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defaultThemeVersion="124226"/>
  <mc:AlternateContent xmlns:mc="http://schemas.openxmlformats.org/markup-compatibility/2006">
    <mc:Choice Requires="x15">
      <x15ac:absPath xmlns:x15ac="http://schemas.microsoft.com/office/spreadsheetml/2010/11/ac" url="H:\Data\Current Projects\GAB Modelling Project\Data for modelling\Biological parameters\Diet\"/>
    </mc:Choice>
  </mc:AlternateContent>
  <xr:revisionPtr revIDLastSave="0" documentId="13_ncr:1_{5534F9B0-4BF9-4778-B88A-BEB1179B33F5}" xr6:coauthVersionLast="44" xr6:coauthVersionMax="44" xr10:uidLastSave="{00000000-0000-0000-0000-000000000000}"/>
  <bookViews>
    <workbookView xWindow="-120" yWindow="-120" windowWidth="38640" windowHeight="21240" activeTab="2" xr2:uid="{00000000-000D-0000-FFFF-FFFF00000000}"/>
  </bookViews>
  <sheets>
    <sheet name="Summary diet GAB EwE" sheetId="6" r:id="rId1"/>
    <sheet name="Zooplankton" sheetId="24" r:id="rId2"/>
    <sheet name="Raw diet data" sheetId="2" r:id="rId3"/>
    <sheet name="Other fish" sheetId="20" r:id="rId4"/>
    <sheet name="Garfish" sheetId="22" r:id="rId5"/>
    <sheet name="Calamary" sheetId="23" r:id="rId6"/>
    <sheet name="Odontocetes" sheetId="19" r:id="rId7"/>
    <sheet name="Seals" sheetId="17" r:id="rId8"/>
    <sheet name="WF storm petrel" sheetId="18" r:id="rId9"/>
    <sheet name="LP" sheetId="26" r:id="rId10"/>
    <sheet name="Shelf dem sharks" sheetId="7" r:id="rId11"/>
    <sheet name="Skates&amp;rays" sheetId="8" r:id="rId12"/>
    <sheet name="Small pelagic fish" sheetId="21" r:id="rId13"/>
    <sheet name="Slope fish &amp; shark &amp; jack mack" sheetId="25" r:id="rId14"/>
    <sheet name="Offshore pelagic pisc &amp; tuna" sheetId="27" r:id="rId15"/>
    <sheet name="old GAB2 diet matrix" sheetId="5" r:id="rId16"/>
  </sheets>
  <externalReferences>
    <externalReference r:id="rId17"/>
    <externalReference r:id="rId18"/>
  </externalReferences>
  <definedNames>
    <definedName name="Axioidea" localSheetId="2">'Raw diet data'!$I$279</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C410" i="2" l="1"/>
  <c r="DF410" i="2" s="1"/>
  <c r="DF284" i="2"/>
  <c r="DC3" i="2"/>
  <c r="DF100" i="2" s="1"/>
  <c r="DF411" i="2"/>
  <c r="DC385" i="2"/>
  <c r="DC395" i="2"/>
  <c r="DF395" i="2" s="1"/>
  <c r="DF386" i="2"/>
  <c r="DF387" i="2"/>
  <c r="DF388" i="2"/>
  <c r="DF389" i="2"/>
  <c r="DF390" i="2"/>
  <c r="DF391" i="2"/>
  <c r="DF392" i="2"/>
  <c r="DF393" i="2"/>
  <c r="DF394" i="2"/>
  <c r="DF396" i="2"/>
  <c r="DF397" i="2"/>
  <c r="DF398" i="2"/>
  <c r="DF399" i="2"/>
  <c r="DF400" i="2"/>
  <c r="DF401" i="2"/>
  <c r="DF402" i="2"/>
  <c r="DF403" i="2"/>
  <c r="DF404" i="2"/>
  <c r="DF405" i="2"/>
  <c r="DF406" i="2"/>
  <c r="DF407" i="2"/>
  <c r="DF408" i="2"/>
  <c r="DF409" i="2"/>
  <c r="DF412" i="2"/>
  <c r="DF413" i="2"/>
  <c r="DF414" i="2"/>
  <c r="DF415" i="2"/>
  <c r="DF416" i="2"/>
  <c r="DF417" i="2"/>
  <c r="DF418" i="2"/>
  <c r="DF419" i="2"/>
  <c r="DF420" i="2"/>
  <c r="DF421" i="2"/>
  <c r="DF422" i="2"/>
  <c r="DF423" i="2"/>
  <c r="DF424" i="2"/>
  <c r="DF425" i="2"/>
  <c r="DF426" i="2"/>
  <c r="DF427" i="2"/>
  <c r="DF428" i="2"/>
  <c r="DF429" i="2"/>
  <c r="DF430" i="2"/>
  <c r="DF431" i="2"/>
  <c r="DF432" i="2"/>
  <c r="DF433" i="2"/>
  <c r="DF434" i="2"/>
  <c r="DF435" i="2"/>
  <c r="DF436" i="2"/>
  <c r="DF437" i="2"/>
  <c r="DF438" i="2"/>
  <c r="DF439" i="2"/>
  <c r="DF440" i="2"/>
  <c r="DF441" i="2"/>
  <c r="DF442" i="2"/>
  <c r="DF443" i="2"/>
  <c r="DF444" i="2"/>
  <c r="DF445" i="2"/>
  <c r="DF446" i="2"/>
  <c r="DF447" i="2"/>
  <c r="DF448" i="2"/>
  <c r="DF449" i="2"/>
  <c r="DF450" i="2"/>
  <c r="DF451" i="2"/>
  <c r="DF452" i="2"/>
  <c r="DF453" i="2"/>
  <c r="DF454" i="2"/>
  <c r="DF455" i="2"/>
  <c r="DF456" i="2"/>
  <c r="DF457" i="2"/>
  <c r="DF458" i="2"/>
  <c r="DF459" i="2"/>
  <c r="DF460" i="2"/>
  <c r="DF461" i="2"/>
  <c r="L385" i="2"/>
  <c r="M385" i="2"/>
  <c r="N385" i="2"/>
  <c r="O385" i="2"/>
  <c r="P385" i="2"/>
  <c r="Q385" i="2"/>
  <c r="R385" i="2"/>
  <c r="W385" i="2"/>
  <c r="X385" i="2"/>
  <c r="Y385" i="2"/>
  <c r="Z385" i="2"/>
  <c r="AA385" i="2"/>
  <c r="AB385" i="2"/>
  <c r="AC385" i="2"/>
  <c r="AD385" i="2"/>
  <c r="AF385" i="2"/>
  <c r="AH385" i="2"/>
  <c r="AJ385" i="2"/>
  <c r="AK385" i="2"/>
  <c r="AL385" i="2"/>
  <c r="AM385" i="2"/>
  <c r="AO385" i="2"/>
  <c r="AQ385" i="2"/>
  <c r="AR385" i="2"/>
  <c r="AS385" i="2"/>
  <c r="AT385" i="2"/>
  <c r="AU385" i="2"/>
  <c r="AV385" i="2"/>
  <c r="AW385" i="2"/>
  <c r="AX385" i="2"/>
  <c r="AY385" i="2"/>
  <c r="AZ385" i="2"/>
  <c r="BA385" i="2"/>
  <c r="BC385" i="2"/>
  <c r="BD385" i="2"/>
  <c r="BE385" i="2"/>
  <c r="BF385" i="2"/>
  <c r="BG385" i="2"/>
  <c r="BH385" i="2"/>
  <c r="BI385" i="2"/>
  <c r="BK385" i="2"/>
  <c r="BL385" i="2"/>
  <c r="BM385" i="2"/>
  <c r="BN385" i="2"/>
  <c r="BO385" i="2"/>
  <c r="BP385" i="2"/>
  <c r="BQ385" i="2"/>
  <c r="BR385" i="2"/>
  <c r="BS385" i="2"/>
  <c r="BT385" i="2"/>
  <c r="BU385" i="2"/>
  <c r="BV385" i="2"/>
  <c r="BW385" i="2"/>
  <c r="BX385" i="2"/>
  <c r="BY385" i="2"/>
  <c r="BZ385" i="2"/>
  <c r="CA385" i="2"/>
  <c r="CB385" i="2"/>
  <c r="CC385" i="2"/>
  <c r="CD385" i="2"/>
  <c r="CE385" i="2"/>
  <c r="CF385" i="2"/>
  <c r="CG385" i="2"/>
  <c r="CH385" i="2"/>
  <c r="CI385" i="2"/>
  <c r="CJ385" i="2"/>
  <c r="CK385" i="2"/>
  <c r="CM385" i="2" s="1"/>
  <c r="CL385" i="2"/>
  <c r="CN385" i="2"/>
  <c r="CO385" i="2"/>
  <c r="CP385" i="2"/>
  <c r="CQ385" i="2"/>
  <c r="CR385" i="2"/>
  <c r="CS385" i="2"/>
  <c r="CT385" i="2"/>
  <c r="CV385" i="2"/>
  <c r="CW385" i="2"/>
  <c r="CX385" i="2"/>
  <c r="CY385" i="2"/>
  <c r="CZ385" i="2"/>
  <c r="DA385" i="2"/>
  <c r="DB385" i="2"/>
  <c r="DD385" i="2"/>
  <c r="DE385" i="2"/>
  <c r="DC386" i="2"/>
  <c r="DD386" i="2"/>
  <c r="DE386" i="2"/>
  <c r="DC387" i="2"/>
  <c r="DD387" i="2"/>
  <c r="DE387" i="2"/>
  <c r="DC388" i="2"/>
  <c r="DD388" i="2"/>
  <c r="DE388" i="2"/>
  <c r="DC389" i="2"/>
  <c r="DD389" i="2"/>
  <c r="DE389" i="2"/>
  <c r="DC390" i="2"/>
  <c r="DD390" i="2"/>
  <c r="DE390" i="2"/>
  <c r="DC391" i="2"/>
  <c r="DD391" i="2"/>
  <c r="DE391" i="2"/>
  <c r="DC392" i="2"/>
  <c r="DD392" i="2"/>
  <c r="DE392" i="2"/>
  <c r="DC393" i="2"/>
  <c r="DD393" i="2"/>
  <c r="DE393" i="2"/>
  <c r="DC394" i="2"/>
  <c r="DD394" i="2"/>
  <c r="DE394" i="2"/>
  <c r="DD395" i="2"/>
  <c r="DE395" i="2"/>
  <c r="DC396" i="2"/>
  <c r="DD396" i="2"/>
  <c r="DE396" i="2"/>
  <c r="DC397" i="2"/>
  <c r="DD397" i="2"/>
  <c r="DE397" i="2"/>
  <c r="DC398" i="2"/>
  <c r="DD398" i="2"/>
  <c r="DE398" i="2"/>
  <c r="DC399" i="2"/>
  <c r="DD399" i="2"/>
  <c r="DE399" i="2"/>
  <c r="DC400" i="2"/>
  <c r="DD400" i="2"/>
  <c r="DE400" i="2"/>
  <c r="DC401" i="2"/>
  <c r="DD401" i="2"/>
  <c r="DE401" i="2"/>
  <c r="DC402" i="2"/>
  <c r="DD402" i="2"/>
  <c r="DE402" i="2"/>
  <c r="DC403" i="2"/>
  <c r="DD403" i="2"/>
  <c r="DE403" i="2"/>
  <c r="DC404" i="2"/>
  <c r="DD404" i="2"/>
  <c r="DE404" i="2"/>
  <c r="DC405" i="2"/>
  <c r="DD405" i="2"/>
  <c r="DE405" i="2"/>
  <c r="DC406" i="2"/>
  <c r="DD406" i="2"/>
  <c r="DE406" i="2"/>
  <c r="DC407" i="2"/>
  <c r="DD407" i="2"/>
  <c r="DE407" i="2"/>
  <c r="DC408" i="2"/>
  <c r="DD408" i="2"/>
  <c r="DE408" i="2"/>
  <c r="DC409" i="2"/>
  <c r="DD409" i="2"/>
  <c r="DE409" i="2"/>
  <c r="DD410" i="2"/>
  <c r="DE410" i="2"/>
  <c r="DC411" i="2"/>
  <c r="DD411" i="2"/>
  <c r="DE411" i="2"/>
  <c r="DC412" i="2"/>
  <c r="DD412" i="2"/>
  <c r="DE412" i="2"/>
  <c r="DC413" i="2"/>
  <c r="DD413" i="2"/>
  <c r="DE413" i="2"/>
  <c r="DC414" i="2"/>
  <c r="DD414" i="2"/>
  <c r="DE414" i="2"/>
  <c r="DC415" i="2"/>
  <c r="DD415" i="2"/>
  <c r="DE415" i="2"/>
  <c r="DC416" i="2"/>
  <c r="DD416" i="2"/>
  <c r="DE416" i="2"/>
  <c r="DC417" i="2"/>
  <c r="DD417" i="2"/>
  <c r="DE417" i="2"/>
  <c r="DC418" i="2"/>
  <c r="DD418" i="2"/>
  <c r="DE418" i="2"/>
  <c r="DC419" i="2"/>
  <c r="DD419" i="2"/>
  <c r="DE419" i="2"/>
  <c r="DC420" i="2"/>
  <c r="DD420" i="2"/>
  <c r="DE420" i="2"/>
  <c r="DC421" i="2"/>
  <c r="DD421" i="2"/>
  <c r="DE421" i="2"/>
  <c r="DC422" i="2"/>
  <c r="DD422" i="2"/>
  <c r="DE422" i="2"/>
  <c r="DC423" i="2"/>
  <c r="DD423" i="2"/>
  <c r="DE423" i="2"/>
  <c r="DC424" i="2"/>
  <c r="DD424" i="2"/>
  <c r="DE424" i="2"/>
  <c r="DC425" i="2"/>
  <c r="DD425" i="2"/>
  <c r="DE425" i="2"/>
  <c r="DC426" i="2"/>
  <c r="DD426" i="2"/>
  <c r="DE426" i="2"/>
  <c r="DC427" i="2"/>
  <c r="DD427" i="2"/>
  <c r="DE427" i="2"/>
  <c r="DC428" i="2"/>
  <c r="DD428" i="2"/>
  <c r="DE428" i="2"/>
  <c r="DC429" i="2"/>
  <c r="DD429" i="2"/>
  <c r="DE429" i="2"/>
  <c r="DC430" i="2"/>
  <c r="DD430" i="2"/>
  <c r="DE430" i="2"/>
  <c r="DC431" i="2"/>
  <c r="DD431" i="2"/>
  <c r="DE431" i="2"/>
  <c r="DC432" i="2"/>
  <c r="DD432" i="2"/>
  <c r="DE432" i="2"/>
  <c r="DC433" i="2"/>
  <c r="DD433" i="2"/>
  <c r="DE433" i="2"/>
  <c r="DC434" i="2"/>
  <c r="DD434" i="2"/>
  <c r="DE434" i="2"/>
  <c r="DC435" i="2"/>
  <c r="DD435" i="2"/>
  <c r="DE435" i="2"/>
  <c r="DC436" i="2"/>
  <c r="DD436" i="2"/>
  <c r="DE436" i="2"/>
  <c r="DC437" i="2"/>
  <c r="DD437" i="2"/>
  <c r="DE437" i="2"/>
  <c r="DC438" i="2"/>
  <c r="DD438" i="2"/>
  <c r="DE438" i="2"/>
  <c r="DC439" i="2"/>
  <c r="DD439" i="2"/>
  <c r="DE439" i="2"/>
  <c r="DC440" i="2"/>
  <c r="DD440" i="2"/>
  <c r="DE440" i="2"/>
  <c r="DC441" i="2"/>
  <c r="DD441" i="2"/>
  <c r="DE441" i="2"/>
  <c r="DC442" i="2"/>
  <c r="DD442" i="2"/>
  <c r="DE442" i="2"/>
  <c r="DC443" i="2"/>
  <c r="DD443" i="2"/>
  <c r="DE443" i="2"/>
  <c r="DC444" i="2"/>
  <c r="DD444" i="2"/>
  <c r="DE444" i="2"/>
  <c r="DC445" i="2"/>
  <c r="DD445" i="2"/>
  <c r="DE445" i="2"/>
  <c r="DC446" i="2"/>
  <c r="DD446" i="2"/>
  <c r="DE446" i="2"/>
  <c r="DC447" i="2"/>
  <c r="DD447" i="2"/>
  <c r="DE447" i="2"/>
  <c r="DC448" i="2"/>
  <c r="DD448" i="2"/>
  <c r="DE448" i="2"/>
  <c r="DC449" i="2"/>
  <c r="DD449" i="2"/>
  <c r="DE449" i="2"/>
  <c r="DC450" i="2"/>
  <c r="DD450" i="2"/>
  <c r="DE450" i="2"/>
  <c r="DC451" i="2"/>
  <c r="DD451" i="2"/>
  <c r="DE451" i="2"/>
  <c r="DC452" i="2"/>
  <c r="DD452" i="2"/>
  <c r="DE452" i="2"/>
  <c r="DC453" i="2"/>
  <c r="DD453" i="2"/>
  <c r="DE453" i="2"/>
  <c r="DC454" i="2"/>
  <c r="DD454" i="2"/>
  <c r="DE454" i="2"/>
  <c r="DC455" i="2"/>
  <c r="DD455" i="2"/>
  <c r="DE455" i="2"/>
  <c r="DC456" i="2"/>
  <c r="DD456" i="2"/>
  <c r="DE456" i="2"/>
  <c r="DC457" i="2"/>
  <c r="DD457" i="2"/>
  <c r="DE457" i="2"/>
  <c r="DC458" i="2"/>
  <c r="DD458" i="2"/>
  <c r="DE458" i="2"/>
  <c r="DC459" i="2"/>
  <c r="DD459" i="2"/>
  <c r="DE459" i="2"/>
  <c r="DC460" i="2"/>
  <c r="DD460" i="2"/>
  <c r="DE460" i="2"/>
  <c r="DC461" i="2"/>
  <c r="DD461" i="2"/>
  <c r="DE461" i="2"/>
  <c r="DF385" i="2" l="1"/>
  <c r="DC462" i="2"/>
  <c r="DF234" i="2"/>
  <c r="DF139" i="2"/>
  <c r="BL153" i="6"/>
  <c r="BL154" i="6"/>
  <c r="AQ136" i="6"/>
  <c r="AQ135" i="6"/>
  <c r="BS245" i="6" l="1"/>
  <c r="BS246" i="6"/>
  <c r="BS247" i="6"/>
  <c r="BS248" i="6"/>
  <c r="BS249" i="6"/>
  <c r="BS250" i="6"/>
  <c r="BS251" i="6"/>
  <c r="BS252" i="6"/>
  <c r="BS253" i="6"/>
  <c r="BS254" i="6"/>
  <c r="BS255" i="6"/>
  <c r="BS256" i="6"/>
  <c r="BS257" i="6"/>
  <c r="BS258" i="6"/>
  <c r="BS259" i="6"/>
  <c r="BS260" i="6"/>
  <c r="BS261" i="6"/>
  <c r="BS262" i="6"/>
  <c r="BS263" i="6"/>
  <c r="BS264" i="6"/>
  <c r="BS265" i="6"/>
  <c r="BS266" i="6"/>
  <c r="BS267" i="6"/>
  <c r="BS268" i="6"/>
  <c r="BS269" i="6"/>
  <c r="BS270" i="6"/>
  <c r="BS271" i="6"/>
  <c r="BS272" i="6"/>
  <c r="BS273" i="6"/>
  <c r="BS274" i="6"/>
  <c r="BS275" i="6"/>
  <c r="BS276" i="6"/>
  <c r="BS277" i="6"/>
  <c r="BS278" i="6"/>
  <c r="BS279" i="6"/>
  <c r="BS280" i="6"/>
  <c r="BS281" i="6"/>
  <c r="BS282" i="6"/>
  <c r="BS283" i="6"/>
  <c r="BS284" i="6"/>
  <c r="BS285" i="6"/>
  <c r="BS286" i="6"/>
  <c r="BS287" i="6"/>
  <c r="BS288" i="6"/>
  <c r="BS289" i="6"/>
  <c r="BS290" i="6"/>
  <c r="BS291" i="6"/>
  <c r="BS292" i="6"/>
  <c r="BS293" i="6"/>
  <c r="BS294" i="6"/>
  <c r="BS295" i="6"/>
  <c r="BS296" i="6"/>
  <c r="BS297" i="6"/>
  <c r="BS298" i="6"/>
  <c r="BS299" i="6"/>
  <c r="BS300" i="6"/>
  <c r="BS301" i="6"/>
  <c r="BS302" i="6"/>
  <c r="BS303" i="6"/>
  <c r="BS304" i="6"/>
  <c r="BS305" i="6"/>
  <c r="BS306" i="6"/>
  <c r="BS307" i="6"/>
  <c r="BS308" i="6"/>
  <c r="BS309" i="6"/>
  <c r="BS310" i="6"/>
  <c r="BS311" i="6"/>
  <c r="BS312" i="6"/>
  <c r="BS313" i="6"/>
  <c r="BS314" i="6"/>
  <c r="BS315" i="6"/>
  <c r="BS316" i="6"/>
  <c r="BS317" i="6"/>
  <c r="BS318" i="6"/>
  <c r="BS319" i="6"/>
  <c r="BS320" i="6"/>
  <c r="D162" i="6" l="1"/>
  <c r="AV162" i="6" l="1"/>
  <c r="AP124" i="6" l="1"/>
  <c r="AP146" i="6"/>
  <c r="AP147" i="6"/>
  <c r="AP145" i="6"/>
  <c r="AP162" i="6" s="1"/>
  <c r="AQ146" i="6"/>
  <c r="AQ124" i="6"/>
  <c r="BJ124" i="6"/>
  <c r="BJ144" i="6"/>
  <c r="BD138" i="6"/>
  <c r="BZ138" i="6" s="1"/>
  <c r="BD124" i="6"/>
  <c r="BZ124" i="6" s="1"/>
  <c r="BD146" i="6"/>
  <c r="BX146" i="6" s="1"/>
  <c r="BD144" i="6"/>
  <c r="BZ144" i="6" s="1"/>
  <c r="BZ115" i="6"/>
  <c r="BZ116" i="6"/>
  <c r="BZ117" i="6"/>
  <c r="BZ118" i="6"/>
  <c r="BZ119" i="6"/>
  <c r="BZ121" i="6"/>
  <c r="BZ122" i="6"/>
  <c r="BZ123" i="6"/>
  <c r="BZ125" i="6"/>
  <c r="BZ126" i="6"/>
  <c r="BZ127" i="6"/>
  <c r="BZ128" i="6"/>
  <c r="BZ129" i="6"/>
  <c r="BZ130" i="6"/>
  <c r="BZ131" i="6"/>
  <c r="BZ132" i="6"/>
  <c r="BZ133" i="6"/>
  <c r="BZ134" i="6"/>
  <c r="BZ135" i="6"/>
  <c r="BZ136" i="6"/>
  <c r="BZ137" i="6"/>
  <c r="BZ139" i="6"/>
  <c r="BZ140" i="6"/>
  <c r="BZ141" i="6"/>
  <c r="BZ142" i="6"/>
  <c r="BZ143" i="6"/>
  <c r="BZ145" i="6"/>
  <c r="BZ147" i="6"/>
  <c r="BZ148" i="6"/>
  <c r="BZ149" i="6"/>
  <c r="BZ150" i="6"/>
  <c r="BZ151" i="6"/>
  <c r="BZ152" i="6"/>
  <c r="BZ153" i="6"/>
  <c r="BZ154" i="6"/>
  <c r="BZ155" i="6"/>
  <c r="BZ156" i="6"/>
  <c r="BZ157" i="6"/>
  <c r="BZ158" i="6"/>
  <c r="BZ159" i="6"/>
  <c r="BZ160" i="6"/>
  <c r="BD114" i="6"/>
  <c r="BX114" i="6" s="1"/>
  <c r="BZ112" i="6"/>
  <c r="BZ113" i="6"/>
  <c r="BY162" i="6"/>
  <c r="BX125" i="6"/>
  <c r="BX126" i="6"/>
  <c r="BX127" i="6"/>
  <c r="BX128" i="6"/>
  <c r="BX129" i="6"/>
  <c r="BX130" i="6"/>
  <c r="BX131" i="6"/>
  <c r="BX132" i="6"/>
  <c r="BX133" i="6"/>
  <c r="BX134" i="6"/>
  <c r="BX135" i="6"/>
  <c r="BX136" i="6"/>
  <c r="BX137" i="6"/>
  <c r="BX139" i="6"/>
  <c r="BX140" i="6"/>
  <c r="BX141" i="6"/>
  <c r="BX142" i="6"/>
  <c r="BX143" i="6"/>
  <c r="BX144" i="6"/>
  <c r="BX145" i="6"/>
  <c r="BX147" i="6"/>
  <c r="BX148" i="6"/>
  <c r="BX149" i="6"/>
  <c r="BX150" i="6"/>
  <c r="BX151" i="6"/>
  <c r="BX152" i="6"/>
  <c r="BX153" i="6"/>
  <c r="BX154" i="6"/>
  <c r="BX155" i="6"/>
  <c r="BX156" i="6"/>
  <c r="BX157" i="6"/>
  <c r="BX158" i="6"/>
  <c r="BX159" i="6"/>
  <c r="BX160" i="6"/>
  <c r="BX112" i="6"/>
  <c r="BX113" i="6"/>
  <c r="BX115" i="6"/>
  <c r="BX116" i="6"/>
  <c r="BX117" i="6"/>
  <c r="BX118" i="6"/>
  <c r="BX119" i="6"/>
  <c r="BX121" i="6"/>
  <c r="BX122" i="6"/>
  <c r="BX123" i="6"/>
  <c r="BX124" i="6"/>
  <c r="BJ125" i="6"/>
  <c r="BU162" i="6"/>
  <c r="BJ111" i="6"/>
  <c r="BJ113" i="6"/>
  <c r="BJ112" i="6"/>
  <c r="BM154" i="6"/>
  <c r="BM148" i="6"/>
  <c r="BX138" i="6" l="1"/>
  <c r="BZ146" i="6"/>
  <c r="BZ114" i="6"/>
  <c r="G113" i="6"/>
  <c r="G99" i="6"/>
  <c r="H114" i="6"/>
  <c r="H98" i="6"/>
  <c r="I116" i="6"/>
  <c r="I97" i="6"/>
  <c r="AZ159" i="6" l="1"/>
  <c r="AZ155" i="6"/>
  <c r="BD120" i="6"/>
  <c r="AB120" i="6"/>
  <c r="AB138" i="6"/>
  <c r="BD111" i="6"/>
  <c r="AH133" i="6"/>
  <c r="AH135" i="6"/>
  <c r="AE145" i="6"/>
  <c r="AE146" i="6"/>
  <c r="BX120" i="6" l="1"/>
  <c r="BZ120" i="6"/>
  <c r="BZ111" i="6"/>
  <c r="BX111" i="6"/>
  <c r="Z146" i="6"/>
  <c r="Z107" i="6"/>
  <c r="BD110" i="6"/>
  <c r="Z110" i="6"/>
  <c r="Y108" i="6"/>
  <c r="Y110" i="6"/>
  <c r="Z109" i="6"/>
  <c r="Z144" i="6"/>
  <c r="Z124" i="6"/>
  <c r="S110" i="6"/>
  <c r="DU380" i="2"/>
  <c r="BP4" i="6"/>
  <c r="BP246" i="6" s="1"/>
  <c r="BP5" i="6"/>
  <c r="BP247" i="6" s="1"/>
  <c r="BP6" i="6"/>
  <c r="BP248" i="6" s="1"/>
  <c r="BP7" i="6"/>
  <c r="BP249" i="6" s="1"/>
  <c r="BP8" i="6"/>
  <c r="BP250" i="6" s="1"/>
  <c r="BP9" i="6"/>
  <c r="BP251" i="6" s="1"/>
  <c r="BP10" i="6"/>
  <c r="BP252" i="6" s="1"/>
  <c r="BP11" i="6"/>
  <c r="BP253" i="6" s="1"/>
  <c r="BP12" i="6"/>
  <c r="BP254" i="6" s="1"/>
  <c r="BP13" i="6"/>
  <c r="BP255" i="6" s="1"/>
  <c r="BP14" i="6"/>
  <c r="BP256" i="6" s="1"/>
  <c r="BP15" i="6"/>
  <c r="BP257" i="6" s="1"/>
  <c r="BP16" i="6"/>
  <c r="BP258" i="6" s="1"/>
  <c r="BP17" i="6"/>
  <c r="BP259" i="6" s="1"/>
  <c r="BP18" i="6"/>
  <c r="BP260" i="6" s="1"/>
  <c r="BP19" i="6"/>
  <c r="BP261" i="6" s="1"/>
  <c r="BP20" i="6"/>
  <c r="BP262" i="6" s="1"/>
  <c r="BP21" i="6"/>
  <c r="BP263" i="6" s="1"/>
  <c r="BP22" i="6"/>
  <c r="BP264" i="6" s="1"/>
  <c r="BP23" i="6"/>
  <c r="BP265" i="6" s="1"/>
  <c r="BP24" i="6"/>
  <c r="BP266" i="6" s="1"/>
  <c r="BP25" i="6"/>
  <c r="BP267" i="6" s="1"/>
  <c r="BP26" i="6"/>
  <c r="BP268" i="6" s="1"/>
  <c r="BP27" i="6"/>
  <c r="BP269" i="6" s="1"/>
  <c r="BP28" i="6"/>
  <c r="BP270" i="6" s="1"/>
  <c r="BP29" i="6"/>
  <c r="BP271" i="6" s="1"/>
  <c r="BP30" i="6"/>
  <c r="BP272" i="6" s="1"/>
  <c r="BP31" i="6"/>
  <c r="BP273" i="6" s="1"/>
  <c r="BP32" i="6"/>
  <c r="BP274" i="6" s="1"/>
  <c r="BP33" i="6"/>
  <c r="BP275" i="6" s="1"/>
  <c r="BP34" i="6"/>
  <c r="BP276" i="6" s="1"/>
  <c r="BP35" i="6"/>
  <c r="BP277" i="6" s="1"/>
  <c r="BP36" i="6"/>
  <c r="BP278" i="6" s="1"/>
  <c r="BP37" i="6"/>
  <c r="BP279" i="6" s="1"/>
  <c r="BP38" i="6"/>
  <c r="BP280" i="6" s="1"/>
  <c r="BP39" i="6"/>
  <c r="BP281" i="6" s="1"/>
  <c r="BP40" i="6"/>
  <c r="BP282" i="6" s="1"/>
  <c r="BP41" i="6"/>
  <c r="BP283" i="6" s="1"/>
  <c r="BP42" i="6"/>
  <c r="BP284" i="6" s="1"/>
  <c r="BP43" i="6"/>
  <c r="BP285" i="6" s="1"/>
  <c r="BP44" i="6"/>
  <c r="BP286" i="6" s="1"/>
  <c r="BP45" i="6"/>
  <c r="BP287" i="6" s="1"/>
  <c r="BP46" i="6"/>
  <c r="BP288" i="6" s="1"/>
  <c r="BP47" i="6"/>
  <c r="BP289" i="6" s="1"/>
  <c r="BP48" i="6"/>
  <c r="BP290" i="6" s="1"/>
  <c r="BP49" i="6"/>
  <c r="BP291" i="6" s="1"/>
  <c r="BP50" i="6"/>
  <c r="BP292" i="6" s="1"/>
  <c r="BP51" i="6"/>
  <c r="BP293" i="6" s="1"/>
  <c r="BP52" i="6"/>
  <c r="BP294" i="6" s="1"/>
  <c r="BP53" i="6"/>
  <c r="BP295" i="6" s="1"/>
  <c r="BP54" i="6"/>
  <c r="BP296" i="6" s="1"/>
  <c r="BP55" i="6"/>
  <c r="BP297" i="6" s="1"/>
  <c r="BP56" i="6"/>
  <c r="BP298" i="6" s="1"/>
  <c r="BP57" i="6"/>
  <c r="BP299" i="6" s="1"/>
  <c r="BP58" i="6"/>
  <c r="BP300" i="6" s="1"/>
  <c r="BP59" i="6"/>
  <c r="BP301" i="6" s="1"/>
  <c r="BP60" i="6"/>
  <c r="BP302" i="6" s="1"/>
  <c r="BP61" i="6"/>
  <c r="BP303" i="6" s="1"/>
  <c r="BP62" i="6"/>
  <c r="BP304" i="6" s="1"/>
  <c r="BP63" i="6"/>
  <c r="BP305" i="6" s="1"/>
  <c r="BP64" i="6"/>
  <c r="BP306" i="6" s="1"/>
  <c r="BP65" i="6"/>
  <c r="BP307" i="6" s="1"/>
  <c r="BP66" i="6"/>
  <c r="BP308" i="6" s="1"/>
  <c r="BP67" i="6"/>
  <c r="BP309" i="6" s="1"/>
  <c r="BP68" i="6"/>
  <c r="BP310" i="6" s="1"/>
  <c r="BP69" i="6"/>
  <c r="BP311" i="6" s="1"/>
  <c r="BP70" i="6"/>
  <c r="BP312" i="6" s="1"/>
  <c r="BP71" i="6"/>
  <c r="BP313" i="6" s="1"/>
  <c r="BP72" i="6"/>
  <c r="BP314" i="6" s="1"/>
  <c r="BP73" i="6"/>
  <c r="BP315" i="6" s="1"/>
  <c r="BP74" i="6"/>
  <c r="BP316" i="6" s="1"/>
  <c r="BP75" i="6"/>
  <c r="BP317" i="6" s="1"/>
  <c r="BP76" i="6"/>
  <c r="BP318" i="6" s="1"/>
  <c r="BP77" i="6"/>
  <c r="BP319" i="6" s="1"/>
  <c r="BP78" i="6"/>
  <c r="BP320" i="6" s="1"/>
  <c r="BP79" i="6"/>
  <c r="BP3" i="6"/>
  <c r="BP245" i="6" s="1"/>
  <c r="BX110" i="6" l="1"/>
  <c r="BZ110" i="6"/>
  <c r="BI162" i="6"/>
  <c r="BC162" i="6"/>
  <c r="BP162" i="6"/>
  <c r="BS162" i="6"/>
  <c r="R113" i="6" l="1"/>
  <c r="R107" i="6"/>
  <c r="Z113" i="6"/>
  <c r="Z108" i="6"/>
  <c r="G106" i="6"/>
  <c r="R102" i="6"/>
  <c r="R138" i="6"/>
  <c r="R99" i="6"/>
  <c r="R100" i="6"/>
  <c r="R112" i="6"/>
  <c r="I99" i="6"/>
  <c r="G114" i="6"/>
  <c r="R88" i="6"/>
  <c r="I98" i="6"/>
  <c r="R98" i="6"/>
  <c r="H103" i="6"/>
  <c r="R87" i="6"/>
  <c r="R97" i="6"/>
  <c r="G97" i="6"/>
  <c r="G93" i="6"/>
  <c r="R95" i="6"/>
  <c r="G95" i="6"/>
  <c r="P96" i="6"/>
  <c r="R96" i="6"/>
  <c r="P160" i="6"/>
  <c r="R91" i="6"/>
  <c r="R162" i="6" l="1"/>
  <c r="DL375" i="2"/>
  <c r="DK375" i="2"/>
  <c r="DJ375" i="2"/>
  <c r="BR162" i="6"/>
  <c r="BQ162" i="6"/>
  <c r="BO162" i="6"/>
  <c r="BN162" i="6"/>
  <c r="BM162" i="6"/>
  <c r="BL162" i="6"/>
  <c r="BK162" i="6"/>
  <c r="BJ162" i="6"/>
  <c r="BH162" i="6"/>
  <c r="BG162" i="6"/>
  <c r="BF162" i="6"/>
  <c r="BE162" i="6"/>
  <c r="BD162" i="6"/>
  <c r="BB162" i="6"/>
  <c r="BA162" i="6"/>
  <c r="AZ162" i="6"/>
  <c r="AY162" i="6"/>
  <c r="AX162" i="6"/>
  <c r="AW162" i="6"/>
  <c r="AU162" i="6"/>
  <c r="AT162" i="6"/>
  <c r="AS162" i="6"/>
  <c r="AR162" i="6"/>
  <c r="AQ162" i="6"/>
  <c r="AO162" i="6"/>
  <c r="AN162" i="6"/>
  <c r="AM162" i="6"/>
  <c r="AL162" i="6"/>
  <c r="AK162" i="6"/>
  <c r="AJ162" i="6"/>
  <c r="AI162" i="6"/>
  <c r="AH162" i="6"/>
  <c r="AG162" i="6"/>
  <c r="AF162" i="6"/>
  <c r="AE162" i="6"/>
  <c r="AD162" i="6"/>
  <c r="AC162" i="6"/>
  <c r="AB162" i="6"/>
  <c r="AA162" i="6"/>
  <c r="Z162" i="6"/>
  <c r="Y162" i="6"/>
  <c r="X162" i="6"/>
  <c r="W162" i="6"/>
  <c r="V162" i="6"/>
  <c r="U162" i="6"/>
  <c r="T162" i="6"/>
  <c r="S162" i="6"/>
  <c r="Q162" i="6"/>
  <c r="P162" i="6"/>
  <c r="O162" i="6"/>
  <c r="N162" i="6"/>
  <c r="M162" i="6"/>
  <c r="L162" i="6"/>
  <c r="K162" i="6"/>
  <c r="J162" i="6"/>
  <c r="I162" i="6"/>
  <c r="H162" i="6"/>
  <c r="G162" i="6"/>
  <c r="F162" i="6"/>
  <c r="E162" i="6"/>
  <c r="C162" i="6"/>
  <c r="AF380" i="2"/>
  <c r="AJ380" i="2"/>
  <c r="AK380" i="2"/>
  <c r="AD22" i="2"/>
  <c r="AD380" i="2" s="1"/>
  <c r="AE6" i="2"/>
  <c r="R26" i="6"/>
  <c r="R268" i="6" s="1"/>
  <c r="AI45" i="2"/>
  <c r="AI21" i="2"/>
  <c r="AI22" i="2"/>
  <c r="AI23" i="2"/>
  <c r="AI24" i="2"/>
  <c r="AI25" i="2"/>
  <c r="AI26" i="2"/>
  <c r="AI27" i="2"/>
  <c r="AI28" i="2"/>
  <c r="AI29" i="2"/>
  <c r="AI30" i="2"/>
  <c r="AI31" i="2"/>
  <c r="AI32" i="2"/>
  <c r="AI33" i="2"/>
  <c r="AI34" i="2"/>
  <c r="AI35" i="2"/>
  <c r="AI36" i="2"/>
  <c r="AI37" i="2"/>
  <c r="AI38" i="2"/>
  <c r="AI39" i="2"/>
  <c r="AI40" i="2"/>
  <c r="AI41" i="2"/>
  <c r="AI42" i="2"/>
  <c r="AI43" i="2"/>
  <c r="AI44" i="2"/>
  <c r="AI46" i="2"/>
  <c r="AI47" i="2"/>
  <c r="AI48" i="2"/>
  <c r="AI49" i="2"/>
  <c r="AI50" i="2"/>
  <c r="AI51" i="2"/>
  <c r="AI52" i="2"/>
  <c r="AI53" i="2"/>
  <c r="AI54" i="2"/>
  <c r="AI55" i="2"/>
  <c r="AI56" i="2"/>
  <c r="AI57" i="2"/>
  <c r="AI58" i="2"/>
  <c r="AI59" i="2"/>
  <c r="AI60" i="2"/>
  <c r="AI61" i="2"/>
  <c r="AI62" i="2"/>
  <c r="AI63" i="2"/>
  <c r="AI64" i="2"/>
  <c r="AI65" i="2"/>
  <c r="AI66" i="2"/>
  <c r="AI67" i="2"/>
  <c r="AI68" i="2"/>
  <c r="AI69" i="2"/>
  <c r="AI70" i="2"/>
  <c r="AI71" i="2"/>
  <c r="AI72" i="2"/>
  <c r="AI73" i="2"/>
  <c r="AI74" i="2"/>
  <c r="AI75" i="2"/>
  <c r="AI76" i="2"/>
  <c r="AI77" i="2"/>
  <c r="AI78" i="2"/>
  <c r="AI79" i="2"/>
  <c r="AI80" i="2"/>
  <c r="AI81" i="2"/>
  <c r="AI82" i="2"/>
  <c r="AI83" i="2"/>
  <c r="AI84" i="2"/>
  <c r="AI85" i="2"/>
  <c r="AI86" i="2"/>
  <c r="AI87" i="2"/>
  <c r="AI88" i="2"/>
  <c r="AI89" i="2"/>
  <c r="AI90" i="2"/>
  <c r="AI91" i="2"/>
  <c r="AI92" i="2"/>
  <c r="AI93" i="2"/>
  <c r="AI94" i="2"/>
  <c r="AI95" i="2"/>
  <c r="AI96" i="2"/>
  <c r="AI97" i="2"/>
  <c r="AI98" i="2"/>
  <c r="AI99" i="2"/>
  <c r="AI100" i="2"/>
  <c r="AI101" i="2"/>
  <c r="AI102" i="2"/>
  <c r="AI103" i="2"/>
  <c r="AI104" i="2"/>
  <c r="AI105" i="2"/>
  <c r="AI106" i="2"/>
  <c r="AI107" i="2"/>
  <c r="AI108" i="2"/>
  <c r="AI109" i="2"/>
  <c r="AI110" i="2"/>
  <c r="AI111" i="2"/>
  <c r="AI112" i="2"/>
  <c r="AI113" i="2"/>
  <c r="AI114" i="2"/>
  <c r="AI115" i="2"/>
  <c r="AI116" i="2"/>
  <c r="AI117" i="2"/>
  <c r="AI118" i="2"/>
  <c r="AI119" i="2"/>
  <c r="AI120" i="2"/>
  <c r="AI121" i="2"/>
  <c r="AI122" i="2"/>
  <c r="AI123" i="2"/>
  <c r="AI124" i="2"/>
  <c r="AI125" i="2"/>
  <c r="AI126" i="2"/>
  <c r="AI127" i="2"/>
  <c r="AI128" i="2"/>
  <c r="AI129" i="2"/>
  <c r="AI130" i="2"/>
  <c r="AI131" i="2"/>
  <c r="AI132" i="2"/>
  <c r="AI133" i="2"/>
  <c r="AI134" i="2"/>
  <c r="AI135" i="2"/>
  <c r="AI136" i="2"/>
  <c r="AI137" i="2"/>
  <c r="AI138" i="2"/>
  <c r="AI139" i="2"/>
  <c r="AI140" i="2"/>
  <c r="AI141" i="2"/>
  <c r="AI142" i="2"/>
  <c r="AI143" i="2"/>
  <c r="AI144" i="2"/>
  <c r="AI145" i="2"/>
  <c r="AI146" i="2"/>
  <c r="AI147" i="2"/>
  <c r="AI148" i="2"/>
  <c r="AI149" i="2"/>
  <c r="AI150" i="2"/>
  <c r="AI151" i="2"/>
  <c r="AI152" i="2"/>
  <c r="AI153" i="2"/>
  <c r="AI154" i="2"/>
  <c r="AI155" i="2"/>
  <c r="AI156" i="2"/>
  <c r="AI157" i="2"/>
  <c r="AI158" i="2"/>
  <c r="AI159" i="2"/>
  <c r="AI160" i="2"/>
  <c r="AI161" i="2"/>
  <c r="AI162" i="2"/>
  <c r="AI163" i="2"/>
  <c r="AI164" i="2"/>
  <c r="AI165" i="2"/>
  <c r="AI166" i="2"/>
  <c r="AI167" i="2"/>
  <c r="AI168" i="2"/>
  <c r="AI169" i="2"/>
  <c r="AI170" i="2"/>
  <c r="AI171" i="2"/>
  <c r="AI172" i="2"/>
  <c r="AI173" i="2"/>
  <c r="AI174" i="2"/>
  <c r="AI175" i="2"/>
  <c r="AI176" i="2"/>
  <c r="AI177" i="2"/>
  <c r="AI178" i="2"/>
  <c r="AI179" i="2"/>
  <c r="AI180" i="2"/>
  <c r="AI181" i="2"/>
  <c r="AI182" i="2"/>
  <c r="AI183" i="2"/>
  <c r="AI184" i="2"/>
  <c r="AI185" i="2"/>
  <c r="AI186" i="2"/>
  <c r="AI187" i="2"/>
  <c r="AI188" i="2"/>
  <c r="AI189" i="2"/>
  <c r="AI190" i="2"/>
  <c r="AI191" i="2"/>
  <c r="AI192" i="2"/>
  <c r="AI193" i="2"/>
  <c r="AI194" i="2"/>
  <c r="AI195" i="2"/>
  <c r="AI196" i="2"/>
  <c r="AI197" i="2"/>
  <c r="AI198" i="2"/>
  <c r="AI199" i="2"/>
  <c r="AI200" i="2"/>
  <c r="AI201" i="2"/>
  <c r="AI202" i="2"/>
  <c r="AI203" i="2"/>
  <c r="AI204" i="2"/>
  <c r="AI205" i="2"/>
  <c r="AI206" i="2"/>
  <c r="AI207" i="2"/>
  <c r="AI208" i="2"/>
  <c r="AI209" i="2"/>
  <c r="AI210" i="2"/>
  <c r="AI211" i="2"/>
  <c r="AI212" i="2"/>
  <c r="AI213" i="2"/>
  <c r="AI214" i="2"/>
  <c r="AI215" i="2"/>
  <c r="AI216" i="2"/>
  <c r="AI217" i="2"/>
  <c r="AI218" i="2"/>
  <c r="AI219" i="2"/>
  <c r="AI220" i="2"/>
  <c r="AI221" i="2"/>
  <c r="AI222" i="2"/>
  <c r="AI223" i="2"/>
  <c r="AI224" i="2"/>
  <c r="AI225" i="2"/>
  <c r="AI226" i="2"/>
  <c r="AI227" i="2"/>
  <c r="AI228" i="2"/>
  <c r="AI229" i="2"/>
  <c r="AI230" i="2"/>
  <c r="AI231" i="2"/>
  <c r="AI232" i="2"/>
  <c r="AI233" i="2"/>
  <c r="AI234" i="2"/>
  <c r="AI235" i="2"/>
  <c r="AI236" i="2"/>
  <c r="AI237" i="2"/>
  <c r="AI238" i="2"/>
  <c r="AI239" i="2"/>
  <c r="AI240" i="2"/>
  <c r="AI241" i="2"/>
  <c r="AI242" i="2"/>
  <c r="AI243" i="2"/>
  <c r="AI244" i="2"/>
  <c r="AI245" i="2"/>
  <c r="AI246" i="2"/>
  <c r="AI247" i="2"/>
  <c r="AI248" i="2"/>
  <c r="AI249" i="2"/>
  <c r="AI250" i="2"/>
  <c r="AI251" i="2"/>
  <c r="AI252" i="2"/>
  <c r="AI253" i="2"/>
  <c r="AI254" i="2"/>
  <c r="AI255" i="2"/>
  <c r="AI256" i="2"/>
  <c r="AI257" i="2"/>
  <c r="AI258" i="2"/>
  <c r="AI259" i="2"/>
  <c r="AI260" i="2"/>
  <c r="AI261" i="2"/>
  <c r="AI262" i="2"/>
  <c r="AI263" i="2"/>
  <c r="AI264" i="2"/>
  <c r="AI265" i="2"/>
  <c r="AI266" i="2"/>
  <c r="AI267" i="2"/>
  <c r="AI268" i="2"/>
  <c r="AI269" i="2"/>
  <c r="AI270" i="2"/>
  <c r="AI271" i="2"/>
  <c r="AI272" i="2"/>
  <c r="AI273" i="2"/>
  <c r="AI274" i="2"/>
  <c r="AI275" i="2"/>
  <c r="AI276" i="2"/>
  <c r="AI277" i="2"/>
  <c r="AI278" i="2"/>
  <c r="AI279" i="2"/>
  <c r="AI280" i="2"/>
  <c r="AI281" i="2"/>
  <c r="AI282" i="2"/>
  <c r="AI283" i="2"/>
  <c r="AI284" i="2"/>
  <c r="AI285" i="2"/>
  <c r="AI286" i="2"/>
  <c r="AI287" i="2"/>
  <c r="AI288" i="2"/>
  <c r="AI289" i="2"/>
  <c r="AI290" i="2"/>
  <c r="AI291" i="2"/>
  <c r="AI292" i="2"/>
  <c r="AI293" i="2"/>
  <c r="AI294" i="2"/>
  <c r="AI295" i="2"/>
  <c r="AI296" i="2"/>
  <c r="AI297" i="2"/>
  <c r="AI298" i="2"/>
  <c r="AI299" i="2"/>
  <c r="AI300" i="2"/>
  <c r="AI301" i="2"/>
  <c r="AI302" i="2"/>
  <c r="AI303" i="2"/>
  <c r="AI304" i="2"/>
  <c r="AI305" i="2"/>
  <c r="AI306" i="2"/>
  <c r="AI307" i="2"/>
  <c r="AI308" i="2"/>
  <c r="AI309" i="2"/>
  <c r="AI310" i="2"/>
  <c r="AI311" i="2"/>
  <c r="AI313" i="2"/>
  <c r="AI314" i="2"/>
  <c r="AI315" i="2"/>
  <c r="AI316" i="2"/>
  <c r="AI317" i="2"/>
  <c r="AI318" i="2"/>
  <c r="AI319" i="2"/>
  <c r="AI320" i="2"/>
  <c r="AI321" i="2"/>
  <c r="AI322" i="2"/>
  <c r="AI323" i="2"/>
  <c r="AI324" i="2"/>
  <c r="AI325" i="2"/>
  <c r="AI326" i="2"/>
  <c r="AI327" i="2"/>
  <c r="AI328" i="2"/>
  <c r="AI329" i="2"/>
  <c r="AI330" i="2"/>
  <c r="AI331" i="2"/>
  <c r="AI332" i="2"/>
  <c r="AI333" i="2"/>
  <c r="AI334" i="2"/>
  <c r="AI335" i="2"/>
  <c r="AI336" i="2"/>
  <c r="AI337" i="2"/>
  <c r="AI338" i="2"/>
  <c r="AI339" i="2"/>
  <c r="AI340" i="2"/>
  <c r="AI341" i="2"/>
  <c r="AI342" i="2"/>
  <c r="AI343" i="2"/>
  <c r="AI344" i="2"/>
  <c r="AI345" i="2"/>
  <c r="AI346" i="2"/>
  <c r="AI347" i="2"/>
  <c r="AI348" i="2"/>
  <c r="AI349" i="2"/>
  <c r="AI350" i="2"/>
  <c r="AI351" i="2"/>
  <c r="AI352" i="2"/>
  <c r="AI353" i="2"/>
  <c r="AI354" i="2"/>
  <c r="AI355" i="2"/>
  <c r="AI356" i="2"/>
  <c r="AI357" i="2"/>
  <c r="AI358" i="2"/>
  <c r="AI359" i="2"/>
  <c r="AI360" i="2"/>
  <c r="AI361" i="2"/>
  <c r="AI362" i="2"/>
  <c r="AI363" i="2"/>
  <c r="AI364" i="2"/>
  <c r="AI365" i="2"/>
  <c r="AI366" i="2"/>
  <c r="AI367" i="2"/>
  <c r="AI368" i="2"/>
  <c r="AI369" i="2"/>
  <c r="AI370" i="2"/>
  <c r="AI371" i="2"/>
  <c r="AI372" i="2"/>
  <c r="AI373" i="2"/>
  <c r="AI374" i="2"/>
  <c r="AI375" i="2"/>
  <c r="AI376" i="2"/>
  <c r="AI7" i="2"/>
  <c r="AI8" i="2"/>
  <c r="AI9" i="2"/>
  <c r="AI10" i="2"/>
  <c r="AI11" i="2"/>
  <c r="AI12" i="2"/>
  <c r="AI13" i="2"/>
  <c r="AI14" i="2"/>
  <c r="AI15" i="2"/>
  <c r="AI16" i="2"/>
  <c r="AI17" i="2"/>
  <c r="AI18" i="2"/>
  <c r="AI19" i="2"/>
  <c r="AI20" i="2"/>
  <c r="AI6" i="2"/>
  <c r="AR4" i="6"/>
  <c r="AR246" i="6" s="1"/>
  <c r="AR5" i="6"/>
  <c r="AR247" i="6" s="1"/>
  <c r="AR6" i="6"/>
  <c r="AR248" i="6" s="1"/>
  <c r="AR7" i="6"/>
  <c r="AR249" i="6" s="1"/>
  <c r="AR8" i="6"/>
  <c r="AR250" i="6" s="1"/>
  <c r="AR9" i="6"/>
  <c r="AR251" i="6" s="1"/>
  <c r="AR10" i="6"/>
  <c r="AR252" i="6" s="1"/>
  <c r="AR11" i="6"/>
  <c r="AR253" i="6" s="1"/>
  <c r="AR12" i="6"/>
  <c r="AR254" i="6" s="1"/>
  <c r="AR13" i="6"/>
  <c r="AR255" i="6" s="1"/>
  <c r="AR14" i="6"/>
  <c r="AR256" i="6" s="1"/>
  <c r="AR15" i="6"/>
  <c r="AR257" i="6" s="1"/>
  <c r="AR16" i="6"/>
  <c r="AR258" i="6" s="1"/>
  <c r="AR17" i="6"/>
  <c r="AR259" i="6" s="1"/>
  <c r="AR18" i="6"/>
  <c r="AR260" i="6" s="1"/>
  <c r="AR19" i="6"/>
  <c r="AR261" i="6" s="1"/>
  <c r="AR20" i="6"/>
  <c r="AR262" i="6" s="1"/>
  <c r="AR21" i="6"/>
  <c r="AR263" i="6" s="1"/>
  <c r="AR22" i="6"/>
  <c r="AR264" i="6" s="1"/>
  <c r="AR23" i="6"/>
  <c r="AR265" i="6" s="1"/>
  <c r="AR24" i="6"/>
  <c r="AR266" i="6" s="1"/>
  <c r="AR25" i="6"/>
  <c r="AR267" i="6" s="1"/>
  <c r="AR26" i="6"/>
  <c r="AR268" i="6" s="1"/>
  <c r="AR27" i="6"/>
  <c r="AR269" i="6" s="1"/>
  <c r="AR28" i="6"/>
  <c r="AR270" i="6" s="1"/>
  <c r="AR29" i="6"/>
  <c r="AR271" i="6" s="1"/>
  <c r="AR30" i="6"/>
  <c r="AR272" i="6" s="1"/>
  <c r="AR31" i="6"/>
  <c r="AR273" i="6" s="1"/>
  <c r="AR32" i="6"/>
  <c r="AR274" i="6" s="1"/>
  <c r="AR33" i="6"/>
  <c r="AR275" i="6" s="1"/>
  <c r="AR34" i="6"/>
  <c r="AR276" i="6" s="1"/>
  <c r="AR35" i="6"/>
  <c r="AR277" i="6" s="1"/>
  <c r="AR36" i="6"/>
  <c r="AR278" i="6" s="1"/>
  <c r="AR37" i="6"/>
  <c r="AR279" i="6" s="1"/>
  <c r="AR38" i="6"/>
  <c r="AR280" i="6" s="1"/>
  <c r="AR39" i="6"/>
  <c r="AR281" i="6" s="1"/>
  <c r="AR40" i="6"/>
  <c r="AR282" i="6" s="1"/>
  <c r="AR41" i="6"/>
  <c r="AR283" i="6" s="1"/>
  <c r="AR42" i="6"/>
  <c r="AR284" i="6" s="1"/>
  <c r="AR43" i="6"/>
  <c r="AR285" i="6" s="1"/>
  <c r="AR44" i="6"/>
  <c r="AR286" i="6" s="1"/>
  <c r="AR45" i="6"/>
  <c r="AR287" i="6" s="1"/>
  <c r="AR46" i="6"/>
  <c r="AR288" i="6" s="1"/>
  <c r="AR47" i="6"/>
  <c r="AR289" i="6" s="1"/>
  <c r="AR48" i="6"/>
  <c r="AR290" i="6" s="1"/>
  <c r="AR49" i="6"/>
  <c r="AR291" i="6" s="1"/>
  <c r="AR51" i="6"/>
  <c r="AR293" i="6" s="1"/>
  <c r="AR52" i="6"/>
  <c r="AR294" i="6" s="1"/>
  <c r="AR53" i="6"/>
  <c r="AR295" i="6" s="1"/>
  <c r="AR54" i="6"/>
  <c r="AR296" i="6" s="1"/>
  <c r="AR55" i="6"/>
  <c r="AR297" i="6" s="1"/>
  <c r="AR56" i="6"/>
  <c r="AR298" i="6" s="1"/>
  <c r="AR57" i="6"/>
  <c r="AR299" i="6" s="1"/>
  <c r="AR58" i="6"/>
  <c r="AR300" i="6" s="1"/>
  <c r="AR59" i="6"/>
  <c r="AR301" i="6" s="1"/>
  <c r="AR60" i="6"/>
  <c r="AR302" i="6" s="1"/>
  <c r="AR61" i="6"/>
  <c r="AR303" i="6" s="1"/>
  <c r="AR62" i="6"/>
  <c r="AR304" i="6" s="1"/>
  <c r="AR63" i="6"/>
  <c r="AR305" i="6" s="1"/>
  <c r="AR64" i="6"/>
  <c r="AR306" i="6" s="1"/>
  <c r="AR65" i="6"/>
  <c r="AR307" i="6" s="1"/>
  <c r="AR66" i="6"/>
  <c r="AR308" i="6" s="1"/>
  <c r="AR67" i="6"/>
  <c r="AR309" i="6" s="1"/>
  <c r="AR68" i="6"/>
  <c r="AR310" i="6" s="1"/>
  <c r="AR69" i="6"/>
  <c r="AR311" i="6" s="1"/>
  <c r="AR70" i="6"/>
  <c r="AR312" i="6" s="1"/>
  <c r="AR71" i="6"/>
  <c r="AR313" i="6" s="1"/>
  <c r="AR72" i="6"/>
  <c r="AR314" i="6" s="1"/>
  <c r="AR73" i="6"/>
  <c r="AR315" i="6" s="1"/>
  <c r="AR74" i="6"/>
  <c r="AR316" i="6" s="1"/>
  <c r="AR75" i="6"/>
  <c r="AR317" i="6" s="1"/>
  <c r="AR76" i="6"/>
  <c r="AR318" i="6" s="1"/>
  <c r="AR77" i="6"/>
  <c r="AR319" i="6" s="1"/>
  <c r="AR78" i="6"/>
  <c r="AR320" i="6" s="1"/>
  <c r="AR3" i="6"/>
  <c r="AR245" i="6" s="1"/>
  <c r="AQ3" i="6"/>
  <c r="AQ245" i="6" s="1"/>
  <c r="AG3" i="6"/>
  <c r="AG245" i="6" s="1"/>
  <c r="Z30" i="6" l="1"/>
  <c r="Z272" i="6" s="1"/>
  <c r="Z33" i="6"/>
  <c r="Z275" i="6" s="1"/>
  <c r="Z37" i="6"/>
  <c r="Z279" i="6" s="1"/>
  <c r="Z38" i="6"/>
  <c r="Z280" i="6" s="1"/>
  <c r="Z39" i="6"/>
  <c r="Z281" i="6" s="1"/>
  <c r="Z40" i="6"/>
  <c r="Z282" i="6" s="1"/>
  <c r="Z41" i="6"/>
  <c r="Z283" i="6" s="1"/>
  <c r="Z48" i="6"/>
  <c r="Z290" i="6" s="1"/>
  <c r="Z49" i="6"/>
  <c r="Z291" i="6" s="1"/>
  <c r="Z52" i="6"/>
  <c r="Z294" i="6" s="1"/>
  <c r="Z53" i="6"/>
  <c r="Z295" i="6" s="1"/>
  <c r="Z54" i="6"/>
  <c r="Z296" i="6" s="1"/>
  <c r="Z56" i="6"/>
  <c r="Z298" i="6" s="1"/>
  <c r="Z57" i="6"/>
  <c r="Z299" i="6" s="1"/>
  <c r="Z58" i="6"/>
  <c r="Z300" i="6" s="1"/>
  <c r="Z59" i="6"/>
  <c r="Z301" i="6" s="1"/>
  <c r="Z60" i="6"/>
  <c r="Z302" i="6" s="1"/>
  <c r="H5" i="27"/>
  <c r="Z47" i="6" s="1"/>
  <c r="Z289" i="6" s="1"/>
  <c r="H6" i="27"/>
  <c r="Z44" i="6" s="1"/>
  <c r="Z286" i="6" s="1"/>
  <c r="H7" i="27"/>
  <c r="Z46" i="6" s="1"/>
  <c r="Z288" i="6" s="1"/>
  <c r="H8" i="27"/>
  <c r="Z45" i="6" s="1"/>
  <c r="Z287" i="6" s="1"/>
  <c r="H9" i="27"/>
  <c r="Z29" i="6" s="1"/>
  <c r="Z271" i="6" s="1"/>
  <c r="H10" i="27"/>
  <c r="Z31" i="6" s="1"/>
  <c r="Z273" i="6" s="1"/>
  <c r="H11" i="27"/>
  <c r="Z32" i="6" s="1"/>
  <c r="Z274" i="6" s="1"/>
  <c r="H12" i="27"/>
  <c r="Z36" i="6" s="1"/>
  <c r="Z278" i="6" s="1"/>
  <c r="H13" i="27"/>
  <c r="Z34" i="6" s="1"/>
  <c r="Z276" i="6" s="1"/>
  <c r="H14" i="27"/>
  <c r="Z35" i="6" s="1"/>
  <c r="Z277" i="6" s="1"/>
  <c r="H15" i="27"/>
  <c r="Z28" i="6" s="1"/>
  <c r="Z270" i="6" s="1"/>
  <c r="H16" i="27"/>
  <c r="Z27" i="6" s="1"/>
  <c r="Z269" i="6" s="1"/>
  <c r="H17" i="27"/>
  <c r="Z26" i="6" s="1"/>
  <c r="Z268" i="6" s="1"/>
  <c r="H18" i="27"/>
  <c r="Z42" i="6" s="1"/>
  <c r="Z284" i="6" s="1"/>
  <c r="H19" i="27"/>
  <c r="Z43" i="6" s="1"/>
  <c r="Z285" i="6" s="1"/>
  <c r="H20" i="27"/>
  <c r="Z62" i="6" s="1"/>
  <c r="Z304" i="6" s="1"/>
  <c r="H21" i="27"/>
  <c r="Z61" i="6" s="1"/>
  <c r="Z303" i="6" s="1"/>
  <c r="H22" i="27"/>
  <c r="Z55" i="6" s="1"/>
  <c r="Z297" i="6" s="1"/>
  <c r="H23" i="27"/>
  <c r="Z50" i="6" s="1"/>
  <c r="Z292" i="6" s="1"/>
  <c r="H24" i="27"/>
  <c r="Z51" i="6" s="1"/>
  <c r="Z293" i="6" s="1"/>
  <c r="H25" i="27"/>
  <c r="Z63" i="6" s="1"/>
  <c r="Z305" i="6" s="1"/>
  <c r="H26" i="27"/>
  <c r="Z64" i="6" s="1"/>
  <c r="Z306" i="6" s="1"/>
  <c r="H27" i="27"/>
  <c r="Z65" i="6" s="1"/>
  <c r="Z307" i="6" s="1"/>
  <c r="H4" i="27"/>
  <c r="Z25" i="6" s="1"/>
  <c r="Z267" i="6" s="1"/>
  <c r="D37" i="25"/>
  <c r="E37" i="25"/>
  <c r="F37" i="25"/>
  <c r="G37" i="25"/>
  <c r="Q29" i="25"/>
  <c r="O9" i="25"/>
  <c r="R36" i="25"/>
  <c r="R26" i="25"/>
  <c r="R27" i="25"/>
  <c r="R28" i="25"/>
  <c r="R30" i="25"/>
  <c r="R31" i="25"/>
  <c r="R32" i="25"/>
  <c r="R33" i="25"/>
  <c r="R34" i="25"/>
  <c r="R35" i="25"/>
  <c r="R21" i="25" s="1"/>
  <c r="G29" i="27"/>
  <c r="R4" i="25" l="1"/>
  <c r="R24" i="25"/>
  <c r="R5" i="25"/>
  <c r="R16" i="25"/>
  <c r="R17" i="25"/>
  <c r="AG6" i="2" l="1"/>
  <c r="AG7" i="2"/>
  <c r="AG8" i="2"/>
  <c r="AG9" i="2"/>
  <c r="AG10" i="2"/>
  <c r="AG11" i="2"/>
  <c r="AG12" i="2"/>
  <c r="AG13" i="2"/>
  <c r="AG14" i="2"/>
  <c r="AG15" i="2"/>
  <c r="AG16" i="2"/>
  <c r="AG17" i="2"/>
  <c r="AG18" i="2"/>
  <c r="AG19" i="2"/>
  <c r="AG20" i="2"/>
  <c r="AG21" i="2"/>
  <c r="AG22" i="2"/>
  <c r="AG23" i="2"/>
  <c r="AG24" i="2"/>
  <c r="AG25" i="2"/>
  <c r="AG26" i="2"/>
  <c r="AG27" i="2"/>
  <c r="AG28" i="2"/>
  <c r="AG29" i="2"/>
  <c r="AG30" i="2"/>
  <c r="AG31" i="2"/>
  <c r="AG32" i="2"/>
  <c r="AG33" i="2"/>
  <c r="AG34" i="2"/>
  <c r="AG35" i="2"/>
  <c r="AG36" i="2"/>
  <c r="AG37" i="2"/>
  <c r="AG38" i="2"/>
  <c r="AG39" i="2"/>
  <c r="AG40" i="2"/>
  <c r="AG41" i="2"/>
  <c r="AG42" i="2"/>
  <c r="AG43" i="2"/>
  <c r="AG44" i="2"/>
  <c r="AG45" i="2"/>
  <c r="AG46" i="2"/>
  <c r="AG47" i="2"/>
  <c r="AG48" i="2"/>
  <c r="AG49" i="2"/>
  <c r="AG50" i="2"/>
  <c r="AG51" i="2"/>
  <c r="AG52" i="2"/>
  <c r="AG53" i="2"/>
  <c r="AG54" i="2"/>
  <c r="AG55" i="2"/>
  <c r="AG56" i="2"/>
  <c r="AG57" i="2"/>
  <c r="AG58" i="2"/>
  <c r="AG59" i="2"/>
  <c r="AG60" i="2"/>
  <c r="AG61" i="2"/>
  <c r="AG62" i="2"/>
  <c r="AG63" i="2"/>
  <c r="AG64" i="2"/>
  <c r="AG65" i="2"/>
  <c r="AG66" i="2"/>
  <c r="AG67" i="2"/>
  <c r="AG68" i="2"/>
  <c r="AG69" i="2"/>
  <c r="AG70" i="2"/>
  <c r="AG71" i="2"/>
  <c r="AG72" i="2"/>
  <c r="AG73" i="2"/>
  <c r="AG74" i="2"/>
  <c r="AG75" i="2"/>
  <c r="AG76" i="2"/>
  <c r="AG77" i="2"/>
  <c r="AG78" i="2"/>
  <c r="AG79" i="2"/>
  <c r="AG80" i="2"/>
  <c r="AG81" i="2"/>
  <c r="AG82" i="2"/>
  <c r="AG83" i="2"/>
  <c r="AG84" i="2"/>
  <c r="AG85" i="2"/>
  <c r="AG86" i="2"/>
  <c r="AG87" i="2"/>
  <c r="AG88" i="2"/>
  <c r="AG89" i="2"/>
  <c r="AG90" i="2"/>
  <c r="AG91" i="2"/>
  <c r="AG92" i="2"/>
  <c r="AG93" i="2"/>
  <c r="AG94" i="2"/>
  <c r="AG95" i="2"/>
  <c r="AG96" i="2"/>
  <c r="AG97" i="2"/>
  <c r="AG98" i="2"/>
  <c r="AG99" i="2"/>
  <c r="AG100" i="2"/>
  <c r="AG101" i="2"/>
  <c r="AG102" i="2"/>
  <c r="AG103" i="2"/>
  <c r="AG104" i="2"/>
  <c r="AG105" i="2"/>
  <c r="AG106" i="2"/>
  <c r="AG107" i="2"/>
  <c r="AG108" i="2"/>
  <c r="AG109" i="2"/>
  <c r="AG110" i="2"/>
  <c r="AG111" i="2"/>
  <c r="AG112" i="2"/>
  <c r="AG113" i="2"/>
  <c r="AG114" i="2"/>
  <c r="AG115" i="2"/>
  <c r="AG116" i="2"/>
  <c r="AG117" i="2"/>
  <c r="AG118" i="2"/>
  <c r="AG119" i="2"/>
  <c r="AG120" i="2"/>
  <c r="AG121" i="2"/>
  <c r="AG122" i="2"/>
  <c r="AG123" i="2"/>
  <c r="AG124" i="2"/>
  <c r="AG125" i="2"/>
  <c r="AG126" i="2"/>
  <c r="AG127" i="2"/>
  <c r="AG128" i="2"/>
  <c r="AG129" i="2"/>
  <c r="AG130" i="2"/>
  <c r="AG131" i="2"/>
  <c r="AG132" i="2"/>
  <c r="AG133" i="2"/>
  <c r="AG134" i="2"/>
  <c r="AG135" i="2"/>
  <c r="AG136" i="2"/>
  <c r="AG137" i="2"/>
  <c r="AG138" i="2"/>
  <c r="AG139" i="2"/>
  <c r="AG140" i="2"/>
  <c r="AG141" i="2"/>
  <c r="AG142" i="2"/>
  <c r="AG143" i="2"/>
  <c r="AG144" i="2"/>
  <c r="AG145" i="2"/>
  <c r="AG146" i="2"/>
  <c r="AG147" i="2"/>
  <c r="AG148" i="2"/>
  <c r="AG149" i="2"/>
  <c r="AG150" i="2"/>
  <c r="AG151" i="2"/>
  <c r="AG152" i="2"/>
  <c r="AG153" i="2"/>
  <c r="AG154" i="2"/>
  <c r="AG155" i="2"/>
  <c r="AG156" i="2"/>
  <c r="AG157" i="2"/>
  <c r="AG158" i="2"/>
  <c r="AG159" i="2"/>
  <c r="AG160" i="2"/>
  <c r="AG161" i="2"/>
  <c r="AG162" i="2"/>
  <c r="AG163" i="2"/>
  <c r="AG164" i="2"/>
  <c r="AG165" i="2"/>
  <c r="AG166" i="2"/>
  <c r="AG167" i="2"/>
  <c r="AG168" i="2"/>
  <c r="AG169" i="2"/>
  <c r="AG170" i="2"/>
  <c r="AG171" i="2"/>
  <c r="AG172" i="2"/>
  <c r="AG173" i="2"/>
  <c r="AG174" i="2"/>
  <c r="AG175" i="2"/>
  <c r="AG176" i="2"/>
  <c r="AG177" i="2"/>
  <c r="AG178" i="2"/>
  <c r="AG179" i="2"/>
  <c r="AG180" i="2"/>
  <c r="AG181" i="2"/>
  <c r="AG182" i="2"/>
  <c r="AG183" i="2"/>
  <c r="AG184" i="2"/>
  <c r="AG185" i="2"/>
  <c r="AG186" i="2"/>
  <c r="AG187" i="2"/>
  <c r="AG188" i="2"/>
  <c r="AG189" i="2"/>
  <c r="AG190" i="2"/>
  <c r="AG191" i="2"/>
  <c r="AG192" i="2"/>
  <c r="AG193" i="2"/>
  <c r="AG194" i="2"/>
  <c r="AG195" i="2"/>
  <c r="AG196" i="2"/>
  <c r="AG197" i="2"/>
  <c r="AG198" i="2"/>
  <c r="AG199" i="2"/>
  <c r="AG200" i="2"/>
  <c r="AG201" i="2"/>
  <c r="AG202" i="2"/>
  <c r="AG203" i="2"/>
  <c r="AG204" i="2"/>
  <c r="AG205" i="2"/>
  <c r="AG206" i="2"/>
  <c r="AG207" i="2"/>
  <c r="AG208" i="2"/>
  <c r="AG209" i="2"/>
  <c r="AG210" i="2"/>
  <c r="AG211" i="2"/>
  <c r="AG212" i="2"/>
  <c r="AG213" i="2"/>
  <c r="AG214" i="2"/>
  <c r="AG215" i="2"/>
  <c r="AG216" i="2"/>
  <c r="AG217" i="2"/>
  <c r="AG218" i="2"/>
  <c r="AG219" i="2"/>
  <c r="AG220" i="2"/>
  <c r="AG221" i="2"/>
  <c r="AG222" i="2"/>
  <c r="AG223" i="2"/>
  <c r="AG224" i="2"/>
  <c r="AG225" i="2"/>
  <c r="AG226" i="2"/>
  <c r="AG227" i="2"/>
  <c r="AG228" i="2"/>
  <c r="AG229" i="2"/>
  <c r="AG230" i="2"/>
  <c r="AG231" i="2"/>
  <c r="AG232" i="2"/>
  <c r="AG233" i="2"/>
  <c r="AG234" i="2"/>
  <c r="AG235" i="2"/>
  <c r="AG236" i="2"/>
  <c r="AG237" i="2"/>
  <c r="AG238" i="2"/>
  <c r="AG239" i="2"/>
  <c r="AG240" i="2"/>
  <c r="AG241" i="2"/>
  <c r="AG242" i="2"/>
  <c r="AG243" i="2"/>
  <c r="AG244" i="2"/>
  <c r="AG245" i="2"/>
  <c r="AG246" i="2"/>
  <c r="AG247" i="2"/>
  <c r="AG248" i="2"/>
  <c r="AG249" i="2"/>
  <c r="AG250" i="2"/>
  <c r="AG251" i="2"/>
  <c r="AG252" i="2"/>
  <c r="AG253" i="2"/>
  <c r="AG254" i="2"/>
  <c r="AG255" i="2"/>
  <c r="AG256" i="2"/>
  <c r="AG257" i="2"/>
  <c r="AG258" i="2"/>
  <c r="AG259" i="2"/>
  <c r="AG260" i="2"/>
  <c r="AG261" i="2"/>
  <c r="AG262" i="2"/>
  <c r="AG263" i="2"/>
  <c r="AG264" i="2"/>
  <c r="AG265" i="2"/>
  <c r="AG266" i="2"/>
  <c r="AG267" i="2"/>
  <c r="AG268" i="2"/>
  <c r="AG269" i="2"/>
  <c r="AG270" i="2"/>
  <c r="AG271" i="2"/>
  <c r="AG272" i="2"/>
  <c r="AG273" i="2"/>
  <c r="AG274" i="2"/>
  <c r="AG275" i="2"/>
  <c r="AG276" i="2"/>
  <c r="AG277" i="2"/>
  <c r="AG278" i="2"/>
  <c r="AG279" i="2"/>
  <c r="AG280" i="2"/>
  <c r="AG281" i="2"/>
  <c r="AG282" i="2"/>
  <c r="AG283" i="2"/>
  <c r="AG284" i="2"/>
  <c r="AG285" i="2"/>
  <c r="AG286" i="2"/>
  <c r="AG287" i="2"/>
  <c r="AG288" i="2"/>
  <c r="AG289" i="2"/>
  <c r="AG290" i="2"/>
  <c r="AG291" i="2"/>
  <c r="AG292" i="2"/>
  <c r="AG293" i="2"/>
  <c r="AG294" i="2"/>
  <c r="AG295" i="2"/>
  <c r="AG296" i="2"/>
  <c r="AG297" i="2"/>
  <c r="AG298" i="2"/>
  <c r="AG299" i="2"/>
  <c r="AG300" i="2"/>
  <c r="AG301" i="2"/>
  <c r="AG302" i="2"/>
  <c r="AG303" i="2"/>
  <c r="AG304" i="2"/>
  <c r="AG305" i="2"/>
  <c r="AG306" i="2"/>
  <c r="AG307" i="2"/>
  <c r="AG308" i="2"/>
  <c r="AG309" i="2"/>
  <c r="AG310" i="2"/>
  <c r="AG311" i="2"/>
  <c r="AG312" i="2"/>
  <c r="AG313" i="2"/>
  <c r="AG314" i="2"/>
  <c r="AG315" i="2"/>
  <c r="AG316" i="2"/>
  <c r="AG317" i="2"/>
  <c r="AG318" i="2"/>
  <c r="AG319" i="2"/>
  <c r="AG320" i="2"/>
  <c r="AG321" i="2"/>
  <c r="AG322" i="2"/>
  <c r="AG323" i="2"/>
  <c r="AG324" i="2"/>
  <c r="AG325" i="2"/>
  <c r="AG326" i="2"/>
  <c r="AG327" i="2"/>
  <c r="AG328" i="2"/>
  <c r="AG329" i="2"/>
  <c r="AG330" i="2"/>
  <c r="AG331" i="2"/>
  <c r="AG332" i="2"/>
  <c r="AG333" i="2"/>
  <c r="AG334" i="2"/>
  <c r="AG335" i="2"/>
  <c r="AG336" i="2"/>
  <c r="AG337" i="2"/>
  <c r="AG338" i="2"/>
  <c r="AG339" i="2"/>
  <c r="AG340" i="2"/>
  <c r="AG341" i="2"/>
  <c r="AG342" i="2"/>
  <c r="AG343" i="2"/>
  <c r="AG344" i="2"/>
  <c r="AG345" i="2"/>
  <c r="AG346" i="2"/>
  <c r="AG347" i="2"/>
  <c r="AG348" i="2"/>
  <c r="AG349" i="2"/>
  <c r="AG350" i="2"/>
  <c r="AG351" i="2"/>
  <c r="AG352" i="2"/>
  <c r="AG353" i="2"/>
  <c r="AG354" i="2"/>
  <c r="AG355" i="2"/>
  <c r="AG356" i="2"/>
  <c r="AG357" i="2"/>
  <c r="AG358" i="2"/>
  <c r="AG359" i="2"/>
  <c r="AG360" i="2"/>
  <c r="AG361" i="2"/>
  <c r="AG362" i="2"/>
  <c r="AG363" i="2"/>
  <c r="AG364" i="2"/>
  <c r="AG365" i="2"/>
  <c r="AG366" i="2"/>
  <c r="AG367" i="2"/>
  <c r="AG368" i="2"/>
  <c r="AG369" i="2"/>
  <c r="AG370" i="2"/>
  <c r="AG371" i="2"/>
  <c r="AG372" i="2"/>
  <c r="AG373" i="2"/>
  <c r="AG374" i="2"/>
  <c r="AG375" i="2"/>
  <c r="AG376" i="2"/>
  <c r="AG380" i="2" l="1"/>
  <c r="AE7" i="2"/>
  <c r="AE8" i="2"/>
  <c r="AE9" i="2"/>
  <c r="AE10" i="2"/>
  <c r="AE11" i="2"/>
  <c r="AE12" i="2"/>
  <c r="AE13" i="2"/>
  <c r="AE14" i="2"/>
  <c r="AE15" i="2"/>
  <c r="AE16" i="2"/>
  <c r="AE17" i="2"/>
  <c r="AE18" i="2"/>
  <c r="AE19" i="2"/>
  <c r="AE20" i="2"/>
  <c r="AE21" i="2"/>
  <c r="AE22" i="2"/>
  <c r="AE23" i="2"/>
  <c r="AE24" i="2"/>
  <c r="AE25" i="2"/>
  <c r="AE26" i="2"/>
  <c r="AE27" i="2"/>
  <c r="AE28" i="2"/>
  <c r="AE29" i="2"/>
  <c r="AE30" i="2"/>
  <c r="AE31" i="2"/>
  <c r="AE32" i="2"/>
  <c r="AE33" i="2"/>
  <c r="AE34" i="2"/>
  <c r="AE35" i="2"/>
  <c r="AE36" i="2"/>
  <c r="AE37" i="2"/>
  <c r="AE38" i="2"/>
  <c r="AE39" i="2"/>
  <c r="AE40" i="2"/>
  <c r="AE41" i="2"/>
  <c r="AE42" i="2"/>
  <c r="AE43" i="2"/>
  <c r="AE44" i="2"/>
  <c r="AE45" i="2"/>
  <c r="AE46" i="2"/>
  <c r="AE47" i="2"/>
  <c r="AE48" i="2"/>
  <c r="AE49" i="2"/>
  <c r="AE50" i="2"/>
  <c r="AE51" i="2"/>
  <c r="AE52" i="2"/>
  <c r="AE53" i="2"/>
  <c r="AE54" i="2"/>
  <c r="AE55" i="2"/>
  <c r="AE56" i="2"/>
  <c r="AE57" i="2"/>
  <c r="AE58" i="2"/>
  <c r="AE59" i="2"/>
  <c r="AE60" i="2"/>
  <c r="AE61" i="2"/>
  <c r="AE62" i="2"/>
  <c r="AE63" i="2"/>
  <c r="AE64" i="2"/>
  <c r="AE65" i="2"/>
  <c r="AE66" i="2"/>
  <c r="AE67" i="2"/>
  <c r="AE68" i="2"/>
  <c r="AE69" i="2"/>
  <c r="AE70" i="2"/>
  <c r="AE71" i="2"/>
  <c r="AE72" i="2"/>
  <c r="AE73" i="2"/>
  <c r="AE74" i="2"/>
  <c r="AE75" i="2"/>
  <c r="AE76" i="2"/>
  <c r="AE77" i="2"/>
  <c r="AE78" i="2"/>
  <c r="AE79" i="2"/>
  <c r="AE80" i="2"/>
  <c r="AE81" i="2"/>
  <c r="AE82" i="2"/>
  <c r="AE83" i="2"/>
  <c r="AE84" i="2"/>
  <c r="AE85" i="2"/>
  <c r="AE86" i="2"/>
  <c r="AE87" i="2"/>
  <c r="AE88" i="2"/>
  <c r="AE89" i="2"/>
  <c r="AE90" i="2"/>
  <c r="AE91" i="2"/>
  <c r="AE92" i="2"/>
  <c r="AE93" i="2"/>
  <c r="AE94" i="2"/>
  <c r="AE95" i="2"/>
  <c r="AE96" i="2"/>
  <c r="AE97" i="2"/>
  <c r="AE98" i="2"/>
  <c r="AE99" i="2"/>
  <c r="AE100" i="2"/>
  <c r="AE101" i="2"/>
  <c r="AE102" i="2"/>
  <c r="AE103" i="2"/>
  <c r="AE104" i="2"/>
  <c r="AE105" i="2"/>
  <c r="AE106" i="2"/>
  <c r="AE107" i="2"/>
  <c r="AE108" i="2"/>
  <c r="AE109" i="2"/>
  <c r="AE110" i="2"/>
  <c r="AE111" i="2"/>
  <c r="AE112" i="2"/>
  <c r="AE113" i="2"/>
  <c r="AE114" i="2"/>
  <c r="AE115" i="2"/>
  <c r="AE116" i="2"/>
  <c r="AE117" i="2"/>
  <c r="AE118" i="2"/>
  <c r="AE119" i="2"/>
  <c r="AE120" i="2"/>
  <c r="AE121" i="2"/>
  <c r="AE122" i="2"/>
  <c r="AE123" i="2"/>
  <c r="AE124" i="2"/>
  <c r="AE125" i="2"/>
  <c r="AE126" i="2"/>
  <c r="AE127" i="2"/>
  <c r="AE128" i="2"/>
  <c r="AE129" i="2"/>
  <c r="AE130" i="2"/>
  <c r="AE131" i="2"/>
  <c r="AE132" i="2"/>
  <c r="AE133" i="2"/>
  <c r="AE134" i="2"/>
  <c r="AE135" i="2"/>
  <c r="AE136" i="2"/>
  <c r="AE137" i="2"/>
  <c r="AE138" i="2"/>
  <c r="AE139" i="2"/>
  <c r="AE140" i="2"/>
  <c r="AE141" i="2"/>
  <c r="AE142" i="2"/>
  <c r="AE143" i="2"/>
  <c r="AE144" i="2"/>
  <c r="AE145" i="2"/>
  <c r="AE146" i="2"/>
  <c r="AE147" i="2"/>
  <c r="AE148" i="2"/>
  <c r="AE149" i="2"/>
  <c r="AE150" i="2"/>
  <c r="AE151" i="2"/>
  <c r="AE152" i="2"/>
  <c r="AE153" i="2"/>
  <c r="AE154" i="2"/>
  <c r="AE155" i="2"/>
  <c r="AE156" i="2"/>
  <c r="AE157" i="2"/>
  <c r="AE158" i="2"/>
  <c r="AE159" i="2"/>
  <c r="AE160" i="2"/>
  <c r="AE161" i="2"/>
  <c r="AE162" i="2"/>
  <c r="AE163" i="2"/>
  <c r="AE164" i="2"/>
  <c r="AE165" i="2"/>
  <c r="AE166" i="2"/>
  <c r="AE167" i="2"/>
  <c r="AE168" i="2"/>
  <c r="AE169" i="2"/>
  <c r="AE170" i="2"/>
  <c r="AE171" i="2"/>
  <c r="AE172" i="2"/>
  <c r="AE173" i="2"/>
  <c r="AE174" i="2"/>
  <c r="AE175" i="2"/>
  <c r="AE176" i="2"/>
  <c r="AE177" i="2"/>
  <c r="AE178" i="2"/>
  <c r="AE179" i="2"/>
  <c r="AE180" i="2"/>
  <c r="AE181" i="2"/>
  <c r="AE182" i="2"/>
  <c r="AE183" i="2"/>
  <c r="AE184" i="2"/>
  <c r="AE185" i="2"/>
  <c r="AE186" i="2"/>
  <c r="AE187" i="2"/>
  <c r="AE188" i="2"/>
  <c r="AE189" i="2"/>
  <c r="AE190" i="2"/>
  <c r="AE191" i="2"/>
  <c r="AE192" i="2"/>
  <c r="AE193" i="2"/>
  <c r="AE194" i="2"/>
  <c r="AE195" i="2"/>
  <c r="AE196" i="2"/>
  <c r="AE197" i="2"/>
  <c r="AE198" i="2"/>
  <c r="AE199" i="2"/>
  <c r="AE200" i="2"/>
  <c r="AE201" i="2"/>
  <c r="AE202" i="2"/>
  <c r="AE203" i="2"/>
  <c r="AE204" i="2"/>
  <c r="AE205" i="2"/>
  <c r="AE206" i="2"/>
  <c r="AE207" i="2"/>
  <c r="AE208" i="2"/>
  <c r="AE209" i="2"/>
  <c r="AE210" i="2"/>
  <c r="AE211" i="2"/>
  <c r="AE212" i="2"/>
  <c r="AE213" i="2"/>
  <c r="AE214" i="2"/>
  <c r="AE215" i="2"/>
  <c r="AE216" i="2"/>
  <c r="AE217" i="2"/>
  <c r="AE218" i="2"/>
  <c r="AE219" i="2"/>
  <c r="AE220" i="2"/>
  <c r="AE221" i="2"/>
  <c r="AE222" i="2"/>
  <c r="AE223" i="2"/>
  <c r="AE224" i="2"/>
  <c r="AE225" i="2"/>
  <c r="AE226" i="2"/>
  <c r="AE227" i="2"/>
  <c r="AE228" i="2"/>
  <c r="AE229" i="2"/>
  <c r="AE230" i="2"/>
  <c r="AE231" i="2"/>
  <c r="AE232" i="2"/>
  <c r="AE233" i="2"/>
  <c r="AE234" i="2"/>
  <c r="AE235" i="2"/>
  <c r="AE236" i="2"/>
  <c r="AE237" i="2"/>
  <c r="AE238" i="2"/>
  <c r="AE239" i="2"/>
  <c r="AE240" i="2"/>
  <c r="AE241" i="2"/>
  <c r="AE242" i="2"/>
  <c r="AE243" i="2"/>
  <c r="AE244" i="2"/>
  <c r="AE245" i="2"/>
  <c r="AE246" i="2"/>
  <c r="AE247" i="2"/>
  <c r="AE248" i="2"/>
  <c r="AE249" i="2"/>
  <c r="AE250" i="2"/>
  <c r="AE251" i="2"/>
  <c r="AE252" i="2"/>
  <c r="AE253" i="2"/>
  <c r="AE254" i="2"/>
  <c r="AE255" i="2"/>
  <c r="AE256" i="2"/>
  <c r="AE257" i="2"/>
  <c r="AE258" i="2"/>
  <c r="AE259" i="2"/>
  <c r="AE260" i="2"/>
  <c r="AE261" i="2"/>
  <c r="AE262" i="2"/>
  <c r="AE263" i="2"/>
  <c r="AE264" i="2"/>
  <c r="AE265" i="2"/>
  <c r="AE266" i="2"/>
  <c r="AE267" i="2"/>
  <c r="AE268" i="2"/>
  <c r="AE269" i="2"/>
  <c r="AE270" i="2"/>
  <c r="AE271" i="2"/>
  <c r="AE272" i="2"/>
  <c r="AE273" i="2"/>
  <c r="AE274" i="2"/>
  <c r="AE275" i="2"/>
  <c r="AE276" i="2"/>
  <c r="AE277" i="2"/>
  <c r="AE278" i="2"/>
  <c r="AE279" i="2"/>
  <c r="AE280" i="2"/>
  <c r="AE281" i="2"/>
  <c r="AE282" i="2"/>
  <c r="AE283" i="2"/>
  <c r="AE284" i="2"/>
  <c r="AE285" i="2"/>
  <c r="AE286" i="2"/>
  <c r="AE287" i="2"/>
  <c r="AE288" i="2"/>
  <c r="AE289" i="2"/>
  <c r="AE290" i="2"/>
  <c r="AE291" i="2"/>
  <c r="AE292" i="2"/>
  <c r="AE293" i="2"/>
  <c r="AE294" i="2"/>
  <c r="AE295" i="2"/>
  <c r="AE296" i="2"/>
  <c r="AE297" i="2"/>
  <c r="AE298" i="2"/>
  <c r="AE299" i="2"/>
  <c r="AE300" i="2"/>
  <c r="AE301" i="2"/>
  <c r="AE302" i="2"/>
  <c r="AE303" i="2"/>
  <c r="AE304" i="2"/>
  <c r="AE305" i="2"/>
  <c r="AE306" i="2"/>
  <c r="AE307" i="2"/>
  <c r="AE308" i="2"/>
  <c r="AE309" i="2"/>
  <c r="AE310" i="2"/>
  <c r="AE311" i="2"/>
  <c r="AE312" i="2"/>
  <c r="AE313" i="2"/>
  <c r="AE314" i="2"/>
  <c r="AE315" i="2"/>
  <c r="AE316" i="2"/>
  <c r="AE317" i="2"/>
  <c r="AE318" i="2"/>
  <c r="AE319" i="2"/>
  <c r="AE320" i="2"/>
  <c r="AE321" i="2"/>
  <c r="AE322" i="2"/>
  <c r="AE323" i="2"/>
  <c r="AE324" i="2"/>
  <c r="AE325" i="2"/>
  <c r="AE326" i="2"/>
  <c r="AE327" i="2"/>
  <c r="AE328" i="2"/>
  <c r="AE329" i="2"/>
  <c r="AE330" i="2"/>
  <c r="AE331" i="2"/>
  <c r="AE332" i="2"/>
  <c r="AE333" i="2"/>
  <c r="AE334" i="2"/>
  <c r="AE335" i="2"/>
  <c r="AE336" i="2"/>
  <c r="AE337" i="2"/>
  <c r="AE338" i="2"/>
  <c r="AE339" i="2"/>
  <c r="AE340" i="2"/>
  <c r="AE341" i="2"/>
  <c r="AE342" i="2"/>
  <c r="AE343" i="2"/>
  <c r="AE344" i="2"/>
  <c r="AE345" i="2"/>
  <c r="AE346" i="2"/>
  <c r="AE347" i="2"/>
  <c r="AE348" i="2"/>
  <c r="AE349" i="2"/>
  <c r="AE350" i="2"/>
  <c r="AE351" i="2"/>
  <c r="AE352" i="2"/>
  <c r="AE353" i="2"/>
  <c r="AE354" i="2"/>
  <c r="AE355" i="2"/>
  <c r="AE356" i="2"/>
  <c r="AE357" i="2"/>
  <c r="AE358" i="2"/>
  <c r="AE359" i="2"/>
  <c r="AE360" i="2"/>
  <c r="AE361" i="2"/>
  <c r="AE362" i="2"/>
  <c r="AE363" i="2"/>
  <c r="AE364" i="2"/>
  <c r="AE365" i="2"/>
  <c r="AE366" i="2"/>
  <c r="AE367" i="2"/>
  <c r="AE368" i="2"/>
  <c r="AE369" i="2"/>
  <c r="AE370" i="2"/>
  <c r="AE371" i="2"/>
  <c r="AE372" i="2"/>
  <c r="AE373" i="2"/>
  <c r="AE374" i="2"/>
  <c r="AE375" i="2"/>
  <c r="AE376" i="2"/>
  <c r="AP6" i="2"/>
  <c r="AP7" i="2"/>
  <c r="AP8" i="2"/>
  <c r="AP9" i="2"/>
  <c r="AP10" i="2"/>
  <c r="AP11" i="2"/>
  <c r="AP12" i="2"/>
  <c r="AP13" i="2"/>
  <c r="AP14" i="2"/>
  <c r="AP15" i="2"/>
  <c r="AP16" i="2"/>
  <c r="AP17" i="2"/>
  <c r="AP18" i="2"/>
  <c r="AP19" i="2"/>
  <c r="AP20" i="2"/>
  <c r="AP21" i="2"/>
  <c r="AP22" i="2"/>
  <c r="AP23" i="2"/>
  <c r="AP24" i="2"/>
  <c r="AP25" i="2"/>
  <c r="AP26" i="2"/>
  <c r="AP27" i="2"/>
  <c r="AP28" i="2"/>
  <c r="AP29" i="2"/>
  <c r="AP30" i="2"/>
  <c r="AP31" i="2"/>
  <c r="AP32" i="2"/>
  <c r="AP33" i="2"/>
  <c r="AP34" i="2"/>
  <c r="AP35" i="2"/>
  <c r="AP36" i="2"/>
  <c r="AP37" i="2"/>
  <c r="AP38" i="2"/>
  <c r="AP39" i="2"/>
  <c r="AP40" i="2"/>
  <c r="AP41" i="2"/>
  <c r="AP42" i="2"/>
  <c r="AP43" i="2"/>
  <c r="AP44" i="2"/>
  <c r="AP45" i="2"/>
  <c r="AP46" i="2"/>
  <c r="AP47" i="2"/>
  <c r="AP48" i="2"/>
  <c r="AP49" i="2"/>
  <c r="AP50" i="2"/>
  <c r="AP51" i="2"/>
  <c r="AP52" i="2"/>
  <c r="AP53" i="2"/>
  <c r="AP54" i="2"/>
  <c r="AP55" i="2"/>
  <c r="AP56" i="2"/>
  <c r="AP57" i="2"/>
  <c r="AP58" i="2"/>
  <c r="AP59" i="2"/>
  <c r="AP60" i="2"/>
  <c r="AP61" i="2"/>
  <c r="AP62" i="2"/>
  <c r="AP63" i="2"/>
  <c r="AP64" i="2"/>
  <c r="AP65" i="2"/>
  <c r="AP66" i="2"/>
  <c r="AP67" i="2"/>
  <c r="AP68" i="2"/>
  <c r="AP69" i="2"/>
  <c r="AP70" i="2"/>
  <c r="AP71" i="2"/>
  <c r="AP72" i="2"/>
  <c r="AP73" i="2"/>
  <c r="AP74" i="2"/>
  <c r="AP75" i="2"/>
  <c r="AP76" i="2"/>
  <c r="AP77" i="2"/>
  <c r="AP78" i="2"/>
  <c r="AP79" i="2"/>
  <c r="AP80" i="2"/>
  <c r="AP81" i="2"/>
  <c r="AP82" i="2"/>
  <c r="AP83" i="2"/>
  <c r="AP84" i="2"/>
  <c r="AP85" i="2"/>
  <c r="AP86" i="2"/>
  <c r="AP87" i="2"/>
  <c r="AP88" i="2"/>
  <c r="AP89" i="2"/>
  <c r="AP90" i="2"/>
  <c r="AP91" i="2"/>
  <c r="AP92" i="2"/>
  <c r="AP93" i="2"/>
  <c r="AP94" i="2"/>
  <c r="AP95" i="2"/>
  <c r="AP96" i="2"/>
  <c r="AP97" i="2"/>
  <c r="AP98" i="2"/>
  <c r="AP99" i="2"/>
  <c r="AP100" i="2"/>
  <c r="AP101" i="2"/>
  <c r="AP102" i="2"/>
  <c r="AP103" i="2"/>
  <c r="AP104" i="2"/>
  <c r="AP105" i="2"/>
  <c r="AP106" i="2"/>
  <c r="AP107" i="2"/>
  <c r="AP108" i="2"/>
  <c r="AP109" i="2"/>
  <c r="AP110" i="2"/>
  <c r="AP111" i="2"/>
  <c r="AP112" i="2"/>
  <c r="AP113" i="2"/>
  <c r="AP114" i="2"/>
  <c r="AP115" i="2"/>
  <c r="AP116" i="2"/>
  <c r="AP117" i="2"/>
  <c r="AP118" i="2"/>
  <c r="AP119" i="2"/>
  <c r="AP120" i="2"/>
  <c r="AP121" i="2"/>
  <c r="AP122" i="2"/>
  <c r="AP123" i="2"/>
  <c r="AP124" i="2"/>
  <c r="AP125" i="2"/>
  <c r="AP126" i="2"/>
  <c r="AP127" i="2"/>
  <c r="AP128" i="2"/>
  <c r="AP129" i="2"/>
  <c r="AP130" i="2"/>
  <c r="AP131" i="2"/>
  <c r="AP132" i="2"/>
  <c r="AP133" i="2"/>
  <c r="AP134" i="2"/>
  <c r="AP135" i="2"/>
  <c r="AP136" i="2"/>
  <c r="AP137" i="2"/>
  <c r="AP138" i="2"/>
  <c r="AP139" i="2"/>
  <c r="AP140" i="2"/>
  <c r="AP141" i="2"/>
  <c r="AP142" i="2"/>
  <c r="AP143" i="2"/>
  <c r="AP144" i="2"/>
  <c r="AP145" i="2"/>
  <c r="AP146" i="2"/>
  <c r="AP147" i="2"/>
  <c r="AP148" i="2"/>
  <c r="AP149" i="2"/>
  <c r="AP150" i="2"/>
  <c r="AP151" i="2"/>
  <c r="AP152" i="2"/>
  <c r="AP153" i="2"/>
  <c r="AP154" i="2"/>
  <c r="AP155" i="2"/>
  <c r="AP156" i="2"/>
  <c r="AP157" i="2"/>
  <c r="AP158" i="2"/>
  <c r="AP159" i="2"/>
  <c r="AP160" i="2"/>
  <c r="AP161" i="2"/>
  <c r="AP162" i="2"/>
  <c r="AP163" i="2"/>
  <c r="AP164" i="2"/>
  <c r="AP165" i="2"/>
  <c r="AP166" i="2"/>
  <c r="AP167" i="2"/>
  <c r="AP168" i="2"/>
  <c r="AP169" i="2"/>
  <c r="AP170" i="2"/>
  <c r="AP171" i="2"/>
  <c r="AP172" i="2"/>
  <c r="AP173" i="2"/>
  <c r="AP174" i="2"/>
  <c r="AP175" i="2"/>
  <c r="AP176" i="2"/>
  <c r="AP177" i="2"/>
  <c r="AP178" i="2"/>
  <c r="AP179" i="2"/>
  <c r="AP180" i="2"/>
  <c r="AP181" i="2"/>
  <c r="AP182" i="2"/>
  <c r="AP183" i="2"/>
  <c r="AP184" i="2"/>
  <c r="AP185" i="2"/>
  <c r="AP186" i="2"/>
  <c r="AP187" i="2"/>
  <c r="AP188" i="2"/>
  <c r="AP189" i="2"/>
  <c r="AP190" i="2"/>
  <c r="AP191" i="2"/>
  <c r="AP192" i="2"/>
  <c r="AP193" i="2"/>
  <c r="AP194" i="2"/>
  <c r="AP195" i="2"/>
  <c r="AP196" i="2"/>
  <c r="AP197" i="2"/>
  <c r="AP198" i="2"/>
  <c r="AP199" i="2"/>
  <c r="AP200" i="2"/>
  <c r="AP201" i="2"/>
  <c r="AP202" i="2"/>
  <c r="AP203" i="2"/>
  <c r="AP204" i="2"/>
  <c r="AP205" i="2"/>
  <c r="AP206" i="2"/>
  <c r="AP207" i="2"/>
  <c r="AP208" i="2"/>
  <c r="AP209" i="2"/>
  <c r="AP210" i="2"/>
  <c r="AP211" i="2"/>
  <c r="AP212" i="2"/>
  <c r="AP213" i="2"/>
  <c r="AP214" i="2"/>
  <c r="AP215" i="2"/>
  <c r="AP216" i="2"/>
  <c r="AP217" i="2"/>
  <c r="AP218" i="2"/>
  <c r="AP219" i="2"/>
  <c r="AP220" i="2"/>
  <c r="AP221" i="2"/>
  <c r="AP222" i="2"/>
  <c r="AP223" i="2"/>
  <c r="AP224" i="2"/>
  <c r="AP225" i="2"/>
  <c r="AP226" i="2"/>
  <c r="AP227" i="2"/>
  <c r="AP228" i="2"/>
  <c r="AP229" i="2"/>
  <c r="AP230" i="2"/>
  <c r="AP231" i="2"/>
  <c r="AP232" i="2"/>
  <c r="AP233" i="2"/>
  <c r="AP234" i="2"/>
  <c r="AP235" i="2"/>
  <c r="AP236" i="2"/>
  <c r="AP237" i="2"/>
  <c r="AP238" i="2"/>
  <c r="AP239" i="2"/>
  <c r="AP240" i="2"/>
  <c r="AP241" i="2"/>
  <c r="AP242" i="2"/>
  <c r="AP243" i="2"/>
  <c r="AP244" i="2"/>
  <c r="AP245" i="2"/>
  <c r="AP246" i="2"/>
  <c r="AP247" i="2"/>
  <c r="AP248" i="2"/>
  <c r="AP249" i="2"/>
  <c r="AP250" i="2"/>
  <c r="AP251" i="2"/>
  <c r="AP252" i="2"/>
  <c r="AP253" i="2"/>
  <c r="AP254" i="2"/>
  <c r="AP255" i="2"/>
  <c r="AP256" i="2"/>
  <c r="AP257" i="2"/>
  <c r="AP258" i="2"/>
  <c r="AP259" i="2"/>
  <c r="AP260" i="2"/>
  <c r="AP261" i="2"/>
  <c r="AP262" i="2"/>
  <c r="AP263" i="2"/>
  <c r="AP264" i="2"/>
  <c r="AP265" i="2"/>
  <c r="AP266" i="2"/>
  <c r="AP267" i="2"/>
  <c r="AP268" i="2"/>
  <c r="AP269" i="2"/>
  <c r="AP270" i="2"/>
  <c r="AP271" i="2"/>
  <c r="AP272" i="2"/>
  <c r="AP273" i="2"/>
  <c r="AP274" i="2"/>
  <c r="AP275" i="2"/>
  <c r="AP276" i="2"/>
  <c r="AP277" i="2"/>
  <c r="AP278" i="2"/>
  <c r="AP279" i="2"/>
  <c r="AP280" i="2"/>
  <c r="AP281" i="2"/>
  <c r="AP282" i="2"/>
  <c r="AP283" i="2"/>
  <c r="AP284" i="2"/>
  <c r="AP285" i="2"/>
  <c r="AP286" i="2"/>
  <c r="AP287" i="2"/>
  <c r="AP288" i="2"/>
  <c r="AP289" i="2"/>
  <c r="AP290" i="2"/>
  <c r="AP291" i="2"/>
  <c r="AP292" i="2"/>
  <c r="AP293" i="2"/>
  <c r="AP294" i="2"/>
  <c r="AP295" i="2"/>
  <c r="AP296" i="2"/>
  <c r="AP297" i="2"/>
  <c r="AP298" i="2"/>
  <c r="AP299" i="2"/>
  <c r="AP300" i="2"/>
  <c r="AP301" i="2"/>
  <c r="AP302" i="2"/>
  <c r="AP303" i="2"/>
  <c r="AP304" i="2"/>
  <c r="AP305" i="2"/>
  <c r="AP306" i="2"/>
  <c r="AP307" i="2"/>
  <c r="AP308" i="2"/>
  <c r="AP309" i="2"/>
  <c r="AP310" i="2"/>
  <c r="AP311" i="2"/>
  <c r="AP312" i="2"/>
  <c r="AP313" i="2"/>
  <c r="AP314" i="2"/>
  <c r="AP315" i="2"/>
  <c r="AP316" i="2"/>
  <c r="AP317" i="2"/>
  <c r="AP318" i="2"/>
  <c r="AP319" i="2"/>
  <c r="AP320" i="2"/>
  <c r="AP321" i="2"/>
  <c r="AP322" i="2"/>
  <c r="AP323" i="2"/>
  <c r="AP324" i="2"/>
  <c r="AP325" i="2"/>
  <c r="AP326" i="2"/>
  <c r="AP327" i="2"/>
  <c r="AP328" i="2"/>
  <c r="AP329" i="2"/>
  <c r="AP330" i="2"/>
  <c r="AP331" i="2"/>
  <c r="AP332" i="2"/>
  <c r="AP333" i="2"/>
  <c r="AP334" i="2"/>
  <c r="AP335" i="2"/>
  <c r="AP336" i="2"/>
  <c r="AP337" i="2"/>
  <c r="AP338" i="2"/>
  <c r="AP339" i="2"/>
  <c r="AP340" i="2"/>
  <c r="AP341" i="2"/>
  <c r="AP342" i="2"/>
  <c r="AP343" i="2"/>
  <c r="AP344" i="2"/>
  <c r="AP345" i="2"/>
  <c r="AP346" i="2"/>
  <c r="AP347" i="2"/>
  <c r="AP348" i="2"/>
  <c r="AP349" i="2"/>
  <c r="AP350" i="2"/>
  <c r="AP351" i="2"/>
  <c r="AP352" i="2"/>
  <c r="AP353" i="2"/>
  <c r="AP354" i="2"/>
  <c r="AP355" i="2"/>
  <c r="AP356" i="2"/>
  <c r="AP357" i="2"/>
  <c r="AP358" i="2"/>
  <c r="AP359" i="2"/>
  <c r="AP360" i="2"/>
  <c r="AP361" i="2"/>
  <c r="AP362" i="2"/>
  <c r="AP363" i="2"/>
  <c r="AP364" i="2"/>
  <c r="AP365" i="2"/>
  <c r="AP366" i="2"/>
  <c r="AP367" i="2"/>
  <c r="AP368" i="2"/>
  <c r="AP369" i="2"/>
  <c r="AP370" i="2"/>
  <c r="AP371" i="2"/>
  <c r="AP372" i="2"/>
  <c r="AP373" i="2"/>
  <c r="AP374" i="2"/>
  <c r="AP375" i="2"/>
  <c r="AP376" i="2"/>
  <c r="AN57" i="2"/>
  <c r="AN58" i="2"/>
  <c r="AN59" i="2"/>
  <c r="AN60" i="2"/>
  <c r="AN61" i="2"/>
  <c r="AN62" i="2"/>
  <c r="AN63" i="2"/>
  <c r="AN64" i="2"/>
  <c r="AN65" i="2"/>
  <c r="AN66" i="2"/>
  <c r="AN67" i="2"/>
  <c r="AN68" i="2"/>
  <c r="AN69" i="2"/>
  <c r="AN70" i="2"/>
  <c r="AN71" i="2"/>
  <c r="AN72" i="2"/>
  <c r="AN73" i="2"/>
  <c r="AN74" i="2"/>
  <c r="AN75" i="2"/>
  <c r="AN76" i="2"/>
  <c r="AN77" i="2"/>
  <c r="AN78" i="2"/>
  <c r="AN79" i="2"/>
  <c r="AN80" i="2"/>
  <c r="AN81" i="2"/>
  <c r="AN82" i="2"/>
  <c r="AN83" i="2"/>
  <c r="AN84" i="2"/>
  <c r="AN85" i="2"/>
  <c r="AN86" i="2"/>
  <c r="AN87" i="2"/>
  <c r="AN88" i="2"/>
  <c r="AN89" i="2"/>
  <c r="AN90" i="2"/>
  <c r="AN91" i="2"/>
  <c r="AN92" i="2"/>
  <c r="AN93" i="2"/>
  <c r="AN94" i="2"/>
  <c r="AN95" i="2"/>
  <c r="AN96" i="2"/>
  <c r="AN97" i="2"/>
  <c r="AN98" i="2"/>
  <c r="AN99" i="2"/>
  <c r="AN100" i="2"/>
  <c r="AN101" i="2"/>
  <c r="AN102" i="2"/>
  <c r="AN103" i="2"/>
  <c r="AN104" i="2"/>
  <c r="AN105" i="2"/>
  <c r="AN106" i="2"/>
  <c r="AN107" i="2"/>
  <c r="AN108" i="2"/>
  <c r="AN109" i="2"/>
  <c r="AN110" i="2"/>
  <c r="AN111" i="2"/>
  <c r="AN112" i="2"/>
  <c r="AN113" i="2"/>
  <c r="AN114" i="2"/>
  <c r="AN115" i="2"/>
  <c r="AN116" i="2"/>
  <c r="AN117" i="2"/>
  <c r="AN118" i="2"/>
  <c r="AN119" i="2"/>
  <c r="AN120" i="2"/>
  <c r="AN121" i="2"/>
  <c r="AN122" i="2"/>
  <c r="AN123" i="2"/>
  <c r="AN124" i="2"/>
  <c r="AN125" i="2"/>
  <c r="AN126" i="2"/>
  <c r="AN127" i="2"/>
  <c r="AN128" i="2"/>
  <c r="AN129" i="2"/>
  <c r="AN130" i="2"/>
  <c r="AN131" i="2"/>
  <c r="AN132" i="2"/>
  <c r="AN133" i="2"/>
  <c r="AN134" i="2"/>
  <c r="AN135" i="2"/>
  <c r="AN136" i="2"/>
  <c r="AN137" i="2"/>
  <c r="AN138" i="2"/>
  <c r="AN139" i="2"/>
  <c r="AN140" i="2"/>
  <c r="AN141" i="2"/>
  <c r="AN142" i="2"/>
  <c r="AN143" i="2"/>
  <c r="AN144" i="2"/>
  <c r="AN145" i="2"/>
  <c r="AN146" i="2"/>
  <c r="AN147" i="2"/>
  <c r="AN148" i="2"/>
  <c r="AN149" i="2"/>
  <c r="AN150" i="2"/>
  <c r="AN151" i="2"/>
  <c r="AN152" i="2"/>
  <c r="AN153" i="2"/>
  <c r="AN154" i="2"/>
  <c r="AN155" i="2"/>
  <c r="AN156" i="2"/>
  <c r="AN157" i="2"/>
  <c r="AN158" i="2"/>
  <c r="AN159" i="2"/>
  <c r="AN160" i="2"/>
  <c r="AN161" i="2"/>
  <c r="AN162" i="2"/>
  <c r="AN163" i="2"/>
  <c r="AN164" i="2"/>
  <c r="AN165" i="2"/>
  <c r="AN166" i="2"/>
  <c r="AN167" i="2"/>
  <c r="AN168" i="2"/>
  <c r="AN169" i="2"/>
  <c r="AN170" i="2"/>
  <c r="AN171" i="2"/>
  <c r="AN172" i="2"/>
  <c r="AN173" i="2"/>
  <c r="AN174" i="2"/>
  <c r="AN175" i="2"/>
  <c r="AN176" i="2"/>
  <c r="AN177" i="2"/>
  <c r="AN178" i="2"/>
  <c r="AN179" i="2"/>
  <c r="AN180" i="2"/>
  <c r="AN181" i="2"/>
  <c r="AN182" i="2"/>
  <c r="AN183" i="2"/>
  <c r="AN184" i="2"/>
  <c r="AN185" i="2"/>
  <c r="AN186" i="2"/>
  <c r="AN187" i="2"/>
  <c r="AN188" i="2"/>
  <c r="AN189" i="2"/>
  <c r="AN190" i="2"/>
  <c r="AN191" i="2"/>
  <c r="AN192" i="2"/>
  <c r="AN193" i="2"/>
  <c r="AN194" i="2"/>
  <c r="AN195" i="2"/>
  <c r="AN196" i="2"/>
  <c r="AN197" i="2"/>
  <c r="AN198" i="2"/>
  <c r="AN199" i="2"/>
  <c r="AN200" i="2"/>
  <c r="AN201" i="2"/>
  <c r="AN202" i="2"/>
  <c r="AN203" i="2"/>
  <c r="AN204" i="2"/>
  <c r="AN205" i="2"/>
  <c r="AN206" i="2"/>
  <c r="AN207" i="2"/>
  <c r="AN208" i="2"/>
  <c r="AN209" i="2"/>
  <c r="AN210" i="2"/>
  <c r="AN211" i="2"/>
  <c r="AN212" i="2"/>
  <c r="AN213" i="2"/>
  <c r="AN214" i="2"/>
  <c r="AN215" i="2"/>
  <c r="AN216" i="2"/>
  <c r="AN217" i="2"/>
  <c r="AN218" i="2"/>
  <c r="AN219" i="2"/>
  <c r="AN220" i="2"/>
  <c r="AN221" i="2"/>
  <c r="AN222" i="2"/>
  <c r="AN223" i="2"/>
  <c r="AN224" i="2"/>
  <c r="AN225" i="2"/>
  <c r="AN226" i="2"/>
  <c r="AN227" i="2"/>
  <c r="AN228" i="2"/>
  <c r="AN229" i="2"/>
  <c r="AN230" i="2"/>
  <c r="AN231" i="2"/>
  <c r="AN232" i="2"/>
  <c r="AN233" i="2"/>
  <c r="AN234" i="2"/>
  <c r="AN235" i="2"/>
  <c r="AN236" i="2"/>
  <c r="AN237" i="2"/>
  <c r="AN238" i="2"/>
  <c r="AN239" i="2"/>
  <c r="AN240" i="2"/>
  <c r="AN241" i="2"/>
  <c r="AN242" i="2"/>
  <c r="AN243" i="2"/>
  <c r="AN244" i="2"/>
  <c r="AN245" i="2"/>
  <c r="AN246" i="2"/>
  <c r="AN247" i="2"/>
  <c r="AN248" i="2"/>
  <c r="AN249" i="2"/>
  <c r="AN250" i="2"/>
  <c r="AN251" i="2"/>
  <c r="AN252" i="2"/>
  <c r="AN253" i="2"/>
  <c r="AN254" i="2"/>
  <c r="AN255" i="2"/>
  <c r="AN256" i="2"/>
  <c r="AN257" i="2"/>
  <c r="AN258" i="2"/>
  <c r="AN259" i="2"/>
  <c r="AN260" i="2"/>
  <c r="AN261" i="2"/>
  <c r="AN262" i="2"/>
  <c r="AN263" i="2"/>
  <c r="AN264" i="2"/>
  <c r="AN265" i="2"/>
  <c r="AN266" i="2"/>
  <c r="AN267" i="2"/>
  <c r="AN268" i="2"/>
  <c r="AN269" i="2"/>
  <c r="AN270" i="2"/>
  <c r="AN271" i="2"/>
  <c r="AN272" i="2"/>
  <c r="AN273" i="2"/>
  <c r="AN274" i="2"/>
  <c r="AN275" i="2"/>
  <c r="AN276" i="2"/>
  <c r="AN277" i="2"/>
  <c r="AN278" i="2"/>
  <c r="AN279" i="2"/>
  <c r="AN280" i="2"/>
  <c r="AN281" i="2"/>
  <c r="AN282" i="2"/>
  <c r="AN283" i="2"/>
  <c r="AN284" i="2"/>
  <c r="AN285" i="2"/>
  <c r="AN286" i="2"/>
  <c r="AN287" i="2"/>
  <c r="AN288" i="2"/>
  <c r="AN289" i="2"/>
  <c r="AN290" i="2"/>
  <c r="AN291" i="2"/>
  <c r="AN292" i="2"/>
  <c r="AN293" i="2"/>
  <c r="AN294" i="2"/>
  <c r="AN295" i="2"/>
  <c r="AN296" i="2"/>
  <c r="AN297" i="2"/>
  <c r="AN298" i="2"/>
  <c r="AN299" i="2"/>
  <c r="AN300" i="2"/>
  <c r="AN301" i="2"/>
  <c r="AN302" i="2"/>
  <c r="AN303" i="2"/>
  <c r="AN304" i="2"/>
  <c r="AN305" i="2"/>
  <c r="AN306" i="2"/>
  <c r="AN307" i="2"/>
  <c r="AN308" i="2"/>
  <c r="AN309" i="2"/>
  <c r="AN310" i="2"/>
  <c r="AN311" i="2"/>
  <c r="AN312" i="2"/>
  <c r="AN313" i="2"/>
  <c r="AN314" i="2"/>
  <c r="AN315" i="2"/>
  <c r="AN316" i="2"/>
  <c r="AN317" i="2"/>
  <c r="AN318" i="2"/>
  <c r="AN319" i="2"/>
  <c r="AN320" i="2"/>
  <c r="AN321" i="2"/>
  <c r="AN322" i="2"/>
  <c r="AN323" i="2"/>
  <c r="AN324" i="2"/>
  <c r="AN325" i="2"/>
  <c r="AN326" i="2"/>
  <c r="AN327" i="2"/>
  <c r="AN328" i="2"/>
  <c r="AN329" i="2"/>
  <c r="AN330" i="2"/>
  <c r="AN331" i="2"/>
  <c r="AN332" i="2"/>
  <c r="AN333" i="2"/>
  <c r="AN334" i="2"/>
  <c r="AN335" i="2"/>
  <c r="AN336" i="2"/>
  <c r="AN337" i="2"/>
  <c r="AN338" i="2"/>
  <c r="AN339" i="2"/>
  <c r="AN340" i="2"/>
  <c r="AN341" i="2"/>
  <c r="AN342" i="2"/>
  <c r="AN343" i="2"/>
  <c r="AN344" i="2"/>
  <c r="AN345" i="2"/>
  <c r="AN346" i="2"/>
  <c r="AN347" i="2"/>
  <c r="AN348" i="2"/>
  <c r="AN349" i="2"/>
  <c r="AN350" i="2"/>
  <c r="AN351" i="2"/>
  <c r="AN352" i="2"/>
  <c r="AN353" i="2"/>
  <c r="AN354" i="2"/>
  <c r="AN355" i="2"/>
  <c r="AN356" i="2"/>
  <c r="AN357" i="2"/>
  <c r="AN358" i="2"/>
  <c r="AN359" i="2"/>
  <c r="AN360" i="2"/>
  <c r="AN361" i="2"/>
  <c r="AN362" i="2"/>
  <c r="AN363" i="2"/>
  <c r="AN364" i="2"/>
  <c r="AN365" i="2"/>
  <c r="AN366" i="2"/>
  <c r="AN367" i="2"/>
  <c r="AN368" i="2"/>
  <c r="AN369" i="2"/>
  <c r="AN370" i="2"/>
  <c r="AN371" i="2"/>
  <c r="AN372" i="2"/>
  <c r="AN373" i="2"/>
  <c r="AN374" i="2"/>
  <c r="AN375" i="2"/>
  <c r="AN376" i="2"/>
  <c r="AN6" i="2"/>
  <c r="AN7" i="2"/>
  <c r="AN8" i="2"/>
  <c r="AN9" i="2"/>
  <c r="AN10" i="2"/>
  <c r="AN11" i="2"/>
  <c r="AN12" i="2"/>
  <c r="AN13" i="2"/>
  <c r="AN14" i="2"/>
  <c r="AN15" i="2"/>
  <c r="AN16" i="2"/>
  <c r="AN17" i="2"/>
  <c r="AN18" i="2"/>
  <c r="AN19" i="2"/>
  <c r="AN20" i="2"/>
  <c r="AN21" i="2"/>
  <c r="AN22" i="2"/>
  <c r="AN23" i="2"/>
  <c r="AN24" i="2"/>
  <c r="AN25" i="2"/>
  <c r="AN26" i="2"/>
  <c r="AN27" i="2"/>
  <c r="AN28" i="2"/>
  <c r="AN29" i="2"/>
  <c r="AN30" i="2"/>
  <c r="AN31" i="2"/>
  <c r="AN32" i="2"/>
  <c r="AN33" i="2"/>
  <c r="AN34" i="2"/>
  <c r="AN35" i="2"/>
  <c r="AN36" i="2"/>
  <c r="AN37" i="2"/>
  <c r="AN38" i="2"/>
  <c r="AN39" i="2"/>
  <c r="AN40" i="2"/>
  <c r="AN41" i="2"/>
  <c r="AN42" i="2"/>
  <c r="AN43" i="2"/>
  <c r="AN44" i="2"/>
  <c r="AN45" i="2"/>
  <c r="AN46" i="2"/>
  <c r="AN47" i="2"/>
  <c r="AN48" i="2"/>
  <c r="AN49" i="2"/>
  <c r="AN50" i="2"/>
  <c r="AN51" i="2"/>
  <c r="AN52" i="2"/>
  <c r="AN53" i="2"/>
  <c r="AN54" i="2"/>
  <c r="AN55" i="2"/>
  <c r="AN56" i="2"/>
  <c r="AE380" i="2" l="1"/>
  <c r="AN380" i="2"/>
  <c r="Q4" i="6"/>
  <c r="Q246" i="6" s="1"/>
  <c r="Q5" i="6"/>
  <c r="Q247" i="6" s="1"/>
  <c r="Q6" i="6"/>
  <c r="Q248" i="6" s="1"/>
  <c r="Q7" i="6"/>
  <c r="Q249" i="6" s="1"/>
  <c r="Q8" i="6"/>
  <c r="Q250" i="6" s="1"/>
  <c r="Q9" i="6"/>
  <c r="Q251" i="6" s="1"/>
  <c r="Q10" i="6"/>
  <c r="Q252" i="6" s="1"/>
  <c r="Q11" i="6"/>
  <c r="Q253" i="6" s="1"/>
  <c r="Q12" i="6"/>
  <c r="Q254" i="6" s="1"/>
  <c r="Q13" i="6"/>
  <c r="Q255" i="6" s="1"/>
  <c r="Q14" i="6"/>
  <c r="Q256" i="6" s="1"/>
  <c r="Q15" i="6"/>
  <c r="Q257" i="6" s="1"/>
  <c r="Q16" i="6"/>
  <c r="Q258" i="6" s="1"/>
  <c r="Q17" i="6"/>
  <c r="Q259" i="6" s="1"/>
  <c r="Q18" i="6"/>
  <c r="Q260" i="6" s="1"/>
  <c r="Q19" i="6"/>
  <c r="Q261" i="6" s="1"/>
  <c r="Q20" i="6"/>
  <c r="Q262" i="6" s="1"/>
  <c r="Q21" i="6"/>
  <c r="Q263" i="6" s="1"/>
  <c r="Q22" i="6"/>
  <c r="Q264" i="6" s="1"/>
  <c r="Q23" i="6"/>
  <c r="Q265" i="6" s="1"/>
  <c r="Q24" i="6"/>
  <c r="Q266" i="6" s="1"/>
  <c r="Q25" i="6"/>
  <c r="Q267" i="6" s="1"/>
  <c r="Q26" i="6"/>
  <c r="Q268" i="6" s="1"/>
  <c r="Q27" i="6"/>
  <c r="Q269" i="6" s="1"/>
  <c r="Q28" i="6"/>
  <c r="Q270" i="6" s="1"/>
  <c r="Q29" i="6"/>
  <c r="Q271" i="6" s="1"/>
  <c r="Q31" i="6"/>
  <c r="Q273" i="6" s="1"/>
  <c r="Q32" i="6"/>
  <c r="Q274" i="6" s="1"/>
  <c r="Q33" i="6"/>
  <c r="Q275" i="6" s="1"/>
  <c r="Q34" i="6"/>
  <c r="Q276" i="6" s="1"/>
  <c r="Q35" i="6"/>
  <c r="Q277" i="6" s="1"/>
  <c r="Q36" i="6"/>
  <c r="Q278" i="6" s="1"/>
  <c r="Q37" i="6"/>
  <c r="Q279" i="6" s="1"/>
  <c r="Q38" i="6"/>
  <c r="Q280" i="6" s="1"/>
  <c r="Q39" i="6"/>
  <c r="Q281" i="6" s="1"/>
  <c r="Q40" i="6"/>
  <c r="Q282" i="6" s="1"/>
  <c r="Q41" i="6"/>
  <c r="Q283" i="6" s="1"/>
  <c r="Q42" i="6"/>
  <c r="Q284" i="6" s="1"/>
  <c r="Q43" i="6"/>
  <c r="Q285" i="6" s="1"/>
  <c r="Q44" i="6"/>
  <c r="Q286" i="6" s="1"/>
  <c r="Q45" i="6"/>
  <c r="Q287" i="6" s="1"/>
  <c r="Q46" i="6"/>
  <c r="Q288" i="6" s="1"/>
  <c r="Q47" i="6"/>
  <c r="Q289" i="6" s="1"/>
  <c r="Q48" i="6"/>
  <c r="Q290" i="6" s="1"/>
  <c r="Q49" i="6"/>
  <c r="Q291" i="6" s="1"/>
  <c r="Q50" i="6"/>
  <c r="Q292" i="6" s="1"/>
  <c r="Q51" i="6"/>
  <c r="Q293" i="6" s="1"/>
  <c r="Q52" i="6"/>
  <c r="Q294" i="6" s="1"/>
  <c r="Q53" i="6"/>
  <c r="Q295" i="6" s="1"/>
  <c r="Q54" i="6"/>
  <c r="Q296" i="6" s="1"/>
  <c r="Q55" i="6"/>
  <c r="Q297" i="6" s="1"/>
  <c r="Q56" i="6"/>
  <c r="Q298" i="6" s="1"/>
  <c r="Q57" i="6"/>
  <c r="Q299" i="6" s="1"/>
  <c r="Q58" i="6"/>
  <c r="Q300" i="6" s="1"/>
  <c r="Q59" i="6"/>
  <c r="Q301" i="6" s="1"/>
  <c r="Q60" i="6"/>
  <c r="Q302" i="6" s="1"/>
  <c r="Q61" i="6"/>
  <c r="Q303" i="6" s="1"/>
  <c r="Q62" i="6"/>
  <c r="Q304" i="6" s="1"/>
  <c r="Q63" i="6"/>
  <c r="Q305" i="6" s="1"/>
  <c r="Q64" i="6"/>
  <c r="Q306" i="6" s="1"/>
  <c r="Q65" i="6"/>
  <c r="Q307" i="6" s="1"/>
  <c r="Q66" i="6"/>
  <c r="Q308" i="6" s="1"/>
  <c r="Q67" i="6"/>
  <c r="Q309" i="6" s="1"/>
  <c r="Q68" i="6"/>
  <c r="Q310" i="6" s="1"/>
  <c r="Q69" i="6"/>
  <c r="Q311" i="6" s="1"/>
  <c r="Q70" i="6"/>
  <c r="Q312" i="6" s="1"/>
  <c r="Q71" i="6"/>
  <c r="Q313" i="6" s="1"/>
  <c r="Q72" i="6"/>
  <c r="Q314" i="6" s="1"/>
  <c r="Q73" i="6"/>
  <c r="Q315" i="6" s="1"/>
  <c r="Q74" i="6"/>
  <c r="Q316" i="6" s="1"/>
  <c r="Q75" i="6"/>
  <c r="Q317" i="6" s="1"/>
  <c r="Q76" i="6"/>
  <c r="Q318" i="6" s="1"/>
  <c r="Q77" i="6"/>
  <c r="Q319" i="6" s="1"/>
  <c r="Q78" i="6"/>
  <c r="Q320" i="6" s="1"/>
  <c r="Q3" i="6"/>
  <c r="Q245" i="6" s="1"/>
  <c r="D9" i="26"/>
  <c r="D24" i="26" s="1"/>
  <c r="Q30" i="6" l="1"/>
  <c r="O217" i="17"/>
  <c r="Q79" i="6" l="1"/>
  <c r="Q272" i="6"/>
  <c r="Y4" i="6"/>
  <c r="Y246" i="6" s="1"/>
  <c r="Z4" i="6"/>
  <c r="Z246" i="6" s="1"/>
  <c r="Y5" i="6"/>
  <c r="Y247" i="6" s="1"/>
  <c r="Z5" i="6"/>
  <c r="Z247" i="6" s="1"/>
  <c r="Y6" i="6"/>
  <c r="Y248" i="6" s="1"/>
  <c r="Z6" i="6"/>
  <c r="Z248" i="6" s="1"/>
  <c r="Y7" i="6"/>
  <c r="Y249" i="6" s="1"/>
  <c r="Z7" i="6"/>
  <c r="Z249" i="6" s="1"/>
  <c r="Y8" i="6"/>
  <c r="Y250" i="6" s="1"/>
  <c r="Z8" i="6"/>
  <c r="Z250" i="6" s="1"/>
  <c r="Y9" i="6"/>
  <c r="Y251" i="6" s="1"/>
  <c r="Z9" i="6"/>
  <c r="Z251" i="6" s="1"/>
  <c r="Y10" i="6"/>
  <c r="Y252" i="6" s="1"/>
  <c r="Z10" i="6"/>
  <c r="Z252" i="6" s="1"/>
  <c r="Y11" i="6"/>
  <c r="Y253" i="6" s="1"/>
  <c r="Z11" i="6"/>
  <c r="Z253" i="6" s="1"/>
  <c r="Y12" i="6"/>
  <c r="Y254" i="6" s="1"/>
  <c r="Z12" i="6"/>
  <c r="Z254" i="6" s="1"/>
  <c r="Y13" i="6"/>
  <c r="Y255" i="6" s="1"/>
  <c r="Z13" i="6"/>
  <c r="Z255" i="6" s="1"/>
  <c r="Y14" i="6"/>
  <c r="Y256" i="6" s="1"/>
  <c r="Z14" i="6"/>
  <c r="Z256" i="6" s="1"/>
  <c r="Y15" i="6"/>
  <c r="Y257" i="6" s="1"/>
  <c r="Z15" i="6"/>
  <c r="Z257" i="6" s="1"/>
  <c r="Y16" i="6"/>
  <c r="Y258" i="6" s="1"/>
  <c r="Z16" i="6"/>
  <c r="Z258" i="6" s="1"/>
  <c r="Y17" i="6"/>
  <c r="Y259" i="6" s="1"/>
  <c r="Z17" i="6"/>
  <c r="Z259" i="6" s="1"/>
  <c r="Y18" i="6"/>
  <c r="Y260" i="6" s="1"/>
  <c r="Z18" i="6"/>
  <c r="Z260" i="6" s="1"/>
  <c r="Y19" i="6"/>
  <c r="Y261" i="6" s="1"/>
  <c r="Z19" i="6"/>
  <c r="Z261" i="6" s="1"/>
  <c r="Y20" i="6"/>
  <c r="Y262" i="6" s="1"/>
  <c r="Z20" i="6"/>
  <c r="Z262" i="6" s="1"/>
  <c r="Y21" i="6"/>
  <c r="Y263" i="6" s="1"/>
  <c r="Z21" i="6"/>
  <c r="Z263" i="6" s="1"/>
  <c r="Y22" i="6"/>
  <c r="Y264" i="6" s="1"/>
  <c r="Z22" i="6"/>
  <c r="Z264" i="6" s="1"/>
  <c r="Y23" i="6"/>
  <c r="Y265" i="6" s="1"/>
  <c r="Z23" i="6"/>
  <c r="Z265" i="6" s="1"/>
  <c r="Y24" i="6"/>
  <c r="Y266" i="6" s="1"/>
  <c r="Z24" i="6"/>
  <c r="Z266" i="6" s="1"/>
  <c r="Y25" i="6"/>
  <c r="Y267" i="6" s="1"/>
  <c r="Y30" i="6"/>
  <c r="Y272" i="6" s="1"/>
  <c r="Y33" i="6"/>
  <c r="Y275" i="6" s="1"/>
  <c r="Y37" i="6"/>
  <c r="Y279" i="6" s="1"/>
  <c r="Y38" i="6"/>
  <c r="Y280" i="6" s="1"/>
  <c r="Y39" i="6"/>
  <c r="Y281" i="6" s="1"/>
  <c r="Y40" i="6"/>
  <c r="Y282" i="6" s="1"/>
  <c r="Y41" i="6"/>
  <c r="Y283" i="6" s="1"/>
  <c r="Y48" i="6"/>
  <c r="Y290" i="6" s="1"/>
  <c r="Y49" i="6"/>
  <c r="Y291" i="6" s="1"/>
  <c r="Y52" i="6"/>
  <c r="Y294" i="6" s="1"/>
  <c r="Y53" i="6"/>
  <c r="Y295" i="6" s="1"/>
  <c r="Y54" i="6"/>
  <c r="Y296" i="6" s="1"/>
  <c r="Y56" i="6"/>
  <c r="Y298" i="6" s="1"/>
  <c r="Y57" i="6"/>
  <c r="Y299" i="6" s="1"/>
  <c r="Y58" i="6"/>
  <c r="Y300" i="6" s="1"/>
  <c r="Y59" i="6"/>
  <c r="Y301" i="6" s="1"/>
  <c r="Y60" i="6"/>
  <c r="Y302" i="6" s="1"/>
  <c r="Y66" i="6"/>
  <c r="Y308" i="6" s="1"/>
  <c r="Z66" i="6"/>
  <c r="Z308" i="6" s="1"/>
  <c r="Y67" i="6"/>
  <c r="Y309" i="6" s="1"/>
  <c r="Z67" i="6"/>
  <c r="Z309" i="6" s="1"/>
  <c r="Y68" i="6"/>
  <c r="Y310" i="6" s="1"/>
  <c r="Z68" i="6"/>
  <c r="Z310" i="6" s="1"/>
  <c r="Y69" i="6"/>
  <c r="Y311" i="6" s="1"/>
  <c r="Z69" i="6"/>
  <c r="Z311" i="6" s="1"/>
  <c r="Y70" i="6"/>
  <c r="Y312" i="6" s="1"/>
  <c r="Z70" i="6"/>
  <c r="Z312" i="6" s="1"/>
  <c r="Y71" i="6"/>
  <c r="Y313" i="6" s="1"/>
  <c r="Z71" i="6"/>
  <c r="Z313" i="6" s="1"/>
  <c r="Y72" i="6"/>
  <c r="Y314" i="6" s="1"/>
  <c r="Z72" i="6"/>
  <c r="Z314" i="6" s="1"/>
  <c r="Y73" i="6"/>
  <c r="Y315" i="6" s="1"/>
  <c r="Z73" i="6"/>
  <c r="Z315" i="6" s="1"/>
  <c r="Y74" i="6"/>
  <c r="Y316" i="6" s="1"/>
  <c r="Z74" i="6"/>
  <c r="Z316" i="6" s="1"/>
  <c r="Y75" i="6"/>
  <c r="Y317" i="6" s="1"/>
  <c r="Z75" i="6"/>
  <c r="Z317" i="6" s="1"/>
  <c r="Y76" i="6"/>
  <c r="Y318" i="6" s="1"/>
  <c r="Z76" i="6"/>
  <c r="Z318" i="6" s="1"/>
  <c r="Y77" i="6"/>
  <c r="Y319" i="6" s="1"/>
  <c r="Z77" i="6"/>
  <c r="Z319" i="6" s="1"/>
  <c r="Y78" i="6"/>
  <c r="Y320" i="6" s="1"/>
  <c r="Z78" i="6"/>
  <c r="Z320" i="6" s="1"/>
  <c r="Y3" i="6"/>
  <c r="Y245" i="6" s="1"/>
  <c r="Z3" i="6"/>
  <c r="Z245" i="6" s="1"/>
  <c r="X56" i="6"/>
  <c r="X298" i="6" s="1"/>
  <c r="N29" i="27"/>
  <c r="M29" i="27"/>
  <c r="L29" i="27"/>
  <c r="K29" i="27"/>
  <c r="J29" i="27"/>
  <c r="F29" i="27"/>
  <c r="O28" i="27"/>
  <c r="O27" i="27"/>
  <c r="Y65" i="6" s="1"/>
  <c r="Y307" i="6" s="1"/>
  <c r="O26" i="27"/>
  <c r="Y64" i="6" s="1"/>
  <c r="Y306" i="6" s="1"/>
  <c r="O25" i="27"/>
  <c r="Y63" i="6" s="1"/>
  <c r="Y305" i="6" s="1"/>
  <c r="O24" i="27"/>
  <c r="Y51" i="6" s="1"/>
  <c r="Y293" i="6" s="1"/>
  <c r="O23" i="27"/>
  <c r="Y50" i="6" s="1"/>
  <c r="Y292" i="6" s="1"/>
  <c r="O22" i="27"/>
  <c r="Y55" i="6" s="1"/>
  <c r="Y297" i="6" s="1"/>
  <c r="O21" i="27"/>
  <c r="Y61" i="6" s="1"/>
  <c r="Y303" i="6" s="1"/>
  <c r="O20" i="27"/>
  <c r="Y62" i="6" s="1"/>
  <c r="Y304" i="6" s="1"/>
  <c r="O19" i="27"/>
  <c r="Y43" i="6" s="1"/>
  <c r="Y285" i="6" s="1"/>
  <c r="O18" i="27"/>
  <c r="Y42" i="6" s="1"/>
  <c r="Y284" i="6" s="1"/>
  <c r="O17" i="27"/>
  <c r="Y26" i="6" s="1"/>
  <c r="Y268" i="6" s="1"/>
  <c r="O16" i="27"/>
  <c r="Y27" i="6" s="1"/>
  <c r="Y269" i="6" s="1"/>
  <c r="O15" i="27"/>
  <c r="Y28" i="6" s="1"/>
  <c r="Y270" i="6" s="1"/>
  <c r="O14" i="27"/>
  <c r="Y35" i="6" s="1"/>
  <c r="Y277" i="6" s="1"/>
  <c r="O13" i="27"/>
  <c r="Y34" i="6" s="1"/>
  <c r="Y276" i="6" s="1"/>
  <c r="O12" i="27"/>
  <c r="Y36" i="6" s="1"/>
  <c r="Y278" i="6" s="1"/>
  <c r="O11" i="27"/>
  <c r="Y32" i="6" s="1"/>
  <c r="Y274" i="6" s="1"/>
  <c r="O10" i="27"/>
  <c r="Y31" i="6" s="1"/>
  <c r="Y273" i="6" s="1"/>
  <c r="O9" i="27"/>
  <c r="Y29" i="6" s="1"/>
  <c r="Y271" i="6" s="1"/>
  <c r="O8" i="27"/>
  <c r="Y45" i="6" s="1"/>
  <c r="Y287" i="6" s="1"/>
  <c r="O7" i="27"/>
  <c r="Y46" i="6" s="1"/>
  <c r="Y288" i="6" s="1"/>
  <c r="O6" i="27"/>
  <c r="Y44" i="6" s="1"/>
  <c r="Y286" i="6" s="1"/>
  <c r="O5" i="27"/>
  <c r="Y47" i="6" s="1"/>
  <c r="Y289" i="6" s="1"/>
  <c r="M36" i="25"/>
  <c r="H36" i="25"/>
  <c r="M35" i="25"/>
  <c r="M11" i="25" s="1"/>
  <c r="H35" i="25"/>
  <c r="H24" i="25" s="1"/>
  <c r="M34" i="25"/>
  <c r="H34" i="25"/>
  <c r="M33" i="25"/>
  <c r="H33" i="25"/>
  <c r="M32" i="25"/>
  <c r="H32" i="25"/>
  <c r="M31" i="25"/>
  <c r="H31" i="25"/>
  <c r="M30" i="25"/>
  <c r="H30" i="25"/>
  <c r="U29" i="25"/>
  <c r="T29" i="25"/>
  <c r="S29" i="25"/>
  <c r="P29" i="25"/>
  <c r="O29" i="25"/>
  <c r="N29" i="25"/>
  <c r="L29" i="25"/>
  <c r="K29" i="25"/>
  <c r="J29" i="25"/>
  <c r="I29" i="25"/>
  <c r="M28" i="25"/>
  <c r="H28" i="25"/>
  <c r="M27" i="25"/>
  <c r="H27" i="25"/>
  <c r="M26" i="25"/>
  <c r="H26" i="25"/>
  <c r="M24" i="25"/>
  <c r="M21" i="25"/>
  <c r="U20" i="25"/>
  <c r="T20" i="25"/>
  <c r="S20" i="25"/>
  <c r="Q20" i="25"/>
  <c r="P20" i="25"/>
  <c r="O20" i="25"/>
  <c r="N20" i="25"/>
  <c r="L20" i="25"/>
  <c r="K20" i="25"/>
  <c r="J20" i="25"/>
  <c r="I20" i="25"/>
  <c r="M19" i="25"/>
  <c r="M18" i="25"/>
  <c r="M17" i="25"/>
  <c r="M16" i="25"/>
  <c r="M15" i="25"/>
  <c r="H15" i="25"/>
  <c r="M14" i="25"/>
  <c r="U12" i="25"/>
  <c r="T12" i="25"/>
  <c r="S12" i="25"/>
  <c r="Q12" i="25"/>
  <c r="P12" i="25"/>
  <c r="O12" i="25"/>
  <c r="N12" i="25"/>
  <c r="L12" i="25"/>
  <c r="K12" i="25"/>
  <c r="J12" i="25"/>
  <c r="I12" i="25"/>
  <c r="M10" i="25"/>
  <c r="U9" i="25"/>
  <c r="T9" i="25"/>
  <c r="S9" i="25"/>
  <c r="Q9" i="25"/>
  <c r="P9" i="25"/>
  <c r="L9" i="25"/>
  <c r="K9" i="25"/>
  <c r="J9" i="25"/>
  <c r="I9" i="25"/>
  <c r="M8" i="25"/>
  <c r="H8" i="25"/>
  <c r="M7" i="25"/>
  <c r="H7" i="25"/>
  <c r="M6" i="25"/>
  <c r="M5" i="25"/>
  <c r="M4" i="25" l="1"/>
  <c r="I37" i="25"/>
  <c r="O37" i="25"/>
  <c r="H5" i="25"/>
  <c r="Q37" i="25"/>
  <c r="J37" i="25"/>
  <c r="R20" i="25"/>
  <c r="K37" i="25"/>
  <c r="L37" i="25"/>
  <c r="N37" i="25"/>
  <c r="R12" i="25"/>
  <c r="P37" i="25"/>
  <c r="R9" i="25"/>
  <c r="R29" i="25"/>
  <c r="H11" i="25"/>
  <c r="H4" i="25"/>
  <c r="H6" i="25"/>
  <c r="H9" i="25" s="1"/>
  <c r="H17" i="25"/>
  <c r="H21" i="25"/>
  <c r="H10" i="25"/>
  <c r="Y79" i="6"/>
  <c r="M12" i="25"/>
  <c r="M9" i="25"/>
  <c r="H29" i="25"/>
  <c r="M29" i="25"/>
  <c r="H14" i="25"/>
  <c r="H16" i="25"/>
  <c r="H19" i="25"/>
  <c r="H20" i="25" s="1"/>
  <c r="M20" i="25"/>
  <c r="D29" i="27"/>
  <c r="O29" i="27"/>
  <c r="H12" i="25" l="1"/>
  <c r="M37" i="25"/>
  <c r="H37" i="25"/>
  <c r="R37" i="25"/>
  <c r="H29" i="27"/>
  <c r="Z79" i="6"/>
  <c r="CO151" i="2"/>
  <c r="O9" i="17"/>
  <c r="O10" i="17"/>
  <c r="O11" i="17"/>
  <c r="O12" i="17"/>
  <c r="O13" i="17"/>
  <c r="O14" i="17"/>
  <c r="O15" i="17"/>
  <c r="O16" i="17"/>
  <c r="O17" i="17"/>
  <c r="O18" i="17"/>
  <c r="O19" i="17"/>
  <c r="O20" i="17"/>
  <c r="O21" i="17"/>
  <c r="O22" i="17"/>
  <c r="O23" i="17"/>
  <c r="O24" i="17"/>
  <c r="O25" i="17"/>
  <c r="O26" i="17"/>
  <c r="O27" i="17"/>
  <c r="O28" i="17"/>
  <c r="O29" i="17"/>
  <c r="O30" i="17"/>
  <c r="O31" i="17"/>
  <c r="O32" i="17"/>
  <c r="O33" i="17"/>
  <c r="O34" i="17"/>
  <c r="O35" i="17"/>
  <c r="O36" i="17"/>
  <c r="O37" i="17"/>
  <c r="O38" i="17"/>
  <c r="O39" i="17"/>
  <c r="O40" i="17"/>
  <c r="O41" i="17"/>
  <c r="O42" i="17"/>
  <c r="O43" i="17"/>
  <c r="O44" i="17"/>
  <c r="O45" i="17"/>
  <c r="O46" i="17"/>
  <c r="O47" i="17"/>
  <c r="O48" i="17"/>
  <c r="O49" i="17"/>
  <c r="O50" i="17"/>
  <c r="O51" i="17"/>
  <c r="O52" i="17"/>
  <c r="O53" i="17"/>
  <c r="O54" i="17"/>
  <c r="O55" i="17"/>
  <c r="O56" i="17"/>
  <c r="O57" i="17"/>
  <c r="O58" i="17"/>
  <c r="O59" i="17"/>
  <c r="O60" i="17"/>
  <c r="O61" i="17"/>
  <c r="O62" i="17"/>
  <c r="O63" i="17"/>
  <c r="O64" i="17"/>
  <c r="O65" i="17"/>
  <c r="O66" i="17"/>
  <c r="O67" i="17"/>
  <c r="O68" i="17"/>
  <c r="O69" i="17"/>
  <c r="O70" i="17"/>
  <c r="O71" i="17"/>
  <c r="O72" i="17"/>
  <c r="O73" i="17"/>
  <c r="O74" i="17"/>
  <c r="O75" i="17"/>
  <c r="O76" i="17"/>
  <c r="O77" i="17"/>
  <c r="O78" i="17"/>
  <c r="O79" i="17"/>
  <c r="O80" i="17"/>
  <c r="O81" i="17"/>
  <c r="O82" i="17"/>
  <c r="O83" i="17"/>
  <c r="O84" i="17"/>
  <c r="O85" i="17"/>
  <c r="O86" i="17"/>
  <c r="O87" i="17"/>
  <c r="O88" i="17"/>
  <c r="O89" i="17"/>
  <c r="O90" i="17"/>
  <c r="O91" i="17"/>
  <c r="O92" i="17"/>
  <c r="O93" i="17"/>
  <c r="O94" i="17"/>
  <c r="O95" i="17"/>
  <c r="O96" i="17"/>
  <c r="O97" i="17"/>
  <c r="O98" i="17"/>
  <c r="O99" i="17"/>
  <c r="O100" i="17"/>
  <c r="O101" i="17"/>
  <c r="O102" i="17"/>
  <c r="O103" i="17"/>
  <c r="O104" i="17"/>
  <c r="O105" i="17"/>
  <c r="O106" i="17"/>
  <c r="O107" i="17"/>
  <c r="O108" i="17"/>
  <c r="O109" i="17"/>
  <c r="O110" i="17"/>
  <c r="O111" i="17"/>
  <c r="O112" i="17"/>
  <c r="O113" i="17"/>
  <c r="O114" i="17"/>
  <c r="O115" i="17"/>
  <c r="O116" i="17"/>
  <c r="O117" i="17"/>
  <c r="O118" i="17"/>
  <c r="O119" i="17"/>
  <c r="O120" i="17"/>
  <c r="O121" i="17"/>
  <c r="O122" i="17"/>
  <c r="O123" i="17"/>
  <c r="O124" i="17"/>
  <c r="O125" i="17"/>
  <c r="O126" i="17"/>
  <c r="O127" i="17"/>
  <c r="O128" i="17"/>
  <c r="O129" i="17"/>
  <c r="O130" i="17"/>
  <c r="O131" i="17"/>
  <c r="O132" i="17"/>
  <c r="O133" i="17"/>
  <c r="O134" i="17"/>
  <c r="O135" i="17"/>
  <c r="O136" i="17"/>
  <c r="O137" i="17"/>
  <c r="O138" i="17"/>
  <c r="O139" i="17"/>
  <c r="O140" i="17"/>
  <c r="O141" i="17"/>
  <c r="O142" i="17"/>
  <c r="O143" i="17"/>
  <c r="O144" i="17"/>
  <c r="O145" i="17"/>
  <c r="O146" i="17"/>
  <c r="O147" i="17"/>
  <c r="O148" i="17"/>
  <c r="O149" i="17"/>
  <c r="O150" i="17"/>
  <c r="O151" i="17"/>
  <c r="O152" i="17"/>
  <c r="O153" i="17"/>
  <c r="O154" i="17"/>
  <c r="O155" i="17"/>
  <c r="O156" i="17"/>
  <c r="O157" i="17"/>
  <c r="O158" i="17"/>
  <c r="O159" i="17"/>
  <c r="O160" i="17"/>
  <c r="O161" i="17"/>
  <c r="O162" i="17"/>
  <c r="O163" i="17"/>
  <c r="O164" i="17"/>
  <c r="O165" i="17"/>
  <c r="O166" i="17"/>
  <c r="O167" i="17"/>
  <c r="O168" i="17"/>
  <c r="O169" i="17"/>
  <c r="O170" i="17"/>
  <c r="O171" i="17"/>
  <c r="O172" i="17"/>
  <c r="O173" i="17"/>
  <c r="O174" i="17"/>
  <c r="O175" i="17"/>
  <c r="O176" i="17"/>
  <c r="O177" i="17"/>
  <c r="O178" i="17"/>
  <c r="O179" i="17"/>
  <c r="O180" i="17"/>
  <c r="O181" i="17"/>
  <c r="O182" i="17"/>
  <c r="O183" i="17"/>
  <c r="O184" i="17"/>
  <c r="O185" i="17"/>
  <c r="O186" i="17"/>
  <c r="O187" i="17"/>
  <c r="O188" i="17"/>
  <c r="O189" i="17"/>
  <c r="O190" i="17"/>
  <c r="O191" i="17"/>
  <c r="O192" i="17"/>
  <c r="O193" i="17"/>
  <c r="O194" i="17"/>
  <c r="O195" i="17"/>
  <c r="O196" i="17"/>
  <c r="O197" i="17"/>
  <c r="O198" i="17"/>
  <c r="O199" i="17"/>
  <c r="O200" i="17"/>
  <c r="O201" i="17"/>
  <c r="O202" i="17"/>
  <c r="O203" i="17"/>
  <c r="O204" i="17"/>
  <c r="O205" i="17"/>
  <c r="O206" i="17"/>
  <c r="O207" i="17"/>
  <c r="O208" i="17"/>
  <c r="O209" i="17"/>
  <c r="O210" i="17"/>
  <c r="O211" i="17"/>
  <c r="O212" i="17"/>
  <c r="O213" i="17"/>
  <c r="O214" i="17"/>
  <c r="O215" i="17"/>
  <c r="O216" i="17"/>
  <c r="O218" i="17"/>
  <c r="O219" i="17"/>
  <c r="O220" i="17"/>
  <c r="O221" i="17"/>
  <c r="O222" i="17"/>
  <c r="O223" i="17"/>
  <c r="O224" i="17"/>
  <c r="O225" i="17"/>
  <c r="O226" i="17"/>
  <c r="O227" i="17"/>
  <c r="O228" i="17"/>
  <c r="O229" i="17"/>
  <c r="O230" i="17"/>
  <c r="O231" i="17"/>
  <c r="O232" i="17"/>
  <c r="O233" i="17"/>
  <c r="O234" i="17"/>
  <c r="O235" i="17"/>
  <c r="O236" i="17"/>
  <c r="O237" i="17"/>
  <c r="O238" i="17"/>
  <c r="O239" i="17"/>
  <c r="O240" i="17"/>
  <c r="O241" i="17"/>
  <c r="O242" i="17"/>
  <c r="O243" i="17"/>
  <c r="O244" i="17"/>
  <c r="O245" i="17"/>
  <c r="O246" i="17"/>
  <c r="O247" i="17"/>
  <c r="O248" i="17"/>
  <c r="O249" i="17"/>
  <c r="O250" i="17"/>
  <c r="O251" i="17"/>
  <c r="O252" i="17"/>
  <c r="O253" i="17"/>
  <c r="O254" i="17"/>
  <c r="O255" i="17"/>
  <c r="O256" i="17"/>
  <c r="O257" i="17"/>
  <c r="O258" i="17"/>
  <c r="O259" i="17"/>
  <c r="O260" i="17"/>
  <c r="O261" i="17"/>
  <c r="O262" i="17"/>
  <c r="O263" i="17"/>
  <c r="O264" i="17"/>
  <c r="O265" i="17"/>
  <c r="O8" i="17"/>
  <c r="N9" i="17"/>
  <c r="N10" i="17"/>
  <c r="N11" i="17"/>
  <c r="N12" i="17"/>
  <c r="N13" i="17"/>
  <c r="N14" i="17"/>
  <c r="N15" i="17"/>
  <c r="N16" i="17"/>
  <c r="N17" i="17"/>
  <c r="N18" i="17"/>
  <c r="N19" i="17"/>
  <c r="N20" i="17"/>
  <c r="N21" i="17"/>
  <c r="N22" i="17"/>
  <c r="N23" i="17"/>
  <c r="N24" i="17"/>
  <c r="N25" i="17"/>
  <c r="N26" i="17"/>
  <c r="N27" i="17"/>
  <c r="N28" i="17"/>
  <c r="N29" i="17"/>
  <c r="N30" i="17"/>
  <c r="N31" i="17"/>
  <c r="N32" i="17"/>
  <c r="N33" i="17"/>
  <c r="N34" i="17"/>
  <c r="N35" i="17"/>
  <c r="N36" i="17"/>
  <c r="N37" i="17"/>
  <c r="N38" i="17"/>
  <c r="N39" i="17"/>
  <c r="N40" i="17"/>
  <c r="N41" i="17"/>
  <c r="N42" i="17"/>
  <c r="N43" i="17"/>
  <c r="N44" i="17"/>
  <c r="N45" i="17"/>
  <c r="N46" i="17"/>
  <c r="N47" i="17"/>
  <c r="N48" i="17"/>
  <c r="N49" i="17"/>
  <c r="N50" i="17"/>
  <c r="N51" i="17"/>
  <c r="N52" i="17"/>
  <c r="N53" i="17"/>
  <c r="N54" i="17"/>
  <c r="N55" i="17"/>
  <c r="N56" i="17"/>
  <c r="N57" i="17"/>
  <c r="N58" i="17"/>
  <c r="N59" i="17"/>
  <c r="N60" i="17"/>
  <c r="N61" i="17"/>
  <c r="N62" i="17"/>
  <c r="N63" i="17"/>
  <c r="N64" i="17"/>
  <c r="N65" i="17"/>
  <c r="N66" i="17"/>
  <c r="N67" i="17"/>
  <c r="N68" i="17"/>
  <c r="N69" i="17"/>
  <c r="N70" i="17"/>
  <c r="N71" i="17"/>
  <c r="N72" i="17"/>
  <c r="N73" i="17"/>
  <c r="N74" i="17"/>
  <c r="N75" i="17"/>
  <c r="N76" i="17"/>
  <c r="N77" i="17"/>
  <c r="N78" i="17"/>
  <c r="N79" i="17"/>
  <c r="N80" i="17"/>
  <c r="N81" i="17"/>
  <c r="N82" i="17"/>
  <c r="N83" i="17"/>
  <c r="N84" i="17"/>
  <c r="N85" i="17"/>
  <c r="N86" i="17"/>
  <c r="N87" i="17"/>
  <c r="N88" i="17"/>
  <c r="N89" i="17"/>
  <c r="N90" i="17"/>
  <c r="N91" i="17"/>
  <c r="N92" i="17"/>
  <c r="N93" i="17"/>
  <c r="N94" i="17"/>
  <c r="N95" i="17"/>
  <c r="N96" i="17"/>
  <c r="N97" i="17"/>
  <c r="N98" i="17"/>
  <c r="N99" i="17"/>
  <c r="N100" i="17"/>
  <c r="N101" i="17"/>
  <c r="N102" i="17"/>
  <c r="N103" i="17"/>
  <c r="N104" i="17"/>
  <c r="N105" i="17"/>
  <c r="N106" i="17"/>
  <c r="N107" i="17"/>
  <c r="N108" i="17"/>
  <c r="N109" i="17"/>
  <c r="N110" i="17"/>
  <c r="N111" i="17"/>
  <c r="N112" i="17"/>
  <c r="N113" i="17"/>
  <c r="N114" i="17"/>
  <c r="N115" i="17"/>
  <c r="N116" i="17"/>
  <c r="N117" i="17"/>
  <c r="N118" i="17"/>
  <c r="N119" i="17"/>
  <c r="N120" i="17"/>
  <c r="N121" i="17"/>
  <c r="N122" i="17"/>
  <c r="N123" i="17"/>
  <c r="N124" i="17"/>
  <c r="N125" i="17"/>
  <c r="N126" i="17"/>
  <c r="N127" i="17"/>
  <c r="N128" i="17"/>
  <c r="N129" i="17"/>
  <c r="N130" i="17"/>
  <c r="N131" i="17"/>
  <c r="N132" i="17"/>
  <c r="N133" i="17"/>
  <c r="N134" i="17"/>
  <c r="N135" i="17"/>
  <c r="N136" i="17"/>
  <c r="N137" i="17"/>
  <c r="N138" i="17"/>
  <c r="N139" i="17"/>
  <c r="N140" i="17"/>
  <c r="N141" i="17"/>
  <c r="N142" i="17"/>
  <c r="N143" i="17"/>
  <c r="N144" i="17"/>
  <c r="N145" i="17"/>
  <c r="N146" i="17"/>
  <c r="N147" i="17"/>
  <c r="N148" i="17"/>
  <c r="N149" i="17"/>
  <c r="N150" i="17"/>
  <c r="N151" i="17"/>
  <c r="N152" i="17"/>
  <c r="N153" i="17"/>
  <c r="N154" i="17"/>
  <c r="N155" i="17"/>
  <c r="N156" i="17"/>
  <c r="N157" i="17"/>
  <c r="N158" i="17"/>
  <c r="N159" i="17"/>
  <c r="N160" i="17"/>
  <c r="N161" i="17"/>
  <c r="N162" i="17"/>
  <c r="N163" i="17"/>
  <c r="N164" i="17"/>
  <c r="N165" i="17"/>
  <c r="N166" i="17"/>
  <c r="N167" i="17"/>
  <c r="N168" i="17"/>
  <c r="N169" i="17"/>
  <c r="N170" i="17"/>
  <c r="N171" i="17"/>
  <c r="N172" i="17"/>
  <c r="N173" i="17"/>
  <c r="N174" i="17"/>
  <c r="N175" i="17"/>
  <c r="N176" i="17"/>
  <c r="N177" i="17"/>
  <c r="N178" i="17"/>
  <c r="N179" i="17"/>
  <c r="N180" i="17"/>
  <c r="N181" i="17"/>
  <c r="N182" i="17"/>
  <c r="N183" i="17"/>
  <c r="N184" i="17"/>
  <c r="N185" i="17"/>
  <c r="N186" i="17"/>
  <c r="N187" i="17"/>
  <c r="N188" i="17"/>
  <c r="N189" i="17"/>
  <c r="N190" i="17"/>
  <c r="N191" i="17"/>
  <c r="N192" i="17"/>
  <c r="N193" i="17"/>
  <c r="N194" i="17"/>
  <c r="N195" i="17"/>
  <c r="N196" i="17"/>
  <c r="N197" i="17"/>
  <c r="N198" i="17"/>
  <c r="N199" i="17"/>
  <c r="N200" i="17"/>
  <c r="N201" i="17"/>
  <c r="N202" i="17"/>
  <c r="N203" i="17"/>
  <c r="N204" i="17"/>
  <c r="N205" i="17"/>
  <c r="N206" i="17"/>
  <c r="N207" i="17"/>
  <c r="N208" i="17"/>
  <c r="N209" i="17"/>
  <c r="N210" i="17"/>
  <c r="N211" i="17"/>
  <c r="N212" i="17"/>
  <c r="N213" i="17"/>
  <c r="N214" i="17"/>
  <c r="N215" i="17"/>
  <c r="N216" i="17"/>
  <c r="N217" i="17"/>
  <c r="N218" i="17"/>
  <c r="N219" i="17"/>
  <c r="N220" i="17"/>
  <c r="N221" i="17"/>
  <c r="N222" i="17"/>
  <c r="N223" i="17"/>
  <c r="N224" i="17"/>
  <c r="N225" i="17"/>
  <c r="N226" i="17"/>
  <c r="N227" i="17"/>
  <c r="N228" i="17"/>
  <c r="N229" i="17"/>
  <c r="N230" i="17"/>
  <c r="N231" i="17"/>
  <c r="N232" i="17"/>
  <c r="N233" i="17"/>
  <c r="N234" i="17"/>
  <c r="N235" i="17"/>
  <c r="N236" i="17"/>
  <c r="N237" i="17"/>
  <c r="N238" i="17"/>
  <c r="N239" i="17"/>
  <c r="N240" i="17"/>
  <c r="N241" i="17"/>
  <c r="N242" i="17"/>
  <c r="N243" i="17"/>
  <c r="N244" i="17"/>
  <c r="N245" i="17"/>
  <c r="N246" i="17"/>
  <c r="N247" i="17"/>
  <c r="N248" i="17"/>
  <c r="N249" i="17"/>
  <c r="N250" i="17"/>
  <c r="N251" i="17"/>
  <c r="N252" i="17"/>
  <c r="N253" i="17"/>
  <c r="N254" i="17"/>
  <c r="N255" i="17"/>
  <c r="N256" i="17"/>
  <c r="N257" i="17"/>
  <c r="N258" i="17"/>
  <c r="N259" i="17"/>
  <c r="N260" i="17"/>
  <c r="N261" i="17"/>
  <c r="N262" i="17"/>
  <c r="N263" i="17"/>
  <c r="N264" i="17"/>
  <c r="N265" i="17"/>
  <c r="N8" i="17"/>
  <c r="M8" i="17"/>
  <c r="M9" i="17"/>
  <c r="M10" i="17"/>
  <c r="M11" i="17"/>
  <c r="M12" i="17"/>
  <c r="M13" i="17"/>
  <c r="M14" i="17"/>
  <c r="M15" i="17"/>
  <c r="M16" i="17"/>
  <c r="M17" i="17"/>
  <c r="M18" i="17"/>
  <c r="M19" i="17"/>
  <c r="M20" i="17"/>
  <c r="M21" i="17"/>
  <c r="M22" i="17"/>
  <c r="M23" i="17"/>
  <c r="M24" i="17"/>
  <c r="M25" i="17"/>
  <c r="M26" i="17"/>
  <c r="M27" i="17"/>
  <c r="M28" i="17"/>
  <c r="M29" i="17"/>
  <c r="M30" i="17"/>
  <c r="M31" i="17"/>
  <c r="M32" i="17"/>
  <c r="M33" i="17"/>
  <c r="M34" i="17"/>
  <c r="M35" i="17"/>
  <c r="M36" i="17"/>
  <c r="M37" i="17"/>
  <c r="M38" i="17"/>
  <c r="M39" i="17"/>
  <c r="M40" i="17"/>
  <c r="M41" i="17"/>
  <c r="M42" i="17"/>
  <c r="M43" i="17"/>
  <c r="M44" i="17"/>
  <c r="M45" i="17"/>
  <c r="M46" i="17"/>
  <c r="M47" i="17"/>
  <c r="M48" i="17"/>
  <c r="M49" i="17"/>
  <c r="M50" i="17"/>
  <c r="M51" i="17"/>
  <c r="M52" i="17"/>
  <c r="M53" i="17"/>
  <c r="M54" i="17"/>
  <c r="M55" i="17"/>
  <c r="M56" i="17"/>
  <c r="M57" i="17"/>
  <c r="M58" i="17"/>
  <c r="M59" i="17"/>
  <c r="M60" i="17"/>
  <c r="M61" i="17"/>
  <c r="M62" i="17"/>
  <c r="M63" i="17"/>
  <c r="M64" i="17"/>
  <c r="M65" i="17"/>
  <c r="M66" i="17"/>
  <c r="M67" i="17"/>
  <c r="M68" i="17"/>
  <c r="M69" i="17"/>
  <c r="M70" i="17"/>
  <c r="M71" i="17"/>
  <c r="M72" i="17"/>
  <c r="M73" i="17"/>
  <c r="M74" i="17"/>
  <c r="M75" i="17"/>
  <c r="M76" i="17"/>
  <c r="M77" i="17"/>
  <c r="M78" i="17"/>
  <c r="M79" i="17"/>
  <c r="M80" i="17"/>
  <c r="M81" i="17"/>
  <c r="M82" i="17"/>
  <c r="M83" i="17"/>
  <c r="M84" i="17"/>
  <c r="M85" i="17"/>
  <c r="M86" i="17"/>
  <c r="M87" i="17"/>
  <c r="M88" i="17"/>
  <c r="M89" i="17"/>
  <c r="M90" i="17"/>
  <c r="M91" i="17"/>
  <c r="M92" i="17"/>
  <c r="M93" i="17"/>
  <c r="M94" i="17"/>
  <c r="M95" i="17"/>
  <c r="M96" i="17"/>
  <c r="M97" i="17"/>
  <c r="M98" i="17"/>
  <c r="M99" i="17"/>
  <c r="M100" i="17"/>
  <c r="M101" i="17"/>
  <c r="M102" i="17"/>
  <c r="M103" i="17"/>
  <c r="M104" i="17"/>
  <c r="M105" i="17"/>
  <c r="M106" i="17"/>
  <c r="M107" i="17"/>
  <c r="M108" i="17"/>
  <c r="M109" i="17"/>
  <c r="M110" i="17"/>
  <c r="M111" i="17"/>
  <c r="M112" i="17"/>
  <c r="M113" i="17"/>
  <c r="M114" i="17"/>
  <c r="M115" i="17"/>
  <c r="M116" i="17"/>
  <c r="M117" i="17"/>
  <c r="M118" i="17"/>
  <c r="M119" i="17"/>
  <c r="M120" i="17"/>
  <c r="M121" i="17"/>
  <c r="M122" i="17"/>
  <c r="M123" i="17"/>
  <c r="M124" i="17"/>
  <c r="M125" i="17"/>
  <c r="M126" i="17"/>
  <c r="M127" i="17"/>
  <c r="M128" i="17"/>
  <c r="M129" i="17"/>
  <c r="M130" i="17"/>
  <c r="M131" i="17"/>
  <c r="M132" i="17"/>
  <c r="M133" i="17"/>
  <c r="M134" i="17"/>
  <c r="M135" i="17"/>
  <c r="M136" i="17"/>
  <c r="M137" i="17"/>
  <c r="M138" i="17"/>
  <c r="M139" i="17"/>
  <c r="M140" i="17"/>
  <c r="M141" i="17"/>
  <c r="M142" i="17"/>
  <c r="M143" i="17"/>
  <c r="M144" i="17"/>
  <c r="M145" i="17"/>
  <c r="M146" i="17"/>
  <c r="M147" i="17"/>
  <c r="M148" i="17"/>
  <c r="M149" i="17"/>
  <c r="M150" i="17"/>
  <c r="M151" i="17"/>
  <c r="M152" i="17"/>
  <c r="M153" i="17"/>
  <c r="M154" i="17"/>
  <c r="M155" i="17"/>
  <c r="M156" i="17"/>
  <c r="M157" i="17"/>
  <c r="M158" i="17"/>
  <c r="M159" i="17"/>
  <c r="M160" i="17"/>
  <c r="M161" i="17"/>
  <c r="M162" i="17"/>
  <c r="M163" i="17"/>
  <c r="M164" i="17"/>
  <c r="M165" i="17"/>
  <c r="M166" i="17"/>
  <c r="M167" i="17"/>
  <c r="M168" i="17"/>
  <c r="M169" i="17"/>
  <c r="M170" i="17"/>
  <c r="M171" i="17"/>
  <c r="M172" i="17"/>
  <c r="M173" i="17"/>
  <c r="M174" i="17"/>
  <c r="M175" i="17"/>
  <c r="M176" i="17"/>
  <c r="M177" i="17"/>
  <c r="M178" i="17"/>
  <c r="M179" i="17"/>
  <c r="M180" i="17"/>
  <c r="M181" i="17"/>
  <c r="M182" i="17"/>
  <c r="M183" i="17"/>
  <c r="M184" i="17"/>
  <c r="L8" i="17"/>
  <c r="L9" i="17"/>
  <c r="L10" i="17"/>
  <c r="L11" i="17"/>
  <c r="L12" i="17"/>
  <c r="L13" i="17"/>
  <c r="L14" i="17"/>
  <c r="L15" i="17"/>
  <c r="L16" i="17"/>
  <c r="L17" i="17"/>
  <c r="L18" i="17"/>
  <c r="L19" i="17"/>
  <c r="L20" i="17"/>
  <c r="L21" i="17"/>
  <c r="L22" i="17"/>
  <c r="L23" i="17"/>
  <c r="L24" i="17"/>
  <c r="L25" i="17"/>
  <c r="L26" i="17"/>
  <c r="L27" i="17"/>
  <c r="L28" i="17"/>
  <c r="L29" i="17"/>
  <c r="L30" i="17"/>
  <c r="L31" i="17"/>
  <c r="L32" i="17"/>
  <c r="L33" i="17"/>
  <c r="L34" i="17"/>
  <c r="L35" i="17"/>
  <c r="L36" i="17"/>
  <c r="L37" i="17"/>
  <c r="L38" i="17"/>
  <c r="L39" i="17"/>
  <c r="L40" i="17"/>
  <c r="L41" i="17"/>
  <c r="L42" i="17"/>
  <c r="L43" i="17"/>
  <c r="L44" i="17"/>
  <c r="L45" i="17"/>
  <c r="L46" i="17"/>
  <c r="L47" i="17"/>
  <c r="L48" i="17"/>
  <c r="L49" i="17"/>
  <c r="L50" i="17"/>
  <c r="L51" i="17"/>
  <c r="L52" i="17"/>
  <c r="L53" i="17"/>
  <c r="L54" i="17"/>
  <c r="L55" i="17"/>
  <c r="L56" i="17"/>
  <c r="L57" i="17"/>
  <c r="L58" i="17"/>
  <c r="L59" i="17"/>
  <c r="L60" i="17"/>
  <c r="L61" i="17"/>
  <c r="L62" i="17"/>
  <c r="L63" i="17"/>
  <c r="L64" i="17"/>
  <c r="L65" i="17"/>
  <c r="L66" i="17"/>
  <c r="L67" i="17"/>
  <c r="L68" i="17"/>
  <c r="L69" i="17"/>
  <c r="L70" i="17"/>
  <c r="L71" i="17"/>
  <c r="L72" i="17"/>
  <c r="L73" i="17"/>
  <c r="L74" i="17"/>
  <c r="L75" i="17"/>
  <c r="L76" i="17"/>
  <c r="L77" i="17"/>
  <c r="L78" i="17"/>
  <c r="L79" i="17"/>
  <c r="L80" i="17"/>
  <c r="L81" i="17"/>
  <c r="L82" i="17"/>
  <c r="L83" i="17"/>
  <c r="L84" i="17"/>
  <c r="L85" i="17"/>
  <c r="L86" i="17"/>
  <c r="L87" i="17"/>
  <c r="L88" i="17"/>
  <c r="L89" i="17"/>
  <c r="L90" i="17"/>
  <c r="L91" i="17"/>
  <c r="L92" i="17"/>
  <c r="L93" i="17"/>
  <c r="L94" i="17"/>
  <c r="L95" i="17"/>
  <c r="L96" i="17"/>
  <c r="L97" i="17"/>
  <c r="L98" i="17"/>
  <c r="L99" i="17"/>
  <c r="L100" i="17"/>
  <c r="L101" i="17"/>
  <c r="L102" i="17"/>
  <c r="L103" i="17"/>
  <c r="L104" i="17"/>
  <c r="L105" i="17"/>
  <c r="L106" i="17"/>
  <c r="L107" i="17"/>
  <c r="L108" i="17"/>
  <c r="L109" i="17"/>
  <c r="L110" i="17"/>
  <c r="L111" i="17"/>
  <c r="L112" i="17"/>
  <c r="L113" i="17"/>
  <c r="L114" i="17"/>
  <c r="L115" i="17"/>
  <c r="L116" i="17"/>
  <c r="L117" i="17"/>
  <c r="L118" i="17"/>
  <c r="L119" i="17"/>
  <c r="L120" i="17"/>
  <c r="L121" i="17"/>
  <c r="L122" i="17"/>
  <c r="L123" i="17"/>
  <c r="L124" i="17"/>
  <c r="L125" i="17"/>
  <c r="L126" i="17"/>
  <c r="L127" i="17"/>
  <c r="L128" i="17"/>
  <c r="L129" i="17"/>
  <c r="L130" i="17"/>
  <c r="L131" i="17"/>
  <c r="L132" i="17"/>
  <c r="L133" i="17"/>
  <c r="L134" i="17"/>
  <c r="L135" i="17"/>
  <c r="L136" i="17"/>
  <c r="L137" i="17"/>
  <c r="L138" i="17"/>
  <c r="L139" i="17"/>
  <c r="L140" i="17"/>
  <c r="L141" i="17"/>
  <c r="L142" i="17"/>
  <c r="L143" i="17"/>
  <c r="L144" i="17"/>
  <c r="L145" i="17"/>
  <c r="L146" i="17"/>
  <c r="L147" i="17"/>
  <c r="L148" i="17"/>
  <c r="L149" i="17"/>
  <c r="L150" i="17"/>
  <c r="L151" i="17"/>
  <c r="L152" i="17"/>
  <c r="L153" i="17"/>
  <c r="L154" i="17"/>
  <c r="L155" i="17"/>
  <c r="L156" i="17"/>
  <c r="L157" i="17"/>
  <c r="L158" i="17"/>
  <c r="L159" i="17"/>
  <c r="L160" i="17"/>
  <c r="L161" i="17"/>
  <c r="L162" i="17"/>
  <c r="L163" i="17"/>
  <c r="L164" i="17"/>
  <c r="L165" i="17"/>
  <c r="L166" i="17"/>
  <c r="L167" i="17"/>
  <c r="L168" i="17"/>
  <c r="L169" i="17"/>
  <c r="L170" i="17"/>
  <c r="L171" i="17"/>
  <c r="L172" i="17"/>
  <c r="L173" i="17"/>
  <c r="L174" i="17"/>
  <c r="L175" i="17"/>
  <c r="L176" i="17"/>
  <c r="L177" i="17"/>
  <c r="L178" i="17"/>
  <c r="L179" i="17"/>
  <c r="L180" i="17"/>
  <c r="L181" i="17"/>
  <c r="L182" i="17"/>
  <c r="L183" i="17"/>
  <c r="L184" i="17"/>
  <c r="L186" i="17"/>
  <c r="L187" i="17"/>
  <c r="L188" i="17"/>
  <c r="L189" i="17"/>
  <c r="L190" i="17"/>
  <c r="L191" i="17"/>
  <c r="L192" i="17"/>
  <c r="L193" i="17"/>
  <c r="L194" i="17"/>
  <c r="L195" i="17"/>
  <c r="L196" i="17"/>
  <c r="L197" i="17"/>
  <c r="L198" i="17"/>
  <c r="L199" i="17"/>
  <c r="L200" i="17"/>
  <c r="L201" i="17"/>
  <c r="L202" i="17"/>
  <c r="L203" i="17"/>
  <c r="L204" i="17"/>
  <c r="L205" i="17"/>
  <c r="L206" i="17"/>
  <c r="L207" i="17"/>
  <c r="L208" i="17"/>
  <c r="L209" i="17"/>
  <c r="L210" i="17"/>
  <c r="L211" i="17"/>
  <c r="L212" i="17"/>
  <c r="L213" i="17"/>
  <c r="L214" i="17"/>
  <c r="L215" i="17"/>
  <c r="L216" i="17"/>
  <c r="L217" i="17"/>
  <c r="L218" i="17"/>
  <c r="L219" i="17"/>
  <c r="L220" i="17"/>
  <c r="L221" i="17"/>
  <c r="L222" i="17"/>
  <c r="L223" i="17"/>
  <c r="L224" i="17"/>
  <c r="L225" i="17"/>
  <c r="L226" i="17"/>
  <c r="L227" i="17"/>
  <c r="L228" i="17"/>
  <c r="L229" i="17"/>
  <c r="L230" i="17"/>
  <c r="L231" i="17"/>
  <c r="L232" i="17"/>
  <c r="L233" i="17"/>
  <c r="L234" i="17"/>
  <c r="L235" i="17"/>
  <c r="L236" i="17"/>
  <c r="L237" i="17"/>
  <c r="L238" i="17"/>
  <c r="L239" i="17"/>
  <c r="L240" i="17"/>
  <c r="L241" i="17"/>
  <c r="L242" i="17"/>
  <c r="L243" i="17"/>
  <c r="L244" i="17"/>
  <c r="L245" i="17"/>
  <c r="L246" i="17"/>
  <c r="L247" i="17"/>
  <c r="L248" i="17"/>
  <c r="L249" i="17"/>
  <c r="L250" i="17"/>
  <c r="L251" i="17"/>
  <c r="L252" i="17"/>
  <c r="L253" i="17"/>
  <c r="L254" i="17"/>
  <c r="L255" i="17"/>
  <c r="L256" i="17"/>
  <c r="L257" i="17"/>
  <c r="L258" i="17"/>
  <c r="L259" i="17"/>
  <c r="L260" i="17"/>
  <c r="L261" i="17"/>
  <c r="L262" i="17"/>
  <c r="L263" i="17"/>
  <c r="L264" i="17"/>
  <c r="L265" i="17"/>
  <c r="L185" i="17"/>
  <c r="M186" i="17"/>
  <c r="M187" i="17"/>
  <c r="M188" i="17"/>
  <c r="M189" i="17"/>
  <c r="M190" i="17"/>
  <c r="M191" i="17"/>
  <c r="M192" i="17"/>
  <c r="M193" i="17"/>
  <c r="M194" i="17"/>
  <c r="M195" i="17"/>
  <c r="M196" i="17"/>
  <c r="M197" i="17"/>
  <c r="M198" i="17"/>
  <c r="M199" i="17"/>
  <c r="M200" i="17"/>
  <c r="M201" i="17"/>
  <c r="M202" i="17"/>
  <c r="M203" i="17"/>
  <c r="M204" i="17"/>
  <c r="M205" i="17"/>
  <c r="M206" i="17"/>
  <c r="M207" i="17"/>
  <c r="M208" i="17"/>
  <c r="M209" i="17"/>
  <c r="M210" i="17"/>
  <c r="M211" i="17"/>
  <c r="M212" i="17"/>
  <c r="M213" i="17"/>
  <c r="M214" i="17"/>
  <c r="M215" i="17"/>
  <c r="M216" i="17"/>
  <c r="M217" i="17"/>
  <c r="M218" i="17"/>
  <c r="M219" i="17"/>
  <c r="M220" i="17"/>
  <c r="M221" i="17"/>
  <c r="M222" i="17"/>
  <c r="M223" i="17"/>
  <c r="M224" i="17"/>
  <c r="M225" i="17"/>
  <c r="M226" i="17"/>
  <c r="M227" i="17"/>
  <c r="M228" i="17"/>
  <c r="M229" i="17"/>
  <c r="M230" i="17"/>
  <c r="M231" i="17"/>
  <c r="M232" i="17"/>
  <c r="M233" i="17"/>
  <c r="M234" i="17"/>
  <c r="M235" i="17"/>
  <c r="M236" i="17"/>
  <c r="M237" i="17"/>
  <c r="M238" i="17"/>
  <c r="M239" i="17"/>
  <c r="M240" i="17"/>
  <c r="M241" i="17"/>
  <c r="M242" i="17"/>
  <c r="M243" i="17"/>
  <c r="M244" i="17"/>
  <c r="M245" i="17"/>
  <c r="M246" i="17"/>
  <c r="M247" i="17"/>
  <c r="M248" i="17"/>
  <c r="M249" i="17"/>
  <c r="M250" i="17"/>
  <c r="M251" i="17"/>
  <c r="M252" i="17"/>
  <c r="M253" i="17"/>
  <c r="M254" i="17"/>
  <c r="M255" i="17"/>
  <c r="M256" i="17"/>
  <c r="M257" i="17"/>
  <c r="M258" i="17"/>
  <c r="M259" i="17"/>
  <c r="M260" i="17"/>
  <c r="M261" i="17"/>
  <c r="M262" i="17"/>
  <c r="M263" i="17"/>
  <c r="M264" i="17"/>
  <c r="M265" i="17"/>
  <c r="M185" i="17"/>
  <c r="K226" i="17" l="1"/>
  <c r="K8" i="17"/>
  <c r="BN4" i="6"/>
  <c r="BN246" i="6" s="1"/>
  <c r="BO4" i="6"/>
  <c r="BO246" i="6" s="1"/>
  <c r="BN5" i="6"/>
  <c r="BN247" i="6" s="1"/>
  <c r="BO5" i="6"/>
  <c r="BO247" i="6" s="1"/>
  <c r="BN6" i="6"/>
  <c r="BN248" i="6" s="1"/>
  <c r="BO6" i="6"/>
  <c r="BO248" i="6" s="1"/>
  <c r="BN7" i="6"/>
  <c r="BN249" i="6" s="1"/>
  <c r="BO7" i="6"/>
  <c r="BO249" i="6" s="1"/>
  <c r="BN8" i="6"/>
  <c r="BN250" i="6" s="1"/>
  <c r="BO8" i="6"/>
  <c r="BO250" i="6" s="1"/>
  <c r="BN9" i="6"/>
  <c r="BN251" i="6" s="1"/>
  <c r="BO9" i="6"/>
  <c r="BO251" i="6" s="1"/>
  <c r="BN10" i="6"/>
  <c r="BN252" i="6" s="1"/>
  <c r="BO10" i="6"/>
  <c r="BO252" i="6" s="1"/>
  <c r="BN11" i="6"/>
  <c r="BN253" i="6" s="1"/>
  <c r="BO11" i="6"/>
  <c r="BO253" i="6" s="1"/>
  <c r="BN12" i="6"/>
  <c r="BN254" i="6" s="1"/>
  <c r="BO12" i="6"/>
  <c r="BO254" i="6" s="1"/>
  <c r="BN13" i="6"/>
  <c r="BN255" i="6" s="1"/>
  <c r="BO13" i="6"/>
  <c r="BO255" i="6" s="1"/>
  <c r="BN14" i="6"/>
  <c r="BN256" i="6" s="1"/>
  <c r="BO14" i="6"/>
  <c r="BO256" i="6" s="1"/>
  <c r="BN15" i="6"/>
  <c r="BN257" i="6" s="1"/>
  <c r="BO15" i="6"/>
  <c r="BO257" i="6" s="1"/>
  <c r="BN16" i="6"/>
  <c r="BN258" i="6" s="1"/>
  <c r="BO16" i="6"/>
  <c r="BO258" i="6" s="1"/>
  <c r="BN17" i="6"/>
  <c r="BN259" i="6" s="1"/>
  <c r="BO17" i="6"/>
  <c r="BO259" i="6" s="1"/>
  <c r="BN18" i="6"/>
  <c r="BN260" i="6" s="1"/>
  <c r="BO18" i="6"/>
  <c r="BO260" i="6" s="1"/>
  <c r="BN19" i="6"/>
  <c r="BN261" i="6" s="1"/>
  <c r="BO19" i="6"/>
  <c r="BO261" i="6" s="1"/>
  <c r="BN20" i="6"/>
  <c r="BN262" i="6" s="1"/>
  <c r="BO20" i="6"/>
  <c r="BO262" i="6" s="1"/>
  <c r="BN21" i="6"/>
  <c r="BN263" i="6" s="1"/>
  <c r="BO21" i="6"/>
  <c r="BO263" i="6" s="1"/>
  <c r="BN22" i="6"/>
  <c r="BN264" i="6" s="1"/>
  <c r="BO22" i="6"/>
  <c r="BO264" i="6" s="1"/>
  <c r="BN23" i="6"/>
  <c r="BN265" i="6" s="1"/>
  <c r="BO23" i="6"/>
  <c r="BO265" i="6" s="1"/>
  <c r="BN24" i="6"/>
  <c r="BN266" i="6" s="1"/>
  <c r="BO24" i="6"/>
  <c r="BO266" i="6" s="1"/>
  <c r="BN25" i="6"/>
  <c r="BN267" i="6" s="1"/>
  <c r="BO25" i="6"/>
  <c r="BO267" i="6" s="1"/>
  <c r="BN26" i="6"/>
  <c r="BN268" i="6" s="1"/>
  <c r="BO26" i="6"/>
  <c r="BO268" i="6" s="1"/>
  <c r="BN27" i="6"/>
  <c r="BN269" i="6" s="1"/>
  <c r="BO27" i="6"/>
  <c r="BO269" i="6" s="1"/>
  <c r="BN28" i="6"/>
  <c r="BN270" i="6" s="1"/>
  <c r="BO28" i="6"/>
  <c r="BO270" i="6" s="1"/>
  <c r="BN29" i="6"/>
  <c r="BN271" i="6" s="1"/>
  <c r="BO29" i="6"/>
  <c r="BO271" i="6" s="1"/>
  <c r="BN30" i="6"/>
  <c r="BN272" i="6" s="1"/>
  <c r="BO30" i="6"/>
  <c r="BO272" i="6" s="1"/>
  <c r="BN31" i="6"/>
  <c r="BN273" i="6" s="1"/>
  <c r="BO31" i="6"/>
  <c r="BO273" i="6" s="1"/>
  <c r="BN32" i="6"/>
  <c r="BN274" i="6" s="1"/>
  <c r="BO32" i="6"/>
  <c r="BO274" i="6" s="1"/>
  <c r="BN33" i="6"/>
  <c r="BN275" i="6" s="1"/>
  <c r="BO33" i="6"/>
  <c r="BO275" i="6" s="1"/>
  <c r="BN34" i="6"/>
  <c r="BN276" i="6" s="1"/>
  <c r="BO34" i="6"/>
  <c r="BO276" i="6" s="1"/>
  <c r="BN35" i="6"/>
  <c r="BN277" i="6" s="1"/>
  <c r="BO35" i="6"/>
  <c r="BO277" i="6" s="1"/>
  <c r="BN36" i="6"/>
  <c r="BN278" i="6" s="1"/>
  <c r="BO36" i="6"/>
  <c r="BO278" i="6" s="1"/>
  <c r="BN37" i="6"/>
  <c r="BN279" i="6" s="1"/>
  <c r="BO37" i="6"/>
  <c r="BO279" i="6" s="1"/>
  <c r="BN38" i="6"/>
  <c r="BN280" i="6" s="1"/>
  <c r="BO38" i="6"/>
  <c r="BO280" i="6" s="1"/>
  <c r="BN39" i="6"/>
  <c r="BN281" i="6" s="1"/>
  <c r="BO39" i="6"/>
  <c r="BO281" i="6" s="1"/>
  <c r="BN40" i="6"/>
  <c r="BN282" i="6" s="1"/>
  <c r="BO40" i="6"/>
  <c r="BO282" i="6" s="1"/>
  <c r="BN41" i="6"/>
  <c r="BN283" i="6" s="1"/>
  <c r="BO41" i="6"/>
  <c r="BO283" i="6" s="1"/>
  <c r="BN42" i="6"/>
  <c r="BN284" i="6" s="1"/>
  <c r="BO42" i="6"/>
  <c r="BO284" i="6" s="1"/>
  <c r="BN43" i="6"/>
  <c r="BN285" i="6" s="1"/>
  <c r="BO43" i="6"/>
  <c r="BO285" i="6" s="1"/>
  <c r="BN44" i="6"/>
  <c r="BN286" i="6" s="1"/>
  <c r="BO44" i="6"/>
  <c r="BO286" i="6" s="1"/>
  <c r="BN45" i="6"/>
  <c r="BN287" i="6" s="1"/>
  <c r="BO45" i="6"/>
  <c r="BO287" i="6" s="1"/>
  <c r="BN46" i="6"/>
  <c r="BN288" i="6" s="1"/>
  <c r="BO46" i="6"/>
  <c r="BO288" i="6" s="1"/>
  <c r="BN47" i="6"/>
  <c r="BN289" i="6" s="1"/>
  <c r="BO47" i="6"/>
  <c r="BO289" i="6" s="1"/>
  <c r="BN48" i="6"/>
  <c r="BN290" i="6" s="1"/>
  <c r="BO48" i="6"/>
  <c r="BO290" i="6" s="1"/>
  <c r="BN49" i="6"/>
  <c r="BN291" i="6" s="1"/>
  <c r="BO49" i="6"/>
  <c r="BO291" i="6" s="1"/>
  <c r="BN50" i="6"/>
  <c r="BN292" i="6" s="1"/>
  <c r="BO50" i="6"/>
  <c r="BO292" i="6" s="1"/>
  <c r="BN51" i="6"/>
  <c r="BN293" i="6" s="1"/>
  <c r="BO51" i="6"/>
  <c r="BO293" i="6" s="1"/>
  <c r="BN52" i="6"/>
  <c r="BN294" i="6" s="1"/>
  <c r="BO52" i="6"/>
  <c r="BO294" i="6" s="1"/>
  <c r="BN53" i="6"/>
  <c r="BN295" i="6" s="1"/>
  <c r="BO53" i="6"/>
  <c r="BO295" i="6" s="1"/>
  <c r="BN54" i="6"/>
  <c r="BN296" i="6" s="1"/>
  <c r="BO54" i="6"/>
  <c r="BO296" i="6" s="1"/>
  <c r="BN55" i="6"/>
  <c r="BN297" i="6" s="1"/>
  <c r="BO55" i="6"/>
  <c r="BO297" i="6" s="1"/>
  <c r="BN56" i="6"/>
  <c r="BN298" i="6" s="1"/>
  <c r="BO56" i="6"/>
  <c r="BO298" i="6" s="1"/>
  <c r="BN57" i="6"/>
  <c r="BN299" i="6" s="1"/>
  <c r="BO57" i="6"/>
  <c r="BO299" i="6" s="1"/>
  <c r="BN58" i="6"/>
  <c r="BN300" i="6" s="1"/>
  <c r="BO58" i="6"/>
  <c r="BO300" i="6" s="1"/>
  <c r="BN59" i="6"/>
  <c r="BN301" i="6" s="1"/>
  <c r="BO59" i="6"/>
  <c r="BO301" i="6" s="1"/>
  <c r="BN60" i="6"/>
  <c r="BN302" i="6" s="1"/>
  <c r="BO60" i="6"/>
  <c r="BO302" i="6" s="1"/>
  <c r="BN61" i="6"/>
  <c r="BN303" i="6" s="1"/>
  <c r="BO61" i="6"/>
  <c r="BO303" i="6" s="1"/>
  <c r="BN62" i="6"/>
  <c r="BN304" i="6" s="1"/>
  <c r="BO62" i="6"/>
  <c r="BO304" i="6" s="1"/>
  <c r="BN63" i="6"/>
  <c r="BN305" i="6" s="1"/>
  <c r="BO63" i="6"/>
  <c r="BO305" i="6" s="1"/>
  <c r="BN64" i="6"/>
  <c r="BN306" i="6" s="1"/>
  <c r="BO64" i="6"/>
  <c r="BO306" i="6" s="1"/>
  <c r="BN65" i="6"/>
  <c r="BN307" i="6" s="1"/>
  <c r="BO65" i="6"/>
  <c r="BO307" i="6" s="1"/>
  <c r="BN66" i="6"/>
  <c r="BN308" i="6" s="1"/>
  <c r="BO66" i="6"/>
  <c r="BO308" i="6" s="1"/>
  <c r="BN67" i="6"/>
  <c r="BN309" i="6" s="1"/>
  <c r="BO67" i="6"/>
  <c r="BO309" i="6" s="1"/>
  <c r="BN68" i="6"/>
  <c r="BN310" i="6" s="1"/>
  <c r="BO68" i="6"/>
  <c r="BO310" i="6" s="1"/>
  <c r="BN69" i="6"/>
  <c r="BN311" i="6" s="1"/>
  <c r="BO69" i="6"/>
  <c r="BO311" i="6" s="1"/>
  <c r="BN70" i="6"/>
  <c r="BN312" i="6" s="1"/>
  <c r="BO70" i="6"/>
  <c r="BO312" i="6" s="1"/>
  <c r="BN71" i="6"/>
  <c r="BN313" i="6" s="1"/>
  <c r="BO71" i="6"/>
  <c r="BO313" i="6" s="1"/>
  <c r="BN72" i="6"/>
  <c r="BN314" i="6" s="1"/>
  <c r="BO72" i="6"/>
  <c r="BO314" i="6" s="1"/>
  <c r="BN73" i="6"/>
  <c r="BN315" i="6" s="1"/>
  <c r="BO73" i="6"/>
  <c r="BO315" i="6" s="1"/>
  <c r="BN74" i="6"/>
  <c r="BN316" i="6" s="1"/>
  <c r="BO74" i="6"/>
  <c r="BO316" i="6" s="1"/>
  <c r="BN75" i="6"/>
  <c r="BN317" i="6" s="1"/>
  <c r="BO75" i="6"/>
  <c r="BO317" i="6" s="1"/>
  <c r="BN76" i="6"/>
  <c r="BN318" i="6" s="1"/>
  <c r="BO76" i="6"/>
  <c r="BO318" i="6" s="1"/>
  <c r="BN77" i="6"/>
  <c r="BN319" i="6" s="1"/>
  <c r="BO77" i="6"/>
  <c r="BO319" i="6" s="1"/>
  <c r="BN78" i="6"/>
  <c r="BN320" i="6" s="1"/>
  <c r="BO78" i="6"/>
  <c r="BO320" i="6" s="1"/>
  <c r="BN3" i="6"/>
  <c r="BN245" i="6" s="1"/>
  <c r="BO3" i="6"/>
  <c r="BO245" i="6" s="1"/>
  <c r="BM4" i="6"/>
  <c r="BM246" i="6" s="1"/>
  <c r="BM5" i="6"/>
  <c r="BM247" i="6" s="1"/>
  <c r="BM6" i="6"/>
  <c r="BM248" i="6" s="1"/>
  <c r="BM7" i="6"/>
  <c r="BM249" i="6" s="1"/>
  <c r="BM8" i="6"/>
  <c r="BM250" i="6" s="1"/>
  <c r="BM9" i="6"/>
  <c r="BM251" i="6" s="1"/>
  <c r="BM10" i="6"/>
  <c r="BM252" i="6" s="1"/>
  <c r="BM11" i="6"/>
  <c r="BM253" i="6" s="1"/>
  <c r="BM12" i="6"/>
  <c r="BM254" i="6" s="1"/>
  <c r="BM13" i="6"/>
  <c r="BM255" i="6" s="1"/>
  <c r="BM14" i="6"/>
  <c r="BM256" i="6" s="1"/>
  <c r="BM15" i="6"/>
  <c r="BM257" i="6" s="1"/>
  <c r="BM16" i="6"/>
  <c r="BM258" i="6" s="1"/>
  <c r="BM17" i="6"/>
  <c r="BM259" i="6" s="1"/>
  <c r="BM18" i="6"/>
  <c r="BM260" i="6" s="1"/>
  <c r="BM19" i="6"/>
  <c r="BM261" i="6" s="1"/>
  <c r="BM20" i="6"/>
  <c r="BM262" i="6" s="1"/>
  <c r="BM21" i="6"/>
  <c r="BM263" i="6" s="1"/>
  <c r="BM22" i="6"/>
  <c r="BM264" i="6" s="1"/>
  <c r="BM23" i="6"/>
  <c r="BM265" i="6" s="1"/>
  <c r="BM24" i="6"/>
  <c r="BM266" i="6" s="1"/>
  <c r="BM25" i="6"/>
  <c r="BM267" i="6" s="1"/>
  <c r="BM26" i="6"/>
  <c r="BM268" i="6" s="1"/>
  <c r="BM27" i="6"/>
  <c r="BM269" i="6" s="1"/>
  <c r="BM28" i="6"/>
  <c r="BM270" i="6" s="1"/>
  <c r="BM29" i="6"/>
  <c r="BM271" i="6" s="1"/>
  <c r="BM30" i="6"/>
  <c r="BM272" i="6" s="1"/>
  <c r="BM31" i="6"/>
  <c r="BM273" i="6" s="1"/>
  <c r="BM32" i="6"/>
  <c r="BM274" i="6" s="1"/>
  <c r="BM33" i="6"/>
  <c r="BM275" i="6" s="1"/>
  <c r="BM34" i="6"/>
  <c r="BM276" i="6" s="1"/>
  <c r="BM35" i="6"/>
  <c r="BM277" i="6" s="1"/>
  <c r="BM36" i="6"/>
  <c r="BM278" i="6" s="1"/>
  <c r="BM37" i="6"/>
  <c r="BM279" i="6" s="1"/>
  <c r="BM38" i="6"/>
  <c r="BM280" i="6" s="1"/>
  <c r="BM39" i="6"/>
  <c r="BM281" i="6" s="1"/>
  <c r="BM40" i="6"/>
  <c r="BM282" i="6" s="1"/>
  <c r="BM41" i="6"/>
  <c r="BM283" i="6" s="1"/>
  <c r="BM42" i="6"/>
  <c r="BM284" i="6" s="1"/>
  <c r="BM43" i="6"/>
  <c r="BM285" i="6" s="1"/>
  <c r="BM44" i="6"/>
  <c r="BM286" i="6" s="1"/>
  <c r="BM45" i="6"/>
  <c r="BM287" i="6" s="1"/>
  <c r="BM46" i="6"/>
  <c r="BM288" i="6" s="1"/>
  <c r="BM47" i="6"/>
  <c r="BM289" i="6" s="1"/>
  <c r="BM48" i="6"/>
  <c r="BM290" i="6" s="1"/>
  <c r="BM49" i="6"/>
  <c r="BM291" i="6" s="1"/>
  <c r="BM50" i="6"/>
  <c r="BM292" i="6" s="1"/>
  <c r="BM51" i="6"/>
  <c r="BM293" i="6" s="1"/>
  <c r="BM52" i="6"/>
  <c r="BM294" i="6" s="1"/>
  <c r="BM53" i="6"/>
  <c r="BM295" i="6" s="1"/>
  <c r="BM54" i="6"/>
  <c r="BM296" i="6" s="1"/>
  <c r="BM55" i="6"/>
  <c r="BM297" i="6" s="1"/>
  <c r="BM56" i="6"/>
  <c r="BM298" i="6" s="1"/>
  <c r="BM57" i="6"/>
  <c r="BM299" i="6" s="1"/>
  <c r="BM58" i="6"/>
  <c r="BM300" i="6" s="1"/>
  <c r="BM59" i="6"/>
  <c r="BM301" i="6" s="1"/>
  <c r="BM60" i="6"/>
  <c r="BM302" i="6" s="1"/>
  <c r="BM61" i="6"/>
  <c r="BM303" i="6" s="1"/>
  <c r="BM62" i="6"/>
  <c r="BM304" i="6" s="1"/>
  <c r="BM63" i="6"/>
  <c r="BM305" i="6" s="1"/>
  <c r="BM64" i="6"/>
  <c r="BM306" i="6" s="1"/>
  <c r="BM65" i="6"/>
  <c r="BM307" i="6" s="1"/>
  <c r="BM66" i="6"/>
  <c r="BM308" i="6" s="1"/>
  <c r="BM67" i="6"/>
  <c r="BM309" i="6" s="1"/>
  <c r="BM68" i="6"/>
  <c r="BM310" i="6" s="1"/>
  <c r="BM69" i="6"/>
  <c r="BM311" i="6" s="1"/>
  <c r="BM70" i="6"/>
  <c r="BM312" i="6" s="1"/>
  <c r="BM71" i="6"/>
  <c r="BM313" i="6" s="1"/>
  <c r="BM72" i="6"/>
  <c r="BM314" i="6" s="1"/>
  <c r="BM73" i="6"/>
  <c r="BM315" i="6" s="1"/>
  <c r="BM74" i="6"/>
  <c r="BM316" i="6" s="1"/>
  <c r="BM75" i="6"/>
  <c r="BM317" i="6" s="1"/>
  <c r="BM76" i="6"/>
  <c r="BM318" i="6" s="1"/>
  <c r="BM77" i="6"/>
  <c r="BM319" i="6" s="1"/>
  <c r="BM78" i="6"/>
  <c r="BM320" i="6" s="1"/>
  <c r="BM3" i="6"/>
  <c r="BM245" i="6" s="1"/>
  <c r="E31" i="24"/>
  <c r="C31" i="24"/>
  <c r="D31" i="24"/>
  <c r="AU4" i="6"/>
  <c r="AU246" i="6" s="1"/>
  <c r="AU5" i="6"/>
  <c r="AU247" i="6" s="1"/>
  <c r="AU6" i="6"/>
  <c r="AU248" i="6" s="1"/>
  <c r="AU7" i="6"/>
  <c r="AU249" i="6" s="1"/>
  <c r="AU8" i="6"/>
  <c r="AU250" i="6" s="1"/>
  <c r="AU9" i="6"/>
  <c r="AU251" i="6" s="1"/>
  <c r="AU10" i="6"/>
  <c r="AU252" i="6" s="1"/>
  <c r="AU11" i="6"/>
  <c r="AU253" i="6" s="1"/>
  <c r="AU12" i="6"/>
  <c r="AU254" i="6" s="1"/>
  <c r="AU13" i="6"/>
  <c r="AU255" i="6" s="1"/>
  <c r="AU14" i="6"/>
  <c r="AU256" i="6" s="1"/>
  <c r="AU15" i="6"/>
  <c r="AU257" i="6" s="1"/>
  <c r="AU16" i="6"/>
  <c r="AU258" i="6" s="1"/>
  <c r="AU17" i="6"/>
  <c r="AU259" i="6" s="1"/>
  <c r="AU18" i="6"/>
  <c r="AU260" i="6" s="1"/>
  <c r="AU19" i="6"/>
  <c r="AU261" i="6" s="1"/>
  <c r="AU20" i="6"/>
  <c r="AU262" i="6" s="1"/>
  <c r="AU21" i="6"/>
  <c r="AU263" i="6" s="1"/>
  <c r="AU22" i="6"/>
  <c r="AU264" i="6" s="1"/>
  <c r="AU23" i="6"/>
  <c r="AU265" i="6" s="1"/>
  <c r="AU24" i="6"/>
  <c r="AU266" i="6" s="1"/>
  <c r="AU25" i="6"/>
  <c r="AU267" i="6" s="1"/>
  <c r="AU26" i="6"/>
  <c r="AU268" i="6" s="1"/>
  <c r="AU27" i="6"/>
  <c r="AU269" i="6" s="1"/>
  <c r="AU28" i="6"/>
  <c r="AU270" i="6" s="1"/>
  <c r="AU29" i="6"/>
  <c r="AU271" i="6" s="1"/>
  <c r="AU30" i="6"/>
  <c r="AU272" i="6" s="1"/>
  <c r="AU31" i="6"/>
  <c r="AU273" i="6" s="1"/>
  <c r="AU32" i="6"/>
  <c r="AU274" i="6" s="1"/>
  <c r="AU33" i="6"/>
  <c r="AU275" i="6" s="1"/>
  <c r="AU34" i="6"/>
  <c r="AU276" i="6" s="1"/>
  <c r="AU35" i="6"/>
  <c r="AU277" i="6" s="1"/>
  <c r="AU36" i="6"/>
  <c r="AU278" i="6" s="1"/>
  <c r="AU37" i="6"/>
  <c r="AU279" i="6" s="1"/>
  <c r="AU38" i="6"/>
  <c r="AU280" i="6" s="1"/>
  <c r="AU39" i="6"/>
  <c r="AU281" i="6" s="1"/>
  <c r="AU40" i="6"/>
  <c r="AU282" i="6" s="1"/>
  <c r="AU41" i="6"/>
  <c r="AU283" i="6" s="1"/>
  <c r="AU42" i="6"/>
  <c r="AU284" i="6" s="1"/>
  <c r="AU43" i="6"/>
  <c r="AU285" i="6" s="1"/>
  <c r="AU44" i="6"/>
  <c r="AU286" i="6" s="1"/>
  <c r="AU45" i="6"/>
  <c r="AU287" i="6" s="1"/>
  <c r="AU46" i="6"/>
  <c r="AU288" i="6" s="1"/>
  <c r="AU47" i="6"/>
  <c r="AU289" i="6" s="1"/>
  <c r="AU48" i="6"/>
  <c r="AU290" i="6" s="1"/>
  <c r="AU49" i="6"/>
  <c r="AU291" i="6" s="1"/>
  <c r="AU50" i="6"/>
  <c r="AU292" i="6" s="1"/>
  <c r="AU51" i="6"/>
  <c r="AU293" i="6" s="1"/>
  <c r="AU52" i="6"/>
  <c r="AU294" i="6" s="1"/>
  <c r="AU53" i="6"/>
  <c r="AU295" i="6" s="1"/>
  <c r="AU54" i="6"/>
  <c r="AU296" i="6" s="1"/>
  <c r="AU55" i="6"/>
  <c r="AU297" i="6" s="1"/>
  <c r="AU56" i="6"/>
  <c r="AU298" i="6" s="1"/>
  <c r="AU57" i="6"/>
  <c r="AU299" i="6" s="1"/>
  <c r="AU58" i="6"/>
  <c r="AU300" i="6" s="1"/>
  <c r="AU59" i="6"/>
  <c r="AU301" i="6" s="1"/>
  <c r="AU60" i="6"/>
  <c r="AU302" i="6" s="1"/>
  <c r="AU61" i="6"/>
  <c r="AU303" i="6" s="1"/>
  <c r="AU62" i="6"/>
  <c r="AU304" i="6" s="1"/>
  <c r="AU63" i="6"/>
  <c r="AU305" i="6" s="1"/>
  <c r="AU64" i="6"/>
  <c r="AU306" i="6" s="1"/>
  <c r="AU65" i="6"/>
  <c r="AU307" i="6" s="1"/>
  <c r="AU66" i="6"/>
  <c r="AU308" i="6" s="1"/>
  <c r="AU67" i="6"/>
  <c r="AU309" i="6" s="1"/>
  <c r="AU68" i="6"/>
  <c r="AU310" i="6" s="1"/>
  <c r="AU69" i="6"/>
  <c r="AU311" i="6" s="1"/>
  <c r="AU70" i="6"/>
  <c r="AU312" i="6" s="1"/>
  <c r="AU71" i="6"/>
  <c r="AU313" i="6" s="1"/>
  <c r="AU72" i="6"/>
  <c r="AU314" i="6" s="1"/>
  <c r="AU73" i="6"/>
  <c r="AU315" i="6" s="1"/>
  <c r="AU74" i="6"/>
  <c r="AU316" i="6" s="1"/>
  <c r="AU75" i="6"/>
  <c r="AU317" i="6" s="1"/>
  <c r="AU76" i="6"/>
  <c r="AU318" i="6" s="1"/>
  <c r="AU77" i="6"/>
  <c r="AU319" i="6" s="1"/>
  <c r="AU78" i="6"/>
  <c r="AU320" i="6" s="1"/>
  <c r="AU3" i="6"/>
  <c r="AU245" i="6" s="1"/>
  <c r="AT4" i="6"/>
  <c r="AT246" i="6" s="1"/>
  <c r="AT5" i="6"/>
  <c r="AT247" i="6" s="1"/>
  <c r="AT6" i="6"/>
  <c r="AT248" i="6" s="1"/>
  <c r="AT7" i="6"/>
  <c r="AT249" i="6" s="1"/>
  <c r="AT8" i="6"/>
  <c r="AT250" i="6" s="1"/>
  <c r="AT9" i="6"/>
  <c r="AT251" i="6" s="1"/>
  <c r="AT10" i="6"/>
  <c r="AT252" i="6" s="1"/>
  <c r="AT11" i="6"/>
  <c r="AT253" i="6" s="1"/>
  <c r="AT12" i="6"/>
  <c r="AT254" i="6" s="1"/>
  <c r="AT13" i="6"/>
  <c r="AT255" i="6" s="1"/>
  <c r="AT14" i="6"/>
  <c r="AT256" i="6" s="1"/>
  <c r="AT15" i="6"/>
  <c r="AT257" i="6" s="1"/>
  <c r="AT16" i="6"/>
  <c r="AT258" i="6" s="1"/>
  <c r="AT17" i="6"/>
  <c r="AT259" i="6" s="1"/>
  <c r="AT18" i="6"/>
  <c r="AT260" i="6" s="1"/>
  <c r="AT19" i="6"/>
  <c r="AT261" i="6" s="1"/>
  <c r="AT20" i="6"/>
  <c r="AT262" i="6" s="1"/>
  <c r="AT21" i="6"/>
  <c r="AT263" i="6" s="1"/>
  <c r="AT22" i="6"/>
  <c r="AT264" i="6" s="1"/>
  <c r="AT23" i="6"/>
  <c r="AT265" i="6" s="1"/>
  <c r="AT24" i="6"/>
  <c r="AT266" i="6" s="1"/>
  <c r="AT25" i="6"/>
  <c r="AT267" i="6" s="1"/>
  <c r="AT26" i="6"/>
  <c r="AT268" i="6" s="1"/>
  <c r="AT27" i="6"/>
  <c r="AT269" i="6" s="1"/>
  <c r="AT28" i="6"/>
  <c r="AT270" i="6" s="1"/>
  <c r="AT29" i="6"/>
  <c r="AT271" i="6" s="1"/>
  <c r="AT30" i="6"/>
  <c r="AT272" i="6" s="1"/>
  <c r="AT31" i="6"/>
  <c r="AT273" i="6" s="1"/>
  <c r="AT32" i="6"/>
  <c r="AT274" i="6" s="1"/>
  <c r="AT33" i="6"/>
  <c r="AT275" i="6" s="1"/>
  <c r="AT34" i="6"/>
  <c r="AT276" i="6" s="1"/>
  <c r="AT35" i="6"/>
  <c r="AT277" i="6" s="1"/>
  <c r="AT36" i="6"/>
  <c r="AT278" i="6" s="1"/>
  <c r="AT37" i="6"/>
  <c r="AT279" i="6" s="1"/>
  <c r="AT38" i="6"/>
  <c r="AT280" i="6" s="1"/>
  <c r="AT39" i="6"/>
  <c r="AT281" i="6" s="1"/>
  <c r="AT40" i="6"/>
  <c r="AT282" i="6" s="1"/>
  <c r="AT41" i="6"/>
  <c r="AT283" i="6" s="1"/>
  <c r="AT42" i="6"/>
  <c r="AT284" i="6" s="1"/>
  <c r="AT43" i="6"/>
  <c r="AT285" i="6" s="1"/>
  <c r="AT44" i="6"/>
  <c r="AT286" i="6" s="1"/>
  <c r="AT45" i="6"/>
  <c r="AT287" i="6" s="1"/>
  <c r="AT46" i="6"/>
  <c r="AT288" i="6" s="1"/>
  <c r="AT47" i="6"/>
  <c r="AT289" i="6" s="1"/>
  <c r="AT48" i="6"/>
  <c r="AT290" i="6" s="1"/>
  <c r="AT49" i="6"/>
  <c r="AT291" i="6" s="1"/>
  <c r="AT50" i="6"/>
  <c r="AT292" i="6" s="1"/>
  <c r="AT51" i="6"/>
  <c r="AT293" i="6" s="1"/>
  <c r="AT52" i="6"/>
  <c r="AT294" i="6" s="1"/>
  <c r="AT53" i="6"/>
  <c r="AT295" i="6" s="1"/>
  <c r="AT54" i="6"/>
  <c r="AT296" i="6" s="1"/>
  <c r="AT55" i="6"/>
  <c r="AT297" i="6" s="1"/>
  <c r="AT56" i="6"/>
  <c r="AT298" i="6" s="1"/>
  <c r="AT57" i="6"/>
  <c r="AT299" i="6" s="1"/>
  <c r="AT58" i="6"/>
  <c r="AT300" i="6" s="1"/>
  <c r="AT59" i="6"/>
  <c r="AT301" i="6" s="1"/>
  <c r="AT60" i="6"/>
  <c r="AT302" i="6" s="1"/>
  <c r="AT61" i="6"/>
  <c r="AT303" i="6" s="1"/>
  <c r="AT62" i="6"/>
  <c r="AT304" i="6" s="1"/>
  <c r="AT63" i="6"/>
  <c r="AT305" i="6" s="1"/>
  <c r="AT64" i="6"/>
  <c r="AT306" i="6" s="1"/>
  <c r="AT65" i="6"/>
  <c r="AT307" i="6" s="1"/>
  <c r="AT66" i="6"/>
  <c r="AT308" i="6" s="1"/>
  <c r="AT67" i="6"/>
  <c r="AT309" i="6" s="1"/>
  <c r="AT68" i="6"/>
  <c r="AT310" i="6" s="1"/>
  <c r="AT69" i="6"/>
  <c r="AT311" i="6" s="1"/>
  <c r="AT70" i="6"/>
  <c r="AT312" i="6" s="1"/>
  <c r="AT71" i="6"/>
  <c r="AT313" i="6" s="1"/>
  <c r="AT72" i="6"/>
  <c r="AT314" i="6" s="1"/>
  <c r="AT73" i="6"/>
  <c r="AT315" i="6" s="1"/>
  <c r="AT74" i="6"/>
  <c r="AT316" i="6" s="1"/>
  <c r="AT75" i="6"/>
  <c r="AT317" i="6" s="1"/>
  <c r="AT76" i="6"/>
  <c r="AT318" i="6" s="1"/>
  <c r="AT77" i="6"/>
  <c r="AT319" i="6" s="1"/>
  <c r="AT78" i="6"/>
  <c r="AT320" i="6" s="1"/>
  <c r="AT3" i="6"/>
  <c r="AT245" i="6" s="1"/>
  <c r="BN79" i="6" l="1"/>
  <c r="BM79" i="6"/>
  <c r="BO79" i="6"/>
  <c r="AU79" i="6"/>
  <c r="AT79" i="6"/>
  <c r="K10" i="17"/>
  <c r="K11" i="17"/>
  <c r="K9" i="17"/>
  <c r="J12" i="17"/>
  <c r="K14" i="17"/>
  <c r="P14" i="17"/>
  <c r="J15" i="17"/>
  <c r="BQ78" i="6"/>
  <c r="BQ320" i="6" s="1"/>
  <c r="BQ4" i="6"/>
  <c r="BQ246" i="6" s="1"/>
  <c r="BQ5" i="6"/>
  <c r="BQ247" i="6" s="1"/>
  <c r="BQ6" i="6"/>
  <c r="BQ248" i="6" s="1"/>
  <c r="BQ7" i="6"/>
  <c r="BQ249" i="6" s="1"/>
  <c r="BQ8" i="6"/>
  <c r="BQ250" i="6" s="1"/>
  <c r="BQ9" i="6"/>
  <c r="BQ251" i="6" s="1"/>
  <c r="BQ10" i="6"/>
  <c r="BQ252" i="6" s="1"/>
  <c r="BQ11" i="6"/>
  <c r="BQ253" i="6" s="1"/>
  <c r="BQ12" i="6"/>
  <c r="BQ254" i="6" s="1"/>
  <c r="BQ13" i="6"/>
  <c r="BQ255" i="6" s="1"/>
  <c r="BQ14" i="6"/>
  <c r="BQ256" i="6" s="1"/>
  <c r="BQ15" i="6"/>
  <c r="BQ257" i="6" s="1"/>
  <c r="BQ16" i="6"/>
  <c r="BQ258" i="6" s="1"/>
  <c r="BQ17" i="6"/>
  <c r="BQ259" i="6" s="1"/>
  <c r="BQ18" i="6"/>
  <c r="BQ260" i="6" s="1"/>
  <c r="BQ19" i="6"/>
  <c r="BQ261" i="6" s="1"/>
  <c r="BQ20" i="6"/>
  <c r="BQ262" i="6" s="1"/>
  <c r="BQ21" i="6"/>
  <c r="BQ263" i="6" s="1"/>
  <c r="BQ22" i="6"/>
  <c r="BQ264" i="6" s="1"/>
  <c r="BQ23" i="6"/>
  <c r="BQ265" i="6" s="1"/>
  <c r="BQ24" i="6"/>
  <c r="BQ266" i="6" s="1"/>
  <c r="BQ25" i="6"/>
  <c r="BQ267" i="6" s="1"/>
  <c r="BQ26" i="6"/>
  <c r="BQ268" i="6" s="1"/>
  <c r="BQ27" i="6"/>
  <c r="BQ269" i="6" s="1"/>
  <c r="BQ28" i="6"/>
  <c r="BQ270" i="6" s="1"/>
  <c r="BQ29" i="6"/>
  <c r="BQ271" i="6" s="1"/>
  <c r="BQ30" i="6"/>
  <c r="BQ272" i="6" s="1"/>
  <c r="BQ31" i="6"/>
  <c r="BQ273" i="6" s="1"/>
  <c r="BQ32" i="6"/>
  <c r="BQ274" i="6" s="1"/>
  <c r="BQ33" i="6"/>
  <c r="BQ275" i="6" s="1"/>
  <c r="BQ34" i="6"/>
  <c r="BQ276" i="6" s="1"/>
  <c r="BQ35" i="6"/>
  <c r="BQ277" i="6" s="1"/>
  <c r="BQ36" i="6"/>
  <c r="BQ278" i="6" s="1"/>
  <c r="BQ37" i="6"/>
  <c r="BQ279" i="6" s="1"/>
  <c r="BQ38" i="6"/>
  <c r="BQ280" i="6" s="1"/>
  <c r="BQ39" i="6"/>
  <c r="BQ281" i="6" s="1"/>
  <c r="BQ40" i="6"/>
  <c r="BQ282" i="6" s="1"/>
  <c r="BQ41" i="6"/>
  <c r="BQ283" i="6" s="1"/>
  <c r="BQ42" i="6"/>
  <c r="BQ284" i="6" s="1"/>
  <c r="BQ43" i="6"/>
  <c r="BQ285" i="6" s="1"/>
  <c r="BQ44" i="6"/>
  <c r="BQ286" i="6" s="1"/>
  <c r="BQ45" i="6"/>
  <c r="BQ287" i="6" s="1"/>
  <c r="BQ46" i="6"/>
  <c r="BQ288" i="6" s="1"/>
  <c r="BQ47" i="6"/>
  <c r="BQ289" i="6" s="1"/>
  <c r="BQ48" i="6"/>
  <c r="BQ290" i="6" s="1"/>
  <c r="BQ49" i="6"/>
  <c r="BQ291" i="6" s="1"/>
  <c r="BQ50" i="6"/>
  <c r="BQ292" i="6" s="1"/>
  <c r="BQ51" i="6"/>
  <c r="BQ293" i="6" s="1"/>
  <c r="BQ52" i="6"/>
  <c r="BQ294" i="6" s="1"/>
  <c r="BQ53" i="6"/>
  <c r="BQ295" i="6" s="1"/>
  <c r="BQ54" i="6"/>
  <c r="BQ296" i="6" s="1"/>
  <c r="BQ55" i="6"/>
  <c r="BQ297" i="6" s="1"/>
  <c r="BQ56" i="6"/>
  <c r="BQ298" i="6" s="1"/>
  <c r="BQ57" i="6"/>
  <c r="BQ299" i="6" s="1"/>
  <c r="BQ58" i="6"/>
  <c r="BQ300" i="6" s="1"/>
  <c r="BQ59" i="6"/>
  <c r="BQ301" i="6" s="1"/>
  <c r="BQ60" i="6"/>
  <c r="BQ302" i="6" s="1"/>
  <c r="BQ61" i="6"/>
  <c r="BQ303" i="6" s="1"/>
  <c r="BQ62" i="6"/>
  <c r="BQ304" i="6" s="1"/>
  <c r="BQ63" i="6"/>
  <c r="BQ305" i="6" s="1"/>
  <c r="BQ64" i="6"/>
  <c r="BQ306" i="6" s="1"/>
  <c r="BQ65" i="6"/>
  <c r="BQ307" i="6" s="1"/>
  <c r="BQ66" i="6"/>
  <c r="BQ308" i="6" s="1"/>
  <c r="BQ67" i="6"/>
  <c r="BQ309" i="6" s="1"/>
  <c r="BQ68" i="6"/>
  <c r="BQ310" i="6" s="1"/>
  <c r="BQ69" i="6"/>
  <c r="BQ311" i="6" s="1"/>
  <c r="BQ70" i="6"/>
  <c r="BQ312" i="6" s="1"/>
  <c r="BQ71" i="6"/>
  <c r="BQ313" i="6" s="1"/>
  <c r="BQ72" i="6"/>
  <c r="BQ314" i="6" s="1"/>
  <c r="BQ73" i="6"/>
  <c r="BQ315" i="6" s="1"/>
  <c r="BQ74" i="6"/>
  <c r="BQ316" i="6" s="1"/>
  <c r="BQ75" i="6"/>
  <c r="BQ317" i="6" s="1"/>
  <c r="BQ76" i="6"/>
  <c r="BQ318" i="6" s="1"/>
  <c r="BQ77" i="6"/>
  <c r="BQ319" i="6" s="1"/>
  <c r="BR4" i="6"/>
  <c r="BR246" i="6" s="1"/>
  <c r="BR5" i="6"/>
  <c r="BR247" i="6" s="1"/>
  <c r="BR6" i="6"/>
  <c r="BR248" i="6" s="1"/>
  <c r="BR7" i="6"/>
  <c r="BR249" i="6" s="1"/>
  <c r="BR8" i="6"/>
  <c r="BR250" i="6" s="1"/>
  <c r="BR9" i="6"/>
  <c r="BR251" i="6" s="1"/>
  <c r="BR10" i="6"/>
  <c r="BR252" i="6" s="1"/>
  <c r="BR11" i="6"/>
  <c r="BR253" i="6" s="1"/>
  <c r="BR12" i="6"/>
  <c r="BR254" i="6" s="1"/>
  <c r="BR13" i="6"/>
  <c r="BR255" i="6" s="1"/>
  <c r="BR14" i="6"/>
  <c r="BR256" i="6" s="1"/>
  <c r="BR15" i="6"/>
  <c r="BR257" i="6" s="1"/>
  <c r="BR16" i="6"/>
  <c r="BR258" i="6" s="1"/>
  <c r="BR17" i="6"/>
  <c r="BR259" i="6" s="1"/>
  <c r="BR18" i="6"/>
  <c r="BR260" i="6" s="1"/>
  <c r="BR19" i="6"/>
  <c r="BR261" i="6" s="1"/>
  <c r="BR20" i="6"/>
  <c r="BR262" i="6" s="1"/>
  <c r="BR21" i="6"/>
  <c r="BR263" i="6" s="1"/>
  <c r="BR22" i="6"/>
  <c r="BR264" i="6" s="1"/>
  <c r="BR23" i="6"/>
  <c r="BR265" i="6" s="1"/>
  <c r="BR24" i="6"/>
  <c r="BR266" i="6" s="1"/>
  <c r="BR25" i="6"/>
  <c r="BR267" i="6" s="1"/>
  <c r="BR26" i="6"/>
  <c r="BR268" i="6" s="1"/>
  <c r="BR27" i="6"/>
  <c r="BR269" i="6" s="1"/>
  <c r="BR28" i="6"/>
  <c r="BR270" i="6" s="1"/>
  <c r="BR29" i="6"/>
  <c r="BR271" i="6" s="1"/>
  <c r="BR30" i="6"/>
  <c r="BR272" i="6" s="1"/>
  <c r="BR31" i="6"/>
  <c r="BR273" i="6" s="1"/>
  <c r="BR32" i="6"/>
  <c r="BR274" i="6" s="1"/>
  <c r="BR33" i="6"/>
  <c r="BR275" i="6" s="1"/>
  <c r="BR34" i="6"/>
  <c r="BR276" i="6" s="1"/>
  <c r="BR35" i="6"/>
  <c r="BR277" i="6" s="1"/>
  <c r="BR36" i="6"/>
  <c r="BR278" i="6" s="1"/>
  <c r="BR37" i="6"/>
  <c r="BR279" i="6" s="1"/>
  <c r="BR38" i="6"/>
  <c r="BR280" i="6" s="1"/>
  <c r="BR39" i="6"/>
  <c r="BR281" i="6" s="1"/>
  <c r="BR40" i="6"/>
  <c r="BR282" i="6" s="1"/>
  <c r="BR41" i="6"/>
  <c r="BR283" i="6" s="1"/>
  <c r="BR42" i="6"/>
  <c r="BR284" i="6" s="1"/>
  <c r="BR43" i="6"/>
  <c r="BR285" i="6" s="1"/>
  <c r="BR44" i="6"/>
  <c r="BR286" i="6" s="1"/>
  <c r="BR45" i="6"/>
  <c r="BR287" i="6" s="1"/>
  <c r="BR46" i="6"/>
  <c r="BR288" i="6" s="1"/>
  <c r="BR47" i="6"/>
  <c r="BR289" i="6" s="1"/>
  <c r="BR48" i="6"/>
  <c r="BR290" i="6" s="1"/>
  <c r="BR49" i="6"/>
  <c r="BR291" i="6" s="1"/>
  <c r="BR50" i="6"/>
  <c r="BR292" i="6" s="1"/>
  <c r="BR51" i="6"/>
  <c r="BR293" i="6" s="1"/>
  <c r="BR52" i="6"/>
  <c r="BR294" i="6" s="1"/>
  <c r="BR53" i="6"/>
  <c r="BR295" i="6" s="1"/>
  <c r="BR54" i="6"/>
  <c r="BR296" i="6" s="1"/>
  <c r="BR55" i="6"/>
  <c r="BR297" i="6" s="1"/>
  <c r="BR56" i="6"/>
  <c r="BR298" i="6" s="1"/>
  <c r="BR57" i="6"/>
  <c r="BR299" i="6" s="1"/>
  <c r="BR58" i="6"/>
  <c r="BR300" i="6" s="1"/>
  <c r="BR59" i="6"/>
  <c r="BR301" i="6" s="1"/>
  <c r="BR60" i="6"/>
  <c r="BR302" i="6" s="1"/>
  <c r="BR61" i="6"/>
  <c r="BR303" i="6" s="1"/>
  <c r="BR62" i="6"/>
  <c r="BR304" i="6" s="1"/>
  <c r="BR63" i="6"/>
  <c r="BR305" i="6" s="1"/>
  <c r="BR64" i="6"/>
  <c r="BR306" i="6" s="1"/>
  <c r="BR65" i="6"/>
  <c r="BR307" i="6" s="1"/>
  <c r="BR66" i="6"/>
  <c r="BR308" i="6" s="1"/>
  <c r="BR67" i="6"/>
  <c r="BR309" i="6" s="1"/>
  <c r="BR68" i="6"/>
  <c r="BR310" i="6" s="1"/>
  <c r="BR69" i="6"/>
  <c r="BR311" i="6" s="1"/>
  <c r="BR70" i="6"/>
  <c r="BR312" i="6" s="1"/>
  <c r="BR71" i="6"/>
  <c r="BR313" i="6" s="1"/>
  <c r="BR72" i="6"/>
  <c r="BR314" i="6" s="1"/>
  <c r="BR73" i="6"/>
  <c r="BR315" i="6" s="1"/>
  <c r="BR74" i="6"/>
  <c r="BR316" i="6" s="1"/>
  <c r="BR75" i="6"/>
  <c r="BR317" i="6" s="1"/>
  <c r="BR76" i="6"/>
  <c r="BR318" i="6" s="1"/>
  <c r="BR77" i="6"/>
  <c r="BR319" i="6" s="1"/>
  <c r="BR78" i="6"/>
  <c r="BR320" i="6" s="1"/>
  <c r="BR3" i="6"/>
  <c r="BR245" i="6" s="1"/>
  <c r="BQ3" i="6"/>
  <c r="BQ245" i="6" s="1"/>
  <c r="BL4" i="6"/>
  <c r="BL246" i="6" s="1"/>
  <c r="BL5" i="6"/>
  <c r="BL247" i="6" s="1"/>
  <c r="BL6" i="6"/>
  <c r="BL248" i="6" s="1"/>
  <c r="BL7" i="6"/>
  <c r="BL249" i="6" s="1"/>
  <c r="BL8" i="6"/>
  <c r="BL250" i="6" s="1"/>
  <c r="BL9" i="6"/>
  <c r="BL251" i="6" s="1"/>
  <c r="BL10" i="6"/>
  <c r="BL252" i="6" s="1"/>
  <c r="BL11" i="6"/>
  <c r="BL253" i="6" s="1"/>
  <c r="BL12" i="6"/>
  <c r="BL254" i="6" s="1"/>
  <c r="BL13" i="6"/>
  <c r="BL255" i="6" s="1"/>
  <c r="BL14" i="6"/>
  <c r="BL256" i="6" s="1"/>
  <c r="BL15" i="6"/>
  <c r="BL257" i="6" s="1"/>
  <c r="BL16" i="6"/>
  <c r="BL258" i="6" s="1"/>
  <c r="BL17" i="6"/>
  <c r="BL259" i="6" s="1"/>
  <c r="BL18" i="6"/>
  <c r="BL260" i="6" s="1"/>
  <c r="BL19" i="6"/>
  <c r="BL261" i="6" s="1"/>
  <c r="BL20" i="6"/>
  <c r="BL262" i="6" s="1"/>
  <c r="BL21" i="6"/>
  <c r="BL263" i="6" s="1"/>
  <c r="BL22" i="6"/>
  <c r="BL264" i="6" s="1"/>
  <c r="BL23" i="6"/>
  <c r="BL265" i="6" s="1"/>
  <c r="BL24" i="6"/>
  <c r="BL266" i="6" s="1"/>
  <c r="BL25" i="6"/>
  <c r="BL267" i="6" s="1"/>
  <c r="BL26" i="6"/>
  <c r="BL268" i="6" s="1"/>
  <c r="BL27" i="6"/>
  <c r="BL269" i="6" s="1"/>
  <c r="BL28" i="6"/>
  <c r="BL270" i="6" s="1"/>
  <c r="BL29" i="6"/>
  <c r="BL271" i="6" s="1"/>
  <c r="BL30" i="6"/>
  <c r="BL272" i="6" s="1"/>
  <c r="BL31" i="6"/>
  <c r="BL273" i="6" s="1"/>
  <c r="BL32" i="6"/>
  <c r="BL274" i="6" s="1"/>
  <c r="BL33" i="6"/>
  <c r="BL275" i="6" s="1"/>
  <c r="BL34" i="6"/>
  <c r="BL276" i="6" s="1"/>
  <c r="BL35" i="6"/>
  <c r="BL277" i="6" s="1"/>
  <c r="BL36" i="6"/>
  <c r="BL278" i="6" s="1"/>
  <c r="BL37" i="6"/>
  <c r="BL279" i="6" s="1"/>
  <c r="BL38" i="6"/>
  <c r="BL280" i="6" s="1"/>
  <c r="BL39" i="6"/>
  <c r="BL281" i="6" s="1"/>
  <c r="BL40" i="6"/>
  <c r="BL282" i="6" s="1"/>
  <c r="BL41" i="6"/>
  <c r="BL283" i="6" s="1"/>
  <c r="BL42" i="6"/>
  <c r="BL284" i="6" s="1"/>
  <c r="BL43" i="6"/>
  <c r="BL285" i="6" s="1"/>
  <c r="BL44" i="6"/>
  <c r="BL286" i="6" s="1"/>
  <c r="BL45" i="6"/>
  <c r="BL287" i="6" s="1"/>
  <c r="BL46" i="6"/>
  <c r="BL288" i="6" s="1"/>
  <c r="BL47" i="6"/>
  <c r="BL289" i="6" s="1"/>
  <c r="BL48" i="6"/>
  <c r="BL290" i="6" s="1"/>
  <c r="BL49" i="6"/>
  <c r="BL291" i="6" s="1"/>
  <c r="BL50" i="6"/>
  <c r="BL292" i="6" s="1"/>
  <c r="BL51" i="6"/>
  <c r="BL293" i="6" s="1"/>
  <c r="BL52" i="6"/>
  <c r="BL294" i="6" s="1"/>
  <c r="BL53" i="6"/>
  <c r="BL295" i="6" s="1"/>
  <c r="BL54" i="6"/>
  <c r="BL296" i="6" s="1"/>
  <c r="BL55" i="6"/>
  <c r="BL297" i="6" s="1"/>
  <c r="BL56" i="6"/>
  <c r="BL298" i="6" s="1"/>
  <c r="BL57" i="6"/>
  <c r="BL299" i="6" s="1"/>
  <c r="BL58" i="6"/>
  <c r="BL300" i="6" s="1"/>
  <c r="BL59" i="6"/>
  <c r="BL301" i="6" s="1"/>
  <c r="BL60" i="6"/>
  <c r="BL302" i="6" s="1"/>
  <c r="BL61" i="6"/>
  <c r="BL303" i="6" s="1"/>
  <c r="BL62" i="6"/>
  <c r="BL304" i="6" s="1"/>
  <c r="BL63" i="6"/>
  <c r="BL305" i="6" s="1"/>
  <c r="BL64" i="6"/>
  <c r="BL306" i="6" s="1"/>
  <c r="BL65" i="6"/>
  <c r="BL307" i="6" s="1"/>
  <c r="BL66" i="6"/>
  <c r="BL308" i="6" s="1"/>
  <c r="BL67" i="6"/>
  <c r="BL309" i="6" s="1"/>
  <c r="BL68" i="6"/>
  <c r="BL310" i="6" s="1"/>
  <c r="BL69" i="6"/>
  <c r="BL311" i="6" s="1"/>
  <c r="BL70" i="6"/>
  <c r="BL312" i="6" s="1"/>
  <c r="BL71" i="6"/>
  <c r="BL313" i="6" s="1"/>
  <c r="BL72" i="6"/>
  <c r="BL314" i="6" s="1"/>
  <c r="BL73" i="6"/>
  <c r="BL315" i="6" s="1"/>
  <c r="BL74" i="6"/>
  <c r="BL316" i="6" s="1"/>
  <c r="BL75" i="6"/>
  <c r="BL317" i="6" s="1"/>
  <c r="BL76" i="6"/>
  <c r="BL318" i="6" s="1"/>
  <c r="BL77" i="6"/>
  <c r="BL319" i="6" s="1"/>
  <c r="BL78" i="6"/>
  <c r="BL320" i="6" s="1"/>
  <c r="BL3" i="6"/>
  <c r="BL245" i="6" s="1"/>
  <c r="BJ4" i="6"/>
  <c r="BJ246" i="6" s="1"/>
  <c r="BK4" i="6"/>
  <c r="BK246" i="6" s="1"/>
  <c r="BJ5" i="6"/>
  <c r="BJ247" i="6" s="1"/>
  <c r="BK5" i="6"/>
  <c r="BK247" i="6" s="1"/>
  <c r="BJ6" i="6"/>
  <c r="BJ248" i="6" s="1"/>
  <c r="BK6" i="6"/>
  <c r="BK248" i="6" s="1"/>
  <c r="BJ7" i="6"/>
  <c r="BJ249" i="6" s="1"/>
  <c r="BK7" i="6"/>
  <c r="BK249" i="6" s="1"/>
  <c r="BJ8" i="6"/>
  <c r="BJ250" i="6" s="1"/>
  <c r="BK8" i="6"/>
  <c r="BK250" i="6" s="1"/>
  <c r="BJ9" i="6"/>
  <c r="BJ251" i="6" s="1"/>
  <c r="BK9" i="6"/>
  <c r="BK251" i="6" s="1"/>
  <c r="BJ10" i="6"/>
  <c r="BJ252" i="6" s="1"/>
  <c r="BK10" i="6"/>
  <c r="BK252" i="6" s="1"/>
  <c r="BJ11" i="6"/>
  <c r="BJ253" i="6" s="1"/>
  <c r="BK11" i="6"/>
  <c r="BK253" i="6" s="1"/>
  <c r="BJ12" i="6"/>
  <c r="BJ254" i="6" s="1"/>
  <c r="BK12" i="6"/>
  <c r="BK254" i="6" s="1"/>
  <c r="BJ13" i="6"/>
  <c r="BJ255" i="6" s="1"/>
  <c r="BK13" i="6"/>
  <c r="BK255" i="6" s="1"/>
  <c r="BJ14" i="6"/>
  <c r="BJ256" i="6" s="1"/>
  <c r="BK14" i="6"/>
  <c r="BK256" i="6" s="1"/>
  <c r="BJ15" i="6"/>
  <c r="BJ257" i="6" s="1"/>
  <c r="BK15" i="6"/>
  <c r="BK257" i="6" s="1"/>
  <c r="BJ16" i="6"/>
  <c r="BJ258" i="6" s="1"/>
  <c r="BK16" i="6"/>
  <c r="BK258" i="6" s="1"/>
  <c r="BJ17" i="6"/>
  <c r="BJ259" i="6" s="1"/>
  <c r="BK17" i="6"/>
  <c r="BK259" i="6" s="1"/>
  <c r="BJ18" i="6"/>
  <c r="BJ260" i="6" s="1"/>
  <c r="BK18" i="6"/>
  <c r="BK260" i="6" s="1"/>
  <c r="BJ19" i="6"/>
  <c r="BJ261" i="6" s="1"/>
  <c r="BK19" i="6"/>
  <c r="BK261" i="6" s="1"/>
  <c r="BJ20" i="6"/>
  <c r="BJ262" i="6" s="1"/>
  <c r="BK20" i="6"/>
  <c r="BK262" i="6" s="1"/>
  <c r="BJ21" i="6"/>
  <c r="BJ263" i="6" s="1"/>
  <c r="BK21" i="6"/>
  <c r="BK263" i="6" s="1"/>
  <c r="BJ22" i="6"/>
  <c r="BJ264" i="6" s="1"/>
  <c r="BK22" i="6"/>
  <c r="BK264" i="6" s="1"/>
  <c r="BJ23" i="6"/>
  <c r="BJ265" i="6" s="1"/>
  <c r="BK23" i="6"/>
  <c r="BK265" i="6" s="1"/>
  <c r="BJ24" i="6"/>
  <c r="BJ266" i="6" s="1"/>
  <c r="BK24" i="6"/>
  <c r="BK266" i="6" s="1"/>
  <c r="BJ25" i="6"/>
  <c r="BJ267" i="6" s="1"/>
  <c r="BK25" i="6"/>
  <c r="BK267" i="6" s="1"/>
  <c r="BJ26" i="6"/>
  <c r="BJ268" i="6" s="1"/>
  <c r="BK26" i="6"/>
  <c r="BK268" i="6" s="1"/>
  <c r="BJ27" i="6"/>
  <c r="BJ269" i="6" s="1"/>
  <c r="BK27" i="6"/>
  <c r="BK269" i="6" s="1"/>
  <c r="BJ28" i="6"/>
  <c r="BJ270" i="6" s="1"/>
  <c r="BK28" i="6"/>
  <c r="BK270" i="6" s="1"/>
  <c r="BJ29" i="6"/>
  <c r="BJ271" i="6" s="1"/>
  <c r="BK29" i="6"/>
  <c r="BK271" i="6" s="1"/>
  <c r="BJ30" i="6"/>
  <c r="BJ272" i="6" s="1"/>
  <c r="BK30" i="6"/>
  <c r="BK272" i="6" s="1"/>
  <c r="BJ31" i="6"/>
  <c r="BJ273" i="6" s="1"/>
  <c r="BK31" i="6"/>
  <c r="BK273" i="6" s="1"/>
  <c r="BJ32" i="6"/>
  <c r="BJ274" i="6" s="1"/>
  <c r="BK32" i="6"/>
  <c r="BK274" i="6" s="1"/>
  <c r="BJ33" i="6"/>
  <c r="BJ275" i="6" s="1"/>
  <c r="BK33" i="6"/>
  <c r="BK275" i="6" s="1"/>
  <c r="BJ34" i="6"/>
  <c r="BJ276" i="6" s="1"/>
  <c r="BK34" i="6"/>
  <c r="BK276" i="6" s="1"/>
  <c r="BJ35" i="6"/>
  <c r="BJ277" i="6" s="1"/>
  <c r="BK35" i="6"/>
  <c r="BK277" i="6" s="1"/>
  <c r="BJ36" i="6"/>
  <c r="BJ278" i="6" s="1"/>
  <c r="BK36" i="6"/>
  <c r="BK278" i="6" s="1"/>
  <c r="BJ37" i="6"/>
  <c r="BJ279" i="6" s="1"/>
  <c r="BK37" i="6"/>
  <c r="BK279" i="6" s="1"/>
  <c r="BJ38" i="6"/>
  <c r="BJ280" i="6" s="1"/>
  <c r="BK38" i="6"/>
  <c r="BK280" i="6" s="1"/>
  <c r="BJ39" i="6"/>
  <c r="BJ281" i="6" s="1"/>
  <c r="BK39" i="6"/>
  <c r="BK281" i="6" s="1"/>
  <c r="BJ40" i="6"/>
  <c r="BJ282" i="6" s="1"/>
  <c r="BK40" i="6"/>
  <c r="BK282" i="6" s="1"/>
  <c r="BJ41" i="6"/>
  <c r="BJ283" i="6" s="1"/>
  <c r="BK41" i="6"/>
  <c r="BK283" i="6" s="1"/>
  <c r="BJ42" i="6"/>
  <c r="BJ284" i="6" s="1"/>
  <c r="BK42" i="6"/>
  <c r="BK284" i="6" s="1"/>
  <c r="BJ43" i="6"/>
  <c r="BJ285" i="6" s="1"/>
  <c r="BK43" i="6"/>
  <c r="BK285" i="6" s="1"/>
  <c r="BJ44" i="6"/>
  <c r="BJ286" i="6" s="1"/>
  <c r="BK44" i="6"/>
  <c r="BK286" i="6" s="1"/>
  <c r="BJ45" i="6"/>
  <c r="BJ287" i="6" s="1"/>
  <c r="BK45" i="6"/>
  <c r="BK287" i="6" s="1"/>
  <c r="BJ46" i="6"/>
  <c r="BJ288" i="6" s="1"/>
  <c r="BK46" i="6"/>
  <c r="BK288" i="6" s="1"/>
  <c r="BJ47" i="6"/>
  <c r="BJ289" i="6" s="1"/>
  <c r="BK47" i="6"/>
  <c r="BK289" i="6" s="1"/>
  <c r="BJ48" i="6"/>
  <c r="BJ290" i="6" s="1"/>
  <c r="BK48" i="6"/>
  <c r="BK290" i="6" s="1"/>
  <c r="BJ49" i="6"/>
  <c r="BJ291" i="6" s="1"/>
  <c r="BK49" i="6"/>
  <c r="BK291" i="6" s="1"/>
  <c r="BJ50" i="6"/>
  <c r="BJ292" i="6" s="1"/>
  <c r="BK50" i="6"/>
  <c r="BK292" i="6" s="1"/>
  <c r="BJ51" i="6"/>
  <c r="BJ293" i="6" s="1"/>
  <c r="BK51" i="6"/>
  <c r="BK293" i="6" s="1"/>
  <c r="BJ52" i="6"/>
  <c r="BJ294" i="6" s="1"/>
  <c r="BK52" i="6"/>
  <c r="BK294" i="6" s="1"/>
  <c r="BJ53" i="6"/>
  <c r="BJ295" i="6" s="1"/>
  <c r="BK53" i="6"/>
  <c r="BK295" i="6" s="1"/>
  <c r="BJ54" i="6"/>
  <c r="BJ296" i="6" s="1"/>
  <c r="BK54" i="6"/>
  <c r="BK296" i="6" s="1"/>
  <c r="BJ55" i="6"/>
  <c r="BJ297" i="6" s="1"/>
  <c r="BK55" i="6"/>
  <c r="BK297" i="6" s="1"/>
  <c r="BJ56" i="6"/>
  <c r="BJ298" i="6" s="1"/>
  <c r="BK56" i="6"/>
  <c r="BK298" i="6" s="1"/>
  <c r="BJ57" i="6"/>
  <c r="BJ299" i="6" s="1"/>
  <c r="BK57" i="6"/>
  <c r="BK299" i="6" s="1"/>
  <c r="BJ58" i="6"/>
  <c r="BJ300" i="6" s="1"/>
  <c r="BK58" i="6"/>
  <c r="BK300" i="6" s="1"/>
  <c r="BJ59" i="6"/>
  <c r="BJ301" i="6" s="1"/>
  <c r="BK59" i="6"/>
  <c r="BK301" i="6" s="1"/>
  <c r="BJ60" i="6"/>
  <c r="BJ302" i="6" s="1"/>
  <c r="BK60" i="6"/>
  <c r="BK302" i="6" s="1"/>
  <c r="BJ61" i="6"/>
  <c r="BJ303" i="6" s="1"/>
  <c r="BK61" i="6"/>
  <c r="BK303" i="6" s="1"/>
  <c r="BJ62" i="6"/>
  <c r="BJ304" i="6" s="1"/>
  <c r="BK62" i="6"/>
  <c r="BK304" i="6" s="1"/>
  <c r="BJ63" i="6"/>
  <c r="BJ305" i="6" s="1"/>
  <c r="BK63" i="6"/>
  <c r="BK305" i="6" s="1"/>
  <c r="BJ64" i="6"/>
  <c r="BJ306" i="6" s="1"/>
  <c r="BK64" i="6"/>
  <c r="BK306" i="6" s="1"/>
  <c r="BJ65" i="6"/>
  <c r="BJ307" i="6" s="1"/>
  <c r="BK65" i="6"/>
  <c r="BK307" i="6" s="1"/>
  <c r="BJ66" i="6"/>
  <c r="BJ308" i="6" s="1"/>
  <c r="BK66" i="6"/>
  <c r="BK308" i="6" s="1"/>
  <c r="BJ67" i="6"/>
  <c r="BJ309" i="6" s="1"/>
  <c r="BK67" i="6"/>
  <c r="BK309" i="6" s="1"/>
  <c r="BJ68" i="6"/>
  <c r="BJ310" i="6" s="1"/>
  <c r="BK68" i="6"/>
  <c r="BK310" i="6" s="1"/>
  <c r="BJ69" i="6"/>
  <c r="BJ311" i="6" s="1"/>
  <c r="BK69" i="6"/>
  <c r="BK311" i="6" s="1"/>
  <c r="BJ70" i="6"/>
  <c r="BJ312" i="6" s="1"/>
  <c r="BK70" i="6"/>
  <c r="BK312" i="6" s="1"/>
  <c r="BJ71" i="6"/>
  <c r="BJ313" i="6" s="1"/>
  <c r="BK71" i="6"/>
  <c r="BK313" i="6" s="1"/>
  <c r="BJ72" i="6"/>
  <c r="BJ314" i="6" s="1"/>
  <c r="BK72" i="6"/>
  <c r="BK314" i="6" s="1"/>
  <c r="BJ73" i="6"/>
  <c r="BJ315" i="6" s="1"/>
  <c r="BK73" i="6"/>
  <c r="BK315" i="6" s="1"/>
  <c r="BJ74" i="6"/>
  <c r="BJ316" i="6" s="1"/>
  <c r="BK74" i="6"/>
  <c r="BK316" i="6" s="1"/>
  <c r="BJ75" i="6"/>
  <c r="BJ317" i="6" s="1"/>
  <c r="BK75" i="6"/>
  <c r="BK317" i="6" s="1"/>
  <c r="BJ76" i="6"/>
  <c r="BJ318" i="6" s="1"/>
  <c r="BK76" i="6"/>
  <c r="BK318" i="6" s="1"/>
  <c r="BJ77" i="6"/>
  <c r="BJ319" i="6" s="1"/>
  <c r="BK77" i="6"/>
  <c r="BK319" i="6" s="1"/>
  <c r="BJ78" i="6"/>
  <c r="BJ320" i="6" s="1"/>
  <c r="BK78" i="6"/>
  <c r="BK320" i="6" s="1"/>
  <c r="BK3" i="6"/>
  <c r="BK245" i="6" s="1"/>
  <c r="BJ3" i="6"/>
  <c r="BJ245" i="6" s="1"/>
  <c r="DK3" i="2"/>
  <c r="DL3" i="2"/>
  <c r="DJ3" i="2"/>
  <c r="BI4" i="6"/>
  <c r="BI246" i="6" s="1"/>
  <c r="BI5" i="6"/>
  <c r="BI247" i="6" s="1"/>
  <c r="BI6" i="6"/>
  <c r="BI248" i="6" s="1"/>
  <c r="BI7" i="6"/>
  <c r="BI249" i="6" s="1"/>
  <c r="BI8" i="6"/>
  <c r="BI250" i="6" s="1"/>
  <c r="BI9" i="6"/>
  <c r="BI251" i="6" s="1"/>
  <c r="BI10" i="6"/>
  <c r="BI252" i="6" s="1"/>
  <c r="BI11" i="6"/>
  <c r="BI253" i="6" s="1"/>
  <c r="BI12" i="6"/>
  <c r="BI254" i="6" s="1"/>
  <c r="BI13" i="6"/>
  <c r="BI255" i="6" s="1"/>
  <c r="BI14" i="6"/>
  <c r="BI256" i="6" s="1"/>
  <c r="BI15" i="6"/>
  <c r="BI257" i="6" s="1"/>
  <c r="BI16" i="6"/>
  <c r="BI258" i="6" s="1"/>
  <c r="BI17" i="6"/>
  <c r="BI259" i="6" s="1"/>
  <c r="BI18" i="6"/>
  <c r="BI260" i="6" s="1"/>
  <c r="BI19" i="6"/>
  <c r="BI261" i="6" s="1"/>
  <c r="BI20" i="6"/>
  <c r="BI262" i="6" s="1"/>
  <c r="BI21" i="6"/>
  <c r="BI263" i="6" s="1"/>
  <c r="BI22" i="6"/>
  <c r="BI264" i="6" s="1"/>
  <c r="BI23" i="6"/>
  <c r="BI265" i="6" s="1"/>
  <c r="BI24" i="6"/>
  <c r="BI266" i="6" s="1"/>
  <c r="BI25" i="6"/>
  <c r="BI267" i="6" s="1"/>
  <c r="BI26" i="6"/>
  <c r="BI268" i="6" s="1"/>
  <c r="BI27" i="6"/>
  <c r="BI269" i="6" s="1"/>
  <c r="BI28" i="6"/>
  <c r="BI270" i="6" s="1"/>
  <c r="BI29" i="6"/>
  <c r="BI271" i="6" s="1"/>
  <c r="BI30" i="6"/>
  <c r="BI272" i="6" s="1"/>
  <c r="BI31" i="6"/>
  <c r="BI273" i="6" s="1"/>
  <c r="BI32" i="6"/>
  <c r="BI274" i="6" s="1"/>
  <c r="BI33" i="6"/>
  <c r="BI275" i="6" s="1"/>
  <c r="BI34" i="6"/>
  <c r="BI276" i="6" s="1"/>
  <c r="BI35" i="6"/>
  <c r="BI277" i="6" s="1"/>
  <c r="BI36" i="6"/>
  <c r="BI278" i="6" s="1"/>
  <c r="BI37" i="6"/>
  <c r="BI279" i="6" s="1"/>
  <c r="BI38" i="6"/>
  <c r="BI280" i="6" s="1"/>
  <c r="BI39" i="6"/>
  <c r="BI281" i="6" s="1"/>
  <c r="BI40" i="6"/>
  <c r="BI282" i="6" s="1"/>
  <c r="BI41" i="6"/>
  <c r="BI283" i="6" s="1"/>
  <c r="BI42" i="6"/>
  <c r="BI284" i="6" s="1"/>
  <c r="BI43" i="6"/>
  <c r="BI285" i="6" s="1"/>
  <c r="BI44" i="6"/>
  <c r="BI286" i="6" s="1"/>
  <c r="BI45" i="6"/>
  <c r="BI287" i="6" s="1"/>
  <c r="BI46" i="6"/>
  <c r="BI288" i="6" s="1"/>
  <c r="BI47" i="6"/>
  <c r="BI289" i="6" s="1"/>
  <c r="BI48" i="6"/>
  <c r="BI290" i="6" s="1"/>
  <c r="BI49" i="6"/>
  <c r="BI291" i="6" s="1"/>
  <c r="BI50" i="6"/>
  <c r="BI292" i="6" s="1"/>
  <c r="BI51" i="6"/>
  <c r="BI293" i="6" s="1"/>
  <c r="BI52" i="6"/>
  <c r="BI294" i="6" s="1"/>
  <c r="BI53" i="6"/>
  <c r="BI295" i="6" s="1"/>
  <c r="BI54" i="6"/>
  <c r="BI296" i="6" s="1"/>
  <c r="BI55" i="6"/>
  <c r="BI297" i="6" s="1"/>
  <c r="BI56" i="6"/>
  <c r="BI298" i="6" s="1"/>
  <c r="BI57" i="6"/>
  <c r="BI299" i="6" s="1"/>
  <c r="BI58" i="6"/>
  <c r="BI300" i="6" s="1"/>
  <c r="BI59" i="6"/>
  <c r="BI301" i="6" s="1"/>
  <c r="BI60" i="6"/>
  <c r="BI302" i="6" s="1"/>
  <c r="BI61" i="6"/>
  <c r="BI303" i="6" s="1"/>
  <c r="BI62" i="6"/>
  <c r="BI304" i="6" s="1"/>
  <c r="BI63" i="6"/>
  <c r="BI305" i="6" s="1"/>
  <c r="BI64" i="6"/>
  <c r="BI306" i="6" s="1"/>
  <c r="BI65" i="6"/>
  <c r="BI307" i="6" s="1"/>
  <c r="BI66" i="6"/>
  <c r="BI308" i="6" s="1"/>
  <c r="BI67" i="6"/>
  <c r="BI309" i="6" s="1"/>
  <c r="BI68" i="6"/>
  <c r="BI310" i="6" s="1"/>
  <c r="BI69" i="6"/>
  <c r="BI311" i="6" s="1"/>
  <c r="BI70" i="6"/>
  <c r="BI312" i="6" s="1"/>
  <c r="BI71" i="6"/>
  <c r="BI313" i="6" s="1"/>
  <c r="BI72" i="6"/>
  <c r="BI314" i="6" s="1"/>
  <c r="BI73" i="6"/>
  <c r="BI315" i="6" s="1"/>
  <c r="BI74" i="6"/>
  <c r="BI316" i="6" s="1"/>
  <c r="BI75" i="6"/>
  <c r="BI317" i="6" s="1"/>
  <c r="BI76" i="6"/>
  <c r="BI318" i="6" s="1"/>
  <c r="BI77" i="6"/>
  <c r="BI319" i="6" s="1"/>
  <c r="BI78" i="6"/>
  <c r="BI320" i="6" s="1"/>
  <c r="BI3" i="6"/>
  <c r="BI245" i="6" s="1"/>
  <c r="BH26" i="6"/>
  <c r="BH268" i="6" s="1"/>
  <c r="DM2" i="2"/>
  <c r="BE4" i="6"/>
  <c r="BE246" i="6" s="1"/>
  <c r="BF4" i="6"/>
  <c r="BF246" i="6" s="1"/>
  <c r="BG4" i="6"/>
  <c r="BG246" i="6" s="1"/>
  <c r="BE5" i="6"/>
  <c r="BE247" i="6" s="1"/>
  <c r="BF5" i="6"/>
  <c r="BF247" i="6" s="1"/>
  <c r="BG5" i="6"/>
  <c r="BG247" i="6" s="1"/>
  <c r="BE6" i="6"/>
  <c r="BE248" i="6" s="1"/>
  <c r="BF6" i="6"/>
  <c r="BF248" i="6" s="1"/>
  <c r="BG6" i="6"/>
  <c r="BG248" i="6" s="1"/>
  <c r="BE7" i="6"/>
  <c r="BE249" i="6" s="1"/>
  <c r="BF7" i="6"/>
  <c r="BF249" i="6" s="1"/>
  <c r="BG7" i="6"/>
  <c r="BG249" i="6" s="1"/>
  <c r="BE8" i="6"/>
  <c r="BE250" i="6" s="1"/>
  <c r="BF8" i="6"/>
  <c r="BF250" i="6" s="1"/>
  <c r="BG8" i="6"/>
  <c r="BG250" i="6" s="1"/>
  <c r="BE9" i="6"/>
  <c r="BE251" i="6" s="1"/>
  <c r="BF9" i="6"/>
  <c r="BF251" i="6" s="1"/>
  <c r="BG9" i="6"/>
  <c r="BG251" i="6" s="1"/>
  <c r="BE10" i="6"/>
  <c r="BE252" i="6" s="1"/>
  <c r="BF10" i="6"/>
  <c r="BF252" i="6" s="1"/>
  <c r="BG10" i="6"/>
  <c r="BG252" i="6" s="1"/>
  <c r="BE11" i="6"/>
  <c r="BE253" i="6" s="1"/>
  <c r="BF11" i="6"/>
  <c r="BF253" i="6" s="1"/>
  <c r="BG11" i="6"/>
  <c r="BG253" i="6" s="1"/>
  <c r="BE12" i="6"/>
  <c r="BE254" i="6" s="1"/>
  <c r="BF12" i="6"/>
  <c r="BF254" i="6" s="1"/>
  <c r="BG12" i="6"/>
  <c r="BG254" i="6" s="1"/>
  <c r="BE13" i="6"/>
  <c r="BE255" i="6" s="1"/>
  <c r="BF13" i="6"/>
  <c r="BF255" i="6" s="1"/>
  <c r="BG13" i="6"/>
  <c r="BG255" i="6" s="1"/>
  <c r="BE14" i="6"/>
  <c r="BE256" i="6" s="1"/>
  <c r="BF14" i="6"/>
  <c r="BF256" i="6" s="1"/>
  <c r="BG14" i="6"/>
  <c r="BG256" i="6" s="1"/>
  <c r="BE15" i="6"/>
  <c r="BE257" i="6" s="1"/>
  <c r="BF15" i="6"/>
  <c r="BF257" i="6" s="1"/>
  <c r="BG15" i="6"/>
  <c r="BG257" i="6" s="1"/>
  <c r="BE16" i="6"/>
  <c r="BE258" i="6" s="1"/>
  <c r="BF16" i="6"/>
  <c r="BF258" i="6" s="1"/>
  <c r="BG16" i="6"/>
  <c r="BG258" i="6" s="1"/>
  <c r="BE17" i="6"/>
  <c r="BE259" i="6" s="1"/>
  <c r="BF17" i="6"/>
  <c r="BF259" i="6" s="1"/>
  <c r="BG17" i="6"/>
  <c r="BG259" i="6" s="1"/>
  <c r="BE18" i="6"/>
  <c r="BE260" i="6" s="1"/>
  <c r="BF18" i="6"/>
  <c r="BF260" i="6" s="1"/>
  <c r="BG18" i="6"/>
  <c r="BG260" i="6" s="1"/>
  <c r="BE19" i="6"/>
  <c r="BE261" i="6" s="1"/>
  <c r="BF19" i="6"/>
  <c r="BF261" i="6" s="1"/>
  <c r="BG19" i="6"/>
  <c r="BG261" i="6" s="1"/>
  <c r="BE20" i="6"/>
  <c r="BE262" i="6" s="1"/>
  <c r="BF20" i="6"/>
  <c r="BF262" i="6" s="1"/>
  <c r="BG20" i="6"/>
  <c r="BG262" i="6" s="1"/>
  <c r="BE21" i="6"/>
  <c r="BE263" i="6" s="1"/>
  <c r="BF21" i="6"/>
  <c r="BF263" i="6" s="1"/>
  <c r="BG21" i="6"/>
  <c r="BG263" i="6" s="1"/>
  <c r="BE22" i="6"/>
  <c r="BE264" i="6" s="1"/>
  <c r="BF22" i="6"/>
  <c r="BF264" i="6" s="1"/>
  <c r="BG22" i="6"/>
  <c r="BG264" i="6" s="1"/>
  <c r="BE23" i="6"/>
  <c r="BE265" i="6" s="1"/>
  <c r="BF23" i="6"/>
  <c r="BF265" i="6" s="1"/>
  <c r="BG23" i="6"/>
  <c r="BG265" i="6" s="1"/>
  <c r="BE24" i="6"/>
  <c r="BE266" i="6" s="1"/>
  <c r="BF24" i="6"/>
  <c r="BF266" i="6" s="1"/>
  <c r="BG24" i="6"/>
  <c r="BG266" i="6" s="1"/>
  <c r="BE25" i="6"/>
  <c r="BE267" i="6" s="1"/>
  <c r="BF25" i="6"/>
  <c r="BF267" i="6" s="1"/>
  <c r="BG25" i="6"/>
  <c r="BG267" i="6" s="1"/>
  <c r="BE26" i="6"/>
  <c r="BE268" i="6" s="1"/>
  <c r="BF26" i="6"/>
  <c r="BF268" i="6" s="1"/>
  <c r="BG26" i="6"/>
  <c r="BG268" i="6" s="1"/>
  <c r="BE27" i="6"/>
  <c r="BE269" i="6" s="1"/>
  <c r="BF27" i="6"/>
  <c r="BF269" i="6" s="1"/>
  <c r="BG27" i="6"/>
  <c r="BG269" i="6" s="1"/>
  <c r="BE28" i="6"/>
  <c r="BE270" i="6" s="1"/>
  <c r="BF28" i="6"/>
  <c r="BF270" i="6" s="1"/>
  <c r="BG28" i="6"/>
  <c r="BG270" i="6" s="1"/>
  <c r="BE29" i="6"/>
  <c r="BE271" i="6" s="1"/>
  <c r="BF29" i="6"/>
  <c r="BF271" i="6" s="1"/>
  <c r="BG29" i="6"/>
  <c r="BG271" i="6" s="1"/>
  <c r="BE30" i="6"/>
  <c r="BE272" i="6" s="1"/>
  <c r="BF30" i="6"/>
  <c r="BF272" i="6" s="1"/>
  <c r="BG30" i="6"/>
  <c r="BG272" i="6" s="1"/>
  <c r="BE31" i="6"/>
  <c r="BE273" i="6" s="1"/>
  <c r="BF31" i="6"/>
  <c r="BF273" i="6" s="1"/>
  <c r="BG31" i="6"/>
  <c r="BG273" i="6" s="1"/>
  <c r="BE32" i="6"/>
  <c r="BE274" i="6" s="1"/>
  <c r="BF32" i="6"/>
  <c r="BF274" i="6" s="1"/>
  <c r="BG32" i="6"/>
  <c r="BG274" i="6" s="1"/>
  <c r="BE33" i="6"/>
  <c r="BE275" i="6" s="1"/>
  <c r="BF33" i="6"/>
  <c r="BF275" i="6" s="1"/>
  <c r="BG33" i="6"/>
  <c r="BG275" i="6" s="1"/>
  <c r="BE34" i="6"/>
  <c r="BF34" i="6"/>
  <c r="BF276" i="6" s="1"/>
  <c r="BG34" i="6"/>
  <c r="BG276" i="6" s="1"/>
  <c r="BE35" i="6"/>
  <c r="BE277" i="6" s="1"/>
  <c r="BF35" i="6"/>
  <c r="BF277" i="6" s="1"/>
  <c r="BG35" i="6"/>
  <c r="BG277" i="6" s="1"/>
  <c r="BE36" i="6"/>
  <c r="BE278" i="6" s="1"/>
  <c r="BF36" i="6"/>
  <c r="BF278" i="6" s="1"/>
  <c r="BG36" i="6"/>
  <c r="BG278" i="6" s="1"/>
  <c r="BE37" i="6"/>
  <c r="BE279" i="6" s="1"/>
  <c r="BF37" i="6"/>
  <c r="BF279" i="6" s="1"/>
  <c r="BG37" i="6"/>
  <c r="BG279" i="6" s="1"/>
  <c r="BE38" i="6"/>
  <c r="BE280" i="6" s="1"/>
  <c r="BF38" i="6"/>
  <c r="BF280" i="6" s="1"/>
  <c r="BG38" i="6"/>
  <c r="BG280" i="6" s="1"/>
  <c r="BE39" i="6"/>
  <c r="BE281" i="6" s="1"/>
  <c r="BF39" i="6"/>
  <c r="BF281" i="6" s="1"/>
  <c r="BG39" i="6"/>
  <c r="BG281" i="6" s="1"/>
  <c r="BE40" i="6"/>
  <c r="BE282" i="6" s="1"/>
  <c r="BF40" i="6"/>
  <c r="BF282" i="6" s="1"/>
  <c r="BG40" i="6"/>
  <c r="BG282" i="6" s="1"/>
  <c r="BE41" i="6"/>
  <c r="BE283" i="6" s="1"/>
  <c r="BF41" i="6"/>
  <c r="BF283" i="6" s="1"/>
  <c r="BG41" i="6"/>
  <c r="BG283" i="6" s="1"/>
  <c r="BE42" i="6"/>
  <c r="BE284" i="6" s="1"/>
  <c r="BF42" i="6"/>
  <c r="BF284" i="6" s="1"/>
  <c r="BG42" i="6"/>
  <c r="BG284" i="6" s="1"/>
  <c r="BE43" i="6"/>
  <c r="BE285" i="6" s="1"/>
  <c r="BF43" i="6"/>
  <c r="BF285" i="6" s="1"/>
  <c r="BG43" i="6"/>
  <c r="BG285" i="6" s="1"/>
  <c r="BE44" i="6"/>
  <c r="BE286" i="6" s="1"/>
  <c r="BF44" i="6"/>
  <c r="BF286" i="6" s="1"/>
  <c r="BG44" i="6"/>
  <c r="BG286" i="6" s="1"/>
  <c r="BE45" i="6"/>
  <c r="BE287" i="6" s="1"/>
  <c r="BF45" i="6"/>
  <c r="BF287" i="6" s="1"/>
  <c r="BG45" i="6"/>
  <c r="BG287" i="6" s="1"/>
  <c r="BE46" i="6"/>
  <c r="BE288" i="6" s="1"/>
  <c r="BF46" i="6"/>
  <c r="BF288" i="6" s="1"/>
  <c r="BG46" i="6"/>
  <c r="BG288" i="6" s="1"/>
  <c r="BE47" i="6"/>
  <c r="BE289" i="6" s="1"/>
  <c r="BF47" i="6"/>
  <c r="BF289" i="6" s="1"/>
  <c r="BG47" i="6"/>
  <c r="BG289" i="6" s="1"/>
  <c r="BE48" i="6"/>
  <c r="BE290" i="6" s="1"/>
  <c r="BF48" i="6"/>
  <c r="BF290" i="6" s="1"/>
  <c r="BG48" i="6"/>
  <c r="BG290" i="6" s="1"/>
  <c r="BE49" i="6"/>
  <c r="BE291" i="6" s="1"/>
  <c r="BF49" i="6"/>
  <c r="BF291" i="6" s="1"/>
  <c r="BG49" i="6"/>
  <c r="BG291" i="6" s="1"/>
  <c r="BE50" i="6"/>
  <c r="BE292" i="6" s="1"/>
  <c r="BF50" i="6"/>
  <c r="BF292" i="6" s="1"/>
  <c r="BG50" i="6"/>
  <c r="BG292" i="6" s="1"/>
  <c r="BE51" i="6"/>
  <c r="BE293" i="6" s="1"/>
  <c r="BF51" i="6"/>
  <c r="BF293" i="6" s="1"/>
  <c r="BG51" i="6"/>
  <c r="BG293" i="6" s="1"/>
  <c r="BE52" i="6"/>
  <c r="BE294" i="6" s="1"/>
  <c r="BF52" i="6"/>
  <c r="BF294" i="6" s="1"/>
  <c r="BG52" i="6"/>
  <c r="BG294" i="6" s="1"/>
  <c r="BE53" i="6"/>
  <c r="BE295" i="6" s="1"/>
  <c r="BF53" i="6"/>
  <c r="BF295" i="6" s="1"/>
  <c r="BG53" i="6"/>
  <c r="BG295" i="6" s="1"/>
  <c r="BE54" i="6"/>
  <c r="BE296" i="6" s="1"/>
  <c r="BF54" i="6"/>
  <c r="BF296" i="6" s="1"/>
  <c r="BG54" i="6"/>
  <c r="BG296" i="6" s="1"/>
  <c r="BE55" i="6"/>
  <c r="BE297" i="6" s="1"/>
  <c r="BF55" i="6"/>
  <c r="BF297" i="6" s="1"/>
  <c r="BG55" i="6"/>
  <c r="BG297" i="6" s="1"/>
  <c r="BE56" i="6"/>
  <c r="BE298" i="6" s="1"/>
  <c r="BF56" i="6"/>
  <c r="BF298" i="6" s="1"/>
  <c r="BG56" i="6"/>
  <c r="BG298" i="6" s="1"/>
  <c r="BE57" i="6"/>
  <c r="BE299" i="6" s="1"/>
  <c r="BF57" i="6"/>
  <c r="BF299" i="6" s="1"/>
  <c r="BG57" i="6"/>
  <c r="BG299" i="6" s="1"/>
  <c r="BE58" i="6"/>
  <c r="BE300" i="6" s="1"/>
  <c r="BF58" i="6"/>
  <c r="BF300" i="6" s="1"/>
  <c r="BG58" i="6"/>
  <c r="BG300" i="6" s="1"/>
  <c r="BE59" i="6"/>
  <c r="BE301" i="6" s="1"/>
  <c r="BF59" i="6"/>
  <c r="BF301" i="6" s="1"/>
  <c r="BG59" i="6"/>
  <c r="BG301" i="6" s="1"/>
  <c r="BE60" i="6"/>
  <c r="BE302" i="6" s="1"/>
  <c r="BF60" i="6"/>
  <c r="BF302" i="6" s="1"/>
  <c r="BG60" i="6"/>
  <c r="BG302" i="6" s="1"/>
  <c r="BE61" i="6"/>
  <c r="BE303" i="6" s="1"/>
  <c r="BF61" i="6"/>
  <c r="BF303" i="6" s="1"/>
  <c r="BG61" i="6"/>
  <c r="BG303" i="6" s="1"/>
  <c r="BE62" i="6"/>
  <c r="BE304" i="6" s="1"/>
  <c r="BF62" i="6"/>
  <c r="BF304" i="6" s="1"/>
  <c r="BG62" i="6"/>
  <c r="BG304" i="6" s="1"/>
  <c r="BE63" i="6"/>
  <c r="BE305" i="6" s="1"/>
  <c r="BF63" i="6"/>
  <c r="BF305" i="6" s="1"/>
  <c r="BG63" i="6"/>
  <c r="BG305" i="6" s="1"/>
  <c r="BE64" i="6"/>
  <c r="BE306" i="6" s="1"/>
  <c r="BF64" i="6"/>
  <c r="BF306" i="6" s="1"/>
  <c r="BG64" i="6"/>
  <c r="BG306" i="6" s="1"/>
  <c r="BE65" i="6"/>
  <c r="BE307" i="6" s="1"/>
  <c r="BF65" i="6"/>
  <c r="BF307" i="6" s="1"/>
  <c r="BG65" i="6"/>
  <c r="BG307" i="6" s="1"/>
  <c r="BE66" i="6"/>
  <c r="BE308" i="6" s="1"/>
  <c r="BF66" i="6"/>
  <c r="BF308" i="6" s="1"/>
  <c r="BG66" i="6"/>
  <c r="BG308" i="6" s="1"/>
  <c r="BE67" i="6"/>
  <c r="BE309" i="6" s="1"/>
  <c r="BF67" i="6"/>
  <c r="BF309" i="6" s="1"/>
  <c r="BG67" i="6"/>
  <c r="BG309" i="6" s="1"/>
  <c r="BE68" i="6"/>
  <c r="BE310" i="6" s="1"/>
  <c r="BF68" i="6"/>
  <c r="BF310" i="6" s="1"/>
  <c r="BG68" i="6"/>
  <c r="BG310" i="6" s="1"/>
  <c r="BE69" i="6"/>
  <c r="BE311" i="6" s="1"/>
  <c r="BF69" i="6"/>
  <c r="BF311" i="6" s="1"/>
  <c r="BG69" i="6"/>
  <c r="BG311" i="6" s="1"/>
  <c r="BE70" i="6"/>
  <c r="BE312" i="6" s="1"/>
  <c r="BF70" i="6"/>
  <c r="BF312" i="6" s="1"/>
  <c r="BG70" i="6"/>
  <c r="BG312" i="6" s="1"/>
  <c r="BE71" i="6"/>
  <c r="BE313" i="6" s="1"/>
  <c r="BF71" i="6"/>
  <c r="BF313" i="6" s="1"/>
  <c r="BG71" i="6"/>
  <c r="BG313" i="6" s="1"/>
  <c r="BE72" i="6"/>
  <c r="BE314" i="6" s="1"/>
  <c r="BF72" i="6"/>
  <c r="BF314" i="6" s="1"/>
  <c r="BG72" i="6"/>
  <c r="BG314" i="6" s="1"/>
  <c r="BE73" i="6"/>
  <c r="BE315" i="6" s="1"/>
  <c r="BF73" i="6"/>
  <c r="BF315" i="6" s="1"/>
  <c r="BG73" i="6"/>
  <c r="BG315" i="6" s="1"/>
  <c r="BE74" i="6"/>
  <c r="BE316" i="6" s="1"/>
  <c r="BF74" i="6"/>
  <c r="BF316" i="6" s="1"/>
  <c r="BG74" i="6"/>
  <c r="BG316" i="6" s="1"/>
  <c r="BE75" i="6"/>
  <c r="BE317" i="6" s="1"/>
  <c r="BF75" i="6"/>
  <c r="BF317" i="6" s="1"/>
  <c r="BG75" i="6"/>
  <c r="BG317" i="6" s="1"/>
  <c r="BE76" i="6"/>
  <c r="BE318" i="6" s="1"/>
  <c r="BF76" i="6"/>
  <c r="BF318" i="6" s="1"/>
  <c r="BG76" i="6"/>
  <c r="BG318" i="6" s="1"/>
  <c r="BE77" i="6"/>
  <c r="BE319" i="6" s="1"/>
  <c r="BF77" i="6"/>
  <c r="BF319" i="6" s="1"/>
  <c r="BG77" i="6"/>
  <c r="BG319" i="6" s="1"/>
  <c r="BE78" i="6"/>
  <c r="BE320" i="6" s="1"/>
  <c r="BF78" i="6"/>
  <c r="BF320" i="6" s="1"/>
  <c r="BG78" i="6"/>
  <c r="BG320" i="6" s="1"/>
  <c r="BF3" i="6"/>
  <c r="BF245" i="6" s="1"/>
  <c r="BG3" i="6"/>
  <c r="BG245" i="6" s="1"/>
  <c r="BE3" i="6"/>
  <c r="BE245" i="6" s="1"/>
  <c r="BD26" i="6"/>
  <c r="BD268" i="6" s="1"/>
  <c r="DD3" i="2"/>
  <c r="DE3" i="2"/>
  <c r="DF2" i="2"/>
  <c r="E21" i="23"/>
  <c r="E26" i="23" s="1"/>
  <c r="E30" i="23"/>
  <c r="E36" i="23" s="1"/>
  <c r="E6" i="23"/>
  <c r="E14" i="23" s="1"/>
  <c r="AZ4" i="6"/>
  <c r="AZ246" i="6" s="1"/>
  <c r="BA4" i="6"/>
  <c r="BA246" i="6" s="1"/>
  <c r="BB4" i="6"/>
  <c r="BB246" i="6" s="1"/>
  <c r="BC4" i="6"/>
  <c r="BC246" i="6" s="1"/>
  <c r="AZ5" i="6"/>
  <c r="AZ247" i="6" s="1"/>
  <c r="BA5" i="6"/>
  <c r="BA247" i="6" s="1"/>
  <c r="BB5" i="6"/>
  <c r="BB247" i="6" s="1"/>
  <c r="BC5" i="6"/>
  <c r="BC247" i="6" s="1"/>
  <c r="AZ6" i="6"/>
  <c r="AZ248" i="6" s="1"/>
  <c r="BA6" i="6"/>
  <c r="BA248" i="6" s="1"/>
  <c r="BB6" i="6"/>
  <c r="BB248" i="6" s="1"/>
  <c r="BC6" i="6"/>
  <c r="BC248" i="6" s="1"/>
  <c r="AZ7" i="6"/>
  <c r="AZ249" i="6" s="1"/>
  <c r="BA7" i="6"/>
  <c r="BA249" i="6" s="1"/>
  <c r="BB7" i="6"/>
  <c r="BB249" i="6" s="1"/>
  <c r="BC7" i="6"/>
  <c r="BC249" i="6" s="1"/>
  <c r="AZ8" i="6"/>
  <c r="AZ250" i="6" s="1"/>
  <c r="BA8" i="6"/>
  <c r="BA250" i="6" s="1"/>
  <c r="BB8" i="6"/>
  <c r="BB250" i="6" s="1"/>
  <c r="BC8" i="6"/>
  <c r="BC250" i="6" s="1"/>
  <c r="AZ9" i="6"/>
  <c r="AZ251" i="6" s="1"/>
  <c r="BA9" i="6"/>
  <c r="BA251" i="6" s="1"/>
  <c r="BB9" i="6"/>
  <c r="BB251" i="6" s="1"/>
  <c r="BC9" i="6"/>
  <c r="BC251" i="6" s="1"/>
  <c r="AZ10" i="6"/>
  <c r="AZ252" i="6" s="1"/>
  <c r="BA10" i="6"/>
  <c r="BA252" i="6" s="1"/>
  <c r="BB10" i="6"/>
  <c r="BB252" i="6" s="1"/>
  <c r="BC10" i="6"/>
  <c r="BC252" i="6" s="1"/>
  <c r="AZ11" i="6"/>
  <c r="AZ253" i="6" s="1"/>
  <c r="BA11" i="6"/>
  <c r="BA253" i="6" s="1"/>
  <c r="BB11" i="6"/>
  <c r="BB253" i="6" s="1"/>
  <c r="BC11" i="6"/>
  <c r="BC253" i="6" s="1"/>
  <c r="AZ12" i="6"/>
  <c r="AZ254" i="6" s="1"/>
  <c r="BA12" i="6"/>
  <c r="BA254" i="6" s="1"/>
  <c r="BB12" i="6"/>
  <c r="BB254" i="6" s="1"/>
  <c r="BC12" i="6"/>
  <c r="BC254" i="6" s="1"/>
  <c r="AZ13" i="6"/>
  <c r="AZ255" i="6" s="1"/>
  <c r="BA13" i="6"/>
  <c r="BA255" i="6" s="1"/>
  <c r="BB13" i="6"/>
  <c r="BB255" i="6" s="1"/>
  <c r="BC13" i="6"/>
  <c r="BC255" i="6" s="1"/>
  <c r="AZ14" i="6"/>
  <c r="AZ256" i="6" s="1"/>
  <c r="BA14" i="6"/>
  <c r="BA256" i="6" s="1"/>
  <c r="BB14" i="6"/>
  <c r="BB256" i="6" s="1"/>
  <c r="BC14" i="6"/>
  <c r="BC256" i="6" s="1"/>
  <c r="AZ15" i="6"/>
  <c r="AZ257" i="6" s="1"/>
  <c r="BA15" i="6"/>
  <c r="BA257" i="6" s="1"/>
  <c r="BB15" i="6"/>
  <c r="BB257" i="6" s="1"/>
  <c r="BC15" i="6"/>
  <c r="BC257" i="6" s="1"/>
  <c r="AZ16" i="6"/>
  <c r="AZ258" i="6" s="1"/>
  <c r="BA16" i="6"/>
  <c r="BA258" i="6" s="1"/>
  <c r="BB16" i="6"/>
  <c r="BB258" i="6" s="1"/>
  <c r="BC16" i="6"/>
  <c r="BC258" i="6" s="1"/>
  <c r="AZ17" i="6"/>
  <c r="AZ259" i="6" s="1"/>
  <c r="BA17" i="6"/>
  <c r="BA259" i="6" s="1"/>
  <c r="BB17" i="6"/>
  <c r="BB259" i="6" s="1"/>
  <c r="BC17" i="6"/>
  <c r="BC259" i="6" s="1"/>
  <c r="AZ18" i="6"/>
  <c r="AZ260" i="6" s="1"/>
  <c r="BA18" i="6"/>
  <c r="BA260" i="6" s="1"/>
  <c r="BB18" i="6"/>
  <c r="BB260" i="6" s="1"/>
  <c r="BC18" i="6"/>
  <c r="BC260" i="6" s="1"/>
  <c r="AZ19" i="6"/>
  <c r="AZ261" i="6" s="1"/>
  <c r="BA19" i="6"/>
  <c r="BA261" i="6" s="1"/>
  <c r="BB19" i="6"/>
  <c r="BB261" i="6" s="1"/>
  <c r="BC19" i="6"/>
  <c r="BC261" i="6" s="1"/>
  <c r="AZ20" i="6"/>
  <c r="AZ262" i="6" s="1"/>
  <c r="BA20" i="6"/>
  <c r="BA262" i="6" s="1"/>
  <c r="BB20" i="6"/>
  <c r="BB262" i="6" s="1"/>
  <c r="BC20" i="6"/>
  <c r="BC262" i="6" s="1"/>
  <c r="AZ21" i="6"/>
  <c r="AZ263" i="6" s="1"/>
  <c r="BA21" i="6"/>
  <c r="BA263" i="6" s="1"/>
  <c r="BB21" i="6"/>
  <c r="BB263" i="6" s="1"/>
  <c r="BC21" i="6"/>
  <c r="BC263" i="6" s="1"/>
  <c r="AZ22" i="6"/>
  <c r="AZ264" i="6" s="1"/>
  <c r="BA22" i="6"/>
  <c r="BA264" i="6" s="1"/>
  <c r="BB22" i="6"/>
  <c r="BB264" i="6" s="1"/>
  <c r="BC22" i="6"/>
  <c r="BC264" i="6" s="1"/>
  <c r="AZ23" i="6"/>
  <c r="AZ265" i="6" s="1"/>
  <c r="BA23" i="6"/>
  <c r="BA265" i="6" s="1"/>
  <c r="BB23" i="6"/>
  <c r="BB265" i="6" s="1"/>
  <c r="BC23" i="6"/>
  <c r="BC265" i="6" s="1"/>
  <c r="AZ24" i="6"/>
  <c r="AZ266" i="6" s="1"/>
  <c r="BA24" i="6"/>
  <c r="BA266" i="6" s="1"/>
  <c r="BB24" i="6"/>
  <c r="BB266" i="6" s="1"/>
  <c r="BC24" i="6"/>
  <c r="BC266" i="6" s="1"/>
  <c r="AZ25" i="6"/>
  <c r="AZ267" i="6" s="1"/>
  <c r="BA25" i="6"/>
  <c r="BA267" i="6" s="1"/>
  <c r="BB25" i="6"/>
  <c r="BB267" i="6" s="1"/>
  <c r="BC25" i="6"/>
  <c r="BC267" i="6" s="1"/>
  <c r="AZ26" i="6"/>
  <c r="AZ268" i="6" s="1"/>
  <c r="BA26" i="6"/>
  <c r="BA268" i="6" s="1"/>
  <c r="BB26" i="6"/>
  <c r="BB268" i="6" s="1"/>
  <c r="BC26" i="6"/>
  <c r="BC268" i="6" s="1"/>
  <c r="AZ27" i="6"/>
  <c r="AZ269" i="6" s="1"/>
  <c r="BA27" i="6"/>
  <c r="BA269" i="6" s="1"/>
  <c r="BB27" i="6"/>
  <c r="BB269" i="6" s="1"/>
  <c r="BC27" i="6"/>
  <c r="BC269" i="6" s="1"/>
  <c r="AZ28" i="6"/>
  <c r="AZ270" i="6" s="1"/>
  <c r="BA28" i="6"/>
  <c r="BA270" i="6" s="1"/>
  <c r="BB28" i="6"/>
  <c r="BB270" i="6" s="1"/>
  <c r="BC28" i="6"/>
  <c r="BC270" i="6" s="1"/>
  <c r="AZ29" i="6"/>
  <c r="AZ271" i="6" s="1"/>
  <c r="BA29" i="6"/>
  <c r="BA271" i="6" s="1"/>
  <c r="BB29" i="6"/>
  <c r="BB271" i="6" s="1"/>
  <c r="BC29" i="6"/>
  <c r="BC271" i="6" s="1"/>
  <c r="AZ30" i="6"/>
  <c r="AZ272" i="6" s="1"/>
  <c r="BA30" i="6"/>
  <c r="BA272" i="6" s="1"/>
  <c r="BB30" i="6"/>
  <c r="BB272" i="6" s="1"/>
  <c r="BC30" i="6"/>
  <c r="BC272" i="6" s="1"/>
  <c r="AZ31" i="6"/>
  <c r="AZ273" i="6" s="1"/>
  <c r="BA31" i="6"/>
  <c r="BA273" i="6" s="1"/>
  <c r="BB31" i="6"/>
  <c r="BB273" i="6" s="1"/>
  <c r="BC31" i="6"/>
  <c r="BC273" i="6" s="1"/>
  <c r="AZ32" i="6"/>
  <c r="AZ274" i="6" s="1"/>
  <c r="BA32" i="6"/>
  <c r="BA274" i="6" s="1"/>
  <c r="BB32" i="6"/>
  <c r="BB274" i="6" s="1"/>
  <c r="BC32" i="6"/>
  <c r="BC274" i="6" s="1"/>
  <c r="AZ33" i="6"/>
  <c r="AZ275" i="6" s="1"/>
  <c r="BA33" i="6"/>
  <c r="BA275" i="6" s="1"/>
  <c r="BB33" i="6"/>
  <c r="BB275" i="6" s="1"/>
  <c r="BC33" i="6"/>
  <c r="BC275" i="6" s="1"/>
  <c r="AZ34" i="6"/>
  <c r="AZ276" i="6" s="1"/>
  <c r="BA34" i="6"/>
  <c r="BA276" i="6" s="1"/>
  <c r="BB34" i="6"/>
  <c r="BB276" i="6" s="1"/>
  <c r="BC34" i="6"/>
  <c r="BC276" i="6" s="1"/>
  <c r="AZ35" i="6"/>
  <c r="AZ277" i="6" s="1"/>
  <c r="BA35" i="6"/>
  <c r="BA277" i="6" s="1"/>
  <c r="BB35" i="6"/>
  <c r="BB277" i="6" s="1"/>
  <c r="BC35" i="6"/>
  <c r="BC277" i="6" s="1"/>
  <c r="AZ36" i="6"/>
  <c r="AZ278" i="6" s="1"/>
  <c r="BA36" i="6"/>
  <c r="BA278" i="6" s="1"/>
  <c r="BB36" i="6"/>
  <c r="BB278" i="6" s="1"/>
  <c r="BC36" i="6"/>
  <c r="BC278" i="6" s="1"/>
  <c r="AZ37" i="6"/>
  <c r="AZ279" i="6" s="1"/>
  <c r="BA37" i="6"/>
  <c r="BA279" i="6" s="1"/>
  <c r="BB37" i="6"/>
  <c r="BB279" i="6" s="1"/>
  <c r="BC37" i="6"/>
  <c r="BC279" i="6" s="1"/>
  <c r="AZ38" i="6"/>
  <c r="AZ280" i="6" s="1"/>
  <c r="BA38" i="6"/>
  <c r="BA280" i="6" s="1"/>
  <c r="BB38" i="6"/>
  <c r="BB280" i="6" s="1"/>
  <c r="BC38" i="6"/>
  <c r="BC280" i="6" s="1"/>
  <c r="AZ39" i="6"/>
  <c r="AZ281" i="6" s="1"/>
  <c r="BA39" i="6"/>
  <c r="BA281" i="6" s="1"/>
  <c r="BB39" i="6"/>
  <c r="BB281" i="6" s="1"/>
  <c r="BC39" i="6"/>
  <c r="BC281" i="6" s="1"/>
  <c r="AZ40" i="6"/>
  <c r="AZ282" i="6" s="1"/>
  <c r="BA40" i="6"/>
  <c r="BA282" i="6" s="1"/>
  <c r="BB40" i="6"/>
  <c r="BB282" i="6" s="1"/>
  <c r="BC40" i="6"/>
  <c r="BC282" i="6" s="1"/>
  <c r="AZ41" i="6"/>
  <c r="AZ283" i="6" s="1"/>
  <c r="BA41" i="6"/>
  <c r="BA283" i="6" s="1"/>
  <c r="BB41" i="6"/>
  <c r="BB283" i="6" s="1"/>
  <c r="BC41" i="6"/>
  <c r="BC283" i="6" s="1"/>
  <c r="AZ42" i="6"/>
  <c r="AZ284" i="6" s="1"/>
  <c r="BA42" i="6"/>
  <c r="BA284" i="6" s="1"/>
  <c r="BB42" i="6"/>
  <c r="BB284" i="6" s="1"/>
  <c r="BC42" i="6"/>
  <c r="BC284" i="6" s="1"/>
  <c r="AZ43" i="6"/>
  <c r="AZ285" i="6" s="1"/>
  <c r="BA43" i="6"/>
  <c r="BA285" i="6" s="1"/>
  <c r="BB43" i="6"/>
  <c r="BB285" i="6" s="1"/>
  <c r="BC43" i="6"/>
  <c r="BC285" i="6" s="1"/>
  <c r="AZ44" i="6"/>
  <c r="AZ286" i="6" s="1"/>
  <c r="BA44" i="6"/>
  <c r="BA286" i="6" s="1"/>
  <c r="BB44" i="6"/>
  <c r="BB286" i="6" s="1"/>
  <c r="BC44" i="6"/>
  <c r="BC286" i="6" s="1"/>
  <c r="AZ45" i="6"/>
  <c r="AZ287" i="6" s="1"/>
  <c r="BA45" i="6"/>
  <c r="BA287" i="6" s="1"/>
  <c r="BB45" i="6"/>
  <c r="BB287" i="6" s="1"/>
  <c r="BC45" i="6"/>
  <c r="BC287" i="6" s="1"/>
  <c r="AZ46" i="6"/>
  <c r="AZ288" i="6" s="1"/>
  <c r="BA46" i="6"/>
  <c r="BA288" i="6" s="1"/>
  <c r="BB46" i="6"/>
  <c r="BB288" i="6" s="1"/>
  <c r="BC46" i="6"/>
  <c r="BC288" i="6" s="1"/>
  <c r="AZ47" i="6"/>
  <c r="AZ289" i="6" s="1"/>
  <c r="BA47" i="6"/>
  <c r="BA289" i="6" s="1"/>
  <c r="BB47" i="6"/>
  <c r="BB289" i="6" s="1"/>
  <c r="BC47" i="6"/>
  <c r="BC289" i="6" s="1"/>
  <c r="AZ48" i="6"/>
  <c r="AZ290" i="6" s="1"/>
  <c r="BA48" i="6"/>
  <c r="BA290" i="6" s="1"/>
  <c r="BB48" i="6"/>
  <c r="BB290" i="6" s="1"/>
  <c r="BC48" i="6"/>
  <c r="BC290" i="6" s="1"/>
  <c r="AZ49" i="6"/>
  <c r="AZ291" i="6" s="1"/>
  <c r="BA49" i="6"/>
  <c r="BA291" i="6" s="1"/>
  <c r="BB49" i="6"/>
  <c r="BB291" i="6" s="1"/>
  <c r="BC49" i="6"/>
  <c r="BC291" i="6" s="1"/>
  <c r="AZ50" i="6"/>
  <c r="AZ292" i="6" s="1"/>
  <c r="BA50" i="6"/>
  <c r="BA292" i="6" s="1"/>
  <c r="BB50" i="6"/>
  <c r="BB292" i="6" s="1"/>
  <c r="BC50" i="6"/>
  <c r="BC292" i="6" s="1"/>
  <c r="AZ51" i="6"/>
  <c r="AZ293" i="6" s="1"/>
  <c r="BA51" i="6"/>
  <c r="BA293" i="6" s="1"/>
  <c r="BB51" i="6"/>
  <c r="BB293" i="6" s="1"/>
  <c r="BC51" i="6"/>
  <c r="BC293" i="6" s="1"/>
  <c r="AZ52" i="6"/>
  <c r="AZ294" i="6" s="1"/>
  <c r="BA52" i="6"/>
  <c r="BA294" i="6" s="1"/>
  <c r="BB52" i="6"/>
  <c r="BB294" i="6" s="1"/>
  <c r="BC52" i="6"/>
  <c r="BC294" i="6" s="1"/>
  <c r="AZ53" i="6"/>
  <c r="AZ295" i="6" s="1"/>
  <c r="BA53" i="6"/>
  <c r="BA295" i="6" s="1"/>
  <c r="BB53" i="6"/>
  <c r="BB295" i="6" s="1"/>
  <c r="BC53" i="6"/>
  <c r="BC295" i="6" s="1"/>
  <c r="AZ54" i="6"/>
  <c r="AZ296" i="6" s="1"/>
  <c r="BA54" i="6"/>
  <c r="BA296" i="6" s="1"/>
  <c r="BB54" i="6"/>
  <c r="BB296" i="6" s="1"/>
  <c r="BC54" i="6"/>
  <c r="BC296" i="6" s="1"/>
  <c r="AZ55" i="6"/>
  <c r="AZ297" i="6" s="1"/>
  <c r="BA55" i="6"/>
  <c r="BA297" i="6" s="1"/>
  <c r="BB55" i="6"/>
  <c r="BB297" i="6" s="1"/>
  <c r="BC55" i="6"/>
  <c r="BC297" i="6" s="1"/>
  <c r="AZ56" i="6"/>
  <c r="AZ298" i="6" s="1"/>
  <c r="BA56" i="6"/>
  <c r="BA298" i="6" s="1"/>
  <c r="BB56" i="6"/>
  <c r="BB298" i="6" s="1"/>
  <c r="BC56" i="6"/>
  <c r="BC298" i="6" s="1"/>
  <c r="AZ57" i="6"/>
  <c r="AZ299" i="6" s="1"/>
  <c r="BA57" i="6"/>
  <c r="BA299" i="6" s="1"/>
  <c r="BB57" i="6"/>
  <c r="BB299" i="6" s="1"/>
  <c r="BC57" i="6"/>
  <c r="BC299" i="6" s="1"/>
  <c r="AZ58" i="6"/>
  <c r="AZ300" i="6" s="1"/>
  <c r="BA58" i="6"/>
  <c r="BA300" i="6" s="1"/>
  <c r="BB58" i="6"/>
  <c r="BB300" i="6" s="1"/>
  <c r="BC58" i="6"/>
  <c r="BC300" i="6" s="1"/>
  <c r="AZ59" i="6"/>
  <c r="AZ301" i="6" s="1"/>
  <c r="BA59" i="6"/>
  <c r="BA301" i="6" s="1"/>
  <c r="BB59" i="6"/>
  <c r="BB301" i="6" s="1"/>
  <c r="BC59" i="6"/>
  <c r="BC301" i="6" s="1"/>
  <c r="AZ60" i="6"/>
  <c r="AZ302" i="6" s="1"/>
  <c r="BA60" i="6"/>
  <c r="BA302" i="6" s="1"/>
  <c r="BB60" i="6"/>
  <c r="BB302" i="6" s="1"/>
  <c r="BC60" i="6"/>
  <c r="BC302" i="6" s="1"/>
  <c r="AZ61" i="6"/>
  <c r="AZ303" i="6" s="1"/>
  <c r="BA61" i="6"/>
  <c r="BA303" i="6" s="1"/>
  <c r="BB61" i="6"/>
  <c r="BB303" i="6" s="1"/>
  <c r="BC61" i="6"/>
  <c r="BC303" i="6" s="1"/>
  <c r="AZ62" i="6"/>
  <c r="AZ304" i="6" s="1"/>
  <c r="BA62" i="6"/>
  <c r="BA304" i="6" s="1"/>
  <c r="BB62" i="6"/>
  <c r="BB304" i="6" s="1"/>
  <c r="BC62" i="6"/>
  <c r="BC304" i="6" s="1"/>
  <c r="AZ63" i="6"/>
  <c r="AZ305" i="6" s="1"/>
  <c r="BA63" i="6"/>
  <c r="BA305" i="6" s="1"/>
  <c r="BB63" i="6"/>
  <c r="BB305" i="6" s="1"/>
  <c r="BC63" i="6"/>
  <c r="BC305" i="6" s="1"/>
  <c r="AZ64" i="6"/>
  <c r="AZ306" i="6" s="1"/>
  <c r="BA64" i="6"/>
  <c r="BA306" i="6" s="1"/>
  <c r="BB64" i="6"/>
  <c r="BB306" i="6" s="1"/>
  <c r="BC64" i="6"/>
  <c r="BC306" i="6" s="1"/>
  <c r="AZ65" i="6"/>
  <c r="AZ307" i="6" s="1"/>
  <c r="BA65" i="6"/>
  <c r="BA307" i="6" s="1"/>
  <c r="BB65" i="6"/>
  <c r="BB307" i="6" s="1"/>
  <c r="BC65" i="6"/>
  <c r="BC307" i="6" s="1"/>
  <c r="AZ66" i="6"/>
  <c r="AZ308" i="6" s="1"/>
  <c r="BA66" i="6"/>
  <c r="BA308" i="6" s="1"/>
  <c r="BB66" i="6"/>
  <c r="BB308" i="6" s="1"/>
  <c r="BC66" i="6"/>
  <c r="BC308" i="6" s="1"/>
  <c r="AZ67" i="6"/>
  <c r="AZ309" i="6" s="1"/>
  <c r="BA67" i="6"/>
  <c r="BA309" i="6" s="1"/>
  <c r="BB67" i="6"/>
  <c r="BB309" i="6" s="1"/>
  <c r="BC67" i="6"/>
  <c r="BC309" i="6" s="1"/>
  <c r="AZ68" i="6"/>
  <c r="AZ310" i="6" s="1"/>
  <c r="BA68" i="6"/>
  <c r="BA310" i="6" s="1"/>
  <c r="BB68" i="6"/>
  <c r="BB310" i="6" s="1"/>
  <c r="BC68" i="6"/>
  <c r="BC310" i="6" s="1"/>
  <c r="AZ69" i="6"/>
  <c r="AZ311" i="6" s="1"/>
  <c r="BA69" i="6"/>
  <c r="BA311" i="6" s="1"/>
  <c r="BB69" i="6"/>
  <c r="BB311" i="6" s="1"/>
  <c r="BC69" i="6"/>
  <c r="BC311" i="6" s="1"/>
  <c r="AZ70" i="6"/>
  <c r="AZ312" i="6" s="1"/>
  <c r="BA70" i="6"/>
  <c r="BA312" i="6" s="1"/>
  <c r="BB70" i="6"/>
  <c r="BB312" i="6" s="1"/>
  <c r="BC70" i="6"/>
  <c r="BC312" i="6" s="1"/>
  <c r="AZ71" i="6"/>
  <c r="AZ313" i="6" s="1"/>
  <c r="BA71" i="6"/>
  <c r="BA313" i="6" s="1"/>
  <c r="BB71" i="6"/>
  <c r="BB313" i="6" s="1"/>
  <c r="BC71" i="6"/>
  <c r="BC313" i="6" s="1"/>
  <c r="AZ72" i="6"/>
  <c r="AZ314" i="6" s="1"/>
  <c r="BA72" i="6"/>
  <c r="BA314" i="6" s="1"/>
  <c r="BB72" i="6"/>
  <c r="BB314" i="6" s="1"/>
  <c r="BC72" i="6"/>
  <c r="BC314" i="6" s="1"/>
  <c r="AZ73" i="6"/>
  <c r="AZ315" i="6" s="1"/>
  <c r="BA73" i="6"/>
  <c r="BA315" i="6" s="1"/>
  <c r="BB73" i="6"/>
  <c r="BB315" i="6" s="1"/>
  <c r="BC73" i="6"/>
  <c r="BC315" i="6" s="1"/>
  <c r="AZ74" i="6"/>
  <c r="AZ316" i="6" s="1"/>
  <c r="BA74" i="6"/>
  <c r="BA316" i="6" s="1"/>
  <c r="BB74" i="6"/>
  <c r="BB316" i="6" s="1"/>
  <c r="BC74" i="6"/>
  <c r="BC316" i="6" s="1"/>
  <c r="AZ75" i="6"/>
  <c r="AZ317" i="6" s="1"/>
  <c r="BA75" i="6"/>
  <c r="BA317" i="6" s="1"/>
  <c r="BB75" i="6"/>
  <c r="BB317" i="6" s="1"/>
  <c r="BC75" i="6"/>
  <c r="BC317" i="6" s="1"/>
  <c r="AZ76" i="6"/>
  <c r="AZ318" i="6" s="1"/>
  <c r="BA76" i="6"/>
  <c r="BA318" i="6" s="1"/>
  <c r="BB76" i="6"/>
  <c r="BB318" i="6" s="1"/>
  <c r="BC76" i="6"/>
  <c r="BC318" i="6" s="1"/>
  <c r="AZ77" i="6"/>
  <c r="AZ319" i="6" s="1"/>
  <c r="BA77" i="6"/>
  <c r="BA319" i="6" s="1"/>
  <c r="BB77" i="6"/>
  <c r="BB319" i="6" s="1"/>
  <c r="BC77" i="6"/>
  <c r="BC319" i="6" s="1"/>
  <c r="AZ78" i="6"/>
  <c r="AZ320" i="6" s="1"/>
  <c r="BA78" i="6"/>
  <c r="BA320" i="6" s="1"/>
  <c r="BB78" i="6"/>
  <c r="BB320" i="6" s="1"/>
  <c r="BC78" i="6"/>
  <c r="BC320" i="6" s="1"/>
  <c r="BC3" i="6"/>
  <c r="BC245" i="6" s="1"/>
  <c r="BB3" i="6"/>
  <c r="BB245" i="6" s="1"/>
  <c r="AZ3" i="6"/>
  <c r="AZ245" i="6" s="1"/>
  <c r="BA3" i="6"/>
  <c r="BA245" i="6" s="1"/>
  <c r="AY4" i="6"/>
  <c r="AY246" i="6" s="1"/>
  <c r="AY5" i="6"/>
  <c r="AY247" i="6" s="1"/>
  <c r="AY6" i="6"/>
  <c r="AY248" i="6" s="1"/>
  <c r="AY7" i="6"/>
  <c r="AY249" i="6" s="1"/>
  <c r="AY8" i="6"/>
  <c r="AY250" i="6" s="1"/>
  <c r="AY9" i="6"/>
  <c r="AY251" i="6" s="1"/>
  <c r="AY10" i="6"/>
  <c r="AY252" i="6" s="1"/>
  <c r="AY11" i="6"/>
  <c r="AY253" i="6" s="1"/>
  <c r="AY12" i="6"/>
  <c r="AY254" i="6" s="1"/>
  <c r="AY13" i="6"/>
  <c r="AY255" i="6" s="1"/>
  <c r="AY14" i="6"/>
  <c r="AY256" i="6" s="1"/>
  <c r="AY15" i="6"/>
  <c r="AY257" i="6" s="1"/>
  <c r="AY16" i="6"/>
  <c r="AY258" i="6" s="1"/>
  <c r="AY17" i="6"/>
  <c r="AY259" i="6" s="1"/>
  <c r="AY18" i="6"/>
  <c r="AY260" i="6" s="1"/>
  <c r="AY19" i="6"/>
  <c r="AY261" i="6" s="1"/>
  <c r="AY20" i="6"/>
  <c r="AY262" i="6" s="1"/>
  <c r="AY21" i="6"/>
  <c r="AY263" i="6" s="1"/>
  <c r="AY22" i="6"/>
  <c r="AY264" i="6" s="1"/>
  <c r="AY23" i="6"/>
  <c r="AY265" i="6" s="1"/>
  <c r="AY24" i="6"/>
  <c r="AY266" i="6" s="1"/>
  <c r="AY25" i="6"/>
  <c r="AY267" i="6" s="1"/>
  <c r="AY26" i="6"/>
  <c r="AY268" i="6" s="1"/>
  <c r="AY27" i="6"/>
  <c r="AY269" i="6" s="1"/>
  <c r="AY28" i="6"/>
  <c r="AY270" i="6" s="1"/>
  <c r="AY29" i="6"/>
  <c r="AY271" i="6" s="1"/>
  <c r="AY30" i="6"/>
  <c r="AY272" i="6" s="1"/>
  <c r="AY31" i="6"/>
  <c r="AY273" i="6" s="1"/>
  <c r="AY32" i="6"/>
  <c r="AY274" i="6" s="1"/>
  <c r="AY33" i="6"/>
  <c r="AY275" i="6" s="1"/>
  <c r="AY34" i="6"/>
  <c r="AY276" i="6" s="1"/>
  <c r="AY35" i="6"/>
  <c r="AY277" i="6" s="1"/>
  <c r="AY36" i="6"/>
  <c r="AY278" i="6" s="1"/>
  <c r="AY37" i="6"/>
  <c r="AY279" i="6" s="1"/>
  <c r="AY38" i="6"/>
  <c r="AY280" i="6" s="1"/>
  <c r="AY39" i="6"/>
  <c r="AY281" i="6" s="1"/>
  <c r="AY40" i="6"/>
  <c r="AY282" i="6" s="1"/>
  <c r="AY41" i="6"/>
  <c r="AY283" i="6" s="1"/>
  <c r="AY42" i="6"/>
  <c r="AY284" i="6" s="1"/>
  <c r="AY43" i="6"/>
  <c r="AY285" i="6" s="1"/>
  <c r="AY44" i="6"/>
  <c r="AY286" i="6" s="1"/>
  <c r="AY45" i="6"/>
  <c r="AY287" i="6" s="1"/>
  <c r="AY46" i="6"/>
  <c r="AY288" i="6" s="1"/>
  <c r="AY47" i="6"/>
  <c r="AY289" i="6" s="1"/>
  <c r="AY48" i="6"/>
  <c r="AY290" i="6" s="1"/>
  <c r="AY49" i="6"/>
  <c r="AY291" i="6" s="1"/>
  <c r="AY50" i="6"/>
  <c r="AY292" i="6" s="1"/>
  <c r="AY51" i="6"/>
  <c r="AY293" i="6" s="1"/>
  <c r="AY52" i="6"/>
  <c r="AY294" i="6" s="1"/>
  <c r="AY53" i="6"/>
  <c r="AY295" i="6" s="1"/>
  <c r="AY54" i="6"/>
  <c r="AY296" i="6" s="1"/>
  <c r="AY55" i="6"/>
  <c r="AY297" i="6" s="1"/>
  <c r="AY56" i="6"/>
  <c r="AY298" i="6" s="1"/>
  <c r="AY57" i="6"/>
  <c r="AY299" i="6" s="1"/>
  <c r="AY58" i="6"/>
  <c r="AY300" i="6" s="1"/>
  <c r="AY59" i="6"/>
  <c r="AY301" i="6" s="1"/>
  <c r="AY60" i="6"/>
  <c r="AY302" i="6" s="1"/>
  <c r="AY61" i="6"/>
  <c r="AY303" i="6" s="1"/>
  <c r="AY62" i="6"/>
  <c r="AY304" i="6" s="1"/>
  <c r="AY63" i="6"/>
  <c r="AY305" i="6" s="1"/>
  <c r="AY64" i="6"/>
  <c r="AY306" i="6" s="1"/>
  <c r="AY65" i="6"/>
  <c r="AY307" i="6" s="1"/>
  <c r="AY66" i="6"/>
  <c r="AY308" i="6" s="1"/>
  <c r="AY67" i="6"/>
  <c r="AY309" i="6" s="1"/>
  <c r="AY68" i="6"/>
  <c r="AY310" i="6" s="1"/>
  <c r="AY69" i="6"/>
  <c r="AY311" i="6" s="1"/>
  <c r="AY70" i="6"/>
  <c r="AY312" i="6" s="1"/>
  <c r="AY71" i="6"/>
  <c r="AY313" i="6" s="1"/>
  <c r="AY72" i="6"/>
  <c r="AY314" i="6" s="1"/>
  <c r="AY73" i="6"/>
  <c r="AY315" i="6" s="1"/>
  <c r="AY74" i="6"/>
  <c r="AY316" i="6" s="1"/>
  <c r="AY75" i="6"/>
  <c r="AY317" i="6" s="1"/>
  <c r="AY76" i="6"/>
  <c r="AY318" i="6" s="1"/>
  <c r="AY77" i="6"/>
  <c r="AY319" i="6" s="1"/>
  <c r="AY78" i="6"/>
  <c r="AY320" i="6" s="1"/>
  <c r="AY3" i="6"/>
  <c r="AY245" i="6" s="1"/>
  <c r="AX4" i="6"/>
  <c r="AX246" i="6" s="1"/>
  <c r="AX5" i="6"/>
  <c r="AX247" i="6" s="1"/>
  <c r="AX6" i="6"/>
  <c r="AX248" i="6" s="1"/>
  <c r="AX7" i="6"/>
  <c r="AX249" i="6" s="1"/>
  <c r="AX8" i="6"/>
  <c r="AX250" i="6" s="1"/>
  <c r="AX9" i="6"/>
  <c r="AX251" i="6" s="1"/>
  <c r="AX10" i="6"/>
  <c r="AX252" i="6" s="1"/>
  <c r="AX11" i="6"/>
  <c r="AX253" i="6" s="1"/>
  <c r="AX12" i="6"/>
  <c r="AX254" i="6" s="1"/>
  <c r="AX13" i="6"/>
  <c r="AX255" i="6" s="1"/>
  <c r="AX14" i="6"/>
  <c r="AX256" i="6" s="1"/>
  <c r="AX15" i="6"/>
  <c r="AX257" i="6" s="1"/>
  <c r="AX16" i="6"/>
  <c r="AX258" i="6" s="1"/>
  <c r="AX17" i="6"/>
  <c r="AX259" i="6" s="1"/>
  <c r="AX18" i="6"/>
  <c r="AX260" i="6" s="1"/>
  <c r="AX19" i="6"/>
  <c r="AX261" i="6" s="1"/>
  <c r="AX20" i="6"/>
  <c r="AX262" i="6" s="1"/>
  <c r="AX21" i="6"/>
  <c r="AX263" i="6" s="1"/>
  <c r="AX22" i="6"/>
  <c r="AX264" i="6" s="1"/>
  <c r="AX23" i="6"/>
  <c r="AX265" i="6" s="1"/>
  <c r="AX24" i="6"/>
  <c r="AX266" i="6" s="1"/>
  <c r="AX25" i="6"/>
  <c r="AX267" i="6" s="1"/>
  <c r="AX26" i="6"/>
  <c r="AX268" i="6" s="1"/>
  <c r="AX27" i="6"/>
  <c r="AX269" i="6" s="1"/>
  <c r="AX28" i="6"/>
  <c r="AX270" i="6" s="1"/>
  <c r="AX29" i="6"/>
  <c r="AX271" i="6" s="1"/>
  <c r="AX30" i="6"/>
  <c r="AX272" i="6" s="1"/>
  <c r="AX31" i="6"/>
  <c r="AX273" i="6" s="1"/>
  <c r="AX32" i="6"/>
  <c r="AX274" i="6" s="1"/>
  <c r="AX33" i="6"/>
  <c r="AX275" i="6" s="1"/>
  <c r="AX34" i="6"/>
  <c r="AX276" i="6" s="1"/>
  <c r="AX35" i="6"/>
  <c r="AX277" i="6" s="1"/>
  <c r="AX36" i="6"/>
  <c r="AX278" i="6" s="1"/>
  <c r="AX37" i="6"/>
  <c r="AX279" i="6" s="1"/>
  <c r="AX38" i="6"/>
  <c r="AX280" i="6" s="1"/>
  <c r="AX39" i="6"/>
  <c r="AX281" i="6" s="1"/>
  <c r="AX40" i="6"/>
  <c r="AX282" i="6" s="1"/>
  <c r="AX41" i="6"/>
  <c r="AX283" i="6" s="1"/>
  <c r="AX42" i="6"/>
  <c r="AX284" i="6" s="1"/>
  <c r="AX43" i="6"/>
  <c r="AX285" i="6" s="1"/>
  <c r="AX44" i="6"/>
  <c r="AX286" i="6" s="1"/>
  <c r="AX45" i="6"/>
  <c r="AX287" i="6" s="1"/>
  <c r="AX46" i="6"/>
  <c r="AX288" i="6" s="1"/>
  <c r="AX47" i="6"/>
  <c r="AX289" i="6" s="1"/>
  <c r="AX48" i="6"/>
  <c r="AX290" i="6" s="1"/>
  <c r="AX49" i="6"/>
  <c r="AX291" i="6" s="1"/>
  <c r="AX50" i="6"/>
  <c r="AX292" i="6" s="1"/>
  <c r="AX51" i="6"/>
  <c r="AX293" i="6" s="1"/>
  <c r="AX52" i="6"/>
  <c r="AX294" i="6" s="1"/>
  <c r="AX53" i="6"/>
  <c r="AX295" i="6" s="1"/>
  <c r="AX54" i="6"/>
  <c r="AX296" i="6" s="1"/>
  <c r="AX55" i="6"/>
  <c r="AX297" i="6" s="1"/>
  <c r="AX56" i="6"/>
  <c r="AX298" i="6" s="1"/>
  <c r="AX57" i="6"/>
  <c r="AX299" i="6" s="1"/>
  <c r="AX58" i="6"/>
  <c r="AX300" i="6" s="1"/>
  <c r="AX59" i="6"/>
  <c r="AX301" i="6" s="1"/>
  <c r="AX60" i="6"/>
  <c r="AX302" i="6" s="1"/>
  <c r="AX61" i="6"/>
  <c r="AX303" i="6" s="1"/>
  <c r="AX62" i="6"/>
  <c r="AX304" i="6" s="1"/>
  <c r="AX63" i="6"/>
  <c r="AX305" i="6" s="1"/>
  <c r="AX64" i="6"/>
  <c r="AX306" i="6" s="1"/>
  <c r="AX65" i="6"/>
  <c r="AX307" i="6" s="1"/>
  <c r="AX66" i="6"/>
  <c r="AX308" i="6" s="1"/>
  <c r="AX67" i="6"/>
  <c r="AX309" i="6" s="1"/>
  <c r="AX68" i="6"/>
  <c r="AX310" i="6" s="1"/>
  <c r="AX69" i="6"/>
  <c r="AX311" i="6" s="1"/>
  <c r="AX70" i="6"/>
  <c r="AX312" i="6" s="1"/>
  <c r="AX71" i="6"/>
  <c r="AX313" i="6" s="1"/>
  <c r="AX72" i="6"/>
  <c r="AX314" i="6" s="1"/>
  <c r="AX73" i="6"/>
  <c r="AX315" i="6" s="1"/>
  <c r="AX74" i="6"/>
  <c r="AX316" i="6" s="1"/>
  <c r="AX75" i="6"/>
  <c r="AX317" i="6" s="1"/>
  <c r="AX76" i="6"/>
  <c r="AX318" i="6" s="1"/>
  <c r="AX77" i="6"/>
  <c r="AX319" i="6" s="1"/>
  <c r="AX78" i="6"/>
  <c r="AX320" i="6" s="1"/>
  <c r="AX3" i="6"/>
  <c r="AX245" i="6" s="1"/>
  <c r="AW26" i="6"/>
  <c r="AW268" i="6" s="1"/>
  <c r="CU2" i="2"/>
  <c r="CT3" i="2"/>
  <c r="CS3" i="2"/>
  <c r="BI3" i="2"/>
  <c r="AV3" i="6"/>
  <c r="AV245" i="6" s="1"/>
  <c r="AV4" i="6"/>
  <c r="AV246" i="6" s="1"/>
  <c r="AV5" i="6"/>
  <c r="AV247" i="6" s="1"/>
  <c r="AV6" i="6"/>
  <c r="AV248" i="6" s="1"/>
  <c r="AV7" i="6"/>
  <c r="AV249" i="6" s="1"/>
  <c r="AV8" i="6"/>
  <c r="AV250" i="6" s="1"/>
  <c r="AV9" i="6"/>
  <c r="AV251" i="6" s="1"/>
  <c r="AV10" i="6"/>
  <c r="AV252" i="6" s="1"/>
  <c r="AV11" i="6"/>
  <c r="AV253" i="6" s="1"/>
  <c r="AV12" i="6"/>
  <c r="AV254" i="6" s="1"/>
  <c r="AV13" i="6"/>
  <c r="AV255" i="6" s="1"/>
  <c r="AV14" i="6"/>
  <c r="AV256" i="6" s="1"/>
  <c r="AV15" i="6"/>
  <c r="AV257" i="6" s="1"/>
  <c r="AV16" i="6"/>
  <c r="AV258" i="6" s="1"/>
  <c r="AV17" i="6"/>
  <c r="AV259" i="6" s="1"/>
  <c r="AV18" i="6"/>
  <c r="AV260" i="6" s="1"/>
  <c r="AV19" i="6"/>
  <c r="AV261" i="6" s="1"/>
  <c r="AV20" i="6"/>
  <c r="AV262" i="6" s="1"/>
  <c r="AV21" i="6"/>
  <c r="AV263" i="6" s="1"/>
  <c r="AV22" i="6"/>
  <c r="AV264" i="6" s="1"/>
  <c r="AV23" i="6"/>
  <c r="AV265" i="6" s="1"/>
  <c r="AV24" i="6"/>
  <c r="AV266" i="6" s="1"/>
  <c r="AV25" i="6"/>
  <c r="AV267" i="6" s="1"/>
  <c r="AV26" i="6"/>
  <c r="AV268" i="6" s="1"/>
  <c r="AV27" i="6"/>
  <c r="AV269" i="6" s="1"/>
  <c r="AV28" i="6"/>
  <c r="AV270" i="6" s="1"/>
  <c r="AV29" i="6"/>
  <c r="AV271" i="6" s="1"/>
  <c r="AV30" i="6"/>
  <c r="AV272" i="6" s="1"/>
  <c r="AV31" i="6"/>
  <c r="AV273" i="6" s="1"/>
  <c r="AV32" i="6"/>
  <c r="AV274" i="6" s="1"/>
  <c r="AV33" i="6"/>
  <c r="AV275" i="6" s="1"/>
  <c r="AV34" i="6"/>
  <c r="AV276" i="6" s="1"/>
  <c r="AV35" i="6"/>
  <c r="AV277" i="6" s="1"/>
  <c r="AV36" i="6"/>
  <c r="AV278" i="6" s="1"/>
  <c r="AV37" i="6"/>
  <c r="AV279" i="6" s="1"/>
  <c r="AV38" i="6"/>
  <c r="AV280" i="6" s="1"/>
  <c r="AV40" i="6"/>
  <c r="AV282" i="6" s="1"/>
  <c r="AV41" i="6"/>
  <c r="AV283" i="6" s="1"/>
  <c r="AV42" i="6"/>
  <c r="AV284" i="6" s="1"/>
  <c r="AV43" i="6"/>
  <c r="AV285" i="6" s="1"/>
  <c r="AV44" i="6"/>
  <c r="AV286" i="6" s="1"/>
  <c r="AV45" i="6"/>
  <c r="AV287" i="6" s="1"/>
  <c r="AV46" i="6"/>
  <c r="AV288" i="6" s="1"/>
  <c r="AV47" i="6"/>
  <c r="AV289" i="6" s="1"/>
  <c r="AV48" i="6"/>
  <c r="AV290" i="6" s="1"/>
  <c r="AV49" i="6"/>
  <c r="AV291" i="6" s="1"/>
  <c r="AV50" i="6"/>
  <c r="AV292" i="6" s="1"/>
  <c r="AV51" i="6"/>
  <c r="AV293" i="6" s="1"/>
  <c r="AV52" i="6"/>
  <c r="AV294" i="6" s="1"/>
  <c r="AV53" i="6"/>
  <c r="AV295" i="6" s="1"/>
  <c r="AV54" i="6"/>
  <c r="AV296" i="6" s="1"/>
  <c r="AV55" i="6"/>
  <c r="AV297" i="6" s="1"/>
  <c r="AV56" i="6"/>
  <c r="AV298" i="6" s="1"/>
  <c r="AV57" i="6"/>
  <c r="AV299" i="6" s="1"/>
  <c r="AV58" i="6"/>
  <c r="AV300" i="6" s="1"/>
  <c r="AV59" i="6"/>
  <c r="AV301" i="6" s="1"/>
  <c r="AV60" i="6"/>
  <c r="AV302" i="6" s="1"/>
  <c r="AV61" i="6"/>
  <c r="AV303" i="6" s="1"/>
  <c r="AV62" i="6"/>
  <c r="AV304" i="6" s="1"/>
  <c r="AV63" i="6"/>
  <c r="AV305" i="6" s="1"/>
  <c r="AV64" i="6"/>
  <c r="AV306" i="6" s="1"/>
  <c r="AV65" i="6"/>
  <c r="AV307" i="6" s="1"/>
  <c r="AV66" i="6"/>
  <c r="AV308" i="6" s="1"/>
  <c r="AV67" i="6"/>
  <c r="AV309" i="6" s="1"/>
  <c r="AV68" i="6"/>
  <c r="AV310" i="6" s="1"/>
  <c r="AV69" i="6"/>
  <c r="AV311" i="6" s="1"/>
  <c r="AV70" i="6"/>
  <c r="AV312" i="6" s="1"/>
  <c r="AV71" i="6"/>
  <c r="AV313" i="6" s="1"/>
  <c r="AV72" i="6"/>
  <c r="AV314" i="6" s="1"/>
  <c r="AV73" i="6"/>
  <c r="AV315" i="6" s="1"/>
  <c r="AV74" i="6"/>
  <c r="AV316" i="6" s="1"/>
  <c r="AV75" i="6"/>
  <c r="AV317" i="6" s="1"/>
  <c r="AV76" i="6"/>
  <c r="AV318" i="6" s="1"/>
  <c r="AV77" i="6"/>
  <c r="AV319" i="6" s="1"/>
  <c r="AV78" i="6"/>
  <c r="AV320" i="6" s="1"/>
  <c r="AV39" i="6"/>
  <c r="AV281" i="6" s="1"/>
  <c r="AS4" i="6"/>
  <c r="AS246" i="6" s="1"/>
  <c r="AS5" i="6"/>
  <c r="AS247" i="6" s="1"/>
  <c r="AS6" i="6"/>
  <c r="AS248" i="6" s="1"/>
  <c r="AS7" i="6"/>
  <c r="AS249" i="6" s="1"/>
  <c r="AS8" i="6"/>
  <c r="AS250" i="6" s="1"/>
  <c r="AS9" i="6"/>
  <c r="AS251" i="6" s="1"/>
  <c r="AS10" i="6"/>
  <c r="AS252" i="6" s="1"/>
  <c r="AS11" i="6"/>
  <c r="AS253" i="6" s="1"/>
  <c r="AS12" i="6"/>
  <c r="AS254" i="6" s="1"/>
  <c r="AS13" i="6"/>
  <c r="AS255" i="6" s="1"/>
  <c r="AS14" i="6"/>
  <c r="AS256" i="6" s="1"/>
  <c r="AS15" i="6"/>
  <c r="AS257" i="6" s="1"/>
  <c r="AS16" i="6"/>
  <c r="AS258" i="6" s="1"/>
  <c r="AS17" i="6"/>
  <c r="AS259" i="6" s="1"/>
  <c r="AS18" i="6"/>
  <c r="AS260" i="6" s="1"/>
  <c r="AS19" i="6"/>
  <c r="AS261" i="6" s="1"/>
  <c r="AS20" i="6"/>
  <c r="AS262" i="6" s="1"/>
  <c r="AS21" i="6"/>
  <c r="AS263" i="6" s="1"/>
  <c r="AS22" i="6"/>
  <c r="AS264" i="6" s="1"/>
  <c r="AS23" i="6"/>
  <c r="AS265" i="6" s="1"/>
  <c r="AS24" i="6"/>
  <c r="AS266" i="6" s="1"/>
  <c r="AS25" i="6"/>
  <c r="AS267" i="6" s="1"/>
  <c r="AS26" i="6"/>
  <c r="AS268" i="6" s="1"/>
  <c r="AS27" i="6"/>
  <c r="AS269" i="6" s="1"/>
  <c r="AS28" i="6"/>
  <c r="AS270" i="6" s="1"/>
  <c r="AS29" i="6"/>
  <c r="AS271" i="6" s="1"/>
  <c r="AS30" i="6"/>
  <c r="AS272" i="6" s="1"/>
  <c r="AS31" i="6"/>
  <c r="AS273" i="6" s="1"/>
  <c r="AS32" i="6"/>
  <c r="AS274" i="6" s="1"/>
  <c r="AS33" i="6"/>
  <c r="AS275" i="6" s="1"/>
  <c r="AS34" i="6"/>
  <c r="AS276" i="6" s="1"/>
  <c r="AS35" i="6"/>
  <c r="AS277" i="6" s="1"/>
  <c r="AS36" i="6"/>
  <c r="AS278" i="6" s="1"/>
  <c r="AS37" i="6"/>
  <c r="AS279" i="6" s="1"/>
  <c r="AS38" i="6"/>
  <c r="AS280" i="6" s="1"/>
  <c r="AS39" i="6"/>
  <c r="AS281" i="6" s="1"/>
  <c r="AS40" i="6"/>
  <c r="AS282" i="6" s="1"/>
  <c r="AS41" i="6"/>
  <c r="AS283" i="6" s="1"/>
  <c r="AS42" i="6"/>
  <c r="AS284" i="6" s="1"/>
  <c r="AS43" i="6"/>
  <c r="AS285" i="6" s="1"/>
  <c r="AS44" i="6"/>
  <c r="AS286" i="6" s="1"/>
  <c r="AS45" i="6"/>
  <c r="AS287" i="6" s="1"/>
  <c r="AS46" i="6"/>
  <c r="AS288" i="6" s="1"/>
  <c r="AS47" i="6"/>
  <c r="AS289" i="6" s="1"/>
  <c r="AS48" i="6"/>
  <c r="AS290" i="6" s="1"/>
  <c r="AS49" i="6"/>
  <c r="AS291" i="6" s="1"/>
  <c r="AS50" i="6"/>
  <c r="AS292" i="6" s="1"/>
  <c r="AS51" i="6"/>
  <c r="AS293" i="6" s="1"/>
  <c r="AS52" i="6"/>
  <c r="AS294" i="6" s="1"/>
  <c r="AS53" i="6"/>
  <c r="AS295" i="6" s="1"/>
  <c r="AS54" i="6"/>
  <c r="AS296" i="6" s="1"/>
  <c r="AS55" i="6"/>
  <c r="AS297" i="6" s="1"/>
  <c r="AS56" i="6"/>
  <c r="AS298" i="6" s="1"/>
  <c r="AS57" i="6"/>
  <c r="AS299" i="6" s="1"/>
  <c r="AS58" i="6"/>
  <c r="AS300" i="6" s="1"/>
  <c r="AS59" i="6"/>
  <c r="AS301" i="6" s="1"/>
  <c r="AS60" i="6"/>
  <c r="AS302" i="6" s="1"/>
  <c r="AS61" i="6"/>
  <c r="AS303" i="6" s="1"/>
  <c r="AS62" i="6"/>
  <c r="AS304" i="6" s="1"/>
  <c r="AS63" i="6"/>
  <c r="AS305" i="6" s="1"/>
  <c r="AS64" i="6"/>
  <c r="AS306" i="6" s="1"/>
  <c r="AS65" i="6"/>
  <c r="AS307" i="6" s="1"/>
  <c r="AS66" i="6"/>
  <c r="AS308" i="6" s="1"/>
  <c r="AS67" i="6"/>
  <c r="AS309" i="6" s="1"/>
  <c r="AS68" i="6"/>
  <c r="AS310" i="6" s="1"/>
  <c r="AS69" i="6"/>
  <c r="AS311" i="6" s="1"/>
  <c r="AS70" i="6"/>
  <c r="AS312" i="6" s="1"/>
  <c r="AS71" i="6"/>
  <c r="AS313" i="6" s="1"/>
  <c r="AS72" i="6"/>
  <c r="AS314" i="6" s="1"/>
  <c r="AS73" i="6"/>
  <c r="AS315" i="6" s="1"/>
  <c r="AS74" i="6"/>
  <c r="AS316" i="6" s="1"/>
  <c r="AS75" i="6"/>
  <c r="AS317" i="6" s="1"/>
  <c r="AS76" i="6"/>
  <c r="AS318" i="6" s="1"/>
  <c r="AS77" i="6"/>
  <c r="AS319" i="6" s="1"/>
  <c r="AS78" i="6"/>
  <c r="AS320" i="6" s="1"/>
  <c r="AS3" i="6"/>
  <c r="AS245" i="6" s="1"/>
  <c r="CJ145" i="2"/>
  <c r="AQ42" i="6" s="1"/>
  <c r="AQ284" i="6" s="1"/>
  <c r="AQ4" i="6"/>
  <c r="AQ246" i="6" s="1"/>
  <c r="AQ5" i="6"/>
  <c r="AQ247" i="6" s="1"/>
  <c r="AQ6" i="6"/>
  <c r="AQ248" i="6" s="1"/>
  <c r="AQ7" i="6"/>
  <c r="AQ249" i="6" s="1"/>
  <c r="AQ8" i="6"/>
  <c r="AQ250" i="6" s="1"/>
  <c r="AQ9" i="6"/>
  <c r="AQ251" i="6" s="1"/>
  <c r="AQ10" i="6"/>
  <c r="AQ252" i="6" s="1"/>
  <c r="AQ11" i="6"/>
  <c r="AQ253" i="6" s="1"/>
  <c r="AQ12" i="6"/>
  <c r="AQ254" i="6" s="1"/>
  <c r="AQ13" i="6"/>
  <c r="AQ255" i="6" s="1"/>
  <c r="AQ14" i="6"/>
  <c r="AQ256" i="6" s="1"/>
  <c r="AQ15" i="6"/>
  <c r="AQ257" i="6" s="1"/>
  <c r="AQ16" i="6"/>
  <c r="AQ258" i="6" s="1"/>
  <c r="AQ17" i="6"/>
  <c r="AQ259" i="6" s="1"/>
  <c r="AQ18" i="6"/>
  <c r="AQ260" i="6" s="1"/>
  <c r="AQ19" i="6"/>
  <c r="AQ261" i="6" s="1"/>
  <c r="AQ20" i="6"/>
  <c r="AQ262" i="6" s="1"/>
  <c r="AQ21" i="6"/>
  <c r="AQ263" i="6" s="1"/>
  <c r="AQ22" i="6"/>
  <c r="AQ264" i="6" s="1"/>
  <c r="AQ23" i="6"/>
  <c r="AQ265" i="6" s="1"/>
  <c r="AQ24" i="6"/>
  <c r="AQ266" i="6" s="1"/>
  <c r="AQ25" i="6"/>
  <c r="AQ267" i="6" s="1"/>
  <c r="AQ26" i="6"/>
  <c r="AQ268" i="6" s="1"/>
  <c r="AQ27" i="6"/>
  <c r="AQ269" i="6" s="1"/>
  <c r="AQ28" i="6"/>
  <c r="AQ270" i="6" s="1"/>
  <c r="AQ29" i="6"/>
  <c r="AQ271" i="6" s="1"/>
  <c r="AQ30" i="6"/>
  <c r="AQ272" i="6" s="1"/>
  <c r="AQ31" i="6"/>
  <c r="AQ273" i="6" s="1"/>
  <c r="AQ32" i="6"/>
  <c r="AQ274" i="6" s="1"/>
  <c r="AQ33" i="6"/>
  <c r="AQ275" i="6" s="1"/>
  <c r="AQ34" i="6"/>
  <c r="AQ276" i="6" s="1"/>
  <c r="AQ35" i="6"/>
  <c r="AQ277" i="6" s="1"/>
  <c r="AQ36" i="6"/>
  <c r="AQ278" i="6" s="1"/>
  <c r="AQ37" i="6"/>
  <c r="AQ279" i="6" s="1"/>
  <c r="AQ38" i="6"/>
  <c r="AQ280" i="6" s="1"/>
  <c r="AQ39" i="6"/>
  <c r="AQ281" i="6" s="1"/>
  <c r="AQ40" i="6"/>
  <c r="AQ282" i="6" s="1"/>
  <c r="AQ41" i="6"/>
  <c r="AQ283" i="6" s="1"/>
  <c r="AQ43" i="6"/>
  <c r="AQ285" i="6" s="1"/>
  <c r="AQ44" i="6"/>
  <c r="AQ286" i="6" s="1"/>
  <c r="AQ45" i="6"/>
  <c r="AQ287" i="6" s="1"/>
  <c r="AQ46" i="6"/>
  <c r="AQ288" i="6" s="1"/>
  <c r="AQ47" i="6"/>
  <c r="AQ289" i="6" s="1"/>
  <c r="AQ48" i="6"/>
  <c r="AQ290" i="6" s="1"/>
  <c r="AQ49" i="6"/>
  <c r="AQ291" i="6" s="1"/>
  <c r="AQ50" i="6"/>
  <c r="AQ292" i="6" s="1"/>
  <c r="AQ51" i="6"/>
  <c r="AQ293" i="6" s="1"/>
  <c r="AQ52" i="6"/>
  <c r="AQ294" i="6" s="1"/>
  <c r="AQ53" i="6"/>
  <c r="AQ295" i="6" s="1"/>
  <c r="AQ54" i="6"/>
  <c r="AQ296" i="6" s="1"/>
  <c r="AQ55" i="6"/>
  <c r="AQ297" i="6" s="1"/>
  <c r="AQ56" i="6"/>
  <c r="AQ298" i="6" s="1"/>
  <c r="AQ57" i="6"/>
  <c r="AQ299" i="6" s="1"/>
  <c r="AQ58" i="6"/>
  <c r="AQ300" i="6" s="1"/>
  <c r="AQ59" i="6"/>
  <c r="AQ301" i="6" s="1"/>
  <c r="AQ60" i="6"/>
  <c r="AQ302" i="6" s="1"/>
  <c r="AQ61" i="6"/>
  <c r="AQ303" i="6" s="1"/>
  <c r="AQ62" i="6"/>
  <c r="AQ304" i="6" s="1"/>
  <c r="AQ63" i="6"/>
  <c r="AQ305" i="6" s="1"/>
  <c r="AQ64" i="6"/>
  <c r="AQ306" i="6" s="1"/>
  <c r="AQ65" i="6"/>
  <c r="AQ307" i="6" s="1"/>
  <c r="AQ66" i="6"/>
  <c r="AQ308" i="6" s="1"/>
  <c r="AQ67" i="6"/>
  <c r="AQ309" i="6" s="1"/>
  <c r="AQ68" i="6"/>
  <c r="AQ310" i="6" s="1"/>
  <c r="AQ69" i="6"/>
  <c r="AQ311" i="6" s="1"/>
  <c r="AQ70" i="6"/>
  <c r="AQ312" i="6" s="1"/>
  <c r="AQ71" i="6"/>
  <c r="AQ313" i="6" s="1"/>
  <c r="AQ72" i="6"/>
  <c r="AQ314" i="6" s="1"/>
  <c r="AQ73" i="6"/>
  <c r="AQ315" i="6" s="1"/>
  <c r="AQ74" i="6"/>
  <c r="AQ316" i="6" s="1"/>
  <c r="AQ75" i="6"/>
  <c r="AQ317" i="6" s="1"/>
  <c r="AQ76" i="6"/>
  <c r="AQ318" i="6" s="1"/>
  <c r="AQ77" i="6"/>
  <c r="AQ319" i="6" s="1"/>
  <c r="AQ78" i="6"/>
  <c r="AQ320" i="6" s="1"/>
  <c r="AP4" i="6"/>
  <c r="AP246" i="6" s="1"/>
  <c r="AP5" i="6"/>
  <c r="AP247" i="6" s="1"/>
  <c r="AP6" i="6"/>
  <c r="AP248" i="6" s="1"/>
  <c r="AP7" i="6"/>
  <c r="AP249" i="6" s="1"/>
  <c r="AP8" i="6"/>
  <c r="AP250" i="6" s="1"/>
  <c r="AP9" i="6"/>
  <c r="AP251" i="6" s="1"/>
  <c r="AP10" i="6"/>
  <c r="AP252" i="6" s="1"/>
  <c r="AP11" i="6"/>
  <c r="AP253" i="6" s="1"/>
  <c r="AP12" i="6"/>
  <c r="AP254" i="6" s="1"/>
  <c r="AP13" i="6"/>
  <c r="AP255" i="6" s="1"/>
  <c r="AP14" i="6"/>
  <c r="AP256" i="6" s="1"/>
  <c r="AP15" i="6"/>
  <c r="AP257" i="6" s="1"/>
  <c r="AP16" i="6"/>
  <c r="AP258" i="6" s="1"/>
  <c r="AP17" i="6"/>
  <c r="AP259" i="6" s="1"/>
  <c r="AP18" i="6"/>
  <c r="AP260" i="6" s="1"/>
  <c r="AP19" i="6"/>
  <c r="AP261" i="6" s="1"/>
  <c r="AP20" i="6"/>
  <c r="AP262" i="6" s="1"/>
  <c r="AP21" i="6"/>
  <c r="AP263" i="6" s="1"/>
  <c r="AP22" i="6"/>
  <c r="AP264" i="6" s="1"/>
  <c r="AP23" i="6"/>
  <c r="AP265" i="6" s="1"/>
  <c r="AP24" i="6"/>
  <c r="AP266" i="6" s="1"/>
  <c r="AP25" i="6"/>
  <c r="AP267" i="6" s="1"/>
  <c r="AP26" i="6"/>
  <c r="AP268" i="6" s="1"/>
  <c r="AP27" i="6"/>
  <c r="AP269" i="6" s="1"/>
  <c r="AP28" i="6"/>
  <c r="AP270" i="6" s="1"/>
  <c r="AP29" i="6"/>
  <c r="AP271" i="6" s="1"/>
  <c r="AP30" i="6"/>
  <c r="AP272" i="6" s="1"/>
  <c r="AP31" i="6"/>
  <c r="AP273" i="6" s="1"/>
  <c r="AP32" i="6"/>
  <c r="AP274" i="6" s="1"/>
  <c r="AP33" i="6"/>
  <c r="AP275" i="6" s="1"/>
  <c r="AP34" i="6"/>
  <c r="AP276" i="6" s="1"/>
  <c r="AP35" i="6"/>
  <c r="AP277" i="6" s="1"/>
  <c r="AP36" i="6"/>
  <c r="AP278" i="6" s="1"/>
  <c r="AP37" i="6"/>
  <c r="AP279" i="6" s="1"/>
  <c r="AP38" i="6"/>
  <c r="AP280" i="6" s="1"/>
  <c r="AP39" i="6"/>
  <c r="AP281" i="6" s="1"/>
  <c r="AP40" i="6"/>
  <c r="AP282" i="6" s="1"/>
  <c r="AP41" i="6"/>
  <c r="AP283" i="6" s="1"/>
  <c r="AP42" i="6"/>
  <c r="AP284" i="6" s="1"/>
  <c r="AP43" i="6"/>
  <c r="AP285" i="6" s="1"/>
  <c r="AP44" i="6"/>
  <c r="AP286" i="6" s="1"/>
  <c r="AP45" i="6"/>
  <c r="AP287" i="6" s="1"/>
  <c r="AP46" i="6"/>
  <c r="AP288" i="6" s="1"/>
  <c r="AP47" i="6"/>
  <c r="AP289" i="6" s="1"/>
  <c r="AP48" i="6"/>
  <c r="AP290" i="6" s="1"/>
  <c r="AP49" i="6"/>
  <c r="AP291" i="6" s="1"/>
  <c r="AP50" i="6"/>
  <c r="AP292" i="6" s="1"/>
  <c r="AP51" i="6"/>
  <c r="AP293" i="6" s="1"/>
  <c r="AP52" i="6"/>
  <c r="AP294" i="6" s="1"/>
  <c r="AP53" i="6"/>
  <c r="AP295" i="6" s="1"/>
  <c r="AP54" i="6"/>
  <c r="AP296" i="6" s="1"/>
  <c r="AP55" i="6"/>
  <c r="AP297" i="6" s="1"/>
  <c r="AP56" i="6"/>
  <c r="AP298" i="6" s="1"/>
  <c r="AP57" i="6"/>
  <c r="AP299" i="6" s="1"/>
  <c r="AP58" i="6"/>
  <c r="AP300" i="6" s="1"/>
  <c r="AP59" i="6"/>
  <c r="AP301" i="6" s="1"/>
  <c r="AP60" i="6"/>
  <c r="AP302" i="6" s="1"/>
  <c r="AP61" i="6"/>
  <c r="AP303" i="6" s="1"/>
  <c r="AP62" i="6"/>
  <c r="AP304" i="6" s="1"/>
  <c r="AP63" i="6"/>
  <c r="AP305" i="6" s="1"/>
  <c r="AP64" i="6"/>
  <c r="AP306" i="6" s="1"/>
  <c r="AP65" i="6"/>
  <c r="AP307" i="6" s="1"/>
  <c r="AP66" i="6"/>
  <c r="AP308" i="6" s="1"/>
  <c r="AP67" i="6"/>
  <c r="AP309" i="6" s="1"/>
  <c r="AP68" i="6"/>
  <c r="AP310" i="6" s="1"/>
  <c r="AP69" i="6"/>
  <c r="AP311" i="6" s="1"/>
  <c r="AP70" i="6"/>
  <c r="AP312" i="6" s="1"/>
  <c r="AP71" i="6"/>
  <c r="AP313" i="6" s="1"/>
  <c r="AP72" i="6"/>
  <c r="AP314" i="6" s="1"/>
  <c r="AP73" i="6"/>
  <c r="AP315" i="6" s="1"/>
  <c r="AP74" i="6"/>
  <c r="AP316" i="6" s="1"/>
  <c r="AP75" i="6"/>
  <c r="AP317" i="6" s="1"/>
  <c r="AP76" i="6"/>
  <c r="AP318" i="6" s="1"/>
  <c r="AP77" i="6"/>
  <c r="AP319" i="6" s="1"/>
  <c r="AP78" i="6"/>
  <c r="AP320" i="6" s="1"/>
  <c r="AP3" i="6"/>
  <c r="AP245" i="6" s="1"/>
  <c r="CK211" i="2"/>
  <c r="BE276" i="6" l="1"/>
  <c r="CK380" i="2"/>
  <c r="AR50" i="6"/>
  <c r="AR292" i="6" s="1"/>
  <c r="DF14" i="2"/>
  <c r="BD11" i="6" s="1"/>
  <c r="BD253" i="6" s="1"/>
  <c r="DM13" i="2"/>
  <c r="BC79" i="6"/>
  <c r="BF79" i="6"/>
  <c r="BI79" i="6"/>
  <c r="BK79" i="6"/>
  <c r="BB79" i="6"/>
  <c r="AS79" i="6"/>
  <c r="BQ79" i="6"/>
  <c r="BR79" i="6"/>
  <c r="AX79" i="6"/>
  <c r="AY79" i="6"/>
  <c r="BA79" i="6"/>
  <c r="AP79" i="6"/>
  <c r="AQ79" i="6"/>
  <c r="AZ79" i="6"/>
  <c r="BE79" i="6"/>
  <c r="AV79" i="6"/>
  <c r="BG79" i="6"/>
  <c r="BJ79" i="6"/>
  <c r="BL79" i="6"/>
  <c r="DM11" i="2"/>
  <c r="BH8" i="6" s="1"/>
  <c r="BH250" i="6" s="1"/>
  <c r="CU11" i="2"/>
  <c r="AW8" i="6" s="1"/>
  <c r="AW250" i="6" s="1"/>
  <c r="DM379" i="2"/>
  <c r="DM372" i="2"/>
  <c r="DM364" i="2"/>
  <c r="DM356" i="2"/>
  <c r="DM348" i="2"/>
  <c r="DM340" i="2"/>
  <c r="DM332" i="2"/>
  <c r="DM324" i="2"/>
  <c r="DM316" i="2"/>
  <c r="DM308" i="2"/>
  <c r="DM300" i="2"/>
  <c r="DM292" i="2"/>
  <c r="DM284" i="2"/>
  <c r="DM276" i="2"/>
  <c r="DM268" i="2"/>
  <c r="DM260" i="2"/>
  <c r="DM252" i="2"/>
  <c r="DM244" i="2"/>
  <c r="DM236" i="2"/>
  <c r="DM228" i="2"/>
  <c r="DM220" i="2"/>
  <c r="DM212" i="2"/>
  <c r="DM204" i="2"/>
  <c r="DM196" i="2"/>
  <c r="DM188" i="2"/>
  <c r="DM180" i="2"/>
  <c r="DM172" i="2"/>
  <c r="DM164" i="2"/>
  <c r="DM156" i="2"/>
  <c r="DM148" i="2"/>
  <c r="DM140" i="2"/>
  <c r="DM132" i="2"/>
  <c r="DM124" i="2"/>
  <c r="DM116" i="2"/>
  <c r="DM108" i="2"/>
  <c r="DM100" i="2"/>
  <c r="DM92" i="2"/>
  <c r="DM84" i="2"/>
  <c r="DM76" i="2"/>
  <c r="DM68" i="2"/>
  <c r="DM60" i="2"/>
  <c r="DM52" i="2"/>
  <c r="DM44" i="2"/>
  <c r="DM36" i="2"/>
  <c r="DM28" i="2"/>
  <c r="DM20" i="2"/>
  <c r="DM12" i="2"/>
  <c r="DM378" i="2"/>
  <c r="DM371" i="2"/>
  <c r="DM363" i="2"/>
  <c r="DM355" i="2"/>
  <c r="DM347" i="2"/>
  <c r="DM339" i="2"/>
  <c r="DM331" i="2"/>
  <c r="DM323" i="2"/>
  <c r="DM315" i="2"/>
  <c r="DM307" i="2"/>
  <c r="DM299" i="2"/>
  <c r="DM291" i="2"/>
  <c r="DM283" i="2"/>
  <c r="DM275" i="2"/>
  <c r="DM267" i="2"/>
  <c r="DM259" i="2"/>
  <c r="DM251" i="2"/>
  <c r="DM243" i="2"/>
  <c r="DM235" i="2"/>
  <c r="DM227" i="2"/>
  <c r="DM219" i="2"/>
  <c r="DM211" i="2"/>
  <c r="DM203" i="2"/>
  <c r="DM195" i="2"/>
  <c r="DM187" i="2"/>
  <c r="DM179" i="2"/>
  <c r="DM171" i="2"/>
  <c r="DM163" i="2"/>
  <c r="DM155" i="2"/>
  <c r="DM147" i="2"/>
  <c r="DM139" i="2"/>
  <c r="BH38" i="6" s="1"/>
  <c r="BH280" i="6" s="1"/>
  <c r="DM131" i="2"/>
  <c r="DM123" i="2"/>
  <c r="DM115" i="2"/>
  <c r="DM107" i="2"/>
  <c r="DM99" i="2"/>
  <c r="DM91" i="2"/>
  <c r="DM83" i="2"/>
  <c r="DM75" i="2"/>
  <c r="DM67" i="2"/>
  <c r="DM59" i="2"/>
  <c r="DM51" i="2"/>
  <c r="DM43" i="2"/>
  <c r="DM35" i="2"/>
  <c r="DM27" i="2"/>
  <c r="DM19" i="2"/>
  <c r="DM377" i="2"/>
  <c r="DM370" i="2"/>
  <c r="DM362" i="2"/>
  <c r="DM354" i="2"/>
  <c r="DM346" i="2"/>
  <c r="DM338" i="2"/>
  <c r="DM330" i="2"/>
  <c r="DM322" i="2"/>
  <c r="DM314" i="2"/>
  <c r="DM306" i="2"/>
  <c r="DM298" i="2"/>
  <c r="DM290" i="2"/>
  <c r="DM282" i="2"/>
  <c r="DM274" i="2"/>
  <c r="DM266" i="2"/>
  <c r="DM258" i="2"/>
  <c r="DM250" i="2"/>
  <c r="DM242" i="2"/>
  <c r="DM234" i="2"/>
  <c r="DM226" i="2"/>
  <c r="DM218" i="2"/>
  <c r="DM210" i="2"/>
  <c r="DM202" i="2"/>
  <c r="DM194" i="2"/>
  <c r="DM186" i="2"/>
  <c r="DM178" i="2"/>
  <c r="DM170" i="2"/>
  <c r="DM162" i="2"/>
  <c r="DM154" i="2"/>
  <c r="DM146" i="2"/>
  <c r="DM138" i="2"/>
  <c r="DM130" i="2"/>
  <c r="DM122" i="2"/>
  <c r="DM114" i="2"/>
  <c r="DM106" i="2"/>
  <c r="DM98" i="2"/>
  <c r="DM90" i="2"/>
  <c r="DM82" i="2"/>
  <c r="DM74" i="2"/>
  <c r="DM66" i="2"/>
  <c r="DM58" i="2"/>
  <c r="DM50" i="2"/>
  <c r="DM42" i="2"/>
  <c r="DM34" i="2"/>
  <c r="DM26" i="2"/>
  <c r="DM18" i="2"/>
  <c r="DM10" i="2"/>
  <c r="DM376" i="2"/>
  <c r="DM369" i="2"/>
  <c r="DM361" i="2"/>
  <c r="DM353" i="2"/>
  <c r="DM345" i="2"/>
  <c r="DM337" i="2"/>
  <c r="DM329" i="2"/>
  <c r="DM321" i="2"/>
  <c r="DM313" i="2"/>
  <c r="DM305" i="2"/>
  <c r="DM297" i="2"/>
  <c r="DM289" i="2"/>
  <c r="DM281" i="2"/>
  <c r="DM273" i="2"/>
  <c r="DM265" i="2"/>
  <c r="DM257" i="2"/>
  <c r="DM249" i="2"/>
  <c r="DM241" i="2"/>
  <c r="DM233" i="2"/>
  <c r="DM225" i="2"/>
  <c r="DM217" i="2"/>
  <c r="DM209" i="2"/>
  <c r="DM201" i="2"/>
  <c r="DM193" i="2"/>
  <c r="DM185" i="2"/>
  <c r="DM177" i="2"/>
  <c r="DM169" i="2"/>
  <c r="DM161" i="2"/>
  <c r="DM153" i="2"/>
  <c r="DM145" i="2"/>
  <c r="DM137" i="2"/>
  <c r="DM129" i="2"/>
  <c r="DM121" i="2"/>
  <c r="DM113" i="2"/>
  <c r="DM105" i="2"/>
  <c r="DM97" i="2"/>
  <c r="DM89" i="2"/>
  <c r="DM81" i="2"/>
  <c r="DM73" i="2"/>
  <c r="DM65" i="2"/>
  <c r="DM57" i="2"/>
  <c r="DM49" i="2"/>
  <c r="DM41" i="2"/>
  <c r="DM33" i="2"/>
  <c r="DM25" i="2"/>
  <c r="DM17" i="2"/>
  <c r="DM9" i="2"/>
  <c r="DM368" i="2"/>
  <c r="DM360" i="2"/>
  <c r="DM352" i="2"/>
  <c r="DM344" i="2"/>
  <c r="DM336" i="2"/>
  <c r="DM328" i="2"/>
  <c r="DM320" i="2"/>
  <c r="DM312" i="2"/>
  <c r="DM304" i="2"/>
  <c r="DM296" i="2"/>
  <c r="DM288" i="2"/>
  <c r="DM280" i="2"/>
  <c r="DM272" i="2"/>
  <c r="DM264" i="2"/>
  <c r="DM256" i="2"/>
  <c r="DM248" i="2"/>
  <c r="DM240" i="2"/>
  <c r="DM232" i="2"/>
  <c r="DM224" i="2"/>
  <c r="DM216" i="2"/>
  <c r="DM208" i="2"/>
  <c r="DM200" i="2"/>
  <c r="DM192" i="2"/>
  <c r="DM184" i="2"/>
  <c r="DM176" i="2"/>
  <c r="DM168" i="2"/>
  <c r="DM160" i="2"/>
  <c r="DM152" i="2"/>
  <c r="DM144" i="2"/>
  <c r="DM136" i="2"/>
  <c r="DM128" i="2"/>
  <c r="DM120" i="2"/>
  <c r="DM112" i="2"/>
  <c r="DM104" i="2"/>
  <c r="DM96" i="2"/>
  <c r="DM88" i="2"/>
  <c r="DM80" i="2"/>
  <c r="DM72" i="2"/>
  <c r="DM64" i="2"/>
  <c r="DM56" i="2"/>
  <c r="DM48" i="2"/>
  <c r="DM40" i="2"/>
  <c r="DM32" i="2"/>
  <c r="DM24" i="2"/>
  <c r="DM16" i="2"/>
  <c r="DM8" i="2"/>
  <c r="DM375" i="2"/>
  <c r="BH77" i="6" s="1"/>
  <c r="BH319" i="6" s="1"/>
  <c r="DM367" i="2"/>
  <c r="DM359" i="2"/>
  <c r="DM351" i="2"/>
  <c r="DM343" i="2"/>
  <c r="DM335" i="2"/>
  <c r="DM327" i="2"/>
  <c r="DM319" i="2"/>
  <c r="DM311" i="2"/>
  <c r="DM303" i="2"/>
  <c r="DM295" i="2"/>
  <c r="DM287" i="2"/>
  <c r="DM279" i="2"/>
  <c r="DM271" i="2"/>
  <c r="DM263" i="2"/>
  <c r="DM255" i="2"/>
  <c r="DM247" i="2"/>
  <c r="DM239" i="2"/>
  <c r="DM231" i="2"/>
  <c r="DM223" i="2"/>
  <c r="DM215" i="2"/>
  <c r="DM207" i="2"/>
  <c r="DM199" i="2"/>
  <c r="DM191" i="2"/>
  <c r="DM183" i="2"/>
  <c r="DM175" i="2"/>
  <c r="DM167" i="2"/>
  <c r="DM159" i="2"/>
  <c r="DM151" i="2"/>
  <c r="DM143" i="2"/>
  <c r="DM135" i="2"/>
  <c r="DM127" i="2"/>
  <c r="DM119" i="2"/>
  <c r="DM111" i="2"/>
  <c r="DM103" i="2"/>
  <c r="DM95" i="2"/>
  <c r="DM87" i="2"/>
  <c r="DM79" i="2"/>
  <c r="DM71" i="2"/>
  <c r="DM63" i="2"/>
  <c r="DM55" i="2"/>
  <c r="DM47" i="2"/>
  <c r="DM39" i="2"/>
  <c r="DM31" i="2"/>
  <c r="DM23" i="2"/>
  <c r="DM15" i="2"/>
  <c r="DM7" i="2"/>
  <c r="DM374" i="2"/>
  <c r="DM366" i="2"/>
  <c r="DM358" i="2"/>
  <c r="DM350" i="2"/>
  <c r="DM342" i="2"/>
  <c r="DM334" i="2"/>
  <c r="DM326" i="2"/>
  <c r="DM318" i="2"/>
  <c r="DM310" i="2"/>
  <c r="DM302" i="2"/>
  <c r="DM294" i="2"/>
  <c r="DM286" i="2"/>
  <c r="DM278" i="2"/>
  <c r="DM270" i="2"/>
  <c r="DM262" i="2"/>
  <c r="DM254" i="2"/>
  <c r="DM246" i="2"/>
  <c r="DM238" i="2"/>
  <c r="DM230" i="2"/>
  <c r="DM222" i="2"/>
  <c r="DM214" i="2"/>
  <c r="DM206" i="2"/>
  <c r="DM198" i="2"/>
  <c r="DM190" i="2"/>
  <c r="DM182" i="2"/>
  <c r="DM174" i="2"/>
  <c r="DM166" i="2"/>
  <c r="DM158" i="2"/>
  <c r="DM150" i="2"/>
  <c r="DM142" i="2"/>
  <c r="DM134" i="2"/>
  <c r="DM126" i="2"/>
  <c r="DM118" i="2"/>
  <c r="DM110" i="2"/>
  <c r="DM102" i="2"/>
  <c r="DM94" i="2"/>
  <c r="DM86" i="2"/>
  <c r="DM78" i="2"/>
  <c r="DM70" i="2"/>
  <c r="DM62" i="2"/>
  <c r="DM54" i="2"/>
  <c r="DM46" i="2"/>
  <c r="DM38" i="2"/>
  <c r="DM30" i="2"/>
  <c r="DM22" i="2"/>
  <c r="DM14" i="2"/>
  <c r="DM6" i="2"/>
  <c r="DM373" i="2"/>
  <c r="DM365" i="2"/>
  <c r="DM357" i="2"/>
  <c r="DM349" i="2"/>
  <c r="DM341" i="2"/>
  <c r="DM333" i="2"/>
  <c r="DM325" i="2"/>
  <c r="DM317" i="2"/>
  <c r="DM309" i="2"/>
  <c r="DM301" i="2"/>
  <c r="DM293" i="2"/>
  <c r="DM285" i="2"/>
  <c r="DM277" i="2"/>
  <c r="DM269" i="2"/>
  <c r="DM261" i="2"/>
  <c r="DM253" i="2"/>
  <c r="DM245" i="2"/>
  <c r="DM237" i="2"/>
  <c r="DM229" i="2"/>
  <c r="DM221" i="2"/>
  <c r="DM213" i="2"/>
  <c r="DM205" i="2"/>
  <c r="DM197" i="2"/>
  <c r="DM189" i="2"/>
  <c r="DM181" i="2"/>
  <c r="DM173" i="2"/>
  <c r="DM165" i="2"/>
  <c r="DM157" i="2"/>
  <c r="DM149" i="2"/>
  <c r="DM141" i="2"/>
  <c r="DM133" i="2"/>
  <c r="DM125" i="2"/>
  <c r="DM117" i="2"/>
  <c r="DM109" i="2"/>
  <c r="DM101" i="2"/>
  <c r="DM93" i="2"/>
  <c r="DM85" i="2"/>
  <c r="DM77" i="2"/>
  <c r="DM69" i="2"/>
  <c r="DM61" i="2"/>
  <c r="DM53" i="2"/>
  <c r="DM45" i="2"/>
  <c r="DM37" i="2"/>
  <c r="DM29" i="2"/>
  <c r="DM21" i="2"/>
  <c r="CU6" i="2"/>
  <c r="AW3" i="6" s="1"/>
  <c r="AW245" i="6" s="1"/>
  <c r="CU376" i="2"/>
  <c r="CU373" i="2"/>
  <c r="CU369" i="2"/>
  <c r="CU365" i="2"/>
  <c r="CU361" i="2"/>
  <c r="CU357" i="2"/>
  <c r="CU353" i="2"/>
  <c r="CU349" i="2"/>
  <c r="AW67" i="6" s="1"/>
  <c r="AW309" i="6" s="1"/>
  <c r="CU345" i="2"/>
  <c r="CU341" i="2"/>
  <c r="CU337" i="2"/>
  <c r="CU333" i="2"/>
  <c r="CU329" i="2"/>
  <c r="AW59" i="6" s="1"/>
  <c r="AW301" i="6" s="1"/>
  <c r="CU325" i="2"/>
  <c r="CU321" i="2"/>
  <c r="CU317" i="2"/>
  <c r="CU313" i="2"/>
  <c r="CU309" i="2"/>
  <c r="CU305" i="2"/>
  <c r="CU301" i="2"/>
  <c r="CU297" i="2"/>
  <c r="CU293" i="2"/>
  <c r="CU289" i="2"/>
  <c r="CU285" i="2"/>
  <c r="CU281" i="2"/>
  <c r="CU277" i="2"/>
  <c r="CU273" i="2"/>
  <c r="CU269" i="2"/>
  <c r="CU265" i="2"/>
  <c r="CU261" i="2"/>
  <c r="CU257" i="2"/>
  <c r="CU253" i="2"/>
  <c r="CU249" i="2"/>
  <c r="CU245" i="2"/>
  <c r="CU241" i="2"/>
  <c r="CU237" i="2"/>
  <c r="CU233" i="2"/>
  <c r="CU229" i="2"/>
  <c r="CU225" i="2"/>
  <c r="CU221" i="2"/>
  <c r="CU217" i="2"/>
  <c r="CU213" i="2"/>
  <c r="CU209" i="2"/>
  <c r="CU205" i="2"/>
  <c r="CU201" i="2"/>
  <c r="CU197" i="2"/>
  <c r="CU193" i="2"/>
  <c r="CU189" i="2"/>
  <c r="CU185" i="2"/>
  <c r="CU181" i="2"/>
  <c r="CU177" i="2"/>
  <c r="CU173" i="2"/>
  <c r="CU169" i="2"/>
  <c r="CU165" i="2"/>
  <c r="CU161" i="2"/>
  <c r="CU157" i="2"/>
  <c r="CU153" i="2"/>
  <c r="AW45" i="6" s="1"/>
  <c r="AW287" i="6" s="1"/>
  <c r="CU149" i="2"/>
  <c r="CU145" i="2"/>
  <c r="CU141" i="2"/>
  <c r="CU137" i="2"/>
  <c r="CU133" i="2"/>
  <c r="CU129" i="2"/>
  <c r="CU125" i="2"/>
  <c r="CU121" i="2"/>
  <c r="CU117" i="2"/>
  <c r="CU113" i="2"/>
  <c r="CU109" i="2"/>
  <c r="CU105" i="2"/>
  <c r="CU101" i="2"/>
  <c r="CU95" i="2"/>
  <c r="CU90" i="2"/>
  <c r="CU85" i="2"/>
  <c r="CU79" i="2"/>
  <c r="CU74" i="2"/>
  <c r="CU69" i="2"/>
  <c r="CU63" i="2"/>
  <c r="CU58" i="2"/>
  <c r="CU53" i="2"/>
  <c r="CU47" i="2"/>
  <c r="CU42" i="2"/>
  <c r="CU37" i="2"/>
  <c r="CU31" i="2"/>
  <c r="CU26" i="2"/>
  <c r="CU21" i="2"/>
  <c r="CU15" i="2"/>
  <c r="AW12" i="6" s="1"/>
  <c r="AW254" i="6" s="1"/>
  <c r="CU10" i="2"/>
  <c r="AW7" i="6" s="1"/>
  <c r="AW249" i="6" s="1"/>
  <c r="CU379" i="2"/>
  <c r="CU372" i="2"/>
  <c r="CU368" i="2"/>
  <c r="CU364" i="2"/>
  <c r="CU360" i="2"/>
  <c r="CU356" i="2"/>
  <c r="CU352" i="2"/>
  <c r="CU348" i="2"/>
  <c r="AW66" i="6" s="1"/>
  <c r="AW308" i="6" s="1"/>
  <c r="CU344" i="2"/>
  <c r="CU340" i="2"/>
  <c r="CU336" i="2"/>
  <c r="AW62" i="6" s="1"/>
  <c r="AW304" i="6" s="1"/>
  <c r="CU332" i="2"/>
  <c r="CU328" i="2"/>
  <c r="AW58" i="6" s="1"/>
  <c r="AW300" i="6" s="1"/>
  <c r="CU324" i="2"/>
  <c r="CU320" i="2"/>
  <c r="CU316" i="2"/>
  <c r="CU312" i="2"/>
  <c r="CU308" i="2"/>
  <c r="CU304" i="2"/>
  <c r="CU300" i="2"/>
  <c r="CU296" i="2"/>
  <c r="CU292" i="2"/>
  <c r="CU288" i="2"/>
  <c r="CU284" i="2"/>
  <c r="CU280" i="2"/>
  <c r="CU276" i="2"/>
  <c r="CU272" i="2"/>
  <c r="AW54" i="6" s="1"/>
  <c r="AW296" i="6" s="1"/>
  <c r="CU268" i="2"/>
  <c r="CU264" i="2"/>
  <c r="CU260" i="2"/>
  <c r="CU256" i="2"/>
  <c r="CU252" i="2"/>
  <c r="CU248" i="2"/>
  <c r="CU244" i="2"/>
  <c r="CU240" i="2"/>
  <c r="CU236" i="2"/>
  <c r="CU232" i="2"/>
  <c r="CU228" i="2"/>
  <c r="CU224" i="2"/>
  <c r="CU220" i="2"/>
  <c r="CU216" i="2"/>
  <c r="CU212" i="2"/>
  <c r="CU208" i="2"/>
  <c r="CU204" i="2"/>
  <c r="CU200" i="2"/>
  <c r="CU196" i="2"/>
  <c r="CU192" i="2"/>
  <c r="CU188" i="2"/>
  <c r="CU184" i="2"/>
  <c r="CU180" i="2"/>
  <c r="CU176" i="2"/>
  <c r="CU172" i="2"/>
  <c r="CU168" i="2"/>
  <c r="CU164" i="2"/>
  <c r="CU160" i="2"/>
  <c r="CU156" i="2"/>
  <c r="CU152" i="2"/>
  <c r="AW44" i="6" s="1"/>
  <c r="AW286" i="6" s="1"/>
  <c r="CU148" i="2"/>
  <c r="CU144" i="2"/>
  <c r="CU140" i="2"/>
  <c r="CU136" i="2"/>
  <c r="CU132" i="2"/>
  <c r="CU128" i="2"/>
  <c r="CU124" i="2"/>
  <c r="CU120" i="2"/>
  <c r="CU116" i="2"/>
  <c r="CU112" i="2"/>
  <c r="CU108" i="2"/>
  <c r="CU104" i="2"/>
  <c r="CU99" i="2"/>
  <c r="CU94" i="2"/>
  <c r="CU89" i="2"/>
  <c r="CU83" i="2"/>
  <c r="CU78" i="2"/>
  <c r="CU73" i="2"/>
  <c r="CU67" i="2"/>
  <c r="CU62" i="2"/>
  <c r="CU57" i="2"/>
  <c r="CU51" i="2"/>
  <c r="CU46" i="2"/>
  <c r="CU41" i="2"/>
  <c r="CU35" i="2"/>
  <c r="CU30" i="2"/>
  <c r="CU25" i="2"/>
  <c r="CU19" i="2"/>
  <c r="AW16" i="6" s="1"/>
  <c r="AW258" i="6" s="1"/>
  <c r="CU14" i="2"/>
  <c r="AW11" i="6" s="1"/>
  <c r="AW253" i="6" s="1"/>
  <c r="CU9" i="2"/>
  <c r="CU8" i="2"/>
  <c r="AW5" i="6" s="1"/>
  <c r="AW247" i="6" s="1"/>
  <c r="CU12" i="2"/>
  <c r="AW9" i="6" s="1"/>
  <c r="AW251" i="6" s="1"/>
  <c r="CU16" i="2"/>
  <c r="AW13" i="6" s="1"/>
  <c r="AW255" i="6" s="1"/>
  <c r="CU20" i="2"/>
  <c r="AW17" i="6" s="1"/>
  <c r="AW259" i="6" s="1"/>
  <c r="CU24" i="2"/>
  <c r="CU28" i="2"/>
  <c r="CU32" i="2"/>
  <c r="CU36" i="2"/>
  <c r="CU40" i="2"/>
  <c r="AW25" i="6" s="1"/>
  <c r="AW267" i="6" s="1"/>
  <c r="CU44" i="2"/>
  <c r="CU48" i="2"/>
  <c r="AW29" i="6" s="1"/>
  <c r="AW271" i="6" s="1"/>
  <c r="CU52" i="2"/>
  <c r="CU56" i="2"/>
  <c r="CU60" i="2"/>
  <c r="AW32" i="6" s="1"/>
  <c r="AW274" i="6" s="1"/>
  <c r="CU64" i="2"/>
  <c r="CU68" i="2"/>
  <c r="CU72" i="2"/>
  <c r="CU76" i="2"/>
  <c r="CU80" i="2"/>
  <c r="CU84" i="2"/>
  <c r="CU88" i="2"/>
  <c r="CU92" i="2"/>
  <c r="CU96" i="2"/>
  <c r="CU100" i="2"/>
  <c r="CU378" i="2"/>
  <c r="CU375" i="2"/>
  <c r="AW77" i="6" s="1"/>
  <c r="AW319" i="6" s="1"/>
  <c r="CU371" i="2"/>
  <c r="CU367" i="2"/>
  <c r="CU363" i="2"/>
  <c r="CU359" i="2"/>
  <c r="CU355" i="2"/>
  <c r="AW71" i="6" s="1"/>
  <c r="AW313" i="6" s="1"/>
  <c r="CU351" i="2"/>
  <c r="AW69" i="6" s="1"/>
  <c r="AW311" i="6" s="1"/>
  <c r="CU347" i="2"/>
  <c r="CU343" i="2"/>
  <c r="CU339" i="2"/>
  <c r="CU335" i="2"/>
  <c r="AW61" i="6" s="1"/>
  <c r="AW303" i="6" s="1"/>
  <c r="CU331" i="2"/>
  <c r="CU327" i="2"/>
  <c r="CU323" i="2"/>
  <c r="CU319" i="2"/>
  <c r="CU315" i="2"/>
  <c r="CU311" i="2"/>
  <c r="CU307" i="2"/>
  <c r="CU303" i="2"/>
  <c r="CU299" i="2"/>
  <c r="CU295" i="2"/>
  <c r="CU291" i="2"/>
  <c r="CU287" i="2"/>
  <c r="CU283" i="2"/>
  <c r="CU279" i="2"/>
  <c r="CU275" i="2"/>
  <c r="CU271" i="2"/>
  <c r="CU267" i="2"/>
  <c r="CU263" i="2"/>
  <c r="CU259" i="2"/>
  <c r="CU255" i="2"/>
  <c r="CU251" i="2"/>
  <c r="CU247" i="2"/>
  <c r="CU243" i="2"/>
  <c r="CU239" i="2"/>
  <c r="CU235" i="2"/>
  <c r="CU231" i="2"/>
  <c r="CU227" i="2"/>
  <c r="CU223" i="2"/>
  <c r="CU219" i="2"/>
  <c r="CU215" i="2"/>
  <c r="CU211" i="2"/>
  <c r="CU207" i="2"/>
  <c r="CU203" i="2"/>
  <c r="CU199" i="2"/>
  <c r="CU195" i="2"/>
  <c r="CU191" i="2"/>
  <c r="CU187" i="2"/>
  <c r="CU183" i="2"/>
  <c r="CU179" i="2"/>
  <c r="CU175" i="2"/>
  <c r="CU171" i="2"/>
  <c r="CU167" i="2"/>
  <c r="CU163" i="2"/>
  <c r="CU159" i="2"/>
  <c r="CU155" i="2"/>
  <c r="AW47" i="6" s="1"/>
  <c r="AW289" i="6" s="1"/>
  <c r="CU151" i="2"/>
  <c r="AW43" i="6" s="1"/>
  <c r="AW285" i="6" s="1"/>
  <c r="CU147" i="2"/>
  <c r="CU143" i="2"/>
  <c r="AW41" i="6" s="1"/>
  <c r="AW283" i="6" s="1"/>
  <c r="CU139" i="2"/>
  <c r="AW38" i="6" s="1"/>
  <c r="AW280" i="6" s="1"/>
  <c r="CU135" i="2"/>
  <c r="CU131" i="2"/>
  <c r="CU127" i="2"/>
  <c r="CU123" i="2"/>
  <c r="CU119" i="2"/>
  <c r="CU115" i="2"/>
  <c r="CU111" i="2"/>
  <c r="CU107" i="2"/>
  <c r="CU103" i="2"/>
  <c r="CU98" i="2"/>
  <c r="CU93" i="2"/>
  <c r="CU87" i="2"/>
  <c r="CU82" i="2"/>
  <c r="CU77" i="2"/>
  <c r="CU71" i="2"/>
  <c r="CU66" i="2"/>
  <c r="CU61" i="2"/>
  <c r="CU55" i="2"/>
  <c r="CU50" i="2"/>
  <c r="CU45" i="2"/>
  <c r="CU39" i="2"/>
  <c r="CU34" i="2"/>
  <c r="AW22" i="6" s="1"/>
  <c r="AW264" i="6" s="1"/>
  <c r="CU29" i="2"/>
  <c r="CU23" i="2"/>
  <c r="CU18" i="2"/>
  <c r="AW15" i="6" s="1"/>
  <c r="AW257" i="6" s="1"/>
  <c r="CU13" i="2"/>
  <c r="AW10" i="6" s="1"/>
  <c r="AW252" i="6" s="1"/>
  <c r="CU7" i="2"/>
  <c r="AW4" i="6" s="1"/>
  <c r="AW246" i="6" s="1"/>
  <c r="CU377" i="2"/>
  <c r="AW78" i="6" s="1"/>
  <c r="AW320" i="6" s="1"/>
  <c r="CU374" i="2"/>
  <c r="AW76" i="6" s="1"/>
  <c r="AW318" i="6" s="1"/>
  <c r="CU370" i="2"/>
  <c r="CU366" i="2"/>
  <c r="CU362" i="2"/>
  <c r="CU358" i="2"/>
  <c r="AW73" i="6" s="1"/>
  <c r="AW315" i="6" s="1"/>
  <c r="CU354" i="2"/>
  <c r="AW70" i="6" s="1"/>
  <c r="AW312" i="6" s="1"/>
  <c r="CU350" i="2"/>
  <c r="AW68" i="6" s="1"/>
  <c r="AW310" i="6" s="1"/>
  <c r="CU346" i="2"/>
  <c r="AW65" i="6" s="1"/>
  <c r="AW307" i="6" s="1"/>
  <c r="CU342" i="2"/>
  <c r="AW64" i="6" s="1"/>
  <c r="AW306" i="6" s="1"/>
  <c r="CU338" i="2"/>
  <c r="CU334" i="2"/>
  <c r="CU330" i="2"/>
  <c r="CU326" i="2"/>
  <c r="CU322" i="2"/>
  <c r="CU318" i="2"/>
  <c r="CU314" i="2"/>
  <c r="CU310" i="2"/>
  <c r="CU306" i="2"/>
  <c r="CU302" i="2"/>
  <c r="CU298" i="2"/>
  <c r="CU294" i="2"/>
  <c r="CU290" i="2"/>
  <c r="CU286" i="2"/>
  <c r="CU282" i="2"/>
  <c r="CU278" i="2"/>
  <c r="CU274" i="2"/>
  <c r="CU270" i="2"/>
  <c r="CU266" i="2"/>
  <c r="CU262" i="2"/>
  <c r="CU258" i="2"/>
  <c r="CU254" i="2"/>
  <c r="CU250" i="2"/>
  <c r="CU246" i="2"/>
  <c r="CU242" i="2"/>
  <c r="CU238" i="2"/>
  <c r="CU234" i="2"/>
  <c r="CU230" i="2"/>
  <c r="CU226" i="2"/>
  <c r="CU222" i="2"/>
  <c r="CU218" i="2"/>
  <c r="CU214" i="2"/>
  <c r="CU210" i="2"/>
  <c r="CU206" i="2"/>
  <c r="CU202" i="2"/>
  <c r="CU198" i="2"/>
  <c r="CU194" i="2"/>
  <c r="CU190" i="2"/>
  <c r="CU186" i="2"/>
  <c r="CU182" i="2"/>
  <c r="CU178" i="2"/>
  <c r="CU174" i="2"/>
  <c r="CU170" i="2"/>
  <c r="CU166" i="2"/>
  <c r="CU162" i="2"/>
  <c r="CU158" i="2"/>
  <c r="CU154" i="2"/>
  <c r="AW46" i="6" s="1"/>
  <c r="AW288" i="6" s="1"/>
  <c r="CU150" i="2"/>
  <c r="CU146" i="2"/>
  <c r="CU142" i="2"/>
  <c r="AW40" i="6" s="1"/>
  <c r="AW282" i="6" s="1"/>
  <c r="CU138" i="2"/>
  <c r="AW37" i="6" s="1"/>
  <c r="AW279" i="6" s="1"/>
  <c r="CU134" i="2"/>
  <c r="CU130" i="2"/>
  <c r="CU126" i="2"/>
  <c r="CU122" i="2"/>
  <c r="CU118" i="2"/>
  <c r="CU114" i="2"/>
  <c r="CU110" i="2"/>
  <c r="CU106" i="2"/>
  <c r="CU102" i="2"/>
  <c r="CU97" i="2"/>
  <c r="CU91" i="2"/>
  <c r="CU86" i="2"/>
  <c r="CU81" i="2"/>
  <c r="CU75" i="2"/>
  <c r="CU70" i="2"/>
  <c r="CU65" i="2"/>
  <c r="CU59" i="2"/>
  <c r="CU54" i="2"/>
  <c r="CU49" i="2"/>
  <c r="CU43" i="2"/>
  <c r="CU38" i="2"/>
  <c r="AW24" i="6" s="1"/>
  <c r="AW266" i="6" s="1"/>
  <c r="CU33" i="2"/>
  <c r="CU27" i="2"/>
  <c r="CU22" i="2"/>
  <c r="CU17" i="2"/>
  <c r="AW14" i="6" s="1"/>
  <c r="AW256" i="6" s="1"/>
  <c r="DF376" i="2"/>
  <c r="DF369" i="2"/>
  <c r="DF361" i="2"/>
  <c r="DF353" i="2"/>
  <c r="DF345" i="2"/>
  <c r="DF337" i="2"/>
  <c r="DF329" i="2"/>
  <c r="BD59" i="6" s="1"/>
  <c r="BD301" i="6" s="1"/>
  <c r="DF321" i="2"/>
  <c r="DF313" i="2"/>
  <c r="DF305" i="2"/>
  <c r="DF297" i="2"/>
  <c r="DF289" i="2"/>
  <c r="DF281" i="2"/>
  <c r="DF273" i="2"/>
  <c r="DF265" i="2"/>
  <c r="DF257" i="2"/>
  <c r="DF249" i="2"/>
  <c r="DF241" i="2"/>
  <c r="DF233" i="2"/>
  <c r="DF225" i="2"/>
  <c r="DF217" i="2"/>
  <c r="DF209" i="2"/>
  <c r="DF201" i="2"/>
  <c r="DF193" i="2"/>
  <c r="DF185" i="2"/>
  <c r="DF174" i="2"/>
  <c r="DF158" i="2"/>
  <c r="DF142" i="2"/>
  <c r="BD40" i="6" s="1"/>
  <c r="BD282" i="6" s="1"/>
  <c r="DF126" i="2"/>
  <c r="DF110" i="2"/>
  <c r="DF94" i="2"/>
  <c r="DF78" i="2"/>
  <c r="DF62" i="2"/>
  <c r="DF46" i="2"/>
  <c r="DF30" i="2"/>
  <c r="DF7" i="2"/>
  <c r="BD4" i="6" s="1"/>
  <c r="BD246" i="6" s="1"/>
  <c r="DF11" i="2"/>
  <c r="BD8" i="6" s="1"/>
  <c r="BD250" i="6" s="1"/>
  <c r="DF15" i="2"/>
  <c r="BD12" i="6" s="1"/>
  <c r="BD254" i="6" s="1"/>
  <c r="DF19" i="2"/>
  <c r="BD16" i="6" s="1"/>
  <c r="BD258" i="6" s="1"/>
  <c r="DF23" i="2"/>
  <c r="DF27" i="2"/>
  <c r="DF31" i="2"/>
  <c r="DF35" i="2"/>
  <c r="DF39" i="2"/>
  <c r="DF43" i="2"/>
  <c r="BD28" i="6" s="1"/>
  <c r="DF47" i="2"/>
  <c r="DF51" i="2"/>
  <c r="DF55" i="2"/>
  <c r="DF59" i="2"/>
  <c r="DF63" i="2"/>
  <c r="DF67" i="2"/>
  <c r="DF71" i="2"/>
  <c r="DF75" i="2"/>
  <c r="DF79" i="2"/>
  <c r="DF83" i="2"/>
  <c r="DF87" i="2"/>
  <c r="DF91" i="2"/>
  <c r="DF95" i="2"/>
  <c r="DF99" i="2"/>
  <c r="DF103" i="2"/>
  <c r="DF107" i="2"/>
  <c r="DF111" i="2"/>
  <c r="DF115" i="2"/>
  <c r="DF119" i="2"/>
  <c r="DF123" i="2"/>
  <c r="DF127" i="2"/>
  <c r="DF131" i="2"/>
  <c r="DF135" i="2"/>
  <c r="BD38" i="6"/>
  <c r="BD280" i="6" s="1"/>
  <c r="DF143" i="2"/>
  <c r="DF147" i="2"/>
  <c r="DF151" i="2"/>
  <c r="BD43" i="6" s="1"/>
  <c r="BD285" i="6" s="1"/>
  <c r="DF155" i="2"/>
  <c r="BD47" i="6" s="1"/>
  <c r="BD289" i="6" s="1"/>
  <c r="DF159" i="2"/>
  <c r="DF163" i="2"/>
  <c r="DF167" i="2"/>
  <c r="DF171" i="2"/>
  <c r="DF175" i="2"/>
  <c r="DF179" i="2"/>
  <c r="DF183" i="2"/>
  <c r="DF187" i="2"/>
  <c r="DF191" i="2"/>
  <c r="DF195" i="2"/>
  <c r="DF199" i="2"/>
  <c r="DF203" i="2"/>
  <c r="DF207" i="2"/>
  <c r="DF211" i="2"/>
  <c r="DF215" i="2"/>
  <c r="DF219" i="2"/>
  <c r="DF223" i="2"/>
  <c r="DF227" i="2"/>
  <c r="DF231" i="2"/>
  <c r="DF235" i="2"/>
  <c r="DF239" i="2"/>
  <c r="DF243" i="2"/>
  <c r="DF247" i="2"/>
  <c r="DF251" i="2"/>
  <c r="DF255" i="2"/>
  <c r="DF259" i="2"/>
  <c r="DF263" i="2"/>
  <c r="DF267" i="2"/>
  <c r="DF271" i="2"/>
  <c r="DF275" i="2"/>
  <c r="DF279" i="2"/>
  <c r="DF283" i="2"/>
  <c r="DF287" i="2"/>
  <c r="DF291" i="2"/>
  <c r="DF295" i="2"/>
  <c r="DF299" i="2"/>
  <c r="DF303" i="2"/>
  <c r="DF307" i="2"/>
  <c r="DF311" i="2"/>
  <c r="DF315" i="2"/>
  <c r="DF319" i="2"/>
  <c r="DF323" i="2"/>
  <c r="DF327" i="2"/>
  <c r="DF331" i="2"/>
  <c r="DF335" i="2"/>
  <c r="BD61" i="6" s="1"/>
  <c r="BD303" i="6" s="1"/>
  <c r="DF339" i="2"/>
  <c r="DF343" i="2"/>
  <c r="DF347" i="2"/>
  <c r="DF351" i="2"/>
  <c r="DF355" i="2"/>
  <c r="BD71" i="6" s="1"/>
  <c r="BD313" i="6" s="1"/>
  <c r="DF359" i="2"/>
  <c r="DF363" i="2"/>
  <c r="DF367" i="2"/>
  <c r="DF371" i="2"/>
  <c r="DF378" i="2"/>
  <c r="DF8" i="2"/>
  <c r="BD5" i="6" s="1"/>
  <c r="BD247" i="6" s="1"/>
  <c r="DF12" i="2"/>
  <c r="BD9" i="6" s="1"/>
  <c r="BD251" i="6" s="1"/>
  <c r="DF16" i="2"/>
  <c r="BD13" i="6" s="1"/>
  <c r="BD255" i="6" s="1"/>
  <c r="DF20" i="2"/>
  <c r="BD17" i="6" s="1"/>
  <c r="BD259" i="6" s="1"/>
  <c r="DF24" i="2"/>
  <c r="DF28" i="2"/>
  <c r="DF32" i="2"/>
  <c r="DF36" i="2"/>
  <c r="DF40" i="2"/>
  <c r="BD25" i="6" s="1"/>
  <c r="BD267" i="6" s="1"/>
  <c r="DF44" i="2"/>
  <c r="DF48" i="2"/>
  <c r="DF52" i="2"/>
  <c r="DF56" i="2"/>
  <c r="DF60" i="2"/>
  <c r="BD32" i="6" s="1"/>
  <c r="BD274" i="6" s="1"/>
  <c r="DF64" i="2"/>
  <c r="DF68" i="2"/>
  <c r="DF72" i="2"/>
  <c r="DF76" i="2"/>
  <c r="DF80" i="2"/>
  <c r="DF84" i="2"/>
  <c r="DF88" i="2"/>
  <c r="DF92" i="2"/>
  <c r="DF96" i="2"/>
  <c r="DF104" i="2"/>
  <c r="DF108" i="2"/>
  <c r="DF112" i="2"/>
  <c r="DF116" i="2"/>
  <c r="DF120" i="2"/>
  <c r="DF124" i="2"/>
  <c r="DF128" i="2"/>
  <c r="DF132" i="2"/>
  <c r="DF136" i="2"/>
  <c r="DF140" i="2"/>
  <c r="DF144" i="2"/>
  <c r="DF148" i="2"/>
  <c r="DF152" i="2"/>
  <c r="BD44" i="6" s="1"/>
  <c r="BD286" i="6" s="1"/>
  <c r="DF156" i="2"/>
  <c r="DF160" i="2"/>
  <c r="DF164" i="2"/>
  <c r="DF168" i="2"/>
  <c r="DF172" i="2"/>
  <c r="DF176" i="2"/>
  <c r="DF180" i="2"/>
  <c r="DF184" i="2"/>
  <c r="DF188" i="2"/>
  <c r="DF192" i="2"/>
  <c r="DF196" i="2"/>
  <c r="DF200" i="2"/>
  <c r="DF204" i="2"/>
  <c r="DF208" i="2"/>
  <c r="DF212" i="2"/>
  <c r="DF216" i="2"/>
  <c r="DF220" i="2"/>
  <c r="DF224" i="2"/>
  <c r="DF228" i="2"/>
  <c r="DF232" i="2"/>
  <c r="DF236" i="2"/>
  <c r="DF240" i="2"/>
  <c r="DF244" i="2"/>
  <c r="DF248" i="2"/>
  <c r="DF252" i="2"/>
  <c r="DF256" i="2"/>
  <c r="DF260" i="2"/>
  <c r="DF264" i="2"/>
  <c r="DF268" i="2"/>
  <c r="DF272" i="2"/>
  <c r="BD54" i="6" s="1"/>
  <c r="BD296" i="6" s="1"/>
  <c r="DF276" i="2"/>
  <c r="DF280" i="2"/>
  <c r="DF288" i="2"/>
  <c r="DF292" i="2"/>
  <c r="DF296" i="2"/>
  <c r="DF300" i="2"/>
  <c r="DF304" i="2"/>
  <c r="DF308" i="2"/>
  <c r="DF312" i="2"/>
  <c r="DF316" i="2"/>
  <c r="DF320" i="2"/>
  <c r="DF324" i="2"/>
  <c r="DF328" i="2"/>
  <c r="BD58" i="6" s="1"/>
  <c r="BD300" i="6" s="1"/>
  <c r="DF332" i="2"/>
  <c r="DF336" i="2"/>
  <c r="DF340" i="2"/>
  <c r="DF344" i="2"/>
  <c r="DF348" i="2"/>
  <c r="BD66" i="6" s="1"/>
  <c r="BD308" i="6" s="1"/>
  <c r="DF352" i="2"/>
  <c r="DF356" i="2"/>
  <c r="DF360" i="2"/>
  <c r="DF364" i="2"/>
  <c r="DF368" i="2"/>
  <c r="DF372" i="2"/>
  <c r="DF375" i="2"/>
  <c r="BD77" i="6" s="1"/>
  <c r="BD319" i="6" s="1"/>
  <c r="DF379" i="2"/>
  <c r="DF9" i="2"/>
  <c r="DF13" i="2"/>
  <c r="BD10" i="6" s="1"/>
  <c r="BD252" i="6" s="1"/>
  <c r="DF17" i="2"/>
  <c r="BD14" i="6" s="1"/>
  <c r="BD256" i="6" s="1"/>
  <c r="DF21" i="2"/>
  <c r="DF25" i="2"/>
  <c r="DF29" i="2"/>
  <c r="DF33" i="2"/>
  <c r="DF37" i="2"/>
  <c r="DF41" i="2"/>
  <c r="DF45" i="2"/>
  <c r="DF49" i="2"/>
  <c r="DF53" i="2"/>
  <c r="DF57" i="2"/>
  <c r="DF61" i="2"/>
  <c r="DF65" i="2"/>
  <c r="DF69" i="2"/>
  <c r="DF73" i="2"/>
  <c r="DF77" i="2"/>
  <c r="DF81" i="2"/>
  <c r="DF85" i="2"/>
  <c r="DF89" i="2"/>
  <c r="DF93" i="2"/>
  <c r="DF97" i="2"/>
  <c r="DF101" i="2"/>
  <c r="DF105" i="2"/>
  <c r="DF109" i="2"/>
  <c r="DF113" i="2"/>
  <c r="DF117" i="2"/>
  <c r="DF121" i="2"/>
  <c r="DF125" i="2"/>
  <c r="DF129" i="2"/>
  <c r="DF133" i="2"/>
  <c r="DF137" i="2"/>
  <c r="DF141" i="2"/>
  <c r="DF145" i="2"/>
  <c r="DF149" i="2"/>
  <c r="DF153" i="2"/>
  <c r="BD45" i="6" s="1"/>
  <c r="BD287" i="6" s="1"/>
  <c r="DF157" i="2"/>
  <c r="DF161" i="2"/>
  <c r="DF165" i="2"/>
  <c r="DF169" i="2"/>
  <c r="DF173" i="2"/>
  <c r="DF177" i="2"/>
  <c r="DF374" i="2"/>
  <c r="BD76" i="6" s="1"/>
  <c r="BD318" i="6" s="1"/>
  <c r="DF366" i="2"/>
  <c r="DF358" i="2"/>
  <c r="DF350" i="2"/>
  <c r="BD68" i="6" s="1"/>
  <c r="BD310" i="6" s="1"/>
  <c r="DF342" i="2"/>
  <c r="DF334" i="2"/>
  <c r="DF326" i="2"/>
  <c r="DF318" i="2"/>
  <c r="DF310" i="2"/>
  <c r="DF302" i="2"/>
  <c r="DF294" i="2"/>
  <c r="DF286" i="2"/>
  <c r="DF278" i="2"/>
  <c r="DF270" i="2"/>
  <c r="DF262" i="2"/>
  <c r="DF254" i="2"/>
  <c r="DF246" i="2"/>
  <c r="DF238" i="2"/>
  <c r="DF230" i="2"/>
  <c r="DF222" i="2"/>
  <c r="DF214" i="2"/>
  <c r="DF206" i="2"/>
  <c r="DF198" i="2"/>
  <c r="DF190" i="2"/>
  <c r="DF182" i="2"/>
  <c r="DF170" i="2"/>
  <c r="DF154" i="2"/>
  <c r="BD46" i="6" s="1"/>
  <c r="BD288" i="6" s="1"/>
  <c r="DF138" i="2"/>
  <c r="BD37" i="6" s="1"/>
  <c r="BD279" i="6" s="1"/>
  <c r="DF122" i="2"/>
  <c r="DF106" i="2"/>
  <c r="DF90" i="2"/>
  <c r="DF74" i="2"/>
  <c r="DF58" i="2"/>
  <c r="DF42" i="2"/>
  <c r="DF26" i="2"/>
  <c r="DF10" i="2"/>
  <c r="BD7" i="6" s="1"/>
  <c r="BD249" i="6" s="1"/>
  <c r="DF6" i="2"/>
  <c r="BD3" i="6" s="1"/>
  <c r="BD245" i="6" s="1"/>
  <c r="DF373" i="2"/>
  <c r="DF365" i="2"/>
  <c r="DF357" i="2"/>
  <c r="DF349" i="2"/>
  <c r="BD67" i="6" s="1"/>
  <c r="BD309" i="6" s="1"/>
  <c r="DF341" i="2"/>
  <c r="DF333" i="2"/>
  <c r="DF325" i="2"/>
  <c r="DF317" i="2"/>
  <c r="DF309" i="2"/>
  <c r="DF301" i="2"/>
  <c r="DF293" i="2"/>
  <c r="DF285" i="2"/>
  <c r="DF277" i="2"/>
  <c r="DF269" i="2"/>
  <c r="DF261" i="2"/>
  <c r="DF253" i="2"/>
  <c r="DF245" i="2"/>
  <c r="DF237" i="2"/>
  <c r="DF229" i="2"/>
  <c r="DF221" i="2"/>
  <c r="DF213" i="2"/>
  <c r="DF205" i="2"/>
  <c r="DF197" i="2"/>
  <c r="DF189" i="2"/>
  <c r="DF181" i="2"/>
  <c r="DF166" i="2"/>
  <c r="DF150" i="2"/>
  <c r="DF134" i="2"/>
  <c r="DF118" i="2"/>
  <c r="DF102" i="2"/>
  <c r="DF86" i="2"/>
  <c r="DF70" i="2"/>
  <c r="DF54" i="2"/>
  <c r="DF38" i="2"/>
  <c r="DF22" i="2"/>
  <c r="DF377" i="2"/>
  <c r="DF370" i="2"/>
  <c r="DF362" i="2"/>
  <c r="DF354" i="2"/>
  <c r="BD70" i="6" s="1"/>
  <c r="BD312" i="6" s="1"/>
  <c r="DF346" i="2"/>
  <c r="BD65" i="6" s="1"/>
  <c r="BD307" i="6" s="1"/>
  <c r="DF338" i="2"/>
  <c r="DF330" i="2"/>
  <c r="DF322" i="2"/>
  <c r="DF314" i="2"/>
  <c r="DF306" i="2"/>
  <c r="DF298" i="2"/>
  <c r="DF290" i="2"/>
  <c r="DF282" i="2"/>
  <c r="DF274" i="2"/>
  <c r="DF266" i="2"/>
  <c r="DF258" i="2"/>
  <c r="DF250" i="2"/>
  <c r="DF242" i="2"/>
  <c r="DF226" i="2"/>
  <c r="DF218" i="2"/>
  <c r="DF210" i="2"/>
  <c r="DF202" i="2"/>
  <c r="DF194" i="2"/>
  <c r="DF186" i="2"/>
  <c r="DF178" i="2"/>
  <c r="DF162" i="2"/>
  <c r="DF146" i="2"/>
  <c r="DF130" i="2"/>
  <c r="DF114" i="2"/>
  <c r="DF98" i="2"/>
  <c r="DF82" i="2"/>
  <c r="DF66" i="2"/>
  <c r="DF50" i="2"/>
  <c r="DF34" i="2"/>
  <c r="BD22" i="6" s="1"/>
  <c r="BD264" i="6" s="1"/>
  <c r="DF18" i="2"/>
  <c r="BD15" i="6" s="1"/>
  <c r="BD257" i="6" s="1"/>
  <c r="BH3" i="6"/>
  <c r="BH245" i="6" s="1"/>
  <c r="E8" i="23"/>
  <c r="E16" i="23"/>
  <c r="E32" i="23"/>
  <c r="E23" i="23"/>
  <c r="E9" i="23"/>
  <c r="E27" i="23"/>
  <c r="E11" i="23"/>
  <c r="E18" i="23"/>
  <c r="E24" i="23"/>
  <c r="G6" i="23"/>
  <c r="E13" i="23"/>
  <c r="E25" i="23"/>
  <c r="E22" i="23"/>
  <c r="BD29" i="6" l="1"/>
  <c r="BD271" i="6" s="1"/>
  <c r="AW63" i="6"/>
  <c r="AW305" i="6" s="1"/>
  <c r="BD19" i="6"/>
  <c r="BD261" i="6" s="1"/>
  <c r="BD62" i="6"/>
  <c r="BD304" i="6" s="1"/>
  <c r="AW33" i="6"/>
  <c r="AW275" i="6" s="1"/>
  <c r="AW72" i="6"/>
  <c r="AW314" i="6" s="1"/>
  <c r="AW39" i="6"/>
  <c r="AW281" i="6" s="1"/>
  <c r="AW49" i="6"/>
  <c r="AW291" i="6" s="1"/>
  <c r="AW27" i="6"/>
  <c r="AW269" i="6" s="1"/>
  <c r="BD49" i="6"/>
  <c r="BD291" i="6" s="1"/>
  <c r="BD39" i="6"/>
  <c r="BD281" i="6" s="1"/>
  <c r="BD78" i="6"/>
  <c r="BD320" i="6" s="1"/>
  <c r="BD20" i="6"/>
  <c r="BD262" i="6" s="1"/>
  <c r="DM381" i="2"/>
  <c r="BD60" i="6"/>
  <c r="BD302" i="6" s="1"/>
  <c r="BD24" i="6"/>
  <c r="BD266" i="6" s="1"/>
  <c r="BD42" i="6"/>
  <c r="BD284" i="6" s="1"/>
  <c r="BD30" i="6"/>
  <c r="BD272" i="6" s="1"/>
  <c r="AW30" i="6"/>
  <c r="AW272" i="6" s="1"/>
  <c r="DM380" i="2"/>
  <c r="DM382" i="2"/>
  <c r="BD75" i="6"/>
  <c r="BD317" i="6" s="1"/>
  <c r="BD63" i="6"/>
  <c r="BD305" i="6" s="1"/>
  <c r="AW21" i="6"/>
  <c r="AW263" i="6" s="1"/>
  <c r="BH27" i="6"/>
  <c r="BH269" i="6" s="1"/>
  <c r="BH33" i="6"/>
  <c r="BH275" i="6" s="1"/>
  <c r="BH78" i="6"/>
  <c r="BH320" i="6" s="1"/>
  <c r="BH57" i="6"/>
  <c r="BH299" i="6" s="1"/>
  <c r="BD74" i="6"/>
  <c r="BD316" i="6" s="1"/>
  <c r="BD56" i="6"/>
  <c r="BD298" i="6" s="1"/>
  <c r="BD31" i="6"/>
  <c r="BD273" i="6" s="1"/>
  <c r="BD69" i="6"/>
  <c r="BD311" i="6" s="1"/>
  <c r="BD41" i="6"/>
  <c r="BD283" i="6" s="1"/>
  <c r="BD50" i="6"/>
  <c r="BD292" i="6" s="1"/>
  <c r="BD55" i="6"/>
  <c r="BD297" i="6" s="1"/>
  <c r="AW50" i="6"/>
  <c r="AW292" i="6" s="1"/>
  <c r="CU380" i="2"/>
  <c r="AW6" i="6"/>
  <c r="AW248" i="6" s="1"/>
  <c r="AW42" i="6"/>
  <c r="AW284" i="6" s="1"/>
  <c r="AW52" i="6"/>
  <c r="AW294" i="6" s="1"/>
  <c r="AW55" i="6"/>
  <c r="AW297" i="6" s="1"/>
  <c r="AW57" i="6"/>
  <c r="AW299" i="6" s="1"/>
  <c r="BH65" i="6"/>
  <c r="BH307" i="6" s="1"/>
  <c r="BH6" i="6"/>
  <c r="BH248" i="6" s="1"/>
  <c r="BH55" i="6"/>
  <c r="BH297" i="6" s="1"/>
  <c r="BH25" i="6"/>
  <c r="BH267" i="6" s="1"/>
  <c r="BH58" i="6"/>
  <c r="BH300" i="6" s="1"/>
  <c r="BH48" i="6"/>
  <c r="BH290" i="6" s="1"/>
  <c r="BH4" i="6"/>
  <c r="BH246" i="6" s="1"/>
  <c r="BH21" i="6"/>
  <c r="BH263" i="6" s="1"/>
  <c r="BH11" i="6"/>
  <c r="BH253" i="6" s="1"/>
  <c r="BD34" i="6"/>
  <c r="BD276" i="6" s="1"/>
  <c r="BH18" i="6"/>
  <c r="BH260" i="6" s="1"/>
  <c r="BH35" i="6"/>
  <c r="BH277" i="6" s="1"/>
  <c r="BH76" i="6"/>
  <c r="BH318" i="6" s="1"/>
  <c r="BH73" i="6"/>
  <c r="BH315" i="6" s="1"/>
  <c r="BH64" i="6"/>
  <c r="BH306" i="6" s="1"/>
  <c r="BH45" i="6"/>
  <c r="BH287" i="6" s="1"/>
  <c r="BH75" i="6"/>
  <c r="BH317" i="6" s="1"/>
  <c r="BH67" i="6"/>
  <c r="BH309" i="6" s="1"/>
  <c r="BH31" i="6"/>
  <c r="BH273" i="6" s="1"/>
  <c r="BH23" i="6"/>
  <c r="BH265" i="6" s="1"/>
  <c r="BH10" i="6"/>
  <c r="BH252" i="6" s="1"/>
  <c r="BH72" i="6"/>
  <c r="BH314" i="6" s="1"/>
  <c r="BH49" i="6"/>
  <c r="BH291" i="6" s="1"/>
  <c r="BH43" i="6"/>
  <c r="BH285" i="6" s="1"/>
  <c r="BH34" i="6"/>
  <c r="BH276" i="6" s="1"/>
  <c r="BH46" i="6"/>
  <c r="BH288" i="6" s="1"/>
  <c r="BH37" i="6"/>
  <c r="BH279" i="6" s="1"/>
  <c r="BH19" i="6"/>
  <c r="BH261" i="6" s="1"/>
  <c r="BH7" i="6"/>
  <c r="BH249" i="6" s="1"/>
  <c r="BD73" i="6"/>
  <c r="BD315" i="6" s="1"/>
  <c r="BD33" i="6"/>
  <c r="BD275" i="6" s="1"/>
  <c r="BD72" i="6"/>
  <c r="BD314" i="6" s="1"/>
  <c r="BD53" i="6"/>
  <c r="BD295" i="6" s="1"/>
  <c r="BD51" i="6"/>
  <c r="BD293" i="6" s="1"/>
  <c r="BD35" i="6"/>
  <c r="BD277" i="6" s="1"/>
  <c r="BD270" i="6"/>
  <c r="AW23" i="6"/>
  <c r="AW265" i="6" s="1"/>
  <c r="AW51" i="6"/>
  <c r="AW293" i="6" s="1"/>
  <c r="AW53" i="6"/>
  <c r="AW295" i="6" s="1"/>
  <c r="BH74" i="6"/>
  <c r="BH316" i="6" s="1"/>
  <c r="BH13" i="6"/>
  <c r="BH255" i="6" s="1"/>
  <c r="BH61" i="6"/>
  <c r="BH303" i="6" s="1"/>
  <c r="BH28" i="6"/>
  <c r="BH270" i="6" s="1"/>
  <c r="BH71" i="6"/>
  <c r="BH313" i="6" s="1"/>
  <c r="BH70" i="6"/>
  <c r="BH312" i="6" s="1"/>
  <c r="BH63" i="6"/>
  <c r="BH305" i="6" s="1"/>
  <c r="BH51" i="6"/>
  <c r="BH293" i="6" s="1"/>
  <c r="BH17" i="6"/>
  <c r="BH259" i="6" s="1"/>
  <c r="BH59" i="6"/>
  <c r="BH301" i="6" s="1"/>
  <c r="BH5" i="6"/>
  <c r="BH247" i="6" s="1"/>
  <c r="BH42" i="6"/>
  <c r="BH284" i="6" s="1"/>
  <c r="BH32" i="6"/>
  <c r="BH274" i="6" s="1"/>
  <c r="BH14" i="6"/>
  <c r="BH256" i="6" s="1"/>
  <c r="BH24" i="6"/>
  <c r="BH266" i="6" s="1"/>
  <c r="BD52" i="6"/>
  <c r="BD294" i="6" s="1"/>
  <c r="BD57" i="6"/>
  <c r="BD299" i="6" s="1"/>
  <c r="AW20" i="6"/>
  <c r="AW262" i="6" s="1"/>
  <c r="AW56" i="6"/>
  <c r="AW298" i="6" s="1"/>
  <c r="AW74" i="6"/>
  <c r="AW316" i="6" s="1"/>
  <c r="AW18" i="6"/>
  <c r="AW260" i="6" s="1"/>
  <c r="AW36" i="6"/>
  <c r="AW278" i="6" s="1"/>
  <c r="BH60" i="6"/>
  <c r="BH302" i="6" s="1"/>
  <c r="BH16" i="6"/>
  <c r="BH258" i="6" s="1"/>
  <c r="BH56" i="6"/>
  <c r="BH298" i="6" s="1"/>
  <c r="BH30" i="6"/>
  <c r="BH272" i="6" s="1"/>
  <c r="BH20" i="6"/>
  <c r="BH262" i="6" s="1"/>
  <c r="BH50" i="6"/>
  <c r="BH292" i="6" s="1"/>
  <c r="BH40" i="6"/>
  <c r="BH282" i="6" s="1"/>
  <c r="BH62" i="6"/>
  <c r="BH304" i="6" s="1"/>
  <c r="BH54" i="6"/>
  <c r="BH296" i="6" s="1"/>
  <c r="BH29" i="6"/>
  <c r="BH271" i="6" s="1"/>
  <c r="BD36" i="6"/>
  <c r="BD278" i="6" s="1"/>
  <c r="BD27" i="6"/>
  <c r="BD269" i="6" s="1"/>
  <c r="BD6" i="6"/>
  <c r="BD248" i="6" s="1"/>
  <c r="DF380" i="2"/>
  <c r="BH69" i="6"/>
  <c r="BH311" i="6" s="1"/>
  <c r="BH68" i="6"/>
  <c r="BH310" i="6" s="1"/>
  <c r="BH53" i="6"/>
  <c r="BH295" i="6" s="1"/>
  <c r="BH41" i="6"/>
  <c r="BH283" i="6" s="1"/>
  <c r="BH36" i="6"/>
  <c r="BH278" i="6" s="1"/>
  <c r="BH12" i="6"/>
  <c r="BH254" i="6" s="1"/>
  <c r="BH44" i="6"/>
  <c r="BH286" i="6" s="1"/>
  <c r="BH66" i="6"/>
  <c r="BH308" i="6" s="1"/>
  <c r="BH52" i="6"/>
  <c r="BH294" i="6" s="1"/>
  <c r="BH39" i="6"/>
  <c r="BH281" i="6" s="1"/>
  <c r="BH9" i="6"/>
  <c r="BH251" i="6" s="1"/>
  <c r="BH22" i="6"/>
  <c r="BH264" i="6" s="1"/>
  <c r="BH15" i="6"/>
  <c r="BH257" i="6" s="1"/>
  <c r="BH47" i="6"/>
  <c r="BH289" i="6" s="1"/>
  <c r="BD64" i="6"/>
  <c r="BD306" i="6" s="1"/>
  <c r="DF381" i="2"/>
  <c r="BD18" i="6"/>
  <c r="BD260" i="6" s="1"/>
  <c r="BD48" i="6"/>
  <c r="BD290" i="6" s="1"/>
  <c r="DF382" i="2"/>
  <c r="BD23" i="6"/>
  <c r="BD265" i="6" s="1"/>
  <c r="BD21" i="6"/>
  <c r="BD263" i="6" s="1"/>
  <c r="AW28" i="6"/>
  <c r="AW270" i="6" s="1"/>
  <c r="AW34" i="6"/>
  <c r="AW276" i="6" s="1"/>
  <c r="AW60" i="6"/>
  <c r="AW302" i="6" s="1"/>
  <c r="AW35" i="6"/>
  <c r="AW277" i="6" s="1"/>
  <c r="AW31" i="6"/>
  <c r="AW273" i="6" s="1"/>
  <c r="AW48" i="6"/>
  <c r="AW290" i="6" s="1"/>
  <c r="AW19" i="6"/>
  <c r="AW261" i="6" s="1"/>
  <c r="AW75" i="6"/>
  <c r="AW317" i="6" s="1"/>
  <c r="E43" i="23"/>
  <c r="BH79" i="6" l="1"/>
  <c r="BD79" i="6"/>
  <c r="AW79" i="6"/>
  <c r="AO4" i="6"/>
  <c r="AO246" i="6" s="1"/>
  <c r="AO5" i="6"/>
  <c r="AO247" i="6" s="1"/>
  <c r="AO6" i="6"/>
  <c r="AO248" i="6" s="1"/>
  <c r="AO7" i="6"/>
  <c r="AO249" i="6" s="1"/>
  <c r="AO8" i="6"/>
  <c r="AO250" i="6" s="1"/>
  <c r="AO9" i="6"/>
  <c r="AO251" i="6" s="1"/>
  <c r="AO10" i="6"/>
  <c r="AO252" i="6" s="1"/>
  <c r="AO11" i="6"/>
  <c r="AO253" i="6" s="1"/>
  <c r="AO12" i="6"/>
  <c r="AO254" i="6" s="1"/>
  <c r="AO13" i="6"/>
  <c r="AO255" i="6" s="1"/>
  <c r="AO14" i="6"/>
  <c r="AO256" i="6" s="1"/>
  <c r="AO15" i="6"/>
  <c r="AO257" i="6" s="1"/>
  <c r="AO16" i="6"/>
  <c r="AO258" i="6" s="1"/>
  <c r="AO17" i="6"/>
  <c r="AO259" i="6" s="1"/>
  <c r="AO18" i="6"/>
  <c r="AO260" i="6" s="1"/>
  <c r="AO19" i="6"/>
  <c r="AO261" i="6" s="1"/>
  <c r="AO20" i="6"/>
  <c r="AO262" i="6" s="1"/>
  <c r="AO21" i="6"/>
  <c r="AO263" i="6" s="1"/>
  <c r="AO22" i="6"/>
  <c r="AO264" i="6" s="1"/>
  <c r="AO23" i="6"/>
  <c r="AO265" i="6" s="1"/>
  <c r="AO24" i="6"/>
  <c r="AO266" i="6" s="1"/>
  <c r="AO25" i="6"/>
  <c r="AO267" i="6" s="1"/>
  <c r="AO26" i="6"/>
  <c r="AO268" i="6" s="1"/>
  <c r="AO27" i="6"/>
  <c r="AO269" i="6" s="1"/>
  <c r="AO28" i="6"/>
  <c r="AO270" i="6" s="1"/>
  <c r="AO29" i="6"/>
  <c r="AO271" i="6" s="1"/>
  <c r="AO30" i="6"/>
  <c r="AO272" i="6" s="1"/>
  <c r="AO31" i="6"/>
  <c r="AO273" i="6" s="1"/>
  <c r="AO32" i="6"/>
  <c r="AO274" i="6" s="1"/>
  <c r="AO33" i="6"/>
  <c r="AO275" i="6" s="1"/>
  <c r="AO34" i="6"/>
  <c r="AO276" i="6" s="1"/>
  <c r="AO35" i="6"/>
  <c r="AO277" i="6" s="1"/>
  <c r="AO36" i="6"/>
  <c r="AO278" i="6" s="1"/>
  <c r="AO37" i="6"/>
  <c r="AO279" i="6" s="1"/>
  <c r="AO38" i="6"/>
  <c r="AO280" i="6" s="1"/>
  <c r="AO39" i="6"/>
  <c r="AO281" i="6" s="1"/>
  <c r="AO40" i="6"/>
  <c r="AO282" i="6" s="1"/>
  <c r="AO41" i="6"/>
  <c r="AO283" i="6" s="1"/>
  <c r="AO42" i="6"/>
  <c r="AO284" i="6" s="1"/>
  <c r="AO43" i="6"/>
  <c r="AO285" i="6" s="1"/>
  <c r="AO44" i="6"/>
  <c r="AO286" i="6" s="1"/>
  <c r="AO45" i="6"/>
  <c r="AO287" i="6" s="1"/>
  <c r="AO46" i="6"/>
  <c r="AO288" i="6" s="1"/>
  <c r="AO47" i="6"/>
  <c r="AO289" i="6" s="1"/>
  <c r="AO48" i="6"/>
  <c r="AO290" i="6" s="1"/>
  <c r="AO49" i="6"/>
  <c r="AO291" i="6" s="1"/>
  <c r="AO50" i="6"/>
  <c r="AO292" i="6" s="1"/>
  <c r="AO51" i="6"/>
  <c r="AO293" i="6" s="1"/>
  <c r="AO52" i="6"/>
  <c r="AO294" i="6" s="1"/>
  <c r="AO53" i="6"/>
  <c r="AO295" i="6" s="1"/>
  <c r="AO54" i="6"/>
  <c r="AO296" i="6" s="1"/>
  <c r="AO55" i="6"/>
  <c r="AO297" i="6" s="1"/>
  <c r="AO56" i="6"/>
  <c r="AO298" i="6" s="1"/>
  <c r="AO57" i="6"/>
  <c r="AO299" i="6" s="1"/>
  <c r="AO58" i="6"/>
  <c r="AO300" i="6" s="1"/>
  <c r="AO59" i="6"/>
  <c r="AO301" i="6" s="1"/>
  <c r="AO60" i="6"/>
  <c r="AO302" i="6" s="1"/>
  <c r="AO61" i="6"/>
  <c r="AO303" i="6" s="1"/>
  <c r="AO62" i="6"/>
  <c r="AO304" i="6" s="1"/>
  <c r="AO63" i="6"/>
  <c r="AO305" i="6" s="1"/>
  <c r="AO64" i="6"/>
  <c r="AO306" i="6" s="1"/>
  <c r="AO65" i="6"/>
  <c r="AO307" i="6" s="1"/>
  <c r="AO66" i="6"/>
  <c r="AO308" i="6" s="1"/>
  <c r="AO67" i="6"/>
  <c r="AO309" i="6" s="1"/>
  <c r="AO68" i="6"/>
  <c r="AO310" i="6" s="1"/>
  <c r="AO69" i="6"/>
  <c r="AO311" i="6" s="1"/>
  <c r="AO70" i="6"/>
  <c r="AO312" i="6" s="1"/>
  <c r="AO71" i="6"/>
  <c r="AO313" i="6" s="1"/>
  <c r="AO72" i="6"/>
  <c r="AO314" i="6" s="1"/>
  <c r="AO73" i="6"/>
  <c r="AO315" i="6" s="1"/>
  <c r="AO74" i="6"/>
  <c r="AO316" i="6" s="1"/>
  <c r="AO75" i="6"/>
  <c r="AO317" i="6" s="1"/>
  <c r="AO76" i="6"/>
  <c r="AO318" i="6" s="1"/>
  <c r="AO77" i="6"/>
  <c r="AO319" i="6" s="1"/>
  <c r="AO78" i="6"/>
  <c r="AO320" i="6" s="1"/>
  <c r="AO3" i="6"/>
  <c r="AO245" i="6" s="1"/>
  <c r="AN4" i="6"/>
  <c r="AN246" i="6" s="1"/>
  <c r="AN5" i="6"/>
  <c r="AN247" i="6" s="1"/>
  <c r="AN6" i="6"/>
  <c r="AN248" i="6" s="1"/>
  <c r="AN7" i="6"/>
  <c r="AN249" i="6" s="1"/>
  <c r="AN8" i="6"/>
  <c r="AN250" i="6" s="1"/>
  <c r="AN9" i="6"/>
  <c r="AN251" i="6" s="1"/>
  <c r="AN10" i="6"/>
  <c r="AN252" i="6" s="1"/>
  <c r="AN11" i="6"/>
  <c r="AN253" i="6" s="1"/>
  <c r="AN12" i="6"/>
  <c r="AN254" i="6" s="1"/>
  <c r="AN13" i="6"/>
  <c r="AN255" i="6" s="1"/>
  <c r="AN14" i="6"/>
  <c r="AN256" i="6" s="1"/>
  <c r="AN15" i="6"/>
  <c r="AN257" i="6" s="1"/>
  <c r="AN16" i="6"/>
  <c r="AN258" i="6" s="1"/>
  <c r="AN17" i="6"/>
  <c r="AN259" i="6" s="1"/>
  <c r="AN18" i="6"/>
  <c r="AN260" i="6" s="1"/>
  <c r="AN19" i="6"/>
  <c r="AN261" i="6" s="1"/>
  <c r="AN20" i="6"/>
  <c r="AN262" i="6" s="1"/>
  <c r="AN21" i="6"/>
  <c r="AN263" i="6" s="1"/>
  <c r="AN22" i="6"/>
  <c r="AN264" i="6" s="1"/>
  <c r="AN23" i="6"/>
  <c r="AN265" i="6" s="1"/>
  <c r="AN24" i="6"/>
  <c r="AN266" i="6" s="1"/>
  <c r="AN25" i="6"/>
  <c r="AN267" i="6" s="1"/>
  <c r="AN26" i="6"/>
  <c r="AN268" i="6" s="1"/>
  <c r="AN27" i="6"/>
  <c r="AN269" i="6" s="1"/>
  <c r="AN28" i="6"/>
  <c r="AN270" i="6" s="1"/>
  <c r="AN29" i="6"/>
  <c r="AN271" i="6" s="1"/>
  <c r="AN30" i="6"/>
  <c r="AN272" i="6" s="1"/>
  <c r="AN31" i="6"/>
  <c r="AN273" i="6" s="1"/>
  <c r="AN32" i="6"/>
  <c r="AN274" i="6" s="1"/>
  <c r="AN33" i="6"/>
  <c r="AN275" i="6" s="1"/>
  <c r="AN34" i="6"/>
  <c r="AN276" i="6" s="1"/>
  <c r="AN35" i="6"/>
  <c r="AN277" i="6" s="1"/>
  <c r="AN36" i="6"/>
  <c r="AN278" i="6" s="1"/>
  <c r="AN37" i="6"/>
  <c r="AN279" i="6" s="1"/>
  <c r="AN38" i="6"/>
  <c r="AN280" i="6" s="1"/>
  <c r="AN39" i="6"/>
  <c r="AN281" i="6" s="1"/>
  <c r="AN40" i="6"/>
  <c r="AN282" i="6" s="1"/>
  <c r="AN41" i="6"/>
  <c r="AN283" i="6" s="1"/>
  <c r="AN42" i="6"/>
  <c r="AN284" i="6" s="1"/>
  <c r="AN43" i="6"/>
  <c r="AN285" i="6" s="1"/>
  <c r="AN44" i="6"/>
  <c r="AN286" i="6" s="1"/>
  <c r="AN45" i="6"/>
  <c r="AN287" i="6" s="1"/>
  <c r="AN46" i="6"/>
  <c r="AN288" i="6" s="1"/>
  <c r="AN47" i="6"/>
  <c r="AN289" i="6" s="1"/>
  <c r="AN48" i="6"/>
  <c r="AN290" i="6" s="1"/>
  <c r="AN49" i="6"/>
  <c r="AN291" i="6" s="1"/>
  <c r="AN50" i="6"/>
  <c r="AN292" i="6" s="1"/>
  <c r="AN51" i="6"/>
  <c r="AN293" i="6" s="1"/>
  <c r="AN52" i="6"/>
  <c r="AN294" i="6" s="1"/>
  <c r="AN53" i="6"/>
  <c r="AN295" i="6" s="1"/>
  <c r="AN54" i="6"/>
  <c r="AN296" i="6" s="1"/>
  <c r="AN55" i="6"/>
  <c r="AN297" i="6" s="1"/>
  <c r="AN56" i="6"/>
  <c r="AN298" i="6" s="1"/>
  <c r="AN57" i="6"/>
  <c r="AN299" i="6" s="1"/>
  <c r="AN58" i="6"/>
  <c r="AN300" i="6" s="1"/>
  <c r="AN59" i="6"/>
  <c r="AN301" i="6" s="1"/>
  <c r="AN60" i="6"/>
  <c r="AN302" i="6" s="1"/>
  <c r="AN61" i="6"/>
  <c r="AN303" i="6" s="1"/>
  <c r="AN62" i="6"/>
  <c r="AN304" i="6" s="1"/>
  <c r="AN63" i="6"/>
  <c r="AN305" i="6" s="1"/>
  <c r="AN64" i="6"/>
  <c r="AN306" i="6" s="1"/>
  <c r="AN65" i="6"/>
  <c r="AN307" i="6" s="1"/>
  <c r="AN66" i="6"/>
  <c r="AN308" i="6" s="1"/>
  <c r="AN67" i="6"/>
  <c r="AN309" i="6" s="1"/>
  <c r="AN68" i="6"/>
  <c r="AN310" i="6" s="1"/>
  <c r="AN69" i="6"/>
  <c r="AN311" i="6" s="1"/>
  <c r="AN70" i="6"/>
  <c r="AN312" i="6" s="1"/>
  <c r="AN71" i="6"/>
  <c r="AN313" i="6" s="1"/>
  <c r="AN72" i="6"/>
  <c r="AN314" i="6" s="1"/>
  <c r="AN73" i="6"/>
  <c r="AN315" i="6" s="1"/>
  <c r="AN74" i="6"/>
  <c r="AN316" i="6" s="1"/>
  <c r="AN75" i="6"/>
  <c r="AN317" i="6" s="1"/>
  <c r="AN76" i="6"/>
  <c r="AN318" i="6" s="1"/>
  <c r="AN77" i="6"/>
  <c r="AN319" i="6" s="1"/>
  <c r="AN78" i="6"/>
  <c r="AN320" i="6" s="1"/>
  <c r="AN3" i="6"/>
  <c r="AN245" i="6" s="1"/>
  <c r="AM4" i="6"/>
  <c r="AM246" i="6" s="1"/>
  <c r="AM5" i="6"/>
  <c r="AM247" i="6" s="1"/>
  <c r="AM6" i="6"/>
  <c r="AM248" i="6" s="1"/>
  <c r="AM7" i="6"/>
  <c r="AM249" i="6" s="1"/>
  <c r="AM8" i="6"/>
  <c r="AM250" i="6" s="1"/>
  <c r="AM9" i="6"/>
  <c r="AM251" i="6" s="1"/>
  <c r="AM10" i="6"/>
  <c r="AM252" i="6" s="1"/>
  <c r="AM11" i="6"/>
  <c r="AM253" i="6" s="1"/>
  <c r="AM12" i="6"/>
  <c r="AM254" i="6" s="1"/>
  <c r="AM13" i="6"/>
  <c r="AM255" i="6" s="1"/>
  <c r="AM14" i="6"/>
  <c r="AM256" i="6" s="1"/>
  <c r="AM15" i="6"/>
  <c r="AM257" i="6" s="1"/>
  <c r="AM16" i="6"/>
  <c r="AM258" i="6" s="1"/>
  <c r="AM17" i="6"/>
  <c r="AM259" i="6" s="1"/>
  <c r="AM18" i="6"/>
  <c r="AM260" i="6" s="1"/>
  <c r="AM19" i="6"/>
  <c r="AM261" i="6" s="1"/>
  <c r="AM20" i="6"/>
  <c r="AM262" i="6" s="1"/>
  <c r="AM21" i="6"/>
  <c r="AM263" i="6" s="1"/>
  <c r="AM22" i="6"/>
  <c r="AM264" i="6" s="1"/>
  <c r="AM23" i="6"/>
  <c r="AM265" i="6" s="1"/>
  <c r="AM24" i="6"/>
  <c r="AM266" i="6" s="1"/>
  <c r="AM25" i="6"/>
  <c r="AM267" i="6" s="1"/>
  <c r="AM26" i="6"/>
  <c r="AM268" i="6" s="1"/>
  <c r="AM27" i="6"/>
  <c r="AM269" i="6" s="1"/>
  <c r="AM28" i="6"/>
  <c r="AM270" i="6" s="1"/>
  <c r="AM29" i="6"/>
  <c r="AM271" i="6" s="1"/>
  <c r="AM30" i="6"/>
  <c r="AM272" i="6" s="1"/>
  <c r="AM31" i="6"/>
  <c r="AM273" i="6" s="1"/>
  <c r="AM32" i="6"/>
  <c r="AM274" i="6" s="1"/>
  <c r="AM33" i="6"/>
  <c r="AM275" i="6" s="1"/>
  <c r="AM34" i="6"/>
  <c r="AM276" i="6" s="1"/>
  <c r="AM35" i="6"/>
  <c r="AM277" i="6" s="1"/>
  <c r="AM36" i="6"/>
  <c r="AM278" i="6" s="1"/>
  <c r="AM37" i="6"/>
  <c r="AM279" i="6" s="1"/>
  <c r="AM38" i="6"/>
  <c r="AM280" i="6" s="1"/>
  <c r="AM39" i="6"/>
  <c r="AM281" i="6" s="1"/>
  <c r="AM40" i="6"/>
  <c r="AM282" i="6" s="1"/>
  <c r="AM41" i="6"/>
  <c r="AM283" i="6" s="1"/>
  <c r="AM42" i="6"/>
  <c r="AM284" i="6" s="1"/>
  <c r="AM43" i="6"/>
  <c r="AM285" i="6" s="1"/>
  <c r="AM44" i="6"/>
  <c r="AM286" i="6" s="1"/>
  <c r="AM45" i="6"/>
  <c r="AM287" i="6" s="1"/>
  <c r="AM46" i="6"/>
  <c r="AM288" i="6" s="1"/>
  <c r="AM47" i="6"/>
  <c r="AM289" i="6" s="1"/>
  <c r="AM48" i="6"/>
  <c r="AM290" i="6" s="1"/>
  <c r="AM49" i="6"/>
  <c r="AM291" i="6" s="1"/>
  <c r="AM50" i="6"/>
  <c r="AM292" i="6" s="1"/>
  <c r="AM51" i="6"/>
  <c r="AM293" i="6" s="1"/>
  <c r="AM52" i="6"/>
  <c r="AM294" i="6" s="1"/>
  <c r="AM53" i="6"/>
  <c r="AM295" i="6" s="1"/>
  <c r="AM54" i="6"/>
  <c r="AM296" i="6" s="1"/>
  <c r="AM55" i="6"/>
  <c r="AM297" i="6" s="1"/>
  <c r="AM56" i="6"/>
  <c r="AM298" i="6" s="1"/>
  <c r="AM57" i="6"/>
  <c r="AM299" i="6" s="1"/>
  <c r="AM58" i="6"/>
  <c r="AM300" i="6" s="1"/>
  <c r="AM59" i="6"/>
  <c r="AM301" i="6" s="1"/>
  <c r="AM60" i="6"/>
  <c r="AM302" i="6" s="1"/>
  <c r="AM61" i="6"/>
  <c r="AM303" i="6" s="1"/>
  <c r="AM62" i="6"/>
  <c r="AM304" i="6" s="1"/>
  <c r="AM63" i="6"/>
  <c r="AM305" i="6" s="1"/>
  <c r="AM64" i="6"/>
  <c r="AM306" i="6" s="1"/>
  <c r="AM65" i="6"/>
  <c r="AM307" i="6" s="1"/>
  <c r="AM66" i="6"/>
  <c r="AM308" i="6" s="1"/>
  <c r="AM67" i="6"/>
  <c r="AM309" i="6" s="1"/>
  <c r="AM68" i="6"/>
  <c r="AM310" i="6" s="1"/>
  <c r="AM69" i="6"/>
  <c r="AM311" i="6" s="1"/>
  <c r="AM70" i="6"/>
  <c r="AM312" i="6" s="1"/>
  <c r="AM71" i="6"/>
  <c r="AM313" i="6" s="1"/>
  <c r="AM72" i="6"/>
  <c r="AM314" i="6" s="1"/>
  <c r="AM73" i="6"/>
  <c r="AM315" i="6" s="1"/>
  <c r="AM74" i="6"/>
  <c r="AM316" i="6" s="1"/>
  <c r="AM75" i="6"/>
  <c r="AM317" i="6" s="1"/>
  <c r="AM76" i="6"/>
  <c r="AM318" i="6" s="1"/>
  <c r="AM77" i="6"/>
  <c r="AM319" i="6" s="1"/>
  <c r="AM78" i="6"/>
  <c r="AM320" i="6" s="1"/>
  <c r="AM3" i="6"/>
  <c r="AM245" i="6" s="1"/>
  <c r="AL4" i="6"/>
  <c r="AL246" i="6" s="1"/>
  <c r="AL5" i="6"/>
  <c r="AL247" i="6" s="1"/>
  <c r="AL6" i="6"/>
  <c r="AL248" i="6" s="1"/>
  <c r="AL7" i="6"/>
  <c r="AL249" i="6" s="1"/>
  <c r="AL8" i="6"/>
  <c r="AL250" i="6" s="1"/>
  <c r="AL9" i="6"/>
  <c r="AL251" i="6" s="1"/>
  <c r="AL10" i="6"/>
  <c r="AL252" i="6" s="1"/>
  <c r="AL11" i="6"/>
  <c r="AL253" i="6" s="1"/>
  <c r="AL12" i="6"/>
  <c r="AL254" i="6" s="1"/>
  <c r="AL13" i="6"/>
  <c r="AL255" i="6" s="1"/>
  <c r="AL14" i="6"/>
  <c r="AL256" i="6" s="1"/>
  <c r="AL15" i="6"/>
  <c r="AL257" i="6" s="1"/>
  <c r="AL16" i="6"/>
  <c r="AL258" i="6" s="1"/>
  <c r="AL17" i="6"/>
  <c r="AL259" i="6" s="1"/>
  <c r="AL18" i="6"/>
  <c r="AL260" i="6" s="1"/>
  <c r="AL19" i="6"/>
  <c r="AL261" i="6" s="1"/>
  <c r="AL20" i="6"/>
  <c r="AL262" i="6" s="1"/>
  <c r="AL21" i="6"/>
  <c r="AL263" i="6" s="1"/>
  <c r="AL22" i="6"/>
  <c r="AL264" i="6" s="1"/>
  <c r="AL23" i="6"/>
  <c r="AL265" i="6" s="1"/>
  <c r="AL24" i="6"/>
  <c r="AL266" i="6" s="1"/>
  <c r="AL25" i="6"/>
  <c r="AL267" i="6" s="1"/>
  <c r="AL26" i="6"/>
  <c r="AL268" i="6" s="1"/>
  <c r="AL27" i="6"/>
  <c r="AL269" i="6" s="1"/>
  <c r="AL28" i="6"/>
  <c r="AL270" i="6" s="1"/>
  <c r="AL29" i="6"/>
  <c r="AL271" i="6" s="1"/>
  <c r="AL30" i="6"/>
  <c r="AL272" i="6" s="1"/>
  <c r="AL31" i="6"/>
  <c r="AL273" i="6" s="1"/>
  <c r="AL32" i="6"/>
  <c r="AL274" i="6" s="1"/>
  <c r="AL33" i="6"/>
  <c r="AL275" i="6" s="1"/>
  <c r="AL34" i="6"/>
  <c r="AL276" i="6" s="1"/>
  <c r="AL35" i="6"/>
  <c r="AL277" i="6" s="1"/>
  <c r="AL36" i="6"/>
  <c r="AL278" i="6" s="1"/>
  <c r="AL37" i="6"/>
  <c r="AL279" i="6" s="1"/>
  <c r="AL38" i="6"/>
  <c r="AL280" i="6" s="1"/>
  <c r="AL39" i="6"/>
  <c r="AL281" i="6" s="1"/>
  <c r="AL40" i="6"/>
  <c r="AL282" i="6" s="1"/>
  <c r="AL41" i="6"/>
  <c r="AL283" i="6" s="1"/>
  <c r="AL42" i="6"/>
  <c r="AL284" i="6" s="1"/>
  <c r="AL43" i="6"/>
  <c r="AL285" i="6" s="1"/>
  <c r="AL44" i="6"/>
  <c r="AL286" i="6" s="1"/>
  <c r="AL45" i="6"/>
  <c r="AL287" i="6" s="1"/>
  <c r="AL46" i="6"/>
  <c r="AL288" i="6" s="1"/>
  <c r="AL47" i="6"/>
  <c r="AL289" i="6" s="1"/>
  <c r="AL48" i="6"/>
  <c r="AL290" i="6" s="1"/>
  <c r="AL49" i="6"/>
  <c r="AL291" i="6" s="1"/>
  <c r="AL51" i="6"/>
  <c r="AL293" i="6" s="1"/>
  <c r="AL53" i="6"/>
  <c r="AL295" i="6" s="1"/>
  <c r="AL54" i="6"/>
  <c r="AL296" i="6" s="1"/>
  <c r="AL55" i="6"/>
  <c r="AL297" i="6" s="1"/>
  <c r="AL56" i="6"/>
  <c r="AL298" i="6" s="1"/>
  <c r="AL57" i="6"/>
  <c r="AL299" i="6" s="1"/>
  <c r="AL58" i="6"/>
  <c r="AL300" i="6" s="1"/>
  <c r="AL59" i="6"/>
  <c r="AL301" i="6" s="1"/>
  <c r="AL60" i="6"/>
  <c r="AL302" i="6" s="1"/>
  <c r="AL61" i="6"/>
  <c r="AL303" i="6" s="1"/>
  <c r="AL62" i="6"/>
  <c r="AL304" i="6" s="1"/>
  <c r="AL63" i="6"/>
  <c r="AL305" i="6" s="1"/>
  <c r="AL64" i="6"/>
  <c r="AL306" i="6" s="1"/>
  <c r="AL65" i="6"/>
  <c r="AL307" i="6" s="1"/>
  <c r="AL66" i="6"/>
  <c r="AL308" i="6" s="1"/>
  <c r="AL67" i="6"/>
  <c r="AL309" i="6" s="1"/>
  <c r="AL68" i="6"/>
  <c r="AL310" i="6" s="1"/>
  <c r="AL69" i="6"/>
  <c r="AL311" i="6" s="1"/>
  <c r="AL70" i="6"/>
  <c r="AL312" i="6" s="1"/>
  <c r="AL71" i="6"/>
  <c r="AL313" i="6" s="1"/>
  <c r="AL72" i="6"/>
  <c r="AL314" i="6" s="1"/>
  <c r="AL73" i="6"/>
  <c r="AL315" i="6" s="1"/>
  <c r="AL75" i="6"/>
  <c r="AL317" i="6" s="1"/>
  <c r="AL76" i="6"/>
  <c r="AL318" i="6" s="1"/>
  <c r="AL77" i="6"/>
  <c r="AL319" i="6" s="1"/>
  <c r="AL78" i="6"/>
  <c r="AL320" i="6" s="1"/>
  <c r="AL3" i="6"/>
  <c r="AL245" i="6" s="1"/>
  <c r="F6" i="22"/>
  <c r="M15" i="22"/>
  <c r="L15" i="22"/>
  <c r="K15" i="22"/>
  <c r="J15" i="22"/>
  <c r="I15" i="22"/>
  <c r="H15" i="22"/>
  <c r="G15" i="22"/>
  <c r="F12" i="22"/>
  <c r="F10" i="22"/>
  <c r="F9" i="22"/>
  <c r="F11" i="22"/>
  <c r="F8" i="22"/>
  <c r="F7" i="22"/>
  <c r="F5" i="22"/>
  <c r="F15" i="22" l="1"/>
  <c r="F17" i="22" s="1"/>
  <c r="AM79" i="6"/>
  <c r="AN79" i="6"/>
  <c r="AO79" i="6"/>
  <c r="F18" i="22"/>
  <c r="E5" i="22" s="1"/>
  <c r="AL74" i="6" s="1"/>
  <c r="AL316" i="6" s="1"/>
  <c r="E10" i="22" l="1"/>
  <c r="E7" i="22"/>
  <c r="AL52" i="6" s="1"/>
  <c r="AL294" i="6" s="1"/>
  <c r="E9" i="22"/>
  <c r="E8" i="22"/>
  <c r="E6" i="22"/>
  <c r="AK4" i="6"/>
  <c r="AK246" i="6" s="1"/>
  <c r="AK5" i="6"/>
  <c r="AK247" i="6" s="1"/>
  <c r="AK6" i="6"/>
  <c r="AK248" i="6" s="1"/>
  <c r="AK7" i="6"/>
  <c r="AK249" i="6" s="1"/>
  <c r="AK8" i="6"/>
  <c r="AK250" i="6" s="1"/>
  <c r="AK9" i="6"/>
  <c r="AK251" i="6" s="1"/>
  <c r="AK10" i="6"/>
  <c r="AK252" i="6" s="1"/>
  <c r="AK11" i="6"/>
  <c r="AK253" i="6" s="1"/>
  <c r="AK12" i="6"/>
  <c r="AK254" i="6" s="1"/>
  <c r="AK13" i="6"/>
  <c r="AK255" i="6" s="1"/>
  <c r="AK14" i="6"/>
  <c r="AK256" i="6" s="1"/>
  <c r="AK15" i="6"/>
  <c r="AK257" i="6" s="1"/>
  <c r="AK16" i="6"/>
  <c r="AK258" i="6" s="1"/>
  <c r="AK17" i="6"/>
  <c r="AK259" i="6" s="1"/>
  <c r="AK18" i="6"/>
  <c r="AK260" i="6" s="1"/>
  <c r="AK19" i="6"/>
  <c r="AK261" i="6" s="1"/>
  <c r="AK20" i="6"/>
  <c r="AK262" i="6" s="1"/>
  <c r="AK21" i="6"/>
  <c r="AK263" i="6" s="1"/>
  <c r="AK22" i="6"/>
  <c r="AK264" i="6" s="1"/>
  <c r="AK23" i="6"/>
  <c r="AK265" i="6" s="1"/>
  <c r="AK24" i="6"/>
  <c r="AK266" i="6" s="1"/>
  <c r="AK25" i="6"/>
  <c r="AK267" i="6" s="1"/>
  <c r="AK26" i="6"/>
  <c r="AK268" i="6" s="1"/>
  <c r="AK28" i="6"/>
  <c r="AK270" i="6" s="1"/>
  <c r="AK29" i="6"/>
  <c r="AK271" i="6" s="1"/>
  <c r="AK76" i="6"/>
  <c r="AK318" i="6" s="1"/>
  <c r="AK77" i="6"/>
  <c r="AK319" i="6" s="1"/>
  <c r="AK78" i="6"/>
  <c r="AK320" i="6" s="1"/>
  <c r="AK3" i="6"/>
  <c r="AK245" i="6" s="1"/>
  <c r="K26" i="21"/>
  <c r="K27" i="21" s="1"/>
  <c r="E9" i="21"/>
  <c r="D31" i="21" s="1"/>
  <c r="G9" i="21"/>
  <c r="AI4" i="6"/>
  <c r="AI246" i="6" s="1"/>
  <c r="AJ4" i="6"/>
  <c r="AJ246" i="6" s="1"/>
  <c r="AI5" i="6"/>
  <c r="AI247" i="6" s="1"/>
  <c r="AJ5" i="6"/>
  <c r="AJ247" i="6" s="1"/>
  <c r="AI6" i="6"/>
  <c r="AI248" i="6" s="1"/>
  <c r="AJ6" i="6"/>
  <c r="AJ248" i="6" s="1"/>
  <c r="AI7" i="6"/>
  <c r="AI249" i="6" s="1"/>
  <c r="AJ7" i="6"/>
  <c r="AJ249" i="6" s="1"/>
  <c r="AI8" i="6"/>
  <c r="AI250" i="6" s="1"/>
  <c r="AJ8" i="6"/>
  <c r="AJ250" i="6" s="1"/>
  <c r="AI9" i="6"/>
  <c r="AI251" i="6" s="1"/>
  <c r="AJ9" i="6"/>
  <c r="AJ251" i="6" s="1"/>
  <c r="AI10" i="6"/>
  <c r="AI252" i="6" s="1"/>
  <c r="AJ10" i="6"/>
  <c r="AJ252" i="6" s="1"/>
  <c r="AI11" i="6"/>
  <c r="AI253" i="6" s="1"/>
  <c r="AJ11" i="6"/>
  <c r="AJ253" i="6" s="1"/>
  <c r="AI12" i="6"/>
  <c r="AI254" i="6" s="1"/>
  <c r="AJ12" i="6"/>
  <c r="AJ254" i="6" s="1"/>
  <c r="AI13" i="6"/>
  <c r="AI255" i="6" s="1"/>
  <c r="AJ13" i="6"/>
  <c r="AJ255" i="6" s="1"/>
  <c r="AI14" i="6"/>
  <c r="AI256" i="6" s="1"/>
  <c r="AJ14" i="6"/>
  <c r="AJ256" i="6" s="1"/>
  <c r="AI15" i="6"/>
  <c r="AI257" i="6" s="1"/>
  <c r="AJ15" i="6"/>
  <c r="AJ257" i="6" s="1"/>
  <c r="AI16" i="6"/>
  <c r="AI258" i="6" s="1"/>
  <c r="AJ16" i="6"/>
  <c r="AJ258" i="6" s="1"/>
  <c r="AI17" i="6"/>
  <c r="AI259" i="6" s="1"/>
  <c r="AJ17" i="6"/>
  <c r="AJ259" i="6" s="1"/>
  <c r="AI18" i="6"/>
  <c r="AI260" i="6" s="1"/>
  <c r="AJ18" i="6"/>
  <c r="AJ260" i="6" s="1"/>
  <c r="AI19" i="6"/>
  <c r="AI261" i="6" s="1"/>
  <c r="AJ19" i="6"/>
  <c r="AJ261" i="6" s="1"/>
  <c r="AI20" i="6"/>
  <c r="AI262" i="6" s="1"/>
  <c r="AJ20" i="6"/>
  <c r="AJ262" i="6" s="1"/>
  <c r="AI21" i="6"/>
  <c r="AI263" i="6" s="1"/>
  <c r="AJ21" i="6"/>
  <c r="AJ263" i="6" s="1"/>
  <c r="AI22" i="6"/>
  <c r="AI264" i="6" s="1"/>
  <c r="AJ22" i="6"/>
  <c r="AJ264" i="6" s="1"/>
  <c r="AI23" i="6"/>
  <c r="AI265" i="6" s="1"/>
  <c r="AJ23" i="6"/>
  <c r="AJ265" i="6" s="1"/>
  <c r="AI24" i="6"/>
  <c r="AI266" i="6" s="1"/>
  <c r="AJ24" i="6"/>
  <c r="AJ266" i="6" s="1"/>
  <c r="AI25" i="6"/>
  <c r="AI267" i="6" s="1"/>
  <c r="AJ25" i="6"/>
  <c r="AJ267" i="6" s="1"/>
  <c r="AI26" i="6"/>
  <c r="AI268" i="6" s="1"/>
  <c r="AJ26" i="6"/>
  <c r="AJ268" i="6" s="1"/>
  <c r="AI28" i="6"/>
  <c r="AI270" i="6" s="1"/>
  <c r="AJ28" i="6"/>
  <c r="AJ270" i="6" s="1"/>
  <c r="AI29" i="6"/>
  <c r="AI271" i="6" s="1"/>
  <c r="AJ29" i="6"/>
  <c r="AJ271" i="6" s="1"/>
  <c r="AI76" i="6"/>
  <c r="AI318" i="6" s="1"/>
  <c r="AJ76" i="6"/>
  <c r="AJ318" i="6" s="1"/>
  <c r="AI77" i="6"/>
  <c r="AI319" i="6" s="1"/>
  <c r="AJ77" i="6"/>
  <c r="AJ319" i="6" s="1"/>
  <c r="AI78" i="6"/>
  <c r="AI320" i="6" s="1"/>
  <c r="AJ78" i="6"/>
  <c r="AJ320" i="6" s="1"/>
  <c r="AI3" i="6"/>
  <c r="AI245" i="6" s="1"/>
  <c r="AJ3" i="6"/>
  <c r="AJ245" i="6" s="1"/>
  <c r="AH4" i="6"/>
  <c r="AH246" i="6" s="1"/>
  <c r="AH5" i="6"/>
  <c r="AH247" i="6" s="1"/>
  <c r="AH6" i="6"/>
  <c r="AH248" i="6" s="1"/>
  <c r="AH7" i="6"/>
  <c r="AH249" i="6" s="1"/>
  <c r="AH8" i="6"/>
  <c r="AH250" i="6" s="1"/>
  <c r="AH9" i="6"/>
  <c r="AH251" i="6" s="1"/>
  <c r="AH10" i="6"/>
  <c r="AH252" i="6" s="1"/>
  <c r="AH11" i="6"/>
  <c r="AH253" i="6" s="1"/>
  <c r="AH12" i="6"/>
  <c r="AH254" i="6" s="1"/>
  <c r="AH13" i="6"/>
  <c r="AH255" i="6" s="1"/>
  <c r="AH14" i="6"/>
  <c r="AH256" i="6" s="1"/>
  <c r="AH15" i="6"/>
  <c r="AH257" i="6" s="1"/>
  <c r="AH16" i="6"/>
  <c r="AH258" i="6" s="1"/>
  <c r="AH17" i="6"/>
  <c r="AH259" i="6" s="1"/>
  <c r="AH18" i="6"/>
  <c r="AH260" i="6" s="1"/>
  <c r="AH19" i="6"/>
  <c r="AH261" i="6" s="1"/>
  <c r="AH20" i="6"/>
  <c r="AH262" i="6" s="1"/>
  <c r="AH21" i="6"/>
  <c r="AH263" i="6" s="1"/>
  <c r="AH22" i="6"/>
  <c r="AH264" i="6" s="1"/>
  <c r="AH23" i="6"/>
  <c r="AH265" i="6" s="1"/>
  <c r="AH24" i="6"/>
  <c r="AH266" i="6" s="1"/>
  <c r="AH25" i="6"/>
  <c r="AH267" i="6" s="1"/>
  <c r="AH26" i="6"/>
  <c r="AH268" i="6" s="1"/>
  <c r="AH28" i="6"/>
  <c r="AH270" i="6" s="1"/>
  <c r="AH29" i="6"/>
  <c r="AH271" i="6" s="1"/>
  <c r="AH76" i="6"/>
  <c r="AH318" i="6" s="1"/>
  <c r="AH77" i="6"/>
  <c r="AH319" i="6" s="1"/>
  <c r="AH78" i="6"/>
  <c r="AH320" i="6" s="1"/>
  <c r="AH3" i="6"/>
  <c r="AH245" i="6" s="1"/>
  <c r="AG4" i="6"/>
  <c r="AG246" i="6" s="1"/>
  <c r="AG5" i="6"/>
  <c r="AG247" i="6" s="1"/>
  <c r="AG6" i="6"/>
  <c r="AG248" i="6" s="1"/>
  <c r="AG7" i="6"/>
  <c r="AG249" i="6" s="1"/>
  <c r="AG8" i="6"/>
  <c r="AG250" i="6" s="1"/>
  <c r="AG9" i="6"/>
  <c r="AG251" i="6" s="1"/>
  <c r="AG10" i="6"/>
  <c r="AG252" i="6" s="1"/>
  <c r="AG11" i="6"/>
  <c r="AG253" i="6" s="1"/>
  <c r="AG13" i="6"/>
  <c r="AG255" i="6" s="1"/>
  <c r="AG14" i="6"/>
  <c r="AG256" i="6" s="1"/>
  <c r="AG15" i="6"/>
  <c r="AG257" i="6" s="1"/>
  <c r="AG16" i="6"/>
  <c r="AG258" i="6" s="1"/>
  <c r="AG17" i="6"/>
  <c r="AG259" i="6" s="1"/>
  <c r="AG18" i="6"/>
  <c r="AG260" i="6" s="1"/>
  <c r="AG19" i="6"/>
  <c r="AG261" i="6" s="1"/>
  <c r="AG20" i="6"/>
  <c r="AG262" i="6" s="1"/>
  <c r="AG21" i="6"/>
  <c r="AG263" i="6" s="1"/>
  <c r="AG22" i="6"/>
  <c r="AG264" i="6" s="1"/>
  <c r="AG23" i="6"/>
  <c r="AG265" i="6" s="1"/>
  <c r="AG24" i="6"/>
  <c r="AG266" i="6" s="1"/>
  <c r="AG25" i="6"/>
  <c r="AG267" i="6" s="1"/>
  <c r="AG26" i="6"/>
  <c r="AG268" i="6" s="1"/>
  <c r="AG28" i="6"/>
  <c r="AG270" i="6" s="1"/>
  <c r="AG29" i="6"/>
  <c r="AG271" i="6" s="1"/>
  <c r="AG76" i="6"/>
  <c r="AG318" i="6" s="1"/>
  <c r="AG77" i="6"/>
  <c r="AG319" i="6" s="1"/>
  <c r="AG78" i="6"/>
  <c r="AG320" i="6" s="1"/>
  <c r="AG12" i="6"/>
  <c r="AG254" i="6" s="1"/>
  <c r="E23" i="21"/>
  <c r="D42" i="21" s="1"/>
  <c r="E21" i="21"/>
  <c r="D40" i="21" s="1"/>
  <c r="E20" i="21"/>
  <c r="D39" i="21" s="1"/>
  <c r="E18" i="21"/>
  <c r="D38" i="21" s="1"/>
  <c r="E16" i="21"/>
  <c r="D37" i="21" s="1"/>
  <c r="E15" i="21"/>
  <c r="D36" i="21" s="1"/>
  <c r="E10" i="21"/>
  <c r="D32" i="21" s="1"/>
  <c r="E11" i="21"/>
  <c r="E12" i="21"/>
  <c r="D34" i="21" s="1"/>
  <c r="E13" i="21"/>
  <c r="D35" i="21" s="1"/>
  <c r="D27" i="21"/>
  <c r="E43" i="21"/>
  <c r="E42" i="21"/>
  <c r="E41" i="21"/>
  <c r="E40" i="21"/>
  <c r="E39" i="21"/>
  <c r="E38" i="21"/>
  <c r="E35" i="21"/>
  <c r="E34" i="21"/>
  <c r="E33" i="21"/>
  <c r="G16" i="21"/>
  <c r="E37" i="21" s="1"/>
  <c r="G15" i="21"/>
  <c r="E36" i="21" s="1"/>
  <c r="G10" i="21"/>
  <c r="E32" i="21" s="1"/>
  <c r="E31" i="21"/>
  <c r="F27" i="21"/>
  <c r="G26" i="21" l="1"/>
  <c r="E26" i="21"/>
  <c r="L24" i="21"/>
  <c r="I43" i="21" s="1"/>
  <c r="L10" i="21"/>
  <c r="I32" i="21" s="1"/>
  <c r="L22" i="21"/>
  <c r="I41" i="21" s="1"/>
  <c r="L9" i="21"/>
  <c r="I31" i="21" s="1"/>
  <c r="L21" i="21"/>
  <c r="I40" i="21" s="1"/>
  <c r="L20" i="21"/>
  <c r="I39" i="21" s="1"/>
  <c r="L18" i="21"/>
  <c r="I38" i="21" s="1"/>
  <c r="L16" i="21"/>
  <c r="I37" i="21" s="1"/>
  <c r="L13" i="21"/>
  <c r="I35" i="21" s="1"/>
  <c r="L12" i="21"/>
  <c r="I34" i="21" s="1"/>
  <c r="D33" i="21"/>
  <c r="AL50" i="6"/>
  <c r="AL292" i="6" s="1"/>
  <c r="E15" i="22"/>
  <c r="AL79" i="6" l="1"/>
  <c r="L26" i="21"/>
  <c r="AF4" i="6"/>
  <c r="AF246" i="6" s="1"/>
  <c r="AF5" i="6"/>
  <c r="AF247" i="6" s="1"/>
  <c r="AF6" i="6"/>
  <c r="AF248" i="6" s="1"/>
  <c r="AF7" i="6"/>
  <c r="AF249" i="6" s="1"/>
  <c r="AF8" i="6"/>
  <c r="AF250" i="6" s="1"/>
  <c r="AF9" i="6"/>
  <c r="AF251" i="6" s="1"/>
  <c r="AF10" i="6"/>
  <c r="AF252" i="6" s="1"/>
  <c r="AF11" i="6"/>
  <c r="AF253" i="6" s="1"/>
  <c r="AF12" i="6"/>
  <c r="AF254" i="6" s="1"/>
  <c r="AF13" i="6"/>
  <c r="AF255" i="6" s="1"/>
  <c r="AF14" i="6"/>
  <c r="AF256" i="6" s="1"/>
  <c r="AF15" i="6"/>
  <c r="AF257" i="6" s="1"/>
  <c r="AF16" i="6"/>
  <c r="AF258" i="6" s="1"/>
  <c r="AF17" i="6"/>
  <c r="AF259" i="6" s="1"/>
  <c r="AF18" i="6"/>
  <c r="AF260" i="6" s="1"/>
  <c r="AF19" i="6"/>
  <c r="AF261" i="6" s="1"/>
  <c r="AF20" i="6"/>
  <c r="AF262" i="6" s="1"/>
  <c r="AF21" i="6"/>
  <c r="AF263" i="6" s="1"/>
  <c r="AF22" i="6"/>
  <c r="AF264" i="6" s="1"/>
  <c r="AF23" i="6"/>
  <c r="AF265" i="6" s="1"/>
  <c r="AF24" i="6"/>
  <c r="AF266" i="6" s="1"/>
  <c r="AF25" i="6"/>
  <c r="AF267" i="6" s="1"/>
  <c r="AF26" i="6"/>
  <c r="AF268" i="6" s="1"/>
  <c r="AF27" i="6"/>
  <c r="AF269" i="6" s="1"/>
  <c r="AF28" i="6"/>
  <c r="AF270" i="6" s="1"/>
  <c r="AF29" i="6"/>
  <c r="AF271" i="6" s="1"/>
  <c r="AF30" i="6"/>
  <c r="AF272" i="6" s="1"/>
  <c r="AF31" i="6"/>
  <c r="AF273" i="6" s="1"/>
  <c r="AF32" i="6"/>
  <c r="AF274" i="6" s="1"/>
  <c r="AF33" i="6"/>
  <c r="AF275" i="6" s="1"/>
  <c r="AF34" i="6"/>
  <c r="AF276" i="6" s="1"/>
  <c r="AF35" i="6"/>
  <c r="AF277" i="6" s="1"/>
  <c r="AF36" i="6"/>
  <c r="AF278" i="6" s="1"/>
  <c r="AF37" i="6"/>
  <c r="AF279" i="6" s="1"/>
  <c r="AF38" i="6"/>
  <c r="AF280" i="6" s="1"/>
  <c r="AF39" i="6"/>
  <c r="AF281" i="6" s="1"/>
  <c r="AF40" i="6"/>
  <c r="AF282" i="6" s="1"/>
  <c r="AF41" i="6"/>
  <c r="AF283" i="6" s="1"/>
  <c r="AF42" i="6"/>
  <c r="AF284" i="6" s="1"/>
  <c r="AF43" i="6"/>
  <c r="AF285" i="6" s="1"/>
  <c r="AF44" i="6"/>
  <c r="AF286" i="6" s="1"/>
  <c r="AF45" i="6"/>
  <c r="AF287" i="6" s="1"/>
  <c r="AF46" i="6"/>
  <c r="AF288" i="6" s="1"/>
  <c r="AF47" i="6"/>
  <c r="AF289" i="6" s="1"/>
  <c r="AF49" i="6"/>
  <c r="AF291" i="6" s="1"/>
  <c r="AF51" i="6"/>
  <c r="AF293" i="6" s="1"/>
  <c r="AF52" i="6"/>
  <c r="AF294" i="6" s="1"/>
  <c r="AF53" i="6"/>
  <c r="AF295" i="6" s="1"/>
  <c r="AF54" i="6"/>
  <c r="AF296" i="6" s="1"/>
  <c r="AF55" i="6"/>
  <c r="AF297" i="6" s="1"/>
  <c r="AF56" i="6"/>
  <c r="AF298" i="6" s="1"/>
  <c r="AF57" i="6"/>
  <c r="AF299" i="6" s="1"/>
  <c r="AF58" i="6"/>
  <c r="AF300" i="6" s="1"/>
  <c r="AF59" i="6"/>
  <c r="AF301" i="6" s="1"/>
  <c r="AF60" i="6"/>
  <c r="AF302" i="6" s="1"/>
  <c r="AF61" i="6"/>
  <c r="AF303" i="6" s="1"/>
  <c r="AF62" i="6"/>
  <c r="AF304" i="6" s="1"/>
  <c r="AF66" i="6"/>
  <c r="AF308" i="6" s="1"/>
  <c r="AF67" i="6"/>
  <c r="AF309" i="6" s="1"/>
  <c r="AF68" i="6"/>
  <c r="AF310" i="6" s="1"/>
  <c r="AF69" i="6"/>
  <c r="AF311" i="6" s="1"/>
  <c r="AF70" i="6"/>
  <c r="AF312" i="6" s="1"/>
  <c r="AF72" i="6"/>
  <c r="AF314" i="6" s="1"/>
  <c r="AF73" i="6"/>
  <c r="AF315" i="6" s="1"/>
  <c r="AF74" i="6"/>
  <c r="AF316" i="6" s="1"/>
  <c r="AF75" i="6"/>
  <c r="AF317" i="6" s="1"/>
  <c r="AF76" i="6"/>
  <c r="AF318" i="6" s="1"/>
  <c r="AF77" i="6"/>
  <c r="AF319" i="6" s="1"/>
  <c r="AF78" i="6"/>
  <c r="AF320" i="6" s="1"/>
  <c r="AF3" i="6"/>
  <c r="AF245" i="6" s="1"/>
  <c r="AE4" i="6"/>
  <c r="AE246" i="6" s="1"/>
  <c r="AE5" i="6"/>
  <c r="AE247" i="6" s="1"/>
  <c r="AE6" i="6"/>
  <c r="AE248" i="6" s="1"/>
  <c r="AE7" i="6"/>
  <c r="AE249" i="6" s="1"/>
  <c r="AE8" i="6"/>
  <c r="AE250" i="6" s="1"/>
  <c r="AE9" i="6"/>
  <c r="AE251" i="6" s="1"/>
  <c r="AE10" i="6"/>
  <c r="AE252" i="6" s="1"/>
  <c r="AE11" i="6"/>
  <c r="AE253" i="6" s="1"/>
  <c r="AE12" i="6"/>
  <c r="AE254" i="6" s="1"/>
  <c r="AE13" i="6"/>
  <c r="AE255" i="6" s="1"/>
  <c r="AE14" i="6"/>
  <c r="AE256" i="6" s="1"/>
  <c r="AE15" i="6"/>
  <c r="AE257" i="6" s="1"/>
  <c r="AE16" i="6"/>
  <c r="AE258" i="6" s="1"/>
  <c r="AE17" i="6"/>
  <c r="AE259" i="6" s="1"/>
  <c r="AE18" i="6"/>
  <c r="AE260" i="6" s="1"/>
  <c r="AE19" i="6"/>
  <c r="AE261" i="6" s="1"/>
  <c r="AE20" i="6"/>
  <c r="AE262" i="6" s="1"/>
  <c r="AE21" i="6"/>
  <c r="AE263" i="6" s="1"/>
  <c r="AE22" i="6"/>
  <c r="AE264" i="6" s="1"/>
  <c r="AE23" i="6"/>
  <c r="AE265" i="6" s="1"/>
  <c r="AE24" i="6"/>
  <c r="AE266" i="6" s="1"/>
  <c r="AE25" i="6"/>
  <c r="AE267" i="6" s="1"/>
  <c r="AE26" i="6"/>
  <c r="AE268" i="6" s="1"/>
  <c r="AE27" i="6"/>
  <c r="AE269" i="6" s="1"/>
  <c r="AE28" i="6"/>
  <c r="AE270" i="6" s="1"/>
  <c r="AE29" i="6"/>
  <c r="AE271" i="6" s="1"/>
  <c r="AE30" i="6"/>
  <c r="AE272" i="6" s="1"/>
  <c r="AE31" i="6"/>
  <c r="AE273" i="6" s="1"/>
  <c r="AE32" i="6"/>
  <c r="AE274" i="6" s="1"/>
  <c r="AE33" i="6"/>
  <c r="AE275" i="6" s="1"/>
  <c r="AE34" i="6"/>
  <c r="AE276" i="6" s="1"/>
  <c r="AE35" i="6"/>
  <c r="AE277" i="6" s="1"/>
  <c r="AE36" i="6"/>
  <c r="AE278" i="6" s="1"/>
  <c r="AE37" i="6"/>
  <c r="AE279" i="6" s="1"/>
  <c r="AE38" i="6"/>
  <c r="AE280" i="6" s="1"/>
  <c r="AE39" i="6"/>
  <c r="AE281" i="6" s="1"/>
  <c r="AE40" i="6"/>
  <c r="AE282" i="6" s="1"/>
  <c r="AE41" i="6"/>
  <c r="AE283" i="6" s="1"/>
  <c r="AE42" i="6"/>
  <c r="AE284" i="6" s="1"/>
  <c r="AE43" i="6"/>
  <c r="AE285" i="6" s="1"/>
  <c r="AE44" i="6"/>
  <c r="AE286" i="6" s="1"/>
  <c r="AE45" i="6"/>
  <c r="AE287" i="6" s="1"/>
  <c r="AE46" i="6"/>
  <c r="AE288" i="6" s="1"/>
  <c r="AE47" i="6"/>
  <c r="AE289" i="6" s="1"/>
  <c r="AE49" i="6"/>
  <c r="AE291" i="6" s="1"/>
  <c r="AE51" i="6"/>
  <c r="AE293" i="6" s="1"/>
  <c r="AE53" i="6"/>
  <c r="AE295" i="6" s="1"/>
  <c r="AE54" i="6"/>
  <c r="AE296" i="6" s="1"/>
  <c r="AE55" i="6"/>
  <c r="AE297" i="6" s="1"/>
  <c r="AE56" i="6"/>
  <c r="AE298" i="6" s="1"/>
  <c r="AE57" i="6"/>
  <c r="AE299" i="6" s="1"/>
  <c r="AE58" i="6"/>
  <c r="AE300" i="6" s="1"/>
  <c r="AE59" i="6"/>
  <c r="AE301" i="6" s="1"/>
  <c r="AE60" i="6"/>
  <c r="AE302" i="6" s="1"/>
  <c r="AE61" i="6"/>
  <c r="AE303" i="6" s="1"/>
  <c r="AE62" i="6"/>
  <c r="AE304" i="6" s="1"/>
  <c r="AE66" i="6"/>
  <c r="AE308" i="6" s="1"/>
  <c r="AE67" i="6"/>
  <c r="AE309" i="6" s="1"/>
  <c r="AE68" i="6"/>
  <c r="AE310" i="6" s="1"/>
  <c r="AE69" i="6"/>
  <c r="AE311" i="6" s="1"/>
  <c r="AE70" i="6"/>
  <c r="AE312" i="6" s="1"/>
  <c r="AE72" i="6"/>
  <c r="AE314" i="6" s="1"/>
  <c r="AE73" i="6"/>
  <c r="AE315" i="6" s="1"/>
  <c r="AE74" i="6"/>
  <c r="AE316" i="6" s="1"/>
  <c r="AE75" i="6"/>
  <c r="AE317" i="6" s="1"/>
  <c r="AE76" i="6"/>
  <c r="AE318" i="6" s="1"/>
  <c r="AE77" i="6"/>
  <c r="AE319" i="6" s="1"/>
  <c r="AE78" i="6"/>
  <c r="AE320" i="6" s="1"/>
  <c r="AE3" i="6"/>
  <c r="AE245" i="6" s="1"/>
  <c r="AD48" i="6"/>
  <c r="AD290" i="6" s="1"/>
  <c r="AD50" i="6"/>
  <c r="AD292" i="6" s="1"/>
  <c r="AD52" i="6"/>
  <c r="AD294" i="6" s="1"/>
  <c r="H29" i="21"/>
  <c r="G29" i="21"/>
  <c r="AD4" i="6"/>
  <c r="AD246" i="6" s="1"/>
  <c r="AD5" i="6"/>
  <c r="AD247" i="6" s="1"/>
  <c r="AD6" i="6"/>
  <c r="AD248" i="6" s="1"/>
  <c r="AD7" i="6"/>
  <c r="AD249" i="6" s="1"/>
  <c r="AD8" i="6"/>
  <c r="AD250" i="6" s="1"/>
  <c r="AD9" i="6"/>
  <c r="AD251" i="6" s="1"/>
  <c r="AD10" i="6"/>
  <c r="AD252" i="6" s="1"/>
  <c r="AD11" i="6"/>
  <c r="AD253" i="6" s="1"/>
  <c r="AD12" i="6"/>
  <c r="AD254" i="6" s="1"/>
  <c r="AD13" i="6"/>
  <c r="AD255" i="6" s="1"/>
  <c r="AD14" i="6"/>
  <c r="AD256" i="6" s="1"/>
  <c r="AD15" i="6"/>
  <c r="AD257" i="6" s="1"/>
  <c r="AD16" i="6"/>
  <c r="AD258" i="6" s="1"/>
  <c r="AD17" i="6"/>
  <c r="AD259" i="6" s="1"/>
  <c r="AD18" i="6"/>
  <c r="AD260" i="6" s="1"/>
  <c r="AD19" i="6"/>
  <c r="AD261" i="6" s="1"/>
  <c r="AD20" i="6"/>
  <c r="AD262" i="6" s="1"/>
  <c r="AD21" i="6"/>
  <c r="AD263" i="6" s="1"/>
  <c r="AD22" i="6"/>
  <c r="AD264" i="6" s="1"/>
  <c r="AD23" i="6"/>
  <c r="AD265" i="6" s="1"/>
  <c r="AD24" i="6"/>
  <c r="AD266" i="6" s="1"/>
  <c r="AD25" i="6"/>
  <c r="AD267" i="6" s="1"/>
  <c r="AD26" i="6"/>
  <c r="AD268" i="6" s="1"/>
  <c r="AD27" i="6"/>
  <c r="AD269" i="6" s="1"/>
  <c r="AD28" i="6"/>
  <c r="AD270" i="6" s="1"/>
  <c r="AD29" i="6"/>
  <c r="AD271" i="6" s="1"/>
  <c r="AD30" i="6"/>
  <c r="AD272" i="6" s="1"/>
  <c r="AD31" i="6"/>
  <c r="AD273" i="6" s="1"/>
  <c r="AD32" i="6"/>
  <c r="AD274" i="6" s="1"/>
  <c r="AD33" i="6"/>
  <c r="AD275" i="6" s="1"/>
  <c r="AD34" i="6"/>
  <c r="AD276" i="6" s="1"/>
  <c r="AD35" i="6"/>
  <c r="AD277" i="6" s="1"/>
  <c r="AD36" i="6"/>
  <c r="AD278" i="6" s="1"/>
  <c r="AD37" i="6"/>
  <c r="AD279" i="6" s="1"/>
  <c r="AD38" i="6"/>
  <c r="AD280" i="6" s="1"/>
  <c r="AD39" i="6"/>
  <c r="AD281" i="6" s="1"/>
  <c r="AD40" i="6"/>
  <c r="AD282" i="6" s="1"/>
  <c r="AD41" i="6"/>
  <c r="AD283" i="6" s="1"/>
  <c r="AD42" i="6"/>
  <c r="AD284" i="6" s="1"/>
  <c r="AD43" i="6"/>
  <c r="AD285" i="6" s="1"/>
  <c r="AD44" i="6"/>
  <c r="AD286" i="6" s="1"/>
  <c r="AD45" i="6"/>
  <c r="AD287" i="6" s="1"/>
  <c r="AD46" i="6"/>
  <c r="AD288" i="6" s="1"/>
  <c r="AD47" i="6"/>
  <c r="AD289" i="6" s="1"/>
  <c r="AD49" i="6"/>
  <c r="AD291" i="6" s="1"/>
  <c r="AD51" i="6"/>
  <c r="AD293" i="6" s="1"/>
  <c r="AD53" i="6"/>
  <c r="AD295" i="6" s="1"/>
  <c r="AD54" i="6"/>
  <c r="AD296" i="6" s="1"/>
  <c r="AD55" i="6"/>
  <c r="AD297" i="6" s="1"/>
  <c r="AD56" i="6"/>
  <c r="AD298" i="6" s="1"/>
  <c r="AD57" i="6"/>
  <c r="AD299" i="6" s="1"/>
  <c r="AD58" i="6"/>
  <c r="AD300" i="6" s="1"/>
  <c r="AD59" i="6"/>
  <c r="AD301" i="6" s="1"/>
  <c r="AD60" i="6"/>
  <c r="AD302" i="6" s="1"/>
  <c r="AD61" i="6"/>
  <c r="AD303" i="6" s="1"/>
  <c r="AD62" i="6"/>
  <c r="AD304" i="6" s="1"/>
  <c r="AD66" i="6"/>
  <c r="AD308" i="6" s="1"/>
  <c r="AD67" i="6"/>
  <c r="AD309" i="6" s="1"/>
  <c r="AD68" i="6"/>
  <c r="AD310" i="6" s="1"/>
  <c r="AD69" i="6"/>
  <c r="AD311" i="6" s="1"/>
  <c r="AD70" i="6"/>
  <c r="AD312" i="6" s="1"/>
  <c r="AD71" i="6"/>
  <c r="AD313" i="6" s="1"/>
  <c r="AD72" i="6"/>
  <c r="AD314" i="6" s="1"/>
  <c r="AD73" i="6"/>
  <c r="AD315" i="6" s="1"/>
  <c r="AD74" i="6"/>
  <c r="AD316" i="6" s="1"/>
  <c r="AD75" i="6"/>
  <c r="AD317" i="6" s="1"/>
  <c r="AD76" i="6"/>
  <c r="AD318" i="6" s="1"/>
  <c r="AD77" i="6"/>
  <c r="AD319" i="6" s="1"/>
  <c r="AD78" i="6"/>
  <c r="AD320" i="6" s="1"/>
  <c r="AD3" i="6"/>
  <c r="AD245" i="6" s="1"/>
  <c r="AC4" i="6"/>
  <c r="AC246" i="6" s="1"/>
  <c r="AC5" i="6"/>
  <c r="AC247" i="6" s="1"/>
  <c r="AC6" i="6"/>
  <c r="AC248" i="6" s="1"/>
  <c r="AC7" i="6"/>
  <c r="AC249" i="6" s="1"/>
  <c r="AC8" i="6"/>
  <c r="AC250" i="6" s="1"/>
  <c r="AC9" i="6"/>
  <c r="AC251" i="6" s="1"/>
  <c r="AC10" i="6"/>
  <c r="AC252" i="6" s="1"/>
  <c r="AC11" i="6"/>
  <c r="AC253" i="6" s="1"/>
  <c r="AC12" i="6"/>
  <c r="AC254" i="6" s="1"/>
  <c r="AC13" i="6"/>
  <c r="AC255" i="6" s="1"/>
  <c r="AC14" i="6"/>
  <c r="AC256" i="6" s="1"/>
  <c r="AC15" i="6"/>
  <c r="AC257" i="6" s="1"/>
  <c r="AC16" i="6"/>
  <c r="AC258" i="6" s="1"/>
  <c r="AC17" i="6"/>
  <c r="AC259" i="6" s="1"/>
  <c r="AC18" i="6"/>
  <c r="AC260" i="6" s="1"/>
  <c r="AC19" i="6"/>
  <c r="AC261" i="6" s="1"/>
  <c r="AC20" i="6"/>
  <c r="AC262" i="6" s="1"/>
  <c r="AC21" i="6"/>
  <c r="AC263" i="6" s="1"/>
  <c r="AC22" i="6"/>
  <c r="AC264" i="6" s="1"/>
  <c r="AC23" i="6"/>
  <c r="AC265" i="6" s="1"/>
  <c r="AC24" i="6"/>
  <c r="AC266" i="6" s="1"/>
  <c r="AC25" i="6"/>
  <c r="AC267" i="6" s="1"/>
  <c r="AC26" i="6"/>
  <c r="AC268" i="6" s="1"/>
  <c r="AC27" i="6"/>
  <c r="AC269" i="6" s="1"/>
  <c r="AC28" i="6"/>
  <c r="AC270" i="6" s="1"/>
  <c r="AC29" i="6"/>
  <c r="AC271" i="6" s="1"/>
  <c r="AC30" i="6"/>
  <c r="AC272" i="6" s="1"/>
  <c r="AC31" i="6"/>
  <c r="AC273" i="6" s="1"/>
  <c r="AC32" i="6"/>
  <c r="AC274" i="6" s="1"/>
  <c r="AC33" i="6"/>
  <c r="AC275" i="6" s="1"/>
  <c r="AC34" i="6"/>
  <c r="AC276" i="6" s="1"/>
  <c r="AC35" i="6"/>
  <c r="AC277" i="6" s="1"/>
  <c r="AC36" i="6"/>
  <c r="AC278" i="6" s="1"/>
  <c r="AC37" i="6"/>
  <c r="AC279" i="6" s="1"/>
  <c r="AC38" i="6"/>
  <c r="AC280" i="6" s="1"/>
  <c r="AC39" i="6"/>
  <c r="AC281" i="6" s="1"/>
  <c r="AC40" i="6"/>
  <c r="AC282" i="6" s="1"/>
  <c r="AC41" i="6"/>
  <c r="AC283" i="6" s="1"/>
  <c r="AC42" i="6"/>
  <c r="AC284" i="6" s="1"/>
  <c r="AC43" i="6"/>
  <c r="AC285" i="6" s="1"/>
  <c r="AC44" i="6"/>
  <c r="AC286" i="6" s="1"/>
  <c r="AC45" i="6"/>
  <c r="AC287" i="6" s="1"/>
  <c r="AC46" i="6"/>
  <c r="AC288" i="6" s="1"/>
  <c r="AC47" i="6"/>
  <c r="AC289" i="6" s="1"/>
  <c r="AC48" i="6"/>
  <c r="AC290" i="6" s="1"/>
  <c r="AC49" i="6"/>
  <c r="AC291" i="6" s="1"/>
  <c r="AC50" i="6"/>
  <c r="AC292" i="6" s="1"/>
  <c r="AC51" i="6"/>
  <c r="AC293" i="6" s="1"/>
  <c r="AC53" i="6"/>
  <c r="AC295" i="6" s="1"/>
  <c r="AC54" i="6"/>
  <c r="AC296" i="6" s="1"/>
  <c r="AC55" i="6"/>
  <c r="AC297" i="6" s="1"/>
  <c r="AC56" i="6"/>
  <c r="AC298" i="6" s="1"/>
  <c r="AC57" i="6"/>
  <c r="AC299" i="6" s="1"/>
  <c r="AC58" i="6"/>
  <c r="AC300" i="6" s="1"/>
  <c r="AC59" i="6"/>
  <c r="AC301" i="6" s="1"/>
  <c r="AC60" i="6"/>
  <c r="AC302" i="6" s="1"/>
  <c r="AC61" i="6"/>
  <c r="AC303" i="6" s="1"/>
  <c r="AC62" i="6"/>
  <c r="AC304" i="6" s="1"/>
  <c r="AC66" i="6"/>
  <c r="AC308" i="6" s="1"/>
  <c r="AC67" i="6"/>
  <c r="AC309" i="6" s="1"/>
  <c r="AC68" i="6"/>
  <c r="AC310" i="6" s="1"/>
  <c r="AC69" i="6"/>
  <c r="AC311" i="6" s="1"/>
  <c r="AC70" i="6"/>
  <c r="AC312" i="6" s="1"/>
  <c r="AC72" i="6"/>
  <c r="AC314" i="6" s="1"/>
  <c r="AC73" i="6"/>
  <c r="AC315" i="6" s="1"/>
  <c r="AC74" i="6"/>
  <c r="AC316" i="6" s="1"/>
  <c r="AC75" i="6"/>
  <c r="AC317" i="6" s="1"/>
  <c r="AC76" i="6"/>
  <c r="AC318" i="6" s="1"/>
  <c r="AC77" i="6"/>
  <c r="AC319" i="6" s="1"/>
  <c r="AC78" i="6"/>
  <c r="AC320" i="6" s="1"/>
  <c r="AC3" i="6"/>
  <c r="AC245" i="6" s="1"/>
  <c r="AF71" i="6"/>
  <c r="AF313" i="6" s="1"/>
  <c r="AF48" i="6"/>
  <c r="AF290" i="6" s="1"/>
  <c r="AF50" i="6"/>
  <c r="AF292" i="6" s="1"/>
  <c r="AC52" i="6"/>
  <c r="AC294" i="6" s="1"/>
  <c r="AC71" i="6"/>
  <c r="AC313" i="6" s="1"/>
  <c r="AF64" i="6"/>
  <c r="AF306" i="6" s="1"/>
  <c r="AC64" i="6"/>
  <c r="AC306" i="6" s="1"/>
  <c r="AA4" i="6"/>
  <c r="AA246" i="6" s="1"/>
  <c r="AA5" i="6"/>
  <c r="AA247" i="6" s="1"/>
  <c r="AA6" i="6"/>
  <c r="AA248" i="6" s="1"/>
  <c r="AA7" i="6"/>
  <c r="AA249" i="6" s="1"/>
  <c r="AA8" i="6"/>
  <c r="AA250" i="6" s="1"/>
  <c r="AA9" i="6"/>
  <c r="AA251" i="6" s="1"/>
  <c r="AA10" i="6"/>
  <c r="AA252" i="6" s="1"/>
  <c r="AA11" i="6"/>
  <c r="AA253" i="6" s="1"/>
  <c r="AA12" i="6"/>
  <c r="AA254" i="6" s="1"/>
  <c r="AA13" i="6"/>
  <c r="AA255" i="6" s="1"/>
  <c r="AA14" i="6"/>
  <c r="AA256" i="6" s="1"/>
  <c r="AA15" i="6"/>
  <c r="AA257" i="6" s="1"/>
  <c r="AA16" i="6"/>
  <c r="AA258" i="6" s="1"/>
  <c r="AA17" i="6"/>
  <c r="AA259" i="6" s="1"/>
  <c r="AA18" i="6"/>
  <c r="AA260" i="6" s="1"/>
  <c r="AA19" i="6"/>
  <c r="AA261" i="6" s="1"/>
  <c r="AA20" i="6"/>
  <c r="AA262" i="6" s="1"/>
  <c r="AA21" i="6"/>
  <c r="AA263" i="6" s="1"/>
  <c r="AA22" i="6"/>
  <c r="AA264" i="6" s="1"/>
  <c r="AA23" i="6"/>
  <c r="AA265" i="6" s="1"/>
  <c r="AA24" i="6"/>
  <c r="AA266" i="6" s="1"/>
  <c r="AA25" i="6"/>
  <c r="AA267" i="6" s="1"/>
  <c r="AA26" i="6"/>
  <c r="AA268" i="6" s="1"/>
  <c r="AA27" i="6"/>
  <c r="AA269" i="6" s="1"/>
  <c r="AA28" i="6"/>
  <c r="AA270" i="6" s="1"/>
  <c r="AA29" i="6"/>
  <c r="AA271" i="6" s="1"/>
  <c r="AA30" i="6"/>
  <c r="AA272" i="6" s="1"/>
  <c r="AA31" i="6"/>
  <c r="AA273" i="6" s="1"/>
  <c r="AA32" i="6"/>
  <c r="AA274" i="6" s="1"/>
  <c r="AA33" i="6"/>
  <c r="AA275" i="6" s="1"/>
  <c r="AA34" i="6"/>
  <c r="AA276" i="6" s="1"/>
  <c r="AA35" i="6"/>
  <c r="AA277" i="6" s="1"/>
  <c r="AA36" i="6"/>
  <c r="AA278" i="6" s="1"/>
  <c r="AA37" i="6"/>
  <c r="AA279" i="6" s="1"/>
  <c r="AA38" i="6"/>
  <c r="AA280" i="6" s="1"/>
  <c r="AA39" i="6"/>
  <c r="AA281" i="6" s="1"/>
  <c r="AA40" i="6"/>
  <c r="AA282" i="6" s="1"/>
  <c r="AA41" i="6"/>
  <c r="AA283" i="6" s="1"/>
  <c r="AA42" i="6"/>
  <c r="AA284" i="6" s="1"/>
  <c r="AA43" i="6"/>
  <c r="AA285" i="6" s="1"/>
  <c r="AA44" i="6"/>
  <c r="AA286" i="6" s="1"/>
  <c r="AA45" i="6"/>
  <c r="AA287" i="6" s="1"/>
  <c r="AA46" i="6"/>
  <c r="AA288" i="6" s="1"/>
  <c r="AA47" i="6"/>
  <c r="AA289" i="6" s="1"/>
  <c r="AA48" i="6"/>
  <c r="AA290" i="6" s="1"/>
  <c r="AA49" i="6"/>
  <c r="AA291" i="6" s="1"/>
  <c r="AA50" i="6"/>
  <c r="AA292" i="6" s="1"/>
  <c r="AA51" i="6"/>
  <c r="AA293" i="6" s="1"/>
  <c r="AA52" i="6"/>
  <c r="AA294" i="6" s="1"/>
  <c r="AA53" i="6"/>
  <c r="AA295" i="6" s="1"/>
  <c r="AA54" i="6"/>
  <c r="AA296" i="6" s="1"/>
  <c r="AA55" i="6"/>
  <c r="AA297" i="6" s="1"/>
  <c r="AA56" i="6"/>
  <c r="AA298" i="6" s="1"/>
  <c r="AA57" i="6"/>
  <c r="AA299" i="6" s="1"/>
  <c r="AA58" i="6"/>
  <c r="AA300" i="6" s="1"/>
  <c r="AA59" i="6"/>
  <c r="AA301" i="6" s="1"/>
  <c r="AA60" i="6"/>
  <c r="AA302" i="6" s="1"/>
  <c r="AA61" i="6"/>
  <c r="AA303" i="6" s="1"/>
  <c r="AA62" i="6"/>
  <c r="AA304" i="6" s="1"/>
  <c r="AA63" i="6"/>
  <c r="AA305" i="6" s="1"/>
  <c r="AA64" i="6"/>
  <c r="AA306" i="6" s="1"/>
  <c r="AA65" i="6"/>
  <c r="AA307" i="6" s="1"/>
  <c r="AA66" i="6"/>
  <c r="AA308" i="6" s="1"/>
  <c r="AA67" i="6"/>
  <c r="AA309" i="6" s="1"/>
  <c r="AA68" i="6"/>
  <c r="AA310" i="6" s="1"/>
  <c r="AA69" i="6"/>
  <c r="AA311" i="6" s="1"/>
  <c r="AA70" i="6"/>
  <c r="AA312" i="6" s="1"/>
  <c r="AA71" i="6"/>
  <c r="AA313" i="6" s="1"/>
  <c r="AA72" i="6"/>
  <c r="AA314" i="6" s="1"/>
  <c r="AA73" i="6"/>
  <c r="AA315" i="6" s="1"/>
  <c r="AA74" i="6"/>
  <c r="AA316" i="6" s="1"/>
  <c r="AA75" i="6"/>
  <c r="AA317" i="6" s="1"/>
  <c r="AA76" i="6"/>
  <c r="AA318" i="6" s="1"/>
  <c r="AA77" i="6"/>
  <c r="AA319" i="6" s="1"/>
  <c r="AA78" i="6"/>
  <c r="AA320" i="6" s="1"/>
  <c r="AA3" i="6"/>
  <c r="AA245" i="6" s="1"/>
  <c r="AB26" i="6"/>
  <c r="AB268" i="6" s="1"/>
  <c r="BE3" i="2"/>
  <c r="BF3" i="2"/>
  <c r="BG3" i="2"/>
  <c r="BH3" i="2"/>
  <c r="BD3" i="2"/>
  <c r="BJ2" i="2"/>
  <c r="AT2" i="2"/>
  <c r="AA79" i="6" l="1"/>
  <c r="G43" i="21"/>
  <c r="AE50" i="6" s="1"/>
  <c r="AE292" i="6" s="1"/>
  <c r="BJ283" i="2"/>
  <c r="BJ107" i="2"/>
  <c r="BJ362" i="2"/>
  <c r="BJ171" i="2"/>
  <c r="BJ150" i="2"/>
  <c r="BJ326" i="2"/>
  <c r="BJ86" i="2"/>
  <c r="BJ128" i="2"/>
  <c r="BJ240" i="2"/>
  <c r="BJ354" i="2"/>
  <c r="AB70" i="6" s="1"/>
  <c r="AB312" i="6" s="1"/>
  <c r="BJ315" i="2"/>
  <c r="BJ272" i="2"/>
  <c r="AB54" i="6" s="1"/>
  <c r="AB296" i="6" s="1"/>
  <c r="BJ230" i="2"/>
  <c r="BJ378" i="2"/>
  <c r="BJ346" i="2"/>
  <c r="BJ304" i="2"/>
  <c r="BJ262" i="2"/>
  <c r="BJ214" i="2"/>
  <c r="BJ370" i="2"/>
  <c r="BJ336" i="2"/>
  <c r="BJ294" i="2"/>
  <c r="BJ251" i="2"/>
  <c r="BJ192" i="2"/>
  <c r="G39" i="21"/>
  <c r="AE71" i="6" s="1"/>
  <c r="AE313" i="6" s="1"/>
  <c r="AF65" i="6"/>
  <c r="AF307" i="6" s="1"/>
  <c r="AF63" i="6"/>
  <c r="AF305" i="6" s="1"/>
  <c r="G38" i="21"/>
  <c r="G35" i="21"/>
  <c r="G41" i="21"/>
  <c r="AE48" i="6" s="1"/>
  <c r="AE290" i="6" s="1"/>
  <c r="G34" i="21"/>
  <c r="G42" i="21"/>
  <c r="AE52" i="6" s="1"/>
  <c r="AE294" i="6" s="1"/>
  <c r="AC63" i="6"/>
  <c r="AC305" i="6" s="1"/>
  <c r="AD65" i="6"/>
  <c r="AD307" i="6" s="1"/>
  <c r="G32" i="21"/>
  <c r="G36" i="21"/>
  <c r="G40" i="21"/>
  <c r="G31" i="21"/>
  <c r="G33" i="21"/>
  <c r="G37" i="21"/>
  <c r="AC65" i="6"/>
  <c r="AC307" i="6" s="1"/>
  <c r="I45" i="21"/>
  <c r="E45" i="21"/>
  <c r="AD63" i="6"/>
  <c r="AD305" i="6" s="1"/>
  <c r="AD64" i="6"/>
  <c r="AD306" i="6" s="1"/>
  <c r="D45" i="21"/>
  <c r="BJ34" i="2"/>
  <c r="AB22" i="6" s="1"/>
  <c r="AB264" i="6" s="1"/>
  <c r="BJ50" i="2"/>
  <c r="BJ63" i="2"/>
  <c r="BJ74" i="2"/>
  <c r="BJ84" i="2"/>
  <c r="BJ95" i="2"/>
  <c r="BJ106" i="2"/>
  <c r="BJ116" i="2"/>
  <c r="BJ127" i="2"/>
  <c r="BJ143" i="2"/>
  <c r="BJ154" i="2"/>
  <c r="AB46" i="6" s="1"/>
  <c r="AB288" i="6" s="1"/>
  <c r="BJ159" i="2"/>
  <c r="BJ170" i="2"/>
  <c r="BJ180" i="2"/>
  <c r="BJ191" i="2"/>
  <c r="BJ202" i="2"/>
  <c r="BJ212" i="2"/>
  <c r="BJ42" i="2"/>
  <c r="BJ58" i="2"/>
  <c r="BJ68" i="2"/>
  <c r="BJ79" i="2"/>
  <c r="BJ90" i="2"/>
  <c r="BJ100" i="2"/>
  <c r="BJ111" i="2"/>
  <c r="BJ122" i="2"/>
  <c r="BJ132" i="2"/>
  <c r="BJ138" i="2"/>
  <c r="AB37" i="6" s="1"/>
  <c r="AB279" i="6" s="1"/>
  <c r="BJ148" i="2"/>
  <c r="BJ164" i="2"/>
  <c r="BJ175" i="2"/>
  <c r="BJ186" i="2"/>
  <c r="BJ196" i="2"/>
  <c r="BJ207" i="2"/>
  <c r="BJ218" i="2"/>
  <c r="BJ228" i="2"/>
  <c r="BJ376" i="2"/>
  <c r="BJ369" i="2"/>
  <c r="BJ361" i="2"/>
  <c r="BJ353" i="2"/>
  <c r="BJ345" i="2"/>
  <c r="BJ335" i="2"/>
  <c r="AB61" i="6" s="1"/>
  <c r="AB303" i="6" s="1"/>
  <c r="BJ324" i="2"/>
  <c r="BJ314" i="2"/>
  <c r="BJ303" i="2"/>
  <c r="BJ292" i="2"/>
  <c r="BJ282" i="2"/>
  <c r="BJ271" i="2"/>
  <c r="BJ260" i="2"/>
  <c r="BJ250" i="2"/>
  <c r="BJ239" i="2"/>
  <c r="BJ224" i="2"/>
  <c r="BJ208" i="2"/>
  <c r="BJ187" i="2"/>
  <c r="BJ166" i="2"/>
  <c r="BJ144" i="2"/>
  <c r="BJ123" i="2"/>
  <c r="BJ102" i="2"/>
  <c r="BJ80" i="2"/>
  <c r="BJ59" i="2"/>
  <c r="BJ16" i="2"/>
  <c r="AB13" i="6" s="1"/>
  <c r="AB255" i="6" s="1"/>
  <c r="BJ26" i="2"/>
  <c r="BJ37" i="2"/>
  <c r="BJ374" i="2"/>
  <c r="AB76" i="6" s="1"/>
  <c r="AB318" i="6" s="1"/>
  <c r="BJ366" i="2"/>
  <c r="BJ358" i="2"/>
  <c r="BJ350" i="2"/>
  <c r="AB68" i="6" s="1"/>
  <c r="AB310" i="6" s="1"/>
  <c r="BJ342" i="2"/>
  <c r="BJ331" i="2"/>
  <c r="BJ320" i="2"/>
  <c r="BJ310" i="2"/>
  <c r="BJ299" i="2"/>
  <c r="BJ288" i="2"/>
  <c r="BJ278" i="2"/>
  <c r="BJ267" i="2"/>
  <c r="BJ256" i="2"/>
  <c r="BJ246" i="2"/>
  <c r="BJ235" i="2"/>
  <c r="BJ223" i="2"/>
  <c r="BJ203" i="2"/>
  <c r="BJ182" i="2"/>
  <c r="BJ160" i="2"/>
  <c r="BJ139" i="2"/>
  <c r="AB38" i="6" s="1"/>
  <c r="AB280" i="6" s="1"/>
  <c r="BJ118" i="2"/>
  <c r="BJ96" i="2"/>
  <c r="BJ75" i="2"/>
  <c r="BJ52" i="2"/>
  <c r="BJ64" i="2"/>
  <c r="BJ373" i="2"/>
  <c r="BJ365" i="2"/>
  <c r="BJ357" i="2"/>
  <c r="BJ349" i="2"/>
  <c r="AB67" i="6" s="1"/>
  <c r="AB309" i="6" s="1"/>
  <c r="BJ340" i="2"/>
  <c r="BJ330" i="2"/>
  <c r="BJ319" i="2"/>
  <c r="BJ308" i="2"/>
  <c r="BJ298" i="2"/>
  <c r="BJ287" i="2"/>
  <c r="BJ276" i="2"/>
  <c r="BJ266" i="2"/>
  <c r="BJ255" i="2"/>
  <c r="BJ244" i="2"/>
  <c r="BJ234" i="2"/>
  <c r="BJ219" i="2"/>
  <c r="BJ198" i="2"/>
  <c r="BJ176" i="2"/>
  <c r="BJ155" i="2"/>
  <c r="AB47" i="6" s="1"/>
  <c r="AB289" i="6" s="1"/>
  <c r="BJ134" i="2"/>
  <c r="BJ112" i="2"/>
  <c r="BJ91" i="2"/>
  <c r="BJ70" i="2"/>
  <c r="BJ43" i="2"/>
  <c r="BJ375" i="2"/>
  <c r="BJ372" i="2"/>
  <c r="BJ368" i="2"/>
  <c r="BJ364" i="2"/>
  <c r="BJ360" i="2"/>
  <c r="BJ356" i="2"/>
  <c r="BJ352" i="2"/>
  <c r="BJ348" i="2"/>
  <c r="AB66" i="6" s="1"/>
  <c r="AB308" i="6" s="1"/>
  <c r="BJ344" i="2"/>
  <c r="BJ339" i="2"/>
  <c r="BJ334" i="2"/>
  <c r="BJ328" i="2"/>
  <c r="AB58" i="6" s="1"/>
  <c r="AB300" i="6" s="1"/>
  <c r="BJ323" i="2"/>
  <c r="BJ318" i="2"/>
  <c r="BJ312" i="2"/>
  <c r="BJ307" i="2"/>
  <c r="BJ302" i="2"/>
  <c r="BJ296" i="2"/>
  <c r="BJ291" i="2"/>
  <c r="BJ286" i="2"/>
  <c r="BJ280" i="2"/>
  <c r="BJ275" i="2"/>
  <c r="BJ270" i="2"/>
  <c r="BJ264" i="2"/>
  <c r="BJ259" i="2"/>
  <c r="BJ254" i="2"/>
  <c r="BJ248" i="2"/>
  <c r="BJ243" i="2"/>
  <c r="BJ238" i="2"/>
  <c r="BJ232" i="2"/>
  <c r="BJ227" i="2"/>
  <c r="BJ222" i="2"/>
  <c r="BJ216" i="2"/>
  <c r="BJ211" i="2"/>
  <c r="BJ206" i="2"/>
  <c r="BJ200" i="2"/>
  <c r="BJ195" i="2"/>
  <c r="BJ190" i="2"/>
  <c r="BJ184" i="2"/>
  <c r="BJ179" i="2"/>
  <c r="BJ174" i="2"/>
  <c r="BJ168" i="2"/>
  <c r="BJ163" i="2"/>
  <c r="BJ158" i="2"/>
  <c r="BJ152" i="2"/>
  <c r="AB44" i="6" s="1"/>
  <c r="AB286" i="6" s="1"/>
  <c r="BJ147" i="2"/>
  <c r="BJ142" i="2"/>
  <c r="AB40" i="6" s="1"/>
  <c r="AB282" i="6" s="1"/>
  <c r="BJ136" i="2"/>
  <c r="BJ131" i="2"/>
  <c r="BJ126" i="2"/>
  <c r="BJ120" i="2"/>
  <c r="BJ115" i="2"/>
  <c r="BJ110" i="2"/>
  <c r="BJ104" i="2"/>
  <c r="BJ99" i="2"/>
  <c r="BJ94" i="2"/>
  <c r="BJ88" i="2"/>
  <c r="BJ83" i="2"/>
  <c r="BJ78" i="2"/>
  <c r="BJ72" i="2"/>
  <c r="BJ67" i="2"/>
  <c r="BJ62" i="2"/>
  <c r="BJ55" i="2"/>
  <c r="BJ47" i="2"/>
  <c r="BJ41" i="2"/>
  <c r="AB27" i="6" s="1"/>
  <c r="AB269" i="6" s="1"/>
  <c r="BJ27" i="2"/>
  <c r="BJ20" i="2"/>
  <c r="AB17" i="6" s="1"/>
  <c r="AB259" i="6" s="1"/>
  <c r="BJ13" i="2"/>
  <c r="AB10" i="6" s="1"/>
  <c r="AB252" i="6" s="1"/>
  <c r="BJ379" i="2"/>
  <c r="AB77" i="6"/>
  <c r="AB319" i="6" s="1"/>
  <c r="BJ371" i="2"/>
  <c r="BJ367" i="2"/>
  <c r="BJ363" i="2"/>
  <c r="BJ359" i="2"/>
  <c r="BJ355" i="2"/>
  <c r="AB71" i="6" s="1"/>
  <c r="AB313" i="6" s="1"/>
  <c r="BJ351" i="2"/>
  <c r="AB69" i="6" s="1"/>
  <c r="AB311" i="6" s="1"/>
  <c r="BJ347" i="2"/>
  <c r="BJ343" i="2"/>
  <c r="BJ338" i="2"/>
  <c r="BJ332" i="2"/>
  <c r="BJ327" i="2"/>
  <c r="BJ322" i="2"/>
  <c r="BJ316" i="2"/>
  <c r="BJ311" i="2"/>
  <c r="BJ306" i="2"/>
  <c r="BJ300" i="2"/>
  <c r="BJ295" i="2"/>
  <c r="BJ290" i="2"/>
  <c r="BJ284" i="2"/>
  <c r="BJ279" i="2"/>
  <c r="BJ274" i="2"/>
  <c r="BJ268" i="2"/>
  <c r="BJ263" i="2"/>
  <c r="BJ258" i="2"/>
  <c r="BJ252" i="2"/>
  <c r="BJ247" i="2"/>
  <c r="BJ242" i="2"/>
  <c r="BJ236" i="2"/>
  <c r="BJ231" i="2"/>
  <c r="BJ226" i="2"/>
  <c r="BJ220" i="2"/>
  <c r="BJ215" i="2"/>
  <c r="BJ210" i="2"/>
  <c r="BJ204" i="2"/>
  <c r="BJ199" i="2"/>
  <c r="BJ194" i="2"/>
  <c r="BJ188" i="2"/>
  <c r="BJ183" i="2"/>
  <c r="BJ178" i="2"/>
  <c r="BJ172" i="2"/>
  <c r="BJ167" i="2"/>
  <c r="BJ162" i="2"/>
  <c r="BJ156" i="2"/>
  <c r="BJ151" i="2"/>
  <c r="AB43" i="6" s="1"/>
  <c r="AB285" i="6" s="1"/>
  <c r="BJ146" i="2"/>
  <c r="BJ140" i="2"/>
  <c r="BJ135" i="2"/>
  <c r="BJ130" i="2"/>
  <c r="BJ124" i="2"/>
  <c r="BJ119" i="2"/>
  <c r="BJ114" i="2"/>
  <c r="BJ108" i="2"/>
  <c r="BJ103" i="2"/>
  <c r="BJ98" i="2"/>
  <c r="BJ92" i="2"/>
  <c r="BJ87" i="2"/>
  <c r="BJ82" i="2"/>
  <c r="BJ76" i="2"/>
  <c r="BJ71" i="2"/>
  <c r="BJ66" i="2"/>
  <c r="BJ60" i="2"/>
  <c r="AB32" i="6" s="1"/>
  <c r="AB274" i="6" s="1"/>
  <c r="BJ54" i="2"/>
  <c r="BJ46" i="2"/>
  <c r="BJ38" i="2"/>
  <c r="BJ56" i="2"/>
  <c r="BJ51" i="2"/>
  <c r="BJ45" i="2"/>
  <c r="BJ39" i="2"/>
  <c r="BJ33" i="2"/>
  <c r="BJ22" i="2"/>
  <c r="BJ7" i="2"/>
  <c r="AB4" i="6" s="1"/>
  <c r="AB246" i="6" s="1"/>
  <c r="BJ31" i="2"/>
  <c r="BJ377" i="2"/>
  <c r="BJ48" i="2"/>
  <c r="AB29" i="6" s="1"/>
  <c r="AB271" i="6" s="1"/>
  <c r="BJ35" i="2"/>
  <c r="BJ30" i="2"/>
  <c r="BJ25" i="2"/>
  <c r="BJ18" i="2"/>
  <c r="AB15" i="6" s="1"/>
  <c r="AB257" i="6" s="1"/>
  <c r="BJ11" i="2"/>
  <c r="AB8" i="6" s="1"/>
  <c r="AB250" i="6" s="1"/>
  <c r="BJ6" i="2"/>
  <c r="AB3" i="6" s="1"/>
  <c r="AB245" i="6" s="1"/>
  <c r="BJ29" i="2"/>
  <c r="BJ23" i="2"/>
  <c r="BJ17" i="2"/>
  <c r="AB14" i="6" s="1"/>
  <c r="AB256" i="6" s="1"/>
  <c r="BJ9" i="2"/>
  <c r="AB6" i="6" s="1"/>
  <c r="AB248" i="6" s="1"/>
  <c r="BJ14" i="2"/>
  <c r="AB11" i="6" s="1"/>
  <c r="AB253" i="6" s="1"/>
  <c r="BJ8" i="2"/>
  <c r="AB5" i="6" s="1"/>
  <c r="AB247" i="6" s="1"/>
  <c r="BJ12" i="2"/>
  <c r="AB9" i="6" s="1"/>
  <c r="AB251" i="6" s="1"/>
  <c r="BJ21" i="2"/>
  <c r="BJ10" i="2"/>
  <c r="AB7" i="6" s="1"/>
  <c r="AB249" i="6" s="1"/>
  <c r="BJ15" i="2"/>
  <c r="AB12" i="6" s="1"/>
  <c r="AB254" i="6" s="1"/>
  <c r="BJ19" i="2"/>
  <c r="AB16" i="6" s="1"/>
  <c r="AB258" i="6" s="1"/>
  <c r="BJ24" i="2"/>
  <c r="BJ28" i="2"/>
  <c r="AB20" i="6" s="1"/>
  <c r="AB262" i="6" s="1"/>
  <c r="BJ32" i="2"/>
  <c r="BJ36" i="2"/>
  <c r="BJ40" i="2"/>
  <c r="AB25" i="6" s="1"/>
  <c r="AB267" i="6" s="1"/>
  <c r="BJ44" i="2"/>
  <c r="BJ49" i="2"/>
  <c r="BJ53" i="2"/>
  <c r="BJ57" i="2"/>
  <c r="BJ61" i="2"/>
  <c r="BJ65" i="2"/>
  <c r="BJ69" i="2"/>
  <c r="BJ73" i="2"/>
  <c r="BJ77" i="2"/>
  <c r="BJ81" i="2"/>
  <c r="BJ85" i="2"/>
  <c r="BJ89" i="2"/>
  <c r="BJ93" i="2"/>
  <c r="BJ97" i="2"/>
  <c r="BJ101" i="2"/>
  <c r="BJ105" i="2"/>
  <c r="BJ109" i="2"/>
  <c r="BJ113" i="2"/>
  <c r="BJ117" i="2"/>
  <c r="BJ121" i="2"/>
  <c r="BJ125" i="2"/>
  <c r="BJ129" i="2"/>
  <c r="BJ133" i="2"/>
  <c r="BJ137" i="2"/>
  <c r="BJ141" i="2"/>
  <c r="BJ145" i="2"/>
  <c r="BJ149" i="2"/>
  <c r="BJ153" i="2"/>
  <c r="AB45" i="6" s="1"/>
  <c r="AB287" i="6" s="1"/>
  <c r="BJ157" i="2"/>
  <c r="BJ161" i="2"/>
  <c r="BJ165" i="2"/>
  <c r="BJ169" i="2"/>
  <c r="BJ173" i="2"/>
  <c r="BJ177" i="2"/>
  <c r="BJ181" i="2"/>
  <c r="BJ185" i="2"/>
  <c r="BJ189" i="2"/>
  <c r="BJ193" i="2"/>
  <c r="BJ197" i="2"/>
  <c r="BJ201" i="2"/>
  <c r="BJ205" i="2"/>
  <c r="BJ209" i="2"/>
  <c r="BJ213" i="2"/>
  <c r="BJ217" i="2"/>
  <c r="BJ221" i="2"/>
  <c r="BJ225" i="2"/>
  <c r="AB52" i="6" s="1"/>
  <c r="AB294" i="6" s="1"/>
  <c r="BJ229" i="2"/>
  <c r="BJ233" i="2"/>
  <c r="BJ237" i="2"/>
  <c r="BJ241" i="2"/>
  <c r="BJ245" i="2"/>
  <c r="BJ249" i="2"/>
  <c r="BJ253" i="2"/>
  <c r="BJ257" i="2"/>
  <c r="BJ261" i="2"/>
  <c r="BJ265" i="2"/>
  <c r="BJ269" i="2"/>
  <c r="BJ273" i="2"/>
  <c r="BJ277" i="2"/>
  <c r="BJ281" i="2"/>
  <c r="BJ285" i="2"/>
  <c r="BJ289" i="2"/>
  <c r="BJ293" i="2"/>
  <c r="BJ297" i="2"/>
  <c r="BJ301" i="2"/>
  <c r="BJ305" i="2"/>
  <c r="BJ309" i="2"/>
  <c r="BJ313" i="2"/>
  <c r="BJ317" i="2"/>
  <c r="BJ321" i="2"/>
  <c r="BJ325" i="2"/>
  <c r="BJ329" i="2"/>
  <c r="AB59" i="6" s="1"/>
  <c r="AB301" i="6" s="1"/>
  <c r="BJ333" i="2"/>
  <c r="BJ337" i="2"/>
  <c r="BJ341" i="2"/>
  <c r="AF79" i="6" l="1"/>
  <c r="AC79" i="6"/>
  <c r="AD79" i="6"/>
  <c r="AB72" i="6"/>
  <c r="AB314" i="6" s="1"/>
  <c r="AE64" i="6"/>
  <c r="AE306" i="6" s="1"/>
  <c r="AB55" i="6"/>
  <c r="AB297" i="6" s="1"/>
  <c r="AB34" i="6"/>
  <c r="AB276" i="6" s="1"/>
  <c r="AB39" i="6"/>
  <c r="AB281" i="6" s="1"/>
  <c r="AB64" i="6"/>
  <c r="AB306" i="6" s="1"/>
  <c r="AB78" i="6"/>
  <c r="AB320" i="6" s="1"/>
  <c r="AB63" i="6"/>
  <c r="AB305" i="6" s="1"/>
  <c r="AB57" i="6"/>
  <c r="AB299" i="6" s="1"/>
  <c r="AB42" i="6"/>
  <c r="AB284" i="6" s="1"/>
  <c r="AB30" i="6"/>
  <c r="AB272" i="6" s="1"/>
  <c r="AB35" i="6"/>
  <c r="AB277" i="6" s="1"/>
  <c r="AB53" i="6"/>
  <c r="AB295" i="6" s="1"/>
  <c r="AB62" i="6"/>
  <c r="AB304" i="6" s="1"/>
  <c r="AB28" i="6"/>
  <c r="AB270" i="6" s="1"/>
  <c r="AB31" i="6"/>
  <c r="AB273" i="6" s="1"/>
  <c r="AB56" i="6"/>
  <c r="AB298" i="6" s="1"/>
  <c r="AB41" i="6"/>
  <c r="AB283" i="6" s="1"/>
  <c r="AB65" i="6"/>
  <c r="AB307" i="6" s="1"/>
  <c r="AB18" i="6"/>
  <c r="AB260" i="6" s="1"/>
  <c r="AB49" i="6"/>
  <c r="AB291" i="6" s="1"/>
  <c r="AB60" i="6"/>
  <c r="AB302" i="6" s="1"/>
  <c r="AB75" i="6"/>
  <c r="AB317" i="6" s="1"/>
  <c r="AB73" i="6"/>
  <c r="AB315" i="6" s="1"/>
  <c r="AB19" i="6"/>
  <c r="AB261" i="6" s="1"/>
  <c r="AB51" i="6"/>
  <c r="AB293" i="6" s="1"/>
  <c r="AB33" i="6"/>
  <c r="AB275" i="6" s="1"/>
  <c r="AB36" i="6"/>
  <c r="AB278" i="6" s="1"/>
  <c r="AB21" i="6"/>
  <c r="AB263" i="6" s="1"/>
  <c r="AB24" i="6"/>
  <c r="AB266" i="6" s="1"/>
  <c r="AB23" i="6"/>
  <c r="AB265" i="6" s="1"/>
  <c r="AB48" i="6"/>
  <c r="AB290" i="6" s="1"/>
  <c r="AB50" i="6"/>
  <c r="AB292" i="6" s="1"/>
  <c r="AB74" i="6"/>
  <c r="AB316" i="6" s="1"/>
  <c r="G45" i="21"/>
  <c r="AE65" i="6"/>
  <c r="AE307" i="6" s="1"/>
  <c r="AE63" i="6"/>
  <c r="AE305" i="6" s="1"/>
  <c r="BJ382" i="2"/>
  <c r="BJ380" i="2"/>
  <c r="BJ381" i="2"/>
  <c r="AE79" i="6" l="1"/>
  <c r="AB79" i="6"/>
  <c r="AW337" i="2"/>
  <c r="X4" i="6"/>
  <c r="X246" i="6" s="1"/>
  <c r="X5" i="6"/>
  <c r="X247" i="6" s="1"/>
  <c r="X6" i="6"/>
  <c r="X248" i="6" s="1"/>
  <c r="X7" i="6"/>
  <c r="X249" i="6" s="1"/>
  <c r="X8" i="6"/>
  <c r="X250" i="6" s="1"/>
  <c r="X9" i="6"/>
  <c r="X251" i="6" s="1"/>
  <c r="X10" i="6"/>
  <c r="X252" i="6" s="1"/>
  <c r="X11" i="6"/>
  <c r="X253" i="6" s="1"/>
  <c r="X12" i="6"/>
  <c r="X254" i="6" s="1"/>
  <c r="X13" i="6"/>
  <c r="X255" i="6" s="1"/>
  <c r="X14" i="6"/>
  <c r="X256" i="6" s="1"/>
  <c r="X15" i="6"/>
  <c r="X257" i="6" s="1"/>
  <c r="X16" i="6"/>
  <c r="X258" i="6" s="1"/>
  <c r="X17" i="6"/>
  <c r="X259" i="6" s="1"/>
  <c r="X18" i="6"/>
  <c r="X260" i="6" s="1"/>
  <c r="X19" i="6"/>
  <c r="X261" i="6" s="1"/>
  <c r="X20" i="6"/>
  <c r="X262" i="6" s="1"/>
  <c r="X21" i="6"/>
  <c r="X263" i="6" s="1"/>
  <c r="X22" i="6"/>
  <c r="X264" i="6" s="1"/>
  <c r="X23" i="6"/>
  <c r="X265" i="6" s="1"/>
  <c r="X24" i="6"/>
  <c r="X266" i="6" s="1"/>
  <c r="X25" i="6"/>
  <c r="X267" i="6" s="1"/>
  <c r="X26" i="6"/>
  <c r="X268" i="6" s="1"/>
  <c r="X27" i="6"/>
  <c r="X269" i="6" s="1"/>
  <c r="X28" i="6"/>
  <c r="X270" i="6" s="1"/>
  <c r="X29" i="6"/>
  <c r="X271" i="6" s="1"/>
  <c r="X30" i="6"/>
  <c r="X272" i="6" s="1"/>
  <c r="X31" i="6"/>
  <c r="X273" i="6" s="1"/>
  <c r="X32" i="6"/>
  <c r="X274" i="6" s="1"/>
  <c r="X33" i="6"/>
  <c r="X275" i="6" s="1"/>
  <c r="X34" i="6"/>
  <c r="X276" i="6" s="1"/>
  <c r="X35" i="6"/>
  <c r="X277" i="6" s="1"/>
  <c r="X36" i="6"/>
  <c r="X278" i="6" s="1"/>
  <c r="X37" i="6"/>
  <c r="X279" i="6" s="1"/>
  <c r="X38" i="6"/>
  <c r="X280" i="6" s="1"/>
  <c r="X39" i="6"/>
  <c r="X281" i="6" s="1"/>
  <c r="X40" i="6"/>
  <c r="X282" i="6" s="1"/>
  <c r="X41" i="6"/>
  <c r="X283" i="6" s="1"/>
  <c r="X42" i="6"/>
  <c r="X284" i="6" s="1"/>
  <c r="X43" i="6"/>
  <c r="X285" i="6" s="1"/>
  <c r="X44" i="6"/>
  <c r="X286" i="6" s="1"/>
  <c r="X45" i="6"/>
  <c r="X287" i="6" s="1"/>
  <c r="X46" i="6"/>
  <c r="X288" i="6" s="1"/>
  <c r="X47" i="6"/>
  <c r="X289" i="6" s="1"/>
  <c r="X48" i="6"/>
  <c r="X290" i="6" s="1"/>
  <c r="X49" i="6"/>
  <c r="X291" i="6" s="1"/>
  <c r="X50" i="6"/>
  <c r="X292" i="6" s="1"/>
  <c r="X51" i="6"/>
  <c r="X293" i="6" s="1"/>
  <c r="X52" i="6"/>
  <c r="X294" i="6" s="1"/>
  <c r="X53" i="6"/>
  <c r="X295" i="6" s="1"/>
  <c r="X54" i="6"/>
  <c r="X296" i="6" s="1"/>
  <c r="X55" i="6"/>
  <c r="X297" i="6" s="1"/>
  <c r="X57" i="6"/>
  <c r="X299" i="6" s="1"/>
  <c r="X58" i="6"/>
  <c r="X300" i="6" s="1"/>
  <c r="X59" i="6"/>
  <c r="X301" i="6" s="1"/>
  <c r="X60" i="6"/>
  <c r="X302" i="6" s="1"/>
  <c r="X61" i="6"/>
  <c r="X303" i="6" s="1"/>
  <c r="X62" i="6"/>
  <c r="X304" i="6" s="1"/>
  <c r="X63" i="6"/>
  <c r="X305" i="6" s="1"/>
  <c r="X64" i="6"/>
  <c r="X306" i="6" s="1"/>
  <c r="X65" i="6"/>
  <c r="X307" i="6" s="1"/>
  <c r="X66" i="6"/>
  <c r="X308" i="6" s="1"/>
  <c r="X67" i="6"/>
  <c r="X309" i="6" s="1"/>
  <c r="X68" i="6"/>
  <c r="X310" i="6" s="1"/>
  <c r="X69" i="6"/>
  <c r="X311" i="6" s="1"/>
  <c r="X70" i="6"/>
  <c r="X312" i="6" s="1"/>
  <c r="X71" i="6"/>
  <c r="X313" i="6" s="1"/>
  <c r="X72" i="6"/>
  <c r="X314" i="6" s="1"/>
  <c r="X73" i="6"/>
  <c r="X315" i="6" s="1"/>
  <c r="X74" i="6"/>
  <c r="X316" i="6" s="1"/>
  <c r="X75" i="6"/>
  <c r="X317" i="6" s="1"/>
  <c r="X76" i="6"/>
  <c r="X318" i="6" s="1"/>
  <c r="X77" i="6"/>
  <c r="X319" i="6" s="1"/>
  <c r="X78" i="6"/>
  <c r="X320" i="6" s="1"/>
  <c r="X3" i="6"/>
  <c r="X245" i="6" s="1"/>
  <c r="V4" i="6"/>
  <c r="V246" i="6" s="1"/>
  <c r="V5" i="6"/>
  <c r="V247" i="6" s="1"/>
  <c r="V6" i="6"/>
  <c r="V248" i="6" s="1"/>
  <c r="V7" i="6"/>
  <c r="V249" i="6" s="1"/>
  <c r="V8" i="6"/>
  <c r="V250" i="6" s="1"/>
  <c r="V9" i="6"/>
  <c r="V251" i="6" s="1"/>
  <c r="V10" i="6"/>
  <c r="V252" i="6" s="1"/>
  <c r="V11" i="6"/>
  <c r="V253" i="6" s="1"/>
  <c r="V12" i="6"/>
  <c r="V254" i="6" s="1"/>
  <c r="V13" i="6"/>
  <c r="V255" i="6" s="1"/>
  <c r="V14" i="6"/>
  <c r="V256" i="6" s="1"/>
  <c r="V15" i="6"/>
  <c r="V257" i="6" s="1"/>
  <c r="V16" i="6"/>
  <c r="V258" i="6" s="1"/>
  <c r="V17" i="6"/>
  <c r="V259" i="6" s="1"/>
  <c r="V18" i="6"/>
  <c r="V260" i="6" s="1"/>
  <c r="V19" i="6"/>
  <c r="V261" i="6" s="1"/>
  <c r="V20" i="6"/>
  <c r="V262" i="6" s="1"/>
  <c r="V21" i="6"/>
  <c r="V263" i="6" s="1"/>
  <c r="V22" i="6"/>
  <c r="V264" i="6" s="1"/>
  <c r="V23" i="6"/>
  <c r="V265" i="6" s="1"/>
  <c r="V24" i="6"/>
  <c r="V266" i="6" s="1"/>
  <c r="V25" i="6"/>
  <c r="V267" i="6" s="1"/>
  <c r="V26" i="6"/>
  <c r="V268" i="6" s="1"/>
  <c r="V27" i="6"/>
  <c r="V269" i="6" s="1"/>
  <c r="V28" i="6"/>
  <c r="V270" i="6" s="1"/>
  <c r="V29" i="6"/>
  <c r="V271" i="6" s="1"/>
  <c r="V30" i="6"/>
  <c r="V272" i="6" s="1"/>
  <c r="V31" i="6"/>
  <c r="V273" i="6" s="1"/>
  <c r="V32" i="6"/>
  <c r="V274" i="6" s="1"/>
  <c r="V33" i="6"/>
  <c r="V275" i="6" s="1"/>
  <c r="V34" i="6"/>
  <c r="V276" i="6" s="1"/>
  <c r="V35" i="6"/>
  <c r="V277" i="6" s="1"/>
  <c r="V36" i="6"/>
  <c r="V278" i="6" s="1"/>
  <c r="V37" i="6"/>
  <c r="V279" i="6" s="1"/>
  <c r="V38" i="6"/>
  <c r="V280" i="6" s="1"/>
  <c r="V39" i="6"/>
  <c r="V281" i="6" s="1"/>
  <c r="V40" i="6"/>
  <c r="V282" i="6" s="1"/>
  <c r="V41" i="6"/>
  <c r="V283" i="6" s="1"/>
  <c r="V42" i="6"/>
  <c r="V284" i="6" s="1"/>
  <c r="V43" i="6"/>
  <c r="V285" i="6" s="1"/>
  <c r="V44" i="6"/>
  <c r="V286" i="6" s="1"/>
  <c r="V45" i="6"/>
  <c r="V287" i="6" s="1"/>
  <c r="V46" i="6"/>
  <c r="V288" i="6" s="1"/>
  <c r="V47" i="6"/>
  <c r="V289" i="6" s="1"/>
  <c r="V48" i="6"/>
  <c r="V290" i="6" s="1"/>
  <c r="V49" i="6"/>
  <c r="V291" i="6" s="1"/>
  <c r="V50" i="6"/>
  <c r="V292" i="6" s="1"/>
  <c r="V51" i="6"/>
  <c r="V293" i="6" s="1"/>
  <c r="V52" i="6"/>
  <c r="V294" i="6" s="1"/>
  <c r="V53" i="6"/>
  <c r="V295" i="6" s="1"/>
  <c r="V54" i="6"/>
  <c r="V296" i="6" s="1"/>
  <c r="V55" i="6"/>
  <c r="V297" i="6" s="1"/>
  <c r="V56" i="6"/>
  <c r="V298" i="6" s="1"/>
  <c r="V57" i="6"/>
  <c r="V299" i="6" s="1"/>
  <c r="V58" i="6"/>
  <c r="V300" i="6" s="1"/>
  <c r="V59" i="6"/>
  <c r="V301" i="6" s="1"/>
  <c r="V60" i="6"/>
  <c r="V302" i="6" s="1"/>
  <c r="V61" i="6"/>
  <c r="V303" i="6" s="1"/>
  <c r="V62" i="6"/>
  <c r="V304" i="6" s="1"/>
  <c r="V63" i="6"/>
  <c r="V305" i="6" s="1"/>
  <c r="V64" i="6"/>
  <c r="V306" i="6" s="1"/>
  <c r="V65" i="6"/>
  <c r="V307" i="6" s="1"/>
  <c r="V66" i="6"/>
  <c r="V308" i="6" s="1"/>
  <c r="V67" i="6"/>
  <c r="V309" i="6" s="1"/>
  <c r="V68" i="6"/>
  <c r="V310" i="6" s="1"/>
  <c r="V69" i="6"/>
  <c r="V311" i="6" s="1"/>
  <c r="V70" i="6"/>
  <c r="V312" i="6" s="1"/>
  <c r="V71" i="6"/>
  <c r="V313" i="6" s="1"/>
  <c r="V72" i="6"/>
  <c r="V314" i="6" s="1"/>
  <c r="V73" i="6"/>
  <c r="V315" i="6" s="1"/>
  <c r="V74" i="6"/>
  <c r="V316" i="6" s="1"/>
  <c r="V75" i="6"/>
  <c r="V317" i="6" s="1"/>
  <c r="V76" i="6"/>
  <c r="V318" i="6" s="1"/>
  <c r="V77" i="6"/>
  <c r="V319" i="6" s="1"/>
  <c r="V78" i="6"/>
  <c r="V320" i="6" s="1"/>
  <c r="V3" i="6"/>
  <c r="V245" i="6" s="1"/>
  <c r="U26" i="6"/>
  <c r="U268" i="6" s="1"/>
  <c r="AS154" i="2"/>
  <c r="AS381" i="2" s="1"/>
  <c r="AR3" i="2"/>
  <c r="DS382" i="2"/>
  <c r="DR382" i="2"/>
  <c r="DQ382" i="2"/>
  <c r="DP382" i="2"/>
  <c r="DO382" i="2"/>
  <c r="DN382" i="2"/>
  <c r="DL382" i="2"/>
  <c r="DK382" i="2"/>
  <c r="DJ382" i="2"/>
  <c r="DI382" i="2"/>
  <c r="DH382" i="2"/>
  <c r="DG382" i="2"/>
  <c r="DE382" i="2"/>
  <c r="DD382" i="2"/>
  <c r="DC382" i="2"/>
  <c r="DB382" i="2"/>
  <c r="DA382" i="2"/>
  <c r="CZ382" i="2"/>
  <c r="CY382" i="2"/>
  <c r="CX382" i="2"/>
  <c r="CW382" i="2"/>
  <c r="CV382" i="2"/>
  <c r="CT382" i="2"/>
  <c r="CS382" i="2"/>
  <c r="CR382" i="2"/>
  <c r="CQ382" i="2"/>
  <c r="CP382" i="2"/>
  <c r="CO382" i="2"/>
  <c r="CN382" i="2"/>
  <c r="CK382" i="2"/>
  <c r="CJ382" i="2"/>
  <c r="CI382" i="2"/>
  <c r="CH382" i="2"/>
  <c r="CG382" i="2"/>
  <c r="CF382" i="2"/>
  <c r="CE382" i="2"/>
  <c r="CD382" i="2"/>
  <c r="CC382" i="2"/>
  <c r="CB382" i="2"/>
  <c r="CA382" i="2"/>
  <c r="BZ382" i="2"/>
  <c r="BY382" i="2"/>
  <c r="BX382" i="2"/>
  <c r="BV382" i="2"/>
  <c r="BU382" i="2"/>
  <c r="BT382" i="2"/>
  <c r="BS382" i="2"/>
  <c r="BR382" i="2"/>
  <c r="BQ382" i="2"/>
  <c r="BP382" i="2"/>
  <c r="BO382" i="2"/>
  <c r="BN382" i="2"/>
  <c r="BM382" i="2"/>
  <c r="BL382" i="2"/>
  <c r="BK382" i="2"/>
  <c r="BI382" i="2"/>
  <c r="BH382" i="2"/>
  <c r="BG382" i="2"/>
  <c r="BF382" i="2"/>
  <c r="BD382" i="2"/>
  <c r="BC382" i="2"/>
  <c r="BE382" i="2"/>
  <c r="BA382" i="2"/>
  <c r="AZ382" i="2"/>
  <c r="AY382" i="2"/>
  <c r="AX382" i="2"/>
  <c r="AW382" i="2"/>
  <c r="AV382" i="2"/>
  <c r="AU382" i="2"/>
  <c r="AS382" i="2"/>
  <c r="AR382" i="2"/>
  <c r="DS381" i="2"/>
  <c r="DR381" i="2"/>
  <c r="DQ381" i="2"/>
  <c r="DP381" i="2"/>
  <c r="DO381" i="2"/>
  <c r="DN381" i="2"/>
  <c r="DL381" i="2"/>
  <c r="DK381" i="2"/>
  <c r="DJ381" i="2"/>
  <c r="DI381" i="2"/>
  <c r="DH381" i="2"/>
  <c r="DG381" i="2"/>
  <c r="DE381" i="2"/>
  <c r="DD381" i="2"/>
  <c r="DC381" i="2"/>
  <c r="DB381" i="2"/>
  <c r="DA381" i="2"/>
  <c r="CZ381" i="2"/>
  <c r="CY381" i="2"/>
  <c r="CX381" i="2"/>
  <c r="CW381" i="2"/>
  <c r="CV381" i="2"/>
  <c r="CT381" i="2"/>
  <c r="CS381" i="2"/>
  <c r="CR381" i="2"/>
  <c r="CQ381" i="2"/>
  <c r="CP381" i="2"/>
  <c r="CO381" i="2"/>
  <c r="CN381" i="2"/>
  <c r="CK381" i="2"/>
  <c r="CJ381" i="2"/>
  <c r="CI381" i="2"/>
  <c r="CH381" i="2"/>
  <c r="CG381" i="2"/>
  <c r="CF381" i="2"/>
  <c r="CE381" i="2"/>
  <c r="CD381" i="2"/>
  <c r="CC381" i="2"/>
  <c r="CB381" i="2"/>
  <c r="CA381" i="2"/>
  <c r="BZ381" i="2"/>
  <c r="BY381" i="2"/>
  <c r="BX381" i="2"/>
  <c r="BW381" i="2"/>
  <c r="BV381" i="2"/>
  <c r="BU381" i="2"/>
  <c r="BT381" i="2"/>
  <c r="BS381" i="2"/>
  <c r="BR381" i="2"/>
  <c r="BQ381" i="2"/>
  <c r="BP381" i="2"/>
  <c r="BO381" i="2"/>
  <c r="BN381" i="2"/>
  <c r="BM381" i="2"/>
  <c r="BL381" i="2"/>
  <c r="BK381" i="2"/>
  <c r="BI381" i="2"/>
  <c r="BH381" i="2"/>
  <c r="BG381" i="2"/>
  <c r="BF381" i="2"/>
  <c r="BD381" i="2"/>
  <c r="BC381" i="2"/>
  <c r="BE381" i="2"/>
  <c r="BA381" i="2"/>
  <c r="AZ381" i="2"/>
  <c r="AY381" i="2"/>
  <c r="AX381" i="2"/>
  <c r="AW381" i="2"/>
  <c r="AV381" i="2"/>
  <c r="AU381" i="2"/>
  <c r="AR381" i="2"/>
  <c r="DX380" i="2"/>
  <c r="DW380" i="2"/>
  <c r="DV380" i="2"/>
  <c r="DT380" i="2"/>
  <c r="DS380" i="2"/>
  <c r="DR380" i="2"/>
  <c r="DQ380" i="2"/>
  <c r="DP380" i="2"/>
  <c r="DO380" i="2"/>
  <c r="DN380" i="2"/>
  <c r="DL380" i="2"/>
  <c r="DK380" i="2"/>
  <c r="DJ380" i="2"/>
  <c r="DI380" i="2"/>
  <c r="DH380" i="2"/>
  <c r="DG380" i="2"/>
  <c r="DE380" i="2"/>
  <c r="DD380" i="2"/>
  <c r="DC380" i="2"/>
  <c r="DB380" i="2"/>
  <c r="DA380" i="2"/>
  <c r="CZ380" i="2"/>
  <c r="CY380" i="2"/>
  <c r="CX380" i="2"/>
  <c r="CW380" i="2"/>
  <c r="CV380" i="2"/>
  <c r="CT380" i="2"/>
  <c r="CS380" i="2"/>
  <c r="CR380" i="2"/>
  <c r="CQ380" i="2"/>
  <c r="CP380" i="2"/>
  <c r="CO380" i="2"/>
  <c r="CN380" i="2"/>
  <c r="CJ380" i="2"/>
  <c r="CI380" i="2"/>
  <c r="CH380" i="2"/>
  <c r="CG380" i="2"/>
  <c r="CF380" i="2"/>
  <c r="CE380" i="2"/>
  <c r="CD380" i="2"/>
  <c r="CC380" i="2"/>
  <c r="CB380" i="2"/>
  <c r="CA380" i="2"/>
  <c r="BZ380" i="2"/>
  <c r="BY380" i="2"/>
  <c r="BX380" i="2"/>
  <c r="BV380" i="2"/>
  <c r="BU380" i="2"/>
  <c r="BT380" i="2"/>
  <c r="BS380" i="2"/>
  <c r="BR380" i="2"/>
  <c r="BQ380" i="2"/>
  <c r="BP380" i="2"/>
  <c r="BO380" i="2"/>
  <c r="BN380" i="2"/>
  <c r="BM380" i="2"/>
  <c r="BL380" i="2"/>
  <c r="BK380" i="2"/>
  <c r="BI380" i="2"/>
  <c r="BH380" i="2"/>
  <c r="BG380" i="2"/>
  <c r="BF380" i="2"/>
  <c r="BD380" i="2"/>
  <c r="BC380" i="2"/>
  <c r="BE380" i="2"/>
  <c r="BA380" i="2"/>
  <c r="AZ380" i="2"/>
  <c r="AX380" i="2"/>
  <c r="AW380" i="2"/>
  <c r="AV380" i="2"/>
  <c r="AU380" i="2"/>
  <c r="AR380" i="2"/>
  <c r="AY379" i="2"/>
  <c r="AY380" i="2" s="1"/>
  <c r="BW205" i="2"/>
  <c r="BW382" i="2" s="1"/>
  <c r="V79" i="6" l="1"/>
  <c r="X79" i="6"/>
  <c r="AS380" i="2"/>
  <c r="BW380" i="2"/>
  <c r="N380" i="2" l="1"/>
  <c r="T4" i="6"/>
  <c r="T246" i="6" s="1"/>
  <c r="T5" i="6"/>
  <c r="T247" i="6" s="1"/>
  <c r="T6" i="6"/>
  <c r="T248" i="6" s="1"/>
  <c r="T7" i="6"/>
  <c r="T249" i="6" s="1"/>
  <c r="T8" i="6"/>
  <c r="T250" i="6" s="1"/>
  <c r="T9" i="6"/>
  <c r="T251" i="6" s="1"/>
  <c r="T10" i="6"/>
  <c r="T252" i="6" s="1"/>
  <c r="T11" i="6"/>
  <c r="T253" i="6" s="1"/>
  <c r="T12" i="6"/>
  <c r="T254" i="6" s="1"/>
  <c r="T13" i="6"/>
  <c r="T255" i="6" s="1"/>
  <c r="T14" i="6"/>
  <c r="T256" i="6" s="1"/>
  <c r="T15" i="6"/>
  <c r="T257" i="6" s="1"/>
  <c r="T16" i="6"/>
  <c r="T258" i="6" s="1"/>
  <c r="T17" i="6"/>
  <c r="T259" i="6" s="1"/>
  <c r="T18" i="6"/>
  <c r="T260" i="6" s="1"/>
  <c r="T19" i="6"/>
  <c r="T261" i="6" s="1"/>
  <c r="T20" i="6"/>
  <c r="T262" i="6" s="1"/>
  <c r="T21" i="6"/>
  <c r="T263" i="6" s="1"/>
  <c r="T22" i="6"/>
  <c r="T264" i="6" s="1"/>
  <c r="T23" i="6"/>
  <c r="T265" i="6" s="1"/>
  <c r="T24" i="6"/>
  <c r="T266" i="6" s="1"/>
  <c r="T25" i="6"/>
  <c r="T267" i="6" s="1"/>
  <c r="T26" i="6"/>
  <c r="T268" i="6" s="1"/>
  <c r="T27" i="6"/>
  <c r="T269" i="6" s="1"/>
  <c r="T28" i="6"/>
  <c r="T270" i="6" s="1"/>
  <c r="T29" i="6"/>
  <c r="T271" i="6" s="1"/>
  <c r="T30" i="6"/>
  <c r="T272" i="6" s="1"/>
  <c r="T31" i="6"/>
  <c r="T273" i="6" s="1"/>
  <c r="T32" i="6"/>
  <c r="T274" i="6" s="1"/>
  <c r="T33" i="6"/>
  <c r="T275" i="6" s="1"/>
  <c r="T35" i="6"/>
  <c r="T277" i="6" s="1"/>
  <c r="T36" i="6"/>
  <c r="T278" i="6" s="1"/>
  <c r="T37" i="6"/>
  <c r="T279" i="6" s="1"/>
  <c r="T38" i="6"/>
  <c r="T280" i="6" s="1"/>
  <c r="T39" i="6"/>
  <c r="T281" i="6" s="1"/>
  <c r="T40" i="6"/>
  <c r="T282" i="6" s="1"/>
  <c r="T41" i="6"/>
  <c r="T283" i="6" s="1"/>
  <c r="T42" i="6"/>
  <c r="T284" i="6" s="1"/>
  <c r="T43" i="6"/>
  <c r="T285" i="6" s="1"/>
  <c r="T44" i="6"/>
  <c r="T286" i="6" s="1"/>
  <c r="T45" i="6"/>
  <c r="T287" i="6" s="1"/>
  <c r="T46" i="6"/>
  <c r="T288" i="6" s="1"/>
  <c r="T47" i="6"/>
  <c r="T289" i="6" s="1"/>
  <c r="T48" i="6"/>
  <c r="T290" i="6" s="1"/>
  <c r="T49" i="6"/>
  <c r="T291" i="6" s="1"/>
  <c r="T52" i="6"/>
  <c r="T294" i="6" s="1"/>
  <c r="T54" i="6"/>
  <c r="T296" i="6" s="1"/>
  <c r="T57" i="6"/>
  <c r="T299" i="6" s="1"/>
  <c r="T58" i="6"/>
  <c r="T300" i="6" s="1"/>
  <c r="T61" i="6"/>
  <c r="T303" i="6" s="1"/>
  <c r="T62" i="6"/>
  <c r="T304" i="6" s="1"/>
  <c r="T63" i="6"/>
  <c r="T305" i="6" s="1"/>
  <c r="T64" i="6"/>
  <c r="T306" i="6" s="1"/>
  <c r="T65" i="6"/>
  <c r="T307" i="6" s="1"/>
  <c r="T66" i="6"/>
  <c r="T308" i="6" s="1"/>
  <c r="T67" i="6"/>
  <c r="T309" i="6" s="1"/>
  <c r="T68" i="6"/>
  <c r="T310" i="6" s="1"/>
  <c r="T69" i="6"/>
  <c r="T311" i="6" s="1"/>
  <c r="T70" i="6"/>
  <c r="T312" i="6" s="1"/>
  <c r="T71" i="6"/>
  <c r="T313" i="6" s="1"/>
  <c r="T72" i="6"/>
  <c r="T314" i="6" s="1"/>
  <c r="T73" i="6"/>
  <c r="T315" i="6" s="1"/>
  <c r="T76" i="6"/>
  <c r="T318" i="6" s="1"/>
  <c r="T77" i="6"/>
  <c r="T319" i="6" s="1"/>
  <c r="T78" i="6"/>
  <c r="T320" i="6" s="1"/>
  <c r="T3" i="6"/>
  <c r="T245" i="6" s="1"/>
  <c r="N35" i="7"/>
  <c r="I35" i="7"/>
  <c r="J35" i="7"/>
  <c r="K35" i="7"/>
  <c r="L35" i="7"/>
  <c r="M35" i="7"/>
  <c r="G35" i="7"/>
  <c r="X33" i="7"/>
  <c r="X16" i="7"/>
  <c r="X14" i="7"/>
  <c r="X13" i="7"/>
  <c r="X12" i="7"/>
  <c r="X17" i="7"/>
  <c r="X30" i="7"/>
  <c r="X22" i="7"/>
  <c r="X25" i="7"/>
  <c r="X31" i="7"/>
  <c r="X15" i="7"/>
  <c r="X26" i="7"/>
  <c r="X27" i="7"/>
  <c r="X28" i="7"/>
  <c r="X32" i="7"/>
  <c r="X35" i="7" l="1"/>
  <c r="Z30" i="7" s="1"/>
  <c r="H30" i="7" s="1"/>
  <c r="Z25" i="7" l="1"/>
  <c r="H25" i="7" s="1"/>
  <c r="Z17" i="7"/>
  <c r="H17" i="7" s="1"/>
  <c r="Z16" i="7"/>
  <c r="H16" i="7" s="1"/>
  <c r="Z14" i="7"/>
  <c r="H14" i="7" s="1"/>
  <c r="Z32" i="7"/>
  <c r="H32" i="7" s="1"/>
  <c r="Z15" i="7"/>
  <c r="H15" i="7" s="1"/>
  <c r="Z12" i="7"/>
  <c r="H12" i="7" s="1"/>
  <c r="Z31" i="7"/>
  <c r="H31" i="7" s="1"/>
  <c r="Z13" i="7"/>
  <c r="H13" i="7" s="1"/>
  <c r="Z28" i="7"/>
  <c r="H28" i="7" s="1"/>
  <c r="Z26" i="7"/>
  <c r="H26" i="7" s="1"/>
  <c r="Z22" i="7"/>
  <c r="H22" i="7" s="1"/>
  <c r="Z27" i="7"/>
  <c r="H27" i="7" s="1"/>
  <c r="Z35" i="7" l="1"/>
  <c r="H35" i="7"/>
  <c r="AA13" i="7"/>
  <c r="W4" i="6" l="1"/>
  <c r="W246" i="6" s="1"/>
  <c r="W5" i="6"/>
  <c r="W247" i="6" s="1"/>
  <c r="W6" i="6"/>
  <c r="W248" i="6" s="1"/>
  <c r="W7" i="6"/>
  <c r="W249" i="6" s="1"/>
  <c r="W8" i="6"/>
  <c r="W250" i="6" s="1"/>
  <c r="W9" i="6"/>
  <c r="W251" i="6" s="1"/>
  <c r="W10" i="6"/>
  <c r="W252" i="6" s="1"/>
  <c r="W11" i="6"/>
  <c r="W253" i="6" s="1"/>
  <c r="W12" i="6"/>
  <c r="W254" i="6" s="1"/>
  <c r="W13" i="6"/>
  <c r="W255" i="6" s="1"/>
  <c r="W14" i="6"/>
  <c r="W256" i="6" s="1"/>
  <c r="W15" i="6"/>
  <c r="W257" i="6" s="1"/>
  <c r="W16" i="6"/>
  <c r="W258" i="6" s="1"/>
  <c r="W17" i="6"/>
  <c r="W259" i="6" s="1"/>
  <c r="W18" i="6"/>
  <c r="W260" i="6" s="1"/>
  <c r="W19" i="6"/>
  <c r="W261" i="6" s="1"/>
  <c r="W20" i="6"/>
  <c r="W262" i="6" s="1"/>
  <c r="W21" i="6"/>
  <c r="W263" i="6" s="1"/>
  <c r="W22" i="6"/>
  <c r="W264" i="6" s="1"/>
  <c r="W23" i="6"/>
  <c r="W265" i="6" s="1"/>
  <c r="W24" i="6"/>
  <c r="W266" i="6" s="1"/>
  <c r="W25" i="6"/>
  <c r="W267" i="6" s="1"/>
  <c r="W26" i="6"/>
  <c r="W268" i="6" s="1"/>
  <c r="W27" i="6"/>
  <c r="W269" i="6" s="1"/>
  <c r="W28" i="6"/>
  <c r="W270" i="6" s="1"/>
  <c r="W29" i="6"/>
  <c r="W271" i="6" s="1"/>
  <c r="W30" i="6"/>
  <c r="W272" i="6" s="1"/>
  <c r="W31" i="6"/>
  <c r="W273" i="6" s="1"/>
  <c r="W32" i="6"/>
  <c r="W274" i="6" s="1"/>
  <c r="W33" i="6"/>
  <c r="W275" i="6" s="1"/>
  <c r="W34" i="6"/>
  <c r="W276" i="6" s="1"/>
  <c r="W35" i="6"/>
  <c r="W277" i="6" s="1"/>
  <c r="W36" i="6"/>
  <c r="W278" i="6" s="1"/>
  <c r="W37" i="6"/>
  <c r="W279" i="6" s="1"/>
  <c r="W38" i="6"/>
  <c r="W280" i="6" s="1"/>
  <c r="W39" i="6"/>
  <c r="W281" i="6" s="1"/>
  <c r="W40" i="6"/>
  <c r="W282" i="6" s="1"/>
  <c r="W41" i="6"/>
  <c r="W283" i="6" s="1"/>
  <c r="W42" i="6"/>
  <c r="W284" i="6" s="1"/>
  <c r="W43" i="6"/>
  <c r="W285" i="6" s="1"/>
  <c r="W44" i="6"/>
  <c r="W286" i="6" s="1"/>
  <c r="W45" i="6"/>
  <c r="W287" i="6" s="1"/>
  <c r="W46" i="6"/>
  <c r="W288" i="6" s="1"/>
  <c r="W47" i="6"/>
  <c r="W289" i="6" s="1"/>
  <c r="W48" i="6"/>
  <c r="W290" i="6" s="1"/>
  <c r="W49" i="6"/>
  <c r="W291" i="6" s="1"/>
  <c r="W51" i="6"/>
  <c r="W293" i="6" s="1"/>
  <c r="W53" i="6"/>
  <c r="W295" i="6" s="1"/>
  <c r="W54" i="6"/>
  <c r="W296" i="6" s="1"/>
  <c r="W56" i="6"/>
  <c r="W298" i="6" s="1"/>
  <c r="W57" i="6"/>
  <c r="W299" i="6" s="1"/>
  <c r="W58" i="6"/>
  <c r="W300" i="6" s="1"/>
  <c r="W59" i="6"/>
  <c r="W301" i="6" s="1"/>
  <c r="W60" i="6"/>
  <c r="W302" i="6" s="1"/>
  <c r="W61" i="6"/>
  <c r="W303" i="6" s="1"/>
  <c r="W62" i="6"/>
  <c r="W304" i="6" s="1"/>
  <c r="W63" i="6"/>
  <c r="W305" i="6" s="1"/>
  <c r="W64" i="6"/>
  <c r="W306" i="6" s="1"/>
  <c r="W65" i="6"/>
  <c r="W307" i="6" s="1"/>
  <c r="W66" i="6"/>
  <c r="W308" i="6" s="1"/>
  <c r="W67" i="6"/>
  <c r="W309" i="6" s="1"/>
  <c r="W68" i="6"/>
  <c r="W310" i="6" s="1"/>
  <c r="W69" i="6"/>
  <c r="W311" i="6" s="1"/>
  <c r="W70" i="6"/>
  <c r="W312" i="6" s="1"/>
  <c r="W71" i="6"/>
  <c r="W313" i="6" s="1"/>
  <c r="W72" i="6"/>
  <c r="W314" i="6" s="1"/>
  <c r="W73" i="6"/>
  <c r="W315" i="6" s="1"/>
  <c r="W75" i="6"/>
  <c r="W317" i="6" s="1"/>
  <c r="W76" i="6"/>
  <c r="W318" i="6" s="1"/>
  <c r="W77" i="6"/>
  <c r="W319" i="6" s="1"/>
  <c r="W78" i="6"/>
  <c r="W320" i="6" s="1"/>
  <c r="W3" i="6"/>
  <c r="W245" i="6" s="1"/>
  <c r="CU10" i="20"/>
  <c r="S26" i="6"/>
  <c r="S268" i="6" s="1"/>
  <c r="D638" i="20"/>
  <c r="D637" i="20"/>
  <c r="D636" i="20"/>
  <c r="D635" i="20"/>
  <c r="D634" i="20"/>
  <c r="D630" i="20"/>
  <c r="D629" i="20"/>
  <c r="D627" i="20"/>
  <c r="D626" i="20"/>
  <c r="D625" i="20"/>
  <c r="D624" i="20"/>
  <c r="D623" i="20"/>
  <c r="D622" i="20"/>
  <c r="D621" i="20"/>
  <c r="D620" i="20"/>
  <c r="D619" i="20"/>
  <c r="D618" i="20"/>
  <c r="D613" i="20"/>
  <c r="D612" i="20"/>
  <c r="D611" i="20"/>
  <c r="D610" i="20"/>
  <c r="D609" i="20"/>
  <c r="D608" i="20"/>
  <c r="D607" i="20"/>
  <c r="D606" i="20"/>
  <c r="D605" i="20"/>
  <c r="D604" i="20"/>
  <c r="D603" i="20"/>
  <c r="D602" i="20"/>
  <c r="D601" i="20"/>
  <c r="D600" i="20"/>
  <c r="D599" i="20"/>
  <c r="D598" i="20"/>
  <c r="D597" i="20"/>
  <c r="D596" i="20"/>
  <c r="D595" i="20"/>
  <c r="D594" i="20"/>
  <c r="D593" i="20"/>
  <c r="D592" i="20"/>
  <c r="D591" i="20"/>
  <c r="D590" i="20"/>
  <c r="D589" i="20"/>
  <c r="D588" i="20"/>
  <c r="D587" i="20"/>
  <c r="D586" i="20"/>
  <c r="D585" i="20"/>
  <c r="D584" i="20"/>
  <c r="D574" i="20"/>
  <c r="D573" i="20"/>
  <c r="D572" i="20"/>
  <c r="D571" i="20"/>
  <c r="D568" i="20"/>
  <c r="D542" i="20"/>
  <c r="D516" i="20"/>
  <c r="D515" i="20"/>
  <c r="D502" i="20"/>
  <c r="D501" i="20"/>
  <c r="D500" i="20"/>
  <c r="D499" i="20"/>
  <c r="D498" i="20"/>
  <c r="D497" i="20"/>
  <c r="D480" i="20"/>
  <c r="D479" i="20"/>
  <c r="D478" i="20"/>
  <c r="D477" i="20"/>
  <c r="D476" i="20"/>
  <c r="D475" i="20"/>
  <c r="D474" i="20"/>
  <c r="D473" i="20"/>
  <c r="D472" i="20"/>
  <c r="D471" i="20"/>
  <c r="D470" i="20"/>
  <c r="D460" i="20"/>
  <c r="D459" i="20"/>
  <c r="D458" i="20"/>
  <c r="D457" i="20"/>
  <c r="D456" i="20"/>
  <c r="D455" i="20"/>
  <c r="D454" i="20"/>
  <c r="D453" i="20"/>
  <c r="D452" i="20"/>
  <c r="D451" i="20"/>
  <c r="D450" i="20"/>
  <c r="D449" i="20"/>
  <c r="D448" i="20"/>
  <c r="D447" i="20"/>
  <c r="D443" i="20"/>
  <c r="D442" i="20"/>
  <c r="D441" i="20"/>
  <c r="D410" i="20"/>
  <c r="D409" i="20"/>
  <c r="D408" i="20"/>
  <c r="D407" i="20"/>
  <c r="D406" i="20"/>
  <c r="D404" i="20"/>
  <c r="D403" i="20"/>
  <c r="D402" i="20"/>
  <c r="D401" i="20"/>
  <c r="D400" i="20"/>
  <c r="D399" i="20"/>
  <c r="D398" i="20"/>
  <c r="D397" i="20"/>
  <c r="D389" i="20"/>
  <c r="D369" i="20"/>
  <c r="D368" i="20"/>
  <c r="D367" i="20"/>
  <c r="D365" i="20"/>
  <c r="D364" i="20"/>
  <c r="D363" i="20"/>
  <c r="D362" i="20"/>
  <c r="D361" i="20"/>
  <c r="D360" i="20"/>
  <c r="D359" i="20"/>
  <c r="D358" i="20"/>
  <c r="D357" i="20"/>
  <c r="D356" i="20"/>
  <c r="D355" i="20"/>
  <c r="D354" i="20"/>
  <c r="D353" i="20"/>
  <c r="D352" i="20"/>
  <c r="D351" i="20"/>
  <c r="D350" i="20"/>
  <c r="D349" i="20"/>
  <c r="D348" i="20"/>
  <c r="D330" i="20"/>
  <c r="D327" i="20"/>
  <c r="D310" i="20"/>
  <c r="D298" i="20"/>
  <c r="D297" i="20"/>
  <c r="D296" i="20"/>
  <c r="D295" i="20"/>
  <c r="D294" i="20"/>
  <c r="D293" i="20"/>
  <c r="D292" i="20"/>
  <c r="D291" i="20"/>
  <c r="D290" i="20"/>
  <c r="D283" i="20"/>
  <c r="D282" i="20"/>
  <c r="D281" i="20"/>
  <c r="D280" i="20"/>
  <c r="D279" i="20"/>
  <c r="D278" i="20"/>
  <c r="D277" i="20"/>
  <c r="D263" i="20"/>
  <c r="D262" i="20"/>
  <c r="D261" i="20"/>
  <c r="D260" i="20"/>
  <c r="D259" i="20"/>
  <c r="D258" i="20"/>
  <c r="D257" i="20"/>
  <c r="D256" i="20"/>
  <c r="D255" i="20"/>
  <c r="D254" i="20"/>
  <c r="D253" i="20"/>
  <c r="D252" i="20"/>
  <c r="D251" i="20"/>
  <c r="D250" i="20"/>
  <c r="D249" i="20"/>
  <c r="D248" i="20"/>
  <c r="D247" i="20"/>
  <c r="D246" i="20"/>
  <c r="D245" i="20"/>
  <c r="D244" i="20"/>
  <c r="D243" i="20"/>
  <c r="D242" i="20"/>
  <c r="D241" i="20"/>
  <c r="D240" i="20"/>
  <c r="D239" i="20"/>
  <c r="D238" i="20"/>
  <c r="D235" i="20"/>
  <c r="D234" i="20"/>
  <c r="D233" i="20"/>
  <c r="D232" i="20"/>
  <c r="D231" i="20"/>
  <c r="D230" i="20"/>
  <c r="D229" i="20"/>
  <c r="D228" i="20"/>
  <c r="D227" i="20"/>
  <c r="D226" i="20"/>
  <c r="D225" i="20"/>
  <c r="D224" i="20"/>
  <c r="D223" i="20"/>
  <c r="D222" i="20"/>
  <c r="D221" i="20"/>
  <c r="D220" i="20"/>
  <c r="D219" i="20"/>
  <c r="D218" i="20"/>
  <c r="D217" i="20"/>
  <c r="D216" i="20"/>
  <c r="D215" i="20"/>
  <c r="D214" i="20"/>
  <c r="D213" i="20"/>
  <c r="D212" i="20"/>
  <c r="D211" i="20"/>
  <c r="D210" i="20"/>
  <c r="D209" i="20"/>
  <c r="D208" i="20"/>
  <c r="D207" i="20"/>
  <c r="D206" i="20"/>
  <c r="D205" i="20"/>
  <c r="D204" i="20"/>
  <c r="D203" i="20"/>
  <c r="D202" i="20"/>
  <c r="D201" i="20"/>
  <c r="D200" i="20"/>
  <c r="D199" i="20"/>
  <c r="D198" i="20"/>
  <c r="D197" i="20"/>
  <c r="D196" i="20"/>
  <c r="D195" i="20"/>
  <c r="D194" i="20"/>
  <c r="D193" i="20"/>
  <c r="D192" i="20"/>
  <c r="D191" i="20"/>
  <c r="D144" i="20"/>
  <c r="D143" i="20"/>
  <c r="D142" i="20"/>
  <c r="D141" i="20"/>
  <c r="D140" i="20"/>
  <c r="D139" i="20"/>
  <c r="D138" i="20"/>
  <c r="D137" i="20"/>
  <c r="D136" i="20"/>
  <c r="D135" i="20"/>
  <c r="D134" i="20"/>
  <c r="D133" i="20"/>
  <c r="D132" i="20"/>
  <c r="D131" i="20"/>
  <c r="D130" i="20"/>
  <c r="D129" i="20"/>
  <c r="D128" i="20"/>
  <c r="D127" i="20"/>
  <c r="D126" i="20"/>
  <c r="D121" i="20"/>
  <c r="D120" i="20"/>
  <c r="D119" i="20"/>
  <c r="D118" i="20"/>
  <c r="D117" i="20"/>
  <c r="D116" i="20"/>
  <c r="D115" i="20"/>
  <c r="D114" i="20"/>
  <c r="D113" i="20"/>
  <c r="D112" i="20"/>
  <c r="D111" i="20"/>
  <c r="D110" i="20"/>
  <c r="D109" i="20"/>
  <c r="D108" i="20"/>
  <c r="D107" i="20"/>
  <c r="D106" i="20"/>
  <c r="D104" i="20"/>
  <c r="D103" i="20"/>
  <c r="D102" i="20"/>
  <c r="D101" i="20"/>
  <c r="D99" i="20"/>
  <c r="D48" i="20"/>
  <c r="D47" i="20"/>
  <c r="D46" i="20"/>
  <c r="D45" i="20"/>
  <c r="D43" i="20"/>
  <c r="D42" i="20"/>
  <c r="D41" i="20"/>
  <c r="D40" i="20"/>
  <c r="D39" i="20"/>
  <c r="DD11" i="20"/>
  <c r="CU11" i="20"/>
  <c r="CL11" i="20"/>
  <c r="CH11" i="20"/>
  <c r="BV11" i="20"/>
  <c r="X11" i="20"/>
  <c r="DD10" i="20"/>
  <c r="CH10" i="20"/>
  <c r="BV10" i="20"/>
  <c r="X10" i="20"/>
  <c r="L8" i="20"/>
  <c r="K8" i="20"/>
  <c r="J8" i="20"/>
  <c r="I8" i="20"/>
  <c r="H8" i="20"/>
  <c r="G8" i="20"/>
  <c r="DD5" i="20"/>
  <c r="CU5" i="20"/>
  <c r="CL5" i="20"/>
  <c r="BX5" i="20"/>
  <c r="CH5" i="20" s="1"/>
  <c r="BC5" i="20"/>
  <c r="AE5" i="20"/>
  <c r="X5" i="20"/>
  <c r="BV5" i="20" l="1"/>
  <c r="CK692" i="20"/>
  <c r="CK648" i="20" s="1"/>
  <c r="CJ687" i="20"/>
  <c r="CL640" i="20"/>
  <c r="K678" i="20"/>
  <c r="I692" i="20"/>
  <c r="G669" i="20"/>
  <c r="CV644" i="20"/>
  <c r="AR657" i="20"/>
  <c r="I643" i="20"/>
  <c r="M643" i="20"/>
  <c r="Q643" i="20"/>
  <c r="U643" i="20"/>
  <c r="Y643" i="20"/>
  <c r="AC643" i="20"/>
  <c r="AG643" i="20"/>
  <c r="AK643" i="20"/>
  <c r="AO643" i="20"/>
  <c r="AS643" i="20"/>
  <c r="AW643" i="20"/>
  <c r="BA643" i="20"/>
  <c r="BE643" i="20"/>
  <c r="BI643" i="20"/>
  <c r="BM643" i="20"/>
  <c r="BQ643" i="20"/>
  <c r="BU643" i="20"/>
  <c r="BY643" i="20"/>
  <c r="CC643" i="20"/>
  <c r="CG643" i="20"/>
  <c r="CK643" i="20"/>
  <c r="CO643" i="20"/>
  <c r="CS643" i="20"/>
  <c r="CW643" i="20"/>
  <c r="DA643" i="20"/>
  <c r="G644" i="20"/>
  <c r="K644" i="20"/>
  <c r="AK30" i="6" s="1"/>
  <c r="AK272" i="6" s="1"/>
  <c r="O644" i="20"/>
  <c r="S644" i="20"/>
  <c r="W644" i="20"/>
  <c r="AA644" i="20"/>
  <c r="AE644" i="20"/>
  <c r="AI644" i="20"/>
  <c r="AM644" i="20"/>
  <c r="AQ644" i="20"/>
  <c r="AU644" i="20"/>
  <c r="AY644" i="20"/>
  <c r="BC644" i="20"/>
  <c r="BG644" i="20"/>
  <c r="BK644" i="20"/>
  <c r="BO644" i="20"/>
  <c r="BS644" i="20"/>
  <c r="BW644" i="20"/>
  <c r="CA644" i="20"/>
  <c r="CE644" i="20"/>
  <c r="CI644" i="20"/>
  <c r="CM644" i="20"/>
  <c r="CQ644" i="20"/>
  <c r="CY644" i="20"/>
  <c r="DC644" i="20"/>
  <c r="I645" i="20"/>
  <c r="M645" i="20"/>
  <c r="Q645" i="20"/>
  <c r="U645" i="20"/>
  <c r="Y645" i="20"/>
  <c r="AC645" i="20"/>
  <c r="AG645" i="20"/>
  <c r="AK645" i="20"/>
  <c r="AO645" i="20"/>
  <c r="AS645" i="20"/>
  <c r="AW645" i="20"/>
  <c r="BA645" i="20"/>
  <c r="BE645" i="20"/>
  <c r="BI645" i="20"/>
  <c r="BM645" i="20"/>
  <c r="BQ645" i="20"/>
  <c r="BU645" i="20"/>
  <c r="BY645" i="20"/>
  <c r="CC645" i="20"/>
  <c r="CG645" i="20"/>
  <c r="CK645" i="20"/>
  <c r="CO645" i="20"/>
  <c r="CS645" i="20"/>
  <c r="CW645" i="20"/>
  <c r="DA645" i="20"/>
  <c r="G646" i="20"/>
  <c r="K646" i="20"/>
  <c r="AK32" i="6" s="1"/>
  <c r="AK274" i="6" s="1"/>
  <c r="O646" i="20"/>
  <c r="S646" i="20"/>
  <c r="W646" i="20"/>
  <c r="AA646" i="20"/>
  <c r="AE646" i="20"/>
  <c r="AI646" i="20"/>
  <c r="AM646" i="20"/>
  <c r="AQ646" i="20"/>
  <c r="AU646" i="20"/>
  <c r="AY646" i="20"/>
  <c r="BC646" i="20"/>
  <c r="BG646" i="20"/>
  <c r="BK646" i="20"/>
  <c r="BO646" i="20"/>
  <c r="BS646" i="20"/>
  <c r="BW646" i="20"/>
  <c r="CA646" i="20"/>
  <c r="CE646" i="20"/>
  <c r="CI646" i="20"/>
  <c r="CM646" i="20"/>
  <c r="CQ646" i="20"/>
  <c r="CY646" i="20"/>
  <c r="DC646" i="20"/>
  <c r="I647" i="20"/>
  <c r="M647" i="20"/>
  <c r="Q647" i="20"/>
  <c r="U647" i="20"/>
  <c r="Y647" i="20"/>
  <c r="AC647" i="20"/>
  <c r="AG647" i="20"/>
  <c r="AK647" i="20"/>
  <c r="AO647" i="20"/>
  <c r="AS647" i="20"/>
  <c r="AW647" i="20"/>
  <c r="BA647" i="20"/>
  <c r="BE647" i="20"/>
  <c r="BI647" i="20"/>
  <c r="BM647" i="20"/>
  <c r="BQ647" i="20"/>
  <c r="BU647" i="20"/>
  <c r="BY647" i="20"/>
  <c r="CC647" i="20"/>
  <c r="CG647" i="20"/>
  <c r="CK647" i="20"/>
  <c r="CO647" i="20"/>
  <c r="CS647" i="20"/>
  <c r="CW647" i="20"/>
  <c r="DA647" i="20"/>
  <c r="G648" i="20"/>
  <c r="K648" i="20"/>
  <c r="AK34" i="6" s="1"/>
  <c r="AK276" i="6" s="1"/>
  <c r="O648" i="20"/>
  <c r="S648" i="20"/>
  <c r="W648" i="20"/>
  <c r="AA648" i="20"/>
  <c r="AE648" i="20"/>
  <c r="AI648" i="20"/>
  <c r="AM648" i="20"/>
  <c r="AQ648" i="20"/>
  <c r="AU648" i="20"/>
  <c r="BC648" i="20"/>
  <c r="BG648" i="20"/>
  <c r="BK648" i="20"/>
  <c r="BO648" i="20"/>
  <c r="BS648" i="20"/>
  <c r="CI648" i="20"/>
  <c r="CM648" i="20"/>
  <c r="CQ648" i="20"/>
  <c r="CY648" i="20"/>
  <c r="DC648" i="20"/>
  <c r="I649" i="20"/>
  <c r="M649" i="20"/>
  <c r="Q649" i="20"/>
  <c r="U649" i="20"/>
  <c r="Y649" i="20"/>
  <c r="AC649" i="20"/>
  <c r="AG649" i="20"/>
  <c r="AK649" i="20"/>
  <c r="AO649" i="20"/>
  <c r="AS649" i="20"/>
  <c r="AW649" i="20"/>
  <c r="BA649" i="20"/>
  <c r="BE649" i="20"/>
  <c r="BI649" i="20"/>
  <c r="BM649" i="20"/>
  <c r="BQ649" i="20"/>
  <c r="BU649" i="20"/>
  <c r="BY649" i="20"/>
  <c r="CC649" i="20"/>
  <c r="CG649" i="20"/>
  <c r="CK649" i="20"/>
  <c r="CO649" i="20"/>
  <c r="CS649" i="20"/>
  <c r="CW649" i="20"/>
  <c r="DA649" i="20"/>
  <c r="G650" i="20"/>
  <c r="K650" i="20"/>
  <c r="AK36" i="6" s="1"/>
  <c r="AK278" i="6" s="1"/>
  <c r="O650" i="20"/>
  <c r="S650" i="20"/>
  <c r="W650" i="20"/>
  <c r="AA650" i="20"/>
  <c r="AE650" i="20"/>
  <c r="AI650" i="20"/>
  <c r="AM650" i="20"/>
  <c r="AQ650" i="20"/>
  <c r="AU650" i="20"/>
  <c r="AY650" i="20"/>
  <c r="BC650" i="20"/>
  <c r="BG650" i="20"/>
  <c r="BK650" i="20"/>
  <c r="BO650" i="20"/>
  <c r="BS650" i="20"/>
  <c r="BW650" i="20"/>
  <c r="CA650" i="20"/>
  <c r="CE650" i="20"/>
  <c r="CI650" i="20"/>
  <c r="CM650" i="20"/>
  <c r="CQ650" i="20"/>
  <c r="CY650" i="20"/>
  <c r="DC650" i="20"/>
  <c r="I651" i="20"/>
  <c r="M651" i="20"/>
  <c r="Q651" i="20"/>
  <c r="U651" i="20"/>
  <c r="Y651" i="20"/>
  <c r="AC651" i="20"/>
  <c r="AG651" i="20"/>
  <c r="AK651" i="20"/>
  <c r="AO651" i="20"/>
  <c r="AS651" i="20"/>
  <c r="AW651" i="20"/>
  <c r="BA651" i="20"/>
  <c r="BE651" i="20"/>
  <c r="BI651" i="20"/>
  <c r="BM651" i="20"/>
  <c r="BQ651" i="20"/>
  <c r="BU651" i="20"/>
  <c r="BY651" i="20"/>
  <c r="CC651" i="20"/>
  <c r="CG651" i="20"/>
  <c r="CK651" i="20"/>
  <c r="CO651" i="20"/>
  <c r="CS651" i="20"/>
  <c r="CW651" i="20"/>
  <c r="DA651" i="20"/>
  <c r="G652" i="20"/>
  <c r="K652" i="20"/>
  <c r="AK38" i="6" s="1"/>
  <c r="AK280" i="6" s="1"/>
  <c r="O652" i="20"/>
  <c r="S652" i="20"/>
  <c r="W652" i="20"/>
  <c r="AA652" i="20"/>
  <c r="AE652" i="20"/>
  <c r="AI652" i="20"/>
  <c r="AM652" i="20"/>
  <c r="AQ652" i="20"/>
  <c r="AU652" i="20"/>
  <c r="AY652" i="20"/>
  <c r="BC652" i="20"/>
  <c r="BG652" i="20"/>
  <c r="BK652" i="20"/>
  <c r="BO652" i="20"/>
  <c r="BS652" i="20"/>
  <c r="BW652" i="20"/>
  <c r="CA652" i="20"/>
  <c r="CE652" i="20"/>
  <c r="CI652" i="20"/>
  <c r="CM652" i="20"/>
  <c r="CQ652" i="20"/>
  <c r="CY652" i="20"/>
  <c r="DC652" i="20"/>
  <c r="I653" i="20"/>
  <c r="M653" i="20"/>
  <c r="Q653" i="20"/>
  <c r="U653" i="20"/>
  <c r="Y653" i="20"/>
  <c r="AC653" i="20"/>
  <c r="AG653" i="20"/>
  <c r="AK653" i="20"/>
  <c r="AO653" i="20"/>
  <c r="AS653" i="20"/>
  <c r="AW653" i="20"/>
  <c r="BA653" i="20"/>
  <c r="BE653" i="20"/>
  <c r="BI653" i="20"/>
  <c r="BM653" i="20"/>
  <c r="BQ653" i="20"/>
  <c r="BU653" i="20"/>
  <c r="BY653" i="20"/>
  <c r="CC653" i="20"/>
  <c r="CG653" i="20"/>
  <c r="CK653" i="20"/>
  <c r="CO653" i="20"/>
  <c r="CS653" i="20"/>
  <c r="CW653" i="20"/>
  <c r="DA653" i="20"/>
  <c r="G654" i="20"/>
  <c r="K654" i="20"/>
  <c r="AK40" i="6" s="1"/>
  <c r="AK282" i="6" s="1"/>
  <c r="O654" i="20"/>
  <c r="S654" i="20"/>
  <c r="W654" i="20"/>
  <c r="AA654" i="20"/>
  <c r="AE654" i="20"/>
  <c r="AI654" i="20"/>
  <c r="AM654" i="20"/>
  <c r="AQ654" i="20"/>
  <c r="AU654" i="20"/>
  <c r="AY654" i="20"/>
  <c r="BC654" i="20"/>
  <c r="BG654" i="20"/>
  <c r="BK654" i="20"/>
  <c r="BO654" i="20"/>
  <c r="BS654" i="20"/>
  <c r="BW654" i="20"/>
  <c r="CC654" i="20"/>
  <c r="CM654" i="20"/>
  <c r="CS654" i="20"/>
  <c r="CX654" i="20"/>
  <c r="DC654" i="20"/>
  <c r="K655" i="20"/>
  <c r="AK41" i="6" s="1"/>
  <c r="AK283" i="6" s="1"/>
  <c r="S655" i="20"/>
  <c r="AA655" i="20"/>
  <c r="AI655" i="20"/>
  <c r="AQ655" i="20"/>
  <c r="AY655" i="20"/>
  <c r="BG655" i="20"/>
  <c r="BO655" i="20"/>
  <c r="BW655" i="20"/>
  <c r="CE655" i="20"/>
  <c r="CM655" i="20"/>
  <c r="J656" i="20"/>
  <c r="Z656" i="20"/>
  <c r="AP656" i="20"/>
  <c r="BF656" i="20"/>
  <c r="DB656" i="20"/>
  <c r="T657" i="20"/>
  <c r="AJ657" i="20"/>
  <c r="J643" i="20"/>
  <c r="N643" i="20"/>
  <c r="R643" i="20"/>
  <c r="V643" i="20"/>
  <c r="Z643" i="20"/>
  <c r="AD643" i="20"/>
  <c r="AH643" i="20"/>
  <c r="AL643" i="20"/>
  <c r="AP643" i="20"/>
  <c r="AT643" i="20"/>
  <c r="AX643" i="20"/>
  <c r="BB643" i="20"/>
  <c r="BF643" i="20"/>
  <c r="BJ643" i="20"/>
  <c r="BN643" i="20"/>
  <c r="BR643" i="20"/>
  <c r="BZ643" i="20"/>
  <c r="CD643" i="20"/>
  <c r="CP643" i="20"/>
  <c r="CT643" i="20"/>
  <c r="CX643" i="20"/>
  <c r="DB643" i="20"/>
  <c r="H644" i="20"/>
  <c r="L644" i="20"/>
  <c r="P644" i="20"/>
  <c r="T644" i="20"/>
  <c r="AB644" i="20"/>
  <c r="AF644" i="20"/>
  <c r="AJ644" i="20"/>
  <c r="AN644" i="20"/>
  <c r="AR644" i="20"/>
  <c r="AV644" i="20"/>
  <c r="AZ644" i="20"/>
  <c r="BD644" i="20"/>
  <c r="BH644" i="20"/>
  <c r="BL644" i="20"/>
  <c r="BP644" i="20"/>
  <c r="BT644" i="20"/>
  <c r="BX644" i="20"/>
  <c r="CB644" i="20"/>
  <c r="CF644" i="20"/>
  <c r="CJ644" i="20"/>
  <c r="CN644" i="20"/>
  <c r="CR644" i="20"/>
  <c r="CZ644" i="20"/>
  <c r="J645" i="20"/>
  <c r="N645" i="20"/>
  <c r="R645" i="20"/>
  <c r="V645" i="20"/>
  <c r="Z645" i="20"/>
  <c r="AD645" i="20"/>
  <c r="AH645" i="20"/>
  <c r="AL645" i="20"/>
  <c r="AP645" i="20"/>
  <c r="AT645" i="20"/>
  <c r="AX645" i="20"/>
  <c r="BB645" i="20"/>
  <c r="BF645" i="20"/>
  <c r="BJ645" i="20"/>
  <c r="BN645" i="20"/>
  <c r="BR645" i="20"/>
  <c r="BZ645" i="20"/>
  <c r="CD645" i="20"/>
  <c r="CP645" i="20"/>
  <c r="CT645" i="20"/>
  <c r="CX645" i="20"/>
  <c r="DB645" i="20"/>
  <c r="H646" i="20"/>
  <c r="L646" i="20"/>
  <c r="P646" i="20"/>
  <c r="T646" i="20"/>
  <c r="AB646" i="20"/>
  <c r="AF646" i="20"/>
  <c r="AJ646" i="20"/>
  <c r="AN646" i="20"/>
  <c r="AR646" i="20"/>
  <c r="AV646" i="20"/>
  <c r="AZ646" i="20"/>
  <c r="BD646" i="20"/>
  <c r="BH646" i="20"/>
  <c r="BL646" i="20"/>
  <c r="BP646" i="20"/>
  <c r="BT646" i="20"/>
  <c r="BX646" i="20"/>
  <c r="CB646" i="20"/>
  <c r="CF646" i="20"/>
  <c r="CJ646" i="20"/>
  <c r="CN646" i="20"/>
  <c r="CR646" i="20"/>
  <c r="CV646" i="20"/>
  <c r="CZ646" i="20"/>
  <c r="J647" i="20"/>
  <c r="N647" i="20"/>
  <c r="R647" i="20"/>
  <c r="V647" i="20"/>
  <c r="Z647" i="20"/>
  <c r="AD647" i="20"/>
  <c r="AH647" i="20"/>
  <c r="AL647" i="20"/>
  <c r="AP647" i="20"/>
  <c r="AT647" i="20"/>
  <c r="AX647" i="20"/>
  <c r="BB647" i="20"/>
  <c r="BF647" i="20"/>
  <c r="BJ647" i="20"/>
  <c r="BN647" i="20"/>
  <c r="BR647" i="20"/>
  <c r="BZ647" i="20"/>
  <c r="CD647" i="20"/>
  <c r="CP647" i="20"/>
  <c r="CT647" i="20"/>
  <c r="CX647" i="20"/>
  <c r="DB647" i="20"/>
  <c r="H648" i="20"/>
  <c r="L648" i="20"/>
  <c r="P648" i="20"/>
  <c r="T648" i="20"/>
  <c r="AB648" i="20"/>
  <c r="AF648" i="20"/>
  <c r="AJ648" i="20"/>
  <c r="AN648" i="20"/>
  <c r="AR648" i="20"/>
  <c r="AV648" i="20"/>
  <c r="AZ648" i="20"/>
  <c r="BD648" i="20"/>
  <c r="BH648" i="20"/>
  <c r="BL648" i="20"/>
  <c r="BP648" i="20"/>
  <c r="BT648" i="20"/>
  <c r="CF648" i="20"/>
  <c r="CJ648" i="20"/>
  <c r="CN648" i="20"/>
  <c r="CR648" i="20"/>
  <c r="CV648" i="20"/>
  <c r="CZ648" i="20"/>
  <c r="J649" i="20"/>
  <c r="N649" i="20"/>
  <c r="R649" i="20"/>
  <c r="V649" i="20"/>
  <c r="Z649" i="20"/>
  <c r="AD649" i="20"/>
  <c r="AH649" i="20"/>
  <c r="AL649" i="20"/>
  <c r="AP649" i="20"/>
  <c r="AT649" i="20"/>
  <c r="AX649" i="20"/>
  <c r="BB649" i="20"/>
  <c r="BF649" i="20"/>
  <c r="BJ649" i="20"/>
  <c r="BN649" i="20"/>
  <c r="BR649" i="20"/>
  <c r="BZ649" i="20"/>
  <c r="CD649" i="20"/>
  <c r="CP649" i="20"/>
  <c r="CT649" i="20"/>
  <c r="CX649" i="20"/>
  <c r="DB649" i="20"/>
  <c r="H650" i="20"/>
  <c r="L650" i="20"/>
  <c r="P650" i="20"/>
  <c r="T650" i="20"/>
  <c r="AB650" i="20"/>
  <c r="AF650" i="20"/>
  <c r="AJ650" i="20"/>
  <c r="AN650" i="20"/>
  <c r="AR650" i="20"/>
  <c r="AV650" i="20"/>
  <c r="AZ650" i="20"/>
  <c r="BD650" i="20"/>
  <c r="BH650" i="20"/>
  <c r="BL650" i="20"/>
  <c r="BP650" i="20"/>
  <c r="BT650" i="20"/>
  <c r="BX650" i="20"/>
  <c r="CB650" i="20"/>
  <c r="CF650" i="20"/>
  <c r="CJ650" i="20"/>
  <c r="CN650" i="20"/>
  <c r="CR650" i="20"/>
  <c r="CV650" i="20"/>
  <c r="CZ650" i="20"/>
  <c r="J651" i="20"/>
  <c r="N651" i="20"/>
  <c r="R651" i="20"/>
  <c r="V651" i="20"/>
  <c r="Z651" i="20"/>
  <c r="AD651" i="20"/>
  <c r="AH651" i="20"/>
  <c r="AL651" i="20"/>
  <c r="AP651" i="20"/>
  <c r="AT651" i="20"/>
  <c r="AX651" i="20"/>
  <c r="BB651" i="20"/>
  <c r="BF651" i="20"/>
  <c r="BJ651" i="20"/>
  <c r="BN651" i="20"/>
  <c r="BR651" i="20"/>
  <c r="BZ651" i="20"/>
  <c r="CD651" i="20"/>
  <c r="CP651" i="20"/>
  <c r="CT651" i="20"/>
  <c r="CX651" i="20"/>
  <c r="DB651" i="20"/>
  <c r="H652" i="20"/>
  <c r="L652" i="20"/>
  <c r="P652" i="20"/>
  <c r="T652" i="20"/>
  <c r="AB652" i="20"/>
  <c r="AF652" i="20"/>
  <c r="AJ652" i="20"/>
  <c r="AN652" i="20"/>
  <c r="AR652" i="20"/>
  <c r="AV652" i="20"/>
  <c r="AZ652" i="20"/>
  <c r="BD652" i="20"/>
  <c r="BH652" i="20"/>
  <c r="BL652" i="20"/>
  <c r="BP652" i="20"/>
  <c r="BT652" i="20"/>
  <c r="BX652" i="20"/>
  <c r="CB652" i="20"/>
  <c r="CF652" i="20"/>
  <c r="CJ652" i="20"/>
  <c r="CN652" i="20"/>
  <c r="CR652" i="20"/>
  <c r="CV652" i="20"/>
  <c r="CZ652" i="20"/>
  <c r="J653" i="20"/>
  <c r="N653" i="20"/>
  <c r="R653" i="20"/>
  <c r="V653" i="20"/>
  <c r="Z653" i="20"/>
  <c r="AD653" i="20"/>
  <c r="AH653" i="20"/>
  <c r="AL653" i="20"/>
  <c r="AP653" i="20"/>
  <c r="AT653" i="20"/>
  <c r="AX653" i="20"/>
  <c r="BB653" i="20"/>
  <c r="BF653" i="20"/>
  <c r="BJ653" i="20"/>
  <c r="BN653" i="20"/>
  <c r="BR653" i="20"/>
  <c r="BZ653" i="20"/>
  <c r="CD653" i="20"/>
  <c r="CP653" i="20"/>
  <c r="CT653" i="20"/>
  <c r="CX653" i="20"/>
  <c r="DB653" i="20"/>
  <c r="H654" i="20"/>
  <c r="L654" i="20"/>
  <c r="P654" i="20"/>
  <c r="T654" i="20"/>
  <c r="AB654" i="20"/>
  <c r="AF654" i="20"/>
  <c r="AJ654" i="20"/>
  <c r="AN654" i="20"/>
  <c r="AR654" i="20"/>
  <c r="AV654" i="20"/>
  <c r="AZ654" i="20"/>
  <c r="BD654" i="20"/>
  <c r="BH654" i="20"/>
  <c r="BL654" i="20"/>
  <c r="BP654" i="20"/>
  <c r="BT654" i="20"/>
  <c r="BY654" i="20"/>
  <c r="CD654" i="20"/>
  <c r="CI654" i="20"/>
  <c r="CO654" i="20"/>
  <c r="CT654" i="20"/>
  <c r="CY654" i="20"/>
  <c r="G655" i="20"/>
  <c r="L655" i="20"/>
  <c r="T655" i="20"/>
  <c r="AB655" i="20"/>
  <c r="AJ655" i="20"/>
  <c r="AR655" i="20"/>
  <c r="AZ655" i="20"/>
  <c r="BH655" i="20"/>
  <c r="BP655" i="20"/>
  <c r="BX655" i="20"/>
  <c r="CF655" i="20"/>
  <c r="CN655" i="20"/>
  <c r="CV655" i="20"/>
  <c r="N656" i="20"/>
  <c r="AD656" i="20"/>
  <c r="AT656" i="20"/>
  <c r="BJ656" i="20"/>
  <c r="BZ656" i="20"/>
  <c r="CP656" i="20"/>
  <c r="H657" i="20"/>
  <c r="AN657" i="20"/>
  <c r="G643" i="20"/>
  <c r="K643" i="20"/>
  <c r="AK27" i="6" s="1"/>
  <c r="AK269" i="6" s="1"/>
  <c r="O643" i="20"/>
  <c r="S643" i="20"/>
  <c r="W643" i="20"/>
  <c r="AA643" i="20"/>
  <c r="AE643" i="20"/>
  <c r="AI643" i="20"/>
  <c r="AM643" i="20"/>
  <c r="AQ643" i="20"/>
  <c r="AU643" i="20"/>
  <c r="AY643" i="20"/>
  <c r="BC643" i="20"/>
  <c r="BG643" i="20"/>
  <c r="BK643" i="20"/>
  <c r="BO643" i="20"/>
  <c r="BS643" i="20"/>
  <c r="BW643" i="20"/>
  <c r="CA643" i="20"/>
  <c r="CE643" i="20"/>
  <c r="CI643" i="20"/>
  <c r="CM643" i="20"/>
  <c r="CQ643" i="20"/>
  <c r="CY643" i="20"/>
  <c r="DC643" i="20"/>
  <c r="I644" i="20"/>
  <c r="M644" i="20"/>
  <c r="Q644" i="20"/>
  <c r="U644" i="20"/>
  <c r="Y644" i="20"/>
  <c r="AC644" i="20"/>
  <c r="AG644" i="20"/>
  <c r="AK644" i="20"/>
  <c r="AO644" i="20"/>
  <c r="AS644" i="20"/>
  <c r="AW644" i="20"/>
  <c r="BA644" i="20"/>
  <c r="BE644" i="20"/>
  <c r="BI644" i="20"/>
  <c r="BM644" i="20"/>
  <c r="BQ644" i="20"/>
  <c r="BU644" i="20"/>
  <c r="BY644" i="20"/>
  <c r="CC644" i="20"/>
  <c r="CG644" i="20"/>
  <c r="CK644" i="20"/>
  <c r="CO644" i="20"/>
  <c r="CS644" i="20"/>
  <c r="CW644" i="20"/>
  <c r="DA644" i="20"/>
  <c r="G645" i="20"/>
  <c r="K645" i="20"/>
  <c r="AK31" i="6" s="1"/>
  <c r="AK273" i="6" s="1"/>
  <c r="O645" i="20"/>
  <c r="S645" i="20"/>
  <c r="W645" i="20"/>
  <c r="AA645" i="20"/>
  <c r="AE645" i="20"/>
  <c r="AI645" i="20"/>
  <c r="AM645" i="20"/>
  <c r="AQ645" i="20"/>
  <c r="AU645" i="20"/>
  <c r="AY645" i="20"/>
  <c r="BC645" i="20"/>
  <c r="BG645" i="20"/>
  <c r="BK645" i="20"/>
  <c r="BO645" i="20"/>
  <c r="BS645" i="20"/>
  <c r="BW645" i="20"/>
  <c r="CA645" i="20"/>
  <c r="CE645" i="20"/>
  <c r="CI645" i="20"/>
  <c r="CM645" i="20"/>
  <c r="CQ645" i="20"/>
  <c r="CY645" i="20"/>
  <c r="DC645" i="20"/>
  <c r="I646" i="20"/>
  <c r="M646" i="20"/>
  <c r="Q646" i="20"/>
  <c r="U646" i="20"/>
  <c r="Y646" i="20"/>
  <c r="AC646" i="20"/>
  <c r="AG646" i="20"/>
  <c r="AK646" i="20"/>
  <c r="AO646" i="20"/>
  <c r="AS646" i="20"/>
  <c r="AW646" i="20"/>
  <c r="BA646" i="20"/>
  <c r="BE646" i="20"/>
  <c r="BI646" i="20"/>
  <c r="BM646" i="20"/>
  <c r="BQ646" i="20"/>
  <c r="BU646" i="20"/>
  <c r="BY646" i="20"/>
  <c r="CC646" i="20"/>
  <c r="CG646" i="20"/>
  <c r="CK646" i="20"/>
  <c r="CO646" i="20"/>
  <c r="CS646" i="20"/>
  <c r="CW646" i="20"/>
  <c r="DA646" i="20"/>
  <c r="G647" i="20"/>
  <c r="K647" i="20"/>
  <c r="AK33" i="6" s="1"/>
  <c r="AK275" i="6" s="1"/>
  <c r="O647" i="20"/>
  <c r="S647" i="20"/>
  <c r="W647" i="20"/>
  <c r="AA647" i="20"/>
  <c r="AE647" i="20"/>
  <c r="AI647" i="20"/>
  <c r="AM647" i="20"/>
  <c r="AQ647" i="20"/>
  <c r="AU647" i="20"/>
  <c r="AY647" i="20"/>
  <c r="BC647" i="20"/>
  <c r="BG647" i="20"/>
  <c r="BK647" i="20"/>
  <c r="BO647" i="20"/>
  <c r="BS647" i="20"/>
  <c r="BW647" i="20"/>
  <c r="CA647" i="20"/>
  <c r="CE647" i="20"/>
  <c r="CI647" i="20"/>
  <c r="CM647" i="20"/>
  <c r="CQ647" i="20"/>
  <c r="CY647" i="20"/>
  <c r="DC647" i="20"/>
  <c r="I648" i="20"/>
  <c r="M648" i="20"/>
  <c r="U648" i="20"/>
  <c r="AC648" i="20"/>
  <c r="AG648" i="20"/>
  <c r="AK648" i="20"/>
  <c r="AO648" i="20"/>
  <c r="AS648" i="20"/>
  <c r="AW648" i="20"/>
  <c r="BA648" i="20"/>
  <c r="BE648" i="20"/>
  <c r="BI648" i="20"/>
  <c r="BM648" i="20"/>
  <c r="BQ648" i="20"/>
  <c r="BU648" i="20"/>
  <c r="CG648" i="20"/>
  <c r="CO648" i="20"/>
  <c r="CS648" i="20"/>
  <c r="CW648" i="20"/>
  <c r="DA648" i="20"/>
  <c r="G649" i="20"/>
  <c r="K649" i="20"/>
  <c r="AK35" i="6" s="1"/>
  <c r="AK277" i="6" s="1"/>
  <c r="O649" i="20"/>
  <c r="S649" i="20"/>
  <c r="W649" i="20"/>
  <c r="AA649" i="20"/>
  <c r="AE649" i="20"/>
  <c r="AI649" i="20"/>
  <c r="AM649" i="20"/>
  <c r="AQ649" i="20"/>
  <c r="AU649" i="20"/>
  <c r="AY649" i="20"/>
  <c r="BC649" i="20"/>
  <c r="BG649" i="20"/>
  <c r="BK649" i="20"/>
  <c r="BO649" i="20"/>
  <c r="BS649" i="20"/>
  <c r="BW649" i="20"/>
  <c r="CA649" i="20"/>
  <c r="CE649" i="20"/>
  <c r="CI649" i="20"/>
  <c r="CM649" i="20"/>
  <c r="CQ649" i="20"/>
  <c r="CY649" i="20"/>
  <c r="DC649" i="20"/>
  <c r="I650" i="20"/>
  <c r="M650" i="20"/>
  <c r="Q650" i="20"/>
  <c r="U650" i="20"/>
  <c r="Y650" i="20"/>
  <c r="AC650" i="20"/>
  <c r="AG650" i="20"/>
  <c r="AK650" i="20"/>
  <c r="AO650" i="20"/>
  <c r="AS650" i="20"/>
  <c r="AW650" i="20"/>
  <c r="BA650" i="20"/>
  <c r="BE650" i="20"/>
  <c r="BI650" i="20"/>
  <c r="BM650" i="20"/>
  <c r="BQ650" i="20"/>
  <c r="BU650" i="20"/>
  <c r="BY650" i="20"/>
  <c r="CC650" i="20"/>
  <c r="CG650" i="20"/>
  <c r="CK650" i="20"/>
  <c r="CO650" i="20"/>
  <c r="CS650" i="20"/>
  <c r="CW650" i="20"/>
  <c r="DA650" i="20"/>
  <c r="G651" i="20"/>
  <c r="K651" i="20"/>
  <c r="AK37" i="6" s="1"/>
  <c r="AK279" i="6" s="1"/>
  <c r="O651" i="20"/>
  <c r="S651" i="20"/>
  <c r="W651" i="20"/>
  <c r="AA651" i="20"/>
  <c r="AE651" i="20"/>
  <c r="AI651" i="20"/>
  <c r="AM651" i="20"/>
  <c r="AQ651" i="20"/>
  <c r="AU651" i="20"/>
  <c r="AY651" i="20"/>
  <c r="BC651" i="20"/>
  <c r="BG651" i="20"/>
  <c r="BK651" i="20"/>
  <c r="BO651" i="20"/>
  <c r="BS651" i="20"/>
  <c r="BW651" i="20"/>
  <c r="CA651" i="20"/>
  <c r="CE651" i="20"/>
  <c r="CI651" i="20"/>
  <c r="CM651" i="20"/>
  <c r="CQ651" i="20"/>
  <c r="CY651" i="20"/>
  <c r="DC651" i="20"/>
  <c r="I652" i="20"/>
  <c r="M652" i="20"/>
  <c r="Q652" i="20"/>
  <c r="U652" i="20"/>
  <c r="Y652" i="20"/>
  <c r="AC652" i="20"/>
  <c r="AG652" i="20"/>
  <c r="AK652" i="20"/>
  <c r="AO652" i="20"/>
  <c r="AS652" i="20"/>
  <c r="AW652" i="20"/>
  <c r="BA652" i="20"/>
  <c r="BE652" i="20"/>
  <c r="BI652" i="20"/>
  <c r="BM652" i="20"/>
  <c r="BQ652" i="20"/>
  <c r="BU652" i="20"/>
  <c r="BY652" i="20"/>
  <c r="CC652" i="20"/>
  <c r="CG652" i="20"/>
  <c r="CK652" i="20"/>
  <c r="CO652" i="20"/>
  <c r="CS652" i="20"/>
  <c r="CW652" i="20"/>
  <c r="DA652" i="20"/>
  <c r="G653" i="20"/>
  <c r="K653" i="20"/>
  <c r="AK39" i="6" s="1"/>
  <c r="AK281" i="6" s="1"/>
  <c r="O653" i="20"/>
  <c r="S653" i="20"/>
  <c r="W653" i="20"/>
  <c r="AA653" i="20"/>
  <c r="AE653" i="20"/>
  <c r="AI653" i="20"/>
  <c r="AM653" i="20"/>
  <c r="AQ653" i="20"/>
  <c r="AU653" i="20"/>
  <c r="AY653" i="20"/>
  <c r="BC653" i="20"/>
  <c r="BG653" i="20"/>
  <c r="BK653" i="20"/>
  <c r="BO653" i="20"/>
  <c r="BS653" i="20"/>
  <c r="BW653" i="20"/>
  <c r="CA653" i="20"/>
  <c r="CE653" i="20"/>
  <c r="CI653" i="20"/>
  <c r="CM653" i="20"/>
  <c r="CQ653" i="20"/>
  <c r="CY653" i="20"/>
  <c r="DC653" i="20"/>
  <c r="I654" i="20"/>
  <c r="M654" i="20"/>
  <c r="Q654" i="20"/>
  <c r="U654" i="20"/>
  <c r="Y654" i="20"/>
  <c r="AC654" i="20"/>
  <c r="AG654" i="20"/>
  <c r="AK654" i="20"/>
  <c r="AO654" i="20"/>
  <c r="AS654" i="20"/>
  <c r="AW654" i="20"/>
  <c r="BA654" i="20"/>
  <c r="BE654" i="20"/>
  <c r="BI654" i="20"/>
  <c r="BM654" i="20"/>
  <c r="BQ654" i="20"/>
  <c r="BU654" i="20"/>
  <c r="BZ654" i="20"/>
  <c r="CE654" i="20"/>
  <c r="CK654" i="20"/>
  <c r="CP654" i="20"/>
  <c r="DA654" i="20"/>
  <c r="H655" i="20"/>
  <c r="O655" i="20"/>
  <c r="W655" i="20"/>
  <c r="AE655" i="20"/>
  <c r="AM655" i="20"/>
  <c r="AU655" i="20"/>
  <c r="BC655" i="20"/>
  <c r="BK655" i="20"/>
  <c r="BS655" i="20"/>
  <c r="CA655" i="20"/>
  <c r="CI655" i="20"/>
  <c r="CQ655" i="20"/>
  <c r="CZ655" i="20"/>
  <c r="R656" i="20"/>
  <c r="AH656" i="20"/>
  <c r="AX656" i="20"/>
  <c r="BN656" i="20"/>
  <c r="CD656" i="20"/>
  <c r="CT656" i="20"/>
  <c r="L657" i="20"/>
  <c r="AB657" i="20"/>
  <c r="DB689" i="20"/>
  <c r="CX689" i="20"/>
  <c r="DA689" i="20"/>
  <c r="CW689" i="20"/>
  <c r="CS689" i="20"/>
  <c r="CO689" i="20"/>
  <c r="CK689" i="20"/>
  <c r="CG689" i="20"/>
  <c r="CC689" i="20"/>
  <c r="BY689" i="20"/>
  <c r="BU689" i="20"/>
  <c r="BQ689" i="20"/>
  <c r="BM689" i="20"/>
  <c r="BI689" i="20"/>
  <c r="BE689" i="20"/>
  <c r="BA689" i="20"/>
  <c r="AW689" i="20"/>
  <c r="AS689" i="20"/>
  <c r="AO689" i="20"/>
  <c r="AK689" i="20"/>
  <c r="AG689" i="20"/>
  <c r="AC689" i="20"/>
  <c r="Y689" i="20"/>
  <c r="U689" i="20"/>
  <c r="Q689" i="20"/>
  <c r="M689" i="20"/>
  <c r="I689" i="20"/>
  <c r="DC688" i="20"/>
  <c r="CY688" i="20"/>
  <c r="CQ688" i="20"/>
  <c r="CM688" i="20"/>
  <c r="CI688" i="20"/>
  <c r="CE688" i="20"/>
  <c r="CA688" i="20"/>
  <c r="BW688" i="20"/>
  <c r="BS688" i="20"/>
  <c r="BO688" i="20"/>
  <c r="BK688" i="20"/>
  <c r="BG688" i="20"/>
  <c r="BC688" i="20"/>
  <c r="AY688" i="20"/>
  <c r="AU688" i="20"/>
  <c r="AQ688" i="20"/>
  <c r="AM688" i="20"/>
  <c r="AI688" i="20"/>
  <c r="CZ689" i="20"/>
  <c r="CV689" i="20"/>
  <c r="CR689" i="20"/>
  <c r="CN689" i="20"/>
  <c r="CJ689" i="20"/>
  <c r="CF689" i="20"/>
  <c r="CB689" i="20"/>
  <c r="BX689" i="20"/>
  <c r="BT689" i="20"/>
  <c r="BP689" i="20"/>
  <c r="BL689" i="20"/>
  <c r="BH689" i="20"/>
  <c r="BD689" i="20"/>
  <c r="AZ689" i="20"/>
  <c r="AV689" i="20"/>
  <c r="AR689" i="20"/>
  <c r="AN689" i="20"/>
  <c r="AJ689" i="20"/>
  <c r="AF689" i="20"/>
  <c r="AB689" i="20"/>
  <c r="T689" i="20"/>
  <c r="P689" i="20"/>
  <c r="L689" i="20"/>
  <c r="H689" i="20"/>
  <c r="DB688" i="20"/>
  <c r="CX688" i="20"/>
  <c r="CT688" i="20"/>
  <c r="CP688" i="20"/>
  <c r="CD688" i="20"/>
  <c r="BZ688" i="20"/>
  <c r="BR688" i="20"/>
  <c r="BN688" i="20"/>
  <c r="BJ688" i="20"/>
  <c r="BF688" i="20"/>
  <c r="BB688" i="20"/>
  <c r="AX688" i="20"/>
  <c r="AT688" i="20"/>
  <c r="AP688" i="20"/>
  <c r="AL688" i="20"/>
  <c r="AH688" i="20"/>
  <c r="AD688" i="20"/>
  <c r="Z688" i="20"/>
  <c r="V688" i="20"/>
  <c r="R688" i="20"/>
  <c r="N688" i="20"/>
  <c r="J688" i="20"/>
  <c r="CZ687" i="20"/>
  <c r="CV687" i="20"/>
  <c r="CR687" i="20"/>
  <c r="CN687" i="20"/>
  <c r="CF687" i="20"/>
  <c r="CB687" i="20"/>
  <c r="BX687" i="20"/>
  <c r="CT689" i="20"/>
  <c r="CD689" i="20"/>
  <c r="BN689" i="20"/>
  <c r="BF689" i="20"/>
  <c r="AX689" i="20"/>
  <c r="AP689" i="20"/>
  <c r="AH689" i="20"/>
  <c r="Z689" i="20"/>
  <c r="R689" i="20"/>
  <c r="J689" i="20"/>
  <c r="CZ688" i="20"/>
  <c r="CR688" i="20"/>
  <c r="CJ688" i="20"/>
  <c r="CB688" i="20"/>
  <c r="BT688" i="20"/>
  <c r="BL688" i="20"/>
  <c r="BD688" i="20"/>
  <c r="AV688" i="20"/>
  <c r="AN688" i="20"/>
  <c r="AF688" i="20"/>
  <c r="AA688" i="20"/>
  <c r="U688" i="20"/>
  <c r="P688" i="20"/>
  <c r="K688" i="20"/>
  <c r="AK74" i="6" s="1"/>
  <c r="AK316" i="6" s="1"/>
  <c r="DC687" i="20"/>
  <c r="CX687" i="20"/>
  <c r="CS687" i="20"/>
  <c r="CM687" i="20"/>
  <c r="CC687" i="20"/>
  <c r="BW687" i="20"/>
  <c r="BS687" i="20"/>
  <c r="BO687" i="20"/>
  <c r="BK687" i="20"/>
  <c r="BG687" i="20"/>
  <c r="BC687" i="20"/>
  <c r="AY687" i="20"/>
  <c r="AU687" i="20"/>
  <c r="AQ687" i="20"/>
  <c r="AM687" i="20"/>
  <c r="AI687" i="20"/>
  <c r="AE687" i="20"/>
  <c r="AA687" i="20"/>
  <c r="W687" i="20"/>
  <c r="S687" i="20"/>
  <c r="O687" i="20"/>
  <c r="K687" i="20"/>
  <c r="AK73" i="6" s="1"/>
  <c r="AK315" i="6" s="1"/>
  <c r="G687" i="20"/>
  <c r="DA686" i="20"/>
  <c r="CW686" i="20"/>
  <c r="CS686" i="20"/>
  <c r="CO686" i="20"/>
  <c r="CK686" i="20"/>
  <c r="CG686" i="20"/>
  <c r="CC686" i="20"/>
  <c r="BY686" i="20"/>
  <c r="BU686" i="20"/>
  <c r="BQ686" i="20"/>
  <c r="BM686" i="20"/>
  <c r="BI686" i="20"/>
  <c r="BE686" i="20"/>
  <c r="BA686" i="20"/>
  <c r="AW686" i="20"/>
  <c r="AS686" i="20"/>
  <c r="AO686" i="20"/>
  <c r="AK686" i="20"/>
  <c r="AG686" i="20"/>
  <c r="AC686" i="20"/>
  <c r="Y686" i="20"/>
  <c r="U686" i="20"/>
  <c r="Q686" i="20"/>
  <c r="M686" i="20"/>
  <c r="I686" i="20"/>
  <c r="DC685" i="20"/>
  <c r="CY685" i="20"/>
  <c r="DC689" i="20"/>
  <c r="CQ689" i="20"/>
  <c r="CI689" i="20"/>
  <c r="CA689" i="20"/>
  <c r="BS689" i="20"/>
  <c r="BK689" i="20"/>
  <c r="BC689" i="20"/>
  <c r="AU689" i="20"/>
  <c r="AM689" i="20"/>
  <c r="AE689" i="20"/>
  <c r="W689" i="20"/>
  <c r="O689" i="20"/>
  <c r="G689" i="20"/>
  <c r="CW688" i="20"/>
  <c r="CO688" i="20"/>
  <c r="CG688" i="20"/>
  <c r="BY688" i="20"/>
  <c r="BQ688" i="20"/>
  <c r="BI688" i="20"/>
  <c r="BA688" i="20"/>
  <c r="AS688" i="20"/>
  <c r="AK688" i="20"/>
  <c r="AE688" i="20"/>
  <c r="Y688" i="20"/>
  <c r="T688" i="20"/>
  <c r="O688" i="20"/>
  <c r="I688" i="20"/>
  <c r="DB687" i="20"/>
  <c r="CW687" i="20"/>
  <c r="CQ687" i="20"/>
  <c r="CG687" i="20"/>
  <c r="CA687" i="20"/>
  <c r="BR687" i="20"/>
  <c r="BN687" i="20"/>
  <c r="BJ687" i="20"/>
  <c r="BF687" i="20"/>
  <c r="BB687" i="20"/>
  <c r="AX687" i="20"/>
  <c r="AT687" i="20"/>
  <c r="AP687" i="20"/>
  <c r="AL687" i="20"/>
  <c r="AH687" i="20"/>
  <c r="AD687" i="20"/>
  <c r="Z687" i="20"/>
  <c r="V687" i="20"/>
  <c r="R687" i="20"/>
  <c r="N687" i="20"/>
  <c r="J687" i="20"/>
  <c r="CZ686" i="20"/>
  <c r="CV686" i="20"/>
  <c r="CR686" i="20"/>
  <c r="CN686" i="20"/>
  <c r="CJ686" i="20"/>
  <c r="CF686" i="20"/>
  <c r="CB686" i="20"/>
  <c r="BX686" i="20"/>
  <c r="BT686" i="20"/>
  <c r="BP686" i="20"/>
  <c r="BL686" i="20"/>
  <c r="BH686" i="20"/>
  <c r="BD686" i="20"/>
  <c r="AZ686" i="20"/>
  <c r="AV686" i="20"/>
  <c r="AR686" i="20"/>
  <c r="AN686" i="20"/>
  <c r="AJ686" i="20"/>
  <c r="AF686" i="20"/>
  <c r="AB686" i="20"/>
  <c r="T686" i="20"/>
  <c r="P686" i="20"/>
  <c r="CY689" i="20"/>
  <c r="CP689" i="20"/>
  <c r="BZ689" i="20"/>
  <c r="BR689" i="20"/>
  <c r="BJ689" i="20"/>
  <c r="BB689" i="20"/>
  <c r="AT689" i="20"/>
  <c r="AL689" i="20"/>
  <c r="AD689" i="20"/>
  <c r="V689" i="20"/>
  <c r="N689" i="20"/>
  <c r="CV688" i="20"/>
  <c r="CN688" i="20"/>
  <c r="CF688" i="20"/>
  <c r="BX688" i="20"/>
  <c r="BP688" i="20"/>
  <c r="BH688" i="20"/>
  <c r="AZ688" i="20"/>
  <c r="AR688" i="20"/>
  <c r="AJ688" i="20"/>
  <c r="AC688" i="20"/>
  <c r="S688" i="20"/>
  <c r="M688" i="20"/>
  <c r="H688" i="20"/>
  <c r="DA687" i="20"/>
  <c r="CP687" i="20"/>
  <c r="CK687" i="20"/>
  <c r="CE687" i="20"/>
  <c r="BZ687" i="20"/>
  <c r="BU687" i="20"/>
  <c r="BQ687" i="20"/>
  <c r="BM687" i="20"/>
  <c r="BI687" i="20"/>
  <c r="BE687" i="20"/>
  <c r="BA687" i="20"/>
  <c r="AW687" i="20"/>
  <c r="AS687" i="20"/>
  <c r="AO687" i="20"/>
  <c r="AK687" i="20"/>
  <c r="AG687" i="20"/>
  <c r="AC687" i="20"/>
  <c r="Y687" i="20"/>
  <c r="U687" i="20"/>
  <c r="Q687" i="20"/>
  <c r="M687" i="20"/>
  <c r="I687" i="20"/>
  <c r="DC686" i="20"/>
  <c r="CY686" i="20"/>
  <c r="CQ686" i="20"/>
  <c r="CM686" i="20"/>
  <c r="CI686" i="20"/>
  <c r="CE686" i="20"/>
  <c r="CA686" i="20"/>
  <c r="BW686" i="20"/>
  <c r="BS686" i="20"/>
  <c r="BO686" i="20"/>
  <c r="BK686" i="20"/>
  <c r="BG686" i="20"/>
  <c r="BC686" i="20"/>
  <c r="AY686" i="20"/>
  <c r="AU686" i="20"/>
  <c r="AQ686" i="20"/>
  <c r="AM686" i="20"/>
  <c r="AI686" i="20"/>
  <c r="AE686" i="20"/>
  <c r="AA686" i="20"/>
  <c r="W686" i="20"/>
  <c r="S686" i="20"/>
  <c r="O686" i="20"/>
  <c r="K686" i="20"/>
  <c r="AK72" i="6" s="1"/>
  <c r="AK314" i="6" s="1"/>
  <c r="G686" i="20"/>
  <c r="DA685" i="20"/>
  <c r="CW685" i="20"/>
  <c r="CS685" i="20"/>
  <c r="CO685" i="20"/>
  <c r="CK685" i="20"/>
  <c r="CG685" i="20"/>
  <c r="CE689" i="20"/>
  <c r="AY689" i="20"/>
  <c r="S689" i="20"/>
  <c r="CK688" i="20"/>
  <c r="BE688" i="20"/>
  <c r="AB688" i="20"/>
  <c r="G688" i="20"/>
  <c r="CI687" i="20"/>
  <c r="BP687" i="20"/>
  <c r="AZ687" i="20"/>
  <c r="AJ687" i="20"/>
  <c r="T687" i="20"/>
  <c r="DB686" i="20"/>
  <c r="BF686" i="20"/>
  <c r="AP686" i="20"/>
  <c r="Z686" i="20"/>
  <c r="L686" i="20"/>
  <c r="DB685" i="20"/>
  <c r="CT685" i="20"/>
  <c r="CN685" i="20"/>
  <c r="CI685" i="20"/>
  <c r="CD685" i="20"/>
  <c r="BZ685" i="20"/>
  <c r="BR685" i="20"/>
  <c r="BN685" i="20"/>
  <c r="BJ685" i="20"/>
  <c r="BF685" i="20"/>
  <c r="BB685" i="20"/>
  <c r="AX685" i="20"/>
  <c r="AT685" i="20"/>
  <c r="AP685" i="20"/>
  <c r="AL685" i="20"/>
  <c r="AH685" i="20"/>
  <c r="AD685" i="20"/>
  <c r="Z685" i="20"/>
  <c r="V685" i="20"/>
  <c r="R685" i="20"/>
  <c r="N685" i="20"/>
  <c r="J685" i="20"/>
  <c r="CZ684" i="20"/>
  <c r="CV684" i="20"/>
  <c r="CR684" i="20"/>
  <c r="CN684" i="20"/>
  <c r="CJ684" i="20"/>
  <c r="CF684" i="20"/>
  <c r="CB684" i="20"/>
  <c r="BX684" i="20"/>
  <c r="BT684" i="20"/>
  <c r="BP684" i="20"/>
  <c r="BL684" i="20"/>
  <c r="BH684" i="20"/>
  <c r="BD684" i="20"/>
  <c r="AZ684" i="20"/>
  <c r="AV684" i="20"/>
  <c r="AR684" i="20"/>
  <c r="AN684" i="20"/>
  <c r="AJ684" i="20"/>
  <c r="AF684" i="20"/>
  <c r="AB684" i="20"/>
  <c r="T684" i="20"/>
  <c r="P684" i="20"/>
  <c r="L684" i="20"/>
  <c r="H684" i="20"/>
  <c r="DB692" i="20"/>
  <c r="CX692" i="20"/>
  <c r="CT692" i="20"/>
  <c r="CP692" i="20"/>
  <c r="BW689" i="20"/>
  <c r="AQ689" i="20"/>
  <c r="K689" i="20"/>
  <c r="AK75" i="6" s="1"/>
  <c r="AK317" i="6" s="1"/>
  <c r="CC688" i="20"/>
  <c r="AW688" i="20"/>
  <c r="W688" i="20"/>
  <c r="CY687" i="20"/>
  <c r="CD687" i="20"/>
  <c r="BL687" i="20"/>
  <c r="AV687" i="20"/>
  <c r="AF687" i="20"/>
  <c r="P687" i="20"/>
  <c r="CX686" i="20"/>
  <c r="BR686" i="20"/>
  <c r="BB686" i="20"/>
  <c r="AL686" i="20"/>
  <c r="V686" i="20"/>
  <c r="J686" i="20"/>
  <c r="CZ685" i="20"/>
  <c r="CR685" i="20"/>
  <c r="CM685" i="20"/>
  <c r="CC685" i="20"/>
  <c r="BY685" i="20"/>
  <c r="BU685" i="20"/>
  <c r="BQ685" i="20"/>
  <c r="BM685" i="20"/>
  <c r="BI685" i="20"/>
  <c r="BE685" i="20"/>
  <c r="BA685" i="20"/>
  <c r="AW685" i="20"/>
  <c r="AS685" i="20"/>
  <c r="AO685" i="20"/>
  <c r="AK685" i="20"/>
  <c r="AG685" i="20"/>
  <c r="AC685" i="20"/>
  <c r="Y685" i="20"/>
  <c r="U685" i="20"/>
  <c r="Q685" i="20"/>
  <c r="M685" i="20"/>
  <c r="I685" i="20"/>
  <c r="DC684" i="20"/>
  <c r="CY684" i="20"/>
  <c r="CQ684" i="20"/>
  <c r="CM684" i="20"/>
  <c r="CI684" i="20"/>
  <c r="CE684" i="20"/>
  <c r="CA684" i="20"/>
  <c r="BW684" i="20"/>
  <c r="BS684" i="20"/>
  <c r="BO684" i="20"/>
  <c r="BK684" i="20"/>
  <c r="BG684" i="20"/>
  <c r="BC684" i="20"/>
  <c r="AY684" i="20"/>
  <c r="AU684" i="20"/>
  <c r="AQ684" i="20"/>
  <c r="AM684" i="20"/>
  <c r="AI684" i="20"/>
  <c r="AE684" i="20"/>
  <c r="AA684" i="20"/>
  <c r="W684" i="20"/>
  <c r="S684" i="20"/>
  <c r="O684" i="20"/>
  <c r="K684" i="20"/>
  <c r="AK70" i="6" s="1"/>
  <c r="AK312" i="6" s="1"/>
  <c r="G684" i="20"/>
  <c r="DA692" i="20"/>
  <c r="CW692" i="20"/>
  <c r="CS692" i="20"/>
  <c r="CO692" i="20"/>
  <c r="CG692" i="20"/>
  <c r="CC692" i="20"/>
  <c r="CC648" i="20" s="1"/>
  <c r="BY692" i="20"/>
  <c r="BY648" i="20" s="1"/>
  <c r="BU692" i="20"/>
  <c r="BQ692" i="20"/>
  <c r="BM692" i="20"/>
  <c r="BI692" i="20"/>
  <c r="BE692" i="20"/>
  <c r="BA692" i="20"/>
  <c r="AW692" i="20"/>
  <c r="BO689" i="20"/>
  <c r="AI689" i="20"/>
  <c r="DA688" i="20"/>
  <c r="BU688" i="20"/>
  <c r="AO688" i="20"/>
  <c r="Q688" i="20"/>
  <c r="CT687" i="20"/>
  <c r="BY687" i="20"/>
  <c r="BH687" i="20"/>
  <c r="AR687" i="20"/>
  <c r="AB687" i="20"/>
  <c r="L687" i="20"/>
  <c r="CT686" i="20"/>
  <c r="CD686" i="20"/>
  <c r="BN686" i="20"/>
  <c r="AX686" i="20"/>
  <c r="AH686" i="20"/>
  <c r="R686" i="20"/>
  <c r="H686" i="20"/>
  <c r="CX685" i="20"/>
  <c r="CQ685" i="20"/>
  <c r="CF685" i="20"/>
  <c r="CB685" i="20"/>
  <c r="BX685" i="20"/>
  <c r="BT685" i="20"/>
  <c r="BP685" i="20"/>
  <c r="BL685" i="20"/>
  <c r="BH685" i="20"/>
  <c r="BD685" i="20"/>
  <c r="AZ685" i="20"/>
  <c r="AV685" i="20"/>
  <c r="AR685" i="20"/>
  <c r="AN685" i="20"/>
  <c r="AJ685" i="20"/>
  <c r="AF685" i="20"/>
  <c r="AB685" i="20"/>
  <c r="T685" i="20"/>
  <c r="P685" i="20"/>
  <c r="L685" i="20"/>
  <c r="H685" i="20"/>
  <c r="DB684" i="20"/>
  <c r="CX684" i="20"/>
  <c r="CT684" i="20"/>
  <c r="CP684" i="20"/>
  <c r="CD684" i="20"/>
  <c r="CS688" i="20"/>
  <c r="CO687" i="20"/>
  <c r="BJ686" i="20"/>
  <c r="CE685" i="20"/>
  <c r="BO685" i="20"/>
  <c r="AY685" i="20"/>
  <c r="AI685" i="20"/>
  <c r="S685" i="20"/>
  <c r="DA684" i="20"/>
  <c r="CK684" i="20"/>
  <c r="BY684" i="20"/>
  <c r="BQ684" i="20"/>
  <c r="BI684" i="20"/>
  <c r="BA684" i="20"/>
  <c r="AS684" i="20"/>
  <c r="AK684" i="20"/>
  <c r="AC684" i="20"/>
  <c r="U684" i="20"/>
  <c r="M684" i="20"/>
  <c r="DC692" i="20"/>
  <c r="CM692" i="20"/>
  <c r="CB692" i="20"/>
  <c r="CB648" i="20" s="1"/>
  <c r="BW692" i="20"/>
  <c r="BW648" i="20" s="1"/>
  <c r="BR692" i="20"/>
  <c r="BL692" i="20"/>
  <c r="BG692" i="20"/>
  <c r="BB692" i="20"/>
  <c r="BB648" i="20" s="1"/>
  <c r="AV692" i="20"/>
  <c r="AR692" i="20"/>
  <c r="AN692" i="20"/>
  <c r="AJ692" i="20"/>
  <c r="AF692" i="20"/>
  <c r="AB692" i="20"/>
  <c r="T692" i="20"/>
  <c r="P692" i="20"/>
  <c r="L692" i="20"/>
  <c r="H692" i="20"/>
  <c r="DB682" i="20"/>
  <c r="CX682" i="20"/>
  <c r="CT682" i="20"/>
  <c r="CP682" i="20"/>
  <c r="CD682" i="20"/>
  <c r="BZ682" i="20"/>
  <c r="BR682" i="20"/>
  <c r="BN682" i="20"/>
  <c r="BJ682" i="20"/>
  <c r="BF682" i="20"/>
  <c r="BB682" i="20"/>
  <c r="AX682" i="20"/>
  <c r="AT682" i="20"/>
  <c r="AP682" i="20"/>
  <c r="AL682" i="20"/>
  <c r="AH682" i="20"/>
  <c r="AD682" i="20"/>
  <c r="Z682" i="20"/>
  <c r="V682" i="20"/>
  <c r="R682" i="20"/>
  <c r="N682" i="20"/>
  <c r="J682" i="20"/>
  <c r="CZ681" i="20"/>
  <c r="CV681" i="20"/>
  <c r="CR681" i="20"/>
  <c r="CN681" i="20"/>
  <c r="CJ681" i="20"/>
  <c r="CF681" i="20"/>
  <c r="CB681" i="20"/>
  <c r="BX681" i="20"/>
  <c r="BT681" i="20"/>
  <c r="BP681" i="20"/>
  <c r="BL681" i="20"/>
  <c r="BH681" i="20"/>
  <c r="BD681" i="20"/>
  <c r="AZ681" i="20"/>
  <c r="AV681" i="20"/>
  <c r="AR681" i="20"/>
  <c r="AN681" i="20"/>
  <c r="AJ681" i="20"/>
  <c r="AF681" i="20"/>
  <c r="AB681" i="20"/>
  <c r="T681" i="20"/>
  <c r="P681" i="20"/>
  <c r="L681" i="20"/>
  <c r="H681" i="20"/>
  <c r="DB680" i="20"/>
  <c r="CX680" i="20"/>
  <c r="CT680" i="20"/>
  <c r="CP680" i="20"/>
  <c r="CD680" i="20"/>
  <c r="BZ680" i="20"/>
  <c r="BR680" i="20"/>
  <c r="BN680" i="20"/>
  <c r="BJ680" i="20"/>
  <c r="BF680" i="20"/>
  <c r="BB680" i="20"/>
  <c r="AX680" i="20"/>
  <c r="AT680" i="20"/>
  <c r="AP680" i="20"/>
  <c r="AL680" i="20"/>
  <c r="AH680" i="20"/>
  <c r="AD680" i="20"/>
  <c r="Z680" i="20"/>
  <c r="V680" i="20"/>
  <c r="R680" i="20"/>
  <c r="N680" i="20"/>
  <c r="J680" i="20"/>
  <c r="CZ679" i="20"/>
  <c r="CV679" i="20"/>
  <c r="CR679" i="20"/>
  <c r="CN679" i="20"/>
  <c r="CJ679" i="20"/>
  <c r="CF679" i="20"/>
  <c r="CB679" i="20"/>
  <c r="BX679" i="20"/>
  <c r="BT679" i="20"/>
  <c r="BP679" i="20"/>
  <c r="BL679" i="20"/>
  <c r="BH679" i="20"/>
  <c r="BD679" i="20"/>
  <c r="AZ679" i="20"/>
  <c r="AV679" i="20"/>
  <c r="AR679" i="20"/>
  <c r="AN679" i="20"/>
  <c r="AJ679" i="20"/>
  <c r="AF679" i="20"/>
  <c r="AB679" i="20"/>
  <c r="T679" i="20"/>
  <c r="P679" i="20"/>
  <c r="L679" i="20"/>
  <c r="H679" i="20"/>
  <c r="DB678" i="20"/>
  <c r="CX678" i="20"/>
  <c r="CT678" i="20"/>
  <c r="CP678" i="20"/>
  <c r="CD678" i="20"/>
  <c r="BZ678" i="20"/>
  <c r="BR678" i="20"/>
  <c r="BN678" i="20"/>
  <c r="BJ678" i="20"/>
  <c r="BF678" i="20"/>
  <c r="BB678" i="20"/>
  <c r="AX678" i="20"/>
  <c r="AT678" i="20"/>
  <c r="AP678" i="20"/>
  <c r="AL678" i="20"/>
  <c r="AH678" i="20"/>
  <c r="AD678" i="20"/>
  <c r="Z678" i="20"/>
  <c r="V678" i="20"/>
  <c r="R678" i="20"/>
  <c r="N678" i="20"/>
  <c r="J678" i="20"/>
  <c r="CM689" i="20"/>
  <c r="BM688" i="20"/>
  <c r="BT687" i="20"/>
  <c r="H687" i="20"/>
  <c r="AT686" i="20"/>
  <c r="CV685" i="20"/>
  <c r="CA685" i="20"/>
  <c r="BK685" i="20"/>
  <c r="AU685" i="20"/>
  <c r="AE685" i="20"/>
  <c r="O685" i="20"/>
  <c r="CW684" i="20"/>
  <c r="CG684" i="20"/>
  <c r="BN684" i="20"/>
  <c r="BF684" i="20"/>
  <c r="AX684" i="20"/>
  <c r="AP684" i="20"/>
  <c r="AH684" i="20"/>
  <c r="Z684" i="20"/>
  <c r="R684" i="20"/>
  <c r="J684" i="20"/>
  <c r="CZ692" i="20"/>
  <c r="CR692" i="20"/>
  <c r="CF692" i="20"/>
  <c r="CA692" i="20"/>
  <c r="CA648" i="20" s="1"/>
  <c r="BP692" i="20"/>
  <c r="BK692" i="20"/>
  <c r="BF692" i="20"/>
  <c r="AZ692" i="20"/>
  <c r="AU692" i="20"/>
  <c r="AQ692" i="20"/>
  <c r="AM692" i="20"/>
  <c r="AI692" i="20"/>
  <c r="AE692" i="20"/>
  <c r="AA692" i="20"/>
  <c r="W692" i="20"/>
  <c r="S692" i="20"/>
  <c r="O692" i="20"/>
  <c r="K692" i="20"/>
  <c r="AK69" i="6" s="1"/>
  <c r="AK311" i="6" s="1"/>
  <c r="G692" i="20"/>
  <c r="DA682" i="20"/>
  <c r="CW682" i="20"/>
  <c r="CS682" i="20"/>
  <c r="CO682" i="20"/>
  <c r="CK682" i="20"/>
  <c r="CG682" i="20"/>
  <c r="CC682" i="20"/>
  <c r="BY682" i="20"/>
  <c r="BU682" i="20"/>
  <c r="BQ682" i="20"/>
  <c r="BM682" i="20"/>
  <c r="BI682" i="20"/>
  <c r="BE682" i="20"/>
  <c r="BA682" i="20"/>
  <c r="AW682" i="20"/>
  <c r="AS682" i="20"/>
  <c r="AO682" i="20"/>
  <c r="AK682" i="20"/>
  <c r="AG682" i="20"/>
  <c r="AC682" i="20"/>
  <c r="Y682" i="20"/>
  <c r="U682" i="20"/>
  <c r="Q682" i="20"/>
  <c r="M682" i="20"/>
  <c r="I682" i="20"/>
  <c r="DC681" i="20"/>
  <c r="CY681" i="20"/>
  <c r="CQ681" i="20"/>
  <c r="CM681" i="20"/>
  <c r="CI681" i="20"/>
  <c r="CE681" i="20"/>
  <c r="CA681" i="20"/>
  <c r="BW681" i="20"/>
  <c r="BS681" i="20"/>
  <c r="BO681" i="20"/>
  <c r="BK681" i="20"/>
  <c r="BG681" i="20"/>
  <c r="BC681" i="20"/>
  <c r="AY681" i="20"/>
  <c r="AU681" i="20"/>
  <c r="AQ681" i="20"/>
  <c r="AM681" i="20"/>
  <c r="AI681" i="20"/>
  <c r="AE681" i="20"/>
  <c r="AA681" i="20"/>
  <c r="W681" i="20"/>
  <c r="S681" i="20"/>
  <c r="O681" i="20"/>
  <c r="K681" i="20"/>
  <c r="AK67" i="6" s="1"/>
  <c r="AK309" i="6" s="1"/>
  <c r="G681" i="20"/>
  <c r="DA680" i="20"/>
  <c r="CW680" i="20"/>
  <c r="CS680" i="20"/>
  <c r="CO680" i="20"/>
  <c r="CK680" i="20"/>
  <c r="CG680" i="20"/>
  <c r="CC680" i="20"/>
  <c r="BY680" i="20"/>
  <c r="BU680" i="20"/>
  <c r="BQ680" i="20"/>
  <c r="BM680" i="20"/>
  <c r="BI680" i="20"/>
  <c r="BE680" i="20"/>
  <c r="BA680" i="20"/>
  <c r="AW680" i="20"/>
  <c r="AS680" i="20"/>
  <c r="AO680" i="20"/>
  <c r="AK680" i="20"/>
  <c r="AG680" i="20"/>
  <c r="AC680" i="20"/>
  <c r="Y680" i="20"/>
  <c r="U680" i="20"/>
  <c r="Q680" i="20"/>
  <c r="M680" i="20"/>
  <c r="I680" i="20"/>
  <c r="DC679" i="20"/>
  <c r="CY679" i="20"/>
  <c r="CQ679" i="20"/>
  <c r="CM679" i="20"/>
  <c r="CI679" i="20"/>
  <c r="CE679" i="20"/>
  <c r="CA679" i="20"/>
  <c r="BW679" i="20"/>
  <c r="BS679" i="20"/>
  <c r="BO679" i="20"/>
  <c r="BK679" i="20"/>
  <c r="BG679" i="20"/>
  <c r="BC679" i="20"/>
  <c r="AY679" i="20"/>
  <c r="AU679" i="20"/>
  <c r="AQ679" i="20"/>
  <c r="AM679" i="20"/>
  <c r="AI679" i="20"/>
  <c r="AE679" i="20"/>
  <c r="AA679" i="20"/>
  <c r="W679" i="20"/>
  <c r="S679" i="20"/>
  <c r="O679" i="20"/>
  <c r="K679" i="20"/>
  <c r="AK65" i="6" s="1"/>
  <c r="AK307" i="6" s="1"/>
  <c r="G679" i="20"/>
  <c r="DA678" i="20"/>
  <c r="CW678" i="20"/>
  <c r="CS678" i="20"/>
  <c r="CO678" i="20"/>
  <c r="CK678" i="20"/>
  <c r="CG678" i="20"/>
  <c r="CC678" i="20"/>
  <c r="BY678" i="20"/>
  <c r="BG689" i="20"/>
  <c r="AG688" i="20"/>
  <c r="BD687" i="20"/>
  <c r="CP686" i="20"/>
  <c r="AD686" i="20"/>
  <c r="CP685" i="20"/>
  <c r="BW685" i="20"/>
  <c r="BG685" i="20"/>
  <c r="AQ685" i="20"/>
  <c r="AA685" i="20"/>
  <c r="K685" i="20"/>
  <c r="AK71" i="6" s="1"/>
  <c r="AK313" i="6" s="1"/>
  <c r="CS684" i="20"/>
  <c r="CC684" i="20"/>
  <c r="BU684" i="20"/>
  <c r="BM684" i="20"/>
  <c r="BE684" i="20"/>
  <c r="AW684" i="20"/>
  <c r="AO684" i="20"/>
  <c r="AG684" i="20"/>
  <c r="Y684" i="20"/>
  <c r="Q684" i="20"/>
  <c r="I684" i="20"/>
  <c r="CY692" i="20"/>
  <c r="CQ692" i="20"/>
  <c r="CJ692" i="20"/>
  <c r="CE692" i="20"/>
  <c r="CE648" i="20" s="1"/>
  <c r="BZ692" i="20"/>
  <c r="BT692" i="20"/>
  <c r="BO692" i="20"/>
  <c r="BJ692" i="20"/>
  <c r="BD692" i="20"/>
  <c r="AY692" i="20"/>
  <c r="AY648" i="20" s="1"/>
  <c r="AT692" i="20"/>
  <c r="AP692" i="20"/>
  <c r="AL692" i="20"/>
  <c r="AH692" i="20"/>
  <c r="AD692" i="20"/>
  <c r="Z692" i="20"/>
  <c r="V692" i="20"/>
  <c r="R692" i="20"/>
  <c r="N692" i="20"/>
  <c r="J692" i="20"/>
  <c r="CZ682" i="20"/>
  <c r="CV682" i="20"/>
  <c r="CR682" i="20"/>
  <c r="CN682" i="20"/>
  <c r="CJ682" i="20"/>
  <c r="CF682" i="20"/>
  <c r="CB682" i="20"/>
  <c r="BX682" i="20"/>
  <c r="BT682" i="20"/>
  <c r="BP682" i="20"/>
  <c r="BL682" i="20"/>
  <c r="BH682" i="20"/>
  <c r="BD682" i="20"/>
  <c r="AZ682" i="20"/>
  <c r="AV682" i="20"/>
  <c r="AR682" i="20"/>
  <c r="AN682" i="20"/>
  <c r="AJ682" i="20"/>
  <c r="AF682" i="20"/>
  <c r="AB682" i="20"/>
  <c r="T682" i="20"/>
  <c r="P682" i="20"/>
  <c r="L682" i="20"/>
  <c r="H682" i="20"/>
  <c r="DB681" i="20"/>
  <c r="CX681" i="20"/>
  <c r="CT681" i="20"/>
  <c r="CP681" i="20"/>
  <c r="CD681" i="20"/>
  <c r="BZ681" i="20"/>
  <c r="BR681" i="20"/>
  <c r="BN681" i="20"/>
  <c r="BJ681" i="20"/>
  <c r="BF681" i="20"/>
  <c r="BB681" i="20"/>
  <c r="AX681" i="20"/>
  <c r="AT681" i="20"/>
  <c r="AP681" i="20"/>
  <c r="AL681" i="20"/>
  <c r="AH681" i="20"/>
  <c r="AD681" i="20"/>
  <c r="Z681" i="20"/>
  <c r="V681" i="20"/>
  <c r="R681" i="20"/>
  <c r="N681" i="20"/>
  <c r="J681" i="20"/>
  <c r="CZ680" i="20"/>
  <c r="CV680" i="20"/>
  <c r="CR680" i="20"/>
  <c r="CN680" i="20"/>
  <c r="CJ680" i="20"/>
  <c r="CF680" i="20"/>
  <c r="CB680" i="20"/>
  <c r="BX680" i="20"/>
  <c r="BT680" i="20"/>
  <c r="BP680" i="20"/>
  <c r="BL680" i="20"/>
  <c r="BH680" i="20"/>
  <c r="BD680" i="20"/>
  <c r="AZ680" i="20"/>
  <c r="AV680" i="20"/>
  <c r="AR680" i="20"/>
  <c r="AN680" i="20"/>
  <c r="AJ680" i="20"/>
  <c r="AF680" i="20"/>
  <c r="AB680" i="20"/>
  <c r="T680" i="20"/>
  <c r="P680" i="20"/>
  <c r="L680" i="20"/>
  <c r="H680" i="20"/>
  <c r="DB679" i="20"/>
  <c r="CX679" i="20"/>
  <c r="CT679" i="20"/>
  <c r="CP679" i="20"/>
  <c r="CD679" i="20"/>
  <c r="BZ679" i="20"/>
  <c r="AA689" i="20"/>
  <c r="N686" i="20"/>
  <c r="AM685" i="20"/>
  <c r="BZ684" i="20"/>
  <c r="AT684" i="20"/>
  <c r="N684" i="20"/>
  <c r="CI692" i="20"/>
  <c r="BN692" i="20"/>
  <c r="AS692" i="20"/>
  <c r="AC692" i="20"/>
  <c r="M692" i="20"/>
  <c r="CE682" i="20"/>
  <c r="BO682" i="20"/>
  <c r="AY682" i="20"/>
  <c r="AI682" i="20"/>
  <c r="S682" i="20"/>
  <c r="DA681" i="20"/>
  <c r="CK681" i="20"/>
  <c r="BU681" i="20"/>
  <c r="BE681" i="20"/>
  <c r="AO681" i="20"/>
  <c r="Y681" i="20"/>
  <c r="I681" i="20"/>
  <c r="CQ680" i="20"/>
  <c r="CA680" i="20"/>
  <c r="BK680" i="20"/>
  <c r="AU680" i="20"/>
  <c r="AE680" i="20"/>
  <c r="O680" i="20"/>
  <c r="CW679" i="20"/>
  <c r="CG679" i="20"/>
  <c r="BU679" i="20"/>
  <c r="BM679" i="20"/>
  <c r="BE679" i="20"/>
  <c r="AW679" i="20"/>
  <c r="AO679" i="20"/>
  <c r="AG679" i="20"/>
  <c r="Y679" i="20"/>
  <c r="Q679" i="20"/>
  <c r="I679" i="20"/>
  <c r="CY678" i="20"/>
  <c r="CQ678" i="20"/>
  <c r="CI678" i="20"/>
  <c r="CA678" i="20"/>
  <c r="BT678" i="20"/>
  <c r="BO678" i="20"/>
  <c r="BI678" i="20"/>
  <c r="BD678" i="20"/>
  <c r="AY678" i="20"/>
  <c r="AS678" i="20"/>
  <c r="AN678" i="20"/>
  <c r="AI678" i="20"/>
  <c r="AC678" i="20"/>
  <c r="S678" i="20"/>
  <c r="M678" i="20"/>
  <c r="H678" i="20"/>
  <c r="DB677" i="20"/>
  <c r="CX677" i="20"/>
  <c r="CT677" i="20"/>
  <c r="CP677" i="20"/>
  <c r="CD677" i="20"/>
  <c r="BZ677" i="20"/>
  <c r="BR677" i="20"/>
  <c r="BN677" i="20"/>
  <c r="BJ677" i="20"/>
  <c r="BF677" i="20"/>
  <c r="BB677" i="20"/>
  <c r="AX677" i="20"/>
  <c r="AT677" i="20"/>
  <c r="AP677" i="20"/>
  <c r="AL677" i="20"/>
  <c r="AH677" i="20"/>
  <c r="AD677" i="20"/>
  <c r="Z677" i="20"/>
  <c r="V677" i="20"/>
  <c r="R677" i="20"/>
  <c r="N677" i="20"/>
  <c r="J677" i="20"/>
  <c r="CZ676" i="20"/>
  <c r="CV676" i="20"/>
  <c r="CR676" i="20"/>
  <c r="CN676" i="20"/>
  <c r="CJ676" i="20"/>
  <c r="CF676" i="20"/>
  <c r="CB676" i="20"/>
  <c r="BX676" i="20"/>
  <c r="BT676" i="20"/>
  <c r="BP676" i="20"/>
  <c r="BL676" i="20"/>
  <c r="BH676" i="20"/>
  <c r="BD676" i="20"/>
  <c r="AZ676" i="20"/>
  <c r="L688" i="20"/>
  <c r="CJ685" i="20"/>
  <c r="W685" i="20"/>
  <c r="BR684" i="20"/>
  <c r="AL684" i="20"/>
  <c r="CD692" i="20"/>
  <c r="CD648" i="20" s="1"/>
  <c r="BH692" i="20"/>
  <c r="AO692" i="20"/>
  <c r="Y692" i="20"/>
  <c r="Y648" i="20" s="1"/>
  <c r="CQ682" i="20"/>
  <c r="CA682" i="20"/>
  <c r="BK682" i="20"/>
  <c r="AU682" i="20"/>
  <c r="AE682" i="20"/>
  <c r="O682" i="20"/>
  <c r="CW681" i="20"/>
  <c r="CG681" i="20"/>
  <c r="BQ681" i="20"/>
  <c r="BA681" i="20"/>
  <c r="AK681" i="20"/>
  <c r="U681" i="20"/>
  <c r="DC680" i="20"/>
  <c r="CM680" i="20"/>
  <c r="BW680" i="20"/>
  <c r="BG680" i="20"/>
  <c r="AQ680" i="20"/>
  <c r="AA680" i="20"/>
  <c r="K680" i="20"/>
  <c r="AK66" i="6" s="1"/>
  <c r="AK308" i="6" s="1"/>
  <c r="CS679" i="20"/>
  <c r="CC679" i="20"/>
  <c r="BR679" i="20"/>
  <c r="BJ679" i="20"/>
  <c r="BB679" i="20"/>
  <c r="AT679" i="20"/>
  <c r="AL679" i="20"/>
  <c r="AD679" i="20"/>
  <c r="V679" i="20"/>
  <c r="N679" i="20"/>
  <c r="CV678" i="20"/>
  <c r="CN678" i="20"/>
  <c r="CF678" i="20"/>
  <c r="BX678" i="20"/>
  <c r="BS678" i="20"/>
  <c r="BM678" i="20"/>
  <c r="BH678" i="20"/>
  <c r="BC678" i="20"/>
  <c r="AW678" i="20"/>
  <c r="AR678" i="20"/>
  <c r="AM678" i="20"/>
  <c r="AG678" i="20"/>
  <c r="AB678" i="20"/>
  <c r="W678" i="20"/>
  <c r="Q678" i="20"/>
  <c r="L678" i="20"/>
  <c r="G678" i="20"/>
  <c r="DA677" i="20"/>
  <c r="CW677" i="20"/>
  <c r="CS677" i="20"/>
  <c r="CO677" i="20"/>
  <c r="CK677" i="20"/>
  <c r="CG677" i="20"/>
  <c r="CC677" i="20"/>
  <c r="BY677" i="20"/>
  <c r="BU677" i="20"/>
  <c r="BQ677" i="20"/>
  <c r="BM677" i="20"/>
  <c r="BI677" i="20"/>
  <c r="BE677" i="20"/>
  <c r="BA677" i="20"/>
  <c r="AW677" i="20"/>
  <c r="AS677" i="20"/>
  <c r="AO677" i="20"/>
  <c r="AK677" i="20"/>
  <c r="AG677" i="20"/>
  <c r="AC677" i="20"/>
  <c r="Y677" i="20"/>
  <c r="U677" i="20"/>
  <c r="Q677" i="20"/>
  <c r="M677" i="20"/>
  <c r="I677" i="20"/>
  <c r="DC676" i="20"/>
  <c r="CY676" i="20"/>
  <c r="CQ676" i="20"/>
  <c r="CM676" i="20"/>
  <c r="CI676" i="20"/>
  <c r="CE676" i="20"/>
  <c r="CA676" i="20"/>
  <c r="BW676" i="20"/>
  <c r="BS676" i="20"/>
  <c r="BO676" i="20"/>
  <c r="BK676" i="20"/>
  <c r="BG676" i="20"/>
  <c r="BC676" i="20"/>
  <c r="AY676" i="20"/>
  <c r="AU676" i="20"/>
  <c r="AQ676" i="20"/>
  <c r="AM676" i="20"/>
  <c r="AI676" i="20"/>
  <c r="AE676" i="20"/>
  <c r="AA676" i="20"/>
  <c r="W676" i="20"/>
  <c r="S676" i="20"/>
  <c r="O676" i="20"/>
  <c r="K676" i="20"/>
  <c r="AK62" i="6" s="1"/>
  <c r="AK304" i="6" s="1"/>
  <c r="G676" i="20"/>
  <c r="DA675" i="20"/>
  <c r="CW675" i="20"/>
  <c r="CS675" i="20"/>
  <c r="CO675" i="20"/>
  <c r="CK675" i="20"/>
  <c r="CG675" i="20"/>
  <c r="CC675" i="20"/>
  <c r="BY675" i="20"/>
  <c r="BU675" i="20"/>
  <c r="BQ675" i="20"/>
  <c r="BM675" i="20"/>
  <c r="BI675" i="20"/>
  <c r="BE675" i="20"/>
  <c r="BA675" i="20"/>
  <c r="AW675" i="20"/>
  <c r="AS675" i="20"/>
  <c r="AO675" i="20"/>
  <c r="AK675" i="20"/>
  <c r="AG675" i="20"/>
  <c r="AC675" i="20"/>
  <c r="Y675" i="20"/>
  <c r="U675" i="20"/>
  <c r="Q675" i="20"/>
  <c r="M675" i="20"/>
  <c r="I675" i="20"/>
  <c r="DC674" i="20"/>
  <c r="CY674" i="20"/>
  <c r="CQ674" i="20"/>
  <c r="CM674" i="20"/>
  <c r="CI674" i="20"/>
  <c r="CE674" i="20"/>
  <c r="CA674" i="20"/>
  <c r="AN687" i="20"/>
  <c r="BS685" i="20"/>
  <c r="G685" i="20"/>
  <c r="BJ684" i="20"/>
  <c r="AD684" i="20"/>
  <c r="CV692" i="20"/>
  <c r="BX692" i="20"/>
  <c r="BX648" i="20" s="1"/>
  <c r="BC692" i="20"/>
  <c r="AK692" i="20"/>
  <c r="U692" i="20"/>
  <c r="DC682" i="20"/>
  <c r="CM682" i="20"/>
  <c r="BW682" i="20"/>
  <c r="BG682" i="20"/>
  <c r="AQ682" i="20"/>
  <c r="AA682" i="20"/>
  <c r="K682" i="20"/>
  <c r="AK68" i="6" s="1"/>
  <c r="AK310" i="6" s="1"/>
  <c r="CS681" i="20"/>
  <c r="CC681" i="20"/>
  <c r="BM681" i="20"/>
  <c r="AW681" i="20"/>
  <c r="AG681" i="20"/>
  <c r="Q681" i="20"/>
  <c r="CY680" i="20"/>
  <c r="CI680" i="20"/>
  <c r="BS680" i="20"/>
  <c r="BC680" i="20"/>
  <c r="AM680" i="20"/>
  <c r="W680" i="20"/>
  <c r="G680" i="20"/>
  <c r="CO679" i="20"/>
  <c r="BY679" i="20"/>
  <c r="BQ679" i="20"/>
  <c r="BI679" i="20"/>
  <c r="BA679" i="20"/>
  <c r="AS679" i="20"/>
  <c r="AK679" i="20"/>
  <c r="AC679" i="20"/>
  <c r="U679" i="20"/>
  <c r="M679" i="20"/>
  <c r="DC678" i="20"/>
  <c r="CM678" i="20"/>
  <c r="CE678" i="20"/>
  <c r="BW678" i="20"/>
  <c r="BQ678" i="20"/>
  <c r="BL678" i="20"/>
  <c r="BG678" i="20"/>
  <c r="BA678" i="20"/>
  <c r="AV678" i="20"/>
  <c r="AQ678" i="20"/>
  <c r="AK678" i="20"/>
  <c r="AF678" i="20"/>
  <c r="AA678" i="20"/>
  <c r="U678" i="20"/>
  <c r="P678" i="20"/>
  <c r="AK64" i="6"/>
  <c r="AK306" i="6" s="1"/>
  <c r="CZ677" i="20"/>
  <c r="CV677" i="20"/>
  <c r="CR677" i="20"/>
  <c r="CN677" i="20"/>
  <c r="CJ677" i="20"/>
  <c r="CF677" i="20"/>
  <c r="CB677" i="20"/>
  <c r="BX677" i="20"/>
  <c r="BT677" i="20"/>
  <c r="BP677" i="20"/>
  <c r="BL677" i="20"/>
  <c r="BH677" i="20"/>
  <c r="BD677" i="20"/>
  <c r="AZ677" i="20"/>
  <c r="AV677" i="20"/>
  <c r="AR677" i="20"/>
  <c r="AN677" i="20"/>
  <c r="AJ677" i="20"/>
  <c r="AF677" i="20"/>
  <c r="AB677" i="20"/>
  <c r="T677" i="20"/>
  <c r="P677" i="20"/>
  <c r="L677" i="20"/>
  <c r="H677" i="20"/>
  <c r="DB676" i="20"/>
  <c r="CX676" i="20"/>
  <c r="CT676" i="20"/>
  <c r="CP676" i="20"/>
  <c r="CD676" i="20"/>
  <c r="BZ676" i="20"/>
  <c r="BR676" i="20"/>
  <c r="BN676" i="20"/>
  <c r="BJ676" i="20"/>
  <c r="BF676" i="20"/>
  <c r="BB676" i="20"/>
  <c r="AX676" i="20"/>
  <c r="AT676" i="20"/>
  <c r="AP676" i="20"/>
  <c r="AL676" i="20"/>
  <c r="AH676" i="20"/>
  <c r="AD676" i="20"/>
  <c r="Z676" i="20"/>
  <c r="V676" i="20"/>
  <c r="R676" i="20"/>
  <c r="N676" i="20"/>
  <c r="J676" i="20"/>
  <c r="CZ675" i="20"/>
  <c r="CV675" i="20"/>
  <c r="CR675" i="20"/>
  <c r="CN675" i="20"/>
  <c r="CJ675" i="20"/>
  <c r="CF675" i="20"/>
  <c r="CB675" i="20"/>
  <c r="BX675" i="20"/>
  <c r="BT675" i="20"/>
  <c r="BP675" i="20"/>
  <c r="BL675" i="20"/>
  <c r="BH675" i="20"/>
  <c r="BD675" i="20"/>
  <c r="AZ675" i="20"/>
  <c r="AV675" i="20"/>
  <c r="AR675" i="20"/>
  <c r="AN675" i="20"/>
  <c r="AJ675" i="20"/>
  <c r="AF675" i="20"/>
  <c r="AB675" i="20"/>
  <c r="T675" i="20"/>
  <c r="P675" i="20"/>
  <c r="L675" i="20"/>
  <c r="H675" i="20"/>
  <c r="DB674" i="20"/>
  <c r="CX674" i="20"/>
  <c r="CT674" i="20"/>
  <c r="CP674" i="20"/>
  <c r="CD674" i="20"/>
  <c r="BZ674" i="20"/>
  <c r="BR674" i="20"/>
  <c r="BN674" i="20"/>
  <c r="BJ674" i="20"/>
  <c r="BF674" i="20"/>
  <c r="BB674" i="20"/>
  <c r="AX674" i="20"/>
  <c r="AT674" i="20"/>
  <c r="AP674" i="20"/>
  <c r="AL674" i="20"/>
  <c r="AH674" i="20"/>
  <c r="AD674" i="20"/>
  <c r="Z674" i="20"/>
  <c r="V674" i="20"/>
  <c r="R674" i="20"/>
  <c r="N674" i="20"/>
  <c r="J674" i="20"/>
  <c r="CZ673" i="20"/>
  <c r="CV673" i="20"/>
  <c r="CR673" i="20"/>
  <c r="CN673" i="20"/>
  <c r="CJ673" i="20"/>
  <c r="CF673" i="20"/>
  <c r="CB673" i="20"/>
  <c r="BX673" i="20"/>
  <c r="BT673" i="20"/>
  <c r="BP673" i="20"/>
  <c r="BZ686" i="20"/>
  <c r="V684" i="20"/>
  <c r="AG692" i="20"/>
  <c r="BS682" i="20"/>
  <c r="G682" i="20"/>
  <c r="AS681" i="20"/>
  <c r="CE680" i="20"/>
  <c r="S680" i="20"/>
  <c r="BN679" i="20"/>
  <c r="AH679" i="20"/>
  <c r="CZ678" i="20"/>
  <c r="BU678" i="20"/>
  <c r="AZ678" i="20"/>
  <c r="AE678" i="20"/>
  <c r="I678" i="20"/>
  <c r="CQ677" i="20"/>
  <c r="CA677" i="20"/>
  <c r="BK677" i="20"/>
  <c r="AU677" i="20"/>
  <c r="AE677" i="20"/>
  <c r="O677" i="20"/>
  <c r="CW676" i="20"/>
  <c r="CG676" i="20"/>
  <c r="BQ676" i="20"/>
  <c r="BA676" i="20"/>
  <c r="AR676" i="20"/>
  <c r="AJ676" i="20"/>
  <c r="AB676" i="20"/>
  <c r="T676" i="20"/>
  <c r="L676" i="20"/>
  <c r="DB675" i="20"/>
  <c r="CT675" i="20"/>
  <c r="CD675" i="20"/>
  <c r="BN675" i="20"/>
  <c r="BF675" i="20"/>
  <c r="AX675" i="20"/>
  <c r="AP675" i="20"/>
  <c r="AH675" i="20"/>
  <c r="Z675" i="20"/>
  <c r="R675" i="20"/>
  <c r="J675" i="20"/>
  <c r="CZ674" i="20"/>
  <c r="CR674" i="20"/>
  <c r="CJ674" i="20"/>
  <c r="CB674" i="20"/>
  <c r="BU674" i="20"/>
  <c r="BP674" i="20"/>
  <c r="BK674" i="20"/>
  <c r="BE674" i="20"/>
  <c r="AZ674" i="20"/>
  <c r="AU674" i="20"/>
  <c r="AO674" i="20"/>
  <c r="AJ674" i="20"/>
  <c r="AE674" i="20"/>
  <c r="Y674" i="20"/>
  <c r="T674" i="20"/>
  <c r="O674" i="20"/>
  <c r="I674" i="20"/>
  <c r="DB673" i="20"/>
  <c r="CW673" i="20"/>
  <c r="CQ673" i="20"/>
  <c r="CG673" i="20"/>
  <c r="CA673" i="20"/>
  <c r="BQ673" i="20"/>
  <c r="BL673" i="20"/>
  <c r="BH673" i="20"/>
  <c r="BD673" i="20"/>
  <c r="AZ673" i="20"/>
  <c r="AV673" i="20"/>
  <c r="AR673" i="20"/>
  <c r="AN673" i="20"/>
  <c r="AJ673" i="20"/>
  <c r="AF673" i="20"/>
  <c r="AB673" i="20"/>
  <c r="T673" i="20"/>
  <c r="P673" i="20"/>
  <c r="L673" i="20"/>
  <c r="H673" i="20"/>
  <c r="DB672" i="20"/>
  <c r="CX672" i="20"/>
  <c r="CT672" i="20"/>
  <c r="CP672" i="20"/>
  <c r="CD672" i="20"/>
  <c r="BZ672" i="20"/>
  <c r="BR672" i="20"/>
  <c r="BN672" i="20"/>
  <c r="BJ672" i="20"/>
  <c r="BF672" i="20"/>
  <c r="BB672" i="20"/>
  <c r="AX672" i="20"/>
  <c r="AT672" i="20"/>
  <c r="AP672" i="20"/>
  <c r="AL672" i="20"/>
  <c r="AH672" i="20"/>
  <c r="AD672" i="20"/>
  <c r="Z672" i="20"/>
  <c r="V672" i="20"/>
  <c r="R672" i="20"/>
  <c r="N672" i="20"/>
  <c r="J672" i="20"/>
  <c r="CZ671" i="20"/>
  <c r="CV671" i="20"/>
  <c r="CR671" i="20"/>
  <c r="CN671" i="20"/>
  <c r="CJ671" i="20"/>
  <c r="CF671" i="20"/>
  <c r="CB671" i="20"/>
  <c r="BX671" i="20"/>
  <c r="BT671" i="20"/>
  <c r="BP671" i="20"/>
  <c r="BL671" i="20"/>
  <c r="BH671" i="20"/>
  <c r="BD671" i="20"/>
  <c r="AZ671" i="20"/>
  <c r="AV671" i="20"/>
  <c r="AR671" i="20"/>
  <c r="AN671" i="20"/>
  <c r="AJ671" i="20"/>
  <c r="AF671" i="20"/>
  <c r="AB671" i="20"/>
  <c r="T671" i="20"/>
  <c r="P671" i="20"/>
  <c r="L671" i="20"/>
  <c r="H671" i="20"/>
  <c r="DB670" i="20"/>
  <c r="CX670" i="20"/>
  <c r="CT670" i="20"/>
  <c r="CP670" i="20"/>
  <c r="CD670" i="20"/>
  <c r="BZ670" i="20"/>
  <c r="BR670" i="20"/>
  <c r="BN670" i="20"/>
  <c r="BJ670" i="20"/>
  <c r="BF670" i="20"/>
  <c r="BB670" i="20"/>
  <c r="AX670" i="20"/>
  <c r="AT670" i="20"/>
  <c r="AP670" i="20"/>
  <c r="AL670" i="20"/>
  <c r="AH670" i="20"/>
  <c r="AD670" i="20"/>
  <c r="Z670" i="20"/>
  <c r="V670" i="20"/>
  <c r="R670" i="20"/>
  <c r="N670" i="20"/>
  <c r="J670" i="20"/>
  <c r="CZ669" i="20"/>
  <c r="CV669" i="20"/>
  <c r="CR669" i="20"/>
  <c r="CN669" i="20"/>
  <c r="CJ669" i="20"/>
  <c r="CF669" i="20"/>
  <c r="CB669" i="20"/>
  <c r="BX669" i="20"/>
  <c r="BT669" i="20"/>
  <c r="BP669" i="20"/>
  <c r="BL669" i="20"/>
  <c r="BH669" i="20"/>
  <c r="BD669" i="20"/>
  <c r="AZ669" i="20"/>
  <c r="AV669" i="20"/>
  <c r="AR669" i="20"/>
  <c r="AN669" i="20"/>
  <c r="AJ669" i="20"/>
  <c r="AF669" i="20"/>
  <c r="AB669" i="20"/>
  <c r="T669" i="20"/>
  <c r="P669" i="20"/>
  <c r="L669" i="20"/>
  <c r="H669" i="20"/>
  <c r="DB668" i="20"/>
  <c r="CX668" i="20"/>
  <c r="CT668" i="20"/>
  <c r="CP668" i="20"/>
  <c r="CD668" i="20"/>
  <c r="BZ668" i="20"/>
  <c r="BR668" i="20"/>
  <c r="BN668" i="20"/>
  <c r="BJ668" i="20"/>
  <c r="BF668" i="20"/>
  <c r="BB668" i="20"/>
  <c r="AX668" i="20"/>
  <c r="AT668" i="20"/>
  <c r="AP668" i="20"/>
  <c r="AL668" i="20"/>
  <c r="AH668" i="20"/>
  <c r="AD668" i="20"/>
  <c r="Z668" i="20"/>
  <c r="V668" i="20"/>
  <c r="R668" i="20"/>
  <c r="N668" i="20"/>
  <c r="J668" i="20"/>
  <c r="CZ667" i="20"/>
  <c r="CV667" i="20"/>
  <c r="CR667" i="20"/>
  <c r="CN667" i="20"/>
  <c r="CJ667" i="20"/>
  <c r="CF667" i="20"/>
  <c r="CB667" i="20"/>
  <c r="BX667" i="20"/>
  <c r="BT667" i="20"/>
  <c r="BP667" i="20"/>
  <c r="BL667" i="20"/>
  <c r="BH667" i="20"/>
  <c r="BD667" i="20"/>
  <c r="AZ667" i="20"/>
  <c r="AV667" i="20"/>
  <c r="AR667" i="20"/>
  <c r="AN667" i="20"/>
  <c r="AJ667" i="20"/>
  <c r="AF667" i="20"/>
  <c r="AB667" i="20"/>
  <c r="T667" i="20"/>
  <c r="P667" i="20"/>
  <c r="L667" i="20"/>
  <c r="H667" i="20"/>
  <c r="DB666" i="20"/>
  <c r="CX666" i="20"/>
  <c r="CT666" i="20"/>
  <c r="CP666" i="20"/>
  <c r="CD666" i="20"/>
  <c r="BZ666" i="20"/>
  <c r="BR666" i="20"/>
  <c r="BN666" i="20"/>
  <c r="BJ666" i="20"/>
  <c r="BF666" i="20"/>
  <c r="BB666" i="20"/>
  <c r="AX666" i="20"/>
  <c r="AT666" i="20"/>
  <c r="BC685" i="20"/>
  <c r="CN692" i="20"/>
  <c r="Q692" i="20"/>
  <c r="Q648" i="20" s="1"/>
  <c r="BC682" i="20"/>
  <c r="CO681" i="20"/>
  <c r="AC681" i="20"/>
  <c r="BO680" i="20"/>
  <c r="DA679" i="20"/>
  <c r="BF679" i="20"/>
  <c r="Z679" i="20"/>
  <c r="CR678" i="20"/>
  <c r="BP678" i="20"/>
  <c r="AU678" i="20"/>
  <c r="Y678" i="20"/>
  <c r="DC677" i="20"/>
  <c r="CM677" i="20"/>
  <c r="BW677" i="20"/>
  <c r="BG677" i="20"/>
  <c r="AQ677" i="20"/>
  <c r="AA677" i="20"/>
  <c r="K677" i="20"/>
  <c r="AK63" i="6" s="1"/>
  <c r="AK305" i="6" s="1"/>
  <c r="CS676" i="20"/>
  <c r="CC676" i="20"/>
  <c r="BM676" i="20"/>
  <c r="AW676" i="20"/>
  <c r="AO676" i="20"/>
  <c r="AG676" i="20"/>
  <c r="Y676" i="20"/>
  <c r="Q676" i="20"/>
  <c r="I676" i="20"/>
  <c r="CY675" i="20"/>
  <c r="CQ675" i="20"/>
  <c r="CI675" i="20"/>
  <c r="CA675" i="20"/>
  <c r="BS675" i="20"/>
  <c r="BK675" i="20"/>
  <c r="BC675" i="20"/>
  <c r="AU675" i="20"/>
  <c r="AM675" i="20"/>
  <c r="AE675" i="20"/>
  <c r="W675" i="20"/>
  <c r="O675" i="20"/>
  <c r="G675" i="20"/>
  <c r="CW674" i="20"/>
  <c r="CO674" i="20"/>
  <c r="CG674" i="20"/>
  <c r="BY674" i="20"/>
  <c r="BT674" i="20"/>
  <c r="BO674" i="20"/>
  <c r="BI674" i="20"/>
  <c r="BD674" i="20"/>
  <c r="AY674" i="20"/>
  <c r="AS674" i="20"/>
  <c r="AN674" i="20"/>
  <c r="AI674" i="20"/>
  <c r="AC674" i="20"/>
  <c r="S674" i="20"/>
  <c r="M674" i="20"/>
  <c r="H674" i="20"/>
  <c r="DA673" i="20"/>
  <c r="CP673" i="20"/>
  <c r="CK673" i="20"/>
  <c r="CE673" i="20"/>
  <c r="BZ673" i="20"/>
  <c r="BU673" i="20"/>
  <c r="BO673" i="20"/>
  <c r="BK673" i="20"/>
  <c r="BG673" i="20"/>
  <c r="BC673" i="20"/>
  <c r="AY673" i="20"/>
  <c r="AU673" i="20"/>
  <c r="AQ673" i="20"/>
  <c r="AM673" i="20"/>
  <c r="AI673" i="20"/>
  <c r="AE673" i="20"/>
  <c r="AA673" i="20"/>
  <c r="W673" i="20"/>
  <c r="S673" i="20"/>
  <c r="O673" i="20"/>
  <c r="K673" i="20"/>
  <c r="AK59" i="6" s="1"/>
  <c r="AK301" i="6" s="1"/>
  <c r="G673" i="20"/>
  <c r="DA672" i="20"/>
  <c r="CW672" i="20"/>
  <c r="CS672" i="20"/>
  <c r="CO672" i="20"/>
  <c r="CK672" i="20"/>
  <c r="CG672" i="20"/>
  <c r="CC672" i="20"/>
  <c r="BY672" i="20"/>
  <c r="BU672" i="20"/>
  <c r="BQ672" i="20"/>
  <c r="BM672" i="20"/>
  <c r="BI672" i="20"/>
  <c r="BE672" i="20"/>
  <c r="BA672" i="20"/>
  <c r="AW672" i="20"/>
  <c r="AS672" i="20"/>
  <c r="AO672" i="20"/>
  <c r="AK672" i="20"/>
  <c r="AG672" i="20"/>
  <c r="AC672" i="20"/>
  <c r="Y672" i="20"/>
  <c r="U672" i="20"/>
  <c r="Q672" i="20"/>
  <c r="M672" i="20"/>
  <c r="I672" i="20"/>
  <c r="DC671" i="20"/>
  <c r="CY671" i="20"/>
  <c r="CQ671" i="20"/>
  <c r="CM671" i="20"/>
  <c r="CI671" i="20"/>
  <c r="CE671" i="20"/>
  <c r="CA671" i="20"/>
  <c r="BW671" i="20"/>
  <c r="BS671" i="20"/>
  <c r="BO671" i="20"/>
  <c r="BK671" i="20"/>
  <c r="BG671" i="20"/>
  <c r="BC671" i="20"/>
  <c r="AY671" i="20"/>
  <c r="AU671" i="20"/>
  <c r="AQ671" i="20"/>
  <c r="AM671" i="20"/>
  <c r="AI671" i="20"/>
  <c r="AE671" i="20"/>
  <c r="AA671" i="20"/>
  <c r="W671" i="20"/>
  <c r="S671" i="20"/>
  <c r="O671" i="20"/>
  <c r="K671" i="20"/>
  <c r="AK57" i="6" s="1"/>
  <c r="AK299" i="6" s="1"/>
  <c r="G671" i="20"/>
  <c r="DA670" i="20"/>
  <c r="CW670" i="20"/>
  <c r="CS670" i="20"/>
  <c r="CO670" i="20"/>
  <c r="CK670" i="20"/>
  <c r="CG670" i="20"/>
  <c r="CC670" i="20"/>
  <c r="BY670" i="20"/>
  <c r="BU670" i="20"/>
  <c r="BQ670" i="20"/>
  <c r="BM670" i="20"/>
  <c r="BI670" i="20"/>
  <c r="BE670" i="20"/>
  <c r="BA670" i="20"/>
  <c r="AW670" i="20"/>
  <c r="AS670" i="20"/>
  <c r="AO670" i="20"/>
  <c r="AK670" i="20"/>
  <c r="AG670" i="20"/>
  <c r="AC670" i="20"/>
  <c r="Y670" i="20"/>
  <c r="U670" i="20"/>
  <c r="Q670" i="20"/>
  <c r="M670" i="20"/>
  <c r="I670" i="20"/>
  <c r="DC669" i="20"/>
  <c r="CY669" i="20"/>
  <c r="CQ669" i="20"/>
  <c r="CM669" i="20"/>
  <c r="CI669" i="20"/>
  <c r="CE669" i="20"/>
  <c r="CA669" i="20"/>
  <c r="BW669" i="20"/>
  <c r="BS669" i="20"/>
  <c r="BO669" i="20"/>
  <c r="CO684" i="20"/>
  <c r="BS692" i="20"/>
  <c r="CY682" i="20"/>
  <c r="AM682" i="20"/>
  <c r="BY681" i="20"/>
  <c r="M681" i="20"/>
  <c r="AY680" i="20"/>
  <c r="CK679" i="20"/>
  <c r="AX679" i="20"/>
  <c r="R679" i="20"/>
  <c r="CJ678" i="20"/>
  <c r="BK678" i="20"/>
  <c r="AO678" i="20"/>
  <c r="T678" i="20"/>
  <c r="CY677" i="20"/>
  <c r="CI677" i="20"/>
  <c r="BS677" i="20"/>
  <c r="BC677" i="20"/>
  <c r="AM677" i="20"/>
  <c r="W677" i="20"/>
  <c r="G677" i="20"/>
  <c r="CO676" i="20"/>
  <c r="BY676" i="20"/>
  <c r="BI676" i="20"/>
  <c r="AV676" i="20"/>
  <c r="AN676" i="20"/>
  <c r="AF676" i="20"/>
  <c r="P676" i="20"/>
  <c r="H676" i="20"/>
  <c r="CX675" i="20"/>
  <c r="CP675" i="20"/>
  <c r="BZ675" i="20"/>
  <c r="BR675" i="20"/>
  <c r="BJ675" i="20"/>
  <c r="BB675" i="20"/>
  <c r="AT675" i="20"/>
  <c r="AL675" i="20"/>
  <c r="AD675" i="20"/>
  <c r="V675" i="20"/>
  <c r="N675" i="20"/>
  <c r="CV674" i="20"/>
  <c r="CN674" i="20"/>
  <c r="CF674" i="20"/>
  <c r="BX674" i="20"/>
  <c r="BS674" i="20"/>
  <c r="BM674" i="20"/>
  <c r="BH674" i="20"/>
  <c r="BC674" i="20"/>
  <c r="AW674" i="20"/>
  <c r="AR674" i="20"/>
  <c r="AM674" i="20"/>
  <c r="AG674" i="20"/>
  <c r="AB674" i="20"/>
  <c r="W674" i="20"/>
  <c r="Q674" i="20"/>
  <c r="L674" i="20"/>
  <c r="G674" i="20"/>
  <c r="CY673" i="20"/>
  <c r="CT673" i="20"/>
  <c r="CO673" i="20"/>
  <c r="CI673" i="20"/>
  <c r="CD673" i="20"/>
  <c r="BY673" i="20"/>
  <c r="BS673" i="20"/>
  <c r="BN673" i="20"/>
  <c r="BJ673" i="20"/>
  <c r="BF673" i="20"/>
  <c r="BB673" i="20"/>
  <c r="AX673" i="20"/>
  <c r="AT673" i="20"/>
  <c r="AP673" i="20"/>
  <c r="AL673" i="20"/>
  <c r="AH673" i="20"/>
  <c r="AD673" i="20"/>
  <c r="Z673" i="20"/>
  <c r="V673" i="20"/>
  <c r="R673" i="20"/>
  <c r="N673" i="20"/>
  <c r="J673" i="20"/>
  <c r="CZ672" i="20"/>
  <c r="CV672" i="20"/>
  <c r="CR672" i="20"/>
  <c r="CN672" i="20"/>
  <c r="CJ672" i="20"/>
  <c r="CF672" i="20"/>
  <c r="CB672" i="20"/>
  <c r="BX672" i="20"/>
  <c r="BT672" i="20"/>
  <c r="BP672" i="20"/>
  <c r="BL672" i="20"/>
  <c r="BH672" i="20"/>
  <c r="BD672" i="20"/>
  <c r="AZ672" i="20"/>
  <c r="AV672" i="20"/>
  <c r="AR672" i="20"/>
  <c r="AN672" i="20"/>
  <c r="AJ672" i="20"/>
  <c r="AF672" i="20"/>
  <c r="AB672" i="20"/>
  <c r="T672" i="20"/>
  <c r="P672" i="20"/>
  <c r="L672" i="20"/>
  <c r="H672" i="20"/>
  <c r="DB671" i="20"/>
  <c r="CX671" i="20"/>
  <c r="CT671" i="20"/>
  <c r="CP671" i="20"/>
  <c r="CD671" i="20"/>
  <c r="BZ671" i="20"/>
  <c r="BR671" i="20"/>
  <c r="BN671" i="20"/>
  <c r="BJ671" i="20"/>
  <c r="BF671" i="20"/>
  <c r="BB671" i="20"/>
  <c r="AX671" i="20"/>
  <c r="AT671" i="20"/>
  <c r="AP671" i="20"/>
  <c r="AL671" i="20"/>
  <c r="AH671" i="20"/>
  <c r="AD671" i="20"/>
  <c r="Z671" i="20"/>
  <c r="V671" i="20"/>
  <c r="R671" i="20"/>
  <c r="N671" i="20"/>
  <c r="J671" i="20"/>
  <c r="CZ670" i="20"/>
  <c r="CV670" i="20"/>
  <c r="CR670" i="20"/>
  <c r="CN670" i="20"/>
  <c r="CJ670" i="20"/>
  <c r="CF670" i="20"/>
  <c r="CB670" i="20"/>
  <c r="BX670" i="20"/>
  <c r="BT670" i="20"/>
  <c r="BP670" i="20"/>
  <c r="BL670" i="20"/>
  <c r="BH670" i="20"/>
  <c r="BD670" i="20"/>
  <c r="AZ670" i="20"/>
  <c r="AV670" i="20"/>
  <c r="AR670" i="20"/>
  <c r="AN670" i="20"/>
  <c r="AJ670" i="20"/>
  <c r="AF670" i="20"/>
  <c r="AB670" i="20"/>
  <c r="T670" i="20"/>
  <c r="P670" i="20"/>
  <c r="L670" i="20"/>
  <c r="H670" i="20"/>
  <c r="DB669" i="20"/>
  <c r="CX669" i="20"/>
  <c r="CT669" i="20"/>
  <c r="CP669" i="20"/>
  <c r="CD669" i="20"/>
  <c r="BZ669" i="20"/>
  <c r="BR669" i="20"/>
  <c r="BN669" i="20"/>
  <c r="BJ669" i="20"/>
  <c r="BF669" i="20"/>
  <c r="BB669" i="20"/>
  <c r="AX669" i="20"/>
  <c r="AT669" i="20"/>
  <c r="AP669" i="20"/>
  <c r="AL669" i="20"/>
  <c r="AH669" i="20"/>
  <c r="AD669" i="20"/>
  <c r="Z669" i="20"/>
  <c r="V669" i="20"/>
  <c r="R669" i="20"/>
  <c r="N669" i="20"/>
  <c r="J669" i="20"/>
  <c r="CZ668" i="20"/>
  <c r="CV668" i="20"/>
  <c r="CR668" i="20"/>
  <c r="CN668" i="20"/>
  <c r="CJ668" i="20"/>
  <c r="CF668" i="20"/>
  <c r="CB668" i="20"/>
  <c r="BX668" i="20"/>
  <c r="BT668" i="20"/>
  <c r="BP668" i="20"/>
  <c r="BL668" i="20"/>
  <c r="BH668" i="20"/>
  <c r="BD668" i="20"/>
  <c r="AZ668" i="20"/>
  <c r="AV668" i="20"/>
  <c r="AR668" i="20"/>
  <c r="AN668" i="20"/>
  <c r="AJ668" i="20"/>
  <c r="AF668" i="20"/>
  <c r="AB668" i="20"/>
  <c r="T668" i="20"/>
  <c r="P668" i="20"/>
  <c r="L668" i="20"/>
  <c r="H668" i="20"/>
  <c r="DB667" i="20"/>
  <c r="CX667" i="20"/>
  <c r="CT667" i="20"/>
  <c r="CP667" i="20"/>
  <c r="CD667" i="20"/>
  <c r="BZ667" i="20"/>
  <c r="BR667" i="20"/>
  <c r="BN667" i="20"/>
  <c r="BJ667" i="20"/>
  <c r="BF667" i="20"/>
  <c r="BB667" i="20"/>
  <c r="AX667" i="20"/>
  <c r="AT667" i="20"/>
  <c r="AP667" i="20"/>
  <c r="AL667" i="20"/>
  <c r="AH667" i="20"/>
  <c r="AD667" i="20"/>
  <c r="Z667" i="20"/>
  <c r="V667" i="20"/>
  <c r="R667" i="20"/>
  <c r="N667" i="20"/>
  <c r="J667" i="20"/>
  <c r="CZ666" i="20"/>
  <c r="CV666" i="20"/>
  <c r="CR666" i="20"/>
  <c r="CN666" i="20"/>
  <c r="CJ666" i="20"/>
  <c r="CF666" i="20"/>
  <c r="CB666" i="20"/>
  <c r="BB684" i="20"/>
  <c r="BI681" i="20"/>
  <c r="AP679" i="20"/>
  <c r="AJ678" i="20"/>
  <c r="BO677" i="20"/>
  <c r="DA676" i="20"/>
  <c r="AS676" i="20"/>
  <c r="M676" i="20"/>
  <c r="CE675" i="20"/>
  <c r="AY675" i="20"/>
  <c r="S675" i="20"/>
  <c r="CK674" i="20"/>
  <c r="BL674" i="20"/>
  <c r="AQ674" i="20"/>
  <c r="U674" i="20"/>
  <c r="CX673" i="20"/>
  <c r="CC673" i="20"/>
  <c r="BI673" i="20"/>
  <c r="AS673" i="20"/>
  <c r="AC673" i="20"/>
  <c r="M673" i="20"/>
  <c r="CE672" i="20"/>
  <c r="BO672" i="20"/>
  <c r="AY672" i="20"/>
  <c r="AI672" i="20"/>
  <c r="S672" i="20"/>
  <c r="DA671" i="20"/>
  <c r="CK671" i="20"/>
  <c r="BU671" i="20"/>
  <c r="BE671" i="20"/>
  <c r="AO671" i="20"/>
  <c r="Y671" i="20"/>
  <c r="I671" i="20"/>
  <c r="CQ670" i="20"/>
  <c r="CA670" i="20"/>
  <c r="BK670" i="20"/>
  <c r="AU670" i="20"/>
  <c r="AE670" i="20"/>
  <c r="O670" i="20"/>
  <c r="CW669" i="20"/>
  <c r="CG669" i="20"/>
  <c r="BQ669" i="20"/>
  <c r="BG669" i="20"/>
  <c r="AY669" i="20"/>
  <c r="AQ669" i="20"/>
  <c r="AI669" i="20"/>
  <c r="AA669" i="20"/>
  <c r="S669" i="20"/>
  <c r="K669" i="20"/>
  <c r="AK55" i="6" s="1"/>
  <c r="AK297" i="6" s="1"/>
  <c r="DA668" i="20"/>
  <c r="CS668" i="20"/>
  <c r="CK668" i="20"/>
  <c r="CC668" i="20"/>
  <c r="BU668" i="20"/>
  <c r="BM668" i="20"/>
  <c r="BE668" i="20"/>
  <c r="AW668" i="20"/>
  <c r="AO668" i="20"/>
  <c r="AG668" i="20"/>
  <c r="Y668" i="20"/>
  <c r="Q668" i="20"/>
  <c r="I668" i="20"/>
  <c r="CY667" i="20"/>
  <c r="CQ667" i="20"/>
  <c r="CI667" i="20"/>
  <c r="CA667" i="20"/>
  <c r="BS667" i="20"/>
  <c r="BK667" i="20"/>
  <c r="BC667" i="20"/>
  <c r="AU667" i="20"/>
  <c r="AM667" i="20"/>
  <c r="AE667" i="20"/>
  <c r="W667" i="20"/>
  <c r="O667" i="20"/>
  <c r="G667" i="20"/>
  <c r="CW666" i="20"/>
  <c r="CO666" i="20"/>
  <c r="CG666" i="20"/>
  <c r="BY666" i="20"/>
  <c r="BT666" i="20"/>
  <c r="BO666" i="20"/>
  <c r="BI666" i="20"/>
  <c r="BD666" i="20"/>
  <c r="AY666" i="20"/>
  <c r="AS666" i="20"/>
  <c r="AO666" i="20"/>
  <c r="AK666" i="20"/>
  <c r="AG666" i="20"/>
  <c r="AC666" i="20"/>
  <c r="Y666" i="20"/>
  <c r="U666" i="20"/>
  <c r="Q666" i="20"/>
  <c r="M666" i="20"/>
  <c r="I666" i="20"/>
  <c r="DC665" i="20"/>
  <c r="CY665" i="20"/>
  <c r="CQ665" i="20"/>
  <c r="CM665" i="20"/>
  <c r="CI665" i="20"/>
  <c r="CE665" i="20"/>
  <c r="CA665" i="20"/>
  <c r="BW665" i="20"/>
  <c r="BS665" i="20"/>
  <c r="BO665" i="20"/>
  <c r="BK665" i="20"/>
  <c r="BG665" i="20"/>
  <c r="BC665" i="20"/>
  <c r="AY665" i="20"/>
  <c r="AU665" i="20"/>
  <c r="AQ665" i="20"/>
  <c r="AM665" i="20"/>
  <c r="AI665" i="20"/>
  <c r="AE665" i="20"/>
  <c r="AA665" i="20"/>
  <c r="W665" i="20"/>
  <c r="S665" i="20"/>
  <c r="O665" i="20"/>
  <c r="K665" i="20"/>
  <c r="AK51" i="6" s="1"/>
  <c r="AK293" i="6" s="1"/>
  <c r="G665" i="20"/>
  <c r="DA664" i="20"/>
  <c r="CW664" i="20"/>
  <c r="CS664" i="20"/>
  <c r="CO664" i="20"/>
  <c r="CK664" i="20"/>
  <c r="CG664" i="20"/>
  <c r="CC664" i="20"/>
  <c r="BY664" i="20"/>
  <c r="BU664" i="20"/>
  <c r="BQ664" i="20"/>
  <c r="BM664" i="20"/>
  <c r="BI664" i="20"/>
  <c r="BE664" i="20"/>
  <c r="BA664" i="20"/>
  <c r="AW664" i="20"/>
  <c r="AS664" i="20"/>
  <c r="AO664" i="20"/>
  <c r="AK664" i="20"/>
  <c r="AG664" i="20"/>
  <c r="AC664" i="20"/>
  <c r="Y664" i="20"/>
  <c r="U664" i="20"/>
  <c r="Q664" i="20"/>
  <c r="M664" i="20"/>
  <c r="I664" i="20"/>
  <c r="DC663" i="20"/>
  <c r="CY663" i="20"/>
  <c r="CQ663" i="20"/>
  <c r="CM663" i="20"/>
  <c r="CI663" i="20"/>
  <c r="CE663" i="20"/>
  <c r="CA663" i="20"/>
  <c r="BW663" i="20"/>
  <c r="BS663" i="20"/>
  <c r="BO663" i="20"/>
  <c r="BK663" i="20"/>
  <c r="BG663" i="20"/>
  <c r="BC663" i="20"/>
  <c r="AY663" i="20"/>
  <c r="AU663" i="20"/>
  <c r="AQ663" i="20"/>
  <c r="AM663" i="20"/>
  <c r="AI663" i="20"/>
  <c r="AE663" i="20"/>
  <c r="AA663" i="20"/>
  <c r="W663" i="20"/>
  <c r="S663" i="20"/>
  <c r="O663" i="20"/>
  <c r="K663" i="20"/>
  <c r="AK49" i="6" s="1"/>
  <c r="AK291" i="6" s="1"/>
  <c r="G663" i="20"/>
  <c r="DA662" i="20"/>
  <c r="CW662" i="20"/>
  <c r="CS662" i="20"/>
  <c r="CO662" i="20"/>
  <c r="CK662" i="20"/>
  <c r="CG662" i="20"/>
  <c r="CC662" i="20"/>
  <c r="BY662" i="20"/>
  <c r="BU662" i="20"/>
  <c r="BQ662" i="20"/>
  <c r="BM662" i="20"/>
  <c r="BI662" i="20"/>
  <c r="BE662" i="20"/>
  <c r="BA662" i="20"/>
  <c r="AW662" i="20"/>
  <c r="AS662" i="20"/>
  <c r="AO662" i="20"/>
  <c r="AK662" i="20"/>
  <c r="AG662" i="20"/>
  <c r="AC662" i="20"/>
  <c r="Y662" i="20"/>
  <c r="U662" i="20"/>
  <c r="Q662" i="20"/>
  <c r="M662" i="20"/>
  <c r="I662" i="20"/>
  <c r="DC661" i="20"/>
  <c r="CY661" i="20"/>
  <c r="CQ661" i="20"/>
  <c r="CM661" i="20"/>
  <c r="CI661" i="20"/>
  <c r="CE661" i="20"/>
  <c r="CA661" i="20"/>
  <c r="BW661" i="20"/>
  <c r="BS661" i="20"/>
  <c r="BO661" i="20"/>
  <c r="BK661" i="20"/>
  <c r="BG661" i="20"/>
  <c r="BC661" i="20"/>
  <c r="AY661" i="20"/>
  <c r="AU661" i="20"/>
  <c r="AQ661" i="20"/>
  <c r="AM661" i="20"/>
  <c r="AI661" i="20"/>
  <c r="AE661" i="20"/>
  <c r="AA661" i="20"/>
  <c r="W661" i="20"/>
  <c r="S661" i="20"/>
  <c r="O661" i="20"/>
  <c r="K661" i="20"/>
  <c r="AK47" i="6" s="1"/>
  <c r="AK289" i="6" s="1"/>
  <c r="G661" i="20"/>
  <c r="DA660" i="20"/>
  <c r="CW660" i="20"/>
  <c r="CS660" i="20"/>
  <c r="CO660" i="20"/>
  <c r="CK660" i="20"/>
  <c r="CG660" i="20"/>
  <c r="CC660" i="20"/>
  <c r="BY660" i="20"/>
  <c r="BU660" i="20"/>
  <c r="BQ660" i="20"/>
  <c r="BM660" i="20"/>
  <c r="BI660" i="20"/>
  <c r="BE660" i="20"/>
  <c r="BA660" i="20"/>
  <c r="AW660" i="20"/>
  <c r="AS660" i="20"/>
  <c r="AO660" i="20"/>
  <c r="AK660" i="20"/>
  <c r="AG660" i="20"/>
  <c r="AC660" i="20"/>
  <c r="Y660" i="20"/>
  <c r="U660" i="20"/>
  <c r="Q660" i="20"/>
  <c r="M660" i="20"/>
  <c r="I660" i="20"/>
  <c r="DC659" i="20"/>
  <c r="CY659" i="20"/>
  <c r="CQ659" i="20"/>
  <c r="CM659" i="20"/>
  <c r="CI659" i="20"/>
  <c r="CE659" i="20"/>
  <c r="CA659" i="20"/>
  <c r="BW659" i="20"/>
  <c r="BS659" i="20"/>
  <c r="BO659" i="20"/>
  <c r="BK659" i="20"/>
  <c r="BG659" i="20"/>
  <c r="BC659" i="20"/>
  <c r="AY659" i="20"/>
  <c r="AU659" i="20"/>
  <c r="AQ659" i="20"/>
  <c r="AM659" i="20"/>
  <c r="AI659" i="20"/>
  <c r="AE659" i="20"/>
  <c r="AA659" i="20"/>
  <c r="W659" i="20"/>
  <c r="S659" i="20"/>
  <c r="O659" i="20"/>
  <c r="K659" i="20"/>
  <c r="AK45" i="6" s="1"/>
  <c r="AK287" i="6" s="1"/>
  <c r="G659" i="20"/>
  <c r="AX692" i="20"/>
  <c r="J679" i="20"/>
  <c r="O678" i="20"/>
  <c r="AY677" i="20"/>
  <c r="CK676" i="20"/>
  <c r="AK676" i="20"/>
  <c r="DC675" i="20"/>
  <c r="BW675" i="20"/>
  <c r="AQ675" i="20"/>
  <c r="K675" i="20"/>
  <c r="AK61" i="6" s="1"/>
  <c r="AK303" i="6" s="1"/>
  <c r="CC674" i="20"/>
  <c r="BG674" i="20"/>
  <c r="AK674" i="20"/>
  <c r="P674" i="20"/>
  <c r="CS673" i="20"/>
  <c r="BW673" i="20"/>
  <c r="BE673" i="20"/>
  <c r="AO673" i="20"/>
  <c r="Y673" i="20"/>
  <c r="I673" i="20"/>
  <c r="CQ672" i="20"/>
  <c r="CA672" i="20"/>
  <c r="BK672" i="20"/>
  <c r="AU672" i="20"/>
  <c r="AE672" i="20"/>
  <c r="O672" i="20"/>
  <c r="CW671" i="20"/>
  <c r="CG671" i="20"/>
  <c r="BQ671" i="20"/>
  <c r="BA671" i="20"/>
  <c r="AK671" i="20"/>
  <c r="U671" i="20"/>
  <c r="DC670" i="20"/>
  <c r="CM670" i="20"/>
  <c r="BW670" i="20"/>
  <c r="BG670" i="20"/>
  <c r="AQ670" i="20"/>
  <c r="AA670" i="20"/>
  <c r="K670" i="20"/>
  <c r="AK56" i="6" s="1"/>
  <c r="AK298" i="6" s="1"/>
  <c r="CS669" i="20"/>
  <c r="CC669" i="20"/>
  <c r="BM669" i="20"/>
  <c r="BE669" i="20"/>
  <c r="AW669" i="20"/>
  <c r="AO669" i="20"/>
  <c r="AG669" i="20"/>
  <c r="Y669" i="20"/>
  <c r="Q669" i="20"/>
  <c r="I669" i="20"/>
  <c r="CY668" i="20"/>
  <c r="CQ668" i="20"/>
  <c r="CI668" i="20"/>
  <c r="CA668" i="20"/>
  <c r="BS668" i="20"/>
  <c r="BK668" i="20"/>
  <c r="BC668" i="20"/>
  <c r="AU668" i="20"/>
  <c r="AM668" i="20"/>
  <c r="AE668" i="20"/>
  <c r="W668" i="20"/>
  <c r="O668" i="20"/>
  <c r="G668" i="20"/>
  <c r="CW667" i="20"/>
  <c r="CO667" i="20"/>
  <c r="CG667" i="20"/>
  <c r="BY667" i="20"/>
  <c r="BQ667" i="20"/>
  <c r="BI667" i="20"/>
  <c r="BA667" i="20"/>
  <c r="AS667" i="20"/>
  <c r="AK667" i="20"/>
  <c r="AC667" i="20"/>
  <c r="U667" i="20"/>
  <c r="M667" i="20"/>
  <c r="DC666" i="20"/>
  <c r="CM666" i="20"/>
  <c r="CE666" i="20"/>
  <c r="BX666" i="20"/>
  <c r="BS666" i="20"/>
  <c r="BM666" i="20"/>
  <c r="BH666" i="20"/>
  <c r="BC666" i="20"/>
  <c r="AW666" i="20"/>
  <c r="AR666" i="20"/>
  <c r="AN666" i="20"/>
  <c r="AJ666" i="20"/>
  <c r="AF666" i="20"/>
  <c r="AB666" i="20"/>
  <c r="T666" i="20"/>
  <c r="P666" i="20"/>
  <c r="L666" i="20"/>
  <c r="H666" i="20"/>
  <c r="DB665" i="20"/>
  <c r="CX665" i="20"/>
  <c r="CT665" i="20"/>
  <c r="CP665" i="20"/>
  <c r="CD665" i="20"/>
  <c r="BZ665" i="20"/>
  <c r="BR665" i="20"/>
  <c r="BN665" i="20"/>
  <c r="BJ665" i="20"/>
  <c r="BF665" i="20"/>
  <c r="BB665" i="20"/>
  <c r="AX665" i="20"/>
  <c r="AT665" i="20"/>
  <c r="AP665" i="20"/>
  <c r="AL665" i="20"/>
  <c r="AH665" i="20"/>
  <c r="AD665" i="20"/>
  <c r="Z665" i="20"/>
  <c r="V665" i="20"/>
  <c r="R665" i="20"/>
  <c r="N665" i="20"/>
  <c r="J665" i="20"/>
  <c r="CZ664" i="20"/>
  <c r="CV664" i="20"/>
  <c r="CR664" i="20"/>
  <c r="CN664" i="20"/>
  <c r="CJ664" i="20"/>
  <c r="CF664" i="20"/>
  <c r="CB664" i="20"/>
  <c r="BX664" i="20"/>
  <c r="BT664" i="20"/>
  <c r="BP664" i="20"/>
  <c r="BL664" i="20"/>
  <c r="BH664" i="20"/>
  <c r="BD664" i="20"/>
  <c r="AZ664" i="20"/>
  <c r="AV664" i="20"/>
  <c r="AR664" i="20"/>
  <c r="AN664" i="20"/>
  <c r="AJ664" i="20"/>
  <c r="AF664" i="20"/>
  <c r="AB664" i="20"/>
  <c r="T664" i="20"/>
  <c r="P664" i="20"/>
  <c r="L664" i="20"/>
  <c r="H664" i="20"/>
  <c r="DB663" i="20"/>
  <c r="CX663" i="20"/>
  <c r="CT663" i="20"/>
  <c r="CP663" i="20"/>
  <c r="CD663" i="20"/>
  <c r="BZ663" i="20"/>
  <c r="BR663" i="20"/>
  <c r="BN663" i="20"/>
  <c r="BJ663" i="20"/>
  <c r="BF663" i="20"/>
  <c r="BB663" i="20"/>
  <c r="AX663" i="20"/>
  <c r="AT663" i="20"/>
  <c r="AP663" i="20"/>
  <c r="AL663" i="20"/>
  <c r="AH663" i="20"/>
  <c r="AD663" i="20"/>
  <c r="Z663" i="20"/>
  <c r="V663" i="20"/>
  <c r="R663" i="20"/>
  <c r="N663" i="20"/>
  <c r="J663" i="20"/>
  <c r="CZ662" i="20"/>
  <c r="CV662" i="20"/>
  <c r="CR662" i="20"/>
  <c r="CN662" i="20"/>
  <c r="CJ662" i="20"/>
  <c r="CF662" i="20"/>
  <c r="CB662" i="20"/>
  <c r="BX662" i="20"/>
  <c r="BT662" i="20"/>
  <c r="BP662" i="20"/>
  <c r="BL662" i="20"/>
  <c r="BH662" i="20"/>
  <c r="BD662" i="20"/>
  <c r="AZ662" i="20"/>
  <c r="AV662" i="20"/>
  <c r="AR662" i="20"/>
  <c r="AN662" i="20"/>
  <c r="AJ662" i="20"/>
  <c r="AF662" i="20"/>
  <c r="CI682" i="20"/>
  <c r="CL682" i="20" s="1"/>
  <c r="AG68" i="6" s="1"/>
  <c r="AG310" i="6" s="1"/>
  <c r="AI680" i="20"/>
  <c r="CB678" i="20"/>
  <c r="AI677" i="20"/>
  <c r="BU676" i="20"/>
  <c r="AC676" i="20"/>
  <c r="BO675" i="20"/>
  <c r="AI675" i="20"/>
  <c r="DA674" i="20"/>
  <c r="BW674" i="20"/>
  <c r="BA674" i="20"/>
  <c r="AF674" i="20"/>
  <c r="K674" i="20"/>
  <c r="AK60" i="6" s="1"/>
  <c r="AK302" i="6" s="1"/>
  <c r="CM673" i="20"/>
  <c r="BR673" i="20"/>
  <c r="BA673" i="20"/>
  <c r="AK673" i="20"/>
  <c r="U673" i="20"/>
  <c r="DC672" i="20"/>
  <c r="CM672" i="20"/>
  <c r="BW672" i="20"/>
  <c r="BG672" i="20"/>
  <c r="AQ672" i="20"/>
  <c r="AA672" i="20"/>
  <c r="K672" i="20"/>
  <c r="AK58" i="6" s="1"/>
  <c r="AK300" i="6" s="1"/>
  <c r="CS671" i="20"/>
  <c r="CC671" i="20"/>
  <c r="BM671" i="20"/>
  <c r="AW671" i="20"/>
  <c r="AG671" i="20"/>
  <c r="Q671" i="20"/>
  <c r="CY670" i="20"/>
  <c r="CI670" i="20"/>
  <c r="BS670" i="20"/>
  <c r="BC670" i="20"/>
  <c r="AM670" i="20"/>
  <c r="W670" i="20"/>
  <c r="G670" i="20"/>
  <c r="CO669" i="20"/>
  <c r="BY669" i="20"/>
  <c r="BK669" i="20"/>
  <c r="BC669" i="20"/>
  <c r="AU669" i="20"/>
  <c r="AM669" i="20"/>
  <c r="AE669" i="20"/>
  <c r="W669" i="20"/>
  <c r="O669" i="20"/>
  <c r="CW668" i="20"/>
  <c r="CO668" i="20"/>
  <c r="CG668" i="20"/>
  <c r="BY668" i="20"/>
  <c r="BQ668" i="20"/>
  <c r="BI668" i="20"/>
  <c r="BA668" i="20"/>
  <c r="AS668" i="20"/>
  <c r="AK668" i="20"/>
  <c r="AC668" i="20"/>
  <c r="U668" i="20"/>
  <c r="M668" i="20"/>
  <c r="DC667" i="20"/>
  <c r="CM667" i="20"/>
  <c r="CE667" i="20"/>
  <c r="BW667" i="20"/>
  <c r="BO667" i="20"/>
  <c r="BG667" i="20"/>
  <c r="AY667" i="20"/>
  <c r="AQ667" i="20"/>
  <c r="AI667" i="20"/>
  <c r="AA667" i="20"/>
  <c r="S667" i="20"/>
  <c r="K667" i="20"/>
  <c r="AK53" i="6" s="1"/>
  <c r="AK295" i="6" s="1"/>
  <c r="DA666" i="20"/>
  <c r="CS666" i="20"/>
  <c r="CK666" i="20"/>
  <c r="CC666" i="20"/>
  <c r="BW666" i="20"/>
  <c r="BQ666" i="20"/>
  <c r="BL666" i="20"/>
  <c r="BG666" i="20"/>
  <c r="BA666" i="20"/>
  <c r="AV666" i="20"/>
  <c r="AQ666" i="20"/>
  <c r="AM666" i="20"/>
  <c r="AI666" i="20"/>
  <c r="AE666" i="20"/>
  <c r="AA666" i="20"/>
  <c r="W666" i="20"/>
  <c r="S666" i="20"/>
  <c r="O666" i="20"/>
  <c r="K666" i="20"/>
  <c r="AK52" i="6" s="1"/>
  <c r="AK294" i="6" s="1"/>
  <c r="G666" i="20"/>
  <c r="DA665" i="20"/>
  <c r="CW665" i="20"/>
  <c r="CS665" i="20"/>
  <c r="CO665" i="20"/>
  <c r="CK665" i="20"/>
  <c r="CG665" i="20"/>
  <c r="CC665" i="20"/>
  <c r="BY665" i="20"/>
  <c r="BU665" i="20"/>
  <c r="BQ665" i="20"/>
  <c r="BM665" i="20"/>
  <c r="BI665" i="20"/>
  <c r="BE665" i="20"/>
  <c r="BA665" i="20"/>
  <c r="AW665" i="20"/>
  <c r="AS665" i="20"/>
  <c r="AO665" i="20"/>
  <c r="AK665" i="20"/>
  <c r="AG665" i="20"/>
  <c r="AC665" i="20"/>
  <c r="Y665" i="20"/>
  <c r="U665" i="20"/>
  <c r="Q665" i="20"/>
  <c r="M665" i="20"/>
  <c r="I665" i="20"/>
  <c r="DC664" i="20"/>
  <c r="CY664" i="20"/>
  <c r="CQ664" i="20"/>
  <c r="CM664" i="20"/>
  <c r="CI664" i="20"/>
  <c r="CE664" i="20"/>
  <c r="CA664" i="20"/>
  <c r="BW664" i="20"/>
  <c r="BS664" i="20"/>
  <c r="BO664" i="20"/>
  <c r="BK664" i="20"/>
  <c r="BG664" i="20"/>
  <c r="BC664" i="20"/>
  <c r="AY664" i="20"/>
  <c r="AU664" i="20"/>
  <c r="AQ664" i="20"/>
  <c r="AM664" i="20"/>
  <c r="AI664" i="20"/>
  <c r="AE664" i="20"/>
  <c r="AA664" i="20"/>
  <c r="W664" i="20"/>
  <c r="S664" i="20"/>
  <c r="O664" i="20"/>
  <c r="K664" i="20"/>
  <c r="AK50" i="6" s="1"/>
  <c r="AK292" i="6" s="1"/>
  <c r="G664" i="20"/>
  <c r="DA663" i="20"/>
  <c r="CW663" i="20"/>
  <c r="CS663" i="20"/>
  <c r="CO663" i="20"/>
  <c r="CK663" i="20"/>
  <c r="CG663" i="20"/>
  <c r="CC663" i="20"/>
  <c r="BY663" i="20"/>
  <c r="BU663" i="20"/>
  <c r="BQ663" i="20"/>
  <c r="BM663" i="20"/>
  <c r="BI663" i="20"/>
  <c r="BE663" i="20"/>
  <c r="BA663" i="20"/>
  <c r="AW663" i="20"/>
  <c r="AS663" i="20"/>
  <c r="AO663" i="20"/>
  <c r="AK663" i="20"/>
  <c r="AG663" i="20"/>
  <c r="AC663" i="20"/>
  <c r="Y663" i="20"/>
  <c r="U663" i="20"/>
  <c r="Q663" i="20"/>
  <c r="M663" i="20"/>
  <c r="I663" i="20"/>
  <c r="DC662" i="20"/>
  <c r="CY662" i="20"/>
  <c r="CQ662" i="20"/>
  <c r="CM662" i="20"/>
  <c r="CI662" i="20"/>
  <c r="CE662" i="20"/>
  <c r="CA662" i="20"/>
  <c r="BW662" i="20"/>
  <c r="BS662" i="20"/>
  <c r="BO662" i="20"/>
  <c r="BK662" i="20"/>
  <c r="BG662" i="20"/>
  <c r="BC662" i="20"/>
  <c r="AY662" i="20"/>
  <c r="AU662" i="20"/>
  <c r="AQ662" i="20"/>
  <c r="AM662" i="20"/>
  <c r="AI662" i="20"/>
  <c r="AE662" i="20"/>
  <c r="AA662" i="20"/>
  <c r="W662" i="20"/>
  <c r="S662" i="20"/>
  <c r="O662" i="20"/>
  <c r="K662" i="20"/>
  <c r="AK48" i="6" s="1"/>
  <c r="AK290" i="6" s="1"/>
  <c r="G662" i="20"/>
  <c r="DA661" i="20"/>
  <c r="CW661" i="20"/>
  <c r="CS661" i="20"/>
  <c r="CO661" i="20"/>
  <c r="CK661" i="20"/>
  <c r="CG661" i="20"/>
  <c r="CC661" i="20"/>
  <c r="BY661" i="20"/>
  <c r="BU661" i="20"/>
  <c r="BQ661" i="20"/>
  <c r="BM661" i="20"/>
  <c r="BI661" i="20"/>
  <c r="BE661" i="20"/>
  <c r="BA661" i="20"/>
  <c r="AW661" i="20"/>
  <c r="AS661" i="20"/>
  <c r="AO661" i="20"/>
  <c r="AK661" i="20"/>
  <c r="AG661" i="20"/>
  <c r="AC661" i="20"/>
  <c r="Y661" i="20"/>
  <c r="U661" i="20"/>
  <c r="Q661" i="20"/>
  <c r="M661" i="20"/>
  <c r="I661" i="20"/>
  <c r="DC660" i="20"/>
  <c r="CY660" i="20"/>
  <c r="CQ660" i="20"/>
  <c r="CM660" i="20"/>
  <c r="CI660" i="20"/>
  <c r="CE660" i="20"/>
  <c r="CA660" i="20"/>
  <c r="BW660" i="20"/>
  <c r="BS660" i="20"/>
  <c r="BO660" i="20"/>
  <c r="BK660" i="20"/>
  <c r="BG660" i="20"/>
  <c r="BC660" i="20"/>
  <c r="AY660" i="20"/>
  <c r="AU660" i="20"/>
  <c r="AQ660" i="20"/>
  <c r="AM660" i="20"/>
  <c r="AI660" i="20"/>
  <c r="AE660" i="20"/>
  <c r="AA660" i="20"/>
  <c r="W660" i="20"/>
  <c r="S660" i="20"/>
  <c r="O660" i="20"/>
  <c r="K660" i="20"/>
  <c r="AK46" i="6" s="1"/>
  <c r="AK288" i="6" s="1"/>
  <c r="G660" i="20"/>
  <c r="DA659" i="20"/>
  <c r="CW659" i="20"/>
  <c r="CS659" i="20"/>
  <c r="CO659" i="20"/>
  <c r="CK659" i="20"/>
  <c r="CG659" i="20"/>
  <c r="CC659" i="20"/>
  <c r="BY659" i="20"/>
  <c r="BU659" i="20"/>
  <c r="BQ659" i="20"/>
  <c r="BM659" i="20"/>
  <c r="BI659" i="20"/>
  <c r="BE659" i="20"/>
  <c r="BA659" i="20"/>
  <c r="AW659" i="20"/>
  <c r="AS659" i="20"/>
  <c r="AO659" i="20"/>
  <c r="W682" i="20"/>
  <c r="BE678" i="20"/>
  <c r="CE677" i="20"/>
  <c r="S677" i="20"/>
  <c r="BE676" i="20"/>
  <c r="U676" i="20"/>
  <c r="CM675" i="20"/>
  <c r="BG675" i="20"/>
  <c r="AA675" i="20"/>
  <c r="CS674" i="20"/>
  <c r="BQ674" i="20"/>
  <c r="AV674" i="20"/>
  <c r="AA674" i="20"/>
  <c r="DC673" i="20"/>
  <c r="BM673" i="20"/>
  <c r="AW673" i="20"/>
  <c r="AG673" i="20"/>
  <c r="Q673" i="20"/>
  <c r="CY672" i="20"/>
  <c r="CI672" i="20"/>
  <c r="BS672" i="20"/>
  <c r="BC672" i="20"/>
  <c r="AM672" i="20"/>
  <c r="W672" i="20"/>
  <c r="G672" i="20"/>
  <c r="CO671" i="20"/>
  <c r="BY671" i="20"/>
  <c r="BI671" i="20"/>
  <c r="AS671" i="20"/>
  <c r="AC671" i="20"/>
  <c r="M671" i="20"/>
  <c r="CE670" i="20"/>
  <c r="BO670" i="20"/>
  <c r="AY670" i="20"/>
  <c r="AI670" i="20"/>
  <c r="S670" i="20"/>
  <c r="DA669" i="20"/>
  <c r="CK669" i="20"/>
  <c r="BU669" i="20"/>
  <c r="BI669" i="20"/>
  <c r="BA669" i="20"/>
  <c r="AS669" i="20"/>
  <c r="AK669" i="20"/>
  <c r="AC669" i="20"/>
  <c r="U669" i="20"/>
  <c r="M669" i="20"/>
  <c r="DC668" i="20"/>
  <c r="CM668" i="20"/>
  <c r="CE668" i="20"/>
  <c r="BW668" i="20"/>
  <c r="BO668" i="20"/>
  <c r="BG668" i="20"/>
  <c r="AY668" i="20"/>
  <c r="AQ668" i="20"/>
  <c r="AI668" i="20"/>
  <c r="AA668" i="20"/>
  <c r="S668" i="20"/>
  <c r="K668" i="20"/>
  <c r="AK54" i="6" s="1"/>
  <c r="AK296" i="6" s="1"/>
  <c r="DA667" i="20"/>
  <c r="CS667" i="20"/>
  <c r="CK667" i="20"/>
  <c r="CC667" i="20"/>
  <c r="BU667" i="20"/>
  <c r="BM667" i="20"/>
  <c r="BE667" i="20"/>
  <c r="AW667" i="20"/>
  <c r="AO667" i="20"/>
  <c r="AG667" i="20"/>
  <c r="Y667" i="20"/>
  <c r="Q667" i="20"/>
  <c r="I667" i="20"/>
  <c r="CY666" i="20"/>
  <c r="CQ666" i="20"/>
  <c r="CI666" i="20"/>
  <c r="CA666" i="20"/>
  <c r="BU666" i="20"/>
  <c r="BP666" i="20"/>
  <c r="BK666" i="20"/>
  <c r="BE666" i="20"/>
  <c r="AZ666" i="20"/>
  <c r="AU666" i="20"/>
  <c r="AP666" i="20"/>
  <c r="Z666" i="20"/>
  <c r="J666" i="20"/>
  <c r="CR665" i="20"/>
  <c r="CB665" i="20"/>
  <c r="BL665" i="20"/>
  <c r="AV665" i="20"/>
  <c r="AF665" i="20"/>
  <c r="P665" i="20"/>
  <c r="CX664" i="20"/>
  <c r="BR664" i="20"/>
  <c r="BB664" i="20"/>
  <c r="AL664" i="20"/>
  <c r="V664" i="20"/>
  <c r="CN663" i="20"/>
  <c r="BX663" i="20"/>
  <c r="BH663" i="20"/>
  <c r="AR663" i="20"/>
  <c r="AB663" i="20"/>
  <c r="L663" i="20"/>
  <c r="CT662" i="20"/>
  <c r="CD662" i="20"/>
  <c r="BN662" i="20"/>
  <c r="AX662" i="20"/>
  <c r="AH662" i="20"/>
  <c r="P662" i="20"/>
  <c r="H662" i="20"/>
  <c r="CX661" i="20"/>
  <c r="CP661" i="20"/>
  <c r="BZ661" i="20"/>
  <c r="BR661" i="20"/>
  <c r="BJ661" i="20"/>
  <c r="BB661" i="20"/>
  <c r="AT661" i="20"/>
  <c r="AL661" i="20"/>
  <c r="AD661" i="20"/>
  <c r="V661" i="20"/>
  <c r="N661" i="20"/>
  <c r="CV660" i="20"/>
  <c r="CN660" i="20"/>
  <c r="CF660" i="20"/>
  <c r="BX660" i="20"/>
  <c r="BP660" i="20"/>
  <c r="BH660" i="20"/>
  <c r="AZ660" i="20"/>
  <c r="AR660" i="20"/>
  <c r="AJ660" i="20"/>
  <c r="AB660" i="20"/>
  <c r="T660" i="20"/>
  <c r="L660" i="20"/>
  <c r="DB659" i="20"/>
  <c r="CT659" i="20"/>
  <c r="CD659" i="20"/>
  <c r="BN659" i="20"/>
  <c r="BF659" i="20"/>
  <c r="AX659" i="20"/>
  <c r="AP659" i="20"/>
  <c r="AJ659" i="20"/>
  <c r="AD659" i="20"/>
  <c r="Y659" i="20"/>
  <c r="T659" i="20"/>
  <c r="N659" i="20"/>
  <c r="I659" i="20"/>
  <c r="DB658" i="20"/>
  <c r="CX658" i="20"/>
  <c r="CT658" i="20"/>
  <c r="CP658" i="20"/>
  <c r="CD658" i="20"/>
  <c r="BZ658" i="20"/>
  <c r="BR658" i="20"/>
  <c r="BN658" i="20"/>
  <c r="BJ658" i="20"/>
  <c r="BF658" i="20"/>
  <c r="BB658" i="20"/>
  <c r="AX658" i="20"/>
  <c r="AT658" i="20"/>
  <c r="AP658" i="20"/>
  <c r="AL658" i="20"/>
  <c r="AH658" i="20"/>
  <c r="AD658" i="20"/>
  <c r="Z658" i="20"/>
  <c r="V658" i="20"/>
  <c r="R658" i="20"/>
  <c r="N658" i="20"/>
  <c r="J658" i="20"/>
  <c r="CZ657" i="20"/>
  <c r="CV657" i="20"/>
  <c r="CR657" i="20"/>
  <c r="CN657" i="20"/>
  <c r="CJ657" i="20"/>
  <c r="CF657" i="20"/>
  <c r="CB657" i="20"/>
  <c r="BX657" i="20"/>
  <c r="BT657" i="20"/>
  <c r="BP657" i="20"/>
  <c r="BL657" i="20"/>
  <c r="BH657" i="20"/>
  <c r="BD657" i="20"/>
  <c r="AZ657" i="20"/>
  <c r="AL666" i="20"/>
  <c r="V666" i="20"/>
  <c r="CN665" i="20"/>
  <c r="BX665" i="20"/>
  <c r="BH665" i="20"/>
  <c r="AR665" i="20"/>
  <c r="AB665" i="20"/>
  <c r="L665" i="20"/>
  <c r="CT664" i="20"/>
  <c r="CD664" i="20"/>
  <c r="BN664" i="20"/>
  <c r="AX664" i="20"/>
  <c r="AH664" i="20"/>
  <c r="R664" i="20"/>
  <c r="CZ663" i="20"/>
  <c r="CJ663" i="20"/>
  <c r="BT663" i="20"/>
  <c r="BD663" i="20"/>
  <c r="AN663" i="20"/>
  <c r="H663" i="20"/>
  <c r="CP662" i="20"/>
  <c r="BZ662" i="20"/>
  <c r="BJ662" i="20"/>
  <c r="AT662" i="20"/>
  <c r="AD662" i="20"/>
  <c r="V662" i="20"/>
  <c r="N662" i="20"/>
  <c r="CV661" i="20"/>
  <c r="CN661" i="20"/>
  <c r="CF661" i="20"/>
  <c r="BX661" i="20"/>
  <c r="BP661" i="20"/>
  <c r="BH661" i="20"/>
  <c r="AZ661" i="20"/>
  <c r="AR661" i="20"/>
  <c r="AJ661" i="20"/>
  <c r="AB661" i="20"/>
  <c r="T661" i="20"/>
  <c r="L661" i="20"/>
  <c r="DB660" i="20"/>
  <c r="CT660" i="20"/>
  <c r="CD660" i="20"/>
  <c r="BN660" i="20"/>
  <c r="BF660" i="20"/>
  <c r="AX660" i="20"/>
  <c r="AP660" i="20"/>
  <c r="AH660" i="20"/>
  <c r="Z660" i="20"/>
  <c r="R660" i="20"/>
  <c r="J660" i="20"/>
  <c r="CZ659" i="20"/>
  <c r="CR659" i="20"/>
  <c r="CJ659" i="20"/>
  <c r="CB659" i="20"/>
  <c r="BT659" i="20"/>
  <c r="BL659" i="20"/>
  <c r="BD659" i="20"/>
  <c r="AV659" i="20"/>
  <c r="AN659" i="20"/>
  <c r="AH659" i="20"/>
  <c r="AC659" i="20"/>
  <c r="R659" i="20"/>
  <c r="M659" i="20"/>
  <c r="H659" i="20"/>
  <c r="DA658" i="20"/>
  <c r="CW658" i="20"/>
  <c r="CS658" i="20"/>
  <c r="CO658" i="20"/>
  <c r="CK658" i="20"/>
  <c r="CG658" i="20"/>
  <c r="CC658" i="20"/>
  <c r="BY658" i="20"/>
  <c r="BU658" i="20"/>
  <c r="BQ658" i="20"/>
  <c r="BM658" i="20"/>
  <c r="BI658" i="20"/>
  <c r="BE658" i="20"/>
  <c r="BA658" i="20"/>
  <c r="AW658" i="20"/>
  <c r="AS658" i="20"/>
  <c r="AO658" i="20"/>
  <c r="AK658" i="20"/>
  <c r="AG658" i="20"/>
  <c r="AC658" i="20"/>
  <c r="Y658" i="20"/>
  <c r="U658" i="20"/>
  <c r="Q658" i="20"/>
  <c r="M658" i="20"/>
  <c r="I658" i="20"/>
  <c r="DC657" i="20"/>
  <c r="CY657" i="20"/>
  <c r="CQ657" i="20"/>
  <c r="CM657" i="20"/>
  <c r="CI657" i="20"/>
  <c r="CE657" i="20"/>
  <c r="CA657" i="20"/>
  <c r="BW657" i="20"/>
  <c r="BS657" i="20"/>
  <c r="BO657" i="20"/>
  <c r="BK657" i="20"/>
  <c r="BG657" i="20"/>
  <c r="BC657" i="20"/>
  <c r="AY657" i="20"/>
  <c r="AU657" i="20"/>
  <c r="AQ657" i="20"/>
  <c r="AM657" i="20"/>
  <c r="AI657" i="20"/>
  <c r="AE657" i="20"/>
  <c r="AA657" i="20"/>
  <c r="W657" i="20"/>
  <c r="S657" i="20"/>
  <c r="O657" i="20"/>
  <c r="K657" i="20"/>
  <c r="AK43" i="6" s="1"/>
  <c r="AK285" i="6" s="1"/>
  <c r="G657" i="20"/>
  <c r="DA656" i="20"/>
  <c r="CW656" i="20"/>
  <c r="CS656" i="20"/>
  <c r="CO656" i="20"/>
  <c r="CK656" i="20"/>
  <c r="CG656" i="20"/>
  <c r="CC656" i="20"/>
  <c r="BY656" i="20"/>
  <c r="BU656" i="20"/>
  <c r="BQ656" i="20"/>
  <c r="BM656" i="20"/>
  <c r="BI656" i="20"/>
  <c r="BE656" i="20"/>
  <c r="BA656" i="20"/>
  <c r="AW656" i="20"/>
  <c r="AS656" i="20"/>
  <c r="AO656" i="20"/>
  <c r="AK656" i="20"/>
  <c r="AG656" i="20"/>
  <c r="AC656" i="20"/>
  <c r="Y656" i="20"/>
  <c r="U656" i="20"/>
  <c r="Q656" i="20"/>
  <c r="M656" i="20"/>
  <c r="I656" i="20"/>
  <c r="DC655" i="20"/>
  <c r="CY655" i="20"/>
  <c r="AH666" i="20"/>
  <c r="R666" i="20"/>
  <c r="CZ665" i="20"/>
  <c r="CJ665" i="20"/>
  <c r="BT665" i="20"/>
  <c r="BD665" i="20"/>
  <c r="AN665" i="20"/>
  <c r="H665" i="20"/>
  <c r="CP664" i="20"/>
  <c r="BZ664" i="20"/>
  <c r="BJ664" i="20"/>
  <c r="AT664" i="20"/>
  <c r="AD664" i="20"/>
  <c r="N664" i="20"/>
  <c r="CV663" i="20"/>
  <c r="CF663" i="20"/>
  <c r="BP663" i="20"/>
  <c r="AZ663" i="20"/>
  <c r="AJ663" i="20"/>
  <c r="T663" i="20"/>
  <c r="DB662" i="20"/>
  <c r="BF662" i="20"/>
  <c r="AP662" i="20"/>
  <c r="AB662" i="20"/>
  <c r="T662" i="20"/>
  <c r="L662" i="20"/>
  <c r="DB661" i="20"/>
  <c r="CT661" i="20"/>
  <c r="CD661" i="20"/>
  <c r="BN661" i="20"/>
  <c r="BF661" i="20"/>
  <c r="AX661" i="20"/>
  <c r="AP661" i="20"/>
  <c r="AH661" i="20"/>
  <c r="Z661" i="20"/>
  <c r="R661" i="20"/>
  <c r="J661" i="20"/>
  <c r="CZ660" i="20"/>
  <c r="CR660" i="20"/>
  <c r="CJ660" i="20"/>
  <c r="CB660" i="20"/>
  <c r="BT660" i="20"/>
  <c r="BL660" i="20"/>
  <c r="BD660" i="20"/>
  <c r="AV660" i="20"/>
  <c r="AN660" i="20"/>
  <c r="AF660" i="20"/>
  <c r="P660" i="20"/>
  <c r="H660" i="20"/>
  <c r="CX659" i="20"/>
  <c r="CP659" i="20"/>
  <c r="BZ659" i="20"/>
  <c r="BR659" i="20"/>
  <c r="BJ659" i="20"/>
  <c r="BB659" i="20"/>
  <c r="AT659" i="20"/>
  <c r="AL659" i="20"/>
  <c r="AG659" i="20"/>
  <c r="AB659" i="20"/>
  <c r="V659" i="20"/>
  <c r="Q659" i="20"/>
  <c r="L659" i="20"/>
  <c r="CZ658" i="20"/>
  <c r="CV658" i="20"/>
  <c r="CR658" i="20"/>
  <c r="CN658" i="20"/>
  <c r="CJ658" i="20"/>
  <c r="CF658" i="20"/>
  <c r="CB658" i="20"/>
  <c r="BX658" i="20"/>
  <c r="BT658" i="20"/>
  <c r="BP658" i="20"/>
  <c r="BL658" i="20"/>
  <c r="BH658" i="20"/>
  <c r="BD658" i="20"/>
  <c r="AZ658" i="20"/>
  <c r="AV658" i="20"/>
  <c r="AR658" i="20"/>
  <c r="AN658" i="20"/>
  <c r="AJ658" i="20"/>
  <c r="AF658" i="20"/>
  <c r="AB658" i="20"/>
  <c r="T658" i="20"/>
  <c r="P658" i="20"/>
  <c r="L658" i="20"/>
  <c r="H658" i="20"/>
  <c r="DB657" i="20"/>
  <c r="CX657" i="20"/>
  <c r="CT657" i="20"/>
  <c r="CP657" i="20"/>
  <c r="CD657" i="20"/>
  <c r="BZ657" i="20"/>
  <c r="BR657" i="20"/>
  <c r="BN657" i="20"/>
  <c r="BJ657" i="20"/>
  <c r="BF657" i="20"/>
  <c r="BB657" i="20"/>
  <c r="AX657" i="20"/>
  <c r="AT657" i="20"/>
  <c r="AP657" i="20"/>
  <c r="AL657" i="20"/>
  <c r="AH657" i="20"/>
  <c r="AD657" i="20"/>
  <c r="Z657" i="20"/>
  <c r="V657" i="20"/>
  <c r="R657" i="20"/>
  <c r="N657" i="20"/>
  <c r="J657" i="20"/>
  <c r="CZ656" i="20"/>
  <c r="CV656" i="20"/>
  <c r="CR656" i="20"/>
  <c r="CN656" i="20"/>
  <c r="CJ656" i="20"/>
  <c r="CF656" i="20"/>
  <c r="CB656" i="20"/>
  <c r="BX656" i="20"/>
  <c r="BT656" i="20"/>
  <c r="BP656" i="20"/>
  <c r="BL656" i="20"/>
  <c r="BH656" i="20"/>
  <c r="BD656" i="20"/>
  <c r="AZ656" i="20"/>
  <c r="AV656" i="20"/>
  <c r="AR656" i="20"/>
  <c r="AN656" i="20"/>
  <c r="AJ656" i="20"/>
  <c r="AF656" i="20"/>
  <c r="AB656" i="20"/>
  <c r="T656" i="20"/>
  <c r="P656" i="20"/>
  <c r="L656" i="20"/>
  <c r="H656" i="20"/>
  <c r="DB655" i="20"/>
  <c r="CX655" i="20"/>
  <c r="CT655" i="20"/>
  <c r="CP655" i="20"/>
  <c r="CD655" i="20"/>
  <c r="BZ655" i="20"/>
  <c r="BR655" i="20"/>
  <c r="BN655" i="20"/>
  <c r="BJ655" i="20"/>
  <c r="BF655" i="20"/>
  <c r="BB655" i="20"/>
  <c r="AX655" i="20"/>
  <c r="AT655" i="20"/>
  <c r="AP655" i="20"/>
  <c r="AL655" i="20"/>
  <c r="AH655" i="20"/>
  <c r="AD655" i="20"/>
  <c r="Z655" i="20"/>
  <c r="V655" i="20"/>
  <c r="R655" i="20"/>
  <c r="N655" i="20"/>
  <c r="J655" i="20"/>
  <c r="CZ654" i="20"/>
  <c r="CV654" i="20"/>
  <c r="CR654" i="20"/>
  <c r="CN654" i="20"/>
  <c r="CJ654" i="20"/>
  <c r="CF654" i="20"/>
  <c r="CB654" i="20"/>
  <c r="BX654" i="20"/>
  <c r="AD666" i="20"/>
  <c r="N666" i="20"/>
  <c r="CV665" i="20"/>
  <c r="CF665" i="20"/>
  <c r="BP665" i="20"/>
  <c r="AZ665" i="20"/>
  <c r="AJ665" i="20"/>
  <c r="T665" i="20"/>
  <c r="DB664" i="20"/>
  <c r="BF664" i="20"/>
  <c r="AP664" i="20"/>
  <c r="Z664" i="20"/>
  <c r="J664" i="20"/>
  <c r="CR663" i="20"/>
  <c r="CB663" i="20"/>
  <c r="BL663" i="20"/>
  <c r="AV663" i="20"/>
  <c r="AF663" i="20"/>
  <c r="P663" i="20"/>
  <c r="CX662" i="20"/>
  <c r="BR662" i="20"/>
  <c r="BB662" i="20"/>
  <c r="AL662" i="20"/>
  <c r="Z662" i="20"/>
  <c r="R662" i="20"/>
  <c r="J662" i="20"/>
  <c r="CZ661" i="20"/>
  <c r="CR661" i="20"/>
  <c r="CJ661" i="20"/>
  <c r="CB661" i="20"/>
  <c r="BT661" i="20"/>
  <c r="BL661" i="20"/>
  <c r="BD661" i="20"/>
  <c r="AV661" i="20"/>
  <c r="AN661" i="20"/>
  <c r="AF661" i="20"/>
  <c r="P661" i="20"/>
  <c r="H661" i="20"/>
  <c r="CX660" i="20"/>
  <c r="CP660" i="20"/>
  <c r="BZ660" i="20"/>
  <c r="BR660" i="20"/>
  <c r="BJ660" i="20"/>
  <c r="BB660" i="20"/>
  <c r="AT660" i="20"/>
  <c r="AL660" i="20"/>
  <c r="AD660" i="20"/>
  <c r="V660" i="20"/>
  <c r="N660" i="20"/>
  <c r="CV659" i="20"/>
  <c r="CN659" i="20"/>
  <c r="CF659" i="20"/>
  <c r="BX659" i="20"/>
  <c r="BP659" i="20"/>
  <c r="BH659" i="20"/>
  <c r="AZ659" i="20"/>
  <c r="AR659" i="20"/>
  <c r="AK659" i="20"/>
  <c r="AF659" i="20"/>
  <c r="Z659" i="20"/>
  <c r="U659" i="20"/>
  <c r="P659" i="20"/>
  <c r="J659" i="20"/>
  <c r="DC658" i="20"/>
  <c r="CY658" i="20"/>
  <c r="CQ658" i="20"/>
  <c r="CM658" i="20"/>
  <c r="CI658" i="20"/>
  <c r="CE658" i="20"/>
  <c r="CA658" i="20"/>
  <c r="BW658" i="20"/>
  <c r="BS658" i="20"/>
  <c r="BO658" i="20"/>
  <c r="BK658" i="20"/>
  <c r="BG658" i="20"/>
  <c r="BC658" i="20"/>
  <c r="AY658" i="20"/>
  <c r="AU658" i="20"/>
  <c r="AQ658" i="20"/>
  <c r="AM658" i="20"/>
  <c r="AI658" i="20"/>
  <c r="AE658" i="20"/>
  <c r="AA658" i="20"/>
  <c r="W658" i="20"/>
  <c r="S658" i="20"/>
  <c r="O658" i="20"/>
  <c r="K658" i="20"/>
  <c r="AK44" i="6" s="1"/>
  <c r="AK286" i="6" s="1"/>
  <c r="G658" i="20"/>
  <c r="DA657" i="20"/>
  <c r="CW657" i="20"/>
  <c r="CS657" i="20"/>
  <c r="CO657" i="20"/>
  <c r="CK657" i="20"/>
  <c r="CG657" i="20"/>
  <c r="CC657" i="20"/>
  <c r="BY657" i="20"/>
  <c r="BU657" i="20"/>
  <c r="BQ657" i="20"/>
  <c r="BM657" i="20"/>
  <c r="BI657" i="20"/>
  <c r="BE657" i="20"/>
  <c r="BA657" i="20"/>
  <c r="AW657" i="20"/>
  <c r="AS657" i="20"/>
  <c r="AO657" i="20"/>
  <c r="AK657" i="20"/>
  <c r="AG657" i="20"/>
  <c r="AC657" i="20"/>
  <c r="Y657" i="20"/>
  <c r="U657" i="20"/>
  <c r="Q657" i="20"/>
  <c r="M657" i="20"/>
  <c r="I657" i="20"/>
  <c r="DC656" i="20"/>
  <c r="CY656" i="20"/>
  <c r="CQ656" i="20"/>
  <c r="CM656" i="20"/>
  <c r="CI656" i="20"/>
  <c r="CE656" i="20"/>
  <c r="CA656" i="20"/>
  <c r="BW656" i="20"/>
  <c r="BS656" i="20"/>
  <c r="BO656" i="20"/>
  <c r="BK656" i="20"/>
  <c r="BG656" i="20"/>
  <c r="BC656" i="20"/>
  <c r="AY656" i="20"/>
  <c r="AU656" i="20"/>
  <c r="AQ656" i="20"/>
  <c r="AM656" i="20"/>
  <c r="AI656" i="20"/>
  <c r="AE656" i="20"/>
  <c r="AA656" i="20"/>
  <c r="W656" i="20"/>
  <c r="S656" i="20"/>
  <c r="O656" i="20"/>
  <c r="K656" i="20"/>
  <c r="AK42" i="6" s="1"/>
  <c r="AK284" i="6" s="1"/>
  <c r="G656" i="20"/>
  <c r="DA655" i="20"/>
  <c r="CW655" i="20"/>
  <c r="CS655" i="20"/>
  <c r="CO655" i="20"/>
  <c r="CK655" i="20"/>
  <c r="CG655" i="20"/>
  <c r="CC655" i="20"/>
  <c r="BY655" i="20"/>
  <c r="BU655" i="20"/>
  <c r="BQ655" i="20"/>
  <c r="BM655" i="20"/>
  <c r="BI655" i="20"/>
  <c r="BE655" i="20"/>
  <c r="BA655" i="20"/>
  <c r="AW655" i="20"/>
  <c r="AS655" i="20"/>
  <c r="AO655" i="20"/>
  <c r="AK655" i="20"/>
  <c r="AG655" i="20"/>
  <c r="AC655" i="20"/>
  <c r="Y655" i="20"/>
  <c r="U655" i="20"/>
  <c r="Q655" i="20"/>
  <c r="M655" i="20"/>
  <c r="H643" i="20"/>
  <c r="L643" i="20"/>
  <c r="P643" i="20"/>
  <c r="T643" i="20"/>
  <c r="AB643" i="20"/>
  <c r="AF643" i="20"/>
  <c r="AJ643" i="20"/>
  <c r="AN643" i="20"/>
  <c r="AR643" i="20"/>
  <c r="AV643" i="20"/>
  <c r="AZ643" i="20"/>
  <c r="BD643" i="20"/>
  <c r="BH643" i="20"/>
  <c r="BL643" i="20"/>
  <c r="BP643" i="20"/>
  <c r="BT643" i="20"/>
  <c r="BX643" i="20"/>
  <c r="CB643" i="20"/>
  <c r="CF643" i="20"/>
  <c r="CJ643" i="20"/>
  <c r="CN643" i="20"/>
  <c r="CR643" i="20"/>
  <c r="CV643" i="20"/>
  <c r="CZ643" i="20"/>
  <c r="J644" i="20"/>
  <c r="N644" i="20"/>
  <c r="R644" i="20"/>
  <c r="V644" i="20"/>
  <c r="Z644" i="20"/>
  <c r="AD644" i="20"/>
  <c r="AH644" i="20"/>
  <c r="AL644" i="20"/>
  <c r="AP644" i="20"/>
  <c r="AT644" i="20"/>
  <c r="AX644" i="20"/>
  <c r="BB644" i="20"/>
  <c r="BF644" i="20"/>
  <c r="BJ644" i="20"/>
  <c r="BN644" i="20"/>
  <c r="BR644" i="20"/>
  <c r="BZ644" i="20"/>
  <c r="CD644" i="20"/>
  <c r="CP644" i="20"/>
  <c r="CT644" i="20"/>
  <c r="CX644" i="20"/>
  <c r="DB644" i="20"/>
  <c r="H645" i="20"/>
  <c r="L645" i="20"/>
  <c r="P645" i="20"/>
  <c r="T645" i="20"/>
  <c r="AB645" i="20"/>
  <c r="AF645" i="20"/>
  <c r="AJ645" i="20"/>
  <c r="AN645" i="20"/>
  <c r="AR645" i="20"/>
  <c r="AV645" i="20"/>
  <c r="AZ645" i="20"/>
  <c r="BD645" i="20"/>
  <c r="BH645" i="20"/>
  <c r="BL645" i="20"/>
  <c r="BP645" i="20"/>
  <c r="BT645" i="20"/>
  <c r="BX645" i="20"/>
  <c r="CB645" i="20"/>
  <c r="CF645" i="20"/>
  <c r="CJ645" i="20"/>
  <c r="CN645" i="20"/>
  <c r="CR645" i="20"/>
  <c r="CV645" i="20"/>
  <c r="CZ645" i="20"/>
  <c r="J646" i="20"/>
  <c r="N646" i="20"/>
  <c r="R646" i="20"/>
  <c r="V646" i="20"/>
  <c r="Z646" i="20"/>
  <c r="AD646" i="20"/>
  <c r="AH646" i="20"/>
  <c r="AL646" i="20"/>
  <c r="AP646" i="20"/>
  <c r="AT646" i="20"/>
  <c r="AX646" i="20"/>
  <c r="BB646" i="20"/>
  <c r="BF646" i="20"/>
  <c r="BJ646" i="20"/>
  <c r="BN646" i="20"/>
  <c r="BR646" i="20"/>
  <c r="BZ646" i="20"/>
  <c r="CD646" i="20"/>
  <c r="CP646" i="20"/>
  <c r="CT646" i="20"/>
  <c r="CX646" i="20"/>
  <c r="DB646" i="20"/>
  <c r="H647" i="20"/>
  <c r="L647" i="20"/>
  <c r="P647" i="20"/>
  <c r="T647" i="20"/>
  <c r="AB647" i="20"/>
  <c r="AF647" i="20"/>
  <c r="AJ647" i="20"/>
  <c r="AN647" i="20"/>
  <c r="AR647" i="20"/>
  <c r="AV647" i="20"/>
  <c r="AZ647" i="20"/>
  <c r="BD647" i="20"/>
  <c r="BH647" i="20"/>
  <c r="BL647" i="20"/>
  <c r="BP647" i="20"/>
  <c r="BT647" i="20"/>
  <c r="BX647" i="20"/>
  <c r="CB647" i="20"/>
  <c r="CF647" i="20"/>
  <c r="CJ647" i="20"/>
  <c r="CN647" i="20"/>
  <c r="CR647" i="20"/>
  <c r="CV647" i="20"/>
  <c r="CZ647" i="20"/>
  <c r="J648" i="20"/>
  <c r="N648" i="20"/>
  <c r="R648" i="20"/>
  <c r="V648" i="20"/>
  <c r="Z648" i="20"/>
  <c r="AD648" i="20"/>
  <c r="AH648" i="20"/>
  <c r="AL648" i="20"/>
  <c r="AP648" i="20"/>
  <c r="AT648" i="20"/>
  <c r="AX648" i="20"/>
  <c r="BF648" i="20"/>
  <c r="BJ648" i="20"/>
  <c r="BN648" i="20"/>
  <c r="BR648" i="20"/>
  <c r="BZ648" i="20"/>
  <c r="CP648" i="20"/>
  <c r="CT648" i="20"/>
  <c r="CX648" i="20"/>
  <c r="DB648" i="20"/>
  <c r="H649" i="20"/>
  <c r="L649" i="20"/>
  <c r="P649" i="20"/>
  <c r="T649" i="20"/>
  <c r="AB649" i="20"/>
  <c r="AF649" i="20"/>
  <c r="AJ649" i="20"/>
  <c r="AN649" i="20"/>
  <c r="AR649" i="20"/>
  <c r="AV649" i="20"/>
  <c r="AZ649" i="20"/>
  <c r="BD649" i="20"/>
  <c r="BH649" i="20"/>
  <c r="BL649" i="20"/>
  <c r="BP649" i="20"/>
  <c r="BT649" i="20"/>
  <c r="BX649" i="20"/>
  <c r="CB649" i="20"/>
  <c r="CF649" i="20"/>
  <c r="CJ649" i="20"/>
  <c r="CN649" i="20"/>
  <c r="CR649" i="20"/>
  <c r="CV649" i="20"/>
  <c r="CZ649" i="20"/>
  <c r="J650" i="20"/>
  <c r="N650" i="20"/>
  <c r="R650" i="20"/>
  <c r="V650" i="20"/>
  <c r="Z650" i="20"/>
  <c r="AD650" i="20"/>
  <c r="AH650" i="20"/>
  <c r="AL650" i="20"/>
  <c r="AP650" i="20"/>
  <c r="AT650" i="20"/>
  <c r="AX650" i="20"/>
  <c r="BB650" i="20"/>
  <c r="BF650" i="20"/>
  <c r="BJ650" i="20"/>
  <c r="BN650" i="20"/>
  <c r="BR650" i="20"/>
  <c r="BZ650" i="20"/>
  <c r="CD650" i="20"/>
  <c r="CP650" i="20"/>
  <c r="CT650" i="20"/>
  <c r="CX650" i="20"/>
  <c r="DB650" i="20"/>
  <c r="H651" i="20"/>
  <c r="L651" i="20"/>
  <c r="P651" i="20"/>
  <c r="T651" i="20"/>
  <c r="AB651" i="20"/>
  <c r="AF651" i="20"/>
  <c r="AJ651" i="20"/>
  <c r="AN651" i="20"/>
  <c r="AR651" i="20"/>
  <c r="AV651" i="20"/>
  <c r="AZ651" i="20"/>
  <c r="BD651" i="20"/>
  <c r="BH651" i="20"/>
  <c r="BL651" i="20"/>
  <c r="BP651" i="20"/>
  <c r="BT651" i="20"/>
  <c r="BX651" i="20"/>
  <c r="CB651" i="20"/>
  <c r="CF651" i="20"/>
  <c r="CJ651" i="20"/>
  <c r="CN651" i="20"/>
  <c r="CR651" i="20"/>
  <c r="CV651" i="20"/>
  <c r="CZ651" i="20"/>
  <c r="J652" i="20"/>
  <c r="N652" i="20"/>
  <c r="R652" i="20"/>
  <c r="V652" i="20"/>
  <c r="Z652" i="20"/>
  <c r="AD652" i="20"/>
  <c r="AH652" i="20"/>
  <c r="AL652" i="20"/>
  <c r="AP652" i="20"/>
  <c r="AT652" i="20"/>
  <c r="AX652" i="20"/>
  <c r="BB652" i="20"/>
  <c r="BF652" i="20"/>
  <c r="BJ652" i="20"/>
  <c r="BN652" i="20"/>
  <c r="BR652" i="20"/>
  <c r="BZ652" i="20"/>
  <c r="CD652" i="20"/>
  <c r="CP652" i="20"/>
  <c r="CT652" i="20"/>
  <c r="CX652" i="20"/>
  <c r="DB652" i="20"/>
  <c r="H653" i="20"/>
  <c r="L653" i="20"/>
  <c r="P653" i="20"/>
  <c r="T653" i="20"/>
  <c r="AB653" i="20"/>
  <c r="AF653" i="20"/>
  <c r="AJ653" i="20"/>
  <c r="AN653" i="20"/>
  <c r="AR653" i="20"/>
  <c r="AV653" i="20"/>
  <c r="AZ653" i="20"/>
  <c r="BD653" i="20"/>
  <c r="BH653" i="20"/>
  <c r="BL653" i="20"/>
  <c r="BP653" i="20"/>
  <c r="BT653" i="20"/>
  <c r="BX653" i="20"/>
  <c r="CB653" i="20"/>
  <c r="CF653" i="20"/>
  <c r="CJ653" i="20"/>
  <c r="CN653" i="20"/>
  <c r="CR653" i="20"/>
  <c r="CV653" i="20"/>
  <c r="CZ653" i="20"/>
  <c r="J654" i="20"/>
  <c r="N654" i="20"/>
  <c r="R654" i="20"/>
  <c r="V654" i="20"/>
  <c r="Z654" i="20"/>
  <c r="AD654" i="20"/>
  <c r="AH654" i="20"/>
  <c r="AL654" i="20"/>
  <c r="AP654" i="20"/>
  <c r="AT654" i="20"/>
  <c r="AX654" i="20"/>
  <c r="BB654" i="20"/>
  <c r="BF654" i="20"/>
  <c r="BJ654" i="20"/>
  <c r="BN654" i="20"/>
  <c r="BR654" i="20"/>
  <c r="CA654" i="20"/>
  <c r="CG654" i="20"/>
  <c r="CQ654" i="20"/>
  <c r="CW654" i="20"/>
  <c r="DB654" i="20"/>
  <c r="I655" i="20"/>
  <c r="P655" i="20"/>
  <c r="AF655" i="20"/>
  <c r="AN655" i="20"/>
  <c r="AV655" i="20"/>
  <c r="BD655" i="20"/>
  <c r="BL655" i="20"/>
  <c r="BT655" i="20"/>
  <c r="CB655" i="20"/>
  <c r="CJ655" i="20"/>
  <c r="CR655" i="20"/>
  <c r="V656" i="20"/>
  <c r="AL656" i="20"/>
  <c r="BB656" i="20"/>
  <c r="BR656" i="20"/>
  <c r="CX656" i="20"/>
  <c r="P657" i="20"/>
  <c r="AF657" i="20"/>
  <c r="AV657" i="20"/>
  <c r="CL672" i="20" l="1"/>
  <c r="AG58" i="6" s="1"/>
  <c r="AG300" i="6" s="1"/>
  <c r="CU675" i="20"/>
  <c r="CH675" i="20"/>
  <c r="AI61" i="6" s="1"/>
  <c r="AI303" i="6" s="1"/>
  <c r="X681" i="20"/>
  <c r="AJ67" i="6" s="1"/>
  <c r="AJ309" i="6" s="1"/>
  <c r="CL670" i="20"/>
  <c r="AG56" i="6" s="1"/>
  <c r="AG298" i="6" s="1"/>
  <c r="CH673" i="20"/>
  <c r="AI59" i="6" s="1"/>
  <c r="AI301" i="6" s="1"/>
  <c r="CL666" i="20"/>
  <c r="AG52" i="6" s="1"/>
  <c r="AG294" i="6" s="1"/>
  <c r="CU672" i="20"/>
  <c r="CL677" i="20"/>
  <c r="AG63" i="6" s="1"/>
  <c r="AG305" i="6" s="1"/>
  <c r="CL680" i="20"/>
  <c r="AG66" i="6" s="1"/>
  <c r="AG308" i="6" s="1"/>
  <c r="CL692" i="20"/>
  <c r="AG69" i="6" s="1"/>
  <c r="AG311" i="6" s="1"/>
  <c r="CU689" i="20"/>
  <c r="CL687" i="20"/>
  <c r="AG73" i="6" s="1"/>
  <c r="AG315" i="6" s="1"/>
  <c r="AK79" i="6"/>
  <c r="CL662" i="20"/>
  <c r="AG48" i="6" s="1"/>
  <c r="AG290" i="6" s="1"/>
  <c r="CL675" i="20"/>
  <c r="AG61" i="6" s="1"/>
  <c r="AG303" i="6" s="1"/>
  <c r="CU670" i="20"/>
  <c r="CU668" i="20"/>
  <c r="CH685" i="20"/>
  <c r="AI71" i="6" s="1"/>
  <c r="AI313" i="6" s="1"/>
  <c r="DD671" i="20"/>
  <c r="CL689" i="20"/>
  <c r="AG75" i="6" s="1"/>
  <c r="AG317" i="6" s="1"/>
  <c r="X671" i="20"/>
  <c r="AJ57" i="6" s="1"/>
  <c r="AJ299" i="6" s="1"/>
  <c r="CH672" i="20"/>
  <c r="AI58" i="6" s="1"/>
  <c r="AI300" i="6" s="1"/>
  <c r="CU680" i="20"/>
  <c r="CU658" i="20"/>
  <c r="CH668" i="20"/>
  <c r="AI54" i="6" s="1"/>
  <c r="AI296" i="6" s="1"/>
  <c r="X669" i="20"/>
  <c r="AJ55" i="6" s="1"/>
  <c r="AJ297" i="6" s="1"/>
  <c r="CL668" i="20"/>
  <c r="AG54" i="6" s="1"/>
  <c r="AG296" i="6" s="1"/>
  <c r="CL673" i="20"/>
  <c r="AG59" i="6" s="1"/>
  <c r="AG301" i="6" s="1"/>
  <c r="CU656" i="20"/>
  <c r="CU682" i="20"/>
  <c r="CL664" i="20"/>
  <c r="AG50" i="6" s="1"/>
  <c r="AG292" i="6" s="1"/>
  <c r="CU673" i="20"/>
  <c r="CH674" i="20"/>
  <c r="AI60" i="6" s="1"/>
  <c r="AI302" i="6" s="1"/>
  <c r="CH658" i="20"/>
  <c r="AI44" i="6" s="1"/>
  <c r="AI286" i="6" s="1"/>
  <c r="CL658" i="20"/>
  <c r="AG44" i="6" s="1"/>
  <c r="AG286" i="6" s="1"/>
  <c r="CU677" i="20"/>
  <c r="DD681" i="20"/>
  <c r="CL686" i="20"/>
  <c r="AG72" i="6" s="1"/>
  <c r="AG314" i="6" s="1"/>
  <c r="CV690" i="20"/>
  <c r="CF690" i="20"/>
  <c r="BP690" i="20"/>
  <c r="AZ690" i="20"/>
  <c r="AJ690" i="20"/>
  <c r="P690" i="20"/>
  <c r="CH656" i="20"/>
  <c r="AI42" i="6" s="1"/>
  <c r="AI284" i="6" s="1"/>
  <c r="BV657" i="20"/>
  <c r="AH43" i="6" s="1"/>
  <c r="AH285" i="6" s="1"/>
  <c r="DD656" i="20"/>
  <c r="X658" i="20"/>
  <c r="AJ44" i="6" s="1"/>
  <c r="AJ286" i="6" s="1"/>
  <c r="CH662" i="20"/>
  <c r="AI48" i="6" s="1"/>
  <c r="AI290" i="6" s="1"/>
  <c r="CU662" i="20"/>
  <c r="BV663" i="20"/>
  <c r="AH49" i="6" s="1"/>
  <c r="AH291" i="6" s="1"/>
  <c r="X667" i="20"/>
  <c r="AJ53" i="6" s="1"/>
  <c r="AJ295" i="6" s="1"/>
  <c r="X660" i="20"/>
  <c r="AJ46" i="6" s="1"/>
  <c r="AJ288" i="6" s="1"/>
  <c r="CL661" i="20"/>
  <c r="AG47" i="6" s="1"/>
  <c r="AG289" i="6" s="1"/>
  <c r="DD662" i="20"/>
  <c r="X664" i="20"/>
  <c r="AJ50" i="6" s="1"/>
  <c r="AJ292" i="6" s="1"/>
  <c r="CL665" i="20"/>
  <c r="AG51" i="6" s="1"/>
  <c r="AG293" i="6" s="1"/>
  <c r="CL669" i="20"/>
  <c r="AG55" i="6" s="1"/>
  <c r="AG297" i="6" s="1"/>
  <c r="DD670" i="20"/>
  <c r="X672" i="20"/>
  <c r="AJ58" i="6" s="1"/>
  <c r="AJ300" i="6" s="1"/>
  <c r="CH677" i="20"/>
  <c r="AI63" i="6" s="1"/>
  <c r="AI305" i="6" s="1"/>
  <c r="DD676" i="20"/>
  <c r="CH678" i="20"/>
  <c r="AI64" i="6" s="1"/>
  <c r="AI306" i="6" s="1"/>
  <c r="X679" i="20"/>
  <c r="AJ65" i="6" s="1"/>
  <c r="AJ307" i="6" s="1"/>
  <c r="X675" i="20"/>
  <c r="AJ61" i="6" s="1"/>
  <c r="AJ303" i="6" s="1"/>
  <c r="CL676" i="20"/>
  <c r="AG62" i="6" s="1"/>
  <c r="AG304" i="6" s="1"/>
  <c r="DD677" i="20"/>
  <c r="BV679" i="20"/>
  <c r="AH65" i="6" s="1"/>
  <c r="AH307" i="6" s="1"/>
  <c r="DD679" i="20"/>
  <c r="BV681" i="20"/>
  <c r="AH67" i="6" s="1"/>
  <c r="AH309" i="6" s="1"/>
  <c r="BV684" i="20"/>
  <c r="AH70" i="6" s="1"/>
  <c r="AH312" i="6" s="1"/>
  <c r="CL679" i="20"/>
  <c r="AG65" i="6" s="1"/>
  <c r="AG307" i="6" s="1"/>
  <c r="DD680" i="20"/>
  <c r="X682" i="20"/>
  <c r="AJ68" i="6" s="1"/>
  <c r="AJ310" i="6" s="1"/>
  <c r="DD684" i="20"/>
  <c r="CH692" i="20"/>
  <c r="AI69" i="6" s="1"/>
  <c r="AI311" i="6" s="1"/>
  <c r="X684" i="20"/>
  <c r="AJ70" i="6" s="1"/>
  <c r="AJ312" i="6" s="1"/>
  <c r="CH684" i="20"/>
  <c r="AI70" i="6" s="1"/>
  <c r="AI312" i="6" s="1"/>
  <c r="CU684" i="20"/>
  <c r="BV685" i="20"/>
  <c r="AH71" i="6" s="1"/>
  <c r="AH313" i="6" s="1"/>
  <c r="DD688" i="20"/>
  <c r="BV686" i="20"/>
  <c r="AH72" i="6" s="1"/>
  <c r="AH314" i="6" s="1"/>
  <c r="CU687" i="20"/>
  <c r="CH688" i="20"/>
  <c r="AI74" i="6" s="1"/>
  <c r="AI316" i="6" s="1"/>
  <c r="CU688" i="20"/>
  <c r="BV689" i="20"/>
  <c r="AH75" i="6" s="1"/>
  <c r="AH317" i="6" s="1"/>
  <c r="X654" i="20"/>
  <c r="AJ40" i="6" s="1"/>
  <c r="AJ282" i="6" s="1"/>
  <c r="DD652" i="20"/>
  <c r="CL651" i="20"/>
  <c r="AG37" i="6" s="1"/>
  <c r="AG279" i="6" s="1"/>
  <c r="X650" i="20"/>
  <c r="AJ36" i="6" s="1"/>
  <c r="AJ278" i="6" s="1"/>
  <c r="DD648" i="20"/>
  <c r="CL647" i="20"/>
  <c r="AG33" i="6" s="1"/>
  <c r="AG275" i="6" s="1"/>
  <c r="X646" i="20"/>
  <c r="AJ32" i="6" s="1"/>
  <c r="AJ274" i="6" s="1"/>
  <c r="DD644" i="20"/>
  <c r="DC690" i="20"/>
  <c r="CI690" i="20"/>
  <c r="CL643" i="20"/>
  <c r="AG27" i="6" s="1"/>
  <c r="AG269" i="6" s="1"/>
  <c r="BS690" i="20"/>
  <c r="BC690" i="20"/>
  <c r="AM690" i="20"/>
  <c r="W690" i="20"/>
  <c r="G690" i="20"/>
  <c r="CT690" i="20"/>
  <c r="BR690" i="20"/>
  <c r="BB690" i="20"/>
  <c r="AL690" i="20"/>
  <c r="V690" i="20"/>
  <c r="X653" i="20"/>
  <c r="AJ39" i="6" s="1"/>
  <c r="AJ281" i="6" s="1"/>
  <c r="DD651" i="20"/>
  <c r="CL650" i="20"/>
  <c r="AG36" i="6" s="1"/>
  <c r="AG278" i="6" s="1"/>
  <c r="X649" i="20"/>
  <c r="AJ35" i="6" s="1"/>
  <c r="AJ277" i="6" s="1"/>
  <c r="DD647" i="20"/>
  <c r="CL646" i="20"/>
  <c r="AG32" i="6" s="1"/>
  <c r="AG274" i="6" s="1"/>
  <c r="X645" i="20"/>
  <c r="AJ31" i="6" s="1"/>
  <c r="AJ273" i="6" s="1"/>
  <c r="CW690" i="20"/>
  <c r="DD643" i="20"/>
  <c r="CG690" i="20"/>
  <c r="BQ690" i="20"/>
  <c r="BA690" i="20"/>
  <c r="AK690" i="20"/>
  <c r="U690" i="20"/>
  <c r="DD654" i="20"/>
  <c r="CR690" i="20"/>
  <c r="CB690" i="20"/>
  <c r="BL690" i="20"/>
  <c r="AV690" i="20"/>
  <c r="AF690" i="20"/>
  <c r="L690" i="20"/>
  <c r="DD655" i="20"/>
  <c r="X657" i="20"/>
  <c r="AJ43" i="6" s="1"/>
  <c r="AJ285" i="6" s="1"/>
  <c r="BV656" i="20"/>
  <c r="AH42" i="6" s="1"/>
  <c r="AH284" i="6" s="1"/>
  <c r="X659" i="20"/>
  <c r="AJ45" i="6" s="1"/>
  <c r="AJ287" i="6" s="1"/>
  <c r="CL660" i="20"/>
  <c r="AG46" i="6" s="1"/>
  <c r="AG288" i="6" s="1"/>
  <c r="DD661" i="20"/>
  <c r="X663" i="20"/>
  <c r="AJ49" i="6" s="1"/>
  <c r="AJ291" i="6" s="1"/>
  <c r="DD665" i="20"/>
  <c r="CU667" i="20"/>
  <c r="CH661" i="20"/>
  <c r="AI47" i="6" s="1"/>
  <c r="AI289" i="6" s="1"/>
  <c r="CU661" i="20"/>
  <c r="BV662" i="20"/>
  <c r="AH48" i="6" s="1"/>
  <c r="AH290" i="6" s="1"/>
  <c r="CH665" i="20"/>
  <c r="AI51" i="6" s="1"/>
  <c r="AI293" i="6" s="1"/>
  <c r="CU665" i="20"/>
  <c r="BV666" i="20"/>
  <c r="AH52" i="6" s="1"/>
  <c r="AH294" i="6" s="1"/>
  <c r="CH669" i="20"/>
  <c r="AI55" i="6" s="1"/>
  <c r="AI297" i="6" s="1"/>
  <c r="CU669" i="20"/>
  <c r="BV670" i="20"/>
  <c r="AH56" i="6" s="1"/>
  <c r="AH298" i="6" s="1"/>
  <c r="DD674" i="20"/>
  <c r="BV676" i="20"/>
  <c r="AH62" i="6" s="1"/>
  <c r="AH304" i="6" s="1"/>
  <c r="CH676" i="20"/>
  <c r="AI62" i="6" s="1"/>
  <c r="AI304" i="6" s="1"/>
  <c r="CU676" i="20"/>
  <c r="BV677" i="20"/>
  <c r="AH63" i="6" s="1"/>
  <c r="AH305" i="6" s="1"/>
  <c r="CH680" i="20"/>
  <c r="AI66" i="6" s="1"/>
  <c r="AI308" i="6" s="1"/>
  <c r="BV692" i="20"/>
  <c r="AH69" i="6" s="1"/>
  <c r="AH311" i="6" s="1"/>
  <c r="CH679" i="20"/>
  <c r="AI65" i="6" s="1"/>
  <c r="AI307" i="6" s="1"/>
  <c r="CU679" i="20"/>
  <c r="BV680" i="20"/>
  <c r="AH66" i="6" s="1"/>
  <c r="AH308" i="6" s="1"/>
  <c r="DD692" i="20"/>
  <c r="X685" i="20"/>
  <c r="AJ71" i="6" s="1"/>
  <c r="AJ313" i="6" s="1"/>
  <c r="X688" i="20"/>
  <c r="AJ74" i="6" s="1"/>
  <c r="AJ316" i="6" s="1"/>
  <c r="DD687" i="20"/>
  <c r="X686" i="20"/>
  <c r="AJ72" i="6" s="1"/>
  <c r="AJ314" i="6" s="1"/>
  <c r="X689" i="20"/>
  <c r="AJ75" i="6" s="1"/>
  <c r="AJ317" i="6" s="1"/>
  <c r="CL655" i="20"/>
  <c r="AG41" i="6" s="1"/>
  <c r="AG283" i="6" s="1"/>
  <c r="BV654" i="20"/>
  <c r="AH40" i="6" s="1"/>
  <c r="AH282" i="6" s="1"/>
  <c r="CU653" i="20"/>
  <c r="CH653" i="20"/>
  <c r="AI39" i="6" s="1"/>
  <c r="AI281" i="6" s="1"/>
  <c r="BV650" i="20"/>
  <c r="AH36" i="6" s="1"/>
  <c r="AH278" i="6" s="1"/>
  <c r="CU649" i="20"/>
  <c r="CH649" i="20"/>
  <c r="AI35" i="6" s="1"/>
  <c r="AI277" i="6" s="1"/>
  <c r="BV646" i="20"/>
  <c r="AH32" i="6" s="1"/>
  <c r="AH274" i="6" s="1"/>
  <c r="CU645" i="20"/>
  <c r="CH645" i="20"/>
  <c r="AI31" i="6" s="1"/>
  <c r="AI273" i="6" s="1"/>
  <c r="CY690" i="20"/>
  <c r="CE690" i="20"/>
  <c r="BO690" i="20"/>
  <c r="AY690" i="20"/>
  <c r="AI690" i="20"/>
  <c r="S690" i="20"/>
  <c r="CL654" i="20"/>
  <c r="AG40" i="6" s="1"/>
  <c r="AG282" i="6" s="1"/>
  <c r="CP690" i="20"/>
  <c r="BN690" i="20"/>
  <c r="AX690" i="20"/>
  <c r="AH690" i="20"/>
  <c r="R690" i="20"/>
  <c r="CH655" i="20"/>
  <c r="AI41" i="6" s="1"/>
  <c r="AI283" i="6" s="1"/>
  <c r="CU654" i="20"/>
  <c r="BV653" i="20"/>
  <c r="AH39" i="6" s="1"/>
  <c r="AH281" i="6" s="1"/>
  <c r="CU652" i="20"/>
  <c r="CH652" i="20"/>
  <c r="AI38" i="6" s="1"/>
  <c r="AI280" i="6" s="1"/>
  <c r="BV649" i="20"/>
  <c r="AH35" i="6" s="1"/>
  <c r="AH277" i="6" s="1"/>
  <c r="CU648" i="20"/>
  <c r="CH648" i="20"/>
  <c r="AI34" i="6" s="1"/>
  <c r="AI276" i="6" s="1"/>
  <c r="BV645" i="20"/>
  <c r="AH31" i="6" s="1"/>
  <c r="AH273" i="6" s="1"/>
  <c r="CU644" i="20"/>
  <c r="CH644" i="20"/>
  <c r="AI30" i="6" s="1"/>
  <c r="AI272" i="6" s="1"/>
  <c r="CS690" i="20"/>
  <c r="CC690" i="20"/>
  <c r="BM690" i="20"/>
  <c r="AW690" i="20"/>
  <c r="AG690" i="20"/>
  <c r="Q690" i="20"/>
  <c r="CN690" i="20"/>
  <c r="BX690" i="20"/>
  <c r="BH690" i="20"/>
  <c r="AR690" i="20"/>
  <c r="AB690" i="20"/>
  <c r="H690" i="20"/>
  <c r="BV655" i="20"/>
  <c r="AH41" i="6" s="1"/>
  <c r="AH283" i="6" s="1"/>
  <c r="X656" i="20"/>
  <c r="AJ42" i="6" s="1"/>
  <c r="AJ284" i="6" s="1"/>
  <c r="CL657" i="20"/>
  <c r="AG43" i="6" s="1"/>
  <c r="AG285" i="6" s="1"/>
  <c r="DD658" i="20"/>
  <c r="CH660" i="20"/>
  <c r="AI46" i="6" s="1"/>
  <c r="AI288" i="6" s="1"/>
  <c r="CU660" i="20"/>
  <c r="BV661" i="20"/>
  <c r="AH47" i="6" s="1"/>
  <c r="AH289" i="6" s="1"/>
  <c r="CH664" i="20"/>
  <c r="AI50" i="6" s="1"/>
  <c r="AI292" i="6" s="1"/>
  <c r="CU664" i="20"/>
  <c r="BV665" i="20"/>
  <c r="AH51" i="6" s="1"/>
  <c r="AH293" i="6" s="1"/>
  <c r="CH666" i="20"/>
  <c r="AI52" i="6" s="1"/>
  <c r="AI294" i="6" s="1"/>
  <c r="DD668" i="20"/>
  <c r="CU666" i="20"/>
  <c r="CL659" i="20"/>
  <c r="AG45" i="6" s="1"/>
  <c r="AG287" i="6" s="1"/>
  <c r="DD660" i="20"/>
  <c r="X662" i="20"/>
  <c r="AJ48" i="6" s="1"/>
  <c r="AJ290" i="6" s="1"/>
  <c r="CL663" i="20"/>
  <c r="AG49" i="6" s="1"/>
  <c r="AG291" i="6" s="1"/>
  <c r="DD664" i="20"/>
  <c r="X666" i="20"/>
  <c r="AJ52" i="6" s="1"/>
  <c r="AJ294" i="6" s="1"/>
  <c r="CL667" i="20"/>
  <c r="AG53" i="6" s="1"/>
  <c r="AG295" i="6" s="1"/>
  <c r="X673" i="20"/>
  <c r="AJ59" i="6" s="1"/>
  <c r="AJ301" i="6" s="1"/>
  <c r="X670" i="20"/>
  <c r="AJ56" i="6" s="1"/>
  <c r="AJ298" i="6" s="1"/>
  <c r="CL671" i="20"/>
  <c r="AG57" i="6" s="1"/>
  <c r="AG299" i="6" s="1"/>
  <c r="DD672" i="20"/>
  <c r="DD673" i="20"/>
  <c r="CU678" i="20"/>
  <c r="CL674" i="20"/>
  <c r="AG60" i="6" s="1"/>
  <c r="AG302" i="6" s="1"/>
  <c r="DD675" i="20"/>
  <c r="X677" i="20"/>
  <c r="AJ63" i="6" s="1"/>
  <c r="AJ305" i="6" s="1"/>
  <c r="DD678" i="20"/>
  <c r="X680" i="20"/>
  <c r="AJ66" i="6" s="1"/>
  <c r="AJ308" i="6" s="1"/>
  <c r="CL681" i="20"/>
  <c r="AG67" i="6" s="1"/>
  <c r="AG309" i="6" s="1"/>
  <c r="DD682" i="20"/>
  <c r="CU692" i="20"/>
  <c r="CL685" i="20"/>
  <c r="AG71" i="6" s="1"/>
  <c r="AG313" i="6" s="1"/>
  <c r="CH686" i="20"/>
  <c r="AI72" i="6" s="1"/>
  <c r="AI314" i="6" s="1"/>
  <c r="CU686" i="20"/>
  <c r="BV687" i="20"/>
  <c r="AH73" i="6" s="1"/>
  <c r="AH315" i="6" s="1"/>
  <c r="BV688" i="20"/>
  <c r="AH74" i="6" s="1"/>
  <c r="AH316" i="6" s="1"/>
  <c r="CH687" i="20"/>
  <c r="AI73" i="6" s="1"/>
  <c r="AI315" i="6" s="1"/>
  <c r="CL653" i="20"/>
  <c r="AG39" i="6" s="1"/>
  <c r="AG281" i="6" s="1"/>
  <c r="X652" i="20"/>
  <c r="AJ38" i="6" s="1"/>
  <c r="AJ280" i="6" s="1"/>
  <c r="DD650" i="20"/>
  <c r="CL649" i="20"/>
  <c r="AG35" i="6" s="1"/>
  <c r="AG277" i="6" s="1"/>
  <c r="X648" i="20"/>
  <c r="AJ34" i="6" s="1"/>
  <c r="AJ276" i="6" s="1"/>
  <c r="DD646" i="20"/>
  <c r="CL645" i="20"/>
  <c r="AG31" i="6" s="1"/>
  <c r="AG273" i="6" s="1"/>
  <c r="X644" i="20"/>
  <c r="AJ30" i="6" s="1"/>
  <c r="AJ272" i="6" s="1"/>
  <c r="CQ690" i="20"/>
  <c r="CA690" i="20"/>
  <c r="BK690" i="20"/>
  <c r="AU690" i="20"/>
  <c r="AE690" i="20"/>
  <c r="O690" i="20"/>
  <c r="DB690" i="20"/>
  <c r="CD690" i="20"/>
  <c r="BJ690" i="20"/>
  <c r="AT690" i="20"/>
  <c r="AD690" i="20"/>
  <c r="N690" i="20"/>
  <c r="DD653" i="20"/>
  <c r="CL652" i="20"/>
  <c r="AG38" i="6" s="1"/>
  <c r="AG280" i="6" s="1"/>
  <c r="X651" i="20"/>
  <c r="AJ37" i="6" s="1"/>
  <c r="AJ279" i="6" s="1"/>
  <c r="DD649" i="20"/>
  <c r="CL648" i="20"/>
  <c r="AG34" i="6" s="1"/>
  <c r="AG276" i="6" s="1"/>
  <c r="X647" i="20"/>
  <c r="AJ33" i="6" s="1"/>
  <c r="AJ275" i="6" s="1"/>
  <c r="DD645" i="20"/>
  <c r="CL644" i="20"/>
  <c r="AG30" i="6" s="1"/>
  <c r="AG272" i="6" s="1"/>
  <c r="CO690" i="20"/>
  <c r="BY690" i="20"/>
  <c r="BI690" i="20"/>
  <c r="AS690" i="20"/>
  <c r="AC690" i="20"/>
  <c r="M690" i="20"/>
  <c r="X643" i="20"/>
  <c r="AJ27" i="6" s="1"/>
  <c r="AJ269" i="6" s="1"/>
  <c r="CZ690" i="20"/>
  <c r="CJ690" i="20"/>
  <c r="BT690" i="20"/>
  <c r="BD690" i="20"/>
  <c r="AN690" i="20"/>
  <c r="T690" i="20"/>
  <c r="X655" i="20"/>
  <c r="AJ41" i="6" s="1"/>
  <c r="AJ283" i="6" s="1"/>
  <c r="CL656" i="20"/>
  <c r="AG42" i="6" s="1"/>
  <c r="AG284" i="6" s="1"/>
  <c r="DD657" i="20"/>
  <c r="CH657" i="20"/>
  <c r="AI43" i="6" s="1"/>
  <c r="AI285" i="6" s="1"/>
  <c r="CU657" i="20"/>
  <c r="BV658" i="20"/>
  <c r="AH44" i="6" s="1"/>
  <c r="AH286" i="6" s="1"/>
  <c r="BV659" i="20"/>
  <c r="AH45" i="6" s="1"/>
  <c r="AH287" i="6" s="1"/>
  <c r="BV667" i="20"/>
  <c r="AH53" i="6" s="1"/>
  <c r="AH295" i="6" s="1"/>
  <c r="DD659" i="20"/>
  <c r="X661" i="20"/>
  <c r="AJ47" i="6" s="1"/>
  <c r="AJ289" i="6" s="1"/>
  <c r="DD663" i="20"/>
  <c r="X665" i="20"/>
  <c r="AJ51" i="6" s="1"/>
  <c r="AJ293" i="6" s="1"/>
  <c r="CH667" i="20"/>
  <c r="AI53" i="6" s="1"/>
  <c r="AI295" i="6" s="1"/>
  <c r="X668" i="20"/>
  <c r="AJ54" i="6" s="1"/>
  <c r="AJ296" i="6" s="1"/>
  <c r="DD667" i="20"/>
  <c r="BV669" i="20"/>
  <c r="AH55" i="6" s="1"/>
  <c r="AH297" i="6" s="1"/>
  <c r="CH670" i="20"/>
  <c r="AI56" i="6" s="1"/>
  <c r="AI298" i="6" s="1"/>
  <c r="BV673" i="20"/>
  <c r="AH59" i="6" s="1"/>
  <c r="AH301" i="6" s="1"/>
  <c r="CH659" i="20"/>
  <c r="AI45" i="6" s="1"/>
  <c r="AI287" i="6" s="1"/>
  <c r="CU659" i="20"/>
  <c r="BV660" i="20"/>
  <c r="AH46" i="6" s="1"/>
  <c r="AH288" i="6" s="1"/>
  <c r="CH663" i="20"/>
  <c r="AI49" i="6" s="1"/>
  <c r="AI291" i="6" s="1"/>
  <c r="CU663" i="20"/>
  <c r="BV664" i="20"/>
  <c r="AH50" i="6" s="1"/>
  <c r="AH292" i="6" s="1"/>
  <c r="DD666" i="20"/>
  <c r="BV668" i="20"/>
  <c r="AH54" i="6" s="1"/>
  <c r="AH296" i="6" s="1"/>
  <c r="DD669" i="20"/>
  <c r="BV671" i="20"/>
  <c r="AH57" i="6" s="1"/>
  <c r="AH299" i="6" s="1"/>
  <c r="X676" i="20"/>
  <c r="AJ62" i="6" s="1"/>
  <c r="AJ304" i="6" s="1"/>
  <c r="CH671" i="20"/>
  <c r="AI57" i="6" s="1"/>
  <c r="AI299" i="6" s="1"/>
  <c r="CU671" i="20"/>
  <c r="BV672" i="20"/>
  <c r="AH58" i="6" s="1"/>
  <c r="AH300" i="6" s="1"/>
  <c r="X674" i="20"/>
  <c r="AJ60" i="6" s="1"/>
  <c r="AJ302" i="6" s="1"/>
  <c r="BV678" i="20"/>
  <c r="AH64" i="6" s="1"/>
  <c r="AH306" i="6" s="1"/>
  <c r="BV674" i="20"/>
  <c r="AH60" i="6" s="1"/>
  <c r="AH302" i="6" s="1"/>
  <c r="CH682" i="20"/>
  <c r="AI68" i="6" s="1"/>
  <c r="AI310" i="6" s="1"/>
  <c r="CU674" i="20"/>
  <c r="BV675" i="20"/>
  <c r="AH61" i="6" s="1"/>
  <c r="AH303" i="6" s="1"/>
  <c r="X678" i="20"/>
  <c r="AJ64" i="6" s="1"/>
  <c r="AJ306" i="6" s="1"/>
  <c r="CL678" i="20"/>
  <c r="AG64" i="6" s="1"/>
  <c r="AG306" i="6" s="1"/>
  <c r="X692" i="20"/>
  <c r="AJ69" i="6" s="1"/>
  <c r="AJ311" i="6" s="1"/>
  <c r="CH681" i="20"/>
  <c r="AI67" i="6" s="1"/>
  <c r="AI309" i="6" s="1"/>
  <c r="CU681" i="20"/>
  <c r="BV682" i="20"/>
  <c r="AH68" i="6" s="1"/>
  <c r="AH310" i="6" s="1"/>
  <c r="CL684" i="20"/>
  <c r="AG70" i="6" s="1"/>
  <c r="AG312" i="6" s="1"/>
  <c r="CU685" i="20"/>
  <c r="CH689" i="20"/>
  <c r="AI75" i="6" s="1"/>
  <c r="AI317" i="6" s="1"/>
  <c r="DD685" i="20"/>
  <c r="X687" i="20"/>
  <c r="AJ73" i="6" s="1"/>
  <c r="AJ315" i="6" s="1"/>
  <c r="DD686" i="20"/>
  <c r="CL688" i="20"/>
  <c r="AG74" i="6" s="1"/>
  <c r="AG316" i="6" s="1"/>
  <c r="DD689" i="20"/>
  <c r="BV652" i="20"/>
  <c r="AH38" i="6" s="1"/>
  <c r="AH280" i="6" s="1"/>
  <c r="CU651" i="20"/>
  <c r="CH651" i="20"/>
  <c r="AI37" i="6" s="1"/>
  <c r="AI279" i="6" s="1"/>
  <c r="BV648" i="20"/>
  <c r="AH34" i="6" s="1"/>
  <c r="AH276" i="6" s="1"/>
  <c r="CU647" i="20"/>
  <c r="CH647" i="20"/>
  <c r="AI33" i="6" s="1"/>
  <c r="AI275" i="6" s="1"/>
  <c r="BV644" i="20"/>
  <c r="AH30" i="6" s="1"/>
  <c r="AH272" i="6" s="1"/>
  <c r="CM690" i="20"/>
  <c r="CU643" i="20"/>
  <c r="BW690" i="20"/>
  <c r="CH643" i="20"/>
  <c r="AI27" i="6" s="1"/>
  <c r="AI269" i="6" s="1"/>
  <c r="BG690" i="20"/>
  <c r="AQ690" i="20"/>
  <c r="AA690" i="20"/>
  <c r="K690" i="20"/>
  <c r="CX690" i="20"/>
  <c r="BZ690" i="20"/>
  <c r="BF690" i="20"/>
  <c r="AP690" i="20"/>
  <c r="Z690" i="20"/>
  <c r="J690" i="20"/>
  <c r="CU655" i="20"/>
  <c r="CH654" i="20"/>
  <c r="AI40" i="6" s="1"/>
  <c r="AI282" i="6" s="1"/>
  <c r="BV651" i="20"/>
  <c r="AH37" i="6" s="1"/>
  <c r="AH279" i="6" s="1"/>
  <c r="CU650" i="20"/>
  <c r="CH650" i="20"/>
  <c r="AI36" i="6" s="1"/>
  <c r="AI278" i="6" s="1"/>
  <c r="BV647" i="20"/>
  <c r="AH33" i="6" s="1"/>
  <c r="AH275" i="6" s="1"/>
  <c r="CU646" i="20"/>
  <c r="CH646" i="20"/>
  <c r="AI32" i="6" s="1"/>
  <c r="AI274" i="6" s="1"/>
  <c r="DA690" i="20"/>
  <c r="CK690" i="20"/>
  <c r="BU690" i="20"/>
  <c r="BE690" i="20"/>
  <c r="AO690" i="20"/>
  <c r="Y690" i="20"/>
  <c r="BV643" i="20"/>
  <c r="AH27" i="6" s="1"/>
  <c r="AH269" i="6" s="1"/>
  <c r="I690" i="20"/>
  <c r="CU690" i="20" l="1"/>
  <c r="CL690" i="20"/>
  <c r="X690" i="20"/>
  <c r="CH690" i="20"/>
  <c r="AH79" i="6"/>
  <c r="BV690" i="20"/>
  <c r="DD690" i="20"/>
  <c r="AG79" i="6"/>
  <c r="AI79" i="6"/>
  <c r="AJ79" i="6"/>
  <c r="D4" i="6"/>
  <c r="D246" i="6" s="1"/>
  <c r="D5" i="6"/>
  <c r="D247" i="6" s="1"/>
  <c r="D6" i="6"/>
  <c r="D248" i="6" s="1"/>
  <c r="D7" i="6"/>
  <c r="D249" i="6" s="1"/>
  <c r="D8" i="6"/>
  <c r="D250" i="6" s="1"/>
  <c r="D9" i="6"/>
  <c r="D251" i="6" s="1"/>
  <c r="D10" i="6"/>
  <c r="D252" i="6" s="1"/>
  <c r="D11" i="6"/>
  <c r="D253" i="6" s="1"/>
  <c r="D12" i="6"/>
  <c r="D254" i="6" s="1"/>
  <c r="D13" i="6"/>
  <c r="D255" i="6" s="1"/>
  <c r="D14" i="6"/>
  <c r="D256" i="6" s="1"/>
  <c r="D15" i="6"/>
  <c r="D257" i="6" s="1"/>
  <c r="D16" i="6"/>
  <c r="D258" i="6" s="1"/>
  <c r="D17" i="6"/>
  <c r="D259" i="6" s="1"/>
  <c r="D18" i="6"/>
  <c r="D260" i="6" s="1"/>
  <c r="D19" i="6"/>
  <c r="D261" i="6" s="1"/>
  <c r="D20" i="6"/>
  <c r="D262" i="6" s="1"/>
  <c r="D21" i="6"/>
  <c r="D263" i="6" s="1"/>
  <c r="D22" i="6"/>
  <c r="D264" i="6" s="1"/>
  <c r="D23" i="6"/>
  <c r="D265" i="6" s="1"/>
  <c r="D24" i="6"/>
  <c r="D266" i="6" s="1"/>
  <c r="D25" i="6"/>
  <c r="D267" i="6" s="1"/>
  <c r="D26" i="6"/>
  <c r="D268" i="6" s="1"/>
  <c r="D27" i="6"/>
  <c r="D269" i="6" s="1"/>
  <c r="D28" i="6"/>
  <c r="D270" i="6" s="1"/>
  <c r="D29" i="6"/>
  <c r="D271" i="6" s="1"/>
  <c r="D30" i="6"/>
  <c r="D272" i="6" s="1"/>
  <c r="D32" i="6"/>
  <c r="D274" i="6" s="1"/>
  <c r="D33" i="6"/>
  <c r="D275" i="6" s="1"/>
  <c r="D34" i="6"/>
  <c r="D276" i="6" s="1"/>
  <c r="D35" i="6"/>
  <c r="D277" i="6" s="1"/>
  <c r="D36" i="6"/>
  <c r="D278" i="6" s="1"/>
  <c r="D37" i="6"/>
  <c r="D279" i="6" s="1"/>
  <c r="D38" i="6"/>
  <c r="D280" i="6" s="1"/>
  <c r="D39" i="6"/>
  <c r="D281" i="6" s="1"/>
  <c r="D40" i="6"/>
  <c r="D282" i="6" s="1"/>
  <c r="D41" i="6"/>
  <c r="D283" i="6" s="1"/>
  <c r="D43" i="6"/>
  <c r="D285" i="6" s="1"/>
  <c r="D44" i="6"/>
  <c r="D286" i="6" s="1"/>
  <c r="D45" i="6"/>
  <c r="D287" i="6" s="1"/>
  <c r="D48" i="6"/>
  <c r="D290" i="6" s="1"/>
  <c r="D49" i="6"/>
  <c r="D291" i="6" s="1"/>
  <c r="D50" i="6"/>
  <c r="D292" i="6" s="1"/>
  <c r="D51" i="6"/>
  <c r="D293" i="6" s="1"/>
  <c r="D52" i="6"/>
  <c r="D294" i="6" s="1"/>
  <c r="D53" i="6"/>
  <c r="D295" i="6" s="1"/>
  <c r="D54" i="6"/>
  <c r="D296" i="6" s="1"/>
  <c r="D55" i="6"/>
  <c r="D297" i="6" s="1"/>
  <c r="D58" i="6"/>
  <c r="D300" i="6" s="1"/>
  <c r="D59" i="6"/>
  <c r="D301" i="6" s="1"/>
  <c r="D60" i="6"/>
  <c r="D302" i="6" s="1"/>
  <c r="D63" i="6"/>
  <c r="D305" i="6" s="1"/>
  <c r="D65" i="6"/>
  <c r="D307" i="6" s="1"/>
  <c r="D66" i="6"/>
  <c r="D308" i="6" s="1"/>
  <c r="D67" i="6"/>
  <c r="D309" i="6" s="1"/>
  <c r="D68" i="6"/>
  <c r="D310" i="6" s="1"/>
  <c r="D69" i="6"/>
  <c r="D311" i="6" s="1"/>
  <c r="D70" i="6"/>
  <c r="D312" i="6" s="1"/>
  <c r="D71" i="6"/>
  <c r="D313" i="6" s="1"/>
  <c r="D72" i="6"/>
  <c r="D314" i="6" s="1"/>
  <c r="D73" i="6"/>
  <c r="D315" i="6" s="1"/>
  <c r="D74" i="6"/>
  <c r="D316" i="6" s="1"/>
  <c r="D75" i="6"/>
  <c r="D317" i="6" s="1"/>
  <c r="D76" i="6"/>
  <c r="D318" i="6" s="1"/>
  <c r="D77" i="6"/>
  <c r="D319" i="6" s="1"/>
  <c r="D78" i="6"/>
  <c r="D320" i="6" s="1"/>
  <c r="D3" i="6"/>
  <c r="D245" i="6" s="1"/>
  <c r="E7" i="19"/>
  <c r="D3" i="19"/>
  <c r="F5" i="19" s="1"/>
  <c r="E8" i="19"/>
  <c r="E9" i="19"/>
  <c r="E10" i="19"/>
  <c r="E13" i="19"/>
  <c r="E15" i="19"/>
  <c r="F11" i="19"/>
  <c r="F12" i="19"/>
  <c r="S7" i="19"/>
  <c r="S8" i="19"/>
  <c r="S9" i="19"/>
  <c r="S10" i="19"/>
  <c r="S11" i="19"/>
  <c r="S12" i="19"/>
  <c r="S13" i="19"/>
  <c r="S14" i="19"/>
  <c r="S15" i="19"/>
  <c r="S16" i="19"/>
  <c r="S17" i="19"/>
  <c r="S18" i="19"/>
  <c r="E12" i="19" s="1"/>
  <c r="S19" i="19"/>
  <c r="S6" i="19"/>
  <c r="E11" i="19" s="1"/>
  <c r="D8" i="19"/>
  <c r="D9" i="19"/>
  <c r="D10" i="19"/>
  <c r="D11" i="19"/>
  <c r="D12" i="19"/>
  <c r="D13" i="19"/>
  <c r="D15" i="19"/>
  <c r="D7" i="19"/>
  <c r="C23" i="6"/>
  <c r="C265" i="6" s="1"/>
  <c r="W19" i="19"/>
  <c r="V25" i="19" s="1"/>
  <c r="F15" i="19" s="1"/>
  <c r="X19" i="19"/>
  <c r="Y19" i="19"/>
  <c r="V26" i="19" s="1"/>
  <c r="F14" i="19" s="1"/>
  <c r="Z19" i="19"/>
  <c r="V21" i="19" s="1"/>
  <c r="F7" i="19" s="1"/>
  <c r="AA19" i="19"/>
  <c r="V24" i="19" s="1"/>
  <c r="F8" i="19" s="1"/>
  <c r="AB19" i="19"/>
  <c r="V23" i="19" s="1"/>
  <c r="F10" i="19" s="1"/>
  <c r="AC19" i="19"/>
  <c r="V19" i="19"/>
  <c r="V27" i="19" s="1"/>
  <c r="F13" i="19" s="1"/>
  <c r="E14" i="19" l="1"/>
  <c r="E17" i="19" s="1"/>
  <c r="S21" i="19"/>
  <c r="D5" i="19"/>
  <c r="V22" i="19"/>
  <c r="F9" i="19" s="1"/>
  <c r="F17" i="19" s="1"/>
  <c r="E5" i="19"/>
  <c r="C7" i="19" l="1"/>
  <c r="C10" i="19"/>
  <c r="D47" i="6" s="1"/>
  <c r="D289" i="6" s="1"/>
  <c r="D31" i="6"/>
  <c r="D273" i="6" s="1"/>
  <c r="C11" i="19"/>
  <c r="D56" i="6" s="1"/>
  <c r="D298" i="6" s="1"/>
  <c r="C13" i="19"/>
  <c r="D61" i="6" s="1"/>
  <c r="D303" i="6" s="1"/>
  <c r="C15" i="19"/>
  <c r="D64" i="6" s="1"/>
  <c r="D306" i="6" s="1"/>
  <c r="C9" i="19"/>
  <c r="D46" i="6" s="1"/>
  <c r="D288" i="6" s="1"/>
  <c r="C12" i="19"/>
  <c r="D57" i="6" s="1"/>
  <c r="D299" i="6" s="1"/>
  <c r="C8" i="19"/>
  <c r="D42" i="6" s="1"/>
  <c r="D284" i="6" s="1"/>
  <c r="V29" i="19"/>
  <c r="R21" i="19"/>
  <c r="L58" i="19"/>
  <c r="M14" i="19" s="1"/>
  <c r="M32" i="19" l="1"/>
  <c r="M44" i="19"/>
  <c r="M56" i="19"/>
  <c r="M28" i="19"/>
  <c r="M36" i="19"/>
  <c r="M20" i="19"/>
  <c r="M40" i="19"/>
  <c r="M51" i="19"/>
  <c r="M12" i="19"/>
  <c r="M52" i="19"/>
  <c r="M48" i="19"/>
  <c r="M16" i="19"/>
  <c r="M39" i="19"/>
  <c r="M53" i="19"/>
  <c r="M45" i="19"/>
  <c r="M37" i="19"/>
  <c r="M29" i="19"/>
  <c r="M21" i="19"/>
  <c r="M13" i="19"/>
  <c r="M50" i="19"/>
  <c r="M34" i="19"/>
  <c r="M26" i="19"/>
  <c r="M18" i="19"/>
  <c r="M10" i="19"/>
  <c r="M43" i="19"/>
  <c r="M35" i="19"/>
  <c r="M27" i="19"/>
  <c r="M19" i="19"/>
  <c r="M11" i="19"/>
  <c r="M42" i="19"/>
  <c r="M7" i="19"/>
  <c r="M49" i="19"/>
  <c r="M41" i="19"/>
  <c r="M33" i="19"/>
  <c r="M25" i="19"/>
  <c r="M17" i="19"/>
  <c r="M9" i="19"/>
  <c r="M24" i="19"/>
  <c r="M55" i="19"/>
  <c r="M23" i="19"/>
  <c r="M15" i="19"/>
  <c r="M8" i="19"/>
  <c r="M47" i="19"/>
  <c r="M31" i="19"/>
  <c r="M54" i="19"/>
  <c r="M46" i="19"/>
  <c r="M38" i="19"/>
  <c r="M30" i="19"/>
  <c r="M22" i="19"/>
  <c r="AH312" i="2"/>
  <c r="I4" i="6"/>
  <c r="I246" i="6" s="1"/>
  <c r="I5" i="6"/>
  <c r="I247" i="6" s="1"/>
  <c r="I6" i="6"/>
  <c r="I248" i="6" s="1"/>
  <c r="I7" i="6"/>
  <c r="I249" i="6" s="1"/>
  <c r="I8" i="6"/>
  <c r="I250" i="6" s="1"/>
  <c r="I9" i="6"/>
  <c r="I251" i="6" s="1"/>
  <c r="I10" i="6"/>
  <c r="I252" i="6" s="1"/>
  <c r="I12" i="6"/>
  <c r="I254" i="6" s="1"/>
  <c r="I14" i="6"/>
  <c r="I256" i="6" s="1"/>
  <c r="I19" i="6"/>
  <c r="I261" i="6" s="1"/>
  <c r="I20" i="6"/>
  <c r="I262" i="6" s="1"/>
  <c r="I22" i="6"/>
  <c r="I264" i="6" s="1"/>
  <c r="I25" i="6"/>
  <c r="I267" i="6" s="1"/>
  <c r="I33" i="6"/>
  <c r="I275" i="6" s="1"/>
  <c r="I43" i="6"/>
  <c r="I285" i="6" s="1"/>
  <c r="I44" i="6"/>
  <c r="I286" i="6" s="1"/>
  <c r="I45" i="6"/>
  <c r="I287" i="6" s="1"/>
  <c r="I46" i="6"/>
  <c r="I288" i="6" s="1"/>
  <c r="I47" i="6"/>
  <c r="I289" i="6" s="1"/>
  <c r="I50" i="6"/>
  <c r="I292" i="6" s="1"/>
  <c r="I51" i="6"/>
  <c r="I293" i="6" s="1"/>
  <c r="I52" i="6"/>
  <c r="I294" i="6" s="1"/>
  <c r="I54" i="6"/>
  <c r="I296" i="6" s="1"/>
  <c r="I61" i="6"/>
  <c r="I303" i="6" s="1"/>
  <c r="I62" i="6"/>
  <c r="I304" i="6" s="1"/>
  <c r="I63" i="6"/>
  <c r="I305" i="6" s="1"/>
  <c r="I64" i="6"/>
  <c r="I306" i="6" s="1"/>
  <c r="I65" i="6"/>
  <c r="I307" i="6" s="1"/>
  <c r="I66" i="6"/>
  <c r="I308" i="6" s="1"/>
  <c r="I67" i="6"/>
  <c r="I309" i="6" s="1"/>
  <c r="I68" i="6"/>
  <c r="I310" i="6" s="1"/>
  <c r="I69" i="6"/>
  <c r="I311" i="6" s="1"/>
  <c r="I70" i="6"/>
  <c r="I312" i="6" s="1"/>
  <c r="I71" i="6"/>
  <c r="I313" i="6" s="1"/>
  <c r="I72" i="6"/>
  <c r="I314" i="6" s="1"/>
  <c r="I73" i="6"/>
  <c r="I315" i="6" s="1"/>
  <c r="I74" i="6"/>
  <c r="I316" i="6" s="1"/>
  <c r="I75" i="6"/>
  <c r="I317" i="6" s="1"/>
  <c r="I76" i="6"/>
  <c r="I318" i="6" s="1"/>
  <c r="I77" i="6"/>
  <c r="I319" i="6" s="1"/>
  <c r="I3" i="6"/>
  <c r="I245" i="6" s="1"/>
  <c r="H4" i="6"/>
  <c r="H246" i="6" s="1"/>
  <c r="H5" i="6"/>
  <c r="H247" i="6" s="1"/>
  <c r="H6" i="6"/>
  <c r="H248" i="6" s="1"/>
  <c r="H7" i="6"/>
  <c r="H249" i="6" s="1"/>
  <c r="H8" i="6"/>
  <c r="H250" i="6" s="1"/>
  <c r="H9" i="6"/>
  <c r="H251" i="6" s="1"/>
  <c r="H10" i="6"/>
  <c r="H252" i="6" s="1"/>
  <c r="H12" i="6"/>
  <c r="H254" i="6" s="1"/>
  <c r="H14" i="6"/>
  <c r="H256" i="6" s="1"/>
  <c r="H17" i="6"/>
  <c r="H259" i="6" s="1"/>
  <c r="H19" i="6"/>
  <c r="H261" i="6" s="1"/>
  <c r="H20" i="6"/>
  <c r="H262" i="6" s="1"/>
  <c r="H22" i="6"/>
  <c r="H264" i="6" s="1"/>
  <c r="H25" i="6"/>
  <c r="H267" i="6" s="1"/>
  <c r="H33" i="6"/>
  <c r="H275" i="6" s="1"/>
  <c r="H43" i="6"/>
  <c r="H285" i="6" s="1"/>
  <c r="H44" i="6"/>
  <c r="H286" i="6" s="1"/>
  <c r="H45" i="6"/>
  <c r="H287" i="6" s="1"/>
  <c r="H46" i="6"/>
  <c r="H288" i="6" s="1"/>
  <c r="H47" i="6"/>
  <c r="H289" i="6" s="1"/>
  <c r="H50" i="6"/>
  <c r="H292" i="6" s="1"/>
  <c r="H51" i="6"/>
  <c r="H293" i="6" s="1"/>
  <c r="H52" i="6"/>
  <c r="H294" i="6" s="1"/>
  <c r="H54" i="6"/>
  <c r="H296" i="6" s="1"/>
  <c r="H61" i="6"/>
  <c r="H303" i="6" s="1"/>
  <c r="H62" i="6"/>
  <c r="H304" i="6" s="1"/>
  <c r="H63" i="6"/>
  <c r="H305" i="6" s="1"/>
  <c r="H64" i="6"/>
  <c r="H306" i="6" s="1"/>
  <c r="H65" i="6"/>
  <c r="H307" i="6" s="1"/>
  <c r="H66" i="6"/>
  <c r="H308" i="6" s="1"/>
  <c r="H67" i="6"/>
  <c r="H309" i="6" s="1"/>
  <c r="H68" i="6"/>
  <c r="H310" i="6" s="1"/>
  <c r="H69" i="6"/>
  <c r="H311" i="6" s="1"/>
  <c r="H70" i="6"/>
  <c r="H312" i="6" s="1"/>
  <c r="H71" i="6"/>
  <c r="H313" i="6" s="1"/>
  <c r="H72" i="6"/>
  <c r="H314" i="6" s="1"/>
  <c r="H73" i="6"/>
  <c r="H315" i="6" s="1"/>
  <c r="H74" i="6"/>
  <c r="H316" i="6" s="1"/>
  <c r="H75" i="6"/>
  <c r="H317" i="6" s="1"/>
  <c r="H76" i="6"/>
  <c r="H318" i="6" s="1"/>
  <c r="H77" i="6"/>
  <c r="H319" i="6" s="1"/>
  <c r="H3" i="6"/>
  <c r="H245" i="6" s="1"/>
  <c r="G4" i="6"/>
  <c r="G246" i="6" s="1"/>
  <c r="G5" i="6"/>
  <c r="G247" i="6" s="1"/>
  <c r="G6" i="6"/>
  <c r="G248" i="6" s="1"/>
  <c r="G7" i="6"/>
  <c r="G249" i="6" s="1"/>
  <c r="G8" i="6"/>
  <c r="G250" i="6" s="1"/>
  <c r="G9" i="6"/>
  <c r="G251" i="6" s="1"/>
  <c r="G10" i="6"/>
  <c r="G252" i="6" s="1"/>
  <c r="G12" i="6"/>
  <c r="G254" i="6" s="1"/>
  <c r="G14" i="6"/>
  <c r="G256" i="6" s="1"/>
  <c r="G17" i="6"/>
  <c r="G259" i="6" s="1"/>
  <c r="G19" i="6"/>
  <c r="G261" i="6" s="1"/>
  <c r="G20" i="6"/>
  <c r="G262" i="6" s="1"/>
  <c r="G22" i="6"/>
  <c r="G264" i="6" s="1"/>
  <c r="G25" i="6"/>
  <c r="G267" i="6" s="1"/>
  <c r="G33" i="6"/>
  <c r="G275" i="6" s="1"/>
  <c r="G43" i="6"/>
  <c r="G285" i="6" s="1"/>
  <c r="G44" i="6"/>
  <c r="G286" i="6" s="1"/>
  <c r="G45" i="6"/>
  <c r="G287" i="6" s="1"/>
  <c r="G46" i="6"/>
  <c r="G288" i="6" s="1"/>
  <c r="G47" i="6"/>
  <c r="G289" i="6" s="1"/>
  <c r="G50" i="6"/>
  <c r="G292" i="6" s="1"/>
  <c r="G51" i="6"/>
  <c r="G293" i="6" s="1"/>
  <c r="G52" i="6"/>
  <c r="G294" i="6" s="1"/>
  <c r="G54" i="6"/>
  <c r="G296" i="6" s="1"/>
  <c r="G61" i="6"/>
  <c r="G303" i="6" s="1"/>
  <c r="G62" i="6"/>
  <c r="G304" i="6" s="1"/>
  <c r="G63" i="6"/>
  <c r="G305" i="6" s="1"/>
  <c r="G64" i="6"/>
  <c r="G306" i="6" s="1"/>
  <c r="G65" i="6"/>
  <c r="G307" i="6" s="1"/>
  <c r="G66" i="6"/>
  <c r="G308" i="6" s="1"/>
  <c r="G67" i="6"/>
  <c r="G309" i="6" s="1"/>
  <c r="G68" i="6"/>
  <c r="G310" i="6" s="1"/>
  <c r="G69" i="6"/>
  <c r="G311" i="6" s="1"/>
  <c r="G70" i="6"/>
  <c r="G312" i="6" s="1"/>
  <c r="G71" i="6"/>
  <c r="G313" i="6" s="1"/>
  <c r="G72" i="6"/>
  <c r="G314" i="6" s="1"/>
  <c r="G73" i="6"/>
  <c r="G315" i="6" s="1"/>
  <c r="G74" i="6"/>
  <c r="G316" i="6" s="1"/>
  <c r="G75" i="6"/>
  <c r="G317" i="6" s="1"/>
  <c r="G76" i="6"/>
  <c r="G318" i="6" s="1"/>
  <c r="G77" i="6"/>
  <c r="G319" i="6" s="1"/>
  <c r="G3" i="6"/>
  <c r="G245" i="6" s="1"/>
  <c r="P9" i="17"/>
  <c r="P10" i="17"/>
  <c r="P11" i="17"/>
  <c r="P12" i="17"/>
  <c r="P13" i="17"/>
  <c r="H13" i="6" s="1"/>
  <c r="H255" i="6" s="1"/>
  <c r="P15" i="17"/>
  <c r="H15" i="6" s="1"/>
  <c r="H257" i="6" s="1"/>
  <c r="P16" i="17"/>
  <c r="H16" i="6" s="1"/>
  <c r="H258" i="6" s="1"/>
  <c r="P17" i="17"/>
  <c r="H18" i="6" s="1"/>
  <c r="H260" i="6" s="1"/>
  <c r="P18" i="17"/>
  <c r="P19" i="17"/>
  <c r="P20" i="17"/>
  <c r="P21" i="17"/>
  <c r="P22" i="17"/>
  <c r="P23" i="17"/>
  <c r="P24" i="17"/>
  <c r="P25" i="17"/>
  <c r="P26" i="17"/>
  <c r="P27" i="17"/>
  <c r="P28" i="17"/>
  <c r="P29" i="17"/>
  <c r="P30" i="17"/>
  <c r="P31" i="17"/>
  <c r="P32" i="17"/>
  <c r="P33" i="17"/>
  <c r="P34" i="17"/>
  <c r="P35" i="17"/>
  <c r="P36" i="17"/>
  <c r="P37" i="17"/>
  <c r="P38" i="17"/>
  <c r="H24" i="6" s="1"/>
  <c r="H266" i="6" s="1"/>
  <c r="P39" i="17"/>
  <c r="P40" i="17"/>
  <c r="P41" i="17"/>
  <c r="P42" i="17"/>
  <c r="P43" i="17"/>
  <c r="P44" i="17"/>
  <c r="P45" i="17"/>
  <c r="P46" i="17"/>
  <c r="P47" i="17"/>
  <c r="P48" i="17"/>
  <c r="P49" i="17"/>
  <c r="P50" i="17"/>
  <c r="P51" i="17"/>
  <c r="P52" i="17"/>
  <c r="P53" i="17"/>
  <c r="P54" i="17"/>
  <c r="P55" i="17"/>
  <c r="P56" i="17"/>
  <c r="P57" i="17"/>
  <c r="P58" i="17"/>
  <c r="P59" i="17"/>
  <c r="P60" i="17"/>
  <c r="P61" i="17"/>
  <c r="P62" i="17"/>
  <c r="P63" i="17"/>
  <c r="P64" i="17"/>
  <c r="P65" i="17"/>
  <c r="P66" i="17"/>
  <c r="P67" i="17"/>
  <c r="P68" i="17"/>
  <c r="P69" i="17"/>
  <c r="P70" i="17"/>
  <c r="P71" i="17"/>
  <c r="P72" i="17"/>
  <c r="P73" i="17"/>
  <c r="P74" i="17"/>
  <c r="P75" i="17"/>
  <c r="P76" i="17"/>
  <c r="P77" i="17"/>
  <c r="P78" i="17"/>
  <c r="P79" i="17"/>
  <c r="P80" i="17"/>
  <c r="P81" i="17"/>
  <c r="P82" i="17"/>
  <c r="P83" i="17"/>
  <c r="P84" i="17"/>
  <c r="P85" i="17"/>
  <c r="P86" i="17"/>
  <c r="P87" i="17"/>
  <c r="P88" i="17"/>
  <c r="P89" i="17"/>
  <c r="P90" i="17"/>
  <c r="P91" i="17"/>
  <c r="P92" i="17"/>
  <c r="P93" i="17"/>
  <c r="P94" i="17"/>
  <c r="P95" i="17"/>
  <c r="P96" i="17"/>
  <c r="P97" i="17"/>
  <c r="P98" i="17"/>
  <c r="P99" i="17"/>
  <c r="P100" i="17"/>
  <c r="P101" i="17"/>
  <c r="P102" i="17"/>
  <c r="P103" i="17"/>
  <c r="P104" i="17"/>
  <c r="P105" i="17"/>
  <c r="P106" i="17"/>
  <c r="P107" i="17"/>
  <c r="P108" i="17"/>
  <c r="P109" i="17"/>
  <c r="P110" i="17"/>
  <c r="P111" i="17"/>
  <c r="P112" i="17"/>
  <c r="P113" i="17"/>
  <c r="P114" i="17"/>
  <c r="P115" i="17"/>
  <c r="P116" i="17"/>
  <c r="P117" i="17"/>
  <c r="P118" i="17"/>
  <c r="P119" i="17"/>
  <c r="H40" i="6" s="1"/>
  <c r="H282" i="6" s="1"/>
  <c r="P120" i="17"/>
  <c r="P121" i="17"/>
  <c r="P122" i="17"/>
  <c r="P123" i="17"/>
  <c r="P124" i="17"/>
  <c r="P125" i="17"/>
  <c r="P126" i="17"/>
  <c r="P127" i="17"/>
  <c r="P128" i="17"/>
  <c r="P129" i="17"/>
  <c r="P130" i="17"/>
  <c r="P131" i="17"/>
  <c r="P132" i="17"/>
  <c r="P133" i="17"/>
  <c r="P134" i="17"/>
  <c r="P135" i="17"/>
  <c r="P136" i="17"/>
  <c r="P137" i="17"/>
  <c r="P138" i="17"/>
  <c r="P139" i="17"/>
  <c r="P140" i="17"/>
  <c r="P141" i="17"/>
  <c r="P142" i="17"/>
  <c r="P143" i="17"/>
  <c r="P144" i="17"/>
  <c r="P145" i="17"/>
  <c r="P146" i="17"/>
  <c r="P147" i="17"/>
  <c r="P148" i="17"/>
  <c r="P149" i="17"/>
  <c r="P150" i="17"/>
  <c r="P151" i="17"/>
  <c r="P152" i="17"/>
  <c r="P153" i="17"/>
  <c r="P154" i="17"/>
  <c r="P155" i="17"/>
  <c r="P156" i="17"/>
  <c r="P157" i="17"/>
  <c r="P158" i="17"/>
  <c r="P159" i="17"/>
  <c r="P160" i="17"/>
  <c r="P161" i="17"/>
  <c r="P162" i="17"/>
  <c r="P163" i="17"/>
  <c r="P164" i="17"/>
  <c r="P165" i="17"/>
  <c r="P166" i="17"/>
  <c r="P167" i="17"/>
  <c r="P168" i="17"/>
  <c r="P169" i="17"/>
  <c r="P170" i="17"/>
  <c r="P171" i="17"/>
  <c r="P172" i="17"/>
  <c r="P173" i="17"/>
  <c r="P174" i="17"/>
  <c r="P175" i="17"/>
  <c r="P176" i="17"/>
  <c r="P177" i="17"/>
  <c r="P178" i="17"/>
  <c r="P179" i="17"/>
  <c r="P180" i="17"/>
  <c r="P181" i="17"/>
  <c r="H32" i="6" s="1"/>
  <c r="H274" i="6" s="1"/>
  <c r="P182" i="17"/>
  <c r="H29" i="6" s="1"/>
  <c r="H271" i="6" s="1"/>
  <c r="P183" i="17"/>
  <c r="P184" i="17"/>
  <c r="P185" i="17"/>
  <c r="P186" i="17"/>
  <c r="P187" i="17"/>
  <c r="P188" i="17"/>
  <c r="P189" i="17"/>
  <c r="P190" i="17"/>
  <c r="P191" i="17"/>
  <c r="P192" i="17"/>
  <c r="P193" i="17"/>
  <c r="P194" i="17"/>
  <c r="P195" i="17"/>
  <c r="P196" i="17"/>
  <c r="P197" i="17"/>
  <c r="P198" i="17"/>
  <c r="P199" i="17"/>
  <c r="P200" i="17"/>
  <c r="P201" i="17"/>
  <c r="P202" i="17"/>
  <c r="P203" i="17"/>
  <c r="P204" i="17"/>
  <c r="P205" i="17"/>
  <c r="P206" i="17"/>
  <c r="P207" i="17"/>
  <c r="P208" i="17"/>
  <c r="P209" i="17"/>
  <c r="P210" i="17"/>
  <c r="P211" i="17"/>
  <c r="P212" i="17"/>
  <c r="P213" i="17"/>
  <c r="P214" i="17"/>
  <c r="P215" i="17"/>
  <c r="P216" i="17"/>
  <c r="P217" i="17"/>
  <c r="P218" i="17"/>
  <c r="P219" i="17"/>
  <c r="P220" i="17"/>
  <c r="P221" i="17"/>
  <c r="P222" i="17"/>
  <c r="P223" i="17"/>
  <c r="P224" i="17"/>
  <c r="P225" i="17"/>
  <c r="P226" i="17"/>
  <c r="P227" i="17"/>
  <c r="P228" i="17"/>
  <c r="P229" i="17"/>
  <c r="P230" i="17"/>
  <c r="P231" i="17"/>
  <c r="P232" i="17"/>
  <c r="P233" i="17"/>
  <c r="P234" i="17"/>
  <c r="P235" i="17"/>
  <c r="P236" i="17"/>
  <c r="P237" i="17"/>
  <c r="P238" i="17"/>
  <c r="H58" i="6" s="1"/>
  <c r="H300" i="6" s="1"/>
  <c r="P239" i="17"/>
  <c r="H59" i="6" s="1"/>
  <c r="H301" i="6" s="1"/>
  <c r="P240" i="17"/>
  <c r="P241" i="17"/>
  <c r="P242" i="17"/>
  <c r="P243" i="17"/>
  <c r="P244" i="17"/>
  <c r="P245" i="17"/>
  <c r="P246" i="17"/>
  <c r="P247" i="17"/>
  <c r="P248" i="17"/>
  <c r="P249" i="17"/>
  <c r="P250" i="17"/>
  <c r="P251" i="17"/>
  <c r="P252" i="17"/>
  <c r="P253" i="17"/>
  <c r="P254" i="17"/>
  <c r="P255" i="17"/>
  <c r="P256" i="17"/>
  <c r="P257" i="17"/>
  <c r="P258" i="17"/>
  <c r="P259" i="17"/>
  <c r="P260" i="17"/>
  <c r="P261" i="17"/>
  <c r="H48" i="6" s="1"/>
  <c r="H290" i="6" s="1"/>
  <c r="P262" i="17"/>
  <c r="H53" i="6" s="1"/>
  <c r="H295" i="6" s="1"/>
  <c r="P263" i="17"/>
  <c r="P264" i="17"/>
  <c r="H49" i="6" s="1"/>
  <c r="H291" i="6" s="1"/>
  <c r="P265" i="17"/>
  <c r="P8" i="17"/>
  <c r="H11" i="6" s="1"/>
  <c r="H253" i="6" s="1"/>
  <c r="K12" i="17"/>
  <c r="G11" i="6" s="1"/>
  <c r="G253" i="6" s="1"/>
  <c r="K13" i="17"/>
  <c r="G13" i="6" s="1"/>
  <c r="G255" i="6" s="1"/>
  <c r="K15" i="17"/>
  <c r="G15" i="6" s="1"/>
  <c r="G257" i="6" s="1"/>
  <c r="K16" i="17"/>
  <c r="G16" i="6" s="1"/>
  <c r="G258" i="6" s="1"/>
  <c r="K17" i="17"/>
  <c r="G18" i="6" s="1"/>
  <c r="G260" i="6" s="1"/>
  <c r="K18" i="17"/>
  <c r="K19" i="17"/>
  <c r="K20" i="17"/>
  <c r="K21" i="17"/>
  <c r="K22" i="17"/>
  <c r="K23" i="17"/>
  <c r="K24" i="17"/>
  <c r="K25" i="17"/>
  <c r="K26" i="17"/>
  <c r="K27" i="17"/>
  <c r="K28" i="17"/>
  <c r="K29" i="17"/>
  <c r="K30" i="17"/>
  <c r="K31" i="17"/>
  <c r="K32" i="17"/>
  <c r="K33" i="17"/>
  <c r="K34" i="17"/>
  <c r="K35" i="17"/>
  <c r="K36" i="17"/>
  <c r="K37" i="17"/>
  <c r="K38" i="17"/>
  <c r="G24" i="6" s="1"/>
  <c r="G266" i="6" s="1"/>
  <c r="K39" i="17"/>
  <c r="K40" i="17"/>
  <c r="K41" i="17"/>
  <c r="K42" i="17"/>
  <c r="K43" i="17"/>
  <c r="K44" i="17"/>
  <c r="K45" i="17"/>
  <c r="K46" i="17"/>
  <c r="K47" i="17"/>
  <c r="K48" i="17"/>
  <c r="K49" i="17"/>
  <c r="K50" i="17"/>
  <c r="K51" i="17"/>
  <c r="K52" i="17"/>
  <c r="K53" i="17"/>
  <c r="K54" i="17"/>
  <c r="K55" i="17"/>
  <c r="K56" i="17"/>
  <c r="K57" i="17"/>
  <c r="K58" i="17"/>
  <c r="K59" i="17"/>
  <c r="K60" i="17"/>
  <c r="K61" i="17"/>
  <c r="K62" i="17"/>
  <c r="K63" i="17"/>
  <c r="K64" i="17"/>
  <c r="K65" i="17"/>
  <c r="K66" i="17"/>
  <c r="K67" i="17"/>
  <c r="K68" i="17"/>
  <c r="K69" i="17"/>
  <c r="K70" i="17"/>
  <c r="K71" i="17"/>
  <c r="K72" i="17"/>
  <c r="K73" i="17"/>
  <c r="K74" i="17"/>
  <c r="K75" i="17"/>
  <c r="K76" i="17"/>
  <c r="K77" i="17"/>
  <c r="K78" i="17"/>
  <c r="K79" i="17"/>
  <c r="K80" i="17"/>
  <c r="K81" i="17"/>
  <c r="K82" i="17"/>
  <c r="K83" i="17"/>
  <c r="K84" i="17"/>
  <c r="K85" i="17"/>
  <c r="K86" i="17"/>
  <c r="K87" i="17"/>
  <c r="K88" i="17"/>
  <c r="K89" i="17"/>
  <c r="K90" i="17"/>
  <c r="K91" i="17"/>
  <c r="K92" i="17"/>
  <c r="K93" i="17"/>
  <c r="K94" i="17"/>
  <c r="K95" i="17"/>
  <c r="K96" i="17"/>
  <c r="K97" i="17"/>
  <c r="K98" i="17"/>
  <c r="K99" i="17"/>
  <c r="K100" i="17"/>
  <c r="K101" i="17"/>
  <c r="K102" i="17"/>
  <c r="K103" i="17"/>
  <c r="K104" i="17"/>
  <c r="K105" i="17"/>
  <c r="K106" i="17"/>
  <c r="K107" i="17"/>
  <c r="K108" i="17"/>
  <c r="K109" i="17"/>
  <c r="K110" i="17"/>
  <c r="K111" i="17"/>
  <c r="K112" i="17"/>
  <c r="K113" i="17"/>
  <c r="K114" i="17"/>
  <c r="K115" i="17"/>
  <c r="K116" i="17"/>
  <c r="K117" i="17"/>
  <c r="K118" i="17"/>
  <c r="K119" i="17"/>
  <c r="G40" i="6" s="1"/>
  <c r="G282" i="6" s="1"/>
  <c r="K120" i="17"/>
  <c r="K121" i="17"/>
  <c r="K122" i="17"/>
  <c r="K123" i="17"/>
  <c r="K124" i="17"/>
  <c r="K125" i="17"/>
  <c r="K126" i="17"/>
  <c r="K127" i="17"/>
  <c r="K128" i="17"/>
  <c r="K129" i="17"/>
  <c r="K130" i="17"/>
  <c r="K131" i="17"/>
  <c r="K132" i="17"/>
  <c r="K133" i="17"/>
  <c r="K134" i="17"/>
  <c r="K135" i="17"/>
  <c r="K136" i="17"/>
  <c r="K137" i="17"/>
  <c r="K138" i="17"/>
  <c r="K139" i="17"/>
  <c r="K140" i="17"/>
  <c r="K141" i="17"/>
  <c r="K142" i="17"/>
  <c r="K143" i="17"/>
  <c r="K144" i="17"/>
  <c r="K145" i="17"/>
  <c r="K146" i="17"/>
  <c r="K147" i="17"/>
  <c r="K148" i="17"/>
  <c r="K149" i="17"/>
  <c r="K150" i="17"/>
  <c r="K151" i="17"/>
  <c r="K152" i="17"/>
  <c r="K153" i="17"/>
  <c r="K154" i="17"/>
  <c r="K155" i="17"/>
  <c r="K156" i="17"/>
  <c r="K157" i="17"/>
  <c r="K158" i="17"/>
  <c r="K159" i="17"/>
  <c r="K160" i="17"/>
  <c r="K161" i="17"/>
  <c r="K162" i="17"/>
  <c r="K163" i="17"/>
  <c r="K164" i="17"/>
  <c r="K165" i="17"/>
  <c r="K166" i="17"/>
  <c r="K167" i="17"/>
  <c r="K168" i="17"/>
  <c r="K169" i="17"/>
  <c r="K170" i="17"/>
  <c r="K171" i="17"/>
  <c r="K172" i="17"/>
  <c r="K173" i="17"/>
  <c r="K174" i="17"/>
  <c r="K175" i="17"/>
  <c r="K176" i="17"/>
  <c r="K177" i="17"/>
  <c r="K178" i="17"/>
  <c r="K179" i="17"/>
  <c r="K180" i="17"/>
  <c r="K181" i="17"/>
  <c r="G32" i="6" s="1"/>
  <c r="G274" i="6" s="1"/>
  <c r="K182" i="17"/>
  <c r="K183" i="17"/>
  <c r="K184" i="17"/>
  <c r="K185" i="17"/>
  <c r="K186" i="17"/>
  <c r="K187" i="17"/>
  <c r="K188" i="17"/>
  <c r="K189" i="17"/>
  <c r="K190" i="17"/>
  <c r="K191" i="17"/>
  <c r="K192" i="17"/>
  <c r="K193" i="17"/>
  <c r="K194" i="17"/>
  <c r="K195" i="17"/>
  <c r="K196" i="17"/>
  <c r="K197" i="17"/>
  <c r="K198" i="17"/>
  <c r="K199" i="17"/>
  <c r="K200" i="17"/>
  <c r="K201" i="17"/>
  <c r="K202" i="17"/>
  <c r="K203" i="17"/>
  <c r="K204" i="17"/>
  <c r="K205" i="17"/>
  <c r="K206" i="17"/>
  <c r="K207" i="17"/>
  <c r="K208" i="17"/>
  <c r="K209" i="17"/>
  <c r="K210" i="17"/>
  <c r="K211" i="17"/>
  <c r="K212" i="17"/>
  <c r="K213" i="17"/>
  <c r="K214" i="17"/>
  <c r="K215" i="17"/>
  <c r="K216" i="17"/>
  <c r="K217" i="17"/>
  <c r="K218" i="17"/>
  <c r="K219" i="17"/>
  <c r="K220" i="17"/>
  <c r="K221" i="17"/>
  <c r="K222" i="17"/>
  <c r="K223" i="17"/>
  <c r="K224" i="17"/>
  <c r="K225" i="17"/>
  <c r="K227" i="17"/>
  <c r="K228" i="17"/>
  <c r="K229" i="17"/>
  <c r="K230" i="17"/>
  <c r="K231" i="17"/>
  <c r="K232" i="17"/>
  <c r="K233" i="17"/>
  <c r="K234" i="17"/>
  <c r="K235" i="17"/>
  <c r="K236" i="17"/>
  <c r="K237" i="17"/>
  <c r="K238" i="17"/>
  <c r="G58" i="6" s="1"/>
  <c r="G300" i="6" s="1"/>
  <c r="K239" i="17"/>
  <c r="G59" i="6" s="1"/>
  <c r="G301" i="6" s="1"/>
  <c r="K240" i="17"/>
  <c r="K241" i="17"/>
  <c r="K242" i="17"/>
  <c r="K243" i="17"/>
  <c r="K244" i="17"/>
  <c r="K245" i="17"/>
  <c r="K246" i="17"/>
  <c r="K247" i="17"/>
  <c r="K248" i="17"/>
  <c r="K249" i="17"/>
  <c r="K250" i="17"/>
  <c r="K251" i="17"/>
  <c r="K252" i="17"/>
  <c r="K253" i="17"/>
  <c r="K254" i="17"/>
  <c r="K255" i="17"/>
  <c r="K256" i="17"/>
  <c r="K257" i="17"/>
  <c r="K258" i="17"/>
  <c r="K259" i="17"/>
  <c r="K260" i="17"/>
  <c r="K261" i="17"/>
  <c r="G48" i="6" s="1"/>
  <c r="G290" i="6" s="1"/>
  <c r="K262" i="17"/>
  <c r="K263" i="17"/>
  <c r="K264" i="17"/>
  <c r="G49" i="6" s="1"/>
  <c r="G291" i="6" s="1"/>
  <c r="K265" i="17"/>
  <c r="M7" i="17"/>
  <c r="O7" i="17"/>
  <c r="N7" i="17"/>
  <c r="J9" i="17"/>
  <c r="J10" i="17"/>
  <c r="J11" i="17"/>
  <c r="J13" i="17"/>
  <c r="J14" i="17"/>
  <c r="J16" i="17"/>
  <c r="J17" i="17"/>
  <c r="J18" i="17"/>
  <c r="J19" i="17"/>
  <c r="J20" i="17"/>
  <c r="J21" i="17"/>
  <c r="J22" i="17"/>
  <c r="J23" i="17"/>
  <c r="J24" i="17"/>
  <c r="J25" i="17"/>
  <c r="J26" i="17"/>
  <c r="J27" i="17"/>
  <c r="J28" i="17"/>
  <c r="J29" i="17"/>
  <c r="J30" i="17"/>
  <c r="J31" i="17"/>
  <c r="J32" i="17"/>
  <c r="J33" i="17"/>
  <c r="J34" i="17"/>
  <c r="J35" i="17"/>
  <c r="J36" i="17"/>
  <c r="J37" i="17"/>
  <c r="J38" i="17"/>
  <c r="J39" i="17"/>
  <c r="J40" i="17"/>
  <c r="J41" i="17"/>
  <c r="J42" i="17"/>
  <c r="J43" i="17"/>
  <c r="J44" i="17"/>
  <c r="J45" i="17"/>
  <c r="J46" i="17"/>
  <c r="J47" i="17"/>
  <c r="J48" i="17"/>
  <c r="J49" i="17"/>
  <c r="J50" i="17"/>
  <c r="J51" i="17"/>
  <c r="J52" i="17"/>
  <c r="J53" i="17"/>
  <c r="J54" i="17"/>
  <c r="J55" i="17"/>
  <c r="J56" i="17"/>
  <c r="J57" i="17"/>
  <c r="J58" i="17"/>
  <c r="J59" i="17"/>
  <c r="J60" i="17"/>
  <c r="J61" i="17"/>
  <c r="J62" i="17"/>
  <c r="J63" i="17"/>
  <c r="J64" i="17"/>
  <c r="J65" i="17"/>
  <c r="J66" i="17"/>
  <c r="J67" i="17"/>
  <c r="J68" i="17"/>
  <c r="J69" i="17"/>
  <c r="J70" i="17"/>
  <c r="J71" i="17"/>
  <c r="J72" i="17"/>
  <c r="J73" i="17"/>
  <c r="J74" i="17"/>
  <c r="J75" i="17"/>
  <c r="J76" i="17"/>
  <c r="J77" i="17"/>
  <c r="J78" i="17"/>
  <c r="J79" i="17"/>
  <c r="J80" i="17"/>
  <c r="J81" i="17"/>
  <c r="J82" i="17"/>
  <c r="J83" i="17"/>
  <c r="J84" i="17"/>
  <c r="J85" i="17"/>
  <c r="J86" i="17"/>
  <c r="J87" i="17"/>
  <c r="J88" i="17"/>
  <c r="J89" i="17"/>
  <c r="J90" i="17"/>
  <c r="J91" i="17"/>
  <c r="J92" i="17"/>
  <c r="J93" i="17"/>
  <c r="J94" i="17"/>
  <c r="J95" i="17"/>
  <c r="J96" i="17"/>
  <c r="J97" i="17"/>
  <c r="J98" i="17"/>
  <c r="J99" i="17"/>
  <c r="J100" i="17"/>
  <c r="J101" i="17"/>
  <c r="J102" i="17"/>
  <c r="J103" i="17"/>
  <c r="J104" i="17"/>
  <c r="J105" i="17"/>
  <c r="J106" i="17"/>
  <c r="J107" i="17"/>
  <c r="J108" i="17"/>
  <c r="J109" i="17"/>
  <c r="J110" i="17"/>
  <c r="J111" i="17"/>
  <c r="J112" i="17"/>
  <c r="J113" i="17"/>
  <c r="J114" i="17"/>
  <c r="J115" i="17"/>
  <c r="J116" i="17"/>
  <c r="J117" i="17"/>
  <c r="J118" i="17"/>
  <c r="J119" i="17"/>
  <c r="J120" i="17"/>
  <c r="J121" i="17"/>
  <c r="J122" i="17"/>
  <c r="J123" i="17"/>
  <c r="J124" i="17"/>
  <c r="J125" i="17"/>
  <c r="J126" i="17"/>
  <c r="J127" i="17"/>
  <c r="J128" i="17"/>
  <c r="J129" i="17"/>
  <c r="J130" i="17"/>
  <c r="J131" i="17"/>
  <c r="J132" i="17"/>
  <c r="J133" i="17"/>
  <c r="J134" i="17"/>
  <c r="J135" i="17"/>
  <c r="J136" i="17"/>
  <c r="J137" i="17"/>
  <c r="J138" i="17"/>
  <c r="J139" i="17"/>
  <c r="J140" i="17"/>
  <c r="J141" i="17"/>
  <c r="J142" i="17"/>
  <c r="J143" i="17"/>
  <c r="J144" i="17"/>
  <c r="J145" i="17"/>
  <c r="J146" i="17"/>
  <c r="J147" i="17"/>
  <c r="J148" i="17"/>
  <c r="J149" i="17"/>
  <c r="J150" i="17"/>
  <c r="J151" i="17"/>
  <c r="J152" i="17"/>
  <c r="J153" i="17"/>
  <c r="J154" i="17"/>
  <c r="J155" i="17"/>
  <c r="J156" i="17"/>
  <c r="J157" i="17"/>
  <c r="J158" i="17"/>
  <c r="J159" i="17"/>
  <c r="J160" i="17"/>
  <c r="J161" i="17"/>
  <c r="J162" i="17"/>
  <c r="J163" i="17"/>
  <c r="J164" i="17"/>
  <c r="J165" i="17"/>
  <c r="J166" i="17"/>
  <c r="J167" i="17"/>
  <c r="J168" i="17"/>
  <c r="J169" i="17"/>
  <c r="J170" i="17"/>
  <c r="J171" i="17"/>
  <c r="J172" i="17"/>
  <c r="J173" i="17"/>
  <c r="J174" i="17"/>
  <c r="J175" i="17"/>
  <c r="J176" i="17"/>
  <c r="J177" i="17"/>
  <c r="J178" i="17"/>
  <c r="J179" i="17"/>
  <c r="J180" i="17"/>
  <c r="J181" i="17"/>
  <c r="J182" i="17"/>
  <c r="J183" i="17"/>
  <c r="J184" i="17"/>
  <c r="J185" i="17"/>
  <c r="J186" i="17"/>
  <c r="J187" i="17"/>
  <c r="J188" i="17"/>
  <c r="J189" i="17"/>
  <c r="J190" i="17"/>
  <c r="J191" i="17"/>
  <c r="J192" i="17"/>
  <c r="J193" i="17"/>
  <c r="J194" i="17"/>
  <c r="J195" i="17"/>
  <c r="J196" i="17"/>
  <c r="J197" i="17"/>
  <c r="J198" i="17"/>
  <c r="J199" i="17"/>
  <c r="J200" i="17"/>
  <c r="J201" i="17"/>
  <c r="J202" i="17"/>
  <c r="J203" i="17"/>
  <c r="J204" i="17"/>
  <c r="J205" i="17"/>
  <c r="J206" i="17"/>
  <c r="J207" i="17"/>
  <c r="J208" i="17"/>
  <c r="J209" i="17"/>
  <c r="J210" i="17"/>
  <c r="J211" i="17"/>
  <c r="J212" i="17"/>
  <c r="J213" i="17"/>
  <c r="J214" i="17"/>
  <c r="J215" i="17"/>
  <c r="J216" i="17"/>
  <c r="J217" i="17"/>
  <c r="J218" i="17"/>
  <c r="J219" i="17"/>
  <c r="J220" i="17"/>
  <c r="J221" i="17"/>
  <c r="J222" i="17"/>
  <c r="J223" i="17"/>
  <c r="J224" i="17"/>
  <c r="J225" i="17"/>
  <c r="J226" i="17"/>
  <c r="J227" i="17"/>
  <c r="J228" i="17"/>
  <c r="J229" i="17"/>
  <c r="J230" i="17"/>
  <c r="J231" i="17"/>
  <c r="J232" i="17"/>
  <c r="J233" i="17"/>
  <c r="J234" i="17"/>
  <c r="J235" i="17"/>
  <c r="J236" i="17"/>
  <c r="J237" i="17"/>
  <c r="J238" i="17"/>
  <c r="J239" i="17"/>
  <c r="J240" i="17"/>
  <c r="J241" i="17"/>
  <c r="J242" i="17"/>
  <c r="J243" i="17"/>
  <c r="J244" i="17"/>
  <c r="J245" i="17"/>
  <c r="J246" i="17"/>
  <c r="J247" i="17"/>
  <c r="J248" i="17"/>
  <c r="J249" i="17"/>
  <c r="J250" i="17"/>
  <c r="J251" i="17"/>
  <c r="J252" i="17"/>
  <c r="J253" i="17"/>
  <c r="J254" i="17"/>
  <c r="J255" i="17"/>
  <c r="J256" i="17"/>
  <c r="J257" i="17"/>
  <c r="J258" i="17"/>
  <c r="J259" i="17"/>
  <c r="J260" i="17"/>
  <c r="J261" i="17"/>
  <c r="J262" i="17"/>
  <c r="J263" i="17"/>
  <c r="J264" i="17"/>
  <c r="J8" i="17"/>
  <c r="H21" i="6" l="1"/>
  <c r="H263" i="6" s="1"/>
  <c r="H41" i="6"/>
  <c r="H283" i="6" s="1"/>
  <c r="AH380" i="2"/>
  <c r="AI312" i="2"/>
  <c r="AI380" i="2" s="1"/>
  <c r="H36" i="6"/>
  <c r="H278" i="6" s="1"/>
  <c r="H28" i="6"/>
  <c r="H270" i="6" s="1"/>
  <c r="H60" i="6"/>
  <c r="H302" i="6" s="1"/>
  <c r="H31" i="6"/>
  <c r="H273" i="6" s="1"/>
  <c r="H34" i="6"/>
  <c r="H276" i="6" s="1"/>
  <c r="H27" i="6"/>
  <c r="H269" i="6" s="1"/>
  <c r="H39" i="6"/>
  <c r="H281" i="6" s="1"/>
  <c r="H38" i="6"/>
  <c r="H280" i="6" s="1"/>
  <c r="H26" i="6"/>
  <c r="H268" i="6" s="1"/>
  <c r="M58" i="19"/>
  <c r="H57" i="6"/>
  <c r="H299" i="6" s="1"/>
  <c r="H37" i="6"/>
  <c r="H279" i="6" s="1"/>
  <c r="H55" i="6"/>
  <c r="H297" i="6" s="1"/>
  <c r="H30" i="6"/>
  <c r="H272" i="6" s="1"/>
  <c r="H35" i="6"/>
  <c r="H277" i="6" s="1"/>
  <c r="H56" i="6"/>
  <c r="H298" i="6" s="1"/>
  <c r="H78" i="6"/>
  <c r="H320" i="6" s="1"/>
  <c r="H42" i="6"/>
  <c r="H284" i="6" s="1"/>
  <c r="H23" i="6"/>
  <c r="H265" i="6" s="1"/>
  <c r="I6" i="17"/>
  <c r="I152" i="17" s="1"/>
  <c r="P7" i="17"/>
  <c r="J7" i="17"/>
  <c r="G78" i="6"/>
  <c r="G320" i="6" s="1"/>
  <c r="D14" i="19"/>
  <c r="G31" i="6"/>
  <c r="G273" i="6" s="1"/>
  <c r="G27" i="6"/>
  <c r="G269" i="6" s="1"/>
  <c r="G39" i="6"/>
  <c r="G281" i="6" s="1"/>
  <c r="G38" i="6"/>
  <c r="G280" i="6" s="1"/>
  <c r="G26" i="6"/>
  <c r="G268" i="6" s="1"/>
  <c r="G23" i="6"/>
  <c r="G265" i="6" s="1"/>
  <c r="G37" i="6"/>
  <c r="G279" i="6" s="1"/>
  <c r="G34" i="6"/>
  <c r="G276" i="6" s="1"/>
  <c r="G29" i="6"/>
  <c r="G271" i="6" s="1"/>
  <c r="G21" i="6"/>
  <c r="G263" i="6" s="1"/>
  <c r="G41" i="6"/>
  <c r="G283" i="6" s="1"/>
  <c r="G36" i="6"/>
  <c r="G278" i="6" s="1"/>
  <c r="G35" i="6"/>
  <c r="G277" i="6" s="1"/>
  <c r="G28" i="6"/>
  <c r="G270" i="6" s="1"/>
  <c r="G60" i="6"/>
  <c r="G302" i="6" s="1"/>
  <c r="G56" i="6"/>
  <c r="G298" i="6" s="1"/>
  <c r="G42" i="6"/>
  <c r="G284" i="6" s="1"/>
  <c r="G53" i="6"/>
  <c r="G295" i="6" s="1"/>
  <c r="G57" i="6"/>
  <c r="G299" i="6" s="1"/>
  <c r="G55" i="6"/>
  <c r="G297" i="6" s="1"/>
  <c r="G30" i="6"/>
  <c r="G272" i="6" s="1"/>
  <c r="K7" i="17"/>
  <c r="L7" i="17"/>
  <c r="I262" i="17" l="1"/>
  <c r="I25" i="17"/>
  <c r="I51" i="17"/>
  <c r="I21" i="17"/>
  <c r="I60" i="17"/>
  <c r="I114" i="17"/>
  <c r="I94" i="17"/>
  <c r="I226" i="17"/>
  <c r="I119" i="17"/>
  <c r="I40" i="6" s="1"/>
  <c r="I282" i="6" s="1"/>
  <c r="I155" i="17"/>
  <c r="I164" i="17"/>
  <c r="I72" i="17"/>
  <c r="I129" i="17"/>
  <c r="I189" i="17"/>
  <c r="I250" i="17"/>
  <c r="I143" i="17"/>
  <c r="I179" i="17"/>
  <c r="I188" i="17"/>
  <c r="I144" i="17"/>
  <c r="I153" i="17"/>
  <c r="I90" i="17"/>
  <c r="I214" i="17"/>
  <c r="I27" i="17"/>
  <c r="I36" i="17"/>
  <c r="I46" i="17"/>
  <c r="I248" i="17"/>
  <c r="I257" i="17"/>
  <c r="H79" i="6"/>
  <c r="G79" i="6"/>
  <c r="I122" i="17"/>
  <c r="I258" i="17"/>
  <c r="I23" i="17"/>
  <c r="I151" i="17"/>
  <c r="I59" i="17"/>
  <c r="I187" i="17"/>
  <c r="I68" i="17"/>
  <c r="I196" i="17"/>
  <c r="I110" i="17"/>
  <c r="I168" i="17"/>
  <c r="I33" i="17"/>
  <c r="I161" i="17"/>
  <c r="I29" i="17"/>
  <c r="I18" i="17"/>
  <c r="I146" i="17"/>
  <c r="I70" i="17"/>
  <c r="I47" i="17"/>
  <c r="I183" i="17"/>
  <c r="I83" i="17"/>
  <c r="I219" i="17"/>
  <c r="I92" i="17"/>
  <c r="I220" i="17"/>
  <c r="I158" i="17"/>
  <c r="I256" i="17"/>
  <c r="I57" i="17"/>
  <c r="I185" i="17"/>
  <c r="I53" i="17"/>
  <c r="I26" i="17"/>
  <c r="I154" i="17"/>
  <c r="I86" i="17"/>
  <c r="I55" i="17"/>
  <c r="I191" i="17"/>
  <c r="I91" i="17"/>
  <c r="I227" i="17"/>
  <c r="I100" i="17"/>
  <c r="I228" i="17"/>
  <c r="I174" i="17"/>
  <c r="I175" i="17"/>
  <c r="I65" i="17"/>
  <c r="I193" i="17"/>
  <c r="I61" i="17"/>
  <c r="I50" i="17"/>
  <c r="I178" i="17"/>
  <c r="I134" i="17"/>
  <c r="I79" i="17"/>
  <c r="I223" i="17"/>
  <c r="I115" i="17"/>
  <c r="I251" i="17"/>
  <c r="I124" i="17"/>
  <c r="I252" i="17"/>
  <c r="I222" i="17"/>
  <c r="I136" i="17"/>
  <c r="I89" i="17"/>
  <c r="I217" i="17"/>
  <c r="I93" i="17"/>
  <c r="I58" i="17"/>
  <c r="I186" i="17"/>
  <c r="I150" i="17"/>
  <c r="I87" i="17"/>
  <c r="I231" i="17"/>
  <c r="I123" i="17"/>
  <c r="I259" i="17"/>
  <c r="I132" i="17"/>
  <c r="I260" i="17"/>
  <c r="I238" i="17"/>
  <c r="I58" i="6" s="1"/>
  <c r="I300" i="6" s="1"/>
  <c r="I160" i="17"/>
  <c r="I97" i="17"/>
  <c r="I225" i="17"/>
  <c r="I125" i="17"/>
  <c r="I82" i="17"/>
  <c r="I218" i="17"/>
  <c r="I198" i="17"/>
  <c r="I111" i="17"/>
  <c r="I19" i="17"/>
  <c r="I147" i="17"/>
  <c r="I28" i="17"/>
  <c r="I156" i="17"/>
  <c r="I38" i="17"/>
  <c r="I24" i="6" s="1"/>
  <c r="I266" i="6" s="1"/>
  <c r="I40" i="17"/>
  <c r="I224" i="17"/>
  <c r="I121" i="17"/>
  <c r="I249" i="17"/>
  <c r="I157" i="17"/>
  <c r="I14" i="17"/>
  <c r="I17" i="6" s="1"/>
  <c r="I259" i="6" s="1"/>
  <c r="I42" i="17"/>
  <c r="I106" i="17"/>
  <c r="I170" i="17"/>
  <c r="I242" i="17"/>
  <c r="I118" i="17"/>
  <c r="I246" i="17"/>
  <c r="I71" i="17"/>
  <c r="I135" i="17"/>
  <c r="I207" i="17"/>
  <c r="I43" i="17"/>
  <c r="I107" i="17"/>
  <c r="I171" i="17"/>
  <c r="I243" i="17"/>
  <c r="I52" i="17"/>
  <c r="I116" i="17"/>
  <c r="I37" i="6" s="1"/>
  <c r="I279" i="6" s="1"/>
  <c r="I180" i="17"/>
  <c r="I244" i="17"/>
  <c r="I78" i="17"/>
  <c r="I206" i="17"/>
  <c r="I120" i="17"/>
  <c r="I112" i="17"/>
  <c r="I17" i="17"/>
  <c r="I18" i="6" s="1"/>
  <c r="I260" i="6" s="1"/>
  <c r="I81" i="17"/>
  <c r="I145" i="17"/>
  <c r="I209" i="17"/>
  <c r="I11" i="17"/>
  <c r="I77" i="17"/>
  <c r="I141" i="17"/>
  <c r="I205" i="17"/>
  <c r="I215" i="17"/>
  <c r="I104" i="17"/>
  <c r="I85" i="17"/>
  <c r="I30" i="6" s="1"/>
  <c r="I272" i="6" s="1"/>
  <c r="I149" i="17"/>
  <c r="I213" i="17"/>
  <c r="I239" i="17"/>
  <c r="I59" i="6" s="1"/>
  <c r="I301" i="6" s="1"/>
  <c r="I128" i="17"/>
  <c r="I221" i="17"/>
  <c r="I255" i="17"/>
  <c r="I12" i="17"/>
  <c r="I15" i="17"/>
  <c r="I15" i="6" s="1"/>
  <c r="I257" i="6" s="1"/>
  <c r="I66" i="17"/>
  <c r="I130" i="17"/>
  <c r="I194" i="17"/>
  <c r="I30" i="17"/>
  <c r="I166" i="17"/>
  <c r="I31" i="17"/>
  <c r="I95" i="17"/>
  <c r="I159" i="17"/>
  <c r="I247" i="17"/>
  <c r="I67" i="17"/>
  <c r="I131" i="17"/>
  <c r="I195" i="17"/>
  <c r="I10" i="17"/>
  <c r="I76" i="17"/>
  <c r="I140" i="17"/>
  <c r="I204" i="17"/>
  <c r="I13" i="17"/>
  <c r="I13" i="6" s="1"/>
  <c r="I255" i="6" s="1"/>
  <c r="I126" i="17"/>
  <c r="I254" i="17"/>
  <c r="I200" i="17"/>
  <c r="I184" i="17"/>
  <c r="I41" i="17"/>
  <c r="I105" i="17"/>
  <c r="I169" i="17"/>
  <c r="I233" i="17"/>
  <c r="I37" i="17"/>
  <c r="I101" i="17"/>
  <c r="I165" i="17"/>
  <c r="I229" i="17"/>
  <c r="I16" i="17"/>
  <c r="I16" i="6" s="1"/>
  <c r="I258" i="6" s="1"/>
  <c r="I176" i="17"/>
  <c r="I9" i="17"/>
  <c r="I74" i="17"/>
  <c r="I138" i="17"/>
  <c r="I210" i="17"/>
  <c r="I54" i="17"/>
  <c r="I182" i="17"/>
  <c r="I39" i="17"/>
  <c r="I103" i="17"/>
  <c r="I167" i="17"/>
  <c r="I263" i="17"/>
  <c r="I53" i="6" s="1"/>
  <c r="I295" i="6" s="1"/>
  <c r="I75" i="17"/>
  <c r="I139" i="17"/>
  <c r="I211" i="17"/>
  <c r="I20" i="17"/>
  <c r="I84" i="17"/>
  <c r="I148" i="17"/>
  <c r="I212" i="17"/>
  <c r="I22" i="17"/>
  <c r="I142" i="17"/>
  <c r="I24" i="17"/>
  <c r="I232" i="17"/>
  <c r="I208" i="17"/>
  <c r="I49" i="17"/>
  <c r="I113" i="17"/>
  <c r="I177" i="17"/>
  <c r="I241" i="17"/>
  <c r="I45" i="17"/>
  <c r="I109" i="17"/>
  <c r="I173" i="17"/>
  <c r="I237" i="17"/>
  <c r="I32" i="17"/>
  <c r="I192" i="17"/>
  <c r="I29" i="6"/>
  <c r="I271" i="6" s="1"/>
  <c r="I39" i="6"/>
  <c r="I281" i="6" s="1"/>
  <c r="I117" i="17"/>
  <c r="I181" i="17"/>
  <c r="I32" i="6" s="1"/>
  <c r="I274" i="6" s="1"/>
  <c r="I245" i="17"/>
  <c r="I48" i="17"/>
  <c r="I216" i="17"/>
  <c r="C14" i="19"/>
  <c r="D17" i="19"/>
  <c r="I253" i="17"/>
  <c r="I64" i="17"/>
  <c r="I27" i="6" s="1"/>
  <c r="I269" i="6" s="1"/>
  <c r="I240" i="17"/>
  <c r="I34" i="17"/>
  <c r="I98" i="17"/>
  <c r="I162" i="17"/>
  <c r="I234" i="17"/>
  <c r="I102" i="17"/>
  <c r="I230" i="17"/>
  <c r="I63" i="17"/>
  <c r="I127" i="17"/>
  <c r="I199" i="17"/>
  <c r="I35" i="17"/>
  <c r="I99" i="17"/>
  <c r="I163" i="17"/>
  <c r="I235" i="17"/>
  <c r="I44" i="17"/>
  <c r="I108" i="17"/>
  <c r="I172" i="17"/>
  <c r="I236" i="17"/>
  <c r="I62" i="17"/>
  <c r="I190" i="17"/>
  <c r="I96" i="17"/>
  <c r="I56" i="17"/>
  <c r="I88" i="17"/>
  <c r="I73" i="17"/>
  <c r="I137" i="17"/>
  <c r="I201" i="17"/>
  <c r="I8" i="17"/>
  <c r="I69" i="17"/>
  <c r="I133" i="17"/>
  <c r="I197" i="17"/>
  <c r="I78" i="6" s="1"/>
  <c r="I320" i="6" s="1"/>
  <c r="I261" i="17"/>
  <c r="I48" i="6" s="1"/>
  <c r="I290" i="6" s="1"/>
  <c r="I80" i="17"/>
  <c r="I264" i="17"/>
  <c r="I49" i="6" s="1"/>
  <c r="I291" i="6" s="1"/>
  <c r="K26" i="6"/>
  <c r="K268" i="6" s="1"/>
  <c r="T378" i="2"/>
  <c r="K78" i="6" s="1"/>
  <c r="K320" i="6" s="1"/>
  <c r="L4" i="6"/>
  <c r="L246" i="6" s="1"/>
  <c r="L5" i="6"/>
  <c r="L247" i="6" s="1"/>
  <c r="L6" i="6"/>
  <c r="L248" i="6" s="1"/>
  <c r="L7" i="6"/>
  <c r="L249" i="6" s="1"/>
  <c r="L8" i="6"/>
  <c r="L250" i="6" s="1"/>
  <c r="L9" i="6"/>
  <c r="L251" i="6" s="1"/>
  <c r="L10" i="6"/>
  <c r="L252" i="6" s="1"/>
  <c r="L11" i="6"/>
  <c r="L253" i="6" s="1"/>
  <c r="L12" i="6"/>
  <c r="L254" i="6" s="1"/>
  <c r="L13" i="6"/>
  <c r="L255" i="6" s="1"/>
  <c r="L14" i="6"/>
  <c r="L256" i="6" s="1"/>
  <c r="L15" i="6"/>
  <c r="L257" i="6" s="1"/>
  <c r="L16" i="6"/>
  <c r="L258" i="6" s="1"/>
  <c r="L17" i="6"/>
  <c r="L259" i="6" s="1"/>
  <c r="L18" i="6"/>
  <c r="L260" i="6" s="1"/>
  <c r="L19" i="6"/>
  <c r="L261" i="6" s="1"/>
  <c r="L20" i="6"/>
  <c r="L262" i="6" s="1"/>
  <c r="L21" i="6"/>
  <c r="L263" i="6" s="1"/>
  <c r="L22" i="6"/>
  <c r="L264" i="6" s="1"/>
  <c r="L23" i="6"/>
  <c r="L265" i="6" s="1"/>
  <c r="L24" i="6"/>
  <c r="L266" i="6" s="1"/>
  <c r="L25" i="6"/>
  <c r="L267" i="6" s="1"/>
  <c r="L26" i="6"/>
  <c r="L268" i="6" s="1"/>
  <c r="L27" i="6"/>
  <c r="L269" i="6" s="1"/>
  <c r="L28" i="6"/>
  <c r="L270" i="6" s="1"/>
  <c r="L29" i="6"/>
  <c r="L271" i="6" s="1"/>
  <c r="L30" i="6"/>
  <c r="L272" i="6" s="1"/>
  <c r="L31" i="6"/>
  <c r="L273" i="6" s="1"/>
  <c r="L32" i="6"/>
  <c r="L274" i="6" s="1"/>
  <c r="L33" i="6"/>
  <c r="L275" i="6" s="1"/>
  <c r="L34" i="6"/>
  <c r="L276" i="6" s="1"/>
  <c r="L35" i="6"/>
  <c r="L277" i="6" s="1"/>
  <c r="L36" i="6"/>
  <c r="L278" i="6" s="1"/>
  <c r="L37" i="6"/>
  <c r="L279" i="6" s="1"/>
  <c r="L38" i="6"/>
  <c r="L280" i="6" s="1"/>
  <c r="L39" i="6"/>
  <c r="L281" i="6" s="1"/>
  <c r="L40" i="6"/>
  <c r="L282" i="6" s="1"/>
  <c r="L41" i="6"/>
  <c r="L283" i="6" s="1"/>
  <c r="L43" i="6"/>
  <c r="L285" i="6" s="1"/>
  <c r="L44" i="6"/>
  <c r="L286" i="6" s="1"/>
  <c r="L45" i="6"/>
  <c r="L287" i="6" s="1"/>
  <c r="L46" i="6"/>
  <c r="L288" i="6" s="1"/>
  <c r="L47" i="6"/>
  <c r="L289" i="6" s="1"/>
  <c r="L48" i="6"/>
  <c r="L290" i="6" s="1"/>
  <c r="L49" i="6"/>
  <c r="L291" i="6" s="1"/>
  <c r="L50" i="6"/>
  <c r="L292" i="6" s="1"/>
  <c r="L51" i="6"/>
  <c r="L293" i="6" s="1"/>
  <c r="L52" i="6"/>
  <c r="L294" i="6" s="1"/>
  <c r="L53" i="6"/>
  <c r="L295" i="6" s="1"/>
  <c r="L54" i="6"/>
  <c r="L296" i="6" s="1"/>
  <c r="L55" i="6"/>
  <c r="L297" i="6" s="1"/>
  <c r="L56" i="6"/>
  <c r="L298" i="6" s="1"/>
  <c r="L57" i="6"/>
  <c r="L299" i="6" s="1"/>
  <c r="L58" i="6"/>
  <c r="L300" i="6" s="1"/>
  <c r="L59" i="6"/>
  <c r="L301" i="6" s="1"/>
  <c r="L60" i="6"/>
  <c r="L302" i="6" s="1"/>
  <c r="L61" i="6"/>
  <c r="L303" i="6" s="1"/>
  <c r="L62" i="6"/>
  <c r="L304" i="6" s="1"/>
  <c r="L63" i="6"/>
  <c r="L305" i="6" s="1"/>
  <c r="L65" i="6"/>
  <c r="L307" i="6" s="1"/>
  <c r="L66" i="6"/>
  <c r="L308" i="6" s="1"/>
  <c r="L67" i="6"/>
  <c r="L309" i="6" s="1"/>
  <c r="L68" i="6"/>
  <c r="L310" i="6" s="1"/>
  <c r="L69" i="6"/>
  <c r="L311" i="6" s="1"/>
  <c r="L70" i="6"/>
  <c r="L312" i="6" s="1"/>
  <c r="L71" i="6"/>
  <c r="L313" i="6" s="1"/>
  <c r="L72" i="6"/>
  <c r="L314" i="6" s="1"/>
  <c r="L73" i="6"/>
  <c r="L315" i="6" s="1"/>
  <c r="L74" i="6"/>
  <c r="L316" i="6" s="1"/>
  <c r="L75" i="6"/>
  <c r="L317" i="6" s="1"/>
  <c r="L76" i="6"/>
  <c r="L318" i="6" s="1"/>
  <c r="L77" i="6"/>
  <c r="L319" i="6" s="1"/>
  <c r="L3" i="6"/>
  <c r="L245" i="6" s="1"/>
  <c r="I33" i="18"/>
  <c r="J28" i="18" s="1"/>
  <c r="L78" i="6" s="1"/>
  <c r="L320" i="6" s="1"/>
  <c r="G29" i="18"/>
  <c r="H27" i="18"/>
  <c r="H26" i="18"/>
  <c r="H25" i="18"/>
  <c r="H24" i="18"/>
  <c r="H23" i="18"/>
  <c r="H22" i="18"/>
  <c r="H21" i="18"/>
  <c r="H20" i="18"/>
  <c r="H19" i="18"/>
  <c r="H18" i="18"/>
  <c r="H17" i="18"/>
  <c r="H16" i="18"/>
  <c r="H15" i="18"/>
  <c r="H14" i="18"/>
  <c r="H13" i="18"/>
  <c r="H12" i="18"/>
  <c r="H11" i="18"/>
  <c r="H10" i="18"/>
  <c r="H9" i="18"/>
  <c r="H8" i="18"/>
  <c r="H7" i="18"/>
  <c r="H6" i="18"/>
  <c r="H5" i="18"/>
  <c r="I60" i="6" l="1"/>
  <c r="I302" i="6" s="1"/>
  <c r="I38" i="6"/>
  <c r="I280" i="6" s="1"/>
  <c r="I57" i="6"/>
  <c r="I299" i="6" s="1"/>
  <c r="I42" i="6"/>
  <c r="I284" i="6" s="1"/>
  <c r="I23" i="6"/>
  <c r="I265" i="6" s="1"/>
  <c r="I26" i="6"/>
  <c r="I268" i="6" s="1"/>
  <c r="I21" i="6"/>
  <c r="I263" i="6" s="1"/>
  <c r="I55" i="6"/>
  <c r="I297" i="6" s="1"/>
  <c r="I35" i="6"/>
  <c r="I277" i="6" s="1"/>
  <c r="I36" i="6"/>
  <c r="I278" i="6" s="1"/>
  <c r="I11" i="6"/>
  <c r="I253" i="6" s="1"/>
  <c r="I7" i="17"/>
  <c r="D62" i="6"/>
  <c r="D304" i="6" s="1"/>
  <c r="C17" i="19"/>
  <c r="H30" i="18"/>
  <c r="I19" i="18" s="1"/>
  <c r="I56" i="6"/>
  <c r="I298" i="6" s="1"/>
  <c r="I31" i="6"/>
  <c r="I273" i="6" s="1"/>
  <c r="I41" i="6"/>
  <c r="I283" i="6" s="1"/>
  <c r="I28" i="6"/>
  <c r="I270" i="6" s="1"/>
  <c r="I34" i="6"/>
  <c r="I276" i="6" s="1"/>
  <c r="H29" i="18"/>
  <c r="D79" i="6" l="1"/>
  <c r="I11" i="18"/>
  <c r="I8" i="18"/>
  <c r="I79" i="6"/>
  <c r="I24" i="18"/>
  <c r="I12" i="18"/>
  <c r="I9" i="18"/>
  <c r="I18" i="18"/>
  <c r="I21" i="18"/>
  <c r="I13" i="18"/>
  <c r="I14" i="18"/>
  <c r="I17" i="18"/>
  <c r="I6" i="18"/>
  <c r="I22" i="18"/>
  <c r="I25" i="18"/>
  <c r="I10" i="18"/>
  <c r="I26" i="18"/>
  <c r="I15" i="18"/>
  <c r="I16" i="18"/>
  <c r="I5" i="18"/>
  <c r="I7" i="18"/>
  <c r="I20" i="18"/>
  <c r="I23" i="18"/>
  <c r="S380" i="2"/>
  <c r="U380" i="2"/>
  <c r="V380" i="2"/>
  <c r="J4" i="6"/>
  <c r="J246" i="6" s="1"/>
  <c r="J5" i="6"/>
  <c r="J247" i="6" s="1"/>
  <c r="J6" i="6"/>
  <c r="J248" i="6" s="1"/>
  <c r="J7" i="6"/>
  <c r="J249" i="6" s="1"/>
  <c r="J8" i="6"/>
  <c r="J250" i="6" s="1"/>
  <c r="J9" i="6"/>
  <c r="J251" i="6" s="1"/>
  <c r="J10" i="6"/>
  <c r="J252" i="6" s="1"/>
  <c r="J11" i="6"/>
  <c r="J253" i="6" s="1"/>
  <c r="J12" i="6"/>
  <c r="J254" i="6" s="1"/>
  <c r="J13" i="6"/>
  <c r="J255" i="6" s="1"/>
  <c r="J14" i="6"/>
  <c r="J256" i="6" s="1"/>
  <c r="J15" i="6"/>
  <c r="J257" i="6" s="1"/>
  <c r="J16" i="6"/>
  <c r="J258" i="6" s="1"/>
  <c r="J17" i="6"/>
  <c r="J259" i="6" s="1"/>
  <c r="J18" i="6"/>
  <c r="J260" i="6" s="1"/>
  <c r="J19" i="6"/>
  <c r="J261" i="6" s="1"/>
  <c r="J20" i="6"/>
  <c r="J262" i="6" s="1"/>
  <c r="J21" i="6"/>
  <c r="J263" i="6" s="1"/>
  <c r="J22" i="6"/>
  <c r="J264" i="6" s="1"/>
  <c r="J23" i="6"/>
  <c r="J265" i="6" s="1"/>
  <c r="J24" i="6"/>
  <c r="J266" i="6" s="1"/>
  <c r="J25" i="6"/>
  <c r="J267" i="6" s="1"/>
  <c r="J26" i="6"/>
  <c r="J268" i="6" s="1"/>
  <c r="J27" i="6"/>
  <c r="J269" i="6" s="1"/>
  <c r="J28" i="6"/>
  <c r="J270" i="6" s="1"/>
  <c r="J29" i="6"/>
  <c r="J271" i="6" s="1"/>
  <c r="J30" i="6"/>
  <c r="J272" i="6" s="1"/>
  <c r="J31" i="6"/>
  <c r="J273" i="6" s="1"/>
  <c r="J32" i="6"/>
  <c r="J274" i="6" s="1"/>
  <c r="J33" i="6"/>
  <c r="J275" i="6" s="1"/>
  <c r="J34" i="6"/>
  <c r="J276" i="6" s="1"/>
  <c r="J35" i="6"/>
  <c r="J277" i="6" s="1"/>
  <c r="J36" i="6"/>
  <c r="J278" i="6" s="1"/>
  <c r="J37" i="6"/>
  <c r="J279" i="6" s="1"/>
  <c r="J38" i="6"/>
  <c r="J280" i="6" s="1"/>
  <c r="J39" i="6"/>
  <c r="J281" i="6" s="1"/>
  <c r="J40" i="6"/>
  <c r="J282" i="6" s="1"/>
  <c r="J41" i="6"/>
  <c r="J283" i="6" s="1"/>
  <c r="J42" i="6"/>
  <c r="J284" i="6" s="1"/>
  <c r="J43" i="6"/>
  <c r="J285" i="6" s="1"/>
  <c r="J44" i="6"/>
  <c r="J286" i="6" s="1"/>
  <c r="J45" i="6"/>
  <c r="J287" i="6" s="1"/>
  <c r="J46" i="6"/>
  <c r="J288" i="6" s="1"/>
  <c r="J47" i="6"/>
  <c r="J289" i="6" s="1"/>
  <c r="J48" i="6"/>
  <c r="J290" i="6" s="1"/>
  <c r="J49" i="6"/>
  <c r="J291" i="6" s="1"/>
  <c r="J50" i="6"/>
  <c r="J292" i="6" s="1"/>
  <c r="J51" i="6"/>
  <c r="J293" i="6" s="1"/>
  <c r="J52" i="6"/>
  <c r="J294" i="6" s="1"/>
  <c r="J53" i="6"/>
  <c r="J295" i="6" s="1"/>
  <c r="J54" i="6"/>
  <c r="J296" i="6" s="1"/>
  <c r="J55" i="6"/>
  <c r="J297" i="6" s="1"/>
  <c r="J56" i="6"/>
  <c r="J298" i="6" s="1"/>
  <c r="J57" i="6"/>
  <c r="J299" i="6" s="1"/>
  <c r="J58" i="6"/>
  <c r="J300" i="6" s="1"/>
  <c r="J59" i="6"/>
  <c r="J301" i="6" s="1"/>
  <c r="J60" i="6"/>
  <c r="J302" i="6" s="1"/>
  <c r="J61" i="6"/>
  <c r="J303" i="6" s="1"/>
  <c r="J62" i="6"/>
  <c r="J304" i="6" s="1"/>
  <c r="J63" i="6"/>
  <c r="J305" i="6" s="1"/>
  <c r="J64" i="6"/>
  <c r="J306" i="6" s="1"/>
  <c r="J65" i="6"/>
  <c r="J307" i="6" s="1"/>
  <c r="J66" i="6"/>
  <c r="J308" i="6" s="1"/>
  <c r="J67" i="6"/>
  <c r="J309" i="6" s="1"/>
  <c r="J68" i="6"/>
  <c r="J310" i="6" s="1"/>
  <c r="J69" i="6"/>
  <c r="J311" i="6" s="1"/>
  <c r="J70" i="6"/>
  <c r="J312" i="6" s="1"/>
  <c r="J71" i="6"/>
  <c r="J313" i="6" s="1"/>
  <c r="J72" i="6"/>
  <c r="J314" i="6" s="1"/>
  <c r="J73" i="6"/>
  <c r="J315" i="6" s="1"/>
  <c r="J74" i="6"/>
  <c r="J316" i="6" s="1"/>
  <c r="J75" i="6"/>
  <c r="J317" i="6" s="1"/>
  <c r="J76" i="6"/>
  <c r="J318" i="6" s="1"/>
  <c r="J77" i="6"/>
  <c r="J319" i="6" s="1"/>
  <c r="J78" i="6"/>
  <c r="J320" i="6" s="1"/>
  <c r="J3" i="6"/>
  <c r="J245" i="6" s="1"/>
  <c r="U3" i="2"/>
  <c r="J79" i="6" l="1"/>
  <c r="I29" i="18"/>
  <c r="I30" i="18" s="1"/>
  <c r="J5" i="18" s="1"/>
  <c r="V3" i="2"/>
  <c r="J7" i="18" l="1"/>
  <c r="J21" i="18"/>
  <c r="J15" i="18"/>
  <c r="J20" i="18"/>
  <c r="J9" i="18"/>
  <c r="J6" i="18"/>
  <c r="J10" i="18"/>
  <c r="J14" i="18"/>
  <c r="J26" i="18"/>
  <c r="J17" i="18"/>
  <c r="J24" i="18"/>
  <c r="J8" i="18"/>
  <c r="J12" i="18"/>
  <c r="J19" i="18"/>
  <c r="J11" i="18"/>
  <c r="J22" i="18"/>
  <c r="J13" i="18"/>
  <c r="J25" i="18"/>
  <c r="J16" i="18"/>
  <c r="J18" i="18"/>
  <c r="J23" i="18"/>
  <c r="T8" i="2"/>
  <c r="K5" i="6" s="1"/>
  <c r="K247" i="6" s="1"/>
  <c r="T24" i="2"/>
  <c r="T40" i="2"/>
  <c r="K25" i="6" s="1"/>
  <c r="K267" i="6" s="1"/>
  <c r="T55" i="2"/>
  <c r="T71" i="2"/>
  <c r="T87" i="2"/>
  <c r="T103" i="2"/>
  <c r="T119" i="2"/>
  <c r="T135" i="2"/>
  <c r="T151" i="2"/>
  <c r="K43" i="6" s="1"/>
  <c r="K285" i="6" s="1"/>
  <c r="T167" i="2"/>
  <c r="T183" i="2"/>
  <c r="T199" i="2"/>
  <c r="T215" i="2"/>
  <c r="T231" i="2"/>
  <c r="T247" i="2"/>
  <c r="T263" i="2"/>
  <c r="T19" i="2"/>
  <c r="K16" i="6" s="1"/>
  <c r="K258" i="6" s="1"/>
  <c r="T43" i="2"/>
  <c r="T61" i="2"/>
  <c r="T82" i="2"/>
  <c r="T104" i="2"/>
  <c r="T125" i="2"/>
  <c r="T146" i="2"/>
  <c r="T168" i="2"/>
  <c r="T189" i="2"/>
  <c r="T210" i="2"/>
  <c r="T12" i="2"/>
  <c r="K9" i="6" s="1"/>
  <c r="K251" i="6" s="1"/>
  <c r="T28" i="2"/>
  <c r="T44" i="2"/>
  <c r="T59" i="2"/>
  <c r="T75" i="2"/>
  <c r="T91" i="2"/>
  <c r="T107" i="2"/>
  <c r="T123" i="2"/>
  <c r="T139" i="2"/>
  <c r="K38" i="6" s="1"/>
  <c r="K280" i="6" s="1"/>
  <c r="T155" i="2"/>
  <c r="K47" i="6" s="1"/>
  <c r="K289" i="6" s="1"/>
  <c r="T171" i="2"/>
  <c r="T187" i="2"/>
  <c r="T203" i="2"/>
  <c r="T219" i="2"/>
  <c r="T235" i="2"/>
  <c r="T251" i="2"/>
  <c r="T267" i="2"/>
  <c r="T25" i="2"/>
  <c r="T46" i="2"/>
  <c r="T66" i="2"/>
  <c r="T88" i="2"/>
  <c r="T109" i="2"/>
  <c r="T130" i="2"/>
  <c r="T152" i="2"/>
  <c r="K44" i="6" s="1"/>
  <c r="K286" i="6" s="1"/>
  <c r="T173" i="2"/>
  <c r="T194" i="2"/>
  <c r="T216" i="2"/>
  <c r="T237" i="2"/>
  <c r="T258" i="2"/>
  <c r="T277" i="2"/>
  <c r="T293" i="2"/>
  <c r="T309" i="2"/>
  <c r="T323" i="2"/>
  <c r="T339" i="2"/>
  <c r="T362" i="2"/>
  <c r="T374" i="2"/>
  <c r="K76" i="6" s="1"/>
  <c r="K318" i="6" s="1"/>
  <c r="T21" i="2"/>
  <c r="T41" i="2"/>
  <c r="T62" i="2"/>
  <c r="T84" i="2"/>
  <c r="T105" i="2"/>
  <c r="T126" i="2"/>
  <c r="T148" i="2"/>
  <c r="T169" i="2"/>
  <c r="T190" i="2"/>
  <c r="T212" i="2"/>
  <c r="T233" i="2"/>
  <c r="T254" i="2"/>
  <c r="T274" i="2"/>
  <c r="T290" i="2"/>
  <c r="T306" i="2"/>
  <c r="T320" i="2"/>
  <c r="T336" i="2"/>
  <c r="T359" i="2"/>
  <c r="T352" i="2"/>
  <c r="T22" i="2"/>
  <c r="T42" i="2"/>
  <c r="T64" i="2"/>
  <c r="T85" i="2"/>
  <c r="T106" i="2"/>
  <c r="T128" i="2"/>
  <c r="T149" i="2"/>
  <c r="T170" i="2"/>
  <c r="T192" i="2"/>
  <c r="T213" i="2"/>
  <c r="T234" i="2"/>
  <c r="T256" i="2"/>
  <c r="T275" i="2"/>
  <c r="T291" i="2"/>
  <c r="T307" i="2"/>
  <c r="T321" i="2"/>
  <c r="T337" i="2"/>
  <c r="T360" i="2"/>
  <c r="T353" i="2"/>
  <c r="T18" i="2"/>
  <c r="K15" i="6" s="1"/>
  <c r="K257" i="6" s="1"/>
  <c r="T39" i="2"/>
  <c r="T60" i="2"/>
  <c r="K32" i="6" s="1"/>
  <c r="K274" i="6" s="1"/>
  <c r="T81" i="2"/>
  <c r="T102" i="2"/>
  <c r="T124" i="2"/>
  <c r="T145" i="2"/>
  <c r="T166" i="2"/>
  <c r="T188" i="2"/>
  <c r="T209" i="2"/>
  <c r="T230" i="2"/>
  <c r="T16" i="2"/>
  <c r="K13" i="6" s="1"/>
  <c r="K255" i="6" s="1"/>
  <c r="T32" i="2"/>
  <c r="T48" i="2"/>
  <c r="T63" i="2"/>
  <c r="T79" i="2"/>
  <c r="T95" i="2"/>
  <c r="T111" i="2"/>
  <c r="T127" i="2"/>
  <c r="T143" i="2"/>
  <c r="T159" i="2"/>
  <c r="T175" i="2"/>
  <c r="T191" i="2"/>
  <c r="T207" i="2"/>
  <c r="T223" i="2"/>
  <c r="T239" i="2"/>
  <c r="T255" i="2"/>
  <c r="T9" i="2"/>
  <c r="K6" i="6" s="1"/>
  <c r="K248" i="6" s="1"/>
  <c r="T30" i="2"/>
  <c r="T50" i="2"/>
  <c r="T72" i="2"/>
  <c r="T93" i="2"/>
  <c r="T114" i="2"/>
  <c r="T136" i="2"/>
  <c r="T157" i="2"/>
  <c r="T178" i="2"/>
  <c r="T200" i="2"/>
  <c r="T221" i="2"/>
  <c r="T20" i="2"/>
  <c r="K17" i="6" s="1"/>
  <c r="K259" i="6" s="1"/>
  <c r="T36" i="2"/>
  <c r="T51" i="2"/>
  <c r="T67" i="2"/>
  <c r="T83" i="2"/>
  <c r="T99" i="2"/>
  <c r="T115" i="2"/>
  <c r="T131" i="2"/>
  <c r="T147" i="2"/>
  <c r="T163" i="2"/>
  <c r="T179" i="2"/>
  <c r="T195" i="2"/>
  <c r="T211" i="2"/>
  <c r="T227" i="2"/>
  <c r="T243" i="2"/>
  <c r="T259" i="2"/>
  <c r="T14" i="2"/>
  <c r="K11" i="6" s="1"/>
  <c r="K253" i="6" s="1"/>
  <c r="T35" i="2"/>
  <c r="T56" i="2"/>
  <c r="T77" i="2"/>
  <c r="T98" i="2"/>
  <c r="T120" i="2"/>
  <c r="T141" i="2"/>
  <c r="T162" i="2"/>
  <c r="T184" i="2"/>
  <c r="T205" i="2"/>
  <c r="T226" i="2"/>
  <c r="T248" i="2"/>
  <c r="T269" i="2"/>
  <c r="T285" i="2"/>
  <c r="T301" i="2"/>
  <c r="T315" i="2"/>
  <c r="T331" i="2"/>
  <c r="T349" i="2"/>
  <c r="K67" i="6" s="1"/>
  <c r="K309" i="6" s="1"/>
  <c r="T370" i="2"/>
  <c r="T10" i="2"/>
  <c r="K7" i="6" s="1"/>
  <c r="K249" i="6" s="1"/>
  <c r="T31" i="2"/>
  <c r="T52" i="2"/>
  <c r="T73" i="2"/>
  <c r="T94" i="2"/>
  <c r="T116" i="2"/>
  <c r="T137" i="2"/>
  <c r="T158" i="2"/>
  <c r="T180" i="2"/>
  <c r="T201" i="2"/>
  <c r="T222" i="2"/>
  <c r="T244" i="2"/>
  <c r="T265" i="2"/>
  <c r="T282" i="2"/>
  <c r="T298" i="2"/>
  <c r="T312" i="2"/>
  <c r="T328" i="2"/>
  <c r="K58" i="6" s="1"/>
  <c r="K300" i="6" s="1"/>
  <c r="T346" i="2"/>
  <c r="T367" i="2"/>
  <c r="T11" i="2"/>
  <c r="K8" i="6" s="1"/>
  <c r="K250" i="6" s="1"/>
  <c r="T33" i="2"/>
  <c r="T53" i="2"/>
  <c r="T74" i="2"/>
  <c r="T96" i="2"/>
  <c r="T117" i="2"/>
  <c r="T138" i="2"/>
  <c r="K37" i="6" s="1"/>
  <c r="K279" i="6" s="1"/>
  <c r="T160" i="2"/>
  <c r="T181" i="2"/>
  <c r="T202" i="2"/>
  <c r="T224" i="2"/>
  <c r="T245" i="2"/>
  <c r="T266" i="2"/>
  <c r="T283" i="2"/>
  <c r="T299" i="2"/>
  <c r="T313" i="2"/>
  <c r="T329" i="2"/>
  <c r="K59" i="6" s="1"/>
  <c r="K301" i="6" s="1"/>
  <c r="T347" i="2"/>
  <c r="T368" i="2"/>
  <c r="T7" i="2"/>
  <c r="K4" i="6" s="1"/>
  <c r="K246" i="6" s="1"/>
  <c r="T29" i="2"/>
  <c r="T49" i="2"/>
  <c r="T70" i="2"/>
  <c r="T92" i="2"/>
  <c r="T113" i="2"/>
  <c r="T134" i="2"/>
  <c r="T156" i="2"/>
  <c r="T177" i="2"/>
  <c r="T198" i="2"/>
  <c r="T220" i="2"/>
  <c r="T241" i="2"/>
  <c r="T262" i="2"/>
  <c r="T280" i="2"/>
  <c r="T296" i="2"/>
  <c r="T345" i="2"/>
  <c r="T326" i="2"/>
  <c r="T373" i="2"/>
  <c r="T334" i="2"/>
  <c r="T314" i="2"/>
  <c r="T292" i="2"/>
  <c r="T246" i="2"/>
  <c r="T204" i="2"/>
  <c r="T118" i="2"/>
  <c r="T76" i="2"/>
  <c r="T372" i="2"/>
  <c r="T333" i="2"/>
  <c r="T271" i="2"/>
  <c r="T186" i="2"/>
  <c r="T144" i="2"/>
  <c r="T58" i="2"/>
  <c r="T17" i="2"/>
  <c r="K14" i="6" s="1"/>
  <c r="K256" i="6" s="1"/>
  <c r="T355" i="2"/>
  <c r="K71" i="6" s="1"/>
  <c r="K313" i="6" s="1"/>
  <c r="T286" i="2"/>
  <c r="T249" i="2"/>
  <c r="T206" i="2"/>
  <c r="T164" i="2"/>
  <c r="T121" i="2"/>
  <c r="T78" i="2"/>
  <c r="T37" i="2"/>
  <c r="T335" i="2"/>
  <c r="K61" i="6" s="1"/>
  <c r="K303" i="6" s="1"/>
  <c r="T305" i="2"/>
  <c r="T273" i="2"/>
  <c r="T232" i="2"/>
  <c r="T369" i="2"/>
  <c r="T348" i="2"/>
  <c r="K66" i="6" s="1"/>
  <c r="K308" i="6" s="1"/>
  <c r="T330" i="2"/>
  <c r="T308" i="2"/>
  <c r="T288" i="2"/>
  <c r="T268" i="2"/>
  <c r="T236" i="2"/>
  <c r="T193" i="2"/>
  <c r="T150" i="2"/>
  <c r="T108" i="2"/>
  <c r="T65" i="2"/>
  <c r="T23" i="2"/>
  <c r="T364" i="2"/>
  <c r="T325" i="2"/>
  <c r="T295" i="2"/>
  <c r="T261" i="2"/>
  <c r="T218" i="2"/>
  <c r="T176" i="2"/>
  <c r="T133" i="2"/>
  <c r="T90" i="2"/>
  <c r="T340" i="2"/>
  <c r="T310" i="2"/>
  <c r="T278" i="2"/>
  <c r="T238" i="2"/>
  <c r="T196" i="2"/>
  <c r="T153" i="2"/>
  <c r="K45" i="6" s="1"/>
  <c r="K287" i="6" s="1"/>
  <c r="T110" i="2"/>
  <c r="T68" i="2"/>
  <c r="T26" i="2"/>
  <c r="T366" i="2"/>
  <c r="T327" i="2"/>
  <c r="T297" i="2"/>
  <c r="T264" i="2"/>
  <c r="T376" i="2"/>
  <c r="K68" i="6" s="1"/>
  <c r="K310" i="6" s="1"/>
  <c r="T322" i="2"/>
  <c r="T225" i="2"/>
  <c r="T54" i="2"/>
  <c r="T250" i="2"/>
  <c r="T270" i="2"/>
  <c r="T365" i="2"/>
  <c r="T342" i="2"/>
  <c r="T304" i="2"/>
  <c r="T284" i="2"/>
  <c r="T257" i="2"/>
  <c r="T182" i="2"/>
  <c r="T140" i="2"/>
  <c r="T97" i="2"/>
  <c r="T13" i="2"/>
  <c r="K10" i="6" s="1"/>
  <c r="K252" i="6" s="1"/>
  <c r="T356" i="2"/>
  <c r="T317" i="2"/>
  <c r="T287" i="2"/>
  <c r="T208" i="2"/>
  <c r="T165" i="2"/>
  <c r="T122" i="2"/>
  <c r="T80" i="2"/>
  <c r="T38" i="2"/>
  <c r="T371" i="2"/>
  <c r="T332" i="2"/>
  <c r="T302" i="2"/>
  <c r="T228" i="2"/>
  <c r="T185" i="2"/>
  <c r="T142" i="2"/>
  <c r="K40" i="6" s="1"/>
  <c r="K282" i="6" s="1"/>
  <c r="T100" i="2"/>
  <c r="T57" i="2"/>
  <c r="T15" i="2"/>
  <c r="K12" i="6" s="1"/>
  <c r="K254" i="6" s="1"/>
  <c r="T358" i="2"/>
  <c r="T319" i="2"/>
  <c r="T289" i="2"/>
  <c r="T253" i="2"/>
  <c r="T354" i="2"/>
  <c r="K70" i="6" s="1"/>
  <c r="K312" i="6" s="1"/>
  <c r="T361" i="2"/>
  <c r="T338" i="2"/>
  <c r="T318" i="2"/>
  <c r="T300" i="2"/>
  <c r="T276" i="2"/>
  <c r="T252" i="2"/>
  <c r="T214" i="2"/>
  <c r="T172" i="2"/>
  <c r="T129" i="2"/>
  <c r="T86" i="2"/>
  <c r="T45" i="2"/>
  <c r="T375" i="2"/>
  <c r="K77" i="6" s="1"/>
  <c r="K319" i="6" s="1"/>
  <c r="T341" i="2"/>
  <c r="T344" i="2"/>
  <c r="T279" i="2"/>
  <c r="T240" i="2"/>
  <c r="T197" i="2"/>
  <c r="T154" i="2"/>
  <c r="K46" i="6" s="1"/>
  <c r="K288" i="6" s="1"/>
  <c r="T112" i="2"/>
  <c r="T69" i="2"/>
  <c r="T27" i="2"/>
  <c r="T363" i="2"/>
  <c r="T324" i="2"/>
  <c r="T294" i="2"/>
  <c r="T260" i="2"/>
  <c r="T217" i="2"/>
  <c r="T174" i="2"/>
  <c r="T132" i="2"/>
  <c r="T89" i="2"/>
  <c r="T47" i="2"/>
  <c r="T6" i="2"/>
  <c r="T343" i="2"/>
  <c r="T311" i="2"/>
  <c r="T281" i="2"/>
  <c r="T242" i="2"/>
  <c r="T357" i="2"/>
  <c r="T272" i="2"/>
  <c r="K54" i="6" s="1"/>
  <c r="K296" i="6" s="1"/>
  <c r="T161" i="2"/>
  <c r="T34" i="2"/>
  <c r="K22" i="6" s="1"/>
  <c r="K264" i="6" s="1"/>
  <c r="T303" i="2"/>
  <c r="T229" i="2"/>
  <c r="T101" i="2"/>
  <c r="T316" i="2"/>
  <c r="T351" i="2"/>
  <c r="K69" i="6" s="1"/>
  <c r="K311" i="6" s="1"/>
  <c r="M4" i="6"/>
  <c r="M246" i="6" s="1"/>
  <c r="N4" i="6"/>
  <c r="N246" i="6" s="1"/>
  <c r="O4" i="6"/>
  <c r="O246" i="6" s="1"/>
  <c r="P4" i="6"/>
  <c r="P246" i="6" s="1"/>
  <c r="M5" i="6"/>
  <c r="M247" i="6" s="1"/>
  <c r="N5" i="6"/>
  <c r="N247" i="6" s="1"/>
  <c r="O5" i="6"/>
  <c r="O247" i="6" s="1"/>
  <c r="P5" i="6"/>
  <c r="P247" i="6" s="1"/>
  <c r="M6" i="6"/>
  <c r="M248" i="6" s="1"/>
  <c r="N6" i="6"/>
  <c r="N248" i="6" s="1"/>
  <c r="O6" i="6"/>
  <c r="O248" i="6" s="1"/>
  <c r="P6" i="6"/>
  <c r="P248" i="6" s="1"/>
  <c r="M7" i="6"/>
  <c r="M249" i="6" s="1"/>
  <c r="N7" i="6"/>
  <c r="N249" i="6" s="1"/>
  <c r="O7" i="6"/>
  <c r="O249" i="6" s="1"/>
  <c r="P7" i="6"/>
  <c r="P249" i="6" s="1"/>
  <c r="M8" i="6"/>
  <c r="M250" i="6" s="1"/>
  <c r="N8" i="6"/>
  <c r="N250" i="6" s="1"/>
  <c r="O8" i="6"/>
  <c r="O250" i="6" s="1"/>
  <c r="P8" i="6"/>
  <c r="P250" i="6" s="1"/>
  <c r="M9" i="6"/>
  <c r="M251" i="6" s="1"/>
  <c r="N9" i="6"/>
  <c r="N251" i="6" s="1"/>
  <c r="O9" i="6"/>
  <c r="O251" i="6" s="1"/>
  <c r="P9" i="6"/>
  <c r="P251" i="6" s="1"/>
  <c r="M10" i="6"/>
  <c r="M252" i="6" s="1"/>
  <c r="N10" i="6"/>
  <c r="N252" i="6" s="1"/>
  <c r="O10" i="6"/>
  <c r="O252" i="6" s="1"/>
  <c r="P10" i="6"/>
  <c r="P252" i="6" s="1"/>
  <c r="M11" i="6"/>
  <c r="M253" i="6" s="1"/>
  <c r="N11" i="6"/>
  <c r="N253" i="6" s="1"/>
  <c r="O11" i="6"/>
  <c r="O253" i="6" s="1"/>
  <c r="P11" i="6"/>
  <c r="P253" i="6" s="1"/>
  <c r="M12" i="6"/>
  <c r="M254" i="6" s="1"/>
  <c r="N12" i="6"/>
  <c r="N254" i="6" s="1"/>
  <c r="O12" i="6"/>
  <c r="O254" i="6" s="1"/>
  <c r="P12" i="6"/>
  <c r="P254" i="6" s="1"/>
  <c r="M13" i="6"/>
  <c r="M255" i="6" s="1"/>
  <c r="N13" i="6"/>
  <c r="N255" i="6" s="1"/>
  <c r="O13" i="6"/>
  <c r="O255" i="6" s="1"/>
  <c r="P13" i="6"/>
  <c r="P255" i="6" s="1"/>
  <c r="M14" i="6"/>
  <c r="M256" i="6" s="1"/>
  <c r="N14" i="6"/>
  <c r="N256" i="6" s="1"/>
  <c r="O14" i="6"/>
  <c r="O256" i="6" s="1"/>
  <c r="P14" i="6"/>
  <c r="P256" i="6" s="1"/>
  <c r="M15" i="6"/>
  <c r="M257" i="6" s="1"/>
  <c r="N15" i="6"/>
  <c r="N257" i="6" s="1"/>
  <c r="O15" i="6"/>
  <c r="O257" i="6" s="1"/>
  <c r="P15" i="6"/>
  <c r="P257" i="6" s="1"/>
  <c r="M16" i="6"/>
  <c r="M258" i="6" s="1"/>
  <c r="N16" i="6"/>
  <c r="N258" i="6" s="1"/>
  <c r="O16" i="6"/>
  <c r="O258" i="6" s="1"/>
  <c r="P16" i="6"/>
  <c r="P258" i="6" s="1"/>
  <c r="M17" i="6"/>
  <c r="M259" i="6" s="1"/>
  <c r="N17" i="6"/>
  <c r="N259" i="6" s="1"/>
  <c r="O17" i="6"/>
  <c r="O259" i="6" s="1"/>
  <c r="P17" i="6"/>
  <c r="P259" i="6" s="1"/>
  <c r="M18" i="6"/>
  <c r="M260" i="6" s="1"/>
  <c r="N18" i="6"/>
  <c r="N260" i="6" s="1"/>
  <c r="O18" i="6"/>
  <c r="O260" i="6" s="1"/>
  <c r="P18" i="6"/>
  <c r="P260" i="6" s="1"/>
  <c r="M19" i="6"/>
  <c r="M261" i="6" s="1"/>
  <c r="N19" i="6"/>
  <c r="N261" i="6" s="1"/>
  <c r="O19" i="6"/>
  <c r="O261" i="6" s="1"/>
  <c r="P19" i="6"/>
  <c r="P261" i="6" s="1"/>
  <c r="M20" i="6"/>
  <c r="M262" i="6" s="1"/>
  <c r="N20" i="6"/>
  <c r="N262" i="6" s="1"/>
  <c r="O20" i="6"/>
  <c r="O262" i="6" s="1"/>
  <c r="P20" i="6"/>
  <c r="P262" i="6" s="1"/>
  <c r="M21" i="6"/>
  <c r="M263" i="6" s="1"/>
  <c r="N21" i="6"/>
  <c r="N263" i="6" s="1"/>
  <c r="O21" i="6"/>
  <c r="O263" i="6" s="1"/>
  <c r="P21" i="6"/>
  <c r="P263" i="6" s="1"/>
  <c r="M22" i="6"/>
  <c r="M264" i="6" s="1"/>
  <c r="N22" i="6"/>
  <c r="N264" i="6" s="1"/>
  <c r="O22" i="6"/>
  <c r="O264" i="6" s="1"/>
  <c r="P22" i="6"/>
  <c r="P264" i="6" s="1"/>
  <c r="M23" i="6"/>
  <c r="M265" i="6" s="1"/>
  <c r="N23" i="6"/>
  <c r="N265" i="6" s="1"/>
  <c r="O23" i="6"/>
  <c r="O265" i="6" s="1"/>
  <c r="P23" i="6"/>
  <c r="P265" i="6" s="1"/>
  <c r="M24" i="6"/>
  <c r="M266" i="6" s="1"/>
  <c r="N24" i="6"/>
  <c r="N266" i="6" s="1"/>
  <c r="O24" i="6"/>
  <c r="O266" i="6" s="1"/>
  <c r="P24" i="6"/>
  <c r="P266" i="6" s="1"/>
  <c r="M25" i="6"/>
  <c r="M267" i="6" s="1"/>
  <c r="N25" i="6"/>
  <c r="N267" i="6" s="1"/>
  <c r="O25" i="6"/>
  <c r="O267" i="6" s="1"/>
  <c r="P25" i="6"/>
  <c r="P267" i="6" s="1"/>
  <c r="M26" i="6"/>
  <c r="M268" i="6" s="1"/>
  <c r="N26" i="6"/>
  <c r="N268" i="6" s="1"/>
  <c r="O26" i="6"/>
  <c r="O268" i="6" s="1"/>
  <c r="P26" i="6"/>
  <c r="P268" i="6" s="1"/>
  <c r="M27" i="6"/>
  <c r="M269" i="6" s="1"/>
  <c r="N27" i="6"/>
  <c r="N269" i="6" s="1"/>
  <c r="O27" i="6"/>
  <c r="O269" i="6" s="1"/>
  <c r="P27" i="6"/>
  <c r="P269" i="6" s="1"/>
  <c r="M28" i="6"/>
  <c r="M270" i="6" s="1"/>
  <c r="N28" i="6"/>
  <c r="N270" i="6" s="1"/>
  <c r="O28" i="6"/>
  <c r="O270" i="6" s="1"/>
  <c r="P28" i="6"/>
  <c r="P270" i="6" s="1"/>
  <c r="M29" i="6"/>
  <c r="M271" i="6" s="1"/>
  <c r="N29" i="6"/>
  <c r="N271" i="6" s="1"/>
  <c r="O29" i="6"/>
  <c r="O271" i="6" s="1"/>
  <c r="P29" i="6"/>
  <c r="P271" i="6" s="1"/>
  <c r="M30" i="6"/>
  <c r="M272" i="6" s="1"/>
  <c r="N30" i="6"/>
  <c r="N272" i="6" s="1"/>
  <c r="O30" i="6"/>
  <c r="O272" i="6" s="1"/>
  <c r="P30" i="6"/>
  <c r="P272" i="6" s="1"/>
  <c r="M31" i="6"/>
  <c r="M273" i="6" s="1"/>
  <c r="N31" i="6"/>
  <c r="N273" i="6" s="1"/>
  <c r="O31" i="6"/>
  <c r="O273" i="6" s="1"/>
  <c r="P31" i="6"/>
  <c r="P273" i="6" s="1"/>
  <c r="M32" i="6"/>
  <c r="M274" i="6" s="1"/>
  <c r="N32" i="6"/>
  <c r="N274" i="6" s="1"/>
  <c r="O32" i="6"/>
  <c r="O274" i="6" s="1"/>
  <c r="P32" i="6"/>
  <c r="P274" i="6" s="1"/>
  <c r="M33" i="6"/>
  <c r="M275" i="6" s="1"/>
  <c r="N33" i="6"/>
  <c r="N275" i="6" s="1"/>
  <c r="O33" i="6"/>
  <c r="O275" i="6" s="1"/>
  <c r="P33" i="6"/>
  <c r="P275" i="6" s="1"/>
  <c r="M34" i="6"/>
  <c r="M276" i="6" s="1"/>
  <c r="N34" i="6"/>
  <c r="N276" i="6" s="1"/>
  <c r="O34" i="6"/>
  <c r="O276" i="6" s="1"/>
  <c r="P34" i="6"/>
  <c r="P276" i="6" s="1"/>
  <c r="M35" i="6"/>
  <c r="M277" i="6" s="1"/>
  <c r="N35" i="6"/>
  <c r="N277" i="6" s="1"/>
  <c r="O35" i="6"/>
  <c r="O277" i="6" s="1"/>
  <c r="P35" i="6"/>
  <c r="P277" i="6" s="1"/>
  <c r="M36" i="6"/>
  <c r="M278" i="6" s="1"/>
  <c r="N36" i="6"/>
  <c r="N278" i="6" s="1"/>
  <c r="O36" i="6"/>
  <c r="O278" i="6" s="1"/>
  <c r="P36" i="6"/>
  <c r="P278" i="6" s="1"/>
  <c r="M37" i="6"/>
  <c r="M279" i="6" s="1"/>
  <c r="N37" i="6"/>
  <c r="N279" i="6" s="1"/>
  <c r="O37" i="6"/>
  <c r="O279" i="6" s="1"/>
  <c r="P37" i="6"/>
  <c r="P279" i="6" s="1"/>
  <c r="M38" i="6"/>
  <c r="M280" i="6" s="1"/>
  <c r="N38" i="6"/>
  <c r="N280" i="6" s="1"/>
  <c r="O38" i="6"/>
  <c r="O280" i="6" s="1"/>
  <c r="P38" i="6"/>
  <c r="P280" i="6" s="1"/>
  <c r="M39" i="6"/>
  <c r="M281" i="6" s="1"/>
  <c r="N39" i="6"/>
  <c r="N281" i="6" s="1"/>
  <c r="O39" i="6"/>
  <c r="O281" i="6" s="1"/>
  <c r="P39" i="6"/>
  <c r="P281" i="6" s="1"/>
  <c r="M40" i="6"/>
  <c r="M282" i="6" s="1"/>
  <c r="N40" i="6"/>
  <c r="N282" i="6" s="1"/>
  <c r="O40" i="6"/>
  <c r="O282" i="6" s="1"/>
  <c r="P40" i="6"/>
  <c r="P282" i="6" s="1"/>
  <c r="M41" i="6"/>
  <c r="M283" i="6" s="1"/>
  <c r="N41" i="6"/>
  <c r="N283" i="6" s="1"/>
  <c r="O41" i="6"/>
  <c r="O283" i="6" s="1"/>
  <c r="P41" i="6"/>
  <c r="P283" i="6" s="1"/>
  <c r="M42" i="6"/>
  <c r="M284" i="6" s="1"/>
  <c r="N42" i="6"/>
  <c r="N284" i="6" s="1"/>
  <c r="O42" i="6"/>
  <c r="O284" i="6" s="1"/>
  <c r="P42" i="6"/>
  <c r="P284" i="6" s="1"/>
  <c r="M43" i="6"/>
  <c r="M285" i="6" s="1"/>
  <c r="N43" i="6"/>
  <c r="N285" i="6" s="1"/>
  <c r="O43" i="6"/>
  <c r="O285" i="6" s="1"/>
  <c r="P43" i="6"/>
  <c r="P285" i="6" s="1"/>
  <c r="M44" i="6"/>
  <c r="M286" i="6" s="1"/>
  <c r="N44" i="6"/>
  <c r="N286" i="6" s="1"/>
  <c r="O44" i="6"/>
  <c r="O286" i="6" s="1"/>
  <c r="P44" i="6"/>
  <c r="P286" i="6" s="1"/>
  <c r="M45" i="6"/>
  <c r="M287" i="6" s="1"/>
  <c r="N45" i="6"/>
  <c r="N287" i="6" s="1"/>
  <c r="O45" i="6"/>
  <c r="O287" i="6" s="1"/>
  <c r="P45" i="6"/>
  <c r="P287" i="6" s="1"/>
  <c r="M46" i="6"/>
  <c r="M288" i="6" s="1"/>
  <c r="N46" i="6"/>
  <c r="N288" i="6" s="1"/>
  <c r="O46" i="6"/>
  <c r="O288" i="6" s="1"/>
  <c r="P46" i="6"/>
  <c r="P288" i="6" s="1"/>
  <c r="M47" i="6"/>
  <c r="M289" i="6" s="1"/>
  <c r="N47" i="6"/>
  <c r="N289" i="6" s="1"/>
  <c r="O47" i="6"/>
  <c r="O289" i="6" s="1"/>
  <c r="P47" i="6"/>
  <c r="P289" i="6" s="1"/>
  <c r="M48" i="6"/>
  <c r="M290" i="6" s="1"/>
  <c r="N48" i="6"/>
  <c r="N290" i="6" s="1"/>
  <c r="O48" i="6"/>
  <c r="O290" i="6" s="1"/>
  <c r="P48" i="6"/>
  <c r="P290" i="6" s="1"/>
  <c r="M49" i="6"/>
  <c r="M291" i="6" s="1"/>
  <c r="N49" i="6"/>
  <c r="N291" i="6" s="1"/>
  <c r="O49" i="6"/>
  <c r="O291" i="6" s="1"/>
  <c r="P49" i="6"/>
  <c r="P291" i="6" s="1"/>
  <c r="M50" i="6"/>
  <c r="M292" i="6" s="1"/>
  <c r="N50" i="6"/>
  <c r="N292" i="6" s="1"/>
  <c r="O50" i="6"/>
  <c r="O292" i="6" s="1"/>
  <c r="P50" i="6"/>
  <c r="P292" i="6" s="1"/>
  <c r="M51" i="6"/>
  <c r="M293" i="6" s="1"/>
  <c r="N51" i="6"/>
  <c r="N293" i="6" s="1"/>
  <c r="O51" i="6"/>
  <c r="O293" i="6" s="1"/>
  <c r="P51" i="6"/>
  <c r="P293" i="6" s="1"/>
  <c r="M52" i="6"/>
  <c r="M294" i="6" s="1"/>
  <c r="N52" i="6"/>
  <c r="N294" i="6" s="1"/>
  <c r="O52" i="6"/>
  <c r="O294" i="6" s="1"/>
  <c r="P52" i="6"/>
  <c r="P294" i="6" s="1"/>
  <c r="M53" i="6"/>
  <c r="M295" i="6" s="1"/>
  <c r="N53" i="6"/>
  <c r="N295" i="6" s="1"/>
  <c r="O53" i="6"/>
  <c r="O295" i="6" s="1"/>
  <c r="P53" i="6"/>
  <c r="P295" i="6" s="1"/>
  <c r="M54" i="6"/>
  <c r="M296" i="6" s="1"/>
  <c r="N54" i="6"/>
  <c r="N296" i="6" s="1"/>
  <c r="O54" i="6"/>
  <c r="O296" i="6" s="1"/>
  <c r="P54" i="6"/>
  <c r="P296" i="6" s="1"/>
  <c r="M55" i="6"/>
  <c r="M297" i="6" s="1"/>
  <c r="N55" i="6"/>
  <c r="N297" i="6" s="1"/>
  <c r="O55" i="6"/>
  <c r="O297" i="6" s="1"/>
  <c r="P55" i="6"/>
  <c r="P297" i="6" s="1"/>
  <c r="M56" i="6"/>
  <c r="M298" i="6" s="1"/>
  <c r="N56" i="6"/>
  <c r="N298" i="6" s="1"/>
  <c r="O56" i="6"/>
  <c r="O298" i="6" s="1"/>
  <c r="P56" i="6"/>
  <c r="P298" i="6" s="1"/>
  <c r="M57" i="6"/>
  <c r="M299" i="6" s="1"/>
  <c r="N57" i="6"/>
  <c r="N299" i="6" s="1"/>
  <c r="O57" i="6"/>
  <c r="O299" i="6" s="1"/>
  <c r="P57" i="6"/>
  <c r="P299" i="6" s="1"/>
  <c r="M58" i="6"/>
  <c r="M300" i="6" s="1"/>
  <c r="N58" i="6"/>
  <c r="N300" i="6" s="1"/>
  <c r="O58" i="6"/>
  <c r="O300" i="6" s="1"/>
  <c r="P58" i="6"/>
  <c r="P300" i="6" s="1"/>
  <c r="M59" i="6"/>
  <c r="M301" i="6" s="1"/>
  <c r="N59" i="6"/>
  <c r="N301" i="6" s="1"/>
  <c r="O59" i="6"/>
  <c r="O301" i="6" s="1"/>
  <c r="P59" i="6"/>
  <c r="P301" i="6" s="1"/>
  <c r="M60" i="6"/>
  <c r="M302" i="6" s="1"/>
  <c r="N60" i="6"/>
  <c r="N302" i="6" s="1"/>
  <c r="O60" i="6"/>
  <c r="O302" i="6" s="1"/>
  <c r="P60" i="6"/>
  <c r="P302" i="6" s="1"/>
  <c r="M61" i="6"/>
  <c r="M303" i="6" s="1"/>
  <c r="N61" i="6"/>
  <c r="N303" i="6" s="1"/>
  <c r="O61" i="6"/>
  <c r="O303" i="6" s="1"/>
  <c r="P61" i="6"/>
  <c r="P303" i="6" s="1"/>
  <c r="M62" i="6"/>
  <c r="M304" i="6" s="1"/>
  <c r="N62" i="6"/>
  <c r="N304" i="6" s="1"/>
  <c r="O62" i="6"/>
  <c r="O304" i="6" s="1"/>
  <c r="P62" i="6"/>
  <c r="P304" i="6" s="1"/>
  <c r="M63" i="6"/>
  <c r="M305" i="6" s="1"/>
  <c r="N63" i="6"/>
  <c r="N305" i="6" s="1"/>
  <c r="O63" i="6"/>
  <c r="O305" i="6" s="1"/>
  <c r="P63" i="6"/>
  <c r="P305" i="6" s="1"/>
  <c r="M64" i="6"/>
  <c r="M306" i="6" s="1"/>
  <c r="N64" i="6"/>
  <c r="N306" i="6" s="1"/>
  <c r="O64" i="6"/>
  <c r="O306" i="6" s="1"/>
  <c r="P64" i="6"/>
  <c r="P306" i="6" s="1"/>
  <c r="M65" i="6"/>
  <c r="M307" i="6" s="1"/>
  <c r="N65" i="6"/>
  <c r="N307" i="6" s="1"/>
  <c r="O65" i="6"/>
  <c r="O307" i="6" s="1"/>
  <c r="P65" i="6"/>
  <c r="P307" i="6" s="1"/>
  <c r="M66" i="6"/>
  <c r="M308" i="6" s="1"/>
  <c r="N66" i="6"/>
  <c r="N308" i="6" s="1"/>
  <c r="O66" i="6"/>
  <c r="O308" i="6" s="1"/>
  <c r="P66" i="6"/>
  <c r="P308" i="6" s="1"/>
  <c r="M67" i="6"/>
  <c r="M309" i="6" s="1"/>
  <c r="N67" i="6"/>
  <c r="N309" i="6" s="1"/>
  <c r="O67" i="6"/>
  <c r="O309" i="6" s="1"/>
  <c r="P67" i="6"/>
  <c r="P309" i="6" s="1"/>
  <c r="M68" i="6"/>
  <c r="M310" i="6" s="1"/>
  <c r="N68" i="6"/>
  <c r="N310" i="6" s="1"/>
  <c r="O68" i="6"/>
  <c r="O310" i="6" s="1"/>
  <c r="P68" i="6"/>
  <c r="P310" i="6" s="1"/>
  <c r="M69" i="6"/>
  <c r="M311" i="6" s="1"/>
  <c r="N69" i="6"/>
  <c r="N311" i="6" s="1"/>
  <c r="O69" i="6"/>
  <c r="O311" i="6" s="1"/>
  <c r="P69" i="6"/>
  <c r="P311" i="6" s="1"/>
  <c r="M70" i="6"/>
  <c r="M312" i="6" s="1"/>
  <c r="N70" i="6"/>
  <c r="N312" i="6" s="1"/>
  <c r="O70" i="6"/>
  <c r="O312" i="6" s="1"/>
  <c r="P70" i="6"/>
  <c r="P312" i="6" s="1"/>
  <c r="M71" i="6"/>
  <c r="M313" i="6" s="1"/>
  <c r="N71" i="6"/>
  <c r="N313" i="6" s="1"/>
  <c r="O71" i="6"/>
  <c r="O313" i="6" s="1"/>
  <c r="P71" i="6"/>
  <c r="P313" i="6" s="1"/>
  <c r="M72" i="6"/>
  <c r="M314" i="6" s="1"/>
  <c r="N72" i="6"/>
  <c r="N314" i="6" s="1"/>
  <c r="O72" i="6"/>
  <c r="O314" i="6" s="1"/>
  <c r="P72" i="6"/>
  <c r="P314" i="6" s="1"/>
  <c r="M73" i="6"/>
  <c r="M315" i="6" s="1"/>
  <c r="N73" i="6"/>
  <c r="N315" i="6" s="1"/>
  <c r="O73" i="6"/>
  <c r="O315" i="6" s="1"/>
  <c r="P73" i="6"/>
  <c r="P315" i="6" s="1"/>
  <c r="M74" i="6"/>
  <c r="M316" i="6" s="1"/>
  <c r="N74" i="6"/>
  <c r="N316" i="6" s="1"/>
  <c r="O74" i="6"/>
  <c r="O316" i="6" s="1"/>
  <c r="P74" i="6"/>
  <c r="P316" i="6" s="1"/>
  <c r="M75" i="6"/>
  <c r="M317" i="6" s="1"/>
  <c r="N75" i="6"/>
  <c r="N317" i="6" s="1"/>
  <c r="O75" i="6"/>
  <c r="O317" i="6" s="1"/>
  <c r="P75" i="6"/>
  <c r="P317" i="6" s="1"/>
  <c r="M76" i="6"/>
  <c r="M318" i="6" s="1"/>
  <c r="N76" i="6"/>
  <c r="N318" i="6" s="1"/>
  <c r="O76" i="6"/>
  <c r="O318" i="6" s="1"/>
  <c r="P76" i="6"/>
  <c r="P318" i="6" s="1"/>
  <c r="M77" i="6"/>
  <c r="M319" i="6" s="1"/>
  <c r="N77" i="6"/>
  <c r="N319" i="6" s="1"/>
  <c r="O77" i="6"/>
  <c r="O319" i="6" s="1"/>
  <c r="P77" i="6"/>
  <c r="P319" i="6" s="1"/>
  <c r="M78" i="6"/>
  <c r="M320" i="6" s="1"/>
  <c r="N78" i="6"/>
  <c r="N320" i="6" s="1"/>
  <c r="O78" i="6"/>
  <c r="O320" i="6" s="1"/>
  <c r="P78" i="6"/>
  <c r="P320" i="6" s="1"/>
  <c r="M3" i="6"/>
  <c r="M245" i="6" s="1"/>
  <c r="N3" i="6"/>
  <c r="N245" i="6" s="1"/>
  <c r="O3" i="6"/>
  <c r="O245" i="6" s="1"/>
  <c r="P3" i="6"/>
  <c r="P245" i="6" s="1"/>
  <c r="C4" i="6"/>
  <c r="C246" i="6" s="1"/>
  <c r="E4" i="6"/>
  <c r="E246" i="6" s="1"/>
  <c r="F4" i="6"/>
  <c r="F246" i="6" s="1"/>
  <c r="C5" i="6"/>
  <c r="C247" i="6" s="1"/>
  <c r="E5" i="6"/>
  <c r="E247" i="6" s="1"/>
  <c r="F5" i="6"/>
  <c r="F247" i="6" s="1"/>
  <c r="C6" i="6"/>
  <c r="C248" i="6" s="1"/>
  <c r="E6" i="6"/>
  <c r="E248" i="6" s="1"/>
  <c r="F6" i="6"/>
  <c r="F248" i="6" s="1"/>
  <c r="C7" i="6"/>
  <c r="C249" i="6" s="1"/>
  <c r="E7" i="6"/>
  <c r="E249" i="6" s="1"/>
  <c r="F7" i="6"/>
  <c r="F249" i="6" s="1"/>
  <c r="C8" i="6"/>
  <c r="C250" i="6" s="1"/>
  <c r="E8" i="6"/>
  <c r="E250" i="6" s="1"/>
  <c r="F8" i="6"/>
  <c r="F250" i="6" s="1"/>
  <c r="C9" i="6"/>
  <c r="C251" i="6" s="1"/>
  <c r="E9" i="6"/>
  <c r="E251" i="6" s="1"/>
  <c r="F9" i="6"/>
  <c r="F251" i="6" s="1"/>
  <c r="C10" i="6"/>
  <c r="C252" i="6" s="1"/>
  <c r="E10" i="6"/>
  <c r="E252" i="6" s="1"/>
  <c r="F10" i="6"/>
  <c r="F252" i="6" s="1"/>
  <c r="C11" i="6"/>
  <c r="C253" i="6" s="1"/>
  <c r="E11" i="6"/>
  <c r="E253" i="6" s="1"/>
  <c r="F11" i="6"/>
  <c r="F253" i="6" s="1"/>
  <c r="C12" i="6"/>
  <c r="C254" i="6" s="1"/>
  <c r="E12" i="6"/>
  <c r="E254" i="6" s="1"/>
  <c r="F12" i="6"/>
  <c r="F254" i="6" s="1"/>
  <c r="C13" i="6"/>
  <c r="C255" i="6" s="1"/>
  <c r="E13" i="6"/>
  <c r="E255" i="6" s="1"/>
  <c r="F13" i="6"/>
  <c r="F255" i="6" s="1"/>
  <c r="C14" i="6"/>
  <c r="C256" i="6" s="1"/>
  <c r="E14" i="6"/>
  <c r="E256" i="6" s="1"/>
  <c r="F14" i="6"/>
  <c r="F256" i="6" s="1"/>
  <c r="C15" i="6"/>
  <c r="C257" i="6" s="1"/>
  <c r="E15" i="6"/>
  <c r="E257" i="6" s="1"/>
  <c r="F15" i="6"/>
  <c r="F257" i="6" s="1"/>
  <c r="C16" i="6"/>
  <c r="C258" i="6" s="1"/>
  <c r="E16" i="6"/>
  <c r="E258" i="6" s="1"/>
  <c r="F16" i="6"/>
  <c r="F258" i="6" s="1"/>
  <c r="C17" i="6"/>
  <c r="C259" i="6" s="1"/>
  <c r="E17" i="6"/>
  <c r="E259" i="6" s="1"/>
  <c r="F17" i="6"/>
  <c r="F259" i="6" s="1"/>
  <c r="C18" i="6"/>
  <c r="C260" i="6" s="1"/>
  <c r="E18" i="6"/>
  <c r="E260" i="6" s="1"/>
  <c r="F18" i="6"/>
  <c r="F260" i="6" s="1"/>
  <c r="C19" i="6"/>
  <c r="C261" i="6" s="1"/>
  <c r="E19" i="6"/>
  <c r="E261" i="6" s="1"/>
  <c r="F19" i="6"/>
  <c r="F261" i="6" s="1"/>
  <c r="C20" i="6"/>
  <c r="C262" i="6" s="1"/>
  <c r="E20" i="6"/>
  <c r="E262" i="6" s="1"/>
  <c r="F20" i="6"/>
  <c r="F262" i="6" s="1"/>
  <c r="C21" i="6"/>
  <c r="C263" i="6" s="1"/>
  <c r="E21" i="6"/>
  <c r="E263" i="6" s="1"/>
  <c r="F21" i="6"/>
  <c r="F263" i="6" s="1"/>
  <c r="C22" i="6"/>
  <c r="C264" i="6" s="1"/>
  <c r="E22" i="6"/>
  <c r="E264" i="6" s="1"/>
  <c r="F22" i="6"/>
  <c r="F264" i="6" s="1"/>
  <c r="E23" i="6"/>
  <c r="E265" i="6" s="1"/>
  <c r="F23" i="6"/>
  <c r="F265" i="6" s="1"/>
  <c r="C24" i="6"/>
  <c r="C266" i="6" s="1"/>
  <c r="E24" i="6"/>
  <c r="E266" i="6" s="1"/>
  <c r="F24" i="6"/>
  <c r="F266" i="6" s="1"/>
  <c r="C25" i="6"/>
  <c r="C267" i="6" s="1"/>
  <c r="E25" i="6"/>
  <c r="E267" i="6" s="1"/>
  <c r="F25" i="6"/>
  <c r="F267" i="6" s="1"/>
  <c r="C26" i="6"/>
  <c r="C268" i="6" s="1"/>
  <c r="E26" i="6"/>
  <c r="E268" i="6" s="1"/>
  <c r="F26" i="6"/>
  <c r="F268" i="6" s="1"/>
  <c r="C27" i="6"/>
  <c r="C269" i="6" s="1"/>
  <c r="E27" i="6"/>
  <c r="E269" i="6" s="1"/>
  <c r="F27" i="6"/>
  <c r="F269" i="6" s="1"/>
  <c r="C28" i="6"/>
  <c r="C270" i="6" s="1"/>
  <c r="E28" i="6"/>
  <c r="E270" i="6" s="1"/>
  <c r="F28" i="6"/>
  <c r="F270" i="6" s="1"/>
  <c r="C29" i="6"/>
  <c r="C271" i="6" s="1"/>
  <c r="E29" i="6"/>
  <c r="E271" i="6" s="1"/>
  <c r="F29" i="6"/>
  <c r="F271" i="6" s="1"/>
  <c r="C30" i="6"/>
  <c r="C272" i="6" s="1"/>
  <c r="E30" i="6"/>
  <c r="E272" i="6" s="1"/>
  <c r="F30" i="6"/>
  <c r="F272" i="6" s="1"/>
  <c r="C31" i="6"/>
  <c r="C273" i="6" s="1"/>
  <c r="E31" i="6"/>
  <c r="E273" i="6" s="1"/>
  <c r="F31" i="6"/>
  <c r="F273" i="6" s="1"/>
  <c r="C32" i="6"/>
  <c r="C274" i="6" s="1"/>
  <c r="E32" i="6"/>
  <c r="E274" i="6" s="1"/>
  <c r="F32" i="6"/>
  <c r="F274" i="6" s="1"/>
  <c r="C33" i="6"/>
  <c r="C275" i="6" s="1"/>
  <c r="E33" i="6"/>
  <c r="E275" i="6" s="1"/>
  <c r="F33" i="6"/>
  <c r="F275" i="6" s="1"/>
  <c r="C34" i="6"/>
  <c r="C276" i="6" s="1"/>
  <c r="E34" i="6"/>
  <c r="E276" i="6" s="1"/>
  <c r="F34" i="6"/>
  <c r="F276" i="6" s="1"/>
  <c r="C35" i="6"/>
  <c r="C277" i="6" s="1"/>
  <c r="E35" i="6"/>
  <c r="E277" i="6" s="1"/>
  <c r="F35" i="6"/>
  <c r="F277" i="6" s="1"/>
  <c r="C36" i="6"/>
  <c r="C278" i="6" s="1"/>
  <c r="E36" i="6"/>
  <c r="E278" i="6" s="1"/>
  <c r="F36" i="6"/>
  <c r="F278" i="6" s="1"/>
  <c r="C37" i="6"/>
  <c r="C279" i="6" s="1"/>
  <c r="E37" i="6"/>
  <c r="E279" i="6" s="1"/>
  <c r="F37" i="6"/>
  <c r="F279" i="6" s="1"/>
  <c r="C38" i="6"/>
  <c r="C280" i="6" s="1"/>
  <c r="E38" i="6"/>
  <c r="E280" i="6" s="1"/>
  <c r="F38" i="6"/>
  <c r="F280" i="6" s="1"/>
  <c r="C39" i="6"/>
  <c r="C281" i="6" s="1"/>
  <c r="E39" i="6"/>
  <c r="E281" i="6" s="1"/>
  <c r="F39" i="6"/>
  <c r="F281" i="6" s="1"/>
  <c r="C40" i="6"/>
  <c r="C282" i="6" s="1"/>
  <c r="E40" i="6"/>
  <c r="E282" i="6" s="1"/>
  <c r="F40" i="6"/>
  <c r="F282" i="6" s="1"/>
  <c r="C41" i="6"/>
  <c r="C283" i="6" s="1"/>
  <c r="E41" i="6"/>
  <c r="E283" i="6" s="1"/>
  <c r="F41" i="6"/>
  <c r="F283" i="6" s="1"/>
  <c r="C42" i="6"/>
  <c r="C284" i="6" s="1"/>
  <c r="E42" i="6"/>
  <c r="E284" i="6" s="1"/>
  <c r="F42" i="6"/>
  <c r="F284" i="6" s="1"/>
  <c r="C43" i="6"/>
  <c r="C285" i="6" s="1"/>
  <c r="E43" i="6"/>
  <c r="E285" i="6" s="1"/>
  <c r="F43" i="6"/>
  <c r="F285" i="6" s="1"/>
  <c r="C44" i="6"/>
  <c r="C286" i="6" s="1"/>
  <c r="E44" i="6"/>
  <c r="E286" i="6" s="1"/>
  <c r="F44" i="6"/>
  <c r="F286" i="6" s="1"/>
  <c r="C45" i="6"/>
  <c r="C287" i="6" s="1"/>
  <c r="E45" i="6"/>
  <c r="E287" i="6" s="1"/>
  <c r="F45" i="6"/>
  <c r="F287" i="6" s="1"/>
  <c r="C46" i="6"/>
  <c r="C288" i="6" s="1"/>
  <c r="E46" i="6"/>
  <c r="E288" i="6" s="1"/>
  <c r="F46" i="6"/>
  <c r="F288" i="6" s="1"/>
  <c r="C47" i="6"/>
  <c r="C289" i="6" s="1"/>
  <c r="E47" i="6"/>
  <c r="E289" i="6" s="1"/>
  <c r="F47" i="6"/>
  <c r="F289" i="6" s="1"/>
  <c r="C48" i="6"/>
  <c r="C290" i="6" s="1"/>
  <c r="E48" i="6"/>
  <c r="E290" i="6" s="1"/>
  <c r="F48" i="6"/>
  <c r="F290" i="6" s="1"/>
  <c r="C49" i="6"/>
  <c r="C291" i="6" s="1"/>
  <c r="E49" i="6"/>
  <c r="E291" i="6" s="1"/>
  <c r="F49" i="6"/>
  <c r="F291" i="6" s="1"/>
  <c r="C50" i="6"/>
  <c r="C292" i="6" s="1"/>
  <c r="E50" i="6"/>
  <c r="E292" i="6" s="1"/>
  <c r="F50" i="6"/>
  <c r="F292" i="6" s="1"/>
  <c r="C51" i="6"/>
  <c r="C293" i="6" s="1"/>
  <c r="E51" i="6"/>
  <c r="E293" i="6" s="1"/>
  <c r="F51" i="6"/>
  <c r="F293" i="6" s="1"/>
  <c r="C52" i="6"/>
  <c r="C294" i="6" s="1"/>
  <c r="E52" i="6"/>
  <c r="E294" i="6" s="1"/>
  <c r="F52" i="6"/>
  <c r="F294" i="6" s="1"/>
  <c r="C53" i="6"/>
  <c r="C295" i="6" s="1"/>
  <c r="E53" i="6"/>
  <c r="E295" i="6" s="1"/>
  <c r="F53" i="6"/>
  <c r="F295" i="6" s="1"/>
  <c r="C54" i="6"/>
  <c r="C296" i="6" s="1"/>
  <c r="E54" i="6"/>
  <c r="E296" i="6" s="1"/>
  <c r="F54" i="6"/>
  <c r="F296" i="6" s="1"/>
  <c r="C55" i="6"/>
  <c r="C297" i="6" s="1"/>
  <c r="E55" i="6"/>
  <c r="E297" i="6" s="1"/>
  <c r="F55" i="6"/>
  <c r="F297" i="6" s="1"/>
  <c r="C56" i="6"/>
  <c r="C298" i="6" s="1"/>
  <c r="E56" i="6"/>
  <c r="E298" i="6" s="1"/>
  <c r="F56" i="6"/>
  <c r="F298" i="6" s="1"/>
  <c r="C57" i="6"/>
  <c r="C299" i="6" s="1"/>
  <c r="E57" i="6"/>
  <c r="E299" i="6" s="1"/>
  <c r="F57" i="6"/>
  <c r="F299" i="6" s="1"/>
  <c r="C58" i="6"/>
  <c r="C300" i="6" s="1"/>
  <c r="E58" i="6"/>
  <c r="E300" i="6" s="1"/>
  <c r="F58" i="6"/>
  <c r="F300" i="6" s="1"/>
  <c r="C59" i="6"/>
  <c r="C301" i="6" s="1"/>
  <c r="E59" i="6"/>
  <c r="E301" i="6" s="1"/>
  <c r="F59" i="6"/>
  <c r="F301" i="6" s="1"/>
  <c r="C60" i="6"/>
  <c r="C302" i="6" s="1"/>
  <c r="E60" i="6"/>
  <c r="E302" i="6" s="1"/>
  <c r="F60" i="6"/>
  <c r="F302" i="6" s="1"/>
  <c r="C61" i="6"/>
  <c r="C303" i="6" s="1"/>
  <c r="E61" i="6"/>
  <c r="E303" i="6" s="1"/>
  <c r="F61" i="6"/>
  <c r="F303" i="6" s="1"/>
  <c r="C62" i="6"/>
  <c r="C304" i="6" s="1"/>
  <c r="E62" i="6"/>
  <c r="E304" i="6" s="1"/>
  <c r="F62" i="6"/>
  <c r="F304" i="6" s="1"/>
  <c r="C63" i="6"/>
  <c r="C305" i="6" s="1"/>
  <c r="E63" i="6"/>
  <c r="E305" i="6" s="1"/>
  <c r="F63" i="6"/>
  <c r="F305" i="6" s="1"/>
  <c r="C306" i="6"/>
  <c r="E64" i="6"/>
  <c r="E306" i="6" s="1"/>
  <c r="F64" i="6"/>
  <c r="F306" i="6" s="1"/>
  <c r="C65" i="6"/>
  <c r="C307" i="6" s="1"/>
  <c r="E65" i="6"/>
  <c r="E307" i="6" s="1"/>
  <c r="F65" i="6"/>
  <c r="F307" i="6" s="1"/>
  <c r="C66" i="6"/>
  <c r="C308" i="6" s="1"/>
  <c r="E66" i="6"/>
  <c r="E308" i="6" s="1"/>
  <c r="F66" i="6"/>
  <c r="F308" i="6" s="1"/>
  <c r="C67" i="6"/>
  <c r="C309" i="6" s="1"/>
  <c r="E67" i="6"/>
  <c r="E309" i="6" s="1"/>
  <c r="F67" i="6"/>
  <c r="F309" i="6" s="1"/>
  <c r="C68" i="6"/>
  <c r="C310" i="6" s="1"/>
  <c r="E68" i="6"/>
  <c r="E310" i="6" s="1"/>
  <c r="F68" i="6"/>
  <c r="F310" i="6" s="1"/>
  <c r="C69" i="6"/>
  <c r="C311" i="6" s="1"/>
  <c r="E69" i="6"/>
  <c r="E311" i="6" s="1"/>
  <c r="F69" i="6"/>
  <c r="F311" i="6" s="1"/>
  <c r="C70" i="6"/>
  <c r="C312" i="6" s="1"/>
  <c r="E70" i="6"/>
  <c r="E312" i="6" s="1"/>
  <c r="F70" i="6"/>
  <c r="F312" i="6" s="1"/>
  <c r="C71" i="6"/>
  <c r="C313" i="6" s="1"/>
  <c r="E71" i="6"/>
  <c r="E313" i="6" s="1"/>
  <c r="F71" i="6"/>
  <c r="F313" i="6" s="1"/>
  <c r="C72" i="6"/>
  <c r="C314" i="6" s="1"/>
  <c r="E72" i="6"/>
  <c r="E314" i="6" s="1"/>
  <c r="F72" i="6"/>
  <c r="F314" i="6" s="1"/>
  <c r="C73" i="6"/>
  <c r="C315" i="6" s="1"/>
  <c r="E73" i="6"/>
  <c r="E315" i="6" s="1"/>
  <c r="F73" i="6"/>
  <c r="F315" i="6" s="1"/>
  <c r="C74" i="6"/>
  <c r="C316" i="6" s="1"/>
  <c r="E74" i="6"/>
  <c r="E316" i="6" s="1"/>
  <c r="F74" i="6"/>
  <c r="F316" i="6" s="1"/>
  <c r="C75" i="6"/>
  <c r="C317" i="6" s="1"/>
  <c r="E75" i="6"/>
  <c r="E317" i="6" s="1"/>
  <c r="F75" i="6"/>
  <c r="F317" i="6" s="1"/>
  <c r="C76" i="6"/>
  <c r="C318" i="6" s="1"/>
  <c r="E76" i="6"/>
  <c r="E318" i="6" s="1"/>
  <c r="F76" i="6"/>
  <c r="F318" i="6" s="1"/>
  <c r="C77" i="6"/>
  <c r="C319" i="6" s="1"/>
  <c r="E77" i="6"/>
  <c r="E319" i="6" s="1"/>
  <c r="F77" i="6"/>
  <c r="F319" i="6" s="1"/>
  <c r="C320" i="6"/>
  <c r="E78" i="6"/>
  <c r="E320" i="6" s="1"/>
  <c r="F78" i="6"/>
  <c r="F320" i="6" s="1"/>
  <c r="E3" i="6"/>
  <c r="E245" i="6" s="1"/>
  <c r="F3" i="6"/>
  <c r="F245" i="6" s="1"/>
  <c r="C3" i="6"/>
  <c r="C245" i="6" s="1"/>
  <c r="P5" i="7"/>
  <c r="I6" i="7" s="1"/>
  <c r="K73" i="6" l="1"/>
  <c r="K315" i="6" s="1"/>
  <c r="L42" i="6"/>
  <c r="L284" i="6" s="1"/>
  <c r="L64" i="6"/>
  <c r="L306" i="6" s="1"/>
  <c r="J29" i="18"/>
  <c r="N79" i="6"/>
  <c r="O79" i="6"/>
  <c r="M79" i="6"/>
  <c r="P79" i="6"/>
  <c r="F79" i="6"/>
  <c r="C79" i="6"/>
  <c r="E79" i="6"/>
  <c r="I55" i="7"/>
  <c r="I38" i="7"/>
  <c r="I54" i="7"/>
  <c r="I59" i="7"/>
  <c r="I58" i="7"/>
  <c r="I40" i="7"/>
  <c r="I41" i="7"/>
  <c r="I42" i="7"/>
  <c r="I43" i="7"/>
  <c r="I44" i="7"/>
  <c r="I45" i="7"/>
  <c r="I46" i="7"/>
  <c r="I57" i="7"/>
  <c r="I47" i="7"/>
  <c r="I48" i="7"/>
  <c r="I49" i="7"/>
  <c r="I50" i="7"/>
  <c r="I51" i="7"/>
  <c r="I52" i="7"/>
  <c r="I53" i="7"/>
  <c r="I39" i="7"/>
  <c r="I56" i="7"/>
  <c r="K24" i="6"/>
  <c r="K266" i="6" s="1"/>
  <c r="K39" i="6"/>
  <c r="K281" i="6" s="1"/>
  <c r="K52" i="6"/>
  <c r="K294" i="6" s="1"/>
  <c r="K49" i="6"/>
  <c r="K291" i="6" s="1"/>
  <c r="K63" i="6"/>
  <c r="K305" i="6" s="1"/>
  <c r="K75" i="6"/>
  <c r="K317" i="6" s="1"/>
  <c r="K65" i="6"/>
  <c r="K307" i="6" s="1"/>
  <c r="K48" i="6"/>
  <c r="K290" i="6" s="1"/>
  <c r="K42" i="6"/>
  <c r="K284" i="6" s="1"/>
  <c r="K74" i="6"/>
  <c r="K316" i="6" s="1"/>
  <c r="K62" i="6"/>
  <c r="K304" i="6" s="1"/>
  <c r="K18" i="6"/>
  <c r="K260" i="6" s="1"/>
  <c r="K33" i="6"/>
  <c r="K275" i="6" s="1"/>
  <c r="T380" i="2"/>
  <c r="K3" i="6"/>
  <c r="K245" i="6" s="1"/>
  <c r="K50" i="6"/>
  <c r="K292" i="6" s="1"/>
  <c r="K72" i="6"/>
  <c r="K314" i="6" s="1"/>
  <c r="K19" i="6"/>
  <c r="K261" i="6" s="1"/>
  <c r="K34" i="6"/>
  <c r="K276" i="6" s="1"/>
  <c r="K60" i="6"/>
  <c r="K302" i="6" s="1"/>
  <c r="K55" i="6"/>
  <c r="K297" i="6" s="1"/>
  <c r="K30" i="6"/>
  <c r="K272" i="6" s="1"/>
  <c r="K29" i="6"/>
  <c r="K271" i="6" s="1"/>
  <c r="K28" i="6"/>
  <c r="K270" i="6" s="1"/>
  <c r="K64" i="6"/>
  <c r="K306" i="6" s="1"/>
  <c r="K53" i="6"/>
  <c r="K295" i="6" s="1"/>
  <c r="K36" i="6"/>
  <c r="K278" i="6" s="1"/>
  <c r="K56" i="6"/>
  <c r="K298" i="6" s="1"/>
  <c r="K31" i="6"/>
  <c r="K273" i="6" s="1"/>
  <c r="K21" i="6"/>
  <c r="K263" i="6" s="1"/>
  <c r="K57" i="6"/>
  <c r="K299" i="6" s="1"/>
  <c r="K35" i="6"/>
  <c r="K277" i="6" s="1"/>
  <c r="K23" i="6"/>
  <c r="K265" i="6" s="1"/>
  <c r="K41" i="6"/>
  <c r="K283" i="6" s="1"/>
  <c r="K51" i="6"/>
  <c r="K293" i="6" s="1"/>
  <c r="K27" i="6"/>
  <c r="K269" i="6" s="1"/>
  <c r="K20" i="6"/>
  <c r="K262" i="6" s="1"/>
  <c r="G6" i="7"/>
  <c r="L79" i="6" l="1"/>
  <c r="K79" i="6"/>
  <c r="G38" i="7"/>
  <c r="G55" i="7"/>
  <c r="G56" i="7"/>
  <c r="G40" i="7"/>
  <c r="G41" i="7"/>
  <c r="G42" i="7"/>
  <c r="G43" i="7"/>
  <c r="G44" i="7"/>
  <c r="G45" i="7"/>
  <c r="G46" i="7"/>
  <c r="G57" i="7"/>
  <c r="G47" i="7"/>
  <c r="G48" i="7"/>
  <c r="G49" i="7"/>
  <c r="G50" i="7"/>
  <c r="G51" i="7"/>
  <c r="G52" i="7"/>
  <c r="G53" i="7"/>
  <c r="G54" i="7"/>
  <c r="G58" i="7"/>
  <c r="G39" i="7"/>
  <c r="G59" i="7"/>
  <c r="I62" i="7"/>
  <c r="L23" i="8"/>
  <c r="K23" i="8"/>
  <c r="J23" i="8"/>
  <c r="I23" i="8"/>
  <c r="H23" i="8"/>
  <c r="G23" i="8"/>
  <c r="F23" i="8"/>
  <c r="M5" i="8"/>
  <c r="I6" i="8" s="1"/>
  <c r="J6" i="8" l="1"/>
  <c r="J37" i="8" s="1"/>
  <c r="L6" i="8"/>
  <c r="L37" i="8" s="1"/>
  <c r="G6" i="8"/>
  <c r="G37" i="8" s="1"/>
  <c r="K6" i="8"/>
  <c r="K37" i="8" s="1"/>
  <c r="L35" i="8"/>
  <c r="L31" i="8"/>
  <c r="F6" i="8"/>
  <c r="F37" i="8" s="1"/>
  <c r="L28" i="8"/>
  <c r="L32" i="8"/>
  <c r="L36" i="8"/>
  <c r="H6" i="8"/>
  <c r="L29" i="8"/>
  <c r="L33" i="8"/>
  <c r="G62" i="7"/>
  <c r="K6" i="7"/>
  <c r="H6" i="7"/>
  <c r="I37" i="8"/>
  <c r="I36" i="8"/>
  <c r="I35" i="8"/>
  <c r="I34" i="8"/>
  <c r="I33" i="8"/>
  <c r="I32" i="8"/>
  <c r="I31" i="8"/>
  <c r="I30" i="8"/>
  <c r="I29" i="8"/>
  <c r="I28" i="8"/>
  <c r="I27" i="8"/>
  <c r="J27" i="8"/>
  <c r="J28" i="8"/>
  <c r="J29" i="8"/>
  <c r="J30" i="8"/>
  <c r="J31" i="8"/>
  <c r="J32" i="8"/>
  <c r="J33" i="8"/>
  <c r="J34" i="8"/>
  <c r="J35" i="8"/>
  <c r="F36" i="8"/>
  <c r="J36" i="8"/>
  <c r="G27" i="8"/>
  <c r="G28" i="8"/>
  <c r="G29" i="8"/>
  <c r="G30" i="8"/>
  <c r="G31" i="8"/>
  <c r="G32" i="8"/>
  <c r="G33" i="8"/>
  <c r="G34" i="8"/>
  <c r="K34" i="8"/>
  <c r="G35" i="8"/>
  <c r="G36" i="8"/>
  <c r="M6" i="7"/>
  <c r="J6" i="7"/>
  <c r="N6" i="7"/>
  <c r="L6" i="7"/>
  <c r="F32" i="8" l="1"/>
  <c r="L27" i="8"/>
  <c r="F28" i="8"/>
  <c r="L34" i="8"/>
  <c r="L30" i="8"/>
  <c r="K30" i="8"/>
  <c r="L58" i="7"/>
  <c r="L40" i="7"/>
  <c r="L41" i="7"/>
  <c r="L42" i="7"/>
  <c r="L43" i="7"/>
  <c r="L44" i="7"/>
  <c r="L45" i="7"/>
  <c r="L46" i="7"/>
  <c r="L57" i="7"/>
  <c r="L47" i="7"/>
  <c r="L48" i="7"/>
  <c r="L49" i="7"/>
  <c r="L50" i="7"/>
  <c r="L51" i="7"/>
  <c r="L52" i="7"/>
  <c r="L53" i="7"/>
  <c r="L39" i="7"/>
  <c r="L56" i="7"/>
  <c r="L55" i="7"/>
  <c r="L54" i="7"/>
  <c r="L38" i="7"/>
  <c r="L59" i="7"/>
  <c r="H59" i="7"/>
  <c r="H44" i="7"/>
  <c r="H45" i="7"/>
  <c r="H46" i="7"/>
  <c r="H47" i="7"/>
  <c r="H49" i="7"/>
  <c r="H50" i="7"/>
  <c r="H55" i="7"/>
  <c r="H51" i="7"/>
  <c r="H56" i="7"/>
  <c r="H43" i="7"/>
  <c r="H52" i="7"/>
  <c r="H57" i="7"/>
  <c r="H40" i="7"/>
  <c r="H38" i="7"/>
  <c r="H53" i="7"/>
  <c r="H54" i="7"/>
  <c r="H41" i="7"/>
  <c r="H42" i="7"/>
  <c r="H48" i="7"/>
  <c r="H39" i="7"/>
  <c r="H58" i="7"/>
  <c r="N59" i="7"/>
  <c r="N58" i="7"/>
  <c r="N40" i="7"/>
  <c r="N41" i="7"/>
  <c r="N42" i="7"/>
  <c r="N43" i="7"/>
  <c r="N44" i="7"/>
  <c r="N45" i="7"/>
  <c r="N46" i="7"/>
  <c r="N57" i="7"/>
  <c r="N47" i="7"/>
  <c r="N48" i="7"/>
  <c r="N49" i="7"/>
  <c r="N50" i="7"/>
  <c r="N51" i="7"/>
  <c r="N52" i="7"/>
  <c r="N53" i="7"/>
  <c r="N39" i="7"/>
  <c r="N38" i="7"/>
  <c r="N56" i="7"/>
  <c r="N55" i="7"/>
  <c r="N54" i="7"/>
  <c r="K57" i="7"/>
  <c r="K47" i="7"/>
  <c r="K48" i="7"/>
  <c r="K49" i="7"/>
  <c r="K50" i="7"/>
  <c r="K51" i="7"/>
  <c r="K52" i="7"/>
  <c r="K53" i="7"/>
  <c r="K39" i="7"/>
  <c r="K56" i="7"/>
  <c r="K55" i="7"/>
  <c r="K54" i="7"/>
  <c r="K59" i="7"/>
  <c r="K38" i="7"/>
  <c r="K58" i="7"/>
  <c r="K40" i="7"/>
  <c r="K41" i="7"/>
  <c r="K42" i="7"/>
  <c r="K43" i="7"/>
  <c r="K44" i="7"/>
  <c r="K45" i="7"/>
  <c r="K46" i="7"/>
  <c r="J56" i="7"/>
  <c r="J55" i="7"/>
  <c r="J54" i="7"/>
  <c r="J59" i="7"/>
  <c r="J58" i="7"/>
  <c r="J40" i="7"/>
  <c r="J41" i="7"/>
  <c r="J42" i="7"/>
  <c r="J43" i="7"/>
  <c r="J44" i="7"/>
  <c r="J45" i="7"/>
  <c r="J46" i="7"/>
  <c r="J57" i="7"/>
  <c r="J47" i="7"/>
  <c r="J48" i="7"/>
  <c r="J49" i="7"/>
  <c r="J50" i="7"/>
  <c r="J51" i="7"/>
  <c r="J52" i="7"/>
  <c r="J53" i="7"/>
  <c r="J39" i="7"/>
  <c r="J38" i="7"/>
  <c r="K33" i="8"/>
  <c r="K29" i="8"/>
  <c r="L39" i="8"/>
  <c r="M59" i="7"/>
  <c r="M58" i="7"/>
  <c r="M40" i="7"/>
  <c r="M41" i="7"/>
  <c r="M42" i="7"/>
  <c r="M43" i="7"/>
  <c r="M44" i="7"/>
  <c r="M45" i="7"/>
  <c r="M46" i="7"/>
  <c r="M57" i="7"/>
  <c r="M47" i="7"/>
  <c r="M48" i="7"/>
  <c r="M49" i="7"/>
  <c r="M50" i="7"/>
  <c r="M51" i="7"/>
  <c r="M52" i="7"/>
  <c r="M53" i="7"/>
  <c r="M39" i="7"/>
  <c r="M56" i="7"/>
  <c r="M55" i="7"/>
  <c r="M38" i="7"/>
  <c r="M54" i="7"/>
  <c r="F35" i="8"/>
  <c r="F31" i="8"/>
  <c r="F27" i="8"/>
  <c r="H37" i="8"/>
  <c r="E37" i="8" s="1"/>
  <c r="H33" i="8"/>
  <c r="H29" i="8"/>
  <c r="H31" i="8"/>
  <c r="H36" i="8"/>
  <c r="H32" i="8"/>
  <c r="H28" i="8"/>
  <c r="H35" i="8"/>
  <c r="H27" i="8"/>
  <c r="H34" i="8"/>
  <c r="H30" i="8"/>
  <c r="K36" i="8"/>
  <c r="K32" i="8"/>
  <c r="K28" i="8"/>
  <c r="F34" i="8"/>
  <c r="F30" i="8"/>
  <c r="K35" i="8"/>
  <c r="K31" i="8"/>
  <c r="K27" i="8"/>
  <c r="F33" i="8"/>
  <c r="F29" i="8"/>
  <c r="I39" i="8"/>
  <c r="G39" i="8"/>
  <c r="J39" i="8"/>
  <c r="E35" i="8" l="1"/>
  <c r="W74" i="6"/>
  <c r="W316" i="6" s="1"/>
  <c r="E45" i="8"/>
  <c r="E27" i="8"/>
  <c r="E30" i="8"/>
  <c r="E43" i="8" s="1"/>
  <c r="E31" i="8"/>
  <c r="E28" i="8"/>
  <c r="E32" i="8"/>
  <c r="E33" i="8"/>
  <c r="E34" i="8"/>
  <c r="E29" i="8"/>
  <c r="K62" i="7"/>
  <c r="F39" i="8"/>
  <c r="E36" i="8"/>
  <c r="F41" i="7"/>
  <c r="N62" i="7"/>
  <c r="F51" i="7"/>
  <c r="F59" i="7"/>
  <c r="T75" i="6" s="1"/>
  <c r="T317" i="6" s="1"/>
  <c r="M62" i="7"/>
  <c r="J62" i="7"/>
  <c r="F54" i="7"/>
  <c r="F53" i="7"/>
  <c r="F55" i="7"/>
  <c r="T59" i="6" s="1"/>
  <c r="T301" i="6" s="1"/>
  <c r="K39" i="8"/>
  <c r="H62" i="7"/>
  <c r="F38" i="7"/>
  <c r="F50" i="7"/>
  <c r="L62" i="7"/>
  <c r="F44" i="7"/>
  <c r="F58" i="7"/>
  <c r="T74" i="6" s="1"/>
  <c r="T316" i="6" s="1"/>
  <c r="F40" i="7"/>
  <c r="F49" i="7"/>
  <c r="W55" i="6"/>
  <c r="W297" i="6" s="1"/>
  <c r="F56" i="7"/>
  <c r="T60" i="6" s="1"/>
  <c r="T302" i="6" s="1"/>
  <c r="H39" i="8"/>
  <c r="F39" i="7"/>
  <c r="F57" i="7"/>
  <c r="F47" i="7"/>
  <c r="F48" i="7"/>
  <c r="F52" i="7"/>
  <c r="F46" i="7"/>
  <c r="F42" i="7"/>
  <c r="F43" i="7"/>
  <c r="T51" i="6" s="1"/>
  <c r="T293" i="6" s="1"/>
  <c r="F45" i="7"/>
  <c r="W50" i="6" l="1"/>
  <c r="E42" i="8"/>
  <c r="W52" i="6"/>
  <c r="W294" i="6" s="1"/>
  <c r="E44" i="8"/>
  <c r="T55" i="6"/>
  <c r="T297" i="6" s="1"/>
  <c r="E39" i="8"/>
  <c r="T50" i="6"/>
  <c r="T292" i="6" s="1"/>
  <c r="T53" i="6"/>
  <c r="T295" i="6" s="1"/>
  <c r="T34" i="6"/>
  <c r="T276" i="6" s="1"/>
  <c r="F62" i="7"/>
  <c r="T56" i="6"/>
  <c r="T298" i="6" s="1"/>
  <c r="AQ2" i="2"/>
  <c r="W79" i="6" l="1"/>
  <c r="W292" i="6"/>
  <c r="T79" i="6"/>
  <c r="AO3" i="2"/>
  <c r="AM3" i="2"/>
  <c r="AQ379" i="2" l="1"/>
  <c r="AQ377" i="2"/>
  <c r="AQ126" i="2"/>
  <c r="AQ268" i="2"/>
  <c r="AQ13" i="2"/>
  <c r="AQ378" i="2"/>
  <c r="AQ158" i="2"/>
  <c r="AQ294" i="2"/>
  <c r="AQ94" i="2"/>
  <c r="AQ236" i="2"/>
  <c r="AQ306" i="2"/>
  <c r="AQ31" i="2"/>
  <c r="AQ217" i="2"/>
  <c r="AQ376" i="2"/>
  <c r="AQ190" i="2"/>
  <c r="AQ282" i="2"/>
  <c r="AQ23" i="2"/>
  <c r="AQ45" i="2"/>
  <c r="AQ62" i="2"/>
  <c r="AQ252" i="2"/>
  <c r="AQ332" i="2"/>
  <c r="AQ6" i="2"/>
  <c r="AQ225" i="2"/>
  <c r="AQ344" i="2"/>
  <c r="AQ52" i="2"/>
  <c r="AQ241" i="2"/>
  <c r="AQ254" i="2"/>
  <c r="AQ182" i="2"/>
  <c r="AQ102" i="2"/>
  <c r="AQ35" i="2"/>
  <c r="AQ285" i="2"/>
  <c r="AQ41" i="2"/>
  <c r="AQ260" i="2"/>
  <c r="AQ180" i="2"/>
  <c r="AQ116" i="2"/>
  <c r="AQ22" i="2"/>
  <c r="AQ40" i="2"/>
  <c r="AQ33" i="2"/>
  <c r="AQ205" i="2"/>
  <c r="AQ339" i="2"/>
  <c r="AQ275" i="2"/>
  <c r="AQ211" i="2"/>
  <c r="AQ147" i="2"/>
  <c r="AQ83" i="2"/>
  <c r="AQ371" i="2"/>
  <c r="AQ330" i="2"/>
  <c r="AQ234" i="2"/>
  <c r="AQ170" i="2"/>
  <c r="AQ106" i="2"/>
  <c r="AQ365" i="2"/>
  <c r="AQ329" i="2"/>
  <c r="AQ161" i="2"/>
  <c r="AQ97" i="2"/>
  <c r="AQ173" i="2"/>
  <c r="AQ353" i="2"/>
  <c r="AQ248" i="2"/>
  <c r="AQ184" i="2"/>
  <c r="AQ120" i="2"/>
  <c r="AQ42" i="2"/>
  <c r="AQ359" i="2"/>
  <c r="AQ295" i="2"/>
  <c r="AQ231" i="2"/>
  <c r="AQ167" i="2"/>
  <c r="AQ103" i="2"/>
  <c r="AQ189" i="2"/>
  <c r="AQ366" i="2"/>
  <c r="AQ209" i="2"/>
  <c r="AQ336" i="2"/>
  <c r="AQ44" i="2"/>
  <c r="AQ27" i="2"/>
  <c r="AQ246" i="2"/>
  <c r="AQ174" i="2"/>
  <c r="AQ86" i="2"/>
  <c r="AQ34" i="2"/>
  <c r="AQ277" i="2"/>
  <c r="AQ17" i="2"/>
  <c r="AQ244" i="2"/>
  <c r="AQ172" i="2"/>
  <c r="AQ108" i="2"/>
  <c r="AQ281" i="2"/>
  <c r="AQ32" i="2"/>
  <c r="AQ9" i="2"/>
  <c r="AQ157" i="2"/>
  <c r="AQ331" i="2"/>
  <c r="AQ267" i="2"/>
  <c r="AQ203" i="2"/>
  <c r="AQ139" i="2"/>
  <c r="AQ75" i="2"/>
  <c r="AQ55" i="2"/>
  <c r="AQ322" i="2"/>
  <c r="AQ226" i="2"/>
  <c r="AQ162" i="2"/>
  <c r="AQ98" i="2"/>
  <c r="AQ197" i="2"/>
  <c r="AQ321" i="2"/>
  <c r="AQ153" i="2"/>
  <c r="S45" i="6" s="1"/>
  <c r="S287" i="6" s="1"/>
  <c r="AQ89" i="2"/>
  <c r="AQ117" i="2"/>
  <c r="AQ53" i="2"/>
  <c r="AQ240" i="2"/>
  <c r="AQ176" i="2"/>
  <c r="AQ112" i="2"/>
  <c r="AQ349" i="2"/>
  <c r="AQ351" i="2"/>
  <c r="AQ287" i="2"/>
  <c r="AQ223" i="2"/>
  <c r="AQ159" i="2"/>
  <c r="AQ95" i="2"/>
  <c r="AQ133" i="2"/>
  <c r="AQ358" i="2"/>
  <c r="AQ37" i="2"/>
  <c r="AQ328" i="2"/>
  <c r="S58" i="6" s="1"/>
  <c r="S300" i="6" s="1"/>
  <c r="AQ36" i="2"/>
  <c r="AQ310" i="2"/>
  <c r="AQ238" i="2"/>
  <c r="AQ166" i="2"/>
  <c r="AQ78" i="2"/>
  <c r="AQ26" i="2"/>
  <c r="AQ269" i="2"/>
  <c r="AQ348" i="2"/>
  <c r="S66" i="6" s="1"/>
  <c r="S308" i="6" s="1"/>
  <c r="AQ228" i="2"/>
  <c r="AQ164" i="2"/>
  <c r="AQ100" i="2"/>
  <c r="AQ249" i="2"/>
  <c r="AQ24" i="2"/>
  <c r="AQ47" i="2"/>
  <c r="AQ109" i="2"/>
  <c r="AQ323" i="2"/>
  <c r="AQ259" i="2"/>
  <c r="AQ195" i="2"/>
  <c r="AQ131" i="2"/>
  <c r="AQ67" i="2"/>
  <c r="AQ15" i="2"/>
  <c r="AQ314" i="2"/>
  <c r="AQ218" i="2"/>
  <c r="AQ154" i="2"/>
  <c r="S46" i="6" s="1"/>
  <c r="S288" i="6" s="1"/>
  <c r="AQ90" i="2"/>
  <c r="AQ141" i="2"/>
  <c r="AQ313" i="2"/>
  <c r="AQ145" i="2"/>
  <c r="AQ81" i="2"/>
  <c r="AQ61" i="2"/>
  <c r="AQ296" i="2"/>
  <c r="AQ232" i="2"/>
  <c r="AQ168" i="2"/>
  <c r="AQ104" i="2"/>
  <c r="AQ213" i="2"/>
  <c r="AQ343" i="2"/>
  <c r="AQ279" i="2"/>
  <c r="AQ215" i="2"/>
  <c r="AQ151" i="2"/>
  <c r="AQ87" i="2"/>
  <c r="AQ93" i="2"/>
  <c r="AQ350" i="2"/>
  <c r="AQ29" i="2"/>
  <c r="AQ320" i="2"/>
  <c r="AQ28" i="2"/>
  <c r="AQ302" i="2"/>
  <c r="AQ230" i="2"/>
  <c r="AQ150" i="2"/>
  <c r="AQ70" i="2"/>
  <c r="AQ18" i="2"/>
  <c r="AQ261" i="2"/>
  <c r="AQ308" i="2"/>
  <c r="AQ220" i="2"/>
  <c r="AQ156" i="2"/>
  <c r="AQ92" i="2"/>
  <c r="AQ49" i="2"/>
  <c r="AQ16" i="2"/>
  <c r="AQ39" i="2"/>
  <c r="AQ340" i="2"/>
  <c r="AQ317" i="2"/>
  <c r="AQ315" i="2"/>
  <c r="AQ251" i="2"/>
  <c r="AQ187" i="2"/>
  <c r="AQ123" i="2"/>
  <c r="AQ59" i="2"/>
  <c r="AQ370" i="2"/>
  <c r="AQ274" i="2"/>
  <c r="AQ210" i="2"/>
  <c r="AQ146" i="2"/>
  <c r="AQ82" i="2"/>
  <c r="AQ69" i="2"/>
  <c r="AQ201" i="2"/>
  <c r="AQ137" i="2"/>
  <c r="AQ73" i="2"/>
  <c r="AQ356" i="2"/>
  <c r="AQ288" i="2"/>
  <c r="AQ224" i="2"/>
  <c r="AQ160" i="2"/>
  <c r="AQ96" i="2"/>
  <c r="AQ149" i="2"/>
  <c r="S42" i="6" s="1"/>
  <c r="S284" i="6" s="1"/>
  <c r="AQ335" i="2"/>
  <c r="AQ271" i="2"/>
  <c r="AQ207" i="2"/>
  <c r="AQ143" i="2"/>
  <c r="AQ79" i="2"/>
  <c r="AQ372" i="2"/>
  <c r="AQ342" i="2"/>
  <c r="AQ21" i="2"/>
  <c r="AQ312" i="2"/>
  <c r="AQ20" i="2"/>
  <c r="AQ286" i="2"/>
  <c r="AQ222" i="2"/>
  <c r="AQ142" i="2"/>
  <c r="AQ14" i="2"/>
  <c r="S11" i="6" s="1"/>
  <c r="S253" i="6" s="1"/>
  <c r="AQ10" i="2"/>
  <c r="AQ253" i="2"/>
  <c r="AQ300" i="2"/>
  <c r="AQ212" i="2"/>
  <c r="AQ148" i="2"/>
  <c r="AQ84" i="2"/>
  <c r="AQ25" i="2"/>
  <c r="AQ8" i="2"/>
  <c r="AQ7" i="2"/>
  <c r="AQ165" i="2"/>
  <c r="AQ307" i="2"/>
  <c r="AQ243" i="2"/>
  <c r="AQ179" i="2"/>
  <c r="AQ115" i="2"/>
  <c r="AQ357" i="2"/>
  <c r="AQ362" i="2"/>
  <c r="AQ266" i="2"/>
  <c r="AQ202" i="2"/>
  <c r="AQ138" i="2"/>
  <c r="AQ74" i="2"/>
  <c r="AQ46" i="2"/>
  <c r="AQ193" i="2"/>
  <c r="AQ129" i="2"/>
  <c r="AQ65" i="2"/>
  <c r="AQ56" i="2"/>
  <c r="AQ280" i="2"/>
  <c r="AQ216" i="2"/>
  <c r="AQ152" i="2"/>
  <c r="AQ88" i="2"/>
  <c r="AQ85" i="2"/>
  <c r="AQ327" i="2"/>
  <c r="AQ263" i="2"/>
  <c r="AQ199" i="2"/>
  <c r="AQ135" i="2"/>
  <c r="AQ71" i="2"/>
  <c r="AQ51" i="2"/>
  <c r="AQ334" i="2"/>
  <c r="AQ368" i="2"/>
  <c r="AQ304" i="2"/>
  <c r="AQ12" i="2"/>
  <c r="AQ278" i="2"/>
  <c r="AQ214" i="2"/>
  <c r="AQ134" i="2"/>
  <c r="AQ273" i="2"/>
  <c r="AQ309" i="2"/>
  <c r="AQ245" i="2"/>
  <c r="AQ292" i="2"/>
  <c r="AQ204" i="2"/>
  <c r="AQ140" i="2"/>
  <c r="AQ76" i="2"/>
  <c r="AQ364" i="2"/>
  <c r="AQ54" i="2"/>
  <c r="AQ298" i="2"/>
  <c r="AQ77" i="2"/>
  <c r="AQ299" i="2"/>
  <c r="AQ235" i="2"/>
  <c r="AQ171" i="2"/>
  <c r="AQ107" i="2"/>
  <c r="AQ181" i="2"/>
  <c r="AQ354" i="2"/>
  <c r="AQ258" i="2"/>
  <c r="AQ194" i="2"/>
  <c r="AQ130" i="2"/>
  <c r="AQ66" i="2"/>
  <c r="AQ361" i="2"/>
  <c r="AQ185" i="2"/>
  <c r="AQ121" i="2"/>
  <c r="AQ57" i="2"/>
  <c r="AQ363" i="2"/>
  <c r="AQ272" i="2"/>
  <c r="S54" i="6" s="1"/>
  <c r="S296" i="6" s="1"/>
  <c r="AQ208" i="2"/>
  <c r="AQ144" i="2"/>
  <c r="AQ80" i="2"/>
  <c r="AQ324" i="2"/>
  <c r="AQ319" i="2"/>
  <c r="AQ255" i="2"/>
  <c r="AQ191" i="2"/>
  <c r="AQ127" i="2"/>
  <c r="AQ63" i="2"/>
  <c r="AQ19" i="2"/>
  <c r="AQ326" i="2"/>
  <c r="AQ360" i="2"/>
  <c r="AQ297" i="2"/>
  <c r="AQ30" i="2"/>
  <c r="AQ270" i="2"/>
  <c r="AQ206" i="2"/>
  <c r="AQ118" i="2"/>
  <c r="AQ257" i="2"/>
  <c r="AQ301" i="2"/>
  <c r="AQ237" i="2"/>
  <c r="AQ284" i="2"/>
  <c r="AQ196" i="2"/>
  <c r="AQ132" i="2"/>
  <c r="AQ68" i="2"/>
  <c r="AQ316" i="2"/>
  <c r="AQ305" i="2"/>
  <c r="AQ290" i="2"/>
  <c r="AQ355" i="2"/>
  <c r="S71" i="6" s="1"/>
  <c r="S313" i="6" s="1"/>
  <c r="AQ291" i="2"/>
  <c r="AQ227" i="2"/>
  <c r="AQ163" i="2"/>
  <c r="AQ99" i="2"/>
  <c r="AQ125" i="2"/>
  <c r="AQ346" i="2"/>
  <c r="AQ250" i="2"/>
  <c r="AQ186" i="2"/>
  <c r="AQ122" i="2"/>
  <c r="AQ58" i="2"/>
  <c r="AQ345" i="2"/>
  <c r="AQ177" i="2"/>
  <c r="AQ113" i="2"/>
  <c r="AQ341" i="2"/>
  <c r="AQ38" i="2"/>
  <c r="AQ264" i="2"/>
  <c r="AQ200" i="2"/>
  <c r="AQ136" i="2"/>
  <c r="AQ72" i="2"/>
  <c r="AQ375" i="2"/>
  <c r="S77" i="6" s="1"/>
  <c r="S319" i="6" s="1"/>
  <c r="AQ311" i="2"/>
  <c r="AQ247" i="2"/>
  <c r="AQ183" i="2"/>
  <c r="AQ119" i="2"/>
  <c r="AQ373" i="2"/>
  <c r="AQ11" i="2"/>
  <c r="AQ318" i="2"/>
  <c r="AQ352" i="2"/>
  <c r="AQ229" i="2"/>
  <c r="AQ283" i="2"/>
  <c r="AQ114" i="2"/>
  <c r="AQ192" i="2"/>
  <c r="AQ325" i="2"/>
  <c r="AQ111" i="2"/>
  <c r="AQ233" i="2"/>
  <c r="AQ276" i="2"/>
  <c r="AQ219" i="2"/>
  <c r="AQ50" i="2"/>
  <c r="AQ128" i="2"/>
  <c r="AQ374" i="2"/>
  <c r="S76" i="6" s="1"/>
  <c r="S318" i="6" s="1"/>
  <c r="AQ289" i="2"/>
  <c r="AQ188" i="2"/>
  <c r="AQ155" i="2"/>
  <c r="AQ337" i="2"/>
  <c r="AQ64" i="2"/>
  <c r="AQ178" i="2"/>
  <c r="AQ262" i="2"/>
  <c r="AQ124" i="2"/>
  <c r="AQ91" i="2"/>
  <c r="AQ169" i="2"/>
  <c r="AQ367" i="2"/>
  <c r="AQ333" i="2"/>
  <c r="AQ198" i="2"/>
  <c r="AQ60" i="2"/>
  <c r="AQ101" i="2"/>
  <c r="AQ105" i="2"/>
  <c r="AQ303" i="2"/>
  <c r="AQ293" i="2"/>
  <c r="AQ110" i="2"/>
  <c r="AQ48" i="2"/>
  <c r="S29" i="6" s="1"/>
  <c r="S271" i="6" s="1"/>
  <c r="AQ338" i="2"/>
  <c r="AQ221" i="2"/>
  <c r="AQ239" i="2"/>
  <c r="AQ347" i="2"/>
  <c r="AQ43" i="2"/>
  <c r="AQ265" i="2"/>
  <c r="AQ242" i="2"/>
  <c r="AQ369" i="2"/>
  <c r="AQ175" i="2"/>
  <c r="AQ256" i="2"/>
  <c r="AS3" i="2"/>
  <c r="AT6" i="2" s="1"/>
  <c r="U3" i="6" s="1"/>
  <c r="U245" i="6" s="1"/>
  <c r="S10" i="6"/>
  <c r="S252" i="6" s="1"/>
  <c r="S14" i="6"/>
  <c r="S256" i="6" s="1"/>
  <c r="S7" i="6"/>
  <c r="S249" i="6" s="1"/>
  <c r="S15" i="6"/>
  <c r="S257" i="6" s="1"/>
  <c r="S22" i="6"/>
  <c r="S264" i="6" s="1"/>
  <c r="S37" i="6"/>
  <c r="S279" i="6" s="1"/>
  <c r="S40" i="6"/>
  <c r="S282" i="6" s="1"/>
  <c r="S43" i="6"/>
  <c r="S285" i="6" s="1"/>
  <c r="S47" i="6"/>
  <c r="S289" i="6" s="1"/>
  <c r="S8" i="6"/>
  <c r="S250" i="6" s="1"/>
  <c r="S16" i="6"/>
  <c r="S258" i="6" s="1"/>
  <c r="S38" i="6"/>
  <c r="S280" i="6" s="1"/>
  <c r="S44" i="6"/>
  <c r="S286" i="6" s="1"/>
  <c r="S61" i="6"/>
  <c r="S303" i="6" s="1"/>
  <c r="S67" i="6"/>
  <c r="S309" i="6" s="1"/>
  <c r="S4" i="6"/>
  <c r="S246" i="6" s="1"/>
  <c r="S12" i="6"/>
  <c r="S254" i="6" s="1"/>
  <c r="S6" i="6"/>
  <c r="S248" i="6" s="1"/>
  <c r="S68" i="6"/>
  <c r="S310" i="6" s="1"/>
  <c r="S9" i="6"/>
  <c r="S251" i="6" s="1"/>
  <c r="S17" i="6"/>
  <c r="S259" i="6" s="1"/>
  <c r="S32" i="6"/>
  <c r="S274" i="6" s="1"/>
  <c r="S5" i="6"/>
  <c r="S247" i="6" s="1"/>
  <c r="S59" i="6"/>
  <c r="S301" i="6" s="1"/>
  <c r="S13" i="6"/>
  <c r="S255" i="6" s="1"/>
  <c r="S25" i="6"/>
  <c r="S267" i="6" s="1"/>
  <c r="S70" i="6"/>
  <c r="S312" i="6" s="1"/>
  <c r="S3" i="6"/>
  <c r="S245" i="6" s="1"/>
  <c r="AL2" i="2"/>
  <c r="M380" i="2"/>
  <c r="O380" i="2"/>
  <c r="P380" i="2"/>
  <c r="Q380" i="2"/>
  <c r="R380" i="2"/>
  <c r="X380" i="2"/>
  <c r="Y380" i="2"/>
  <c r="Z380" i="2"/>
  <c r="AA380" i="2"/>
  <c r="AB380" i="2"/>
  <c r="AC380" i="2"/>
  <c r="AM380" i="2"/>
  <c r="AO380" i="2"/>
  <c r="DY388" i="2"/>
  <c r="L380" i="2"/>
  <c r="S63" i="6" l="1"/>
  <c r="S305" i="6" s="1"/>
  <c r="AT49" i="2"/>
  <c r="AT54" i="2"/>
  <c r="AT7" i="2"/>
  <c r="U4" i="6" s="1"/>
  <c r="U246" i="6" s="1"/>
  <c r="AT11" i="2"/>
  <c r="U8" i="6" s="1"/>
  <c r="U250" i="6" s="1"/>
  <c r="AT15" i="2"/>
  <c r="U12" i="6" s="1"/>
  <c r="U254" i="6" s="1"/>
  <c r="AT19" i="2"/>
  <c r="U16" i="6" s="1"/>
  <c r="U258" i="6" s="1"/>
  <c r="AT23" i="2"/>
  <c r="AT27" i="2"/>
  <c r="AT31" i="2"/>
  <c r="AT35" i="2"/>
  <c r="AT39" i="2"/>
  <c r="AT43" i="2"/>
  <c r="AT47" i="2"/>
  <c r="AT51" i="2"/>
  <c r="AT55" i="2"/>
  <c r="AT59" i="2"/>
  <c r="AT63" i="2"/>
  <c r="AT67" i="2"/>
  <c r="AT71" i="2"/>
  <c r="AT75" i="2"/>
  <c r="AT79" i="2"/>
  <c r="AT83" i="2"/>
  <c r="AT87" i="2"/>
  <c r="AT91" i="2"/>
  <c r="AT95" i="2"/>
  <c r="AT99" i="2"/>
  <c r="AT103" i="2"/>
  <c r="AT107" i="2"/>
  <c r="AT111" i="2"/>
  <c r="AT115" i="2"/>
  <c r="AT119" i="2"/>
  <c r="AT123" i="2"/>
  <c r="AT127" i="2"/>
  <c r="AT131" i="2"/>
  <c r="AT135" i="2"/>
  <c r="AT139" i="2"/>
  <c r="U38" i="6" s="1"/>
  <c r="U280" i="6" s="1"/>
  <c r="AT143" i="2"/>
  <c r="AT147" i="2"/>
  <c r="AT151" i="2"/>
  <c r="U43" i="6" s="1"/>
  <c r="U285" i="6" s="1"/>
  <c r="AT155" i="2"/>
  <c r="U47" i="6" s="1"/>
  <c r="U289" i="6" s="1"/>
  <c r="AT159" i="2"/>
  <c r="AT163" i="2"/>
  <c r="AT167" i="2"/>
  <c r="AT171" i="2"/>
  <c r="AT175" i="2"/>
  <c r="AT8" i="2"/>
  <c r="U5" i="6" s="1"/>
  <c r="U247" i="6" s="1"/>
  <c r="AT12" i="2"/>
  <c r="U9" i="6" s="1"/>
  <c r="U251" i="6" s="1"/>
  <c r="AT16" i="2"/>
  <c r="U13" i="6" s="1"/>
  <c r="U255" i="6" s="1"/>
  <c r="AT20" i="2"/>
  <c r="U17" i="6" s="1"/>
  <c r="U259" i="6" s="1"/>
  <c r="AT24" i="2"/>
  <c r="AT28" i="2"/>
  <c r="AT32" i="2"/>
  <c r="AT36" i="2"/>
  <c r="AT40" i="2"/>
  <c r="U25" i="6" s="1"/>
  <c r="U267" i="6" s="1"/>
  <c r="AT44" i="2"/>
  <c r="AT48" i="2"/>
  <c r="U29" i="6" s="1"/>
  <c r="U271" i="6" s="1"/>
  <c r="AT52" i="2"/>
  <c r="AT56" i="2"/>
  <c r="AT60" i="2"/>
  <c r="U32" i="6" s="1"/>
  <c r="U274" i="6" s="1"/>
  <c r="AT64" i="2"/>
  <c r="AT68" i="2"/>
  <c r="AT72" i="2"/>
  <c r="AT76" i="2"/>
  <c r="AT80" i="2"/>
  <c r="AT84" i="2"/>
  <c r="AT88" i="2"/>
  <c r="AT92" i="2"/>
  <c r="AT96" i="2"/>
  <c r="AT100" i="2"/>
  <c r="AT104" i="2"/>
  <c r="AT108" i="2"/>
  <c r="AT112" i="2"/>
  <c r="AT116" i="2"/>
  <c r="AT120" i="2"/>
  <c r="AT124" i="2"/>
  <c r="AT128" i="2"/>
  <c r="AT132" i="2"/>
  <c r="AT136" i="2"/>
  <c r="AT140" i="2"/>
  <c r="AT144" i="2"/>
  <c r="AT148" i="2"/>
  <c r="AT152" i="2"/>
  <c r="U44" i="6" s="1"/>
  <c r="U286" i="6" s="1"/>
  <c r="AT156" i="2"/>
  <c r="AT160" i="2"/>
  <c r="AT164" i="2"/>
  <c r="AT168" i="2"/>
  <c r="AT172" i="2"/>
  <c r="AT176" i="2"/>
  <c r="AT180" i="2"/>
  <c r="AT184" i="2"/>
  <c r="AT188" i="2"/>
  <c r="AT192" i="2"/>
  <c r="AT196" i="2"/>
  <c r="AT200" i="2"/>
  <c r="AT204" i="2"/>
  <c r="AT208" i="2"/>
  <c r="AT212" i="2"/>
  <c r="AT216" i="2"/>
  <c r="AT220" i="2"/>
  <c r="AT224" i="2"/>
  <c r="AT228" i="2"/>
  <c r="AT232" i="2"/>
  <c r="AT236" i="2"/>
  <c r="AT240" i="2"/>
  <c r="AT244" i="2"/>
  <c r="AT248" i="2"/>
  <c r="AT252" i="2"/>
  <c r="AT256" i="2"/>
  <c r="AT260" i="2"/>
  <c r="AT264" i="2"/>
  <c r="AT268" i="2"/>
  <c r="AT272" i="2"/>
  <c r="U54" i="6" s="1"/>
  <c r="U296" i="6" s="1"/>
  <c r="AT276" i="2"/>
  <c r="AT280" i="2"/>
  <c r="AT284" i="2"/>
  <c r="AT288" i="2"/>
  <c r="AT292" i="2"/>
  <c r="AT296" i="2"/>
  <c r="AT300" i="2"/>
  <c r="AT304" i="2"/>
  <c r="AT308" i="2"/>
  <c r="AT312" i="2"/>
  <c r="AT316" i="2"/>
  <c r="AT320" i="2"/>
  <c r="AT324" i="2"/>
  <c r="AT328" i="2"/>
  <c r="U58" i="6" s="1"/>
  <c r="U300" i="6" s="1"/>
  <c r="AT332" i="2"/>
  <c r="AT336" i="2"/>
  <c r="AT340" i="2"/>
  <c r="AT344" i="2"/>
  <c r="AT9" i="2"/>
  <c r="U6" i="6" s="1"/>
  <c r="U248" i="6" s="1"/>
  <c r="AT13" i="2"/>
  <c r="U10" i="6" s="1"/>
  <c r="U252" i="6" s="1"/>
  <c r="AT17" i="2"/>
  <c r="U14" i="6" s="1"/>
  <c r="U256" i="6" s="1"/>
  <c r="AT21" i="2"/>
  <c r="AT25" i="2"/>
  <c r="AT29" i="2"/>
  <c r="AT33" i="2"/>
  <c r="AT37" i="2"/>
  <c r="AT41" i="2"/>
  <c r="U27" i="6" s="1"/>
  <c r="U269" i="6" s="1"/>
  <c r="AT45" i="2"/>
  <c r="AT53" i="2"/>
  <c r="AT57" i="2"/>
  <c r="AT61" i="2"/>
  <c r="AT65" i="2"/>
  <c r="AT69" i="2"/>
  <c r="AT73" i="2"/>
  <c r="AT77" i="2"/>
  <c r="AT81" i="2"/>
  <c r="AT85" i="2"/>
  <c r="AT89" i="2"/>
  <c r="AT93" i="2"/>
  <c r="AT97" i="2"/>
  <c r="AT101" i="2"/>
  <c r="AT105" i="2"/>
  <c r="AT109" i="2"/>
  <c r="AT113" i="2"/>
  <c r="AT117" i="2"/>
  <c r="AT121" i="2"/>
  <c r="AT125" i="2"/>
  <c r="AT129" i="2"/>
  <c r="AT133" i="2"/>
  <c r="AT137" i="2"/>
  <c r="AT141" i="2"/>
  <c r="AT145" i="2"/>
  <c r="AT149" i="2"/>
  <c r="AT153" i="2"/>
  <c r="U45" i="6" s="1"/>
  <c r="U287" i="6" s="1"/>
  <c r="AT157" i="2"/>
  <c r="AT161" i="2"/>
  <c r="AT165" i="2"/>
  <c r="AT169" i="2"/>
  <c r="AT173" i="2"/>
  <c r="AT177" i="2"/>
  <c r="AT181" i="2"/>
  <c r="AT185" i="2"/>
  <c r="AT189" i="2"/>
  <c r="AT193" i="2"/>
  <c r="AT197" i="2"/>
  <c r="AT201" i="2"/>
  <c r="AT205" i="2"/>
  <c r="AT209" i="2"/>
  <c r="AT213" i="2"/>
  <c r="AT217" i="2"/>
  <c r="AT221" i="2"/>
  <c r="AT225" i="2"/>
  <c r="AT229" i="2"/>
  <c r="AT233" i="2"/>
  <c r="AT237" i="2"/>
  <c r="AT241" i="2"/>
  <c r="AT245" i="2"/>
  <c r="AT249" i="2"/>
  <c r="AT253" i="2"/>
  <c r="AT257" i="2"/>
  <c r="AT261" i="2"/>
  <c r="AT265" i="2"/>
  <c r="AT269" i="2"/>
  <c r="AT273" i="2"/>
  <c r="AT277" i="2"/>
  <c r="AT281" i="2"/>
  <c r="AT285" i="2"/>
  <c r="AT289" i="2"/>
  <c r="AT293" i="2"/>
  <c r="AT297" i="2"/>
  <c r="AT301" i="2"/>
  <c r="AT305" i="2"/>
  <c r="AT309" i="2"/>
  <c r="AT313" i="2"/>
  <c r="AT317" i="2"/>
  <c r="AT321" i="2"/>
  <c r="AT325" i="2"/>
  <c r="AT329" i="2"/>
  <c r="U59" i="6" s="1"/>
  <c r="U301" i="6" s="1"/>
  <c r="AT333" i="2"/>
  <c r="AT337" i="2"/>
  <c r="AT341" i="2"/>
  <c r="AT345" i="2"/>
  <c r="AT10" i="2"/>
  <c r="U7" i="6" s="1"/>
  <c r="U249" i="6" s="1"/>
  <c r="AT26" i="2"/>
  <c r="U19" i="6" s="1"/>
  <c r="U261" i="6" s="1"/>
  <c r="AT42" i="2"/>
  <c r="AT58" i="2"/>
  <c r="AT74" i="2"/>
  <c r="AT90" i="2"/>
  <c r="AT106" i="2"/>
  <c r="AT122" i="2"/>
  <c r="AT138" i="2"/>
  <c r="U37" i="6" s="1"/>
  <c r="U279" i="6" s="1"/>
  <c r="AT154" i="2"/>
  <c r="U46" i="6" s="1"/>
  <c r="U288" i="6" s="1"/>
  <c r="AT170" i="2"/>
  <c r="AT182" i="2"/>
  <c r="AT190" i="2"/>
  <c r="AT198" i="2"/>
  <c r="AT206" i="2"/>
  <c r="AT214" i="2"/>
  <c r="AT222" i="2"/>
  <c r="AT230" i="2"/>
  <c r="AT238" i="2"/>
  <c r="AT246" i="2"/>
  <c r="AT254" i="2"/>
  <c r="AT262" i="2"/>
  <c r="AT270" i="2"/>
  <c r="AT278" i="2"/>
  <c r="AT286" i="2"/>
  <c r="AT294" i="2"/>
  <c r="AT302" i="2"/>
  <c r="AT310" i="2"/>
  <c r="AT318" i="2"/>
  <c r="AT326" i="2"/>
  <c r="AT334" i="2"/>
  <c r="AT342" i="2"/>
  <c r="AT348" i="2"/>
  <c r="U66" i="6" s="1"/>
  <c r="U308" i="6" s="1"/>
  <c r="AT352" i="2"/>
  <c r="AT356" i="2"/>
  <c r="AT360" i="2"/>
  <c r="AT364" i="2"/>
  <c r="AT368" i="2"/>
  <c r="AT372" i="2"/>
  <c r="AT375" i="2"/>
  <c r="U77" i="6" s="1"/>
  <c r="U319" i="6" s="1"/>
  <c r="AT379" i="2"/>
  <c r="AT14" i="2"/>
  <c r="U11" i="6" s="1"/>
  <c r="U253" i="6" s="1"/>
  <c r="AT30" i="2"/>
  <c r="AT46" i="2"/>
  <c r="AT62" i="2"/>
  <c r="AT78" i="2"/>
  <c r="AT94" i="2"/>
  <c r="AT110" i="2"/>
  <c r="AT126" i="2"/>
  <c r="AT142" i="2"/>
  <c r="U40" i="6" s="1"/>
  <c r="U282" i="6" s="1"/>
  <c r="AT158" i="2"/>
  <c r="AT174" i="2"/>
  <c r="AT183" i="2"/>
  <c r="AT191" i="2"/>
  <c r="AT199" i="2"/>
  <c r="AT207" i="2"/>
  <c r="AT215" i="2"/>
  <c r="AT223" i="2"/>
  <c r="AT231" i="2"/>
  <c r="AT239" i="2"/>
  <c r="AT247" i="2"/>
  <c r="AT255" i="2"/>
  <c r="AT263" i="2"/>
  <c r="AT271" i="2"/>
  <c r="AT279" i="2"/>
  <c r="AT287" i="2"/>
  <c r="AT295" i="2"/>
  <c r="AT303" i="2"/>
  <c r="AT311" i="2"/>
  <c r="AT319" i="2"/>
  <c r="AT327" i="2"/>
  <c r="AT335" i="2"/>
  <c r="U61" i="6" s="1"/>
  <c r="U303" i="6" s="1"/>
  <c r="AT343" i="2"/>
  <c r="AT349" i="2"/>
  <c r="U67" i="6" s="1"/>
  <c r="U309" i="6" s="1"/>
  <c r="AT353" i="2"/>
  <c r="AT357" i="2"/>
  <c r="AT361" i="2"/>
  <c r="AT365" i="2"/>
  <c r="AT369" i="2"/>
  <c r="AT373" i="2"/>
  <c r="AT376" i="2"/>
  <c r="AT18" i="2"/>
  <c r="U15" i="6" s="1"/>
  <c r="U257" i="6" s="1"/>
  <c r="AT34" i="2"/>
  <c r="U22" i="6" s="1"/>
  <c r="U264" i="6" s="1"/>
  <c r="AT50" i="2"/>
  <c r="AT66" i="2"/>
  <c r="AT82" i="2"/>
  <c r="AT98" i="2"/>
  <c r="AT114" i="2"/>
  <c r="AT130" i="2"/>
  <c r="AT146" i="2"/>
  <c r="AT162" i="2"/>
  <c r="AT178" i="2"/>
  <c r="AT186" i="2"/>
  <c r="AT194" i="2"/>
  <c r="AT202" i="2"/>
  <c r="AT210" i="2"/>
  <c r="AT218" i="2"/>
  <c r="AT226" i="2"/>
  <c r="AT234" i="2"/>
  <c r="AT242" i="2"/>
  <c r="AT250" i="2"/>
  <c r="AT258" i="2"/>
  <c r="AT266" i="2"/>
  <c r="AT274" i="2"/>
  <c r="AT282" i="2"/>
  <c r="AT290" i="2"/>
  <c r="AT298" i="2"/>
  <c r="AT306" i="2"/>
  <c r="AT314" i="2"/>
  <c r="AT322" i="2"/>
  <c r="AT330" i="2"/>
  <c r="AT338" i="2"/>
  <c r="U63" i="6" s="1"/>
  <c r="U305" i="6" s="1"/>
  <c r="AT346" i="2"/>
  <c r="AT350" i="2"/>
  <c r="U68" i="6" s="1"/>
  <c r="U310" i="6" s="1"/>
  <c r="AT354" i="2"/>
  <c r="U70" i="6" s="1"/>
  <c r="U312" i="6" s="1"/>
  <c r="AT358" i="2"/>
  <c r="AT362" i="2"/>
  <c r="AT366" i="2"/>
  <c r="AT370" i="2"/>
  <c r="AT374" i="2"/>
  <c r="U76" i="6" s="1"/>
  <c r="U318" i="6" s="1"/>
  <c r="AT377" i="2"/>
  <c r="AT22" i="2"/>
  <c r="AT38" i="2"/>
  <c r="AT70" i="2"/>
  <c r="AT86" i="2"/>
  <c r="AT102" i="2"/>
  <c r="AT118" i="2"/>
  <c r="AT134" i="2"/>
  <c r="AT150" i="2"/>
  <c r="AT166" i="2"/>
  <c r="AT179" i="2"/>
  <c r="AT187" i="2"/>
  <c r="AT195" i="2"/>
  <c r="AT203" i="2"/>
  <c r="AT211" i="2"/>
  <c r="AT219" i="2"/>
  <c r="AT227" i="2"/>
  <c r="AT235" i="2"/>
  <c r="AT243" i="2"/>
  <c r="AT251" i="2"/>
  <c r="AT259" i="2"/>
  <c r="AT267" i="2"/>
  <c r="AT275" i="2"/>
  <c r="AT283" i="2"/>
  <c r="AT291" i="2"/>
  <c r="AT299" i="2"/>
  <c r="AT307" i="2"/>
  <c r="AT315" i="2"/>
  <c r="AT323" i="2"/>
  <c r="AT331" i="2"/>
  <c r="AT339" i="2"/>
  <c r="AT347" i="2"/>
  <c r="AT351" i="2"/>
  <c r="AT355" i="2"/>
  <c r="U71" i="6" s="1"/>
  <c r="U313" i="6" s="1"/>
  <c r="AT359" i="2"/>
  <c r="AT363" i="2"/>
  <c r="AT367" i="2"/>
  <c r="AT371" i="2"/>
  <c r="AT378" i="2"/>
  <c r="S39" i="6"/>
  <c r="S281" i="6" s="1"/>
  <c r="S20" i="6"/>
  <c r="S262" i="6" s="1"/>
  <c r="S64" i="6"/>
  <c r="S306" i="6" s="1"/>
  <c r="S72" i="6"/>
  <c r="S314" i="6" s="1"/>
  <c r="S41" i="6"/>
  <c r="S283" i="6" s="1"/>
  <c r="S52" i="6"/>
  <c r="S294" i="6" s="1"/>
  <c r="S51" i="6"/>
  <c r="S293" i="6" s="1"/>
  <c r="S60" i="6"/>
  <c r="S302" i="6" s="1"/>
  <c r="S55" i="6"/>
  <c r="S297" i="6" s="1"/>
  <c r="S31" i="6"/>
  <c r="S273" i="6" s="1"/>
  <c r="S49" i="6"/>
  <c r="S291" i="6" s="1"/>
  <c r="S62" i="6"/>
  <c r="S304" i="6" s="1"/>
  <c r="S53" i="6"/>
  <c r="S295" i="6" s="1"/>
  <c r="S75" i="6"/>
  <c r="S317" i="6" s="1"/>
  <c r="S35" i="6"/>
  <c r="S277" i="6" s="1"/>
  <c r="S33" i="6"/>
  <c r="S275" i="6" s="1"/>
  <c r="S74" i="6"/>
  <c r="S316" i="6" s="1"/>
  <c r="S57" i="6"/>
  <c r="S299" i="6" s="1"/>
  <c r="S48" i="6"/>
  <c r="S290" i="6" s="1"/>
  <c r="S23" i="6"/>
  <c r="S265" i="6" s="1"/>
  <c r="S21" i="6"/>
  <c r="S263" i="6" s="1"/>
  <c r="S50" i="6"/>
  <c r="S292" i="6" s="1"/>
  <c r="S36" i="6"/>
  <c r="S278" i="6" s="1"/>
  <c r="S28" i="6"/>
  <c r="S270" i="6" s="1"/>
  <c r="S78" i="6"/>
  <c r="S320" i="6" s="1"/>
  <c r="S65" i="6"/>
  <c r="S307" i="6" s="1"/>
  <c r="S56" i="6"/>
  <c r="S298" i="6" s="1"/>
  <c r="S27" i="6"/>
  <c r="S269" i="6" s="1"/>
  <c r="S19" i="6"/>
  <c r="S261" i="6" s="1"/>
  <c r="S18" i="6"/>
  <c r="S260" i="6" s="1"/>
  <c r="S69" i="6"/>
  <c r="S311" i="6" s="1"/>
  <c r="S73" i="6"/>
  <c r="S315" i="6" s="1"/>
  <c r="S24" i="6"/>
  <c r="S266" i="6" s="1"/>
  <c r="S34" i="6"/>
  <c r="S276" i="6" s="1"/>
  <c r="S30" i="6"/>
  <c r="S272" i="6" s="1"/>
  <c r="AK3" i="2"/>
  <c r="AF3" i="2"/>
  <c r="AD3" i="2"/>
  <c r="AJ3" i="2"/>
  <c r="AH3" i="2"/>
  <c r="AQ380" i="2"/>
  <c r="AL377" i="2" l="1"/>
  <c r="AL379" i="2"/>
  <c r="AL6" i="2"/>
  <c r="R3" i="6" s="1"/>
  <c r="R245" i="6" s="1"/>
  <c r="AL378" i="2"/>
  <c r="AL373" i="2"/>
  <c r="AL357" i="2"/>
  <c r="AL372" i="2"/>
  <c r="AL356" i="2"/>
  <c r="R72" i="6" s="1"/>
  <c r="R314" i="6" s="1"/>
  <c r="AL340" i="2"/>
  <c r="AL324" i="2"/>
  <c r="AL308" i="2"/>
  <c r="AL292" i="2"/>
  <c r="AL363" i="2"/>
  <c r="AL347" i="2"/>
  <c r="AL362" i="2"/>
  <c r="AL346" i="2"/>
  <c r="R65" i="6" s="1"/>
  <c r="R307" i="6" s="1"/>
  <c r="AL330" i="2"/>
  <c r="AL314" i="2"/>
  <c r="AL298" i="2"/>
  <c r="AL282" i="2"/>
  <c r="AL266" i="2"/>
  <c r="AL250" i="2"/>
  <c r="AL337" i="2"/>
  <c r="AL321" i="2"/>
  <c r="AL305" i="2"/>
  <c r="AL289" i="2"/>
  <c r="AL273" i="2"/>
  <c r="AL257" i="2"/>
  <c r="AL241" i="2"/>
  <c r="AL225" i="2"/>
  <c r="AL209" i="2"/>
  <c r="AL193" i="2"/>
  <c r="AL177" i="2"/>
  <c r="AL161" i="2"/>
  <c r="AL145" i="2"/>
  <c r="AL129" i="2"/>
  <c r="AL113" i="2"/>
  <c r="AL97" i="2"/>
  <c r="AL81" i="2"/>
  <c r="AL65" i="2"/>
  <c r="AL49" i="2"/>
  <c r="AL33" i="2"/>
  <c r="AL17" i="2"/>
  <c r="R14" i="6" s="1"/>
  <c r="R256" i="6" s="1"/>
  <c r="AL284" i="2"/>
  <c r="AL268" i="2"/>
  <c r="AL252" i="2"/>
  <c r="AL236" i="2"/>
  <c r="AL220" i="2"/>
  <c r="AL204" i="2"/>
  <c r="AL188" i="2"/>
  <c r="AL172" i="2"/>
  <c r="AL156" i="2"/>
  <c r="AL140" i="2"/>
  <c r="AL124" i="2"/>
  <c r="AL108" i="2"/>
  <c r="AL92" i="2"/>
  <c r="AL76" i="2"/>
  <c r="AL60" i="2"/>
  <c r="R32" i="6" s="1"/>
  <c r="R274" i="6" s="1"/>
  <c r="AL44" i="2"/>
  <c r="AL28" i="2"/>
  <c r="AL12" i="2"/>
  <c r="R9" i="6" s="1"/>
  <c r="R251" i="6" s="1"/>
  <c r="AL335" i="2"/>
  <c r="R61" i="6" s="1"/>
  <c r="R303" i="6" s="1"/>
  <c r="AL319" i="2"/>
  <c r="AL303" i="2"/>
  <c r="AL287" i="2"/>
  <c r="AL271" i="2"/>
  <c r="AL255" i="2"/>
  <c r="AL239" i="2"/>
  <c r="AL223" i="2"/>
  <c r="AL207" i="2"/>
  <c r="AL191" i="2"/>
  <c r="AL175" i="2"/>
  <c r="AL159" i="2"/>
  <c r="AL143" i="2"/>
  <c r="AL127" i="2"/>
  <c r="AL111" i="2"/>
  <c r="AL95" i="2"/>
  <c r="AL79" i="2"/>
  <c r="AL63" i="2"/>
  <c r="AL47" i="2"/>
  <c r="AL31" i="2"/>
  <c r="AL15" i="2"/>
  <c r="R12" i="6" s="1"/>
  <c r="R254" i="6" s="1"/>
  <c r="AL242" i="2"/>
  <c r="AL226" i="2"/>
  <c r="AL210" i="2"/>
  <c r="AL194" i="2"/>
  <c r="AL178" i="2"/>
  <c r="AL162" i="2"/>
  <c r="AL146" i="2"/>
  <c r="AL130" i="2"/>
  <c r="AL369" i="2"/>
  <c r="AL353" i="2"/>
  <c r="AL368" i="2"/>
  <c r="AL352" i="2"/>
  <c r="AL336" i="2"/>
  <c r="R62" i="6" s="1"/>
  <c r="R304" i="6" s="1"/>
  <c r="AL320" i="2"/>
  <c r="AL304" i="2"/>
  <c r="AL375" i="2"/>
  <c r="R77" i="6" s="1"/>
  <c r="R319" i="6" s="1"/>
  <c r="AL359" i="2"/>
  <c r="AL374" i="2"/>
  <c r="R76" i="6" s="1"/>
  <c r="R318" i="6" s="1"/>
  <c r="AL358" i="2"/>
  <c r="AL342" i="2"/>
  <c r="AL326" i="2"/>
  <c r="AL310" i="2"/>
  <c r="AL294" i="2"/>
  <c r="AL278" i="2"/>
  <c r="AL262" i="2"/>
  <c r="AL246" i="2"/>
  <c r="AL333" i="2"/>
  <c r="AL317" i="2"/>
  <c r="AL301" i="2"/>
  <c r="AL285" i="2"/>
  <c r="AL269" i="2"/>
  <c r="AL253" i="2"/>
  <c r="AL237" i="2"/>
  <c r="AL221" i="2"/>
  <c r="AL205" i="2"/>
  <c r="AL189" i="2"/>
  <c r="AL173" i="2"/>
  <c r="AL157" i="2"/>
  <c r="AL141" i="2"/>
  <c r="R39" i="6" s="1"/>
  <c r="R281" i="6" s="1"/>
  <c r="AL125" i="2"/>
  <c r="AL109" i="2"/>
  <c r="AL93" i="2"/>
  <c r="AL77" i="2"/>
  <c r="AL61" i="2"/>
  <c r="AL45" i="2"/>
  <c r="AL29" i="2"/>
  <c r="AL13" i="2"/>
  <c r="R10" i="6" s="1"/>
  <c r="R252" i="6" s="1"/>
  <c r="AL280" i="2"/>
  <c r="AL264" i="2"/>
  <c r="AL248" i="2"/>
  <c r="AL232" i="2"/>
  <c r="AL216" i="2"/>
  <c r="AL200" i="2"/>
  <c r="AL184" i="2"/>
  <c r="AL168" i="2"/>
  <c r="AL152" i="2"/>
  <c r="R44" i="6" s="1"/>
  <c r="R286" i="6" s="1"/>
  <c r="AL136" i="2"/>
  <c r="AL120" i="2"/>
  <c r="AL104" i="2"/>
  <c r="AL88" i="2"/>
  <c r="AL72" i="2"/>
  <c r="AL56" i="2"/>
  <c r="AL40" i="2"/>
  <c r="R25" i="6" s="1"/>
  <c r="R267" i="6" s="1"/>
  <c r="AL24" i="2"/>
  <c r="AL8" i="2"/>
  <c r="AL331" i="2"/>
  <c r="AL315" i="2"/>
  <c r="AL299" i="2"/>
  <c r="AL283" i="2"/>
  <c r="AL267" i="2"/>
  <c r="AL251" i="2"/>
  <c r="AL235" i="2"/>
  <c r="AL219" i="2"/>
  <c r="AL203" i="2"/>
  <c r="AL187" i="2"/>
  <c r="AL171" i="2"/>
  <c r="AL155" i="2"/>
  <c r="R47" i="6" s="1"/>
  <c r="R289" i="6" s="1"/>
  <c r="AL139" i="2"/>
  <c r="R38" i="6" s="1"/>
  <c r="R280" i="6" s="1"/>
  <c r="AL123" i="2"/>
  <c r="AL107" i="2"/>
  <c r="AL91" i="2"/>
  <c r="AL75" i="2"/>
  <c r="AL59" i="2"/>
  <c r="AL43" i="2"/>
  <c r="AL27" i="2"/>
  <c r="AL11" i="2"/>
  <c r="R8" i="6" s="1"/>
  <c r="R250" i="6" s="1"/>
  <c r="AL238" i="2"/>
  <c r="AL222" i="2"/>
  <c r="AL206" i="2"/>
  <c r="AL190" i="2"/>
  <c r="AL174" i="2"/>
  <c r="AL158" i="2"/>
  <c r="AL142" i="2"/>
  <c r="R40" i="6" s="1"/>
  <c r="R282" i="6" s="1"/>
  <c r="AL126" i="2"/>
  <c r="AL110" i="2"/>
  <c r="AL94" i="2"/>
  <c r="AL78" i="2"/>
  <c r="AL62" i="2"/>
  <c r="AL46" i="2"/>
  <c r="AL30" i="2"/>
  <c r="AL14" i="2"/>
  <c r="R11" i="6" s="1"/>
  <c r="R253" i="6" s="1"/>
  <c r="AL365" i="2"/>
  <c r="AL349" i="2"/>
  <c r="R67" i="6" s="1"/>
  <c r="R309" i="6" s="1"/>
  <c r="AL364" i="2"/>
  <c r="AL348" i="2"/>
  <c r="R66" i="6" s="1"/>
  <c r="R308" i="6" s="1"/>
  <c r="AL332" i="2"/>
  <c r="AL316" i="2"/>
  <c r="AL300" i="2"/>
  <c r="AL371" i="2"/>
  <c r="AL355" i="2"/>
  <c r="R71" i="6" s="1"/>
  <c r="R313" i="6" s="1"/>
  <c r="AL370" i="2"/>
  <c r="AL354" i="2"/>
  <c r="R70" i="6" s="1"/>
  <c r="R312" i="6" s="1"/>
  <c r="AL338" i="2"/>
  <c r="AL322" i="2"/>
  <c r="AL306" i="2"/>
  <c r="AL290" i="2"/>
  <c r="AL274" i="2"/>
  <c r="AL258" i="2"/>
  <c r="AL345" i="2"/>
  <c r="AL329" i="2"/>
  <c r="R59" i="6" s="1"/>
  <c r="R301" i="6" s="1"/>
  <c r="AL313" i="2"/>
  <c r="AL297" i="2"/>
  <c r="AL281" i="2"/>
  <c r="AL265" i="2"/>
  <c r="AL249" i="2"/>
  <c r="AL233" i="2"/>
  <c r="AL217" i="2"/>
  <c r="AL201" i="2"/>
  <c r="AL185" i="2"/>
  <c r="AL169" i="2"/>
  <c r="AL153" i="2"/>
  <c r="R45" i="6" s="1"/>
  <c r="R287" i="6" s="1"/>
  <c r="AL137" i="2"/>
  <c r="AL121" i="2"/>
  <c r="AL105" i="2"/>
  <c r="AL89" i="2"/>
  <c r="AL73" i="2"/>
  <c r="AL57" i="2"/>
  <c r="AL41" i="2"/>
  <c r="AL25" i="2"/>
  <c r="AL9" i="2"/>
  <c r="R6" i="6" s="1"/>
  <c r="R248" i="6" s="1"/>
  <c r="AL276" i="2"/>
  <c r="AL260" i="2"/>
  <c r="AL244" i="2"/>
  <c r="AL228" i="2"/>
  <c r="AL212" i="2"/>
  <c r="AL196" i="2"/>
  <c r="AL180" i="2"/>
  <c r="AL164" i="2"/>
  <c r="AL148" i="2"/>
  <c r="AL132" i="2"/>
  <c r="AL116" i="2"/>
  <c r="AL100" i="2"/>
  <c r="AL84" i="2"/>
  <c r="AL68" i="2"/>
  <c r="AL52" i="2"/>
  <c r="AL36" i="2"/>
  <c r="AL20" i="2"/>
  <c r="R17" i="6" s="1"/>
  <c r="R259" i="6" s="1"/>
  <c r="AL343" i="2"/>
  <c r="AL327" i="2"/>
  <c r="AL311" i="2"/>
  <c r="AL295" i="2"/>
  <c r="AL279" i="2"/>
  <c r="AL263" i="2"/>
  <c r="AL247" i="2"/>
  <c r="AL231" i="2"/>
  <c r="AL215" i="2"/>
  <c r="AL199" i="2"/>
  <c r="AL183" i="2"/>
  <c r="AL167" i="2"/>
  <c r="AL151" i="2"/>
  <c r="R43" i="6" s="1"/>
  <c r="R285" i="6" s="1"/>
  <c r="AL135" i="2"/>
  <c r="AL119" i="2"/>
  <c r="AL103" i="2"/>
  <c r="AL87" i="2"/>
  <c r="AL71" i="2"/>
  <c r="AL55" i="2"/>
  <c r="AL39" i="2"/>
  <c r="AL23" i="2"/>
  <c r="AL7" i="2"/>
  <c r="R4" i="6" s="1"/>
  <c r="R246" i="6" s="1"/>
  <c r="AL234" i="2"/>
  <c r="AL218" i="2"/>
  <c r="AL202" i="2"/>
  <c r="AL186" i="2"/>
  <c r="AL170" i="2"/>
  <c r="AL154" i="2"/>
  <c r="R46" i="6" s="1"/>
  <c r="R288" i="6" s="1"/>
  <c r="AL138" i="2"/>
  <c r="R37" i="6" s="1"/>
  <c r="R279" i="6" s="1"/>
  <c r="AL361" i="2"/>
  <c r="AL376" i="2"/>
  <c r="AL360" i="2"/>
  <c r="AL344" i="2"/>
  <c r="AL328" i="2"/>
  <c r="R58" i="6" s="1"/>
  <c r="R300" i="6" s="1"/>
  <c r="AL312" i="2"/>
  <c r="AL296" i="2"/>
  <c r="AL367" i="2"/>
  <c r="AL351" i="2"/>
  <c r="R69" i="6" s="1"/>
  <c r="R311" i="6" s="1"/>
  <c r="AL366" i="2"/>
  <c r="AL350" i="2"/>
  <c r="R68" i="6" s="1"/>
  <c r="R310" i="6" s="1"/>
  <c r="AL334" i="2"/>
  <c r="AL318" i="2"/>
  <c r="AL302" i="2"/>
  <c r="AL286" i="2"/>
  <c r="AL270" i="2"/>
  <c r="AL254" i="2"/>
  <c r="AL341" i="2"/>
  <c r="AL325" i="2"/>
  <c r="AL309" i="2"/>
  <c r="AL293" i="2"/>
  <c r="AL277" i="2"/>
  <c r="AL261" i="2"/>
  <c r="AL245" i="2"/>
  <c r="AL229" i="2"/>
  <c r="AL213" i="2"/>
  <c r="AL197" i="2"/>
  <c r="AL181" i="2"/>
  <c r="AL165" i="2"/>
  <c r="AL149" i="2"/>
  <c r="AL133" i="2"/>
  <c r="AL117" i="2"/>
  <c r="AL101" i="2"/>
  <c r="AL85" i="2"/>
  <c r="AL69" i="2"/>
  <c r="AL53" i="2"/>
  <c r="AL37" i="2"/>
  <c r="AL21" i="2"/>
  <c r="AL288" i="2"/>
  <c r="AL272" i="2"/>
  <c r="R54" i="6" s="1"/>
  <c r="R296" i="6" s="1"/>
  <c r="AL256" i="2"/>
  <c r="AL240" i="2"/>
  <c r="AL224" i="2"/>
  <c r="AL208" i="2"/>
  <c r="AL192" i="2"/>
  <c r="AL176" i="2"/>
  <c r="AL160" i="2"/>
  <c r="AL144" i="2"/>
  <c r="AL128" i="2"/>
  <c r="AL112" i="2"/>
  <c r="AL96" i="2"/>
  <c r="AL80" i="2"/>
  <c r="AL64" i="2"/>
  <c r="AL48" i="2"/>
  <c r="R29" i="6" s="1"/>
  <c r="R271" i="6" s="1"/>
  <c r="AL32" i="2"/>
  <c r="AL16" i="2"/>
  <c r="R13" i="6" s="1"/>
  <c r="R255" i="6" s="1"/>
  <c r="AL339" i="2"/>
  <c r="AL323" i="2"/>
  <c r="AL307" i="2"/>
  <c r="AL291" i="2"/>
  <c r="AL275" i="2"/>
  <c r="AL259" i="2"/>
  <c r="AL243" i="2"/>
  <c r="AL227" i="2"/>
  <c r="AL211" i="2"/>
  <c r="AL195" i="2"/>
  <c r="AL179" i="2"/>
  <c r="AL163" i="2"/>
  <c r="AL147" i="2"/>
  <c r="AL131" i="2"/>
  <c r="AL115" i="2"/>
  <c r="AL99" i="2"/>
  <c r="AL83" i="2"/>
  <c r="AL67" i="2"/>
  <c r="AL51" i="2"/>
  <c r="AL35" i="2"/>
  <c r="AL19" i="2"/>
  <c r="R16" i="6" s="1"/>
  <c r="R258" i="6" s="1"/>
  <c r="AL230" i="2"/>
  <c r="AL214" i="2"/>
  <c r="AL198" i="2"/>
  <c r="AL182" i="2"/>
  <c r="AL166" i="2"/>
  <c r="AL150" i="2"/>
  <c r="AL134" i="2"/>
  <c r="AL118" i="2"/>
  <c r="AL102" i="2"/>
  <c r="AL86" i="2"/>
  <c r="AL70" i="2"/>
  <c r="AL54" i="2"/>
  <c r="AL38" i="2"/>
  <c r="AL22" i="2"/>
  <c r="AL98" i="2"/>
  <c r="AL66" i="2"/>
  <c r="AL34" i="2"/>
  <c r="R22" i="6" s="1"/>
  <c r="R264" i="6" s="1"/>
  <c r="AL122" i="2"/>
  <c r="AL90" i="2"/>
  <c r="AL58" i="2"/>
  <c r="AL26" i="2"/>
  <c r="AL114" i="2"/>
  <c r="AL82" i="2"/>
  <c r="AL50" i="2"/>
  <c r="AL18" i="2"/>
  <c r="R15" i="6" s="1"/>
  <c r="R257" i="6" s="1"/>
  <c r="AL106" i="2"/>
  <c r="AL74" i="2"/>
  <c r="AL42" i="2"/>
  <c r="AL10" i="2"/>
  <c r="R7" i="6" s="1"/>
  <c r="R249" i="6" s="1"/>
  <c r="S79" i="6"/>
  <c r="U73" i="6"/>
  <c r="U315" i="6" s="1"/>
  <c r="U69" i="6"/>
  <c r="U311" i="6" s="1"/>
  <c r="U64" i="6"/>
  <c r="U306" i="6" s="1"/>
  <c r="U18" i="6"/>
  <c r="U260" i="6" s="1"/>
  <c r="U24" i="6"/>
  <c r="U266" i="6" s="1"/>
  <c r="U21" i="6"/>
  <c r="U263" i="6" s="1"/>
  <c r="U50" i="6"/>
  <c r="U292" i="6" s="1"/>
  <c r="U56" i="6"/>
  <c r="U298" i="6" s="1"/>
  <c r="U31" i="6"/>
  <c r="U273" i="6" s="1"/>
  <c r="U23" i="6"/>
  <c r="U265" i="6" s="1"/>
  <c r="U60" i="6"/>
  <c r="U302" i="6" s="1"/>
  <c r="U72" i="6"/>
  <c r="U314" i="6" s="1"/>
  <c r="U53" i="6"/>
  <c r="U295" i="6" s="1"/>
  <c r="U51" i="6"/>
  <c r="U293" i="6" s="1"/>
  <c r="U41" i="6"/>
  <c r="U283" i="6" s="1"/>
  <c r="U30" i="6"/>
  <c r="U272" i="6" s="1"/>
  <c r="U36" i="6"/>
  <c r="U278" i="6" s="1"/>
  <c r="U75" i="6"/>
  <c r="U317" i="6" s="1"/>
  <c r="U57" i="6"/>
  <c r="U299" i="6" s="1"/>
  <c r="U55" i="6"/>
  <c r="U297" i="6" s="1"/>
  <c r="U52" i="6"/>
  <c r="U294" i="6" s="1"/>
  <c r="U42" i="6"/>
  <c r="U284" i="6" s="1"/>
  <c r="U34" i="6"/>
  <c r="U276" i="6" s="1"/>
  <c r="U62" i="6"/>
  <c r="U304" i="6" s="1"/>
  <c r="U35" i="6"/>
  <c r="U277" i="6" s="1"/>
  <c r="U28" i="6"/>
  <c r="U270" i="6" s="1"/>
  <c r="U74" i="6"/>
  <c r="U316" i="6" s="1"/>
  <c r="U78" i="6"/>
  <c r="U320" i="6" s="1"/>
  <c r="U65" i="6"/>
  <c r="U307" i="6" s="1"/>
  <c r="U33" i="6"/>
  <c r="U275" i="6" s="1"/>
  <c r="U49" i="6"/>
  <c r="U291" i="6" s="1"/>
  <c r="U48" i="6"/>
  <c r="U290" i="6" s="1"/>
  <c r="U39" i="6"/>
  <c r="U281" i="6" s="1"/>
  <c r="U20" i="6"/>
  <c r="U262" i="6" s="1"/>
  <c r="AT380" i="2"/>
  <c r="R19" i="6" l="1"/>
  <c r="R261" i="6" s="1"/>
  <c r="R24" i="6"/>
  <c r="R266" i="6" s="1"/>
  <c r="R27" i="6"/>
  <c r="R269" i="6" s="1"/>
  <c r="R73" i="6"/>
  <c r="R315" i="6" s="1"/>
  <c r="R75" i="6"/>
  <c r="R317" i="6" s="1"/>
  <c r="R20" i="6"/>
  <c r="R262" i="6" s="1"/>
  <c r="R48" i="6"/>
  <c r="R290" i="6" s="1"/>
  <c r="R34" i="6"/>
  <c r="R276" i="6" s="1"/>
  <c r="R57" i="6"/>
  <c r="R299" i="6" s="1"/>
  <c r="R18" i="6"/>
  <c r="R260" i="6" s="1"/>
  <c r="R74" i="6"/>
  <c r="R316" i="6" s="1"/>
  <c r="R31" i="6"/>
  <c r="R273" i="6" s="1"/>
  <c r="R36" i="6"/>
  <c r="R278" i="6" s="1"/>
  <c r="R63" i="6"/>
  <c r="R305" i="6" s="1"/>
  <c r="AL380" i="2"/>
  <c r="R5" i="6"/>
  <c r="R247" i="6" s="1"/>
  <c r="R35" i="6"/>
  <c r="R277" i="6" s="1"/>
  <c r="R49" i="6"/>
  <c r="R291" i="6" s="1"/>
  <c r="R42" i="6"/>
  <c r="R284" i="6" s="1"/>
  <c r="R55" i="6"/>
  <c r="R297" i="6" s="1"/>
  <c r="R51" i="6"/>
  <c r="R293" i="6" s="1"/>
  <c r="R56" i="6"/>
  <c r="R298" i="6" s="1"/>
  <c r="R53" i="6"/>
  <c r="R295" i="6" s="1"/>
  <c r="R28" i="6"/>
  <c r="R270" i="6" s="1"/>
  <c r="R33" i="6"/>
  <c r="R275" i="6" s="1"/>
  <c r="R64" i="6"/>
  <c r="R306" i="6" s="1"/>
  <c r="R41" i="6"/>
  <c r="R283" i="6" s="1"/>
  <c r="R21" i="6"/>
  <c r="R263" i="6" s="1"/>
  <c r="R52" i="6"/>
  <c r="R294" i="6" s="1"/>
  <c r="R23" i="6"/>
  <c r="R265" i="6" s="1"/>
  <c r="R30" i="6"/>
  <c r="R272" i="6" s="1"/>
  <c r="R50" i="6"/>
  <c r="R292" i="6" s="1"/>
  <c r="R60" i="6"/>
  <c r="R302" i="6" s="1"/>
  <c r="R78" i="6"/>
  <c r="R320" i="6" s="1"/>
  <c r="U79" i="6"/>
  <c r="F132" i="2"/>
  <c r="J132" i="2"/>
  <c r="R79" i="6" l="1"/>
  <c r="J316" i="2"/>
  <c r="J213" i="2"/>
  <c r="F44" i="2" l="1"/>
  <c r="F45" i="2"/>
  <c r="F119" i="2"/>
  <c r="F133" i="2"/>
  <c r="F65" i="2"/>
  <c r="F134" i="2"/>
  <c r="F46" i="2"/>
  <c r="F121" i="2"/>
  <c r="F108" i="2"/>
  <c r="F135" i="2"/>
  <c r="F136" i="2"/>
  <c r="F138" i="2"/>
  <c r="F139" i="2"/>
  <c r="F140" i="2"/>
  <c r="F117" i="2"/>
  <c r="J175" i="2"/>
  <c r="J212" i="2"/>
  <c r="J216" i="2"/>
  <c r="J217" i="2"/>
  <c r="J220" i="2"/>
  <c r="J221" i="2"/>
  <c r="J196" i="2"/>
  <c r="J336" i="2"/>
  <c r="J328" i="2"/>
  <c r="J312" i="2"/>
  <c r="J342" i="2"/>
  <c r="J189" i="2"/>
  <c r="J225" i="2"/>
  <c r="J22" i="2"/>
  <c r="J23" i="2"/>
  <c r="J24" i="2"/>
  <c r="J25" i="2"/>
  <c r="J26" i="2"/>
  <c r="J27" i="2"/>
  <c r="J28" i="2"/>
  <c r="J30" i="2"/>
  <c r="J31" i="2"/>
  <c r="J34" i="2"/>
  <c r="J36" i="2"/>
  <c r="F112" i="2" l="1"/>
  <c r="F62" i="2"/>
  <c r="F118" i="2"/>
  <c r="F113" i="2"/>
  <c r="F107" i="2"/>
  <c r="F42" i="2"/>
  <c r="F114" i="2"/>
  <c r="F63" i="2"/>
  <c r="F110" i="2"/>
  <c r="F116" i="2"/>
  <c r="J75" i="2"/>
  <c r="F126" i="2"/>
  <c r="F74" i="2"/>
  <c r="F82" i="2"/>
  <c r="F90" i="2"/>
  <c r="F95" i="2"/>
  <c r="J53" i="2"/>
  <c r="J60" i="2"/>
  <c r="J123" i="2"/>
  <c r="J128" i="2"/>
  <c r="J79" i="2"/>
  <c r="J87" i="2"/>
  <c r="J93" i="2"/>
  <c r="J97" i="2"/>
  <c r="J112" i="2"/>
  <c r="J63" i="2"/>
  <c r="J46" i="2"/>
  <c r="J135" i="2"/>
  <c r="J140" i="2"/>
  <c r="J144" i="2"/>
  <c r="J331" i="2"/>
  <c r="F70" i="2"/>
  <c r="F127" i="2"/>
  <c r="F109" i="2"/>
  <c r="F83" i="2"/>
  <c r="F92" i="2"/>
  <c r="F99" i="2"/>
  <c r="J49" i="2"/>
  <c r="J56" i="2"/>
  <c r="J69" i="2"/>
  <c r="J124" i="2"/>
  <c r="J130" i="2"/>
  <c r="J80" i="2"/>
  <c r="J90" i="2"/>
  <c r="J94" i="2"/>
  <c r="J101" i="2"/>
  <c r="J113" i="2"/>
  <c r="J116" i="2"/>
  <c r="J117" i="2"/>
  <c r="J44" i="2"/>
  <c r="J133" i="2"/>
  <c r="J55" i="2"/>
  <c r="J136" i="2"/>
  <c r="J332" i="2"/>
  <c r="J32" i="2"/>
  <c r="J39" i="2"/>
  <c r="J48" i="2"/>
  <c r="J65" i="2"/>
  <c r="J138" i="2"/>
  <c r="F72" i="2"/>
  <c r="F128" i="2"/>
  <c r="F79" i="2"/>
  <c r="F87" i="2"/>
  <c r="F93" i="2"/>
  <c r="F97" i="2"/>
  <c r="J50" i="2"/>
  <c r="J57" i="2"/>
  <c r="J70" i="2"/>
  <c r="J126" i="2"/>
  <c r="J74" i="2"/>
  <c r="J82" i="2"/>
  <c r="J95" i="2"/>
  <c r="J110" i="2"/>
  <c r="J114" i="2"/>
  <c r="J62" i="2"/>
  <c r="J118" i="2"/>
  <c r="J45" i="2"/>
  <c r="J121" i="2"/>
  <c r="F124" i="2"/>
  <c r="F130" i="2"/>
  <c r="F80" i="2"/>
  <c r="F66" i="2"/>
  <c r="F94" i="2"/>
  <c r="F69" i="2"/>
  <c r="J51" i="2"/>
  <c r="J58" i="2"/>
  <c r="J72" i="2"/>
  <c r="J127" i="2"/>
  <c r="J109" i="2"/>
  <c r="J83" i="2"/>
  <c r="J66" i="2"/>
  <c r="J92" i="2"/>
  <c r="J99" i="2"/>
  <c r="J107" i="2"/>
  <c r="J42" i="2"/>
  <c r="J119" i="2"/>
  <c r="J134" i="2"/>
  <c r="J108" i="2"/>
  <c r="J139" i="2"/>
  <c r="J38" i="2"/>
  <c r="J43" i="2"/>
  <c r="L381" i="2" l="1"/>
  <c r="M381" i="2"/>
  <c r="N381" i="2"/>
  <c r="O381" i="2"/>
  <c r="P381" i="2"/>
  <c r="Q381" i="2"/>
  <c r="R381" i="2"/>
  <c r="W381" i="2"/>
  <c r="X381" i="2"/>
  <c r="Y381" i="2"/>
  <c r="Z381" i="2"/>
  <c r="AA381" i="2"/>
  <c r="AB381" i="2"/>
  <c r="AC381" i="2"/>
  <c r="AD381" i="2"/>
  <c r="AF381" i="2"/>
  <c r="AH381" i="2"/>
  <c r="AJ381" i="2"/>
  <c r="AK381" i="2"/>
  <c r="AM381" i="2"/>
  <c r="AO381" i="2"/>
  <c r="L382" i="2"/>
  <c r="M382" i="2"/>
  <c r="N382" i="2"/>
  <c r="O382" i="2"/>
  <c r="P382" i="2"/>
  <c r="Q382" i="2"/>
  <c r="R382" i="2"/>
  <c r="X382" i="2"/>
  <c r="Y382" i="2"/>
  <c r="Z382" i="2"/>
  <c r="AA382" i="2"/>
  <c r="AB382" i="2"/>
  <c r="AC382" i="2"/>
  <c r="AD382" i="2"/>
  <c r="AF382" i="2"/>
  <c r="AH382" i="2"/>
  <c r="AJ382" i="2"/>
  <c r="AK382" i="2"/>
  <c r="AM382" i="2"/>
  <c r="AO382" i="2"/>
  <c r="F244" i="2" l="1"/>
  <c r="F203" i="2"/>
  <c r="F197" i="2"/>
  <c r="F233" i="2" l="1"/>
  <c r="F234" i="2"/>
  <c r="F220" i="2"/>
  <c r="F221" i="2"/>
  <c r="F176" i="2"/>
  <c r="F177" i="2"/>
  <c r="F178" i="2"/>
  <c r="F179" i="2"/>
  <c r="F180" i="2"/>
  <c r="F181" i="2"/>
  <c r="F182" i="2"/>
  <c r="F183" i="2"/>
  <c r="F184" i="2"/>
  <c r="F185" i="2"/>
  <c r="F213" i="2"/>
  <c r="F212" i="2"/>
  <c r="F156" i="2"/>
  <c r="F216" i="2"/>
  <c r="F217" i="2"/>
  <c r="F175" i="2"/>
  <c r="F202" i="2" l="1"/>
  <c r="F196" i="2"/>
  <c r="F200" i="2"/>
  <c r="AM452" i="2" s="1"/>
  <c r="N401" i="2" l="1"/>
  <c r="CL432" i="2"/>
  <c r="AR461" i="2"/>
  <c r="BH407" i="2"/>
  <c r="AS390" i="2"/>
  <c r="BE433" i="2"/>
  <c r="AR455" i="2"/>
  <c r="AW399" i="2"/>
  <c r="BG413" i="2"/>
  <c r="AT447" i="2"/>
  <c r="BC401" i="2"/>
  <c r="BG425" i="2"/>
  <c r="BL423" i="2"/>
  <c r="AS454" i="2"/>
  <c r="AZ409" i="2"/>
  <c r="AT436" i="2"/>
  <c r="AR405" i="2"/>
  <c r="AS420" i="2"/>
  <c r="AT429" i="2"/>
  <c r="AV393" i="2"/>
  <c r="AZ449" i="2"/>
  <c r="BD427" i="2"/>
  <c r="BG405" i="2"/>
  <c r="BM460" i="2"/>
  <c r="AS422" i="2"/>
  <c r="AR450" i="2"/>
  <c r="AT420" i="2"/>
  <c r="AR404" i="2"/>
  <c r="AS419" i="2"/>
  <c r="AT428" i="2"/>
  <c r="AV389" i="2"/>
  <c r="AZ445" i="2"/>
  <c r="BD423" i="2"/>
  <c r="BG401" i="2"/>
  <c r="BM453" i="2"/>
  <c r="AU442" i="2"/>
  <c r="AV456" i="2"/>
  <c r="AV392" i="2"/>
  <c r="AW406" i="2"/>
  <c r="AX420" i="2"/>
  <c r="AY434" i="2"/>
  <c r="AZ448" i="2"/>
  <c r="BA461" i="2"/>
  <c r="BA398" i="2"/>
  <c r="BC412" i="2"/>
  <c r="BD426" i="2"/>
  <c r="BE440" i="2"/>
  <c r="BF454" i="2"/>
  <c r="BF390" i="2"/>
  <c r="BG404" i="2"/>
  <c r="BI419" i="2"/>
  <c r="BH432" i="2"/>
  <c r="BK431" i="2"/>
  <c r="BM458" i="2"/>
  <c r="CC393" i="2"/>
  <c r="AU413" i="2"/>
  <c r="AV427" i="2"/>
  <c r="AW441" i="2"/>
  <c r="AX455" i="2"/>
  <c r="AX391" i="2"/>
  <c r="AY405" i="2"/>
  <c r="AZ419" i="2"/>
  <c r="BA433" i="2"/>
  <c r="BC443" i="2"/>
  <c r="BD405" i="2"/>
  <c r="AT452" i="2"/>
  <c r="BG445" i="2"/>
  <c r="AS446" i="2"/>
  <c r="BA391" i="2"/>
  <c r="BH386" i="2"/>
  <c r="AR410" i="2"/>
  <c r="AV445" i="2"/>
  <c r="BE445" i="2"/>
  <c r="BI424" i="2"/>
  <c r="BO405" i="2"/>
  <c r="AT459" i="2"/>
  <c r="AR430" i="2"/>
  <c r="AV429" i="2"/>
  <c r="AR449" i="2"/>
  <c r="AS400" i="2"/>
  <c r="AT403" i="2"/>
  <c r="AW391" i="2"/>
  <c r="BA447" i="2"/>
  <c r="BE425" i="2"/>
  <c r="BI404" i="2"/>
  <c r="BP403" i="2"/>
  <c r="AT411" i="2"/>
  <c r="AR390" i="2"/>
  <c r="AW443" i="2"/>
  <c r="AR448" i="2"/>
  <c r="AS399" i="2"/>
  <c r="AT401" i="2"/>
  <c r="AW387" i="2"/>
  <c r="BA443" i="2"/>
  <c r="BE421" i="2"/>
  <c r="BI400" i="2"/>
  <c r="BQ461" i="2"/>
  <c r="AU422" i="2"/>
  <c r="AV436" i="2"/>
  <c r="AW450" i="2"/>
  <c r="AW386" i="2"/>
  <c r="AX400" i="2"/>
  <c r="AY414" i="2"/>
  <c r="AZ428" i="2"/>
  <c r="BA442" i="2"/>
  <c r="BC456" i="2"/>
  <c r="BC392" i="2"/>
  <c r="BD406" i="2"/>
  <c r="BE420" i="2"/>
  <c r="BF434" i="2"/>
  <c r="BG448" i="2"/>
  <c r="BI399" i="2"/>
  <c r="BH411" i="2"/>
  <c r="BK391" i="2"/>
  <c r="BM405" i="2"/>
  <c r="BQ457" i="2"/>
  <c r="AU457" i="2"/>
  <c r="AU393" i="2"/>
  <c r="AV407" i="2"/>
  <c r="AW421" i="2"/>
  <c r="AX435" i="2"/>
  <c r="AY449" i="2"/>
  <c r="AZ399" i="2"/>
  <c r="BA413" i="2"/>
  <c r="BC411" i="2"/>
  <c r="BE435" i="2"/>
  <c r="AR411" i="2"/>
  <c r="AZ393" i="2"/>
  <c r="BH441" i="2"/>
  <c r="AT443" i="2"/>
  <c r="BD387" i="2"/>
  <c r="BN407" i="2"/>
  <c r="AS429" i="2"/>
  <c r="AY439" i="2"/>
  <c r="BF443" i="2"/>
  <c r="BH421" i="2"/>
  <c r="AU387" i="2"/>
  <c r="AS449" i="2"/>
  <c r="AY423" i="2"/>
  <c r="AR429" i="2"/>
  <c r="AS444" i="2"/>
  <c r="AU411" i="2"/>
  <c r="AX389" i="2"/>
  <c r="BC445" i="2"/>
  <c r="BF423" i="2"/>
  <c r="BH397" i="2"/>
  <c r="AR443" i="2"/>
  <c r="AY443" i="2"/>
  <c r="AS413" i="2"/>
  <c r="AZ453" i="2"/>
  <c r="AR428" i="2"/>
  <c r="AS443" i="2"/>
  <c r="AT457" i="2"/>
  <c r="AU407" i="2"/>
  <c r="BC441" i="2"/>
  <c r="BF419" i="2"/>
  <c r="BH391" i="2"/>
  <c r="AT388" i="2"/>
  <c r="AU402" i="2"/>
  <c r="AV416" i="2"/>
  <c r="AW430" i="2"/>
  <c r="AX444" i="2"/>
  <c r="AY394" i="2"/>
  <c r="AZ408" i="2"/>
  <c r="BA422" i="2"/>
  <c r="BC436" i="2"/>
  <c r="BD450" i="2"/>
  <c r="BD386" i="2"/>
  <c r="BE400" i="2"/>
  <c r="BF414" i="2"/>
  <c r="BG428" i="2"/>
  <c r="BI443" i="2"/>
  <c r="BH456" i="2"/>
  <c r="BL429" i="2"/>
  <c r="BN403" i="2"/>
  <c r="BV460" i="2"/>
  <c r="AU437" i="2"/>
  <c r="AV451" i="2"/>
  <c r="AV387" i="2"/>
  <c r="AW401" i="2"/>
  <c r="AX415" i="2"/>
  <c r="AY429" i="2"/>
  <c r="AZ443" i="2"/>
  <c r="BA457" i="2"/>
  <c r="BA393" i="2"/>
  <c r="BD453" i="2"/>
  <c r="AR451" i="2"/>
  <c r="BE449" i="2"/>
  <c r="AS406" i="2"/>
  <c r="BE417" i="2"/>
  <c r="BO421" i="2"/>
  <c r="AS421" i="2"/>
  <c r="AY391" i="2"/>
  <c r="BF427" i="2"/>
  <c r="BH402" i="2"/>
  <c r="AR447" i="2"/>
  <c r="AV401" i="2"/>
  <c r="AS437" i="2"/>
  <c r="AZ437" i="2"/>
  <c r="AR425" i="2"/>
  <c r="AS440" i="2"/>
  <c r="AT454" i="2"/>
  <c r="AU395" i="2"/>
  <c r="AY387" i="2"/>
  <c r="BL415" i="2"/>
  <c r="BF431" i="2"/>
  <c r="AT400" i="2"/>
  <c r="AT416" i="2"/>
  <c r="AU435" i="2"/>
  <c r="BG460" i="2"/>
  <c r="AS461" i="2"/>
  <c r="BA455" i="2"/>
  <c r="BH425" i="2"/>
  <c r="AR426" i="2"/>
  <c r="AU431" i="2"/>
  <c r="BE460" i="2"/>
  <c r="BI440" i="2"/>
  <c r="BN391" i="2"/>
  <c r="AS398" i="2"/>
  <c r="AR442" i="2"/>
  <c r="AU399" i="2"/>
  <c r="AR453" i="2"/>
  <c r="AR389" i="2"/>
  <c r="AS404" i="2"/>
  <c r="AT408" i="2"/>
  <c r="AW407" i="2"/>
  <c r="BE441" i="2"/>
  <c r="BI420" i="2"/>
  <c r="BO389" i="2"/>
  <c r="AT421" i="2"/>
  <c r="AR402" i="2"/>
  <c r="AV413" i="2"/>
  <c r="AR452" i="2"/>
  <c r="AR388" i="2"/>
  <c r="AS403" i="2"/>
  <c r="AT407" i="2"/>
  <c r="AW403" i="2"/>
  <c r="BA458" i="2"/>
  <c r="BE437" i="2"/>
  <c r="BI416" i="2"/>
  <c r="BP451" i="2"/>
  <c r="AU426" i="2"/>
  <c r="AV440" i="2"/>
  <c r="AW454" i="2"/>
  <c r="AW390" i="2"/>
  <c r="AX404" i="2"/>
  <c r="AY418" i="2"/>
  <c r="AZ432" i="2"/>
  <c r="BA446" i="2"/>
  <c r="BC459" i="2"/>
  <c r="BC396" i="2"/>
  <c r="BD410" i="2"/>
  <c r="BE424" i="2"/>
  <c r="BF438" i="2"/>
  <c r="BG452" i="2"/>
  <c r="BG388" i="2"/>
  <c r="BI403" i="2"/>
  <c r="BH416" i="2"/>
  <c r="BK399" i="2"/>
  <c r="BM421" i="2"/>
  <c r="BP399" i="2"/>
  <c r="AU460" i="2"/>
  <c r="AU397" i="2"/>
  <c r="AV411" i="2"/>
  <c r="AW425" i="2"/>
  <c r="AX439" i="2"/>
  <c r="AY453" i="2"/>
  <c r="AY389" i="2"/>
  <c r="AZ403" i="2"/>
  <c r="BA417" i="2"/>
  <c r="BC423" i="2"/>
  <c r="BE451" i="2"/>
  <c r="AY395" i="2"/>
  <c r="BI396" i="2"/>
  <c r="AT456" i="2"/>
  <c r="BD419" i="2"/>
  <c r="BM445" i="2"/>
  <c r="AS441" i="2"/>
  <c r="AX409" i="2"/>
  <c r="BF458" i="2"/>
  <c r="BH437" i="2"/>
  <c r="BU427" i="2"/>
  <c r="AU451" i="2"/>
  <c r="AS460" i="2"/>
  <c r="AX393" i="2"/>
  <c r="AR433" i="2"/>
  <c r="AS448" i="2"/>
  <c r="AT461" i="2"/>
  <c r="AU427" i="2"/>
  <c r="AX405" i="2"/>
  <c r="BC460" i="2"/>
  <c r="BF439" i="2"/>
  <c r="BH417" i="2"/>
  <c r="AR458" i="2"/>
  <c r="AX429" i="2"/>
  <c r="AS425" i="2"/>
  <c r="AY407" i="2"/>
  <c r="AR432" i="2"/>
  <c r="AS447" i="2"/>
  <c r="AT460" i="2"/>
  <c r="AU423" i="2"/>
  <c r="AX401" i="2"/>
  <c r="BC457" i="2"/>
  <c r="BF435" i="2"/>
  <c r="BH413" i="2"/>
  <c r="AT392" i="2"/>
  <c r="AU406" i="2"/>
  <c r="AV420" i="2"/>
  <c r="AW434" i="2"/>
  <c r="AX448" i="2"/>
  <c r="AY461" i="2"/>
  <c r="AY398" i="2"/>
  <c r="AZ412" i="2"/>
  <c r="BA426" i="2"/>
  <c r="BC440" i="2"/>
  <c r="BD454" i="2"/>
  <c r="BD390" i="2"/>
  <c r="BE404" i="2"/>
  <c r="BF418" i="2"/>
  <c r="BG432" i="2"/>
  <c r="BI447" i="2"/>
  <c r="BH459" i="2"/>
  <c r="BH390" i="2"/>
  <c r="BL437" i="2"/>
  <c r="BN419" i="2"/>
  <c r="BS425" i="2"/>
  <c r="AU441" i="2"/>
  <c r="AV455" i="2"/>
  <c r="AV391" i="2"/>
  <c r="AW405" i="2"/>
  <c r="AX419" i="2"/>
  <c r="AY433" i="2"/>
  <c r="AZ447" i="2"/>
  <c r="BA460" i="2"/>
  <c r="BA397" i="2"/>
  <c r="BD457" i="2"/>
  <c r="AR423" i="2"/>
  <c r="AS430" i="2"/>
  <c r="BD403" i="2"/>
  <c r="BM393" i="2"/>
  <c r="AV449" i="2"/>
  <c r="BF399" i="2"/>
  <c r="AS393" i="2"/>
  <c r="BA419" i="2"/>
  <c r="BG457" i="2"/>
  <c r="BK409" i="2"/>
  <c r="AR407" i="2"/>
  <c r="AX397" i="2"/>
  <c r="AS389" i="2"/>
  <c r="BC417" i="2"/>
  <c r="AR413" i="2"/>
  <c r="AS428" i="2"/>
  <c r="AT440" i="2"/>
  <c r="AV425" i="2"/>
  <c r="AY403" i="2"/>
  <c r="BD458" i="2"/>
  <c r="BG437" i="2"/>
  <c r="BL447" i="2"/>
  <c r="AS450" i="2"/>
  <c r="BC389" i="2"/>
  <c r="AT441" i="2"/>
  <c r="BC433" i="2"/>
  <c r="AR412" i="2"/>
  <c r="AS427" i="2"/>
  <c r="AT439" i="2"/>
  <c r="AV421" i="2"/>
  <c r="AY399" i="2"/>
  <c r="BD455" i="2"/>
  <c r="BG433" i="2"/>
  <c r="BL439" i="2"/>
  <c r="AU450" i="2"/>
  <c r="AU386" i="2"/>
  <c r="AV400" i="2"/>
  <c r="AW414" i="2"/>
  <c r="AX428" i="2"/>
  <c r="AY442" i="2"/>
  <c r="AZ456" i="2"/>
  <c r="AZ392" i="2"/>
  <c r="BA406" i="2"/>
  <c r="BC420" i="2"/>
  <c r="BD434" i="2"/>
  <c r="BE448" i="2"/>
  <c r="BF461" i="2"/>
  <c r="BF398" i="2"/>
  <c r="BG412" i="2"/>
  <c r="BI427" i="2"/>
  <c r="BH440" i="2"/>
  <c r="BK441" i="2"/>
  <c r="BL397" i="2"/>
  <c r="BO417" i="2"/>
  <c r="CA432" i="2"/>
  <c r="AU421" i="2"/>
  <c r="AV435" i="2"/>
  <c r="AW449" i="2"/>
  <c r="AX399" i="2"/>
  <c r="AY413" i="2"/>
  <c r="AZ427" i="2"/>
  <c r="BA441" i="2"/>
  <c r="BC455" i="2"/>
  <c r="BD421" i="2"/>
  <c r="AR395" i="2"/>
  <c r="BI459" i="2"/>
  <c r="BG429" i="2"/>
  <c r="BY434" i="2"/>
  <c r="AT458" i="2"/>
  <c r="BC449" i="2"/>
  <c r="BG441" i="2"/>
  <c r="BL455" i="2"/>
  <c r="AR391" i="2"/>
  <c r="AY411" i="2"/>
  <c r="AT451" i="2"/>
  <c r="BD399" i="2"/>
  <c r="AR409" i="2"/>
  <c r="AS424" i="2"/>
  <c r="AT435" i="2"/>
  <c r="AV409" i="2"/>
  <c r="AZ401" i="2"/>
  <c r="AS434" i="2"/>
  <c r="BA423" i="2"/>
  <c r="AR439" i="2"/>
  <c r="AY458" i="2"/>
  <c r="BI428" i="2"/>
  <c r="AS394" i="2"/>
  <c r="BD435" i="2"/>
  <c r="BL399" i="2"/>
  <c r="AS453" i="2"/>
  <c r="AX457" i="2"/>
  <c r="BE397" i="2"/>
  <c r="BH453" i="2"/>
  <c r="CB455" i="2"/>
  <c r="AT405" i="2"/>
  <c r="AR394" i="2"/>
  <c r="AX441" i="2"/>
  <c r="AR437" i="2"/>
  <c r="AS452" i="2"/>
  <c r="AS388" i="2"/>
  <c r="AU443" i="2"/>
  <c r="AX421" i="2"/>
  <c r="BA399" i="2"/>
  <c r="BF455" i="2"/>
  <c r="BH433" i="2"/>
  <c r="BW392" i="2"/>
  <c r="AW415" i="2"/>
  <c r="AS433" i="2"/>
  <c r="AY455" i="2"/>
  <c r="AR436" i="2"/>
  <c r="AS451" i="2"/>
  <c r="AS387" i="2"/>
  <c r="AU439" i="2"/>
  <c r="AX417" i="2"/>
  <c r="BA395" i="2"/>
  <c r="BF451" i="2"/>
  <c r="BH429" i="2"/>
  <c r="AT396" i="2"/>
  <c r="AU410" i="2"/>
  <c r="AV424" i="2"/>
  <c r="AW438" i="2"/>
  <c r="AX452" i="2"/>
  <c r="AX388" i="2"/>
  <c r="AY402" i="2"/>
  <c r="AZ416" i="2"/>
  <c r="BA430" i="2"/>
  <c r="BC444" i="2"/>
  <c r="BD394" i="2"/>
  <c r="BE408" i="2"/>
  <c r="BF422" i="2"/>
  <c r="BG436" i="2"/>
  <c r="BI451" i="2"/>
  <c r="BI387" i="2"/>
  <c r="BH395" i="2"/>
  <c r="BL445" i="2"/>
  <c r="BN435" i="2"/>
  <c r="BR411" i="2"/>
  <c r="AU445" i="2"/>
  <c r="AV458" i="2"/>
  <c r="AV395" i="2"/>
  <c r="AW409" i="2"/>
  <c r="AX423" i="2"/>
  <c r="AY437" i="2"/>
  <c r="AZ451" i="2"/>
  <c r="AZ387" i="2"/>
  <c r="BA401" i="2"/>
  <c r="BC391" i="2"/>
  <c r="BD451" i="2"/>
  <c r="BL431" i="2"/>
  <c r="AU419" i="2"/>
  <c r="BF415" i="2"/>
  <c r="BQ441" i="2"/>
  <c r="AS397" i="2"/>
  <c r="BA451" i="2"/>
  <c r="BF395" i="2"/>
  <c r="BK437" i="2"/>
  <c r="AR419" i="2"/>
  <c r="AX460" i="2"/>
  <c r="AS405" i="2"/>
  <c r="BA403" i="2"/>
  <c r="AR417" i="2"/>
  <c r="AS432" i="2"/>
  <c r="AT445" i="2"/>
  <c r="AV441" i="2"/>
  <c r="AY419" i="2"/>
  <c r="BC397" i="2"/>
  <c r="BG453" i="2"/>
  <c r="BK401" i="2"/>
  <c r="AR387" i="2"/>
  <c r="BA439" i="2"/>
  <c r="AT455" i="2"/>
  <c r="BA387" i="2"/>
  <c r="AR416" i="2"/>
  <c r="AS431" i="2"/>
  <c r="AT444" i="2"/>
  <c r="AV437" i="2"/>
  <c r="AY415" i="2"/>
  <c r="BC393" i="2"/>
  <c r="BG449" i="2"/>
  <c r="BK393" i="2"/>
  <c r="AU454" i="2"/>
  <c r="AU390" i="2"/>
  <c r="AV404" i="2"/>
  <c r="AW418" i="2"/>
  <c r="AX432" i="2"/>
  <c r="AY446" i="2"/>
  <c r="AZ459" i="2"/>
  <c r="AZ396" i="2"/>
  <c r="BA410" i="2"/>
  <c r="BC424" i="2"/>
  <c r="BD438" i="2"/>
  <c r="BE452" i="2"/>
  <c r="BE388" i="2"/>
  <c r="BF402" i="2"/>
  <c r="BG416" i="2"/>
  <c r="BI431" i="2"/>
  <c r="BH444" i="2"/>
  <c r="BK447" i="2"/>
  <c r="BL405" i="2"/>
  <c r="BO433" i="2"/>
  <c r="CB439" i="2"/>
  <c r="AU425" i="2"/>
  <c r="AV439" i="2"/>
  <c r="AW453" i="2"/>
  <c r="AW389" i="2"/>
  <c r="AX403" i="2"/>
  <c r="AY417" i="2"/>
  <c r="AZ431" i="2"/>
  <c r="BA445" i="2"/>
  <c r="BC458" i="2"/>
  <c r="BD425" i="2"/>
  <c r="AV417" i="2"/>
  <c r="AT432" i="2"/>
  <c r="BF447" i="2"/>
  <c r="AR415" i="2"/>
  <c r="AY427" i="2"/>
  <c r="BI412" i="2"/>
  <c r="AR446" i="2"/>
  <c r="AT409" i="2"/>
  <c r="BD447" i="2"/>
  <c r="BG393" i="2"/>
  <c r="BM437" i="2"/>
  <c r="AS426" i="2"/>
  <c r="BC405" i="2"/>
  <c r="AT399" i="2"/>
  <c r="AR460" i="2"/>
  <c r="AR397" i="2"/>
  <c r="AS412" i="2"/>
  <c r="AT419" i="2"/>
  <c r="AW439" i="2"/>
  <c r="AZ417" i="2"/>
  <c r="BD395" i="2"/>
  <c r="BI452" i="2"/>
  <c r="BN439" i="2"/>
  <c r="AS386" i="2"/>
  <c r="AR422" i="2"/>
  <c r="AU415" i="2"/>
  <c r="AR459" i="2"/>
  <c r="AR396" i="2"/>
  <c r="AS411" i="2"/>
  <c r="AT417" i="2"/>
  <c r="AW435" i="2"/>
  <c r="AZ413" i="2"/>
  <c r="BD391" i="2"/>
  <c r="BI448" i="2"/>
  <c r="BN423" i="2"/>
  <c r="AU434" i="2"/>
  <c r="AV448" i="2"/>
  <c r="AW461" i="2"/>
  <c r="AW398" i="2"/>
  <c r="AX412" i="2"/>
  <c r="AY426" i="2"/>
  <c r="AZ440" i="2"/>
  <c r="BA454" i="2"/>
  <c r="BA390" i="2"/>
  <c r="BC404" i="2"/>
  <c r="BD418" i="2"/>
  <c r="BE432" i="2"/>
  <c r="BF446" i="2"/>
  <c r="BG459" i="2"/>
  <c r="BG396" i="2"/>
  <c r="BI411" i="2"/>
  <c r="BH424" i="2"/>
  <c r="BK415" i="2"/>
  <c r="BM443" i="2"/>
  <c r="BP431" i="2"/>
  <c r="AT391" i="2"/>
  <c r="AU405" i="2"/>
  <c r="AV419" i="2"/>
  <c r="AW433" i="2"/>
  <c r="AX447" i="2"/>
  <c r="AY460" i="2"/>
  <c r="AY397" i="2"/>
  <c r="AZ411" i="2"/>
  <c r="BA425" i="2"/>
  <c r="BC431" i="2"/>
  <c r="BD389" i="2"/>
  <c r="AS410" i="2"/>
  <c r="AZ441" i="2"/>
  <c r="BH457" i="2"/>
  <c r="AR434" i="2"/>
  <c r="BD431" i="2"/>
  <c r="BI456" i="2"/>
  <c r="BN455" i="2"/>
  <c r="AS414" i="2"/>
  <c r="AR454" i="2"/>
  <c r="AU447" i="2"/>
  <c r="AR457" i="2"/>
  <c r="AR393" i="2"/>
  <c r="AS408" i="2"/>
  <c r="AT413" i="2"/>
  <c r="AW423" i="2"/>
  <c r="BD443" i="2"/>
  <c r="CL389" i="2"/>
  <c r="CL453" i="2"/>
  <c r="CK439" i="2"/>
  <c r="CL394" i="2"/>
  <c r="CK444" i="2"/>
  <c r="CJ430" i="2"/>
  <c r="CL443" i="2"/>
  <c r="CK429" i="2"/>
  <c r="CJ415" i="2"/>
  <c r="CI401" i="2"/>
  <c r="CJ404" i="2"/>
  <c r="CI425" i="2"/>
  <c r="CH411" i="2"/>
  <c r="CG397" i="2"/>
  <c r="CG460" i="2"/>
  <c r="CJ392" i="2"/>
  <c r="CI422" i="2"/>
  <c r="CH408" i="2"/>
  <c r="CG394" i="2"/>
  <c r="CL441" i="2"/>
  <c r="CK427" i="2"/>
  <c r="CL397" i="2"/>
  <c r="CL460" i="2"/>
  <c r="CK447" i="2"/>
  <c r="CL402" i="2"/>
  <c r="CK388" i="2"/>
  <c r="CK452" i="2"/>
  <c r="CL387" i="2"/>
  <c r="CL451" i="2"/>
  <c r="CK437" i="2"/>
  <c r="CJ423" i="2"/>
  <c r="CI409" i="2"/>
  <c r="CJ425" i="2"/>
  <c r="CI433" i="2"/>
  <c r="CH419" i="2"/>
  <c r="CG405" i="2"/>
  <c r="CF391" i="2"/>
  <c r="CJ420" i="2"/>
  <c r="CI430" i="2"/>
  <c r="CH416" i="2"/>
  <c r="CG402" i="2"/>
  <c r="CL449" i="2"/>
  <c r="CK435" i="2"/>
  <c r="CL390" i="2"/>
  <c r="CL454" i="2"/>
  <c r="CK440" i="2"/>
  <c r="CJ426" i="2"/>
  <c r="CL439" i="2"/>
  <c r="CK425" i="2"/>
  <c r="CJ411" i="2"/>
  <c r="CI397" i="2"/>
  <c r="CJ388" i="2"/>
  <c r="CI420" i="2"/>
  <c r="CH407" i="2"/>
  <c r="CG393" i="2"/>
  <c r="CG457" i="2"/>
  <c r="CK454" i="2"/>
  <c r="CI416" i="2"/>
  <c r="CH404" i="2"/>
  <c r="CG390" i="2"/>
  <c r="CG454" i="2"/>
  <c r="CL456" i="2"/>
  <c r="CK432" i="2"/>
  <c r="CJ403" i="2"/>
  <c r="CH399" i="2"/>
  <c r="CI406" i="2"/>
  <c r="CG461" i="2"/>
  <c r="CJ412" i="2"/>
  <c r="CI427" i="2"/>
  <c r="CH413" i="2"/>
  <c r="CG399" i="2"/>
  <c r="CH430" i="2"/>
  <c r="CF440" i="2"/>
  <c r="CL459" i="2"/>
  <c r="CG436" i="2"/>
  <c r="CF460" i="2"/>
  <c r="CE447" i="2"/>
  <c r="CD433" i="2"/>
  <c r="CC419" i="2"/>
  <c r="BU388" i="2"/>
  <c r="BV395" i="2"/>
  <c r="BW402" i="2"/>
  <c r="BX409" i="2"/>
  <c r="BY416" i="2"/>
  <c r="CI436" i="2"/>
  <c r="CF422" i="2"/>
  <c r="CE408" i="2"/>
  <c r="CD394" i="2"/>
  <c r="CC444" i="2"/>
  <c r="CB390" i="2"/>
  <c r="BT398" i="2"/>
  <c r="BU405" i="2"/>
  <c r="BV412" i="2"/>
  <c r="CE430" i="2"/>
  <c r="CC402" i="2"/>
  <c r="BW393" i="2"/>
  <c r="BY407" i="2"/>
  <c r="BW419" i="2"/>
  <c r="CF427" i="2"/>
  <c r="CD435" i="2"/>
  <c r="BW388" i="2"/>
  <c r="BY402" i="2"/>
  <c r="CB415" i="2"/>
  <c r="BU424" i="2"/>
  <c r="CF431" i="2"/>
  <c r="CD436" i="2"/>
  <c r="BX388" i="2"/>
  <c r="BZ402" i="2"/>
  <c r="BT416" i="2"/>
  <c r="BV424" i="2"/>
  <c r="BT411" i="2"/>
  <c r="CA429" i="2"/>
  <c r="CB436" i="2"/>
  <c r="BT444" i="2"/>
  <c r="BU451" i="2"/>
  <c r="BS398" i="2"/>
  <c r="BS461" i="2"/>
  <c r="BR448" i="2"/>
  <c r="CE437" i="2"/>
  <c r="CL461" i="2"/>
  <c r="CK433" i="2"/>
  <c r="CI429" i="2"/>
  <c r="CJ408" i="2"/>
  <c r="CG434" i="2"/>
  <c r="CK426" i="2"/>
  <c r="CI412" i="2"/>
  <c r="CH401" i="2"/>
  <c r="CG387" i="2"/>
  <c r="CG451" i="2"/>
  <c r="CI459" i="2"/>
  <c r="CF428" i="2"/>
  <c r="CE414" i="2"/>
  <c r="CG388" i="2"/>
  <c r="CF449" i="2"/>
  <c r="CE435" i="2"/>
  <c r="CD421" i="2"/>
  <c r="CC407" i="2"/>
  <c r="CA386" i="2"/>
  <c r="CB393" i="2"/>
  <c r="BT401" i="2"/>
  <c r="BU408" i="2"/>
  <c r="BV415" i="2"/>
  <c r="CJ454" i="2"/>
  <c r="CF406" i="2"/>
  <c r="CE396" i="2"/>
  <c r="CE459" i="2"/>
  <c r="CD446" i="2"/>
  <c r="CC432" i="2"/>
  <c r="BY389" i="2"/>
  <c r="BZ396" i="2"/>
  <c r="CA403" i="2"/>
  <c r="CB410" i="2"/>
  <c r="CE393" i="2"/>
  <c r="CD456" i="2"/>
  <c r="BZ390" i="2"/>
  <c r="CB404" i="2"/>
  <c r="BY417" i="2"/>
  <c r="CH442" i="2"/>
  <c r="CD411" i="2"/>
  <c r="CC460" i="2"/>
  <c r="CB399" i="2"/>
  <c r="BU414" i="2"/>
  <c r="CA422" i="2"/>
  <c r="CD412" i="2"/>
  <c r="CC461" i="2"/>
  <c r="BT400" i="2"/>
  <c r="BV414" i="2"/>
  <c r="CB422" i="2"/>
  <c r="BW400" i="2"/>
  <c r="BX428" i="2"/>
  <c r="BY435" i="2"/>
  <c r="BZ442" i="2"/>
  <c r="CA449" i="2"/>
  <c r="CB456" i="2"/>
  <c r="BS386" i="2"/>
  <c r="BS450" i="2"/>
  <c r="BR436" i="2"/>
  <c r="CJ400" i="2"/>
  <c r="CK400" i="2"/>
  <c r="CK449" i="2"/>
  <c r="CI445" i="2"/>
  <c r="CJ441" i="2"/>
  <c r="CG446" i="2"/>
  <c r="CI418" i="2"/>
  <c r="CH405" i="2"/>
  <c r="CG391" i="2"/>
  <c r="CG455" i="2"/>
  <c r="CH398" i="2"/>
  <c r="CF432" i="2"/>
  <c r="CE418" i="2"/>
  <c r="CG404" i="2"/>
  <c r="CF453" i="2"/>
  <c r="CE439" i="2"/>
  <c r="CD425" i="2"/>
  <c r="CC411" i="2"/>
  <c r="BV387" i="2"/>
  <c r="BW394" i="2"/>
  <c r="BX401" i="2"/>
  <c r="BY408" i="2"/>
  <c r="BZ415" i="2"/>
  <c r="CI398" i="2"/>
  <c r="CF411" i="2"/>
  <c r="CE400" i="2"/>
  <c r="CD386" i="2"/>
  <c r="CD450" i="2"/>
  <c r="CC436" i="2"/>
  <c r="BT390" i="2"/>
  <c r="BU397" i="2"/>
  <c r="BV404" i="2"/>
  <c r="BW411" i="2"/>
  <c r="CE409" i="2"/>
  <c r="CC386" i="2"/>
  <c r="BY391" i="2"/>
  <c r="CA405" i="2"/>
  <c r="BU418" i="2"/>
  <c r="CG428" i="2"/>
  <c r="CD419" i="2"/>
  <c r="BY386" i="2"/>
  <c r="CA400" i="2"/>
  <c r="BZ414" i="2"/>
  <c r="BV423" i="2"/>
  <c r="CG444" i="2"/>
  <c r="CD420" i="2"/>
  <c r="BZ386" i="2"/>
  <c r="CB400" i="2"/>
  <c r="CB414" i="2"/>
  <c r="BW423" i="2"/>
  <c r="CB403" i="2"/>
  <c r="CB428" i="2"/>
  <c r="BT436" i="2"/>
  <c r="BU443" i="2"/>
  <c r="BV450" i="2"/>
  <c r="BW457" i="2"/>
  <c r="BS390" i="2"/>
  <c r="BS454" i="2"/>
  <c r="CL430" i="2"/>
  <c r="CK401" i="2"/>
  <c r="CI388" i="2"/>
  <c r="CL436" i="2"/>
  <c r="CG418" i="2"/>
  <c r="CK394" i="2"/>
  <c r="CI402" i="2"/>
  <c r="CH393" i="2"/>
  <c r="CH457" i="2"/>
  <c r="CG443" i="2"/>
  <c r="CI428" i="2"/>
  <c r="CF419" i="2"/>
  <c r="CE406" i="2"/>
  <c r="CH434" i="2"/>
  <c r="CF441" i="2"/>
  <c r="CE427" i="2"/>
  <c r="CD413" i="2"/>
  <c r="CC399" i="2"/>
  <c r="BT393" i="2"/>
  <c r="BU400" i="2"/>
  <c r="BV407" i="2"/>
  <c r="BW414" i="2"/>
  <c r="CK461" i="2"/>
  <c r="CG456" i="2"/>
  <c r="CE388" i="2"/>
  <c r="CE452" i="2"/>
  <c r="CD438" i="2"/>
  <c r="CC424" i="2"/>
  <c r="BZ388" i="2"/>
  <c r="CA395" i="2"/>
  <c r="CB402" i="2"/>
  <c r="BT410" i="2"/>
  <c r="CF439" i="2"/>
  <c r="CD440" i="2"/>
  <c r="CB388" i="2"/>
  <c r="BU403" i="2"/>
  <c r="BW416" i="2"/>
  <c r="CJ459" i="2"/>
  <c r="CD395" i="2"/>
  <c r="CC445" i="2"/>
  <c r="BU398" i="2"/>
  <c r="BW412" i="2"/>
  <c r="CE401" i="2"/>
  <c r="CA417" i="2"/>
  <c r="BV438" i="2"/>
  <c r="BS410" i="2"/>
  <c r="CE389" i="2"/>
  <c r="BU425" i="2"/>
  <c r="BT433" i="2"/>
  <c r="BU440" i="2"/>
  <c r="BV447" i="2"/>
  <c r="BW454" i="2"/>
  <c r="BX460" i="2"/>
  <c r="BS427" i="2"/>
  <c r="CL405" i="2"/>
  <c r="CK391" i="2"/>
  <c r="CK455" i="2"/>
  <c r="CL410" i="2"/>
  <c r="CK396" i="2"/>
  <c r="CK459" i="2"/>
  <c r="CL395" i="2"/>
  <c r="CL458" i="2"/>
  <c r="CK445" i="2"/>
  <c r="CJ431" i="2"/>
  <c r="CI417" i="2"/>
  <c r="CJ440" i="2"/>
  <c r="CI441" i="2"/>
  <c r="CH427" i="2"/>
  <c r="CG413" i="2"/>
  <c r="CF399" i="2"/>
  <c r="CJ436" i="2"/>
  <c r="CI438" i="2"/>
  <c r="CH424" i="2"/>
  <c r="CG410" i="2"/>
  <c r="CL393" i="2"/>
  <c r="CL457" i="2"/>
  <c r="CK443" i="2"/>
  <c r="CL413" i="2"/>
  <c r="CK399" i="2"/>
  <c r="CL418" i="2"/>
  <c r="CK404" i="2"/>
  <c r="CJ390" i="2"/>
  <c r="CL403" i="2"/>
  <c r="CK389" i="2"/>
  <c r="CM389" i="2" s="1"/>
  <c r="CK453" i="2"/>
  <c r="CJ439" i="2"/>
  <c r="CL400" i="2"/>
  <c r="CJ450" i="2"/>
  <c r="CI449" i="2"/>
  <c r="CH435" i="2"/>
  <c r="CG421" i="2"/>
  <c r="CL388" i="2"/>
  <c r="CJ446" i="2"/>
  <c r="CI446" i="2"/>
  <c r="CH432" i="2"/>
  <c r="CL401" i="2"/>
  <c r="CK387" i="2"/>
  <c r="CK451" i="2"/>
  <c r="CL406" i="2"/>
  <c r="CK392" i="2"/>
  <c r="CK456" i="2"/>
  <c r="CM456" i="2" s="1"/>
  <c r="CL391" i="2"/>
  <c r="CL455" i="2"/>
  <c r="CK441" i="2"/>
  <c r="CJ427" i="2"/>
  <c r="CI413" i="2"/>
  <c r="CJ433" i="2"/>
  <c r="CI437" i="2"/>
  <c r="CH423" i="2"/>
  <c r="CG409" i="2"/>
  <c r="CF395" i="2"/>
  <c r="CJ428" i="2"/>
  <c r="CI434" i="2"/>
  <c r="CH420" i="2"/>
  <c r="CG406" i="2"/>
  <c r="CF392" i="2"/>
  <c r="CK442" i="2"/>
  <c r="CJ418" i="2"/>
  <c r="CI389" i="2"/>
  <c r="CH396" i="2"/>
  <c r="CF404" i="2"/>
  <c r="CJ442" i="2"/>
  <c r="CI443" i="2"/>
  <c r="CH429" i="2"/>
  <c r="CG415" i="2"/>
  <c r="CF401" i="2"/>
  <c r="CG416" i="2"/>
  <c r="CF456" i="2"/>
  <c r="CI392" i="2"/>
  <c r="CF410" i="2"/>
  <c r="CE399" i="2"/>
  <c r="CD449" i="2"/>
  <c r="CC435" i="2"/>
  <c r="CB389" i="2"/>
  <c r="BT397" i="2"/>
  <c r="BU404" i="2"/>
  <c r="BV411" i="2"/>
  <c r="BW418" i="2"/>
  <c r="CH422" i="2"/>
  <c r="CF438" i="2"/>
  <c r="CE424" i="2"/>
  <c r="CD410" i="2"/>
  <c r="CC396" i="2"/>
  <c r="CC459" i="2"/>
  <c r="BZ392" i="2"/>
  <c r="CA399" i="2"/>
  <c r="CB406" i="2"/>
  <c r="BT414" i="2"/>
  <c r="CE461" i="2"/>
  <c r="CC434" i="2"/>
  <c r="CB396" i="2"/>
  <c r="BU411" i="2"/>
  <c r="BW421" i="2"/>
  <c r="CE413" i="2"/>
  <c r="CC389" i="2"/>
  <c r="CB391" i="2"/>
  <c r="BU406" i="2"/>
  <c r="BV418" i="2"/>
  <c r="CB425" i="2"/>
  <c r="CE417" i="2"/>
  <c r="CC390" i="2"/>
  <c r="BT392" i="2"/>
  <c r="BV406" i="2"/>
  <c r="BX418" i="2"/>
  <c r="CE460" i="2"/>
  <c r="BV421" i="2"/>
  <c r="BY431" i="2"/>
  <c r="BZ438" i="2"/>
  <c r="CA445" i="2"/>
  <c r="CB452" i="2"/>
  <c r="BT459" i="2"/>
  <c r="BS414" i="2"/>
  <c r="BR400" i="2"/>
  <c r="BQ386" i="2"/>
  <c r="CC409" i="2"/>
  <c r="CK448" i="2"/>
  <c r="CJ419" i="2"/>
  <c r="CH415" i="2"/>
  <c r="CI426" i="2"/>
  <c r="CF388" i="2"/>
  <c r="CJ421" i="2"/>
  <c r="CI431" i="2"/>
  <c r="CH417" i="2"/>
  <c r="CG403" i="2"/>
  <c r="CF389" i="2"/>
  <c r="CH446" i="2"/>
  <c r="CF444" i="2"/>
  <c r="CK446" i="2"/>
  <c r="CG452" i="2"/>
  <c r="CE387" i="2"/>
  <c r="CE451" i="2"/>
  <c r="CD437" i="2"/>
  <c r="CC423" i="2"/>
  <c r="BY388" i="2"/>
  <c r="BZ395" i="2"/>
  <c r="CA402" i="2"/>
  <c r="CB409" i="2"/>
  <c r="BT417" i="2"/>
  <c r="CI452" i="2"/>
  <c r="CF426" i="2"/>
  <c r="CE412" i="2"/>
  <c r="CD398" i="2"/>
  <c r="CD461" i="2"/>
  <c r="CC448" i="2"/>
  <c r="BW391" i="2"/>
  <c r="BX398" i="2"/>
  <c r="BY405" i="2"/>
  <c r="BZ412" i="2"/>
  <c r="CE438" i="2"/>
  <c r="CC410" i="2"/>
  <c r="BV394" i="2"/>
  <c r="BX408" i="2"/>
  <c r="CB419" i="2"/>
  <c r="CF443" i="2"/>
  <c r="CD443" i="2"/>
  <c r="BV389" i="2"/>
  <c r="BX403" i="2"/>
  <c r="BX416" i="2"/>
  <c r="BY424" i="2"/>
  <c r="CF447" i="2"/>
  <c r="CD444" i="2"/>
  <c r="BW389" i="2"/>
  <c r="BY403" i="2"/>
  <c r="BZ416" i="2"/>
  <c r="CG396" i="2"/>
  <c r="BX414" i="2"/>
  <c r="BV430" i="2"/>
  <c r="BW437" i="2"/>
  <c r="BX444" i="2"/>
  <c r="BY451" i="2"/>
  <c r="BS402" i="2"/>
  <c r="BR388" i="2"/>
  <c r="BR452" i="2"/>
  <c r="CD391" i="2"/>
  <c r="CJ386" i="2"/>
  <c r="CJ435" i="2"/>
  <c r="CH431" i="2"/>
  <c r="CI442" i="2"/>
  <c r="CF396" i="2"/>
  <c r="CJ429" i="2"/>
  <c r="CI435" i="2"/>
  <c r="CH421" i="2"/>
  <c r="CG407" i="2"/>
  <c r="CF393" i="2"/>
  <c r="CH461" i="2"/>
  <c r="CF448" i="2"/>
  <c r="CJ424" i="2"/>
  <c r="CF390" i="2"/>
  <c r="CE391" i="2"/>
  <c r="CE455" i="2"/>
  <c r="CD441" i="2"/>
  <c r="CC427" i="2"/>
  <c r="BT389" i="2"/>
  <c r="BU396" i="2"/>
  <c r="BV403" i="2"/>
  <c r="BW410" i="2"/>
  <c r="BX417" i="2"/>
  <c r="CH390" i="2"/>
  <c r="CF430" i="2"/>
  <c r="CE416" i="2"/>
  <c r="CD402" i="2"/>
  <c r="CC388" i="2"/>
  <c r="CC452" i="2"/>
  <c r="CA391" i="2"/>
  <c r="CB398" i="2"/>
  <c r="BT406" i="2"/>
  <c r="BU413" i="2"/>
  <c r="CE446" i="2"/>
  <c r="CC418" i="2"/>
  <c r="BU395" i="2"/>
  <c r="BW409" i="2"/>
  <c r="BX420" i="2"/>
  <c r="CF458" i="2"/>
  <c r="CD451" i="2"/>
  <c r="BU390" i="2"/>
  <c r="BW404" i="2"/>
  <c r="BU417" i="2"/>
  <c r="BT425" i="2"/>
  <c r="CD452" i="2"/>
  <c r="BV390" i="2"/>
  <c r="BX404" i="2"/>
  <c r="BV417" i="2"/>
  <c r="CF451" i="2"/>
  <c r="CA416" i="2"/>
  <c r="BZ430" i="2"/>
  <c r="CA437" i="2"/>
  <c r="CB444" i="2"/>
  <c r="BT452" i="2"/>
  <c r="BU458" i="2"/>
  <c r="BS406" i="2"/>
  <c r="BR392" i="2"/>
  <c r="CK416" i="2"/>
  <c r="CJ387" i="2"/>
  <c r="CI460" i="2"/>
  <c r="CJ461" i="2"/>
  <c r="CG450" i="2"/>
  <c r="CJ396" i="2"/>
  <c r="CI423" i="2"/>
  <c r="CH409" i="2"/>
  <c r="CG395" i="2"/>
  <c r="CG458" i="2"/>
  <c r="CH414" i="2"/>
  <c r="CF436" i="2"/>
  <c r="CL396" i="2"/>
  <c r="CG420" i="2"/>
  <c r="CF457" i="2"/>
  <c r="CE443" i="2"/>
  <c r="CD429" i="2"/>
  <c r="CC415" i="2"/>
  <c r="BZ387" i="2"/>
  <c r="CA394" i="2"/>
  <c r="CB401" i="2"/>
  <c r="BT409" i="2"/>
  <c r="BU416" i="2"/>
  <c r="CI419" i="2"/>
  <c r="CF417" i="2"/>
  <c r="CE404" i="2"/>
  <c r="CD390" i="2"/>
  <c r="CD454" i="2"/>
  <c r="CC440" i="2"/>
  <c r="BX390" i="2"/>
  <c r="BY397" i="2"/>
  <c r="BZ404" i="2"/>
  <c r="CA411" i="2"/>
  <c r="CE422" i="2"/>
  <c r="CC394" i="2"/>
  <c r="BX392" i="2"/>
  <c r="BZ406" i="2"/>
  <c r="BZ418" i="2"/>
  <c r="CF407" i="2"/>
  <c r="CD427" i="2"/>
  <c r="BX387" i="2"/>
  <c r="BZ401" i="2"/>
  <c r="BW415" i="2"/>
  <c r="CD459" i="2"/>
  <c r="CE429" i="2"/>
  <c r="BW445" i="2"/>
  <c r="BR396" i="2"/>
  <c r="BY390" i="2"/>
  <c r="BX427" i="2"/>
  <c r="CA434" i="2"/>
  <c r="CB441" i="2"/>
  <c r="BT449" i="2"/>
  <c r="BU456" i="2"/>
  <c r="BS443" i="2"/>
  <c r="BR429" i="2"/>
  <c r="BQ415" i="2"/>
  <c r="BU402" i="2"/>
  <c r="BZ428" i="2"/>
  <c r="CA435" i="2"/>
  <c r="CB442" i="2"/>
  <c r="BT450" i="2"/>
  <c r="BU457" i="2"/>
  <c r="BS388" i="2"/>
  <c r="BS452" i="2"/>
  <c r="BR438" i="2"/>
  <c r="BQ424" i="2"/>
  <c r="BU410" i="2"/>
  <c r="BT451" i="2"/>
  <c r="BR447" i="2"/>
  <c r="BP408" i="2"/>
  <c r="BO394" i="2"/>
  <c r="BN444" i="2"/>
  <c r="BM430" i="2"/>
  <c r="BL416" i="2"/>
  <c r="BK402" i="2"/>
  <c r="BH388" i="2"/>
  <c r="CB431" i="2"/>
  <c r="BW459" i="2"/>
  <c r="BQ433" i="2"/>
  <c r="BP429" i="2"/>
  <c r="BO415" i="2"/>
  <c r="BN401" i="2"/>
  <c r="BM387" i="2"/>
  <c r="BV416" i="2"/>
  <c r="CB451" i="2"/>
  <c r="BR455" i="2"/>
  <c r="BP410" i="2"/>
  <c r="CL421" i="2"/>
  <c r="CK407" i="2"/>
  <c r="CJ393" i="2"/>
  <c r="CL426" i="2"/>
  <c r="CK412" i="2"/>
  <c r="CJ398" i="2"/>
  <c r="CL411" i="2"/>
  <c r="CK397" i="2"/>
  <c r="CM397" i="2" s="1"/>
  <c r="CK460" i="2"/>
  <c r="CJ447" i="2"/>
  <c r="CJ460" i="2"/>
  <c r="CI457" i="2"/>
  <c r="CH443" i="2"/>
  <c r="CG429" i="2"/>
  <c r="CL420" i="2"/>
  <c r="CJ457" i="2"/>
  <c r="CI454" i="2"/>
  <c r="CH440" i="2"/>
  <c r="CG426" i="2"/>
  <c r="CL409" i="2"/>
  <c r="CK395" i="2"/>
  <c r="CK458" i="2"/>
  <c r="CL429" i="2"/>
  <c r="CK415" i="2"/>
  <c r="CJ401" i="2"/>
  <c r="CL434" i="2"/>
  <c r="CK420" i="2"/>
  <c r="CJ406" i="2"/>
  <c r="CL419" i="2"/>
  <c r="CK405" i="2"/>
  <c r="CJ391" i="2"/>
  <c r="CJ455" i="2"/>
  <c r="CK386" i="2"/>
  <c r="CI394" i="2"/>
  <c r="CH387" i="2"/>
  <c r="CH451" i="2"/>
  <c r="CG437" i="2"/>
  <c r="CL452" i="2"/>
  <c r="CI390" i="2"/>
  <c r="CI461" i="2"/>
  <c r="CH448" i="2"/>
  <c r="CL417" i="2"/>
  <c r="CK403" i="2"/>
  <c r="CJ389" i="2"/>
  <c r="CL422" i="2"/>
  <c r="CK408" i="2"/>
  <c r="CJ394" i="2"/>
  <c r="CL407" i="2"/>
  <c r="CK393" i="2"/>
  <c r="CK457" i="2"/>
  <c r="CM457" i="2" s="1"/>
  <c r="CJ443" i="2"/>
  <c r="CL416" i="2"/>
  <c r="CJ456" i="2"/>
  <c r="CI453" i="2"/>
  <c r="CH439" i="2"/>
  <c r="CG425" i="2"/>
  <c r="CL404" i="2"/>
  <c r="CJ452" i="2"/>
  <c r="CI450" i="2"/>
  <c r="CH436" i="2"/>
  <c r="CG422" i="2"/>
  <c r="CF408" i="2"/>
  <c r="CJ413" i="2"/>
  <c r="CL431" i="2"/>
  <c r="CK434" i="2"/>
  <c r="CG449" i="2"/>
  <c r="CH459" i="2"/>
  <c r="CL408" i="2"/>
  <c r="CI386" i="2"/>
  <c r="CI458" i="2"/>
  <c r="CH445" i="2"/>
  <c r="CG431" i="2"/>
  <c r="CJ444" i="2"/>
  <c r="CF402" i="2"/>
  <c r="CE394" i="2"/>
  <c r="CH386" i="2"/>
  <c r="CF429" i="2"/>
  <c r="CE415" i="2"/>
  <c r="CD401" i="2"/>
  <c r="CC387" i="2"/>
  <c r="CC451" i="2"/>
  <c r="BZ391" i="2"/>
  <c r="CA398" i="2"/>
  <c r="CB405" i="2"/>
  <c r="BT413" i="2"/>
  <c r="BU420" i="2"/>
  <c r="CG408" i="2"/>
  <c r="CF454" i="2"/>
  <c r="CE440" i="2"/>
  <c r="CD426" i="2"/>
  <c r="CC412" i="2"/>
  <c r="BW387" i="2"/>
  <c r="BX394" i="2"/>
  <c r="BY401" i="2"/>
  <c r="BZ408" i="2"/>
  <c r="CG412" i="2"/>
  <c r="CD416" i="2"/>
  <c r="BV386" i="2"/>
  <c r="BX400" i="2"/>
  <c r="BY414" i="2"/>
  <c r="BU423" i="2"/>
  <c r="CE449" i="2"/>
  <c r="CC421" i="2"/>
  <c r="BX395" i="2"/>
  <c r="BZ409" i="2"/>
  <c r="BY420" i="2"/>
  <c r="BZ427" i="2"/>
  <c r="CE450" i="2"/>
  <c r="CC422" i="2"/>
  <c r="BY395" i="2"/>
  <c r="CA409" i="2"/>
  <c r="BZ420" i="2"/>
  <c r="CC433" i="2"/>
  <c r="BY425" i="2"/>
  <c r="BW433" i="2"/>
  <c r="BX440" i="2"/>
  <c r="BY447" i="2"/>
  <c r="BZ454" i="2"/>
  <c r="CA460" i="2"/>
  <c r="BS430" i="2"/>
  <c r="BR416" i="2"/>
  <c r="BQ402" i="2"/>
  <c r="BU394" i="2"/>
  <c r="CJ434" i="2"/>
  <c r="CI405" i="2"/>
  <c r="CG401" i="2"/>
  <c r="CH412" i="2"/>
  <c r="CF412" i="2"/>
  <c r="CJ448" i="2"/>
  <c r="CI447" i="2"/>
  <c r="CH433" i="2"/>
  <c r="CG419" i="2"/>
  <c r="CL444" i="2"/>
  <c r="CG432" i="2"/>
  <c r="CF459" i="2"/>
  <c r="CI414" i="2"/>
  <c r="CF415" i="2"/>
  <c r="CE403" i="2"/>
  <c r="CD389" i="2"/>
  <c r="CD453" i="2"/>
  <c r="CC439" i="2"/>
  <c r="BW390" i="2"/>
  <c r="BX397" i="2"/>
  <c r="BY404" i="2"/>
  <c r="BZ411" i="2"/>
  <c r="CA418" i="2"/>
  <c r="CH438" i="2"/>
  <c r="CF442" i="2"/>
  <c r="CE428" i="2"/>
  <c r="CD414" i="2"/>
  <c r="CC400" i="2"/>
  <c r="BT386" i="2"/>
  <c r="BU393" i="2"/>
  <c r="BV400" i="2"/>
  <c r="BW407" i="2"/>
  <c r="CJ438" i="2"/>
  <c r="CD392" i="2"/>
  <c r="CC442" i="2"/>
  <c r="CA397" i="2"/>
  <c r="BT412" i="2"/>
  <c r="CA421" i="2"/>
  <c r="CE425" i="2"/>
  <c r="CC397" i="2"/>
  <c r="CA392" i="2"/>
  <c r="BT407" i="2"/>
  <c r="CB418" i="2"/>
  <c r="BW426" i="2"/>
  <c r="CE426" i="2"/>
  <c r="CC398" i="2"/>
  <c r="CB392" i="2"/>
  <c r="BU407" i="2"/>
  <c r="BT419" i="2"/>
  <c r="CD415" i="2"/>
  <c r="BT423" i="2"/>
  <c r="BT432" i="2"/>
  <c r="BU439" i="2"/>
  <c r="BV446" i="2"/>
  <c r="BW453" i="2"/>
  <c r="BX459" i="2"/>
  <c r="BS418" i="2"/>
  <c r="BR404" i="2"/>
  <c r="BQ390" i="2"/>
  <c r="CC441" i="2"/>
  <c r="CL399" i="2"/>
  <c r="CI421" i="2"/>
  <c r="CG417" i="2"/>
  <c r="CH428" i="2"/>
  <c r="CF416" i="2"/>
  <c r="CJ453" i="2"/>
  <c r="CI451" i="2"/>
  <c r="CH437" i="2"/>
  <c r="CG423" i="2"/>
  <c r="CK430" i="2"/>
  <c r="CM430" i="2" s="1"/>
  <c r="CG448" i="2"/>
  <c r="CE386" i="2"/>
  <c r="CI432" i="2"/>
  <c r="CF421" i="2"/>
  <c r="CE407" i="2"/>
  <c r="CD393" i="2"/>
  <c r="CD457" i="2"/>
  <c r="CC443" i="2"/>
  <c r="CA390" i="2"/>
  <c r="CB397" i="2"/>
  <c r="BT405" i="2"/>
  <c r="BU412" i="2"/>
  <c r="BV419" i="2"/>
  <c r="CH454" i="2"/>
  <c r="CF446" i="2"/>
  <c r="CE432" i="2"/>
  <c r="CD418" i="2"/>
  <c r="CC404" i="2"/>
  <c r="BX386" i="2"/>
  <c r="BY393" i="2"/>
  <c r="BZ400" i="2"/>
  <c r="CA407" i="2"/>
  <c r="CI440" i="2"/>
  <c r="CD400" i="2"/>
  <c r="CC450" i="2"/>
  <c r="BZ398" i="2"/>
  <c r="CB412" i="2"/>
  <c r="BV422" i="2"/>
  <c r="CE433" i="2"/>
  <c r="CC405" i="2"/>
  <c r="BZ393" i="2"/>
  <c r="CB407" i="2"/>
  <c r="BX419" i="2"/>
  <c r="CA426" i="2"/>
  <c r="CE434" i="2"/>
  <c r="CC406" i="2"/>
  <c r="CA393" i="2"/>
  <c r="BT408" i="2"/>
  <c r="BY419" i="2"/>
  <c r="CD447" i="2"/>
  <c r="BW424" i="2"/>
  <c r="BX432" i="2"/>
  <c r="BY439" i="2"/>
  <c r="BZ446" i="2"/>
  <c r="CA453" i="2"/>
  <c r="CB459" i="2"/>
  <c r="BS422" i="2"/>
  <c r="BR408" i="2"/>
  <c r="CJ402" i="2"/>
  <c r="CJ451" i="2"/>
  <c r="CH447" i="2"/>
  <c r="CF400" i="2"/>
  <c r="CJ437" i="2"/>
  <c r="CI439" i="2"/>
  <c r="CH425" i="2"/>
  <c r="CG411" i="2"/>
  <c r="CF397" i="2"/>
  <c r="CG400" i="2"/>
  <c r="CF452" i="2"/>
  <c r="CJ449" i="2"/>
  <c r="CF405" i="2"/>
  <c r="CE395" i="2"/>
  <c r="CE458" i="2"/>
  <c r="CD445" i="2"/>
  <c r="CC431" i="2"/>
  <c r="BX389" i="2"/>
  <c r="BY396" i="2"/>
  <c r="BZ403" i="2"/>
  <c r="CA410" i="2"/>
  <c r="CB417" i="2"/>
  <c r="CH406" i="2"/>
  <c r="CF434" i="2"/>
  <c r="CE420" i="2"/>
  <c r="CD406" i="2"/>
  <c r="CC392" i="2"/>
  <c r="CC456" i="2"/>
  <c r="BV392" i="2"/>
  <c r="BW399" i="2"/>
  <c r="BX406" i="2"/>
  <c r="BY413" i="2"/>
  <c r="CE454" i="2"/>
  <c r="CC426" i="2"/>
  <c r="BT396" i="2"/>
  <c r="BV410" i="2"/>
  <c r="CB420" i="2"/>
  <c r="CE397" i="2"/>
  <c r="CD458" i="2"/>
  <c r="BT391" i="2"/>
  <c r="BV405" i="2"/>
  <c r="BZ417" i="2"/>
  <c r="BU391" i="2"/>
  <c r="BU419" i="2"/>
  <c r="BX452" i="2"/>
  <c r="BR444" i="2"/>
  <c r="BW408" i="2"/>
  <c r="BX429" i="2"/>
  <c r="BY436" i="2"/>
  <c r="BZ443" i="2"/>
  <c r="CA450" i="2"/>
  <c r="CB457" i="2"/>
  <c r="BS395" i="2"/>
  <c r="BS458" i="2"/>
  <c r="BR445" i="2"/>
  <c r="CF418" i="2"/>
  <c r="BY415" i="2"/>
  <c r="BX430" i="2"/>
  <c r="BY437" i="2"/>
  <c r="BZ444" i="2"/>
  <c r="CA451" i="2"/>
  <c r="BS404" i="2"/>
  <c r="BR390" i="2"/>
  <c r="BR454" i="2"/>
  <c r="BQ440" i="2"/>
  <c r="BZ429" i="2"/>
  <c r="BQ426" i="2"/>
  <c r="BP424" i="2"/>
  <c r="BO410" i="2"/>
  <c r="BN396" i="2"/>
  <c r="BN459" i="2"/>
  <c r="BM446" i="2"/>
  <c r="BL432" i="2"/>
  <c r="BK418" i="2"/>
  <c r="BH404" i="2"/>
  <c r="BT439" i="2"/>
  <c r="BS417" i="2"/>
  <c r="BQ454" i="2"/>
  <c r="BP445" i="2"/>
  <c r="BO431" i="2"/>
  <c r="BN417" i="2"/>
  <c r="BM403" i="2"/>
  <c r="BY430" i="2"/>
  <c r="BT458" i="2"/>
  <c r="CL437" i="2"/>
  <c r="CK423" i="2"/>
  <c r="CJ409" i="2"/>
  <c r="CL442" i="2"/>
  <c r="CK428" i="2"/>
  <c r="CJ414" i="2"/>
  <c r="CL427" i="2"/>
  <c r="CM427" i="2" s="1"/>
  <c r="CK413" i="2"/>
  <c r="CM413" i="2" s="1"/>
  <c r="CJ399" i="2"/>
  <c r="CK418" i="2"/>
  <c r="CM418" i="2" s="1"/>
  <c r="CI404" i="2"/>
  <c r="CH395" i="2"/>
  <c r="CH458" i="2"/>
  <c r="CG445" i="2"/>
  <c r="CK406" i="2"/>
  <c r="CM406" i="2" s="1"/>
  <c r="CI400" i="2"/>
  <c r="CH392" i="2"/>
  <c r="CH456" i="2"/>
  <c r="CG442" i="2"/>
  <c r="CL425" i="2"/>
  <c r="CK411" i="2"/>
  <c r="CJ397" i="2"/>
  <c r="CL445" i="2"/>
  <c r="CK431" i="2"/>
  <c r="CL386" i="2"/>
  <c r="CL450" i="2"/>
  <c r="CK436" i="2"/>
  <c r="CJ422" i="2"/>
  <c r="CL435" i="2"/>
  <c r="CM435" i="2" s="1"/>
  <c r="CK421" i="2"/>
  <c r="CM421" i="2" s="1"/>
  <c r="CJ407" i="2"/>
  <c r="CI393" i="2"/>
  <c r="CK450" i="2"/>
  <c r="CI415" i="2"/>
  <c r="CH403" i="2"/>
  <c r="CG389" i="2"/>
  <c r="CG453" i="2"/>
  <c r="CK438" i="2"/>
  <c r="CI411" i="2"/>
  <c r="CH400" i="2"/>
  <c r="CG386" i="2"/>
  <c r="CL433" i="2"/>
  <c r="CK419" i="2"/>
  <c r="CJ405" i="2"/>
  <c r="CL438" i="2"/>
  <c r="CK424" i="2"/>
  <c r="CJ410" i="2"/>
  <c r="CL423" i="2"/>
  <c r="CK409" i="2"/>
  <c r="CJ395" i="2"/>
  <c r="CJ458" i="2"/>
  <c r="CK402" i="2"/>
  <c r="CM402" i="2" s="1"/>
  <c r="CI399" i="2"/>
  <c r="CH391" i="2"/>
  <c r="CH455" i="2"/>
  <c r="CG441" i="2"/>
  <c r="CK390" i="2"/>
  <c r="CM390" i="2" s="1"/>
  <c r="CI395" i="2"/>
  <c r="CH388" i="2"/>
  <c r="CH452" i="2"/>
  <c r="CG438" i="2"/>
  <c r="CL392" i="2"/>
  <c r="CL446" i="2"/>
  <c r="CK417" i="2"/>
  <c r="CM417" i="2" s="1"/>
  <c r="CI410" i="2"/>
  <c r="CK422" i="2"/>
  <c r="CG430" i="2"/>
  <c r="CK410" i="2"/>
  <c r="CM410" i="2" s="1"/>
  <c r="CI407" i="2"/>
  <c r="CH397" i="2"/>
  <c r="CH460" i="2"/>
  <c r="CG447" i="2"/>
  <c r="CI444" i="2"/>
  <c r="CF424" i="2"/>
  <c r="CE410" i="2"/>
  <c r="CH450" i="2"/>
  <c r="CF445" i="2"/>
  <c r="CE431" i="2"/>
  <c r="CD417" i="2"/>
  <c r="CC403" i="2"/>
  <c r="BW386" i="2"/>
  <c r="BX393" i="2"/>
  <c r="BY400" i="2"/>
  <c r="BZ407" i="2"/>
  <c r="CA414" i="2"/>
  <c r="CJ432" i="2"/>
  <c r="CF394" i="2"/>
  <c r="CE392" i="2"/>
  <c r="CE456" i="2"/>
  <c r="CD442" i="2"/>
  <c r="CC428" i="2"/>
  <c r="BU389" i="2"/>
  <c r="BV396" i="2"/>
  <c r="BW403" i="2"/>
  <c r="BX410" i="2"/>
  <c r="CF455" i="2"/>
  <c r="CD448" i="2"/>
  <c r="CA389" i="2"/>
  <c r="BT404" i="2"/>
  <c r="CB416" i="2"/>
  <c r="CI456" i="2"/>
  <c r="CD403" i="2"/>
  <c r="CC453" i="2"/>
  <c r="BT399" i="2"/>
  <c r="BV413" i="2"/>
  <c r="BW422" i="2"/>
  <c r="CH394" i="2"/>
  <c r="CD404" i="2"/>
  <c r="CC454" i="2"/>
  <c r="BU399" i="2"/>
  <c r="BW413" i="2"/>
  <c r="BX422" i="2"/>
  <c r="CA396" i="2"/>
  <c r="CB427" i="2"/>
  <c r="BU435" i="2"/>
  <c r="BV442" i="2"/>
  <c r="BW449" i="2"/>
  <c r="BX456" i="2"/>
  <c r="BS446" i="2"/>
  <c r="BR432" i="2"/>
  <c r="BQ418" i="2"/>
  <c r="CL398" i="2"/>
  <c r="CL447" i="2"/>
  <c r="CJ417" i="2"/>
  <c r="CF387" i="2"/>
  <c r="CG398" i="2"/>
  <c r="CL424" i="2"/>
  <c r="CI391" i="2"/>
  <c r="CH449" i="2"/>
  <c r="CG435" i="2"/>
  <c r="CI387" i="2"/>
  <c r="CF409" i="2"/>
  <c r="CE398" i="2"/>
  <c r="CH402" i="2"/>
  <c r="CF433" i="2"/>
  <c r="CE419" i="2"/>
  <c r="CD405" i="2"/>
  <c r="CC391" i="2"/>
  <c r="CC455" i="2"/>
  <c r="BU392" i="2"/>
  <c r="BV399" i="2"/>
  <c r="BW406" i="2"/>
  <c r="BX413" i="2"/>
  <c r="CL412" i="2"/>
  <c r="CG424" i="2"/>
  <c r="CE444" i="2"/>
  <c r="CD430" i="2"/>
  <c r="CC416" i="2"/>
  <c r="CA387" i="2"/>
  <c r="CB394" i="2"/>
  <c r="BT402" i="2"/>
  <c r="BU409" i="2"/>
  <c r="CF398" i="2"/>
  <c r="CD424" i="2"/>
  <c r="BU387" i="2"/>
  <c r="BW401" i="2"/>
  <c r="BU415" i="2"/>
  <c r="BY423" i="2"/>
  <c r="CE457" i="2"/>
  <c r="CC429" i="2"/>
  <c r="BW396" i="2"/>
  <c r="BY410" i="2"/>
  <c r="BT421" i="2"/>
  <c r="BU428" i="2"/>
  <c r="CC430" i="2"/>
  <c r="BX396" i="2"/>
  <c r="BZ410" i="2"/>
  <c r="BU421" i="2"/>
  <c r="BU386" i="2"/>
  <c r="BU426" i="2"/>
  <c r="CA433" i="2"/>
  <c r="CB440" i="2"/>
  <c r="BT448" i="2"/>
  <c r="BU455" i="2"/>
  <c r="BV461" i="2"/>
  <c r="BS434" i="2"/>
  <c r="BR420" i="2"/>
  <c r="BQ406" i="2"/>
  <c r="CL414" i="2"/>
  <c r="CJ445" i="2"/>
  <c r="CF403" i="2"/>
  <c r="CG414" i="2"/>
  <c r="CL440" i="2"/>
  <c r="CI396" i="2"/>
  <c r="CH389" i="2"/>
  <c r="CH453" i="2"/>
  <c r="CG439" i="2"/>
  <c r="CI408" i="2"/>
  <c r="CF414" i="2"/>
  <c r="CE402" i="2"/>
  <c r="CH418" i="2"/>
  <c r="CF437" i="2"/>
  <c r="CE423" i="2"/>
  <c r="CD409" i="2"/>
  <c r="CC395" i="2"/>
  <c r="CC458" i="2"/>
  <c r="BY392" i="2"/>
  <c r="BZ399" i="2"/>
  <c r="CA406" i="2"/>
  <c r="CB413" i="2"/>
  <c r="CK398" i="2"/>
  <c r="CG440" i="2"/>
  <c r="CF461" i="2"/>
  <c r="CE448" i="2"/>
  <c r="CD434" i="2"/>
  <c r="CC420" i="2"/>
  <c r="BV388" i="2"/>
  <c r="BW395" i="2"/>
  <c r="BX402" i="2"/>
  <c r="BY409" i="2"/>
  <c r="CF423" i="2"/>
  <c r="CD432" i="2"/>
  <c r="BT388" i="2"/>
  <c r="BV402" i="2"/>
  <c r="CA415" i="2"/>
  <c r="CL428" i="2"/>
  <c r="CD387" i="2"/>
  <c r="CC437" i="2"/>
  <c r="BV397" i="2"/>
  <c r="BX411" i="2"/>
  <c r="BX421" i="2"/>
  <c r="CK414" i="2"/>
  <c r="CD388" i="2"/>
  <c r="CC438" i="2"/>
  <c r="BW397" i="2"/>
  <c r="BY411" i="2"/>
  <c r="BY421" i="2"/>
  <c r="BZ389" i="2"/>
  <c r="BZ426" i="2"/>
  <c r="BV434" i="2"/>
  <c r="BW441" i="2"/>
  <c r="BX448" i="2"/>
  <c r="BY455" i="2"/>
  <c r="BZ461" i="2"/>
  <c r="BS438" i="2"/>
  <c r="BR424" i="2"/>
  <c r="CL415" i="2"/>
  <c r="CL448" i="2"/>
  <c r="CG433" i="2"/>
  <c r="CH444" i="2"/>
  <c r="CF420" i="2"/>
  <c r="CI455" i="2"/>
  <c r="CH441" i="2"/>
  <c r="CG427" i="2"/>
  <c r="CJ416" i="2"/>
  <c r="CF386" i="2"/>
  <c r="CE390" i="2"/>
  <c r="CI448" i="2"/>
  <c r="CF425" i="2"/>
  <c r="CE411" i="2"/>
  <c r="CD397" i="2"/>
  <c r="CD460" i="2"/>
  <c r="CC447" i="2"/>
  <c r="BV391" i="2"/>
  <c r="BW398" i="2"/>
  <c r="BX405" i="2"/>
  <c r="BY412" i="2"/>
  <c r="BZ419" i="2"/>
  <c r="CG392" i="2"/>
  <c r="CF450" i="2"/>
  <c r="CE436" i="2"/>
  <c r="CD422" i="2"/>
  <c r="CC408" i="2"/>
  <c r="CB386" i="2"/>
  <c r="BT394" i="2"/>
  <c r="BU401" i="2"/>
  <c r="BV408" i="2"/>
  <c r="CH426" i="2"/>
  <c r="CD408" i="2"/>
  <c r="BY399" i="2"/>
  <c r="CA413" i="2"/>
  <c r="BZ422" i="2"/>
  <c r="CE441" i="2"/>
  <c r="CC413" i="2"/>
  <c r="BY394" i="2"/>
  <c r="CA408" i="2"/>
  <c r="BX425" i="2"/>
  <c r="BW405" i="2"/>
  <c r="BU431" i="2"/>
  <c r="BY458" i="2"/>
  <c r="BQ398" i="2"/>
  <c r="CA419" i="2"/>
  <c r="BV431" i="2"/>
  <c r="BW438" i="2"/>
  <c r="BX445" i="2"/>
  <c r="BY452" i="2"/>
  <c r="BZ458" i="2"/>
  <c r="BS411" i="2"/>
  <c r="BR397" i="2"/>
  <c r="BR460" i="2"/>
  <c r="CD431" i="2"/>
  <c r="CB423" i="2"/>
  <c r="BV432" i="2"/>
  <c r="BW439" i="2"/>
  <c r="BX446" i="2"/>
  <c r="BY453" i="2"/>
  <c r="BZ459" i="2"/>
  <c r="BS420" i="2"/>
  <c r="BR406" i="2"/>
  <c r="BQ392" i="2"/>
  <c r="BQ456" i="2"/>
  <c r="CA436" i="2"/>
  <c r="BS397" i="2"/>
  <c r="BQ447" i="2"/>
  <c r="BP440" i="2"/>
  <c r="BO426" i="2"/>
  <c r="BN412" i="2"/>
  <c r="BM398" i="2"/>
  <c r="BM461" i="2"/>
  <c r="BL448" i="2"/>
  <c r="BK434" i="2"/>
  <c r="CD407" i="2"/>
  <c r="BU446" i="2"/>
  <c r="BR403" i="2"/>
  <c r="BP397" i="2"/>
  <c r="BP460" i="2"/>
  <c r="BO447" i="2"/>
  <c r="BN433" i="2"/>
  <c r="BM419" i="2"/>
  <c r="BZ437" i="2"/>
  <c r="BS405" i="2"/>
  <c r="BQ450" i="2"/>
  <c r="BP442" i="2"/>
  <c r="BO428" i="2"/>
  <c r="BN414" i="2"/>
  <c r="BM400" i="2"/>
  <c r="BL386" i="2"/>
  <c r="BL450" i="2"/>
  <c r="BV429" i="2"/>
  <c r="BO409" i="2"/>
  <c r="BL393" i="2"/>
  <c r="BK439" i="2"/>
  <c r="BH438" i="2"/>
  <c r="BR413" i="2"/>
  <c r="BT434" i="2"/>
  <c r="BX461" i="2"/>
  <c r="BP394" i="2"/>
  <c r="BP456" i="2"/>
  <c r="BL400" i="2"/>
  <c r="BV453" i="2"/>
  <c r="BR391" i="2"/>
  <c r="BO459" i="2"/>
  <c r="BN461" i="2"/>
  <c r="BL402" i="2"/>
  <c r="BK404" i="2"/>
  <c r="BP423" i="2"/>
  <c r="BL425" i="2"/>
  <c r="BH403" i="2"/>
  <c r="BI409" i="2"/>
  <c r="BG394" i="2"/>
  <c r="BF444" i="2"/>
  <c r="BE430" i="2"/>
  <c r="BD416" i="2"/>
  <c r="BC402" i="2"/>
  <c r="BA388" i="2"/>
  <c r="BA452" i="2"/>
  <c r="AZ438" i="2"/>
  <c r="AY424" i="2"/>
  <c r="AX410" i="2"/>
  <c r="AW396" i="2"/>
  <c r="AW459" i="2"/>
  <c r="AV446" i="2"/>
  <c r="AU432" i="2"/>
  <c r="AT418" i="2"/>
  <c r="BR395" i="2"/>
  <c r="BN431" i="2"/>
  <c r="BL443" i="2"/>
  <c r="BH394" i="2"/>
  <c r="BI386" i="2"/>
  <c r="BI450" i="2"/>
  <c r="BG435" i="2"/>
  <c r="BF421" i="2"/>
  <c r="BE407" i="2"/>
  <c r="BV427" i="2"/>
  <c r="CB408" i="2"/>
  <c r="CB432" i="2"/>
  <c r="BW460" i="2"/>
  <c r="BQ410" i="2"/>
  <c r="BZ421" i="2"/>
  <c r="BZ431" i="2"/>
  <c r="CA438" i="2"/>
  <c r="CB445" i="2"/>
  <c r="BT453" i="2"/>
  <c r="BU459" i="2"/>
  <c r="BS415" i="2"/>
  <c r="BR401" i="2"/>
  <c r="BQ387" i="2"/>
  <c r="BZ424" i="2"/>
  <c r="BZ432" i="2"/>
  <c r="CA439" i="2"/>
  <c r="CB446" i="2"/>
  <c r="BT454" i="2"/>
  <c r="BU460" i="2"/>
  <c r="BS424" i="2"/>
  <c r="BR410" i="2"/>
  <c r="BQ396" i="2"/>
  <c r="BQ459" i="2"/>
  <c r="BY438" i="2"/>
  <c r="BS413" i="2"/>
  <c r="BQ453" i="2"/>
  <c r="BP444" i="2"/>
  <c r="BO430" i="2"/>
  <c r="BN416" i="2"/>
  <c r="BM402" i="2"/>
  <c r="BL388" i="2"/>
  <c r="BL452" i="2"/>
  <c r="BK438" i="2"/>
  <c r="CC457" i="2"/>
  <c r="CB447" i="2"/>
  <c r="BR419" i="2"/>
  <c r="BP401" i="2"/>
  <c r="BO387" i="2"/>
  <c r="BO451" i="2"/>
  <c r="BN437" i="2"/>
  <c r="BM423" i="2"/>
  <c r="BX439" i="2"/>
  <c r="BS421" i="2"/>
  <c r="BQ455" i="2"/>
  <c r="BP446" i="2"/>
  <c r="BO432" i="2"/>
  <c r="BN418" i="2"/>
  <c r="BM404" i="2"/>
  <c r="BL390" i="2"/>
  <c r="BL454" i="2"/>
  <c r="BW436" i="2"/>
  <c r="BO425" i="2"/>
  <c r="BL401" i="2"/>
  <c r="BK444" i="2"/>
  <c r="BH442" i="2"/>
  <c r="BI429" i="2"/>
  <c r="BG414" i="2"/>
  <c r="BF400" i="2"/>
  <c r="BE386" i="2"/>
  <c r="BE450" i="2"/>
  <c r="BD436" i="2"/>
  <c r="BC422" i="2"/>
  <c r="BA408" i="2"/>
  <c r="AZ394" i="2"/>
  <c r="AY444" i="2"/>
  <c r="AX430" i="2"/>
  <c r="AW416" i="2"/>
  <c r="AV402" i="2"/>
  <c r="AU388" i="2"/>
  <c r="AU452" i="2"/>
  <c r="AT438" i="2"/>
  <c r="BP411" i="2"/>
  <c r="BM433" i="2"/>
  <c r="BK405" i="2"/>
  <c r="BH419" i="2"/>
  <c r="BI406" i="2"/>
  <c r="BG391" i="2"/>
  <c r="BG455" i="2"/>
  <c r="BF441" i="2"/>
  <c r="BE427" i="2"/>
  <c r="BD413" i="2"/>
  <c r="BC399" i="2"/>
  <c r="CD396" i="2"/>
  <c r="BT422" i="2"/>
  <c r="CA441" i="2"/>
  <c r="BS442" i="2"/>
  <c r="CD455" i="2"/>
  <c r="BV426" i="2"/>
  <c r="CB433" i="2"/>
  <c r="BT441" i="2"/>
  <c r="BU448" i="2"/>
  <c r="BV455" i="2"/>
  <c r="BW461" i="2"/>
  <c r="BS435" i="2"/>
  <c r="BR421" i="2"/>
  <c r="BQ407" i="2"/>
  <c r="BT395" i="2"/>
  <c r="BY427" i="2"/>
  <c r="CB434" i="2"/>
  <c r="BT442" i="2"/>
  <c r="BU449" i="2"/>
  <c r="BV456" i="2"/>
  <c r="BS444" i="2"/>
  <c r="BR430" i="2"/>
  <c r="BQ416" i="2"/>
  <c r="CC425" i="2"/>
  <c r="BX447" i="2"/>
  <c r="BR415" i="2"/>
  <c r="BP400" i="2"/>
  <c r="BO386" i="2"/>
  <c r="BO450" i="2"/>
  <c r="BN436" i="2"/>
  <c r="BM422" i="2"/>
  <c r="BL408" i="2"/>
  <c r="BK394" i="2"/>
  <c r="BW428" i="2"/>
  <c r="CA456" i="2"/>
  <c r="BQ421" i="2"/>
  <c r="BP421" i="2"/>
  <c r="BO407" i="2"/>
  <c r="BN393" i="2"/>
  <c r="BN457" i="2"/>
  <c r="CA388" i="2"/>
  <c r="BW448" i="2"/>
  <c r="BR423" i="2"/>
  <c r="BP402" i="2"/>
  <c r="BO388" i="2"/>
  <c r="BO452" i="2"/>
  <c r="BN438" i="2"/>
  <c r="BM424" i="2"/>
  <c r="BL410" i="2"/>
  <c r="BK396" i="2"/>
  <c r="BS457" i="2"/>
  <c r="BN427" i="2"/>
  <c r="BL441" i="2"/>
  <c r="BH393" i="2"/>
  <c r="BH461" i="2"/>
  <c r="BI449" i="2"/>
  <c r="BG434" i="2"/>
  <c r="BF420" i="2"/>
  <c r="BE406" i="2"/>
  <c r="BD392" i="2"/>
  <c r="BD456" i="2"/>
  <c r="BC442" i="2"/>
  <c r="BA428" i="2"/>
  <c r="AZ414" i="2"/>
  <c r="AY400" i="2"/>
  <c r="AX386" i="2"/>
  <c r="AX450" i="2"/>
  <c r="AW436" i="2"/>
  <c r="AV422" i="2"/>
  <c r="AU408" i="2"/>
  <c r="AT394" i="2"/>
  <c r="BT431" i="2"/>
  <c r="BO413" i="2"/>
  <c r="BL395" i="2"/>
  <c r="BK440" i="2"/>
  <c r="BH439" i="2"/>
  <c r="BI426" i="2"/>
  <c r="BG411" i="2"/>
  <c r="BF397" i="2"/>
  <c r="BF460" i="2"/>
  <c r="BE447" i="2"/>
  <c r="BD433" i="2"/>
  <c r="BC419" i="2"/>
  <c r="CF413" i="2"/>
  <c r="BX415" i="2"/>
  <c r="BX436" i="2"/>
  <c r="BS394" i="2"/>
  <c r="CG459" i="2"/>
  <c r="BX424" i="2"/>
  <c r="BY432" i="2"/>
  <c r="BZ439" i="2"/>
  <c r="CA446" i="2"/>
  <c r="CB453" i="2"/>
  <c r="BT460" i="2"/>
  <c r="BS423" i="2"/>
  <c r="BR409" i="2"/>
  <c r="BQ395" i="2"/>
  <c r="CC449" i="2"/>
  <c r="CA425" i="2"/>
  <c r="BY433" i="2"/>
  <c r="BZ440" i="2"/>
  <c r="CA447" i="2"/>
  <c r="CB454" i="2"/>
  <c r="BT461" i="2"/>
  <c r="BS432" i="2"/>
  <c r="BR418" i="2"/>
  <c r="BQ404" i="2"/>
  <c r="BP390" i="2"/>
  <c r="BU442" i="2"/>
  <c r="BS445" i="2"/>
  <c r="BP452" i="2"/>
  <c r="BO438" i="2"/>
  <c r="BN424" i="2"/>
  <c r="BM410" i="2"/>
  <c r="BL396" i="2"/>
  <c r="BL459" i="2"/>
  <c r="BK446" i="2"/>
  <c r="BZ413" i="2"/>
  <c r="BX451" i="2"/>
  <c r="BR451" i="2"/>
  <c r="BP409" i="2"/>
  <c r="BO395" i="2"/>
  <c r="BO458" i="2"/>
  <c r="BN445" i="2"/>
  <c r="BM431" i="2"/>
  <c r="BT443" i="2"/>
  <c r="BS453" i="2"/>
  <c r="BP388" i="2"/>
  <c r="BP454" i="2"/>
  <c r="BO440" i="2"/>
  <c r="BN426" i="2"/>
  <c r="BM412" i="2"/>
  <c r="BL398" i="2"/>
  <c r="BL461" i="2"/>
  <c r="BY450" i="2"/>
  <c r="BO457" i="2"/>
  <c r="BL417" i="2"/>
  <c r="BK455" i="2"/>
  <c r="BH450" i="2"/>
  <c r="BI437" i="2"/>
  <c r="BG422" i="2"/>
  <c r="BF408" i="2"/>
  <c r="BE394" i="2"/>
  <c r="BD444" i="2"/>
  <c r="BC430" i="2"/>
  <c r="BA416" i="2"/>
  <c r="AZ402" i="2"/>
  <c r="AY388" i="2"/>
  <c r="AY452" i="2"/>
  <c r="AX438" i="2"/>
  <c r="AW424" i="2"/>
  <c r="AV410" i="2"/>
  <c r="AU396" i="2"/>
  <c r="AU459" i="2"/>
  <c r="AT446" i="2"/>
  <c r="BP443" i="2"/>
  <c r="BM449" i="2"/>
  <c r="BK421" i="2"/>
  <c r="BH427" i="2"/>
  <c r="BI414" i="2"/>
  <c r="BG399" i="2"/>
  <c r="BF449" i="2"/>
  <c r="BD409" i="2"/>
  <c r="BC447" i="2"/>
  <c r="BA437" i="2"/>
  <c r="AZ423" i="2"/>
  <c r="AY409" i="2"/>
  <c r="AX395" i="2"/>
  <c r="AX458" i="2"/>
  <c r="AW445" i="2"/>
  <c r="AV431" i="2"/>
  <c r="AU417" i="2"/>
  <c r="CA424" i="2"/>
  <c r="BO401" i="2"/>
  <c r="BL389" i="2"/>
  <c r="BK436" i="2"/>
  <c r="BH436" i="2"/>
  <c r="BI423" i="2"/>
  <c r="BG408" i="2"/>
  <c r="BF394" i="2"/>
  <c r="BE444" i="2"/>
  <c r="BD430" i="2"/>
  <c r="BC416" i="2"/>
  <c r="BA402" i="2"/>
  <c r="AZ388" i="2"/>
  <c r="AZ452" i="2"/>
  <c r="AY438" i="2"/>
  <c r="AX424" i="2"/>
  <c r="AW410" i="2"/>
  <c r="AV396" i="2"/>
  <c r="AV459" i="2"/>
  <c r="AU446" i="2"/>
  <c r="BL407" i="2"/>
  <c r="BG417" i="2"/>
  <c r="BD439" i="2"/>
  <c r="AZ460" i="2"/>
  <c r="AV405" i="2"/>
  <c r="AT433" i="2"/>
  <c r="AS423" i="2"/>
  <c r="AR408" i="2"/>
  <c r="BD415" i="2"/>
  <c r="BQ399" i="2"/>
  <c r="BU441" i="2"/>
  <c r="BS436" i="2"/>
  <c r="CB443" i="2"/>
  <c r="BO442" i="2"/>
  <c r="BK386" i="2"/>
  <c r="BQ389" i="2"/>
  <c r="BN449" i="2"/>
  <c r="BQ429" i="2"/>
  <c r="BO396" i="2"/>
  <c r="BN398" i="2"/>
  <c r="BM416" i="2"/>
  <c r="BL418" i="2"/>
  <c r="BK420" i="2"/>
  <c r="BN395" i="2"/>
  <c r="BL457" i="2"/>
  <c r="BH422" i="2"/>
  <c r="BI425" i="2"/>
  <c r="BG410" i="2"/>
  <c r="BF396" i="2"/>
  <c r="BF459" i="2"/>
  <c r="BE446" i="2"/>
  <c r="BD432" i="2"/>
  <c r="BC418" i="2"/>
  <c r="BA404" i="2"/>
  <c r="AZ390" i="2"/>
  <c r="AZ454" i="2"/>
  <c r="AY440" i="2"/>
  <c r="AX426" i="2"/>
  <c r="AW412" i="2"/>
  <c r="AV398" i="2"/>
  <c r="AV461" i="2"/>
  <c r="AU448" i="2"/>
  <c r="AT434" i="2"/>
  <c r="BP395" i="2"/>
  <c r="BM417" i="2"/>
  <c r="BK397" i="2"/>
  <c r="BH415" i="2"/>
  <c r="BI402" i="2"/>
  <c r="BG387" i="2"/>
  <c r="BG451" i="2"/>
  <c r="BF437" i="2"/>
  <c r="BE423" i="2"/>
  <c r="CE442" i="2"/>
  <c r="BV420" i="2"/>
  <c r="BT440" i="2"/>
  <c r="BS426" i="2"/>
  <c r="CD423" i="2"/>
  <c r="BZ425" i="2"/>
  <c r="BX433" i="2"/>
  <c r="BY440" i="2"/>
  <c r="BZ447" i="2"/>
  <c r="CA454" i="2"/>
  <c r="CB460" i="2"/>
  <c r="BS431" i="2"/>
  <c r="BR417" i="2"/>
  <c r="BQ403" i="2"/>
  <c r="BX391" i="2"/>
  <c r="BT427" i="2"/>
  <c r="BX434" i="2"/>
  <c r="BY441" i="2"/>
  <c r="BZ448" i="2"/>
  <c r="CA455" i="2"/>
  <c r="CB461" i="2"/>
  <c r="BS440" i="2"/>
  <c r="BR426" i="2"/>
  <c r="BQ412" i="2"/>
  <c r="CE453" i="2"/>
  <c r="BZ445" i="2"/>
  <c r="BR399" i="2"/>
  <c r="BP396" i="2"/>
  <c r="BP459" i="2"/>
  <c r="BO446" i="2"/>
  <c r="BN432" i="2"/>
  <c r="BM418" i="2"/>
  <c r="BL404" i="2"/>
  <c r="BK390" i="2"/>
  <c r="BK454" i="2"/>
  <c r="BT426" i="2"/>
  <c r="BT455" i="2"/>
  <c r="BQ405" i="2"/>
  <c r="BP417" i="2"/>
  <c r="BO403" i="2"/>
  <c r="BN389" i="2"/>
  <c r="BN453" i="2"/>
  <c r="CD439" i="2"/>
  <c r="BY446" i="2"/>
  <c r="BR407" i="2"/>
  <c r="BP398" i="2"/>
  <c r="BP461" i="2"/>
  <c r="BO448" i="2"/>
  <c r="BN434" i="2"/>
  <c r="BM420" i="2"/>
  <c r="BL406" i="2"/>
  <c r="BK392" i="2"/>
  <c r="BS393" i="2"/>
  <c r="BN411" i="2"/>
  <c r="BL433" i="2"/>
  <c r="BH387" i="2"/>
  <c r="BI445" i="2"/>
  <c r="BG430" i="2"/>
  <c r="BF416" i="2"/>
  <c r="BE402" i="2"/>
  <c r="BD388" i="2"/>
  <c r="BD452" i="2"/>
  <c r="BC438" i="2"/>
  <c r="BA424" i="2"/>
  <c r="AZ410" i="2"/>
  <c r="AY396" i="2"/>
  <c r="AY459" i="2"/>
  <c r="AX446" i="2"/>
  <c r="AW432" i="2"/>
  <c r="AV418" i="2"/>
  <c r="AU404" i="2"/>
  <c r="AT390" i="2"/>
  <c r="BY418" i="2"/>
  <c r="BO397" i="2"/>
  <c r="BL387" i="2"/>
  <c r="BK435" i="2"/>
  <c r="BH435" i="2"/>
  <c r="BI422" i="2"/>
  <c r="BG407" i="2"/>
  <c r="BF393" i="2"/>
  <c r="BF457" i="2"/>
  <c r="BE443" i="2"/>
  <c r="BD429" i="2"/>
  <c r="BC415" i="2"/>
  <c r="CC446" i="2"/>
  <c r="BV393" i="2"/>
  <c r="CB448" i="2"/>
  <c r="BR428" i="2"/>
  <c r="BV401" i="2"/>
  <c r="BY428" i="2"/>
  <c r="BZ435" i="2"/>
  <c r="CA442" i="2"/>
  <c r="CB449" i="2"/>
  <c r="BT457" i="2"/>
  <c r="BS387" i="2"/>
  <c r="BS451" i="2"/>
  <c r="BR437" i="2"/>
  <c r="BQ423" i="2"/>
  <c r="BV409" i="2"/>
  <c r="BY429" i="2"/>
  <c r="BZ436" i="2"/>
  <c r="CA443" i="2"/>
  <c r="CB450" i="2"/>
  <c r="BS396" i="2"/>
  <c r="BS459" i="2"/>
  <c r="BR446" i="2"/>
  <c r="BQ432" i="2"/>
  <c r="BW425" i="2"/>
  <c r="BY454" i="2"/>
  <c r="BQ401" i="2"/>
  <c r="BP416" i="2"/>
  <c r="BO402" i="2"/>
  <c r="BN388" i="2"/>
  <c r="BN452" i="2"/>
  <c r="BM438" i="2"/>
  <c r="BL424" i="2"/>
  <c r="BK410" i="2"/>
  <c r="BH396" i="2"/>
  <c r="BX435" i="2"/>
  <c r="BQ443" i="2"/>
  <c r="BP437" i="2"/>
  <c r="BO423" i="2"/>
  <c r="BN409" i="2"/>
  <c r="BM395" i="2"/>
  <c r="BY426" i="2"/>
  <c r="BX455" i="2"/>
  <c r="BQ409" i="2"/>
  <c r="BP418" i="2"/>
  <c r="BO404" i="2"/>
  <c r="BN390" i="2"/>
  <c r="BN454" i="2"/>
  <c r="BM440" i="2"/>
  <c r="BL426" i="2"/>
  <c r="BK412" i="2"/>
  <c r="BP389" i="2"/>
  <c r="BM413" i="2"/>
  <c r="BK395" i="2"/>
  <c r="BH414" i="2"/>
  <c r="BI401" i="2"/>
  <c r="BG386" i="2"/>
  <c r="BG450" i="2"/>
  <c r="BF436" i="2"/>
  <c r="BE422" i="2"/>
  <c r="BD408" i="2"/>
  <c r="BC394" i="2"/>
  <c r="BA444" i="2"/>
  <c r="AZ430" i="2"/>
  <c r="AY416" i="2"/>
  <c r="AX402" i="2"/>
  <c r="AW388" i="2"/>
  <c r="AW452" i="2"/>
  <c r="AV438" i="2"/>
  <c r="AU424" i="2"/>
  <c r="AT410" i="2"/>
  <c r="BX458" i="2"/>
  <c r="BN399" i="2"/>
  <c r="BL427" i="2"/>
  <c r="BK460" i="2"/>
  <c r="BH455" i="2"/>
  <c r="BI442" i="2"/>
  <c r="BG427" i="2"/>
  <c r="BF413" i="2"/>
  <c r="BE399" i="2"/>
  <c r="BD449" i="2"/>
  <c r="BC435" i="2"/>
  <c r="CD428" i="2"/>
  <c r="CA423" i="2"/>
  <c r="BY443" i="2"/>
  <c r="BT387" i="2"/>
  <c r="CB426" i="2"/>
  <c r="BW434" i="2"/>
  <c r="BX441" i="2"/>
  <c r="BY448" i="2"/>
  <c r="BZ455" i="2"/>
  <c r="CA461" i="2"/>
  <c r="BS439" i="2"/>
  <c r="BR425" i="2"/>
  <c r="BQ411" i="2"/>
  <c r="BY398" i="2"/>
  <c r="BV428" i="2"/>
  <c r="BW435" i="2"/>
  <c r="BX442" i="2"/>
  <c r="BY449" i="2"/>
  <c r="BZ456" i="2"/>
  <c r="BS448" i="2"/>
  <c r="BR434" i="2"/>
  <c r="BQ420" i="2"/>
  <c r="CB395" i="2"/>
  <c r="BV449" i="2"/>
  <c r="BR431" i="2"/>
  <c r="BP404" i="2"/>
  <c r="BO390" i="2"/>
  <c r="BO454" i="2"/>
  <c r="BN440" i="2"/>
  <c r="BM426" i="2"/>
  <c r="BL412" i="2"/>
  <c r="BK398" i="2"/>
  <c r="BK461" i="2"/>
  <c r="BU430" i="2"/>
  <c r="BQ427" i="2"/>
  <c r="BP425" i="2"/>
  <c r="BO411" i="2"/>
  <c r="BN397" i="2"/>
  <c r="BN460" i="2"/>
  <c r="BT403" i="2"/>
  <c r="BU450" i="2"/>
  <c r="BR439" i="2"/>
  <c r="BP406" i="2"/>
  <c r="BO392" i="2"/>
  <c r="BO456" i="2"/>
  <c r="BN442" i="2"/>
  <c r="BM428" i="2"/>
  <c r="BL414" i="2"/>
  <c r="BK400" i="2"/>
  <c r="BR443" i="2"/>
  <c r="BN443" i="2"/>
  <c r="BL449" i="2"/>
  <c r="BH398" i="2"/>
  <c r="BI389" i="2"/>
  <c r="BI453" i="2"/>
  <c r="BG438" i="2"/>
  <c r="BF424" i="2"/>
  <c r="BE410" i="2"/>
  <c r="BD396" i="2"/>
  <c r="BD459" i="2"/>
  <c r="BC446" i="2"/>
  <c r="BA432" i="2"/>
  <c r="AZ418" i="2"/>
  <c r="AY404" i="2"/>
  <c r="AX390" i="2"/>
  <c r="AX454" i="2"/>
  <c r="AW440" i="2"/>
  <c r="AV426" i="2"/>
  <c r="AU412" i="2"/>
  <c r="AT398" i="2"/>
  <c r="BU438" i="2"/>
  <c r="BO429" i="2"/>
  <c r="BL403" i="2"/>
  <c r="BK445" i="2"/>
  <c r="BH443" i="2"/>
  <c r="BI430" i="2"/>
  <c r="BG415" i="2"/>
  <c r="BF401" i="2"/>
  <c r="BE387" i="2"/>
  <c r="BD441" i="2"/>
  <c r="BA389" i="2"/>
  <c r="BA453" i="2"/>
  <c r="AZ439" i="2"/>
  <c r="AY425" i="2"/>
  <c r="AX411" i="2"/>
  <c r="AW397" i="2"/>
  <c r="AW460" i="2"/>
  <c r="AV447" i="2"/>
  <c r="AU433" i="2"/>
  <c r="BU454" i="2"/>
  <c r="BN387" i="2"/>
  <c r="BL421" i="2"/>
  <c r="BK457" i="2"/>
  <c r="BH452" i="2"/>
  <c r="BI439" i="2"/>
  <c r="BG424" i="2"/>
  <c r="BF410" i="2"/>
  <c r="BE396" i="2"/>
  <c r="BE459" i="2"/>
  <c r="BD446" i="2"/>
  <c r="BC432" i="2"/>
  <c r="BA418" i="2"/>
  <c r="AZ404" i="2"/>
  <c r="AY390" i="2"/>
  <c r="AY454" i="2"/>
  <c r="AX440" i="2"/>
  <c r="AW426" i="2"/>
  <c r="AV412" i="2"/>
  <c r="AU398" i="2"/>
  <c r="AU461" i="2"/>
  <c r="BK448" i="2"/>
  <c r="BF403" i="2"/>
  <c r="BC425" i="2"/>
  <c r="AY447" i="2"/>
  <c r="AU391" i="2"/>
  <c r="AT453" i="2"/>
  <c r="AS439" i="2"/>
  <c r="AR424" i="2"/>
  <c r="AZ405" i="2"/>
  <c r="AS401" i="2"/>
  <c r="AZ457" i="2"/>
  <c r="AR427" i="2"/>
  <c r="BK453" i="2"/>
  <c r="BF407" i="2"/>
  <c r="BC429" i="2"/>
  <c r="CB387" i="2"/>
  <c r="BV448" i="2"/>
  <c r="BR422" i="2"/>
  <c r="BS460" i="2"/>
  <c r="BN428" i="2"/>
  <c r="BK450" i="2"/>
  <c r="BP413" i="2"/>
  <c r="CF435" i="2"/>
  <c r="BP393" i="2"/>
  <c r="BO412" i="2"/>
  <c r="BN430" i="2"/>
  <c r="BM432" i="2"/>
  <c r="BL434" i="2"/>
  <c r="BZ457" i="2"/>
  <c r="BN458" i="2"/>
  <c r="BK411" i="2"/>
  <c r="BH454" i="2"/>
  <c r="BI441" i="2"/>
  <c r="BG426" i="2"/>
  <c r="BF412" i="2"/>
  <c r="BE398" i="2"/>
  <c r="BE461" i="2"/>
  <c r="BD448" i="2"/>
  <c r="BC434" i="2"/>
  <c r="BA420" i="2"/>
  <c r="AZ406" i="2"/>
  <c r="AY392" i="2"/>
  <c r="AY456" i="2"/>
  <c r="AX442" i="2"/>
  <c r="AW428" i="2"/>
  <c r="AV414" i="2"/>
  <c r="AU400" i="2"/>
  <c r="AT386" i="2"/>
  <c r="CE421" i="2"/>
  <c r="BP458" i="2"/>
  <c r="BM457" i="2"/>
  <c r="BK429" i="2"/>
  <c r="BH431" i="2"/>
  <c r="BI418" i="2"/>
  <c r="BG403" i="2"/>
  <c r="BF389" i="2"/>
  <c r="BF453" i="2"/>
  <c r="BE439" i="2"/>
  <c r="CC414" i="2"/>
  <c r="CC401" i="2"/>
  <c r="BU447" i="2"/>
  <c r="BR412" i="2"/>
  <c r="BZ397" i="2"/>
  <c r="BT428" i="2"/>
  <c r="BV435" i="2"/>
  <c r="BW442" i="2"/>
  <c r="BX449" i="2"/>
  <c r="BY456" i="2"/>
  <c r="BS447" i="2"/>
  <c r="BR433" i="2"/>
  <c r="BQ419" i="2"/>
  <c r="BZ405" i="2"/>
  <c r="BU429" i="2"/>
  <c r="BV436" i="2"/>
  <c r="BW443" i="2"/>
  <c r="BX450" i="2"/>
  <c r="BY457" i="2"/>
  <c r="BS392" i="2"/>
  <c r="BS456" i="2"/>
  <c r="BR442" i="2"/>
  <c r="BQ428" i="2"/>
  <c r="CA420" i="2"/>
  <c r="CA452" i="2"/>
  <c r="BP412" i="2"/>
  <c r="BO398" i="2"/>
  <c r="BO461" i="2"/>
  <c r="BN448" i="2"/>
  <c r="BM434" i="2"/>
  <c r="BL420" i="2"/>
  <c r="BK406" i="2"/>
  <c r="BH392" i="2"/>
  <c r="BZ433" i="2"/>
  <c r="BU461" i="2"/>
  <c r="BQ438" i="2"/>
  <c r="BP433" i="2"/>
  <c r="BO419" i="2"/>
  <c r="BN405" i="2"/>
  <c r="BM391" i="2"/>
  <c r="BT424" i="2"/>
  <c r="BZ453" i="2"/>
  <c r="BQ393" i="2"/>
  <c r="BP414" i="2"/>
  <c r="BO400" i="2"/>
  <c r="BN386" i="2"/>
  <c r="BN450" i="2"/>
  <c r="BM436" i="2"/>
  <c r="BL422" i="2"/>
  <c r="BK408" i="2"/>
  <c r="BQ446" i="2"/>
  <c r="BM397" i="2"/>
  <c r="BK387" i="2"/>
  <c r="BH409" i="2"/>
  <c r="BI397" i="2"/>
  <c r="BI460" i="2"/>
  <c r="BG446" i="2"/>
  <c r="BF432" i="2"/>
  <c r="BE418" i="2"/>
  <c r="BD404" i="2"/>
  <c r="BC390" i="2"/>
  <c r="BC454" i="2"/>
  <c r="BA440" i="2"/>
  <c r="AZ426" i="2"/>
  <c r="AY412" i="2"/>
  <c r="AX398" i="2"/>
  <c r="AX461" i="2"/>
  <c r="AW448" i="2"/>
  <c r="AV434" i="2"/>
  <c r="AU420" i="2"/>
  <c r="AT406" i="2"/>
  <c r="BW452" i="2"/>
  <c r="BO460" i="2"/>
  <c r="BL419" i="2"/>
  <c r="BK456" i="2"/>
  <c r="BH451" i="2"/>
  <c r="BI438" i="2"/>
  <c r="BG423" i="2"/>
  <c r="BF409" i="2"/>
  <c r="BE395" i="2"/>
  <c r="BE458" i="2"/>
  <c r="BD445" i="2"/>
  <c r="CB421" i="2"/>
  <c r="BV398" i="2"/>
  <c r="BW427" i="2"/>
  <c r="BT456" i="2"/>
  <c r="BR459" i="2"/>
  <c r="BT415" i="2"/>
  <c r="BW430" i="2"/>
  <c r="BX437" i="2"/>
  <c r="BY444" i="2"/>
  <c r="BZ451" i="2"/>
  <c r="BS403" i="2"/>
  <c r="BR389" i="2"/>
  <c r="BR453" i="2"/>
  <c r="CE445" i="2"/>
  <c r="BW420" i="2"/>
  <c r="BW431" i="2"/>
  <c r="BX438" i="2"/>
  <c r="BY445" i="2"/>
  <c r="BZ452" i="2"/>
  <c r="CA458" i="2"/>
  <c r="BS412" i="2"/>
  <c r="BR398" i="2"/>
  <c r="BR461" i="2"/>
  <c r="BQ448" i="2"/>
  <c r="BV433" i="2"/>
  <c r="BZ460" i="2"/>
  <c r="BQ437" i="2"/>
  <c r="BP432" i="2"/>
  <c r="BO418" i="2"/>
  <c r="BN404" i="2"/>
  <c r="BM390" i="2"/>
  <c r="BM454" i="2"/>
  <c r="BL440" i="2"/>
  <c r="BK426" i="2"/>
  <c r="BH412" i="2"/>
  <c r="BY442" i="2"/>
  <c r="BS449" i="2"/>
  <c r="BP387" i="2"/>
  <c r="BP453" i="2"/>
  <c r="BO439" i="2"/>
  <c r="BN425" i="2"/>
  <c r="BM411" i="2"/>
  <c r="BU434" i="2"/>
  <c r="BY461" i="2"/>
  <c r="BQ439" i="2"/>
  <c r="BP434" i="2"/>
  <c r="BO420" i="2"/>
  <c r="BN406" i="2"/>
  <c r="BM392" i="2"/>
  <c r="BM456" i="2"/>
  <c r="BL442" i="2"/>
  <c r="BK428" i="2"/>
  <c r="BP455" i="2"/>
  <c r="BM455" i="2"/>
  <c r="BK427" i="2"/>
  <c r="BH430" i="2"/>
  <c r="BI417" i="2"/>
  <c r="BG402" i="2"/>
  <c r="BF388" i="2"/>
  <c r="BF452" i="2"/>
  <c r="BE438" i="2"/>
  <c r="BD424" i="2"/>
  <c r="BC410" i="2"/>
  <c r="BA396" i="2"/>
  <c r="BA459" i="2"/>
  <c r="AZ446" i="2"/>
  <c r="AY432" i="2"/>
  <c r="AX418" i="2"/>
  <c r="AW404" i="2"/>
  <c r="AV390" i="2"/>
  <c r="AV454" i="2"/>
  <c r="AU440" i="2"/>
  <c r="AT426" i="2"/>
  <c r="BQ430" i="2"/>
  <c r="BL458" i="2"/>
  <c r="BH405" i="2"/>
  <c r="BI394" i="2"/>
  <c r="BG443" i="2"/>
  <c r="BF429" i="2"/>
  <c r="BE415" i="2"/>
  <c r="BD401" i="2"/>
  <c r="BC387" i="2"/>
  <c r="BC451" i="2"/>
  <c r="BY387" i="2"/>
  <c r="BX407" i="2"/>
  <c r="BZ450" i="2"/>
  <c r="BR440" i="2"/>
  <c r="CA404" i="2"/>
  <c r="BT429" i="2"/>
  <c r="BU436" i="2"/>
  <c r="BV443" i="2"/>
  <c r="BW450" i="2"/>
  <c r="BX457" i="2"/>
  <c r="BS391" i="2"/>
  <c r="BS455" i="2"/>
  <c r="BR441" i="2"/>
  <c r="CI424" i="2"/>
  <c r="CA412" i="2"/>
  <c r="BT430" i="2"/>
  <c r="BU437" i="2"/>
  <c r="BV444" i="2"/>
  <c r="BW451" i="2"/>
  <c r="BS400" i="2"/>
  <c r="BR386" i="2"/>
  <c r="BR450" i="2"/>
  <c r="BQ436" i="2"/>
  <c r="CA427" i="2"/>
  <c r="BW456" i="2"/>
  <c r="BQ417" i="2"/>
  <c r="BP420" i="2"/>
  <c r="BO406" i="2"/>
  <c r="BN392" i="2"/>
  <c r="BN456" i="2"/>
  <c r="BM442" i="2"/>
  <c r="BL428" i="2"/>
  <c r="BK414" i="2"/>
  <c r="BH400" i="2"/>
  <c r="BV437" i="2"/>
  <c r="BS401" i="2"/>
  <c r="BQ449" i="2"/>
  <c r="BP441" i="2"/>
  <c r="BO427" i="2"/>
  <c r="BN413" i="2"/>
  <c r="BM399" i="2"/>
  <c r="CA428" i="2"/>
  <c r="BV457" i="2"/>
  <c r="BQ422" i="2"/>
  <c r="BP422" i="2"/>
  <c r="BO408" i="2"/>
  <c r="BN394" i="2"/>
  <c r="BM444" i="2"/>
  <c r="BL430" i="2"/>
  <c r="BK416" i="2"/>
  <c r="BP407" i="2"/>
  <c r="BM429" i="2"/>
  <c r="BK403" i="2"/>
  <c r="BH418" i="2"/>
  <c r="BI405" i="2"/>
  <c r="BG390" i="2"/>
  <c r="BG454" i="2"/>
  <c r="BF440" i="2"/>
  <c r="BE426" i="2"/>
  <c r="BD412" i="2"/>
  <c r="BC398" i="2"/>
  <c r="BC461" i="2"/>
  <c r="BA448" i="2"/>
  <c r="AZ434" i="2"/>
  <c r="AY420" i="2"/>
  <c r="AX406" i="2"/>
  <c r="AW392" i="2"/>
  <c r="AW456" i="2"/>
  <c r="AV442" i="2"/>
  <c r="AU428" i="2"/>
  <c r="AT414" i="2"/>
  <c r="BS409" i="2"/>
  <c r="BN415" i="2"/>
  <c r="BL435" i="2"/>
  <c r="BH389" i="2"/>
  <c r="BH458" i="2"/>
  <c r="BI446" i="2"/>
  <c r="BG431" i="2"/>
  <c r="BF417" i="2"/>
  <c r="BE403" i="2"/>
  <c r="BC395" i="2"/>
  <c r="BA405" i="2"/>
  <c r="AZ391" i="2"/>
  <c r="AZ455" i="2"/>
  <c r="AY441" i="2"/>
  <c r="AX427" i="2"/>
  <c r="AW413" i="2"/>
  <c r="AV399" i="2"/>
  <c r="AU449" i="2"/>
  <c r="BQ397" i="2"/>
  <c r="BN451" i="2"/>
  <c r="BL453" i="2"/>
  <c r="BH401" i="2"/>
  <c r="BI391" i="2"/>
  <c r="BI455" i="2"/>
  <c r="BG440" i="2"/>
  <c r="BF426" i="2"/>
  <c r="BE412" i="2"/>
  <c r="BD398" i="2"/>
  <c r="BD461" i="2"/>
  <c r="BC448" i="2"/>
  <c r="BA434" i="2"/>
  <c r="AZ420" i="2"/>
  <c r="AY406" i="2"/>
  <c r="AX392" i="2"/>
  <c r="AX456" i="2"/>
  <c r="AW442" i="2"/>
  <c r="AV428" i="2"/>
  <c r="AU414" i="2"/>
  <c r="BZ441" i="2"/>
  <c r="BH445" i="2"/>
  <c r="BE389" i="2"/>
  <c r="BA411" i="2"/>
  <c r="AX433" i="2"/>
  <c r="AU455" i="2"/>
  <c r="AS391" i="2"/>
  <c r="AS455" i="2"/>
  <c r="AR440" i="2"/>
  <c r="AX425" i="2"/>
  <c r="AS445" i="2"/>
  <c r="AV433" i="2"/>
  <c r="CA448" i="2"/>
  <c r="BH449" i="2"/>
  <c r="BE393" i="2"/>
  <c r="BA415" i="2"/>
  <c r="AX437" i="2"/>
  <c r="BX426" i="2"/>
  <c r="BW455" i="2"/>
  <c r="BQ408" i="2"/>
  <c r="BP391" i="2"/>
  <c r="BM414" i="2"/>
  <c r="BY422" i="2"/>
  <c r="BO399" i="2"/>
  <c r="CA444" i="2"/>
  <c r="BP426" i="2"/>
  <c r="BO444" i="2"/>
  <c r="BN446" i="2"/>
  <c r="BM448" i="2"/>
  <c r="BK388" i="2"/>
  <c r="BQ425" i="2"/>
  <c r="BM439" i="2"/>
  <c r="BK459" i="2"/>
  <c r="BI393" i="2"/>
  <c r="BI457" i="2"/>
  <c r="BG442" i="2"/>
  <c r="BF428" i="2"/>
  <c r="BE414" i="2"/>
  <c r="BD400" i="2"/>
  <c r="BC386" i="2"/>
  <c r="BC450" i="2"/>
  <c r="BA436" i="2"/>
  <c r="AZ422" i="2"/>
  <c r="AY408" i="2"/>
  <c r="AX394" i="2"/>
  <c r="AW444" i="2"/>
  <c r="AV430" i="2"/>
  <c r="AU416" i="2"/>
  <c r="AT402" i="2"/>
  <c r="BV445" i="2"/>
  <c r="BO445" i="2"/>
  <c r="BL411" i="2"/>
  <c r="BK451" i="2"/>
  <c r="BH447" i="2"/>
  <c r="BI434" i="2"/>
  <c r="BG419" i="2"/>
  <c r="BF405" i="2"/>
  <c r="BE391" i="2"/>
  <c r="BT420" i="2"/>
  <c r="BZ394" i="2"/>
  <c r="CB424" i="2"/>
  <c r="BV454" i="2"/>
  <c r="BR456" i="2"/>
  <c r="CB411" i="2"/>
  <c r="CB429" i="2"/>
  <c r="BT437" i="2"/>
  <c r="BU444" i="2"/>
  <c r="BV451" i="2"/>
  <c r="BS399" i="2"/>
  <c r="BR449" i="2"/>
  <c r="CE405" i="2"/>
  <c r="BT418" i="2"/>
  <c r="CB430" i="2"/>
  <c r="BT438" i="2"/>
  <c r="BU445" i="2"/>
  <c r="BV452" i="2"/>
  <c r="BW458" i="2"/>
  <c r="BS408" i="2"/>
  <c r="BR394" i="2"/>
  <c r="BQ444" i="2"/>
  <c r="BX431" i="2"/>
  <c r="CB458" i="2"/>
  <c r="BQ431" i="2"/>
  <c r="BP428" i="2"/>
  <c r="BO414" i="2"/>
  <c r="BN400" i="2"/>
  <c r="BM386" i="2"/>
  <c r="BM450" i="2"/>
  <c r="BL436" i="2"/>
  <c r="BK422" i="2"/>
  <c r="BH408" i="2"/>
  <c r="CA440" i="2"/>
  <c r="BS433" i="2"/>
  <c r="BQ458" i="2"/>
  <c r="BP449" i="2"/>
  <c r="BO435" i="2"/>
  <c r="BN421" i="2"/>
  <c r="BM407" i="2"/>
  <c r="BW432" i="2"/>
  <c r="CA459" i="2"/>
  <c r="BQ434" i="2"/>
  <c r="BP430" i="2"/>
  <c r="BO416" i="2"/>
  <c r="BN402" i="2"/>
  <c r="BM388" i="2"/>
  <c r="BM452" i="2"/>
  <c r="BL438" i="2"/>
  <c r="BK424" i="2"/>
  <c r="BP439" i="2"/>
  <c r="BM447" i="2"/>
  <c r="BK419" i="2"/>
  <c r="BH426" i="2"/>
  <c r="BI413" i="2"/>
  <c r="BG398" i="2"/>
  <c r="BG461" i="2"/>
  <c r="BF448" i="2"/>
  <c r="BE434" i="2"/>
  <c r="BD420" i="2"/>
  <c r="BC406" i="2"/>
  <c r="BA392" i="2"/>
  <c r="BA456" i="2"/>
  <c r="AZ442" i="2"/>
  <c r="AY428" i="2"/>
  <c r="AX414" i="2"/>
  <c r="AW400" i="2"/>
  <c r="AV386" i="2"/>
  <c r="AV450" i="2"/>
  <c r="AU436" i="2"/>
  <c r="AT422" i="2"/>
  <c r="BR458" i="2"/>
  <c r="BN447" i="2"/>
  <c r="BL451" i="2"/>
  <c r="BH399" i="2"/>
  <c r="BI390" i="2"/>
  <c r="BI454" i="2"/>
  <c r="BG439" i="2"/>
  <c r="BF425" i="2"/>
  <c r="BE411" i="2"/>
  <c r="BD397" i="2"/>
  <c r="BD460" i="2"/>
  <c r="CI403" i="2"/>
  <c r="BX412" i="2"/>
  <c r="BZ434" i="2"/>
  <c r="BQ414" i="2"/>
  <c r="BX423" i="2"/>
  <c r="BU432" i="2"/>
  <c r="BV439" i="2"/>
  <c r="BW446" i="2"/>
  <c r="BX453" i="2"/>
  <c r="BY459" i="2"/>
  <c r="BS419" i="2"/>
  <c r="BR405" i="2"/>
  <c r="BQ391" i="2"/>
  <c r="CC417" i="2"/>
  <c r="BV425" i="2"/>
  <c r="BU433" i="2"/>
  <c r="BV440" i="2"/>
  <c r="BW447" i="2"/>
  <c r="BX454" i="2"/>
  <c r="BY460" i="2"/>
  <c r="BS428" i="2"/>
  <c r="BR414" i="2"/>
  <c r="BQ400" i="2"/>
  <c r="BP386" i="2"/>
  <c r="BW440" i="2"/>
  <c r="BS429" i="2"/>
  <c r="BP448" i="2"/>
  <c r="BO434" i="2"/>
  <c r="BN420" i="2"/>
  <c r="BM406" i="2"/>
  <c r="BL392" i="2"/>
  <c r="BL456" i="2"/>
  <c r="BK442" i="2"/>
  <c r="BX399" i="2"/>
  <c r="BZ449" i="2"/>
  <c r="BR435" i="2"/>
  <c r="BP405" i="2"/>
  <c r="BO391" i="2"/>
  <c r="BO455" i="2"/>
  <c r="BN441" i="2"/>
  <c r="BM427" i="2"/>
  <c r="BV441" i="2"/>
  <c r="BS437" i="2"/>
  <c r="BQ460" i="2"/>
  <c r="BP450" i="2"/>
  <c r="BO436" i="2"/>
  <c r="BN422" i="2"/>
  <c r="BM408" i="2"/>
  <c r="BL394" i="2"/>
  <c r="BX443" i="2"/>
  <c r="BO441" i="2"/>
  <c r="BL409" i="2"/>
  <c r="BK449" i="2"/>
  <c r="BH446" i="2"/>
  <c r="BI433" i="2"/>
  <c r="BG418" i="2"/>
  <c r="BF404" i="2"/>
  <c r="BE390" i="2"/>
  <c r="BE454" i="2"/>
  <c r="BD440" i="2"/>
  <c r="BC426" i="2"/>
  <c r="BA412" i="2"/>
  <c r="AZ398" i="2"/>
  <c r="AZ461" i="2"/>
  <c r="AY448" i="2"/>
  <c r="AX434" i="2"/>
  <c r="AW420" i="2"/>
  <c r="AV406" i="2"/>
  <c r="AU392" i="2"/>
  <c r="AU456" i="2"/>
  <c r="AT442" i="2"/>
  <c r="BP427" i="2"/>
  <c r="BM441" i="2"/>
  <c r="BK413" i="2"/>
  <c r="BH423" i="2"/>
  <c r="BI410" i="2"/>
  <c r="BG395" i="2"/>
  <c r="BG458" i="2"/>
  <c r="BF445" i="2"/>
  <c r="BE431" i="2"/>
  <c r="BD417" i="2"/>
  <c r="BC403" i="2"/>
  <c r="BZ423" i="2"/>
  <c r="CA401" i="2"/>
  <c r="BW429" i="2"/>
  <c r="CA457" i="2"/>
  <c r="BQ394" i="2"/>
  <c r="BW417" i="2"/>
  <c r="CA430" i="2"/>
  <c r="CB437" i="2"/>
  <c r="BT445" i="2"/>
  <c r="BU452" i="2"/>
  <c r="BV458" i="2"/>
  <c r="BS407" i="2"/>
  <c r="BR393" i="2"/>
  <c r="BR457" i="2"/>
  <c r="CD399" i="2"/>
  <c r="BU422" i="2"/>
  <c r="CA431" i="2"/>
  <c r="CB438" i="2"/>
  <c r="BT446" i="2"/>
  <c r="BU453" i="2"/>
  <c r="BV459" i="2"/>
  <c r="BS416" i="2"/>
  <c r="BR402" i="2"/>
  <c r="BQ388" i="2"/>
  <c r="BQ452" i="2"/>
  <c r="BT435" i="2"/>
  <c r="BQ442" i="2"/>
  <c r="BP436" i="2"/>
  <c r="BO422" i="2"/>
  <c r="BN408" i="2"/>
  <c r="BM394" i="2"/>
  <c r="BL444" i="2"/>
  <c r="BK430" i="2"/>
  <c r="CH410" i="2"/>
  <c r="BW444" i="2"/>
  <c r="BR387" i="2"/>
  <c r="BP392" i="2"/>
  <c r="BP457" i="2"/>
  <c r="BO443" i="2"/>
  <c r="BN429" i="2"/>
  <c r="BM415" i="2"/>
  <c r="CB435" i="2"/>
  <c r="BS389" i="2"/>
  <c r="BQ445" i="2"/>
  <c r="BP438" i="2"/>
  <c r="BO424" i="2"/>
  <c r="BN410" i="2"/>
  <c r="BM396" i="2"/>
  <c r="BM459" i="2"/>
  <c r="BL446" i="2"/>
  <c r="BY406" i="2"/>
  <c r="BO393" i="2"/>
  <c r="BK433" i="2"/>
  <c r="BH434" i="2"/>
  <c r="BI421" i="2"/>
  <c r="BG406" i="2"/>
  <c r="BF392" i="2"/>
  <c r="BF456" i="2"/>
  <c r="BE442" i="2"/>
  <c r="BD428" i="2"/>
  <c r="BC414" i="2"/>
  <c r="BA400" i="2"/>
  <c r="AZ386" i="2"/>
  <c r="AZ450" i="2"/>
  <c r="AY436" i="2"/>
  <c r="AX422" i="2"/>
  <c r="AW408" i="2"/>
  <c r="AV394" i="2"/>
  <c r="AU444" i="2"/>
  <c r="AT430" i="2"/>
  <c r="BQ451" i="2"/>
  <c r="BM401" i="2"/>
  <c r="BK389" i="2"/>
  <c r="BH410" i="2"/>
  <c r="BI398" i="2"/>
  <c r="BI461" i="2"/>
  <c r="BG447" i="2"/>
  <c r="BF433" i="2"/>
  <c r="BE455" i="2"/>
  <c r="BC427" i="2"/>
  <c r="BA421" i="2"/>
  <c r="AZ407" i="2"/>
  <c r="AY393" i="2"/>
  <c r="AY457" i="2"/>
  <c r="AX443" i="2"/>
  <c r="AW429" i="2"/>
  <c r="AV415" i="2"/>
  <c r="AU401" i="2"/>
  <c r="AT387" i="2"/>
  <c r="BP415" i="2"/>
  <c r="BM435" i="2"/>
  <c r="BK407" i="2"/>
  <c r="BH420" i="2"/>
  <c r="BI407" i="2"/>
  <c r="BG392" i="2"/>
  <c r="BG456" i="2"/>
  <c r="BF442" i="2"/>
  <c r="BE428" i="2"/>
  <c r="BD414" i="2"/>
  <c r="BC400" i="2"/>
  <c r="BA386" i="2"/>
  <c r="BA450" i="2"/>
  <c r="AZ436" i="2"/>
  <c r="AY422" i="2"/>
  <c r="AX408" i="2"/>
  <c r="AW394" i="2"/>
  <c r="AV444" i="2"/>
  <c r="AU430" i="2"/>
  <c r="BO437" i="2"/>
  <c r="BI432" i="2"/>
  <c r="BE453" i="2"/>
  <c r="AZ397" i="2"/>
  <c r="AW419" i="2"/>
  <c r="AT412" i="2"/>
  <c r="AS407" i="2"/>
  <c r="AR392" i="2"/>
  <c r="AR456" i="2"/>
  <c r="AV460" i="2"/>
  <c r="AR414" i="2"/>
  <c r="AT437" i="2"/>
  <c r="BO453" i="2"/>
  <c r="BI436" i="2"/>
  <c r="BE457" i="2"/>
  <c r="BC437" i="2"/>
  <c r="BK417" i="2"/>
  <c r="AT389" i="2"/>
  <c r="BP435" i="2"/>
  <c r="AS409" i="2"/>
  <c r="AZ421" i="2"/>
  <c r="BF411" i="2"/>
  <c r="BK458" i="2"/>
  <c r="AR431" i="2"/>
  <c r="AW431" i="2"/>
  <c r="AS417" i="2"/>
  <c r="AZ389" i="2"/>
  <c r="AR421" i="2"/>
  <c r="AS436" i="2"/>
  <c r="AT450" i="2"/>
  <c r="AV457" i="2"/>
  <c r="AY435" i="2"/>
  <c r="BC413" i="2"/>
  <c r="BF391" i="2"/>
  <c r="BK432" i="2"/>
  <c r="AR403" i="2"/>
  <c r="AZ425" i="2"/>
  <c r="BA435" i="2"/>
  <c r="AR420" i="2"/>
  <c r="AS435" i="2"/>
  <c r="AT449" i="2"/>
  <c r="AV453" i="2"/>
  <c r="AY431" i="2"/>
  <c r="BC409" i="2"/>
  <c r="BF387" i="2"/>
  <c r="BK425" i="2"/>
  <c r="AU394" i="2"/>
  <c r="AV408" i="2"/>
  <c r="AW422" i="2"/>
  <c r="AX436" i="2"/>
  <c r="AY450" i="2"/>
  <c r="AY386" i="2"/>
  <c r="AZ400" i="2"/>
  <c r="BA414" i="2"/>
  <c r="BC428" i="2"/>
  <c r="BD442" i="2"/>
  <c r="BE456" i="2"/>
  <c r="BE392" i="2"/>
  <c r="BF406" i="2"/>
  <c r="BG420" i="2"/>
  <c r="BI435" i="2"/>
  <c r="BH448" i="2"/>
  <c r="BK452" i="2"/>
  <c r="BL413" i="2"/>
  <c r="BO449" i="2"/>
  <c r="BT447" i="2"/>
  <c r="AU429" i="2"/>
  <c r="AV443" i="2"/>
  <c r="AW457" i="2"/>
  <c r="AW393" i="2"/>
  <c r="AX407" i="2"/>
  <c r="AY421" i="2"/>
  <c r="AZ435" i="2"/>
  <c r="BA449" i="2"/>
  <c r="BD437" i="2"/>
  <c r="AS442" i="2"/>
  <c r="BE401" i="2"/>
  <c r="AR435" i="2"/>
  <c r="AX413" i="2"/>
  <c r="BI444" i="2"/>
  <c r="AT425" i="2"/>
  <c r="BG409" i="2"/>
  <c r="BL391" i="2"/>
  <c r="AS438" i="2"/>
  <c r="BA407" i="2"/>
  <c r="AT415" i="2"/>
  <c r="AR401" i="2"/>
  <c r="AS416" i="2"/>
  <c r="AT424" i="2"/>
  <c r="AW455" i="2"/>
  <c r="AZ433" i="2"/>
  <c r="BD411" i="2"/>
  <c r="BG389" i="2"/>
  <c r="BM425" i="2"/>
  <c r="AS402" i="2"/>
  <c r="AR438" i="2"/>
  <c r="AT404" i="2"/>
  <c r="AR400" i="2"/>
  <c r="AS415" i="2"/>
  <c r="AT423" i="2"/>
  <c r="AW451" i="2"/>
  <c r="AZ429" i="2"/>
  <c r="BD407" i="2"/>
  <c r="BM409" i="2"/>
  <c r="AU438" i="2"/>
  <c r="AV452" i="2"/>
  <c r="AV388" i="2"/>
  <c r="AW402" i="2"/>
  <c r="AX416" i="2"/>
  <c r="AY430" i="2"/>
  <c r="AZ444" i="2"/>
  <c r="BA394" i="2"/>
  <c r="BC408" i="2"/>
  <c r="BD422" i="2"/>
  <c r="BE436" i="2"/>
  <c r="BF450" i="2"/>
  <c r="BF386" i="2"/>
  <c r="BG400" i="2"/>
  <c r="BI415" i="2"/>
  <c r="BH428" i="2"/>
  <c r="BK423" i="2"/>
  <c r="BM451" i="2"/>
  <c r="BP447" i="2"/>
  <c r="AT395" i="2"/>
  <c r="AU409" i="2"/>
  <c r="AV423" i="2"/>
  <c r="AW437" i="2"/>
  <c r="AX451" i="2"/>
  <c r="AX387" i="2"/>
  <c r="AY401" i="2"/>
  <c r="AZ415" i="2"/>
  <c r="BA429" i="2"/>
  <c r="BC439" i="2"/>
  <c r="BD393" i="2"/>
  <c r="AW447" i="2"/>
  <c r="BG397" i="2"/>
  <c r="AS418" i="2"/>
  <c r="BC453" i="2"/>
  <c r="BK443" i="2"/>
  <c r="AR398" i="2"/>
  <c r="AV397" i="2"/>
  <c r="BE429" i="2"/>
  <c r="BI408" i="2"/>
  <c r="BP419" i="2"/>
  <c r="AT448" i="2"/>
  <c r="AR418" i="2"/>
  <c r="AW458" i="2"/>
  <c r="AR445" i="2"/>
  <c r="AS459" i="2"/>
  <c r="AS396" i="2"/>
  <c r="AT397" i="2"/>
  <c r="AX453" i="2"/>
  <c r="BA431" i="2"/>
  <c r="BE409" i="2"/>
  <c r="BI388" i="2"/>
  <c r="BR427" i="2"/>
  <c r="AU403" i="2"/>
  <c r="AS457" i="2"/>
  <c r="AW395" i="2"/>
  <c r="AR444" i="2"/>
  <c r="AS458" i="2"/>
  <c r="AS395" i="2"/>
  <c r="AT393" i="2"/>
  <c r="AX449" i="2"/>
  <c r="BA427" i="2"/>
  <c r="BE405" i="2"/>
  <c r="BH460" i="2"/>
  <c r="BS441" i="2"/>
  <c r="AU418" i="2"/>
  <c r="AV432" i="2"/>
  <c r="AW446" i="2"/>
  <c r="AX459" i="2"/>
  <c r="AX396" i="2"/>
  <c r="AY410" i="2"/>
  <c r="AZ424" i="2"/>
  <c r="BA438" i="2"/>
  <c r="BC452" i="2"/>
  <c r="BC388" i="2"/>
  <c r="BD402" i="2"/>
  <c r="BE416" i="2"/>
  <c r="BF430" i="2"/>
  <c r="BG444" i="2"/>
  <c r="BI458" i="2"/>
  <c r="BI395" i="2"/>
  <c r="BH406" i="2"/>
  <c r="BL460" i="2"/>
  <c r="BM389" i="2"/>
  <c r="BQ435" i="2"/>
  <c r="AU453" i="2"/>
  <c r="AU389" i="2"/>
  <c r="AV403" i="2"/>
  <c r="AW417" i="2"/>
  <c r="AX431" i="2"/>
  <c r="AY445" i="2"/>
  <c r="AZ458" i="2"/>
  <c r="AZ395" i="2"/>
  <c r="BA409" i="2"/>
  <c r="BC407" i="2"/>
  <c r="BE419" i="2"/>
  <c r="AX445" i="2"/>
  <c r="AR399" i="2"/>
  <c r="BC421" i="2"/>
  <c r="AR386" i="2"/>
  <c r="AW427" i="2"/>
  <c r="BE413" i="2"/>
  <c r="BI392" i="2"/>
  <c r="BQ413" i="2"/>
  <c r="AT427" i="2"/>
  <c r="AR406" i="2"/>
  <c r="AW411" i="2"/>
  <c r="AR441" i="2"/>
  <c r="AS456" i="2"/>
  <c r="AS392" i="2"/>
  <c r="AU458" i="2"/>
  <c r="AY451" i="2"/>
  <c r="BG421" i="2"/>
  <c r="AT431" i="2"/>
  <c r="AQ452" i="2"/>
  <c r="DK388" i="2"/>
  <c r="DN386" i="2"/>
  <c r="CT387" i="2"/>
  <c r="DK386" i="2"/>
  <c r="CV387" i="2"/>
  <c r="DW385" i="2"/>
  <c r="DK385" i="2"/>
  <c r="CV386" i="2"/>
  <c r="DX390" i="2"/>
  <c r="DI391" i="2"/>
  <c r="CO392" i="2"/>
  <c r="DQ395" i="2"/>
  <c r="CX396" i="2"/>
  <c r="DG400" i="2"/>
  <c r="CV401" i="2"/>
  <c r="DO404" i="2"/>
  <c r="DH405" i="2"/>
  <c r="DP390" i="2"/>
  <c r="CW391" i="2"/>
  <c r="CN393" i="2"/>
  <c r="DN397" i="2"/>
  <c r="DW401" i="2"/>
  <c r="CY387" i="2"/>
  <c r="DQ385" i="2"/>
  <c r="CX386" i="2"/>
  <c r="DJ385" i="2"/>
  <c r="CP386" i="2"/>
  <c r="DT388" i="2"/>
  <c r="CR390" i="2"/>
  <c r="DQ388" i="2"/>
  <c r="DK390" i="2"/>
  <c r="CV391" i="2"/>
  <c r="DO394" i="2"/>
  <c r="DX398" i="2"/>
  <c r="DL399" i="2"/>
  <c r="CS400" i="2"/>
  <c r="DV403" i="2"/>
  <c r="DB404" i="2"/>
  <c r="CQ405" i="2"/>
  <c r="DW389" i="2"/>
  <c r="DW395" i="2"/>
  <c r="DH385" i="2"/>
  <c r="CN386" i="2"/>
  <c r="DR388" i="2"/>
  <c r="DS388" i="2"/>
  <c r="CN390" i="2"/>
  <c r="DH388" i="2"/>
  <c r="DS387" i="2"/>
  <c r="DP389" i="2"/>
  <c r="DQ389" i="2"/>
  <c r="CX390" i="2"/>
  <c r="DV393" i="2"/>
  <c r="DB394" i="2"/>
  <c r="CQ395" i="2"/>
  <c r="DK398" i="2"/>
  <c r="CZ399" i="2"/>
  <c r="DS402" i="2"/>
  <c r="DI403" i="2"/>
  <c r="CO404" i="2"/>
  <c r="DJ389" i="2"/>
  <c r="CP390" i="2"/>
  <c r="DA395" i="2"/>
  <c r="DM398" i="2"/>
  <c r="DH400" i="2"/>
  <c r="DJ386" i="2"/>
  <c r="CP387" i="2"/>
  <c r="DG386" i="2"/>
  <c r="CQ387" i="2"/>
  <c r="DR385" i="2"/>
  <c r="CY386" i="2"/>
  <c r="DG385" i="2"/>
  <c r="CQ386" i="2"/>
  <c r="DS390" i="2"/>
  <c r="DX394" i="2"/>
  <c r="DL395" i="2"/>
  <c r="CS396" i="2"/>
  <c r="DV399" i="2"/>
  <c r="DB400" i="2"/>
  <c r="CQ401" i="2"/>
  <c r="DK404" i="2"/>
  <c r="DB405" i="2"/>
  <c r="DM390" i="2"/>
  <c r="CR391" i="2"/>
  <c r="CP394" i="2"/>
  <c r="DA397" i="2"/>
  <c r="CP396" i="2"/>
  <c r="DA399" i="2"/>
  <c r="DM387" i="2"/>
  <c r="CR388" i="2"/>
  <c r="DL387" i="2"/>
  <c r="CS388" i="2"/>
  <c r="DT386" i="2"/>
  <c r="DA387" i="2"/>
  <c r="DL386" i="2"/>
  <c r="CS387" i="2"/>
  <c r="CQ389" i="2"/>
  <c r="DG392" i="2"/>
  <c r="CV393" i="2"/>
  <c r="DO396" i="2"/>
  <c r="DX400" i="2"/>
  <c r="DL401" i="2"/>
  <c r="CS402" i="2"/>
  <c r="DN391" i="2"/>
  <c r="DH392" i="2"/>
  <c r="DJ393" i="2"/>
  <c r="CY396" i="2"/>
  <c r="DJ399" i="2"/>
  <c r="DT385" i="2"/>
  <c r="DP387" i="2"/>
  <c r="DO386" i="2"/>
  <c r="CZ387" i="2"/>
  <c r="DH386" i="2"/>
  <c r="CN387" i="2"/>
  <c r="DO385" i="2"/>
  <c r="CZ386" i="2"/>
  <c r="DL391" i="2"/>
  <c r="CS392" i="2"/>
  <c r="DV395" i="2"/>
  <c r="DB396" i="2"/>
  <c r="CQ397" i="2"/>
  <c r="DK400" i="2"/>
  <c r="CZ401" i="2"/>
  <c r="DS404" i="2"/>
  <c r="DN405" i="2"/>
  <c r="DT390" i="2"/>
  <c r="DA391" i="2"/>
  <c r="CP392" i="2"/>
  <c r="CR393" i="2"/>
  <c r="DH394" i="2"/>
  <c r="DR397" i="2"/>
  <c r="DV385" i="2"/>
  <c r="DB386" i="2"/>
  <c r="DN385" i="2"/>
  <c r="CT386" i="2"/>
  <c r="DJ390" i="2"/>
  <c r="DV388" i="2"/>
  <c r="CW390" i="2"/>
  <c r="DO390" i="2"/>
  <c r="CZ391" i="2"/>
  <c r="DS394" i="2"/>
  <c r="DI395" i="2"/>
  <c r="CO396" i="2"/>
  <c r="DQ399" i="2"/>
  <c r="CX400" i="2"/>
  <c r="DG404" i="2"/>
  <c r="CW405" i="2"/>
  <c r="DH390" i="2"/>
  <c r="CN391" i="2"/>
  <c r="CW397" i="2"/>
  <c r="CN401" i="2"/>
  <c r="DH387" i="2"/>
  <c r="CN388" i="2"/>
  <c r="DX386" i="2"/>
  <c r="DI387" i="2"/>
  <c r="CO388" i="2"/>
  <c r="DP386" i="2"/>
  <c r="CW387" i="2"/>
  <c r="DX385" i="2"/>
  <c r="DI386" i="2"/>
  <c r="CO387" i="2"/>
  <c r="DV391" i="2"/>
  <c r="DB392" i="2"/>
  <c r="CQ393" i="2"/>
  <c r="DK396" i="2"/>
  <c r="CZ397" i="2"/>
  <c r="DS400" i="2"/>
  <c r="DI401" i="2"/>
  <c r="CO402" i="2"/>
  <c r="DJ391" i="2"/>
  <c r="CY392" i="2"/>
  <c r="CW399" i="2"/>
  <c r="DO391" i="2"/>
  <c r="DJ388" i="2"/>
  <c r="DR387" i="2"/>
  <c r="CY388" i="2"/>
  <c r="CT389" i="2"/>
  <c r="DK387" i="2"/>
  <c r="CV388" i="2"/>
  <c r="DI389" i="2"/>
  <c r="CO390" i="2"/>
  <c r="DX392" i="2"/>
  <c r="DL393" i="2"/>
  <c r="CS394" i="2"/>
  <c r="DV397" i="2"/>
  <c r="DB398" i="2"/>
  <c r="CQ399" i="2"/>
  <c r="DK402" i="2"/>
  <c r="CZ403" i="2"/>
  <c r="DA389" i="2"/>
  <c r="CT398" i="2"/>
  <c r="DR386" i="2"/>
  <c r="CW388" i="2"/>
  <c r="DQ387" i="2"/>
  <c r="CX388" i="2"/>
  <c r="CP389" i="2"/>
  <c r="DQ386" i="2"/>
  <c r="CX387" i="2"/>
  <c r="CV389" i="2"/>
  <c r="DK392" i="2"/>
  <c r="CZ393" i="2"/>
  <c r="DS396" i="2"/>
  <c r="DI397" i="2"/>
  <c r="CO398" i="2"/>
  <c r="DQ401" i="2"/>
  <c r="CX402" i="2"/>
  <c r="CN389" i="2"/>
  <c r="DR391" i="2"/>
  <c r="DM392" i="2"/>
  <c r="DN393" i="2"/>
  <c r="DN399" i="2"/>
  <c r="DT402" i="2"/>
  <c r="DW386" i="2"/>
  <c r="DS386" i="2"/>
  <c r="DM386" i="2"/>
  <c r="CR387" i="2"/>
  <c r="DS385" i="2"/>
  <c r="DQ391" i="2"/>
  <c r="CX392" i="2"/>
  <c r="DG396" i="2"/>
  <c r="CV397" i="2"/>
  <c r="DO400" i="2"/>
  <c r="DX404" i="2"/>
  <c r="DT405" i="2"/>
  <c r="CT392" i="2"/>
  <c r="CW393" i="2"/>
  <c r="DT394" i="2"/>
  <c r="CR399" i="2"/>
  <c r="DT389" i="2"/>
  <c r="DG388" i="2"/>
  <c r="DN387" i="2"/>
  <c r="CT388" i="2"/>
  <c r="DG387" i="2"/>
  <c r="CQ388" i="2"/>
  <c r="DS392" i="2"/>
  <c r="DI393" i="2"/>
  <c r="CO394" i="2"/>
  <c r="DQ397" i="2"/>
  <c r="CX398" i="2"/>
  <c r="DG402" i="2"/>
  <c r="CV403" i="2"/>
  <c r="CW389" i="2"/>
  <c r="DT396" i="2"/>
  <c r="CT394" i="2"/>
  <c r="DJ395" i="2"/>
  <c r="DT398" i="2"/>
  <c r="DM402" i="2"/>
  <c r="DV461" i="2"/>
  <c r="DP461" i="2"/>
  <c r="DO461" i="2"/>
  <c r="DV459" i="2"/>
  <c r="DM458" i="2"/>
  <c r="DA456" i="2"/>
  <c r="DS461" i="2"/>
  <c r="CT454" i="2"/>
  <c r="DN453" i="2"/>
  <c r="DW457" i="2"/>
  <c r="DS456" i="2"/>
  <c r="DQ455" i="2"/>
  <c r="CX452" i="2"/>
  <c r="DQ451" i="2"/>
  <c r="CV460" i="2"/>
  <c r="CO458" i="2"/>
  <c r="DB457" i="2"/>
  <c r="CS455" i="2"/>
  <c r="DX453" i="2"/>
  <c r="CR454" i="2"/>
  <c r="CT451" i="2"/>
  <c r="DI450" i="2"/>
  <c r="DO455" i="2"/>
  <c r="CT455" i="2"/>
  <c r="DB450" i="2"/>
  <c r="CX449" i="2"/>
  <c r="DQ448" i="2"/>
  <c r="CX445" i="2"/>
  <c r="DQ444" i="2"/>
  <c r="CW447" i="2"/>
  <c r="DP446" i="2"/>
  <c r="DA443" i="2"/>
  <c r="DP453" i="2"/>
  <c r="CS448" i="2"/>
  <c r="DL447" i="2"/>
  <c r="CS444" i="2"/>
  <c r="DL443" i="2"/>
  <c r="DH449" i="2"/>
  <c r="CW446" i="2"/>
  <c r="CT442" i="2"/>
  <c r="CX460" i="2"/>
  <c r="CW460" i="2"/>
  <c r="DP459" i="2"/>
  <c r="DW461" i="2"/>
  <c r="DM457" i="2"/>
  <c r="DG457" i="2"/>
  <c r="CT452" i="2"/>
  <c r="DA461" i="2"/>
  <c r="CS454" i="2"/>
  <c r="DL453" i="2"/>
  <c r="CW451" i="2"/>
  <c r="DJ450" i="2"/>
  <c r="DK451" i="2"/>
  <c r="DT450" i="2"/>
  <c r="CS447" i="2"/>
  <c r="DL446" i="2"/>
  <c r="CS443" i="2"/>
  <c r="CN449" i="2"/>
  <c r="DH448" i="2"/>
  <c r="CR445" i="2"/>
  <c r="DM444" i="2"/>
  <c r="DM456" i="2"/>
  <c r="DI449" i="2"/>
  <c r="DX448" i="2"/>
  <c r="CO446" i="2"/>
  <c r="CV461" i="2"/>
  <c r="DK460" i="2"/>
  <c r="CP461" i="2"/>
  <c r="DJ460" i="2"/>
  <c r="DW459" i="2"/>
  <c r="DS458" i="2"/>
  <c r="CY460" i="2"/>
  <c r="DX457" i="2"/>
  <c r="DT456" i="2"/>
  <c r="DR455" i="2"/>
  <c r="CN453" i="2"/>
  <c r="DH452" i="2"/>
  <c r="CO459" i="2"/>
  <c r="CN457" i="2"/>
  <c r="CQ455" i="2"/>
  <c r="DG454" i="2"/>
  <c r="CQ451" i="2"/>
  <c r="DI459" i="2"/>
  <c r="DV456" i="2"/>
  <c r="DN451" i="2"/>
  <c r="DW450" i="2"/>
  <c r="CX457" i="2"/>
  <c r="CP455" i="2"/>
  <c r="DB453" i="2"/>
  <c r="CQ448" i="2"/>
  <c r="DG447" i="2"/>
  <c r="CQ444" i="2"/>
  <c r="DG443" i="2"/>
  <c r="DT455" i="2"/>
  <c r="DH450" i="2"/>
  <c r="DA449" i="2"/>
  <c r="DT448" i="2"/>
  <c r="CP446" i="2"/>
  <c r="CN458" i="2"/>
  <c r="CX451" i="2"/>
  <c r="DV449" i="2"/>
  <c r="DB446" i="2"/>
  <c r="DT461" i="2"/>
  <c r="CP459" i="2"/>
  <c r="DX461" i="2"/>
  <c r="DQ458" i="2"/>
  <c r="CY454" i="2"/>
  <c r="DR453" i="2"/>
  <c r="DV455" i="2"/>
  <c r="DB452" i="2"/>
  <c r="DV451" i="2"/>
  <c r="DL460" i="2"/>
  <c r="CX458" i="2"/>
  <c r="DB455" i="2"/>
  <c r="DA454" i="2"/>
  <c r="DA451" i="2"/>
  <c r="DL450" i="2"/>
  <c r="DX455" i="2"/>
  <c r="DL452" i="2"/>
  <c r="DK450" i="2"/>
  <c r="DB449" i="2"/>
  <c r="DV448" i="2"/>
  <c r="DB445" i="2"/>
  <c r="DV444" i="2"/>
  <c r="DA447" i="2"/>
  <c r="DT446" i="2"/>
  <c r="CX448" i="2"/>
  <c r="DQ447" i="2"/>
  <c r="CX444" i="2"/>
  <c r="DQ443" i="2"/>
  <c r="DN446" i="2"/>
  <c r="CP443" i="2"/>
  <c r="CY442" i="2"/>
  <c r="DV443" i="2"/>
  <c r="CT438" i="2"/>
  <c r="DN437" i="2"/>
  <c r="DW433" i="2"/>
  <c r="DT443" i="2"/>
  <c r="DB442" i="2"/>
  <c r="DV441" i="2"/>
  <c r="DB438" i="2"/>
  <c r="DV437" i="2"/>
  <c r="DB434" i="2"/>
  <c r="DV433" i="2"/>
  <c r="DT447" i="2"/>
  <c r="CW444" i="2"/>
  <c r="DW442" i="2"/>
  <c r="CR440" i="2"/>
  <c r="DM439" i="2"/>
  <c r="CP435" i="2"/>
  <c r="CY432" i="2"/>
  <c r="DN431" i="2"/>
  <c r="CV436" i="2"/>
  <c r="CV431" i="2"/>
  <c r="DK430" i="2"/>
  <c r="CT443" i="2"/>
  <c r="DA432" i="2"/>
  <c r="DT431" i="2"/>
  <c r="CP429" i="2"/>
  <c r="DV434" i="2"/>
  <c r="CR426" i="2"/>
  <c r="DM425" i="2"/>
  <c r="DA422" i="2"/>
  <c r="DX444" i="2"/>
  <c r="DW454" i="2"/>
  <c r="DW439" i="2"/>
  <c r="CR437" i="2"/>
  <c r="DM436" i="2"/>
  <c r="DA433" i="2"/>
  <c r="DT432" i="2"/>
  <c r="CZ441" i="2"/>
  <c r="DO440" i="2"/>
  <c r="CZ437" i="2"/>
  <c r="DO436" i="2"/>
  <c r="CZ433" i="2"/>
  <c r="CY443" i="2"/>
  <c r="DA442" i="2"/>
  <c r="DT441" i="2"/>
  <c r="CP439" i="2"/>
  <c r="DJ438" i="2"/>
  <c r="CV442" i="2"/>
  <c r="CW436" i="2"/>
  <c r="CR431" i="2"/>
  <c r="DM430" i="2"/>
  <c r="CO430" i="2"/>
  <c r="DI429" i="2"/>
  <c r="CR436" i="2"/>
  <c r="CY431" i="2"/>
  <c r="DR430" i="2"/>
  <c r="CY447" i="2"/>
  <c r="CQ432" i="2"/>
  <c r="CS429" i="2"/>
  <c r="CP425" i="2"/>
  <c r="DJ424" i="2"/>
  <c r="DM447" i="2"/>
  <c r="DT442" i="2"/>
  <c r="DN441" i="2"/>
  <c r="DW437" i="2"/>
  <c r="CR435" i="2"/>
  <c r="DM434" i="2"/>
  <c r="DM450" i="2"/>
  <c r="DK442" i="2"/>
  <c r="CV439" i="2"/>
  <c r="DK438" i="2"/>
  <c r="CV435" i="2"/>
  <c r="DK434" i="2"/>
  <c r="DI457" i="2"/>
  <c r="DA440" i="2"/>
  <c r="DT439" i="2"/>
  <c r="CP437" i="2"/>
  <c r="DQ440" i="2"/>
  <c r="CO437" i="2"/>
  <c r="DH435" i="2"/>
  <c r="DI432" i="2"/>
  <c r="DW431" i="2"/>
  <c r="CR429" i="2"/>
  <c r="DI442" i="2"/>
  <c r="CX439" i="2"/>
  <c r="DL436" i="2"/>
  <c r="CS433" i="2"/>
  <c r="DS430" i="2"/>
  <c r="CQ440" i="2"/>
  <c r="DK432" i="2"/>
  <c r="CY429" i="2"/>
  <c r="CZ442" i="2"/>
  <c r="CZ436" i="2"/>
  <c r="DQ430" i="2"/>
  <c r="DA426" i="2"/>
  <c r="DT425" i="2"/>
  <c r="CP423" i="2"/>
  <c r="DJ448" i="2"/>
  <c r="CW439" i="2"/>
  <c r="DP438" i="2"/>
  <c r="CN454" i="2"/>
  <c r="DR444" i="2"/>
  <c r="DX442" i="2"/>
  <c r="CO440" i="2"/>
  <c r="DI439" i="2"/>
  <c r="DX438" i="2"/>
  <c r="CO436" i="2"/>
  <c r="DI435" i="2"/>
  <c r="DX434" i="2"/>
  <c r="DR448" i="2"/>
  <c r="CT445" i="2"/>
  <c r="CT441" i="2"/>
  <c r="DN440" i="2"/>
  <c r="DS433" i="2"/>
  <c r="CX432" i="2"/>
  <c r="DQ431" i="2"/>
  <c r="DP447" i="2"/>
  <c r="CR430" i="2"/>
  <c r="DM429" i="2"/>
  <c r="DS460" i="2"/>
  <c r="CY461" i="2"/>
  <c r="DR460" i="2"/>
  <c r="DP460" i="2"/>
  <c r="CX459" i="2"/>
  <c r="CT458" i="2"/>
  <c r="DB458" i="2"/>
  <c r="CW453" i="2"/>
  <c r="DP452" i="2"/>
  <c r="DL459" i="2"/>
  <c r="CZ457" i="2"/>
  <c r="CV456" i="2"/>
  <c r="CZ455" i="2"/>
  <c r="DO454" i="2"/>
  <c r="CZ451" i="2"/>
  <c r="DJ457" i="2"/>
  <c r="CO453" i="2"/>
  <c r="DH455" i="2"/>
  <c r="CW452" i="2"/>
  <c r="CQ450" i="2"/>
  <c r="DS453" i="2"/>
  <c r="CZ448" i="2"/>
  <c r="DO447" i="2"/>
  <c r="CZ444" i="2"/>
  <c r="DO443" i="2"/>
  <c r="DX456" i="2"/>
  <c r="DJ449" i="2"/>
  <c r="CY446" i="2"/>
  <c r="DN445" i="2"/>
  <c r="CV447" i="2"/>
  <c r="DK446" i="2"/>
  <c r="CV443" i="2"/>
  <c r="DT445" i="2"/>
  <c r="CY459" i="2"/>
  <c r="DR458" i="2"/>
  <c r="CQ460" i="2"/>
  <c r="CN461" i="2"/>
  <c r="CT457" i="2"/>
  <c r="DN456" i="2"/>
  <c r="CQ459" i="2"/>
  <c r="CN455" i="2"/>
  <c r="DH454" i="2"/>
  <c r="DT460" i="2"/>
  <c r="DA458" i="2"/>
  <c r="CV453" i="2"/>
  <c r="DK452" i="2"/>
  <c r="DP458" i="2"/>
  <c r="DS455" i="2"/>
  <c r="CZ452" i="2"/>
  <c r="CR450" i="2"/>
  <c r="CT456" i="2"/>
  <c r="DR454" i="2"/>
  <c r="DM451" i="2"/>
  <c r="DV450" i="2"/>
  <c r="CQ454" i="2"/>
  <c r="CN451" i="2"/>
  <c r="DK449" i="2"/>
  <c r="CV446" i="2"/>
  <c r="DK445" i="2"/>
  <c r="CP448" i="2"/>
  <c r="DJ447" i="2"/>
  <c r="CT444" i="2"/>
  <c r="DN443" i="2"/>
  <c r="CO450" i="2"/>
  <c r="CQ449" i="2"/>
  <c r="DG448" i="2"/>
  <c r="CS460" i="2"/>
  <c r="CR460" i="2"/>
  <c r="DM459" i="2"/>
  <c r="DQ460" i="2"/>
  <c r="CZ459" i="2"/>
  <c r="CZ458" i="2"/>
  <c r="DN461" i="2"/>
  <c r="DH457" i="2"/>
  <c r="DA457" i="2"/>
  <c r="CX456" i="2"/>
  <c r="DA455" i="2"/>
  <c r="DT454" i="2"/>
  <c r="CP452" i="2"/>
  <c r="CO454" i="2"/>
  <c r="DI453" i="2"/>
  <c r="DX452" i="2"/>
  <c r="DK461" i="2"/>
  <c r="DO458" i="2"/>
  <c r="CV454" i="2"/>
  <c r="CP451" i="2"/>
  <c r="CT453" i="2"/>
  <c r="CV459" i="2"/>
  <c r="CS456" i="2"/>
  <c r="DQ454" i="2"/>
  <c r="DJ451" i="2"/>
  <c r="DX449" i="2"/>
  <c r="CO447" i="2"/>
  <c r="DI446" i="2"/>
  <c r="DX445" i="2"/>
  <c r="CO443" i="2"/>
  <c r="DW447" i="2"/>
  <c r="CN445" i="2"/>
  <c r="DH444" i="2"/>
  <c r="DO450" i="2"/>
  <c r="DS448" i="2"/>
  <c r="DI461" i="2"/>
  <c r="DX460" i="2"/>
  <c r="DW460" i="2"/>
  <c r="CO461" i="2"/>
  <c r="CY458" i="2"/>
  <c r="CN456" i="2"/>
  <c r="DK458" i="2"/>
  <c r="DA453" i="2"/>
  <c r="DT452" i="2"/>
  <c r="DX459" i="2"/>
  <c r="DB456" i="2"/>
  <c r="DS454" i="2"/>
  <c r="DO457" i="2"/>
  <c r="CX453" i="2"/>
  <c r="DP455" i="2"/>
  <c r="CV450" i="2"/>
  <c r="CO455" i="2"/>
  <c r="DS447" i="2"/>
  <c r="DS443" i="2"/>
  <c r="DN449" i="2"/>
  <c r="DR445" i="2"/>
  <c r="CN443" i="2"/>
  <c r="DA452" i="2"/>
  <c r="CZ447" i="2"/>
  <c r="DO446" i="2"/>
  <c r="CZ443" i="2"/>
  <c r="CN441" i="2"/>
  <c r="DH440" i="2"/>
  <c r="CW437" i="2"/>
  <c r="DP436" i="2"/>
  <c r="DS440" i="2"/>
  <c r="DS436" i="2"/>
  <c r="DW446" i="2"/>
  <c r="DP443" i="2"/>
  <c r="CT439" i="2"/>
  <c r="DN438" i="2"/>
  <c r="DL442" i="2"/>
  <c r="DB439" i="2"/>
  <c r="CT433" i="2"/>
  <c r="CW431" i="2"/>
  <c r="DP430" i="2"/>
  <c r="CS441" i="2"/>
  <c r="CQ434" i="2"/>
  <c r="CS430" i="2"/>
  <c r="DL429" i="2"/>
  <c r="DA436" i="2"/>
  <c r="CP433" i="2"/>
  <c r="DW430" i="2"/>
  <c r="DJ432" i="2"/>
  <c r="DB429" i="2"/>
  <c r="DJ428" i="2"/>
  <c r="CT425" i="2"/>
  <c r="DN424" i="2"/>
  <c r="CO444" i="2"/>
  <c r="CP449" i="2"/>
  <c r="CT436" i="2"/>
  <c r="DN435" i="2"/>
  <c r="CX440" i="2"/>
  <c r="DQ439" i="2"/>
  <c r="CX436" i="2"/>
  <c r="DQ435" i="2"/>
  <c r="DW440" i="2"/>
  <c r="CR438" i="2"/>
  <c r="DM437" i="2"/>
  <c r="DO441" i="2"/>
  <c r="DA434" i="2"/>
  <c r="CT430" i="2"/>
  <c r="DN429" i="2"/>
  <c r="CR444" i="2"/>
  <c r="CV440" i="2"/>
  <c r="CX435" i="2"/>
  <c r="DG432" i="2"/>
  <c r="CO441" i="2"/>
  <c r="CW434" i="2"/>
  <c r="DA430" i="2"/>
  <c r="DT429" i="2"/>
  <c r="CS435" i="2"/>
  <c r="DX433" i="2"/>
  <c r="DO431" i="2"/>
  <c r="CN428" i="2"/>
  <c r="DH427" i="2"/>
  <c r="DW426" i="2"/>
  <c r="CR424" i="2"/>
  <c r="DM423" i="2"/>
  <c r="CW441" i="2"/>
  <c r="DP440" i="2"/>
  <c r="CT434" i="2"/>
  <c r="DN433" i="2"/>
  <c r="CR446" i="2"/>
  <c r="CS442" i="2"/>
  <c r="DL441" i="2"/>
  <c r="CS438" i="2"/>
  <c r="DL437" i="2"/>
  <c r="CS434" i="2"/>
  <c r="DL433" i="2"/>
  <c r="DN442" i="2"/>
  <c r="DW438" i="2"/>
  <c r="DW436" i="2"/>
  <c r="DM433" i="2"/>
  <c r="CP432" i="2"/>
  <c r="CT449" i="2"/>
  <c r="DQ438" i="2"/>
  <c r="DI434" i="2"/>
  <c r="DB430" i="2"/>
  <c r="DV429" i="2"/>
  <c r="DK439" i="2"/>
  <c r="DR436" i="2"/>
  <c r="DH433" i="2"/>
  <c r="CR432" i="2"/>
  <c r="DM431" i="2"/>
  <c r="DS441" i="2"/>
  <c r="CQ438" i="2"/>
  <c r="DR428" i="2"/>
  <c r="DW424" i="2"/>
  <c r="CQ445" i="2"/>
  <c r="DH442" i="2"/>
  <c r="DJ441" i="2"/>
  <c r="CY438" i="2"/>
  <c r="DR437" i="2"/>
  <c r="CN435" i="2"/>
  <c r="DH434" i="2"/>
  <c r="DG442" i="2"/>
  <c r="CQ439" i="2"/>
  <c r="DG438" i="2"/>
  <c r="CQ435" i="2"/>
  <c r="DG434" i="2"/>
  <c r="DN444" i="2"/>
  <c r="CW440" i="2"/>
  <c r="DP439" i="2"/>
  <c r="DJ444" i="2"/>
  <c r="CZ440" i="2"/>
  <c r="CY435" i="2"/>
  <c r="DR431" i="2"/>
  <c r="DB460" i="2"/>
  <c r="DA460" i="2"/>
  <c r="DT459" i="2"/>
  <c r="DK459" i="2"/>
  <c r="DI458" i="2"/>
  <c r="DP457" i="2"/>
  <c r="DL457" i="2"/>
  <c r="DI456" i="2"/>
  <c r="DJ455" i="2"/>
  <c r="CY452" i="2"/>
  <c r="DR461" i="2"/>
  <c r="CX454" i="2"/>
  <c r="DQ453" i="2"/>
  <c r="DR459" i="2"/>
  <c r="CY456" i="2"/>
  <c r="DL454" i="2"/>
  <c r="DB451" i="2"/>
  <c r="DN450" i="2"/>
  <c r="DM453" i="2"/>
  <c r="DM460" i="2"/>
  <c r="DP456" i="2"/>
  <c r="DP451" i="2"/>
  <c r="CX447" i="2"/>
  <c r="DQ446" i="2"/>
  <c r="CX443" i="2"/>
  <c r="CP450" i="2"/>
  <c r="CR449" i="2"/>
  <c r="DM448" i="2"/>
  <c r="CW445" i="2"/>
  <c r="DP444" i="2"/>
  <c r="DL449" i="2"/>
  <c r="CS446" i="2"/>
  <c r="DL445" i="2"/>
  <c r="CZ456" i="2"/>
  <c r="DW444" i="2"/>
  <c r="DQ461" i="2"/>
  <c r="DM461" i="2"/>
  <c r="DG461" i="2"/>
  <c r="DO459" i="2"/>
  <c r="DH458" i="2"/>
  <c r="CW456" i="2"/>
  <c r="DB461" i="2"/>
  <c r="CP454" i="2"/>
  <c r="DJ453" i="2"/>
  <c r="DQ457" i="2"/>
  <c r="DL456" i="2"/>
  <c r="DL455" i="2"/>
  <c r="CS452" i="2"/>
  <c r="DL451" i="2"/>
  <c r="CQ457" i="2"/>
  <c r="DO453" i="2"/>
  <c r="DW452" i="2"/>
  <c r="CO451" i="2"/>
  <c r="DN457" i="2"/>
  <c r="DG455" i="2"/>
  <c r="CV452" i="2"/>
  <c r="CS450" i="2"/>
  <c r="CS449" i="2"/>
  <c r="DL448" i="2"/>
  <c r="CS445" i="2"/>
  <c r="DL444" i="2"/>
  <c r="DW449" i="2"/>
  <c r="CR447" i="2"/>
  <c r="DM446" i="2"/>
  <c r="CW443" i="2"/>
  <c r="CO448" i="2"/>
  <c r="DI447" i="2"/>
  <c r="DX446" i="2"/>
  <c r="CT459" i="2"/>
  <c r="DN458" i="2"/>
  <c r="DX458" i="2"/>
  <c r="CP457" i="2"/>
  <c r="DJ456" i="2"/>
  <c r="DW453" i="2"/>
  <c r="CR458" i="2"/>
  <c r="CQ453" i="2"/>
  <c r="DG452" i="2"/>
  <c r="DG458" i="2"/>
  <c r="DK455" i="2"/>
  <c r="CQ452" i="2"/>
  <c r="CN450" i="2"/>
  <c r="DG459" i="2"/>
  <c r="DJ454" i="2"/>
  <c r="DG451" i="2"/>
  <c r="DQ450" i="2"/>
  <c r="DV452" i="2"/>
  <c r="CO456" i="2"/>
  <c r="DS450" i="2"/>
  <c r="DG449" i="2"/>
  <c r="CQ446" i="2"/>
  <c r="DG445" i="2"/>
  <c r="DJ452" i="2"/>
  <c r="CP444" i="2"/>
  <c r="DJ443" i="2"/>
  <c r="CW454" i="2"/>
  <c r="DB448" i="2"/>
  <c r="DV447" i="2"/>
  <c r="CQ461" i="2"/>
  <c r="DG460" i="2"/>
  <c r="DQ459" i="2"/>
  <c r="DL458" i="2"/>
  <c r="CP460" i="2"/>
  <c r="DT457" i="2"/>
  <c r="DR457" i="2"/>
  <c r="DO456" i="2"/>
  <c r="DN455" i="2"/>
  <c r="DW451" i="2"/>
  <c r="DB454" i="2"/>
  <c r="DV453" i="2"/>
  <c r="CW459" i="2"/>
  <c r="DK456" i="2"/>
  <c r="DV454" i="2"/>
  <c r="DH451" i="2"/>
  <c r="DR450" i="2"/>
  <c r="DT453" i="2"/>
  <c r="CR461" i="2"/>
  <c r="CS453" i="2"/>
  <c r="DX451" i="2"/>
  <c r="DR452" i="2"/>
  <c r="DB447" i="2"/>
  <c r="DV446" i="2"/>
  <c r="DB443" i="2"/>
  <c r="CY450" i="2"/>
  <c r="CW449" i="2"/>
  <c r="DP448" i="2"/>
  <c r="DA445" i="2"/>
  <c r="DT444" i="2"/>
  <c r="DQ449" i="2"/>
  <c r="CX446" i="2"/>
  <c r="DQ445" i="2"/>
  <c r="DB444" i="2"/>
  <c r="DH443" i="2"/>
  <c r="CP440" i="2"/>
  <c r="DJ439" i="2"/>
  <c r="CY436" i="2"/>
  <c r="DR435" i="2"/>
  <c r="CN433" i="2"/>
  <c r="DH432" i="2"/>
  <c r="CN448" i="2"/>
  <c r="DB440" i="2"/>
  <c r="DV439" i="2"/>
  <c r="DB436" i="2"/>
  <c r="DV435" i="2"/>
  <c r="CN442" i="2"/>
  <c r="DH441" i="2"/>
  <c r="CW438" i="2"/>
  <c r="DP437" i="2"/>
  <c r="DV438" i="2"/>
  <c r="DJ434" i="2"/>
  <c r="CY430" i="2"/>
  <c r="DR429" i="2"/>
  <c r="DL440" i="2"/>
  <c r="DB437" i="2"/>
  <c r="DG435" i="2"/>
  <c r="DL432" i="2"/>
  <c r="DG441" i="2"/>
  <c r="CV438" i="2"/>
  <c r="CP445" i="2"/>
  <c r="DB435" i="2"/>
  <c r="CR428" i="2"/>
  <c r="DM427" i="2"/>
  <c r="CW424" i="2"/>
  <c r="DP423" i="2"/>
  <c r="DI445" i="2"/>
  <c r="DR441" i="2"/>
  <c r="CN439" i="2"/>
  <c r="DH438" i="2"/>
  <c r="CW435" i="2"/>
  <c r="DP434" i="2"/>
  <c r="CR451" i="2"/>
  <c r="CP447" i="2"/>
  <c r="DO442" i="2"/>
  <c r="CZ439" i="2"/>
  <c r="DO438" i="2"/>
  <c r="CZ435" i="2"/>
  <c r="DO434" i="2"/>
  <c r="CT437" i="2"/>
  <c r="DR446" i="2"/>
  <c r="DG437" i="2"/>
  <c r="DP435" i="2"/>
  <c r="DN432" i="2"/>
  <c r="CW429" i="2"/>
  <c r="DO439" i="2"/>
  <c r="DV436" i="2"/>
  <c r="DB433" i="2"/>
  <c r="CO432" i="2"/>
  <c r="DI431" i="2"/>
  <c r="DX430" i="2"/>
  <c r="DH445" i="2"/>
  <c r="DI440" i="2"/>
  <c r="CX437" i="2"/>
  <c r="DM435" i="2"/>
  <c r="DQ432" i="2"/>
  <c r="DQ442" i="2"/>
  <c r="CO439" i="2"/>
  <c r="DI436" i="2"/>
  <c r="CO433" i="2"/>
  <c r="CP427" i="2"/>
  <c r="CT423" i="2"/>
  <c r="DN422" i="2"/>
  <c r="DS444" i="2"/>
  <c r="CN444" i="2"/>
  <c r="CY440" i="2"/>
  <c r="DR439" i="2"/>
  <c r="CN437" i="2"/>
  <c r="DH436" i="2"/>
  <c r="CW433" i="2"/>
  <c r="DP432" i="2"/>
  <c r="DW448" i="2"/>
  <c r="DP445" i="2"/>
  <c r="CV441" i="2"/>
  <c r="DK440" i="2"/>
  <c r="CV437" i="2"/>
  <c r="DK436" i="2"/>
  <c r="CV433" i="2"/>
  <c r="DP449" i="2"/>
  <c r="CN446" i="2"/>
  <c r="CW442" i="2"/>
  <c r="DP441" i="2"/>
  <c r="CN436" i="2"/>
  <c r="CN431" i="2"/>
  <c r="DH430" i="2"/>
  <c r="DA446" i="2"/>
  <c r="DX435" i="2"/>
  <c r="DX432" i="2"/>
  <c r="DW434" i="2"/>
  <c r="CT431" i="2"/>
  <c r="DN430" i="2"/>
  <c r="DK437" i="2"/>
  <c r="DS435" i="2"/>
  <c r="DA428" i="2"/>
  <c r="DT427" i="2"/>
  <c r="CQ443" i="2"/>
  <c r="CR441" i="2"/>
  <c r="DM440" i="2"/>
  <c r="DA437" i="2"/>
  <c r="DT436" i="2"/>
  <c r="CP434" i="2"/>
  <c r="DJ433" i="2"/>
  <c r="CO442" i="2"/>
  <c r="DI441" i="2"/>
  <c r="DX440" i="2"/>
  <c r="CO438" i="2"/>
  <c r="DI437" i="2"/>
  <c r="DX436" i="2"/>
  <c r="CO434" i="2"/>
  <c r="DI433" i="2"/>
  <c r="DJ442" i="2"/>
  <c r="CY439" i="2"/>
  <c r="DR438" i="2"/>
  <c r="DS439" i="2"/>
  <c r="DN436" i="2"/>
  <c r="DA431" i="2"/>
  <c r="DT430" i="2"/>
  <c r="DN448" i="2"/>
  <c r="DK441" i="2"/>
  <c r="CZ438" i="2"/>
  <c r="CZ434" i="2"/>
  <c r="CX430" i="2"/>
  <c r="DQ429" i="2"/>
  <c r="DV442" i="2"/>
  <c r="CS439" i="2"/>
  <c r="DJ436" i="2"/>
  <c r="CY433" i="2"/>
  <c r="CN432" i="2"/>
  <c r="DH431" i="2"/>
  <c r="DW458" i="2"/>
  <c r="CZ460" i="2"/>
  <c r="CN459" i="2"/>
  <c r="CQ458" i="2"/>
  <c r="CW461" i="2"/>
  <c r="CY457" i="2"/>
  <c r="DR456" i="2"/>
  <c r="DB459" i="2"/>
  <c r="CO457" i="2"/>
  <c r="CR455" i="2"/>
  <c r="DM454" i="2"/>
  <c r="DJ458" i="2"/>
  <c r="CZ453" i="2"/>
  <c r="DO452" i="2"/>
  <c r="DI452" i="2"/>
  <c r="CW450" i="2"/>
  <c r="DG456" i="2"/>
  <c r="DR451" i="2"/>
  <c r="CW458" i="2"/>
  <c r="CZ454" i="2"/>
  <c r="CS451" i="2"/>
  <c r="CR457" i="2"/>
  <c r="DO449" i="2"/>
  <c r="CZ446" i="2"/>
  <c r="DO445" i="2"/>
  <c r="CP453" i="2"/>
  <c r="CT448" i="2"/>
  <c r="DN447" i="2"/>
  <c r="CY444" i="2"/>
  <c r="DR443" i="2"/>
  <c r="CX450" i="2"/>
  <c r="CV449" i="2"/>
  <c r="DK448" i="2"/>
  <c r="CV445" i="2"/>
  <c r="DK444" i="2"/>
  <c r="DX450" i="2"/>
  <c r="DM442" i="2"/>
  <c r="CZ461" i="2"/>
  <c r="DO460" i="2"/>
  <c r="CT461" i="2"/>
  <c r="DN460" i="2"/>
  <c r="DH460" i="2"/>
  <c r="CR459" i="2"/>
  <c r="CP458" i="2"/>
  <c r="DV460" i="2"/>
  <c r="CS458" i="2"/>
  <c r="DW455" i="2"/>
  <c r="CR453" i="2"/>
  <c r="DM452" i="2"/>
  <c r="DA459" i="2"/>
  <c r="CS457" i="2"/>
  <c r="CP456" i="2"/>
  <c r="CV455" i="2"/>
  <c r="DK454" i="2"/>
  <c r="CV451" i="2"/>
  <c r="DS459" i="2"/>
  <c r="DS451" i="2"/>
  <c r="DS457" i="2"/>
  <c r="CY455" i="2"/>
  <c r="CN452" i="2"/>
  <c r="DK453" i="2"/>
  <c r="CY453" i="2"/>
  <c r="CV448" i="2"/>
  <c r="DK447" i="2"/>
  <c r="CV444" i="2"/>
  <c r="DK443" i="2"/>
  <c r="DP450" i="2"/>
  <c r="CT446" i="2"/>
  <c r="DJ445" i="2"/>
  <c r="CT460" i="2"/>
  <c r="DT451" i="2"/>
  <c r="CQ447" i="2"/>
  <c r="DG446" i="2"/>
  <c r="DL461" i="2"/>
  <c r="DH461" i="2"/>
  <c r="CX461" i="2"/>
  <c r="DJ459" i="2"/>
  <c r="CR456" i="2"/>
  <c r="DV458" i="2"/>
  <c r="DK457" i="2"/>
  <c r="DH456" i="2"/>
  <c r="DI455" i="2"/>
  <c r="DX454" i="2"/>
  <c r="CO452" i="2"/>
  <c r="DI451" i="2"/>
  <c r="DV457" i="2"/>
  <c r="DG453" i="2"/>
  <c r="DN452" i="2"/>
  <c r="CZ450" i="2"/>
  <c r="CW457" i="2"/>
  <c r="CX455" i="2"/>
  <c r="DN454" i="2"/>
  <c r="CO449" i="2"/>
  <c r="DI448" i="2"/>
  <c r="DX447" i="2"/>
  <c r="CO445" i="2"/>
  <c r="DI444" i="2"/>
  <c r="DX443" i="2"/>
  <c r="DR449" i="2"/>
  <c r="CN447" i="2"/>
  <c r="DH446" i="2"/>
  <c r="DW445" i="2"/>
  <c r="CR443" i="2"/>
  <c r="DS446" i="2"/>
  <c r="CO460" i="2"/>
  <c r="CN460" i="2"/>
  <c r="DH459" i="2"/>
  <c r="DI460" i="2"/>
  <c r="CS459" i="2"/>
  <c r="CV458" i="2"/>
  <c r="DW456" i="2"/>
  <c r="DN459" i="2"/>
  <c r="CV457" i="2"/>
  <c r="CQ456" i="2"/>
  <c r="CW455" i="2"/>
  <c r="DP454" i="2"/>
  <c r="DT458" i="2"/>
  <c r="DS452" i="2"/>
  <c r="CS461" i="2"/>
  <c r="DQ452" i="2"/>
  <c r="DA450" i="2"/>
  <c r="DJ461" i="2"/>
  <c r="DQ456" i="2"/>
  <c r="DI454" i="2"/>
  <c r="CY451" i="2"/>
  <c r="DS449" i="2"/>
  <c r="DS445" i="2"/>
  <c r="CY448" i="2"/>
  <c r="DR447" i="2"/>
  <c r="DW443" i="2"/>
  <c r="DM455" i="2"/>
  <c r="DG450" i="2"/>
  <c r="CZ449" i="2"/>
  <c r="DO448" i="2"/>
  <c r="CZ445" i="2"/>
  <c r="DO444" i="2"/>
  <c r="DO451" i="2"/>
  <c r="CT447" i="2"/>
  <c r="DP442" i="2"/>
  <c r="DV445" i="2"/>
  <c r="CR448" i="2"/>
  <c r="DW441" i="2"/>
  <c r="CR439" i="2"/>
  <c r="DM438" i="2"/>
  <c r="DA435" i="2"/>
  <c r="DT434" i="2"/>
  <c r="DH447" i="2"/>
  <c r="DA444" i="2"/>
  <c r="DS442" i="2"/>
  <c r="DS438" i="2"/>
  <c r="DS434" i="2"/>
  <c r="DA448" i="2"/>
  <c r="CP441" i="2"/>
  <c r="DJ440" i="2"/>
  <c r="CY437" i="2"/>
  <c r="DX437" i="2"/>
  <c r="DS432" i="2"/>
  <c r="DA429" i="2"/>
  <c r="DK433" i="2"/>
  <c r="CS432" i="2"/>
  <c r="DL431" i="2"/>
  <c r="DO437" i="2"/>
  <c r="DT435" i="2"/>
  <c r="DW432" i="2"/>
  <c r="CN430" i="2"/>
  <c r="DH429" i="2"/>
  <c r="DG439" i="2"/>
  <c r="DQ436" i="2"/>
  <c r="CX433" i="2"/>
  <c r="CT427" i="2"/>
  <c r="DJ426" i="2"/>
  <c r="CY423" i="2"/>
  <c r="DR422" i="2"/>
  <c r="DI443" i="2"/>
  <c r="CP442" i="2"/>
  <c r="DA441" i="2"/>
  <c r="DT440" i="2"/>
  <c r="CP438" i="2"/>
  <c r="DJ437" i="2"/>
  <c r="CY434" i="2"/>
  <c r="DR433" i="2"/>
  <c r="DT449" i="2"/>
  <c r="DJ446" i="2"/>
  <c r="CX442" i="2"/>
  <c r="DQ441" i="2"/>
  <c r="CX438" i="2"/>
  <c r="DQ437" i="2"/>
  <c r="CX434" i="2"/>
  <c r="DQ433" i="2"/>
  <c r="CR452" i="2"/>
  <c r="DR442" i="2"/>
  <c r="CN440" i="2"/>
  <c r="DH439" i="2"/>
  <c r="DT433" i="2"/>
  <c r="CT432" i="2"/>
  <c r="DJ431" i="2"/>
  <c r="CT450" i="2"/>
  <c r="DQ434" i="2"/>
  <c r="CQ431" i="2"/>
  <c r="DG430" i="2"/>
  <c r="DP433" i="2"/>
  <c r="CW432" i="2"/>
  <c r="DP431" i="2"/>
  <c r="DI438" i="2"/>
  <c r="DL434" i="2"/>
  <c r="DW428" i="2"/>
  <c r="CN426" i="2"/>
  <c r="DH425" i="2"/>
  <c r="DA439" i="2"/>
  <c r="DT438" i="2"/>
  <c r="CP436" i="2"/>
  <c r="DJ435" i="2"/>
  <c r="CS440" i="2"/>
  <c r="DL439" i="2"/>
  <c r="CS436" i="2"/>
  <c r="DL435" i="2"/>
  <c r="DM445" i="2"/>
  <c r="CY441" i="2"/>
  <c r="DR440" i="2"/>
  <c r="CN438" i="2"/>
  <c r="DH437" i="2"/>
  <c r="DM449" i="2"/>
  <c r="CX441" i="2"/>
  <c r="CR434" i="2"/>
  <c r="CP430" i="2"/>
  <c r="DJ429" i="2"/>
  <c r="DM443" i="2"/>
  <c r="CO435" i="2"/>
  <c r="DB432" i="2"/>
  <c r="DV431" i="2"/>
  <c r="CW448" i="2"/>
  <c r="CN434" i="2"/>
  <c r="CW430" i="2"/>
  <c r="DP429" i="2"/>
  <c r="DO433" i="2"/>
  <c r="CX431" i="2"/>
  <c r="DR426" i="2"/>
  <c r="CN424" i="2"/>
  <c r="DH423" i="2"/>
  <c r="DG444" i="2"/>
  <c r="CT440" i="2"/>
  <c r="DN439" i="2"/>
  <c r="DW435" i="2"/>
  <c r="CR433" i="2"/>
  <c r="DM432" i="2"/>
  <c r="CY445" i="2"/>
  <c r="CQ441" i="2"/>
  <c r="DG440" i="2"/>
  <c r="CQ437" i="2"/>
  <c r="DG436" i="2"/>
  <c r="CQ433" i="2"/>
  <c r="CY449" i="2"/>
  <c r="CR442" i="2"/>
  <c r="DM441" i="2"/>
  <c r="DA438" i="2"/>
  <c r="DT437" i="2"/>
  <c r="DR434" i="2"/>
  <c r="CN429" i="2"/>
  <c r="DO430" i="2"/>
  <c r="DV440" i="2"/>
  <c r="CS437" i="2"/>
  <c r="DK435" i="2"/>
  <c r="CW428" i="2"/>
  <c r="DP427" i="2"/>
  <c r="DA424" i="2"/>
  <c r="DT423" i="2"/>
  <c r="CQ426" i="2"/>
  <c r="DG425" i="2"/>
  <c r="CQ422" i="2"/>
  <c r="CR427" i="2"/>
  <c r="DM426" i="2"/>
  <c r="CW423" i="2"/>
  <c r="DP422" i="2"/>
  <c r="CO428" i="2"/>
  <c r="DI427" i="2"/>
  <c r="DX426" i="2"/>
  <c r="CO424" i="2"/>
  <c r="DI423" i="2"/>
  <c r="DX422" i="2"/>
  <c r="CX420" i="2"/>
  <c r="DQ419" i="2"/>
  <c r="CX416" i="2"/>
  <c r="DQ415" i="2"/>
  <c r="CS412" i="2"/>
  <c r="DL411" i="2"/>
  <c r="DX410" i="2"/>
  <c r="DO406" i="2"/>
  <c r="CT419" i="2"/>
  <c r="DN418" i="2"/>
  <c r="DW414" i="2"/>
  <c r="CR412" i="2"/>
  <c r="DM411" i="2"/>
  <c r="DA408" i="2"/>
  <c r="DT407" i="2"/>
  <c r="DB421" i="2"/>
  <c r="DV420" i="2"/>
  <c r="DB417" i="2"/>
  <c r="DV416" i="2"/>
  <c r="CS413" i="2"/>
  <c r="DL412" i="2"/>
  <c r="DX411" i="2"/>
  <c r="DO407" i="2"/>
  <c r="DJ421" i="2"/>
  <c r="CY418" i="2"/>
  <c r="DR417" i="2"/>
  <c r="CN415" i="2"/>
  <c r="DH414" i="2"/>
  <c r="CW411" i="2"/>
  <c r="DP410" i="2"/>
  <c r="DW402" i="2"/>
  <c r="CR400" i="2"/>
  <c r="DM399" i="2"/>
  <c r="DA396" i="2"/>
  <c r="DT395" i="2"/>
  <c r="CP393" i="2"/>
  <c r="DJ392" i="2"/>
  <c r="CO405" i="2"/>
  <c r="DI404" i="2"/>
  <c r="DS403" i="2"/>
  <c r="CZ400" i="2"/>
  <c r="DK399" i="2"/>
  <c r="CQ396" i="2"/>
  <c r="DB395" i="2"/>
  <c r="DV394" i="2"/>
  <c r="CS391" i="2"/>
  <c r="DL390" i="2"/>
  <c r="DT404" i="2"/>
  <c r="CP402" i="2"/>
  <c r="DJ401" i="2"/>
  <c r="DS427" i="2"/>
  <c r="DS423" i="2"/>
  <c r="DT428" i="2"/>
  <c r="CP426" i="2"/>
  <c r="DJ425" i="2"/>
  <c r="CT422" i="2"/>
  <c r="DB426" i="2"/>
  <c r="DV425" i="2"/>
  <c r="DB422" i="2"/>
  <c r="CV419" i="2"/>
  <c r="DK418" i="2"/>
  <c r="CV415" i="2"/>
  <c r="DK414" i="2"/>
  <c r="CQ411" i="2"/>
  <c r="DB410" i="2"/>
  <c r="DV409" i="2"/>
  <c r="CS406" i="2"/>
  <c r="DL405" i="2"/>
  <c r="DW420" i="2"/>
  <c r="CR418" i="2"/>
  <c r="DM417" i="2"/>
  <c r="DA414" i="2"/>
  <c r="DT413" i="2"/>
  <c r="CP411" i="2"/>
  <c r="DJ410" i="2"/>
  <c r="CY407" i="2"/>
  <c r="DR406" i="2"/>
  <c r="CZ420" i="2"/>
  <c r="DO419" i="2"/>
  <c r="CZ416" i="2"/>
  <c r="DK415" i="2"/>
  <c r="CQ412" i="2"/>
  <c r="DB411" i="2"/>
  <c r="DV410" i="2"/>
  <c r="CS407" i="2"/>
  <c r="DL406" i="2"/>
  <c r="DX405" i="2"/>
  <c r="CN421" i="2"/>
  <c r="DH420" i="2"/>
  <c r="CW417" i="2"/>
  <c r="DP416" i="2"/>
  <c r="CT410" i="2"/>
  <c r="DN409" i="2"/>
  <c r="DR405" i="2"/>
  <c r="DA402" i="2"/>
  <c r="DT401" i="2"/>
  <c r="CP399" i="2"/>
  <c r="DJ398" i="2"/>
  <c r="CY395" i="2"/>
  <c r="DR394" i="2"/>
  <c r="CN392" i="2"/>
  <c r="DH391" i="2"/>
  <c r="CX403" i="2"/>
  <c r="DQ402" i="2"/>
  <c r="CO399" i="2"/>
  <c r="DI398" i="2"/>
  <c r="DS397" i="2"/>
  <c r="CZ394" i="2"/>
  <c r="DK393" i="2"/>
  <c r="CQ390" i="2"/>
  <c r="DG389" i="2"/>
  <c r="CY404" i="2"/>
  <c r="DR403" i="2"/>
  <c r="DO429" i="2"/>
  <c r="DQ428" i="2"/>
  <c r="CX425" i="2"/>
  <c r="DQ424" i="2"/>
  <c r="CQ430" i="2"/>
  <c r="DW425" i="2"/>
  <c r="CN423" i="2"/>
  <c r="DH422" i="2"/>
  <c r="DB431" i="2"/>
  <c r="CZ427" i="2"/>
  <c r="DO426" i="2"/>
  <c r="CZ423" i="2"/>
  <c r="DO422" i="2"/>
  <c r="CO420" i="2"/>
  <c r="DI419" i="2"/>
  <c r="DX418" i="2"/>
  <c r="CO416" i="2"/>
  <c r="DI415" i="2"/>
  <c r="DX414" i="2"/>
  <c r="DO410" i="2"/>
  <c r="CV407" i="2"/>
  <c r="DG406" i="2"/>
  <c r="DP421" i="2"/>
  <c r="CT415" i="2"/>
  <c r="DN414" i="2"/>
  <c r="DW410" i="2"/>
  <c r="CR408" i="2"/>
  <c r="DM407" i="2"/>
  <c r="CS421" i="2"/>
  <c r="DL420" i="2"/>
  <c r="CS417" i="2"/>
  <c r="DL416" i="2"/>
  <c r="DX415" i="2"/>
  <c r="DO411" i="2"/>
  <c r="CV408" i="2"/>
  <c r="DG407" i="2"/>
  <c r="DA421" i="2"/>
  <c r="DT420" i="2"/>
  <c r="CP418" i="2"/>
  <c r="DJ417" i="2"/>
  <c r="CY414" i="2"/>
  <c r="DR413" i="2"/>
  <c r="CN411" i="2"/>
  <c r="DH410" i="2"/>
  <c r="CW407" i="2"/>
  <c r="DP406" i="2"/>
  <c r="CT403" i="2"/>
  <c r="DN402" i="2"/>
  <c r="DW398" i="2"/>
  <c r="CR396" i="2"/>
  <c r="DM395" i="2"/>
  <c r="DA392" i="2"/>
  <c r="DT391" i="2"/>
  <c r="CZ404" i="2"/>
  <c r="DK403" i="2"/>
  <c r="CQ400" i="2"/>
  <c r="DB399" i="2"/>
  <c r="DV398" i="2"/>
  <c r="CS395" i="2"/>
  <c r="DL394" i="2"/>
  <c r="DX393" i="2"/>
  <c r="DS389" i="2"/>
  <c r="CR405" i="2"/>
  <c r="DM404" i="2"/>
  <c r="DA401" i="2"/>
  <c r="DT400" i="2"/>
  <c r="CP398" i="2"/>
  <c r="DJ397" i="2"/>
  <c r="CY394" i="2"/>
  <c r="DR393" i="2"/>
  <c r="CS427" i="2"/>
  <c r="DL426" i="2"/>
  <c r="CS423" i="2"/>
  <c r="DL422" i="2"/>
  <c r="DX431" i="2"/>
  <c r="CT428" i="2"/>
  <c r="DN427" i="2"/>
  <c r="DR423" i="2"/>
  <c r="DG429" i="2"/>
  <c r="DK428" i="2"/>
  <c r="CV425" i="2"/>
  <c r="DK424" i="2"/>
  <c r="DS420" i="2"/>
  <c r="DS416" i="2"/>
  <c r="DO412" i="2"/>
  <c r="CV409" i="2"/>
  <c r="DG408" i="2"/>
  <c r="CW420" i="2"/>
  <c r="DP419" i="2"/>
  <c r="CT413" i="2"/>
  <c r="DN412" i="2"/>
  <c r="DW408" i="2"/>
  <c r="CR406" i="2"/>
  <c r="DX421" i="2"/>
  <c r="CO419" i="2"/>
  <c r="DI418" i="2"/>
  <c r="DX417" i="2"/>
  <c r="DO413" i="2"/>
  <c r="CV410" i="2"/>
  <c r="DG409" i="2"/>
  <c r="DA419" i="2"/>
  <c r="DT418" i="2"/>
  <c r="CP416" i="2"/>
  <c r="DJ415" i="2"/>
  <c r="CY412" i="2"/>
  <c r="DR411" i="2"/>
  <c r="CN409" i="2"/>
  <c r="DH408" i="2"/>
  <c r="CT401" i="2"/>
  <c r="DN400" i="2"/>
  <c r="DW396" i="2"/>
  <c r="CR394" i="2"/>
  <c r="DM393" i="2"/>
  <c r="DP405" i="2"/>
  <c r="CQ402" i="2"/>
  <c r="DB401" i="2"/>
  <c r="DV400" i="2"/>
  <c r="CS397" i="2"/>
  <c r="DL396" i="2"/>
  <c r="DX395" i="2"/>
  <c r="DS437" i="2"/>
  <c r="DX441" i="2"/>
  <c r="CP431" i="2"/>
  <c r="DX439" i="2"/>
  <c r="DG433" i="2"/>
  <c r="CY427" i="2"/>
  <c r="DN426" i="2"/>
  <c r="DW422" i="2"/>
  <c r="CQ429" i="2"/>
  <c r="DI428" i="2"/>
  <c r="DX427" i="2"/>
  <c r="CO425" i="2"/>
  <c r="DI424" i="2"/>
  <c r="DX423" i="2"/>
  <c r="CT426" i="2"/>
  <c r="DN425" i="2"/>
  <c r="CY422" i="2"/>
  <c r="CQ427" i="2"/>
  <c r="DG426" i="2"/>
  <c r="CQ423" i="2"/>
  <c r="DG422" i="2"/>
  <c r="CZ419" i="2"/>
  <c r="DO418" i="2"/>
  <c r="CZ415" i="2"/>
  <c r="DO414" i="2"/>
  <c r="CV411" i="2"/>
  <c r="DG410" i="2"/>
  <c r="CX406" i="2"/>
  <c r="DQ405" i="2"/>
  <c r="DH421" i="2"/>
  <c r="CW418" i="2"/>
  <c r="DP417" i="2"/>
  <c r="CT411" i="2"/>
  <c r="DN410" i="2"/>
  <c r="DW406" i="2"/>
  <c r="DS419" i="2"/>
  <c r="DO415" i="2"/>
  <c r="CV412" i="2"/>
  <c r="DG411" i="2"/>
  <c r="CX407" i="2"/>
  <c r="DQ406" i="2"/>
  <c r="CR421" i="2"/>
  <c r="DM420" i="2"/>
  <c r="DA417" i="2"/>
  <c r="DT416" i="2"/>
  <c r="CP414" i="2"/>
  <c r="DJ413" i="2"/>
  <c r="CY410" i="2"/>
  <c r="DR409" i="2"/>
  <c r="CN407" i="2"/>
  <c r="DH406" i="2"/>
  <c r="CT399" i="2"/>
  <c r="DN398" i="2"/>
  <c r="DW394" i="2"/>
  <c r="CR392" i="2"/>
  <c r="DM391" i="2"/>
  <c r="CQ404" i="2"/>
  <c r="DB403" i="2"/>
  <c r="DV402" i="2"/>
  <c r="CS399" i="2"/>
  <c r="DL398" i="2"/>
  <c r="DX397" i="2"/>
  <c r="DO393" i="2"/>
  <c r="CV390" i="2"/>
  <c r="DK389" i="2"/>
  <c r="DW403" i="2"/>
  <c r="CR401" i="2"/>
  <c r="DM400" i="2"/>
  <c r="CS431" i="2"/>
  <c r="DB427" i="2"/>
  <c r="DV426" i="2"/>
  <c r="DB423" i="2"/>
  <c r="DV422" i="2"/>
  <c r="DW427" i="2"/>
  <c r="CR425" i="2"/>
  <c r="DM424" i="2"/>
  <c r="DS428" i="2"/>
  <c r="DS424" i="2"/>
  <c r="DL421" i="2"/>
  <c r="CS418" i="2"/>
  <c r="DL417" i="2"/>
  <c r="CS414" i="2"/>
  <c r="DL413" i="2"/>
  <c r="DX412" i="2"/>
  <c r="DO408" i="2"/>
  <c r="CV405" i="2"/>
  <c r="CT417" i="2"/>
  <c r="DN416" i="2"/>
  <c r="DW412" i="2"/>
  <c r="CR410" i="2"/>
  <c r="DM409" i="2"/>
  <c r="DA406" i="2"/>
  <c r="CX419" i="2"/>
  <c r="DQ418" i="2"/>
  <c r="CS415" i="2"/>
  <c r="DL414" i="2"/>
  <c r="DX413" i="2"/>
  <c r="DO409" i="2"/>
  <c r="CV406" i="2"/>
  <c r="CP420" i="2"/>
  <c r="DJ419" i="2"/>
  <c r="CY416" i="2"/>
  <c r="DR415" i="2"/>
  <c r="CN413" i="2"/>
  <c r="DH412" i="2"/>
  <c r="CW409" i="2"/>
  <c r="DP408" i="2"/>
  <c r="CT405" i="2"/>
  <c r="DN404" i="2"/>
  <c r="DW400" i="2"/>
  <c r="CR398" i="2"/>
  <c r="DM397" i="2"/>
  <c r="DA394" i="2"/>
  <c r="DT393" i="2"/>
  <c r="CP391" i="2"/>
  <c r="CZ402" i="2"/>
  <c r="DK401" i="2"/>
  <c r="CQ398" i="2"/>
  <c r="DB397" i="2"/>
  <c r="DV396" i="2"/>
  <c r="CS393" i="2"/>
  <c r="DL392" i="2"/>
  <c r="DX391" i="2"/>
  <c r="CO389" i="2"/>
  <c r="DA403" i="2"/>
  <c r="CZ428" i="2"/>
  <c r="DO427" i="2"/>
  <c r="CZ424" i="2"/>
  <c r="DO423" i="2"/>
  <c r="DK429" i="2"/>
  <c r="DP428" i="2"/>
  <c r="CP422" i="2"/>
  <c r="DV430" i="2"/>
  <c r="CX426" i="2"/>
  <c r="DQ425" i="2"/>
  <c r="CX422" i="2"/>
  <c r="CQ419" i="2"/>
  <c r="DG418" i="2"/>
  <c r="CQ415" i="2"/>
  <c r="DG414" i="2"/>
  <c r="CX410" i="2"/>
  <c r="DQ409" i="2"/>
  <c r="CO406" i="2"/>
  <c r="DI405" i="2"/>
  <c r="CY421" i="2"/>
  <c r="DR420" i="2"/>
  <c r="CN418" i="2"/>
  <c r="DH417" i="2"/>
  <c r="CW414" i="2"/>
  <c r="DP413" i="2"/>
  <c r="CT407" i="2"/>
  <c r="DN406" i="2"/>
  <c r="CV420" i="2"/>
  <c r="DK419" i="2"/>
  <c r="CV416" i="2"/>
  <c r="DG415" i="2"/>
  <c r="CX411" i="2"/>
  <c r="DQ410" i="2"/>
  <c r="CO407" i="2"/>
  <c r="DI406" i="2"/>
  <c r="DS405" i="2"/>
  <c r="DW419" i="2"/>
  <c r="CR417" i="2"/>
  <c r="DM416" i="2"/>
  <c r="DA413" i="2"/>
  <c r="DT412" i="2"/>
  <c r="CP410" i="2"/>
  <c r="DJ409" i="2"/>
  <c r="CY406" i="2"/>
  <c r="DM405" i="2"/>
  <c r="CW402" i="2"/>
  <c r="DP401" i="2"/>
  <c r="CT395" i="2"/>
  <c r="DN394" i="2"/>
  <c r="DW390" i="2"/>
  <c r="CS403" i="2"/>
  <c r="DL402" i="2"/>
  <c r="DX401" i="2"/>
  <c r="DO397" i="2"/>
  <c r="CV394" i="2"/>
  <c r="DG393" i="2"/>
  <c r="DB389" i="2"/>
  <c r="CT404" i="2"/>
  <c r="DN403" i="2"/>
  <c r="DW399" i="2"/>
  <c r="CR397" i="2"/>
  <c r="DM396" i="2"/>
  <c r="DA393" i="2"/>
  <c r="DT392" i="2"/>
  <c r="CN422" i="2"/>
  <c r="CV426" i="2"/>
  <c r="DK425" i="2"/>
  <c r="CV422" i="2"/>
  <c r="CW427" i="2"/>
  <c r="DP426" i="2"/>
  <c r="DA423" i="2"/>
  <c r="DT422" i="2"/>
  <c r="CS428" i="2"/>
  <c r="DL427" i="2"/>
  <c r="CS424" i="2"/>
  <c r="DL423" i="2"/>
  <c r="DB420" i="2"/>
  <c r="DV419" i="2"/>
  <c r="DB416" i="2"/>
  <c r="DV415" i="2"/>
  <c r="CX412" i="2"/>
  <c r="DQ411" i="2"/>
  <c r="CO408" i="2"/>
  <c r="DI407" i="2"/>
  <c r="DS406" i="2"/>
  <c r="CY419" i="2"/>
  <c r="DR418" i="2"/>
  <c r="CN416" i="2"/>
  <c r="DH415" i="2"/>
  <c r="CW412" i="2"/>
  <c r="DP411" i="2"/>
  <c r="DG421" i="2"/>
  <c r="CQ418" i="2"/>
  <c r="DG417" i="2"/>
  <c r="CX413" i="2"/>
  <c r="DQ412" i="2"/>
  <c r="CO409" i="2"/>
  <c r="DI408" i="2"/>
  <c r="DS407" i="2"/>
  <c r="DN421" i="2"/>
  <c r="DW417" i="2"/>
  <c r="CR415" i="2"/>
  <c r="DM414" i="2"/>
  <c r="DA411" i="2"/>
  <c r="DT410" i="2"/>
  <c r="CP408" i="2"/>
  <c r="DJ407" i="2"/>
  <c r="CN404" i="2"/>
  <c r="DH403" i="2"/>
  <c r="CW400" i="2"/>
  <c r="DP399" i="2"/>
  <c r="CT393" i="2"/>
  <c r="DN392" i="2"/>
  <c r="CS405" i="2"/>
  <c r="DL404" i="2"/>
  <c r="DX403" i="2"/>
  <c r="DO399" i="2"/>
  <c r="CV396" i="2"/>
  <c r="DG395" i="2"/>
  <c r="CX391" i="2"/>
  <c r="DQ390" i="2"/>
  <c r="DJ405" i="2"/>
  <c r="CT402" i="2"/>
  <c r="DN401" i="2"/>
  <c r="DW397" i="2"/>
  <c r="CR395" i="2"/>
  <c r="CQ442" i="2"/>
  <c r="CZ431" i="2"/>
  <c r="CT435" i="2"/>
  <c r="CT429" i="2"/>
  <c r="CQ436" i="2"/>
  <c r="CZ430" i="2"/>
  <c r="CW426" i="2"/>
  <c r="DP425" i="2"/>
  <c r="DK431" i="2"/>
  <c r="CQ428" i="2"/>
  <c r="DG427" i="2"/>
  <c r="CQ424" i="2"/>
  <c r="DG423" i="2"/>
  <c r="CZ432" i="2"/>
  <c r="CO429" i="2"/>
  <c r="DH428" i="2"/>
  <c r="CW425" i="2"/>
  <c r="DP424" i="2"/>
  <c r="DX428" i="2"/>
  <c r="CO426" i="2"/>
  <c r="DI425" i="2"/>
  <c r="DX424" i="2"/>
  <c r="CO422" i="2"/>
  <c r="DQ421" i="2"/>
  <c r="CX418" i="2"/>
  <c r="DQ417" i="2"/>
  <c r="CX414" i="2"/>
  <c r="DQ413" i="2"/>
  <c r="CO410" i="2"/>
  <c r="DI409" i="2"/>
  <c r="DS408" i="2"/>
  <c r="CZ405" i="2"/>
  <c r="CP421" i="2"/>
  <c r="DJ420" i="2"/>
  <c r="CY417" i="2"/>
  <c r="DR416" i="2"/>
  <c r="CN414" i="2"/>
  <c r="DH413" i="2"/>
  <c r="CW410" i="2"/>
  <c r="DP409" i="2"/>
  <c r="DB419" i="2"/>
  <c r="DV418" i="2"/>
  <c r="CX415" i="2"/>
  <c r="DQ414" i="2"/>
  <c r="CO411" i="2"/>
  <c r="DI410" i="2"/>
  <c r="DS409" i="2"/>
  <c r="CZ406" i="2"/>
  <c r="CT420" i="2"/>
  <c r="DN419" i="2"/>
  <c r="DW415" i="2"/>
  <c r="CR413" i="2"/>
  <c r="DM412" i="2"/>
  <c r="DA409" i="2"/>
  <c r="DT408" i="2"/>
  <c r="CP406" i="2"/>
  <c r="DA405" i="2"/>
  <c r="DR404" i="2"/>
  <c r="CN402" i="2"/>
  <c r="DH401" i="2"/>
  <c r="CW398" i="2"/>
  <c r="DP397" i="2"/>
  <c r="CT391" i="2"/>
  <c r="DN390" i="2"/>
  <c r="DO401" i="2"/>
  <c r="CV398" i="2"/>
  <c r="DG397" i="2"/>
  <c r="CX393" i="2"/>
  <c r="DQ392" i="2"/>
  <c r="CS389" i="2"/>
  <c r="CT400" i="2"/>
  <c r="CW422" i="2"/>
  <c r="DL430" i="2"/>
  <c r="DS425" i="2"/>
  <c r="CO431" i="2"/>
  <c r="CT424" i="2"/>
  <c r="DJ423" i="2"/>
  <c r="CV432" i="2"/>
  <c r="DB428" i="2"/>
  <c r="DV427" i="2"/>
  <c r="DB424" i="2"/>
  <c r="DV423" i="2"/>
  <c r="CV421" i="2"/>
  <c r="DK420" i="2"/>
  <c r="CV417" i="2"/>
  <c r="DK416" i="2"/>
  <c r="CV413" i="2"/>
  <c r="DG412" i="2"/>
  <c r="CX408" i="2"/>
  <c r="DQ407" i="2"/>
  <c r="CN420" i="2"/>
  <c r="DH419" i="2"/>
  <c r="CW416" i="2"/>
  <c r="DP415" i="2"/>
  <c r="CT409" i="2"/>
  <c r="DN408" i="2"/>
  <c r="DO421" i="2"/>
  <c r="CZ418" i="2"/>
  <c r="DO417" i="2"/>
  <c r="CV414" i="2"/>
  <c r="DG413" i="2"/>
  <c r="CX409" i="2"/>
  <c r="DQ408" i="2"/>
  <c r="DW421" i="2"/>
  <c r="CR419" i="2"/>
  <c r="DM418" i="2"/>
  <c r="DA415" i="2"/>
  <c r="DT414" i="2"/>
  <c r="CP412" i="2"/>
  <c r="DJ411" i="2"/>
  <c r="CY408" i="2"/>
  <c r="DR407" i="2"/>
  <c r="CW404" i="2"/>
  <c r="DP403" i="2"/>
  <c r="CT397" i="2"/>
  <c r="DN396" i="2"/>
  <c r="DW392" i="2"/>
  <c r="DV404" i="2"/>
  <c r="CS401" i="2"/>
  <c r="DL400" i="2"/>
  <c r="DX399" i="2"/>
  <c r="DO395" i="2"/>
  <c r="CV392" i="2"/>
  <c r="DG391" i="2"/>
  <c r="DW405" i="2"/>
  <c r="CX427" i="2"/>
  <c r="DQ426" i="2"/>
  <c r="CX423" i="2"/>
  <c r="DQ422" i="2"/>
  <c r="CY428" i="2"/>
  <c r="DR427" i="2"/>
  <c r="CN425" i="2"/>
  <c r="DH424" i="2"/>
  <c r="DW423" i="2"/>
  <c r="DX429" i="2"/>
  <c r="DO428" i="2"/>
  <c r="CZ425" i="2"/>
  <c r="DO424" i="2"/>
  <c r="DI421" i="2"/>
  <c r="DX420" i="2"/>
  <c r="CO418" i="2"/>
  <c r="DI417" i="2"/>
  <c r="DX416" i="2"/>
  <c r="CO414" i="2"/>
  <c r="DI413" i="2"/>
  <c r="DS412" i="2"/>
  <c r="CZ409" i="2"/>
  <c r="DK408" i="2"/>
  <c r="DA420" i="2"/>
  <c r="DT419" i="2"/>
  <c r="CP417" i="2"/>
  <c r="DJ416" i="2"/>
  <c r="CY413" i="2"/>
  <c r="DR412" i="2"/>
  <c r="CN410" i="2"/>
  <c r="DH409" i="2"/>
  <c r="CW406" i="2"/>
  <c r="CS419" i="2"/>
  <c r="DL418" i="2"/>
  <c r="CO415" i="2"/>
  <c r="DI414" i="2"/>
  <c r="DS413" i="2"/>
  <c r="CZ410" i="2"/>
  <c r="DK409" i="2"/>
  <c r="CQ406" i="2"/>
  <c r="CT416" i="2"/>
  <c r="DN415" i="2"/>
  <c r="DW411" i="2"/>
  <c r="CR409" i="2"/>
  <c r="DM408" i="2"/>
  <c r="CP405" i="2"/>
  <c r="DJ404" i="2"/>
  <c r="CY401" i="2"/>
  <c r="DR400" i="2"/>
  <c r="CN398" i="2"/>
  <c r="DH397" i="2"/>
  <c r="CW394" i="2"/>
  <c r="DP393" i="2"/>
  <c r="CV402" i="2"/>
  <c r="DG401" i="2"/>
  <c r="CX397" i="2"/>
  <c r="DQ396" i="2"/>
  <c r="CO393" i="2"/>
  <c r="DI392" i="2"/>
  <c r="DS391" i="2"/>
  <c r="CW403" i="2"/>
  <c r="DP402" i="2"/>
  <c r="CT396" i="2"/>
  <c r="DN395" i="2"/>
  <c r="CZ429" i="2"/>
  <c r="DL428" i="2"/>
  <c r="CS425" i="2"/>
  <c r="DL424" i="2"/>
  <c r="CY426" i="2"/>
  <c r="DR425" i="2"/>
  <c r="CV427" i="2"/>
  <c r="DK426" i="2"/>
  <c r="CV423" i="2"/>
  <c r="DK422" i="2"/>
  <c r="DS418" i="2"/>
  <c r="DS414" i="2"/>
  <c r="CZ411" i="2"/>
  <c r="DK410" i="2"/>
  <c r="CQ407" i="2"/>
  <c r="DB406" i="2"/>
  <c r="DV405" i="2"/>
  <c r="DM421" i="2"/>
  <c r="DA418" i="2"/>
  <c r="DT417" i="2"/>
  <c r="CP415" i="2"/>
  <c r="DJ414" i="2"/>
  <c r="CY411" i="2"/>
  <c r="DR410" i="2"/>
  <c r="CN408" i="2"/>
  <c r="DH407" i="2"/>
  <c r="CO421" i="2"/>
  <c r="DI420" i="2"/>
  <c r="DX419" i="2"/>
  <c r="CO417" i="2"/>
  <c r="DI416" i="2"/>
  <c r="DS415" i="2"/>
  <c r="CZ412" i="2"/>
  <c r="DK411" i="2"/>
  <c r="CQ408" i="2"/>
  <c r="DB407" i="2"/>
  <c r="DV406" i="2"/>
  <c r="CW421" i="2"/>
  <c r="DP420" i="2"/>
  <c r="CT414" i="2"/>
  <c r="DN413" i="2"/>
  <c r="DW409" i="2"/>
  <c r="CR407" i="2"/>
  <c r="DM406" i="2"/>
  <c r="CP403" i="2"/>
  <c r="DJ402" i="2"/>
  <c r="CY399" i="2"/>
  <c r="DR398" i="2"/>
  <c r="CN396" i="2"/>
  <c r="DH395" i="2"/>
  <c r="CW392" i="2"/>
  <c r="DP391" i="2"/>
  <c r="CV404" i="2"/>
  <c r="DG403" i="2"/>
  <c r="CX399" i="2"/>
  <c r="DQ398" i="2"/>
  <c r="CO395" i="2"/>
  <c r="DI394" i="2"/>
  <c r="DS393" i="2"/>
  <c r="CZ390" i="2"/>
  <c r="DO389" i="2"/>
  <c r="CN405" i="2"/>
  <c r="DH404" i="2"/>
  <c r="CW401" i="2"/>
  <c r="DW429" i="2"/>
  <c r="DO435" i="2"/>
  <c r="DR432" i="2"/>
  <c r="DH453" i="2"/>
  <c r="DL438" i="2"/>
  <c r="DN434" i="2"/>
  <c r="DJ430" i="2"/>
  <c r="DB441" i="2"/>
  <c r="CV434" i="2"/>
  <c r="DS429" i="2"/>
  <c r="DN428" i="2"/>
  <c r="CY425" i="2"/>
  <c r="DR424" i="2"/>
  <c r="DJ422" i="2"/>
  <c r="CO427" i="2"/>
  <c r="DI426" i="2"/>
  <c r="DX425" i="2"/>
  <c r="CO423" i="2"/>
  <c r="DI422" i="2"/>
  <c r="DG431" i="2"/>
  <c r="CP428" i="2"/>
  <c r="DJ427" i="2"/>
  <c r="CY424" i="2"/>
  <c r="DN423" i="2"/>
  <c r="DO432" i="2"/>
  <c r="CV429" i="2"/>
  <c r="DG428" i="2"/>
  <c r="CQ425" i="2"/>
  <c r="DG424" i="2"/>
  <c r="CZ421" i="2"/>
  <c r="DO420" i="2"/>
  <c r="CZ417" i="2"/>
  <c r="DO416" i="2"/>
  <c r="CZ413" i="2"/>
  <c r="DK412" i="2"/>
  <c r="CQ409" i="2"/>
  <c r="DB408" i="2"/>
  <c r="DV407" i="2"/>
  <c r="CR420" i="2"/>
  <c r="DM419" i="2"/>
  <c r="DA416" i="2"/>
  <c r="DT415" i="2"/>
  <c r="CP413" i="2"/>
  <c r="DJ412" i="2"/>
  <c r="CY409" i="2"/>
  <c r="DR408" i="2"/>
  <c r="CN406" i="2"/>
  <c r="DS421" i="2"/>
  <c r="DS417" i="2"/>
  <c r="CZ414" i="2"/>
  <c r="DK413" i="2"/>
  <c r="CQ410" i="2"/>
  <c r="DB409" i="2"/>
  <c r="DV408" i="2"/>
  <c r="CW419" i="2"/>
  <c r="DP418" i="2"/>
  <c r="CT412" i="2"/>
  <c r="DN411" i="2"/>
  <c r="DW407" i="2"/>
  <c r="DA404" i="2"/>
  <c r="DT403" i="2"/>
  <c r="CP401" i="2"/>
  <c r="DJ400" i="2"/>
  <c r="CY397" i="2"/>
  <c r="DR396" i="2"/>
  <c r="CN394" i="2"/>
  <c r="DH393" i="2"/>
  <c r="DK405" i="2"/>
  <c r="CX401" i="2"/>
  <c r="DQ400" i="2"/>
  <c r="CO397" i="2"/>
  <c r="DI396" i="2"/>
  <c r="DS395" i="2"/>
  <c r="CZ392" i="2"/>
  <c r="DK391" i="2"/>
  <c r="CN403" i="2"/>
  <c r="DH402" i="2"/>
  <c r="DV428" i="2"/>
  <c r="DB425" i="2"/>
  <c r="DV424" i="2"/>
  <c r="DI430" i="2"/>
  <c r="CN427" i="2"/>
  <c r="DH426" i="2"/>
  <c r="CR423" i="2"/>
  <c r="DM422" i="2"/>
  <c r="DS431" i="2"/>
  <c r="DS426" i="2"/>
  <c r="DS422" i="2"/>
  <c r="CS420" i="2"/>
  <c r="DL419" i="2"/>
  <c r="CS416" i="2"/>
  <c r="DL415" i="2"/>
  <c r="CO412" i="2"/>
  <c r="DI411" i="2"/>
  <c r="DS410" i="2"/>
  <c r="CZ407" i="2"/>
  <c r="DK406" i="2"/>
  <c r="DT421" i="2"/>
  <c r="CP419" i="2"/>
  <c r="DJ418" i="2"/>
  <c r="CY415" i="2"/>
  <c r="DR414" i="2"/>
  <c r="CN412" i="2"/>
  <c r="DH411" i="2"/>
  <c r="CW408" i="2"/>
  <c r="DP407" i="2"/>
  <c r="CX421" i="2"/>
  <c r="DQ420" i="2"/>
  <c r="CX417" i="2"/>
  <c r="DQ416" i="2"/>
  <c r="CO413" i="2"/>
  <c r="DI412" i="2"/>
  <c r="DS411" i="2"/>
  <c r="CZ408" i="2"/>
  <c r="DK407" i="2"/>
  <c r="CT418" i="2"/>
  <c r="DN417" i="2"/>
  <c r="DW413" i="2"/>
  <c r="CR411" i="2"/>
  <c r="DM410" i="2"/>
  <c r="DA407" i="2"/>
  <c r="DT406" i="2"/>
  <c r="CY403" i="2"/>
  <c r="DR402" i="2"/>
  <c r="CN400" i="2"/>
  <c r="DH399" i="2"/>
  <c r="CW396" i="2"/>
  <c r="DP395" i="2"/>
  <c r="DO403" i="2"/>
  <c r="CV400" i="2"/>
  <c r="DG399" i="2"/>
  <c r="CX395" i="2"/>
  <c r="DQ394" i="2"/>
  <c r="CO391" i="2"/>
  <c r="DI390" i="2"/>
  <c r="DX389" i="2"/>
  <c r="CX405" i="2"/>
  <c r="DP404" i="2"/>
  <c r="CR422" i="2"/>
  <c r="CV430" i="2"/>
  <c r="CZ426" i="2"/>
  <c r="DO425" i="2"/>
  <c r="CZ422" i="2"/>
  <c r="DA427" i="2"/>
  <c r="DT426" i="2"/>
  <c r="CP424" i="2"/>
  <c r="CX428" i="2"/>
  <c r="DQ427" i="2"/>
  <c r="CX424" i="2"/>
  <c r="DQ423" i="2"/>
  <c r="CQ421" i="2"/>
  <c r="DG420" i="2"/>
  <c r="CQ417" i="2"/>
  <c r="DG416" i="2"/>
  <c r="CQ413" i="2"/>
  <c r="DB412" i="2"/>
  <c r="DV411" i="2"/>
  <c r="CS408" i="2"/>
  <c r="DL407" i="2"/>
  <c r="DX406" i="2"/>
  <c r="DW418" i="2"/>
  <c r="CR416" i="2"/>
  <c r="DM415" i="2"/>
  <c r="DA412" i="2"/>
  <c r="DT411" i="2"/>
  <c r="CP409" i="2"/>
  <c r="DJ408" i="2"/>
  <c r="DK421" i="2"/>
  <c r="CV418" i="2"/>
  <c r="DK417" i="2"/>
  <c r="CQ414" i="2"/>
  <c r="DB413" i="2"/>
  <c r="DV412" i="2"/>
  <c r="CS409" i="2"/>
  <c r="DL408" i="2"/>
  <c r="DX407" i="2"/>
  <c r="DR421" i="2"/>
  <c r="CN419" i="2"/>
  <c r="DH418" i="2"/>
  <c r="CW415" i="2"/>
  <c r="DP414" i="2"/>
  <c r="CT408" i="2"/>
  <c r="DN407" i="2"/>
  <c r="CR404" i="2"/>
  <c r="DM403" i="2"/>
  <c r="DA400" i="2"/>
  <c r="DT399" i="2"/>
  <c r="CP397" i="2"/>
  <c r="DJ396" i="2"/>
  <c r="CY393" i="2"/>
  <c r="DR392" i="2"/>
  <c r="CY405" i="2"/>
  <c r="DQ404" i="2"/>
  <c r="CO401" i="2"/>
  <c r="DI400" i="2"/>
  <c r="DS399" i="2"/>
  <c r="CZ396" i="2"/>
  <c r="DK395" i="2"/>
  <c r="CQ392" i="2"/>
  <c r="DB391" i="2"/>
  <c r="DV390" i="2"/>
  <c r="DO405" i="2"/>
  <c r="CY402" i="2"/>
  <c r="DR401" i="2"/>
  <c r="CN399" i="2"/>
  <c r="DH398" i="2"/>
  <c r="CW395" i="2"/>
  <c r="DP394" i="2"/>
  <c r="CV428" i="2"/>
  <c r="DK427" i="2"/>
  <c r="CV424" i="2"/>
  <c r="DK423" i="2"/>
  <c r="DV432" i="2"/>
  <c r="CX429" i="2"/>
  <c r="DM428" i="2"/>
  <c r="DA425" i="2"/>
  <c r="DT424" i="2"/>
  <c r="CS426" i="2"/>
  <c r="DL425" i="2"/>
  <c r="CS422" i="2"/>
  <c r="DV421" i="2"/>
  <c r="DB418" i="2"/>
  <c r="DV417" i="2"/>
  <c r="DB414" i="2"/>
  <c r="DV413" i="2"/>
  <c r="CS410" i="2"/>
  <c r="DL409" i="2"/>
  <c r="DX408" i="2"/>
  <c r="CT421" i="2"/>
  <c r="DN420" i="2"/>
  <c r="DW416" i="2"/>
  <c r="CR414" i="2"/>
  <c r="DM413" i="2"/>
  <c r="DA410" i="2"/>
  <c r="DT409" i="2"/>
  <c r="CP407" i="2"/>
  <c r="DJ406" i="2"/>
  <c r="CQ420" i="2"/>
  <c r="DG419" i="2"/>
  <c r="CQ416" i="2"/>
  <c r="DB415" i="2"/>
  <c r="DV414" i="2"/>
  <c r="CS411" i="2"/>
  <c r="DL410" i="2"/>
  <c r="DX409" i="2"/>
  <c r="CY420" i="2"/>
  <c r="DR419" i="2"/>
  <c r="CN417" i="2"/>
  <c r="DH416" i="2"/>
  <c r="CW413" i="2"/>
  <c r="DP412" i="2"/>
  <c r="CT406" i="2"/>
  <c r="DG405" i="2"/>
  <c r="DW404" i="2"/>
  <c r="CR402" i="2"/>
  <c r="DM401" i="2"/>
  <c r="DA398" i="2"/>
  <c r="DT397" i="2"/>
  <c r="CP395" i="2"/>
  <c r="DJ394" i="2"/>
  <c r="CY391" i="2"/>
  <c r="DR390" i="2"/>
  <c r="CO403" i="2"/>
  <c r="DI402" i="2"/>
  <c r="DS401" i="2"/>
  <c r="CZ398" i="2"/>
  <c r="DK397" i="2"/>
  <c r="CQ394" i="2"/>
  <c r="DB393" i="2"/>
  <c r="DV392" i="2"/>
  <c r="CX389" i="2"/>
  <c r="CP404" i="2"/>
  <c r="DJ403" i="2"/>
  <c r="CY400" i="2"/>
  <c r="DR399" i="2"/>
  <c r="CN397" i="2"/>
  <c r="DH396" i="2"/>
  <c r="DP385" i="2"/>
  <c r="CW386" i="2"/>
  <c r="DL385" i="2"/>
  <c r="CS386" i="2"/>
  <c r="DP388" i="2"/>
  <c r="DL388" i="2"/>
  <c r="DG390" i="2"/>
  <c r="CQ391" i="2"/>
  <c r="DK394" i="2"/>
  <c r="CZ395" i="2"/>
  <c r="DS398" i="2"/>
  <c r="DI399" i="2"/>
  <c r="CO400" i="2"/>
  <c r="DQ403" i="2"/>
  <c r="CX404" i="2"/>
  <c r="DR389" i="2"/>
  <c r="CY390" i="2"/>
  <c r="DR395" i="2"/>
  <c r="DN388" i="2"/>
  <c r="DO388" i="2"/>
  <c r="DW387" i="2"/>
  <c r="DM389" i="2"/>
  <c r="DO387" i="2"/>
  <c r="CZ388" i="2"/>
  <c r="CY389" i="2"/>
  <c r="DL389" i="2"/>
  <c r="CS390" i="2"/>
  <c r="DQ393" i="2"/>
  <c r="CX394" i="2"/>
  <c r="DG398" i="2"/>
  <c r="CV399" i="2"/>
  <c r="DO402" i="2"/>
  <c r="CN395" i="2"/>
  <c r="CY398" i="2"/>
  <c r="CP400" i="2"/>
  <c r="DT387" i="2"/>
  <c r="DA388" i="2"/>
  <c r="DV387" i="2"/>
  <c r="DB388" i="2"/>
  <c r="DH389" i="2"/>
  <c r="DJ387" i="2"/>
  <c r="CP388" i="2"/>
  <c r="DV386" i="2"/>
  <c r="DB387" i="2"/>
  <c r="CZ389" i="2"/>
  <c r="DO392" i="2"/>
  <c r="DX396" i="2"/>
  <c r="DL397" i="2"/>
  <c r="CS398" i="2"/>
  <c r="DV401" i="2"/>
  <c r="DB402" i="2"/>
  <c r="CQ403" i="2"/>
  <c r="CR389" i="2"/>
  <c r="DW391" i="2"/>
  <c r="DP392" i="2"/>
  <c r="DW393" i="2"/>
  <c r="DP396" i="2"/>
  <c r="DA386" i="2"/>
  <c r="DM385" i="2"/>
  <c r="CR386" i="2"/>
  <c r="DW388" i="2"/>
  <c r="DA390" i="2"/>
  <c r="DI385" i="2"/>
  <c r="CO386" i="2"/>
  <c r="DX388" i="2"/>
  <c r="DM388" i="2"/>
  <c r="DX387" i="2"/>
  <c r="DI388" i="2"/>
  <c r="DV389" i="2"/>
  <c r="DB390" i="2"/>
  <c r="DG394" i="2"/>
  <c r="CV395" i="2"/>
  <c r="DO398" i="2"/>
  <c r="DX402" i="2"/>
  <c r="DL403" i="2"/>
  <c r="CS404" i="2"/>
  <c r="DN389" i="2"/>
  <c r="CT390" i="2"/>
  <c r="DP398" i="2"/>
  <c r="DM394" i="2"/>
  <c r="DP400" i="2"/>
  <c r="CR403" i="2"/>
  <c r="AQ394" i="2"/>
  <c r="AQ427" i="2"/>
  <c r="AQ439" i="2"/>
  <c r="AQ391" i="2"/>
  <c r="AQ437" i="2"/>
  <c r="AQ389" i="2"/>
  <c r="AQ455" i="2"/>
  <c r="AQ392" i="2"/>
  <c r="AQ459" i="2"/>
  <c r="AQ440" i="2"/>
  <c r="AQ419" i="2"/>
  <c r="AQ418" i="2"/>
  <c r="AQ399" i="2"/>
  <c r="AQ444" i="2"/>
  <c r="AQ423" i="2"/>
  <c r="AQ390" i="2"/>
  <c r="AQ428" i="2"/>
  <c r="AQ432" i="2"/>
  <c r="AQ415" i="2"/>
  <c r="AQ414" i="2"/>
  <c r="AQ405" i="2"/>
  <c r="AQ429" i="2"/>
  <c r="AQ442" i="2"/>
  <c r="AQ421" i="2"/>
  <c r="AQ454" i="2"/>
  <c r="AQ401" i="2"/>
  <c r="AQ417" i="2"/>
  <c r="AQ407" i="2"/>
  <c r="AQ412" i="2"/>
  <c r="AQ396" i="2"/>
  <c r="AQ398" i="2"/>
  <c r="AQ445" i="2"/>
  <c r="AQ420" i="2"/>
  <c r="AQ395" i="2"/>
  <c r="AQ426" i="2"/>
  <c r="AQ406" i="2"/>
  <c r="AQ402" i="2"/>
  <c r="AQ403" i="2"/>
  <c r="AQ413" i="2"/>
  <c r="AQ457" i="2"/>
  <c r="AQ386" i="2"/>
  <c r="AQ449" i="2"/>
  <c r="AQ410" i="2"/>
  <c r="AQ388" i="2"/>
  <c r="AQ441" i="2"/>
  <c r="AQ438" i="2"/>
  <c r="AQ458" i="2"/>
  <c r="AQ409" i="2"/>
  <c r="AQ436" i="2"/>
  <c r="AQ422" i="2"/>
  <c r="AQ397" i="2"/>
  <c r="AQ393" i="2"/>
  <c r="AQ433" i="2"/>
  <c r="AQ451" i="2"/>
  <c r="AQ450" i="2"/>
  <c r="AQ456" i="2"/>
  <c r="AQ400" i="2"/>
  <c r="AQ404" i="2"/>
  <c r="AQ453" i="2"/>
  <c r="AQ425" i="2"/>
  <c r="AQ447" i="2"/>
  <c r="AQ446" i="2"/>
  <c r="AQ424" i="2"/>
  <c r="AQ448" i="2"/>
  <c r="AQ411" i="2"/>
  <c r="AQ408" i="2"/>
  <c r="AQ435" i="2"/>
  <c r="AQ434" i="2"/>
  <c r="AQ443" i="2"/>
  <c r="AQ416" i="2"/>
  <c r="AQ387" i="2"/>
  <c r="AQ460" i="2"/>
  <c r="AQ461" i="2"/>
  <c r="AQ431" i="2"/>
  <c r="AQ430" i="2"/>
  <c r="AB458" i="2"/>
  <c r="AJ458" i="2"/>
  <c r="AJ459" i="2"/>
  <c r="Z459" i="2"/>
  <c r="AA458" i="2"/>
  <c r="AC459" i="2"/>
  <c r="W458" i="2"/>
  <c r="M458" i="2"/>
  <c r="N459" i="2"/>
  <c r="R458" i="2"/>
  <c r="AH459" i="2"/>
  <c r="X458" i="2"/>
  <c r="Y458" i="2"/>
  <c r="Y459" i="2"/>
  <c r="N458" i="2"/>
  <c r="AM458" i="2"/>
  <c r="AO459" i="2"/>
  <c r="AC458" i="2"/>
  <c r="L458" i="2"/>
  <c r="AK459" i="2"/>
  <c r="AK458" i="2"/>
  <c r="M459" i="2"/>
  <c r="AL459" i="2"/>
  <c r="L459" i="2"/>
  <c r="AF458" i="2"/>
  <c r="AB459" i="2"/>
  <c r="Q458" i="2"/>
  <c r="R459" i="2"/>
  <c r="AD459" i="2"/>
  <c r="AH458" i="2"/>
  <c r="Z458" i="2"/>
  <c r="AA459" i="2"/>
  <c r="O459" i="2"/>
  <c r="AM459" i="2"/>
  <c r="O458" i="2"/>
  <c r="AO458" i="2"/>
  <c r="P459" i="2"/>
  <c r="Q459" i="2"/>
  <c r="AD458" i="2"/>
  <c r="AF459" i="2"/>
  <c r="AL458" i="2"/>
  <c r="W459" i="2"/>
  <c r="P458" i="2"/>
  <c r="X459" i="2"/>
  <c r="L416" i="2"/>
  <c r="L451" i="2"/>
  <c r="L461" i="2"/>
  <c r="L424" i="2"/>
  <c r="L409" i="2"/>
  <c r="M461" i="2"/>
  <c r="AH457" i="2"/>
  <c r="AC454" i="2"/>
  <c r="X451" i="2"/>
  <c r="AO449" i="2"/>
  <c r="Z456" i="2"/>
  <c r="R453" i="2"/>
  <c r="AL451" i="2"/>
  <c r="M450" i="2"/>
  <c r="L399" i="2"/>
  <c r="X457" i="2"/>
  <c r="AO455" i="2"/>
  <c r="P454" i="2"/>
  <c r="AF449" i="2"/>
  <c r="Q456" i="2"/>
  <c r="AK454" i="2"/>
  <c r="Y447" i="2"/>
  <c r="Q444" i="2"/>
  <c r="N443" i="2"/>
  <c r="AA441" i="2"/>
  <c r="AM446" i="2"/>
  <c r="N445" i="2"/>
  <c r="AB445" i="2"/>
  <c r="N419" i="2"/>
  <c r="AM437" i="2"/>
  <c r="AK421" i="2"/>
  <c r="P443" i="2"/>
  <c r="AK443" i="2"/>
  <c r="AF437" i="2"/>
  <c r="R435" i="2"/>
  <c r="AH430" i="2"/>
  <c r="L439" i="2"/>
  <c r="L454" i="2"/>
  <c r="L408" i="2"/>
  <c r="L405" i="2"/>
  <c r="AD457" i="2"/>
  <c r="Y454" i="2"/>
  <c r="Q451" i="2"/>
  <c r="AK449" i="2"/>
  <c r="AA461" i="2"/>
  <c r="AM454" i="2"/>
  <c r="N453" i="2"/>
  <c r="L395" i="2"/>
  <c r="Q457" i="2"/>
  <c r="AK455" i="2"/>
  <c r="AB449" i="2"/>
  <c r="AL457" i="2"/>
  <c r="M456" i="2"/>
  <c r="AH454" i="2"/>
  <c r="AC451" i="2"/>
  <c r="R447" i="2"/>
  <c r="AL445" i="2"/>
  <c r="M444" i="2"/>
  <c r="AC446" i="2"/>
  <c r="O448" i="2"/>
  <c r="AJ446" i="2"/>
  <c r="AL441" i="2"/>
  <c r="AC448" i="2"/>
  <c r="X445" i="2"/>
  <c r="AL434" i="2"/>
  <c r="X437" i="2"/>
  <c r="AF427" i="2"/>
  <c r="AH443" i="2"/>
  <c r="M437" i="2"/>
  <c r="O430" i="2"/>
  <c r="AD437" i="2"/>
  <c r="L406" i="2"/>
  <c r="L427" i="2"/>
  <c r="L447" i="2"/>
  <c r="L449" i="2"/>
  <c r="AB455" i="2"/>
  <c r="W452" i="2"/>
  <c r="O449" i="2"/>
  <c r="L400" i="2"/>
  <c r="Y457" i="2"/>
  <c r="Q454" i="2"/>
  <c r="AK452" i="2"/>
  <c r="W460" i="2"/>
  <c r="O455" i="2"/>
  <c r="AJ453" i="2"/>
  <c r="P457" i="2"/>
  <c r="AF452" i="2"/>
  <c r="AA449" i="2"/>
  <c r="X448" i="2"/>
  <c r="AO446" i="2"/>
  <c r="P445" i="2"/>
  <c r="AF447" i="2"/>
  <c r="AA444" i="2"/>
  <c r="AF443" i="2"/>
  <c r="AL447" i="2"/>
  <c r="M446" i="2"/>
  <c r="AH444" i="2"/>
  <c r="AA446" i="2"/>
  <c r="O431" i="2"/>
  <c r="AH441" i="2"/>
  <c r="Y411" i="2"/>
  <c r="AJ442" i="2"/>
  <c r="AD440" i="2"/>
  <c r="X433" i="2"/>
  <c r="AA424" i="2"/>
  <c r="AF441" i="2"/>
  <c r="N439" i="2"/>
  <c r="AD434" i="2"/>
  <c r="L394" i="2"/>
  <c r="L420" i="2"/>
  <c r="L442" i="2"/>
  <c r="L445" i="2"/>
  <c r="AC460" i="2"/>
  <c r="X455" i="2"/>
  <c r="AO453" i="2"/>
  <c r="P452" i="2"/>
  <c r="L396" i="2"/>
  <c r="R457" i="2"/>
  <c r="AL455" i="2"/>
  <c r="M454" i="2"/>
  <c r="AH452" i="2"/>
  <c r="AC449" i="2"/>
  <c r="AO461" i="2"/>
  <c r="P460" i="2"/>
  <c r="AF453" i="2"/>
  <c r="AA450" i="2"/>
  <c r="AK460" i="2"/>
  <c r="AB452" i="2"/>
  <c r="W449" i="2"/>
  <c r="Q448" i="2"/>
  <c r="AK446" i="2"/>
  <c r="AB447" i="2"/>
  <c r="W444" i="2"/>
  <c r="X443" i="2"/>
  <c r="AD444" i="2"/>
  <c r="W446" i="2"/>
  <c r="O425" i="2"/>
  <c r="AD441" i="2"/>
  <c r="AF442" i="2"/>
  <c r="Y440" i="2"/>
  <c r="L422" i="2"/>
  <c r="L438" i="2"/>
  <c r="L460" i="2"/>
  <c r="L457" i="2"/>
  <c r="L393" i="2"/>
  <c r="O457" i="2"/>
  <c r="AJ455" i="2"/>
  <c r="Z449" i="2"/>
  <c r="AB454" i="2"/>
  <c r="W451" i="2"/>
  <c r="Z455" i="2"/>
  <c r="R452" i="2"/>
  <c r="AL450" i="2"/>
  <c r="M449" i="2"/>
  <c r="AA457" i="2"/>
  <c r="N451" i="2"/>
  <c r="AF448" i="2"/>
  <c r="AA445" i="2"/>
  <c r="AM447" i="2"/>
  <c r="N446" i="2"/>
  <c r="Y442" i="2"/>
  <c r="X446" i="2"/>
  <c r="AO444" i="2"/>
  <c r="AK442" i="2"/>
  <c r="N448" i="2"/>
  <c r="R441" i="2"/>
  <c r="AM441" i="2"/>
  <c r="AH425" i="2"/>
  <c r="M432" i="2"/>
  <c r="L414" i="2"/>
  <c r="L432" i="2"/>
  <c r="L452" i="2"/>
  <c r="L453" i="2"/>
  <c r="L389" i="2"/>
  <c r="AF455" i="2"/>
  <c r="AA452" i="2"/>
  <c r="AC457" i="2"/>
  <c r="X454" i="2"/>
  <c r="AO452" i="2"/>
  <c r="P451" i="2"/>
  <c r="AA460" i="2"/>
  <c r="AM453" i="2"/>
  <c r="N452" i="2"/>
  <c r="W457" i="2"/>
  <c r="O454" i="2"/>
  <c r="AJ452" i="2"/>
  <c r="AB448" i="2"/>
  <c r="W445" i="2"/>
  <c r="AJ447" i="2"/>
  <c r="AM443" i="2"/>
  <c r="N442" i="2"/>
  <c r="AA440" i="2"/>
  <c r="Q446" i="2"/>
  <c r="AK444" i="2"/>
  <c r="AD442" i="2"/>
  <c r="O441" i="2"/>
  <c r="R436" i="2"/>
  <c r="AH431" i="2"/>
  <c r="AK441" i="2"/>
  <c r="P434" i="2"/>
  <c r="AM442" i="2"/>
  <c r="M441" i="2"/>
  <c r="AA438" i="2"/>
  <c r="AM433" i="2"/>
  <c r="O443" i="2"/>
  <c r="AJ441" i="2"/>
  <c r="AJ433" i="2"/>
  <c r="L446" i="2"/>
  <c r="L390" i="2"/>
  <c r="L426" i="2"/>
  <c r="L433" i="2"/>
  <c r="AM461" i="2"/>
  <c r="N460" i="2"/>
  <c r="AD453" i="2"/>
  <c r="Y450" i="2"/>
  <c r="AF460" i="2"/>
  <c r="AA455" i="2"/>
  <c r="AM450" i="2"/>
  <c r="N449" i="2"/>
  <c r="L423" i="2"/>
  <c r="AD461" i="2"/>
  <c r="Y456" i="2"/>
  <c r="Q453" i="2"/>
  <c r="AK451" i="2"/>
  <c r="Z460" i="2"/>
  <c r="R455" i="2"/>
  <c r="AL453" i="2"/>
  <c r="M452" i="2"/>
  <c r="AH450" i="2"/>
  <c r="Z446" i="2"/>
  <c r="AO442" i="2"/>
  <c r="AL448" i="2"/>
  <c r="M447" i="2"/>
  <c r="AH445" i="2"/>
  <c r="M439" i="2"/>
  <c r="W447" i="2"/>
  <c r="O444" i="2"/>
  <c r="AH447" i="2"/>
  <c r="AC444" i="2"/>
  <c r="AJ443" i="2"/>
  <c r="N440" i="2"/>
  <c r="AJ423" i="2"/>
  <c r="N441" i="2"/>
  <c r="Q442" i="2"/>
  <c r="Q439" i="2"/>
  <c r="P430" i="2"/>
  <c r="AL442" i="2"/>
  <c r="AH440" i="2"/>
  <c r="W438" i="2"/>
  <c r="Y431" i="2"/>
  <c r="L435" i="2"/>
  <c r="L418" i="2"/>
  <c r="L429" i="2"/>
  <c r="AJ461" i="2"/>
  <c r="Z453" i="2"/>
  <c r="R450" i="2"/>
  <c r="AB460" i="2"/>
  <c r="W455" i="2"/>
  <c r="O452" i="2"/>
  <c r="AJ450" i="2"/>
  <c r="L419" i="2"/>
  <c r="Z461" i="2"/>
  <c r="R456" i="2"/>
  <c r="AL454" i="2"/>
  <c r="M453" i="2"/>
  <c r="AH451" i="2"/>
  <c r="AC461" i="2"/>
  <c r="AM456" i="2"/>
  <c r="N455" i="2"/>
  <c r="AD450" i="2"/>
  <c r="AM444" i="2"/>
  <c r="AH442" i="2"/>
  <c r="AD445" i="2"/>
  <c r="AO448" i="2"/>
  <c r="P447" i="2"/>
  <c r="AM439" i="2"/>
  <c r="AD447" i="2"/>
  <c r="Y444" i="2"/>
  <c r="AB443" i="2"/>
  <c r="AD435" i="2"/>
  <c r="AB433" i="2"/>
  <c r="AL443" i="2"/>
  <c r="M442" i="2"/>
  <c r="AL386" i="2"/>
  <c r="R388" i="2"/>
  <c r="Q386" i="2"/>
  <c r="AJ387" i="2"/>
  <c r="AH388" i="2"/>
  <c r="O390" i="2"/>
  <c r="AJ389" i="2"/>
  <c r="R389" i="2"/>
  <c r="R391" i="2"/>
  <c r="AH389" i="2"/>
  <c r="Y392" i="2"/>
  <c r="Y396" i="2"/>
  <c r="AA395" i="2"/>
  <c r="AF398" i="2"/>
  <c r="AC394" i="2"/>
  <c r="AH397" i="2"/>
  <c r="AL393" i="2"/>
  <c r="Z398" i="2"/>
  <c r="AJ399" i="2"/>
  <c r="O401" i="2"/>
  <c r="AB400" i="2"/>
  <c r="AD399" i="2"/>
  <c r="W406" i="2"/>
  <c r="Y405" i="2"/>
  <c r="AD408" i="2"/>
  <c r="AA404" i="2"/>
  <c r="AF407" i="2"/>
  <c r="AO406" i="2"/>
  <c r="AB409" i="2"/>
  <c r="AK415" i="2"/>
  <c r="Q417" i="2"/>
  <c r="AC409" i="2"/>
  <c r="AH387" i="2"/>
  <c r="AD388" i="2"/>
  <c r="M390" i="2"/>
  <c r="M391" i="2"/>
  <c r="AL392" i="2"/>
  <c r="M392" i="2"/>
  <c r="AK391" i="2"/>
  <c r="Q393" i="2"/>
  <c r="AK395" i="2"/>
  <c r="Q397" i="2"/>
  <c r="AM394" i="2"/>
  <c r="AO393" i="2"/>
  <c r="X395" i="2"/>
  <c r="AC398" i="2"/>
  <c r="P397" i="2"/>
  <c r="AJ403" i="2"/>
  <c r="W401" i="2"/>
  <c r="Y400" i="2"/>
  <c r="AD403" i="2"/>
  <c r="AJ405" i="2"/>
  <c r="O407" i="2"/>
  <c r="AK404" i="2"/>
  <c r="Q406" i="2"/>
  <c r="AA408" i="2"/>
  <c r="W410" i="2"/>
  <c r="AB413" i="2"/>
  <c r="AK419" i="2"/>
  <c r="Z388" i="2"/>
  <c r="P388" i="2"/>
  <c r="P389" i="2"/>
  <c r="AO390" i="2"/>
  <c r="AJ388" i="2"/>
  <c r="P390" i="2"/>
  <c r="AO389" i="2"/>
  <c r="AA392" i="2"/>
  <c r="Y390" i="2"/>
  <c r="Z391" i="2"/>
  <c r="Z395" i="2"/>
  <c r="AK386" i="2"/>
  <c r="AB394" i="2"/>
  <c r="AD393" i="2"/>
  <c r="N398" i="2"/>
  <c r="AD394" i="2"/>
  <c r="P400" i="2"/>
  <c r="AO401" i="2"/>
  <c r="X403" i="2"/>
  <c r="AC399" i="2"/>
  <c r="AH402" i="2"/>
  <c r="AJ401" i="2"/>
  <c r="O403" i="2"/>
  <c r="X405" i="2"/>
  <c r="AC408" i="2"/>
  <c r="Z404" i="2"/>
  <c r="AH411" i="2"/>
  <c r="M413" i="2"/>
  <c r="AL414" i="2"/>
  <c r="R416" i="2"/>
  <c r="Z419" i="2"/>
  <c r="N388" i="2"/>
  <c r="M386" i="2"/>
  <c r="AL387" i="2"/>
  <c r="AF387" i="2"/>
  <c r="X388" i="2"/>
  <c r="AF389" i="2"/>
  <c r="N389" i="2"/>
  <c r="AM390" i="2"/>
  <c r="AF388" i="2"/>
  <c r="AM391" i="2"/>
  <c r="N391" i="2"/>
  <c r="AM392" i="2"/>
  <c r="O389" i="2"/>
  <c r="R392" i="2"/>
  <c r="AL394" i="2"/>
  <c r="R396" i="2"/>
  <c r="W395" i="2"/>
  <c r="AB398" i="2"/>
  <c r="AK392" i="2"/>
  <c r="Y394" i="2"/>
  <c r="AD397" i="2"/>
  <c r="N393" i="2"/>
  <c r="AF399" i="2"/>
  <c r="X400" i="2"/>
  <c r="AC403" i="2"/>
  <c r="Z392" i="2"/>
  <c r="Z399" i="2"/>
  <c r="P406" i="2"/>
  <c r="AO407" i="2"/>
  <c r="AM402" i="2"/>
  <c r="R405" i="2"/>
  <c r="Z408" i="2"/>
  <c r="W404" i="2"/>
  <c r="AB407" i="2"/>
  <c r="Z406" i="2"/>
  <c r="X409" i="2"/>
  <c r="AC412" i="2"/>
  <c r="AH415" i="2"/>
  <c r="M417" i="2"/>
  <c r="AL418" i="2"/>
  <c r="AD406" i="2"/>
  <c r="Y409" i="2"/>
  <c r="AJ386" i="2"/>
  <c r="O388" i="2"/>
  <c r="AC386" i="2"/>
  <c r="AH390" i="2"/>
  <c r="P392" i="2"/>
  <c r="P393" i="2"/>
  <c r="O391" i="2"/>
  <c r="W391" i="2"/>
  <c r="AJ393" i="2"/>
  <c r="O395" i="2"/>
  <c r="W398" i="2"/>
  <c r="O392" i="2"/>
  <c r="Q394" i="2"/>
  <c r="Y397" i="2"/>
  <c r="AA396" i="2"/>
  <c r="AH401" i="2"/>
  <c r="M403" i="2"/>
  <c r="Y395" i="2"/>
  <c r="R399" i="2"/>
  <c r="Z402" i="2"/>
  <c r="Q396" i="2"/>
  <c r="AB401" i="2"/>
  <c r="Q402" i="2"/>
  <c r="M405" i="2"/>
  <c r="AL406" i="2"/>
  <c r="R408" i="2"/>
  <c r="AM396" i="2"/>
  <c r="O404" i="2"/>
  <c r="W407" i="2"/>
  <c r="W399" i="2"/>
  <c r="Y406" i="2"/>
  <c r="AO392" i="2"/>
  <c r="Z411" i="2"/>
  <c r="AJ417" i="2"/>
  <c r="O419" i="2"/>
  <c r="AA386" i="2"/>
  <c r="X387" i="2"/>
  <c r="X389" i="2"/>
  <c r="AF390" i="2"/>
  <c r="AF391" i="2"/>
  <c r="AF392" i="2"/>
  <c r="Q388" i="2"/>
  <c r="AJ397" i="2"/>
  <c r="AK396" i="2"/>
  <c r="Q398" i="2"/>
  <c r="N394" i="2"/>
  <c r="AM395" i="2"/>
  <c r="X399" i="2"/>
  <c r="AC402" i="2"/>
  <c r="O394" i="2"/>
  <c r="M400" i="2"/>
  <c r="AL401" i="2"/>
  <c r="R403" i="2"/>
  <c r="O399" i="2"/>
  <c r="W402" i="2"/>
  <c r="AC404" i="2"/>
  <c r="AH407" i="2"/>
  <c r="AJ406" i="2"/>
  <c r="O408" i="2"/>
  <c r="AK405" i="2"/>
  <c r="Q407" i="2"/>
  <c r="AM408" i="2"/>
  <c r="M409" i="2"/>
  <c r="AL410" i="2"/>
  <c r="R412" i="2"/>
  <c r="Z415" i="2"/>
  <c r="AK387" i="2"/>
  <c r="P387" i="2"/>
  <c r="AK388" i="2"/>
  <c r="Q390" i="2"/>
  <c r="Q391" i="2"/>
  <c r="Q392" i="2"/>
  <c r="AO391" i="2"/>
  <c r="X393" i="2"/>
  <c r="P394" i="2"/>
  <c r="AO395" i="2"/>
  <c r="X397" i="2"/>
  <c r="AC390" i="2"/>
  <c r="Z396" i="2"/>
  <c r="AB395" i="2"/>
  <c r="N402" i="2"/>
  <c r="AM403" i="2"/>
  <c r="M396" i="2"/>
  <c r="AA401" i="2"/>
  <c r="AC400" i="2"/>
  <c r="AH403" i="2"/>
  <c r="X396" i="2"/>
  <c r="N404" i="2"/>
  <c r="AM405" i="2"/>
  <c r="P399" i="2"/>
  <c r="AO404" i="2"/>
  <c r="X406" i="2"/>
  <c r="Z405" i="2"/>
  <c r="AA410" i="2"/>
  <c r="AF413" i="2"/>
  <c r="P418" i="2"/>
  <c r="AO419" i="2"/>
  <c r="Y401" i="2"/>
  <c r="AB410" i="2"/>
  <c r="AF386" i="2"/>
  <c r="Y386" i="2"/>
  <c r="AO386" i="2"/>
  <c r="AD390" i="2"/>
  <c r="AC387" i="2"/>
  <c r="AF393" i="2"/>
  <c r="P398" i="2"/>
  <c r="M394" i="2"/>
  <c r="AL395" i="2"/>
  <c r="R397" i="2"/>
  <c r="W396" i="2"/>
  <c r="AB396" i="2"/>
  <c r="AD401" i="2"/>
  <c r="N399" i="2"/>
  <c r="AM400" i="2"/>
  <c r="AO399" i="2"/>
  <c r="X401" i="2"/>
  <c r="N408" i="2"/>
  <c r="P407" i="2"/>
  <c r="AO408" i="2"/>
  <c r="AL404" i="2"/>
  <c r="R406" i="2"/>
  <c r="AM409" i="2"/>
  <c r="AA414" i="2"/>
  <c r="AF417" i="2"/>
  <c r="AD387" i="2"/>
  <c r="AA388" i="2"/>
  <c r="N387" i="2"/>
  <c r="AA389" i="2"/>
  <c r="AD386" i="2"/>
  <c r="AA390" i="2"/>
  <c r="M388" i="2"/>
  <c r="AH391" i="2"/>
  <c r="M393" i="2"/>
  <c r="AH395" i="2"/>
  <c r="M397" i="2"/>
  <c r="AL398" i="2"/>
  <c r="AJ394" i="2"/>
  <c r="O396" i="2"/>
  <c r="AK393" i="2"/>
  <c r="Q395" i="2"/>
  <c r="Y398" i="2"/>
  <c r="AA400" i="2"/>
  <c r="AF403" i="2"/>
  <c r="AD398" i="2"/>
  <c r="P401" i="2"/>
  <c r="AO402" i="2"/>
  <c r="AK394" i="2"/>
  <c r="R400" i="2"/>
  <c r="Z403" i="2"/>
  <c r="AK400" i="2"/>
  <c r="AF405" i="2"/>
  <c r="AH404" i="2"/>
  <c r="M406" i="2"/>
  <c r="AL407" i="2"/>
  <c r="AB402" i="2"/>
  <c r="O405" i="2"/>
  <c r="W408" i="2"/>
  <c r="P405" i="2"/>
  <c r="P410" i="2"/>
  <c r="AO411" i="2"/>
  <c r="X413" i="2"/>
  <c r="AC416" i="2"/>
  <c r="AH419" i="2"/>
  <c r="W405" i="2"/>
  <c r="Q410" i="2"/>
  <c r="Y388" i="2"/>
  <c r="X386" i="2"/>
  <c r="N386" i="2"/>
  <c r="AM387" i="2"/>
  <c r="AM388" i="2"/>
  <c r="AM389" i="2"/>
  <c r="Y389" i="2"/>
  <c r="R390" i="2"/>
  <c r="Y391" i="2"/>
  <c r="AC392" i="2"/>
  <c r="R393" i="2"/>
  <c r="AC396" i="2"/>
  <c r="AJ398" i="2"/>
  <c r="AK397" i="2"/>
  <c r="AO398" i="2"/>
  <c r="AM399" i="2"/>
  <c r="W397" i="2"/>
  <c r="AF400" i="2"/>
  <c r="O398" i="2"/>
  <c r="AH399" i="2"/>
  <c r="M401" i="2"/>
  <c r="AL402" i="2"/>
  <c r="AA406" i="2"/>
  <c r="Z400" i="2"/>
  <c r="AC405" i="2"/>
  <c r="AH408" i="2"/>
  <c r="AK398" i="2"/>
  <c r="R401" i="2"/>
  <c r="AJ407" i="2"/>
  <c r="AF409" i="2"/>
  <c r="P414" i="2"/>
  <c r="AO415" i="2"/>
  <c r="X417" i="2"/>
  <c r="M404" i="2"/>
  <c r="AB387" i="2"/>
  <c r="R387" i="2"/>
  <c r="AB389" i="2"/>
  <c r="AJ390" i="2"/>
  <c r="AJ391" i="2"/>
  <c r="O393" i="2"/>
  <c r="AJ392" i="2"/>
  <c r="N392" i="2"/>
  <c r="N396" i="2"/>
  <c r="AM397" i="2"/>
  <c r="AA391" i="2"/>
  <c r="P395" i="2"/>
  <c r="AO396" i="2"/>
  <c r="X398" i="2"/>
  <c r="R394" i="2"/>
  <c r="Z397" i="2"/>
  <c r="AB399" i="2"/>
  <c r="AH394" i="2"/>
  <c r="Q400" i="2"/>
  <c r="Y403" i="2"/>
  <c r="AC395" i="2"/>
  <c r="AA402" i="2"/>
  <c r="AC401" i="2"/>
  <c r="AK407" i="2"/>
  <c r="P391" i="2"/>
  <c r="X402" i="2"/>
  <c r="N405" i="2"/>
  <c r="AM406" i="2"/>
  <c r="P403" i="2"/>
  <c r="P404" i="2"/>
  <c r="AO405" i="2"/>
  <c r="X407" i="2"/>
  <c r="Q409" i="2"/>
  <c r="Y412" i="2"/>
  <c r="AD415" i="2"/>
  <c r="R409" i="2"/>
  <c r="Z387" i="2"/>
  <c r="W388" i="2"/>
  <c r="W389" i="2"/>
  <c r="W390" i="2"/>
  <c r="AD391" i="2"/>
  <c r="AD395" i="2"/>
  <c r="AF394" i="2"/>
  <c r="AH393" i="2"/>
  <c r="M395" i="2"/>
  <c r="AL396" i="2"/>
  <c r="R398" i="2"/>
  <c r="W400" i="2"/>
  <c r="AB403" i="2"/>
  <c r="Z393" i="2"/>
  <c r="AK402" i="2"/>
  <c r="N400" i="2"/>
  <c r="AM401" i="2"/>
  <c r="AO394" i="2"/>
  <c r="AB405" i="2"/>
  <c r="AD404" i="2"/>
  <c r="P408" i="2"/>
  <c r="AA399" i="2"/>
  <c r="AK411" i="2"/>
  <c r="Q413" i="2"/>
  <c r="Y416" i="2"/>
  <c r="AD419" i="2"/>
  <c r="M410" i="2"/>
  <c r="AD412" i="2"/>
  <c r="W386" i="2"/>
  <c r="AA387" i="2"/>
  <c r="Q387" i="2"/>
  <c r="Q389" i="2"/>
  <c r="AH386" i="2"/>
  <c r="AB390" i="2"/>
  <c r="AB391" i="2"/>
  <c r="AB392" i="2"/>
  <c r="AA394" i="2"/>
  <c r="AF397" i="2"/>
  <c r="AC393" i="2"/>
  <c r="AH396" i="2"/>
  <c r="M398" i="2"/>
  <c r="AJ395" i="2"/>
  <c r="O397" i="2"/>
  <c r="R395" i="2"/>
  <c r="Q399" i="2"/>
  <c r="Y402" i="2"/>
  <c r="N403" i="2"/>
  <c r="AK389" i="2"/>
  <c r="P402" i="2"/>
  <c r="AO403" i="2"/>
  <c r="Y404" i="2"/>
  <c r="AD407" i="2"/>
  <c r="AF406" i="2"/>
  <c r="AH405" i="2"/>
  <c r="M407" i="2"/>
  <c r="AL408" i="2"/>
  <c r="AF402" i="2"/>
  <c r="X408" i="2"/>
  <c r="N412" i="2"/>
  <c r="AM413" i="2"/>
  <c r="AA418" i="2"/>
  <c r="AB408" i="2"/>
  <c r="AJ410" i="2"/>
  <c r="O387" i="2"/>
  <c r="AM386" i="2"/>
  <c r="AK390" i="2"/>
  <c r="AB388" i="2"/>
  <c r="Z389" i="2"/>
  <c r="W392" i="2"/>
  <c r="AL388" i="2"/>
  <c r="AL391" i="2"/>
  <c r="AM393" i="2"/>
  <c r="AA398" i="2"/>
  <c r="AH392" i="2"/>
  <c r="X394" i="2"/>
  <c r="AC397" i="2"/>
  <c r="Y393" i="2"/>
  <c r="AK401" i="2"/>
  <c r="Q403" i="2"/>
  <c r="Y399" i="2"/>
  <c r="AD402" i="2"/>
  <c r="AJ396" i="2"/>
  <c r="AF401" i="2"/>
  <c r="AJ402" i="2"/>
  <c r="Q405" i="2"/>
  <c r="Y408" i="2"/>
  <c r="AA407" i="2"/>
  <c r="AL399" i="2"/>
  <c r="AC406" i="2"/>
  <c r="N407" i="2"/>
  <c r="AD411" i="2"/>
  <c r="N416" i="2"/>
  <c r="AM417" i="2"/>
  <c r="AC388" i="2"/>
  <c r="AB386" i="2"/>
  <c r="R386" i="2"/>
  <c r="Z386" i="2"/>
  <c r="Z390" i="2"/>
  <c r="Y387" i="2"/>
  <c r="AC389" i="2"/>
  <c r="AC391" i="2"/>
  <c r="AA393" i="2"/>
  <c r="N397" i="2"/>
  <c r="AM398" i="2"/>
  <c r="P396" i="2"/>
  <c r="AO397" i="2"/>
  <c r="Z401" i="2"/>
  <c r="AL397" i="2"/>
  <c r="AJ400" i="2"/>
  <c r="O402" i="2"/>
  <c r="AH398" i="2"/>
  <c r="AK399" i="2"/>
  <c r="Q401" i="2"/>
  <c r="N395" i="2"/>
  <c r="AO400" i="2"/>
  <c r="AK408" i="2"/>
  <c r="N406" i="2"/>
  <c r="AM407" i="2"/>
  <c r="AB404" i="2"/>
  <c r="AJ409" i="2"/>
  <c r="O411" i="2"/>
  <c r="W414" i="2"/>
  <c r="AB417" i="2"/>
  <c r="AF404" i="2"/>
  <c r="P386" i="2"/>
  <c r="AO387" i="2"/>
  <c r="W387" i="2"/>
  <c r="M387" i="2"/>
  <c r="AL389" i="2"/>
  <c r="M389" i="2"/>
  <c r="AL390" i="2"/>
  <c r="O386" i="2"/>
  <c r="AO388" i="2"/>
  <c r="X390" i="2"/>
  <c r="N390" i="2"/>
  <c r="X391" i="2"/>
  <c r="AD389" i="2"/>
  <c r="X392" i="2"/>
  <c r="AB393" i="2"/>
  <c r="AD392" i="2"/>
  <c r="W394" i="2"/>
  <c r="AB397" i="2"/>
  <c r="W393" i="2"/>
  <c r="AD396" i="2"/>
  <c r="AF395" i="2"/>
  <c r="M399" i="2"/>
  <c r="AL400" i="2"/>
  <c r="AB406" i="2"/>
  <c r="O415" i="2"/>
  <c r="R407" i="2"/>
  <c r="AL411" i="2"/>
  <c r="R413" i="2"/>
  <c r="Z416" i="2"/>
  <c r="AJ404" i="2"/>
  <c r="AK409" i="2"/>
  <c r="Q411" i="2"/>
  <c r="Y414" i="2"/>
  <c r="AD417" i="2"/>
  <c r="AC411" i="2"/>
  <c r="M416" i="2"/>
  <c r="M420" i="2"/>
  <c r="AL421" i="2"/>
  <c r="R423" i="2"/>
  <c r="Z426" i="2"/>
  <c r="AH418" i="2"/>
  <c r="AF421" i="2"/>
  <c r="P426" i="2"/>
  <c r="AO427" i="2"/>
  <c r="X429" i="2"/>
  <c r="R411" i="2"/>
  <c r="P423" i="2"/>
  <c r="AO424" i="2"/>
  <c r="X426" i="2"/>
  <c r="AC429" i="2"/>
  <c r="AJ427" i="2"/>
  <c r="AJ430" i="2"/>
  <c r="O432" i="2"/>
  <c r="W435" i="2"/>
  <c r="AB438" i="2"/>
  <c r="P424" i="2"/>
  <c r="N430" i="2"/>
  <c r="AM431" i="2"/>
  <c r="AA436" i="2"/>
  <c r="AK430" i="2"/>
  <c r="Q432" i="2"/>
  <c r="Y435" i="2"/>
  <c r="AD438" i="2"/>
  <c r="AL428" i="2"/>
  <c r="AA434" i="2"/>
  <c r="O412" i="2"/>
  <c r="W415" i="2"/>
  <c r="AB418" i="2"/>
  <c r="N410" i="2"/>
  <c r="AM411" i="2"/>
  <c r="AA416" i="2"/>
  <c r="AF419" i="2"/>
  <c r="AH400" i="2"/>
  <c r="AJ420" i="2"/>
  <c r="O422" i="2"/>
  <c r="W425" i="2"/>
  <c r="AB428" i="2"/>
  <c r="AC420" i="2"/>
  <c r="AH423" i="2"/>
  <c r="M425" i="2"/>
  <c r="AL426" i="2"/>
  <c r="R428" i="2"/>
  <c r="AO414" i="2"/>
  <c r="AC419" i="2"/>
  <c r="AH420" i="2"/>
  <c r="M422" i="2"/>
  <c r="AL423" i="2"/>
  <c r="R425" i="2"/>
  <c r="Z428" i="2"/>
  <c r="X423" i="2"/>
  <c r="AK432" i="2"/>
  <c r="Q434" i="2"/>
  <c r="Y437" i="2"/>
  <c r="AM427" i="2"/>
  <c r="P432" i="2"/>
  <c r="AO433" i="2"/>
  <c r="X435" i="2"/>
  <c r="AC438" i="2"/>
  <c r="AF423" i="2"/>
  <c r="P428" i="2"/>
  <c r="N431" i="2"/>
  <c r="AM432" i="2"/>
  <c r="AA437" i="2"/>
  <c r="AF440" i="2"/>
  <c r="AM410" i="2"/>
  <c r="AJ414" i="2"/>
  <c r="O416" i="2"/>
  <c r="W419" i="2"/>
  <c r="AD409" i="2"/>
  <c r="N414" i="2"/>
  <c r="AM415" i="2"/>
  <c r="AJ408" i="2"/>
  <c r="AD418" i="2"/>
  <c r="AJ424" i="2"/>
  <c r="O426" i="2"/>
  <c r="W429" i="2"/>
  <c r="AC407" i="2"/>
  <c r="X421" i="2"/>
  <c r="AC424" i="2"/>
  <c r="AH427" i="2"/>
  <c r="M429" i="2"/>
  <c r="AC421" i="2"/>
  <c r="AH424" i="2"/>
  <c r="M426" i="2"/>
  <c r="AL427" i="2"/>
  <c r="R429" i="2"/>
  <c r="N422" i="2"/>
  <c r="AB430" i="2"/>
  <c r="AK436" i="2"/>
  <c r="Q438" i="2"/>
  <c r="AF431" i="2"/>
  <c r="P436" i="2"/>
  <c r="AO437" i="2"/>
  <c r="Y422" i="2"/>
  <c r="AD430" i="2"/>
  <c r="N435" i="2"/>
  <c r="AM436" i="2"/>
  <c r="AK416" i="2"/>
  <c r="Q418" i="2"/>
  <c r="Y407" i="2"/>
  <c r="AF411" i="2"/>
  <c r="P416" i="2"/>
  <c r="AO417" i="2"/>
  <c r="X419" i="2"/>
  <c r="O414" i="2"/>
  <c r="AB420" i="2"/>
  <c r="AK426" i="2"/>
  <c r="Q428" i="2"/>
  <c r="AJ416" i="2"/>
  <c r="R420" i="2"/>
  <c r="Z423" i="2"/>
  <c r="AJ429" i="2"/>
  <c r="W409" i="2"/>
  <c r="Z420" i="2"/>
  <c r="AJ426" i="2"/>
  <c r="O428" i="2"/>
  <c r="AK425" i="2"/>
  <c r="AD432" i="2"/>
  <c r="N437" i="2"/>
  <c r="AM438" i="2"/>
  <c r="R422" i="2"/>
  <c r="AC430" i="2"/>
  <c r="AH433" i="2"/>
  <c r="M435" i="2"/>
  <c r="R438" i="2"/>
  <c r="AO438" i="2"/>
  <c r="AC440" i="2"/>
  <c r="AJ437" i="2"/>
  <c r="AA403" i="2"/>
  <c r="AD400" i="2"/>
  <c r="AD405" i="2"/>
  <c r="AJ413" i="2"/>
  <c r="W418" i="2"/>
  <c r="AF410" i="2"/>
  <c r="P415" i="2"/>
  <c r="AO416" i="2"/>
  <c r="X418" i="2"/>
  <c r="AJ411" i="2"/>
  <c r="O413" i="2"/>
  <c r="W416" i="2"/>
  <c r="AB419" i="2"/>
  <c r="AH414" i="2"/>
  <c r="R419" i="2"/>
  <c r="AF420" i="2"/>
  <c r="P425" i="2"/>
  <c r="AO426" i="2"/>
  <c r="X428" i="2"/>
  <c r="P409" i="2"/>
  <c r="Y420" i="2"/>
  <c r="AD423" i="2"/>
  <c r="N428" i="2"/>
  <c r="AM429" i="2"/>
  <c r="AL409" i="2"/>
  <c r="Z414" i="2"/>
  <c r="AD420" i="2"/>
  <c r="N425" i="2"/>
  <c r="AM426" i="2"/>
  <c r="W413" i="2"/>
  <c r="AH432" i="2"/>
  <c r="M434" i="2"/>
  <c r="AL435" i="2"/>
  <c r="R437" i="2"/>
  <c r="AH410" i="2"/>
  <c r="X427" i="2"/>
  <c r="AK433" i="2"/>
  <c r="Q435" i="2"/>
  <c r="Y438" i="2"/>
  <c r="M423" i="2"/>
  <c r="AJ432" i="2"/>
  <c r="O434" i="2"/>
  <c r="AB440" i="2"/>
  <c r="AH412" i="2"/>
  <c r="M414" i="2"/>
  <c r="AL415" i="2"/>
  <c r="R417" i="2"/>
  <c r="M408" i="2"/>
  <c r="AK413" i="2"/>
  <c r="Q415" i="2"/>
  <c r="Y418" i="2"/>
  <c r="AH422" i="2"/>
  <c r="M424" i="2"/>
  <c r="AL425" i="2"/>
  <c r="R427" i="2"/>
  <c r="X404" i="2"/>
  <c r="AM412" i="2"/>
  <c r="AA417" i="2"/>
  <c r="AA422" i="2"/>
  <c r="AF425" i="2"/>
  <c r="AF422" i="2"/>
  <c r="P427" i="2"/>
  <c r="AO428" i="2"/>
  <c r="AB416" i="2"/>
  <c r="AO421" i="2"/>
  <c r="AC426" i="2"/>
  <c r="AJ434" i="2"/>
  <c r="O436" i="2"/>
  <c r="W439" i="2"/>
  <c r="AL413" i="2"/>
  <c r="N434" i="2"/>
  <c r="AM435" i="2"/>
  <c r="AK434" i="2"/>
  <c r="Q436" i="2"/>
  <c r="Y439" i="2"/>
  <c r="Q433" i="2"/>
  <c r="AC413" i="2"/>
  <c r="AH416" i="2"/>
  <c r="M418" i="2"/>
  <c r="AL419" i="2"/>
  <c r="Z394" i="2"/>
  <c r="AB411" i="2"/>
  <c r="AK417" i="2"/>
  <c r="Q419" i="2"/>
  <c r="X420" i="2"/>
  <c r="AC423" i="2"/>
  <c r="AH426" i="2"/>
  <c r="M428" i="2"/>
  <c r="AL429" i="2"/>
  <c r="Q416" i="2"/>
  <c r="N420" i="2"/>
  <c r="AM421" i="2"/>
  <c r="AA426" i="2"/>
  <c r="AF429" i="2"/>
  <c r="AM416" i="2"/>
  <c r="AA423" i="2"/>
  <c r="AF426" i="2"/>
  <c r="Z432" i="2"/>
  <c r="AJ438" i="2"/>
  <c r="AK429" i="2"/>
  <c r="Y430" i="2"/>
  <c r="AD433" i="2"/>
  <c r="N438" i="2"/>
  <c r="AF412" i="2"/>
  <c r="AD425" i="2"/>
  <c r="AB432" i="2"/>
  <c r="AK438" i="2"/>
  <c r="Q440" i="2"/>
  <c r="Z412" i="2"/>
  <c r="AJ418" i="2"/>
  <c r="Y410" i="2"/>
  <c r="AD413" i="2"/>
  <c r="N418" i="2"/>
  <c r="AM419" i="2"/>
  <c r="AJ412" i="2"/>
  <c r="W417" i="2"/>
  <c r="Z422" i="2"/>
  <c r="AJ428" i="2"/>
  <c r="P422" i="2"/>
  <c r="AO423" i="2"/>
  <c r="X425" i="2"/>
  <c r="AC428" i="2"/>
  <c r="AB412" i="2"/>
  <c r="AO420" i="2"/>
  <c r="X422" i="2"/>
  <c r="AC425" i="2"/>
  <c r="AH428" i="2"/>
  <c r="W431" i="2"/>
  <c r="AB434" i="2"/>
  <c r="M412" i="2"/>
  <c r="AL420" i="2"/>
  <c r="Z425" i="2"/>
  <c r="AA432" i="2"/>
  <c r="AF435" i="2"/>
  <c r="AL436" i="2"/>
  <c r="Y436" i="2"/>
  <c r="AB441" i="2"/>
  <c r="AA397" i="2"/>
  <c r="AK403" i="2"/>
  <c r="R404" i="2"/>
  <c r="N417" i="2"/>
  <c r="AM418" i="2"/>
  <c r="AC410" i="2"/>
  <c r="AH413" i="2"/>
  <c r="M415" i="2"/>
  <c r="AL416" i="2"/>
  <c r="R418" i="2"/>
  <c r="AL417" i="2"/>
  <c r="AD422" i="2"/>
  <c r="N427" i="2"/>
  <c r="AM428" i="2"/>
  <c r="AL403" i="2"/>
  <c r="X412" i="2"/>
  <c r="W422" i="2"/>
  <c r="AB425" i="2"/>
  <c r="AM404" i="2"/>
  <c r="AB422" i="2"/>
  <c r="AK428" i="2"/>
  <c r="Z421" i="2"/>
  <c r="AA431" i="2"/>
  <c r="AF434" i="2"/>
  <c r="P439" i="2"/>
  <c r="AO425" i="2"/>
  <c r="AJ435" i="2"/>
  <c r="O437" i="2"/>
  <c r="AH421" i="2"/>
  <c r="R426" i="2"/>
  <c r="AC431" i="2"/>
  <c r="AH434" i="2"/>
  <c r="M436" i="2"/>
  <c r="AL437" i="2"/>
  <c r="R439" i="2"/>
  <c r="AL405" i="2"/>
  <c r="X410" i="2"/>
  <c r="AA411" i="2"/>
  <c r="AF414" i="2"/>
  <c r="P419" i="2"/>
  <c r="AH406" i="2"/>
  <c r="Z409" i="2"/>
  <c r="AJ415" i="2"/>
  <c r="O417" i="2"/>
  <c r="AA413" i="2"/>
  <c r="AA421" i="2"/>
  <c r="AF424" i="2"/>
  <c r="P429" i="2"/>
  <c r="Q421" i="2"/>
  <c r="Y424" i="2"/>
  <c r="AD427" i="2"/>
  <c r="P413" i="2"/>
  <c r="Y421" i="2"/>
  <c r="AD424" i="2"/>
  <c r="N429" i="2"/>
  <c r="AH429" i="2"/>
  <c r="X430" i="2"/>
  <c r="AC433" i="2"/>
  <c r="AH436" i="2"/>
  <c r="M438" i="2"/>
  <c r="AL439" i="2"/>
  <c r="AD421" i="2"/>
  <c r="N426" i="2"/>
  <c r="AB431" i="2"/>
  <c r="AK437" i="2"/>
  <c r="AA409" i="2"/>
  <c r="AO429" i="2"/>
  <c r="Z430" i="2"/>
  <c r="AJ436" i="2"/>
  <c r="O438" i="2"/>
  <c r="AK431" i="2"/>
  <c r="N409" i="2"/>
  <c r="AA415" i="2"/>
  <c r="AF418" i="2"/>
  <c r="O400" i="2"/>
  <c r="AA405" i="2"/>
  <c r="R410" i="2"/>
  <c r="Z413" i="2"/>
  <c r="AJ419" i="2"/>
  <c r="Q412" i="2"/>
  <c r="AM420" i="2"/>
  <c r="AA425" i="2"/>
  <c r="AF428" i="2"/>
  <c r="AK414" i="2"/>
  <c r="Y419" i="2"/>
  <c r="AK423" i="2"/>
  <c r="Q425" i="2"/>
  <c r="Y428" i="2"/>
  <c r="AK420" i="2"/>
  <c r="Q422" i="2"/>
  <c r="Y425" i="2"/>
  <c r="AD428" i="2"/>
  <c r="AM423" i="2"/>
  <c r="AA428" i="2"/>
  <c r="P431" i="2"/>
  <c r="AO432" i="2"/>
  <c r="X434" i="2"/>
  <c r="AC437" i="2"/>
  <c r="W420" i="2"/>
  <c r="W432" i="2"/>
  <c r="AB435" i="2"/>
  <c r="R431" i="2"/>
  <c r="Z434" i="2"/>
  <c r="AJ440" i="2"/>
  <c r="AC422" i="2"/>
  <c r="P411" i="2"/>
  <c r="AO412" i="2"/>
  <c r="X414" i="2"/>
  <c r="AC417" i="2"/>
  <c r="W403" i="2"/>
  <c r="O409" i="2"/>
  <c r="W412" i="2"/>
  <c r="AB415" i="2"/>
  <c r="P421" i="2"/>
  <c r="AO422" i="2"/>
  <c r="X424" i="2"/>
  <c r="AC427" i="2"/>
  <c r="Z410" i="2"/>
  <c r="N424" i="2"/>
  <c r="AM425" i="2"/>
  <c r="N421" i="2"/>
  <c r="AM422" i="2"/>
  <c r="AA427" i="2"/>
  <c r="M430" i="2"/>
  <c r="AL431" i="2"/>
  <c r="R433" i="2"/>
  <c r="Z436" i="2"/>
  <c r="Q431" i="2"/>
  <c r="Y434" i="2"/>
  <c r="AF432" i="2"/>
  <c r="P437" i="2"/>
  <c r="M427" i="2"/>
  <c r="Z443" i="2"/>
  <c r="Z431" i="2"/>
  <c r="R402" i="2"/>
  <c r="AF396" i="2"/>
  <c r="Z407" i="2"/>
  <c r="W411" i="2"/>
  <c r="AB414" i="2"/>
  <c r="O406" i="2"/>
  <c r="AA412" i="2"/>
  <c r="AF415" i="2"/>
  <c r="W421" i="2"/>
  <c r="AB424" i="2"/>
  <c r="AO410" i="2"/>
  <c r="AC415" i="2"/>
  <c r="M421" i="2"/>
  <c r="AL422" i="2"/>
  <c r="R424" i="2"/>
  <c r="Z427" i="2"/>
  <c r="R421" i="2"/>
  <c r="Z424" i="2"/>
  <c r="O429" i="2"/>
  <c r="Q430" i="2"/>
  <c r="Y433" i="2"/>
  <c r="AD436" i="2"/>
  <c r="R415" i="2"/>
  <c r="X431" i="2"/>
  <c r="AC434" i="2"/>
  <c r="AH437" i="2"/>
  <c r="AO418" i="2"/>
  <c r="AL424" i="2"/>
  <c r="Z429" i="2"/>
  <c r="AA433" i="2"/>
  <c r="AF436" i="2"/>
  <c r="P441" i="2"/>
  <c r="Y413" i="2"/>
  <c r="AD416" i="2"/>
  <c r="AO409" i="2"/>
  <c r="X411" i="2"/>
  <c r="AC414" i="2"/>
  <c r="AH417" i="2"/>
  <c r="M419" i="2"/>
  <c r="AF416" i="2"/>
  <c r="Q420" i="2"/>
  <c r="Y423" i="2"/>
  <c r="AD426" i="2"/>
  <c r="N411" i="2"/>
  <c r="AJ421" i="2"/>
  <c r="O423" i="2"/>
  <c r="W426" i="2"/>
  <c r="AB429" i="2"/>
  <c r="X416" i="2"/>
  <c r="O420" i="2"/>
  <c r="W423" i="2"/>
  <c r="AB426" i="2"/>
  <c r="P420" i="2"/>
  <c r="AM430" i="2"/>
  <c r="AA435" i="2"/>
  <c r="AF438" i="2"/>
  <c r="Q408" i="2"/>
  <c r="Z418" i="2"/>
  <c r="R430" i="2"/>
  <c r="Z433" i="2"/>
  <c r="AA420" i="2"/>
  <c r="AO430" i="2"/>
  <c r="X432" i="2"/>
  <c r="AC435" i="2"/>
  <c r="AH438" i="2"/>
  <c r="M440" i="2"/>
  <c r="AK412" i="2"/>
  <c r="Q414" i="2"/>
  <c r="Y417" i="2"/>
  <c r="AF408" i="2"/>
  <c r="P412" i="2"/>
  <c r="AO413" i="2"/>
  <c r="X415" i="2"/>
  <c r="AC418" i="2"/>
  <c r="AK410" i="2"/>
  <c r="Y415" i="2"/>
  <c r="AK422" i="2"/>
  <c r="Q424" i="2"/>
  <c r="Y427" i="2"/>
  <c r="AJ425" i="2"/>
  <c r="O427" i="2"/>
  <c r="AD410" i="2"/>
  <c r="N415" i="2"/>
  <c r="AJ422" i="2"/>
  <c r="O424" i="2"/>
  <c r="W427" i="2"/>
  <c r="N433" i="2"/>
  <c r="AM434" i="2"/>
  <c r="AA439" i="2"/>
  <c r="AB423" i="2"/>
  <c r="M431" i="2"/>
  <c r="AL432" i="2"/>
  <c r="R434" i="2"/>
  <c r="Z437" i="2"/>
  <c r="P417" i="2"/>
  <c r="P433" i="2"/>
  <c r="AO434" i="2"/>
  <c r="X436" i="2"/>
  <c r="AC439" i="2"/>
  <c r="N413" i="2"/>
  <c r="AM414" i="2"/>
  <c r="AA419" i="2"/>
  <c r="Q404" i="2"/>
  <c r="AH409" i="2"/>
  <c r="M411" i="2"/>
  <c r="AL412" i="2"/>
  <c r="R414" i="2"/>
  <c r="Z417" i="2"/>
  <c r="N423" i="2"/>
  <c r="AM424" i="2"/>
  <c r="AA429" i="2"/>
  <c r="O418" i="2"/>
  <c r="AB421" i="2"/>
  <c r="AK427" i="2"/>
  <c r="Q429" i="2"/>
  <c r="AK418" i="2"/>
  <c r="AK424" i="2"/>
  <c r="Q426" i="2"/>
  <c r="Y429" i="2"/>
  <c r="O410" i="2"/>
  <c r="Q427" i="2"/>
  <c r="AF430" i="2"/>
  <c r="P435" i="2"/>
  <c r="AO436" i="2"/>
  <c r="X438" i="2"/>
  <c r="M402" i="2"/>
  <c r="AJ431" i="2"/>
  <c r="O433" i="2"/>
  <c r="X440" i="2"/>
  <c r="O439" i="2"/>
  <c r="P442" i="2"/>
  <c r="L412" i="2"/>
  <c r="L436" i="2"/>
  <c r="R461" i="2"/>
  <c r="L441" i="2"/>
  <c r="Y460" i="2"/>
  <c r="Q455" i="2"/>
  <c r="AK453" i="2"/>
  <c r="L392" i="2"/>
  <c r="AM460" i="2"/>
  <c r="N457" i="2"/>
  <c r="AD452" i="2"/>
  <c r="Y449" i="2"/>
  <c r="AK461" i="2"/>
  <c r="AB453" i="2"/>
  <c r="W450" i="2"/>
  <c r="AC455" i="2"/>
  <c r="X452" i="2"/>
  <c r="AO450" i="2"/>
  <c r="P449" i="2"/>
  <c r="M448" i="2"/>
  <c r="AH446" i="2"/>
  <c r="X447" i="2"/>
  <c r="AO445" i="2"/>
  <c r="P444" i="2"/>
  <c r="M443" i="2"/>
  <c r="Z444" i="2"/>
  <c r="AC443" i="2"/>
  <c r="AO447" i="2"/>
  <c r="P446" i="2"/>
  <c r="AC442" i="2"/>
  <c r="P438" i="2"/>
  <c r="AF433" i="2"/>
  <c r="Z441" i="2"/>
  <c r="N436" i="2"/>
  <c r="AD431" i="2"/>
  <c r="Y426" i="2"/>
  <c r="AB442" i="2"/>
  <c r="P440" i="2"/>
  <c r="AJ439" i="2"/>
  <c r="AK435" i="2"/>
  <c r="X441" i="2"/>
  <c r="AC432" i="2"/>
  <c r="AB427" i="2"/>
  <c r="W436" i="2"/>
  <c r="L404" i="2"/>
  <c r="L431" i="2"/>
  <c r="L437" i="2"/>
  <c r="R460" i="2"/>
  <c r="AL456" i="2"/>
  <c r="M455" i="2"/>
  <c r="AH453" i="2"/>
  <c r="AC450" i="2"/>
  <c r="L388" i="2"/>
  <c r="AJ460" i="2"/>
  <c r="Z452" i="2"/>
  <c r="R449" i="2"/>
  <c r="AH461" i="2"/>
  <c r="AC456" i="2"/>
  <c r="X453" i="2"/>
  <c r="AO451" i="2"/>
  <c r="P450" i="2"/>
  <c r="AD460" i="2"/>
  <c r="Y455" i="2"/>
  <c r="Q452" i="2"/>
  <c r="AK450" i="2"/>
  <c r="AD446" i="2"/>
  <c r="Q447" i="2"/>
  <c r="AK445" i="2"/>
  <c r="AA447" i="2"/>
  <c r="R443" i="2"/>
  <c r="AK447" i="2"/>
  <c r="R442" i="2"/>
  <c r="AK440" i="2"/>
  <c r="M433" i="2"/>
  <c r="AO440" i="2"/>
  <c r="X442" i="2"/>
  <c r="AB439" i="2"/>
  <c r="Q441" i="2"/>
  <c r="AL440" i="2"/>
  <c r="AL438" i="2"/>
  <c r="AB436" i="2"/>
  <c r="AK406" i="2"/>
  <c r="L440" i="2"/>
  <c r="L386" i="2"/>
  <c r="L417" i="2"/>
  <c r="X461" i="2"/>
  <c r="AO457" i="2"/>
  <c r="P456" i="2"/>
  <c r="AF451" i="2"/>
  <c r="AL461" i="2"/>
  <c r="M460" i="2"/>
  <c r="AH456" i="2"/>
  <c r="AC453" i="2"/>
  <c r="X450" i="2"/>
  <c r="L407" i="2"/>
  <c r="AF457" i="2"/>
  <c r="AA454" i="2"/>
  <c r="AM449" i="2"/>
  <c r="AB456" i="2"/>
  <c r="W453" i="2"/>
  <c r="O450" i="2"/>
  <c r="AB444" i="2"/>
  <c r="W448" i="2"/>
  <c r="O445" i="2"/>
  <c r="AD448" i="2"/>
  <c r="Y445" i="2"/>
  <c r="O447" i="2"/>
  <c r="AJ445" i="2"/>
  <c r="AF439" i="2"/>
  <c r="AB437" i="2"/>
  <c r="AD439" i="2"/>
  <c r="Z435" i="2"/>
  <c r="AL430" i="2"/>
  <c r="AA443" i="2"/>
  <c r="W442" i="2"/>
  <c r="Z439" i="2"/>
  <c r="O435" i="2"/>
  <c r="AM440" i="2"/>
  <c r="L444" i="2"/>
  <c r="L430" i="2"/>
  <c r="L413" i="2"/>
  <c r="Q461" i="2"/>
  <c r="AK457" i="2"/>
  <c r="AB451" i="2"/>
  <c r="AD456" i="2"/>
  <c r="Y453" i="2"/>
  <c r="Q450" i="2"/>
  <c r="L403" i="2"/>
  <c r="AB457" i="2"/>
  <c r="W454" i="2"/>
  <c r="O451" i="2"/>
  <c r="AJ449" i="2"/>
  <c r="X456" i="2"/>
  <c r="AO454" i="2"/>
  <c r="P453" i="2"/>
  <c r="AC447" i="2"/>
  <c r="X444" i="2"/>
  <c r="Y443" i="2"/>
  <c r="P448" i="2"/>
  <c r="AO441" i="2"/>
  <c r="Z448" i="2"/>
  <c r="R445" i="2"/>
  <c r="AF445" i="2"/>
  <c r="Y432" i="2"/>
  <c r="W430" i="2"/>
  <c r="W443" i="2"/>
  <c r="AO443" i="2"/>
  <c r="L410" i="2"/>
  <c r="L425" i="2"/>
  <c r="AF461" i="2"/>
  <c r="AA456" i="2"/>
  <c r="AM451" i="2"/>
  <c r="N450" i="2"/>
  <c r="X460" i="2"/>
  <c r="AO456" i="2"/>
  <c r="P455" i="2"/>
  <c r="AF450" i="2"/>
  <c r="L415" i="2"/>
  <c r="AM457" i="2"/>
  <c r="N456" i="2"/>
  <c r="AD451" i="2"/>
  <c r="Y461" i="2"/>
  <c r="O460" i="2"/>
  <c r="AJ456" i="2"/>
  <c r="Z450" i="2"/>
  <c r="O446" i="2"/>
  <c r="AJ444" i="2"/>
  <c r="Z442" i="2"/>
  <c r="Z445" i="2"/>
  <c r="AK448" i="2"/>
  <c r="Z447" i="2"/>
  <c r="R444" i="2"/>
  <c r="Q443" i="2"/>
  <c r="AA430" i="2"/>
  <c r="Z440" i="2"/>
  <c r="Q437" i="2"/>
  <c r="W440" i="2"/>
  <c r="AO439" i="2"/>
  <c r="Z438" i="2"/>
  <c r="AL433" i="2"/>
  <c r="L450" i="2"/>
  <c r="L398" i="2"/>
  <c r="L456" i="2"/>
  <c r="L402" i="2"/>
  <c r="L421" i="2"/>
  <c r="AB461" i="2"/>
  <c r="W456" i="2"/>
  <c r="O453" i="2"/>
  <c r="AJ451" i="2"/>
  <c r="Q460" i="2"/>
  <c r="AK456" i="2"/>
  <c r="AB450" i="2"/>
  <c r="L411" i="2"/>
  <c r="O461" i="2"/>
  <c r="AJ457" i="2"/>
  <c r="Z451" i="2"/>
  <c r="N461" i="2"/>
  <c r="AF456" i="2"/>
  <c r="AA453" i="2"/>
  <c r="AF444" i="2"/>
  <c r="O442" i="2"/>
  <c r="AA448" i="2"/>
  <c r="AH448" i="2"/>
  <c r="AC445" i="2"/>
  <c r="AM445" i="2"/>
  <c r="N444" i="2"/>
  <c r="R440" i="2"/>
  <c r="AK439" i="2"/>
  <c r="AO435" i="2"/>
  <c r="Q423" i="2"/>
  <c r="N432" i="2"/>
  <c r="AA442" i="2"/>
  <c r="O440" i="2"/>
  <c r="AH439" i="2"/>
  <c r="AH435" i="2"/>
  <c r="W433" i="2"/>
  <c r="W424" i="2"/>
  <c r="L434" i="2"/>
  <c r="L448" i="2"/>
  <c r="L401" i="2"/>
  <c r="Z457" i="2"/>
  <c r="R454" i="2"/>
  <c r="AL452" i="2"/>
  <c r="M451" i="2"/>
  <c r="AH449" i="2"/>
  <c r="W461" i="2"/>
  <c r="O456" i="2"/>
  <c r="AJ454" i="2"/>
  <c r="L391" i="2"/>
  <c r="M457" i="2"/>
  <c r="AH455" i="2"/>
  <c r="AC452" i="2"/>
  <c r="X449" i="2"/>
  <c r="AD454" i="2"/>
  <c r="Y451" i="2"/>
  <c r="AM448" i="2"/>
  <c r="N447" i="2"/>
  <c r="X439" i="2"/>
  <c r="Y446" i="2"/>
  <c r="AF446" i="2"/>
  <c r="W441" i="2"/>
  <c r="Y448" i="2"/>
  <c r="Q445" i="2"/>
  <c r="W434" i="2"/>
  <c r="W428" i="2"/>
  <c r="AD414" i="2"/>
  <c r="R432" i="2"/>
  <c r="AC441" i="2"/>
  <c r="AC436" i="2"/>
  <c r="AO431" i="2"/>
  <c r="AD443" i="2"/>
  <c r="O421" i="2"/>
  <c r="L428" i="2"/>
  <c r="L443" i="2"/>
  <c r="L455" i="2"/>
  <c r="AO460" i="2"/>
  <c r="L397" i="2"/>
  <c r="AM455" i="2"/>
  <c r="N454" i="2"/>
  <c r="AD449" i="2"/>
  <c r="P461" i="2"/>
  <c r="AF454" i="2"/>
  <c r="AA451" i="2"/>
  <c r="L387" i="2"/>
  <c r="AD455" i="2"/>
  <c r="Y452" i="2"/>
  <c r="Q449" i="2"/>
  <c r="Z454" i="2"/>
  <c r="R451" i="2"/>
  <c r="AL449" i="2"/>
  <c r="AJ448" i="2"/>
  <c r="R446" i="2"/>
  <c r="AL444" i="2"/>
  <c r="AB446" i="2"/>
  <c r="R448" i="2"/>
  <c r="AL446" i="2"/>
  <c r="M445" i="2"/>
  <c r="AD429" i="2"/>
  <c r="Y441" i="2"/>
  <c r="CM441" i="2" l="1"/>
  <c r="CM398" i="2"/>
  <c r="CM394" i="2"/>
  <c r="CM393" i="2"/>
  <c r="CM436" i="2"/>
  <c r="CM461" i="2"/>
  <c r="CM414" i="2"/>
  <c r="CM409" i="2"/>
  <c r="CM460" i="2"/>
  <c r="CM459" i="2"/>
  <c r="CM447" i="2"/>
  <c r="CM405" i="2"/>
  <c r="CM399" i="2"/>
  <c r="CM453" i="2"/>
  <c r="CM439" i="2"/>
  <c r="CM422" i="2"/>
  <c r="CM449" i="2"/>
  <c r="CM434" i="2"/>
  <c r="CM454" i="2"/>
  <c r="CM420" i="2"/>
  <c r="CM450" i="2"/>
  <c r="CM408" i="2"/>
  <c r="CM431" i="2"/>
  <c r="CM407" i="2"/>
  <c r="CM415" i="2"/>
  <c r="CM412" i="2"/>
  <c r="CM442" i="2"/>
  <c r="CM404" i="2"/>
  <c r="CM458" i="2"/>
  <c r="CM400" i="2"/>
  <c r="CM432" i="2"/>
  <c r="CM452" i="2"/>
  <c r="CM429" i="2"/>
  <c r="CM424" i="2"/>
  <c r="CM438" i="2"/>
  <c r="CM416" i="2"/>
  <c r="CM392" i="2"/>
  <c r="CM395" i="2"/>
  <c r="CM455" i="2"/>
  <c r="CM401" i="2"/>
  <c r="CM440" i="2"/>
  <c r="CM437" i="2"/>
  <c r="CM388" i="2"/>
  <c r="CM443" i="2"/>
  <c r="CM423" i="2"/>
  <c r="CM411" i="2"/>
  <c r="CM403" i="2"/>
  <c r="CK462" i="2"/>
  <c r="CM391" i="2"/>
  <c r="CM425" i="2"/>
  <c r="CM451" i="2"/>
  <c r="CL462" i="2"/>
  <c r="CM428" i="2"/>
  <c r="CM386" i="2"/>
  <c r="CM419" i="2"/>
  <c r="CM446" i="2"/>
  <c r="CM448" i="2"/>
  <c r="CM445" i="2"/>
  <c r="CM396" i="2"/>
  <c r="CM426" i="2"/>
  <c r="CM433" i="2"/>
  <c r="CM387" i="2"/>
  <c r="CM444" i="2"/>
  <c r="DA462" i="2"/>
  <c r="AR462" i="2"/>
  <c r="CF462" i="2"/>
  <c r="CP462" i="2"/>
  <c r="AT462" i="2"/>
  <c r="BC462" i="2"/>
  <c r="BS462" i="2"/>
  <c r="BH462" i="2"/>
  <c r="BW462" i="2"/>
  <c r="DN462" i="2"/>
  <c r="AY462" i="2"/>
  <c r="BO462" i="2"/>
  <c r="BM462" i="2"/>
  <c r="CA462" i="2"/>
  <c r="BE462" i="2"/>
  <c r="BN462" i="2"/>
  <c r="DD462" i="2"/>
  <c r="DF462" i="2" s="1"/>
  <c r="AU462" i="2"/>
  <c r="BG462" i="2"/>
  <c r="BR462" i="2"/>
  <c r="DM462" i="2"/>
  <c r="CR462" i="2"/>
  <c r="DE462" i="2"/>
  <c r="DP462" i="2"/>
  <c r="BY462" i="2"/>
  <c r="CQ462" i="2"/>
  <c r="BQ462" i="2"/>
  <c r="CE462" i="2"/>
  <c r="CC462" i="2"/>
  <c r="AX462" i="2"/>
  <c r="BI462" i="2"/>
  <c r="DG462" i="2"/>
  <c r="CX462" i="2"/>
  <c r="DQ462" i="2"/>
  <c r="BV462" i="2"/>
  <c r="DK462" i="2"/>
  <c r="CY462" i="2"/>
  <c r="BU462" i="2"/>
  <c r="CI462" i="2"/>
  <c r="AZ462" i="2"/>
  <c r="BP462" i="2"/>
  <c r="BZ462" i="2"/>
  <c r="CV462" i="2"/>
  <c r="BT462" i="2"/>
  <c r="CD462" i="2"/>
  <c r="BD462" i="2"/>
  <c r="DB462" i="2"/>
  <c r="DV462" i="2"/>
  <c r="BL462" i="2"/>
  <c r="BX462" i="2"/>
  <c r="CH462" i="2"/>
  <c r="BF462" i="2"/>
  <c r="CW462" i="2"/>
  <c r="DH462" i="2"/>
  <c r="AW462" i="2"/>
  <c r="AV462" i="2"/>
  <c r="BK462" i="2"/>
  <c r="CO462" i="2"/>
  <c r="DI462" i="2"/>
  <c r="CG462" i="2"/>
  <c r="CZ462" i="2"/>
  <c r="CS462" i="2"/>
  <c r="DL462" i="2"/>
  <c r="CJ462" i="2"/>
  <c r="CT462" i="2"/>
  <c r="DS462" i="2"/>
  <c r="CB462" i="2"/>
  <c r="DX462" i="2"/>
  <c r="BA462" i="2"/>
  <c r="DO462" i="2"/>
  <c r="DT462" i="2"/>
  <c r="DR462" i="2"/>
  <c r="AS462" i="2"/>
  <c r="DJ462" i="2"/>
  <c r="DW462" i="2"/>
  <c r="CN462" i="2"/>
  <c r="AQ462" i="2"/>
  <c r="AR79" i="6" l="1"/>
  <c r="CM462" i="2"/>
  <c r="W300" i="2"/>
  <c r="W380" i="2" l="1"/>
  <c r="W437" i="2"/>
  <c r="W382" i="2"/>
  <c r="P462" i="2" l="1"/>
  <c r="AJ462" i="2"/>
  <c r="AC462" i="2"/>
  <c r="R462" i="2"/>
  <c r="N462" i="2"/>
  <c r="Y462" i="2"/>
  <c r="W462" i="2"/>
  <c r="AD462" i="2"/>
  <c r="AO462" i="2"/>
  <c r="AB462" i="2"/>
  <c r="AF462" i="2"/>
  <c r="Q462" i="2"/>
  <c r="O462" i="2"/>
  <c r="AA462" i="2"/>
  <c r="X462" i="2"/>
  <c r="L462" i="2"/>
  <c r="M462" i="2"/>
  <c r="Z462" i="2"/>
  <c r="AK462" i="2"/>
  <c r="AM462" i="2"/>
  <c r="AH460" i="2"/>
  <c r="AH462" i="2" s="1"/>
  <c r="AL460" i="2" l="1"/>
  <c r="AL462"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Simon Goldsworthy</author>
  </authors>
  <commentList>
    <comment ref="Z108" authorId="0" shapeId="0" xr:uid="{00000000-0006-0000-0000-000001000000}">
      <text>
        <r>
          <rPr>
            <b/>
            <sz val="9"/>
            <color indexed="81"/>
            <rFont val="Tahoma"/>
            <family val="2"/>
          </rPr>
          <t>Simon Goldsworthy:</t>
        </r>
        <r>
          <rPr>
            <sz val="9"/>
            <color indexed="81"/>
            <rFont val="Tahoma"/>
            <family val="2"/>
          </rPr>
          <t xml:space="preserve">
Reduced by 10% to compensate for conibalism issues, transferred to mackerels</t>
        </r>
      </text>
    </comment>
    <comment ref="Z113" authorId="0" shapeId="0" xr:uid="{00000000-0006-0000-0000-000002000000}">
      <text>
        <r>
          <rPr>
            <b/>
            <sz val="9"/>
            <color indexed="81"/>
            <rFont val="Tahoma"/>
            <family val="2"/>
          </rPr>
          <t>Simon Goldsworthy:</t>
        </r>
        <r>
          <rPr>
            <sz val="9"/>
            <color indexed="81"/>
            <rFont val="Tahoma"/>
            <family val="2"/>
          </rPr>
          <t xml:space="preserve">
Plus  10% from Group 24</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Simon Goldsworthy</author>
    <author>Goldsworthy</author>
    <author>Paul Rogers</author>
    <author>Bulman, Cathy (O&amp;A, Hobart)</author>
  </authors>
  <commentList>
    <comment ref="CX1" authorId="0" shapeId="0" xr:uid="{00000000-0006-0000-0200-000001000000}">
      <text>
        <r>
          <rPr>
            <b/>
            <sz val="9"/>
            <color indexed="81"/>
            <rFont val="Tahoma"/>
            <family val="2"/>
          </rPr>
          <t xml:space="preserve">Simon Goldsworthy: Data sources for all these? </t>
        </r>
        <r>
          <rPr>
            <sz val="9"/>
            <color indexed="81"/>
            <rFont val="Tahoma"/>
            <family val="2"/>
          </rPr>
          <t xml:space="preserve">
</t>
        </r>
      </text>
    </comment>
    <comment ref="DN1" authorId="0" shapeId="0" xr:uid="{00000000-0006-0000-0200-000002000000}">
      <text>
        <r>
          <rPr>
            <b/>
            <sz val="9"/>
            <color indexed="81"/>
            <rFont val="Tahoma"/>
            <family val="2"/>
          </rPr>
          <t>Source?</t>
        </r>
        <r>
          <rPr>
            <sz val="9"/>
            <color indexed="81"/>
            <rFont val="Tahoma"/>
            <family val="2"/>
          </rPr>
          <t xml:space="preserve">
</t>
        </r>
      </text>
    </comment>
    <comment ref="DS1" authorId="1" shapeId="0" xr:uid="{00000000-0006-0000-0200-000003000000}">
      <text>
        <r>
          <rPr>
            <b/>
            <sz val="9"/>
            <color indexed="81"/>
            <rFont val="Tahoma"/>
            <family val="2"/>
          </rPr>
          <t>From Mackinson &amp; Daskalov 2008</t>
        </r>
      </text>
    </comment>
    <comment ref="U2" authorId="0" shapeId="0" xr:uid="{00000000-0006-0000-0200-000004000000}">
      <text>
        <r>
          <rPr>
            <b/>
            <sz val="9"/>
            <color indexed="81"/>
            <rFont val="Tahoma"/>
            <family val="2"/>
          </rPr>
          <t>Simon Goldsworthy:</t>
        </r>
        <r>
          <rPr>
            <sz val="9"/>
            <color indexed="81"/>
            <rFont val="Tahoma"/>
            <family val="2"/>
          </rPr>
          <t xml:space="preserve">
ST shearwater long-trips based on Einoder unpublished in Goldsworthy et al (2010) - Page chapter 3</t>
        </r>
      </text>
    </comment>
    <comment ref="AH2" authorId="2" shapeId="0" xr:uid="{00000000-0006-0000-0200-000005000000}">
      <text>
        <r>
          <rPr>
            <b/>
            <sz val="9"/>
            <color indexed="81"/>
            <rFont val="Tahoma"/>
            <family val="2"/>
          </rPr>
          <t>Paul Rogers:</t>
        </r>
        <r>
          <rPr>
            <sz val="9"/>
            <color indexed="81"/>
            <rFont val="Tahoma"/>
            <family val="2"/>
          </rPr>
          <t xml:space="preserve">
rogers et al. 2012 ICES</t>
        </r>
      </text>
    </comment>
    <comment ref="AJ2" authorId="2" shapeId="0" xr:uid="{00000000-0006-0000-0200-000006000000}">
      <text>
        <r>
          <rPr>
            <b/>
            <sz val="9"/>
            <color indexed="81"/>
            <rFont val="Tahoma"/>
            <family val="2"/>
          </rPr>
          <t>Paul Rogers:</t>
        </r>
        <r>
          <rPr>
            <sz val="9"/>
            <color indexed="81"/>
            <rFont val="Tahoma"/>
            <family val="2"/>
          </rPr>
          <t xml:space="preserve">
rogers et al. 2012 ICES</t>
        </r>
      </text>
    </comment>
    <comment ref="BD2" authorId="0" shapeId="0" xr:uid="{00000000-0006-0000-0200-000007000000}">
      <text>
        <r>
          <rPr>
            <b/>
            <sz val="9"/>
            <color indexed="81"/>
            <rFont val="Tahoma"/>
            <family val="2"/>
          </rPr>
          <t>Guess for tailor and other species</t>
        </r>
        <r>
          <rPr>
            <sz val="9"/>
            <color indexed="81"/>
            <rFont val="Tahoma"/>
            <family val="2"/>
          </rPr>
          <t xml:space="preserve">
</t>
        </r>
      </text>
    </comment>
    <comment ref="BE2" authorId="0" shapeId="0" xr:uid="{00000000-0006-0000-0200-000008000000}">
      <text>
        <r>
          <rPr>
            <b/>
            <sz val="9"/>
            <color indexed="81"/>
            <rFont val="Tahoma"/>
            <family val="2"/>
          </rPr>
          <t>Biomasses based on estimates for Spencer Gulf EwE model</t>
        </r>
        <r>
          <rPr>
            <sz val="9"/>
            <color indexed="81"/>
            <rFont val="Tahoma"/>
            <family val="2"/>
          </rPr>
          <t xml:space="preserve">
</t>
        </r>
      </text>
    </comment>
    <comment ref="CS2" authorId="0" shapeId="0" xr:uid="{00000000-0006-0000-0200-000009000000}">
      <text>
        <r>
          <rPr>
            <b/>
            <sz val="9"/>
            <color indexed="81"/>
            <rFont val="Tahoma"/>
            <family val="2"/>
          </rPr>
          <t>Biomass from SG model</t>
        </r>
        <r>
          <rPr>
            <sz val="9"/>
            <color indexed="81"/>
            <rFont val="Tahoma"/>
            <family val="2"/>
          </rPr>
          <t xml:space="preserve">
</t>
        </r>
      </text>
    </comment>
    <comment ref="CT2" authorId="0" shapeId="0" xr:uid="{00000000-0006-0000-0200-00000A000000}">
      <text>
        <r>
          <rPr>
            <b/>
            <sz val="9"/>
            <color indexed="81"/>
            <rFont val="Tahoma"/>
            <family val="2"/>
          </rPr>
          <t>Biomass from SG model</t>
        </r>
        <r>
          <rPr>
            <sz val="9"/>
            <color indexed="81"/>
            <rFont val="Tahoma"/>
            <family val="2"/>
          </rPr>
          <t xml:space="preserve">
</t>
        </r>
      </text>
    </comment>
    <comment ref="DJ2" authorId="0" shapeId="0" xr:uid="{00000000-0006-0000-0200-00000B000000}">
      <text>
        <r>
          <rPr>
            <b/>
            <sz val="9"/>
            <color indexed="81"/>
            <rFont val="Tahoma"/>
            <family val="2"/>
          </rPr>
          <t>Biomass from SG model</t>
        </r>
        <r>
          <rPr>
            <sz val="9"/>
            <color indexed="81"/>
            <rFont val="Tahoma"/>
            <family val="2"/>
          </rPr>
          <t xml:space="preserve">
</t>
        </r>
      </text>
    </comment>
    <comment ref="T3" authorId="0" shapeId="0" xr:uid="{00000000-0006-0000-0200-00000C000000}">
      <text>
        <r>
          <rPr>
            <b/>
            <sz val="9"/>
            <color indexed="81"/>
            <rFont val="Tahoma"/>
            <family val="2"/>
          </rPr>
          <t>Simon Goldsworthy:</t>
        </r>
        <r>
          <rPr>
            <sz val="9"/>
            <color indexed="81"/>
            <rFont val="Tahoma"/>
            <family val="2"/>
          </rPr>
          <t xml:space="preserve">
Annual prey consumption (Q) was estimated at 438,165 t, but with 70% of foraging time during chick rearing spent on long trips into the Southern Ocean, and 206 days spent undertaking the annual migration into the Northern Hemisphere, most (86.9%) prey consumption is estimated to be imported (derived from outside the EGAB ecosystem).
From Goldsworthy et al. (2010, 2013)
Import % may need to be reduced to account for more time in GAB model domain given it extends a lot further south of the shelf than did the eGAB model domain
</t>
        </r>
      </text>
    </comment>
    <comment ref="CO3" authorId="0" shapeId="0" xr:uid="{00000000-0006-0000-0200-00000D000000}">
      <text>
        <r>
          <rPr>
            <b/>
            <sz val="9"/>
            <color indexed="81"/>
            <rFont val="Tahoma"/>
            <family val="2"/>
          </rPr>
          <t>44 Slope large demersal invertivores</t>
        </r>
        <r>
          <rPr>
            <sz val="9"/>
            <color indexed="81"/>
            <rFont val="Tahoma"/>
            <family val="2"/>
          </rPr>
          <t xml:space="preserve">
</t>
        </r>
      </text>
    </comment>
    <comment ref="CQ3" authorId="0" shapeId="0" xr:uid="{00000000-0006-0000-0200-00000E000000}">
      <text>
        <r>
          <rPr>
            <b/>
            <sz val="9"/>
            <color indexed="81"/>
            <rFont val="Tahoma"/>
            <family val="2"/>
          </rPr>
          <t>45 Slope large demersal piscivores</t>
        </r>
        <r>
          <rPr>
            <sz val="9"/>
            <color indexed="81"/>
            <rFont val="Tahoma"/>
            <family val="2"/>
          </rPr>
          <t xml:space="preserve">
</t>
        </r>
      </text>
    </comment>
    <comment ref="L5" authorId="0" shapeId="0" xr:uid="{00000000-0006-0000-0200-00000F000000}">
      <text>
        <r>
          <rPr>
            <b/>
            <sz val="9"/>
            <color indexed="81"/>
            <rFont val="Tahoma"/>
            <family val="2"/>
          </rPr>
          <t>Simon Goldsworthy:</t>
        </r>
        <r>
          <rPr>
            <sz val="9"/>
            <color indexed="81"/>
            <rFont val="Tahoma"/>
            <family val="2"/>
          </rPr>
          <t xml:space="preserve">
Based on Goldsworthy et al. (2010) - Page Chapter 3, using informationf rom Jarman et al. (2002) and Morrice and Gill (unpublished data)
</t>
        </r>
      </text>
    </comment>
    <comment ref="S5" authorId="0" shapeId="0" xr:uid="{00000000-0006-0000-0200-000010000000}">
      <text>
        <r>
          <rPr>
            <b/>
            <sz val="9"/>
            <color indexed="81"/>
            <rFont val="Tahoma"/>
            <family val="2"/>
          </rPr>
          <t>Simon Goldsworthy:</t>
        </r>
        <r>
          <rPr>
            <sz val="9"/>
            <color indexed="81"/>
            <rFont val="Tahoma"/>
            <family val="2"/>
          </rPr>
          <t xml:space="preserve">
Shy albatross data used in eGAB model Goldsworthy et al (2010, Page C 3) based on Hedd and Gales (2001). </t>
        </r>
      </text>
    </comment>
    <comment ref="AA5" authorId="1" shapeId="0" xr:uid="{00000000-0006-0000-0200-000011000000}">
      <text>
        <r>
          <rPr>
            <b/>
            <sz val="9"/>
            <color indexed="81"/>
            <rFont val="Tahoma"/>
            <family val="2"/>
          </rPr>
          <t xml:space="preserve">Check in HANZAB - make biomass ajustment based on relative numbers in SG  in Copley </t>
        </r>
      </text>
    </comment>
    <comment ref="AB5" authorId="1" shapeId="0" xr:uid="{00000000-0006-0000-0200-000012000000}">
      <text>
        <r>
          <rPr>
            <b/>
            <sz val="9"/>
            <color indexed="81"/>
            <rFont val="Tahoma"/>
            <family val="2"/>
          </rPr>
          <t>Weight per biomass between silver gulls and Pacific Gulls. 
Silver gull data from Harrison and Page et al. 2011</t>
        </r>
      </text>
    </comment>
    <comment ref="AD5" authorId="1" shapeId="0" xr:uid="{00000000-0006-0000-0200-000013000000}">
      <text>
        <r>
          <rPr>
            <b/>
            <sz val="9"/>
            <color indexed="81"/>
            <rFont val="Calibri"/>
            <family val="2"/>
            <scheme val="minor"/>
          </rPr>
          <t>Goldsworthy:</t>
        </r>
        <r>
          <rPr>
            <sz val="9"/>
            <color indexed="81"/>
            <rFont val="Calibri"/>
            <family val="2"/>
            <scheme val="minor"/>
          </rPr>
          <t xml:space="preserve">
Based on Hussey et al. - interpreted for SG by Paul Rogers. Undiff elasmo's spread proportionally among other sharks.</t>
        </r>
      </text>
    </comment>
    <comment ref="AM5" authorId="2" shapeId="0" xr:uid="{00000000-0006-0000-0200-000014000000}">
      <text>
        <r>
          <rPr>
            <b/>
            <sz val="9"/>
            <color indexed="81"/>
            <rFont val="Tahoma"/>
            <family val="2"/>
          </rPr>
          <t>Paul Rogers:</t>
        </r>
        <r>
          <rPr>
            <sz val="9"/>
            <color indexed="81"/>
            <rFont val="Tahoma"/>
            <family val="2"/>
          </rPr>
          <t xml:space="preserve">
From GAB model. Stevens, J. published.</t>
        </r>
      </text>
    </comment>
    <comment ref="AR5" authorId="1" shapeId="0" xr:uid="{00000000-0006-0000-0200-000015000000}">
      <text>
        <r>
          <rPr>
            <b/>
            <sz val="9"/>
            <color indexed="81"/>
            <rFont val="Tahoma"/>
            <family val="2"/>
          </rPr>
          <t>Based on Olsen (1954) Copy on Paul's shelf. Raw data not highly resolved.
Check Bulman et al. 2006</t>
        </r>
      </text>
    </comment>
    <comment ref="AS5" authorId="3" shapeId="0" xr:uid="{00000000-0006-0000-0200-000016000000}">
      <text>
        <r>
          <rPr>
            <b/>
            <sz val="9"/>
            <color indexed="81"/>
            <rFont val="Tahoma"/>
            <family val="2"/>
          </rPr>
          <t>Bulman, Cathy (O&amp;A, Hobart): Burnell NZ sharks 2016</t>
        </r>
        <r>
          <rPr>
            <sz val="9"/>
            <color indexed="81"/>
            <rFont val="Tahoma"/>
            <family val="2"/>
          </rPr>
          <t xml:space="preserve">
</t>
        </r>
      </text>
    </comment>
    <comment ref="AU5" authorId="1" shapeId="0" xr:uid="{00000000-0006-0000-0200-000017000000}">
      <text>
        <r>
          <rPr>
            <b/>
            <sz val="9"/>
            <color indexed="81"/>
            <rFont val="Tahoma"/>
            <family val="2"/>
          </rPr>
          <t>Based on Currie et al. 
Rogers pers comm. 
Check Bulman et al. 2006</t>
        </r>
      </text>
    </comment>
    <comment ref="AV5" authorId="1" shapeId="0" xr:uid="{00000000-0006-0000-0200-000018000000}">
      <text>
        <r>
          <rPr>
            <b/>
            <sz val="9"/>
            <color indexed="81"/>
            <rFont val="Tahoma"/>
            <family val="2"/>
          </rPr>
          <t>From Beckman thesis and Currie et al. 2010</t>
        </r>
      </text>
    </comment>
    <comment ref="AW5" authorId="3" shapeId="0" xr:uid="{00000000-0006-0000-0200-000019000000}">
      <text>
        <r>
          <rPr>
            <b/>
            <sz val="9"/>
            <color indexed="81"/>
            <rFont val="Tahoma"/>
            <family val="2"/>
          </rPr>
          <t>Bulman, Cathy (O&amp;A, Hobart):
original data deepwater species off Pedra Branca; 
Seamount model Bulman 2001 PhD</t>
        </r>
        <r>
          <rPr>
            <sz val="9"/>
            <color indexed="81"/>
            <rFont val="Tahoma"/>
            <family val="2"/>
          </rPr>
          <t xml:space="preserve">
</t>
        </r>
      </text>
    </comment>
    <comment ref="AX5" authorId="1" shapeId="0" xr:uid="{00000000-0006-0000-0200-00001A000000}">
      <text>
        <r>
          <rPr>
            <b/>
            <sz val="9"/>
            <color indexed="81"/>
            <rFont val="Tahoma"/>
            <family val="2"/>
          </rPr>
          <t>Prey biomass pro-rated by taxa biomass from 7 species - from Currie and Sorokin 2010</t>
        </r>
      </text>
    </comment>
    <comment ref="AZ5" authorId="1" shapeId="0" xr:uid="{00000000-0006-0000-0200-00001B000000}">
      <text>
        <r>
          <rPr>
            <b/>
            <sz val="9"/>
            <color indexed="81"/>
            <rFont val="Tahoma"/>
            <family val="2"/>
          </rPr>
          <t>From Caines, also Page et al. 2011</t>
        </r>
      </text>
    </comment>
    <comment ref="BC5" authorId="3" shapeId="0" xr:uid="{00000000-0006-0000-0200-00001C000000}">
      <text>
        <r>
          <rPr>
            <b/>
            <sz val="9"/>
            <color indexed="81"/>
            <rFont val="Tahoma"/>
            <family val="2"/>
          </rPr>
          <t>Bulman, Cathy (O&amp;A, Hobart): based on Bulman 2001
Diet for Tubbia tasmanaica an d Tetragonurus cuvieri, 
Seriollela punctata, brama reanalysis  Revill et al  2016
60% Gelatinous zooplankeotn and 10% large zooplankton, ~10% fish 
Gel zoopl 15-50% and squid 30-70%</t>
        </r>
        <r>
          <rPr>
            <sz val="9"/>
            <color indexed="81"/>
            <rFont val="Tahoma"/>
            <family val="2"/>
          </rPr>
          <t xml:space="preserve">
</t>
        </r>
      </text>
    </comment>
    <comment ref="BD5" authorId="3" shapeId="0" xr:uid="{00000000-0006-0000-0200-00001D000000}">
      <text>
        <r>
          <rPr>
            <b/>
            <sz val="9"/>
            <color indexed="81"/>
            <rFont val="Tahoma"/>
            <family val="2"/>
          </rPr>
          <t>Bulman, Cathy (O&amp;A, Hobart):</t>
        </r>
        <r>
          <rPr>
            <sz val="9"/>
            <color indexed="81"/>
            <rFont val="Tahoma"/>
            <family val="2"/>
          </rPr>
          <t xml:space="preserve">
Silver trevally, Tailor,  trevally, seriola
based on kailola et al 1993  and variosu studies of adult fish in FISHbase from Brazil , Africa, S africa </t>
        </r>
      </text>
    </comment>
    <comment ref="BE5" authorId="1" shapeId="0" xr:uid="{00000000-0006-0000-0200-00001E000000}">
      <text>
        <r>
          <rPr>
            <b/>
            <sz val="9"/>
            <color indexed="81"/>
            <rFont val="Tahoma"/>
            <family val="2"/>
          </rPr>
          <t>From Caines, also Page et al. 2011</t>
        </r>
      </text>
    </comment>
    <comment ref="BF5" authorId="1" shapeId="0" xr:uid="{00000000-0006-0000-0200-00001F000000}">
      <text>
        <r>
          <rPr>
            <b/>
            <sz val="9"/>
            <color indexed="81"/>
            <rFont val="Tahoma"/>
            <family val="2"/>
          </rPr>
          <t>From Caines, also Page et al. 2011</t>
        </r>
      </text>
    </comment>
    <comment ref="BH5" authorId="1" shapeId="0" xr:uid="{00000000-0006-0000-0200-000020000000}">
      <text>
        <r>
          <rPr>
            <b/>
            <sz val="9"/>
            <color indexed="81"/>
            <rFont val="Tahoma"/>
            <family val="2"/>
          </rPr>
          <t xml:space="preserve">From Caines - redbait oportioned across other small pelagics
</t>
        </r>
      </text>
    </comment>
    <comment ref="BM5" authorId="1" shapeId="0" xr:uid="{00000000-0006-0000-0200-000021000000}">
      <text>
        <r>
          <rPr>
            <b/>
            <sz val="9"/>
            <color indexed="81"/>
            <rFont val="Tahoma"/>
            <family val="2"/>
          </rPr>
          <t>Page et al. 2001 /Daley 2007
Sprats</t>
        </r>
      </text>
    </comment>
    <comment ref="BQ5" authorId="3" shapeId="0" xr:uid="{00000000-0006-0000-0200-000022000000}">
      <text>
        <r>
          <rPr>
            <b/>
            <sz val="9"/>
            <color indexed="81"/>
            <rFont val="Tahoma"/>
            <family val="2"/>
          </rPr>
          <t>Bulman, Cathy (O&amp;A, Hobart):</t>
        </r>
        <r>
          <rPr>
            <sz val="9"/>
            <color indexed="81"/>
            <rFont val="Tahoma"/>
            <family val="2"/>
          </rPr>
          <t xml:space="preserve">
taken form SEF 272 and adjusted slightly
also for Revill et al 2016 and bulman et al 2001
Macleod 200?</t>
        </r>
      </text>
    </comment>
    <comment ref="BR5" authorId="3" shapeId="0" xr:uid="{00000000-0006-0000-0200-000023000000}">
      <text>
        <r>
          <rPr>
            <b/>
            <sz val="9"/>
            <color indexed="81"/>
            <rFont val="Tahoma"/>
            <family val="2"/>
          </rPr>
          <t>Bulman, Cathy (O&amp;A, Hobart): from Bulman et al 2001
Pseudophycus stargazers triglids, scorpaenids neosebasetes Lepidoperca
add the recategorised category 31 (Spencer Gulf )</t>
        </r>
      </text>
    </comment>
    <comment ref="BZ5" authorId="1" shapeId="0" xr:uid="{00000000-0006-0000-0200-000024000000}">
      <text>
        <r>
          <rPr>
            <b/>
            <sz val="9"/>
            <color indexed="81"/>
            <rFont val="Tahoma"/>
            <family val="2"/>
          </rPr>
          <t>Weight prey biomas from Currie and Sorokin 2010</t>
        </r>
      </text>
    </comment>
    <comment ref="CC5" authorId="3" shapeId="0" xr:uid="{00000000-0006-0000-0200-000025000000}">
      <text>
        <r>
          <rPr>
            <b/>
            <sz val="9"/>
            <color indexed="81"/>
            <rFont val="Tahoma"/>
            <family val="2"/>
          </rPr>
          <t xml:space="preserve">Bulman, Cathy (O&amp;A, Hobart):
split across grousp identified by Kailola et al 1993 </t>
        </r>
        <r>
          <rPr>
            <sz val="9"/>
            <color indexed="81"/>
            <rFont val="Tahoma"/>
            <family val="2"/>
          </rPr>
          <t xml:space="preserve">
Edgar and Shaw 1995</t>
        </r>
      </text>
    </comment>
    <comment ref="CD5" authorId="1" shapeId="0" xr:uid="{00000000-0006-0000-0200-000026000000}">
      <text>
        <r>
          <rPr>
            <b/>
            <sz val="9"/>
            <color indexed="81"/>
            <rFont val="Tahoma"/>
            <family val="2"/>
          </rPr>
          <t xml:space="preserve">From Currie &amp;Sorokin 2010
 </t>
        </r>
      </text>
    </comment>
    <comment ref="CF5" authorId="1" shapeId="0" xr:uid="{00000000-0006-0000-0200-000027000000}">
      <text>
        <r>
          <rPr>
            <b/>
            <sz val="9"/>
            <color indexed="81"/>
            <rFont val="Tahoma"/>
            <family val="2"/>
          </rPr>
          <t>From Llloyd - SG selected stomachs n=2056</t>
        </r>
      </text>
    </comment>
    <comment ref="CG5" authorId="3" shapeId="0" xr:uid="{00000000-0006-0000-0200-000028000000}">
      <text>
        <r>
          <rPr>
            <b/>
            <sz val="9"/>
            <color indexed="81"/>
            <rFont val="Tahoma"/>
            <family val="2"/>
          </rPr>
          <t>Bulman, Cathy (O&amp;A, Hobart):</t>
        </r>
        <r>
          <rPr>
            <sz val="9"/>
            <color indexed="81"/>
            <rFont val="Tahoma"/>
            <family val="2"/>
          </rPr>
          <t xml:space="preserve">
kailola et al 1993
Split evenely across deme shelf fish groups 60% . 20% crust and 10% squid and 105 split across polych, gastropods an dechinoderms</t>
        </r>
      </text>
    </comment>
    <comment ref="CI5" authorId="3" shapeId="0" xr:uid="{00000000-0006-0000-0200-000029000000}">
      <text>
        <r>
          <rPr>
            <b/>
            <sz val="9"/>
            <color indexed="81"/>
            <rFont val="Tahoma"/>
            <family val="2"/>
          </rPr>
          <t>Bulman, Cathy (O&amp;A, Hobart): based o Young et al 1986</t>
        </r>
        <r>
          <rPr>
            <sz val="9"/>
            <color indexed="81"/>
            <rFont val="Tahoma"/>
            <family val="2"/>
          </rPr>
          <t xml:space="preserve">
L hectoris, M. mueleri D. danae</t>
        </r>
      </text>
    </comment>
    <comment ref="CJ5" authorId="3" shapeId="0" xr:uid="{00000000-0006-0000-0200-00002A000000}">
      <text>
        <r>
          <rPr>
            <b/>
            <sz val="9"/>
            <color indexed="81"/>
            <rFont val="Tahoma"/>
            <family val="2"/>
          </rPr>
          <t>Bulman, Cathy (O&amp;A, Hobart):</t>
        </r>
        <r>
          <rPr>
            <sz val="9"/>
            <color indexed="81"/>
            <rFont val="Tahoma"/>
            <family val="2"/>
          </rPr>
          <t xml:space="preserve">
Wiliams et al 2001
NMM based on Photichthys  argentus and Chauliodus sloani</t>
        </r>
      </text>
    </comment>
    <comment ref="CK5" authorId="3" shapeId="0" xr:uid="{00000000-0006-0000-0200-00002B000000}">
      <text>
        <r>
          <rPr>
            <b/>
            <sz val="9"/>
            <color indexed="81"/>
            <rFont val="Tahoma"/>
            <family val="2"/>
          </rPr>
          <t>Bulman, Cathy (O&amp;A, Hobart):</t>
        </r>
        <r>
          <rPr>
            <sz val="9"/>
            <color indexed="81"/>
            <rFont val="Tahoma"/>
            <family val="2"/>
          </rPr>
          <t xml:space="preserve">
mid slope form Bulman 2001 PHD Bulman et al 2002
C. serrulatus, C. subserrulatus, V, nigromaculatus</t>
        </r>
      </text>
    </comment>
    <comment ref="CL5" authorId="3" shapeId="0" xr:uid="{00000000-0006-0000-0200-00002C000000}">
      <text>
        <r>
          <rPr>
            <b/>
            <sz val="9"/>
            <color indexed="81"/>
            <rFont val="Tahoma"/>
            <family val="2"/>
          </rPr>
          <t>Bulman, Cathy (O&amp;A, Hobart):</t>
        </r>
        <r>
          <rPr>
            <sz val="9"/>
            <color indexed="81"/>
            <rFont val="Tahoma"/>
            <family val="2"/>
          </rPr>
          <t xml:space="preserve">
 based on C. fasciatus &amp; centrisocp humerosus
Slope Diets off Tas</t>
        </r>
      </text>
    </comment>
    <comment ref="CN5" authorId="3" shapeId="0" xr:uid="{00000000-0006-0000-0200-00002D000000}">
      <text>
        <r>
          <rPr>
            <b/>
            <sz val="9"/>
            <color indexed="81"/>
            <rFont val="Tahoma"/>
            <family val="2"/>
          </rPr>
          <t>Bulman, Cathy (O&amp;A, Hobart):</t>
        </r>
        <r>
          <rPr>
            <sz val="9"/>
            <color indexed="81"/>
            <rFont val="Tahoma"/>
            <family val="2"/>
          </rPr>
          <t xml:space="preserve">
based on Bulman et al 2001             
Slope Diets off Tas                         </t>
        </r>
      </text>
    </comment>
    <comment ref="CO5" authorId="3" shapeId="0" xr:uid="{00000000-0006-0000-0200-00002E000000}">
      <text>
        <r>
          <rPr>
            <b/>
            <sz val="9"/>
            <color indexed="81"/>
            <rFont val="Tahoma"/>
            <family val="2"/>
          </rPr>
          <t>Bulman, Cathy (O&amp;A, Hobart):</t>
        </r>
        <r>
          <rPr>
            <sz val="9"/>
            <color indexed="81"/>
            <rFont val="Tahoma"/>
            <family val="2"/>
          </rPr>
          <t xml:space="preserve">
taken from Bulman et al 2001 (Kathetostoma canaseter) and Bulman 2002 PhD
Slope diets off Tas
M. novaeazelandiae, Cyttus australis, Genypterus blacodes (shelf break)</t>
        </r>
      </text>
    </comment>
    <comment ref="CP5" authorId="1" shapeId="0" xr:uid="{00000000-0006-0000-0200-00002F000000}">
      <text>
        <r>
          <rPr>
            <b/>
            <sz val="9"/>
            <color indexed="81"/>
            <rFont val="Tahoma"/>
            <family val="2"/>
          </rPr>
          <t>From Currie &amp; Sorokin 2010 n=55
I didn't think there were any slope fish 
 in this study so which fish are these?</t>
        </r>
      </text>
    </comment>
    <comment ref="CQ5" authorId="3" shapeId="0" xr:uid="{00000000-0006-0000-0200-000030000000}">
      <text>
        <r>
          <rPr>
            <b/>
            <sz val="9"/>
            <color indexed="81"/>
            <rFont val="Tahoma"/>
            <family val="2"/>
          </rPr>
          <t>Bulman, Cathy (O&amp;A, Hobart):</t>
        </r>
        <r>
          <rPr>
            <sz val="9"/>
            <color indexed="81"/>
            <rFont val="Tahoma"/>
            <family val="2"/>
          </rPr>
          <t xml:space="preserve">
 Slope diets off Tas
Coelrinchus, Lepidorhynchus,
Helicilenus barathri etc</t>
        </r>
      </text>
    </comment>
    <comment ref="CW5" authorId="1" shapeId="0" xr:uid="{00000000-0006-0000-0200-000031000000}">
      <text>
        <r>
          <rPr>
            <b/>
            <sz val="9"/>
            <color indexed="81"/>
            <rFont val="Tahoma"/>
            <family val="2"/>
          </rPr>
          <t>From Mackinson &amp; Daskalov 2008</t>
        </r>
      </text>
    </comment>
    <comment ref="DC5" authorId="0" shapeId="0" xr:uid="{00000000-0006-0000-0200-000032000000}">
      <text>
        <r>
          <rPr>
            <b/>
            <sz val="8"/>
            <color indexed="81"/>
            <rFont val="Tahoma"/>
            <family val="2"/>
          </rPr>
          <t>Michelle Roberts</t>
        </r>
        <r>
          <rPr>
            <sz val="8"/>
            <color indexed="81"/>
            <rFont val="Tahoma"/>
            <family val="2"/>
          </rPr>
          <t xml:space="preserve">
</t>
        </r>
      </text>
    </comment>
    <comment ref="DG5" authorId="0" shapeId="0" xr:uid="{00000000-0006-0000-0200-000033000000}">
      <text>
        <r>
          <rPr>
            <b/>
            <sz val="8"/>
            <color indexed="81"/>
            <rFont val="Tahoma"/>
            <family val="2"/>
          </rPr>
          <t>Simon Goldsworthy:</t>
        </r>
        <r>
          <rPr>
            <sz val="8"/>
            <color indexed="81"/>
            <rFont val="Tahoma"/>
            <family val="2"/>
          </rPr>
          <t xml:space="preserve">
Roughly based on Grubert et al. 1999, and studies therin.</t>
        </r>
      </text>
    </comment>
    <comment ref="DH5" authorId="1" shapeId="0" xr:uid="{00000000-0006-0000-0200-000034000000}">
      <text>
        <r>
          <rPr>
            <b/>
            <sz val="9"/>
            <color indexed="81"/>
            <rFont val="Tahoma"/>
            <family val="2"/>
          </rPr>
          <t>From Matt Hoare Thesis  - need to get details</t>
        </r>
      </text>
    </comment>
    <comment ref="DI5" authorId="1" shapeId="0" xr:uid="{00000000-0006-0000-0200-000035000000}">
      <text>
        <r>
          <rPr>
            <b/>
            <sz val="9"/>
            <color indexed="81"/>
            <rFont val="Tahoma"/>
            <family val="2"/>
          </rPr>
          <t xml:space="preserve">King (1977) observed prawns feeding on algae and possibly bacteria films on the surfaces of seagrass and shells; scavenge on small dead animals, and take live annelids. They are considered to be opportunistic scavengers. </t>
        </r>
      </text>
    </comment>
    <comment ref="DJ5" authorId="1" shapeId="0" xr:uid="{00000000-0006-0000-0200-000036000000}">
      <text>
        <r>
          <rPr>
            <b/>
            <sz val="9"/>
            <color indexed="81"/>
            <rFont val="Tahoma"/>
            <family val="2"/>
          </rPr>
          <t>Based on Edgar (1990)</t>
        </r>
      </text>
    </comment>
    <comment ref="DK5" authorId="1" shapeId="0" xr:uid="{00000000-0006-0000-0200-000037000000}">
      <text>
        <r>
          <rPr>
            <b/>
            <sz val="9"/>
            <color indexed="81"/>
            <rFont val="Tahoma"/>
            <family val="2"/>
          </rPr>
          <t>Not much to go on - Bryars and Svane 2008</t>
        </r>
      </text>
    </comment>
    <comment ref="DP5" authorId="1" shapeId="0" xr:uid="{00000000-0006-0000-0200-000038000000}">
      <text>
        <r>
          <rPr>
            <b/>
            <sz val="9"/>
            <color indexed="81"/>
            <rFont val="Tahoma"/>
            <family val="2"/>
          </rPr>
          <t>From Mackinson &amp; Daskalov 2008</t>
        </r>
      </text>
    </comment>
    <comment ref="DQ5" authorId="1" shapeId="0" xr:uid="{00000000-0006-0000-0200-000039000000}">
      <text>
        <r>
          <rPr>
            <b/>
            <sz val="9"/>
            <color indexed="81"/>
            <rFont val="Tahoma"/>
            <family val="2"/>
          </rPr>
          <t>From Mackinson &amp; Daskalov 2008</t>
        </r>
      </text>
    </comment>
    <comment ref="F29" authorId="3" shapeId="0" xr:uid="{00000000-0006-0000-0200-00003A000000}">
      <text>
        <r>
          <rPr>
            <b/>
            <sz val="9"/>
            <color indexed="81"/>
            <rFont val="Tahoma"/>
            <family val="2"/>
          </rPr>
          <t>Bulman, Cathy (O&amp;A, Hobart):</t>
        </r>
        <r>
          <rPr>
            <sz val="9"/>
            <color indexed="81"/>
            <rFont val="Tahoma"/>
            <family val="2"/>
          </rPr>
          <t xml:space="preserve">
Paul wrote Weight prey biomass from 6 species from Currie and Sorokin 2010 but which species??</t>
        </r>
      </text>
    </comment>
    <comment ref="F34" authorId="3" shapeId="0" xr:uid="{00000000-0006-0000-0200-00003B000000}">
      <text>
        <r>
          <rPr>
            <b/>
            <sz val="9"/>
            <color indexed="81"/>
            <rFont val="Tahoma"/>
            <family val="2"/>
          </rPr>
          <t xml:space="preserve">Bulman, Cathy (O&amp;A, Hobart):
Dofish etc </t>
        </r>
        <r>
          <rPr>
            <sz val="9"/>
            <color indexed="81"/>
            <rFont val="Tahoma"/>
            <family val="2"/>
          </rPr>
          <t xml:space="preserve">
</t>
        </r>
      </text>
    </comment>
    <comment ref="E43" authorId="0" shapeId="0" xr:uid="{00000000-0006-0000-0200-00003C000000}">
      <text>
        <r>
          <rPr>
            <b/>
            <sz val="9"/>
            <color indexed="81"/>
            <rFont val="Tahoma"/>
            <family val="2"/>
          </rPr>
          <t>26?</t>
        </r>
        <r>
          <rPr>
            <sz val="9"/>
            <color indexed="81"/>
            <rFont val="Tahoma"/>
            <family val="2"/>
          </rPr>
          <t xml:space="preserve">
</t>
        </r>
      </text>
    </comment>
    <comment ref="G121" authorId="2" shapeId="0" xr:uid="{00000000-0006-0000-0200-00003D000000}">
      <text>
        <r>
          <rPr>
            <b/>
            <sz val="9"/>
            <color indexed="81"/>
            <rFont val="Tahoma"/>
            <family val="2"/>
          </rPr>
          <t>Paul Rogers:</t>
        </r>
        <r>
          <rPr>
            <sz val="9"/>
            <color indexed="81"/>
            <rFont val="Tahoma"/>
            <family val="2"/>
          </rPr>
          <t xml:space="preserve">
Wrong common name?</t>
        </r>
      </text>
    </comment>
    <comment ref="B139" authorId="0" shapeId="0" xr:uid="{00000000-0006-0000-0200-00003E000000}">
      <text>
        <r>
          <rPr>
            <b/>
            <sz val="8"/>
            <color indexed="81"/>
            <rFont val="Tahoma"/>
            <family val="2"/>
          </rPr>
          <t>Simon Goldsworthy:</t>
        </r>
        <r>
          <rPr>
            <sz val="8"/>
            <color indexed="81"/>
            <rFont val="Tahoma"/>
            <family val="2"/>
          </rPr>
          <t xml:space="preserve">
Not sure garfish should be in this group - they eat mainly plants and amphipods</t>
        </r>
      </text>
    </comment>
    <comment ref="AR143" authorId="1" shapeId="0" xr:uid="{00000000-0006-0000-0200-00003F000000}">
      <text>
        <r>
          <rPr>
            <b/>
            <sz val="9"/>
            <color indexed="81"/>
            <rFont val="Tahoma"/>
            <family val="2"/>
          </rPr>
          <t xml:space="preserve">medium pisc fish
</t>
        </r>
      </text>
    </comment>
    <comment ref="E195" authorId="3" shapeId="0" xr:uid="{00000000-0006-0000-0200-000040000000}">
      <text>
        <r>
          <rPr>
            <b/>
            <sz val="9"/>
            <color indexed="81"/>
            <rFont val="Tahoma"/>
            <family val="2"/>
          </rPr>
          <t>Bulman, Cathy (O&amp;A, Hobart): allthese numbers were out of whack cf model input</t>
        </r>
        <r>
          <rPr>
            <sz val="9"/>
            <color indexed="81"/>
            <rFont val="Tahoma"/>
            <family val="2"/>
          </rPr>
          <t xml:space="preserve">
</t>
        </r>
      </text>
    </comment>
    <comment ref="E196" authorId="3" shapeId="0" xr:uid="{00000000-0006-0000-0200-000041000000}">
      <text>
        <r>
          <rPr>
            <b/>
            <sz val="9"/>
            <color indexed="81"/>
            <rFont val="Tahoma"/>
            <family val="2"/>
          </rPr>
          <t>Bulman, Cathy (O&amp;A, Hobart): allthese numbers were out of whack cf model input</t>
        </r>
        <r>
          <rPr>
            <sz val="9"/>
            <color indexed="81"/>
            <rFont val="Tahoma"/>
            <family val="2"/>
          </rPr>
          <t xml:space="preserve">
</t>
        </r>
      </text>
    </comment>
    <comment ref="E197" authorId="3" shapeId="0" xr:uid="{00000000-0006-0000-0200-000042000000}">
      <text>
        <r>
          <rPr>
            <b/>
            <sz val="9"/>
            <color indexed="81"/>
            <rFont val="Tahoma"/>
            <family val="2"/>
          </rPr>
          <t>Bulman, Cathy (O&amp;A, Hobart): allthese numbers were out of whack cf model input</t>
        </r>
        <r>
          <rPr>
            <sz val="9"/>
            <color indexed="81"/>
            <rFont val="Tahoma"/>
            <family val="2"/>
          </rPr>
          <t xml:space="preserve">
</t>
        </r>
      </text>
    </comment>
    <comment ref="E198" authorId="3" shapeId="0" xr:uid="{00000000-0006-0000-0200-000043000000}">
      <text>
        <r>
          <rPr>
            <b/>
            <sz val="9"/>
            <color indexed="81"/>
            <rFont val="Tahoma"/>
            <family val="2"/>
          </rPr>
          <t>Bulman, Cathy (O&amp;A, Hobart): allthese numbers were out of whack cf model input</t>
        </r>
        <r>
          <rPr>
            <sz val="9"/>
            <color indexed="81"/>
            <rFont val="Tahoma"/>
            <family val="2"/>
          </rPr>
          <t xml:space="preserve">
</t>
        </r>
      </text>
    </comment>
    <comment ref="E228" authorId="3" shapeId="0" xr:uid="{00000000-0006-0000-0200-000044000000}">
      <text>
        <r>
          <rPr>
            <b/>
            <sz val="9"/>
            <color indexed="81"/>
            <rFont val="Tahoma"/>
            <family val="2"/>
          </rPr>
          <t>Bulman, Cathy (O&amp;A, Hobart): allthese numbers were out of whack cf model input</t>
        </r>
        <r>
          <rPr>
            <sz val="9"/>
            <color indexed="81"/>
            <rFont val="Tahoma"/>
            <family val="2"/>
          </rPr>
          <t xml:space="preserve">
</t>
        </r>
      </text>
    </comment>
    <comment ref="E229" authorId="3" shapeId="0" xr:uid="{00000000-0006-0000-0200-000045000000}">
      <text>
        <r>
          <rPr>
            <b/>
            <sz val="9"/>
            <color indexed="81"/>
            <rFont val="Tahoma"/>
            <family val="2"/>
          </rPr>
          <t>Bulman, Cathy (O&amp;A, Hobart): allthese numbers were out of whack cf model input</t>
        </r>
        <r>
          <rPr>
            <sz val="9"/>
            <color indexed="81"/>
            <rFont val="Tahoma"/>
            <family val="2"/>
          </rPr>
          <t xml:space="preserve">
</t>
        </r>
      </text>
    </comment>
    <comment ref="AN377" authorId="0" shapeId="0" xr:uid="{00000000-0006-0000-0200-000046000000}">
      <text>
        <r>
          <rPr>
            <b/>
            <sz val="9"/>
            <color indexed="81"/>
            <rFont val="Tahoma"/>
            <family val="2"/>
          </rPr>
          <t>Simon Goldsworthy:</t>
        </r>
        <r>
          <rPr>
            <sz val="9"/>
            <color indexed="81"/>
            <rFont val="Tahoma"/>
            <family val="2"/>
          </rPr>
          <t xml:space="preserve">
Rogers guestimate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Simon Goldsworthy</author>
  </authors>
  <commentList>
    <comment ref="D5" authorId="0" shapeId="0" xr:uid="{00000000-0006-0000-0600-000001000000}">
      <text>
        <r>
          <rPr>
            <b/>
            <sz val="9"/>
            <color indexed="81"/>
            <rFont val="Tahoma"/>
            <family val="2"/>
          </rPr>
          <t>Simon Goldsworthy:</t>
        </r>
        <r>
          <rPr>
            <sz val="9"/>
            <color indexed="81"/>
            <rFont val="Tahoma"/>
            <family val="2"/>
          </rPr>
          <t xml:space="preserve">
Biomass estimates from parameter table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Bulman, Cathy (O&amp;A, Hobart)</author>
  </authors>
  <commentList>
    <comment ref="C204" authorId="0" shapeId="0" xr:uid="{00000000-0006-0000-0700-000001000000}">
      <text>
        <r>
          <rPr>
            <b/>
            <sz val="9"/>
            <color indexed="81"/>
            <rFont val="Tahoma"/>
            <family val="2"/>
          </rPr>
          <t>Bulman, Cathy (O&amp;A, Hobart):</t>
        </r>
        <r>
          <rPr>
            <sz val="9"/>
            <color indexed="81"/>
            <rFont val="Tahoma"/>
            <family val="2"/>
          </rPr>
          <t xml:space="preserve">
Squid are my commercial squid and  Macrozoobenthic squid are non-commercial</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Simon Goldsworthy</author>
  </authors>
  <commentList>
    <comment ref="H10" authorId="0" shapeId="0" xr:uid="{00000000-0006-0000-0A00-000001000000}">
      <text>
        <r>
          <rPr>
            <b/>
            <sz val="9"/>
            <color indexed="81"/>
            <rFont val="Tahoma"/>
            <family val="2"/>
          </rPr>
          <t xml:space="preserve">From Currie et al. 2010 and Beckman thesis
</t>
        </r>
        <r>
          <rPr>
            <sz val="9"/>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Simon Goldsworthy</author>
  </authors>
  <commentList>
    <comment ref="G28" authorId="0" shapeId="0" xr:uid="{00000000-0006-0000-0C00-000001000000}">
      <text>
        <r>
          <rPr>
            <b/>
            <sz val="9"/>
            <color indexed="81"/>
            <rFont val="Tahoma"/>
            <family val="2"/>
          </rPr>
          <t>Biomass from SG model</t>
        </r>
      </text>
    </comment>
    <comment ref="H28" authorId="0" shapeId="0" xr:uid="{00000000-0006-0000-0C00-000002000000}">
      <text>
        <r>
          <rPr>
            <sz val="9"/>
            <color indexed="81"/>
            <rFont val="Tahoma"/>
            <family val="2"/>
          </rPr>
          <t>Biomass from SG model</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Bulman, Cathy (O&amp;A, Hobart)</author>
  </authors>
  <commentList>
    <comment ref="D2" authorId="0" shapeId="0" xr:uid="{00000000-0006-0000-0E00-000001000000}">
      <text>
        <r>
          <rPr>
            <b/>
            <sz val="9"/>
            <color indexed="81"/>
            <rFont val="Tahoma"/>
            <family val="2"/>
          </rPr>
          <t>Bulman, Cathy (O&amp;A, Hobart):</t>
        </r>
        <r>
          <rPr>
            <sz val="9"/>
            <color indexed="81"/>
            <rFont val="Tahoma"/>
            <family val="2"/>
          </rPr>
          <t xml:space="preserve">
ETAS wet wt converted from energy (Bulman et al 2000)</t>
        </r>
      </text>
    </comment>
    <comment ref="F2" authorId="0" shapeId="0" xr:uid="{00000000-0006-0000-0E00-000002000000}">
      <text>
        <r>
          <rPr>
            <b/>
            <sz val="9"/>
            <color indexed="81"/>
            <rFont val="Tahoma"/>
            <family val="2"/>
          </rPr>
          <t xml:space="preserve">Bulman, Cathy (O&amp;A, Hobart):
Tunas &amp; billfishes from </t>
        </r>
        <r>
          <rPr>
            <sz val="9"/>
            <color indexed="81"/>
            <rFont val="Tahoma"/>
            <family val="2"/>
          </rPr>
          <t xml:space="preserve">From Young et al 2009 FRDC report 
</t>
        </r>
      </text>
    </comment>
  </commentList>
</comments>
</file>

<file path=xl/sharedStrings.xml><?xml version="1.0" encoding="utf-8"?>
<sst xmlns="http://schemas.openxmlformats.org/spreadsheetml/2006/main" count="8313" uniqueCount="1956">
  <si>
    <t>Common dolphin</t>
  </si>
  <si>
    <t>NZ fur seal</t>
  </si>
  <si>
    <t>Aust sea lion</t>
  </si>
  <si>
    <t>Little penguin</t>
  </si>
  <si>
    <t>Gannets</t>
  </si>
  <si>
    <t>Terns</t>
  </si>
  <si>
    <t>Pelagic sharks</t>
  </si>
  <si>
    <t>Rays and skates</t>
  </si>
  <si>
    <t>Large bentho-pelagic piscs</t>
  </si>
  <si>
    <t>Blue mackerel</t>
  </si>
  <si>
    <t>Jack mackerel</t>
  </si>
  <si>
    <t>Anchovy</t>
  </si>
  <si>
    <t>Sardine</t>
  </si>
  <si>
    <t>Inshore small planktivores</t>
  </si>
  <si>
    <t>Arrow squid</t>
  </si>
  <si>
    <t>Calamary</t>
  </si>
  <si>
    <t>Other squids</t>
  </si>
  <si>
    <t>Octopus</t>
  </si>
  <si>
    <t>Large zooplankton (carnivores)</t>
  </si>
  <si>
    <t>Small zooplankton (herbivores)</t>
  </si>
  <si>
    <t>Discards</t>
  </si>
  <si>
    <t>Sea lion</t>
  </si>
  <si>
    <t>Shags</t>
  </si>
  <si>
    <t xml:space="preserve">Demersal sharks </t>
  </si>
  <si>
    <t>Maray</t>
  </si>
  <si>
    <t>Medium demersal piscivores</t>
  </si>
  <si>
    <t>Demersal piscivore small (&lt;30cm)</t>
  </si>
  <si>
    <t>Medium demersal Invertebrate feeder</t>
  </si>
  <si>
    <t>Small demersal invertebrate feeders</t>
  </si>
  <si>
    <t>Demersal herbivore/omnivore small (&lt;30cm)</t>
  </si>
  <si>
    <t>Other Cephalopods (squid)</t>
  </si>
  <si>
    <t>Large zooplankton (carnivorous)</t>
  </si>
  <si>
    <t>Small herbivorous zooplankton</t>
  </si>
  <si>
    <t>Filtre feeders</t>
  </si>
  <si>
    <t>D. delphis</t>
  </si>
  <si>
    <t>Imports</t>
  </si>
  <si>
    <t>Fish eggs</t>
  </si>
  <si>
    <t>Primary produce</t>
  </si>
  <si>
    <t>Gelatinous nekton</t>
  </si>
  <si>
    <t>Bottlenosed dolphin</t>
  </si>
  <si>
    <t>Neophoca cinerea</t>
  </si>
  <si>
    <t>Spheniscidae </t>
  </si>
  <si>
    <t>Eudyptula minor</t>
  </si>
  <si>
    <t>Shearwater</t>
  </si>
  <si>
    <t>Procellariidae</t>
  </si>
  <si>
    <t>Puffinus sp.</t>
  </si>
  <si>
    <t>Australian gannet</t>
  </si>
  <si>
    <t>Black-faced shag</t>
  </si>
  <si>
    <t>Crested terns</t>
  </si>
  <si>
    <t>Large pelagic piscivore fish</t>
  </si>
  <si>
    <t>Common thresher shark</t>
  </si>
  <si>
    <t>Kingfish</t>
  </si>
  <si>
    <t>Yellowtail Kingfish</t>
  </si>
  <si>
    <t>YEK</t>
  </si>
  <si>
    <t>Seriola lalandi</t>
  </si>
  <si>
    <t>Snook</t>
  </si>
  <si>
    <t>Barracouta</t>
  </si>
  <si>
    <t>Gempylidae</t>
  </si>
  <si>
    <t>Thyrsites atun</t>
  </si>
  <si>
    <t>Bronze Whaler Shark</t>
  </si>
  <si>
    <t>BWH</t>
  </si>
  <si>
    <t>Carcharhinus brachyurus</t>
  </si>
  <si>
    <t>SHH</t>
  </si>
  <si>
    <t>Sphyrna zygaena</t>
  </si>
  <si>
    <t>Thresher Shark</t>
  </si>
  <si>
    <t>TSR</t>
  </si>
  <si>
    <t>Alopias vulpinus</t>
  </si>
  <si>
    <t>Bottlenose dolphin</t>
  </si>
  <si>
    <t>Elephant fish</t>
  </si>
  <si>
    <t>Callorhinchidae</t>
  </si>
  <si>
    <t>Callorhinchus milii</t>
  </si>
  <si>
    <t>Centroberyx sp.</t>
  </si>
  <si>
    <t>Gummy shark</t>
  </si>
  <si>
    <t>SHG</t>
  </si>
  <si>
    <t>Mustelus antarcticus</t>
  </si>
  <si>
    <t>Port Jackson Shark</t>
  </si>
  <si>
    <t>SPH</t>
  </si>
  <si>
    <t>Heterodontus portusjacksoni</t>
  </si>
  <si>
    <t>School Shark</t>
  </si>
  <si>
    <t>SHS</t>
  </si>
  <si>
    <t>Galeorhinus galeus</t>
  </si>
  <si>
    <t>Shark - other</t>
  </si>
  <si>
    <t>Elasmobranchii </t>
  </si>
  <si>
    <t>Skates &amp; rays</t>
  </si>
  <si>
    <t>RAI</t>
  </si>
  <si>
    <t>Dasyatidae</t>
  </si>
  <si>
    <t>stingrays</t>
  </si>
  <si>
    <t>STR</t>
  </si>
  <si>
    <t>Southern bluefin tuna</t>
  </si>
  <si>
    <t xml:space="preserve">Scombridae </t>
  </si>
  <si>
    <t>Thunnus maccoyii</t>
  </si>
  <si>
    <t>Beaked salmon</t>
  </si>
  <si>
    <t>Gonorynchidae</t>
  </si>
  <si>
    <t>Gonorynchus greyi</t>
  </si>
  <si>
    <t>Flathead</t>
  </si>
  <si>
    <t>Platycephalidae</t>
  </si>
  <si>
    <t>Gurnard perch</t>
  </si>
  <si>
    <t>Neosebastidae</t>
  </si>
  <si>
    <t>Mulloway</t>
  </si>
  <si>
    <t>MUL</t>
  </si>
  <si>
    <t>Ocean jacket</t>
  </si>
  <si>
    <t>Nelusetta ayraudi</t>
  </si>
  <si>
    <t>Perch</t>
  </si>
  <si>
    <t>Serranidae</t>
  </si>
  <si>
    <t>Red rock cod</t>
  </si>
  <si>
    <t>Moridae</t>
  </si>
  <si>
    <t>Pseudophycis bachus</t>
  </si>
  <si>
    <t>Rock Ling</t>
  </si>
  <si>
    <t>Genypterus tigerinus</t>
  </si>
  <si>
    <t>Trachichthyidae</t>
  </si>
  <si>
    <t>Roughy</t>
  </si>
  <si>
    <t>Silver Trevally</t>
  </si>
  <si>
    <t>Seriolella punctata</t>
  </si>
  <si>
    <t>Snapper</t>
  </si>
  <si>
    <t>Sparidae</t>
  </si>
  <si>
    <t>Chrysophrys auratus</t>
  </si>
  <si>
    <t>PINK</t>
  </si>
  <si>
    <t>Pagrus auratus</t>
  </si>
  <si>
    <t>Sphyraena novaehollandiae</t>
  </si>
  <si>
    <t>Stargazer</t>
  </si>
  <si>
    <t>Uranoscopidae </t>
  </si>
  <si>
    <t>Uranoscopidae</t>
  </si>
  <si>
    <t>stargazers</t>
  </si>
  <si>
    <t>Striped Trumpeter</t>
  </si>
  <si>
    <t>TTR</t>
  </si>
  <si>
    <t>Latris lineata</t>
  </si>
  <si>
    <t>Berycidae</t>
  </si>
  <si>
    <t>Sweep</t>
  </si>
  <si>
    <t>Scorpididae</t>
  </si>
  <si>
    <t>Scorpis aequipinnis</t>
  </si>
  <si>
    <t>Tiger flathead</t>
  </si>
  <si>
    <t xml:space="preserve">Carangidae </t>
  </si>
  <si>
    <t>Pseudocaranx sp.</t>
  </si>
  <si>
    <t>Blue mackerel/saury</t>
  </si>
  <si>
    <t>Blue Mackerel</t>
  </si>
  <si>
    <t>Scombridae</t>
  </si>
  <si>
    <t>Scomber australasicus</t>
  </si>
  <si>
    <t>Carangidae</t>
  </si>
  <si>
    <t>Trachurus sp.</t>
  </si>
  <si>
    <t>Jack Mackerel</t>
  </si>
  <si>
    <t>Trachurus declivis</t>
  </si>
  <si>
    <t>Yellowtail Scad</t>
  </si>
  <si>
    <t xml:space="preserve">Trachurus novaezelandiae </t>
  </si>
  <si>
    <t>Redbait/Maray</t>
  </si>
  <si>
    <t>Clupeidae</t>
  </si>
  <si>
    <t>Etrumeus teres</t>
  </si>
  <si>
    <t>Engraulidae</t>
  </si>
  <si>
    <t>Engraulis australis</t>
  </si>
  <si>
    <t>Sardinops sagax</t>
  </si>
  <si>
    <t>Silversides</t>
  </si>
  <si>
    <t>Atherinidae</t>
  </si>
  <si>
    <t>Sprats</t>
  </si>
  <si>
    <t xml:space="preserve">Arripidae </t>
  </si>
  <si>
    <t>Blackspot Boarfish</t>
  </si>
  <si>
    <t>Zanclistius elevatus</t>
  </si>
  <si>
    <t>Blue throat wrasse</t>
  </si>
  <si>
    <t xml:space="preserve">Labridae </t>
  </si>
  <si>
    <t>Notolabrus tetricus</t>
  </si>
  <si>
    <t>Pentacerotidae</t>
  </si>
  <si>
    <t>Bridled leatherjacket</t>
  </si>
  <si>
    <t>Monacanthidae</t>
  </si>
  <si>
    <t>Acanthaluteres spilomelanurus</t>
  </si>
  <si>
    <t>Estuary catfish</t>
  </si>
  <si>
    <t>Cnidoglanis macrocephalus</t>
  </si>
  <si>
    <t>Flounder</t>
  </si>
  <si>
    <t>King George whiting</t>
  </si>
  <si>
    <t>Sillaginidae</t>
  </si>
  <si>
    <t>Latchet</t>
  </si>
  <si>
    <t>Pterygotrigla polyommata</t>
  </si>
  <si>
    <t>Leatherjacket - other</t>
  </si>
  <si>
    <t>Monocanthidae</t>
  </si>
  <si>
    <t>Longspine Flathead</t>
  </si>
  <si>
    <t>Platycephalus longispinis</t>
  </si>
  <si>
    <t>Diodontidae</t>
  </si>
  <si>
    <t>Sergeant Baker</t>
  </si>
  <si>
    <t>Aulopus purpurissatus</t>
  </si>
  <si>
    <t>Short Boarfish</t>
  </si>
  <si>
    <t>Parazanclistius hutchinsi</t>
  </si>
  <si>
    <t>Southern Sand Flathead</t>
  </si>
  <si>
    <t>Platycephalus bassensis</t>
  </si>
  <si>
    <t>Spotted warehou</t>
  </si>
  <si>
    <t>Seriolella</t>
  </si>
  <si>
    <t>Toads</t>
  </si>
  <si>
    <t>Tetraodontidae</t>
  </si>
  <si>
    <t>Velvet Leatherjacket</t>
  </si>
  <si>
    <t xml:space="preserve">Monacanthidae </t>
  </si>
  <si>
    <t>Meuschenia scaber</t>
  </si>
  <si>
    <t>Weed whiting</t>
  </si>
  <si>
    <t>Odacidae</t>
  </si>
  <si>
    <t>Wrasse - other</t>
  </si>
  <si>
    <t>Labridae</t>
  </si>
  <si>
    <t>Yellow-eye mullet</t>
  </si>
  <si>
    <t>Mugilidae</t>
  </si>
  <si>
    <t>Aldrichetta forsteri</t>
  </si>
  <si>
    <t>Bluestriped Goatfish</t>
  </si>
  <si>
    <t>REM</t>
  </si>
  <si>
    <t>Upeneichthys lineatus</t>
  </si>
  <si>
    <t>Butterfly Perch</t>
  </si>
  <si>
    <t>Caesioperca lepidoptera</t>
  </si>
  <si>
    <t>Cardinal fish</t>
  </si>
  <si>
    <t>Vincentia sp</t>
  </si>
  <si>
    <t>Degan's leatherjacket</t>
  </si>
  <si>
    <t>Thamnaconus degeni</t>
  </si>
  <si>
    <t>Eastern School Whiting</t>
  </si>
  <si>
    <t>Sillago flindersi</t>
  </si>
  <si>
    <t>Goby</t>
  </si>
  <si>
    <t>Gobiidae</t>
  </si>
  <si>
    <t>Eastern school whiting</t>
  </si>
  <si>
    <t>Magpie Perch</t>
  </si>
  <si>
    <t>Cheilodactylus nigripes</t>
  </si>
  <si>
    <t>Western school whiting</t>
  </si>
  <si>
    <t>Sillago bassensis</t>
  </si>
  <si>
    <t>Moonlighter</t>
  </si>
  <si>
    <t>MOO</t>
  </si>
  <si>
    <t>Tilodon sexfasciatus</t>
  </si>
  <si>
    <t>Silverbelly</t>
  </si>
  <si>
    <t>Gerreidae</t>
  </si>
  <si>
    <t>Parequula melbournensis</t>
  </si>
  <si>
    <t>Wood's siphon fish</t>
  </si>
  <si>
    <t>Apogonidae</t>
  </si>
  <si>
    <t>Siphaemia cephalotes</t>
  </si>
  <si>
    <t>Goatfish</t>
  </si>
  <si>
    <t>Mullidae</t>
  </si>
  <si>
    <t>Pipefish</t>
  </si>
  <si>
    <t>Sygnathidae</t>
  </si>
  <si>
    <t>Scorpionfish</t>
  </si>
  <si>
    <t>Sea horse</t>
  </si>
  <si>
    <t>Southern sea garfish</t>
  </si>
  <si>
    <t>Hemiramphidae</t>
  </si>
  <si>
    <t>Hyporhamphus melanochir</t>
  </si>
  <si>
    <t>Western striped trumpeter</t>
  </si>
  <si>
    <t>Terapontidae</t>
  </si>
  <si>
    <t>Pelates octolineatus</t>
  </si>
  <si>
    <t>Arrow squids</t>
  </si>
  <si>
    <t>Ommastrephidae</t>
  </si>
  <si>
    <t>Gould's squid</t>
  </si>
  <si>
    <t>Nototodarus gouldi</t>
  </si>
  <si>
    <t>Teuthoidea     </t>
  </si>
  <si>
    <t>Calamary squid</t>
  </si>
  <si>
    <t>Loliginidae</t>
  </si>
  <si>
    <t>Sepioteuthis australis</t>
  </si>
  <si>
    <t>Cuttlefish</t>
  </si>
  <si>
    <t>CUT</t>
  </si>
  <si>
    <t>Sepiidae</t>
  </si>
  <si>
    <t>Cuttlefish - other</t>
  </si>
  <si>
    <t>Sepia sp.</t>
  </si>
  <si>
    <t>Giant cuttlefish</t>
  </si>
  <si>
    <t>Sepia apama</t>
  </si>
  <si>
    <t>Jewel squid</t>
  </si>
  <si>
    <t>Histioteuthidae</t>
  </si>
  <si>
    <t>Histioteuthis sp.</t>
  </si>
  <si>
    <t>Southern dumpling squid</t>
  </si>
  <si>
    <t>Sepiolidae</t>
  </si>
  <si>
    <t>Euprymna tasmanica</t>
  </si>
  <si>
    <t>Maori octopus</t>
  </si>
  <si>
    <t>Octopodidae </t>
  </si>
  <si>
    <t>Octopus maorum</t>
  </si>
  <si>
    <t>Octopus - other</t>
  </si>
  <si>
    <t>Southern argonaut</t>
  </si>
  <si>
    <t>Argonautidae</t>
  </si>
  <si>
    <t>Argonauta nodosa</t>
  </si>
  <si>
    <t>Southern keeled octopus</t>
  </si>
  <si>
    <t>Octopus berrima</t>
  </si>
  <si>
    <t>Octopoda</t>
  </si>
  <si>
    <t>Amphipoda</t>
  </si>
  <si>
    <t>Copepod</t>
  </si>
  <si>
    <t>Maxillopoda</t>
  </si>
  <si>
    <t>Isopod</t>
  </si>
  <si>
    <t>Isopoda</t>
  </si>
  <si>
    <t>Salp</t>
  </si>
  <si>
    <t>Salpidae</t>
  </si>
  <si>
    <t>Krill</t>
  </si>
  <si>
    <t>Euphausiidae</t>
  </si>
  <si>
    <t>Nyctiphanes australis</t>
  </si>
  <si>
    <t>Ostracod</t>
  </si>
  <si>
    <t>Ostracoda</t>
  </si>
  <si>
    <t>Benthic grazer-megabenthos</t>
  </si>
  <si>
    <t>Crabs</t>
  </si>
  <si>
    <t>Brachyura</t>
  </si>
  <si>
    <t>Crustacean - other</t>
  </si>
  <si>
    <t>Crustacean</t>
  </si>
  <si>
    <t>Decapod</t>
  </si>
  <si>
    <t>Decapoda</t>
  </si>
  <si>
    <t>Pandalid prawn</t>
  </si>
  <si>
    <t>Pandalidae</t>
  </si>
  <si>
    <t>Sand crab</t>
  </si>
  <si>
    <t>Sea urchin</t>
  </si>
  <si>
    <t>Southern rock lobster</t>
  </si>
  <si>
    <t>Palinuridae</t>
  </si>
  <si>
    <t>Jasus edwardsii</t>
  </si>
  <si>
    <t>Southern velvet shrimp</t>
  </si>
  <si>
    <t>Penaeidae  </t>
  </si>
  <si>
    <t>Metapenaeopsis palmensis</t>
  </si>
  <si>
    <t>Detritvore (infauna) -macrobenthos</t>
  </si>
  <si>
    <t>Worm</t>
  </si>
  <si>
    <t>Polychaeta</t>
  </si>
  <si>
    <t>Jellies and salps</t>
  </si>
  <si>
    <t>Cockle</t>
  </si>
  <si>
    <t>Donacidae</t>
  </si>
  <si>
    <t>Plebidonax deltoides</t>
  </si>
  <si>
    <t>Doughboy scallop</t>
  </si>
  <si>
    <t>Mud cockle</t>
  </si>
  <si>
    <t>Mollusca</t>
  </si>
  <si>
    <t>Mussel</t>
  </si>
  <si>
    <t>Pacific Oyster</t>
  </si>
  <si>
    <t>Queen scallop</t>
  </si>
  <si>
    <t>Razorfish</t>
  </si>
  <si>
    <t>Western king prawn </t>
  </si>
  <si>
    <t>Penaeidae</t>
  </si>
  <si>
    <t>Zostera</t>
  </si>
  <si>
    <t>Insect</t>
  </si>
  <si>
    <t>Insecta</t>
  </si>
  <si>
    <t>Plant - terrestrial</t>
  </si>
  <si>
    <t>Unknown</t>
  </si>
  <si>
    <t>Common name</t>
  </si>
  <si>
    <t>Gulls</t>
  </si>
  <si>
    <t>Cormorants</t>
  </si>
  <si>
    <t>Gannet</t>
  </si>
  <si>
    <t>Whaler shark</t>
  </si>
  <si>
    <t>White shark</t>
  </si>
  <si>
    <t>School shark</t>
  </si>
  <si>
    <t>Port Jackson shark</t>
  </si>
  <si>
    <t>SB tuna</t>
  </si>
  <si>
    <t>Yellow-tail scad</t>
  </si>
  <si>
    <t>Aust salmon</t>
  </si>
  <si>
    <t>Aust herring</t>
  </si>
  <si>
    <t>Small pisc teleosts</t>
  </si>
  <si>
    <t>Other medium invertebrate feeders</t>
  </si>
  <si>
    <t>Small invertebrate feeders</t>
  </si>
  <si>
    <t>Garfish</t>
  </si>
  <si>
    <t>Other small omnivores</t>
  </si>
  <si>
    <t>Western king prawn</t>
  </si>
  <si>
    <t>Rock lobster</t>
  </si>
  <si>
    <t>Blue swimmer crab</t>
  </si>
  <si>
    <t>Oysters/Mussels (aquculture)</t>
  </si>
  <si>
    <t>Large gelatinous zooplankton</t>
  </si>
  <si>
    <t>Small zooplankton (Herbivorous)</t>
  </si>
  <si>
    <t>Macroalgae</t>
  </si>
  <si>
    <t>Seagrass</t>
  </si>
  <si>
    <t>Phytoplankton</t>
  </si>
  <si>
    <t>Tuna aquaculture</t>
  </si>
  <si>
    <t>Kingfish aquaculture</t>
  </si>
  <si>
    <t>Australian salmon</t>
  </si>
  <si>
    <t>Australian herring</t>
  </si>
  <si>
    <t xml:space="preserve">Australian Herring </t>
  </si>
  <si>
    <t>Arripis georgianus</t>
  </si>
  <si>
    <t>Smooth hammerhead</t>
  </si>
  <si>
    <t>SBT</t>
  </si>
  <si>
    <t>Benthic grazers</t>
  </si>
  <si>
    <t>[</t>
  </si>
  <si>
    <t>Slender bullseye</t>
  </si>
  <si>
    <t>Parapriacanthus elongatus</t>
  </si>
  <si>
    <t>Arctophoca forsteri</t>
  </si>
  <si>
    <t>Spratelloides robustus</t>
  </si>
  <si>
    <t>Ascidian</t>
  </si>
  <si>
    <t>Nectocarcinus integrifrons</t>
  </si>
  <si>
    <t>Hyperlophus vittatus</t>
  </si>
  <si>
    <t>Whiting</t>
  </si>
  <si>
    <t>Merlangius sp</t>
  </si>
  <si>
    <t>Platycephalus spp.</t>
  </si>
  <si>
    <t>Leviprora inops</t>
  </si>
  <si>
    <t>Longhead flathead</t>
  </si>
  <si>
    <t>Sillago sp.</t>
  </si>
  <si>
    <t>Blue weed whiting</t>
  </si>
  <si>
    <t>Haletta semifaciata</t>
  </si>
  <si>
    <t xml:space="preserve">Odacidae </t>
  </si>
  <si>
    <t>stingarees</t>
  </si>
  <si>
    <t>Urophidae</t>
  </si>
  <si>
    <t>Red Swimmer crab</t>
  </si>
  <si>
    <t>Portunus pelagicus</t>
  </si>
  <si>
    <t>Common Bullseye</t>
  </si>
  <si>
    <t>Yelloweye nannygai</t>
  </si>
  <si>
    <t>Macro algae</t>
  </si>
  <si>
    <t>Sand Crab</t>
  </si>
  <si>
    <t>Ovalipes australiensis</t>
  </si>
  <si>
    <t>Crustacea</t>
  </si>
  <si>
    <t>Echinodermata</t>
  </si>
  <si>
    <t>Asteroidea</t>
  </si>
  <si>
    <t>Starfish</t>
  </si>
  <si>
    <t>Peanut worms</t>
  </si>
  <si>
    <t>Sipuncula</t>
  </si>
  <si>
    <t>Pectinariidae</t>
  </si>
  <si>
    <t>Annelida</t>
  </si>
  <si>
    <t>Trumpet worms</t>
  </si>
  <si>
    <t>Sea mice</t>
  </si>
  <si>
    <t>Aphroditidae</t>
  </si>
  <si>
    <t>Gammaridea</t>
  </si>
  <si>
    <t>Velvet shrimps</t>
  </si>
  <si>
    <t>Snapping shrimps</t>
  </si>
  <si>
    <t>Alpheidae</t>
  </si>
  <si>
    <t>Magnoliophyta</t>
  </si>
  <si>
    <t>Posidonia</t>
  </si>
  <si>
    <t>Facetted crab</t>
  </si>
  <si>
    <t>Actea calculosa</t>
  </si>
  <si>
    <t>Alpheus villosus</t>
  </si>
  <si>
    <t>Amblypneusts pallidus</t>
  </si>
  <si>
    <t>Ornate cowfish</t>
  </si>
  <si>
    <t>Aracana ornata</t>
  </si>
  <si>
    <t>Sponge crab</t>
  </si>
  <si>
    <t>Austrodromidia octodentata</t>
  </si>
  <si>
    <t>Red tail ghost shrimp</t>
  </si>
  <si>
    <t>Axiopsis werribee</t>
  </si>
  <si>
    <t>Longspine sea urchin</t>
  </si>
  <si>
    <t>Centrostephanus rodgerii</t>
  </si>
  <si>
    <t>Cerceis sp.</t>
  </si>
  <si>
    <t>Flexible chiton</t>
  </si>
  <si>
    <t>Cryptoplax striata</t>
  </si>
  <si>
    <t>Isopod (I037 &amp; I051 )*</t>
  </si>
  <si>
    <t>Cymodoce sp.</t>
  </si>
  <si>
    <t>Globefish</t>
  </si>
  <si>
    <t>Diodon nicthemerus</t>
  </si>
  <si>
    <t>Pebble crab</t>
  </si>
  <si>
    <t>Ebalia intermedia</t>
  </si>
  <si>
    <t>Equichlamys bifrons</t>
  </si>
  <si>
    <t>Mantis shrimp</t>
  </si>
  <si>
    <t>Erugosquilla grahami</t>
  </si>
  <si>
    <t>Thorny sea urchin</t>
  </si>
  <si>
    <t>Goniocidaris tubaria</t>
  </si>
  <si>
    <t>Soldier fish</t>
  </si>
  <si>
    <t>Gymnapistes marmoratus</t>
  </si>
  <si>
    <t>Mollusc</t>
  </si>
  <si>
    <t>Halophila australis</t>
  </si>
  <si>
    <t>Handsome Sea Cucumber</t>
  </si>
  <si>
    <t>Holothuria hartmeyeri</t>
  </si>
  <si>
    <t>Sandy Sprat</t>
  </si>
  <si>
    <t>Balmain Bug</t>
  </si>
  <si>
    <t>Ibacus peronii</t>
  </si>
  <si>
    <t>Goose barnacle</t>
  </si>
  <si>
    <t>Ibla quadrivalvis</t>
  </si>
  <si>
    <t>Ischnochiton contractus</t>
  </si>
  <si>
    <t>Chiton</t>
  </si>
  <si>
    <t>Katelysia sp.</t>
  </si>
  <si>
    <t>Brushtail pipefish</t>
  </si>
  <si>
    <t>Leptoichthys fistularius</t>
  </si>
  <si>
    <t>Great spider crab</t>
  </si>
  <si>
    <t>Leptomithrax gaimardii</t>
  </si>
  <si>
    <t>Lima vulgaris</t>
  </si>
  <si>
    <t>Lima Lima (Bivalve)</t>
  </si>
  <si>
    <t>Southern Sand Star</t>
  </si>
  <si>
    <t>Luidia australiae</t>
  </si>
  <si>
    <t>Southern Hammer Oyster</t>
  </si>
  <si>
    <t>Malleus meridianus</t>
  </si>
  <si>
    <t>Strawberry prawn</t>
  </si>
  <si>
    <t>Metapenaeopsis sp.</t>
  </si>
  <si>
    <t>Mimachlamys asperrima</t>
  </si>
  <si>
    <t>Sea lice</t>
  </si>
  <si>
    <t>Natatolana spp.</t>
  </si>
  <si>
    <t>Spider crab</t>
  </si>
  <si>
    <t>Naxia aurita</t>
  </si>
  <si>
    <t>Octopus kaurna</t>
  </si>
  <si>
    <t>Souther sand octopus</t>
  </si>
  <si>
    <t>Mud oyster</t>
  </si>
  <si>
    <t>Ostrea angasi</t>
  </si>
  <si>
    <t>Common hermit crab</t>
  </si>
  <si>
    <t>Paguristes frontalis</t>
  </si>
  <si>
    <t>Pheasant Shell</t>
  </si>
  <si>
    <t>Phasianella australis</t>
  </si>
  <si>
    <t>Sea slug</t>
  </si>
  <si>
    <t>Philine angasi</t>
  </si>
  <si>
    <t>Common Seadragon</t>
  </si>
  <si>
    <t>Phyllopteryx taeniolatus</t>
  </si>
  <si>
    <t>Hairy Crab</t>
  </si>
  <si>
    <t>Pilumnus tomentosus</t>
  </si>
  <si>
    <t>Pinna bicolor</t>
  </si>
  <si>
    <t>Polycarpa pedunculata</t>
  </si>
  <si>
    <t>Polycarpa sp.</t>
  </si>
  <si>
    <t>Tunicate</t>
  </si>
  <si>
    <t>Spider Crab (CJ-CP 4)*</t>
  </si>
  <si>
    <t>Prismatopus spatulifer</t>
  </si>
  <si>
    <t>Spider Crab (CJ)*</t>
  </si>
  <si>
    <t>Schizophrys rufescens</t>
  </si>
  <si>
    <t>Shortfin Worm Eel</t>
  </si>
  <si>
    <t>Scolecenchelys australis</t>
  </si>
  <si>
    <t>Myrophinae</t>
  </si>
  <si>
    <t>Rough Leatherjacket</t>
  </si>
  <si>
    <t>Scolinichthys granulatus</t>
  </si>
  <si>
    <t>Nova cuttlefish</t>
  </si>
  <si>
    <t>Sepia novaehollandae</t>
  </si>
  <si>
    <t>Bivalve cockle</t>
  </si>
  <si>
    <t>Solemya australis</t>
  </si>
  <si>
    <t>Blue Sprat</t>
  </si>
  <si>
    <t>Tawera lagopus</t>
  </si>
  <si>
    <t>Weeping Toado</t>
  </si>
  <si>
    <t>Torquigener pleurogramma</t>
  </si>
  <si>
    <t>Hairy Mussel</t>
  </si>
  <si>
    <t>Trichomya hirsuta</t>
  </si>
  <si>
    <t>Red Mullet</t>
  </si>
  <si>
    <t>Upeneichthys vlamingii</t>
  </si>
  <si>
    <t>Degens Leatherjacket</t>
  </si>
  <si>
    <t>King George Whiting</t>
  </si>
  <si>
    <t>Large Echinoderm teleosts</t>
  </si>
  <si>
    <t>Medium moluscan teleosts</t>
  </si>
  <si>
    <t>Small Crustacean teleosts &lt;30cm</t>
  </si>
  <si>
    <t>Small worm feeding teleost</t>
  </si>
  <si>
    <t>Other demersal sharks</t>
  </si>
  <si>
    <t>Medium crustacean teleosts</t>
  </si>
  <si>
    <t>Bryozoa</t>
  </si>
  <si>
    <t>Bryozoa (other)</t>
  </si>
  <si>
    <t>Orthoscuticella sp.</t>
  </si>
  <si>
    <t>Cnidaria</t>
  </si>
  <si>
    <t>Gorgonacea</t>
  </si>
  <si>
    <t>Hydroida</t>
  </si>
  <si>
    <t>Astacillidae</t>
  </si>
  <si>
    <t>Cirripedia</t>
  </si>
  <si>
    <t>Barnacles</t>
  </si>
  <si>
    <t>Other</t>
  </si>
  <si>
    <t>Nebaliacea</t>
  </si>
  <si>
    <t>Photidae</t>
  </si>
  <si>
    <t>Photidae Amphipods</t>
  </si>
  <si>
    <t>Prawn (undefined)</t>
  </si>
  <si>
    <t>Bivalvia</t>
  </si>
  <si>
    <t>Gastropoda</t>
  </si>
  <si>
    <t>Gastropoda (larvae)</t>
  </si>
  <si>
    <t>Porifera</t>
  </si>
  <si>
    <t>Porifera (Calcarea)</t>
  </si>
  <si>
    <t>Pycnogonida</t>
  </si>
  <si>
    <t>Eunicidae</t>
  </si>
  <si>
    <t>Polychaeta (other)</t>
  </si>
  <si>
    <t>Stomatopoda</t>
  </si>
  <si>
    <t>Squat lobsters</t>
  </si>
  <si>
    <t>Galatheidae</t>
  </si>
  <si>
    <t>Penaeus latisculcatus</t>
  </si>
  <si>
    <t>Phoronid</t>
  </si>
  <si>
    <t>Horse-shoe worms</t>
  </si>
  <si>
    <t>Other (micro)</t>
  </si>
  <si>
    <t>Algae</t>
  </si>
  <si>
    <t>Caulerpa</t>
  </si>
  <si>
    <t>Codium sp.</t>
  </si>
  <si>
    <t>Rhodophyta</t>
  </si>
  <si>
    <t>Brachiopoda</t>
  </si>
  <si>
    <t>Amathia sp.</t>
  </si>
  <si>
    <t>Bugularia sp.</t>
  </si>
  <si>
    <t>Brachyura (undefined)</t>
  </si>
  <si>
    <t>Echinoidea</t>
  </si>
  <si>
    <t>Ophiuroidea</t>
  </si>
  <si>
    <t>Urochordata</t>
  </si>
  <si>
    <t>Ascidiacea</t>
  </si>
  <si>
    <t>Didemnidae</t>
  </si>
  <si>
    <t>Nereidae</t>
  </si>
  <si>
    <t>Rag worms</t>
  </si>
  <si>
    <t>Terebellidae</t>
  </si>
  <si>
    <t>spaghetti worms</t>
  </si>
  <si>
    <t>Bobbit</t>
  </si>
  <si>
    <t>Crustacea (undefined)</t>
  </si>
  <si>
    <t>Echiuroidea</t>
  </si>
  <si>
    <t xml:space="preserve">Spoon worms </t>
  </si>
  <si>
    <t>Capitellidae</t>
  </si>
  <si>
    <t>Chordata</t>
  </si>
  <si>
    <t>Munida sp.</t>
  </si>
  <si>
    <t>Naxia sp.</t>
  </si>
  <si>
    <t>Tanaidacea</t>
  </si>
  <si>
    <t>Pilumnidae</t>
  </si>
  <si>
    <t>Placamen flindersi</t>
  </si>
  <si>
    <t>Pegasus lancifer</t>
  </si>
  <si>
    <t>Sculpted seamoth</t>
  </si>
  <si>
    <t>Pegasidae</t>
  </si>
  <si>
    <t>Senator Wrasse</t>
  </si>
  <si>
    <t>Pictilabrus laticlavius</t>
  </si>
  <si>
    <t>Yank Flathead</t>
  </si>
  <si>
    <t>Platycephalus speculator</t>
  </si>
  <si>
    <t>Bellidilia undecimspinosa</t>
  </si>
  <si>
    <t>Large Pebble Crab</t>
  </si>
  <si>
    <t>Caridean shrimp</t>
  </si>
  <si>
    <t>Caridea</t>
  </si>
  <si>
    <t>Mysidacea</t>
  </si>
  <si>
    <t>Crinoidea</t>
  </si>
  <si>
    <t>Cephalopoda</t>
  </si>
  <si>
    <t>Syngnathidae</t>
  </si>
  <si>
    <t>Comma shrimp</t>
  </si>
  <si>
    <t>Cumacea</t>
  </si>
  <si>
    <t>Pedunculata</t>
  </si>
  <si>
    <t>Portunidae</t>
  </si>
  <si>
    <t>Swimmer</t>
  </si>
  <si>
    <t>Squillidae</t>
  </si>
  <si>
    <t>Hemichordata</t>
  </si>
  <si>
    <t>Acorn worms</t>
  </si>
  <si>
    <t>Octopus sp.</t>
  </si>
  <si>
    <t>Oligochaeta</t>
  </si>
  <si>
    <t>Beaked sea-spider</t>
  </si>
  <si>
    <t>Halicarcinus rostratus</t>
  </si>
  <si>
    <t>Hymenosomatidae</t>
  </si>
  <si>
    <t>Majidae</t>
  </si>
  <si>
    <t>Valviferan isopod</t>
  </si>
  <si>
    <t>Entoprocta</t>
  </si>
  <si>
    <t>Bivalvia (other)</t>
  </si>
  <si>
    <t>Bubble snails</t>
  </si>
  <si>
    <t>Bulla sp.</t>
  </si>
  <si>
    <t>Callistoma armillatum</t>
  </si>
  <si>
    <t>Top snail</t>
  </si>
  <si>
    <t>Corbula coxi</t>
  </si>
  <si>
    <t>Corbula clam</t>
  </si>
  <si>
    <t>Donax sp.</t>
  </si>
  <si>
    <t>Nuculana crassa</t>
  </si>
  <si>
    <t>Pecten fumatus</t>
  </si>
  <si>
    <t>Commercial scallop</t>
  </si>
  <si>
    <t>Phasionella australis</t>
  </si>
  <si>
    <t>Venus clam</t>
  </si>
  <si>
    <t>Veneridae</t>
  </si>
  <si>
    <t>Algae (Calcareous)</t>
  </si>
  <si>
    <t>Ghost shrimp</t>
  </si>
  <si>
    <t>Caprella acanthogaster</t>
  </si>
  <si>
    <t>Cirolanidae</t>
  </si>
  <si>
    <t>Crustacea (otherd)</t>
  </si>
  <si>
    <t>Nut crab</t>
  </si>
  <si>
    <t>Ebalia sp.</t>
  </si>
  <si>
    <t>Haswellia sp.</t>
  </si>
  <si>
    <t>Leptostraca</t>
  </si>
  <si>
    <t>Ogyrides delli</t>
  </si>
  <si>
    <t>Phoxocephalidae</t>
  </si>
  <si>
    <t>Mud crab</t>
  </si>
  <si>
    <t>Xanthidae</t>
  </si>
  <si>
    <t>Temnopleuridae</t>
  </si>
  <si>
    <t>Gastropoda (juv)</t>
  </si>
  <si>
    <t>Chlorophyta</t>
  </si>
  <si>
    <t>Filamentous algae</t>
  </si>
  <si>
    <t>Glyceriidae</t>
  </si>
  <si>
    <t>Beak-thrower worms</t>
  </si>
  <si>
    <t>Sabellidae</t>
  </si>
  <si>
    <t>feather duster worms</t>
  </si>
  <si>
    <t>Anthozoa</t>
  </si>
  <si>
    <t>Amphipoda (other)</t>
  </si>
  <si>
    <t>Chitonopsis sp.</t>
  </si>
  <si>
    <t>Lysinassidae</t>
  </si>
  <si>
    <t>Serolidae</t>
  </si>
  <si>
    <t>Moon snails</t>
  </si>
  <si>
    <t>Naticidae</t>
  </si>
  <si>
    <t>Syngnathids</t>
  </si>
  <si>
    <t>Small infauna</t>
  </si>
  <si>
    <t>Sessile ephifauna</t>
  </si>
  <si>
    <t>Microphytobenthos</t>
  </si>
  <si>
    <t>Philinoidea</t>
  </si>
  <si>
    <t>Sea slug/snail</t>
  </si>
  <si>
    <t>Nassariidae</t>
  </si>
  <si>
    <t>Nassarius snail</t>
  </si>
  <si>
    <t>Cirratilidae</t>
  </si>
  <si>
    <t>Blacklip abalone</t>
  </si>
  <si>
    <t>Ophidiidae</t>
  </si>
  <si>
    <t>Shearwaters&amp;petrels</t>
  </si>
  <si>
    <t>Shags &amp; cormorants</t>
  </si>
  <si>
    <t>Skipjack trevally</t>
  </si>
  <si>
    <t>Medium demersal pisc teleosts</t>
  </si>
  <si>
    <t>Cheilodactylidae</t>
  </si>
  <si>
    <t>Aulopidae</t>
  </si>
  <si>
    <t>Pseudocaranx wrighti</t>
  </si>
  <si>
    <t>Sphyraenidae</t>
  </si>
  <si>
    <t>Nannygai/swallowtail</t>
  </si>
  <si>
    <t>Plotosidae</t>
  </si>
  <si>
    <t>Gadidae</t>
  </si>
  <si>
    <t>Small Crustacean teleosts</t>
  </si>
  <si>
    <t>Maxillicosta</t>
  </si>
  <si>
    <t>Tetrarogidae</t>
  </si>
  <si>
    <t>Pempherididae</t>
  </si>
  <si>
    <t>Trachichthys australis</t>
  </si>
  <si>
    <t>Pleuronectidae</t>
  </si>
  <si>
    <t>Triglidae</t>
  </si>
  <si>
    <t>Hippocampus spp.</t>
  </si>
  <si>
    <t>Jack mackerel/yellow-tail scad</t>
  </si>
  <si>
    <t>Jack &amp; yellowtail mackerel</t>
  </si>
  <si>
    <t>Ostraciidae</t>
  </si>
  <si>
    <t>Upeneichthys sp.</t>
  </si>
  <si>
    <t>Souther calamary</t>
  </si>
  <si>
    <t>Nototodarus sp.</t>
  </si>
  <si>
    <t>Squids</t>
  </si>
  <si>
    <t>Teleost</t>
  </si>
  <si>
    <t>Aves</t>
  </si>
  <si>
    <t>Elasmobranches</t>
  </si>
  <si>
    <t>Cetacea</t>
  </si>
  <si>
    <t>Pinnipedia</t>
  </si>
  <si>
    <t>Other large crabs</t>
  </si>
  <si>
    <t>Small shrimp</t>
  </si>
  <si>
    <t>Metapenaeopsis spp.</t>
  </si>
  <si>
    <t>Axioidea</t>
  </si>
  <si>
    <t>Greenlip Abalone</t>
  </si>
  <si>
    <t>Haliotis laevigata</t>
  </si>
  <si>
    <t>Haliotidae</t>
  </si>
  <si>
    <t>Gastrapoda</t>
  </si>
  <si>
    <t>Haliotis rubra</t>
  </si>
  <si>
    <t>Carinivorous zooplankton</t>
  </si>
  <si>
    <t>Herbiv/Omni zooplankton</t>
  </si>
  <si>
    <t>Gelatinous zooplankton</t>
  </si>
  <si>
    <t>Small mobile epifauna</t>
  </si>
  <si>
    <t>Hydrocharitaceae</t>
  </si>
  <si>
    <t>Posidoniaceae</t>
  </si>
  <si>
    <t>Zosteraceae</t>
  </si>
  <si>
    <t>Macrobenthos</t>
  </si>
  <si>
    <t xml:space="preserve">Family </t>
  </si>
  <si>
    <t>Genus sp.</t>
  </si>
  <si>
    <t>Turbo</t>
  </si>
  <si>
    <t>Turbinidae</t>
  </si>
  <si>
    <t>Turbo spp.</t>
  </si>
  <si>
    <t>White-faced storm petrel</t>
  </si>
  <si>
    <t>SAO-crustaceans</t>
  </si>
  <si>
    <t>Herbivorous Macrobenthos</t>
  </si>
  <si>
    <t>SZF - Sand, Zoobenthos F</t>
  </si>
  <si>
    <t>Herbiv/Carn Macrobenthos</t>
  </si>
  <si>
    <t>Sessile ephifauna- ZF</t>
  </si>
  <si>
    <t>Sessile ephifauna- Z/P F</t>
  </si>
  <si>
    <t>Small mobile crustaceans DDF</t>
  </si>
  <si>
    <t>Small mobile crustaceans ZF</t>
  </si>
  <si>
    <t>Polychaetes - DDF</t>
  </si>
  <si>
    <t>Group name</t>
  </si>
  <si>
    <t>Farmed SBT</t>
  </si>
  <si>
    <t>Meiofauna</t>
  </si>
  <si>
    <t>Planktonic microflora</t>
  </si>
  <si>
    <t>Detritus-DOM water column</t>
  </si>
  <si>
    <t>Fish farm feed</t>
  </si>
  <si>
    <t>Farmed kingfish</t>
  </si>
  <si>
    <t>Southern Calamary</t>
  </si>
  <si>
    <t>Red</t>
  </si>
  <si>
    <t>Brown</t>
  </si>
  <si>
    <t>Fish larvae</t>
  </si>
  <si>
    <t>Farmed YT kingfish</t>
  </si>
  <si>
    <t>Blue morwong</t>
  </si>
  <si>
    <t>Sand Crabs</t>
  </si>
  <si>
    <t>Matched to cathys EWE 4-May</t>
  </si>
  <si>
    <t>Baleen whales</t>
  </si>
  <si>
    <t>Toothed whales</t>
  </si>
  <si>
    <t>Bottlenose dolphins</t>
  </si>
  <si>
    <t>Common dolphins</t>
  </si>
  <si>
    <t>Long-nosed fur seal</t>
  </si>
  <si>
    <t>Aust fur seal</t>
  </si>
  <si>
    <t>Albatross</t>
  </si>
  <si>
    <t>Shearwaters</t>
  </si>
  <si>
    <t>Small petrels</t>
  </si>
  <si>
    <t>Little penguins</t>
  </si>
  <si>
    <t>Offshore pelagic sharks</t>
  </si>
  <si>
    <t>Dusky shark</t>
  </si>
  <si>
    <t>Blue shark</t>
  </si>
  <si>
    <t>Shortfin mako</t>
  </si>
  <si>
    <t>Deep demersal sharks</t>
  </si>
  <si>
    <t xml:space="preserve">Tunas &amp; billfish </t>
  </si>
  <si>
    <t>Offshore pelagic picivores</t>
  </si>
  <si>
    <t>Offshore pelagic invertivore large</t>
  </si>
  <si>
    <t>Shelf large pelagic piscivores</t>
  </si>
  <si>
    <t>Anchovy and Small pelagics-coast/shelf</t>
  </si>
  <si>
    <t>Mackerels</t>
  </si>
  <si>
    <t>Redbait</t>
  </si>
  <si>
    <t>Shelf small demersal omnivores</t>
  </si>
  <si>
    <t>Shelf large demersal piscivores</t>
  </si>
  <si>
    <t>Shelf large demersal omnivores</t>
  </si>
  <si>
    <t>Shelf small demersal piscivores</t>
  </si>
  <si>
    <t>Bight Redfish</t>
  </si>
  <si>
    <t>Deepwater flathead</t>
  </si>
  <si>
    <t>non migrating bathy/mesoplagics</t>
  </si>
  <si>
    <t>Squid &amp; cuttlefish shelf</t>
  </si>
  <si>
    <t>Deep  squid</t>
  </si>
  <si>
    <t>Octopus shelf</t>
  </si>
  <si>
    <t>Abalone</t>
  </si>
  <si>
    <t>Shelf filter feeders</t>
  </si>
  <si>
    <t>Deep filter-feeders</t>
  </si>
  <si>
    <t>Benthic deposit feeder</t>
  </si>
  <si>
    <t>Carnivorous macro-infauna</t>
  </si>
  <si>
    <t>Meiobenthos</t>
  </si>
  <si>
    <t>Large zooplankton</t>
  </si>
  <si>
    <t>Mesozooplankton</t>
  </si>
  <si>
    <t>Microzooplankton</t>
  </si>
  <si>
    <t>Large Phytoplankton</t>
  </si>
  <si>
    <t>Small Phytoplankton</t>
  </si>
  <si>
    <t>Detritus DOM</t>
  </si>
  <si>
    <t>Farmed finfish</t>
  </si>
  <si>
    <t>Shellfish aquaculture</t>
  </si>
  <si>
    <t>Detritus POM</t>
  </si>
  <si>
    <t>Shags and cormorants</t>
  </si>
  <si>
    <t>Bronze whaler Shark</t>
  </si>
  <si>
    <t>Carcharhinus obscurus</t>
  </si>
  <si>
    <t>DS</t>
  </si>
  <si>
    <t>Fish farm</t>
  </si>
  <si>
    <t>Bronze whaler (P Wt)</t>
  </si>
  <si>
    <t>Dusky shark (P Wt)</t>
  </si>
  <si>
    <t>Smooth hammerhead (P wt)</t>
  </si>
  <si>
    <t>Common thresher shark (P Wt)</t>
  </si>
  <si>
    <t>Shortfin mako (P Wt)</t>
  </si>
  <si>
    <t>Shelf demersal piscivorous shark</t>
  </si>
  <si>
    <t>Shelf macrozoobenthos</t>
  </si>
  <si>
    <t>Deep macrozoobenthos</t>
  </si>
  <si>
    <t>gastropods</t>
  </si>
  <si>
    <t>Benthic carnivore</t>
  </si>
  <si>
    <t>Benthic detritivore</t>
  </si>
  <si>
    <t>Small zooplankton</t>
  </si>
  <si>
    <t>Filter feeder</t>
  </si>
  <si>
    <t>Nebalia</t>
  </si>
  <si>
    <t>Sipuncula sp.</t>
  </si>
  <si>
    <t>Phoronidae</t>
  </si>
  <si>
    <t>Australian fur seal</t>
  </si>
  <si>
    <t>Australian sea lion</t>
  </si>
  <si>
    <t>Little Penguins</t>
  </si>
  <si>
    <t>Shelf pelagic sharks</t>
  </si>
  <si>
    <t>Shelf demersal sharks</t>
  </si>
  <si>
    <t>Skates and rays</t>
  </si>
  <si>
    <t>Southern Bluefin Tuna</t>
  </si>
  <si>
    <t>Offshore pelagic piscivores</t>
  </si>
  <si>
    <t>Tunas and billfish</t>
  </si>
  <si>
    <t>Anchovy and other small pelagics</t>
  </si>
  <si>
    <t>Bight redfish</t>
  </si>
  <si>
    <t>Migratory mesopelagics</t>
  </si>
  <si>
    <t>Non-migrating mesopelagics</t>
  </si>
  <si>
    <t>Slope small demersal invertivores</t>
  </si>
  <si>
    <t xml:space="preserve">Slope small demersal piscivores </t>
  </si>
  <si>
    <t>Slope large demersal invertivores</t>
  </si>
  <si>
    <t>Slope large demersal piscivores</t>
  </si>
  <si>
    <t>TOTAL</t>
  </si>
  <si>
    <t xml:space="preserve">%fish </t>
  </si>
  <si>
    <t>% invertebrates</t>
  </si>
  <si>
    <t>Biomass</t>
  </si>
  <si>
    <t>Diet matrix and parameters</t>
  </si>
  <si>
    <t>Group no</t>
  </si>
  <si>
    <t>Tursiops aduncus</t>
  </si>
  <si>
    <t>Ppn biomass</t>
  </si>
  <si>
    <t>Squalus megalops</t>
  </si>
  <si>
    <t>S. acanthias, Centrophorus squamosus, D. calceus</t>
  </si>
  <si>
    <t>Copepoda</t>
  </si>
  <si>
    <t>Argentinidae</t>
  </si>
  <si>
    <t>Argentina elongata</t>
  </si>
  <si>
    <t>Deep demersal piscivore small</t>
  </si>
  <si>
    <t>Deep demersal invertivore small</t>
  </si>
  <si>
    <t>Deep demersal invertivore (medium/large)</t>
  </si>
  <si>
    <t>CHECK</t>
  </si>
  <si>
    <t xml:space="preserve"> Deep demersal piscivore (medium/large)</t>
  </si>
  <si>
    <t>Unidentified fish</t>
  </si>
  <si>
    <t xml:space="preserve">S. acanthias </t>
  </si>
  <si>
    <t>Non-piscivorous  shark</t>
  </si>
  <si>
    <t>Prey \ predator</t>
  </si>
  <si>
    <t>Benthic deposit feeders</t>
  </si>
  <si>
    <t>Deep filter feeders</t>
  </si>
  <si>
    <t>Crabs &amp; bugs</t>
  </si>
  <si>
    <t>Large phytoplankton</t>
  </si>
  <si>
    <t xml:space="preserve">Small phytoplankton </t>
  </si>
  <si>
    <t>Farmed crustacea</t>
  </si>
  <si>
    <t>Import</t>
  </si>
  <si>
    <t>Sum</t>
  </si>
  <si>
    <t>(1 - Sum)</t>
  </si>
  <si>
    <t>Shelf demersal invert sharks</t>
  </si>
  <si>
    <t>Deep demersal pisc sharks</t>
  </si>
  <si>
    <t>Diet matrix @2May2017</t>
  </si>
  <si>
    <t>uncertain source</t>
  </si>
  <si>
    <t>Codes</t>
  </si>
  <si>
    <t>new-good to go</t>
  </si>
  <si>
    <t>check</t>
  </si>
  <si>
    <t>find</t>
  </si>
  <si>
    <t>SHP</t>
  </si>
  <si>
    <t>Prionace glauca</t>
  </si>
  <si>
    <t>Isurus oxyrinchus</t>
  </si>
  <si>
    <t>SHD</t>
  </si>
  <si>
    <t>SKK</t>
  </si>
  <si>
    <t>Urolophidae</t>
  </si>
  <si>
    <t>FPA</t>
  </si>
  <si>
    <t>FPJ</t>
  </si>
  <si>
    <t>Emmelichthys nitidus</t>
  </si>
  <si>
    <t>FDS</t>
  </si>
  <si>
    <t>Pempheris multiradiatus</t>
  </si>
  <si>
    <t>FDH</t>
  </si>
  <si>
    <t>Platycephalus richardsoni</t>
  </si>
  <si>
    <t>FVS</t>
  </si>
  <si>
    <t>Shelf demersal piscivore large</t>
  </si>
  <si>
    <t>Shelf demersal piscivore small</t>
  </si>
  <si>
    <t>Kathetostoma spp.</t>
  </si>
  <si>
    <t>Argyrosomus japonicus</t>
  </si>
  <si>
    <t>Nemadactylus douglasi</t>
  </si>
  <si>
    <t>Arripis trutta</t>
  </si>
  <si>
    <t>Sillaginodes punctata</t>
  </si>
  <si>
    <t>FSN</t>
  </si>
  <si>
    <t>FHH</t>
  </si>
  <si>
    <t>Platycephalus conatus</t>
  </si>
  <si>
    <t>Centroberyx australis</t>
  </si>
  <si>
    <t>FDD</t>
  </si>
  <si>
    <t>FMM</t>
  </si>
  <si>
    <t>FMN</t>
  </si>
  <si>
    <t>BC</t>
  </si>
  <si>
    <t>SG Model Group</t>
  </si>
  <si>
    <t>Caprellidae</t>
  </si>
  <si>
    <t>BMS</t>
  </si>
  <si>
    <t>BD</t>
  </si>
  <si>
    <t>BG</t>
  </si>
  <si>
    <t>BGA</t>
  </si>
  <si>
    <t>BGU</t>
  </si>
  <si>
    <t>Benthic grazer</t>
  </si>
  <si>
    <t>BFD</t>
  </si>
  <si>
    <t>Carnivorous macro-infauna BC</t>
  </si>
  <si>
    <t>Benthic deposit feeders BD</t>
  </si>
  <si>
    <t>Shelf macrozoobenthos BMS</t>
  </si>
  <si>
    <t>BFS</t>
  </si>
  <si>
    <t>ZG</t>
  </si>
  <si>
    <t>CEP</t>
  </si>
  <si>
    <t>BO</t>
  </si>
  <si>
    <t>ZL</t>
  </si>
  <si>
    <t>PWN</t>
  </si>
  <si>
    <t>ZM</t>
  </si>
  <si>
    <t>PL</t>
  </si>
  <si>
    <t>PS</t>
  </si>
  <si>
    <t>SG</t>
  </si>
  <si>
    <t>MA</t>
  </si>
  <si>
    <t>Deep/offshore  squid</t>
  </si>
  <si>
    <t>AQT</t>
  </si>
  <si>
    <t>AQM</t>
  </si>
  <si>
    <t>FVT</t>
  </si>
  <si>
    <t>Offshore pelagic invertivores large</t>
  </si>
  <si>
    <t>Pyrosoma</t>
  </si>
  <si>
    <t>other</t>
  </si>
  <si>
    <t>fds</t>
  </si>
  <si>
    <t>Shelf pelagic piscivore large</t>
  </si>
  <si>
    <t>Mesopelagics</t>
  </si>
  <si>
    <t>Guesstimate</t>
  </si>
  <si>
    <t>DET</t>
  </si>
  <si>
    <t>SUM</t>
  </si>
  <si>
    <t>Shelf pelagic planktivore small</t>
  </si>
  <si>
    <t>Shelf(coastal) pelagic shark</t>
  </si>
  <si>
    <t>Offshore pelagic shark</t>
  </si>
  <si>
    <t>Shelf demersal shark</t>
  </si>
  <si>
    <t>Deep demersal shark</t>
  </si>
  <si>
    <t xml:space="preserve">Tuna &amp; billfish </t>
  </si>
  <si>
    <t>Offshore pelagic piscivore</t>
  </si>
  <si>
    <t>Shelf demersal invertivore small</t>
  </si>
  <si>
    <t>Shelf demersal invertivore large</t>
  </si>
  <si>
    <t>Deep demersal piscivore large</t>
  </si>
  <si>
    <t>Deep demersal invertivore large</t>
  </si>
  <si>
    <t>Deep filter-feeder</t>
  </si>
  <si>
    <t>Giant crab</t>
  </si>
  <si>
    <t>BMC</t>
  </si>
  <si>
    <t>Pseudocarcinus gigas</t>
  </si>
  <si>
    <t>Commercial crab</t>
  </si>
  <si>
    <t>Meso/bathy-pelagic non migrator</t>
  </si>
  <si>
    <t>Mesopelagic migrator</t>
  </si>
  <si>
    <t>Long-nosed fur seals</t>
  </si>
  <si>
    <t>Aust fur seals</t>
  </si>
  <si>
    <t>Aust sea lions</t>
  </si>
  <si>
    <t>Albatrosses</t>
  </si>
  <si>
    <t>recheck this</t>
  </si>
  <si>
    <t>Total  16</t>
  </si>
  <si>
    <t>Benthic microflora and bacteria</t>
  </si>
  <si>
    <t>Heterotrophic flagellates</t>
  </si>
  <si>
    <t>pelagic bacteria</t>
  </si>
  <si>
    <t>Pelagic bacteria</t>
  </si>
  <si>
    <t>nanozooplankton</t>
  </si>
  <si>
    <t>Nanozooplankton</t>
  </si>
  <si>
    <t>Shelf small demersal omnivores red mullet</t>
  </si>
  <si>
    <t>Shelf small demersal omnivores Silverbelly</t>
  </si>
  <si>
    <t>Shelf small demersal omnivores Degens/Rough Leatherjacket</t>
  </si>
  <si>
    <t>Shelf small demersal omnivores Medium moluscan teleosts</t>
  </si>
  <si>
    <t>Shelf small demersal omnivores Small Crustacean teleosts &lt;30cm</t>
  </si>
  <si>
    <t>Shelf small demersal omnivores Small worm feeding teleost</t>
  </si>
  <si>
    <t>Shelf large demersal omnivores Aldrichetta forsteri</t>
  </si>
  <si>
    <t>Benthic detritivore Polychaetes - DDF</t>
  </si>
  <si>
    <t>Deep squid Goulds</t>
  </si>
  <si>
    <t>Total 17</t>
  </si>
  <si>
    <t>Total 18</t>
  </si>
  <si>
    <t>Totals for matrix</t>
  </si>
  <si>
    <t>Benthic carnivores (infauna)</t>
  </si>
  <si>
    <t>Cobbler Carpet Shark</t>
  </si>
  <si>
    <t>Rusty Catshark</t>
  </si>
  <si>
    <t>Angel Shark</t>
  </si>
  <si>
    <t>Piked Dogfish</t>
  </si>
  <si>
    <t>Saw Shark</t>
  </si>
  <si>
    <t>Elephant Fish</t>
  </si>
  <si>
    <t>Family</t>
  </si>
  <si>
    <t>Orectolobidae</t>
  </si>
  <si>
    <t>Parascylliidae</t>
  </si>
  <si>
    <t>Squatinidae</t>
  </si>
  <si>
    <t>Squalidae</t>
  </si>
  <si>
    <t>Pristiophoridae</t>
  </si>
  <si>
    <t>Species</t>
  </si>
  <si>
    <t xml:space="preserve">Sutorectus tentaculatus </t>
  </si>
  <si>
    <t xml:space="preserve">Parascyllium ferrugineum </t>
  </si>
  <si>
    <t xml:space="preserve">Squatina australis </t>
  </si>
  <si>
    <t xml:space="preserve">Squalus megalops </t>
  </si>
  <si>
    <t xml:space="preserve">Pristiophorus nudipinnis </t>
  </si>
  <si>
    <t xml:space="preserve">Callorhinchus milii </t>
  </si>
  <si>
    <t>Max length</t>
  </si>
  <si>
    <t>Mean biomass g/ha</t>
  </si>
  <si>
    <t>Prop biomass</t>
  </si>
  <si>
    <t>Rank biomass</t>
  </si>
  <si>
    <t>Guild</t>
  </si>
  <si>
    <t>Piscivore</t>
  </si>
  <si>
    <t>Stomachs</t>
  </si>
  <si>
    <t>Higher Taxa</t>
  </si>
  <si>
    <t xml:space="preserve">Prey Item </t>
  </si>
  <si>
    <t>Fish</t>
  </si>
  <si>
    <t>Crustacea (other)</t>
  </si>
  <si>
    <t>Prawn</t>
  </si>
  <si>
    <t>weighted prey biomass</t>
  </si>
  <si>
    <t>Rays &amp; Skates</t>
  </si>
  <si>
    <t>Eagle Ray</t>
  </si>
  <si>
    <t>Southern Fiddler Ray</t>
  </si>
  <si>
    <t>Coastal Stingaree</t>
  </si>
  <si>
    <t>Melbourne Skate</t>
  </si>
  <si>
    <t>Sparsely-Spotted Stingaree</t>
  </si>
  <si>
    <t>Southern Shovelnose Ray</t>
  </si>
  <si>
    <t>Australian Numbfish (Coffin Ray)</t>
  </si>
  <si>
    <t>Myliobatidae</t>
  </si>
  <si>
    <t>Rhinobatidae</t>
  </si>
  <si>
    <t>Rajidae</t>
  </si>
  <si>
    <t>Hypnidae</t>
  </si>
  <si>
    <t xml:space="preserve">Myliobatis australis </t>
  </si>
  <si>
    <t xml:space="preserve">Trygonorrhina fasciata </t>
  </si>
  <si>
    <t xml:space="preserve">Urolophus orarius </t>
  </si>
  <si>
    <t xml:space="preserve">Dipturus whitleyi </t>
  </si>
  <si>
    <t xml:space="preserve">Urolophus paucimaculatus </t>
  </si>
  <si>
    <t xml:space="preserve">Aptychotrema vincentiana </t>
  </si>
  <si>
    <t xml:space="preserve">Hypnos monopterygium </t>
  </si>
  <si>
    <t>Prop. Biomass</t>
  </si>
  <si>
    <t>Metapenaeopsis</t>
  </si>
  <si>
    <t>Ostrocoda</t>
  </si>
  <si>
    <t>Weighted prey biomass</t>
  </si>
  <si>
    <t>Common Stargazer</t>
  </si>
  <si>
    <t>Tiger Flathead</t>
  </si>
  <si>
    <t>Toothy Flathead</t>
  </si>
  <si>
    <t>Longhead Flathead</t>
  </si>
  <si>
    <t>Red Cod</t>
  </si>
  <si>
    <t>Red Gurnard</t>
  </si>
  <si>
    <t xml:space="preserve">Platycephalus speculator </t>
  </si>
  <si>
    <t>Fish (undefined)</t>
  </si>
  <si>
    <t>Trachurus novaezelandiae</t>
  </si>
  <si>
    <t>Blue Morwong</t>
  </si>
  <si>
    <t>Echinoderm</t>
  </si>
  <si>
    <t>Small Tooth Flounder</t>
  </si>
  <si>
    <t>Nannygai (Red fish)</t>
  </si>
  <si>
    <t>Gurnard Perch</t>
  </si>
  <si>
    <t>Southern Tongue Sole</t>
  </si>
  <si>
    <t>Paralichthyidae</t>
  </si>
  <si>
    <t>Cynoglossidae</t>
  </si>
  <si>
    <t>Algae (other)</t>
  </si>
  <si>
    <t>Brachyura (other)</t>
  </si>
  <si>
    <t>Spikey Globefish</t>
  </si>
  <si>
    <t>Common Stink Fish</t>
  </si>
  <si>
    <t xml:space="preserve">Spotted Stinkfish </t>
  </si>
  <si>
    <t>Beaked Salmon</t>
  </si>
  <si>
    <t>Fringed Stargazer</t>
  </si>
  <si>
    <t>Southern cardinalfish (gobbleguts)</t>
  </si>
  <si>
    <t>Chinaman Leather Jacket</t>
  </si>
  <si>
    <t>Callionymidae</t>
  </si>
  <si>
    <t>Mimachlamys asperrimus</t>
  </si>
  <si>
    <t>Gulf Gurnard Perch</t>
  </si>
  <si>
    <t>Spiny Gurnard</t>
  </si>
  <si>
    <t>Little Gurnard Perch (little scorpion fish)</t>
  </si>
  <si>
    <t xml:space="preserve">Slender Bullseye </t>
  </si>
  <si>
    <t>Southern Shortfin Gurnard</t>
  </si>
  <si>
    <t>Soldier Fish</t>
  </si>
  <si>
    <t>Smooth Toadfish</t>
  </si>
  <si>
    <t>Old Wife</t>
  </si>
  <si>
    <t>Barber Perch</t>
  </si>
  <si>
    <t>Smoothspine Leather Jacket</t>
  </si>
  <si>
    <t>Four-spine Leather Jacket</t>
  </si>
  <si>
    <t>Orange barred Puffer fish</t>
  </si>
  <si>
    <t>Scarlet Cardinal fish</t>
  </si>
  <si>
    <t>Roughy (Southern Roughy)</t>
  </si>
  <si>
    <t>Spotted Grubfish</t>
  </si>
  <si>
    <t>Prickly Toadfish</t>
  </si>
  <si>
    <t>Sthn. Pygmy Leatherjacket</t>
  </si>
  <si>
    <t>Wavy Grubfish</t>
  </si>
  <si>
    <t>Sandpaper Fish</t>
  </si>
  <si>
    <t>Spotted Flounder</t>
  </si>
  <si>
    <t>Derwent Flounder</t>
  </si>
  <si>
    <t>Smooth Cardinal fish</t>
  </si>
  <si>
    <t>Rainbow Cale</t>
  </si>
  <si>
    <t xml:space="preserve">Common Bullseye </t>
  </si>
  <si>
    <t>Many Banded Sole</t>
  </si>
  <si>
    <t>Sculptured Seamoth</t>
  </si>
  <si>
    <t>Deep Velvet fish</t>
  </si>
  <si>
    <t>Southern Crested Weed Fish</t>
  </si>
  <si>
    <t>Enoplosidae</t>
  </si>
  <si>
    <t>Pinguipedidae</t>
  </si>
  <si>
    <t>Soleidae</t>
  </si>
  <si>
    <t>Aploactinidae</t>
  </si>
  <si>
    <t>Clinidae</t>
  </si>
  <si>
    <t>Caprellidae (other)</t>
  </si>
  <si>
    <t>Crustacea (micro)</t>
  </si>
  <si>
    <t>Decapoda (undefined)</t>
  </si>
  <si>
    <t>Dumia latipes</t>
  </si>
  <si>
    <r>
      <t>Naxia</t>
    </r>
    <r>
      <rPr>
        <sz val="11"/>
        <color theme="1"/>
        <rFont val="Calibri"/>
        <family val="2"/>
        <scheme val="minor"/>
      </rPr>
      <t xml:space="preserve"> sp.</t>
    </r>
  </si>
  <si>
    <t>Nectocarcinus integrifons</t>
  </si>
  <si>
    <t>Sthn. School Whiting (silver whiting)</t>
  </si>
  <si>
    <t>Toothbrush Leatherjacket</t>
  </si>
  <si>
    <t xml:space="preserve">Striped Perch </t>
  </si>
  <si>
    <t>Ornate Cowfish</t>
  </si>
  <si>
    <t>Shaws Cowfish</t>
  </si>
  <si>
    <t>Rough bullseye</t>
  </si>
  <si>
    <t>Bridled Leatherjacket</t>
  </si>
  <si>
    <t>Mosaic Leatherjacket</t>
  </si>
  <si>
    <t>Crested Flounder</t>
  </si>
  <si>
    <t>Squareback Butterflyfish</t>
  </si>
  <si>
    <t>Gunn’s Leatherjacket</t>
  </si>
  <si>
    <t>Goblin Fish</t>
  </si>
  <si>
    <t>Bothidae</t>
  </si>
  <si>
    <t>Chaetodontidae</t>
  </si>
  <si>
    <t>Seagrass (other)</t>
  </si>
  <si>
    <t>Gastropoda (other)</t>
  </si>
  <si>
    <t>Mollusca (undefined)</t>
  </si>
  <si>
    <t>Bigbelly Seahorse</t>
  </si>
  <si>
    <t>Leafy Seadragon</t>
  </si>
  <si>
    <t>Brushtail Pipefish</t>
  </si>
  <si>
    <t xml:space="preserve">Degens Leatherjacket </t>
  </si>
  <si>
    <t>SG No.</t>
  </si>
  <si>
    <t>Model Group</t>
  </si>
  <si>
    <t>Diomedeidae</t>
  </si>
  <si>
    <t>Flesh-footed shearwater</t>
  </si>
  <si>
    <t>Ardenna carneipes</t>
  </si>
  <si>
    <t>Short-tailed shearwater</t>
  </si>
  <si>
    <t>Puffinus tenuirostris</t>
  </si>
  <si>
    <t>Other birds</t>
  </si>
  <si>
    <t>***</t>
  </si>
  <si>
    <t>Elegant (Rock) parrot</t>
  </si>
  <si>
    <t>Psittaculidae</t>
  </si>
  <si>
    <r>
      <rPr>
        <i/>
        <sz val="11"/>
        <color theme="1"/>
        <rFont val="Calibri"/>
        <family val="2"/>
        <scheme val="minor"/>
      </rPr>
      <t>Neophema</t>
    </r>
    <r>
      <rPr>
        <sz val="11"/>
        <color theme="1"/>
        <rFont val="Calibri"/>
        <family val="2"/>
        <scheme val="minor"/>
      </rPr>
      <t xml:space="preserve"> spp.</t>
    </r>
  </si>
  <si>
    <t xml:space="preserve"> Sulidae</t>
  </si>
  <si>
    <t>Morus serrator</t>
  </si>
  <si>
    <t>Black-faced Cormorant</t>
  </si>
  <si>
    <t>Phalacrocoracidae</t>
  </si>
  <si>
    <t>Phalacrocorax fuscescens</t>
  </si>
  <si>
    <t>Silver gull</t>
  </si>
  <si>
    <t>Laridae</t>
  </si>
  <si>
    <t>Larus novaehollandiae</t>
  </si>
  <si>
    <t>Great White Shark</t>
  </si>
  <si>
    <t>Lamnidae</t>
  </si>
  <si>
    <t>Carcharodon carcharias</t>
  </si>
  <si>
    <t>Heterodontidae</t>
  </si>
  <si>
    <t>Collar Carpetshark</t>
  </si>
  <si>
    <t>Parascyllium collare</t>
  </si>
  <si>
    <t>Southern saw shark</t>
  </si>
  <si>
    <t>Pristiophorus nudipinnis</t>
  </si>
  <si>
    <t>Grey Spotted Catshark</t>
  </si>
  <si>
    <t xml:space="preserve">Scyliorhinidae </t>
  </si>
  <si>
    <t>Asymbolus analis</t>
  </si>
  <si>
    <t>Dwarf Catshark</t>
  </si>
  <si>
    <t>Scyliorhinidae</t>
  </si>
  <si>
    <t xml:space="preserve"> Asymbolus parvus</t>
  </si>
  <si>
    <t>Australian angelshark</t>
  </si>
  <si>
    <t>Squatina australis</t>
  </si>
  <si>
    <t>Spikey Dogfish</t>
  </si>
  <si>
    <t>Eagle ray</t>
  </si>
  <si>
    <r>
      <rPr>
        <i/>
        <sz val="11"/>
        <color theme="1"/>
        <rFont val="Calibri"/>
        <family val="2"/>
        <scheme val="minor"/>
      </rPr>
      <t>Myliobatis</t>
    </r>
    <r>
      <rPr>
        <sz val="11"/>
        <color theme="1"/>
        <rFont val="Calibri"/>
        <family val="2"/>
        <scheme val="minor"/>
      </rPr>
      <t xml:space="preserve"> sp.</t>
    </r>
  </si>
  <si>
    <t>Thornback skate</t>
  </si>
  <si>
    <t>Dipturus lemprieri</t>
  </si>
  <si>
    <t>Melbourne skate</t>
  </si>
  <si>
    <t>Dipturus whitleyi</t>
  </si>
  <si>
    <t>Unclassified coffin ray species</t>
  </si>
  <si>
    <t>Torpedinidae</t>
  </si>
  <si>
    <t>Torpedo marmorata</t>
  </si>
  <si>
    <t>Stingaree</t>
  </si>
  <si>
    <t>Trygonoptera testacea</t>
  </si>
  <si>
    <t>Southern fidler ray</t>
  </si>
  <si>
    <t>Trygonorrhina guanerius</t>
  </si>
  <si>
    <t>Banded Stingaree</t>
  </si>
  <si>
    <t>Urolophus cruciatus</t>
  </si>
  <si>
    <t>Unclassified Stingaree species, Urolophus sp. (Urolophidae)_OTU307</t>
  </si>
  <si>
    <t>Urolophus sp._OTU307</t>
  </si>
  <si>
    <t>Unclassified stingaree species</t>
  </si>
  <si>
    <t>Urolophus sp._OTU384</t>
  </si>
  <si>
    <t>Coastal stingaree</t>
  </si>
  <si>
    <t>Urolophus orarius</t>
  </si>
  <si>
    <t>Sparsely-spotted Stingaree</t>
  </si>
  <si>
    <t>Urolophus paucimaculatus</t>
  </si>
  <si>
    <t>Longfin pike</t>
  </si>
  <si>
    <t>Dinolestidae</t>
  </si>
  <si>
    <t>Dinolestes lewini</t>
  </si>
  <si>
    <t>Slender Escolar</t>
  </si>
  <si>
    <t>Paradiplospinus gracilis</t>
  </si>
  <si>
    <t>Pseudocaranx dentex</t>
  </si>
  <si>
    <t>Trevally</t>
  </si>
  <si>
    <t>Tasselled Angler</t>
  </si>
  <si>
    <t>Antennariidae</t>
  </si>
  <si>
    <t>Rhycherus filamentosus</t>
  </si>
  <si>
    <t>Latropiscis purpurissatus</t>
  </si>
  <si>
    <t>Conger Eel</t>
  </si>
  <si>
    <t>Congridae</t>
  </si>
  <si>
    <t>Gnathophis bathytopos</t>
  </si>
  <si>
    <t>Unclassified Conger Eel species</t>
  </si>
  <si>
    <t>Gnathophis sp._OTU50</t>
  </si>
  <si>
    <t>Unclassified Conger Eel species, Gnathophis sp. (Congridae)_OTU635</t>
  </si>
  <si>
    <t xml:space="preserve"> Gnathophis sp._OTU635</t>
  </si>
  <si>
    <t>Bearded rock cod</t>
  </si>
  <si>
    <t>Lotella rhacina</t>
  </si>
  <si>
    <t>Bearded cod</t>
  </si>
  <si>
    <t>Pseudophycis barbata</t>
  </si>
  <si>
    <t>Unclassified cod species</t>
  </si>
  <si>
    <t>Sciaenidae</t>
  </si>
  <si>
    <t>Argyrosomus  japonicus</t>
  </si>
  <si>
    <t>Rock Flathead</t>
  </si>
  <si>
    <t>Thysanophrys cirronasa</t>
  </si>
  <si>
    <t>Flathead spp.</t>
  </si>
  <si>
    <t>Blue warehou</t>
  </si>
  <si>
    <t xml:space="preserve"> Centrolophidae</t>
  </si>
  <si>
    <t>Chelidonichthys kumu</t>
  </si>
  <si>
    <t>Common stargazer</t>
  </si>
  <si>
    <t>Kathetostoma laeve</t>
  </si>
  <si>
    <t>Stargazers</t>
  </si>
  <si>
    <t>Kathetostoma sp.</t>
  </si>
  <si>
    <t>**</t>
  </si>
  <si>
    <t>Deep demersal fish</t>
  </si>
  <si>
    <t xml:space="preserve">Ocean perch </t>
  </si>
  <si>
    <t>Sebastidae</t>
  </si>
  <si>
    <t xml:space="preserve">Helicolenus sp, </t>
  </si>
  <si>
    <t>Common Stinkfish</t>
  </si>
  <si>
    <t>Synchiropus calauropomus</t>
  </si>
  <si>
    <t>Silver dory</t>
  </si>
  <si>
    <t>Cyttidae</t>
  </si>
  <si>
    <t>Cyttus australis</t>
  </si>
  <si>
    <t>Bigscale rubyfish</t>
  </si>
  <si>
    <t>Emmelichthyidae</t>
  </si>
  <si>
    <t>Plagiogeneion macrolepis</t>
  </si>
  <si>
    <t>Gemfish</t>
  </si>
  <si>
    <t>Rexea solandri</t>
  </si>
  <si>
    <t>Blackring Waryfish</t>
  </si>
  <si>
    <t>Notosudidae</t>
  </si>
  <si>
    <t>Scopelosaurus  meadi</t>
  </si>
  <si>
    <t>Unclassified Waryfish species</t>
  </si>
  <si>
    <t>Scopelosaurus  sp.</t>
  </si>
  <si>
    <t>Pink ling</t>
  </si>
  <si>
    <t>Genypterus blacodes</t>
  </si>
  <si>
    <t>Unclassified Dragonfish species</t>
  </si>
  <si>
    <t>Stomiidae</t>
  </si>
  <si>
    <t>Stomias sp?</t>
  </si>
  <si>
    <t>Smalleye Squaretail</t>
  </si>
  <si>
    <t>Tetragonuridae</t>
  </si>
  <si>
    <t>Tetragonurus cuvieri</t>
  </si>
  <si>
    <t>Western Roughy</t>
  </si>
  <si>
    <t>Optivus  agrammus</t>
  </si>
  <si>
    <t>Harpuku</t>
  </si>
  <si>
    <t>Polyprion oxygeneios</t>
  </si>
  <si>
    <t>Jackass morwong</t>
  </si>
  <si>
    <t>Nemadactylus macropterus</t>
  </si>
  <si>
    <t>Longsnout boarfish</t>
  </si>
  <si>
    <t>Pentaceropsis recurvirostris</t>
  </si>
  <si>
    <t>Arripis truttacea</t>
  </si>
  <si>
    <t>Sillaginodes puncata</t>
  </si>
  <si>
    <t>Western Silverbelly</t>
  </si>
  <si>
    <t>Parequula elongata</t>
  </si>
  <si>
    <t>Centroberyx australia</t>
  </si>
  <si>
    <t>Centroberyx gerrardi</t>
  </si>
  <si>
    <t>Swallowtail</t>
  </si>
  <si>
    <t>Centroberyx lineatus</t>
  </si>
  <si>
    <t>Coves' Horned Anglerfish</t>
  </si>
  <si>
    <t>Ceratiidae</t>
  </si>
  <si>
    <t xml:space="preserve">Cryptopsaras couesii </t>
  </si>
  <si>
    <t>Southern tongue sole</t>
  </si>
  <si>
    <t>Cynoglossus broadhursti</t>
  </si>
  <si>
    <t>Gulf gurnard perch</t>
  </si>
  <si>
    <t>Neosebastes bougainvillii</t>
  </si>
  <si>
    <t>Gurnard perch (big-head)</t>
  </si>
  <si>
    <t>Neosebastes pandas</t>
  </si>
  <si>
    <t>Greenback Flounder,</t>
  </si>
  <si>
    <t>Rhombosolea tapirina</t>
  </si>
  <si>
    <t>Common stinkfish</t>
  </si>
  <si>
    <t>Foetorepus calauropomus</t>
  </si>
  <si>
    <t>Spotted stinkfish</t>
  </si>
  <si>
    <t>Repomucenus calcaratus</t>
  </si>
  <si>
    <t>Silver spot</t>
  </si>
  <si>
    <t xml:space="preserve">Chironemidae </t>
  </si>
  <si>
    <t xml:space="preserve">Chironemus maculosus </t>
  </si>
  <si>
    <t>Red velvetfish</t>
  </si>
  <si>
    <t>Gnathanacanthidae</t>
  </si>
  <si>
    <t>Gnathanacanthus goetzeei</t>
  </si>
  <si>
    <t>Zebra fish</t>
  </si>
  <si>
    <t xml:space="preserve">Kyphosidae </t>
  </si>
  <si>
    <t xml:space="preserve">Girella zebra </t>
  </si>
  <si>
    <t>Snakeskin wrasse</t>
  </si>
  <si>
    <t>Eupetrichthys angustipes</t>
  </si>
  <si>
    <t>Senator (Braun's)Wrasse</t>
  </si>
  <si>
    <t xml:space="preserve">Wrasse sp. </t>
  </si>
  <si>
    <r>
      <rPr>
        <i/>
        <sz val="11"/>
        <color theme="1"/>
        <rFont val="Calibri"/>
        <family val="2"/>
        <scheme val="minor"/>
      </rPr>
      <t>Pseudolabrus</t>
    </r>
    <r>
      <rPr>
        <sz val="11"/>
        <color theme="1"/>
        <rFont val="Calibri"/>
        <family val="2"/>
        <scheme val="minor"/>
      </rPr>
      <t xml:space="preserve"> sp. </t>
    </r>
  </si>
  <si>
    <t>Western foxfish</t>
  </si>
  <si>
    <t>Bodianus frenchii</t>
  </si>
  <si>
    <t>Senator wrasse</t>
  </si>
  <si>
    <t>Rosy Wrasse</t>
  </si>
  <si>
    <t>Pseudolabrus rubicundus</t>
  </si>
  <si>
    <t>Unclassified Perch species (Perciformes)</t>
  </si>
  <si>
    <t>Perciformes</t>
  </si>
  <si>
    <t>Unclassified Perch species (Labriformes)</t>
  </si>
  <si>
    <t>Labriformes</t>
  </si>
  <si>
    <t>Southern Cardinalfish</t>
  </si>
  <si>
    <t>Vincentia conspersa</t>
  </si>
  <si>
    <t>Western Smooth Boxfish</t>
  </si>
  <si>
    <t>Aracanidae</t>
  </si>
  <si>
    <t>Anoplocapros amygdaloides</t>
  </si>
  <si>
    <t>Deepwater hardyhead</t>
  </si>
  <si>
    <t>Atherinason hepestoides</t>
  </si>
  <si>
    <t>Unclassified Hardyhead species</t>
  </si>
  <si>
    <t>Atherinason sp.</t>
  </si>
  <si>
    <t>Pikehead Hardyhead</t>
  </si>
  <si>
    <t>Kestratherina esox</t>
  </si>
  <si>
    <t>Mueller's flounder</t>
  </si>
  <si>
    <t xml:space="preserve">Arnoglossus muelleri </t>
  </si>
  <si>
    <t>Dusky morwong</t>
  </si>
  <si>
    <t>Dactylophora nigricans</t>
  </si>
  <si>
    <t>Tasseled kelpfish</t>
  </si>
  <si>
    <t>Chironemidae</t>
  </si>
  <si>
    <t>Chironemus georgianus</t>
  </si>
  <si>
    <t>Southern crested weedfish</t>
  </si>
  <si>
    <t>Cristiceps australis</t>
  </si>
  <si>
    <t>Rosy weedfish</t>
  </si>
  <si>
    <t>Heteroclinus roseus</t>
  </si>
  <si>
    <t>Australian burrfish</t>
  </si>
  <si>
    <t>Allomycterus pilatus</t>
  </si>
  <si>
    <t>Old wife</t>
  </si>
  <si>
    <t xml:space="preserve">Enoplosidae </t>
  </si>
  <si>
    <t>Enoplosus armatus</t>
  </si>
  <si>
    <t>Sculptured Goby</t>
  </si>
  <si>
    <t>Callogobius mucosus</t>
  </si>
  <si>
    <t>Spinytail Leatherjacket</t>
  </si>
  <si>
    <t>Acanthaluteres brownii</t>
  </si>
  <si>
    <t>Toothbrush leatherjacket</t>
  </si>
  <si>
    <t>Acanthaluteres vittiger</t>
  </si>
  <si>
    <t>Eubalichthys mosaicus</t>
  </si>
  <si>
    <t>Fourspine Leatherjacket</t>
  </si>
  <si>
    <t>Eubalichthys quadrispinis</t>
  </si>
  <si>
    <t>Southern Pygmy Leatherjacket</t>
  </si>
  <si>
    <t>Brachaluteres jacksonianus</t>
  </si>
  <si>
    <t>Gunn's Leatherjacket</t>
  </si>
  <si>
    <t>Eubalichthys gunnii</t>
  </si>
  <si>
    <t>Brownstriped leatherjacket</t>
  </si>
  <si>
    <t>Meuschenia australis</t>
  </si>
  <si>
    <t>Sixspine leatherjacket</t>
  </si>
  <si>
    <t>Meuschenia freycineti</t>
  </si>
  <si>
    <t>Leatherjacket</t>
  </si>
  <si>
    <t>Meuschenia hippcrepsis</t>
  </si>
  <si>
    <t>Leatherjacket spp.</t>
  </si>
  <si>
    <t>Little gurnard perch</t>
  </si>
  <si>
    <t>Maxillicosta scabriceps</t>
  </si>
  <si>
    <t>Rainbow cale</t>
  </si>
  <si>
    <t xml:space="preserve">Heteroscarus acroptilus </t>
  </si>
  <si>
    <t>Little weed whiting</t>
  </si>
  <si>
    <t>Neoodax balteatus</t>
  </si>
  <si>
    <t>Herring cale</t>
  </si>
  <si>
    <t>Olisthops cyanomelas</t>
  </si>
  <si>
    <t>Longray Weed Whiting</t>
  </si>
  <si>
    <t>Siphonognathus radiatus</t>
  </si>
  <si>
    <t>Ophichthidae</t>
  </si>
  <si>
    <t>Shorthead Worm Eel</t>
  </si>
  <si>
    <t>Scolecenchelys breviceps</t>
  </si>
  <si>
    <t>Smalltooth Flounder</t>
  </si>
  <si>
    <t>Pseudorhombus jenynsii</t>
  </si>
  <si>
    <t>Pempheris multiradiata</t>
  </si>
  <si>
    <t>Barred grubfish</t>
  </si>
  <si>
    <t>Parapercis allporti</t>
  </si>
  <si>
    <t>Wavy grubfish</t>
  </si>
  <si>
    <t>Parapercis haackei</t>
  </si>
  <si>
    <t>Scorpaenidae</t>
  </si>
  <si>
    <t>Southern Rockcod</t>
  </si>
  <si>
    <t>Scorpaena papillosa</t>
  </si>
  <si>
    <t>Unclassified Gurnard Perch species (Scorpaenidae)</t>
  </si>
  <si>
    <t>Duskybanded sole</t>
  </si>
  <si>
    <t>Zebrias penescalaris</t>
  </si>
  <si>
    <t>Soleoidei</t>
  </si>
  <si>
    <t>Starry Toadfish</t>
  </si>
  <si>
    <t>Arothron firmamentum</t>
  </si>
  <si>
    <t>Ringed toadfish</t>
  </si>
  <si>
    <t>Omegophora armilla</t>
  </si>
  <si>
    <t xml:space="preserve">Puffer Fish </t>
  </si>
  <si>
    <t xml:space="preserve">Tetraodontidae </t>
  </si>
  <si>
    <t>Southern shortfin gurnard</t>
  </si>
  <si>
    <t>Lepidotrigla cf. spinosa</t>
  </si>
  <si>
    <t>Supreme gurnard</t>
  </si>
  <si>
    <t>Lepidotrigla grandis</t>
  </si>
  <si>
    <t>Spiny gurnard</t>
  </si>
  <si>
    <t>Lepidotrigla papilio</t>
  </si>
  <si>
    <t>Unclassified Scorpionfish species (Scorpaeniformes)</t>
  </si>
  <si>
    <t>Spotted Pipefish</t>
  </si>
  <si>
    <t>Stigmatopora argus</t>
  </si>
  <si>
    <t>King Gar/Saury</t>
  </si>
  <si>
    <t>Scomberesocidae</t>
  </si>
  <si>
    <t xml:space="preserve">Scomberesox saurus </t>
  </si>
  <si>
    <t>Redbait or Jack Mackerel</t>
  </si>
  <si>
    <t xml:space="preserve">Emmelichthyidae </t>
  </si>
  <si>
    <t>Dotted Gizzard Shad</t>
  </si>
  <si>
    <t>Konosirus punctatus</t>
  </si>
  <si>
    <t>Unclassified Sprat species, Spratelloides sp. (Clupeidae)</t>
  </si>
  <si>
    <r>
      <rPr>
        <i/>
        <sz val="11"/>
        <rFont val="Calibri"/>
        <family val="2"/>
        <scheme val="minor"/>
      </rPr>
      <t>Spratelloides</t>
    </r>
    <r>
      <rPr>
        <sz val="11"/>
        <rFont val="Calibri"/>
        <family val="2"/>
        <scheme val="minor"/>
      </rPr>
      <t xml:space="preserve"> sp.</t>
    </r>
  </si>
  <si>
    <t>Offshore small pelagics</t>
  </si>
  <si>
    <t>Blue cubehead</t>
  </si>
  <si>
    <t>Nomeidae</t>
  </si>
  <si>
    <t>Cubiceps caeruleus</t>
  </si>
  <si>
    <t>Microstomatid</t>
  </si>
  <si>
    <t>Microstomatidae</t>
  </si>
  <si>
    <t>Nansenia macrolepis</t>
  </si>
  <si>
    <t>Myctophid (Diaphus sp.)</t>
  </si>
  <si>
    <t>Myctophidae</t>
  </si>
  <si>
    <t>Diaphus sp.</t>
  </si>
  <si>
    <t>Myctophid (Electrona sp.)</t>
  </si>
  <si>
    <t>Electrona sp.</t>
  </si>
  <si>
    <t>Myctophid (Gymnoscopelus sp.)</t>
  </si>
  <si>
    <t>Gymnoscopelus sp</t>
  </si>
  <si>
    <t>Hector's Lanternfish</t>
  </si>
  <si>
    <t>Lampanyctodes hectoris</t>
  </si>
  <si>
    <t>Bright Lanternfish</t>
  </si>
  <si>
    <t>Myctophum phengodes</t>
  </si>
  <si>
    <t>Barnard's Lanternfish</t>
  </si>
  <si>
    <t>Symbolophorus barnardi</t>
  </si>
  <si>
    <t>Freshwater/Esuarine species</t>
  </si>
  <si>
    <t>Murray-Darling Golden Perch</t>
  </si>
  <si>
    <t>Percichthyidae</t>
  </si>
  <si>
    <t>Macquaria ambigua</t>
  </si>
  <si>
    <t>Congolli</t>
  </si>
  <si>
    <t>Pseudaphritis urvillii</t>
  </si>
  <si>
    <t xml:space="preserve">Tamar Goby </t>
  </si>
  <si>
    <t>Afurcagobius tamarensis</t>
  </si>
  <si>
    <t xml:space="preserve">Goby Species </t>
  </si>
  <si>
    <t xml:space="preserve">Bony Herring </t>
  </si>
  <si>
    <t>Nematolosa erebi</t>
  </si>
  <si>
    <t>Common Carp</t>
  </si>
  <si>
    <t>Cyprinidae</t>
  </si>
  <si>
    <t>Cyprinus carpio</t>
  </si>
  <si>
    <t>Unclassified Fish species  (Actinopterygii)_OTU455</t>
  </si>
  <si>
    <t>Actinopterygii_OTU455</t>
  </si>
  <si>
    <t>Unclassified Fish species  (Actinopterygii)_OTU476</t>
  </si>
  <si>
    <t>Actinopterygii_OTU476</t>
  </si>
  <si>
    <t>Southern calamary</t>
  </si>
  <si>
    <t>Luminous Bay Squid</t>
  </si>
  <si>
    <t>Uroteuthis noctiluca</t>
  </si>
  <si>
    <t>Unclassified Cuttlefish species (Sepiida)_OTU310</t>
  </si>
  <si>
    <t>Sepiida_OTU310</t>
  </si>
  <si>
    <t>Unclassified Cuttlefish species (Sepiida)_OTU56</t>
  </si>
  <si>
    <t>Sepiida_OTU56</t>
  </si>
  <si>
    <t>Unclassified Cephalopod species</t>
  </si>
  <si>
    <t xml:space="preserve"> Sepiolidae</t>
  </si>
  <si>
    <t>Sepiolina petasa</t>
  </si>
  <si>
    <t>Oceanic Squid</t>
  </si>
  <si>
    <t>Lycoteuthidae</t>
  </si>
  <si>
    <t>Lycoteuthis lorigera</t>
  </si>
  <si>
    <t>Unclassified Squid species</t>
  </si>
  <si>
    <t>Oegopsida</t>
  </si>
  <si>
    <t>Arrow (Unclassified Flying) Squid  Ommastrephes sp.</t>
  </si>
  <si>
    <t>Filippova's squid/Southern Ocean arrow squid</t>
  </si>
  <si>
    <t>Todarodes filippovae</t>
  </si>
  <si>
    <t>Onychoteuthis sp.</t>
  </si>
  <si>
    <t>Onychoteuthidae</t>
  </si>
  <si>
    <t>Striped Pyjama Squid</t>
  </si>
  <si>
    <t>Sepioloidea lineolata</t>
  </si>
  <si>
    <t>Unclassified Cephalopod species (Cephalopoda)_OTU181</t>
  </si>
  <si>
    <t>Cephalopoda_OTU181</t>
  </si>
  <si>
    <t>Unclassified Cephalopod species (Cephalopoda)_OTU266</t>
  </si>
  <si>
    <t xml:space="preserve"> Cephalopoda_OTU266</t>
  </si>
  <si>
    <t>Common Sydney octopus</t>
  </si>
  <si>
    <t>Octopus cf. tetricus</t>
  </si>
  <si>
    <t>Pale octopus</t>
  </si>
  <si>
    <t>Octopus pallidus</t>
  </si>
  <si>
    <t>Velvet Octopus</t>
  </si>
  <si>
    <t>Octopodidae</t>
  </si>
  <si>
    <t>Grimpella thaumastocheir</t>
  </si>
  <si>
    <t>Unclassified Octopus species (Octopodidae)_OTU11</t>
  </si>
  <si>
    <t>Octopodidae_OTU11</t>
  </si>
  <si>
    <t>Unclassified Octopus species (Octopodidae)_OTU21</t>
  </si>
  <si>
    <t>Octopodidae_OTU21</t>
  </si>
  <si>
    <t>Unclassified Octopus species (Octopodidae)_OTU366</t>
  </si>
  <si>
    <t>Octopodidae_OTU366</t>
  </si>
  <si>
    <t>Unclassified Octopus species (Octopodidae)_OTU152</t>
  </si>
  <si>
    <t>Octopodidae_OTU152</t>
  </si>
  <si>
    <t>Unclassified Octopus species (Octopodidae)_OTU186</t>
  </si>
  <si>
    <t>Octopodidae_OTU186</t>
  </si>
  <si>
    <t>Unclassified Octopus species (Octopodidae)_OTU212</t>
  </si>
  <si>
    <t>Octopodidae_OTU212</t>
  </si>
  <si>
    <t>Unclassified Octopus species_OTU51</t>
  </si>
  <si>
    <t>Callistoctopus sp._OTU51</t>
  </si>
  <si>
    <t>Unclassified Octopus species_OTU109</t>
  </si>
  <si>
    <t>Callistoctopus sp._OTU109</t>
  </si>
  <si>
    <t>Unclassified Octopus</t>
  </si>
  <si>
    <t>Melicertus latisulcatus</t>
  </si>
  <si>
    <t>Unclassified swimming crab species</t>
  </si>
  <si>
    <t>Polybiidae</t>
  </si>
  <si>
    <t xml:space="preserve"> Portunidae</t>
  </si>
  <si>
    <t>Unclassified Sand Crab species, Ovalipes sp. (Polybiidae)</t>
  </si>
  <si>
    <t>Ovalipes sp.</t>
  </si>
  <si>
    <t>Unid rock crab crab</t>
  </si>
  <si>
    <t>Eastern king prawn</t>
  </si>
  <si>
    <t>Melicertus plebejus</t>
  </si>
  <si>
    <t>Burrowing shore crab</t>
  </si>
  <si>
    <t>Grapsidae</t>
  </si>
  <si>
    <t>Leptograpsodes octodentatus</t>
  </si>
  <si>
    <t xml:space="preserve">Stone crab </t>
  </si>
  <si>
    <t>Menippidae</t>
  </si>
  <si>
    <t>Unid Decapod</t>
  </si>
  <si>
    <t>Unclassified Decapod species (Decapoda)_OTU69</t>
  </si>
  <si>
    <t>Decapoda_OTU69</t>
  </si>
  <si>
    <t>Unclassified Decapod species (Decapoda)_OTU133</t>
  </si>
  <si>
    <t>Decapoda_OTU133</t>
  </si>
  <si>
    <t>Unclassified Decapod species (Decapoda)_OTU300</t>
  </si>
  <si>
    <t>Decapoda_OTU300</t>
  </si>
  <si>
    <t>Unclassified Decapod species (Decapoda)_OTU312</t>
  </si>
  <si>
    <t>Decapoda_OTU312</t>
  </si>
  <si>
    <t>Unclassified Decapod species (Decapoda)_OTU491</t>
  </si>
  <si>
    <t>Decapoda_OTU491</t>
  </si>
  <si>
    <t>Unclassified Decapod species (Decapoda)_OTU497</t>
  </si>
  <si>
    <t>Decapoda_OTU497</t>
  </si>
  <si>
    <t>Unclassified Decapod species (Decapoda)_OTU604</t>
  </si>
  <si>
    <t>Decapoda)_OTU604</t>
  </si>
  <si>
    <t>Unclassified Gastropod species (Gastropoda)</t>
  </si>
  <si>
    <t>Unclassified Bivalve species (Bivalvia)</t>
  </si>
  <si>
    <t>ASL</t>
  </si>
  <si>
    <t>AFS</t>
  </si>
  <si>
    <t>LNFS</t>
  </si>
  <si>
    <t>All regions</t>
  </si>
  <si>
    <t>SAM</t>
  </si>
  <si>
    <t>AM</t>
  </si>
  <si>
    <t>AF</t>
  </si>
  <si>
    <t>GAB Group name</t>
  </si>
  <si>
    <t>No.</t>
  </si>
  <si>
    <t>Juv</t>
  </si>
  <si>
    <t xml:space="preserve">Heterodontus portusjacksoni </t>
  </si>
  <si>
    <t>Gummy Shark</t>
  </si>
  <si>
    <t>Triakidae</t>
  </si>
  <si>
    <t xml:space="preserve">Mustelus antarcticus </t>
  </si>
  <si>
    <t>Blue crab</t>
  </si>
  <si>
    <t>Guild Currie et al. 2010</t>
  </si>
  <si>
    <t>GAB Group</t>
  </si>
  <si>
    <t>Electrona paucirastra</t>
  </si>
  <si>
    <t>Belted lanternfish</t>
  </si>
  <si>
    <t>Electrona carlsbergi</t>
  </si>
  <si>
    <t>Carlsberg's lanternfish,</t>
  </si>
  <si>
    <t>Diaphus jenseni</t>
  </si>
  <si>
    <t>Jensen's lanternfish</t>
  </si>
  <si>
    <t>Lanternfish</t>
  </si>
  <si>
    <t>Krefftichthys anderssoni</t>
  </si>
  <si>
    <t>Amphipod</t>
  </si>
  <si>
    <t>Cathy's database categories-not all necessarily right but best I can find in Fishes of Australia, CAAB and Fishbase</t>
  </si>
  <si>
    <t>Offshore pelagic piscivore large</t>
  </si>
  <si>
    <t>Deep pelagic invertivore large</t>
  </si>
  <si>
    <t>Mesopelagic</t>
  </si>
  <si>
    <t>Shelf demersal invertivores large</t>
  </si>
  <si>
    <t>Shelf pelagic piscivore small</t>
  </si>
  <si>
    <t>Shelf demersal invertivores small?</t>
  </si>
  <si>
    <t>Shelf demersal invertivores small</t>
  </si>
  <si>
    <t>Herbivore</t>
  </si>
  <si>
    <t>Shef demersal invertivore large</t>
  </si>
  <si>
    <t>Shelf pelagic piscivore medium</t>
  </si>
  <si>
    <t>Australian sardine</t>
  </si>
  <si>
    <t>Non-migrating meso/bathypelagics</t>
  </si>
  <si>
    <t>Freshwater piscivore</t>
  </si>
  <si>
    <t>Estuarine invertivore large</t>
  </si>
  <si>
    <t>Estuarine invertivore small</t>
  </si>
  <si>
    <t>Squid</t>
  </si>
  <si>
    <t>Macrozoobenthos</t>
  </si>
  <si>
    <t>Shelf filter feeder</t>
  </si>
  <si>
    <t>Long-trips</t>
  </si>
  <si>
    <t>Short- trips</t>
  </si>
  <si>
    <t>Custaceans</t>
  </si>
  <si>
    <t>Mass</t>
  </si>
  <si>
    <t>Imm. Barnacles</t>
  </si>
  <si>
    <t>Lepus australis</t>
  </si>
  <si>
    <t>Copepods</t>
  </si>
  <si>
    <t>Calanus tonsus</t>
  </si>
  <si>
    <t>&lt;</t>
  </si>
  <si>
    <t>Imm. Stromatopods</t>
  </si>
  <si>
    <t>Heterosquilla spinosa</t>
  </si>
  <si>
    <t>Squilla armata</t>
  </si>
  <si>
    <t>Mysidaceans</t>
  </si>
  <si>
    <t>Tenagomysis tenuips</t>
  </si>
  <si>
    <t>Isopods</t>
  </si>
  <si>
    <t>Idotea metallica</t>
  </si>
  <si>
    <t>amphipods</t>
  </si>
  <si>
    <t>Hyperia spingera</t>
  </si>
  <si>
    <t>Hyperoche mediterranea</t>
  </si>
  <si>
    <t>Thermisto australis/gaudichaudii</t>
  </si>
  <si>
    <t>Cyllopus macropis</t>
  </si>
  <si>
    <t>C. magellanicus</t>
  </si>
  <si>
    <t>Vibilia armata</t>
  </si>
  <si>
    <t>V. Stebbingi</t>
  </si>
  <si>
    <t>Euphausiids</t>
  </si>
  <si>
    <t>Euphausia lucens</t>
  </si>
  <si>
    <t>E. similus</t>
  </si>
  <si>
    <t>Nematoscelis megalops</t>
  </si>
  <si>
    <t>Thysanoessa gregaria</t>
  </si>
  <si>
    <t>Crabs imm.</t>
  </si>
  <si>
    <t>Nectocarcinus antarcticus</t>
  </si>
  <si>
    <t>Unident decapods larvae</t>
  </si>
  <si>
    <t>Maurolicus muelleri</t>
  </si>
  <si>
    <t>Lampicththys procerus</t>
  </si>
  <si>
    <t>Unident.</t>
  </si>
  <si>
    <t>Diet from: Imber 1981,  pp 63-88 In. Proc. Symp. Birds Sea Shore; in HANZAB) Chatam Islands (22 regugitations, 1803 items)</t>
  </si>
  <si>
    <t>Days outside GAB</t>
  </si>
  <si>
    <t>Overall with import</t>
  </si>
  <si>
    <t>JUV</t>
  </si>
  <si>
    <t>combined</t>
  </si>
  <si>
    <t>Gonatus antarcticus a m0e2 100 345ML 47.2 0.1 0.1</t>
  </si>
  <si>
    <t>Allopsidae</t>
  </si>
  <si>
    <t>Haliphron atlanticus</t>
  </si>
  <si>
    <t>Ancistrocheiridae</t>
  </si>
  <si>
    <t>Ancistrocheirus lesueuri</t>
  </si>
  <si>
    <t>Architeuthidae</t>
  </si>
  <si>
    <t xml:space="preserve">Architeuthis sp. </t>
  </si>
  <si>
    <t>Bolitaneidae</t>
  </si>
  <si>
    <t>Japetella sp.</t>
  </si>
  <si>
    <t>Chiroteuthidae</t>
  </si>
  <si>
    <t>Chtenopteryx sp.</t>
  </si>
  <si>
    <t>Chiroteuthis sp.</t>
  </si>
  <si>
    <t>Chiroteuthis veryani</t>
  </si>
  <si>
    <t>Chiroteuthis joubini st</t>
  </si>
  <si>
    <t>Chtenopterygidae</t>
  </si>
  <si>
    <t>Cranchia scabra</t>
  </si>
  <si>
    <t>Cranchiidae</t>
  </si>
  <si>
    <t>Galiteuthis glacialis</t>
  </si>
  <si>
    <t>Galiteuthis pacifica</t>
  </si>
  <si>
    <t>Megalochranchia sp.</t>
  </si>
  <si>
    <t>Mesonychoteuthis hamiltoni</t>
  </si>
  <si>
    <t>Taonius pavo</t>
  </si>
  <si>
    <t>Teuthowenia pellucida</t>
  </si>
  <si>
    <t>Cycloteuthidae</t>
  </si>
  <si>
    <t>Discoteuthis discus</t>
  </si>
  <si>
    <t>Cycloteuthis akimushkini</t>
  </si>
  <si>
    <t>Gonatidae</t>
  </si>
  <si>
    <t xml:space="preserve">Histioteuthis A1 </t>
  </si>
  <si>
    <t xml:space="preserve">Histioteuthis macrohista </t>
  </si>
  <si>
    <t>Histioteuthis melaegroteuthis</t>
  </si>
  <si>
    <t xml:space="preserve">Histioteuthis bonnellii </t>
  </si>
  <si>
    <t>Histioteuthis celetaria pacifica</t>
  </si>
  <si>
    <t xml:space="preserve">Histioteuthis miranda </t>
  </si>
  <si>
    <t xml:space="preserve">Histioteuthis hoylei </t>
  </si>
  <si>
    <t xml:space="preserve">Histioteuthis sp. </t>
  </si>
  <si>
    <t xml:space="preserve">Histioteuthis B1 </t>
  </si>
  <si>
    <t xml:space="preserve">Histioteuthis eltaninae </t>
  </si>
  <si>
    <t xml:space="preserve">Histioteuthis B2 </t>
  </si>
  <si>
    <t>Histioteuthis reversa</t>
  </si>
  <si>
    <t xml:space="preserve">Histioteuthis atlantica </t>
  </si>
  <si>
    <t xml:space="preserve">Histioteuthis B4 </t>
  </si>
  <si>
    <t>Histioteuthis sp. Type B</t>
  </si>
  <si>
    <t>Lepidoteuthidae</t>
  </si>
  <si>
    <t xml:space="preserve">Lepidoteuthis grimaldii </t>
  </si>
  <si>
    <t>Mastigoteuthidae</t>
  </si>
  <si>
    <t>Idioteuthis cordiformis</t>
  </si>
  <si>
    <t>Mastigoteuthis psychrophile</t>
  </si>
  <si>
    <t xml:space="preserve">Mastigoteuthis sp. </t>
  </si>
  <si>
    <t>Octopoteuthidae</t>
  </si>
  <si>
    <t xml:space="preserve">Octopoteuthis rugosa </t>
  </si>
  <si>
    <t xml:space="preserve">Taningia danae </t>
  </si>
  <si>
    <t xml:space="preserve">Nototodarus gouldi </t>
  </si>
  <si>
    <t xml:space="preserve">Ommastrephes bartrami </t>
  </si>
  <si>
    <t>Kondakovia longimana</t>
  </si>
  <si>
    <t>Moroteuthis ‘A’/ingens</t>
  </si>
  <si>
    <t xml:space="preserve">Moroteuthis knipovitchi </t>
  </si>
  <si>
    <t>Moroteuthis lonnbergii</t>
  </si>
  <si>
    <t>Moroteuthis robsoni</t>
  </si>
  <si>
    <t>Pholidoteuthidae</t>
  </si>
  <si>
    <t>Pholidoteuthis boschmai</t>
  </si>
  <si>
    <t>Pholidoteuthis adami</t>
  </si>
  <si>
    <t>Vampyroteuthidae</t>
  </si>
  <si>
    <t xml:space="preserve">Vampyroteuthis infernalis </t>
  </si>
  <si>
    <t>%Mass</t>
  </si>
  <si>
    <t>Evans, K., and Hindell, M. A. 2004. The diet of sperm whales (Physeter macrocephalus) in
southern Australian waters. e ICES Journal of Marine Science, 61: 1313e1329.</t>
  </si>
  <si>
    <t>Prop Biomass</t>
  </si>
  <si>
    <t>Sperm Whale</t>
  </si>
  <si>
    <t>Sepia  apama</t>
  </si>
  <si>
    <t xml:space="preserve">Nototodarus  gouldi </t>
  </si>
  <si>
    <t xml:space="preserve">Enoploteuthis galaxias  </t>
  </si>
  <si>
    <t>Histioteuthis  A</t>
  </si>
  <si>
    <t xml:space="preserve">Histioteuthis  eltaninae </t>
  </si>
  <si>
    <t>Cbiroteuthis sp.</t>
  </si>
  <si>
    <t>Lepidoteuthis</t>
  </si>
  <si>
    <t xml:space="preserve">Pholidoteutbis </t>
  </si>
  <si>
    <t xml:space="preserve">Bethoctopus </t>
  </si>
  <si>
    <t xml:space="preserve">Octopus ?cyanea </t>
  </si>
  <si>
    <t xml:space="preserve">Octopus maorum </t>
  </si>
  <si>
    <t xml:space="preserve">Tremoctopus </t>
  </si>
  <si>
    <t>The  pilot  whales,  an adult  male  and female,  stranded  in July  1986  on Freycinet Peninsula  (42”1O’S,  148’20’E)  on  the  east  coast  of  Tasmania.  Two  of  the bottlenose  dolphins  were  single  strandings  on  the  Tasmanian  coast.  One  of  these (dolphin  no.  1, adult  male)  was collected  from  Bakers  Beach  (41”09’S,  146”35’E) on  22  September  1989  and  the  other  (dolphin  no.  2,  adult,  unknown  sex)  from Rokeby  Beach  (42”54’S,  147”26’E)  on  27  July  1989.</t>
  </si>
  <si>
    <t>Gales, R., Pemberton, D., Clarke, M. and Lu, C.C., 1992. Stomach contents of long‐finned pilot whales (Globicephala melas) and bottlenose dolphins (Tursiops truncatus) in Tasmania. Marine Mammal Science, 8(4), pp.405-413.</t>
  </si>
  <si>
    <t>Long-finned pilot whale (stomachs from 2 animals - Tasmania)</t>
  </si>
  <si>
    <t>Ziphiidae</t>
  </si>
  <si>
    <t>M. mirus True’s beaked</t>
  </si>
  <si>
    <t>BI LZ SS LS SP MP MF HV</t>
  </si>
  <si>
    <t>BI Benthic invertebrates Mainly molluscs (notably bivalves and gastropods, but also including octopus, echinoderms</t>
  </si>
  <si>
    <t>and crustaceans</t>
  </si>
  <si>
    <t>LZ Large zooplankton Mainly small crustaceans, especially euphausiids (krill) such as Euphausia superba in</t>
  </si>
  <si>
    <t>Antarctic waters</t>
  </si>
  <si>
    <t>SS Small squids Families with mantle lengths of up to 50 cm, such as Gonatidae, (see Roper et al., 1984) 3.2</t>
  </si>
  <si>
    <t>LS Large squids Families with mantle lengths above 50 cm, such as Onychoteuthidae 3.7†</t>
  </si>
  <si>
    <t>SP Small pelagic fishes Consisting of clupeoids, small scombroids and allied groups 2.7</t>
  </si>
  <si>
    <t>MP Mesopelagic fishes Predominantly fish of the family Myctophidae and other groups of the Deep Scattering</t>
  </si>
  <si>
    <t>Layer</t>
  </si>
  <si>
    <t>3.2§</t>
  </si>
  <si>
    <t>MF Miscellanous fishes A diverse group consisting mainly of demersal round fish such as gadoids and</t>
  </si>
  <si>
    <t>perciforms, but also including anadromous fishes such as salmon</t>
  </si>
  <si>
    <t>HV High vertebrates Marine mammals, seabirds, plus the occasional turtle</t>
  </si>
  <si>
    <t>Benthic Invertebrates</t>
  </si>
  <si>
    <t>Large Zooplankton</t>
  </si>
  <si>
    <t>Small squids</t>
  </si>
  <si>
    <t>Large squids</t>
  </si>
  <si>
    <t>Smal pelagic fish</t>
  </si>
  <si>
    <t>Mesoplegaic fish</t>
  </si>
  <si>
    <t>Misc fish</t>
  </si>
  <si>
    <t>Higher vertebrates</t>
  </si>
  <si>
    <t>Berardius arnuxii Arnoux’s beaked whale</t>
  </si>
  <si>
    <t>Leatherwood and Reeves (1983); Northridge (1984); Klinowska (1991); Jefferson et al. (1993)</t>
  </si>
  <si>
    <t>B. bairdii Baird’s beaked whale</t>
  </si>
  <si>
    <t>Leatherwood and Reeves (1983); Northridge (1984); Rice (1986);Jefferson et al. (1993)</t>
  </si>
  <si>
    <t>Mesoyloden bidens Sowerby’s beaked whale</t>
  </si>
  <si>
    <t>Jefferson et al. (1993); Ostrom et al. (1993); Santos et al. (1994</t>
  </si>
  <si>
    <t>M. densirostris Blainville’s beaked whale</t>
  </si>
  <si>
    <t>Mead (1989a); Klinowska (1991); Jefferson et al. (1993); Tan (1995)</t>
  </si>
  <si>
    <t>M. layardii Strap-toothed whale</t>
  </si>
  <si>
    <t>Klinowska (1991); Jefferson et al. (1993); Rice (1986)</t>
  </si>
  <si>
    <t>M. hectori Hector’s beaked whale</t>
  </si>
  <si>
    <t>Mead and Baker (1987); Mead (1989a); Klinowska (1991); Jefferson et al. (1993)</t>
  </si>
  <si>
    <t>M. stejnegeri Stejneger’s beaked whale</t>
  </si>
  <si>
    <t>Klinowska (1991); Jefferson et al. (1993); Loughlin and Perez (1985)</t>
  </si>
  <si>
    <t>Mead (1989a); Klinowska (1991); Jefferson et al. (1993)</t>
  </si>
  <si>
    <t>M. carlhubbsi Hubb’s beaked whale</t>
  </si>
  <si>
    <t>Leatherwood and Reeves (1983); Klinowska (1991); Jefferson et al. 1993</t>
  </si>
  <si>
    <t>Ziphius cavirostris Cuvier’s beaked whale</t>
  </si>
  <si>
    <t>Leatherwood and Reeves (1983); Northridge (1984); Heyning (1989); Jefferson et al. (1993)</t>
  </si>
  <si>
    <t>Hyperoodon ampullatus Northern bottlenose whale</t>
  </si>
  <si>
    <t>Leatherwood and Reeves (1983); Northridge (1984); Mead (1989b); Sigurjo´nsson and Vikingsson (1992); Jefferson et al. (1993)</t>
  </si>
  <si>
    <t>H. planifrons Southern bottlenose whale</t>
  </si>
  <si>
    <t>Leatherwood and Reeves (1983); Northridge (1984); Jefferson et al. (1993); Sekiguchi et al. (1993</t>
  </si>
  <si>
    <t>From: Pauly, D., Trites, A.W., Capuli, E. and Christensen, V., 1998. Diet composition and trophic levels of marine mammals. ICES Journal of Marine Science: Journal du Conseil, 55(3), pp.467-481.</t>
  </si>
  <si>
    <t>Diets of beaked whales</t>
  </si>
  <si>
    <t xml:space="preserve">Sepia sp. </t>
  </si>
  <si>
    <t xml:space="preserve">Diet data from 36 stranded sperm whales for Tasmanis (mostly west coast and NW TAS) from </t>
  </si>
  <si>
    <t>Sperm</t>
  </si>
  <si>
    <t>Beaked whales</t>
  </si>
  <si>
    <t>Pilot whales</t>
  </si>
  <si>
    <t>Weighted diet</t>
  </si>
  <si>
    <t>Use these to replace some aggregated groups in raw diet matrix (CB 27 June)</t>
  </si>
  <si>
    <t>Australian Anchovy</t>
  </si>
  <si>
    <t>Southern Garfish</t>
  </si>
  <si>
    <t>Estuary Catfish</t>
  </si>
  <si>
    <t xml:space="preserve">Red Mullet </t>
  </si>
  <si>
    <t>Skipjack Trevally</t>
  </si>
  <si>
    <t>Neosebastes pandus</t>
  </si>
  <si>
    <t>Pempheris klunzingeri</t>
  </si>
  <si>
    <t>Lepidotrigla spinosa</t>
  </si>
  <si>
    <t>Aracana aurita</t>
  </si>
  <si>
    <t>Lophonectes gallus</t>
  </si>
  <si>
    <t>Chelmonops curiosus</t>
  </si>
  <si>
    <t>Scobinichthys granulatus</t>
  </si>
  <si>
    <t>Tetractenos glaber</t>
  </si>
  <si>
    <t>Ammotretis lituratus</t>
  </si>
  <si>
    <t>Zebrias scalaris</t>
  </si>
  <si>
    <t>Caesioperca rasor</t>
  </si>
  <si>
    <t>Cantheschenia longipinnis</t>
  </si>
  <si>
    <t>Polyspina piosae</t>
  </si>
  <si>
    <t>Vincentia badia</t>
  </si>
  <si>
    <t>Parapercis ramsayi</t>
  </si>
  <si>
    <t>Contusus brevicaudus</t>
  </si>
  <si>
    <t>Paratrachichthys macleayi</t>
  </si>
  <si>
    <t>Taratretis derwentensis</t>
  </si>
  <si>
    <t>Vincentia macrocauda</t>
  </si>
  <si>
    <t>Odax acroptilus</t>
  </si>
  <si>
    <t>Kanekonia queenslandica</t>
  </si>
  <si>
    <t>Phycodurus eques</t>
  </si>
  <si>
    <t>Hippocampus abdominalis</t>
  </si>
  <si>
    <t>Centroberyx affinis</t>
  </si>
  <si>
    <t>Neoplatycephalus aurimaculatus</t>
  </si>
  <si>
    <t>Ichthyscopus barbatus</t>
  </si>
  <si>
    <t>Glyptauchen panduratus</t>
  </si>
  <si>
    <t>Sutorectus tentaculatus</t>
  </si>
  <si>
    <t>Parascyllium ferrugineum</t>
  </si>
  <si>
    <t>Myliobatis australis</t>
  </si>
  <si>
    <t>Trygonorrhina fasciata</t>
  </si>
  <si>
    <t>Aptychotrema vincentiana</t>
  </si>
  <si>
    <t>Hypnos monopterygium</t>
  </si>
  <si>
    <t>Piscivores</t>
  </si>
  <si>
    <t>GAB FG</t>
  </si>
  <si>
    <t>Shelf demersal invertivores large weighted average</t>
  </si>
  <si>
    <t>Shelf demerdal invertivore small weighted average</t>
  </si>
  <si>
    <t>Shelf demersal piscivore large weighted average</t>
  </si>
  <si>
    <t xml:space="preserve"> weighted average Shelf demersal piscivore small</t>
  </si>
  <si>
    <t>Shelf demersal shark weighted average</t>
  </si>
  <si>
    <t xml:space="preserve"> weighted average Skates and rays</t>
  </si>
  <si>
    <t>Group No</t>
  </si>
  <si>
    <t>Medium demersal piscivore teleost</t>
  </si>
  <si>
    <t>Rays &amp; skates</t>
  </si>
  <si>
    <t>No species in aggregated groups</t>
  </si>
  <si>
    <t>Stomachs n=</t>
  </si>
  <si>
    <t>Small phytoplankton</t>
  </si>
  <si>
    <t>Lysianassidae</t>
  </si>
  <si>
    <t>Opisthobranchia</t>
  </si>
  <si>
    <t>Idoteinea</t>
  </si>
  <si>
    <t>Commercial prawn</t>
  </si>
  <si>
    <t xml:space="preserve"> class Bivalvia</t>
  </si>
  <si>
    <t>Bellidilia sp.</t>
  </si>
  <si>
    <t>Galatheidae (other)</t>
  </si>
  <si>
    <t>Scyllaridae</t>
  </si>
  <si>
    <t>Cephalopoda (undefined)</t>
  </si>
  <si>
    <t>Class Cephalopoda</t>
  </si>
  <si>
    <t>Total</t>
  </si>
  <si>
    <t>Weight (g)</t>
  </si>
  <si>
    <t>Weight (G)</t>
  </si>
  <si>
    <t>Sample #</t>
  </si>
  <si>
    <t>Currie et al. 2010</t>
  </si>
  <si>
    <t>Phylum</t>
  </si>
  <si>
    <t>Class</t>
  </si>
  <si>
    <t>Order</t>
  </si>
  <si>
    <t>n=22</t>
  </si>
  <si>
    <t>n=14</t>
  </si>
  <si>
    <t>TOTAL Algae</t>
  </si>
  <si>
    <t>Seaweed</t>
  </si>
  <si>
    <t>Cephalaopda</t>
  </si>
  <si>
    <t>Unidentified cephalopod</t>
  </si>
  <si>
    <t>Teuthida</t>
  </si>
  <si>
    <t>Serolidae (isopods)</t>
  </si>
  <si>
    <t>Malacostraca</t>
  </si>
  <si>
    <t>Crab</t>
  </si>
  <si>
    <t>Unidentified crustacean</t>
  </si>
  <si>
    <t>Errant (mobile) polychaete</t>
  </si>
  <si>
    <t>Unidentified</t>
  </si>
  <si>
    <t>TOTAL Nematodes</t>
  </si>
  <si>
    <t>Nematode</t>
  </si>
  <si>
    <t>Parasitic worm</t>
  </si>
  <si>
    <t>Beckman thesis</t>
  </si>
  <si>
    <t>n=36</t>
  </si>
  <si>
    <t>Port Jackson Shark diet</t>
  </si>
  <si>
    <t>Dietary guild structure of the small pelagic fish in the eastern Great Australian Bight, South Australia</t>
  </si>
  <si>
    <t>Honours Thesis Kerryn Daly , 2007 Adelaide University</t>
  </si>
  <si>
    <t>Samples size</t>
  </si>
  <si>
    <t>PREY TYPE</t>
  </si>
  <si>
    <t>BM</t>
  </si>
  <si>
    <t xml:space="preserve">A total of 272 sardines were examined and 228 contained prey </t>
  </si>
  <si>
    <t>CRUSTACEAN</t>
  </si>
  <si>
    <t>Unidentified Crustacean</t>
  </si>
  <si>
    <t>Crab Zoea</t>
  </si>
  <si>
    <t xml:space="preserve">Of the 23 anchovy stomachs examined, 17 contained prey </t>
  </si>
  <si>
    <t>FISH</t>
  </si>
  <si>
    <t>Fish Larvae</t>
  </si>
  <si>
    <t xml:space="preserve">Of the 18 blue mackerel examined, 17 contained prey. </t>
  </si>
  <si>
    <t>Fish Eggs</t>
  </si>
  <si>
    <t>OTHER</t>
  </si>
  <si>
    <t xml:space="preserve">Of the 60 jack mackerel individuals examined, 41 (68 %) contained prey remain s from 9 taxa </t>
  </si>
  <si>
    <t>Digenium</t>
  </si>
  <si>
    <t>Plant Material</t>
  </si>
  <si>
    <t>Pteropod shell</t>
  </si>
  <si>
    <t xml:space="preserve">Of the 70 maray examined, 12 contained prey. </t>
  </si>
  <si>
    <t>Polychaete</t>
  </si>
  <si>
    <t xml:space="preserve">Of the 136 individuals examined, 55 contained prey, which comprised 11 taxa </t>
  </si>
  <si>
    <t>Replace this group with recategorised</t>
  </si>
  <si>
    <t>Replace this group with Recategorised Fish diet</t>
  </si>
  <si>
    <t xml:space="preserve"> Shelf large demersal omnivores Large Echinoderm teleosts Nemadactylus douglasii, Parazanclistius</t>
  </si>
  <si>
    <t>Deep demersal invertivore small midslope</t>
  </si>
  <si>
    <t>Deep demersal invertivore small upper slope</t>
  </si>
  <si>
    <t>Deep demersal piscivore Average 42</t>
  </si>
  <si>
    <t>Total 26</t>
  </si>
  <si>
    <t>Fish larvae &amp; eggs</t>
  </si>
  <si>
    <t>Salps</t>
  </si>
  <si>
    <t>Ostracods</t>
  </si>
  <si>
    <t>Plant material - algae</t>
  </si>
  <si>
    <t>Marray</t>
  </si>
  <si>
    <t>Anchovy II</t>
  </si>
  <si>
    <t>Sardine II</t>
  </si>
  <si>
    <t>Shef demersal invertivore small</t>
  </si>
  <si>
    <t>Redbait II</t>
  </si>
  <si>
    <t>Garfish - from - Earl J, Fowler AJ, and Dittman S (2011) Temporal variation in feeding behaviour and trophic ecology
of the temperate hemiramphid, Hyporhamphus melanochir. Environ Biol Fish. 90:71–83</t>
  </si>
  <si>
    <t>% volume at time of day. From Table 2 Earl et al (2011)</t>
  </si>
  <si>
    <t>0600-0900</t>
  </si>
  <si>
    <t>0900-1200</t>
  </si>
  <si>
    <t>1200-1500</t>
  </si>
  <si>
    <t>1800-2100</t>
  </si>
  <si>
    <t>2100-0000</t>
  </si>
  <si>
    <t>0000-0300</t>
  </si>
  <si>
    <t>0300-0600</t>
  </si>
  <si>
    <t>Insecta spp.</t>
  </si>
  <si>
    <t>Nereididae</t>
  </si>
  <si>
    <t>Unident</t>
  </si>
  <si>
    <t>300 stomachs samples from GSV</t>
  </si>
  <si>
    <t>Total 47</t>
  </si>
  <si>
    <t>Prey</t>
  </si>
  <si>
    <t>RM (%)</t>
  </si>
  <si>
    <t>Family Carangidae</t>
  </si>
  <si>
    <t>Family Monacanthidae</t>
  </si>
  <si>
    <t>Family Arripidae</t>
  </si>
  <si>
    <t>Arripis georgiana</t>
  </si>
  <si>
    <t>Family Pempherididae</t>
  </si>
  <si>
    <t>Family Platycephalidae</t>
  </si>
  <si>
    <t>Family Hemiramphididae</t>
  </si>
  <si>
    <t>Family Engraulididae</t>
  </si>
  <si>
    <t>Crustaceans</t>
  </si>
  <si>
    <t>Order Decapoda</t>
  </si>
  <si>
    <t>Family Penaeidae</t>
  </si>
  <si>
    <t>Infraorder Caridae</t>
  </si>
  <si>
    <t>Infraorder Brachyura</t>
  </si>
  <si>
    <t>Order Amphipoda</t>
  </si>
  <si>
    <t>Family Nephropidae</t>
  </si>
  <si>
    <t>Unidentified Crustaceans</t>
  </si>
  <si>
    <t>Cephalopods</t>
  </si>
  <si>
    <t>Family Octopodidae</t>
  </si>
  <si>
    <t>Octopus superciliosus</t>
  </si>
  <si>
    <r>
      <t xml:space="preserve">Size Range= 4.67 - 17.41mm </t>
    </r>
    <r>
      <rPr>
        <b/>
        <vertAlign val="superscript"/>
        <sz val="9"/>
        <rFont val="Book Antiqua"/>
        <family val="1"/>
      </rPr>
      <t>a</t>
    </r>
  </si>
  <si>
    <r>
      <t xml:space="preserve"> 0.47 - 1.13g </t>
    </r>
    <r>
      <rPr>
        <b/>
        <vertAlign val="superscript"/>
        <sz val="9"/>
        <rFont val="Book Antiqua"/>
        <family val="1"/>
      </rPr>
      <t>b</t>
    </r>
  </si>
  <si>
    <t>Family Sepiolidae</t>
  </si>
  <si>
    <r>
      <t xml:space="preserve">Size= 38.26mm </t>
    </r>
    <r>
      <rPr>
        <b/>
        <vertAlign val="superscript"/>
        <sz val="9"/>
        <rFont val="Book Antiqua"/>
        <family val="1"/>
      </rPr>
      <t>c</t>
    </r>
  </si>
  <si>
    <r>
      <t xml:space="preserve">  3.1g </t>
    </r>
    <r>
      <rPr>
        <b/>
        <vertAlign val="superscript"/>
        <sz val="9"/>
        <rFont val="Book Antiqua"/>
        <family val="1"/>
      </rPr>
      <t>d</t>
    </r>
  </si>
  <si>
    <t>Phylum Nemartea</t>
  </si>
  <si>
    <t>85 stomachs both macro and molecular analysis (Roberts 2005, Page et al. 201)</t>
  </si>
  <si>
    <t>Total 54</t>
  </si>
  <si>
    <t>Total 58</t>
  </si>
  <si>
    <r>
      <t xml:space="preserve">Tomczak, M.T., Niiranen, S., Hjerne, O., and Blenckner, T. (2012) Ecosystem flow dynamics in the Baltic Proper—Using a multi-trophic dataset as a basis for food–web modelling. </t>
    </r>
    <r>
      <rPr>
        <i/>
        <sz val="9"/>
        <color theme="1"/>
        <rFont val="Segoe UI"/>
        <family val="2"/>
      </rPr>
      <t>Ecological Modelling</t>
    </r>
    <r>
      <rPr>
        <sz val="9"/>
        <color theme="1"/>
        <rFont val="Segoe UI"/>
        <family val="2"/>
      </rPr>
      <t xml:space="preserve"> </t>
    </r>
    <r>
      <rPr>
        <b/>
        <sz val="9"/>
        <color theme="1"/>
        <rFont val="Segoe UI"/>
        <family val="2"/>
      </rPr>
      <t>230</t>
    </r>
    <r>
      <rPr>
        <sz val="9"/>
        <color theme="1"/>
        <rFont val="Segoe UI"/>
        <family val="2"/>
      </rPr>
      <t>, 123-147.</t>
    </r>
  </si>
  <si>
    <t>Their 64 microzooplankton (small zooplankton)  diet of  0.001 of bacteria, 0.05 spring phytoplankton , 0.4 other phytoplankton, 0.559 water column detritus.</t>
  </si>
  <si>
    <t>63 Mesozooplankton would probably be their Temora and Acrtia - hopefully nauplii-</t>
  </si>
  <si>
    <t>0.05 bacteria, 0.29 spring phyto, 0.26 other phytp, 0.2 micrzoops, 0.20 wc detritus</t>
  </si>
  <si>
    <t>0.05 bacteria, 0.11 spring phyto, o.29other phyto, 0.2 microzoops, 0.35 wc detritus</t>
  </si>
  <si>
    <t>My guess then for 65 Nanozooplankton - 0.8  small phytoplankton , 0.002 bacteria, 0.198 wc detritus</t>
  </si>
  <si>
    <t>Detritus POM sed</t>
  </si>
  <si>
    <t xml:space="preserve">Nicole has both meso and micro zoos feeding on nanazoos, so moved 10% across form small phytoplankton. </t>
  </si>
  <si>
    <t>Nicole has no DOM/POM going to meso/micro/nanozoos, but have kept consitent with Tomczak</t>
  </si>
  <si>
    <t>ETAS wet wt converted from energy (Bulman et al 2000)</t>
  </si>
  <si>
    <t>Tunas &amp; Billfishes</t>
  </si>
  <si>
    <t>Caelorinchus sp 2</t>
  </si>
  <si>
    <t>lepidorhyncus denticulatus</t>
  </si>
  <si>
    <t>Neocyttus rhomboidalis</t>
  </si>
  <si>
    <t>Helicolenus percoides</t>
  </si>
  <si>
    <t>Caelorinchus sp 4</t>
  </si>
  <si>
    <t>Centrisopcs humerosus</t>
  </si>
  <si>
    <t>Epigonus denticulatus</t>
  </si>
  <si>
    <t xml:space="preserve"> Epigonus lenimen</t>
  </si>
  <si>
    <t>Macruronus novaezelandiae</t>
  </si>
  <si>
    <t>Cyttus traversi</t>
  </si>
  <si>
    <t>Aponogonops anomalus</t>
  </si>
  <si>
    <t>Deania calcea</t>
  </si>
  <si>
    <t>Brama brama</t>
  </si>
  <si>
    <t>Lepidopus caudatus</t>
  </si>
  <si>
    <t>Alepisaurus spp.</t>
  </si>
  <si>
    <t>Coryphaena hippurus</t>
  </si>
  <si>
    <t>Slope Medium Invertebrate Feeder</t>
  </si>
  <si>
    <t>Slope Small Invertebrate Feeder</t>
  </si>
  <si>
    <t>Blue grenadier</t>
  </si>
  <si>
    <t>Slope Medium Predator</t>
  </si>
  <si>
    <t>Slope Large Predator</t>
  </si>
  <si>
    <t>Slope Small Predator</t>
  </si>
  <si>
    <t>Shelf Medium Invertebrate Feeder</t>
  </si>
  <si>
    <t>Shelf Small Invertebrate Feeder</t>
  </si>
  <si>
    <t>Shelf Ocean Perch</t>
  </si>
  <si>
    <t>Shelf Large Predator</t>
  </si>
  <si>
    <t>mesopelagic</t>
  </si>
  <si>
    <t>Non migrators</t>
  </si>
  <si>
    <t>Macrozoobenthos deep</t>
  </si>
  <si>
    <t>Prawns</t>
  </si>
  <si>
    <t>Megabenthos</t>
  </si>
  <si>
    <t xml:space="preserve">gelatinous nekton </t>
  </si>
  <si>
    <t>Large zoopankton</t>
  </si>
  <si>
    <t>Small zoopankton</t>
  </si>
  <si>
    <t>unidentifid fish</t>
  </si>
  <si>
    <t>unidentified fish</t>
  </si>
  <si>
    <t xml:space="preserve">Average </t>
  </si>
  <si>
    <t>Offshore pelagic piscivore large &amp; tunas</t>
  </si>
  <si>
    <t>Thunnus alalunga</t>
  </si>
  <si>
    <t>Thunnus obesus</t>
  </si>
  <si>
    <t>Tetrapterus audax</t>
  </si>
  <si>
    <t>Xiphias gladius</t>
  </si>
  <si>
    <t>Thunnus albacares</t>
  </si>
  <si>
    <t>Average</t>
  </si>
  <si>
    <t>unidentifid fish( prorated do not total)</t>
  </si>
  <si>
    <t xml:space="preserve">Groups - Preds </t>
  </si>
  <si>
    <t>E. minor</t>
  </si>
  <si>
    <t>Scomberesox saurus</t>
  </si>
  <si>
    <t>Arripis georgianus and Arripis truttacea</t>
  </si>
  <si>
    <t>Pempheris  sp.</t>
  </si>
  <si>
    <t>Mako – IN (0.7), OUT (0.3)</t>
  </si>
  <si>
    <t>Blue shark IN (0.6), OUT (0.4)</t>
  </si>
  <si>
    <t>White – IN (0.85), OUT (0.15)</t>
  </si>
  <si>
    <t>Alepisaurus spp. (brevisrostris)</t>
  </si>
  <si>
    <t>Exocetidae etc</t>
  </si>
  <si>
    <t>Fish unident</t>
  </si>
  <si>
    <t>Farmed oysters</t>
  </si>
  <si>
    <t>Detritus</t>
  </si>
  <si>
    <t>ORIGINAL</t>
  </si>
  <si>
    <t>MODIFIED FOR BALANCING</t>
  </si>
  <si>
    <t>Microphytonbetnhos</t>
  </si>
  <si>
    <t>66 Bacteria aren’t consumers so they don’t get a guernsey. Actually they do now but willhave to think further about that.</t>
  </si>
  <si>
    <t xml:space="preserve">In Mackinson and Daskalov's North Sea model they combine nanoplankton and bacteria into either pelagic and benthic microflora groups. So our pelagic bacteria and nanozooplankton woud be their pelagic microflora but we only have microphytobenthos (benthic microflora).  </t>
  </si>
  <si>
    <t>Nano zooplankton  based on D'alelio et al is somewhat different  i.e. 60% hetertrophic bacteria , &amp; 40% small phytoplnkton species</t>
  </si>
  <si>
    <t xml:space="preserve">Balanced Diet </t>
  </si>
  <si>
    <t>Shelf large pelagic piscivore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</si>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</sst>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3" formatCode="_-* #,##0.00_-;\-* #,##0.00_-;_-* &quot;-&quot;??_-;_-@_-"/>
    <numFmt numFmtId="164" formatCode="0.000"/>
    <numFmt numFmtId="165" formatCode="0.0000"/>
    <numFmt numFmtId="166" formatCode="0.00000"/>
    <numFmt numFmtId="167" formatCode="0.000000"/>
    <numFmt numFmtId="168" formatCode="0.0000000"/>
    <numFmt numFmtId="169" formatCode="0.00000000"/>
    <numFmt numFmtId="170" formatCode="0.0"/>
    <numFmt numFmtId="171" formatCode="0.000000000"/>
    <numFmt numFmtId="172" formatCode="_(* #,##0.0000_);_(* \(#,##0.0000\);_(* &quot;-&quot;??_);_(@_)"/>
    <numFmt numFmtId="173" formatCode="_-* #,##0.00000_-;\-* #,##0.00000_-;_-* &quot;-&quot;????_-;_-@_-"/>
    <numFmt numFmtId="174" formatCode="_-* #,##0.00000_-;\-* #,##0.00000_-;_-* &quot;-&quot;??_-;_-@_-"/>
  </numFmts>
  <fonts count="86">
    <font>
      <sz val="11"/>
      <color theme="1"/>
      <name val="Calibri"/>
      <family val="2"/>
      <scheme val="minor"/>
    </font>
    <font>
      <b/>
      <sz val="8"/>
      <color indexed="81"/>
      <name val="Tahoma"/>
      <family val="2"/>
    </font>
    <font>
      <sz val="8"/>
      <color indexed="81"/>
      <name val="Tahoma"/>
      <family val="2"/>
    </font>
    <font>
      <sz val="9"/>
      <color indexed="81"/>
      <name val="Tahoma"/>
      <family val="2"/>
    </font>
    <font>
      <b/>
      <sz val="9"/>
      <color indexed="81"/>
      <name val="Tahoma"/>
      <family val="2"/>
    </font>
    <font>
      <sz val="11"/>
      <color rgb="FF006100"/>
      <name val="Calibri"/>
      <family val="2"/>
      <scheme val="minor"/>
    </font>
    <font>
      <u/>
      <sz val="11"/>
      <color theme="10"/>
      <name val="Calibri"/>
      <family val="2"/>
      <scheme val="minor"/>
    </font>
    <font>
      <sz val="11"/>
      <color theme="1"/>
      <name val="Calibri"/>
      <family val="2"/>
      <scheme val="minor"/>
    </font>
    <font>
      <sz val="11"/>
      <color rgb="FF9C0006"/>
      <name val="Calibri"/>
      <family val="2"/>
      <scheme val="minor"/>
    </font>
    <font>
      <sz val="11"/>
      <color rgb="FF9C6500"/>
      <name val="Calibri"/>
      <family val="2"/>
      <scheme val="minor"/>
    </font>
    <font>
      <sz val="10"/>
      <color theme="1"/>
      <name val="Calibri"/>
      <family val="2"/>
      <scheme val="minor"/>
    </font>
    <font>
      <b/>
      <sz val="10"/>
      <color theme="1"/>
      <name val="Calibri"/>
      <family val="2"/>
      <scheme val="minor"/>
    </font>
    <font>
      <b/>
      <sz val="10"/>
      <name val="Calibri"/>
      <family val="2"/>
      <scheme val="minor"/>
    </font>
    <font>
      <b/>
      <sz val="10"/>
      <color rgb="FF9C0006"/>
      <name val="Calibri"/>
      <family val="2"/>
      <scheme val="minor"/>
    </font>
    <font>
      <sz val="10"/>
      <color rgb="FF9C0006"/>
      <name val="Calibri"/>
      <family val="2"/>
      <scheme val="minor"/>
    </font>
    <font>
      <sz val="10"/>
      <name val="Calibri"/>
      <family val="2"/>
      <scheme val="minor"/>
    </font>
    <font>
      <b/>
      <sz val="10"/>
      <color rgb="FF0070C0"/>
      <name val="Calibri"/>
      <family val="2"/>
      <scheme val="minor"/>
    </font>
    <font>
      <sz val="10"/>
      <color rgb="FFFF0000"/>
      <name val="Calibri"/>
      <family val="2"/>
      <scheme val="minor"/>
    </font>
    <font>
      <i/>
      <sz val="10"/>
      <name val="Calibri"/>
      <family val="2"/>
      <scheme val="minor"/>
    </font>
    <font>
      <i/>
      <sz val="10"/>
      <color theme="1"/>
      <name val="Calibri"/>
      <family val="2"/>
      <scheme val="minor"/>
    </font>
    <font>
      <sz val="10"/>
      <color indexed="8"/>
      <name val="Calibri"/>
      <family val="2"/>
      <scheme val="minor"/>
    </font>
    <font>
      <sz val="11"/>
      <name val="Calibri"/>
      <family val="2"/>
      <scheme val="minor"/>
    </font>
    <font>
      <sz val="9"/>
      <color theme="1"/>
      <name val="Calibri"/>
      <family val="2"/>
      <scheme val="minor"/>
    </font>
    <font>
      <b/>
      <sz val="9"/>
      <name val="Calibri"/>
      <family val="2"/>
      <scheme val="minor"/>
    </font>
    <font>
      <b/>
      <sz val="16"/>
      <color theme="1"/>
      <name val="Calibri"/>
      <family val="2"/>
      <scheme val="minor"/>
    </font>
    <font>
      <i/>
      <u/>
      <sz val="10"/>
      <color theme="10"/>
      <name val="Calibri"/>
      <family val="2"/>
      <scheme val="minor"/>
    </font>
    <font>
      <b/>
      <sz val="9"/>
      <color indexed="81"/>
      <name val="Calibri"/>
      <family val="2"/>
      <scheme val="minor"/>
    </font>
    <font>
      <sz val="9"/>
      <color indexed="81"/>
      <name val="Calibri"/>
      <family val="2"/>
      <scheme val="minor"/>
    </font>
    <font>
      <sz val="10"/>
      <name val="Arial"/>
      <family val="2"/>
    </font>
    <font>
      <b/>
      <sz val="11"/>
      <color theme="1"/>
      <name val="Calibri"/>
      <family val="2"/>
      <scheme val="minor"/>
    </font>
    <font>
      <sz val="10"/>
      <color theme="3"/>
      <name val="Calibri"/>
      <family val="2"/>
      <scheme val="minor"/>
    </font>
    <font>
      <i/>
      <sz val="10"/>
      <color theme="3"/>
      <name val="Calibri"/>
      <family val="2"/>
      <scheme val="minor"/>
    </font>
    <font>
      <sz val="10"/>
      <color theme="5" tint="-0.249977111117893"/>
      <name val="Calibri"/>
      <family val="2"/>
      <scheme val="minor"/>
    </font>
    <font>
      <i/>
      <sz val="10"/>
      <color theme="5" tint="-0.249977111117893"/>
      <name val="Calibri"/>
      <family val="2"/>
      <scheme val="minor"/>
    </font>
    <font>
      <b/>
      <sz val="11"/>
      <color theme="5"/>
      <name val="Calibri"/>
      <family val="2"/>
      <scheme val="minor"/>
    </font>
    <font>
      <sz val="10"/>
      <color rgb="FF92D050"/>
      <name val="Calibri"/>
      <family val="2"/>
      <scheme val="minor"/>
    </font>
    <font>
      <i/>
      <sz val="10"/>
      <color rgb="FF92D050"/>
      <name val="Calibri"/>
      <family val="2"/>
      <scheme val="minor"/>
    </font>
    <font>
      <b/>
      <sz val="10"/>
      <color rgb="FF92D050"/>
      <name val="Calibri"/>
      <family val="2"/>
      <scheme val="minor"/>
    </font>
    <font>
      <sz val="9"/>
      <color rgb="FF92D050"/>
      <name val="Calibri"/>
      <family val="2"/>
      <scheme val="minor"/>
    </font>
    <font>
      <b/>
      <i/>
      <sz val="10"/>
      <color theme="1"/>
      <name val="Calibri"/>
      <family val="2"/>
      <scheme val="minor"/>
    </font>
    <font>
      <sz val="9"/>
      <name val="Geneva"/>
    </font>
    <font>
      <u/>
      <sz val="9"/>
      <color indexed="12"/>
      <name val="Geneva"/>
    </font>
    <font>
      <b/>
      <i/>
      <sz val="10"/>
      <name val="Calibri"/>
      <family val="2"/>
      <scheme val="minor"/>
    </font>
    <font>
      <b/>
      <sz val="9"/>
      <color theme="1"/>
      <name val="Calibri"/>
      <family val="2"/>
      <scheme val="minor"/>
    </font>
    <font>
      <b/>
      <sz val="10"/>
      <color rgb="FFFF0000"/>
      <name val="Calibri"/>
      <family val="2"/>
      <scheme val="minor"/>
    </font>
    <font>
      <sz val="8"/>
      <name val="Calibri"/>
      <family val="2"/>
      <scheme val="minor"/>
    </font>
    <font>
      <sz val="10"/>
      <color theme="6"/>
      <name val="Calibri"/>
      <family val="2"/>
      <scheme val="minor"/>
    </font>
    <font>
      <i/>
      <sz val="10"/>
      <color theme="6"/>
      <name val="Calibri"/>
      <family val="2"/>
      <scheme val="minor"/>
    </font>
    <font>
      <b/>
      <sz val="10"/>
      <color theme="6"/>
      <name val="Calibri"/>
      <family val="2"/>
      <scheme val="minor"/>
    </font>
    <font>
      <sz val="9"/>
      <color theme="6"/>
      <name val="Calibri"/>
      <family val="2"/>
      <scheme val="minor"/>
    </font>
    <font>
      <sz val="10"/>
      <color rgb="FF0070C0"/>
      <name val="Calibri"/>
      <family val="2"/>
      <scheme val="minor"/>
    </font>
    <font>
      <b/>
      <sz val="11"/>
      <name val="Calibri"/>
      <family val="2"/>
      <scheme val="minor"/>
    </font>
    <font>
      <b/>
      <sz val="11"/>
      <color theme="1"/>
      <name val="Times New Roman"/>
      <family val="1"/>
    </font>
    <font>
      <i/>
      <sz val="11"/>
      <color theme="1"/>
      <name val="Calibri"/>
      <family val="2"/>
      <scheme val="minor"/>
    </font>
    <font>
      <b/>
      <sz val="10"/>
      <name val="Arial"/>
      <family val="2"/>
    </font>
    <font>
      <i/>
      <sz val="11"/>
      <name val="Calibri"/>
      <family val="2"/>
      <scheme val="minor"/>
    </font>
    <font>
      <sz val="10"/>
      <color theme="1"/>
      <name val="Arial"/>
      <family val="2"/>
    </font>
    <font>
      <sz val="11"/>
      <color rgb="FFFF0000"/>
      <name val="Calibri"/>
      <family val="2"/>
      <scheme val="minor"/>
    </font>
    <font>
      <b/>
      <sz val="14"/>
      <color rgb="FFFF0000"/>
      <name val="Calibri"/>
      <family val="2"/>
      <scheme val="minor"/>
    </font>
    <font>
      <sz val="10"/>
      <name val="Geneva"/>
    </font>
    <font>
      <i/>
      <sz val="8"/>
      <name val="Calibri"/>
      <family val="2"/>
      <scheme val="minor"/>
    </font>
    <font>
      <sz val="8"/>
      <color theme="1"/>
      <name val="Times New Roman"/>
      <family val="1"/>
    </font>
    <font>
      <sz val="8"/>
      <color theme="1"/>
      <name val="Calibri"/>
      <family val="2"/>
      <scheme val="minor"/>
    </font>
    <font>
      <b/>
      <sz val="11"/>
      <color rgb="FFFF0000"/>
      <name val="Calibri"/>
      <family val="2"/>
      <scheme val="minor"/>
    </font>
    <font>
      <sz val="11"/>
      <color theme="1"/>
      <name val="Times New Roman"/>
      <family val="1"/>
    </font>
    <font>
      <i/>
      <sz val="11"/>
      <color theme="1"/>
      <name val="Times New Roman"/>
      <family val="1"/>
    </font>
    <font>
      <sz val="11"/>
      <name val="Times New Roman"/>
      <family val="1"/>
    </font>
    <font>
      <sz val="11"/>
      <name val="Arial"/>
      <family val="2"/>
    </font>
    <font>
      <b/>
      <sz val="11"/>
      <name val="Arial"/>
      <family val="2"/>
    </font>
    <font>
      <sz val="12"/>
      <name val="Book Antiqua"/>
      <family val="1"/>
    </font>
    <font>
      <b/>
      <sz val="12"/>
      <name val="Book Antiqua"/>
      <family val="1"/>
    </font>
    <font>
      <sz val="11"/>
      <name val="Book Antiqua"/>
      <family val="1"/>
    </font>
    <font>
      <i/>
      <sz val="11"/>
      <name val="Book Antiqua"/>
      <family val="1"/>
    </font>
    <font>
      <i/>
      <sz val="12"/>
      <name val="Book Antiqua"/>
      <family val="1"/>
    </font>
    <font>
      <sz val="10"/>
      <name val="Book Antiqua"/>
      <family val="1"/>
    </font>
    <font>
      <sz val="8"/>
      <name val="Book Antiqua"/>
      <family val="1"/>
    </font>
    <font>
      <b/>
      <vertAlign val="superscript"/>
      <sz val="9"/>
      <name val="Book Antiqua"/>
      <family val="1"/>
    </font>
    <font>
      <sz val="9"/>
      <color theme="1"/>
      <name val="Segoe UI"/>
      <family val="2"/>
    </font>
    <font>
      <i/>
      <sz val="9"/>
      <color theme="1"/>
      <name val="Segoe UI"/>
      <family val="2"/>
    </font>
    <font>
      <b/>
      <sz val="9"/>
      <color theme="1"/>
      <name val="Segoe UI"/>
      <family val="2"/>
    </font>
    <font>
      <sz val="11"/>
      <color rgb="FF1F497D"/>
      <name val="Calibri"/>
      <family val="2"/>
    </font>
    <font>
      <b/>
      <sz val="8"/>
      <color theme="1"/>
      <name val="Arial"/>
      <family val="2"/>
    </font>
    <font>
      <sz val="8"/>
      <name val="Arial"/>
      <family val="2"/>
    </font>
    <font>
      <b/>
      <sz val="8"/>
      <name val="Arial"/>
      <family val="2"/>
    </font>
    <font>
      <sz val="8"/>
      <name val="Arial"/>
      <family val="2"/>
    </font>
    <font>
      <sz val="14"/>
      <name val="Calibri"/>
      <family val="2"/>
      <scheme val="minor"/>
    </font>
  </fonts>
  <fills count="45">
    <fill>
      <patternFill patternType="none"/>
    </fill>
    <fill>
      <patternFill patternType="gray125"/>
    </fill>
    <fill>
      <patternFill patternType="solid">
        <fgColor rgb="FF92D050"/>
        <bgColor indexed="64"/>
      </patternFill>
    </fill>
    <fill>
      <patternFill patternType="solid">
        <fgColor indexed="42"/>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rgb="FFFFFF00"/>
        <bgColor indexed="64"/>
      </patternFill>
    </fill>
    <fill>
      <patternFill patternType="solid">
        <fgColor theme="3" tint="0.59999389629810485"/>
        <bgColor indexed="64"/>
      </patternFill>
    </fill>
    <fill>
      <patternFill patternType="solid">
        <fgColor rgb="FFC6EFCE"/>
      </patternFill>
    </fill>
    <fill>
      <patternFill patternType="solid">
        <fgColor theme="5" tint="0.59999389629810485"/>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FFC7CE"/>
      </patternFill>
    </fill>
    <fill>
      <patternFill patternType="solid">
        <fgColor rgb="FFFFEB9C"/>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79998168889431442"/>
        <bgColor indexed="64"/>
      </patternFill>
    </fill>
    <fill>
      <patternFill patternType="solid">
        <fgColor theme="5"/>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2"/>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2" tint="-0.499984740745262"/>
        <bgColor indexed="64"/>
      </patternFill>
    </fill>
    <fill>
      <patternFill patternType="solid">
        <fgColor rgb="FF00B0F0"/>
        <bgColor indexed="64"/>
      </patternFill>
    </fill>
    <fill>
      <patternFill patternType="solid">
        <fgColor theme="2" tint="-0.249977111117893"/>
        <bgColor indexed="64"/>
      </patternFill>
    </fill>
    <fill>
      <patternFill patternType="solid">
        <fgColor rgb="FFFFC000"/>
        <bgColor indexed="64"/>
      </patternFill>
    </fill>
    <fill>
      <patternFill patternType="solid">
        <fgColor theme="4" tint="0.39997558519241921"/>
        <bgColor indexed="64"/>
      </patternFill>
    </fill>
    <fill>
      <patternFill patternType="solid">
        <fgColor theme="0" tint="-0.34998626667073579"/>
        <bgColor indexed="64"/>
      </patternFill>
    </fill>
    <fill>
      <patternFill patternType="solid">
        <fgColor theme="8" tint="0.59999389629810485"/>
        <bgColor indexed="64"/>
      </patternFill>
    </fill>
    <fill>
      <patternFill patternType="solid">
        <fgColor theme="9"/>
        <bgColor indexed="64"/>
      </patternFill>
    </fill>
    <fill>
      <patternFill patternType="solid">
        <fgColor theme="9" tint="0.59999389629810485"/>
        <bgColor indexed="64"/>
      </patternFill>
    </fill>
    <fill>
      <patternFill patternType="solid">
        <fgColor theme="8"/>
        <bgColor indexed="64"/>
      </patternFill>
    </fill>
    <fill>
      <patternFill patternType="solid">
        <fgColor theme="5" tint="0.39997558519241921"/>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theme="8" tint="0.79998168889431442"/>
        <bgColor rgb="FF000000"/>
      </patternFill>
    </fill>
  </fills>
  <borders count="16">
    <border>
      <left/>
      <right/>
      <top/>
      <bottom/>
      <diagonal/>
    </border>
    <border>
      <left/>
      <right/>
      <top style="thin">
        <color indexed="64"/>
      </top>
      <bottom style="double">
        <color indexed="64"/>
      </bottom>
      <diagonal/>
    </border>
    <border>
      <left/>
      <right/>
      <top style="thin">
        <color indexed="64"/>
      </top>
      <bottom style="medium">
        <color indexed="64"/>
      </bottom>
      <diagonal/>
    </border>
    <border>
      <left/>
      <right/>
      <top/>
      <bottom style="medium">
        <color indexed="64"/>
      </bottom>
      <diagonal/>
    </border>
    <border>
      <left style="thin">
        <color auto="1"/>
      </left>
      <right/>
      <top/>
      <bottom/>
      <diagonal/>
    </border>
    <border>
      <left style="thin">
        <color indexed="64"/>
      </left>
      <right style="thin">
        <color indexed="64"/>
      </right>
      <top/>
      <bottom/>
      <diagonal/>
    </border>
    <border>
      <left/>
      <right/>
      <top style="thin">
        <color indexed="64"/>
      </top>
      <bottom/>
      <diagonal/>
    </border>
    <border>
      <left/>
      <right/>
      <top style="medium">
        <color indexed="64"/>
      </top>
      <bottom/>
      <diagonal/>
    </border>
    <border>
      <left/>
      <right/>
      <top style="medium">
        <color indexed="64"/>
      </top>
      <bottom style="medium">
        <color indexed="64"/>
      </bottom>
      <diagonal/>
    </border>
    <border>
      <left/>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12">
    <xf numFmtId="0" fontId="0" fillId="0" borderId="0"/>
    <xf numFmtId="0" fontId="5" fillId="8" borderId="0" applyNumberFormat="0" applyBorder="0" applyAlignment="0" applyProtection="0"/>
    <xf numFmtId="0" fontId="6" fillId="0" borderId="0" applyNumberFormat="0" applyFill="0" applyBorder="0" applyAlignment="0" applyProtection="0"/>
    <xf numFmtId="0" fontId="8" fillId="14" borderId="0" applyNumberFormat="0" applyBorder="0" applyAlignment="0" applyProtection="0"/>
    <xf numFmtId="0" fontId="9"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28" fillId="0" borderId="0"/>
    <xf numFmtId="0" fontId="40" fillId="0" borderId="0"/>
    <xf numFmtId="0" fontId="41" fillId="0" borderId="0" applyNumberFormat="0" applyFill="0" applyBorder="0" applyAlignment="0" applyProtection="0">
      <alignment vertical="top"/>
      <protection locked="0"/>
    </xf>
    <xf numFmtId="0" fontId="59" fillId="0" borderId="0"/>
    <xf numFmtId="43" fontId="7" fillId="0" borderId="0" applyFont="0" applyFill="0" applyBorder="0" applyAlignment="0" applyProtection="0"/>
  </cellStyleXfs>
  <cellXfs count="722">
    <xf numFmtId="0" fontId="0" fillId="0" borderId="0" xfId="0"/>
    <xf numFmtId="0" fontId="10" fillId="0" borderId="0" xfId="0" applyFont="1" applyFill="1"/>
    <xf numFmtId="0" fontId="10" fillId="0" borderId="0" xfId="0" applyFont="1"/>
    <xf numFmtId="0" fontId="11" fillId="0" borderId="0" xfId="0" applyFont="1"/>
    <xf numFmtId="0" fontId="11" fillId="0" borderId="0" xfId="0" applyFont="1" applyFill="1" applyAlignment="1">
      <alignment horizontal="center"/>
    </xf>
    <xf numFmtId="0" fontId="11" fillId="0" borderId="0" xfId="0" applyFont="1" applyFill="1"/>
    <xf numFmtId="0" fontId="11" fillId="5" borderId="0" xfId="0" applyFont="1" applyFill="1"/>
    <xf numFmtId="0" fontId="11" fillId="0" borderId="0" xfId="0" applyFont="1" applyBorder="1"/>
    <xf numFmtId="0" fontId="12" fillId="3" borderId="0" xfId="0" applyFont="1" applyFill="1" applyBorder="1"/>
    <xf numFmtId="0" fontId="10" fillId="0" borderId="0" xfId="0" applyFont="1" applyBorder="1"/>
    <xf numFmtId="0" fontId="15" fillId="5" borderId="0" xfId="4" applyFont="1" applyFill="1" applyBorder="1" applyAlignment="1">
      <alignment horizontal="left" vertical="top"/>
    </xf>
    <xf numFmtId="0" fontId="10" fillId="0" borderId="0" xfId="0" applyFont="1" applyFill="1" applyBorder="1"/>
    <xf numFmtId="0" fontId="15" fillId="0" borderId="0" xfId="0" applyFont="1" applyFill="1"/>
    <xf numFmtId="0" fontId="15" fillId="0" borderId="0" xfId="0" applyFont="1" applyFill="1" applyBorder="1"/>
    <xf numFmtId="0" fontId="15" fillId="0" borderId="0" xfId="0" applyFont="1" applyBorder="1"/>
    <xf numFmtId="165" fontId="10" fillId="0" borderId="0" xfId="0" applyNumberFormat="1" applyFont="1" applyFill="1" applyBorder="1"/>
    <xf numFmtId="165" fontId="10" fillId="0" borderId="0" xfId="0" applyNumberFormat="1" applyFont="1" applyFill="1"/>
    <xf numFmtId="0" fontId="15" fillId="0" borderId="0" xfId="0" applyFont="1"/>
    <xf numFmtId="0" fontId="10" fillId="0" borderId="0" xfId="0" applyFont="1" applyFill="1" applyAlignment="1">
      <alignment horizontal="center"/>
    </xf>
    <xf numFmtId="0" fontId="15" fillId="5" borderId="0" xfId="4" applyFont="1" applyFill="1"/>
    <xf numFmtId="0" fontId="15" fillId="4" borderId="0" xfId="0" applyFont="1" applyFill="1"/>
    <xf numFmtId="0" fontId="10" fillId="0" borderId="0" xfId="5" applyFont="1" applyFill="1"/>
    <xf numFmtId="0" fontId="15" fillId="5" borderId="0" xfId="0" applyFont="1" applyFill="1"/>
    <xf numFmtId="164" fontId="17" fillId="0" borderId="0" xfId="0" applyNumberFormat="1" applyFont="1"/>
    <xf numFmtId="0" fontId="10" fillId="0" borderId="0" xfId="0" applyFont="1" applyAlignment="1">
      <alignment vertical="center"/>
    </xf>
    <xf numFmtId="0" fontId="19" fillId="0" borderId="0" xfId="0" applyFont="1" applyFill="1" applyAlignment="1">
      <alignment vertical="center"/>
    </xf>
    <xf numFmtId="0" fontId="15" fillId="2" borderId="0" xfId="0" applyFont="1" applyFill="1"/>
    <xf numFmtId="0" fontId="10" fillId="0" borderId="0" xfId="0" applyFont="1" applyFill="1" applyAlignment="1">
      <alignment vertical="center"/>
    </xf>
    <xf numFmtId="0" fontId="14" fillId="0" borderId="0" xfId="3" applyFont="1" applyFill="1"/>
    <xf numFmtId="0" fontId="15" fillId="9" borderId="0" xfId="0" applyFont="1" applyFill="1"/>
    <xf numFmtId="0" fontId="19" fillId="0" borderId="0" xfId="0" applyFont="1" applyFill="1" applyAlignment="1">
      <alignment horizontal="left"/>
    </xf>
    <xf numFmtId="0" fontId="15" fillId="13" borderId="0" xfId="0" applyFont="1" applyFill="1"/>
    <xf numFmtId="0" fontId="10" fillId="0" borderId="0" xfId="0" applyNumberFormat="1" applyFont="1"/>
    <xf numFmtId="0" fontId="20" fillId="0" borderId="0" xfId="0" applyFont="1" applyFill="1" applyBorder="1" applyAlignment="1">
      <alignment wrapText="1"/>
    </xf>
    <xf numFmtId="0" fontId="10" fillId="0" borderId="0" xfId="0" applyFont="1" applyFill="1" applyAlignment="1">
      <alignment horizontal="left"/>
    </xf>
    <xf numFmtId="0" fontId="10" fillId="11" borderId="0" xfId="0" applyFont="1" applyFill="1"/>
    <xf numFmtId="0" fontId="15" fillId="11" borderId="0" xfId="0" applyFont="1" applyFill="1"/>
    <xf numFmtId="0" fontId="15" fillId="10" borderId="0" xfId="0" applyFont="1" applyFill="1"/>
    <xf numFmtId="0" fontId="15" fillId="7" borderId="0" xfId="0" applyFont="1" applyFill="1"/>
    <xf numFmtId="0" fontId="10" fillId="5" borderId="0" xfId="0" applyFont="1" applyFill="1"/>
    <xf numFmtId="165" fontId="10" fillId="12" borderId="0" xfId="0" applyNumberFormat="1" applyFont="1" applyFill="1"/>
    <xf numFmtId="0" fontId="10" fillId="17" borderId="0" xfId="6" applyFont="1"/>
    <xf numFmtId="0" fontId="15" fillId="0" borderId="0" xfId="0" applyFont="1" applyFill="1" applyAlignment="1">
      <alignment horizontal="center"/>
    </xf>
    <xf numFmtId="164" fontId="16" fillId="0" borderId="0" xfId="0" applyNumberFormat="1" applyFont="1"/>
    <xf numFmtId="0" fontId="12" fillId="0" borderId="0" xfId="0" applyFont="1" applyFill="1"/>
    <xf numFmtId="0" fontId="12" fillId="0" borderId="0" xfId="4" applyFont="1" applyFill="1" applyBorder="1" applyAlignment="1">
      <alignment horizontal="left" wrapText="1"/>
    </xf>
    <xf numFmtId="0" fontId="0" fillId="0" borderId="0" xfId="0" applyFont="1" applyBorder="1"/>
    <xf numFmtId="0" fontId="21" fillId="0" borderId="0" xfId="0" applyFont="1" applyBorder="1"/>
    <xf numFmtId="0" fontId="21" fillId="0" borderId="0" xfId="0" applyFont="1"/>
    <xf numFmtId="0" fontId="0" fillId="0" borderId="0" xfId="0" applyFont="1" applyFill="1"/>
    <xf numFmtId="0" fontId="15" fillId="0" borderId="0" xfId="4" applyFont="1" applyFill="1" applyBorder="1" applyAlignment="1">
      <alignment horizontal="left" vertical="top"/>
    </xf>
    <xf numFmtId="0" fontId="15" fillId="0" borderId="0" xfId="4" applyFont="1" applyFill="1"/>
    <xf numFmtId="0" fontId="21" fillId="0" borderId="0" xfId="0" applyFont="1" applyFill="1"/>
    <xf numFmtId="0" fontId="15" fillId="0" borderId="0" xfId="1" applyFont="1" applyFill="1" applyBorder="1" applyAlignment="1">
      <alignment horizontal="left" vertical="top"/>
    </xf>
    <xf numFmtId="0" fontId="0" fillId="0" borderId="0" xfId="0" applyFill="1"/>
    <xf numFmtId="0" fontId="10" fillId="0" borderId="1" xfId="0" applyFont="1" applyBorder="1"/>
    <xf numFmtId="0" fontId="15" fillId="0" borderId="1" xfId="0" applyFont="1" applyBorder="1"/>
    <xf numFmtId="0" fontId="15" fillId="0" borderId="1" xfId="0" applyFont="1" applyFill="1" applyBorder="1" applyAlignment="1">
      <alignment horizontal="center"/>
    </xf>
    <xf numFmtId="0" fontId="15" fillId="0" borderId="1" xfId="0" applyFont="1" applyFill="1" applyBorder="1" applyAlignment="1">
      <alignment horizontal="left"/>
    </xf>
    <xf numFmtId="0" fontId="15" fillId="0" borderId="1" xfId="0" applyFont="1" applyFill="1" applyBorder="1"/>
    <xf numFmtId="0" fontId="18" fillId="0" borderId="0" xfId="0" applyFont="1" applyFill="1"/>
    <xf numFmtId="0" fontId="19" fillId="0" borderId="0" xfId="0" applyFont="1" applyFill="1"/>
    <xf numFmtId="0" fontId="0" fillId="0" borderId="0" xfId="0"/>
    <xf numFmtId="0" fontId="10" fillId="19" borderId="0" xfId="0" applyFont="1" applyFill="1"/>
    <xf numFmtId="0" fontId="29" fillId="0" borderId="0" xfId="0" applyFont="1"/>
    <xf numFmtId="0" fontId="29" fillId="6" borderId="0" xfId="0" applyFont="1" applyFill="1"/>
    <xf numFmtId="0" fontId="29" fillId="0" borderId="0" xfId="0" applyFont="1" applyAlignment="1">
      <alignment horizontal="center"/>
    </xf>
    <xf numFmtId="0" fontId="0" fillId="0" borderId="0" xfId="0" applyAlignment="1">
      <alignment horizontal="center"/>
    </xf>
    <xf numFmtId="0" fontId="0" fillId="6" borderId="0" xfId="0" applyFill="1" applyAlignment="1">
      <alignment horizontal="center"/>
    </xf>
    <xf numFmtId="11" fontId="0" fillId="0" borderId="0" xfId="0" applyNumberFormat="1" applyAlignment="1">
      <alignment horizontal="center"/>
    </xf>
    <xf numFmtId="0" fontId="30" fillId="0" borderId="0" xfId="0" applyFont="1"/>
    <xf numFmtId="0" fontId="30" fillId="0" borderId="0" xfId="0" applyFont="1" applyFill="1" applyAlignment="1">
      <alignment horizontal="center"/>
    </xf>
    <xf numFmtId="0" fontId="30" fillId="0" borderId="0" xfId="0" applyFont="1" applyFill="1" applyAlignment="1">
      <alignment horizontal="left"/>
    </xf>
    <xf numFmtId="0" fontId="30" fillId="0" borderId="0" xfId="0" applyFont="1" applyFill="1"/>
    <xf numFmtId="164" fontId="10" fillId="0" borderId="0" xfId="0" applyNumberFormat="1" applyFont="1"/>
    <xf numFmtId="164" fontId="10" fillId="0" borderId="0" xfId="0" applyNumberFormat="1" applyFont="1" applyAlignment="1">
      <alignment horizontal="center"/>
    </xf>
    <xf numFmtId="164" fontId="10" fillId="0" borderId="0" xfId="0" applyNumberFormat="1" applyFont="1" applyFill="1"/>
    <xf numFmtId="164" fontId="11" fillId="0" borderId="0" xfId="0" applyNumberFormat="1" applyFont="1"/>
    <xf numFmtId="164" fontId="12" fillId="0" borderId="0" xfId="0" applyNumberFormat="1" applyFont="1" applyFill="1" applyBorder="1"/>
    <xf numFmtId="164" fontId="11" fillId="0" borderId="0" xfId="0" applyNumberFormat="1" applyFont="1" applyFill="1"/>
    <xf numFmtId="164" fontId="12" fillId="5" borderId="0" xfId="4" applyNumberFormat="1" applyFont="1" applyFill="1" applyBorder="1" applyAlignment="1">
      <alignment horizontal="left" wrapText="1"/>
    </xf>
    <xf numFmtId="164" fontId="12" fillId="5" borderId="0" xfId="1" applyNumberFormat="1" applyFont="1" applyFill="1" applyBorder="1" applyAlignment="1">
      <alignment horizontal="left" wrapText="1"/>
    </xf>
    <xf numFmtId="164" fontId="10" fillId="0" borderId="0" xfId="0" applyNumberFormat="1" applyFont="1" applyBorder="1"/>
    <xf numFmtId="164" fontId="10" fillId="0" borderId="0" xfId="0" applyNumberFormat="1" applyFont="1" applyFill="1" applyBorder="1"/>
    <xf numFmtId="164" fontId="15" fillId="0" borderId="0" xfId="0" applyNumberFormat="1" applyFont="1" applyFill="1"/>
    <xf numFmtId="164" fontId="11" fillId="0" borderId="0" xfId="0" applyNumberFormat="1" applyFont="1" applyBorder="1"/>
    <xf numFmtId="164" fontId="10" fillId="0" borderId="0" xfId="0" applyNumberFormat="1" applyFont="1" applyBorder="1" applyAlignment="1"/>
    <xf numFmtId="164" fontId="10" fillId="0" borderId="0" xfId="0" applyNumberFormat="1" applyFont="1" applyFill="1" applyBorder="1" applyAlignment="1">
      <alignment horizontal="center"/>
    </xf>
    <xf numFmtId="164" fontId="15" fillId="0" borderId="0" xfId="0" applyNumberFormat="1" applyFont="1" applyBorder="1"/>
    <xf numFmtId="164" fontId="16" fillId="0" borderId="0" xfId="0" applyNumberFormat="1" applyFont="1" applyBorder="1"/>
    <xf numFmtId="164" fontId="22" fillId="0" borderId="0" xfId="0" applyNumberFormat="1" applyFont="1" applyBorder="1"/>
    <xf numFmtId="164" fontId="23" fillId="0" borderId="0" xfId="0" applyNumberFormat="1" applyFont="1" applyFill="1" applyBorder="1"/>
    <xf numFmtId="164" fontId="22" fillId="0" borderId="0" xfId="0" applyNumberFormat="1" applyFont="1"/>
    <xf numFmtId="164" fontId="15" fillId="0" borderId="0" xfId="0" applyNumberFormat="1" applyFont="1"/>
    <xf numFmtId="164" fontId="10" fillId="0" borderId="0" xfId="0" applyNumberFormat="1" applyFont="1" applyFill="1" applyAlignment="1">
      <alignment horizontal="center"/>
    </xf>
    <xf numFmtId="164" fontId="0" fillId="0" borderId="0" xfId="0" applyNumberFormat="1"/>
    <xf numFmtId="164" fontId="16" fillId="0" borderId="0" xfId="0" applyNumberFormat="1" applyFont="1" applyFill="1"/>
    <xf numFmtId="164" fontId="0" fillId="0" borderId="0" xfId="0" applyNumberFormat="1" applyFill="1"/>
    <xf numFmtId="164" fontId="22" fillId="0" borderId="0" xfId="0" applyNumberFormat="1" applyFont="1" applyFill="1"/>
    <xf numFmtId="164" fontId="17" fillId="0" borderId="0" xfId="0" applyNumberFormat="1" applyFont="1" applyFill="1" applyAlignment="1">
      <alignment horizontal="center"/>
    </xf>
    <xf numFmtId="164" fontId="17" fillId="0" borderId="0" xfId="0" applyNumberFormat="1" applyFont="1" applyFill="1"/>
    <xf numFmtId="164" fontId="17" fillId="0" borderId="0" xfId="0" applyNumberFormat="1" applyFont="1" applyAlignment="1">
      <alignment horizontal="center" vertical="center"/>
    </xf>
    <xf numFmtId="164" fontId="10" fillId="17" borderId="0" xfId="6" applyNumberFormat="1" applyFont="1"/>
    <xf numFmtId="164" fontId="10" fillId="19" borderId="0" xfId="0" applyNumberFormat="1" applyFont="1" applyFill="1"/>
    <xf numFmtId="164" fontId="22" fillId="19" borderId="0" xfId="0" applyNumberFormat="1" applyFont="1" applyFill="1"/>
    <xf numFmtId="164" fontId="10" fillId="18" borderId="0" xfId="0" applyNumberFormat="1" applyFont="1" applyFill="1"/>
    <xf numFmtId="164" fontId="22" fillId="18" borderId="0" xfId="0" applyNumberFormat="1" applyFont="1" applyFill="1"/>
    <xf numFmtId="164" fontId="10" fillId="0" borderId="0" xfId="6" applyNumberFormat="1" applyFont="1" applyFill="1"/>
    <xf numFmtId="164" fontId="7" fillId="0" borderId="0" xfId="6" applyNumberFormat="1" applyFill="1"/>
    <xf numFmtId="164" fontId="15" fillId="0" borderId="1" xfId="0" applyNumberFormat="1" applyFont="1" applyBorder="1"/>
    <xf numFmtId="164" fontId="15" fillId="0" borderId="1" xfId="0" applyNumberFormat="1" applyFont="1" applyFill="1" applyBorder="1"/>
    <xf numFmtId="164" fontId="10" fillId="0" borderId="1" xfId="0" applyNumberFormat="1" applyFont="1" applyBorder="1"/>
    <xf numFmtId="164" fontId="30" fillId="0" borderId="0" xfId="0" applyNumberFormat="1" applyFont="1"/>
    <xf numFmtId="164" fontId="30" fillId="0" borderId="0" xfId="0" applyNumberFormat="1" applyFont="1" applyFill="1"/>
    <xf numFmtId="1" fontId="11" fillId="0" borderId="0" xfId="0" applyNumberFormat="1" applyFont="1"/>
    <xf numFmtId="1" fontId="11" fillId="0" borderId="0" xfId="0" applyNumberFormat="1" applyFont="1" applyBorder="1" applyAlignment="1">
      <alignment horizontal="center"/>
    </xf>
    <xf numFmtId="1" fontId="11" fillId="0" borderId="0" xfId="0" applyNumberFormat="1" applyFont="1" applyFill="1" applyBorder="1" applyAlignment="1">
      <alignment horizontal="center"/>
    </xf>
    <xf numFmtId="1" fontId="11" fillId="0" borderId="0" xfId="0" applyNumberFormat="1" applyFont="1" applyAlignment="1">
      <alignment horizontal="center"/>
    </xf>
    <xf numFmtId="1" fontId="10" fillId="0" borderId="0" xfId="0" applyNumberFormat="1" applyFont="1"/>
    <xf numFmtId="1" fontId="12" fillId="0" borderId="0" xfId="0" applyNumberFormat="1" applyFont="1" applyFill="1" applyBorder="1" applyAlignment="1">
      <alignment horizontal="center"/>
    </xf>
    <xf numFmtId="1" fontId="11" fillId="5" borderId="0" xfId="0" applyNumberFormat="1" applyFont="1" applyFill="1" applyBorder="1" applyAlignment="1">
      <alignment horizontal="center"/>
    </xf>
    <xf numFmtId="1" fontId="13" fillId="0" borderId="0" xfId="3" applyNumberFormat="1" applyFont="1" applyFill="1" applyBorder="1" applyAlignment="1">
      <alignment horizontal="center"/>
    </xf>
    <xf numFmtId="1" fontId="11" fillId="5" borderId="0" xfId="0" applyNumberFormat="1" applyFont="1" applyFill="1"/>
    <xf numFmtId="1" fontId="12" fillId="5" borderId="0" xfId="0" applyNumberFormat="1" applyFont="1" applyFill="1" applyAlignment="1">
      <alignment horizontal="center"/>
    </xf>
    <xf numFmtId="1" fontId="11" fillId="5" borderId="0" xfId="0" applyNumberFormat="1" applyFont="1" applyFill="1" applyAlignment="1">
      <alignment horizontal="center"/>
    </xf>
    <xf numFmtId="1" fontId="15" fillId="5" borderId="0" xfId="1" applyNumberFormat="1" applyFont="1" applyFill="1" applyBorder="1" applyAlignment="1">
      <alignment horizontal="left" vertical="top"/>
    </xf>
    <xf numFmtId="0" fontId="24" fillId="0" borderId="0" xfId="0" applyNumberFormat="1" applyFont="1" applyFill="1" applyAlignment="1">
      <alignment horizontal="left"/>
    </xf>
    <xf numFmtId="0" fontId="10" fillId="0" borderId="0" xfId="0" applyNumberFormat="1" applyFont="1" applyFill="1" applyAlignment="1">
      <alignment horizontal="left"/>
    </xf>
    <xf numFmtId="0" fontId="10" fillId="0" borderId="0" xfId="0" applyNumberFormat="1" applyFont="1" applyFill="1"/>
    <xf numFmtId="0" fontId="11" fillId="0" borderId="0" xfId="0" applyNumberFormat="1" applyFont="1"/>
    <xf numFmtId="0" fontId="11" fillId="0" borderId="0" xfId="0" applyNumberFormat="1" applyFont="1" applyFill="1" applyAlignment="1">
      <alignment horizontal="center"/>
    </xf>
    <xf numFmtId="0" fontId="11" fillId="0" borderId="0" xfId="0" applyNumberFormat="1" applyFont="1" applyFill="1" applyAlignment="1">
      <alignment horizontal="left"/>
    </xf>
    <xf numFmtId="0" fontId="11" fillId="0" borderId="0" xfId="0" applyNumberFormat="1" applyFont="1" applyFill="1"/>
    <xf numFmtId="1" fontId="11" fillId="6" borderId="0" xfId="0" applyNumberFormat="1" applyFont="1" applyFill="1" applyBorder="1" applyAlignment="1">
      <alignment horizontal="center"/>
    </xf>
    <xf numFmtId="0" fontId="29" fillId="0" borderId="0" xfId="0" applyFont="1" applyAlignment="1">
      <alignment horizontal="left" textRotation="45"/>
    </xf>
    <xf numFmtId="0" fontId="29" fillId="0" borderId="0" xfId="0" applyFont="1" applyAlignment="1">
      <alignment horizontal="left" textRotation="45" wrapText="1"/>
    </xf>
    <xf numFmtId="0" fontId="34" fillId="0" borderId="0" xfId="0" applyFont="1"/>
    <xf numFmtId="0" fontId="34" fillId="0" borderId="0" xfId="0" applyFont="1" applyAlignment="1">
      <alignment horizontal="center"/>
    </xf>
    <xf numFmtId="0" fontId="34" fillId="6" borderId="0" xfId="0" applyFont="1" applyFill="1" applyAlignment="1">
      <alignment horizontal="center"/>
    </xf>
    <xf numFmtId="0" fontId="29" fillId="18" borderId="0" xfId="0" applyFont="1" applyFill="1" applyAlignment="1">
      <alignment horizontal="left" textRotation="45" wrapText="1"/>
    </xf>
    <xf numFmtId="0" fontId="34" fillId="18" borderId="0" xfId="0" applyFont="1" applyFill="1" applyAlignment="1">
      <alignment horizontal="center"/>
    </xf>
    <xf numFmtId="0" fontId="0" fillId="18" borderId="0" xfId="0" applyFill="1" applyAlignment="1">
      <alignment horizontal="center"/>
    </xf>
    <xf numFmtId="0" fontId="34" fillId="18" borderId="0" xfId="0" applyFont="1" applyFill="1"/>
    <xf numFmtId="0" fontId="24" fillId="0" borderId="0" xfId="0" applyFont="1" applyFill="1"/>
    <xf numFmtId="0" fontId="29" fillId="0" borderId="0" xfId="0" applyFont="1" applyFill="1"/>
    <xf numFmtId="0" fontId="0" fillId="0" borderId="0" xfId="0" applyFill="1" applyAlignment="1">
      <alignment horizontal="center"/>
    </xf>
    <xf numFmtId="0" fontId="34" fillId="0" borderId="0" xfId="0" applyFont="1" applyFill="1"/>
    <xf numFmtId="0" fontId="29" fillId="18" borderId="0" xfId="0" applyFont="1" applyFill="1"/>
    <xf numFmtId="0" fontId="29" fillId="21" borderId="0" xfId="0" applyFont="1" applyFill="1"/>
    <xf numFmtId="0" fontId="0" fillId="20" borderId="0" xfId="0" applyFill="1"/>
    <xf numFmtId="164" fontId="10" fillId="5" borderId="0" xfId="0" applyNumberFormat="1" applyFont="1" applyFill="1"/>
    <xf numFmtId="0" fontId="35" fillId="0" borderId="0" xfId="0" applyFont="1"/>
    <xf numFmtId="0" fontId="35" fillId="0" borderId="0" xfId="0" applyFont="1" applyFill="1"/>
    <xf numFmtId="0" fontId="35" fillId="0" borderId="0" xfId="4" applyFont="1" applyFill="1"/>
    <xf numFmtId="164" fontId="35" fillId="0" borderId="0" xfId="0" applyNumberFormat="1" applyFont="1"/>
    <xf numFmtId="164" fontId="35" fillId="0" borderId="0" xfId="0" applyNumberFormat="1" applyFont="1" applyFill="1"/>
    <xf numFmtId="164" fontId="37" fillId="0" borderId="0" xfId="0" applyNumberFormat="1" applyFont="1"/>
    <xf numFmtId="164" fontId="38" fillId="0" borderId="0" xfId="0" applyNumberFormat="1" applyFont="1"/>
    <xf numFmtId="164" fontId="35" fillId="0" borderId="0" xfId="0" applyNumberFormat="1" applyFont="1" applyFill="1" applyAlignment="1">
      <alignment horizontal="center"/>
    </xf>
    <xf numFmtId="0" fontId="35" fillId="5" borderId="0" xfId="4" applyFont="1" applyFill="1"/>
    <xf numFmtId="0" fontId="35" fillId="0" borderId="0" xfId="3" applyFont="1" applyFill="1"/>
    <xf numFmtId="165" fontId="11" fillId="0" borderId="0" xfId="0" applyNumberFormat="1" applyFont="1" applyFill="1"/>
    <xf numFmtId="0" fontId="11" fillId="0" borderId="0" xfId="4" applyFont="1" applyFill="1"/>
    <xf numFmtId="164" fontId="29" fillId="0" borderId="0" xfId="0" applyNumberFormat="1" applyFont="1"/>
    <xf numFmtId="164" fontId="11" fillId="0" borderId="0" xfId="0" applyNumberFormat="1" applyFont="1" applyFill="1" applyAlignment="1">
      <alignment horizontal="center"/>
    </xf>
    <xf numFmtId="0" fontId="18" fillId="0" borderId="0" xfId="0" applyFont="1" applyFill="1" applyBorder="1"/>
    <xf numFmtId="0" fontId="12" fillId="0" borderId="0" xfId="0" applyFont="1"/>
    <xf numFmtId="0" fontId="12" fillId="10" borderId="0" xfId="0" applyFont="1" applyFill="1"/>
    <xf numFmtId="0" fontId="12" fillId="0" borderId="0" xfId="4" applyFont="1" applyFill="1" applyBorder="1" applyAlignment="1">
      <alignment horizontal="left" vertical="top"/>
    </xf>
    <xf numFmtId="164" fontId="12" fillId="0" borderId="0" xfId="0" applyNumberFormat="1" applyFont="1"/>
    <xf numFmtId="164" fontId="43" fillId="0" borderId="0" xfId="0" applyNumberFormat="1" applyFont="1"/>
    <xf numFmtId="0" fontId="12" fillId="0" borderId="0" xfId="1" applyFont="1" applyFill="1" applyBorder="1" applyAlignment="1">
      <alignment horizontal="left" vertical="top"/>
    </xf>
    <xf numFmtId="165" fontId="11" fillId="12" borderId="0" xfId="0" applyNumberFormat="1" applyFont="1" applyFill="1"/>
    <xf numFmtId="164" fontId="44" fillId="0" borderId="0" xfId="0" applyNumberFormat="1" applyFont="1" applyFill="1"/>
    <xf numFmtId="164" fontId="44" fillId="0" borderId="0" xfId="0" applyNumberFormat="1" applyFont="1"/>
    <xf numFmtId="0" fontId="12" fillId="0" borderId="0" xfId="4" applyFont="1" applyFill="1"/>
    <xf numFmtId="0" fontId="10" fillId="22" borderId="0" xfId="0" applyFont="1" applyFill="1"/>
    <xf numFmtId="0" fontId="15" fillId="22" borderId="0" xfId="0" applyFont="1" applyFill="1"/>
    <xf numFmtId="164" fontId="15" fillId="22" borderId="0" xfId="0" applyNumberFormat="1" applyFont="1" applyFill="1"/>
    <xf numFmtId="164" fontId="10" fillId="22" borderId="0" xfId="0" applyNumberFormat="1" applyFont="1" applyFill="1"/>
    <xf numFmtId="164" fontId="16" fillId="22" borderId="0" xfId="0" applyNumberFormat="1" applyFont="1" applyFill="1"/>
    <xf numFmtId="164" fontId="0" fillId="22" borderId="0" xfId="0" applyNumberFormat="1" applyFill="1"/>
    <xf numFmtId="164" fontId="10" fillId="22" borderId="0" xfId="0" applyNumberFormat="1" applyFont="1" applyFill="1" applyAlignment="1">
      <alignment horizontal="center"/>
    </xf>
    <xf numFmtId="0" fontId="19" fillId="0" borderId="0" xfId="0" applyNumberFormat="1" applyFont="1" applyFill="1"/>
    <xf numFmtId="0" fontId="15" fillId="0" borderId="0" xfId="4" applyFont="1" applyFill="1" applyBorder="1" applyAlignment="1">
      <alignment horizontal="center"/>
    </xf>
    <xf numFmtId="0" fontId="19" fillId="0" borderId="0" xfId="0" applyFont="1" applyFill="1" applyBorder="1"/>
    <xf numFmtId="0" fontId="15" fillId="0" borderId="0" xfId="0" applyFont="1" applyFill="1" applyBorder="1" applyAlignment="1">
      <alignment horizontal="center"/>
    </xf>
    <xf numFmtId="0" fontId="15" fillId="0" borderId="0" xfId="4" applyFont="1" applyFill="1" applyAlignment="1">
      <alignment horizontal="center"/>
    </xf>
    <xf numFmtId="0" fontId="17" fillId="0" borderId="0" xfId="0" applyFont="1" applyFill="1" applyAlignment="1">
      <alignment horizontal="center"/>
    </xf>
    <xf numFmtId="0" fontId="14" fillId="0" borderId="0" xfId="3" applyFont="1" applyFill="1" applyAlignment="1">
      <alignment horizontal="center"/>
    </xf>
    <xf numFmtId="0" fontId="17" fillId="0" borderId="0" xfId="4" applyFont="1" applyFill="1" applyBorder="1" applyAlignment="1">
      <alignment horizontal="left" vertical="top"/>
    </xf>
    <xf numFmtId="0" fontId="11" fillId="0" borderId="0" xfId="0" applyFont="1" applyFill="1" applyBorder="1"/>
    <xf numFmtId="0" fontId="39" fillId="0" borderId="0" xfId="0" applyFont="1" applyFill="1"/>
    <xf numFmtId="0" fontId="35" fillId="0" borderId="0" xfId="0" applyFont="1" applyFill="1" applyAlignment="1">
      <alignment horizontal="center"/>
    </xf>
    <xf numFmtId="0" fontId="35" fillId="0" borderId="0" xfId="0" applyFont="1" applyFill="1" applyBorder="1"/>
    <xf numFmtId="0" fontId="36" fillId="0" borderId="0" xfId="0" applyFont="1" applyFill="1"/>
    <xf numFmtId="0" fontId="14" fillId="0" borderId="0" xfId="3" applyFont="1" applyFill="1" applyBorder="1" applyAlignment="1">
      <alignment horizontal="left" vertical="top"/>
    </xf>
    <xf numFmtId="0" fontId="25" fillId="0" borderId="0" xfId="2" applyFont="1" applyFill="1"/>
    <xf numFmtId="0" fontId="18" fillId="0" borderId="0" xfId="8" applyFont="1" applyFill="1"/>
    <xf numFmtId="0" fontId="12" fillId="0" borderId="0" xfId="0" applyFont="1" applyFill="1" applyAlignment="1">
      <alignment horizontal="center"/>
    </xf>
    <xf numFmtId="0" fontId="42" fillId="0" borderId="0" xfId="0" applyFont="1" applyFill="1"/>
    <xf numFmtId="0" fontId="13" fillId="0" borderId="0" xfId="3" applyFont="1" applyFill="1" applyAlignment="1">
      <alignment horizontal="center"/>
    </xf>
    <xf numFmtId="0" fontId="15" fillId="0" borderId="0" xfId="1" applyFont="1" applyFill="1"/>
    <xf numFmtId="0" fontId="10" fillId="0" borderId="0" xfId="6" applyFont="1" applyFill="1"/>
    <xf numFmtId="0" fontId="19" fillId="0" borderId="0" xfId="6" applyFont="1" applyFill="1"/>
    <xf numFmtId="0" fontId="18" fillId="0" borderId="1" xfId="0" applyFont="1" applyFill="1" applyBorder="1"/>
    <xf numFmtId="0" fontId="31" fillId="0" borderId="0" xfId="0" applyFont="1" applyFill="1"/>
    <xf numFmtId="0" fontId="12" fillId="2" borderId="0" xfId="0" applyFont="1" applyFill="1"/>
    <xf numFmtId="0" fontId="12" fillId="5" borderId="0" xfId="4" applyFont="1" applyFill="1"/>
    <xf numFmtId="0" fontId="39" fillId="0" borderId="0" xfId="0" applyFont="1" applyFill="1" applyAlignment="1">
      <alignment vertical="center"/>
    </xf>
    <xf numFmtId="0" fontId="44" fillId="0" borderId="0" xfId="0" applyFont="1" applyFill="1" applyAlignment="1">
      <alignment horizontal="center"/>
    </xf>
    <xf numFmtId="0" fontId="11" fillId="0" borderId="0" xfId="0" applyFont="1" applyFill="1" applyAlignment="1">
      <alignment vertical="center"/>
    </xf>
    <xf numFmtId="0" fontId="36" fillId="6" borderId="0" xfId="0" applyFont="1" applyFill="1"/>
    <xf numFmtId="0" fontId="18" fillId="6" borderId="0" xfId="0" applyFont="1" applyFill="1"/>
    <xf numFmtId="0" fontId="19" fillId="6" borderId="0" xfId="0" applyFont="1" applyFill="1" applyAlignment="1">
      <alignment vertical="center"/>
    </xf>
    <xf numFmtId="0" fontId="19" fillId="6" borderId="0" xfId="0" applyFont="1" applyFill="1"/>
    <xf numFmtId="0" fontId="12" fillId="9" borderId="0" xfId="0" applyFont="1" applyFill="1"/>
    <xf numFmtId="164" fontId="10" fillId="23" borderId="0" xfId="0" applyNumberFormat="1" applyFont="1" applyFill="1"/>
    <xf numFmtId="0" fontId="45" fillId="0" borderId="0" xfId="0" applyFont="1" applyFill="1"/>
    <xf numFmtId="164" fontId="35" fillId="6" borderId="0" xfId="0" applyNumberFormat="1" applyFont="1" applyFill="1"/>
    <xf numFmtId="164" fontId="35" fillId="2" borderId="0" xfId="0" applyNumberFormat="1" applyFont="1" applyFill="1"/>
    <xf numFmtId="0" fontId="46" fillId="0" borderId="0" xfId="0" applyFont="1" applyFill="1"/>
    <xf numFmtId="0" fontId="46" fillId="0" borderId="0" xfId="4" applyFont="1" applyFill="1"/>
    <xf numFmtId="0" fontId="46" fillId="0" borderId="0" xfId="0" applyFont="1" applyFill="1" applyAlignment="1">
      <alignment horizontal="center"/>
    </xf>
    <xf numFmtId="0" fontId="46" fillId="0" borderId="0" xfId="0" applyFont="1" applyFill="1" applyBorder="1"/>
    <xf numFmtId="0" fontId="47" fillId="0" borderId="0" xfId="0" applyFont="1" applyFill="1"/>
    <xf numFmtId="164" fontId="46" fillId="0" borderId="0" xfId="0" applyNumberFormat="1" applyFont="1" applyFill="1"/>
    <xf numFmtId="164" fontId="48" fillId="0" borderId="0" xfId="0" applyNumberFormat="1" applyFont="1" applyFill="1"/>
    <xf numFmtId="164" fontId="49" fillId="0" borderId="0" xfId="0" applyNumberFormat="1" applyFont="1" applyFill="1"/>
    <xf numFmtId="164" fontId="46" fillId="0" borderId="0" xfId="0" applyNumberFormat="1" applyFont="1" applyFill="1" applyAlignment="1">
      <alignment horizontal="center"/>
    </xf>
    <xf numFmtId="0" fontId="47" fillId="0" borderId="0" xfId="0" applyFont="1" applyFill="1" applyAlignment="1">
      <alignment vertical="center"/>
    </xf>
    <xf numFmtId="164" fontId="50" fillId="0" borderId="0" xfId="0" applyNumberFormat="1" applyFont="1"/>
    <xf numFmtId="0" fontId="10" fillId="0" borderId="2" xfId="0" applyFont="1" applyBorder="1"/>
    <xf numFmtId="0" fontId="10" fillId="0" borderId="2" xfId="0" applyFont="1" applyFill="1" applyBorder="1" applyAlignment="1">
      <alignment horizontal="center"/>
    </xf>
    <xf numFmtId="0" fontId="10" fillId="0" borderId="2" xfId="0" applyFont="1" applyFill="1" applyBorder="1" applyAlignment="1">
      <alignment horizontal="left"/>
    </xf>
    <xf numFmtId="0" fontId="10" fillId="0" borderId="2" xfId="0" applyFont="1" applyFill="1" applyBorder="1"/>
    <xf numFmtId="0" fontId="19" fillId="0" borderId="2" xfId="0" applyFont="1" applyFill="1" applyBorder="1"/>
    <xf numFmtId="164" fontId="10" fillId="0" borderId="2" xfId="0" applyNumberFormat="1" applyFont="1" applyBorder="1"/>
    <xf numFmtId="164" fontId="10" fillId="6" borderId="0" xfId="0" applyNumberFormat="1" applyFont="1" applyFill="1"/>
    <xf numFmtId="164" fontId="11" fillId="6" borderId="0" xfId="0" applyNumberFormat="1" applyFont="1" applyFill="1"/>
    <xf numFmtId="1" fontId="11" fillId="6" borderId="0" xfId="0" applyNumberFormat="1" applyFont="1" applyFill="1"/>
    <xf numFmtId="164" fontId="12" fillId="6" borderId="0" xfId="4" applyNumberFormat="1" applyFont="1" applyFill="1" applyBorder="1" applyAlignment="1">
      <alignment horizontal="left" wrapText="1"/>
    </xf>
    <xf numFmtId="164" fontId="46" fillId="6" borderId="0" xfId="0" applyNumberFormat="1" applyFont="1" applyFill="1"/>
    <xf numFmtId="164" fontId="10" fillId="6" borderId="0" xfId="6" applyNumberFormat="1" applyFont="1" applyFill="1"/>
    <xf numFmtId="164" fontId="15" fillId="6" borderId="1" xfId="0" applyNumberFormat="1" applyFont="1" applyFill="1" applyBorder="1"/>
    <xf numFmtId="164" fontId="30" fillId="6" borderId="0" xfId="0" applyNumberFormat="1" applyFont="1" applyFill="1"/>
    <xf numFmtId="164" fontId="15" fillId="6" borderId="0" xfId="0" applyNumberFormat="1" applyFont="1" applyFill="1"/>
    <xf numFmtId="164" fontId="10" fillId="6" borderId="2" xfId="0" applyNumberFormat="1" applyFont="1" applyFill="1" applyBorder="1"/>
    <xf numFmtId="0" fontId="10" fillId="0" borderId="0" xfId="0" applyNumberFormat="1" applyFont="1" applyFill="1" applyAlignment="1">
      <alignment horizontal="center"/>
    </xf>
    <xf numFmtId="164" fontId="15" fillId="5" borderId="0" xfId="4" applyNumberFormat="1" applyFont="1" applyFill="1"/>
    <xf numFmtId="164" fontId="15" fillId="5" borderId="0" xfId="0" applyNumberFormat="1" applyFont="1" applyFill="1" applyBorder="1" applyAlignment="1">
      <alignment horizontal="center"/>
    </xf>
    <xf numFmtId="164" fontId="10" fillId="10" borderId="0" xfId="0" applyNumberFormat="1" applyFont="1" applyFill="1" applyBorder="1" applyAlignment="1">
      <alignment horizontal="center"/>
    </xf>
    <xf numFmtId="164" fontId="15" fillId="0" borderId="0" xfId="4" applyNumberFormat="1" applyFont="1" applyFill="1" applyBorder="1" applyAlignment="1">
      <alignment horizontal="left" vertical="top"/>
    </xf>
    <xf numFmtId="164" fontId="10" fillId="0" borderId="0" xfId="0" applyNumberFormat="1" applyFont="1" applyBorder="1" applyAlignment="1">
      <alignment horizontal="center"/>
    </xf>
    <xf numFmtId="164" fontId="30" fillId="0" borderId="0" xfId="0" applyNumberFormat="1" applyFont="1" applyAlignment="1">
      <alignment horizontal="center"/>
    </xf>
    <xf numFmtId="164" fontId="15" fillId="0" borderId="0" xfId="0" applyNumberFormat="1" applyFont="1" applyAlignment="1">
      <alignment horizontal="center"/>
    </xf>
    <xf numFmtId="164" fontId="10" fillId="0" borderId="2" xfId="0" applyNumberFormat="1" applyFont="1" applyBorder="1" applyAlignment="1">
      <alignment horizontal="center"/>
    </xf>
    <xf numFmtId="165" fontId="15" fillId="0" borderId="0" xfId="0" applyNumberFormat="1" applyFont="1"/>
    <xf numFmtId="164" fontId="15" fillId="0" borderId="2" xfId="0" applyNumberFormat="1" applyFont="1" applyFill="1" applyBorder="1"/>
    <xf numFmtId="164" fontId="15" fillId="2" borderId="0" xfId="0" applyNumberFormat="1" applyFont="1" applyFill="1"/>
    <xf numFmtId="1" fontId="12" fillId="2" borderId="0" xfId="0" applyNumberFormat="1" applyFont="1" applyFill="1" applyBorder="1" applyAlignment="1">
      <alignment horizontal="center"/>
    </xf>
    <xf numFmtId="164" fontId="15" fillId="2" borderId="0" xfId="0" applyNumberFormat="1" applyFont="1" applyFill="1" applyBorder="1"/>
    <xf numFmtId="164" fontId="12" fillId="2" borderId="0" xfId="0" applyNumberFormat="1" applyFont="1" applyFill="1"/>
    <xf numFmtId="164" fontId="15" fillId="2" borderId="0" xfId="6" applyNumberFormat="1" applyFont="1" applyFill="1"/>
    <xf numFmtId="164" fontId="15" fillId="2" borderId="1" xfId="0" applyNumberFormat="1" applyFont="1" applyFill="1" applyBorder="1"/>
    <xf numFmtId="164" fontId="15" fillId="2" borderId="2" xfId="0" applyNumberFormat="1" applyFont="1" applyFill="1" applyBorder="1"/>
    <xf numFmtId="0" fontId="51" fillId="0" borderId="0" xfId="4" applyFont="1" applyFill="1"/>
    <xf numFmtId="0" fontId="51" fillId="0" borderId="0" xfId="4" applyFont="1" applyFill="1" applyBorder="1" applyAlignment="1">
      <alignment horizontal="left" vertical="top"/>
    </xf>
    <xf numFmtId="0" fontId="51" fillId="0" borderId="0" xfId="1" applyFont="1" applyFill="1" applyBorder="1" applyAlignment="1">
      <alignment horizontal="left" vertical="top"/>
    </xf>
    <xf numFmtId="0" fontId="51" fillId="0" borderId="0" xfId="1" applyFont="1" applyFill="1"/>
    <xf numFmtId="164" fontId="10" fillId="2" borderId="0" xfId="0" applyNumberFormat="1" applyFont="1" applyFill="1"/>
    <xf numFmtId="1" fontId="11" fillId="2" borderId="0" xfId="0" applyNumberFormat="1" applyFont="1" applyFill="1" applyBorder="1" applyAlignment="1">
      <alignment horizontal="center"/>
    </xf>
    <xf numFmtId="164" fontId="12" fillId="2" borderId="0" xfId="4" applyNumberFormat="1" applyFont="1" applyFill="1" applyBorder="1" applyAlignment="1">
      <alignment horizontal="left" wrapText="1"/>
    </xf>
    <xf numFmtId="164" fontId="10" fillId="2" borderId="0" xfId="0" applyNumberFormat="1" applyFont="1" applyFill="1" applyBorder="1"/>
    <xf numFmtId="164" fontId="17" fillId="2" borderId="0" xfId="0" applyNumberFormat="1" applyFont="1" applyFill="1"/>
    <xf numFmtId="164" fontId="11" fillId="2" borderId="0" xfId="0" applyNumberFormat="1" applyFont="1" applyFill="1"/>
    <xf numFmtId="164" fontId="46" fillId="2" borderId="0" xfId="0" applyNumberFormat="1" applyFont="1" applyFill="1"/>
    <xf numFmtId="164" fontId="44" fillId="2" borderId="0" xfId="0" applyNumberFormat="1" applyFont="1" applyFill="1"/>
    <xf numFmtId="164" fontId="10" fillId="2" borderId="0" xfId="6" applyNumberFormat="1" applyFont="1" applyFill="1"/>
    <xf numFmtId="164" fontId="30" fillId="2" borderId="0" xfId="0" applyNumberFormat="1" applyFont="1" applyFill="1"/>
    <xf numFmtId="164" fontId="10" fillId="2" borderId="2" xfId="0" applyNumberFormat="1" applyFont="1" applyFill="1" applyBorder="1"/>
    <xf numFmtId="164" fontId="15" fillId="2" borderId="0" xfId="4" applyNumberFormat="1" applyFont="1" applyFill="1"/>
    <xf numFmtId="1" fontId="11" fillId="2" borderId="0" xfId="0" applyNumberFormat="1" applyFont="1" applyFill="1" applyAlignment="1">
      <alignment horizontal="center"/>
    </xf>
    <xf numFmtId="1" fontId="11" fillId="2" borderId="0" xfId="0" applyNumberFormat="1" applyFont="1" applyFill="1"/>
    <xf numFmtId="1" fontId="13" fillId="2" borderId="0" xfId="3" applyNumberFormat="1" applyFont="1" applyFill="1"/>
    <xf numFmtId="164" fontId="13" fillId="2" borderId="0" xfId="3" applyNumberFormat="1" applyFont="1" applyFill="1" applyBorder="1" applyAlignment="1">
      <alignment horizontal="left" wrapText="1"/>
    </xf>
    <xf numFmtId="164" fontId="15" fillId="2" borderId="0" xfId="4" applyNumberFormat="1" applyFont="1" applyFill="1" applyBorder="1" applyAlignment="1">
      <alignment horizontal="left" vertical="top"/>
    </xf>
    <xf numFmtId="1" fontId="13" fillId="2" borderId="0" xfId="3" applyNumberFormat="1" applyFont="1" applyFill="1" applyBorder="1" applyAlignment="1">
      <alignment horizontal="center"/>
    </xf>
    <xf numFmtId="1" fontId="12" fillId="2" borderId="0" xfId="0" applyNumberFormat="1" applyFont="1" applyFill="1" applyAlignment="1">
      <alignment horizontal="center"/>
    </xf>
    <xf numFmtId="1" fontId="13" fillId="2" borderId="0" xfId="3" applyNumberFormat="1" applyFont="1" applyFill="1" applyAlignment="1">
      <alignment horizontal="center"/>
    </xf>
    <xf numFmtId="164" fontId="12" fillId="2" borderId="0" xfId="1" applyNumberFormat="1" applyFont="1" applyFill="1" applyBorder="1" applyAlignment="1">
      <alignment horizontal="left" wrapText="1"/>
    </xf>
    <xf numFmtId="0" fontId="10" fillId="2" borderId="0" xfId="0" applyFont="1" applyFill="1"/>
    <xf numFmtId="1" fontId="14" fillId="2" borderId="0" xfId="3" applyNumberFormat="1" applyFont="1" applyFill="1"/>
    <xf numFmtId="0" fontId="11" fillId="0" borderId="0" xfId="0" applyFont="1" applyBorder="1" applyAlignment="1">
      <alignment horizontal="left" wrapText="1"/>
    </xf>
    <xf numFmtId="0" fontId="12" fillId="0" borderId="0" xfId="0" applyFont="1" applyFill="1" applyBorder="1" applyAlignment="1">
      <alignment horizontal="left" wrapText="1"/>
    </xf>
    <xf numFmtId="0" fontId="11" fillId="0" borderId="0" xfId="0" applyFont="1" applyFill="1" applyBorder="1" applyAlignment="1">
      <alignment horizontal="left" wrapText="1"/>
    </xf>
    <xf numFmtId="164" fontId="11" fillId="5" borderId="0" xfId="0" applyNumberFormat="1" applyFont="1" applyFill="1" applyBorder="1" applyAlignment="1">
      <alignment horizontal="left" wrapText="1"/>
    </xf>
    <xf numFmtId="164" fontId="11" fillId="5" borderId="0" xfId="0" applyNumberFormat="1" applyFont="1" applyFill="1" applyAlignment="1">
      <alignment horizontal="left" wrapText="1"/>
    </xf>
    <xf numFmtId="164" fontId="12" fillId="2" borderId="0" xfId="4" applyNumberFormat="1" applyFont="1" applyFill="1" applyAlignment="1">
      <alignment horizontal="left" wrapText="1"/>
    </xf>
    <xf numFmtId="164" fontId="12" fillId="5" borderId="0" xfId="4" applyNumberFormat="1" applyFont="1" applyFill="1" applyAlignment="1">
      <alignment horizontal="left" wrapText="1"/>
    </xf>
    <xf numFmtId="164" fontId="12" fillId="5" borderId="0" xfId="0" applyNumberFormat="1" applyFont="1" applyFill="1" applyBorder="1" applyAlignment="1">
      <alignment horizontal="left" wrapText="1"/>
    </xf>
    <xf numFmtId="164" fontId="13" fillId="0" borderId="0" xfId="3" applyNumberFormat="1" applyFont="1" applyFill="1" applyBorder="1" applyAlignment="1">
      <alignment horizontal="left" wrapText="1"/>
    </xf>
    <xf numFmtId="164" fontId="13" fillId="2" borderId="0" xfId="3" applyNumberFormat="1" applyFont="1" applyFill="1" applyAlignment="1">
      <alignment horizontal="left" wrapText="1"/>
    </xf>
    <xf numFmtId="164" fontId="12" fillId="5" borderId="0" xfId="1" applyNumberFormat="1" applyFont="1" applyFill="1" applyAlignment="1">
      <alignment horizontal="left" wrapText="1"/>
    </xf>
    <xf numFmtId="164" fontId="11" fillId="0" borderId="0" xfId="0" applyNumberFormat="1" applyFont="1" applyAlignment="1">
      <alignment horizontal="left" wrapText="1"/>
    </xf>
    <xf numFmtId="164" fontId="11" fillId="0" borderId="0" xfId="0" applyNumberFormat="1" applyFont="1" applyBorder="1" applyAlignment="1">
      <alignment horizontal="left" wrapText="1"/>
    </xf>
    <xf numFmtId="0" fontId="19" fillId="0" borderId="0" xfId="0" applyFont="1"/>
    <xf numFmtId="0" fontId="19" fillId="0" borderId="0" xfId="0" applyFont="1" applyFill="1" applyAlignment="1">
      <alignment horizontal="center"/>
    </xf>
    <xf numFmtId="164" fontId="18" fillId="0" borderId="0" xfId="0" applyNumberFormat="1" applyFont="1"/>
    <xf numFmtId="164" fontId="18" fillId="0" borderId="0" xfId="0" applyNumberFormat="1" applyFont="1" applyAlignment="1">
      <alignment horizontal="center"/>
    </xf>
    <xf numFmtId="164" fontId="18" fillId="2" borderId="0" xfId="0" applyNumberFormat="1" applyFont="1" applyFill="1"/>
    <xf numFmtId="164" fontId="18" fillId="6" borderId="0" xfId="0" applyNumberFormat="1" applyFont="1" applyFill="1"/>
    <xf numFmtId="164" fontId="19" fillId="0" borderId="0" xfId="0" applyNumberFormat="1" applyFont="1"/>
    <xf numFmtId="164" fontId="12" fillId="0" borderId="0" xfId="0" applyNumberFormat="1" applyFont="1" applyFill="1" applyBorder="1" applyAlignment="1">
      <alignment horizontal="left" wrapText="1"/>
    </xf>
    <xf numFmtId="0" fontId="32" fillId="0" borderId="3" xfId="0" applyFont="1" applyBorder="1"/>
    <xf numFmtId="0" fontId="32" fillId="0" borderId="3" xfId="0" applyFont="1" applyFill="1" applyBorder="1" applyAlignment="1">
      <alignment horizontal="center"/>
    </xf>
    <xf numFmtId="0" fontId="32" fillId="0" borderId="3" xfId="0" applyFont="1" applyFill="1" applyBorder="1" applyAlignment="1">
      <alignment horizontal="left"/>
    </xf>
    <xf numFmtId="0" fontId="32" fillId="0" borderId="3" xfId="0" applyFont="1" applyFill="1" applyBorder="1"/>
    <xf numFmtId="0" fontId="33" fillId="0" borderId="3" xfId="0" applyFont="1" applyFill="1" applyBorder="1"/>
    <xf numFmtId="164" fontId="32" fillId="0" borderId="3" xfId="0" applyNumberFormat="1" applyFont="1" applyBorder="1"/>
    <xf numFmtId="164" fontId="32" fillId="0" borderId="3" xfId="0" applyNumberFormat="1" applyFont="1" applyBorder="1" applyAlignment="1">
      <alignment horizontal="center"/>
    </xf>
    <xf numFmtId="164" fontId="15" fillId="2" borderId="3" xfId="0" applyNumberFormat="1" applyFont="1" applyFill="1" applyBorder="1"/>
    <xf numFmtId="164" fontId="15" fillId="0" borderId="3" xfId="0" applyNumberFormat="1" applyFont="1" applyFill="1" applyBorder="1"/>
    <xf numFmtId="164" fontId="32" fillId="2" borderId="3" xfId="0" applyNumberFormat="1" applyFont="1" applyFill="1" applyBorder="1"/>
    <xf numFmtId="164" fontId="32" fillId="0" borderId="3" xfId="0" applyNumberFormat="1" applyFont="1" applyFill="1" applyBorder="1"/>
    <xf numFmtId="164" fontId="32" fillId="6" borderId="3" xfId="0" applyNumberFormat="1" applyFont="1" applyFill="1" applyBorder="1"/>
    <xf numFmtId="0" fontId="0" fillId="0" borderId="0" xfId="0" applyFont="1"/>
    <xf numFmtId="0" fontId="0" fillId="2" borderId="0" xfId="0" applyFont="1" applyFill="1"/>
    <xf numFmtId="0" fontId="0" fillId="24" borderId="0" xfId="0" applyFont="1" applyFill="1"/>
    <xf numFmtId="164" fontId="0" fillId="0" borderId="0" xfId="0" applyNumberFormat="1" applyFont="1"/>
    <xf numFmtId="0" fontId="0" fillId="7" borderId="0" xfId="0" applyFont="1" applyFill="1"/>
    <xf numFmtId="0" fontId="0" fillId="13" borderId="0" xfId="0" applyFont="1" applyFill="1"/>
    <xf numFmtId="0" fontId="29" fillId="0" borderId="0" xfId="0" applyFont="1" applyAlignment="1">
      <alignment vertical="center"/>
    </xf>
    <xf numFmtId="165" fontId="0" fillId="0" borderId="0" xfId="0" applyNumberFormat="1" applyFont="1"/>
    <xf numFmtId="4" fontId="0" fillId="0" borderId="0" xfId="0" applyNumberFormat="1" applyFont="1"/>
    <xf numFmtId="4" fontId="0" fillId="0" borderId="0" xfId="0" applyNumberFormat="1"/>
    <xf numFmtId="0" fontId="52" fillId="0" borderId="0" xfId="0" applyFont="1" applyAlignment="1">
      <alignment vertical="center"/>
    </xf>
    <xf numFmtId="2" fontId="0" fillId="0" borderId="0" xfId="0" applyNumberFormat="1" applyFont="1"/>
    <xf numFmtId="0" fontId="0" fillId="0" borderId="0" xfId="0" applyFont="1" applyAlignment="1">
      <alignment horizontal="center"/>
    </xf>
    <xf numFmtId="165" fontId="29" fillId="0" borderId="0" xfId="0" applyNumberFormat="1" applyFont="1"/>
    <xf numFmtId="0" fontId="0" fillId="26" borderId="0" xfId="0" applyFont="1" applyFill="1"/>
    <xf numFmtId="165" fontId="0" fillId="0" borderId="0" xfId="0" applyNumberFormat="1"/>
    <xf numFmtId="0" fontId="29" fillId="25" borderId="0" xfId="0" applyFont="1" applyFill="1"/>
    <xf numFmtId="0" fontId="0" fillId="21" borderId="0" xfId="0" applyFont="1" applyFill="1"/>
    <xf numFmtId="0" fontId="0" fillId="10" borderId="0" xfId="0" applyFont="1" applyFill="1"/>
    <xf numFmtId="0" fontId="0" fillId="27" borderId="0" xfId="0" applyFont="1" applyFill="1"/>
    <xf numFmtId="0" fontId="0" fillId="9" borderId="0" xfId="0" applyFont="1" applyFill="1"/>
    <xf numFmtId="0" fontId="0" fillId="0" borderId="0" xfId="0" applyFont="1" applyAlignment="1">
      <alignment vertical="center"/>
    </xf>
    <xf numFmtId="0" fontId="0" fillId="0" borderId="0" xfId="0" applyFont="1" applyAlignment="1">
      <alignment horizontal="center" vertical="center"/>
    </xf>
    <xf numFmtId="0" fontId="53" fillId="0" borderId="0" xfId="0" applyFont="1" applyAlignment="1">
      <alignment vertical="center"/>
    </xf>
    <xf numFmtId="0" fontId="0" fillId="11" borderId="0" xfId="0" applyFont="1" applyFill="1"/>
    <xf numFmtId="0" fontId="0" fillId="28" borderId="0" xfId="0" applyFont="1" applyFill="1"/>
    <xf numFmtId="0" fontId="0" fillId="29" borderId="0" xfId="0" applyFont="1" applyFill="1"/>
    <xf numFmtId="0" fontId="0" fillId="5" borderId="0" xfId="0" applyFont="1" applyFill="1"/>
    <xf numFmtId="0" fontId="0" fillId="4" borderId="0" xfId="0" applyFont="1" applyFill="1"/>
    <xf numFmtId="166" fontId="29" fillId="0" borderId="0" xfId="0" applyNumberFormat="1" applyFont="1"/>
    <xf numFmtId="0" fontId="0" fillId="0" borderId="0" xfId="0" applyAlignment="1"/>
    <xf numFmtId="0" fontId="0" fillId="0" borderId="0" xfId="0" applyAlignment="1">
      <alignment horizontal="center" textRotation="90"/>
    </xf>
    <xf numFmtId="0" fontId="0" fillId="0" borderId="0" xfId="0" applyAlignment="1">
      <alignment textRotation="90"/>
    </xf>
    <xf numFmtId="0" fontId="28" fillId="0" borderId="0" xfId="0" applyFont="1" applyAlignment="1">
      <alignment horizontal="center"/>
    </xf>
    <xf numFmtId="0" fontId="54" fillId="0" borderId="0" xfId="0" applyFont="1" applyFill="1" applyAlignment="1"/>
    <xf numFmtId="0" fontId="28" fillId="0" borderId="0" xfId="0" applyFont="1" applyAlignment="1"/>
    <xf numFmtId="0" fontId="54" fillId="3" borderId="3" xfId="0" applyFont="1" applyFill="1" applyBorder="1" applyAlignment="1">
      <alignment horizontal="center"/>
    </xf>
    <xf numFmtId="0" fontId="54" fillId="3" borderId="3" xfId="0" applyFont="1" applyFill="1" applyBorder="1" applyAlignment="1"/>
    <xf numFmtId="0" fontId="21" fillId="0" borderId="0" xfId="0" applyFont="1" applyAlignment="1">
      <alignment horizontal="center"/>
    </xf>
    <xf numFmtId="0" fontId="21" fillId="24" borderId="0" xfId="0" applyFont="1" applyFill="1" applyAlignment="1"/>
    <xf numFmtId="0" fontId="21" fillId="0" borderId="0" xfId="0" applyFont="1" applyBorder="1" applyAlignment="1"/>
    <xf numFmtId="0" fontId="21" fillId="0" borderId="0" xfId="0" applyFont="1" applyAlignment="1"/>
    <xf numFmtId="0" fontId="55" fillId="0" borderId="0" xfId="0" applyFont="1" applyAlignment="1"/>
    <xf numFmtId="0" fontId="21" fillId="0" borderId="4" xfId="0" applyFont="1" applyFill="1" applyBorder="1" applyAlignment="1"/>
    <xf numFmtId="0" fontId="21" fillId="0" borderId="0" xfId="0" applyFont="1" applyFill="1" applyAlignment="1">
      <alignment horizontal="center"/>
    </xf>
    <xf numFmtId="0" fontId="0" fillId="21" borderId="0" xfId="0" applyFont="1" applyFill="1" applyAlignment="1"/>
    <xf numFmtId="0" fontId="0" fillId="0" borderId="0" xfId="0" applyFont="1" applyFill="1" applyBorder="1" applyAlignment="1"/>
    <xf numFmtId="0" fontId="0" fillId="0" borderId="0" xfId="0" applyFont="1" applyFill="1" applyAlignment="1"/>
    <xf numFmtId="0" fontId="21" fillId="4" borderId="0" xfId="0" applyFont="1" applyFill="1" applyAlignment="1"/>
    <xf numFmtId="0" fontId="21" fillId="5" borderId="0" xfId="0" applyFont="1" applyFill="1" applyAlignment="1"/>
    <xf numFmtId="0" fontId="21" fillId="0" borderId="4" xfId="0" applyFont="1" applyBorder="1" applyAlignment="1"/>
    <xf numFmtId="0" fontId="0" fillId="0" borderId="5" xfId="0" applyFont="1" applyFill="1" applyBorder="1" applyAlignment="1">
      <alignment vertical="center"/>
    </xf>
    <xf numFmtId="0" fontId="0" fillId="0" borderId="0" xfId="0" applyFont="1" applyAlignment="1"/>
    <xf numFmtId="0" fontId="53" fillId="0" borderId="0" xfId="0" applyFont="1" applyAlignment="1"/>
    <xf numFmtId="0" fontId="21" fillId="25" borderId="0" xfId="0" applyFont="1" applyFill="1" applyAlignment="1"/>
    <xf numFmtId="0" fontId="0" fillId="0" borderId="0" xfId="0" applyFont="1" applyFill="1" applyAlignment="1">
      <alignment horizontal="center"/>
    </xf>
    <xf numFmtId="165" fontId="0" fillId="30" borderId="0" xfId="0" applyNumberFormat="1" applyFont="1" applyFill="1" applyAlignment="1"/>
    <xf numFmtId="0" fontId="0" fillId="0" borderId="0" xfId="0" applyFont="1" applyBorder="1" applyAlignment="1"/>
    <xf numFmtId="0" fontId="0" fillId="25" borderId="0" xfId="0" applyFont="1" applyFill="1" applyAlignment="1"/>
    <xf numFmtId="165" fontId="0" fillId="2" borderId="0" xfId="0" applyNumberFormat="1" applyFont="1" applyFill="1" applyAlignment="1"/>
    <xf numFmtId="0" fontId="53" fillId="0" borderId="0" xfId="0" applyFont="1" applyFill="1" applyAlignment="1"/>
    <xf numFmtId="165" fontId="0" fillId="25" borderId="0" xfId="0" applyNumberFormat="1" applyFont="1" applyFill="1" applyAlignment="1"/>
    <xf numFmtId="165" fontId="0" fillId="25" borderId="0" xfId="0" applyNumberFormat="1" applyFont="1" applyFill="1" applyBorder="1" applyAlignment="1"/>
    <xf numFmtId="0" fontId="21" fillId="0" borderId="0" xfId="0" applyFont="1" applyFill="1" applyAlignment="1"/>
    <xf numFmtId="0" fontId="53" fillId="0" borderId="0" xfId="0" applyFont="1" applyFill="1" applyBorder="1" applyAlignment="1"/>
    <xf numFmtId="0" fontId="0" fillId="31" borderId="0" xfId="0" applyFont="1" applyFill="1" applyAlignment="1"/>
    <xf numFmtId="0" fontId="0" fillId="7" borderId="0" xfId="0" applyFont="1" applyFill="1" applyAlignment="1"/>
    <xf numFmtId="0" fontId="21" fillId="9" borderId="0" xfId="0" applyFont="1" applyFill="1" applyAlignment="1"/>
    <xf numFmtId="0" fontId="21" fillId="32" borderId="0" xfId="0" applyFont="1" applyFill="1" applyAlignment="1"/>
    <xf numFmtId="0" fontId="0" fillId="33" borderId="0" xfId="0" applyFont="1" applyFill="1" applyAlignment="1"/>
    <xf numFmtId="0" fontId="55" fillId="0" borderId="0" xfId="0" applyFont="1" applyFill="1" applyAlignment="1"/>
    <xf numFmtId="0" fontId="21" fillId="0" borderId="0" xfId="0" applyFont="1" applyFill="1" applyBorder="1" applyAlignment="1"/>
    <xf numFmtId="0" fontId="21" fillId="2" borderId="0" xfId="0" applyFont="1" applyFill="1" applyAlignment="1"/>
    <xf numFmtId="0" fontId="0" fillId="0" borderId="4" xfId="0" applyFont="1" applyBorder="1" applyAlignment="1"/>
    <xf numFmtId="0" fontId="0" fillId="0" borderId="0" xfId="0" applyFont="1" applyFill="1" applyAlignment="1">
      <alignment vertical="center"/>
    </xf>
    <xf numFmtId="0" fontId="56" fillId="0" borderId="0" xfId="0" applyFont="1" applyFill="1" applyAlignment="1">
      <alignment horizontal="center"/>
    </xf>
    <xf numFmtId="0" fontId="28" fillId="2" borderId="0" xfId="0" applyFont="1" applyFill="1" applyAlignment="1"/>
    <xf numFmtId="0" fontId="21" fillId="11" borderId="0" xfId="0" applyFont="1" applyFill="1" applyAlignment="1"/>
    <xf numFmtId="0" fontId="0" fillId="10" borderId="0" xfId="0" applyFont="1" applyFill="1" applyAlignment="1"/>
    <xf numFmtId="0" fontId="21" fillId="26" borderId="0" xfId="0" applyFont="1" applyFill="1" applyAlignment="1"/>
    <xf numFmtId="0" fontId="21" fillId="13" borderId="0" xfId="0" applyFont="1" applyFill="1" applyAlignment="1"/>
    <xf numFmtId="0" fontId="21" fillId="28" borderId="0" xfId="0" applyFont="1" applyFill="1" applyAlignment="1"/>
    <xf numFmtId="0" fontId="53" fillId="0" borderId="0" xfId="0" applyFont="1" applyFill="1" applyAlignment="1">
      <alignment vertical="center"/>
    </xf>
    <xf numFmtId="0" fontId="0" fillId="9" borderId="0" xfId="0" applyFont="1" applyFill="1" applyAlignment="1"/>
    <xf numFmtId="0" fontId="0" fillId="28" borderId="0" xfId="0" applyFont="1" applyFill="1" applyAlignment="1"/>
    <xf numFmtId="0" fontId="0" fillId="26" borderId="0" xfId="0" applyFont="1" applyFill="1" applyAlignment="1"/>
    <xf numFmtId="1" fontId="0" fillId="0" borderId="0" xfId="0" applyNumberFormat="1" applyFont="1" applyFill="1" applyBorder="1" applyAlignment="1"/>
    <xf numFmtId="0" fontId="28" fillId="0" borderId="0" xfId="0" applyFont="1" applyFill="1" applyAlignment="1">
      <alignment horizontal="center"/>
    </xf>
    <xf numFmtId="0" fontId="15" fillId="0" borderId="0" xfId="0" applyFont="1" applyAlignment="1"/>
    <xf numFmtId="0" fontId="0" fillId="4" borderId="0" xfId="0" applyFont="1" applyFill="1" applyAlignment="1"/>
    <xf numFmtId="1" fontId="0" fillId="5" borderId="0" xfId="0" applyNumberFormat="1" applyFont="1" applyFill="1" applyBorder="1" applyAlignment="1"/>
    <xf numFmtId="0" fontId="53" fillId="5" borderId="0" xfId="0" applyFont="1" applyFill="1" applyAlignment="1">
      <alignment vertical="center"/>
    </xf>
    <xf numFmtId="0" fontId="15" fillId="0" borderId="4" xfId="0" applyFont="1" applyBorder="1" applyAlignment="1"/>
    <xf numFmtId="165" fontId="0" fillId="32" borderId="0" xfId="0" applyNumberFormat="1" applyFont="1" applyFill="1" applyAlignment="1"/>
    <xf numFmtId="1" fontId="0" fillId="0" borderId="4" xfId="0" applyNumberFormat="1" applyFont="1" applyFill="1" applyBorder="1" applyAlignment="1"/>
    <xf numFmtId="0" fontId="21" fillId="31" borderId="0" xfId="0" applyFont="1" applyFill="1" applyAlignment="1"/>
    <xf numFmtId="0" fontId="0" fillId="2" borderId="0" xfId="0" applyFont="1" applyFill="1" applyAlignment="1"/>
    <xf numFmtId="0" fontId="0" fillId="34" borderId="0" xfId="0" applyFont="1" applyFill="1" applyAlignment="1"/>
    <xf numFmtId="0" fontId="21" fillId="35" borderId="0" xfId="0" applyFont="1" applyFill="1" applyAlignment="1"/>
    <xf numFmtId="0" fontId="21" fillId="11" borderId="0" xfId="0" applyFont="1" applyFill="1" applyBorder="1" applyAlignment="1"/>
    <xf numFmtId="0" fontId="0" fillId="0" borderId="0" xfId="0" applyFont="1" applyFill="1" applyBorder="1" applyAlignment="1">
      <alignment vertical="center"/>
    </xf>
    <xf numFmtId="0" fontId="21" fillId="7" borderId="0" xfId="0" applyFont="1" applyFill="1" applyAlignment="1"/>
    <xf numFmtId="0" fontId="21" fillId="9" borderId="0" xfId="0" applyFont="1" applyFill="1" applyBorder="1" applyAlignment="1"/>
    <xf numFmtId="0" fontId="0" fillId="18" borderId="0" xfId="0" applyFont="1" applyFill="1" applyAlignment="1"/>
    <xf numFmtId="0" fontId="0" fillId="18" borderId="0" xfId="0" applyFont="1" applyFill="1" applyBorder="1" applyAlignment="1"/>
    <xf numFmtId="0" fontId="0" fillId="36" borderId="0" xfId="0" applyFont="1" applyFill="1" applyAlignment="1"/>
    <xf numFmtId="0" fontId="21" fillId="6" borderId="0" xfId="0" applyFont="1" applyFill="1" applyAlignment="1"/>
    <xf numFmtId="0" fontId="0" fillId="6" borderId="0" xfId="0" applyFill="1"/>
    <xf numFmtId="0" fontId="0" fillId="0" borderId="0" xfId="0" applyFill="1" applyAlignment="1"/>
    <xf numFmtId="0" fontId="0" fillId="0" borderId="0" xfId="0" applyFill="1" applyAlignment="1">
      <alignment textRotation="90"/>
    </xf>
    <xf numFmtId="0" fontId="28" fillId="0" borderId="0" xfId="0" applyFont="1" applyFill="1" applyAlignment="1"/>
    <xf numFmtId="0" fontId="54" fillId="0" borderId="0" xfId="0" applyFont="1" applyFill="1" applyBorder="1" applyAlignment="1"/>
    <xf numFmtId="167" fontId="28" fillId="0" borderId="0" xfId="0" applyNumberFormat="1" applyFont="1" applyFill="1" applyAlignment="1">
      <alignment horizontal="left"/>
    </xf>
    <xf numFmtId="0" fontId="28" fillId="0" borderId="0" xfId="0" applyFont="1" applyFill="1" applyAlignment="1">
      <alignment horizontal="left"/>
    </xf>
    <xf numFmtId="0" fontId="28" fillId="0" borderId="0" xfId="2" applyFont="1" applyFill="1" applyAlignment="1" applyProtection="1">
      <alignment horizontal="left"/>
    </xf>
    <xf numFmtId="166" fontId="10" fillId="0" borderId="0" xfId="0" applyNumberFormat="1" applyFont="1" applyFill="1"/>
    <xf numFmtId="165" fontId="0" fillId="0" borderId="0" xfId="0" applyNumberFormat="1" applyFill="1"/>
    <xf numFmtId="0" fontId="0" fillId="37" borderId="0" xfId="0" applyFill="1"/>
    <xf numFmtId="0" fontId="0" fillId="2" borderId="0" xfId="0" applyFill="1"/>
    <xf numFmtId="0" fontId="0" fillId="33" borderId="0" xfId="0" applyFill="1"/>
    <xf numFmtId="9" fontId="0" fillId="0" borderId="0" xfId="0" applyNumberFormat="1"/>
    <xf numFmtId="0" fontId="0" fillId="0" borderId="0" xfId="0" applyAlignment="1">
      <alignment horizontal="right"/>
    </xf>
    <xf numFmtId="166" fontId="0" fillId="0" borderId="0" xfId="0" applyNumberFormat="1"/>
    <xf numFmtId="168" fontId="15" fillId="0" borderId="1" xfId="0" applyNumberFormat="1" applyFont="1" applyBorder="1"/>
    <xf numFmtId="0" fontId="0" fillId="10" borderId="0" xfId="0" applyFill="1" applyAlignment="1">
      <alignment horizontal="center"/>
    </xf>
    <xf numFmtId="0" fontId="0" fillId="25" borderId="0" xfId="0" applyFill="1" applyAlignment="1">
      <alignment horizontal="center"/>
    </xf>
    <xf numFmtId="0" fontId="0" fillId="24" borderId="0" xfId="0" applyFill="1" applyAlignment="1">
      <alignment horizontal="center"/>
    </xf>
    <xf numFmtId="0" fontId="0" fillId="5" borderId="0" xfId="0" applyFill="1" applyAlignment="1">
      <alignment horizontal="center" textRotation="90"/>
    </xf>
    <xf numFmtId="0" fontId="0" fillId="9" borderId="0" xfId="0" applyFill="1" applyAlignment="1">
      <alignment horizontal="center" textRotation="90"/>
    </xf>
    <xf numFmtId="0" fontId="0" fillId="25" borderId="0" xfId="0" applyFill="1" applyAlignment="1">
      <alignment horizontal="center" textRotation="90"/>
    </xf>
    <xf numFmtId="0" fontId="0" fillId="36" borderId="0" xfId="0" applyFill="1" applyAlignment="1">
      <alignment horizontal="center" textRotation="90"/>
    </xf>
    <xf numFmtId="0" fontId="0" fillId="38" borderId="0" xfId="0" applyFill="1" applyAlignment="1">
      <alignment horizontal="center" textRotation="90"/>
    </xf>
    <xf numFmtId="0" fontId="0" fillId="0" borderId="0" xfId="0" applyFill="1" applyAlignment="1">
      <alignment horizontal="center" textRotation="90"/>
    </xf>
    <xf numFmtId="168" fontId="54" fillId="3" borderId="0" xfId="0" applyNumberFormat="1" applyFont="1" applyFill="1" applyBorder="1" applyAlignment="1"/>
    <xf numFmtId="168" fontId="17" fillId="0" borderId="0" xfId="0" applyNumberFormat="1" applyFont="1"/>
    <xf numFmtId="0" fontId="0" fillId="0" borderId="0" xfId="0" applyAlignment="1">
      <alignment wrapText="1"/>
    </xf>
    <xf numFmtId="169" fontId="0" fillId="0" borderId="0" xfId="0" applyNumberFormat="1"/>
    <xf numFmtId="0" fontId="0" fillId="0" borderId="0" xfId="0" applyAlignment="1">
      <alignment vertical="top"/>
    </xf>
    <xf numFmtId="1" fontId="0" fillId="0" borderId="0" xfId="0" applyNumberFormat="1"/>
    <xf numFmtId="0" fontId="58" fillId="0" borderId="0" xfId="0" applyFont="1" applyAlignment="1">
      <alignment wrapText="1"/>
    </xf>
    <xf numFmtId="0" fontId="0" fillId="39" borderId="0" xfId="0" applyFont="1" applyFill="1"/>
    <xf numFmtId="0" fontId="0" fillId="39" borderId="0" xfId="0" applyFill="1"/>
    <xf numFmtId="0" fontId="29" fillId="39" borderId="0" xfId="0" applyFont="1" applyFill="1"/>
    <xf numFmtId="0" fontId="0" fillId="39" borderId="0" xfId="0" applyFont="1" applyFill="1" applyAlignment="1">
      <alignment horizontal="center"/>
    </xf>
    <xf numFmtId="0" fontId="60" fillId="39" borderId="0" xfId="10" applyFont="1" applyFill="1" applyBorder="1"/>
    <xf numFmtId="0" fontId="55" fillId="39" borderId="0" xfId="0" applyFont="1" applyFill="1" applyBorder="1"/>
    <xf numFmtId="0" fontId="60" fillId="0" borderId="0" xfId="0" applyFont="1" applyFill="1" applyBorder="1"/>
    <xf numFmtId="0" fontId="0" fillId="6" borderId="0" xfId="0" applyFont="1" applyFill="1"/>
    <xf numFmtId="0" fontId="61" fillId="0" borderId="0" xfId="0" applyFont="1"/>
    <xf numFmtId="4" fontId="0" fillId="39" borderId="0" xfId="0" applyNumberFormat="1" applyFont="1" applyFill="1" applyAlignment="1">
      <alignment horizontal="center"/>
    </xf>
    <xf numFmtId="3" fontId="0" fillId="39" borderId="0" xfId="0" applyNumberFormat="1" applyFont="1" applyFill="1" applyAlignment="1">
      <alignment horizontal="center"/>
    </xf>
    <xf numFmtId="0" fontId="0" fillId="0" borderId="0" xfId="0" applyFont="1" applyAlignment="1">
      <alignment textRotation="90"/>
    </xf>
    <xf numFmtId="0" fontId="29" fillId="0" borderId="0" xfId="0" applyFont="1" applyAlignment="1">
      <alignment textRotation="45" wrapText="1"/>
    </xf>
    <xf numFmtId="0" fontId="29" fillId="39" borderId="0" xfId="0" applyFont="1" applyFill="1" applyAlignment="1">
      <alignment horizontal="center" wrapText="1"/>
    </xf>
    <xf numFmtId="0" fontId="29" fillId="39" borderId="0" xfId="0" applyFont="1" applyFill="1" applyAlignment="1">
      <alignment wrapText="1"/>
    </xf>
    <xf numFmtId="0" fontId="0" fillId="2" borderId="0" xfId="0" applyFont="1" applyFill="1" applyAlignment="1">
      <alignment textRotation="90"/>
    </xf>
    <xf numFmtId="0" fontId="29" fillId="26" borderId="0" xfId="0" applyFont="1" applyFill="1"/>
    <xf numFmtId="0" fontId="29" fillId="9" borderId="0" xfId="0" applyFont="1" applyFill="1"/>
    <xf numFmtId="0" fontId="29" fillId="28" borderId="0" xfId="0" applyFont="1" applyFill="1"/>
    <xf numFmtId="0" fontId="29" fillId="7" borderId="0" xfId="0" applyFont="1" applyFill="1"/>
    <xf numFmtId="0" fontId="29" fillId="2" borderId="0" xfId="0" applyFont="1" applyFill="1"/>
    <xf numFmtId="0" fontId="29" fillId="39" borderId="0" xfId="0" applyFont="1" applyFill="1" applyAlignment="1">
      <alignment horizontal="center"/>
    </xf>
    <xf numFmtId="0" fontId="29" fillId="13" borderId="0" xfId="0" applyFont="1" applyFill="1"/>
    <xf numFmtId="0" fontId="29" fillId="40" borderId="0" xfId="0" applyFont="1" applyFill="1"/>
    <xf numFmtId="0" fontId="52" fillId="39" borderId="0" xfId="0" applyFont="1" applyFill="1" applyAlignment="1">
      <alignment horizontal="center" vertical="center"/>
    </xf>
    <xf numFmtId="0" fontId="52" fillId="0" borderId="0" xfId="0" applyFont="1" applyFill="1" applyAlignment="1">
      <alignment horizontal="center" vertical="center"/>
    </xf>
    <xf numFmtId="0" fontId="0" fillId="39" borderId="0" xfId="0" applyFont="1" applyFill="1" applyAlignment="1">
      <alignment horizontal="center" vertical="center"/>
    </xf>
    <xf numFmtId="0" fontId="0" fillId="0" borderId="0" xfId="0" applyFont="1" applyFill="1" applyAlignment="1">
      <alignment horizontal="center" vertical="center"/>
    </xf>
    <xf numFmtId="0" fontId="62" fillId="0" borderId="0" xfId="0" applyFont="1" applyFill="1"/>
    <xf numFmtId="0" fontId="29" fillId="0" borderId="6" xfId="0" applyFont="1" applyBorder="1"/>
    <xf numFmtId="0" fontId="0" fillId="0" borderId="6" xfId="0" applyFont="1" applyBorder="1"/>
    <xf numFmtId="0" fontId="0" fillId="39" borderId="6" xfId="0" applyFill="1" applyBorder="1"/>
    <xf numFmtId="0" fontId="0" fillId="0" borderId="6" xfId="0" applyBorder="1"/>
    <xf numFmtId="0" fontId="0" fillId="39" borderId="6" xfId="0" applyFont="1" applyFill="1" applyBorder="1"/>
    <xf numFmtId="0" fontId="0" fillId="39" borderId="6" xfId="0" applyFill="1" applyBorder="1" applyAlignment="1">
      <alignment horizontal="center"/>
    </xf>
    <xf numFmtId="0" fontId="0" fillId="39" borderId="0" xfId="0" applyFill="1" applyBorder="1" applyAlignment="1">
      <alignment horizontal="center"/>
    </xf>
    <xf numFmtId="0" fontId="0" fillId="39" borderId="0" xfId="0" applyFill="1" applyBorder="1"/>
    <xf numFmtId="0" fontId="0" fillId="0" borderId="0" xfId="0" applyBorder="1"/>
    <xf numFmtId="0" fontId="0" fillId="39" borderId="0" xfId="0" applyFont="1" applyFill="1" applyBorder="1"/>
    <xf numFmtId="0" fontId="0" fillId="39" borderId="0" xfId="0" applyFill="1" applyAlignment="1">
      <alignment horizontal="center"/>
    </xf>
    <xf numFmtId="1" fontId="0" fillId="39" borderId="0" xfId="0" applyNumberFormat="1" applyFont="1" applyFill="1" applyBorder="1"/>
    <xf numFmtId="167" fontId="0" fillId="0" borderId="0" xfId="0" applyNumberFormat="1"/>
    <xf numFmtId="0" fontId="63" fillId="0" borderId="0" xfId="0" applyFont="1"/>
    <xf numFmtId="0" fontId="57" fillId="0" borderId="0" xfId="0" applyFont="1"/>
    <xf numFmtId="0" fontId="61" fillId="0" borderId="0" xfId="0" applyFont="1" applyAlignment="1">
      <alignment vertical="center"/>
    </xf>
    <xf numFmtId="0" fontId="64" fillId="0" borderId="0" xfId="0" applyFont="1" applyAlignment="1">
      <alignment vertical="center"/>
    </xf>
    <xf numFmtId="0" fontId="65" fillId="0" borderId="0" xfId="0" applyFont="1" applyAlignment="1">
      <alignment vertical="center"/>
    </xf>
    <xf numFmtId="167" fontId="0" fillId="0" borderId="0" xfId="0" applyNumberFormat="1" applyFont="1"/>
    <xf numFmtId="166" fontId="15" fillId="2" borderId="1" xfId="0" applyNumberFormat="1" applyFont="1" applyFill="1" applyBorder="1"/>
    <xf numFmtId="0" fontId="15" fillId="6" borderId="0" xfId="0" applyFont="1" applyFill="1" applyAlignment="1">
      <alignment horizontal="center"/>
    </xf>
    <xf numFmtId="0" fontId="15" fillId="6" borderId="0" xfId="4" applyFont="1" applyFill="1"/>
    <xf numFmtId="0" fontId="10" fillId="6" borderId="0" xfId="0" applyFont="1" applyFill="1"/>
    <xf numFmtId="0" fontId="66" fillId="0" borderId="0" xfId="0" applyFont="1" applyAlignment="1">
      <alignment horizontal="left"/>
    </xf>
    <xf numFmtId="0" fontId="66" fillId="0" borderId="0" xfId="0" applyFont="1" applyBorder="1" applyAlignment="1">
      <alignment horizontal="left"/>
    </xf>
    <xf numFmtId="0" fontId="66" fillId="0" borderId="3" xfId="0" applyFont="1" applyBorder="1" applyAlignment="1">
      <alignment horizontal="left"/>
    </xf>
    <xf numFmtId="0" fontId="67" fillId="0" borderId="7" xfId="0" applyFont="1" applyBorder="1" applyAlignment="1">
      <alignment horizontal="left"/>
    </xf>
    <xf numFmtId="0" fontId="67" fillId="0" borderId="0" xfId="0" applyFont="1" applyAlignment="1">
      <alignment horizontal="left"/>
    </xf>
    <xf numFmtId="0" fontId="66" fillId="0" borderId="0" xfId="0" applyFont="1"/>
    <xf numFmtId="0" fontId="68" fillId="0" borderId="0" xfId="0" applyFont="1" applyAlignment="1">
      <alignment horizontal="left"/>
    </xf>
    <xf numFmtId="0" fontId="68" fillId="0" borderId="3" xfId="0" applyFont="1" applyBorder="1" applyAlignment="1">
      <alignment horizontal="left"/>
    </xf>
    <xf numFmtId="0" fontId="67" fillId="0" borderId="0" xfId="0" applyFont="1" applyAlignment="1">
      <alignment horizontal="center"/>
    </xf>
    <xf numFmtId="0" fontId="68" fillId="0" borderId="0" xfId="0" applyFont="1" applyAlignment="1">
      <alignment horizontal="center"/>
    </xf>
    <xf numFmtId="0" fontId="68" fillId="0" borderId="3" xfId="0" applyFont="1" applyBorder="1" applyAlignment="1">
      <alignment horizontal="center"/>
    </xf>
    <xf numFmtId="164" fontId="17" fillId="33" borderId="0" xfId="0" applyNumberFormat="1" applyFont="1" applyFill="1"/>
    <xf numFmtId="164" fontId="15" fillId="33" borderId="0" xfId="0" applyNumberFormat="1" applyFont="1" applyFill="1" applyBorder="1" applyAlignment="1">
      <alignment vertical="center"/>
    </xf>
    <xf numFmtId="164" fontId="15" fillId="33" borderId="0" xfId="0" applyNumberFormat="1" applyFont="1" applyFill="1" applyBorder="1"/>
    <xf numFmtId="164" fontId="10" fillId="33" borderId="0" xfId="0" applyNumberFormat="1" applyFont="1" applyFill="1" applyBorder="1"/>
    <xf numFmtId="164" fontId="10" fillId="33" borderId="0" xfId="0" applyNumberFormat="1" applyFont="1" applyFill="1"/>
    <xf numFmtId="164" fontId="15" fillId="33" borderId="0" xfId="4" applyNumberFormat="1" applyFont="1" applyFill="1"/>
    <xf numFmtId="1" fontId="44" fillId="33" borderId="0" xfId="0" applyNumberFormat="1" applyFont="1" applyFill="1" applyBorder="1" applyAlignment="1">
      <alignment horizontal="center"/>
    </xf>
    <xf numFmtId="1" fontId="44" fillId="33" borderId="0" xfId="0" applyNumberFormat="1" applyFont="1" applyFill="1" applyAlignment="1">
      <alignment horizontal="center"/>
    </xf>
    <xf numFmtId="1" fontId="10" fillId="0" borderId="0" xfId="0" applyNumberFormat="1" applyFont="1" applyFill="1"/>
    <xf numFmtId="1" fontId="15" fillId="0" borderId="0" xfId="3" applyNumberFormat="1" applyFont="1" applyFill="1"/>
    <xf numFmtId="1" fontId="12" fillId="2" borderId="0" xfId="3" applyNumberFormat="1" applyFont="1" applyFill="1"/>
    <xf numFmtId="164" fontId="15" fillId="0" borderId="0" xfId="4" applyNumberFormat="1" applyFont="1" applyFill="1" applyBorder="1" applyAlignment="1">
      <alignment horizontal="left" wrapText="1"/>
    </xf>
    <xf numFmtId="164" fontId="12" fillId="37" borderId="0" xfId="4" applyNumberFormat="1" applyFont="1" applyFill="1" applyBorder="1" applyAlignment="1">
      <alignment horizontal="left" vertical="top" wrapText="1"/>
    </xf>
    <xf numFmtId="0" fontId="10" fillId="0" borderId="1" xfId="0" applyFont="1" applyFill="1" applyBorder="1"/>
    <xf numFmtId="164" fontId="10" fillId="0" borderId="2" xfId="0" applyNumberFormat="1" applyFont="1" applyFill="1" applyBorder="1"/>
    <xf numFmtId="164" fontId="11" fillId="24" borderId="0" xfId="0" applyNumberFormat="1" applyFont="1" applyFill="1" applyBorder="1" applyAlignment="1">
      <alignment horizontal="left" wrapText="1"/>
    </xf>
    <xf numFmtId="164" fontId="11" fillId="7" borderId="0" xfId="0" applyNumberFormat="1" applyFont="1" applyFill="1" applyBorder="1" applyAlignment="1">
      <alignment horizontal="left" wrapText="1"/>
    </xf>
    <xf numFmtId="164" fontId="12" fillId="7" borderId="0" xfId="0" applyNumberFormat="1" applyFont="1" applyFill="1" applyBorder="1" applyAlignment="1">
      <alignment horizontal="left" wrapText="1"/>
    </xf>
    <xf numFmtId="164" fontId="11" fillId="21" borderId="0" xfId="5" applyNumberFormat="1" applyFont="1" applyFill="1" applyAlignment="1">
      <alignment horizontal="left" wrapText="1"/>
    </xf>
    <xf numFmtId="164" fontId="11" fillId="21" borderId="0" xfId="0" applyNumberFormat="1" applyFont="1" applyFill="1" applyAlignment="1">
      <alignment horizontal="left" wrapText="1"/>
    </xf>
    <xf numFmtId="164" fontId="11" fillId="24" borderId="0" xfId="0" applyNumberFormat="1" applyFont="1" applyFill="1" applyAlignment="1">
      <alignment horizontal="left" wrapText="1"/>
    </xf>
    <xf numFmtId="164" fontId="10" fillId="21" borderId="0" xfId="0" applyNumberFormat="1" applyFont="1" applyFill="1"/>
    <xf numFmtId="164" fontId="15" fillId="21" borderId="0" xfId="0" applyNumberFormat="1" applyFont="1" applyFill="1"/>
    <xf numFmtId="166" fontId="10" fillId="0" borderId="0" xfId="0" applyNumberFormat="1" applyFont="1"/>
    <xf numFmtId="166" fontId="15" fillId="7" borderId="0" xfId="0" applyNumberFormat="1" applyFont="1" applyFill="1"/>
    <xf numFmtId="165" fontId="15" fillId="7" borderId="0" xfId="0" applyNumberFormat="1" applyFont="1" applyFill="1"/>
    <xf numFmtId="164" fontId="15" fillId="7" borderId="0" xfId="0" applyNumberFormat="1" applyFont="1" applyFill="1"/>
    <xf numFmtId="168" fontId="0" fillId="0" borderId="0" xfId="0" applyNumberFormat="1"/>
    <xf numFmtId="164" fontId="12" fillId="2" borderId="0" xfId="4" applyNumberFormat="1" applyFont="1" applyFill="1" applyAlignment="1">
      <alignment horizontal="left" vertical="top" wrapText="1"/>
    </xf>
    <xf numFmtId="0" fontId="15" fillId="0" borderId="0" xfId="0" applyFont="1" applyAlignment="1">
      <alignment horizontal="left"/>
    </xf>
    <xf numFmtId="0" fontId="67" fillId="7" borderId="8" xfId="0" applyFont="1" applyFill="1" applyBorder="1" applyAlignment="1">
      <alignment horizontal="left"/>
    </xf>
    <xf numFmtId="0" fontId="67" fillId="21" borderId="8" xfId="0" applyFont="1" applyFill="1" applyBorder="1" applyAlignment="1">
      <alignment horizontal="left"/>
    </xf>
    <xf numFmtId="0" fontId="67" fillId="5" borderId="8" xfId="0" applyFont="1" applyFill="1" applyBorder="1" applyAlignment="1">
      <alignment horizontal="left"/>
    </xf>
    <xf numFmtId="0" fontId="67" fillId="4" borderId="8" xfId="0" applyFont="1" applyFill="1" applyBorder="1" applyAlignment="1">
      <alignment horizontal="left"/>
    </xf>
    <xf numFmtId="0" fontId="68" fillId="0" borderId="0" xfId="0" applyFont="1" applyBorder="1" applyAlignment="1">
      <alignment horizontal="left"/>
    </xf>
    <xf numFmtId="0" fontId="68" fillId="0" borderId="0" xfId="0" applyFont="1" applyBorder="1" applyAlignment="1">
      <alignment horizontal="center"/>
    </xf>
    <xf numFmtId="0" fontId="0" fillId="21" borderId="0" xfId="0" applyFill="1"/>
    <xf numFmtId="0" fontId="21" fillId="21" borderId="0" xfId="0" applyFont="1" applyFill="1" applyBorder="1" applyAlignment="1">
      <alignment horizontal="center"/>
    </xf>
    <xf numFmtId="0" fontId="0" fillId="7" borderId="0" xfId="0" applyFill="1"/>
    <xf numFmtId="0" fontId="0" fillId="21" borderId="0" xfId="0" applyFill="1" applyAlignment="1">
      <alignment horizontal="center"/>
    </xf>
    <xf numFmtId="166" fontId="0" fillId="7" borderId="0" xfId="0" applyNumberFormat="1" applyFill="1"/>
    <xf numFmtId="170" fontId="67" fillId="0" borderId="0" xfId="0" applyNumberFormat="1" applyFont="1" applyAlignment="1">
      <alignment horizontal="center"/>
    </xf>
    <xf numFmtId="0" fontId="67" fillId="0" borderId="9" xfId="0" applyFont="1" applyBorder="1" applyAlignment="1">
      <alignment horizontal="left"/>
    </xf>
    <xf numFmtId="0" fontId="67" fillId="0" borderId="9" xfId="0" applyFont="1" applyBorder="1" applyAlignment="1">
      <alignment horizontal="center"/>
    </xf>
    <xf numFmtId="1" fontId="68" fillId="0" borderId="3" xfId="0" applyNumberFormat="1" applyFont="1" applyBorder="1" applyAlignment="1">
      <alignment horizontal="center"/>
    </xf>
    <xf numFmtId="0" fontId="0" fillId="0" borderId="0" xfId="0" quotePrefix="1"/>
    <xf numFmtId="0" fontId="0" fillId="0" borderId="0" xfId="0" applyAlignment="1">
      <alignment horizontal="center" vertical="top"/>
    </xf>
    <xf numFmtId="167" fontId="15" fillId="0" borderId="1" xfId="0" applyNumberFormat="1" applyFont="1" applyFill="1" applyBorder="1"/>
    <xf numFmtId="0" fontId="69" fillId="0" borderId="10" xfId="0" applyFont="1" applyBorder="1" applyAlignment="1">
      <alignment horizontal="center" wrapText="1"/>
    </xf>
    <xf numFmtId="0" fontId="70" fillId="0" borderId="11" xfId="0" applyFont="1" applyBorder="1" applyAlignment="1">
      <alignment horizontal="center" wrapText="1"/>
    </xf>
    <xf numFmtId="0" fontId="70" fillId="0" borderId="12" xfId="0" applyFont="1" applyBorder="1" applyAlignment="1">
      <alignment wrapText="1"/>
    </xf>
    <xf numFmtId="0" fontId="70" fillId="0" borderId="13" xfId="0" applyFont="1" applyBorder="1" applyAlignment="1">
      <alignment horizontal="center" wrapText="1"/>
    </xf>
    <xf numFmtId="0" fontId="71" fillId="0" borderId="12" xfId="0" applyFont="1" applyBorder="1" applyAlignment="1">
      <alignment wrapText="1"/>
    </xf>
    <xf numFmtId="0" fontId="71" fillId="0" borderId="13" xfId="0" applyFont="1" applyBorder="1" applyAlignment="1">
      <alignment horizontal="center" wrapText="1"/>
    </xf>
    <xf numFmtId="0" fontId="72" fillId="0" borderId="0" xfId="0" applyFont="1" applyAlignment="1">
      <alignment wrapText="1"/>
    </xf>
    <xf numFmtId="0" fontId="72" fillId="0" borderId="12" xfId="0" applyFont="1" applyBorder="1" applyAlignment="1">
      <alignment wrapText="1"/>
    </xf>
    <xf numFmtId="0" fontId="73" fillId="0" borderId="12" xfId="0" applyFont="1" applyBorder="1" applyAlignment="1">
      <alignment wrapText="1"/>
    </xf>
    <xf numFmtId="0" fontId="69" fillId="0" borderId="12" xfId="0" applyFont="1" applyBorder="1" applyAlignment="1">
      <alignment wrapText="1"/>
    </xf>
    <xf numFmtId="0" fontId="69" fillId="0" borderId="13" xfId="0" applyFont="1" applyBorder="1" applyAlignment="1">
      <alignment horizontal="center" wrapText="1"/>
    </xf>
    <xf numFmtId="0" fontId="74" fillId="0" borderId="12" xfId="0" applyFont="1" applyBorder="1"/>
    <xf numFmtId="0" fontId="75" fillId="0" borderId="12" xfId="0" applyFont="1" applyBorder="1" applyAlignment="1">
      <alignment horizontal="left" wrapText="1" indent="1"/>
    </xf>
    <xf numFmtId="0" fontId="75" fillId="0" borderId="12" xfId="0" applyFont="1" applyBorder="1" applyAlignment="1">
      <alignment horizontal="left" wrapText="1" indent="6"/>
    </xf>
    <xf numFmtId="0" fontId="75" fillId="0" borderId="12" xfId="0" applyFont="1" applyBorder="1" applyAlignment="1">
      <alignment horizontal="left" wrapText="1" indent="3"/>
    </xf>
    <xf numFmtId="0" fontId="70" fillId="0" borderId="0" xfId="0" applyFont="1" applyAlignment="1">
      <alignment wrapText="1"/>
    </xf>
    <xf numFmtId="0" fontId="70" fillId="0" borderId="14" xfId="0" applyFont="1" applyBorder="1" applyAlignment="1">
      <alignment wrapText="1"/>
    </xf>
    <xf numFmtId="0" fontId="70" fillId="0" borderId="15" xfId="0" applyFont="1" applyBorder="1" applyAlignment="1">
      <alignment horizontal="center" wrapText="1"/>
    </xf>
    <xf numFmtId="0" fontId="21" fillId="0" borderId="0" xfId="4" applyFont="1" applyFill="1" applyAlignment="1"/>
    <xf numFmtId="164" fontId="12" fillId="5" borderId="0" xfId="1" applyNumberFormat="1" applyFont="1" applyFill="1" applyAlignment="1">
      <alignment horizontal="left" vertical="center" wrapText="1"/>
    </xf>
    <xf numFmtId="166" fontId="15" fillId="0" borderId="1" xfId="0" applyNumberFormat="1" applyFont="1" applyBorder="1"/>
    <xf numFmtId="169" fontId="15" fillId="0" borderId="1" xfId="0" applyNumberFormat="1" applyFont="1" applyBorder="1"/>
    <xf numFmtId="171" fontId="15" fillId="0" borderId="1" xfId="0" applyNumberFormat="1" applyFont="1" applyBorder="1"/>
    <xf numFmtId="0" fontId="77" fillId="0" borderId="0" xfId="0" applyFont="1"/>
    <xf numFmtId="0" fontId="80" fillId="0" borderId="0" xfId="0" applyFont="1"/>
    <xf numFmtId="0" fontId="57" fillId="6" borderId="0" xfId="0" applyFont="1" applyFill="1"/>
    <xf numFmtId="0" fontId="0" fillId="0" borderId="0" xfId="0" applyFont="1" applyFill="1" applyAlignment="1">
      <alignment wrapText="1"/>
    </xf>
    <xf numFmtId="0" fontId="21" fillId="41" borderId="0" xfId="0" applyFont="1" applyFill="1" applyAlignment="1">
      <alignment wrapText="1"/>
    </xf>
    <xf numFmtId="0" fontId="21" fillId="21" borderId="0" xfId="0" applyFont="1" applyFill="1" applyAlignment="1">
      <alignment wrapText="1"/>
    </xf>
    <xf numFmtId="0" fontId="51" fillId="21" borderId="0" xfId="0" applyFont="1" applyFill="1" applyAlignment="1">
      <alignment wrapText="1"/>
    </xf>
    <xf numFmtId="0" fontId="0" fillId="11" borderId="0" xfId="0" applyFont="1" applyFill="1" applyAlignment="1">
      <alignment wrapText="1"/>
    </xf>
    <xf numFmtId="0" fontId="29" fillId="11" borderId="0" xfId="0" applyFont="1" applyFill="1" applyAlignment="1">
      <alignment wrapText="1"/>
    </xf>
    <xf numFmtId="0" fontId="0" fillId="21" borderId="0" xfId="0" applyFont="1" applyFill="1" applyAlignment="1">
      <alignment wrapText="1"/>
    </xf>
    <xf numFmtId="0" fontId="29" fillId="21" borderId="0" xfId="0" applyFont="1" applyFill="1" applyAlignment="1">
      <alignment wrapText="1"/>
    </xf>
    <xf numFmtId="0" fontId="29" fillId="42" borderId="0" xfId="0" applyFont="1" applyFill="1" applyAlignment="1">
      <alignment wrapText="1"/>
    </xf>
    <xf numFmtId="0" fontId="29" fillId="0" borderId="0" xfId="0" applyFont="1" applyFill="1" applyAlignment="1">
      <alignment wrapText="1"/>
    </xf>
    <xf numFmtId="0" fontId="21" fillId="0" borderId="0" xfId="0" applyFont="1" applyFill="1" applyAlignment="1">
      <alignment wrapText="1"/>
    </xf>
    <xf numFmtId="172" fontId="81" fillId="0" borderId="0" xfId="11" applyNumberFormat="1" applyFont="1" applyFill="1" applyAlignment="1">
      <alignment wrapText="1"/>
    </xf>
    <xf numFmtId="0" fontId="0" fillId="41" borderId="0" xfId="0" applyFill="1"/>
    <xf numFmtId="0" fontId="29" fillId="41" borderId="0" xfId="0" applyFont="1" applyFill="1"/>
    <xf numFmtId="0" fontId="82" fillId="41" borderId="0" xfId="0" applyFont="1" applyFill="1"/>
    <xf numFmtId="172" fontId="82" fillId="41" borderId="0" xfId="11" applyNumberFormat="1" applyFont="1" applyFill="1" applyBorder="1"/>
    <xf numFmtId="172" fontId="83" fillId="41" borderId="0" xfId="11" applyNumberFormat="1" applyFont="1" applyFill="1" applyBorder="1"/>
    <xf numFmtId="0" fontId="0" fillId="27" borderId="0" xfId="0" applyFill="1"/>
    <xf numFmtId="0" fontId="29" fillId="27" borderId="0" xfId="0" applyFont="1" applyFill="1"/>
    <xf numFmtId="0" fontId="82" fillId="27" borderId="0" xfId="0" applyFont="1" applyFill="1"/>
    <xf numFmtId="172" fontId="82" fillId="27" borderId="0" xfId="11" applyNumberFormat="1" applyFont="1" applyFill="1" applyBorder="1"/>
    <xf numFmtId="172" fontId="83" fillId="27" borderId="0" xfId="11" applyNumberFormat="1" applyFont="1" applyFill="1" applyBorder="1"/>
    <xf numFmtId="0" fontId="82" fillId="21" borderId="0" xfId="0" applyFont="1" applyFill="1"/>
    <xf numFmtId="172" fontId="82" fillId="21" borderId="0" xfId="11" applyNumberFormat="1" applyFont="1" applyFill="1" applyBorder="1"/>
    <xf numFmtId="172" fontId="83" fillId="21" borderId="0" xfId="11" applyNumberFormat="1" applyFont="1" applyFill="1" applyBorder="1"/>
    <xf numFmtId="0" fontId="0" fillId="42" borderId="0" xfId="0" applyFill="1"/>
    <xf numFmtId="0" fontId="82" fillId="42" borderId="0" xfId="0" applyFont="1" applyFill="1"/>
    <xf numFmtId="172" fontId="82" fillId="42" borderId="0" xfId="11" applyNumberFormat="1" applyFont="1" applyFill="1" applyBorder="1"/>
    <xf numFmtId="172" fontId="83" fillId="42" borderId="0" xfId="11" applyNumberFormat="1" applyFont="1" applyFill="1" applyBorder="1"/>
    <xf numFmtId="0" fontId="29" fillId="42" borderId="0" xfId="0" applyFont="1" applyFill="1"/>
    <xf numFmtId="0" fontId="83" fillId="42" borderId="0" xfId="0" applyFont="1" applyFill="1"/>
    <xf numFmtId="0" fontId="83" fillId="39" borderId="0" xfId="0" applyFont="1" applyFill="1"/>
    <xf numFmtId="172" fontId="83" fillId="39" borderId="0" xfId="11" applyNumberFormat="1" applyFont="1" applyFill="1" applyBorder="1"/>
    <xf numFmtId="0" fontId="29" fillId="43" borderId="0" xfId="0" applyFont="1" applyFill="1"/>
    <xf numFmtId="0" fontId="83" fillId="43" borderId="0" xfId="0" applyFont="1" applyFill="1"/>
    <xf numFmtId="172" fontId="83" fillId="43" borderId="0" xfId="11" applyNumberFormat="1" applyFont="1" applyFill="1" applyBorder="1"/>
    <xf numFmtId="0" fontId="29" fillId="30" borderId="0" xfId="0" applyFont="1" applyFill="1"/>
    <xf numFmtId="0" fontId="83" fillId="30" borderId="0" xfId="0" applyFont="1" applyFill="1"/>
    <xf numFmtId="172" fontId="83" fillId="30" borderId="0" xfId="11" applyNumberFormat="1" applyFont="1" applyFill="1" applyBorder="1"/>
    <xf numFmtId="0" fontId="0" fillId="5" borderId="0" xfId="0" applyFill="1"/>
    <xf numFmtId="0" fontId="82" fillId="5" borderId="0" xfId="0" applyFont="1" applyFill="1"/>
    <xf numFmtId="172" fontId="82" fillId="5" borderId="0" xfId="11" applyNumberFormat="1" applyFont="1" applyFill="1" applyBorder="1"/>
    <xf numFmtId="172" fontId="83" fillId="5" borderId="0" xfId="11" applyNumberFormat="1" applyFont="1" applyFill="1" applyBorder="1"/>
    <xf numFmtId="0" fontId="29" fillId="5" borderId="0" xfId="0" applyFont="1" applyFill="1"/>
    <xf numFmtId="0" fontId="83" fillId="5" borderId="0" xfId="0" applyFont="1" applyFill="1"/>
    <xf numFmtId="172" fontId="83" fillId="44" borderId="0" xfId="11" applyNumberFormat="1" applyFont="1" applyFill="1" applyBorder="1"/>
    <xf numFmtId="0" fontId="29" fillId="12" borderId="0" xfId="0" applyFont="1" applyFill="1"/>
    <xf numFmtId="0" fontId="83" fillId="12" borderId="0" xfId="0" applyFont="1" applyFill="1"/>
    <xf numFmtId="172" fontId="83" fillId="12" borderId="0" xfId="11" applyNumberFormat="1" applyFont="1" applyFill="1" applyBorder="1"/>
    <xf numFmtId="0" fontId="83" fillId="0" borderId="0" xfId="0" applyFont="1"/>
    <xf numFmtId="172" fontId="83" fillId="0" borderId="0" xfId="11" applyNumberFormat="1" applyFont="1" applyFill="1" applyBorder="1"/>
    <xf numFmtId="0" fontId="84" fillId="0" borderId="0" xfId="0" applyFont="1"/>
    <xf numFmtId="172" fontId="84" fillId="0" borderId="0" xfId="11" applyNumberFormat="1" applyFont="1" applyFill="1" applyBorder="1"/>
    <xf numFmtId="172" fontId="84" fillId="41" borderId="0" xfId="11" applyNumberFormat="1" applyFont="1" applyFill="1" applyBorder="1"/>
    <xf numFmtId="0" fontId="82" fillId="0" borderId="0" xfId="0" applyFont="1"/>
    <xf numFmtId="172" fontId="82" fillId="0" borderId="0" xfId="11" applyNumberFormat="1" applyFont="1" applyFill="1" applyBorder="1"/>
    <xf numFmtId="172" fontId="82" fillId="37" borderId="0" xfId="11" applyNumberFormat="1" applyFont="1" applyFill="1" applyBorder="1"/>
    <xf numFmtId="0" fontId="0" fillId="42" borderId="0" xfId="0" applyFont="1" applyFill="1"/>
    <xf numFmtId="0" fontId="0" fillId="43" borderId="0" xfId="0" applyFont="1" applyFill="1"/>
    <xf numFmtId="0" fontId="0" fillId="30" borderId="0" xfId="0" applyFont="1" applyFill="1"/>
    <xf numFmtId="0" fontId="0" fillId="12" borderId="0" xfId="0" applyFont="1" applyFill="1"/>
    <xf numFmtId="172" fontId="0" fillId="0" borderId="0" xfId="11" applyNumberFormat="1" applyFont="1" applyFill="1" applyAlignment="1">
      <alignment wrapText="1"/>
    </xf>
    <xf numFmtId="0" fontId="29" fillId="0" borderId="0" xfId="0" applyFont="1" applyFill="1" applyAlignment="1">
      <alignment horizontal="center"/>
    </xf>
    <xf numFmtId="0" fontId="51" fillId="0" borderId="0" xfId="0" applyFont="1" applyFill="1" applyAlignment="1">
      <alignment horizontal="center" wrapText="1"/>
    </xf>
    <xf numFmtId="0" fontId="29" fillId="0" borderId="0" xfId="0" applyFont="1" applyFill="1" applyAlignment="1">
      <alignment horizontal="center" wrapText="1"/>
    </xf>
    <xf numFmtId="0" fontId="29" fillId="41" borderId="0" xfId="0" applyFont="1" applyFill="1" applyAlignment="1">
      <alignment horizontal="center"/>
    </xf>
    <xf numFmtId="172" fontId="29" fillId="0" borderId="0" xfId="11" applyNumberFormat="1" applyFont="1" applyFill="1" applyAlignment="1">
      <alignment horizontal="center" wrapText="1"/>
    </xf>
    <xf numFmtId="173" fontId="29" fillId="0" borderId="0" xfId="0" applyNumberFormat="1" applyFont="1" applyFill="1" applyAlignment="1">
      <alignment horizontal="center"/>
    </xf>
    <xf numFmtId="173" fontId="29" fillId="41" borderId="0" xfId="0" applyNumberFormat="1" applyFont="1" applyFill="1" applyAlignment="1">
      <alignment horizontal="center"/>
    </xf>
    <xf numFmtId="172" fontId="21" fillId="0" borderId="0" xfId="11" applyNumberFormat="1" applyFont="1" applyFill="1" applyBorder="1"/>
    <xf numFmtId="0" fontId="21" fillId="27" borderId="0" xfId="0" applyFont="1" applyFill="1"/>
    <xf numFmtId="172" fontId="21" fillId="27" borderId="0" xfId="11" applyNumberFormat="1" applyFont="1" applyFill="1" applyBorder="1"/>
    <xf numFmtId="0" fontId="21" fillId="21" borderId="0" xfId="0" applyFont="1" applyFill="1"/>
    <xf numFmtId="172" fontId="21" fillId="41" borderId="0" xfId="11" applyNumberFormat="1" applyFont="1" applyFill="1" applyBorder="1"/>
    <xf numFmtId="172" fontId="21" fillId="39" borderId="0" xfId="11" applyNumberFormat="1" applyFont="1" applyFill="1" applyBorder="1"/>
    <xf numFmtId="172" fontId="21" fillId="42" borderId="0" xfId="11" applyNumberFormat="1" applyFont="1" applyFill="1" applyBorder="1"/>
    <xf numFmtId="172" fontId="21" fillId="43" borderId="0" xfId="11" applyNumberFormat="1" applyFont="1" applyFill="1" applyBorder="1"/>
    <xf numFmtId="172" fontId="21" fillId="30" borderId="0" xfId="11" applyNumberFormat="1" applyFont="1" applyFill="1" applyBorder="1"/>
    <xf numFmtId="172" fontId="21" fillId="12" borderId="0" xfId="11" applyNumberFormat="1" applyFont="1" applyFill="1" applyBorder="1"/>
    <xf numFmtId="0" fontId="85" fillId="0" borderId="0" xfId="0" applyFont="1" applyFill="1" applyAlignment="1"/>
    <xf numFmtId="0" fontId="21" fillId="42" borderId="0" xfId="0" applyFont="1" applyFill="1"/>
    <xf numFmtId="0" fontId="21" fillId="39" borderId="0" xfId="0" applyFont="1" applyFill="1"/>
    <xf numFmtId="0" fontId="21" fillId="43" borderId="0" xfId="0" applyFont="1" applyFill="1"/>
    <xf numFmtId="0" fontId="21" fillId="30" borderId="0" xfId="0" applyFont="1" applyFill="1"/>
    <xf numFmtId="0" fontId="21" fillId="5" borderId="0" xfId="0" applyFont="1" applyFill="1"/>
    <xf numFmtId="0" fontId="21" fillId="12" borderId="0" xfId="0" applyFont="1" applyFill="1"/>
    <xf numFmtId="174" fontId="0" fillId="0" borderId="0" xfId="0" applyNumberFormat="1" applyFont="1" applyAlignment="1">
      <alignment horizontal="center"/>
    </xf>
    <xf numFmtId="171" fontId="0" fillId="0" borderId="0" xfId="0" applyNumberFormat="1"/>
    <xf numFmtId="0" fontId="21" fillId="0" borderId="0" xfId="4" applyFont="1" applyFill="1" applyBorder="1" applyAlignment="1">
      <alignment horizontal="left" vertical="top"/>
    </xf>
    <xf numFmtId="0" fontId="57" fillId="0" borderId="0" xfId="0" applyFont="1" applyFill="1"/>
    <xf numFmtId="0" fontId="57" fillId="0" borderId="0" xfId="0" applyFont="1" applyFill="1" applyAlignment="1">
      <alignment wrapText="1"/>
    </xf>
    <xf numFmtId="172" fontId="57" fillId="0" borderId="0" xfId="11" applyNumberFormat="1" applyFont="1" applyFill="1" applyAlignment="1">
      <alignment wrapText="1"/>
    </xf>
    <xf numFmtId="172" fontId="57" fillId="0" borderId="0" xfId="11" applyNumberFormat="1" applyFont="1" applyFill="1" applyBorder="1"/>
    <xf numFmtId="172" fontId="57" fillId="27" borderId="0" xfId="11" applyNumberFormat="1" applyFont="1" applyFill="1" applyBorder="1"/>
    <xf numFmtId="172" fontId="57" fillId="21" borderId="0" xfId="11" applyNumberFormat="1" applyFont="1" applyFill="1" applyBorder="1"/>
    <xf numFmtId="172" fontId="57" fillId="41" borderId="0" xfId="11" applyNumberFormat="1" applyFont="1" applyFill="1" applyBorder="1"/>
    <xf numFmtId="172" fontId="57" fillId="39" borderId="0" xfId="11" applyNumberFormat="1" applyFont="1" applyFill="1" applyBorder="1"/>
    <xf numFmtId="172" fontId="57" fillId="42" borderId="0" xfId="11" applyNumberFormat="1" applyFont="1" applyFill="1" applyBorder="1"/>
    <xf numFmtId="172" fontId="57" fillId="43" borderId="0" xfId="11" applyNumberFormat="1" applyFont="1" applyFill="1" applyBorder="1"/>
    <xf numFmtId="172" fontId="57" fillId="30" borderId="0" xfId="11" applyNumberFormat="1" applyFont="1" applyFill="1" applyBorder="1"/>
    <xf numFmtId="172" fontId="57" fillId="12" borderId="0" xfId="11" applyNumberFormat="1" applyFont="1" applyFill="1" applyBorder="1"/>
    <xf numFmtId="166" fontId="57" fillId="0" borderId="0" xfId="0" applyNumberFormat="1" applyFont="1"/>
    <xf numFmtId="172" fontId="29" fillId="0" borderId="0" xfId="0" applyNumberFormat="1" applyFont="1"/>
    <xf numFmtId="167" fontId="15" fillId="0" borderId="1" xfId="0" applyNumberFormat="1" applyFont="1" applyBorder="1"/>
    <xf numFmtId="167" fontId="10" fillId="0" borderId="0" xfId="0" applyNumberFormat="1" applyFont="1" applyBorder="1" applyAlignment="1">
      <alignment horizontal="center"/>
    </xf>
    <xf numFmtId="169" fontId="10" fillId="0" borderId="0" xfId="0" applyNumberFormat="1" applyFont="1"/>
    <xf numFmtId="168" fontId="17" fillId="0" borderId="0" xfId="0" applyNumberFormat="1" applyFont="1" applyAlignment="1">
      <alignment horizontal="center"/>
    </xf>
    <xf numFmtId="11" fontId="0" fillId="0" borderId="0" xfId="0" applyNumberFormat="1"/>
    <xf numFmtId="167" fontId="57" fillId="0" borderId="0" xfId="0" applyNumberFormat="1" applyFont="1"/>
    <xf numFmtId="168" fontId="57" fillId="0" borderId="0" xfId="0" applyNumberFormat="1" applyFont="1"/>
    <xf numFmtId="169" fontId="57" fillId="0" borderId="0" xfId="0" applyNumberFormat="1" applyFont="1"/>
    <xf numFmtId="167" fontId="21" fillId="0" borderId="0" xfId="0" applyNumberFormat="1" applyFont="1"/>
    <xf numFmtId="1" fontId="57" fillId="0" borderId="0" xfId="0" applyNumberFormat="1" applyFont="1"/>
    <xf numFmtId="167" fontId="0" fillId="0" borderId="0" xfId="0" applyNumberFormat="1" applyFill="1"/>
    <xf numFmtId="167" fontId="29" fillId="0" borderId="0" xfId="0" applyNumberFormat="1" applyFont="1"/>
    <xf numFmtId="0" fontId="0" fillId="6" borderId="0" xfId="0" applyFill="1" applyAlignment="1">
      <alignment wrapText="1"/>
    </xf>
    <xf numFmtId="0" fontId="0" fillId="0" borderId="0" xfId="0" applyFill="1" applyAlignment="1">
      <alignment wrapText="1"/>
    </xf>
    <xf numFmtId="0" fontId="15" fillId="0" borderId="0" xfId="0" applyNumberFormat="1" applyFont="1"/>
    <xf numFmtId="0" fontId="71" fillId="0" borderId="13" xfId="0" applyFont="1" applyBorder="1" applyAlignment="1">
      <alignment horizontal="center" wrapText="1"/>
    </xf>
  </cellXfs>
  <cellStyles count="12">
    <cellStyle name="20% - Accent2" xfId="6" builtinId="34"/>
    <cellStyle name="40% - Accent1" xfId="5" builtinId="31"/>
    <cellStyle name="Bad" xfId="3" builtinId="27"/>
    <cellStyle name="Comma" xfId="11" builtinId="3"/>
    <cellStyle name="Good" xfId="1" builtinId="26"/>
    <cellStyle name="Hyperlink" xfId="2" builtinId="8"/>
    <cellStyle name="Hyperlink 2" xfId="9" xr:uid="{00000000-0005-0000-0000-000006000000}"/>
    <cellStyle name="Neutral" xfId="4" builtinId="28"/>
    <cellStyle name="Normal" xfId="0" builtinId="0"/>
    <cellStyle name="Normal 2" xfId="7" xr:uid="{00000000-0005-0000-0000-000009000000}"/>
    <cellStyle name="Normal 3" xfId="8" xr:uid="{00000000-0005-0000-0000-00000A000000}"/>
    <cellStyle name="Normal_Prey List.txt" xfId="10" xr:uid="{00000000-0005-0000-0000-00000B000000}"/>
  </cellStyles>
  <dxfs count="5">
    <dxf>
      <font>
        <b/>
        <i val="0"/>
      </font>
    </dxf>
    <dxf>
      <font>
        <b/>
        <i val="0"/>
      </font>
    </dxf>
    <dxf>
      <font>
        <b/>
        <i val="0"/>
      </font>
    </dxf>
    <dxf>
      <font>
        <color rgb="FFFF0000"/>
      </font>
    </dxf>
    <dxf>
      <numFmt numFmtId="166" formatCode="0.0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ata/Current%20Projects/SEF%20(EBS)%20Model/2002%20model/2002%20diet%20data/Prey%202002%20(version%202)c.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ata/Current%20Projects/SEF%20(EBS)%20Model/2002%20model/2002%20diet%20data/Prey%202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des"/>
      <sheetName val="Codes (2)"/>
      <sheetName val="New codes"/>
      <sheetName val="by prey"/>
      <sheetName val="by group"/>
      <sheetName val="LookupPhylogeneticplace"/>
      <sheetName val="For final compilation"/>
      <sheetName val="Sheet1"/>
      <sheetName val="Sheet2"/>
    </sheetNames>
    <sheetDataSet>
      <sheetData sheetId="0">
        <row r="1">
          <cell r="C1" t="str">
            <v>Name</v>
          </cell>
          <cell r="D1" t="str">
            <v>Phylum/Subphylum</v>
          </cell>
          <cell r="E1" t="str">
            <v>Class/Subclass/Superorder</v>
          </cell>
          <cell r="F1" t="str">
            <v>Order/Suborder/Infraorder/Family/Subfamily(Gastropods only)</v>
          </cell>
          <cell r="G1" t="str">
            <v>Concatenated name</v>
          </cell>
          <cell r="H1" t="str">
            <v>Original Category</v>
          </cell>
          <cell r="I1" t="str">
            <v>Category 2002</v>
          </cell>
          <cell r="J1" t="str">
            <v>Alternative category</v>
          </cell>
          <cell r="K1" t="str">
            <v>Category 2003</v>
          </cell>
          <cell r="L1" t="str">
            <v>Category PIP</v>
          </cell>
          <cell r="M1" t="str">
            <v>Alt Cat 2003</v>
          </cell>
          <cell r="N1" t="str">
            <v>ERA Category</v>
          </cell>
          <cell r="O1" t="str">
            <v>Category GAB</v>
          </cell>
          <cell r="P1" t="str">
            <v>Category Atlantis GAB</v>
          </cell>
        </row>
        <row r="2">
          <cell r="C2" t="str">
            <v>Porifera</v>
          </cell>
          <cell r="D2" t="str">
            <v>Porifera</v>
          </cell>
          <cell r="E2">
            <v>0</v>
          </cell>
          <cell r="F2">
            <v>0</v>
          </cell>
          <cell r="G2" t="str">
            <v>Porifera</v>
          </cell>
          <cell r="H2" t="str">
            <v>benthic invertebrate</v>
          </cell>
          <cell r="I2" t="str">
            <v>epibenthos</v>
          </cell>
          <cell r="J2" t="str">
            <v>epibenthos</v>
          </cell>
          <cell r="K2" t="str">
            <v>macrobenthos</v>
          </cell>
          <cell r="L2" t="str">
            <v>macrobenthos</v>
          </cell>
          <cell r="M2" t="str">
            <v>macrobenthos</v>
          </cell>
          <cell r="N2" t="str">
            <v>macrobenthos</v>
          </cell>
          <cell r="O2" t="str">
            <v>Filter feeder</v>
          </cell>
          <cell r="P2" t="str">
            <v>BF</v>
          </cell>
        </row>
        <row r="3">
          <cell r="C3" t="str">
            <v>Porifera - Sponge</v>
          </cell>
          <cell r="D3" t="str">
            <v>Porifera</v>
          </cell>
          <cell r="E3">
            <v>0</v>
          </cell>
          <cell r="F3">
            <v>0</v>
          </cell>
          <cell r="G3" t="str">
            <v>Porifera</v>
          </cell>
          <cell r="H3" t="str">
            <v>benthic invertebrate</v>
          </cell>
          <cell r="I3" t="str">
            <v>epibenthos</v>
          </cell>
          <cell r="J3" t="str">
            <v>epibenthos</v>
          </cell>
          <cell r="K3" t="str">
            <v>macrobenthos</v>
          </cell>
          <cell r="L3" t="str">
            <v>macrobenthos</v>
          </cell>
          <cell r="M3" t="str">
            <v>macrobenthos</v>
          </cell>
          <cell r="N3" t="str">
            <v>macrobenthos</v>
          </cell>
          <cell r="O3" t="str">
            <v>Filter feeder</v>
          </cell>
          <cell r="P3" t="str">
            <v>BF</v>
          </cell>
        </row>
        <row r="4">
          <cell r="C4" t="str">
            <v>Porifera 36</v>
          </cell>
          <cell r="D4" t="str">
            <v>Porifera</v>
          </cell>
          <cell r="E4">
            <v>0</v>
          </cell>
          <cell r="F4">
            <v>0</v>
          </cell>
          <cell r="G4" t="str">
            <v>Porifera</v>
          </cell>
          <cell r="H4" t="str">
            <v>benthic invertebrate</v>
          </cell>
          <cell r="I4" t="str">
            <v>epibenthos</v>
          </cell>
          <cell r="J4" t="str">
            <v>epibenthos</v>
          </cell>
          <cell r="K4" t="str">
            <v>macrobenthos</v>
          </cell>
          <cell r="L4" t="str">
            <v>macrobenthos</v>
          </cell>
          <cell r="M4" t="str">
            <v>macrobenthos</v>
          </cell>
          <cell r="N4" t="str">
            <v>macrobenthos</v>
          </cell>
          <cell r="O4" t="str">
            <v>Filter feeder</v>
          </cell>
          <cell r="P4" t="str">
            <v>BF</v>
          </cell>
        </row>
        <row r="5">
          <cell r="C5" t="str">
            <v>Porifera 37</v>
          </cell>
          <cell r="D5" t="str">
            <v>Porifera</v>
          </cell>
          <cell r="E5">
            <v>0</v>
          </cell>
          <cell r="F5">
            <v>0</v>
          </cell>
          <cell r="G5" t="str">
            <v>Porifera</v>
          </cell>
          <cell r="H5" t="str">
            <v>benthic invertebrate</v>
          </cell>
          <cell r="I5" t="str">
            <v>epibenthos</v>
          </cell>
          <cell r="J5" t="str">
            <v>epibenthos</v>
          </cell>
          <cell r="K5" t="str">
            <v>macrobenthos</v>
          </cell>
          <cell r="L5" t="str">
            <v>macrobenthos</v>
          </cell>
          <cell r="M5" t="str">
            <v>macrobenthos</v>
          </cell>
          <cell r="N5" t="str">
            <v>macrobenthos</v>
          </cell>
          <cell r="O5" t="str">
            <v>Filter feeder</v>
          </cell>
          <cell r="P5" t="str">
            <v>BF</v>
          </cell>
        </row>
        <row r="6">
          <cell r="C6" t="str">
            <v>Porifera 38</v>
          </cell>
          <cell r="D6" t="str">
            <v>Porifera</v>
          </cell>
          <cell r="E6">
            <v>0</v>
          </cell>
          <cell r="F6">
            <v>0</v>
          </cell>
          <cell r="G6" t="str">
            <v>Porifera</v>
          </cell>
          <cell r="H6" t="str">
            <v>benthic invertebrate</v>
          </cell>
          <cell r="I6" t="str">
            <v>epibenthos</v>
          </cell>
          <cell r="J6" t="str">
            <v>epibenthos</v>
          </cell>
          <cell r="K6" t="str">
            <v>macrobenthos</v>
          </cell>
          <cell r="L6" t="str">
            <v>macrobenthos</v>
          </cell>
          <cell r="M6" t="str">
            <v>macrobenthos</v>
          </cell>
          <cell r="N6" t="str">
            <v>macrobenthos</v>
          </cell>
          <cell r="O6" t="str">
            <v>Filter feeder</v>
          </cell>
          <cell r="P6" t="str">
            <v>BF</v>
          </cell>
        </row>
        <row r="7">
          <cell r="C7" t="str">
            <v>Porifera 38 remains</v>
          </cell>
          <cell r="D7" t="str">
            <v>Porifera</v>
          </cell>
          <cell r="E7">
            <v>0</v>
          </cell>
          <cell r="F7">
            <v>0</v>
          </cell>
          <cell r="G7" t="str">
            <v>Porifera</v>
          </cell>
          <cell r="H7" t="str">
            <v>benthic invertebrate</v>
          </cell>
          <cell r="I7" t="str">
            <v>epibenthos</v>
          </cell>
          <cell r="J7" t="str">
            <v>epibenthos</v>
          </cell>
          <cell r="K7" t="str">
            <v>macrobenthos</v>
          </cell>
          <cell r="L7" t="str">
            <v>macrobenthos</v>
          </cell>
          <cell r="M7" t="str">
            <v>macrobenthos</v>
          </cell>
          <cell r="N7" t="str">
            <v>macrobenthos</v>
          </cell>
          <cell r="O7" t="str">
            <v>Filter feeder</v>
          </cell>
          <cell r="P7" t="str">
            <v>BF</v>
          </cell>
        </row>
        <row r="8">
          <cell r="C8" t="str">
            <v>Porifera 39 remains</v>
          </cell>
          <cell r="D8" t="str">
            <v>Porifera</v>
          </cell>
          <cell r="E8">
            <v>0</v>
          </cell>
          <cell r="F8">
            <v>0</v>
          </cell>
          <cell r="G8" t="str">
            <v>Porifera</v>
          </cell>
          <cell r="H8" t="str">
            <v>benthic invertebrate</v>
          </cell>
          <cell r="I8" t="str">
            <v>epibenthos</v>
          </cell>
          <cell r="J8" t="str">
            <v>epibenthos</v>
          </cell>
          <cell r="K8" t="str">
            <v>macrobenthos</v>
          </cell>
          <cell r="L8" t="str">
            <v>macrobenthos</v>
          </cell>
          <cell r="M8" t="str">
            <v>macrobenthos</v>
          </cell>
          <cell r="N8" t="str">
            <v>macrobenthos</v>
          </cell>
          <cell r="O8" t="str">
            <v>Filter feeder</v>
          </cell>
          <cell r="P8" t="str">
            <v>BF</v>
          </cell>
        </row>
        <row r="9">
          <cell r="C9" t="str">
            <v>Porifera 40</v>
          </cell>
          <cell r="D9" t="str">
            <v>Porifera</v>
          </cell>
          <cell r="E9">
            <v>0</v>
          </cell>
          <cell r="F9">
            <v>0</v>
          </cell>
          <cell r="G9" t="str">
            <v>Porifera</v>
          </cell>
          <cell r="H9" t="str">
            <v>benthic invertebrate</v>
          </cell>
          <cell r="I9" t="str">
            <v>epibenthos</v>
          </cell>
          <cell r="J9" t="str">
            <v>epibenthos</v>
          </cell>
          <cell r="K9" t="str">
            <v>macrobenthos</v>
          </cell>
          <cell r="L9" t="str">
            <v>macrobenthos</v>
          </cell>
          <cell r="M9" t="str">
            <v>macrobenthos</v>
          </cell>
          <cell r="N9" t="str">
            <v>macrobenthos</v>
          </cell>
          <cell r="O9" t="str">
            <v>Filter feeder</v>
          </cell>
          <cell r="P9" t="str">
            <v>BF</v>
          </cell>
        </row>
        <row r="10">
          <cell r="C10" t="str">
            <v>Porifera 41</v>
          </cell>
          <cell r="D10" t="str">
            <v>Porifera</v>
          </cell>
          <cell r="E10">
            <v>0</v>
          </cell>
          <cell r="F10">
            <v>0</v>
          </cell>
          <cell r="G10" t="str">
            <v>Porifera</v>
          </cell>
          <cell r="H10" t="str">
            <v>benthic invertebrate</v>
          </cell>
          <cell r="I10" t="str">
            <v>epibenthos</v>
          </cell>
          <cell r="J10" t="str">
            <v>epibenthos</v>
          </cell>
          <cell r="K10" t="str">
            <v>macrobenthos</v>
          </cell>
          <cell r="L10" t="str">
            <v>macrobenthos</v>
          </cell>
          <cell r="M10" t="str">
            <v>macrobenthos</v>
          </cell>
          <cell r="N10" t="str">
            <v>macrobenthos</v>
          </cell>
          <cell r="O10" t="str">
            <v>Filter feeder</v>
          </cell>
          <cell r="P10" t="str">
            <v>BF</v>
          </cell>
        </row>
        <row r="11">
          <cell r="C11" t="str">
            <v>Porifera 42</v>
          </cell>
          <cell r="D11" t="str">
            <v>Porifera</v>
          </cell>
          <cell r="E11">
            <v>0</v>
          </cell>
          <cell r="F11">
            <v>0</v>
          </cell>
          <cell r="G11" t="str">
            <v>Porifera</v>
          </cell>
          <cell r="H11" t="str">
            <v>benthic invertebrate</v>
          </cell>
          <cell r="I11" t="str">
            <v>epibenthos</v>
          </cell>
          <cell r="J11" t="str">
            <v>epibenthos</v>
          </cell>
          <cell r="K11" t="str">
            <v>macrobenthos</v>
          </cell>
          <cell r="L11" t="str">
            <v>macrobenthos</v>
          </cell>
          <cell r="M11" t="str">
            <v>macrobenthos</v>
          </cell>
          <cell r="N11" t="str">
            <v>macrobenthos</v>
          </cell>
          <cell r="O11" t="str">
            <v>Filter feeder</v>
          </cell>
          <cell r="P11" t="str">
            <v>BF</v>
          </cell>
        </row>
        <row r="12">
          <cell r="C12" t="str">
            <v>Porifera 43</v>
          </cell>
          <cell r="D12" t="str">
            <v>Porifera</v>
          </cell>
          <cell r="E12">
            <v>0</v>
          </cell>
          <cell r="F12">
            <v>0</v>
          </cell>
          <cell r="G12" t="str">
            <v>Porifera</v>
          </cell>
          <cell r="H12" t="str">
            <v>benthic invertebrate</v>
          </cell>
          <cell r="I12" t="str">
            <v>epibenthos</v>
          </cell>
          <cell r="J12" t="str">
            <v>epibenthos</v>
          </cell>
          <cell r="K12" t="str">
            <v>macrobenthos</v>
          </cell>
          <cell r="L12" t="str">
            <v>macrobenthos</v>
          </cell>
          <cell r="M12" t="str">
            <v>macrobenthos</v>
          </cell>
          <cell r="N12" t="str">
            <v>macrobenthos</v>
          </cell>
          <cell r="O12" t="str">
            <v>Filter feeder</v>
          </cell>
          <cell r="P12" t="str">
            <v>BF</v>
          </cell>
        </row>
        <row r="13">
          <cell r="C13" t="str">
            <v>Porifera 44</v>
          </cell>
          <cell r="D13" t="str">
            <v>Porifera</v>
          </cell>
          <cell r="E13">
            <v>0</v>
          </cell>
          <cell r="F13">
            <v>0</v>
          </cell>
          <cell r="G13" t="str">
            <v>Porifera</v>
          </cell>
          <cell r="H13" t="str">
            <v>benthic invertebrate</v>
          </cell>
          <cell r="I13" t="str">
            <v>epibenthos</v>
          </cell>
          <cell r="J13" t="str">
            <v>epibenthos</v>
          </cell>
          <cell r="K13" t="str">
            <v>macrobenthos</v>
          </cell>
          <cell r="L13" t="str">
            <v>macrobenthos</v>
          </cell>
          <cell r="M13" t="str">
            <v>macrobenthos</v>
          </cell>
          <cell r="N13" t="str">
            <v>macrobenthos</v>
          </cell>
          <cell r="O13" t="str">
            <v>Filter feeder</v>
          </cell>
          <cell r="P13" t="str">
            <v>BF</v>
          </cell>
        </row>
        <row r="14">
          <cell r="C14" t="str">
            <v>Porifera 45</v>
          </cell>
          <cell r="D14" t="str">
            <v>Porifera</v>
          </cell>
          <cell r="E14">
            <v>0</v>
          </cell>
          <cell r="F14">
            <v>0</v>
          </cell>
          <cell r="G14" t="str">
            <v>Porifera</v>
          </cell>
          <cell r="H14" t="str">
            <v>benthic invertebrate</v>
          </cell>
          <cell r="I14" t="str">
            <v>epibenthos</v>
          </cell>
          <cell r="J14" t="str">
            <v>epibenthos</v>
          </cell>
          <cell r="K14" t="str">
            <v>macrobenthos</v>
          </cell>
          <cell r="L14" t="str">
            <v>macrobenthos</v>
          </cell>
          <cell r="M14" t="str">
            <v>macrobenthos</v>
          </cell>
          <cell r="N14" t="str">
            <v>macrobenthos</v>
          </cell>
          <cell r="O14" t="str">
            <v>Filter feeder</v>
          </cell>
          <cell r="P14" t="str">
            <v>BF</v>
          </cell>
        </row>
        <row r="15">
          <cell r="C15" t="str">
            <v>Porifera 46</v>
          </cell>
          <cell r="D15" t="str">
            <v>Porifera</v>
          </cell>
          <cell r="E15">
            <v>0</v>
          </cell>
          <cell r="F15">
            <v>0</v>
          </cell>
          <cell r="G15" t="str">
            <v>Porifera</v>
          </cell>
          <cell r="H15" t="str">
            <v>benthic invertebrate</v>
          </cell>
          <cell r="I15" t="str">
            <v>epibenthos</v>
          </cell>
          <cell r="J15" t="str">
            <v>epibenthos</v>
          </cell>
          <cell r="K15" t="str">
            <v>macrobenthos</v>
          </cell>
          <cell r="L15" t="str">
            <v>macrobenthos</v>
          </cell>
          <cell r="M15" t="str">
            <v>macrobenthos</v>
          </cell>
          <cell r="N15" t="str">
            <v>macrobenthos</v>
          </cell>
          <cell r="O15" t="str">
            <v>Filter feeder</v>
          </cell>
          <cell r="P15" t="str">
            <v>BF</v>
          </cell>
        </row>
        <row r="16">
          <cell r="C16" t="str">
            <v>Porifera 47</v>
          </cell>
          <cell r="D16" t="str">
            <v>Porifera</v>
          </cell>
          <cell r="E16">
            <v>0</v>
          </cell>
          <cell r="F16">
            <v>0</v>
          </cell>
          <cell r="G16" t="str">
            <v>Porifera</v>
          </cell>
          <cell r="H16" t="str">
            <v>benthic invertebrate</v>
          </cell>
          <cell r="I16" t="str">
            <v>epibenthos</v>
          </cell>
          <cell r="J16" t="str">
            <v>epibenthos</v>
          </cell>
          <cell r="K16" t="str">
            <v>macrobenthos</v>
          </cell>
          <cell r="L16" t="str">
            <v>macrobenthos</v>
          </cell>
          <cell r="M16" t="str">
            <v>macrobenthos</v>
          </cell>
          <cell r="N16" t="str">
            <v>macrobenthos</v>
          </cell>
          <cell r="O16" t="str">
            <v>Filter feeder</v>
          </cell>
          <cell r="P16" t="str">
            <v>BF</v>
          </cell>
        </row>
        <row r="17">
          <cell r="C17" t="str">
            <v>Porifera cup</v>
          </cell>
          <cell r="D17" t="str">
            <v>Porifera</v>
          </cell>
          <cell r="E17">
            <v>0</v>
          </cell>
          <cell r="F17">
            <v>0</v>
          </cell>
          <cell r="G17" t="str">
            <v>Porifera</v>
          </cell>
          <cell r="K17" t="str">
            <v>macrobenthos</v>
          </cell>
          <cell r="L17" t="str">
            <v>macrobenthos</v>
          </cell>
          <cell r="M17" t="str">
            <v>macrobenthos</v>
          </cell>
          <cell r="N17" t="str">
            <v>macrobenthos</v>
          </cell>
          <cell r="O17" t="str">
            <v>Filter feeder</v>
          </cell>
          <cell r="P17" t="str">
            <v>BF</v>
          </cell>
        </row>
        <row r="18">
          <cell r="C18" t="str">
            <v>Porifera remains</v>
          </cell>
          <cell r="D18" t="str">
            <v>Porifera</v>
          </cell>
          <cell r="E18">
            <v>0</v>
          </cell>
          <cell r="F18">
            <v>0</v>
          </cell>
          <cell r="G18" t="str">
            <v>Porifera</v>
          </cell>
          <cell r="H18" t="str">
            <v>benthic invertebrate</v>
          </cell>
          <cell r="I18" t="str">
            <v>epibenthos</v>
          </cell>
          <cell r="J18" t="str">
            <v>epibenthos</v>
          </cell>
          <cell r="K18" t="str">
            <v>macrobenthos</v>
          </cell>
          <cell r="L18" t="str">
            <v>macrobenthos</v>
          </cell>
          <cell r="M18" t="str">
            <v>macrobenthos</v>
          </cell>
          <cell r="N18" t="str">
            <v>macrobenthos</v>
          </cell>
          <cell r="O18" t="str">
            <v>Filter feeder</v>
          </cell>
          <cell r="P18" t="str">
            <v>BF</v>
          </cell>
        </row>
        <row r="19">
          <cell r="C19" t="str">
            <v>sponges</v>
          </cell>
          <cell r="D19" t="str">
            <v>Porifera</v>
          </cell>
          <cell r="E19">
            <v>0</v>
          </cell>
          <cell r="G19" t="str">
            <v>Porifera</v>
          </cell>
          <cell r="H19" t="str">
            <v>benthic invertebrate</v>
          </cell>
          <cell r="I19" t="str">
            <v>epibenthos</v>
          </cell>
          <cell r="J19" t="str">
            <v>epibenthos</v>
          </cell>
          <cell r="K19" t="str">
            <v>macrobenthos</v>
          </cell>
          <cell r="L19" t="str">
            <v>macrobenthos</v>
          </cell>
          <cell r="M19" t="str">
            <v>macrobenthos</v>
          </cell>
          <cell r="N19" t="str">
            <v>macrobenthos</v>
          </cell>
          <cell r="O19" t="str">
            <v>Filter feeder</v>
          </cell>
          <cell r="P19" t="str">
            <v>BF</v>
          </cell>
        </row>
        <row r="20">
          <cell r="C20" t="str">
            <v>sponges</v>
          </cell>
          <cell r="D20" t="str">
            <v>Porifera</v>
          </cell>
          <cell r="E20">
            <v>0</v>
          </cell>
          <cell r="G20" t="str">
            <v>Porifera</v>
          </cell>
          <cell r="H20" t="str">
            <v>benthic invertebrate</v>
          </cell>
          <cell r="I20" t="str">
            <v>epibenthos</v>
          </cell>
          <cell r="J20" t="str">
            <v>epibenthos</v>
          </cell>
          <cell r="K20" t="str">
            <v>macrobenthos</v>
          </cell>
          <cell r="L20" t="str">
            <v>macrobenthos</v>
          </cell>
          <cell r="M20" t="str">
            <v>macrobenthos</v>
          </cell>
          <cell r="N20" t="str">
            <v>macrobenthos</v>
          </cell>
          <cell r="O20" t="str">
            <v>Filter feeder</v>
          </cell>
          <cell r="P20" t="str">
            <v>BF</v>
          </cell>
        </row>
        <row r="21">
          <cell r="C21" t="str">
            <v>Phylum Porifera - undifferentiated</v>
          </cell>
          <cell r="D21" t="str">
            <v>Porifera</v>
          </cell>
          <cell r="E21" t="str">
            <v xml:space="preserve">  --  </v>
          </cell>
          <cell r="F21" t="str">
            <v xml:space="preserve">  --  </v>
          </cell>
          <cell r="J21">
            <v>0</v>
          </cell>
          <cell r="K21">
            <v>0</v>
          </cell>
          <cell r="L21">
            <v>0</v>
          </cell>
          <cell r="M21">
            <v>0</v>
          </cell>
          <cell r="O21" t="str">
            <v>Filter feeder</v>
          </cell>
          <cell r="P21" t="str">
            <v>BF</v>
          </cell>
        </row>
        <row r="22">
          <cell r="C22" t="str">
            <v>Tetillidae sp. 1</v>
          </cell>
          <cell r="D22" t="str">
            <v>Porifera</v>
          </cell>
          <cell r="E22" t="str">
            <v>Demospongiae</v>
          </cell>
          <cell r="F22" t="str">
            <v>Tetillidae</v>
          </cell>
          <cell r="J22">
            <v>0</v>
          </cell>
          <cell r="K22">
            <v>0</v>
          </cell>
          <cell r="L22">
            <v>0</v>
          </cell>
          <cell r="M22">
            <v>0</v>
          </cell>
          <cell r="O22" t="str">
            <v>Filter feeder</v>
          </cell>
          <cell r="P22" t="str">
            <v>BF</v>
          </cell>
        </row>
        <row r="23">
          <cell r="C23" t="str">
            <v>Ancorinidae - undifferentiated</v>
          </cell>
          <cell r="O23" t="str">
            <v>Filter feeder</v>
          </cell>
          <cell r="P23" t="str">
            <v>BF</v>
          </cell>
        </row>
        <row r="24">
          <cell r="C24" t="str">
            <v>Ancorinidae - undifferentiated</v>
          </cell>
          <cell r="D24" t="str">
            <v>Porifera</v>
          </cell>
          <cell r="E24" t="str">
            <v>Demospongiae</v>
          </cell>
          <cell r="F24" t="str">
            <v>Ancorinidae</v>
          </cell>
          <cell r="J24">
            <v>0</v>
          </cell>
          <cell r="K24">
            <v>0</v>
          </cell>
          <cell r="L24">
            <v>0</v>
          </cell>
          <cell r="M24">
            <v>0</v>
          </cell>
          <cell r="O24" t="str">
            <v>Filter feeder</v>
          </cell>
          <cell r="P24" t="str">
            <v>BF</v>
          </cell>
        </row>
        <row r="25">
          <cell r="C25" t="str">
            <v>Stelletta sp. 1</v>
          </cell>
          <cell r="D25" t="str">
            <v>Porifera</v>
          </cell>
          <cell r="E25" t="str">
            <v>Demospongiae</v>
          </cell>
          <cell r="F25" t="str">
            <v>Ancorinidae</v>
          </cell>
          <cell r="J25">
            <v>0</v>
          </cell>
          <cell r="K25">
            <v>0</v>
          </cell>
          <cell r="L25">
            <v>0</v>
          </cell>
          <cell r="M25">
            <v>0</v>
          </cell>
          <cell r="O25" t="str">
            <v>Filter feeder</v>
          </cell>
          <cell r="P25" t="str">
            <v>BF</v>
          </cell>
        </row>
        <row r="26">
          <cell r="C26" t="str">
            <v>Stelletta sp. 2</v>
          </cell>
          <cell r="O26" t="str">
            <v>Filter feeder</v>
          </cell>
          <cell r="P26" t="str">
            <v>BF</v>
          </cell>
        </row>
        <row r="27">
          <cell r="C27" t="str">
            <v>Stelletta sp. 2</v>
          </cell>
          <cell r="O27" t="str">
            <v>Filter feeder</v>
          </cell>
          <cell r="P27" t="str">
            <v>BF</v>
          </cell>
        </row>
        <row r="28">
          <cell r="C28" t="str">
            <v>Stelletta sp. 2</v>
          </cell>
          <cell r="D28" t="str">
            <v>Porifera</v>
          </cell>
          <cell r="E28" t="str">
            <v>Demospongiae</v>
          </cell>
          <cell r="F28" t="str">
            <v>Ancorinidae</v>
          </cell>
          <cell r="J28">
            <v>0</v>
          </cell>
          <cell r="K28">
            <v>0</v>
          </cell>
          <cell r="L28">
            <v>0</v>
          </cell>
          <cell r="M28">
            <v>0</v>
          </cell>
          <cell r="O28" t="str">
            <v>Filter feeder</v>
          </cell>
          <cell r="P28" t="str">
            <v>BF</v>
          </cell>
        </row>
        <row r="29">
          <cell r="C29" t="str">
            <v>Stelletta sp. 3</v>
          </cell>
          <cell r="D29" t="str">
            <v>Porifera</v>
          </cell>
          <cell r="E29" t="str">
            <v>Demospongiae</v>
          </cell>
          <cell r="F29" t="str">
            <v>Ancorinidae</v>
          </cell>
          <cell r="J29">
            <v>0</v>
          </cell>
          <cell r="K29">
            <v>0</v>
          </cell>
          <cell r="L29">
            <v>0</v>
          </cell>
          <cell r="M29">
            <v>0</v>
          </cell>
          <cell r="O29" t="str">
            <v>Filter feeder</v>
          </cell>
          <cell r="P29" t="str">
            <v>BF</v>
          </cell>
        </row>
        <row r="30">
          <cell r="C30" t="str">
            <v>Stelletta sp. 4</v>
          </cell>
          <cell r="O30" t="str">
            <v>Filter feeder</v>
          </cell>
          <cell r="P30" t="str">
            <v>BF</v>
          </cell>
        </row>
        <row r="31">
          <cell r="C31" t="str">
            <v>Stelletta sp. 4</v>
          </cell>
          <cell r="D31" t="str">
            <v>Porifera</v>
          </cell>
          <cell r="E31" t="str">
            <v>Demospongiae</v>
          </cell>
          <cell r="F31" t="str">
            <v>Ancorinidae</v>
          </cell>
          <cell r="J31">
            <v>0</v>
          </cell>
          <cell r="K31">
            <v>0</v>
          </cell>
          <cell r="L31">
            <v>0</v>
          </cell>
          <cell r="M31">
            <v>0</v>
          </cell>
          <cell r="O31" t="str">
            <v>Filter feeder</v>
          </cell>
          <cell r="P31" t="str">
            <v>BF</v>
          </cell>
        </row>
        <row r="32">
          <cell r="C32" t="str">
            <v>Asteropus sp. 1</v>
          </cell>
          <cell r="O32" t="str">
            <v>Filter feeder</v>
          </cell>
          <cell r="P32" t="str">
            <v>BF</v>
          </cell>
        </row>
        <row r="33">
          <cell r="C33" t="str">
            <v>Asteropus sp. 1</v>
          </cell>
          <cell r="D33" t="str">
            <v>Porifera</v>
          </cell>
          <cell r="E33" t="str">
            <v>Demospongiae</v>
          </cell>
          <cell r="F33" t="str">
            <v>Ancorinidae</v>
          </cell>
          <cell r="J33">
            <v>0</v>
          </cell>
          <cell r="K33">
            <v>0</v>
          </cell>
          <cell r="L33">
            <v>0</v>
          </cell>
          <cell r="M33">
            <v>0</v>
          </cell>
          <cell r="O33" t="str">
            <v>Filter feeder</v>
          </cell>
          <cell r="P33" t="str">
            <v>BF</v>
          </cell>
        </row>
        <row r="34">
          <cell r="C34" t="str">
            <v>Ancorinidae sp. 1</v>
          </cell>
          <cell r="D34" t="str">
            <v>Porifera</v>
          </cell>
          <cell r="E34" t="str">
            <v>Demospongiae</v>
          </cell>
          <cell r="F34" t="str">
            <v>Ancorinidae</v>
          </cell>
          <cell r="J34">
            <v>0</v>
          </cell>
          <cell r="K34">
            <v>0</v>
          </cell>
          <cell r="L34">
            <v>0</v>
          </cell>
          <cell r="M34">
            <v>0</v>
          </cell>
          <cell r="O34" t="str">
            <v>Filter feeder</v>
          </cell>
          <cell r="P34" t="str">
            <v>BF</v>
          </cell>
        </row>
        <row r="35">
          <cell r="C35" t="str">
            <v>Psammastra spp.</v>
          </cell>
          <cell r="D35" t="str">
            <v>Porifera</v>
          </cell>
          <cell r="E35" t="str">
            <v>Demospongiae</v>
          </cell>
          <cell r="F35" t="str">
            <v>Ancorinidae</v>
          </cell>
          <cell r="J35">
            <v>0</v>
          </cell>
          <cell r="K35">
            <v>0</v>
          </cell>
          <cell r="L35">
            <v>0</v>
          </cell>
          <cell r="M35">
            <v>0</v>
          </cell>
          <cell r="O35" t="str">
            <v>Filter feeder</v>
          </cell>
          <cell r="P35" t="str">
            <v>BF</v>
          </cell>
        </row>
        <row r="36">
          <cell r="C36" t="str">
            <v>Stryphnus spp.</v>
          </cell>
          <cell r="O36" t="str">
            <v>Filter feeder</v>
          </cell>
          <cell r="P36" t="str">
            <v>BF</v>
          </cell>
        </row>
        <row r="37">
          <cell r="C37" t="str">
            <v>Stryphnus spp.</v>
          </cell>
          <cell r="D37" t="str">
            <v>Porifera</v>
          </cell>
          <cell r="E37" t="str">
            <v>Demospongiae</v>
          </cell>
          <cell r="F37" t="str">
            <v>Ancorinidae</v>
          </cell>
          <cell r="J37">
            <v>0</v>
          </cell>
          <cell r="K37">
            <v>0</v>
          </cell>
          <cell r="L37">
            <v>0</v>
          </cell>
          <cell r="M37">
            <v>0</v>
          </cell>
          <cell r="O37" t="str">
            <v>Filter feeder</v>
          </cell>
          <cell r="P37" t="str">
            <v>BF</v>
          </cell>
        </row>
        <row r="38">
          <cell r="C38" t="str">
            <v>Thenea sp 1</v>
          </cell>
          <cell r="D38" t="str">
            <v>Porifera</v>
          </cell>
          <cell r="E38" t="str">
            <v>Demospongiae</v>
          </cell>
          <cell r="F38" t="str">
            <v>Pachastrellidae</v>
          </cell>
          <cell r="J38">
            <v>0</v>
          </cell>
          <cell r="K38">
            <v>0</v>
          </cell>
          <cell r="L38">
            <v>0</v>
          </cell>
          <cell r="M38">
            <v>0</v>
          </cell>
          <cell r="O38" t="str">
            <v>Filter feeder</v>
          </cell>
          <cell r="P38" t="str">
            <v>BF</v>
          </cell>
        </row>
        <row r="39">
          <cell r="C39" t="str">
            <v>Pachastrellidae sp. 1</v>
          </cell>
          <cell r="D39" t="str">
            <v>Porifera</v>
          </cell>
          <cell r="E39" t="str">
            <v>Demospongiae</v>
          </cell>
          <cell r="F39" t="str">
            <v>Pachastrellidae</v>
          </cell>
          <cell r="J39">
            <v>0</v>
          </cell>
          <cell r="K39">
            <v>0</v>
          </cell>
          <cell r="L39">
            <v>0</v>
          </cell>
          <cell r="M39">
            <v>0</v>
          </cell>
          <cell r="O39" t="str">
            <v>Filter feeder</v>
          </cell>
          <cell r="P39" t="str">
            <v>BF</v>
          </cell>
        </row>
        <row r="40">
          <cell r="C40" t="str">
            <v>Placospongiidae sp 1</v>
          </cell>
          <cell r="D40" t="str">
            <v>Porifera</v>
          </cell>
          <cell r="E40" t="str">
            <v>Demospongiae</v>
          </cell>
          <cell r="F40" t="str">
            <v>Placospongiidae</v>
          </cell>
          <cell r="J40">
            <v>0</v>
          </cell>
          <cell r="K40">
            <v>0</v>
          </cell>
          <cell r="L40">
            <v>0</v>
          </cell>
          <cell r="M40">
            <v>0</v>
          </cell>
          <cell r="O40" t="str">
            <v>Filter feeder</v>
          </cell>
          <cell r="P40" t="str">
            <v>BF</v>
          </cell>
        </row>
        <row r="41">
          <cell r="C41" t="str">
            <v>Polymastia sp. 1</v>
          </cell>
          <cell r="O41" t="str">
            <v>Filter feeder</v>
          </cell>
          <cell r="P41" t="str">
            <v>BF</v>
          </cell>
        </row>
        <row r="42">
          <cell r="C42" t="str">
            <v>Polymastia sp. 1</v>
          </cell>
          <cell r="O42" t="str">
            <v>Filter feeder</v>
          </cell>
          <cell r="P42" t="str">
            <v>BF</v>
          </cell>
        </row>
        <row r="43">
          <cell r="C43" t="str">
            <v>Polymastia sp. 1</v>
          </cell>
          <cell r="D43" t="str">
            <v>Porifera</v>
          </cell>
          <cell r="E43" t="str">
            <v>Demospongiae</v>
          </cell>
          <cell r="F43" t="str">
            <v>Polymastiidae</v>
          </cell>
          <cell r="J43">
            <v>0</v>
          </cell>
          <cell r="K43">
            <v>0</v>
          </cell>
          <cell r="L43">
            <v>0</v>
          </cell>
          <cell r="M43">
            <v>0</v>
          </cell>
          <cell r="O43" t="str">
            <v>Filter feeder</v>
          </cell>
          <cell r="P43" t="str">
            <v>BF</v>
          </cell>
        </row>
        <row r="44">
          <cell r="C44" t="str">
            <v>Stylocordyla sp. 1</v>
          </cell>
          <cell r="O44" t="str">
            <v>Filter feeder</v>
          </cell>
          <cell r="P44" t="str">
            <v>BF</v>
          </cell>
        </row>
        <row r="45">
          <cell r="C45" t="str">
            <v>Stylocordyla sp. 1</v>
          </cell>
          <cell r="O45" t="str">
            <v>Filter feeder</v>
          </cell>
          <cell r="P45" t="str">
            <v>BF</v>
          </cell>
        </row>
        <row r="46">
          <cell r="C46" t="str">
            <v>Stylocordyla sp. 1</v>
          </cell>
          <cell r="D46" t="str">
            <v>Porifera</v>
          </cell>
          <cell r="E46" t="str">
            <v>Demospongiae</v>
          </cell>
          <cell r="F46" t="str">
            <v>Stylocordylidae</v>
          </cell>
          <cell r="J46">
            <v>0</v>
          </cell>
          <cell r="K46">
            <v>0</v>
          </cell>
          <cell r="L46">
            <v>0</v>
          </cell>
          <cell r="M46">
            <v>0</v>
          </cell>
          <cell r="O46" t="str">
            <v>Filter feeder</v>
          </cell>
          <cell r="P46" t="str">
            <v>BF</v>
          </cell>
        </row>
        <row r="47">
          <cell r="C47" t="str">
            <v>Rhizaxinella sp. 1</v>
          </cell>
          <cell r="O47" t="str">
            <v>Filter feeder</v>
          </cell>
          <cell r="P47" t="str">
            <v>BF</v>
          </cell>
        </row>
        <row r="48">
          <cell r="C48" t="str">
            <v>Rhizaxinella sp. 1</v>
          </cell>
          <cell r="O48" t="str">
            <v>Filter feeder</v>
          </cell>
          <cell r="P48" t="str">
            <v>BF</v>
          </cell>
        </row>
        <row r="49">
          <cell r="C49" t="str">
            <v>Rhizaxinella sp. 1</v>
          </cell>
          <cell r="O49" t="str">
            <v>Filter feeder</v>
          </cell>
          <cell r="P49" t="str">
            <v>BF</v>
          </cell>
        </row>
        <row r="50">
          <cell r="C50" t="str">
            <v>Rhizaxinella sp. 1</v>
          </cell>
          <cell r="D50" t="str">
            <v>Porifera</v>
          </cell>
          <cell r="E50" t="str">
            <v>Demospongiae</v>
          </cell>
          <cell r="F50" t="str">
            <v>Suberitidae</v>
          </cell>
          <cell r="J50">
            <v>0</v>
          </cell>
          <cell r="K50">
            <v>0</v>
          </cell>
          <cell r="L50">
            <v>0</v>
          </cell>
          <cell r="M50">
            <v>0</v>
          </cell>
          <cell r="O50" t="str">
            <v>Filter feeder</v>
          </cell>
          <cell r="P50" t="str">
            <v>BF</v>
          </cell>
        </row>
        <row r="51">
          <cell r="C51" t="str">
            <v xml:space="preserve">Suberites sp 1 </v>
          </cell>
          <cell r="D51" t="str">
            <v>Porifera</v>
          </cell>
          <cell r="E51" t="str">
            <v>Demospongiae</v>
          </cell>
          <cell r="F51" t="str">
            <v>Suberitidae</v>
          </cell>
          <cell r="J51">
            <v>0</v>
          </cell>
          <cell r="K51">
            <v>0</v>
          </cell>
          <cell r="L51">
            <v>0</v>
          </cell>
          <cell r="M51">
            <v>0</v>
          </cell>
          <cell r="O51" t="str">
            <v>Filter feeder</v>
          </cell>
          <cell r="P51" t="str">
            <v>BF</v>
          </cell>
        </row>
        <row r="52">
          <cell r="C52" t="str">
            <v>Pseudosuberites sp. 1</v>
          </cell>
          <cell r="D52" t="str">
            <v>Porifera</v>
          </cell>
          <cell r="E52" t="str">
            <v>Demospongiae</v>
          </cell>
          <cell r="F52" t="str">
            <v>Suberitidae</v>
          </cell>
          <cell r="J52">
            <v>0</v>
          </cell>
          <cell r="K52">
            <v>0</v>
          </cell>
          <cell r="L52">
            <v>0</v>
          </cell>
          <cell r="M52">
            <v>0</v>
          </cell>
          <cell r="O52" t="str">
            <v>Filter feeder</v>
          </cell>
          <cell r="P52" t="str">
            <v>BF</v>
          </cell>
        </row>
        <row r="53">
          <cell r="C53" t="str">
            <v>Pseudosuberites sp. 2</v>
          </cell>
          <cell r="O53" t="str">
            <v>Filter feeder</v>
          </cell>
          <cell r="P53" t="str">
            <v>BF</v>
          </cell>
        </row>
        <row r="54">
          <cell r="C54" t="str">
            <v>Pseudosuberites sp. 2</v>
          </cell>
          <cell r="D54" t="str">
            <v>Porifera</v>
          </cell>
          <cell r="E54" t="str">
            <v>Demospongiae</v>
          </cell>
          <cell r="F54" t="str">
            <v>Suberitidae</v>
          </cell>
          <cell r="J54">
            <v>0</v>
          </cell>
          <cell r="K54">
            <v>0</v>
          </cell>
          <cell r="L54">
            <v>0</v>
          </cell>
          <cell r="M54">
            <v>0</v>
          </cell>
          <cell r="O54" t="str">
            <v>Filter feeder</v>
          </cell>
          <cell r="P54" t="str">
            <v>BF</v>
          </cell>
        </row>
        <row r="55">
          <cell r="C55" t="str">
            <v>Suberites sp. 2</v>
          </cell>
          <cell r="D55" t="str">
            <v>Porifera</v>
          </cell>
          <cell r="E55" t="str">
            <v>Demospongiae</v>
          </cell>
          <cell r="F55" t="str">
            <v>Suberitidae</v>
          </cell>
          <cell r="J55">
            <v>0</v>
          </cell>
          <cell r="K55">
            <v>0</v>
          </cell>
          <cell r="L55">
            <v>0</v>
          </cell>
          <cell r="M55">
            <v>0</v>
          </cell>
          <cell r="O55" t="str">
            <v>Filter feeder</v>
          </cell>
          <cell r="P55" t="str">
            <v>BF</v>
          </cell>
        </row>
        <row r="56">
          <cell r="C56" t="str">
            <v>Suberites sp. 3</v>
          </cell>
          <cell r="D56" t="str">
            <v>Porifera</v>
          </cell>
          <cell r="E56" t="str">
            <v>Demospongiae</v>
          </cell>
          <cell r="F56" t="str">
            <v>Suberitidae</v>
          </cell>
          <cell r="J56">
            <v>0</v>
          </cell>
          <cell r="K56">
            <v>0</v>
          </cell>
          <cell r="L56">
            <v>0</v>
          </cell>
          <cell r="M56">
            <v>0</v>
          </cell>
          <cell r="O56" t="str">
            <v>Filter feeder</v>
          </cell>
          <cell r="P56" t="str">
            <v>BF</v>
          </cell>
        </row>
        <row r="57">
          <cell r="C57" t="str">
            <v>Suberites sp. 4</v>
          </cell>
          <cell r="D57" t="str">
            <v>Porifera</v>
          </cell>
          <cell r="E57" t="str">
            <v>Demospongiae</v>
          </cell>
          <cell r="F57" t="str">
            <v>Suberitidae</v>
          </cell>
          <cell r="J57">
            <v>0</v>
          </cell>
          <cell r="K57">
            <v>0</v>
          </cell>
          <cell r="L57">
            <v>0</v>
          </cell>
          <cell r="M57">
            <v>0</v>
          </cell>
          <cell r="O57" t="str">
            <v>Filter feeder</v>
          </cell>
          <cell r="P57" t="str">
            <v>BF</v>
          </cell>
        </row>
        <row r="58">
          <cell r="C58" t="str">
            <v>Suberites sp. 5</v>
          </cell>
          <cell r="D58" t="str">
            <v>Porifera</v>
          </cell>
          <cell r="E58" t="str">
            <v>Demospongiae</v>
          </cell>
          <cell r="F58" t="str">
            <v>Suberitidae</v>
          </cell>
          <cell r="J58">
            <v>0</v>
          </cell>
          <cell r="K58">
            <v>0</v>
          </cell>
          <cell r="L58">
            <v>0</v>
          </cell>
          <cell r="M58">
            <v>0</v>
          </cell>
          <cell r="O58" t="str">
            <v>Filter feeder</v>
          </cell>
          <cell r="P58" t="str">
            <v>BF</v>
          </cell>
        </row>
        <row r="59">
          <cell r="C59" t="str">
            <v>Tethya sp. 1</v>
          </cell>
          <cell r="O59" t="str">
            <v>Filter feeder</v>
          </cell>
          <cell r="P59" t="str">
            <v>BF</v>
          </cell>
        </row>
        <row r="60">
          <cell r="C60" t="str">
            <v>Tethya sp. 1</v>
          </cell>
          <cell r="D60" t="str">
            <v>Porifera</v>
          </cell>
          <cell r="E60" t="str">
            <v>Demospongiae</v>
          </cell>
          <cell r="F60" t="str">
            <v>Tethyidae</v>
          </cell>
          <cell r="J60">
            <v>0</v>
          </cell>
          <cell r="K60">
            <v>0</v>
          </cell>
          <cell r="L60">
            <v>0</v>
          </cell>
          <cell r="M60">
            <v>0</v>
          </cell>
          <cell r="O60" t="str">
            <v>Filter feeder</v>
          </cell>
          <cell r="P60" t="str">
            <v>BF</v>
          </cell>
        </row>
        <row r="61">
          <cell r="C61" t="str">
            <v>Tethycometes sp. 1</v>
          </cell>
          <cell r="O61" t="str">
            <v>Filter feeder</v>
          </cell>
          <cell r="P61" t="str">
            <v>BF</v>
          </cell>
        </row>
        <row r="62">
          <cell r="C62" t="str">
            <v>Tethycometes sp. 1</v>
          </cell>
          <cell r="D62" t="str">
            <v>Porifera</v>
          </cell>
          <cell r="E62" t="str">
            <v>Demospongiae</v>
          </cell>
          <cell r="F62" t="str">
            <v>Tethyidae</v>
          </cell>
          <cell r="J62">
            <v>0</v>
          </cell>
          <cell r="K62">
            <v>0</v>
          </cell>
          <cell r="L62">
            <v>0</v>
          </cell>
          <cell r="M62">
            <v>0</v>
          </cell>
          <cell r="O62" t="str">
            <v>Filter feeder</v>
          </cell>
          <cell r="P62" t="str">
            <v>BF</v>
          </cell>
        </row>
        <row r="63">
          <cell r="C63" t="str">
            <v>Trachycladus spp.</v>
          </cell>
          <cell r="D63" t="str">
            <v>Porifera</v>
          </cell>
          <cell r="E63" t="str">
            <v>Demospongiae</v>
          </cell>
          <cell r="F63" t="str">
            <v>Trachycladidae</v>
          </cell>
          <cell r="J63">
            <v>0</v>
          </cell>
          <cell r="K63">
            <v>0</v>
          </cell>
          <cell r="L63">
            <v>0</v>
          </cell>
          <cell r="M63">
            <v>0</v>
          </cell>
          <cell r="O63" t="str">
            <v>Filter feeder</v>
          </cell>
          <cell r="P63" t="str">
            <v>BF</v>
          </cell>
        </row>
        <row r="64">
          <cell r="C64" t="str">
            <v>Siphonidiidae - undifferentiated</v>
          </cell>
          <cell r="D64">
            <v>0</v>
          </cell>
          <cell r="E64">
            <v>0</v>
          </cell>
          <cell r="I64">
            <v>0</v>
          </cell>
          <cell r="J64">
            <v>0</v>
          </cell>
          <cell r="O64" t="str">
            <v>Filter feeder</v>
          </cell>
          <cell r="P64" t="str">
            <v>BF</v>
          </cell>
        </row>
        <row r="65">
          <cell r="C65" t="str">
            <v>Theonellidae sp. 1</v>
          </cell>
          <cell r="D65" t="str">
            <v>Porifera</v>
          </cell>
          <cell r="E65" t="str">
            <v>Demospongiae</v>
          </cell>
          <cell r="F65" t="str">
            <v>Theonellidae</v>
          </cell>
          <cell r="J65">
            <v>0</v>
          </cell>
          <cell r="K65">
            <v>0</v>
          </cell>
          <cell r="L65">
            <v>0</v>
          </cell>
          <cell r="M65">
            <v>0</v>
          </cell>
          <cell r="O65" t="str">
            <v>Filter feeder</v>
          </cell>
          <cell r="P65" t="str">
            <v>BF</v>
          </cell>
        </row>
        <row r="66">
          <cell r="C66" t="str">
            <v>Clathria spp.</v>
          </cell>
          <cell r="O66" t="str">
            <v>Filter feeder</v>
          </cell>
          <cell r="P66" t="str">
            <v>BF</v>
          </cell>
        </row>
        <row r="67">
          <cell r="C67" t="str">
            <v>Clathria spp.</v>
          </cell>
          <cell r="D67" t="str">
            <v>Porifera</v>
          </cell>
          <cell r="E67" t="str">
            <v>Demospongiae</v>
          </cell>
          <cell r="F67" t="str">
            <v>Microcionidae</v>
          </cell>
          <cell r="J67">
            <v>0</v>
          </cell>
          <cell r="K67">
            <v>0</v>
          </cell>
          <cell r="L67">
            <v>0</v>
          </cell>
          <cell r="M67">
            <v>0</v>
          </cell>
          <cell r="O67" t="str">
            <v>Filter feeder</v>
          </cell>
          <cell r="P67" t="str">
            <v>BF</v>
          </cell>
        </row>
        <row r="68">
          <cell r="C68" t="str">
            <v>Raspailia (Clathriodendron)  sp. 1</v>
          </cell>
          <cell r="D68" t="str">
            <v>Porifera</v>
          </cell>
          <cell r="E68" t="str">
            <v>Demospongiae</v>
          </cell>
          <cell r="F68" t="str">
            <v>Raspailiidae</v>
          </cell>
          <cell r="J68">
            <v>0</v>
          </cell>
          <cell r="K68">
            <v>0</v>
          </cell>
          <cell r="L68">
            <v>0</v>
          </cell>
          <cell r="M68">
            <v>0</v>
          </cell>
          <cell r="O68" t="str">
            <v>Filter feeder</v>
          </cell>
          <cell r="P68" t="str">
            <v>BF</v>
          </cell>
        </row>
        <row r="69">
          <cell r="C69" t="str">
            <v>Raspailia (Parasyringella) sp. 1</v>
          </cell>
          <cell r="D69" t="str">
            <v>Porifera</v>
          </cell>
          <cell r="E69" t="str">
            <v>Demospongiae</v>
          </cell>
          <cell r="F69" t="str">
            <v>Raspailiidae</v>
          </cell>
          <cell r="J69">
            <v>0</v>
          </cell>
          <cell r="K69">
            <v>0</v>
          </cell>
          <cell r="L69">
            <v>0</v>
          </cell>
          <cell r="M69">
            <v>0</v>
          </cell>
          <cell r="O69" t="str">
            <v>Filter feeder</v>
          </cell>
          <cell r="P69" t="str">
            <v>BF</v>
          </cell>
        </row>
        <row r="70">
          <cell r="C70" t="str">
            <v>Raspailia (Parasyringella) sp. 2</v>
          </cell>
          <cell r="D70" t="str">
            <v>Porifera</v>
          </cell>
          <cell r="E70" t="str">
            <v>Demospongiae</v>
          </cell>
          <cell r="F70" t="str">
            <v>Raspailiidae</v>
          </cell>
          <cell r="J70">
            <v>0</v>
          </cell>
          <cell r="K70">
            <v>0</v>
          </cell>
          <cell r="L70">
            <v>0</v>
          </cell>
          <cell r="M70">
            <v>0</v>
          </cell>
          <cell r="O70" t="str">
            <v>Filter feeder</v>
          </cell>
          <cell r="P70" t="str">
            <v>BF</v>
          </cell>
        </row>
        <row r="71">
          <cell r="C71" t="str">
            <v>Raspailia (Raspailia) sp. 1</v>
          </cell>
          <cell r="D71" t="str">
            <v>Porifera</v>
          </cell>
          <cell r="E71" t="str">
            <v>Demospongiae</v>
          </cell>
          <cell r="F71" t="str">
            <v>Raspailiidae</v>
          </cell>
          <cell r="J71">
            <v>0</v>
          </cell>
          <cell r="K71">
            <v>0</v>
          </cell>
          <cell r="L71">
            <v>0</v>
          </cell>
          <cell r="M71">
            <v>0</v>
          </cell>
          <cell r="O71" t="str">
            <v>Filter feeder</v>
          </cell>
          <cell r="P71" t="str">
            <v>BF</v>
          </cell>
        </row>
        <row r="72">
          <cell r="C72" t="str">
            <v>Raspailia (Raspailia) sp. 2</v>
          </cell>
          <cell r="O72" t="str">
            <v>Filter feeder</v>
          </cell>
          <cell r="P72" t="str">
            <v>BF</v>
          </cell>
        </row>
        <row r="73">
          <cell r="C73" t="str">
            <v>Raspailia (Raspailia) sp. 2</v>
          </cell>
          <cell r="O73" t="str">
            <v>Filter feeder</v>
          </cell>
          <cell r="P73" t="str">
            <v>BF</v>
          </cell>
        </row>
        <row r="74">
          <cell r="C74" t="str">
            <v>Raspailia (Raspailia) sp. 2</v>
          </cell>
          <cell r="D74" t="str">
            <v>Porifera</v>
          </cell>
          <cell r="E74" t="str">
            <v>Demospongiae</v>
          </cell>
          <cell r="F74" t="str">
            <v>Raspailiidae</v>
          </cell>
          <cell r="J74">
            <v>0</v>
          </cell>
          <cell r="K74">
            <v>0</v>
          </cell>
          <cell r="L74">
            <v>0</v>
          </cell>
          <cell r="M74">
            <v>0</v>
          </cell>
          <cell r="O74" t="str">
            <v>Filter feeder</v>
          </cell>
          <cell r="P74" t="str">
            <v>BF</v>
          </cell>
        </row>
        <row r="75">
          <cell r="C75" t="str">
            <v>Raspailia (Raspailia) sp. 3</v>
          </cell>
          <cell r="D75" t="str">
            <v>Porifera</v>
          </cell>
          <cell r="E75" t="str">
            <v>Demospongiae</v>
          </cell>
          <cell r="F75" t="str">
            <v>Raspailiidae</v>
          </cell>
          <cell r="J75">
            <v>0</v>
          </cell>
          <cell r="K75">
            <v>0</v>
          </cell>
          <cell r="L75">
            <v>0</v>
          </cell>
          <cell r="M75">
            <v>0</v>
          </cell>
          <cell r="O75" t="str">
            <v>Filter feeder</v>
          </cell>
          <cell r="P75" t="str">
            <v>BF</v>
          </cell>
        </row>
        <row r="76">
          <cell r="C76" t="str">
            <v>Raspailia (Raspaxilla) sp. 1</v>
          </cell>
          <cell r="O76" t="str">
            <v>Filter feeder</v>
          </cell>
          <cell r="P76" t="str">
            <v>BF</v>
          </cell>
        </row>
        <row r="77">
          <cell r="C77" t="str">
            <v>Raspailia (Raspaxilla) sp. 1</v>
          </cell>
          <cell r="O77" t="str">
            <v>Filter feeder</v>
          </cell>
          <cell r="P77" t="str">
            <v>BF</v>
          </cell>
        </row>
        <row r="78">
          <cell r="C78" t="str">
            <v>Raspailia (Raspaxilla) sp. 1</v>
          </cell>
          <cell r="O78" t="str">
            <v>Filter feeder</v>
          </cell>
          <cell r="P78" t="str">
            <v>BF</v>
          </cell>
        </row>
        <row r="79">
          <cell r="C79" t="str">
            <v>Raspailia (Raspaxilla) sp. 1</v>
          </cell>
          <cell r="D79" t="str">
            <v>Porifera</v>
          </cell>
          <cell r="E79" t="str">
            <v>Demospongiae</v>
          </cell>
          <cell r="F79" t="str">
            <v>Raspailiidae</v>
          </cell>
          <cell r="J79">
            <v>0</v>
          </cell>
          <cell r="K79">
            <v>0</v>
          </cell>
          <cell r="L79">
            <v>0</v>
          </cell>
          <cell r="M79">
            <v>0</v>
          </cell>
          <cell r="O79" t="str">
            <v>Filter feeder</v>
          </cell>
          <cell r="P79" t="str">
            <v>BF</v>
          </cell>
        </row>
        <row r="80">
          <cell r="C80" t="str">
            <v>Aulospongus spp.</v>
          </cell>
          <cell r="D80" t="str">
            <v>Porifera</v>
          </cell>
          <cell r="E80" t="str">
            <v>Demospongiae</v>
          </cell>
          <cell r="F80" t="str">
            <v>Raspailiidae</v>
          </cell>
          <cell r="J80">
            <v>0</v>
          </cell>
          <cell r="K80">
            <v>0</v>
          </cell>
          <cell r="L80">
            <v>0</v>
          </cell>
          <cell r="M80">
            <v>0</v>
          </cell>
          <cell r="O80" t="str">
            <v>Filter feeder</v>
          </cell>
          <cell r="P80" t="str">
            <v>BF</v>
          </cell>
        </row>
        <row r="81">
          <cell r="C81" t="str">
            <v>Dendoricellidae - undifferentiated</v>
          </cell>
          <cell r="D81" t="str">
            <v>Porifera</v>
          </cell>
          <cell r="E81" t="str">
            <v>Demospongiae</v>
          </cell>
          <cell r="F81" t="str">
            <v>Dendoricellidae</v>
          </cell>
          <cell r="J81">
            <v>0</v>
          </cell>
          <cell r="K81">
            <v>0</v>
          </cell>
          <cell r="L81">
            <v>0</v>
          </cell>
          <cell r="M81">
            <v>0</v>
          </cell>
          <cell r="O81" t="str">
            <v>Filter feeder</v>
          </cell>
          <cell r="P81" t="str">
            <v>BF</v>
          </cell>
        </row>
        <row r="82">
          <cell r="C82" t="str">
            <v>Fibulia sp. 1</v>
          </cell>
          <cell r="O82" t="str">
            <v>Filter feeder</v>
          </cell>
          <cell r="P82" t="str">
            <v>BF</v>
          </cell>
        </row>
        <row r="83">
          <cell r="C83" t="str">
            <v>Fibulia sp. 1</v>
          </cell>
          <cell r="D83" t="str">
            <v>Porifera</v>
          </cell>
          <cell r="E83" t="str">
            <v>Demospongiae</v>
          </cell>
          <cell r="F83" t="str">
            <v>Dendoricellidae</v>
          </cell>
          <cell r="J83">
            <v>0</v>
          </cell>
          <cell r="K83">
            <v>0</v>
          </cell>
          <cell r="L83">
            <v>0</v>
          </cell>
          <cell r="M83">
            <v>0</v>
          </cell>
          <cell r="O83" t="str">
            <v>Filter feeder</v>
          </cell>
          <cell r="P83" t="str">
            <v>BF</v>
          </cell>
        </row>
        <row r="84">
          <cell r="C84" t="str">
            <v>Coelosphaera (Coelosphaera) sp. 1</v>
          </cell>
          <cell r="D84" t="str">
            <v>Porifera</v>
          </cell>
          <cell r="E84" t="str">
            <v>Demospongiae</v>
          </cell>
          <cell r="F84" t="str">
            <v>Coelosphaeridae</v>
          </cell>
          <cell r="J84">
            <v>0</v>
          </cell>
          <cell r="K84">
            <v>0</v>
          </cell>
          <cell r="L84">
            <v>0</v>
          </cell>
          <cell r="M84">
            <v>0</v>
          </cell>
          <cell r="O84" t="str">
            <v>Filter feeder</v>
          </cell>
          <cell r="P84" t="str">
            <v>BF</v>
          </cell>
        </row>
        <row r="85">
          <cell r="C85" t="str">
            <v>Forcepia (Forcepia) sp. 1</v>
          </cell>
          <cell r="D85" t="str">
            <v>Porifera</v>
          </cell>
          <cell r="E85" t="str">
            <v>Demospongiae</v>
          </cell>
          <cell r="F85" t="str">
            <v>Coelosphaeridae</v>
          </cell>
          <cell r="J85">
            <v>0</v>
          </cell>
          <cell r="K85">
            <v>0</v>
          </cell>
          <cell r="L85">
            <v>0</v>
          </cell>
          <cell r="M85">
            <v>0</v>
          </cell>
          <cell r="O85" t="str">
            <v>Filter feeder</v>
          </cell>
          <cell r="P85" t="str">
            <v>BF</v>
          </cell>
        </row>
        <row r="86">
          <cell r="C86" t="str">
            <v>Lissodendoryx (Anomodoryx) cf. dendyi</v>
          </cell>
          <cell r="D86" t="str">
            <v>Porifera</v>
          </cell>
          <cell r="E86" t="str">
            <v>Demospongiae</v>
          </cell>
          <cell r="F86" t="str">
            <v>Coelosphaeridae</v>
          </cell>
          <cell r="J86">
            <v>0</v>
          </cell>
          <cell r="K86">
            <v>0</v>
          </cell>
          <cell r="L86">
            <v>0</v>
          </cell>
          <cell r="M86">
            <v>0</v>
          </cell>
          <cell r="O86" t="str">
            <v>Filter feeder</v>
          </cell>
          <cell r="P86" t="str">
            <v>BF</v>
          </cell>
        </row>
        <row r="87">
          <cell r="C87" t="str">
            <v>Lissodendoryx (Lissodendoryx)  sp. 2</v>
          </cell>
          <cell r="D87" t="str">
            <v>Porifera</v>
          </cell>
          <cell r="E87" t="str">
            <v>Demospongiae</v>
          </cell>
          <cell r="F87" t="str">
            <v>Coelosphaeridae</v>
          </cell>
          <cell r="J87">
            <v>0</v>
          </cell>
          <cell r="K87">
            <v>0</v>
          </cell>
          <cell r="L87">
            <v>0</v>
          </cell>
          <cell r="M87">
            <v>0</v>
          </cell>
          <cell r="O87" t="str">
            <v>Filter feeder</v>
          </cell>
          <cell r="P87" t="str">
            <v>BF</v>
          </cell>
        </row>
        <row r="88">
          <cell r="C88" t="str">
            <v>Crella spp.</v>
          </cell>
          <cell r="D88" t="str">
            <v>Porifera</v>
          </cell>
          <cell r="E88" t="str">
            <v>Demospongiae</v>
          </cell>
          <cell r="F88" t="str">
            <v>Crellidae</v>
          </cell>
          <cell r="J88">
            <v>0</v>
          </cell>
          <cell r="K88">
            <v>0</v>
          </cell>
          <cell r="L88">
            <v>0</v>
          </cell>
          <cell r="M88">
            <v>0</v>
          </cell>
          <cell r="O88" t="str">
            <v>Filter feeder</v>
          </cell>
          <cell r="P88" t="str">
            <v>BF</v>
          </cell>
        </row>
        <row r="89">
          <cell r="C89" t="str">
            <v>Myxilla sp. 1</v>
          </cell>
          <cell r="D89" t="str">
            <v>Porifera</v>
          </cell>
          <cell r="E89" t="str">
            <v>Demospongiae</v>
          </cell>
          <cell r="F89" t="str">
            <v>Myxillidae</v>
          </cell>
          <cell r="J89">
            <v>0</v>
          </cell>
          <cell r="K89">
            <v>0</v>
          </cell>
          <cell r="L89">
            <v>0</v>
          </cell>
          <cell r="M89">
            <v>0</v>
          </cell>
          <cell r="O89" t="str">
            <v>Filter feeder</v>
          </cell>
          <cell r="P89" t="str">
            <v>BF</v>
          </cell>
        </row>
        <row r="90">
          <cell r="C90" t="str">
            <v>Chondropsis sp. 1</v>
          </cell>
          <cell r="O90" t="str">
            <v>Filter feeder</v>
          </cell>
          <cell r="P90" t="str">
            <v>BF</v>
          </cell>
        </row>
        <row r="91">
          <cell r="C91" t="str">
            <v>Chondropsis sp. 1</v>
          </cell>
          <cell r="O91" t="str">
            <v>Filter feeder</v>
          </cell>
          <cell r="P91" t="str">
            <v>BF</v>
          </cell>
        </row>
        <row r="92">
          <cell r="C92" t="str">
            <v>Chondropsis sp. 1</v>
          </cell>
          <cell r="D92" t="str">
            <v>Porifera</v>
          </cell>
          <cell r="E92" t="str">
            <v>Demospongiae</v>
          </cell>
          <cell r="F92" t="str">
            <v>Chondropsidae</v>
          </cell>
          <cell r="J92">
            <v>0</v>
          </cell>
          <cell r="K92">
            <v>0</v>
          </cell>
          <cell r="L92">
            <v>0</v>
          </cell>
          <cell r="M92">
            <v>0</v>
          </cell>
          <cell r="O92" t="str">
            <v>Filter feeder</v>
          </cell>
          <cell r="P92" t="str">
            <v>BF</v>
          </cell>
        </row>
        <row r="93">
          <cell r="C93" t="str">
            <v>Chondropsis sp. 2</v>
          </cell>
          <cell r="O93" t="str">
            <v>Filter feeder</v>
          </cell>
          <cell r="P93" t="str">
            <v>BF</v>
          </cell>
        </row>
        <row r="94">
          <cell r="C94" t="str">
            <v>Chondropsis sp. 2</v>
          </cell>
          <cell r="D94" t="str">
            <v>Porifera</v>
          </cell>
          <cell r="E94" t="str">
            <v>Demospongiae</v>
          </cell>
          <cell r="F94" t="str">
            <v>Chondropsidae</v>
          </cell>
          <cell r="J94">
            <v>0</v>
          </cell>
          <cell r="K94">
            <v>0</v>
          </cell>
          <cell r="L94">
            <v>0</v>
          </cell>
          <cell r="M94">
            <v>0</v>
          </cell>
          <cell r="O94" t="str">
            <v>Filter feeder</v>
          </cell>
          <cell r="P94" t="str">
            <v>BF</v>
          </cell>
        </row>
        <row r="95">
          <cell r="C95" t="str">
            <v>Chondropsis sp. 3</v>
          </cell>
          <cell r="D95" t="str">
            <v>Porifera</v>
          </cell>
          <cell r="E95" t="str">
            <v>Demospongiae</v>
          </cell>
          <cell r="F95" t="str">
            <v>Chondropsidae</v>
          </cell>
          <cell r="J95">
            <v>0</v>
          </cell>
          <cell r="K95">
            <v>0</v>
          </cell>
          <cell r="L95">
            <v>0</v>
          </cell>
          <cell r="M95">
            <v>0</v>
          </cell>
          <cell r="O95" t="str">
            <v>Filter feeder</v>
          </cell>
          <cell r="P95" t="str">
            <v>BF</v>
          </cell>
        </row>
        <row r="96">
          <cell r="C96" t="str">
            <v>Phoriospongia sp. 1</v>
          </cell>
          <cell r="D96" t="str">
            <v>Porifera</v>
          </cell>
          <cell r="E96" t="str">
            <v>Demospongiae</v>
          </cell>
          <cell r="F96" t="str">
            <v>Chondropsidae</v>
          </cell>
          <cell r="J96">
            <v>0</v>
          </cell>
          <cell r="K96">
            <v>0</v>
          </cell>
          <cell r="L96">
            <v>0</v>
          </cell>
          <cell r="M96">
            <v>0</v>
          </cell>
          <cell r="O96" t="str">
            <v>Filter feeder</v>
          </cell>
          <cell r="P96" t="str">
            <v>BF</v>
          </cell>
        </row>
        <row r="97">
          <cell r="C97" t="str">
            <v>Mycale (Mycale) sp. 1</v>
          </cell>
          <cell r="D97" t="str">
            <v>Porifera</v>
          </cell>
          <cell r="E97" t="str">
            <v>Demospongiae</v>
          </cell>
          <cell r="F97" t="str">
            <v>Mycalidae</v>
          </cell>
          <cell r="J97">
            <v>0</v>
          </cell>
          <cell r="K97">
            <v>0</v>
          </cell>
          <cell r="L97">
            <v>0</v>
          </cell>
          <cell r="M97">
            <v>0</v>
          </cell>
          <cell r="O97" t="str">
            <v>Filter feeder</v>
          </cell>
          <cell r="P97" t="str">
            <v>BF</v>
          </cell>
        </row>
        <row r="98">
          <cell r="C98" t="str">
            <v>Axinella sp. 1</v>
          </cell>
          <cell r="D98" t="str">
            <v>Porifera</v>
          </cell>
          <cell r="E98" t="str">
            <v>Demospongiae</v>
          </cell>
          <cell r="F98" t="str">
            <v>Axinellidae</v>
          </cell>
          <cell r="J98">
            <v>0</v>
          </cell>
          <cell r="K98">
            <v>0</v>
          </cell>
          <cell r="L98">
            <v>0</v>
          </cell>
          <cell r="M98">
            <v>0</v>
          </cell>
          <cell r="O98" t="str">
            <v>Filter feeder</v>
          </cell>
          <cell r="P98" t="str">
            <v>BF</v>
          </cell>
        </row>
        <row r="99">
          <cell r="C99" t="str">
            <v>Axinella sp. 2</v>
          </cell>
          <cell r="D99" t="str">
            <v>Porifera</v>
          </cell>
          <cell r="E99" t="str">
            <v>Demospongiae</v>
          </cell>
          <cell r="F99" t="str">
            <v>Axinellidae</v>
          </cell>
          <cell r="J99">
            <v>0</v>
          </cell>
          <cell r="K99">
            <v>0</v>
          </cell>
          <cell r="L99">
            <v>0</v>
          </cell>
          <cell r="M99">
            <v>0</v>
          </cell>
          <cell r="O99" t="str">
            <v>Filter feeder</v>
          </cell>
          <cell r="P99" t="str">
            <v>BF</v>
          </cell>
        </row>
        <row r="100">
          <cell r="C100" t="str">
            <v>Axinella sp. 3</v>
          </cell>
          <cell r="D100" t="str">
            <v>Porifera</v>
          </cell>
          <cell r="E100" t="str">
            <v>Demospongiae</v>
          </cell>
          <cell r="F100" t="str">
            <v>Axinellidae</v>
          </cell>
          <cell r="J100">
            <v>0</v>
          </cell>
          <cell r="K100">
            <v>0</v>
          </cell>
          <cell r="L100">
            <v>0</v>
          </cell>
          <cell r="M100">
            <v>0</v>
          </cell>
          <cell r="O100" t="str">
            <v>Filter feeder</v>
          </cell>
          <cell r="P100" t="str">
            <v>BF</v>
          </cell>
        </row>
        <row r="101">
          <cell r="C101" t="str">
            <v>Axinella sp. 4</v>
          </cell>
          <cell r="D101" t="str">
            <v>Porifera</v>
          </cell>
          <cell r="E101" t="str">
            <v>Demospongiae</v>
          </cell>
          <cell r="F101" t="str">
            <v>Axinellidae</v>
          </cell>
          <cell r="J101">
            <v>0</v>
          </cell>
          <cell r="K101">
            <v>0</v>
          </cell>
          <cell r="L101">
            <v>0</v>
          </cell>
          <cell r="M101">
            <v>0</v>
          </cell>
          <cell r="O101" t="str">
            <v>Filter feeder</v>
          </cell>
          <cell r="P101" t="str">
            <v>BF</v>
          </cell>
        </row>
        <row r="102">
          <cell r="C102" t="str">
            <v>Axinella sp. 5</v>
          </cell>
          <cell r="O102" t="str">
            <v>Filter feeder</v>
          </cell>
          <cell r="P102" t="str">
            <v>BF</v>
          </cell>
        </row>
        <row r="103">
          <cell r="C103" t="str">
            <v>Axinella sp. 5</v>
          </cell>
          <cell r="D103" t="str">
            <v>Porifera</v>
          </cell>
          <cell r="E103" t="str">
            <v>Demospongiae</v>
          </cell>
          <cell r="F103" t="str">
            <v>Axinellidae</v>
          </cell>
          <cell r="J103">
            <v>0</v>
          </cell>
          <cell r="K103">
            <v>0</v>
          </cell>
          <cell r="L103">
            <v>0</v>
          </cell>
          <cell r="M103">
            <v>0</v>
          </cell>
          <cell r="O103" t="str">
            <v>Filter feeder</v>
          </cell>
          <cell r="P103" t="str">
            <v>BF</v>
          </cell>
        </row>
        <row r="104">
          <cell r="C104" t="str">
            <v>Axinella sp. 6</v>
          </cell>
          <cell r="D104" t="str">
            <v>Porifera</v>
          </cell>
          <cell r="E104" t="str">
            <v>Demospongiae</v>
          </cell>
          <cell r="F104" t="str">
            <v>Axinellidae</v>
          </cell>
          <cell r="J104">
            <v>0</v>
          </cell>
          <cell r="K104">
            <v>0</v>
          </cell>
          <cell r="L104">
            <v>0</v>
          </cell>
          <cell r="M104">
            <v>0</v>
          </cell>
          <cell r="O104" t="str">
            <v>Filter feeder</v>
          </cell>
          <cell r="P104" t="str">
            <v>BF</v>
          </cell>
        </row>
        <row r="105">
          <cell r="C105" t="str">
            <v>Axinella sp. 7</v>
          </cell>
          <cell r="O105" t="str">
            <v>Filter feeder</v>
          </cell>
          <cell r="P105" t="str">
            <v>BF</v>
          </cell>
        </row>
        <row r="106">
          <cell r="C106" t="str">
            <v>Axinella sp. 7</v>
          </cell>
          <cell r="D106" t="str">
            <v>Porifera</v>
          </cell>
          <cell r="E106" t="str">
            <v>Demospongiae</v>
          </cell>
          <cell r="F106" t="str">
            <v>Axinellidae</v>
          </cell>
          <cell r="J106">
            <v>0</v>
          </cell>
          <cell r="K106">
            <v>0</v>
          </cell>
          <cell r="L106">
            <v>0</v>
          </cell>
          <cell r="M106">
            <v>0</v>
          </cell>
          <cell r="O106" t="str">
            <v>Filter feeder</v>
          </cell>
          <cell r="P106" t="str">
            <v>BF</v>
          </cell>
        </row>
        <row r="107">
          <cell r="C107" t="str">
            <v>Axinella sp. 8</v>
          </cell>
          <cell r="O107" t="str">
            <v>Filter feeder</v>
          </cell>
          <cell r="P107" t="str">
            <v>BF</v>
          </cell>
        </row>
        <row r="108">
          <cell r="C108" t="str">
            <v>Axinella sp. 8</v>
          </cell>
          <cell r="D108" t="str">
            <v>Porifera</v>
          </cell>
          <cell r="E108" t="str">
            <v>Demospongiae</v>
          </cell>
          <cell r="F108" t="str">
            <v>Axinellidae</v>
          </cell>
          <cell r="J108">
            <v>0</v>
          </cell>
          <cell r="K108">
            <v>0</v>
          </cell>
          <cell r="L108">
            <v>0</v>
          </cell>
          <cell r="M108">
            <v>0</v>
          </cell>
          <cell r="O108" t="str">
            <v>Filter feeder</v>
          </cell>
          <cell r="P108" t="str">
            <v>BF</v>
          </cell>
        </row>
        <row r="109">
          <cell r="C109" t="str">
            <v>Cymbastela? sp. 1</v>
          </cell>
          <cell r="O109" t="str">
            <v>Filter feeder</v>
          </cell>
          <cell r="P109" t="str">
            <v>BF</v>
          </cell>
        </row>
        <row r="110">
          <cell r="C110" t="str">
            <v>Cymbastela? sp. 1</v>
          </cell>
          <cell r="D110" t="str">
            <v>Porifera</v>
          </cell>
          <cell r="E110" t="str">
            <v>Demospongiae</v>
          </cell>
          <cell r="F110" t="str">
            <v>Axinellidae</v>
          </cell>
          <cell r="J110">
            <v>0</v>
          </cell>
          <cell r="K110">
            <v>0</v>
          </cell>
          <cell r="L110">
            <v>0</v>
          </cell>
          <cell r="M110">
            <v>0</v>
          </cell>
          <cell r="O110" t="str">
            <v>Filter feeder</v>
          </cell>
          <cell r="P110" t="str">
            <v>BF</v>
          </cell>
        </row>
        <row r="111">
          <cell r="C111" t="str">
            <v>Pararhaphoxya sp. 1</v>
          </cell>
          <cell r="D111" t="str">
            <v>Porifera</v>
          </cell>
          <cell r="E111" t="str">
            <v>Demospongiae</v>
          </cell>
          <cell r="F111" t="str">
            <v>Axinellidae</v>
          </cell>
          <cell r="J111">
            <v>0</v>
          </cell>
          <cell r="K111">
            <v>0</v>
          </cell>
          <cell r="L111">
            <v>0</v>
          </cell>
          <cell r="M111">
            <v>0</v>
          </cell>
          <cell r="O111" t="str">
            <v>Filter feeder</v>
          </cell>
          <cell r="P111" t="str">
            <v>BF</v>
          </cell>
        </row>
        <row r="112">
          <cell r="C112" t="str">
            <v>Pararhaphoxya sp. 2</v>
          </cell>
          <cell r="D112" t="str">
            <v>Porifera</v>
          </cell>
          <cell r="E112" t="str">
            <v>Demospongiae</v>
          </cell>
          <cell r="F112" t="str">
            <v>Axinellidae</v>
          </cell>
          <cell r="J112">
            <v>0</v>
          </cell>
          <cell r="K112">
            <v>0</v>
          </cell>
          <cell r="L112">
            <v>0</v>
          </cell>
          <cell r="M112">
            <v>0</v>
          </cell>
          <cell r="O112" t="str">
            <v>Filter feeder</v>
          </cell>
          <cell r="P112" t="str">
            <v>BF</v>
          </cell>
        </row>
        <row r="113">
          <cell r="C113" t="str">
            <v>Phakellia sp. 1</v>
          </cell>
          <cell r="O113" t="str">
            <v>Filter feeder</v>
          </cell>
          <cell r="P113" t="str">
            <v>BF</v>
          </cell>
        </row>
        <row r="114">
          <cell r="C114" t="str">
            <v>Phakellia sp. 1</v>
          </cell>
          <cell r="D114" t="str">
            <v>Porifera</v>
          </cell>
          <cell r="E114" t="str">
            <v>Demospongiae</v>
          </cell>
          <cell r="F114" t="str">
            <v>Axinellidae</v>
          </cell>
          <cell r="J114">
            <v>0</v>
          </cell>
          <cell r="K114">
            <v>0</v>
          </cell>
          <cell r="L114">
            <v>0</v>
          </cell>
          <cell r="M114">
            <v>0</v>
          </cell>
          <cell r="O114" t="str">
            <v>Filter feeder</v>
          </cell>
          <cell r="P114" t="str">
            <v>BF</v>
          </cell>
        </row>
        <row r="115">
          <cell r="C115" t="str">
            <v>Phakellia sp. 2</v>
          </cell>
          <cell r="D115" t="str">
            <v>Porifera</v>
          </cell>
          <cell r="E115" t="str">
            <v>Demospongiae</v>
          </cell>
          <cell r="F115" t="str">
            <v>Axinellidae</v>
          </cell>
          <cell r="J115">
            <v>0</v>
          </cell>
          <cell r="K115">
            <v>0</v>
          </cell>
          <cell r="L115">
            <v>0</v>
          </cell>
          <cell r="M115">
            <v>0</v>
          </cell>
          <cell r="O115" t="str">
            <v>Filter feeder</v>
          </cell>
          <cell r="P115" t="str">
            <v>BF</v>
          </cell>
        </row>
        <row r="116">
          <cell r="C116" t="str">
            <v>Phakellia sp. 3</v>
          </cell>
          <cell r="D116" t="str">
            <v>Porifera</v>
          </cell>
          <cell r="E116" t="str">
            <v>Demospongiae</v>
          </cell>
          <cell r="F116" t="str">
            <v>Axinellidae</v>
          </cell>
          <cell r="J116">
            <v>0</v>
          </cell>
          <cell r="K116">
            <v>0</v>
          </cell>
          <cell r="L116">
            <v>0</v>
          </cell>
          <cell r="M116">
            <v>0</v>
          </cell>
          <cell r="O116" t="str">
            <v>Filter feeder</v>
          </cell>
          <cell r="P116" t="str">
            <v>BF</v>
          </cell>
        </row>
        <row r="117">
          <cell r="C117" t="str">
            <v>Axinellidae sp. 1</v>
          </cell>
          <cell r="D117" t="str">
            <v>Porifera</v>
          </cell>
          <cell r="E117" t="str">
            <v>Demospongiae</v>
          </cell>
          <cell r="F117" t="str">
            <v>Axinellidae</v>
          </cell>
          <cell r="J117">
            <v>0</v>
          </cell>
          <cell r="K117">
            <v>0</v>
          </cell>
          <cell r="L117">
            <v>0</v>
          </cell>
          <cell r="M117">
            <v>0</v>
          </cell>
          <cell r="O117" t="str">
            <v>Filter feeder</v>
          </cell>
          <cell r="P117" t="str">
            <v>BF</v>
          </cell>
        </row>
        <row r="118">
          <cell r="C118" t="str">
            <v>Axinellidae sp. 2</v>
          </cell>
          <cell r="D118" t="str">
            <v>Porifera</v>
          </cell>
          <cell r="E118" t="str">
            <v>Demospongiae</v>
          </cell>
          <cell r="F118" t="str">
            <v>Axinellidae</v>
          </cell>
          <cell r="J118">
            <v>0</v>
          </cell>
          <cell r="K118">
            <v>0</v>
          </cell>
          <cell r="L118">
            <v>0</v>
          </cell>
          <cell r="M118">
            <v>0</v>
          </cell>
          <cell r="O118" t="str">
            <v>Filter feeder</v>
          </cell>
          <cell r="P118" t="str">
            <v>BF</v>
          </cell>
        </row>
        <row r="119">
          <cell r="C119" t="str">
            <v>Axinellidae sp. 3</v>
          </cell>
          <cell r="D119" t="str">
            <v>Porifera</v>
          </cell>
          <cell r="E119" t="str">
            <v>Demospongiae</v>
          </cell>
          <cell r="F119" t="str">
            <v>Axinellidae</v>
          </cell>
          <cell r="J119">
            <v>0</v>
          </cell>
          <cell r="K119">
            <v>0</v>
          </cell>
          <cell r="L119">
            <v>0</v>
          </cell>
          <cell r="M119">
            <v>0</v>
          </cell>
          <cell r="O119" t="str">
            <v>Filter feeder</v>
          </cell>
          <cell r="P119" t="str">
            <v>BF</v>
          </cell>
        </row>
        <row r="120">
          <cell r="C120" t="str">
            <v>Auletta spp.</v>
          </cell>
          <cell r="D120" t="str">
            <v>Porifera</v>
          </cell>
          <cell r="E120" t="str">
            <v>Demospongiae</v>
          </cell>
          <cell r="F120" t="str">
            <v>Axinellidae</v>
          </cell>
          <cell r="J120">
            <v>0</v>
          </cell>
          <cell r="K120">
            <v>0</v>
          </cell>
          <cell r="L120">
            <v>0</v>
          </cell>
          <cell r="M120">
            <v>0</v>
          </cell>
          <cell r="O120" t="str">
            <v>Filter feeder</v>
          </cell>
          <cell r="P120" t="str">
            <v>BF</v>
          </cell>
        </row>
        <row r="121">
          <cell r="C121" t="str">
            <v>Stylissa carteri</v>
          </cell>
          <cell r="O121" t="str">
            <v>Filter feeder</v>
          </cell>
          <cell r="P121" t="str">
            <v>BF</v>
          </cell>
        </row>
        <row r="122">
          <cell r="C122" t="str">
            <v>Stylissa carteri</v>
          </cell>
          <cell r="D122" t="str">
            <v>Porifera</v>
          </cell>
          <cell r="E122" t="str">
            <v>Demospongiae</v>
          </cell>
          <cell r="F122" t="str">
            <v>Dictyonellidae</v>
          </cell>
          <cell r="J122">
            <v>0</v>
          </cell>
          <cell r="K122">
            <v>0</v>
          </cell>
          <cell r="L122">
            <v>0</v>
          </cell>
          <cell r="M122">
            <v>0</v>
          </cell>
          <cell r="O122" t="str">
            <v>Filter feeder</v>
          </cell>
          <cell r="P122" t="str">
            <v>BF</v>
          </cell>
        </row>
        <row r="123">
          <cell r="C123" t="str">
            <v>Acanthella sp. 1</v>
          </cell>
          <cell r="O123" t="str">
            <v>Filter feeder</v>
          </cell>
          <cell r="P123" t="str">
            <v>BF</v>
          </cell>
        </row>
        <row r="124">
          <cell r="C124" t="str">
            <v>Acanthella sp. 1</v>
          </cell>
          <cell r="O124" t="str">
            <v>Filter feeder</v>
          </cell>
          <cell r="P124" t="str">
            <v>BF</v>
          </cell>
        </row>
        <row r="125">
          <cell r="C125" t="str">
            <v>Acanthella sp. 1</v>
          </cell>
          <cell r="D125" t="str">
            <v>Porifera</v>
          </cell>
          <cell r="E125" t="str">
            <v>Demospongiae</v>
          </cell>
          <cell r="F125" t="str">
            <v>Dictyonellidae</v>
          </cell>
          <cell r="J125">
            <v>0</v>
          </cell>
          <cell r="K125">
            <v>0</v>
          </cell>
          <cell r="L125">
            <v>0</v>
          </cell>
          <cell r="M125">
            <v>0</v>
          </cell>
          <cell r="O125" t="str">
            <v>Filter feeder</v>
          </cell>
          <cell r="P125" t="str">
            <v>BF</v>
          </cell>
        </row>
        <row r="126">
          <cell r="C126" t="str">
            <v>Ciocalypta sp. 1</v>
          </cell>
          <cell r="D126" t="str">
            <v>Porifera</v>
          </cell>
          <cell r="E126" t="str">
            <v>Demospongiae</v>
          </cell>
          <cell r="F126" t="str">
            <v>Halichondriidae</v>
          </cell>
          <cell r="J126">
            <v>0</v>
          </cell>
          <cell r="K126">
            <v>0</v>
          </cell>
          <cell r="L126">
            <v>0</v>
          </cell>
          <cell r="M126">
            <v>0</v>
          </cell>
          <cell r="O126" t="str">
            <v>Filter feeder</v>
          </cell>
          <cell r="P126" t="str">
            <v>BF</v>
          </cell>
        </row>
        <row r="127">
          <cell r="C127" t="str">
            <v>Ciocalypta sp. 2</v>
          </cell>
          <cell r="O127" t="str">
            <v>Filter feeder</v>
          </cell>
          <cell r="P127" t="str">
            <v>BF</v>
          </cell>
        </row>
        <row r="128">
          <cell r="C128" t="str">
            <v>Ciocalypta sp. 2</v>
          </cell>
          <cell r="O128" t="str">
            <v>Filter feeder</v>
          </cell>
          <cell r="P128" t="str">
            <v>BF</v>
          </cell>
        </row>
        <row r="129">
          <cell r="C129" t="str">
            <v>Ciocalypta sp. 2</v>
          </cell>
          <cell r="O129" t="str">
            <v>Filter feeder</v>
          </cell>
          <cell r="P129" t="str">
            <v>BF</v>
          </cell>
        </row>
        <row r="130">
          <cell r="C130" t="str">
            <v>Ciocalypta sp. 2</v>
          </cell>
          <cell r="D130" t="str">
            <v>Porifera</v>
          </cell>
          <cell r="E130" t="str">
            <v>Demospongiae</v>
          </cell>
          <cell r="F130" t="str">
            <v>Halichondriidae</v>
          </cell>
          <cell r="J130">
            <v>0</v>
          </cell>
          <cell r="K130">
            <v>0</v>
          </cell>
          <cell r="L130">
            <v>0</v>
          </cell>
          <cell r="M130">
            <v>0</v>
          </cell>
          <cell r="O130" t="str">
            <v>Filter feeder</v>
          </cell>
          <cell r="P130" t="str">
            <v>BF</v>
          </cell>
        </row>
        <row r="131">
          <cell r="C131" t="str">
            <v>Halichondriidae sp. 1</v>
          </cell>
          <cell r="D131" t="str">
            <v>Porifera</v>
          </cell>
          <cell r="E131" t="str">
            <v>Demospongiae</v>
          </cell>
          <cell r="F131" t="str">
            <v>Halichondriidae</v>
          </cell>
          <cell r="J131">
            <v>0</v>
          </cell>
          <cell r="K131">
            <v>0</v>
          </cell>
          <cell r="L131">
            <v>0</v>
          </cell>
          <cell r="M131">
            <v>0</v>
          </cell>
          <cell r="O131" t="str">
            <v>Filter feeder</v>
          </cell>
          <cell r="P131" t="str">
            <v>BF</v>
          </cell>
        </row>
        <row r="132">
          <cell r="C132" t="str">
            <v>Halichondriidae sp. 2</v>
          </cell>
          <cell r="D132" t="str">
            <v>Porifera</v>
          </cell>
          <cell r="E132" t="str">
            <v>Demospongiae</v>
          </cell>
          <cell r="F132" t="str">
            <v>Halichondriidae</v>
          </cell>
          <cell r="J132">
            <v>0</v>
          </cell>
          <cell r="K132">
            <v>0</v>
          </cell>
          <cell r="L132">
            <v>0</v>
          </cell>
          <cell r="M132">
            <v>0</v>
          </cell>
          <cell r="O132" t="str">
            <v>Filter feeder</v>
          </cell>
          <cell r="P132" t="str">
            <v>BF</v>
          </cell>
        </row>
        <row r="133">
          <cell r="C133" t="str">
            <v>Halichondria spp.</v>
          </cell>
          <cell r="D133" t="str">
            <v>Porifera</v>
          </cell>
          <cell r="E133" t="str">
            <v>Demospongiae</v>
          </cell>
          <cell r="F133" t="str">
            <v>Halichondriidae</v>
          </cell>
          <cell r="J133">
            <v>0</v>
          </cell>
          <cell r="K133">
            <v>0</v>
          </cell>
          <cell r="L133">
            <v>0</v>
          </cell>
          <cell r="M133">
            <v>0</v>
          </cell>
          <cell r="O133" t="str">
            <v>Filter feeder</v>
          </cell>
          <cell r="P133" t="str">
            <v>BF</v>
          </cell>
        </row>
        <row r="134">
          <cell r="C134" t="str">
            <v>Callyspongia (Callyspongia)  sp. 1</v>
          </cell>
          <cell r="O134" t="str">
            <v>Filter feeder</v>
          </cell>
          <cell r="P134" t="str">
            <v>BF</v>
          </cell>
        </row>
        <row r="135">
          <cell r="C135" t="str">
            <v>Callyspongia (Callyspongia)  sp. 1</v>
          </cell>
          <cell r="O135" t="str">
            <v>Filter feeder</v>
          </cell>
          <cell r="P135" t="str">
            <v>BF</v>
          </cell>
        </row>
        <row r="136">
          <cell r="C136" t="str">
            <v>Callyspongia (Callyspongia)  sp. 1</v>
          </cell>
          <cell r="O136" t="str">
            <v>Filter feeder</v>
          </cell>
          <cell r="P136" t="str">
            <v>BF</v>
          </cell>
        </row>
        <row r="137">
          <cell r="C137" t="str">
            <v>Callyspongia (Callyspongia)  sp. 1</v>
          </cell>
          <cell r="O137" t="str">
            <v>Filter feeder</v>
          </cell>
          <cell r="P137" t="str">
            <v>BF</v>
          </cell>
        </row>
        <row r="138">
          <cell r="C138" t="str">
            <v>Callyspongia (Callyspongia)  sp. 1</v>
          </cell>
          <cell r="D138" t="str">
            <v>Porifera</v>
          </cell>
          <cell r="E138" t="str">
            <v>Demospongiae</v>
          </cell>
          <cell r="F138" t="str">
            <v>Callyspongiidae</v>
          </cell>
          <cell r="J138">
            <v>0</v>
          </cell>
          <cell r="K138">
            <v>0</v>
          </cell>
          <cell r="L138">
            <v>0</v>
          </cell>
          <cell r="M138">
            <v>0</v>
          </cell>
          <cell r="O138" t="str">
            <v>Filter feeder</v>
          </cell>
          <cell r="P138" t="str">
            <v>BF</v>
          </cell>
        </row>
        <row r="139">
          <cell r="C139" t="str">
            <v>Callyspongia (Callyspongia)  sp. 2</v>
          </cell>
          <cell r="O139" t="str">
            <v>Filter feeder</v>
          </cell>
          <cell r="P139" t="str">
            <v>BF</v>
          </cell>
        </row>
        <row r="140">
          <cell r="C140" t="str">
            <v>Callyspongia (Callyspongia)  sp. 2</v>
          </cell>
          <cell r="D140" t="str">
            <v>Porifera</v>
          </cell>
          <cell r="E140" t="str">
            <v>Demospongiae</v>
          </cell>
          <cell r="F140" t="str">
            <v>Callyspongiidae</v>
          </cell>
          <cell r="J140">
            <v>0</v>
          </cell>
          <cell r="K140">
            <v>0</v>
          </cell>
          <cell r="L140">
            <v>0</v>
          </cell>
          <cell r="M140">
            <v>0</v>
          </cell>
          <cell r="O140" t="str">
            <v>Filter feeder</v>
          </cell>
          <cell r="P140" t="str">
            <v>BF</v>
          </cell>
        </row>
        <row r="141">
          <cell r="C141" t="str">
            <v>Callyspongia sp. 3</v>
          </cell>
          <cell r="O141" t="str">
            <v>Filter feeder</v>
          </cell>
          <cell r="P141" t="str">
            <v>BF</v>
          </cell>
        </row>
        <row r="142">
          <cell r="C142" t="str">
            <v>Callyspongia sp. 3</v>
          </cell>
          <cell r="O142" t="str">
            <v>Filter feeder</v>
          </cell>
          <cell r="P142" t="str">
            <v>BF</v>
          </cell>
        </row>
        <row r="143">
          <cell r="C143" t="str">
            <v>Callyspongia sp. 3</v>
          </cell>
          <cell r="O143" t="str">
            <v>Filter feeder</v>
          </cell>
          <cell r="P143" t="str">
            <v>BF</v>
          </cell>
        </row>
        <row r="144">
          <cell r="C144" t="str">
            <v>Callyspongia sp. 3</v>
          </cell>
          <cell r="D144" t="str">
            <v>Porifera</v>
          </cell>
          <cell r="E144" t="str">
            <v>Demospongiae</v>
          </cell>
          <cell r="F144" t="str">
            <v>Callyspongiidae</v>
          </cell>
          <cell r="J144">
            <v>0</v>
          </cell>
          <cell r="K144">
            <v>0</v>
          </cell>
          <cell r="L144">
            <v>0</v>
          </cell>
          <cell r="M144">
            <v>0</v>
          </cell>
          <cell r="O144" t="str">
            <v>Filter feeder</v>
          </cell>
          <cell r="P144" t="str">
            <v>BF</v>
          </cell>
        </row>
        <row r="145">
          <cell r="C145" t="str">
            <v>Callyspongia sp. 4</v>
          </cell>
          <cell r="O145" t="str">
            <v>Filter feeder</v>
          </cell>
          <cell r="P145" t="str">
            <v>BF</v>
          </cell>
        </row>
        <row r="146">
          <cell r="C146" t="str">
            <v>Callyspongia sp. 4</v>
          </cell>
          <cell r="D146" t="str">
            <v>Porifera</v>
          </cell>
          <cell r="E146" t="str">
            <v>Demospongiae</v>
          </cell>
          <cell r="F146" t="str">
            <v>Callyspongiidae</v>
          </cell>
          <cell r="J146">
            <v>0</v>
          </cell>
          <cell r="K146">
            <v>0</v>
          </cell>
          <cell r="L146">
            <v>0</v>
          </cell>
          <cell r="M146">
            <v>0</v>
          </cell>
          <cell r="O146" t="str">
            <v>Filter feeder</v>
          </cell>
          <cell r="P146" t="str">
            <v>BF</v>
          </cell>
        </row>
        <row r="147">
          <cell r="C147" t="str">
            <v>cf. Halicloma sp.</v>
          </cell>
          <cell r="D147" t="str">
            <v>Porifera</v>
          </cell>
          <cell r="E147">
            <v>0</v>
          </cell>
          <cell r="F147">
            <v>0</v>
          </cell>
          <cell r="G147" t="str">
            <v>Porifera</v>
          </cell>
          <cell r="H147" t="str">
            <v>benthic invertebrate</v>
          </cell>
          <cell r="I147" t="str">
            <v>epibenthos</v>
          </cell>
          <cell r="J147" t="str">
            <v>epibenthos</v>
          </cell>
          <cell r="K147" t="str">
            <v>macrobenthos</v>
          </cell>
          <cell r="L147" t="str">
            <v>macrobenthos</v>
          </cell>
          <cell r="M147" t="str">
            <v>macrobenthos</v>
          </cell>
          <cell r="N147" t="str">
            <v>macrobenthos</v>
          </cell>
          <cell r="O147" t="str">
            <v>Filter feeder</v>
          </cell>
          <cell r="P147" t="str">
            <v>BF</v>
          </cell>
        </row>
        <row r="148">
          <cell r="C148" t="str">
            <v>Haliclona (Haliclona) sp. 1</v>
          </cell>
          <cell r="O148" t="str">
            <v>Filter feeder</v>
          </cell>
          <cell r="P148" t="str">
            <v>BF</v>
          </cell>
        </row>
        <row r="149">
          <cell r="C149" t="str">
            <v>Haliclona (Haliclona) sp. 1</v>
          </cell>
          <cell r="D149" t="str">
            <v>Porifera</v>
          </cell>
          <cell r="E149" t="str">
            <v>Demospongiae</v>
          </cell>
          <cell r="F149" t="str">
            <v>Chalinidae</v>
          </cell>
          <cell r="J149">
            <v>0</v>
          </cell>
          <cell r="K149">
            <v>0</v>
          </cell>
          <cell r="L149">
            <v>0</v>
          </cell>
          <cell r="M149">
            <v>0</v>
          </cell>
          <cell r="O149" t="str">
            <v>Filter feeder</v>
          </cell>
          <cell r="P149" t="str">
            <v>BF</v>
          </cell>
        </row>
        <row r="150">
          <cell r="C150" t="str">
            <v>Haliclona (Haliclona) sp. 2</v>
          </cell>
          <cell r="D150" t="str">
            <v>Porifera</v>
          </cell>
          <cell r="E150" t="str">
            <v>Demospongiae</v>
          </cell>
          <cell r="F150" t="str">
            <v>Chalinidae</v>
          </cell>
          <cell r="J150">
            <v>0</v>
          </cell>
          <cell r="K150">
            <v>0</v>
          </cell>
          <cell r="L150">
            <v>0</v>
          </cell>
          <cell r="M150">
            <v>0</v>
          </cell>
          <cell r="O150" t="str">
            <v>Filter feeder</v>
          </cell>
          <cell r="P150" t="str">
            <v>BF</v>
          </cell>
        </row>
        <row r="151">
          <cell r="C151" t="str">
            <v>Chalinula sp. 1</v>
          </cell>
          <cell r="O151" t="str">
            <v>Filter feeder</v>
          </cell>
          <cell r="P151" t="str">
            <v>BF</v>
          </cell>
        </row>
        <row r="152">
          <cell r="C152" t="str">
            <v>Chalinula sp. 1</v>
          </cell>
          <cell r="O152" t="str">
            <v>Filter feeder</v>
          </cell>
          <cell r="P152" t="str">
            <v>BF</v>
          </cell>
        </row>
        <row r="153">
          <cell r="C153" t="str">
            <v>Chalinula sp. 1</v>
          </cell>
          <cell r="D153" t="str">
            <v>Porifera</v>
          </cell>
          <cell r="E153" t="str">
            <v>Demospongiae</v>
          </cell>
          <cell r="F153" t="str">
            <v>Chalinidae</v>
          </cell>
          <cell r="J153">
            <v>0</v>
          </cell>
          <cell r="K153">
            <v>0</v>
          </cell>
          <cell r="L153">
            <v>0</v>
          </cell>
          <cell r="M153">
            <v>0</v>
          </cell>
          <cell r="O153" t="str">
            <v>Filter feeder</v>
          </cell>
          <cell r="P153" t="str">
            <v>BF</v>
          </cell>
        </row>
        <row r="154">
          <cell r="C154" t="str">
            <v>Haliclona spp.</v>
          </cell>
          <cell r="D154" t="str">
            <v>Porifera</v>
          </cell>
          <cell r="E154" t="str">
            <v>Demospongiae</v>
          </cell>
          <cell r="F154" t="str">
            <v>Chalinidae</v>
          </cell>
          <cell r="J154">
            <v>0</v>
          </cell>
          <cell r="K154">
            <v>0</v>
          </cell>
          <cell r="L154">
            <v>0</v>
          </cell>
          <cell r="M154">
            <v>0</v>
          </cell>
          <cell r="O154" t="str">
            <v>Filter feeder</v>
          </cell>
          <cell r="P154" t="str">
            <v>BF</v>
          </cell>
        </row>
        <row r="155">
          <cell r="C155" t="str">
            <v>Amphimedon sp. 1</v>
          </cell>
          <cell r="D155" t="str">
            <v>Porifera</v>
          </cell>
          <cell r="E155" t="str">
            <v>Demospongiae</v>
          </cell>
          <cell r="F155" t="str">
            <v>Niphatidae</v>
          </cell>
          <cell r="J155">
            <v>0</v>
          </cell>
          <cell r="K155">
            <v>0</v>
          </cell>
          <cell r="L155">
            <v>0</v>
          </cell>
          <cell r="M155">
            <v>0</v>
          </cell>
          <cell r="O155" t="str">
            <v>Filter feeder</v>
          </cell>
          <cell r="P155" t="str">
            <v>BF</v>
          </cell>
        </row>
        <row r="156">
          <cell r="C156" t="str">
            <v>Hemigellius? sp. 1</v>
          </cell>
          <cell r="D156" t="str">
            <v>Porifera</v>
          </cell>
          <cell r="E156" t="str">
            <v>Demospongiae</v>
          </cell>
          <cell r="F156" t="str">
            <v>Niphatidae</v>
          </cell>
          <cell r="J156">
            <v>0</v>
          </cell>
          <cell r="K156">
            <v>0</v>
          </cell>
          <cell r="L156">
            <v>0</v>
          </cell>
          <cell r="M156">
            <v>0</v>
          </cell>
          <cell r="O156" t="str">
            <v>Filter feeder</v>
          </cell>
          <cell r="P156" t="str">
            <v>BF</v>
          </cell>
        </row>
        <row r="157">
          <cell r="C157" t="str">
            <v>Niphates sp. 1</v>
          </cell>
          <cell r="O157" t="str">
            <v>Filter feeder</v>
          </cell>
          <cell r="P157" t="str">
            <v>BF</v>
          </cell>
        </row>
        <row r="158">
          <cell r="C158" t="str">
            <v>Niphates sp. 1</v>
          </cell>
          <cell r="D158" t="str">
            <v>Porifera</v>
          </cell>
          <cell r="E158" t="str">
            <v>Demospongiae</v>
          </cell>
          <cell r="F158" t="str">
            <v>Niphatidae</v>
          </cell>
          <cell r="J158">
            <v>0</v>
          </cell>
          <cell r="K158">
            <v>0</v>
          </cell>
          <cell r="L158">
            <v>0</v>
          </cell>
          <cell r="M158">
            <v>0</v>
          </cell>
          <cell r="O158" t="str">
            <v>Filter feeder</v>
          </cell>
          <cell r="P158" t="str">
            <v>BF</v>
          </cell>
        </row>
        <row r="159">
          <cell r="C159" t="str">
            <v>Niphates sp. 2</v>
          </cell>
          <cell r="O159" t="str">
            <v>Filter feeder</v>
          </cell>
          <cell r="P159" t="str">
            <v>BF</v>
          </cell>
        </row>
        <row r="160">
          <cell r="C160" t="str">
            <v>Niphates sp. 2</v>
          </cell>
          <cell r="O160" t="str">
            <v>Filter feeder</v>
          </cell>
          <cell r="P160" t="str">
            <v>BF</v>
          </cell>
        </row>
        <row r="161">
          <cell r="C161" t="str">
            <v>Niphates sp. 2</v>
          </cell>
          <cell r="D161" t="str">
            <v>Porifera</v>
          </cell>
          <cell r="E161" t="str">
            <v>Demospongiae</v>
          </cell>
          <cell r="F161" t="str">
            <v>Niphatidae</v>
          </cell>
          <cell r="J161">
            <v>0</v>
          </cell>
          <cell r="K161">
            <v>0</v>
          </cell>
          <cell r="L161">
            <v>0</v>
          </cell>
          <cell r="M161">
            <v>0</v>
          </cell>
          <cell r="O161" t="str">
            <v>Filter feeder</v>
          </cell>
          <cell r="P161" t="str">
            <v>BF</v>
          </cell>
        </row>
        <row r="162">
          <cell r="C162" t="str">
            <v>Niphates sp. 3</v>
          </cell>
          <cell r="D162" t="str">
            <v>Porifera</v>
          </cell>
          <cell r="E162" t="str">
            <v>Demospongiae</v>
          </cell>
          <cell r="F162" t="str">
            <v>Niphatidae</v>
          </cell>
          <cell r="J162">
            <v>0</v>
          </cell>
          <cell r="K162">
            <v>0</v>
          </cell>
          <cell r="L162">
            <v>0</v>
          </cell>
          <cell r="M162">
            <v>0</v>
          </cell>
          <cell r="O162" t="str">
            <v>Filter feeder</v>
          </cell>
          <cell r="P162" t="str">
            <v>BF</v>
          </cell>
        </row>
        <row r="163">
          <cell r="C163" t="str">
            <v>Niphatidae sp. 1</v>
          </cell>
          <cell r="O163" t="str">
            <v>Filter feeder</v>
          </cell>
          <cell r="P163" t="str">
            <v>BF</v>
          </cell>
        </row>
        <row r="164">
          <cell r="C164" t="str">
            <v>Niphatidae sp. 1</v>
          </cell>
          <cell r="O164" t="str">
            <v>Filter feeder</v>
          </cell>
          <cell r="P164" t="str">
            <v>BF</v>
          </cell>
        </row>
        <row r="165">
          <cell r="C165" t="str">
            <v>Niphatidae sp. 1</v>
          </cell>
          <cell r="D165" t="str">
            <v>Porifera</v>
          </cell>
          <cell r="E165" t="str">
            <v>Demospongiae</v>
          </cell>
          <cell r="F165" t="str">
            <v>Niphatidae</v>
          </cell>
          <cell r="J165">
            <v>0</v>
          </cell>
          <cell r="K165">
            <v>0</v>
          </cell>
          <cell r="L165">
            <v>0</v>
          </cell>
          <cell r="M165">
            <v>0</v>
          </cell>
          <cell r="O165" t="str">
            <v>Filter feeder</v>
          </cell>
          <cell r="P165" t="str">
            <v>BF</v>
          </cell>
        </row>
        <row r="166">
          <cell r="C166" t="str">
            <v>Niphatidae sp. 2</v>
          </cell>
          <cell r="O166" t="str">
            <v>Filter feeder</v>
          </cell>
          <cell r="P166" t="str">
            <v>BF</v>
          </cell>
        </row>
        <row r="167">
          <cell r="C167" t="str">
            <v>Niphatidae sp. 2</v>
          </cell>
          <cell r="D167" t="str">
            <v>Porifera</v>
          </cell>
          <cell r="E167" t="str">
            <v>Demospongiae</v>
          </cell>
          <cell r="F167" t="str">
            <v>Niphatidae</v>
          </cell>
          <cell r="J167">
            <v>0</v>
          </cell>
          <cell r="K167">
            <v>0</v>
          </cell>
          <cell r="L167">
            <v>0</v>
          </cell>
          <cell r="M167">
            <v>0</v>
          </cell>
          <cell r="O167" t="str">
            <v>Filter feeder</v>
          </cell>
          <cell r="P167" t="str">
            <v>BF</v>
          </cell>
        </row>
        <row r="168">
          <cell r="C168" t="str">
            <v>Niphatidae sp. 3</v>
          </cell>
          <cell r="O168" t="str">
            <v>Filter feeder</v>
          </cell>
          <cell r="P168" t="str">
            <v>BF</v>
          </cell>
        </row>
        <row r="169">
          <cell r="C169" t="str">
            <v>Niphatidae sp. 3</v>
          </cell>
          <cell r="D169" t="str">
            <v>Porifera</v>
          </cell>
          <cell r="E169" t="str">
            <v>Demospongiae</v>
          </cell>
          <cell r="F169" t="str">
            <v>Niphatidae</v>
          </cell>
          <cell r="J169">
            <v>0</v>
          </cell>
          <cell r="K169">
            <v>0</v>
          </cell>
          <cell r="L169">
            <v>0</v>
          </cell>
          <cell r="M169">
            <v>0</v>
          </cell>
          <cell r="O169" t="str">
            <v>Filter feeder</v>
          </cell>
          <cell r="P169" t="str">
            <v>BF</v>
          </cell>
        </row>
        <row r="170">
          <cell r="C170" t="str">
            <v>Niphatidae sp. 4</v>
          </cell>
          <cell r="O170" t="str">
            <v>Filter feeder</v>
          </cell>
          <cell r="P170" t="str">
            <v>BF</v>
          </cell>
        </row>
        <row r="171">
          <cell r="C171" t="str">
            <v>Niphatidae sp. 4</v>
          </cell>
          <cell r="D171" t="str">
            <v>Porifera</v>
          </cell>
          <cell r="E171" t="str">
            <v>Demospongiae</v>
          </cell>
          <cell r="F171" t="str">
            <v>Niphatidae</v>
          </cell>
          <cell r="J171">
            <v>0</v>
          </cell>
          <cell r="K171">
            <v>0</v>
          </cell>
          <cell r="L171">
            <v>0</v>
          </cell>
          <cell r="M171">
            <v>0</v>
          </cell>
          <cell r="O171" t="str">
            <v>Filter feeder</v>
          </cell>
          <cell r="P171" t="str">
            <v>BF</v>
          </cell>
        </row>
        <row r="172">
          <cell r="C172" t="str">
            <v>Phloeodictyidae - undifferentiated</v>
          </cell>
          <cell r="D172" t="str">
            <v>Porifera</v>
          </cell>
          <cell r="E172" t="str">
            <v>Demospongiae</v>
          </cell>
          <cell r="F172" t="str">
            <v>Phloeodictyidae</v>
          </cell>
          <cell r="J172">
            <v>0</v>
          </cell>
          <cell r="K172">
            <v>0</v>
          </cell>
          <cell r="L172">
            <v>0</v>
          </cell>
          <cell r="M172">
            <v>0</v>
          </cell>
          <cell r="O172" t="str">
            <v>Filter feeder</v>
          </cell>
          <cell r="P172" t="str">
            <v>BF</v>
          </cell>
        </row>
        <row r="173">
          <cell r="C173" t="str">
            <v>Oceanapia sp. 10</v>
          </cell>
          <cell r="O173" t="str">
            <v>Filter feeder</v>
          </cell>
          <cell r="P173" t="str">
            <v>BF</v>
          </cell>
        </row>
        <row r="174">
          <cell r="C174" t="str">
            <v>Oceanapia sp. 10</v>
          </cell>
          <cell r="D174" t="str">
            <v>Porifera</v>
          </cell>
          <cell r="E174" t="str">
            <v>Demospongiae</v>
          </cell>
          <cell r="F174" t="str">
            <v>Phloeodictyidae</v>
          </cell>
          <cell r="J174">
            <v>0</v>
          </cell>
          <cell r="K174">
            <v>0</v>
          </cell>
          <cell r="L174">
            <v>0</v>
          </cell>
          <cell r="M174">
            <v>0</v>
          </cell>
          <cell r="O174" t="str">
            <v>Filter feeder</v>
          </cell>
          <cell r="P174" t="str">
            <v>BF</v>
          </cell>
        </row>
        <row r="175">
          <cell r="C175" t="str">
            <v>Oceanapia sp. 1</v>
          </cell>
          <cell r="D175" t="str">
            <v>Porifera</v>
          </cell>
          <cell r="E175" t="str">
            <v>Demospongiae</v>
          </cell>
          <cell r="F175" t="str">
            <v>Phloeodictyidae</v>
          </cell>
          <cell r="J175">
            <v>0</v>
          </cell>
          <cell r="K175">
            <v>0</v>
          </cell>
          <cell r="L175">
            <v>0</v>
          </cell>
          <cell r="M175">
            <v>0</v>
          </cell>
          <cell r="O175" t="str">
            <v>Filter feeder</v>
          </cell>
          <cell r="P175" t="str">
            <v>BF</v>
          </cell>
        </row>
        <row r="176">
          <cell r="C176" t="str">
            <v>Oceanapia sp. 2</v>
          </cell>
          <cell r="D176" t="str">
            <v>Porifera</v>
          </cell>
          <cell r="E176" t="str">
            <v>Demospongiae</v>
          </cell>
          <cell r="F176" t="str">
            <v>Phloeodictyidae</v>
          </cell>
          <cell r="J176">
            <v>0</v>
          </cell>
          <cell r="K176">
            <v>0</v>
          </cell>
          <cell r="L176">
            <v>0</v>
          </cell>
          <cell r="M176">
            <v>0</v>
          </cell>
          <cell r="O176" t="str">
            <v>Filter feeder</v>
          </cell>
          <cell r="P176" t="str">
            <v>BF</v>
          </cell>
        </row>
        <row r="177">
          <cell r="C177" t="str">
            <v xml:space="preserve">Oceanapia sp. 3 </v>
          </cell>
          <cell r="D177" t="str">
            <v>Porifera</v>
          </cell>
          <cell r="E177" t="str">
            <v>Demospongiae</v>
          </cell>
          <cell r="F177" t="str">
            <v>Phloeodictyidae</v>
          </cell>
          <cell r="J177">
            <v>0</v>
          </cell>
          <cell r="K177">
            <v>0</v>
          </cell>
          <cell r="L177">
            <v>0</v>
          </cell>
          <cell r="M177">
            <v>0</v>
          </cell>
          <cell r="O177" t="str">
            <v>Filter feeder</v>
          </cell>
          <cell r="P177" t="str">
            <v>BF</v>
          </cell>
        </row>
        <row r="178">
          <cell r="C178" t="str">
            <v>Oceanapia sp. 6</v>
          </cell>
          <cell r="D178" t="str">
            <v>Porifera</v>
          </cell>
          <cell r="E178" t="str">
            <v>Demospongiae</v>
          </cell>
          <cell r="F178" t="str">
            <v>Phloeodictyidae</v>
          </cell>
          <cell r="J178">
            <v>0</v>
          </cell>
          <cell r="K178">
            <v>0</v>
          </cell>
          <cell r="L178">
            <v>0</v>
          </cell>
          <cell r="M178">
            <v>0</v>
          </cell>
          <cell r="O178" t="str">
            <v>Filter feeder</v>
          </cell>
          <cell r="P178" t="str">
            <v>BF</v>
          </cell>
        </row>
        <row r="179">
          <cell r="C179" t="str">
            <v>Oceanapia sp. 7</v>
          </cell>
          <cell r="O179" t="str">
            <v>Filter feeder</v>
          </cell>
          <cell r="P179" t="str">
            <v>BF</v>
          </cell>
        </row>
        <row r="180">
          <cell r="C180" t="str">
            <v>Oceanapia sp. 7</v>
          </cell>
          <cell r="O180" t="str">
            <v>Filter feeder</v>
          </cell>
          <cell r="P180" t="str">
            <v>BF</v>
          </cell>
        </row>
        <row r="181">
          <cell r="C181" t="str">
            <v>Oceanapia sp. 7</v>
          </cell>
          <cell r="D181" t="str">
            <v>Porifera</v>
          </cell>
          <cell r="E181" t="str">
            <v>Demospongiae</v>
          </cell>
          <cell r="F181" t="str">
            <v>Phloeodictyidae</v>
          </cell>
          <cell r="J181">
            <v>0</v>
          </cell>
          <cell r="K181">
            <v>0</v>
          </cell>
          <cell r="L181">
            <v>0</v>
          </cell>
          <cell r="M181">
            <v>0</v>
          </cell>
          <cell r="O181" t="str">
            <v>Filter feeder</v>
          </cell>
          <cell r="P181" t="str">
            <v>BF</v>
          </cell>
        </row>
        <row r="182">
          <cell r="C182" t="str">
            <v>Oceanapia sp. 8</v>
          </cell>
          <cell r="D182" t="str">
            <v>Porifera</v>
          </cell>
          <cell r="E182" t="str">
            <v>Demospongiae</v>
          </cell>
          <cell r="F182" t="str">
            <v>Phloeodictyidae</v>
          </cell>
          <cell r="J182">
            <v>0</v>
          </cell>
          <cell r="K182">
            <v>0</v>
          </cell>
          <cell r="L182">
            <v>0</v>
          </cell>
          <cell r="M182">
            <v>0</v>
          </cell>
          <cell r="O182" t="str">
            <v>Filter feeder</v>
          </cell>
          <cell r="P182" t="str">
            <v>BF</v>
          </cell>
        </row>
        <row r="183">
          <cell r="C183" t="str">
            <v>Oceanapia sp. 4</v>
          </cell>
          <cell r="D183" t="str">
            <v>Porifera</v>
          </cell>
          <cell r="E183" t="str">
            <v>Demospongiae</v>
          </cell>
          <cell r="F183" t="str">
            <v>Phloeodictyidae</v>
          </cell>
          <cell r="J183">
            <v>0</v>
          </cell>
          <cell r="K183">
            <v>0</v>
          </cell>
          <cell r="L183">
            <v>0</v>
          </cell>
          <cell r="M183">
            <v>0</v>
          </cell>
          <cell r="O183" t="str">
            <v>Filter feeder</v>
          </cell>
          <cell r="P183" t="str">
            <v>BF</v>
          </cell>
        </row>
        <row r="184">
          <cell r="C184" t="str">
            <v>Oceanapia sp. 5</v>
          </cell>
          <cell r="D184" t="str">
            <v>Porifera</v>
          </cell>
          <cell r="E184" t="str">
            <v>Demospongiae</v>
          </cell>
          <cell r="F184" t="str">
            <v>Phloeodictyidae</v>
          </cell>
          <cell r="J184">
            <v>0</v>
          </cell>
          <cell r="K184">
            <v>0</v>
          </cell>
          <cell r="L184">
            <v>0</v>
          </cell>
          <cell r="M184">
            <v>0</v>
          </cell>
          <cell r="O184" t="str">
            <v>Filter feeder</v>
          </cell>
          <cell r="P184" t="str">
            <v>BF</v>
          </cell>
        </row>
        <row r="185">
          <cell r="C185" t="str">
            <v>Oceanapia sp. 9</v>
          </cell>
          <cell r="D185" t="str">
            <v>Porifera</v>
          </cell>
          <cell r="E185" t="str">
            <v>Demospongiae</v>
          </cell>
          <cell r="F185" t="str">
            <v>Phloeodictyidae</v>
          </cell>
          <cell r="J185">
            <v>0</v>
          </cell>
          <cell r="K185">
            <v>0</v>
          </cell>
          <cell r="L185">
            <v>0</v>
          </cell>
          <cell r="M185">
            <v>0</v>
          </cell>
          <cell r="O185" t="str">
            <v>Filter feeder</v>
          </cell>
          <cell r="P185" t="str">
            <v>BF</v>
          </cell>
        </row>
        <row r="186">
          <cell r="C186" t="str">
            <v>Oceanapia sp. 11</v>
          </cell>
          <cell r="D186" t="str">
            <v>Porifera</v>
          </cell>
          <cell r="E186" t="str">
            <v>Demospongiae</v>
          </cell>
          <cell r="F186" t="str">
            <v>Phloeodictyidae</v>
          </cell>
          <cell r="J186">
            <v>0</v>
          </cell>
          <cell r="K186">
            <v>0</v>
          </cell>
          <cell r="L186">
            <v>0</v>
          </cell>
          <cell r="M186">
            <v>0</v>
          </cell>
          <cell r="O186" t="str">
            <v>Filter feeder</v>
          </cell>
          <cell r="P186" t="str">
            <v>BF</v>
          </cell>
        </row>
        <row r="187">
          <cell r="C187" t="str">
            <v>Oceanapia sp. 12</v>
          </cell>
          <cell r="D187" t="str">
            <v>Porifera</v>
          </cell>
          <cell r="E187" t="str">
            <v>Demospongiae</v>
          </cell>
          <cell r="F187" t="str">
            <v>Phloeodictyidae</v>
          </cell>
          <cell r="J187">
            <v>0</v>
          </cell>
          <cell r="K187">
            <v>0</v>
          </cell>
          <cell r="L187">
            <v>0</v>
          </cell>
          <cell r="M187">
            <v>0</v>
          </cell>
          <cell r="O187" t="str">
            <v>Filter feeder</v>
          </cell>
          <cell r="P187" t="str">
            <v>BF</v>
          </cell>
        </row>
        <row r="188">
          <cell r="C188" t="str">
            <v>Oceanapia sp. 13</v>
          </cell>
          <cell r="O188" t="str">
            <v>Filter feeder</v>
          </cell>
          <cell r="P188" t="str">
            <v>BF</v>
          </cell>
        </row>
        <row r="189">
          <cell r="C189" t="str">
            <v>Oceanapia sp. 13</v>
          </cell>
          <cell r="D189" t="str">
            <v>Porifera</v>
          </cell>
          <cell r="E189" t="str">
            <v>Demospongiae</v>
          </cell>
          <cell r="F189" t="str">
            <v>Phloeodictyidae</v>
          </cell>
          <cell r="J189">
            <v>0</v>
          </cell>
          <cell r="K189">
            <v>0</v>
          </cell>
          <cell r="L189">
            <v>0</v>
          </cell>
          <cell r="M189">
            <v>0</v>
          </cell>
          <cell r="O189" t="str">
            <v>Filter feeder</v>
          </cell>
          <cell r="P189" t="str">
            <v>BF</v>
          </cell>
        </row>
        <row r="190">
          <cell r="C190" t="str">
            <v>Oceanapia spp.</v>
          </cell>
          <cell r="D190" t="str">
            <v>Porifera</v>
          </cell>
          <cell r="E190" t="str">
            <v>Demospongiae</v>
          </cell>
          <cell r="F190" t="str">
            <v>Phloeodictyidae</v>
          </cell>
          <cell r="J190">
            <v>0</v>
          </cell>
          <cell r="K190">
            <v>0</v>
          </cell>
          <cell r="L190">
            <v>0</v>
          </cell>
          <cell r="M190">
            <v>0</v>
          </cell>
          <cell r="O190" t="str">
            <v>Filter feeder</v>
          </cell>
          <cell r="P190" t="str">
            <v>BF</v>
          </cell>
        </row>
        <row r="191">
          <cell r="C191" t="str">
            <v>Neopetrosia sp. 1</v>
          </cell>
          <cell r="O191" t="str">
            <v>Filter feeder</v>
          </cell>
          <cell r="P191" t="str">
            <v>BF</v>
          </cell>
        </row>
        <row r="192">
          <cell r="C192" t="str">
            <v>Neopetrosia sp. 1</v>
          </cell>
          <cell r="D192" t="str">
            <v>Porifera</v>
          </cell>
          <cell r="E192" t="str">
            <v>Demospongiae</v>
          </cell>
          <cell r="F192" t="str">
            <v>Petrosiidae</v>
          </cell>
          <cell r="J192">
            <v>0</v>
          </cell>
          <cell r="K192">
            <v>0</v>
          </cell>
          <cell r="L192">
            <v>0</v>
          </cell>
          <cell r="M192">
            <v>0</v>
          </cell>
          <cell r="O192" t="str">
            <v>Filter feeder</v>
          </cell>
          <cell r="P192" t="str">
            <v>BF</v>
          </cell>
        </row>
        <row r="193">
          <cell r="C193" t="str">
            <v>Neopetrosia sp. 2</v>
          </cell>
          <cell r="O193" t="str">
            <v>Filter feeder</v>
          </cell>
          <cell r="P193" t="str">
            <v>BF</v>
          </cell>
        </row>
        <row r="194">
          <cell r="C194" t="str">
            <v>Neopetrosia sp. 2</v>
          </cell>
          <cell r="D194" t="str">
            <v>Porifera</v>
          </cell>
          <cell r="E194" t="str">
            <v>Demospongiae</v>
          </cell>
          <cell r="F194" t="str">
            <v>Petrosiidae</v>
          </cell>
          <cell r="J194">
            <v>0</v>
          </cell>
          <cell r="K194">
            <v>0</v>
          </cell>
          <cell r="L194">
            <v>0</v>
          </cell>
          <cell r="M194">
            <v>0</v>
          </cell>
          <cell r="O194" t="str">
            <v>Filter feeder</v>
          </cell>
          <cell r="P194" t="str">
            <v>BF</v>
          </cell>
        </row>
        <row r="195">
          <cell r="C195" t="str">
            <v>Irciniidae - undifferentiated</v>
          </cell>
          <cell r="D195" t="str">
            <v>Porifera</v>
          </cell>
          <cell r="E195" t="str">
            <v>Demospongiae</v>
          </cell>
          <cell r="F195" t="str">
            <v>Irciniidae</v>
          </cell>
          <cell r="J195">
            <v>0</v>
          </cell>
          <cell r="K195">
            <v>0</v>
          </cell>
          <cell r="L195">
            <v>0</v>
          </cell>
          <cell r="M195">
            <v>0</v>
          </cell>
          <cell r="O195" t="str">
            <v>Filter feeder</v>
          </cell>
          <cell r="P195" t="str">
            <v>BF</v>
          </cell>
        </row>
        <row r="196">
          <cell r="C196" t="str">
            <v>Psammocinia sp. 1</v>
          </cell>
          <cell r="O196" t="str">
            <v>Filter feeder</v>
          </cell>
          <cell r="P196" t="str">
            <v>BF</v>
          </cell>
        </row>
        <row r="197">
          <cell r="C197" t="str">
            <v>Psammocinia sp. 1</v>
          </cell>
          <cell r="D197" t="str">
            <v>Porifera</v>
          </cell>
          <cell r="E197" t="str">
            <v>Demospongiae</v>
          </cell>
          <cell r="F197" t="str">
            <v>Irciniidae</v>
          </cell>
          <cell r="J197">
            <v>0</v>
          </cell>
          <cell r="K197">
            <v>0</v>
          </cell>
          <cell r="L197">
            <v>0</v>
          </cell>
          <cell r="M197">
            <v>0</v>
          </cell>
          <cell r="O197" t="str">
            <v>Filter feeder</v>
          </cell>
          <cell r="P197" t="str">
            <v>BF</v>
          </cell>
        </row>
        <row r="198">
          <cell r="C198" t="str">
            <v>Thorectandra sp. 2</v>
          </cell>
          <cell r="D198" t="str">
            <v>Porifera</v>
          </cell>
          <cell r="E198" t="str">
            <v>Demospongiae</v>
          </cell>
          <cell r="F198" t="str">
            <v>Thorectidae</v>
          </cell>
          <cell r="J198">
            <v>0</v>
          </cell>
          <cell r="K198">
            <v>0</v>
          </cell>
          <cell r="L198">
            <v>0</v>
          </cell>
          <cell r="M198">
            <v>0</v>
          </cell>
          <cell r="O198" t="str">
            <v>Filter feeder</v>
          </cell>
          <cell r="P198" t="str">
            <v>BF</v>
          </cell>
        </row>
        <row r="199">
          <cell r="C199" t="str">
            <v>Thorecta sp. 1</v>
          </cell>
          <cell r="O199" t="str">
            <v>Filter feeder</v>
          </cell>
          <cell r="P199" t="str">
            <v>BF</v>
          </cell>
        </row>
        <row r="200">
          <cell r="C200" t="str">
            <v>Thorecta sp. 1</v>
          </cell>
          <cell r="D200" t="str">
            <v>Porifera</v>
          </cell>
          <cell r="E200" t="str">
            <v>Demospongiae</v>
          </cell>
          <cell r="F200" t="str">
            <v>Thorectidae</v>
          </cell>
          <cell r="J200">
            <v>0</v>
          </cell>
          <cell r="K200">
            <v>0</v>
          </cell>
          <cell r="L200">
            <v>0</v>
          </cell>
          <cell r="M200">
            <v>0</v>
          </cell>
          <cell r="O200" t="str">
            <v>Filter feeder</v>
          </cell>
          <cell r="P200" t="str">
            <v>BF</v>
          </cell>
        </row>
        <row r="201">
          <cell r="C201" t="str">
            <v>Aplysinopsis sp. 1</v>
          </cell>
          <cell r="O201" t="str">
            <v>Filter feeder</v>
          </cell>
          <cell r="P201" t="str">
            <v>BF</v>
          </cell>
        </row>
        <row r="202">
          <cell r="C202" t="str">
            <v>Aplysinopsis sp. 1</v>
          </cell>
          <cell r="D202" t="str">
            <v>Porifera</v>
          </cell>
          <cell r="E202" t="str">
            <v>Demospongiae</v>
          </cell>
          <cell r="F202" t="str">
            <v>Thorectidae</v>
          </cell>
          <cell r="J202">
            <v>0</v>
          </cell>
          <cell r="K202">
            <v>0</v>
          </cell>
          <cell r="L202">
            <v>0</v>
          </cell>
          <cell r="M202">
            <v>0</v>
          </cell>
          <cell r="O202" t="str">
            <v>Filter feeder</v>
          </cell>
          <cell r="P202" t="str">
            <v>BF</v>
          </cell>
        </row>
        <row r="203">
          <cell r="C203" t="str">
            <v>Fascaplysinopsis sp. 1</v>
          </cell>
          <cell r="O203" t="str">
            <v>Filter feeder</v>
          </cell>
          <cell r="P203" t="str">
            <v>BF</v>
          </cell>
        </row>
        <row r="204">
          <cell r="C204" t="str">
            <v>Fascaplysinopsis sp. 1</v>
          </cell>
          <cell r="O204" t="str">
            <v>Filter feeder</v>
          </cell>
          <cell r="P204" t="str">
            <v>BF</v>
          </cell>
        </row>
        <row r="205">
          <cell r="C205" t="str">
            <v>Fascaplysinopsis sp. 1</v>
          </cell>
          <cell r="D205" t="str">
            <v>Porifera</v>
          </cell>
          <cell r="E205" t="str">
            <v>Demospongiae</v>
          </cell>
          <cell r="F205" t="str">
            <v>Thorectidae</v>
          </cell>
          <cell r="J205">
            <v>0</v>
          </cell>
          <cell r="K205">
            <v>0</v>
          </cell>
          <cell r="L205">
            <v>0</v>
          </cell>
          <cell r="M205">
            <v>0</v>
          </cell>
          <cell r="O205" t="str">
            <v>Filter feeder</v>
          </cell>
          <cell r="P205" t="str">
            <v>BF</v>
          </cell>
        </row>
        <row r="206">
          <cell r="C206" t="str">
            <v>Hyrtios sp. 1</v>
          </cell>
          <cell r="O206" t="str">
            <v>Filter feeder</v>
          </cell>
          <cell r="P206" t="str">
            <v>BF</v>
          </cell>
        </row>
        <row r="207">
          <cell r="C207" t="str">
            <v>Hyrtios sp. 1</v>
          </cell>
          <cell r="O207" t="str">
            <v>Filter feeder</v>
          </cell>
          <cell r="P207" t="str">
            <v>BF</v>
          </cell>
        </row>
        <row r="208">
          <cell r="C208" t="str">
            <v>Hyrtios sp. 1</v>
          </cell>
          <cell r="D208" t="str">
            <v>Porifera</v>
          </cell>
          <cell r="E208" t="str">
            <v>Demospongiae</v>
          </cell>
          <cell r="F208" t="str">
            <v>Thorectidae</v>
          </cell>
          <cell r="J208">
            <v>0</v>
          </cell>
          <cell r="K208">
            <v>0</v>
          </cell>
          <cell r="L208">
            <v>0</v>
          </cell>
          <cell r="M208">
            <v>0</v>
          </cell>
          <cell r="O208" t="str">
            <v>Filter feeder</v>
          </cell>
          <cell r="P208" t="str">
            <v>BF</v>
          </cell>
        </row>
        <row r="209">
          <cell r="C209" t="str">
            <v>Hyrtios sp. 2</v>
          </cell>
          <cell r="D209" t="str">
            <v>Porifera</v>
          </cell>
          <cell r="E209" t="str">
            <v>Demospongiae</v>
          </cell>
          <cell r="F209" t="str">
            <v>Thorectidae</v>
          </cell>
          <cell r="J209">
            <v>0</v>
          </cell>
          <cell r="K209">
            <v>0</v>
          </cell>
          <cell r="L209">
            <v>0</v>
          </cell>
          <cell r="M209">
            <v>0</v>
          </cell>
          <cell r="O209" t="str">
            <v>Filter feeder</v>
          </cell>
          <cell r="P209" t="str">
            <v>BF</v>
          </cell>
        </row>
        <row r="210">
          <cell r="C210" t="str">
            <v>Hyrtios sp. 3</v>
          </cell>
          <cell r="D210" t="str">
            <v>Porifera</v>
          </cell>
          <cell r="E210" t="str">
            <v>Demospongiae</v>
          </cell>
          <cell r="F210" t="str">
            <v>Thorectidae</v>
          </cell>
          <cell r="J210">
            <v>0</v>
          </cell>
          <cell r="K210">
            <v>0</v>
          </cell>
          <cell r="L210">
            <v>0</v>
          </cell>
          <cell r="M210">
            <v>0</v>
          </cell>
          <cell r="O210" t="str">
            <v>Filter feeder</v>
          </cell>
          <cell r="P210" t="str">
            <v>BF</v>
          </cell>
        </row>
        <row r="211">
          <cell r="C211" t="str">
            <v>Hyrtios spp.</v>
          </cell>
          <cell r="D211" t="str">
            <v>Porifera</v>
          </cell>
          <cell r="E211" t="str">
            <v>Demospongiae</v>
          </cell>
          <cell r="F211" t="str">
            <v>Thorectidae</v>
          </cell>
          <cell r="J211">
            <v>0</v>
          </cell>
          <cell r="K211">
            <v>0</v>
          </cell>
          <cell r="L211">
            <v>0</v>
          </cell>
          <cell r="M211">
            <v>0</v>
          </cell>
          <cell r="O211" t="str">
            <v>Filter feeder</v>
          </cell>
          <cell r="P211" t="str">
            <v>BF</v>
          </cell>
        </row>
        <row r="212">
          <cell r="C212" t="str">
            <v>Spongiidae</v>
          </cell>
          <cell r="D212" t="str">
            <v>Porifera</v>
          </cell>
          <cell r="E212">
            <v>0</v>
          </cell>
          <cell r="G212" t="str">
            <v>Porifera</v>
          </cell>
          <cell r="H212" t="str">
            <v>benthic invertebrate</v>
          </cell>
          <cell r="I212" t="str">
            <v>epibenthos</v>
          </cell>
          <cell r="J212" t="str">
            <v>epibenthos</v>
          </cell>
          <cell r="K212" t="str">
            <v>macrobenthos</v>
          </cell>
          <cell r="L212" t="str">
            <v>macrobenthos</v>
          </cell>
          <cell r="M212" t="str">
            <v>macrobenthos</v>
          </cell>
          <cell r="N212" t="str">
            <v>macrobenthos</v>
          </cell>
          <cell r="O212" t="str">
            <v>Filter feeder</v>
          </cell>
          <cell r="P212" t="str">
            <v>BF</v>
          </cell>
        </row>
        <row r="213">
          <cell r="C213" t="str">
            <v>Hyattella  sp. 1</v>
          </cell>
          <cell r="D213" t="str">
            <v>Porifera</v>
          </cell>
          <cell r="E213" t="str">
            <v>Demospongiae</v>
          </cell>
          <cell r="F213" t="str">
            <v>Spongiidae</v>
          </cell>
          <cell r="J213">
            <v>0</v>
          </cell>
          <cell r="K213">
            <v>0</v>
          </cell>
          <cell r="L213">
            <v>0</v>
          </cell>
          <cell r="M213">
            <v>0</v>
          </cell>
          <cell r="O213" t="str">
            <v>Filter feeder</v>
          </cell>
          <cell r="P213" t="str">
            <v>BF</v>
          </cell>
        </row>
        <row r="214">
          <cell r="C214" t="str">
            <v>Leiosella sp. 1</v>
          </cell>
          <cell r="D214" t="str">
            <v>Porifera</v>
          </cell>
          <cell r="E214" t="str">
            <v>Demospongiae</v>
          </cell>
          <cell r="F214" t="str">
            <v>Spongiidae</v>
          </cell>
          <cell r="J214">
            <v>0</v>
          </cell>
          <cell r="K214">
            <v>0</v>
          </cell>
          <cell r="L214">
            <v>0</v>
          </cell>
          <cell r="M214">
            <v>0</v>
          </cell>
          <cell r="O214" t="str">
            <v>Filter feeder</v>
          </cell>
          <cell r="P214" t="str">
            <v>BF</v>
          </cell>
        </row>
        <row r="215">
          <cell r="C215" t="str">
            <v>Leiosella sp. 2</v>
          </cell>
          <cell r="D215" t="str">
            <v>Porifera</v>
          </cell>
          <cell r="E215" t="str">
            <v>Demospongiae</v>
          </cell>
          <cell r="F215" t="str">
            <v>Spongiidae</v>
          </cell>
          <cell r="J215">
            <v>0</v>
          </cell>
          <cell r="K215">
            <v>0</v>
          </cell>
          <cell r="L215">
            <v>0</v>
          </cell>
          <cell r="M215">
            <v>0</v>
          </cell>
          <cell r="O215" t="str">
            <v>Filter feeder</v>
          </cell>
          <cell r="P215" t="str">
            <v>BF</v>
          </cell>
        </row>
        <row r="216">
          <cell r="C216" t="str">
            <v>Leiosella sp. 3</v>
          </cell>
          <cell r="D216" t="str">
            <v>Porifera</v>
          </cell>
          <cell r="E216" t="str">
            <v>Demospongiae</v>
          </cell>
          <cell r="F216" t="str">
            <v>Spongiidae</v>
          </cell>
          <cell r="J216">
            <v>0</v>
          </cell>
          <cell r="K216">
            <v>0</v>
          </cell>
          <cell r="L216">
            <v>0</v>
          </cell>
          <cell r="M216">
            <v>0</v>
          </cell>
          <cell r="O216" t="str">
            <v>Filter feeder</v>
          </cell>
          <cell r="P216" t="str">
            <v>BF</v>
          </cell>
        </row>
        <row r="217">
          <cell r="C217" t="str">
            <v>Leiosella sp. 4</v>
          </cell>
          <cell r="D217" t="str">
            <v>Porifera</v>
          </cell>
          <cell r="E217" t="str">
            <v>Demospongiae</v>
          </cell>
          <cell r="F217" t="str">
            <v>Spongiidae</v>
          </cell>
          <cell r="J217">
            <v>0</v>
          </cell>
          <cell r="K217">
            <v>0</v>
          </cell>
          <cell r="L217">
            <v>0</v>
          </cell>
          <cell r="M217">
            <v>0</v>
          </cell>
          <cell r="O217" t="str">
            <v>Filter feeder</v>
          </cell>
          <cell r="P217" t="str">
            <v>BF</v>
          </cell>
        </row>
        <row r="218">
          <cell r="C218" t="str">
            <v>Spongia sp. 1</v>
          </cell>
          <cell r="D218" t="str">
            <v>Porifera</v>
          </cell>
          <cell r="E218" t="str">
            <v>Demospongiae</v>
          </cell>
          <cell r="F218" t="str">
            <v>Spongiidae</v>
          </cell>
          <cell r="J218">
            <v>0</v>
          </cell>
          <cell r="K218">
            <v>0</v>
          </cell>
          <cell r="L218">
            <v>0</v>
          </cell>
          <cell r="M218">
            <v>0</v>
          </cell>
          <cell r="O218" t="str">
            <v>Filter feeder</v>
          </cell>
          <cell r="P218" t="str">
            <v>BF</v>
          </cell>
        </row>
        <row r="219">
          <cell r="C219" t="str">
            <v>Spongia sp. 2</v>
          </cell>
          <cell r="D219" t="str">
            <v>Porifera</v>
          </cell>
          <cell r="E219" t="str">
            <v>Demospongiae</v>
          </cell>
          <cell r="F219" t="str">
            <v>Spongiidae</v>
          </cell>
          <cell r="J219">
            <v>0</v>
          </cell>
          <cell r="K219">
            <v>0</v>
          </cell>
          <cell r="L219">
            <v>0</v>
          </cell>
          <cell r="M219">
            <v>0</v>
          </cell>
          <cell r="O219" t="str">
            <v>Filter feeder</v>
          </cell>
          <cell r="P219" t="str">
            <v>BF</v>
          </cell>
        </row>
        <row r="220">
          <cell r="C220" t="str">
            <v>Spongia sp. 3</v>
          </cell>
          <cell r="D220" t="str">
            <v>Porifera</v>
          </cell>
          <cell r="E220" t="str">
            <v>Demospongiae</v>
          </cell>
          <cell r="F220" t="str">
            <v>Spongiidae</v>
          </cell>
          <cell r="J220">
            <v>0</v>
          </cell>
          <cell r="K220">
            <v>0</v>
          </cell>
          <cell r="L220">
            <v>0</v>
          </cell>
          <cell r="M220">
            <v>0</v>
          </cell>
          <cell r="O220" t="str">
            <v>Filter feeder</v>
          </cell>
          <cell r="P220" t="str">
            <v>BF</v>
          </cell>
        </row>
        <row r="221">
          <cell r="C221" t="str">
            <v>Spongiidae sp. 1</v>
          </cell>
          <cell r="D221" t="str">
            <v>Porifera</v>
          </cell>
          <cell r="E221" t="str">
            <v>Demospongiae</v>
          </cell>
          <cell r="F221" t="str">
            <v>Spongiidae</v>
          </cell>
          <cell r="J221">
            <v>0</v>
          </cell>
          <cell r="K221">
            <v>0</v>
          </cell>
          <cell r="L221">
            <v>0</v>
          </cell>
          <cell r="M221">
            <v>0</v>
          </cell>
          <cell r="O221" t="str">
            <v>Filter feeder</v>
          </cell>
          <cell r="P221" t="str">
            <v>BF</v>
          </cell>
        </row>
        <row r="222">
          <cell r="C222" t="str">
            <v>Spongiidae sp. 2</v>
          </cell>
          <cell r="D222" t="str">
            <v>Porifera</v>
          </cell>
          <cell r="E222" t="str">
            <v>Demospongiae</v>
          </cell>
          <cell r="F222" t="str">
            <v>Spongiidae</v>
          </cell>
          <cell r="J222">
            <v>0</v>
          </cell>
          <cell r="K222">
            <v>0</v>
          </cell>
          <cell r="L222">
            <v>0</v>
          </cell>
          <cell r="M222">
            <v>0</v>
          </cell>
          <cell r="O222" t="str">
            <v>Filter feeder</v>
          </cell>
          <cell r="P222" t="str">
            <v>BF</v>
          </cell>
        </row>
        <row r="223">
          <cell r="C223" t="str">
            <v>Spongiidae sp. 3</v>
          </cell>
          <cell r="D223" t="str">
            <v>Porifera</v>
          </cell>
          <cell r="E223" t="str">
            <v>Demospongiae</v>
          </cell>
          <cell r="F223" t="str">
            <v>Spongiidae</v>
          </cell>
          <cell r="J223">
            <v>0</v>
          </cell>
          <cell r="K223">
            <v>0</v>
          </cell>
          <cell r="L223">
            <v>0</v>
          </cell>
          <cell r="M223">
            <v>0</v>
          </cell>
          <cell r="O223" t="str">
            <v>Filter feeder</v>
          </cell>
          <cell r="P223" t="str">
            <v>BF</v>
          </cell>
        </row>
        <row r="224">
          <cell r="C224" t="str">
            <v>Spongiidae sp. 4</v>
          </cell>
          <cell r="D224" t="str">
            <v>Porifera</v>
          </cell>
          <cell r="E224" t="str">
            <v>Demospongiae</v>
          </cell>
          <cell r="F224" t="str">
            <v>Spongiidae</v>
          </cell>
          <cell r="J224">
            <v>0</v>
          </cell>
          <cell r="K224">
            <v>0</v>
          </cell>
          <cell r="L224">
            <v>0</v>
          </cell>
          <cell r="M224">
            <v>0</v>
          </cell>
          <cell r="O224" t="str">
            <v>Filter feeder</v>
          </cell>
          <cell r="P224" t="str">
            <v>BF</v>
          </cell>
        </row>
        <row r="225">
          <cell r="C225" t="str">
            <v>cf. Euryspongia sp. 1</v>
          </cell>
          <cell r="D225" t="str">
            <v>Porifera</v>
          </cell>
          <cell r="E225" t="str">
            <v>Demospongiae</v>
          </cell>
          <cell r="F225" t="str">
            <v>Dysideidae</v>
          </cell>
          <cell r="J225">
            <v>0</v>
          </cell>
          <cell r="K225">
            <v>0</v>
          </cell>
          <cell r="L225">
            <v>0</v>
          </cell>
          <cell r="M225">
            <v>0</v>
          </cell>
          <cell r="O225" t="str">
            <v>Filter feeder</v>
          </cell>
          <cell r="P225" t="str">
            <v>BF</v>
          </cell>
        </row>
        <row r="226">
          <cell r="C226" t="str">
            <v>cf. Euryspongia sp. 2</v>
          </cell>
          <cell r="D226" t="str">
            <v>Porifera</v>
          </cell>
          <cell r="E226" t="str">
            <v>Demospongiae</v>
          </cell>
          <cell r="F226" t="str">
            <v>Dysideidae</v>
          </cell>
          <cell r="J226">
            <v>0</v>
          </cell>
          <cell r="K226">
            <v>0</v>
          </cell>
          <cell r="L226">
            <v>0</v>
          </cell>
          <cell r="M226">
            <v>0</v>
          </cell>
          <cell r="O226" t="str">
            <v>Filter feeder</v>
          </cell>
          <cell r="P226" t="str">
            <v>BF</v>
          </cell>
        </row>
        <row r="227">
          <cell r="C227" t="str">
            <v>Darwinellidae - undifferentiated</v>
          </cell>
          <cell r="D227" t="str">
            <v>Porifera</v>
          </cell>
          <cell r="E227" t="str">
            <v>Demospongiae</v>
          </cell>
          <cell r="F227" t="str">
            <v>Darwinellidae</v>
          </cell>
          <cell r="J227">
            <v>0</v>
          </cell>
          <cell r="K227">
            <v>0</v>
          </cell>
          <cell r="L227">
            <v>0</v>
          </cell>
          <cell r="M227">
            <v>0</v>
          </cell>
          <cell r="O227" t="str">
            <v>Filter feeder</v>
          </cell>
          <cell r="P227" t="str">
            <v>BF</v>
          </cell>
        </row>
        <row r="228">
          <cell r="C228" t="str">
            <v>Darwinellidae/Suberitidae sp. 1</v>
          </cell>
          <cell r="D228" t="str">
            <v>Porifera</v>
          </cell>
          <cell r="E228" t="str">
            <v>Demospongiae</v>
          </cell>
          <cell r="F228" t="str">
            <v>Darwinellidae/Suberitidae</v>
          </cell>
          <cell r="J228">
            <v>0</v>
          </cell>
          <cell r="K228">
            <v>0</v>
          </cell>
          <cell r="L228">
            <v>0</v>
          </cell>
          <cell r="M228">
            <v>0</v>
          </cell>
          <cell r="O228" t="str">
            <v>Filter feeder</v>
          </cell>
          <cell r="P228" t="str">
            <v>BF</v>
          </cell>
        </row>
        <row r="229">
          <cell r="C229" t="str">
            <v>Dictyodendrilla sp. 1</v>
          </cell>
          <cell r="D229" t="str">
            <v>Porifera</v>
          </cell>
          <cell r="E229" t="str">
            <v>Demospongiae</v>
          </cell>
          <cell r="F229" t="str">
            <v>Dictyodendrillidae</v>
          </cell>
          <cell r="J229">
            <v>0</v>
          </cell>
          <cell r="K229">
            <v>0</v>
          </cell>
          <cell r="L229">
            <v>0</v>
          </cell>
          <cell r="M229">
            <v>0</v>
          </cell>
          <cell r="O229" t="str">
            <v>Filter feeder</v>
          </cell>
          <cell r="P229" t="str">
            <v>BF</v>
          </cell>
        </row>
        <row r="230">
          <cell r="C230" t="str">
            <v>Aplysina sp. 1</v>
          </cell>
          <cell r="D230" t="str">
            <v>Porifera</v>
          </cell>
          <cell r="E230" t="str">
            <v>Demospongiae</v>
          </cell>
          <cell r="F230" t="str">
            <v>Aplysinidae</v>
          </cell>
          <cell r="J230">
            <v>0</v>
          </cell>
          <cell r="K230">
            <v>0</v>
          </cell>
          <cell r="L230">
            <v>0</v>
          </cell>
          <cell r="M230">
            <v>0</v>
          </cell>
          <cell r="O230" t="str">
            <v>Filter feeder</v>
          </cell>
          <cell r="P230" t="str">
            <v>BF</v>
          </cell>
        </row>
        <row r="231">
          <cell r="C231" t="str">
            <v>Suberea sp. 1</v>
          </cell>
          <cell r="D231" t="str">
            <v>Porifera</v>
          </cell>
          <cell r="E231" t="str">
            <v>Demospongiae</v>
          </cell>
          <cell r="F231" t="str">
            <v>Aplysinellidae</v>
          </cell>
          <cell r="J231">
            <v>0</v>
          </cell>
          <cell r="K231">
            <v>0</v>
          </cell>
          <cell r="L231">
            <v>0</v>
          </cell>
          <cell r="M231">
            <v>0</v>
          </cell>
          <cell r="O231" t="str">
            <v>Filter feeder</v>
          </cell>
          <cell r="P231" t="str">
            <v>BF</v>
          </cell>
        </row>
        <row r="232">
          <cell r="C232" t="str">
            <v>Class Demospongiae - undifferentiated</v>
          </cell>
          <cell r="D232" t="str">
            <v>Porifera</v>
          </cell>
          <cell r="E232" t="str">
            <v>Demospongiae</v>
          </cell>
          <cell r="F232" t="str">
            <v xml:space="preserve">  --  </v>
          </cell>
          <cell r="J232">
            <v>0</v>
          </cell>
          <cell r="K232">
            <v>0</v>
          </cell>
          <cell r="L232">
            <v>0</v>
          </cell>
          <cell r="M232">
            <v>0</v>
          </cell>
          <cell r="O232" t="str">
            <v>Filter feeder</v>
          </cell>
          <cell r="P232" t="str">
            <v>BF</v>
          </cell>
        </row>
        <row r="233">
          <cell r="C233" t="str">
            <v>cf. Jenkinidae sp. 1</v>
          </cell>
          <cell r="D233" t="str">
            <v>Porifera</v>
          </cell>
          <cell r="E233" t="str">
            <v>Calcarea</v>
          </cell>
          <cell r="F233" t="str">
            <v>cf. Jenkinidae</v>
          </cell>
          <cell r="J233">
            <v>0</v>
          </cell>
          <cell r="K233">
            <v>0</v>
          </cell>
          <cell r="L233">
            <v>0</v>
          </cell>
          <cell r="M233">
            <v>0</v>
          </cell>
          <cell r="O233" t="str">
            <v>Filter feeder</v>
          </cell>
          <cell r="P233" t="str">
            <v>BF</v>
          </cell>
        </row>
        <row r="234">
          <cell r="C234" t="str">
            <v>Ernstia n. sp. 1</v>
          </cell>
          <cell r="D234" t="str">
            <v>Porifera</v>
          </cell>
          <cell r="E234" t="str">
            <v>Calcarea</v>
          </cell>
          <cell r="F234" t="str">
            <v>Clathrinidae</v>
          </cell>
          <cell r="J234">
            <v>0</v>
          </cell>
          <cell r="K234">
            <v>0</v>
          </cell>
          <cell r="L234">
            <v>0</v>
          </cell>
          <cell r="M234">
            <v>0</v>
          </cell>
          <cell r="O234" t="str">
            <v>Filter feeder</v>
          </cell>
          <cell r="P234" t="str">
            <v>BF</v>
          </cell>
        </row>
        <row r="235">
          <cell r="C235" t="str">
            <v>Clathrinidae sp. 1</v>
          </cell>
          <cell r="D235" t="str">
            <v>Porifera</v>
          </cell>
          <cell r="E235" t="str">
            <v>Calcarea</v>
          </cell>
          <cell r="F235" t="str">
            <v>Clathrinidae</v>
          </cell>
          <cell r="J235">
            <v>0</v>
          </cell>
          <cell r="K235">
            <v>0</v>
          </cell>
          <cell r="L235">
            <v>0</v>
          </cell>
          <cell r="M235">
            <v>0</v>
          </cell>
          <cell r="O235" t="str">
            <v>Filter feeder</v>
          </cell>
          <cell r="P235" t="str">
            <v>BF</v>
          </cell>
        </row>
        <row r="236">
          <cell r="C236" t="str">
            <v>Clathrinidae sp. 2</v>
          </cell>
          <cell r="D236" t="str">
            <v>Porifera</v>
          </cell>
          <cell r="E236" t="str">
            <v>Calcarea</v>
          </cell>
          <cell r="F236" t="str">
            <v>Clathrinidae</v>
          </cell>
          <cell r="J236">
            <v>0</v>
          </cell>
          <cell r="K236">
            <v>0</v>
          </cell>
          <cell r="L236">
            <v>0</v>
          </cell>
          <cell r="M236">
            <v>0</v>
          </cell>
          <cell r="O236" t="str">
            <v>Filter feeder</v>
          </cell>
          <cell r="P236" t="str">
            <v>BF</v>
          </cell>
        </row>
        <row r="237">
          <cell r="C237" t="str">
            <v>Clathrinidae sp. 3</v>
          </cell>
          <cell r="D237" t="str">
            <v>Porifera</v>
          </cell>
          <cell r="E237" t="str">
            <v>Calcarea</v>
          </cell>
          <cell r="F237" t="str">
            <v>Clathrinidae</v>
          </cell>
          <cell r="J237">
            <v>0</v>
          </cell>
          <cell r="K237">
            <v>0</v>
          </cell>
          <cell r="L237">
            <v>0</v>
          </cell>
          <cell r="M237">
            <v>0</v>
          </cell>
          <cell r="O237" t="str">
            <v>Filter feeder</v>
          </cell>
          <cell r="P237" t="str">
            <v>BF</v>
          </cell>
        </row>
        <row r="238">
          <cell r="C238" t="str">
            <v>Clathrinidae sp. 4</v>
          </cell>
          <cell r="D238" t="str">
            <v>Porifera</v>
          </cell>
          <cell r="E238" t="str">
            <v>Calcarea</v>
          </cell>
          <cell r="F238" t="str">
            <v>Clathrinidae</v>
          </cell>
          <cell r="J238">
            <v>0</v>
          </cell>
          <cell r="K238">
            <v>0</v>
          </cell>
          <cell r="L238">
            <v>0</v>
          </cell>
          <cell r="M238">
            <v>0</v>
          </cell>
          <cell r="O238" t="str">
            <v>Filter feeder</v>
          </cell>
          <cell r="P238" t="str">
            <v>BF</v>
          </cell>
        </row>
        <row r="239">
          <cell r="C239" t="str">
            <v>Clathrina spp.</v>
          </cell>
          <cell r="D239" t="str">
            <v>Porifera</v>
          </cell>
          <cell r="E239" t="str">
            <v>Calcarea</v>
          </cell>
          <cell r="F239" t="str">
            <v>Clathrinidae</v>
          </cell>
          <cell r="J239">
            <v>0</v>
          </cell>
          <cell r="K239">
            <v>0</v>
          </cell>
          <cell r="L239">
            <v>0</v>
          </cell>
          <cell r="M239">
            <v>0</v>
          </cell>
          <cell r="O239" t="str">
            <v>Filter feeder</v>
          </cell>
          <cell r="P239" t="str">
            <v>BF</v>
          </cell>
        </row>
        <row r="240">
          <cell r="C240" t="str">
            <v>Arthuria spp.</v>
          </cell>
          <cell r="D240" t="str">
            <v>Porifera</v>
          </cell>
          <cell r="E240" t="str">
            <v>Calcarea</v>
          </cell>
          <cell r="F240" t="str">
            <v>Clathrinidae</v>
          </cell>
          <cell r="J240">
            <v>0</v>
          </cell>
          <cell r="K240">
            <v>0</v>
          </cell>
          <cell r="L240">
            <v>0</v>
          </cell>
          <cell r="M240">
            <v>0</v>
          </cell>
          <cell r="O240" t="str">
            <v>Filter feeder</v>
          </cell>
          <cell r="P240" t="str">
            <v>BF</v>
          </cell>
        </row>
        <row r="241">
          <cell r="C241" t="str">
            <v>Leucettusa lancifera</v>
          </cell>
          <cell r="D241" t="str">
            <v>Porifera</v>
          </cell>
          <cell r="E241" t="str">
            <v>Calcarea</v>
          </cell>
          <cell r="F241" t="str">
            <v>Leucaltidae</v>
          </cell>
          <cell r="J241">
            <v>0</v>
          </cell>
          <cell r="K241">
            <v>0</v>
          </cell>
          <cell r="L241">
            <v>0</v>
          </cell>
          <cell r="M241">
            <v>0</v>
          </cell>
          <cell r="O241" t="str">
            <v>Filter feeder</v>
          </cell>
          <cell r="P241" t="str">
            <v>BF</v>
          </cell>
        </row>
        <row r="242">
          <cell r="C242" t="str">
            <v>Leucettusa n. sp. 1</v>
          </cell>
          <cell r="D242" t="str">
            <v>Porifera</v>
          </cell>
          <cell r="E242" t="str">
            <v>Calcarea</v>
          </cell>
          <cell r="F242" t="str">
            <v>Leucaltidae</v>
          </cell>
          <cell r="J242">
            <v>0</v>
          </cell>
          <cell r="K242">
            <v>0</v>
          </cell>
          <cell r="L242">
            <v>0</v>
          </cell>
          <cell r="M242">
            <v>0</v>
          </cell>
          <cell r="O242" t="str">
            <v>Filter feeder</v>
          </cell>
          <cell r="P242" t="str">
            <v>BF</v>
          </cell>
        </row>
        <row r="243">
          <cell r="C243" t="str">
            <v>Ascoleucetta compressa</v>
          </cell>
          <cell r="D243" t="str">
            <v>Porifera</v>
          </cell>
          <cell r="E243" t="str">
            <v>Calcarea</v>
          </cell>
          <cell r="F243" t="str">
            <v>Leucascidae</v>
          </cell>
          <cell r="J243">
            <v>0</v>
          </cell>
          <cell r="K243">
            <v>0</v>
          </cell>
          <cell r="L243">
            <v>0</v>
          </cell>
          <cell r="M243">
            <v>0</v>
          </cell>
          <cell r="O243" t="str">
            <v>Filter feeder</v>
          </cell>
          <cell r="P243" t="str">
            <v>BF</v>
          </cell>
        </row>
        <row r="244">
          <cell r="C244" t="str">
            <v>Ascaltis sp. 1</v>
          </cell>
          <cell r="D244" t="str">
            <v>Porifera</v>
          </cell>
          <cell r="E244" t="str">
            <v>Calcarea</v>
          </cell>
          <cell r="F244" t="str">
            <v>Leucascidae</v>
          </cell>
          <cell r="J244">
            <v>0</v>
          </cell>
          <cell r="K244">
            <v>0</v>
          </cell>
          <cell r="L244">
            <v>0</v>
          </cell>
          <cell r="M244">
            <v>0</v>
          </cell>
          <cell r="O244" t="str">
            <v>Filter feeder</v>
          </cell>
          <cell r="P244" t="str">
            <v>BF</v>
          </cell>
        </row>
        <row r="245">
          <cell r="C245" t="str">
            <v>Ascaltis sp. 2</v>
          </cell>
          <cell r="D245" t="str">
            <v>Porifera</v>
          </cell>
          <cell r="E245" t="str">
            <v>Calcarea</v>
          </cell>
          <cell r="F245" t="str">
            <v>Leucascidae</v>
          </cell>
          <cell r="J245">
            <v>0</v>
          </cell>
          <cell r="K245">
            <v>0</v>
          </cell>
          <cell r="L245">
            <v>0</v>
          </cell>
          <cell r="M245">
            <v>0</v>
          </cell>
          <cell r="O245" t="str">
            <v>Filter feeder</v>
          </cell>
          <cell r="P245" t="str">
            <v>BF</v>
          </cell>
        </row>
        <row r="246">
          <cell r="C246" t="str">
            <v>Ascaltis sp. 3</v>
          </cell>
          <cell r="D246" t="str">
            <v>Porifera</v>
          </cell>
          <cell r="E246" t="str">
            <v>Calcarea</v>
          </cell>
          <cell r="F246" t="str">
            <v>Leucascidae</v>
          </cell>
          <cell r="J246">
            <v>0</v>
          </cell>
          <cell r="K246">
            <v>0</v>
          </cell>
          <cell r="L246">
            <v>0</v>
          </cell>
          <cell r="M246">
            <v>0</v>
          </cell>
          <cell r="O246" t="str">
            <v>Filter feeder</v>
          </cell>
          <cell r="P246" t="str">
            <v>BF</v>
          </cell>
        </row>
        <row r="247">
          <cell r="C247" t="str">
            <v>Ascoleucetta n. sp. 1</v>
          </cell>
          <cell r="D247" t="str">
            <v>Porifera</v>
          </cell>
          <cell r="E247" t="str">
            <v>Calcarea</v>
          </cell>
          <cell r="F247" t="str">
            <v>Leucascidae</v>
          </cell>
          <cell r="J247">
            <v>0</v>
          </cell>
          <cell r="K247">
            <v>0</v>
          </cell>
          <cell r="L247">
            <v>0</v>
          </cell>
          <cell r="M247">
            <v>0</v>
          </cell>
          <cell r="O247" t="str">
            <v>Filter feeder</v>
          </cell>
          <cell r="P247" t="str">
            <v>BF</v>
          </cell>
        </row>
        <row r="248">
          <cell r="C248" t="str">
            <v>Ascoleucetta n. sp. 2</v>
          </cell>
          <cell r="D248" t="str">
            <v>Porifera</v>
          </cell>
          <cell r="E248" t="str">
            <v>Calcarea</v>
          </cell>
          <cell r="F248" t="str">
            <v>Leucascidae</v>
          </cell>
          <cell r="J248">
            <v>0</v>
          </cell>
          <cell r="K248">
            <v>0</v>
          </cell>
          <cell r="L248">
            <v>0</v>
          </cell>
          <cell r="M248">
            <v>0</v>
          </cell>
          <cell r="O248" t="str">
            <v>Filter feeder</v>
          </cell>
          <cell r="P248" t="str">
            <v>BF</v>
          </cell>
        </row>
        <row r="249">
          <cell r="C249" t="str">
            <v>Ascoleucetta n. sp. 3</v>
          </cell>
          <cell r="D249" t="str">
            <v>Porifera</v>
          </cell>
          <cell r="E249" t="str">
            <v>Calcarea</v>
          </cell>
          <cell r="F249" t="str">
            <v>Leucascidae</v>
          </cell>
          <cell r="J249">
            <v>0</v>
          </cell>
          <cell r="K249">
            <v>0</v>
          </cell>
          <cell r="L249">
            <v>0</v>
          </cell>
          <cell r="M249">
            <v>0</v>
          </cell>
          <cell r="O249" t="str">
            <v>Filter feeder</v>
          </cell>
          <cell r="P249" t="str">
            <v>BF</v>
          </cell>
        </row>
        <row r="250">
          <cell r="C250" t="str">
            <v>Ascoleucetta n. sp. 4</v>
          </cell>
          <cell r="D250" t="str">
            <v>Porifera</v>
          </cell>
          <cell r="E250" t="str">
            <v>Calcarea</v>
          </cell>
          <cell r="F250" t="str">
            <v>Leucascidae</v>
          </cell>
          <cell r="J250">
            <v>0</v>
          </cell>
          <cell r="K250">
            <v>0</v>
          </cell>
          <cell r="L250">
            <v>0</v>
          </cell>
          <cell r="M250">
            <v>0</v>
          </cell>
          <cell r="O250" t="str">
            <v>Filter feeder</v>
          </cell>
          <cell r="P250" t="str">
            <v>BF</v>
          </cell>
        </row>
        <row r="251">
          <cell r="C251" t="str">
            <v>Ascoleucetta spp.</v>
          </cell>
          <cell r="D251" t="str">
            <v>Porifera</v>
          </cell>
          <cell r="E251" t="str">
            <v>Calcarea</v>
          </cell>
          <cell r="F251" t="str">
            <v>Leucascidae</v>
          </cell>
          <cell r="J251">
            <v>0</v>
          </cell>
          <cell r="K251">
            <v>0</v>
          </cell>
          <cell r="L251">
            <v>0</v>
          </cell>
          <cell r="M251">
            <v>0</v>
          </cell>
          <cell r="O251" t="str">
            <v>Filter feeder</v>
          </cell>
          <cell r="P251" t="str">
            <v>BF</v>
          </cell>
        </row>
        <row r="252">
          <cell r="C252" t="str">
            <v>Leucetta sp. 1</v>
          </cell>
          <cell r="D252" t="str">
            <v>Porifera</v>
          </cell>
          <cell r="E252" t="str">
            <v>Calcarea</v>
          </cell>
          <cell r="F252" t="str">
            <v>Leucettidae</v>
          </cell>
          <cell r="J252">
            <v>0</v>
          </cell>
          <cell r="K252">
            <v>0</v>
          </cell>
          <cell r="L252">
            <v>0</v>
          </cell>
          <cell r="M252">
            <v>0</v>
          </cell>
          <cell r="O252" t="str">
            <v>Filter feeder</v>
          </cell>
          <cell r="P252" t="str">
            <v>BF</v>
          </cell>
        </row>
        <row r="253">
          <cell r="C253" t="str">
            <v>Leucetta sp. 2</v>
          </cell>
          <cell r="D253" t="str">
            <v>Porifera</v>
          </cell>
          <cell r="E253" t="str">
            <v>Calcarea</v>
          </cell>
          <cell r="F253" t="str">
            <v>Leucettidae</v>
          </cell>
          <cell r="J253">
            <v>0</v>
          </cell>
          <cell r="K253">
            <v>0</v>
          </cell>
          <cell r="L253">
            <v>0</v>
          </cell>
          <cell r="M253">
            <v>0</v>
          </cell>
          <cell r="O253" t="str">
            <v>Filter feeder</v>
          </cell>
          <cell r="P253" t="str">
            <v>BF</v>
          </cell>
        </row>
        <row r="254">
          <cell r="C254" t="str">
            <v>Leucilla spp.</v>
          </cell>
          <cell r="D254" t="str">
            <v>Porifera</v>
          </cell>
          <cell r="E254" t="str">
            <v>Calcarea</v>
          </cell>
          <cell r="F254" t="str">
            <v>Amphoriscidae</v>
          </cell>
          <cell r="J254">
            <v>0</v>
          </cell>
          <cell r="K254">
            <v>0</v>
          </cell>
          <cell r="L254">
            <v>0</v>
          </cell>
          <cell r="M254">
            <v>0</v>
          </cell>
          <cell r="O254" t="str">
            <v>Filter feeder</v>
          </cell>
          <cell r="P254" t="str">
            <v>BF</v>
          </cell>
        </row>
        <row r="255">
          <cell r="C255" t="str">
            <v>Grantiidae - undifferentiated</v>
          </cell>
          <cell r="D255" t="str">
            <v>Porifera</v>
          </cell>
          <cell r="E255" t="str">
            <v>Calcarea</v>
          </cell>
          <cell r="F255" t="str">
            <v>Grantiidae</v>
          </cell>
          <cell r="J255">
            <v>0</v>
          </cell>
          <cell r="K255">
            <v>0</v>
          </cell>
          <cell r="L255">
            <v>0</v>
          </cell>
          <cell r="M255">
            <v>0</v>
          </cell>
          <cell r="O255" t="str">
            <v>Filter feeder</v>
          </cell>
          <cell r="P255" t="str">
            <v>BF</v>
          </cell>
        </row>
        <row r="256">
          <cell r="C256" t="str">
            <v>Aphroceras  sp. 1</v>
          </cell>
          <cell r="D256" t="str">
            <v>Porifera</v>
          </cell>
          <cell r="E256" t="str">
            <v>Calcarea</v>
          </cell>
          <cell r="F256" t="str">
            <v>Grantiidae</v>
          </cell>
          <cell r="J256">
            <v>0</v>
          </cell>
          <cell r="K256">
            <v>0</v>
          </cell>
          <cell r="L256">
            <v>0</v>
          </cell>
          <cell r="M256">
            <v>0</v>
          </cell>
          <cell r="O256" t="str">
            <v>Filter feeder</v>
          </cell>
          <cell r="P256" t="str">
            <v>BF</v>
          </cell>
        </row>
        <row r="257">
          <cell r="C257" t="str">
            <v>Ute  cf. syconoides</v>
          </cell>
          <cell r="D257" t="str">
            <v>Porifera</v>
          </cell>
          <cell r="E257" t="str">
            <v>Calcarea</v>
          </cell>
          <cell r="F257" t="str">
            <v>Grantiidae</v>
          </cell>
          <cell r="J257">
            <v>0</v>
          </cell>
          <cell r="K257">
            <v>0</v>
          </cell>
          <cell r="L257">
            <v>0</v>
          </cell>
          <cell r="M257">
            <v>0</v>
          </cell>
          <cell r="O257" t="str">
            <v>Filter feeder</v>
          </cell>
          <cell r="P257" t="str">
            <v>BF</v>
          </cell>
        </row>
        <row r="258">
          <cell r="C258" t="str">
            <v>Ute  n. sp. 1</v>
          </cell>
          <cell r="D258" t="str">
            <v>Porifera</v>
          </cell>
          <cell r="E258" t="str">
            <v>Calcarea</v>
          </cell>
          <cell r="F258" t="str">
            <v>Grantiidae</v>
          </cell>
          <cell r="J258">
            <v>0</v>
          </cell>
          <cell r="K258">
            <v>0</v>
          </cell>
          <cell r="L258">
            <v>0</v>
          </cell>
          <cell r="M258">
            <v>0</v>
          </cell>
          <cell r="O258" t="str">
            <v>Filter feeder</v>
          </cell>
          <cell r="P258" t="str">
            <v>BF</v>
          </cell>
        </row>
        <row r="259">
          <cell r="C259" t="str">
            <v>Leucandra spp.</v>
          </cell>
          <cell r="D259" t="str">
            <v>Porifera</v>
          </cell>
          <cell r="E259" t="str">
            <v>Calcarea</v>
          </cell>
          <cell r="F259" t="str">
            <v>Grantiidae</v>
          </cell>
          <cell r="J259">
            <v>0</v>
          </cell>
          <cell r="K259">
            <v>0</v>
          </cell>
          <cell r="L259">
            <v>0</v>
          </cell>
          <cell r="M259">
            <v>0</v>
          </cell>
          <cell r="O259" t="str">
            <v>Filter feeder</v>
          </cell>
          <cell r="P259" t="str">
            <v>BF</v>
          </cell>
        </row>
        <row r="260">
          <cell r="C260" t="str">
            <v>Grantessa sp. 1</v>
          </cell>
          <cell r="D260" t="str">
            <v>Porifera</v>
          </cell>
          <cell r="E260" t="str">
            <v>Calcarea</v>
          </cell>
          <cell r="F260" t="str">
            <v>Heteropiidae</v>
          </cell>
          <cell r="J260">
            <v>0</v>
          </cell>
          <cell r="K260">
            <v>0</v>
          </cell>
          <cell r="L260">
            <v>0</v>
          </cell>
          <cell r="M260">
            <v>0</v>
          </cell>
          <cell r="O260" t="str">
            <v>Filter feeder</v>
          </cell>
          <cell r="P260" t="str">
            <v>BF</v>
          </cell>
        </row>
        <row r="261">
          <cell r="C261" t="str">
            <v>Sycettusa cf. tenuis</v>
          </cell>
          <cell r="D261" t="str">
            <v>Porifera</v>
          </cell>
          <cell r="E261" t="str">
            <v>Calcarea</v>
          </cell>
          <cell r="F261" t="str">
            <v>Heteropiidae</v>
          </cell>
          <cell r="J261">
            <v>0</v>
          </cell>
          <cell r="K261">
            <v>0</v>
          </cell>
          <cell r="L261">
            <v>0</v>
          </cell>
          <cell r="M261">
            <v>0</v>
          </cell>
          <cell r="O261" t="str">
            <v>Filter feeder</v>
          </cell>
          <cell r="P261" t="str">
            <v>BF</v>
          </cell>
        </row>
        <row r="262">
          <cell r="C262" t="str">
            <v>Leucosoleniidae sp. 1</v>
          </cell>
          <cell r="D262" t="str">
            <v>Porifera</v>
          </cell>
          <cell r="E262" t="str">
            <v>Calcarea</v>
          </cell>
          <cell r="F262" t="str">
            <v>Leucosoleniidae</v>
          </cell>
          <cell r="J262">
            <v>0</v>
          </cell>
          <cell r="K262">
            <v>0</v>
          </cell>
          <cell r="L262">
            <v>0</v>
          </cell>
          <cell r="M262">
            <v>0</v>
          </cell>
          <cell r="O262" t="str">
            <v>Filter feeder</v>
          </cell>
          <cell r="P262" t="str">
            <v>BF</v>
          </cell>
        </row>
        <row r="263">
          <cell r="C263" t="str">
            <v>Leucosoleniidae sp. 2</v>
          </cell>
          <cell r="D263" t="str">
            <v>Porifera</v>
          </cell>
          <cell r="E263" t="str">
            <v>Calcarea</v>
          </cell>
          <cell r="F263" t="str">
            <v>Leucosoleniidae</v>
          </cell>
          <cell r="J263">
            <v>0</v>
          </cell>
          <cell r="K263">
            <v>0</v>
          </cell>
          <cell r="L263">
            <v>0</v>
          </cell>
          <cell r="M263">
            <v>0</v>
          </cell>
          <cell r="O263" t="str">
            <v>Filter feeder</v>
          </cell>
          <cell r="P263" t="str">
            <v>BF</v>
          </cell>
        </row>
        <row r="264">
          <cell r="C264" t="str">
            <v>Calcarea cf. Sycon sp.</v>
          </cell>
          <cell r="D264" t="str">
            <v>Porifera</v>
          </cell>
          <cell r="E264" t="str">
            <v>Calcarea</v>
          </cell>
          <cell r="F264">
            <v>0</v>
          </cell>
          <cell r="G264" t="str">
            <v>PoriferaCalcarea</v>
          </cell>
          <cell r="H264" t="str">
            <v>benthic invertebrate</v>
          </cell>
          <cell r="I264" t="str">
            <v>epibenthos</v>
          </cell>
          <cell r="J264" t="str">
            <v>epibenthos</v>
          </cell>
          <cell r="K264" t="str">
            <v>macrobenthos</v>
          </cell>
          <cell r="L264" t="str">
            <v>macrobenthos</v>
          </cell>
          <cell r="M264" t="str">
            <v>macrobenthos</v>
          </cell>
          <cell r="N264" t="str">
            <v>macrobenthos</v>
          </cell>
          <cell r="O264" t="str">
            <v>Filter feeder</v>
          </cell>
          <cell r="P264" t="str">
            <v>BF</v>
          </cell>
        </row>
        <row r="265">
          <cell r="C265" t="str">
            <v>Sycon sp. 1</v>
          </cell>
          <cell r="D265" t="str">
            <v>Porifera</v>
          </cell>
          <cell r="E265" t="str">
            <v>Calcarea</v>
          </cell>
          <cell r="F265" t="str">
            <v>Sycettidae</v>
          </cell>
          <cell r="J265">
            <v>0</v>
          </cell>
          <cell r="K265">
            <v>0</v>
          </cell>
          <cell r="L265">
            <v>0</v>
          </cell>
          <cell r="M265">
            <v>0</v>
          </cell>
          <cell r="O265" t="str">
            <v>Filter feeder</v>
          </cell>
          <cell r="P265" t="str">
            <v>BF</v>
          </cell>
        </row>
        <row r="266">
          <cell r="C266" t="str">
            <v>Sycon sp. 2</v>
          </cell>
          <cell r="D266" t="str">
            <v>Porifera</v>
          </cell>
          <cell r="E266" t="str">
            <v>Calcarea</v>
          </cell>
          <cell r="F266" t="str">
            <v>Sycettidae</v>
          </cell>
          <cell r="J266">
            <v>0</v>
          </cell>
          <cell r="K266">
            <v>0</v>
          </cell>
          <cell r="L266">
            <v>0</v>
          </cell>
          <cell r="M266">
            <v>0</v>
          </cell>
          <cell r="O266" t="str">
            <v>Filter feeder</v>
          </cell>
          <cell r="P266" t="str">
            <v>BF</v>
          </cell>
        </row>
        <row r="267">
          <cell r="C267" t="str">
            <v>Lelapia australis</v>
          </cell>
          <cell r="D267" t="str">
            <v>Porifera</v>
          </cell>
          <cell r="E267" t="str">
            <v>Calcarea</v>
          </cell>
          <cell r="F267" t="str">
            <v>Lelapiidae</v>
          </cell>
          <cell r="J267">
            <v>0</v>
          </cell>
          <cell r="K267">
            <v>0</v>
          </cell>
          <cell r="L267">
            <v>0</v>
          </cell>
          <cell r="M267">
            <v>0</v>
          </cell>
          <cell r="O267" t="str">
            <v>Filter feeder</v>
          </cell>
          <cell r="P267" t="str">
            <v>BF</v>
          </cell>
        </row>
        <row r="268">
          <cell r="C268" t="str">
            <v>Class Hexactinellida - undifferentiated</v>
          </cell>
          <cell r="D268" t="str">
            <v>Porifera</v>
          </cell>
          <cell r="E268" t="str">
            <v>Hexactinellida</v>
          </cell>
          <cell r="F268" t="str">
            <v xml:space="preserve">  --  </v>
          </cell>
          <cell r="J268">
            <v>0</v>
          </cell>
          <cell r="K268">
            <v>0</v>
          </cell>
          <cell r="L268">
            <v>0</v>
          </cell>
          <cell r="M268">
            <v>0</v>
          </cell>
          <cell r="O268" t="str">
            <v>Filter feeder</v>
          </cell>
          <cell r="P268" t="str">
            <v>BF</v>
          </cell>
        </row>
        <row r="269">
          <cell r="C269" t="str">
            <v>cf. Hyalonematidae spp.</v>
          </cell>
          <cell r="D269" t="str">
            <v>Porifera</v>
          </cell>
          <cell r="E269" t="str">
            <v>Hexactinellida</v>
          </cell>
          <cell r="F269" t="str">
            <v>cf. Hyalonematidae</v>
          </cell>
          <cell r="J269">
            <v>0</v>
          </cell>
          <cell r="K269">
            <v>0</v>
          </cell>
          <cell r="L269">
            <v>0</v>
          </cell>
          <cell r="M269">
            <v>0</v>
          </cell>
          <cell r="O269" t="str">
            <v>Filter feeder</v>
          </cell>
          <cell r="P269" t="str">
            <v>BF</v>
          </cell>
        </row>
        <row r="270">
          <cell r="C270" t="str">
            <v>Hexactinosid sp 2</v>
          </cell>
          <cell r="D270" t="str">
            <v>Porifera</v>
          </cell>
          <cell r="E270" t="str">
            <v>Hexactinellida</v>
          </cell>
          <cell r="F270" t="str">
            <v xml:space="preserve">  --  </v>
          </cell>
          <cell r="J270">
            <v>0</v>
          </cell>
          <cell r="K270">
            <v>0</v>
          </cell>
          <cell r="L270">
            <v>0</v>
          </cell>
          <cell r="M270">
            <v>0</v>
          </cell>
          <cell r="O270" t="str">
            <v>Filter feeder</v>
          </cell>
          <cell r="P270" t="str">
            <v>BF</v>
          </cell>
        </row>
        <row r="271">
          <cell r="C271" t="str">
            <v>Hexactinosid sp 1</v>
          </cell>
          <cell r="D271" t="str">
            <v>Porifera</v>
          </cell>
          <cell r="E271" t="str">
            <v>Hexactinellida</v>
          </cell>
          <cell r="F271" t="str">
            <v xml:space="preserve">  --  </v>
          </cell>
          <cell r="J271">
            <v>0</v>
          </cell>
          <cell r="K271">
            <v>0</v>
          </cell>
          <cell r="L271">
            <v>0</v>
          </cell>
          <cell r="M271">
            <v>0</v>
          </cell>
          <cell r="O271" t="str">
            <v>Filter feeder</v>
          </cell>
          <cell r="P271" t="str">
            <v>BF</v>
          </cell>
        </row>
        <row r="272">
          <cell r="C272" t="str">
            <v>Hexactinosid sp 3</v>
          </cell>
          <cell r="D272" t="str">
            <v>Porifera</v>
          </cell>
          <cell r="E272" t="str">
            <v>Hexactinellida</v>
          </cell>
          <cell r="F272" t="str">
            <v xml:space="preserve">  --  </v>
          </cell>
          <cell r="J272">
            <v>0</v>
          </cell>
          <cell r="K272">
            <v>0</v>
          </cell>
          <cell r="L272">
            <v>0</v>
          </cell>
          <cell r="M272">
            <v>0</v>
          </cell>
          <cell r="O272" t="str">
            <v>Filter feeder</v>
          </cell>
          <cell r="P272" t="str">
            <v>BF</v>
          </cell>
        </row>
        <row r="273">
          <cell r="C273" t="str">
            <v>Lyssacinosida sp. 1</v>
          </cell>
          <cell r="D273" t="str">
            <v>Porifera</v>
          </cell>
          <cell r="E273" t="str">
            <v>Hexactinellida</v>
          </cell>
          <cell r="F273" t="str">
            <v xml:space="preserve">  --  </v>
          </cell>
          <cell r="J273">
            <v>0</v>
          </cell>
          <cell r="K273">
            <v>0</v>
          </cell>
          <cell r="L273">
            <v>0</v>
          </cell>
          <cell r="M273">
            <v>0</v>
          </cell>
          <cell r="O273" t="str">
            <v>Filter feeder</v>
          </cell>
          <cell r="P273" t="str">
            <v>BF</v>
          </cell>
        </row>
        <row r="274">
          <cell r="C274" t="str">
            <v>Hyalonema (Leptonema) sp. 1</v>
          </cell>
          <cell r="D274" t="str">
            <v>Porifera</v>
          </cell>
          <cell r="E274" t="str">
            <v>Hexactinellida</v>
          </cell>
          <cell r="F274" t="str">
            <v>Hyalonematidae</v>
          </cell>
          <cell r="J274">
            <v>0</v>
          </cell>
          <cell r="K274">
            <v>0</v>
          </cell>
          <cell r="L274">
            <v>0</v>
          </cell>
          <cell r="M274">
            <v>0</v>
          </cell>
          <cell r="O274" t="str">
            <v>Filter feeder</v>
          </cell>
          <cell r="P274" t="str">
            <v>BF</v>
          </cell>
        </row>
        <row r="275">
          <cell r="C275" t="str">
            <v>Hyalonema  sp 2</v>
          </cell>
          <cell r="D275" t="str">
            <v>Porifera</v>
          </cell>
          <cell r="E275" t="str">
            <v>Hexactinellida</v>
          </cell>
          <cell r="F275" t="str">
            <v>Hyalonematidae</v>
          </cell>
          <cell r="J275">
            <v>0</v>
          </cell>
          <cell r="K275">
            <v>0</v>
          </cell>
          <cell r="L275">
            <v>0</v>
          </cell>
          <cell r="M275">
            <v>0</v>
          </cell>
          <cell r="O275" t="str">
            <v>Filter feeder</v>
          </cell>
          <cell r="P275" t="str">
            <v>BF</v>
          </cell>
        </row>
        <row r="276">
          <cell r="C276" t="str">
            <v>Hyalonema sp. 3</v>
          </cell>
          <cell r="D276" t="str">
            <v>Porifera</v>
          </cell>
          <cell r="E276" t="str">
            <v>Hexactinellida</v>
          </cell>
          <cell r="F276" t="str">
            <v>Hyalonematidae</v>
          </cell>
          <cell r="J276">
            <v>0</v>
          </cell>
          <cell r="K276">
            <v>0</v>
          </cell>
          <cell r="L276">
            <v>0</v>
          </cell>
          <cell r="M276">
            <v>0</v>
          </cell>
          <cell r="O276" t="str">
            <v>Filter feeder</v>
          </cell>
          <cell r="P276" t="str">
            <v>BF</v>
          </cell>
        </row>
        <row r="277">
          <cell r="C277" t="str">
            <v>Hyalonema sp. 4</v>
          </cell>
          <cell r="D277" t="str">
            <v>Porifera</v>
          </cell>
          <cell r="E277" t="str">
            <v>Hexactinellida</v>
          </cell>
          <cell r="F277" t="str">
            <v>Hyalonematidae</v>
          </cell>
          <cell r="J277">
            <v>0</v>
          </cell>
          <cell r="K277">
            <v>0</v>
          </cell>
          <cell r="L277">
            <v>0</v>
          </cell>
          <cell r="M277">
            <v>0</v>
          </cell>
          <cell r="O277" t="str">
            <v>Filter feeder</v>
          </cell>
          <cell r="P277" t="str">
            <v>BF</v>
          </cell>
        </row>
        <row r="278">
          <cell r="C278" t="str">
            <v>Hyalonema sp. 5</v>
          </cell>
          <cell r="D278" t="str">
            <v>Porifera</v>
          </cell>
          <cell r="E278" t="str">
            <v>Hexactinellida</v>
          </cell>
          <cell r="F278" t="str">
            <v>Hyalonematidae</v>
          </cell>
          <cell r="J278">
            <v>0</v>
          </cell>
          <cell r="K278">
            <v>0</v>
          </cell>
          <cell r="L278">
            <v>0</v>
          </cell>
          <cell r="M278">
            <v>0</v>
          </cell>
          <cell r="O278" t="str">
            <v>Filter feeder</v>
          </cell>
          <cell r="P278" t="str">
            <v>BF</v>
          </cell>
        </row>
        <row r="279">
          <cell r="C279" t="str">
            <v>Hyalonema sp. 6</v>
          </cell>
          <cell r="D279" t="str">
            <v>Porifera</v>
          </cell>
          <cell r="E279" t="str">
            <v>Hexactinellida</v>
          </cell>
          <cell r="F279" t="str">
            <v>Hyalonematidae</v>
          </cell>
          <cell r="J279">
            <v>0</v>
          </cell>
          <cell r="K279">
            <v>0</v>
          </cell>
          <cell r="L279">
            <v>0</v>
          </cell>
          <cell r="M279">
            <v>0</v>
          </cell>
          <cell r="O279" t="str">
            <v>Filter feeder</v>
          </cell>
          <cell r="P279" t="str">
            <v>BF</v>
          </cell>
        </row>
        <row r="280">
          <cell r="C280" t="str">
            <v>Hyalonematidae sp. 1</v>
          </cell>
          <cell r="D280" t="str">
            <v>Porifera</v>
          </cell>
          <cell r="E280" t="str">
            <v>Hexactinellida</v>
          </cell>
          <cell r="F280" t="str">
            <v>Hyalonematidae</v>
          </cell>
          <cell r="J280">
            <v>0</v>
          </cell>
          <cell r="K280">
            <v>0</v>
          </cell>
          <cell r="L280">
            <v>0</v>
          </cell>
          <cell r="M280">
            <v>0</v>
          </cell>
          <cell r="O280" t="str">
            <v>Filter feeder</v>
          </cell>
          <cell r="P280" t="str">
            <v>BF</v>
          </cell>
        </row>
        <row r="281">
          <cell r="C281" t="str">
            <v>Hyalonematidae sp. 2</v>
          </cell>
          <cell r="D281" t="str">
            <v>Porifera</v>
          </cell>
          <cell r="E281" t="str">
            <v>Hexactinellida</v>
          </cell>
          <cell r="F281" t="str">
            <v>Hyalonematidae</v>
          </cell>
          <cell r="J281">
            <v>0</v>
          </cell>
          <cell r="K281">
            <v>0</v>
          </cell>
          <cell r="L281">
            <v>0</v>
          </cell>
          <cell r="M281">
            <v>0</v>
          </cell>
          <cell r="O281" t="str">
            <v>Filter feeder</v>
          </cell>
          <cell r="P281" t="str">
            <v>BF</v>
          </cell>
        </row>
        <row r="282">
          <cell r="C282" t="str">
            <v>Hyalonematidae sp. 3</v>
          </cell>
          <cell r="D282" t="str">
            <v>Porifera</v>
          </cell>
          <cell r="E282" t="str">
            <v>Hexactinellida</v>
          </cell>
          <cell r="F282" t="str">
            <v>Hyalonematidae</v>
          </cell>
          <cell r="J282">
            <v>0</v>
          </cell>
          <cell r="K282">
            <v>0</v>
          </cell>
          <cell r="L282">
            <v>0</v>
          </cell>
          <cell r="M282">
            <v>0</v>
          </cell>
          <cell r="O282" t="str">
            <v>Filter feeder</v>
          </cell>
          <cell r="P282" t="str">
            <v>BF</v>
          </cell>
        </row>
        <row r="283">
          <cell r="C283" t="str">
            <v>Hyalonematidae sp. 4</v>
          </cell>
          <cell r="D283" t="str">
            <v>Porifera</v>
          </cell>
          <cell r="E283" t="str">
            <v>Hexactinellida</v>
          </cell>
          <cell r="F283" t="str">
            <v>Hyalonematidae</v>
          </cell>
          <cell r="J283">
            <v>0</v>
          </cell>
          <cell r="K283">
            <v>0</v>
          </cell>
          <cell r="L283">
            <v>0</v>
          </cell>
          <cell r="M283">
            <v>0</v>
          </cell>
          <cell r="O283" t="str">
            <v>Filter feeder</v>
          </cell>
          <cell r="P283" t="str">
            <v>BF</v>
          </cell>
        </row>
        <row r="284">
          <cell r="C284" t="str">
            <v>Euplectellidae sp. 1</v>
          </cell>
          <cell r="D284" t="str">
            <v>Porifera</v>
          </cell>
          <cell r="E284" t="str">
            <v>Hexactinellida</v>
          </cell>
          <cell r="F284" t="str">
            <v>Euplectellidae</v>
          </cell>
          <cell r="J284">
            <v>0</v>
          </cell>
          <cell r="K284">
            <v>0</v>
          </cell>
          <cell r="L284">
            <v>0</v>
          </cell>
          <cell r="M284">
            <v>0</v>
          </cell>
          <cell r="O284" t="str">
            <v>Filter feeder</v>
          </cell>
          <cell r="P284" t="str">
            <v>BF</v>
          </cell>
        </row>
        <row r="285">
          <cell r="C285" t="str">
            <v>Walteria flemmingi</v>
          </cell>
          <cell r="D285" t="str">
            <v>Porifera</v>
          </cell>
          <cell r="E285" t="str">
            <v>Hexactinellida</v>
          </cell>
          <cell r="F285" t="str">
            <v>Euplectellidae</v>
          </cell>
          <cell r="J285">
            <v>0</v>
          </cell>
          <cell r="K285">
            <v>0</v>
          </cell>
          <cell r="L285">
            <v>0</v>
          </cell>
          <cell r="M285">
            <v>0</v>
          </cell>
          <cell r="O285" t="str">
            <v>Filter feeder</v>
          </cell>
          <cell r="P285" t="str">
            <v>BF</v>
          </cell>
        </row>
        <row r="286">
          <cell r="C286" t="str">
            <v>Euplectellidae Euplectellid sp 1</v>
          </cell>
          <cell r="D286" t="str">
            <v>Porifera</v>
          </cell>
          <cell r="E286" t="str">
            <v>Hexactinellida</v>
          </cell>
          <cell r="F286" t="str">
            <v>Euplectellidae</v>
          </cell>
          <cell r="J286">
            <v>0</v>
          </cell>
          <cell r="K286">
            <v>0</v>
          </cell>
          <cell r="L286">
            <v>0</v>
          </cell>
          <cell r="M286">
            <v>0</v>
          </cell>
          <cell r="O286" t="str">
            <v>Filter feeder</v>
          </cell>
          <cell r="P286" t="str">
            <v>BF</v>
          </cell>
        </row>
        <row r="287">
          <cell r="C287" t="str">
            <v>Euplectellidae  Euplectellid sp 2</v>
          </cell>
          <cell r="D287" t="str">
            <v>Porifera</v>
          </cell>
          <cell r="E287" t="str">
            <v>Hexactinellida</v>
          </cell>
          <cell r="F287" t="str">
            <v>Euplectellidae</v>
          </cell>
          <cell r="J287">
            <v>0</v>
          </cell>
          <cell r="K287">
            <v>0</v>
          </cell>
          <cell r="L287">
            <v>0</v>
          </cell>
          <cell r="M287">
            <v>0</v>
          </cell>
          <cell r="O287" t="str">
            <v>Filter feeder</v>
          </cell>
          <cell r="P287" t="str">
            <v>BF</v>
          </cell>
        </row>
        <row r="288">
          <cell r="C288" t="str">
            <v>Euplectellidae sp. 3</v>
          </cell>
          <cell r="D288" t="str">
            <v>Porifera</v>
          </cell>
          <cell r="E288" t="str">
            <v>Hexactinellida</v>
          </cell>
          <cell r="F288" t="str">
            <v>Euplectellidae</v>
          </cell>
          <cell r="J288">
            <v>0</v>
          </cell>
          <cell r="K288">
            <v>0</v>
          </cell>
          <cell r="L288">
            <v>0</v>
          </cell>
          <cell r="M288">
            <v>0</v>
          </cell>
          <cell r="O288" t="str">
            <v>Filter feeder</v>
          </cell>
          <cell r="P288" t="str">
            <v>BF</v>
          </cell>
        </row>
        <row r="289">
          <cell r="C289" t="str">
            <v>Leucopsacidae sp. 1</v>
          </cell>
          <cell r="D289" t="str">
            <v>Porifera</v>
          </cell>
          <cell r="E289" t="str">
            <v>Hexactinellida</v>
          </cell>
          <cell r="F289" t="str">
            <v>Leucopsacidae</v>
          </cell>
          <cell r="J289">
            <v>0</v>
          </cell>
          <cell r="K289">
            <v>0</v>
          </cell>
          <cell r="L289">
            <v>0</v>
          </cell>
          <cell r="M289">
            <v>0</v>
          </cell>
          <cell r="O289" t="str">
            <v>Filter feeder</v>
          </cell>
          <cell r="P289" t="str">
            <v>BF</v>
          </cell>
        </row>
        <row r="290">
          <cell r="C290" t="str">
            <v>Rossellidae sp. 1</v>
          </cell>
          <cell r="D290" t="str">
            <v>Porifera</v>
          </cell>
          <cell r="E290" t="str">
            <v>Hexactinellida</v>
          </cell>
          <cell r="F290" t="str">
            <v>Rossellidae</v>
          </cell>
          <cell r="J290">
            <v>0</v>
          </cell>
          <cell r="K290">
            <v>0</v>
          </cell>
          <cell r="L290">
            <v>0</v>
          </cell>
          <cell r="M290">
            <v>0</v>
          </cell>
          <cell r="O290" t="str">
            <v>Filter feeder</v>
          </cell>
          <cell r="P290" t="str">
            <v>BF</v>
          </cell>
        </row>
        <row r="291">
          <cell r="C291" t="str">
            <v>Rossellidae  Rossellid sp 2</v>
          </cell>
          <cell r="D291" t="str">
            <v>Porifera</v>
          </cell>
          <cell r="E291" t="str">
            <v>Hexactinellida</v>
          </cell>
          <cell r="F291" t="str">
            <v>Rossellidae</v>
          </cell>
          <cell r="J291">
            <v>0</v>
          </cell>
          <cell r="K291">
            <v>0</v>
          </cell>
          <cell r="L291">
            <v>0</v>
          </cell>
          <cell r="M291">
            <v>0</v>
          </cell>
          <cell r="O291" t="str">
            <v>Filter feeder</v>
          </cell>
          <cell r="P291" t="str">
            <v>BF</v>
          </cell>
        </row>
        <row r="292">
          <cell r="C292" t="str">
            <v>Rossellidae Rossellid sp 3</v>
          </cell>
          <cell r="D292" t="str">
            <v>Porifera</v>
          </cell>
          <cell r="E292" t="str">
            <v>Hexactinellida</v>
          </cell>
          <cell r="F292" t="str">
            <v>Rossellidae</v>
          </cell>
          <cell r="J292">
            <v>0</v>
          </cell>
          <cell r="K292">
            <v>0</v>
          </cell>
          <cell r="L292">
            <v>0</v>
          </cell>
          <cell r="M292">
            <v>0</v>
          </cell>
          <cell r="O292" t="str">
            <v>Filter feeder</v>
          </cell>
          <cell r="P292" t="str">
            <v>BF</v>
          </cell>
        </row>
        <row r="293">
          <cell r="C293" t="str">
            <v>Aphorme  sp. 1</v>
          </cell>
          <cell r="D293" t="str">
            <v>Porifera</v>
          </cell>
          <cell r="E293" t="str">
            <v>Hexactinellida</v>
          </cell>
          <cell r="F293" t="str">
            <v>Rossellidae</v>
          </cell>
          <cell r="J293">
            <v>0</v>
          </cell>
          <cell r="K293">
            <v>0</v>
          </cell>
          <cell r="L293">
            <v>0</v>
          </cell>
          <cell r="M293">
            <v>0</v>
          </cell>
          <cell r="O293" t="str">
            <v>Filter feeder</v>
          </cell>
          <cell r="P293" t="str">
            <v>BF</v>
          </cell>
        </row>
        <row r="294">
          <cell r="C294" t="str">
            <v>Rossellidae sp. 4</v>
          </cell>
          <cell r="D294" t="str">
            <v>Porifera</v>
          </cell>
          <cell r="E294" t="str">
            <v>Hexactinellida</v>
          </cell>
          <cell r="F294" t="str">
            <v>Rossellidae</v>
          </cell>
          <cell r="J294">
            <v>0</v>
          </cell>
          <cell r="K294">
            <v>0</v>
          </cell>
          <cell r="L294">
            <v>0</v>
          </cell>
          <cell r="M294">
            <v>0</v>
          </cell>
          <cell r="O294" t="str">
            <v>Filter feeder</v>
          </cell>
          <cell r="P294" t="str">
            <v>BF</v>
          </cell>
        </row>
        <row r="295">
          <cell r="C295" t="str">
            <v>Rossellidae sp. 5</v>
          </cell>
          <cell r="D295" t="str">
            <v>Porifera</v>
          </cell>
          <cell r="E295" t="str">
            <v>Hexactinellida</v>
          </cell>
          <cell r="F295" t="str">
            <v>Rossellidae</v>
          </cell>
          <cell r="J295">
            <v>0</v>
          </cell>
          <cell r="K295">
            <v>0</v>
          </cell>
          <cell r="L295">
            <v>0</v>
          </cell>
          <cell r="M295">
            <v>0</v>
          </cell>
          <cell r="O295" t="str">
            <v>Filter feeder</v>
          </cell>
          <cell r="P295" t="str">
            <v>BF</v>
          </cell>
        </row>
        <row r="296">
          <cell r="C296" t="str">
            <v>Rossellidae sp. 6</v>
          </cell>
          <cell r="D296" t="str">
            <v>Porifera</v>
          </cell>
          <cell r="E296" t="str">
            <v>Hexactinellida</v>
          </cell>
          <cell r="F296" t="str">
            <v>Rossellidae</v>
          </cell>
          <cell r="J296">
            <v>0</v>
          </cell>
          <cell r="K296">
            <v>0</v>
          </cell>
          <cell r="L296">
            <v>0</v>
          </cell>
          <cell r="M296">
            <v>0</v>
          </cell>
          <cell r="O296" t="str">
            <v>Filter feeder</v>
          </cell>
          <cell r="P296" t="str">
            <v>BF</v>
          </cell>
        </row>
        <row r="297">
          <cell r="C297" t="str">
            <v>Class Hydrozoa - undifferentiated</v>
          </cell>
          <cell r="D297" t="str">
            <v>Cnidaria</v>
          </cell>
          <cell r="E297" t="str">
            <v>Hydrozoa</v>
          </cell>
          <cell r="F297" t="str">
            <v xml:space="preserve">  --  </v>
          </cell>
          <cell r="J297">
            <v>0</v>
          </cell>
          <cell r="K297">
            <v>0</v>
          </cell>
          <cell r="L297">
            <v>0</v>
          </cell>
          <cell r="M297">
            <v>0</v>
          </cell>
          <cell r="O297" t="str">
            <v>Filter feeder</v>
          </cell>
          <cell r="P297" t="str">
            <v>BF</v>
          </cell>
        </row>
        <row r="298">
          <cell r="C298" t="str">
            <v>Order Hydroida - undifferentiated</v>
          </cell>
          <cell r="D298" t="str">
            <v>Cnidaria</v>
          </cell>
          <cell r="E298" t="str">
            <v>Hydrozoa</v>
          </cell>
          <cell r="F298" t="str">
            <v xml:space="preserve">  --  </v>
          </cell>
          <cell r="J298">
            <v>0</v>
          </cell>
          <cell r="K298">
            <v>0</v>
          </cell>
          <cell r="L298">
            <v>0</v>
          </cell>
          <cell r="M298">
            <v>0</v>
          </cell>
          <cell r="O298" t="str">
            <v>Filter feeder</v>
          </cell>
          <cell r="P298" t="str">
            <v>BF</v>
          </cell>
        </row>
        <row r="299">
          <cell r="C299" t="str">
            <v>Obelia</v>
          </cell>
          <cell r="D299" t="str">
            <v>Cnidaria</v>
          </cell>
          <cell r="E299" t="str">
            <v>Hydrozoa</v>
          </cell>
          <cell r="F299" t="str">
            <v>Hydroida/Leptomedusae/Campanulariidae</v>
          </cell>
          <cell r="G299" t="str">
            <v>CnidariaHydrozoaHydroida/Leptomedusae/Campanulariidae</v>
          </cell>
          <cell r="H299" t="str">
            <v xml:space="preserve">pelagic invertebrate </v>
          </cell>
          <cell r="I299" t="str">
            <v>epibenthos</v>
          </cell>
          <cell r="J299" t="str">
            <v>epibenthos</v>
          </cell>
          <cell r="K299" t="str">
            <v>macrobenthos</v>
          </cell>
          <cell r="L299" t="str">
            <v>macrobenthos</v>
          </cell>
          <cell r="M299" t="str">
            <v>macrobenthos</v>
          </cell>
          <cell r="N299" t="str">
            <v>macrobenthos</v>
          </cell>
          <cell r="O299" t="str">
            <v>Filter feeder</v>
          </cell>
          <cell r="P299" t="str">
            <v>BF</v>
          </cell>
        </row>
        <row r="300">
          <cell r="C300" t="str">
            <v>Aglaophenia spp.</v>
          </cell>
          <cell r="D300" t="str">
            <v>Cnidaria</v>
          </cell>
          <cell r="E300" t="str">
            <v>Hydrozoa</v>
          </cell>
          <cell r="F300" t="str">
            <v>Aglaopheniidae</v>
          </cell>
          <cell r="J300">
            <v>0</v>
          </cell>
          <cell r="K300">
            <v>0</v>
          </cell>
          <cell r="L300">
            <v>0</v>
          </cell>
          <cell r="M300">
            <v>0</v>
          </cell>
          <cell r="O300" t="str">
            <v>Filter feeder</v>
          </cell>
          <cell r="P300" t="str">
            <v>BF</v>
          </cell>
        </row>
        <row r="301">
          <cell r="C301" t="str">
            <v>Medusa</v>
          </cell>
          <cell r="D301" t="str">
            <v>Cnidaria</v>
          </cell>
          <cell r="E301">
            <v>0</v>
          </cell>
          <cell r="F301">
            <v>0</v>
          </cell>
          <cell r="G301" t="str">
            <v>Cnidaria</v>
          </cell>
          <cell r="H301" t="str">
            <v xml:space="preserve">pelagic invertebrate </v>
          </cell>
          <cell r="I301" t="str">
            <v xml:space="preserve">pelagic invertebrate </v>
          </cell>
          <cell r="J301" t="str">
            <v xml:space="preserve">pelagic invertebrate </v>
          </cell>
          <cell r="K301" t="str">
            <v>gelatinous nekton</v>
          </cell>
          <cell r="L301" t="str">
            <v>gelatinous nekton</v>
          </cell>
          <cell r="M301" t="str">
            <v>gelatinous nekton</v>
          </cell>
          <cell r="N301" t="str">
            <v>gelatinous nekton</v>
          </cell>
          <cell r="O301" t="str">
            <v>Gelatinous zooplankton</v>
          </cell>
          <cell r="P301" t="str">
            <v>ZG</v>
          </cell>
        </row>
        <row r="302">
          <cell r="C302" t="str">
            <v>Stylasteridae - undifferentiated</v>
          </cell>
          <cell r="D302" t="str">
            <v>Cnidaria</v>
          </cell>
          <cell r="E302" t="str">
            <v>Hydrozoa</v>
          </cell>
          <cell r="F302" t="str">
            <v>Stylasteridae</v>
          </cell>
          <cell r="J302">
            <v>0</v>
          </cell>
          <cell r="K302">
            <v>0</v>
          </cell>
          <cell r="L302">
            <v>0</v>
          </cell>
          <cell r="M302">
            <v>0</v>
          </cell>
          <cell r="O302" t="str">
            <v>Filter feeder</v>
          </cell>
          <cell r="P302" t="str">
            <v>BF</v>
          </cell>
        </row>
        <row r="303">
          <cell r="C303" t="str">
            <v>Order Trachymedusae - undifferentiated</v>
          </cell>
          <cell r="D303">
            <v>0</v>
          </cell>
          <cell r="E303">
            <v>0</v>
          </cell>
          <cell r="F303">
            <v>0</v>
          </cell>
          <cell r="O303" t="str">
            <v>Gelatinous zooplankton</v>
          </cell>
          <cell r="P303" t="str">
            <v>ZG</v>
          </cell>
        </row>
        <row r="304">
          <cell r="C304" t="str">
            <v>Cuninidae - undifferentiated</v>
          </cell>
          <cell r="D304">
            <v>0</v>
          </cell>
          <cell r="E304">
            <v>0</v>
          </cell>
          <cell r="F304">
            <v>0</v>
          </cell>
          <cell r="O304" t="str">
            <v>Gelatinous zooplankton</v>
          </cell>
          <cell r="P304" t="str">
            <v>ZG</v>
          </cell>
        </row>
        <row r="305">
          <cell r="C305" t="str">
            <v>Solmissus spp.</v>
          </cell>
          <cell r="D305" t="str">
            <v>Cnidaria</v>
          </cell>
          <cell r="E305">
            <v>0</v>
          </cell>
          <cell r="F305">
            <v>0</v>
          </cell>
          <cell r="O305" t="str">
            <v>Gelatinous zooplankton</v>
          </cell>
          <cell r="P305" t="str">
            <v>ZG</v>
          </cell>
        </row>
        <row r="306">
          <cell r="C306" t="str">
            <v>Rhopalonematidae - undifferentiated</v>
          </cell>
          <cell r="D306">
            <v>0</v>
          </cell>
          <cell r="E306">
            <v>0</v>
          </cell>
          <cell r="F306">
            <v>0</v>
          </cell>
          <cell r="O306" t="str">
            <v>Gelatinous zooplankton</v>
          </cell>
          <cell r="P306" t="str">
            <v>ZG</v>
          </cell>
        </row>
        <row r="307">
          <cell r="C307" t="str">
            <v>Rhopalonema spp.</v>
          </cell>
          <cell r="D307">
            <v>0</v>
          </cell>
          <cell r="E307">
            <v>0</v>
          </cell>
          <cell r="F307">
            <v>0</v>
          </cell>
          <cell r="O307" t="str">
            <v>Gelatinous zooplankton</v>
          </cell>
          <cell r="P307" t="str">
            <v>ZG</v>
          </cell>
        </row>
        <row r="308">
          <cell r="C308" t="str">
            <v>Siphonophora</v>
          </cell>
          <cell r="D308" t="str">
            <v>Cnidaria</v>
          </cell>
          <cell r="E308">
            <v>0</v>
          </cell>
          <cell r="F308">
            <v>0</v>
          </cell>
          <cell r="G308" t="str">
            <v>Cnidaria</v>
          </cell>
          <cell r="H308" t="str">
            <v xml:space="preserve">pelagic invertebrate </v>
          </cell>
          <cell r="I308" t="str">
            <v xml:space="preserve">pelagic invertebrate </v>
          </cell>
          <cell r="J308" t="str">
            <v xml:space="preserve">pelagic invertebrate </v>
          </cell>
          <cell r="K308" t="str">
            <v>gelatinous nekton</v>
          </cell>
          <cell r="L308" t="str">
            <v>gelatinous nekton</v>
          </cell>
          <cell r="M308" t="str">
            <v>gelatinous nekton</v>
          </cell>
          <cell r="N308" t="str">
            <v>gelatinous nekton</v>
          </cell>
          <cell r="O308" t="str">
            <v>Gelatinous zooplankton</v>
          </cell>
          <cell r="P308" t="str">
            <v>ZG</v>
          </cell>
        </row>
        <row r="309">
          <cell r="C309" t="str">
            <v>Siphonophora sp. 1</v>
          </cell>
          <cell r="D309" t="str">
            <v>Cnidaria</v>
          </cell>
          <cell r="E309" t="str">
            <v>Hydrozoa</v>
          </cell>
          <cell r="F309" t="str">
            <v>Siphonophora//Physaliidae</v>
          </cell>
          <cell r="G309" t="str">
            <v>CnidariaHydrozoaSiphonophora//Physaliidae</v>
          </cell>
          <cell r="H309" t="str">
            <v xml:space="preserve">pelagic invertebrate </v>
          </cell>
          <cell r="I309" t="str">
            <v xml:space="preserve">pelagic invertebrate </v>
          </cell>
          <cell r="J309" t="str">
            <v xml:space="preserve">pelagic invertebrate </v>
          </cell>
          <cell r="K309" t="str">
            <v>gelatinous nekton</v>
          </cell>
          <cell r="L309" t="str">
            <v>gelatinous nekton</v>
          </cell>
          <cell r="M309" t="str">
            <v>gelatinous nekton</v>
          </cell>
          <cell r="N309" t="str">
            <v>gelatinous nekton</v>
          </cell>
          <cell r="O309" t="str">
            <v>Gelatinous zooplankton</v>
          </cell>
          <cell r="P309" t="str">
            <v>ZG</v>
          </cell>
        </row>
        <row r="310">
          <cell r="C310" t="str">
            <v>Diphyidae - undifferentiated</v>
          </cell>
          <cell r="D310">
            <v>0</v>
          </cell>
          <cell r="E310">
            <v>0</v>
          </cell>
          <cell r="F310">
            <v>0</v>
          </cell>
          <cell r="O310" t="str">
            <v>Gelatinous zooplankton</v>
          </cell>
          <cell r="P310" t="str">
            <v>ZG</v>
          </cell>
        </row>
        <row r="311">
          <cell r="C311" t="str">
            <v>Chelophyes spp.</v>
          </cell>
          <cell r="D311">
            <v>0</v>
          </cell>
          <cell r="E311">
            <v>0</v>
          </cell>
          <cell r="F311">
            <v>0</v>
          </cell>
          <cell r="O311" t="str">
            <v>Gelatinous zooplankton</v>
          </cell>
          <cell r="P311" t="str">
            <v>ZG</v>
          </cell>
        </row>
        <row r="312">
          <cell r="C312" t="str">
            <v>Diphyes spp.</v>
          </cell>
          <cell r="D312" t="str">
            <v>Cnidaria</v>
          </cell>
          <cell r="E312">
            <v>0</v>
          </cell>
          <cell r="F312">
            <v>0</v>
          </cell>
          <cell r="O312" t="str">
            <v>Gelatinous zooplankton</v>
          </cell>
          <cell r="P312" t="str">
            <v>ZG</v>
          </cell>
        </row>
        <row r="313">
          <cell r="C313" t="str">
            <v>Hippopodiidae - undifferentiated</v>
          </cell>
          <cell r="D313" t="str">
            <v>Cnidaria</v>
          </cell>
          <cell r="E313">
            <v>0</v>
          </cell>
          <cell r="F313">
            <v>0</v>
          </cell>
          <cell r="O313" t="str">
            <v>Gelatinous zooplankton</v>
          </cell>
          <cell r="P313" t="str">
            <v>ZG</v>
          </cell>
        </row>
        <row r="314">
          <cell r="C314" t="str">
            <v>Hippopodius spp.</v>
          </cell>
          <cell r="D314" t="str">
            <v>Cnidaria</v>
          </cell>
          <cell r="E314">
            <v>0</v>
          </cell>
          <cell r="F314">
            <v>0</v>
          </cell>
          <cell r="O314" t="str">
            <v>Gelatinous zooplankton</v>
          </cell>
          <cell r="P314" t="str">
            <v>ZG</v>
          </cell>
        </row>
        <row r="315">
          <cell r="C315" t="str">
            <v>Vogtia spp.</v>
          </cell>
          <cell r="D315">
            <v>0</v>
          </cell>
          <cell r="E315">
            <v>0</v>
          </cell>
          <cell r="F315">
            <v>0</v>
          </cell>
          <cell r="O315" t="str">
            <v>Gelatinous zooplankton</v>
          </cell>
          <cell r="P315" t="str">
            <v>ZG</v>
          </cell>
        </row>
        <row r="316">
          <cell r="C316" t="str">
            <v>Rosacea spp.</v>
          </cell>
          <cell r="D316">
            <v>0</v>
          </cell>
          <cell r="E316">
            <v>0</v>
          </cell>
          <cell r="F316">
            <v>0</v>
          </cell>
          <cell r="O316" t="str">
            <v>Gelatinous zooplankton</v>
          </cell>
          <cell r="P316" t="str">
            <v>ZG</v>
          </cell>
        </row>
        <row r="317">
          <cell r="C317" t="str">
            <v>Sphaeronectidae - undifferentiated</v>
          </cell>
          <cell r="D317">
            <v>0</v>
          </cell>
          <cell r="E317">
            <v>0</v>
          </cell>
          <cell r="F317">
            <v>0</v>
          </cell>
          <cell r="O317" t="str">
            <v>Gelatinous zooplankton</v>
          </cell>
          <cell r="P317" t="str">
            <v>ZG</v>
          </cell>
        </row>
        <row r="318">
          <cell r="C318" t="str">
            <v>Sphaeronectes spp.</v>
          </cell>
          <cell r="D318" t="str">
            <v>Cnidaria</v>
          </cell>
          <cell r="E318">
            <v>0</v>
          </cell>
          <cell r="F318">
            <v>0</v>
          </cell>
          <cell r="O318" t="str">
            <v>Gelatinous zooplankton</v>
          </cell>
          <cell r="P318" t="str">
            <v>ZG</v>
          </cell>
        </row>
        <row r="319">
          <cell r="C319" t="str">
            <v>Siphonophora remains</v>
          </cell>
          <cell r="D319" t="str">
            <v>Cnidaria</v>
          </cell>
          <cell r="E319" t="str">
            <v>Hydrozoa</v>
          </cell>
          <cell r="F319" t="str">
            <v>Siphonophora</v>
          </cell>
          <cell r="G319" t="str">
            <v>CnidariaHydrozoaSiphonophora</v>
          </cell>
          <cell r="H319" t="str">
            <v xml:space="preserve">pelagic invertebrate </v>
          </cell>
          <cell r="I319" t="str">
            <v xml:space="preserve">pelagic invertebrate </v>
          </cell>
          <cell r="J319" t="str">
            <v xml:space="preserve">pelagic invertebrate </v>
          </cell>
          <cell r="K319" t="str">
            <v>gelatinous nekton</v>
          </cell>
          <cell r="L319" t="str">
            <v>gelatinous nekton</v>
          </cell>
          <cell r="M319" t="str">
            <v>gelatinous nekton</v>
          </cell>
          <cell r="N319" t="str">
            <v>gelatinous nekton</v>
          </cell>
          <cell r="O319" t="str">
            <v>Gelatinous zooplankton</v>
          </cell>
          <cell r="P319" t="str">
            <v>ZG</v>
          </cell>
        </row>
        <row r="320">
          <cell r="C320" t="str">
            <v>Siphonophora sp.</v>
          </cell>
          <cell r="D320" t="str">
            <v>Cnidaria</v>
          </cell>
          <cell r="E320" t="str">
            <v>Hydrozoa</v>
          </cell>
          <cell r="F320" t="str">
            <v>Siphonophora</v>
          </cell>
          <cell r="G320" t="str">
            <v>CnidariaHydrozoaSiphonophora</v>
          </cell>
          <cell r="H320" t="str">
            <v xml:space="preserve">pelagic invertebrate </v>
          </cell>
          <cell r="I320" t="str">
            <v xml:space="preserve">pelagic invertebrate </v>
          </cell>
          <cell r="J320" t="str">
            <v xml:space="preserve">pelagic invertebrate </v>
          </cell>
          <cell r="K320" t="str">
            <v>gelatinous nekton</v>
          </cell>
          <cell r="L320" t="str">
            <v>gelatinous nekton</v>
          </cell>
          <cell r="M320" t="str">
            <v>gelatinous nekton</v>
          </cell>
          <cell r="N320" t="str">
            <v>gelatinous nekton</v>
          </cell>
          <cell r="O320" t="str">
            <v>Gelatinous zooplankton</v>
          </cell>
          <cell r="P320" t="str">
            <v>ZG</v>
          </cell>
        </row>
        <row r="321">
          <cell r="C321" t="str">
            <v>Siphonophora sp. larva</v>
          </cell>
          <cell r="D321" t="str">
            <v>Cnidaria</v>
          </cell>
          <cell r="E321" t="str">
            <v>Hydrozoa</v>
          </cell>
          <cell r="F321" t="str">
            <v>Siphonophora</v>
          </cell>
          <cell r="G321" t="str">
            <v>CnidariaHydrozoaSiphonophora</v>
          </cell>
          <cell r="H321" t="str">
            <v xml:space="preserve">pelagic invertebrate </v>
          </cell>
          <cell r="I321" t="str">
            <v xml:space="preserve">pelagic invertebrate </v>
          </cell>
          <cell r="J321" t="str">
            <v xml:space="preserve">pelagic invertebrate </v>
          </cell>
          <cell r="K321" t="str">
            <v>gelatinous nekton</v>
          </cell>
          <cell r="L321" t="str">
            <v>gelatinous nekton</v>
          </cell>
          <cell r="M321" t="str">
            <v>gelatinous nekton</v>
          </cell>
          <cell r="N321" t="str">
            <v>gelatinous nekton</v>
          </cell>
          <cell r="O321" t="str">
            <v>Gelatinous zooplankton</v>
          </cell>
          <cell r="P321" t="str">
            <v>ZG</v>
          </cell>
        </row>
        <row r="322">
          <cell r="C322" t="str">
            <v>Dendrogramma enigmatica</v>
          </cell>
          <cell r="D322" t="str">
            <v>Cnidaria</v>
          </cell>
          <cell r="E322" t="str">
            <v>Hydrozoa</v>
          </cell>
          <cell r="F322" t="str">
            <v>Rhodaliidae</v>
          </cell>
          <cell r="J322">
            <v>0</v>
          </cell>
          <cell r="K322">
            <v>0</v>
          </cell>
          <cell r="L322">
            <v>0</v>
          </cell>
          <cell r="M322">
            <v>0</v>
          </cell>
          <cell r="O322" t="str">
            <v>Gelatinous zooplankton</v>
          </cell>
          <cell r="P322" t="str">
            <v>ZG</v>
          </cell>
        </row>
        <row r="323">
          <cell r="C323" t="str">
            <v>Class Scyphozoa - undifferentiated</v>
          </cell>
          <cell r="D323" t="str">
            <v>Cnidaria</v>
          </cell>
          <cell r="E323" t="str">
            <v>Scyphozoa</v>
          </cell>
          <cell r="F323" t="str">
            <v xml:space="preserve">  --  </v>
          </cell>
          <cell r="J323">
            <v>0</v>
          </cell>
          <cell r="K323">
            <v>0</v>
          </cell>
          <cell r="L323">
            <v>0</v>
          </cell>
          <cell r="M323">
            <v>0</v>
          </cell>
          <cell r="O323" t="str">
            <v>Gelatinous zooplankton</v>
          </cell>
          <cell r="P323" t="str">
            <v>ZG</v>
          </cell>
        </row>
        <row r="324">
          <cell r="C324" t="str">
            <v>jellyfish</v>
          </cell>
          <cell r="D324" t="str">
            <v>Cnidaria</v>
          </cell>
          <cell r="E324" t="str">
            <v>Scyphoza</v>
          </cell>
          <cell r="F324">
            <v>0</v>
          </cell>
          <cell r="G324" t="str">
            <v>CnidariaScyphoza</v>
          </cell>
          <cell r="H324" t="str">
            <v xml:space="preserve">pelagic invertebrate </v>
          </cell>
          <cell r="I324" t="str">
            <v xml:space="preserve">pelagic invertebrate </v>
          </cell>
          <cell r="J324" t="str">
            <v xml:space="preserve">pelagic invertebrate </v>
          </cell>
          <cell r="K324" t="str">
            <v>gelatinous nekton</v>
          </cell>
          <cell r="L324" t="str">
            <v>gelatinous nekton</v>
          </cell>
          <cell r="M324" t="str">
            <v>gelatinous nekton</v>
          </cell>
          <cell r="N324" t="str">
            <v>gelatinous nekton</v>
          </cell>
          <cell r="O324" t="str">
            <v>Gelatinous zooplankton</v>
          </cell>
          <cell r="P324" t="str">
            <v>ZG</v>
          </cell>
        </row>
        <row r="325">
          <cell r="C325" t="str">
            <v>Atollidae - undifferentiated</v>
          </cell>
          <cell r="D325" t="str">
            <v>Cnidaria</v>
          </cell>
          <cell r="E325" t="str">
            <v>Scyphozoa</v>
          </cell>
          <cell r="F325" t="str">
            <v>Atollidae</v>
          </cell>
          <cell r="J325">
            <v>0</v>
          </cell>
          <cell r="K325">
            <v>0</v>
          </cell>
          <cell r="L325">
            <v>0</v>
          </cell>
          <cell r="M325">
            <v>0</v>
          </cell>
          <cell r="O325" t="str">
            <v>Gelatinous zooplankton</v>
          </cell>
          <cell r="P325" t="str">
            <v>ZG</v>
          </cell>
        </row>
        <row r="326">
          <cell r="C326" t="str">
            <v>Atolla wyvillei</v>
          </cell>
          <cell r="D326" t="str">
            <v>Cnidaria</v>
          </cell>
          <cell r="E326" t="str">
            <v>Scyphozoa</v>
          </cell>
          <cell r="F326" t="str">
            <v>Atollidae</v>
          </cell>
          <cell r="J326">
            <v>0</v>
          </cell>
          <cell r="K326">
            <v>0</v>
          </cell>
          <cell r="L326">
            <v>0</v>
          </cell>
          <cell r="M326">
            <v>0</v>
          </cell>
          <cell r="O326" t="str">
            <v>Gelatinous zooplankton</v>
          </cell>
          <cell r="P326" t="str">
            <v>ZG</v>
          </cell>
        </row>
        <row r="327">
          <cell r="C327" t="str">
            <v>Atolla spp.</v>
          </cell>
          <cell r="D327" t="str">
            <v>Cnidaria</v>
          </cell>
          <cell r="E327" t="str">
            <v>Scyphozoa</v>
          </cell>
          <cell r="F327" t="str">
            <v>Atollidae</v>
          </cell>
          <cell r="J327">
            <v>0</v>
          </cell>
          <cell r="K327">
            <v>0</v>
          </cell>
          <cell r="L327">
            <v>0</v>
          </cell>
          <cell r="M327">
            <v>0</v>
          </cell>
          <cell r="O327" t="str">
            <v>Gelatinous zooplankton</v>
          </cell>
          <cell r="P327" t="str">
            <v>ZG</v>
          </cell>
        </row>
        <row r="328">
          <cell r="C328" t="str">
            <v>Periphylla spp.</v>
          </cell>
          <cell r="D328">
            <v>0</v>
          </cell>
          <cell r="E328">
            <v>0</v>
          </cell>
          <cell r="F328">
            <v>0</v>
          </cell>
          <cell r="O328" t="str">
            <v>Gelatinous zooplankton</v>
          </cell>
          <cell r="P328" t="str">
            <v>ZG</v>
          </cell>
        </row>
        <row r="329">
          <cell r="C329" t="str">
            <v>Order Antipatharia - undifferentiated</v>
          </cell>
          <cell r="D329" t="str">
            <v>Cnidaria</v>
          </cell>
          <cell r="E329" t="str">
            <v>Anthozoa</v>
          </cell>
          <cell r="F329" t="str">
            <v xml:space="preserve">  --  </v>
          </cell>
          <cell r="J329">
            <v>0</v>
          </cell>
          <cell r="K329">
            <v>0</v>
          </cell>
          <cell r="L329">
            <v>0</v>
          </cell>
          <cell r="M329">
            <v>0</v>
          </cell>
          <cell r="O329" t="str">
            <v>Filter feeder</v>
          </cell>
          <cell r="P329" t="str">
            <v>BF</v>
          </cell>
        </row>
        <row r="330">
          <cell r="C330" t="str">
            <v>Anthozoa</v>
          </cell>
          <cell r="D330" t="str">
            <v>Cnidaria</v>
          </cell>
          <cell r="E330" t="str">
            <v>Anthozoa/Octocorallia</v>
          </cell>
          <cell r="F330">
            <v>0</v>
          </cell>
          <cell r="G330" t="str">
            <v>CnidariaAnthozoa/Octocorallia</v>
          </cell>
          <cell r="I330" t="str">
            <v>epibenthos</v>
          </cell>
          <cell r="J330" t="str">
            <v>epibenthos</v>
          </cell>
          <cell r="K330" t="str">
            <v>macrobenthos</v>
          </cell>
          <cell r="L330" t="str">
            <v>macrobenthos</v>
          </cell>
          <cell r="M330" t="str">
            <v>macrobenthos</v>
          </cell>
          <cell r="N330" t="str">
            <v>macrobenthos</v>
          </cell>
          <cell r="O330" t="str">
            <v>Filter feeder</v>
          </cell>
          <cell r="P330" t="str">
            <v>BF</v>
          </cell>
        </row>
        <row r="331">
          <cell r="C331" t="str">
            <v>Coral</v>
          </cell>
          <cell r="D331" t="str">
            <v>Cnidaria</v>
          </cell>
          <cell r="E331" t="str">
            <v>Anthozoa/Octocorallia</v>
          </cell>
          <cell r="F331">
            <v>0</v>
          </cell>
          <cell r="G331" t="str">
            <v>CnidariaAnthozoa/Octocorallia</v>
          </cell>
          <cell r="I331" t="str">
            <v>epibenthos</v>
          </cell>
          <cell r="J331" t="str">
            <v>epibenthos</v>
          </cell>
          <cell r="K331" t="str">
            <v>macrobenthos</v>
          </cell>
          <cell r="L331" t="str">
            <v>macrobenthos</v>
          </cell>
          <cell r="M331" t="str">
            <v>macrobenthos</v>
          </cell>
          <cell r="N331" t="str">
            <v>macrobenthos</v>
          </cell>
          <cell r="O331" t="str">
            <v>Filter feeder</v>
          </cell>
          <cell r="P331" t="str">
            <v>BF</v>
          </cell>
        </row>
        <row r="332">
          <cell r="C332" t="str">
            <v>Coral</v>
          </cell>
          <cell r="D332" t="str">
            <v>Cnidaria</v>
          </cell>
          <cell r="E332" t="str">
            <v>Anthozoa/Octocorallia</v>
          </cell>
          <cell r="F332">
            <v>0</v>
          </cell>
          <cell r="G332" t="str">
            <v>CnidariaAnthozoa/Octocorallia</v>
          </cell>
          <cell r="H332" t="str">
            <v>benthic invertebrate</v>
          </cell>
          <cell r="I332" t="str">
            <v>epibenthos</v>
          </cell>
          <cell r="J332" t="str">
            <v>epibenthos</v>
          </cell>
          <cell r="K332" t="str">
            <v>macrobenthos</v>
          </cell>
          <cell r="L332" t="str">
            <v>macrobenthos</v>
          </cell>
          <cell r="M332" t="str">
            <v>macrobenthos</v>
          </cell>
          <cell r="N332" t="str">
            <v>macrobenthos</v>
          </cell>
          <cell r="O332" t="str">
            <v>Filter feeder</v>
          </cell>
          <cell r="P332" t="str">
            <v>BF</v>
          </cell>
        </row>
        <row r="333">
          <cell r="C333" t="str">
            <v>Coral (hard)</v>
          </cell>
          <cell r="D333" t="str">
            <v>Cnidaria</v>
          </cell>
          <cell r="E333" t="str">
            <v>Anthozoa/Octocorallia</v>
          </cell>
          <cell r="F333">
            <v>0</v>
          </cell>
          <cell r="G333" t="str">
            <v>CnidariaAnthozoa/Octocorallia</v>
          </cell>
          <cell r="H333" t="str">
            <v>benthic invertebrate</v>
          </cell>
          <cell r="I333" t="str">
            <v>epibenthos</v>
          </cell>
          <cell r="J333" t="str">
            <v>epibenthos</v>
          </cell>
          <cell r="K333" t="str">
            <v>macrobenthos</v>
          </cell>
          <cell r="L333" t="str">
            <v>macrobenthos</v>
          </cell>
          <cell r="M333" t="str">
            <v>macrobenthos</v>
          </cell>
          <cell r="N333" t="str">
            <v>macrobenthos</v>
          </cell>
          <cell r="O333" t="str">
            <v>Filter feeder</v>
          </cell>
          <cell r="P333" t="str">
            <v>BF</v>
          </cell>
        </row>
        <row r="334">
          <cell r="C334" t="str">
            <v>Octocorallia 1 remains</v>
          </cell>
          <cell r="D334" t="str">
            <v>Cnidaria</v>
          </cell>
          <cell r="E334" t="str">
            <v>Anthozoa/Octocorallia</v>
          </cell>
          <cell r="F334">
            <v>0</v>
          </cell>
          <cell r="G334" t="str">
            <v>CnidariaAnthozoa/Octocorallia</v>
          </cell>
          <cell r="H334" t="str">
            <v>benthic invertebrate</v>
          </cell>
          <cell r="I334" t="str">
            <v>epibenthos</v>
          </cell>
          <cell r="J334" t="str">
            <v>epibenthos</v>
          </cell>
          <cell r="K334" t="str">
            <v>macrobenthos</v>
          </cell>
          <cell r="L334" t="str">
            <v>macrobenthos</v>
          </cell>
          <cell r="M334" t="str">
            <v>macrobenthos</v>
          </cell>
          <cell r="N334" t="str">
            <v>macrobenthos</v>
          </cell>
          <cell r="O334" t="str">
            <v>Filter feeder</v>
          </cell>
          <cell r="P334" t="str">
            <v>BF</v>
          </cell>
        </row>
        <row r="335">
          <cell r="C335" t="str">
            <v>Octocorallia 2</v>
          </cell>
          <cell r="D335" t="str">
            <v>Cnidaria</v>
          </cell>
          <cell r="E335" t="str">
            <v>Anthozoa/Octocorallia</v>
          </cell>
          <cell r="F335">
            <v>0</v>
          </cell>
          <cell r="G335" t="str">
            <v>CnidariaAnthozoa/Octocorallia</v>
          </cell>
          <cell r="H335" t="str">
            <v>benthic invertebrate</v>
          </cell>
          <cell r="I335" t="str">
            <v>epibenthos</v>
          </cell>
          <cell r="J335" t="str">
            <v>epibenthos</v>
          </cell>
          <cell r="K335" t="str">
            <v>macrobenthos</v>
          </cell>
          <cell r="L335" t="str">
            <v>macrobenthos</v>
          </cell>
          <cell r="M335" t="str">
            <v>macrobenthos</v>
          </cell>
          <cell r="N335" t="str">
            <v>macrobenthos</v>
          </cell>
          <cell r="O335" t="str">
            <v>Filter feeder</v>
          </cell>
          <cell r="P335" t="str">
            <v>BF</v>
          </cell>
        </row>
        <row r="336">
          <cell r="C336" t="str">
            <v>Order Alcyonacea - undifferentiated</v>
          </cell>
          <cell r="D336" t="str">
            <v>Cnidaria</v>
          </cell>
          <cell r="E336" t="str">
            <v>Anthozoa</v>
          </cell>
          <cell r="F336" t="str">
            <v xml:space="preserve">  --  </v>
          </cell>
          <cell r="J336">
            <v>0</v>
          </cell>
          <cell r="K336">
            <v>0</v>
          </cell>
          <cell r="L336">
            <v>0</v>
          </cell>
          <cell r="M336">
            <v>0</v>
          </cell>
          <cell r="O336" t="str">
            <v>Filter feeder</v>
          </cell>
          <cell r="P336" t="str">
            <v>BF</v>
          </cell>
        </row>
        <row r="337">
          <cell r="C337" t="str">
            <v>Acanthogorgia spp.</v>
          </cell>
          <cell r="D337" t="str">
            <v>Cnidaria</v>
          </cell>
          <cell r="E337" t="str">
            <v>Anthozoa</v>
          </cell>
          <cell r="F337" t="str">
            <v>Acanthogorgiidae</v>
          </cell>
          <cell r="J337">
            <v>0</v>
          </cell>
          <cell r="K337">
            <v>0</v>
          </cell>
          <cell r="L337">
            <v>0</v>
          </cell>
          <cell r="M337">
            <v>0</v>
          </cell>
          <cell r="O337" t="str">
            <v>Filter feeder</v>
          </cell>
          <cell r="P337" t="str">
            <v>BF</v>
          </cell>
        </row>
        <row r="338">
          <cell r="C338" t="str">
            <v>Alcyonacea</v>
          </cell>
          <cell r="D338" t="str">
            <v>Cnidaria</v>
          </cell>
          <cell r="E338" t="str">
            <v>Anthozoa/Octocorallia</v>
          </cell>
          <cell r="F338" t="str">
            <v>Alcyonacea</v>
          </cell>
          <cell r="G338" t="str">
            <v>CnidariaAnthozoa/OctocoralliaAlcyonacea</v>
          </cell>
          <cell r="H338" t="str">
            <v>benthic invertebrate</v>
          </cell>
          <cell r="I338" t="str">
            <v>epibenthos</v>
          </cell>
          <cell r="J338" t="str">
            <v>epibenthos</v>
          </cell>
          <cell r="K338" t="str">
            <v>macrobenthos</v>
          </cell>
          <cell r="L338" t="str">
            <v>macrobenthos</v>
          </cell>
          <cell r="M338" t="str">
            <v>macrobenthos</v>
          </cell>
          <cell r="N338" t="str">
            <v>macrobenthos</v>
          </cell>
          <cell r="O338" t="str">
            <v>Filter feeder</v>
          </cell>
          <cell r="P338" t="str">
            <v>BF</v>
          </cell>
        </row>
        <row r="339">
          <cell r="C339" t="str">
            <v>Alcyonacea remains</v>
          </cell>
          <cell r="D339" t="str">
            <v>Cnidaria</v>
          </cell>
          <cell r="E339" t="str">
            <v>Anthozoa/Octocorallia</v>
          </cell>
          <cell r="F339" t="str">
            <v>Alcyonacea</v>
          </cell>
          <cell r="G339" t="str">
            <v>CnidariaAnthozoa/OctocoralliaAlcyonacea</v>
          </cell>
          <cell r="H339" t="str">
            <v>benthic invertebrate</v>
          </cell>
          <cell r="I339" t="str">
            <v>epibenthos</v>
          </cell>
          <cell r="J339" t="str">
            <v>epibenthos</v>
          </cell>
          <cell r="K339" t="str">
            <v>macrobenthos</v>
          </cell>
          <cell r="L339" t="str">
            <v>macrobenthos</v>
          </cell>
          <cell r="M339" t="str">
            <v>macrobenthos</v>
          </cell>
          <cell r="N339" t="str">
            <v>macrobenthos</v>
          </cell>
          <cell r="O339" t="str">
            <v>Filter feeder</v>
          </cell>
          <cell r="P339" t="str">
            <v>BF</v>
          </cell>
        </row>
        <row r="340">
          <cell r="C340" t="str">
            <v>Coral (soft)</v>
          </cell>
          <cell r="D340" t="str">
            <v>Cnidaria</v>
          </cell>
          <cell r="E340" t="str">
            <v>Anthozoa/Octocorallia</v>
          </cell>
          <cell r="F340" t="str">
            <v>Alcyonacea//Alcyoniidae</v>
          </cell>
          <cell r="G340" t="str">
            <v>CnidariaAnthozoa/OctocoralliaAlcyonacea//Alcyoniidae</v>
          </cell>
          <cell r="H340" t="str">
            <v>benthic invertebrate</v>
          </cell>
          <cell r="I340" t="str">
            <v>epibenthos</v>
          </cell>
          <cell r="J340" t="str">
            <v>epibenthos</v>
          </cell>
          <cell r="K340" t="str">
            <v>macrobenthos</v>
          </cell>
          <cell r="L340" t="str">
            <v>macrobenthos</v>
          </cell>
          <cell r="M340" t="str">
            <v>macrobenthos</v>
          </cell>
          <cell r="N340" t="str">
            <v>macrobenthos</v>
          </cell>
          <cell r="O340" t="str">
            <v>Filter feeder</v>
          </cell>
          <cell r="P340" t="str">
            <v>BF</v>
          </cell>
        </row>
        <row r="341">
          <cell r="C341" t="str">
            <v>soft coral</v>
          </cell>
          <cell r="D341" t="str">
            <v>Cnidaria</v>
          </cell>
          <cell r="E341" t="str">
            <v>Anthozoa/Octocorallia</v>
          </cell>
          <cell r="F341" t="str">
            <v>Alcyonacea//Alcyoniidae</v>
          </cell>
          <cell r="G341" t="str">
            <v>CnidariaAnthozoa/OctocoralliaAlcyonacea//Alcyoniidae</v>
          </cell>
          <cell r="K341" t="str">
            <v>macrobenthos</v>
          </cell>
          <cell r="L341" t="str">
            <v>macrobenthos</v>
          </cell>
          <cell r="M341" t="str">
            <v>macrobenthos</v>
          </cell>
          <cell r="N341" t="str">
            <v>macrobenthos</v>
          </cell>
          <cell r="O341" t="str">
            <v>Filter feeder</v>
          </cell>
          <cell r="P341" t="str">
            <v>BF</v>
          </cell>
        </row>
        <row r="342">
          <cell r="C342" t="str">
            <v>Trachythela n. sp. A</v>
          </cell>
          <cell r="D342" t="str">
            <v>Cnidaria</v>
          </cell>
          <cell r="E342" t="str">
            <v>Anthozoa</v>
          </cell>
          <cell r="F342" t="str">
            <v>Anthothelidae</v>
          </cell>
          <cell r="J342">
            <v>0</v>
          </cell>
          <cell r="K342">
            <v>0</v>
          </cell>
          <cell r="L342">
            <v>0</v>
          </cell>
          <cell r="M342">
            <v>0</v>
          </cell>
          <cell r="O342" t="str">
            <v>Filter feeder</v>
          </cell>
          <cell r="P342" t="str">
            <v>BF</v>
          </cell>
        </row>
        <row r="343">
          <cell r="C343" t="str">
            <v>Victorgorgia n. sp. B</v>
          </cell>
          <cell r="D343" t="str">
            <v>Cnidaria</v>
          </cell>
          <cell r="E343" t="str">
            <v>Anthozoa</v>
          </cell>
          <cell r="F343" t="str">
            <v>Anthothelidae</v>
          </cell>
          <cell r="J343">
            <v>0</v>
          </cell>
          <cell r="K343">
            <v>0</v>
          </cell>
          <cell r="L343">
            <v>0</v>
          </cell>
          <cell r="M343">
            <v>0</v>
          </cell>
          <cell r="O343" t="str">
            <v>Filter feeder</v>
          </cell>
          <cell r="P343" t="str">
            <v>BF</v>
          </cell>
        </row>
        <row r="344">
          <cell r="C344" t="str">
            <v>Radicipes  sp. D</v>
          </cell>
          <cell r="D344" t="str">
            <v>Cnidaria</v>
          </cell>
          <cell r="E344" t="str">
            <v>Anthozoa</v>
          </cell>
          <cell r="F344" t="str">
            <v>Chrysogorgiidae</v>
          </cell>
          <cell r="J344">
            <v>0</v>
          </cell>
          <cell r="K344">
            <v>0</v>
          </cell>
          <cell r="L344">
            <v>0</v>
          </cell>
          <cell r="M344">
            <v>0</v>
          </cell>
          <cell r="O344" t="str">
            <v>Filter feeder</v>
          </cell>
          <cell r="P344" t="str">
            <v>BF</v>
          </cell>
        </row>
        <row r="345">
          <cell r="C345" t="str">
            <v>Chrysogorgia spp.</v>
          </cell>
          <cell r="D345" t="str">
            <v>Cnidaria</v>
          </cell>
          <cell r="E345" t="str">
            <v>Anthozoa</v>
          </cell>
          <cell r="F345" t="str">
            <v>Chrysogorgiidae</v>
          </cell>
          <cell r="J345">
            <v>0</v>
          </cell>
          <cell r="K345">
            <v>0</v>
          </cell>
          <cell r="L345">
            <v>0</v>
          </cell>
          <cell r="M345">
            <v>0</v>
          </cell>
          <cell r="O345" t="str">
            <v>Filter feeder</v>
          </cell>
          <cell r="P345" t="str">
            <v>BF</v>
          </cell>
        </row>
        <row r="346">
          <cell r="C346" t="str">
            <v>Clavulariidae n.gen. H n.sp. A</v>
          </cell>
          <cell r="D346" t="str">
            <v>Cnidaria</v>
          </cell>
          <cell r="E346" t="str">
            <v>Anthozoa</v>
          </cell>
          <cell r="F346" t="str">
            <v>Clavulariidae</v>
          </cell>
          <cell r="J346">
            <v>0</v>
          </cell>
          <cell r="K346">
            <v>0</v>
          </cell>
          <cell r="L346">
            <v>0</v>
          </cell>
          <cell r="M346">
            <v>0</v>
          </cell>
          <cell r="O346" t="str">
            <v>Filter feeder</v>
          </cell>
          <cell r="P346" t="str">
            <v>BF</v>
          </cell>
        </row>
        <row r="347">
          <cell r="C347" t="str">
            <v>Hemicorallium n. sp. A</v>
          </cell>
          <cell r="D347" t="str">
            <v>Cnidaria</v>
          </cell>
          <cell r="E347" t="str">
            <v>Anthozoa</v>
          </cell>
          <cell r="F347" t="str">
            <v>Coralliidae</v>
          </cell>
          <cell r="J347">
            <v>0</v>
          </cell>
          <cell r="K347">
            <v>0</v>
          </cell>
          <cell r="L347">
            <v>0</v>
          </cell>
          <cell r="M347">
            <v>0</v>
          </cell>
          <cell r="O347" t="str">
            <v>Filter feeder</v>
          </cell>
          <cell r="P347" t="str">
            <v>BF</v>
          </cell>
        </row>
        <row r="348">
          <cell r="C348" t="str">
            <v>Isididae - undifferentiated</v>
          </cell>
          <cell r="D348" t="str">
            <v>Cnidaria</v>
          </cell>
          <cell r="E348" t="str">
            <v>Anthozoa</v>
          </cell>
          <cell r="F348" t="str">
            <v>Isididae</v>
          </cell>
          <cell r="J348">
            <v>0</v>
          </cell>
          <cell r="K348">
            <v>0</v>
          </cell>
          <cell r="L348">
            <v>0</v>
          </cell>
          <cell r="M348">
            <v>0</v>
          </cell>
          <cell r="O348" t="str">
            <v>Filter feeder</v>
          </cell>
          <cell r="P348" t="str">
            <v>BF</v>
          </cell>
        </row>
        <row r="349">
          <cell r="C349" t="str">
            <v>Eknomisis n. sp. A</v>
          </cell>
          <cell r="D349" t="str">
            <v>Cnidaria</v>
          </cell>
          <cell r="E349" t="str">
            <v>Anthozoa</v>
          </cell>
          <cell r="F349" t="str">
            <v>Isididae</v>
          </cell>
          <cell r="J349">
            <v>0</v>
          </cell>
          <cell r="K349">
            <v>0</v>
          </cell>
          <cell r="L349">
            <v>0</v>
          </cell>
          <cell r="M349">
            <v>0</v>
          </cell>
          <cell r="O349" t="str">
            <v>Filter feeder</v>
          </cell>
          <cell r="P349" t="str">
            <v>BF</v>
          </cell>
        </row>
        <row r="350">
          <cell r="C350" t="str">
            <v>Lepidisis spp.</v>
          </cell>
          <cell r="D350" t="str">
            <v>Cnidaria</v>
          </cell>
          <cell r="E350" t="str">
            <v>Anthozoa</v>
          </cell>
          <cell r="F350" t="str">
            <v>Isididae</v>
          </cell>
          <cell r="J350">
            <v>0</v>
          </cell>
          <cell r="K350">
            <v>0</v>
          </cell>
          <cell r="L350">
            <v>0</v>
          </cell>
          <cell r="M350">
            <v>0</v>
          </cell>
          <cell r="O350" t="str">
            <v>Filter feeder</v>
          </cell>
          <cell r="P350" t="str">
            <v>BF</v>
          </cell>
        </row>
        <row r="351">
          <cell r="C351" t="str">
            <v>Drifa portlandensis</v>
          </cell>
          <cell r="D351" t="str">
            <v>Cnidaria</v>
          </cell>
          <cell r="E351" t="str">
            <v>Anthozoa</v>
          </cell>
          <cell r="F351" t="str">
            <v>Nephtheidae</v>
          </cell>
          <cell r="J351">
            <v>0</v>
          </cell>
          <cell r="K351">
            <v>0</v>
          </cell>
          <cell r="L351">
            <v>0</v>
          </cell>
          <cell r="M351">
            <v>0</v>
          </cell>
          <cell r="O351" t="str">
            <v>Filter feeder</v>
          </cell>
          <cell r="P351" t="str">
            <v>BF</v>
          </cell>
        </row>
        <row r="352">
          <cell r="C352" t="str">
            <v>Dendronephthya cf. waitei</v>
          </cell>
          <cell r="D352" t="str">
            <v>Cnidaria</v>
          </cell>
          <cell r="E352" t="str">
            <v>Anthozoa</v>
          </cell>
          <cell r="F352" t="str">
            <v>Nephtheidae</v>
          </cell>
          <cell r="J352">
            <v>0</v>
          </cell>
          <cell r="K352">
            <v>0</v>
          </cell>
          <cell r="L352">
            <v>0</v>
          </cell>
          <cell r="M352">
            <v>0</v>
          </cell>
          <cell r="O352" t="str">
            <v>Filter feeder</v>
          </cell>
          <cell r="P352" t="str">
            <v>BF</v>
          </cell>
        </row>
        <row r="353">
          <cell r="C353" t="str">
            <v>Paragorgia n. sp. E</v>
          </cell>
          <cell r="D353" t="str">
            <v>Cnidaria</v>
          </cell>
          <cell r="E353" t="str">
            <v>Anthozoa</v>
          </cell>
          <cell r="F353" t="str">
            <v>Paragorgiidae</v>
          </cell>
          <cell r="J353">
            <v>0</v>
          </cell>
          <cell r="K353">
            <v>0</v>
          </cell>
          <cell r="L353">
            <v>0</v>
          </cell>
          <cell r="M353">
            <v>0</v>
          </cell>
          <cell r="O353" t="str">
            <v>Filter feeder</v>
          </cell>
          <cell r="P353" t="str">
            <v>BF</v>
          </cell>
        </row>
        <row r="354">
          <cell r="C354" t="str">
            <v>Primnoidae</v>
          </cell>
          <cell r="D354" t="str">
            <v>Cnidaria</v>
          </cell>
          <cell r="E354" t="str">
            <v>Anthozoa</v>
          </cell>
          <cell r="F354" t="str">
            <v>//Primnoidae</v>
          </cell>
          <cell r="G354" t="str">
            <v>CnidariaAnthozoa//Primnoidae</v>
          </cell>
          <cell r="H354" t="str">
            <v>benthic invertebrate</v>
          </cell>
          <cell r="I354" t="str">
            <v>epibenthos</v>
          </cell>
          <cell r="J354" t="str">
            <v>epibenthos</v>
          </cell>
          <cell r="K354" t="str">
            <v>macrobenthos</v>
          </cell>
          <cell r="L354" t="str">
            <v>macrobenthos</v>
          </cell>
          <cell r="M354" t="str">
            <v>macrobenthos</v>
          </cell>
          <cell r="N354" t="str">
            <v>macrobenthos</v>
          </cell>
          <cell r="O354" t="str">
            <v>Filter feeder</v>
          </cell>
          <cell r="P354" t="str">
            <v>BF</v>
          </cell>
        </row>
        <row r="355">
          <cell r="C355" t="str">
            <v>Callogorgia flabellum</v>
          </cell>
          <cell r="D355" t="str">
            <v>Cnidaria</v>
          </cell>
          <cell r="E355" t="str">
            <v>Anthozoa</v>
          </cell>
          <cell r="F355" t="str">
            <v>Primnoidae</v>
          </cell>
          <cell r="J355">
            <v>0</v>
          </cell>
          <cell r="K355">
            <v>0</v>
          </cell>
          <cell r="L355">
            <v>0</v>
          </cell>
          <cell r="M355">
            <v>0</v>
          </cell>
          <cell r="O355" t="str">
            <v>Filter feeder</v>
          </cell>
          <cell r="P355" t="str">
            <v>BF</v>
          </cell>
        </row>
        <row r="356">
          <cell r="C356" t="str">
            <v>Pseudoplumarella australis</v>
          </cell>
          <cell r="O356" t="str">
            <v>Filter feeder</v>
          </cell>
          <cell r="P356" t="str">
            <v>BF</v>
          </cell>
        </row>
        <row r="357">
          <cell r="C357" t="str">
            <v>Pseudoplumarella australis</v>
          </cell>
          <cell r="D357" t="str">
            <v>Cnidaria</v>
          </cell>
          <cell r="E357" t="str">
            <v>Anthozoa</v>
          </cell>
          <cell r="F357" t="str">
            <v>Primnoidae</v>
          </cell>
          <cell r="J357">
            <v>0</v>
          </cell>
          <cell r="K357">
            <v>0</v>
          </cell>
          <cell r="L357">
            <v>0</v>
          </cell>
          <cell r="M357">
            <v>0</v>
          </cell>
          <cell r="O357" t="str">
            <v>Filter feeder</v>
          </cell>
          <cell r="P357" t="str">
            <v>BF</v>
          </cell>
        </row>
        <row r="358">
          <cell r="C358" t="str">
            <v>Parastenella n. sp. C</v>
          </cell>
          <cell r="D358" t="str">
            <v>Cnidaria</v>
          </cell>
          <cell r="E358" t="str">
            <v>Anthozoa</v>
          </cell>
          <cell r="F358" t="str">
            <v>Primnoidae</v>
          </cell>
          <cell r="J358">
            <v>0</v>
          </cell>
          <cell r="K358">
            <v>0</v>
          </cell>
          <cell r="L358">
            <v>0</v>
          </cell>
          <cell r="M358">
            <v>0</v>
          </cell>
          <cell r="O358" t="str">
            <v>Filter feeder</v>
          </cell>
          <cell r="P358" t="str">
            <v>BF</v>
          </cell>
        </row>
        <row r="359">
          <cell r="C359" t="str">
            <v>Narella sp. H</v>
          </cell>
          <cell r="D359" t="str">
            <v>Cnidaria</v>
          </cell>
          <cell r="E359" t="str">
            <v>Anthozoa</v>
          </cell>
          <cell r="F359" t="str">
            <v>Primnoidae</v>
          </cell>
          <cell r="J359">
            <v>0</v>
          </cell>
          <cell r="K359">
            <v>0</v>
          </cell>
          <cell r="L359">
            <v>0</v>
          </cell>
          <cell r="M359">
            <v>0</v>
          </cell>
          <cell r="O359" t="str">
            <v>Filter feeder</v>
          </cell>
          <cell r="P359" t="str">
            <v>BF</v>
          </cell>
        </row>
        <row r="360">
          <cell r="C360" t="str">
            <v>Calyptrophora cf. antilla</v>
          </cell>
          <cell r="D360" t="str">
            <v>Cnidaria</v>
          </cell>
          <cell r="E360" t="str">
            <v>Anthozoa</v>
          </cell>
          <cell r="F360" t="str">
            <v>Primnoidae</v>
          </cell>
          <cell r="J360">
            <v>0</v>
          </cell>
          <cell r="K360">
            <v>0</v>
          </cell>
          <cell r="L360">
            <v>0</v>
          </cell>
          <cell r="M360">
            <v>0</v>
          </cell>
          <cell r="O360" t="str">
            <v>Filter feeder</v>
          </cell>
          <cell r="P360" t="str">
            <v>BF</v>
          </cell>
        </row>
        <row r="361">
          <cell r="C361" t="str">
            <v>Order Pennatulacea - undifferentiated</v>
          </cell>
          <cell r="D361" t="str">
            <v>Cnidaria</v>
          </cell>
          <cell r="E361" t="str">
            <v>Anthozoa</v>
          </cell>
          <cell r="F361" t="str">
            <v xml:space="preserve">  --  </v>
          </cell>
          <cell r="J361">
            <v>0</v>
          </cell>
          <cell r="K361">
            <v>0</v>
          </cell>
          <cell r="L361">
            <v>0</v>
          </cell>
          <cell r="M361">
            <v>0</v>
          </cell>
          <cell r="O361" t="str">
            <v>Filter feeder</v>
          </cell>
          <cell r="P361" t="str">
            <v>BF</v>
          </cell>
        </row>
        <row r="362">
          <cell r="C362" t="str">
            <v>Anthoptilum grandiflorum</v>
          </cell>
          <cell r="D362" t="str">
            <v>Cnidaria</v>
          </cell>
          <cell r="E362" t="str">
            <v>Anthozoa</v>
          </cell>
          <cell r="F362" t="str">
            <v>Anthoptilidae</v>
          </cell>
          <cell r="J362">
            <v>0</v>
          </cell>
          <cell r="K362">
            <v>0</v>
          </cell>
          <cell r="L362">
            <v>0</v>
          </cell>
          <cell r="M362">
            <v>0</v>
          </cell>
          <cell r="O362" t="str">
            <v>Filter feeder</v>
          </cell>
          <cell r="P362" t="str">
            <v>BF</v>
          </cell>
        </row>
        <row r="363">
          <cell r="C363" t="str">
            <v>Anthoptilum murrayi</v>
          </cell>
          <cell r="D363" t="str">
            <v>Cnidaria</v>
          </cell>
          <cell r="E363" t="str">
            <v>Anthozoa</v>
          </cell>
          <cell r="F363" t="str">
            <v>Anthoptilidae</v>
          </cell>
          <cell r="J363">
            <v>0</v>
          </cell>
          <cell r="K363">
            <v>0</v>
          </cell>
          <cell r="L363">
            <v>0</v>
          </cell>
          <cell r="M363">
            <v>0</v>
          </cell>
          <cell r="O363" t="str">
            <v>Filter feeder</v>
          </cell>
          <cell r="P363" t="str">
            <v>BF</v>
          </cell>
        </row>
        <row r="364">
          <cell r="C364" t="str">
            <v>Anthoptilum ?cf kuekenthali</v>
          </cell>
          <cell r="D364" t="str">
            <v>Cnidaria</v>
          </cell>
          <cell r="E364" t="str">
            <v>Anthozoa</v>
          </cell>
          <cell r="F364" t="str">
            <v>Anthoptilidae</v>
          </cell>
          <cell r="J364">
            <v>0</v>
          </cell>
          <cell r="K364">
            <v>0</v>
          </cell>
          <cell r="L364">
            <v>0</v>
          </cell>
          <cell r="M364">
            <v>0</v>
          </cell>
          <cell r="O364" t="str">
            <v>Filter feeder</v>
          </cell>
          <cell r="P364" t="str">
            <v>BF</v>
          </cell>
        </row>
        <row r="365">
          <cell r="C365" t="str">
            <v>Anthoptilum spp.</v>
          </cell>
          <cell r="D365" t="str">
            <v>Cnidaria</v>
          </cell>
          <cell r="E365" t="str">
            <v>Anthozoa</v>
          </cell>
          <cell r="F365" t="str">
            <v>Anthoptilidae</v>
          </cell>
          <cell r="J365">
            <v>0</v>
          </cell>
          <cell r="K365">
            <v>0</v>
          </cell>
          <cell r="L365">
            <v>0</v>
          </cell>
          <cell r="M365">
            <v>0</v>
          </cell>
          <cell r="O365" t="str">
            <v>Filter feeder</v>
          </cell>
          <cell r="P365" t="str">
            <v>BF</v>
          </cell>
        </row>
        <row r="366">
          <cell r="C366" t="str">
            <v>Sclerobelemnon burgeri</v>
          </cell>
          <cell r="D366" t="str">
            <v>Cnidaria</v>
          </cell>
          <cell r="E366" t="str">
            <v>Anthozoa</v>
          </cell>
          <cell r="F366" t="str">
            <v>Kophobelemnidae</v>
          </cell>
          <cell r="J366">
            <v>0</v>
          </cell>
          <cell r="K366">
            <v>0</v>
          </cell>
          <cell r="L366">
            <v>0</v>
          </cell>
          <cell r="M366">
            <v>0</v>
          </cell>
          <cell r="O366" t="str">
            <v>Filter feeder</v>
          </cell>
          <cell r="P366" t="str">
            <v>BF</v>
          </cell>
        </row>
        <row r="367">
          <cell r="C367" t="str">
            <v>Umbellula lindahli</v>
          </cell>
          <cell r="D367" t="str">
            <v>Cnidaria</v>
          </cell>
          <cell r="E367" t="str">
            <v>Anthozoa</v>
          </cell>
          <cell r="F367" t="str">
            <v>Umbellulidae</v>
          </cell>
          <cell r="J367">
            <v>0</v>
          </cell>
          <cell r="K367">
            <v>0</v>
          </cell>
          <cell r="L367">
            <v>0</v>
          </cell>
          <cell r="M367">
            <v>0</v>
          </cell>
          <cell r="O367" t="str">
            <v>Filter feeder</v>
          </cell>
          <cell r="P367" t="str">
            <v>BF</v>
          </cell>
        </row>
        <row r="368">
          <cell r="C368" t="str">
            <v>Umbellula pellucida</v>
          </cell>
          <cell r="D368" t="str">
            <v>Cnidaria</v>
          </cell>
          <cell r="E368" t="str">
            <v>Anthozoa</v>
          </cell>
          <cell r="F368" t="str">
            <v>Umbellulidae</v>
          </cell>
          <cell r="J368">
            <v>0</v>
          </cell>
          <cell r="K368">
            <v>0</v>
          </cell>
          <cell r="L368">
            <v>0</v>
          </cell>
          <cell r="M368">
            <v>0</v>
          </cell>
          <cell r="O368" t="str">
            <v>Filter feeder</v>
          </cell>
          <cell r="P368" t="str">
            <v>BF</v>
          </cell>
        </row>
        <row r="369">
          <cell r="C369" t="str">
            <v>Umbellula cf. lindahli</v>
          </cell>
          <cell r="D369" t="str">
            <v>Cnidaria</v>
          </cell>
          <cell r="E369" t="str">
            <v>Anthozoa</v>
          </cell>
          <cell r="F369" t="str">
            <v>Umbellulidae</v>
          </cell>
          <cell r="J369">
            <v>0</v>
          </cell>
          <cell r="K369">
            <v>0</v>
          </cell>
          <cell r="L369">
            <v>0</v>
          </cell>
          <cell r="M369">
            <v>0</v>
          </cell>
          <cell r="O369" t="str">
            <v>Filter feeder</v>
          </cell>
          <cell r="P369" t="str">
            <v>BF</v>
          </cell>
        </row>
        <row r="370">
          <cell r="C370" t="str">
            <v>Umbellula cf. pellucida</v>
          </cell>
          <cell r="D370" t="str">
            <v>Cnidaria</v>
          </cell>
          <cell r="E370" t="str">
            <v>Anthozoa</v>
          </cell>
          <cell r="F370" t="str">
            <v>Umbellulidae</v>
          </cell>
          <cell r="J370">
            <v>0</v>
          </cell>
          <cell r="K370">
            <v>0</v>
          </cell>
          <cell r="L370">
            <v>0</v>
          </cell>
          <cell r="M370">
            <v>0</v>
          </cell>
          <cell r="O370" t="str">
            <v>Filter feeder</v>
          </cell>
          <cell r="P370" t="str">
            <v>BF</v>
          </cell>
        </row>
        <row r="371">
          <cell r="C371" t="str">
            <v>Umbellula spp.</v>
          </cell>
          <cell r="D371" t="str">
            <v>Cnidaria</v>
          </cell>
          <cell r="E371" t="str">
            <v>Anthozoa</v>
          </cell>
          <cell r="F371" t="str">
            <v>Umbellulidae</v>
          </cell>
          <cell r="J371">
            <v>0</v>
          </cell>
          <cell r="K371">
            <v>0</v>
          </cell>
          <cell r="L371">
            <v>0</v>
          </cell>
          <cell r="M371">
            <v>0</v>
          </cell>
          <cell r="O371" t="str">
            <v>Filter feeder</v>
          </cell>
          <cell r="P371" t="str">
            <v>BF</v>
          </cell>
        </row>
        <row r="372">
          <cell r="C372" t="str">
            <v>Distichoptilum gracile</v>
          </cell>
          <cell r="D372" t="str">
            <v>Cnidaria</v>
          </cell>
          <cell r="E372" t="str">
            <v>Anthozoa</v>
          </cell>
          <cell r="F372" t="str">
            <v>Protoptilidae</v>
          </cell>
          <cell r="J372">
            <v>0</v>
          </cell>
          <cell r="K372">
            <v>0</v>
          </cell>
          <cell r="L372">
            <v>0</v>
          </cell>
          <cell r="M372">
            <v>0</v>
          </cell>
          <cell r="O372" t="str">
            <v>Filter feeder</v>
          </cell>
          <cell r="P372" t="str">
            <v>BF</v>
          </cell>
        </row>
        <row r="373">
          <cell r="C373" t="str">
            <v>Protoptilum spp.</v>
          </cell>
          <cell r="D373" t="str">
            <v>Cnidaria</v>
          </cell>
          <cell r="E373" t="str">
            <v>Anthozoa</v>
          </cell>
          <cell r="F373" t="str">
            <v>Protoptilidae</v>
          </cell>
          <cell r="J373">
            <v>0</v>
          </cell>
          <cell r="K373">
            <v>0</v>
          </cell>
          <cell r="L373">
            <v>0</v>
          </cell>
          <cell r="M373">
            <v>0</v>
          </cell>
          <cell r="O373" t="str">
            <v>Filter feeder</v>
          </cell>
          <cell r="P373" t="str">
            <v>BF</v>
          </cell>
        </row>
        <row r="374">
          <cell r="C374" t="str">
            <v>Pennatula indica</v>
          </cell>
          <cell r="D374" t="str">
            <v>Cnidaria</v>
          </cell>
          <cell r="E374" t="str">
            <v>Anthozoa</v>
          </cell>
          <cell r="F374" t="str">
            <v>Pennatulidae</v>
          </cell>
          <cell r="J374">
            <v>0</v>
          </cell>
          <cell r="K374">
            <v>0</v>
          </cell>
          <cell r="L374">
            <v>0</v>
          </cell>
          <cell r="M374">
            <v>0</v>
          </cell>
          <cell r="O374" t="str">
            <v>Filter feeder</v>
          </cell>
          <cell r="P374" t="str">
            <v>BF</v>
          </cell>
        </row>
        <row r="375">
          <cell r="C375" t="str">
            <v>Pennatula cf. inflata</v>
          </cell>
          <cell r="D375" t="str">
            <v>Cnidaria</v>
          </cell>
          <cell r="E375" t="str">
            <v>Anthozoa</v>
          </cell>
          <cell r="F375" t="str">
            <v>Pennatulidae</v>
          </cell>
          <cell r="J375">
            <v>0</v>
          </cell>
          <cell r="K375">
            <v>0</v>
          </cell>
          <cell r="L375">
            <v>0</v>
          </cell>
          <cell r="M375">
            <v>0</v>
          </cell>
          <cell r="O375" t="str">
            <v>Filter feeder</v>
          </cell>
          <cell r="P375" t="str">
            <v>BF</v>
          </cell>
        </row>
        <row r="376">
          <cell r="C376" t="str">
            <v>Pennatula spp.</v>
          </cell>
          <cell r="D376" t="str">
            <v>Cnidaria</v>
          </cell>
          <cell r="E376" t="str">
            <v>Anthozoa</v>
          </cell>
          <cell r="F376" t="str">
            <v>Pennatulidae</v>
          </cell>
          <cell r="J376">
            <v>0</v>
          </cell>
          <cell r="K376">
            <v>0</v>
          </cell>
          <cell r="L376">
            <v>0</v>
          </cell>
          <cell r="M376">
            <v>0</v>
          </cell>
          <cell r="O376" t="str">
            <v>Filter feeder</v>
          </cell>
          <cell r="P376" t="str">
            <v>BF</v>
          </cell>
        </row>
        <row r="377">
          <cell r="C377" t="str">
            <v>Subclass Zoantharia - undifferentiated</v>
          </cell>
          <cell r="D377" t="str">
            <v>Cnidaria</v>
          </cell>
          <cell r="E377" t="str">
            <v>Anthozoa</v>
          </cell>
          <cell r="F377" t="str">
            <v xml:space="preserve">  --  </v>
          </cell>
          <cell r="J377">
            <v>0</v>
          </cell>
          <cell r="K377">
            <v>0</v>
          </cell>
          <cell r="L377">
            <v>0</v>
          </cell>
          <cell r="M377">
            <v>0</v>
          </cell>
          <cell r="O377" t="str">
            <v>Filter feeder</v>
          </cell>
          <cell r="P377" t="str">
            <v>BF</v>
          </cell>
        </row>
        <row r="378">
          <cell r="C378" t="str">
            <v>Order Actiniaria - undifferentiated</v>
          </cell>
          <cell r="D378" t="str">
            <v>Cnidaria</v>
          </cell>
          <cell r="E378" t="str">
            <v xml:space="preserve">  --  </v>
          </cell>
          <cell r="F378" t="str">
            <v xml:space="preserve">  --  </v>
          </cell>
          <cell r="J378">
            <v>0</v>
          </cell>
          <cell r="K378">
            <v>0</v>
          </cell>
          <cell r="L378">
            <v>0</v>
          </cell>
          <cell r="M378">
            <v>0</v>
          </cell>
          <cell r="O378" t="str">
            <v>Filter feeder</v>
          </cell>
          <cell r="P378" t="str">
            <v>BF</v>
          </cell>
        </row>
        <row r="379">
          <cell r="C379" t="str">
            <v>Actiniaria sp. 1</v>
          </cell>
          <cell r="D379" t="str">
            <v>Cnidaria</v>
          </cell>
          <cell r="E379" t="str">
            <v>Anthozoa</v>
          </cell>
          <cell r="J379">
            <v>0</v>
          </cell>
          <cell r="K379">
            <v>0</v>
          </cell>
          <cell r="L379">
            <v>0</v>
          </cell>
          <cell r="M379">
            <v>0</v>
          </cell>
          <cell r="O379" t="str">
            <v>Filter feeder</v>
          </cell>
          <cell r="P379" t="str">
            <v>BF</v>
          </cell>
        </row>
        <row r="380">
          <cell r="C380" t="str">
            <v>Actiniaria sp. 2</v>
          </cell>
          <cell r="D380" t="str">
            <v>Cnidaria</v>
          </cell>
          <cell r="E380" t="str">
            <v>Anthozoa</v>
          </cell>
          <cell r="J380">
            <v>0</v>
          </cell>
          <cell r="K380">
            <v>0</v>
          </cell>
          <cell r="L380">
            <v>0</v>
          </cell>
          <cell r="M380">
            <v>0</v>
          </cell>
          <cell r="O380" t="str">
            <v>Filter feeder</v>
          </cell>
          <cell r="P380" t="str">
            <v>BF</v>
          </cell>
        </row>
        <row r="381">
          <cell r="C381" t="str">
            <v>Actiniaria sp. 3</v>
          </cell>
          <cell r="D381" t="str">
            <v>Cnidaria</v>
          </cell>
          <cell r="E381" t="str">
            <v>Anthozoa</v>
          </cell>
          <cell r="J381">
            <v>0</v>
          </cell>
          <cell r="K381">
            <v>0</v>
          </cell>
          <cell r="L381">
            <v>0</v>
          </cell>
          <cell r="M381">
            <v>0</v>
          </cell>
          <cell r="O381" t="str">
            <v>Filter feeder</v>
          </cell>
          <cell r="P381" t="str">
            <v>BF</v>
          </cell>
        </row>
        <row r="382">
          <cell r="C382" t="str">
            <v>Actiniaria sp. 4</v>
          </cell>
          <cell r="D382" t="str">
            <v>Cnidaria</v>
          </cell>
          <cell r="E382" t="str">
            <v>Anthozoa</v>
          </cell>
          <cell r="J382">
            <v>0</v>
          </cell>
          <cell r="K382">
            <v>0</v>
          </cell>
          <cell r="L382">
            <v>0</v>
          </cell>
          <cell r="M382">
            <v>0</v>
          </cell>
          <cell r="O382" t="str">
            <v>Filter feeder</v>
          </cell>
          <cell r="P382" t="str">
            <v>BF</v>
          </cell>
        </row>
        <row r="383">
          <cell r="C383" t="str">
            <v>Actiniaria sp. 5</v>
          </cell>
          <cell r="D383" t="str">
            <v>Cnidaria</v>
          </cell>
          <cell r="E383" t="str">
            <v>Anthozoa</v>
          </cell>
          <cell r="J383">
            <v>0</v>
          </cell>
          <cell r="K383">
            <v>0</v>
          </cell>
          <cell r="L383">
            <v>0</v>
          </cell>
          <cell r="M383">
            <v>0</v>
          </cell>
          <cell r="O383" t="str">
            <v>Filter feeder</v>
          </cell>
          <cell r="P383" t="str">
            <v>BF</v>
          </cell>
        </row>
        <row r="384">
          <cell r="C384" t="str">
            <v>Actiniaria sp. 6</v>
          </cell>
          <cell r="D384" t="str">
            <v>Cnidaria</v>
          </cell>
          <cell r="E384" t="str">
            <v>Anthozoa</v>
          </cell>
          <cell r="J384">
            <v>0</v>
          </cell>
          <cell r="K384">
            <v>0</v>
          </cell>
          <cell r="L384">
            <v>0</v>
          </cell>
          <cell r="M384">
            <v>0</v>
          </cell>
          <cell r="O384" t="str">
            <v>Filter feeder</v>
          </cell>
          <cell r="P384" t="str">
            <v>BF</v>
          </cell>
        </row>
        <row r="385">
          <cell r="C385" t="str">
            <v>Actiniaria sp. 7</v>
          </cell>
          <cell r="D385" t="str">
            <v>Cnidaria</v>
          </cell>
          <cell r="E385" t="str">
            <v>Anthozoa</v>
          </cell>
          <cell r="J385">
            <v>0</v>
          </cell>
          <cell r="K385">
            <v>0</v>
          </cell>
          <cell r="L385">
            <v>0</v>
          </cell>
          <cell r="M385">
            <v>0</v>
          </cell>
          <cell r="O385" t="str">
            <v>Filter feeder</v>
          </cell>
          <cell r="P385" t="str">
            <v>BF</v>
          </cell>
        </row>
        <row r="386">
          <cell r="C386" t="str">
            <v>Actiniaria sp. 8</v>
          </cell>
          <cell r="D386" t="str">
            <v>Cnidaria</v>
          </cell>
          <cell r="E386" t="str">
            <v>Anthozoa</v>
          </cell>
          <cell r="J386">
            <v>0</v>
          </cell>
          <cell r="K386">
            <v>0</v>
          </cell>
          <cell r="L386">
            <v>0</v>
          </cell>
          <cell r="M386">
            <v>0</v>
          </cell>
          <cell r="O386" t="str">
            <v>Filter feeder</v>
          </cell>
          <cell r="P386" t="str">
            <v>BF</v>
          </cell>
        </row>
        <row r="387">
          <cell r="C387" t="str">
            <v>Actiniaria sp. 9</v>
          </cell>
          <cell r="D387" t="str">
            <v>Cnidaria</v>
          </cell>
          <cell r="E387" t="str">
            <v>Anthozoa</v>
          </cell>
          <cell r="J387">
            <v>0</v>
          </cell>
          <cell r="K387">
            <v>0</v>
          </cell>
          <cell r="L387">
            <v>0</v>
          </cell>
          <cell r="M387">
            <v>0</v>
          </cell>
          <cell r="O387" t="str">
            <v>Filter feeder</v>
          </cell>
          <cell r="P387" t="str">
            <v>BF</v>
          </cell>
        </row>
        <row r="388">
          <cell r="C388" t="str">
            <v>Actinernus cf elongatus</v>
          </cell>
          <cell r="D388" t="str">
            <v>Cnidaria</v>
          </cell>
          <cell r="E388" t="str">
            <v>Anthozoa</v>
          </cell>
          <cell r="F388" t="str">
            <v>Actinernidae</v>
          </cell>
          <cell r="J388">
            <v>0</v>
          </cell>
          <cell r="K388">
            <v>0</v>
          </cell>
          <cell r="L388">
            <v>0</v>
          </cell>
          <cell r="M388">
            <v>0</v>
          </cell>
          <cell r="O388" t="str">
            <v>Filter feeder</v>
          </cell>
          <cell r="P388" t="str">
            <v>BF</v>
          </cell>
        </row>
        <row r="389">
          <cell r="C389" t="str">
            <v>Isactinernus cf quadrilobatus</v>
          </cell>
          <cell r="D389" t="str">
            <v>Cnidaria</v>
          </cell>
          <cell r="E389" t="str">
            <v>Anthozoa</v>
          </cell>
          <cell r="F389" t="str">
            <v>Actinernidae</v>
          </cell>
          <cell r="J389">
            <v>0</v>
          </cell>
          <cell r="K389">
            <v>0</v>
          </cell>
          <cell r="L389">
            <v>0</v>
          </cell>
          <cell r="M389">
            <v>0</v>
          </cell>
          <cell r="O389" t="str">
            <v>Filter feeder</v>
          </cell>
          <cell r="P389" t="str">
            <v>BF</v>
          </cell>
        </row>
        <row r="390">
          <cell r="C390" t="str">
            <v>Actiniidae - undifferentiated</v>
          </cell>
          <cell r="D390" t="str">
            <v>Cnidaria</v>
          </cell>
          <cell r="E390" t="str">
            <v>Anthozoa</v>
          </cell>
          <cell r="F390" t="str">
            <v>Actiniidae</v>
          </cell>
          <cell r="J390">
            <v>0</v>
          </cell>
          <cell r="K390">
            <v>0</v>
          </cell>
          <cell r="L390">
            <v>0</v>
          </cell>
          <cell r="M390">
            <v>0</v>
          </cell>
          <cell r="O390" t="str">
            <v>Filter feeder</v>
          </cell>
          <cell r="P390" t="str">
            <v>BF</v>
          </cell>
        </row>
        <row r="391">
          <cell r="C391" t="str">
            <v>Bolocera sp. 1</v>
          </cell>
          <cell r="D391" t="str">
            <v>Cnidaria</v>
          </cell>
          <cell r="E391" t="str">
            <v>Anthozoa</v>
          </cell>
          <cell r="F391" t="str">
            <v>Actiniidae</v>
          </cell>
          <cell r="J391">
            <v>0</v>
          </cell>
          <cell r="K391">
            <v>0</v>
          </cell>
          <cell r="L391">
            <v>0</v>
          </cell>
          <cell r="M391">
            <v>0</v>
          </cell>
          <cell r="O391" t="str">
            <v>Filter feeder</v>
          </cell>
          <cell r="P391" t="str">
            <v>BF</v>
          </cell>
        </row>
        <row r="392">
          <cell r="C392" t="str">
            <v>Actinoscyphia sp. 1</v>
          </cell>
          <cell r="D392" t="str">
            <v>Cnidaria</v>
          </cell>
          <cell r="E392" t="str">
            <v>Anthozoa</v>
          </cell>
          <cell r="F392" t="str">
            <v>Actinoscyphiidae</v>
          </cell>
          <cell r="J392">
            <v>0</v>
          </cell>
          <cell r="K392">
            <v>0</v>
          </cell>
          <cell r="L392">
            <v>0</v>
          </cell>
          <cell r="M392">
            <v>0</v>
          </cell>
          <cell r="O392" t="str">
            <v>Filter feeder</v>
          </cell>
          <cell r="P392" t="str">
            <v>BF</v>
          </cell>
        </row>
        <row r="393">
          <cell r="C393" t="str">
            <v>Pacmanactis sp. 1</v>
          </cell>
          <cell r="D393" t="str">
            <v>Cnidaria</v>
          </cell>
          <cell r="E393" t="str">
            <v>Anthozoa</v>
          </cell>
          <cell r="F393" t="str">
            <v>Actinoscyphiidae</v>
          </cell>
          <cell r="J393">
            <v>0</v>
          </cell>
          <cell r="K393">
            <v>0</v>
          </cell>
          <cell r="L393">
            <v>0</v>
          </cell>
          <cell r="M393">
            <v>0</v>
          </cell>
          <cell r="O393" t="str">
            <v>Filter feeder</v>
          </cell>
          <cell r="P393" t="str">
            <v>BF</v>
          </cell>
        </row>
        <row r="394">
          <cell r="C394" t="str">
            <v>Actinostolidae sp. 1</v>
          </cell>
          <cell r="D394" t="str">
            <v>Cnidaria</v>
          </cell>
          <cell r="E394" t="str">
            <v>Anthozoa</v>
          </cell>
          <cell r="F394" t="str">
            <v>Actinostolidae</v>
          </cell>
          <cell r="J394">
            <v>0</v>
          </cell>
          <cell r="K394">
            <v>0</v>
          </cell>
          <cell r="L394">
            <v>0</v>
          </cell>
          <cell r="M394">
            <v>0</v>
          </cell>
          <cell r="O394" t="str">
            <v>Filter feeder</v>
          </cell>
          <cell r="P394" t="str">
            <v>BF</v>
          </cell>
        </row>
        <row r="395">
          <cell r="C395" t="str">
            <v>Actinostolidae sp. 2</v>
          </cell>
          <cell r="D395" t="str">
            <v>Cnidaria</v>
          </cell>
          <cell r="E395" t="str">
            <v>Anthozoa</v>
          </cell>
          <cell r="F395" t="str">
            <v>Actinostolidae</v>
          </cell>
          <cell r="J395">
            <v>0</v>
          </cell>
          <cell r="K395">
            <v>0</v>
          </cell>
          <cell r="L395">
            <v>0</v>
          </cell>
          <cell r="M395">
            <v>0</v>
          </cell>
          <cell r="O395" t="str">
            <v>Filter feeder</v>
          </cell>
          <cell r="P395" t="str">
            <v>BF</v>
          </cell>
        </row>
        <row r="396">
          <cell r="C396" t="str">
            <v>Sicyonis sp. 1</v>
          </cell>
          <cell r="D396" t="str">
            <v>Cnidaria</v>
          </cell>
          <cell r="E396" t="str">
            <v>Anthozoa</v>
          </cell>
          <cell r="F396" t="str">
            <v>Actinostolidae</v>
          </cell>
          <cell r="J396">
            <v>0</v>
          </cell>
          <cell r="K396">
            <v>0</v>
          </cell>
          <cell r="L396">
            <v>0</v>
          </cell>
          <cell r="M396">
            <v>0</v>
          </cell>
          <cell r="O396" t="str">
            <v>Filter feeder</v>
          </cell>
          <cell r="P396" t="str">
            <v>BF</v>
          </cell>
        </row>
        <row r="397">
          <cell r="C397" t="str">
            <v>Stomphia spp.</v>
          </cell>
          <cell r="D397" t="str">
            <v>Cnidaria</v>
          </cell>
          <cell r="E397" t="str">
            <v>Anthozoa</v>
          </cell>
          <cell r="F397" t="str">
            <v>Actinostolidae</v>
          </cell>
          <cell r="J397">
            <v>0</v>
          </cell>
          <cell r="K397">
            <v>0</v>
          </cell>
          <cell r="L397">
            <v>0</v>
          </cell>
          <cell r="M397">
            <v>0</v>
          </cell>
          <cell r="O397" t="str">
            <v>Filter feeder</v>
          </cell>
          <cell r="P397" t="str">
            <v>BF</v>
          </cell>
        </row>
        <row r="398">
          <cell r="C398" t="str">
            <v>Monactis cf vestita</v>
          </cell>
          <cell r="D398" t="str">
            <v>Cnidaria</v>
          </cell>
          <cell r="E398" t="str">
            <v>Anthozoa</v>
          </cell>
          <cell r="F398" t="str">
            <v>Hormathiidae</v>
          </cell>
          <cell r="J398">
            <v>0</v>
          </cell>
          <cell r="K398">
            <v>0</v>
          </cell>
          <cell r="L398">
            <v>0</v>
          </cell>
          <cell r="M398">
            <v>0</v>
          </cell>
          <cell r="O398" t="str">
            <v>Filter feeder</v>
          </cell>
          <cell r="P398" t="str">
            <v>BF</v>
          </cell>
        </row>
        <row r="399">
          <cell r="C399" t="str">
            <v>Hormathia sp. 1</v>
          </cell>
          <cell r="D399" t="str">
            <v>Cnidaria</v>
          </cell>
          <cell r="E399" t="str">
            <v>Anthozoa</v>
          </cell>
          <cell r="F399" t="str">
            <v>Hormathiidae</v>
          </cell>
          <cell r="J399">
            <v>0</v>
          </cell>
          <cell r="K399">
            <v>0</v>
          </cell>
          <cell r="L399">
            <v>0</v>
          </cell>
          <cell r="M399">
            <v>0</v>
          </cell>
          <cell r="O399" t="str">
            <v>Filter feeder</v>
          </cell>
          <cell r="P399" t="str">
            <v>BF</v>
          </cell>
        </row>
        <row r="400">
          <cell r="C400" t="str">
            <v>Paracalliactis sp. 1</v>
          </cell>
          <cell r="D400" t="str">
            <v>Cnidaria</v>
          </cell>
          <cell r="E400" t="str">
            <v>Anthozoa</v>
          </cell>
          <cell r="F400" t="str">
            <v>Hormathiidae</v>
          </cell>
          <cell r="J400">
            <v>0</v>
          </cell>
          <cell r="K400">
            <v>0</v>
          </cell>
          <cell r="L400">
            <v>0</v>
          </cell>
          <cell r="M400">
            <v>0</v>
          </cell>
          <cell r="O400" t="str">
            <v>Filter feeder</v>
          </cell>
          <cell r="P400" t="str">
            <v>BF</v>
          </cell>
        </row>
        <row r="401">
          <cell r="C401" t="str">
            <v>Amphianthus sp. 1</v>
          </cell>
          <cell r="D401" t="str">
            <v>Cnidaria</v>
          </cell>
          <cell r="E401" t="str">
            <v>Anthozoa</v>
          </cell>
          <cell r="F401" t="str">
            <v>Hormathiidae</v>
          </cell>
          <cell r="J401">
            <v>0</v>
          </cell>
          <cell r="K401">
            <v>0</v>
          </cell>
          <cell r="L401">
            <v>0</v>
          </cell>
          <cell r="M401">
            <v>0</v>
          </cell>
          <cell r="O401" t="str">
            <v>Filter feeder</v>
          </cell>
          <cell r="P401" t="str">
            <v>BF</v>
          </cell>
        </row>
        <row r="402">
          <cell r="C402" t="str">
            <v>Amphianthus sp. 2</v>
          </cell>
          <cell r="D402" t="str">
            <v>Cnidaria</v>
          </cell>
          <cell r="E402" t="str">
            <v>Anthozoa</v>
          </cell>
          <cell r="F402" t="str">
            <v>Hormathiidae</v>
          </cell>
          <cell r="J402">
            <v>0</v>
          </cell>
          <cell r="K402">
            <v>0</v>
          </cell>
          <cell r="L402">
            <v>0</v>
          </cell>
          <cell r="M402">
            <v>0</v>
          </cell>
          <cell r="O402" t="str">
            <v>Filter feeder</v>
          </cell>
          <cell r="P402" t="str">
            <v>BF</v>
          </cell>
        </row>
        <row r="403">
          <cell r="C403" t="str">
            <v>Stephanauge sp. 1</v>
          </cell>
          <cell r="D403" t="str">
            <v>Cnidaria</v>
          </cell>
          <cell r="E403" t="str">
            <v>Anthozoa</v>
          </cell>
          <cell r="F403" t="str">
            <v>Hormathiidae</v>
          </cell>
          <cell r="J403">
            <v>0</v>
          </cell>
          <cell r="K403">
            <v>0</v>
          </cell>
          <cell r="L403">
            <v>0</v>
          </cell>
          <cell r="M403">
            <v>0</v>
          </cell>
          <cell r="O403" t="str">
            <v>Filter feeder</v>
          </cell>
          <cell r="P403" t="str">
            <v>BF</v>
          </cell>
        </row>
        <row r="404">
          <cell r="C404" t="str">
            <v>Stephanauge sp. 2</v>
          </cell>
          <cell r="D404" t="str">
            <v>Cnidaria</v>
          </cell>
          <cell r="E404" t="str">
            <v>Anthozoa</v>
          </cell>
          <cell r="F404" t="str">
            <v>Hormathiidae</v>
          </cell>
          <cell r="J404">
            <v>0</v>
          </cell>
          <cell r="K404">
            <v>0</v>
          </cell>
          <cell r="L404">
            <v>0</v>
          </cell>
          <cell r="M404">
            <v>0</v>
          </cell>
          <cell r="O404" t="str">
            <v>Filter feeder</v>
          </cell>
          <cell r="P404" t="str">
            <v>BF</v>
          </cell>
        </row>
        <row r="405">
          <cell r="C405" t="str">
            <v>Hormathiidae sp. 1</v>
          </cell>
          <cell r="D405" t="str">
            <v>Cnidaria</v>
          </cell>
          <cell r="E405" t="str">
            <v>Anthozoa</v>
          </cell>
          <cell r="F405" t="str">
            <v>Hormathiidae</v>
          </cell>
          <cell r="J405">
            <v>0</v>
          </cell>
          <cell r="K405">
            <v>0</v>
          </cell>
          <cell r="L405">
            <v>0</v>
          </cell>
          <cell r="M405">
            <v>0</v>
          </cell>
          <cell r="O405" t="str">
            <v>Filter feeder</v>
          </cell>
          <cell r="P405" t="str">
            <v>BF</v>
          </cell>
        </row>
        <row r="406">
          <cell r="C406" t="str">
            <v>Hormathiidae sp. 2</v>
          </cell>
          <cell r="D406" t="str">
            <v>Cnidaria</v>
          </cell>
          <cell r="E406" t="str">
            <v>Anthozoa</v>
          </cell>
          <cell r="F406" t="str">
            <v>Hormathiidae</v>
          </cell>
          <cell r="J406">
            <v>0</v>
          </cell>
          <cell r="K406">
            <v>0</v>
          </cell>
          <cell r="L406">
            <v>0</v>
          </cell>
          <cell r="M406">
            <v>0</v>
          </cell>
          <cell r="O406" t="str">
            <v>Filter feeder</v>
          </cell>
          <cell r="P406" t="str">
            <v>BF</v>
          </cell>
        </row>
        <row r="407">
          <cell r="C407" t="str">
            <v>Hormathiidae sp. 3</v>
          </cell>
          <cell r="D407" t="str">
            <v>Cnidaria</v>
          </cell>
          <cell r="E407" t="str">
            <v>Anthozoa</v>
          </cell>
          <cell r="F407" t="str">
            <v>Hormathiidae</v>
          </cell>
          <cell r="J407">
            <v>0</v>
          </cell>
          <cell r="K407">
            <v>0</v>
          </cell>
          <cell r="L407">
            <v>0</v>
          </cell>
          <cell r="M407">
            <v>0</v>
          </cell>
          <cell r="O407" t="str">
            <v>Filter feeder</v>
          </cell>
          <cell r="P407" t="str">
            <v>BF</v>
          </cell>
        </row>
        <row r="408">
          <cell r="C408" t="str">
            <v>Hormathiidae sp. 4</v>
          </cell>
          <cell r="D408" t="str">
            <v>Cnidaria</v>
          </cell>
          <cell r="E408" t="str">
            <v>Anthozoa</v>
          </cell>
          <cell r="F408" t="str">
            <v>Hormathiidae</v>
          </cell>
          <cell r="J408">
            <v>0</v>
          </cell>
          <cell r="K408">
            <v>0</v>
          </cell>
          <cell r="L408">
            <v>0</v>
          </cell>
          <cell r="M408">
            <v>0</v>
          </cell>
          <cell r="O408" t="str">
            <v>Filter feeder</v>
          </cell>
          <cell r="P408" t="str">
            <v>BF</v>
          </cell>
        </row>
        <row r="409">
          <cell r="C409" t="str">
            <v>Hormathiidae sp. 5</v>
          </cell>
          <cell r="D409" t="str">
            <v>Cnidaria</v>
          </cell>
          <cell r="E409" t="str">
            <v>Anthozoa</v>
          </cell>
          <cell r="F409" t="str">
            <v>Hormathiidae</v>
          </cell>
          <cell r="J409">
            <v>0</v>
          </cell>
          <cell r="K409">
            <v>0</v>
          </cell>
          <cell r="L409">
            <v>0</v>
          </cell>
          <cell r="M409">
            <v>0</v>
          </cell>
          <cell r="O409" t="str">
            <v>Filter feeder</v>
          </cell>
          <cell r="P409" t="str">
            <v>BF</v>
          </cell>
        </row>
        <row r="410">
          <cell r="C410" t="str">
            <v>Hormathiidae sp. 6</v>
          </cell>
          <cell r="D410" t="str">
            <v>Cnidaria</v>
          </cell>
          <cell r="E410" t="str">
            <v>Anthozoa</v>
          </cell>
          <cell r="F410" t="str">
            <v>Hormathiidae</v>
          </cell>
          <cell r="J410">
            <v>0</v>
          </cell>
          <cell r="K410">
            <v>0</v>
          </cell>
          <cell r="L410">
            <v>0</v>
          </cell>
          <cell r="M410">
            <v>0</v>
          </cell>
          <cell r="O410" t="str">
            <v>Filter feeder</v>
          </cell>
          <cell r="P410" t="str">
            <v>BF</v>
          </cell>
        </row>
        <row r="411">
          <cell r="C411" t="str">
            <v>Hormathiidae sp. 7</v>
          </cell>
          <cell r="D411" t="str">
            <v>Cnidaria</v>
          </cell>
          <cell r="E411" t="str">
            <v>Anthozoa</v>
          </cell>
          <cell r="F411" t="str">
            <v>Hormathiidae</v>
          </cell>
          <cell r="J411">
            <v>0</v>
          </cell>
          <cell r="K411">
            <v>0</v>
          </cell>
          <cell r="L411">
            <v>0</v>
          </cell>
          <cell r="M411">
            <v>0</v>
          </cell>
          <cell r="O411" t="str">
            <v>Filter feeder</v>
          </cell>
          <cell r="P411" t="str">
            <v>BF</v>
          </cell>
        </row>
        <row r="412">
          <cell r="C412" t="str">
            <v>Hormathiidae sp. 8</v>
          </cell>
          <cell r="D412" t="str">
            <v>Cnidaria</v>
          </cell>
          <cell r="E412" t="str">
            <v>Anthozoa</v>
          </cell>
          <cell r="F412" t="str">
            <v>Hormathiidae</v>
          </cell>
          <cell r="J412">
            <v>0</v>
          </cell>
          <cell r="K412">
            <v>0</v>
          </cell>
          <cell r="L412">
            <v>0</v>
          </cell>
          <cell r="M412">
            <v>0</v>
          </cell>
          <cell r="O412" t="str">
            <v>Filter feeder</v>
          </cell>
          <cell r="P412" t="str">
            <v>BF</v>
          </cell>
        </row>
        <row r="413">
          <cell r="C413" t="str">
            <v>Hormathiidae sp. 9</v>
          </cell>
          <cell r="D413" t="str">
            <v>Cnidaria</v>
          </cell>
          <cell r="E413" t="str">
            <v>Anthozoa</v>
          </cell>
          <cell r="F413" t="str">
            <v>Hormathiidae</v>
          </cell>
          <cell r="J413">
            <v>0</v>
          </cell>
          <cell r="K413">
            <v>0</v>
          </cell>
          <cell r="L413">
            <v>0</v>
          </cell>
          <cell r="M413">
            <v>0</v>
          </cell>
          <cell r="O413" t="str">
            <v>Filter feeder</v>
          </cell>
          <cell r="P413" t="str">
            <v>BF</v>
          </cell>
        </row>
        <row r="414">
          <cell r="C414" t="str">
            <v>Actinauge sp. 1</v>
          </cell>
          <cell r="D414" t="str">
            <v>Cnidaria</v>
          </cell>
          <cell r="E414" t="str">
            <v>Anthozoa</v>
          </cell>
          <cell r="F414" t="str">
            <v>Hormathiidae</v>
          </cell>
          <cell r="J414">
            <v>0</v>
          </cell>
          <cell r="K414">
            <v>0</v>
          </cell>
          <cell r="L414">
            <v>0</v>
          </cell>
          <cell r="M414">
            <v>0</v>
          </cell>
          <cell r="O414" t="str">
            <v>Filter feeder</v>
          </cell>
          <cell r="P414" t="str">
            <v>BF</v>
          </cell>
        </row>
        <row r="415">
          <cell r="C415" t="str">
            <v>Paracalliactis cf rosea</v>
          </cell>
          <cell r="D415" t="str">
            <v>Cnidaria</v>
          </cell>
          <cell r="E415" t="str">
            <v>Anthozoa</v>
          </cell>
          <cell r="F415" t="str">
            <v>Hormathiidae</v>
          </cell>
          <cell r="J415">
            <v>0</v>
          </cell>
          <cell r="K415">
            <v>0</v>
          </cell>
          <cell r="L415">
            <v>0</v>
          </cell>
          <cell r="M415">
            <v>0</v>
          </cell>
          <cell r="O415" t="str">
            <v>Filter feeder</v>
          </cell>
          <cell r="P415" t="str">
            <v>BF</v>
          </cell>
        </row>
        <row r="416">
          <cell r="C416" t="str">
            <v>Epiphellia sp. 1</v>
          </cell>
          <cell r="D416" t="str">
            <v>Cnidaria</v>
          </cell>
          <cell r="E416" t="str">
            <v>Anthozoa</v>
          </cell>
          <cell r="F416" t="str">
            <v>Isophelliidae</v>
          </cell>
          <cell r="J416">
            <v>0</v>
          </cell>
          <cell r="K416">
            <v>0</v>
          </cell>
          <cell r="L416">
            <v>0</v>
          </cell>
          <cell r="M416">
            <v>0</v>
          </cell>
          <cell r="O416" t="str">
            <v>Filter feeder</v>
          </cell>
          <cell r="P416" t="str">
            <v>BF</v>
          </cell>
        </row>
        <row r="417">
          <cell r="C417" t="str">
            <v>Corallimorphus sp. 1</v>
          </cell>
          <cell r="D417" t="str">
            <v>Cnidaria</v>
          </cell>
          <cell r="E417" t="str">
            <v>Anthozoa</v>
          </cell>
          <cell r="F417" t="str">
            <v>Corallimorphidae</v>
          </cell>
          <cell r="J417">
            <v>0</v>
          </cell>
          <cell r="K417">
            <v>0</v>
          </cell>
          <cell r="L417">
            <v>0</v>
          </cell>
          <cell r="M417">
            <v>0</v>
          </cell>
          <cell r="O417" t="str">
            <v>Filter feeder</v>
          </cell>
          <cell r="P417" t="str">
            <v>BF</v>
          </cell>
        </row>
        <row r="418">
          <cell r="C418" t="str">
            <v>Corynactis sp. 1</v>
          </cell>
          <cell r="D418" t="str">
            <v>Cnidaria</v>
          </cell>
          <cell r="E418" t="str">
            <v>Anthozoa</v>
          </cell>
          <cell r="F418" t="str">
            <v>Corallimorphidae</v>
          </cell>
          <cell r="J418">
            <v>0</v>
          </cell>
          <cell r="K418">
            <v>0</v>
          </cell>
          <cell r="L418">
            <v>0</v>
          </cell>
          <cell r="M418">
            <v>0</v>
          </cell>
          <cell r="O418" t="str">
            <v>Filter feeder</v>
          </cell>
          <cell r="P418" t="str">
            <v>BF</v>
          </cell>
        </row>
        <row r="419">
          <cell r="C419" t="str">
            <v>Order Zoanthiniaria - undifferentiated</v>
          </cell>
          <cell r="D419" t="str">
            <v>Cnidaria</v>
          </cell>
          <cell r="E419" t="str">
            <v>Anthozoa</v>
          </cell>
          <cell r="F419" t="str">
            <v xml:space="preserve">  --  </v>
          </cell>
          <cell r="J419">
            <v>0</v>
          </cell>
          <cell r="K419">
            <v>0</v>
          </cell>
          <cell r="L419">
            <v>0</v>
          </cell>
          <cell r="M419">
            <v>0</v>
          </cell>
          <cell r="O419" t="str">
            <v>Filter feeder</v>
          </cell>
          <cell r="P419" t="str">
            <v>BF</v>
          </cell>
        </row>
        <row r="420">
          <cell r="C420" t="str">
            <v>Zoanthidae - undifferentiated</v>
          </cell>
          <cell r="D420" t="str">
            <v>Cnidaria</v>
          </cell>
          <cell r="E420" t="str">
            <v>Anthozoa</v>
          </cell>
          <cell r="F420" t="str">
            <v>Zoanthidae</v>
          </cell>
          <cell r="J420">
            <v>0</v>
          </cell>
          <cell r="K420">
            <v>0</v>
          </cell>
          <cell r="L420">
            <v>0</v>
          </cell>
          <cell r="M420">
            <v>0</v>
          </cell>
          <cell r="O420" t="str">
            <v>Filter feeder</v>
          </cell>
          <cell r="P420" t="str">
            <v>BF</v>
          </cell>
        </row>
        <row r="421">
          <cell r="C421" t="str">
            <v>Order Scleractinia - undifferentiated</v>
          </cell>
          <cell r="D421" t="str">
            <v>Cnidaria</v>
          </cell>
          <cell r="E421" t="str">
            <v xml:space="preserve">  --  </v>
          </cell>
          <cell r="F421" t="str">
            <v xml:space="preserve">  --  </v>
          </cell>
          <cell r="J421">
            <v>0</v>
          </cell>
          <cell r="K421">
            <v>0</v>
          </cell>
          <cell r="L421">
            <v>0</v>
          </cell>
          <cell r="M421">
            <v>0</v>
          </cell>
          <cell r="O421" t="str">
            <v>Filter feeder</v>
          </cell>
          <cell r="P421" t="str">
            <v>BF</v>
          </cell>
        </row>
        <row r="422">
          <cell r="C422" t="str">
            <v>Stony corals: Solitary</v>
          </cell>
          <cell r="D422" t="str">
            <v>Cnidaria</v>
          </cell>
          <cell r="E422" t="str">
            <v xml:space="preserve">  --  </v>
          </cell>
          <cell r="F422" t="str">
            <v xml:space="preserve">  --  </v>
          </cell>
          <cell r="J422">
            <v>0</v>
          </cell>
          <cell r="K422">
            <v>0</v>
          </cell>
          <cell r="L422">
            <v>0</v>
          </cell>
          <cell r="M422">
            <v>0</v>
          </cell>
          <cell r="O422" t="str">
            <v>Filter feeder</v>
          </cell>
          <cell r="P422" t="str">
            <v>BF</v>
          </cell>
        </row>
        <row r="423">
          <cell r="C423" t="str">
            <v>Stony corals: Solitary: Free-living</v>
          </cell>
          <cell r="D423" t="str">
            <v>Cnidaria</v>
          </cell>
          <cell r="E423" t="str">
            <v xml:space="preserve">  --  </v>
          </cell>
          <cell r="F423" t="str">
            <v xml:space="preserve">  --  </v>
          </cell>
          <cell r="J423">
            <v>0</v>
          </cell>
          <cell r="K423">
            <v>0</v>
          </cell>
          <cell r="L423">
            <v>0</v>
          </cell>
          <cell r="M423">
            <v>0</v>
          </cell>
          <cell r="O423" t="str">
            <v>Filter feeder</v>
          </cell>
          <cell r="P423" t="str">
            <v>BF</v>
          </cell>
        </row>
        <row r="424">
          <cell r="C424" t="str">
            <v>Letepsammia formosissima</v>
          </cell>
          <cell r="D424" t="str">
            <v>Cnidaria</v>
          </cell>
          <cell r="E424" t="str">
            <v>Anthozoa</v>
          </cell>
          <cell r="F424" t="str">
            <v>Micrabaciidae</v>
          </cell>
          <cell r="J424">
            <v>0</v>
          </cell>
          <cell r="K424">
            <v>0</v>
          </cell>
          <cell r="L424">
            <v>0</v>
          </cell>
          <cell r="M424">
            <v>0</v>
          </cell>
          <cell r="O424" t="str">
            <v>Filter feeder</v>
          </cell>
          <cell r="P424" t="str">
            <v>BF</v>
          </cell>
        </row>
        <row r="425">
          <cell r="C425" t="str">
            <v>Anthemiphyllia dentata</v>
          </cell>
          <cell r="D425" t="str">
            <v>Cnidaria</v>
          </cell>
          <cell r="E425" t="str">
            <v>Anthozoa</v>
          </cell>
          <cell r="F425" t="str">
            <v>Anthemiphylliidae</v>
          </cell>
          <cell r="J425">
            <v>0</v>
          </cell>
          <cell r="K425">
            <v>0</v>
          </cell>
          <cell r="L425">
            <v>0</v>
          </cell>
          <cell r="M425">
            <v>0</v>
          </cell>
          <cell r="O425" t="str">
            <v>Filter feeder</v>
          </cell>
          <cell r="P425" t="str">
            <v>BF</v>
          </cell>
        </row>
        <row r="426">
          <cell r="C426" t="str">
            <v>Caryophylliidae, Deltocyathiidae - undifferentiated</v>
          </cell>
          <cell r="D426" t="str">
            <v>Cnidaria</v>
          </cell>
          <cell r="E426" t="str">
            <v xml:space="preserve">  --  </v>
          </cell>
          <cell r="F426" t="str">
            <v>Caryophylliidae, Deltocyathiidae</v>
          </cell>
          <cell r="J426">
            <v>0</v>
          </cell>
          <cell r="K426">
            <v>0</v>
          </cell>
          <cell r="L426">
            <v>0</v>
          </cell>
          <cell r="M426">
            <v>0</v>
          </cell>
          <cell r="O426" t="str">
            <v>Filter feeder</v>
          </cell>
          <cell r="P426" t="str">
            <v>BF</v>
          </cell>
        </row>
        <row r="427">
          <cell r="C427" t="str">
            <v>Deltocyathus magnificus</v>
          </cell>
          <cell r="D427" t="str">
            <v>Cnidaria</v>
          </cell>
          <cell r="E427" t="str">
            <v xml:space="preserve">  --  </v>
          </cell>
          <cell r="F427" t="str">
            <v>Deltocyathiidae</v>
          </cell>
          <cell r="J427">
            <v>0</v>
          </cell>
          <cell r="K427">
            <v>0</v>
          </cell>
          <cell r="L427">
            <v>0</v>
          </cell>
          <cell r="M427">
            <v>0</v>
          </cell>
          <cell r="O427" t="str">
            <v>Filter feeder</v>
          </cell>
          <cell r="P427" t="str">
            <v>BF</v>
          </cell>
        </row>
        <row r="428">
          <cell r="C428" t="str">
            <v>Stephanocyathus spiniger</v>
          </cell>
          <cell r="D428" t="str">
            <v>Cnidaria</v>
          </cell>
          <cell r="E428" t="str">
            <v>Anthozoa</v>
          </cell>
          <cell r="F428" t="str">
            <v>Caryophylliidae</v>
          </cell>
          <cell r="J428">
            <v>0</v>
          </cell>
          <cell r="K428">
            <v>0</v>
          </cell>
          <cell r="L428">
            <v>0</v>
          </cell>
          <cell r="M428">
            <v>0</v>
          </cell>
          <cell r="O428" t="str">
            <v>Filter feeder</v>
          </cell>
          <cell r="P428" t="str">
            <v>BF</v>
          </cell>
        </row>
        <row r="429">
          <cell r="C429" t="str">
            <v>Paraconotrochus zeidleri</v>
          </cell>
          <cell r="D429" t="str">
            <v>Cnidaria</v>
          </cell>
          <cell r="E429" t="str">
            <v>Anthozoa</v>
          </cell>
          <cell r="F429" t="str">
            <v>Caryophylliidae</v>
          </cell>
          <cell r="J429">
            <v>0</v>
          </cell>
          <cell r="K429">
            <v>0</v>
          </cell>
          <cell r="L429">
            <v>0</v>
          </cell>
          <cell r="M429">
            <v>0</v>
          </cell>
          <cell r="O429" t="str">
            <v>Filter feeder</v>
          </cell>
          <cell r="P429" t="str">
            <v>BF</v>
          </cell>
        </row>
        <row r="430">
          <cell r="C430" t="str">
            <v>Solenosmilia variabilis</v>
          </cell>
          <cell r="D430" t="str">
            <v>Cnidaria</v>
          </cell>
          <cell r="E430" t="str">
            <v>Anthozoa</v>
          </cell>
          <cell r="F430" t="str">
            <v>Caryophylliidae</v>
          </cell>
          <cell r="J430">
            <v>0</v>
          </cell>
          <cell r="K430">
            <v>0</v>
          </cell>
          <cell r="L430">
            <v>0</v>
          </cell>
          <cell r="M430">
            <v>0</v>
          </cell>
          <cell r="O430" t="str">
            <v>Filter feeder</v>
          </cell>
          <cell r="P430" t="str">
            <v>BF</v>
          </cell>
        </row>
        <row r="431">
          <cell r="C431" t="str">
            <v>Stephanocyathus platypus</v>
          </cell>
          <cell r="D431" t="str">
            <v>Cnidaria</v>
          </cell>
          <cell r="E431" t="str">
            <v>Anthozoa</v>
          </cell>
          <cell r="F431" t="str">
            <v>Caryophylliidae</v>
          </cell>
          <cell r="J431">
            <v>0</v>
          </cell>
          <cell r="K431">
            <v>0</v>
          </cell>
          <cell r="L431">
            <v>0</v>
          </cell>
          <cell r="M431">
            <v>0</v>
          </cell>
          <cell r="O431" t="str">
            <v>Filter feeder</v>
          </cell>
          <cell r="P431" t="str">
            <v>BF</v>
          </cell>
        </row>
        <row r="432">
          <cell r="C432" t="str">
            <v>Caryophyllia diomedeae</v>
          </cell>
          <cell r="D432" t="str">
            <v>Cnidaria</v>
          </cell>
          <cell r="E432" t="str">
            <v>Anthozoa</v>
          </cell>
          <cell r="F432" t="str">
            <v>Caryophylliidae</v>
          </cell>
          <cell r="J432">
            <v>0</v>
          </cell>
          <cell r="K432">
            <v>0</v>
          </cell>
          <cell r="L432">
            <v>0</v>
          </cell>
          <cell r="M432">
            <v>0</v>
          </cell>
          <cell r="O432" t="str">
            <v>Filter feeder</v>
          </cell>
          <cell r="P432" t="str">
            <v>BF</v>
          </cell>
        </row>
        <row r="433">
          <cell r="C433" t="str">
            <v>Caryophyllia planilamellata</v>
          </cell>
          <cell r="D433" t="str">
            <v>Cnidaria</v>
          </cell>
          <cell r="E433" t="str">
            <v>Anthozoa</v>
          </cell>
          <cell r="F433" t="str">
            <v>Caryophylliidae</v>
          </cell>
          <cell r="J433">
            <v>0</v>
          </cell>
          <cell r="K433">
            <v>0</v>
          </cell>
          <cell r="L433">
            <v>0</v>
          </cell>
          <cell r="M433">
            <v>0</v>
          </cell>
          <cell r="O433" t="str">
            <v>Filter feeder</v>
          </cell>
          <cell r="P433" t="str">
            <v>BF</v>
          </cell>
        </row>
        <row r="434">
          <cell r="C434" t="str">
            <v>Caryophylliidae - undifferentiated</v>
          </cell>
          <cell r="D434" t="str">
            <v>Cnidaria</v>
          </cell>
          <cell r="E434" t="str">
            <v>Anthozoa</v>
          </cell>
          <cell r="F434" t="str">
            <v>Caryophylliidae</v>
          </cell>
          <cell r="J434">
            <v>0</v>
          </cell>
          <cell r="K434">
            <v>0</v>
          </cell>
          <cell r="L434">
            <v>0</v>
          </cell>
          <cell r="M434">
            <v>0</v>
          </cell>
          <cell r="O434" t="str">
            <v>Filter feeder</v>
          </cell>
          <cell r="P434" t="str">
            <v>BF</v>
          </cell>
        </row>
        <row r="435">
          <cell r="C435" t="str">
            <v>Flabellum australe</v>
          </cell>
          <cell r="D435" t="str">
            <v>Cnidaria</v>
          </cell>
          <cell r="E435" t="str">
            <v>Anthozoa</v>
          </cell>
          <cell r="F435" t="str">
            <v>Flabellidae</v>
          </cell>
          <cell r="J435">
            <v>0</v>
          </cell>
          <cell r="K435">
            <v>0</v>
          </cell>
          <cell r="L435">
            <v>0</v>
          </cell>
          <cell r="M435">
            <v>0</v>
          </cell>
          <cell r="O435" t="str">
            <v>Filter feeder</v>
          </cell>
          <cell r="P435" t="str">
            <v>BF</v>
          </cell>
        </row>
        <row r="436">
          <cell r="C436" t="str">
            <v>Flabellum hoffmeisteri</v>
          </cell>
          <cell r="D436" t="str">
            <v>Cnidaria</v>
          </cell>
          <cell r="E436" t="str">
            <v>Anthozoa</v>
          </cell>
          <cell r="F436" t="str">
            <v>Flabellidae</v>
          </cell>
          <cell r="J436">
            <v>0</v>
          </cell>
          <cell r="K436">
            <v>0</v>
          </cell>
          <cell r="L436">
            <v>0</v>
          </cell>
          <cell r="M436">
            <v>0</v>
          </cell>
          <cell r="O436" t="str">
            <v>Filter feeder</v>
          </cell>
          <cell r="P436" t="str">
            <v>BF</v>
          </cell>
        </row>
        <row r="437">
          <cell r="C437" t="str">
            <v>Flabellum spp.</v>
          </cell>
          <cell r="D437" t="str">
            <v>Cnidaria</v>
          </cell>
          <cell r="E437" t="str">
            <v>Anthozoa</v>
          </cell>
          <cell r="F437" t="str">
            <v>Flabellidae</v>
          </cell>
          <cell r="J437">
            <v>0</v>
          </cell>
          <cell r="K437">
            <v>0</v>
          </cell>
          <cell r="L437">
            <v>0</v>
          </cell>
          <cell r="M437">
            <v>0</v>
          </cell>
          <cell r="O437" t="str">
            <v>Filter feeder</v>
          </cell>
          <cell r="P437" t="str">
            <v>BF</v>
          </cell>
        </row>
        <row r="438">
          <cell r="C438" t="str">
            <v>Beroe spp.</v>
          </cell>
          <cell r="D438">
            <v>0</v>
          </cell>
          <cell r="E438">
            <v>0</v>
          </cell>
          <cell r="F438">
            <v>0</v>
          </cell>
          <cell r="O438" t="str">
            <v>Gelatinous zooplankton</v>
          </cell>
          <cell r="P438" t="str">
            <v>ZG</v>
          </cell>
        </row>
        <row r="439">
          <cell r="C439" t="str">
            <v>Platyhelminthes</v>
          </cell>
          <cell r="D439" t="str">
            <v>Platyhelminthes</v>
          </cell>
          <cell r="E439">
            <v>0</v>
          </cell>
          <cell r="F439">
            <v>0</v>
          </cell>
          <cell r="G439" t="str">
            <v>Platyhelminthes</v>
          </cell>
          <cell r="H439" t="str">
            <v>benthic invertebrate</v>
          </cell>
          <cell r="I439" t="str">
            <v>epibenthos</v>
          </cell>
          <cell r="J439" t="str">
            <v>epibenthos</v>
          </cell>
          <cell r="K439" t="str">
            <v>macrobenthos</v>
          </cell>
          <cell r="L439" t="str">
            <v>macrobenthos</v>
          </cell>
          <cell r="M439" t="str">
            <v>macrobenthos</v>
          </cell>
          <cell r="N439" t="str">
            <v>macrobenthos</v>
          </cell>
          <cell r="O439" t="str">
            <v>Benthic carnivore</v>
          </cell>
          <cell r="P439" t="str">
            <v>BC</v>
          </cell>
        </row>
        <row r="440">
          <cell r="C440" t="str">
            <v>Cycloporus sp.</v>
          </cell>
          <cell r="D440" t="str">
            <v>Platyhelminthes</v>
          </cell>
          <cell r="E440" t="str">
            <v>Turbellaria</v>
          </cell>
          <cell r="F440">
            <v>0</v>
          </cell>
          <cell r="G440" t="str">
            <v>PlatyhelminthesTurbellaria</v>
          </cell>
          <cell r="H440" t="str">
            <v>benthic invertebrate</v>
          </cell>
          <cell r="I440" t="str">
            <v>epibenthos</v>
          </cell>
          <cell r="J440" t="str">
            <v>epibenthos</v>
          </cell>
          <cell r="K440" t="str">
            <v>macrobenthos</v>
          </cell>
          <cell r="L440" t="str">
            <v>macrobenthos</v>
          </cell>
          <cell r="M440" t="str">
            <v>macrobenthos</v>
          </cell>
          <cell r="N440" t="str">
            <v>macrobenthos</v>
          </cell>
          <cell r="O440" t="str">
            <v>Benthic carnivore</v>
          </cell>
          <cell r="P440" t="str">
            <v>BC</v>
          </cell>
        </row>
        <row r="441">
          <cell r="C441" t="str">
            <v>Phylum Nemertea - undifferentiated</v>
          </cell>
          <cell r="D441" t="str">
            <v>Nemertea</v>
          </cell>
          <cell r="E441" t="str">
            <v xml:space="preserve">  --  </v>
          </cell>
          <cell r="F441" t="str">
            <v xml:space="preserve">  --  </v>
          </cell>
          <cell r="J441">
            <v>0</v>
          </cell>
          <cell r="K441">
            <v>0</v>
          </cell>
          <cell r="L441">
            <v>0</v>
          </cell>
          <cell r="M441">
            <v>0</v>
          </cell>
          <cell r="O441" t="str">
            <v>Benthic carnivore</v>
          </cell>
          <cell r="P441" t="str">
            <v>BC</v>
          </cell>
        </row>
        <row r="442">
          <cell r="C442" t="str">
            <v>Phylum Priapulida - undifferentiated</v>
          </cell>
          <cell r="D442" t="str">
            <v>Priapulida</v>
          </cell>
          <cell r="E442" t="str">
            <v xml:space="preserve">  --  </v>
          </cell>
          <cell r="F442" t="str">
            <v xml:space="preserve">  --  </v>
          </cell>
          <cell r="J442">
            <v>0</v>
          </cell>
          <cell r="K442">
            <v>0</v>
          </cell>
          <cell r="L442">
            <v>0</v>
          </cell>
          <cell r="M442">
            <v>0</v>
          </cell>
          <cell r="O442" t="str">
            <v>Benthic detritivore</v>
          </cell>
          <cell r="P442" t="str">
            <v>BD</v>
          </cell>
        </row>
        <row r="443">
          <cell r="C443" t="str">
            <v>Phylum Nematoda - undifferentiated</v>
          </cell>
          <cell r="D443" t="str">
            <v>Nematoda</v>
          </cell>
          <cell r="E443" t="str">
            <v xml:space="preserve">  --  </v>
          </cell>
          <cell r="F443" t="str">
            <v xml:space="preserve">  --  </v>
          </cell>
          <cell r="J443">
            <v>0</v>
          </cell>
          <cell r="K443">
            <v>0</v>
          </cell>
          <cell r="L443">
            <v>0</v>
          </cell>
          <cell r="M443">
            <v>0</v>
          </cell>
          <cell r="O443" t="str">
            <v>Benthic detritivore</v>
          </cell>
          <cell r="P443" t="str">
            <v>BD</v>
          </cell>
        </row>
        <row r="444">
          <cell r="C444" t="str">
            <v>Phylum Sipuncula - undifferentiated</v>
          </cell>
          <cell r="D444" t="str">
            <v>Sipuncula</v>
          </cell>
          <cell r="E444" t="str">
            <v xml:space="preserve">  --  </v>
          </cell>
          <cell r="F444" t="str">
            <v xml:space="preserve">  --  </v>
          </cell>
          <cell r="J444">
            <v>0</v>
          </cell>
          <cell r="K444">
            <v>0</v>
          </cell>
          <cell r="L444">
            <v>0</v>
          </cell>
          <cell r="M444">
            <v>0</v>
          </cell>
          <cell r="O444" t="str">
            <v>Benthic detritivore</v>
          </cell>
          <cell r="P444" t="str">
            <v>BD</v>
          </cell>
        </row>
        <row r="445">
          <cell r="C445" t="str">
            <v>Sipuncula sp.1</v>
          </cell>
          <cell r="J445">
            <v>0</v>
          </cell>
          <cell r="K445">
            <v>0</v>
          </cell>
          <cell r="L445">
            <v>0</v>
          </cell>
          <cell r="M445">
            <v>0</v>
          </cell>
          <cell r="O445" t="str">
            <v>Benthic detritivore</v>
          </cell>
          <cell r="P445" t="str">
            <v>BD</v>
          </cell>
        </row>
        <row r="446">
          <cell r="C446" t="str">
            <v>Sipuncula sp.2</v>
          </cell>
          <cell r="J446">
            <v>0</v>
          </cell>
          <cell r="K446">
            <v>0</v>
          </cell>
          <cell r="L446">
            <v>0</v>
          </cell>
          <cell r="M446">
            <v>0</v>
          </cell>
          <cell r="O446" t="str">
            <v>Benthic detritivore</v>
          </cell>
          <cell r="P446" t="str">
            <v>BD</v>
          </cell>
        </row>
        <row r="447">
          <cell r="C447" t="str">
            <v>Sipuncula sp.3</v>
          </cell>
          <cell r="J447">
            <v>0</v>
          </cell>
          <cell r="K447">
            <v>0</v>
          </cell>
          <cell r="L447">
            <v>0</v>
          </cell>
          <cell r="M447">
            <v>0</v>
          </cell>
          <cell r="O447" t="str">
            <v>Benthic detritivore</v>
          </cell>
          <cell r="P447" t="str">
            <v>BD</v>
          </cell>
        </row>
        <row r="448">
          <cell r="C448" t="str">
            <v>Sipuncula sp.4</v>
          </cell>
          <cell r="J448">
            <v>0</v>
          </cell>
          <cell r="K448">
            <v>0</v>
          </cell>
          <cell r="L448">
            <v>0</v>
          </cell>
          <cell r="M448">
            <v>0</v>
          </cell>
          <cell r="O448" t="str">
            <v>Benthic detritivore</v>
          </cell>
          <cell r="P448" t="str">
            <v>BD</v>
          </cell>
        </row>
        <row r="449">
          <cell r="C449" t="str">
            <v>Sipuncula sp.5</v>
          </cell>
          <cell r="J449">
            <v>0</v>
          </cell>
          <cell r="K449">
            <v>0</v>
          </cell>
          <cell r="L449">
            <v>0</v>
          </cell>
          <cell r="M449">
            <v>0</v>
          </cell>
          <cell r="O449" t="str">
            <v>Benthic detritivore</v>
          </cell>
          <cell r="P449" t="str">
            <v>BD</v>
          </cell>
        </row>
        <row r="450">
          <cell r="C450" t="str">
            <v>Sipuncula sp.6</v>
          </cell>
          <cell r="J450">
            <v>0</v>
          </cell>
          <cell r="K450">
            <v>0</v>
          </cell>
          <cell r="L450">
            <v>0</v>
          </cell>
          <cell r="M450">
            <v>0</v>
          </cell>
          <cell r="O450" t="str">
            <v>Benthic detritivore</v>
          </cell>
          <cell r="P450" t="str">
            <v>BD</v>
          </cell>
        </row>
        <row r="451">
          <cell r="C451" t="str">
            <v>Sipuncula sp.7</v>
          </cell>
          <cell r="J451">
            <v>0</v>
          </cell>
          <cell r="K451">
            <v>0</v>
          </cell>
          <cell r="L451">
            <v>0</v>
          </cell>
          <cell r="M451">
            <v>0</v>
          </cell>
          <cell r="O451" t="str">
            <v>Benthic detritivore</v>
          </cell>
          <cell r="P451" t="str">
            <v>BD</v>
          </cell>
        </row>
        <row r="452">
          <cell r="C452" t="str">
            <v>Sipuncula sp.</v>
          </cell>
          <cell r="D452" t="str">
            <v>Sipuncula</v>
          </cell>
          <cell r="E452" t="str">
            <v>Sipunculida</v>
          </cell>
          <cell r="F452">
            <v>0</v>
          </cell>
          <cell r="G452" t="str">
            <v>SipunculaSipunculida</v>
          </cell>
          <cell r="H452" t="str">
            <v>benthic invertebrate</v>
          </cell>
          <cell r="I452" t="str">
            <v>epibenthos</v>
          </cell>
          <cell r="J452" t="str">
            <v>epibenthos</v>
          </cell>
          <cell r="K452" t="str">
            <v>macrobenthos</v>
          </cell>
          <cell r="L452" t="str">
            <v>macrobenthos</v>
          </cell>
          <cell r="M452" t="str">
            <v>macrobenthos</v>
          </cell>
          <cell r="O452" t="str">
            <v>Benthic detritivore</v>
          </cell>
          <cell r="P452" t="str">
            <v>BD</v>
          </cell>
        </row>
        <row r="453">
          <cell r="C453" t="str">
            <v>Sipuncula robustus</v>
          </cell>
          <cell r="D453" t="str">
            <v>Sipuncula</v>
          </cell>
          <cell r="E453" t="str">
            <v>Sipunculida</v>
          </cell>
          <cell r="F453">
            <v>0</v>
          </cell>
          <cell r="G453" t="str">
            <v>SipunculaSipunculida</v>
          </cell>
          <cell r="H453" t="str">
            <v>benthic invertebrate</v>
          </cell>
          <cell r="I453" t="str">
            <v>epibenthos</v>
          </cell>
          <cell r="J453" t="str">
            <v>epibenthos</v>
          </cell>
          <cell r="K453" t="str">
            <v>macrobenthos</v>
          </cell>
          <cell r="L453" t="str">
            <v>macrobenthos</v>
          </cell>
          <cell r="M453" t="str">
            <v>macrobenthos</v>
          </cell>
          <cell r="O453" t="str">
            <v>Benthic detritivore</v>
          </cell>
          <cell r="P453" t="str">
            <v>BD</v>
          </cell>
        </row>
        <row r="454">
          <cell r="C454" t="str">
            <v>Sipunculus cf. robusta</v>
          </cell>
          <cell r="D454" t="str">
            <v>Sipuncula</v>
          </cell>
          <cell r="E454" t="str">
            <v>Sipunculida</v>
          </cell>
          <cell r="F454">
            <v>0</v>
          </cell>
          <cell r="G454" t="str">
            <v>SipunculaSipunculida</v>
          </cell>
          <cell r="H454" t="str">
            <v>benthic invertebrate</v>
          </cell>
          <cell r="I454" t="str">
            <v>epibenthos</v>
          </cell>
          <cell r="J454" t="str">
            <v>epibenthos</v>
          </cell>
          <cell r="K454" t="str">
            <v>macrobenthos</v>
          </cell>
          <cell r="L454" t="str">
            <v>macrobenthos</v>
          </cell>
          <cell r="M454" t="str">
            <v>macrobenthos</v>
          </cell>
          <cell r="O454" t="str">
            <v>Benthic detritivore</v>
          </cell>
          <cell r="P454" t="str">
            <v>BD</v>
          </cell>
        </row>
        <row r="455">
          <cell r="C455" t="str">
            <v>Anelassorhynchus cf. porcellus</v>
          </cell>
          <cell r="D455" t="str">
            <v>Echiura</v>
          </cell>
          <cell r="E455">
            <v>0</v>
          </cell>
          <cell r="F455">
            <v>0</v>
          </cell>
          <cell r="G455" t="str">
            <v>Echiura</v>
          </cell>
          <cell r="H455" t="str">
            <v>benthic invertebrate</v>
          </cell>
          <cell r="I455" t="str">
            <v>epibenthos</v>
          </cell>
          <cell r="J455" t="str">
            <v>epibenthos</v>
          </cell>
          <cell r="K455" t="str">
            <v>macrobenthos</v>
          </cell>
          <cell r="L455" t="str">
            <v>macrobenthos</v>
          </cell>
          <cell r="M455" t="str">
            <v>macrobenthos</v>
          </cell>
          <cell r="N455" t="str">
            <v xml:space="preserve"> </v>
          </cell>
          <cell r="O455" t="str">
            <v>Benthic carnivore</v>
          </cell>
          <cell r="P455" t="str">
            <v>BC</v>
          </cell>
        </row>
        <row r="456">
          <cell r="C456" t="str">
            <v>Subclass (was phylum) Echiura - undifferentiated</v>
          </cell>
          <cell r="D456" t="str">
            <v>Echiura</v>
          </cell>
          <cell r="E456" t="str">
            <v>Echiuroidea</v>
          </cell>
          <cell r="F456" t="str">
            <v xml:space="preserve">  --  </v>
          </cell>
          <cell r="J456">
            <v>0</v>
          </cell>
          <cell r="K456">
            <v>0</v>
          </cell>
          <cell r="L456">
            <v>0</v>
          </cell>
          <cell r="M456">
            <v>0</v>
          </cell>
          <cell r="O456" t="str">
            <v>Benthic detritivore</v>
          </cell>
          <cell r="P456" t="str">
            <v>BD</v>
          </cell>
        </row>
        <row r="457">
          <cell r="C457" t="str">
            <v>Nematoda</v>
          </cell>
          <cell r="D457" t="str">
            <v>Aschelminthes</v>
          </cell>
          <cell r="E457" t="str">
            <v>Nematoda</v>
          </cell>
          <cell r="F457">
            <v>0</v>
          </cell>
          <cell r="G457" t="str">
            <v>AschelminthesNematoda</v>
          </cell>
          <cell r="H457" t="str">
            <v>benthic invertebrate</v>
          </cell>
          <cell r="I457" t="str">
            <v>epibenthos</v>
          </cell>
          <cell r="J457" t="str">
            <v>epibenthos</v>
          </cell>
          <cell r="K457" t="str">
            <v>macrobenthos</v>
          </cell>
          <cell r="L457" t="str">
            <v>macrobenthos</v>
          </cell>
          <cell r="M457" t="str">
            <v>macrobenthos</v>
          </cell>
          <cell r="N457" t="str">
            <v xml:space="preserve"> </v>
          </cell>
          <cell r="O457" t="str">
            <v>Benthic detritivore</v>
          </cell>
          <cell r="P457" t="str">
            <v>BD</v>
          </cell>
        </row>
        <row r="458">
          <cell r="C458" t="str">
            <v>Phylum Kamptozoa - undifferentiated</v>
          </cell>
          <cell r="D458" t="str">
            <v>Sipuncula</v>
          </cell>
          <cell r="E458" t="str">
            <v xml:space="preserve">  --  </v>
          </cell>
          <cell r="F458" t="str">
            <v xml:space="preserve">  --  </v>
          </cell>
          <cell r="J458">
            <v>0</v>
          </cell>
          <cell r="K458">
            <v>0</v>
          </cell>
          <cell r="L458">
            <v>0</v>
          </cell>
          <cell r="M458">
            <v>0</v>
          </cell>
          <cell r="O458" t="str">
            <v>Filter feeder</v>
          </cell>
          <cell r="P458" t="str">
            <v>BF</v>
          </cell>
        </row>
        <row r="459">
          <cell r="C459" t="str">
            <v>Phylum Phoronida - undifferentiated</v>
          </cell>
          <cell r="D459" t="str">
            <v>Phoronida</v>
          </cell>
          <cell r="E459" t="str">
            <v xml:space="preserve">  --  </v>
          </cell>
          <cell r="F459" t="str">
            <v xml:space="preserve">  --  </v>
          </cell>
          <cell r="J459">
            <v>0</v>
          </cell>
          <cell r="K459">
            <v>0</v>
          </cell>
          <cell r="L459">
            <v>0</v>
          </cell>
          <cell r="M459">
            <v>0</v>
          </cell>
          <cell r="O459" t="str">
            <v>Filter feeder</v>
          </cell>
          <cell r="P459" t="str">
            <v>BF</v>
          </cell>
        </row>
        <row r="460">
          <cell r="C460" t="str">
            <v>Anakineticus cuningi</v>
          </cell>
          <cell r="D460" t="str">
            <v>Brachiopoda</v>
          </cell>
          <cell r="E460">
            <v>0</v>
          </cell>
          <cell r="F460">
            <v>0</v>
          </cell>
          <cell r="G460" t="str">
            <v>Brachiopoda</v>
          </cell>
          <cell r="H460" t="str">
            <v>benthic invertebrate</v>
          </cell>
          <cell r="I460" t="str">
            <v>epibenthos</v>
          </cell>
          <cell r="J460" t="str">
            <v>epibenthos</v>
          </cell>
          <cell r="K460" t="str">
            <v>macrobenthos</v>
          </cell>
          <cell r="L460" t="str">
            <v>macrobenthos</v>
          </cell>
          <cell r="M460" t="str">
            <v>macrobenthos</v>
          </cell>
          <cell r="N460" t="str">
            <v xml:space="preserve"> </v>
          </cell>
          <cell r="O460" t="str">
            <v>Filter feeder</v>
          </cell>
          <cell r="P460" t="str">
            <v>BF</v>
          </cell>
        </row>
        <row r="461">
          <cell r="C461" t="str">
            <v>Articulata sp.</v>
          </cell>
          <cell r="D461" t="str">
            <v>Brachiopoda</v>
          </cell>
          <cell r="E461" t="str">
            <v>Articulata</v>
          </cell>
          <cell r="F461">
            <v>0</v>
          </cell>
          <cell r="G461" t="str">
            <v>BrachiopodaArticulata</v>
          </cell>
          <cell r="H461" t="str">
            <v>benthic invertebrate</v>
          </cell>
          <cell r="I461" t="str">
            <v>epibenthos</v>
          </cell>
          <cell r="J461" t="str">
            <v>epibenthos</v>
          </cell>
          <cell r="K461" t="str">
            <v>macrobenthos</v>
          </cell>
          <cell r="L461" t="str">
            <v>macrobenthos</v>
          </cell>
          <cell r="M461" t="str">
            <v>macrobenthos</v>
          </cell>
          <cell r="N461" t="str">
            <v xml:space="preserve"> </v>
          </cell>
          <cell r="O461" t="str">
            <v>Filter feeder</v>
          </cell>
          <cell r="P461" t="str">
            <v>BF</v>
          </cell>
        </row>
        <row r="462">
          <cell r="C462" t="str">
            <v>Brachiopoda</v>
          </cell>
          <cell r="D462" t="str">
            <v>Brachiopoda</v>
          </cell>
          <cell r="E462">
            <v>0</v>
          </cell>
          <cell r="F462">
            <v>0</v>
          </cell>
          <cell r="G462" t="str">
            <v>Brachiopoda</v>
          </cell>
          <cell r="H462" t="str">
            <v>benthic invertebrate</v>
          </cell>
          <cell r="I462" t="str">
            <v>epibenthos</v>
          </cell>
          <cell r="J462" t="str">
            <v>epibenthos</v>
          </cell>
          <cell r="K462" t="str">
            <v>macrobenthos</v>
          </cell>
          <cell r="L462" t="str">
            <v>macrobenthos</v>
          </cell>
          <cell r="M462" t="str">
            <v>macrobenthos</v>
          </cell>
          <cell r="N462" t="str">
            <v xml:space="preserve"> </v>
          </cell>
          <cell r="O462" t="str">
            <v>Filter feeder</v>
          </cell>
          <cell r="P462" t="str">
            <v>BF</v>
          </cell>
        </row>
        <row r="463">
          <cell r="C463" t="str">
            <v>Phylum Brachiopoda - undifferentiated</v>
          </cell>
          <cell r="D463" t="str">
            <v>Brachiopoda</v>
          </cell>
          <cell r="E463" t="str">
            <v xml:space="preserve">  --  </v>
          </cell>
          <cell r="F463" t="str">
            <v xml:space="preserve">  --  </v>
          </cell>
          <cell r="J463">
            <v>0</v>
          </cell>
          <cell r="K463">
            <v>0</v>
          </cell>
          <cell r="L463">
            <v>0</v>
          </cell>
          <cell r="M463">
            <v>0</v>
          </cell>
          <cell r="O463" t="str">
            <v>Filter feeder</v>
          </cell>
          <cell r="P463" t="str">
            <v>BF</v>
          </cell>
        </row>
        <row r="464">
          <cell r="C464" t="str">
            <v>Craniidae sp. 1</v>
          </cell>
          <cell r="D464" t="str">
            <v>Brachiopoda</v>
          </cell>
          <cell r="E464" t="str">
            <v>Craniata</v>
          </cell>
          <cell r="F464" t="str">
            <v>Craniidae</v>
          </cell>
          <cell r="J464">
            <v>0</v>
          </cell>
          <cell r="K464">
            <v>0</v>
          </cell>
          <cell r="L464">
            <v>0</v>
          </cell>
          <cell r="M464">
            <v>0</v>
          </cell>
          <cell r="O464" t="str">
            <v>Filter feeder</v>
          </cell>
          <cell r="P464" t="str">
            <v>BF</v>
          </cell>
        </row>
        <row r="465">
          <cell r="C465" t="str">
            <v>Discinidae sp. 1</v>
          </cell>
          <cell r="D465" t="str">
            <v>Brachiopoda</v>
          </cell>
          <cell r="E465" t="str">
            <v>Lingulata</v>
          </cell>
          <cell r="F465" t="str">
            <v>Discinidae</v>
          </cell>
          <cell r="J465">
            <v>0</v>
          </cell>
          <cell r="K465">
            <v>0</v>
          </cell>
          <cell r="L465">
            <v>0</v>
          </cell>
          <cell r="M465">
            <v>0</v>
          </cell>
          <cell r="O465" t="str">
            <v>Filter feeder</v>
          </cell>
          <cell r="P465" t="str">
            <v>BF</v>
          </cell>
        </row>
        <row r="466">
          <cell r="C466" t="str">
            <v>Cancellothyris hedleyi</v>
          </cell>
          <cell r="D466" t="str">
            <v>Brachiopoda</v>
          </cell>
          <cell r="E466" t="str">
            <v>Rhynchonellata</v>
          </cell>
          <cell r="F466" t="str">
            <v>Cancellothyrididae</v>
          </cell>
          <cell r="J466">
            <v>0</v>
          </cell>
          <cell r="K466">
            <v>0</v>
          </cell>
          <cell r="L466">
            <v>0</v>
          </cell>
          <cell r="M466">
            <v>0</v>
          </cell>
          <cell r="O466" t="str">
            <v>Filter feeder</v>
          </cell>
          <cell r="P466" t="str">
            <v>BF</v>
          </cell>
        </row>
        <row r="467">
          <cell r="C467" t="str">
            <v>Jaffaia jaffaensis</v>
          </cell>
          <cell r="D467" t="str">
            <v>Brachiopoda</v>
          </cell>
          <cell r="E467" t="str">
            <v>Rhynchonellata</v>
          </cell>
          <cell r="F467" t="str">
            <v>Dallinidae</v>
          </cell>
          <cell r="J467">
            <v>0</v>
          </cell>
          <cell r="K467">
            <v>0</v>
          </cell>
          <cell r="L467">
            <v>0</v>
          </cell>
          <cell r="M467">
            <v>0</v>
          </cell>
          <cell r="O467" t="str">
            <v>Filter feeder</v>
          </cell>
          <cell r="P467" t="str">
            <v>BF</v>
          </cell>
        </row>
        <row r="468">
          <cell r="C468" t="str">
            <v>Phylum Bryozoa - undifferentiated</v>
          </cell>
          <cell r="D468" t="str">
            <v>Bryozoa</v>
          </cell>
          <cell r="E468" t="str">
            <v xml:space="preserve">  --  </v>
          </cell>
          <cell r="F468" t="str">
            <v xml:space="preserve">  --  </v>
          </cell>
          <cell r="J468">
            <v>0</v>
          </cell>
          <cell r="K468">
            <v>0</v>
          </cell>
          <cell r="L468">
            <v>0</v>
          </cell>
          <cell r="M468">
            <v>0</v>
          </cell>
          <cell r="O468" t="str">
            <v>Filter feeder</v>
          </cell>
          <cell r="P468" t="str">
            <v>BF</v>
          </cell>
        </row>
        <row r="469">
          <cell r="C469" t="str">
            <v>Caberea sp.</v>
          </cell>
          <cell r="D469" t="str">
            <v>Bryozoa</v>
          </cell>
          <cell r="E469" t="str">
            <v>Gymnolaemata</v>
          </cell>
          <cell r="F469" t="str">
            <v>Cheilostomata</v>
          </cell>
          <cell r="G469" t="str">
            <v>BryozoaGymnolaemataCheilostomata</v>
          </cell>
          <cell r="H469" t="str">
            <v>benthic invertebrate</v>
          </cell>
          <cell r="I469" t="str">
            <v>epibenthos</v>
          </cell>
          <cell r="J469" t="str">
            <v>epibenthos</v>
          </cell>
          <cell r="K469" t="str">
            <v>macrobenthos</v>
          </cell>
          <cell r="L469" t="str">
            <v>macrobenthos</v>
          </cell>
          <cell r="M469" t="str">
            <v>macrobenthos</v>
          </cell>
          <cell r="N469" t="str">
            <v xml:space="preserve"> </v>
          </cell>
          <cell r="O469" t="str">
            <v>Filter feeder</v>
          </cell>
          <cell r="P469" t="str">
            <v>BF</v>
          </cell>
        </row>
        <row r="470">
          <cell r="C470" t="str">
            <v>Caberea sp. remains</v>
          </cell>
          <cell r="D470" t="str">
            <v>Bryozoa</v>
          </cell>
          <cell r="E470" t="str">
            <v>Gymnolaemata</v>
          </cell>
          <cell r="F470" t="str">
            <v>Cheilostomata</v>
          </cell>
          <cell r="G470" t="str">
            <v>BryozoaGymnolaemataCheilostomata</v>
          </cell>
          <cell r="H470" t="str">
            <v>benthic invertebrate</v>
          </cell>
          <cell r="I470" t="str">
            <v>epibenthos</v>
          </cell>
          <cell r="J470" t="str">
            <v>epibenthos</v>
          </cell>
          <cell r="K470" t="str">
            <v>macrobenthos</v>
          </cell>
          <cell r="L470" t="str">
            <v>macrobenthos</v>
          </cell>
          <cell r="M470" t="str">
            <v>macrobenthos</v>
          </cell>
          <cell r="N470" t="str">
            <v xml:space="preserve"> </v>
          </cell>
          <cell r="O470" t="str">
            <v>Filter feeder</v>
          </cell>
          <cell r="P470" t="str">
            <v>BF</v>
          </cell>
        </row>
        <row r="471">
          <cell r="C471" t="str">
            <v>Cheilostomata</v>
          </cell>
          <cell r="D471" t="str">
            <v>Bryozoa</v>
          </cell>
          <cell r="E471" t="str">
            <v>Gymnolaemata</v>
          </cell>
          <cell r="F471" t="str">
            <v>Cheilostomata</v>
          </cell>
          <cell r="G471" t="str">
            <v>BryozoaGymnolaemataCheilostomata</v>
          </cell>
          <cell r="H471" t="str">
            <v>benthic invertebrate</v>
          </cell>
          <cell r="I471" t="str">
            <v>epibenthos</v>
          </cell>
          <cell r="J471" t="str">
            <v>epibenthos</v>
          </cell>
          <cell r="K471" t="str">
            <v>macrobenthos</v>
          </cell>
          <cell r="L471" t="str">
            <v>macrobenthos</v>
          </cell>
          <cell r="M471" t="str">
            <v>macrobenthos</v>
          </cell>
          <cell r="N471" t="str">
            <v xml:space="preserve"> </v>
          </cell>
          <cell r="O471" t="str">
            <v>Filter feeder</v>
          </cell>
          <cell r="P471" t="str">
            <v>BF</v>
          </cell>
        </row>
        <row r="472">
          <cell r="C472" t="str">
            <v>Cheilostomata 13</v>
          </cell>
          <cell r="D472" t="str">
            <v>Bryozoa</v>
          </cell>
          <cell r="E472" t="str">
            <v>Gymnolaemata</v>
          </cell>
          <cell r="F472" t="str">
            <v>Cheilostomata</v>
          </cell>
          <cell r="G472" t="str">
            <v>BryozoaGymnolaemataCheilostomata</v>
          </cell>
          <cell r="H472" t="str">
            <v>benthic invertebrate</v>
          </cell>
          <cell r="I472" t="str">
            <v>epibenthos</v>
          </cell>
          <cell r="J472" t="str">
            <v>epibenthos</v>
          </cell>
          <cell r="K472" t="str">
            <v>macrobenthos</v>
          </cell>
          <cell r="L472" t="str">
            <v>macrobenthos</v>
          </cell>
          <cell r="M472" t="str">
            <v>macrobenthos</v>
          </cell>
          <cell r="N472" t="str">
            <v xml:space="preserve"> </v>
          </cell>
          <cell r="O472" t="str">
            <v>Filter feeder</v>
          </cell>
          <cell r="P472" t="str">
            <v>BF</v>
          </cell>
        </row>
        <row r="473">
          <cell r="C473" t="str">
            <v>Cheilostomata 13 remains</v>
          </cell>
          <cell r="D473" t="str">
            <v>Bryozoa</v>
          </cell>
          <cell r="E473" t="str">
            <v>Gymnolaemata</v>
          </cell>
          <cell r="F473" t="str">
            <v>Cheilostomata</v>
          </cell>
          <cell r="G473" t="str">
            <v>BryozoaGymnolaemataCheilostomata</v>
          </cell>
          <cell r="H473" t="str">
            <v>benthic invertebrate</v>
          </cell>
          <cell r="I473" t="str">
            <v>epibenthos</v>
          </cell>
          <cell r="J473" t="str">
            <v>epibenthos</v>
          </cell>
          <cell r="K473" t="str">
            <v>macrobenthos</v>
          </cell>
          <cell r="L473" t="str">
            <v>macrobenthos</v>
          </cell>
          <cell r="M473" t="str">
            <v>macrobenthos</v>
          </cell>
          <cell r="N473" t="str">
            <v xml:space="preserve"> </v>
          </cell>
          <cell r="O473" t="str">
            <v>Filter feeder</v>
          </cell>
          <cell r="P473" t="str">
            <v>BF</v>
          </cell>
        </row>
        <row r="474">
          <cell r="C474" t="str">
            <v>Cheilostomata 15</v>
          </cell>
          <cell r="D474" t="str">
            <v>Bryozoa</v>
          </cell>
          <cell r="E474" t="str">
            <v>Gymnolaemata</v>
          </cell>
          <cell r="F474" t="str">
            <v>Cheilostomata</v>
          </cell>
          <cell r="G474" t="str">
            <v>BryozoaGymnolaemataCheilostomata</v>
          </cell>
          <cell r="H474" t="str">
            <v>benthic invertebrate</v>
          </cell>
          <cell r="I474" t="str">
            <v>epibenthos</v>
          </cell>
          <cell r="J474" t="str">
            <v>epibenthos</v>
          </cell>
          <cell r="K474" t="str">
            <v>macrobenthos</v>
          </cell>
          <cell r="L474" t="str">
            <v>macrobenthos</v>
          </cell>
          <cell r="M474" t="str">
            <v>macrobenthos</v>
          </cell>
          <cell r="N474" t="str">
            <v xml:space="preserve"> </v>
          </cell>
          <cell r="O474" t="str">
            <v>Filter feeder</v>
          </cell>
          <cell r="P474" t="str">
            <v>BF</v>
          </cell>
        </row>
        <row r="475">
          <cell r="C475" t="str">
            <v>Cheilostomata 16</v>
          </cell>
          <cell r="D475" t="str">
            <v>Bryozoa</v>
          </cell>
          <cell r="E475" t="str">
            <v>Gymnolaemata</v>
          </cell>
          <cell r="F475" t="str">
            <v>Cheilostomata</v>
          </cell>
          <cell r="G475" t="str">
            <v>BryozoaGymnolaemataCheilostomata</v>
          </cell>
          <cell r="H475" t="str">
            <v>benthic invertebrate</v>
          </cell>
          <cell r="I475" t="str">
            <v>epibenthos</v>
          </cell>
          <cell r="J475" t="str">
            <v>epibenthos</v>
          </cell>
          <cell r="K475" t="str">
            <v>macrobenthos</v>
          </cell>
          <cell r="L475" t="str">
            <v>macrobenthos</v>
          </cell>
          <cell r="M475" t="str">
            <v>macrobenthos</v>
          </cell>
          <cell r="N475" t="str">
            <v xml:space="preserve"> </v>
          </cell>
          <cell r="O475" t="str">
            <v>Filter feeder</v>
          </cell>
          <cell r="P475" t="str">
            <v>BF</v>
          </cell>
        </row>
        <row r="476">
          <cell r="C476" t="str">
            <v>Cheilostomata 16 remains</v>
          </cell>
          <cell r="D476" t="str">
            <v>Bryozoa</v>
          </cell>
          <cell r="E476" t="str">
            <v>Gymnolaemata</v>
          </cell>
          <cell r="F476" t="str">
            <v>Cheilostomata</v>
          </cell>
          <cell r="G476" t="str">
            <v>BryozoaGymnolaemataCheilostomata</v>
          </cell>
          <cell r="H476" t="str">
            <v>benthic invertebrate</v>
          </cell>
          <cell r="I476" t="str">
            <v>epibenthos</v>
          </cell>
          <cell r="J476" t="str">
            <v>epibenthos</v>
          </cell>
          <cell r="K476" t="str">
            <v>macrobenthos</v>
          </cell>
          <cell r="L476" t="str">
            <v>macrobenthos</v>
          </cell>
          <cell r="M476" t="str">
            <v>macrobenthos</v>
          </cell>
          <cell r="N476" t="str">
            <v xml:space="preserve"> </v>
          </cell>
          <cell r="O476" t="str">
            <v>Filter feeder</v>
          </cell>
          <cell r="P476" t="str">
            <v>BF</v>
          </cell>
        </row>
        <row r="477">
          <cell r="C477" t="str">
            <v>Cheilostomata 17</v>
          </cell>
          <cell r="D477" t="str">
            <v>Bryozoa</v>
          </cell>
          <cell r="E477" t="str">
            <v>Gymnolaemata</v>
          </cell>
          <cell r="F477" t="str">
            <v>Cheilostomata</v>
          </cell>
          <cell r="G477" t="str">
            <v>BryozoaGymnolaemataCheilostomata</v>
          </cell>
          <cell r="H477" t="str">
            <v>benthic invertebrate</v>
          </cell>
          <cell r="I477" t="str">
            <v>epibenthos</v>
          </cell>
          <cell r="J477" t="str">
            <v>epibenthos</v>
          </cell>
          <cell r="K477" t="str">
            <v>macrobenthos</v>
          </cell>
          <cell r="L477" t="str">
            <v>macrobenthos</v>
          </cell>
          <cell r="M477" t="str">
            <v>macrobenthos</v>
          </cell>
          <cell r="N477" t="str">
            <v xml:space="preserve"> </v>
          </cell>
          <cell r="O477" t="str">
            <v>Filter feeder</v>
          </cell>
          <cell r="P477" t="str">
            <v>BF</v>
          </cell>
        </row>
        <row r="478">
          <cell r="C478" t="str">
            <v>Cheilostomata 17 remains</v>
          </cell>
          <cell r="D478" t="str">
            <v>Bryozoa</v>
          </cell>
          <cell r="E478" t="str">
            <v>Gymnolaemata</v>
          </cell>
          <cell r="F478" t="str">
            <v>Cheilostomata</v>
          </cell>
          <cell r="G478" t="str">
            <v>BryozoaGymnolaemataCheilostomata</v>
          </cell>
          <cell r="H478" t="str">
            <v>benthic invertebrate</v>
          </cell>
          <cell r="I478" t="str">
            <v>epibenthos</v>
          </cell>
          <cell r="J478" t="str">
            <v>epibenthos</v>
          </cell>
          <cell r="K478" t="str">
            <v>macrobenthos</v>
          </cell>
          <cell r="L478" t="str">
            <v>macrobenthos</v>
          </cell>
          <cell r="M478" t="str">
            <v>macrobenthos</v>
          </cell>
          <cell r="N478" t="str">
            <v xml:space="preserve"> </v>
          </cell>
          <cell r="O478" t="str">
            <v>Filter feeder</v>
          </cell>
          <cell r="P478" t="str">
            <v>BF</v>
          </cell>
        </row>
        <row r="479">
          <cell r="C479" t="str">
            <v>Cheilostomata 18</v>
          </cell>
          <cell r="D479" t="str">
            <v>Bryozoa</v>
          </cell>
          <cell r="E479" t="str">
            <v>Gymnolaemata</v>
          </cell>
          <cell r="F479" t="str">
            <v>Cheilostomata</v>
          </cell>
          <cell r="G479" t="str">
            <v>BryozoaGymnolaemataCheilostomata</v>
          </cell>
          <cell r="H479" t="str">
            <v>benthic invertebrate</v>
          </cell>
          <cell r="I479" t="str">
            <v>epibenthos</v>
          </cell>
          <cell r="J479" t="str">
            <v>epibenthos</v>
          </cell>
          <cell r="K479" t="str">
            <v>macrobenthos</v>
          </cell>
          <cell r="L479" t="str">
            <v>macrobenthos</v>
          </cell>
          <cell r="M479" t="str">
            <v>macrobenthos</v>
          </cell>
          <cell r="N479" t="str">
            <v xml:space="preserve"> </v>
          </cell>
          <cell r="O479" t="str">
            <v>Filter feeder</v>
          </cell>
          <cell r="P479" t="str">
            <v>BF</v>
          </cell>
        </row>
        <row r="480">
          <cell r="C480" t="str">
            <v>Cheilostomata 19</v>
          </cell>
          <cell r="D480" t="str">
            <v>Bryozoa</v>
          </cell>
          <cell r="E480" t="str">
            <v>Gymnolaemata</v>
          </cell>
          <cell r="F480" t="str">
            <v>Cheilostomata</v>
          </cell>
          <cell r="G480" t="str">
            <v>BryozoaGymnolaemataCheilostomata</v>
          </cell>
          <cell r="H480" t="str">
            <v>benthic invertebrate</v>
          </cell>
          <cell r="I480" t="str">
            <v>epibenthos</v>
          </cell>
          <cell r="J480" t="str">
            <v>epibenthos</v>
          </cell>
          <cell r="K480" t="str">
            <v>macrobenthos</v>
          </cell>
          <cell r="L480" t="str">
            <v>macrobenthos</v>
          </cell>
          <cell r="M480" t="str">
            <v>macrobenthos</v>
          </cell>
          <cell r="N480" t="str">
            <v xml:space="preserve"> </v>
          </cell>
          <cell r="O480" t="str">
            <v>Filter feeder</v>
          </cell>
          <cell r="P480" t="str">
            <v>BF</v>
          </cell>
        </row>
        <row r="481">
          <cell r="C481" t="str">
            <v>Cheilostomata 19 remains</v>
          </cell>
          <cell r="D481" t="str">
            <v>Bryozoa</v>
          </cell>
          <cell r="E481" t="str">
            <v>Gymnolaemata</v>
          </cell>
          <cell r="F481" t="str">
            <v>Cheilostomata</v>
          </cell>
          <cell r="G481" t="str">
            <v>BryozoaGymnolaemataCheilostomata</v>
          </cell>
          <cell r="H481" t="str">
            <v>benthic invertebrate</v>
          </cell>
          <cell r="I481" t="str">
            <v>epibenthos</v>
          </cell>
          <cell r="J481" t="str">
            <v>epibenthos</v>
          </cell>
          <cell r="K481" t="str">
            <v>macrobenthos</v>
          </cell>
          <cell r="L481" t="str">
            <v>macrobenthos</v>
          </cell>
          <cell r="M481" t="str">
            <v>macrobenthos</v>
          </cell>
          <cell r="N481" t="str">
            <v xml:space="preserve"> </v>
          </cell>
          <cell r="O481" t="str">
            <v>Filter feeder</v>
          </cell>
          <cell r="P481" t="str">
            <v>BF</v>
          </cell>
        </row>
        <row r="482">
          <cell r="C482" t="str">
            <v>Cyclopora sp.</v>
          </cell>
          <cell r="D482" t="str">
            <v>Bryozoa</v>
          </cell>
          <cell r="E482" t="str">
            <v>Gymnolaemata</v>
          </cell>
          <cell r="F482" t="str">
            <v>Cheilostomata</v>
          </cell>
          <cell r="G482" t="str">
            <v>BryozoaGymnolaemataCheilostomata</v>
          </cell>
          <cell r="H482" t="str">
            <v>benthic invertebrate</v>
          </cell>
          <cell r="I482" t="str">
            <v>epibenthos</v>
          </cell>
          <cell r="J482" t="str">
            <v>epibenthos</v>
          </cell>
          <cell r="K482" t="str">
            <v>macrobenthos</v>
          </cell>
          <cell r="L482" t="str">
            <v>macrobenthos</v>
          </cell>
          <cell r="M482" t="str">
            <v>macrobenthos</v>
          </cell>
          <cell r="N482" t="str">
            <v xml:space="preserve"> </v>
          </cell>
          <cell r="O482" t="str">
            <v>Filter feeder</v>
          </cell>
          <cell r="P482" t="str">
            <v>BF</v>
          </cell>
        </row>
        <row r="483">
          <cell r="C483" t="str">
            <v>Cyclostomata 3</v>
          </cell>
          <cell r="D483" t="str">
            <v>Bryozoa</v>
          </cell>
          <cell r="E483" t="str">
            <v>Gymnolaemata</v>
          </cell>
          <cell r="F483" t="str">
            <v>Cheilostomata</v>
          </cell>
          <cell r="G483" t="str">
            <v>BryozoaGymnolaemataCheilostomata</v>
          </cell>
          <cell r="H483" t="str">
            <v>benthic invertebrate</v>
          </cell>
          <cell r="I483" t="str">
            <v>epibenthos</v>
          </cell>
          <cell r="J483" t="str">
            <v>epibenthos</v>
          </cell>
          <cell r="K483" t="str">
            <v>macrobenthos</v>
          </cell>
          <cell r="L483" t="str">
            <v>macrobenthos</v>
          </cell>
          <cell r="M483" t="str">
            <v>macrobenthos</v>
          </cell>
          <cell r="N483" t="str">
            <v xml:space="preserve"> </v>
          </cell>
          <cell r="O483" t="str">
            <v>Filter feeder</v>
          </cell>
          <cell r="P483" t="str">
            <v>BF</v>
          </cell>
        </row>
        <row r="484">
          <cell r="C484" t="str">
            <v>Densipora sp.</v>
          </cell>
          <cell r="D484" t="str">
            <v>Bryozoa</v>
          </cell>
          <cell r="E484">
            <v>0</v>
          </cell>
          <cell r="F484">
            <v>0</v>
          </cell>
          <cell r="G484" t="str">
            <v>Bryozoa</v>
          </cell>
          <cell r="H484" t="str">
            <v>benthic invertebrate</v>
          </cell>
          <cell r="I484" t="str">
            <v>epibenthos</v>
          </cell>
          <cell r="J484" t="str">
            <v>epibenthos</v>
          </cell>
          <cell r="K484" t="str">
            <v>macrobenthos</v>
          </cell>
          <cell r="L484" t="str">
            <v>macrobenthos</v>
          </cell>
          <cell r="M484" t="str">
            <v>macrobenthos</v>
          </cell>
          <cell r="N484" t="str">
            <v xml:space="preserve"> </v>
          </cell>
          <cell r="O484" t="str">
            <v>Filter feeder</v>
          </cell>
          <cell r="P484" t="str">
            <v>BF</v>
          </cell>
        </row>
        <row r="485">
          <cell r="C485" t="str">
            <v>Membranipora sp.</v>
          </cell>
          <cell r="D485" t="str">
            <v>Bryozoa</v>
          </cell>
          <cell r="E485" t="str">
            <v>Gymnolaemata</v>
          </cell>
          <cell r="F485" t="str">
            <v>Cheilostomata</v>
          </cell>
          <cell r="G485" t="str">
            <v>BryozoaGymnolaemataCheilostomata</v>
          </cell>
          <cell r="H485" t="str">
            <v>benthic invertebrate</v>
          </cell>
          <cell r="I485" t="str">
            <v>epibenthos</v>
          </cell>
          <cell r="J485" t="str">
            <v>epibenthos</v>
          </cell>
          <cell r="K485" t="str">
            <v>macrobenthos</v>
          </cell>
          <cell r="L485" t="str">
            <v>macrobenthos</v>
          </cell>
          <cell r="M485" t="str">
            <v>macrobenthos</v>
          </cell>
          <cell r="N485" t="str">
            <v xml:space="preserve"> </v>
          </cell>
          <cell r="O485" t="str">
            <v>Filter feeder</v>
          </cell>
          <cell r="P485" t="str">
            <v>BF</v>
          </cell>
        </row>
        <row r="486">
          <cell r="C486" t="str">
            <v>Petralia sp.</v>
          </cell>
          <cell r="D486" t="str">
            <v>Bryozoa</v>
          </cell>
          <cell r="E486" t="str">
            <v>Gymnolaemata</v>
          </cell>
          <cell r="F486" t="str">
            <v>Cheilostomata</v>
          </cell>
          <cell r="G486" t="str">
            <v>BryozoaGymnolaemataCheilostomata</v>
          </cell>
          <cell r="H486" t="str">
            <v>benthic invertebrate</v>
          </cell>
          <cell r="I486" t="str">
            <v>epibenthos</v>
          </cell>
          <cell r="J486" t="str">
            <v>epibenthos</v>
          </cell>
          <cell r="K486" t="str">
            <v>macrobenthos</v>
          </cell>
          <cell r="L486" t="str">
            <v>macrobenthos</v>
          </cell>
          <cell r="M486" t="str">
            <v>macrobenthos</v>
          </cell>
          <cell r="N486" t="str">
            <v xml:space="preserve"> </v>
          </cell>
          <cell r="O486" t="str">
            <v>Filter feeder</v>
          </cell>
          <cell r="P486" t="str">
            <v>BF</v>
          </cell>
        </row>
        <row r="487">
          <cell r="C487" t="str">
            <v>Tricellaria sp.</v>
          </cell>
          <cell r="D487" t="str">
            <v>Bryozoa</v>
          </cell>
          <cell r="E487">
            <v>0</v>
          </cell>
          <cell r="F487" t="str">
            <v>Cheilostomata</v>
          </cell>
          <cell r="G487" t="str">
            <v>BryozoaCheilostomata</v>
          </cell>
          <cell r="H487" t="str">
            <v>benthic invertebrate</v>
          </cell>
          <cell r="I487" t="str">
            <v>epibenthos</v>
          </cell>
          <cell r="J487" t="str">
            <v>epibenthos</v>
          </cell>
          <cell r="K487" t="str">
            <v>macrobenthos</v>
          </cell>
          <cell r="L487" t="str">
            <v>macrobenthos</v>
          </cell>
          <cell r="M487" t="str">
            <v>macrobenthos</v>
          </cell>
          <cell r="N487" t="str">
            <v xml:space="preserve"> </v>
          </cell>
          <cell r="O487" t="str">
            <v>Filter feeder</v>
          </cell>
          <cell r="P487" t="str">
            <v>BF</v>
          </cell>
        </row>
        <row r="488">
          <cell r="C488" t="str">
            <v>Tricellaria sp. remains</v>
          </cell>
          <cell r="D488" t="str">
            <v>Bryozoa</v>
          </cell>
          <cell r="E488">
            <v>0</v>
          </cell>
          <cell r="F488" t="str">
            <v>Cheilostomata</v>
          </cell>
          <cell r="G488" t="str">
            <v>BryozoaCheilostomata</v>
          </cell>
          <cell r="H488" t="str">
            <v>benthic invertebrate</v>
          </cell>
          <cell r="I488" t="str">
            <v>epibenthos</v>
          </cell>
          <cell r="J488" t="str">
            <v>epibenthos</v>
          </cell>
          <cell r="K488" t="str">
            <v>macrobenthos</v>
          </cell>
          <cell r="L488" t="str">
            <v>macrobenthos</v>
          </cell>
          <cell r="M488" t="str">
            <v>macrobenthos</v>
          </cell>
          <cell r="N488" t="str">
            <v xml:space="preserve"> </v>
          </cell>
          <cell r="O488" t="str">
            <v>Filter feeder</v>
          </cell>
          <cell r="P488" t="str">
            <v>BF</v>
          </cell>
        </row>
        <row r="489">
          <cell r="C489" t="str">
            <v>Bryozoa: Hard: Fenestrate</v>
          </cell>
          <cell r="O489" t="str">
            <v>Filter feeder</v>
          </cell>
          <cell r="P489" t="str">
            <v>BF</v>
          </cell>
        </row>
        <row r="490">
          <cell r="C490" t="str">
            <v>Bryozoa: Hard: Fenestrate</v>
          </cell>
          <cell r="D490" t="str">
            <v>Bryozoa</v>
          </cell>
          <cell r="E490" t="str">
            <v xml:space="preserve">  --  </v>
          </cell>
          <cell r="F490" t="str">
            <v xml:space="preserve">  --  </v>
          </cell>
          <cell r="J490">
            <v>0</v>
          </cell>
          <cell r="K490">
            <v>0</v>
          </cell>
          <cell r="L490">
            <v>0</v>
          </cell>
          <cell r="M490">
            <v>0</v>
          </cell>
          <cell r="O490" t="str">
            <v>Filter feeder</v>
          </cell>
          <cell r="P490" t="str">
            <v>BF</v>
          </cell>
        </row>
        <row r="491">
          <cell r="C491" t="str">
            <v>Bryozoa: Soft</v>
          </cell>
          <cell r="D491" t="str">
            <v>Bryozoa</v>
          </cell>
          <cell r="E491" t="str">
            <v xml:space="preserve">  --  </v>
          </cell>
          <cell r="F491" t="str">
            <v xml:space="preserve">  --  </v>
          </cell>
          <cell r="J491">
            <v>0</v>
          </cell>
          <cell r="K491">
            <v>0</v>
          </cell>
          <cell r="L491">
            <v>0</v>
          </cell>
          <cell r="M491">
            <v>0</v>
          </cell>
          <cell r="O491" t="str">
            <v>Filter feeder</v>
          </cell>
          <cell r="P491" t="str">
            <v>BF</v>
          </cell>
        </row>
        <row r="492">
          <cell r="C492" t="str">
            <v>Bryozoa: Hard: Branching</v>
          </cell>
          <cell r="O492" t="str">
            <v>Filter feeder</v>
          </cell>
          <cell r="P492" t="str">
            <v>BF</v>
          </cell>
        </row>
        <row r="493">
          <cell r="C493" t="str">
            <v>Bryozoa: Hard: Branching</v>
          </cell>
          <cell r="D493" t="str">
            <v>Bryozoa</v>
          </cell>
          <cell r="E493" t="str">
            <v xml:space="preserve">  --  </v>
          </cell>
          <cell r="F493" t="str">
            <v xml:space="preserve">  --  </v>
          </cell>
          <cell r="J493">
            <v>0</v>
          </cell>
          <cell r="K493">
            <v>0</v>
          </cell>
          <cell r="L493">
            <v>0</v>
          </cell>
          <cell r="M493">
            <v>0</v>
          </cell>
          <cell r="O493" t="str">
            <v>Filter feeder</v>
          </cell>
          <cell r="P493" t="str">
            <v>BF</v>
          </cell>
        </row>
        <row r="494">
          <cell r="C494" t="str">
            <v>Flustridae - undifferentiated</v>
          </cell>
          <cell r="O494" t="str">
            <v>Filter feeder</v>
          </cell>
          <cell r="P494" t="str">
            <v>BF</v>
          </cell>
        </row>
        <row r="495">
          <cell r="C495" t="str">
            <v>Bryozoa cf. Bugula sp.</v>
          </cell>
          <cell r="D495" t="str">
            <v>Bryozoa</v>
          </cell>
          <cell r="E495">
            <v>0</v>
          </cell>
          <cell r="F495" t="str">
            <v>//Bugulidae</v>
          </cell>
          <cell r="G495" t="str">
            <v>Bryozoa//Bugulidae</v>
          </cell>
          <cell r="H495" t="str">
            <v>benthic invertebrate</v>
          </cell>
          <cell r="I495" t="str">
            <v>epibenthos</v>
          </cell>
          <cell r="J495" t="str">
            <v>epibenthos</v>
          </cell>
          <cell r="K495" t="str">
            <v>macrobenthos</v>
          </cell>
          <cell r="L495" t="str">
            <v>macrobenthos</v>
          </cell>
          <cell r="M495" t="str">
            <v>macrobenthos</v>
          </cell>
          <cell r="N495" t="str">
            <v xml:space="preserve"> </v>
          </cell>
          <cell r="O495" t="str">
            <v>Filter feeder</v>
          </cell>
          <cell r="P495" t="str">
            <v>BF</v>
          </cell>
        </row>
        <row r="496">
          <cell r="C496" t="str">
            <v>Bugularia sp.</v>
          </cell>
          <cell r="D496" t="str">
            <v>Bryozoa</v>
          </cell>
          <cell r="E496" t="str">
            <v>Gymnolaemata</v>
          </cell>
          <cell r="F496" t="str">
            <v>Cheilostomata//Bugulidae</v>
          </cell>
          <cell r="G496" t="str">
            <v>BryozoaGymnolaemataCheilostomata//Bugulidae</v>
          </cell>
          <cell r="H496" t="str">
            <v>benthic invertebrate</v>
          </cell>
          <cell r="I496" t="str">
            <v>epibenthos</v>
          </cell>
          <cell r="J496" t="str">
            <v>epibenthos</v>
          </cell>
          <cell r="K496" t="str">
            <v>macrobenthos</v>
          </cell>
          <cell r="L496" t="str">
            <v>macrobenthos</v>
          </cell>
          <cell r="M496" t="str">
            <v>macrobenthos</v>
          </cell>
          <cell r="N496" t="str">
            <v xml:space="preserve"> </v>
          </cell>
          <cell r="O496" t="str">
            <v>Filter feeder</v>
          </cell>
          <cell r="P496" t="str">
            <v>BF</v>
          </cell>
        </row>
        <row r="497">
          <cell r="C497" t="str">
            <v>Bugularia sp. remains</v>
          </cell>
          <cell r="D497" t="str">
            <v>Bryozoa</v>
          </cell>
          <cell r="E497" t="str">
            <v>Gymnolaemata</v>
          </cell>
          <cell r="F497" t="str">
            <v>Cheilostomata//Bugulidae</v>
          </cell>
          <cell r="G497" t="str">
            <v>BryozoaGymnolaemataCheilostomata//Bugulidae</v>
          </cell>
          <cell r="H497" t="str">
            <v>benthic invertebrate</v>
          </cell>
          <cell r="I497" t="str">
            <v>epibenthos</v>
          </cell>
          <cell r="J497" t="str">
            <v>epibenthos</v>
          </cell>
          <cell r="K497" t="str">
            <v>macrobenthos</v>
          </cell>
          <cell r="L497" t="str">
            <v>macrobenthos</v>
          </cell>
          <cell r="M497" t="str">
            <v>macrobenthos</v>
          </cell>
          <cell r="N497" t="str">
            <v xml:space="preserve"> </v>
          </cell>
          <cell r="O497" t="str">
            <v>Filter feeder</v>
          </cell>
          <cell r="P497" t="str">
            <v>BF</v>
          </cell>
        </row>
        <row r="498">
          <cell r="C498" t="str">
            <v>Cornucopina sp.</v>
          </cell>
          <cell r="D498" t="str">
            <v>Bryozoa</v>
          </cell>
          <cell r="E498" t="str">
            <v>Gymnolaemata</v>
          </cell>
          <cell r="F498" t="str">
            <v>Cheilostomata//Bugulidae</v>
          </cell>
          <cell r="G498" t="str">
            <v>BryozoaGymnolaemataCheilostomata//Bugulidae</v>
          </cell>
          <cell r="H498" t="str">
            <v>benthic invertebrate</v>
          </cell>
          <cell r="I498" t="str">
            <v>epibenthos</v>
          </cell>
          <cell r="J498" t="str">
            <v>epibenthos</v>
          </cell>
          <cell r="K498" t="str">
            <v>macrobenthos</v>
          </cell>
          <cell r="L498" t="str">
            <v>macrobenthos</v>
          </cell>
          <cell r="M498" t="str">
            <v>macrobenthos</v>
          </cell>
          <cell r="N498" t="str">
            <v xml:space="preserve"> </v>
          </cell>
          <cell r="O498" t="str">
            <v>Filter feeder</v>
          </cell>
          <cell r="P498" t="str">
            <v>BF</v>
          </cell>
        </row>
        <row r="499">
          <cell r="C499" t="str">
            <v>Adeonidae - undifferentiated</v>
          </cell>
          <cell r="O499" t="str">
            <v>Filter feeder</v>
          </cell>
          <cell r="P499" t="str">
            <v>BF</v>
          </cell>
        </row>
        <row r="500">
          <cell r="C500" t="str">
            <v>Adeonellopsis spp.</v>
          </cell>
          <cell r="O500" t="str">
            <v>Filter feeder</v>
          </cell>
          <cell r="P500" t="str">
            <v>BF</v>
          </cell>
        </row>
        <row r="501">
          <cell r="C501" t="str">
            <v>Lepraliellidae - undifferentiated</v>
          </cell>
          <cell r="D501" t="str">
            <v>Bryozoa</v>
          </cell>
          <cell r="E501" t="str">
            <v>Gymnolaemata</v>
          </cell>
          <cell r="F501" t="str">
            <v>Lepraliellidae</v>
          </cell>
          <cell r="J501">
            <v>0</v>
          </cell>
          <cell r="K501">
            <v>0</v>
          </cell>
          <cell r="L501">
            <v>0</v>
          </cell>
          <cell r="M501">
            <v>0</v>
          </cell>
          <cell r="O501" t="str">
            <v>Filter feeder</v>
          </cell>
          <cell r="P501" t="str">
            <v>BF</v>
          </cell>
        </row>
        <row r="502">
          <cell r="C502" t="str">
            <v>Celleporaria spp.</v>
          </cell>
          <cell r="O502" t="str">
            <v>Filter feeder</v>
          </cell>
          <cell r="P502" t="str">
            <v>BF</v>
          </cell>
        </row>
        <row r="503">
          <cell r="C503" t="str">
            <v>Phidoloporidae - undifferentiated</v>
          </cell>
          <cell r="O503" t="str">
            <v>Filter feeder</v>
          </cell>
          <cell r="P503" t="str">
            <v>BF</v>
          </cell>
        </row>
        <row r="504">
          <cell r="C504" t="str">
            <v>Class Polychaeta - undifferentiated</v>
          </cell>
          <cell r="D504" t="str">
            <v>Annelida</v>
          </cell>
          <cell r="E504" t="str">
            <v>Polychaeta</v>
          </cell>
          <cell r="F504" t="str">
            <v xml:space="preserve">  --  </v>
          </cell>
          <cell r="J504">
            <v>0</v>
          </cell>
          <cell r="K504">
            <v>0</v>
          </cell>
          <cell r="L504">
            <v>0</v>
          </cell>
          <cell r="M504">
            <v>0</v>
          </cell>
          <cell r="O504" t="str">
            <v>Benthic detritivore</v>
          </cell>
          <cell r="P504" t="str">
            <v>BD</v>
          </cell>
        </row>
        <row r="505">
          <cell r="C505" t="str">
            <v>Annelida</v>
          </cell>
          <cell r="D505" t="str">
            <v>Annelida</v>
          </cell>
          <cell r="E505">
            <v>0</v>
          </cell>
          <cell r="F505">
            <v>0</v>
          </cell>
          <cell r="G505" t="str">
            <v>Annelida</v>
          </cell>
          <cell r="H505" t="str">
            <v>benthic invertebrate</v>
          </cell>
          <cell r="I505" t="str">
            <v>polychaeta</v>
          </cell>
          <cell r="J505" t="str">
            <v>polychaeta</v>
          </cell>
          <cell r="K505" t="str">
            <v>polychaeta</v>
          </cell>
          <cell r="L505" t="str">
            <v>polychaeta</v>
          </cell>
          <cell r="M505" t="str">
            <v>polychaeta</v>
          </cell>
          <cell r="N505" t="str">
            <v xml:space="preserve"> </v>
          </cell>
          <cell r="O505" t="str">
            <v>Benthic detritivore</v>
          </cell>
          <cell r="P505" t="str">
            <v>BD</v>
          </cell>
        </row>
        <row r="506">
          <cell r="C506" t="str">
            <v>sandy tube</v>
          </cell>
          <cell r="D506" t="str">
            <v>Annelida</v>
          </cell>
          <cell r="E506" t="str">
            <v>Polychaeta</v>
          </cell>
          <cell r="F506">
            <v>0</v>
          </cell>
          <cell r="G506" t="str">
            <v>AnnelidaPolychaeta</v>
          </cell>
          <cell r="H506" t="str">
            <v>polychaeta</v>
          </cell>
          <cell r="I506" t="str">
            <v>polychaeta</v>
          </cell>
          <cell r="J506" t="str">
            <v>polychaeta</v>
          </cell>
          <cell r="K506" t="str">
            <v>polychaeta</v>
          </cell>
          <cell r="L506" t="str">
            <v>polychaeta</v>
          </cell>
          <cell r="M506" t="str">
            <v>polychaeta</v>
          </cell>
          <cell r="N506" t="str">
            <v xml:space="preserve"> </v>
          </cell>
          <cell r="O506" t="str">
            <v>Benthic detritivore</v>
          </cell>
          <cell r="P506" t="str">
            <v>BD</v>
          </cell>
        </row>
        <row r="507">
          <cell r="C507" t="str">
            <v>tubeworm</v>
          </cell>
          <cell r="D507" t="str">
            <v>Annelida</v>
          </cell>
          <cell r="E507">
            <v>0</v>
          </cell>
          <cell r="F507">
            <v>0</v>
          </cell>
          <cell r="G507" t="str">
            <v>Annelida</v>
          </cell>
          <cell r="H507" t="str">
            <v>polychaeta</v>
          </cell>
          <cell r="I507" t="str">
            <v>polychaeta</v>
          </cell>
          <cell r="J507" t="str">
            <v>polychaeta</v>
          </cell>
          <cell r="K507" t="str">
            <v>polychaeta</v>
          </cell>
          <cell r="L507" t="str">
            <v>polychaeta</v>
          </cell>
          <cell r="M507" t="str">
            <v>polychaeta</v>
          </cell>
          <cell r="N507" t="str">
            <v xml:space="preserve"> </v>
          </cell>
          <cell r="O507" t="str">
            <v>Benthic detritivore</v>
          </cell>
          <cell r="P507" t="str">
            <v>BD</v>
          </cell>
        </row>
        <row r="508">
          <cell r="C508" t="str">
            <v>tubeworm remains</v>
          </cell>
          <cell r="D508" t="str">
            <v>Annelida</v>
          </cell>
          <cell r="E508">
            <v>0</v>
          </cell>
          <cell r="F508">
            <v>0</v>
          </cell>
          <cell r="G508" t="str">
            <v>Annelida</v>
          </cell>
          <cell r="H508" t="str">
            <v>polychaeta</v>
          </cell>
          <cell r="I508" t="str">
            <v>polychaeta</v>
          </cell>
          <cell r="J508" t="str">
            <v>polychaeta</v>
          </cell>
          <cell r="K508" t="str">
            <v>polychaeta</v>
          </cell>
          <cell r="L508" t="str">
            <v>polychaeta</v>
          </cell>
          <cell r="M508" t="str">
            <v>polychaeta</v>
          </cell>
          <cell r="N508" t="str">
            <v xml:space="preserve"> </v>
          </cell>
          <cell r="O508" t="str">
            <v>Benthic detritivore</v>
          </cell>
          <cell r="P508" t="str">
            <v>BD</v>
          </cell>
        </row>
        <row r="509">
          <cell r="C509" t="str">
            <v>worm tube remains</v>
          </cell>
          <cell r="D509" t="str">
            <v>Annelida</v>
          </cell>
          <cell r="E509" t="str">
            <v>Polychaeta</v>
          </cell>
          <cell r="F509">
            <v>0</v>
          </cell>
          <cell r="G509" t="str">
            <v>AnnelidaPolychaeta</v>
          </cell>
          <cell r="H509" t="str">
            <v>polychaeta</v>
          </cell>
          <cell r="I509" t="str">
            <v>polychaeta</v>
          </cell>
          <cell r="J509" t="str">
            <v>polychaeta</v>
          </cell>
          <cell r="K509" t="str">
            <v>polychaeta</v>
          </cell>
          <cell r="L509" t="str">
            <v>polychaeta</v>
          </cell>
          <cell r="M509" t="str">
            <v>polychaeta</v>
          </cell>
          <cell r="N509" t="str">
            <v xml:space="preserve"> </v>
          </cell>
          <cell r="O509" t="str">
            <v>Benthic detritivore</v>
          </cell>
          <cell r="P509" t="str">
            <v>BD</v>
          </cell>
        </row>
        <row r="510">
          <cell r="C510" t="str">
            <v>Worm tubes</v>
          </cell>
          <cell r="D510" t="str">
            <v>Annelida</v>
          </cell>
          <cell r="E510" t="str">
            <v>Polychaeta</v>
          </cell>
          <cell r="F510">
            <v>0</v>
          </cell>
          <cell r="G510" t="str">
            <v>AnnelidaPolychaeta</v>
          </cell>
          <cell r="H510" t="str">
            <v>polychaeta</v>
          </cell>
          <cell r="I510" t="str">
            <v>polychaeta</v>
          </cell>
          <cell r="J510" t="str">
            <v>polychaeta</v>
          </cell>
          <cell r="K510" t="str">
            <v>polychaeta</v>
          </cell>
          <cell r="L510" t="str">
            <v>polychaeta</v>
          </cell>
          <cell r="M510" t="str">
            <v>polychaeta</v>
          </cell>
          <cell r="N510" t="str">
            <v xml:space="preserve"> </v>
          </cell>
          <cell r="O510" t="str">
            <v>Benthic detritivore</v>
          </cell>
          <cell r="P510" t="str">
            <v>BD</v>
          </cell>
        </row>
        <row r="511">
          <cell r="C511" t="str">
            <v xml:space="preserve">Arenicola sp. </v>
          </cell>
          <cell r="D511" t="str">
            <v>Annelida</v>
          </cell>
          <cell r="E511" t="str">
            <v>Polychaeta</v>
          </cell>
          <cell r="F511" t="str">
            <v xml:space="preserve">Capitellida/Arenicolidae </v>
          </cell>
          <cell r="G511" t="str">
            <v xml:space="preserve">AnnelidaPolychaetaCapitellida/Arenicolidae </v>
          </cell>
          <cell r="H511" t="str">
            <v>polychaeta</v>
          </cell>
          <cell r="I511" t="str">
            <v>polychaeta</v>
          </cell>
          <cell r="J511" t="str">
            <v>polychaeta</v>
          </cell>
          <cell r="K511" t="str">
            <v>polychaeta</v>
          </cell>
          <cell r="L511" t="str">
            <v>polychaeta</v>
          </cell>
          <cell r="M511" t="str">
            <v>polychaeta</v>
          </cell>
          <cell r="O511" t="str">
            <v>Benthic detritivore</v>
          </cell>
          <cell r="P511" t="str">
            <v>BD</v>
          </cell>
        </row>
        <row r="512">
          <cell r="C512" t="str">
            <v>Notomastus sp. MoV 6840</v>
          </cell>
          <cell r="D512" t="str">
            <v>Annelida</v>
          </cell>
          <cell r="E512" t="str">
            <v>Polychaeta</v>
          </cell>
          <cell r="F512" t="str">
            <v>Capitellidae</v>
          </cell>
          <cell r="J512">
            <v>0</v>
          </cell>
          <cell r="K512">
            <v>0</v>
          </cell>
          <cell r="L512">
            <v>0</v>
          </cell>
          <cell r="M512">
            <v>0</v>
          </cell>
          <cell r="O512" t="str">
            <v>Benthic detritivore</v>
          </cell>
          <cell r="P512" t="str">
            <v>BD</v>
          </cell>
        </row>
        <row r="513">
          <cell r="C513" t="str">
            <v>Maldanidae - undifferentiated</v>
          </cell>
          <cell r="D513" t="str">
            <v>Annelida</v>
          </cell>
          <cell r="E513" t="str">
            <v>Polychaeta</v>
          </cell>
          <cell r="F513" t="str">
            <v>Maldanidae</v>
          </cell>
          <cell r="J513">
            <v>0</v>
          </cell>
          <cell r="K513">
            <v>0</v>
          </cell>
          <cell r="L513">
            <v>0</v>
          </cell>
          <cell r="M513">
            <v>0</v>
          </cell>
          <cell r="O513" t="str">
            <v>Benthic detritivore</v>
          </cell>
          <cell r="P513" t="str">
            <v>BD</v>
          </cell>
        </row>
        <row r="514">
          <cell r="C514" t="str">
            <v>Maldanella sp. MoV 6860</v>
          </cell>
          <cell r="D514" t="str">
            <v>Annelida</v>
          </cell>
          <cell r="E514" t="str">
            <v>Polychaeta</v>
          </cell>
          <cell r="F514" t="str">
            <v>Maldanidae</v>
          </cell>
          <cell r="J514">
            <v>0</v>
          </cell>
          <cell r="K514">
            <v>0</v>
          </cell>
          <cell r="L514">
            <v>0</v>
          </cell>
          <cell r="M514">
            <v>0</v>
          </cell>
          <cell r="O514" t="str">
            <v>Benthic detritivore</v>
          </cell>
          <cell r="P514" t="str">
            <v>BD</v>
          </cell>
        </row>
        <row r="515">
          <cell r="C515" t="str">
            <v>Cossura sp. MoV 6841</v>
          </cell>
          <cell r="D515" t="str">
            <v>Annelida</v>
          </cell>
          <cell r="E515" t="str">
            <v>Polychaeta</v>
          </cell>
          <cell r="F515" t="str">
            <v>Cossuridae</v>
          </cell>
          <cell r="J515">
            <v>0</v>
          </cell>
          <cell r="K515">
            <v>0</v>
          </cell>
          <cell r="L515">
            <v>0</v>
          </cell>
          <cell r="M515">
            <v>0</v>
          </cell>
          <cell r="O515" t="str">
            <v>Benthic detritivore</v>
          </cell>
          <cell r="P515" t="str">
            <v>BD</v>
          </cell>
        </row>
        <row r="516">
          <cell r="C516" t="str">
            <v>Cossura spp.</v>
          </cell>
          <cell r="D516" t="str">
            <v>Annelida</v>
          </cell>
          <cell r="E516" t="str">
            <v>Polychaeta</v>
          </cell>
          <cell r="F516" t="str">
            <v>Cossuridae</v>
          </cell>
          <cell r="J516">
            <v>0</v>
          </cell>
          <cell r="K516">
            <v>0</v>
          </cell>
          <cell r="L516">
            <v>0</v>
          </cell>
          <cell r="M516">
            <v>0</v>
          </cell>
          <cell r="O516" t="str">
            <v>Benthic detritivore</v>
          </cell>
          <cell r="P516" t="str">
            <v>BD</v>
          </cell>
        </row>
        <row r="517">
          <cell r="C517" t="str">
            <v>Ophelina sp. MoV 7078</v>
          </cell>
          <cell r="D517" t="str">
            <v>Annelida</v>
          </cell>
          <cell r="E517" t="str">
            <v>Polychaeta</v>
          </cell>
          <cell r="F517" t="str">
            <v>Opheliidae</v>
          </cell>
          <cell r="J517">
            <v>0</v>
          </cell>
          <cell r="K517">
            <v>0</v>
          </cell>
          <cell r="L517">
            <v>0</v>
          </cell>
          <cell r="M517">
            <v>0</v>
          </cell>
          <cell r="O517" t="str">
            <v>Benthic detritivore</v>
          </cell>
          <cell r="P517" t="str">
            <v>BD</v>
          </cell>
        </row>
        <row r="518">
          <cell r="C518" t="str">
            <v>Polyophthalmus cf. translucens</v>
          </cell>
          <cell r="D518" t="str">
            <v>Annelida</v>
          </cell>
          <cell r="E518" t="str">
            <v>Polychaeta</v>
          </cell>
          <cell r="F518" t="str">
            <v>Opheliidae</v>
          </cell>
          <cell r="J518">
            <v>0</v>
          </cell>
          <cell r="K518">
            <v>0</v>
          </cell>
          <cell r="L518">
            <v>0</v>
          </cell>
          <cell r="M518">
            <v>0</v>
          </cell>
          <cell r="O518" t="str">
            <v>Benthic detritivore</v>
          </cell>
          <cell r="P518" t="str">
            <v>BD</v>
          </cell>
        </row>
        <row r="519">
          <cell r="C519" t="str">
            <v>Opheliidae sp. GAB1</v>
          </cell>
          <cell r="D519" t="str">
            <v>Annelida</v>
          </cell>
          <cell r="E519" t="str">
            <v>Polychaeta</v>
          </cell>
          <cell r="F519" t="str">
            <v>Opheliidae</v>
          </cell>
          <cell r="J519">
            <v>0</v>
          </cell>
          <cell r="K519">
            <v>0</v>
          </cell>
          <cell r="L519">
            <v>0</v>
          </cell>
          <cell r="M519">
            <v>0</v>
          </cell>
          <cell r="O519" t="str">
            <v>Benthic detritivore</v>
          </cell>
          <cell r="P519" t="str">
            <v>BD</v>
          </cell>
        </row>
        <row r="520">
          <cell r="C520" t="str">
            <v>Armandia spp.</v>
          </cell>
          <cell r="D520" t="str">
            <v>Annelida</v>
          </cell>
          <cell r="E520" t="str">
            <v>Polychaeta</v>
          </cell>
          <cell r="F520" t="str">
            <v>Opheliidae</v>
          </cell>
          <cell r="J520">
            <v>0</v>
          </cell>
          <cell r="K520">
            <v>0</v>
          </cell>
          <cell r="L520">
            <v>0</v>
          </cell>
          <cell r="M520">
            <v>0</v>
          </cell>
          <cell r="O520" t="str">
            <v>Benthic detritivore</v>
          </cell>
          <cell r="P520" t="str">
            <v>BD</v>
          </cell>
        </row>
        <row r="521">
          <cell r="C521" t="str">
            <v>Orbiniidae</v>
          </cell>
          <cell r="D521" t="str">
            <v>Annelida</v>
          </cell>
          <cell r="E521" t="str">
            <v>Polychaeta</v>
          </cell>
          <cell r="F521" t="str">
            <v>/Orbinidae</v>
          </cell>
          <cell r="G521" t="str">
            <v>AnnelidaPolychaeta/Orbinidae</v>
          </cell>
          <cell r="H521" t="str">
            <v>polychaeta</v>
          </cell>
          <cell r="I521" t="str">
            <v>polychaeta</v>
          </cell>
          <cell r="J521" t="str">
            <v>polychaeta</v>
          </cell>
          <cell r="K521" t="str">
            <v>polychaeta</v>
          </cell>
          <cell r="L521" t="str">
            <v>polychaeta</v>
          </cell>
          <cell r="M521" t="str">
            <v>polychaeta</v>
          </cell>
          <cell r="N521" t="str">
            <v xml:space="preserve"> </v>
          </cell>
          <cell r="O521" t="str">
            <v>Benthic detritivore</v>
          </cell>
          <cell r="P521" t="str">
            <v>BD</v>
          </cell>
        </row>
        <row r="522">
          <cell r="C522" t="str">
            <v>Naineris sp. MoV 7071</v>
          </cell>
          <cell r="D522" t="str">
            <v>Annelida</v>
          </cell>
          <cell r="E522" t="str">
            <v>Polychaeta</v>
          </cell>
          <cell r="F522" t="str">
            <v>Orbiniidae</v>
          </cell>
          <cell r="J522">
            <v>0</v>
          </cell>
          <cell r="K522">
            <v>0</v>
          </cell>
          <cell r="L522">
            <v>0</v>
          </cell>
          <cell r="M522">
            <v>0</v>
          </cell>
          <cell r="O522" t="str">
            <v>Benthic detritivore</v>
          </cell>
          <cell r="P522" t="str">
            <v>BD</v>
          </cell>
        </row>
        <row r="523">
          <cell r="C523" t="str">
            <v>Leitoscoloplos sp. MoV 6848</v>
          </cell>
          <cell r="D523" t="str">
            <v>Annelida</v>
          </cell>
          <cell r="E523" t="str">
            <v>Polychaeta</v>
          </cell>
          <cell r="F523" t="str">
            <v>Orbiniidae</v>
          </cell>
          <cell r="J523">
            <v>0</v>
          </cell>
          <cell r="K523">
            <v>0</v>
          </cell>
          <cell r="L523">
            <v>0</v>
          </cell>
          <cell r="M523">
            <v>0</v>
          </cell>
          <cell r="O523" t="str">
            <v>Benthic detritivore</v>
          </cell>
          <cell r="P523" t="str">
            <v>BD</v>
          </cell>
        </row>
        <row r="524">
          <cell r="C524" t="str">
            <v>Naineris sp. MoV 6843</v>
          </cell>
          <cell r="D524" t="str">
            <v>Annelida</v>
          </cell>
          <cell r="E524" t="str">
            <v>Polychaeta</v>
          </cell>
          <cell r="F524" t="str">
            <v>Orbiniidae</v>
          </cell>
          <cell r="J524">
            <v>0</v>
          </cell>
          <cell r="K524">
            <v>0</v>
          </cell>
          <cell r="L524">
            <v>0</v>
          </cell>
          <cell r="M524">
            <v>0</v>
          </cell>
          <cell r="O524" t="str">
            <v>Benthic detritivore</v>
          </cell>
          <cell r="P524" t="str">
            <v>BD</v>
          </cell>
        </row>
        <row r="525">
          <cell r="C525" t="str">
            <v>Naineris sp. MoV 6844</v>
          </cell>
          <cell r="D525" t="str">
            <v>Annelida</v>
          </cell>
          <cell r="E525" t="str">
            <v>Polychaeta</v>
          </cell>
          <cell r="F525" t="str">
            <v>Orbiniidae</v>
          </cell>
          <cell r="J525">
            <v>0</v>
          </cell>
          <cell r="K525">
            <v>0</v>
          </cell>
          <cell r="L525">
            <v>0</v>
          </cell>
          <cell r="M525">
            <v>0</v>
          </cell>
          <cell r="O525" t="str">
            <v>Benthic detritivore</v>
          </cell>
          <cell r="P525" t="str">
            <v>BD</v>
          </cell>
        </row>
        <row r="526">
          <cell r="C526" t="str">
            <v>Orbiniidae sp. GAB 2</v>
          </cell>
          <cell r="D526" t="str">
            <v>Annelida</v>
          </cell>
          <cell r="E526" t="str">
            <v>Polychaeta</v>
          </cell>
          <cell r="F526" t="str">
            <v>Orbiniidae</v>
          </cell>
          <cell r="J526">
            <v>0</v>
          </cell>
          <cell r="K526">
            <v>0</v>
          </cell>
          <cell r="L526">
            <v>0</v>
          </cell>
          <cell r="M526">
            <v>0</v>
          </cell>
          <cell r="O526" t="str">
            <v>Benthic detritivore</v>
          </cell>
          <cell r="P526" t="str">
            <v>BD</v>
          </cell>
        </row>
        <row r="527">
          <cell r="C527" t="str">
            <v>Leitoscoloplos spp.</v>
          </cell>
          <cell r="D527" t="str">
            <v>Annelida</v>
          </cell>
          <cell r="E527" t="str">
            <v>Polychaeta</v>
          </cell>
          <cell r="F527" t="str">
            <v>Orbiniidae</v>
          </cell>
          <cell r="J527">
            <v>0</v>
          </cell>
          <cell r="K527">
            <v>0</v>
          </cell>
          <cell r="L527">
            <v>0</v>
          </cell>
          <cell r="M527">
            <v>0</v>
          </cell>
          <cell r="O527" t="str">
            <v>Benthic detritivore</v>
          </cell>
          <cell r="P527" t="str">
            <v>BD</v>
          </cell>
        </row>
        <row r="528">
          <cell r="C528" t="str">
            <v>Paraonidae - undifferentiated</v>
          </cell>
          <cell r="D528" t="str">
            <v>Annelida</v>
          </cell>
          <cell r="E528" t="str">
            <v>Polychaeta</v>
          </cell>
          <cell r="F528" t="str">
            <v>Paraonidae</v>
          </cell>
          <cell r="J528">
            <v>0</v>
          </cell>
          <cell r="K528">
            <v>0</v>
          </cell>
          <cell r="L528">
            <v>0</v>
          </cell>
          <cell r="M528">
            <v>0</v>
          </cell>
          <cell r="O528" t="str">
            <v>Benthic detritivore</v>
          </cell>
          <cell r="P528" t="str">
            <v>BD</v>
          </cell>
        </row>
        <row r="529">
          <cell r="C529" t="str">
            <v>Aricidea sp. 1</v>
          </cell>
          <cell r="D529" t="str">
            <v>Annelida</v>
          </cell>
          <cell r="E529" t="str">
            <v>Polychaeta</v>
          </cell>
          <cell r="F529" t="str">
            <v>Paraonidae</v>
          </cell>
          <cell r="J529">
            <v>0</v>
          </cell>
          <cell r="K529">
            <v>0</v>
          </cell>
          <cell r="L529">
            <v>0</v>
          </cell>
          <cell r="M529">
            <v>0</v>
          </cell>
          <cell r="O529" t="str">
            <v>Benthic detritivore</v>
          </cell>
          <cell r="P529" t="str">
            <v>BD</v>
          </cell>
        </row>
        <row r="530">
          <cell r="C530" t="str">
            <v>Paradoneis sp. 1</v>
          </cell>
          <cell r="D530" t="str">
            <v>Annelida</v>
          </cell>
          <cell r="E530" t="str">
            <v>Polychaeta</v>
          </cell>
          <cell r="F530" t="str">
            <v>Paraonidae</v>
          </cell>
          <cell r="J530">
            <v>0</v>
          </cell>
          <cell r="K530">
            <v>0</v>
          </cell>
          <cell r="L530">
            <v>0</v>
          </cell>
          <cell r="M530">
            <v>0</v>
          </cell>
          <cell r="O530" t="str">
            <v>Benthic detritivore</v>
          </cell>
          <cell r="P530" t="str">
            <v>BD</v>
          </cell>
        </row>
        <row r="531">
          <cell r="C531" t="str">
            <v>Aricidea (Acmira) sp. 2</v>
          </cell>
          <cell r="D531" t="str">
            <v>Annelida</v>
          </cell>
          <cell r="E531" t="str">
            <v>Polychaeta</v>
          </cell>
          <cell r="F531" t="str">
            <v>Paraonidae</v>
          </cell>
          <cell r="J531">
            <v>0</v>
          </cell>
          <cell r="K531">
            <v>0</v>
          </cell>
          <cell r="L531">
            <v>0</v>
          </cell>
          <cell r="M531">
            <v>0</v>
          </cell>
          <cell r="O531" t="str">
            <v>Benthic detritivore</v>
          </cell>
          <cell r="P531" t="str">
            <v>BD</v>
          </cell>
        </row>
        <row r="532">
          <cell r="C532" t="str">
            <v>Aricidea spp.</v>
          </cell>
          <cell r="D532" t="str">
            <v>Annelida</v>
          </cell>
          <cell r="E532" t="str">
            <v>Polychaeta</v>
          </cell>
          <cell r="F532" t="str">
            <v>Paraonidae</v>
          </cell>
          <cell r="J532">
            <v>0</v>
          </cell>
          <cell r="K532">
            <v>0</v>
          </cell>
          <cell r="L532">
            <v>0</v>
          </cell>
          <cell r="M532">
            <v>0</v>
          </cell>
          <cell r="O532" t="str">
            <v>Benthic detritivore</v>
          </cell>
          <cell r="P532" t="str">
            <v>BD</v>
          </cell>
        </row>
        <row r="533">
          <cell r="C533" t="str">
            <v>Paradoneis spp.</v>
          </cell>
          <cell r="D533" t="str">
            <v>Annelida</v>
          </cell>
          <cell r="E533" t="str">
            <v>Polychaeta</v>
          </cell>
          <cell r="F533" t="str">
            <v>Paraonidae</v>
          </cell>
          <cell r="J533">
            <v>0</v>
          </cell>
          <cell r="K533">
            <v>0</v>
          </cell>
          <cell r="L533">
            <v>0</v>
          </cell>
          <cell r="M533">
            <v>0</v>
          </cell>
          <cell r="O533" t="str">
            <v>Benthic detritivore</v>
          </cell>
          <cell r="P533" t="str">
            <v>BD</v>
          </cell>
        </row>
        <row r="534">
          <cell r="C534" t="str">
            <v>Travisia sp. MoV 6864</v>
          </cell>
          <cell r="D534" t="str">
            <v>Annelida</v>
          </cell>
          <cell r="E534" t="str">
            <v>Polychaeta</v>
          </cell>
          <cell r="F534" t="str">
            <v>Scalibregmatidae</v>
          </cell>
          <cell r="J534">
            <v>0</v>
          </cell>
          <cell r="K534">
            <v>0</v>
          </cell>
          <cell r="L534">
            <v>0</v>
          </cell>
          <cell r="M534">
            <v>0</v>
          </cell>
          <cell r="O534" t="str">
            <v>Benthic detritivore</v>
          </cell>
          <cell r="P534" t="str">
            <v>BD</v>
          </cell>
        </row>
        <row r="535">
          <cell r="C535" t="str">
            <v>Travisia sp. MoV 763</v>
          </cell>
          <cell r="D535" t="str">
            <v>Annelida</v>
          </cell>
          <cell r="E535" t="str">
            <v>Polychaeta</v>
          </cell>
          <cell r="F535" t="str">
            <v>Scalibregmatidae</v>
          </cell>
          <cell r="J535">
            <v>0</v>
          </cell>
          <cell r="K535">
            <v>0</v>
          </cell>
          <cell r="L535">
            <v>0</v>
          </cell>
          <cell r="M535">
            <v>0</v>
          </cell>
          <cell r="O535" t="str">
            <v>Benthic detritivore</v>
          </cell>
          <cell r="P535" t="str">
            <v>BD</v>
          </cell>
        </row>
        <row r="536">
          <cell r="C536" t="str">
            <v>Pseudoscalibregma spp.</v>
          </cell>
          <cell r="D536" t="str">
            <v>Annelida</v>
          </cell>
          <cell r="E536" t="str">
            <v>Polychaeta</v>
          </cell>
          <cell r="F536" t="str">
            <v>Scalibregmatidae</v>
          </cell>
          <cell r="J536">
            <v>0</v>
          </cell>
          <cell r="K536">
            <v>0</v>
          </cell>
          <cell r="L536">
            <v>0</v>
          </cell>
          <cell r="M536">
            <v>0</v>
          </cell>
          <cell r="O536" t="str">
            <v>Benthic detritivore</v>
          </cell>
          <cell r="P536" t="str">
            <v>BD</v>
          </cell>
        </row>
        <row r="537">
          <cell r="C537" t="str">
            <v>Chloeia inermis</v>
          </cell>
          <cell r="D537" t="str">
            <v>Annelida</v>
          </cell>
          <cell r="E537" t="str">
            <v>Polychaeta</v>
          </cell>
          <cell r="F537" t="str">
            <v>Amphinomidae</v>
          </cell>
          <cell r="J537">
            <v>0</v>
          </cell>
          <cell r="K537">
            <v>0</v>
          </cell>
          <cell r="L537">
            <v>0</v>
          </cell>
          <cell r="M537">
            <v>0</v>
          </cell>
          <cell r="O537" t="str">
            <v>Benthic carnivore</v>
          </cell>
          <cell r="P537" t="str">
            <v>BC</v>
          </cell>
        </row>
        <row r="538">
          <cell r="C538" t="str">
            <v>Bathychloeia sibogae</v>
          </cell>
          <cell r="D538" t="str">
            <v>Annelida</v>
          </cell>
          <cell r="E538" t="str">
            <v>Polychaeta</v>
          </cell>
          <cell r="F538" t="str">
            <v>Amphinomidae</v>
          </cell>
          <cell r="J538">
            <v>0</v>
          </cell>
          <cell r="K538">
            <v>0</v>
          </cell>
          <cell r="L538">
            <v>0</v>
          </cell>
          <cell r="M538">
            <v>0</v>
          </cell>
          <cell r="O538" t="str">
            <v>Benthic carnivore</v>
          </cell>
          <cell r="P538" t="str">
            <v>BC</v>
          </cell>
        </row>
        <row r="539">
          <cell r="C539" t="str">
            <v>Pareurythoe sp. MoV 6855</v>
          </cell>
          <cell r="O539" t="str">
            <v>Benthic carnivore</v>
          </cell>
          <cell r="P539" t="str">
            <v>BC</v>
          </cell>
        </row>
        <row r="540">
          <cell r="C540" t="str">
            <v>Pareurythoe sp. MoV 6855</v>
          </cell>
          <cell r="O540" t="str">
            <v>Benthic carnivore</v>
          </cell>
          <cell r="P540" t="str">
            <v>BC</v>
          </cell>
        </row>
        <row r="541">
          <cell r="C541" t="str">
            <v>Pareurythoe sp. MoV 6855</v>
          </cell>
          <cell r="O541" t="str">
            <v>Benthic carnivore</v>
          </cell>
          <cell r="P541" t="str">
            <v>BC</v>
          </cell>
        </row>
        <row r="542">
          <cell r="C542" t="str">
            <v>Pareurythoe sp. MoV 6855</v>
          </cell>
          <cell r="D542" t="str">
            <v>Annelida</v>
          </cell>
          <cell r="E542" t="str">
            <v>Polychaeta</v>
          </cell>
          <cell r="F542" t="str">
            <v>Amphinomidae</v>
          </cell>
          <cell r="J542">
            <v>0</v>
          </cell>
          <cell r="K542">
            <v>0</v>
          </cell>
          <cell r="L542">
            <v>0</v>
          </cell>
          <cell r="M542">
            <v>0</v>
          </cell>
          <cell r="O542" t="str">
            <v>Benthic carnivore</v>
          </cell>
          <cell r="P542" t="str">
            <v>BC</v>
          </cell>
        </row>
        <row r="543">
          <cell r="C543" t="str">
            <v>Chloeia sp. MoV 6854</v>
          </cell>
          <cell r="D543" t="str">
            <v>Annelida</v>
          </cell>
          <cell r="E543" t="str">
            <v>Polychaeta</v>
          </cell>
          <cell r="F543" t="str">
            <v>Amphinomidae</v>
          </cell>
          <cell r="J543">
            <v>0</v>
          </cell>
          <cell r="K543">
            <v>0</v>
          </cell>
          <cell r="L543">
            <v>0</v>
          </cell>
          <cell r="M543">
            <v>0</v>
          </cell>
          <cell r="O543" t="str">
            <v>Benthic carnivore</v>
          </cell>
          <cell r="P543" t="str">
            <v>BC</v>
          </cell>
        </row>
        <row r="544">
          <cell r="C544" t="str">
            <v>Linopherus sp. MoV 6845</v>
          </cell>
          <cell r="D544" t="str">
            <v>Annelida</v>
          </cell>
          <cell r="E544" t="str">
            <v>Polychaeta</v>
          </cell>
          <cell r="F544" t="str">
            <v>Amphinomidae</v>
          </cell>
          <cell r="J544">
            <v>0</v>
          </cell>
          <cell r="K544">
            <v>0</v>
          </cell>
          <cell r="L544">
            <v>0</v>
          </cell>
          <cell r="M544">
            <v>0</v>
          </cell>
          <cell r="O544" t="str">
            <v>Benthic carnivore</v>
          </cell>
          <cell r="P544" t="str">
            <v>BC</v>
          </cell>
        </row>
        <row r="545">
          <cell r="C545" t="str">
            <v>Dorvilleidae - undifferentiated</v>
          </cell>
          <cell r="D545" t="str">
            <v>Annelida</v>
          </cell>
          <cell r="E545" t="str">
            <v>Polychaeta</v>
          </cell>
          <cell r="F545" t="str">
            <v>Dorvilleidae</v>
          </cell>
          <cell r="J545">
            <v>0</v>
          </cell>
          <cell r="K545">
            <v>0</v>
          </cell>
          <cell r="L545">
            <v>0</v>
          </cell>
          <cell r="M545">
            <v>0</v>
          </cell>
          <cell r="O545" t="str">
            <v>Benthic carnivore</v>
          </cell>
          <cell r="P545" t="str">
            <v>BC</v>
          </cell>
        </row>
        <row r="546">
          <cell r="C546" t="str">
            <v>Schistomeringos sp. 1</v>
          </cell>
          <cell r="D546" t="str">
            <v>Annelida</v>
          </cell>
          <cell r="E546" t="str">
            <v>Polychaeta</v>
          </cell>
          <cell r="F546" t="str">
            <v>Dorvilleidae</v>
          </cell>
          <cell r="J546">
            <v>0</v>
          </cell>
          <cell r="K546">
            <v>0</v>
          </cell>
          <cell r="L546">
            <v>0</v>
          </cell>
          <cell r="M546">
            <v>0</v>
          </cell>
          <cell r="O546" t="str">
            <v>Benthic carnivore</v>
          </cell>
          <cell r="P546" t="str">
            <v>BC</v>
          </cell>
        </row>
        <row r="547">
          <cell r="C547" t="str">
            <v>Eunicidae</v>
          </cell>
          <cell r="D547" t="str">
            <v xml:space="preserve">Annelida </v>
          </cell>
          <cell r="E547" t="str">
            <v>Polychaeta</v>
          </cell>
          <cell r="F547" t="str">
            <v>Eunicida/Eunicidae</v>
          </cell>
          <cell r="G547" t="str">
            <v>Annelida PolychaetaEunicida/Eunicidae</v>
          </cell>
          <cell r="H547" t="str">
            <v>polychaeta</v>
          </cell>
          <cell r="I547" t="str">
            <v>polychaeta</v>
          </cell>
          <cell r="J547" t="str">
            <v>polychaeta</v>
          </cell>
          <cell r="K547" t="str">
            <v>polychaeta</v>
          </cell>
          <cell r="L547" t="str">
            <v>polychaeta</v>
          </cell>
          <cell r="M547" t="str">
            <v>polychaeta</v>
          </cell>
          <cell r="N547" t="str">
            <v xml:space="preserve"> </v>
          </cell>
          <cell r="O547" t="str">
            <v>Benthic carnivore</v>
          </cell>
          <cell r="P547" t="str">
            <v>BC</v>
          </cell>
        </row>
        <row r="548">
          <cell r="C548" t="str">
            <v>Eunice sp. MoV 6036</v>
          </cell>
          <cell r="D548" t="str">
            <v>Annelida</v>
          </cell>
          <cell r="E548" t="str">
            <v>Polychaeta</v>
          </cell>
          <cell r="F548" t="str">
            <v>Eunicidae</v>
          </cell>
          <cell r="J548">
            <v>0</v>
          </cell>
          <cell r="K548">
            <v>0</v>
          </cell>
          <cell r="L548">
            <v>0</v>
          </cell>
          <cell r="M548">
            <v>0</v>
          </cell>
          <cell r="O548" t="str">
            <v>Benthic carnivore</v>
          </cell>
          <cell r="P548" t="str">
            <v>BC</v>
          </cell>
        </row>
        <row r="549">
          <cell r="C549" t="str">
            <v>Eunice sp. MoV 6033</v>
          </cell>
          <cell r="D549" t="str">
            <v>Annelida</v>
          </cell>
          <cell r="E549" t="str">
            <v>Polychaeta</v>
          </cell>
          <cell r="F549" t="str">
            <v>Eunicidae</v>
          </cell>
          <cell r="J549">
            <v>0</v>
          </cell>
          <cell r="K549">
            <v>0</v>
          </cell>
          <cell r="L549">
            <v>0</v>
          </cell>
          <cell r="M549">
            <v>0</v>
          </cell>
          <cell r="O549" t="str">
            <v>Benthic carnivore</v>
          </cell>
          <cell r="P549" t="str">
            <v>BC</v>
          </cell>
        </row>
        <row r="550">
          <cell r="C550" t="str">
            <v>Eunice sp. MoV 5794</v>
          </cell>
          <cell r="D550" t="str">
            <v>Annelida</v>
          </cell>
          <cell r="E550" t="str">
            <v>Polychaeta</v>
          </cell>
          <cell r="F550" t="str">
            <v>Eunicidae</v>
          </cell>
          <cell r="J550">
            <v>0</v>
          </cell>
          <cell r="K550">
            <v>0</v>
          </cell>
          <cell r="L550">
            <v>0</v>
          </cell>
          <cell r="M550">
            <v>0</v>
          </cell>
          <cell r="O550" t="str">
            <v>Benthic carnivore</v>
          </cell>
          <cell r="P550" t="str">
            <v>BC</v>
          </cell>
        </row>
        <row r="551">
          <cell r="C551" t="str">
            <v>Eunice spp.</v>
          </cell>
          <cell r="D551" t="str">
            <v>Annelida</v>
          </cell>
          <cell r="E551" t="str">
            <v>Polychaeta</v>
          </cell>
          <cell r="F551" t="str">
            <v>Eunicidae</v>
          </cell>
          <cell r="J551">
            <v>0</v>
          </cell>
          <cell r="K551">
            <v>0</v>
          </cell>
          <cell r="L551">
            <v>0</v>
          </cell>
          <cell r="M551">
            <v>0</v>
          </cell>
          <cell r="O551" t="str">
            <v>Benthic carnivore</v>
          </cell>
          <cell r="P551" t="str">
            <v>BC</v>
          </cell>
        </row>
        <row r="552">
          <cell r="C552" t="str">
            <v>Marphysa spp.</v>
          </cell>
          <cell r="D552" t="str">
            <v>Annelida</v>
          </cell>
          <cell r="E552" t="str">
            <v>Polychaeta</v>
          </cell>
          <cell r="F552" t="str">
            <v>Eunicidae</v>
          </cell>
          <cell r="J552">
            <v>0</v>
          </cell>
          <cell r="K552">
            <v>0</v>
          </cell>
          <cell r="L552">
            <v>0</v>
          </cell>
          <cell r="M552">
            <v>0</v>
          </cell>
          <cell r="O552" t="str">
            <v>Benthic carnivore</v>
          </cell>
          <cell r="P552" t="str">
            <v>BC</v>
          </cell>
        </row>
        <row r="553">
          <cell r="C553" t="str">
            <v>Euphrosine spp.</v>
          </cell>
          <cell r="D553" t="str">
            <v>Annelida</v>
          </cell>
          <cell r="E553" t="str">
            <v>Polychaeta</v>
          </cell>
          <cell r="F553" t="str">
            <v>Euphrosinidae</v>
          </cell>
          <cell r="J553">
            <v>0</v>
          </cell>
          <cell r="K553">
            <v>0</v>
          </cell>
          <cell r="L553">
            <v>0</v>
          </cell>
          <cell r="M553">
            <v>0</v>
          </cell>
          <cell r="O553" t="str">
            <v>Benthic carnivore</v>
          </cell>
          <cell r="P553" t="str">
            <v>BC</v>
          </cell>
        </row>
        <row r="554">
          <cell r="C554" t="str">
            <v>Lumbrineridae - undifferentiated</v>
          </cell>
          <cell r="D554" t="str">
            <v>Annelida</v>
          </cell>
          <cell r="E554" t="str">
            <v>Polychaeta</v>
          </cell>
          <cell r="F554" t="str">
            <v>Lumbrineridae</v>
          </cell>
          <cell r="J554">
            <v>0</v>
          </cell>
          <cell r="K554">
            <v>0</v>
          </cell>
          <cell r="L554">
            <v>0</v>
          </cell>
          <cell r="M554">
            <v>0</v>
          </cell>
          <cell r="O554" t="str">
            <v>Benthic carnivore</v>
          </cell>
          <cell r="P554" t="str">
            <v>BC</v>
          </cell>
        </row>
        <row r="555">
          <cell r="C555" t="str">
            <v>Lumbrineris spp.</v>
          </cell>
          <cell r="D555" t="str">
            <v>Annelida</v>
          </cell>
          <cell r="E555" t="str">
            <v>Polychaeta</v>
          </cell>
          <cell r="F555" t="str">
            <v>Lumbrineridae</v>
          </cell>
          <cell r="J555">
            <v>0</v>
          </cell>
          <cell r="K555">
            <v>0</v>
          </cell>
          <cell r="L555">
            <v>0</v>
          </cell>
          <cell r="M555">
            <v>0</v>
          </cell>
          <cell r="O555" t="str">
            <v>Benthic carnivore</v>
          </cell>
          <cell r="P555" t="str">
            <v>BC</v>
          </cell>
        </row>
        <row r="556">
          <cell r="C556" t="str">
            <v>Abyssoninoe spp.</v>
          </cell>
          <cell r="D556" t="str">
            <v>Annelida</v>
          </cell>
          <cell r="E556" t="str">
            <v>Polychaeta</v>
          </cell>
          <cell r="F556" t="str">
            <v>Lumbrineridae</v>
          </cell>
          <cell r="J556">
            <v>0</v>
          </cell>
          <cell r="K556">
            <v>0</v>
          </cell>
          <cell r="L556">
            <v>0</v>
          </cell>
          <cell r="M556">
            <v>0</v>
          </cell>
          <cell r="O556" t="str">
            <v>Benthic carnivore</v>
          </cell>
          <cell r="P556" t="str">
            <v>BC</v>
          </cell>
        </row>
        <row r="557">
          <cell r="C557" t="str">
            <v>Onuphidae - undifferentiated</v>
          </cell>
          <cell r="D557" t="str">
            <v>Annelida</v>
          </cell>
          <cell r="E557" t="str">
            <v>Polychaeta</v>
          </cell>
          <cell r="F557" t="str">
            <v>Onuphidae</v>
          </cell>
          <cell r="J557">
            <v>0</v>
          </cell>
          <cell r="K557">
            <v>0</v>
          </cell>
          <cell r="L557">
            <v>0</v>
          </cell>
          <cell r="M557">
            <v>0</v>
          </cell>
          <cell r="O557" t="str">
            <v>Benthic carnivore</v>
          </cell>
          <cell r="P557" t="str">
            <v>BC</v>
          </cell>
        </row>
        <row r="558">
          <cell r="C558" t="str">
            <v>Paradiopatra sp. MoV 6846</v>
          </cell>
          <cell r="D558" t="str">
            <v>Annelida</v>
          </cell>
          <cell r="E558" t="str">
            <v>Polychaeta</v>
          </cell>
          <cell r="F558" t="str">
            <v>Onuphidae</v>
          </cell>
          <cell r="J558">
            <v>0</v>
          </cell>
          <cell r="K558">
            <v>0</v>
          </cell>
          <cell r="L558">
            <v>0</v>
          </cell>
          <cell r="M558">
            <v>0</v>
          </cell>
          <cell r="O558" t="str">
            <v>Benthic carnivore</v>
          </cell>
          <cell r="P558" t="str">
            <v>BC</v>
          </cell>
        </row>
        <row r="559">
          <cell r="C559" t="str">
            <v>Anchinothria sp. 1</v>
          </cell>
          <cell r="D559" t="str">
            <v>Annelida</v>
          </cell>
          <cell r="E559" t="str">
            <v>Polychaeta</v>
          </cell>
          <cell r="F559" t="str">
            <v>Onuphidae</v>
          </cell>
          <cell r="J559">
            <v>0</v>
          </cell>
          <cell r="K559">
            <v>0</v>
          </cell>
          <cell r="L559">
            <v>0</v>
          </cell>
          <cell r="M559">
            <v>0</v>
          </cell>
          <cell r="O559" t="str">
            <v>Benthic carnivore</v>
          </cell>
          <cell r="P559" t="str">
            <v>BC</v>
          </cell>
        </row>
        <row r="560">
          <cell r="C560" t="str">
            <v>Hyalinoecia spp.</v>
          </cell>
          <cell r="D560" t="str">
            <v>Annelida</v>
          </cell>
          <cell r="E560" t="str">
            <v>Polychaeta</v>
          </cell>
          <cell r="F560" t="str">
            <v>Onuphidae</v>
          </cell>
          <cell r="J560">
            <v>0</v>
          </cell>
          <cell r="K560">
            <v>0</v>
          </cell>
          <cell r="L560">
            <v>0</v>
          </cell>
          <cell r="M560">
            <v>0</v>
          </cell>
          <cell r="O560" t="str">
            <v>Benthic carnivore</v>
          </cell>
          <cell r="P560" t="str">
            <v>BC</v>
          </cell>
        </row>
        <row r="561">
          <cell r="C561" t="str">
            <v>Kinbergonuphis spp.</v>
          </cell>
          <cell r="D561" t="str">
            <v>Annelida</v>
          </cell>
          <cell r="E561" t="str">
            <v>Polychaeta</v>
          </cell>
          <cell r="F561" t="str">
            <v>Onuphidae</v>
          </cell>
          <cell r="J561">
            <v>0</v>
          </cell>
          <cell r="K561">
            <v>0</v>
          </cell>
          <cell r="L561">
            <v>0</v>
          </cell>
          <cell r="M561">
            <v>0</v>
          </cell>
          <cell r="O561" t="str">
            <v>Benthic carnivore</v>
          </cell>
          <cell r="P561" t="str">
            <v>BC</v>
          </cell>
        </row>
        <row r="562">
          <cell r="C562" t="str">
            <v>Nothria spp.</v>
          </cell>
          <cell r="D562" t="str">
            <v>Annelida</v>
          </cell>
          <cell r="E562" t="str">
            <v>Polychaeta</v>
          </cell>
          <cell r="F562" t="str">
            <v>Onuphidae</v>
          </cell>
          <cell r="J562">
            <v>0</v>
          </cell>
          <cell r="K562">
            <v>0</v>
          </cell>
          <cell r="L562">
            <v>0</v>
          </cell>
          <cell r="M562">
            <v>0</v>
          </cell>
          <cell r="O562" t="str">
            <v>Benthic carnivore</v>
          </cell>
          <cell r="P562" t="str">
            <v>BC</v>
          </cell>
        </row>
        <row r="563">
          <cell r="C563" t="str">
            <v>Anchinothria spp.</v>
          </cell>
          <cell r="D563" t="str">
            <v>Annelida</v>
          </cell>
          <cell r="E563" t="str">
            <v>Polychaeta</v>
          </cell>
          <cell r="F563" t="str">
            <v>Onuphidae</v>
          </cell>
          <cell r="J563">
            <v>0</v>
          </cell>
          <cell r="K563">
            <v>0</v>
          </cell>
          <cell r="L563">
            <v>0</v>
          </cell>
          <cell r="M563">
            <v>0</v>
          </cell>
          <cell r="O563" t="str">
            <v>Benthic carnivore</v>
          </cell>
          <cell r="P563" t="str">
            <v>BC</v>
          </cell>
        </row>
        <row r="564">
          <cell r="C564" t="str">
            <v>Alciopa sp. 1</v>
          </cell>
          <cell r="D564" t="str">
            <v>Annelida</v>
          </cell>
          <cell r="E564" t="str">
            <v>Polychaeta</v>
          </cell>
          <cell r="F564" t="str">
            <v>Phyllodocidae</v>
          </cell>
          <cell r="J564">
            <v>0</v>
          </cell>
          <cell r="K564">
            <v>0</v>
          </cell>
          <cell r="L564">
            <v>0</v>
          </cell>
          <cell r="M564">
            <v>0</v>
          </cell>
          <cell r="O564" t="str">
            <v>Benthic carnivore</v>
          </cell>
          <cell r="P564" t="str">
            <v>BC</v>
          </cell>
        </row>
        <row r="565">
          <cell r="C565" t="str">
            <v>Aphroditidae</v>
          </cell>
          <cell r="D565" t="str">
            <v>Annelida</v>
          </cell>
          <cell r="E565" t="str">
            <v>Polychaeta</v>
          </cell>
          <cell r="F565" t="str">
            <v>Phyllodocida/Aphroditidae</v>
          </cell>
          <cell r="G565" t="str">
            <v>AnnelidaPolychaetaPhyllodocida/Aphroditidae</v>
          </cell>
          <cell r="H565" t="str">
            <v>polychaeta</v>
          </cell>
          <cell r="I565" t="str">
            <v>polychaeta</v>
          </cell>
          <cell r="J565" t="str">
            <v>polychaeta</v>
          </cell>
          <cell r="K565" t="str">
            <v>polychaeta</v>
          </cell>
          <cell r="L565" t="str">
            <v>polychaeta</v>
          </cell>
          <cell r="M565" t="str">
            <v>polychaeta</v>
          </cell>
          <cell r="N565" t="str">
            <v xml:space="preserve"> </v>
          </cell>
          <cell r="O565" t="str">
            <v>Benthic carnivore</v>
          </cell>
          <cell r="P565" t="str">
            <v>BC</v>
          </cell>
        </row>
        <row r="566">
          <cell r="C566" t="str">
            <v>Aphroditidae remains</v>
          </cell>
          <cell r="D566" t="str">
            <v>Annelida</v>
          </cell>
          <cell r="E566" t="str">
            <v>Polychaeta</v>
          </cell>
          <cell r="F566" t="str">
            <v>Phyllodocida/Aphroditidae</v>
          </cell>
          <cell r="G566" t="str">
            <v>AnnelidaPolychaetaPhyllodocida/Aphroditidae</v>
          </cell>
          <cell r="H566" t="str">
            <v>polychaeta</v>
          </cell>
          <cell r="I566" t="str">
            <v>polychaeta</v>
          </cell>
          <cell r="J566" t="str">
            <v>polychaeta</v>
          </cell>
          <cell r="K566" t="str">
            <v>polychaeta</v>
          </cell>
          <cell r="L566" t="str">
            <v>polychaeta</v>
          </cell>
          <cell r="M566" t="str">
            <v>polychaeta</v>
          </cell>
          <cell r="N566" t="str">
            <v xml:space="preserve"> </v>
          </cell>
          <cell r="O566" t="str">
            <v>Benthic carnivore</v>
          </cell>
          <cell r="P566" t="str">
            <v>BC</v>
          </cell>
        </row>
        <row r="567">
          <cell r="C567" t="str">
            <v>Aphrodita goolmarris</v>
          </cell>
          <cell r="D567" t="str">
            <v>Annelida</v>
          </cell>
          <cell r="E567" t="str">
            <v>Polychaeta</v>
          </cell>
          <cell r="F567" t="str">
            <v>Aphroditidae</v>
          </cell>
          <cell r="J567">
            <v>0</v>
          </cell>
          <cell r="K567">
            <v>0</v>
          </cell>
          <cell r="L567">
            <v>0</v>
          </cell>
          <cell r="M567">
            <v>0</v>
          </cell>
          <cell r="O567" t="str">
            <v>Benthic carnivore</v>
          </cell>
          <cell r="P567" t="str">
            <v>BC</v>
          </cell>
        </row>
        <row r="568">
          <cell r="C568" t="str">
            <v>Laetmonice yarramba</v>
          </cell>
          <cell r="D568" t="str">
            <v>Annelida</v>
          </cell>
          <cell r="E568" t="str">
            <v>Polychaeta</v>
          </cell>
          <cell r="F568" t="str">
            <v>Aphroditidae</v>
          </cell>
          <cell r="J568">
            <v>0</v>
          </cell>
          <cell r="K568">
            <v>0</v>
          </cell>
          <cell r="L568">
            <v>0</v>
          </cell>
          <cell r="M568">
            <v>0</v>
          </cell>
          <cell r="O568" t="str">
            <v>Benthic carnivore</v>
          </cell>
          <cell r="P568" t="str">
            <v>BC</v>
          </cell>
        </row>
        <row r="569">
          <cell r="C569" t="str">
            <v>Pareulepis malayana</v>
          </cell>
          <cell r="D569" t="str">
            <v>Annelida</v>
          </cell>
          <cell r="E569" t="str">
            <v>Polychaeta</v>
          </cell>
          <cell r="F569" t="str">
            <v>Eulepethidae</v>
          </cell>
          <cell r="J569">
            <v>0</v>
          </cell>
          <cell r="K569">
            <v>0</v>
          </cell>
          <cell r="L569">
            <v>0</v>
          </cell>
          <cell r="M569">
            <v>0</v>
          </cell>
          <cell r="O569" t="str">
            <v>Benthic carnivore</v>
          </cell>
          <cell r="P569" t="str">
            <v>BC</v>
          </cell>
        </row>
        <row r="570">
          <cell r="C570" t="str">
            <v>Glyceridae</v>
          </cell>
          <cell r="D570" t="str">
            <v>Annelida</v>
          </cell>
          <cell r="E570" t="str">
            <v>Polychaeta</v>
          </cell>
          <cell r="F570" t="str">
            <v>Phyllodocida/Glyceridae</v>
          </cell>
          <cell r="G570" t="str">
            <v>AnnelidaPolychaetaPhyllodocida/Glyceridae</v>
          </cell>
          <cell r="H570" t="str">
            <v>polychaeta</v>
          </cell>
          <cell r="I570" t="str">
            <v>polychaeta</v>
          </cell>
          <cell r="J570" t="str">
            <v>polychaeta</v>
          </cell>
          <cell r="K570" t="str">
            <v>polychaeta</v>
          </cell>
          <cell r="L570" t="str">
            <v>polychaeta</v>
          </cell>
          <cell r="M570" t="str">
            <v>polychaeta</v>
          </cell>
          <cell r="N570" t="str">
            <v xml:space="preserve"> </v>
          </cell>
          <cell r="O570" t="str">
            <v>Benthic carnivore</v>
          </cell>
          <cell r="P570" t="str">
            <v>BC</v>
          </cell>
        </row>
        <row r="571">
          <cell r="C571" t="str">
            <v>Glyceridae - undifferentiated</v>
          </cell>
          <cell r="D571" t="str">
            <v>Annelida</v>
          </cell>
          <cell r="E571" t="str">
            <v>Polychaeta</v>
          </cell>
          <cell r="F571" t="str">
            <v>Glyceridae</v>
          </cell>
          <cell r="J571">
            <v>0</v>
          </cell>
          <cell r="K571">
            <v>0</v>
          </cell>
          <cell r="L571">
            <v>0</v>
          </cell>
          <cell r="M571">
            <v>0</v>
          </cell>
          <cell r="O571" t="str">
            <v>Benthic carnivore</v>
          </cell>
          <cell r="P571" t="str">
            <v>BC</v>
          </cell>
        </row>
        <row r="572">
          <cell r="C572" t="str">
            <v>Glycera lapidum</v>
          </cell>
          <cell r="D572" t="str">
            <v>Annelida</v>
          </cell>
          <cell r="E572" t="str">
            <v>Polychaeta</v>
          </cell>
          <cell r="F572" t="str">
            <v>Glyceridae</v>
          </cell>
          <cell r="J572">
            <v>0</v>
          </cell>
          <cell r="K572">
            <v>0</v>
          </cell>
          <cell r="L572">
            <v>0</v>
          </cell>
          <cell r="M572">
            <v>0</v>
          </cell>
          <cell r="O572" t="str">
            <v>Benthic carnivore</v>
          </cell>
          <cell r="P572" t="str">
            <v>BC</v>
          </cell>
        </row>
        <row r="573">
          <cell r="C573" t="str">
            <v>Glycera spp.</v>
          </cell>
          <cell r="D573" t="str">
            <v>Annelida</v>
          </cell>
          <cell r="E573" t="str">
            <v>Polychaeta</v>
          </cell>
          <cell r="F573" t="str">
            <v>Glyceridae</v>
          </cell>
          <cell r="J573">
            <v>0</v>
          </cell>
          <cell r="K573">
            <v>0</v>
          </cell>
          <cell r="L573">
            <v>0</v>
          </cell>
          <cell r="M573">
            <v>0</v>
          </cell>
          <cell r="O573" t="str">
            <v>Benthic carnivore</v>
          </cell>
          <cell r="P573" t="str">
            <v>BC</v>
          </cell>
        </row>
        <row r="574">
          <cell r="C574" t="str">
            <v>Goniadidae - undifferentiated</v>
          </cell>
          <cell r="D574" t="str">
            <v>Annelida</v>
          </cell>
          <cell r="E574" t="str">
            <v>Polychaeta</v>
          </cell>
          <cell r="F574" t="str">
            <v>Goniadidae</v>
          </cell>
          <cell r="J574">
            <v>0</v>
          </cell>
          <cell r="K574">
            <v>0</v>
          </cell>
          <cell r="L574">
            <v>0</v>
          </cell>
          <cell r="M574">
            <v>0</v>
          </cell>
          <cell r="O574" t="str">
            <v>Benthic carnivore</v>
          </cell>
          <cell r="P574" t="str">
            <v>BC</v>
          </cell>
        </row>
        <row r="575">
          <cell r="C575" t="str">
            <v>Goniada antipoda</v>
          </cell>
          <cell r="D575" t="str">
            <v>Annelida</v>
          </cell>
          <cell r="E575" t="str">
            <v>Polychaeta</v>
          </cell>
          <cell r="F575" t="str">
            <v>Goniadidae</v>
          </cell>
          <cell r="J575">
            <v>0</v>
          </cell>
          <cell r="K575">
            <v>0</v>
          </cell>
          <cell r="L575">
            <v>0</v>
          </cell>
          <cell r="M575">
            <v>0</v>
          </cell>
          <cell r="O575" t="str">
            <v>Benthic carnivore</v>
          </cell>
          <cell r="P575" t="str">
            <v>BC</v>
          </cell>
        </row>
        <row r="576">
          <cell r="C576" t="str">
            <v>Progoniada sp. MoV 7077</v>
          </cell>
          <cell r="D576" t="str">
            <v>Annelida</v>
          </cell>
          <cell r="E576" t="str">
            <v>Polychaeta</v>
          </cell>
          <cell r="F576" t="str">
            <v>Goniadidae</v>
          </cell>
          <cell r="J576">
            <v>0</v>
          </cell>
          <cell r="K576">
            <v>0</v>
          </cell>
          <cell r="L576">
            <v>0</v>
          </cell>
          <cell r="M576">
            <v>0</v>
          </cell>
          <cell r="O576" t="str">
            <v>Benthic carnivore</v>
          </cell>
          <cell r="P576" t="str">
            <v>BC</v>
          </cell>
        </row>
        <row r="577">
          <cell r="C577" t="str">
            <v>Progoniada regularis</v>
          </cell>
          <cell r="D577" t="str">
            <v>Annelida</v>
          </cell>
          <cell r="E577" t="str">
            <v>Polychaeta</v>
          </cell>
          <cell r="F577" t="str">
            <v>Goniadidae</v>
          </cell>
          <cell r="J577">
            <v>0</v>
          </cell>
          <cell r="K577">
            <v>0</v>
          </cell>
          <cell r="L577">
            <v>0</v>
          </cell>
          <cell r="M577">
            <v>0</v>
          </cell>
          <cell r="O577" t="str">
            <v>Benthic carnivore</v>
          </cell>
          <cell r="P577" t="str">
            <v>BC</v>
          </cell>
        </row>
        <row r="578">
          <cell r="C578" t="str">
            <v>Hesionidae - undifferentiated</v>
          </cell>
          <cell r="D578" t="str">
            <v>Annelida</v>
          </cell>
          <cell r="E578" t="str">
            <v>Polychaeta</v>
          </cell>
          <cell r="F578" t="str">
            <v>Hesionidae</v>
          </cell>
          <cell r="J578">
            <v>0</v>
          </cell>
          <cell r="K578">
            <v>0</v>
          </cell>
          <cell r="L578">
            <v>0</v>
          </cell>
          <cell r="M578">
            <v>0</v>
          </cell>
          <cell r="O578" t="str">
            <v>Benthic carnivore</v>
          </cell>
          <cell r="P578" t="str">
            <v>BC</v>
          </cell>
        </row>
        <row r="579">
          <cell r="C579" t="str">
            <v>Leocrates chinensis</v>
          </cell>
          <cell r="D579" t="str">
            <v>Annelida</v>
          </cell>
          <cell r="E579" t="str">
            <v>Polychaeta</v>
          </cell>
          <cell r="F579" t="str">
            <v>Hesionidae</v>
          </cell>
          <cell r="J579">
            <v>0</v>
          </cell>
          <cell r="K579">
            <v>0</v>
          </cell>
          <cell r="L579">
            <v>0</v>
          </cell>
          <cell r="M579">
            <v>0</v>
          </cell>
          <cell r="O579" t="str">
            <v>Benthic carnivore</v>
          </cell>
          <cell r="P579" t="str">
            <v>BC</v>
          </cell>
        </row>
        <row r="580">
          <cell r="C580" t="str">
            <v>Parahesione sp. MoV 6858</v>
          </cell>
          <cell r="D580" t="str">
            <v>Annelida</v>
          </cell>
          <cell r="E580" t="str">
            <v>Polychaeta</v>
          </cell>
          <cell r="F580" t="str">
            <v>Hesionidae</v>
          </cell>
          <cell r="J580">
            <v>0</v>
          </cell>
          <cell r="K580">
            <v>0</v>
          </cell>
          <cell r="L580">
            <v>0</v>
          </cell>
          <cell r="M580">
            <v>0</v>
          </cell>
          <cell r="O580" t="str">
            <v>Benthic carnivore</v>
          </cell>
          <cell r="P580" t="str">
            <v>BC</v>
          </cell>
        </row>
        <row r="581">
          <cell r="C581" t="str">
            <v>Leocrates spp.</v>
          </cell>
          <cell r="D581" t="str">
            <v>Annelida</v>
          </cell>
          <cell r="E581" t="str">
            <v>Polychaeta</v>
          </cell>
          <cell r="F581" t="str">
            <v>Hesionidae</v>
          </cell>
          <cell r="J581">
            <v>0</v>
          </cell>
          <cell r="K581">
            <v>0</v>
          </cell>
          <cell r="L581">
            <v>0</v>
          </cell>
          <cell r="M581">
            <v>0</v>
          </cell>
          <cell r="O581" t="str">
            <v>Benthic carnivore</v>
          </cell>
          <cell r="P581" t="str">
            <v>BC</v>
          </cell>
        </row>
        <row r="582">
          <cell r="C582" t="str">
            <v>Nereimyra spp.</v>
          </cell>
          <cell r="D582" t="str">
            <v>Annelida</v>
          </cell>
          <cell r="E582" t="str">
            <v>Polychaeta</v>
          </cell>
          <cell r="F582" t="str">
            <v>Hesionidae</v>
          </cell>
          <cell r="J582">
            <v>0</v>
          </cell>
          <cell r="K582">
            <v>0</v>
          </cell>
          <cell r="L582">
            <v>0</v>
          </cell>
          <cell r="M582">
            <v>0</v>
          </cell>
          <cell r="O582" t="str">
            <v>Benthic carnivore</v>
          </cell>
          <cell r="P582" t="str">
            <v>BC</v>
          </cell>
        </row>
        <row r="583">
          <cell r="C583" t="str">
            <v>Hesiolyra spp.</v>
          </cell>
          <cell r="D583" t="str">
            <v>Annelida</v>
          </cell>
          <cell r="E583" t="str">
            <v>Polychaeta</v>
          </cell>
          <cell r="F583" t="str">
            <v>Hesionidae</v>
          </cell>
          <cell r="J583">
            <v>0</v>
          </cell>
          <cell r="K583">
            <v>0</v>
          </cell>
          <cell r="L583">
            <v>0</v>
          </cell>
          <cell r="M583">
            <v>0</v>
          </cell>
          <cell r="O583" t="str">
            <v>Benthic carnivore</v>
          </cell>
          <cell r="P583" t="str">
            <v>BC</v>
          </cell>
        </row>
        <row r="584">
          <cell r="C584" t="str">
            <v>Aglaophamus profundus</v>
          </cell>
          <cell r="D584" t="str">
            <v>Annelida</v>
          </cell>
          <cell r="E584" t="str">
            <v>Polychaeta</v>
          </cell>
          <cell r="F584" t="str">
            <v>Nephtyidae</v>
          </cell>
          <cell r="J584">
            <v>0</v>
          </cell>
          <cell r="K584">
            <v>0</v>
          </cell>
          <cell r="L584">
            <v>0</v>
          </cell>
          <cell r="M584">
            <v>0</v>
          </cell>
          <cell r="O584" t="str">
            <v>Benthic carnivore</v>
          </cell>
          <cell r="P584" t="str">
            <v>BC</v>
          </cell>
        </row>
        <row r="585">
          <cell r="C585" t="str">
            <v>Micronephthys sp. MoV 6847</v>
          </cell>
          <cell r="D585" t="str">
            <v>Annelida</v>
          </cell>
          <cell r="E585" t="str">
            <v>Polychaeta</v>
          </cell>
          <cell r="F585" t="str">
            <v>Nephtyidae</v>
          </cell>
          <cell r="J585">
            <v>0</v>
          </cell>
          <cell r="K585">
            <v>0</v>
          </cell>
          <cell r="L585">
            <v>0</v>
          </cell>
          <cell r="M585">
            <v>0</v>
          </cell>
          <cell r="O585" t="str">
            <v>Benthic carnivore</v>
          </cell>
          <cell r="P585" t="str">
            <v>BC</v>
          </cell>
        </row>
        <row r="586">
          <cell r="C586" t="str">
            <v>Nereididae - undifferentiated</v>
          </cell>
          <cell r="D586" t="str">
            <v>Annelida</v>
          </cell>
          <cell r="E586" t="str">
            <v>Polychaeta</v>
          </cell>
          <cell r="F586" t="str">
            <v>Nereididae</v>
          </cell>
          <cell r="J586">
            <v>0</v>
          </cell>
          <cell r="K586">
            <v>0</v>
          </cell>
          <cell r="L586">
            <v>0</v>
          </cell>
          <cell r="M586">
            <v>0</v>
          </cell>
          <cell r="O586" t="str">
            <v>Benthic carnivore</v>
          </cell>
          <cell r="P586" t="str">
            <v>BC</v>
          </cell>
        </row>
        <row r="587">
          <cell r="C587" t="str">
            <v>Neanthes bassi</v>
          </cell>
          <cell r="D587" t="str">
            <v>Annelida</v>
          </cell>
          <cell r="E587" t="str">
            <v>Polychaeta</v>
          </cell>
          <cell r="F587" t="str">
            <v>Nereididae</v>
          </cell>
          <cell r="J587">
            <v>0</v>
          </cell>
          <cell r="K587">
            <v>0</v>
          </cell>
          <cell r="L587">
            <v>0</v>
          </cell>
          <cell r="M587">
            <v>0</v>
          </cell>
          <cell r="O587" t="str">
            <v>Benthic carnivore</v>
          </cell>
          <cell r="P587" t="str">
            <v>BC</v>
          </cell>
        </row>
        <row r="588">
          <cell r="C588" t="str">
            <v>Neanthes GAB sp. nov</v>
          </cell>
          <cell r="D588" t="str">
            <v>Annelida</v>
          </cell>
          <cell r="E588" t="str">
            <v>Polychaeta</v>
          </cell>
          <cell r="F588" t="str">
            <v>Nereididae</v>
          </cell>
          <cell r="J588">
            <v>0</v>
          </cell>
          <cell r="K588">
            <v>0</v>
          </cell>
          <cell r="L588">
            <v>0</v>
          </cell>
          <cell r="M588">
            <v>0</v>
          </cell>
          <cell r="O588" t="str">
            <v>Benthic carnivore</v>
          </cell>
          <cell r="P588" t="str">
            <v>BC</v>
          </cell>
        </row>
        <row r="589">
          <cell r="C589" t="str">
            <v>Nicon spp.</v>
          </cell>
          <cell r="D589" t="str">
            <v>Annelida</v>
          </cell>
          <cell r="E589" t="str">
            <v>Polychaeta</v>
          </cell>
          <cell r="F589" t="str">
            <v>Nereididae</v>
          </cell>
          <cell r="J589">
            <v>0</v>
          </cell>
          <cell r="K589">
            <v>0</v>
          </cell>
          <cell r="L589">
            <v>0</v>
          </cell>
          <cell r="M589">
            <v>0</v>
          </cell>
          <cell r="O589" t="str">
            <v>Benthic carnivore</v>
          </cell>
          <cell r="P589" t="str">
            <v>BC</v>
          </cell>
        </row>
        <row r="590">
          <cell r="C590" t="str">
            <v>Paralacydonia sp. MoV 6861</v>
          </cell>
          <cell r="D590" t="str">
            <v>Annelida</v>
          </cell>
          <cell r="E590" t="str">
            <v>Polychaeta</v>
          </cell>
          <cell r="F590" t="str">
            <v>Paralacydoniidae</v>
          </cell>
          <cell r="J590">
            <v>0</v>
          </cell>
          <cell r="K590">
            <v>0</v>
          </cell>
          <cell r="L590">
            <v>0</v>
          </cell>
          <cell r="M590">
            <v>0</v>
          </cell>
          <cell r="O590" t="str">
            <v>Benthic carnivore</v>
          </cell>
          <cell r="P590" t="str">
            <v>BC</v>
          </cell>
        </row>
        <row r="591">
          <cell r="C591" t="str">
            <v>Phyllodoce duplex</v>
          </cell>
          <cell r="D591" t="str">
            <v>Annelida</v>
          </cell>
          <cell r="E591" t="str">
            <v>Polychaeta</v>
          </cell>
          <cell r="F591" t="str">
            <v>Phyllodocidae</v>
          </cell>
          <cell r="J591">
            <v>0</v>
          </cell>
          <cell r="K591">
            <v>0</v>
          </cell>
          <cell r="L591">
            <v>0</v>
          </cell>
          <cell r="M591">
            <v>0</v>
          </cell>
          <cell r="O591" t="str">
            <v>Benthic carnivore</v>
          </cell>
          <cell r="P591" t="str">
            <v>BC</v>
          </cell>
        </row>
        <row r="592">
          <cell r="C592" t="str">
            <v>Phyllodoce sp. 1</v>
          </cell>
          <cell r="D592" t="str">
            <v>Annelida</v>
          </cell>
          <cell r="E592" t="str">
            <v>Polychaeta</v>
          </cell>
          <cell r="F592" t="str">
            <v>Phyllodocidae</v>
          </cell>
          <cell r="J592">
            <v>0</v>
          </cell>
          <cell r="K592">
            <v>0</v>
          </cell>
          <cell r="L592">
            <v>0</v>
          </cell>
          <cell r="M592">
            <v>0</v>
          </cell>
          <cell r="O592" t="str">
            <v>Benthic carnivore</v>
          </cell>
          <cell r="P592" t="str">
            <v>BC</v>
          </cell>
        </row>
        <row r="593">
          <cell r="C593" t="str">
            <v>Pseudomystides sp. 1</v>
          </cell>
          <cell r="D593" t="str">
            <v>Annelida</v>
          </cell>
          <cell r="E593" t="str">
            <v>Polychaeta</v>
          </cell>
          <cell r="F593" t="str">
            <v>Phyllodocidae</v>
          </cell>
          <cell r="J593">
            <v>0</v>
          </cell>
          <cell r="K593">
            <v>0</v>
          </cell>
          <cell r="L593">
            <v>0</v>
          </cell>
          <cell r="M593">
            <v>0</v>
          </cell>
          <cell r="O593" t="str">
            <v>Benthic carnivore</v>
          </cell>
          <cell r="P593" t="str">
            <v>BC</v>
          </cell>
        </row>
        <row r="594">
          <cell r="C594" t="str">
            <v>Pseudomystides spp.</v>
          </cell>
          <cell r="D594" t="str">
            <v>Annelida</v>
          </cell>
          <cell r="E594" t="str">
            <v>Polychaeta</v>
          </cell>
          <cell r="F594" t="str">
            <v>Phyllodocidae</v>
          </cell>
          <cell r="J594">
            <v>0</v>
          </cell>
          <cell r="K594">
            <v>0</v>
          </cell>
          <cell r="L594">
            <v>0</v>
          </cell>
          <cell r="M594">
            <v>0</v>
          </cell>
          <cell r="O594" t="str">
            <v>Benthic carnivore</v>
          </cell>
          <cell r="P594" t="str">
            <v>BC</v>
          </cell>
        </row>
        <row r="595">
          <cell r="C595" t="str">
            <v>Litocorsa sp. MoV 6862</v>
          </cell>
          <cell r="D595" t="str">
            <v>Annelida</v>
          </cell>
          <cell r="E595" t="str">
            <v>Polychaeta</v>
          </cell>
          <cell r="F595" t="str">
            <v>Pilargidae</v>
          </cell>
          <cell r="J595">
            <v>0</v>
          </cell>
          <cell r="K595">
            <v>0</v>
          </cell>
          <cell r="L595">
            <v>0</v>
          </cell>
          <cell r="M595">
            <v>0</v>
          </cell>
          <cell r="O595" t="str">
            <v>Benthic carnivore</v>
          </cell>
          <cell r="P595" t="str">
            <v>BC</v>
          </cell>
        </row>
        <row r="596">
          <cell r="C596" t="str">
            <v>Polynoidae, Iphionidae - undifferentiated</v>
          </cell>
          <cell r="D596" t="str">
            <v>Annelida</v>
          </cell>
          <cell r="E596" t="str">
            <v>Polychaeta</v>
          </cell>
          <cell r="F596" t="str">
            <v>Polynoidae, Iphionidae</v>
          </cell>
          <cell r="J596">
            <v>0</v>
          </cell>
          <cell r="K596">
            <v>0</v>
          </cell>
          <cell r="L596">
            <v>0</v>
          </cell>
          <cell r="M596">
            <v>0</v>
          </cell>
          <cell r="O596" t="str">
            <v>Benthic carnivore</v>
          </cell>
          <cell r="P596" t="str">
            <v>BC</v>
          </cell>
        </row>
        <row r="597">
          <cell r="C597" t="str">
            <v>Hyperhalosydna striata</v>
          </cell>
          <cell r="D597" t="str">
            <v>Annelida</v>
          </cell>
          <cell r="E597" t="str">
            <v>Polychaeta</v>
          </cell>
          <cell r="F597" t="str">
            <v>Polynoidae</v>
          </cell>
          <cell r="J597">
            <v>0</v>
          </cell>
          <cell r="K597">
            <v>0</v>
          </cell>
          <cell r="L597">
            <v>0</v>
          </cell>
          <cell r="M597">
            <v>0</v>
          </cell>
          <cell r="O597" t="str">
            <v>Benthic carnivore</v>
          </cell>
          <cell r="P597" t="str">
            <v>BC</v>
          </cell>
        </row>
        <row r="598">
          <cell r="C598" t="str">
            <v>Lepidonotus carinulatus</v>
          </cell>
          <cell r="D598" t="str">
            <v>Annelida</v>
          </cell>
          <cell r="E598" t="str">
            <v>Polychaeta</v>
          </cell>
          <cell r="F598" t="str">
            <v>Polynoidae</v>
          </cell>
          <cell r="J598">
            <v>0</v>
          </cell>
          <cell r="K598">
            <v>0</v>
          </cell>
          <cell r="L598">
            <v>0</v>
          </cell>
          <cell r="M598">
            <v>0</v>
          </cell>
          <cell r="O598" t="str">
            <v>Benthic carnivore</v>
          </cell>
          <cell r="P598" t="str">
            <v>BC</v>
          </cell>
        </row>
        <row r="599">
          <cell r="C599" t="str">
            <v>Euphione sp. MoV 6636</v>
          </cell>
          <cell r="D599" t="str">
            <v>Annelida</v>
          </cell>
          <cell r="E599" t="str">
            <v>Polychaeta</v>
          </cell>
          <cell r="F599" t="str">
            <v>Polynoidae</v>
          </cell>
          <cell r="J599">
            <v>0</v>
          </cell>
          <cell r="K599">
            <v>0</v>
          </cell>
          <cell r="L599">
            <v>0</v>
          </cell>
          <cell r="M599">
            <v>0</v>
          </cell>
          <cell r="O599" t="str">
            <v>Benthic carnivore</v>
          </cell>
          <cell r="P599" t="str">
            <v>BC</v>
          </cell>
        </row>
        <row r="600">
          <cell r="C600" t="str">
            <v>Harmothoe sp. GAB4</v>
          </cell>
          <cell r="D600" t="str">
            <v>Annelida</v>
          </cell>
          <cell r="E600" t="str">
            <v>Polychaeta</v>
          </cell>
          <cell r="F600" t="str">
            <v>Polynoidae</v>
          </cell>
          <cell r="J600">
            <v>0</v>
          </cell>
          <cell r="K600">
            <v>0</v>
          </cell>
          <cell r="L600">
            <v>0</v>
          </cell>
          <cell r="M600">
            <v>0</v>
          </cell>
          <cell r="O600" t="str">
            <v>Benthic carnivore</v>
          </cell>
          <cell r="P600" t="str">
            <v>BC</v>
          </cell>
        </row>
        <row r="601">
          <cell r="C601" t="str">
            <v>Polynoidae sp. 6</v>
          </cell>
          <cell r="D601" t="str">
            <v>Annelida</v>
          </cell>
          <cell r="E601" t="str">
            <v>Polychaeta</v>
          </cell>
          <cell r="F601" t="str">
            <v>Polynoidae</v>
          </cell>
          <cell r="J601">
            <v>0</v>
          </cell>
          <cell r="K601">
            <v>0</v>
          </cell>
          <cell r="L601">
            <v>0</v>
          </cell>
          <cell r="M601">
            <v>0</v>
          </cell>
          <cell r="O601" t="str">
            <v>Benthic carnivore</v>
          </cell>
          <cell r="P601" t="str">
            <v>BC</v>
          </cell>
        </row>
        <row r="602">
          <cell r="C602" t="str">
            <v>Harmothoe sp. GAB3</v>
          </cell>
          <cell r="D602" t="str">
            <v>Annelida</v>
          </cell>
          <cell r="E602" t="str">
            <v>Polychaeta</v>
          </cell>
          <cell r="F602" t="str">
            <v>Polynoidae</v>
          </cell>
          <cell r="J602">
            <v>0</v>
          </cell>
          <cell r="K602">
            <v>0</v>
          </cell>
          <cell r="L602">
            <v>0</v>
          </cell>
          <cell r="M602">
            <v>0</v>
          </cell>
          <cell r="O602" t="str">
            <v>Benthic carnivore</v>
          </cell>
          <cell r="P602" t="str">
            <v>BC</v>
          </cell>
        </row>
        <row r="603">
          <cell r="C603" t="str">
            <v>Harmothoe sp. GAB2</v>
          </cell>
          <cell r="D603" t="str">
            <v>Annelida</v>
          </cell>
          <cell r="E603" t="str">
            <v>Polychaeta</v>
          </cell>
          <cell r="F603" t="str">
            <v>Polynoidae</v>
          </cell>
          <cell r="J603">
            <v>0</v>
          </cell>
          <cell r="K603">
            <v>0</v>
          </cell>
          <cell r="L603">
            <v>0</v>
          </cell>
          <cell r="M603">
            <v>0</v>
          </cell>
          <cell r="O603" t="str">
            <v>Benthic carnivore</v>
          </cell>
          <cell r="P603" t="str">
            <v>BC</v>
          </cell>
        </row>
        <row r="604">
          <cell r="C604" t="str">
            <v>Lepidonotinae sp. GAB1</v>
          </cell>
          <cell r="D604" t="str">
            <v>Annelida</v>
          </cell>
          <cell r="E604" t="str">
            <v>Polychaeta</v>
          </cell>
          <cell r="F604" t="str">
            <v xml:space="preserve">  --  </v>
          </cell>
          <cell r="J604">
            <v>0</v>
          </cell>
          <cell r="K604">
            <v>0</v>
          </cell>
          <cell r="L604">
            <v>0</v>
          </cell>
          <cell r="M604">
            <v>0</v>
          </cell>
          <cell r="O604" t="str">
            <v>Benthic carnivore</v>
          </cell>
          <cell r="P604" t="str">
            <v>BC</v>
          </cell>
        </row>
        <row r="605">
          <cell r="C605" t="str">
            <v>Harmothoe sp. GAB1</v>
          </cell>
          <cell r="D605" t="str">
            <v>Annelida</v>
          </cell>
          <cell r="E605" t="str">
            <v>Polychaeta</v>
          </cell>
          <cell r="F605" t="str">
            <v>Polynoidae</v>
          </cell>
          <cell r="J605">
            <v>0</v>
          </cell>
          <cell r="K605">
            <v>0</v>
          </cell>
          <cell r="L605">
            <v>0</v>
          </cell>
          <cell r="M605">
            <v>0</v>
          </cell>
          <cell r="O605" t="str">
            <v>Benthic carnivore</v>
          </cell>
          <cell r="P605" t="str">
            <v>BC</v>
          </cell>
        </row>
        <row r="606">
          <cell r="C606" t="str">
            <v>Malmgrenia sp. GAB1</v>
          </cell>
          <cell r="D606" t="str">
            <v>Annelida</v>
          </cell>
          <cell r="E606" t="str">
            <v>Polychaeta</v>
          </cell>
          <cell r="F606" t="str">
            <v>Polynoidae</v>
          </cell>
          <cell r="J606">
            <v>0</v>
          </cell>
          <cell r="K606">
            <v>0</v>
          </cell>
          <cell r="L606">
            <v>0</v>
          </cell>
          <cell r="M606">
            <v>0</v>
          </cell>
          <cell r="O606" t="str">
            <v>Benthic carnivore</v>
          </cell>
          <cell r="P606" t="str">
            <v>BC</v>
          </cell>
        </row>
        <row r="607">
          <cell r="C607" t="str">
            <v>polynoinae sp. GAB5</v>
          </cell>
          <cell r="D607" t="str">
            <v>Annelida</v>
          </cell>
          <cell r="E607" t="str">
            <v>Polychaeta</v>
          </cell>
          <cell r="F607" t="str">
            <v>Polynoidae</v>
          </cell>
          <cell r="J607">
            <v>0</v>
          </cell>
          <cell r="K607">
            <v>0</v>
          </cell>
          <cell r="L607">
            <v>0</v>
          </cell>
          <cell r="M607">
            <v>0</v>
          </cell>
          <cell r="O607" t="str">
            <v>Benthic carnivore</v>
          </cell>
          <cell r="P607" t="str">
            <v>BC</v>
          </cell>
        </row>
        <row r="608">
          <cell r="C608" t="str">
            <v>Lepidasthenia sp. GAB1</v>
          </cell>
          <cell r="D608" t="str">
            <v>Annelida</v>
          </cell>
          <cell r="E608" t="str">
            <v>Polychaeta</v>
          </cell>
          <cell r="F608" t="str">
            <v>Polynoidae</v>
          </cell>
          <cell r="J608">
            <v>0</v>
          </cell>
          <cell r="K608">
            <v>0</v>
          </cell>
          <cell r="L608">
            <v>0</v>
          </cell>
          <cell r="M608">
            <v>0</v>
          </cell>
          <cell r="O608" t="str">
            <v>Benthic carnivore</v>
          </cell>
          <cell r="P608" t="str">
            <v>BC</v>
          </cell>
        </row>
        <row r="609">
          <cell r="C609" t="str">
            <v>Harmothoe spp.</v>
          </cell>
          <cell r="D609" t="str">
            <v>Annelida</v>
          </cell>
          <cell r="E609" t="str">
            <v>Polychaeta</v>
          </cell>
          <cell r="F609" t="str">
            <v>Polynoidae</v>
          </cell>
          <cell r="J609">
            <v>0</v>
          </cell>
          <cell r="K609">
            <v>0</v>
          </cell>
          <cell r="L609">
            <v>0</v>
          </cell>
          <cell r="M609">
            <v>0</v>
          </cell>
          <cell r="O609" t="str">
            <v>Benthic carnivore</v>
          </cell>
          <cell r="P609" t="str">
            <v>BC</v>
          </cell>
        </row>
        <row r="610">
          <cell r="C610" t="str">
            <v>Polynoidae - undifferentiated</v>
          </cell>
          <cell r="D610" t="str">
            <v>Annelida</v>
          </cell>
          <cell r="E610" t="str">
            <v>Polychaeta</v>
          </cell>
          <cell r="F610" t="str">
            <v>Polynoidae</v>
          </cell>
          <cell r="J610">
            <v>0</v>
          </cell>
          <cell r="K610">
            <v>0</v>
          </cell>
          <cell r="L610">
            <v>0</v>
          </cell>
          <cell r="M610">
            <v>0</v>
          </cell>
          <cell r="O610" t="str">
            <v>Benthic carnivore</v>
          </cell>
          <cell r="P610" t="str">
            <v>BC</v>
          </cell>
        </row>
        <row r="611">
          <cell r="C611" t="str">
            <v>Sigalionidae - undifferentiated</v>
          </cell>
          <cell r="D611" t="str">
            <v>Annelida</v>
          </cell>
          <cell r="E611" t="str">
            <v>Polychaeta</v>
          </cell>
          <cell r="F611" t="str">
            <v>Sigalionidae</v>
          </cell>
          <cell r="J611">
            <v>0</v>
          </cell>
          <cell r="K611">
            <v>0</v>
          </cell>
          <cell r="L611">
            <v>0</v>
          </cell>
          <cell r="M611">
            <v>0</v>
          </cell>
          <cell r="O611" t="str">
            <v>Benthic carnivore</v>
          </cell>
          <cell r="P611" t="str">
            <v>BC</v>
          </cell>
        </row>
        <row r="612">
          <cell r="C612" t="str">
            <v>Sthenelais sp. MoV 6866</v>
          </cell>
          <cell r="D612" t="str">
            <v>Annelida</v>
          </cell>
          <cell r="E612" t="str">
            <v>Polychaeta</v>
          </cell>
          <cell r="F612" t="str">
            <v>Sigalionidae</v>
          </cell>
          <cell r="J612">
            <v>0</v>
          </cell>
          <cell r="K612">
            <v>0</v>
          </cell>
          <cell r="L612">
            <v>0</v>
          </cell>
          <cell r="M612">
            <v>0</v>
          </cell>
          <cell r="O612" t="str">
            <v>Benthic carnivore</v>
          </cell>
          <cell r="P612" t="str">
            <v>BC</v>
          </cell>
        </row>
        <row r="613">
          <cell r="C613" t="str">
            <v>Sigalion sp. MoV 6865</v>
          </cell>
          <cell r="D613" t="str">
            <v>Annelida</v>
          </cell>
          <cell r="E613" t="str">
            <v>Polychaeta</v>
          </cell>
          <cell r="F613" t="str">
            <v>Sigalionidae</v>
          </cell>
          <cell r="J613">
            <v>0</v>
          </cell>
          <cell r="K613">
            <v>0</v>
          </cell>
          <cell r="L613">
            <v>0</v>
          </cell>
          <cell r="M613">
            <v>0</v>
          </cell>
          <cell r="O613" t="str">
            <v>Benthic carnivore</v>
          </cell>
          <cell r="P613" t="str">
            <v>BC</v>
          </cell>
        </row>
        <row r="614">
          <cell r="C614" t="str">
            <v>Leanira sp. 1</v>
          </cell>
          <cell r="D614" t="str">
            <v>Annelida</v>
          </cell>
          <cell r="E614" t="str">
            <v>Polychaeta</v>
          </cell>
          <cell r="F614" t="str">
            <v>Sigalionidae</v>
          </cell>
          <cell r="J614">
            <v>0</v>
          </cell>
          <cell r="K614">
            <v>0</v>
          </cell>
          <cell r="L614">
            <v>0</v>
          </cell>
          <cell r="M614">
            <v>0</v>
          </cell>
          <cell r="O614" t="str">
            <v>Benthic carnivore</v>
          </cell>
          <cell r="P614" t="str">
            <v>BC</v>
          </cell>
        </row>
        <row r="615">
          <cell r="C615" t="str">
            <v>Sigalion spp.</v>
          </cell>
          <cell r="D615" t="str">
            <v>Annelida</v>
          </cell>
          <cell r="E615" t="str">
            <v>Polychaeta</v>
          </cell>
          <cell r="F615" t="str">
            <v>Sigalionidae</v>
          </cell>
          <cell r="J615">
            <v>0</v>
          </cell>
          <cell r="K615">
            <v>0</v>
          </cell>
          <cell r="L615">
            <v>0</v>
          </cell>
          <cell r="M615">
            <v>0</v>
          </cell>
          <cell r="O615" t="str">
            <v>Benthic carnivore</v>
          </cell>
          <cell r="P615" t="str">
            <v>BC</v>
          </cell>
        </row>
        <row r="616">
          <cell r="C616" t="str">
            <v>Fimbriosthenelais spp.</v>
          </cell>
          <cell r="D616" t="str">
            <v>Annelida</v>
          </cell>
          <cell r="E616" t="str">
            <v>Polychaeta</v>
          </cell>
          <cell r="F616" t="str">
            <v>Sigalionidae</v>
          </cell>
          <cell r="J616">
            <v>0</v>
          </cell>
          <cell r="K616">
            <v>0</v>
          </cell>
          <cell r="L616">
            <v>0</v>
          </cell>
          <cell r="M616">
            <v>0</v>
          </cell>
          <cell r="O616" t="str">
            <v>Benthic carnivore</v>
          </cell>
          <cell r="P616" t="str">
            <v>BC</v>
          </cell>
        </row>
        <row r="617">
          <cell r="C617" t="str">
            <v>Syllidae - undifferentiated</v>
          </cell>
          <cell r="D617" t="str">
            <v>Annelida</v>
          </cell>
          <cell r="E617" t="str">
            <v>Polychaeta</v>
          </cell>
          <cell r="F617" t="str">
            <v>Syllidae</v>
          </cell>
          <cell r="J617">
            <v>0</v>
          </cell>
          <cell r="K617">
            <v>0</v>
          </cell>
          <cell r="L617">
            <v>0</v>
          </cell>
          <cell r="M617">
            <v>0</v>
          </cell>
          <cell r="O617" t="str">
            <v>Benthic carnivore</v>
          </cell>
          <cell r="P617" t="str">
            <v>BC</v>
          </cell>
        </row>
        <row r="618">
          <cell r="C618" t="str">
            <v>Syllinae sp. 1</v>
          </cell>
          <cell r="D618" t="str">
            <v>Annelida</v>
          </cell>
          <cell r="E618" t="str">
            <v>Polychaeta</v>
          </cell>
          <cell r="F618" t="str">
            <v>Syllidae</v>
          </cell>
          <cell r="J618">
            <v>0</v>
          </cell>
          <cell r="K618">
            <v>0</v>
          </cell>
          <cell r="L618">
            <v>0</v>
          </cell>
          <cell r="M618">
            <v>0</v>
          </cell>
          <cell r="O618" t="str">
            <v>Benthic carnivore</v>
          </cell>
          <cell r="P618" t="str">
            <v>BC</v>
          </cell>
        </row>
        <row r="619">
          <cell r="C619" t="str">
            <v>Exogoninae sp. 6</v>
          </cell>
          <cell r="D619" t="str">
            <v>Annelida</v>
          </cell>
          <cell r="E619" t="str">
            <v>Polychaeta</v>
          </cell>
          <cell r="F619" t="str">
            <v>Syllidae</v>
          </cell>
          <cell r="J619">
            <v>0</v>
          </cell>
          <cell r="K619">
            <v>0</v>
          </cell>
          <cell r="L619">
            <v>0</v>
          </cell>
          <cell r="M619">
            <v>0</v>
          </cell>
          <cell r="O619" t="str">
            <v>Benthic carnivore</v>
          </cell>
          <cell r="P619" t="str">
            <v>BC</v>
          </cell>
        </row>
        <row r="620">
          <cell r="C620" t="str">
            <v>Syllinae sp. 3</v>
          </cell>
          <cell r="D620" t="str">
            <v>Annelida</v>
          </cell>
          <cell r="E620" t="str">
            <v>Polychaeta</v>
          </cell>
          <cell r="F620" t="str">
            <v>Syllidae</v>
          </cell>
          <cell r="J620">
            <v>0</v>
          </cell>
          <cell r="K620">
            <v>0</v>
          </cell>
          <cell r="L620">
            <v>0</v>
          </cell>
          <cell r="M620">
            <v>0</v>
          </cell>
          <cell r="O620" t="str">
            <v>Benthic carnivore</v>
          </cell>
          <cell r="P620" t="str">
            <v>BC</v>
          </cell>
        </row>
        <row r="621">
          <cell r="C621" t="str">
            <v>Exogoninae sp. 8</v>
          </cell>
          <cell r="D621" t="str">
            <v>Annelida</v>
          </cell>
          <cell r="E621" t="str">
            <v>Polychaeta</v>
          </cell>
          <cell r="F621" t="str">
            <v>Syllidae</v>
          </cell>
          <cell r="J621">
            <v>0</v>
          </cell>
          <cell r="K621">
            <v>0</v>
          </cell>
          <cell r="L621">
            <v>0</v>
          </cell>
          <cell r="M621">
            <v>0</v>
          </cell>
          <cell r="O621" t="str">
            <v>Benthic carnivore</v>
          </cell>
          <cell r="P621" t="str">
            <v>BC</v>
          </cell>
        </row>
        <row r="622">
          <cell r="C622" t="str">
            <v>Exogoninae sp. 4</v>
          </cell>
          <cell r="D622" t="str">
            <v>Annelida</v>
          </cell>
          <cell r="E622" t="str">
            <v>Polychaeta</v>
          </cell>
          <cell r="F622" t="str">
            <v>Syllidae</v>
          </cell>
          <cell r="J622">
            <v>0</v>
          </cell>
          <cell r="K622">
            <v>0</v>
          </cell>
          <cell r="L622">
            <v>0</v>
          </cell>
          <cell r="M622">
            <v>0</v>
          </cell>
          <cell r="O622" t="str">
            <v>Benthic carnivore</v>
          </cell>
          <cell r="P622" t="str">
            <v>BC</v>
          </cell>
        </row>
        <row r="623">
          <cell r="C623" t="str">
            <v>Exogoninae sp. 7</v>
          </cell>
          <cell r="D623" t="str">
            <v>Annelida</v>
          </cell>
          <cell r="E623" t="str">
            <v>Polychaeta</v>
          </cell>
          <cell r="F623" t="str">
            <v>Syllidae</v>
          </cell>
          <cell r="J623">
            <v>0</v>
          </cell>
          <cell r="K623">
            <v>0</v>
          </cell>
          <cell r="L623">
            <v>0</v>
          </cell>
          <cell r="M623">
            <v>0</v>
          </cell>
          <cell r="O623" t="str">
            <v>Benthic carnivore</v>
          </cell>
          <cell r="P623" t="str">
            <v>BC</v>
          </cell>
        </row>
        <row r="624">
          <cell r="C624" t="str">
            <v>Exogoninae sp. 5</v>
          </cell>
          <cell r="D624" t="str">
            <v>Annelida</v>
          </cell>
          <cell r="E624" t="str">
            <v>Polychaeta</v>
          </cell>
          <cell r="F624" t="str">
            <v>Syllidae</v>
          </cell>
          <cell r="J624">
            <v>0</v>
          </cell>
          <cell r="K624">
            <v>0</v>
          </cell>
          <cell r="L624">
            <v>0</v>
          </cell>
          <cell r="M624">
            <v>0</v>
          </cell>
          <cell r="O624" t="str">
            <v>Benthic carnivore</v>
          </cell>
          <cell r="P624" t="str">
            <v>BC</v>
          </cell>
        </row>
        <row r="625">
          <cell r="C625" t="str">
            <v>Eusyllinae sp. 1</v>
          </cell>
          <cell r="D625" t="str">
            <v>Annelida</v>
          </cell>
          <cell r="E625" t="str">
            <v>Polychaeta</v>
          </cell>
          <cell r="F625" t="str">
            <v>Syllidae</v>
          </cell>
          <cell r="J625">
            <v>0</v>
          </cell>
          <cell r="K625">
            <v>0</v>
          </cell>
          <cell r="L625">
            <v>0</v>
          </cell>
          <cell r="M625">
            <v>0</v>
          </cell>
          <cell r="O625" t="str">
            <v>Benthic carnivore</v>
          </cell>
          <cell r="P625" t="str">
            <v>BC</v>
          </cell>
        </row>
        <row r="626">
          <cell r="C626" t="str">
            <v>Eusyllinae sp. 2</v>
          </cell>
          <cell r="D626" t="str">
            <v>Annelida</v>
          </cell>
          <cell r="E626" t="str">
            <v>Polychaeta</v>
          </cell>
          <cell r="F626" t="str">
            <v>Syllidae</v>
          </cell>
          <cell r="J626">
            <v>0</v>
          </cell>
          <cell r="K626">
            <v>0</v>
          </cell>
          <cell r="L626">
            <v>0</v>
          </cell>
          <cell r="M626">
            <v>0</v>
          </cell>
          <cell r="O626" t="str">
            <v>Benthic carnivore</v>
          </cell>
          <cell r="P626" t="str">
            <v>BC</v>
          </cell>
        </row>
        <row r="627">
          <cell r="C627" t="str">
            <v>Exogoninae sp. 1</v>
          </cell>
          <cell r="D627" t="str">
            <v>Annelida</v>
          </cell>
          <cell r="E627" t="str">
            <v>Polychaeta</v>
          </cell>
          <cell r="F627" t="str">
            <v>Syllidae</v>
          </cell>
          <cell r="J627">
            <v>0</v>
          </cell>
          <cell r="K627">
            <v>0</v>
          </cell>
          <cell r="L627">
            <v>0</v>
          </cell>
          <cell r="M627">
            <v>0</v>
          </cell>
          <cell r="O627" t="str">
            <v>Benthic carnivore</v>
          </cell>
          <cell r="P627" t="str">
            <v>BC</v>
          </cell>
        </row>
        <row r="628">
          <cell r="C628" t="str">
            <v>Exogoninae sp. 2</v>
          </cell>
          <cell r="D628" t="str">
            <v>Annelida</v>
          </cell>
          <cell r="E628" t="str">
            <v>Polychaeta</v>
          </cell>
          <cell r="F628" t="str">
            <v>Syllidae</v>
          </cell>
          <cell r="J628">
            <v>0</v>
          </cell>
          <cell r="K628">
            <v>0</v>
          </cell>
          <cell r="L628">
            <v>0</v>
          </cell>
          <cell r="M628">
            <v>0</v>
          </cell>
          <cell r="O628" t="str">
            <v>Benthic carnivore</v>
          </cell>
          <cell r="P628" t="str">
            <v>BC</v>
          </cell>
        </row>
        <row r="629">
          <cell r="C629" t="str">
            <v>Exogoninae sp. 3</v>
          </cell>
          <cell r="D629" t="str">
            <v>Annelida</v>
          </cell>
          <cell r="E629" t="str">
            <v>Polychaeta</v>
          </cell>
          <cell r="F629" t="str">
            <v>Syllidae</v>
          </cell>
          <cell r="J629">
            <v>0</v>
          </cell>
          <cell r="K629">
            <v>0</v>
          </cell>
          <cell r="L629">
            <v>0</v>
          </cell>
          <cell r="M629">
            <v>0</v>
          </cell>
          <cell r="O629" t="str">
            <v>Benthic carnivore</v>
          </cell>
          <cell r="P629" t="str">
            <v>BC</v>
          </cell>
        </row>
        <row r="630">
          <cell r="C630" t="str">
            <v>Syllinae sp. 2</v>
          </cell>
          <cell r="D630" t="str">
            <v>Annelida</v>
          </cell>
          <cell r="E630" t="str">
            <v>Polychaeta</v>
          </cell>
          <cell r="F630" t="str">
            <v>Syllidae</v>
          </cell>
          <cell r="J630">
            <v>0</v>
          </cell>
          <cell r="K630">
            <v>0</v>
          </cell>
          <cell r="L630">
            <v>0</v>
          </cell>
          <cell r="M630">
            <v>0</v>
          </cell>
          <cell r="O630" t="str">
            <v>Benthic carnivore</v>
          </cell>
          <cell r="P630" t="str">
            <v>BC</v>
          </cell>
        </row>
        <row r="631">
          <cell r="C631" t="str">
            <v>Oweniidae</v>
          </cell>
          <cell r="D631" t="str">
            <v xml:space="preserve">Annelida </v>
          </cell>
          <cell r="E631" t="str">
            <v>Polychaeta</v>
          </cell>
          <cell r="F631" t="str">
            <v>/Oweniidae</v>
          </cell>
          <cell r="G631" t="str">
            <v>Annelida Polychaeta/Oweniidae</v>
          </cell>
          <cell r="H631" t="str">
            <v>polychaeta</v>
          </cell>
          <cell r="I631" t="str">
            <v>polychaeta</v>
          </cell>
          <cell r="J631" t="str">
            <v>polychaeta</v>
          </cell>
          <cell r="K631" t="str">
            <v>polychaeta</v>
          </cell>
          <cell r="L631" t="str">
            <v>polychaeta</v>
          </cell>
          <cell r="M631" t="str">
            <v>polychaeta</v>
          </cell>
          <cell r="N631" t="str">
            <v xml:space="preserve"> </v>
          </cell>
          <cell r="O631" t="str">
            <v>Benthic detritivore</v>
          </cell>
          <cell r="P631" t="str">
            <v>BD</v>
          </cell>
        </row>
        <row r="632">
          <cell r="C632" t="str">
            <v>Siboglinidae - undifferentiated</v>
          </cell>
          <cell r="D632" t="str">
            <v>Annelida</v>
          </cell>
          <cell r="E632" t="str">
            <v>Polychaeta</v>
          </cell>
          <cell r="F632" t="str">
            <v>Siboglinidae</v>
          </cell>
          <cell r="J632">
            <v>0</v>
          </cell>
          <cell r="K632">
            <v>0</v>
          </cell>
          <cell r="L632">
            <v>0</v>
          </cell>
          <cell r="M632">
            <v>0</v>
          </cell>
          <cell r="O632" t="str">
            <v>Filter feeder</v>
          </cell>
          <cell r="P632" t="str">
            <v>BF</v>
          </cell>
        </row>
        <row r="633">
          <cell r="C633" t="str">
            <v>Euchone  sp. MoV 6863</v>
          </cell>
          <cell r="D633" t="str">
            <v>Annelida</v>
          </cell>
          <cell r="E633" t="str">
            <v>Polychaeta</v>
          </cell>
          <cell r="F633" t="str">
            <v>Sabellidae</v>
          </cell>
          <cell r="J633">
            <v>0</v>
          </cell>
          <cell r="K633">
            <v>0</v>
          </cell>
          <cell r="L633">
            <v>0</v>
          </cell>
          <cell r="M633">
            <v>0</v>
          </cell>
          <cell r="O633" t="str">
            <v>Filter feeder</v>
          </cell>
          <cell r="P633" t="str">
            <v>BF</v>
          </cell>
        </row>
        <row r="634">
          <cell r="C634" t="str">
            <v>Sabellidae sp. 1</v>
          </cell>
          <cell r="D634" t="str">
            <v>Annelida</v>
          </cell>
          <cell r="E634" t="str">
            <v>Polychaeta</v>
          </cell>
          <cell r="F634" t="str">
            <v>Sabellidae</v>
          </cell>
          <cell r="J634">
            <v>0</v>
          </cell>
          <cell r="K634">
            <v>0</v>
          </cell>
          <cell r="L634">
            <v>0</v>
          </cell>
          <cell r="M634">
            <v>0</v>
          </cell>
          <cell r="O634" t="str">
            <v>Filter feeder</v>
          </cell>
          <cell r="P634" t="str">
            <v>BF</v>
          </cell>
        </row>
        <row r="635">
          <cell r="C635" t="str">
            <v>Euchone sp. 1</v>
          </cell>
          <cell r="D635" t="str">
            <v>Annelida</v>
          </cell>
          <cell r="E635" t="str">
            <v>Polychaeta</v>
          </cell>
          <cell r="F635" t="str">
            <v>Sabellidae</v>
          </cell>
          <cell r="J635">
            <v>0</v>
          </cell>
          <cell r="K635">
            <v>0</v>
          </cell>
          <cell r="L635">
            <v>0</v>
          </cell>
          <cell r="M635">
            <v>0</v>
          </cell>
          <cell r="O635" t="str">
            <v>Filter feeder</v>
          </cell>
          <cell r="P635" t="str">
            <v>BF</v>
          </cell>
        </row>
        <row r="636">
          <cell r="C636" t="str">
            <v>Euchone sp. 2</v>
          </cell>
          <cell r="D636" t="str">
            <v>Annelida</v>
          </cell>
          <cell r="E636" t="str">
            <v>Polychaeta</v>
          </cell>
          <cell r="F636" t="str">
            <v>Sabellidae</v>
          </cell>
          <cell r="J636">
            <v>0</v>
          </cell>
          <cell r="K636">
            <v>0</v>
          </cell>
          <cell r="L636">
            <v>0</v>
          </cell>
          <cell r="M636">
            <v>0</v>
          </cell>
          <cell r="O636" t="str">
            <v>Filter feeder</v>
          </cell>
          <cell r="P636" t="str">
            <v>BF</v>
          </cell>
        </row>
        <row r="637">
          <cell r="C637" t="str">
            <v>Sabellidae sp. 3</v>
          </cell>
          <cell r="D637" t="str">
            <v>Annelida</v>
          </cell>
          <cell r="E637" t="str">
            <v>Polychaeta</v>
          </cell>
          <cell r="F637" t="str">
            <v>Sabellidae</v>
          </cell>
          <cell r="J637">
            <v>0</v>
          </cell>
          <cell r="K637">
            <v>0</v>
          </cell>
          <cell r="L637">
            <v>0</v>
          </cell>
          <cell r="M637">
            <v>0</v>
          </cell>
          <cell r="O637" t="str">
            <v>Filter feeder</v>
          </cell>
          <cell r="P637" t="str">
            <v>BF</v>
          </cell>
        </row>
        <row r="638">
          <cell r="C638" t="str">
            <v>Sabellidae sp. 2</v>
          </cell>
          <cell r="D638" t="str">
            <v>Annelida</v>
          </cell>
          <cell r="E638" t="str">
            <v>Polychaeta</v>
          </cell>
          <cell r="F638" t="str">
            <v>Sabellidae</v>
          </cell>
          <cell r="J638">
            <v>0</v>
          </cell>
          <cell r="K638">
            <v>0</v>
          </cell>
          <cell r="L638">
            <v>0</v>
          </cell>
          <cell r="M638">
            <v>0</v>
          </cell>
          <cell r="O638" t="str">
            <v>Filter feeder</v>
          </cell>
          <cell r="P638" t="str">
            <v>BF</v>
          </cell>
        </row>
        <row r="639">
          <cell r="C639" t="str">
            <v>Pseudopotamilla cf monoculata</v>
          </cell>
          <cell r="D639" t="str">
            <v>Annelida</v>
          </cell>
          <cell r="E639" t="str">
            <v>Polychaeta</v>
          </cell>
          <cell r="F639" t="str">
            <v>Sabellidae</v>
          </cell>
          <cell r="J639">
            <v>0</v>
          </cell>
          <cell r="K639">
            <v>0</v>
          </cell>
          <cell r="L639">
            <v>0</v>
          </cell>
          <cell r="M639">
            <v>0</v>
          </cell>
          <cell r="O639" t="str">
            <v>Filter feeder</v>
          </cell>
          <cell r="P639" t="str">
            <v>BF</v>
          </cell>
        </row>
        <row r="640">
          <cell r="C640" t="str">
            <v>Euchone spp.</v>
          </cell>
          <cell r="D640" t="str">
            <v>Annelida</v>
          </cell>
          <cell r="E640" t="str">
            <v>Polychaeta</v>
          </cell>
          <cell r="F640" t="str">
            <v>Sabellidae</v>
          </cell>
          <cell r="J640">
            <v>0</v>
          </cell>
          <cell r="K640">
            <v>0</v>
          </cell>
          <cell r="L640">
            <v>0</v>
          </cell>
          <cell r="M640">
            <v>0</v>
          </cell>
          <cell r="O640" t="str">
            <v>Filter feeder</v>
          </cell>
          <cell r="P640" t="str">
            <v>BF</v>
          </cell>
        </row>
        <row r="641">
          <cell r="C641" t="str">
            <v>Sabellidae - undifferentiated</v>
          </cell>
          <cell r="D641" t="str">
            <v>Annelida</v>
          </cell>
          <cell r="E641" t="str">
            <v>Polychaeta</v>
          </cell>
          <cell r="F641" t="str">
            <v>Sabellidae</v>
          </cell>
          <cell r="J641">
            <v>0</v>
          </cell>
          <cell r="K641">
            <v>0</v>
          </cell>
          <cell r="L641">
            <v>0</v>
          </cell>
          <cell r="M641">
            <v>0</v>
          </cell>
          <cell r="O641" t="str">
            <v>Filter feeder</v>
          </cell>
          <cell r="P641" t="str">
            <v>BF</v>
          </cell>
        </row>
        <row r="642">
          <cell r="C642" t="str">
            <v>Potamethus spp.</v>
          </cell>
          <cell r="D642" t="str">
            <v>Annelida</v>
          </cell>
          <cell r="E642" t="str">
            <v>Polychaeta</v>
          </cell>
          <cell r="F642" t="str">
            <v>Sabellidae</v>
          </cell>
          <cell r="J642">
            <v>0</v>
          </cell>
          <cell r="K642">
            <v>0</v>
          </cell>
          <cell r="L642">
            <v>0</v>
          </cell>
          <cell r="M642">
            <v>0</v>
          </cell>
          <cell r="O642" t="str">
            <v>Filter feeder</v>
          </cell>
          <cell r="P642" t="str">
            <v>BF</v>
          </cell>
        </row>
        <row r="643">
          <cell r="C643" t="str">
            <v>Gesaia sp. 1</v>
          </cell>
          <cell r="D643" t="str">
            <v>Annelida</v>
          </cell>
          <cell r="E643" t="str">
            <v>Polychaeta</v>
          </cell>
          <cell r="F643" t="str">
            <v>Sabellariidae</v>
          </cell>
          <cell r="J643">
            <v>0</v>
          </cell>
          <cell r="K643">
            <v>0</v>
          </cell>
          <cell r="L643">
            <v>0</v>
          </cell>
          <cell r="M643">
            <v>0</v>
          </cell>
          <cell r="O643" t="str">
            <v>Filter feeder</v>
          </cell>
          <cell r="P643" t="str">
            <v>BF</v>
          </cell>
        </row>
        <row r="644">
          <cell r="C644" t="str">
            <v>Gesaia spp.</v>
          </cell>
          <cell r="D644" t="str">
            <v>Annelida</v>
          </cell>
          <cell r="E644" t="str">
            <v>Polychaeta</v>
          </cell>
          <cell r="F644" t="str">
            <v>Sabellariidae</v>
          </cell>
          <cell r="J644">
            <v>0</v>
          </cell>
          <cell r="K644">
            <v>0</v>
          </cell>
          <cell r="L644">
            <v>0</v>
          </cell>
          <cell r="M644">
            <v>0</v>
          </cell>
          <cell r="O644" t="str">
            <v>Filter feeder</v>
          </cell>
          <cell r="P644" t="str">
            <v>BF</v>
          </cell>
        </row>
        <row r="645">
          <cell r="C645" t="str">
            <v>Serpulidae - undifferentiated</v>
          </cell>
          <cell r="D645" t="str">
            <v>Annelida</v>
          </cell>
          <cell r="E645" t="str">
            <v>Polychaeta</v>
          </cell>
          <cell r="F645" t="str">
            <v>Serpulidae</v>
          </cell>
          <cell r="J645">
            <v>0</v>
          </cell>
          <cell r="K645">
            <v>0</v>
          </cell>
          <cell r="L645">
            <v>0</v>
          </cell>
          <cell r="M645">
            <v>0</v>
          </cell>
          <cell r="O645" t="str">
            <v>Filter feeder</v>
          </cell>
          <cell r="P645" t="str">
            <v>BF</v>
          </cell>
        </row>
        <row r="646">
          <cell r="C646" t="str">
            <v>Bathyvermilia gregrousei</v>
          </cell>
          <cell r="D646" t="str">
            <v>Annelida</v>
          </cell>
          <cell r="E646" t="str">
            <v>Polychaeta</v>
          </cell>
          <cell r="F646" t="str">
            <v>Serpulidae</v>
          </cell>
          <cell r="J646">
            <v>0</v>
          </cell>
          <cell r="K646">
            <v>0</v>
          </cell>
          <cell r="L646">
            <v>0</v>
          </cell>
          <cell r="M646">
            <v>0</v>
          </cell>
          <cell r="O646" t="str">
            <v>Filter feeder</v>
          </cell>
          <cell r="P646" t="str">
            <v>BF</v>
          </cell>
        </row>
        <row r="647">
          <cell r="C647" t="str">
            <v>Neovermilia sphaeropomatus</v>
          </cell>
          <cell r="D647" t="str">
            <v>Annelida</v>
          </cell>
          <cell r="E647" t="str">
            <v>Polychaeta</v>
          </cell>
          <cell r="F647" t="str">
            <v>Serpulidae</v>
          </cell>
          <cell r="J647">
            <v>0</v>
          </cell>
          <cell r="K647">
            <v>0</v>
          </cell>
          <cell r="L647">
            <v>0</v>
          </cell>
          <cell r="M647">
            <v>0</v>
          </cell>
          <cell r="O647" t="str">
            <v>Filter feeder</v>
          </cell>
          <cell r="P647" t="str">
            <v>BF</v>
          </cell>
        </row>
        <row r="648">
          <cell r="C648" t="str">
            <v>Apomatus sp. 1</v>
          </cell>
          <cell r="D648" t="str">
            <v>Annelida</v>
          </cell>
          <cell r="E648" t="str">
            <v>Polychaeta</v>
          </cell>
          <cell r="F648" t="str">
            <v>Serpulidae</v>
          </cell>
          <cell r="J648">
            <v>0</v>
          </cell>
          <cell r="K648">
            <v>0</v>
          </cell>
          <cell r="L648">
            <v>0</v>
          </cell>
          <cell r="M648">
            <v>0</v>
          </cell>
          <cell r="O648" t="str">
            <v>Filter feeder</v>
          </cell>
          <cell r="P648" t="str">
            <v>BF</v>
          </cell>
        </row>
        <row r="649">
          <cell r="C649" t="str">
            <v>Metavermilia spp.</v>
          </cell>
          <cell r="D649" t="str">
            <v>Annelida</v>
          </cell>
          <cell r="E649" t="str">
            <v>Polychaeta</v>
          </cell>
          <cell r="F649" t="str">
            <v>Serpulidae</v>
          </cell>
          <cell r="J649">
            <v>0</v>
          </cell>
          <cell r="K649">
            <v>0</v>
          </cell>
          <cell r="L649">
            <v>0</v>
          </cell>
          <cell r="M649">
            <v>0</v>
          </cell>
          <cell r="O649" t="str">
            <v>Filter feeder</v>
          </cell>
          <cell r="P649" t="str">
            <v>BF</v>
          </cell>
        </row>
        <row r="650">
          <cell r="C650" t="str">
            <v>Protula spp.</v>
          </cell>
          <cell r="D650" t="str">
            <v>Annelida</v>
          </cell>
          <cell r="E650" t="str">
            <v>Polychaeta</v>
          </cell>
          <cell r="F650" t="str">
            <v>Serpulidae</v>
          </cell>
          <cell r="G650">
            <v>0</v>
          </cell>
          <cell r="H650">
            <v>0</v>
          </cell>
          <cell r="I650">
            <v>0</v>
          </cell>
          <cell r="J650">
            <v>0</v>
          </cell>
          <cell r="K650">
            <v>0</v>
          </cell>
          <cell r="L650">
            <v>0</v>
          </cell>
          <cell r="M650">
            <v>0</v>
          </cell>
          <cell r="N650">
            <v>0</v>
          </cell>
          <cell r="O650" t="str">
            <v>Filter feeder</v>
          </cell>
          <cell r="P650" t="str">
            <v>BF</v>
          </cell>
        </row>
        <row r="651">
          <cell r="C651" t="str">
            <v>Serpula spp.</v>
          </cell>
          <cell r="D651" t="str">
            <v>Annelida</v>
          </cell>
          <cell r="E651" t="str">
            <v>Polychaeta</v>
          </cell>
          <cell r="F651" t="str">
            <v>Serpulidae</v>
          </cell>
          <cell r="J651">
            <v>0</v>
          </cell>
          <cell r="K651">
            <v>0</v>
          </cell>
          <cell r="L651">
            <v>0</v>
          </cell>
          <cell r="M651">
            <v>0</v>
          </cell>
          <cell r="O651" t="str">
            <v>Filter feeder</v>
          </cell>
          <cell r="P651" t="str">
            <v>BF</v>
          </cell>
        </row>
        <row r="652">
          <cell r="C652" t="str">
            <v>Vermiliopsis spp.</v>
          </cell>
          <cell r="D652" t="str">
            <v>Annelida</v>
          </cell>
          <cell r="E652" t="str">
            <v>Polychaeta</v>
          </cell>
          <cell r="F652" t="str">
            <v>Serpulidae</v>
          </cell>
          <cell r="J652">
            <v>0</v>
          </cell>
          <cell r="K652">
            <v>0</v>
          </cell>
          <cell r="L652">
            <v>0</v>
          </cell>
          <cell r="M652">
            <v>0</v>
          </cell>
          <cell r="O652" t="str">
            <v>Filter feeder</v>
          </cell>
          <cell r="P652" t="str">
            <v>BF</v>
          </cell>
        </row>
        <row r="653">
          <cell r="C653" t="str">
            <v>Hyalopomatus spp.</v>
          </cell>
          <cell r="D653" t="str">
            <v>Annelida</v>
          </cell>
          <cell r="E653" t="str">
            <v>Polychaeta</v>
          </cell>
          <cell r="F653" t="str">
            <v>Serpulidae</v>
          </cell>
          <cell r="J653">
            <v>0</v>
          </cell>
          <cell r="K653">
            <v>0</v>
          </cell>
          <cell r="L653">
            <v>0</v>
          </cell>
          <cell r="M653">
            <v>0</v>
          </cell>
          <cell r="O653" t="str">
            <v>Filter feeder</v>
          </cell>
          <cell r="P653" t="str">
            <v>BF</v>
          </cell>
        </row>
        <row r="654">
          <cell r="C654" t="str">
            <v>Protis spp.</v>
          </cell>
          <cell r="D654" t="str">
            <v>Annelida</v>
          </cell>
          <cell r="E654" t="str">
            <v>Polychaeta</v>
          </cell>
          <cell r="F654" t="str">
            <v>Serpulidae</v>
          </cell>
          <cell r="J654">
            <v>0</v>
          </cell>
          <cell r="K654">
            <v>0</v>
          </cell>
          <cell r="L654">
            <v>0</v>
          </cell>
          <cell r="M654">
            <v>0</v>
          </cell>
          <cell r="O654" t="str">
            <v>Filter feeder</v>
          </cell>
          <cell r="P654" t="str">
            <v>BF</v>
          </cell>
        </row>
        <row r="655">
          <cell r="C655" t="str">
            <v>Apomatus spp.</v>
          </cell>
          <cell r="D655" t="str">
            <v>Annelida</v>
          </cell>
          <cell r="E655" t="str">
            <v>Polychaeta</v>
          </cell>
          <cell r="F655" t="str">
            <v>Serpulidae</v>
          </cell>
          <cell r="J655">
            <v>0</v>
          </cell>
          <cell r="K655">
            <v>0</v>
          </cell>
          <cell r="L655">
            <v>0</v>
          </cell>
          <cell r="M655">
            <v>0</v>
          </cell>
          <cell r="O655" t="str">
            <v>Filter feeder</v>
          </cell>
          <cell r="P655" t="str">
            <v>BF</v>
          </cell>
        </row>
        <row r="656">
          <cell r="C656" t="str">
            <v>Magelona sp. MoV 6859</v>
          </cell>
          <cell r="D656" t="str">
            <v>Annelida</v>
          </cell>
          <cell r="E656" t="str">
            <v>Polychaeta</v>
          </cell>
          <cell r="F656" t="str">
            <v>Magelonidae</v>
          </cell>
          <cell r="J656">
            <v>0</v>
          </cell>
          <cell r="K656">
            <v>0</v>
          </cell>
          <cell r="L656">
            <v>0</v>
          </cell>
          <cell r="M656">
            <v>0</v>
          </cell>
          <cell r="O656" t="str">
            <v>Benthic detritivore</v>
          </cell>
          <cell r="P656" t="str">
            <v>BD</v>
          </cell>
        </row>
        <row r="657">
          <cell r="C657" t="str">
            <v>Magelona spp.</v>
          </cell>
          <cell r="D657" t="str">
            <v>Annelida</v>
          </cell>
          <cell r="E657" t="str">
            <v>Polychaeta</v>
          </cell>
          <cell r="F657" t="str">
            <v>Magelonidae</v>
          </cell>
          <cell r="J657">
            <v>0</v>
          </cell>
          <cell r="K657">
            <v>0</v>
          </cell>
          <cell r="L657">
            <v>0</v>
          </cell>
          <cell r="M657">
            <v>0</v>
          </cell>
          <cell r="O657" t="str">
            <v>Benthic detritivore</v>
          </cell>
          <cell r="P657" t="str">
            <v>BD</v>
          </cell>
        </row>
        <row r="658">
          <cell r="C658" t="str">
            <v>Poecilochaetus sp. MoV 6595</v>
          </cell>
          <cell r="D658" t="str">
            <v>Annelida</v>
          </cell>
          <cell r="E658" t="str">
            <v>Polychaeta</v>
          </cell>
          <cell r="F658" t="str">
            <v>Poecilochaetidae</v>
          </cell>
          <cell r="J658">
            <v>0</v>
          </cell>
          <cell r="K658">
            <v>0</v>
          </cell>
          <cell r="L658">
            <v>0</v>
          </cell>
          <cell r="M658">
            <v>0</v>
          </cell>
          <cell r="O658" t="str">
            <v>Benthic detritivore</v>
          </cell>
          <cell r="P658" t="str">
            <v>BD</v>
          </cell>
        </row>
        <row r="659">
          <cell r="C659" t="str">
            <v>Poecilochaetus sp. 1</v>
          </cell>
          <cell r="D659" t="str">
            <v>Annelida</v>
          </cell>
          <cell r="E659" t="str">
            <v>Polychaeta</v>
          </cell>
          <cell r="F659" t="str">
            <v>Poecilochaetidae</v>
          </cell>
          <cell r="J659">
            <v>0</v>
          </cell>
          <cell r="K659">
            <v>0</v>
          </cell>
          <cell r="L659">
            <v>0</v>
          </cell>
          <cell r="M659">
            <v>0</v>
          </cell>
          <cell r="O659" t="str">
            <v>Benthic detritivore</v>
          </cell>
          <cell r="P659" t="str">
            <v>BD</v>
          </cell>
        </row>
        <row r="660">
          <cell r="C660" t="str">
            <v>Poecilochaetus spp.</v>
          </cell>
          <cell r="D660" t="str">
            <v>Annelida</v>
          </cell>
          <cell r="E660" t="str">
            <v>Polychaeta</v>
          </cell>
          <cell r="F660" t="str">
            <v>Poecilochaetidae</v>
          </cell>
          <cell r="J660">
            <v>0</v>
          </cell>
          <cell r="K660">
            <v>0</v>
          </cell>
          <cell r="L660">
            <v>0</v>
          </cell>
          <cell r="M660">
            <v>0</v>
          </cell>
          <cell r="O660" t="str">
            <v>Benthic detritivore</v>
          </cell>
          <cell r="P660" t="str">
            <v>BD</v>
          </cell>
        </row>
        <row r="661">
          <cell r="C661" t="str">
            <v>Spionidae - undifferentiated</v>
          </cell>
          <cell r="D661" t="str">
            <v>Annelida</v>
          </cell>
          <cell r="E661" t="str">
            <v>Polychaeta</v>
          </cell>
          <cell r="F661" t="str">
            <v>Spionidae</v>
          </cell>
          <cell r="J661">
            <v>0</v>
          </cell>
          <cell r="K661">
            <v>0</v>
          </cell>
          <cell r="L661">
            <v>0</v>
          </cell>
          <cell r="M661">
            <v>0</v>
          </cell>
          <cell r="O661" t="str">
            <v>Benthic detritivore</v>
          </cell>
          <cell r="P661" t="str">
            <v>BD</v>
          </cell>
        </row>
        <row r="662">
          <cell r="C662" t="str">
            <v>Laonice bassensis</v>
          </cell>
          <cell r="D662" t="str">
            <v>Annelida</v>
          </cell>
          <cell r="E662" t="str">
            <v>Polychaeta</v>
          </cell>
          <cell r="F662" t="str">
            <v>Spionidae</v>
          </cell>
          <cell r="J662">
            <v>0</v>
          </cell>
          <cell r="K662">
            <v>0</v>
          </cell>
          <cell r="L662">
            <v>0</v>
          </cell>
          <cell r="M662">
            <v>0</v>
          </cell>
          <cell r="O662" t="str">
            <v>Benthic detritivore</v>
          </cell>
          <cell r="P662" t="str">
            <v>BD</v>
          </cell>
        </row>
        <row r="663">
          <cell r="C663" t="str">
            <v>Spiophanes wigleyi</v>
          </cell>
          <cell r="D663" t="str">
            <v>Annelida</v>
          </cell>
          <cell r="E663" t="str">
            <v>Polychaeta</v>
          </cell>
          <cell r="F663" t="str">
            <v>Spionidae</v>
          </cell>
          <cell r="J663">
            <v>0</v>
          </cell>
          <cell r="K663">
            <v>0</v>
          </cell>
          <cell r="L663">
            <v>0</v>
          </cell>
          <cell r="M663">
            <v>0</v>
          </cell>
          <cell r="O663" t="str">
            <v>Benthic detritivore</v>
          </cell>
          <cell r="P663" t="str">
            <v>BD</v>
          </cell>
        </row>
        <row r="664">
          <cell r="C664" t="str">
            <v>Prionospio sp. MoV 5775</v>
          </cell>
          <cell r="D664" t="str">
            <v>Annelida</v>
          </cell>
          <cell r="E664" t="str">
            <v>Polychaeta</v>
          </cell>
          <cell r="F664" t="str">
            <v>Spionidae</v>
          </cell>
          <cell r="J664">
            <v>0</v>
          </cell>
          <cell r="K664">
            <v>0</v>
          </cell>
          <cell r="L664">
            <v>0</v>
          </cell>
          <cell r="M664">
            <v>0</v>
          </cell>
          <cell r="O664" t="str">
            <v>Benthic detritivore</v>
          </cell>
          <cell r="P664" t="str">
            <v>BD</v>
          </cell>
        </row>
        <row r="665">
          <cell r="C665" t="str">
            <v>Laonice sp. MoV 6352</v>
          </cell>
          <cell r="D665" t="str">
            <v>Annelida</v>
          </cell>
          <cell r="E665" t="str">
            <v>Polychaeta</v>
          </cell>
          <cell r="F665" t="str">
            <v>Spionidae</v>
          </cell>
          <cell r="J665">
            <v>0</v>
          </cell>
          <cell r="K665">
            <v>0</v>
          </cell>
          <cell r="L665">
            <v>0</v>
          </cell>
          <cell r="M665">
            <v>0</v>
          </cell>
          <cell r="O665" t="str">
            <v>Benthic detritivore</v>
          </cell>
          <cell r="P665" t="str">
            <v>BD</v>
          </cell>
        </row>
        <row r="666">
          <cell r="C666" t="str">
            <v>Microspio sp. MoV 7080</v>
          </cell>
          <cell r="D666" t="str">
            <v>Annelida</v>
          </cell>
          <cell r="E666" t="str">
            <v>Polychaeta</v>
          </cell>
          <cell r="F666" t="str">
            <v>Spionidae</v>
          </cell>
          <cell r="J666">
            <v>0</v>
          </cell>
          <cell r="K666">
            <v>0</v>
          </cell>
          <cell r="L666">
            <v>0</v>
          </cell>
          <cell r="M666">
            <v>0</v>
          </cell>
          <cell r="O666" t="str">
            <v>Benthic detritivore</v>
          </cell>
          <cell r="P666" t="str">
            <v>BD</v>
          </cell>
        </row>
        <row r="667">
          <cell r="C667" t="str">
            <v>Microspio sp. MoV 7079</v>
          </cell>
          <cell r="D667" t="str">
            <v>Annelida</v>
          </cell>
          <cell r="E667" t="str">
            <v>Polychaeta</v>
          </cell>
          <cell r="F667" t="str">
            <v>Spionidae</v>
          </cell>
          <cell r="J667">
            <v>0</v>
          </cell>
          <cell r="K667">
            <v>0</v>
          </cell>
          <cell r="L667">
            <v>0</v>
          </cell>
          <cell r="M667">
            <v>0</v>
          </cell>
          <cell r="O667" t="str">
            <v>Benthic detritivore</v>
          </cell>
          <cell r="P667" t="str">
            <v>BD</v>
          </cell>
        </row>
        <row r="668">
          <cell r="C668" t="str">
            <v>Microspio sp. MoV 6851</v>
          </cell>
          <cell r="D668" t="str">
            <v>Annelida</v>
          </cell>
          <cell r="E668" t="str">
            <v>Polychaeta</v>
          </cell>
          <cell r="F668" t="str">
            <v>Spionidae</v>
          </cell>
          <cell r="J668">
            <v>0</v>
          </cell>
          <cell r="K668">
            <v>0</v>
          </cell>
          <cell r="L668">
            <v>0</v>
          </cell>
          <cell r="M668">
            <v>0</v>
          </cell>
          <cell r="O668" t="str">
            <v>Benthic detritivore</v>
          </cell>
          <cell r="P668" t="str">
            <v>BD</v>
          </cell>
        </row>
        <row r="669">
          <cell r="C669" t="str">
            <v>Microspio sp. MoV 6867</v>
          </cell>
          <cell r="D669" t="str">
            <v>Annelida</v>
          </cell>
          <cell r="E669" t="str">
            <v>Polychaeta</v>
          </cell>
          <cell r="F669" t="str">
            <v>Spionidae</v>
          </cell>
          <cell r="J669">
            <v>0</v>
          </cell>
          <cell r="K669">
            <v>0</v>
          </cell>
          <cell r="L669">
            <v>0</v>
          </cell>
          <cell r="M669">
            <v>0</v>
          </cell>
          <cell r="O669" t="str">
            <v>Benthic detritivore</v>
          </cell>
          <cell r="P669" t="str">
            <v>BD</v>
          </cell>
        </row>
        <row r="670">
          <cell r="C670" t="str">
            <v>Prionospio sp. MoV 6849</v>
          </cell>
          <cell r="D670" t="str">
            <v>Annelida</v>
          </cell>
          <cell r="E670" t="str">
            <v>Polychaeta</v>
          </cell>
          <cell r="F670" t="str">
            <v>Spionidae</v>
          </cell>
          <cell r="J670">
            <v>0</v>
          </cell>
          <cell r="K670">
            <v>0</v>
          </cell>
          <cell r="L670">
            <v>0</v>
          </cell>
          <cell r="M670">
            <v>0</v>
          </cell>
          <cell r="O670" t="str">
            <v>Benthic detritivore</v>
          </cell>
          <cell r="P670" t="str">
            <v>BD</v>
          </cell>
        </row>
        <row r="671">
          <cell r="C671" t="str">
            <v>Prionospio sp. MoV 6850</v>
          </cell>
          <cell r="D671" t="str">
            <v>Annelida</v>
          </cell>
          <cell r="E671" t="str">
            <v>Polychaeta</v>
          </cell>
          <cell r="F671" t="str">
            <v>Spionidae</v>
          </cell>
          <cell r="J671">
            <v>0</v>
          </cell>
          <cell r="K671">
            <v>0</v>
          </cell>
          <cell r="L671">
            <v>0</v>
          </cell>
          <cell r="M671">
            <v>0</v>
          </cell>
          <cell r="O671" t="str">
            <v>Benthic detritivore</v>
          </cell>
          <cell r="P671" t="str">
            <v>BD</v>
          </cell>
        </row>
        <row r="672">
          <cell r="C672" t="str">
            <v>Prionospio sp. MoV 6852</v>
          </cell>
          <cell r="D672" t="str">
            <v>Annelida</v>
          </cell>
          <cell r="E672" t="str">
            <v>Polychaeta</v>
          </cell>
          <cell r="F672" t="str">
            <v>Spionidae</v>
          </cell>
          <cell r="J672">
            <v>0</v>
          </cell>
          <cell r="K672">
            <v>0</v>
          </cell>
          <cell r="L672">
            <v>0</v>
          </cell>
          <cell r="M672">
            <v>0</v>
          </cell>
          <cell r="O672" t="str">
            <v>Benthic detritivore</v>
          </cell>
          <cell r="P672" t="str">
            <v>BD</v>
          </cell>
        </row>
        <row r="673">
          <cell r="C673" t="str">
            <v>Laonice sp. 1</v>
          </cell>
          <cell r="D673" t="str">
            <v>Annelida</v>
          </cell>
          <cell r="E673" t="str">
            <v>Polychaeta</v>
          </cell>
          <cell r="F673" t="str">
            <v>Spionidae</v>
          </cell>
          <cell r="J673">
            <v>0</v>
          </cell>
          <cell r="K673">
            <v>0</v>
          </cell>
          <cell r="L673">
            <v>0</v>
          </cell>
          <cell r="M673">
            <v>0</v>
          </cell>
          <cell r="O673" t="str">
            <v>Benthic detritivore</v>
          </cell>
          <cell r="P673" t="str">
            <v>BD</v>
          </cell>
        </row>
        <row r="674">
          <cell r="C674" t="str">
            <v>Prionospio sp. 2</v>
          </cell>
          <cell r="D674" t="str">
            <v>Annelida</v>
          </cell>
          <cell r="E674" t="str">
            <v>Polychaeta</v>
          </cell>
          <cell r="F674" t="str">
            <v>Spionidae</v>
          </cell>
          <cell r="J674">
            <v>0</v>
          </cell>
          <cell r="K674">
            <v>0</v>
          </cell>
          <cell r="L674">
            <v>0</v>
          </cell>
          <cell r="M674">
            <v>0</v>
          </cell>
          <cell r="O674" t="str">
            <v>Benthic detritivore</v>
          </cell>
          <cell r="P674" t="str">
            <v>BD</v>
          </cell>
        </row>
        <row r="675">
          <cell r="C675" t="str">
            <v>Spionidae sp. GAB 1</v>
          </cell>
          <cell r="D675" t="str">
            <v>Annelida</v>
          </cell>
          <cell r="E675" t="str">
            <v>Polychaeta</v>
          </cell>
          <cell r="F675" t="str">
            <v>Spionidae</v>
          </cell>
          <cell r="J675">
            <v>0</v>
          </cell>
          <cell r="K675">
            <v>0</v>
          </cell>
          <cell r="L675">
            <v>0</v>
          </cell>
          <cell r="M675">
            <v>0</v>
          </cell>
          <cell r="O675" t="str">
            <v>Benthic detritivore</v>
          </cell>
          <cell r="P675" t="str">
            <v>BD</v>
          </cell>
        </row>
        <row r="676">
          <cell r="C676" t="str">
            <v>Prionospio sp. 1</v>
          </cell>
          <cell r="D676" t="str">
            <v>Annelida</v>
          </cell>
          <cell r="E676" t="str">
            <v>Polychaeta</v>
          </cell>
          <cell r="F676" t="str">
            <v>Spionidae</v>
          </cell>
          <cell r="J676">
            <v>0</v>
          </cell>
          <cell r="K676">
            <v>0</v>
          </cell>
          <cell r="L676">
            <v>0</v>
          </cell>
          <cell r="M676">
            <v>0</v>
          </cell>
          <cell r="O676" t="str">
            <v>Benthic detritivore</v>
          </cell>
          <cell r="P676" t="str">
            <v>BD</v>
          </cell>
        </row>
        <row r="677">
          <cell r="C677" t="str">
            <v>Spionidae sp. 2</v>
          </cell>
          <cell r="D677" t="str">
            <v>Annelida</v>
          </cell>
          <cell r="E677" t="str">
            <v>Polychaeta</v>
          </cell>
          <cell r="F677" t="str">
            <v>Spionidae</v>
          </cell>
          <cell r="J677">
            <v>0</v>
          </cell>
          <cell r="K677">
            <v>0</v>
          </cell>
          <cell r="L677">
            <v>0</v>
          </cell>
          <cell r="M677">
            <v>0</v>
          </cell>
          <cell r="O677" t="str">
            <v>Benthic detritivore</v>
          </cell>
          <cell r="P677" t="str">
            <v>BD</v>
          </cell>
        </row>
        <row r="678">
          <cell r="C678" t="str">
            <v>Microspio sp. y</v>
          </cell>
          <cell r="D678" t="str">
            <v>Annelida</v>
          </cell>
          <cell r="E678" t="str">
            <v>Polychaeta</v>
          </cell>
          <cell r="F678" t="str">
            <v>Spionidae</v>
          </cell>
          <cell r="J678">
            <v>0</v>
          </cell>
          <cell r="K678">
            <v>0</v>
          </cell>
          <cell r="L678">
            <v>0</v>
          </cell>
          <cell r="M678">
            <v>0</v>
          </cell>
          <cell r="O678" t="str">
            <v>Benthic detritivore</v>
          </cell>
          <cell r="P678" t="str">
            <v>BD</v>
          </cell>
        </row>
        <row r="679">
          <cell r="C679" t="str">
            <v>Spionidae GAB-2</v>
          </cell>
          <cell r="D679" t="str">
            <v>Annelida</v>
          </cell>
          <cell r="E679" t="str">
            <v>Polychaeta</v>
          </cell>
          <cell r="F679" t="str">
            <v>Spionidae</v>
          </cell>
          <cell r="G679">
            <v>0</v>
          </cell>
          <cell r="H679">
            <v>0</v>
          </cell>
          <cell r="J679">
            <v>0</v>
          </cell>
          <cell r="K679">
            <v>0</v>
          </cell>
          <cell r="L679">
            <v>0</v>
          </cell>
          <cell r="M679">
            <v>0</v>
          </cell>
          <cell r="O679" t="str">
            <v>Benthic detritivore</v>
          </cell>
          <cell r="P679" t="str">
            <v>BD</v>
          </cell>
        </row>
        <row r="680">
          <cell r="C680" t="str">
            <v>Dipolydora spp.</v>
          </cell>
          <cell r="D680" t="str">
            <v>Annelida</v>
          </cell>
          <cell r="E680" t="str">
            <v>Polychaeta</v>
          </cell>
          <cell r="F680" t="str">
            <v>Spionidae</v>
          </cell>
          <cell r="J680">
            <v>0</v>
          </cell>
          <cell r="K680">
            <v>0</v>
          </cell>
          <cell r="L680">
            <v>0</v>
          </cell>
          <cell r="M680">
            <v>0</v>
          </cell>
          <cell r="O680" t="str">
            <v>Benthic detritivore</v>
          </cell>
          <cell r="P680" t="str">
            <v>BD</v>
          </cell>
        </row>
        <row r="681">
          <cell r="C681" t="str">
            <v>Microspio spp.</v>
          </cell>
          <cell r="D681" t="str">
            <v>Annelida</v>
          </cell>
          <cell r="E681" t="str">
            <v>Polychaeta</v>
          </cell>
          <cell r="F681" t="str">
            <v>Spionidae</v>
          </cell>
          <cell r="J681">
            <v>0</v>
          </cell>
          <cell r="K681">
            <v>0</v>
          </cell>
          <cell r="L681">
            <v>0</v>
          </cell>
          <cell r="M681">
            <v>0</v>
          </cell>
          <cell r="O681" t="str">
            <v>Benthic detritivore</v>
          </cell>
          <cell r="P681" t="str">
            <v>BD</v>
          </cell>
        </row>
        <row r="682">
          <cell r="C682" t="str">
            <v>Prionospio spp.</v>
          </cell>
          <cell r="D682" t="str">
            <v>Annelida</v>
          </cell>
          <cell r="E682" t="str">
            <v>Polychaeta</v>
          </cell>
          <cell r="F682" t="str">
            <v>Spionidae</v>
          </cell>
          <cell r="J682">
            <v>0</v>
          </cell>
          <cell r="K682">
            <v>0</v>
          </cell>
          <cell r="L682">
            <v>0</v>
          </cell>
          <cell r="M682">
            <v>0</v>
          </cell>
          <cell r="O682" t="str">
            <v>Benthic detritivore</v>
          </cell>
          <cell r="P682" t="str">
            <v>BD</v>
          </cell>
        </row>
        <row r="683">
          <cell r="C683" t="str">
            <v>Ampharetidae - undifferentiated</v>
          </cell>
          <cell r="D683" t="str">
            <v>Annelida</v>
          </cell>
          <cell r="E683" t="str">
            <v>Polychaeta</v>
          </cell>
          <cell r="F683" t="str">
            <v>Ampharetidae</v>
          </cell>
          <cell r="J683">
            <v>0</v>
          </cell>
          <cell r="K683">
            <v>0</v>
          </cell>
          <cell r="L683">
            <v>0</v>
          </cell>
          <cell r="M683">
            <v>0</v>
          </cell>
          <cell r="O683" t="str">
            <v>Benthic detritivore</v>
          </cell>
          <cell r="P683" t="str">
            <v>BD</v>
          </cell>
        </row>
        <row r="684">
          <cell r="C684" t="str">
            <v>Melinnopsis sp. MoV 6853</v>
          </cell>
          <cell r="D684" t="str">
            <v>Annelida</v>
          </cell>
          <cell r="E684" t="str">
            <v>Polychaeta</v>
          </cell>
          <cell r="F684" t="str">
            <v>Ampharetidae</v>
          </cell>
          <cell r="J684">
            <v>0</v>
          </cell>
          <cell r="K684">
            <v>0</v>
          </cell>
          <cell r="L684">
            <v>0</v>
          </cell>
          <cell r="M684">
            <v>0</v>
          </cell>
          <cell r="O684" t="str">
            <v>Benthic detritivore</v>
          </cell>
          <cell r="P684" t="str">
            <v>BD</v>
          </cell>
        </row>
        <row r="685">
          <cell r="C685" t="str">
            <v>Ampharetid sp. GAB1</v>
          </cell>
          <cell r="D685" t="str">
            <v>Annelida</v>
          </cell>
          <cell r="E685" t="str">
            <v>Polychaeta</v>
          </cell>
          <cell r="F685" t="str">
            <v>Ampharetidae</v>
          </cell>
          <cell r="J685">
            <v>0</v>
          </cell>
          <cell r="K685">
            <v>0</v>
          </cell>
          <cell r="L685">
            <v>0</v>
          </cell>
          <cell r="M685">
            <v>0</v>
          </cell>
          <cell r="O685" t="str">
            <v>Benthic detritivore</v>
          </cell>
          <cell r="P685" t="str">
            <v>BD</v>
          </cell>
        </row>
        <row r="686">
          <cell r="C686" t="str">
            <v>Ampharetid sp. GAB2</v>
          </cell>
          <cell r="D686" t="str">
            <v>Annelida</v>
          </cell>
          <cell r="E686" t="str">
            <v>Polychaeta</v>
          </cell>
          <cell r="F686" t="str">
            <v>Ampharetidae</v>
          </cell>
          <cell r="J686">
            <v>0</v>
          </cell>
          <cell r="K686">
            <v>0</v>
          </cell>
          <cell r="L686">
            <v>0</v>
          </cell>
          <cell r="M686">
            <v>0</v>
          </cell>
          <cell r="O686" t="str">
            <v>Benthic detritivore</v>
          </cell>
          <cell r="P686" t="str">
            <v>BD</v>
          </cell>
        </row>
        <row r="687">
          <cell r="C687" t="str">
            <v>Ampharetidae sp. GAB3</v>
          </cell>
          <cell r="D687" t="str">
            <v>Annelida</v>
          </cell>
          <cell r="E687" t="str">
            <v>Polychaeta</v>
          </cell>
          <cell r="F687" t="str">
            <v>Ampharetidae</v>
          </cell>
          <cell r="J687">
            <v>0</v>
          </cell>
          <cell r="K687">
            <v>0</v>
          </cell>
          <cell r="L687">
            <v>0</v>
          </cell>
          <cell r="M687">
            <v>0</v>
          </cell>
          <cell r="O687" t="str">
            <v>Benthic detritivore</v>
          </cell>
          <cell r="P687" t="str">
            <v>BD</v>
          </cell>
        </row>
        <row r="688">
          <cell r="C688" t="str">
            <v>Cirratulidae - undifferentiated</v>
          </cell>
          <cell r="D688" t="str">
            <v>Annelida</v>
          </cell>
          <cell r="E688" t="str">
            <v>Polychaeta</v>
          </cell>
          <cell r="F688" t="str">
            <v>Cirratulidae</v>
          </cell>
          <cell r="J688">
            <v>0</v>
          </cell>
          <cell r="K688">
            <v>0</v>
          </cell>
          <cell r="L688">
            <v>0</v>
          </cell>
          <cell r="M688">
            <v>0</v>
          </cell>
          <cell r="O688" t="str">
            <v>Benthic detritivore</v>
          </cell>
          <cell r="P688" t="str">
            <v>BD</v>
          </cell>
        </row>
        <row r="689">
          <cell r="C689" t="str">
            <v>Aphelochaeta sp. MoV 6842</v>
          </cell>
          <cell r="D689" t="str">
            <v>Annelida</v>
          </cell>
          <cell r="E689" t="str">
            <v>Polychaeta</v>
          </cell>
          <cell r="F689" t="str">
            <v>Cirratulidae</v>
          </cell>
          <cell r="J689">
            <v>0</v>
          </cell>
          <cell r="K689">
            <v>0</v>
          </cell>
          <cell r="L689">
            <v>0</v>
          </cell>
          <cell r="M689">
            <v>0</v>
          </cell>
          <cell r="O689" t="str">
            <v>Benthic detritivore</v>
          </cell>
          <cell r="P689" t="str">
            <v>BD</v>
          </cell>
        </row>
        <row r="690">
          <cell r="C690" t="str">
            <v>Chaetozone sp. MoV 7072</v>
          </cell>
          <cell r="D690" t="str">
            <v>Annelida</v>
          </cell>
          <cell r="E690" t="str">
            <v>Polychaeta</v>
          </cell>
          <cell r="F690" t="str">
            <v>Cirratulidae</v>
          </cell>
          <cell r="J690">
            <v>0</v>
          </cell>
          <cell r="K690">
            <v>0</v>
          </cell>
          <cell r="L690">
            <v>0</v>
          </cell>
          <cell r="M690">
            <v>0</v>
          </cell>
          <cell r="O690" t="str">
            <v>Benthic detritivore</v>
          </cell>
          <cell r="P690" t="str">
            <v>BD</v>
          </cell>
        </row>
        <row r="691">
          <cell r="C691" t="str">
            <v>Aphelochaeta sp. MoV 7074</v>
          </cell>
          <cell r="D691" t="str">
            <v>Annelida</v>
          </cell>
          <cell r="E691" t="str">
            <v>Polychaeta</v>
          </cell>
          <cell r="F691" t="str">
            <v>Cirratulidae</v>
          </cell>
          <cell r="J691">
            <v>0</v>
          </cell>
          <cell r="K691">
            <v>0</v>
          </cell>
          <cell r="L691">
            <v>0</v>
          </cell>
          <cell r="M691">
            <v>0</v>
          </cell>
          <cell r="O691" t="str">
            <v>Benthic detritivore</v>
          </cell>
          <cell r="P691" t="str">
            <v>BD</v>
          </cell>
        </row>
        <row r="692">
          <cell r="C692" t="str">
            <v>Aphelochaeta sp. MoV 7073</v>
          </cell>
          <cell r="D692" t="str">
            <v>Annelida</v>
          </cell>
          <cell r="E692" t="str">
            <v>Polychaeta</v>
          </cell>
          <cell r="F692" t="str">
            <v>Cirratulidae</v>
          </cell>
          <cell r="J692">
            <v>0</v>
          </cell>
          <cell r="K692">
            <v>0</v>
          </cell>
          <cell r="L692">
            <v>0</v>
          </cell>
          <cell r="M692">
            <v>0</v>
          </cell>
          <cell r="O692" t="str">
            <v>Benthic detritivore</v>
          </cell>
          <cell r="P692" t="str">
            <v>BD</v>
          </cell>
        </row>
        <row r="693">
          <cell r="C693" t="str">
            <v>Aphelochaeta sp. MoV 6856</v>
          </cell>
          <cell r="D693" t="str">
            <v>Annelida</v>
          </cell>
          <cell r="E693" t="str">
            <v>Polychaeta</v>
          </cell>
          <cell r="F693" t="str">
            <v>Cirratulidae</v>
          </cell>
          <cell r="J693">
            <v>0</v>
          </cell>
          <cell r="K693">
            <v>0</v>
          </cell>
          <cell r="L693">
            <v>0</v>
          </cell>
          <cell r="M693">
            <v>0</v>
          </cell>
          <cell r="O693" t="str">
            <v>Benthic detritivore</v>
          </cell>
          <cell r="P693" t="str">
            <v>BD</v>
          </cell>
        </row>
        <row r="694">
          <cell r="C694" t="str">
            <v>Cirratulus spp.</v>
          </cell>
          <cell r="D694" t="str">
            <v>Annelida</v>
          </cell>
          <cell r="E694" t="str">
            <v>Polychaeta</v>
          </cell>
          <cell r="F694" t="str">
            <v>Cirratulidae</v>
          </cell>
          <cell r="J694">
            <v>0</v>
          </cell>
          <cell r="K694">
            <v>0</v>
          </cell>
          <cell r="L694">
            <v>0</v>
          </cell>
          <cell r="M694">
            <v>0</v>
          </cell>
          <cell r="O694" t="str">
            <v>Benthic detritivore</v>
          </cell>
          <cell r="P694" t="str">
            <v>BD</v>
          </cell>
        </row>
        <row r="695">
          <cell r="C695" t="str">
            <v>Fauveliopsidae - undifferentiated</v>
          </cell>
          <cell r="D695" t="str">
            <v>Annelida</v>
          </cell>
          <cell r="E695" t="str">
            <v>Polychaeta</v>
          </cell>
          <cell r="F695" t="str">
            <v>Fauveliopsidae</v>
          </cell>
          <cell r="J695">
            <v>0</v>
          </cell>
          <cell r="K695">
            <v>0</v>
          </cell>
          <cell r="L695">
            <v>0</v>
          </cell>
          <cell r="M695">
            <v>0</v>
          </cell>
          <cell r="O695" t="str">
            <v>Benthic detritivore</v>
          </cell>
          <cell r="P695" t="str">
            <v>BD</v>
          </cell>
        </row>
        <row r="696">
          <cell r="C696" t="str">
            <v>Laubieriopsis sp. MoV 7075</v>
          </cell>
          <cell r="D696" t="str">
            <v>Annelida</v>
          </cell>
          <cell r="E696" t="str">
            <v>Polychaeta</v>
          </cell>
          <cell r="F696" t="str">
            <v>Fauveliopsidae</v>
          </cell>
          <cell r="J696">
            <v>0</v>
          </cell>
          <cell r="K696">
            <v>0</v>
          </cell>
          <cell r="L696">
            <v>0</v>
          </cell>
          <cell r="M696">
            <v>0</v>
          </cell>
          <cell r="O696" t="str">
            <v>Benthic detritivore</v>
          </cell>
          <cell r="P696" t="str">
            <v>BD</v>
          </cell>
        </row>
        <row r="697">
          <cell r="C697" t="str">
            <v>Diplocirrus sp. nov GAB2016</v>
          </cell>
          <cell r="D697" t="str">
            <v>Annelida</v>
          </cell>
          <cell r="E697" t="str">
            <v>Polychaeta</v>
          </cell>
          <cell r="F697" t="str">
            <v>Flabelligeridae</v>
          </cell>
          <cell r="J697">
            <v>0</v>
          </cell>
          <cell r="K697">
            <v>0</v>
          </cell>
          <cell r="L697">
            <v>0</v>
          </cell>
          <cell r="M697">
            <v>0</v>
          </cell>
          <cell r="O697" t="str">
            <v>Benthic detritivore</v>
          </cell>
          <cell r="P697" t="str">
            <v>BD</v>
          </cell>
        </row>
        <row r="698">
          <cell r="C698" t="str">
            <v>Flabelligeridae - undifferentiated</v>
          </cell>
          <cell r="D698" t="str">
            <v>Annelida</v>
          </cell>
          <cell r="E698" t="str">
            <v>Polychaeta</v>
          </cell>
          <cell r="F698" t="str">
            <v>Flabelligeridae</v>
          </cell>
          <cell r="J698">
            <v>0</v>
          </cell>
          <cell r="K698">
            <v>0</v>
          </cell>
          <cell r="L698">
            <v>0</v>
          </cell>
          <cell r="M698">
            <v>0</v>
          </cell>
          <cell r="O698" t="str">
            <v>Benthic detritivore</v>
          </cell>
          <cell r="P698" t="str">
            <v>BD</v>
          </cell>
        </row>
        <row r="699">
          <cell r="C699" t="str">
            <v>Diplocirrus sp. MoV 6857</v>
          </cell>
          <cell r="D699" t="str">
            <v>Annelida</v>
          </cell>
          <cell r="E699" t="str">
            <v>Polychaeta</v>
          </cell>
          <cell r="F699" t="str">
            <v>Flabelligeridae</v>
          </cell>
          <cell r="J699">
            <v>0</v>
          </cell>
          <cell r="K699">
            <v>0</v>
          </cell>
          <cell r="L699">
            <v>0</v>
          </cell>
          <cell r="M699">
            <v>0</v>
          </cell>
          <cell r="O699" t="str">
            <v>Benthic detritivore</v>
          </cell>
          <cell r="P699" t="str">
            <v>BD</v>
          </cell>
        </row>
        <row r="700">
          <cell r="C700" t="str">
            <v>Brada sp. MoV 7076</v>
          </cell>
          <cell r="D700" t="str">
            <v>Annelida</v>
          </cell>
          <cell r="E700" t="str">
            <v>Polychaeta</v>
          </cell>
          <cell r="F700" t="str">
            <v>Flabelligeridae</v>
          </cell>
          <cell r="J700">
            <v>0</v>
          </cell>
          <cell r="K700">
            <v>0</v>
          </cell>
          <cell r="L700">
            <v>0</v>
          </cell>
          <cell r="M700">
            <v>0</v>
          </cell>
          <cell r="O700" t="str">
            <v>Benthic detritivore</v>
          </cell>
          <cell r="P700" t="str">
            <v>BD</v>
          </cell>
        </row>
        <row r="701">
          <cell r="C701" t="str">
            <v>Flabelliderma spp.</v>
          </cell>
          <cell r="D701" t="str">
            <v>Annelida</v>
          </cell>
          <cell r="E701" t="str">
            <v>Polychaeta</v>
          </cell>
          <cell r="F701" t="str">
            <v>Flabelligeridae</v>
          </cell>
          <cell r="J701">
            <v>0</v>
          </cell>
          <cell r="K701">
            <v>0</v>
          </cell>
          <cell r="L701">
            <v>0</v>
          </cell>
          <cell r="M701">
            <v>0</v>
          </cell>
          <cell r="O701" t="str">
            <v>Benthic detritivore</v>
          </cell>
          <cell r="P701" t="str">
            <v>BD</v>
          </cell>
        </row>
        <row r="702">
          <cell r="C702" t="str">
            <v>Terebellidae, Polycirridae, Thelepodidae, Telothelepodidae - undifferentiated</v>
          </cell>
          <cell r="D702" t="str">
            <v>Annelida</v>
          </cell>
          <cell r="E702" t="str">
            <v>Polychaeta</v>
          </cell>
          <cell r="F702" t="str">
            <v>Terebellidae, Polycirridae, Thelepodidae, Telothelepodidae</v>
          </cell>
          <cell r="J702">
            <v>0</v>
          </cell>
          <cell r="K702">
            <v>0</v>
          </cell>
          <cell r="L702">
            <v>0</v>
          </cell>
          <cell r="M702">
            <v>0</v>
          </cell>
          <cell r="O702" t="str">
            <v>Benthic detritivore</v>
          </cell>
          <cell r="P702" t="str">
            <v>BD</v>
          </cell>
        </row>
        <row r="703">
          <cell r="C703" t="str">
            <v>terebellid sp.1</v>
          </cell>
          <cell r="D703" t="str">
            <v>Annelida</v>
          </cell>
          <cell r="E703" t="str">
            <v>Polychaeta</v>
          </cell>
          <cell r="F703" t="str">
            <v>Terebellidae</v>
          </cell>
          <cell r="J703">
            <v>0</v>
          </cell>
          <cell r="K703">
            <v>0</v>
          </cell>
          <cell r="L703">
            <v>0</v>
          </cell>
          <cell r="M703">
            <v>0</v>
          </cell>
          <cell r="O703" t="str">
            <v>Benthic detritivore</v>
          </cell>
          <cell r="P703" t="str">
            <v>BD</v>
          </cell>
        </row>
        <row r="704">
          <cell r="C704" t="str">
            <v>terebellid sp.2</v>
          </cell>
          <cell r="D704" t="str">
            <v>Annelida</v>
          </cell>
          <cell r="E704" t="str">
            <v>Polychaeta</v>
          </cell>
          <cell r="F704" t="str">
            <v>Terebellidae</v>
          </cell>
          <cell r="J704">
            <v>0</v>
          </cell>
          <cell r="K704">
            <v>0</v>
          </cell>
          <cell r="L704">
            <v>0</v>
          </cell>
          <cell r="M704">
            <v>0</v>
          </cell>
          <cell r="O704" t="str">
            <v>Benthic detritivore</v>
          </cell>
          <cell r="P704" t="str">
            <v>BD</v>
          </cell>
        </row>
        <row r="705">
          <cell r="C705" t="str">
            <v>Polycirrus spp.</v>
          </cell>
          <cell r="D705" t="str">
            <v>Annelida</v>
          </cell>
          <cell r="E705" t="str">
            <v>Polychaeta</v>
          </cell>
          <cell r="F705" t="str">
            <v>Polycirridae</v>
          </cell>
          <cell r="J705">
            <v>0</v>
          </cell>
          <cell r="K705">
            <v>0</v>
          </cell>
          <cell r="L705">
            <v>0</v>
          </cell>
          <cell r="M705">
            <v>0</v>
          </cell>
          <cell r="O705" t="str">
            <v>Benthic detritivore</v>
          </cell>
          <cell r="P705" t="str">
            <v>BD</v>
          </cell>
        </row>
        <row r="706">
          <cell r="C706" t="str">
            <v>Terebellidae</v>
          </cell>
          <cell r="D706" t="str">
            <v>Annelida</v>
          </cell>
          <cell r="E706" t="str">
            <v>Polychaeta</v>
          </cell>
          <cell r="F706" t="str">
            <v>Terebellidae</v>
          </cell>
          <cell r="J706">
            <v>0</v>
          </cell>
          <cell r="K706">
            <v>0</v>
          </cell>
          <cell r="L706">
            <v>0</v>
          </cell>
          <cell r="M706">
            <v>0</v>
          </cell>
          <cell r="O706" t="str">
            <v>Benthic detritivore</v>
          </cell>
          <cell r="P706" t="str">
            <v>BD</v>
          </cell>
        </row>
        <row r="707">
          <cell r="C707" t="str">
            <v>Trichobranchidae - undifferentiated</v>
          </cell>
          <cell r="D707" t="str">
            <v>Annelida</v>
          </cell>
          <cell r="E707" t="str">
            <v>Polychaeta</v>
          </cell>
          <cell r="F707" t="str">
            <v>Trichobranchidae</v>
          </cell>
          <cell r="J707">
            <v>0</v>
          </cell>
          <cell r="K707">
            <v>0</v>
          </cell>
          <cell r="L707">
            <v>0</v>
          </cell>
          <cell r="M707">
            <v>0</v>
          </cell>
          <cell r="O707" t="str">
            <v>Benthic detritivore</v>
          </cell>
          <cell r="P707" t="str">
            <v>BD</v>
          </cell>
        </row>
        <row r="708">
          <cell r="C708" t="str">
            <v>Trichobranchus spp.</v>
          </cell>
          <cell r="D708" t="str">
            <v>Annelida</v>
          </cell>
          <cell r="E708" t="str">
            <v>Polychaeta</v>
          </cell>
          <cell r="F708" t="str">
            <v>Trichobranchidae</v>
          </cell>
          <cell r="J708">
            <v>0</v>
          </cell>
          <cell r="K708">
            <v>0</v>
          </cell>
          <cell r="L708">
            <v>0</v>
          </cell>
          <cell r="M708">
            <v>0</v>
          </cell>
          <cell r="O708" t="str">
            <v>Benthic detritivore</v>
          </cell>
          <cell r="P708" t="str">
            <v>BD</v>
          </cell>
        </row>
        <row r="709">
          <cell r="C709" t="str">
            <v>Class Oligochaeta - undifferentiated</v>
          </cell>
          <cell r="D709" t="str">
            <v>Annelida</v>
          </cell>
          <cell r="E709" t="str">
            <v>Clitellata</v>
          </cell>
          <cell r="F709" t="str">
            <v xml:space="preserve">  --  </v>
          </cell>
          <cell r="J709">
            <v>0</v>
          </cell>
          <cell r="K709">
            <v>0</v>
          </cell>
          <cell r="L709">
            <v>0</v>
          </cell>
          <cell r="M709">
            <v>0</v>
          </cell>
          <cell r="O709" t="str">
            <v>Benthic detritivore</v>
          </cell>
          <cell r="P709" t="str">
            <v>BD</v>
          </cell>
        </row>
        <row r="710">
          <cell r="C710" t="str">
            <v>Enchytraeidae - undifferentiated</v>
          </cell>
          <cell r="D710" t="str">
            <v>Annelida</v>
          </cell>
          <cell r="E710" t="str">
            <v>Clitellata</v>
          </cell>
          <cell r="F710" t="str">
            <v>Enchytraeidae</v>
          </cell>
          <cell r="J710">
            <v>0</v>
          </cell>
          <cell r="K710">
            <v>0</v>
          </cell>
          <cell r="L710">
            <v>0</v>
          </cell>
          <cell r="M710">
            <v>0</v>
          </cell>
          <cell r="O710" t="str">
            <v>Benthic detritivore</v>
          </cell>
          <cell r="P710" t="str">
            <v>BD</v>
          </cell>
        </row>
        <row r="711">
          <cell r="C711" t="str">
            <v>?Enchytraeidae sp. 1</v>
          </cell>
          <cell r="D711" t="str">
            <v>Annelida</v>
          </cell>
          <cell r="E711" t="str">
            <v>Clitellata</v>
          </cell>
          <cell r="F711" t="str">
            <v>?Enchytraeidae</v>
          </cell>
          <cell r="J711">
            <v>0</v>
          </cell>
          <cell r="K711">
            <v>0</v>
          </cell>
          <cell r="L711">
            <v>0</v>
          </cell>
          <cell r="M711">
            <v>0</v>
          </cell>
          <cell r="O711" t="str">
            <v>Benthic detritivore</v>
          </cell>
          <cell r="P711" t="str">
            <v>BD</v>
          </cell>
        </row>
        <row r="712">
          <cell r="C712" t="str">
            <v>Branchiura</v>
          </cell>
          <cell r="D712" t="str">
            <v>Annelida</v>
          </cell>
          <cell r="E712" t="str">
            <v>Oligochaeta</v>
          </cell>
          <cell r="F712" t="str">
            <v>Plesiopora///Tubificidae</v>
          </cell>
          <cell r="G712" t="str">
            <v>AnnelidaOligochaetaPlesiopora///Tubificidae</v>
          </cell>
          <cell r="H712" t="str">
            <v>benthic invertebrate</v>
          </cell>
          <cell r="I712" t="str">
            <v>epibenthos</v>
          </cell>
          <cell r="J712" t="str">
            <v>epibenthos</v>
          </cell>
          <cell r="K712" t="str">
            <v>macrobenthos</v>
          </cell>
          <cell r="L712" t="str">
            <v>macrobenthos</v>
          </cell>
          <cell r="M712" t="str">
            <v>macrobenthos</v>
          </cell>
          <cell r="N712" t="str">
            <v xml:space="preserve"> </v>
          </cell>
          <cell r="O712" t="str">
            <v>Benthic detritivore</v>
          </cell>
          <cell r="P712" t="str">
            <v>BD</v>
          </cell>
        </row>
        <row r="713">
          <cell r="C713" t="str">
            <v>?Tubificidae sp. 1</v>
          </cell>
          <cell r="D713" t="str">
            <v>Annelida</v>
          </cell>
          <cell r="E713" t="str">
            <v>Clitellata</v>
          </cell>
          <cell r="F713" t="str">
            <v>?Tubificidae</v>
          </cell>
          <cell r="J713">
            <v>0</v>
          </cell>
          <cell r="K713">
            <v>0</v>
          </cell>
          <cell r="L713">
            <v>0</v>
          </cell>
          <cell r="M713">
            <v>0</v>
          </cell>
          <cell r="O713" t="str">
            <v>Benthic detritivore</v>
          </cell>
          <cell r="P713" t="str">
            <v>BD</v>
          </cell>
        </row>
        <row r="714">
          <cell r="C714" t="str">
            <v>?Tubificidae sp. 2</v>
          </cell>
          <cell r="D714" t="str">
            <v>Annelida</v>
          </cell>
          <cell r="E714" t="str">
            <v>Clitellata</v>
          </cell>
          <cell r="F714" t="str">
            <v>?Tubificidae</v>
          </cell>
          <cell r="J714">
            <v>0</v>
          </cell>
          <cell r="K714">
            <v>0</v>
          </cell>
          <cell r="L714">
            <v>0</v>
          </cell>
          <cell r="M714">
            <v>0</v>
          </cell>
          <cell r="O714" t="str">
            <v>Benthic detritivore</v>
          </cell>
          <cell r="P714" t="str">
            <v>BD</v>
          </cell>
        </row>
        <row r="715">
          <cell r="C715" t="str">
            <v>Hirudinea sp. 1</v>
          </cell>
          <cell r="D715">
            <v>0</v>
          </cell>
          <cell r="E715">
            <v>0</v>
          </cell>
          <cell r="F715">
            <v>0</v>
          </cell>
          <cell r="I715">
            <v>0</v>
          </cell>
          <cell r="J715">
            <v>0</v>
          </cell>
          <cell r="K715">
            <v>0</v>
          </cell>
          <cell r="L715">
            <v>0</v>
          </cell>
          <cell r="M715">
            <v>0</v>
          </cell>
          <cell r="O715" t="str">
            <v>Benthic detritivore</v>
          </cell>
          <cell r="P715" t="str">
            <v>BD</v>
          </cell>
        </row>
        <row r="716">
          <cell r="C716" t="str">
            <v>Piscicolidae sp. 1</v>
          </cell>
          <cell r="D716" t="str">
            <v>Annelida</v>
          </cell>
          <cell r="E716" t="str">
            <v>Clitellata</v>
          </cell>
          <cell r="F716" t="str">
            <v>Piscicolidae</v>
          </cell>
          <cell r="J716">
            <v>0</v>
          </cell>
          <cell r="K716">
            <v>0</v>
          </cell>
          <cell r="L716">
            <v>0</v>
          </cell>
          <cell r="M716">
            <v>0</v>
          </cell>
          <cell r="O716" t="str">
            <v>Benthic carnivore</v>
          </cell>
          <cell r="P716" t="str">
            <v>BC</v>
          </cell>
        </row>
        <row r="717">
          <cell r="C717" t="str">
            <v>Mollusca</v>
          </cell>
          <cell r="D717" t="str">
            <v>Mollusca</v>
          </cell>
          <cell r="E717">
            <v>0</v>
          </cell>
          <cell r="F717">
            <v>0</v>
          </cell>
          <cell r="G717" t="str">
            <v>Mollusca</v>
          </cell>
          <cell r="H717" t="str">
            <v>benthic invertebrate</v>
          </cell>
          <cell r="I717" t="str">
            <v>epibenthos</v>
          </cell>
          <cell r="J717" t="str">
            <v>epibenthos</v>
          </cell>
          <cell r="K717" t="str">
            <v>macrobenthos</v>
          </cell>
          <cell r="L717" t="str">
            <v>macrobenthos</v>
          </cell>
          <cell r="M717" t="str">
            <v>macrobenthos</v>
          </cell>
          <cell r="N717" t="str">
            <v xml:space="preserve"> </v>
          </cell>
          <cell r="O717" t="str">
            <v>Filter feeder</v>
          </cell>
          <cell r="P717" t="str">
            <v>BF</v>
          </cell>
        </row>
        <row r="718">
          <cell r="C718" t="str">
            <v>Class Aplacophora - undifferentiated</v>
          </cell>
          <cell r="D718" t="str">
            <v>Mollusca</v>
          </cell>
          <cell r="E718" t="str">
            <v>Aplacophora</v>
          </cell>
          <cell r="F718" t="str">
            <v xml:space="preserve">  --  </v>
          </cell>
          <cell r="J718">
            <v>0</v>
          </cell>
          <cell r="K718">
            <v>0</v>
          </cell>
          <cell r="L718">
            <v>0</v>
          </cell>
          <cell r="M718">
            <v>0</v>
          </cell>
          <cell r="O718" t="str">
            <v>Benthic carnivore</v>
          </cell>
          <cell r="P718" t="str">
            <v>BC</v>
          </cell>
        </row>
        <row r="719">
          <cell r="C719" t="str">
            <v>Class Aplacophora sp. 1</v>
          </cell>
          <cell r="D719" t="str">
            <v>Mollusca</v>
          </cell>
          <cell r="E719" t="str">
            <v>Aplacophora</v>
          </cell>
          <cell r="F719" t="str">
            <v>Class Aplacophora</v>
          </cell>
          <cell r="J719">
            <v>0</v>
          </cell>
          <cell r="K719">
            <v>0</v>
          </cell>
          <cell r="L719">
            <v>0</v>
          </cell>
          <cell r="M719">
            <v>0</v>
          </cell>
          <cell r="O719" t="str">
            <v>Benthic carnivore</v>
          </cell>
          <cell r="P719" t="str">
            <v>BC</v>
          </cell>
        </row>
        <row r="720">
          <cell r="C720" t="str">
            <v>Class Aplacophora sp. 2</v>
          </cell>
          <cell r="D720" t="str">
            <v>Mollusca</v>
          </cell>
          <cell r="E720" t="str">
            <v>Aplacophora</v>
          </cell>
          <cell r="F720" t="str">
            <v>Class Aplacophora</v>
          </cell>
          <cell r="J720">
            <v>0</v>
          </cell>
          <cell r="K720">
            <v>0</v>
          </cell>
          <cell r="L720">
            <v>0</v>
          </cell>
          <cell r="M720">
            <v>0</v>
          </cell>
          <cell r="O720" t="str">
            <v>Benthic carnivore</v>
          </cell>
          <cell r="P720" t="str">
            <v>BC</v>
          </cell>
        </row>
        <row r="721">
          <cell r="C721" t="str">
            <v>Falcidens sp. MoV 6897</v>
          </cell>
          <cell r="D721" t="str">
            <v>Mollusca</v>
          </cell>
          <cell r="E721" t="str">
            <v>Caudofoveata</v>
          </cell>
          <cell r="F721" t="str">
            <v>Chaetodermatidae</v>
          </cell>
          <cell r="J721">
            <v>0</v>
          </cell>
          <cell r="K721">
            <v>0</v>
          </cell>
          <cell r="L721">
            <v>0</v>
          </cell>
          <cell r="M721">
            <v>0</v>
          </cell>
          <cell r="O721" t="str">
            <v>Benthic carnivore</v>
          </cell>
          <cell r="P721" t="str">
            <v>BC</v>
          </cell>
        </row>
        <row r="722">
          <cell r="C722" t="str">
            <v>Epimeniidae sp. 1</v>
          </cell>
          <cell r="D722" t="str">
            <v>Mollusca</v>
          </cell>
          <cell r="E722" t="str">
            <v>Solenogastres</v>
          </cell>
          <cell r="F722" t="str">
            <v>Epimeniidae</v>
          </cell>
          <cell r="J722">
            <v>0</v>
          </cell>
          <cell r="K722">
            <v>0</v>
          </cell>
          <cell r="L722">
            <v>0</v>
          </cell>
          <cell r="M722">
            <v>0</v>
          </cell>
          <cell r="O722" t="str">
            <v>Benthic carnivore</v>
          </cell>
          <cell r="P722" t="str">
            <v>BC</v>
          </cell>
        </row>
        <row r="723">
          <cell r="C723" t="str">
            <v>Chiton</v>
          </cell>
          <cell r="D723" t="str">
            <v>Mollusca</v>
          </cell>
          <cell r="E723" t="str">
            <v>Polyplacophora</v>
          </cell>
          <cell r="F723">
            <v>0</v>
          </cell>
          <cell r="G723" t="str">
            <v>MolluscaPolyplacophora</v>
          </cell>
          <cell r="H723" t="str">
            <v>benthic invertebrate</v>
          </cell>
          <cell r="I723" t="str">
            <v>epibenthos</v>
          </cell>
          <cell r="J723" t="str">
            <v>epibenthos</v>
          </cell>
          <cell r="K723" t="str">
            <v>macrobenthos</v>
          </cell>
          <cell r="L723" t="str">
            <v>macrobenthos</v>
          </cell>
          <cell r="M723" t="str">
            <v>macrobenthos</v>
          </cell>
          <cell r="N723" t="str">
            <v xml:space="preserve"> </v>
          </cell>
          <cell r="O723" t="str">
            <v>Shallow filter feeders</v>
          </cell>
          <cell r="P723" t="str">
            <v>BFS</v>
          </cell>
        </row>
        <row r="724">
          <cell r="C724" t="str">
            <v>Rhyssoplax jugosi</v>
          </cell>
          <cell r="D724" t="str">
            <v>Mollusca</v>
          </cell>
          <cell r="E724" t="str">
            <v>Polyplacophora</v>
          </cell>
          <cell r="F724">
            <v>0</v>
          </cell>
          <cell r="G724" t="str">
            <v>MolluscaPolyplacophora</v>
          </cell>
          <cell r="H724" t="str">
            <v>benthic invertebrate</v>
          </cell>
          <cell r="I724" t="str">
            <v>epibenthos</v>
          </cell>
          <cell r="J724" t="str">
            <v>epibenthos</v>
          </cell>
          <cell r="K724" t="str">
            <v>macrobenthos</v>
          </cell>
          <cell r="L724" t="str">
            <v>macrobenthos</v>
          </cell>
          <cell r="M724" t="str">
            <v>macrobenthos</v>
          </cell>
          <cell r="N724" t="str">
            <v xml:space="preserve"> </v>
          </cell>
          <cell r="O724" t="str">
            <v>Shallow filter feeders</v>
          </cell>
          <cell r="P724" t="str">
            <v>BFS</v>
          </cell>
        </row>
        <row r="725">
          <cell r="C725" t="str">
            <v>Notoplax sp. 1</v>
          </cell>
          <cell r="D725" t="str">
            <v>Mollusca</v>
          </cell>
          <cell r="E725" t="str">
            <v>Polyplacophora</v>
          </cell>
          <cell r="F725" t="str">
            <v>Acanthochitonidae</v>
          </cell>
          <cell r="J725">
            <v>0</v>
          </cell>
          <cell r="K725">
            <v>0</v>
          </cell>
          <cell r="L725">
            <v>0</v>
          </cell>
          <cell r="M725">
            <v>0</v>
          </cell>
          <cell r="O725" t="str">
            <v>Benthic detritivore</v>
          </cell>
          <cell r="P725" t="str">
            <v>BD</v>
          </cell>
        </row>
        <row r="726">
          <cell r="C726" t="str">
            <v>Notoplax spp.</v>
          </cell>
          <cell r="D726" t="str">
            <v>Mollusca</v>
          </cell>
          <cell r="E726" t="str">
            <v>Polyplacophora</v>
          </cell>
          <cell r="F726" t="str">
            <v>Acanthochitonidae</v>
          </cell>
          <cell r="J726">
            <v>0</v>
          </cell>
          <cell r="K726">
            <v>0</v>
          </cell>
          <cell r="L726">
            <v>0</v>
          </cell>
          <cell r="M726">
            <v>0</v>
          </cell>
          <cell r="O726" t="str">
            <v>Benthic detritivore</v>
          </cell>
          <cell r="P726" t="str">
            <v>BD</v>
          </cell>
        </row>
        <row r="727">
          <cell r="C727" t="str">
            <v>Class Bivalvia - undifferentiated</v>
          </cell>
          <cell r="D727" t="str">
            <v>Mollusca</v>
          </cell>
          <cell r="E727" t="str">
            <v>Bivalvia</v>
          </cell>
          <cell r="F727" t="str">
            <v xml:space="preserve">  --  </v>
          </cell>
          <cell r="J727">
            <v>0</v>
          </cell>
          <cell r="K727">
            <v>0</v>
          </cell>
          <cell r="L727">
            <v>0</v>
          </cell>
          <cell r="M727">
            <v>0</v>
          </cell>
          <cell r="O727" t="str">
            <v>Benthic detritivore</v>
          </cell>
          <cell r="P727" t="str">
            <v>BD</v>
          </cell>
        </row>
        <row r="728">
          <cell r="C728" t="str">
            <v>Garis cf. lessoni</v>
          </cell>
          <cell r="D728" t="str">
            <v>Mollusca</v>
          </cell>
          <cell r="E728" t="str">
            <v>Bivalvia</v>
          </cell>
          <cell r="F728">
            <v>0</v>
          </cell>
          <cell r="G728" t="str">
            <v>MolluscaBivalvia</v>
          </cell>
          <cell r="H728" t="str">
            <v>benthic invertebrate</v>
          </cell>
          <cell r="I728" t="str">
            <v>epibenthos</v>
          </cell>
          <cell r="J728" t="str">
            <v>epibenthos</v>
          </cell>
          <cell r="K728" t="str">
            <v>macrobenthos</v>
          </cell>
          <cell r="L728" t="str">
            <v>macrobenthos</v>
          </cell>
          <cell r="M728" t="str">
            <v>macrobenthos</v>
          </cell>
          <cell r="N728" t="str">
            <v>macrobenthos</v>
          </cell>
          <cell r="O728" t="str">
            <v>Benthic detritivore</v>
          </cell>
          <cell r="P728" t="str">
            <v>BD</v>
          </cell>
        </row>
        <row r="729">
          <cell r="C729" t="str">
            <v>Ennucula dilecta</v>
          </cell>
          <cell r="D729" t="str">
            <v>Mollusca</v>
          </cell>
          <cell r="E729" t="str">
            <v>Bivalvia</v>
          </cell>
          <cell r="F729" t="str">
            <v>Nuculidae</v>
          </cell>
          <cell r="J729">
            <v>0</v>
          </cell>
          <cell r="K729">
            <v>0</v>
          </cell>
          <cell r="L729">
            <v>0</v>
          </cell>
          <cell r="M729">
            <v>0</v>
          </cell>
          <cell r="O729" t="str">
            <v>Benthic detritivore</v>
          </cell>
          <cell r="P729" t="str">
            <v>BD</v>
          </cell>
        </row>
        <row r="730">
          <cell r="C730" t="str">
            <v>Nucula cf praetenta</v>
          </cell>
          <cell r="D730" t="str">
            <v>Mollusca</v>
          </cell>
          <cell r="E730" t="str">
            <v>Bivalvia</v>
          </cell>
          <cell r="F730" t="str">
            <v>Nuculidae</v>
          </cell>
          <cell r="J730">
            <v>0</v>
          </cell>
          <cell r="K730">
            <v>0</v>
          </cell>
          <cell r="L730">
            <v>0</v>
          </cell>
          <cell r="M730">
            <v>0</v>
          </cell>
          <cell r="O730" t="str">
            <v>Benthic detritivore</v>
          </cell>
          <cell r="P730" t="str">
            <v>BD</v>
          </cell>
        </row>
        <row r="731">
          <cell r="C731" t="str">
            <v>Protonucula verconis</v>
          </cell>
          <cell r="D731" t="str">
            <v>Mollusca</v>
          </cell>
          <cell r="E731" t="str">
            <v>Bivalvia</v>
          </cell>
          <cell r="F731" t="str">
            <v>Malletiidae</v>
          </cell>
          <cell r="J731">
            <v>0</v>
          </cell>
          <cell r="K731">
            <v>0</v>
          </cell>
          <cell r="L731">
            <v>0</v>
          </cell>
          <cell r="M731">
            <v>0</v>
          </cell>
          <cell r="O731" t="str">
            <v>Benthic detritivore</v>
          </cell>
          <cell r="P731" t="str">
            <v>BD</v>
          </cell>
        </row>
        <row r="732">
          <cell r="C732" t="str">
            <v>Nuculanidae - undifferentiated</v>
          </cell>
          <cell r="D732" t="str">
            <v>Mollusca</v>
          </cell>
          <cell r="E732" t="str">
            <v>Bivalvia</v>
          </cell>
          <cell r="F732" t="str">
            <v>Nuculanidae</v>
          </cell>
          <cell r="J732">
            <v>0</v>
          </cell>
          <cell r="K732">
            <v>0</v>
          </cell>
          <cell r="L732">
            <v>0</v>
          </cell>
          <cell r="M732">
            <v>0</v>
          </cell>
          <cell r="O732" t="str">
            <v>Benthic detritivore</v>
          </cell>
          <cell r="P732" t="str">
            <v>BD</v>
          </cell>
        </row>
        <row r="733">
          <cell r="C733" t="str">
            <v>Tindaria sp. 1</v>
          </cell>
          <cell r="D733" t="str">
            <v>Mollusca</v>
          </cell>
          <cell r="E733" t="str">
            <v>Bivalvia</v>
          </cell>
          <cell r="F733" t="str">
            <v>Tindariidae</v>
          </cell>
          <cell r="J733">
            <v>0</v>
          </cell>
          <cell r="K733">
            <v>0</v>
          </cell>
          <cell r="L733">
            <v>0</v>
          </cell>
          <cell r="M733">
            <v>0</v>
          </cell>
          <cell r="O733" t="str">
            <v>Benthic detritivore</v>
          </cell>
          <cell r="P733" t="str">
            <v>BD</v>
          </cell>
        </row>
        <row r="734">
          <cell r="C734" t="str">
            <v>Tindaria sp. 2</v>
          </cell>
          <cell r="D734" t="str">
            <v>Mollusca</v>
          </cell>
          <cell r="E734" t="str">
            <v>Bivalvia</v>
          </cell>
          <cell r="F734" t="str">
            <v>Tindariidae</v>
          </cell>
          <cell r="J734">
            <v>0</v>
          </cell>
          <cell r="K734">
            <v>0</v>
          </cell>
          <cell r="L734">
            <v>0</v>
          </cell>
          <cell r="M734">
            <v>0</v>
          </cell>
          <cell r="O734" t="str">
            <v>Benthic detritivore</v>
          </cell>
          <cell r="P734" t="str">
            <v>BD</v>
          </cell>
        </row>
        <row r="735">
          <cell r="C735" t="str">
            <v>Mytiloida</v>
          </cell>
          <cell r="D735">
            <v>0</v>
          </cell>
          <cell r="E735">
            <v>0</v>
          </cell>
          <cell r="N735" t="str">
            <v>mussels</v>
          </cell>
          <cell r="O735" t="str">
            <v>Filter feeder</v>
          </cell>
          <cell r="P735" t="str">
            <v>BF</v>
          </cell>
        </row>
        <row r="736">
          <cell r="C736" t="str">
            <v>Mytilus edulis planulatus</v>
          </cell>
          <cell r="K736" t="str">
            <v>megabenthos</v>
          </cell>
          <cell r="L736" t="str">
            <v>megabenthos</v>
          </cell>
          <cell r="M736" t="str">
            <v>megabenthos</v>
          </cell>
          <cell r="N736" t="str">
            <v>megabenthos</v>
          </cell>
          <cell r="O736" t="str">
            <v>Filter feeder</v>
          </cell>
          <cell r="P736" t="str">
            <v>BF</v>
          </cell>
        </row>
        <row r="737">
          <cell r="C737" t="str">
            <v>Modiolus cf. albicostatus</v>
          </cell>
          <cell r="D737" t="str">
            <v>Mollusca</v>
          </cell>
          <cell r="E737" t="str">
            <v>Bivalvia</v>
          </cell>
          <cell r="F737">
            <v>0</v>
          </cell>
          <cell r="G737" t="str">
            <v>MolluscaBivalvia</v>
          </cell>
          <cell r="H737" t="str">
            <v>benthic invertebrate</v>
          </cell>
          <cell r="I737" t="str">
            <v>epibenthos</v>
          </cell>
          <cell r="J737" t="str">
            <v>epibenthos</v>
          </cell>
          <cell r="K737" t="str">
            <v>macrobenthos</v>
          </cell>
          <cell r="L737" t="str">
            <v>macrobenthos</v>
          </cell>
          <cell r="M737" t="str">
            <v>macrobenthos</v>
          </cell>
          <cell r="N737" t="str">
            <v xml:space="preserve"> </v>
          </cell>
          <cell r="O737" t="str">
            <v>Filter feeder</v>
          </cell>
          <cell r="P737" t="str">
            <v>BF</v>
          </cell>
        </row>
        <row r="738">
          <cell r="C738" t="str">
            <v>Dacrydium sp. 1</v>
          </cell>
          <cell r="D738" t="str">
            <v>Mollusca</v>
          </cell>
          <cell r="E738" t="str">
            <v>Bivalvia</v>
          </cell>
          <cell r="F738" t="str">
            <v>Mytilidae</v>
          </cell>
          <cell r="J738">
            <v>0</v>
          </cell>
          <cell r="K738">
            <v>0</v>
          </cell>
          <cell r="L738">
            <v>0</v>
          </cell>
          <cell r="M738">
            <v>0</v>
          </cell>
          <cell r="O738" t="str">
            <v>Filter feeder</v>
          </cell>
          <cell r="P738" t="str">
            <v>BF</v>
          </cell>
        </row>
        <row r="739">
          <cell r="C739" t="str">
            <v>Bathyarca perversidens</v>
          </cell>
          <cell r="D739" t="str">
            <v>Mollusca</v>
          </cell>
          <cell r="E739" t="str">
            <v>Bivalvia</v>
          </cell>
          <cell r="F739" t="str">
            <v>Arcidae</v>
          </cell>
          <cell r="J739">
            <v>0</v>
          </cell>
          <cell r="K739">
            <v>0</v>
          </cell>
          <cell r="L739">
            <v>0</v>
          </cell>
          <cell r="M739">
            <v>0</v>
          </cell>
          <cell r="O739" t="str">
            <v>Filter feeder</v>
          </cell>
          <cell r="P739" t="str">
            <v>BF</v>
          </cell>
        </row>
        <row r="740">
          <cell r="C740" t="str">
            <v>Bentharca asperula</v>
          </cell>
          <cell r="D740" t="str">
            <v>Mollusca</v>
          </cell>
          <cell r="E740" t="str">
            <v>Bivalvia</v>
          </cell>
          <cell r="F740" t="str">
            <v>Arcidae</v>
          </cell>
          <cell r="J740">
            <v>0</v>
          </cell>
          <cell r="K740">
            <v>0</v>
          </cell>
          <cell r="L740">
            <v>0</v>
          </cell>
          <cell r="M740">
            <v>0</v>
          </cell>
          <cell r="O740" t="str">
            <v>Filter feeder</v>
          </cell>
          <cell r="P740" t="str">
            <v>BF</v>
          </cell>
        </row>
        <row r="741">
          <cell r="C741" t="str">
            <v>Limopsis sp. 2</v>
          </cell>
          <cell r="D741" t="str">
            <v>Mollusca</v>
          </cell>
          <cell r="E741" t="str">
            <v>Bivalvia</v>
          </cell>
          <cell r="F741" t="str">
            <v>Limopsidae</v>
          </cell>
          <cell r="J741">
            <v>0</v>
          </cell>
          <cell r="K741">
            <v>0</v>
          </cell>
          <cell r="L741">
            <v>0</v>
          </cell>
          <cell r="M741">
            <v>0</v>
          </cell>
          <cell r="O741" t="str">
            <v>Filter feeder</v>
          </cell>
          <cell r="P741" t="str">
            <v>BF</v>
          </cell>
        </row>
        <row r="742">
          <cell r="C742" t="str">
            <v>Limopsis sp. 1</v>
          </cell>
          <cell r="D742" t="str">
            <v>Mollusca</v>
          </cell>
          <cell r="E742" t="str">
            <v>Bivalvia</v>
          </cell>
          <cell r="F742" t="str">
            <v>Limopsidae</v>
          </cell>
          <cell r="J742">
            <v>0</v>
          </cell>
          <cell r="K742">
            <v>0</v>
          </cell>
          <cell r="L742">
            <v>0</v>
          </cell>
          <cell r="M742">
            <v>0</v>
          </cell>
          <cell r="O742" t="str">
            <v>Filter feeder</v>
          </cell>
          <cell r="P742" t="str">
            <v>BF</v>
          </cell>
        </row>
        <row r="743">
          <cell r="C743" t="str">
            <v>Limopsis sp. 3</v>
          </cell>
          <cell r="D743" t="str">
            <v>Mollusca</v>
          </cell>
          <cell r="E743" t="str">
            <v>Bivalvia</v>
          </cell>
          <cell r="F743" t="str">
            <v>Limopsidae</v>
          </cell>
          <cell r="J743">
            <v>0</v>
          </cell>
          <cell r="K743">
            <v>0</v>
          </cell>
          <cell r="L743">
            <v>0</v>
          </cell>
          <cell r="M743">
            <v>0</v>
          </cell>
          <cell r="O743" t="str">
            <v>Filter feeder</v>
          </cell>
          <cell r="P743" t="str">
            <v>BF</v>
          </cell>
        </row>
        <row r="744">
          <cell r="C744" t="str">
            <v>Limopsis spp.</v>
          </cell>
          <cell r="D744" t="str">
            <v>Mollusca</v>
          </cell>
          <cell r="E744" t="str">
            <v>Bivalvia</v>
          </cell>
          <cell r="F744" t="str">
            <v>Limopsidae</v>
          </cell>
          <cell r="J744">
            <v>0</v>
          </cell>
          <cell r="K744">
            <v>0</v>
          </cell>
          <cell r="L744">
            <v>0</v>
          </cell>
          <cell r="M744">
            <v>0</v>
          </cell>
          <cell r="O744" t="str">
            <v>Filter feeder</v>
          </cell>
          <cell r="P744" t="str">
            <v>BF</v>
          </cell>
        </row>
        <row r="745">
          <cell r="C745" t="str">
            <v>Glycymeridae</v>
          </cell>
          <cell r="D745" t="str">
            <v>Mollusca</v>
          </cell>
          <cell r="E745" t="str">
            <v>Bivalvia/Lamellibranchia/Filibranchia</v>
          </cell>
          <cell r="F745" t="str">
            <v>Glycymeridae</v>
          </cell>
          <cell r="G745" t="str">
            <v>MolluscaBivalvia/Lamellibranchia/FilibranchiaGlycymeridae</v>
          </cell>
          <cell r="H745" t="str">
            <v>benthic invertebrate</v>
          </cell>
          <cell r="I745" t="str">
            <v>epibenthos</v>
          </cell>
          <cell r="J745" t="str">
            <v>epibenthos</v>
          </cell>
          <cell r="K745" t="str">
            <v>macrobenthos</v>
          </cell>
          <cell r="L745" t="str">
            <v>macrobenthos</v>
          </cell>
          <cell r="M745" t="str">
            <v>macrobenthos</v>
          </cell>
          <cell r="N745" t="str">
            <v xml:space="preserve"> </v>
          </cell>
          <cell r="O745" t="str">
            <v>Filter feeder</v>
          </cell>
          <cell r="P745" t="str">
            <v>BF</v>
          </cell>
        </row>
        <row r="746">
          <cell r="C746" t="str">
            <v>Glycymeridae remains</v>
          </cell>
          <cell r="D746" t="str">
            <v>Mollusca</v>
          </cell>
          <cell r="E746" t="str">
            <v>Bivalvia/Lamellibranchia/Filibranchia</v>
          </cell>
          <cell r="F746" t="str">
            <v>Glycymeridae</v>
          </cell>
          <cell r="G746" t="str">
            <v>MolluscaBivalvia/Lamellibranchia/FilibranchiaGlycymeridae</v>
          </cell>
          <cell r="H746" t="str">
            <v>benthic invertebrate</v>
          </cell>
          <cell r="I746" t="str">
            <v>epibenthos</v>
          </cell>
          <cell r="J746" t="str">
            <v>epibenthos</v>
          </cell>
          <cell r="K746" t="str">
            <v>macrobenthos</v>
          </cell>
          <cell r="L746" t="str">
            <v>macrobenthos</v>
          </cell>
          <cell r="M746" t="str">
            <v>macrobenthos</v>
          </cell>
          <cell r="N746" t="str">
            <v xml:space="preserve"> </v>
          </cell>
          <cell r="O746" t="str">
            <v>Filter feeder</v>
          </cell>
          <cell r="P746" t="str">
            <v>BF</v>
          </cell>
        </row>
        <row r="747">
          <cell r="C747" t="str">
            <v>Limidae</v>
          </cell>
          <cell r="D747" t="str">
            <v>Mollusca</v>
          </cell>
          <cell r="E747" t="str">
            <v>Bivalvia/Lamellibranchia/Filibranchia</v>
          </cell>
          <cell r="F747" t="str">
            <v xml:space="preserve">Limidae                                                            </v>
          </cell>
          <cell r="G747" t="str">
            <v xml:space="preserve">MolluscaBivalvia/Lamellibranchia/FilibranchiaLimidae                                                            </v>
          </cell>
          <cell r="H747" t="str">
            <v>benthic invertebrate</v>
          </cell>
          <cell r="I747" t="str">
            <v>epibenthos</v>
          </cell>
          <cell r="J747" t="str">
            <v>epibenthos</v>
          </cell>
          <cell r="K747" t="str">
            <v>macrobenthos</v>
          </cell>
          <cell r="L747" t="str">
            <v>macrobenthos</v>
          </cell>
          <cell r="M747" t="str">
            <v>macrobenthos</v>
          </cell>
          <cell r="N747" t="str">
            <v xml:space="preserve"> </v>
          </cell>
          <cell r="O747" t="str">
            <v>Filter feeder</v>
          </cell>
          <cell r="P747" t="str">
            <v>BF</v>
          </cell>
        </row>
        <row r="748">
          <cell r="C748" t="str">
            <v>Limatula sp. 1</v>
          </cell>
          <cell r="D748" t="str">
            <v>Mollusca</v>
          </cell>
          <cell r="E748" t="str">
            <v>Bivalvia</v>
          </cell>
          <cell r="F748" t="str">
            <v>Limidae</v>
          </cell>
          <cell r="J748">
            <v>0</v>
          </cell>
          <cell r="K748">
            <v>0</v>
          </cell>
          <cell r="L748">
            <v>0</v>
          </cell>
          <cell r="M748">
            <v>0</v>
          </cell>
          <cell r="O748" t="str">
            <v>Filter feeder</v>
          </cell>
          <cell r="P748" t="str">
            <v>BF</v>
          </cell>
        </row>
        <row r="749">
          <cell r="C749" t="str">
            <v>Lima cf benthonimbifer</v>
          </cell>
          <cell r="D749" t="str">
            <v>Mollusca</v>
          </cell>
          <cell r="E749" t="str">
            <v>Bivalvia</v>
          </cell>
          <cell r="F749" t="str">
            <v>Limidae</v>
          </cell>
          <cell r="J749">
            <v>0</v>
          </cell>
          <cell r="K749">
            <v>0</v>
          </cell>
          <cell r="L749">
            <v>0</v>
          </cell>
          <cell r="M749">
            <v>0</v>
          </cell>
          <cell r="O749" t="str">
            <v>Filter feeder</v>
          </cell>
          <cell r="P749" t="str">
            <v>BF</v>
          </cell>
        </row>
        <row r="750">
          <cell r="C750" t="str">
            <v>scallops</v>
          </cell>
          <cell r="D750" t="str">
            <v>Mollusca</v>
          </cell>
          <cell r="E750" t="str">
            <v>Bivalvia</v>
          </cell>
          <cell r="F750" t="str">
            <v>//Pectinidae</v>
          </cell>
          <cell r="G750" t="str">
            <v>MolluscaBivalvia//Pectinidae</v>
          </cell>
          <cell r="I750" t="str">
            <v>megabenthos</v>
          </cell>
          <cell r="J750" t="str">
            <v>megabenthos</v>
          </cell>
          <cell r="K750" t="str">
            <v>megabenthos</v>
          </cell>
          <cell r="L750" t="str">
            <v>megabenthos</v>
          </cell>
          <cell r="M750" t="str">
            <v>megabenthos</v>
          </cell>
          <cell r="N750" t="str">
            <v xml:space="preserve">Filter feeders </v>
          </cell>
          <cell r="O750" t="str">
            <v>Filter feeder</v>
          </cell>
          <cell r="P750" t="str">
            <v>BF</v>
          </cell>
        </row>
        <row r="751">
          <cell r="C751" t="str">
            <v>Pectinidae - undifferentiated</v>
          </cell>
          <cell r="D751" t="str">
            <v>Mollusca</v>
          </cell>
          <cell r="E751" t="str">
            <v>Bivalvia</v>
          </cell>
          <cell r="F751" t="str">
            <v>Pectinidae</v>
          </cell>
          <cell r="J751">
            <v>0</v>
          </cell>
          <cell r="K751">
            <v>0</v>
          </cell>
          <cell r="L751">
            <v>0</v>
          </cell>
          <cell r="M751">
            <v>0</v>
          </cell>
          <cell r="O751" t="str">
            <v>Filter feeder</v>
          </cell>
          <cell r="P751" t="str">
            <v>BF</v>
          </cell>
        </row>
        <row r="752">
          <cell r="C752" t="str">
            <v>Mimachlamys asperrimus</v>
          </cell>
          <cell r="D752" t="str">
            <v>Mollusca</v>
          </cell>
          <cell r="E752" t="str">
            <v>Bivalvia</v>
          </cell>
          <cell r="F752" t="str">
            <v>//Pectinidae</v>
          </cell>
          <cell r="G752" t="str">
            <v>MolluscaBivalvia//Pectinidae</v>
          </cell>
          <cell r="I752" t="str">
            <v>megabenthos</v>
          </cell>
          <cell r="J752" t="str">
            <v>megabenthos</v>
          </cell>
          <cell r="K752" t="str">
            <v>megabenthos</v>
          </cell>
          <cell r="L752" t="str">
            <v>megabenthos</v>
          </cell>
          <cell r="M752" t="str">
            <v>megabenthos</v>
          </cell>
          <cell r="N752" t="str">
            <v xml:space="preserve">Filter feeders </v>
          </cell>
          <cell r="O752" t="str">
            <v>Filter feeder</v>
          </cell>
          <cell r="P752" t="str">
            <v>BF</v>
          </cell>
        </row>
        <row r="753">
          <cell r="C753" t="str">
            <v>Pecten fumatus</v>
          </cell>
          <cell r="D753" t="str">
            <v>Mollusca</v>
          </cell>
          <cell r="E753" t="str">
            <v>Bivalvia</v>
          </cell>
          <cell r="F753" t="str">
            <v>//Pectinidae</v>
          </cell>
          <cell r="G753" t="str">
            <v>MolluscaBivalvia//Pectinidae</v>
          </cell>
          <cell r="I753" t="str">
            <v>megabenthos</v>
          </cell>
          <cell r="J753" t="str">
            <v>megabenthos</v>
          </cell>
          <cell r="K753" t="str">
            <v>megabenthos</v>
          </cell>
          <cell r="L753" t="str">
            <v>megabenthos</v>
          </cell>
          <cell r="M753" t="str">
            <v>megabenthos</v>
          </cell>
          <cell r="N753" t="str">
            <v xml:space="preserve">Filter feeders </v>
          </cell>
          <cell r="O753" t="str">
            <v>Scallops</v>
          </cell>
          <cell r="P753" t="str">
            <v>BMC</v>
          </cell>
        </row>
        <row r="754">
          <cell r="C754" t="str">
            <v>Pecten FumataPP</v>
          </cell>
          <cell r="D754" t="str">
            <v>Mollusca</v>
          </cell>
          <cell r="E754" t="str">
            <v>Bivalvia</v>
          </cell>
          <cell r="F754" t="str">
            <v>//Pectinidae</v>
          </cell>
          <cell r="G754" t="str">
            <v>MolluscaBivalvia//Pectinidae</v>
          </cell>
          <cell r="I754" t="str">
            <v>megabenthos</v>
          </cell>
          <cell r="J754" t="str">
            <v>megabenthos</v>
          </cell>
          <cell r="K754" t="str">
            <v>megabenthos</v>
          </cell>
          <cell r="L754" t="str">
            <v>megabenthos</v>
          </cell>
          <cell r="M754" t="str">
            <v>megabenthos</v>
          </cell>
          <cell r="N754" t="str">
            <v xml:space="preserve">Filter feeders </v>
          </cell>
          <cell r="O754" t="str">
            <v>Scallops</v>
          </cell>
          <cell r="P754" t="str">
            <v>BMC</v>
          </cell>
        </row>
        <row r="755">
          <cell r="C755" t="str">
            <v>Pecten fumatus live wt</v>
          </cell>
          <cell r="D755">
            <v>0</v>
          </cell>
          <cell r="E755">
            <v>0</v>
          </cell>
          <cell r="F755">
            <v>0</v>
          </cell>
          <cell r="K755" t="str">
            <v>megabenthos</v>
          </cell>
          <cell r="L755" t="str">
            <v>megabenthos</v>
          </cell>
          <cell r="N755" t="str">
            <v xml:space="preserve">Filter feeders </v>
          </cell>
          <cell r="O755" t="str">
            <v>Scallops</v>
          </cell>
          <cell r="P755" t="str">
            <v>BMC</v>
          </cell>
        </row>
        <row r="756">
          <cell r="C756" t="str">
            <v>Talochlamys pulleineana</v>
          </cell>
          <cell r="O756" t="str">
            <v>Filter feeder</v>
          </cell>
          <cell r="P756" t="str">
            <v>BF</v>
          </cell>
        </row>
        <row r="757">
          <cell r="C757" t="str">
            <v>Talochlamys pulleineana</v>
          </cell>
          <cell r="D757" t="str">
            <v>Mollusca</v>
          </cell>
          <cell r="E757" t="str">
            <v>Bivalvia</v>
          </cell>
          <cell r="F757" t="str">
            <v>Pectinidae</v>
          </cell>
          <cell r="J757">
            <v>0</v>
          </cell>
          <cell r="K757">
            <v>0</v>
          </cell>
          <cell r="L757">
            <v>0</v>
          </cell>
          <cell r="M757">
            <v>0</v>
          </cell>
          <cell r="O757" t="str">
            <v>Filter feeder</v>
          </cell>
          <cell r="P757" t="str">
            <v>BF</v>
          </cell>
        </row>
        <row r="758">
          <cell r="C758" t="str">
            <v>Veprichlamys perillustris</v>
          </cell>
          <cell r="D758" t="str">
            <v>Mollusca</v>
          </cell>
          <cell r="E758" t="str">
            <v>Bivalvia</v>
          </cell>
          <cell r="F758" t="str">
            <v>Pectinidae</v>
          </cell>
          <cell r="J758">
            <v>0</v>
          </cell>
          <cell r="K758">
            <v>0</v>
          </cell>
          <cell r="L758">
            <v>0</v>
          </cell>
          <cell r="M758">
            <v>0</v>
          </cell>
          <cell r="O758" t="str">
            <v>Filter feeder</v>
          </cell>
          <cell r="P758" t="str">
            <v>BF</v>
          </cell>
        </row>
        <row r="759">
          <cell r="C759" t="str">
            <v>Delectopecten fosterianus</v>
          </cell>
          <cell r="D759" t="str">
            <v>Mollusca</v>
          </cell>
          <cell r="E759" t="str">
            <v>Bivalvia</v>
          </cell>
          <cell r="F759" t="str">
            <v>Pectinidae</v>
          </cell>
          <cell r="J759">
            <v>0</v>
          </cell>
          <cell r="K759">
            <v>0</v>
          </cell>
          <cell r="L759">
            <v>0</v>
          </cell>
          <cell r="M759">
            <v>0</v>
          </cell>
          <cell r="O759" t="str">
            <v>Filter feeder</v>
          </cell>
          <cell r="P759" t="str">
            <v>BF</v>
          </cell>
        </row>
        <row r="760">
          <cell r="C760" t="str">
            <v>Hyalopecten sp. 1</v>
          </cell>
          <cell r="D760" t="str">
            <v>Mollusca</v>
          </cell>
          <cell r="E760" t="str">
            <v>Bivalvia</v>
          </cell>
          <cell r="F760" t="str">
            <v>Pectinidae</v>
          </cell>
          <cell r="J760">
            <v>0</v>
          </cell>
          <cell r="K760">
            <v>0</v>
          </cell>
          <cell r="L760">
            <v>0</v>
          </cell>
          <cell r="M760">
            <v>0</v>
          </cell>
          <cell r="O760" t="str">
            <v>Filter feeder</v>
          </cell>
          <cell r="P760" t="str">
            <v>BF</v>
          </cell>
        </row>
        <row r="761">
          <cell r="C761" t="str">
            <v>Mimachlamys famigator</v>
          </cell>
          <cell r="D761" t="str">
            <v>Mollusca</v>
          </cell>
          <cell r="E761" t="str">
            <v>Bivalvia/Lamellibranchia/Filibranchia</v>
          </cell>
          <cell r="G761" t="str">
            <v>MolluscaBivalvia/Lamellibranchia/FilibranchiaPropeamussiidae</v>
          </cell>
          <cell r="H761" t="str">
            <v>benthic invertebrate</v>
          </cell>
          <cell r="I761" t="str">
            <v>epibenthos</v>
          </cell>
          <cell r="J761" t="str">
            <v>epibenthos</v>
          </cell>
          <cell r="K761" t="str">
            <v>macrobenthos</v>
          </cell>
          <cell r="L761" t="str">
            <v>macrobenthos</v>
          </cell>
          <cell r="M761" t="str">
            <v>macrobenthos</v>
          </cell>
          <cell r="N761" t="str">
            <v xml:space="preserve">Filter feeders </v>
          </cell>
          <cell r="O761" t="str">
            <v>Filter feeder</v>
          </cell>
          <cell r="P761" t="str">
            <v>BF</v>
          </cell>
        </row>
        <row r="762">
          <cell r="C762" t="str">
            <v>Propeamussium meridionale</v>
          </cell>
          <cell r="D762" t="str">
            <v>Mollusca</v>
          </cell>
          <cell r="E762" t="str">
            <v>Bivalvia</v>
          </cell>
          <cell r="F762" t="str">
            <v>Propeamussiidae</v>
          </cell>
          <cell r="J762">
            <v>0</v>
          </cell>
          <cell r="K762">
            <v>0</v>
          </cell>
          <cell r="L762">
            <v>0</v>
          </cell>
          <cell r="M762">
            <v>0</v>
          </cell>
          <cell r="O762" t="str">
            <v>Benthic carnivore</v>
          </cell>
          <cell r="P762" t="str">
            <v>BC</v>
          </cell>
        </row>
        <row r="763">
          <cell r="C763" t="str">
            <v>Parvamussium maorium</v>
          </cell>
          <cell r="D763" t="str">
            <v>Mollusca</v>
          </cell>
          <cell r="E763" t="str">
            <v>Bivalvia</v>
          </cell>
          <cell r="F763" t="str">
            <v>Propeamussiidae</v>
          </cell>
          <cell r="J763">
            <v>0</v>
          </cell>
          <cell r="K763">
            <v>0</v>
          </cell>
          <cell r="L763">
            <v>0</v>
          </cell>
          <cell r="M763">
            <v>0</v>
          </cell>
          <cell r="O763" t="str">
            <v>Benthic carnivore</v>
          </cell>
          <cell r="P763" t="str">
            <v>BC</v>
          </cell>
        </row>
        <row r="764">
          <cell r="C764" t="str">
            <v>Trigoniidae</v>
          </cell>
          <cell r="D764" t="str">
            <v>Mollusca</v>
          </cell>
          <cell r="E764" t="str">
            <v>Bivalvia/Lamellibranchia/Filibranchia</v>
          </cell>
          <cell r="F764" t="str">
            <v>Schizodonta/Trigoniidae</v>
          </cell>
          <cell r="G764" t="str">
            <v>MolluscaBivalvia/Lamellibranchia/FilibranchiaSchizodonta/Trigoniidae</v>
          </cell>
          <cell r="H764" t="str">
            <v>benthic invertebrate</v>
          </cell>
          <cell r="I764" t="str">
            <v>epibenthos</v>
          </cell>
          <cell r="J764" t="str">
            <v>epibenthos</v>
          </cell>
          <cell r="K764" t="str">
            <v>macrobenthos</v>
          </cell>
          <cell r="L764" t="str">
            <v>macrobenthos</v>
          </cell>
          <cell r="M764" t="str">
            <v>macrobenthos</v>
          </cell>
          <cell r="N764" t="str">
            <v xml:space="preserve">Filter feeders </v>
          </cell>
          <cell r="O764" t="str">
            <v>Filter feeder</v>
          </cell>
          <cell r="P764" t="str">
            <v>BF</v>
          </cell>
        </row>
        <row r="765">
          <cell r="C765" t="str">
            <v>Neotrigonia margaritacea</v>
          </cell>
          <cell r="D765" t="str">
            <v>Mollusca</v>
          </cell>
          <cell r="E765" t="str">
            <v>Bivalvia</v>
          </cell>
          <cell r="F765" t="str">
            <v>Schizodonta//Trigonidae</v>
          </cell>
          <cell r="G765" t="str">
            <v>MolluscaBivalviaSchizodonta//Trigonidae</v>
          </cell>
          <cell r="H765" t="str">
            <v>benthic invertebrate</v>
          </cell>
          <cell r="I765" t="str">
            <v>megabenthos</v>
          </cell>
          <cell r="J765" t="str">
            <v>megabenthos</v>
          </cell>
          <cell r="K765" t="str">
            <v>megabenthos</v>
          </cell>
          <cell r="L765" t="str">
            <v>megabenthos</v>
          </cell>
          <cell r="M765" t="str">
            <v>megabenthos</v>
          </cell>
          <cell r="N765" t="str">
            <v xml:space="preserve">Filter feeders </v>
          </cell>
          <cell r="O765" t="str">
            <v>Filter feeder</v>
          </cell>
          <cell r="P765" t="str">
            <v>BF</v>
          </cell>
        </row>
        <row r="766">
          <cell r="C766" t="str">
            <v>Lucinidae</v>
          </cell>
          <cell r="D766" t="str">
            <v>Mollusca</v>
          </cell>
          <cell r="E766" t="str">
            <v>Bivalvia/Lamellibranchia/Eulamellibranchia</v>
          </cell>
          <cell r="F766" t="str">
            <v>Veneroida</v>
          </cell>
          <cell r="G766" t="str">
            <v>MolluscaBivalvia/Lamellibranchia/EulamellibranchiaVeneroida</v>
          </cell>
          <cell r="H766" t="str">
            <v>benthic invertebrate</v>
          </cell>
          <cell r="I766" t="str">
            <v>epibenthos</v>
          </cell>
          <cell r="J766" t="str">
            <v>epibenthos</v>
          </cell>
          <cell r="K766" t="str">
            <v>macrobenthos</v>
          </cell>
          <cell r="L766" t="str">
            <v>macrobenthos</v>
          </cell>
          <cell r="M766" t="str">
            <v>macrobenthos</v>
          </cell>
          <cell r="N766" t="str">
            <v xml:space="preserve">Filter feeders </v>
          </cell>
          <cell r="O766" t="str">
            <v>Filter feeder</v>
          </cell>
          <cell r="P766" t="str">
            <v>BF</v>
          </cell>
        </row>
        <row r="767">
          <cell r="C767" t="str">
            <v>Axinodon bornianus</v>
          </cell>
          <cell r="D767" t="str">
            <v>Mollusca</v>
          </cell>
          <cell r="E767" t="str">
            <v>Bivalvia</v>
          </cell>
          <cell r="F767" t="str">
            <v>Galeommatidae</v>
          </cell>
          <cell r="J767">
            <v>0</v>
          </cell>
          <cell r="K767">
            <v>0</v>
          </cell>
          <cell r="L767">
            <v>0</v>
          </cell>
          <cell r="M767">
            <v>0</v>
          </cell>
          <cell r="O767" t="str">
            <v>Filter feeder</v>
          </cell>
          <cell r="P767" t="str">
            <v>BF</v>
          </cell>
        </row>
        <row r="768">
          <cell r="C768" t="str">
            <v>Pratulum thetidis</v>
          </cell>
          <cell r="D768" t="str">
            <v>Mollusca</v>
          </cell>
          <cell r="E768" t="str">
            <v>Bivalvia</v>
          </cell>
          <cell r="F768" t="str">
            <v>Cardiidae</v>
          </cell>
          <cell r="J768">
            <v>0</v>
          </cell>
          <cell r="K768">
            <v>0</v>
          </cell>
          <cell r="L768">
            <v>0</v>
          </cell>
          <cell r="M768">
            <v>0</v>
          </cell>
          <cell r="O768" t="str">
            <v>Filter feeder</v>
          </cell>
          <cell r="P768" t="str">
            <v>BF</v>
          </cell>
        </row>
        <row r="769">
          <cell r="C769" t="str">
            <v>Mactra australis</v>
          </cell>
          <cell r="D769" t="str">
            <v>Mollusca</v>
          </cell>
          <cell r="E769" t="str">
            <v>Bivalvia/Lamellibranchia/Filibranchia</v>
          </cell>
          <cell r="F769" t="str">
            <v>Heterodonta</v>
          </cell>
          <cell r="G769" t="str">
            <v>MolluscaBivalvia/Lamellibranchia/FilibranchiaHeterodonta</v>
          </cell>
          <cell r="H769" t="str">
            <v>benthic invertebrate</v>
          </cell>
          <cell r="I769" t="str">
            <v>epibenthos</v>
          </cell>
          <cell r="J769" t="str">
            <v>epibenthos</v>
          </cell>
          <cell r="K769" t="str">
            <v>macrobenthos</v>
          </cell>
          <cell r="L769" t="str">
            <v>macrobenthos</v>
          </cell>
          <cell r="M769" t="str">
            <v>macrobenthos</v>
          </cell>
          <cell r="N769" t="str">
            <v xml:space="preserve">Filter feeders </v>
          </cell>
          <cell r="O769" t="str">
            <v>Filter feeder</v>
          </cell>
          <cell r="P769" t="str">
            <v>BF</v>
          </cell>
        </row>
        <row r="770">
          <cell r="C770" t="str">
            <v>Mactridae cf. Mactra australis</v>
          </cell>
          <cell r="D770" t="str">
            <v>Mollusca</v>
          </cell>
          <cell r="E770" t="str">
            <v>Bivalvia/Lamellibranchia/Filibranchia</v>
          </cell>
          <cell r="F770" t="str">
            <v>Heterodonta</v>
          </cell>
          <cell r="G770" t="str">
            <v>MolluscaBivalvia/Lamellibranchia/FilibranchiaHeterodonta</v>
          </cell>
          <cell r="H770" t="str">
            <v>benthic invertebrate</v>
          </cell>
          <cell r="I770" t="str">
            <v>epibenthos</v>
          </cell>
          <cell r="J770" t="str">
            <v>epibenthos</v>
          </cell>
          <cell r="K770" t="str">
            <v>macrobenthos</v>
          </cell>
          <cell r="L770" t="str">
            <v>macrobenthos</v>
          </cell>
          <cell r="M770" t="str">
            <v>macrobenthos</v>
          </cell>
          <cell r="N770" t="str">
            <v xml:space="preserve">Filter feeders </v>
          </cell>
          <cell r="O770" t="str">
            <v>Filter feeder</v>
          </cell>
          <cell r="P770" t="str">
            <v>BF</v>
          </cell>
        </row>
        <row r="771">
          <cell r="C771" t="str">
            <v>Tellinidae cf. Tellina exculta</v>
          </cell>
          <cell r="D771" t="str">
            <v>Mollusca</v>
          </cell>
          <cell r="E771" t="str">
            <v>Bivalvia/Lamellibranchia/Filibranchia</v>
          </cell>
          <cell r="F771" t="str">
            <v>Heterodonta/Tellinidae</v>
          </cell>
          <cell r="G771" t="str">
            <v>MolluscaBivalvia/Lamellibranchia/FilibranchiaHeterodonta/Tellinidae</v>
          </cell>
          <cell r="H771" t="str">
            <v>benthic invertebrate</v>
          </cell>
          <cell r="I771" t="str">
            <v>epibenthos</v>
          </cell>
          <cell r="J771" t="str">
            <v>epibenthos</v>
          </cell>
          <cell r="K771" t="str">
            <v>macrobenthos</v>
          </cell>
          <cell r="L771" t="str">
            <v>macrobenthos</v>
          </cell>
          <cell r="M771" t="str">
            <v>macrobenthos</v>
          </cell>
          <cell r="N771" t="str">
            <v xml:space="preserve">Filter feeders </v>
          </cell>
          <cell r="O771" t="str">
            <v>Filter feeder</v>
          </cell>
          <cell r="P771" t="str">
            <v>BF</v>
          </cell>
        </row>
        <row r="772">
          <cell r="C772" t="str">
            <v>Abra profundorum</v>
          </cell>
          <cell r="D772" t="str">
            <v>Mollusca</v>
          </cell>
          <cell r="E772" t="str">
            <v>Bivalvia</v>
          </cell>
          <cell r="F772" t="str">
            <v>Semelidae</v>
          </cell>
          <cell r="J772">
            <v>0</v>
          </cell>
          <cell r="K772">
            <v>0</v>
          </cell>
          <cell r="L772">
            <v>0</v>
          </cell>
          <cell r="M772">
            <v>0</v>
          </cell>
          <cell r="O772" t="str">
            <v>Benthic detritivore</v>
          </cell>
          <cell r="P772" t="str">
            <v>BD</v>
          </cell>
        </row>
        <row r="773">
          <cell r="C773" t="str">
            <v>Soletellina donacioides</v>
          </cell>
          <cell r="E773">
            <v>0</v>
          </cell>
          <cell r="F773">
            <v>0</v>
          </cell>
          <cell r="K773" t="str">
            <v>megabenthos</v>
          </cell>
          <cell r="L773" t="str">
            <v>megabenthos</v>
          </cell>
          <cell r="M773" t="str">
            <v>megabenthos</v>
          </cell>
          <cell r="N773" t="str">
            <v xml:space="preserve">Filter feeders </v>
          </cell>
          <cell r="O773" t="str">
            <v>Filter feeder</v>
          </cell>
          <cell r="P773" t="str">
            <v>BF</v>
          </cell>
        </row>
        <row r="774">
          <cell r="C774" t="str">
            <v>Pipi</v>
          </cell>
          <cell r="E774">
            <v>0</v>
          </cell>
          <cell r="F774">
            <v>0</v>
          </cell>
          <cell r="K774" t="str">
            <v>megabenthos</v>
          </cell>
          <cell r="L774" t="str">
            <v>megabenthos</v>
          </cell>
          <cell r="M774" t="str">
            <v>megabenthos</v>
          </cell>
          <cell r="N774" t="str">
            <v xml:space="preserve">Filter feeders </v>
          </cell>
          <cell r="O774" t="str">
            <v>Filter feeder</v>
          </cell>
          <cell r="P774" t="str">
            <v>BF</v>
          </cell>
        </row>
        <row r="775">
          <cell r="C775" t="str">
            <v>Plebidonax sp</v>
          </cell>
          <cell r="K775" t="str">
            <v>megabenthos</v>
          </cell>
          <cell r="L775" t="str">
            <v>megabenthos</v>
          </cell>
          <cell r="M775" t="str">
            <v>megabenthos</v>
          </cell>
          <cell r="N775" t="str">
            <v>megabenthos</v>
          </cell>
          <cell r="O775" t="str">
            <v>Filter feeder</v>
          </cell>
          <cell r="P775" t="str">
            <v>BF</v>
          </cell>
        </row>
        <row r="776">
          <cell r="C776" t="str">
            <v>Plebidonax sp (pipi)</v>
          </cell>
          <cell r="K776" t="str">
            <v>megabenthos</v>
          </cell>
          <cell r="L776" t="str">
            <v>megabenthos</v>
          </cell>
          <cell r="M776" t="str">
            <v>megabenthos</v>
          </cell>
          <cell r="N776" t="str">
            <v>megabenthos</v>
          </cell>
          <cell r="O776" t="str">
            <v>Filter feeder</v>
          </cell>
          <cell r="P776" t="str">
            <v>BF</v>
          </cell>
        </row>
        <row r="777">
          <cell r="C777" t="str">
            <v>Kelliella cf indica</v>
          </cell>
          <cell r="D777" t="str">
            <v>Mollusca</v>
          </cell>
          <cell r="E777" t="str">
            <v>Bivalvia</v>
          </cell>
          <cell r="F777" t="str">
            <v>Kelliellidae</v>
          </cell>
          <cell r="J777">
            <v>0</v>
          </cell>
          <cell r="K777">
            <v>0</v>
          </cell>
          <cell r="L777">
            <v>0</v>
          </cell>
          <cell r="M777">
            <v>0</v>
          </cell>
          <cell r="O777" t="str">
            <v>Filter feeder</v>
          </cell>
          <cell r="P777" t="str">
            <v>BF</v>
          </cell>
        </row>
        <row r="778">
          <cell r="C778" t="str">
            <v>Vesicomya cf atlantica</v>
          </cell>
          <cell r="D778" t="str">
            <v>Mollusca</v>
          </cell>
          <cell r="E778" t="str">
            <v>Bivalvia</v>
          </cell>
          <cell r="F778" t="str">
            <v>Vesicomyidae</v>
          </cell>
          <cell r="J778">
            <v>0</v>
          </cell>
          <cell r="K778">
            <v>0</v>
          </cell>
          <cell r="L778">
            <v>0</v>
          </cell>
          <cell r="M778">
            <v>0</v>
          </cell>
          <cell r="O778" t="str">
            <v>Filter feeder</v>
          </cell>
          <cell r="P778" t="str">
            <v>BF</v>
          </cell>
        </row>
        <row r="779">
          <cell r="C779" t="str">
            <v>Placamen cf. placida</v>
          </cell>
          <cell r="D779" t="str">
            <v>Mollusca</v>
          </cell>
          <cell r="E779" t="str">
            <v>Bivalvia</v>
          </cell>
          <cell r="F779">
            <v>0</v>
          </cell>
          <cell r="G779" t="str">
            <v>MolluscaBivalvia</v>
          </cell>
          <cell r="H779" t="str">
            <v>benthic invertebrate</v>
          </cell>
          <cell r="I779" t="str">
            <v>epibenthos</v>
          </cell>
          <cell r="J779" t="str">
            <v>epibenthos</v>
          </cell>
          <cell r="K779" t="str">
            <v>macrobenthos</v>
          </cell>
          <cell r="L779" t="str">
            <v>macrobenthos</v>
          </cell>
          <cell r="M779" t="str">
            <v>macrobenthos</v>
          </cell>
          <cell r="N779" t="str">
            <v xml:space="preserve">Filter feeders </v>
          </cell>
          <cell r="O779" t="str">
            <v>Filter feeder</v>
          </cell>
          <cell r="P779" t="str">
            <v>BF</v>
          </cell>
        </row>
        <row r="780">
          <cell r="C780" t="str">
            <v>Placamen cf. placida remains</v>
          </cell>
          <cell r="D780" t="str">
            <v>Mollusca</v>
          </cell>
          <cell r="E780" t="str">
            <v>Bivalvia</v>
          </cell>
          <cell r="F780">
            <v>0</v>
          </cell>
          <cell r="G780" t="str">
            <v>MolluscaBivalvia</v>
          </cell>
          <cell r="H780" t="str">
            <v>benthic invertebrate</v>
          </cell>
          <cell r="I780" t="str">
            <v>epibenthos</v>
          </cell>
          <cell r="J780" t="str">
            <v>epibenthos</v>
          </cell>
          <cell r="K780" t="str">
            <v>macrobenthos</v>
          </cell>
          <cell r="L780" t="str">
            <v>macrobenthos</v>
          </cell>
          <cell r="M780" t="str">
            <v>macrobenthos</v>
          </cell>
          <cell r="N780" t="str">
            <v xml:space="preserve">Filter feeders </v>
          </cell>
          <cell r="O780" t="str">
            <v>Filter feeder</v>
          </cell>
          <cell r="P780" t="str">
            <v>BF</v>
          </cell>
        </row>
        <row r="781">
          <cell r="C781" t="str">
            <v>Spinosipella deshayesiana</v>
          </cell>
          <cell r="D781" t="str">
            <v>Mollusca</v>
          </cell>
          <cell r="E781" t="str">
            <v>Bivalvia</v>
          </cell>
          <cell r="F781" t="str">
            <v>Verticordiidae</v>
          </cell>
          <cell r="J781">
            <v>0</v>
          </cell>
          <cell r="K781">
            <v>0</v>
          </cell>
          <cell r="L781">
            <v>0</v>
          </cell>
          <cell r="M781">
            <v>0</v>
          </cell>
          <cell r="O781" t="str">
            <v>Benthic detritivore</v>
          </cell>
          <cell r="P781" t="str">
            <v>BD</v>
          </cell>
        </row>
        <row r="782">
          <cell r="C782" t="str">
            <v>Verticordia sp. 1</v>
          </cell>
          <cell r="D782" t="str">
            <v>Mollusca</v>
          </cell>
          <cell r="E782" t="str">
            <v>Bivalvia</v>
          </cell>
          <cell r="F782" t="str">
            <v>Verticordiidae</v>
          </cell>
          <cell r="J782">
            <v>0</v>
          </cell>
          <cell r="K782">
            <v>0</v>
          </cell>
          <cell r="L782">
            <v>0</v>
          </cell>
          <cell r="M782">
            <v>0</v>
          </cell>
          <cell r="O782" t="str">
            <v>Benthic detritivore</v>
          </cell>
          <cell r="P782" t="str">
            <v>BD</v>
          </cell>
        </row>
        <row r="783">
          <cell r="C783" t="str">
            <v>Allogramma cf oahuensis</v>
          </cell>
          <cell r="D783" t="str">
            <v>Mollusca</v>
          </cell>
          <cell r="E783" t="str">
            <v>Bivalvia</v>
          </cell>
          <cell r="F783" t="str">
            <v>Lyonsiellidae</v>
          </cell>
          <cell r="J783">
            <v>0</v>
          </cell>
          <cell r="K783">
            <v>0</v>
          </cell>
          <cell r="L783">
            <v>0</v>
          </cell>
          <cell r="M783">
            <v>0</v>
          </cell>
          <cell r="O783" t="str">
            <v>Benthic detritivore</v>
          </cell>
          <cell r="P783" t="str">
            <v>BD</v>
          </cell>
        </row>
        <row r="784">
          <cell r="C784" t="str">
            <v>Policordia sp. 1</v>
          </cell>
          <cell r="D784" t="str">
            <v>Mollusca</v>
          </cell>
          <cell r="E784" t="str">
            <v>Bivalvia</v>
          </cell>
          <cell r="F784" t="str">
            <v>Lyonsiellidae</v>
          </cell>
          <cell r="J784">
            <v>0</v>
          </cell>
          <cell r="K784">
            <v>0</v>
          </cell>
          <cell r="L784">
            <v>0</v>
          </cell>
          <cell r="M784">
            <v>0</v>
          </cell>
          <cell r="O784" t="str">
            <v>Benthic detritivore</v>
          </cell>
          <cell r="P784" t="str">
            <v>BD</v>
          </cell>
        </row>
        <row r="785">
          <cell r="C785" t="str">
            <v>Policordia sp. 2</v>
          </cell>
          <cell r="D785" t="str">
            <v>Mollusca</v>
          </cell>
          <cell r="E785" t="str">
            <v>Bivalvia</v>
          </cell>
          <cell r="F785" t="str">
            <v>Lyonsiellidae</v>
          </cell>
          <cell r="J785">
            <v>0</v>
          </cell>
          <cell r="K785">
            <v>0</v>
          </cell>
          <cell r="L785">
            <v>0</v>
          </cell>
          <cell r="M785">
            <v>0</v>
          </cell>
          <cell r="O785" t="str">
            <v>Benthic detritivore</v>
          </cell>
          <cell r="P785" t="str">
            <v>BD</v>
          </cell>
        </row>
        <row r="786">
          <cell r="C786" t="str">
            <v>Poromya sp. 1</v>
          </cell>
          <cell r="D786" t="str">
            <v>Mollusca</v>
          </cell>
          <cell r="E786" t="str">
            <v>Bivalvia</v>
          </cell>
          <cell r="F786" t="str">
            <v>Poromyidae</v>
          </cell>
          <cell r="J786">
            <v>0</v>
          </cell>
          <cell r="K786">
            <v>0</v>
          </cell>
          <cell r="L786">
            <v>0</v>
          </cell>
          <cell r="M786">
            <v>0</v>
          </cell>
          <cell r="O786" t="str">
            <v>Benthic detritivore</v>
          </cell>
          <cell r="P786" t="str">
            <v>BD</v>
          </cell>
        </row>
        <row r="787">
          <cell r="C787" t="str">
            <v>Cetoconcha sp. 1</v>
          </cell>
          <cell r="D787" t="str">
            <v>Mollusca</v>
          </cell>
          <cell r="E787" t="str">
            <v>Bivalvia</v>
          </cell>
          <cell r="F787" t="str">
            <v>Poromyidae</v>
          </cell>
          <cell r="J787">
            <v>0</v>
          </cell>
          <cell r="K787">
            <v>0</v>
          </cell>
          <cell r="L787">
            <v>0</v>
          </cell>
          <cell r="M787">
            <v>0</v>
          </cell>
          <cell r="O787" t="str">
            <v>Benthic detritivore</v>
          </cell>
          <cell r="P787" t="str">
            <v>BD</v>
          </cell>
        </row>
        <row r="788">
          <cell r="C788" t="str">
            <v>Poromya sp. 2</v>
          </cell>
          <cell r="D788" t="str">
            <v>Mollusca</v>
          </cell>
          <cell r="E788" t="str">
            <v>Bivalvia</v>
          </cell>
          <cell r="F788" t="str">
            <v>Poromyidae</v>
          </cell>
          <cell r="J788">
            <v>0</v>
          </cell>
          <cell r="K788">
            <v>0</v>
          </cell>
          <cell r="L788">
            <v>0</v>
          </cell>
          <cell r="M788">
            <v>0</v>
          </cell>
          <cell r="O788" t="str">
            <v>Benthic detritivore</v>
          </cell>
          <cell r="P788" t="str">
            <v>BD</v>
          </cell>
        </row>
        <row r="789">
          <cell r="C789" t="str">
            <v>Cuspidaria erma</v>
          </cell>
          <cell r="D789" t="str">
            <v>Mollusca</v>
          </cell>
          <cell r="E789" t="str">
            <v>Bivalvia</v>
          </cell>
          <cell r="F789" t="str">
            <v>Cuspidariidae</v>
          </cell>
          <cell r="J789">
            <v>0</v>
          </cell>
          <cell r="K789">
            <v>0</v>
          </cell>
          <cell r="L789">
            <v>0</v>
          </cell>
          <cell r="M789">
            <v>0</v>
          </cell>
          <cell r="O789" t="str">
            <v>Benthic detritivore</v>
          </cell>
          <cell r="P789" t="str">
            <v>BD</v>
          </cell>
        </row>
        <row r="790">
          <cell r="C790" t="str">
            <v>Myonera paucistriata</v>
          </cell>
          <cell r="D790" t="str">
            <v>Mollusca</v>
          </cell>
          <cell r="E790" t="str">
            <v>Bivalvia</v>
          </cell>
          <cell r="F790" t="str">
            <v>Cuspidariidae</v>
          </cell>
          <cell r="J790">
            <v>0</v>
          </cell>
          <cell r="K790">
            <v>0</v>
          </cell>
          <cell r="L790">
            <v>0</v>
          </cell>
          <cell r="M790">
            <v>0</v>
          </cell>
          <cell r="O790" t="str">
            <v>Benthic detritivore</v>
          </cell>
          <cell r="P790" t="str">
            <v>BD</v>
          </cell>
        </row>
        <row r="791">
          <cell r="C791" t="str">
            <v>Cuspidaria sp. 1</v>
          </cell>
          <cell r="D791" t="str">
            <v>Mollusca</v>
          </cell>
          <cell r="E791" t="str">
            <v>Bivalvia</v>
          </cell>
          <cell r="F791" t="str">
            <v>Cuspidariidae</v>
          </cell>
          <cell r="J791">
            <v>0</v>
          </cell>
          <cell r="K791">
            <v>0</v>
          </cell>
          <cell r="L791">
            <v>0</v>
          </cell>
          <cell r="M791">
            <v>0</v>
          </cell>
          <cell r="O791" t="str">
            <v>Benthic detritivore</v>
          </cell>
          <cell r="P791" t="str">
            <v>BD</v>
          </cell>
        </row>
        <row r="792">
          <cell r="C792" t="str">
            <v>Cuspidaria sp. 2</v>
          </cell>
          <cell r="D792" t="str">
            <v>Mollusca</v>
          </cell>
          <cell r="E792" t="str">
            <v>Bivalvia</v>
          </cell>
          <cell r="F792" t="str">
            <v>Cuspidariidae</v>
          </cell>
          <cell r="J792">
            <v>0</v>
          </cell>
          <cell r="K792">
            <v>0</v>
          </cell>
          <cell r="L792">
            <v>0</v>
          </cell>
          <cell r="M792">
            <v>0</v>
          </cell>
          <cell r="O792" t="str">
            <v>Benthic detritivore</v>
          </cell>
          <cell r="P792" t="str">
            <v>BD</v>
          </cell>
        </row>
        <row r="793">
          <cell r="C793" t="str">
            <v>Scaphopoda</v>
          </cell>
          <cell r="D793" t="str">
            <v>Mollusca</v>
          </cell>
          <cell r="E793" t="str">
            <v>Scaphopoda</v>
          </cell>
          <cell r="F793">
            <v>0</v>
          </cell>
          <cell r="G793" t="str">
            <v>MolluscaScaphopoda</v>
          </cell>
          <cell r="H793" t="str">
            <v>benthic invertebrate</v>
          </cell>
          <cell r="I793" t="str">
            <v>epibenthos</v>
          </cell>
          <cell r="J793" t="str">
            <v>epibenthos</v>
          </cell>
          <cell r="K793" t="str">
            <v>macrobenthos</v>
          </cell>
          <cell r="L793" t="str">
            <v>macrobenthos</v>
          </cell>
          <cell r="M793" t="str">
            <v>macrobenthos</v>
          </cell>
          <cell r="N793" t="str">
            <v xml:space="preserve">Filter feeders </v>
          </cell>
          <cell r="O793" t="str">
            <v>Benthic detritivore</v>
          </cell>
          <cell r="P793" t="str">
            <v>BD</v>
          </cell>
        </row>
        <row r="794">
          <cell r="C794" t="str">
            <v>Class Scaphopoda - undifferentiated</v>
          </cell>
          <cell r="D794" t="str">
            <v>Mollusca</v>
          </cell>
          <cell r="E794" t="str">
            <v>Scaphopoda</v>
          </cell>
          <cell r="F794" t="str">
            <v xml:space="preserve">  --  </v>
          </cell>
          <cell r="J794">
            <v>0</v>
          </cell>
          <cell r="K794">
            <v>0</v>
          </cell>
          <cell r="L794">
            <v>0</v>
          </cell>
          <cell r="M794">
            <v>0</v>
          </cell>
          <cell r="O794" t="str">
            <v>Benthic detritivore</v>
          </cell>
          <cell r="P794" t="str">
            <v>BD</v>
          </cell>
        </row>
        <row r="795">
          <cell r="C795" t="str">
            <v>Dentaliidae - undifferentiated</v>
          </cell>
          <cell r="D795" t="str">
            <v>Mollusca</v>
          </cell>
          <cell r="E795" t="str">
            <v>Scaphopoda</v>
          </cell>
          <cell r="F795" t="str">
            <v>Dentaliidae</v>
          </cell>
          <cell r="J795">
            <v>0</v>
          </cell>
          <cell r="K795">
            <v>0</v>
          </cell>
          <cell r="L795">
            <v>0</v>
          </cell>
          <cell r="M795">
            <v>0</v>
          </cell>
          <cell r="O795" t="str">
            <v>Benthic detritivore</v>
          </cell>
          <cell r="P795" t="str">
            <v>BD</v>
          </cell>
        </row>
        <row r="796">
          <cell r="C796" t="str">
            <v>Fissidentalium ponderi</v>
          </cell>
          <cell r="D796" t="str">
            <v>Mollusca</v>
          </cell>
          <cell r="E796" t="str">
            <v>Scaphopoda</v>
          </cell>
          <cell r="F796" t="str">
            <v>Dentaliidae</v>
          </cell>
          <cell r="J796">
            <v>0</v>
          </cell>
          <cell r="K796">
            <v>0</v>
          </cell>
          <cell r="L796">
            <v>0</v>
          </cell>
          <cell r="M796">
            <v>0</v>
          </cell>
          <cell r="O796" t="str">
            <v>Benthic detritivore</v>
          </cell>
          <cell r="P796" t="str">
            <v>BD</v>
          </cell>
        </row>
        <row r="797">
          <cell r="C797" t="str">
            <v>Fissidentalium profundorum</v>
          </cell>
          <cell r="D797" t="str">
            <v>Mollusca</v>
          </cell>
          <cell r="E797" t="str">
            <v>Scaphopoda</v>
          </cell>
          <cell r="F797" t="str">
            <v>Dentaliidae</v>
          </cell>
          <cell r="J797">
            <v>0</v>
          </cell>
          <cell r="K797">
            <v>0</v>
          </cell>
          <cell r="L797">
            <v>0</v>
          </cell>
          <cell r="M797">
            <v>0</v>
          </cell>
          <cell r="O797" t="str">
            <v>Benthic detritivore</v>
          </cell>
          <cell r="P797" t="str">
            <v>BD</v>
          </cell>
        </row>
        <row r="798">
          <cell r="C798" t="str">
            <v>Graptacme sp. 1</v>
          </cell>
          <cell r="D798" t="str">
            <v>Mollusca</v>
          </cell>
          <cell r="E798" t="str">
            <v>Scaphopoda</v>
          </cell>
          <cell r="F798" t="str">
            <v>Dentaliidae</v>
          </cell>
          <cell r="J798">
            <v>0</v>
          </cell>
          <cell r="K798">
            <v>0</v>
          </cell>
          <cell r="L798">
            <v>0</v>
          </cell>
          <cell r="M798">
            <v>0</v>
          </cell>
          <cell r="O798" t="str">
            <v>Benthic detritivore</v>
          </cell>
          <cell r="P798" t="str">
            <v>BD</v>
          </cell>
        </row>
        <row r="799">
          <cell r="C799" t="str">
            <v>Fissidentalium spp.</v>
          </cell>
          <cell r="D799" t="str">
            <v>Mollusca</v>
          </cell>
          <cell r="E799" t="str">
            <v>Scaphopoda</v>
          </cell>
          <cell r="F799" t="str">
            <v>Dentaliidae</v>
          </cell>
          <cell r="J799">
            <v>0</v>
          </cell>
          <cell r="K799">
            <v>0</v>
          </cell>
          <cell r="L799">
            <v>0</v>
          </cell>
          <cell r="M799">
            <v>0</v>
          </cell>
          <cell r="O799" t="str">
            <v>Benthic detritivore</v>
          </cell>
          <cell r="P799" t="str">
            <v>BD</v>
          </cell>
        </row>
        <row r="800">
          <cell r="C800" t="str">
            <v>Laevidentalium leptosceles</v>
          </cell>
          <cell r="D800" t="str">
            <v>Mollusca</v>
          </cell>
          <cell r="E800" t="str">
            <v>Scaphopoda</v>
          </cell>
          <cell r="F800" t="str">
            <v>Laevidentaliidae</v>
          </cell>
          <cell r="J800">
            <v>0</v>
          </cell>
          <cell r="K800">
            <v>0</v>
          </cell>
          <cell r="L800">
            <v>0</v>
          </cell>
          <cell r="M800">
            <v>0</v>
          </cell>
          <cell r="O800" t="str">
            <v>Benthic detritivore</v>
          </cell>
          <cell r="P800" t="str">
            <v>BD</v>
          </cell>
        </row>
        <row r="801">
          <cell r="C801" t="str">
            <v>Rhomboxiphus tricarinatus</v>
          </cell>
          <cell r="D801" t="str">
            <v>Mollusca</v>
          </cell>
          <cell r="E801" t="str">
            <v>Scaphopoda</v>
          </cell>
          <cell r="F801" t="str">
            <v>Entalinidae</v>
          </cell>
          <cell r="J801">
            <v>0</v>
          </cell>
          <cell r="K801">
            <v>0</v>
          </cell>
          <cell r="L801">
            <v>0</v>
          </cell>
          <cell r="M801">
            <v>0</v>
          </cell>
          <cell r="O801" t="str">
            <v>Benthic detritivore</v>
          </cell>
          <cell r="P801" t="str">
            <v>BD</v>
          </cell>
        </row>
        <row r="802">
          <cell r="C802" t="str">
            <v>Gadilidae - undifferentiated</v>
          </cell>
          <cell r="D802" t="str">
            <v>Mollusca</v>
          </cell>
          <cell r="E802" t="str">
            <v>Scaphopoda</v>
          </cell>
          <cell r="F802" t="str">
            <v>Gadilidae</v>
          </cell>
          <cell r="J802">
            <v>0</v>
          </cell>
          <cell r="K802">
            <v>0</v>
          </cell>
          <cell r="L802">
            <v>0</v>
          </cell>
          <cell r="M802">
            <v>0</v>
          </cell>
          <cell r="O802" t="str">
            <v>Benthic detritivore</v>
          </cell>
          <cell r="P802" t="str">
            <v>BD</v>
          </cell>
        </row>
        <row r="803">
          <cell r="C803" t="str">
            <v>Gadila andersoni</v>
          </cell>
          <cell r="D803" t="str">
            <v>Mollusca</v>
          </cell>
          <cell r="E803" t="str">
            <v>Scaphopoda</v>
          </cell>
          <cell r="F803" t="str">
            <v>Gadilidae</v>
          </cell>
          <cell r="J803">
            <v>0</v>
          </cell>
          <cell r="K803">
            <v>0</v>
          </cell>
          <cell r="L803">
            <v>0</v>
          </cell>
          <cell r="M803">
            <v>0</v>
          </cell>
          <cell r="O803" t="str">
            <v>Benthic detritivore</v>
          </cell>
          <cell r="P803" t="str">
            <v>BD</v>
          </cell>
        </row>
        <row r="804">
          <cell r="C804" t="str">
            <v>Class Cephalopoda - undifferentiated</v>
          </cell>
          <cell r="D804" t="str">
            <v>Mollusca</v>
          </cell>
          <cell r="E804" t="str">
            <v>Cephalopoda</v>
          </cell>
          <cell r="F804" t="str">
            <v xml:space="preserve">  --  </v>
          </cell>
          <cell r="J804">
            <v>0</v>
          </cell>
          <cell r="K804">
            <v>0</v>
          </cell>
          <cell r="L804">
            <v>0</v>
          </cell>
          <cell r="M804">
            <v>0</v>
          </cell>
          <cell r="O804" t="str">
            <v>Macrozoobenthos</v>
          </cell>
          <cell r="P804" t="str">
            <v>BMS</v>
          </cell>
        </row>
        <row r="805">
          <cell r="C805" t="str">
            <v>Nautilus sp.</v>
          </cell>
          <cell r="D805" t="str">
            <v>Mollusca</v>
          </cell>
          <cell r="E805" t="str">
            <v>Cephalopoda/Nautiloidea</v>
          </cell>
          <cell r="F805" t="str">
            <v>//Nautilidae</v>
          </cell>
          <cell r="G805" t="str">
            <v>MolluscaCephalopoda/Nautiloidea//Nautilidae</v>
          </cell>
          <cell r="H805" t="str">
            <v xml:space="preserve">pelagic invertebrate </v>
          </cell>
          <cell r="I805" t="str">
            <v>squid</v>
          </cell>
          <cell r="J805" t="str">
            <v>squid</v>
          </cell>
          <cell r="K805" t="str">
            <v>squid</v>
          </cell>
          <cell r="L805" t="str">
            <v>squid</v>
          </cell>
          <cell r="M805" t="str">
            <v>squid</v>
          </cell>
          <cell r="N805" t="str">
            <v>Cephalopods (squid)</v>
          </cell>
          <cell r="O805" t="str">
            <v>Squid &amp; cuttlefish shelf</v>
          </cell>
          <cell r="P805" t="str">
            <v>BMS</v>
          </cell>
        </row>
        <row r="806">
          <cell r="C806" t="str">
            <v xml:space="preserve">Teuthoidea </v>
          </cell>
          <cell r="D806" t="str">
            <v>Mollusca</v>
          </cell>
          <cell r="E806" t="str">
            <v>Cephalopoda/Coloidea</v>
          </cell>
          <cell r="F806" t="str">
            <v>Sepioida</v>
          </cell>
          <cell r="G806" t="str">
            <v>MolluscaCephalopoda/ColoideaSepioida</v>
          </cell>
          <cell r="I806" t="str">
            <v>squid</v>
          </cell>
          <cell r="K806" t="str">
            <v>squid</v>
          </cell>
          <cell r="L806" t="str">
            <v>squid</v>
          </cell>
          <cell r="M806" t="str">
            <v>squid</v>
          </cell>
          <cell r="N806" t="str">
            <v>Cephalopods (squid)</v>
          </cell>
          <cell r="O806" t="str">
            <v>Squid &amp; cuttlefish shelf</v>
          </cell>
          <cell r="P806" t="str">
            <v>BMS</v>
          </cell>
        </row>
        <row r="807">
          <cell r="C807" t="str">
            <v>Nautilus pompilius</v>
          </cell>
          <cell r="D807" t="str">
            <v>Mollusca</v>
          </cell>
          <cell r="E807" t="str">
            <v>Cephalopoda/Nautiloidea</v>
          </cell>
          <cell r="F807" t="str">
            <v>//Nautilidae</v>
          </cell>
          <cell r="G807" t="str">
            <v>MolluscaCephalopoda/Nautiloidea//Nautilidae</v>
          </cell>
          <cell r="H807" t="str">
            <v xml:space="preserve">pelagic invertebrate </v>
          </cell>
          <cell r="I807" t="str">
            <v>squid</v>
          </cell>
          <cell r="J807" t="str">
            <v>squid</v>
          </cell>
          <cell r="K807" t="str">
            <v>squid</v>
          </cell>
          <cell r="L807" t="str">
            <v>squid</v>
          </cell>
          <cell r="M807" t="str">
            <v>squid</v>
          </cell>
          <cell r="N807" t="str">
            <v>Cephalopods (squid)</v>
          </cell>
          <cell r="O807" t="str">
            <v>Squid &amp; cuttlefish shelf</v>
          </cell>
          <cell r="P807" t="str">
            <v>BMS</v>
          </cell>
        </row>
        <row r="808">
          <cell r="C808" t="str">
            <v>Nautilus stenomphalus</v>
          </cell>
          <cell r="D808" t="str">
            <v>Mollusca</v>
          </cell>
          <cell r="E808" t="str">
            <v>Cephalopoda/Nautiloidea</v>
          </cell>
          <cell r="F808" t="str">
            <v>//Nautilidae</v>
          </cell>
          <cell r="G808" t="str">
            <v>MolluscaCephalopoda/Nautiloidea//Nautilidae</v>
          </cell>
          <cell r="H808" t="str">
            <v xml:space="preserve">pelagic invertebrate </v>
          </cell>
          <cell r="I808" t="str">
            <v>squid</v>
          </cell>
          <cell r="J808" t="str">
            <v>squid</v>
          </cell>
          <cell r="K808" t="str">
            <v>squid</v>
          </cell>
          <cell r="L808" t="str">
            <v>squid</v>
          </cell>
          <cell r="M808" t="str">
            <v>squid</v>
          </cell>
          <cell r="N808" t="str">
            <v>Cephalopods (squid)</v>
          </cell>
          <cell r="O808" t="str">
            <v>Squid &amp; cuttlefish shelf</v>
          </cell>
          <cell r="P808" t="str">
            <v>BMS</v>
          </cell>
        </row>
        <row r="809">
          <cell r="C809" t="str">
            <v>octopus</v>
          </cell>
          <cell r="D809" t="str">
            <v>Mollusca</v>
          </cell>
          <cell r="E809" t="str">
            <v>Cephalopoda/Coloidea</v>
          </cell>
          <cell r="F809" t="str">
            <v>Octopoda</v>
          </cell>
          <cell r="G809" t="str">
            <v>MolluscaCephalopoda/ColoideaOctopoda</v>
          </cell>
          <cell r="I809" t="str">
            <v>megabenthos</v>
          </cell>
          <cell r="K809" t="str">
            <v>megabenthos</v>
          </cell>
          <cell r="L809" t="str">
            <v>megabenthos</v>
          </cell>
          <cell r="M809" t="str">
            <v>megabenthos</v>
          </cell>
          <cell r="N809" t="str">
            <v>megabenthos (octopus)</v>
          </cell>
          <cell r="O809" t="str">
            <v>Octopus</v>
          </cell>
          <cell r="P809" t="str">
            <v>BMS</v>
          </cell>
        </row>
        <row r="810">
          <cell r="C810" t="str">
            <v>octopus</v>
          </cell>
          <cell r="D810" t="str">
            <v>Mollusca</v>
          </cell>
          <cell r="E810" t="str">
            <v>Cephalopoda/Coloidea</v>
          </cell>
          <cell r="F810" t="str">
            <v>Octopoda</v>
          </cell>
          <cell r="G810" t="str">
            <v>MolluscaCephalopoda/ColoideaOctopoda</v>
          </cell>
          <cell r="I810" t="str">
            <v>megabenthos</v>
          </cell>
          <cell r="K810" t="str">
            <v>megabenthos</v>
          </cell>
          <cell r="L810" t="str">
            <v>megabenthos</v>
          </cell>
          <cell r="M810" t="str">
            <v>megabenthos</v>
          </cell>
          <cell r="N810" t="str">
            <v>megabenthos (octopus)</v>
          </cell>
          <cell r="O810" t="str">
            <v>Octopus</v>
          </cell>
          <cell r="P810" t="str">
            <v>BMS</v>
          </cell>
        </row>
        <row r="811">
          <cell r="C811" t="str">
            <v>Spirula spirula</v>
          </cell>
          <cell r="D811">
            <v>0</v>
          </cell>
          <cell r="E811">
            <v>0</v>
          </cell>
          <cell r="F811">
            <v>0</v>
          </cell>
          <cell r="I811">
            <v>0</v>
          </cell>
          <cell r="J811">
            <v>0</v>
          </cell>
          <cell r="K811">
            <v>0</v>
          </cell>
          <cell r="L811">
            <v>0</v>
          </cell>
          <cell r="M811">
            <v>0</v>
          </cell>
          <cell r="O811" t="str">
            <v>Macrozoobenthos</v>
          </cell>
          <cell r="P811" t="str">
            <v>BMS</v>
          </cell>
        </row>
        <row r="812">
          <cell r="C812" t="str">
            <v>Sepiidae - undifferentiated</v>
          </cell>
          <cell r="D812" t="str">
            <v>Mollusca</v>
          </cell>
          <cell r="E812" t="str">
            <v>Cephalopoda</v>
          </cell>
          <cell r="F812" t="str">
            <v>Sepiidae</v>
          </cell>
          <cell r="J812">
            <v>0</v>
          </cell>
          <cell r="K812">
            <v>0</v>
          </cell>
          <cell r="L812">
            <v>0</v>
          </cell>
          <cell r="M812">
            <v>0</v>
          </cell>
          <cell r="O812" t="str">
            <v>Squid &amp; cuttlefish shelf</v>
          </cell>
          <cell r="P812" t="str">
            <v>BMS</v>
          </cell>
        </row>
        <row r="813">
          <cell r="C813" t="str">
            <v>Sepioidea</v>
          </cell>
          <cell r="D813" t="str">
            <v>Mollusca</v>
          </cell>
          <cell r="E813" t="str">
            <v>Cephalopoda/Coloidea</v>
          </cell>
          <cell r="F813" t="str">
            <v>Sepiidae</v>
          </cell>
          <cell r="G813" t="str">
            <v>MolluscaCephalopoda/ColoideaSepiidae</v>
          </cell>
          <cell r="H813" t="str">
            <v>benthic invertebrate</v>
          </cell>
          <cell r="I813" t="str">
            <v>megabenthos</v>
          </cell>
          <cell r="J813" t="str">
            <v>megabenthos</v>
          </cell>
          <cell r="K813" t="str">
            <v>megabenthos</v>
          </cell>
          <cell r="L813" t="str">
            <v>megabenthos</v>
          </cell>
          <cell r="M813" t="str">
            <v>megabenthos</v>
          </cell>
          <cell r="N813" t="str">
            <v>Cephalopods (cuttlefish)</v>
          </cell>
          <cell r="O813" t="str">
            <v>Squid &amp; cuttlefish shelf</v>
          </cell>
          <cell r="P813" t="str">
            <v>BMS</v>
          </cell>
        </row>
        <row r="814">
          <cell r="C814" t="str">
            <v>Sepia apama</v>
          </cell>
          <cell r="D814" t="str">
            <v>Mollusca</v>
          </cell>
          <cell r="E814" t="str">
            <v>Cephalopoda/Coloidea</v>
          </cell>
          <cell r="F814" t="str">
            <v>Sepiidae</v>
          </cell>
          <cell r="I814">
            <v>0</v>
          </cell>
          <cell r="J814">
            <v>0</v>
          </cell>
          <cell r="K814" t="str">
            <v>megabenthos</v>
          </cell>
          <cell r="L814" t="str">
            <v>megabenthos</v>
          </cell>
          <cell r="M814" t="str">
            <v>megabenthos</v>
          </cell>
          <cell r="N814" t="str">
            <v>Cephalopods (cuttlefish)</v>
          </cell>
          <cell r="O814" t="str">
            <v>Squid &amp; cuttlefish shelf</v>
          </cell>
          <cell r="P814" t="str">
            <v>BMS</v>
          </cell>
        </row>
        <row r="815">
          <cell r="C815" t="str">
            <v>Sepia cultrata</v>
          </cell>
          <cell r="N815" t="str">
            <v>Cephalopods (cuttlefish)</v>
          </cell>
          <cell r="O815" t="str">
            <v>Squid &amp; cuttlefish shelf</v>
          </cell>
          <cell r="P815" t="str">
            <v>BMS</v>
          </cell>
        </row>
        <row r="816">
          <cell r="C816" t="str">
            <v>Sepia novaehollandiae</v>
          </cell>
          <cell r="D816" t="str">
            <v>Mollusca</v>
          </cell>
          <cell r="E816" t="str">
            <v>Cephalopoda/Coloidea</v>
          </cell>
          <cell r="F816" t="str">
            <v>Sepiidae</v>
          </cell>
          <cell r="I816">
            <v>0</v>
          </cell>
          <cell r="J816">
            <v>0</v>
          </cell>
          <cell r="K816" t="str">
            <v>megabenthos</v>
          </cell>
          <cell r="L816" t="str">
            <v>megabenthos</v>
          </cell>
          <cell r="M816" t="str">
            <v>megabenthos</v>
          </cell>
          <cell r="N816" t="str">
            <v>Cephalopods (cuttlefish)</v>
          </cell>
          <cell r="O816" t="str">
            <v>Squid &amp; cuttlefish shelf</v>
          </cell>
          <cell r="P816" t="str">
            <v>BMS</v>
          </cell>
        </row>
        <row r="817">
          <cell r="C817" t="str">
            <v>Sepia cottoni</v>
          </cell>
          <cell r="D817" t="str">
            <v>Mollusca</v>
          </cell>
          <cell r="E817" t="str">
            <v>Cephalopoda</v>
          </cell>
          <cell r="F817" t="str">
            <v>Sepiidae</v>
          </cell>
          <cell r="J817">
            <v>0</v>
          </cell>
          <cell r="K817">
            <v>0</v>
          </cell>
          <cell r="L817">
            <v>0</v>
          </cell>
          <cell r="M817">
            <v>0</v>
          </cell>
          <cell r="N817" t="str">
            <v>Cephalopods (cuttlefish)</v>
          </cell>
          <cell r="O817" t="str">
            <v>Squid &amp; cuttlefish shelf</v>
          </cell>
          <cell r="P817" t="str">
            <v>BMS</v>
          </cell>
        </row>
        <row r="818">
          <cell r="C818" t="str">
            <v>Sepia hedleyi</v>
          </cell>
          <cell r="N818" t="str">
            <v>Cephalopods (cuttlefish)</v>
          </cell>
          <cell r="O818" t="str">
            <v>Squid &amp; cuttlefish shelf</v>
          </cell>
          <cell r="P818" t="str">
            <v>BMS</v>
          </cell>
        </row>
        <row r="819">
          <cell r="C819" t="str">
            <v>Sepia spp cuttlefish</v>
          </cell>
          <cell r="D819" t="str">
            <v>Mollusca</v>
          </cell>
          <cell r="E819" t="str">
            <v>Cephalopoda/Coloidea</v>
          </cell>
          <cell r="F819" t="str">
            <v>Sepiidae</v>
          </cell>
          <cell r="G819" t="str">
            <v>MolluscaCephalopoda/ColoideaSepiidae</v>
          </cell>
          <cell r="I819" t="str">
            <v>megabenthos</v>
          </cell>
          <cell r="K819" t="str">
            <v>megabenthos</v>
          </cell>
          <cell r="L819" t="str">
            <v>megabenthos</v>
          </cell>
          <cell r="M819" t="str">
            <v>megabenthos</v>
          </cell>
          <cell r="N819" t="str">
            <v>Cephalopods (cuttlefish)</v>
          </cell>
          <cell r="O819" t="str">
            <v>Squid &amp; cuttlefish shelf</v>
          </cell>
          <cell r="P819" t="str">
            <v>BMS</v>
          </cell>
        </row>
        <row r="820">
          <cell r="C820" t="str">
            <v>Sepiella spp.</v>
          </cell>
          <cell r="D820">
            <v>0</v>
          </cell>
          <cell r="E820">
            <v>0</v>
          </cell>
          <cell r="F820">
            <v>0</v>
          </cell>
          <cell r="K820">
            <v>0</v>
          </cell>
          <cell r="L820">
            <v>0</v>
          </cell>
          <cell r="M820">
            <v>0</v>
          </cell>
          <cell r="N820" t="str">
            <v>Cephalopods (cuttlefish)</v>
          </cell>
          <cell r="O820" t="str">
            <v>Squid &amp; cuttlefish shelf</v>
          </cell>
          <cell r="P820" t="str">
            <v>BMS</v>
          </cell>
        </row>
        <row r="821">
          <cell r="C821" t="str">
            <v>Sepioloidea lineolata</v>
          </cell>
          <cell r="D821" t="str">
            <v>Mollusca</v>
          </cell>
          <cell r="E821" t="str">
            <v>Cephalopoda/Coloidea</v>
          </cell>
          <cell r="F821" t="str">
            <v>Sepioida</v>
          </cell>
          <cell r="G821" t="str">
            <v>MolluscaCephalopoda/ColoideaSepioida</v>
          </cell>
          <cell r="H821" t="str">
            <v>benthic invertebrate</v>
          </cell>
          <cell r="I821" t="str">
            <v>megabenthos</v>
          </cell>
          <cell r="J821" t="str">
            <v>megabenthos</v>
          </cell>
          <cell r="K821" t="str">
            <v>megabenthos</v>
          </cell>
          <cell r="L821" t="str">
            <v>megabenthos</v>
          </cell>
          <cell r="M821" t="str">
            <v>megabenthos</v>
          </cell>
          <cell r="N821" t="str">
            <v>Cephalopods (cuttlefish)</v>
          </cell>
          <cell r="O821" t="str">
            <v>Macrozoobenthos</v>
          </cell>
          <cell r="P821" t="str">
            <v>BMS</v>
          </cell>
        </row>
        <row r="822">
          <cell r="C822" t="str">
            <v>Euprymna sp.</v>
          </cell>
          <cell r="D822" t="str">
            <v>Mollusca</v>
          </cell>
          <cell r="E822" t="str">
            <v>Cephalopoda/Coloidea</v>
          </cell>
          <cell r="F822" t="str">
            <v>Sepiolidae</v>
          </cell>
          <cell r="G822" t="str">
            <v>MolluscaCephalopoda/ColoideaSepiolidae</v>
          </cell>
          <cell r="H822" t="str">
            <v>megabenthic</v>
          </cell>
          <cell r="I822" t="str">
            <v>megabenthos</v>
          </cell>
          <cell r="J822" t="str">
            <v>megabenthos</v>
          </cell>
          <cell r="K822" t="str">
            <v>megabenthos</v>
          </cell>
          <cell r="L822" t="str">
            <v>megabenthos</v>
          </cell>
          <cell r="M822" t="str">
            <v>megabenthos</v>
          </cell>
          <cell r="N822" t="str">
            <v>Cephalopods (cuttlefish)</v>
          </cell>
          <cell r="O822" t="str">
            <v>Macrozoobenthos</v>
          </cell>
          <cell r="P822" t="str">
            <v>BMS</v>
          </cell>
        </row>
        <row r="823">
          <cell r="C823" t="str">
            <v>Heteroteuthis serventyi</v>
          </cell>
          <cell r="D823" t="str">
            <v>Mollusca</v>
          </cell>
          <cell r="E823" t="str">
            <v>Cephalopoda</v>
          </cell>
          <cell r="F823" t="str">
            <v>Sepiolidae</v>
          </cell>
          <cell r="J823">
            <v>0</v>
          </cell>
          <cell r="K823">
            <v>0</v>
          </cell>
          <cell r="L823">
            <v>0</v>
          </cell>
          <cell r="M823">
            <v>0</v>
          </cell>
          <cell r="N823" t="str">
            <v>Cephalopods (cuttlefish)</v>
          </cell>
          <cell r="O823" t="str">
            <v>Macrozoobenthos</v>
          </cell>
          <cell r="P823" t="str">
            <v>BMS</v>
          </cell>
        </row>
        <row r="824">
          <cell r="C824" t="str">
            <v>Austrorossia australis</v>
          </cell>
          <cell r="D824">
            <v>0</v>
          </cell>
          <cell r="E824">
            <v>0</v>
          </cell>
          <cell r="F824" t="str">
            <v>Sepiolidae</v>
          </cell>
          <cell r="K824">
            <v>0</v>
          </cell>
          <cell r="L824">
            <v>0</v>
          </cell>
          <cell r="M824">
            <v>0</v>
          </cell>
          <cell r="N824" t="str">
            <v>Cephalopods (cuttlefish)</v>
          </cell>
          <cell r="O824" t="str">
            <v>Macrozoobenthos</v>
          </cell>
          <cell r="P824" t="str">
            <v>BMS</v>
          </cell>
        </row>
        <row r="825">
          <cell r="C825" t="str">
            <v>Sepiolidae sp. 1</v>
          </cell>
          <cell r="D825">
            <v>0</v>
          </cell>
          <cell r="E825">
            <v>0</v>
          </cell>
          <cell r="F825" t="str">
            <v>Sepiolidae</v>
          </cell>
          <cell r="N825" t="str">
            <v>Cephalopods (cuttlefish)</v>
          </cell>
          <cell r="O825" t="str">
            <v>Macrozoobenthos</v>
          </cell>
          <cell r="P825" t="str">
            <v>BMS</v>
          </cell>
        </row>
        <row r="826">
          <cell r="C826" t="str">
            <v>Iridoteuthis sp. 1</v>
          </cell>
          <cell r="D826">
            <v>0</v>
          </cell>
          <cell r="E826">
            <v>0</v>
          </cell>
          <cell r="F826" t="str">
            <v>Sepiolidae</v>
          </cell>
          <cell r="I826">
            <v>0</v>
          </cell>
          <cell r="J826">
            <v>0</v>
          </cell>
          <cell r="K826">
            <v>0</v>
          </cell>
          <cell r="L826">
            <v>0</v>
          </cell>
          <cell r="M826">
            <v>0</v>
          </cell>
          <cell r="N826" t="str">
            <v>Cephalopods (cuttlefish)</v>
          </cell>
          <cell r="O826" t="str">
            <v>Macrozoobenthos</v>
          </cell>
          <cell r="P826" t="str">
            <v>BMS</v>
          </cell>
        </row>
        <row r="827">
          <cell r="C827" t="str">
            <v>Heteroteuthis sp. 1</v>
          </cell>
          <cell r="D827">
            <v>0</v>
          </cell>
          <cell r="E827">
            <v>0</v>
          </cell>
          <cell r="F827" t="str">
            <v>Sepiolidae</v>
          </cell>
          <cell r="I827">
            <v>0</v>
          </cell>
          <cell r="J827">
            <v>0</v>
          </cell>
          <cell r="K827">
            <v>0</v>
          </cell>
          <cell r="L827">
            <v>0</v>
          </cell>
          <cell r="M827">
            <v>0</v>
          </cell>
          <cell r="N827" t="str">
            <v>Cephalopods (cuttlefish)</v>
          </cell>
          <cell r="O827" t="str">
            <v>Macrozoobenthos</v>
          </cell>
          <cell r="P827" t="str">
            <v>BMS</v>
          </cell>
        </row>
        <row r="828">
          <cell r="C828" t="str">
            <v>Sepiolina sp. 1</v>
          </cell>
          <cell r="D828" t="str">
            <v>Mollusca</v>
          </cell>
          <cell r="E828" t="str">
            <v>Cephalopoda</v>
          </cell>
          <cell r="F828" t="str">
            <v>Sepiolidae</v>
          </cell>
          <cell r="J828">
            <v>0</v>
          </cell>
          <cell r="K828">
            <v>0</v>
          </cell>
          <cell r="L828">
            <v>0</v>
          </cell>
          <cell r="M828">
            <v>0</v>
          </cell>
          <cell r="N828" t="str">
            <v>Cephalopods (cuttlefish)</v>
          </cell>
          <cell r="O828" t="str">
            <v>Macrozoobenthos</v>
          </cell>
          <cell r="P828" t="str">
            <v>BMS</v>
          </cell>
        </row>
        <row r="829">
          <cell r="C829" t="str">
            <v>Heteroteuthis spp.</v>
          </cell>
          <cell r="D829">
            <v>0</v>
          </cell>
          <cell r="E829">
            <v>0</v>
          </cell>
          <cell r="F829">
            <v>0</v>
          </cell>
          <cell r="N829" t="str">
            <v>Cephalopods (squid)</v>
          </cell>
          <cell r="O829" t="str">
            <v>Macrozoobenthos</v>
          </cell>
          <cell r="P829" t="str">
            <v>BMS</v>
          </cell>
        </row>
        <row r="830">
          <cell r="C830" t="str">
            <v>Iridoteuthis spp.</v>
          </cell>
          <cell r="D830">
            <v>0</v>
          </cell>
          <cell r="E830">
            <v>0</v>
          </cell>
          <cell r="F830">
            <v>0</v>
          </cell>
          <cell r="G830">
            <v>0</v>
          </cell>
          <cell r="H830">
            <v>0</v>
          </cell>
          <cell r="I830">
            <v>0</v>
          </cell>
          <cell r="J830">
            <v>0</v>
          </cell>
          <cell r="K830">
            <v>0</v>
          </cell>
          <cell r="L830">
            <v>0</v>
          </cell>
          <cell r="M830">
            <v>0</v>
          </cell>
          <cell r="N830" t="str">
            <v>Cephalopods (squid)</v>
          </cell>
          <cell r="O830" t="str">
            <v>Macrozoobenthos</v>
          </cell>
          <cell r="P830" t="str">
            <v>BMS</v>
          </cell>
        </row>
        <row r="831">
          <cell r="C831" t="str">
            <v>Sepiidae -undifferentiated</v>
          </cell>
          <cell r="D831" t="str">
            <v>Mollusca</v>
          </cell>
          <cell r="E831" t="str">
            <v>Cephalopoda/Coloidea</v>
          </cell>
          <cell r="F831" t="str">
            <v>Sepioida</v>
          </cell>
          <cell r="G831" t="str">
            <v>MolluscaCephalopoda/ColoideaSepioida</v>
          </cell>
          <cell r="H831">
            <v>0</v>
          </cell>
          <cell r="I831" t="str">
            <v>megabenthos</v>
          </cell>
          <cell r="J831">
            <v>0</v>
          </cell>
          <cell r="K831" t="str">
            <v>megabenthos</v>
          </cell>
          <cell r="L831" t="str">
            <v>megabenthos</v>
          </cell>
          <cell r="M831" t="str">
            <v>megabenthos</v>
          </cell>
          <cell r="N831" t="str">
            <v>Cephalopods (cuttlefish)</v>
          </cell>
          <cell r="O831" t="str">
            <v>Squid &amp; cuttlefish shelf</v>
          </cell>
          <cell r="P831" t="str">
            <v>BMS</v>
          </cell>
        </row>
        <row r="832">
          <cell r="C832" t="str">
            <v>Sepia cf. apama</v>
          </cell>
          <cell r="D832" t="str">
            <v>Mollusca</v>
          </cell>
          <cell r="E832" t="str">
            <v>Cephalopoda/Coloidea</v>
          </cell>
          <cell r="F832" t="str">
            <v>Sepioida</v>
          </cell>
          <cell r="G832" t="str">
            <v>MolluscaCephalopoda/ColoideaSepioida</v>
          </cell>
          <cell r="H832" t="str">
            <v>benthic invertebrate</v>
          </cell>
          <cell r="I832" t="str">
            <v>megabenthos</v>
          </cell>
          <cell r="J832" t="str">
            <v>megabenthos</v>
          </cell>
          <cell r="K832" t="str">
            <v>megabenthos</v>
          </cell>
          <cell r="L832" t="str">
            <v>megabenthos</v>
          </cell>
          <cell r="M832" t="str">
            <v>megabenthos</v>
          </cell>
          <cell r="N832" t="str">
            <v>Cephalopods (cuttlefish)</v>
          </cell>
          <cell r="O832" t="str">
            <v>Squid &amp; cuttlefish shelf</v>
          </cell>
          <cell r="P832" t="str">
            <v>BMS</v>
          </cell>
        </row>
        <row r="833">
          <cell r="C833" t="str">
            <v>Sepia sp.</v>
          </cell>
          <cell r="D833" t="str">
            <v>Mollusca</v>
          </cell>
          <cell r="E833" t="str">
            <v>Cephalopoda/Coloidea</v>
          </cell>
          <cell r="F833" t="str">
            <v>Sepioida</v>
          </cell>
          <cell r="G833" t="str">
            <v>MolluscaCephalopoda/ColoideaSepioida</v>
          </cell>
          <cell r="H833" t="str">
            <v>benthic invertebrate</v>
          </cell>
          <cell r="I833" t="str">
            <v>megabenthos</v>
          </cell>
          <cell r="J833" t="str">
            <v>megabenthos</v>
          </cell>
          <cell r="K833" t="str">
            <v>megabenthos</v>
          </cell>
          <cell r="L833" t="str">
            <v>megabenthos</v>
          </cell>
          <cell r="M833" t="str">
            <v>megabenthos</v>
          </cell>
          <cell r="N833" t="str">
            <v>Cephalopods (cuttlefish)</v>
          </cell>
          <cell r="O833" t="str">
            <v>Squid &amp; cuttlefish shelf</v>
          </cell>
          <cell r="P833" t="str">
            <v>BMS</v>
          </cell>
        </row>
        <row r="834">
          <cell r="C834" t="str">
            <v>Order Teuthoidea - undifferentiated</v>
          </cell>
          <cell r="D834" t="str">
            <v>Mollusca</v>
          </cell>
          <cell r="E834" t="str">
            <v>Cephalopoda</v>
          </cell>
          <cell r="F834" t="str">
            <v xml:space="preserve">  --  </v>
          </cell>
          <cell r="J834">
            <v>0</v>
          </cell>
          <cell r="K834">
            <v>0</v>
          </cell>
          <cell r="L834">
            <v>0</v>
          </cell>
          <cell r="M834">
            <v>0</v>
          </cell>
          <cell r="N834" t="str">
            <v>Cephalopods (squid)</v>
          </cell>
          <cell r="O834" t="str">
            <v>Squid</v>
          </cell>
          <cell r="P834" t="str">
            <v>CEP</v>
          </cell>
        </row>
        <row r="835">
          <cell r="C835" t="str">
            <v>Teuthoidea</v>
          </cell>
          <cell r="D835" t="str">
            <v>Mollusca</v>
          </cell>
          <cell r="E835" t="str">
            <v>Cephalopoda/Coloidea</v>
          </cell>
          <cell r="F835" t="str">
            <v>Teuthoidea//Histioteuthoidae</v>
          </cell>
          <cell r="G835" t="str">
            <v>MolluscaCephalopoda/ColoideaTeuthoidea//Histioteuthoidae</v>
          </cell>
          <cell r="H835" t="str">
            <v xml:space="preserve">pelagic invertebrate </v>
          </cell>
          <cell r="I835" t="str">
            <v>squid</v>
          </cell>
          <cell r="J835" t="str">
            <v>squid</v>
          </cell>
          <cell r="K835" t="str">
            <v>squid</v>
          </cell>
          <cell r="L835" t="str">
            <v>squid</v>
          </cell>
          <cell r="M835" t="str">
            <v>squid</v>
          </cell>
          <cell r="N835" t="str">
            <v>Cephalopods (squid)</v>
          </cell>
          <cell r="O835" t="str">
            <v>Squid</v>
          </cell>
          <cell r="P835" t="str">
            <v>CEP</v>
          </cell>
        </row>
        <row r="836">
          <cell r="C836" t="str">
            <v>Iridoteuthis sp.</v>
          </cell>
          <cell r="D836" t="str">
            <v>Mollusca</v>
          </cell>
          <cell r="E836" t="str">
            <v>Cephalopoda/Coloidea</v>
          </cell>
          <cell r="F836" t="str">
            <v>Teuthoidea//</v>
          </cell>
          <cell r="G836" t="str">
            <v>MolluscaCephalopoda/ColoideaTeuthoidea//</v>
          </cell>
          <cell r="H836" t="str">
            <v xml:space="preserve">pelagic invertebrate </v>
          </cell>
          <cell r="I836" t="str">
            <v>squid</v>
          </cell>
          <cell r="J836" t="str">
            <v>squid</v>
          </cell>
          <cell r="K836" t="str">
            <v>squid</v>
          </cell>
          <cell r="L836" t="str">
            <v>squid</v>
          </cell>
          <cell r="M836" t="str">
            <v>squid</v>
          </cell>
          <cell r="N836" t="str">
            <v>Cephalopods (squid)</v>
          </cell>
          <cell r="O836" t="str">
            <v>Squid</v>
          </cell>
          <cell r="P836" t="str">
            <v>CEP</v>
          </cell>
        </row>
        <row r="837">
          <cell r="C837" t="str">
            <v>Teuthoidea remains</v>
          </cell>
          <cell r="D837" t="str">
            <v>Mollusca</v>
          </cell>
          <cell r="E837" t="str">
            <v>Cephalopoda/Coloidea</v>
          </cell>
          <cell r="F837" t="str">
            <v>Teuthoidea//Histioteuthoidae</v>
          </cell>
          <cell r="G837" t="str">
            <v>MolluscaCephalopoda/ColoideaTeuthoidea//Histioteuthoidae</v>
          </cell>
          <cell r="H837" t="str">
            <v xml:space="preserve">pelagic invertebrate </v>
          </cell>
          <cell r="I837" t="str">
            <v>squid</v>
          </cell>
          <cell r="J837" t="str">
            <v>squid</v>
          </cell>
          <cell r="K837" t="str">
            <v>squid</v>
          </cell>
          <cell r="L837" t="str">
            <v>squid</v>
          </cell>
          <cell r="M837" t="str">
            <v>squid</v>
          </cell>
          <cell r="N837" t="str">
            <v>Cephalopods (squid)</v>
          </cell>
          <cell r="O837" t="str">
            <v>Squid</v>
          </cell>
          <cell r="P837" t="str">
            <v>CEP</v>
          </cell>
        </row>
        <row r="838">
          <cell r="C838" t="str">
            <v>Teuthoidea sp. 1</v>
          </cell>
          <cell r="D838">
            <v>0</v>
          </cell>
          <cell r="E838">
            <v>0</v>
          </cell>
          <cell r="F838">
            <v>0</v>
          </cell>
          <cell r="N838" t="str">
            <v>Cephalopods (squid)</v>
          </cell>
          <cell r="O838" t="str">
            <v>Squid</v>
          </cell>
          <cell r="P838" t="str">
            <v>CEP</v>
          </cell>
        </row>
        <row r="839">
          <cell r="C839" t="str">
            <v>Loligo sp</v>
          </cell>
          <cell r="D839" t="str">
            <v>Mollusca</v>
          </cell>
          <cell r="E839" t="str">
            <v>Cephalopoda/Coloidea</v>
          </cell>
          <cell r="F839" t="str">
            <v>Loliginidae</v>
          </cell>
          <cell r="G839" t="str">
            <v>MolluscaCephalopoda/ColoideaLoliginidae</v>
          </cell>
          <cell r="K839" t="str">
            <v>squid</v>
          </cell>
          <cell r="L839" t="str">
            <v>squid</v>
          </cell>
          <cell r="M839" t="str">
            <v>squid</v>
          </cell>
          <cell r="N839" t="str">
            <v>Cephalopods (squid)</v>
          </cell>
          <cell r="O839" t="str">
            <v>Squid</v>
          </cell>
          <cell r="P839" t="str">
            <v>CEP</v>
          </cell>
        </row>
        <row r="840">
          <cell r="C840" t="str">
            <v>Loligo sp.</v>
          </cell>
          <cell r="D840" t="str">
            <v>Mollusca</v>
          </cell>
          <cell r="E840" t="str">
            <v>Cephalopoda/Coloidea</v>
          </cell>
          <cell r="F840" t="str">
            <v>Loliginidae</v>
          </cell>
          <cell r="G840" t="str">
            <v>MolluscaCephalopoda/ColoideaLoliginidae</v>
          </cell>
          <cell r="K840" t="str">
            <v>squid</v>
          </cell>
          <cell r="L840" t="str">
            <v>squid</v>
          </cell>
          <cell r="M840" t="str">
            <v>squid</v>
          </cell>
          <cell r="N840" t="str">
            <v>Cephalopods (squid)</v>
          </cell>
          <cell r="O840" t="str">
            <v>Squid</v>
          </cell>
          <cell r="P840" t="str">
            <v>CEP</v>
          </cell>
        </row>
        <row r="841">
          <cell r="C841" t="str">
            <v>Sepioteuthis australis</v>
          </cell>
          <cell r="D841" t="str">
            <v>Mollusca</v>
          </cell>
          <cell r="E841" t="str">
            <v>Cephalopoda/Coloidea</v>
          </cell>
          <cell r="F841" t="str">
            <v>Sepioida</v>
          </cell>
          <cell r="G841" t="str">
            <v>MolluscaCephalopoda/ColoideaSepioida</v>
          </cell>
          <cell r="K841" t="str">
            <v>squid</v>
          </cell>
          <cell r="L841" t="str">
            <v>squid</v>
          </cell>
          <cell r="M841" t="str">
            <v>squid</v>
          </cell>
          <cell r="N841" t="str">
            <v>Cephalopods (squid)</v>
          </cell>
          <cell r="O841" t="str">
            <v>Squid</v>
          </cell>
          <cell r="P841" t="str">
            <v>CEP</v>
          </cell>
        </row>
        <row r="842">
          <cell r="C842" t="str">
            <v>calamari</v>
          </cell>
          <cell r="D842" t="str">
            <v>Mollusca</v>
          </cell>
          <cell r="E842" t="str">
            <v>Cephalopoda/Coloidea</v>
          </cell>
          <cell r="F842" t="str">
            <v>Loliginidae</v>
          </cell>
          <cell r="G842" t="str">
            <v>MolluscaCephalopoda/ColoideaLoliginidae</v>
          </cell>
          <cell r="K842" t="str">
            <v>squid</v>
          </cell>
          <cell r="L842" t="str">
            <v>squid</v>
          </cell>
          <cell r="M842" t="str">
            <v>squid</v>
          </cell>
          <cell r="N842" t="str">
            <v>Cephalopods (squid)</v>
          </cell>
          <cell r="O842" t="str">
            <v>Squid</v>
          </cell>
          <cell r="P842" t="str">
            <v>CEP</v>
          </cell>
        </row>
        <row r="843">
          <cell r="C843" t="str">
            <v>Enoploteuthidae, Pyroteuthidae &amp; Ancistrocheiridae - undifferentiated</v>
          </cell>
          <cell r="D843" t="str">
            <v>Mollusca</v>
          </cell>
          <cell r="E843" t="str">
            <v>Cephalopoda/Coloidea</v>
          </cell>
          <cell r="F843" t="str">
            <v>Enoploteuthidae, Pyroteuthidae &amp; Ancistrocheiridae - undifferentiated</v>
          </cell>
          <cell r="K843">
            <v>0</v>
          </cell>
          <cell r="L843">
            <v>0</v>
          </cell>
          <cell r="M843">
            <v>0</v>
          </cell>
          <cell r="N843" t="str">
            <v>Cephalopods (squid)</v>
          </cell>
          <cell r="O843" t="str">
            <v>Squid</v>
          </cell>
          <cell r="P843" t="str">
            <v>CEP</v>
          </cell>
        </row>
        <row r="844">
          <cell r="C844" t="str">
            <v>Ancistrocheirus lesueuri</v>
          </cell>
          <cell r="D844">
            <v>0</v>
          </cell>
          <cell r="E844">
            <v>0</v>
          </cell>
          <cell r="F844">
            <v>0</v>
          </cell>
          <cell r="K844">
            <v>0</v>
          </cell>
          <cell r="L844">
            <v>0</v>
          </cell>
          <cell r="M844">
            <v>0</v>
          </cell>
          <cell r="N844" t="str">
            <v>Cephalopods (squid)</v>
          </cell>
          <cell r="O844" t="str">
            <v>Squid</v>
          </cell>
          <cell r="P844" t="str">
            <v>CEP</v>
          </cell>
        </row>
        <row r="845">
          <cell r="C845" t="str">
            <v>Abraliopsis gilchristi</v>
          </cell>
          <cell r="N845" t="str">
            <v>Cephalopods (squid)</v>
          </cell>
          <cell r="O845" t="str">
            <v>Squid</v>
          </cell>
          <cell r="P845" t="str">
            <v>CEP</v>
          </cell>
        </row>
        <row r="846">
          <cell r="C846" t="str">
            <v>Pyroteuthis sp. 1</v>
          </cell>
          <cell r="D846">
            <v>0</v>
          </cell>
          <cell r="E846">
            <v>0</v>
          </cell>
          <cell r="F846">
            <v>0</v>
          </cell>
          <cell r="K846">
            <v>0</v>
          </cell>
          <cell r="L846">
            <v>0</v>
          </cell>
          <cell r="M846">
            <v>0</v>
          </cell>
          <cell r="N846" t="str">
            <v>Cephalopods (squid)</v>
          </cell>
          <cell r="O846" t="str">
            <v>Squid</v>
          </cell>
          <cell r="P846" t="str">
            <v>CEP</v>
          </cell>
        </row>
        <row r="847">
          <cell r="C847" t="str">
            <v>Pyroteuthis cf. margaritifera</v>
          </cell>
          <cell r="D847" t="str">
            <v>Mollusca</v>
          </cell>
          <cell r="E847" t="str">
            <v>Cephalopoda</v>
          </cell>
          <cell r="F847" t="str">
            <v>Pyroteuthidae</v>
          </cell>
          <cell r="J847">
            <v>0</v>
          </cell>
          <cell r="K847">
            <v>0</v>
          </cell>
          <cell r="L847">
            <v>0</v>
          </cell>
          <cell r="M847">
            <v>0</v>
          </cell>
          <cell r="N847" t="str">
            <v>Cephalopods (squid)</v>
          </cell>
          <cell r="O847" t="str">
            <v>Squid</v>
          </cell>
          <cell r="P847" t="str">
            <v>CEP</v>
          </cell>
        </row>
        <row r="848">
          <cell r="C848" t="str">
            <v>Abralia spp.</v>
          </cell>
          <cell r="D848">
            <v>0</v>
          </cell>
          <cell r="E848">
            <v>0</v>
          </cell>
          <cell r="F848">
            <v>0</v>
          </cell>
          <cell r="K848">
            <v>0</v>
          </cell>
          <cell r="L848">
            <v>0</v>
          </cell>
          <cell r="M848">
            <v>0</v>
          </cell>
          <cell r="N848" t="str">
            <v>Cephalopods (squid)</v>
          </cell>
          <cell r="O848" t="str">
            <v>Squid</v>
          </cell>
          <cell r="P848" t="str">
            <v>CEP</v>
          </cell>
        </row>
        <row r="849">
          <cell r="C849" t="str">
            <v>Abraliopsis spp.</v>
          </cell>
          <cell r="N849" t="str">
            <v>Cephalopods (squid)</v>
          </cell>
          <cell r="O849" t="str">
            <v>Squid</v>
          </cell>
          <cell r="P849" t="str">
            <v>CEP</v>
          </cell>
        </row>
        <row r="850">
          <cell r="C850" t="str">
            <v>Pyroteuthis sp. 2</v>
          </cell>
          <cell r="N850" t="str">
            <v>Cephalopods (squid)</v>
          </cell>
          <cell r="O850" t="str">
            <v>Squid</v>
          </cell>
          <cell r="P850" t="str">
            <v>CEP</v>
          </cell>
        </row>
        <row r="851">
          <cell r="C851" t="str">
            <v>Octopoteuthidae</v>
          </cell>
          <cell r="D851" t="str">
            <v>Mollusca</v>
          </cell>
          <cell r="E851" t="str">
            <v>Cephalopoda/Coloidea</v>
          </cell>
          <cell r="F851" t="str">
            <v>Loliginidae</v>
          </cell>
          <cell r="G851" t="str">
            <v>MolluscaCephalopoda/ColoideaLoliginidae</v>
          </cell>
          <cell r="K851" t="str">
            <v>squid</v>
          </cell>
          <cell r="L851" t="str">
            <v>squid</v>
          </cell>
          <cell r="M851" t="str">
            <v>squid</v>
          </cell>
          <cell r="N851" t="str">
            <v>Cephalopods (squid)</v>
          </cell>
          <cell r="O851" t="str">
            <v>Squid</v>
          </cell>
          <cell r="P851" t="str">
            <v>CEP</v>
          </cell>
        </row>
        <row r="852">
          <cell r="C852" t="str">
            <v>Histioteuthis miranda</v>
          </cell>
          <cell r="D852">
            <v>0</v>
          </cell>
          <cell r="E852">
            <v>0</v>
          </cell>
          <cell r="F852">
            <v>0</v>
          </cell>
          <cell r="I852">
            <v>0</v>
          </cell>
          <cell r="J852">
            <v>0</v>
          </cell>
          <cell r="K852">
            <v>0</v>
          </cell>
          <cell r="L852">
            <v>0</v>
          </cell>
          <cell r="M852">
            <v>0</v>
          </cell>
          <cell r="N852" t="str">
            <v>Cephalopods (squid)</v>
          </cell>
          <cell r="O852" t="str">
            <v>Squid</v>
          </cell>
          <cell r="P852" t="str">
            <v>CEP</v>
          </cell>
        </row>
        <row r="853">
          <cell r="C853" t="str">
            <v>Histioteuthis macrohista</v>
          </cell>
          <cell r="D853">
            <v>0</v>
          </cell>
          <cell r="E853">
            <v>0</v>
          </cell>
          <cell r="F853">
            <v>0</v>
          </cell>
          <cell r="I853">
            <v>0</v>
          </cell>
          <cell r="J853">
            <v>0</v>
          </cell>
          <cell r="K853">
            <v>0</v>
          </cell>
          <cell r="L853">
            <v>0</v>
          </cell>
          <cell r="M853">
            <v>0</v>
          </cell>
          <cell r="N853" t="str">
            <v>Cephalopods (squid)</v>
          </cell>
          <cell r="O853" t="str">
            <v>Squid</v>
          </cell>
          <cell r="P853" t="str">
            <v>CEP</v>
          </cell>
        </row>
        <row r="854">
          <cell r="C854" t="str">
            <v>Histioteuthis cf. eltaninae</v>
          </cell>
          <cell r="D854">
            <v>0</v>
          </cell>
          <cell r="E854">
            <v>0</v>
          </cell>
          <cell r="F854">
            <v>0</v>
          </cell>
          <cell r="K854">
            <v>0</v>
          </cell>
          <cell r="L854">
            <v>0</v>
          </cell>
          <cell r="M854">
            <v>0</v>
          </cell>
          <cell r="N854" t="str">
            <v>Cephalopods (squid)</v>
          </cell>
          <cell r="O854" t="str">
            <v>Squid</v>
          </cell>
          <cell r="P854" t="str">
            <v>CEP</v>
          </cell>
        </row>
        <row r="855">
          <cell r="C855" t="str">
            <v>Histioteuthis sp.</v>
          </cell>
          <cell r="D855" t="str">
            <v>Mollusca</v>
          </cell>
          <cell r="E855" t="str">
            <v>Cephalopoda/Coloidea</v>
          </cell>
          <cell r="F855" t="str">
            <v>Teuthoidea//Histioteuthidae</v>
          </cell>
          <cell r="G855" t="str">
            <v>MolluscaCephalopoda/ColoideaTeuthoidea//Histioteuthidae</v>
          </cell>
          <cell r="H855" t="str">
            <v xml:space="preserve">pelagic invertebrate </v>
          </cell>
          <cell r="I855" t="str">
            <v>squid</v>
          </cell>
          <cell r="J855" t="str">
            <v>squid</v>
          </cell>
          <cell r="K855" t="str">
            <v>squid</v>
          </cell>
          <cell r="L855" t="str">
            <v>squid</v>
          </cell>
          <cell r="M855" t="str">
            <v>squid</v>
          </cell>
          <cell r="N855" t="str">
            <v>Cephalopods (squid)</v>
          </cell>
          <cell r="O855" t="str">
            <v>Squid</v>
          </cell>
          <cell r="P855" t="str">
            <v>CEP</v>
          </cell>
        </row>
        <row r="856">
          <cell r="C856" t="str">
            <v>Omnastrephidae</v>
          </cell>
          <cell r="D856" t="str">
            <v>Mollusca</v>
          </cell>
          <cell r="E856" t="str">
            <v>Cephalopoda/Coloidea</v>
          </cell>
          <cell r="F856" t="str">
            <v>Teuthoida</v>
          </cell>
          <cell r="G856" t="str">
            <v>MolluscaCephalopoda/ColoideaTeuthoida</v>
          </cell>
          <cell r="H856" t="str">
            <v xml:space="preserve">pelagic invertebrate </v>
          </cell>
          <cell r="I856" t="str">
            <v>squid</v>
          </cell>
          <cell r="J856" t="str">
            <v>squid</v>
          </cell>
          <cell r="K856" t="str">
            <v>squid</v>
          </cell>
          <cell r="L856" t="str">
            <v>squid</v>
          </cell>
          <cell r="M856" t="str">
            <v>squid</v>
          </cell>
          <cell r="N856" t="str">
            <v>Cephalopods (squid)</v>
          </cell>
          <cell r="O856" t="str">
            <v>Squid</v>
          </cell>
          <cell r="P856" t="str">
            <v>CEP</v>
          </cell>
        </row>
        <row r="857">
          <cell r="C857" t="str">
            <v>Eucleoteuthis luminosa</v>
          </cell>
          <cell r="D857" t="str">
            <v>Mollusca</v>
          </cell>
          <cell r="E857" t="str">
            <v>Cephalopoda/Coloidea</v>
          </cell>
          <cell r="F857" t="str">
            <v>Teuthoidea//Histioteuthoidae</v>
          </cell>
          <cell r="G857" t="str">
            <v>MolluscaCephalopoda/ColoideaTeuthoidea//Histioteuthoidae</v>
          </cell>
          <cell r="H857" t="str">
            <v xml:space="preserve">pelagic invertebrate </v>
          </cell>
          <cell r="I857" t="str">
            <v>squid</v>
          </cell>
          <cell r="J857" t="str">
            <v>squid</v>
          </cell>
          <cell r="K857" t="str">
            <v>squid</v>
          </cell>
          <cell r="L857" t="str">
            <v>squid</v>
          </cell>
          <cell r="M857" t="str">
            <v>squid</v>
          </cell>
          <cell r="N857" t="str">
            <v>Cephalopods (squid)</v>
          </cell>
          <cell r="O857" t="str">
            <v>Squid</v>
          </cell>
          <cell r="P857" t="str">
            <v>CEP</v>
          </cell>
        </row>
        <row r="858">
          <cell r="C858" t="str">
            <v>Nototodarus gouldi</v>
          </cell>
          <cell r="D858" t="str">
            <v>Mollusca</v>
          </cell>
          <cell r="E858" t="str">
            <v>Cephalopoda/Coloidea</v>
          </cell>
          <cell r="F858" t="str">
            <v>Sepioida</v>
          </cell>
          <cell r="G858" t="str">
            <v>MolluscaCephalopoda/ColoideaSepioida</v>
          </cell>
          <cell r="H858" t="str">
            <v xml:space="preserve">pelagic invertebrate </v>
          </cell>
          <cell r="I858" t="str">
            <v>squid</v>
          </cell>
          <cell r="K858" t="str">
            <v>squid</v>
          </cell>
          <cell r="L858" t="str">
            <v>squid</v>
          </cell>
          <cell r="M858" t="str">
            <v>squid</v>
          </cell>
          <cell r="N858" t="str">
            <v>Cephalopods (squid)</v>
          </cell>
          <cell r="O858" t="str">
            <v>Squid</v>
          </cell>
          <cell r="P858" t="str">
            <v>CEP</v>
          </cell>
        </row>
        <row r="859">
          <cell r="C859" t="str">
            <v>Ommastrephes bartramii</v>
          </cell>
          <cell r="D859" t="str">
            <v>Mollusca</v>
          </cell>
          <cell r="E859" t="str">
            <v>Cephalopoda/Coloidea</v>
          </cell>
          <cell r="F859" t="str">
            <v>Teuthoida</v>
          </cell>
          <cell r="G859" t="str">
            <v>MolluscaCephalopoda/ColoideaTeuthoida</v>
          </cell>
          <cell r="H859" t="str">
            <v xml:space="preserve">pelagic invertebrate </v>
          </cell>
          <cell r="I859" t="str">
            <v>squid</v>
          </cell>
          <cell r="J859" t="str">
            <v>squid</v>
          </cell>
          <cell r="K859" t="str">
            <v>squid</v>
          </cell>
          <cell r="L859" t="str">
            <v>squid</v>
          </cell>
          <cell r="M859" t="str">
            <v>squid</v>
          </cell>
          <cell r="N859" t="str">
            <v>Cephalopods (squid)</v>
          </cell>
          <cell r="O859" t="str">
            <v>Squid</v>
          </cell>
          <cell r="P859" t="str">
            <v>CEP</v>
          </cell>
        </row>
        <row r="860">
          <cell r="C860" t="str">
            <v>Todarodes filippovae</v>
          </cell>
          <cell r="D860" t="str">
            <v>Mollusca</v>
          </cell>
          <cell r="E860" t="str">
            <v>Cephalopoda/Coloidea</v>
          </cell>
          <cell r="F860" t="str">
            <v>Sepioida</v>
          </cell>
          <cell r="G860" t="str">
            <v>MolluscaCephalopoda/ColoideaSepioida</v>
          </cell>
          <cell r="H860" t="str">
            <v xml:space="preserve">pelagic invertebrate </v>
          </cell>
          <cell r="I860" t="str">
            <v>squid</v>
          </cell>
          <cell r="K860" t="str">
            <v>squid</v>
          </cell>
          <cell r="L860" t="str">
            <v>squid</v>
          </cell>
          <cell r="M860" t="str">
            <v>squid</v>
          </cell>
          <cell r="N860" t="str">
            <v>Cephalopods (squid)</v>
          </cell>
          <cell r="O860" t="str">
            <v>Squid</v>
          </cell>
          <cell r="P860" t="str">
            <v>CEP</v>
          </cell>
        </row>
        <row r="861">
          <cell r="C861" t="str">
            <v>Ommastrephidae sp. 1</v>
          </cell>
          <cell r="D861">
            <v>0</v>
          </cell>
          <cell r="E861">
            <v>0</v>
          </cell>
          <cell r="F861">
            <v>0</v>
          </cell>
          <cell r="N861" t="str">
            <v>Cephalopods (squid)</v>
          </cell>
          <cell r="O861" t="str">
            <v>Squid</v>
          </cell>
          <cell r="P861" t="str">
            <v>CEP</v>
          </cell>
        </row>
        <row r="862">
          <cell r="C862" t="str">
            <v>Omnastrephidae sp. 3</v>
          </cell>
          <cell r="D862">
            <v>0</v>
          </cell>
          <cell r="E862">
            <v>0</v>
          </cell>
          <cell r="F862">
            <v>0</v>
          </cell>
          <cell r="K862">
            <v>0</v>
          </cell>
          <cell r="L862">
            <v>0</v>
          </cell>
          <cell r="M862">
            <v>0</v>
          </cell>
          <cell r="N862" t="str">
            <v>Cephalopods (squid)</v>
          </cell>
          <cell r="O862" t="str">
            <v>Squid</v>
          </cell>
          <cell r="P862" t="str">
            <v>CEP</v>
          </cell>
        </row>
        <row r="863">
          <cell r="C863" t="str">
            <v>Joubiniteuthis portieri</v>
          </cell>
          <cell r="D863" t="str">
            <v>Mollusca</v>
          </cell>
          <cell r="E863" t="str">
            <v>Cephalopoda</v>
          </cell>
          <cell r="F863" t="str">
            <v>Joubiniteuthidae</v>
          </cell>
          <cell r="J863">
            <v>0</v>
          </cell>
          <cell r="K863">
            <v>0</v>
          </cell>
          <cell r="L863">
            <v>0</v>
          </cell>
          <cell r="M863">
            <v>0</v>
          </cell>
          <cell r="O863" t="str">
            <v>Macrozoobenthos</v>
          </cell>
          <cell r="P863" t="str">
            <v>BMS</v>
          </cell>
        </row>
        <row r="864">
          <cell r="C864" t="str">
            <v>Cranchiidae</v>
          </cell>
          <cell r="D864" t="str">
            <v>Mollusca</v>
          </cell>
          <cell r="E864" t="str">
            <v>Cephalopoda/Coloidea</v>
          </cell>
          <cell r="F864" t="str">
            <v>Cranchiidae</v>
          </cell>
          <cell r="G864" t="str">
            <v>MolluscaCephalopoda/ColoideaCranchiidae</v>
          </cell>
          <cell r="H864" t="str">
            <v xml:space="preserve">pelagic invertebrate </v>
          </cell>
          <cell r="I864" t="str">
            <v>squid</v>
          </cell>
          <cell r="K864" t="str">
            <v>squid</v>
          </cell>
          <cell r="L864" t="str">
            <v>squid</v>
          </cell>
          <cell r="M864" t="str">
            <v>squid</v>
          </cell>
          <cell r="N864" t="str">
            <v>Cephalopods (squid)</v>
          </cell>
          <cell r="O864" t="str">
            <v>Macrozoobenthos</v>
          </cell>
          <cell r="P864" t="str">
            <v>BMS</v>
          </cell>
        </row>
        <row r="865">
          <cell r="C865" t="str">
            <v>Teuthowenia pellucida</v>
          </cell>
          <cell r="D865" t="str">
            <v>Mollusca</v>
          </cell>
          <cell r="E865" t="str">
            <v>Cephalopoda</v>
          </cell>
          <cell r="F865" t="str">
            <v>Cranchiidae</v>
          </cell>
          <cell r="J865">
            <v>0</v>
          </cell>
          <cell r="K865">
            <v>0</v>
          </cell>
          <cell r="L865">
            <v>0</v>
          </cell>
          <cell r="M865">
            <v>0</v>
          </cell>
          <cell r="O865" t="str">
            <v>Macrozoobenthos</v>
          </cell>
          <cell r="P865" t="str">
            <v>BMS</v>
          </cell>
        </row>
        <row r="866">
          <cell r="C866" t="str">
            <v>Cranchidae sp. 1</v>
          </cell>
          <cell r="D866">
            <v>0</v>
          </cell>
          <cell r="E866">
            <v>0</v>
          </cell>
          <cell r="F866">
            <v>0</v>
          </cell>
          <cell r="N866" t="str">
            <v>Cephalopods (squid)</v>
          </cell>
          <cell r="O866" t="str">
            <v>Macrozoobenthos</v>
          </cell>
          <cell r="P866" t="str">
            <v>BMS</v>
          </cell>
        </row>
        <row r="867">
          <cell r="C867" t="str">
            <v>Cranchiidae sp. 2</v>
          </cell>
          <cell r="D867">
            <v>0</v>
          </cell>
          <cell r="E867">
            <v>0</v>
          </cell>
          <cell r="F867">
            <v>0</v>
          </cell>
          <cell r="O867" t="str">
            <v>Macrozoobenthos</v>
          </cell>
          <cell r="P867" t="str">
            <v>BMS</v>
          </cell>
        </row>
        <row r="868">
          <cell r="C868" t="str">
            <v>Vampyroteuthis infernalis</v>
          </cell>
          <cell r="D868" t="str">
            <v>Mollusca</v>
          </cell>
          <cell r="E868" t="str">
            <v>Cephalopoda</v>
          </cell>
          <cell r="F868" t="str">
            <v>Vampyroteuthidae</v>
          </cell>
          <cell r="J868">
            <v>0</v>
          </cell>
          <cell r="K868">
            <v>0</v>
          </cell>
          <cell r="L868">
            <v>0</v>
          </cell>
          <cell r="M868">
            <v>0</v>
          </cell>
          <cell r="O868" t="str">
            <v>Macrozoobenthos</v>
          </cell>
          <cell r="P868" t="str">
            <v>BMS</v>
          </cell>
        </row>
        <row r="869">
          <cell r="C869" t="str">
            <v>Octopoda</v>
          </cell>
          <cell r="D869" t="str">
            <v>Mollusca</v>
          </cell>
          <cell r="E869" t="str">
            <v>Cephalopoda/Coloidea</v>
          </cell>
          <cell r="F869" t="str">
            <v>Octopoda</v>
          </cell>
          <cell r="G869" t="str">
            <v>MolluscaCephalopoda/ColoideaOctopoda</v>
          </cell>
          <cell r="H869" t="str">
            <v>megabenthic</v>
          </cell>
          <cell r="I869" t="str">
            <v>megabenthos</v>
          </cell>
          <cell r="J869" t="str">
            <v>megabenthos</v>
          </cell>
          <cell r="K869" t="str">
            <v>megabenthos</v>
          </cell>
          <cell r="L869" t="str">
            <v>megabenthos octopus</v>
          </cell>
          <cell r="M869" t="str">
            <v>megabenthos</v>
          </cell>
          <cell r="N869" t="str">
            <v>megabenthos</v>
          </cell>
          <cell r="O869" t="str">
            <v>Octopus</v>
          </cell>
          <cell r="P869" t="str">
            <v>BMS</v>
          </cell>
        </row>
        <row r="870">
          <cell r="C870" t="str">
            <v>Octopods</v>
          </cell>
          <cell r="D870" t="str">
            <v>Mollusca</v>
          </cell>
          <cell r="E870" t="str">
            <v>Cephalopoda/Coloidea</v>
          </cell>
          <cell r="F870" t="str">
            <v>Octopoda</v>
          </cell>
          <cell r="G870" t="str">
            <v>MolluscaCephalopoda/ColoideaOctopoda</v>
          </cell>
          <cell r="K870" t="str">
            <v>megabenthos</v>
          </cell>
          <cell r="L870" t="str">
            <v>megabenthos octopus</v>
          </cell>
          <cell r="M870" t="str">
            <v>megabenthos</v>
          </cell>
          <cell r="N870" t="str">
            <v>megabenthos</v>
          </cell>
          <cell r="O870" t="str">
            <v>Octopus</v>
          </cell>
          <cell r="P870" t="str">
            <v>BMS</v>
          </cell>
        </row>
        <row r="871">
          <cell r="C871" t="str">
            <v>Pectinidae</v>
          </cell>
          <cell r="D871" t="str">
            <v>Mollusca</v>
          </cell>
          <cell r="E871" t="str">
            <v>Bivalvia/Lamellibranchia/Filibranchia</v>
          </cell>
          <cell r="F871" t="str">
            <v>Pectinidae</v>
          </cell>
          <cell r="G871" t="str">
            <v>MolluscaBivalvia/Lamellibranchia/FilibranchiaPectinidae</v>
          </cell>
          <cell r="H871" t="str">
            <v>benthic invertebrate</v>
          </cell>
          <cell r="I871" t="str">
            <v>megabenthos</v>
          </cell>
          <cell r="J871" t="str">
            <v>megabenthos</v>
          </cell>
          <cell r="K871" t="str">
            <v>megabenthos</v>
          </cell>
          <cell r="L871" t="str">
            <v>megabenthos</v>
          </cell>
          <cell r="M871" t="str">
            <v>megabenthos</v>
          </cell>
          <cell r="O871" t="str">
            <v>Filter feeder</v>
          </cell>
          <cell r="P871" t="str">
            <v>BF</v>
          </cell>
        </row>
        <row r="872">
          <cell r="C872" t="str">
            <v>Pectinidae remains</v>
          </cell>
          <cell r="D872" t="str">
            <v>Mollusca</v>
          </cell>
          <cell r="E872" t="str">
            <v>Bivalvia/Lamellibranchia/Filibranchia</v>
          </cell>
          <cell r="F872" t="str">
            <v>Pectinidae</v>
          </cell>
          <cell r="G872" t="str">
            <v>MolluscaBivalvia/Lamellibranchia/FilibranchiaPectinidae</v>
          </cell>
          <cell r="H872" t="str">
            <v>benthic invertebrate</v>
          </cell>
          <cell r="I872" t="str">
            <v>megabenthos</v>
          </cell>
          <cell r="J872" t="str">
            <v>megabenthos</v>
          </cell>
          <cell r="K872" t="str">
            <v>megabenthos</v>
          </cell>
          <cell r="L872" t="str">
            <v>megabenthos</v>
          </cell>
          <cell r="M872" t="str">
            <v>megabenthos</v>
          </cell>
          <cell r="O872" t="str">
            <v>Filter feeder</v>
          </cell>
          <cell r="P872" t="str">
            <v>BF</v>
          </cell>
        </row>
        <row r="873">
          <cell r="C873" t="str">
            <v>Opisthoteuthis persephone</v>
          </cell>
          <cell r="D873" t="str">
            <v>Mollusca</v>
          </cell>
          <cell r="E873" t="str">
            <v>Cephalopoda</v>
          </cell>
          <cell r="F873" t="str">
            <v>Opisthoteuthidae</v>
          </cell>
          <cell r="J873">
            <v>0</v>
          </cell>
          <cell r="K873">
            <v>0</v>
          </cell>
          <cell r="L873">
            <v>0</v>
          </cell>
          <cell r="M873">
            <v>0</v>
          </cell>
          <cell r="O873" t="str">
            <v>Macrozoobenthos</v>
          </cell>
          <cell r="P873" t="str">
            <v>BMS</v>
          </cell>
        </row>
        <row r="874">
          <cell r="C874" t="str">
            <v>Opisthoteuthis pluto</v>
          </cell>
          <cell r="D874" t="str">
            <v>Mollusca</v>
          </cell>
          <cell r="E874" t="str">
            <v>Cephalopoda</v>
          </cell>
          <cell r="F874" t="str">
            <v>Opisthoteuthidae</v>
          </cell>
          <cell r="J874">
            <v>0</v>
          </cell>
          <cell r="K874">
            <v>0</v>
          </cell>
          <cell r="L874">
            <v>0</v>
          </cell>
          <cell r="M874">
            <v>0</v>
          </cell>
          <cell r="O874" t="str">
            <v>Macrozoobenthos</v>
          </cell>
          <cell r="P874" t="str">
            <v>BMS</v>
          </cell>
        </row>
        <row r="875">
          <cell r="C875" t="str">
            <v>Veneridae</v>
          </cell>
          <cell r="D875" t="str">
            <v>Mollusca</v>
          </cell>
          <cell r="E875" t="str">
            <v>Bivalvia</v>
          </cell>
          <cell r="F875" t="str">
            <v>Veneridae</v>
          </cell>
          <cell r="G875" t="str">
            <v>MolluscaBivalviaVeneridae</v>
          </cell>
          <cell r="H875" t="str">
            <v>benthic invertebrate</v>
          </cell>
          <cell r="I875" t="str">
            <v>megabenthos</v>
          </cell>
          <cell r="J875" t="str">
            <v>megabenthos</v>
          </cell>
          <cell r="K875" t="str">
            <v>megabenthos</v>
          </cell>
          <cell r="L875" t="str">
            <v>megabenthos</v>
          </cell>
          <cell r="M875" t="str">
            <v>megabenthos</v>
          </cell>
          <cell r="O875" t="str">
            <v>Filter feeder</v>
          </cell>
          <cell r="P875" t="str">
            <v>BF</v>
          </cell>
        </row>
        <row r="876">
          <cell r="C876" t="str">
            <v>Octopodidae, Eledonidae, Megaleledonidae, Bathypolypodidae, Enteroctopodidae - undifferentiated</v>
          </cell>
          <cell r="D876">
            <v>0</v>
          </cell>
          <cell r="E876">
            <v>0</v>
          </cell>
          <cell r="F876">
            <v>0</v>
          </cell>
          <cell r="O876" t="str">
            <v>Octopus</v>
          </cell>
          <cell r="P876" t="str">
            <v>BMS</v>
          </cell>
        </row>
        <row r="877">
          <cell r="C877" t="str">
            <v>deepsea octopus</v>
          </cell>
          <cell r="D877" t="str">
            <v>Mollusca</v>
          </cell>
          <cell r="E877" t="str">
            <v>Cephalopoda/Coloidea</v>
          </cell>
          <cell r="F877" t="str">
            <v>//Octopodidae</v>
          </cell>
          <cell r="G877" t="str">
            <v>MolluscaCephalopoda/Coloidea//Octopodidae</v>
          </cell>
          <cell r="K877" t="str">
            <v>megabenthos</v>
          </cell>
          <cell r="L877" t="str">
            <v>megabenthos</v>
          </cell>
          <cell r="M877" t="str">
            <v>megabenthos</v>
          </cell>
          <cell r="N877" t="str">
            <v>megabenthos</v>
          </cell>
          <cell r="O877" t="str">
            <v>Octopus</v>
          </cell>
          <cell r="P877" t="str">
            <v>BMS</v>
          </cell>
        </row>
        <row r="878">
          <cell r="C878" t="str">
            <v>headless deepsea octopus</v>
          </cell>
          <cell r="D878" t="str">
            <v>Mollusca</v>
          </cell>
          <cell r="E878" t="str">
            <v>Cephalopoda/Coloidea</v>
          </cell>
          <cell r="F878" t="str">
            <v>//Octopodidae</v>
          </cell>
          <cell r="K878" t="str">
            <v>megabenthos</v>
          </cell>
          <cell r="L878" t="str">
            <v>megabenthos</v>
          </cell>
          <cell r="M878" t="str">
            <v>megabenthos</v>
          </cell>
          <cell r="N878" t="str">
            <v>megabenthos</v>
          </cell>
          <cell r="O878" t="str">
            <v>Octopus</v>
          </cell>
          <cell r="P878" t="str">
            <v>BMS</v>
          </cell>
        </row>
        <row r="879">
          <cell r="C879" t="str">
            <v>Octopods</v>
          </cell>
          <cell r="D879" t="str">
            <v>Mollusca</v>
          </cell>
          <cell r="E879" t="str">
            <v>Cephalopoda/Coloidea</v>
          </cell>
          <cell r="F879" t="str">
            <v>//Octopodidae</v>
          </cell>
          <cell r="K879" t="str">
            <v>megabenthos</v>
          </cell>
          <cell r="L879" t="str">
            <v>megabenthos</v>
          </cell>
          <cell r="M879" t="str">
            <v>megabenthos</v>
          </cell>
          <cell r="N879" t="str">
            <v>megabenthos</v>
          </cell>
          <cell r="O879" t="str">
            <v>Octopus</v>
          </cell>
          <cell r="P879" t="str">
            <v>BMS</v>
          </cell>
        </row>
        <row r="880">
          <cell r="C880" t="str">
            <v>Octopus A.</v>
          </cell>
          <cell r="D880" t="str">
            <v>Mollusca</v>
          </cell>
          <cell r="E880" t="str">
            <v>Cephalopoda/Coloidea</v>
          </cell>
          <cell r="F880" t="str">
            <v>//Octopodidae</v>
          </cell>
          <cell r="G880" t="str">
            <v>MolluscaCephalopoda/Coloidea//Octopodidae</v>
          </cell>
          <cell r="H880" t="str">
            <v>megabenthic</v>
          </cell>
          <cell r="I880" t="str">
            <v>megabenthos</v>
          </cell>
          <cell r="J880" t="str">
            <v>megabenthos</v>
          </cell>
          <cell r="K880" t="str">
            <v>megabenthos</v>
          </cell>
          <cell r="L880" t="str">
            <v>megabenthos</v>
          </cell>
          <cell r="M880" t="str">
            <v>megabenthos</v>
          </cell>
          <cell r="N880" t="str">
            <v>megabenthos</v>
          </cell>
          <cell r="O880" t="str">
            <v>Octopus</v>
          </cell>
          <cell r="P880" t="str">
            <v>BMS</v>
          </cell>
        </row>
        <row r="881">
          <cell r="C881" t="str">
            <v>Octopus MoV sp. 2555</v>
          </cell>
          <cell r="D881" t="str">
            <v>Mollusca</v>
          </cell>
          <cell r="E881" t="str">
            <v>Cephalopoda/Coloidea</v>
          </cell>
          <cell r="F881" t="str">
            <v>//Octopodidae</v>
          </cell>
          <cell r="G881" t="str">
            <v>MolluscaCephalopoda/Coloidea//Octopodidae</v>
          </cell>
          <cell r="H881" t="str">
            <v>megabenthic</v>
          </cell>
          <cell r="I881" t="str">
            <v>megabenthos</v>
          </cell>
          <cell r="J881" t="str">
            <v>megabenthos</v>
          </cell>
          <cell r="K881" t="str">
            <v>megabenthos</v>
          </cell>
          <cell r="L881" t="str">
            <v>megabenthos</v>
          </cell>
          <cell r="M881" t="str">
            <v>megabenthos</v>
          </cell>
          <cell r="N881" t="str">
            <v>megabenthos</v>
          </cell>
          <cell r="O881" t="str">
            <v>Octopus</v>
          </cell>
          <cell r="P881" t="str">
            <v>BMS</v>
          </cell>
        </row>
        <row r="882">
          <cell r="C882" t="str">
            <v>Octopus remains</v>
          </cell>
          <cell r="D882" t="str">
            <v>Mollusca</v>
          </cell>
          <cell r="E882" t="str">
            <v>Cephalopoda/Coloidea</v>
          </cell>
          <cell r="F882" t="str">
            <v>//Octopodidae</v>
          </cell>
          <cell r="G882" t="str">
            <v>MolluscaCephalopoda/Coloidea//Octopodidae</v>
          </cell>
          <cell r="H882" t="str">
            <v>megabenthic</v>
          </cell>
          <cell r="I882" t="str">
            <v>megabenthos</v>
          </cell>
          <cell r="J882" t="str">
            <v>megabenthos</v>
          </cell>
          <cell r="K882" t="str">
            <v>megabenthos</v>
          </cell>
          <cell r="L882" t="str">
            <v>megabenthos</v>
          </cell>
          <cell r="M882" t="str">
            <v>megabenthos</v>
          </cell>
          <cell r="N882" t="str">
            <v>megabenthos</v>
          </cell>
          <cell r="O882" t="str">
            <v>Octopus</v>
          </cell>
          <cell r="P882" t="str">
            <v>BMS</v>
          </cell>
        </row>
        <row r="883">
          <cell r="C883" t="str">
            <v>rough skinned octopus</v>
          </cell>
          <cell r="D883" t="str">
            <v>Mollusca</v>
          </cell>
          <cell r="E883" t="str">
            <v>Cephalopoda/Coloidea</v>
          </cell>
          <cell r="F883" t="str">
            <v>//Octopodidae</v>
          </cell>
          <cell r="G883">
            <v>0</v>
          </cell>
          <cell r="H883">
            <v>0</v>
          </cell>
          <cell r="I883">
            <v>0</v>
          </cell>
          <cell r="J883">
            <v>0</v>
          </cell>
          <cell r="K883" t="str">
            <v>megabenthos</v>
          </cell>
          <cell r="L883" t="str">
            <v>megabenthos</v>
          </cell>
          <cell r="M883" t="str">
            <v>megabenthos</v>
          </cell>
          <cell r="N883" t="str">
            <v>megabenthos</v>
          </cell>
          <cell r="O883" t="str">
            <v>Octopus</v>
          </cell>
          <cell r="P883" t="str">
            <v>BMS</v>
          </cell>
        </row>
        <row r="884">
          <cell r="C884" t="str">
            <v>rough-skinned octopus</v>
          </cell>
          <cell r="D884" t="str">
            <v>Mollusca</v>
          </cell>
          <cell r="E884" t="str">
            <v>Cephalopoda/Coloidea</v>
          </cell>
          <cell r="F884" t="str">
            <v>//Octopodidae</v>
          </cell>
          <cell r="G884" t="str">
            <v>MolluscaCephalopoda/Coloidea//Octopodidae</v>
          </cell>
          <cell r="H884">
            <v>0</v>
          </cell>
          <cell r="I884">
            <v>0</v>
          </cell>
          <cell r="J884">
            <v>0</v>
          </cell>
          <cell r="K884" t="str">
            <v>megabenthos</v>
          </cell>
          <cell r="L884" t="str">
            <v>megabenthos</v>
          </cell>
          <cell r="M884" t="str">
            <v>megabenthos</v>
          </cell>
          <cell r="N884" t="str">
            <v>megabenthos</v>
          </cell>
          <cell r="O884" t="str">
            <v>Octopus</v>
          </cell>
          <cell r="P884" t="str">
            <v>BMS</v>
          </cell>
        </row>
        <row r="885">
          <cell r="C885" t="str">
            <v>slimey octopus</v>
          </cell>
          <cell r="D885" t="str">
            <v>Mollusca</v>
          </cell>
          <cell r="E885" t="str">
            <v>Cephalopoda/Coloidea</v>
          </cell>
          <cell r="F885" t="str">
            <v>//Octopodidae</v>
          </cell>
          <cell r="G885" t="str">
            <v>MolluscaCephalopoda/Coloidea//Octopodidae</v>
          </cell>
          <cell r="K885" t="str">
            <v>megabenthos</v>
          </cell>
          <cell r="L885" t="str">
            <v>megabenthos</v>
          </cell>
          <cell r="M885" t="str">
            <v>megabenthos</v>
          </cell>
          <cell r="N885" t="str">
            <v>megabenthos</v>
          </cell>
          <cell r="O885" t="str">
            <v>Octopus</v>
          </cell>
          <cell r="P885" t="str">
            <v>BMS</v>
          </cell>
        </row>
        <row r="886">
          <cell r="C886" t="str">
            <v>slimey octopus</v>
          </cell>
          <cell r="D886" t="str">
            <v>Mollusca</v>
          </cell>
          <cell r="E886" t="str">
            <v>Cephalopoda/Coloidea</v>
          </cell>
          <cell r="F886" t="str">
            <v>//Octopodidae</v>
          </cell>
          <cell r="K886" t="str">
            <v>megabenthos</v>
          </cell>
          <cell r="L886" t="str">
            <v>megabenthos</v>
          </cell>
          <cell r="M886" t="str">
            <v>megabenthos</v>
          </cell>
          <cell r="N886" t="str">
            <v>megabenthos</v>
          </cell>
          <cell r="O886" t="str">
            <v>Octopus</v>
          </cell>
          <cell r="P886" t="str">
            <v>BMS</v>
          </cell>
        </row>
        <row r="887">
          <cell r="C887" t="str">
            <v>Octopus berrima</v>
          </cell>
          <cell r="D887" t="str">
            <v>Mollusca</v>
          </cell>
          <cell r="E887" t="str">
            <v>Cephalopoda/Coloidea</v>
          </cell>
          <cell r="F887" t="str">
            <v>Octopoda</v>
          </cell>
          <cell r="K887" t="str">
            <v>megabenthos</v>
          </cell>
          <cell r="L887" t="str">
            <v>megabenthos octopus</v>
          </cell>
          <cell r="M887" t="str">
            <v>megabenthos</v>
          </cell>
          <cell r="N887" t="str">
            <v xml:space="preserve">megabenthos </v>
          </cell>
          <cell r="O887" t="str">
            <v>Octopus</v>
          </cell>
          <cell r="P887" t="str">
            <v>BMS</v>
          </cell>
        </row>
        <row r="888">
          <cell r="C888" t="str">
            <v>Pinnoctopus cordiformis</v>
          </cell>
          <cell r="D888" t="str">
            <v>Mollusca</v>
          </cell>
          <cell r="E888" t="str">
            <v>Cephalopoda/Coloidea</v>
          </cell>
          <cell r="F888" t="str">
            <v>Octopoda</v>
          </cell>
          <cell r="G888" t="str">
            <v>MolluscaCephalopoda/ColoideaOctopoda</v>
          </cell>
          <cell r="H888" t="str">
            <v>megabenthic</v>
          </cell>
          <cell r="I888" t="str">
            <v>megabenthos</v>
          </cell>
          <cell r="J888" t="str">
            <v>megabenthos</v>
          </cell>
          <cell r="K888" t="str">
            <v>megabenthos</v>
          </cell>
          <cell r="L888" t="str">
            <v>megabenthos octopus</v>
          </cell>
          <cell r="M888" t="str">
            <v>megabenthos</v>
          </cell>
          <cell r="N888" t="str">
            <v>megabenthos</v>
          </cell>
          <cell r="O888" t="str">
            <v>Octopus</v>
          </cell>
          <cell r="P888" t="str">
            <v>BMS</v>
          </cell>
        </row>
        <row r="889">
          <cell r="C889" t="str">
            <v>Octopus pallidus</v>
          </cell>
          <cell r="D889" t="str">
            <v>Mollusca</v>
          </cell>
          <cell r="E889" t="str">
            <v>Cephalopoda/Coloidea</v>
          </cell>
          <cell r="F889" t="str">
            <v>Octopoda</v>
          </cell>
          <cell r="G889" t="str">
            <v>MolluscaCephalopoda/ColoideaOctopoda</v>
          </cell>
          <cell r="H889" t="str">
            <v>megabenthic</v>
          </cell>
          <cell r="I889" t="str">
            <v>megabenthos</v>
          </cell>
          <cell r="J889" t="str">
            <v>megabenthos</v>
          </cell>
          <cell r="K889" t="str">
            <v>megabenthos</v>
          </cell>
          <cell r="L889" t="str">
            <v>megabenthos octopus</v>
          </cell>
          <cell r="M889" t="str">
            <v>megabenthos</v>
          </cell>
          <cell r="N889" t="str">
            <v>megabenthos</v>
          </cell>
          <cell r="O889" t="str">
            <v>Octopus</v>
          </cell>
          <cell r="P889" t="str">
            <v>BMS</v>
          </cell>
        </row>
        <row r="890">
          <cell r="C890" t="str">
            <v>Eledone palari</v>
          </cell>
          <cell r="O890" t="str">
            <v>Octopus</v>
          </cell>
          <cell r="P890" t="str">
            <v>BMS</v>
          </cell>
        </row>
        <row r="891">
          <cell r="C891" t="str">
            <v>blueringed octopus</v>
          </cell>
          <cell r="D891" t="str">
            <v>Mollusca</v>
          </cell>
          <cell r="E891" t="str">
            <v>Cephalopoda/Coloidea</v>
          </cell>
          <cell r="F891" t="str">
            <v>//Octopodidae</v>
          </cell>
          <cell r="K891" t="str">
            <v>megabenthos</v>
          </cell>
          <cell r="L891" t="str">
            <v>megabenthos</v>
          </cell>
          <cell r="M891" t="str">
            <v>megabenthos</v>
          </cell>
          <cell r="N891" t="str">
            <v>megabenthos</v>
          </cell>
          <cell r="O891" t="str">
            <v>Octopus</v>
          </cell>
          <cell r="P891" t="str">
            <v>BMS</v>
          </cell>
        </row>
        <row r="892">
          <cell r="C892" t="str">
            <v>Hapalochlaena maculosa</v>
          </cell>
          <cell r="D892" t="str">
            <v>Mollusca</v>
          </cell>
          <cell r="E892" t="str">
            <v>Cephalopoda/Coloidea</v>
          </cell>
          <cell r="F892" t="str">
            <v>//Octopodidae</v>
          </cell>
          <cell r="K892" t="str">
            <v>megabenthos</v>
          </cell>
          <cell r="L892" t="str">
            <v>megabenthos</v>
          </cell>
          <cell r="M892" t="str">
            <v>megabenthos</v>
          </cell>
          <cell r="N892" t="str">
            <v>megabenthos</v>
          </cell>
          <cell r="O892" t="str">
            <v>Octopus</v>
          </cell>
          <cell r="P892" t="str">
            <v>BMS</v>
          </cell>
        </row>
        <row r="893">
          <cell r="C893" t="str">
            <v>Octopus superciliosus</v>
          </cell>
          <cell r="D893" t="str">
            <v>Mollusca</v>
          </cell>
          <cell r="E893" t="str">
            <v>Cephalopoda/Coloidea</v>
          </cell>
          <cell r="F893" t="str">
            <v>Octopoda</v>
          </cell>
          <cell r="K893" t="str">
            <v>megabenthos</v>
          </cell>
          <cell r="L893" t="str">
            <v>megabenthos octopus</v>
          </cell>
          <cell r="M893" t="str">
            <v>megabenthos</v>
          </cell>
          <cell r="N893" t="str">
            <v>megabenthos</v>
          </cell>
          <cell r="O893" t="str">
            <v>Octopus</v>
          </cell>
          <cell r="P893" t="str">
            <v>BMS</v>
          </cell>
        </row>
        <row r="894">
          <cell r="C894" t="str">
            <v>Benthoctopus sp. 1</v>
          </cell>
          <cell r="D894" t="str">
            <v>Mollusca</v>
          </cell>
          <cell r="E894" t="str">
            <v>Cephalopoda</v>
          </cell>
          <cell r="F894" t="str">
            <v>Enteroctopodidae</v>
          </cell>
          <cell r="J894">
            <v>0</v>
          </cell>
          <cell r="K894">
            <v>0</v>
          </cell>
          <cell r="L894">
            <v>0</v>
          </cell>
          <cell r="M894">
            <v>0</v>
          </cell>
          <cell r="O894" t="str">
            <v>Octopus</v>
          </cell>
          <cell r="P894" t="str">
            <v>BMS</v>
          </cell>
        </row>
        <row r="895">
          <cell r="C895" t="str">
            <v>Octopus sp. 2</v>
          </cell>
          <cell r="D895" t="str">
            <v>Mollusca</v>
          </cell>
          <cell r="E895" t="str">
            <v>Cephalopoda</v>
          </cell>
          <cell r="F895" t="str">
            <v>Octopodidae</v>
          </cell>
          <cell r="J895">
            <v>0</v>
          </cell>
          <cell r="K895">
            <v>0</v>
          </cell>
          <cell r="L895">
            <v>0</v>
          </cell>
          <cell r="M895">
            <v>0</v>
          </cell>
          <cell r="O895" t="str">
            <v>Octopus</v>
          </cell>
          <cell r="P895" t="str">
            <v>BMS</v>
          </cell>
        </row>
        <row r="896">
          <cell r="C896" t="str">
            <v>Octopus sp. 1</v>
          </cell>
          <cell r="O896" t="str">
            <v>Octopus</v>
          </cell>
          <cell r="P896" t="str">
            <v>BMS</v>
          </cell>
        </row>
        <row r="897">
          <cell r="C897" t="str">
            <v>Octopus sp. 1</v>
          </cell>
          <cell r="D897" t="str">
            <v>Mollusca</v>
          </cell>
          <cell r="E897" t="str">
            <v>Cephalopoda</v>
          </cell>
          <cell r="F897" t="str">
            <v>Octopodidae</v>
          </cell>
          <cell r="J897">
            <v>0</v>
          </cell>
          <cell r="K897">
            <v>0</v>
          </cell>
          <cell r="L897">
            <v>0</v>
          </cell>
          <cell r="M897">
            <v>0</v>
          </cell>
          <cell r="O897" t="str">
            <v>Octopus</v>
          </cell>
          <cell r="P897" t="str">
            <v>BMS</v>
          </cell>
        </row>
        <row r="898">
          <cell r="C898" t="str">
            <v>Octopus spp</v>
          </cell>
          <cell r="D898" t="str">
            <v>Mollusca</v>
          </cell>
          <cell r="E898" t="str">
            <v>Cephalopoda/Coloidea</v>
          </cell>
          <cell r="F898" t="str">
            <v>Octopoda</v>
          </cell>
          <cell r="K898" t="str">
            <v>megabenthos</v>
          </cell>
          <cell r="L898" t="str">
            <v>megabenthos octopus</v>
          </cell>
          <cell r="M898" t="str">
            <v>megabenthos</v>
          </cell>
          <cell r="N898" t="str">
            <v xml:space="preserve">megabenthos </v>
          </cell>
          <cell r="O898" t="str">
            <v>Octopus</v>
          </cell>
          <cell r="P898" t="str">
            <v>BMS</v>
          </cell>
        </row>
        <row r="899">
          <cell r="C899" t="str">
            <v>Argonautidae</v>
          </cell>
          <cell r="D899" t="str">
            <v>Mollusca</v>
          </cell>
          <cell r="E899" t="str">
            <v>Cephalopoda/Coloidea</v>
          </cell>
          <cell r="F899" t="str">
            <v>//Argonautidae</v>
          </cell>
          <cell r="G899" t="str">
            <v>MolluscaCephalopoda/Coloidea//Argonautidae</v>
          </cell>
          <cell r="H899" t="str">
            <v>megabenthic</v>
          </cell>
          <cell r="I899" t="str">
            <v>megabenthos</v>
          </cell>
          <cell r="J899" t="str">
            <v>megabenthos</v>
          </cell>
          <cell r="K899" t="str">
            <v>megabenthos</v>
          </cell>
          <cell r="L899" t="str">
            <v>megabenthos</v>
          </cell>
          <cell r="M899" t="str">
            <v>megabenthos</v>
          </cell>
          <cell r="N899" t="str">
            <v>megabenthos</v>
          </cell>
          <cell r="O899" t="str">
            <v>Octopus</v>
          </cell>
          <cell r="P899" t="str">
            <v>BMS</v>
          </cell>
        </row>
        <row r="900">
          <cell r="C900" t="str">
            <v>Argonauta nodosa</v>
          </cell>
          <cell r="D900">
            <v>0</v>
          </cell>
          <cell r="E900">
            <v>0</v>
          </cell>
          <cell r="F900">
            <v>0</v>
          </cell>
          <cell r="I900">
            <v>0</v>
          </cell>
          <cell r="J900">
            <v>0</v>
          </cell>
          <cell r="K900" t="str">
            <v>megabenthos</v>
          </cell>
          <cell r="L900" t="str">
            <v>megabenthos</v>
          </cell>
          <cell r="M900" t="str">
            <v>megabenthos</v>
          </cell>
          <cell r="N900" t="str">
            <v>megabenthos</v>
          </cell>
          <cell r="O900" t="str">
            <v>Octopus</v>
          </cell>
          <cell r="P900" t="str">
            <v>BMS</v>
          </cell>
        </row>
        <row r="901">
          <cell r="C901" t="str">
            <v>Argonauta nodosus</v>
          </cell>
          <cell r="D901" t="str">
            <v>Mollusca</v>
          </cell>
          <cell r="E901" t="str">
            <v>Cephalopoda</v>
          </cell>
          <cell r="F901" t="str">
            <v>Argonautidae</v>
          </cell>
          <cell r="J901">
            <v>0</v>
          </cell>
          <cell r="K901">
            <v>0</v>
          </cell>
          <cell r="L901">
            <v>0</v>
          </cell>
          <cell r="M901">
            <v>0</v>
          </cell>
          <cell r="O901" t="str">
            <v>Octopus</v>
          </cell>
          <cell r="P901" t="str">
            <v>BMS</v>
          </cell>
        </row>
        <row r="902">
          <cell r="C902" t="str">
            <v>Argonauta sp. 1</v>
          </cell>
          <cell r="D902">
            <v>0</v>
          </cell>
          <cell r="E902">
            <v>0</v>
          </cell>
          <cell r="F902">
            <v>0</v>
          </cell>
          <cell r="I902">
            <v>0</v>
          </cell>
          <cell r="J902">
            <v>0</v>
          </cell>
          <cell r="O902" t="str">
            <v>Octopus</v>
          </cell>
          <cell r="P902" t="str">
            <v>BMS</v>
          </cell>
        </row>
        <row r="903">
          <cell r="C903" t="str">
            <v>Argonauta spp.</v>
          </cell>
          <cell r="D903">
            <v>0</v>
          </cell>
          <cell r="E903">
            <v>0</v>
          </cell>
          <cell r="F903">
            <v>0</v>
          </cell>
          <cell r="I903">
            <v>0</v>
          </cell>
          <cell r="J903">
            <v>0</v>
          </cell>
          <cell r="O903" t="str">
            <v>Octopus</v>
          </cell>
          <cell r="P903" t="str">
            <v>BMS</v>
          </cell>
        </row>
        <row r="904">
          <cell r="C904">
            <v>0</v>
          </cell>
          <cell r="D904">
            <v>0</v>
          </cell>
          <cell r="E904">
            <v>0</v>
          </cell>
        </row>
        <row r="905">
          <cell r="C905" t="str">
            <v>Class Gastropoda - undifferentiated</v>
          </cell>
          <cell r="D905" t="str">
            <v>Mollusca</v>
          </cell>
          <cell r="E905" t="str">
            <v>Gastropoda</v>
          </cell>
          <cell r="F905">
            <v>0</v>
          </cell>
          <cell r="G905" t="str">
            <v>MolluscaGastropoda</v>
          </cell>
          <cell r="O905" t="str">
            <v>Benthic carnivore</v>
          </cell>
          <cell r="P905" t="str">
            <v>BC</v>
          </cell>
        </row>
        <row r="906">
          <cell r="C906" t="str">
            <v>Akera soluta (larvae)</v>
          </cell>
          <cell r="D906" t="str">
            <v>Mollusca</v>
          </cell>
          <cell r="E906" t="str">
            <v>Gastropoda/Opisthobranchia/</v>
          </cell>
          <cell r="F906" t="str">
            <v>Anaspidea//Akeroidea/Akeridae</v>
          </cell>
          <cell r="G906" t="str">
            <v>MolluscaGastropoda/Opisthobranchia/Anaspidea//Akeroidea/Akeridae</v>
          </cell>
          <cell r="H906" t="str">
            <v>benthic invertebrate</v>
          </cell>
          <cell r="I906" t="str">
            <v>pelagic invertebrate</v>
          </cell>
          <cell r="J906" t="str">
            <v>pelagic invertebrate</v>
          </cell>
          <cell r="K906" t="str">
            <v>Large zooplankton (carnivorous)</v>
          </cell>
          <cell r="L906" t="str">
            <v>Large zooplankton</v>
          </cell>
          <cell r="M906" t="str">
            <v>Large zooplankton</v>
          </cell>
          <cell r="N906" t="str">
            <v>Large zooplankton</v>
          </cell>
          <cell r="O906" t="str">
            <v>Large zooplankton (carnivorous)</v>
          </cell>
          <cell r="P906" t="str">
            <v>ZL</v>
          </cell>
        </row>
        <row r="907">
          <cell r="C907" t="str">
            <v>Gastropoda</v>
          </cell>
          <cell r="D907" t="str">
            <v>Mollusca</v>
          </cell>
          <cell r="E907" t="str">
            <v>Gastropoda</v>
          </cell>
          <cell r="F907">
            <v>0</v>
          </cell>
          <cell r="G907" t="str">
            <v>MolluscaGastropoda</v>
          </cell>
          <cell r="H907" t="str">
            <v>benthic invertebrate</v>
          </cell>
          <cell r="I907" t="str">
            <v>epibenthos</v>
          </cell>
          <cell r="J907" t="str">
            <v>epibenthos</v>
          </cell>
          <cell r="K907" t="str">
            <v>macrobenthos</v>
          </cell>
          <cell r="L907" t="str">
            <v>macrobenthos</v>
          </cell>
          <cell r="M907" t="str">
            <v>macrobenthos</v>
          </cell>
          <cell r="N907" t="str">
            <v>Macrobenthos</v>
          </cell>
          <cell r="O907" t="str">
            <v>Benthic detritivore</v>
          </cell>
          <cell r="P907" t="str">
            <v>BD</v>
          </cell>
        </row>
        <row r="908">
          <cell r="C908" t="str">
            <v>Gastropoda 12</v>
          </cell>
          <cell r="D908" t="str">
            <v>Mollusca</v>
          </cell>
          <cell r="E908" t="str">
            <v>Gastropoda</v>
          </cell>
          <cell r="F908">
            <v>0</v>
          </cell>
          <cell r="G908" t="str">
            <v>MolluscaGastropoda</v>
          </cell>
          <cell r="H908" t="str">
            <v>benthic invertebrate</v>
          </cell>
          <cell r="I908" t="str">
            <v>epibenthos</v>
          </cell>
          <cell r="J908" t="str">
            <v>epibenthos</v>
          </cell>
          <cell r="K908" t="str">
            <v>macrobenthos</v>
          </cell>
          <cell r="L908" t="str">
            <v>macrobenthos</v>
          </cell>
          <cell r="M908" t="str">
            <v>macrobenthos</v>
          </cell>
          <cell r="N908" t="str">
            <v>Macrobenthos</v>
          </cell>
          <cell r="O908" t="str">
            <v>Benthic detritivore</v>
          </cell>
          <cell r="P908" t="str">
            <v>BD</v>
          </cell>
        </row>
        <row r="909">
          <cell r="C909" t="str">
            <v>Gastropoda 14</v>
          </cell>
          <cell r="D909" t="str">
            <v>Mollusca</v>
          </cell>
          <cell r="E909" t="str">
            <v>Gastropoda</v>
          </cell>
          <cell r="F909">
            <v>0</v>
          </cell>
          <cell r="G909" t="str">
            <v>MolluscaGastropoda</v>
          </cell>
          <cell r="H909" t="str">
            <v>benthic invertebrate</v>
          </cell>
          <cell r="I909" t="str">
            <v>epibenthos</v>
          </cell>
          <cell r="J909" t="str">
            <v>epibenthos</v>
          </cell>
          <cell r="K909" t="str">
            <v>macrobenthos</v>
          </cell>
          <cell r="L909" t="str">
            <v>macrobenthos</v>
          </cell>
          <cell r="M909" t="str">
            <v>macrobenthos</v>
          </cell>
          <cell r="N909" t="str">
            <v>Macrobenthos</v>
          </cell>
          <cell r="O909" t="str">
            <v>Benthic detritivore</v>
          </cell>
          <cell r="P909" t="str">
            <v>BD</v>
          </cell>
        </row>
        <row r="910">
          <cell r="C910" t="str">
            <v>Gastropoda 15</v>
          </cell>
          <cell r="D910" t="str">
            <v>Mollusca</v>
          </cell>
          <cell r="E910" t="str">
            <v>Gastropoda</v>
          </cell>
          <cell r="F910">
            <v>0</v>
          </cell>
          <cell r="G910" t="str">
            <v>MolluscaGastropoda</v>
          </cell>
          <cell r="H910" t="str">
            <v>benthic invertebrate</v>
          </cell>
          <cell r="I910" t="str">
            <v>epibenthos</v>
          </cell>
          <cell r="J910" t="str">
            <v>epibenthos</v>
          </cell>
          <cell r="K910" t="str">
            <v>macrobenthos</v>
          </cell>
          <cell r="L910" t="str">
            <v>macrobenthos</v>
          </cell>
          <cell r="M910" t="str">
            <v>macrobenthos</v>
          </cell>
          <cell r="N910" t="str">
            <v>Macrobenthos</v>
          </cell>
          <cell r="O910" t="str">
            <v>Benthic detritivore</v>
          </cell>
          <cell r="P910" t="str">
            <v>BD</v>
          </cell>
        </row>
        <row r="911">
          <cell r="C911" t="str">
            <v>Gastropoda 20</v>
          </cell>
          <cell r="D911" t="str">
            <v>Mollusca</v>
          </cell>
          <cell r="E911" t="str">
            <v>Gastropoda</v>
          </cell>
          <cell r="F911">
            <v>0</v>
          </cell>
          <cell r="G911" t="str">
            <v>MolluscaGastropoda</v>
          </cell>
          <cell r="H911" t="str">
            <v>benthic invertebrate</v>
          </cell>
          <cell r="I911" t="str">
            <v>epibenthos</v>
          </cell>
          <cell r="J911" t="str">
            <v>epibenthos</v>
          </cell>
          <cell r="K911" t="str">
            <v>macrobenthos</v>
          </cell>
          <cell r="L911" t="str">
            <v>macrobenthos</v>
          </cell>
          <cell r="M911" t="str">
            <v>macrobenthos</v>
          </cell>
          <cell r="N911" t="str">
            <v>Macrobenthos</v>
          </cell>
          <cell r="O911" t="str">
            <v>Benthic detritivore</v>
          </cell>
          <cell r="P911" t="str">
            <v>BD</v>
          </cell>
        </row>
        <row r="912">
          <cell r="C912" t="str">
            <v>Gastropoda 24</v>
          </cell>
          <cell r="D912" t="str">
            <v>Mollusca</v>
          </cell>
          <cell r="E912" t="str">
            <v>Gastropoda</v>
          </cell>
          <cell r="F912">
            <v>0</v>
          </cell>
          <cell r="G912" t="str">
            <v>MolluscaGastropoda</v>
          </cell>
          <cell r="H912" t="str">
            <v>benthic invertebrate</v>
          </cell>
          <cell r="I912" t="str">
            <v>epibenthos</v>
          </cell>
          <cell r="J912" t="str">
            <v>epibenthos</v>
          </cell>
          <cell r="K912" t="str">
            <v>macrobenthos</v>
          </cell>
          <cell r="L912" t="str">
            <v>macrobenthos</v>
          </cell>
          <cell r="M912" t="str">
            <v>macrobenthos</v>
          </cell>
          <cell r="N912" t="str">
            <v>Macrobenthos</v>
          </cell>
          <cell r="O912" t="str">
            <v>Benthic detritivore</v>
          </cell>
          <cell r="P912" t="str">
            <v>BD</v>
          </cell>
        </row>
        <row r="913">
          <cell r="C913" t="str">
            <v>Gastropoda 25</v>
          </cell>
          <cell r="D913" t="str">
            <v>Mollusca</v>
          </cell>
          <cell r="E913" t="str">
            <v>Gastropoda</v>
          </cell>
          <cell r="F913">
            <v>0</v>
          </cell>
          <cell r="G913" t="str">
            <v>MolluscaGastropoda</v>
          </cell>
          <cell r="H913" t="str">
            <v>benthic invertebrate</v>
          </cell>
          <cell r="I913" t="str">
            <v>epibenthos</v>
          </cell>
          <cell r="J913" t="str">
            <v>epibenthos</v>
          </cell>
          <cell r="K913" t="str">
            <v>macrobenthos</v>
          </cell>
          <cell r="L913" t="str">
            <v>macrobenthos</v>
          </cell>
          <cell r="M913" t="str">
            <v>macrobenthos</v>
          </cell>
          <cell r="N913" t="str">
            <v>Macrobenthos</v>
          </cell>
          <cell r="O913" t="str">
            <v>Benthic detritivore</v>
          </cell>
          <cell r="P913" t="str">
            <v>BD</v>
          </cell>
        </row>
        <row r="914">
          <cell r="C914" t="str">
            <v>Gastropoda 28</v>
          </cell>
          <cell r="D914" t="str">
            <v>Mollusca</v>
          </cell>
          <cell r="E914" t="str">
            <v>Gastropoda</v>
          </cell>
          <cell r="F914">
            <v>0</v>
          </cell>
          <cell r="G914" t="str">
            <v>MolluscaGastropoda</v>
          </cell>
          <cell r="H914" t="str">
            <v>benthic invertebrate</v>
          </cell>
          <cell r="I914" t="str">
            <v>epibenthos</v>
          </cell>
          <cell r="J914" t="str">
            <v>epibenthos</v>
          </cell>
          <cell r="K914" t="str">
            <v>macrobenthos</v>
          </cell>
          <cell r="L914" t="str">
            <v>macrobenthos</v>
          </cell>
          <cell r="M914" t="str">
            <v>macrobenthos</v>
          </cell>
          <cell r="N914" t="str">
            <v>Macrobenthos</v>
          </cell>
          <cell r="O914" t="str">
            <v>Benthic detritivore</v>
          </cell>
          <cell r="P914" t="str">
            <v>BD</v>
          </cell>
        </row>
        <row r="915">
          <cell r="C915" t="str">
            <v>Gastropoda 3</v>
          </cell>
          <cell r="D915" t="str">
            <v>Mollusca</v>
          </cell>
          <cell r="E915" t="str">
            <v>Gastropoda</v>
          </cell>
          <cell r="F915">
            <v>0</v>
          </cell>
          <cell r="G915" t="str">
            <v>MolluscaGastropoda</v>
          </cell>
          <cell r="H915" t="str">
            <v>benthic invertebrate</v>
          </cell>
          <cell r="I915" t="str">
            <v>epibenthos</v>
          </cell>
          <cell r="J915" t="str">
            <v>epibenthos</v>
          </cell>
          <cell r="K915" t="str">
            <v>macrobenthos</v>
          </cell>
          <cell r="L915" t="str">
            <v>macrobenthos</v>
          </cell>
          <cell r="M915" t="str">
            <v>macrobenthos</v>
          </cell>
          <cell r="N915" t="str">
            <v>Macrobenthos</v>
          </cell>
          <cell r="O915" t="str">
            <v>Benthic detritivore</v>
          </cell>
          <cell r="P915" t="str">
            <v>BD</v>
          </cell>
        </row>
        <row r="916">
          <cell r="C916" t="str">
            <v>Gastropoda 30</v>
          </cell>
          <cell r="D916" t="str">
            <v>Mollusca</v>
          </cell>
          <cell r="E916" t="str">
            <v>Gastropoda</v>
          </cell>
          <cell r="F916">
            <v>0</v>
          </cell>
          <cell r="G916" t="str">
            <v>MolluscaGastropoda</v>
          </cell>
          <cell r="H916" t="str">
            <v>benthic invertebrate</v>
          </cell>
          <cell r="I916" t="str">
            <v>epibenthos</v>
          </cell>
          <cell r="J916" t="str">
            <v>epibenthos</v>
          </cell>
          <cell r="K916" t="str">
            <v>macrobenthos</v>
          </cell>
          <cell r="L916" t="str">
            <v>macrobenthos</v>
          </cell>
          <cell r="M916" t="str">
            <v>macrobenthos</v>
          </cell>
          <cell r="N916" t="str">
            <v>Macrobenthos</v>
          </cell>
          <cell r="O916" t="str">
            <v>Benthic detritivore</v>
          </cell>
          <cell r="P916" t="str">
            <v>BD</v>
          </cell>
        </row>
        <row r="917">
          <cell r="C917" t="str">
            <v>Gastropoda 31</v>
          </cell>
          <cell r="D917" t="str">
            <v>Mollusca</v>
          </cell>
          <cell r="E917" t="str">
            <v>Gastropoda</v>
          </cell>
          <cell r="F917">
            <v>0</v>
          </cell>
          <cell r="G917" t="str">
            <v>MolluscaGastropoda</v>
          </cell>
          <cell r="H917" t="str">
            <v>benthic invertebrate</v>
          </cell>
          <cell r="I917" t="str">
            <v>epibenthos</v>
          </cell>
          <cell r="J917" t="str">
            <v>epibenthos</v>
          </cell>
          <cell r="K917" t="str">
            <v>macrobenthos</v>
          </cell>
          <cell r="L917" t="str">
            <v>macrobenthos</v>
          </cell>
          <cell r="M917" t="str">
            <v>macrobenthos</v>
          </cell>
          <cell r="N917" t="str">
            <v>Macrobenthos</v>
          </cell>
          <cell r="O917" t="str">
            <v>Benthic detritivore</v>
          </cell>
          <cell r="P917" t="str">
            <v>BD</v>
          </cell>
        </row>
        <row r="918">
          <cell r="C918" t="str">
            <v>Gastropoda 32</v>
          </cell>
          <cell r="D918" t="str">
            <v>Mollusca</v>
          </cell>
          <cell r="E918" t="str">
            <v>Gastropoda</v>
          </cell>
          <cell r="F918">
            <v>0</v>
          </cell>
          <cell r="G918" t="str">
            <v>MolluscaGastropoda</v>
          </cell>
          <cell r="H918" t="str">
            <v>benthic invertebrate</v>
          </cell>
          <cell r="I918" t="str">
            <v>epibenthos</v>
          </cell>
          <cell r="J918" t="str">
            <v>epibenthos</v>
          </cell>
          <cell r="K918" t="str">
            <v>macrobenthos</v>
          </cell>
          <cell r="L918" t="str">
            <v>macrobenthos</v>
          </cell>
          <cell r="M918" t="str">
            <v>macrobenthos</v>
          </cell>
          <cell r="N918" t="str">
            <v>Macrobenthos</v>
          </cell>
          <cell r="O918" t="str">
            <v>Benthic detritivore</v>
          </cell>
          <cell r="P918" t="str">
            <v>BD</v>
          </cell>
        </row>
        <row r="919">
          <cell r="C919" t="str">
            <v>Gastropoda 33</v>
          </cell>
          <cell r="D919" t="str">
            <v>Mollusca</v>
          </cell>
          <cell r="E919" t="str">
            <v>Gastropoda</v>
          </cell>
          <cell r="F919">
            <v>0</v>
          </cell>
          <cell r="G919" t="str">
            <v>MolluscaGastropoda</v>
          </cell>
          <cell r="H919" t="str">
            <v>benthic invertebrate</v>
          </cell>
          <cell r="I919" t="str">
            <v>epibenthos</v>
          </cell>
          <cell r="J919" t="str">
            <v>epibenthos</v>
          </cell>
          <cell r="K919" t="str">
            <v>macrobenthos</v>
          </cell>
          <cell r="L919" t="str">
            <v>macrobenthos</v>
          </cell>
          <cell r="M919" t="str">
            <v>macrobenthos</v>
          </cell>
          <cell r="N919" t="str">
            <v>Macrobenthos</v>
          </cell>
          <cell r="O919" t="str">
            <v>Benthic detritivore</v>
          </cell>
          <cell r="P919" t="str">
            <v>BD</v>
          </cell>
        </row>
        <row r="920">
          <cell r="C920" t="str">
            <v>Gastropoda 34</v>
          </cell>
          <cell r="D920" t="str">
            <v>Mollusca</v>
          </cell>
          <cell r="E920" t="str">
            <v>Gastropoda</v>
          </cell>
          <cell r="F920">
            <v>0</v>
          </cell>
          <cell r="G920" t="str">
            <v>MolluscaGastropoda</v>
          </cell>
          <cell r="H920" t="str">
            <v>benthic invertebrate</v>
          </cell>
          <cell r="I920" t="str">
            <v>epibenthos</v>
          </cell>
          <cell r="J920" t="str">
            <v>epibenthos</v>
          </cell>
          <cell r="K920" t="str">
            <v>macrobenthos</v>
          </cell>
          <cell r="L920" t="str">
            <v>macrobenthos</v>
          </cell>
          <cell r="M920" t="str">
            <v>macrobenthos</v>
          </cell>
          <cell r="N920" t="str">
            <v>Macrobenthos</v>
          </cell>
          <cell r="O920" t="str">
            <v>Benthic detritivore</v>
          </cell>
          <cell r="P920" t="str">
            <v>BD</v>
          </cell>
        </row>
        <row r="921">
          <cell r="C921" t="str">
            <v>Gastropoda 35</v>
          </cell>
          <cell r="D921" t="str">
            <v>Mollusca</v>
          </cell>
          <cell r="E921" t="str">
            <v>Gastropoda</v>
          </cell>
          <cell r="F921">
            <v>0</v>
          </cell>
          <cell r="G921" t="str">
            <v>MolluscaGastropoda</v>
          </cell>
          <cell r="H921" t="str">
            <v>benthic invertebrate</v>
          </cell>
          <cell r="I921" t="str">
            <v>epibenthos</v>
          </cell>
          <cell r="J921" t="str">
            <v>epibenthos</v>
          </cell>
          <cell r="K921" t="str">
            <v>macrobenthos</v>
          </cell>
          <cell r="L921" t="str">
            <v>macrobenthos</v>
          </cell>
          <cell r="M921" t="str">
            <v>macrobenthos</v>
          </cell>
          <cell r="N921" t="str">
            <v>Macrobenthos</v>
          </cell>
          <cell r="O921" t="str">
            <v>Benthic detritivore</v>
          </cell>
          <cell r="P921" t="str">
            <v>BD</v>
          </cell>
        </row>
        <row r="922">
          <cell r="C922" t="str">
            <v>Gastropoda 36</v>
          </cell>
          <cell r="D922" t="str">
            <v>Mollusca</v>
          </cell>
          <cell r="E922" t="str">
            <v>Gastropoda</v>
          </cell>
          <cell r="F922">
            <v>0</v>
          </cell>
          <cell r="G922" t="str">
            <v>MolluscaGastropoda</v>
          </cell>
          <cell r="H922" t="str">
            <v>benthic invertebrate</v>
          </cell>
          <cell r="I922" t="str">
            <v>epibenthos</v>
          </cell>
          <cell r="J922" t="str">
            <v>epibenthos</v>
          </cell>
          <cell r="K922" t="str">
            <v>macrobenthos</v>
          </cell>
          <cell r="L922" t="str">
            <v>macrobenthos</v>
          </cell>
          <cell r="M922" t="str">
            <v>macrobenthos</v>
          </cell>
          <cell r="N922" t="str">
            <v>Macrobenthos</v>
          </cell>
          <cell r="O922" t="str">
            <v>Benthic detritivore</v>
          </cell>
          <cell r="P922" t="str">
            <v>BD</v>
          </cell>
        </row>
        <row r="923">
          <cell r="C923" t="str">
            <v>Gastropoda 4</v>
          </cell>
          <cell r="D923" t="str">
            <v>Mollusca</v>
          </cell>
          <cell r="E923" t="str">
            <v>Gastropoda</v>
          </cell>
          <cell r="F923">
            <v>0</v>
          </cell>
          <cell r="G923" t="str">
            <v>MolluscaGastropoda</v>
          </cell>
          <cell r="H923" t="str">
            <v>benthic invertebrate</v>
          </cell>
          <cell r="I923" t="str">
            <v>epibenthos</v>
          </cell>
          <cell r="J923" t="str">
            <v>epibenthos</v>
          </cell>
          <cell r="K923" t="str">
            <v>macrobenthos</v>
          </cell>
          <cell r="L923" t="str">
            <v>macrobenthos</v>
          </cell>
          <cell r="M923" t="str">
            <v>macrobenthos</v>
          </cell>
          <cell r="N923" t="str">
            <v>Macrobenthos</v>
          </cell>
          <cell r="O923" t="str">
            <v>Benthic detritivore</v>
          </cell>
          <cell r="P923" t="str">
            <v>BD</v>
          </cell>
        </row>
        <row r="924">
          <cell r="C924" t="str">
            <v>Gastropoda 5</v>
          </cell>
          <cell r="D924" t="str">
            <v>Mollusca</v>
          </cell>
          <cell r="E924" t="str">
            <v>Gastropoda</v>
          </cell>
          <cell r="F924">
            <v>0</v>
          </cell>
          <cell r="G924" t="str">
            <v>MolluscaGastropoda</v>
          </cell>
          <cell r="H924" t="str">
            <v>benthic invertebrate</v>
          </cell>
          <cell r="I924" t="str">
            <v>epibenthos</v>
          </cell>
          <cell r="J924" t="str">
            <v>epibenthos</v>
          </cell>
          <cell r="K924" t="str">
            <v>macrobenthos</v>
          </cell>
          <cell r="L924" t="str">
            <v>macrobenthos</v>
          </cell>
          <cell r="M924" t="str">
            <v>macrobenthos</v>
          </cell>
          <cell r="N924" t="str">
            <v>Macrobenthos</v>
          </cell>
          <cell r="O924" t="str">
            <v>Benthic detritivore</v>
          </cell>
          <cell r="P924" t="str">
            <v>BD</v>
          </cell>
        </row>
        <row r="925">
          <cell r="C925" t="str">
            <v>Gastropoda 6</v>
          </cell>
          <cell r="D925" t="str">
            <v>Mollusca</v>
          </cell>
          <cell r="E925" t="str">
            <v>Gastropoda</v>
          </cell>
          <cell r="F925">
            <v>0</v>
          </cell>
          <cell r="G925" t="str">
            <v>MolluscaGastropoda</v>
          </cell>
          <cell r="H925" t="str">
            <v>benthic invertebrate</v>
          </cell>
          <cell r="I925" t="str">
            <v>epibenthos</v>
          </cell>
          <cell r="J925" t="str">
            <v>epibenthos</v>
          </cell>
          <cell r="K925" t="str">
            <v>macrobenthos</v>
          </cell>
          <cell r="L925" t="str">
            <v>macrobenthos</v>
          </cell>
          <cell r="M925" t="str">
            <v>macrobenthos</v>
          </cell>
          <cell r="N925" t="str">
            <v>Macrobenthos</v>
          </cell>
          <cell r="O925" t="str">
            <v>Benthic detritivore</v>
          </cell>
          <cell r="P925" t="str">
            <v>BD</v>
          </cell>
        </row>
        <row r="926">
          <cell r="C926" t="str">
            <v>Gastropoda 8</v>
          </cell>
          <cell r="D926" t="str">
            <v>Mollusca</v>
          </cell>
          <cell r="E926" t="str">
            <v>Gastropoda</v>
          </cell>
          <cell r="F926">
            <v>0</v>
          </cell>
          <cell r="G926" t="str">
            <v>MolluscaGastropoda</v>
          </cell>
          <cell r="H926" t="str">
            <v>benthic invertebrate</v>
          </cell>
          <cell r="I926" t="str">
            <v>epibenthos</v>
          </cell>
          <cell r="J926" t="str">
            <v>epibenthos</v>
          </cell>
          <cell r="K926" t="str">
            <v>macrobenthos</v>
          </cell>
          <cell r="L926" t="str">
            <v>macrobenthos</v>
          </cell>
          <cell r="M926" t="str">
            <v>macrobenthos</v>
          </cell>
          <cell r="N926" t="str">
            <v>Macrobenthos</v>
          </cell>
          <cell r="O926" t="str">
            <v>Benthic detritivore</v>
          </cell>
          <cell r="P926" t="str">
            <v>BD</v>
          </cell>
        </row>
        <row r="927">
          <cell r="C927" t="str">
            <v>Gastropoda operculum 1</v>
          </cell>
          <cell r="D927" t="str">
            <v>Mollusca</v>
          </cell>
          <cell r="E927" t="str">
            <v>Gastropoda</v>
          </cell>
          <cell r="F927">
            <v>0</v>
          </cell>
          <cell r="G927" t="str">
            <v>MolluscaGastropoda</v>
          </cell>
          <cell r="H927" t="str">
            <v>benthic invertebrate</v>
          </cell>
          <cell r="I927" t="str">
            <v>epibenthos</v>
          </cell>
          <cell r="J927" t="str">
            <v>epibenthos</v>
          </cell>
          <cell r="K927" t="str">
            <v>macrobenthos</v>
          </cell>
          <cell r="L927" t="str">
            <v>macrobenthos</v>
          </cell>
          <cell r="M927" t="str">
            <v>macrobenthos</v>
          </cell>
          <cell r="N927" t="str">
            <v>Macrobenthos</v>
          </cell>
          <cell r="O927" t="str">
            <v>Benthic detritivore</v>
          </cell>
          <cell r="P927" t="str">
            <v>BD</v>
          </cell>
        </row>
        <row r="928">
          <cell r="C928" t="str">
            <v>Gastropoda operculum 2</v>
          </cell>
          <cell r="D928" t="str">
            <v>Mollusca</v>
          </cell>
          <cell r="E928" t="str">
            <v>Gastropoda</v>
          </cell>
          <cell r="F928">
            <v>0</v>
          </cell>
          <cell r="G928" t="str">
            <v>MolluscaGastropoda</v>
          </cell>
          <cell r="H928" t="str">
            <v>benthic invertebrate</v>
          </cell>
          <cell r="I928" t="str">
            <v>epibenthos</v>
          </cell>
          <cell r="J928" t="str">
            <v>epibenthos</v>
          </cell>
          <cell r="K928" t="str">
            <v>macrobenthos</v>
          </cell>
          <cell r="L928" t="str">
            <v>macrobenthos</v>
          </cell>
          <cell r="M928" t="str">
            <v>macrobenthos</v>
          </cell>
          <cell r="N928" t="str">
            <v>Macrobenthos</v>
          </cell>
          <cell r="O928" t="str">
            <v>Benthic detritivore</v>
          </cell>
          <cell r="P928" t="str">
            <v>BD</v>
          </cell>
        </row>
        <row r="929">
          <cell r="C929" t="str">
            <v>Gastropoda remains</v>
          </cell>
          <cell r="D929" t="str">
            <v>Mollusca</v>
          </cell>
          <cell r="E929" t="str">
            <v>Gastropoda</v>
          </cell>
          <cell r="F929">
            <v>0</v>
          </cell>
          <cell r="G929" t="str">
            <v>MolluscaGastropoda</v>
          </cell>
          <cell r="H929" t="str">
            <v>benthic invertebrate</v>
          </cell>
          <cell r="I929" t="str">
            <v>epibenthos</v>
          </cell>
          <cell r="J929" t="str">
            <v>epibenthos</v>
          </cell>
          <cell r="K929" t="str">
            <v>macrobenthos</v>
          </cell>
          <cell r="L929" t="str">
            <v>macrobenthos</v>
          </cell>
          <cell r="M929" t="str">
            <v>macrobenthos</v>
          </cell>
          <cell r="N929" t="str">
            <v>Macrobenthos</v>
          </cell>
          <cell r="O929" t="str">
            <v>Benthic detritivore</v>
          </cell>
          <cell r="P929" t="str">
            <v>BD</v>
          </cell>
        </row>
        <row r="930">
          <cell r="C930" t="str">
            <v>Gastropoda veliger</v>
          </cell>
          <cell r="D930" t="str">
            <v>Mollusca</v>
          </cell>
          <cell r="E930" t="str">
            <v>Gastropoda</v>
          </cell>
          <cell r="F930">
            <v>0</v>
          </cell>
          <cell r="G930" t="str">
            <v>MolluscaGastropoda</v>
          </cell>
          <cell r="H930" t="str">
            <v>benthic invertebrate</v>
          </cell>
          <cell r="I930" t="str">
            <v>epibenthos</v>
          </cell>
          <cell r="J930" t="str">
            <v>epibenthos</v>
          </cell>
          <cell r="K930" t="str">
            <v>macrobenthos</v>
          </cell>
          <cell r="L930" t="str">
            <v>macrobenthos</v>
          </cell>
          <cell r="M930" t="str">
            <v>macrobenthos</v>
          </cell>
          <cell r="N930" t="str">
            <v>Large zooplankton</v>
          </cell>
          <cell r="O930" t="str">
            <v>Large zooplankton (carnivorous)</v>
          </cell>
          <cell r="P930" t="str">
            <v>ZL</v>
          </cell>
        </row>
        <row r="931">
          <cell r="C931" t="str">
            <v>Gastropoda veliger 1</v>
          </cell>
          <cell r="D931" t="str">
            <v>Mollusca</v>
          </cell>
          <cell r="E931" t="str">
            <v>Gastropoda</v>
          </cell>
          <cell r="F931">
            <v>0</v>
          </cell>
          <cell r="G931" t="str">
            <v>MolluscaGastropoda</v>
          </cell>
          <cell r="H931" t="str">
            <v>benthic invertebrate</v>
          </cell>
          <cell r="I931" t="str">
            <v>epibenthos</v>
          </cell>
          <cell r="J931" t="str">
            <v>epibenthos</v>
          </cell>
          <cell r="K931" t="str">
            <v>macrobenthos</v>
          </cell>
          <cell r="L931" t="str">
            <v>macrobenthos</v>
          </cell>
          <cell r="M931" t="str">
            <v>macrobenthos</v>
          </cell>
          <cell r="N931" t="str">
            <v>Large zooplankton</v>
          </cell>
          <cell r="O931" t="str">
            <v>Large zooplankton (carnivorous)</v>
          </cell>
          <cell r="P931" t="str">
            <v>ZL</v>
          </cell>
        </row>
        <row r="932">
          <cell r="C932" t="str">
            <v>Gastropoda veliger 1 remains</v>
          </cell>
          <cell r="D932" t="str">
            <v>Mollusca</v>
          </cell>
          <cell r="E932" t="str">
            <v>Gastropoda</v>
          </cell>
          <cell r="F932">
            <v>0</v>
          </cell>
          <cell r="G932" t="str">
            <v>MolluscaGastropoda</v>
          </cell>
          <cell r="H932" t="str">
            <v>benthic invertebrate</v>
          </cell>
          <cell r="I932" t="str">
            <v>epibenthos</v>
          </cell>
          <cell r="J932" t="str">
            <v>epibenthos</v>
          </cell>
          <cell r="K932" t="str">
            <v>macrobenthos</v>
          </cell>
          <cell r="L932" t="str">
            <v>macrobenthos</v>
          </cell>
          <cell r="M932" t="str">
            <v>macrobenthos</v>
          </cell>
          <cell r="N932" t="str">
            <v>Large zooplankton</v>
          </cell>
          <cell r="O932" t="str">
            <v>Large zooplankton (carnivorous)</v>
          </cell>
          <cell r="P932" t="str">
            <v>ZL</v>
          </cell>
        </row>
        <row r="933">
          <cell r="C933" t="str">
            <v>Haliotis laevigata</v>
          </cell>
          <cell r="D933" t="str">
            <v>Mollusca</v>
          </cell>
          <cell r="E933" t="str">
            <v>Gastropoda</v>
          </cell>
          <cell r="F933">
            <v>0</v>
          </cell>
          <cell r="N933" t="str">
            <v>Abalone</v>
          </cell>
          <cell r="O933" t="str">
            <v>Abalone</v>
          </cell>
          <cell r="P933" t="str">
            <v>BFS</v>
          </cell>
        </row>
        <row r="934">
          <cell r="C934" t="str">
            <v>Haliotis rubra</v>
          </cell>
          <cell r="D934" t="str">
            <v>Mollusca</v>
          </cell>
          <cell r="E934" t="str">
            <v>Gastropoda</v>
          </cell>
          <cell r="F934">
            <v>0</v>
          </cell>
          <cell r="N934" t="str">
            <v>Abalone</v>
          </cell>
          <cell r="O934" t="str">
            <v>Abalone</v>
          </cell>
          <cell r="P934" t="str">
            <v>BFS</v>
          </cell>
        </row>
        <row r="935">
          <cell r="C935" t="str">
            <v>Fissurellidae</v>
          </cell>
          <cell r="D935" t="str">
            <v>Mollusca</v>
          </cell>
          <cell r="E935" t="str">
            <v>Gastropoda/Prosobranchia</v>
          </cell>
          <cell r="F935" t="str">
            <v>Archaegastropoda/Fissurelloidea</v>
          </cell>
          <cell r="G935" t="str">
            <v>MolluscaGastropoda/ProsobranchiaArchaegastropoda/Fissurelloidea</v>
          </cell>
          <cell r="H935" t="str">
            <v>benthic invertebrate</v>
          </cell>
          <cell r="I935" t="str">
            <v>epibenthos</v>
          </cell>
          <cell r="J935" t="str">
            <v>epibenthos</v>
          </cell>
          <cell r="K935" t="str">
            <v>macrobenthos</v>
          </cell>
          <cell r="L935" t="str">
            <v>macrobenthos</v>
          </cell>
          <cell r="M935" t="str">
            <v>macrobenthos</v>
          </cell>
          <cell r="N935" t="str">
            <v>macrobenthos</v>
          </cell>
          <cell r="O935" t="str">
            <v>Benthic detritivore</v>
          </cell>
          <cell r="P935" t="str">
            <v>BD</v>
          </cell>
        </row>
        <row r="936">
          <cell r="C936" t="str">
            <v>Fissurellidae - undifferentiated</v>
          </cell>
          <cell r="D936" t="str">
            <v>Mollusca</v>
          </cell>
          <cell r="E936" t="str">
            <v>Gastropoda</v>
          </cell>
          <cell r="F936" t="str">
            <v>Fissurellidae</v>
          </cell>
          <cell r="J936">
            <v>0</v>
          </cell>
          <cell r="K936">
            <v>0</v>
          </cell>
          <cell r="L936">
            <v>0</v>
          </cell>
          <cell r="M936">
            <v>0</v>
          </cell>
          <cell r="O936" t="str">
            <v>Benthic carnivore</v>
          </cell>
          <cell r="P936" t="str">
            <v>BC</v>
          </cell>
        </row>
        <row r="937">
          <cell r="C937" t="str">
            <v>Emarginula superba</v>
          </cell>
          <cell r="D937" t="str">
            <v>Mollusca</v>
          </cell>
          <cell r="E937" t="str">
            <v>Gastropoda</v>
          </cell>
          <cell r="F937" t="str">
            <v>Fissurellidae</v>
          </cell>
          <cell r="J937">
            <v>0</v>
          </cell>
          <cell r="K937">
            <v>0</v>
          </cell>
          <cell r="L937">
            <v>0</v>
          </cell>
          <cell r="M937">
            <v>0</v>
          </cell>
          <cell r="O937" t="str">
            <v>Benthic carnivore</v>
          </cell>
          <cell r="P937" t="str">
            <v>BC</v>
          </cell>
        </row>
        <row r="938">
          <cell r="C938" t="str">
            <v>Rimulanax corolla</v>
          </cell>
          <cell r="D938" t="str">
            <v>Mollusca</v>
          </cell>
          <cell r="E938" t="str">
            <v>Gastropoda</v>
          </cell>
          <cell r="F938" t="str">
            <v>Fissurellidae</v>
          </cell>
          <cell r="J938">
            <v>0</v>
          </cell>
          <cell r="K938">
            <v>0</v>
          </cell>
          <cell r="L938">
            <v>0</v>
          </cell>
          <cell r="M938">
            <v>0</v>
          </cell>
          <cell r="O938" t="str">
            <v>Benthic carnivore</v>
          </cell>
          <cell r="P938" t="str">
            <v>BC</v>
          </cell>
        </row>
        <row r="939">
          <cell r="C939" t="str">
            <v>Puncturella sp. 1</v>
          </cell>
          <cell r="D939" t="str">
            <v>Mollusca</v>
          </cell>
          <cell r="E939" t="str">
            <v>Gastropoda</v>
          </cell>
          <cell r="F939" t="str">
            <v>Fissurellidae</v>
          </cell>
          <cell r="J939">
            <v>0</v>
          </cell>
          <cell r="K939">
            <v>0</v>
          </cell>
          <cell r="L939">
            <v>0</v>
          </cell>
          <cell r="M939">
            <v>0</v>
          </cell>
          <cell r="O939" t="str">
            <v>Benthic carnivore</v>
          </cell>
          <cell r="P939" t="str">
            <v>BC</v>
          </cell>
        </row>
        <row r="940">
          <cell r="C940" t="str">
            <v>Turbiniform shell</v>
          </cell>
          <cell r="D940" t="str">
            <v>Mollusca</v>
          </cell>
          <cell r="E940" t="str">
            <v>Gastropoda/Prosobranchia</v>
          </cell>
          <cell r="F940">
            <v>0</v>
          </cell>
          <cell r="G940" t="str">
            <v>MolluscaGastropoda/Prosobranchia</v>
          </cell>
          <cell r="H940" t="str">
            <v>benthic invertebrate</v>
          </cell>
          <cell r="I940" t="str">
            <v>epibenthos</v>
          </cell>
          <cell r="J940" t="str">
            <v>epibenthos</v>
          </cell>
          <cell r="K940" t="str">
            <v>macrobenthos</v>
          </cell>
          <cell r="L940" t="str">
            <v>macrobenthos</v>
          </cell>
          <cell r="M940" t="str">
            <v>macrobenthos</v>
          </cell>
          <cell r="N940" t="str">
            <v>macrobenthos</v>
          </cell>
          <cell r="O940" t="str">
            <v>Benthic detritivore</v>
          </cell>
          <cell r="P940" t="str">
            <v>BD</v>
          </cell>
        </row>
        <row r="941">
          <cell r="C941" t="str">
            <v>Monilea sp.</v>
          </cell>
          <cell r="D941" t="str">
            <v>Mollusca</v>
          </cell>
          <cell r="E941" t="str">
            <v>Gastropoda/Prosobranchia</v>
          </cell>
          <cell r="F941" t="str">
            <v>Archaeogastropoda/Trochidae</v>
          </cell>
          <cell r="G941" t="str">
            <v>MolluscaGastropoda/ProsobranchiaArchaeogastropoda/Trochidae</v>
          </cell>
          <cell r="H941" t="str">
            <v>benthic invertebrate</v>
          </cell>
          <cell r="I941" t="str">
            <v>epibenthos</v>
          </cell>
          <cell r="J941" t="str">
            <v>epibenthos</v>
          </cell>
          <cell r="K941" t="str">
            <v>macrobenthos</v>
          </cell>
          <cell r="L941" t="str">
            <v>macrobenthos</v>
          </cell>
          <cell r="M941" t="str">
            <v>macrobenthos</v>
          </cell>
          <cell r="N941" t="str">
            <v>macrobenthos</v>
          </cell>
          <cell r="O941" t="str">
            <v>Benthic detritivore</v>
          </cell>
          <cell r="P941" t="str">
            <v>BD</v>
          </cell>
        </row>
        <row r="942">
          <cell r="C942" t="str">
            <v>Trochidae or Turbinidae</v>
          </cell>
          <cell r="D942" t="str">
            <v>Mollusca</v>
          </cell>
          <cell r="E942" t="str">
            <v>Gastropoda/Prosobranchia</v>
          </cell>
          <cell r="F942" t="str">
            <v>Archaeogastropoda/Trochidae</v>
          </cell>
          <cell r="G942" t="str">
            <v>MolluscaGastropoda/ProsobranchiaArchaeogastropoda/Trochidae</v>
          </cell>
          <cell r="H942" t="str">
            <v>benthic invertebrate</v>
          </cell>
          <cell r="I942" t="str">
            <v>epibenthos</v>
          </cell>
          <cell r="J942" t="str">
            <v>epibenthos</v>
          </cell>
          <cell r="K942" t="str">
            <v>macrobenthos</v>
          </cell>
          <cell r="L942" t="str">
            <v>macrobenthos</v>
          </cell>
          <cell r="M942" t="str">
            <v>macrobenthos</v>
          </cell>
          <cell r="N942" t="str">
            <v>macrobenthos</v>
          </cell>
          <cell r="O942" t="str">
            <v>Benthic detritivore</v>
          </cell>
          <cell r="P942" t="str">
            <v>BD</v>
          </cell>
        </row>
        <row r="943">
          <cell r="C943" t="str">
            <v>Trochoidea</v>
          </cell>
          <cell r="D943" t="str">
            <v>Mollusca</v>
          </cell>
          <cell r="E943" t="str">
            <v>Gastropoda/Prosobranchia</v>
          </cell>
          <cell r="F943" t="str">
            <v>Archaeogastropoda/Trochidae</v>
          </cell>
          <cell r="G943" t="str">
            <v>MolluscaGastropoda/ProsobranchiaArchaeogastropoda/Trochidae</v>
          </cell>
          <cell r="H943" t="str">
            <v>benthic invertebrate</v>
          </cell>
          <cell r="I943" t="str">
            <v>epibenthos</v>
          </cell>
          <cell r="J943" t="str">
            <v>epibenthos</v>
          </cell>
          <cell r="K943" t="str">
            <v>macrobenthos</v>
          </cell>
          <cell r="L943" t="str">
            <v>macrobenthos</v>
          </cell>
          <cell r="M943" t="str">
            <v>macrobenthos</v>
          </cell>
          <cell r="N943" t="str">
            <v>macrobenthos</v>
          </cell>
          <cell r="O943" t="str">
            <v>Benthic detritivore</v>
          </cell>
          <cell r="P943" t="str">
            <v>BD</v>
          </cell>
        </row>
        <row r="944">
          <cell r="C944" t="str">
            <v>Trochoidea remains</v>
          </cell>
          <cell r="D944" t="str">
            <v>Mollusca</v>
          </cell>
          <cell r="E944" t="str">
            <v>Gastropoda/Prosobranchia</v>
          </cell>
          <cell r="F944" t="str">
            <v>Archaeogastropoda/Trochidae</v>
          </cell>
          <cell r="G944" t="str">
            <v>MolluscaGastropoda/ProsobranchiaArchaeogastropoda/Trochidae</v>
          </cell>
          <cell r="H944" t="str">
            <v>benthic invertebrate</v>
          </cell>
          <cell r="I944" t="str">
            <v>epibenthos</v>
          </cell>
          <cell r="J944" t="str">
            <v>epibenthos</v>
          </cell>
          <cell r="K944" t="str">
            <v>macrobenthos</v>
          </cell>
          <cell r="L944" t="str">
            <v>macrobenthos</v>
          </cell>
          <cell r="M944" t="str">
            <v>macrobenthos</v>
          </cell>
          <cell r="N944" t="str">
            <v>macrobenthos</v>
          </cell>
          <cell r="O944" t="str">
            <v>Benthic detritivore</v>
          </cell>
          <cell r="P944" t="str">
            <v>BD</v>
          </cell>
        </row>
        <row r="945">
          <cell r="C945" t="str">
            <v>Trochidae cf. Bankivia fasciata</v>
          </cell>
          <cell r="D945" t="str">
            <v>Mollusca</v>
          </cell>
          <cell r="E945" t="str">
            <v>Gastropoda/Prosobranchia</v>
          </cell>
          <cell r="F945" t="str">
            <v>Archaeogastropoda/Trochidae</v>
          </cell>
          <cell r="G945" t="str">
            <v>MolluscaGastropoda/ProsobranchiaArchaeogastropoda/Trochidae</v>
          </cell>
          <cell r="H945" t="str">
            <v>benthic invertebrate</v>
          </cell>
          <cell r="I945" t="str">
            <v>epibenthos</v>
          </cell>
          <cell r="J945" t="str">
            <v>epibenthos</v>
          </cell>
          <cell r="K945" t="str">
            <v>macrobenthos</v>
          </cell>
          <cell r="L945" t="str">
            <v>macrobenthos</v>
          </cell>
          <cell r="M945" t="str">
            <v>macrobenthos</v>
          </cell>
          <cell r="N945" t="str">
            <v>macrobenthos</v>
          </cell>
          <cell r="O945" t="str">
            <v>Benthic detritivore</v>
          </cell>
          <cell r="P945" t="str">
            <v>BD</v>
          </cell>
        </row>
        <row r="946">
          <cell r="C946" t="str">
            <v>Archiminolia sp. 1</v>
          </cell>
          <cell r="D946" t="str">
            <v>Mollusca</v>
          </cell>
          <cell r="E946" t="str">
            <v>Gastropoda</v>
          </cell>
          <cell r="F946" t="str">
            <v>Solariellidae</v>
          </cell>
          <cell r="J946">
            <v>0</v>
          </cell>
          <cell r="K946">
            <v>0</v>
          </cell>
          <cell r="L946">
            <v>0</v>
          </cell>
          <cell r="M946">
            <v>0</v>
          </cell>
          <cell r="O946" t="str">
            <v>Benthic carnivore</v>
          </cell>
          <cell r="P946" t="str">
            <v>BC</v>
          </cell>
        </row>
        <row r="947">
          <cell r="C947" t="str">
            <v>Calliostoma (Maurea) sp. 1</v>
          </cell>
          <cell r="D947" t="str">
            <v>Mollusca</v>
          </cell>
          <cell r="E947" t="str">
            <v>Gastropoda</v>
          </cell>
          <cell r="F947" t="str">
            <v>Calliostomatidae</v>
          </cell>
          <cell r="J947">
            <v>0</v>
          </cell>
          <cell r="K947">
            <v>0</v>
          </cell>
          <cell r="L947">
            <v>0</v>
          </cell>
          <cell r="M947">
            <v>0</v>
          </cell>
          <cell r="O947" t="str">
            <v>Benthic carnivore</v>
          </cell>
          <cell r="P947" t="str">
            <v>BC</v>
          </cell>
        </row>
        <row r="948">
          <cell r="C948" t="str">
            <v>Quinnia polita</v>
          </cell>
          <cell r="D948" t="str">
            <v>Mollusca</v>
          </cell>
          <cell r="E948" t="str">
            <v>Gastropoda</v>
          </cell>
          <cell r="F948" t="str">
            <v>Seguenziidae</v>
          </cell>
          <cell r="J948">
            <v>0</v>
          </cell>
          <cell r="K948">
            <v>0</v>
          </cell>
          <cell r="L948">
            <v>0</v>
          </cell>
          <cell r="M948">
            <v>0</v>
          </cell>
          <cell r="O948" t="str">
            <v>Benthic detritivore</v>
          </cell>
          <cell r="P948" t="str">
            <v>BD</v>
          </cell>
        </row>
        <row r="949">
          <cell r="C949" t="str">
            <v>Hadroconus diadematus</v>
          </cell>
          <cell r="D949" t="str">
            <v>Mollusca</v>
          </cell>
          <cell r="E949" t="str">
            <v>Gastropoda</v>
          </cell>
          <cell r="F949" t="str">
            <v>Seguenziidae</v>
          </cell>
          <cell r="J949">
            <v>0</v>
          </cell>
          <cell r="K949">
            <v>0</v>
          </cell>
          <cell r="L949">
            <v>0</v>
          </cell>
          <cell r="M949">
            <v>0</v>
          </cell>
          <cell r="O949" t="str">
            <v>Benthic detritivore</v>
          </cell>
          <cell r="P949" t="str">
            <v>BD</v>
          </cell>
        </row>
        <row r="950">
          <cell r="C950" t="str">
            <v>Halystes</v>
          </cell>
          <cell r="D950" t="str">
            <v>Mollusca</v>
          </cell>
          <cell r="E950" t="str">
            <v>Gastropoda</v>
          </cell>
          <cell r="F950" t="str">
            <v>Seguenziidae</v>
          </cell>
          <cell r="J950">
            <v>0</v>
          </cell>
          <cell r="K950">
            <v>0</v>
          </cell>
          <cell r="L950">
            <v>0</v>
          </cell>
          <cell r="M950">
            <v>0</v>
          </cell>
          <cell r="O950" t="str">
            <v>Benthic detritivore</v>
          </cell>
          <cell r="P950" t="str">
            <v>BD</v>
          </cell>
        </row>
        <row r="951">
          <cell r="C951" t="str">
            <v>Calliotropis carinata</v>
          </cell>
          <cell r="D951" t="str">
            <v>Mollusca</v>
          </cell>
          <cell r="E951" t="str">
            <v>Gastropoda</v>
          </cell>
          <cell r="F951" t="str">
            <v>Calliotropidae</v>
          </cell>
          <cell r="J951">
            <v>0</v>
          </cell>
          <cell r="K951">
            <v>0</v>
          </cell>
          <cell r="L951">
            <v>0</v>
          </cell>
          <cell r="M951">
            <v>0</v>
          </cell>
          <cell r="O951" t="str">
            <v>Benthic detritivore</v>
          </cell>
          <cell r="P951" t="str">
            <v>BD</v>
          </cell>
        </row>
        <row r="952">
          <cell r="C952" t="str">
            <v>Calliotropis canaliculata</v>
          </cell>
          <cell r="D952" t="str">
            <v>Mollusca</v>
          </cell>
          <cell r="E952" t="str">
            <v>Gastropoda</v>
          </cell>
          <cell r="F952" t="str">
            <v>Calliotropidae</v>
          </cell>
          <cell r="J952">
            <v>0</v>
          </cell>
          <cell r="K952">
            <v>0</v>
          </cell>
          <cell r="L952">
            <v>0</v>
          </cell>
          <cell r="M952">
            <v>0</v>
          </cell>
          <cell r="O952" t="str">
            <v>Benthic detritivore</v>
          </cell>
          <cell r="P952" t="str">
            <v>BD</v>
          </cell>
        </row>
        <row r="953">
          <cell r="C953" t="str">
            <v>Lischkeia sp. 1</v>
          </cell>
          <cell r="D953" t="str">
            <v>Mollusca</v>
          </cell>
          <cell r="E953" t="str">
            <v>Gastropoda</v>
          </cell>
          <cell r="F953" t="str">
            <v>Calliotropidae</v>
          </cell>
          <cell r="J953">
            <v>0</v>
          </cell>
          <cell r="K953">
            <v>0</v>
          </cell>
          <cell r="L953">
            <v>0</v>
          </cell>
          <cell r="M953">
            <v>0</v>
          </cell>
          <cell r="O953" t="str">
            <v>Benthic detritivore</v>
          </cell>
          <cell r="P953" t="str">
            <v>BD</v>
          </cell>
        </row>
        <row r="954">
          <cell r="C954" t="str">
            <v>Cerithiidae</v>
          </cell>
          <cell r="D954" t="str">
            <v>Mollusca</v>
          </cell>
          <cell r="E954" t="str">
            <v>Gastropoda/Prosobranchia</v>
          </cell>
          <cell r="F954" t="str">
            <v>Mesogastropoda/Cerithiidae</v>
          </cell>
          <cell r="G954" t="str">
            <v>MolluscaGastropoda/ProsobranchiaMesogastropoda/Cerithiidae</v>
          </cell>
          <cell r="H954" t="str">
            <v>benthic invertebrate</v>
          </cell>
          <cell r="I954" t="str">
            <v>epibenthos</v>
          </cell>
          <cell r="J954" t="str">
            <v>epibenthos</v>
          </cell>
          <cell r="K954" t="str">
            <v>macrobenthos</v>
          </cell>
          <cell r="L954" t="str">
            <v>macrobenthos</v>
          </cell>
          <cell r="M954" t="str">
            <v>macrobenthos</v>
          </cell>
          <cell r="N954" t="str">
            <v>macrobenthos</v>
          </cell>
          <cell r="O954" t="str">
            <v>Benthic detritivore</v>
          </cell>
          <cell r="P954" t="str">
            <v>BD</v>
          </cell>
        </row>
        <row r="955">
          <cell r="C955" t="str">
            <v>Turitellidae</v>
          </cell>
          <cell r="D955" t="str">
            <v>Mollusca</v>
          </cell>
          <cell r="E955" t="str">
            <v>Gastropoda/Prosobranchia</v>
          </cell>
          <cell r="F955" t="str">
            <v>Mesogastropoda/Turitellidae</v>
          </cell>
          <cell r="G955" t="str">
            <v>MolluscaGastropoda/ProsobranchiaMesogastropoda/Turitellidae</v>
          </cell>
          <cell r="H955" t="str">
            <v>benthic invertebrate</v>
          </cell>
          <cell r="I955" t="str">
            <v>epibenthos</v>
          </cell>
          <cell r="J955" t="str">
            <v>epibenthos</v>
          </cell>
          <cell r="K955" t="str">
            <v>macrobenthos</v>
          </cell>
          <cell r="L955" t="str">
            <v>macrobenthos</v>
          </cell>
          <cell r="M955" t="str">
            <v>macrobenthos</v>
          </cell>
          <cell r="N955" t="str">
            <v>macrobenthos</v>
          </cell>
          <cell r="O955" t="str">
            <v>Benthic detritivore</v>
          </cell>
          <cell r="P955" t="str">
            <v>BD</v>
          </cell>
        </row>
        <row r="956">
          <cell r="C956" t="str">
            <v>Maoricolpus roseus</v>
          </cell>
          <cell r="D956" t="str">
            <v>Mollusca</v>
          </cell>
          <cell r="E956" t="str">
            <v>Gastropoda/Prosobranchia</v>
          </cell>
          <cell r="F956" t="str">
            <v>Mesogastropoda/Turritellidae</v>
          </cell>
          <cell r="G956" t="str">
            <v>MolluscaGastropoda/ProsobranchiaMesogastropoda/Turritellidae</v>
          </cell>
          <cell r="H956" t="str">
            <v>benthic invertebrate</v>
          </cell>
          <cell r="I956" t="str">
            <v>Mariocolpus</v>
          </cell>
          <cell r="J956" t="str">
            <v>epibenthos</v>
          </cell>
          <cell r="K956" t="str">
            <v>macrobenthos</v>
          </cell>
          <cell r="L956" t="str">
            <v>macrobenthos</v>
          </cell>
          <cell r="M956" t="str">
            <v>macrobenthos</v>
          </cell>
          <cell r="N956" t="str">
            <v>macrobenthos</v>
          </cell>
          <cell r="O956" t="str">
            <v>Benthic detritivore</v>
          </cell>
          <cell r="P956" t="str">
            <v>BD</v>
          </cell>
        </row>
        <row r="957">
          <cell r="C957" t="str">
            <v>Maoricolpus roseus remains</v>
          </cell>
          <cell r="D957" t="str">
            <v>Mollusca</v>
          </cell>
          <cell r="E957" t="str">
            <v>Gastropoda/Prosobranchia</v>
          </cell>
          <cell r="F957" t="str">
            <v>Mesogastropoda/Turritellidae</v>
          </cell>
          <cell r="G957" t="str">
            <v>MolluscaGastropoda/ProsobranchiaMesogastropoda/Turritellidae</v>
          </cell>
          <cell r="H957" t="str">
            <v>benthic invertebrate</v>
          </cell>
          <cell r="I957" t="str">
            <v>Mariocolpus</v>
          </cell>
          <cell r="J957" t="str">
            <v>epibenthos</v>
          </cell>
          <cell r="K957" t="str">
            <v>macrobenthos</v>
          </cell>
          <cell r="L957" t="str">
            <v>macrobenthos</v>
          </cell>
          <cell r="M957" t="str">
            <v>macrobenthos</v>
          </cell>
          <cell r="N957" t="str">
            <v>macrobenthos</v>
          </cell>
          <cell r="O957" t="str">
            <v>Benthic detritivore</v>
          </cell>
          <cell r="P957" t="str">
            <v>BD</v>
          </cell>
        </row>
        <row r="958">
          <cell r="C958" t="str">
            <v>Colpospira curialis</v>
          </cell>
          <cell r="D958" t="str">
            <v>Mollusca</v>
          </cell>
          <cell r="E958" t="str">
            <v>Gastropoda</v>
          </cell>
          <cell r="F958" t="str">
            <v>Turritellidae</v>
          </cell>
          <cell r="J958">
            <v>0</v>
          </cell>
          <cell r="K958">
            <v>0</v>
          </cell>
          <cell r="L958">
            <v>0</v>
          </cell>
          <cell r="M958">
            <v>0</v>
          </cell>
          <cell r="O958" t="str">
            <v>Macrozoobenthos</v>
          </cell>
          <cell r="P958" t="str">
            <v>BMS</v>
          </cell>
        </row>
        <row r="959">
          <cell r="C959" t="str">
            <v>Potamididae</v>
          </cell>
          <cell r="D959" t="str">
            <v>Mollusca</v>
          </cell>
          <cell r="E959" t="str">
            <v>Gastropoda/Prosobranchia</v>
          </cell>
          <cell r="F959">
            <v>0</v>
          </cell>
          <cell r="G959" t="str">
            <v>MolluscaGastropoda/Prosobranchia</v>
          </cell>
          <cell r="I959" t="str">
            <v>megabenthos</v>
          </cell>
          <cell r="J959" t="str">
            <v>megabenthos</v>
          </cell>
          <cell r="K959" t="str">
            <v>macrobenthos</v>
          </cell>
          <cell r="L959" t="str">
            <v>macrobenthos</v>
          </cell>
          <cell r="M959" t="str">
            <v>macrobenthos</v>
          </cell>
          <cell r="N959" t="str">
            <v>macrobenthos</v>
          </cell>
          <cell r="O959" t="str">
            <v>Benthic detritivore</v>
          </cell>
          <cell r="P959" t="str">
            <v>BD</v>
          </cell>
        </row>
        <row r="960">
          <cell r="C960" t="str">
            <v>Littorinidae - undifferentiated</v>
          </cell>
          <cell r="O960" t="str">
            <v>Benthic detritivore</v>
          </cell>
          <cell r="P960" t="str">
            <v>BD</v>
          </cell>
        </row>
        <row r="961">
          <cell r="C961" t="str">
            <v>Benthonella sp. 1</v>
          </cell>
          <cell r="D961" t="str">
            <v>Mollusca</v>
          </cell>
          <cell r="E961" t="str">
            <v>Gastropoda</v>
          </cell>
          <cell r="F961" t="str">
            <v>Rissoidae</v>
          </cell>
          <cell r="J961">
            <v>0</v>
          </cell>
          <cell r="K961">
            <v>0</v>
          </cell>
          <cell r="L961">
            <v>0</v>
          </cell>
          <cell r="M961">
            <v>0</v>
          </cell>
          <cell r="O961" t="str">
            <v>Benthic detritivore</v>
          </cell>
          <cell r="P961" t="str">
            <v>BD</v>
          </cell>
        </row>
        <row r="962">
          <cell r="C962" t="str">
            <v>Malluvium devotum</v>
          </cell>
          <cell r="D962" t="str">
            <v>Mollusca</v>
          </cell>
          <cell r="E962" t="str">
            <v>Gastropoda</v>
          </cell>
          <cell r="F962" t="str">
            <v>Hipponicidae</v>
          </cell>
          <cell r="J962">
            <v>0</v>
          </cell>
          <cell r="K962">
            <v>0</v>
          </cell>
          <cell r="L962">
            <v>0</v>
          </cell>
          <cell r="M962">
            <v>0</v>
          </cell>
          <cell r="O962" t="str">
            <v>Benthic carnivore</v>
          </cell>
          <cell r="P962" t="str">
            <v>BC</v>
          </cell>
        </row>
        <row r="963">
          <cell r="C963" t="str">
            <v>Hipponicidae New genus sp. 1</v>
          </cell>
          <cell r="D963" t="str">
            <v>Mollusca</v>
          </cell>
          <cell r="E963" t="str">
            <v>Gastropoda</v>
          </cell>
          <cell r="F963" t="str">
            <v>Hipponicidae</v>
          </cell>
          <cell r="J963">
            <v>0</v>
          </cell>
          <cell r="K963">
            <v>0</v>
          </cell>
          <cell r="L963">
            <v>0</v>
          </cell>
          <cell r="M963">
            <v>0</v>
          </cell>
          <cell r="O963" t="str">
            <v>Benthic carnivore</v>
          </cell>
          <cell r="P963" t="str">
            <v>BC</v>
          </cell>
        </row>
        <row r="964">
          <cell r="C964" t="str">
            <v>Calyptraea calyptraeformes</v>
          </cell>
          <cell r="D964" t="str">
            <v>Mollusca</v>
          </cell>
          <cell r="E964" t="str">
            <v>Gastropoda/Prosobranchia</v>
          </cell>
          <cell r="F964" t="str">
            <v>Mesogastropoda/Calyptraeidae</v>
          </cell>
          <cell r="G964" t="str">
            <v>MolluscaGastropoda/ProsobranchiaMesogastropoda/Calyptraeidae</v>
          </cell>
          <cell r="H964" t="str">
            <v>benthic invertebrate</v>
          </cell>
          <cell r="I964" t="str">
            <v>epibenthos</v>
          </cell>
          <cell r="J964" t="str">
            <v>epibenthos</v>
          </cell>
          <cell r="K964" t="str">
            <v>macrobenthos</v>
          </cell>
          <cell r="L964" t="str">
            <v>macrobenthos</v>
          </cell>
          <cell r="M964" t="str">
            <v>macrobenthos</v>
          </cell>
          <cell r="N964" t="str">
            <v>macrobenthos</v>
          </cell>
          <cell r="O964" t="str">
            <v>Benthic detritivore</v>
          </cell>
          <cell r="P964" t="str">
            <v>BD</v>
          </cell>
        </row>
        <row r="965">
          <cell r="C965" t="str">
            <v>Umbilia armeniaca</v>
          </cell>
          <cell r="O965" t="str">
            <v>Benthic carnivore</v>
          </cell>
          <cell r="P965" t="str">
            <v>BC</v>
          </cell>
        </row>
        <row r="966">
          <cell r="C966" t="str">
            <v>Umbilia armeniaca</v>
          </cell>
          <cell r="D966" t="str">
            <v>Mollusca</v>
          </cell>
          <cell r="E966" t="str">
            <v>Gastropoda</v>
          </cell>
          <cell r="F966" t="str">
            <v>Cypraeidae</v>
          </cell>
          <cell r="J966">
            <v>0</v>
          </cell>
          <cell r="K966">
            <v>0</v>
          </cell>
          <cell r="L966">
            <v>0</v>
          </cell>
          <cell r="M966">
            <v>0</v>
          </cell>
          <cell r="O966" t="str">
            <v>Benthic carnivore</v>
          </cell>
          <cell r="P966" t="str">
            <v>BC</v>
          </cell>
        </row>
        <row r="967">
          <cell r="C967" t="str">
            <v>Prionovolva sp.</v>
          </cell>
          <cell r="D967" t="str">
            <v>Mollusca</v>
          </cell>
          <cell r="E967" t="str">
            <v>Gastropoda/Prosobranchia</v>
          </cell>
          <cell r="F967" t="str">
            <v>Mesogastropoda/Ovulidae</v>
          </cell>
          <cell r="G967" t="str">
            <v>MolluscaGastropoda/ProsobranchiaMesogastropoda/Ovulidae</v>
          </cell>
          <cell r="H967" t="str">
            <v>benthic invertebrate</v>
          </cell>
          <cell r="I967" t="str">
            <v>epibenthos</v>
          </cell>
          <cell r="J967" t="str">
            <v>epibenthos</v>
          </cell>
          <cell r="K967" t="str">
            <v>macrobenthos</v>
          </cell>
          <cell r="L967" t="str">
            <v>macrobenthos</v>
          </cell>
          <cell r="M967" t="str">
            <v>macrobenthos</v>
          </cell>
          <cell r="N967" t="str">
            <v>macrobenthos</v>
          </cell>
          <cell r="O967" t="str">
            <v>Benthic carnivore</v>
          </cell>
          <cell r="P967" t="str">
            <v>BC</v>
          </cell>
        </row>
        <row r="968">
          <cell r="C968" t="str">
            <v>Trivirostra oryza</v>
          </cell>
          <cell r="O968" t="str">
            <v>Benthic carnivore</v>
          </cell>
          <cell r="P968" t="str">
            <v>BC</v>
          </cell>
        </row>
        <row r="969">
          <cell r="C969" t="str">
            <v>Velutinidae sp. 1</v>
          </cell>
          <cell r="D969" t="str">
            <v>Mollusca</v>
          </cell>
          <cell r="E969" t="str">
            <v>Gastropoda</v>
          </cell>
          <cell r="F969" t="str">
            <v>Velutinidae</v>
          </cell>
          <cell r="J969">
            <v>0</v>
          </cell>
          <cell r="K969">
            <v>0</v>
          </cell>
          <cell r="L969">
            <v>0</v>
          </cell>
          <cell r="M969">
            <v>0</v>
          </cell>
          <cell r="O969" t="str">
            <v>Benthic carnivore</v>
          </cell>
          <cell r="P969" t="str">
            <v>BC</v>
          </cell>
        </row>
        <row r="970">
          <cell r="C970" t="str">
            <v>Velutinidae sp. 2</v>
          </cell>
          <cell r="O970" t="str">
            <v>Benthic carnivore</v>
          </cell>
          <cell r="P970" t="str">
            <v>BC</v>
          </cell>
        </row>
        <row r="971">
          <cell r="C971" t="str">
            <v>Velutinidae sp. 2</v>
          </cell>
          <cell r="D971" t="str">
            <v>Mollusca</v>
          </cell>
          <cell r="E971" t="str">
            <v>Gastropoda</v>
          </cell>
          <cell r="F971" t="str">
            <v>Velutinidae</v>
          </cell>
          <cell r="J971">
            <v>0</v>
          </cell>
          <cell r="K971">
            <v>0</v>
          </cell>
          <cell r="L971">
            <v>0</v>
          </cell>
          <cell r="M971">
            <v>0</v>
          </cell>
          <cell r="O971" t="str">
            <v>Benthic carnivore</v>
          </cell>
          <cell r="P971" t="str">
            <v>BC</v>
          </cell>
        </row>
        <row r="972">
          <cell r="C972" t="str">
            <v>Velutinidae sp. 3</v>
          </cell>
          <cell r="D972" t="str">
            <v>Mollusca</v>
          </cell>
          <cell r="E972" t="str">
            <v>Gastropoda</v>
          </cell>
          <cell r="F972" t="str">
            <v>Velutinidae</v>
          </cell>
          <cell r="J972">
            <v>0</v>
          </cell>
          <cell r="K972">
            <v>0</v>
          </cell>
          <cell r="L972">
            <v>0</v>
          </cell>
          <cell r="M972">
            <v>0</v>
          </cell>
          <cell r="O972" t="str">
            <v>Benthic carnivore</v>
          </cell>
          <cell r="P972" t="str">
            <v>BC</v>
          </cell>
        </row>
        <row r="973">
          <cell r="C973" t="str">
            <v>Lamellaria spp.</v>
          </cell>
          <cell r="D973" t="str">
            <v>Mollusca</v>
          </cell>
          <cell r="E973" t="str">
            <v>Gastropoda</v>
          </cell>
          <cell r="F973" t="str">
            <v>Velutinidae</v>
          </cell>
          <cell r="J973">
            <v>0</v>
          </cell>
          <cell r="K973">
            <v>0</v>
          </cell>
          <cell r="L973">
            <v>0</v>
          </cell>
          <cell r="M973">
            <v>0</v>
          </cell>
          <cell r="O973" t="str">
            <v>Benthic carnivore</v>
          </cell>
          <cell r="P973" t="str">
            <v>BC</v>
          </cell>
        </row>
        <row r="974">
          <cell r="C974" t="str">
            <v>Sinum sp.</v>
          </cell>
          <cell r="D974" t="str">
            <v>Mollusca</v>
          </cell>
          <cell r="E974" t="str">
            <v>Gastropoda/Prosobranchia</v>
          </cell>
          <cell r="F974" t="str">
            <v>Mesogastropoda/Naticidae</v>
          </cell>
          <cell r="G974" t="str">
            <v>MolluscaGastropoda/ProsobranchiaMesogastropoda/Naticidae</v>
          </cell>
          <cell r="H974" t="str">
            <v>benthic invertebrate</v>
          </cell>
          <cell r="I974" t="str">
            <v>megabenthos</v>
          </cell>
          <cell r="J974" t="str">
            <v>megabenthos</v>
          </cell>
          <cell r="K974" t="str">
            <v>megabenthos</v>
          </cell>
          <cell r="L974" t="str">
            <v>megabenthos</v>
          </cell>
          <cell r="M974" t="str">
            <v>megabenthos</v>
          </cell>
          <cell r="N974" t="str">
            <v>macrobenthos</v>
          </cell>
          <cell r="O974" t="str">
            <v>Macrozoobenthos</v>
          </cell>
          <cell r="P974" t="str">
            <v>BMS</v>
          </cell>
        </row>
        <row r="975">
          <cell r="C975" t="str">
            <v>Natica luculenta</v>
          </cell>
          <cell r="D975" t="str">
            <v>Mollusca</v>
          </cell>
          <cell r="E975" t="str">
            <v>Gastropoda/Prosobranchia</v>
          </cell>
          <cell r="F975" t="str">
            <v>Mesogastropoda/Naticidae</v>
          </cell>
          <cell r="G975" t="str">
            <v>MolluscaGastropoda/ProsobranchiaMesogastropoda/Naticidae</v>
          </cell>
          <cell r="H975" t="str">
            <v>benthic invertebrate</v>
          </cell>
          <cell r="I975" t="str">
            <v>epibenthos</v>
          </cell>
          <cell r="J975" t="str">
            <v>epibenthos</v>
          </cell>
          <cell r="K975" t="str">
            <v>macrobenthos</v>
          </cell>
          <cell r="L975" t="str">
            <v>macrobenthos</v>
          </cell>
          <cell r="M975" t="str">
            <v>macrobenthos</v>
          </cell>
          <cell r="N975" t="str">
            <v>macrobenthos</v>
          </cell>
          <cell r="O975" t="str">
            <v>Macrozoobenthos</v>
          </cell>
          <cell r="P975" t="str">
            <v>BMS</v>
          </cell>
        </row>
        <row r="976">
          <cell r="C976" t="str">
            <v>Polinices sp. 1</v>
          </cell>
          <cell r="D976" t="str">
            <v>Mollusca</v>
          </cell>
          <cell r="E976" t="str">
            <v>Gastropoda</v>
          </cell>
          <cell r="F976" t="str">
            <v>Naticidae</v>
          </cell>
          <cell r="J976">
            <v>0</v>
          </cell>
          <cell r="K976">
            <v>0</v>
          </cell>
          <cell r="L976">
            <v>0</v>
          </cell>
          <cell r="M976">
            <v>0</v>
          </cell>
          <cell r="O976" t="str">
            <v>Macrozoobenthos</v>
          </cell>
          <cell r="P976" t="str">
            <v>BMS</v>
          </cell>
        </row>
        <row r="977">
          <cell r="C977" t="str">
            <v>Semicassis pyrum</v>
          </cell>
          <cell r="D977" t="str">
            <v>Mollusca</v>
          </cell>
          <cell r="E977" t="str">
            <v>Gastropoda</v>
          </cell>
          <cell r="F977" t="str">
            <v>Cassidae</v>
          </cell>
          <cell r="J977">
            <v>0</v>
          </cell>
          <cell r="K977">
            <v>0</v>
          </cell>
          <cell r="L977">
            <v>0</v>
          </cell>
          <cell r="M977">
            <v>0</v>
          </cell>
          <cell r="O977" t="str">
            <v>Macrozoobenthos</v>
          </cell>
          <cell r="P977" t="str">
            <v>BMS</v>
          </cell>
        </row>
        <row r="978">
          <cell r="C978" t="str">
            <v>Oocorys sulcata</v>
          </cell>
          <cell r="D978" t="str">
            <v>Mollusca</v>
          </cell>
          <cell r="E978" t="str">
            <v>Gastropoda</v>
          </cell>
          <cell r="F978" t="str">
            <v>Cassidae</v>
          </cell>
          <cell r="J978">
            <v>0</v>
          </cell>
          <cell r="K978">
            <v>0</v>
          </cell>
          <cell r="L978">
            <v>0</v>
          </cell>
          <cell r="M978">
            <v>0</v>
          </cell>
          <cell r="O978" t="str">
            <v>Macrozoobenthos</v>
          </cell>
          <cell r="P978" t="str">
            <v>BMS</v>
          </cell>
        </row>
        <row r="979">
          <cell r="C979" t="str">
            <v>Cymatiella cf. Sassia sp.</v>
          </cell>
          <cell r="D979" t="str">
            <v>Mollusca</v>
          </cell>
          <cell r="E979" t="str">
            <v>Gastropoda/Prosobranchia</v>
          </cell>
          <cell r="F979" t="str">
            <v>Neogastropoda/Ranellidae</v>
          </cell>
          <cell r="G979" t="str">
            <v>MolluscaGastropoda/ProsobranchiaNeogastropoda/Ranellidae</v>
          </cell>
          <cell r="H979" t="str">
            <v>benthic invertebrate</v>
          </cell>
          <cell r="I979" t="str">
            <v>megabenthos</v>
          </cell>
          <cell r="J979" t="str">
            <v>megabenthos</v>
          </cell>
          <cell r="K979" t="str">
            <v>megabenthos</v>
          </cell>
          <cell r="L979" t="str">
            <v>megabenthos</v>
          </cell>
          <cell r="M979" t="str">
            <v>megabenthos</v>
          </cell>
          <cell r="N979" t="str">
            <v>macrobenthos</v>
          </cell>
          <cell r="O979" t="str">
            <v>Macrozoobenthos</v>
          </cell>
          <cell r="P979" t="str">
            <v>BMS</v>
          </cell>
        </row>
        <row r="980">
          <cell r="C980" t="str">
            <v>Monoplex exaratus</v>
          </cell>
          <cell r="D980" t="str">
            <v>Mollusca</v>
          </cell>
          <cell r="E980" t="str">
            <v>Gastropoda</v>
          </cell>
          <cell r="F980" t="str">
            <v>Ranellidae</v>
          </cell>
          <cell r="J980">
            <v>0</v>
          </cell>
          <cell r="K980">
            <v>0</v>
          </cell>
          <cell r="L980">
            <v>0</v>
          </cell>
          <cell r="M980">
            <v>0</v>
          </cell>
          <cell r="O980" t="str">
            <v>Macrozoobenthos</v>
          </cell>
          <cell r="P980" t="str">
            <v>BMS</v>
          </cell>
        </row>
        <row r="981">
          <cell r="C981" t="str">
            <v>Sassia kampyla kampyla</v>
          </cell>
          <cell r="D981" t="str">
            <v>Mollusca</v>
          </cell>
          <cell r="E981" t="str">
            <v>Gastropoda</v>
          </cell>
          <cell r="F981" t="str">
            <v>Ranellidae</v>
          </cell>
          <cell r="J981">
            <v>0</v>
          </cell>
          <cell r="K981">
            <v>0</v>
          </cell>
          <cell r="L981">
            <v>0</v>
          </cell>
          <cell r="M981">
            <v>0</v>
          </cell>
          <cell r="O981" t="str">
            <v>Macrozoobenthos</v>
          </cell>
          <cell r="P981" t="str">
            <v>BMS</v>
          </cell>
        </row>
        <row r="982">
          <cell r="C982" t="str">
            <v>Sassia garrardi</v>
          </cell>
          <cell r="D982" t="str">
            <v>Mollusca</v>
          </cell>
          <cell r="E982" t="str">
            <v>Gastropoda</v>
          </cell>
          <cell r="F982" t="str">
            <v>Ranellidae</v>
          </cell>
          <cell r="J982">
            <v>0</v>
          </cell>
          <cell r="K982">
            <v>0</v>
          </cell>
          <cell r="L982">
            <v>0</v>
          </cell>
          <cell r="M982">
            <v>0</v>
          </cell>
          <cell r="O982" t="str">
            <v>Macrozoobenthos</v>
          </cell>
          <cell r="P982" t="str">
            <v>BMS</v>
          </cell>
        </row>
        <row r="983">
          <cell r="C983" t="str">
            <v>Ataxocerithium sp. 2</v>
          </cell>
          <cell r="D983" t="str">
            <v>Mollusca</v>
          </cell>
          <cell r="E983" t="str">
            <v>Gastropoda</v>
          </cell>
          <cell r="F983" t="str">
            <v>Newtoniellidae</v>
          </cell>
          <cell r="J983">
            <v>0</v>
          </cell>
          <cell r="K983">
            <v>0</v>
          </cell>
          <cell r="L983">
            <v>0</v>
          </cell>
          <cell r="M983">
            <v>0</v>
          </cell>
          <cell r="O983" t="str">
            <v>Macrozoobenthos</v>
          </cell>
          <cell r="P983" t="str">
            <v>BMS</v>
          </cell>
        </row>
        <row r="984">
          <cell r="C984" t="str">
            <v>Cerithiella sp. 1</v>
          </cell>
          <cell r="D984" t="str">
            <v>Mollusca</v>
          </cell>
          <cell r="E984" t="str">
            <v>Gastropoda</v>
          </cell>
          <cell r="F984" t="str">
            <v>Newtoniellidae</v>
          </cell>
          <cell r="J984">
            <v>0</v>
          </cell>
          <cell r="K984">
            <v>0</v>
          </cell>
          <cell r="L984">
            <v>0</v>
          </cell>
          <cell r="M984">
            <v>0</v>
          </cell>
          <cell r="O984" t="str">
            <v>Macrozoobenthos</v>
          </cell>
          <cell r="P984" t="str">
            <v>BMS</v>
          </cell>
        </row>
        <row r="985">
          <cell r="C985" t="str">
            <v>Ataxocerithium sp. 1</v>
          </cell>
          <cell r="D985" t="str">
            <v>Mollusca</v>
          </cell>
          <cell r="E985" t="str">
            <v>Gastropoda</v>
          </cell>
          <cell r="F985" t="str">
            <v>Newtoniellidae</v>
          </cell>
          <cell r="J985">
            <v>0</v>
          </cell>
          <cell r="K985">
            <v>0</v>
          </cell>
          <cell r="L985">
            <v>0</v>
          </cell>
          <cell r="M985">
            <v>0</v>
          </cell>
          <cell r="O985" t="str">
            <v>Macrozoobenthos</v>
          </cell>
          <cell r="P985" t="str">
            <v>BMS</v>
          </cell>
        </row>
        <row r="986">
          <cell r="C986" t="str">
            <v>Epitonium cf. perplexum</v>
          </cell>
          <cell r="D986" t="str">
            <v>Mollusca</v>
          </cell>
          <cell r="E986" t="str">
            <v>Gastropoda/Prosobranchia</v>
          </cell>
          <cell r="F986" t="str">
            <v>Mesogastropoda/Epitoniidae</v>
          </cell>
          <cell r="G986" t="str">
            <v>MolluscaGastropoda/ProsobranchiaMesogastropoda/Epitoniidae</v>
          </cell>
          <cell r="H986" t="str">
            <v>benthic invertebrate</v>
          </cell>
          <cell r="I986" t="str">
            <v>epibenthos</v>
          </cell>
          <cell r="J986" t="str">
            <v>epibenthos</v>
          </cell>
          <cell r="K986" t="str">
            <v>macrobenthos</v>
          </cell>
          <cell r="L986" t="str">
            <v>macrobenthos</v>
          </cell>
          <cell r="M986" t="str">
            <v>macrobenthos</v>
          </cell>
          <cell r="N986" t="str">
            <v>macrobenthos</v>
          </cell>
          <cell r="O986" t="str">
            <v>Benthic carnivore</v>
          </cell>
          <cell r="P986" t="str">
            <v>BC</v>
          </cell>
        </row>
        <row r="987">
          <cell r="C987" t="str">
            <v>Epitonium perplexum</v>
          </cell>
          <cell r="D987" t="str">
            <v>Mollusca</v>
          </cell>
          <cell r="E987" t="str">
            <v>Gastropoda/Prosobranchia</v>
          </cell>
          <cell r="F987" t="str">
            <v>Mesogastropoda/Epitoniidae</v>
          </cell>
          <cell r="G987" t="str">
            <v>MolluscaGastropoda/ProsobranchiaMesogastropoda/Epitoniidae</v>
          </cell>
          <cell r="H987" t="str">
            <v>benthic invertebrate</v>
          </cell>
          <cell r="I987" t="str">
            <v>epibenthos</v>
          </cell>
          <cell r="J987" t="str">
            <v>epibenthos</v>
          </cell>
          <cell r="K987" t="str">
            <v>macrobenthos</v>
          </cell>
          <cell r="L987" t="str">
            <v>macrobenthos</v>
          </cell>
          <cell r="M987" t="str">
            <v>macrobenthos</v>
          </cell>
          <cell r="N987" t="str">
            <v>macrobenthos</v>
          </cell>
          <cell r="O987" t="str">
            <v>Benthic carnivore</v>
          </cell>
          <cell r="P987" t="str">
            <v>BC</v>
          </cell>
        </row>
        <row r="988">
          <cell r="C988" t="str">
            <v>Amaea sp. 1</v>
          </cell>
          <cell r="D988" t="str">
            <v>Mollusca</v>
          </cell>
          <cell r="E988" t="str">
            <v>Gastropoda</v>
          </cell>
          <cell r="F988" t="str">
            <v>Epitoniidae</v>
          </cell>
          <cell r="J988">
            <v>0</v>
          </cell>
          <cell r="K988">
            <v>0</v>
          </cell>
          <cell r="L988">
            <v>0</v>
          </cell>
          <cell r="M988">
            <v>0</v>
          </cell>
          <cell r="O988" t="str">
            <v>Benthic carnivore</v>
          </cell>
          <cell r="P988" t="str">
            <v>BC</v>
          </cell>
        </row>
        <row r="989">
          <cell r="C989" t="str">
            <v>Gregorioscala sp. 1</v>
          </cell>
          <cell r="D989" t="str">
            <v>Mollusca</v>
          </cell>
          <cell r="E989" t="str">
            <v>Gastropoda</v>
          </cell>
          <cell r="F989" t="str">
            <v>Epitoniidae</v>
          </cell>
          <cell r="J989">
            <v>0</v>
          </cell>
          <cell r="K989">
            <v>0</v>
          </cell>
          <cell r="L989">
            <v>0</v>
          </cell>
          <cell r="M989">
            <v>0</v>
          </cell>
          <cell r="O989" t="str">
            <v>Benthic carnivore</v>
          </cell>
          <cell r="P989" t="str">
            <v>BC</v>
          </cell>
        </row>
        <row r="990">
          <cell r="C990" t="str">
            <v>Epitonium (Sodaliscala) sp. 1</v>
          </cell>
          <cell r="D990" t="str">
            <v>Mollusca</v>
          </cell>
          <cell r="E990" t="str">
            <v>Gastropoda</v>
          </cell>
          <cell r="F990" t="str">
            <v>Epitoniidae</v>
          </cell>
          <cell r="J990">
            <v>0</v>
          </cell>
          <cell r="K990">
            <v>0</v>
          </cell>
          <cell r="L990">
            <v>0</v>
          </cell>
          <cell r="M990">
            <v>0</v>
          </cell>
          <cell r="O990" t="str">
            <v>Benthic carnivore</v>
          </cell>
          <cell r="P990" t="str">
            <v>BC</v>
          </cell>
        </row>
        <row r="991">
          <cell r="C991" t="str">
            <v>Amaea sp. B</v>
          </cell>
          <cell r="D991" t="str">
            <v>Mollusca</v>
          </cell>
          <cell r="E991" t="str">
            <v>Gastropoda</v>
          </cell>
          <cell r="F991" t="str">
            <v>Epitoniidae</v>
          </cell>
          <cell r="J991">
            <v>0</v>
          </cell>
          <cell r="K991">
            <v>0</v>
          </cell>
          <cell r="L991">
            <v>0</v>
          </cell>
          <cell r="M991">
            <v>0</v>
          </cell>
          <cell r="O991" t="str">
            <v>Benthic carnivore</v>
          </cell>
          <cell r="P991" t="str">
            <v>BC</v>
          </cell>
        </row>
        <row r="992">
          <cell r="C992" t="str">
            <v>Globiscala cf. bonaespei</v>
          </cell>
          <cell r="D992" t="str">
            <v>Mollusca</v>
          </cell>
          <cell r="E992" t="str">
            <v>Gastropoda</v>
          </cell>
          <cell r="F992" t="str">
            <v>Epitoniidae</v>
          </cell>
          <cell r="J992">
            <v>0</v>
          </cell>
          <cell r="K992">
            <v>0</v>
          </cell>
          <cell r="L992">
            <v>0</v>
          </cell>
          <cell r="M992">
            <v>0</v>
          </cell>
          <cell r="O992" t="str">
            <v>Benthic carnivore</v>
          </cell>
          <cell r="P992" t="str">
            <v>BC</v>
          </cell>
        </row>
        <row r="993">
          <cell r="C993" t="str">
            <v>Eulima acutissima</v>
          </cell>
          <cell r="D993" t="str">
            <v>Mollusca</v>
          </cell>
          <cell r="E993" t="str">
            <v>Gastropoda</v>
          </cell>
          <cell r="F993" t="str">
            <v>Eulimidae</v>
          </cell>
          <cell r="J993">
            <v>0</v>
          </cell>
          <cell r="K993">
            <v>0</v>
          </cell>
          <cell r="L993">
            <v>0</v>
          </cell>
          <cell r="M993">
            <v>0</v>
          </cell>
          <cell r="O993" t="str">
            <v>Benthic carnivore</v>
          </cell>
          <cell r="P993" t="str">
            <v>BC</v>
          </cell>
        </row>
        <row r="994">
          <cell r="C994" t="str">
            <v>Emozamia licina</v>
          </cell>
          <cell r="D994" t="str">
            <v>Mollusca</v>
          </cell>
          <cell r="E994" t="str">
            <v>Gastropoda</v>
          </cell>
          <cell r="F994" t="str">
            <v>Muricidae: Coralliophilinae</v>
          </cell>
          <cell r="J994">
            <v>0</v>
          </cell>
          <cell r="K994">
            <v>0</v>
          </cell>
          <cell r="L994">
            <v>0</v>
          </cell>
          <cell r="M994">
            <v>0</v>
          </cell>
          <cell r="O994" t="str">
            <v>Benthic carnivore</v>
          </cell>
          <cell r="P994" t="str">
            <v>BC</v>
          </cell>
        </row>
        <row r="995">
          <cell r="C995" t="str">
            <v>Hirtomurex teramachii</v>
          </cell>
          <cell r="D995" t="str">
            <v>Mollusca</v>
          </cell>
          <cell r="E995" t="str">
            <v>Gastropoda</v>
          </cell>
          <cell r="F995" t="str">
            <v>Muricidae: Coralliophilinae</v>
          </cell>
          <cell r="J995">
            <v>0</v>
          </cell>
          <cell r="K995">
            <v>0</v>
          </cell>
          <cell r="L995">
            <v>0</v>
          </cell>
          <cell r="M995">
            <v>0</v>
          </cell>
          <cell r="O995" t="str">
            <v>Benthic carnivore</v>
          </cell>
          <cell r="P995" t="str">
            <v>BC</v>
          </cell>
        </row>
        <row r="996">
          <cell r="C996" t="str">
            <v>Enixotrophon plicilaminatus</v>
          </cell>
          <cell r="D996" t="str">
            <v>Mollusca</v>
          </cell>
          <cell r="E996" t="str">
            <v>Gastropoda</v>
          </cell>
          <cell r="F996" t="str">
            <v>Muricidae: Pagodulinae</v>
          </cell>
          <cell r="J996">
            <v>0</v>
          </cell>
          <cell r="K996">
            <v>0</v>
          </cell>
          <cell r="L996">
            <v>0</v>
          </cell>
          <cell r="M996">
            <v>0</v>
          </cell>
          <cell r="O996" t="str">
            <v>Benthic carnivore</v>
          </cell>
          <cell r="P996" t="str">
            <v>BC</v>
          </cell>
        </row>
        <row r="997">
          <cell r="C997" t="str">
            <v>Enixotrophon carduelis</v>
          </cell>
          <cell r="D997" t="str">
            <v>Mollusca</v>
          </cell>
          <cell r="E997" t="str">
            <v>Gastropoda</v>
          </cell>
          <cell r="F997" t="str">
            <v>Muricidae: Pagodulinae</v>
          </cell>
          <cell r="J997">
            <v>0</v>
          </cell>
          <cell r="K997">
            <v>0</v>
          </cell>
          <cell r="L997">
            <v>0</v>
          </cell>
          <cell r="M997">
            <v>0</v>
          </cell>
          <cell r="O997" t="str">
            <v>Benthic carnivore</v>
          </cell>
          <cell r="P997" t="str">
            <v>BC</v>
          </cell>
        </row>
        <row r="998">
          <cell r="C998" t="str">
            <v>Enixotrophon obtuseliratus</v>
          </cell>
          <cell r="D998" t="str">
            <v>Mollusca</v>
          </cell>
          <cell r="E998" t="str">
            <v>Gastropoda</v>
          </cell>
          <cell r="F998" t="str">
            <v>Muricidae: Pagodulinae</v>
          </cell>
          <cell r="J998">
            <v>0</v>
          </cell>
          <cell r="K998">
            <v>0</v>
          </cell>
          <cell r="L998">
            <v>0</v>
          </cell>
          <cell r="M998">
            <v>0</v>
          </cell>
          <cell r="O998" t="str">
            <v>Benthic carnivore</v>
          </cell>
          <cell r="P998" t="str">
            <v>BC</v>
          </cell>
        </row>
        <row r="999">
          <cell r="C999" t="str">
            <v>Muricidae New genus sp. 1</v>
          </cell>
          <cell r="D999" t="str">
            <v>Mollusca</v>
          </cell>
          <cell r="E999" t="str">
            <v>Gastropoda</v>
          </cell>
          <cell r="F999" t="str">
            <v>Muricidae</v>
          </cell>
          <cell r="J999">
            <v>0</v>
          </cell>
          <cell r="K999">
            <v>0</v>
          </cell>
          <cell r="L999">
            <v>0</v>
          </cell>
          <cell r="M999">
            <v>0</v>
          </cell>
          <cell r="O999" t="str">
            <v>Benthic carnivore</v>
          </cell>
          <cell r="P999" t="str">
            <v>BC</v>
          </cell>
        </row>
        <row r="1000">
          <cell r="C1000" t="str">
            <v>Enatimene sp. 1</v>
          </cell>
          <cell r="D1000" t="str">
            <v>Mollusca</v>
          </cell>
          <cell r="E1000" t="str">
            <v>Gastropoda</v>
          </cell>
          <cell r="F1000" t="str">
            <v>Muricidae</v>
          </cell>
          <cell r="J1000">
            <v>0</v>
          </cell>
          <cell r="K1000">
            <v>0</v>
          </cell>
          <cell r="L1000">
            <v>0</v>
          </cell>
          <cell r="M1000">
            <v>0</v>
          </cell>
          <cell r="O1000" t="str">
            <v>Benthic carnivore</v>
          </cell>
          <cell r="P1000" t="str">
            <v>BC</v>
          </cell>
        </row>
        <row r="1001">
          <cell r="C1001" t="str">
            <v>Enixotrophon cf. plicilaminatus</v>
          </cell>
          <cell r="D1001" t="str">
            <v>Mollusca</v>
          </cell>
          <cell r="E1001" t="str">
            <v>Gastropoda</v>
          </cell>
          <cell r="F1001" t="str">
            <v>Muricidae</v>
          </cell>
          <cell r="J1001">
            <v>0</v>
          </cell>
          <cell r="K1001">
            <v>0</v>
          </cell>
          <cell r="L1001">
            <v>0</v>
          </cell>
          <cell r="M1001">
            <v>0</v>
          </cell>
          <cell r="O1001" t="str">
            <v>Benthic carnivore</v>
          </cell>
          <cell r="P1001" t="str">
            <v>BC</v>
          </cell>
        </row>
        <row r="1002">
          <cell r="C1002" t="str">
            <v>Columbarium pagodoides</v>
          </cell>
          <cell r="D1002" t="str">
            <v>Mollusca</v>
          </cell>
          <cell r="E1002" t="str">
            <v>Gastropoda</v>
          </cell>
          <cell r="F1002" t="str">
            <v>Turbinellidae</v>
          </cell>
          <cell r="J1002">
            <v>0</v>
          </cell>
          <cell r="K1002">
            <v>0</v>
          </cell>
          <cell r="L1002">
            <v>0</v>
          </cell>
          <cell r="M1002">
            <v>0</v>
          </cell>
          <cell r="O1002" t="str">
            <v>Benthic carnivore</v>
          </cell>
          <cell r="P1002" t="str">
            <v>BC</v>
          </cell>
        </row>
        <row r="1003">
          <cell r="C1003" t="str">
            <v>Buccinidae</v>
          </cell>
          <cell r="D1003" t="str">
            <v>Mollusca</v>
          </cell>
          <cell r="E1003" t="str">
            <v>Gastropoda/Prosobranchia</v>
          </cell>
          <cell r="F1003" t="str">
            <v>Neogastropoda/Buccinidae</v>
          </cell>
          <cell r="G1003" t="str">
            <v>MolluscaGastropoda/ProsobranchiaNeogastropoda/Buccinidae</v>
          </cell>
          <cell r="H1003" t="str">
            <v>benthic invertebrate</v>
          </cell>
          <cell r="I1003" t="str">
            <v>megabenthos</v>
          </cell>
          <cell r="J1003" t="str">
            <v>megabenthos</v>
          </cell>
          <cell r="K1003" t="str">
            <v>megabenthos</v>
          </cell>
          <cell r="L1003" t="str">
            <v>megabenthos</v>
          </cell>
          <cell r="M1003" t="str">
            <v>megabenthos</v>
          </cell>
          <cell r="N1003" t="str">
            <v>megabenthos</v>
          </cell>
          <cell r="O1003" t="str">
            <v>Macrozoobenthos</v>
          </cell>
          <cell r="P1003" t="str">
            <v>BMS</v>
          </cell>
        </row>
        <row r="1004">
          <cell r="C1004" t="str">
            <v>Penion sp.</v>
          </cell>
          <cell r="D1004" t="str">
            <v>Mollusca</v>
          </cell>
          <cell r="E1004" t="str">
            <v>Gastropoda/Prosobranchia</v>
          </cell>
          <cell r="F1004" t="str">
            <v>Neogastropoda/Buccinidae</v>
          </cell>
          <cell r="G1004" t="str">
            <v>MolluscaGastropoda/ProsobranchiaNeogastropoda/Buccinidae</v>
          </cell>
          <cell r="H1004" t="str">
            <v>benthic invertebrate</v>
          </cell>
          <cell r="I1004" t="str">
            <v>megabenthos</v>
          </cell>
          <cell r="J1004" t="str">
            <v>megabenthos</v>
          </cell>
          <cell r="K1004" t="str">
            <v>megabenthos</v>
          </cell>
          <cell r="L1004" t="str">
            <v>megabenthos</v>
          </cell>
          <cell r="M1004" t="str">
            <v>megabenthos</v>
          </cell>
          <cell r="N1004" t="str">
            <v>megabenthos</v>
          </cell>
          <cell r="O1004" t="str">
            <v>Macrozoobenthos</v>
          </cell>
          <cell r="P1004" t="str">
            <v>BMS</v>
          </cell>
        </row>
        <row r="1005">
          <cell r="C1005" t="str">
            <v>Buccinidae, Fasciolariidae, Nassariidae, Melongenidae, Colubrariidae, Belomitridae - undifferentiated</v>
          </cell>
          <cell r="D1005" t="str">
            <v>Mollusca</v>
          </cell>
          <cell r="E1005" t="str">
            <v>Gastropoda</v>
          </cell>
          <cell r="F1005" t="str">
            <v>Buccinidae, Fasciolariidae, Nassariidae, Melongenidae, Colubrariidae, Belomitridae</v>
          </cell>
          <cell r="J1005">
            <v>0</v>
          </cell>
          <cell r="K1005">
            <v>0</v>
          </cell>
          <cell r="L1005">
            <v>0</v>
          </cell>
          <cell r="M1005">
            <v>0</v>
          </cell>
          <cell r="O1005" t="str">
            <v>Macrozoobenthos</v>
          </cell>
          <cell r="P1005" t="str">
            <v>BMS</v>
          </cell>
        </row>
        <row r="1006">
          <cell r="C1006" t="str">
            <v>Fusinus pyrulatus</v>
          </cell>
          <cell r="O1006" t="str">
            <v>Macrozoobenthos</v>
          </cell>
          <cell r="P1006" t="str">
            <v>BMS</v>
          </cell>
        </row>
        <row r="1007">
          <cell r="C1007" t="str">
            <v>Fusinus pyrulatus</v>
          </cell>
          <cell r="D1007" t="str">
            <v>Mollusca</v>
          </cell>
          <cell r="E1007" t="str">
            <v>Gastropoda</v>
          </cell>
          <cell r="F1007" t="str">
            <v>Fasciolariidae</v>
          </cell>
          <cell r="J1007">
            <v>0</v>
          </cell>
          <cell r="K1007">
            <v>0</v>
          </cell>
          <cell r="L1007">
            <v>0</v>
          </cell>
          <cell r="M1007">
            <v>0</v>
          </cell>
          <cell r="O1007" t="str">
            <v>Macrozoobenthos</v>
          </cell>
          <cell r="P1007" t="str">
            <v>BMS</v>
          </cell>
        </row>
        <row r="1008">
          <cell r="C1008" t="str">
            <v>Granulifusus kiranus</v>
          </cell>
          <cell r="D1008" t="str">
            <v>Mollusca</v>
          </cell>
          <cell r="E1008" t="str">
            <v>Gastropoda</v>
          </cell>
          <cell r="F1008" t="str">
            <v>Fasciolariidae</v>
          </cell>
          <cell r="J1008">
            <v>0</v>
          </cell>
          <cell r="K1008">
            <v>0</v>
          </cell>
          <cell r="L1008">
            <v>0</v>
          </cell>
          <cell r="M1008">
            <v>0</v>
          </cell>
          <cell r="O1008" t="str">
            <v>Macrozoobenthos</v>
          </cell>
          <cell r="P1008" t="str">
            <v>BMS</v>
          </cell>
        </row>
        <row r="1009">
          <cell r="C1009" t="str">
            <v>Tritia ephamilla</v>
          </cell>
          <cell r="D1009" t="str">
            <v>Mollusca</v>
          </cell>
          <cell r="E1009" t="str">
            <v>Gastropoda</v>
          </cell>
          <cell r="F1009" t="str">
            <v>Nassariidae</v>
          </cell>
          <cell r="J1009">
            <v>0</v>
          </cell>
          <cell r="K1009">
            <v>0</v>
          </cell>
          <cell r="L1009">
            <v>0</v>
          </cell>
          <cell r="M1009">
            <v>0</v>
          </cell>
          <cell r="O1009" t="str">
            <v>Macrozoobenthos</v>
          </cell>
          <cell r="P1009" t="str">
            <v>BMS</v>
          </cell>
        </row>
        <row r="1010">
          <cell r="C1010" t="str">
            <v>Chryseofusus alisonae</v>
          </cell>
          <cell r="D1010" t="str">
            <v>Mollusca</v>
          </cell>
          <cell r="E1010" t="str">
            <v>Gastropoda</v>
          </cell>
          <cell r="F1010" t="str">
            <v>Fasciolariidae</v>
          </cell>
          <cell r="J1010">
            <v>0</v>
          </cell>
          <cell r="K1010">
            <v>0</v>
          </cell>
          <cell r="L1010">
            <v>0</v>
          </cell>
          <cell r="M1010">
            <v>0</v>
          </cell>
          <cell r="O1010" t="str">
            <v>Macrozoobenthos</v>
          </cell>
          <cell r="P1010" t="str">
            <v>BMS</v>
          </cell>
        </row>
        <row r="1011">
          <cell r="C1011" t="str">
            <v>Belomitra sp. 1</v>
          </cell>
          <cell r="D1011" t="str">
            <v>Mollusca</v>
          </cell>
          <cell r="E1011" t="str">
            <v>Gastropoda</v>
          </cell>
          <cell r="F1011" t="str">
            <v>Belomitridae</v>
          </cell>
          <cell r="J1011">
            <v>0</v>
          </cell>
          <cell r="K1011">
            <v>0</v>
          </cell>
          <cell r="L1011">
            <v>0</v>
          </cell>
          <cell r="M1011">
            <v>0</v>
          </cell>
          <cell r="O1011" t="str">
            <v>Macrozoobenthos</v>
          </cell>
          <cell r="P1011" t="str">
            <v>BMS</v>
          </cell>
        </row>
        <row r="1012">
          <cell r="C1012" t="str">
            <v>Belomitra sp. 2</v>
          </cell>
          <cell r="D1012" t="str">
            <v>Mollusca</v>
          </cell>
          <cell r="E1012" t="str">
            <v>Gastropoda</v>
          </cell>
          <cell r="F1012" t="str">
            <v>Belomitridae</v>
          </cell>
          <cell r="J1012">
            <v>0</v>
          </cell>
          <cell r="K1012">
            <v>0</v>
          </cell>
          <cell r="L1012">
            <v>0</v>
          </cell>
          <cell r="M1012">
            <v>0</v>
          </cell>
          <cell r="O1012" t="str">
            <v>Macrozoobenthos</v>
          </cell>
          <cell r="P1012" t="str">
            <v>BMS</v>
          </cell>
        </row>
        <row r="1013">
          <cell r="C1013" t="str">
            <v>Granulifusus sp. 1</v>
          </cell>
          <cell r="D1013" t="str">
            <v>Mollusca</v>
          </cell>
          <cell r="E1013" t="str">
            <v>Gastropoda</v>
          </cell>
          <cell r="F1013" t="str">
            <v>Fasciolariidae</v>
          </cell>
          <cell r="J1013">
            <v>0</v>
          </cell>
          <cell r="K1013">
            <v>0</v>
          </cell>
          <cell r="L1013">
            <v>0</v>
          </cell>
          <cell r="M1013">
            <v>0</v>
          </cell>
          <cell r="O1013" t="str">
            <v>Macrozoobenthos</v>
          </cell>
          <cell r="P1013" t="str">
            <v>BMS</v>
          </cell>
        </row>
        <row r="1014">
          <cell r="C1014" t="str">
            <v>Granulifusus sp. 2</v>
          </cell>
          <cell r="D1014" t="str">
            <v>Mollusca</v>
          </cell>
          <cell r="E1014" t="str">
            <v>Gastropoda</v>
          </cell>
          <cell r="F1014" t="str">
            <v>Fasciolariidae</v>
          </cell>
          <cell r="J1014">
            <v>0</v>
          </cell>
          <cell r="K1014">
            <v>0</v>
          </cell>
          <cell r="L1014">
            <v>0</v>
          </cell>
          <cell r="M1014">
            <v>0</v>
          </cell>
          <cell r="O1014" t="str">
            <v>Macrozoobenthos</v>
          </cell>
          <cell r="P1014" t="str">
            <v>BMS</v>
          </cell>
        </row>
        <row r="1015">
          <cell r="C1015" t="str">
            <v>Exilioidea sp. 1</v>
          </cell>
          <cell r="D1015" t="str">
            <v>Mollusca</v>
          </cell>
          <cell r="E1015" t="str">
            <v>Gastropoda</v>
          </cell>
          <cell r="F1015" t="str">
            <v xml:space="preserve">Ptychatractidae </v>
          </cell>
          <cell r="J1015">
            <v>0</v>
          </cell>
          <cell r="K1015">
            <v>0</v>
          </cell>
          <cell r="L1015">
            <v>0</v>
          </cell>
          <cell r="M1015">
            <v>0</v>
          </cell>
          <cell r="O1015" t="str">
            <v>Macrozoobenthos</v>
          </cell>
          <cell r="P1015" t="str">
            <v>BMS</v>
          </cell>
        </row>
        <row r="1016">
          <cell r="C1016" t="str">
            <v>Volutidae</v>
          </cell>
          <cell r="D1016" t="str">
            <v>Mollusca</v>
          </cell>
          <cell r="E1016" t="str">
            <v>Gastropoda/Prosobranchia</v>
          </cell>
          <cell r="F1016" t="str">
            <v>Neogastropoda/Muricoidea/Volutidae</v>
          </cell>
          <cell r="K1016" t="str">
            <v>megabenthos</v>
          </cell>
          <cell r="L1016" t="str">
            <v>megabenthos</v>
          </cell>
          <cell r="M1016" t="str">
            <v>megabenthos</v>
          </cell>
          <cell r="N1016" t="str">
            <v>megabenthos</v>
          </cell>
          <cell r="O1016" t="str">
            <v>Macrozoobenthos</v>
          </cell>
          <cell r="P1016" t="str">
            <v>BMS</v>
          </cell>
        </row>
        <row r="1017">
          <cell r="C1017" t="str">
            <v>bailer shells</v>
          </cell>
          <cell r="D1017" t="str">
            <v>Mollusca</v>
          </cell>
          <cell r="E1017" t="str">
            <v>Gastropoda/Prosobranchia</v>
          </cell>
          <cell r="F1017" t="str">
            <v>Neogastropoda/Muricoidea/Volutidae</v>
          </cell>
          <cell r="G1017" t="str">
            <v>MolluscaGastropoda/ProsobranchiaNeogastropoda/Muricoidea/Volutidae</v>
          </cell>
          <cell r="K1017" t="str">
            <v>megabenthos</v>
          </cell>
          <cell r="L1017" t="str">
            <v>megabenthos</v>
          </cell>
          <cell r="M1017" t="str">
            <v>megabenthos</v>
          </cell>
          <cell r="N1017" t="str">
            <v>megabenthos</v>
          </cell>
          <cell r="O1017" t="str">
            <v>Macrozoobenthos</v>
          </cell>
          <cell r="P1017" t="str">
            <v>BMS</v>
          </cell>
        </row>
        <row r="1018">
          <cell r="C1018" t="str">
            <v>Cymbiola magnifica</v>
          </cell>
          <cell r="D1018" t="str">
            <v>Mollusca</v>
          </cell>
          <cell r="E1018" t="str">
            <v>Gastropoda/Prosobranchia</v>
          </cell>
          <cell r="F1018" t="str">
            <v>Neogastropoda/Muricoidea/Volutidae</v>
          </cell>
          <cell r="G1018" t="str">
            <v>MolluscaGastropoda/ProsobranchiaNeogastropoda/Muricoidea/Volutidae</v>
          </cell>
          <cell r="H1018" t="str">
            <v>benthic invertebrate</v>
          </cell>
          <cell r="I1018" t="str">
            <v>megabenthos</v>
          </cell>
          <cell r="J1018" t="str">
            <v>megabenthos</v>
          </cell>
          <cell r="K1018" t="str">
            <v>megabenthos</v>
          </cell>
          <cell r="L1018" t="str">
            <v>megabenthos</v>
          </cell>
          <cell r="M1018" t="str">
            <v>megabenthos</v>
          </cell>
          <cell r="N1018" t="str">
            <v>megabenthos</v>
          </cell>
          <cell r="O1018" t="str">
            <v>Macrozoobenthos</v>
          </cell>
          <cell r="P1018" t="str">
            <v>BMS</v>
          </cell>
        </row>
        <row r="1019">
          <cell r="C1019" t="str">
            <v>Livonia mammilla</v>
          </cell>
          <cell r="D1019" t="str">
            <v>Mollusca</v>
          </cell>
          <cell r="E1019" t="str">
            <v>Gastropoda/Prosobranchia</v>
          </cell>
          <cell r="F1019" t="str">
            <v>Neogastropoda/Muricoidea/Volutidae</v>
          </cell>
          <cell r="G1019" t="str">
            <v>MolluscaGastropoda/ProsobranchiaNeogastropoda/Muricoidea/Volutidae</v>
          </cell>
          <cell r="I1019" t="str">
            <v>megabenthos</v>
          </cell>
          <cell r="K1019" t="str">
            <v>megabenthos</v>
          </cell>
          <cell r="L1019" t="str">
            <v>megabenthos</v>
          </cell>
          <cell r="M1019" t="str">
            <v>megabenthos</v>
          </cell>
          <cell r="N1019" t="str">
            <v>megabenthos</v>
          </cell>
          <cell r="O1019" t="str">
            <v>Macrozoobenthos</v>
          </cell>
          <cell r="P1019" t="str">
            <v>BMS</v>
          </cell>
        </row>
        <row r="1020">
          <cell r="C1020" t="str">
            <v>Livonia roadnightae</v>
          </cell>
          <cell r="O1020" t="str">
            <v>Macrozoobenthos</v>
          </cell>
          <cell r="P1020" t="str">
            <v>BMS</v>
          </cell>
        </row>
        <row r="1021">
          <cell r="C1021" t="str">
            <v>Ericusa sericata</v>
          </cell>
          <cell r="O1021" t="str">
            <v>Macrozoobenthos</v>
          </cell>
          <cell r="P1021" t="str">
            <v>BMS</v>
          </cell>
        </row>
        <row r="1022">
          <cell r="C1022" t="str">
            <v>Livonia spp.</v>
          </cell>
          <cell r="D1022" t="str">
            <v>Mollusca</v>
          </cell>
          <cell r="E1022" t="str">
            <v>Gastropoda/Prosobranchia</v>
          </cell>
          <cell r="F1022" t="str">
            <v>Neogastropoda/Muricoidea/Volutidae</v>
          </cell>
          <cell r="G1022" t="str">
            <v>MolluscaGastropoda/ProsobranchiaNeogastropoda/Muricoidea/Volutidae</v>
          </cell>
          <cell r="H1022" t="str">
            <v>benthic invertebrate</v>
          </cell>
          <cell r="I1022" t="str">
            <v>megabenthos</v>
          </cell>
          <cell r="J1022" t="str">
            <v>megabenthos</v>
          </cell>
          <cell r="K1022" t="str">
            <v>megabenthos</v>
          </cell>
          <cell r="L1022" t="str">
            <v>megabenthos</v>
          </cell>
          <cell r="M1022" t="str">
            <v>megabenthos</v>
          </cell>
          <cell r="N1022" t="str">
            <v>megabenthos</v>
          </cell>
          <cell r="O1022" t="str">
            <v>Macrozoobenthos</v>
          </cell>
          <cell r="P1022" t="str">
            <v>BMS</v>
          </cell>
        </row>
        <row r="1023">
          <cell r="C1023" t="str">
            <v>Amoria sp.</v>
          </cell>
          <cell r="D1023" t="str">
            <v>Mollusca</v>
          </cell>
          <cell r="E1023" t="str">
            <v>Gastropoda/Prosobranchia</v>
          </cell>
          <cell r="F1023" t="str">
            <v>Neogastropoda/Muricoidea/Volutidae</v>
          </cell>
          <cell r="G1023" t="str">
            <v>MolluscaGastropoda/ProsobranchiaNeogastropoda/Muricoidea/Volutidae</v>
          </cell>
          <cell r="H1023" t="str">
            <v>benthic invertebrate</v>
          </cell>
          <cell r="I1023" t="str">
            <v>megabenthos</v>
          </cell>
          <cell r="J1023" t="str">
            <v>megabenthos</v>
          </cell>
          <cell r="K1023" t="str">
            <v>megabenthos</v>
          </cell>
          <cell r="L1023" t="str">
            <v>megabenthos</v>
          </cell>
          <cell r="M1023" t="str">
            <v>megabenthos</v>
          </cell>
          <cell r="N1023" t="str">
            <v>megabenthos</v>
          </cell>
          <cell r="O1023" t="str">
            <v>Macrozoobenthos</v>
          </cell>
          <cell r="P1023" t="str">
            <v>BMS</v>
          </cell>
        </row>
        <row r="1024">
          <cell r="C1024" t="str">
            <v>Olividae</v>
          </cell>
          <cell r="D1024" t="str">
            <v>Mollusca</v>
          </cell>
          <cell r="E1024" t="str">
            <v>Gastropoda/Prosobranchia</v>
          </cell>
          <cell r="F1024" t="str">
            <v>Neogastropoda/Olividae</v>
          </cell>
          <cell r="G1024" t="str">
            <v>MolluscaGastropoda/ProsobranchiaNeogastropoda/Olividae</v>
          </cell>
          <cell r="H1024" t="str">
            <v>benthic invertebrate</v>
          </cell>
          <cell r="I1024" t="str">
            <v>megabenthos</v>
          </cell>
          <cell r="J1024" t="str">
            <v>megabenthos</v>
          </cell>
          <cell r="K1024" t="str">
            <v>megabenthos</v>
          </cell>
          <cell r="L1024" t="str">
            <v>megabenthos</v>
          </cell>
          <cell r="M1024" t="str">
            <v>megabenthos</v>
          </cell>
          <cell r="N1024" t="str">
            <v>megabenthos</v>
          </cell>
          <cell r="O1024" t="str">
            <v>Macrozoobenthos</v>
          </cell>
          <cell r="P1024" t="str">
            <v>BMS</v>
          </cell>
        </row>
        <row r="1025">
          <cell r="C1025" t="str">
            <v>Alocospira marginata</v>
          </cell>
          <cell r="D1025" t="str">
            <v>Mollusca</v>
          </cell>
          <cell r="E1025" t="str">
            <v>Gastropoda/Prosobranchia</v>
          </cell>
          <cell r="F1025" t="str">
            <v>Neogastropoda</v>
          </cell>
          <cell r="G1025" t="str">
            <v>MolluscaGastropoda/ProsobranchiaNeogastropoda</v>
          </cell>
          <cell r="H1025" t="str">
            <v>benthic invertebrate</v>
          </cell>
          <cell r="I1025" t="str">
            <v>epibenthos</v>
          </cell>
          <cell r="J1025" t="str">
            <v>epibenthos</v>
          </cell>
          <cell r="K1025" t="str">
            <v>macrobenthos</v>
          </cell>
          <cell r="L1025" t="str">
            <v>macrobenthos</v>
          </cell>
          <cell r="M1025" t="str">
            <v>macrobenthos</v>
          </cell>
          <cell r="N1025" t="str">
            <v>megabenthos</v>
          </cell>
          <cell r="O1025" t="str">
            <v>Macrozoobenthos</v>
          </cell>
          <cell r="P1025" t="str">
            <v>BMS</v>
          </cell>
        </row>
        <row r="1026">
          <cell r="C1026" t="str">
            <v>Belloliva sp.</v>
          </cell>
          <cell r="D1026" t="str">
            <v>Mollusca</v>
          </cell>
          <cell r="E1026" t="str">
            <v>Gastropoda/Prosobranchia</v>
          </cell>
          <cell r="F1026" t="str">
            <v>Neogastropoda/Muricoidea/Olivellinae</v>
          </cell>
          <cell r="G1026" t="str">
            <v>MolluscaGastropoda/ProsobranchiaNeogastropoda/Muricoidea/Olivellinae</v>
          </cell>
          <cell r="H1026" t="str">
            <v>benthic invertebrate</v>
          </cell>
          <cell r="I1026" t="str">
            <v>megabenthos</v>
          </cell>
          <cell r="J1026" t="str">
            <v>megabenthos</v>
          </cell>
          <cell r="K1026" t="str">
            <v>megabenthos</v>
          </cell>
          <cell r="L1026" t="str">
            <v>megabenthos</v>
          </cell>
          <cell r="M1026" t="str">
            <v>megabenthos</v>
          </cell>
          <cell r="N1026" t="str">
            <v>megabenthos</v>
          </cell>
          <cell r="O1026" t="str">
            <v>Macrozoobenthos</v>
          </cell>
          <cell r="P1026" t="str">
            <v>BMS</v>
          </cell>
        </row>
        <row r="1027">
          <cell r="C1027" t="str">
            <v>Marginellidae</v>
          </cell>
          <cell r="D1027" t="str">
            <v>Mollusca</v>
          </cell>
          <cell r="E1027" t="str">
            <v>Gastropoda/Prosobranchia</v>
          </cell>
          <cell r="F1027" t="str">
            <v>Neogastropoda/Marginellidae</v>
          </cell>
          <cell r="G1027" t="str">
            <v>MolluscaGastropoda/ProsobranchiaNeogastropoda/Marginellidae</v>
          </cell>
          <cell r="H1027" t="str">
            <v>benthic invertebrate</v>
          </cell>
          <cell r="I1027" t="str">
            <v>megabenthos</v>
          </cell>
          <cell r="J1027" t="str">
            <v>megabenthos</v>
          </cell>
          <cell r="K1027" t="str">
            <v>megabenthos</v>
          </cell>
          <cell r="L1027" t="str">
            <v>megabenthos</v>
          </cell>
          <cell r="M1027" t="str">
            <v>megabenthos</v>
          </cell>
          <cell r="N1027" t="str">
            <v xml:space="preserve"> </v>
          </cell>
          <cell r="O1027" t="str">
            <v>Benthic detritivore</v>
          </cell>
          <cell r="P1027" t="str">
            <v>BD</v>
          </cell>
        </row>
        <row r="1028">
          <cell r="C1028" t="str">
            <v>Marginellidae 2</v>
          </cell>
          <cell r="D1028" t="str">
            <v>Mollusca</v>
          </cell>
          <cell r="E1028" t="str">
            <v>Gastropoda/Prosobranchia</v>
          </cell>
          <cell r="F1028" t="str">
            <v>Neogastropoda/Marginellidae</v>
          </cell>
          <cell r="G1028" t="str">
            <v>MolluscaGastropoda/ProsobranchiaNeogastropoda/Marginellidae</v>
          </cell>
          <cell r="H1028" t="str">
            <v>benthic invertebrate</v>
          </cell>
          <cell r="I1028" t="str">
            <v>megabenthos</v>
          </cell>
          <cell r="J1028" t="str">
            <v>megabenthos</v>
          </cell>
          <cell r="K1028" t="str">
            <v>megabenthos</v>
          </cell>
          <cell r="L1028" t="str">
            <v>megabenthos</v>
          </cell>
          <cell r="M1028" t="str">
            <v>megabenthos</v>
          </cell>
          <cell r="N1028" t="str">
            <v xml:space="preserve"> </v>
          </cell>
          <cell r="O1028" t="str">
            <v>Benthic detritivore</v>
          </cell>
          <cell r="P1028" t="str">
            <v>BD</v>
          </cell>
        </row>
        <row r="1029">
          <cell r="C1029" t="str">
            <v>Marginellidae 3</v>
          </cell>
          <cell r="D1029" t="str">
            <v>Mollusca</v>
          </cell>
          <cell r="E1029" t="str">
            <v>Gastropoda/Prosobranchia</v>
          </cell>
          <cell r="F1029" t="str">
            <v>Neogastropoda/Marginellidae</v>
          </cell>
          <cell r="G1029" t="str">
            <v>MolluscaGastropoda/ProsobranchiaNeogastropoda/Marginellidae</v>
          </cell>
          <cell r="H1029" t="str">
            <v>benthic invertebrate</v>
          </cell>
          <cell r="I1029" t="str">
            <v>megabenthos</v>
          </cell>
          <cell r="J1029" t="str">
            <v>megabenthos</v>
          </cell>
          <cell r="K1029" t="str">
            <v>megabenthos</v>
          </cell>
          <cell r="L1029" t="str">
            <v>megabenthos</v>
          </cell>
          <cell r="M1029" t="str">
            <v>megabenthos</v>
          </cell>
          <cell r="N1029" t="str">
            <v xml:space="preserve"> </v>
          </cell>
          <cell r="O1029" t="str">
            <v>Benthic detritivore</v>
          </cell>
          <cell r="P1029" t="str">
            <v>BD</v>
          </cell>
        </row>
        <row r="1030">
          <cell r="C1030" t="str">
            <v>Ovaginella sp.</v>
          </cell>
          <cell r="D1030" t="str">
            <v>Mollusca</v>
          </cell>
          <cell r="E1030" t="str">
            <v>Gastropoda/Prosobranchia</v>
          </cell>
          <cell r="F1030" t="str">
            <v>Neogastropoda/Marginellidae</v>
          </cell>
          <cell r="G1030" t="str">
            <v>MolluscaGastropoda/ProsobranchiaNeogastropoda/Marginellidae</v>
          </cell>
          <cell r="H1030" t="str">
            <v>benthic invertebrate</v>
          </cell>
          <cell r="I1030" t="str">
            <v>megabenthos</v>
          </cell>
          <cell r="J1030" t="str">
            <v>megabenthos</v>
          </cell>
          <cell r="K1030" t="str">
            <v>megabenthos</v>
          </cell>
          <cell r="L1030" t="str">
            <v>megabenthos</v>
          </cell>
          <cell r="M1030" t="str">
            <v>megabenthos</v>
          </cell>
          <cell r="N1030" t="str">
            <v xml:space="preserve"> </v>
          </cell>
          <cell r="O1030" t="str">
            <v>Benthic detritivore</v>
          </cell>
          <cell r="P1030" t="str">
            <v>BD</v>
          </cell>
        </row>
        <row r="1031">
          <cell r="C1031" t="str">
            <v>Volvarina sp. 1</v>
          </cell>
          <cell r="D1031" t="str">
            <v>Mollusca</v>
          </cell>
          <cell r="E1031" t="str">
            <v>Gastropoda</v>
          </cell>
          <cell r="F1031" t="str">
            <v>Marginellidae</v>
          </cell>
          <cell r="J1031">
            <v>0</v>
          </cell>
          <cell r="K1031">
            <v>0</v>
          </cell>
          <cell r="L1031">
            <v>0</v>
          </cell>
          <cell r="M1031">
            <v>0</v>
          </cell>
          <cell r="O1031" t="str">
            <v>Macrozoobenthos</v>
          </cell>
          <cell r="P1031" t="str">
            <v>BMS</v>
          </cell>
        </row>
        <row r="1032">
          <cell r="C1032" t="str">
            <v>Gastropoda cf. Mitridae</v>
          </cell>
          <cell r="D1032" t="str">
            <v>Mollusca</v>
          </cell>
          <cell r="E1032" t="str">
            <v>Gastropoda/Prosobranchia</v>
          </cell>
          <cell r="F1032" t="str">
            <v>Neogastropoda/Mitridae</v>
          </cell>
          <cell r="G1032" t="str">
            <v>MolluscaGastropoda/ProsobranchiaNeogastropoda/Mitridae</v>
          </cell>
          <cell r="H1032" t="str">
            <v>benthic invertebrate</v>
          </cell>
          <cell r="I1032" t="str">
            <v>megabenthos</v>
          </cell>
          <cell r="J1032" t="str">
            <v>megabenthos</v>
          </cell>
          <cell r="K1032" t="str">
            <v>megabenthos</v>
          </cell>
          <cell r="L1032" t="str">
            <v>megabenthos</v>
          </cell>
          <cell r="M1032" t="str">
            <v>megabenthos</v>
          </cell>
          <cell r="N1032" t="str">
            <v xml:space="preserve"> </v>
          </cell>
          <cell r="O1032" t="str">
            <v>Macrozoobenthos</v>
          </cell>
          <cell r="P1032" t="str">
            <v>BMS</v>
          </cell>
        </row>
        <row r="1033">
          <cell r="C1033" t="str">
            <v>Spergo aithorrhis</v>
          </cell>
          <cell r="D1033" t="str">
            <v>Mollusca</v>
          </cell>
          <cell r="E1033" t="str">
            <v>Gastropoda</v>
          </cell>
          <cell r="F1033" t="str">
            <v>Raphitomidae</v>
          </cell>
          <cell r="J1033">
            <v>0</v>
          </cell>
          <cell r="K1033">
            <v>0</v>
          </cell>
          <cell r="L1033">
            <v>0</v>
          </cell>
          <cell r="M1033">
            <v>0</v>
          </cell>
          <cell r="O1033" t="str">
            <v>Macrozoobenthos</v>
          </cell>
          <cell r="P1033" t="str">
            <v>BMS</v>
          </cell>
        </row>
        <row r="1034">
          <cell r="C1034" t="str">
            <v>Gymnobela sp. 6</v>
          </cell>
          <cell r="D1034" t="str">
            <v>Mollusca</v>
          </cell>
          <cell r="E1034" t="str">
            <v>Gastropoda</v>
          </cell>
          <cell r="F1034" t="str">
            <v>Raphitomidae</v>
          </cell>
          <cell r="J1034">
            <v>0</v>
          </cell>
          <cell r="K1034">
            <v>0</v>
          </cell>
          <cell r="L1034">
            <v>0</v>
          </cell>
          <cell r="M1034">
            <v>0</v>
          </cell>
          <cell r="O1034" t="str">
            <v>Macrozoobenthos</v>
          </cell>
          <cell r="P1034" t="str">
            <v>BMS</v>
          </cell>
        </row>
        <row r="1035">
          <cell r="C1035" t="str">
            <v>Xanthodaphne sp. 1</v>
          </cell>
          <cell r="D1035" t="str">
            <v>Mollusca</v>
          </cell>
          <cell r="E1035" t="str">
            <v>Gastropoda</v>
          </cell>
          <cell r="F1035" t="str">
            <v>Raphitomidae</v>
          </cell>
          <cell r="J1035">
            <v>0</v>
          </cell>
          <cell r="K1035">
            <v>0</v>
          </cell>
          <cell r="L1035">
            <v>0</v>
          </cell>
          <cell r="M1035">
            <v>0</v>
          </cell>
          <cell r="O1035" t="str">
            <v>Macrozoobenthos</v>
          </cell>
          <cell r="P1035" t="str">
            <v>BMS</v>
          </cell>
        </row>
        <row r="1036">
          <cell r="C1036" t="str">
            <v>Bathybela sp. 1</v>
          </cell>
          <cell r="D1036" t="str">
            <v>Mollusca</v>
          </cell>
          <cell r="E1036" t="str">
            <v>Gastropoda</v>
          </cell>
          <cell r="F1036" t="str">
            <v>Raphitomidae</v>
          </cell>
          <cell r="J1036">
            <v>0</v>
          </cell>
          <cell r="K1036">
            <v>0</v>
          </cell>
          <cell r="L1036">
            <v>0</v>
          </cell>
          <cell r="M1036">
            <v>0</v>
          </cell>
          <cell r="O1036" t="str">
            <v>Macrozoobenthos</v>
          </cell>
          <cell r="P1036" t="str">
            <v>BMS</v>
          </cell>
        </row>
        <row r="1037">
          <cell r="C1037" t="str">
            <v>Spergo sp. 1</v>
          </cell>
          <cell r="D1037" t="str">
            <v>Mollusca</v>
          </cell>
          <cell r="E1037" t="str">
            <v>Gastropoda</v>
          </cell>
          <cell r="F1037" t="str">
            <v>Raphitomidae</v>
          </cell>
          <cell r="J1037">
            <v>0</v>
          </cell>
          <cell r="K1037">
            <v>0</v>
          </cell>
          <cell r="L1037">
            <v>0</v>
          </cell>
          <cell r="M1037">
            <v>0</v>
          </cell>
          <cell r="O1037" t="str">
            <v>Macrozoobenthos</v>
          </cell>
          <cell r="P1037" t="str">
            <v>BMS</v>
          </cell>
        </row>
        <row r="1038">
          <cell r="C1038" t="str">
            <v>Gymnobela sp. 2</v>
          </cell>
          <cell r="D1038" t="str">
            <v>Mollusca</v>
          </cell>
          <cell r="E1038" t="str">
            <v>Gastropoda</v>
          </cell>
          <cell r="F1038" t="str">
            <v>Raphitomidae</v>
          </cell>
          <cell r="J1038">
            <v>0</v>
          </cell>
          <cell r="K1038">
            <v>0</v>
          </cell>
          <cell r="L1038">
            <v>0</v>
          </cell>
          <cell r="M1038">
            <v>0</v>
          </cell>
          <cell r="O1038" t="str">
            <v>Macrozoobenthos</v>
          </cell>
          <cell r="P1038" t="str">
            <v>BMS</v>
          </cell>
        </row>
        <row r="1039">
          <cell r="C1039" t="str">
            <v>Gymnobela sp. 7</v>
          </cell>
          <cell r="D1039" t="str">
            <v>Mollusca</v>
          </cell>
          <cell r="E1039" t="str">
            <v>Gastropoda</v>
          </cell>
          <cell r="F1039" t="str">
            <v>Raphitomidae</v>
          </cell>
          <cell r="J1039">
            <v>0</v>
          </cell>
          <cell r="K1039">
            <v>0</v>
          </cell>
          <cell r="L1039">
            <v>0</v>
          </cell>
          <cell r="M1039">
            <v>0</v>
          </cell>
          <cell r="O1039" t="str">
            <v>Macrozoobenthos</v>
          </cell>
          <cell r="P1039" t="str">
            <v>BMS</v>
          </cell>
        </row>
        <row r="1040">
          <cell r="C1040" t="str">
            <v>Abyssothauma sp. 1</v>
          </cell>
          <cell r="D1040" t="str">
            <v>Mollusca</v>
          </cell>
          <cell r="E1040" t="str">
            <v>Gastropoda</v>
          </cell>
          <cell r="F1040" t="str">
            <v>Raphitomidae</v>
          </cell>
          <cell r="J1040">
            <v>0</v>
          </cell>
          <cell r="K1040">
            <v>0</v>
          </cell>
          <cell r="L1040">
            <v>0</v>
          </cell>
          <cell r="M1040">
            <v>0</v>
          </cell>
          <cell r="O1040" t="str">
            <v>Macrozoobenthos</v>
          </cell>
          <cell r="P1040" t="str">
            <v>BMS</v>
          </cell>
        </row>
        <row r="1041">
          <cell r="C1041" t="str">
            <v>Asperdaphne sp. 1</v>
          </cell>
          <cell r="D1041" t="str">
            <v>Mollusca</v>
          </cell>
          <cell r="E1041" t="str">
            <v>Gastropoda</v>
          </cell>
          <cell r="F1041" t="str">
            <v>Raphitomidae</v>
          </cell>
          <cell r="J1041">
            <v>0</v>
          </cell>
          <cell r="K1041">
            <v>0</v>
          </cell>
          <cell r="L1041">
            <v>0</v>
          </cell>
          <cell r="M1041">
            <v>0</v>
          </cell>
          <cell r="O1041" t="str">
            <v>Macrozoobenthos</v>
          </cell>
          <cell r="P1041" t="str">
            <v>BMS</v>
          </cell>
        </row>
        <row r="1042">
          <cell r="C1042" t="str">
            <v>Bathybela sp. 2</v>
          </cell>
          <cell r="D1042" t="str">
            <v>Mollusca</v>
          </cell>
          <cell r="E1042" t="str">
            <v>Gastropoda</v>
          </cell>
          <cell r="F1042" t="str">
            <v>Raphitomidae</v>
          </cell>
          <cell r="J1042">
            <v>0</v>
          </cell>
          <cell r="K1042">
            <v>0</v>
          </cell>
          <cell r="L1042">
            <v>0</v>
          </cell>
          <cell r="M1042">
            <v>0</v>
          </cell>
          <cell r="O1042" t="str">
            <v>Macrozoobenthos</v>
          </cell>
          <cell r="P1042" t="str">
            <v>BMS</v>
          </cell>
        </row>
        <row r="1043">
          <cell r="C1043" t="str">
            <v>Gymnobela sp. 1</v>
          </cell>
          <cell r="D1043" t="str">
            <v>Mollusca</v>
          </cell>
          <cell r="E1043" t="str">
            <v>Gastropoda</v>
          </cell>
          <cell r="F1043" t="str">
            <v>Raphitomidae</v>
          </cell>
          <cell r="J1043">
            <v>0</v>
          </cell>
          <cell r="K1043">
            <v>0</v>
          </cell>
          <cell r="L1043">
            <v>0</v>
          </cell>
          <cell r="M1043">
            <v>0</v>
          </cell>
          <cell r="O1043" t="str">
            <v>Macrozoobenthos</v>
          </cell>
          <cell r="P1043" t="str">
            <v>BMS</v>
          </cell>
        </row>
        <row r="1044">
          <cell r="C1044" t="str">
            <v>Gymnobela sp. 3</v>
          </cell>
          <cell r="D1044" t="str">
            <v>Mollusca</v>
          </cell>
          <cell r="E1044" t="str">
            <v>Gastropoda</v>
          </cell>
          <cell r="F1044" t="str">
            <v>Raphitomidae</v>
          </cell>
          <cell r="J1044">
            <v>0</v>
          </cell>
          <cell r="K1044">
            <v>0</v>
          </cell>
          <cell r="L1044">
            <v>0</v>
          </cell>
          <cell r="M1044">
            <v>0</v>
          </cell>
          <cell r="O1044" t="str">
            <v>Macrozoobenthos</v>
          </cell>
          <cell r="P1044" t="str">
            <v>BMS</v>
          </cell>
        </row>
        <row r="1045">
          <cell r="C1045" t="str">
            <v>Gymnobela sp. 4</v>
          </cell>
          <cell r="D1045" t="str">
            <v>Mollusca</v>
          </cell>
          <cell r="E1045" t="str">
            <v>Gastropoda</v>
          </cell>
          <cell r="F1045" t="str">
            <v>Raphitomidae</v>
          </cell>
          <cell r="J1045">
            <v>0</v>
          </cell>
          <cell r="K1045">
            <v>0</v>
          </cell>
          <cell r="L1045">
            <v>0</v>
          </cell>
          <cell r="M1045">
            <v>0</v>
          </cell>
          <cell r="O1045" t="str">
            <v>Macrozoobenthos</v>
          </cell>
          <cell r="P1045" t="str">
            <v>BMS</v>
          </cell>
        </row>
        <row r="1046">
          <cell r="C1046" t="str">
            <v>Gymnobela sp. 5</v>
          </cell>
          <cell r="D1046" t="str">
            <v>Mollusca</v>
          </cell>
          <cell r="E1046" t="str">
            <v>Gastropoda</v>
          </cell>
          <cell r="F1046" t="str">
            <v>Raphitomidae</v>
          </cell>
          <cell r="J1046">
            <v>0</v>
          </cell>
          <cell r="K1046">
            <v>0</v>
          </cell>
          <cell r="L1046">
            <v>0</v>
          </cell>
          <cell r="M1046">
            <v>0</v>
          </cell>
          <cell r="O1046" t="str">
            <v>Macrozoobenthos</v>
          </cell>
          <cell r="P1046" t="str">
            <v>BMS</v>
          </cell>
        </row>
        <row r="1047">
          <cell r="C1047" t="str">
            <v>Neopleurotomoides sp. 1</v>
          </cell>
          <cell r="D1047" t="str">
            <v>Mollusca</v>
          </cell>
          <cell r="E1047" t="str">
            <v>Gastropoda</v>
          </cell>
          <cell r="F1047" t="str">
            <v>Raphitomidae</v>
          </cell>
          <cell r="J1047">
            <v>0</v>
          </cell>
          <cell r="K1047">
            <v>0</v>
          </cell>
          <cell r="L1047">
            <v>0</v>
          </cell>
          <cell r="M1047">
            <v>0</v>
          </cell>
          <cell r="O1047" t="str">
            <v>Macrozoobenthos</v>
          </cell>
          <cell r="P1047" t="str">
            <v>BMS</v>
          </cell>
        </row>
        <row r="1048">
          <cell r="C1048" t="str">
            <v>Xanthodaphne sp. 2</v>
          </cell>
          <cell r="D1048" t="str">
            <v>Mollusca</v>
          </cell>
          <cell r="E1048" t="str">
            <v>Gastropoda</v>
          </cell>
          <cell r="F1048" t="str">
            <v>Raphitomidae</v>
          </cell>
          <cell r="J1048">
            <v>0</v>
          </cell>
          <cell r="K1048">
            <v>0</v>
          </cell>
          <cell r="L1048">
            <v>0</v>
          </cell>
          <cell r="M1048">
            <v>0</v>
          </cell>
          <cell r="O1048" t="str">
            <v>Macrozoobenthos</v>
          </cell>
          <cell r="P1048" t="str">
            <v>BMS</v>
          </cell>
        </row>
        <row r="1049">
          <cell r="C1049" t="str">
            <v>Bathytoma agnata</v>
          </cell>
          <cell r="D1049" t="str">
            <v>Mollusca</v>
          </cell>
          <cell r="E1049" t="str">
            <v>Gastropoda</v>
          </cell>
          <cell r="F1049" t="str">
            <v>Borsoniidae</v>
          </cell>
          <cell r="J1049">
            <v>0</v>
          </cell>
          <cell r="K1049">
            <v>0</v>
          </cell>
          <cell r="L1049">
            <v>0</v>
          </cell>
          <cell r="M1049">
            <v>0</v>
          </cell>
          <cell r="O1049" t="str">
            <v>Macrozoobenthos</v>
          </cell>
          <cell r="P1049" t="str">
            <v>BMS</v>
          </cell>
        </row>
        <row r="1050">
          <cell r="C1050" t="str">
            <v>Comitas sp. 1</v>
          </cell>
          <cell r="D1050" t="str">
            <v>Mollusca</v>
          </cell>
          <cell r="E1050" t="str">
            <v>Gastropoda</v>
          </cell>
          <cell r="F1050" t="str">
            <v>Pseudomelatomidae</v>
          </cell>
          <cell r="J1050">
            <v>0</v>
          </cell>
          <cell r="K1050">
            <v>0</v>
          </cell>
          <cell r="L1050">
            <v>0</v>
          </cell>
          <cell r="M1050">
            <v>0</v>
          </cell>
          <cell r="O1050" t="str">
            <v>Macrozoobenthos</v>
          </cell>
          <cell r="P1050" t="str">
            <v>BMS</v>
          </cell>
        </row>
        <row r="1051">
          <cell r="C1051" t="str">
            <v>Typhlomangelia sp. 1</v>
          </cell>
          <cell r="D1051" t="str">
            <v>Mollusca</v>
          </cell>
          <cell r="E1051" t="str">
            <v>Gastropoda</v>
          </cell>
          <cell r="F1051" t="str">
            <v>Borsoniidae</v>
          </cell>
          <cell r="J1051">
            <v>0</v>
          </cell>
          <cell r="K1051">
            <v>0</v>
          </cell>
          <cell r="L1051">
            <v>0</v>
          </cell>
          <cell r="M1051">
            <v>0</v>
          </cell>
          <cell r="O1051" t="str">
            <v>Macrozoobenthos</v>
          </cell>
          <cell r="P1051" t="str">
            <v>BMS</v>
          </cell>
        </row>
        <row r="1052">
          <cell r="C1052" t="str">
            <v>Splendrillia sp. 1</v>
          </cell>
          <cell r="D1052" t="str">
            <v>Mollusca</v>
          </cell>
          <cell r="E1052" t="str">
            <v>Gastropoda</v>
          </cell>
          <cell r="F1052" t="str">
            <v>Drilliidae</v>
          </cell>
          <cell r="J1052">
            <v>0</v>
          </cell>
          <cell r="K1052">
            <v>0</v>
          </cell>
          <cell r="L1052">
            <v>0</v>
          </cell>
          <cell r="M1052">
            <v>0</v>
          </cell>
          <cell r="O1052" t="str">
            <v>Macrozoobenthos</v>
          </cell>
          <cell r="P1052" t="str">
            <v>BMS</v>
          </cell>
        </row>
        <row r="1053">
          <cell r="C1053" t="str">
            <v>Inquisitor spp.</v>
          </cell>
          <cell r="D1053" t="str">
            <v>Mollusca</v>
          </cell>
          <cell r="E1053" t="str">
            <v>Gastropoda</v>
          </cell>
          <cell r="F1053" t="str">
            <v>Pseudomelatomidae</v>
          </cell>
          <cell r="J1053">
            <v>0</v>
          </cell>
          <cell r="K1053">
            <v>0</v>
          </cell>
          <cell r="L1053">
            <v>0</v>
          </cell>
          <cell r="M1053">
            <v>0</v>
          </cell>
          <cell r="O1053" t="str">
            <v>Macrozoobenthos</v>
          </cell>
          <cell r="P1053" t="str">
            <v>BMS</v>
          </cell>
        </row>
        <row r="1054">
          <cell r="C1054" t="str">
            <v>Terebra cf. cringulifera</v>
          </cell>
          <cell r="D1054" t="str">
            <v>Mollusca</v>
          </cell>
          <cell r="E1054" t="str">
            <v>Gastropoda/Prosobranchia</v>
          </cell>
          <cell r="F1054" t="str">
            <v>Neogastropoda/Terebridae</v>
          </cell>
          <cell r="G1054" t="str">
            <v>MolluscaGastropoda/ProsobranchiaNeogastropoda/Terebridae</v>
          </cell>
          <cell r="H1054" t="str">
            <v>benthic invertebrate</v>
          </cell>
          <cell r="I1054" t="str">
            <v>megabenthos</v>
          </cell>
          <cell r="J1054" t="str">
            <v>megabenthos</v>
          </cell>
          <cell r="K1054" t="str">
            <v>megabenthos</v>
          </cell>
          <cell r="L1054" t="str">
            <v>megabenthos</v>
          </cell>
          <cell r="M1054" t="str">
            <v>megabenthos</v>
          </cell>
          <cell r="N1054" t="str">
            <v xml:space="preserve"> </v>
          </cell>
          <cell r="O1054" t="str">
            <v>Macrozoobenthos</v>
          </cell>
          <cell r="P1054" t="str">
            <v>BMS</v>
          </cell>
        </row>
        <row r="1055">
          <cell r="C1055" t="str">
            <v>Terebra cf. cringulifera</v>
          </cell>
          <cell r="D1055" t="str">
            <v>Mollusca</v>
          </cell>
          <cell r="E1055" t="str">
            <v>Gastropoda/Prosobranchia</v>
          </cell>
          <cell r="F1055" t="str">
            <v>Neogastropoda/Terebridae</v>
          </cell>
          <cell r="G1055" t="str">
            <v>MolluscaGastropoda/ProsobranchiaNeogastropoda/Terebridae</v>
          </cell>
          <cell r="H1055" t="str">
            <v>benthic invertebrate</v>
          </cell>
          <cell r="I1055" t="str">
            <v>megabenthos</v>
          </cell>
          <cell r="J1055" t="str">
            <v>megabenthos</v>
          </cell>
          <cell r="K1055" t="str">
            <v>megabenthos</v>
          </cell>
          <cell r="L1055" t="str">
            <v>megabenthos</v>
          </cell>
          <cell r="M1055" t="str">
            <v>megabenthos</v>
          </cell>
          <cell r="N1055" t="str">
            <v xml:space="preserve"> </v>
          </cell>
          <cell r="O1055" t="str">
            <v>Macrozoobenthos</v>
          </cell>
          <cell r="P1055" t="str">
            <v>BMS</v>
          </cell>
        </row>
        <row r="1056">
          <cell r="C1056" t="str">
            <v>Terebra sp.</v>
          </cell>
          <cell r="D1056" t="str">
            <v>Mollusca</v>
          </cell>
          <cell r="E1056" t="str">
            <v>Gastropoda/Prosobranchia</v>
          </cell>
          <cell r="F1056" t="str">
            <v>Neogastropoda/Terebridae</v>
          </cell>
          <cell r="G1056" t="str">
            <v>MolluscaGastropoda/ProsobranchiaNeogastropoda/Terebridae</v>
          </cell>
          <cell r="H1056" t="str">
            <v>benthic invertebrate</v>
          </cell>
          <cell r="I1056" t="str">
            <v>megabenthos</v>
          </cell>
          <cell r="J1056" t="str">
            <v>megabenthos</v>
          </cell>
          <cell r="K1056" t="str">
            <v>megabenthos</v>
          </cell>
          <cell r="L1056" t="str">
            <v>megabenthos</v>
          </cell>
          <cell r="M1056" t="str">
            <v>megabenthos</v>
          </cell>
          <cell r="N1056" t="str">
            <v xml:space="preserve"> </v>
          </cell>
          <cell r="O1056" t="str">
            <v>Macrozoobenthos</v>
          </cell>
          <cell r="P1056" t="str">
            <v>BMS</v>
          </cell>
        </row>
        <row r="1057">
          <cell r="C1057" t="str">
            <v>Hastula brazieri</v>
          </cell>
          <cell r="D1057" t="str">
            <v>Mollusca</v>
          </cell>
          <cell r="E1057" t="str">
            <v>Gastropoda</v>
          </cell>
          <cell r="F1057" t="str">
            <v>Terebridae</v>
          </cell>
          <cell r="J1057">
            <v>0</v>
          </cell>
          <cell r="K1057">
            <v>0</v>
          </cell>
          <cell r="L1057">
            <v>0</v>
          </cell>
          <cell r="M1057">
            <v>0</v>
          </cell>
          <cell r="O1057" t="str">
            <v>Macrozoobenthos</v>
          </cell>
          <cell r="P1057" t="str">
            <v>BMS</v>
          </cell>
        </row>
        <row r="1058">
          <cell r="C1058" t="str">
            <v>Conus sp.</v>
          </cell>
          <cell r="D1058" t="str">
            <v>Mollusca</v>
          </cell>
          <cell r="E1058" t="str">
            <v>Gastropoda/Prosobranchia</v>
          </cell>
          <cell r="F1058" t="str">
            <v>Neogastropoda/Conidae</v>
          </cell>
          <cell r="G1058" t="str">
            <v>MolluscaGastropoda/ProsobranchiaNeogastropoda/Conidae</v>
          </cell>
          <cell r="H1058" t="str">
            <v>benthic invertebrate</v>
          </cell>
          <cell r="I1058" t="str">
            <v>megabenthos</v>
          </cell>
          <cell r="J1058" t="str">
            <v>megabenthos</v>
          </cell>
          <cell r="K1058" t="str">
            <v>megabenthos</v>
          </cell>
          <cell r="L1058" t="str">
            <v>megabenthos</v>
          </cell>
          <cell r="M1058" t="str">
            <v>megabenthos</v>
          </cell>
          <cell r="N1058" t="str">
            <v xml:space="preserve"> </v>
          </cell>
          <cell r="O1058" t="str">
            <v>Macrozoobenthos</v>
          </cell>
          <cell r="P1058" t="str">
            <v>BMS</v>
          </cell>
        </row>
        <row r="1059">
          <cell r="C1059" t="str">
            <v>Pteropoda</v>
          </cell>
          <cell r="D1059" t="str">
            <v>Mollusca</v>
          </cell>
          <cell r="E1059" t="str">
            <v>Gastropoda/Opisthobranchia</v>
          </cell>
          <cell r="F1059">
            <v>0</v>
          </cell>
          <cell r="G1059" t="str">
            <v>MolluscaGastropoda/Opisthobranchia</v>
          </cell>
          <cell r="H1059" t="str">
            <v>benthic invertebrate</v>
          </cell>
          <cell r="I1059" t="str">
            <v>epibenthos</v>
          </cell>
          <cell r="J1059" t="str">
            <v>epibenthos</v>
          </cell>
          <cell r="K1059" t="str">
            <v>macrobenthos</v>
          </cell>
          <cell r="L1059" t="str">
            <v>macrobenthos</v>
          </cell>
          <cell r="M1059" t="str">
            <v>macrobenthos</v>
          </cell>
          <cell r="N1059" t="str">
            <v xml:space="preserve"> </v>
          </cell>
          <cell r="O1059" t="str">
            <v>Benthic carnivore</v>
          </cell>
          <cell r="P1059" t="str">
            <v>BC</v>
          </cell>
        </row>
        <row r="1060">
          <cell r="C1060" t="str">
            <v>Infraclass Opisthobranchia - undifferentiated</v>
          </cell>
          <cell r="D1060" t="str">
            <v>Mollusca</v>
          </cell>
          <cell r="E1060" t="str">
            <v>Gastropoda</v>
          </cell>
          <cell r="F1060" t="str">
            <v xml:space="preserve">  --  </v>
          </cell>
          <cell r="J1060">
            <v>0</v>
          </cell>
          <cell r="K1060">
            <v>0</v>
          </cell>
          <cell r="L1060">
            <v>0</v>
          </cell>
          <cell r="M1060">
            <v>0</v>
          </cell>
          <cell r="O1060" t="str">
            <v>Benthic carnivore</v>
          </cell>
          <cell r="P1060" t="str">
            <v>BC</v>
          </cell>
        </row>
        <row r="1061">
          <cell r="C1061" t="str">
            <v>Opisthobranchia sp1</v>
          </cell>
          <cell r="D1061" t="str">
            <v>Mollusca</v>
          </cell>
          <cell r="E1061" t="str">
            <v>Gastropoda</v>
          </cell>
          <cell r="J1061">
            <v>0</v>
          </cell>
          <cell r="K1061">
            <v>0</v>
          </cell>
          <cell r="L1061">
            <v>0</v>
          </cell>
          <cell r="M1061">
            <v>0</v>
          </cell>
          <cell r="O1061" t="str">
            <v>Benthic carnivore</v>
          </cell>
          <cell r="P1061" t="str">
            <v>BC</v>
          </cell>
        </row>
        <row r="1062">
          <cell r="C1062" t="str">
            <v>Philinidae - undifferentiated</v>
          </cell>
          <cell r="D1062" t="str">
            <v>Mollusca</v>
          </cell>
          <cell r="E1062" t="str">
            <v>Gastropoda</v>
          </cell>
          <cell r="F1062" t="str">
            <v>Philinidae</v>
          </cell>
          <cell r="J1062">
            <v>0</v>
          </cell>
          <cell r="K1062">
            <v>0</v>
          </cell>
          <cell r="L1062">
            <v>0</v>
          </cell>
          <cell r="M1062">
            <v>0</v>
          </cell>
          <cell r="O1062" t="str">
            <v>Benthic carnivore</v>
          </cell>
          <cell r="P1062" t="str">
            <v>BC</v>
          </cell>
        </row>
        <row r="1063">
          <cell r="C1063" t="str">
            <v>Philine angasi</v>
          </cell>
          <cell r="D1063" t="str">
            <v>Mollusca</v>
          </cell>
          <cell r="E1063" t="str">
            <v>Gastropoda/Opisthobranchia</v>
          </cell>
          <cell r="F1063" t="str">
            <v>Cephalaspidea/Philinidae</v>
          </cell>
          <cell r="G1063" t="str">
            <v>MolluscaGastropoda/OpisthobranchiaCephalaspidea/Philinidae</v>
          </cell>
          <cell r="H1063" t="str">
            <v>benthic invertebrate</v>
          </cell>
          <cell r="I1063" t="str">
            <v>epibenthos</v>
          </cell>
          <cell r="J1063" t="str">
            <v>epibenthos</v>
          </cell>
          <cell r="K1063" t="str">
            <v>macrobenthos</v>
          </cell>
          <cell r="L1063" t="str">
            <v>macrobenthos</v>
          </cell>
          <cell r="M1063" t="str">
            <v>macrobenthos</v>
          </cell>
          <cell r="N1063" t="str">
            <v xml:space="preserve"> </v>
          </cell>
          <cell r="O1063" t="str">
            <v>Benthic carnivore</v>
          </cell>
          <cell r="P1063" t="str">
            <v>BC</v>
          </cell>
        </row>
        <row r="1064">
          <cell r="C1064" t="str">
            <v>Philinopsis troubridgensis</v>
          </cell>
          <cell r="D1064" t="str">
            <v>Mollusca</v>
          </cell>
          <cell r="E1064" t="str">
            <v>Gastropoda</v>
          </cell>
          <cell r="F1064" t="str">
            <v>Aglajidae</v>
          </cell>
          <cell r="J1064">
            <v>0</v>
          </cell>
          <cell r="K1064">
            <v>0</v>
          </cell>
          <cell r="L1064">
            <v>0</v>
          </cell>
          <cell r="M1064">
            <v>0</v>
          </cell>
          <cell r="O1064" t="str">
            <v>Benthic carnivore</v>
          </cell>
          <cell r="P1064" t="str">
            <v>BC</v>
          </cell>
        </row>
        <row r="1065">
          <cell r="C1065" t="str">
            <v>Scaphander sp. 1</v>
          </cell>
          <cell r="D1065" t="str">
            <v>Mollusca</v>
          </cell>
          <cell r="E1065" t="str">
            <v>Gastropoda</v>
          </cell>
          <cell r="F1065" t="str">
            <v>Scaphandridae</v>
          </cell>
          <cell r="J1065">
            <v>0</v>
          </cell>
          <cell r="K1065">
            <v>0</v>
          </cell>
          <cell r="L1065">
            <v>0</v>
          </cell>
          <cell r="M1065">
            <v>0</v>
          </cell>
          <cell r="O1065" t="str">
            <v>Benthic carnivore</v>
          </cell>
          <cell r="P1065" t="str">
            <v>BC</v>
          </cell>
        </row>
        <row r="1066">
          <cell r="C1066" t="str">
            <v>Scaphander sp. 2</v>
          </cell>
          <cell r="D1066" t="str">
            <v>Mollusca</v>
          </cell>
          <cell r="E1066" t="str">
            <v>Gastropoda</v>
          </cell>
          <cell r="F1066" t="str">
            <v>Scaphandridae</v>
          </cell>
          <cell r="J1066">
            <v>0</v>
          </cell>
          <cell r="K1066">
            <v>0</v>
          </cell>
          <cell r="L1066">
            <v>0</v>
          </cell>
          <cell r="M1066">
            <v>0</v>
          </cell>
          <cell r="O1066" t="str">
            <v>Benthic carnivore</v>
          </cell>
          <cell r="P1066" t="str">
            <v>BC</v>
          </cell>
        </row>
        <row r="1067">
          <cell r="C1067" t="str">
            <v>Scaphander spp.</v>
          </cell>
          <cell r="D1067" t="str">
            <v>Mollusca</v>
          </cell>
          <cell r="E1067" t="str">
            <v>Gastropoda</v>
          </cell>
          <cell r="F1067" t="str">
            <v>Scaphandridae</v>
          </cell>
          <cell r="J1067">
            <v>0</v>
          </cell>
          <cell r="K1067">
            <v>0</v>
          </cell>
          <cell r="L1067">
            <v>0</v>
          </cell>
          <cell r="M1067">
            <v>0</v>
          </cell>
          <cell r="O1067" t="str">
            <v>Benthic carnivore</v>
          </cell>
          <cell r="P1067" t="str">
            <v>BC</v>
          </cell>
        </row>
        <row r="1068">
          <cell r="C1068" t="str">
            <v>Haminoea spp.</v>
          </cell>
          <cell r="D1068" t="str">
            <v>Mollusca</v>
          </cell>
          <cell r="E1068" t="str">
            <v>Gastropoda</v>
          </cell>
          <cell r="F1068" t="str">
            <v>Haminoeidae</v>
          </cell>
          <cell r="J1068">
            <v>0</v>
          </cell>
          <cell r="K1068">
            <v>0</v>
          </cell>
          <cell r="L1068">
            <v>0</v>
          </cell>
          <cell r="M1068">
            <v>0</v>
          </cell>
          <cell r="O1068" t="str">
            <v>Benthic carnivore</v>
          </cell>
          <cell r="P1068" t="str">
            <v>BC</v>
          </cell>
        </row>
        <row r="1069">
          <cell r="C1069" t="str">
            <v>Volvatella rostrata</v>
          </cell>
          <cell r="D1069" t="str">
            <v>Mollusca</v>
          </cell>
          <cell r="E1069" t="str">
            <v>Gastropoda/Opisthobranchia</v>
          </cell>
          <cell r="F1069" t="str">
            <v>Cephalaspidea/Retusidae</v>
          </cell>
          <cell r="G1069" t="str">
            <v>MolluscaGastropoda/OpisthobranchiaCephalaspidea/Retusidae</v>
          </cell>
          <cell r="H1069" t="str">
            <v>benthic invertebrate</v>
          </cell>
          <cell r="I1069" t="str">
            <v>pelagic invertebrate</v>
          </cell>
          <cell r="J1069" t="str">
            <v>pelagic invertebrate</v>
          </cell>
          <cell r="K1069" t="str">
            <v>macrobenthos</v>
          </cell>
          <cell r="L1069" t="str">
            <v>macrobenthos</v>
          </cell>
          <cell r="M1069" t="str">
            <v>macrobenthos</v>
          </cell>
          <cell r="N1069" t="str">
            <v xml:space="preserve"> </v>
          </cell>
          <cell r="O1069" t="str">
            <v>Benthic carnivore</v>
          </cell>
          <cell r="P1069" t="str">
            <v>BC</v>
          </cell>
        </row>
        <row r="1070">
          <cell r="C1070" t="str">
            <v>Tylodinidae - undifferentiated</v>
          </cell>
          <cell r="O1070" t="str">
            <v>Benthic carnivore</v>
          </cell>
          <cell r="P1070" t="str">
            <v>BC</v>
          </cell>
        </row>
        <row r="1071">
          <cell r="C1071" t="str">
            <v>Tylodinidae - undifferentiated</v>
          </cell>
          <cell r="D1071" t="str">
            <v>Mollusca</v>
          </cell>
          <cell r="E1071" t="str">
            <v>Gastropoda</v>
          </cell>
          <cell r="F1071" t="str">
            <v>Tylodinidae</v>
          </cell>
          <cell r="J1071">
            <v>0</v>
          </cell>
          <cell r="K1071">
            <v>0</v>
          </cell>
          <cell r="L1071">
            <v>0</v>
          </cell>
          <cell r="M1071">
            <v>0</v>
          </cell>
          <cell r="O1071" t="str">
            <v>Benthic carnivore</v>
          </cell>
          <cell r="P1071" t="str">
            <v>BC</v>
          </cell>
        </row>
        <row r="1072">
          <cell r="C1072" t="str">
            <v>Pleurobranchidae - undifferentiated</v>
          </cell>
          <cell r="D1072" t="str">
            <v>Mollusca</v>
          </cell>
          <cell r="E1072" t="str">
            <v>Gastropoda</v>
          </cell>
          <cell r="F1072" t="str">
            <v>Pleurobranchidae</v>
          </cell>
          <cell r="J1072">
            <v>0</v>
          </cell>
          <cell r="K1072">
            <v>0</v>
          </cell>
          <cell r="L1072">
            <v>0</v>
          </cell>
          <cell r="M1072">
            <v>0</v>
          </cell>
          <cell r="O1072" t="str">
            <v>Benthic carnivore</v>
          </cell>
          <cell r="P1072" t="str">
            <v>BC</v>
          </cell>
        </row>
        <row r="1073">
          <cell r="C1073" t="str">
            <v>Pleurobranchus hilli</v>
          </cell>
          <cell r="D1073" t="str">
            <v>Mollusca</v>
          </cell>
          <cell r="E1073" t="str">
            <v>Gastropoda</v>
          </cell>
          <cell r="F1073" t="str">
            <v>Pleurobranchidae</v>
          </cell>
          <cell r="J1073">
            <v>0</v>
          </cell>
          <cell r="K1073">
            <v>0</v>
          </cell>
          <cell r="L1073">
            <v>0</v>
          </cell>
          <cell r="M1073">
            <v>0</v>
          </cell>
          <cell r="O1073" t="str">
            <v>Benthic carnivore</v>
          </cell>
          <cell r="P1073" t="str">
            <v>BC</v>
          </cell>
        </row>
        <row r="1074">
          <cell r="C1074" t="str">
            <v>Berthella spp.</v>
          </cell>
          <cell r="D1074" t="str">
            <v>Mollusca</v>
          </cell>
          <cell r="E1074" t="str">
            <v>Gastropoda</v>
          </cell>
          <cell r="F1074" t="str">
            <v>Pleurobranchidae</v>
          </cell>
          <cell r="J1074">
            <v>0</v>
          </cell>
          <cell r="K1074">
            <v>0</v>
          </cell>
          <cell r="L1074">
            <v>0</v>
          </cell>
          <cell r="M1074">
            <v>0</v>
          </cell>
          <cell r="O1074" t="str">
            <v>Benthic carnivore</v>
          </cell>
          <cell r="P1074" t="str">
            <v>BC</v>
          </cell>
        </row>
        <row r="1075">
          <cell r="C1075" t="str">
            <v>Order Nudibranchia - undifferentiated</v>
          </cell>
          <cell r="D1075" t="str">
            <v>Mollusca</v>
          </cell>
          <cell r="E1075" t="str">
            <v>Gastropoda</v>
          </cell>
          <cell r="F1075" t="str">
            <v xml:space="preserve">  --  </v>
          </cell>
          <cell r="J1075">
            <v>0</v>
          </cell>
          <cell r="K1075">
            <v>0</v>
          </cell>
          <cell r="L1075">
            <v>0</v>
          </cell>
          <cell r="M1075">
            <v>0</v>
          </cell>
          <cell r="O1075" t="str">
            <v>Benthic carnivore</v>
          </cell>
          <cell r="P1075" t="str">
            <v>BC</v>
          </cell>
        </row>
        <row r="1076">
          <cell r="C1076" t="str">
            <v>Dorididae - undifferentiated</v>
          </cell>
          <cell r="D1076" t="str">
            <v>Mollusca</v>
          </cell>
          <cell r="E1076" t="str">
            <v>Gastropoda</v>
          </cell>
          <cell r="F1076" t="str">
            <v>Dorididae</v>
          </cell>
          <cell r="J1076">
            <v>0</v>
          </cell>
          <cell r="K1076">
            <v>0</v>
          </cell>
          <cell r="L1076">
            <v>0</v>
          </cell>
          <cell r="M1076">
            <v>0</v>
          </cell>
          <cell r="O1076" t="str">
            <v>Benthic carnivore</v>
          </cell>
          <cell r="P1076" t="str">
            <v>BC</v>
          </cell>
        </row>
        <row r="1077">
          <cell r="C1077" t="str">
            <v>Dorididae sp. 1</v>
          </cell>
          <cell r="D1077" t="str">
            <v>Mollusca</v>
          </cell>
          <cell r="E1077" t="str">
            <v>Gastropoda</v>
          </cell>
          <cell r="F1077" t="str">
            <v>Dorididae</v>
          </cell>
          <cell r="J1077">
            <v>0</v>
          </cell>
          <cell r="K1077">
            <v>0</v>
          </cell>
          <cell r="L1077">
            <v>0</v>
          </cell>
          <cell r="M1077">
            <v>0</v>
          </cell>
          <cell r="O1077" t="str">
            <v>Benthic carnivore</v>
          </cell>
          <cell r="P1077" t="str">
            <v>BC</v>
          </cell>
        </row>
        <row r="1078">
          <cell r="C1078" t="str">
            <v>Dorididae sp. 5</v>
          </cell>
          <cell r="D1078" t="str">
            <v>Mollusca</v>
          </cell>
          <cell r="E1078" t="str">
            <v>Gastropoda</v>
          </cell>
          <cell r="F1078" t="str">
            <v>Dorididae</v>
          </cell>
          <cell r="J1078">
            <v>0</v>
          </cell>
          <cell r="K1078">
            <v>0</v>
          </cell>
          <cell r="L1078">
            <v>0</v>
          </cell>
          <cell r="M1078">
            <v>0</v>
          </cell>
          <cell r="O1078" t="str">
            <v>Benthic carnivore</v>
          </cell>
          <cell r="P1078" t="str">
            <v>BC</v>
          </cell>
        </row>
        <row r="1079">
          <cell r="C1079" t="str">
            <v>Jorunna sp. 1</v>
          </cell>
          <cell r="D1079" t="str">
            <v>Mollusca</v>
          </cell>
          <cell r="E1079" t="str">
            <v>Gastropoda</v>
          </cell>
          <cell r="F1079" t="str">
            <v>Discodorididae</v>
          </cell>
          <cell r="J1079">
            <v>0</v>
          </cell>
          <cell r="K1079">
            <v>0</v>
          </cell>
          <cell r="L1079">
            <v>0</v>
          </cell>
          <cell r="M1079">
            <v>0</v>
          </cell>
          <cell r="O1079" t="str">
            <v>Benthic carnivore</v>
          </cell>
          <cell r="P1079" t="str">
            <v>BC</v>
          </cell>
        </row>
        <row r="1080">
          <cell r="C1080" t="str">
            <v>Sclerodoris sp. 1</v>
          </cell>
          <cell r="D1080" t="str">
            <v>Mollusca</v>
          </cell>
          <cell r="E1080" t="str">
            <v>Gastropoda</v>
          </cell>
          <cell r="F1080" t="str">
            <v>Discodorididae</v>
          </cell>
          <cell r="J1080">
            <v>0</v>
          </cell>
          <cell r="K1080">
            <v>0</v>
          </cell>
          <cell r="L1080">
            <v>0</v>
          </cell>
          <cell r="M1080">
            <v>0</v>
          </cell>
          <cell r="O1080" t="str">
            <v>Benthic carnivore</v>
          </cell>
          <cell r="P1080" t="str">
            <v>BC</v>
          </cell>
        </row>
        <row r="1081">
          <cell r="C1081" t="str">
            <v>Cadlina sp. 1</v>
          </cell>
          <cell r="D1081" t="str">
            <v>Mollusca</v>
          </cell>
          <cell r="E1081" t="str">
            <v>Gastropoda</v>
          </cell>
          <cell r="F1081" t="str">
            <v>Cadlinidae</v>
          </cell>
          <cell r="J1081">
            <v>0</v>
          </cell>
          <cell r="K1081">
            <v>0</v>
          </cell>
          <cell r="L1081">
            <v>0</v>
          </cell>
          <cell r="M1081">
            <v>0</v>
          </cell>
          <cell r="O1081" t="str">
            <v>Benthic carnivore</v>
          </cell>
          <cell r="P1081" t="str">
            <v>BC</v>
          </cell>
        </row>
        <row r="1082">
          <cell r="C1082" t="str">
            <v>Tethydidae - undifferentiated</v>
          </cell>
          <cell r="D1082" t="str">
            <v>Mollusca</v>
          </cell>
          <cell r="E1082" t="str">
            <v>Gastropoda</v>
          </cell>
          <cell r="F1082" t="str">
            <v>Tethydidae</v>
          </cell>
          <cell r="J1082">
            <v>0</v>
          </cell>
          <cell r="K1082">
            <v>0</v>
          </cell>
          <cell r="L1082">
            <v>0</v>
          </cell>
          <cell r="M1082">
            <v>0</v>
          </cell>
          <cell r="O1082" t="str">
            <v>Benthic carnivore</v>
          </cell>
          <cell r="P1082" t="str">
            <v>BC</v>
          </cell>
        </row>
        <row r="1083">
          <cell r="C1083" t="str">
            <v>Armina sp. 1</v>
          </cell>
          <cell r="D1083" t="str">
            <v>Mollusca</v>
          </cell>
          <cell r="E1083" t="str">
            <v>Gastropoda</v>
          </cell>
          <cell r="F1083" t="str">
            <v>Arminidae</v>
          </cell>
          <cell r="J1083">
            <v>0</v>
          </cell>
          <cell r="K1083">
            <v>0</v>
          </cell>
          <cell r="L1083">
            <v>0</v>
          </cell>
          <cell r="M1083">
            <v>0</v>
          </cell>
          <cell r="O1083" t="str">
            <v>Benthic carnivore</v>
          </cell>
          <cell r="P1083" t="str">
            <v>BC</v>
          </cell>
        </row>
        <row r="1084">
          <cell r="C1084" t="str">
            <v>Heterodoris sp. 1</v>
          </cell>
          <cell r="D1084" t="str">
            <v>Mollusca</v>
          </cell>
          <cell r="E1084" t="str">
            <v>Gastropoda</v>
          </cell>
          <cell r="F1084" t="str">
            <v>Arminidae</v>
          </cell>
          <cell r="J1084">
            <v>0</v>
          </cell>
          <cell r="K1084">
            <v>0</v>
          </cell>
          <cell r="L1084">
            <v>0</v>
          </cell>
          <cell r="M1084">
            <v>0</v>
          </cell>
          <cell r="O1084" t="str">
            <v>Benthic carnivore</v>
          </cell>
          <cell r="P1084" t="str">
            <v>BC</v>
          </cell>
        </row>
        <row r="1085">
          <cell r="C1085" t="str">
            <v>Heterodoris sp. 2</v>
          </cell>
          <cell r="D1085" t="str">
            <v>Mollusca</v>
          </cell>
          <cell r="E1085" t="str">
            <v>Gastropoda</v>
          </cell>
          <cell r="F1085" t="str">
            <v>Arminidae</v>
          </cell>
          <cell r="J1085">
            <v>0</v>
          </cell>
          <cell r="K1085">
            <v>0</v>
          </cell>
          <cell r="L1085">
            <v>0</v>
          </cell>
          <cell r="M1085">
            <v>0</v>
          </cell>
          <cell r="O1085" t="str">
            <v>Benthic carnivore</v>
          </cell>
          <cell r="P1085" t="str">
            <v>BC</v>
          </cell>
        </row>
        <row r="1086">
          <cell r="C1086" t="str">
            <v>Heterodoris sp. 3</v>
          </cell>
          <cell r="D1086" t="str">
            <v>Mollusca</v>
          </cell>
          <cell r="E1086" t="str">
            <v>Gastropoda</v>
          </cell>
          <cell r="F1086" t="str">
            <v>Arminidae</v>
          </cell>
          <cell r="J1086">
            <v>0</v>
          </cell>
          <cell r="K1086">
            <v>0</v>
          </cell>
          <cell r="L1086">
            <v>0</v>
          </cell>
          <cell r="M1086">
            <v>0</v>
          </cell>
          <cell r="O1086" t="str">
            <v>Benthic carnivore</v>
          </cell>
          <cell r="P1086" t="str">
            <v>BC</v>
          </cell>
        </row>
        <row r="1087">
          <cell r="C1087" t="str">
            <v>gastropods</v>
          </cell>
          <cell r="D1087" t="str">
            <v>Mollusca</v>
          </cell>
          <cell r="E1087">
            <v>0</v>
          </cell>
          <cell r="F1087">
            <v>0</v>
          </cell>
          <cell r="G1087" t="str">
            <v>Mollusca</v>
          </cell>
          <cell r="I1087" t="str">
            <v>megabenthos</v>
          </cell>
          <cell r="K1087" t="str">
            <v>macrobenthos</v>
          </cell>
          <cell r="L1087" t="str">
            <v>macrobenthos</v>
          </cell>
          <cell r="M1087" t="str">
            <v>macrobenthos</v>
          </cell>
          <cell r="N1087" t="str">
            <v xml:space="preserve"> </v>
          </cell>
          <cell r="O1087" t="str">
            <v>Benthic carnivore</v>
          </cell>
          <cell r="P1087" t="str">
            <v>BC</v>
          </cell>
        </row>
        <row r="1088">
          <cell r="C1088" t="str">
            <v>Echinodermata</v>
          </cell>
          <cell r="D1088" t="str">
            <v>Echinodermata/Eleutherozoa</v>
          </cell>
          <cell r="E1088">
            <v>0</v>
          </cell>
          <cell r="F1088">
            <v>0</v>
          </cell>
          <cell r="G1088" t="str">
            <v>Echinodermata/Eleutherozoa</v>
          </cell>
          <cell r="H1088" t="str">
            <v>benthic invertebrate</v>
          </cell>
          <cell r="I1088" t="str">
            <v>epibenthos</v>
          </cell>
          <cell r="J1088" t="str">
            <v>epibenthos</v>
          </cell>
          <cell r="K1088" t="str">
            <v>macrobenthos</v>
          </cell>
          <cell r="L1088" t="str">
            <v>macrobenthos</v>
          </cell>
          <cell r="M1088" t="str">
            <v>macrobenthos</v>
          </cell>
          <cell r="N1088" t="str">
            <v xml:space="preserve"> </v>
          </cell>
          <cell r="O1088" t="str">
            <v>Filter feeder</v>
          </cell>
          <cell r="P1088" t="str">
            <v>BF</v>
          </cell>
        </row>
        <row r="1089">
          <cell r="C1089" t="str">
            <v>Echinodermata 11</v>
          </cell>
          <cell r="D1089" t="str">
            <v>Echinodermata/Eleutherozoa</v>
          </cell>
          <cell r="E1089">
            <v>0</v>
          </cell>
          <cell r="F1089">
            <v>0</v>
          </cell>
          <cell r="G1089" t="str">
            <v>Echinodermata/Eleutherozoa</v>
          </cell>
          <cell r="H1089" t="str">
            <v>benthic invertebrate</v>
          </cell>
          <cell r="I1089" t="str">
            <v>epibenthos</v>
          </cell>
          <cell r="J1089" t="str">
            <v>epibenthos</v>
          </cell>
          <cell r="K1089" t="str">
            <v>macrobenthos</v>
          </cell>
          <cell r="L1089" t="str">
            <v>macrobenthos</v>
          </cell>
          <cell r="M1089" t="str">
            <v>macrobenthos</v>
          </cell>
          <cell r="N1089" t="str">
            <v xml:space="preserve"> </v>
          </cell>
          <cell r="O1089" t="str">
            <v>Filter feeder</v>
          </cell>
          <cell r="P1089" t="str">
            <v>BF</v>
          </cell>
        </row>
        <row r="1090">
          <cell r="C1090" t="str">
            <v>Echinodermata 11 remains</v>
          </cell>
          <cell r="D1090" t="str">
            <v>Echinodermata/Eleutherozoa</v>
          </cell>
          <cell r="E1090">
            <v>0</v>
          </cell>
          <cell r="F1090">
            <v>0</v>
          </cell>
          <cell r="G1090" t="str">
            <v>Echinodermata/Eleutherozoa</v>
          </cell>
          <cell r="H1090" t="str">
            <v>benthic invertebrate</v>
          </cell>
          <cell r="I1090" t="str">
            <v>epibenthos</v>
          </cell>
          <cell r="J1090" t="str">
            <v>epibenthos</v>
          </cell>
          <cell r="K1090" t="str">
            <v>macrobenthos</v>
          </cell>
          <cell r="L1090" t="str">
            <v>macrobenthos</v>
          </cell>
          <cell r="M1090" t="str">
            <v>macrobenthos</v>
          </cell>
          <cell r="N1090" t="str">
            <v xml:space="preserve"> </v>
          </cell>
          <cell r="O1090" t="str">
            <v>Filter feeder</v>
          </cell>
          <cell r="P1090" t="str">
            <v>BF</v>
          </cell>
        </row>
        <row r="1091">
          <cell r="C1091" t="str">
            <v>Echinodermata remains</v>
          </cell>
          <cell r="D1091" t="str">
            <v>Echinodermata</v>
          </cell>
          <cell r="E1091">
            <v>0</v>
          </cell>
          <cell r="F1091">
            <v>0</v>
          </cell>
          <cell r="G1091" t="str">
            <v>Echinodermata</v>
          </cell>
          <cell r="H1091" t="str">
            <v>benthic invertebrate</v>
          </cell>
          <cell r="I1091" t="str">
            <v>epibenthos</v>
          </cell>
          <cell r="J1091" t="str">
            <v>epibenthos</v>
          </cell>
          <cell r="K1091" t="str">
            <v>macrobenthos</v>
          </cell>
          <cell r="L1091" t="str">
            <v>macrobenthos</v>
          </cell>
          <cell r="M1091" t="str">
            <v>macrobenthos</v>
          </cell>
          <cell r="N1091" t="str">
            <v xml:space="preserve"> </v>
          </cell>
          <cell r="O1091" t="str">
            <v>Filter feeder</v>
          </cell>
          <cell r="P1091" t="str">
            <v>BF</v>
          </cell>
        </row>
        <row r="1092">
          <cell r="C1092" t="str">
            <v>Echinoderms</v>
          </cell>
          <cell r="D1092" t="str">
            <v>Echinodermata</v>
          </cell>
          <cell r="E1092">
            <v>0</v>
          </cell>
          <cell r="F1092">
            <v>0</v>
          </cell>
          <cell r="K1092" t="str">
            <v>macrobenthos</v>
          </cell>
          <cell r="L1092" t="str">
            <v>macrobenthos</v>
          </cell>
          <cell r="M1092" t="str">
            <v>macrobenthos</v>
          </cell>
          <cell r="N1092" t="str">
            <v xml:space="preserve"> </v>
          </cell>
          <cell r="O1092" t="str">
            <v>Filter feeder</v>
          </cell>
          <cell r="P1092" t="str">
            <v>BF</v>
          </cell>
        </row>
        <row r="1093">
          <cell r="C1093" t="str">
            <v>Crinoidea</v>
          </cell>
          <cell r="D1093" t="str">
            <v>Echinodermata</v>
          </cell>
          <cell r="E1093" t="str">
            <v>Crinoidea</v>
          </cell>
          <cell r="F1093">
            <v>0</v>
          </cell>
          <cell r="G1093" t="str">
            <v>EchinodermataCrinoidea</v>
          </cell>
          <cell r="H1093" t="str">
            <v>benthic invertebrate</v>
          </cell>
          <cell r="I1093" t="str">
            <v>epibenthos</v>
          </cell>
          <cell r="J1093" t="str">
            <v>epibenthos</v>
          </cell>
          <cell r="K1093" t="str">
            <v>macrobenthos</v>
          </cell>
          <cell r="L1093" t="str">
            <v>macrobenthos</v>
          </cell>
          <cell r="M1093" t="str">
            <v>macrobenthos</v>
          </cell>
          <cell r="N1093" t="str">
            <v xml:space="preserve"> </v>
          </cell>
          <cell r="O1093" t="str">
            <v>Filter feeder</v>
          </cell>
          <cell r="P1093" t="str">
            <v>BF</v>
          </cell>
        </row>
        <row r="1094">
          <cell r="C1094" t="str">
            <v>Class Crinoidea - undifferentiated</v>
          </cell>
          <cell r="D1094" t="str">
            <v>Echinodermata</v>
          </cell>
          <cell r="E1094" t="str">
            <v>Crinoidea</v>
          </cell>
          <cell r="F1094" t="str">
            <v xml:space="preserve">  --  </v>
          </cell>
          <cell r="J1094">
            <v>0</v>
          </cell>
          <cell r="K1094">
            <v>0</v>
          </cell>
          <cell r="L1094">
            <v>0</v>
          </cell>
          <cell r="M1094">
            <v>0</v>
          </cell>
          <cell r="O1094" t="str">
            <v>Filter feeder</v>
          </cell>
          <cell r="P1094" t="str">
            <v>BF</v>
          </cell>
        </row>
        <row r="1095">
          <cell r="C1095" t="str">
            <v>Echinoderms: Feather stars: Stalked crinoids</v>
          </cell>
          <cell r="D1095" t="str">
            <v>Echinodermata</v>
          </cell>
          <cell r="E1095" t="str">
            <v>Crinoidea</v>
          </cell>
          <cell r="F1095" t="str">
            <v xml:space="preserve">  --  </v>
          </cell>
          <cell r="J1095">
            <v>0</v>
          </cell>
          <cell r="K1095">
            <v>0</v>
          </cell>
          <cell r="L1095">
            <v>0</v>
          </cell>
          <cell r="M1095">
            <v>0</v>
          </cell>
          <cell r="O1095" t="str">
            <v>Filter feeder</v>
          </cell>
          <cell r="P1095" t="str">
            <v>BF</v>
          </cell>
        </row>
        <row r="1096">
          <cell r="C1096" t="str">
            <v>Ptilometra macronema</v>
          </cell>
          <cell r="D1096" t="str">
            <v>Echinodermata</v>
          </cell>
          <cell r="E1096" t="str">
            <v>Crinoidea</v>
          </cell>
          <cell r="F1096" t="str">
            <v>Ptilometridae</v>
          </cell>
          <cell r="J1096">
            <v>0</v>
          </cell>
          <cell r="K1096">
            <v>0</v>
          </cell>
          <cell r="L1096">
            <v>0</v>
          </cell>
          <cell r="M1096">
            <v>0</v>
          </cell>
          <cell r="O1096" t="str">
            <v>Filter feeder</v>
          </cell>
          <cell r="P1096" t="str">
            <v>BF</v>
          </cell>
        </row>
        <row r="1097">
          <cell r="C1097" t="str">
            <v>Asteroidea</v>
          </cell>
          <cell r="D1097" t="str">
            <v>Echinodermata</v>
          </cell>
          <cell r="E1097" t="str">
            <v>Asteroidea</v>
          </cell>
          <cell r="F1097">
            <v>0</v>
          </cell>
          <cell r="G1097" t="str">
            <v>EchinodermataAsteroidea</v>
          </cell>
          <cell r="H1097" t="str">
            <v>benthic invertebrate</v>
          </cell>
          <cell r="I1097" t="str">
            <v>epibenthos</v>
          </cell>
          <cell r="J1097" t="str">
            <v>epibenthos</v>
          </cell>
          <cell r="K1097" t="str">
            <v>macrobenthos</v>
          </cell>
          <cell r="L1097" t="str">
            <v>macrobenthos</v>
          </cell>
          <cell r="M1097" t="str">
            <v>macrobenthos</v>
          </cell>
          <cell r="O1097" t="str">
            <v>Benthic carnivore</v>
          </cell>
          <cell r="P1097" t="str">
            <v>BC</v>
          </cell>
        </row>
        <row r="1098">
          <cell r="C1098" t="str">
            <v>Asteroidea remains</v>
          </cell>
          <cell r="D1098" t="str">
            <v>Echinodermata</v>
          </cell>
          <cell r="E1098" t="str">
            <v>Asteroidea</v>
          </cell>
          <cell r="F1098">
            <v>0</v>
          </cell>
          <cell r="G1098" t="str">
            <v>EchinodermataAsteroidea</v>
          </cell>
          <cell r="H1098" t="str">
            <v>benthic invertebrate</v>
          </cell>
          <cell r="I1098" t="str">
            <v>epibenthos</v>
          </cell>
          <cell r="J1098" t="str">
            <v>epibenthos</v>
          </cell>
          <cell r="K1098" t="str">
            <v>macrobenthos</v>
          </cell>
          <cell r="L1098" t="str">
            <v>macrobenthos</v>
          </cell>
          <cell r="M1098" t="str">
            <v>macrobenthos</v>
          </cell>
          <cell r="N1098" t="str">
            <v xml:space="preserve"> </v>
          </cell>
          <cell r="O1098" t="str">
            <v>Benthic carnivore</v>
          </cell>
          <cell r="P1098" t="str">
            <v>BC</v>
          </cell>
        </row>
        <row r="1099">
          <cell r="C1099" t="str">
            <v>Starfish</v>
          </cell>
          <cell r="D1099" t="str">
            <v>Echinodermata</v>
          </cell>
          <cell r="E1099" t="str">
            <v>Asteroidea</v>
          </cell>
          <cell r="F1099">
            <v>0</v>
          </cell>
          <cell r="G1099" t="str">
            <v>EchinodermataAsteroidea</v>
          </cell>
          <cell r="H1099" t="str">
            <v>benthic invertebrate</v>
          </cell>
          <cell r="I1099" t="str">
            <v>epibenthos</v>
          </cell>
          <cell r="J1099" t="str">
            <v>epibenthos</v>
          </cell>
          <cell r="K1099" t="str">
            <v>macrobenthos</v>
          </cell>
          <cell r="L1099" t="str">
            <v>macrobenthos</v>
          </cell>
          <cell r="M1099" t="str">
            <v>macrobenthos</v>
          </cell>
          <cell r="N1099" t="str">
            <v xml:space="preserve"> </v>
          </cell>
          <cell r="O1099" t="str">
            <v>Benthic carnivore</v>
          </cell>
          <cell r="P1099" t="str">
            <v>BC</v>
          </cell>
        </row>
        <row r="1100">
          <cell r="C1100" t="str">
            <v>starfish</v>
          </cell>
          <cell r="D1100" t="str">
            <v>Echinodermata</v>
          </cell>
          <cell r="E1100" t="str">
            <v>Asteroidea</v>
          </cell>
          <cell r="G1100" t="str">
            <v>EchinodermataAsteroidea</v>
          </cell>
          <cell r="I1100" t="str">
            <v>epibenthos</v>
          </cell>
          <cell r="K1100" t="str">
            <v>macrobenthos</v>
          </cell>
          <cell r="L1100" t="str">
            <v>macrobenthos</v>
          </cell>
          <cell r="M1100" t="str">
            <v>macrobenthos</v>
          </cell>
          <cell r="N1100" t="str">
            <v xml:space="preserve"> </v>
          </cell>
          <cell r="O1100" t="str">
            <v>Benthic carnivore</v>
          </cell>
          <cell r="P1100" t="str">
            <v>BC</v>
          </cell>
        </row>
        <row r="1101">
          <cell r="C1101" t="str">
            <v>Class Asteroidea - undifferentiated</v>
          </cell>
          <cell r="D1101" t="str">
            <v>Echinodermata</v>
          </cell>
          <cell r="E1101" t="str">
            <v>Stelleroidea</v>
          </cell>
          <cell r="F1101" t="str">
            <v xml:space="preserve">  --  </v>
          </cell>
          <cell r="J1101">
            <v>0</v>
          </cell>
          <cell r="K1101">
            <v>0</v>
          </cell>
          <cell r="L1101">
            <v>0</v>
          </cell>
          <cell r="M1101">
            <v>0</v>
          </cell>
          <cell r="O1101" t="str">
            <v>Benthic carnivore</v>
          </cell>
          <cell r="P1101" t="str">
            <v>BC</v>
          </cell>
        </row>
        <row r="1102">
          <cell r="C1102" t="str">
            <v>Luiidae seastars</v>
          </cell>
          <cell r="D1102" t="str">
            <v>Echinodermata</v>
          </cell>
          <cell r="E1102" t="str">
            <v>Luiidae</v>
          </cell>
          <cell r="F1102">
            <v>0</v>
          </cell>
          <cell r="G1102" t="str">
            <v>EchinodermataLuiidae</v>
          </cell>
          <cell r="I1102" t="str">
            <v>epibenthos</v>
          </cell>
          <cell r="K1102" t="str">
            <v>macrobenthos</v>
          </cell>
          <cell r="L1102" t="str">
            <v>macrobenthos</v>
          </cell>
          <cell r="M1102" t="str">
            <v>macrobenthos</v>
          </cell>
          <cell r="O1102" t="str">
            <v>Benthic carnivore</v>
          </cell>
          <cell r="P1102" t="str">
            <v>BC</v>
          </cell>
        </row>
        <row r="1103">
          <cell r="C1103" t="str">
            <v>Luidia prionota</v>
          </cell>
          <cell r="D1103" t="str">
            <v>Echinodermata</v>
          </cell>
          <cell r="E1103" t="str">
            <v>Asteroidea</v>
          </cell>
          <cell r="F1103" t="str">
            <v>Luidiidae</v>
          </cell>
          <cell r="J1103">
            <v>0</v>
          </cell>
          <cell r="K1103">
            <v>0</v>
          </cell>
          <cell r="L1103">
            <v>0</v>
          </cell>
          <cell r="M1103">
            <v>0</v>
          </cell>
          <cell r="O1103" t="str">
            <v>Benthic carnivore</v>
          </cell>
          <cell r="P1103" t="str">
            <v>BC</v>
          </cell>
        </row>
        <row r="1104">
          <cell r="C1104" t="str">
            <v>Astropectinidae - undifferentiated</v>
          </cell>
          <cell r="D1104" t="str">
            <v>Echinodermata</v>
          </cell>
          <cell r="E1104" t="str">
            <v>Asteroidea</v>
          </cell>
          <cell r="F1104" t="str">
            <v>Astropectinidae</v>
          </cell>
          <cell r="J1104">
            <v>0</v>
          </cell>
          <cell r="K1104">
            <v>0</v>
          </cell>
          <cell r="L1104">
            <v>0</v>
          </cell>
          <cell r="M1104">
            <v>0</v>
          </cell>
          <cell r="O1104" t="str">
            <v>Benthic carnivore</v>
          </cell>
          <cell r="P1104" t="str">
            <v>BC</v>
          </cell>
        </row>
        <row r="1105">
          <cell r="C1105" t="str">
            <v>Plutonaster complexus</v>
          </cell>
          <cell r="D1105" t="str">
            <v>Echinodermata</v>
          </cell>
          <cell r="E1105" t="str">
            <v>Asteroidea</v>
          </cell>
          <cell r="F1105" t="str">
            <v>Astropectinidae</v>
          </cell>
          <cell r="J1105">
            <v>0</v>
          </cell>
          <cell r="K1105">
            <v>0</v>
          </cell>
          <cell r="L1105">
            <v>0</v>
          </cell>
          <cell r="M1105">
            <v>0</v>
          </cell>
          <cell r="O1105" t="str">
            <v>Benthic carnivore</v>
          </cell>
          <cell r="P1105" t="str">
            <v>BC</v>
          </cell>
        </row>
        <row r="1106">
          <cell r="C1106" t="str">
            <v>Plutonaster fragilis</v>
          </cell>
          <cell r="D1106" t="str">
            <v>Echinodermata</v>
          </cell>
          <cell r="E1106" t="str">
            <v>Asteroidea</v>
          </cell>
          <cell r="F1106" t="str">
            <v>Astropectinidae</v>
          </cell>
          <cell r="J1106">
            <v>0</v>
          </cell>
          <cell r="K1106">
            <v>0</v>
          </cell>
          <cell r="L1106">
            <v>0</v>
          </cell>
          <cell r="M1106">
            <v>0</v>
          </cell>
          <cell r="O1106" t="str">
            <v>Benthic carnivore</v>
          </cell>
          <cell r="P1106" t="str">
            <v>BC</v>
          </cell>
        </row>
        <row r="1107">
          <cell r="C1107" t="str">
            <v>Plutonaster knoxi</v>
          </cell>
          <cell r="D1107" t="str">
            <v>Echinodermata</v>
          </cell>
          <cell r="E1107" t="str">
            <v>Asteroidea</v>
          </cell>
          <cell r="F1107" t="str">
            <v>Astropectinidae</v>
          </cell>
          <cell r="J1107">
            <v>0</v>
          </cell>
          <cell r="K1107">
            <v>0</v>
          </cell>
          <cell r="L1107">
            <v>0</v>
          </cell>
          <cell r="M1107">
            <v>0</v>
          </cell>
          <cell r="O1107" t="str">
            <v>Benthic carnivore</v>
          </cell>
          <cell r="P1107" t="str">
            <v>BC</v>
          </cell>
        </row>
        <row r="1108">
          <cell r="C1108" t="str">
            <v>Proserpinaster neozelanicus</v>
          </cell>
          <cell r="D1108" t="str">
            <v>Echinodermata</v>
          </cell>
          <cell r="E1108" t="str">
            <v>Asteroidea</v>
          </cell>
          <cell r="F1108" t="str">
            <v>Astropectinidae</v>
          </cell>
          <cell r="J1108">
            <v>0</v>
          </cell>
          <cell r="K1108">
            <v>0</v>
          </cell>
          <cell r="L1108">
            <v>0</v>
          </cell>
          <cell r="M1108">
            <v>0</v>
          </cell>
          <cell r="O1108" t="str">
            <v>Benthic carnivore</v>
          </cell>
          <cell r="P1108" t="str">
            <v>BC</v>
          </cell>
        </row>
        <row r="1109">
          <cell r="C1109" t="str">
            <v>Astropecten sp. 1</v>
          </cell>
          <cell r="D1109" t="str">
            <v>Echinodermata</v>
          </cell>
          <cell r="E1109" t="str">
            <v>Asteroidea</v>
          </cell>
          <cell r="F1109" t="str">
            <v>Astropectinidae</v>
          </cell>
          <cell r="J1109">
            <v>0</v>
          </cell>
          <cell r="K1109">
            <v>0</v>
          </cell>
          <cell r="L1109">
            <v>0</v>
          </cell>
          <cell r="M1109">
            <v>0</v>
          </cell>
          <cell r="O1109" t="str">
            <v>Benthic carnivore</v>
          </cell>
          <cell r="P1109" t="str">
            <v>BC</v>
          </cell>
        </row>
        <row r="1110">
          <cell r="C1110" t="str">
            <v>Dytaster sp. 1</v>
          </cell>
          <cell r="D1110" t="str">
            <v>Echinodermata</v>
          </cell>
          <cell r="E1110" t="str">
            <v>Asteroidea</v>
          </cell>
          <cell r="F1110" t="str">
            <v>Astropectinidae</v>
          </cell>
          <cell r="J1110">
            <v>0</v>
          </cell>
          <cell r="K1110">
            <v>0</v>
          </cell>
          <cell r="L1110">
            <v>0</v>
          </cell>
          <cell r="M1110">
            <v>0</v>
          </cell>
          <cell r="O1110" t="str">
            <v>Benthic carnivore</v>
          </cell>
          <cell r="P1110" t="str">
            <v>BC</v>
          </cell>
        </row>
        <row r="1111">
          <cell r="C1111" t="str">
            <v>Proserpinaster sp. 1</v>
          </cell>
          <cell r="D1111" t="str">
            <v>Echinodermata</v>
          </cell>
          <cell r="E1111" t="str">
            <v>Asteroidea</v>
          </cell>
          <cell r="F1111" t="str">
            <v>Astropectinidae</v>
          </cell>
          <cell r="J1111">
            <v>0</v>
          </cell>
          <cell r="K1111">
            <v>0</v>
          </cell>
          <cell r="L1111">
            <v>0</v>
          </cell>
          <cell r="M1111">
            <v>0</v>
          </cell>
          <cell r="O1111" t="str">
            <v>Benthic carnivore</v>
          </cell>
          <cell r="P1111" t="str">
            <v>BC</v>
          </cell>
        </row>
        <row r="1112">
          <cell r="C1112" t="str">
            <v>Astropecten spp.</v>
          </cell>
          <cell r="D1112" t="str">
            <v>Echinodermata</v>
          </cell>
          <cell r="E1112" t="str">
            <v>Asteroidea</v>
          </cell>
          <cell r="F1112" t="str">
            <v>Astropectinidae</v>
          </cell>
          <cell r="J1112">
            <v>0</v>
          </cell>
          <cell r="K1112">
            <v>0</v>
          </cell>
          <cell r="L1112">
            <v>0</v>
          </cell>
          <cell r="M1112">
            <v>0</v>
          </cell>
          <cell r="O1112" t="str">
            <v>Benthic carnivore</v>
          </cell>
          <cell r="P1112" t="str">
            <v>BC</v>
          </cell>
        </row>
        <row r="1113">
          <cell r="C1113" t="str">
            <v>Styracaster caroli</v>
          </cell>
          <cell r="D1113" t="str">
            <v>Echinodermata</v>
          </cell>
          <cell r="E1113" t="str">
            <v>Asteroidea</v>
          </cell>
          <cell r="F1113" t="str">
            <v>Porcellanasteridae</v>
          </cell>
          <cell r="J1113">
            <v>0</v>
          </cell>
          <cell r="K1113">
            <v>0</v>
          </cell>
          <cell r="L1113">
            <v>0</v>
          </cell>
          <cell r="M1113">
            <v>0</v>
          </cell>
          <cell r="O1113" t="str">
            <v>Benthic detritivore</v>
          </cell>
          <cell r="P1113" t="str">
            <v>BD</v>
          </cell>
        </row>
        <row r="1114">
          <cell r="C1114" t="str">
            <v>Pectinaster mimicus</v>
          </cell>
          <cell r="D1114" t="str">
            <v>Echinodermata</v>
          </cell>
          <cell r="E1114" t="str">
            <v>Asteroidea</v>
          </cell>
          <cell r="F1114" t="str">
            <v>Benthopectinidae</v>
          </cell>
          <cell r="J1114">
            <v>0</v>
          </cell>
          <cell r="K1114">
            <v>0</v>
          </cell>
          <cell r="L1114">
            <v>0</v>
          </cell>
          <cell r="M1114">
            <v>0</v>
          </cell>
          <cell r="O1114" t="str">
            <v>Benthic detritivore</v>
          </cell>
          <cell r="P1114" t="str">
            <v>BD</v>
          </cell>
        </row>
        <row r="1115">
          <cell r="C1115" t="str">
            <v>Benthopecten cf munidae</v>
          </cell>
          <cell r="D1115" t="str">
            <v>Echinodermata</v>
          </cell>
          <cell r="E1115" t="str">
            <v>Asteroidea</v>
          </cell>
          <cell r="F1115" t="str">
            <v>Benthopectinidae</v>
          </cell>
          <cell r="J1115">
            <v>0</v>
          </cell>
          <cell r="K1115">
            <v>0</v>
          </cell>
          <cell r="L1115">
            <v>0</v>
          </cell>
          <cell r="M1115">
            <v>0</v>
          </cell>
          <cell r="O1115" t="str">
            <v>Benthic detritivore</v>
          </cell>
          <cell r="P1115" t="str">
            <v>BD</v>
          </cell>
        </row>
        <row r="1116">
          <cell r="C1116" t="str">
            <v>Benthopectinidae sp. 1</v>
          </cell>
          <cell r="D1116" t="str">
            <v>Echinodermata</v>
          </cell>
          <cell r="E1116" t="str">
            <v>Asteroidea</v>
          </cell>
          <cell r="F1116" t="str">
            <v>Benthopectinidae</v>
          </cell>
          <cell r="J1116">
            <v>0</v>
          </cell>
          <cell r="K1116">
            <v>0</v>
          </cell>
          <cell r="L1116">
            <v>0</v>
          </cell>
          <cell r="M1116">
            <v>0</v>
          </cell>
          <cell r="O1116" t="str">
            <v>Benthic detritivore</v>
          </cell>
          <cell r="P1116" t="str">
            <v>BD</v>
          </cell>
        </row>
        <row r="1117">
          <cell r="C1117" t="str">
            <v>Cheiraster sp. 1</v>
          </cell>
          <cell r="D1117" t="str">
            <v>Echinodermata</v>
          </cell>
          <cell r="E1117" t="str">
            <v>Asteroidea</v>
          </cell>
          <cell r="F1117" t="str">
            <v>Benthopectinidae</v>
          </cell>
          <cell r="J1117">
            <v>0</v>
          </cell>
          <cell r="K1117">
            <v>0</v>
          </cell>
          <cell r="L1117">
            <v>0</v>
          </cell>
          <cell r="M1117">
            <v>0</v>
          </cell>
          <cell r="O1117" t="str">
            <v>Benthic detritivore</v>
          </cell>
          <cell r="P1117" t="str">
            <v>BD</v>
          </cell>
        </row>
        <row r="1118">
          <cell r="C1118" t="str">
            <v>Goniasteridae - undifferentiated</v>
          </cell>
          <cell r="D1118" t="str">
            <v>Echinodermata</v>
          </cell>
          <cell r="E1118" t="str">
            <v>Asteroidea</v>
          </cell>
          <cell r="F1118" t="str">
            <v>Goniasteridae</v>
          </cell>
          <cell r="J1118">
            <v>0</v>
          </cell>
          <cell r="K1118">
            <v>0</v>
          </cell>
          <cell r="L1118">
            <v>0</v>
          </cell>
          <cell r="M1118">
            <v>0</v>
          </cell>
          <cell r="O1118" t="str">
            <v>Benthic carnivore</v>
          </cell>
          <cell r="P1118" t="str">
            <v>BC</v>
          </cell>
        </row>
        <row r="1119">
          <cell r="C1119" t="str">
            <v>Pillsburiaster maini</v>
          </cell>
          <cell r="D1119" t="str">
            <v>Echinodermata</v>
          </cell>
          <cell r="E1119" t="str">
            <v>Asteroidea</v>
          </cell>
          <cell r="F1119" t="str">
            <v>Goniasteridae</v>
          </cell>
          <cell r="J1119">
            <v>0</v>
          </cell>
          <cell r="K1119">
            <v>0</v>
          </cell>
          <cell r="L1119">
            <v>0</v>
          </cell>
          <cell r="M1119">
            <v>0</v>
          </cell>
          <cell r="O1119" t="str">
            <v>Benthic carnivore</v>
          </cell>
          <cell r="P1119" t="str">
            <v>BC</v>
          </cell>
        </row>
        <row r="1120">
          <cell r="C1120" t="str">
            <v>Circeaster sp. 1</v>
          </cell>
          <cell r="D1120" t="str">
            <v>Echinodermata</v>
          </cell>
          <cell r="E1120" t="str">
            <v>Asteroidea</v>
          </cell>
          <cell r="F1120" t="str">
            <v>Goniasteridae</v>
          </cell>
          <cell r="J1120">
            <v>0</v>
          </cell>
          <cell r="K1120">
            <v>0</v>
          </cell>
          <cell r="L1120">
            <v>0</v>
          </cell>
          <cell r="M1120">
            <v>0</v>
          </cell>
          <cell r="O1120" t="str">
            <v>Benthic carnivore</v>
          </cell>
          <cell r="P1120" t="str">
            <v>BC</v>
          </cell>
        </row>
        <row r="1121">
          <cell r="C1121" t="str">
            <v>Pillsburiaster cf aoteanus</v>
          </cell>
          <cell r="D1121" t="str">
            <v>Echinodermata</v>
          </cell>
          <cell r="E1121" t="str">
            <v>Asteroidea</v>
          </cell>
          <cell r="F1121" t="str">
            <v>Goniasteridae</v>
          </cell>
          <cell r="J1121">
            <v>0</v>
          </cell>
          <cell r="K1121">
            <v>0</v>
          </cell>
          <cell r="L1121">
            <v>0</v>
          </cell>
          <cell r="M1121">
            <v>0</v>
          </cell>
          <cell r="O1121" t="str">
            <v>Benthic carnivore</v>
          </cell>
          <cell r="P1121" t="str">
            <v>BC</v>
          </cell>
        </row>
        <row r="1122">
          <cell r="C1122" t="str">
            <v>Ceramaster sp. 1</v>
          </cell>
          <cell r="D1122" t="str">
            <v>Echinodermata</v>
          </cell>
          <cell r="E1122" t="str">
            <v>Asteroidea</v>
          </cell>
          <cell r="F1122" t="str">
            <v>Goniasteridae</v>
          </cell>
          <cell r="J1122">
            <v>0</v>
          </cell>
          <cell r="K1122">
            <v>0</v>
          </cell>
          <cell r="L1122">
            <v>0</v>
          </cell>
          <cell r="M1122">
            <v>0</v>
          </cell>
          <cell r="O1122" t="str">
            <v>Benthic carnivore</v>
          </cell>
          <cell r="P1122" t="str">
            <v>BC</v>
          </cell>
        </row>
        <row r="1123">
          <cell r="C1123" t="str">
            <v>Mediaster sp. 1</v>
          </cell>
          <cell r="D1123" t="str">
            <v>Echinodermata</v>
          </cell>
          <cell r="E1123" t="str">
            <v>Asteroidea</v>
          </cell>
          <cell r="F1123" t="str">
            <v>Goniasteridae</v>
          </cell>
          <cell r="J1123">
            <v>0</v>
          </cell>
          <cell r="K1123">
            <v>0</v>
          </cell>
          <cell r="L1123">
            <v>0</v>
          </cell>
          <cell r="M1123">
            <v>0</v>
          </cell>
          <cell r="O1123" t="str">
            <v>Benthic carnivore</v>
          </cell>
          <cell r="P1123" t="str">
            <v>BC</v>
          </cell>
        </row>
        <row r="1124">
          <cell r="C1124" t="str">
            <v>Goniasteridae sp. 2</v>
          </cell>
          <cell r="D1124" t="str">
            <v>Echinodermata</v>
          </cell>
          <cell r="E1124" t="str">
            <v>Asteroidea</v>
          </cell>
          <cell r="F1124" t="str">
            <v>Goniasteridae</v>
          </cell>
          <cell r="J1124">
            <v>0</v>
          </cell>
          <cell r="K1124">
            <v>0</v>
          </cell>
          <cell r="L1124">
            <v>0</v>
          </cell>
          <cell r="M1124">
            <v>0</v>
          </cell>
          <cell r="O1124" t="str">
            <v>Benthic carnivore</v>
          </cell>
          <cell r="P1124" t="str">
            <v>BC</v>
          </cell>
        </row>
        <row r="1125">
          <cell r="C1125" t="str">
            <v>Pseudophidiaster rhysus</v>
          </cell>
          <cell r="D1125" t="str">
            <v>Echinodermata</v>
          </cell>
          <cell r="E1125" t="str">
            <v>Asteroidea</v>
          </cell>
          <cell r="F1125" t="str">
            <v>Ophidiasteridae</v>
          </cell>
          <cell r="J1125">
            <v>0</v>
          </cell>
          <cell r="K1125">
            <v>0</v>
          </cell>
          <cell r="L1125">
            <v>0</v>
          </cell>
          <cell r="M1125">
            <v>0</v>
          </cell>
          <cell r="O1125" t="str">
            <v>Benthic carnivore</v>
          </cell>
          <cell r="P1125" t="str">
            <v>BC</v>
          </cell>
        </row>
        <row r="1126">
          <cell r="C1126" t="str">
            <v>Asterodiscides truncatus</v>
          </cell>
          <cell r="D1126" t="str">
            <v>Echinodermata</v>
          </cell>
          <cell r="E1126" t="str">
            <v>Asteroidea</v>
          </cell>
          <cell r="F1126" t="str">
            <v>Asterodiscididae</v>
          </cell>
          <cell r="J1126">
            <v>0</v>
          </cell>
          <cell r="K1126">
            <v>0</v>
          </cell>
          <cell r="L1126">
            <v>0</v>
          </cell>
          <cell r="M1126">
            <v>0</v>
          </cell>
          <cell r="O1126" t="str">
            <v>Benthic carnivore</v>
          </cell>
          <cell r="P1126" t="str">
            <v>BC</v>
          </cell>
        </row>
        <row r="1127">
          <cell r="C1127" t="str">
            <v>Pseudarchaster garricki</v>
          </cell>
          <cell r="D1127" t="str">
            <v>Echinodermata</v>
          </cell>
          <cell r="E1127" t="str">
            <v>Asteroidea</v>
          </cell>
          <cell r="F1127" t="str">
            <v>Pseudarchasteridae</v>
          </cell>
          <cell r="J1127">
            <v>0</v>
          </cell>
          <cell r="K1127">
            <v>0</v>
          </cell>
          <cell r="L1127">
            <v>0</v>
          </cell>
          <cell r="M1127">
            <v>0</v>
          </cell>
          <cell r="O1127" t="str">
            <v>Benthic carnivore</v>
          </cell>
          <cell r="P1127" t="str">
            <v>BC</v>
          </cell>
        </row>
        <row r="1128">
          <cell r="C1128" t="str">
            <v>Paragonaster ridgwayi</v>
          </cell>
          <cell r="D1128" t="str">
            <v>Echinodermata</v>
          </cell>
          <cell r="E1128" t="str">
            <v>Asteroidea</v>
          </cell>
          <cell r="F1128" t="str">
            <v>Pseudarchasteridae</v>
          </cell>
          <cell r="J1128">
            <v>0</v>
          </cell>
          <cell r="K1128">
            <v>0</v>
          </cell>
          <cell r="L1128">
            <v>0</v>
          </cell>
          <cell r="M1128">
            <v>0</v>
          </cell>
          <cell r="O1128" t="str">
            <v>Benthic carnivore</v>
          </cell>
          <cell r="P1128" t="str">
            <v>BC</v>
          </cell>
        </row>
        <row r="1129">
          <cell r="C1129" t="str">
            <v>Perissogonaster insignis</v>
          </cell>
          <cell r="D1129" t="str">
            <v>Echinodermata</v>
          </cell>
          <cell r="E1129" t="str">
            <v>Asteroidea</v>
          </cell>
          <cell r="F1129" t="str">
            <v>Pseudarchasteridae</v>
          </cell>
          <cell r="J1129">
            <v>0</v>
          </cell>
          <cell r="K1129">
            <v>0</v>
          </cell>
          <cell r="L1129">
            <v>0</v>
          </cell>
          <cell r="M1129">
            <v>0</v>
          </cell>
          <cell r="O1129" t="str">
            <v>Benthic carnivore</v>
          </cell>
          <cell r="P1129" t="str">
            <v>BC</v>
          </cell>
        </row>
        <row r="1130">
          <cell r="C1130" t="str">
            <v>Pseudarchaster sp. 1</v>
          </cell>
          <cell r="D1130" t="str">
            <v>Echinodermata</v>
          </cell>
          <cell r="E1130" t="str">
            <v>Asteroidea</v>
          </cell>
          <cell r="F1130" t="str">
            <v>Pseudarchasteridae</v>
          </cell>
          <cell r="G1130">
            <v>0</v>
          </cell>
          <cell r="H1130">
            <v>0</v>
          </cell>
          <cell r="I1130">
            <v>0</v>
          </cell>
          <cell r="J1130">
            <v>0</v>
          </cell>
          <cell r="K1130">
            <v>0</v>
          </cell>
          <cell r="L1130">
            <v>0</v>
          </cell>
          <cell r="M1130">
            <v>0</v>
          </cell>
          <cell r="O1130" t="str">
            <v>Benthic carnivore</v>
          </cell>
          <cell r="P1130" t="str">
            <v>BC</v>
          </cell>
        </row>
        <row r="1131">
          <cell r="C1131" t="str">
            <v>Crossaster multispinus</v>
          </cell>
          <cell r="D1131" t="str">
            <v>Echinodermata</v>
          </cell>
          <cell r="E1131" t="str">
            <v>Asteroidea</v>
          </cell>
          <cell r="F1131" t="str">
            <v>Solasteridae</v>
          </cell>
          <cell r="J1131">
            <v>0</v>
          </cell>
          <cell r="K1131">
            <v>0</v>
          </cell>
          <cell r="L1131">
            <v>0</v>
          </cell>
          <cell r="M1131">
            <v>0</v>
          </cell>
          <cell r="O1131" t="str">
            <v>Benthic carnivore</v>
          </cell>
          <cell r="P1131" t="str">
            <v>BC</v>
          </cell>
        </row>
        <row r="1132">
          <cell r="C1132" t="str">
            <v>Lophaster cf. suluensis</v>
          </cell>
          <cell r="D1132" t="str">
            <v>Echinodermata</v>
          </cell>
          <cell r="E1132" t="str">
            <v>Asteroidea</v>
          </cell>
          <cell r="F1132" t="str">
            <v>Solasteridae</v>
          </cell>
          <cell r="G1132">
            <v>0</v>
          </cell>
          <cell r="H1132">
            <v>0</v>
          </cell>
          <cell r="I1132">
            <v>0</v>
          </cell>
          <cell r="J1132">
            <v>0</v>
          </cell>
          <cell r="K1132">
            <v>0</v>
          </cell>
          <cell r="L1132">
            <v>0</v>
          </cell>
          <cell r="M1132">
            <v>0</v>
          </cell>
          <cell r="O1132" t="str">
            <v>Benthic carnivore</v>
          </cell>
          <cell r="P1132" t="str">
            <v>BC</v>
          </cell>
        </row>
        <row r="1133">
          <cell r="C1133" t="str">
            <v>Pterasteridae - undifferentiated</v>
          </cell>
          <cell r="D1133" t="str">
            <v>Echinodermata</v>
          </cell>
          <cell r="E1133" t="str">
            <v>Asteroidea</v>
          </cell>
          <cell r="F1133" t="str">
            <v>Pterasteridae</v>
          </cell>
          <cell r="J1133">
            <v>0</v>
          </cell>
          <cell r="K1133">
            <v>0</v>
          </cell>
          <cell r="L1133">
            <v>0</v>
          </cell>
          <cell r="M1133">
            <v>0</v>
          </cell>
          <cell r="O1133" t="str">
            <v>Benthic carnivore</v>
          </cell>
          <cell r="P1133" t="str">
            <v>BC</v>
          </cell>
        </row>
        <row r="1134">
          <cell r="C1134" t="str">
            <v>Pteraster affinis</v>
          </cell>
          <cell r="D1134" t="str">
            <v>Echinodermata</v>
          </cell>
          <cell r="E1134" t="str">
            <v>Asteroidea</v>
          </cell>
          <cell r="F1134" t="str">
            <v>Pterasteridae</v>
          </cell>
          <cell r="J1134">
            <v>0</v>
          </cell>
          <cell r="K1134">
            <v>0</v>
          </cell>
          <cell r="L1134">
            <v>0</v>
          </cell>
          <cell r="M1134">
            <v>0</v>
          </cell>
          <cell r="O1134" t="str">
            <v>Benthic carnivore</v>
          </cell>
          <cell r="P1134" t="str">
            <v>BC</v>
          </cell>
        </row>
        <row r="1135">
          <cell r="C1135" t="str">
            <v>Hymenaster pullatus</v>
          </cell>
          <cell r="D1135" t="str">
            <v>Echinodermata</v>
          </cell>
          <cell r="E1135" t="str">
            <v>Asteroidea</v>
          </cell>
          <cell r="F1135" t="str">
            <v>Pterasteridae</v>
          </cell>
          <cell r="J1135">
            <v>0</v>
          </cell>
          <cell r="K1135">
            <v>0</v>
          </cell>
          <cell r="L1135">
            <v>0</v>
          </cell>
          <cell r="M1135">
            <v>0</v>
          </cell>
          <cell r="O1135" t="str">
            <v>Benthic detritivore</v>
          </cell>
          <cell r="P1135" t="str">
            <v>BD</v>
          </cell>
        </row>
        <row r="1136">
          <cell r="C1136" t="str">
            <v>Hymenaster caelatus</v>
          </cell>
          <cell r="D1136" t="str">
            <v>Echinodermata</v>
          </cell>
          <cell r="E1136" t="str">
            <v>Asteroidea</v>
          </cell>
          <cell r="F1136" t="str">
            <v>Pterasteridae</v>
          </cell>
          <cell r="J1136">
            <v>0</v>
          </cell>
          <cell r="K1136">
            <v>0</v>
          </cell>
          <cell r="L1136">
            <v>0</v>
          </cell>
          <cell r="M1136">
            <v>0</v>
          </cell>
          <cell r="O1136" t="str">
            <v>Benthic detritivore</v>
          </cell>
          <cell r="P1136" t="str">
            <v>BD</v>
          </cell>
        </row>
        <row r="1137">
          <cell r="C1137" t="str">
            <v>Hymenaster echinulatus</v>
          </cell>
          <cell r="D1137" t="str">
            <v>Echinodermata</v>
          </cell>
          <cell r="E1137" t="str">
            <v>Asteroidea</v>
          </cell>
          <cell r="F1137" t="str">
            <v>Pterasteridae</v>
          </cell>
          <cell r="J1137">
            <v>0</v>
          </cell>
          <cell r="K1137">
            <v>0</v>
          </cell>
          <cell r="L1137">
            <v>0</v>
          </cell>
          <cell r="M1137">
            <v>0</v>
          </cell>
          <cell r="O1137" t="str">
            <v>Benthic detritivore</v>
          </cell>
          <cell r="P1137" t="str">
            <v>BD</v>
          </cell>
        </row>
        <row r="1138">
          <cell r="C1138" t="str">
            <v>Hymenaster nobilis</v>
          </cell>
          <cell r="D1138" t="str">
            <v>Echinodermata</v>
          </cell>
          <cell r="E1138" t="str">
            <v>Asteroidea</v>
          </cell>
          <cell r="F1138" t="str">
            <v>Pterasteridae</v>
          </cell>
          <cell r="J1138">
            <v>0</v>
          </cell>
          <cell r="K1138">
            <v>0</v>
          </cell>
          <cell r="L1138">
            <v>0</v>
          </cell>
          <cell r="M1138">
            <v>0</v>
          </cell>
          <cell r="O1138" t="str">
            <v>Benthic detritivore</v>
          </cell>
          <cell r="P1138" t="str">
            <v>BD</v>
          </cell>
        </row>
        <row r="1139">
          <cell r="C1139" t="str">
            <v>Hymenaster cf blegvadi</v>
          </cell>
          <cell r="D1139" t="str">
            <v>Echinodermata</v>
          </cell>
          <cell r="E1139" t="str">
            <v>Asteroidea</v>
          </cell>
          <cell r="F1139" t="str">
            <v>Pterasteridae</v>
          </cell>
          <cell r="J1139">
            <v>0</v>
          </cell>
          <cell r="K1139">
            <v>0</v>
          </cell>
          <cell r="L1139">
            <v>0</v>
          </cell>
          <cell r="M1139">
            <v>0</v>
          </cell>
          <cell r="O1139" t="str">
            <v>Benthic detritivore</v>
          </cell>
          <cell r="P1139" t="str">
            <v>BD</v>
          </cell>
        </row>
        <row r="1140">
          <cell r="C1140" t="str">
            <v>Hymenaster sp. 2</v>
          </cell>
          <cell r="D1140" t="str">
            <v>Echinodermata</v>
          </cell>
          <cell r="E1140" t="str">
            <v>Asteroidea</v>
          </cell>
          <cell r="F1140" t="str">
            <v>Pterasteridae</v>
          </cell>
          <cell r="J1140">
            <v>0</v>
          </cell>
          <cell r="K1140">
            <v>0</v>
          </cell>
          <cell r="L1140">
            <v>0</v>
          </cell>
          <cell r="M1140">
            <v>0</v>
          </cell>
          <cell r="O1140" t="str">
            <v>Benthic detritivore</v>
          </cell>
          <cell r="P1140" t="str">
            <v>BD</v>
          </cell>
        </row>
        <row r="1141">
          <cell r="C1141" t="str">
            <v>Hymenaster sp. 1</v>
          </cell>
          <cell r="D1141" t="str">
            <v>Echinodermata</v>
          </cell>
          <cell r="E1141" t="str">
            <v>Asteroidea</v>
          </cell>
          <cell r="F1141" t="str">
            <v>Pterasteridae</v>
          </cell>
          <cell r="J1141">
            <v>0</v>
          </cell>
          <cell r="K1141">
            <v>0</v>
          </cell>
          <cell r="L1141">
            <v>0</v>
          </cell>
          <cell r="M1141">
            <v>0</v>
          </cell>
          <cell r="O1141" t="str">
            <v>Benthic detritivore</v>
          </cell>
          <cell r="P1141" t="str">
            <v>BD</v>
          </cell>
        </row>
        <row r="1142">
          <cell r="C1142" t="str">
            <v>Diplopteraster sp. 1</v>
          </cell>
          <cell r="D1142" t="str">
            <v>Echinodermata</v>
          </cell>
          <cell r="E1142" t="str">
            <v>Asteroidea</v>
          </cell>
          <cell r="F1142" t="str">
            <v>Pterasteridae</v>
          </cell>
          <cell r="J1142">
            <v>0</v>
          </cell>
          <cell r="K1142">
            <v>0</v>
          </cell>
          <cell r="L1142">
            <v>0</v>
          </cell>
          <cell r="M1142">
            <v>0</v>
          </cell>
          <cell r="O1142" t="str">
            <v>Benthic carnivore</v>
          </cell>
          <cell r="P1142" t="str">
            <v>BC</v>
          </cell>
        </row>
        <row r="1143">
          <cell r="C1143" t="str">
            <v>Pteraster sp. 1</v>
          </cell>
          <cell r="D1143" t="str">
            <v>Echinodermata</v>
          </cell>
          <cell r="E1143" t="str">
            <v>Asteroidea</v>
          </cell>
          <cell r="F1143" t="str">
            <v>Pterasteridae</v>
          </cell>
          <cell r="J1143">
            <v>0</v>
          </cell>
          <cell r="K1143">
            <v>0</v>
          </cell>
          <cell r="L1143">
            <v>0</v>
          </cell>
          <cell r="M1143">
            <v>0</v>
          </cell>
          <cell r="O1143" t="str">
            <v>Benthic carnivore</v>
          </cell>
          <cell r="P1143" t="str">
            <v>BC</v>
          </cell>
        </row>
        <row r="1144">
          <cell r="C1144" t="str">
            <v>Pteraster sp. 2</v>
          </cell>
          <cell r="D1144" t="str">
            <v>Echinodermata</v>
          </cell>
          <cell r="E1144" t="str">
            <v>Asteroidea</v>
          </cell>
          <cell r="F1144" t="str">
            <v>Pterasteridae</v>
          </cell>
          <cell r="J1144">
            <v>0</v>
          </cell>
          <cell r="K1144">
            <v>0</v>
          </cell>
          <cell r="L1144">
            <v>0</v>
          </cell>
          <cell r="M1144">
            <v>0</v>
          </cell>
          <cell r="O1144" t="str">
            <v>Benthic carnivore</v>
          </cell>
          <cell r="P1144" t="str">
            <v>BC</v>
          </cell>
        </row>
        <row r="1145">
          <cell r="C1145" t="str">
            <v>Pteraster spp.</v>
          </cell>
          <cell r="D1145" t="str">
            <v>Echinodermata</v>
          </cell>
          <cell r="E1145" t="str">
            <v>Asteroidea</v>
          </cell>
          <cell r="F1145" t="str">
            <v>Pterasteridae</v>
          </cell>
          <cell r="J1145">
            <v>0</v>
          </cell>
          <cell r="K1145">
            <v>0</v>
          </cell>
          <cell r="L1145">
            <v>0</v>
          </cell>
          <cell r="M1145">
            <v>0</v>
          </cell>
          <cell r="O1145" t="str">
            <v>Benthic carnivore</v>
          </cell>
          <cell r="P1145" t="str">
            <v>BC</v>
          </cell>
        </row>
        <row r="1146">
          <cell r="C1146" t="str">
            <v>Calyptraster spp.</v>
          </cell>
          <cell r="D1146" t="str">
            <v>Echinodermata</v>
          </cell>
          <cell r="E1146" t="str">
            <v>Asteroidea</v>
          </cell>
          <cell r="F1146" t="str">
            <v>Pterasteridae</v>
          </cell>
          <cell r="J1146">
            <v>0</v>
          </cell>
          <cell r="K1146">
            <v>0</v>
          </cell>
          <cell r="L1146">
            <v>0</v>
          </cell>
          <cell r="M1146">
            <v>0</v>
          </cell>
          <cell r="O1146" t="str">
            <v>Benthic carnivore</v>
          </cell>
          <cell r="P1146" t="str">
            <v>BC</v>
          </cell>
        </row>
        <row r="1147">
          <cell r="C1147" t="str">
            <v>Henricia sp. 1</v>
          </cell>
          <cell r="D1147" t="str">
            <v>Echinodermata</v>
          </cell>
          <cell r="E1147" t="str">
            <v>Asteroidea</v>
          </cell>
          <cell r="F1147" t="str">
            <v>Echinasteridae</v>
          </cell>
          <cell r="J1147">
            <v>0</v>
          </cell>
          <cell r="K1147">
            <v>0</v>
          </cell>
          <cell r="L1147">
            <v>0</v>
          </cell>
          <cell r="M1147">
            <v>0</v>
          </cell>
          <cell r="O1147" t="str">
            <v>Benthic carnivore</v>
          </cell>
          <cell r="P1147" t="str">
            <v>BC</v>
          </cell>
        </row>
        <row r="1148">
          <cell r="C1148" t="str">
            <v>Henricia sp. 2</v>
          </cell>
          <cell r="D1148" t="str">
            <v>Echinodermata</v>
          </cell>
          <cell r="E1148" t="str">
            <v>Asteroidea</v>
          </cell>
          <cell r="F1148" t="str">
            <v>Echinasteridae</v>
          </cell>
          <cell r="J1148">
            <v>0</v>
          </cell>
          <cell r="K1148">
            <v>0</v>
          </cell>
          <cell r="L1148">
            <v>0</v>
          </cell>
          <cell r="M1148">
            <v>0</v>
          </cell>
          <cell r="O1148" t="str">
            <v>Benthic carnivore</v>
          </cell>
          <cell r="P1148" t="str">
            <v>BC</v>
          </cell>
        </row>
        <row r="1149">
          <cell r="C1149" t="str">
            <v>Henricia sp. 3</v>
          </cell>
          <cell r="D1149" t="str">
            <v>Echinodermata</v>
          </cell>
          <cell r="E1149" t="str">
            <v>Asteroidea</v>
          </cell>
          <cell r="F1149" t="str">
            <v>Echinasteridae</v>
          </cell>
          <cell r="J1149">
            <v>0</v>
          </cell>
          <cell r="K1149">
            <v>0</v>
          </cell>
          <cell r="L1149">
            <v>0</v>
          </cell>
          <cell r="M1149">
            <v>0</v>
          </cell>
          <cell r="O1149" t="str">
            <v>Benthic carnivore</v>
          </cell>
          <cell r="P1149" t="str">
            <v>BC</v>
          </cell>
        </row>
        <row r="1150">
          <cell r="C1150" t="str">
            <v>Henricia spp.</v>
          </cell>
          <cell r="D1150" t="str">
            <v>Echinodermata</v>
          </cell>
          <cell r="E1150" t="str">
            <v>Asteroidea</v>
          </cell>
          <cell r="F1150" t="str">
            <v>Echinasteridae</v>
          </cell>
          <cell r="J1150">
            <v>0</v>
          </cell>
          <cell r="K1150">
            <v>0</v>
          </cell>
          <cell r="L1150">
            <v>0</v>
          </cell>
          <cell r="M1150">
            <v>0</v>
          </cell>
          <cell r="O1150" t="str">
            <v>Benthic carnivore</v>
          </cell>
          <cell r="P1150" t="str">
            <v>BC</v>
          </cell>
        </row>
        <row r="1151">
          <cell r="C1151" t="str">
            <v>Brisingidae - undifferentiated</v>
          </cell>
          <cell r="D1151" t="str">
            <v>Echinodermata</v>
          </cell>
          <cell r="E1151" t="str">
            <v>Asteroidea</v>
          </cell>
          <cell r="F1151" t="str">
            <v>Brisingidae</v>
          </cell>
          <cell r="J1151">
            <v>0</v>
          </cell>
          <cell r="K1151">
            <v>0</v>
          </cell>
          <cell r="L1151">
            <v>0</v>
          </cell>
          <cell r="M1151">
            <v>0</v>
          </cell>
          <cell r="O1151" t="str">
            <v>Filter feeder</v>
          </cell>
          <cell r="P1151" t="str">
            <v>BF</v>
          </cell>
        </row>
        <row r="1152">
          <cell r="C1152" t="str">
            <v>Hymenodiscus sp. 1</v>
          </cell>
          <cell r="D1152" t="str">
            <v>Echinodermata</v>
          </cell>
          <cell r="E1152" t="str">
            <v>Asteroidea</v>
          </cell>
          <cell r="F1152" t="str">
            <v>Brisingidae</v>
          </cell>
          <cell r="J1152">
            <v>0</v>
          </cell>
          <cell r="K1152">
            <v>0</v>
          </cell>
          <cell r="L1152">
            <v>0</v>
          </cell>
          <cell r="M1152">
            <v>0</v>
          </cell>
          <cell r="O1152" t="str">
            <v>Filter feeder</v>
          </cell>
          <cell r="P1152" t="str">
            <v>BF</v>
          </cell>
        </row>
        <row r="1153">
          <cell r="C1153" t="str">
            <v>Zoroaster macracantha</v>
          </cell>
          <cell r="D1153" t="str">
            <v>Echinodermata</v>
          </cell>
          <cell r="E1153" t="str">
            <v>Asteroidea</v>
          </cell>
          <cell r="F1153" t="str">
            <v>Zoroasteridae</v>
          </cell>
          <cell r="J1153">
            <v>0</v>
          </cell>
          <cell r="K1153">
            <v>0</v>
          </cell>
          <cell r="L1153">
            <v>0</v>
          </cell>
          <cell r="M1153">
            <v>0</v>
          </cell>
          <cell r="O1153" t="str">
            <v>Benthic carnivore</v>
          </cell>
          <cell r="P1153" t="str">
            <v>BC</v>
          </cell>
        </row>
        <row r="1154">
          <cell r="C1154" t="str">
            <v>Zoroaster carinatus</v>
          </cell>
          <cell r="D1154" t="str">
            <v>Echinodermata</v>
          </cell>
          <cell r="E1154" t="str">
            <v>Asteroidea</v>
          </cell>
          <cell r="F1154" t="str">
            <v>Zoroasteridae</v>
          </cell>
          <cell r="J1154">
            <v>0</v>
          </cell>
          <cell r="K1154">
            <v>0</v>
          </cell>
          <cell r="L1154">
            <v>0</v>
          </cell>
          <cell r="M1154">
            <v>0</v>
          </cell>
          <cell r="O1154" t="str">
            <v>Benthic carnivore</v>
          </cell>
          <cell r="P1154" t="str">
            <v>BC</v>
          </cell>
        </row>
        <row r="1155">
          <cell r="C1155" t="str">
            <v>Zoroaster spinulosus</v>
          </cell>
          <cell r="D1155" t="str">
            <v>Echinodermata</v>
          </cell>
          <cell r="E1155" t="str">
            <v>Asteroidea</v>
          </cell>
          <cell r="F1155" t="str">
            <v>Zoroasteridae</v>
          </cell>
          <cell r="J1155">
            <v>0</v>
          </cell>
          <cell r="K1155">
            <v>0</v>
          </cell>
          <cell r="L1155">
            <v>0</v>
          </cell>
          <cell r="M1155">
            <v>0</v>
          </cell>
          <cell r="O1155" t="str">
            <v>Benthic carnivore</v>
          </cell>
          <cell r="P1155" t="str">
            <v>BC</v>
          </cell>
        </row>
        <row r="1156">
          <cell r="C1156" t="str">
            <v>Zoroaster singletoni</v>
          </cell>
          <cell r="D1156" t="str">
            <v>Echinodermata</v>
          </cell>
          <cell r="E1156" t="str">
            <v>Asteroidea</v>
          </cell>
          <cell r="F1156" t="str">
            <v>Zoroasteridae</v>
          </cell>
          <cell r="J1156">
            <v>0</v>
          </cell>
          <cell r="K1156">
            <v>0</v>
          </cell>
          <cell r="L1156">
            <v>0</v>
          </cell>
          <cell r="M1156">
            <v>0</v>
          </cell>
          <cell r="O1156" t="str">
            <v>Benthic carnivore</v>
          </cell>
          <cell r="P1156" t="str">
            <v>BC</v>
          </cell>
        </row>
        <row r="1157">
          <cell r="C1157" t="str">
            <v>Zoroaster cf singletoni</v>
          </cell>
          <cell r="D1157" t="str">
            <v>Echinodermata</v>
          </cell>
          <cell r="E1157" t="str">
            <v>Asteroidea</v>
          </cell>
          <cell r="F1157" t="str">
            <v>Zoroasteridae</v>
          </cell>
          <cell r="J1157">
            <v>0</v>
          </cell>
          <cell r="K1157">
            <v>0</v>
          </cell>
          <cell r="L1157">
            <v>0</v>
          </cell>
          <cell r="M1157">
            <v>0</v>
          </cell>
          <cell r="O1157" t="str">
            <v>Benthic carnivore</v>
          </cell>
          <cell r="P1157" t="str">
            <v>BC</v>
          </cell>
        </row>
        <row r="1158">
          <cell r="C1158" t="str">
            <v>Zoroaster cf barathri</v>
          </cell>
          <cell r="D1158" t="str">
            <v>Echinodermata</v>
          </cell>
          <cell r="E1158" t="str">
            <v>Asteroidea</v>
          </cell>
          <cell r="F1158" t="str">
            <v>Zoroasteridae</v>
          </cell>
          <cell r="J1158">
            <v>0</v>
          </cell>
          <cell r="K1158">
            <v>0</v>
          </cell>
          <cell r="L1158">
            <v>0</v>
          </cell>
          <cell r="M1158">
            <v>0</v>
          </cell>
          <cell r="O1158" t="str">
            <v>Benthic carnivore</v>
          </cell>
          <cell r="P1158" t="str">
            <v>BC</v>
          </cell>
        </row>
        <row r="1159">
          <cell r="C1159" t="str">
            <v>Zoroasteridae sp. 1</v>
          </cell>
          <cell r="D1159" t="str">
            <v>Echinodermata</v>
          </cell>
          <cell r="E1159" t="str">
            <v>Asteroidea</v>
          </cell>
          <cell r="F1159" t="str">
            <v>Zoroasteridae</v>
          </cell>
          <cell r="J1159">
            <v>0</v>
          </cell>
          <cell r="K1159">
            <v>0</v>
          </cell>
          <cell r="L1159">
            <v>0</v>
          </cell>
          <cell r="M1159">
            <v>0</v>
          </cell>
          <cell r="O1159" t="str">
            <v>Benthic carnivore</v>
          </cell>
          <cell r="P1159" t="str">
            <v>BC</v>
          </cell>
        </row>
        <row r="1160">
          <cell r="C1160" t="str">
            <v>Zoroaster cf alternicanthus</v>
          </cell>
          <cell r="D1160" t="str">
            <v>Echinodermata</v>
          </cell>
          <cell r="E1160" t="str">
            <v>Asteroidea</v>
          </cell>
          <cell r="F1160" t="str">
            <v>Zoroasteridae</v>
          </cell>
          <cell r="J1160">
            <v>0</v>
          </cell>
          <cell r="K1160">
            <v>0</v>
          </cell>
          <cell r="L1160">
            <v>0</v>
          </cell>
          <cell r="M1160">
            <v>0</v>
          </cell>
          <cell r="O1160" t="str">
            <v>Benthic carnivore</v>
          </cell>
          <cell r="P1160" t="str">
            <v>BC</v>
          </cell>
        </row>
        <row r="1161">
          <cell r="C1161" t="str">
            <v>Zoroaster spp.</v>
          </cell>
          <cell r="D1161" t="str">
            <v>Echinodermata</v>
          </cell>
          <cell r="E1161" t="str">
            <v>Asteroidea</v>
          </cell>
          <cell r="F1161" t="str">
            <v>Zoroasteridae</v>
          </cell>
          <cell r="J1161">
            <v>0</v>
          </cell>
          <cell r="K1161">
            <v>0</v>
          </cell>
          <cell r="L1161">
            <v>0</v>
          </cell>
          <cell r="M1161">
            <v>0</v>
          </cell>
          <cell r="O1161" t="str">
            <v>Benthic carnivore</v>
          </cell>
          <cell r="P1161" t="str">
            <v>BC</v>
          </cell>
        </row>
        <row r="1162">
          <cell r="C1162" t="str">
            <v>Cosmasterias dyscrita</v>
          </cell>
          <cell r="D1162" t="str">
            <v>Echinodermata</v>
          </cell>
          <cell r="E1162" t="str">
            <v>Asteroidea</v>
          </cell>
          <cell r="F1162" t="str">
            <v>Stichasteridae</v>
          </cell>
          <cell r="J1162">
            <v>0</v>
          </cell>
          <cell r="K1162">
            <v>0</v>
          </cell>
          <cell r="L1162">
            <v>0</v>
          </cell>
          <cell r="M1162">
            <v>0</v>
          </cell>
          <cell r="O1162" t="str">
            <v>Benthic carnivore</v>
          </cell>
          <cell r="P1162" t="str">
            <v>BC</v>
          </cell>
        </row>
        <row r="1163">
          <cell r="C1163" t="str">
            <v>Smilasterias clarkailsa</v>
          </cell>
          <cell r="D1163" t="str">
            <v>Echinodermata</v>
          </cell>
          <cell r="E1163" t="str">
            <v>Asteroidea</v>
          </cell>
          <cell r="F1163" t="str">
            <v>Stichasteridae</v>
          </cell>
          <cell r="J1163">
            <v>0</v>
          </cell>
          <cell r="K1163">
            <v>0</v>
          </cell>
          <cell r="L1163">
            <v>0</v>
          </cell>
          <cell r="M1163">
            <v>0</v>
          </cell>
          <cell r="O1163" t="str">
            <v>Benthic carnivore</v>
          </cell>
          <cell r="P1163" t="str">
            <v>BC</v>
          </cell>
        </row>
        <row r="1164">
          <cell r="C1164" t="str">
            <v>Coscinasterias muricata</v>
          </cell>
          <cell r="D1164" t="str">
            <v>Echinodermata</v>
          </cell>
          <cell r="E1164" t="str">
            <v>Asterridae</v>
          </cell>
          <cell r="G1164" t="str">
            <v>EchinodermataAsterridae</v>
          </cell>
          <cell r="I1164" t="str">
            <v>epibenthos</v>
          </cell>
          <cell r="K1164" t="str">
            <v>macrobenthos</v>
          </cell>
          <cell r="L1164" t="str">
            <v>macrobenthos</v>
          </cell>
          <cell r="M1164" t="str">
            <v>macrobenthos</v>
          </cell>
          <cell r="O1164" t="str">
            <v>Benthic carnivore</v>
          </cell>
          <cell r="P1164" t="str">
            <v>BC</v>
          </cell>
        </row>
        <row r="1165">
          <cell r="C1165" t="str">
            <v>Smilasterias triremis</v>
          </cell>
          <cell r="D1165" t="str">
            <v>Echinodermata</v>
          </cell>
          <cell r="E1165" t="str">
            <v>Asteroidea</v>
          </cell>
          <cell r="F1165" t="str">
            <v>Stichasteridae</v>
          </cell>
          <cell r="J1165">
            <v>0</v>
          </cell>
          <cell r="K1165">
            <v>0</v>
          </cell>
          <cell r="L1165">
            <v>0</v>
          </cell>
          <cell r="M1165">
            <v>0</v>
          </cell>
          <cell r="O1165" t="str">
            <v>Benthic carnivore</v>
          </cell>
          <cell r="P1165" t="str">
            <v>BC</v>
          </cell>
        </row>
        <row r="1166">
          <cell r="C1166" t="str">
            <v>Hydrasterias cf sacculata</v>
          </cell>
          <cell r="D1166" t="str">
            <v>Echinodermata</v>
          </cell>
          <cell r="E1166" t="str">
            <v>Asteroidea</v>
          </cell>
          <cell r="F1166" t="str">
            <v>Pedicellasteridae</v>
          </cell>
          <cell r="J1166">
            <v>0</v>
          </cell>
          <cell r="K1166">
            <v>0</v>
          </cell>
          <cell r="L1166">
            <v>0</v>
          </cell>
          <cell r="M1166">
            <v>0</v>
          </cell>
          <cell r="O1166" t="str">
            <v>Benthic carnivore</v>
          </cell>
          <cell r="P1166" t="str">
            <v>BC</v>
          </cell>
        </row>
        <row r="1167">
          <cell r="C1167" t="str">
            <v>Tarsaster sp. 1</v>
          </cell>
          <cell r="D1167" t="str">
            <v>Echinodermata</v>
          </cell>
          <cell r="E1167" t="str">
            <v>Asteroidea</v>
          </cell>
          <cell r="F1167" t="str">
            <v>Pedicellasteridae</v>
          </cell>
          <cell r="J1167">
            <v>0</v>
          </cell>
          <cell r="K1167">
            <v>0</v>
          </cell>
          <cell r="L1167">
            <v>0</v>
          </cell>
          <cell r="M1167">
            <v>0</v>
          </cell>
          <cell r="O1167" t="str">
            <v>Benthic carnivore</v>
          </cell>
          <cell r="P1167" t="str">
            <v>BC</v>
          </cell>
        </row>
        <row r="1168">
          <cell r="C1168" t="str">
            <v>Class Ophiuroidea - undifferentiated</v>
          </cell>
          <cell r="D1168" t="str">
            <v>Echinodermata</v>
          </cell>
          <cell r="E1168" t="str">
            <v>Ophiuroidea</v>
          </cell>
          <cell r="F1168" t="str">
            <v xml:space="preserve">  --  </v>
          </cell>
          <cell r="J1168">
            <v>0</v>
          </cell>
          <cell r="K1168">
            <v>0</v>
          </cell>
          <cell r="L1168">
            <v>0</v>
          </cell>
          <cell r="M1168">
            <v>0</v>
          </cell>
          <cell r="O1168" t="str">
            <v>Benthic carnivore</v>
          </cell>
          <cell r="P1168" t="str">
            <v>BC</v>
          </cell>
        </row>
        <row r="1169">
          <cell r="C1169" t="str">
            <v>Ophiuriudea 14</v>
          </cell>
          <cell r="D1169" t="str">
            <v>Echinodermata/Eleutherozoa</v>
          </cell>
          <cell r="E1169" t="str">
            <v>Ophiuroidea</v>
          </cell>
          <cell r="F1169">
            <v>0</v>
          </cell>
          <cell r="G1169" t="str">
            <v>Echinodermata/EleutherozoaOphiuroidea</v>
          </cell>
          <cell r="H1169" t="str">
            <v>benthic invertebrate</v>
          </cell>
          <cell r="I1169" t="str">
            <v>epibenthos</v>
          </cell>
          <cell r="J1169" t="str">
            <v>epibenthos</v>
          </cell>
          <cell r="K1169" t="str">
            <v>macrobenthos</v>
          </cell>
          <cell r="L1169" t="str">
            <v>macrobenthos</v>
          </cell>
          <cell r="M1169" t="str">
            <v>macrobenthos</v>
          </cell>
          <cell r="N1169" t="str">
            <v xml:space="preserve"> </v>
          </cell>
          <cell r="O1169" t="str">
            <v>Benthic carnivore</v>
          </cell>
          <cell r="P1169" t="str">
            <v>BC</v>
          </cell>
        </row>
        <row r="1170">
          <cell r="C1170" t="str">
            <v>Ophiuroidea</v>
          </cell>
          <cell r="D1170" t="str">
            <v>Echinodermata/Eleutherozoa</v>
          </cell>
          <cell r="E1170" t="str">
            <v>Ophiuroidea</v>
          </cell>
          <cell r="F1170">
            <v>0</v>
          </cell>
          <cell r="G1170" t="str">
            <v>Echinodermata/EleutherozoaOphiuroidea</v>
          </cell>
          <cell r="H1170" t="str">
            <v>benthic invertebrate</v>
          </cell>
          <cell r="I1170" t="str">
            <v>epibenthos</v>
          </cell>
          <cell r="J1170" t="str">
            <v>epibenthos</v>
          </cell>
          <cell r="K1170" t="str">
            <v>macrobenthos</v>
          </cell>
          <cell r="L1170" t="str">
            <v>macrobenthos</v>
          </cell>
          <cell r="M1170" t="str">
            <v>macrobenthos</v>
          </cell>
          <cell r="N1170" t="str">
            <v xml:space="preserve"> </v>
          </cell>
          <cell r="O1170" t="str">
            <v>Benthic carnivore</v>
          </cell>
          <cell r="P1170" t="str">
            <v>BC</v>
          </cell>
        </row>
        <row r="1171">
          <cell r="C1171" t="str">
            <v>Ophiuroidea 11</v>
          </cell>
          <cell r="D1171" t="str">
            <v>Echinodermata/Eleutherozoa</v>
          </cell>
          <cell r="E1171" t="str">
            <v>Ophiuroidea</v>
          </cell>
          <cell r="F1171">
            <v>0</v>
          </cell>
          <cell r="G1171" t="str">
            <v>Echinodermata/EleutherozoaOphiuroidea</v>
          </cell>
          <cell r="H1171" t="str">
            <v>benthic invertebrate</v>
          </cell>
          <cell r="I1171" t="str">
            <v>epibenthos</v>
          </cell>
          <cell r="J1171" t="str">
            <v>epibenthos</v>
          </cell>
          <cell r="K1171" t="str">
            <v>macrobenthos</v>
          </cell>
          <cell r="L1171" t="str">
            <v>macrobenthos</v>
          </cell>
          <cell r="M1171" t="str">
            <v>macrobenthos</v>
          </cell>
          <cell r="N1171" t="str">
            <v xml:space="preserve"> </v>
          </cell>
          <cell r="O1171" t="str">
            <v>Benthic carnivore</v>
          </cell>
          <cell r="P1171" t="str">
            <v>BC</v>
          </cell>
        </row>
        <row r="1172">
          <cell r="C1172" t="str">
            <v>Ophiuroidea 11 remains</v>
          </cell>
          <cell r="D1172" t="str">
            <v>Echinodermata/Eleutherozoa</v>
          </cell>
          <cell r="E1172" t="str">
            <v>Ophiuroidea</v>
          </cell>
          <cell r="F1172">
            <v>0</v>
          </cell>
          <cell r="G1172" t="str">
            <v>Echinodermata/EleutherozoaOphiuroidea</v>
          </cell>
          <cell r="H1172" t="str">
            <v>benthic invertebrate</v>
          </cell>
          <cell r="I1172" t="str">
            <v>epibenthos</v>
          </cell>
          <cell r="J1172" t="str">
            <v>epibenthos</v>
          </cell>
          <cell r="K1172" t="str">
            <v>macrobenthos</v>
          </cell>
          <cell r="L1172" t="str">
            <v>macrobenthos</v>
          </cell>
          <cell r="M1172" t="str">
            <v>macrobenthos</v>
          </cell>
          <cell r="N1172" t="str">
            <v xml:space="preserve"> </v>
          </cell>
          <cell r="O1172" t="str">
            <v>Benthic carnivore</v>
          </cell>
          <cell r="P1172" t="str">
            <v>BC</v>
          </cell>
        </row>
        <row r="1173">
          <cell r="C1173" t="str">
            <v>Ophiuroidea 12</v>
          </cell>
          <cell r="D1173" t="str">
            <v>Echinodermata/Eleutherozoa</v>
          </cell>
          <cell r="E1173" t="str">
            <v>Ophiuroidea</v>
          </cell>
          <cell r="F1173">
            <v>0</v>
          </cell>
          <cell r="G1173" t="str">
            <v>Echinodermata/EleutherozoaOphiuroidea</v>
          </cell>
          <cell r="H1173" t="str">
            <v>benthic invertebrate</v>
          </cell>
          <cell r="I1173" t="str">
            <v>epibenthos</v>
          </cell>
          <cell r="J1173" t="str">
            <v>epibenthos</v>
          </cell>
          <cell r="K1173" t="str">
            <v>macrobenthos</v>
          </cell>
          <cell r="L1173" t="str">
            <v>macrobenthos</v>
          </cell>
          <cell r="M1173" t="str">
            <v>macrobenthos</v>
          </cell>
          <cell r="N1173" t="str">
            <v xml:space="preserve"> </v>
          </cell>
          <cell r="O1173" t="str">
            <v>Benthic carnivore</v>
          </cell>
          <cell r="P1173" t="str">
            <v>BC</v>
          </cell>
        </row>
        <row r="1174">
          <cell r="C1174" t="str">
            <v>Ophiuroidea 13</v>
          </cell>
          <cell r="D1174" t="str">
            <v>Echinodermata/Eleutherozoa</v>
          </cell>
          <cell r="E1174" t="str">
            <v>Ophiuroidea</v>
          </cell>
          <cell r="F1174">
            <v>0</v>
          </cell>
          <cell r="G1174" t="str">
            <v>Echinodermata/EleutherozoaOphiuroidea</v>
          </cell>
          <cell r="H1174" t="str">
            <v>benthic invertebrate</v>
          </cell>
          <cell r="I1174" t="str">
            <v>epibenthos</v>
          </cell>
          <cell r="J1174" t="str">
            <v>epibenthos</v>
          </cell>
          <cell r="K1174" t="str">
            <v>macrobenthos</v>
          </cell>
          <cell r="L1174" t="str">
            <v>macrobenthos</v>
          </cell>
          <cell r="M1174" t="str">
            <v>macrobenthos</v>
          </cell>
          <cell r="N1174" t="str">
            <v xml:space="preserve"> </v>
          </cell>
          <cell r="O1174" t="str">
            <v>Benthic carnivore</v>
          </cell>
          <cell r="P1174" t="str">
            <v>BC</v>
          </cell>
        </row>
        <row r="1175">
          <cell r="C1175" t="str">
            <v>Ophiuroidea remains</v>
          </cell>
          <cell r="D1175" t="str">
            <v>Echinodermata/Eleutherozoa</v>
          </cell>
          <cell r="E1175" t="str">
            <v>Ophiuroidea</v>
          </cell>
          <cell r="F1175">
            <v>0</v>
          </cell>
          <cell r="G1175" t="str">
            <v>Echinodermata/EleutherozoaOphiuroidea</v>
          </cell>
          <cell r="H1175" t="str">
            <v>benthic invertebrate</v>
          </cell>
          <cell r="I1175" t="str">
            <v>epibenthos</v>
          </cell>
          <cell r="J1175" t="str">
            <v>epibenthos</v>
          </cell>
          <cell r="K1175" t="str">
            <v>macrobenthos</v>
          </cell>
          <cell r="L1175" t="str">
            <v>macrobenthos</v>
          </cell>
          <cell r="M1175" t="str">
            <v>macrobenthos</v>
          </cell>
          <cell r="N1175" t="str">
            <v xml:space="preserve"> </v>
          </cell>
          <cell r="O1175" t="str">
            <v>Benthic carnivore</v>
          </cell>
          <cell r="P1175" t="str">
            <v>BC</v>
          </cell>
        </row>
        <row r="1176">
          <cell r="C1176" t="str">
            <v>Ophiomyxidae - undifferentiated</v>
          </cell>
          <cell r="D1176" t="str">
            <v>Echinodermata</v>
          </cell>
          <cell r="E1176" t="str">
            <v>Ophiuroidea</v>
          </cell>
          <cell r="F1176" t="str">
            <v>Ophiomyxidae</v>
          </cell>
          <cell r="J1176">
            <v>0</v>
          </cell>
          <cell r="K1176">
            <v>0</v>
          </cell>
          <cell r="L1176">
            <v>0</v>
          </cell>
          <cell r="M1176">
            <v>0</v>
          </cell>
          <cell r="O1176" t="str">
            <v>Benthic carnivore</v>
          </cell>
          <cell r="P1176" t="str">
            <v>BC</v>
          </cell>
        </row>
        <row r="1177">
          <cell r="C1177" t="str">
            <v>Ophiomyxa australis</v>
          </cell>
          <cell r="D1177" t="str">
            <v>Echinodermata</v>
          </cell>
          <cell r="E1177" t="str">
            <v>Ophiuroidea</v>
          </cell>
          <cell r="F1177" t="str">
            <v>Ophiomyxidae</v>
          </cell>
          <cell r="J1177">
            <v>0</v>
          </cell>
          <cell r="K1177">
            <v>0</v>
          </cell>
          <cell r="L1177">
            <v>0</v>
          </cell>
          <cell r="M1177">
            <v>0</v>
          </cell>
          <cell r="O1177" t="str">
            <v>Benthic carnivore</v>
          </cell>
          <cell r="P1177" t="str">
            <v>BC</v>
          </cell>
        </row>
        <row r="1178">
          <cell r="C1178" t="str">
            <v>Ophiobyrsa rudis</v>
          </cell>
          <cell r="D1178" t="str">
            <v>Echinodermata</v>
          </cell>
          <cell r="E1178" t="str">
            <v>Ophiuroidea</v>
          </cell>
          <cell r="F1178" t="str">
            <v>Ophiomyxidae</v>
          </cell>
          <cell r="J1178">
            <v>0</v>
          </cell>
          <cell r="K1178">
            <v>0</v>
          </cell>
          <cell r="L1178">
            <v>0</v>
          </cell>
          <cell r="M1178">
            <v>0</v>
          </cell>
          <cell r="O1178" t="str">
            <v>Benthic carnivore</v>
          </cell>
          <cell r="P1178" t="str">
            <v>BC</v>
          </cell>
        </row>
        <row r="1179">
          <cell r="C1179" t="str">
            <v>Ophiomyxa crinita</v>
          </cell>
          <cell r="D1179" t="str">
            <v>Echinodermata</v>
          </cell>
          <cell r="E1179" t="str">
            <v>Ophiuroidea</v>
          </cell>
          <cell r="F1179" t="str">
            <v>Ophiomyxidae</v>
          </cell>
          <cell r="J1179">
            <v>0</v>
          </cell>
          <cell r="K1179">
            <v>0</v>
          </cell>
          <cell r="L1179">
            <v>0</v>
          </cell>
          <cell r="M1179">
            <v>0</v>
          </cell>
          <cell r="O1179" t="str">
            <v>Benthic carnivore</v>
          </cell>
          <cell r="P1179" t="str">
            <v>BC</v>
          </cell>
        </row>
        <row r="1180">
          <cell r="C1180" t="str">
            <v>Ophiolycus spp.</v>
          </cell>
          <cell r="D1180" t="str">
            <v>Echinodermata</v>
          </cell>
          <cell r="E1180" t="str">
            <v>Ophiuroidea</v>
          </cell>
          <cell r="F1180" t="str">
            <v>Ophiomyxidae</v>
          </cell>
          <cell r="J1180">
            <v>0</v>
          </cell>
          <cell r="K1180">
            <v>0</v>
          </cell>
          <cell r="L1180">
            <v>0</v>
          </cell>
          <cell r="M1180">
            <v>0</v>
          </cell>
          <cell r="O1180" t="str">
            <v>Benthic carnivore</v>
          </cell>
          <cell r="P1180" t="str">
            <v>BC</v>
          </cell>
        </row>
        <row r="1181">
          <cell r="C1181" t="str">
            <v>Ophioplexa spp.</v>
          </cell>
          <cell r="D1181" t="str">
            <v>Echinodermata</v>
          </cell>
          <cell r="E1181" t="str">
            <v>Ophiuroidea</v>
          </cell>
          <cell r="F1181" t="str">
            <v>Ophiomyxidae</v>
          </cell>
          <cell r="J1181">
            <v>0</v>
          </cell>
          <cell r="K1181">
            <v>0</v>
          </cell>
          <cell r="L1181">
            <v>0</v>
          </cell>
          <cell r="M1181">
            <v>0</v>
          </cell>
          <cell r="O1181" t="str">
            <v>Benthic carnivore</v>
          </cell>
          <cell r="P1181" t="str">
            <v>BC</v>
          </cell>
        </row>
        <row r="1182">
          <cell r="C1182" t="str">
            <v>basket stars</v>
          </cell>
          <cell r="D1182" t="str">
            <v>Echinodermata</v>
          </cell>
          <cell r="E1182" t="str">
            <v>Gorgonncephalidae</v>
          </cell>
          <cell r="F1182">
            <v>0</v>
          </cell>
          <cell r="G1182" t="str">
            <v>EchinodermataGorgonncephalidae</v>
          </cell>
          <cell r="J1182">
            <v>0</v>
          </cell>
          <cell r="K1182" t="str">
            <v>macrobenthos</v>
          </cell>
          <cell r="L1182" t="str">
            <v>macrobenthos</v>
          </cell>
          <cell r="M1182" t="str">
            <v>macrobenthos</v>
          </cell>
          <cell r="N1182" t="str">
            <v xml:space="preserve"> </v>
          </cell>
          <cell r="O1182" t="str">
            <v>Filter feeder</v>
          </cell>
          <cell r="P1182" t="str">
            <v>BF</v>
          </cell>
        </row>
        <row r="1183">
          <cell r="C1183" t="str">
            <v>Gorgonocephalidae(basket stars)</v>
          </cell>
          <cell r="D1183" t="str">
            <v>Echinodermata</v>
          </cell>
          <cell r="E1183" t="str">
            <v>Gorgonncephalidae</v>
          </cell>
          <cell r="F1183">
            <v>0</v>
          </cell>
          <cell r="G1183" t="str">
            <v>EchinodermataGorgonncephalidae</v>
          </cell>
          <cell r="K1183" t="str">
            <v>macrobenthos</v>
          </cell>
          <cell r="L1183" t="str">
            <v>macrobenthos</v>
          </cell>
          <cell r="M1183" t="str">
            <v>macrobenthos</v>
          </cell>
          <cell r="N1183" t="str">
            <v xml:space="preserve"> </v>
          </cell>
          <cell r="O1183" t="str">
            <v>Filter feeder</v>
          </cell>
          <cell r="P1183" t="str">
            <v>BF</v>
          </cell>
        </row>
        <row r="1184">
          <cell r="C1184" t="str">
            <v>Asteroschematidae - undifferentiated</v>
          </cell>
          <cell r="D1184" t="str">
            <v>Echinodermata</v>
          </cell>
          <cell r="E1184" t="str">
            <v>Ophiuroidea</v>
          </cell>
          <cell r="F1184" t="str">
            <v>Asteroschematidae</v>
          </cell>
          <cell r="J1184">
            <v>0</v>
          </cell>
          <cell r="K1184">
            <v>0</v>
          </cell>
          <cell r="L1184">
            <v>0</v>
          </cell>
          <cell r="M1184">
            <v>0</v>
          </cell>
          <cell r="O1184" t="str">
            <v>Filter feeder</v>
          </cell>
          <cell r="P1184" t="str">
            <v>BF</v>
          </cell>
        </row>
        <row r="1185">
          <cell r="C1185" t="str">
            <v>Ophiocreas sibogae</v>
          </cell>
          <cell r="D1185" t="str">
            <v>Echinodermata</v>
          </cell>
          <cell r="E1185" t="str">
            <v>Ophiuroidea</v>
          </cell>
          <cell r="F1185" t="str">
            <v>Asteroschematidae</v>
          </cell>
          <cell r="J1185">
            <v>0</v>
          </cell>
          <cell r="K1185">
            <v>0</v>
          </cell>
          <cell r="L1185">
            <v>0</v>
          </cell>
          <cell r="M1185">
            <v>0</v>
          </cell>
          <cell r="O1185" t="str">
            <v>Filter feeder</v>
          </cell>
          <cell r="P1185" t="str">
            <v>BF</v>
          </cell>
        </row>
        <row r="1186">
          <cell r="C1186" t="str">
            <v>Astrodia tenuispina</v>
          </cell>
          <cell r="D1186" t="str">
            <v>Echinodermata</v>
          </cell>
          <cell r="E1186" t="str">
            <v>Ophiuroidea</v>
          </cell>
          <cell r="F1186" t="str">
            <v>Asteronychidae</v>
          </cell>
          <cell r="J1186">
            <v>0</v>
          </cell>
          <cell r="K1186">
            <v>0</v>
          </cell>
          <cell r="L1186">
            <v>0</v>
          </cell>
          <cell r="M1186">
            <v>0</v>
          </cell>
          <cell r="O1186" t="str">
            <v>Filter feeder</v>
          </cell>
          <cell r="P1186" t="str">
            <v>BF</v>
          </cell>
        </row>
        <row r="1187">
          <cell r="C1187" t="str">
            <v>Ophiura flagellata</v>
          </cell>
          <cell r="D1187" t="str">
            <v>Echinodermata</v>
          </cell>
          <cell r="E1187" t="str">
            <v>Ophiuroidea</v>
          </cell>
          <cell r="F1187" t="str">
            <v>Ophiuridae</v>
          </cell>
          <cell r="J1187">
            <v>0</v>
          </cell>
          <cell r="K1187">
            <v>0</v>
          </cell>
          <cell r="L1187">
            <v>0</v>
          </cell>
          <cell r="M1187">
            <v>0</v>
          </cell>
          <cell r="O1187" t="str">
            <v>Benthic carnivore</v>
          </cell>
          <cell r="P1187" t="str">
            <v>BC</v>
          </cell>
        </row>
        <row r="1188">
          <cell r="C1188" t="str">
            <v>Ophiura jejuna</v>
          </cell>
          <cell r="D1188" t="str">
            <v>Echinodermata</v>
          </cell>
          <cell r="E1188" t="str">
            <v>Ophiuroidea</v>
          </cell>
          <cell r="F1188" t="str">
            <v>Ophiuridae</v>
          </cell>
          <cell r="J1188">
            <v>0</v>
          </cell>
          <cell r="K1188">
            <v>0</v>
          </cell>
          <cell r="L1188">
            <v>0</v>
          </cell>
          <cell r="M1188">
            <v>0</v>
          </cell>
          <cell r="O1188" t="str">
            <v>Benthic carnivore</v>
          </cell>
          <cell r="P1188" t="str">
            <v>BC</v>
          </cell>
        </row>
        <row r="1189">
          <cell r="C1189" t="str">
            <v>Ophiura irrorata</v>
          </cell>
          <cell r="D1189" t="str">
            <v>Echinodermata</v>
          </cell>
          <cell r="E1189" t="str">
            <v>Ophiuroidea</v>
          </cell>
          <cell r="F1189" t="str">
            <v>Ophiuridae</v>
          </cell>
          <cell r="J1189">
            <v>0</v>
          </cell>
          <cell r="K1189">
            <v>0</v>
          </cell>
          <cell r="L1189">
            <v>0</v>
          </cell>
          <cell r="M1189">
            <v>0</v>
          </cell>
          <cell r="O1189" t="str">
            <v>Benthic carnivore</v>
          </cell>
          <cell r="P1189" t="str">
            <v>BC</v>
          </cell>
        </row>
        <row r="1190">
          <cell r="C1190" t="str">
            <v>Ophiocten hastatum</v>
          </cell>
          <cell r="D1190" t="str">
            <v>Echinodermata</v>
          </cell>
          <cell r="E1190" t="str">
            <v>Ophiuroidea</v>
          </cell>
          <cell r="F1190" t="str">
            <v>Ophiuridae</v>
          </cell>
          <cell r="J1190">
            <v>0</v>
          </cell>
          <cell r="K1190">
            <v>0</v>
          </cell>
          <cell r="L1190">
            <v>0</v>
          </cell>
          <cell r="M1190">
            <v>0</v>
          </cell>
          <cell r="O1190" t="str">
            <v>Benthic carnivore</v>
          </cell>
          <cell r="P1190" t="str">
            <v>BC</v>
          </cell>
        </row>
        <row r="1191">
          <cell r="C1191" t="str">
            <v>Ophiomusium lymani</v>
          </cell>
          <cell r="D1191" t="str">
            <v>Echinodermata</v>
          </cell>
          <cell r="E1191" t="str">
            <v>Ophiuroidea</v>
          </cell>
          <cell r="F1191" t="str">
            <v>Ophiolepididae</v>
          </cell>
          <cell r="J1191">
            <v>0</v>
          </cell>
          <cell r="K1191">
            <v>0</v>
          </cell>
          <cell r="L1191">
            <v>0</v>
          </cell>
          <cell r="M1191">
            <v>0</v>
          </cell>
          <cell r="O1191" t="str">
            <v>Benthic carnivore</v>
          </cell>
          <cell r="P1191" t="str">
            <v>BC</v>
          </cell>
        </row>
        <row r="1192">
          <cell r="C1192" t="str">
            <v>Amphiophiura urbana</v>
          </cell>
          <cell r="D1192" t="str">
            <v>Echinodermata</v>
          </cell>
          <cell r="E1192" t="str">
            <v>Ophiuroidea</v>
          </cell>
          <cell r="F1192" t="str">
            <v>Ophiuridae</v>
          </cell>
          <cell r="J1192">
            <v>0</v>
          </cell>
          <cell r="K1192">
            <v>0</v>
          </cell>
          <cell r="L1192">
            <v>0</v>
          </cell>
          <cell r="M1192">
            <v>0</v>
          </cell>
          <cell r="O1192" t="str">
            <v>Benthic carnivore</v>
          </cell>
          <cell r="P1192" t="str">
            <v>BC</v>
          </cell>
        </row>
        <row r="1193">
          <cell r="C1193" t="str">
            <v>Ophiomastus tegulitius</v>
          </cell>
          <cell r="D1193" t="str">
            <v>Echinodermata</v>
          </cell>
          <cell r="E1193" t="str">
            <v>Ophiuroidea</v>
          </cell>
          <cell r="F1193" t="str">
            <v>Ophiuridae</v>
          </cell>
          <cell r="J1193">
            <v>0</v>
          </cell>
          <cell r="K1193">
            <v>0</v>
          </cell>
          <cell r="L1193">
            <v>0</v>
          </cell>
          <cell r="M1193">
            <v>0</v>
          </cell>
          <cell r="O1193" t="str">
            <v>Benthic carnivore</v>
          </cell>
          <cell r="P1193" t="str">
            <v>BC</v>
          </cell>
        </row>
        <row r="1194">
          <cell r="C1194" t="str">
            <v>Ophiomusium anisacanthum</v>
          </cell>
          <cell r="D1194" t="str">
            <v>Echinodermata</v>
          </cell>
          <cell r="E1194" t="str">
            <v>Ophiuroidea</v>
          </cell>
          <cell r="F1194" t="str">
            <v>Ophiolepididae</v>
          </cell>
          <cell r="J1194">
            <v>0</v>
          </cell>
          <cell r="K1194">
            <v>0</v>
          </cell>
          <cell r="L1194">
            <v>0</v>
          </cell>
          <cell r="M1194">
            <v>0</v>
          </cell>
          <cell r="O1194" t="str">
            <v>Benthic carnivore</v>
          </cell>
          <cell r="P1194" t="str">
            <v>BC</v>
          </cell>
        </row>
        <row r="1195">
          <cell r="C1195" t="str">
            <v>Ophiomusium australe</v>
          </cell>
          <cell r="D1195" t="str">
            <v>Echinodermata</v>
          </cell>
          <cell r="E1195" t="str">
            <v>Ophiuroidea</v>
          </cell>
          <cell r="F1195" t="str">
            <v>Ophiolepididae</v>
          </cell>
          <cell r="J1195">
            <v>0</v>
          </cell>
          <cell r="K1195">
            <v>0</v>
          </cell>
          <cell r="L1195">
            <v>0</v>
          </cell>
          <cell r="M1195">
            <v>0</v>
          </cell>
          <cell r="O1195" t="str">
            <v>Benthic carnivore</v>
          </cell>
          <cell r="P1195" t="str">
            <v>BC</v>
          </cell>
        </row>
        <row r="1196">
          <cell r="C1196" t="str">
            <v>Ophiomusium incertum</v>
          </cell>
          <cell r="D1196" t="str">
            <v>Echinodermata</v>
          </cell>
          <cell r="E1196" t="str">
            <v>Ophiuroidea</v>
          </cell>
          <cell r="F1196" t="str">
            <v>Ophiolepididae</v>
          </cell>
          <cell r="J1196">
            <v>0</v>
          </cell>
          <cell r="K1196">
            <v>0</v>
          </cell>
          <cell r="L1196">
            <v>0</v>
          </cell>
          <cell r="M1196">
            <v>0</v>
          </cell>
          <cell r="O1196" t="str">
            <v>Benthic carnivore</v>
          </cell>
          <cell r="P1196" t="str">
            <v>BC</v>
          </cell>
        </row>
        <row r="1197">
          <cell r="C1197" t="str">
            <v>Ophiomusium scalare</v>
          </cell>
          <cell r="D1197" t="str">
            <v>Echinodermata</v>
          </cell>
          <cell r="E1197" t="str">
            <v>Ophiuroidea</v>
          </cell>
          <cell r="F1197" t="str">
            <v>Ophiolepididae</v>
          </cell>
          <cell r="J1197">
            <v>0</v>
          </cell>
          <cell r="K1197">
            <v>0</v>
          </cell>
          <cell r="L1197">
            <v>0</v>
          </cell>
          <cell r="M1197">
            <v>0</v>
          </cell>
          <cell r="O1197" t="str">
            <v>Benthic carnivore</v>
          </cell>
          <cell r="P1197" t="str">
            <v>BC</v>
          </cell>
        </row>
        <row r="1198">
          <cell r="C1198" t="str">
            <v>Ophiozonella bispinosa</v>
          </cell>
          <cell r="D1198" t="str">
            <v>Echinodermata</v>
          </cell>
          <cell r="E1198" t="str">
            <v>Ophiuroidea</v>
          </cell>
          <cell r="F1198" t="str">
            <v>Ophiolepididae</v>
          </cell>
          <cell r="J1198">
            <v>0</v>
          </cell>
          <cell r="K1198">
            <v>0</v>
          </cell>
          <cell r="L1198">
            <v>0</v>
          </cell>
          <cell r="M1198">
            <v>0</v>
          </cell>
          <cell r="O1198" t="str">
            <v>Benthic carnivore</v>
          </cell>
          <cell r="P1198" t="str">
            <v>BC</v>
          </cell>
        </row>
        <row r="1199">
          <cell r="C1199" t="str">
            <v>Ophiura ooplax</v>
          </cell>
          <cell r="O1199" t="str">
            <v>Benthic carnivore</v>
          </cell>
          <cell r="P1199" t="str">
            <v>BC</v>
          </cell>
        </row>
        <row r="1200">
          <cell r="C1200" t="str">
            <v>Amphiophiura distincta</v>
          </cell>
          <cell r="D1200" t="str">
            <v>Echinodermata</v>
          </cell>
          <cell r="E1200" t="str">
            <v>Ophiuroidea</v>
          </cell>
          <cell r="F1200" t="str">
            <v>Ophiuridae</v>
          </cell>
          <cell r="J1200">
            <v>0</v>
          </cell>
          <cell r="K1200">
            <v>0</v>
          </cell>
          <cell r="L1200">
            <v>0</v>
          </cell>
          <cell r="M1200">
            <v>0</v>
          </cell>
          <cell r="O1200" t="str">
            <v>Benthic carnivore</v>
          </cell>
          <cell r="P1200" t="str">
            <v>BC</v>
          </cell>
        </row>
        <row r="1201">
          <cell r="C1201" t="str">
            <v>Ophiura sp. MoV 4545</v>
          </cell>
          <cell r="D1201" t="str">
            <v>Echinodermata</v>
          </cell>
          <cell r="E1201" t="str">
            <v>Ophiuroidea</v>
          </cell>
          <cell r="F1201" t="str">
            <v>Ophiuridae</v>
          </cell>
          <cell r="J1201">
            <v>0</v>
          </cell>
          <cell r="K1201">
            <v>0</v>
          </cell>
          <cell r="L1201">
            <v>0</v>
          </cell>
          <cell r="M1201">
            <v>0</v>
          </cell>
          <cell r="O1201" t="str">
            <v>Benthic carnivore</v>
          </cell>
          <cell r="P1201" t="str">
            <v>BC</v>
          </cell>
        </row>
        <row r="1202">
          <cell r="C1202" t="str">
            <v>Ophiophycis richardi</v>
          </cell>
          <cell r="D1202" t="str">
            <v>Echinodermata</v>
          </cell>
          <cell r="E1202" t="str">
            <v>Ophiuroidea</v>
          </cell>
          <cell r="F1202" t="str">
            <v>Ophiuridae</v>
          </cell>
          <cell r="J1202">
            <v>0</v>
          </cell>
          <cell r="K1202">
            <v>0</v>
          </cell>
          <cell r="L1202">
            <v>0</v>
          </cell>
          <cell r="M1202">
            <v>0</v>
          </cell>
          <cell r="O1202" t="str">
            <v>Benthic carnivore</v>
          </cell>
          <cell r="P1202" t="str">
            <v>BC</v>
          </cell>
        </row>
        <row r="1203">
          <cell r="C1203" t="str">
            <v>Ophiosphalma armigerum</v>
          </cell>
          <cell r="D1203" t="str">
            <v>Echinodermata</v>
          </cell>
          <cell r="E1203" t="str">
            <v>Ophiuroidea</v>
          </cell>
          <cell r="F1203" t="str">
            <v>Ophiolepididae</v>
          </cell>
          <cell r="J1203">
            <v>0</v>
          </cell>
          <cell r="K1203">
            <v>0</v>
          </cell>
          <cell r="L1203">
            <v>0</v>
          </cell>
          <cell r="M1203">
            <v>0</v>
          </cell>
          <cell r="O1203" t="str">
            <v>Benthic carnivore</v>
          </cell>
          <cell r="P1203" t="str">
            <v>BC</v>
          </cell>
        </row>
        <row r="1204">
          <cell r="C1204" t="str">
            <v>Ophiopyrgus saccharatus</v>
          </cell>
          <cell r="D1204" t="str">
            <v>Echinodermata</v>
          </cell>
          <cell r="E1204" t="str">
            <v>Ophiuroidea</v>
          </cell>
          <cell r="F1204" t="str">
            <v>Ophiuridae</v>
          </cell>
          <cell r="J1204">
            <v>0</v>
          </cell>
          <cell r="K1204">
            <v>0</v>
          </cell>
          <cell r="L1204">
            <v>0</v>
          </cell>
          <cell r="M1204">
            <v>0</v>
          </cell>
          <cell r="O1204" t="str">
            <v>Benthic carnivore</v>
          </cell>
          <cell r="P1204" t="str">
            <v>BC</v>
          </cell>
        </row>
        <row r="1205">
          <cell r="C1205" t="str">
            <v>Amphiophiura bullata</v>
          </cell>
          <cell r="D1205" t="str">
            <v>Echinodermata</v>
          </cell>
          <cell r="E1205" t="str">
            <v>Ophiuroidea</v>
          </cell>
          <cell r="F1205" t="str">
            <v>Ophiuridae</v>
          </cell>
          <cell r="J1205">
            <v>0</v>
          </cell>
          <cell r="K1205">
            <v>0</v>
          </cell>
          <cell r="L1205">
            <v>0</v>
          </cell>
          <cell r="M1205">
            <v>0</v>
          </cell>
          <cell r="O1205" t="str">
            <v>Benthic carnivore</v>
          </cell>
          <cell r="P1205" t="str">
            <v>BC</v>
          </cell>
        </row>
        <row r="1206">
          <cell r="C1206" t="str">
            <v>Ophiura sp. MoV 7067</v>
          </cell>
          <cell r="D1206" t="str">
            <v>Echinodermata</v>
          </cell>
          <cell r="E1206" t="str">
            <v>Ophiuroidea</v>
          </cell>
          <cell r="F1206" t="str">
            <v>Ophiuridae</v>
          </cell>
          <cell r="J1206">
            <v>0</v>
          </cell>
          <cell r="K1206">
            <v>0</v>
          </cell>
          <cell r="L1206">
            <v>0</v>
          </cell>
          <cell r="M1206">
            <v>0</v>
          </cell>
          <cell r="O1206" t="str">
            <v>Benthic carnivore</v>
          </cell>
          <cell r="P1206" t="str">
            <v>BC</v>
          </cell>
        </row>
        <row r="1207">
          <cell r="C1207" t="str">
            <v>Perlophiura profundissima</v>
          </cell>
          <cell r="D1207" t="str">
            <v>Echinodermata</v>
          </cell>
          <cell r="E1207" t="str">
            <v>Ophiuroidea</v>
          </cell>
          <cell r="F1207" t="str">
            <v>Ophiuridae</v>
          </cell>
          <cell r="J1207">
            <v>0</v>
          </cell>
          <cell r="K1207">
            <v>0</v>
          </cell>
          <cell r="L1207">
            <v>0</v>
          </cell>
          <cell r="M1207">
            <v>0</v>
          </cell>
          <cell r="O1207" t="str">
            <v>Benthic carnivore</v>
          </cell>
          <cell r="P1207" t="str">
            <v>BC</v>
          </cell>
        </row>
        <row r="1208">
          <cell r="C1208" t="str">
            <v>Ophiomusium spp.</v>
          </cell>
          <cell r="D1208" t="str">
            <v>Echinodermata</v>
          </cell>
          <cell r="E1208" t="str">
            <v>Ophiuroidea</v>
          </cell>
          <cell r="F1208" t="str">
            <v>Ophiolepididae</v>
          </cell>
          <cell r="G1208">
            <v>0</v>
          </cell>
          <cell r="H1208">
            <v>0</v>
          </cell>
          <cell r="J1208">
            <v>0</v>
          </cell>
          <cell r="K1208">
            <v>0</v>
          </cell>
          <cell r="L1208">
            <v>0</v>
          </cell>
          <cell r="M1208">
            <v>0</v>
          </cell>
          <cell r="O1208" t="str">
            <v>Benthic carnivore</v>
          </cell>
          <cell r="P1208" t="str">
            <v>BC</v>
          </cell>
        </row>
        <row r="1209">
          <cell r="C1209" t="str">
            <v>Ophiernus vallincola</v>
          </cell>
          <cell r="D1209" t="str">
            <v>Echinodermata</v>
          </cell>
          <cell r="E1209" t="str">
            <v>Ophiuroidea</v>
          </cell>
          <cell r="F1209" t="str">
            <v>Ophioleucidae</v>
          </cell>
          <cell r="J1209">
            <v>0</v>
          </cell>
          <cell r="K1209">
            <v>0</v>
          </cell>
          <cell r="L1209">
            <v>0</v>
          </cell>
          <cell r="M1209">
            <v>0</v>
          </cell>
          <cell r="O1209" t="str">
            <v>Benthic carnivore</v>
          </cell>
          <cell r="P1209" t="str">
            <v>BC</v>
          </cell>
        </row>
        <row r="1210">
          <cell r="C1210" t="str">
            <v>Ophionereis novaezelandiae</v>
          </cell>
          <cell r="D1210" t="str">
            <v>Echinodermata</v>
          </cell>
          <cell r="E1210" t="str">
            <v>Ophiuroidea</v>
          </cell>
          <cell r="F1210" t="str">
            <v>Ophionereididae</v>
          </cell>
          <cell r="J1210">
            <v>0</v>
          </cell>
          <cell r="K1210">
            <v>0</v>
          </cell>
          <cell r="L1210">
            <v>0</v>
          </cell>
          <cell r="M1210">
            <v>0</v>
          </cell>
          <cell r="O1210" t="str">
            <v>Filter feeder</v>
          </cell>
          <cell r="P1210" t="str">
            <v>BF</v>
          </cell>
        </row>
        <row r="1211">
          <cell r="C1211" t="str">
            <v>Ophiodoris malignus</v>
          </cell>
          <cell r="D1211" t="str">
            <v>Echinodermata</v>
          </cell>
          <cell r="E1211" t="str">
            <v>Ophiuroidea</v>
          </cell>
          <cell r="F1211" t="str">
            <v>Ophionereididae</v>
          </cell>
          <cell r="J1211">
            <v>0</v>
          </cell>
          <cell r="K1211">
            <v>0</v>
          </cell>
          <cell r="L1211">
            <v>0</v>
          </cell>
          <cell r="M1211">
            <v>0</v>
          </cell>
          <cell r="O1211" t="str">
            <v>Filter feeder</v>
          </cell>
          <cell r="P1211" t="str">
            <v>BF</v>
          </cell>
        </row>
        <row r="1212">
          <cell r="C1212" t="str">
            <v>Ophiopsammus assimilis</v>
          </cell>
          <cell r="D1212" t="str">
            <v>Echinodermata</v>
          </cell>
          <cell r="E1212" t="str">
            <v>Ophiuroidea</v>
          </cell>
          <cell r="F1212" t="str">
            <v>Ophiodermatidae</v>
          </cell>
          <cell r="J1212">
            <v>0</v>
          </cell>
          <cell r="K1212">
            <v>0</v>
          </cell>
          <cell r="L1212">
            <v>0</v>
          </cell>
          <cell r="M1212">
            <v>0</v>
          </cell>
          <cell r="O1212" t="str">
            <v>Benthic carnivore</v>
          </cell>
          <cell r="P1212" t="str">
            <v>BC</v>
          </cell>
        </row>
        <row r="1213">
          <cell r="C1213" t="str">
            <v>Ophiacantha brachygnatha</v>
          </cell>
          <cell r="D1213" t="str">
            <v>Echinodermata</v>
          </cell>
          <cell r="E1213" t="str">
            <v>Ophiuroidea</v>
          </cell>
          <cell r="F1213" t="str">
            <v>Ophiacanthidae</v>
          </cell>
          <cell r="J1213">
            <v>0</v>
          </cell>
          <cell r="K1213">
            <v>0</v>
          </cell>
          <cell r="L1213">
            <v>0</v>
          </cell>
          <cell r="M1213">
            <v>0</v>
          </cell>
          <cell r="O1213" t="str">
            <v>Filter feeder</v>
          </cell>
          <cell r="P1213" t="str">
            <v>BF</v>
          </cell>
        </row>
        <row r="1214">
          <cell r="C1214" t="str">
            <v>Ophiophthalmus relictus</v>
          </cell>
          <cell r="D1214" t="str">
            <v>Echinodermata</v>
          </cell>
          <cell r="E1214" t="str">
            <v>Ophiuroidea</v>
          </cell>
          <cell r="F1214" t="str">
            <v>Ophiacanthidae</v>
          </cell>
          <cell r="J1214">
            <v>0</v>
          </cell>
          <cell r="K1214">
            <v>0</v>
          </cell>
          <cell r="L1214">
            <v>0</v>
          </cell>
          <cell r="M1214">
            <v>0</v>
          </cell>
          <cell r="O1214" t="str">
            <v>Filter feeder</v>
          </cell>
          <cell r="P1214" t="str">
            <v>BF</v>
          </cell>
        </row>
        <row r="1215">
          <cell r="C1215" t="str">
            <v>Ophioplinthaca plicata</v>
          </cell>
          <cell r="D1215" t="str">
            <v>Echinodermata</v>
          </cell>
          <cell r="E1215" t="str">
            <v>Ophiuroidea</v>
          </cell>
          <cell r="F1215" t="str">
            <v>Ophiacanthidae</v>
          </cell>
          <cell r="J1215">
            <v>0</v>
          </cell>
          <cell r="K1215">
            <v>0</v>
          </cell>
          <cell r="L1215">
            <v>0</v>
          </cell>
          <cell r="M1215">
            <v>0</v>
          </cell>
          <cell r="O1215" t="str">
            <v>Filter feeder</v>
          </cell>
          <cell r="P1215" t="str">
            <v>BF</v>
          </cell>
        </row>
        <row r="1216">
          <cell r="C1216" t="str">
            <v>Ophiomitrella sp. MoV 2779</v>
          </cell>
          <cell r="D1216" t="str">
            <v>Echinodermata</v>
          </cell>
          <cell r="E1216" t="str">
            <v>Ophiuroidea</v>
          </cell>
          <cell r="F1216" t="str">
            <v>Ophiacanthidae</v>
          </cell>
          <cell r="J1216">
            <v>0</v>
          </cell>
          <cell r="K1216">
            <v>0</v>
          </cell>
          <cell r="L1216">
            <v>0</v>
          </cell>
          <cell r="M1216">
            <v>0</v>
          </cell>
          <cell r="O1216" t="str">
            <v>Filter feeder</v>
          </cell>
          <cell r="P1216" t="str">
            <v>BF</v>
          </cell>
        </row>
        <row r="1217">
          <cell r="C1217" t="str">
            <v>Ophiacantha pacata</v>
          </cell>
          <cell r="D1217" t="str">
            <v>Echinodermata</v>
          </cell>
          <cell r="E1217" t="str">
            <v>Ophiuroidea</v>
          </cell>
          <cell r="F1217" t="str">
            <v>Ophiacanthidae</v>
          </cell>
          <cell r="J1217">
            <v>0</v>
          </cell>
          <cell r="K1217">
            <v>0</v>
          </cell>
          <cell r="L1217">
            <v>0</v>
          </cell>
          <cell r="M1217">
            <v>0</v>
          </cell>
          <cell r="O1217" t="str">
            <v>Filter feeder</v>
          </cell>
          <cell r="P1217" t="str">
            <v>BF</v>
          </cell>
        </row>
        <row r="1218">
          <cell r="C1218" t="str">
            <v>Ophiopristis sp. MoV 5490</v>
          </cell>
          <cell r="D1218" t="str">
            <v>Echinodermata</v>
          </cell>
          <cell r="E1218" t="str">
            <v>Ophiuroidea</v>
          </cell>
          <cell r="F1218" t="str">
            <v>Ophiacanthidae</v>
          </cell>
          <cell r="J1218">
            <v>0</v>
          </cell>
          <cell r="K1218">
            <v>0</v>
          </cell>
          <cell r="L1218">
            <v>0</v>
          </cell>
          <cell r="M1218">
            <v>0</v>
          </cell>
          <cell r="O1218" t="str">
            <v>Filter feeder</v>
          </cell>
          <cell r="P1218" t="str">
            <v>BF</v>
          </cell>
        </row>
        <row r="1219">
          <cell r="C1219" t="str">
            <v>Ophiacantha sp. MoV 4533</v>
          </cell>
          <cell r="D1219" t="str">
            <v>Echinodermata</v>
          </cell>
          <cell r="E1219" t="str">
            <v>Ophiuroidea</v>
          </cell>
          <cell r="F1219" t="str">
            <v>Ophiacanthidae</v>
          </cell>
          <cell r="J1219">
            <v>0</v>
          </cell>
          <cell r="K1219">
            <v>0</v>
          </cell>
          <cell r="L1219">
            <v>0</v>
          </cell>
          <cell r="M1219">
            <v>0</v>
          </cell>
          <cell r="O1219" t="str">
            <v>Filter feeder</v>
          </cell>
          <cell r="P1219" t="str">
            <v>BF</v>
          </cell>
        </row>
        <row r="1220">
          <cell r="C1220" t="str">
            <v>Ophiacantha sp. MoV 4537</v>
          </cell>
          <cell r="D1220" t="str">
            <v>Echinodermata</v>
          </cell>
          <cell r="E1220" t="str">
            <v>Ophiuroidea</v>
          </cell>
          <cell r="F1220" t="str">
            <v>Ophiacanthidae</v>
          </cell>
          <cell r="J1220">
            <v>0</v>
          </cell>
          <cell r="K1220">
            <v>0</v>
          </cell>
          <cell r="L1220">
            <v>0</v>
          </cell>
          <cell r="M1220">
            <v>0</v>
          </cell>
          <cell r="O1220" t="str">
            <v>Filter feeder</v>
          </cell>
          <cell r="P1220" t="str">
            <v>BF</v>
          </cell>
        </row>
        <row r="1221">
          <cell r="C1221" t="str">
            <v>Ophiothamnus habrotatus</v>
          </cell>
          <cell r="D1221" t="str">
            <v>Echinodermata</v>
          </cell>
          <cell r="E1221" t="str">
            <v>Ophiuroidea</v>
          </cell>
          <cell r="F1221" t="str">
            <v>Ophiacanthidae</v>
          </cell>
          <cell r="J1221">
            <v>0</v>
          </cell>
          <cell r="K1221">
            <v>0</v>
          </cell>
          <cell r="L1221">
            <v>0</v>
          </cell>
          <cell r="M1221">
            <v>0</v>
          </cell>
          <cell r="O1221" t="str">
            <v>Filter feeder</v>
          </cell>
          <cell r="P1221" t="str">
            <v>BF</v>
          </cell>
        </row>
        <row r="1222">
          <cell r="C1222" t="str">
            <v>Ophiacantha sp. MoV 5493</v>
          </cell>
          <cell r="D1222" t="str">
            <v>Echinodermata</v>
          </cell>
          <cell r="E1222" t="str">
            <v>Ophiuroidea</v>
          </cell>
          <cell r="F1222" t="str">
            <v>Ophiacanthidae</v>
          </cell>
          <cell r="G1222">
            <v>0</v>
          </cell>
          <cell r="H1222">
            <v>0</v>
          </cell>
          <cell r="J1222">
            <v>0</v>
          </cell>
          <cell r="K1222">
            <v>0</v>
          </cell>
          <cell r="L1222">
            <v>0</v>
          </cell>
          <cell r="M1222">
            <v>0</v>
          </cell>
          <cell r="O1222" t="str">
            <v>Filter feeder</v>
          </cell>
          <cell r="P1222" t="str">
            <v>BF</v>
          </cell>
        </row>
        <row r="1223">
          <cell r="C1223" t="str">
            <v>Ophiacantha sp. 1</v>
          </cell>
          <cell r="D1223" t="str">
            <v>Echinodermata</v>
          </cell>
          <cell r="E1223" t="str">
            <v>Ophiuroidea</v>
          </cell>
          <cell r="F1223" t="str">
            <v>Ophiacanthidae</v>
          </cell>
          <cell r="J1223">
            <v>0</v>
          </cell>
          <cell r="K1223">
            <v>0</v>
          </cell>
          <cell r="L1223">
            <v>0</v>
          </cell>
          <cell r="M1223">
            <v>0</v>
          </cell>
          <cell r="O1223" t="str">
            <v>Filter feeder</v>
          </cell>
          <cell r="P1223" t="str">
            <v>BF</v>
          </cell>
        </row>
        <row r="1224">
          <cell r="C1224" t="str">
            <v>Ophiothamnus cf. habrotatus</v>
          </cell>
          <cell r="D1224" t="str">
            <v>Echinodermata</v>
          </cell>
          <cell r="E1224" t="str">
            <v>Ophiuroidea</v>
          </cell>
          <cell r="F1224" t="str">
            <v xml:space="preserve">Ophiacanthidae </v>
          </cell>
          <cell r="J1224">
            <v>0</v>
          </cell>
          <cell r="K1224">
            <v>0</v>
          </cell>
          <cell r="L1224">
            <v>0</v>
          </cell>
          <cell r="M1224">
            <v>0</v>
          </cell>
          <cell r="O1224" t="str">
            <v>Filter feeder</v>
          </cell>
          <cell r="P1224" t="str">
            <v>BF</v>
          </cell>
        </row>
        <row r="1225">
          <cell r="C1225" t="str">
            <v>Ophiopristis spp.</v>
          </cell>
          <cell r="D1225" t="str">
            <v>Echinodermata</v>
          </cell>
          <cell r="E1225" t="str">
            <v>Ophiuroidea</v>
          </cell>
          <cell r="F1225" t="str">
            <v>Ophiacanthidae</v>
          </cell>
          <cell r="J1225">
            <v>0</v>
          </cell>
          <cell r="K1225">
            <v>0</v>
          </cell>
          <cell r="L1225">
            <v>0</v>
          </cell>
          <cell r="M1225">
            <v>0</v>
          </cell>
          <cell r="O1225" t="str">
            <v>Filter feeder</v>
          </cell>
          <cell r="P1225" t="str">
            <v>BF</v>
          </cell>
        </row>
        <row r="1226">
          <cell r="C1226" t="str">
            <v>Ophiotholia spp.</v>
          </cell>
          <cell r="D1226" t="str">
            <v>Echinodermata</v>
          </cell>
          <cell r="E1226" t="str">
            <v>Ophiuroidea</v>
          </cell>
          <cell r="F1226" t="str">
            <v>Ophiohelidae</v>
          </cell>
          <cell r="J1226">
            <v>0</v>
          </cell>
          <cell r="K1226">
            <v>0</v>
          </cell>
          <cell r="L1226">
            <v>0</v>
          </cell>
          <cell r="M1226">
            <v>0</v>
          </cell>
          <cell r="O1226" t="str">
            <v>Benthic carnivore</v>
          </cell>
          <cell r="P1226" t="str">
            <v>BC</v>
          </cell>
        </row>
        <row r="1227">
          <cell r="C1227" t="str">
            <v>Ophiactis hirta</v>
          </cell>
          <cell r="D1227" t="str">
            <v>Echinodermata</v>
          </cell>
          <cell r="E1227" t="str">
            <v>Ophiuroidea</v>
          </cell>
          <cell r="F1227" t="str">
            <v>Ophiactidae</v>
          </cell>
          <cell r="J1227">
            <v>0</v>
          </cell>
          <cell r="K1227">
            <v>0</v>
          </cell>
          <cell r="L1227">
            <v>0</v>
          </cell>
          <cell r="M1227">
            <v>0</v>
          </cell>
          <cell r="O1227" t="str">
            <v>Benthic carnivore</v>
          </cell>
          <cell r="P1227" t="str">
            <v>BC</v>
          </cell>
        </row>
        <row r="1228">
          <cell r="C1228" t="str">
            <v>Ophiactis amator</v>
          </cell>
          <cell r="D1228" t="str">
            <v>Echinodermata</v>
          </cell>
          <cell r="E1228" t="str">
            <v>Ophiuroidea</v>
          </cell>
          <cell r="F1228" t="str">
            <v>Ophiactidae</v>
          </cell>
          <cell r="J1228">
            <v>0</v>
          </cell>
          <cell r="K1228">
            <v>0</v>
          </cell>
          <cell r="L1228">
            <v>0</v>
          </cell>
          <cell r="M1228">
            <v>0</v>
          </cell>
          <cell r="O1228" t="str">
            <v>Benthic carnivore</v>
          </cell>
          <cell r="P1228" t="str">
            <v>BC</v>
          </cell>
        </row>
        <row r="1229">
          <cell r="C1229" t="str">
            <v>Ophiactis resiliens</v>
          </cell>
          <cell r="O1229" t="str">
            <v>Benthic carnivore</v>
          </cell>
          <cell r="P1229" t="str">
            <v>BC</v>
          </cell>
        </row>
        <row r="1230">
          <cell r="C1230" t="str">
            <v>Ophiactis resiliens</v>
          </cell>
          <cell r="D1230" t="str">
            <v>Echinodermata</v>
          </cell>
          <cell r="E1230" t="str">
            <v>Ophiuroidea</v>
          </cell>
          <cell r="F1230" t="str">
            <v>Ophiactidae</v>
          </cell>
          <cell r="J1230">
            <v>0</v>
          </cell>
          <cell r="K1230">
            <v>0</v>
          </cell>
          <cell r="L1230">
            <v>0</v>
          </cell>
          <cell r="M1230">
            <v>0</v>
          </cell>
          <cell r="O1230" t="str">
            <v>Benthic carnivore</v>
          </cell>
          <cell r="P1230" t="str">
            <v>BC</v>
          </cell>
        </row>
        <row r="1231">
          <cell r="C1231" t="str">
            <v>Amphiuridae - undifferentiated</v>
          </cell>
          <cell r="D1231" t="str">
            <v>Echinodermata</v>
          </cell>
          <cell r="E1231" t="str">
            <v>Ophiuroidea</v>
          </cell>
          <cell r="F1231" t="str">
            <v>Amphiuridae</v>
          </cell>
          <cell r="J1231">
            <v>0</v>
          </cell>
          <cell r="K1231">
            <v>0</v>
          </cell>
          <cell r="L1231">
            <v>0</v>
          </cell>
          <cell r="M1231">
            <v>0</v>
          </cell>
          <cell r="O1231" t="str">
            <v xml:space="preserve">Filter feeder </v>
          </cell>
          <cell r="P1231" t="str">
            <v>BF</v>
          </cell>
        </row>
        <row r="1232">
          <cell r="C1232" t="str">
            <v>Amphioplus sp. MoV 2722</v>
          </cell>
          <cell r="D1232" t="str">
            <v>Echinodermata</v>
          </cell>
          <cell r="E1232" t="str">
            <v>Ophiuroidea</v>
          </cell>
          <cell r="F1232" t="str">
            <v>Amphiuridae</v>
          </cell>
          <cell r="J1232">
            <v>0</v>
          </cell>
          <cell r="K1232">
            <v>0</v>
          </cell>
          <cell r="L1232">
            <v>0</v>
          </cell>
          <cell r="M1232">
            <v>0</v>
          </cell>
          <cell r="O1232" t="str">
            <v xml:space="preserve">Filter feeder </v>
          </cell>
          <cell r="P1232" t="str">
            <v>BF</v>
          </cell>
        </row>
        <row r="1233">
          <cell r="C1233" t="str">
            <v>Amphiura sp. MoV 6895</v>
          </cell>
          <cell r="D1233" t="str">
            <v>Echinodermata</v>
          </cell>
          <cell r="E1233" t="str">
            <v>Ophiuroidea</v>
          </cell>
          <cell r="F1233" t="str">
            <v>Amphiuridae</v>
          </cell>
          <cell r="J1233">
            <v>0</v>
          </cell>
          <cell r="K1233">
            <v>0</v>
          </cell>
          <cell r="L1233">
            <v>0</v>
          </cell>
          <cell r="M1233">
            <v>0</v>
          </cell>
          <cell r="O1233" t="str">
            <v xml:space="preserve">Filter feeder </v>
          </cell>
          <cell r="P1233" t="str">
            <v>BF</v>
          </cell>
        </row>
        <row r="1234">
          <cell r="C1234" t="str">
            <v>Amphiura sp. MoV 6896</v>
          </cell>
          <cell r="D1234" t="str">
            <v>Echinodermata</v>
          </cell>
          <cell r="E1234" t="str">
            <v>Ophiuroidea</v>
          </cell>
          <cell r="F1234" t="str">
            <v>Amphiuridae</v>
          </cell>
          <cell r="J1234">
            <v>0</v>
          </cell>
          <cell r="K1234">
            <v>0</v>
          </cell>
          <cell r="L1234">
            <v>0</v>
          </cell>
          <cell r="M1234">
            <v>0</v>
          </cell>
          <cell r="O1234" t="str">
            <v xml:space="preserve">Filter feeder </v>
          </cell>
          <cell r="P1234" t="str">
            <v>BF</v>
          </cell>
        </row>
        <row r="1235">
          <cell r="C1235" t="str">
            <v>Amphiura sp. 1</v>
          </cell>
          <cell r="D1235" t="str">
            <v>Echinodermata</v>
          </cell>
          <cell r="E1235" t="str">
            <v>Ophiuroidea</v>
          </cell>
          <cell r="F1235" t="str">
            <v>Amphiuridae</v>
          </cell>
          <cell r="J1235">
            <v>0</v>
          </cell>
          <cell r="K1235">
            <v>0</v>
          </cell>
          <cell r="L1235">
            <v>0</v>
          </cell>
          <cell r="M1235">
            <v>0</v>
          </cell>
          <cell r="O1235" t="str">
            <v xml:space="preserve">Filter feeder </v>
          </cell>
          <cell r="P1235" t="str">
            <v>BF</v>
          </cell>
        </row>
        <row r="1236">
          <cell r="C1236" t="str">
            <v>Amphiura spp.</v>
          </cell>
          <cell r="D1236" t="str">
            <v>Echinodermata</v>
          </cell>
          <cell r="E1236" t="str">
            <v>Ophiuroidea</v>
          </cell>
          <cell r="F1236" t="str">
            <v>Amphiuridae</v>
          </cell>
          <cell r="J1236">
            <v>0</v>
          </cell>
          <cell r="K1236">
            <v>0</v>
          </cell>
          <cell r="L1236">
            <v>0</v>
          </cell>
          <cell r="M1236">
            <v>0</v>
          </cell>
          <cell r="O1236" t="str">
            <v xml:space="preserve">Filter feeder </v>
          </cell>
          <cell r="P1236" t="str">
            <v>BF</v>
          </cell>
        </row>
        <row r="1237">
          <cell r="C1237" t="str">
            <v>Ophiothrix aristulata</v>
          </cell>
          <cell r="O1237" t="str">
            <v xml:space="preserve">Filter feeder </v>
          </cell>
          <cell r="P1237" t="str">
            <v>BF</v>
          </cell>
        </row>
        <row r="1238">
          <cell r="C1238" t="str">
            <v>Ophiothrix aristulata</v>
          </cell>
          <cell r="O1238" t="str">
            <v xml:space="preserve">Filter feeder </v>
          </cell>
          <cell r="P1238" t="str">
            <v>BF</v>
          </cell>
        </row>
        <row r="1239">
          <cell r="C1239" t="str">
            <v>Ophiothrix aristulata</v>
          </cell>
          <cell r="D1239" t="str">
            <v>Echinodermata</v>
          </cell>
          <cell r="E1239" t="str">
            <v>Ophiuroidea</v>
          </cell>
          <cell r="F1239" t="str">
            <v>Ophiotrichidae</v>
          </cell>
          <cell r="J1239">
            <v>0</v>
          </cell>
          <cell r="K1239">
            <v>0</v>
          </cell>
          <cell r="L1239">
            <v>0</v>
          </cell>
          <cell r="M1239">
            <v>0</v>
          </cell>
          <cell r="O1239" t="str">
            <v xml:space="preserve">Filter feeder </v>
          </cell>
          <cell r="P1239" t="str">
            <v>BF</v>
          </cell>
        </row>
        <row r="1240">
          <cell r="C1240" t="str">
            <v>Echinoidea</v>
          </cell>
          <cell r="D1240" t="str">
            <v>Echinodermata/Eleutherozoa</v>
          </cell>
          <cell r="E1240" t="str">
            <v>Echinoidea</v>
          </cell>
          <cell r="F1240">
            <v>0</v>
          </cell>
          <cell r="G1240" t="str">
            <v>Echinodermata/EleutherozoaEchinoidea</v>
          </cell>
          <cell r="H1240" t="str">
            <v>benthic invertebrate</v>
          </cell>
          <cell r="I1240" t="str">
            <v>epibenthos</v>
          </cell>
          <cell r="J1240" t="str">
            <v>epibenthos</v>
          </cell>
          <cell r="K1240" t="str">
            <v>macrobenthos</v>
          </cell>
          <cell r="L1240" t="str">
            <v>macrobenthos</v>
          </cell>
          <cell r="M1240" t="str">
            <v>macrobenthos</v>
          </cell>
          <cell r="N1240" t="str">
            <v xml:space="preserve"> </v>
          </cell>
          <cell r="O1240" t="str">
            <v>Benthic grazer</v>
          </cell>
          <cell r="P1240" t="str">
            <v>BGU</v>
          </cell>
        </row>
        <row r="1241">
          <cell r="C1241" t="str">
            <v>Echinoidea remains</v>
          </cell>
          <cell r="D1241" t="str">
            <v>Echinodermata/Eleutherozoa</v>
          </cell>
          <cell r="E1241" t="str">
            <v>Echinoidea</v>
          </cell>
          <cell r="F1241">
            <v>0</v>
          </cell>
          <cell r="G1241" t="str">
            <v>Echinodermata/EleutherozoaEchinoidea</v>
          </cell>
          <cell r="H1241" t="str">
            <v>benthic invertebrate</v>
          </cell>
          <cell r="I1241" t="str">
            <v>epibenthos</v>
          </cell>
          <cell r="J1241" t="str">
            <v>epibenthos</v>
          </cell>
          <cell r="K1241" t="str">
            <v>macrobenthos</v>
          </cell>
          <cell r="L1241" t="str">
            <v>macrobenthos</v>
          </cell>
          <cell r="M1241" t="str">
            <v>macrobenthos</v>
          </cell>
          <cell r="N1241" t="str">
            <v xml:space="preserve"> </v>
          </cell>
          <cell r="O1241" t="str">
            <v>Benthic detritivore</v>
          </cell>
          <cell r="P1241" t="str">
            <v>BD</v>
          </cell>
        </row>
        <row r="1242">
          <cell r="C1242" t="str">
            <v>sea urchin</v>
          </cell>
          <cell r="D1242" t="str">
            <v>Echinodermata</v>
          </cell>
          <cell r="E1242" t="str">
            <v>Echinoidea</v>
          </cell>
          <cell r="G1242" t="str">
            <v>EchinodermataEchinoidea</v>
          </cell>
          <cell r="K1242" t="str">
            <v>macrobenthos</v>
          </cell>
          <cell r="L1242" t="str">
            <v>macrobenthos</v>
          </cell>
          <cell r="M1242" t="str">
            <v>macrobenthos</v>
          </cell>
          <cell r="N1242" t="str">
            <v xml:space="preserve"> </v>
          </cell>
          <cell r="O1242" t="str">
            <v>Benthic detritivore</v>
          </cell>
          <cell r="P1242" t="str">
            <v>BD</v>
          </cell>
        </row>
        <row r="1243">
          <cell r="C1243" t="str">
            <v>urchins</v>
          </cell>
          <cell r="D1243" t="str">
            <v>Echinodermata</v>
          </cell>
          <cell r="E1243" t="str">
            <v>Echinoidea</v>
          </cell>
          <cell r="G1243" t="str">
            <v>EchinodermataEchinoidea</v>
          </cell>
          <cell r="K1243" t="str">
            <v>macrobenthos</v>
          </cell>
          <cell r="L1243" t="str">
            <v>macrobenthos</v>
          </cell>
          <cell r="M1243" t="str">
            <v>macrobenthos</v>
          </cell>
          <cell r="N1243" t="str">
            <v xml:space="preserve"> </v>
          </cell>
          <cell r="O1243" t="str">
            <v>Benthic detritivore</v>
          </cell>
          <cell r="P1243" t="str">
            <v>BD</v>
          </cell>
        </row>
        <row r="1244">
          <cell r="C1244" t="str">
            <v>Class Echinoidea - undifferentiated</v>
          </cell>
          <cell r="D1244" t="str">
            <v>Echinodermata</v>
          </cell>
          <cell r="E1244" t="str">
            <v>Echinoidea</v>
          </cell>
          <cell r="F1244" t="str">
            <v xml:space="preserve">  --  </v>
          </cell>
          <cell r="J1244">
            <v>0</v>
          </cell>
          <cell r="K1244">
            <v>0</v>
          </cell>
          <cell r="L1244">
            <v>0</v>
          </cell>
          <cell r="M1244">
            <v>0</v>
          </cell>
          <cell r="O1244" t="str">
            <v>Benthic detritivore</v>
          </cell>
          <cell r="P1244" t="str">
            <v>BD</v>
          </cell>
        </row>
        <row r="1245">
          <cell r="C1245" t="str">
            <v>Goniocidaris sibogae</v>
          </cell>
          <cell r="O1245" t="str">
            <v>Benthic detritivore</v>
          </cell>
          <cell r="P1245" t="str">
            <v>BD</v>
          </cell>
        </row>
        <row r="1246">
          <cell r="C1246" t="str">
            <v>Goniocidaris sibogae</v>
          </cell>
          <cell r="O1246" t="str">
            <v>Benthic detritivore</v>
          </cell>
          <cell r="P1246" t="str">
            <v>BD</v>
          </cell>
        </row>
        <row r="1247">
          <cell r="C1247" t="str">
            <v>Goniocidaris sibogae</v>
          </cell>
          <cell r="D1247" t="str">
            <v>Echinodermata</v>
          </cell>
          <cell r="E1247" t="str">
            <v>Echinoidea</v>
          </cell>
          <cell r="F1247" t="str">
            <v>Cidaridae</v>
          </cell>
          <cell r="J1247">
            <v>0</v>
          </cell>
          <cell r="K1247">
            <v>0</v>
          </cell>
          <cell r="L1247">
            <v>0</v>
          </cell>
          <cell r="M1247">
            <v>0</v>
          </cell>
          <cell r="O1247" t="str">
            <v>Benthic detritivore</v>
          </cell>
          <cell r="P1247" t="str">
            <v>BD</v>
          </cell>
        </row>
        <row r="1248">
          <cell r="C1248" t="str">
            <v>Goniocidaris tubaria</v>
          </cell>
          <cell r="D1248" t="str">
            <v>Echinodermata/Eleutherozoa</v>
          </cell>
          <cell r="E1248" t="str">
            <v>Echinoidea</v>
          </cell>
          <cell r="F1248">
            <v>0</v>
          </cell>
          <cell r="G1248" t="str">
            <v>Echinodermata/EleutherozoaEchinoidea</v>
          </cell>
          <cell r="H1248" t="str">
            <v>benthic invertebrate</v>
          </cell>
          <cell r="I1248" t="str">
            <v>epibenthos</v>
          </cell>
          <cell r="J1248" t="str">
            <v>epibenthos</v>
          </cell>
          <cell r="K1248" t="str">
            <v>macrobenthos</v>
          </cell>
          <cell r="L1248" t="str">
            <v>macrobenthos</v>
          </cell>
          <cell r="M1248" t="str">
            <v>macrobenthos</v>
          </cell>
          <cell r="N1248" t="str">
            <v xml:space="preserve"> </v>
          </cell>
          <cell r="O1248" t="str">
            <v>Benthic detritivore</v>
          </cell>
          <cell r="P1248" t="str">
            <v>BD</v>
          </cell>
        </row>
        <row r="1249">
          <cell r="C1249" t="str">
            <v>Echinothuriidae - undifferentiated</v>
          </cell>
          <cell r="D1249" t="str">
            <v>Echinodermata</v>
          </cell>
          <cell r="E1249" t="str">
            <v>Echinoidea</v>
          </cell>
          <cell r="F1249" t="str">
            <v>Echinothuriidae</v>
          </cell>
          <cell r="J1249">
            <v>0</v>
          </cell>
          <cell r="K1249">
            <v>0</v>
          </cell>
          <cell r="L1249">
            <v>0</v>
          </cell>
          <cell r="M1249">
            <v>0</v>
          </cell>
          <cell r="O1249" t="str">
            <v>Benthic detritivore</v>
          </cell>
          <cell r="P1249" t="str">
            <v>BD</v>
          </cell>
        </row>
        <row r="1250">
          <cell r="C1250" t="str">
            <v>Hygrosoma sp. 1</v>
          </cell>
          <cell r="D1250" t="str">
            <v>Echinodermata</v>
          </cell>
          <cell r="E1250" t="str">
            <v>Echinoidea</v>
          </cell>
          <cell r="F1250" t="str">
            <v>Echinothuriidae</v>
          </cell>
          <cell r="J1250">
            <v>0</v>
          </cell>
          <cell r="K1250">
            <v>0</v>
          </cell>
          <cell r="L1250">
            <v>0</v>
          </cell>
          <cell r="M1250">
            <v>0</v>
          </cell>
          <cell r="O1250" t="str">
            <v>Benthic detritivore</v>
          </cell>
          <cell r="P1250" t="str">
            <v>BD</v>
          </cell>
        </row>
        <row r="1251">
          <cell r="C1251" t="str">
            <v>Sperosoma spp.</v>
          </cell>
          <cell r="D1251" t="str">
            <v>Echinodermata</v>
          </cell>
          <cell r="E1251" t="str">
            <v>Echinoidea</v>
          </cell>
          <cell r="F1251" t="str">
            <v>Echinothuriidae</v>
          </cell>
          <cell r="J1251">
            <v>0</v>
          </cell>
          <cell r="K1251">
            <v>0</v>
          </cell>
          <cell r="L1251">
            <v>0</v>
          </cell>
          <cell r="M1251">
            <v>0</v>
          </cell>
          <cell r="O1251" t="str">
            <v>Benthic detritivore</v>
          </cell>
          <cell r="P1251" t="str">
            <v>BD</v>
          </cell>
        </row>
        <row r="1252">
          <cell r="C1252" t="str">
            <v>Tromikosoma spp.</v>
          </cell>
          <cell r="D1252" t="str">
            <v>Echinodermata</v>
          </cell>
          <cell r="E1252" t="str">
            <v>Echinoidea</v>
          </cell>
          <cell r="F1252" t="str">
            <v>Echinothuriidae</v>
          </cell>
          <cell r="J1252">
            <v>0</v>
          </cell>
          <cell r="K1252">
            <v>0</v>
          </cell>
          <cell r="L1252">
            <v>0</v>
          </cell>
          <cell r="M1252">
            <v>0</v>
          </cell>
          <cell r="O1252" t="str">
            <v>Benthic detritivore</v>
          </cell>
          <cell r="P1252" t="str">
            <v>BD</v>
          </cell>
        </row>
        <row r="1253">
          <cell r="C1253" t="str">
            <v>Phormosomatidae - undifferentiated</v>
          </cell>
          <cell r="D1253" t="str">
            <v>Echinodermata</v>
          </cell>
          <cell r="E1253" t="str">
            <v>Echinoidea</v>
          </cell>
          <cell r="F1253" t="str">
            <v>Phormosomatidae</v>
          </cell>
          <cell r="J1253">
            <v>0</v>
          </cell>
          <cell r="K1253">
            <v>0</v>
          </cell>
          <cell r="L1253">
            <v>0</v>
          </cell>
          <cell r="M1253">
            <v>0</v>
          </cell>
          <cell r="O1253" t="str">
            <v>Benthic detritivore</v>
          </cell>
          <cell r="P1253" t="str">
            <v>BD</v>
          </cell>
        </row>
        <row r="1254">
          <cell r="C1254" t="str">
            <v>Phormosoma cf bursarium</v>
          </cell>
          <cell r="D1254" t="str">
            <v>Echinodermata</v>
          </cell>
          <cell r="E1254" t="str">
            <v>Echinoidea</v>
          </cell>
          <cell r="F1254" t="str">
            <v>Phormosomatidae</v>
          </cell>
          <cell r="J1254">
            <v>0</v>
          </cell>
          <cell r="K1254">
            <v>0</v>
          </cell>
          <cell r="L1254">
            <v>0</v>
          </cell>
          <cell r="M1254">
            <v>0</v>
          </cell>
          <cell r="O1254" t="str">
            <v>Benthic detritivore</v>
          </cell>
          <cell r="P1254" t="str">
            <v>BD</v>
          </cell>
        </row>
        <row r="1255">
          <cell r="C1255" t="str">
            <v>Aspidodiadema spp.</v>
          </cell>
          <cell r="D1255" t="str">
            <v>Echinodermata</v>
          </cell>
          <cell r="E1255" t="str">
            <v>Echinoidea</v>
          </cell>
          <cell r="F1255" t="str">
            <v>Aspidodiadematidae</v>
          </cell>
          <cell r="J1255">
            <v>0</v>
          </cell>
          <cell r="K1255">
            <v>0</v>
          </cell>
          <cell r="L1255">
            <v>0</v>
          </cell>
          <cell r="M1255">
            <v>0</v>
          </cell>
          <cell r="O1255" t="str">
            <v>Benthic detritivore</v>
          </cell>
          <cell r="P1255" t="str">
            <v>BD</v>
          </cell>
        </row>
        <row r="1256">
          <cell r="C1256" t="str">
            <v>Caenopedina spp.</v>
          </cell>
          <cell r="D1256" t="str">
            <v>Echinodermata</v>
          </cell>
          <cell r="E1256" t="str">
            <v>Echinoidea</v>
          </cell>
          <cell r="F1256" t="str">
            <v>Pedinidae</v>
          </cell>
          <cell r="J1256">
            <v>0</v>
          </cell>
          <cell r="K1256">
            <v>0</v>
          </cell>
          <cell r="L1256">
            <v>0</v>
          </cell>
          <cell r="M1256">
            <v>0</v>
          </cell>
          <cell r="O1256" t="str">
            <v>Benthic detritivore</v>
          </cell>
          <cell r="P1256" t="str">
            <v>BD</v>
          </cell>
        </row>
        <row r="1257">
          <cell r="C1257" t="str">
            <v>Salenocidaris hastigera</v>
          </cell>
          <cell r="D1257" t="str">
            <v>Echinodermata</v>
          </cell>
          <cell r="E1257" t="str">
            <v>Echinoidea</v>
          </cell>
          <cell r="F1257" t="str">
            <v>Saleniidae</v>
          </cell>
          <cell r="J1257">
            <v>0</v>
          </cell>
          <cell r="K1257">
            <v>0</v>
          </cell>
          <cell r="L1257">
            <v>0</v>
          </cell>
          <cell r="M1257">
            <v>0</v>
          </cell>
          <cell r="O1257" t="str">
            <v>Benthic detritivore</v>
          </cell>
          <cell r="P1257" t="str">
            <v>BD</v>
          </cell>
        </row>
        <row r="1258">
          <cell r="C1258" t="str">
            <v>Pseudechinus notius</v>
          </cell>
          <cell r="D1258" t="str">
            <v>Echinodermata</v>
          </cell>
          <cell r="E1258" t="str">
            <v>Echinoidea</v>
          </cell>
          <cell r="F1258" t="str">
            <v>Temnopleuridae</v>
          </cell>
          <cell r="J1258">
            <v>0</v>
          </cell>
          <cell r="K1258">
            <v>0</v>
          </cell>
          <cell r="L1258">
            <v>0</v>
          </cell>
          <cell r="M1258">
            <v>0</v>
          </cell>
          <cell r="O1258" t="str">
            <v>Benthic detritivore</v>
          </cell>
          <cell r="P1258" t="str">
            <v>BD</v>
          </cell>
        </row>
        <row r="1259">
          <cell r="C1259" t="str">
            <v>Echinus multidentatus</v>
          </cell>
          <cell r="D1259" t="str">
            <v>Echinodermata</v>
          </cell>
          <cell r="E1259" t="str">
            <v>Echinoidea</v>
          </cell>
          <cell r="F1259" t="str">
            <v>Echinidae</v>
          </cell>
          <cell r="J1259">
            <v>0</v>
          </cell>
          <cell r="K1259">
            <v>0</v>
          </cell>
          <cell r="L1259">
            <v>0</v>
          </cell>
          <cell r="M1259">
            <v>0</v>
          </cell>
          <cell r="O1259" t="str">
            <v>Benthic detritivore</v>
          </cell>
          <cell r="P1259" t="str">
            <v>BD</v>
          </cell>
        </row>
        <row r="1260">
          <cell r="C1260" t="str">
            <v>sand dollars</v>
          </cell>
          <cell r="D1260" t="str">
            <v>Echinodermata</v>
          </cell>
          <cell r="E1260">
            <v>0</v>
          </cell>
          <cell r="F1260" t="str">
            <v>Clypeasteridae</v>
          </cell>
          <cell r="G1260" t="str">
            <v>EchinodermataClypeasteridae</v>
          </cell>
          <cell r="K1260" t="str">
            <v>macrobenthos</v>
          </cell>
          <cell r="L1260" t="str">
            <v>macrobenthos</v>
          </cell>
          <cell r="M1260" t="str">
            <v>macrobenthos</v>
          </cell>
          <cell r="N1260" t="str">
            <v xml:space="preserve"> </v>
          </cell>
          <cell r="O1260" t="str">
            <v>Benthic detritivore</v>
          </cell>
          <cell r="P1260" t="str">
            <v>BD</v>
          </cell>
        </row>
        <row r="1261">
          <cell r="C1261" t="str">
            <v>Clypeaster sp. nov. 1</v>
          </cell>
          <cell r="O1261" t="str">
            <v>Benthic detritivore</v>
          </cell>
          <cell r="P1261" t="str">
            <v>BD</v>
          </cell>
        </row>
        <row r="1262">
          <cell r="C1262" t="str">
            <v>Clypeaster sp. nov. 1</v>
          </cell>
          <cell r="O1262" t="str">
            <v>Benthic detritivore</v>
          </cell>
          <cell r="P1262" t="str">
            <v>BD</v>
          </cell>
        </row>
        <row r="1263">
          <cell r="C1263" t="str">
            <v>Clypeaster sp. nov. 1</v>
          </cell>
          <cell r="O1263" t="str">
            <v>Benthic detritivore</v>
          </cell>
          <cell r="P1263" t="str">
            <v>BD</v>
          </cell>
        </row>
        <row r="1264">
          <cell r="C1264" t="str">
            <v>Clypeaster sp. nov. 1</v>
          </cell>
          <cell r="O1264" t="str">
            <v>Benthic detritivore</v>
          </cell>
          <cell r="P1264" t="str">
            <v>BD</v>
          </cell>
        </row>
        <row r="1265">
          <cell r="C1265" t="str">
            <v>Clypeaster sp. nov. 1</v>
          </cell>
          <cell r="D1265" t="str">
            <v>Echinodermata</v>
          </cell>
          <cell r="E1265" t="str">
            <v>Echinoidea</v>
          </cell>
          <cell r="F1265" t="str">
            <v>Clypeasteridae</v>
          </cell>
          <cell r="J1265">
            <v>0</v>
          </cell>
          <cell r="K1265">
            <v>0</v>
          </cell>
          <cell r="L1265">
            <v>0</v>
          </cell>
          <cell r="M1265">
            <v>0</v>
          </cell>
          <cell r="O1265" t="str">
            <v>Benthic detritivore</v>
          </cell>
          <cell r="P1265" t="str">
            <v>BD</v>
          </cell>
        </row>
        <row r="1266">
          <cell r="C1266" t="str">
            <v>Order Spatangoida - undifferentiated</v>
          </cell>
          <cell r="D1266" t="str">
            <v>Echinodermata</v>
          </cell>
          <cell r="E1266" t="str">
            <v>Echinoidea</v>
          </cell>
          <cell r="F1266" t="str">
            <v xml:space="preserve">  --  </v>
          </cell>
          <cell r="J1266">
            <v>0</v>
          </cell>
          <cell r="K1266">
            <v>0</v>
          </cell>
          <cell r="L1266">
            <v>0</v>
          </cell>
          <cell r="M1266">
            <v>0</v>
          </cell>
          <cell r="O1266" t="str">
            <v>Benthic detritivore</v>
          </cell>
          <cell r="P1266" t="str">
            <v>BD</v>
          </cell>
        </row>
        <row r="1267">
          <cell r="C1267" t="str">
            <v>Aceste ovata</v>
          </cell>
          <cell r="D1267" t="str">
            <v>Echinodermata</v>
          </cell>
          <cell r="E1267" t="str">
            <v>Echinoidea</v>
          </cell>
          <cell r="F1267" t="str">
            <v>Schizasteridae</v>
          </cell>
          <cell r="J1267">
            <v>0</v>
          </cell>
          <cell r="K1267">
            <v>0</v>
          </cell>
          <cell r="L1267">
            <v>0</v>
          </cell>
          <cell r="M1267">
            <v>0</v>
          </cell>
          <cell r="O1267" t="str">
            <v>Benthic detritivore</v>
          </cell>
          <cell r="P1267" t="str">
            <v>BD</v>
          </cell>
        </row>
        <row r="1268">
          <cell r="C1268" t="str">
            <v>Lovenia camarota</v>
          </cell>
          <cell r="D1268" t="str">
            <v>Echinodermata</v>
          </cell>
          <cell r="E1268" t="str">
            <v>Echinoidea</v>
          </cell>
          <cell r="F1268" t="str">
            <v>Loveniidae</v>
          </cell>
          <cell r="J1268">
            <v>0</v>
          </cell>
          <cell r="K1268">
            <v>0</v>
          </cell>
          <cell r="L1268">
            <v>0</v>
          </cell>
          <cell r="M1268">
            <v>0</v>
          </cell>
          <cell r="O1268" t="str">
            <v>Benthic detritivore</v>
          </cell>
          <cell r="P1268" t="str">
            <v>BD</v>
          </cell>
        </row>
        <row r="1269">
          <cell r="C1269" t="str">
            <v>Pseudolovenia cf hirsuta</v>
          </cell>
          <cell r="D1269" t="str">
            <v>Echinodermata</v>
          </cell>
          <cell r="E1269" t="str">
            <v>Echinoidea</v>
          </cell>
          <cell r="F1269" t="str">
            <v>Loveniidae</v>
          </cell>
          <cell r="J1269">
            <v>0</v>
          </cell>
          <cell r="K1269">
            <v>0</v>
          </cell>
          <cell r="L1269">
            <v>0</v>
          </cell>
          <cell r="M1269">
            <v>0</v>
          </cell>
          <cell r="O1269" t="str">
            <v>Benthic detritivore</v>
          </cell>
          <cell r="P1269" t="str">
            <v>BD</v>
          </cell>
        </row>
        <row r="1270">
          <cell r="C1270" t="str">
            <v>Class Holothuroidea - undifferentiated</v>
          </cell>
          <cell r="D1270" t="str">
            <v>Echinodermata</v>
          </cell>
          <cell r="E1270" t="str">
            <v>Holothuroidea</v>
          </cell>
          <cell r="F1270" t="str">
            <v xml:space="preserve">  --  </v>
          </cell>
          <cell r="J1270">
            <v>0</v>
          </cell>
          <cell r="K1270">
            <v>0</v>
          </cell>
          <cell r="L1270">
            <v>0</v>
          </cell>
          <cell r="M1270">
            <v>0</v>
          </cell>
          <cell r="O1270" t="str">
            <v>Benthic detritivore</v>
          </cell>
          <cell r="P1270" t="str">
            <v>BD</v>
          </cell>
        </row>
        <row r="1271">
          <cell r="C1271" t="str">
            <v>holothurian</v>
          </cell>
          <cell r="D1271" t="str">
            <v>Echinodermata</v>
          </cell>
          <cell r="E1271" t="str">
            <v>Holothuridae</v>
          </cell>
          <cell r="G1271" t="str">
            <v>EchinodermataHolothuridae</v>
          </cell>
          <cell r="K1271" t="str">
            <v>macrobenthos</v>
          </cell>
          <cell r="L1271" t="str">
            <v>macrobenthos</v>
          </cell>
          <cell r="M1271" t="str">
            <v>macrobenthos</v>
          </cell>
          <cell r="N1271" t="str">
            <v xml:space="preserve"> </v>
          </cell>
          <cell r="O1271" t="str">
            <v>Benthic detritivore</v>
          </cell>
          <cell r="P1271" t="str">
            <v>BD</v>
          </cell>
        </row>
        <row r="1272">
          <cell r="C1272" t="str">
            <v>holothurian red striped NWS</v>
          </cell>
          <cell r="D1272" t="str">
            <v>Echinodermata</v>
          </cell>
          <cell r="E1272" t="str">
            <v>Holothuridae</v>
          </cell>
          <cell r="F1272">
            <v>0</v>
          </cell>
          <cell r="G1272" t="str">
            <v>EchinodermataHolothuridae</v>
          </cell>
          <cell r="K1272" t="str">
            <v>macrobenthos</v>
          </cell>
          <cell r="L1272" t="str">
            <v>macrobenthos</v>
          </cell>
          <cell r="M1272" t="str">
            <v>macrobenthos</v>
          </cell>
          <cell r="N1272" t="str">
            <v xml:space="preserve"> </v>
          </cell>
          <cell r="O1272" t="str">
            <v>Benthic detritivore</v>
          </cell>
          <cell r="P1272" t="str">
            <v>BD</v>
          </cell>
        </row>
        <row r="1273">
          <cell r="C1273" t="str">
            <v>Holothuroidea</v>
          </cell>
          <cell r="D1273" t="str">
            <v>Echinodermata/Eleutherozoa</v>
          </cell>
          <cell r="E1273" t="str">
            <v xml:space="preserve">Holothuroidea                                                      </v>
          </cell>
          <cell r="F1273">
            <v>0</v>
          </cell>
          <cell r="G1273" t="str">
            <v xml:space="preserve">Echinodermata/EleutherozoaHolothuroidea                                                      </v>
          </cell>
          <cell r="K1273" t="str">
            <v>macrobenthos</v>
          </cell>
          <cell r="L1273" t="str">
            <v>macrobenthos</v>
          </cell>
          <cell r="M1273" t="str">
            <v>macrobenthos</v>
          </cell>
          <cell r="N1273" t="str">
            <v xml:space="preserve"> </v>
          </cell>
          <cell r="O1273" t="str">
            <v>Benthic detritivore</v>
          </cell>
          <cell r="P1273" t="str">
            <v>BD</v>
          </cell>
        </row>
        <row r="1274">
          <cell r="C1274" t="str">
            <v>Holothuroidea</v>
          </cell>
          <cell r="D1274" t="str">
            <v>Echinodermata/Eleutherozoa</v>
          </cell>
          <cell r="E1274" t="str">
            <v xml:space="preserve">Holothuroidea                                                      </v>
          </cell>
          <cell r="F1274">
            <v>0</v>
          </cell>
          <cell r="G1274" t="str">
            <v xml:space="preserve">Echinodermata/EleutherozoaHolothuroidea                                                      </v>
          </cell>
          <cell r="H1274" t="str">
            <v>benthic invertebrate</v>
          </cell>
          <cell r="I1274" t="str">
            <v>epibenthos</v>
          </cell>
          <cell r="J1274" t="str">
            <v>epibenthos</v>
          </cell>
          <cell r="K1274" t="str">
            <v>macrobenthos</v>
          </cell>
          <cell r="L1274" t="str">
            <v>macrobenthos</v>
          </cell>
          <cell r="M1274" t="str">
            <v>macrobenthos</v>
          </cell>
          <cell r="N1274" t="str">
            <v xml:space="preserve"> </v>
          </cell>
          <cell r="O1274" t="str">
            <v>Benthic detritivore</v>
          </cell>
          <cell r="P1274" t="str">
            <v>BD</v>
          </cell>
        </row>
        <row r="1275">
          <cell r="C1275" t="str">
            <v>Holothuroidea sp. 7</v>
          </cell>
          <cell r="D1275" t="str">
            <v>Echinodermata</v>
          </cell>
          <cell r="E1275" t="str">
            <v>Holothuroidea</v>
          </cell>
          <cell r="F1275" t="str">
            <v/>
          </cell>
          <cell r="J1275">
            <v>0</v>
          </cell>
          <cell r="K1275">
            <v>0</v>
          </cell>
          <cell r="L1275">
            <v>0</v>
          </cell>
          <cell r="M1275">
            <v>0</v>
          </cell>
          <cell r="O1275" t="str">
            <v>Benthic detritivore</v>
          </cell>
          <cell r="P1275" t="str">
            <v>BD</v>
          </cell>
        </row>
        <row r="1276">
          <cell r="C1276" t="str">
            <v>Sea cucumbers: Pelagic / swimming</v>
          </cell>
          <cell r="D1276" t="str">
            <v>Echinodermata</v>
          </cell>
          <cell r="E1276" t="str">
            <v>Holothuroidea</v>
          </cell>
          <cell r="F1276" t="str">
            <v xml:space="preserve">  --  </v>
          </cell>
          <cell r="J1276">
            <v>0</v>
          </cell>
          <cell r="K1276">
            <v>0</v>
          </cell>
          <cell r="L1276">
            <v>0</v>
          </cell>
          <cell r="M1276">
            <v>0</v>
          </cell>
          <cell r="O1276" t="str">
            <v>Benthic detritivore</v>
          </cell>
          <cell r="P1276" t="str">
            <v>BD</v>
          </cell>
        </row>
        <row r="1277">
          <cell r="C1277" t="str">
            <v>Actinopyga mauritiana</v>
          </cell>
          <cell r="D1277" t="str">
            <v>Echinodermata/Eleutherozoa</v>
          </cell>
          <cell r="E1277" t="str">
            <v xml:space="preserve">Holothuroidea                                                      </v>
          </cell>
          <cell r="F1277">
            <v>0</v>
          </cell>
          <cell r="G1277" t="str">
            <v xml:space="preserve">Echinodermata/EleutherozoaHolothuroidea                                                      </v>
          </cell>
          <cell r="H1277" t="str">
            <v>benthic invertebrate</v>
          </cell>
          <cell r="I1277" t="str">
            <v>epibenthos</v>
          </cell>
          <cell r="J1277" t="str">
            <v>epibenthos</v>
          </cell>
          <cell r="K1277" t="str">
            <v>megabenthos</v>
          </cell>
          <cell r="L1277" t="str">
            <v>megabenthos</v>
          </cell>
          <cell r="M1277" t="str">
            <v>megabenthos</v>
          </cell>
          <cell r="N1277" t="str">
            <v xml:space="preserve"> </v>
          </cell>
          <cell r="O1277" t="str">
            <v>Benthic detritivore</v>
          </cell>
          <cell r="P1277" t="str">
            <v>BD</v>
          </cell>
        </row>
        <row r="1278">
          <cell r="C1278" t="str">
            <v>Holothuria austrinabassa</v>
          </cell>
          <cell r="D1278" t="str">
            <v>Echinodermata</v>
          </cell>
          <cell r="E1278" t="str">
            <v>Holothuroidea</v>
          </cell>
          <cell r="F1278" t="str">
            <v>Holothuriidae</v>
          </cell>
          <cell r="J1278">
            <v>0</v>
          </cell>
          <cell r="K1278">
            <v>0</v>
          </cell>
          <cell r="L1278">
            <v>0</v>
          </cell>
          <cell r="M1278">
            <v>0</v>
          </cell>
          <cell r="O1278" t="str">
            <v>Benthic detritivore</v>
          </cell>
          <cell r="P1278" t="str">
            <v>BD</v>
          </cell>
        </row>
        <row r="1279">
          <cell r="C1279" t="str">
            <v>Stichopus horrens</v>
          </cell>
          <cell r="D1279">
            <v>0</v>
          </cell>
          <cell r="E1279">
            <v>0</v>
          </cell>
          <cell r="O1279" t="str">
            <v>Benthic detritivore</v>
          </cell>
          <cell r="P1279" t="str">
            <v>BD</v>
          </cell>
        </row>
        <row r="1280">
          <cell r="C1280" t="str">
            <v>Bathyplotes natans</v>
          </cell>
          <cell r="D1280" t="str">
            <v>Echinodermata</v>
          </cell>
          <cell r="E1280" t="str">
            <v>Holothuroidea</v>
          </cell>
          <cell r="F1280" t="str">
            <v>Synallactidae</v>
          </cell>
          <cell r="J1280">
            <v>0</v>
          </cell>
          <cell r="K1280">
            <v>0</v>
          </cell>
          <cell r="L1280">
            <v>0</v>
          </cell>
          <cell r="M1280">
            <v>0</v>
          </cell>
          <cell r="O1280" t="str">
            <v>Benthic detritivore</v>
          </cell>
          <cell r="P1280" t="str">
            <v>BD</v>
          </cell>
        </row>
        <row r="1281">
          <cell r="C1281" t="str">
            <v>Pseudostichopus hyalegerus</v>
          </cell>
          <cell r="D1281" t="str">
            <v>Echinodermata</v>
          </cell>
          <cell r="E1281" t="str">
            <v>Holothuroidea</v>
          </cell>
          <cell r="F1281" t="str">
            <v>Synallactidae</v>
          </cell>
          <cell r="J1281">
            <v>0</v>
          </cell>
          <cell r="K1281">
            <v>0</v>
          </cell>
          <cell r="L1281">
            <v>0</v>
          </cell>
          <cell r="M1281">
            <v>0</v>
          </cell>
          <cell r="O1281" t="str">
            <v>Benthic detritivore</v>
          </cell>
          <cell r="P1281" t="str">
            <v>BD</v>
          </cell>
        </row>
        <row r="1282">
          <cell r="C1282" t="str">
            <v>Molpadiodemas involutus</v>
          </cell>
          <cell r="D1282" t="str">
            <v>Echinodermata</v>
          </cell>
          <cell r="E1282" t="str">
            <v>Holothuroidea</v>
          </cell>
          <cell r="F1282" t="str">
            <v>Synallactidae</v>
          </cell>
          <cell r="J1282">
            <v>0</v>
          </cell>
          <cell r="K1282">
            <v>0</v>
          </cell>
          <cell r="L1282">
            <v>0</v>
          </cell>
          <cell r="M1282">
            <v>0</v>
          </cell>
          <cell r="O1282" t="str">
            <v>Benthic detritivore</v>
          </cell>
          <cell r="P1282" t="str">
            <v>BD</v>
          </cell>
        </row>
        <row r="1283">
          <cell r="C1283" t="str">
            <v>Pseudostichopus mollis</v>
          </cell>
          <cell r="D1283" t="str">
            <v>Echinodermata</v>
          </cell>
          <cell r="E1283" t="str">
            <v>Holothuroidea</v>
          </cell>
          <cell r="F1283" t="str">
            <v>Synallactidae</v>
          </cell>
          <cell r="J1283">
            <v>0</v>
          </cell>
          <cell r="K1283">
            <v>0</v>
          </cell>
          <cell r="L1283">
            <v>0</v>
          </cell>
          <cell r="M1283">
            <v>0</v>
          </cell>
          <cell r="O1283" t="str">
            <v>Benthic detritivore</v>
          </cell>
          <cell r="P1283" t="str">
            <v>BD</v>
          </cell>
        </row>
        <row r="1284">
          <cell r="C1284" t="str">
            <v>Zygothuria lactea</v>
          </cell>
          <cell r="D1284" t="str">
            <v>Echinodermata</v>
          </cell>
          <cell r="E1284" t="str">
            <v>Holothuroidea</v>
          </cell>
          <cell r="F1284" t="str">
            <v>Mesothuriidae</v>
          </cell>
          <cell r="J1284">
            <v>0</v>
          </cell>
          <cell r="K1284">
            <v>0</v>
          </cell>
          <cell r="L1284">
            <v>0</v>
          </cell>
          <cell r="M1284">
            <v>0</v>
          </cell>
          <cell r="O1284" t="str">
            <v>Benthic detritivore</v>
          </cell>
          <cell r="P1284" t="str">
            <v>BD</v>
          </cell>
        </row>
        <row r="1285">
          <cell r="C1285" t="str">
            <v>Mesothuria regularia</v>
          </cell>
          <cell r="D1285" t="str">
            <v>Echinodermata</v>
          </cell>
          <cell r="E1285" t="str">
            <v>Holothuroidea</v>
          </cell>
          <cell r="F1285" t="str">
            <v>Mesothuriidae</v>
          </cell>
          <cell r="J1285">
            <v>0</v>
          </cell>
          <cell r="K1285">
            <v>0</v>
          </cell>
          <cell r="L1285">
            <v>0</v>
          </cell>
          <cell r="M1285">
            <v>0</v>
          </cell>
          <cell r="O1285" t="str">
            <v>Benthic detritivore</v>
          </cell>
          <cell r="P1285" t="str">
            <v>BD</v>
          </cell>
        </row>
        <row r="1286">
          <cell r="C1286" t="str">
            <v>Pseudostichopus sp. 2</v>
          </cell>
          <cell r="D1286" t="str">
            <v>Echinodermata</v>
          </cell>
          <cell r="E1286" t="str">
            <v>Holothuroidea</v>
          </cell>
          <cell r="F1286" t="str">
            <v>Synallactidae</v>
          </cell>
          <cell r="J1286">
            <v>0</v>
          </cell>
          <cell r="K1286">
            <v>0</v>
          </cell>
          <cell r="L1286">
            <v>0</v>
          </cell>
          <cell r="M1286">
            <v>0</v>
          </cell>
          <cell r="O1286" t="str">
            <v>Benthic detritivore</v>
          </cell>
          <cell r="P1286" t="str">
            <v>BD</v>
          </cell>
        </row>
        <row r="1287">
          <cell r="C1287" t="str">
            <v>Mesothuria sp. 1</v>
          </cell>
          <cell r="D1287" t="str">
            <v>Echinodermata</v>
          </cell>
          <cell r="E1287" t="str">
            <v>Holothuroidea</v>
          </cell>
          <cell r="F1287" t="str">
            <v>Mesothuriidae</v>
          </cell>
          <cell r="J1287">
            <v>0</v>
          </cell>
          <cell r="K1287">
            <v>0</v>
          </cell>
          <cell r="L1287">
            <v>0</v>
          </cell>
          <cell r="M1287">
            <v>0</v>
          </cell>
          <cell r="O1287" t="str">
            <v>Benthic detritivore</v>
          </cell>
          <cell r="P1287" t="str">
            <v>BD</v>
          </cell>
        </row>
        <row r="1288">
          <cell r="C1288" t="str">
            <v>Mesothuria spp.</v>
          </cell>
          <cell r="D1288" t="str">
            <v>Echinodermata</v>
          </cell>
          <cell r="E1288" t="str">
            <v>Holothuroidea</v>
          </cell>
          <cell r="F1288" t="str">
            <v>Mesothuriidae</v>
          </cell>
          <cell r="J1288">
            <v>0</v>
          </cell>
          <cell r="K1288">
            <v>0</v>
          </cell>
          <cell r="L1288">
            <v>0</v>
          </cell>
          <cell r="M1288">
            <v>0</v>
          </cell>
          <cell r="O1288" t="str">
            <v>Benthic detritivore</v>
          </cell>
          <cell r="P1288" t="str">
            <v>BD</v>
          </cell>
        </row>
        <row r="1289">
          <cell r="C1289" t="str">
            <v>Synallactes spp.</v>
          </cell>
          <cell r="D1289" t="str">
            <v>Echinodermata</v>
          </cell>
          <cell r="E1289" t="str">
            <v>Holothuroidea</v>
          </cell>
          <cell r="F1289" t="str">
            <v>Synallactidae</v>
          </cell>
          <cell r="J1289">
            <v>0</v>
          </cell>
          <cell r="K1289">
            <v>0</v>
          </cell>
          <cell r="L1289">
            <v>0</v>
          </cell>
          <cell r="M1289">
            <v>0</v>
          </cell>
          <cell r="O1289" t="str">
            <v>Benthic detritivore</v>
          </cell>
          <cell r="P1289" t="str">
            <v>BD</v>
          </cell>
        </row>
        <row r="1290">
          <cell r="C1290" t="str">
            <v>Oneirophanta mutabilis</v>
          </cell>
          <cell r="D1290" t="str">
            <v>Echinodermata</v>
          </cell>
          <cell r="E1290" t="str">
            <v>Holothuroidea</v>
          </cell>
          <cell r="F1290" t="str">
            <v>Deimatidae</v>
          </cell>
          <cell r="J1290">
            <v>0</v>
          </cell>
          <cell r="K1290">
            <v>0</v>
          </cell>
          <cell r="L1290">
            <v>0</v>
          </cell>
          <cell r="M1290">
            <v>0</v>
          </cell>
          <cell r="O1290" t="str">
            <v>Benthic detritivore</v>
          </cell>
          <cell r="P1290" t="str">
            <v>BD</v>
          </cell>
        </row>
        <row r="1291">
          <cell r="C1291" t="str">
            <v>Deima validum</v>
          </cell>
          <cell r="D1291" t="str">
            <v>Echinodermata</v>
          </cell>
          <cell r="E1291" t="str">
            <v>Holothuroidea</v>
          </cell>
          <cell r="F1291" t="str">
            <v>Deimatidae</v>
          </cell>
          <cell r="J1291">
            <v>0</v>
          </cell>
          <cell r="K1291">
            <v>0</v>
          </cell>
          <cell r="L1291">
            <v>0</v>
          </cell>
          <cell r="M1291">
            <v>0</v>
          </cell>
          <cell r="O1291" t="str">
            <v>Benthic detritivore</v>
          </cell>
          <cell r="P1291" t="str">
            <v>BD</v>
          </cell>
        </row>
        <row r="1292">
          <cell r="C1292" t="str">
            <v>Laetmogone maculata</v>
          </cell>
          <cell r="O1292" t="str">
            <v>Benthic detritivore</v>
          </cell>
          <cell r="P1292" t="str">
            <v>BD</v>
          </cell>
        </row>
        <row r="1293">
          <cell r="C1293" t="str">
            <v>Laetmogone maculata</v>
          </cell>
          <cell r="D1293" t="str">
            <v>Echinodermata</v>
          </cell>
          <cell r="E1293" t="str">
            <v>Holothuroidea</v>
          </cell>
          <cell r="F1293" t="str">
            <v>Laetmogonidae</v>
          </cell>
          <cell r="J1293">
            <v>0</v>
          </cell>
          <cell r="K1293">
            <v>0</v>
          </cell>
          <cell r="L1293">
            <v>0</v>
          </cell>
          <cell r="M1293">
            <v>0</v>
          </cell>
          <cell r="O1293" t="str">
            <v>Benthic detritivore</v>
          </cell>
          <cell r="P1293" t="str">
            <v>BD</v>
          </cell>
        </row>
        <row r="1294">
          <cell r="C1294" t="str">
            <v>Peniagone azorica</v>
          </cell>
          <cell r="D1294" t="str">
            <v>Echinodermata</v>
          </cell>
          <cell r="E1294" t="str">
            <v>Holothuroidea</v>
          </cell>
          <cell r="F1294" t="str">
            <v>Elpidiidae</v>
          </cell>
          <cell r="J1294">
            <v>0</v>
          </cell>
          <cell r="K1294">
            <v>0</v>
          </cell>
          <cell r="L1294">
            <v>0</v>
          </cell>
          <cell r="M1294">
            <v>0</v>
          </cell>
          <cell r="O1294" t="str">
            <v>Benthic detritivore</v>
          </cell>
          <cell r="P1294" t="str">
            <v>BD</v>
          </cell>
        </row>
        <row r="1295">
          <cell r="C1295" t="str">
            <v>Peniagone sp. 2</v>
          </cell>
          <cell r="D1295" t="str">
            <v>Echinodermata</v>
          </cell>
          <cell r="E1295" t="str">
            <v>Holothuroidea</v>
          </cell>
          <cell r="F1295" t="str">
            <v>Elpidiidae</v>
          </cell>
          <cell r="J1295">
            <v>0</v>
          </cell>
          <cell r="K1295">
            <v>0</v>
          </cell>
          <cell r="L1295">
            <v>0</v>
          </cell>
          <cell r="M1295">
            <v>0</v>
          </cell>
          <cell r="O1295" t="str">
            <v>Benthic detritivore</v>
          </cell>
          <cell r="P1295" t="str">
            <v>BD</v>
          </cell>
        </row>
        <row r="1296">
          <cell r="C1296" t="str">
            <v>Kolga sp. 1</v>
          </cell>
          <cell r="D1296" t="str">
            <v>Echinodermata</v>
          </cell>
          <cell r="E1296" t="str">
            <v>Holothuroidea</v>
          </cell>
          <cell r="F1296" t="str">
            <v>Elpidiidae</v>
          </cell>
          <cell r="J1296">
            <v>0</v>
          </cell>
          <cell r="K1296">
            <v>0</v>
          </cell>
          <cell r="L1296">
            <v>0</v>
          </cell>
          <cell r="M1296">
            <v>0</v>
          </cell>
          <cell r="O1296" t="str">
            <v>Benthic detritivore</v>
          </cell>
          <cell r="P1296" t="str">
            <v>BD</v>
          </cell>
        </row>
        <row r="1297">
          <cell r="C1297" t="str">
            <v>Ellipinion sp. nov. 1</v>
          </cell>
          <cell r="D1297" t="str">
            <v>Echinodermata</v>
          </cell>
          <cell r="E1297" t="str">
            <v>Holothuroidea</v>
          </cell>
          <cell r="F1297" t="str">
            <v>Elpidiidae</v>
          </cell>
          <cell r="J1297">
            <v>0</v>
          </cell>
          <cell r="K1297">
            <v>0</v>
          </cell>
          <cell r="L1297">
            <v>0</v>
          </cell>
          <cell r="M1297">
            <v>0</v>
          </cell>
          <cell r="O1297" t="str">
            <v>Benthic detritivore</v>
          </cell>
          <cell r="P1297" t="str">
            <v>BD</v>
          </cell>
        </row>
        <row r="1298">
          <cell r="C1298" t="str">
            <v>Psychropotes longicauda</v>
          </cell>
          <cell r="D1298" t="str">
            <v>Echinodermata</v>
          </cell>
          <cell r="E1298" t="str">
            <v>Holothuroidea</v>
          </cell>
          <cell r="F1298" t="str">
            <v>Psychropotidae</v>
          </cell>
          <cell r="J1298">
            <v>0</v>
          </cell>
          <cell r="K1298">
            <v>0</v>
          </cell>
          <cell r="L1298">
            <v>0</v>
          </cell>
          <cell r="M1298">
            <v>0</v>
          </cell>
          <cell r="O1298" t="str">
            <v>Benthic detritivore</v>
          </cell>
          <cell r="P1298" t="str">
            <v>BD</v>
          </cell>
        </row>
        <row r="1299">
          <cell r="C1299" t="str">
            <v>Benthodytes sp. 1</v>
          </cell>
          <cell r="D1299" t="str">
            <v>Echinodermata</v>
          </cell>
          <cell r="E1299" t="str">
            <v>Holothuroidea</v>
          </cell>
          <cell r="F1299" t="str">
            <v>Psychropotidae</v>
          </cell>
          <cell r="J1299">
            <v>0</v>
          </cell>
          <cell r="K1299">
            <v>0</v>
          </cell>
          <cell r="L1299">
            <v>0</v>
          </cell>
          <cell r="M1299">
            <v>0</v>
          </cell>
          <cell r="O1299" t="str">
            <v>Benthic detritivore</v>
          </cell>
          <cell r="P1299" t="str">
            <v>BD</v>
          </cell>
        </row>
        <row r="1300">
          <cell r="C1300" t="str">
            <v>Benthodytes sp. 2</v>
          </cell>
          <cell r="D1300" t="str">
            <v>Echinodermata</v>
          </cell>
          <cell r="E1300" t="str">
            <v>Holothuroidea</v>
          </cell>
          <cell r="F1300" t="str">
            <v>Psychropotidae</v>
          </cell>
          <cell r="J1300">
            <v>0</v>
          </cell>
          <cell r="K1300">
            <v>0</v>
          </cell>
          <cell r="L1300">
            <v>0</v>
          </cell>
          <cell r="M1300">
            <v>0</v>
          </cell>
          <cell r="O1300" t="str">
            <v>Benthic detritivore</v>
          </cell>
          <cell r="P1300" t="str">
            <v>BD</v>
          </cell>
        </row>
        <row r="1301">
          <cell r="C1301" t="str">
            <v>Psychropotes sp. 1</v>
          </cell>
          <cell r="D1301" t="str">
            <v>Echinodermata</v>
          </cell>
          <cell r="E1301" t="str">
            <v>Holothuroidea</v>
          </cell>
          <cell r="F1301" t="str">
            <v>Psychropotidae</v>
          </cell>
          <cell r="J1301">
            <v>0</v>
          </cell>
          <cell r="K1301">
            <v>0</v>
          </cell>
          <cell r="L1301">
            <v>0</v>
          </cell>
          <cell r="M1301">
            <v>0</v>
          </cell>
          <cell r="O1301" t="str">
            <v>Benthic detritivore</v>
          </cell>
          <cell r="P1301" t="str">
            <v>BD</v>
          </cell>
        </row>
        <row r="1302">
          <cell r="C1302" t="str">
            <v>Enypniastes eximia</v>
          </cell>
          <cell r="D1302" t="str">
            <v>Echinodermata</v>
          </cell>
          <cell r="E1302" t="str">
            <v>Holothuroidea</v>
          </cell>
          <cell r="F1302" t="str">
            <v>Pelagothuriidae</v>
          </cell>
          <cell r="J1302">
            <v>0</v>
          </cell>
          <cell r="K1302">
            <v>0</v>
          </cell>
          <cell r="L1302">
            <v>0</v>
          </cell>
          <cell r="M1302">
            <v>0</v>
          </cell>
          <cell r="O1302" t="str">
            <v>Benthic detritivore</v>
          </cell>
          <cell r="P1302" t="str">
            <v>BD</v>
          </cell>
        </row>
        <row r="1303">
          <cell r="C1303" t="str">
            <v>Protankyra sp. 1</v>
          </cell>
          <cell r="D1303" t="str">
            <v>Echinodermata</v>
          </cell>
          <cell r="E1303" t="str">
            <v>Holothuroidea</v>
          </cell>
          <cell r="F1303" t="str">
            <v>Synaptidae</v>
          </cell>
          <cell r="J1303">
            <v>0</v>
          </cell>
          <cell r="K1303">
            <v>0</v>
          </cell>
          <cell r="L1303">
            <v>0</v>
          </cell>
          <cell r="M1303">
            <v>0</v>
          </cell>
          <cell r="O1303" t="str">
            <v>Benthic detritivore</v>
          </cell>
          <cell r="P1303" t="str">
            <v>BD</v>
          </cell>
        </row>
        <row r="1304">
          <cell r="C1304" t="str">
            <v>Prototrochus roniae</v>
          </cell>
          <cell r="D1304" t="str">
            <v>Echinodermata</v>
          </cell>
          <cell r="E1304" t="str">
            <v>Holothuroidea</v>
          </cell>
          <cell r="F1304" t="str">
            <v xml:space="preserve">Myriotrochidae </v>
          </cell>
          <cell r="J1304">
            <v>0</v>
          </cell>
          <cell r="K1304">
            <v>0</v>
          </cell>
          <cell r="L1304">
            <v>0</v>
          </cell>
          <cell r="M1304">
            <v>0</v>
          </cell>
          <cell r="O1304" t="str">
            <v>Benthic detritivore</v>
          </cell>
          <cell r="P1304" t="str">
            <v>BD</v>
          </cell>
        </row>
        <row r="1305">
          <cell r="C1305" t="str">
            <v>Molpadia sp. 1</v>
          </cell>
          <cell r="D1305" t="str">
            <v>Echinodermata</v>
          </cell>
          <cell r="E1305" t="str">
            <v>Holothuroidea</v>
          </cell>
          <cell r="F1305" t="str">
            <v>Molpadiidae</v>
          </cell>
          <cell r="J1305">
            <v>0</v>
          </cell>
          <cell r="K1305">
            <v>0</v>
          </cell>
          <cell r="L1305">
            <v>0</v>
          </cell>
          <cell r="M1305">
            <v>0</v>
          </cell>
          <cell r="O1305" t="str">
            <v>Benthic detritivore</v>
          </cell>
          <cell r="P1305" t="str">
            <v>BD</v>
          </cell>
        </row>
        <row r="1306">
          <cell r="C1306" t="str">
            <v>Molpadia sp. 2</v>
          </cell>
          <cell r="D1306" t="str">
            <v>Echinodermata</v>
          </cell>
          <cell r="E1306" t="str">
            <v>Holothuroidea</v>
          </cell>
          <cell r="F1306" t="str">
            <v>Molpadiidae</v>
          </cell>
          <cell r="J1306">
            <v>0</v>
          </cell>
          <cell r="K1306">
            <v>0</v>
          </cell>
          <cell r="L1306">
            <v>0</v>
          </cell>
          <cell r="M1306">
            <v>0</v>
          </cell>
          <cell r="O1306" t="str">
            <v>Benthic detritivore</v>
          </cell>
          <cell r="P1306" t="str">
            <v>BD</v>
          </cell>
        </row>
        <row r="1307">
          <cell r="C1307" t="str">
            <v>Paracaudina spp.</v>
          </cell>
          <cell r="D1307" t="str">
            <v>Echinodermata</v>
          </cell>
          <cell r="E1307" t="str">
            <v>Holothuroidea</v>
          </cell>
          <cell r="F1307" t="str">
            <v>Caudinidae</v>
          </cell>
          <cell r="J1307">
            <v>0</v>
          </cell>
          <cell r="K1307">
            <v>0</v>
          </cell>
          <cell r="L1307">
            <v>0</v>
          </cell>
          <cell r="M1307">
            <v>0</v>
          </cell>
          <cell r="O1307" t="str">
            <v>Benthic detritivore</v>
          </cell>
          <cell r="P1307" t="str">
            <v>BD</v>
          </cell>
        </row>
        <row r="1308">
          <cell r="C1308" t="str">
            <v>Crustacea</v>
          </cell>
          <cell r="D1308" t="str">
            <v>Arthropoda/Crustacea</v>
          </cell>
          <cell r="E1308" t="str">
            <v>non-Malacostraca</v>
          </cell>
          <cell r="F1308">
            <v>0</v>
          </cell>
          <cell r="G1308" t="str">
            <v>Arthropoda/Crustaceanon-Malacostraca</v>
          </cell>
          <cell r="I1308">
            <v>0</v>
          </cell>
          <cell r="J1308">
            <v>0</v>
          </cell>
          <cell r="K1308" t="str">
            <v>unidentified crustacean</v>
          </cell>
          <cell r="L1308" t="str">
            <v>unidentified crustacean</v>
          </cell>
          <cell r="M1308">
            <v>0</v>
          </cell>
          <cell r="O1308" t="str">
            <v>Macrozoobenthos</v>
          </cell>
          <cell r="P1308" t="str">
            <v>BMS</v>
          </cell>
        </row>
        <row r="1309">
          <cell r="C1309" t="str">
            <v>Crustacea 21</v>
          </cell>
          <cell r="D1309" t="str">
            <v>Arthropoda/Crustacea</v>
          </cell>
          <cell r="E1309">
            <v>0</v>
          </cell>
          <cell r="F1309">
            <v>0</v>
          </cell>
          <cell r="G1309" t="str">
            <v>Arthropoda/Crustacea</v>
          </cell>
          <cell r="H1309" t="str">
            <v xml:space="preserve">unknown crustacean </v>
          </cell>
          <cell r="I1309" t="str">
            <v xml:space="preserve">unknown crustacean </v>
          </cell>
          <cell r="J1309" t="str">
            <v xml:space="preserve">unknown crustacean </v>
          </cell>
          <cell r="K1309" t="str">
            <v>macrobenthos</v>
          </cell>
          <cell r="L1309" t="str">
            <v>macrobenthos</v>
          </cell>
          <cell r="M1309" t="str">
            <v>macrobenthos</v>
          </cell>
          <cell r="N1309" t="str">
            <v xml:space="preserve"> </v>
          </cell>
          <cell r="O1309" t="str">
            <v>Macrozoobenthos</v>
          </cell>
          <cell r="P1309" t="str">
            <v>BMS</v>
          </cell>
        </row>
        <row r="1310">
          <cell r="C1310" t="str">
            <v>Crustacea 22</v>
          </cell>
          <cell r="D1310" t="str">
            <v>Arthropoda/Crustacea</v>
          </cell>
          <cell r="E1310">
            <v>0</v>
          </cell>
          <cell r="F1310">
            <v>0</v>
          </cell>
          <cell r="G1310" t="str">
            <v>Arthropoda/Crustacea</v>
          </cell>
          <cell r="H1310" t="str">
            <v xml:space="preserve">unknown crustacean </v>
          </cell>
          <cell r="I1310" t="str">
            <v xml:space="preserve">unknown crustacean </v>
          </cell>
          <cell r="J1310" t="str">
            <v xml:space="preserve">unknown crustacean </v>
          </cell>
          <cell r="K1310" t="str">
            <v>macrobenthos</v>
          </cell>
          <cell r="L1310" t="str">
            <v>macrobenthos</v>
          </cell>
          <cell r="M1310" t="str">
            <v>macrobenthos</v>
          </cell>
          <cell r="N1310" t="str">
            <v xml:space="preserve"> </v>
          </cell>
          <cell r="O1310" t="str">
            <v>Macrozoobenthos</v>
          </cell>
          <cell r="P1310" t="str">
            <v>BMS</v>
          </cell>
        </row>
        <row r="1311">
          <cell r="C1311" t="str">
            <v>Crustacea 24</v>
          </cell>
          <cell r="D1311" t="str">
            <v>Arthropoda/Crustacea</v>
          </cell>
          <cell r="E1311">
            <v>0</v>
          </cell>
          <cell r="F1311">
            <v>0</v>
          </cell>
          <cell r="G1311" t="str">
            <v>Arthropoda/Crustacea</v>
          </cell>
          <cell r="H1311" t="str">
            <v xml:space="preserve">unknown crustacean </v>
          </cell>
          <cell r="I1311" t="str">
            <v xml:space="preserve">unknown crustacean </v>
          </cell>
          <cell r="J1311" t="str">
            <v xml:space="preserve">unknown crustacean </v>
          </cell>
          <cell r="K1311" t="str">
            <v>macrobenthos</v>
          </cell>
          <cell r="L1311" t="str">
            <v>macrobenthos</v>
          </cell>
          <cell r="M1311" t="str">
            <v>macrobenthos</v>
          </cell>
          <cell r="N1311" t="str">
            <v xml:space="preserve"> </v>
          </cell>
          <cell r="O1311" t="str">
            <v>Macrozoobenthos</v>
          </cell>
          <cell r="P1311" t="str">
            <v>BMS</v>
          </cell>
        </row>
        <row r="1312">
          <cell r="C1312" t="str">
            <v>Crustacea 25</v>
          </cell>
          <cell r="D1312" t="str">
            <v>Arthropoda/Crustacea</v>
          </cell>
          <cell r="E1312">
            <v>0</v>
          </cell>
          <cell r="F1312">
            <v>0</v>
          </cell>
          <cell r="G1312" t="str">
            <v>Arthropoda/Crustacea</v>
          </cell>
          <cell r="H1312" t="str">
            <v xml:space="preserve">unknown crustacean </v>
          </cell>
          <cell r="I1312" t="str">
            <v xml:space="preserve">unknown crustacean </v>
          </cell>
          <cell r="J1312" t="str">
            <v xml:space="preserve">unknown crustacean </v>
          </cell>
          <cell r="K1312" t="str">
            <v>macrobenthos</v>
          </cell>
          <cell r="L1312" t="str">
            <v>macrobenthos</v>
          </cell>
          <cell r="M1312" t="str">
            <v>macrobenthos</v>
          </cell>
          <cell r="N1312" t="str">
            <v xml:space="preserve"> </v>
          </cell>
          <cell r="O1312" t="str">
            <v>Macrozoobenthos</v>
          </cell>
          <cell r="P1312" t="str">
            <v>BMS</v>
          </cell>
        </row>
        <row r="1313">
          <cell r="C1313" t="str">
            <v>Crustacea 27</v>
          </cell>
          <cell r="D1313" t="str">
            <v>Arthropoda/Crustacea</v>
          </cell>
          <cell r="E1313">
            <v>0</v>
          </cell>
          <cell r="F1313">
            <v>0</v>
          </cell>
          <cell r="G1313" t="str">
            <v>Arthropoda/Crustacea</v>
          </cell>
          <cell r="H1313" t="str">
            <v xml:space="preserve">unknown crustacean </v>
          </cell>
          <cell r="I1313" t="str">
            <v xml:space="preserve">unknown crustacean </v>
          </cell>
          <cell r="J1313" t="str">
            <v xml:space="preserve">unknown crustacean </v>
          </cell>
          <cell r="K1313" t="str">
            <v>macrobenthos</v>
          </cell>
          <cell r="L1313" t="str">
            <v>macrobenthos</v>
          </cell>
          <cell r="M1313" t="str">
            <v>macrobenthos</v>
          </cell>
          <cell r="N1313" t="str">
            <v xml:space="preserve"> </v>
          </cell>
          <cell r="O1313" t="str">
            <v>Macrozoobenthos</v>
          </cell>
          <cell r="P1313" t="str">
            <v>BMS</v>
          </cell>
        </row>
        <row r="1314">
          <cell r="C1314" t="str">
            <v>Crustacea 28</v>
          </cell>
          <cell r="D1314" t="str">
            <v>Arthropoda/Crustacea</v>
          </cell>
          <cell r="E1314">
            <v>0</v>
          </cell>
          <cell r="F1314">
            <v>0</v>
          </cell>
          <cell r="G1314" t="str">
            <v>Arthropoda/Crustacea</v>
          </cell>
          <cell r="H1314" t="str">
            <v xml:space="preserve">unknown crustacean </v>
          </cell>
          <cell r="I1314" t="str">
            <v xml:space="preserve">unknown crustacean </v>
          </cell>
          <cell r="J1314" t="str">
            <v xml:space="preserve">unknown crustacean </v>
          </cell>
          <cell r="K1314" t="str">
            <v>macrobenthos</v>
          </cell>
          <cell r="L1314" t="str">
            <v>macrobenthos</v>
          </cell>
          <cell r="M1314" t="str">
            <v>macrobenthos</v>
          </cell>
          <cell r="N1314" t="str">
            <v xml:space="preserve"> </v>
          </cell>
          <cell r="O1314" t="str">
            <v>Macrozoobenthos</v>
          </cell>
          <cell r="P1314" t="str">
            <v>BMS</v>
          </cell>
        </row>
        <row r="1315">
          <cell r="C1315" t="str">
            <v>Crustacea eggs</v>
          </cell>
          <cell r="D1315" t="str">
            <v>Arthropoda/Crustacea</v>
          </cell>
          <cell r="E1315">
            <v>0</v>
          </cell>
          <cell r="F1315">
            <v>0</v>
          </cell>
          <cell r="G1315" t="str">
            <v>Arthropoda/Crustacea</v>
          </cell>
          <cell r="H1315" t="str">
            <v xml:space="preserve">unknown crustacean </v>
          </cell>
          <cell r="I1315" t="str">
            <v xml:space="preserve">unknown crustacean </v>
          </cell>
          <cell r="J1315" t="str">
            <v xml:space="preserve">unknown crustacean </v>
          </cell>
          <cell r="K1315" t="str">
            <v>macrobenthos</v>
          </cell>
          <cell r="L1315" t="str">
            <v>macrobenthos</v>
          </cell>
          <cell r="M1315" t="str">
            <v>macrobenthos</v>
          </cell>
          <cell r="N1315" t="str">
            <v xml:space="preserve"> </v>
          </cell>
          <cell r="O1315">
            <v>0</v>
          </cell>
        </row>
        <row r="1316">
          <cell r="C1316" t="str">
            <v>Cladocera</v>
          </cell>
          <cell r="D1316" t="str">
            <v>Arthropoda/Crustacea</v>
          </cell>
          <cell r="E1316" t="str">
            <v>Branchiopoda</v>
          </cell>
          <cell r="F1316" t="str">
            <v>Cladocera</v>
          </cell>
          <cell r="G1316" t="str">
            <v>Arthropoda/CrustaceaBranchiopodaCladocera</v>
          </cell>
          <cell r="H1316" t="str">
            <v>benthic crustacean</v>
          </cell>
          <cell r="I1316" t="str">
            <v>epibenthos</v>
          </cell>
          <cell r="J1316" t="str">
            <v>epibenthos</v>
          </cell>
          <cell r="K1316" t="str">
            <v>small zooplankton</v>
          </cell>
          <cell r="L1316" t="str">
            <v>small zooplankton</v>
          </cell>
          <cell r="M1316" t="str">
            <v>small zooplankton</v>
          </cell>
          <cell r="N1316" t="str">
            <v xml:space="preserve"> </v>
          </cell>
          <cell r="O1316" t="str">
            <v>Filter feeder</v>
          </cell>
          <cell r="P1316" t="str">
            <v>BF</v>
          </cell>
        </row>
        <row r="1317">
          <cell r="C1317" t="str">
            <v>Class Ostracoda - undifferentiated</v>
          </cell>
          <cell r="D1317" t="str">
            <v>Arthropoda</v>
          </cell>
          <cell r="E1317" t="str">
            <v>Ostracoda</v>
          </cell>
          <cell r="F1317" t="str">
            <v xml:space="preserve">  --  </v>
          </cell>
          <cell r="J1317">
            <v>0</v>
          </cell>
          <cell r="K1317">
            <v>0</v>
          </cell>
          <cell r="L1317">
            <v>0</v>
          </cell>
          <cell r="M1317">
            <v>0</v>
          </cell>
          <cell r="O1317" t="str">
            <v>Meiobenthos</v>
          </cell>
          <cell r="P1317" t="str">
            <v>BO</v>
          </cell>
        </row>
        <row r="1318">
          <cell r="C1318" t="str">
            <v>Conchoecia mollis</v>
          </cell>
          <cell r="D1318" t="str">
            <v>Arthropoda</v>
          </cell>
          <cell r="E1318" t="str">
            <v>Crustacea/Ostracoda</v>
          </cell>
          <cell r="F1318" t="str">
            <v>Myodocopa</v>
          </cell>
          <cell r="G1318" t="str">
            <v>ArthropodaCrustacea/OstracodaMyodocopa</v>
          </cell>
          <cell r="H1318" t="str">
            <v>benthic crustacean</v>
          </cell>
          <cell r="I1318" t="str">
            <v>epibenthos</v>
          </cell>
          <cell r="J1318" t="str">
            <v>epibenthos</v>
          </cell>
          <cell r="K1318" t="str">
            <v>small zooplankton</v>
          </cell>
          <cell r="L1318" t="str">
            <v>small zooplankton</v>
          </cell>
          <cell r="M1318" t="str">
            <v>small zooplankton</v>
          </cell>
          <cell r="N1318" t="str">
            <v xml:space="preserve"> </v>
          </cell>
          <cell r="O1318" t="str">
            <v>Meiobenthos</v>
          </cell>
          <cell r="P1318" t="str">
            <v>BO</v>
          </cell>
        </row>
        <row r="1319">
          <cell r="C1319" t="str">
            <v>Conchoecia sp</v>
          </cell>
          <cell r="D1319" t="str">
            <v>Arthropoda</v>
          </cell>
          <cell r="E1319" t="str">
            <v>Crustacea/Ostracoda</v>
          </cell>
          <cell r="F1319" t="str">
            <v>Myodocopa</v>
          </cell>
          <cell r="G1319" t="str">
            <v>ArthropodaCrustacea/OstracodaMyodocopa</v>
          </cell>
          <cell r="H1319" t="str">
            <v>benthic crustacean</v>
          </cell>
          <cell r="I1319" t="str">
            <v>epibenthos</v>
          </cell>
          <cell r="J1319" t="str">
            <v>epibenthos</v>
          </cell>
          <cell r="K1319" t="str">
            <v>small zooplankton</v>
          </cell>
          <cell r="L1319" t="str">
            <v>small zooplankton</v>
          </cell>
          <cell r="M1319" t="str">
            <v>small zooplankton</v>
          </cell>
          <cell r="N1319" t="str">
            <v xml:space="preserve"> </v>
          </cell>
          <cell r="O1319" t="str">
            <v>Meiobenthos</v>
          </cell>
          <cell r="P1319" t="str">
            <v>BO</v>
          </cell>
        </row>
        <row r="1320">
          <cell r="C1320" t="str">
            <v>Cypridinodes sp.</v>
          </cell>
          <cell r="D1320" t="str">
            <v>Arthropoda</v>
          </cell>
          <cell r="E1320" t="str">
            <v>Crustacea/Ostracoda</v>
          </cell>
          <cell r="F1320">
            <v>0</v>
          </cell>
          <cell r="G1320" t="str">
            <v>ArthropodaCrustacea/Ostracoda</v>
          </cell>
          <cell r="H1320" t="str">
            <v>benthic crustacean</v>
          </cell>
          <cell r="I1320" t="str">
            <v>epibenthos</v>
          </cell>
          <cell r="J1320" t="str">
            <v>epibenthos</v>
          </cell>
          <cell r="K1320" t="str">
            <v>small zooplankton</v>
          </cell>
          <cell r="L1320" t="str">
            <v>small zooplankton</v>
          </cell>
          <cell r="M1320" t="str">
            <v>small zooplankton</v>
          </cell>
          <cell r="N1320" t="str">
            <v xml:space="preserve"> </v>
          </cell>
          <cell r="O1320" t="str">
            <v>Meiobenthos</v>
          </cell>
          <cell r="P1320" t="str">
            <v>BO</v>
          </cell>
        </row>
        <row r="1321">
          <cell r="C1321" t="str">
            <v>Ostracod 23</v>
          </cell>
          <cell r="D1321" t="str">
            <v>Arthropoda</v>
          </cell>
          <cell r="E1321" t="str">
            <v>Crustacea/Ostracoda</v>
          </cell>
          <cell r="F1321">
            <v>0</v>
          </cell>
          <cell r="G1321" t="str">
            <v>ArthropodaCrustacea/Ostracoda</v>
          </cell>
          <cell r="H1321" t="str">
            <v>benthic crustacean</v>
          </cell>
          <cell r="I1321" t="str">
            <v>epibenthos</v>
          </cell>
          <cell r="J1321" t="str">
            <v>epibenthos</v>
          </cell>
          <cell r="K1321" t="str">
            <v>small zooplankton</v>
          </cell>
          <cell r="L1321" t="str">
            <v>small zooplankton</v>
          </cell>
          <cell r="M1321" t="str">
            <v>small zooplankton</v>
          </cell>
          <cell r="N1321" t="str">
            <v xml:space="preserve"> </v>
          </cell>
          <cell r="O1321" t="str">
            <v>Meiobenthos</v>
          </cell>
          <cell r="P1321" t="str">
            <v>BO</v>
          </cell>
        </row>
        <row r="1322">
          <cell r="C1322" t="str">
            <v>Ostracoda</v>
          </cell>
          <cell r="D1322" t="str">
            <v>Arthropoda</v>
          </cell>
          <cell r="E1322" t="str">
            <v>Crustacea/Ostracoda</v>
          </cell>
          <cell r="F1322">
            <v>0</v>
          </cell>
          <cell r="G1322" t="str">
            <v>ArthropodaCrustacea/Ostracoda</v>
          </cell>
          <cell r="H1322" t="str">
            <v>benthic crustacean</v>
          </cell>
          <cell r="I1322" t="str">
            <v>epibenthos</v>
          </cell>
          <cell r="J1322" t="str">
            <v>epibenthos</v>
          </cell>
          <cell r="K1322" t="str">
            <v>small zooplankton</v>
          </cell>
          <cell r="L1322" t="str">
            <v>small zooplankton</v>
          </cell>
          <cell r="M1322" t="str">
            <v>small zooplankton</v>
          </cell>
          <cell r="N1322" t="str">
            <v xml:space="preserve"> </v>
          </cell>
          <cell r="O1322" t="str">
            <v>Meiobenthos</v>
          </cell>
          <cell r="P1322" t="str">
            <v>BO</v>
          </cell>
        </row>
        <row r="1323">
          <cell r="C1323" t="str">
            <v>Ostracoda (hairy)</v>
          </cell>
          <cell r="D1323" t="str">
            <v>Arthropoda</v>
          </cell>
          <cell r="E1323" t="str">
            <v>Crustacea/Ostracoda</v>
          </cell>
          <cell r="F1323">
            <v>0</v>
          </cell>
          <cell r="G1323" t="str">
            <v>ArthropodaCrustacea/Ostracoda</v>
          </cell>
          <cell r="H1323" t="str">
            <v>benthic crustacean</v>
          </cell>
          <cell r="I1323" t="str">
            <v>epibenthos</v>
          </cell>
          <cell r="J1323" t="str">
            <v>epibenthos</v>
          </cell>
          <cell r="K1323" t="str">
            <v>small zooplankton</v>
          </cell>
          <cell r="L1323" t="str">
            <v>small zooplankton</v>
          </cell>
          <cell r="M1323" t="str">
            <v>small zooplankton</v>
          </cell>
          <cell r="N1323" t="str">
            <v xml:space="preserve"> </v>
          </cell>
          <cell r="O1323" t="str">
            <v>Meiobenthos</v>
          </cell>
          <cell r="P1323" t="str">
            <v>BO</v>
          </cell>
        </row>
        <row r="1324">
          <cell r="C1324" t="str">
            <v>Ostracoda 10</v>
          </cell>
          <cell r="D1324" t="str">
            <v>Arthropoda</v>
          </cell>
          <cell r="E1324" t="str">
            <v>Crustacea/Ostracoda</v>
          </cell>
          <cell r="F1324">
            <v>0</v>
          </cell>
          <cell r="G1324" t="str">
            <v>ArthropodaCrustacea/Ostracoda</v>
          </cell>
          <cell r="H1324" t="str">
            <v>benthic crustacean</v>
          </cell>
          <cell r="I1324" t="str">
            <v>epibenthos</v>
          </cell>
          <cell r="J1324" t="str">
            <v>epibenthos</v>
          </cell>
          <cell r="K1324" t="str">
            <v>small zooplankton</v>
          </cell>
          <cell r="L1324" t="str">
            <v>small zooplankton</v>
          </cell>
          <cell r="M1324" t="str">
            <v>small zooplankton</v>
          </cell>
          <cell r="N1324" t="str">
            <v xml:space="preserve"> </v>
          </cell>
          <cell r="O1324" t="str">
            <v>Meiobenthos</v>
          </cell>
          <cell r="P1324" t="str">
            <v>BO</v>
          </cell>
        </row>
        <row r="1325">
          <cell r="C1325" t="str">
            <v>Ostracoda 11</v>
          </cell>
          <cell r="D1325" t="str">
            <v>Arthropoda</v>
          </cell>
          <cell r="E1325" t="str">
            <v>Crustacea/Ostracoda</v>
          </cell>
          <cell r="F1325">
            <v>0</v>
          </cell>
          <cell r="G1325" t="str">
            <v>ArthropodaCrustacea/Ostracoda</v>
          </cell>
          <cell r="H1325" t="str">
            <v>benthic crustacean</v>
          </cell>
          <cell r="I1325" t="str">
            <v>epibenthos</v>
          </cell>
          <cell r="J1325" t="str">
            <v>epibenthos</v>
          </cell>
          <cell r="K1325" t="str">
            <v>small zooplankton</v>
          </cell>
          <cell r="L1325" t="str">
            <v>small zooplankton</v>
          </cell>
          <cell r="M1325" t="str">
            <v>small zooplankton</v>
          </cell>
          <cell r="N1325" t="str">
            <v xml:space="preserve"> </v>
          </cell>
          <cell r="O1325" t="str">
            <v>Meiobenthos</v>
          </cell>
          <cell r="P1325" t="str">
            <v>BO</v>
          </cell>
        </row>
        <row r="1326">
          <cell r="C1326" t="str">
            <v>Ostracoda 12</v>
          </cell>
          <cell r="D1326" t="str">
            <v>Arthropoda</v>
          </cell>
          <cell r="E1326" t="str">
            <v>Crustacea/Ostracoda</v>
          </cell>
          <cell r="F1326">
            <v>0</v>
          </cell>
          <cell r="G1326" t="str">
            <v>ArthropodaCrustacea/Ostracoda</v>
          </cell>
          <cell r="H1326" t="str">
            <v>benthic crustacean</v>
          </cell>
          <cell r="I1326" t="str">
            <v>epibenthos</v>
          </cell>
          <cell r="J1326" t="str">
            <v>epibenthos</v>
          </cell>
          <cell r="K1326" t="str">
            <v>small zooplankton</v>
          </cell>
          <cell r="L1326" t="str">
            <v>small zooplankton</v>
          </cell>
          <cell r="M1326" t="str">
            <v>small zooplankton</v>
          </cell>
          <cell r="N1326" t="str">
            <v xml:space="preserve"> </v>
          </cell>
          <cell r="O1326" t="str">
            <v>Meiobenthos</v>
          </cell>
          <cell r="P1326" t="str">
            <v>BO</v>
          </cell>
        </row>
        <row r="1327">
          <cell r="C1327" t="str">
            <v>Ostracoda 13</v>
          </cell>
          <cell r="D1327" t="str">
            <v>Arthropoda</v>
          </cell>
          <cell r="E1327" t="str">
            <v>Crustacea/Ostracoda</v>
          </cell>
          <cell r="F1327">
            <v>0</v>
          </cell>
          <cell r="G1327" t="str">
            <v>ArthropodaCrustacea/Ostracoda</v>
          </cell>
          <cell r="H1327" t="str">
            <v>benthic crustacean</v>
          </cell>
          <cell r="I1327" t="str">
            <v>epibenthos</v>
          </cell>
          <cell r="J1327" t="str">
            <v>epibenthos</v>
          </cell>
          <cell r="K1327" t="str">
            <v>small zooplankton</v>
          </cell>
          <cell r="L1327" t="str">
            <v>small zooplankton</v>
          </cell>
          <cell r="M1327" t="str">
            <v>small zooplankton</v>
          </cell>
          <cell r="N1327" t="str">
            <v xml:space="preserve"> </v>
          </cell>
          <cell r="O1327" t="str">
            <v>Meiobenthos</v>
          </cell>
          <cell r="P1327" t="str">
            <v>BO</v>
          </cell>
        </row>
        <row r="1328">
          <cell r="C1328" t="str">
            <v>Ostracoda 14</v>
          </cell>
          <cell r="D1328" t="str">
            <v>Arthropoda</v>
          </cell>
          <cell r="E1328" t="str">
            <v>Crustacea/Ostracoda</v>
          </cell>
          <cell r="F1328">
            <v>0</v>
          </cell>
          <cell r="G1328" t="str">
            <v>ArthropodaCrustacea/Ostracoda</v>
          </cell>
          <cell r="H1328" t="str">
            <v>benthic crustacean</v>
          </cell>
          <cell r="I1328" t="str">
            <v>epibenthos</v>
          </cell>
          <cell r="J1328" t="str">
            <v>epibenthos</v>
          </cell>
          <cell r="K1328" t="str">
            <v>small zooplankton</v>
          </cell>
          <cell r="L1328" t="str">
            <v>small zooplankton</v>
          </cell>
          <cell r="M1328" t="str">
            <v>small zooplankton</v>
          </cell>
          <cell r="N1328" t="str">
            <v xml:space="preserve"> </v>
          </cell>
          <cell r="O1328" t="str">
            <v>Meiobenthos</v>
          </cell>
          <cell r="P1328" t="str">
            <v>BO</v>
          </cell>
        </row>
        <row r="1329">
          <cell r="C1329" t="str">
            <v>Ostracoda 15</v>
          </cell>
          <cell r="D1329" t="str">
            <v>Arthropoda</v>
          </cell>
          <cell r="E1329" t="str">
            <v>Crustacea/Ostracoda</v>
          </cell>
          <cell r="F1329">
            <v>0</v>
          </cell>
          <cell r="G1329" t="str">
            <v>ArthropodaCrustacea/Ostracoda</v>
          </cell>
          <cell r="H1329" t="str">
            <v>benthic crustacean</v>
          </cell>
          <cell r="I1329" t="str">
            <v>epibenthos</v>
          </cell>
          <cell r="J1329" t="str">
            <v>epibenthos</v>
          </cell>
          <cell r="K1329" t="str">
            <v>small zooplankton</v>
          </cell>
          <cell r="L1329" t="str">
            <v>small zooplankton</v>
          </cell>
          <cell r="M1329" t="str">
            <v>small zooplankton</v>
          </cell>
          <cell r="N1329" t="str">
            <v xml:space="preserve"> </v>
          </cell>
          <cell r="O1329" t="str">
            <v>Meiobenthos</v>
          </cell>
          <cell r="P1329" t="str">
            <v>BO</v>
          </cell>
        </row>
        <row r="1330">
          <cell r="C1330" t="str">
            <v>Ostracoda 21</v>
          </cell>
          <cell r="D1330" t="str">
            <v>Arthropoda</v>
          </cell>
          <cell r="E1330" t="str">
            <v>Crustacea/Ostracoda</v>
          </cell>
          <cell r="F1330">
            <v>0</v>
          </cell>
          <cell r="G1330" t="str">
            <v>ArthropodaCrustacea/Ostracoda</v>
          </cell>
          <cell r="H1330" t="str">
            <v>benthic crustacean</v>
          </cell>
          <cell r="I1330" t="str">
            <v>epibenthos</v>
          </cell>
          <cell r="J1330" t="str">
            <v>epibenthos</v>
          </cell>
          <cell r="K1330" t="str">
            <v>small zooplankton</v>
          </cell>
          <cell r="L1330" t="str">
            <v>small zooplankton</v>
          </cell>
          <cell r="M1330" t="str">
            <v>small zooplankton</v>
          </cell>
          <cell r="N1330" t="str">
            <v xml:space="preserve"> </v>
          </cell>
          <cell r="O1330" t="str">
            <v>Meiobenthos</v>
          </cell>
          <cell r="P1330" t="str">
            <v>BO</v>
          </cell>
        </row>
        <row r="1331">
          <cell r="C1331" t="str">
            <v>Ostracoda 21 &amp; 22</v>
          </cell>
          <cell r="D1331" t="str">
            <v>Arthropoda</v>
          </cell>
          <cell r="E1331" t="str">
            <v>Crustacea/Ostracoda</v>
          </cell>
          <cell r="F1331">
            <v>0</v>
          </cell>
          <cell r="G1331" t="str">
            <v>ArthropodaCrustacea/Ostracoda</v>
          </cell>
          <cell r="H1331" t="str">
            <v>benthic crustacean</v>
          </cell>
          <cell r="I1331" t="str">
            <v>epibenthos</v>
          </cell>
          <cell r="J1331" t="str">
            <v>epibenthos</v>
          </cell>
          <cell r="K1331" t="str">
            <v>small zooplankton</v>
          </cell>
          <cell r="L1331" t="str">
            <v>small zooplankton</v>
          </cell>
          <cell r="M1331" t="str">
            <v>small zooplankton</v>
          </cell>
          <cell r="N1331" t="str">
            <v xml:space="preserve"> </v>
          </cell>
          <cell r="O1331" t="str">
            <v>Meiobenthos</v>
          </cell>
          <cell r="P1331" t="str">
            <v>BO</v>
          </cell>
        </row>
        <row r="1332">
          <cell r="C1332" t="str">
            <v>Ostracoda 21 &amp; 24</v>
          </cell>
          <cell r="D1332" t="str">
            <v>Arthropoda</v>
          </cell>
          <cell r="E1332" t="str">
            <v>Crustacea/Ostracoda</v>
          </cell>
          <cell r="F1332">
            <v>0</v>
          </cell>
          <cell r="G1332" t="str">
            <v>ArthropodaCrustacea/Ostracoda</v>
          </cell>
          <cell r="H1332" t="str">
            <v>benthic crustacean</v>
          </cell>
          <cell r="I1332" t="str">
            <v>epibenthos</v>
          </cell>
          <cell r="J1332" t="str">
            <v>epibenthos</v>
          </cell>
          <cell r="K1332" t="str">
            <v>small zooplankton</v>
          </cell>
          <cell r="L1332" t="str">
            <v>small zooplankton</v>
          </cell>
          <cell r="M1332" t="str">
            <v>small zooplankton</v>
          </cell>
          <cell r="N1332" t="str">
            <v xml:space="preserve"> </v>
          </cell>
          <cell r="O1332" t="str">
            <v>Meiobenthos</v>
          </cell>
          <cell r="P1332" t="str">
            <v>BO</v>
          </cell>
        </row>
        <row r="1333">
          <cell r="C1333" t="str">
            <v>Ostracoda 22</v>
          </cell>
          <cell r="D1333" t="str">
            <v>Arthropoda</v>
          </cell>
          <cell r="E1333" t="str">
            <v>Crustacea/Ostracoda</v>
          </cell>
          <cell r="F1333">
            <v>0</v>
          </cell>
          <cell r="G1333" t="str">
            <v>ArthropodaCrustacea/Ostracoda</v>
          </cell>
          <cell r="H1333" t="str">
            <v>benthic crustacean</v>
          </cell>
          <cell r="I1333" t="str">
            <v>epibenthos</v>
          </cell>
          <cell r="J1333" t="str">
            <v>epibenthos</v>
          </cell>
          <cell r="K1333" t="str">
            <v>small zooplankton</v>
          </cell>
          <cell r="L1333" t="str">
            <v>small zooplankton</v>
          </cell>
          <cell r="M1333" t="str">
            <v>small zooplankton</v>
          </cell>
          <cell r="N1333" t="str">
            <v xml:space="preserve"> </v>
          </cell>
          <cell r="O1333" t="str">
            <v>Meiobenthos</v>
          </cell>
          <cell r="P1333" t="str">
            <v>BO</v>
          </cell>
        </row>
        <row r="1334">
          <cell r="C1334" t="str">
            <v>Ostracoda 23</v>
          </cell>
          <cell r="D1334" t="str">
            <v>Arthropoda</v>
          </cell>
          <cell r="E1334" t="str">
            <v>Crustacea/Ostracoda</v>
          </cell>
          <cell r="F1334">
            <v>0</v>
          </cell>
          <cell r="G1334" t="str">
            <v>ArthropodaCrustacea/Ostracoda</v>
          </cell>
          <cell r="H1334" t="str">
            <v>benthic crustacean</v>
          </cell>
          <cell r="I1334" t="str">
            <v>epibenthos</v>
          </cell>
          <cell r="J1334" t="str">
            <v>epibenthos</v>
          </cell>
          <cell r="K1334" t="str">
            <v>small zooplankton</v>
          </cell>
          <cell r="L1334" t="str">
            <v>small zooplankton</v>
          </cell>
          <cell r="M1334" t="str">
            <v>small zooplankton</v>
          </cell>
          <cell r="N1334" t="str">
            <v xml:space="preserve"> </v>
          </cell>
          <cell r="O1334" t="str">
            <v>Meiobenthos</v>
          </cell>
          <cell r="P1334" t="str">
            <v>BO</v>
          </cell>
        </row>
        <row r="1335">
          <cell r="C1335" t="str">
            <v>Ostracoda 23 remains</v>
          </cell>
          <cell r="D1335" t="str">
            <v>Arthropoda</v>
          </cell>
          <cell r="E1335" t="str">
            <v>Crustacea/Ostracoda</v>
          </cell>
          <cell r="F1335">
            <v>0</v>
          </cell>
          <cell r="G1335" t="str">
            <v>ArthropodaCrustacea/Ostracoda</v>
          </cell>
          <cell r="H1335" t="str">
            <v>benthic crustacean</v>
          </cell>
          <cell r="I1335" t="str">
            <v>epibenthos</v>
          </cell>
          <cell r="J1335" t="str">
            <v>epibenthos</v>
          </cell>
          <cell r="K1335" t="str">
            <v>small zooplankton</v>
          </cell>
          <cell r="L1335" t="str">
            <v>small zooplankton</v>
          </cell>
          <cell r="M1335" t="str">
            <v>small zooplankton</v>
          </cell>
          <cell r="N1335" t="str">
            <v xml:space="preserve"> </v>
          </cell>
          <cell r="O1335" t="str">
            <v>Meiobenthos</v>
          </cell>
          <cell r="P1335" t="str">
            <v>BO</v>
          </cell>
        </row>
        <row r="1336">
          <cell r="C1336" t="str">
            <v>Ostracoda 24</v>
          </cell>
          <cell r="D1336" t="str">
            <v>Arthropoda</v>
          </cell>
          <cell r="E1336" t="str">
            <v>Crustacea/Ostracoda</v>
          </cell>
          <cell r="F1336">
            <v>0</v>
          </cell>
          <cell r="G1336" t="str">
            <v>ArthropodaCrustacea/Ostracoda</v>
          </cell>
          <cell r="H1336" t="str">
            <v>benthic crustacean</v>
          </cell>
          <cell r="I1336" t="str">
            <v>epibenthos</v>
          </cell>
          <cell r="J1336" t="str">
            <v>epibenthos</v>
          </cell>
          <cell r="K1336" t="str">
            <v>small zooplankton</v>
          </cell>
          <cell r="L1336" t="str">
            <v>small zooplankton</v>
          </cell>
          <cell r="M1336" t="str">
            <v>small zooplankton</v>
          </cell>
          <cell r="N1336" t="str">
            <v xml:space="preserve"> </v>
          </cell>
          <cell r="O1336" t="str">
            <v>Meiobenthos</v>
          </cell>
          <cell r="P1336" t="str">
            <v>BO</v>
          </cell>
        </row>
        <row r="1337">
          <cell r="C1337" t="str">
            <v>Ostracoda 25</v>
          </cell>
          <cell r="D1337" t="str">
            <v>Arthropoda</v>
          </cell>
          <cell r="E1337" t="str">
            <v>Crustacea/Ostracoda</v>
          </cell>
          <cell r="F1337">
            <v>0</v>
          </cell>
          <cell r="G1337" t="str">
            <v>ArthropodaCrustacea/Ostracoda</v>
          </cell>
          <cell r="H1337" t="str">
            <v>benthic crustacean</v>
          </cell>
          <cell r="I1337" t="str">
            <v>epibenthos</v>
          </cell>
          <cell r="J1337" t="str">
            <v>epibenthos</v>
          </cell>
          <cell r="K1337" t="str">
            <v>small zooplankton</v>
          </cell>
          <cell r="L1337" t="str">
            <v>small zooplankton</v>
          </cell>
          <cell r="M1337" t="str">
            <v>small zooplankton</v>
          </cell>
          <cell r="N1337" t="str">
            <v xml:space="preserve"> </v>
          </cell>
          <cell r="O1337" t="str">
            <v>Meiobenthos</v>
          </cell>
          <cell r="P1337" t="str">
            <v>BO</v>
          </cell>
        </row>
        <row r="1338">
          <cell r="C1338" t="str">
            <v>Ostracoda 27</v>
          </cell>
          <cell r="D1338" t="str">
            <v>Arthropoda</v>
          </cell>
          <cell r="E1338" t="str">
            <v>Crustacea/Ostracoda</v>
          </cell>
          <cell r="F1338">
            <v>0</v>
          </cell>
          <cell r="G1338" t="str">
            <v>ArthropodaCrustacea/Ostracoda</v>
          </cell>
          <cell r="H1338" t="str">
            <v>benthic crustacean</v>
          </cell>
          <cell r="I1338" t="str">
            <v>epibenthos</v>
          </cell>
          <cell r="J1338" t="str">
            <v>epibenthos</v>
          </cell>
          <cell r="K1338" t="str">
            <v>small zooplankton</v>
          </cell>
          <cell r="L1338" t="str">
            <v>small zooplankton</v>
          </cell>
          <cell r="M1338" t="str">
            <v>small zooplankton</v>
          </cell>
          <cell r="N1338" t="str">
            <v xml:space="preserve"> </v>
          </cell>
          <cell r="O1338" t="str">
            <v>Meiobenthos</v>
          </cell>
          <cell r="P1338" t="str">
            <v>BO</v>
          </cell>
        </row>
        <row r="1339">
          <cell r="C1339" t="str">
            <v>Ostracoda 28</v>
          </cell>
          <cell r="D1339" t="str">
            <v>Arthropoda</v>
          </cell>
          <cell r="E1339" t="str">
            <v>Crustacea/Ostracoda</v>
          </cell>
          <cell r="F1339">
            <v>0</v>
          </cell>
          <cell r="G1339" t="str">
            <v>ArthropodaCrustacea/Ostracoda</v>
          </cell>
          <cell r="H1339" t="str">
            <v>benthic crustacean</v>
          </cell>
          <cell r="I1339" t="str">
            <v>epibenthos</v>
          </cell>
          <cell r="J1339" t="str">
            <v>epibenthos</v>
          </cell>
          <cell r="K1339" t="str">
            <v>small zooplankton</v>
          </cell>
          <cell r="L1339" t="str">
            <v>small zooplankton</v>
          </cell>
          <cell r="M1339" t="str">
            <v>small zooplankton</v>
          </cell>
          <cell r="N1339" t="str">
            <v xml:space="preserve"> </v>
          </cell>
          <cell r="O1339" t="str">
            <v>Meiobenthos</v>
          </cell>
          <cell r="P1339" t="str">
            <v>BO</v>
          </cell>
        </row>
        <row r="1340">
          <cell r="C1340" t="str">
            <v>Ostracoda 28 remains</v>
          </cell>
          <cell r="D1340" t="str">
            <v>Arthropoda</v>
          </cell>
          <cell r="E1340" t="str">
            <v>Crustacea/Ostracoda</v>
          </cell>
          <cell r="F1340">
            <v>0</v>
          </cell>
          <cell r="G1340" t="str">
            <v>ArthropodaCrustacea/Ostracoda</v>
          </cell>
          <cell r="H1340" t="str">
            <v>benthic crustacean</v>
          </cell>
          <cell r="I1340" t="str">
            <v>epibenthos</v>
          </cell>
          <cell r="J1340" t="str">
            <v>epibenthos</v>
          </cell>
          <cell r="K1340" t="str">
            <v>small zooplankton</v>
          </cell>
          <cell r="L1340" t="str">
            <v>small zooplankton</v>
          </cell>
          <cell r="M1340" t="str">
            <v>small zooplankton</v>
          </cell>
          <cell r="N1340" t="str">
            <v xml:space="preserve"> </v>
          </cell>
          <cell r="O1340" t="str">
            <v>Meiobenthos</v>
          </cell>
          <cell r="P1340" t="str">
            <v>BO</v>
          </cell>
        </row>
        <row r="1341">
          <cell r="C1341" t="str">
            <v>Ostracoda 29</v>
          </cell>
          <cell r="D1341" t="str">
            <v>Arthropoda</v>
          </cell>
          <cell r="E1341" t="str">
            <v>Crustacea/Ostracoda</v>
          </cell>
          <cell r="F1341">
            <v>0</v>
          </cell>
          <cell r="G1341" t="str">
            <v>ArthropodaCrustacea/Ostracoda</v>
          </cell>
          <cell r="H1341" t="str">
            <v>benthic crustacean</v>
          </cell>
          <cell r="I1341" t="str">
            <v>epibenthos</v>
          </cell>
          <cell r="J1341" t="str">
            <v>epibenthos</v>
          </cell>
          <cell r="K1341" t="str">
            <v>small zooplankton</v>
          </cell>
          <cell r="L1341" t="str">
            <v>small zooplankton</v>
          </cell>
          <cell r="M1341" t="str">
            <v>small zooplankton</v>
          </cell>
          <cell r="N1341" t="str">
            <v xml:space="preserve"> </v>
          </cell>
          <cell r="O1341" t="str">
            <v>Meiobenthos</v>
          </cell>
          <cell r="P1341" t="str">
            <v>BO</v>
          </cell>
        </row>
        <row r="1342">
          <cell r="C1342" t="str">
            <v>Ostracoda remains</v>
          </cell>
          <cell r="D1342" t="str">
            <v>Arthropoda</v>
          </cell>
          <cell r="E1342" t="str">
            <v>Crustacea/Ostracoda</v>
          </cell>
          <cell r="F1342">
            <v>0</v>
          </cell>
          <cell r="G1342" t="str">
            <v>ArthropodaCrustacea/Ostracoda</v>
          </cell>
          <cell r="H1342" t="str">
            <v>benthic crustacean</v>
          </cell>
          <cell r="I1342" t="str">
            <v>epibenthos</v>
          </cell>
          <cell r="J1342" t="str">
            <v>epibenthos</v>
          </cell>
          <cell r="K1342" t="str">
            <v>small zooplankton</v>
          </cell>
          <cell r="L1342" t="str">
            <v>small zooplankton</v>
          </cell>
          <cell r="M1342" t="str">
            <v>small zooplankton</v>
          </cell>
          <cell r="N1342" t="str">
            <v xml:space="preserve"> </v>
          </cell>
          <cell r="O1342" t="str">
            <v>Meiobenthos</v>
          </cell>
          <cell r="P1342" t="str">
            <v>BO</v>
          </cell>
        </row>
        <row r="1343">
          <cell r="C1343" t="str">
            <v>Cypridinidae - undifferentiated</v>
          </cell>
          <cell r="D1343" t="str">
            <v>Arthropoda</v>
          </cell>
          <cell r="E1343" t="str">
            <v>Ostracoda</v>
          </cell>
          <cell r="F1343" t="str">
            <v>Cypridinidae</v>
          </cell>
          <cell r="J1343">
            <v>0</v>
          </cell>
          <cell r="K1343">
            <v>0</v>
          </cell>
          <cell r="L1343">
            <v>0</v>
          </cell>
          <cell r="M1343">
            <v>0</v>
          </cell>
          <cell r="O1343" t="str">
            <v>Benthic detritivore</v>
          </cell>
          <cell r="P1343" t="str">
            <v>BD</v>
          </cell>
        </row>
        <row r="1344">
          <cell r="C1344" t="str">
            <v>Acartia sp.</v>
          </cell>
          <cell r="D1344" t="str">
            <v>Arthropoda</v>
          </cell>
          <cell r="E1344" t="str">
            <v>Crustacea/Copepoda</v>
          </cell>
          <cell r="F1344" t="str">
            <v>Calanoida</v>
          </cell>
          <cell r="G1344" t="str">
            <v>ArthropodaCrustacea/CopepodaCalanoida</v>
          </cell>
          <cell r="H1344" t="str">
            <v>pelagic crustacean</v>
          </cell>
          <cell r="I1344" t="str">
            <v>pelagic crustacean</v>
          </cell>
          <cell r="J1344" t="str">
            <v>pelagic crustacean</v>
          </cell>
          <cell r="K1344" t="str">
            <v>small zooplankton</v>
          </cell>
          <cell r="L1344" t="str">
            <v>small zooplankton</v>
          </cell>
          <cell r="M1344" t="str">
            <v>small zooplankton</v>
          </cell>
          <cell r="N1344" t="str">
            <v xml:space="preserve"> </v>
          </cell>
          <cell r="O1344" t="str">
            <v>Small  zooplankton (herbivorous)</v>
          </cell>
          <cell r="P1344" t="str">
            <v>ZM</v>
          </cell>
        </row>
        <row r="1345">
          <cell r="C1345" t="str">
            <v>Candacia sp.</v>
          </cell>
          <cell r="D1345" t="str">
            <v>Arthropoda</v>
          </cell>
          <cell r="E1345" t="str">
            <v>Crustacea/Copepoda</v>
          </cell>
          <cell r="F1345" t="str">
            <v>Calanoida</v>
          </cell>
          <cell r="G1345" t="str">
            <v>ArthropodaCrustacea/CopepodaCalanoida</v>
          </cell>
          <cell r="H1345" t="str">
            <v>pelagic crustacean</v>
          </cell>
          <cell r="I1345" t="str">
            <v>pelagic crustacean</v>
          </cell>
          <cell r="J1345" t="str">
            <v>pelagic crustacean</v>
          </cell>
          <cell r="K1345" t="str">
            <v>small zooplankton</v>
          </cell>
          <cell r="L1345" t="str">
            <v>small zooplankton</v>
          </cell>
          <cell r="M1345" t="str">
            <v>small zooplankton</v>
          </cell>
          <cell r="N1345" t="str">
            <v xml:space="preserve"> </v>
          </cell>
          <cell r="O1345" t="str">
            <v>Small  zooplankton (herbivorous)</v>
          </cell>
          <cell r="P1345" t="str">
            <v>ZM</v>
          </cell>
        </row>
        <row r="1346">
          <cell r="C1346" t="str">
            <v>Candacia sp. remains</v>
          </cell>
          <cell r="D1346" t="str">
            <v>Arthropoda</v>
          </cell>
          <cell r="E1346" t="str">
            <v>Crustacea/Copepoda</v>
          </cell>
          <cell r="F1346" t="str">
            <v>Calanoida</v>
          </cell>
          <cell r="G1346" t="str">
            <v>ArthropodaCrustacea/CopepodaCalanoida</v>
          </cell>
          <cell r="H1346" t="str">
            <v>pelagic crustacean</v>
          </cell>
          <cell r="I1346" t="str">
            <v>pelagic crustacean</v>
          </cell>
          <cell r="J1346" t="str">
            <v>pelagic crustacean</v>
          </cell>
          <cell r="K1346" t="str">
            <v>small zooplankton</v>
          </cell>
          <cell r="L1346" t="str">
            <v>small zooplankton</v>
          </cell>
          <cell r="M1346" t="str">
            <v>small zooplankton</v>
          </cell>
          <cell r="N1346" t="str">
            <v xml:space="preserve"> </v>
          </cell>
          <cell r="O1346" t="str">
            <v>Small  zooplankton (herbivorous)</v>
          </cell>
          <cell r="P1346" t="str">
            <v>ZM</v>
          </cell>
        </row>
        <row r="1347">
          <cell r="C1347" t="str">
            <v>Candacidae</v>
          </cell>
          <cell r="D1347" t="str">
            <v>Arthropoda</v>
          </cell>
          <cell r="E1347" t="str">
            <v>Crustacea/Copepoda</v>
          </cell>
          <cell r="F1347" t="str">
            <v>Calanoida</v>
          </cell>
          <cell r="G1347" t="str">
            <v>ArthropodaCrustacea/CopepodaCalanoida</v>
          </cell>
          <cell r="H1347" t="str">
            <v>pelagic crustacean</v>
          </cell>
          <cell r="I1347" t="str">
            <v>pelagic crustacean</v>
          </cell>
          <cell r="J1347" t="str">
            <v>pelagic crustacean</v>
          </cell>
          <cell r="K1347" t="str">
            <v>small zooplankton</v>
          </cell>
          <cell r="L1347" t="str">
            <v>small zooplankton</v>
          </cell>
          <cell r="M1347" t="str">
            <v>small zooplankton</v>
          </cell>
          <cell r="N1347" t="str">
            <v xml:space="preserve"> </v>
          </cell>
          <cell r="O1347" t="str">
            <v>Small  zooplankton (herbivorous)</v>
          </cell>
          <cell r="P1347" t="str">
            <v>ZM</v>
          </cell>
        </row>
        <row r="1348">
          <cell r="C1348" t="str">
            <v>Centropages sp.</v>
          </cell>
          <cell r="D1348" t="str">
            <v>Arthropoda</v>
          </cell>
          <cell r="E1348" t="str">
            <v>Crustacea/Copepoda</v>
          </cell>
          <cell r="F1348" t="str">
            <v>Calanoida</v>
          </cell>
          <cell r="G1348" t="str">
            <v>ArthropodaCrustacea/CopepodaCalanoida</v>
          </cell>
          <cell r="H1348" t="str">
            <v>pelagic crustacean</v>
          </cell>
          <cell r="I1348" t="str">
            <v>pelagic crustacean</v>
          </cell>
          <cell r="J1348" t="str">
            <v>pelagic crustacean</v>
          </cell>
          <cell r="K1348" t="str">
            <v>small zooplankton</v>
          </cell>
          <cell r="L1348" t="str">
            <v>small zooplankton</v>
          </cell>
          <cell r="M1348" t="str">
            <v>small zooplankton</v>
          </cell>
          <cell r="N1348" t="str">
            <v xml:space="preserve"> </v>
          </cell>
          <cell r="O1348" t="str">
            <v>Small  zooplankton (herbivorous)</v>
          </cell>
          <cell r="P1348" t="str">
            <v>ZM</v>
          </cell>
        </row>
        <row r="1349">
          <cell r="C1349" t="str">
            <v>Centropagidae</v>
          </cell>
          <cell r="D1349" t="str">
            <v>Arthropoda</v>
          </cell>
          <cell r="E1349" t="str">
            <v>Crustacea/Copepoda</v>
          </cell>
          <cell r="F1349" t="str">
            <v>Calanoida</v>
          </cell>
          <cell r="G1349" t="str">
            <v>ArthropodaCrustacea/CopepodaCalanoida</v>
          </cell>
          <cell r="H1349" t="str">
            <v>pelagic crustacean</v>
          </cell>
          <cell r="I1349" t="str">
            <v>pelagic crustacean</v>
          </cell>
          <cell r="J1349" t="str">
            <v>pelagic crustacean</v>
          </cell>
          <cell r="K1349" t="str">
            <v>small zooplankton</v>
          </cell>
          <cell r="L1349" t="str">
            <v>small zooplankton</v>
          </cell>
          <cell r="M1349" t="str">
            <v>small zooplankton</v>
          </cell>
          <cell r="N1349" t="str">
            <v xml:space="preserve"> </v>
          </cell>
          <cell r="O1349" t="str">
            <v>Small  zooplankton (herbivorous)</v>
          </cell>
          <cell r="P1349" t="str">
            <v>ZM</v>
          </cell>
        </row>
        <row r="1350">
          <cell r="C1350" t="str">
            <v>subclass Copepoda - undifferentiated</v>
          </cell>
          <cell r="D1350" t="str">
            <v>Arthropoda</v>
          </cell>
          <cell r="E1350" t="str">
            <v>Crustacea/Copepoda</v>
          </cell>
          <cell r="F1350">
            <v>0</v>
          </cell>
          <cell r="G1350" t="str">
            <v>ArthropodaCrustacea/Copepoda</v>
          </cell>
          <cell r="H1350" t="str">
            <v xml:space="preserve">unknown crustacean </v>
          </cell>
          <cell r="I1350" t="str">
            <v>pelagic crustacean</v>
          </cell>
          <cell r="J1350" t="str">
            <v>pelagic crustacean</v>
          </cell>
          <cell r="K1350" t="str">
            <v>small zooplankton</v>
          </cell>
          <cell r="L1350" t="str">
            <v>small zooplankton</v>
          </cell>
          <cell r="M1350" t="str">
            <v>small zooplankton</v>
          </cell>
          <cell r="N1350" t="str">
            <v>Small zooplankton (herbivorous)</v>
          </cell>
          <cell r="O1350" t="str">
            <v>Small  zooplankton (herbivorous)</v>
          </cell>
          <cell r="P1350" t="str">
            <v>ZM</v>
          </cell>
        </row>
        <row r="1351">
          <cell r="C1351" t="str">
            <v>Copepoda remains</v>
          </cell>
          <cell r="D1351" t="str">
            <v>Arthropoda</v>
          </cell>
          <cell r="E1351" t="str">
            <v>Crustacea/Copepoda</v>
          </cell>
          <cell r="F1351">
            <v>0</v>
          </cell>
          <cell r="G1351" t="str">
            <v>ArthropodaCrustacea/Copepoda</v>
          </cell>
          <cell r="H1351" t="str">
            <v xml:space="preserve">unknown crustacean </v>
          </cell>
          <cell r="I1351" t="str">
            <v>pelagic crustacean</v>
          </cell>
          <cell r="J1351" t="str">
            <v>pelagic crustacean</v>
          </cell>
          <cell r="K1351" t="str">
            <v>small zooplankton</v>
          </cell>
          <cell r="L1351" t="str">
            <v>small zooplankton</v>
          </cell>
          <cell r="M1351" t="str">
            <v>small zooplankton</v>
          </cell>
          <cell r="N1351" t="str">
            <v xml:space="preserve"> </v>
          </cell>
          <cell r="O1351" t="str">
            <v>Small  zooplankton (herbivorous)</v>
          </cell>
          <cell r="P1351" t="str">
            <v>ZM</v>
          </cell>
        </row>
        <row r="1352">
          <cell r="C1352" t="str">
            <v>Cornucalanus sp.</v>
          </cell>
          <cell r="D1352" t="str">
            <v>Arthropoda</v>
          </cell>
          <cell r="E1352" t="str">
            <v>Crustacea/Copepoda</v>
          </cell>
          <cell r="F1352" t="str">
            <v>Calanoida</v>
          </cell>
          <cell r="G1352" t="str">
            <v>ArthropodaCrustacea/CopepodaCalanoida</v>
          </cell>
          <cell r="H1352" t="str">
            <v>pelagic crustacean</v>
          </cell>
          <cell r="I1352" t="str">
            <v>pelagic crustacean</v>
          </cell>
          <cell r="J1352" t="str">
            <v>pelagic crustacean</v>
          </cell>
          <cell r="K1352" t="str">
            <v>small zooplankton</v>
          </cell>
          <cell r="L1352" t="str">
            <v>small zooplankton</v>
          </cell>
          <cell r="M1352" t="str">
            <v>small zooplankton</v>
          </cell>
          <cell r="N1352" t="str">
            <v xml:space="preserve"> </v>
          </cell>
          <cell r="O1352" t="str">
            <v>Small  zooplankton (herbivorous)</v>
          </cell>
          <cell r="P1352" t="str">
            <v>ZM</v>
          </cell>
        </row>
        <row r="1353">
          <cell r="C1353" t="str">
            <v>Euaetideus australis</v>
          </cell>
          <cell r="D1353" t="str">
            <v>Arthropoda</v>
          </cell>
          <cell r="E1353" t="str">
            <v>Crustacea/Copepoda</v>
          </cell>
          <cell r="F1353" t="str">
            <v>Calanoida</v>
          </cell>
          <cell r="G1353" t="str">
            <v>ArthropodaCrustacea/CopepodaCalanoida</v>
          </cell>
          <cell r="H1353" t="str">
            <v>pelagic crustacean</v>
          </cell>
          <cell r="I1353" t="str">
            <v>pelagic crustacean</v>
          </cell>
          <cell r="J1353" t="str">
            <v>pelagic crustacean</v>
          </cell>
          <cell r="K1353" t="str">
            <v>small zooplankton</v>
          </cell>
          <cell r="L1353" t="str">
            <v>small zooplankton</v>
          </cell>
          <cell r="M1353" t="str">
            <v>small zooplankton</v>
          </cell>
          <cell r="N1353" t="str">
            <v xml:space="preserve"> </v>
          </cell>
          <cell r="O1353" t="str">
            <v>Small  zooplankton (herbivorous)</v>
          </cell>
          <cell r="P1353" t="str">
            <v>ZM</v>
          </cell>
        </row>
        <row r="1354">
          <cell r="C1354" t="str">
            <v>Euchaeta sp.</v>
          </cell>
          <cell r="D1354" t="str">
            <v>Arthropoda</v>
          </cell>
          <cell r="E1354" t="str">
            <v>Crustacea/Copepoda</v>
          </cell>
          <cell r="F1354" t="str">
            <v>Calanoida</v>
          </cell>
          <cell r="G1354" t="str">
            <v>ArthropodaCrustacea/CopepodaCalanoida</v>
          </cell>
          <cell r="H1354" t="str">
            <v>pelagic crustacean</v>
          </cell>
          <cell r="I1354" t="str">
            <v>pelagic crustacean</v>
          </cell>
          <cell r="J1354" t="str">
            <v>pelagic crustacean</v>
          </cell>
          <cell r="K1354" t="str">
            <v>small zooplankton</v>
          </cell>
          <cell r="L1354" t="str">
            <v>small zooplankton</v>
          </cell>
          <cell r="M1354" t="str">
            <v>small zooplankton</v>
          </cell>
          <cell r="N1354" t="str">
            <v xml:space="preserve"> </v>
          </cell>
          <cell r="O1354" t="str">
            <v>Small  zooplankton (herbivorous)</v>
          </cell>
          <cell r="P1354" t="str">
            <v>ZM</v>
          </cell>
        </row>
        <row r="1355">
          <cell r="C1355" t="str">
            <v>Euchirella sp.</v>
          </cell>
          <cell r="D1355" t="str">
            <v>Arthropoda</v>
          </cell>
          <cell r="E1355" t="str">
            <v>Crustacea/Copepoda</v>
          </cell>
          <cell r="F1355" t="str">
            <v>Calanoida</v>
          </cell>
          <cell r="G1355" t="str">
            <v>ArthropodaCrustacea/CopepodaCalanoida</v>
          </cell>
          <cell r="H1355" t="str">
            <v>pelagic crustacean</v>
          </cell>
          <cell r="I1355" t="str">
            <v>pelagic crustacean</v>
          </cell>
          <cell r="J1355" t="str">
            <v>pelagic crustacean</v>
          </cell>
          <cell r="K1355" t="str">
            <v>small zooplankton</v>
          </cell>
          <cell r="L1355" t="str">
            <v>small zooplankton</v>
          </cell>
          <cell r="M1355" t="str">
            <v>small zooplankton</v>
          </cell>
          <cell r="N1355" t="str">
            <v xml:space="preserve"> </v>
          </cell>
          <cell r="O1355" t="str">
            <v>Small  zooplankton (herbivorous)</v>
          </cell>
          <cell r="P1355" t="str">
            <v>ZM</v>
          </cell>
        </row>
        <row r="1356">
          <cell r="C1356" t="str">
            <v>Labidocera tasmanica</v>
          </cell>
          <cell r="D1356" t="str">
            <v>Arthropoda</v>
          </cell>
          <cell r="E1356" t="str">
            <v>Crustacea/Copepoda</v>
          </cell>
          <cell r="F1356" t="str">
            <v>Calanoida</v>
          </cell>
          <cell r="G1356" t="str">
            <v>ArthropodaCrustacea/CopepodaCalanoida</v>
          </cell>
          <cell r="H1356" t="str">
            <v>pelagic crustacean</v>
          </cell>
          <cell r="I1356" t="str">
            <v>pelagic crustacean</v>
          </cell>
          <cell r="J1356" t="str">
            <v>pelagic crustacean</v>
          </cell>
          <cell r="K1356" t="str">
            <v>small zooplankton</v>
          </cell>
          <cell r="L1356" t="str">
            <v>small zooplankton</v>
          </cell>
          <cell r="M1356" t="str">
            <v>small zooplankton</v>
          </cell>
          <cell r="N1356" t="str">
            <v xml:space="preserve"> </v>
          </cell>
          <cell r="O1356" t="str">
            <v>Small  zooplankton (herbivorous)</v>
          </cell>
          <cell r="P1356" t="str">
            <v>ZM</v>
          </cell>
        </row>
        <row r="1357">
          <cell r="C1357" t="str">
            <v>Mecynocera clausi</v>
          </cell>
          <cell r="D1357" t="str">
            <v>Arthropoda</v>
          </cell>
          <cell r="E1357" t="str">
            <v>Crustacea/Copepoda</v>
          </cell>
          <cell r="F1357" t="str">
            <v>Calanoida</v>
          </cell>
          <cell r="G1357" t="str">
            <v>ArthropodaCrustacea/CopepodaCalanoida</v>
          </cell>
          <cell r="H1357" t="str">
            <v>pelagic crustacean</v>
          </cell>
          <cell r="I1357" t="str">
            <v>pelagic crustacean</v>
          </cell>
          <cell r="J1357" t="str">
            <v>pelagic crustacean</v>
          </cell>
          <cell r="K1357" t="str">
            <v>small zooplankton</v>
          </cell>
          <cell r="L1357" t="str">
            <v>small zooplankton</v>
          </cell>
          <cell r="M1357" t="str">
            <v>small zooplankton</v>
          </cell>
          <cell r="N1357" t="str">
            <v xml:space="preserve"> </v>
          </cell>
          <cell r="O1357" t="str">
            <v>Small  zooplankton (herbivorous)</v>
          </cell>
          <cell r="P1357" t="str">
            <v>ZM</v>
          </cell>
        </row>
        <row r="1358">
          <cell r="C1358" t="str">
            <v>Metridia sp. cf. lucens</v>
          </cell>
          <cell r="D1358" t="str">
            <v>Arthropoda</v>
          </cell>
          <cell r="E1358" t="str">
            <v>Crustacea/Copepoda</v>
          </cell>
          <cell r="F1358" t="str">
            <v>Calanoida</v>
          </cell>
          <cell r="G1358" t="str">
            <v>ArthropodaCrustacea/CopepodaCalanoida</v>
          </cell>
          <cell r="H1358" t="str">
            <v>pelagic crustacean</v>
          </cell>
          <cell r="I1358" t="str">
            <v>pelagic crustacean</v>
          </cell>
          <cell r="J1358" t="str">
            <v>pelagic crustacean</v>
          </cell>
          <cell r="K1358" t="str">
            <v>small zooplankton</v>
          </cell>
          <cell r="L1358" t="str">
            <v>small zooplankton</v>
          </cell>
          <cell r="M1358" t="str">
            <v>small zooplankton</v>
          </cell>
          <cell r="N1358" t="str">
            <v xml:space="preserve"> </v>
          </cell>
          <cell r="O1358" t="str">
            <v>Small  zooplankton (herbivorous)</v>
          </cell>
          <cell r="P1358" t="str">
            <v>ZM</v>
          </cell>
        </row>
        <row r="1359">
          <cell r="C1359" t="str">
            <v>Neocalanus sp.</v>
          </cell>
          <cell r="D1359" t="str">
            <v>Arthropoda</v>
          </cell>
          <cell r="E1359" t="str">
            <v>Crustacea/Copepoda</v>
          </cell>
          <cell r="F1359" t="str">
            <v>Calanoida</v>
          </cell>
          <cell r="G1359" t="str">
            <v>ArthropodaCrustacea/CopepodaCalanoida</v>
          </cell>
          <cell r="H1359" t="str">
            <v>pelagic crustacean</v>
          </cell>
          <cell r="I1359" t="str">
            <v>pelagic crustacean</v>
          </cell>
          <cell r="J1359" t="str">
            <v>pelagic crustacean</v>
          </cell>
          <cell r="K1359" t="str">
            <v>small zooplankton</v>
          </cell>
          <cell r="L1359" t="str">
            <v>small zooplankton</v>
          </cell>
          <cell r="M1359" t="str">
            <v>small zooplankton</v>
          </cell>
          <cell r="N1359" t="str">
            <v xml:space="preserve"> </v>
          </cell>
          <cell r="O1359" t="str">
            <v>Small  zooplankton (herbivorous)</v>
          </cell>
          <cell r="P1359" t="str">
            <v>ZM</v>
          </cell>
        </row>
        <row r="1360">
          <cell r="C1360" t="str">
            <v>Neocalanus tonsus</v>
          </cell>
          <cell r="D1360" t="str">
            <v>Arthropoda</v>
          </cell>
          <cell r="E1360" t="str">
            <v>Crustacea/Copepoda</v>
          </cell>
          <cell r="F1360" t="str">
            <v>Calanoida</v>
          </cell>
          <cell r="G1360" t="str">
            <v>ArthropodaCrustacea/CopepodaCalanoida</v>
          </cell>
          <cell r="H1360" t="str">
            <v>pelagic crustacean</v>
          </cell>
          <cell r="I1360" t="str">
            <v>pelagic crustacean</v>
          </cell>
          <cell r="J1360" t="str">
            <v>pelagic crustacean</v>
          </cell>
          <cell r="K1360" t="str">
            <v>small zooplankton</v>
          </cell>
          <cell r="L1360" t="str">
            <v>small zooplankton</v>
          </cell>
          <cell r="M1360" t="str">
            <v>small zooplankton</v>
          </cell>
          <cell r="N1360" t="str">
            <v xml:space="preserve"> </v>
          </cell>
          <cell r="O1360" t="str">
            <v>Small  zooplankton (herbivorous)</v>
          </cell>
          <cell r="P1360" t="str">
            <v>ZM</v>
          </cell>
        </row>
        <row r="1361">
          <cell r="C1361" t="str">
            <v>Paracalanus sp.</v>
          </cell>
          <cell r="D1361" t="str">
            <v>Arthropoda</v>
          </cell>
          <cell r="E1361" t="str">
            <v>Crustacea/Copepoda</v>
          </cell>
          <cell r="F1361" t="str">
            <v>Calanoida</v>
          </cell>
          <cell r="G1361" t="str">
            <v>ArthropodaCrustacea/CopepodaCalanoida</v>
          </cell>
          <cell r="H1361" t="str">
            <v>pelagic crustacean</v>
          </cell>
          <cell r="I1361" t="str">
            <v>pelagic crustacean</v>
          </cell>
          <cell r="J1361" t="str">
            <v>pelagic crustacean</v>
          </cell>
          <cell r="K1361" t="str">
            <v>small zooplankton</v>
          </cell>
          <cell r="L1361" t="str">
            <v>small zooplankton</v>
          </cell>
          <cell r="M1361" t="str">
            <v>small zooplankton</v>
          </cell>
          <cell r="N1361" t="str">
            <v xml:space="preserve"> </v>
          </cell>
          <cell r="O1361" t="str">
            <v>Small  zooplankton (herbivorous)</v>
          </cell>
          <cell r="P1361" t="str">
            <v>ZM</v>
          </cell>
        </row>
        <row r="1362">
          <cell r="C1362" t="str">
            <v>Pleuromamma abdominalis</v>
          </cell>
          <cell r="D1362" t="str">
            <v>Arthropoda</v>
          </cell>
          <cell r="E1362" t="str">
            <v>Crustacea/Copepoda</v>
          </cell>
          <cell r="F1362" t="str">
            <v>Calanoida</v>
          </cell>
          <cell r="G1362" t="str">
            <v>ArthropodaCrustacea/CopepodaCalanoida</v>
          </cell>
          <cell r="H1362" t="str">
            <v>pelagic crustacean</v>
          </cell>
          <cell r="I1362" t="str">
            <v>pelagic crustacean</v>
          </cell>
          <cell r="J1362" t="str">
            <v>pelagic crustacean</v>
          </cell>
          <cell r="K1362" t="str">
            <v>small zooplankton</v>
          </cell>
          <cell r="L1362" t="str">
            <v>small zooplankton</v>
          </cell>
          <cell r="M1362" t="str">
            <v>small zooplankton</v>
          </cell>
          <cell r="N1362" t="str">
            <v xml:space="preserve"> </v>
          </cell>
          <cell r="O1362" t="str">
            <v>Small  zooplankton (herbivorous)</v>
          </cell>
          <cell r="P1362" t="str">
            <v>ZM</v>
          </cell>
        </row>
        <row r="1363">
          <cell r="C1363" t="str">
            <v>Pleuromamma gracilis</v>
          </cell>
          <cell r="D1363" t="str">
            <v>Arthropoda</v>
          </cell>
          <cell r="E1363" t="str">
            <v>Crustacea/Copepoda</v>
          </cell>
          <cell r="F1363" t="str">
            <v>Calanoida</v>
          </cell>
          <cell r="G1363" t="str">
            <v>ArthropodaCrustacea/CopepodaCalanoida</v>
          </cell>
          <cell r="H1363" t="str">
            <v>pelagic crustacean</v>
          </cell>
          <cell r="I1363" t="str">
            <v>pelagic crustacean</v>
          </cell>
          <cell r="J1363" t="str">
            <v>pelagic crustacean</v>
          </cell>
          <cell r="K1363" t="str">
            <v>small zooplankton</v>
          </cell>
          <cell r="L1363" t="str">
            <v>small zooplankton</v>
          </cell>
          <cell r="M1363" t="str">
            <v>small zooplankton</v>
          </cell>
          <cell r="N1363" t="str">
            <v xml:space="preserve"> </v>
          </cell>
          <cell r="O1363" t="str">
            <v>Small  zooplankton (herbivorous)</v>
          </cell>
          <cell r="P1363" t="str">
            <v>ZM</v>
          </cell>
        </row>
        <row r="1364">
          <cell r="C1364" t="str">
            <v>Pleuromamma quadrangulata</v>
          </cell>
          <cell r="D1364" t="str">
            <v>Arthropoda</v>
          </cell>
          <cell r="E1364" t="str">
            <v>Crustacea/Copepoda</v>
          </cell>
          <cell r="F1364" t="str">
            <v>Calanoida</v>
          </cell>
          <cell r="G1364" t="str">
            <v>ArthropodaCrustacea/CopepodaCalanoida</v>
          </cell>
          <cell r="H1364" t="str">
            <v>pelagic crustacean</v>
          </cell>
          <cell r="I1364" t="str">
            <v>pelagic crustacean</v>
          </cell>
          <cell r="J1364" t="str">
            <v>pelagic crustacean</v>
          </cell>
          <cell r="K1364" t="str">
            <v>small zooplankton</v>
          </cell>
          <cell r="L1364" t="str">
            <v>small zooplankton</v>
          </cell>
          <cell r="M1364" t="str">
            <v>small zooplankton</v>
          </cell>
          <cell r="N1364" t="str">
            <v xml:space="preserve"> </v>
          </cell>
          <cell r="O1364" t="str">
            <v>Small  zooplankton (herbivorous)</v>
          </cell>
          <cell r="P1364" t="str">
            <v>ZM</v>
          </cell>
        </row>
        <row r="1365">
          <cell r="C1365" t="str">
            <v>Pleuromamma sp.</v>
          </cell>
          <cell r="D1365" t="str">
            <v>Arthropoda</v>
          </cell>
          <cell r="E1365" t="str">
            <v>Crustacea/Copepoda</v>
          </cell>
          <cell r="F1365" t="str">
            <v>Calanoida</v>
          </cell>
          <cell r="G1365" t="str">
            <v>ArthropodaCrustacea/CopepodaCalanoida</v>
          </cell>
          <cell r="H1365" t="str">
            <v>pelagic crustacean</v>
          </cell>
          <cell r="I1365" t="str">
            <v>pelagic crustacean</v>
          </cell>
          <cell r="J1365" t="str">
            <v>pelagic crustacean</v>
          </cell>
          <cell r="K1365" t="str">
            <v>small zooplankton</v>
          </cell>
          <cell r="L1365" t="str">
            <v>small zooplankton</v>
          </cell>
          <cell r="M1365" t="str">
            <v>small zooplankton</v>
          </cell>
          <cell r="N1365" t="str">
            <v xml:space="preserve"> </v>
          </cell>
          <cell r="O1365" t="str">
            <v>Small  zooplankton (herbivorous)</v>
          </cell>
          <cell r="P1365" t="str">
            <v>ZM</v>
          </cell>
        </row>
        <row r="1366">
          <cell r="C1366" t="str">
            <v>Pleuromamma sp. remains</v>
          </cell>
          <cell r="D1366" t="str">
            <v>Arthropoda</v>
          </cell>
          <cell r="E1366" t="str">
            <v>Crustacea/Copepoda</v>
          </cell>
          <cell r="F1366" t="str">
            <v>Calanoida</v>
          </cell>
          <cell r="G1366" t="str">
            <v>ArthropodaCrustacea/CopepodaCalanoida</v>
          </cell>
          <cell r="H1366" t="str">
            <v>pelagic crustacean</v>
          </cell>
          <cell r="I1366" t="str">
            <v>pelagic crustacean</v>
          </cell>
          <cell r="J1366" t="str">
            <v>pelagic crustacean</v>
          </cell>
          <cell r="K1366" t="str">
            <v>small zooplankton</v>
          </cell>
          <cell r="L1366" t="str">
            <v>small zooplankton</v>
          </cell>
          <cell r="M1366" t="str">
            <v>small zooplankton</v>
          </cell>
          <cell r="N1366" t="str">
            <v xml:space="preserve"> </v>
          </cell>
          <cell r="O1366" t="str">
            <v>Small  zooplankton (herbivorous)</v>
          </cell>
          <cell r="P1366" t="str">
            <v>ZM</v>
          </cell>
        </row>
        <row r="1367">
          <cell r="C1367" t="str">
            <v>Pleuromamma xiphias</v>
          </cell>
          <cell r="D1367" t="str">
            <v>Arthropoda</v>
          </cell>
          <cell r="E1367" t="str">
            <v>Crustacea/Copepoda</v>
          </cell>
          <cell r="F1367" t="str">
            <v>Calanoida</v>
          </cell>
          <cell r="G1367" t="str">
            <v>ArthropodaCrustacea/CopepodaCalanoida</v>
          </cell>
          <cell r="H1367" t="str">
            <v>pelagic crustacean</v>
          </cell>
          <cell r="I1367" t="str">
            <v>pelagic crustacean</v>
          </cell>
          <cell r="J1367" t="str">
            <v>pelagic crustacean</v>
          </cell>
          <cell r="K1367" t="str">
            <v>small zooplankton</v>
          </cell>
          <cell r="L1367" t="str">
            <v>small zooplankton</v>
          </cell>
          <cell r="M1367" t="str">
            <v>small zooplankton</v>
          </cell>
          <cell r="N1367" t="str">
            <v xml:space="preserve"> </v>
          </cell>
          <cell r="O1367" t="str">
            <v>Small  zooplankton (herbivorous)</v>
          </cell>
          <cell r="P1367" t="str">
            <v>ZM</v>
          </cell>
        </row>
        <row r="1368">
          <cell r="C1368" t="str">
            <v>Rhincalanus sp.</v>
          </cell>
          <cell r="D1368" t="str">
            <v>Arthropoda</v>
          </cell>
          <cell r="E1368" t="str">
            <v>Crustacea/Copepoda</v>
          </cell>
          <cell r="F1368" t="str">
            <v>Calanoida</v>
          </cell>
          <cell r="G1368" t="str">
            <v>ArthropodaCrustacea/CopepodaCalanoida</v>
          </cell>
          <cell r="H1368" t="str">
            <v>pelagic crustacean</v>
          </cell>
          <cell r="I1368" t="str">
            <v>pelagic crustacean</v>
          </cell>
          <cell r="J1368" t="str">
            <v>pelagic crustacean</v>
          </cell>
          <cell r="K1368" t="str">
            <v>small zooplankton</v>
          </cell>
          <cell r="L1368" t="str">
            <v>small zooplankton</v>
          </cell>
          <cell r="M1368" t="str">
            <v>small zooplankton</v>
          </cell>
          <cell r="N1368" t="str">
            <v xml:space="preserve"> </v>
          </cell>
          <cell r="O1368" t="str">
            <v>Small  zooplankton (herbivorous)</v>
          </cell>
          <cell r="P1368" t="str">
            <v>ZM</v>
          </cell>
        </row>
        <row r="1369">
          <cell r="C1369" t="str">
            <v>Subencalanus longiceps</v>
          </cell>
          <cell r="D1369" t="str">
            <v>Arthropoda</v>
          </cell>
          <cell r="E1369" t="str">
            <v>Crustacea/Copepoda</v>
          </cell>
          <cell r="F1369" t="str">
            <v>Calanoida</v>
          </cell>
          <cell r="G1369" t="str">
            <v>ArthropodaCrustacea/CopepodaCalanoida</v>
          </cell>
          <cell r="H1369" t="str">
            <v>pelagic crustacean</v>
          </cell>
          <cell r="I1369" t="str">
            <v>pelagic crustacean</v>
          </cell>
          <cell r="J1369" t="str">
            <v>pelagic crustacean</v>
          </cell>
          <cell r="K1369" t="str">
            <v>small zooplankton</v>
          </cell>
          <cell r="L1369" t="str">
            <v>small zooplankton</v>
          </cell>
          <cell r="M1369" t="str">
            <v>small zooplankton</v>
          </cell>
          <cell r="N1369" t="str">
            <v xml:space="preserve"> </v>
          </cell>
          <cell r="O1369" t="str">
            <v>Small  zooplankton (herbivorous)</v>
          </cell>
          <cell r="P1369" t="str">
            <v>ZM</v>
          </cell>
        </row>
        <row r="1370">
          <cell r="C1370" t="str">
            <v>Temora sp.</v>
          </cell>
          <cell r="D1370" t="str">
            <v>Arthropoda</v>
          </cell>
          <cell r="E1370" t="str">
            <v>Crustacea/Copepoda</v>
          </cell>
          <cell r="F1370" t="str">
            <v>Calanoida</v>
          </cell>
          <cell r="G1370" t="str">
            <v>ArthropodaCrustacea/CopepodaCalanoida</v>
          </cell>
          <cell r="H1370" t="str">
            <v>pelagic crustacean</v>
          </cell>
          <cell r="I1370" t="str">
            <v>pelagic crustacean</v>
          </cell>
          <cell r="J1370" t="str">
            <v>pelagic crustacean</v>
          </cell>
          <cell r="K1370" t="str">
            <v>small zooplankton</v>
          </cell>
          <cell r="L1370" t="str">
            <v>small zooplankton</v>
          </cell>
          <cell r="M1370" t="str">
            <v>small zooplankton</v>
          </cell>
          <cell r="N1370" t="str">
            <v xml:space="preserve"> </v>
          </cell>
          <cell r="O1370" t="str">
            <v>Small  zooplankton (herbivorous)</v>
          </cell>
          <cell r="P1370" t="str">
            <v>ZM</v>
          </cell>
        </row>
        <row r="1371">
          <cell r="C1371" t="str">
            <v>Temora sp. remains</v>
          </cell>
          <cell r="D1371" t="str">
            <v>Arthropoda</v>
          </cell>
          <cell r="E1371" t="str">
            <v>Crustacea/Copepoda</v>
          </cell>
          <cell r="F1371" t="str">
            <v>Calanoida</v>
          </cell>
          <cell r="G1371" t="str">
            <v>ArthropodaCrustacea/CopepodaCalanoida</v>
          </cell>
          <cell r="H1371" t="str">
            <v>pelagic crustacean</v>
          </cell>
          <cell r="I1371" t="str">
            <v>pelagic crustacean</v>
          </cell>
          <cell r="J1371" t="str">
            <v>pelagic crustacean</v>
          </cell>
          <cell r="K1371" t="str">
            <v>small zooplankton</v>
          </cell>
          <cell r="L1371" t="str">
            <v>small zooplankton</v>
          </cell>
          <cell r="M1371" t="str">
            <v>small zooplankton</v>
          </cell>
          <cell r="N1371" t="str">
            <v xml:space="preserve"> </v>
          </cell>
          <cell r="O1371" t="str">
            <v>Small  zooplankton (herbivorous)</v>
          </cell>
          <cell r="P1371" t="str">
            <v>ZM</v>
          </cell>
        </row>
        <row r="1372">
          <cell r="C1372" t="str">
            <v>Subclass Copepoda - undifferentiated</v>
          </cell>
          <cell r="D1372" t="str">
            <v>Arthropoda</v>
          </cell>
          <cell r="E1372" t="str">
            <v>Maxillopoda</v>
          </cell>
          <cell r="F1372" t="str">
            <v xml:space="preserve">  --  </v>
          </cell>
          <cell r="J1372">
            <v>0</v>
          </cell>
          <cell r="K1372">
            <v>0</v>
          </cell>
          <cell r="L1372">
            <v>0</v>
          </cell>
          <cell r="M1372">
            <v>0</v>
          </cell>
          <cell r="O1372" t="str">
            <v>Filter feeder</v>
          </cell>
          <cell r="P1372" t="str">
            <v>ZM</v>
          </cell>
        </row>
        <row r="1373">
          <cell r="C1373" t="str">
            <v>Order Calanoida - undifferentiated</v>
          </cell>
          <cell r="D1373" t="str">
            <v>Arthropoda</v>
          </cell>
          <cell r="E1373" t="str">
            <v>Maxillopoda</v>
          </cell>
          <cell r="F1373" t="str">
            <v xml:space="preserve">  --  </v>
          </cell>
          <cell r="J1373">
            <v>0</v>
          </cell>
          <cell r="K1373">
            <v>0</v>
          </cell>
          <cell r="L1373">
            <v>0</v>
          </cell>
          <cell r="M1373">
            <v>0</v>
          </cell>
          <cell r="O1373" t="str">
            <v>Filter feeder</v>
          </cell>
          <cell r="P1373" t="str">
            <v>ZM</v>
          </cell>
        </row>
        <row r="1374">
          <cell r="C1374" t="str">
            <v>Calanidae</v>
          </cell>
          <cell r="D1374" t="str">
            <v>Arthropoda</v>
          </cell>
          <cell r="E1374" t="str">
            <v>Crustacea/Copepoda</v>
          </cell>
          <cell r="F1374" t="str">
            <v>Calanoida</v>
          </cell>
          <cell r="G1374" t="str">
            <v>ArthropodaCrustacea/CopepodaCalanoida</v>
          </cell>
          <cell r="H1374" t="str">
            <v>pelagic crustacean</v>
          </cell>
          <cell r="I1374" t="str">
            <v>pelagic crustacean</v>
          </cell>
          <cell r="J1374" t="str">
            <v>pelagic crustacean</v>
          </cell>
          <cell r="K1374" t="str">
            <v>small zooplankton</v>
          </cell>
          <cell r="L1374" t="str">
            <v>small zooplankton</v>
          </cell>
          <cell r="M1374" t="str">
            <v>small zooplankton</v>
          </cell>
          <cell r="N1374" t="str">
            <v xml:space="preserve"> </v>
          </cell>
          <cell r="O1374" t="str">
            <v>Small  zooplankton (herbivorous)</v>
          </cell>
          <cell r="P1374" t="str">
            <v>ZM</v>
          </cell>
        </row>
        <row r="1375">
          <cell r="C1375" t="str">
            <v>Calanoida remains</v>
          </cell>
          <cell r="D1375" t="str">
            <v>Arthropoda</v>
          </cell>
          <cell r="E1375" t="str">
            <v>Crustacea/Copepoda</v>
          </cell>
          <cell r="F1375" t="str">
            <v>Calanoida</v>
          </cell>
          <cell r="G1375" t="str">
            <v>ArthropodaCrustacea/CopepodaCalanoida</v>
          </cell>
          <cell r="H1375" t="str">
            <v>pelagic crustacean</v>
          </cell>
          <cell r="I1375" t="str">
            <v>pelagic crustacean</v>
          </cell>
          <cell r="J1375" t="str">
            <v>pelagic crustacean</v>
          </cell>
          <cell r="K1375" t="str">
            <v>small zooplankton</v>
          </cell>
          <cell r="L1375" t="str">
            <v>small zooplankton</v>
          </cell>
          <cell r="M1375" t="str">
            <v>small zooplankton</v>
          </cell>
          <cell r="N1375" t="str">
            <v xml:space="preserve"> </v>
          </cell>
          <cell r="O1375" t="str">
            <v>Small  zooplankton (herbivorous)</v>
          </cell>
          <cell r="P1375" t="str">
            <v>ZM</v>
          </cell>
        </row>
        <row r="1376">
          <cell r="C1376" t="str">
            <v>Calanus australis</v>
          </cell>
          <cell r="D1376" t="str">
            <v>Arthropoda</v>
          </cell>
          <cell r="E1376" t="str">
            <v>Crustacea/Copepoda</v>
          </cell>
          <cell r="F1376" t="str">
            <v>Calanoida</v>
          </cell>
          <cell r="G1376" t="str">
            <v>ArthropodaCrustacea/CopepodaCalanoida</v>
          </cell>
          <cell r="H1376" t="str">
            <v>pelagic crustacean</v>
          </cell>
          <cell r="I1376" t="str">
            <v>pelagic crustacean</v>
          </cell>
          <cell r="J1376" t="str">
            <v>pelagic crustacean</v>
          </cell>
          <cell r="K1376" t="str">
            <v>small zooplankton</v>
          </cell>
          <cell r="L1376" t="str">
            <v>small zooplankton</v>
          </cell>
          <cell r="M1376" t="str">
            <v>small zooplankton</v>
          </cell>
          <cell r="N1376" t="str">
            <v xml:space="preserve"> </v>
          </cell>
          <cell r="O1376" t="str">
            <v>Small  zooplankton (herbivorous)</v>
          </cell>
          <cell r="P1376" t="str">
            <v>ZM</v>
          </cell>
        </row>
        <row r="1377">
          <cell r="C1377" t="str">
            <v>Calanoida 1</v>
          </cell>
          <cell r="D1377" t="str">
            <v>Arthropoda</v>
          </cell>
          <cell r="E1377" t="str">
            <v>Crustacea/Copepoda</v>
          </cell>
          <cell r="F1377" t="str">
            <v>Calanoida</v>
          </cell>
          <cell r="G1377" t="str">
            <v>ArthropodaCrustacea/CopepodaCalanoida</v>
          </cell>
          <cell r="H1377" t="str">
            <v>pelagic crustacean</v>
          </cell>
          <cell r="I1377" t="str">
            <v>pelagic crustacean</v>
          </cell>
          <cell r="J1377" t="str">
            <v>pelagic crustacean</v>
          </cell>
          <cell r="K1377" t="str">
            <v>small zooplankton</v>
          </cell>
          <cell r="L1377" t="str">
            <v>small zooplankton</v>
          </cell>
          <cell r="M1377" t="str">
            <v>small zooplankton</v>
          </cell>
          <cell r="N1377" t="str">
            <v xml:space="preserve"> </v>
          </cell>
          <cell r="O1377" t="str">
            <v>Small  zooplankton (herbivorous)</v>
          </cell>
          <cell r="P1377" t="str">
            <v>ZM</v>
          </cell>
        </row>
        <row r="1378">
          <cell r="C1378" t="str">
            <v>Calanoida 2</v>
          </cell>
          <cell r="D1378" t="str">
            <v>Arthropoda</v>
          </cell>
          <cell r="E1378" t="str">
            <v>Crustacea/Copepoda</v>
          </cell>
          <cell r="F1378" t="str">
            <v>Calanoida</v>
          </cell>
          <cell r="G1378" t="str">
            <v>ArthropodaCrustacea/CopepodaCalanoida</v>
          </cell>
          <cell r="H1378" t="str">
            <v>pelagic crustacean</v>
          </cell>
          <cell r="I1378" t="str">
            <v>pelagic crustacean</v>
          </cell>
          <cell r="J1378" t="str">
            <v>pelagic crustacean</v>
          </cell>
          <cell r="K1378" t="str">
            <v>small zooplankton</v>
          </cell>
          <cell r="L1378" t="str">
            <v>small zooplankton</v>
          </cell>
          <cell r="M1378" t="str">
            <v>small zooplankton</v>
          </cell>
          <cell r="N1378" t="str">
            <v xml:space="preserve"> </v>
          </cell>
          <cell r="O1378" t="str">
            <v>Small  zooplankton (herbivorous)</v>
          </cell>
          <cell r="P1378" t="str">
            <v>ZM</v>
          </cell>
        </row>
        <row r="1379">
          <cell r="C1379" t="str">
            <v>Calanoides sp.</v>
          </cell>
          <cell r="D1379" t="str">
            <v>Arthropoda</v>
          </cell>
          <cell r="E1379" t="str">
            <v>Crustacea/Copepoda</v>
          </cell>
          <cell r="F1379" t="str">
            <v>Calanoida</v>
          </cell>
          <cell r="G1379" t="str">
            <v>ArthropodaCrustacea/CopepodaCalanoida</v>
          </cell>
          <cell r="H1379" t="str">
            <v>pelagic crustacean</v>
          </cell>
          <cell r="I1379" t="str">
            <v>pelagic crustacean</v>
          </cell>
          <cell r="J1379" t="str">
            <v>pelagic crustacean</v>
          </cell>
          <cell r="K1379" t="str">
            <v>small zooplankton</v>
          </cell>
          <cell r="L1379" t="str">
            <v>small zooplankton</v>
          </cell>
          <cell r="M1379" t="str">
            <v>small zooplankton</v>
          </cell>
          <cell r="N1379" t="str">
            <v xml:space="preserve"> </v>
          </cell>
          <cell r="O1379" t="str">
            <v>Small  zooplankton (herbivorous)</v>
          </cell>
          <cell r="P1379" t="str">
            <v>ZM</v>
          </cell>
        </row>
        <row r="1380">
          <cell r="C1380" t="str">
            <v>Calanus sp.</v>
          </cell>
          <cell r="D1380" t="str">
            <v>Arthropoda</v>
          </cell>
          <cell r="E1380" t="str">
            <v>Crustacea/Copepoda</v>
          </cell>
          <cell r="F1380" t="str">
            <v>Calanoida</v>
          </cell>
          <cell r="G1380" t="str">
            <v>ArthropodaCrustacea/CopepodaCalanoida</v>
          </cell>
          <cell r="H1380" t="str">
            <v>pelagic crustacean</v>
          </cell>
          <cell r="I1380" t="str">
            <v>pelagic crustacean</v>
          </cell>
          <cell r="J1380" t="str">
            <v>pelagic crustacean</v>
          </cell>
          <cell r="K1380" t="str">
            <v>small zooplankton</v>
          </cell>
          <cell r="L1380" t="str">
            <v>small zooplankton</v>
          </cell>
          <cell r="M1380" t="str">
            <v>small zooplankton</v>
          </cell>
          <cell r="N1380" t="str">
            <v xml:space="preserve"> </v>
          </cell>
          <cell r="O1380" t="str">
            <v>Small  zooplankton (herbivorous)</v>
          </cell>
          <cell r="P1380" t="str">
            <v>ZM</v>
          </cell>
        </row>
        <row r="1381">
          <cell r="C1381" t="str">
            <v>Calanus sp. remains</v>
          </cell>
          <cell r="D1381" t="str">
            <v>Arthropoda</v>
          </cell>
          <cell r="E1381" t="str">
            <v>Crustacea/Copepoda</v>
          </cell>
          <cell r="F1381" t="str">
            <v>Calanoida</v>
          </cell>
          <cell r="G1381" t="str">
            <v>ArthropodaCrustacea/CopepodaCalanoida</v>
          </cell>
          <cell r="H1381" t="str">
            <v>pelagic crustacean</v>
          </cell>
          <cell r="I1381" t="str">
            <v>pelagic crustacean</v>
          </cell>
          <cell r="J1381" t="str">
            <v>pelagic crustacean</v>
          </cell>
          <cell r="K1381" t="str">
            <v>small zooplankton</v>
          </cell>
          <cell r="L1381" t="str">
            <v>small zooplankton</v>
          </cell>
          <cell r="M1381" t="str">
            <v>small zooplankton</v>
          </cell>
          <cell r="N1381" t="str">
            <v xml:space="preserve"> </v>
          </cell>
          <cell r="O1381" t="str">
            <v>Small  zooplankton (herbivorous)</v>
          </cell>
          <cell r="P1381" t="str">
            <v>ZM</v>
          </cell>
        </row>
        <row r="1382">
          <cell r="C1382" t="str">
            <v>Eucalanidae</v>
          </cell>
          <cell r="D1382" t="str">
            <v>Arthropoda</v>
          </cell>
          <cell r="E1382" t="str">
            <v>Crustacea/Copepoda</v>
          </cell>
          <cell r="F1382" t="str">
            <v>Calanoida</v>
          </cell>
          <cell r="G1382" t="str">
            <v>ArthropodaCrustacea/CopepodaCalanoida</v>
          </cell>
          <cell r="H1382" t="str">
            <v>pelagic crustacean</v>
          </cell>
          <cell r="I1382" t="str">
            <v>pelagic crustacean</v>
          </cell>
          <cell r="J1382" t="str">
            <v>pelagic crustacean</v>
          </cell>
          <cell r="K1382" t="str">
            <v>small zooplankton</v>
          </cell>
          <cell r="L1382" t="str">
            <v>small zooplankton</v>
          </cell>
          <cell r="M1382" t="str">
            <v>small zooplankton</v>
          </cell>
          <cell r="N1382" t="str">
            <v xml:space="preserve"> </v>
          </cell>
          <cell r="O1382" t="str">
            <v>Small  zooplankton (herbivorous)</v>
          </cell>
          <cell r="P1382" t="str">
            <v>ZM</v>
          </cell>
        </row>
        <row r="1383">
          <cell r="C1383" t="str">
            <v>Aetideidae</v>
          </cell>
          <cell r="D1383" t="str">
            <v>Arthropoda</v>
          </cell>
          <cell r="E1383" t="str">
            <v>Crustacea/Copepoda</v>
          </cell>
          <cell r="F1383" t="str">
            <v>Calanoida</v>
          </cell>
          <cell r="G1383" t="str">
            <v>ArthropodaCrustacea/CopepodaCalanoida</v>
          </cell>
          <cell r="H1383" t="str">
            <v>pelagic crustacean</v>
          </cell>
          <cell r="I1383" t="str">
            <v>pelagic crustacean</v>
          </cell>
          <cell r="J1383" t="str">
            <v>pelagic crustacean</v>
          </cell>
          <cell r="K1383" t="str">
            <v>small zooplankton</v>
          </cell>
          <cell r="L1383" t="str">
            <v>small zooplankton</v>
          </cell>
          <cell r="M1383" t="str">
            <v>small zooplankton</v>
          </cell>
          <cell r="N1383" t="str">
            <v xml:space="preserve"> </v>
          </cell>
          <cell r="O1383" t="str">
            <v>Small  zooplankton (herbivorous)</v>
          </cell>
          <cell r="P1383" t="str">
            <v>ZM</v>
          </cell>
        </row>
        <row r="1384">
          <cell r="C1384" t="str">
            <v>Euchaetidae</v>
          </cell>
          <cell r="D1384" t="str">
            <v>Arthropoda</v>
          </cell>
          <cell r="E1384" t="str">
            <v>Crustacea/Copepoda</v>
          </cell>
          <cell r="F1384" t="str">
            <v>Calanoida</v>
          </cell>
          <cell r="G1384" t="str">
            <v>ArthropodaCrustacea/CopepodaCalanoida</v>
          </cell>
          <cell r="H1384" t="str">
            <v>pelagic crustacean</v>
          </cell>
          <cell r="I1384" t="str">
            <v>pelagic crustacean</v>
          </cell>
          <cell r="J1384" t="str">
            <v>pelagic crustacean</v>
          </cell>
          <cell r="K1384" t="str">
            <v>small zooplankton</v>
          </cell>
          <cell r="L1384" t="str">
            <v>small zooplankton</v>
          </cell>
          <cell r="M1384" t="str">
            <v>small zooplankton</v>
          </cell>
          <cell r="N1384" t="str">
            <v xml:space="preserve"> </v>
          </cell>
          <cell r="O1384" t="str">
            <v>Small  zooplankton (herbivorous)</v>
          </cell>
          <cell r="P1384" t="str">
            <v>ZM</v>
          </cell>
        </row>
        <row r="1385">
          <cell r="C1385" t="str">
            <v>Candacia bipinnata</v>
          </cell>
          <cell r="D1385" t="str">
            <v>Arthropoda</v>
          </cell>
          <cell r="E1385" t="str">
            <v>Crustacea/Copepoda</v>
          </cell>
          <cell r="F1385" t="str">
            <v>Calanoida</v>
          </cell>
          <cell r="G1385" t="str">
            <v>ArthropodaCrustacea/CopepodaCalanoida</v>
          </cell>
          <cell r="H1385" t="str">
            <v>pelagic crustacean</v>
          </cell>
          <cell r="I1385" t="str">
            <v>pelagic crustacean</v>
          </cell>
          <cell r="J1385" t="str">
            <v>pelagic crustacean</v>
          </cell>
          <cell r="K1385" t="str">
            <v>small zooplankton</v>
          </cell>
          <cell r="L1385" t="str">
            <v>small zooplankton</v>
          </cell>
          <cell r="M1385" t="str">
            <v>small zooplankton</v>
          </cell>
          <cell r="N1385" t="str">
            <v xml:space="preserve"> </v>
          </cell>
          <cell r="O1385" t="str">
            <v>Small  zooplankton (herbivorous)</v>
          </cell>
          <cell r="P1385" t="str">
            <v>ZM</v>
          </cell>
        </row>
        <row r="1386">
          <cell r="C1386" t="str">
            <v>Order Harpacticoida - undifferentiated</v>
          </cell>
          <cell r="D1386" t="str">
            <v>Arthropoda</v>
          </cell>
          <cell r="E1386" t="str">
            <v>Crustacea/Copepoda</v>
          </cell>
          <cell r="F1386" t="str">
            <v>Harpacticoida</v>
          </cell>
          <cell r="G1386" t="str">
            <v>ArthropodaCrustacea/CopepodaHarpacticoida</v>
          </cell>
          <cell r="H1386" t="str">
            <v>benthic crustacean</v>
          </cell>
          <cell r="I1386" t="str">
            <v>epibenthos</v>
          </cell>
          <cell r="J1386" t="str">
            <v>epibenthos</v>
          </cell>
          <cell r="K1386" t="str">
            <v>small zooplankton</v>
          </cell>
          <cell r="L1386" t="str">
            <v>small zooplankton</v>
          </cell>
          <cell r="M1386" t="str">
            <v>small zooplankton</v>
          </cell>
          <cell r="N1386" t="str">
            <v xml:space="preserve"> </v>
          </cell>
          <cell r="O1386" t="str">
            <v>Meiobenthos</v>
          </cell>
          <cell r="P1386" t="str">
            <v>BO</v>
          </cell>
        </row>
        <row r="1387">
          <cell r="C1387" t="str">
            <v>Balanomorpha</v>
          </cell>
          <cell r="D1387" t="str">
            <v>Arthropoda</v>
          </cell>
          <cell r="E1387" t="str">
            <v>Crustacea/Cirripedia</v>
          </cell>
          <cell r="F1387" t="str">
            <v>Thoracica//Balanidae</v>
          </cell>
          <cell r="G1387" t="str">
            <v>ArthropodaCrustacea/CirripediaThoracica//Balanidae</v>
          </cell>
          <cell r="H1387" t="str">
            <v>benthic invertebrate</v>
          </cell>
          <cell r="I1387" t="str">
            <v>epibenthos</v>
          </cell>
          <cell r="J1387" t="str">
            <v>epibenthos</v>
          </cell>
          <cell r="K1387" t="str">
            <v>small zooplankton</v>
          </cell>
          <cell r="L1387" t="str">
            <v>small zooplankton</v>
          </cell>
          <cell r="M1387" t="str">
            <v>small zooplankton</v>
          </cell>
          <cell r="N1387" t="str">
            <v xml:space="preserve"> </v>
          </cell>
          <cell r="O1387" t="str">
            <v>Small  zooplankton (herbivorous)</v>
          </cell>
          <cell r="P1387" t="str">
            <v>ZM</v>
          </cell>
        </row>
        <row r="1388">
          <cell r="C1388" t="str">
            <v>Cyclopoida</v>
          </cell>
          <cell r="D1388" t="str">
            <v>Arthropoda</v>
          </cell>
          <cell r="E1388" t="str">
            <v>Crustacea/Copepoda</v>
          </cell>
          <cell r="F1388" t="str">
            <v>Cyclopoida</v>
          </cell>
          <cell r="G1388" t="str">
            <v>ArthropodaCrustacea/CopepodaCyclopoida</v>
          </cell>
          <cell r="H1388" t="str">
            <v>benthic crustacean</v>
          </cell>
          <cell r="I1388" t="str">
            <v>epibenthos</v>
          </cell>
          <cell r="J1388" t="str">
            <v>epibenthos</v>
          </cell>
          <cell r="K1388" t="str">
            <v>small zooplankton</v>
          </cell>
          <cell r="L1388" t="str">
            <v>small zooplankton</v>
          </cell>
          <cell r="M1388" t="str">
            <v>small zooplankton</v>
          </cell>
          <cell r="N1388" t="str">
            <v xml:space="preserve"> </v>
          </cell>
          <cell r="O1388" t="str">
            <v>Small  zooplankton (herbivorous)</v>
          </cell>
          <cell r="P1388" t="str">
            <v>ZM</v>
          </cell>
        </row>
        <row r="1389">
          <cell r="C1389" t="str">
            <v>Cyclopoida 1</v>
          </cell>
          <cell r="D1389" t="str">
            <v>Arthropoda</v>
          </cell>
          <cell r="E1389" t="str">
            <v>Crustacea/Copepoda</v>
          </cell>
          <cell r="F1389" t="str">
            <v>Cyclopoida</v>
          </cell>
          <cell r="G1389" t="str">
            <v>ArthropodaCrustacea/CopepodaCyclopoida</v>
          </cell>
          <cell r="H1389" t="str">
            <v>benthic crustacean</v>
          </cell>
          <cell r="I1389" t="str">
            <v>epibenthos</v>
          </cell>
          <cell r="J1389" t="str">
            <v>epibenthos</v>
          </cell>
          <cell r="K1389" t="str">
            <v>small zooplankton</v>
          </cell>
          <cell r="L1389" t="str">
            <v>small zooplankton</v>
          </cell>
          <cell r="M1389" t="str">
            <v>small zooplankton</v>
          </cell>
          <cell r="N1389" t="str">
            <v xml:space="preserve"> </v>
          </cell>
          <cell r="O1389" t="str">
            <v>Small  zooplankton (herbivorous)</v>
          </cell>
          <cell r="P1389" t="str">
            <v>ZM</v>
          </cell>
        </row>
        <row r="1390">
          <cell r="C1390" t="str">
            <v>Cyclopoida 2</v>
          </cell>
          <cell r="D1390" t="str">
            <v>Arthropoda</v>
          </cell>
          <cell r="E1390" t="str">
            <v>Crustacea/Copepoda</v>
          </cell>
          <cell r="F1390" t="str">
            <v>Cyclopoida</v>
          </cell>
          <cell r="G1390" t="str">
            <v>ArthropodaCrustacea/CopepodaCyclopoida</v>
          </cell>
          <cell r="H1390" t="str">
            <v>benthic crustacean</v>
          </cell>
          <cell r="I1390" t="str">
            <v>epibenthos</v>
          </cell>
          <cell r="J1390" t="str">
            <v>epibenthos</v>
          </cell>
          <cell r="K1390" t="str">
            <v>small zooplankton</v>
          </cell>
          <cell r="L1390" t="str">
            <v>small zooplankton</v>
          </cell>
          <cell r="M1390" t="str">
            <v>small zooplankton</v>
          </cell>
          <cell r="N1390" t="str">
            <v xml:space="preserve"> </v>
          </cell>
          <cell r="O1390" t="str">
            <v>Small  zooplankton (herbivorous)</v>
          </cell>
          <cell r="P1390" t="str">
            <v>ZM</v>
          </cell>
        </row>
        <row r="1391">
          <cell r="C1391" t="str">
            <v>Cyclopoida 3</v>
          </cell>
          <cell r="D1391" t="str">
            <v>Arthropoda</v>
          </cell>
          <cell r="E1391" t="str">
            <v>Crustacea/Copepoda</v>
          </cell>
          <cell r="F1391" t="str">
            <v>Cyclopoida</v>
          </cell>
          <cell r="G1391" t="str">
            <v>ArthropodaCrustacea/CopepodaCyclopoida</v>
          </cell>
          <cell r="H1391" t="str">
            <v>benthic crustacean</v>
          </cell>
          <cell r="I1391" t="str">
            <v>epibenthos</v>
          </cell>
          <cell r="J1391" t="str">
            <v>epibenthos</v>
          </cell>
          <cell r="K1391" t="str">
            <v>small zooplankton</v>
          </cell>
          <cell r="L1391" t="str">
            <v>small zooplankton</v>
          </cell>
          <cell r="M1391" t="str">
            <v>small zooplankton</v>
          </cell>
          <cell r="N1391" t="str">
            <v xml:space="preserve"> </v>
          </cell>
          <cell r="O1391" t="str">
            <v>Small  zooplankton (herbivorous)</v>
          </cell>
          <cell r="P1391" t="str">
            <v>ZM</v>
          </cell>
        </row>
        <row r="1392">
          <cell r="C1392" t="str">
            <v>Oithona sp.</v>
          </cell>
          <cell r="D1392" t="str">
            <v>Arthropoda</v>
          </cell>
          <cell r="E1392" t="str">
            <v>Crustacea/Copepoda</v>
          </cell>
          <cell r="F1392" t="str">
            <v>Cyclopoida</v>
          </cell>
          <cell r="G1392" t="str">
            <v>ArthropodaCrustacea/CopepodaCyclopoida</v>
          </cell>
          <cell r="H1392" t="str">
            <v>pelagic crustacean</v>
          </cell>
          <cell r="I1392" t="str">
            <v>epibenthos</v>
          </cell>
          <cell r="J1392" t="str">
            <v>epibenthos</v>
          </cell>
          <cell r="K1392" t="str">
            <v>small zooplankton</v>
          </cell>
          <cell r="L1392" t="str">
            <v>small zooplankton</v>
          </cell>
          <cell r="M1392" t="str">
            <v>small zooplankton</v>
          </cell>
          <cell r="N1392" t="str">
            <v xml:space="preserve"> </v>
          </cell>
          <cell r="O1392" t="str">
            <v>Small  zooplankton (herbivorous)</v>
          </cell>
          <cell r="P1392" t="str">
            <v>ZM</v>
          </cell>
        </row>
        <row r="1393">
          <cell r="C1393" t="str">
            <v>Oncaea remains</v>
          </cell>
          <cell r="D1393" t="str">
            <v>Arthropoda/Crustacea</v>
          </cell>
          <cell r="E1393" t="str">
            <v>Crustacea/Copepoda</v>
          </cell>
          <cell r="F1393" t="str">
            <v>Cyclopoida</v>
          </cell>
          <cell r="G1393" t="str">
            <v>Arthropoda/CrustaceaCrustacea/CopepodaCyclopoida</v>
          </cell>
          <cell r="H1393" t="str">
            <v>pelagic crustacean</v>
          </cell>
          <cell r="I1393" t="str">
            <v>pelagic crustacean</v>
          </cell>
          <cell r="J1393" t="str">
            <v>pelagic crustacean</v>
          </cell>
          <cell r="K1393" t="str">
            <v>small zooplankton</v>
          </cell>
          <cell r="L1393" t="str">
            <v>small zooplankton</v>
          </cell>
          <cell r="M1393" t="str">
            <v>small zooplankton</v>
          </cell>
          <cell r="N1393" t="str">
            <v xml:space="preserve"> </v>
          </cell>
          <cell r="O1393" t="str">
            <v>Small  zooplankton (herbivorous)</v>
          </cell>
          <cell r="P1393" t="str">
            <v>ZM</v>
          </cell>
        </row>
        <row r="1394">
          <cell r="C1394" t="str">
            <v>Oncaea sp.</v>
          </cell>
          <cell r="D1394" t="str">
            <v>Arthropoda/Crustacea</v>
          </cell>
          <cell r="E1394" t="str">
            <v>Crustacea/Copepoda</v>
          </cell>
          <cell r="F1394" t="str">
            <v>Cyclopoida</v>
          </cell>
          <cell r="G1394" t="str">
            <v>Arthropoda/CrustaceaCrustacea/CopepodaCyclopoida</v>
          </cell>
          <cell r="H1394" t="str">
            <v>pelagic crustacean</v>
          </cell>
          <cell r="I1394" t="str">
            <v>pelagic crustacean</v>
          </cell>
          <cell r="J1394" t="str">
            <v>pelagic crustacean</v>
          </cell>
          <cell r="K1394" t="str">
            <v>small zooplankton</v>
          </cell>
          <cell r="L1394" t="str">
            <v>small zooplankton</v>
          </cell>
          <cell r="M1394" t="str">
            <v>small zooplankton</v>
          </cell>
          <cell r="N1394" t="str">
            <v xml:space="preserve"> </v>
          </cell>
          <cell r="O1394" t="str">
            <v>Small  zooplankton (herbivorous)</v>
          </cell>
          <cell r="P1394" t="str">
            <v>ZM</v>
          </cell>
        </row>
        <row r="1395">
          <cell r="C1395" t="str">
            <v>Order Cyclopoida - undifferentiated</v>
          </cell>
          <cell r="D1395" t="str">
            <v>Arthropoda</v>
          </cell>
          <cell r="E1395" t="str">
            <v>Maxillopoda</v>
          </cell>
          <cell r="F1395" t="str">
            <v xml:space="preserve">  --  </v>
          </cell>
          <cell r="J1395">
            <v>0</v>
          </cell>
          <cell r="K1395">
            <v>0</v>
          </cell>
          <cell r="L1395">
            <v>0</v>
          </cell>
          <cell r="M1395">
            <v>0</v>
          </cell>
          <cell r="O1395" t="str">
            <v>Small  zooplankton (herbivorous)</v>
          </cell>
          <cell r="P1395" t="str">
            <v>ZM</v>
          </cell>
        </row>
        <row r="1396">
          <cell r="C1396" t="str">
            <v>Cirrepedia</v>
          </cell>
          <cell r="D1396" t="str">
            <v>Arthropoda</v>
          </cell>
          <cell r="E1396" t="str">
            <v>Cirripedia</v>
          </cell>
          <cell r="F1396" t="str">
            <v>Thoracica//Lepadidae</v>
          </cell>
          <cell r="G1396" t="str">
            <v>ArthropodaCirripediaThoracica//Lepadidae</v>
          </cell>
          <cell r="H1396" t="str">
            <v>benthic crustacean</v>
          </cell>
          <cell r="I1396" t="str">
            <v>epibenthos</v>
          </cell>
          <cell r="J1396" t="str">
            <v>epibenthos</v>
          </cell>
          <cell r="K1396" t="str">
            <v>small zooplankton</v>
          </cell>
          <cell r="L1396" t="str">
            <v>small zooplankton</v>
          </cell>
          <cell r="M1396" t="str">
            <v>small zooplankton</v>
          </cell>
          <cell r="O1396" t="str">
            <v>Small  zooplankton (herbivorous)</v>
          </cell>
          <cell r="P1396" t="str">
            <v>ZM</v>
          </cell>
        </row>
        <row r="1397">
          <cell r="C1397" t="str">
            <v>Infraclass Cirripedia - undifferentiated</v>
          </cell>
          <cell r="D1397" t="str">
            <v>Arthropoda</v>
          </cell>
          <cell r="E1397" t="str">
            <v>Maxillopoda</v>
          </cell>
          <cell r="J1397">
            <v>0</v>
          </cell>
          <cell r="K1397">
            <v>0</v>
          </cell>
          <cell r="L1397">
            <v>0</v>
          </cell>
          <cell r="M1397">
            <v>0</v>
          </cell>
          <cell r="O1397" t="str">
            <v>Filter feeder</v>
          </cell>
          <cell r="P1397" t="str">
            <v>BF</v>
          </cell>
        </row>
        <row r="1398">
          <cell r="C1398" t="str">
            <v>Smilium acutum</v>
          </cell>
          <cell r="D1398" t="str">
            <v>Arthropoda</v>
          </cell>
          <cell r="E1398" t="str">
            <v>Maxillopoda</v>
          </cell>
          <cell r="F1398" t="str">
            <v>Calanticidae</v>
          </cell>
          <cell r="J1398">
            <v>0</v>
          </cell>
          <cell r="K1398">
            <v>0</v>
          </cell>
          <cell r="L1398">
            <v>0</v>
          </cell>
          <cell r="M1398">
            <v>0</v>
          </cell>
          <cell r="O1398" t="str">
            <v>Filter feeder</v>
          </cell>
          <cell r="P1398" t="str">
            <v>BF</v>
          </cell>
        </row>
        <row r="1399">
          <cell r="C1399" t="str">
            <v>Calantica sp. 1</v>
          </cell>
          <cell r="D1399" t="str">
            <v>Arthropoda</v>
          </cell>
          <cell r="E1399" t="str">
            <v>Maxillopoda</v>
          </cell>
          <cell r="F1399" t="str">
            <v>Calanticidae</v>
          </cell>
          <cell r="J1399">
            <v>0</v>
          </cell>
          <cell r="K1399">
            <v>0</v>
          </cell>
          <cell r="L1399">
            <v>0</v>
          </cell>
          <cell r="M1399">
            <v>0</v>
          </cell>
          <cell r="O1399" t="str">
            <v>Filter feeder</v>
          </cell>
          <cell r="P1399" t="str">
            <v>BF</v>
          </cell>
        </row>
        <row r="1400">
          <cell r="C1400" t="str">
            <v>Verum australicum</v>
          </cell>
          <cell r="D1400" t="str">
            <v>Arthropoda</v>
          </cell>
          <cell r="E1400" t="str">
            <v>Maxillopoda</v>
          </cell>
          <cell r="F1400" t="str">
            <v>Scalpellidae</v>
          </cell>
          <cell r="J1400">
            <v>0</v>
          </cell>
          <cell r="K1400">
            <v>0</v>
          </cell>
          <cell r="L1400">
            <v>0</v>
          </cell>
          <cell r="M1400">
            <v>0</v>
          </cell>
          <cell r="O1400" t="str">
            <v>Filter feeder</v>
          </cell>
          <cell r="P1400" t="str">
            <v>BF</v>
          </cell>
        </row>
        <row r="1401">
          <cell r="C1401" t="str">
            <v>Arcoscalpellum michelottianum</v>
          </cell>
          <cell r="D1401" t="str">
            <v>Arthropoda</v>
          </cell>
          <cell r="E1401" t="str">
            <v>Maxillopoda</v>
          </cell>
          <cell r="F1401" t="str">
            <v>Scalpellidae</v>
          </cell>
          <cell r="J1401">
            <v>0</v>
          </cell>
          <cell r="K1401">
            <v>0</v>
          </cell>
          <cell r="L1401">
            <v>0</v>
          </cell>
          <cell r="M1401">
            <v>0</v>
          </cell>
          <cell r="O1401" t="str">
            <v>Filter feeder</v>
          </cell>
          <cell r="P1401" t="str">
            <v>BF</v>
          </cell>
        </row>
        <row r="1402">
          <cell r="C1402" t="str">
            <v>Amigdoscalpellum costellatum</v>
          </cell>
          <cell r="D1402" t="str">
            <v>Arthropoda</v>
          </cell>
          <cell r="E1402" t="str">
            <v>Maxillopoda</v>
          </cell>
          <cell r="F1402" t="str">
            <v>Scalpellidae</v>
          </cell>
          <cell r="J1402">
            <v>0</v>
          </cell>
          <cell r="K1402">
            <v>0</v>
          </cell>
          <cell r="L1402">
            <v>0</v>
          </cell>
          <cell r="M1402">
            <v>0</v>
          </cell>
          <cell r="O1402" t="str">
            <v>Filter feeder</v>
          </cell>
          <cell r="P1402" t="str">
            <v>BF</v>
          </cell>
        </row>
        <row r="1403">
          <cell r="C1403" t="str">
            <v>Amigdoscalpellum vitreum</v>
          </cell>
          <cell r="D1403" t="str">
            <v>Arthropoda</v>
          </cell>
          <cell r="E1403" t="str">
            <v>Maxillopoda</v>
          </cell>
          <cell r="F1403" t="str">
            <v>Scalpellidae</v>
          </cell>
          <cell r="J1403">
            <v>0</v>
          </cell>
          <cell r="K1403">
            <v>0</v>
          </cell>
          <cell r="L1403">
            <v>0</v>
          </cell>
          <cell r="M1403">
            <v>0</v>
          </cell>
          <cell r="O1403" t="str">
            <v>Filter feeder</v>
          </cell>
          <cell r="P1403" t="str">
            <v>BF</v>
          </cell>
        </row>
        <row r="1404">
          <cell r="C1404" t="str">
            <v>Arcoscalpellum inum</v>
          </cell>
          <cell r="D1404" t="str">
            <v>Arthropoda</v>
          </cell>
          <cell r="E1404" t="str">
            <v>Maxillopoda</v>
          </cell>
          <cell r="F1404" t="str">
            <v>Scalpellidae</v>
          </cell>
          <cell r="J1404">
            <v>0</v>
          </cell>
          <cell r="K1404">
            <v>0</v>
          </cell>
          <cell r="L1404">
            <v>0</v>
          </cell>
          <cell r="M1404">
            <v>0</v>
          </cell>
          <cell r="O1404" t="str">
            <v>Filter feeder</v>
          </cell>
          <cell r="P1404" t="str">
            <v>BF</v>
          </cell>
        </row>
        <row r="1405">
          <cell r="C1405" t="str">
            <v>Arcoscalpellum truncatum</v>
          </cell>
          <cell r="D1405" t="str">
            <v>Arthropoda</v>
          </cell>
          <cell r="E1405" t="str">
            <v>Maxillopoda</v>
          </cell>
          <cell r="F1405" t="str">
            <v>Scalpellidae</v>
          </cell>
          <cell r="J1405">
            <v>0</v>
          </cell>
          <cell r="K1405">
            <v>0</v>
          </cell>
          <cell r="L1405">
            <v>0</v>
          </cell>
          <cell r="M1405">
            <v>0</v>
          </cell>
          <cell r="O1405" t="str">
            <v>Filter feeder</v>
          </cell>
          <cell r="P1405" t="str">
            <v>BF</v>
          </cell>
        </row>
        <row r="1406">
          <cell r="C1406" t="str">
            <v>Planoscalpellum planum</v>
          </cell>
          <cell r="D1406" t="str">
            <v>Arthropoda</v>
          </cell>
          <cell r="E1406" t="str">
            <v>Maxillopoda</v>
          </cell>
          <cell r="F1406" t="str">
            <v>Scalpellidae</v>
          </cell>
          <cell r="J1406">
            <v>0</v>
          </cell>
          <cell r="K1406">
            <v>0</v>
          </cell>
          <cell r="L1406">
            <v>0</v>
          </cell>
          <cell r="M1406">
            <v>0</v>
          </cell>
          <cell r="O1406" t="str">
            <v>Filter feeder</v>
          </cell>
          <cell r="P1406" t="str">
            <v>BF</v>
          </cell>
        </row>
        <row r="1407">
          <cell r="C1407" t="str">
            <v>Verum candidum</v>
          </cell>
          <cell r="D1407" t="str">
            <v>Arthropoda</v>
          </cell>
          <cell r="E1407" t="str">
            <v>Maxillopoda</v>
          </cell>
          <cell r="F1407" t="str">
            <v>Scalpellidae</v>
          </cell>
          <cell r="J1407">
            <v>0</v>
          </cell>
          <cell r="K1407">
            <v>0</v>
          </cell>
          <cell r="L1407">
            <v>0</v>
          </cell>
          <cell r="M1407">
            <v>0</v>
          </cell>
          <cell r="O1407" t="str">
            <v>Filter feeder</v>
          </cell>
          <cell r="P1407" t="str">
            <v>BF</v>
          </cell>
        </row>
        <row r="1408">
          <cell r="C1408" t="str">
            <v>Regioscalpellum regium</v>
          </cell>
          <cell r="D1408" t="str">
            <v>Arthropoda</v>
          </cell>
          <cell r="E1408" t="str">
            <v>Maxillopoda</v>
          </cell>
          <cell r="F1408" t="str">
            <v>Scalpellidae</v>
          </cell>
          <cell r="J1408">
            <v>0</v>
          </cell>
          <cell r="K1408">
            <v>0</v>
          </cell>
          <cell r="L1408">
            <v>0</v>
          </cell>
          <cell r="M1408">
            <v>0</v>
          </cell>
          <cell r="O1408" t="str">
            <v>Filter feeder</v>
          </cell>
          <cell r="P1408" t="str">
            <v>BF</v>
          </cell>
        </row>
        <row r="1409">
          <cell r="C1409" t="str">
            <v>Meroscalpellum bifurcatum</v>
          </cell>
          <cell r="D1409" t="str">
            <v>Arthropoda</v>
          </cell>
          <cell r="E1409" t="str">
            <v>Maxillopoda</v>
          </cell>
          <cell r="F1409" t="str">
            <v>Scalpellidae</v>
          </cell>
          <cell r="J1409">
            <v>0</v>
          </cell>
          <cell r="K1409">
            <v>0</v>
          </cell>
          <cell r="L1409">
            <v>0</v>
          </cell>
          <cell r="M1409">
            <v>0</v>
          </cell>
          <cell r="O1409" t="str">
            <v>Filter feeder</v>
          </cell>
          <cell r="P1409" t="str">
            <v>BF</v>
          </cell>
        </row>
        <row r="1410">
          <cell r="C1410" t="str">
            <v>Neoscalpellum cf schizoplacinum</v>
          </cell>
          <cell r="D1410" t="str">
            <v>Arthropoda</v>
          </cell>
          <cell r="E1410" t="str">
            <v>Maxillopoda</v>
          </cell>
          <cell r="F1410" t="str">
            <v>Scalpellidae</v>
          </cell>
          <cell r="J1410">
            <v>0</v>
          </cell>
          <cell r="K1410">
            <v>0</v>
          </cell>
          <cell r="L1410">
            <v>0</v>
          </cell>
          <cell r="M1410">
            <v>0</v>
          </cell>
          <cell r="O1410" t="str">
            <v>Filter feeder</v>
          </cell>
          <cell r="P1410" t="str">
            <v>BF</v>
          </cell>
        </row>
        <row r="1411">
          <cell r="C1411" t="str">
            <v>Neoscalpellum sp. 1</v>
          </cell>
          <cell r="D1411" t="str">
            <v>Arthropoda</v>
          </cell>
          <cell r="E1411" t="str">
            <v>Maxillopoda</v>
          </cell>
          <cell r="F1411" t="str">
            <v>Scalpellidae</v>
          </cell>
          <cell r="J1411">
            <v>0</v>
          </cell>
          <cell r="K1411">
            <v>0</v>
          </cell>
          <cell r="L1411">
            <v>0</v>
          </cell>
          <cell r="M1411">
            <v>0</v>
          </cell>
          <cell r="O1411" t="str">
            <v>Filter feeder</v>
          </cell>
          <cell r="P1411" t="str">
            <v>BF</v>
          </cell>
        </row>
        <row r="1412">
          <cell r="C1412" t="str">
            <v>Planoscalpellum cf distinctum</v>
          </cell>
          <cell r="D1412" t="str">
            <v>Arthropoda</v>
          </cell>
          <cell r="E1412" t="str">
            <v>Maxillopoda</v>
          </cell>
          <cell r="F1412" t="str">
            <v>Scalpellidae</v>
          </cell>
          <cell r="J1412">
            <v>0</v>
          </cell>
          <cell r="K1412">
            <v>0</v>
          </cell>
          <cell r="L1412">
            <v>0</v>
          </cell>
          <cell r="M1412">
            <v>0</v>
          </cell>
          <cell r="O1412" t="str">
            <v>Filter feeder</v>
          </cell>
          <cell r="P1412" t="str">
            <v>BF</v>
          </cell>
        </row>
        <row r="1413">
          <cell r="C1413" t="str">
            <v>Gymnoscalpellum sp. 1</v>
          </cell>
          <cell r="D1413" t="str">
            <v>Arthropoda</v>
          </cell>
          <cell r="E1413" t="str">
            <v>Maxillopoda</v>
          </cell>
          <cell r="F1413" t="str">
            <v>Scalpellidae</v>
          </cell>
          <cell r="J1413">
            <v>0</v>
          </cell>
          <cell r="K1413">
            <v>0</v>
          </cell>
          <cell r="L1413">
            <v>0</v>
          </cell>
          <cell r="M1413">
            <v>0</v>
          </cell>
          <cell r="O1413" t="str">
            <v>Filter feeder</v>
          </cell>
          <cell r="P1413" t="str">
            <v>BF</v>
          </cell>
        </row>
        <row r="1414">
          <cell r="C1414" t="str">
            <v>Trianguloscalpellum cf uniarticulatum</v>
          </cell>
          <cell r="D1414" t="str">
            <v>Arthropoda</v>
          </cell>
          <cell r="E1414" t="str">
            <v>Maxillopoda</v>
          </cell>
          <cell r="F1414" t="str">
            <v>Scalpellidae</v>
          </cell>
          <cell r="J1414">
            <v>0</v>
          </cell>
          <cell r="K1414">
            <v>0</v>
          </cell>
          <cell r="L1414">
            <v>0</v>
          </cell>
          <cell r="M1414">
            <v>0</v>
          </cell>
          <cell r="O1414" t="str">
            <v>Filter feeder</v>
          </cell>
          <cell r="P1414" t="str">
            <v>BF</v>
          </cell>
        </row>
        <row r="1415">
          <cell r="C1415" t="str">
            <v>Lepadomorpha</v>
          </cell>
          <cell r="D1415" t="str">
            <v>Arthropoda</v>
          </cell>
          <cell r="E1415" t="str">
            <v>Cirripedia</v>
          </cell>
          <cell r="F1415" t="str">
            <v>Thoracica//Lepadidae</v>
          </cell>
          <cell r="G1415" t="str">
            <v>ArthropodaCirripediaThoracica//Lepadidae</v>
          </cell>
          <cell r="H1415" t="str">
            <v>benthic crustacean</v>
          </cell>
          <cell r="I1415" t="str">
            <v>epibenthos</v>
          </cell>
          <cell r="J1415" t="str">
            <v>epibenthos</v>
          </cell>
          <cell r="K1415" t="str">
            <v>small zooplankton</v>
          </cell>
          <cell r="L1415" t="str">
            <v>small zooplankton</v>
          </cell>
          <cell r="M1415" t="str">
            <v>small zooplankton</v>
          </cell>
          <cell r="N1415" t="str">
            <v xml:space="preserve"> </v>
          </cell>
          <cell r="O1415" t="str">
            <v>Small  zooplankton (herbivorous)</v>
          </cell>
          <cell r="P1415" t="str">
            <v>ZM</v>
          </cell>
        </row>
        <row r="1416">
          <cell r="C1416" t="str">
            <v>Lepas sp.</v>
          </cell>
          <cell r="D1416" t="str">
            <v>Arthropoda</v>
          </cell>
          <cell r="E1416" t="str">
            <v>Cirripedia</v>
          </cell>
          <cell r="F1416" t="str">
            <v>Thoracica//Lepadidae</v>
          </cell>
          <cell r="G1416" t="str">
            <v>ArthropodaCirripediaThoracica//Lepadidae</v>
          </cell>
          <cell r="H1416" t="str">
            <v>benthic crustacean</v>
          </cell>
          <cell r="I1416" t="str">
            <v>epibenthos</v>
          </cell>
          <cell r="J1416" t="str">
            <v>epibenthos</v>
          </cell>
          <cell r="K1416" t="str">
            <v>small zooplankton</v>
          </cell>
          <cell r="L1416" t="str">
            <v>small zooplankton</v>
          </cell>
          <cell r="M1416" t="str">
            <v>small zooplankton</v>
          </cell>
          <cell r="N1416" t="str">
            <v xml:space="preserve"> </v>
          </cell>
          <cell r="O1416" t="str">
            <v>Small  zooplankton (herbivorous)</v>
          </cell>
          <cell r="P1416" t="str">
            <v>ZM</v>
          </cell>
        </row>
        <row r="1417">
          <cell r="C1417" t="str">
            <v>Glyptelasma hamatum</v>
          </cell>
          <cell r="D1417" t="str">
            <v>Arthropoda</v>
          </cell>
          <cell r="E1417" t="str">
            <v>Maxillopoda</v>
          </cell>
          <cell r="F1417" t="str">
            <v>Poecilasmatidae</v>
          </cell>
          <cell r="J1417">
            <v>0</v>
          </cell>
          <cell r="K1417">
            <v>0</v>
          </cell>
          <cell r="L1417">
            <v>0</v>
          </cell>
          <cell r="M1417">
            <v>0</v>
          </cell>
          <cell r="O1417" t="str">
            <v>Filter feeder</v>
          </cell>
          <cell r="P1417" t="str">
            <v>BF</v>
          </cell>
        </row>
        <row r="1418">
          <cell r="C1418" t="str">
            <v>Gibbosaverruca navicula</v>
          </cell>
          <cell r="D1418" t="str">
            <v>Arthropoda</v>
          </cell>
          <cell r="E1418" t="str">
            <v>Maxillopoda</v>
          </cell>
          <cell r="F1418" t="str">
            <v>Verrucidae</v>
          </cell>
          <cell r="J1418">
            <v>0</v>
          </cell>
          <cell r="K1418">
            <v>0</v>
          </cell>
          <cell r="L1418">
            <v>0</v>
          </cell>
          <cell r="M1418">
            <v>0</v>
          </cell>
          <cell r="O1418" t="str">
            <v>Filter feeder</v>
          </cell>
          <cell r="P1418" t="str">
            <v>BF</v>
          </cell>
        </row>
        <row r="1419">
          <cell r="C1419" t="str">
            <v>Gibbosaverruca cf nitida</v>
          </cell>
          <cell r="D1419" t="str">
            <v>Arthropoda</v>
          </cell>
          <cell r="E1419" t="str">
            <v>Maxillopoda</v>
          </cell>
          <cell r="F1419" t="str">
            <v>Verrucidae</v>
          </cell>
          <cell r="J1419">
            <v>0</v>
          </cell>
          <cell r="K1419">
            <v>0</v>
          </cell>
          <cell r="L1419">
            <v>0</v>
          </cell>
          <cell r="M1419">
            <v>0</v>
          </cell>
          <cell r="O1419" t="str">
            <v>Filter feeder</v>
          </cell>
          <cell r="P1419" t="str">
            <v>BF</v>
          </cell>
        </row>
        <row r="1420">
          <cell r="C1420" t="str">
            <v>Altiverruca sp. 1</v>
          </cell>
          <cell r="D1420" t="str">
            <v>Arthropoda</v>
          </cell>
          <cell r="E1420" t="str">
            <v>Maxillopoda</v>
          </cell>
          <cell r="F1420" t="str">
            <v>Verrucidae</v>
          </cell>
          <cell r="J1420">
            <v>0</v>
          </cell>
          <cell r="K1420">
            <v>0</v>
          </cell>
          <cell r="L1420">
            <v>0</v>
          </cell>
          <cell r="M1420">
            <v>0</v>
          </cell>
          <cell r="O1420" t="str">
            <v>Filter feeder</v>
          </cell>
          <cell r="P1420" t="str">
            <v>BF</v>
          </cell>
        </row>
        <row r="1421">
          <cell r="C1421" t="str">
            <v>Gibbosaverruca sp. 1</v>
          </cell>
          <cell r="D1421" t="str">
            <v>Arthropoda</v>
          </cell>
          <cell r="E1421" t="str">
            <v>Maxillopoda</v>
          </cell>
          <cell r="F1421" t="str">
            <v>Verrucidae</v>
          </cell>
          <cell r="J1421">
            <v>0</v>
          </cell>
          <cell r="K1421">
            <v>0</v>
          </cell>
          <cell r="L1421">
            <v>0</v>
          </cell>
          <cell r="M1421">
            <v>0</v>
          </cell>
          <cell r="O1421" t="str">
            <v>Filter feeder</v>
          </cell>
          <cell r="P1421" t="str">
            <v>BF</v>
          </cell>
        </row>
        <row r="1422">
          <cell r="C1422" t="str">
            <v>Metaverruca cf recta</v>
          </cell>
          <cell r="D1422" t="str">
            <v>Arthropoda</v>
          </cell>
          <cell r="E1422" t="str">
            <v>Maxillopoda</v>
          </cell>
          <cell r="F1422" t="str">
            <v>Verrucidae</v>
          </cell>
          <cell r="J1422">
            <v>0</v>
          </cell>
          <cell r="K1422">
            <v>0</v>
          </cell>
          <cell r="L1422">
            <v>0</v>
          </cell>
          <cell r="M1422">
            <v>0</v>
          </cell>
          <cell r="O1422" t="str">
            <v>Filter feeder</v>
          </cell>
          <cell r="P1422" t="str">
            <v>BF</v>
          </cell>
        </row>
        <row r="1423">
          <cell r="C1423" t="str">
            <v>Metaverruca sp. 1</v>
          </cell>
          <cell r="D1423" t="str">
            <v>Arthropoda</v>
          </cell>
          <cell r="E1423" t="str">
            <v>Maxillopoda</v>
          </cell>
          <cell r="F1423" t="str">
            <v>Verrucidae</v>
          </cell>
          <cell r="J1423">
            <v>0</v>
          </cell>
          <cell r="K1423">
            <v>0</v>
          </cell>
          <cell r="L1423">
            <v>0</v>
          </cell>
          <cell r="M1423">
            <v>0</v>
          </cell>
          <cell r="O1423" t="str">
            <v>Filter feeder</v>
          </cell>
          <cell r="P1423" t="str">
            <v>BF</v>
          </cell>
        </row>
        <row r="1424">
          <cell r="C1424" t="str">
            <v>Eutomolasma maclaughlinae</v>
          </cell>
          <cell r="D1424" t="str">
            <v>Arthropoda</v>
          </cell>
          <cell r="E1424" t="str">
            <v>Maxillopoda</v>
          </cell>
          <cell r="F1424" t="str">
            <v>Pachylasmatidae</v>
          </cell>
          <cell r="J1424">
            <v>0</v>
          </cell>
          <cell r="K1424">
            <v>0</v>
          </cell>
          <cell r="L1424">
            <v>0</v>
          </cell>
          <cell r="M1424">
            <v>0</v>
          </cell>
          <cell r="O1424" t="str">
            <v>Filter feeder</v>
          </cell>
          <cell r="P1424" t="str">
            <v>BF</v>
          </cell>
        </row>
        <row r="1425">
          <cell r="C1425" t="str">
            <v>Subclass Malacostraca - undifferentiated</v>
          </cell>
          <cell r="D1425" t="str">
            <v>Arthropoda/Crustacea</v>
          </cell>
          <cell r="E1425" t="str">
            <v>Malacostraca/</v>
          </cell>
          <cell r="O1425" t="str">
            <v>Macrozoobenthos</v>
          </cell>
          <cell r="P1425" t="str">
            <v>BMS</v>
          </cell>
        </row>
        <row r="1426">
          <cell r="C1426" t="str">
            <v>Crustacea</v>
          </cell>
          <cell r="D1426" t="str">
            <v>Arthropoda/Crustacea</v>
          </cell>
          <cell r="E1426" t="str">
            <v>Malacostraca</v>
          </cell>
          <cell r="F1426">
            <v>0</v>
          </cell>
          <cell r="G1426" t="str">
            <v>Arthropoda/CrustaceaMalacostraca</v>
          </cell>
          <cell r="H1426" t="str">
            <v xml:space="preserve">unknown crustacean </v>
          </cell>
          <cell r="I1426" t="str">
            <v xml:space="preserve">unknown crustacean </v>
          </cell>
          <cell r="J1426" t="str">
            <v xml:space="preserve">unknown crustacean </v>
          </cell>
          <cell r="K1426" t="str">
            <v xml:space="preserve">unidentified crustacean </v>
          </cell>
          <cell r="L1426" t="str">
            <v xml:space="preserve">unidentified crustacean </v>
          </cell>
          <cell r="M1426" t="str">
            <v xml:space="preserve">unidentified crustacean </v>
          </cell>
          <cell r="N1426" t="str">
            <v xml:space="preserve"> </v>
          </cell>
          <cell r="O1426">
            <v>0</v>
          </cell>
        </row>
        <row r="1427">
          <cell r="C1427" t="str">
            <v>Crustacea larva</v>
          </cell>
          <cell r="D1427" t="str">
            <v>Arthropoda/Crustacea</v>
          </cell>
          <cell r="E1427">
            <v>0</v>
          </cell>
          <cell r="F1427">
            <v>0</v>
          </cell>
          <cell r="G1427" t="str">
            <v>Arthropoda/Crustacea</v>
          </cell>
          <cell r="H1427" t="str">
            <v xml:space="preserve">unknown crustacean </v>
          </cell>
          <cell r="I1427" t="str">
            <v xml:space="preserve">unknown crustacean </v>
          </cell>
          <cell r="J1427" t="str">
            <v xml:space="preserve">unknown crustacean </v>
          </cell>
          <cell r="K1427" t="str">
            <v>small zooplankton</v>
          </cell>
          <cell r="L1427" t="str">
            <v>small zooplankton</v>
          </cell>
          <cell r="M1427" t="str">
            <v>small zooplankton</v>
          </cell>
          <cell r="N1427" t="str">
            <v xml:space="preserve"> </v>
          </cell>
          <cell r="O1427" t="str">
            <v>Large zooplankton (carnivorous)</v>
          </cell>
          <cell r="P1427" t="str">
            <v>ZL</v>
          </cell>
        </row>
        <row r="1428">
          <cell r="C1428" t="str">
            <v>Crustacea remains</v>
          </cell>
          <cell r="D1428" t="str">
            <v>Arthropoda/Crustacea</v>
          </cell>
          <cell r="E1428">
            <v>0</v>
          </cell>
          <cell r="F1428">
            <v>0</v>
          </cell>
          <cell r="G1428" t="str">
            <v>Arthropoda/Crustacea</v>
          </cell>
          <cell r="H1428" t="str">
            <v xml:space="preserve">unknown crustacean </v>
          </cell>
          <cell r="I1428" t="str">
            <v xml:space="preserve">unknown crustacean </v>
          </cell>
          <cell r="J1428" t="str">
            <v xml:space="preserve">unknown crustacean </v>
          </cell>
          <cell r="K1428" t="str">
            <v xml:space="preserve">unidentified crustacean </v>
          </cell>
          <cell r="L1428" t="str">
            <v xml:space="preserve">unknown crustacean </v>
          </cell>
          <cell r="M1428" t="str">
            <v xml:space="preserve">unknown crustacean </v>
          </cell>
          <cell r="N1428" t="str">
            <v xml:space="preserve"> </v>
          </cell>
          <cell r="O1428">
            <v>0</v>
          </cell>
        </row>
        <row r="1429">
          <cell r="C1429" t="str">
            <v>Phyllocarida</v>
          </cell>
          <cell r="D1429" t="str">
            <v>Arthropoda/Crustacea</v>
          </cell>
          <cell r="E1429" t="str">
            <v>Malacostraca/Phyllocarida/Leptostraca</v>
          </cell>
          <cell r="F1429">
            <v>0</v>
          </cell>
          <cell r="G1429" t="str">
            <v>Arthropoda/CrustaceaMalacostraca/Phyllocarida/Leptostraca</v>
          </cell>
          <cell r="H1429" t="str">
            <v>benthic crustacean</v>
          </cell>
          <cell r="I1429" t="str">
            <v>epibenthos</v>
          </cell>
          <cell r="J1429" t="str">
            <v>epibenthos</v>
          </cell>
          <cell r="K1429" t="str">
            <v>macrobenthos</v>
          </cell>
          <cell r="L1429" t="str">
            <v>macrobenthos</v>
          </cell>
          <cell r="M1429" t="str">
            <v>macrobenthos</v>
          </cell>
          <cell r="N1429" t="str">
            <v xml:space="preserve"> </v>
          </cell>
          <cell r="O1429" t="str">
            <v>Benthic detritivore</v>
          </cell>
          <cell r="P1429" t="str">
            <v>BD</v>
          </cell>
        </row>
        <row r="1430">
          <cell r="C1430" t="str">
            <v>Nebalia</v>
          </cell>
          <cell r="D1430" t="str">
            <v>Arthropoda/Crustacea</v>
          </cell>
          <cell r="E1430" t="str">
            <v>Malacostraca/Phyllocarida/Leptostraca</v>
          </cell>
          <cell r="F1430">
            <v>0</v>
          </cell>
          <cell r="O1430" t="str">
            <v>Benthic detritivore</v>
          </cell>
          <cell r="P1430" t="str">
            <v>BD</v>
          </cell>
        </row>
        <row r="1431">
          <cell r="C1431" t="str">
            <v>Peurulus</v>
          </cell>
          <cell r="O1431" t="str">
            <v>Large zooplankton (carnivorous)</v>
          </cell>
          <cell r="P1431" t="str">
            <v>ZL</v>
          </cell>
        </row>
        <row r="1432">
          <cell r="C1432" t="str">
            <v>Subclass Eumalacostraca</v>
          </cell>
          <cell r="D1432" t="str">
            <v>Arthropoda</v>
          </cell>
          <cell r="E1432" t="str">
            <v>Malacostraca</v>
          </cell>
          <cell r="F1432" t="str">
            <v xml:space="preserve">  --  </v>
          </cell>
          <cell r="J1432">
            <v>0</v>
          </cell>
          <cell r="K1432">
            <v>0</v>
          </cell>
          <cell r="L1432">
            <v>0</v>
          </cell>
          <cell r="M1432">
            <v>0</v>
          </cell>
          <cell r="O1432" t="str">
            <v>Macrozoobenthos</v>
          </cell>
          <cell r="P1432" t="str">
            <v>BMS</v>
          </cell>
        </row>
        <row r="1433">
          <cell r="C1433" t="str">
            <v>Reptantia</v>
          </cell>
          <cell r="D1433" t="str">
            <v>Arthropoda/Crustacea</v>
          </cell>
          <cell r="E1433" t="str">
            <v>Malacostraca/Eumalacostraca/Eucarida</v>
          </cell>
          <cell r="F1433" t="str">
            <v>Decapoda/Pleocyemata</v>
          </cell>
          <cell r="G1433" t="str">
            <v>Arthropoda/CrustaceaMalacostraca/Eumalacostraca/EucaridaDecapoda/Pleocyemata</v>
          </cell>
          <cell r="H1433" t="str">
            <v>megabenthic</v>
          </cell>
          <cell r="I1433" t="str">
            <v>megabenthos</v>
          </cell>
          <cell r="J1433" t="str">
            <v>megabenthos</v>
          </cell>
          <cell r="K1433" t="str">
            <v>megabenthos</v>
          </cell>
          <cell r="L1433" t="str">
            <v>megabenthos</v>
          </cell>
          <cell r="M1433" t="str">
            <v>megabenthos</v>
          </cell>
          <cell r="N1433" t="str">
            <v xml:space="preserve"> </v>
          </cell>
          <cell r="O1433" t="str">
            <v>Macrozoobenthos</v>
          </cell>
          <cell r="P1433" t="str">
            <v>BMS</v>
          </cell>
        </row>
        <row r="1434">
          <cell r="C1434" t="str">
            <v>Paranebalia sp. MoV 94</v>
          </cell>
          <cell r="D1434" t="str">
            <v>Arthropoda</v>
          </cell>
          <cell r="E1434" t="str">
            <v>Malacostraca</v>
          </cell>
          <cell r="F1434" t="str">
            <v>Paranebaliidae</v>
          </cell>
          <cell r="J1434">
            <v>0</v>
          </cell>
          <cell r="K1434">
            <v>0</v>
          </cell>
          <cell r="L1434">
            <v>0</v>
          </cell>
          <cell r="M1434">
            <v>0</v>
          </cell>
          <cell r="O1434" t="str">
            <v>Benthic detritivore</v>
          </cell>
          <cell r="P1434" t="str">
            <v>BD</v>
          </cell>
        </row>
        <row r="1435">
          <cell r="C1435" t="str">
            <v>Stomatopoda</v>
          </cell>
          <cell r="D1435" t="str">
            <v>Arthropoda/Crustacea</v>
          </cell>
          <cell r="E1435" t="str">
            <v>Malacostraca/Eumalacostraca/Hoplocarida</v>
          </cell>
          <cell r="F1435" t="str">
            <v>Stomatopoda</v>
          </cell>
          <cell r="G1435" t="str">
            <v>Arthropoda/CrustaceaMalacostraca/Eumalacostraca/HoplocaridaStomatopoda</v>
          </cell>
          <cell r="H1435" t="str">
            <v>benthic crustacean</v>
          </cell>
          <cell r="I1435" t="str">
            <v>megabenthos</v>
          </cell>
          <cell r="J1435" t="str">
            <v>megabenthos</v>
          </cell>
          <cell r="K1435" t="str">
            <v>macrobenthos</v>
          </cell>
          <cell r="L1435" t="str">
            <v>megabenthos</v>
          </cell>
          <cell r="M1435" t="str">
            <v>macrobenthos</v>
          </cell>
          <cell r="N1435" t="str">
            <v>megabenthos</v>
          </cell>
          <cell r="O1435" t="str">
            <v>Macrozoobenthos</v>
          </cell>
          <cell r="P1435" t="str">
            <v>BMS</v>
          </cell>
        </row>
        <row r="1436">
          <cell r="C1436" t="str">
            <v>Stomatopoda</v>
          </cell>
          <cell r="D1436" t="str">
            <v>Arthropoda/Crustacea</v>
          </cell>
          <cell r="E1436" t="str">
            <v>Malacostraca/Eumalacostraca/Hoplocarida</v>
          </cell>
          <cell r="F1436" t="str">
            <v>Stomatopoda</v>
          </cell>
          <cell r="G1436" t="str">
            <v>Arthropoda/CrustaceaMalacostraca/Eumalacostraca/HoplocaridaStomatopoda</v>
          </cell>
          <cell r="H1436" t="str">
            <v>benthic crustacean</v>
          </cell>
          <cell r="I1436" t="str">
            <v>megabenthos</v>
          </cell>
          <cell r="J1436" t="str">
            <v>megabenthos</v>
          </cell>
          <cell r="K1436" t="str">
            <v>macrobenthos</v>
          </cell>
          <cell r="L1436" t="str">
            <v>megabenthos</v>
          </cell>
          <cell r="M1436" t="str">
            <v>macrobenthos</v>
          </cell>
          <cell r="N1436" t="str">
            <v>megabenthos</v>
          </cell>
          <cell r="O1436" t="str">
            <v>Macrozoobenthos</v>
          </cell>
          <cell r="P1436" t="str">
            <v>BMS</v>
          </cell>
        </row>
        <row r="1437">
          <cell r="C1437" t="str">
            <v>Stomatopoda remains</v>
          </cell>
          <cell r="D1437" t="str">
            <v>Arthropoda/Crustacea</v>
          </cell>
          <cell r="E1437" t="str">
            <v>Malacostraca/Eumalacostraca/Hoplocarida</v>
          </cell>
          <cell r="F1437" t="str">
            <v>Stomatopoda</v>
          </cell>
          <cell r="G1437" t="str">
            <v>Arthropoda/CrustaceaMalacostraca/Eumalacostraca/HoplocaridaStomatopoda</v>
          </cell>
          <cell r="H1437" t="str">
            <v>benthic crustacean</v>
          </cell>
          <cell r="I1437" t="str">
            <v>megabenthos</v>
          </cell>
          <cell r="J1437" t="str">
            <v>megabenthos</v>
          </cell>
          <cell r="K1437" t="str">
            <v>macrobenthos</v>
          </cell>
          <cell r="L1437" t="str">
            <v>megabenthos</v>
          </cell>
          <cell r="M1437" t="str">
            <v>macrobenthos</v>
          </cell>
          <cell r="N1437" t="str">
            <v>megabenthos</v>
          </cell>
          <cell r="O1437" t="str">
            <v>Macrozoobenthos</v>
          </cell>
          <cell r="P1437" t="str">
            <v>BMS</v>
          </cell>
        </row>
        <row r="1438">
          <cell r="C1438" t="str">
            <v>Order Stomatopoda - undifferentiated</v>
          </cell>
          <cell r="O1438" t="str">
            <v>Macrozoobenthos</v>
          </cell>
          <cell r="P1438" t="str">
            <v>BMS</v>
          </cell>
        </row>
        <row r="1439">
          <cell r="C1439" t="str">
            <v>Trypaea australiensis</v>
          </cell>
          <cell r="O1439" t="str">
            <v>Macrozoobenthos</v>
          </cell>
          <cell r="P1439" t="str">
            <v>BMS</v>
          </cell>
        </row>
        <row r="1440">
          <cell r="C1440" t="str">
            <v>Lysiosquilla cf. perpasta</v>
          </cell>
          <cell r="D1440" t="str">
            <v>Arthropoda/Crustacea</v>
          </cell>
          <cell r="E1440" t="str">
            <v>Malacostraca/Eumalacostraca/Hoplocarida</v>
          </cell>
          <cell r="F1440" t="str">
            <v>Stomatopoda</v>
          </cell>
          <cell r="G1440" t="str">
            <v>Arthropoda/CrustaceaMalacostraca/Eumalacostraca/HoplocaridaStomatopoda</v>
          </cell>
          <cell r="H1440" t="str">
            <v>megabenthic</v>
          </cell>
          <cell r="I1440" t="str">
            <v>megabenthos</v>
          </cell>
          <cell r="J1440" t="str">
            <v>megabenthos</v>
          </cell>
          <cell r="K1440" t="str">
            <v>macrobenthos</v>
          </cell>
          <cell r="L1440" t="str">
            <v>megabenthos</v>
          </cell>
          <cell r="M1440" t="str">
            <v>macrobenthos</v>
          </cell>
          <cell r="N1440" t="str">
            <v>megabenthos</v>
          </cell>
          <cell r="O1440" t="str">
            <v>Macrozoobenthos</v>
          </cell>
          <cell r="P1440" t="str">
            <v>BMS</v>
          </cell>
        </row>
        <row r="1441">
          <cell r="C1441" t="str">
            <v>Lysiosquilla osculans</v>
          </cell>
          <cell r="D1441" t="str">
            <v>Arthropoda/Crustacea</v>
          </cell>
          <cell r="E1441" t="str">
            <v>Malacostraca/Eumalacostraca/Hoplocarida</v>
          </cell>
          <cell r="F1441" t="str">
            <v>Stomatopoda</v>
          </cell>
          <cell r="G1441" t="str">
            <v>Arthropoda/CrustaceaMalacostraca/Eumalacostraca/HoplocaridaStomatopoda</v>
          </cell>
          <cell r="H1441" t="str">
            <v>megabenthic</v>
          </cell>
          <cell r="I1441" t="str">
            <v>megabenthos</v>
          </cell>
          <cell r="J1441" t="str">
            <v>megabenthos</v>
          </cell>
          <cell r="K1441" t="str">
            <v>macrobenthos</v>
          </cell>
          <cell r="L1441" t="str">
            <v>megabenthos</v>
          </cell>
          <cell r="M1441" t="str">
            <v>macrobenthos</v>
          </cell>
          <cell r="N1441" t="str">
            <v>megabenthos</v>
          </cell>
          <cell r="O1441" t="str">
            <v>Macrozoobenthos</v>
          </cell>
          <cell r="P1441" t="str">
            <v>BMS</v>
          </cell>
        </row>
        <row r="1442">
          <cell r="C1442" t="str">
            <v>Lysiosquilla perpasta</v>
          </cell>
          <cell r="D1442" t="str">
            <v>Arthropoda/Crustacea</v>
          </cell>
          <cell r="E1442" t="str">
            <v>Malacostraca/Eumalacostraca/Hoplocarida</v>
          </cell>
          <cell r="F1442" t="str">
            <v>Stomatopoda</v>
          </cell>
          <cell r="G1442" t="str">
            <v>Arthropoda/CrustaceaMalacostraca/Eumalacostraca/HoplocaridaStomatopoda</v>
          </cell>
          <cell r="H1442" t="str">
            <v>megabenthic</v>
          </cell>
          <cell r="I1442" t="str">
            <v>megabenthos</v>
          </cell>
          <cell r="J1442" t="str">
            <v>megabenthos</v>
          </cell>
          <cell r="K1442" t="str">
            <v>macrobenthos</v>
          </cell>
          <cell r="L1442" t="str">
            <v>megabenthos</v>
          </cell>
          <cell r="M1442" t="str">
            <v>macrobenthos</v>
          </cell>
          <cell r="N1442" t="str">
            <v>megabenthos</v>
          </cell>
          <cell r="O1442" t="str">
            <v>Macrozoobenthos</v>
          </cell>
          <cell r="P1442" t="str">
            <v>BMS</v>
          </cell>
        </row>
        <row r="1443">
          <cell r="C1443" t="str">
            <v>Lysiosquilla sp.</v>
          </cell>
          <cell r="D1443" t="str">
            <v>Arthropoda/Crustacea</v>
          </cell>
          <cell r="E1443" t="str">
            <v>Malacostraca/Eumalacostraca/Hoplocarida</v>
          </cell>
          <cell r="F1443" t="str">
            <v>Stomatopoda</v>
          </cell>
          <cell r="G1443" t="str">
            <v>Arthropoda/CrustaceaMalacostraca/Eumalacostraca/HoplocaridaStomatopoda</v>
          </cell>
          <cell r="H1443" t="str">
            <v>megabenthic</v>
          </cell>
          <cell r="I1443" t="str">
            <v>megabenthos</v>
          </cell>
          <cell r="J1443" t="str">
            <v>megabenthos</v>
          </cell>
          <cell r="K1443" t="str">
            <v>macrobenthos</v>
          </cell>
          <cell r="L1443" t="str">
            <v>megabenthos</v>
          </cell>
          <cell r="M1443" t="str">
            <v>macrobenthos</v>
          </cell>
          <cell r="N1443" t="str">
            <v>megabenthos</v>
          </cell>
          <cell r="O1443" t="str">
            <v>Macrozoobenthos</v>
          </cell>
          <cell r="P1443" t="str">
            <v>BMS</v>
          </cell>
        </row>
        <row r="1444">
          <cell r="C1444" t="str">
            <v>Squilla sp.</v>
          </cell>
          <cell r="D1444" t="str">
            <v>Arthropoda/Crustacea</v>
          </cell>
          <cell r="E1444" t="str">
            <v>Malacostraca/Eumalacostraca/Hoplocarida</v>
          </cell>
          <cell r="F1444" t="str">
            <v>Stomatopoda</v>
          </cell>
          <cell r="G1444" t="str">
            <v>Arthropoda/CrustaceaMalacostraca/Eumalacostraca/HoplocaridaStomatopoda</v>
          </cell>
          <cell r="H1444" t="str">
            <v>benthic crustacean</v>
          </cell>
          <cell r="I1444" t="str">
            <v>epibenthos</v>
          </cell>
          <cell r="J1444" t="str">
            <v>epibenthos</v>
          </cell>
          <cell r="K1444" t="str">
            <v>macrobenthos</v>
          </cell>
          <cell r="L1444" t="str">
            <v>megabenthos</v>
          </cell>
          <cell r="M1444" t="str">
            <v>macrobenthos</v>
          </cell>
          <cell r="N1444" t="str">
            <v>megabenthos</v>
          </cell>
          <cell r="O1444" t="str">
            <v>Macrozoobenthos</v>
          </cell>
          <cell r="P1444" t="str">
            <v>BMS</v>
          </cell>
        </row>
        <row r="1445">
          <cell r="C1445" t="str">
            <v>Squillidae</v>
          </cell>
          <cell r="D1445" t="str">
            <v>Arthropoda/Crustacea</v>
          </cell>
          <cell r="E1445" t="str">
            <v>Malacostraca/Eumalacostraca/Hoplocarida</v>
          </cell>
          <cell r="F1445" t="str">
            <v>Stomatopoda</v>
          </cell>
          <cell r="G1445" t="str">
            <v>Arthropoda/CrustaceaMalacostraca/Eumalacostraca/HoplocaridaStomatopoda</v>
          </cell>
          <cell r="H1445" t="str">
            <v>benthic crustacean</v>
          </cell>
          <cell r="I1445" t="str">
            <v>epibenthos</v>
          </cell>
          <cell r="J1445" t="str">
            <v>epibenthos</v>
          </cell>
          <cell r="K1445" t="str">
            <v>macrobenthos</v>
          </cell>
          <cell r="L1445" t="str">
            <v>megabenthos</v>
          </cell>
          <cell r="M1445" t="str">
            <v>macrobenthos</v>
          </cell>
          <cell r="N1445" t="str">
            <v>megabenthos</v>
          </cell>
          <cell r="O1445" t="str">
            <v>Macrozoobenthos</v>
          </cell>
          <cell r="P1445" t="str">
            <v>BMS</v>
          </cell>
        </row>
        <row r="1446">
          <cell r="C1446" t="str">
            <v>Squillidae 2</v>
          </cell>
          <cell r="D1446" t="str">
            <v>Arthropoda/Crustacea</v>
          </cell>
          <cell r="E1446" t="str">
            <v>Malacostraca/Eumalacostraca/Hoplocarida</v>
          </cell>
          <cell r="F1446" t="str">
            <v>Stomatopoda</v>
          </cell>
          <cell r="G1446" t="str">
            <v>Arthropoda/CrustaceaMalacostraca/Eumalacostraca/HoplocaridaStomatopoda</v>
          </cell>
          <cell r="H1446" t="str">
            <v>benthic crustacean</v>
          </cell>
          <cell r="I1446" t="str">
            <v>epibenthos</v>
          </cell>
          <cell r="J1446" t="str">
            <v>epibenthos</v>
          </cell>
          <cell r="K1446" t="str">
            <v>macrobenthos</v>
          </cell>
          <cell r="L1446" t="str">
            <v>megabenthos</v>
          </cell>
          <cell r="M1446" t="str">
            <v>macrobenthos</v>
          </cell>
          <cell r="N1446" t="str">
            <v>megabenthos</v>
          </cell>
          <cell r="O1446" t="str">
            <v>Macrozoobenthos</v>
          </cell>
          <cell r="P1446" t="str">
            <v>BMS</v>
          </cell>
        </row>
        <row r="1447">
          <cell r="C1447" t="str">
            <v>Squilla laevis</v>
          </cell>
          <cell r="D1447" t="str">
            <v>Arthropoda/Crustacea</v>
          </cell>
          <cell r="E1447" t="str">
            <v>Malacostraca/Eumalacostraca/Hoplocarida</v>
          </cell>
          <cell r="F1447" t="str">
            <v>Stomatopoda</v>
          </cell>
          <cell r="G1447" t="str">
            <v>Arthropoda/CrustaceaMalacostraca/Eumalacostraca/HoplocaridaStomatopoda</v>
          </cell>
          <cell r="H1447" t="str">
            <v>benthic crustacean</v>
          </cell>
          <cell r="I1447" t="str">
            <v>megabenthos</v>
          </cell>
          <cell r="J1447" t="str">
            <v>megabenthos</v>
          </cell>
          <cell r="K1447" t="str">
            <v>macrobenthos</v>
          </cell>
          <cell r="L1447" t="str">
            <v>megabenthos</v>
          </cell>
          <cell r="M1447" t="str">
            <v>macrobenthos</v>
          </cell>
          <cell r="N1447" t="str">
            <v>megabenthos</v>
          </cell>
          <cell r="O1447" t="str">
            <v>Macrozoobenthos</v>
          </cell>
          <cell r="P1447" t="str">
            <v>BMS</v>
          </cell>
        </row>
        <row r="1448">
          <cell r="C1448" t="str">
            <v>Anchisquilloides mcneilli</v>
          </cell>
          <cell r="O1448" t="str">
            <v>Macrozoobenthos</v>
          </cell>
          <cell r="P1448" t="str">
            <v>BMS</v>
          </cell>
        </row>
        <row r="1449">
          <cell r="C1449" t="str">
            <v>Order Mysidacea - undifferentiated</v>
          </cell>
          <cell r="D1449" t="str">
            <v>Arthropoda</v>
          </cell>
          <cell r="E1449" t="str">
            <v>Malacostraca</v>
          </cell>
          <cell r="F1449" t="str">
            <v xml:space="preserve">  --  </v>
          </cell>
          <cell r="J1449">
            <v>0</v>
          </cell>
          <cell r="K1449">
            <v>0</v>
          </cell>
          <cell r="L1449">
            <v>0</v>
          </cell>
          <cell r="M1449">
            <v>0</v>
          </cell>
          <cell r="O1449" t="str">
            <v>Filter feeder</v>
          </cell>
          <cell r="P1449" t="str">
            <v>BF</v>
          </cell>
        </row>
        <row r="1450">
          <cell r="C1450" t="str">
            <v>Boreomysis sp.</v>
          </cell>
          <cell r="D1450" t="str">
            <v>Arthropoda/Crustacea</v>
          </cell>
          <cell r="E1450" t="str">
            <v>Malacostraca/Eumalacostraca/Peracarida</v>
          </cell>
          <cell r="F1450" t="str">
            <v>Mysida</v>
          </cell>
          <cell r="G1450" t="str">
            <v>Arthropoda/CrustaceaMalacostraca/Eumalacostraca/PeracaridaMysida</v>
          </cell>
          <cell r="H1450" t="str">
            <v>pelagic crustacean</v>
          </cell>
          <cell r="I1450" t="str">
            <v>pelagic crustacean</v>
          </cell>
          <cell r="J1450" t="str">
            <v>pelagic crustacean</v>
          </cell>
          <cell r="K1450" t="str">
            <v>small zooplankton</v>
          </cell>
          <cell r="L1450" t="str">
            <v>small zooplankton</v>
          </cell>
          <cell r="M1450" t="str">
            <v>small zooplankton</v>
          </cell>
          <cell r="N1450" t="str">
            <v xml:space="preserve"> </v>
          </cell>
          <cell r="O1450" t="str">
            <v>Filter feeder</v>
          </cell>
          <cell r="P1450" t="str">
            <v>BF</v>
          </cell>
        </row>
        <row r="1451">
          <cell r="C1451" t="str">
            <v>Mysidacea</v>
          </cell>
          <cell r="D1451" t="str">
            <v>Arthropoda/Crustacea</v>
          </cell>
          <cell r="E1451" t="str">
            <v>Malacostraca/Eumalacostraca/Peracarida</v>
          </cell>
          <cell r="F1451" t="str">
            <v>Mysida</v>
          </cell>
          <cell r="G1451" t="str">
            <v>Arthropoda/CrustaceaMalacostraca/Eumalacostraca/PeracaridaMysida</v>
          </cell>
          <cell r="H1451" t="str">
            <v>pelagic crustacean</v>
          </cell>
          <cell r="I1451" t="str">
            <v>pelagic crustacean</v>
          </cell>
          <cell r="J1451" t="str">
            <v>pelagic crustacean</v>
          </cell>
          <cell r="K1451" t="str">
            <v>small zooplankton</v>
          </cell>
          <cell r="L1451" t="str">
            <v>small zooplankton</v>
          </cell>
          <cell r="M1451" t="str">
            <v>small zooplankton</v>
          </cell>
          <cell r="N1451" t="str">
            <v xml:space="preserve"> </v>
          </cell>
          <cell r="O1451" t="str">
            <v>Filter feeder</v>
          </cell>
          <cell r="P1451" t="str">
            <v>BF</v>
          </cell>
        </row>
        <row r="1452">
          <cell r="C1452" t="str">
            <v>Mysidacea 1</v>
          </cell>
          <cell r="D1452" t="str">
            <v>Arthropoda/Crustacea</v>
          </cell>
          <cell r="E1452" t="str">
            <v>Malacostraca/Eumalacostraca/Peracarida</v>
          </cell>
          <cell r="F1452" t="str">
            <v>Mysida</v>
          </cell>
          <cell r="G1452" t="str">
            <v>Arthropoda/CrustaceaMalacostraca/Eumalacostraca/PeracaridaMysida</v>
          </cell>
          <cell r="H1452" t="str">
            <v>pelagic crustacean</v>
          </cell>
          <cell r="I1452" t="str">
            <v>pelagic crustacean</v>
          </cell>
          <cell r="J1452" t="str">
            <v>pelagic crustacean</v>
          </cell>
          <cell r="K1452" t="str">
            <v>small zooplankton</v>
          </cell>
          <cell r="L1452" t="str">
            <v>small zooplankton</v>
          </cell>
          <cell r="M1452" t="str">
            <v>small zooplankton</v>
          </cell>
          <cell r="N1452" t="str">
            <v xml:space="preserve"> </v>
          </cell>
          <cell r="O1452" t="str">
            <v>Filter feeder</v>
          </cell>
          <cell r="P1452" t="str">
            <v>BF</v>
          </cell>
        </row>
        <row r="1453">
          <cell r="C1453" t="str">
            <v>Mysidacea 2</v>
          </cell>
          <cell r="D1453" t="str">
            <v>Arthropoda/Crustacea</v>
          </cell>
          <cell r="E1453" t="str">
            <v>Malacostraca/Eumalacostraca/Peracarida</v>
          </cell>
          <cell r="F1453" t="str">
            <v>Mysida</v>
          </cell>
          <cell r="G1453" t="str">
            <v>Arthropoda/CrustaceaMalacostraca/Eumalacostraca/PeracaridaMysida</v>
          </cell>
          <cell r="H1453" t="str">
            <v>pelagic crustacean</v>
          </cell>
          <cell r="I1453" t="str">
            <v>pelagic crustacean</v>
          </cell>
          <cell r="J1453" t="str">
            <v>pelagic crustacean</v>
          </cell>
          <cell r="K1453" t="str">
            <v>small zooplankton</v>
          </cell>
          <cell r="L1453" t="str">
            <v>small zooplankton</v>
          </cell>
          <cell r="M1453" t="str">
            <v>small zooplankton</v>
          </cell>
          <cell r="N1453" t="str">
            <v xml:space="preserve"> </v>
          </cell>
          <cell r="O1453" t="str">
            <v>Filter feeder</v>
          </cell>
          <cell r="P1453" t="str">
            <v>BF</v>
          </cell>
        </row>
        <row r="1454">
          <cell r="C1454" t="str">
            <v>Gnathophausia sp.</v>
          </cell>
          <cell r="D1454" t="str">
            <v>Arthropoda/Crustacea</v>
          </cell>
          <cell r="E1454" t="str">
            <v>Malacostraca/Eumalacostraca/Peracarida</v>
          </cell>
          <cell r="F1454" t="str">
            <v>Mysida</v>
          </cell>
          <cell r="G1454" t="str">
            <v>Arthropoda/CrustaceaMalacostraca/Eumalacostraca/PeracaridaMysida</v>
          </cell>
          <cell r="H1454" t="str">
            <v>pelagic crustacean</v>
          </cell>
          <cell r="I1454" t="str">
            <v>pelagic crustacean</v>
          </cell>
          <cell r="J1454" t="str">
            <v>pelagic crustacean</v>
          </cell>
          <cell r="K1454" t="str">
            <v>small zooplankton</v>
          </cell>
          <cell r="L1454" t="str">
            <v>small zooplankton</v>
          </cell>
          <cell r="M1454" t="str">
            <v>small zooplankton</v>
          </cell>
          <cell r="N1454" t="str">
            <v xml:space="preserve"> </v>
          </cell>
          <cell r="O1454" t="str">
            <v>Benthic carnivore</v>
          </cell>
          <cell r="P1454" t="str">
            <v>BC</v>
          </cell>
        </row>
        <row r="1455">
          <cell r="C1455" t="str">
            <v>Gnathophausia ingens</v>
          </cell>
          <cell r="O1455" t="str">
            <v>Benthic carnivore</v>
          </cell>
          <cell r="P1455" t="str">
            <v>BC</v>
          </cell>
        </row>
        <row r="1456">
          <cell r="C1456" t="str">
            <v>Gnathophausia ingens</v>
          </cell>
          <cell r="D1456" t="str">
            <v>Arthropoda</v>
          </cell>
          <cell r="E1456" t="str">
            <v>Malacostraca</v>
          </cell>
          <cell r="F1456" t="str">
            <v>Gnathophausiidae</v>
          </cell>
          <cell r="J1456">
            <v>0</v>
          </cell>
          <cell r="K1456">
            <v>0</v>
          </cell>
          <cell r="L1456">
            <v>0</v>
          </cell>
          <cell r="M1456">
            <v>0</v>
          </cell>
          <cell r="O1456" t="str">
            <v>Benthic carnivore</v>
          </cell>
          <cell r="P1456" t="str">
            <v>BC</v>
          </cell>
        </row>
        <row r="1457">
          <cell r="C1457" t="str">
            <v>Gnathophausia zoea</v>
          </cell>
          <cell r="D1457" t="str">
            <v>Arthropoda</v>
          </cell>
          <cell r="E1457" t="str">
            <v>Malacostraca</v>
          </cell>
          <cell r="F1457" t="str">
            <v>Gnathophausiidae</v>
          </cell>
          <cell r="J1457">
            <v>0</v>
          </cell>
          <cell r="K1457">
            <v>0</v>
          </cell>
          <cell r="L1457">
            <v>0</v>
          </cell>
          <cell r="M1457">
            <v>0</v>
          </cell>
          <cell r="O1457" t="str">
            <v>Benthic carnivore</v>
          </cell>
          <cell r="P1457" t="str">
            <v>BC</v>
          </cell>
        </row>
        <row r="1458">
          <cell r="C1458" t="str">
            <v>Gnathophausia spp.</v>
          </cell>
          <cell r="O1458" t="str">
            <v>Benthic carnivore</v>
          </cell>
          <cell r="P1458" t="str">
            <v>BC</v>
          </cell>
        </row>
        <row r="1459">
          <cell r="C1459" t="str">
            <v>Order Cumacea - undifferentiated</v>
          </cell>
          <cell r="D1459" t="str">
            <v>Arthropoda</v>
          </cell>
          <cell r="E1459" t="str">
            <v>Malacostraca</v>
          </cell>
          <cell r="F1459" t="str">
            <v xml:space="preserve">  --  </v>
          </cell>
          <cell r="J1459">
            <v>0</v>
          </cell>
          <cell r="K1459">
            <v>0</v>
          </cell>
          <cell r="L1459">
            <v>0</v>
          </cell>
          <cell r="M1459">
            <v>0</v>
          </cell>
          <cell r="O1459" t="str">
            <v>Benthic detritivore</v>
          </cell>
          <cell r="P1459" t="str">
            <v>BD</v>
          </cell>
        </row>
        <row r="1460">
          <cell r="C1460" t="str">
            <v>Tanaidacea</v>
          </cell>
          <cell r="D1460" t="str">
            <v>Arthropoda/Crustacea</v>
          </cell>
          <cell r="E1460" t="str">
            <v>Malacostraca/Eumalacostraca/Peracarida</v>
          </cell>
          <cell r="F1460" t="str">
            <v>Tanaidacea</v>
          </cell>
          <cell r="G1460" t="str">
            <v>Arthropoda/CrustaceaMalacostraca/Eumalacostraca/PeracaridaTanaidacea</v>
          </cell>
          <cell r="H1460" t="str">
            <v>benthic crustacean</v>
          </cell>
          <cell r="I1460" t="str">
            <v>epibenthos</v>
          </cell>
          <cell r="J1460" t="str">
            <v>epibenthos</v>
          </cell>
          <cell r="K1460" t="str">
            <v>small zooplankton</v>
          </cell>
          <cell r="L1460" t="str">
            <v>small zooplankton</v>
          </cell>
          <cell r="M1460" t="str">
            <v>small zooplankton</v>
          </cell>
          <cell r="N1460" t="str">
            <v xml:space="preserve"> </v>
          </cell>
          <cell r="O1460" t="str">
            <v>Benthic carnivore</v>
          </cell>
          <cell r="P1460" t="str">
            <v>BC</v>
          </cell>
        </row>
        <row r="1461">
          <cell r="C1461" t="str">
            <v>Tanaidacea</v>
          </cell>
          <cell r="D1461" t="str">
            <v>Arthropoda/Crustacea</v>
          </cell>
          <cell r="E1461" t="str">
            <v>Malacostraca/Eumalacostraca/Peracarida</v>
          </cell>
          <cell r="F1461">
            <v>0</v>
          </cell>
          <cell r="K1461">
            <v>0</v>
          </cell>
          <cell r="L1461">
            <v>0</v>
          </cell>
          <cell r="M1461">
            <v>0</v>
          </cell>
          <cell r="O1461" t="str">
            <v>Benthic carnivore</v>
          </cell>
          <cell r="P1461" t="str">
            <v>BC</v>
          </cell>
        </row>
        <row r="1462">
          <cell r="C1462" t="str">
            <v>Order Tanaidacea - undifferentiated</v>
          </cell>
          <cell r="D1462" t="str">
            <v>Arthropoda</v>
          </cell>
          <cell r="E1462" t="str">
            <v>Malacostraca</v>
          </cell>
          <cell r="F1462" t="str">
            <v xml:space="preserve">  --  </v>
          </cell>
          <cell r="J1462">
            <v>0</v>
          </cell>
          <cell r="K1462">
            <v>0</v>
          </cell>
          <cell r="L1462">
            <v>0</v>
          </cell>
          <cell r="M1462">
            <v>0</v>
          </cell>
          <cell r="O1462" t="str">
            <v>Benthic carnivore</v>
          </cell>
          <cell r="P1462" t="str">
            <v>BC</v>
          </cell>
        </row>
        <row r="1463">
          <cell r="C1463" t="str">
            <v>Order Isopoda - undifferentiated</v>
          </cell>
          <cell r="O1463" t="str">
            <v>Benthic detritivore</v>
          </cell>
          <cell r="P1463" t="str">
            <v>BD</v>
          </cell>
        </row>
        <row r="1464">
          <cell r="C1464" t="str">
            <v>Cassidias africana</v>
          </cell>
          <cell r="D1464" t="str">
            <v>Arthropoda/Crustacea</v>
          </cell>
          <cell r="E1464" t="str">
            <v>Malacostraca/Eumalacostraca/Peracarida</v>
          </cell>
          <cell r="F1464" t="str">
            <v>Isopoda/Flabellifera</v>
          </cell>
          <cell r="G1464" t="str">
            <v>Arthropoda/CrustaceaMalacostraca/Eumalacostraca/PeracaridaIsopoda/Flabellifera</v>
          </cell>
          <cell r="H1464" t="str">
            <v>benthic crustacean</v>
          </cell>
          <cell r="I1464" t="str">
            <v>epibenthos</v>
          </cell>
          <cell r="J1464" t="str">
            <v>epibenthos</v>
          </cell>
          <cell r="K1464" t="str">
            <v>large zooplankton</v>
          </cell>
          <cell r="L1464" t="str">
            <v>large zooplankton</v>
          </cell>
          <cell r="M1464" t="str">
            <v>large zooplankton</v>
          </cell>
          <cell r="N1464" t="str">
            <v xml:space="preserve"> </v>
          </cell>
          <cell r="O1464" t="str">
            <v>Benthic detritivore</v>
          </cell>
          <cell r="P1464" t="str">
            <v>BD</v>
          </cell>
        </row>
        <row r="1465">
          <cell r="C1465" t="str">
            <v>Cilicaea latreillei</v>
          </cell>
          <cell r="D1465" t="str">
            <v>Arthropoda/Crustacea</v>
          </cell>
          <cell r="E1465" t="str">
            <v>Malacostraca/Eumalacostraca/Peracarida</v>
          </cell>
          <cell r="F1465" t="str">
            <v>Isopoda/Flabellifera</v>
          </cell>
          <cell r="G1465" t="str">
            <v>Arthropoda/CrustaceaMalacostraca/Eumalacostraca/PeracaridaIsopoda/Flabellifera</v>
          </cell>
          <cell r="H1465" t="str">
            <v>benthic crustacean</v>
          </cell>
          <cell r="I1465" t="str">
            <v>epibenthos</v>
          </cell>
          <cell r="J1465" t="str">
            <v>epibenthos</v>
          </cell>
          <cell r="K1465" t="str">
            <v>large zooplankton</v>
          </cell>
          <cell r="L1465" t="str">
            <v>large zooplankton</v>
          </cell>
          <cell r="M1465" t="str">
            <v>large zooplankton</v>
          </cell>
          <cell r="N1465" t="str">
            <v xml:space="preserve"> </v>
          </cell>
          <cell r="O1465" t="str">
            <v>Benthic detritivore</v>
          </cell>
          <cell r="P1465" t="str">
            <v>BD</v>
          </cell>
        </row>
        <row r="1466">
          <cell r="C1466" t="str">
            <v>Corallana sp.</v>
          </cell>
          <cell r="D1466" t="str">
            <v>Arthropoda/Crustacea</v>
          </cell>
          <cell r="E1466" t="str">
            <v>Malacostraca/Eumalacostraca/Peracarida</v>
          </cell>
          <cell r="F1466" t="str">
            <v>Isopoda/Flabellifera</v>
          </cell>
          <cell r="G1466" t="str">
            <v>Arthropoda/CrustaceaMalacostraca/Eumalacostraca/PeracaridaIsopoda/Flabellifera</v>
          </cell>
          <cell r="H1466" t="str">
            <v>benthic crustacean</v>
          </cell>
          <cell r="I1466" t="str">
            <v>epibenthos</v>
          </cell>
          <cell r="J1466" t="str">
            <v>epibenthos</v>
          </cell>
          <cell r="K1466" t="str">
            <v>large zooplankton</v>
          </cell>
          <cell r="L1466" t="str">
            <v>large zooplankton</v>
          </cell>
          <cell r="M1466" t="str">
            <v>large zooplankton</v>
          </cell>
          <cell r="N1466" t="str">
            <v xml:space="preserve"> </v>
          </cell>
          <cell r="O1466" t="str">
            <v>Benthic detritivore</v>
          </cell>
          <cell r="P1466" t="str">
            <v>BD</v>
          </cell>
        </row>
        <row r="1467">
          <cell r="C1467" t="str">
            <v>Cymodoce lis</v>
          </cell>
          <cell r="D1467" t="str">
            <v>Arthropoda/Crustacea</v>
          </cell>
          <cell r="E1467" t="str">
            <v>Malacostraca/Eumalacostraca/Peracarida</v>
          </cell>
          <cell r="F1467" t="str">
            <v>Isopoda/Flabellifera</v>
          </cell>
          <cell r="G1467" t="str">
            <v>Arthropoda/CrustaceaMalacostraca/Eumalacostraca/PeracaridaIsopoda/Flabellifera</v>
          </cell>
          <cell r="H1467" t="str">
            <v>benthic crustacean</v>
          </cell>
          <cell r="I1467" t="str">
            <v>epibenthos</v>
          </cell>
          <cell r="J1467" t="str">
            <v>epibenthos</v>
          </cell>
          <cell r="K1467" t="str">
            <v>large zooplankton</v>
          </cell>
          <cell r="L1467" t="str">
            <v>large zooplankton</v>
          </cell>
          <cell r="M1467" t="str">
            <v>large zooplankton</v>
          </cell>
          <cell r="N1467" t="str">
            <v xml:space="preserve"> </v>
          </cell>
          <cell r="O1467" t="str">
            <v>Benthic detritivore</v>
          </cell>
          <cell r="P1467" t="str">
            <v>BD</v>
          </cell>
        </row>
        <row r="1468">
          <cell r="C1468" t="str">
            <v>Cymodoce sp.</v>
          </cell>
          <cell r="D1468" t="str">
            <v>Arthropoda/Crustacea</v>
          </cell>
          <cell r="E1468" t="str">
            <v>Malacostraca/Eumalacostraca/Peracarida</v>
          </cell>
          <cell r="F1468" t="str">
            <v>Isopoda/Flabellifera</v>
          </cell>
          <cell r="G1468" t="str">
            <v>Arthropoda/CrustaceaMalacostraca/Eumalacostraca/PeracaridaIsopoda/Flabellifera</v>
          </cell>
          <cell r="H1468" t="str">
            <v>benthic crustacean</v>
          </cell>
          <cell r="I1468" t="str">
            <v>epibenthos</v>
          </cell>
          <cell r="J1468" t="str">
            <v>epibenthos</v>
          </cell>
          <cell r="K1468" t="str">
            <v>large zooplankton</v>
          </cell>
          <cell r="L1468" t="str">
            <v>large zooplankton</v>
          </cell>
          <cell r="M1468" t="str">
            <v>large zooplankton</v>
          </cell>
          <cell r="N1468" t="str">
            <v xml:space="preserve"> </v>
          </cell>
          <cell r="O1468" t="str">
            <v>Benthic detritivore</v>
          </cell>
          <cell r="P1468" t="str">
            <v>BD</v>
          </cell>
        </row>
        <row r="1469">
          <cell r="C1469" t="str">
            <v>Dynamenella sp.</v>
          </cell>
          <cell r="D1469" t="str">
            <v>Arthropoda/Crustacea</v>
          </cell>
          <cell r="E1469" t="str">
            <v>Malacostraca/Eumalacostraca/Peracarida</v>
          </cell>
          <cell r="F1469" t="str">
            <v>Isopoda/Flabellifera</v>
          </cell>
          <cell r="G1469" t="str">
            <v>Arthropoda/CrustaceaMalacostraca/Eumalacostraca/PeracaridaIsopoda/Flabellifera</v>
          </cell>
          <cell r="H1469" t="str">
            <v>benthic crustacean</v>
          </cell>
          <cell r="I1469" t="str">
            <v>epibenthos</v>
          </cell>
          <cell r="J1469" t="str">
            <v>epibenthos</v>
          </cell>
          <cell r="K1469" t="str">
            <v>large zooplankton</v>
          </cell>
          <cell r="L1469" t="str">
            <v>large zooplankton</v>
          </cell>
          <cell r="M1469" t="str">
            <v>large zooplankton</v>
          </cell>
          <cell r="N1469" t="str">
            <v xml:space="preserve"> </v>
          </cell>
          <cell r="O1469" t="str">
            <v>Benthic detritivore</v>
          </cell>
          <cell r="P1469" t="str">
            <v>BD</v>
          </cell>
        </row>
        <row r="1470">
          <cell r="C1470" t="str">
            <v>Flabellifera</v>
          </cell>
          <cell r="D1470" t="str">
            <v>Arthropoda/Crustacea</v>
          </cell>
          <cell r="E1470" t="str">
            <v>Malacostraca/Eumalacostraca/Peracarida</v>
          </cell>
          <cell r="F1470" t="str">
            <v>Isopoda/Flabellifera</v>
          </cell>
          <cell r="G1470" t="str">
            <v>Arthropoda/CrustaceaMalacostraca/Eumalacostraca/PeracaridaIsopoda/Flabellifera</v>
          </cell>
          <cell r="H1470" t="str">
            <v>benthic crustacean</v>
          </cell>
          <cell r="I1470" t="str">
            <v>epibenthos</v>
          </cell>
          <cell r="J1470" t="str">
            <v>epibenthos</v>
          </cell>
          <cell r="K1470" t="str">
            <v>large zooplankton</v>
          </cell>
          <cell r="L1470" t="str">
            <v>large zooplankton</v>
          </cell>
          <cell r="M1470" t="str">
            <v>large zooplankton</v>
          </cell>
          <cell r="N1470" t="str">
            <v xml:space="preserve"> </v>
          </cell>
          <cell r="O1470" t="str">
            <v>Benthic detritivore</v>
          </cell>
          <cell r="P1470" t="str">
            <v>BD</v>
          </cell>
        </row>
        <row r="1471">
          <cell r="C1471" t="str">
            <v>Flabellifera 2</v>
          </cell>
          <cell r="D1471" t="str">
            <v>Arthropoda/Crustacea</v>
          </cell>
          <cell r="E1471" t="str">
            <v>Malacostraca/Eumalacostraca/Peracarida</v>
          </cell>
          <cell r="F1471" t="str">
            <v>Isopoda/Flabellifera</v>
          </cell>
          <cell r="G1471" t="str">
            <v>Arthropoda/CrustaceaMalacostraca/Eumalacostraca/PeracaridaIsopoda/Flabellifera</v>
          </cell>
          <cell r="H1471" t="str">
            <v>benthic crustacean</v>
          </cell>
          <cell r="I1471" t="str">
            <v>epibenthos</v>
          </cell>
          <cell r="J1471" t="str">
            <v>epibenthos</v>
          </cell>
          <cell r="K1471" t="str">
            <v>large zooplankton</v>
          </cell>
          <cell r="L1471" t="str">
            <v>large zooplankton</v>
          </cell>
          <cell r="M1471" t="str">
            <v>large zooplankton</v>
          </cell>
          <cell r="N1471" t="str">
            <v xml:space="preserve"> </v>
          </cell>
          <cell r="O1471" t="str">
            <v>Benthic detritivore</v>
          </cell>
          <cell r="P1471" t="str">
            <v>BD</v>
          </cell>
        </row>
        <row r="1472">
          <cell r="C1472" t="str">
            <v>Flabellifera larva</v>
          </cell>
          <cell r="D1472" t="str">
            <v>Arthropoda/Crustacea</v>
          </cell>
          <cell r="E1472" t="str">
            <v>Malacostraca/Eumalacostraca/Peracarida</v>
          </cell>
          <cell r="F1472" t="str">
            <v>Isopoda/Flabellifera</v>
          </cell>
          <cell r="G1472" t="str">
            <v>Arthropoda/CrustaceaMalacostraca/Eumalacostraca/PeracaridaIsopoda/Flabellifera</v>
          </cell>
          <cell r="H1472" t="str">
            <v>benthic crustacean</v>
          </cell>
          <cell r="I1472" t="str">
            <v>epibenthos</v>
          </cell>
          <cell r="J1472" t="str">
            <v>epibenthos</v>
          </cell>
          <cell r="K1472" t="str">
            <v>large zooplankton</v>
          </cell>
          <cell r="L1472" t="str">
            <v>large zooplankton</v>
          </cell>
          <cell r="M1472" t="str">
            <v>large zooplankton</v>
          </cell>
          <cell r="N1472" t="str">
            <v xml:space="preserve"> </v>
          </cell>
          <cell r="O1472" t="str">
            <v>Benthic detritivore</v>
          </cell>
          <cell r="P1472" t="str">
            <v>BD</v>
          </cell>
        </row>
        <row r="1473">
          <cell r="C1473" t="str">
            <v>Flabellifera remains</v>
          </cell>
          <cell r="D1473" t="str">
            <v>Arthropoda/Crustacea</v>
          </cell>
          <cell r="E1473" t="str">
            <v>Malacostraca/Eumalacostraca/Peracarida</v>
          </cell>
          <cell r="F1473" t="str">
            <v>Isopoda/Flabellifera</v>
          </cell>
          <cell r="G1473" t="str">
            <v>Arthropoda/CrustaceaMalacostraca/Eumalacostraca/PeracaridaIsopoda/Flabellifera</v>
          </cell>
          <cell r="H1473" t="str">
            <v>benthic crustacean</v>
          </cell>
          <cell r="I1473" t="str">
            <v>epibenthos</v>
          </cell>
          <cell r="J1473" t="str">
            <v>epibenthos</v>
          </cell>
          <cell r="K1473" t="str">
            <v>large zooplankton</v>
          </cell>
          <cell r="L1473" t="str">
            <v>large zooplankton</v>
          </cell>
          <cell r="M1473" t="str">
            <v>large zooplankton</v>
          </cell>
          <cell r="N1473" t="str">
            <v xml:space="preserve"> </v>
          </cell>
          <cell r="O1473" t="str">
            <v>Benthic detritivore</v>
          </cell>
          <cell r="P1473" t="str">
            <v>BD</v>
          </cell>
        </row>
        <row r="1474">
          <cell r="C1474" t="str">
            <v>Isopoda</v>
          </cell>
          <cell r="D1474" t="str">
            <v>Arthropoda/Crustacea</v>
          </cell>
          <cell r="E1474" t="str">
            <v>Malacostraca/Eumalacostraca/Peracarida</v>
          </cell>
          <cell r="F1474" t="str">
            <v>Isopoda</v>
          </cell>
          <cell r="G1474" t="str">
            <v>Arthropoda/CrustaceaMalacostraca/Eumalacostraca/PeracaridaIsopoda</v>
          </cell>
          <cell r="H1474" t="str">
            <v>benthic crustacean</v>
          </cell>
          <cell r="I1474" t="str">
            <v>epibenthos</v>
          </cell>
          <cell r="J1474" t="str">
            <v>epibenthos</v>
          </cell>
          <cell r="K1474" t="str">
            <v>large zooplankton</v>
          </cell>
          <cell r="L1474" t="str">
            <v>large zooplankton</v>
          </cell>
          <cell r="M1474" t="str">
            <v>large zooplankton</v>
          </cell>
          <cell r="N1474" t="str">
            <v>Large zooplankton (carnivorous)</v>
          </cell>
          <cell r="O1474" t="str">
            <v>Benthic detritivore</v>
          </cell>
          <cell r="P1474" t="str">
            <v>BD</v>
          </cell>
        </row>
        <row r="1475">
          <cell r="C1475" t="str">
            <v>Isopoda 3</v>
          </cell>
          <cell r="D1475" t="str">
            <v>Arthropoda/Crustacea</v>
          </cell>
          <cell r="E1475" t="str">
            <v>Malacostraca/Eumalacostraca/Peracarida</v>
          </cell>
          <cell r="F1475" t="str">
            <v>Isopoda</v>
          </cell>
          <cell r="G1475" t="str">
            <v>Arthropoda/CrustaceaMalacostraca/Eumalacostraca/PeracaridaIsopoda</v>
          </cell>
          <cell r="H1475" t="str">
            <v>benthic crustacean</v>
          </cell>
          <cell r="I1475" t="str">
            <v>epibenthos</v>
          </cell>
          <cell r="J1475" t="str">
            <v>epibenthos</v>
          </cell>
          <cell r="K1475" t="str">
            <v>large zooplankton</v>
          </cell>
          <cell r="L1475" t="str">
            <v>large zooplankton</v>
          </cell>
          <cell r="M1475" t="str">
            <v>large zooplankton</v>
          </cell>
          <cell r="N1475" t="str">
            <v xml:space="preserve"> </v>
          </cell>
          <cell r="O1475" t="str">
            <v>Benthic detritivore</v>
          </cell>
          <cell r="P1475" t="str">
            <v>BD</v>
          </cell>
        </row>
        <row r="1476">
          <cell r="C1476" t="str">
            <v>Isopoda cf. Lanocirca sp.</v>
          </cell>
          <cell r="D1476" t="str">
            <v>Arthropoda/Crustacea</v>
          </cell>
          <cell r="E1476" t="str">
            <v>Malacostraca/Eumalacostraca/Peracarida</v>
          </cell>
          <cell r="F1476" t="str">
            <v>Isopoda</v>
          </cell>
          <cell r="G1476" t="str">
            <v>Arthropoda/CrustaceaMalacostraca/Eumalacostraca/PeracaridaIsopoda</v>
          </cell>
          <cell r="H1476" t="str">
            <v>benthic crustacean</v>
          </cell>
          <cell r="I1476" t="str">
            <v>epibenthos</v>
          </cell>
          <cell r="J1476" t="str">
            <v>epibenthos</v>
          </cell>
          <cell r="K1476" t="str">
            <v>large zooplankton</v>
          </cell>
          <cell r="L1476" t="str">
            <v>large zooplankton</v>
          </cell>
          <cell r="M1476" t="str">
            <v>large zooplankton</v>
          </cell>
          <cell r="N1476" t="str">
            <v xml:space="preserve"> </v>
          </cell>
          <cell r="O1476" t="str">
            <v>Benthic detritivore</v>
          </cell>
          <cell r="P1476" t="str">
            <v>BD</v>
          </cell>
        </row>
        <row r="1477">
          <cell r="C1477" t="str">
            <v>Isopoda cf. Parasphaeroma prominens</v>
          </cell>
          <cell r="D1477" t="str">
            <v>Arthropoda/Crustacea</v>
          </cell>
          <cell r="E1477" t="str">
            <v>Malacostraca/Eumalacostraca/Peracarida</v>
          </cell>
          <cell r="F1477" t="str">
            <v>Isopoda</v>
          </cell>
          <cell r="G1477" t="str">
            <v>Arthropoda/CrustaceaMalacostraca/Eumalacostraca/PeracaridaIsopoda</v>
          </cell>
          <cell r="H1477" t="str">
            <v>benthic crustacean</v>
          </cell>
          <cell r="I1477" t="str">
            <v>epibenthos</v>
          </cell>
          <cell r="J1477" t="str">
            <v>epibenthos</v>
          </cell>
          <cell r="K1477" t="str">
            <v>large zooplankton</v>
          </cell>
          <cell r="L1477" t="str">
            <v>large zooplankton</v>
          </cell>
          <cell r="M1477" t="str">
            <v>large zooplankton</v>
          </cell>
          <cell r="N1477" t="str">
            <v xml:space="preserve"> </v>
          </cell>
          <cell r="O1477" t="str">
            <v>Benthic detritivore</v>
          </cell>
          <cell r="P1477" t="str">
            <v>BD</v>
          </cell>
        </row>
        <row r="1478">
          <cell r="C1478" t="str">
            <v>Isopoda remains</v>
          </cell>
          <cell r="D1478" t="str">
            <v>Arthropoda/Crustacea</v>
          </cell>
          <cell r="E1478" t="str">
            <v>Malacostraca/Eumalacostraca/Peracarida</v>
          </cell>
          <cell r="F1478" t="str">
            <v>Isopoda</v>
          </cell>
          <cell r="G1478" t="str">
            <v>Arthropoda/CrustaceaMalacostraca/Eumalacostraca/PeracaridaIsopoda</v>
          </cell>
          <cell r="H1478" t="str">
            <v>benthic crustacean</v>
          </cell>
          <cell r="I1478" t="str">
            <v>epibenthos</v>
          </cell>
          <cell r="J1478" t="str">
            <v>epibenthos</v>
          </cell>
          <cell r="K1478" t="str">
            <v>large zooplankton</v>
          </cell>
          <cell r="L1478" t="str">
            <v>large zooplankton</v>
          </cell>
          <cell r="M1478" t="str">
            <v>large zooplankton</v>
          </cell>
          <cell r="N1478" t="str">
            <v xml:space="preserve"> </v>
          </cell>
          <cell r="O1478" t="str">
            <v>Benthic detritivore</v>
          </cell>
          <cell r="P1478" t="str">
            <v>BD</v>
          </cell>
        </row>
        <row r="1479">
          <cell r="C1479" t="str">
            <v xml:space="preserve">Epicaridea (infrorder) </v>
          </cell>
          <cell r="D1479" t="str">
            <v>Arthropoda</v>
          </cell>
          <cell r="E1479" t="str">
            <v>Malacostraca</v>
          </cell>
          <cell r="J1479">
            <v>0</v>
          </cell>
          <cell r="K1479">
            <v>0</v>
          </cell>
          <cell r="L1479">
            <v>0</v>
          </cell>
          <cell r="M1479">
            <v>0</v>
          </cell>
          <cell r="O1479" t="str">
            <v>Benthic detritivore</v>
          </cell>
          <cell r="P1479" t="str">
            <v>BD</v>
          </cell>
        </row>
        <row r="1480">
          <cell r="C1480" t="str">
            <v>Gnathiidea</v>
          </cell>
          <cell r="D1480" t="str">
            <v>Arthropoda/Crustacea</v>
          </cell>
          <cell r="E1480" t="str">
            <v>Malacostraca/Eumalacostraca/Peracarida</v>
          </cell>
          <cell r="F1480" t="str">
            <v>Isopoda/Gnathiidae</v>
          </cell>
          <cell r="G1480" t="str">
            <v>Arthropoda/CrustaceaMalacostraca/Eumalacostraca/PeracaridaIsopoda/Gnathiidae</v>
          </cell>
          <cell r="H1480" t="str">
            <v>benthic crustacean</v>
          </cell>
          <cell r="I1480" t="str">
            <v>epibenthos</v>
          </cell>
          <cell r="J1480" t="str">
            <v>epibenthos</v>
          </cell>
          <cell r="K1480" t="str">
            <v>large zooplankton</v>
          </cell>
          <cell r="L1480" t="str">
            <v>large zooplankton</v>
          </cell>
          <cell r="M1480" t="str">
            <v>large zooplankton</v>
          </cell>
          <cell r="N1480" t="str">
            <v xml:space="preserve"> </v>
          </cell>
          <cell r="O1480" t="str">
            <v>Benthic detritivore</v>
          </cell>
          <cell r="P1480" t="str">
            <v>BD</v>
          </cell>
        </row>
        <row r="1481">
          <cell r="C1481" t="str">
            <v>Gnathiidae - undifferentiated</v>
          </cell>
          <cell r="D1481" t="str">
            <v>Arthropoda</v>
          </cell>
          <cell r="E1481" t="str">
            <v>Malacostraca</v>
          </cell>
          <cell r="F1481" t="str">
            <v>Gnathiidae</v>
          </cell>
          <cell r="J1481">
            <v>0</v>
          </cell>
          <cell r="K1481">
            <v>0</v>
          </cell>
          <cell r="L1481">
            <v>0</v>
          </cell>
          <cell r="M1481">
            <v>0</v>
          </cell>
          <cell r="O1481" t="str">
            <v>Benthic detritivore</v>
          </cell>
          <cell r="P1481" t="str">
            <v>BD</v>
          </cell>
        </row>
        <row r="1482">
          <cell r="C1482" t="str">
            <v>Gnathia sp. MoV 5729</v>
          </cell>
          <cell r="D1482" t="str">
            <v>Arthropoda</v>
          </cell>
          <cell r="E1482" t="str">
            <v>Malacostraca</v>
          </cell>
          <cell r="F1482" t="str">
            <v>Gnathiidae</v>
          </cell>
          <cell r="J1482">
            <v>0</v>
          </cell>
          <cell r="K1482">
            <v>0</v>
          </cell>
          <cell r="L1482">
            <v>0</v>
          </cell>
          <cell r="M1482">
            <v>0</v>
          </cell>
          <cell r="O1482" t="str">
            <v>Benthic detritivore</v>
          </cell>
          <cell r="P1482" t="str">
            <v>BD</v>
          </cell>
        </row>
        <row r="1483">
          <cell r="C1483" t="str">
            <v>Gnathia cf. africana</v>
          </cell>
          <cell r="D1483" t="str">
            <v>Arthropoda/Crustacea</v>
          </cell>
          <cell r="E1483" t="str">
            <v>Malacostraca/Eumalacostraca/Peracarida</v>
          </cell>
          <cell r="F1483" t="str">
            <v>Isopoda/Gnathiidae</v>
          </cell>
          <cell r="G1483" t="str">
            <v>Arthropoda/CrustaceaMalacostraca/Eumalacostraca/PeracaridaIsopoda/Gnathiidae</v>
          </cell>
          <cell r="H1483" t="str">
            <v>benthic crustacean</v>
          </cell>
          <cell r="I1483" t="str">
            <v>epibenthos</v>
          </cell>
          <cell r="J1483" t="str">
            <v>epibenthos</v>
          </cell>
          <cell r="K1483" t="str">
            <v>large zooplankton</v>
          </cell>
          <cell r="L1483" t="str">
            <v>large zooplankton</v>
          </cell>
          <cell r="M1483" t="str">
            <v>large zooplankton</v>
          </cell>
          <cell r="N1483" t="str">
            <v xml:space="preserve"> </v>
          </cell>
          <cell r="O1483" t="str">
            <v>Benthic detritivore</v>
          </cell>
          <cell r="P1483" t="str">
            <v>BD</v>
          </cell>
        </row>
        <row r="1484">
          <cell r="C1484" t="str">
            <v>Gnathia sp.</v>
          </cell>
          <cell r="D1484" t="str">
            <v>Arthropoda/Crustacea</v>
          </cell>
          <cell r="E1484" t="str">
            <v>Malacostraca/Eumalacostraca/Peracarida</v>
          </cell>
          <cell r="F1484" t="str">
            <v>Isopoda/Gnathiidae</v>
          </cell>
          <cell r="G1484" t="str">
            <v>Arthropoda/CrustaceaMalacostraca/Eumalacostraca/PeracaridaIsopoda/Gnathiidae</v>
          </cell>
          <cell r="H1484" t="str">
            <v>benthic crustacean</v>
          </cell>
          <cell r="I1484" t="str">
            <v>epibenthos</v>
          </cell>
          <cell r="J1484" t="str">
            <v>epibenthos</v>
          </cell>
          <cell r="K1484" t="str">
            <v>large zooplankton</v>
          </cell>
          <cell r="L1484" t="str">
            <v>large zooplankton</v>
          </cell>
          <cell r="M1484" t="str">
            <v>large zooplankton</v>
          </cell>
          <cell r="N1484" t="str">
            <v xml:space="preserve"> </v>
          </cell>
          <cell r="O1484" t="str">
            <v>Benthic detritivore</v>
          </cell>
          <cell r="P1484" t="str">
            <v>BD</v>
          </cell>
        </row>
        <row r="1485">
          <cell r="C1485" t="str">
            <v>Accalathura indica</v>
          </cell>
          <cell r="D1485" t="str">
            <v>Arthropoda/Crustacea</v>
          </cell>
          <cell r="E1485" t="str">
            <v>Malacostraca/Eumalacostraca/Peracarida</v>
          </cell>
          <cell r="F1485" t="str">
            <v>Isopoda/Anthuridea</v>
          </cell>
          <cell r="G1485" t="str">
            <v>Arthropoda/CrustaceaMalacostraca/Eumalacostraca/PeracaridaIsopoda/Anthuridea</v>
          </cell>
          <cell r="H1485" t="str">
            <v>benthic crustacean</v>
          </cell>
          <cell r="I1485" t="str">
            <v>epibenthos</v>
          </cell>
          <cell r="J1485" t="str">
            <v>epibenthos</v>
          </cell>
          <cell r="K1485" t="str">
            <v>large zooplankton</v>
          </cell>
          <cell r="L1485" t="str">
            <v>large zooplankton</v>
          </cell>
          <cell r="M1485" t="str">
            <v>large zooplankton</v>
          </cell>
          <cell r="N1485" t="str">
            <v xml:space="preserve"> </v>
          </cell>
          <cell r="O1485" t="str">
            <v>Benthic detritivore</v>
          </cell>
          <cell r="P1485" t="str">
            <v>BD</v>
          </cell>
        </row>
        <row r="1486">
          <cell r="C1486" t="str">
            <v>Anthuridae</v>
          </cell>
          <cell r="D1486" t="str">
            <v>Arthropoda/Crustacea</v>
          </cell>
          <cell r="E1486" t="str">
            <v>Malacostraca/Eumalacostraca/Peracarida</v>
          </cell>
          <cell r="F1486" t="str">
            <v>Isopoda/Anthuridea</v>
          </cell>
          <cell r="G1486" t="str">
            <v>Arthropoda/CrustaceaMalacostraca/Eumalacostraca/PeracaridaIsopoda/Anthuridea</v>
          </cell>
          <cell r="H1486" t="str">
            <v>benthic crustacean</v>
          </cell>
          <cell r="I1486" t="str">
            <v>epibenthos</v>
          </cell>
          <cell r="J1486" t="str">
            <v>epibenthos</v>
          </cell>
          <cell r="K1486" t="str">
            <v>large zooplankton</v>
          </cell>
          <cell r="L1486" t="str">
            <v>large zooplankton</v>
          </cell>
          <cell r="M1486" t="str">
            <v>large zooplankton</v>
          </cell>
          <cell r="N1486" t="str">
            <v xml:space="preserve"> </v>
          </cell>
          <cell r="O1486" t="str">
            <v>Benthic detritivore</v>
          </cell>
          <cell r="P1486" t="str">
            <v>BD</v>
          </cell>
        </row>
        <row r="1487">
          <cell r="C1487" t="str">
            <v>Kathantura laevitelson</v>
          </cell>
          <cell r="D1487" t="str">
            <v>Arthropoda/Crustacea</v>
          </cell>
          <cell r="E1487" t="str">
            <v>Malacostraca/Eumalacostraca/Peracarida</v>
          </cell>
          <cell r="F1487" t="str">
            <v>Isopoda/Anthuridae</v>
          </cell>
          <cell r="G1487" t="str">
            <v>Arthropoda/CrustaceaMalacostraca/Eumalacostraca/PeracaridaIsopoda/Anthuridae</v>
          </cell>
          <cell r="H1487" t="str">
            <v>benthic crustacean</v>
          </cell>
          <cell r="I1487" t="str">
            <v>epibenthos</v>
          </cell>
          <cell r="J1487" t="str">
            <v>epibenthos</v>
          </cell>
          <cell r="K1487" t="str">
            <v>large zooplankton</v>
          </cell>
          <cell r="L1487" t="str">
            <v>large zooplankton</v>
          </cell>
          <cell r="M1487" t="str">
            <v>large zooplankton</v>
          </cell>
          <cell r="N1487" t="str">
            <v xml:space="preserve"> </v>
          </cell>
          <cell r="O1487" t="str">
            <v>Benthic detritivore</v>
          </cell>
          <cell r="P1487" t="str">
            <v>BD</v>
          </cell>
        </row>
        <row r="1488">
          <cell r="C1488" t="str">
            <v>Kupellonura cf. currawan</v>
          </cell>
          <cell r="D1488" t="str">
            <v>Arthropoda</v>
          </cell>
          <cell r="E1488" t="str">
            <v>Malacostraca</v>
          </cell>
          <cell r="F1488" t="str">
            <v>Hyssuridae</v>
          </cell>
          <cell r="G1488">
            <v>0</v>
          </cell>
          <cell r="J1488">
            <v>0</v>
          </cell>
          <cell r="K1488">
            <v>0</v>
          </cell>
          <cell r="L1488">
            <v>0</v>
          </cell>
          <cell r="M1488">
            <v>0</v>
          </cell>
          <cell r="O1488" t="str">
            <v>Benthic detritivore</v>
          </cell>
          <cell r="P1488" t="str">
            <v>BD</v>
          </cell>
        </row>
        <row r="1489">
          <cell r="C1489" t="str">
            <v>Leptanthura sp. 1</v>
          </cell>
          <cell r="D1489" t="str">
            <v>Arthropoda</v>
          </cell>
          <cell r="E1489" t="str">
            <v>Malacostraca</v>
          </cell>
          <cell r="F1489" t="str">
            <v>Leptanthuridae</v>
          </cell>
          <cell r="J1489">
            <v>0</v>
          </cell>
          <cell r="K1489">
            <v>0</v>
          </cell>
          <cell r="L1489">
            <v>0</v>
          </cell>
          <cell r="M1489">
            <v>0</v>
          </cell>
          <cell r="O1489" t="str">
            <v>Benthic detritivore</v>
          </cell>
          <cell r="P1489" t="str">
            <v>BD</v>
          </cell>
        </row>
        <row r="1490">
          <cell r="C1490" t="str">
            <v>Leptanthura sp. 2</v>
          </cell>
          <cell r="D1490" t="str">
            <v>Arthropoda</v>
          </cell>
          <cell r="E1490" t="str">
            <v>Malacostraca</v>
          </cell>
          <cell r="F1490" t="str">
            <v>Leptanthuridae</v>
          </cell>
          <cell r="G1490">
            <v>0</v>
          </cell>
          <cell r="H1490">
            <v>0</v>
          </cell>
          <cell r="I1490">
            <v>0</v>
          </cell>
          <cell r="J1490">
            <v>0</v>
          </cell>
          <cell r="K1490">
            <v>0</v>
          </cell>
          <cell r="L1490">
            <v>0</v>
          </cell>
          <cell r="M1490">
            <v>0</v>
          </cell>
          <cell r="O1490" t="str">
            <v>Benthic detritivore</v>
          </cell>
          <cell r="P1490" t="str">
            <v>BD</v>
          </cell>
        </row>
        <row r="1491">
          <cell r="C1491" t="str">
            <v>Leptanthura sp.</v>
          </cell>
          <cell r="D1491" t="str">
            <v>Arthropoda/Crustacea</v>
          </cell>
          <cell r="E1491" t="str">
            <v>Malacostraca/Eumalacostraca/Peracarida</v>
          </cell>
          <cell r="F1491" t="str">
            <v>Isopoda/Anthuridae</v>
          </cell>
          <cell r="G1491" t="str">
            <v>Arthropoda/CrustaceaMalacostraca/Eumalacostraca/PeracaridaIsopoda/Anthuridae</v>
          </cell>
          <cell r="H1491" t="str">
            <v>benthic crustacean</v>
          </cell>
          <cell r="I1491" t="str">
            <v>epibenthos</v>
          </cell>
          <cell r="J1491" t="str">
            <v>epibenthos</v>
          </cell>
          <cell r="K1491" t="str">
            <v>large zooplankton</v>
          </cell>
          <cell r="L1491" t="str">
            <v>large zooplankton</v>
          </cell>
          <cell r="M1491" t="str">
            <v>large zooplankton</v>
          </cell>
          <cell r="N1491" t="str">
            <v xml:space="preserve"> </v>
          </cell>
          <cell r="O1491" t="str">
            <v>Benthic detritivore</v>
          </cell>
          <cell r="P1491" t="str">
            <v>BD</v>
          </cell>
        </row>
        <row r="1492">
          <cell r="C1492" t="str">
            <v>Aegidae</v>
          </cell>
          <cell r="D1492" t="str">
            <v>Arthropoda/Crustacea</v>
          </cell>
          <cell r="E1492" t="str">
            <v>Malacostraca/Eumalacostraca/Peracarida</v>
          </cell>
          <cell r="F1492" t="str">
            <v>Isopoda/Flabellifera//Aegidae</v>
          </cell>
          <cell r="G1492" t="str">
            <v>Arthropoda/CrustaceaMalacostraca/Eumalacostraca/PeracaridaIsopoda/Flabellifera//Aegidae</v>
          </cell>
          <cell r="H1492" t="str">
            <v>benthic crustacean</v>
          </cell>
          <cell r="I1492" t="str">
            <v>epibenthos</v>
          </cell>
          <cell r="J1492" t="str">
            <v>epibenthos</v>
          </cell>
          <cell r="K1492" t="str">
            <v>large zooplankton</v>
          </cell>
          <cell r="L1492" t="str">
            <v>large zooplankton</v>
          </cell>
          <cell r="M1492" t="str">
            <v>large zooplankton</v>
          </cell>
          <cell r="N1492" t="str">
            <v xml:space="preserve"> </v>
          </cell>
          <cell r="O1492" t="str">
            <v>Benthic detritivore</v>
          </cell>
          <cell r="P1492" t="str">
            <v>BD</v>
          </cell>
        </row>
        <row r="1493">
          <cell r="C1493" t="str">
            <v>Aegiochus beri</v>
          </cell>
          <cell r="D1493" t="str">
            <v>Arthropoda</v>
          </cell>
          <cell r="E1493" t="str">
            <v>Malacostraca</v>
          </cell>
          <cell r="F1493" t="str">
            <v>Aegidae</v>
          </cell>
          <cell r="J1493">
            <v>0</v>
          </cell>
          <cell r="K1493">
            <v>0</v>
          </cell>
          <cell r="L1493">
            <v>0</v>
          </cell>
          <cell r="M1493">
            <v>0</v>
          </cell>
          <cell r="O1493" t="str">
            <v>Benthic detritivore</v>
          </cell>
          <cell r="P1493" t="str">
            <v>BD</v>
          </cell>
        </row>
        <row r="1494">
          <cell r="C1494" t="str">
            <v>Aegapheles alozon</v>
          </cell>
          <cell r="D1494" t="str">
            <v>Arthropoda</v>
          </cell>
          <cell r="E1494" t="str">
            <v>Malacostraca</v>
          </cell>
          <cell r="F1494" t="str">
            <v>Aegidae</v>
          </cell>
          <cell r="J1494">
            <v>0</v>
          </cell>
          <cell r="K1494">
            <v>0</v>
          </cell>
          <cell r="L1494">
            <v>0</v>
          </cell>
          <cell r="M1494">
            <v>0</v>
          </cell>
          <cell r="O1494" t="str">
            <v>Benthic detritivore</v>
          </cell>
          <cell r="P1494" t="str">
            <v>BD</v>
          </cell>
        </row>
        <row r="1495">
          <cell r="C1495" t="str">
            <v>Aegiochus cf. bertrandi</v>
          </cell>
          <cell r="O1495" t="str">
            <v>Benthic detritivore</v>
          </cell>
          <cell r="P1495" t="str">
            <v>BD</v>
          </cell>
        </row>
        <row r="1496">
          <cell r="C1496" t="str">
            <v>Aegiochus cf. bertrandi</v>
          </cell>
          <cell r="D1496" t="str">
            <v>Arthropoda</v>
          </cell>
          <cell r="E1496" t="str">
            <v>Malacostraca</v>
          </cell>
          <cell r="F1496" t="str">
            <v>Aegidae</v>
          </cell>
          <cell r="J1496">
            <v>0</v>
          </cell>
          <cell r="K1496">
            <v>0</v>
          </cell>
          <cell r="L1496">
            <v>0</v>
          </cell>
          <cell r="M1496">
            <v>0</v>
          </cell>
          <cell r="O1496" t="str">
            <v>Benthic detritivore</v>
          </cell>
          <cell r="P1496" t="str">
            <v>BD</v>
          </cell>
        </row>
        <row r="1497">
          <cell r="C1497" t="str">
            <v>Rocinela sp. 1</v>
          </cell>
          <cell r="D1497" t="str">
            <v>Arthropoda</v>
          </cell>
          <cell r="E1497" t="str">
            <v>Malacostraca</v>
          </cell>
          <cell r="F1497" t="str">
            <v>Aegidae</v>
          </cell>
          <cell r="J1497">
            <v>0</v>
          </cell>
          <cell r="K1497">
            <v>0</v>
          </cell>
          <cell r="L1497">
            <v>0</v>
          </cell>
          <cell r="M1497">
            <v>0</v>
          </cell>
          <cell r="O1497" t="str">
            <v>Benthic detritivore</v>
          </cell>
          <cell r="P1497" t="str">
            <v>BD</v>
          </cell>
        </row>
        <row r="1498">
          <cell r="C1498" t="str">
            <v>Aega cf. monilis</v>
          </cell>
          <cell r="D1498" t="str">
            <v>Arthropoda/Crustacea</v>
          </cell>
          <cell r="E1498" t="str">
            <v>Malacostraca/Eumalacostraca/Peracarida</v>
          </cell>
          <cell r="F1498" t="str">
            <v>Isopoda/Flabellifera//Aegidae</v>
          </cell>
          <cell r="G1498" t="str">
            <v>Arthropoda/CrustaceaMalacostraca/Eumalacostraca/PeracaridaIsopoda/Flabellifera//Aegidae</v>
          </cell>
          <cell r="H1498" t="str">
            <v>benthic crustacean</v>
          </cell>
          <cell r="I1498" t="str">
            <v>epibenthos</v>
          </cell>
          <cell r="J1498" t="str">
            <v>epibenthos</v>
          </cell>
          <cell r="K1498" t="str">
            <v>large zooplankton</v>
          </cell>
          <cell r="L1498" t="str">
            <v>large zooplankton</v>
          </cell>
          <cell r="M1498" t="str">
            <v>large zooplankton</v>
          </cell>
          <cell r="N1498" t="str">
            <v xml:space="preserve"> </v>
          </cell>
          <cell r="O1498" t="str">
            <v>Benthic detritivore</v>
          </cell>
          <cell r="P1498" t="str">
            <v>BD</v>
          </cell>
        </row>
        <row r="1499">
          <cell r="C1499" t="str">
            <v>Aega sp.</v>
          </cell>
          <cell r="D1499" t="str">
            <v>Arthropoda/Crustacea</v>
          </cell>
          <cell r="E1499" t="str">
            <v>Malacostraca/Eumalacostraca/Peracarida</v>
          </cell>
          <cell r="F1499" t="str">
            <v>Isopoda/Flabellifera//Aegidae</v>
          </cell>
          <cell r="G1499" t="str">
            <v>Arthropoda/CrustaceaMalacostraca/Eumalacostraca/PeracaridaIsopoda/Flabellifera//Aegidae</v>
          </cell>
          <cell r="H1499" t="str">
            <v>benthic crustacean</v>
          </cell>
          <cell r="I1499" t="str">
            <v>epibenthos</v>
          </cell>
          <cell r="J1499" t="str">
            <v>epibenthos</v>
          </cell>
          <cell r="K1499" t="str">
            <v>large zooplankton</v>
          </cell>
          <cell r="L1499" t="str">
            <v>large zooplankton</v>
          </cell>
          <cell r="M1499" t="str">
            <v>large zooplankton</v>
          </cell>
          <cell r="N1499" t="str">
            <v xml:space="preserve"> </v>
          </cell>
          <cell r="O1499" t="str">
            <v>Benthic detritivore</v>
          </cell>
          <cell r="P1499" t="str">
            <v>BD</v>
          </cell>
        </row>
        <row r="1500">
          <cell r="C1500" t="str">
            <v>Rocinela sp.</v>
          </cell>
          <cell r="D1500" t="str">
            <v>Arthropoda/Crustacea</v>
          </cell>
          <cell r="E1500" t="str">
            <v>Malacostraca/Eumalacostraca/Peracarida</v>
          </cell>
          <cell r="F1500" t="str">
            <v>Isopoda/Flabellifera//Aegidae</v>
          </cell>
          <cell r="G1500" t="str">
            <v>Arthropoda/CrustaceaMalacostraca/Eumalacostraca/PeracaridaIsopoda/Flabellifera//Aegidae</v>
          </cell>
          <cell r="H1500" t="str">
            <v>benthic crustacean</v>
          </cell>
          <cell r="I1500" t="str">
            <v>epibenthos</v>
          </cell>
          <cell r="J1500" t="str">
            <v>epibenthos</v>
          </cell>
          <cell r="K1500" t="str">
            <v>large zooplankton</v>
          </cell>
          <cell r="L1500" t="str">
            <v>large zooplankton</v>
          </cell>
          <cell r="M1500" t="str">
            <v>large zooplankton</v>
          </cell>
          <cell r="N1500" t="str">
            <v xml:space="preserve"> </v>
          </cell>
          <cell r="O1500" t="str">
            <v>Benthic detritivore</v>
          </cell>
          <cell r="P1500" t="str">
            <v>BD</v>
          </cell>
        </row>
        <row r="1501">
          <cell r="C1501" t="str">
            <v>Cirolana sp.</v>
          </cell>
          <cell r="D1501" t="str">
            <v>Arthropoda/Crustacea</v>
          </cell>
          <cell r="E1501" t="str">
            <v>Malacostraca/Eumalacostraca/Peracarida</v>
          </cell>
          <cell r="F1501" t="str">
            <v>Isopoda/Flabellifera//Cirolanidae</v>
          </cell>
          <cell r="G1501" t="str">
            <v>Arthropoda/CrustaceaMalacostraca/Eumalacostraca/PeracaridaIsopoda/Flabellifera//Cirolanidae</v>
          </cell>
          <cell r="H1501" t="str">
            <v>benthic crustacean</v>
          </cell>
          <cell r="I1501" t="str">
            <v>epibenthos</v>
          </cell>
          <cell r="J1501" t="str">
            <v>epibenthos</v>
          </cell>
          <cell r="K1501" t="str">
            <v>large zooplankton</v>
          </cell>
          <cell r="L1501" t="str">
            <v>large zooplankton</v>
          </cell>
          <cell r="M1501" t="str">
            <v>large zooplankton</v>
          </cell>
          <cell r="N1501" t="str">
            <v xml:space="preserve"> </v>
          </cell>
          <cell r="O1501" t="str">
            <v>Benthic detritivore</v>
          </cell>
          <cell r="P1501" t="str">
            <v>BD</v>
          </cell>
        </row>
        <row r="1502">
          <cell r="C1502" t="str">
            <v>Cirolanidae - undifferentiated</v>
          </cell>
          <cell r="D1502" t="str">
            <v>Arthropoda/Crustacea</v>
          </cell>
          <cell r="E1502" t="str">
            <v>Malacostraca/Eumalacostraca/Peracarida</v>
          </cell>
          <cell r="F1502" t="str">
            <v>Isopoda/Flabellifera//Cirolanidae</v>
          </cell>
          <cell r="O1502" t="str">
            <v>Benthic detritivore</v>
          </cell>
          <cell r="P1502" t="str">
            <v>BD</v>
          </cell>
        </row>
        <row r="1503">
          <cell r="C1503" t="str">
            <v>Booralana bathynella</v>
          </cell>
          <cell r="D1503" t="str">
            <v>Arthropoda</v>
          </cell>
          <cell r="E1503" t="str">
            <v>Malacostraca</v>
          </cell>
          <cell r="F1503" t="str">
            <v>Cirolanidae</v>
          </cell>
          <cell r="J1503">
            <v>0</v>
          </cell>
          <cell r="K1503">
            <v>0</v>
          </cell>
          <cell r="L1503">
            <v>0</v>
          </cell>
          <cell r="M1503">
            <v>0</v>
          </cell>
          <cell r="O1503" t="str">
            <v>Benthic detritivore</v>
          </cell>
          <cell r="P1503" t="str">
            <v>BD</v>
          </cell>
        </row>
        <row r="1504">
          <cell r="C1504" t="str">
            <v>Natatolana sp. MoV 6881</v>
          </cell>
          <cell r="D1504" t="str">
            <v>Arthropoda</v>
          </cell>
          <cell r="E1504" t="str">
            <v>Malacostraca</v>
          </cell>
          <cell r="F1504" t="str">
            <v>Cirolanidae</v>
          </cell>
          <cell r="J1504">
            <v>0</v>
          </cell>
          <cell r="K1504">
            <v>0</v>
          </cell>
          <cell r="L1504">
            <v>0</v>
          </cell>
          <cell r="M1504">
            <v>0</v>
          </cell>
          <cell r="O1504" t="str">
            <v>Benthic detritivore</v>
          </cell>
          <cell r="P1504" t="str">
            <v>BD</v>
          </cell>
        </row>
        <row r="1505">
          <cell r="C1505" t="str">
            <v>Plakolana sp. MoV 6882</v>
          </cell>
          <cell r="D1505" t="str">
            <v>Arthropoda</v>
          </cell>
          <cell r="E1505" t="str">
            <v>Malacostraca</v>
          </cell>
          <cell r="F1505" t="str">
            <v>Cirolanidae</v>
          </cell>
          <cell r="J1505">
            <v>0</v>
          </cell>
          <cell r="K1505">
            <v>0</v>
          </cell>
          <cell r="L1505">
            <v>0</v>
          </cell>
          <cell r="M1505">
            <v>0</v>
          </cell>
          <cell r="O1505" t="str">
            <v>Benthic detritivore</v>
          </cell>
          <cell r="P1505" t="str">
            <v>BD</v>
          </cell>
        </row>
        <row r="1506">
          <cell r="C1506" t="str">
            <v>Natatolana sp. 1</v>
          </cell>
          <cell r="D1506" t="str">
            <v>Arthropoda</v>
          </cell>
          <cell r="E1506" t="str">
            <v>Malacostraca</v>
          </cell>
          <cell r="F1506" t="str">
            <v>Cirolanidae</v>
          </cell>
          <cell r="J1506">
            <v>0</v>
          </cell>
          <cell r="K1506">
            <v>0</v>
          </cell>
          <cell r="L1506">
            <v>0</v>
          </cell>
          <cell r="M1506">
            <v>0</v>
          </cell>
          <cell r="O1506" t="str">
            <v>Benthic detritivore</v>
          </cell>
          <cell r="P1506" t="str">
            <v>BD</v>
          </cell>
        </row>
        <row r="1507">
          <cell r="C1507" t="str">
            <v>Natatolana cf. matong</v>
          </cell>
          <cell r="O1507" t="str">
            <v>Benthic detritivore</v>
          </cell>
          <cell r="P1507" t="str">
            <v>BD</v>
          </cell>
        </row>
        <row r="1508">
          <cell r="C1508" t="str">
            <v>Natatolana cf. matong</v>
          </cell>
          <cell r="D1508" t="str">
            <v>Arthropoda</v>
          </cell>
          <cell r="E1508" t="str">
            <v>Malacostraca</v>
          </cell>
          <cell r="F1508" t="str">
            <v>Cirolanidae</v>
          </cell>
          <cell r="J1508">
            <v>0</v>
          </cell>
          <cell r="K1508">
            <v>0</v>
          </cell>
          <cell r="L1508">
            <v>0</v>
          </cell>
          <cell r="M1508">
            <v>0</v>
          </cell>
          <cell r="O1508" t="str">
            <v>Benthic detritivore</v>
          </cell>
          <cell r="P1508" t="str">
            <v>BD</v>
          </cell>
        </row>
        <row r="1509">
          <cell r="C1509" t="str">
            <v>Lanocira latifrons</v>
          </cell>
          <cell r="D1509" t="str">
            <v>Arthropoda/Crustacea</v>
          </cell>
          <cell r="E1509" t="str">
            <v>Malacostraca/Eumalacostraca/Peracarida</v>
          </cell>
          <cell r="F1509" t="str">
            <v>Isopoda/Flabellifera/Corallanidae/</v>
          </cell>
          <cell r="G1509" t="str">
            <v>Arthropoda/CrustaceaMalacostraca/Eumalacostraca/PeracaridaIsopoda/Flabellifera/Corallanidae/</v>
          </cell>
          <cell r="H1509" t="str">
            <v>benthic crustacean</v>
          </cell>
          <cell r="I1509" t="str">
            <v>epibenthos</v>
          </cell>
          <cell r="J1509" t="str">
            <v>epibenthos</v>
          </cell>
          <cell r="K1509" t="str">
            <v>large zooplankton</v>
          </cell>
          <cell r="L1509" t="str">
            <v>large zooplankton</v>
          </cell>
          <cell r="M1509" t="str">
            <v>large zooplankton</v>
          </cell>
          <cell r="N1509" t="str">
            <v xml:space="preserve"> </v>
          </cell>
          <cell r="O1509" t="str">
            <v>Benthic detritivore</v>
          </cell>
          <cell r="P1509" t="str">
            <v>BD</v>
          </cell>
        </row>
        <row r="1510">
          <cell r="C1510" t="str">
            <v>Lanocira sp.</v>
          </cell>
          <cell r="D1510" t="str">
            <v>Arthropoda/Crustacea</v>
          </cell>
          <cell r="E1510" t="str">
            <v>Malacostraca/Eumalacostraca/Peracarida</v>
          </cell>
          <cell r="F1510" t="str">
            <v>Isopoda/Flabellifera/Corallanidae/</v>
          </cell>
          <cell r="G1510" t="str">
            <v>Arthropoda/CrustaceaMalacostraca/Eumalacostraca/PeracaridaIsopoda/Flabellifera/Corallanidae/</v>
          </cell>
          <cell r="H1510" t="str">
            <v>benthic crustacean</v>
          </cell>
          <cell r="I1510" t="str">
            <v>epibenthos</v>
          </cell>
          <cell r="J1510" t="str">
            <v>epibenthos</v>
          </cell>
          <cell r="K1510" t="str">
            <v>large zooplankton</v>
          </cell>
          <cell r="L1510" t="str">
            <v>large zooplankton</v>
          </cell>
          <cell r="M1510" t="str">
            <v>large zooplankton</v>
          </cell>
          <cell r="N1510" t="str">
            <v xml:space="preserve"> </v>
          </cell>
          <cell r="O1510" t="str">
            <v>Benthic detritivore</v>
          </cell>
          <cell r="P1510" t="str">
            <v>BD</v>
          </cell>
        </row>
        <row r="1511">
          <cell r="C1511" t="str">
            <v>Cymothoidae</v>
          </cell>
          <cell r="D1511" t="str">
            <v>Arthropoda/Crustacea</v>
          </cell>
          <cell r="E1511" t="str">
            <v>Malacostraca/Eumalacostraca/Peracarida</v>
          </cell>
          <cell r="F1511" t="str">
            <v>Isopoda/Flabellifera//Cymothoidae</v>
          </cell>
          <cell r="G1511" t="str">
            <v>Arthropoda/CrustaceaMalacostraca/Eumalacostraca/PeracaridaIsopoda/Flabellifera//Cymothoidae</v>
          </cell>
          <cell r="H1511" t="str">
            <v>benthic crustacean</v>
          </cell>
          <cell r="I1511" t="str">
            <v>epibenthos</v>
          </cell>
          <cell r="J1511" t="str">
            <v>epibenthos</v>
          </cell>
          <cell r="K1511" t="str">
            <v>large zooplankton</v>
          </cell>
          <cell r="L1511" t="str">
            <v>large zooplankton</v>
          </cell>
          <cell r="M1511" t="str">
            <v>large zooplankton</v>
          </cell>
          <cell r="N1511" t="str">
            <v xml:space="preserve"> </v>
          </cell>
          <cell r="O1511" t="str">
            <v>Benthic detritivore</v>
          </cell>
          <cell r="P1511" t="str">
            <v>BD</v>
          </cell>
        </row>
        <row r="1512">
          <cell r="C1512" t="str">
            <v>Elthusa sp. 1</v>
          </cell>
          <cell r="D1512" t="str">
            <v>Arthropoda</v>
          </cell>
          <cell r="E1512" t="str">
            <v>Malacostraca</v>
          </cell>
          <cell r="F1512" t="str">
            <v>Cymothoidae</v>
          </cell>
          <cell r="J1512">
            <v>0</v>
          </cell>
          <cell r="K1512">
            <v>0</v>
          </cell>
          <cell r="L1512">
            <v>0</v>
          </cell>
          <cell r="M1512">
            <v>0</v>
          </cell>
          <cell r="O1512" t="str">
            <v>Benthic detritivore</v>
          </cell>
          <cell r="P1512" t="str">
            <v>BD</v>
          </cell>
        </row>
        <row r="1513">
          <cell r="C1513" t="str">
            <v>Anilocra sp.</v>
          </cell>
          <cell r="D1513" t="str">
            <v>Arthropoda/Crustacea</v>
          </cell>
          <cell r="E1513" t="str">
            <v>Malacostraca/Eumalacostraca/Peracarida</v>
          </cell>
          <cell r="F1513" t="str">
            <v>Isopoda/Flabellifera</v>
          </cell>
          <cell r="G1513" t="str">
            <v>Arthropoda/CrustaceaMalacostraca/Eumalacostraca/PeracaridaIsopoda/Flabellifera</v>
          </cell>
          <cell r="H1513" t="str">
            <v>benthic crustacean</v>
          </cell>
          <cell r="I1513" t="str">
            <v>epibenthos</v>
          </cell>
          <cell r="J1513" t="str">
            <v>epibenthos</v>
          </cell>
          <cell r="K1513" t="str">
            <v>large zooplankton</v>
          </cell>
          <cell r="L1513" t="str">
            <v>large zooplankton</v>
          </cell>
          <cell r="M1513" t="str">
            <v>large zooplankton</v>
          </cell>
          <cell r="N1513" t="str">
            <v xml:space="preserve"> </v>
          </cell>
          <cell r="O1513" t="str">
            <v>Benthic detritivore</v>
          </cell>
          <cell r="P1513" t="str">
            <v>BD</v>
          </cell>
        </row>
        <row r="1514">
          <cell r="C1514" t="str">
            <v>Limnoriidae</v>
          </cell>
          <cell r="D1514" t="str">
            <v>Arthropoda/Crustacea</v>
          </cell>
          <cell r="E1514" t="str">
            <v>Malacostraca/Eumalacostraca/Peracarida</v>
          </cell>
          <cell r="F1514" t="str">
            <v>Isopoda/Flabellifera//Limnoriidae</v>
          </cell>
          <cell r="G1514" t="str">
            <v>Arthropoda/CrustaceaMalacostraca/Eumalacostraca/PeracaridaIsopoda/Flabellifera//Limnoriidae</v>
          </cell>
          <cell r="H1514" t="str">
            <v>benthic crustacean</v>
          </cell>
          <cell r="I1514" t="str">
            <v>epibenthos</v>
          </cell>
          <cell r="J1514" t="str">
            <v>epibenthos</v>
          </cell>
          <cell r="K1514" t="str">
            <v>large zooplankton</v>
          </cell>
          <cell r="L1514" t="str">
            <v>large zooplankton</v>
          </cell>
          <cell r="M1514" t="str">
            <v>large zooplankton</v>
          </cell>
          <cell r="N1514" t="str">
            <v xml:space="preserve"> </v>
          </cell>
          <cell r="O1514" t="str">
            <v>Benthic detritivore</v>
          </cell>
          <cell r="P1514" t="str">
            <v>BD</v>
          </cell>
        </row>
        <row r="1515">
          <cell r="C1515" t="str">
            <v>Isopoda cf. Seriolis sp.</v>
          </cell>
          <cell r="D1515" t="str">
            <v>Arthropoda/Crustacea</v>
          </cell>
          <cell r="E1515" t="str">
            <v>Malacostraca/Eumalacostraca/Peracarida</v>
          </cell>
          <cell r="F1515" t="str">
            <v>Isopoda/Flabellifera//Serolidae</v>
          </cell>
          <cell r="G1515" t="str">
            <v>Arthropoda/CrustaceaMalacostraca/Eumalacostraca/PeracaridaIsopoda/Flabellifera//Serolidae</v>
          </cell>
          <cell r="H1515" t="str">
            <v>benthic crustacean</v>
          </cell>
          <cell r="I1515" t="str">
            <v>epibenthos</v>
          </cell>
          <cell r="J1515" t="str">
            <v>epibenthos</v>
          </cell>
          <cell r="K1515" t="str">
            <v>large zooplankton</v>
          </cell>
          <cell r="L1515" t="str">
            <v>large zooplankton</v>
          </cell>
          <cell r="M1515" t="str">
            <v>large zooplankton</v>
          </cell>
          <cell r="N1515" t="str">
            <v xml:space="preserve"> </v>
          </cell>
          <cell r="O1515" t="str">
            <v>Benthic detritivore</v>
          </cell>
          <cell r="P1515" t="str">
            <v>BD</v>
          </cell>
        </row>
        <row r="1516">
          <cell r="C1516" t="str">
            <v>Serolis australiensis</v>
          </cell>
          <cell r="D1516" t="str">
            <v>Arthropoda/Crustacea</v>
          </cell>
          <cell r="E1516" t="str">
            <v>Malacostraca/Eumalacostraca/Peracarida</v>
          </cell>
          <cell r="F1516" t="str">
            <v>Isopoda/Flabellifera//Serolidae</v>
          </cell>
          <cell r="G1516" t="str">
            <v>Arthropoda/CrustaceaMalacostraca/Eumalacostraca/PeracaridaIsopoda/Flabellifera//Serolidae</v>
          </cell>
          <cell r="H1516" t="str">
            <v>benthic crustacean</v>
          </cell>
          <cell r="I1516" t="str">
            <v>epibenthos</v>
          </cell>
          <cell r="J1516" t="str">
            <v>epibenthos</v>
          </cell>
          <cell r="K1516" t="str">
            <v>large zooplankton</v>
          </cell>
          <cell r="L1516" t="str">
            <v>large zooplankton</v>
          </cell>
          <cell r="M1516" t="str">
            <v>large zooplankton</v>
          </cell>
          <cell r="N1516" t="str">
            <v xml:space="preserve"> </v>
          </cell>
          <cell r="O1516" t="str">
            <v>Benthic detritivore</v>
          </cell>
          <cell r="P1516" t="str">
            <v>BD</v>
          </cell>
        </row>
        <row r="1517">
          <cell r="C1517" t="str">
            <v>Serolis longicaudata</v>
          </cell>
          <cell r="D1517" t="str">
            <v>Arthropoda/Crustacea</v>
          </cell>
          <cell r="E1517" t="str">
            <v>Malacostraca/Eumalacostraca/Peracarida</v>
          </cell>
          <cell r="F1517" t="str">
            <v>Isopoda/Flabellifera//Serolidae</v>
          </cell>
          <cell r="G1517" t="str">
            <v>Arthropoda/CrustaceaMalacostraca/Eumalacostraca/PeracaridaIsopoda/Flabellifera//Serolidae</v>
          </cell>
          <cell r="H1517" t="str">
            <v>benthic crustacean</v>
          </cell>
          <cell r="I1517" t="str">
            <v>epibenthos</v>
          </cell>
          <cell r="J1517" t="str">
            <v>epibenthos</v>
          </cell>
          <cell r="K1517" t="str">
            <v>large zooplankton</v>
          </cell>
          <cell r="L1517" t="str">
            <v>large zooplankton</v>
          </cell>
          <cell r="M1517" t="str">
            <v>large zooplankton</v>
          </cell>
          <cell r="N1517" t="str">
            <v xml:space="preserve"> </v>
          </cell>
          <cell r="O1517" t="str">
            <v>Benthic detritivore</v>
          </cell>
          <cell r="P1517" t="str">
            <v>BD</v>
          </cell>
        </row>
        <row r="1518">
          <cell r="C1518" t="str">
            <v>Serolis sp.</v>
          </cell>
          <cell r="D1518" t="str">
            <v>Arthropoda/Crustacea</v>
          </cell>
          <cell r="E1518" t="str">
            <v>Malacostraca/Eumalacostraca/Peracarida</v>
          </cell>
          <cell r="F1518" t="str">
            <v>Isopoda/Flabellifera//Serolidae</v>
          </cell>
          <cell r="G1518" t="str">
            <v>Arthropoda/CrustaceaMalacostraca/Eumalacostraca/PeracaridaIsopoda/Flabellifera//Serolidae</v>
          </cell>
          <cell r="H1518" t="str">
            <v>benthic crustacean</v>
          </cell>
          <cell r="I1518" t="str">
            <v>epibenthos</v>
          </cell>
          <cell r="J1518" t="str">
            <v>epibenthos</v>
          </cell>
          <cell r="K1518" t="str">
            <v>large zooplankton</v>
          </cell>
          <cell r="L1518" t="str">
            <v>large zooplankton</v>
          </cell>
          <cell r="M1518" t="str">
            <v>large zooplankton</v>
          </cell>
          <cell r="N1518" t="str">
            <v xml:space="preserve"> </v>
          </cell>
          <cell r="O1518" t="str">
            <v>Benthic detritivore</v>
          </cell>
          <cell r="P1518" t="str">
            <v>BD</v>
          </cell>
        </row>
        <row r="1519">
          <cell r="C1519" t="str">
            <v>Brucerolis victoriensis</v>
          </cell>
          <cell r="D1519" t="str">
            <v>Arthropoda</v>
          </cell>
          <cell r="E1519" t="str">
            <v>Malacostraca</v>
          </cell>
          <cell r="F1519" t="str">
            <v>Serolidae</v>
          </cell>
          <cell r="J1519">
            <v>0</v>
          </cell>
          <cell r="K1519">
            <v>0</v>
          </cell>
          <cell r="L1519">
            <v>0</v>
          </cell>
          <cell r="M1519">
            <v>0</v>
          </cell>
          <cell r="O1519" t="str">
            <v>Benthic detritivore</v>
          </cell>
          <cell r="P1519" t="str">
            <v>BD</v>
          </cell>
        </row>
        <row r="1520">
          <cell r="C1520" t="str">
            <v>Acutiserolis spp.</v>
          </cell>
          <cell r="D1520" t="str">
            <v>Arthropoda</v>
          </cell>
          <cell r="E1520" t="str">
            <v>Malacostraca</v>
          </cell>
          <cell r="F1520" t="str">
            <v>Serolidae</v>
          </cell>
          <cell r="J1520">
            <v>0</v>
          </cell>
          <cell r="K1520">
            <v>0</v>
          </cell>
          <cell r="L1520">
            <v>0</v>
          </cell>
          <cell r="M1520">
            <v>0</v>
          </cell>
          <cell r="O1520" t="str">
            <v>Benthic detritivore</v>
          </cell>
          <cell r="P1520" t="str">
            <v>BD</v>
          </cell>
        </row>
        <row r="1521">
          <cell r="C1521" t="str">
            <v>Sphaeromatidae</v>
          </cell>
          <cell r="D1521" t="str">
            <v>Arthropoda/Crustacea</v>
          </cell>
          <cell r="E1521" t="str">
            <v>Malacostraca/Eumalacostraca/Peracarida</v>
          </cell>
          <cell r="F1521" t="str">
            <v>Isopoda/Flabellifera//Sphaeromatidae</v>
          </cell>
          <cell r="G1521" t="str">
            <v>Arthropoda/CrustaceaMalacostraca/Eumalacostraca/PeracaridaIsopoda/Flabellifera//Sphaeromatidae</v>
          </cell>
          <cell r="H1521" t="str">
            <v>benthic crustacean</v>
          </cell>
          <cell r="I1521" t="str">
            <v>epibenthos</v>
          </cell>
          <cell r="J1521" t="str">
            <v>epibenthos</v>
          </cell>
          <cell r="K1521" t="str">
            <v>large zooplankton</v>
          </cell>
          <cell r="L1521" t="str">
            <v>large zooplankton</v>
          </cell>
          <cell r="M1521" t="str">
            <v>large zooplankton</v>
          </cell>
          <cell r="N1521" t="str">
            <v xml:space="preserve"> </v>
          </cell>
          <cell r="O1521" t="str">
            <v>Benthic detritivore</v>
          </cell>
          <cell r="P1521" t="str">
            <v>BD</v>
          </cell>
        </row>
        <row r="1522">
          <cell r="C1522" t="str">
            <v>Sphaeromatidae 1</v>
          </cell>
          <cell r="D1522" t="str">
            <v>Arthropoda/Crustacea</v>
          </cell>
          <cell r="E1522" t="str">
            <v>Malacostraca/Eumalacostraca/Peracarida</v>
          </cell>
          <cell r="F1522" t="str">
            <v>Isopoda/Flabellifera//Sphaeromatidae</v>
          </cell>
          <cell r="G1522" t="str">
            <v>Arthropoda/CrustaceaMalacostraca/Eumalacostraca/PeracaridaIsopoda/Flabellifera//Sphaeromatidae</v>
          </cell>
          <cell r="H1522" t="str">
            <v>benthic crustacean</v>
          </cell>
          <cell r="I1522" t="str">
            <v>epibenthos</v>
          </cell>
          <cell r="J1522" t="str">
            <v>epibenthos</v>
          </cell>
          <cell r="K1522" t="str">
            <v>large zooplankton</v>
          </cell>
          <cell r="L1522" t="str">
            <v>large zooplankton</v>
          </cell>
          <cell r="M1522" t="str">
            <v>large zooplankton</v>
          </cell>
          <cell r="N1522" t="str">
            <v xml:space="preserve"> </v>
          </cell>
          <cell r="O1522" t="str">
            <v>Benthic detritivore</v>
          </cell>
          <cell r="P1522" t="str">
            <v>BD</v>
          </cell>
        </row>
        <row r="1523">
          <cell r="C1523" t="str">
            <v>Sphaeromatidae remains</v>
          </cell>
          <cell r="D1523" t="str">
            <v>Arthropoda/Crustacea</v>
          </cell>
          <cell r="E1523" t="str">
            <v>Malacostraca/Eumalacostraca/Peracarida</v>
          </cell>
          <cell r="F1523" t="str">
            <v>Isopoda/Flabellifera//Sphaeromatidae</v>
          </cell>
          <cell r="G1523" t="str">
            <v>Arthropoda/CrustaceaMalacostraca/Eumalacostraca/PeracaridaIsopoda/Flabellifera//Sphaeromatidae</v>
          </cell>
          <cell r="H1523" t="str">
            <v>benthic crustacean</v>
          </cell>
          <cell r="I1523" t="str">
            <v>epibenthos</v>
          </cell>
          <cell r="J1523" t="str">
            <v>epibenthos</v>
          </cell>
          <cell r="K1523" t="str">
            <v>large zooplankton</v>
          </cell>
          <cell r="L1523" t="str">
            <v>large zooplankton</v>
          </cell>
          <cell r="M1523" t="str">
            <v>large zooplankton</v>
          </cell>
          <cell r="N1523" t="str">
            <v xml:space="preserve"> </v>
          </cell>
          <cell r="O1523" t="str">
            <v>Benthic detritivore</v>
          </cell>
          <cell r="P1523" t="str">
            <v>BD</v>
          </cell>
        </row>
        <row r="1524">
          <cell r="C1524" t="str">
            <v>Sphaeromatidae cf. Parasphaeroma sp.</v>
          </cell>
          <cell r="D1524" t="str">
            <v>Arthropoda/Crustacea</v>
          </cell>
          <cell r="E1524" t="str">
            <v>Malacostraca/Eumalacostraca/Peracarida</v>
          </cell>
          <cell r="F1524" t="str">
            <v>Isopoda/Flabellifera//Sphaeromatidae</v>
          </cell>
          <cell r="G1524" t="str">
            <v>Arthropoda/CrustaceaMalacostraca/Eumalacostraca/PeracaridaIsopoda/Flabellifera//Sphaeromatidae</v>
          </cell>
          <cell r="H1524" t="str">
            <v>benthic crustacean</v>
          </cell>
          <cell r="I1524" t="str">
            <v>epibenthos</v>
          </cell>
          <cell r="J1524" t="str">
            <v>epibenthos</v>
          </cell>
          <cell r="K1524" t="str">
            <v>large zooplankton</v>
          </cell>
          <cell r="L1524" t="str">
            <v>large zooplankton</v>
          </cell>
          <cell r="M1524" t="str">
            <v>large zooplankton</v>
          </cell>
          <cell r="N1524" t="str">
            <v xml:space="preserve"> </v>
          </cell>
          <cell r="O1524" t="str">
            <v>Benthic detritivore</v>
          </cell>
          <cell r="P1524" t="str">
            <v>BD</v>
          </cell>
        </row>
        <row r="1525">
          <cell r="C1525" t="str">
            <v>Cilicaeopsis sp. 2</v>
          </cell>
          <cell r="D1525" t="str">
            <v>Arthropoda</v>
          </cell>
          <cell r="E1525" t="str">
            <v>Malacostraca</v>
          </cell>
          <cell r="F1525" t="str">
            <v>Sphaeromatidae</v>
          </cell>
          <cell r="J1525">
            <v>0</v>
          </cell>
          <cell r="K1525">
            <v>0</v>
          </cell>
          <cell r="L1525">
            <v>0</v>
          </cell>
          <cell r="M1525">
            <v>0</v>
          </cell>
          <cell r="O1525" t="str">
            <v>Benthic detritivore</v>
          </cell>
          <cell r="P1525" t="str">
            <v>BD</v>
          </cell>
        </row>
        <row r="1526">
          <cell r="C1526" t="str">
            <v>Cercosphaera sp. 1</v>
          </cell>
          <cell r="O1526" t="str">
            <v>Benthic detritivore</v>
          </cell>
          <cell r="P1526" t="str">
            <v>BD</v>
          </cell>
        </row>
        <row r="1527">
          <cell r="C1527" t="str">
            <v>Cercosphaera sp. 1</v>
          </cell>
          <cell r="D1527" t="str">
            <v>Arthropoda</v>
          </cell>
          <cell r="E1527" t="str">
            <v>Malacostraca</v>
          </cell>
          <cell r="F1527" t="str">
            <v>Sphaeromatidae</v>
          </cell>
          <cell r="J1527">
            <v>0</v>
          </cell>
          <cell r="K1527">
            <v>0</v>
          </cell>
          <cell r="L1527">
            <v>0</v>
          </cell>
          <cell r="M1527">
            <v>0</v>
          </cell>
          <cell r="O1527" t="str">
            <v>Benthic detritivore</v>
          </cell>
          <cell r="P1527" t="str">
            <v>BD</v>
          </cell>
        </row>
        <row r="1528">
          <cell r="C1528" t="str">
            <v>Cilicaeopsis sp. 1</v>
          </cell>
          <cell r="O1528" t="str">
            <v>Benthic detritivore</v>
          </cell>
          <cell r="P1528" t="str">
            <v>BD</v>
          </cell>
        </row>
        <row r="1529">
          <cell r="C1529" t="str">
            <v>Cilicaeopsis sp. 1</v>
          </cell>
          <cell r="O1529" t="str">
            <v>Benthic detritivore</v>
          </cell>
          <cell r="P1529" t="str">
            <v>BD</v>
          </cell>
        </row>
        <row r="1530">
          <cell r="C1530" t="str">
            <v>Cilicaeopsis sp. 1</v>
          </cell>
          <cell r="D1530" t="str">
            <v>Arthropoda</v>
          </cell>
          <cell r="E1530" t="str">
            <v>Malacostraca</v>
          </cell>
          <cell r="F1530" t="str">
            <v>Sphaeromatidae</v>
          </cell>
          <cell r="J1530">
            <v>0</v>
          </cell>
          <cell r="K1530">
            <v>0</v>
          </cell>
          <cell r="L1530">
            <v>0</v>
          </cell>
          <cell r="M1530">
            <v>0</v>
          </cell>
          <cell r="O1530" t="str">
            <v>Benthic detritivore</v>
          </cell>
          <cell r="P1530" t="str">
            <v>BD</v>
          </cell>
        </row>
        <row r="1531">
          <cell r="C1531" t="str">
            <v>Sphaeromatidae cf. Cymodoce sp.</v>
          </cell>
          <cell r="D1531" t="str">
            <v>Arthropoda/Crustacea</v>
          </cell>
          <cell r="E1531" t="str">
            <v>Malacostraca/Eumalacostraca/Peracarida</v>
          </cell>
          <cell r="F1531" t="str">
            <v>Isopoda/Flabellifera//Sphaeromatidae</v>
          </cell>
          <cell r="G1531" t="str">
            <v>Arthropoda/CrustaceaMalacostraca/Eumalacostraca/PeracaridaIsopoda/Flabellifera//Sphaeromatidae</v>
          </cell>
          <cell r="H1531" t="str">
            <v>benthic crustacean</v>
          </cell>
          <cell r="I1531" t="str">
            <v>epibenthos</v>
          </cell>
          <cell r="J1531" t="str">
            <v>epibenthos</v>
          </cell>
          <cell r="K1531" t="str">
            <v>large zooplankton</v>
          </cell>
          <cell r="L1531" t="str">
            <v>large zooplankton</v>
          </cell>
          <cell r="M1531" t="str">
            <v>large zooplankton</v>
          </cell>
          <cell r="N1531" t="str">
            <v xml:space="preserve"> </v>
          </cell>
          <cell r="O1531" t="str">
            <v>Benthic detritivore</v>
          </cell>
          <cell r="P1531" t="str">
            <v>BD</v>
          </cell>
        </row>
        <row r="1532">
          <cell r="C1532" t="str">
            <v>Sphaeromatidae cf. Dynamenella sp.</v>
          </cell>
          <cell r="D1532" t="str">
            <v>Arthropoda/Crustacea</v>
          </cell>
          <cell r="E1532" t="str">
            <v>Malacostraca/Eumalacostraca/Peracarida</v>
          </cell>
          <cell r="F1532" t="str">
            <v>Isopoda/Flabellifera//Sphaeromatidae</v>
          </cell>
          <cell r="G1532" t="str">
            <v>Arthropoda/CrustaceaMalacostraca/Eumalacostraca/PeracaridaIsopoda/Flabellifera//Sphaeromatidae</v>
          </cell>
          <cell r="H1532" t="str">
            <v>benthic crustacean</v>
          </cell>
          <cell r="I1532" t="str">
            <v>epibenthos</v>
          </cell>
          <cell r="J1532" t="str">
            <v>epibenthos</v>
          </cell>
          <cell r="K1532" t="str">
            <v>large zooplankton</v>
          </cell>
          <cell r="L1532" t="str">
            <v>large zooplankton</v>
          </cell>
          <cell r="M1532" t="str">
            <v>large zooplankton</v>
          </cell>
          <cell r="N1532" t="str">
            <v xml:space="preserve"> </v>
          </cell>
          <cell r="O1532" t="str">
            <v>Benthic detritivore</v>
          </cell>
          <cell r="P1532" t="str">
            <v>BD</v>
          </cell>
        </row>
        <row r="1533">
          <cell r="C1533" t="str">
            <v>Arcturididae</v>
          </cell>
          <cell r="K1533" t="str">
            <v>large zooplankton</v>
          </cell>
          <cell r="L1533" t="str">
            <v>large zooplankton</v>
          </cell>
          <cell r="M1533" t="str">
            <v>large zooplankton</v>
          </cell>
          <cell r="O1533" t="str">
            <v>Benthic detritivore</v>
          </cell>
          <cell r="P1533" t="str">
            <v>BD</v>
          </cell>
        </row>
        <row r="1534">
          <cell r="C1534" t="str">
            <v>Spinarcturus natalensis</v>
          </cell>
          <cell r="D1534" t="str">
            <v>Arthropoda/Crustacea</v>
          </cell>
          <cell r="E1534" t="str">
            <v>Malacostraca/Eumalacostraca/Peracarida</v>
          </cell>
          <cell r="F1534" t="str">
            <v>Isopoda/Valvifera</v>
          </cell>
          <cell r="G1534" t="str">
            <v>Arthropoda/CrustaceaMalacostraca/Eumalacostraca/PeracaridaIsopoda/Valvifera</v>
          </cell>
          <cell r="H1534" t="str">
            <v>benthic crustacean</v>
          </cell>
          <cell r="I1534" t="str">
            <v>epibenthos</v>
          </cell>
          <cell r="J1534" t="str">
            <v>epibenthos</v>
          </cell>
          <cell r="K1534" t="str">
            <v>large zooplankton</v>
          </cell>
          <cell r="L1534" t="str">
            <v>large zooplankton</v>
          </cell>
          <cell r="M1534" t="str">
            <v>large zooplankton</v>
          </cell>
          <cell r="N1534" t="str">
            <v xml:space="preserve"> </v>
          </cell>
          <cell r="O1534" t="str">
            <v>Benthic detritivore</v>
          </cell>
          <cell r="P1534" t="str">
            <v>BD</v>
          </cell>
        </row>
        <row r="1535">
          <cell r="C1535" t="str">
            <v>Valvifera</v>
          </cell>
          <cell r="D1535" t="str">
            <v>Arthropoda/Crustacea</v>
          </cell>
          <cell r="E1535" t="str">
            <v>Malacostraca/Eumalacostraca/Peracarida</v>
          </cell>
          <cell r="F1535" t="str">
            <v>Isopoda/Valvifera</v>
          </cell>
          <cell r="G1535" t="str">
            <v>Arthropoda/CrustaceaMalacostraca/Eumalacostraca/PeracaridaIsopoda/Valvifera</v>
          </cell>
          <cell r="H1535" t="str">
            <v>benthic crustacean</v>
          </cell>
          <cell r="I1535" t="str">
            <v>epibenthos</v>
          </cell>
          <cell r="J1535" t="str">
            <v>epibenthos</v>
          </cell>
          <cell r="K1535" t="str">
            <v>large zooplankton</v>
          </cell>
          <cell r="L1535" t="str">
            <v>large zooplankton</v>
          </cell>
          <cell r="M1535" t="str">
            <v>large zooplankton</v>
          </cell>
          <cell r="N1535" t="str">
            <v xml:space="preserve"> </v>
          </cell>
          <cell r="O1535" t="str">
            <v>Benthic detritivore</v>
          </cell>
          <cell r="P1535" t="str">
            <v>BD</v>
          </cell>
        </row>
        <row r="1536">
          <cell r="C1536" t="str">
            <v>Antarcturus sp. 1</v>
          </cell>
          <cell r="D1536" t="str">
            <v>Arthropoda</v>
          </cell>
          <cell r="E1536" t="str">
            <v>Malacostraca</v>
          </cell>
          <cell r="F1536" t="str">
            <v>Antarcturidae</v>
          </cell>
          <cell r="J1536">
            <v>0</v>
          </cell>
          <cell r="K1536">
            <v>0</v>
          </cell>
          <cell r="L1536">
            <v>0</v>
          </cell>
          <cell r="M1536">
            <v>0</v>
          </cell>
          <cell r="O1536" t="str">
            <v>Benthic detritivore</v>
          </cell>
          <cell r="P1536" t="str">
            <v>BD</v>
          </cell>
        </row>
        <row r="1537">
          <cell r="C1537" t="str">
            <v>Antarcturus sp.</v>
          </cell>
          <cell r="D1537" t="str">
            <v>Arthropoda/Crustacea</v>
          </cell>
          <cell r="E1537" t="str">
            <v>Malacostraca/Eumalacostraca/Peracarida</v>
          </cell>
          <cell r="F1537" t="str">
            <v>Isopoda/Valvifera</v>
          </cell>
          <cell r="G1537" t="str">
            <v>Arthropoda/CrustaceaMalacostraca/Eumalacostraca/PeracaridaIsopoda/Valvifera</v>
          </cell>
          <cell r="H1537" t="str">
            <v>benthic crustacean</v>
          </cell>
          <cell r="I1537" t="str">
            <v>epibenthos</v>
          </cell>
          <cell r="J1537" t="str">
            <v>epibenthos</v>
          </cell>
          <cell r="K1537" t="str">
            <v>large zooplankton</v>
          </cell>
          <cell r="L1537" t="str">
            <v>large zooplankton</v>
          </cell>
          <cell r="M1537" t="str">
            <v>large zooplankton</v>
          </cell>
          <cell r="N1537" t="str">
            <v xml:space="preserve"> </v>
          </cell>
          <cell r="O1537" t="str">
            <v>Benthic detritivore</v>
          </cell>
          <cell r="P1537" t="str">
            <v>BD</v>
          </cell>
        </row>
        <row r="1538">
          <cell r="C1538" t="str">
            <v>Arcturidae</v>
          </cell>
          <cell r="D1538" t="str">
            <v>Arthropoda/Crustacea</v>
          </cell>
          <cell r="E1538" t="str">
            <v>Malacostraca/Eumalacostraca/Peracarida</v>
          </cell>
          <cell r="F1538" t="str">
            <v>Isopoda/Valvifera</v>
          </cell>
          <cell r="G1538" t="str">
            <v>Arthropoda/CrustaceaMalacostraca/Eumalacostraca/PeracaridaIsopoda/Valvifera</v>
          </cell>
          <cell r="H1538" t="str">
            <v>benthic crustacean</v>
          </cell>
          <cell r="I1538" t="str">
            <v>epibenthos</v>
          </cell>
          <cell r="J1538" t="str">
            <v>epibenthos</v>
          </cell>
          <cell r="K1538" t="str">
            <v>large zooplankton</v>
          </cell>
          <cell r="L1538" t="str">
            <v>large zooplankton</v>
          </cell>
          <cell r="M1538" t="str">
            <v>large zooplankton</v>
          </cell>
          <cell r="O1538" t="str">
            <v>Benthic detritivore</v>
          </cell>
          <cell r="P1538" t="str">
            <v>BD</v>
          </cell>
        </row>
        <row r="1539">
          <cell r="C1539" t="str">
            <v>Neastacilla sp.</v>
          </cell>
          <cell r="D1539" t="str">
            <v>Arthropoda/Crustacea</v>
          </cell>
          <cell r="E1539" t="str">
            <v>Malacostraca/Eumalacostraca/Peracarida</v>
          </cell>
          <cell r="F1539" t="str">
            <v>Isopoda/Valvifera</v>
          </cell>
          <cell r="G1539" t="str">
            <v>Arthropoda/CrustaceaMalacostraca/Eumalacostraca/PeracaridaIsopoda/Valvifera</v>
          </cell>
          <cell r="H1539" t="str">
            <v>benthic crustacean</v>
          </cell>
          <cell r="I1539" t="str">
            <v>epibenthos</v>
          </cell>
          <cell r="J1539" t="str">
            <v>epibenthos</v>
          </cell>
          <cell r="K1539" t="str">
            <v>large zooplankton</v>
          </cell>
          <cell r="L1539" t="str">
            <v>large zooplankton</v>
          </cell>
          <cell r="M1539" t="str">
            <v>large zooplankton</v>
          </cell>
          <cell r="N1539" t="str">
            <v xml:space="preserve"> </v>
          </cell>
          <cell r="O1539" t="str">
            <v>Benthic detritivore</v>
          </cell>
          <cell r="P1539" t="str">
            <v>BD</v>
          </cell>
        </row>
        <row r="1540">
          <cell r="C1540" t="str">
            <v>Arcturus sp.</v>
          </cell>
          <cell r="D1540" t="str">
            <v>Arthropoda/Crustacea</v>
          </cell>
          <cell r="E1540" t="str">
            <v>Malacostraca/Eumalacostraca/Peracarida</v>
          </cell>
          <cell r="F1540" t="str">
            <v>Isopoda/acturidae</v>
          </cell>
          <cell r="G1540" t="str">
            <v>Arthropoda/CrustaceaMalacostraca/Eumalacostraca/PeracaridaIsopoda/acturidae</v>
          </cell>
          <cell r="H1540" t="str">
            <v>benthic crustacean</v>
          </cell>
          <cell r="I1540" t="str">
            <v>epibenthos</v>
          </cell>
          <cell r="J1540" t="str">
            <v>epibenthos</v>
          </cell>
          <cell r="K1540" t="str">
            <v>large zooplankton</v>
          </cell>
          <cell r="L1540" t="str">
            <v>large zooplankton</v>
          </cell>
          <cell r="M1540" t="str">
            <v>large zooplankton</v>
          </cell>
          <cell r="N1540" t="str">
            <v xml:space="preserve"> </v>
          </cell>
          <cell r="O1540" t="str">
            <v>Benthic detritivore</v>
          </cell>
          <cell r="P1540" t="str">
            <v>BD</v>
          </cell>
        </row>
        <row r="1541">
          <cell r="C1541" t="str">
            <v>Idoteidae</v>
          </cell>
          <cell r="D1541" t="str">
            <v>Arthropoda/Crustacea</v>
          </cell>
          <cell r="E1541" t="str">
            <v>Malacostraca/Eumalacostraca/Peracarida</v>
          </cell>
          <cell r="F1541" t="str">
            <v>Isopoda/Valvifera//Idoteidae</v>
          </cell>
          <cell r="G1541" t="str">
            <v>Arthropoda/CrustaceaMalacostraca/Eumalacostraca/PeracaridaIsopoda/Valvifera//Idoteidae</v>
          </cell>
          <cell r="H1541" t="str">
            <v>benthic crustacean</v>
          </cell>
          <cell r="I1541" t="str">
            <v>epibenthos</v>
          </cell>
          <cell r="J1541" t="str">
            <v>epibenthos</v>
          </cell>
          <cell r="K1541" t="str">
            <v>large zooplankton</v>
          </cell>
          <cell r="L1541" t="str">
            <v>large zooplankton</v>
          </cell>
          <cell r="M1541" t="str">
            <v>large zooplankton</v>
          </cell>
          <cell r="N1541" t="str">
            <v xml:space="preserve"> </v>
          </cell>
          <cell r="O1541" t="str">
            <v>Benthic detritivore</v>
          </cell>
          <cell r="P1541" t="str">
            <v>BD</v>
          </cell>
        </row>
        <row r="1542">
          <cell r="C1542" t="str">
            <v>Idoteidae cf. Euidotea peroni</v>
          </cell>
          <cell r="D1542" t="str">
            <v>Arthropoda/Crustacea</v>
          </cell>
          <cell r="E1542" t="str">
            <v>Malacostraca/Eumalacostraca/Peracarida</v>
          </cell>
          <cell r="F1542" t="str">
            <v>Isopoda/Valvifera//Idoteidae</v>
          </cell>
          <cell r="G1542" t="str">
            <v>Arthropoda/CrustaceaMalacostraca/Eumalacostraca/PeracaridaIsopoda/Valvifera//Idoteidae</v>
          </cell>
          <cell r="H1542" t="str">
            <v>benthic crustacean</v>
          </cell>
          <cell r="I1542" t="str">
            <v>epibenthos</v>
          </cell>
          <cell r="J1542" t="str">
            <v>epibenthos</v>
          </cell>
          <cell r="K1542" t="str">
            <v>large zooplankton</v>
          </cell>
          <cell r="L1542" t="str">
            <v>large zooplankton</v>
          </cell>
          <cell r="M1542" t="str">
            <v>large zooplankton</v>
          </cell>
          <cell r="N1542" t="str">
            <v xml:space="preserve"> </v>
          </cell>
          <cell r="O1542" t="str">
            <v>Benthic detritivore</v>
          </cell>
          <cell r="P1542" t="str">
            <v>BD</v>
          </cell>
        </row>
        <row r="1543">
          <cell r="C1543" t="str">
            <v>Hypsimetopodidae - undifferentiated</v>
          </cell>
          <cell r="O1543" t="str">
            <v>Benthic detritivore</v>
          </cell>
          <cell r="P1543" t="str">
            <v>BD</v>
          </cell>
        </row>
        <row r="1544">
          <cell r="C1544" t="str">
            <v>Dendromunna sp. 1</v>
          </cell>
          <cell r="D1544" t="str">
            <v>Arthropoda</v>
          </cell>
          <cell r="E1544" t="str">
            <v>Malacostraca</v>
          </cell>
          <cell r="F1544" t="str">
            <v>Dendrotionidae</v>
          </cell>
          <cell r="J1544">
            <v>0</v>
          </cell>
          <cell r="K1544">
            <v>0</v>
          </cell>
          <cell r="L1544">
            <v>0</v>
          </cell>
          <cell r="M1544">
            <v>0</v>
          </cell>
          <cell r="O1544" t="str">
            <v>Benthic detritivore</v>
          </cell>
          <cell r="P1544" t="str">
            <v>BD</v>
          </cell>
        </row>
        <row r="1545">
          <cell r="C1545" t="str">
            <v>Desmosomatidae - undifferentiated</v>
          </cell>
          <cell r="D1545" t="str">
            <v>Arthropoda</v>
          </cell>
          <cell r="E1545" t="str">
            <v>Malacostraca</v>
          </cell>
          <cell r="F1545" t="str">
            <v>Desmosomatidae</v>
          </cell>
          <cell r="J1545">
            <v>0</v>
          </cell>
          <cell r="K1545">
            <v>0</v>
          </cell>
          <cell r="L1545">
            <v>0</v>
          </cell>
          <cell r="M1545">
            <v>0</v>
          </cell>
          <cell r="O1545" t="str">
            <v>Benthic detritivore</v>
          </cell>
          <cell r="P1545" t="str">
            <v>BD</v>
          </cell>
        </row>
        <row r="1546">
          <cell r="C1546" t="str">
            <v>Chelator sp. MoV 6869</v>
          </cell>
          <cell r="D1546" t="str">
            <v>Arthropoda</v>
          </cell>
          <cell r="E1546" t="str">
            <v>Malacostraca</v>
          </cell>
          <cell r="F1546" t="str">
            <v>Desmosomatidae</v>
          </cell>
          <cell r="J1546">
            <v>0</v>
          </cell>
          <cell r="K1546">
            <v>0</v>
          </cell>
          <cell r="L1546">
            <v>0</v>
          </cell>
          <cell r="M1546">
            <v>0</v>
          </cell>
          <cell r="O1546" t="str">
            <v>Benthic detritivore</v>
          </cell>
          <cell r="P1546" t="str">
            <v>BD</v>
          </cell>
        </row>
        <row r="1547">
          <cell r="C1547" t="str">
            <v>Chelator sp. MoV 6868</v>
          </cell>
          <cell r="D1547" t="str">
            <v>Arthropoda</v>
          </cell>
          <cell r="E1547" t="str">
            <v>Malacostraca</v>
          </cell>
          <cell r="F1547" t="str">
            <v>Desmosomatidae</v>
          </cell>
          <cell r="J1547">
            <v>0</v>
          </cell>
          <cell r="K1547">
            <v>0</v>
          </cell>
          <cell r="L1547">
            <v>0</v>
          </cell>
          <cell r="M1547">
            <v>0</v>
          </cell>
          <cell r="O1547" t="str">
            <v>Benthic detritivore</v>
          </cell>
          <cell r="P1547" t="str">
            <v>BD</v>
          </cell>
        </row>
        <row r="1548">
          <cell r="C1548" t="str">
            <v>Desmosomatidae gen. nov. sp. MoV 6872</v>
          </cell>
          <cell r="D1548" t="str">
            <v>Arthropoda</v>
          </cell>
          <cell r="E1548" t="str">
            <v>Malacostraca</v>
          </cell>
          <cell r="F1548" t="str">
            <v>Desmosomatidae</v>
          </cell>
          <cell r="J1548">
            <v>0</v>
          </cell>
          <cell r="K1548">
            <v>0</v>
          </cell>
          <cell r="L1548">
            <v>0</v>
          </cell>
          <cell r="M1548">
            <v>0</v>
          </cell>
          <cell r="O1548" t="str">
            <v>Benthic detritivore</v>
          </cell>
          <cell r="P1548" t="str">
            <v>BD</v>
          </cell>
        </row>
        <row r="1549">
          <cell r="C1549" t="str">
            <v>Oecidiobranchus sp. MoV 6871</v>
          </cell>
          <cell r="D1549" t="str">
            <v>Arthropoda</v>
          </cell>
          <cell r="E1549" t="str">
            <v>Malacostraca</v>
          </cell>
          <cell r="F1549" t="str">
            <v>Desmosomatidae</v>
          </cell>
          <cell r="J1549">
            <v>0</v>
          </cell>
          <cell r="K1549">
            <v>0</v>
          </cell>
          <cell r="L1549">
            <v>0</v>
          </cell>
          <cell r="M1549">
            <v>0</v>
          </cell>
          <cell r="O1549" t="str">
            <v>Benthic detritivore</v>
          </cell>
          <cell r="P1549" t="str">
            <v>BD</v>
          </cell>
        </row>
        <row r="1550">
          <cell r="C1550" t="str">
            <v>Desmosomatidae New Genus A sp. 1</v>
          </cell>
          <cell r="D1550" t="str">
            <v>Arthropoda</v>
          </cell>
          <cell r="E1550" t="str">
            <v>Malacostraca</v>
          </cell>
          <cell r="F1550" t="str">
            <v>Desmosomatidae</v>
          </cell>
          <cell r="G1550">
            <v>0</v>
          </cell>
          <cell r="H1550">
            <v>0</v>
          </cell>
          <cell r="I1550">
            <v>0</v>
          </cell>
          <cell r="J1550">
            <v>0</v>
          </cell>
          <cell r="K1550">
            <v>0</v>
          </cell>
          <cell r="L1550">
            <v>0</v>
          </cell>
          <cell r="M1550">
            <v>0</v>
          </cell>
          <cell r="O1550" t="str">
            <v>Benthic detritivore</v>
          </cell>
          <cell r="P1550" t="str">
            <v>BD</v>
          </cell>
        </row>
        <row r="1551">
          <cell r="C1551" t="str">
            <v>Genus B sp. 1</v>
          </cell>
          <cell r="D1551" t="str">
            <v>Arthropoda</v>
          </cell>
          <cell r="E1551" t="str">
            <v>Malacostraca</v>
          </cell>
          <cell r="F1551" t="str">
            <v>Desmosomatidae</v>
          </cell>
          <cell r="J1551">
            <v>0</v>
          </cell>
          <cell r="K1551">
            <v>0</v>
          </cell>
          <cell r="L1551">
            <v>0</v>
          </cell>
          <cell r="M1551">
            <v>0</v>
          </cell>
          <cell r="O1551" t="str">
            <v>Benthic detritivore</v>
          </cell>
          <cell r="P1551" t="str">
            <v>BD</v>
          </cell>
        </row>
        <row r="1552">
          <cell r="C1552" t="str">
            <v>Whoia sp. 1</v>
          </cell>
          <cell r="D1552" t="str">
            <v>Arthropoda</v>
          </cell>
          <cell r="E1552" t="str">
            <v>Malacostraca</v>
          </cell>
          <cell r="F1552" t="str">
            <v>Desmosomatidae</v>
          </cell>
          <cell r="J1552">
            <v>0</v>
          </cell>
          <cell r="K1552">
            <v>0</v>
          </cell>
          <cell r="L1552">
            <v>0</v>
          </cell>
          <cell r="M1552">
            <v>0</v>
          </cell>
          <cell r="O1552" t="str">
            <v>Benthic detritivore</v>
          </cell>
          <cell r="P1552" t="str">
            <v>BD</v>
          </cell>
        </row>
        <row r="1553">
          <cell r="C1553" t="str">
            <v>Chelator sp. 4</v>
          </cell>
          <cell r="D1553" t="str">
            <v>Arthropoda</v>
          </cell>
          <cell r="E1553" t="str">
            <v>Malacostraca</v>
          </cell>
          <cell r="F1553" t="str">
            <v>Desmosomatidae</v>
          </cell>
          <cell r="G1553">
            <v>0</v>
          </cell>
          <cell r="H1553">
            <v>0</v>
          </cell>
          <cell r="I1553">
            <v>0</v>
          </cell>
          <cell r="J1553">
            <v>0</v>
          </cell>
          <cell r="K1553">
            <v>0</v>
          </cell>
          <cell r="L1553">
            <v>0</v>
          </cell>
          <cell r="M1553">
            <v>0</v>
          </cell>
          <cell r="O1553" t="str">
            <v>Benthic detritivore</v>
          </cell>
          <cell r="P1553" t="str">
            <v>BD</v>
          </cell>
        </row>
        <row r="1554">
          <cell r="C1554" t="str">
            <v>Prochelator sp. 1</v>
          </cell>
          <cell r="D1554" t="str">
            <v>Arthropoda</v>
          </cell>
          <cell r="E1554" t="str">
            <v>Malacostraca</v>
          </cell>
          <cell r="F1554" t="str">
            <v>Desmosomatidae</v>
          </cell>
          <cell r="J1554">
            <v>0</v>
          </cell>
          <cell r="K1554">
            <v>0</v>
          </cell>
          <cell r="L1554">
            <v>0</v>
          </cell>
          <cell r="M1554">
            <v>0</v>
          </cell>
          <cell r="O1554" t="str">
            <v>Benthic detritivore</v>
          </cell>
          <cell r="P1554" t="str">
            <v>BD</v>
          </cell>
        </row>
        <row r="1555">
          <cell r="C1555" t="str">
            <v>Eugerda sp. 1</v>
          </cell>
          <cell r="D1555" t="str">
            <v>Arthropoda</v>
          </cell>
          <cell r="E1555" t="str">
            <v>Malacostraca</v>
          </cell>
          <cell r="F1555" t="str">
            <v>Desmosomatidae</v>
          </cell>
          <cell r="J1555">
            <v>0</v>
          </cell>
          <cell r="K1555">
            <v>0</v>
          </cell>
          <cell r="L1555">
            <v>0</v>
          </cell>
          <cell r="M1555">
            <v>0</v>
          </cell>
          <cell r="O1555" t="str">
            <v>Benthic detritivore</v>
          </cell>
          <cell r="P1555" t="str">
            <v>BD</v>
          </cell>
        </row>
        <row r="1556">
          <cell r="C1556" t="str">
            <v>Eugerda sp. 2</v>
          </cell>
          <cell r="D1556" t="str">
            <v>Arthropoda</v>
          </cell>
          <cell r="E1556" t="str">
            <v>Malacostraca</v>
          </cell>
          <cell r="F1556" t="str">
            <v>Desmosomatidae</v>
          </cell>
          <cell r="J1556">
            <v>0</v>
          </cell>
          <cell r="K1556">
            <v>0</v>
          </cell>
          <cell r="L1556">
            <v>0</v>
          </cell>
          <cell r="M1556">
            <v>0</v>
          </cell>
          <cell r="O1556" t="str">
            <v>Benthic detritivore</v>
          </cell>
          <cell r="P1556" t="str">
            <v>BD</v>
          </cell>
        </row>
        <row r="1557">
          <cell r="C1557" t="str">
            <v>Chelator spp.</v>
          </cell>
          <cell r="D1557" t="str">
            <v>Arthropoda</v>
          </cell>
          <cell r="E1557" t="str">
            <v>Malacostraca</v>
          </cell>
          <cell r="F1557" t="str">
            <v>Desmosomatidae</v>
          </cell>
          <cell r="J1557">
            <v>0</v>
          </cell>
          <cell r="K1557">
            <v>0</v>
          </cell>
          <cell r="L1557">
            <v>0</v>
          </cell>
          <cell r="M1557">
            <v>0</v>
          </cell>
          <cell r="O1557" t="str">
            <v>Benthic detritivore</v>
          </cell>
          <cell r="P1557" t="str">
            <v>BD</v>
          </cell>
        </row>
        <row r="1558">
          <cell r="C1558" t="str">
            <v>Haploniscus sp. MoV 6875</v>
          </cell>
          <cell r="D1558" t="str">
            <v>Arthropoda</v>
          </cell>
          <cell r="E1558" t="str">
            <v>Malacostraca</v>
          </cell>
          <cell r="F1558" t="str">
            <v>Haploniscidae</v>
          </cell>
          <cell r="J1558">
            <v>0</v>
          </cell>
          <cell r="K1558">
            <v>0</v>
          </cell>
          <cell r="L1558">
            <v>0</v>
          </cell>
          <cell r="M1558">
            <v>0</v>
          </cell>
          <cell r="O1558" t="str">
            <v>Benthic detritivore</v>
          </cell>
          <cell r="P1558" t="str">
            <v>BD</v>
          </cell>
        </row>
        <row r="1559">
          <cell r="C1559" t="str">
            <v>Haploniscus sp. MoV 6874</v>
          </cell>
          <cell r="D1559" t="str">
            <v>Arthropoda</v>
          </cell>
          <cell r="E1559" t="str">
            <v>Malacostraca</v>
          </cell>
          <cell r="F1559" t="str">
            <v>Haploniscidae</v>
          </cell>
          <cell r="J1559">
            <v>0</v>
          </cell>
          <cell r="K1559">
            <v>0</v>
          </cell>
          <cell r="L1559">
            <v>0</v>
          </cell>
          <cell r="M1559">
            <v>0</v>
          </cell>
          <cell r="O1559" t="str">
            <v>Benthic detritivore</v>
          </cell>
          <cell r="P1559" t="str">
            <v>BD</v>
          </cell>
        </row>
        <row r="1560">
          <cell r="C1560" t="str">
            <v>Haploniscus sp. 2</v>
          </cell>
          <cell r="D1560" t="str">
            <v>Arthropoda</v>
          </cell>
          <cell r="E1560" t="str">
            <v>Malacostraca</v>
          </cell>
          <cell r="F1560" t="str">
            <v>Haploniscidae</v>
          </cell>
          <cell r="G1560">
            <v>0</v>
          </cell>
          <cell r="H1560">
            <v>0</v>
          </cell>
          <cell r="I1560">
            <v>0</v>
          </cell>
          <cell r="J1560">
            <v>0</v>
          </cell>
          <cell r="K1560">
            <v>0</v>
          </cell>
          <cell r="L1560">
            <v>0</v>
          </cell>
          <cell r="M1560">
            <v>0</v>
          </cell>
          <cell r="O1560" t="str">
            <v>Benthic detritivore</v>
          </cell>
          <cell r="P1560" t="str">
            <v>BD</v>
          </cell>
        </row>
        <row r="1561">
          <cell r="C1561" t="str">
            <v>Haploniscus sp. 3</v>
          </cell>
          <cell r="D1561" t="str">
            <v>Arthropoda</v>
          </cell>
          <cell r="E1561" t="str">
            <v>Malacostraca</v>
          </cell>
          <cell r="F1561" t="str">
            <v>Haploniscidae</v>
          </cell>
          <cell r="J1561">
            <v>0</v>
          </cell>
          <cell r="K1561">
            <v>0</v>
          </cell>
          <cell r="L1561">
            <v>0</v>
          </cell>
          <cell r="M1561">
            <v>0</v>
          </cell>
          <cell r="O1561" t="str">
            <v>Benthic detritivore</v>
          </cell>
          <cell r="P1561" t="str">
            <v>BD</v>
          </cell>
        </row>
        <row r="1562">
          <cell r="C1562" t="str">
            <v>Ischnomesidae - undifferentiated</v>
          </cell>
          <cell r="D1562" t="str">
            <v>Arthropoda</v>
          </cell>
          <cell r="E1562" t="str">
            <v>Malacostraca</v>
          </cell>
          <cell r="F1562" t="str">
            <v>Ischnomesidae</v>
          </cell>
          <cell r="J1562">
            <v>0</v>
          </cell>
          <cell r="K1562">
            <v>0</v>
          </cell>
          <cell r="L1562">
            <v>0</v>
          </cell>
          <cell r="M1562">
            <v>0</v>
          </cell>
          <cell r="O1562" t="str">
            <v>Benthic detritivore</v>
          </cell>
          <cell r="P1562" t="str">
            <v>BD</v>
          </cell>
        </row>
        <row r="1563">
          <cell r="C1563" t="str">
            <v>Ischnomesus sp. MoV 6876</v>
          </cell>
          <cell r="D1563" t="str">
            <v>Arthropoda</v>
          </cell>
          <cell r="E1563" t="str">
            <v>Malacostraca</v>
          </cell>
          <cell r="F1563" t="str">
            <v>Ischnomesidae</v>
          </cell>
          <cell r="G1563">
            <v>0</v>
          </cell>
          <cell r="H1563">
            <v>0</v>
          </cell>
          <cell r="I1563">
            <v>0</v>
          </cell>
          <cell r="J1563">
            <v>0</v>
          </cell>
          <cell r="K1563">
            <v>0</v>
          </cell>
          <cell r="L1563">
            <v>0</v>
          </cell>
          <cell r="M1563">
            <v>0</v>
          </cell>
          <cell r="O1563" t="str">
            <v>Benthic detritivore</v>
          </cell>
          <cell r="P1563" t="str">
            <v>BD</v>
          </cell>
        </row>
        <row r="1564">
          <cell r="C1564" t="str">
            <v>Ischnomesus sp. 1</v>
          </cell>
          <cell r="D1564" t="str">
            <v>Arthropoda</v>
          </cell>
          <cell r="E1564" t="str">
            <v>Malacostraca</v>
          </cell>
          <cell r="F1564" t="str">
            <v>Ischnomesidae</v>
          </cell>
          <cell r="J1564">
            <v>0</v>
          </cell>
          <cell r="K1564">
            <v>0</v>
          </cell>
          <cell r="L1564">
            <v>0</v>
          </cell>
          <cell r="M1564">
            <v>0</v>
          </cell>
          <cell r="O1564" t="str">
            <v>Benthic detritivore</v>
          </cell>
          <cell r="P1564" t="str">
            <v>BD</v>
          </cell>
        </row>
        <row r="1565">
          <cell r="C1565" t="str">
            <v>Ischnomesus sp. 2</v>
          </cell>
          <cell r="D1565" t="str">
            <v>Arthropoda</v>
          </cell>
          <cell r="E1565" t="str">
            <v>Malacostraca</v>
          </cell>
          <cell r="F1565" t="str">
            <v>Ischnomesidae</v>
          </cell>
          <cell r="J1565">
            <v>0</v>
          </cell>
          <cell r="K1565">
            <v>0</v>
          </cell>
          <cell r="L1565">
            <v>0</v>
          </cell>
          <cell r="M1565">
            <v>0</v>
          </cell>
          <cell r="O1565" t="str">
            <v>Benthic detritivore</v>
          </cell>
          <cell r="P1565" t="str">
            <v>BD</v>
          </cell>
        </row>
        <row r="1566">
          <cell r="C1566" t="str">
            <v>Ischnomesus sp. 3</v>
          </cell>
          <cell r="D1566" t="str">
            <v>Arthropoda</v>
          </cell>
          <cell r="E1566" t="str">
            <v>Malacostraca</v>
          </cell>
          <cell r="F1566" t="str">
            <v>Ischnomesidae</v>
          </cell>
          <cell r="J1566">
            <v>0</v>
          </cell>
          <cell r="K1566">
            <v>0</v>
          </cell>
          <cell r="L1566">
            <v>0</v>
          </cell>
          <cell r="M1566">
            <v>0</v>
          </cell>
          <cell r="O1566" t="str">
            <v>Benthic detritivore</v>
          </cell>
          <cell r="P1566" t="str">
            <v>BD</v>
          </cell>
        </row>
        <row r="1567">
          <cell r="C1567" t="str">
            <v>Ischnomesus sp. 4</v>
          </cell>
          <cell r="D1567" t="str">
            <v>Arthropoda</v>
          </cell>
          <cell r="E1567" t="str">
            <v>Malacostraca</v>
          </cell>
          <cell r="F1567" t="str">
            <v>Ischnomesidae</v>
          </cell>
          <cell r="J1567">
            <v>0</v>
          </cell>
          <cell r="K1567">
            <v>0</v>
          </cell>
          <cell r="L1567">
            <v>0</v>
          </cell>
          <cell r="M1567">
            <v>0</v>
          </cell>
          <cell r="O1567" t="str">
            <v>Benthic detritivore</v>
          </cell>
          <cell r="P1567" t="str">
            <v>BD</v>
          </cell>
        </row>
        <row r="1568">
          <cell r="C1568" t="str">
            <v>Contrarimesus sp. 1</v>
          </cell>
          <cell r="D1568" t="str">
            <v>Arthropoda</v>
          </cell>
          <cell r="E1568" t="str">
            <v>Malacostraca</v>
          </cell>
          <cell r="F1568" t="str">
            <v>Ischnomesidae</v>
          </cell>
          <cell r="J1568">
            <v>0</v>
          </cell>
          <cell r="K1568">
            <v>0</v>
          </cell>
          <cell r="L1568">
            <v>0</v>
          </cell>
          <cell r="M1568">
            <v>0</v>
          </cell>
          <cell r="O1568" t="str">
            <v>Benthic detritivore</v>
          </cell>
          <cell r="P1568" t="str">
            <v>BD</v>
          </cell>
        </row>
        <row r="1569">
          <cell r="C1569" t="str">
            <v>Ischnomesus spp.</v>
          </cell>
          <cell r="D1569" t="str">
            <v>Arthropoda</v>
          </cell>
          <cell r="E1569" t="str">
            <v>Malacostraca</v>
          </cell>
          <cell r="F1569" t="str">
            <v>Ischnomesidae</v>
          </cell>
          <cell r="J1569">
            <v>0</v>
          </cell>
          <cell r="K1569">
            <v>0</v>
          </cell>
          <cell r="L1569">
            <v>0</v>
          </cell>
          <cell r="M1569">
            <v>0</v>
          </cell>
          <cell r="O1569" t="str">
            <v>Benthic detritivore</v>
          </cell>
          <cell r="P1569" t="str">
            <v>BD</v>
          </cell>
        </row>
        <row r="1570">
          <cell r="C1570" t="str">
            <v>Macrostylis sp. MoV 6873</v>
          </cell>
          <cell r="D1570" t="str">
            <v>Arthropoda</v>
          </cell>
          <cell r="E1570" t="str">
            <v>Malacostraca</v>
          </cell>
          <cell r="F1570" t="str">
            <v>Macrostylidae</v>
          </cell>
          <cell r="J1570">
            <v>0</v>
          </cell>
          <cell r="K1570">
            <v>0</v>
          </cell>
          <cell r="L1570">
            <v>0</v>
          </cell>
          <cell r="M1570">
            <v>0</v>
          </cell>
          <cell r="O1570" t="str">
            <v>Benthic detritivore</v>
          </cell>
          <cell r="P1570" t="str">
            <v>BD</v>
          </cell>
        </row>
        <row r="1571">
          <cell r="C1571" t="str">
            <v>Macrostylidae New Genus A sp. 1</v>
          </cell>
          <cell r="D1571" t="str">
            <v>Arthropoda</v>
          </cell>
          <cell r="E1571" t="str">
            <v>Malacostraca</v>
          </cell>
          <cell r="F1571" t="str">
            <v>Macrostylidae</v>
          </cell>
          <cell r="J1571">
            <v>0</v>
          </cell>
          <cell r="K1571">
            <v>0</v>
          </cell>
          <cell r="L1571">
            <v>0</v>
          </cell>
          <cell r="M1571">
            <v>0</v>
          </cell>
          <cell r="O1571" t="str">
            <v>Benthic detritivore</v>
          </cell>
          <cell r="P1571" t="str">
            <v>BD</v>
          </cell>
        </row>
        <row r="1572">
          <cell r="C1572" t="str">
            <v>Disconectes sp. MoV 6877</v>
          </cell>
          <cell r="D1572" t="str">
            <v>Arthropoda</v>
          </cell>
          <cell r="E1572" t="str">
            <v>Malacostraca</v>
          </cell>
          <cell r="F1572" t="str">
            <v>Munnopsidae</v>
          </cell>
          <cell r="J1572">
            <v>0</v>
          </cell>
          <cell r="K1572">
            <v>0</v>
          </cell>
          <cell r="L1572">
            <v>0</v>
          </cell>
          <cell r="M1572">
            <v>0</v>
          </cell>
          <cell r="O1572" t="str">
            <v>Benthic detritivore</v>
          </cell>
          <cell r="P1572" t="str">
            <v>BD</v>
          </cell>
        </row>
        <row r="1573">
          <cell r="C1573" t="str">
            <v>Ilyarachna sp. 1</v>
          </cell>
          <cell r="D1573" t="str">
            <v>Arthropoda</v>
          </cell>
          <cell r="E1573" t="str">
            <v>Malacostraca</v>
          </cell>
          <cell r="F1573" t="str">
            <v>Munnopsidae</v>
          </cell>
          <cell r="J1573">
            <v>0</v>
          </cell>
          <cell r="K1573">
            <v>0</v>
          </cell>
          <cell r="L1573">
            <v>0</v>
          </cell>
          <cell r="M1573">
            <v>0</v>
          </cell>
          <cell r="O1573" t="str">
            <v>Benthic detritivore</v>
          </cell>
          <cell r="P1573" t="str">
            <v>BD</v>
          </cell>
        </row>
        <row r="1574">
          <cell r="C1574" t="str">
            <v>Munneurycope sp. 1</v>
          </cell>
          <cell r="D1574" t="str">
            <v>Arthropoda</v>
          </cell>
          <cell r="E1574" t="str">
            <v>Malacostraca</v>
          </cell>
          <cell r="F1574" t="str">
            <v>Munnopsidae</v>
          </cell>
          <cell r="J1574">
            <v>0</v>
          </cell>
          <cell r="K1574">
            <v>0</v>
          </cell>
          <cell r="L1574">
            <v>0</v>
          </cell>
          <cell r="M1574">
            <v>0</v>
          </cell>
          <cell r="O1574" t="str">
            <v>Benthic detritivore</v>
          </cell>
          <cell r="P1574" t="str">
            <v>BD</v>
          </cell>
        </row>
        <row r="1575">
          <cell r="C1575" t="str">
            <v>Nyctobadistes sp. 1</v>
          </cell>
          <cell r="D1575" t="str">
            <v>Arthropoda</v>
          </cell>
          <cell r="E1575" t="str">
            <v>Malacostraca</v>
          </cell>
          <cell r="F1575" t="str">
            <v>Munnopsidae</v>
          </cell>
          <cell r="J1575">
            <v>0</v>
          </cell>
          <cell r="K1575">
            <v>0</v>
          </cell>
          <cell r="L1575">
            <v>0</v>
          </cell>
          <cell r="M1575">
            <v>0</v>
          </cell>
          <cell r="O1575" t="str">
            <v>Benthic detritivore</v>
          </cell>
          <cell r="P1575" t="str">
            <v>BD</v>
          </cell>
        </row>
        <row r="1576">
          <cell r="C1576" t="str">
            <v>Pentaceration lancifera</v>
          </cell>
          <cell r="D1576" t="str">
            <v>Arthropoda</v>
          </cell>
          <cell r="E1576" t="str">
            <v>Malacostraca</v>
          </cell>
          <cell r="F1576" t="str">
            <v>Paramunnidae</v>
          </cell>
          <cell r="J1576">
            <v>0</v>
          </cell>
          <cell r="K1576">
            <v>0</v>
          </cell>
          <cell r="L1576">
            <v>0</v>
          </cell>
          <cell r="M1576">
            <v>0</v>
          </cell>
          <cell r="O1576" t="str">
            <v>Benthic detritivore</v>
          </cell>
          <cell r="P1576" t="str">
            <v>BD</v>
          </cell>
        </row>
        <row r="1577">
          <cell r="C1577" t="str">
            <v>Microthambema sp. MoV 6878</v>
          </cell>
          <cell r="D1577" t="str">
            <v>Arthropoda</v>
          </cell>
          <cell r="E1577" t="str">
            <v>Malacostraca</v>
          </cell>
          <cell r="F1577" t="str">
            <v>Thambematidae</v>
          </cell>
          <cell r="J1577">
            <v>0</v>
          </cell>
          <cell r="K1577">
            <v>0</v>
          </cell>
          <cell r="L1577">
            <v>0</v>
          </cell>
          <cell r="M1577">
            <v>0</v>
          </cell>
          <cell r="O1577" t="str">
            <v>Benthic detritivore</v>
          </cell>
          <cell r="P1577" t="str">
            <v>BD</v>
          </cell>
        </row>
        <row r="1578">
          <cell r="C1578" t="str">
            <v>Microthambema sp. MoV 6879</v>
          </cell>
          <cell r="D1578" t="str">
            <v>Arthropoda</v>
          </cell>
          <cell r="E1578" t="str">
            <v>Malacostraca</v>
          </cell>
          <cell r="F1578" t="str">
            <v>Thambematidae</v>
          </cell>
          <cell r="J1578">
            <v>0</v>
          </cell>
          <cell r="K1578">
            <v>0</v>
          </cell>
          <cell r="L1578">
            <v>0</v>
          </cell>
          <cell r="M1578">
            <v>0</v>
          </cell>
          <cell r="O1578" t="str">
            <v>Benthic detritivore</v>
          </cell>
          <cell r="P1578" t="str">
            <v>BD</v>
          </cell>
        </row>
        <row r="1579">
          <cell r="C1579" t="str">
            <v>Microthambema sp. MoV 6880</v>
          </cell>
          <cell r="D1579" t="str">
            <v>Arthropoda</v>
          </cell>
          <cell r="E1579" t="str">
            <v>Malacostraca</v>
          </cell>
          <cell r="F1579" t="str">
            <v>Thambematidae</v>
          </cell>
          <cell r="J1579">
            <v>0</v>
          </cell>
          <cell r="K1579">
            <v>0</v>
          </cell>
          <cell r="L1579">
            <v>0</v>
          </cell>
          <cell r="M1579">
            <v>0</v>
          </cell>
          <cell r="O1579" t="str">
            <v>Benthic detritivore</v>
          </cell>
          <cell r="P1579" t="str">
            <v>BD</v>
          </cell>
        </row>
        <row r="1580">
          <cell r="C1580" t="str">
            <v>Microthambema sp. 1</v>
          </cell>
          <cell r="D1580" t="str">
            <v>Arthropoda</v>
          </cell>
          <cell r="E1580" t="str">
            <v>Malacostraca</v>
          </cell>
          <cell r="F1580" t="str">
            <v>Thambematidae</v>
          </cell>
          <cell r="J1580">
            <v>0</v>
          </cell>
          <cell r="K1580">
            <v>0</v>
          </cell>
          <cell r="L1580">
            <v>0</v>
          </cell>
          <cell r="M1580">
            <v>0</v>
          </cell>
          <cell r="O1580" t="str">
            <v>Benthic detritivore</v>
          </cell>
          <cell r="P1580" t="str">
            <v>BD</v>
          </cell>
        </row>
        <row r="1581">
          <cell r="C1581" t="str">
            <v>Microthambema cf. sp. MoV 6878</v>
          </cell>
          <cell r="D1581" t="str">
            <v>Arthropoda</v>
          </cell>
          <cell r="E1581" t="str">
            <v>Malacostraca</v>
          </cell>
          <cell r="F1581" t="str">
            <v>Thambematidae</v>
          </cell>
          <cell r="J1581">
            <v>0</v>
          </cell>
          <cell r="K1581">
            <v>0</v>
          </cell>
          <cell r="L1581">
            <v>0</v>
          </cell>
          <cell r="M1581">
            <v>0</v>
          </cell>
          <cell r="O1581" t="str">
            <v>Benthic detritivore</v>
          </cell>
          <cell r="P1581" t="str">
            <v>BD</v>
          </cell>
        </row>
        <row r="1582">
          <cell r="C1582" t="str">
            <v>Katianiridae New genus sp. 1</v>
          </cell>
          <cell r="D1582" t="str">
            <v>Arthropoda</v>
          </cell>
          <cell r="E1582" t="str">
            <v>Malacostraca</v>
          </cell>
          <cell r="F1582" t="str">
            <v>Katianiridae</v>
          </cell>
          <cell r="J1582">
            <v>0</v>
          </cell>
          <cell r="K1582">
            <v>0</v>
          </cell>
          <cell r="L1582">
            <v>0</v>
          </cell>
          <cell r="M1582">
            <v>0</v>
          </cell>
          <cell r="O1582" t="str">
            <v>Benthic detritivore</v>
          </cell>
          <cell r="P1582" t="str">
            <v>BD</v>
          </cell>
        </row>
        <row r="1583">
          <cell r="C1583" t="str">
            <v>Bopyridae - undifferentiated</v>
          </cell>
          <cell r="D1583" t="str">
            <v>Arthropoda</v>
          </cell>
          <cell r="E1583" t="str">
            <v>Malacostraca</v>
          </cell>
          <cell r="F1583" t="str">
            <v>Bopyridae</v>
          </cell>
          <cell r="J1583">
            <v>0</v>
          </cell>
          <cell r="K1583">
            <v>0</v>
          </cell>
          <cell r="L1583">
            <v>0</v>
          </cell>
          <cell r="M1583">
            <v>0</v>
          </cell>
          <cell r="O1583" t="str">
            <v>Benthic detritivore</v>
          </cell>
          <cell r="P1583" t="str">
            <v>BD</v>
          </cell>
        </row>
        <row r="1584">
          <cell r="C1584" t="str">
            <v>Bathygyge grandis</v>
          </cell>
          <cell r="D1584" t="str">
            <v>Arthropoda</v>
          </cell>
          <cell r="E1584" t="str">
            <v>Malacostraca</v>
          </cell>
          <cell r="F1584" t="str">
            <v>Bopyridae</v>
          </cell>
          <cell r="J1584">
            <v>0</v>
          </cell>
          <cell r="K1584">
            <v>0</v>
          </cell>
          <cell r="L1584">
            <v>0</v>
          </cell>
          <cell r="M1584">
            <v>0</v>
          </cell>
          <cell r="O1584" t="str">
            <v>Benthic detritivore</v>
          </cell>
          <cell r="P1584" t="str">
            <v>BD</v>
          </cell>
        </row>
        <row r="1585">
          <cell r="C1585" t="str">
            <v>Order Amphipoda - undifferentiated</v>
          </cell>
          <cell r="O1585" t="str">
            <v>Benthic carnivore</v>
          </cell>
          <cell r="P1585" t="str">
            <v>BC</v>
          </cell>
        </row>
        <row r="1586">
          <cell r="C1586" t="str">
            <v>Amphipoda 20</v>
          </cell>
          <cell r="D1586" t="str">
            <v>Arthropoda/Crustacea</v>
          </cell>
          <cell r="E1586" t="str">
            <v>Malacostraca/Eumalacostraca/Peracarida</v>
          </cell>
          <cell r="F1586" t="str">
            <v>Amphipoda</v>
          </cell>
          <cell r="G1586" t="str">
            <v>Arthropoda/CrustaceaMalacostraca/Eumalacostraca/PeracaridaAmphipoda</v>
          </cell>
          <cell r="H1586" t="str">
            <v>benthic crustacean</v>
          </cell>
          <cell r="I1586" t="str">
            <v>epibenthos</v>
          </cell>
          <cell r="J1586" t="str">
            <v>epibenthos</v>
          </cell>
          <cell r="K1586" t="str">
            <v>large zooplankton</v>
          </cell>
          <cell r="L1586" t="str">
            <v>large zooplankton</v>
          </cell>
          <cell r="M1586" t="str">
            <v>large zooplankton</v>
          </cell>
          <cell r="N1586" t="str">
            <v xml:space="preserve"> </v>
          </cell>
          <cell r="O1586" t="str">
            <v>Benthic carnivore</v>
          </cell>
          <cell r="P1586" t="str">
            <v>BC</v>
          </cell>
        </row>
        <row r="1587">
          <cell r="C1587" t="str">
            <v>Amphipoda 22</v>
          </cell>
          <cell r="D1587" t="str">
            <v>Arthropoda/Crustacea</v>
          </cell>
          <cell r="E1587" t="str">
            <v>Malacostraca/Eumalacostraca/Peracarida</v>
          </cell>
          <cell r="F1587" t="str">
            <v>Amphipoda</v>
          </cell>
          <cell r="G1587" t="str">
            <v>Arthropoda/CrustaceaMalacostraca/Eumalacostraca/PeracaridaAmphipoda</v>
          </cell>
          <cell r="H1587" t="str">
            <v>benthic crustacean</v>
          </cell>
          <cell r="I1587" t="str">
            <v>epibenthos</v>
          </cell>
          <cell r="J1587" t="str">
            <v>epibenthos</v>
          </cell>
          <cell r="K1587" t="str">
            <v>large zooplankton</v>
          </cell>
          <cell r="L1587" t="str">
            <v>large zooplankton</v>
          </cell>
          <cell r="M1587" t="str">
            <v>large zooplankton</v>
          </cell>
          <cell r="N1587" t="str">
            <v xml:space="preserve"> </v>
          </cell>
          <cell r="O1587" t="str">
            <v>Benthic carnivore</v>
          </cell>
          <cell r="P1587" t="str">
            <v>BC</v>
          </cell>
        </row>
        <row r="1588">
          <cell r="C1588" t="str">
            <v>Amphipoda 23</v>
          </cell>
          <cell r="D1588" t="str">
            <v>Arthropoda/Crustacea</v>
          </cell>
          <cell r="E1588" t="str">
            <v>Malacostraca/Eumalacostraca/Peracarida</v>
          </cell>
          <cell r="F1588" t="str">
            <v>Amphipoda</v>
          </cell>
          <cell r="G1588" t="str">
            <v>Arthropoda/CrustaceaMalacostraca/Eumalacostraca/PeracaridaAmphipoda</v>
          </cell>
          <cell r="H1588" t="str">
            <v>benthic crustacean</v>
          </cell>
          <cell r="I1588" t="str">
            <v>epibenthos</v>
          </cell>
          <cell r="J1588" t="str">
            <v>epibenthos</v>
          </cell>
          <cell r="K1588" t="str">
            <v>large zooplankton</v>
          </cell>
          <cell r="L1588" t="str">
            <v>large zooplankton</v>
          </cell>
          <cell r="M1588" t="str">
            <v>large zooplankton</v>
          </cell>
          <cell r="N1588" t="str">
            <v xml:space="preserve"> </v>
          </cell>
          <cell r="O1588" t="str">
            <v>Benthic carnivore</v>
          </cell>
          <cell r="P1588" t="str">
            <v>BC</v>
          </cell>
        </row>
        <row r="1589">
          <cell r="C1589" t="str">
            <v>Amphipoda remains</v>
          </cell>
          <cell r="D1589" t="str">
            <v>Arthropoda/Crustacea</v>
          </cell>
          <cell r="E1589" t="str">
            <v>Malacostraca/Eumalacostraca/Peracarida</v>
          </cell>
          <cell r="F1589" t="str">
            <v>Amphipoda</v>
          </cell>
          <cell r="G1589" t="str">
            <v>Arthropoda/CrustaceaMalacostraca/Eumalacostraca/PeracaridaAmphipoda</v>
          </cell>
          <cell r="H1589" t="str">
            <v>benthic crustacean</v>
          </cell>
          <cell r="I1589" t="str">
            <v>epibenthos</v>
          </cell>
          <cell r="J1589" t="str">
            <v>epibenthos</v>
          </cell>
          <cell r="K1589" t="str">
            <v>large zooplankton</v>
          </cell>
          <cell r="L1589" t="str">
            <v>large zooplankton</v>
          </cell>
          <cell r="M1589" t="str">
            <v>large zooplankton</v>
          </cell>
          <cell r="N1589" t="str">
            <v xml:space="preserve"> </v>
          </cell>
          <cell r="O1589" t="str">
            <v>Benthic carnivore</v>
          </cell>
          <cell r="P1589" t="str">
            <v>BC</v>
          </cell>
        </row>
        <row r="1590">
          <cell r="C1590" t="str">
            <v>Amphipoda</v>
          </cell>
          <cell r="D1590" t="str">
            <v>Arthropoda/Crustacea</v>
          </cell>
          <cell r="E1590" t="str">
            <v>Malacostraca/Eumalacostraca/Peracarida</v>
          </cell>
          <cell r="F1590" t="str">
            <v>Amphipoda</v>
          </cell>
          <cell r="G1590" t="str">
            <v>Arthropoda/CrustaceaMalacostraca/Eumalacostraca/PeracaridaAmphipoda</v>
          </cell>
          <cell r="H1590" t="str">
            <v>benthic crustacean</v>
          </cell>
          <cell r="I1590" t="str">
            <v>epibenthos</v>
          </cell>
          <cell r="J1590" t="str">
            <v>epibenthos</v>
          </cell>
          <cell r="K1590" t="str">
            <v>large zooplankton</v>
          </cell>
          <cell r="L1590" t="str">
            <v>large zooplankton</v>
          </cell>
          <cell r="M1590" t="str">
            <v>large zooplankton</v>
          </cell>
          <cell r="N1590" t="str">
            <v>Large zooplankton (carnivorous)</v>
          </cell>
          <cell r="O1590" t="str">
            <v>Benthic carnivore</v>
          </cell>
          <cell r="P1590" t="str">
            <v>BC</v>
          </cell>
        </row>
        <row r="1591">
          <cell r="C1591" t="str">
            <v>Gammaridae</v>
          </cell>
          <cell r="D1591" t="str">
            <v>Arthropoda/Crustacea</v>
          </cell>
          <cell r="E1591" t="str">
            <v>Malacostraca/Eumalacostraca/Peracarida</v>
          </cell>
          <cell r="F1591" t="str">
            <v>Amphipoda/Gammaridea</v>
          </cell>
          <cell r="G1591" t="str">
            <v>Arthropoda/CrustaceaMalacostraca/Eumalacostraca/PeracaridaAmphipoda/Gammaridea</v>
          </cell>
          <cell r="H1591" t="str">
            <v>benthic crustacean</v>
          </cell>
          <cell r="I1591" t="str">
            <v>epibenthos</v>
          </cell>
          <cell r="J1591" t="str">
            <v>epibenthos</v>
          </cell>
          <cell r="K1591" t="str">
            <v>large zooplankton</v>
          </cell>
          <cell r="L1591" t="str">
            <v>large zooplankton</v>
          </cell>
          <cell r="M1591" t="str">
            <v>large zooplankton</v>
          </cell>
          <cell r="N1591" t="str">
            <v xml:space="preserve"> </v>
          </cell>
          <cell r="O1591" t="str">
            <v>Benthic detritivore</v>
          </cell>
          <cell r="P1591" t="str">
            <v>BD</v>
          </cell>
        </row>
        <row r="1592">
          <cell r="C1592" t="str">
            <v>Gammaridae remains</v>
          </cell>
          <cell r="D1592" t="str">
            <v>Arthropoda/Crustacea</v>
          </cell>
          <cell r="E1592" t="str">
            <v>Malacostraca/Eumalacostraca/Peracarida</v>
          </cell>
          <cell r="F1592" t="str">
            <v>Amphipoda/Gammaridea</v>
          </cell>
          <cell r="G1592" t="str">
            <v>Arthropoda/CrustaceaMalacostraca/Eumalacostraca/PeracaridaAmphipoda/Gammaridea</v>
          </cell>
          <cell r="H1592" t="str">
            <v>benthic crustacean</v>
          </cell>
          <cell r="I1592" t="str">
            <v>epibenthos</v>
          </cell>
          <cell r="J1592" t="str">
            <v>epibenthos</v>
          </cell>
          <cell r="K1592" t="str">
            <v>large zooplankton</v>
          </cell>
          <cell r="L1592" t="str">
            <v>large zooplankton</v>
          </cell>
          <cell r="M1592" t="str">
            <v>large zooplankton</v>
          </cell>
          <cell r="N1592" t="str">
            <v xml:space="preserve"> </v>
          </cell>
          <cell r="O1592" t="str">
            <v>Benthic detritivore</v>
          </cell>
          <cell r="P1592" t="str">
            <v>BD</v>
          </cell>
        </row>
        <row r="1593">
          <cell r="C1593" t="str">
            <v>Gammaridea</v>
          </cell>
          <cell r="D1593" t="str">
            <v>Arthropoda/Crustacea</v>
          </cell>
          <cell r="E1593" t="str">
            <v>Malacostraca/Eumalacostraca/Peracarida</v>
          </cell>
          <cell r="F1593" t="str">
            <v>Amphipoda/Gammaridea</v>
          </cell>
          <cell r="G1593" t="str">
            <v>Arthropoda/CrustaceaMalacostraca/Eumalacostraca/PeracaridaAmphipoda/Gammaridea</v>
          </cell>
          <cell r="H1593" t="str">
            <v>benthic crustacean</v>
          </cell>
          <cell r="I1593" t="str">
            <v>epibenthos</v>
          </cell>
          <cell r="J1593" t="str">
            <v>epibenthos</v>
          </cell>
          <cell r="K1593" t="str">
            <v>large zooplankton</v>
          </cell>
          <cell r="L1593" t="str">
            <v>large zooplankton</v>
          </cell>
          <cell r="M1593" t="str">
            <v>large zooplankton</v>
          </cell>
          <cell r="N1593" t="str">
            <v xml:space="preserve"> </v>
          </cell>
          <cell r="O1593" t="str">
            <v>Benthic detritivore</v>
          </cell>
          <cell r="P1593" t="str">
            <v>BD</v>
          </cell>
        </row>
        <row r="1594">
          <cell r="C1594" t="str">
            <v>Gammaridea 10</v>
          </cell>
          <cell r="D1594" t="str">
            <v>Arthropoda/Crustacea</v>
          </cell>
          <cell r="E1594" t="str">
            <v>Malacostraca/Eumalacostraca/Peracarida</v>
          </cell>
          <cell r="F1594" t="str">
            <v>Amphipoda/Gammaridea</v>
          </cell>
          <cell r="G1594" t="str">
            <v>Arthropoda/CrustaceaMalacostraca/Eumalacostraca/PeracaridaAmphipoda/Gammaridea</v>
          </cell>
          <cell r="H1594" t="str">
            <v>benthic crustacean</v>
          </cell>
          <cell r="I1594" t="str">
            <v>epibenthos</v>
          </cell>
          <cell r="J1594" t="str">
            <v>epibenthos</v>
          </cell>
          <cell r="K1594" t="str">
            <v>large zooplankton</v>
          </cell>
          <cell r="L1594" t="str">
            <v>large zooplankton</v>
          </cell>
          <cell r="M1594" t="str">
            <v>large zooplankton</v>
          </cell>
          <cell r="N1594" t="str">
            <v xml:space="preserve"> </v>
          </cell>
          <cell r="O1594" t="str">
            <v>Benthic detritivore</v>
          </cell>
          <cell r="P1594" t="str">
            <v>BD</v>
          </cell>
        </row>
        <row r="1595">
          <cell r="C1595" t="str">
            <v>Gammaridea 12</v>
          </cell>
          <cell r="D1595" t="str">
            <v>Arthropoda/Crustacea</v>
          </cell>
          <cell r="E1595" t="str">
            <v>Malacostraca/Eumalacostraca/Peracarida</v>
          </cell>
          <cell r="F1595" t="str">
            <v>Amphipoda/Gammaridea</v>
          </cell>
          <cell r="G1595" t="str">
            <v>Arthropoda/CrustaceaMalacostraca/Eumalacostraca/PeracaridaAmphipoda/Gammaridea</v>
          </cell>
          <cell r="H1595" t="str">
            <v>benthic crustacean</v>
          </cell>
          <cell r="I1595" t="str">
            <v>epibenthos</v>
          </cell>
          <cell r="J1595" t="str">
            <v>epibenthos</v>
          </cell>
          <cell r="K1595" t="str">
            <v>large zooplankton</v>
          </cell>
          <cell r="L1595" t="str">
            <v>large zooplankton</v>
          </cell>
          <cell r="M1595" t="str">
            <v>large zooplankton</v>
          </cell>
          <cell r="N1595" t="str">
            <v xml:space="preserve"> </v>
          </cell>
          <cell r="O1595" t="str">
            <v>Benthic detritivore</v>
          </cell>
          <cell r="P1595" t="str">
            <v>BD</v>
          </cell>
        </row>
        <row r="1596">
          <cell r="C1596" t="str">
            <v>Gammaridea 14</v>
          </cell>
          <cell r="D1596" t="str">
            <v>Arthropoda/Crustacea</v>
          </cell>
          <cell r="E1596" t="str">
            <v>Malacostraca/Eumalacostraca/Peracarida</v>
          </cell>
          <cell r="F1596" t="str">
            <v>Amphipoda/Gammaridea</v>
          </cell>
          <cell r="G1596" t="str">
            <v>Arthropoda/CrustaceaMalacostraca/Eumalacostraca/PeracaridaAmphipoda/Gammaridea</v>
          </cell>
          <cell r="H1596" t="str">
            <v>benthic crustacean</v>
          </cell>
          <cell r="I1596" t="str">
            <v>epibenthos</v>
          </cell>
          <cell r="J1596" t="str">
            <v>epibenthos</v>
          </cell>
          <cell r="K1596" t="str">
            <v>large zooplankton</v>
          </cell>
          <cell r="L1596" t="str">
            <v>large zooplankton</v>
          </cell>
          <cell r="M1596" t="str">
            <v>large zooplankton</v>
          </cell>
          <cell r="N1596" t="str">
            <v xml:space="preserve"> </v>
          </cell>
          <cell r="O1596" t="str">
            <v>Benthic detritivore</v>
          </cell>
          <cell r="P1596" t="str">
            <v>BD</v>
          </cell>
        </row>
        <row r="1597">
          <cell r="C1597" t="str">
            <v>Gammaridea 15</v>
          </cell>
          <cell r="D1597" t="str">
            <v>Arthropoda/Crustacea</v>
          </cell>
          <cell r="E1597" t="str">
            <v>Malacostraca/Eumalacostraca/Peracarida</v>
          </cell>
          <cell r="F1597" t="str">
            <v>Amphipoda/Gammaridea</v>
          </cell>
          <cell r="G1597" t="str">
            <v>Arthropoda/CrustaceaMalacostraca/Eumalacostraca/PeracaridaAmphipoda/Gammaridea</v>
          </cell>
          <cell r="H1597" t="str">
            <v>benthic crustacean</v>
          </cell>
          <cell r="I1597" t="str">
            <v>epibenthos</v>
          </cell>
          <cell r="J1597" t="str">
            <v>epibenthos</v>
          </cell>
          <cell r="K1597" t="str">
            <v>large zooplankton</v>
          </cell>
          <cell r="L1597" t="str">
            <v>large zooplankton</v>
          </cell>
          <cell r="M1597" t="str">
            <v>large zooplankton</v>
          </cell>
          <cell r="N1597" t="str">
            <v xml:space="preserve"> </v>
          </cell>
          <cell r="O1597" t="str">
            <v>Benthic detritivore</v>
          </cell>
          <cell r="P1597" t="str">
            <v>BD</v>
          </cell>
        </row>
        <row r="1598">
          <cell r="C1598" t="str">
            <v>Gammaridea 16</v>
          </cell>
          <cell r="D1598" t="str">
            <v>Arthropoda/Crustacea</v>
          </cell>
          <cell r="E1598" t="str">
            <v>Malacostraca/Eumalacostraca/Peracarida</v>
          </cell>
          <cell r="F1598" t="str">
            <v>Amphipoda/Gammaridea</v>
          </cell>
          <cell r="G1598" t="str">
            <v>Arthropoda/CrustaceaMalacostraca/Eumalacostraca/PeracaridaAmphipoda/Gammaridea</v>
          </cell>
          <cell r="H1598" t="str">
            <v>benthic crustacean</v>
          </cell>
          <cell r="I1598" t="str">
            <v>epibenthos</v>
          </cell>
          <cell r="J1598" t="str">
            <v>epibenthos</v>
          </cell>
          <cell r="K1598" t="str">
            <v>large zooplankton</v>
          </cell>
          <cell r="L1598" t="str">
            <v>large zooplankton</v>
          </cell>
          <cell r="M1598" t="str">
            <v>large zooplankton</v>
          </cell>
          <cell r="N1598" t="str">
            <v xml:space="preserve"> </v>
          </cell>
          <cell r="O1598" t="str">
            <v>Benthic detritivore</v>
          </cell>
          <cell r="P1598" t="str">
            <v>BD</v>
          </cell>
        </row>
        <row r="1599">
          <cell r="C1599" t="str">
            <v>Gammaridea 18</v>
          </cell>
          <cell r="D1599" t="str">
            <v>Arthropoda/Crustacea</v>
          </cell>
          <cell r="E1599" t="str">
            <v>Malacostraca/Eumalacostraca/Peracarida</v>
          </cell>
          <cell r="F1599" t="str">
            <v>Amphipoda/Gammaridea</v>
          </cell>
          <cell r="G1599" t="str">
            <v>Arthropoda/CrustaceaMalacostraca/Eumalacostraca/PeracaridaAmphipoda/Gammaridea</v>
          </cell>
          <cell r="H1599" t="str">
            <v>benthic crustacean</v>
          </cell>
          <cell r="I1599" t="str">
            <v>epibenthos</v>
          </cell>
          <cell r="J1599" t="str">
            <v>epibenthos</v>
          </cell>
          <cell r="K1599" t="str">
            <v>large zooplankton</v>
          </cell>
          <cell r="L1599" t="str">
            <v>large zooplankton</v>
          </cell>
          <cell r="M1599" t="str">
            <v>large zooplankton</v>
          </cell>
          <cell r="N1599" t="str">
            <v xml:space="preserve"> </v>
          </cell>
          <cell r="O1599" t="str">
            <v>Benthic detritivore</v>
          </cell>
          <cell r="P1599" t="str">
            <v>BD</v>
          </cell>
        </row>
        <row r="1600">
          <cell r="C1600" t="str">
            <v>Gammaridea 19</v>
          </cell>
          <cell r="D1600" t="str">
            <v>Arthropoda/Crustacea</v>
          </cell>
          <cell r="E1600" t="str">
            <v>Malacostraca/Eumalacostraca/Peracarida</v>
          </cell>
          <cell r="F1600" t="str">
            <v>Amphipoda/Gammaridea</v>
          </cell>
          <cell r="G1600" t="str">
            <v>Arthropoda/CrustaceaMalacostraca/Eumalacostraca/PeracaridaAmphipoda/Gammaridea</v>
          </cell>
          <cell r="H1600" t="str">
            <v>benthic crustacean</v>
          </cell>
          <cell r="I1600" t="str">
            <v>epibenthos</v>
          </cell>
          <cell r="J1600" t="str">
            <v>epibenthos</v>
          </cell>
          <cell r="K1600" t="str">
            <v>large zooplankton</v>
          </cell>
          <cell r="L1600" t="str">
            <v>large zooplankton</v>
          </cell>
          <cell r="M1600" t="str">
            <v>large zooplankton</v>
          </cell>
          <cell r="N1600" t="str">
            <v xml:space="preserve"> </v>
          </cell>
          <cell r="O1600" t="str">
            <v>Benthic detritivore</v>
          </cell>
          <cell r="P1600" t="str">
            <v>BD</v>
          </cell>
        </row>
        <row r="1601">
          <cell r="C1601" t="str">
            <v>Gammaridea 2</v>
          </cell>
          <cell r="D1601" t="str">
            <v>Arthropoda/Crustacea</v>
          </cell>
          <cell r="E1601" t="str">
            <v>Malacostraca/Eumalacostraca/Peracarida</v>
          </cell>
          <cell r="F1601" t="str">
            <v>Amphipoda/Gammaridea</v>
          </cell>
          <cell r="G1601" t="str">
            <v>Arthropoda/CrustaceaMalacostraca/Eumalacostraca/PeracaridaAmphipoda/Gammaridea</v>
          </cell>
          <cell r="H1601" t="str">
            <v>benthic crustacean</v>
          </cell>
          <cell r="I1601" t="str">
            <v>epibenthos</v>
          </cell>
          <cell r="J1601" t="str">
            <v>epibenthos</v>
          </cell>
          <cell r="K1601" t="str">
            <v>large zooplankton</v>
          </cell>
          <cell r="L1601" t="str">
            <v>large zooplankton</v>
          </cell>
          <cell r="M1601" t="str">
            <v>large zooplankton</v>
          </cell>
          <cell r="N1601" t="str">
            <v xml:space="preserve"> </v>
          </cell>
          <cell r="O1601" t="str">
            <v>Benthic detritivore</v>
          </cell>
          <cell r="P1601" t="str">
            <v>BD</v>
          </cell>
        </row>
        <row r="1602">
          <cell r="C1602" t="str">
            <v>Gammaridea 20</v>
          </cell>
          <cell r="D1602" t="str">
            <v>Arthropoda/Crustacea</v>
          </cell>
          <cell r="E1602" t="str">
            <v>Malacostraca/Eumalacostraca/Peracarida</v>
          </cell>
          <cell r="F1602" t="str">
            <v>Amphipoda/Gammaridea</v>
          </cell>
          <cell r="G1602" t="str">
            <v>Arthropoda/CrustaceaMalacostraca/Eumalacostraca/PeracaridaAmphipoda/Gammaridea</v>
          </cell>
          <cell r="H1602" t="str">
            <v>benthic crustacean</v>
          </cell>
          <cell r="I1602" t="str">
            <v>epibenthos</v>
          </cell>
          <cell r="J1602" t="str">
            <v>epibenthos</v>
          </cell>
          <cell r="K1602" t="str">
            <v>large zooplankton</v>
          </cell>
          <cell r="L1602" t="str">
            <v>large zooplankton</v>
          </cell>
          <cell r="M1602" t="str">
            <v>large zooplankton</v>
          </cell>
          <cell r="N1602" t="str">
            <v xml:space="preserve"> </v>
          </cell>
          <cell r="O1602" t="str">
            <v>Benthic detritivore</v>
          </cell>
          <cell r="P1602" t="str">
            <v>BD</v>
          </cell>
        </row>
        <row r="1603">
          <cell r="C1603" t="str">
            <v>Gammaridea 20 remains</v>
          </cell>
          <cell r="D1603" t="str">
            <v>Arthropoda/Crustacea</v>
          </cell>
          <cell r="E1603" t="str">
            <v>Malacostraca/Eumalacostraca/Peracarida</v>
          </cell>
          <cell r="F1603" t="str">
            <v>Amphipoda/Gammaridea</v>
          </cell>
          <cell r="G1603" t="str">
            <v>Arthropoda/CrustaceaMalacostraca/Eumalacostraca/PeracaridaAmphipoda/Gammaridea</v>
          </cell>
          <cell r="H1603" t="str">
            <v>benthic crustacean</v>
          </cell>
          <cell r="I1603" t="str">
            <v>epibenthos</v>
          </cell>
          <cell r="J1603" t="str">
            <v>epibenthos</v>
          </cell>
          <cell r="K1603" t="str">
            <v>large zooplankton</v>
          </cell>
          <cell r="L1603" t="str">
            <v>large zooplankton</v>
          </cell>
          <cell r="M1603" t="str">
            <v>large zooplankton</v>
          </cell>
          <cell r="N1603" t="str">
            <v xml:space="preserve"> </v>
          </cell>
          <cell r="O1603" t="str">
            <v>Benthic detritivore</v>
          </cell>
          <cell r="P1603" t="str">
            <v>BD</v>
          </cell>
        </row>
        <row r="1604">
          <cell r="C1604" t="str">
            <v>Gammaridea 21</v>
          </cell>
          <cell r="D1604" t="str">
            <v>Arthropoda/Crustacea</v>
          </cell>
          <cell r="E1604" t="str">
            <v>Malacostraca/Eumalacostraca/Peracarida</v>
          </cell>
          <cell r="F1604" t="str">
            <v>Amphipoda/Gammaridea</v>
          </cell>
          <cell r="G1604" t="str">
            <v>Arthropoda/CrustaceaMalacostraca/Eumalacostraca/PeracaridaAmphipoda/Gammaridea</v>
          </cell>
          <cell r="H1604" t="str">
            <v>benthic crustacean</v>
          </cell>
          <cell r="I1604" t="str">
            <v>epibenthos</v>
          </cell>
          <cell r="J1604" t="str">
            <v>epibenthos</v>
          </cell>
          <cell r="K1604" t="str">
            <v>large zooplankton</v>
          </cell>
          <cell r="L1604" t="str">
            <v>large zooplankton</v>
          </cell>
          <cell r="M1604" t="str">
            <v>large zooplankton</v>
          </cell>
          <cell r="N1604" t="str">
            <v xml:space="preserve"> </v>
          </cell>
          <cell r="O1604" t="str">
            <v>Benthic detritivore</v>
          </cell>
          <cell r="P1604" t="str">
            <v>BD</v>
          </cell>
        </row>
        <row r="1605">
          <cell r="C1605" t="str">
            <v>Gammaridea 22</v>
          </cell>
          <cell r="D1605" t="str">
            <v>Arthropoda/Crustacea</v>
          </cell>
          <cell r="E1605" t="str">
            <v>Malacostraca/Eumalacostraca/Peracarida</v>
          </cell>
          <cell r="F1605" t="str">
            <v>Amphipoda/Gammaridea</v>
          </cell>
          <cell r="G1605" t="str">
            <v>Arthropoda/CrustaceaMalacostraca/Eumalacostraca/PeracaridaAmphipoda/Gammaridea</v>
          </cell>
          <cell r="H1605" t="str">
            <v>benthic crustacean</v>
          </cell>
          <cell r="I1605" t="str">
            <v>epibenthos</v>
          </cell>
          <cell r="J1605" t="str">
            <v>epibenthos</v>
          </cell>
          <cell r="K1605" t="str">
            <v>large zooplankton</v>
          </cell>
          <cell r="L1605" t="str">
            <v>large zooplankton</v>
          </cell>
          <cell r="M1605" t="str">
            <v>large zooplankton</v>
          </cell>
          <cell r="N1605" t="str">
            <v xml:space="preserve"> </v>
          </cell>
          <cell r="O1605" t="str">
            <v>Benthic detritivore</v>
          </cell>
          <cell r="P1605" t="str">
            <v>BD</v>
          </cell>
        </row>
        <row r="1606">
          <cell r="C1606" t="str">
            <v>Gammaridea 23</v>
          </cell>
          <cell r="D1606" t="str">
            <v>Arthropoda/Crustacea</v>
          </cell>
          <cell r="E1606" t="str">
            <v>Malacostraca/Eumalacostraca/Peracarida</v>
          </cell>
          <cell r="F1606" t="str">
            <v>Amphipoda/Gammaridea</v>
          </cell>
          <cell r="G1606" t="str">
            <v>Arthropoda/CrustaceaMalacostraca/Eumalacostraca/PeracaridaAmphipoda/Gammaridea</v>
          </cell>
          <cell r="H1606" t="str">
            <v>benthic crustacean</v>
          </cell>
          <cell r="I1606" t="str">
            <v>epibenthos</v>
          </cell>
          <cell r="J1606" t="str">
            <v>epibenthos</v>
          </cell>
          <cell r="K1606" t="str">
            <v>large zooplankton</v>
          </cell>
          <cell r="L1606" t="str">
            <v>large zooplankton</v>
          </cell>
          <cell r="M1606" t="str">
            <v>large zooplankton</v>
          </cell>
          <cell r="N1606" t="str">
            <v xml:space="preserve"> </v>
          </cell>
          <cell r="O1606" t="str">
            <v>Benthic detritivore</v>
          </cell>
          <cell r="P1606" t="str">
            <v>BD</v>
          </cell>
        </row>
        <row r="1607">
          <cell r="C1607" t="str">
            <v>Gammaridea 24</v>
          </cell>
          <cell r="D1607" t="str">
            <v>Arthropoda/Crustacea</v>
          </cell>
          <cell r="E1607" t="str">
            <v>Malacostraca/Eumalacostraca/Peracarida</v>
          </cell>
          <cell r="F1607" t="str">
            <v>Amphipoda/Gammaridea</v>
          </cell>
          <cell r="G1607" t="str">
            <v>Arthropoda/CrustaceaMalacostraca/Eumalacostraca/PeracaridaAmphipoda/Gammaridea</v>
          </cell>
          <cell r="H1607" t="str">
            <v>benthic crustacean</v>
          </cell>
          <cell r="I1607" t="str">
            <v>epibenthos</v>
          </cell>
          <cell r="J1607" t="str">
            <v>epibenthos</v>
          </cell>
          <cell r="K1607" t="str">
            <v>large zooplankton</v>
          </cell>
          <cell r="L1607" t="str">
            <v>large zooplankton</v>
          </cell>
          <cell r="M1607" t="str">
            <v>large zooplankton</v>
          </cell>
          <cell r="N1607" t="str">
            <v xml:space="preserve"> </v>
          </cell>
          <cell r="O1607" t="str">
            <v>Benthic detritivore</v>
          </cell>
          <cell r="P1607" t="str">
            <v>BD</v>
          </cell>
        </row>
        <row r="1608">
          <cell r="C1608" t="str">
            <v>Gammaridea 25</v>
          </cell>
          <cell r="D1608" t="str">
            <v>Arthropoda/Crustacea</v>
          </cell>
          <cell r="E1608" t="str">
            <v>Malacostraca/Eumalacostraca/Peracarida</v>
          </cell>
          <cell r="F1608" t="str">
            <v>Amphipoda/Gammaridea</v>
          </cell>
          <cell r="G1608" t="str">
            <v>Arthropoda/CrustaceaMalacostraca/Eumalacostraca/PeracaridaAmphipoda/Gammaridea</v>
          </cell>
          <cell r="H1608" t="str">
            <v>benthic crustacean</v>
          </cell>
          <cell r="I1608" t="str">
            <v>epibenthos</v>
          </cell>
          <cell r="J1608" t="str">
            <v>epibenthos</v>
          </cell>
          <cell r="K1608" t="str">
            <v>large zooplankton</v>
          </cell>
          <cell r="L1608" t="str">
            <v>large zooplankton</v>
          </cell>
          <cell r="M1608" t="str">
            <v>large zooplankton</v>
          </cell>
          <cell r="N1608" t="str">
            <v xml:space="preserve"> </v>
          </cell>
          <cell r="O1608" t="str">
            <v>Benthic detritivore</v>
          </cell>
          <cell r="P1608" t="str">
            <v>BD</v>
          </cell>
        </row>
        <row r="1609">
          <cell r="C1609" t="str">
            <v>Gammaridea 27</v>
          </cell>
          <cell r="D1609" t="str">
            <v>Arthropoda/Crustacea</v>
          </cell>
          <cell r="E1609" t="str">
            <v>Malacostraca/Eumalacostraca/Peracarida</v>
          </cell>
          <cell r="F1609" t="str">
            <v>Amphipoda/Gammaridea</v>
          </cell>
          <cell r="G1609" t="str">
            <v>Arthropoda/CrustaceaMalacostraca/Eumalacostraca/PeracaridaAmphipoda/Gammaridea</v>
          </cell>
          <cell r="H1609" t="str">
            <v>benthic crustacean</v>
          </cell>
          <cell r="I1609" t="str">
            <v>epibenthos</v>
          </cell>
          <cell r="J1609" t="str">
            <v>epibenthos</v>
          </cell>
          <cell r="K1609" t="str">
            <v>large zooplankton</v>
          </cell>
          <cell r="L1609" t="str">
            <v>large zooplankton</v>
          </cell>
          <cell r="M1609" t="str">
            <v>large zooplankton</v>
          </cell>
          <cell r="N1609" t="str">
            <v xml:space="preserve"> </v>
          </cell>
          <cell r="O1609" t="str">
            <v>Benthic detritivore</v>
          </cell>
          <cell r="P1609" t="str">
            <v>BD</v>
          </cell>
        </row>
        <row r="1610">
          <cell r="C1610" t="str">
            <v>Gammaridea 28</v>
          </cell>
          <cell r="D1610" t="str">
            <v>Arthropoda/Crustacea</v>
          </cell>
          <cell r="E1610" t="str">
            <v>Malacostraca/Eumalacostraca/Peracarida</v>
          </cell>
          <cell r="F1610" t="str">
            <v>Amphipoda/Gammaridea</v>
          </cell>
          <cell r="G1610" t="str">
            <v>Arthropoda/CrustaceaMalacostraca/Eumalacostraca/PeracaridaAmphipoda/Gammaridea</v>
          </cell>
          <cell r="H1610" t="str">
            <v>benthic crustacean</v>
          </cell>
          <cell r="I1610" t="str">
            <v>epibenthos</v>
          </cell>
          <cell r="J1610" t="str">
            <v>epibenthos</v>
          </cell>
          <cell r="K1610" t="str">
            <v>large zooplankton</v>
          </cell>
          <cell r="L1610" t="str">
            <v>large zooplankton</v>
          </cell>
          <cell r="M1610" t="str">
            <v>large zooplankton</v>
          </cell>
          <cell r="N1610" t="str">
            <v xml:space="preserve"> </v>
          </cell>
          <cell r="O1610" t="str">
            <v>Benthic detritivore</v>
          </cell>
          <cell r="P1610" t="str">
            <v>BD</v>
          </cell>
        </row>
        <row r="1611">
          <cell r="C1611" t="str">
            <v>Gammaridea 29</v>
          </cell>
          <cell r="D1611" t="str">
            <v>Arthropoda/Crustacea</v>
          </cell>
          <cell r="E1611" t="str">
            <v>Malacostraca/Eumalacostraca/Peracarida</v>
          </cell>
          <cell r="F1611" t="str">
            <v>Amphipoda/Gammaridea</v>
          </cell>
          <cell r="G1611" t="str">
            <v>Arthropoda/CrustaceaMalacostraca/Eumalacostraca/PeracaridaAmphipoda/Gammaridea</v>
          </cell>
          <cell r="H1611" t="str">
            <v>benthic crustacean</v>
          </cell>
          <cell r="I1611" t="str">
            <v>epibenthos</v>
          </cell>
          <cell r="J1611" t="str">
            <v>epibenthos</v>
          </cell>
          <cell r="K1611" t="str">
            <v>large zooplankton</v>
          </cell>
          <cell r="L1611" t="str">
            <v>large zooplankton</v>
          </cell>
          <cell r="M1611" t="str">
            <v>large zooplankton</v>
          </cell>
          <cell r="N1611" t="str">
            <v xml:space="preserve"> </v>
          </cell>
          <cell r="O1611" t="str">
            <v>Benthic detritivore</v>
          </cell>
          <cell r="P1611" t="str">
            <v>BD</v>
          </cell>
        </row>
        <row r="1612">
          <cell r="C1612" t="str">
            <v>Gammaridea 3</v>
          </cell>
          <cell r="D1612" t="str">
            <v>Arthropoda/Crustacea</v>
          </cell>
          <cell r="E1612" t="str">
            <v>Malacostraca/Eumalacostraca/Peracarida</v>
          </cell>
          <cell r="F1612" t="str">
            <v>Amphipoda/Gammaridea</v>
          </cell>
          <cell r="G1612" t="str">
            <v>Arthropoda/CrustaceaMalacostraca/Eumalacostraca/PeracaridaAmphipoda/Gammaridea</v>
          </cell>
          <cell r="H1612" t="str">
            <v>benthic crustacean</v>
          </cell>
          <cell r="I1612" t="str">
            <v>epibenthos</v>
          </cell>
          <cell r="J1612" t="str">
            <v>epibenthos</v>
          </cell>
          <cell r="K1612" t="str">
            <v>large zooplankton</v>
          </cell>
          <cell r="L1612" t="str">
            <v>large zooplankton</v>
          </cell>
          <cell r="M1612" t="str">
            <v>large zooplankton</v>
          </cell>
          <cell r="N1612" t="str">
            <v xml:space="preserve"> </v>
          </cell>
          <cell r="O1612" t="str">
            <v>Benthic detritivore</v>
          </cell>
          <cell r="P1612" t="str">
            <v>BD</v>
          </cell>
        </row>
        <row r="1613">
          <cell r="C1613" t="str">
            <v>Gammaridea 30</v>
          </cell>
          <cell r="D1613" t="str">
            <v>Arthropoda/Crustacea</v>
          </cell>
          <cell r="E1613" t="str">
            <v>Malacostraca/Eumalacostraca/Peracarida</v>
          </cell>
          <cell r="F1613" t="str">
            <v>Amphipoda/Gammaridea</v>
          </cell>
          <cell r="G1613" t="str">
            <v>Arthropoda/CrustaceaMalacostraca/Eumalacostraca/PeracaridaAmphipoda/Gammaridea</v>
          </cell>
          <cell r="H1613" t="str">
            <v>benthic crustacean</v>
          </cell>
          <cell r="I1613" t="str">
            <v>epibenthos</v>
          </cell>
          <cell r="J1613" t="str">
            <v>epibenthos</v>
          </cell>
          <cell r="K1613" t="str">
            <v>large zooplankton</v>
          </cell>
          <cell r="L1613" t="str">
            <v>large zooplankton</v>
          </cell>
          <cell r="M1613" t="str">
            <v>large zooplankton</v>
          </cell>
          <cell r="N1613" t="str">
            <v xml:space="preserve"> </v>
          </cell>
          <cell r="O1613" t="str">
            <v>Benthic detritivore</v>
          </cell>
          <cell r="P1613" t="str">
            <v>BD</v>
          </cell>
        </row>
        <row r="1614">
          <cell r="C1614" t="str">
            <v>Gammaridea 32</v>
          </cell>
          <cell r="D1614" t="str">
            <v>Arthropoda/Crustacea</v>
          </cell>
          <cell r="E1614" t="str">
            <v>Malacostraca/Eumalacostraca/Peracarida</v>
          </cell>
          <cell r="F1614" t="str">
            <v>Amphipoda/Gammaridea</v>
          </cell>
          <cell r="G1614" t="str">
            <v>Arthropoda/CrustaceaMalacostraca/Eumalacostraca/PeracaridaAmphipoda/Gammaridea</v>
          </cell>
          <cell r="H1614" t="str">
            <v>benthic crustacean</v>
          </cell>
          <cell r="I1614" t="str">
            <v>epibenthos</v>
          </cell>
          <cell r="J1614" t="str">
            <v>epibenthos</v>
          </cell>
          <cell r="K1614" t="str">
            <v>large zooplankton</v>
          </cell>
          <cell r="L1614" t="str">
            <v>large zooplankton</v>
          </cell>
          <cell r="M1614" t="str">
            <v>large zooplankton</v>
          </cell>
          <cell r="N1614" t="str">
            <v xml:space="preserve"> </v>
          </cell>
          <cell r="O1614" t="str">
            <v>Benthic detritivore</v>
          </cell>
          <cell r="P1614" t="str">
            <v>BD</v>
          </cell>
        </row>
        <row r="1615">
          <cell r="C1615" t="str">
            <v>Gammaridea 33</v>
          </cell>
          <cell r="D1615" t="str">
            <v>Arthropoda/Crustacea</v>
          </cell>
          <cell r="E1615" t="str">
            <v>Malacostraca/Eumalacostraca/Peracarida</v>
          </cell>
          <cell r="F1615" t="str">
            <v>Amphipoda/Gammaridea</v>
          </cell>
          <cell r="G1615" t="str">
            <v>Arthropoda/CrustaceaMalacostraca/Eumalacostraca/PeracaridaAmphipoda/Gammaridea</v>
          </cell>
          <cell r="H1615" t="str">
            <v>benthic crustacean</v>
          </cell>
          <cell r="I1615" t="str">
            <v>epibenthos</v>
          </cell>
          <cell r="J1615" t="str">
            <v>epibenthos</v>
          </cell>
          <cell r="K1615" t="str">
            <v>large zooplankton</v>
          </cell>
          <cell r="L1615" t="str">
            <v>large zooplankton</v>
          </cell>
          <cell r="M1615" t="str">
            <v>large zooplankton</v>
          </cell>
          <cell r="N1615" t="str">
            <v xml:space="preserve"> </v>
          </cell>
          <cell r="O1615" t="str">
            <v>Benthic detritivore</v>
          </cell>
          <cell r="P1615" t="str">
            <v>BD</v>
          </cell>
        </row>
        <row r="1616">
          <cell r="C1616" t="str">
            <v>Gammaridea 34</v>
          </cell>
          <cell r="D1616" t="str">
            <v>Arthropoda/Crustacea</v>
          </cell>
          <cell r="E1616" t="str">
            <v>Malacostraca/Eumalacostraca/Peracarida</v>
          </cell>
          <cell r="F1616" t="str">
            <v>Amphipoda/Gammaridea</v>
          </cell>
          <cell r="G1616" t="str">
            <v>Arthropoda/CrustaceaMalacostraca/Eumalacostraca/PeracaridaAmphipoda/Gammaridea</v>
          </cell>
          <cell r="H1616" t="str">
            <v>benthic crustacean</v>
          </cell>
          <cell r="I1616" t="str">
            <v>epibenthos</v>
          </cell>
          <cell r="J1616" t="str">
            <v>epibenthos</v>
          </cell>
          <cell r="K1616" t="str">
            <v>large zooplankton</v>
          </cell>
          <cell r="L1616" t="str">
            <v>large zooplankton</v>
          </cell>
          <cell r="M1616" t="str">
            <v>large zooplankton</v>
          </cell>
          <cell r="N1616" t="str">
            <v xml:space="preserve"> </v>
          </cell>
          <cell r="O1616" t="str">
            <v>Benthic detritivore</v>
          </cell>
          <cell r="P1616" t="str">
            <v>BD</v>
          </cell>
        </row>
        <row r="1617">
          <cell r="C1617" t="str">
            <v>Gammaridea 35</v>
          </cell>
          <cell r="D1617" t="str">
            <v>Arthropoda/Crustacea</v>
          </cell>
          <cell r="E1617" t="str">
            <v>Malacostraca/Eumalacostraca/Peracarida</v>
          </cell>
          <cell r="F1617" t="str">
            <v>Amphipoda/Gammaridea</v>
          </cell>
          <cell r="G1617" t="str">
            <v>Arthropoda/CrustaceaMalacostraca/Eumalacostraca/PeracaridaAmphipoda/Gammaridea</v>
          </cell>
          <cell r="H1617" t="str">
            <v>benthic crustacean</v>
          </cell>
          <cell r="I1617" t="str">
            <v>epibenthos</v>
          </cell>
          <cell r="J1617" t="str">
            <v>epibenthos</v>
          </cell>
          <cell r="K1617" t="str">
            <v>large zooplankton</v>
          </cell>
          <cell r="L1617" t="str">
            <v>large zooplankton</v>
          </cell>
          <cell r="M1617" t="str">
            <v>large zooplankton</v>
          </cell>
          <cell r="N1617" t="str">
            <v xml:space="preserve"> </v>
          </cell>
          <cell r="O1617" t="str">
            <v>Benthic detritivore</v>
          </cell>
          <cell r="P1617" t="str">
            <v>BD</v>
          </cell>
        </row>
        <row r="1618">
          <cell r="C1618" t="str">
            <v>Gammaridea 36</v>
          </cell>
          <cell r="D1618" t="str">
            <v>Arthropoda/Crustacea</v>
          </cell>
          <cell r="E1618" t="str">
            <v>Malacostraca/Eumalacostraca/Peracarida</v>
          </cell>
          <cell r="F1618" t="str">
            <v>Amphipoda/Gammaridea</v>
          </cell>
          <cell r="G1618" t="str">
            <v>Arthropoda/CrustaceaMalacostraca/Eumalacostraca/PeracaridaAmphipoda/Gammaridea</v>
          </cell>
          <cell r="H1618" t="str">
            <v>benthic crustacean</v>
          </cell>
          <cell r="I1618" t="str">
            <v>epibenthos</v>
          </cell>
          <cell r="J1618" t="str">
            <v>epibenthos</v>
          </cell>
          <cell r="K1618" t="str">
            <v>large zooplankton</v>
          </cell>
          <cell r="L1618" t="str">
            <v>large zooplankton</v>
          </cell>
          <cell r="M1618" t="str">
            <v>large zooplankton</v>
          </cell>
          <cell r="N1618" t="str">
            <v xml:space="preserve"> </v>
          </cell>
          <cell r="O1618" t="str">
            <v>Benthic detritivore</v>
          </cell>
          <cell r="P1618" t="str">
            <v>BD</v>
          </cell>
        </row>
        <row r="1619">
          <cell r="C1619" t="str">
            <v>Gammaridea 37</v>
          </cell>
          <cell r="D1619" t="str">
            <v>Arthropoda/Crustacea</v>
          </cell>
          <cell r="E1619" t="str">
            <v>Malacostraca/Eumalacostraca/Peracarida</v>
          </cell>
          <cell r="F1619" t="str">
            <v>Amphipoda/Gammaridea</v>
          </cell>
          <cell r="G1619" t="str">
            <v>Arthropoda/CrustaceaMalacostraca/Eumalacostraca/PeracaridaAmphipoda/Gammaridea</v>
          </cell>
          <cell r="H1619" t="str">
            <v>benthic crustacean</v>
          </cell>
          <cell r="I1619" t="str">
            <v>epibenthos</v>
          </cell>
          <cell r="J1619" t="str">
            <v>epibenthos</v>
          </cell>
          <cell r="K1619" t="str">
            <v>large zooplankton</v>
          </cell>
          <cell r="L1619" t="str">
            <v>large zooplankton</v>
          </cell>
          <cell r="M1619" t="str">
            <v>large zooplankton</v>
          </cell>
          <cell r="N1619" t="str">
            <v xml:space="preserve"> </v>
          </cell>
          <cell r="O1619" t="str">
            <v>Benthic detritivore</v>
          </cell>
          <cell r="P1619" t="str">
            <v>BD</v>
          </cell>
        </row>
        <row r="1620">
          <cell r="C1620" t="str">
            <v>Gammaridea 38</v>
          </cell>
          <cell r="D1620" t="str">
            <v>Arthropoda/Crustacea</v>
          </cell>
          <cell r="E1620" t="str">
            <v>Malacostraca/Eumalacostraca/Peracarida</v>
          </cell>
          <cell r="F1620" t="str">
            <v>Amphipoda/Gammaridea</v>
          </cell>
          <cell r="G1620" t="str">
            <v>Arthropoda/CrustaceaMalacostraca/Eumalacostraca/PeracaridaAmphipoda/Gammaridea</v>
          </cell>
          <cell r="H1620" t="str">
            <v>benthic crustacean</v>
          </cell>
          <cell r="I1620" t="str">
            <v>epibenthos</v>
          </cell>
          <cell r="J1620" t="str">
            <v>epibenthos</v>
          </cell>
          <cell r="K1620" t="str">
            <v>large zooplankton</v>
          </cell>
          <cell r="L1620" t="str">
            <v>large zooplankton</v>
          </cell>
          <cell r="M1620" t="str">
            <v>large zooplankton</v>
          </cell>
          <cell r="N1620" t="str">
            <v xml:space="preserve"> </v>
          </cell>
          <cell r="O1620" t="str">
            <v>Benthic detritivore</v>
          </cell>
          <cell r="P1620" t="str">
            <v>BD</v>
          </cell>
        </row>
        <row r="1621">
          <cell r="C1621" t="str">
            <v>Gammaridea 4</v>
          </cell>
          <cell r="D1621" t="str">
            <v>Arthropoda/Crustacea</v>
          </cell>
          <cell r="E1621" t="str">
            <v>Malacostraca/Eumalacostraca/Peracarida</v>
          </cell>
          <cell r="F1621" t="str">
            <v>Amphipoda/Gammaridea</v>
          </cell>
          <cell r="G1621" t="str">
            <v>Arthropoda/CrustaceaMalacostraca/Eumalacostraca/PeracaridaAmphipoda/Gammaridea</v>
          </cell>
          <cell r="H1621" t="str">
            <v>benthic crustacean</v>
          </cell>
          <cell r="I1621" t="str">
            <v>epibenthos</v>
          </cell>
          <cell r="J1621" t="str">
            <v>epibenthos</v>
          </cell>
          <cell r="K1621" t="str">
            <v>large zooplankton</v>
          </cell>
          <cell r="L1621" t="str">
            <v>large zooplankton</v>
          </cell>
          <cell r="M1621" t="str">
            <v>large zooplankton</v>
          </cell>
          <cell r="N1621" t="str">
            <v xml:space="preserve"> </v>
          </cell>
          <cell r="O1621" t="str">
            <v>Benthic detritivore</v>
          </cell>
          <cell r="P1621" t="str">
            <v>BD</v>
          </cell>
        </row>
        <row r="1622">
          <cell r="C1622" t="str">
            <v>Gammaridea 40</v>
          </cell>
          <cell r="D1622" t="str">
            <v>Arthropoda/Crustacea</v>
          </cell>
          <cell r="E1622" t="str">
            <v>Malacostraca/Eumalacostraca/Peracarida</v>
          </cell>
          <cell r="F1622" t="str">
            <v>Amphipoda/Gammaridea</v>
          </cell>
          <cell r="G1622" t="str">
            <v>Arthropoda/CrustaceaMalacostraca/Eumalacostraca/PeracaridaAmphipoda/Gammaridea</v>
          </cell>
          <cell r="H1622" t="str">
            <v>benthic crustacean</v>
          </cell>
          <cell r="I1622" t="str">
            <v>epibenthos</v>
          </cell>
          <cell r="J1622" t="str">
            <v>epibenthos</v>
          </cell>
          <cell r="K1622" t="str">
            <v>large zooplankton</v>
          </cell>
          <cell r="L1622" t="str">
            <v>large zooplankton</v>
          </cell>
          <cell r="M1622" t="str">
            <v>large zooplankton</v>
          </cell>
          <cell r="N1622" t="str">
            <v xml:space="preserve"> </v>
          </cell>
          <cell r="O1622" t="str">
            <v>Benthic detritivore</v>
          </cell>
          <cell r="P1622" t="str">
            <v>BD</v>
          </cell>
        </row>
        <row r="1623">
          <cell r="C1623" t="str">
            <v>Gammaridea 41</v>
          </cell>
          <cell r="D1623" t="str">
            <v>Arthropoda/Crustacea</v>
          </cell>
          <cell r="E1623" t="str">
            <v>Malacostraca/Eumalacostraca/Peracarida</v>
          </cell>
          <cell r="F1623" t="str">
            <v>Amphipoda/Gammaridea</v>
          </cell>
          <cell r="G1623" t="str">
            <v>Arthropoda/CrustaceaMalacostraca/Eumalacostraca/PeracaridaAmphipoda/Gammaridea</v>
          </cell>
          <cell r="H1623" t="str">
            <v>benthic crustacean</v>
          </cell>
          <cell r="I1623" t="str">
            <v>epibenthos</v>
          </cell>
          <cell r="J1623" t="str">
            <v>epibenthos</v>
          </cell>
          <cell r="K1623" t="str">
            <v>large zooplankton</v>
          </cell>
          <cell r="L1623" t="str">
            <v>large zooplankton</v>
          </cell>
          <cell r="M1623" t="str">
            <v>large zooplankton</v>
          </cell>
          <cell r="N1623" t="str">
            <v xml:space="preserve"> </v>
          </cell>
          <cell r="O1623" t="str">
            <v>Benthic detritivore</v>
          </cell>
          <cell r="P1623" t="str">
            <v>BD</v>
          </cell>
        </row>
        <row r="1624">
          <cell r="C1624" t="str">
            <v>Gammaridea 44</v>
          </cell>
          <cell r="D1624" t="str">
            <v>Arthropoda/Crustacea</v>
          </cell>
          <cell r="E1624" t="str">
            <v>Malacostraca/Eumalacostraca/Peracarida</v>
          </cell>
          <cell r="F1624" t="str">
            <v>Amphipoda/Gammaridea</v>
          </cell>
          <cell r="G1624" t="str">
            <v>Arthropoda/CrustaceaMalacostraca/Eumalacostraca/PeracaridaAmphipoda/Gammaridea</v>
          </cell>
          <cell r="H1624" t="str">
            <v>benthic crustacean</v>
          </cell>
          <cell r="I1624" t="str">
            <v>epibenthos</v>
          </cell>
          <cell r="J1624" t="str">
            <v>epibenthos</v>
          </cell>
          <cell r="K1624" t="str">
            <v>large zooplankton</v>
          </cell>
          <cell r="L1624" t="str">
            <v>large zooplankton</v>
          </cell>
          <cell r="M1624" t="str">
            <v>large zooplankton</v>
          </cell>
          <cell r="N1624" t="str">
            <v xml:space="preserve"> </v>
          </cell>
          <cell r="O1624" t="str">
            <v>Benthic detritivore</v>
          </cell>
          <cell r="P1624" t="str">
            <v>BD</v>
          </cell>
        </row>
        <row r="1625">
          <cell r="C1625" t="str">
            <v>Gammaridea 45</v>
          </cell>
          <cell r="D1625" t="str">
            <v>Arthropoda/Crustacea</v>
          </cell>
          <cell r="E1625" t="str">
            <v>Malacostraca/Eumalacostraca/Peracarida</v>
          </cell>
          <cell r="F1625" t="str">
            <v>Amphipoda/Gammaridea</v>
          </cell>
          <cell r="G1625" t="str">
            <v>Arthropoda/CrustaceaMalacostraca/Eumalacostraca/PeracaridaAmphipoda/Gammaridea</v>
          </cell>
          <cell r="H1625" t="str">
            <v>benthic crustacean</v>
          </cell>
          <cell r="I1625" t="str">
            <v>epibenthos</v>
          </cell>
          <cell r="J1625" t="str">
            <v>epibenthos</v>
          </cell>
          <cell r="K1625" t="str">
            <v>large zooplankton</v>
          </cell>
          <cell r="L1625" t="str">
            <v>large zooplankton</v>
          </cell>
          <cell r="M1625" t="str">
            <v>large zooplankton</v>
          </cell>
          <cell r="N1625" t="str">
            <v xml:space="preserve"> </v>
          </cell>
          <cell r="O1625" t="str">
            <v>Benthic detritivore</v>
          </cell>
          <cell r="P1625" t="str">
            <v>BD</v>
          </cell>
        </row>
        <row r="1626">
          <cell r="C1626" t="str">
            <v>Gammaridea 46</v>
          </cell>
          <cell r="D1626" t="str">
            <v>Arthropoda/Crustacea</v>
          </cell>
          <cell r="E1626" t="str">
            <v>Malacostraca/Eumalacostraca/Peracarida</v>
          </cell>
          <cell r="F1626" t="str">
            <v>Amphipoda/Gammaridea</v>
          </cell>
          <cell r="G1626" t="str">
            <v>Arthropoda/CrustaceaMalacostraca/Eumalacostraca/PeracaridaAmphipoda/Gammaridea</v>
          </cell>
          <cell r="H1626" t="str">
            <v>benthic crustacean</v>
          </cell>
          <cell r="I1626" t="str">
            <v>epibenthos</v>
          </cell>
          <cell r="J1626" t="str">
            <v>epibenthos</v>
          </cell>
          <cell r="K1626" t="str">
            <v>large zooplankton</v>
          </cell>
          <cell r="L1626" t="str">
            <v>large zooplankton</v>
          </cell>
          <cell r="M1626" t="str">
            <v>large zooplankton</v>
          </cell>
          <cell r="N1626" t="str">
            <v xml:space="preserve"> </v>
          </cell>
          <cell r="O1626" t="str">
            <v>Benthic detritivore</v>
          </cell>
          <cell r="P1626" t="str">
            <v>BD</v>
          </cell>
        </row>
        <row r="1627">
          <cell r="C1627" t="str">
            <v>Gammaridea 47</v>
          </cell>
          <cell r="D1627" t="str">
            <v>Arthropoda/Crustacea</v>
          </cell>
          <cell r="E1627" t="str">
            <v>Malacostraca/Eumalacostraca/Peracarida</v>
          </cell>
          <cell r="F1627" t="str">
            <v>Amphipoda/Gammaridea</v>
          </cell>
          <cell r="G1627" t="str">
            <v>Arthropoda/CrustaceaMalacostraca/Eumalacostraca/PeracaridaAmphipoda/Gammaridea</v>
          </cell>
          <cell r="H1627" t="str">
            <v>benthic crustacean</v>
          </cell>
          <cell r="I1627" t="str">
            <v>epibenthos</v>
          </cell>
          <cell r="J1627" t="str">
            <v>epibenthos</v>
          </cell>
          <cell r="K1627" t="str">
            <v>large zooplankton</v>
          </cell>
          <cell r="L1627" t="str">
            <v>large zooplankton</v>
          </cell>
          <cell r="M1627" t="str">
            <v>large zooplankton</v>
          </cell>
          <cell r="N1627" t="str">
            <v xml:space="preserve"> </v>
          </cell>
          <cell r="O1627" t="str">
            <v>Benthic detritivore</v>
          </cell>
          <cell r="P1627" t="str">
            <v>BD</v>
          </cell>
        </row>
        <row r="1628">
          <cell r="C1628" t="str">
            <v>Gammaridea 48</v>
          </cell>
          <cell r="D1628" t="str">
            <v>Arthropoda/Crustacea</v>
          </cell>
          <cell r="E1628" t="str">
            <v>Malacostraca/Eumalacostraca/Peracarida</v>
          </cell>
          <cell r="F1628" t="str">
            <v>Amphipoda/Gammaridea</v>
          </cell>
          <cell r="G1628" t="str">
            <v>Arthropoda/CrustaceaMalacostraca/Eumalacostraca/PeracaridaAmphipoda/Gammaridea</v>
          </cell>
          <cell r="H1628" t="str">
            <v>benthic crustacean</v>
          </cell>
          <cell r="I1628" t="str">
            <v>epibenthos</v>
          </cell>
          <cell r="J1628" t="str">
            <v>epibenthos</v>
          </cell>
          <cell r="K1628" t="str">
            <v>large zooplankton</v>
          </cell>
          <cell r="L1628" t="str">
            <v>large zooplankton</v>
          </cell>
          <cell r="M1628" t="str">
            <v>large zooplankton</v>
          </cell>
          <cell r="N1628" t="str">
            <v xml:space="preserve"> </v>
          </cell>
          <cell r="O1628" t="str">
            <v>Benthic detritivore</v>
          </cell>
          <cell r="P1628" t="str">
            <v>BD</v>
          </cell>
        </row>
        <row r="1629">
          <cell r="C1629" t="str">
            <v>Gammaridea 49</v>
          </cell>
          <cell r="D1629" t="str">
            <v>Arthropoda/Crustacea</v>
          </cell>
          <cell r="E1629" t="str">
            <v>Malacostraca/Eumalacostraca/Peracarida</v>
          </cell>
          <cell r="F1629" t="str">
            <v>Amphipoda/Gammaridea</v>
          </cell>
          <cell r="G1629" t="str">
            <v>Arthropoda/CrustaceaMalacostraca/Eumalacostraca/PeracaridaAmphipoda/Gammaridea</v>
          </cell>
          <cell r="H1629" t="str">
            <v>benthic crustacean</v>
          </cell>
          <cell r="I1629" t="str">
            <v>epibenthos</v>
          </cell>
          <cell r="J1629" t="str">
            <v>epibenthos</v>
          </cell>
          <cell r="K1629" t="str">
            <v>large zooplankton</v>
          </cell>
          <cell r="L1629" t="str">
            <v>large zooplankton</v>
          </cell>
          <cell r="M1629" t="str">
            <v>large zooplankton</v>
          </cell>
          <cell r="N1629" t="str">
            <v xml:space="preserve"> </v>
          </cell>
          <cell r="O1629" t="str">
            <v>Benthic detritivore</v>
          </cell>
          <cell r="P1629" t="str">
            <v>BD</v>
          </cell>
        </row>
        <row r="1630">
          <cell r="C1630" t="str">
            <v>Gammaridea 5</v>
          </cell>
          <cell r="D1630" t="str">
            <v>Arthropoda/Crustacea</v>
          </cell>
          <cell r="E1630" t="str">
            <v>Malacostraca/Eumalacostraca/Peracarida</v>
          </cell>
          <cell r="F1630" t="str">
            <v>Amphipoda/Gammaridea</v>
          </cell>
          <cell r="G1630" t="str">
            <v>Arthropoda/CrustaceaMalacostraca/Eumalacostraca/PeracaridaAmphipoda/Gammaridea</v>
          </cell>
          <cell r="H1630" t="str">
            <v>benthic crustacean</v>
          </cell>
          <cell r="I1630" t="str">
            <v>epibenthos</v>
          </cell>
          <cell r="J1630" t="str">
            <v>epibenthos</v>
          </cell>
          <cell r="K1630" t="str">
            <v>large zooplankton</v>
          </cell>
          <cell r="L1630" t="str">
            <v>large zooplankton</v>
          </cell>
          <cell r="M1630" t="str">
            <v>large zooplankton</v>
          </cell>
          <cell r="N1630" t="str">
            <v xml:space="preserve"> </v>
          </cell>
          <cell r="O1630" t="str">
            <v>Benthic detritivore</v>
          </cell>
          <cell r="P1630" t="str">
            <v>BD</v>
          </cell>
        </row>
        <row r="1631">
          <cell r="C1631" t="str">
            <v>Gammaridea 50</v>
          </cell>
          <cell r="D1631" t="str">
            <v>Arthropoda/Crustacea</v>
          </cell>
          <cell r="E1631" t="str">
            <v>Malacostraca/Eumalacostraca/Peracarida</v>
          </cell>
          <cell r="F1631" t="str">
            <v>Amphipoda/Gammaridea</v>
          </cell>
          <cell r="G1631" t="str">
            <v>Arthropoda/CrustaceaMalacostraca/Eumalacostraca/PeracaridaAmphipoda/Gammaridea</v>
          </cell>
          <cell r="H1631" t="str">
            <v>benthic crustacean</v>
          </cell>
          <cell r="I1631" t="str">
            <v>epibenthos</v>
          </cell>
          <cell r="J1631" t="str">
            <v>epibenthos</v>
          </cell>
          <cell r="K1631" t="str">
            <v>large zooplankton</v>
          </cell>
          <cell r="L1631" t="str">
            <v>large zooplankton</v>
          </cell>
          <cell r="M1631" t="str">
            <v>large zooplankton</v>
          </cell>
          <cell r="N1631" t="str">
            <v xml:space="preserve"> </v>
          </cell>
          <cell r="O1631" t="str">
            <v>Benthic detritivore</v>
          </cell>
          <cell r="P1631" t="str">
            <v>BD</v>
          </cell>
        </row>
        <row r="1632">
          <cell r="C1632" t="str">
            <v>Gammaridea 51</v>
          </cell>
          <cell r="D1632" t="str">
            <v>Arthropoda/Crustacea</v>
          </cell>
          <cell r="E1632" t="str">
            <v>Malacostraca/Eumalacostraca/Peracarida</v>
          </cell>
          <cell r="F1632" t="str">
            <v>Amphipoda/Gammaridea</v>
          </cell>
          <cell r="G1632" t="str">
            <v>Arthropoda/CrustaceaMalacostraca/Eumalacostraca/PeracaridaAmphipoda/Gammaridea</v>
          </cell>
          <cell r="H1632" t="str">
            <v>benthic crustacean</v>
          </cell>
          <cell r="I1632" t="str">
            <v>epibenthos</v>
          </cell>
          <cell r="J1632" t="str">
            <v>epibenthos</v>
          </cell>
          <cell r="K1632" t="str">
            <v>large zooplankton</v>
          </cell>
          <cell r="L1632" t="str">
            <v>large zooplankton</v>
          </cell>
          <cell r="M1632" t="str">
            <v>large zooplankton</v>
          </cell>
          <cell r="N1632" t="str">
            <v xml:space="preserve"> </v>
          </cell>
          <cell r="O1632" t="str">
            <v>Benthic detritivore</v>
          </cell>
          <cell r="P1632" t="str">
            <v>BD</v>
          </cell>
        </row>
        <row r="1633">
          <cell r="C1633" t="str">
            <v>Gammaridea 52</v>
          </cell>
          <cell r="D1633" t="str">
            <v>Arthropoda/Crustacea</v>
          </cell>
          <cell r="E1633" t="str">
            <v>Malacostraca/Eumalacostraca/Peracarida</v>
          </cell>
          <cell r="F1633" t="str">
            <v>Amphipoda/Gammaridea</v>
          </cell>
          <cell r="G1633" t="str">
            <v>Arthropoda/CrustaceaMalacostraca/Eumalacostraca/PeracaridaAmphipoda/Gammaridea</v>
          </cell>
          <cell r="H1633" t="str">
            <v>benthic crustacean</v>
          </cell>
          <cell r="I1633" t="str">
            <v>epibenthos</v>
          </cell>
          <cell r="J1633" t="str">
            <v>epibenthos</v>
          </cell>
          <cell r="K1633" t="str">
            <v>large zooplankton</v>
          </cell>
          <cell r="L1633" t="str">
            <v>large zooplankton</v>
          </cell>
          <cell r="M1633" t="str">
            <v>large zooplankton</v>
          </cell>
          <cell r="N1633" t="str">
            <v xml:space="preserve"> </v>
          </cell>
          <cell r="O1633" t="str">
            <v>Benthic detritivore</v>
          </cell>
          <cell r="P1633" t="str">
            <v>BD</v>
          </cell>
        </row>
        <row r="1634">
          <cell r="C1634" t="str">
            <v>Gammaridea 53</v>
          </cell>
          <cell r="D1634" t="str">
            <v>Arthropoda/Crustacea</v>
          </cell>
          <cell r="E1634" t="str">
            <v>Malacostraca/Eumalacostraca/Peracarida</v>
          </cell>
          <cell r="F1634" t="str">
            <v>Amphipoda/Gammaridea</v>
          </cell>
          <cell r="G1634" t="str">
            <v>Arthropoda/CrustaceaMalacostraca/Eumalacostraca/PeracaridaAmphipoda/Gammaridea</v>
          </cell>
          <cell r="H1634" t="str">
            <v>benthic crustacean</v>
          </cell>
          <cell r="I1634" t="str">
            <v>epibenthos</v>
          </cell>
          <cell r="J1634" t="str">
            <v>epibenthos</v>
          </cell>
          <cell r="K1634" t="str">
            <v>large zooplankton</v>
          </cell>
          <cell r="L1634" t="str">
            <v>large zooplankton</v>
          </cell>
          <cell r="M1634" t="str">
            <v>large zooplankton</v>
          </cell>
          <cell r="N1634" t="str">
            <v xml:space="preserve"> </v>
          </cell>
          <cell r="O1634" t="str">
            <v>Benthic detritivore</v>
          </cell>
          <cell r="P1634" t="str">
            <v>BD</v>
          </cell>
        </row>
        <row r="1635">
          <cell r="C1635" t="str">
            <v>Gammaridea 54</v>
          </cell>
          <cell r="D1635" t="str">
            <v>Arthropoda/Crustacea</v>
          </cell>
          <cell r="E1635" t="str">
            <v>Malacostraca/Eumalacostraca/Peracarida</v>
          </cell>
          <cell r="F1635" t="str">
            <v>Amphipoda/Gammaridea</v>
          </cell>
          <cell r="G1635" t="str">
            <v>Arthropoda/CrustaceaMalacostraca/Eumalacostraca/PeracaridaAmphipoda/Gammaridea</v>
          </cell>
          <cell r="H1635" t="str">
            <v>benthic crustacean</v>
          </cell>
          <cell r="I1635" t="str">
            <v>epibenthos</v>
          </cell>
          <cell r="J1635" t="str">
            <v>epibenthos</v>
          </cell>
          <cell r="K1635" t="str">
            <v>large zooplankton</v>
          </cell>
          <cell r="L1635" t="str">
            <v>large zooplankton</v>
          </cell>
          <cell r="M1635" t="str">
            <v>large zooplankton</v>
          </cell>
          <cell r="N1635" t="str">
            <v xml:space="preserve"> </v>
          </cell>
          <cell r="O1635" t="str">
            <v>Benthic detritivore</v>
          </cell>
          <cell r="P1635" t="str">
            <v>BD</v>
          </cell>
        </row>
        <row r="1636">
          <cell r="C1636" t="str">
            <v>Gammaridea 55</v>
          </cell>
          <cell r="D1636" t="str">
            <v>Arthropoda/Crustacea</v>
          </cell>
          <cell r="E1636" t="str">
            <v>Malacostraca/Eumalacostraca/Peracarida</v>
          </cell>
          <cell r="F1636" t="str">
            <v>Amphipoda/Gammaridea</v>
          </cell>
          <cell r="G1636" t="str">
            <v>Arthropoda/CrustaceaMalacostraca/Eumalacostraca/PeracaridaAmphipoda/Gammaridea</v>
          </cell>
          <cell r="H1636" t="str">
            <v>benthic crustacean</v>
          </cell>
          <cell r="I1636" t="str">
            <v>epibenthos</v>
          </cell>
          <cell r="J1636" t="str">
            <v>epibenthos</v>
          </cell>
          <cell r="K1636" t="str">
            <v>large zooplankton</v>
          </cell>
          <cell r="L1636" t="str">
            <v>large zooplankton</v>
          </cell>
          <cell r="M1636" t="str">
            <v>large zooplankton</v>
          </cell>
          <cell r="N1636" t="str">
            <v xml:space="preserve"> </v>
          </cell>
          <cell r="O1636" t="str">
            <v>Benthic detritivore</v>
          </cell>
          <cell r="P1636" t="str">
            <v>BD</v>
          </cell>
        </row>
        <row r="1637">
          <cell r="C1637" t="str">
            <v>Gammaridea 56</v>
          </cell>
          <cell r="D1637" t="str">
            <v>Arthropoda/Crustacea</v>
          </cell>
          <cell r="E1637" t="str">
            <v>Malacostraca/Eumalacostraca/Peracarida</v>
          </cell>
          <cell r="F1637" t="str">
            <v>Amphipoda/Gammaridea</v>
          </cell>
          <cell r="G1637" t="str">
            <v>Arthropoda/CrustaceaMalacostraca/Eumalacostraca/PeracaridaAmphipoda/Gammaridea</v>
          </cell>
          <cell r="H1637" t="str">
            <v>benthic crustacean</v>
          </cell>
          <cell r="I1637" t="str">
            <v>epibenthos</v>
          </cell>
          <cell r="J1637" t="str">
            <v>epibenthos</v>
          </cell>
          <cell r="K1637" t="str">
            <v>large zooplankton</v>
          </cell>
          <cell r="L1637" t="str">
            <v>large zooplankton</v>
          </cell>
          <cell r="M1637" t="str">
            <v>large zooplankton</v>
          </cell>
          <cell r="N1637" t="str">
            <v xml:space="preserve"> </v>
          </cell>
          <cell r="O1637" t="str">
            <v>Benthic detritivore</v>
          </cell>
          <cell r="P1637" t="str">
            <v>BD</v>
          </cell>
        </row>
        <row r="1638">
          <cell r="C1638" t="str">
            <v>Gammaridea 57</v>
          </cell>
          <cell r="D1638" t="str">
            <v>Arthropoda/Crustacea</v>
          </cell>
          <cell r="E1638" t="str">
            <v>Malacostraca/Eumalacostraca/Peracarida</v>
          </cell>
          <cell r="F1638" t="str">
            <v>Amphipoda/Gammaridea</v>
          </cell>
          <cell r="G1638" t="str">
            <v>Arthropoda/CrustaceaMalacostraca/Eumalacostraca/PeracaridaAmphipoda/Gammaridea</v>
          </cell>
          <cell r="H1638" t="str">
            <v>benthic crustacean</v>
          </cell>
          <cell r="I1638" t="str">
            <v>epibenthos</v>
          </cell>
          <cell r="J1638" t="str">
            <v>epibenthos</v>
          </cell>
          <cell r="K1638" t="str">
            <v>large zooplankton</v>
          </cell>
          <cell r="L1638" t="str">
            <v>large zooplankton</v>
          </cell>
          <cell r="M1638" t="str">
            <v>large zooplankton</v>
          </cell>
          <cell r="N1638" t="str">
            <v xml:space="preserve"> </v>
          </cell>
          <cell r="O1638" t="str">
            <v>Benthic detritivore</v>
          </cell>
          <cell r="P1638" t="str">
            <v>BD</v>
          </cell>
        </row>
        <row r="1639">
          <cell r="C1639" t="str">
            <v>Gammaridea 58</v>
          </cell>
          <cell r="D1639" t="str">
            <v>Arthropoda/Crustacea</v>
          </cell>
          <cell r="E1639" t="str">
            <v>Malacostraca/Eumalacostraca/Peracarida</v>
          </cell>
          <cell r="F1639" t="str">
            <v>Amphipoda/Gammaridea</v>
          </cell>
          <cell r="G1639" t="str">
            <v>Arthropoda/CrustaceaMalacostraca/Eumalacostraca/PeracaridaAmphipoda/Gammaridea</v>
          </cell>
          <cell r="H1639" t="str">
            <v>benthic crustacean</v>
          </cell>
          <cell r="I1639" t="str">
            <v>epibenthos</v>
          </cell>
          <cell r="J1639" t="str">
            <v>epibenthos</v>
          </cell>
          <cell r="K1639" t="str">
            <v>large zooplankton</v>
          </cell>
          <cell r="L1639" t="str">
            <v>large zooplankton</v>
          </cell>
          <cell r="M1639" t="str">
            <v>large zooplankton</v>
          </cell>
          <cell r="N1639" t="str">
            <v xml:space="preserve"> </v>
          </cell>
          <cell r="O1639" t="str">
            <v>Benthic detritivore</v>
          </cell>
          <cell r="P1639" t="str">
            <v>BD</v>
          </cell>
        </row>
        <row r="1640">
          <cell r="C1640" t="str">
            <v>Gammaridea 59</v>
          </cell>
          <cell r="D1640" t="str">
            <v>Arthropoda/Crustacea</v>
          </cell>
          <cell r="E1640" t="str">
            <v>Malacostraca/Eumalacostraca/Peracarida</v>
          </cell>
          <cell r="F1640" t="str">
            <v>Amphipoda/Gammaridea</v>
          </cell>
          <cell r="G1640" t="str">
            <v>Arthropoda/CrustaceaMalacostraca/Eumalacostraca/PeracaridaAmphipoda/Gammaridea</v>
          </cell>
          <cell r="H1640" t="str">
            <v>benthic crustacean</v>
          </cell>
          <cell r="I1640" t="str">
            <v>epibenthos</v>
          </cell>
          <cell r="J1640" t="str">
            <v>epibenthos</v>
          </cell>
          <cell r="K1640" t="str">
            <v>large zooplankton</v>
          </cell>
          <cell r="L1640" t="str">
            <v>large zooplankton</v>
          </cell>
          <cell r="M1640" t="str">
            <v>large zooplankton</v>
          </cell>
          <cell r="N1640" t="str">
            <v xml:space="preserve"> </v>
          </cell>
          <cell r="O1640" t="str">
            <v>Benthic detritivore</v>
          </cell>
          <cell r="P1640" t="str">
            <v>BD</v>
          </cell>
        </row>
        <row r="1641">
          <cell r="C1641" t="str">
            <v>Gammaridea 60</v>
          </cell>
          <cell r="D1641" t="str">
            <v>Arthropoda/Crustacea</v>
          </cell>
          <cell r="E1641" t="str">
            <v>Malacostraca/Eumalacostraca/Peracarida</v>
          </cell>
          <cell r="F1641" t="str">
            <v>Amphipoda/Gammaridea</v>
          </cell>
          <cell r="G1641" t="str">
            <v>Arthropoda/CrustaceaMalacostraca/Eumalacostraca/PeracaridaAmphipoda/Gammaridea</v>
          </cell>
          <cell r="H1641" t="str">
            <v>benthic crustacean</v>
          </cell>
          <cell r="I1641" t="str">
            <v>epibenthos</v>
          </cell>
          <cell r="J1641" t="str">
            <v>epibenthos</v>
          </cell>
          <cell r="K1641" t="str">
            <v>large zooplankton</v>
          </cell>
          <cell r="L1641" t="str">
            <v>large zooplankton</v>
          </cell>
          <cell r="M1641" t="str">
            <v>large zooplankton</v>
          </cell>
          <cell r="N1641" t="str">
            <v xml:space="preserve"> </v>
          </cell>
          <cell r="O1641" t="str">
            <v>Benthic detritivore</v>
          </cell>
          <cell r="P1641" t="str">
            <v>BD</v>
          </cell>
        </row>
        <row r="1642">
          <cell r="C1642" t="str">
            <v>Gammaridea 62</v>
          </cell>
          <cell r="D1642" t="str">
            <v>Arthropoda/Crustacea</v>
          </cell>
          <cell r="E1642" t="str">
            <v>Malacostraca/Eumalacostraca/Peracarida</v>
          </cell>
          <cell r="F1642" t="str">
            <v>Amphipoda/Gammaridea</v>
          </cell>
          <cell r="G1642" t="str">
            <v>Arthropoda/CrustaceaMalacostraca/Eumalacostraca/PeracaridaAmphipoda/Gammaridea</v>
          </cell>
          <cell r="H1642" t="str">
            <v>benthic crustacean</v>
          </cell>
          <cell r="I1642" t="str">
            <v>epibenthos</v>
          </cell>
          <cell r="J1642" t="str">
            <v>epibenthos</v>
          </cell>
          <cell r="K1642" t="str">
            <v>large zooplankton</v>
          </cell>
          <cell r="L1642" t="str">
            <v>large zooplankton</v>
          </cell>
          <cell r="M1642" t="str">
            <v>large zooplankton</v>
          </cell>
          <cell r="N1642" t="str">
            <v xml:space="preserve"> </v>
          </cell>
          <cell r="O1642" t="str">
            <v>Benthic detritivore</v>
          </cell>
          <cell r="P1642" t="str">
            <v>BD</v>
          </cell>
        </row>
        <row r="1643">
          <cell r="C1643" t="str">
            <v>Gammaridea 64</v>
          </cell>
          <cell r="D1643" t="str">
            <v>Arthropoda/Crustacea</v>
          </cell>
          <cell r="E1643" t="str">
            <v>Malacostraca/Eumalacostraca/Peracarida</v>
          </cell>
          <cell r="F1643" t="str">
            <v>Amphipoda/Gammaridea</v>
          </cell>
          <cell r="G1643" t="str">
            <v>Arthropoda/CrustaceaMalacostraca/Eumalacostraca/PeracaridaAmphipoda/Gammaridea</v>
          </cell>
          <cell r="H1643" t="str">
            <v>benthic crustacean</v>
          </cell>
          <cell r="I1643" t="str">
            <v>epibenthos</v>
          </cell>
          <cell r="J1643" t="str">
            <v>epibenthos</v>
          </cell>
          <cell r="K1643" t="str">
            <v>large zooplankton</v>
          </cell>
          <cell r="L1643" t="str">
            <v>large zooplankton</v>
          </cell>
          <cell r="M1643" t="str">
            <v>large zooplankton</v>
          </cell>
          <cell r="N1643" t="str">
            <v xml:space="preserve"> </v>
          </cell>
          <cell r="O1643" t="str">
            <v>Benthic detritivore</v>
          </cell>
          <cell r="P1643" t="str">
            <v>BD</v>
          </cell>
        </row>
        <row r="1644">
          <cell r="C1644" t="str">
            <v>Gammaridea 65</v>
          </cell>
          <cell r="D1644" t="str">
            <v>Arthropoda/Crustacea</v>
          </cell>
          <cell r="E1644" t="str">
            <v>Malacostraca/Eumalacostraca/Peracarida</v>
          </cell>
          <cell r="F1644" t="str">
            <v>Amphipoda/Gammaridea</v>
          </cell>
          <cell r="G1644" t="str">
            <v>Arthropoda/CrustaceaMalacostraca/Eumalacostraca/PeracaridaAmphipoda/Gammaridea</v>
          </cell>
          <cell r="H1644" t="str">
            <v>benthic crustacean</v>
          </cell>
          <cell r="I1644" t="str">
            <v>epibenthos</v>
          </cell>
          <cell r="J1644" t="str">
            <v>epibenthos</v>
          </cell>
          <cell r="K1644" t="str">
            <v>large zooplankton</v>
          </cell>
          <cell r="L1644" t="str">
            <v>large zooplankton</v>
          </cell>
          <cell r="M1644" t="str">
            <v>large zooplankton</v>
          </cell>
          <cell r="N1644" t="str">
            <v xml:space="preserve"> </v>
          </cell>
          <cell r="O1644" t="str">
            <v>Benthic detritivore</v>
          </cell>
          <cell r="P1644" t="str">
            <v>BD</v>
          </cell>
        </row>
        <row r="1645">
          <cell r="C1645" t="str">
            <v>Gammaridea 66</v>
          </cell>
          <cell r="D1645" t="str">
            <v>Arthropoda/Crustacea</v>
          </cell>
          <cell r="E1645" t="str">
            <v>Malacostraca/Eumalacostraca/Peracarida</v>
          </cell>
          <cell r="F1645" t="str">
            <v>Amphipoda/Gammaridea</v>
          </cell>
          <cell r="G1645" t="str">
            <v>Arthropoda/CrustaceaMalacostraca/Eumalacostraca/PeracaridaAmphipoda/Gammaridea</v>
          </cell>
          <cell r="H1645" t="str">
            <v>benthic crustacean</v>
          </cell>
          <cell r="I1645" t="str">
            <v>epibenthos</v>
          </cell>
          <cell r="J1645" t="str">
            <v>epibenthos</v>
          </cell>
          <cell r="K1645" t="str">
            <v>large zooplankton</v>
          </cell>
          <cell r="L1645" t="str">
            <v>large zooplankton</v>
          </cell>
          <cell r="M1645" t="str">
            <v>large zooplankton</v>
          </cell>
          <cell r="N1645" t="str">
            <v xml:space="preserve"> </v>
          </cell>
          <cell r="O1645" t="str">
            <v>Benthic detritivore</v>
          </cell>
          <cell r="P1645" t="str">
            <v>BD</v>
          </cell>
        </row>
        <row r="1646">
          <cell r="C1646" t="str">
            <v>Gammaridea 67</v>
          </cell>
          <cell r="D1646" t="str">
            <v>Arthropoda/Crustacea</v>
          </cell>
          <cell r="E1646" t="str">
            <v>Malacostraca/Eumalacostraca/Peracarida</v>
          </cell>
          <cell r="F1646" t="str">
            <v>Amphipoda/Gammaridea</v>
          </cell>
          <cell r="G1646" t="str">
            <v>Arthropoda/CrustaceaMalacostraca/Eumalacostraca/PeracaridaAmphipoda/Gammaridea</v>
          </cell>
          <cell r="H1646" t="str">
            <v>benthic crustacean</v>
          </cell>
          <cell r="I1646" t="str">
            <v>epibenthos</v>
          </cell>
          <cell r="J1646" t="str">
            <v>epibenthos</v>
          </cell>
          <cell r="K1646" t="str">
            <v>large zooplankton</v>
          </cell>
          <cell r="L1646" t="str">
            <v>large zooplankton</v>
          </cell>
          <cell r="M1646" t="str">
            <v>large zooplankton</v>
          </cell>
          <cell r="N1646" t="str">
            <v xml:space="preserve"> </v>
          </cell>
          <cell r="O1646" t="str">
            <v>Benthic detritivore</v>
          </cell>
          <cell r="P1646" t="str">
            <v>BD</v>
          </cell>
        </row>
        <row r="1647">
          <cell r="C1647" t="str">
            <v>Gammaridea 7</v>
          </cell>
          <cell r="D1647" t="str">
            <v>Arthropoda/Crustacea</v>
          </cell>
          <cell r="E1647" t="str">
            <v>Malacostraca/Eumalacostraca/Peracarida</v>
          </cell>
          <cell r="F1647" t="str">
            <v>Amphipoda/Gammaridea</v>
          </cell>
          <cell r="G1647" t="str">
            <v>Arthropoda/CrustaceaMalacostraca/Eumalacostraca/PeracaridaAmphipoda/Gammaridea</v>
          </cell>
          <cell r="H1647" t="str">
            <v>benthic crustacean</v>
          </cell>
          <cell r="I1647" t="str">
            <v>epibenthos</v>
          </cell>
          <cell r="J1647" t="str">
            <v>epibenthos</v>
          </cell>
          <cell r="K1647" t="str">
            <v>large zooplankton</v>
          </cell>
          <cell r="L1647" t="str">
            <v>large zooplankton</v>
          </cell>
          <cell r="M1647" t="str">
            <v>large zooplankton</v>
          </cell>
          <cell r="N1647" t="str">
            <v xml:space="preserve"> </v>
          </cell>
          <cell r="O1647" t="str">
            <v>Benthic detritivore</v>
          </cell>
          <cell r="P1647" t="str">
            <v>BD</v>
          </cell>
        </row>
        <row r="1648">
          <cell r="C1648" t="str">
            <v>Gammaridea 71</v>
          </cell>
          <cell r="D1648" t="str">
            <v>Arthropoda/Crustacea</v>
          </cell>
          <cell r="E1648" t="str">
            <v>Malacostraca/Eumalacostraca/Peracarida</v>
          </cell>
          <cell r="F1648" t="str">
            <v>Amphipoda/Gammaridea</v>
          </cell>
          <cell r="G1648" t="str">
            <v>Arthropoda/CrustaceaMalacostraca/Eumalacostraca/PeracaridaAmphipoda/Gammaridea</v>
          </cell>
          <cell r="H1648" t="str">
            <v>benthic crustacean</v>
          </cell>
          <cell r="I1648" t="str">
            <v>epibenthos</v>
          </cell>
          <cell r="J1648" t="str">
            <v>epibenthos</v>
          </cell>
          <cell r="K1648" t="str">
            <v>large zooplankton</v>
          </cell>
          <cell r="L1648" t="str">
            <v>large zooplankton</v>
          </cell>
          <cell r="M1648" t="str">
            <v>large zooplankton</v>
          </cell>
          <cell r="N1648" t="str">
            <v xml:space="preserve"> </v>
          </cell>
          <cell r="O1648" t="str">
            <v>Benthic detritivore</v>
          </cell>
          <cell r="P1648" t="str">
            <v>BD</v>
          </cell>
        </row>
        <row r="1649">
          <cell r="C1649" t="str">
            <v>Gammaridea 71 remains</v>
          </cell>
          <cell r="D1649" t="str">
            <v>Arthropoda/Crustacea</v>
          </cell>
          <cell r="E1649" t="str">
            <v>Malacostraca/Eumalacostraca/Peracarida</v>
          </cell>
          <cell r="F1649" t="str">
            <v>Amphipoda/Gammaridea</v>
          </cell>
          <cell r="G1649" t="str">
            <v>Arthropoda/CrustaceaMalacostraca/Eumalacostraca/PeracaridaAmphipoda/Gammaridea</v>
          </cell>
          <cell r="H1649" t="str">
            <v>benthic crustacean</v>
          </cell>
          <cell r="I1649" t="str">
            <v>epibenthos</v>
          </cell>
          <cell r="J1649" t="str">
            <v>epibenthos</v>
          </cell>
          <cell r="K1649" t="str">
            <v>large zooplankton</v>
          </cell>
          <cell r="L1649" t="str">
            <v>large zooplankton</v>
          </cell>
          <cell r="M1649" t="str">
            <v>large zooplankton</v>
          </cell>
          <cell r="N1649" t="str">
            <v xml:space="preserve"> </v>
          </cell>
          <cell r="O1649" t="str">
            <v>Benthic detritivore</v>
          </cell>
          <cell r="P1649" t="str">
            <v>BD</v>
          </cell>
        </row>
        <row r="1650">
          <cell r="C1650" t="str">
            <v>Gammaridea remains</v>
          </cell>
          <cell r="D1650" t="str">
            <v>Arthropoda/Crustacea</v>
          </cell>
          <cell r="E1650" t="str">
            <v>Malacostraca/Eumalacostraca/Peracarida</v>
          </cell>
          <cell r="F1650" t="str">
            <v>Amphipoda/Gammaridea</v>
          </cell>
          <cell r="G1650" t="str">
            <v>Arthropoda/CrustaceaMalacostraca/Eumalacostraca/PeracaridaAmphipoda/Gammaridea</v>
          </cell>
          <cell r="H1650" t="str">
            <v>benthic crustacean</v>
          </cell>
          <cell r="I1650" t="str">
            <v>epibenthos</v>
          </cell>
          <cell r="J1650" t="str">
            <v>epibenthos</v>
          </cell>
          <cell r="K1650" t="str">
            <v>large zooplankton</v>
          </cell>
          <cell r="L1650" t="str">
            <v>large zooplankton</v>
          </cell>
          <cell r="M1650" t="str">
            <v>large zooplankton</v>
          </cell>
          <cell r="N1650" t="str">
            <v xml:space="preserve"> </v>
          </cell>
          <cell r="O1650" t="str">
            <v>Benthic detritivore</v>
          </cell>
          <cell r="P1650" t="str">
            <v>BD</v>
          </cell>
        </row>
        <row r="1651">
          <cell r="C1651" t="str">
            <v>Gammaridea sp. A</v>
          </cell>
          <cell r="D1651" t="str">
            <v>Arthropoda/Crustacea</v>
          </cell>
          <cell r="E1651" t="str">
            <v>Malacostraca/Eumalacostraca/Peracarida</v>
          </cell>
          <cell r="F1651" t="str">
            <v>Amphipoda/Gammaridea</v>
          </cell>
          <cell r="G1651" t="str">
            <v>Arthropoda/CrustaceaMalacostraca/Eumalacostraca/PeracaridaAmphipoda/Gammaridea</v>
          </cell>
          <cell r="H1651" t="str">
            <v>benthic crustacean</v>
          </cell>
          <cell r="I1651" t="str">
            <v>epibenthos</v>
          </cell>
          <cell r="J1651" t="str">
            <v>epibenthos</v>
          </cell>
          <cell r="K1651" t="str">
            <v>large zooplankton</v>
          </cell>
          <cell r="L1651" t="str">
            <v>large zooplankton</v>
          </cell>
          <cell r="M1651" t="str">
            <v>large zooplankton</v>
          </cell>
          <cell r="N1651" t="str">
            <v xml:space="preserve"> </v>
          </cell>
          <cell r="O1651" t="str">
            <v>Benthic detritivore</v>
          </cell>
          <cell r="P1651" t="str">
            <v>BD</v>
          </cell>
        </row>
        <row r="1652">
          <cell r="C1652" t="str">
            <v>Suborder Gammaridea - undifferentiated</v>
          </cell>
          <cell r="D1652" t="str">
            <v>Arthropoda</v>
          </cell>
          <cell r="E1652" t="str">
            <v>Malacostraca</v>
          </cell>
          <cell r="F1652" t="str">
            <v xml:space="preserve">  --  </v>
          </cell>
          <cell r="J1652">
            <v>0</v>
          </cell>
          <cell r="K1652">
            <v>0</v>
          </cell>
          <cell r="L1652">
            <v>0</v>
          </cell>
          <cell r="M1652">
            <v>0</v>
          </cell>
          <cell r="O1652" t="str">
            <v>Benthic carnivore</v>
          </cell>
          <cell r="P1652" t="str">
            <v>BC</v>
          </cell>
        </row>
        <row r="1653">
          <cell r="C1653" t="str">
            <v>Lysianassoidea sp. 1</v>
          </cell>
          <cell r="D1653" t="str">
            <v>Arthropoda</v>
          </cell>
          <cell r="E1653" t="str">
            <v>Malacostraca</v>
          </cell>
          <cell r="J1653">
            <v>0</v>
          </cell>
          <cell r="K1653">
            <v>0</v>
          </cell>
          <cell r="L1653">
            <v>0</v>
          </cell>
          <cell r="M1653">
            <v>0</v>
          </cell>
          <cell r="O1653" t="str">
            <v>Benthic carnivore</v>
          </cell>
          <cell r="P1653" t="str">
            <v>BC</v>
          </cell>
        </row>
        <row r="1654">
          <cell r="C1654" t="str">
            <v>Lysianassoidea sp. 2</v>
          </cell>
          <cell r="D1654" t="str">
            <v>Arthropoda</v>
          </cell>
          <cell r="E1654" t="str">
            <v>Malacostraca</v>
          </cell>
          <cell r="J1654">
            <v>0</v>
          </cell>
          <cell r="K1654">
            <v>0</v>
          </cell>
          <cell r="L1654">
            <v>0</v>
          </cell>
          <cell r="M1654">
            <v>0</v>
          </cell>
          <cell r="O1654" t="str">
            <v>Benthic carnivore</v>
          </cell>
          <cell r="P1654" t="str">
            <v>BC</v>
          </cell>
        </row>
        <row r="1655">
          <cell r="C1655" t="str">
            <v>Lysianassoidea sp. 3</v>
          </cell>
          <cell r="D1655" t="str">
            <v>Arthropoda</v>
          </cell>
          <cell r="E1655" t="str">
            <v>Malacostraca</v>
          </cell>
          <cell r="J1655">
            <v>0</v>
          </cell>
          <cell r="K1655">
            <v>0</v>
          </cell>
          <cell r="L1655">
            <v>0</v>
          </cell>
          <cell r="M1655">
            <v>0</v>
          </cell>
          <cell r="O1655" t="str">
            <v>Benthic carnivore</v>
          </cell>
          <cell r="P1655" t="str">
            <v>BC</v>
          </cell>
        </row>
        <row r="1656">
          <cell r="C1656" t="str">
            <v>Phoxocephalidae - undifferentiated</v>
          </cell>
          <cell r="D1656" t="str">
            <v>Arthropoda</v>
          </cell>
          <cell r="E1656" t="str">
            <v>Malacostraca</v>
          </cell>
          <cell r="F1656" t="str">
            <v>Phoxocephalidae</v>
          </cell>
          <cell r="G1656">
            <v>0</v>
          </cell>
          <cell r="H1656">
            <v>0</v>
          </cell>
          <cell r="J1656">
            <v>0</v>
          </cell>
          <cell r="K1656">
            <v>0</v>
          </cell>
          <cell r="L1656">
            <v>0</v>
          </cell>
          <cell r="M1656">
            <v>0</v>
          </cell>
          <cell r="O1656" t="str">
            <v>Benthic carnivore</v>
          </cell>
          <cell r="P1656" t="str">
            <v>BC</v>
          </cell>
        </row>
        <row r="1657">
          <cell r="C1657" t="str">
            <v>Cephalophoxoides sp. MoV 6175</v>
          </cell>
          <cell r="D1657" t="str">
            <v>Arthropoda</v>
          </cell>
          <cell r="E1657" t="str">
            <v>Malacostraca</v>
          </cell>
          <cell r="F1657" t="str">
            <v>Phoxocephalidae</v>
          </cell>
          <cell r="J1657">
            <v>0</v>
          </cell>
          <cell r="K1657">
            <v>0</v>
          </cell>
          <cell r="L1657">
            <v>0</v>
          </cell>
          <cell r="M1657">
            <v>0</v>
          </cell>
          <cell r="O1657" t="str">
            <v>Benthic carnivore</v>
          </cell>
          <cell r="P1657" t="str">
            <v>BC</v>
          </cell>
        </row>
        <row r="1658">
          <cell r="C1658" t="str">
            <v>Cephalophoxoides sp. MoV 6889</v>
          </cell>
          <cell r="D1658" t="str">
            <v>Arthropoda</v>
          </cell>
          <cell r="E1658" t="str">
            <v>Malacostraca</v>
          </cell>
          <cell r="F1658" t="str">
            <v>Phoxocephalidae</v>
          </cell>
          <cell r="J1658">
            <v>0</v>
          </cell>
          <cell r="K1658">
            <v>0</v>
          </cell>
          <cell r="L1658">
            <v>0</v>
          </cell>
          <cell r="M1658">
            <v>0</v>
          </cell>
          <cell r="O1658" t="str">
            <v>Benthic carnivore</v>
          </cell>
          <cell r="P1658" t="str">
            <v>BC</v>
          </cell>
        </row>
        <row r="1659">
          <cell r="C1659" t="str">
            <v>Harpiniopsis sp. MoV 6890</v>
          </cell>
          <cell r="D1659" t="str">
            <v>Arthropoda</v>
          </cell>
          <cell r="E1659" t="str">
            <v>Malacostraca</v>
          </cell>
          <cell r="F1659" t="str">
            <v>Phoxocephalidae</v>
          </cell>
          <cell r="J1659">
            <v>0</v>
          </cell>
          <cell r="K1659">
            <v>0</v>
          </cell>
          <cell r="L1659">
            <v>0</v>
          </cell>
          <cell r="M1659">
            <v>0</v>
          </cell>
          <cell r="O1659" t="str">
            <v>Benthic carnivore</v>
          </cell>
          <cell r="P1659" t="str">
            <v>BC</v>
          </cell>
        </row>
        <row r="1660">
          <cell r="C1660" t="str">
            <v>Pseudharpinia sp. MoV 6164</v>
          </cell>
          <cell r="D1660" t="str">
            <v>Arthropoda</v>
          </cell>
          <cell r="E1660" t="str">
            <v>Malacostraca</v>
          </cell>
          <cell r="F1660" t="str">
            <v>Phoxocephalidae</v>
          </cell>
          <cell r="J1660">
            <v>0</v>
          </cell>
          <cell r="K1660">
            <v>0</v>
          </cell>
          <cell r="L1660">
            <v>0</v>
          </cell>
          <cell r="M1660">
            <v>0</v>
          </cell>
          <cell r="O1660" t="str">
            <v>Benthic carnivore</v>
          </cell>
          <cell r="P1660" t="str">
            <v>BC</v>
          </cell>
        </row>
        <row r="1661">
          <cell r="C1661" t="str">
            <v>Paraphoxus? sp. 1</v>
          </cell>
          <cell r="D1661" t="str">
            <v>Arthropoda</v>
          </cell>
          <cell r="E1661" t="str">
            <v>Malacostraca</v>
          </cell>
          <cell r="F1661" t="str">
            <v>Phoxocephalidae</v>
          </cell>
          <cell r="J1661">
            <v>0</v>
          </cell>
          <cell r="K1661">
            <v>0</v>
          </cell>
          <cell r="L1661">
            <v>0</v>
          </cell>
          <cell r="M1661">
            <v>0</v>
          </cell>
          <cell r="O1661" t="str">
            <v>Benthic carnivore</v>
          </cell>
          <cell r="P1661" t="str">
            <v>BC</v>
          </cell>
        </row>
        <row r="1662">
          <cell r="C1662" t="str">
            <v>Cephalophoxoides spp.</v>
          </cell>
          <cell r="D1662" t="str">
            <v>Arthropoda</v>
          </cell>
          <cell r="E1662" t="str">
            <v>Malacostraca</v>
          </cell>
          <cell r="F1662" t="str">
            <v>Phoxocephalidae</v>
          </cell>
          <cell r="J1662">
            <v>0</v>
          </cell>
          <cell r="K1662">
            <v>0</v>
          </cell>
          <cell r="L1662">
            <v>0</v>
          </cell>
          <cell r="M1662">
            <v>0</v>
          </cell>
          <cell r="O1662" t="str">
            <v>Benthic carnivore</v>
          </cell>
          <cell r="P1662" t="str">
            <v>BC</v>
          </cell>
        </row>
        <row r="1663">
          <cell r="C1663" t="str">
            <v>cf Parharpinia spp.</v>
          </cell>
          <cell r="D1663" t="str">
            <v>Arthropoda</v>
          </cell>
          <cell r="E1663" t="str">
            <v>Malacostraca</v>
          </cell>
          <cell r="F1663" t="str">
            <v>Phoxocephalidae?</v>
          </cell>
          <cell r="G1663">
            <v>0</v>
          </cell>
          <cell r="H1663">
            <v>0</v>
          </cell>
          <cell r="J1663">
            <v>0</v>
          </cell>
          <cell r="K1663">
            <v>0</v>
          </cell>
          <cell r="L1663">
            <v>0</v>
          </cell>
          <cell r="M1663">
            <v>0</v>
          </cell>
          <cell r="O1663" t="str">
            <v>Benthic carnivore</v>
          </cell>
          <cell r="P1663" t="str">
            <v>BC</v>
          </cell>
        </row>
        <row r="1664">
          <cell r="C1664" t="str">
            <v>cf. Bamarooka sp. 1</v>
          </cell>
          <cell r="D1664" t="str">
            <v>Arthropoda</v>
          </cell>
          <cell r="E1664" t="str">
            <v>Malacostraca</v>
          </cell>
          <cell r="F1664" t="str">
            <v>Amaryllididae</v>
          </cell>
          <cell r="J1664">
            <v>0</v>
          </cell>
          <cell r="K1664">
            <v>0</v>
          </cell>
          <cell r="L1664">
            <v>0</v>
          </cell>
          <cell r="M1664">
            <v>0</v>
          </cell>
          <cell r="O1664" t="str">
            <v>Benthic carnivore</v>
          </cell>
          <cell r="P1664" t="str">
            <v>BC</v>
          </cell>
        </row>
        <row r="1665">
          <cell r="C1665" t="str">
            <v>Eurythenes grillus</v>
          </cell>
          <cell r="D1665" t="str">
            <v>Arthropoda/Crustacea</v>
          </cell>
          <cell r="E1665" t="str">
            <v>Crustacea/Malacostraca/Eumalacostraca/Peracarida</v>
          </cell>
          <cell r="F1665" t="str">
            <v>Amphipoda/Gammaridea/Lysianassidae</v>
          </cell>
          <cell r="G1665" t="str">
            <v>Arthropoda/CrustaceaCrustacea/Malacostraca/Eumalacostraca/PeracaridaAmphipoda/Gammaridea/Lysianassidae</v>
          </cell>
          <cell r="H1665" t="str">
            <v>benthic crustacean</v>
          </cell>
          <cell r="I1665" t="str">
            <v>epibenthos</v>
          </cell>
          <cell r="J1665" t="str">
            <v>epibenthos</v>
          </cell>
          <cell r="K1665" t="str">
            <v>large zooplankton</v>
          </cell>
          <cell r="L1665" t="str">
            <v>large zooplankton</v>
          </cell>
          <cell r="M1665" t="str">
            <v>large zooplankton</v>
          </cell>
          <cell r="N1665" t="str">
            <v xml:space="preserve"> </v>
          </cell>
          <cell r="O1665" t="str">
            <v>Benthic carnivore</v>
          </cell>
          <cell r="P1665" t="str">
            <v>BC</v>
          </cell>
        </row>
        <row r="1666">
          <cell r="C1666" t="str">
            <v>Trischizostoma nicaeense</v>
          </cell>
          <cell r="D1666" t="str">
            <v>Arthropoda/Crustacea</v>
          </cell>
          <cell r="E1666" t="str">
            <v>Crustacea/Malacostraca/Eumalacostraca/Peracarida</v>
          </cell>
          <cell r="F1666" t="str">
            <v>Amphipoda/Gammaridea/Lysianassidae</v>
          </cell>
          <cell r="G1666" t="str">
            <v>Arthropoda/CrustaceaCrustacea/Malacostraca/Eumalacostraca/PeracaridaAmphipoda/Gammaridea/Lysianassidae</v>
          </cell>
          <cell r="H1666" t="str">
            <v>benthic crustacean</v>
          </cell>
          <cell r="I1666" t="str">
            <v>epibenthos</v>
          </cell>
          <cell r="J1666" t="str">
            <v>epibenthos</v>
          </cell>
          <cell r="K1666" t="str">
            <v>large zooplankton</v>
          </cell>
          <cell r="L1666" t="str">
            <v>large zooplankton</v>
          </cell>
          <cell r="M1666" t="str">
            <v>large zooplankton</v>
          </cell>
          <cell r="N1666" t="str">
            <v xml:space="preserve"> </v>
          </cell>
          <cell r="O1666" t="str">
            <v>Benthic carnivore</v>
          </cell>
          <cell r="P1666" t="str">
            <v>BC</v>
          </cell>
        </row>
        <row r="1667">
          <cell r="C1667" t="str">
            <v>Lysianassidae</v>
          </cell>
          <cell r="D1667">
            <v>0</v>
          </cell>
          <cell r="E1667">
            <v>0</v>
          </cell>
          <cell r="F1667">
            <v>0</v>
          </cell>
          <cell r="K1667" t="str">
            <v>large zooplankton</v>
          </cell>
          <cell r="L1667" t="str">
            <v>large zooplankton</v>
          </cell>
          <cell r="M1667" t="str">
            <v>large zooplankton</v>
          </cell>
          <cell r="O1667" t="str">
            <v>Benthic carnivore</v>
          </cell>
          <cell r="P1667" t="str">
            <v>BC</v>
          </cell>
        </row>
        <row r="1668">
          <cell r="C1668" t="str">
            <v>Cheirimedon spp.</v>
          </cell>
          <cell r="D1668" t="str">
            <v>Arthropoda</v>
          </cell>
          <cell r="E1668" t="str">
            <v>Malacostraca</v>
          </cell>
          <cell r="F1668" t="str">
            <v>Lysianassidae</v>
          </cell>
          <cell r="J1668">
            <v>0</v>
          </cell>
          <cell r="K1668">
            <v>0</v>
          </cell>
          <cell r="L1668">
            <v>0</v>
          </cell>
          <cell r="M1668">
            <v>0</v>
          </cell>
          <cell r="O1668" t="str">
            <v>Benthic carnivore</v>
          </cell>
          <cell r="P1668" t="str">
            <v>BC</v>
          </cell>
        </row>
        <row r="1669">
          <cell r="C1669" t="str">
            <v>Cyphocaris spp.</v>
          </cell>
          <cell r="D1669" t="str">
            <v>Arthropoda</v>
          </cell>
          <cell r="E1669" t="str">
            <v>Malacostraca</v>
          </cell>
          <cell r="F1669" t="str">
            <v>Cyphocarididae</v>
          </cell>
          <cell r="J1669">
            <v>0</v>
          </cell>
          <cell r="K1669">
            <v>0</v>
          </cell>
          <cell r="L1669">
            <v>0</v>
          </cell>
          <cell r="M1669">
            <v>0</v>
          </cell>
          <cell r="O1669" t="str">
            <v>Benthic carnivore</v>
          </cell>
          <cell r="P1669" t="str">
            <v>BC</v>
          </cell>
        </row>
        <row r="1670">
          <cell r="C1670" t="str">
            <v>Trischizostoma spp.</v>
          </cell>
          <cell r="D1670" t="str">
            <v>Arthropoda</v>
          </cell>
          <cell r="E1670" t="str">
            <v>Malacostraca</v>
          </cell>
          <cell r="F1670" t="str">
            <v>Trischizostomatidae</v>
          </cell>
          <cell r="J1670">
            <v>0</v>
          </cell>
          <cell r="K1670">
            <v>0</v>
          </cell>
          <cell r="L1670">
            <v>0</v>
          </cell>
          <cell r="M1670">
            <v>0</v>
          </cell>
          <cell r="O1670" t="str">
            <v>Benthic carnivore</v>
          </cell>
          <cell r="P1670" t="str">
            <v>BC</v>
          </cell>
        </row>
        <row r="1671">
          <cell r="C1671" t="str">
            <v>Zobracho sp. MoV 6893</v>
          </cell>
          <cell r="D1671" t="str">
            <v>Arthropoda</v>
          </cell>
          <cell r="E1671" t="str">
            <v>Malacostraca</v>
          </cell>
          <cell r="F1671" t="str">
            <v>Zobrachoidae</v>
          </cell>
          <cell r="J1671">
            <v>0</v>
          </cell>
          <cell r="K1671">
            <v>0</v>
          </cell>
          <cell r="L1671">
            <v>0</v>
          </cell>
          <cell r="M1671">
            <v>0</v>
          </cell>
          <cell r="O1671" t="str">
            <v>Benthic carnivore</v>
          </cell>
          <cell r="P1671" t="str">
            <v>BC</v>
          </cell>
        </row>
        <row r="1672">
          <cell r="C1672" t="str">
            <v>Eurythenes gryllus</v>
          </cell>
          <cell r="D1672" t="str">
            <v>Arthropoda</v>
          </cell>
          <cell r="E1672" t="str">
            <v>Malacostraca</v>
          </cell>
          <cell r="F1672" t="str">
            <v>Eurytheneidae</v>
          </cell>
          <cell r="J1672">
            <v>0</v>
          </cell>
          <cell r="K1672">
            <v>0</v>
          </cell>
          <cell r="L1672">
            <v>0</v>
          </cell>
          <cell r="M1672">
            <v>0</v>
          </cell>
          <cell r="O1672" t="str">
            <v>Benthic carnivore</v>
          </cell>
          <cell r="P1672" t="str">
            <v>BC</v>
          </cell>
        </row>
        <row r="1673">
          <cell r="C1673" t="str">
            <v>Eurythenes thurstoni</v>
          </cell>
          <cell r="D1673" t="str">
            <v>Arthropoda</v>
          </cell>
          <cell r="E1673" t="str">
            <v>Malacostraca</v>
          </cell>
          <cell r="F1673" t="str">
            <v>Eurytheneidae</v>
          </cell>
          <cell r="J1673">
            <v>0</v>
          </cell>
          <cell r="K1673">
            <v>0</v>
          </cell>
          <cell r="L1673">
            <v>0</v>
          </cell>
          <cell r="M1673">
            <v>0</v>
          </cell>
          <cell r="O1673" t="str">
            <v>Benthic carnivore</v>
          </cell>
          <cell r="P1673" t="str">
            <v>BC</v>
          </cell>
        </row>
        <row r="1674">
          <cell r="C1674" t="str">
            <v>Rhachotropsis sp. MoV 6884</v>
          </cell>
          <cell r="D1674" t="str">
            <v>Arthropoda</v>
          </cell>
          <cell r="E1674" t="str">
            <v>Malacostraca</v>
          </cell>
          <cell r="F1674" t="str">
            <v>Eusiridae</v>
          </cell>
          <cell r="J1674">
            <v>0</v>
          </cell>
          <cell r="K1674">
            <v>0</v>
          </cell>
          <cell r="L1674">
            <v>0</v>
          </cell>
          <cell r="M1674">
            <v>0</v>
          </cell>
          <cell r="O1674" t="str">
            <v>Benthic carnivore</v>
          </cell>
          <cell r="P1674" t="str">
            <v>BC</v>
          </cell>
        </row>
        <row r="1675">
          <cell r="C1675" t="str">
            <v>Harpinioides cf. drepanocheir</v>
          </cell>
          <cell r="D1675" t="str">
            <v>Arthropoda</v>
          </cell>
          <cell r="E1675" t="str">
            <v>Malacostraca</v>
          </cell>
          <cell r="F1675" t="str">
            <v>Calliopiidae</v>
          </cell>
          <cell r="J1675">
            <v>0</v>
          </cell>
          <cell r="K1675">
            <v>0</v>
          </cell>
          <cell r="L1675">
            <v>0</v>
          </cell>
          <cell r="M1675">
            <v>0</v>
          </cell>
          <cell r="O1675" t="str">
            <v>Benthic carnivore</v>
          </cell>
          <cell r="P1675" t="str">
            <v>BC</v>
          </cell>
        </row>
        <row r="1676">
          <cell r="C1676" t="str">
            <v>Oedicerotidae sp. 1</v>
          </cell>
          <cell r="D1676" t="str">
            <v>Arthropoda</v>
          </cell>
          <cell r="E1676" t="str">
            <v>Malacostraca</v>
          </cell>
          <cell r="F1676" t="str">
            <v>Oedicerotidae</v>
          </cell>
          <cell r="J1676">
            <v>0</v>
          </cell>
          <cell r="K1676">
            <v>0</v>
          </cell>
          <cell r="L1676">
            <v>0</v>
          </cell>
          <cell r="M1676">
            <v>0</v>
          </cell>
          <cell r="O1676" t="str">
            <v>Benthic carnivore</v>
          </cell>
          <cell r="P1676" t="str">
            <v>BC</v>
          </cell>
        </row>
        <row r="1677">
          <cell r="C1677" t="str">
            <v>Oedicerotidae sp. 2</v>
          </cell>
          <cell r="D1677" t="str">
            <v>Arthropoda</v>
          </cell>
          <cell r="E1677" t="str">
            <v>Malacostraca</v>
          </cell>
          <cell r="F1677" t="str">
            <v>Oedicerotidae</v>
          </cell>
          <cell r="J1677">
            <v>0</v>
          </cell>
          <cell r="K1677">
            <v>0</v>
          </cell>
          <cell r="L1677">
            <v>0</v>
          </cell>
          <cell r="M1677">
            <v>0</v>
          </cell>
          <cell r="O1677" t="str">
            <v>Benthic carnivore</v>
          </cell>
          <cell r="P1677" t="str">
            <v>BC</v>
          </cell>
        </row>
        <row r="1678">
          <cell r="C1678" t="str">
            <v>Austropheonoides sp. 1</v>
          </cell>
          <cell r="D1678" t="str">
            <v>Arthropoda</v>
          </cell>
          <cell r="E1678" t="str">
            <v>Malacostraca</v>
          </cell>
          <cell r="F1678" t="str">
            <v>Cyproideidae</v>
          </cell>
          <cell r="J1678">
            <v>0</v>
          </cell>
          <cell r="K1678">
            <v>0</v>
          </cell>
          <cell r="L1678">
            <v>0</v>
          </cell>
          <cell r="M1678">
            <v>0</v>
          </cell>
          <cell r="O1678" t="str">
            <v>Benthic carnivore</v>
          </cell>
          <cell r="P1678" t="str">
            <v>BC</v>
          </cell>
        </row>
        <row r="1679">
          <cell r="C1679" t="str">
            <v>Leucothoe boolpooli</v>
          </cell>
          <cell r="D1679" t="str">
            <v>Arthropoda/Crustacea</v>
          </cell>
          <cell r="E1679" t="str">
            <v>Malacostraca/Eumalacostraca/Peracarida</v>
          </cell>
          <cell r="F1679" t="str">
            <v>Amphipoda/Gammaridea</v>
          </cell>
          <cell r="G1679" t="str">
            <v>Arthropoda/CrustaceaMalacostraca/Eumalacostraca/PeracaridaAmphipoda/Gammaridea</v>
          </cell>
          <cell r="H1679" t="str">
            <v>benthic crustacean</v>
          </cell>
          <cell r="I1679" t="str">
            <v>epibenthos</v>
          </cell>
          <cell r="J1679" t="str">
            <v>epibenthos</v>
          </cell>
          <cell r="K1679" t="str">
            <v>large zooplankton</v>
          </cell>
          <cell r="L1679" t="str">
            <v>large zooplankton</v>
          </cell>
          <cell r="M1679" t="str">
            <v>large zooplankton</v>
          </cell>
          <cell r="N1679" t="str">
            <v xml:space="preserve"> </v>
          </cell>
          <cell r="O1679" t="str">
            <v>Benthic detritivore</v>
          </cell>
          <cell r="P1679" t="str">
            <v>BD</v>
          </cell>
        </row>
        <row r="1680">
          <cell r="C1680" t="str">
            <v>Anamixis sp. 1</v>
          </cell>
          <cell r="D1680" t="str">
            <v>Arthropoda</v>
          </cell>
          <cell r="E1680" t="str">
            <v>Malacostraca</v>
          </cell>
          <cell r="F1680" t="str">
            <v>Leucothoidae</v>
          </cell>
          <cell r="J1680">
            <v>0</v>
          </cell>
          <cell r="K1680">
            <v>0</v>
          </cell>
          <cell r="L1680">
            <v>0</v>
          </cell>
          <cell r="M1680">
            <v>0</v>
          </cell>
          <cell r="O1680" t="str">
            <v>Benthic carnivore</v>
          </cell>
          <cell r="P1680" t="str">
            <v>BC</v>
          </cell>
        </row>
        <row r="1681">
          <cell r="C1681" t="str">
            <v>Leucothoidae sp. 1</v>
          </cell>
          <cell r="D1681" t="str">
            <v>Arthropoda</v>
          </cell>
          <cell r="E1681" t="str">
            <v>Malacostraca</v>
          </cell>
          <cell r="F1681" t="str">
            <v>Leucothoidae</v>
          </cell>
          <cell r="J1681">
            <v>0</v>
          </cell>
          <cell r="K1681">
            <v>0</v>
          </cell>
          <cell r="L1681">
            <v>0</v>
          </cell>
          <cell r="M1681">
            <v>0</v>
          </cell>
          <cell r="O1681" t="str">
            <v>Benthic carnivore</v>
          </cell>
          <cell r="P1681" t="str">
            <v>BC</v>
          </cell>
        </row>
        <row r="1682">
          <cell r="C1682" t="str">
            <v>Maxillipiidae? sp. 1</v>
          </cell>
          <cell r="D1682" t="str">
            <v>Arthropoda</v>
          </cell>
          <cell r="E1682" t="str">
            <v>Malacostraca</v>
          </cell>
          <cell r="F1682" t="str">
            <v>Maxillipiidae?</v>
          </cell>
          <cell r="J1682">
            <v>0</v>
          </cell>
          <cell r="K1682">
            <v>0</v>
          </cell>
          <cell r="L1682">
            <v>0</v>
          </cell>
          <cell r="M1682">
            <v>0</v>
          </cell>
          <cell r="O1682" t="str">
            <v>Benthic carnivore</v>
          </cell>
          <cell r="P1682" t="str">
            <v>BC</v>
          </cell>
        </row>
        <row r="1683">
          <cell r="C1683" t="str">
            <v>Stenothoidae sp. 1</v>
          </cell>
          <cell r="D1683" t="str">
            <v>Arthropoda</v>
          </cell>
          <cell r="E1683" t="str">
            <v>Malacostraca</v>
          </cell>
          <cell r="F1683" t="str">
            <v>Stenothoidae</v>
          </cell>
          <cell r="J1683">
            <v>0</v>
          </cell>
          <cell r="K1683">
            <v>0</v>
          </cell>
          <cell r="L1683">
            <v>0</v>
          </cell>
          <cell r="M1683">
            <v>0</v>
          </cell>
          <cell r="O1683" t="str">
            <v>Benthic carnivore</v>
          </cell>
          <cell r="P1683" t="str">
            <v>BC</v>
          </cell>
        </row>
        <row r="1684">
          <cell r="C1684" t="str">
            <v>Pseudotiron sp. MoV 6891</v>
          </cell>
          <cell r="D1684" t="str">
            <v>Arthropoda</v>
          </cell>
          <cell r="E1684" t="str">
            <v>Malacostraca</v>
          </cell>
          <cell r="F1684" t="str">
            <v>Synopiidae</v>
          </cell>
          <cell r="J1684">
            <v>0</v>
          </cell>
          <cell r="K1684">
            <v>0</v>
          </cell>
          <cell r="L1684">
            <v>0</v>
          </cell>
          <cell r="M1684">
            <v>0</v>
          </cell>
          <cell r="O1684" t="str">
            <v>Benthic carnivore</v>
          </cell>
          <cell r="P1684" t="str">
            <v>BC</v>
          </cell>
        </row>
        <row r="1685">
          <cell r="C1685" t="str">
            <v>Syrrhoe sp. MoV 6892</v>
          </cell>
          <cell r="D1685" t="str">
            <v>Arthropoda</v>
          </cell>
          <cell r="E1685" t="str">
            <v>Malacostraca</v>
          </cell>
          <cell r="F1685" t="str">
            <v>Synopiidae</v>
          </cell>
          <cell r="J1685">
            <v>0</v>
          </cell>
          <cell r="K1685">
            <v>0</v>
          </cell>
          <cell r="L1685">
            <v>0</v>
          </cell>
          <cell r="M1685">
            <v>0</v>
          </cell>
          <cell r="O1685" t="str">
            <v>Benthic carnivore</v>
          </cell>
          <cell r="P1685" t="str">
            <v>BC</v>
          </cell>
        </row>
        <row r="1686">
          <cell r="C1686" t="str">
            <v>Hyperiopsidae - undifferentiated</v>
          </cell>
          <cell r="O1686" t="str">
            <v>Benthic detritivore</v>
          </cell>
          <cell r="P1686" t="str">
            <v>BD</v>
          </cell>
        </row>
        <row r="1687">
          <cell r="C1687" t="str">
            <v>Hyperiopsis sp. 1</v>
          </cell>
          <cell r="D1687" t="str">
            <v>Arthropoda</v>
          </cell>
          <cell r="E1687" t="str">
            <v>Malacostraca</v>
          </cell>
          <cell r="F1687" t="str">
            <v>Hyperiopsidae</v>
          </cell>
          <cell r="J1687">
            <v>0</v>
          </cell>
          <cell r="K1687">
            <v>0</v>
          </cell>
          <cell r="L1687">
            <v>0</v>
          </cell>
          <cell r="M1687">
            <v>0</v>
          </cell>
          <cell r="O1687" t="str">
            <v>Benthic carnivore</v>
          </cell>
          <cell r="P1687" t="str">
            <v>BC</v>
          </cell>
        </row>
        <row r="1688">
          <cell r="C1688" t="str">
            <v xml:space="preserve">Pardaliscidae? </v>
          </cell>
          <cell r="D1688" t="str">
            <v>Arthropoda</v>
          </cell>
          <cell r="E1688" t="str">
            <v>Malacostraca</v>
          </cell>
          <cell r="F1688" t="str">
            <v>Pardaliscidae?</v>
          </cell>
          <cell r="J1688">
            <v>0</v>
          </cell>
          <cell r="K1688">
            <v>0</v>
          </cell>
          <cell r="L1688">
            <v>0</v>
          </cell>
          <cell r="M1688">
            <v>0</v>
          </cell>
          <cell r="O1688" t="str">
            <v>Benthic carnivore</v>
          </cell>
          <cell r="P1688" t="str">
            <v>BC</v>
          </cell>
        </row>
        <row r="1689">
          <cell r="C1689" t="str">
            <v>Ampelisca sp. MoV 6894</v>
          </cell>
          <cell r="D1689" t="str">
            <v>Arthropoda</v>
          </cell>
          <cell r="E1689" t="str">
            <v>Malacostraca</v>
          </cell>
          <cell r="F1689" t="str">
            <v>Ampeliscidae</v>
          </cell>
          <cell r="J1689">
            <v>0</v>
          </cell>
          <cell r="K1689">
            <v>0</v>
          </cell>
          <cell r="L1689">
            <v>0</v>
          </cell>
          <cell r="M1689">
            <v>0</v>
          </cell>
          <cell r="O1689" t="str">
            <v>Benthic carnivore</v>
          </cell>
          <cell r="P1689" t="str">
            <v>BC</v>
          </cell>
        </row>
        <row r="1690">
          <cell r="C1690" t="str">
            <v>Ampelisca sp. 1</v>
          </cell>
          <cell r="D1690" t="str">
            <v>Arthropoda</v>
          </cell>
          <cell r="E1690" t="str">
            <v>Malacostraca</v>
          </cell>
          <cell r="F1690" t="str">
            <v>Ampeliscidae</v>
          </cell>
          <cell r="J1690">
            <v>0</v>
          </cell>
          <cell r="K1690">
            <v>0</v>
          </cell>
          <cell r="L1690">
            <v>0</v>
          </cell>
          <cell r="M1690">
            <v>0</v>
          </cell>
          <cell r="O1690" t="str">
            <v>Benthic carnivore</v>
          </cell>
          <cell r="P1690" t="str">
            <v>BC</v>
          </cell>
        </row>
        <row r="1691">
          <cell r="C1691" t="str">
            <v>cf. Aorcho sp. 1</v>
          </cell>
          <cell r="D1691" t="str">
            <v>Arthropoda</v>
          </cell>
          <cell r="E1691" t="str">
            <v>Malacostraca</v>
          </cell>
          <cell r="F1691" t="str">
            <v>Kamakidae</v>
          </cell>
          <cell r="J1691">
            <v>0</v>
          </cell>
          <cell r="K1691">
            <v>0</v>
          </cell>
          <cell r="L1691">
            <v>0</v>
          </cell>
          <cell r="M1691">
            <v>0</v>
          </cell>
          <cell r="O1691" t="str">
            <v>Benthic carnivore</v>
          </cell>
          <cell r="P1691" t="str">
            <v>BC</v>
          </cell>
        </row>
        <row r="1692">
          <cell r="C1692" t="str">
            <v>Kamakidae? sp. 1</v>
          </cell>
          <cell r="D1692" t="str">
            <v>Arthropoda</v>
          </cell>
          <cell r="E1692" t="str">
            <v>Malacostraca</v>
          </cell>
          <cell r="F1692" t="str">
            <v>Kamakidae?</v>
          </cell>
          <cell r="J1692">
            <v>0</v>
          </cell>
          <cell r="K1692">
            <v>0</v>
          </cell>
          <cell r="L1692">
            <v>0</v>
          </cell>
          <cell r="M1692">
            <v>0</v>
          </cell>
          <cell r="O1692" t="str">
            <v>Benthic carnivore</v>
          </cell>
          <cell r="P1692" t="str">
            <v>BC</v>
          </cell>
        </row>
        <row r="1693">
          <cell r="C1693" t="str">
            <v>Maeridae - undifferentiated</v>
          </cell>
          <cell r="D1693" t="str">
            <v>Arthropoda</v>
          </cell>
          <cell r="E1693" t="str">
            <v>Malacostraca</v>
          </cell>
          <cell r="F1693" t="str">
            <v>Maeridae</v>
          </cell>
          <cell r="J1693">
            <v>0</v>
          </cell>
          <cell r="K1693">
            <v>0</v>
          </cell>
          <cell r="L1693">
            <v>0</v>
          </cell>
          <cell r="M1693">
            <v>0</v>
          </cell>
          <cell r="O1693" t="str">
            <v>Benthic carnivore</v>
          </cell>
          <cell r="P1693" t="str">
            <v>BC</v>
          </cell>
        </row>
        <row r="1694">
          <cell r="C1694" t="str">
            <v>Maeridae sp. 1</v>
          </cell>
          <cell r="D1694" t="str">
            <v>Arthropoda</v>
          </cell>
          <cell r="E1694" t="str">
            <v>Malacostraca</v>
          </cell>
          <cell r="F1694" t="str">
            <v>Maeridae</v>
          </cell>
          <cell r="J1694">
            <v>0</v>
          </cell>
          <cell r="K1694">
            <v>0</v>
          </cell>
          <cell r="L1694">
            <v>0</v>
          </cell>
          <cell r="M1694">
            <v>0</v>
          </cell>
          <cell r="O1694" t="str">
            <v>Benthic carnivore</v>
          </cell>
          <cell r="P1694" t="str">
            <v>BC</v>
          </cell>
        </row>
        <row r="1695">
          <cell r="C1695" t="str">
            <v>Maeridae sp. 2</v>
          </cell>
          <cell r="D1695" t="str">
            <v>Arthropoda</v>
          </cell>
          <cell r="E1695" t="str">
            <v>Malacostraca</v>
          </cell>
          <cell r="F1695" t="str">
            <v>Maeridae</v>
          </cell>
          <cell r="J1695">
            <v>0</v>
          </cell>
          <cell r="K1695">
            <v>0</v>
          </cell>
          <cell r="L1695">
            <v>0</v>
          </cell>
          <cell r="M1695">
            <v>0</v>
          </cell>
          <cell r="O1695" t="str">
            <v>Benthic carnivore</v>
          </cell>
          <cell r="P1695" t="str">
            <v>BC</v>
          </cell>
        </row>
        <row r="1696">
          <cell r="C1696" t="str">
            <v>Maeridae sp. 3</v>
          </cell>
          <cell r="D1696" t="str">
            <v>Arthropoda</v>
          </cell>
          <cell r="E1696" t="str">
            <v>Malacostraca</v>
          </cell>
          <cell r="F1696" t="str">
            <v>Maeridae</v>
          </cell>
          <cell r="J1696">
            <v>0</v>
          </cell>
          <cell r="K1696">
            <v>0</v>
          </cell>
          <cell r="L1696">
            <v>0</v>
          </cell>
          <cell r="M1696">
            <v>0</v>
          </cell>
          <cell r="O1696" t="str">
            <v>Benthic carnivore</v>
          </cell>
          <cell r="P1696" t="str">
            <v>BC</v>
          </cell>
        </row>
        <row r="1697">
          <cell r="C1697" t="str">
            <v>Linguimaera sp. 1</v>
          </cell>
          <cell r="D1697" t="str">
            <v>Arthropoda</v>
          </cell>
          <cell r="E1697" t="str">
            <v>Malacostraca</v>
          </cell>
          <cell r="F1697" t="str">
            <v>Maeridae</v>
          </cell>
          <cell r="J1697">
            <v>0</v>
          </cell>
          <cell r="K1697">
            <v>0</v>
          </cell>
          <cell r="L1697">
            <v>0</v>
          </cell>
          <cell r="M1697">
            <v>0</v>
          </cell>
          <cell r="O1697" t="str">
            <v>Benthic carnivore</v>
          </cell>
          <cell r="P1697" t="str">
            <v>BC</v>
          </cell>
        </row>
        <row r="1698">
          <cell r="C1698" t="str">
            <v>Iciliidae - undifferentiated</v>
          </cell>
          <cell r="O1698" t="str">
            <v>Benthic detritivore</v>
          </cell>
          <cell r="P1698" t="str">
            <v>BD</v>
          </cell>
        </row>
        <row r="1699">
          <cell r="C1699" t="str">
            <v>Ischyrocerus sp. MoV 6885</v>
          </cell>
          <cell r="D1699" t="str">
            <v>Arthropoda</v>
          </cell>
          <cell r="E1699" t="str">
            <v>Malacostraca</v>
          </cell>
          <cell r="F1699" t="str">
            <v>Ischyroceridae</v>
          </cell>
          <cell r="J1699">
            <v>0</v>
          </cell>
          <cell r="K1699">
            <v>0</v>
          </cell>
          <cell r="L1699">
            <v>0</v>
          </cell>
          <cell r="M1699">
            <v>0</v>
          </cell>
          <cell r="O1699" t="str">
            <v>Benthic carnivore</v>
          </cell>
          <cell r="P1699" t="str">
            <v>BC</v>
          </cell>
        </row>
        <row r="1700">
          <cell r="C1700" t="str">
            <v>Myersius sp. MoV 6886</v>
          </cell>
          <cell r="D1700" t="str">
            <v>Arthropoda</v>
          </cell>
          <cell r="E1700" t="str">
            <v>Malacostraca</v>
          </cell>
          <cell r="F1700" t="str">
            <v>Ischyroceridae</v>
          </cell>
          <cell r="J1700">
            <v>0</v>
          </cell>
          <cell r="K1700">
            <v>0</v>
          </cell>
          <cell r="L1700">
            <v>0</v>
          </cell>
          <cell r="M1700">
            <v>0</v>
          </cell>
          <cell r="O1700" t="str">
            <v>Benthic carnivore</v>
          </cell>
          <cell r="P1700" t="str">
            <v>BC</v>
          </cell>
        </row>
        <row r="1701">
          <cell r="C1701" t="str">
            <v>Pseudericthonius sp. MoV 6887</v>
          </cell>
          <cell r="D1701" t="str">
            <v>Arthropoda</v>
          </cell>
          <cell r="E1701" t="str">
            <v>Malacostraca</v>
          </cell>
          <cell r="F1701" t="str">
            <v>Ischyroceridae</v>
          </cell>
          <cell r="J1701">
            <v>0</v>
          </cell>
          <cell r="K1701">
            <v>0</v>
          </cell>
          <cell r="L1701">
            <v>0</v>
          </cell>
          <cell r="M1701">
            <v>0</v>
          </cell>
          <cell r="O1701" t="str">
            <v>Benthic carnivore</v>
          </cell>
          <cell r="P1701" t="str">
            <v>BC</v>
          </cell>
        </row>
        <row r="1702">
          <cell r="C1702" t="str">
            <v>Pseudischyrocerus sp. MoV 6888</v>
          </cell>
          <cell r="D1702" t="str">
            <v>Arthropoda</v>
          </cell>
          <cell r="E1702" t="str">
            <v>Malacostraca</v>
          </cell>
          <cell r="F1702" t="str">
            <v>Ischyroceridae</v>
          </cell>
          <cell r="J1702">
            <v>0</v>
          </cell>
          <cell r="K1702">
            <v>0</v>
          </cell>
          <cell r="L1702">
            <v>0</v>
          </cell>
          <cell r="M1702">
            <v>0</v>
          </cell>
          <cell r="O1702" t="str">
            <v>Benthic carnivore</v>
          </cell>
          <cell r="P1702" t="str">
            <v>BC</v>
          </cell>
        </row>
        <row r="1703">
          <cell r="C1703" t="str">
            <v>Ischyroceridae sp. 1</v>
          </cell>
          <cell r="D1703" t="str">
            <v>Arthropoda</v>
          </cell>
          <cell r="E1703" t="str">
            <v>Malacostraca</v>
          </cell>
          <cell r="F1703" t="str">
            <v>Ischyroceridae</v>
          </cell>
          <cell r="J1703">
            <v>0</v>
          </cell>
          <cell r="K1703">
            <v>0</v>
          </cell>
          <cell r="L1703">
            <v>0</v>
          </cell>
          <cell r="M1703">
            <v>0</v>
          </cell>
          <cell r="O1703" t="str">
            <v>Benthic carnivore</v>
          </cell>
          <cell r="P1703" t="str">
            <v>BC</v>
          </cell>
        </row>
        <row r="1704">
          <cell r="C1704" t="str">
            <v>Cerapus? sp. 1</v>
          </cell>
          <cell r="D1704" t="str">
            <v>Arthropoda</v>
          </cell>
          <cell r="E1704" t="str">
            <v>Malacostraca</v>
          </cell>
          <cell r="F1704" t="str">
            <v>Ischyroceridae</v>
          </cell>
          <cell r="J1704">
            <v>0</v>
          </cell>
          <cell r="K1704">
            <v>0</v>
          </cell>
          <cell r="L1704">
            <v>0</v>
          </cell>
          <cell r="M1704">
            <v>0</v>
          </cell>
          <cell r="O1704" t="str">
            <v>Benthic carnivore</v>
          </cell>
          <cell r="P1704" t="str">
            <v>BC</v>
          </cell>
        </row>
        <row r="1705">
          <cell r="C1705" t="str">
            <v>Ischyrocerus spp.</v>
          </cell>
          <cell r="D1705" t="str">
            <v>Arthropoda</v>
          </cell>
          <cell r="E1705" t="str">
            <v>Malacostraca</v>
          </cell>
          <cell r="F1705" t="str">
            <v>Ischyroceridae</v>
          </cell>
          <cell r="J1705">
            <v>0</v>
          </cell>
          <cell r="K1705">
            <v>0</v>
          </cell>
          <cell r="L1705">
            <v>0</v>
          </cell>
          <cell r="M1705">
            <v>0</v>
          </cell>
          <cell r="O1705" t="str">
            <v>Benthic carnivore</v>
          </cell>
          <cell r="P1705" t="str">
            <v>BC</v>
          </cell>
        </row>
        <row r="1706">
          <cell r="C1706" t="str">
            <v>Podoceridae sp. 1</v>
          </cell>
          <cell r="D1706" t="str">
            <v>Arthropoda</v>
          </cell>
          <cell r="E1706" t="str">
            <v>Malacostraca</v>
          </cell>
          <cell r="F1706" t="str">
            <v>Podoceridae</v>
          </cell>
          <cell r="J1706">
            <v>0</v>
          </cell>
          <cell r="K1706">
            <v>0</v>
          </cell>
          <cell r="L1706">
            <v>0</v>
          </cell>
          <cell r="M1706">
            <v>0</v>
          </cell>
          <cell r="O1706" t="str">
            <v>Benthic carnivore</v>
          </cell>
          <cell r="P1706" t="str">
            <v>BC</v>
          </cell>
        </row>
        <row r="1707">
          <cell r="C1707" t="str">
            <v>Corophiidae - undifferentiated</v>
          </cell>
          <cell r="D1707" t="str">
            <v>Arthropoda</v>
          </cell>
          <cell r="E1707" t="str">
            <v>Malacostraca</v>
          </cell>
          <cell r="F1707" t="str">
            <v>Corophiidae</v>
          </cell>
          <cell r="J1707">
            <v>0</v>
          </cell>
          <cell r="K1707">
            <v>0</v>
          </cell>
          <cell r="L1707">
            <v>0</v>
          </cell>
          <cell r="M1707">
            <v>0</v>
          </cell>
          <cell r="O1707" t="str">
            <v>Benthic carnivore</v>
          </cell>
          <cell r="P1707" t="str">
            <v>BC</v>
          </cell>
        </row>
        <row r="1708">
          <cell r="C1708" t="str">
            <v>Suborder Hyperiidea - undifferentiated</v>
          </cell>
          <cell r="O1708" t="str">
            <v>Benthic carnivore</v>
          </cell>
          <cell r="P1708" t="str">
            <v>BC</v>
          </cell>
        </row>
        <row r="1709">
          <cell r="C1709" t="str">
            <v>Vibilia sp.</v>
          </cell>
          <cell r="D1709" t="str">
            <v>Arthropoda/Crustacea</v>
          </cell>
          <cell r="E1709" t="str">
            <v>Malacostraca/Eumalacostraca/Peracarida</v>
          </cell>
          <cell r="F1709" t="str">
            <v>Amphipoda/Hyperiidae</v>
          </cell>
          <cell r="G1709" t="str">
            <v>Arthropoda/CrustaceaMalacostraca/Eumalacostraca/PeracaridaAmphipoda/Hyperiidae</v>
          </cell>
          <cell r="H1709" t="str">
            <v>pelagic crustacean</v>
          </cell>
          <cell r="I1709" t="str">
            <v>pelagic crustacean</v>
          </cell>
          <cell r="J1709" t="str">
            <v>pelagic crustacean</v>
          </cell>
          <cell r="K1709" t="str">
            <v>small zooplankton</v>
          </cell>
          <cell r="L1709" t="str">
            <v>small zooplankton</v>
          </cell>
          <cell r="M1709" t="str">
            <v>small zooplankton</v>
          </cell>
          <cell r="N1709" t="str">
            <v xml:space="preserve"> </v>
          </cell>
          <cell r="O1709" t="str">
            <v>Benthic carnivore</v>
          </cell>
          <cell r="P1709" t="str">
            <v>BC</v>
          </cell>
        </row>
        <row r="1710">
          <cell r="C1710" t="str">
            <v>Scina spp.</v>
          </cell>
          <cell r="O1710" t="str">
            <v>Benthic carnivore</v>
          </cell>
          <cell r="P1710" t="str">
            <v>BC</v>
          </cell>
        </row>
        <row r="1711">
          <cell r="C1711" t="str">
            <v>Cystisoma spp.</v>
          </cell>
          <cell r="O1711" t="str">
            <v>Benthic carnivore</v>
          </cell>
          <cell r="P1711" t="str">
            <v>BC</v>
          </cell>
        </row>
        <row r="1712">
          <cell r="C1712" t="str">
            <v>Hyperiidae</v>
          </cell>
          <cell r="D1712" t="str">
            <v>Arthropoda/Crustacea</v>
          </cell>
          <cell r="E1712" t="str">
            <v>Malacostraca/Eumalacostraca/Peracarida</v>
          </cell>
          <cell r="F1712" t="str">
            <v>Amphipoda/Hyperiidae</v>
          </cell>
          <cell r="G1712" t="str">
            <v>Arthropoda/CrustaceaMalacostraca/Eumalacostraca/PeracaridaAmphipoda/Hyperiidae</v>
          </cell>
          <cell r="H1712" t="str">
            <v>pelagic crustacean</v>
          </cell>
          <cell r="I1712" t="str">
            <v>pelagic crustacean</v>
          </cell>
          <cell r="J1712" t="str">
            <v>pelagic crustacean</v>
          </cell>
          <cell r="K1712" t="str">
            <v>small zooplankton</v>
          </cell>
          <cell r="L1712" t="str">
            <v>small zooplankton</v>
          </cell>
          <cell r="M1712" t="str">
            <v>small zooplankton</v>
          </cell>
          <cell r="N1712" t="str">
            <v xml:space="preserve"> </v>
          </cell>
          <cell r="O1712" t="str">
            <v>Benthic carnivore</v>
          </cell>
          <cell r="P1712" t="str">
            <v>BC</v>
          </cell>
        </row>
        <row r="1713">
          <cell r="C1713" t="str">
            <v>Hyperiidae 1</v>
          </cell>
          <cell r="D1713" t="str">
            <v>Arthropoda/Crustacea</v>
          </cell>
          <cell r="E1713" t="str">
            <v>Malacostraca/Eumalacostraca/Peracarida</v>
          </cell>
          <cell r="F1713" t="str">
            <v>Amphipoda/Hyperiidae</v>
          </cell>
          <cell r="G1713" t="str">
            <v>Arthropoda/CrustaceaMalacostraca/Eumalacostraca/PeracaridaAmphipoda/Hyperiidae</v>
          </cell>
          <cell r="H1713" t="str">
            <v>pelagic crustacean</v>
          </cell>
          <cell r="I1713" t="str">
            <v>pelagic crustacean</v>
          </cell>
          <cell r="J1713" t="str">
            <v>pelagic crustacean</v>
          </cell>
          <cell r="K1713" t="str">
            <v>small zooplankton</v>
          </cell>
          <cell r="L1713" t="str">
            <v>small zooplankton</v>
          </cell>
          <cell r="M1713" t="str">
            <v>small zooplankton</v>
          </cell>
          <cell r="N1713" t="str">
            <v xml:space="preserve"> </v>
          </cell>
          <cell r="O1713" t="str">
            <v>Benthic carnivore</v>
          </cell>
          <cell r="P1713" t="str">
            <v>BC</v>
          </cell>
        </row>
        <row r="1714">
          <cell r="C1714" t="str">
            <v>Hyperiidae 2</v>
          </cell>
          <cell r="D1714" t="str">
            <v>Arthropoda/Crustacea</v>
          </cell>
          <cell r="E1714" t="str">
            <v>Malacostraca/Eumalacostraca/Peracarida</v>
          </cell>
          <cell r="F1714" t="str">
            <v>Amphipoda/Hyperiidae</v>
          </cell>
          <cell r="G1714" t="str">
            <v>Arthropoda/CrustaceaMalacostraca/Eumalacostraca/PeracaridaAmphipoda/Hyperiidae</v>
          </cell>
          <cell r="H1714" t="str">
            <v>pelagic crustacean</v>
          </cell>
          <cell r="I1714" t="str">
            <v>pelagic crustacean</v>
          </cell>
          <cell r="J1714" t="str">
            <v>pelagic crustacean</v>
          </cell>
          <cell r="K1714" t="str">
            <v>small zooplankton</v>
          </cell>
          <cell r="L1714" t="str">
            <v>small zooplankton</v>
          </cell>
          <cell r="M1714" t="str">
            <v>small zooplankton</v>
          </cell>
          <cell r="N1714" t="str">
            <v xml:space="preserve"> </v>
          </cell>
          <cell r="O1714" t="str">
            <v>Benthic carnivore</v>
          </cell>
          <cell r="P1714" t="str">
            <v>BC</v>
          </cell>
        </row>
        <row r="1715">
          <cell r="C1715" t="str">
            <v>Hyperiidae 3</v>
          </cell>
          <cell r="D1715" t="str">
            <v>Arthropoda/Crustacea</v>
          </cell>
          <cell r="E1715" t="str">
            <v>Malacostraca/Eumalacostraca/Peracarida</v>
          </cell>
          <cell r="F1715" t="str">
            <v>Amphipoda/Hyperiidae</v>
          </cell>
          <cell r="G1715" t="str">
            <v>Arthropoda/CrustaceaMalacostraca/Eumalacostraca/PeracaridaAmphipoda/Hyperiidae</v>
          </cell>
          <cell r="H1715" t="str">
            <v>pelagic crustacean</v>
          </cell>
          <cell r="I1715" t="str">
            <v>pelagic crustacean</v>
          </cell>
          <cell r="J1715" t="str">
            <v>pelagic crustacean</v>
          </cell>
          <cell r="K1715" t="str">
            <v>small zooplankton</v>
          </cell>
          <cell r="L1715" t="str">
            <v>small zooplankton</v>
          </cell>
          <cell r="M1715" t="str">
            <v>small zooplankton</v>
          </cell>
          <cell r="N1715" t="str">
            <v xml:space="preserve"> </v>
          </cell>
          <cell r="O1715" t="str">
            <v>Benthic carnivore</v>
          </cell>
          <cell r="P1715" t="str">
            <v>BC</v>
          </cell>
        </row>
        <row r="1716">
          <cell r="C1716" t="str">
            <v>Hyperiidae 4</v>
          </cell>
          <cell r="D1716" t="str">
            <v>Arthropoda/Crustacea</v>
          </cell>
          <cell r="E1716" t="str">
            <v>Malacostraca/Eumalacostraca/Peracarida</v>
          </cell>
          <cell r="F1716" t="str">
            <v>Amphipoda/Hyperiidae</v>
          </cell>
          <cell r="G1716" t="str">
            <v>Arthropoda/CrustaceaMalacostraca/Eumalacostraca/PeracaridaAmphipoda/Hyperiidae</v>
          </cell>
          <cell r="H1716" t="str">
            <v>pelagic crustacean</v>
          </cell>
          <cell r="I1716" t="str">
            <v>pelagic crustacean</v>
          </cell>
          <cell r="J1716" t="str">
            <v>pelagic crustacean</v>
          </cell>
          <cell r="K1716" t="str">
            <v>small zooplankton</v>
          </cell>
          <cell r="L1716" t="str">
            <v>small zooplankton</v>
          </cell>
          <cell r="M1716" t="str">
            <v>small zooplankton</v>
          </cell>
          <cell r="N1716" t="str">
            <v xml:space="preserve"> </v>
          </cell>
          <cell r="O1716" t="str">
            <v>Benthic carnivore</v>
          </cell>
          <cell r="P1716" t="str">
            <v>BC</v>
          </cell>
        </row>
        <row r="1717">
          <cell r="C1717" t="str">
            <v>Hyperiidae 5</v>
          </cell>
          <cell r="D1717" t="str">
            <v>Arthropoda/Crustacea</v>
          </cell>
          <cell r="E1717" t="str">
            <v>Malacostraca/Eumalacostraca/Peracarida</v>
          </cell>
          <cell r="F1717" t="str">
            <v>Amphipoda/Hyperiidae</v>
          </cell>
          <cell r="G1717" t="str">
            <v>Arthropoda/CrustaceaMalacostraca/Eumalacostraca/PeracaridaAmphipoda/Hyperiidae</v>
          </cell>
          <cell r="H1717" t="str">
            <v>pelagic crustacean</v>
          </cell>
          <cell r="I1717" t="str">
            <v>pelagic crustacean</v>
          </cell>
          <cell r="J1717" t="str">
            <v>pelagic crustacean</v>
          </cell>
          <cell r="K1717" t="str">
            <v>small zooplankton</v>
          </cell>
          <cell r="L1717" t="str">
            <v>small zooplankton</v>
          </cell>
          <cell r="M1717" t="str">
            <v>small zooplankton</v>
          </cell>
          <cell r="N1717" t="str">
            <v xml:space="preserve"> </v>
          </cell>
          <cell r="O1717" t="str">
            <v>Benthic carnivore</v>
          </cell>
          <cell r="P1717" t="str">
            <v>BC</v>
          </cell>
        </row>
        <row r="1718">
          <cell r="C1718" t="str">
            <v>Hyperiidae 6</v>
          </cell>
          <cell r="D1718" t="str">
            <v>Arthropoda/Crustacea</v>
          </cell>
          <cell r="E1718" t="str">
            <v>Malacostraca/Eumalacostraca/Peracarida</v>
          </cell>
          <cell r="F1718" t="str">
            <v>Amphipoda/Hyperiidae</v>
          </cell>
          <cell r="G1718" t="str">
            <v>Arthropoda/CrustaceaMalacostraca/Eumalacostraca/PeracaridaAmphipoda/Hyperiidae</v>
          </cell>
          <cell r="H1718" t="str">
            <v>pelagic crustacean</v>
          </cell>
          <cell r="I1718" t="str">
            <v>pelagic crustacean</v>
          </cell>
          <cell r="J1718" t="str">
            <v>pelagic crustacean</v>
          </cell>
          <cell r="K1718" t="str">
            <v>small zooplankton</v>
          </cell>
          <cell r="L1718" t="str">
            <v>small zooplankton</v>
          </cell>
          <cell r="M1718" t="str">
            <v>small zooplankton</v>
          </cell>
          <cell r="N1718" t="str">
            <v xml:space="preserve"> </v>
          </cell>
          <cell r="O1718" t="str">
            <v>Benthic carnivore</v>
          </cell>
          <cell r="P1718" t="str">
            <v>BC</v>
          </cell>
        </row>
        <row r="1719">
          <cell r="C1719" t="str">
            <v>Hyperiidae 7</v>
          </cell>
          <cell r="D1719" t="str">
            <v>Arthropoda/Crustacea</v>
          </cell>
          <cell r="E1719" t="str">
            <v>Malacostraca/Eumalacostraca/Peracarida</v>
          </cell>
          <cell r="F1719" t="str">
            <v>Amphipoda/Hyperiidae</v>
          </cell>
          <cell r="G1719" t="str">
            <v>Arthropoda/CrustaceaMalacostraca/Eumalacostraca/PeracaridaAmphipoda/Hyperiidae</v>
          </cell>
          <cell r="H1719" t="str">
            <v>pelagic crustacean</v>
          </cell>
          <cell r="I1719" t="str">
            <v>pelagic crustacean</v>
          </cell>
          <cell r="J1719" t="str">
            <v>pelagic crustacean</v>
          </cell>
          <cell r="K1719" t="str">
            <v>small zooplankton</v>
          </cell>
          <cell r="L1719" t="str">
            <v>small zooplankton</v>
          </cell>
          <cell r="M1719" t="str">
            <v>small zooplankton</v>
          </cell>
          <cell r="N1719" t="str">
            <v xml:space="preserve"> </v>
          </cell>
          <cell r="O1719" t="str">
            <v>Benthic carnivore</v>
          </cell>
          <cell r="P1719" t="str">
            <v>BC</v>
          </cell>
        </row>
        <row r="1720">
          <cell r="C1720" t="str">
            <v>Hyperiidae 8</v>
          </cell>
          <cell r="D1720" t="str">
            <v>Arthropoda/Crustacea</v>
          </cell>
          <cell r="E1720" t="str">
            <v>Malacostraca/Eumalacostraca/Peracarida</v>
          </cell>
          <cell r="F1720" t="str">
            <v>Amphipoda/Hyperiidae</v>
          </cell>
          <cell r="G1720" t="str">
            <v>Arthropoda/CrustaceaMalacostraca/Eumalacostraca/PeracaridaAmphipoda/Hyperiidae</v>
          </cell>
          <cell r="H1720" t="str">
            <v>pelagic crustacean</v>
          </cell>
          <cell r="I1720" t="str">
            <v>pelagic crustacean</v>
          </cell>
          <cell r="J1720" t="str">
            <v>pelagic crustacean</v>
          </cell>
          <cell r="K1720" t="str">
            <v>small zooplankton</v>
          </cell>
          <cell r="L1720" t="str">
            <v>small zooplankton</v>
          </cell>
          <cell r="M1720" t="str">
            <v>small zooplankton</v>
          </cell>
          <cell r="N1720" t="str">
            <v xml:space="preserve"> </v>
          </cell>
          <cell r="O1720" t="str">
            <v>Benthic carnivore</v>
          </cell>
          <cell r="P1720" t="str">
            <v>BC</v>
          </cell>
        </row>
        <row r="1721">
          <cell r="C1721" t="str">
            <v>Hyperiidae 9</v>
          </cell>
          <cell r="D1721" t="str">
            <v>Arthropoda/Crustacea</v>
          </cell>
          <cell r="E1721" t="str">
            <v>Malacostraca/Eumalacostraca/Peracarida</v>
          </cell>
          <cell r="F1721" t="str">
            <v>Amphipoda/Hyperiidae</v>
          </cell>
          <cell r="G1721" t="str">
            <v>Arthropoda/CrustaceaMalacostraca/Eumalacostraca/PeracaridaAmphipoda/Hyperiidae</v>
          </cell>
          <cell r="H1721" t="str">
            <v>pelagic crustacean</v>
          </cell>
          <cell r="I1721" t="str">
            <v>pelagic crustacean</v>
          </cell>
          <cell r="J1721" t="str">
            <v>pelagic crustacean</v>
          </cell>
          <cell r="K1721" t="str">
            <v>small zooplankton</v>
          </cell>
          <cell r="L1721" t="str">
            <v>small zooplankton</v>
          </cell>
          <cell r="M1721" t="str">
            <v>small zooplankton</v>
          </cell>
          <cell r="N1721" t="str">
            <v xml:space="preserve"> </v>
          </cell>
          <cell r="O1721" t="str">
            <v>Benthic carnivore</v>
          </cell>
          <cell r="P1721" t="str">
            <v>BC</v>
          </cell>
        </row>
        <row r="1722">
          <cell r="C1722" t="str">
            <v>Hyperiidae cf. Primno sp.</v>
          </cell>
          <cell r="D1722" t="str">
            <v>Arthropoda/Crustacea</v>
          </cell>
          <cell r="E1722" t="str">
            <v>Malacostraca/Eumalacostraca/Peracarida</v>
          </cell>
          <cell r="F1722" t="str">
            <v>Amphipoda/Hyperiidae</v>
          </cell>
          <cell r="G1722" t="str">
            <v>Arthropoda/CrustaceaMalacostraca/Eumalacostraca/PeracaridaAmphipoda/Hyperiidae</v>
          </cell>
          <cell r="H1722" t="str">
            <v>pelagic crustacean</v>
          </cell>
          <cell r="I1722" t="str">
            <v>pelagic crustacean</v>
          </cell>
          <cell r="J1722" t="str">
            <v>pelagic crustacean</v>
          </cell>
          <cell r="K1722" t="str">
            <v>small zooplankton</v>
          </cell>
          <cell r="L1722" t="str">
            <v>small zooplankton</v>
          </cell>
          <cell r="M1722" t="str">
            <v>small zooplankton</v>
          </cell>
          <cell r="N1722" t="str">
            <v xml:space="preserve"> </v>
          </cell>
          <cell r="O1722" t="str">
            <v>Benthic carnivore</v>
          </cell>
          <cell r="P1722" t="str">
            <v>BC</v>
          </cell>
        </row>
        <row r="1723">
          <cell r="C1723" t="str">
            <v>Hyperiidae remains</v>
          </cell>
          <cell r="D1723" t="str">
            <v>Arthropoda/Crustacea</v>
          </cell>
          <cell r="E1723" t="str">
            <v>Malacostraca/Eumalacostraca/Peracarida</v>
          </cell>
          <cell r="F1723" t="str">
            <v>Amphipoda/Hyperiidae</v>
          </cell>
          <cell r="G1723" t="str">
            <v>Arthropoda/CrustaceaMalacostraca/Eumalacostraca/PeracaridaAmphipoda/Hyperiidae</v>
          </cell>
          <cell r="H1723" t="str">
            <v>pelagic crustacean</v>
          </cell>
          <cell r="I1723" t="str">
            <v>pelagic crustacean</v>
          </cell>
          <cell r="J1723" t="str">
            <v>pelagic crustacean</v>
          </cell>
          <cell r="K1723" t="str">
            <v>small zooplankton</v>
          </cell>
          <cell r="L1723" t="str">
            <v>small zooplankton</v>
          </cell>
          <cell r="M1723" t="str">
            <v>small zooplankton</v>
          </cell>
          <cell r="N1723" t="str">
            <v xml:space="preserve"> </v>
          </cell>
          <cell r="O1723" t="str">
            <v>Benthic carnivore</v>
          </cell>
          <cell r="P1723" t="str">
            <v>BC</v>
          </cell>
        </row>
        <row r="1724">
          <cell r="C1724" t="str">
            <v>Hyperiidae - undifferentiated</v>
          </cell>
          <cell r="O1724" t="str">
            <v>Benthic carnivore</v>
          </cell>
          <cell r="P1724" t="str">
            <v>BC</v>
          </cell>
        </row>
        <row r="1725">
          <cell r="C1725" t="str">
            <v>Hyperiidea sp. 5</v>
          </cell>
          <cell r="O1725" t="str">
            <v>Benthic detritivore</v>
          </cell>
          <cell r="P1725" t="str">
            <v>BD</v>
          </cell>
        </row>
        <row r="1726">
          <cell r="C1726" t="str">
            <v>Phronima spp.</v>
          </cell>
          <cell r="D1726" t="str">
            <v>Arthropoda</v>
          </cell>
          <cell r="E1726" t="str">
            <v>Malacostraca</v>
          </cell>
          <cell r="F1726" t="str">
            <v>Phronimidae</v>
          </cell>
          <cell r="J1726">
            <v>0</v>
          </cell>
          <cell r="K1726">
            <v>0</v>
          </cell>
          <cell r="L1726">
            <v>0</v>
          </cell>
          <cell r="M1726">
            <v>0</v>
          </cell>
          <cell r="O1726" t="str">
            <v>Filter feeder</v>
          </cell>
          <cell r="P1726" t="str">
            <v>BF</v>
          </cell>
        </row>
        <row r="1727">
          <cell r="C1727" t="str">
            <v>Phrosina semilunata</v>
          </cell>
          <cell r="O1727" t="str">
            <v>Benthic carnivore</v>
          </cell>
          <cell r="P1727" t="str">
            <v>BC</v>
          </cell>
        </row>
        <row r="1728">
          <cell r="C1728" t="str">
            <v>Phrosina spp.</v>
          </cell>
          <cell r="O1728" t="str">
            <v>Benthic carnivore</v>
          </cell>
          <cell r="P1728" t="str">
            <v>BC</v>
          </cell>
        </row>
        <row r="1729">
          <cell r="C1729" t="str">
            <v>Megalanceolidae</v>
          </cell>
          <cell r="D1729">
            <v>0</v>
          </cell>
          <cell r="E1729">
            <v>0</v>
          </cell>
          <cell r="F1729">
            <v>0</v>
          </cell>
          <cell r="K1729" t="str">
            <v>large zooplankton</v>
          </cell>
          <cell r="L1729" t="str">
            <v>large zooplankton</v>
          </cell>
          <cell r="M1729" t="str">
            <v>large zooplankton</v>
          </cell>
          <cell r="O1729" t="str">
            <v>Benthic carnivore</v>
          </cell>
          <cell r="P1729" t="str">
            <v>BC</v>
          </cell>
        </row>
        <row r="1730">
          <cell r="C1730" t="str">
            <v>Megalanceola stephenseni</v>
          </cell>
          <cell r="D1730">
            <v>0</v>
          </cell>
          <cell r="E1730">
            <v>0</v>
          </cell>
          <cell r="F1730">
            <v>0</v>
          </cell>
          <cell r="K1730" t="str">
            <v>large zooplankton</v>
          </cell>
          <cell r="L1730" t="str">
            <v>large zooplankton</v>
          </cell>
          <cell r="M1730" t="str">
            <v>large zooplankton</v>
          </cell>
          <cell r="O1730" t="str">
            <v>Benthic carnivore</v>
          </cell>
          <cell r="P1730" t="str">
            <v>BC</v>
          </cell>
        </row>
        <row r="1731">
          <cell r="C1731" t="str">
            <v>Pronoidae - undifferentiated</v>
          </cell>
          <cell r="D1731">
            <v>0</v>
          </cell>
          <cell r="E1731">
            <v>0</v>
          </cell>
          <cell r="F1731">
            <v>0</v>
          </cell>
          <cell r="K1731">
            <v>0</v>
          </cell>
          <cell r="L1731">
            <v>0</v>
          </cell>
          <cell r="M1731">
            <v>0</v>
          </cell>
          <cell r="O1731" t="str">
            <v>Benthic detritivore</v>
          </cell>
          <cell r="P1731" t="str">
            <v>BD</v>
          </cell>
        </row>
        <row r="1732">
          <cell r="C1732" t="str">
            <v>Pronoidae - undifferentiated</v>
          </cell>
          <cell r="O1732" t="str">
            <v>Benthic detritivore</v>
          </cell>
          <cell r="P1732" t="str">
            <v>BD</v>
          </cell>
        </row>
        <row r="1733">
          <cell r="C1733" t="str">
            <v>Pronoidae sp. 3</v>
          </cell>
          <cell r="O1733" t="str">
            <v>Benthic detritivore</v>
          </cell>
          <cell r="P1733" t="str">
            <v>BD</v>
          </cell>
        </row>
        <row r="1734">
          <cell r="C1734" t="str">
            <v>Pronoidae sp.1</v>
          </cell>
          <cell r="O1734" t="str">
            <v>Benthic detritivore</v>
          </cell>
          <cell r="P1734" t="str">
            <v>BD</v>
          </cell>
        </row>
        <row r="1735">
          <cell r="C1735" t="str">
            <v>Pronoidae sp.2</v>
          </cell>
          <cell r="O1735" t="str">
            <v>Benthic detritivore</v>
          </cell>
          <cell r="P1735" t="str">
            <v>BD</v>
          </cell>
        </row>
        <row r="1736">
          <cell r="C1736" t="str">
            <v>Pronoidea sp. 3</v>
          </cell>
          <cell r="O1736" t="str">
            <v>Benthic detritivore</v>
          </cell>
          <cell r="P1736" t="str">
            <v>BD</v>
          </cell>
        </row>
        <row r="1737">
          <cell r="C1737" t="str">
            <v>Paraprone clausi</v>
          </cell>
          <cell r="D1737" t="str">
            <v>Arthropoda/Crustacea</v>
          </cell>
          <cell r="E1737" t="str">
            <v>Malacostraca/Eumalacostraca/Peracarida</v>
          </cell>
          <cell r="F1737" t="str">
            <v>Amphipoda</v>
          </cell>
          <cell r="K1737" t="str">
            <v>large zooplankton</v>
          </cell>
          <cell r="L1737" t="str">
            <v>large zooplankton</v>
          </cell>
          <cell r="M1737" t="str">
            <v>large zooplankton</v>
          </cell>
          <cell r="O1737" t="str">
            <v>Benthic detritivore</v>
          </cell>
          <cell r="P1737" t="str">
            <v>BD</v>
          </cell>
        </row>
        <row r="1738">
          <cell r="C1738" t="str">
            <v>Oxycephalidae</v>
          </cell>
          <cell r="D1738" t="str">
            <v>Arthropoda/Crustacea</v>
          </cell>
          <cell r="E1738" t="str">
            <v>Malacostraca/Eumalacostraca/Peracarida</v>
          </cell>
          <cell r="F1738" t="str">
            <v>Amphipoda/Hyperiidae</v>
          </cell>
          <cell r="G1738" t="str">
            <v>Arthropoda/CrustaceaMalacostraca/Eumalacostraca/PeracaridaAmphipoda/Hyperiidae</v>
          </cell>
          <cell r="H1738" t="str">
            <v>pelagic crustacean</v>
          </cell>
          <cell r="I1738" t="str">
            <v>pelagic crustacean</v>
          </cell>
          <cell r="J1738" t="str">
            <v>pelagic crustacean</v>
          </cell>
          <cell r="K1738" t="str">
            <v>small zooplankton</v>
          </cell>
          <cell r="L1738" t="str">
            <v>small zooplankton</v>
          </cell>
          <cell r="M1738" t="str">
            <v>small zooplankton</v>
          </cell>
          <cell r="N1738" t="str">
            <v xml:space="preserve"> </v>
          </cell>
          <cell r="O1738" t="str">
            <v>Benthic detritivore</v>
          </cell>
          <cell r="P1738" t="str">
            <v>BD</v>
          </cell>
        </row>
        <row r="1739">
          <cell r="C1739" t="str">
            <v>Streetsia spp.</v>
          </cell>
          <cell r="O1739" t="str">
            <v>Benthic detritivore</v>
          </cell>
          <cell r="P1739" t="str">
            <v>BD</v>
          </cell>
        </row>
        <row r="1740">
          <cell r="C1740" t="str">
            <v>Streetsia sp. 1</v>
          </cell>
          <cell r="O1740" t="str">
            <v>Benthic detritivore</v>
          </cell>
          <cell r="P1740" t="str">
            <v>BD</v>
          </cell>
        </row>
        <row r="1741">
          <cell r="C1741" t="str">
            <v>Parascelidae sp. 1</v>
          </cell>
          <cell r="O1741" t="str">
            <v>Benthic detritivore</v>
          </cell>
          <cell r="P1741" t="str">
            <v>BD</v>
          </cell>
        </row>
        <row r="1742">
          <cell r="C1742" t="str">
            <v>Cyamidae - undifferentiated</v>
          </cell>
          <cell r="O1742" t="str">
            <v>parasitic</v>
          </cell>
          <cell r="P1742" t="str">
            <v>BC</v>
          </cell>
        </row>
        <row r="1743">
          <cell r="C1743" t="str">
            <v>Caprellidae</v>
          </cell>
          <cell r="D1743" t="str">
            <v>Arthropoda/Crustacea</v>
          </cell>
          <cell r="E1743" t="str">
            <v>Malacostraca/Eumalacostraca/Peracarida</v>
          </cell>
          <cell r="F1743" t="str">
            <v>Amphipoda/Caprellidae</v>
          </cell>
          <cell r="G1743" t="str">
            <v>Arthropoda/CrustaceaMalacostraca/Eumalacostraca/PeracaridaAmphipoda/Caprellidae</v>
          </cell>
          <cell r="H1743" t="str">
            <v>benthic crustacean</v>
          </cell>
          <cell r="I1743" t="str">
            <v>epibenthos</v>
          </cell>
          <cell r="J1743" t="str">
            <v>epibenthos</v>
          </cell>
          <cell r="K1743" t="str">
            <v>large zooplankton</v>
          </cell>
          <cell r="L1743" t="str">
            <v>large zooplankton</v>
          </cell>
          <cell r="M1743" t="str">
            <v>large zooplankton</v>
          </cell>
          <cell r="N1743" t="str">
            <v xml:space="preserve"> </v>
          </cell>
          <cell r="O1743" t="str">
            <v>Benthic carnivore</v>
          </cell>
          <cell r="P1743" t="str">
            <v>BC</v>
          </cell>
        </row>
        <row r="1744">
          <cell r="C1744" t="str">
            <v>Caprellidae remains</v>
          </cell>
          <cell r="D1744" t="str">
            <v>Arthropoda/Crustacea</v>
          </cell>
          <cell r="E1744" t="str">
            <v>Malacostraca/Eumalacostraca/Peracarida</v>
          </cell>
          <cell r="F1744" t="str">
            <v>Amphipoda/Caprellidae</v>
          </cell>
          <cell r="G1744" t="str">
            <v>Arthropoda/CrustaceaMalacostraca/Eumalacostraca/PeracaridaAmphipoda/Caprellidae</v>
          </cell>
          <cell r="H1744" t="str">
            <v>benthic crustacean</v>
          </cell>
          <cell r="I1744" t="str">
            <v>epibenthos</v>
          </cell>
          <cell r="J1744" t="str">
            <v>epibenthos</v>
          </cell>
          <cell r="K1744" t="str">
            <v>large zooplankton</v>
          </cell>
          <cell r="L1744" t="str">
            <v>large zooplankton</v>
          </cell>
          <cell r="M1744" t="str">
            <v>large zooplankton</v>
          </cell>
          <cell r="N1744" t="str">
            <v xml:space="preserve"> </v>
          </cell>
          <cell r="O1744" t="str">
            <v>Benthic carnivore</v>
          </cell>
          <cell r="P1744" t="str">
            <v>BC</v>
          </cell>
        </row>
        <row r="1745">
          <cell r="C1745" t="str">
            <v>Caprellidae cf. Parapota spino</v>
          </cell>
          <cell r="D1745" t="str">
            <v>Arthropoda/Crustacea</v>
          </cell>
          <cell r="E1745" t="str">
            <v>Malacostraca/Eumalacostraca/Peracarida</v>
          </cell>
          <cell r="F1745" t="str">
            <v>Amphipoda/Caprellidae</v>
          </cell>
          <cell r="G1745" t="str">
            <v>Arthropoda/CrustaceaMalacostraca/Eumalacostraca/PeracaridaAmphipoda/Caprellidae</v>
          </cell>
          <cell r="H1745" t="str">
            <v>benthic crustacean</v>
          </cell>
          <cell r="I1745" t="str">
            <v>epibenthos</v>
          </cell>
          <cell r="J1745" t="str">
            <v>epibenthos</v>
          </cell>
          <cell r="K1745" t="str">
            <v>large zooplankton</v>
          </cell>
          <cell r="L1745" t="str">
            <v>large zooplankton</v>
          </cell>
          <cell r="M1745" t="str">
            <v>large zooplankton</v>
          </cell>
          <cell r="N1745" t="str">
            <v xml:space="preserve"> </v>
          </cell>
          <cell r="O1745" t="str">
            <v>Benthic carnivore</v>
          </cell>
          <cell r="P1745" t="str">
            <v>BC</v>
          </cell>
        </row>
        <row r="1746">
          <cell r="C1746" t="str">
            <v xml:space="preserve">Caprellidae </v>
          </cell>
          <cell r="D1746" t="str">
            <v>Arthropoda</v>
          </cell>
          <cell r="E1746" t="str">
            <v>Malacostraca</v>
          </cell>
          <cell r="F1746" t="str">
            <v>Caprellidae</v>
          </cell>
          <cell r="J1746">
            <v>0</v>
          </cell>
          <cell r="K1746">
            <v>0</v>
          </cell>
          <cell r="L1746">
            <v>0</v>
          </cell>
          <cell r="M1746">
            <v>0</v>
          </cell>
          <cell r="O1746" t="str">
            <v>Benthic carnivore</v>
          </cell>
          <cell r="P1746" t="str">
            <v>BC</v>
          </cell>
        </row>
        <row r="1747">
          <cell r="C1747" t="str">
            <v>Bentheuphausia amblyops</v>
          </cell>
          <cell r="D1747" t="str">
            <v>Arthropoda/Crustacea</v>
          </cell>
          <cell r="E1747" t="str">
            <v>Malacostraca/Eumalacostraca/Eucarida</v>
          </cell>
          <cell r="F1747" t="str">
            <v>Euphausiacea</v>
          </cell>
          <cell r="G1747" t="str">
            <v>Arthropoda/CrustaceaMalacostraca/Eumalacostraca/EucaridaEuphausiacea</v>
          </cell>
          <cell r="H1747" t="str">
            <v>pelagic crustacean</v>
          </cell>
          <cell r="I1747" t="str">
            <v>pelagic crustacean</v>
          </cell>
          <cell r="J1747" t="str">
            <v>pelagic crustacean</v>
          </cell>
          <cell r="K1747" t="str">
            <v>large zooplankton</v>
          </cell>
          <cell r="L1747" t="str">
            <v>large zooplankton</v>
          </cell>
          <cell r="M1747" t="str">
            <v>large zooplankton</v>
          </cell>
          <cell r="N1747" t="str">
            <v>Large zooplankton (carnivorous)</v>
          </cell>
          <cell r="O1747" t="str">
            <v>Large zooplankton (carnivorous)</v>
          </cell>
          <cell r="P1747" t="str">
            <v>ZL</v>
          </cell>
        </row>
        <row r="1748">
          <cell r="C1748" t="str">
            <v>Euphausiidae - undifferentiated</v>
          </cell>
          <cell r="N1748" t="str">
            <v>Large zooplankton (carnivorous)</v>
          </cell>
          <cell r="O1748" t="str">
            <v>Large zooplankton (carnivorous)</v>
          </cell>
          <cell r="P1748" t="str">
            <v>ZL</v>
          </cell>
        </row>
        <row r="1749">
          <cell r="C1749" t="str">
            <v>Euphausia sp.</v>
          </cell>
          <cell r="D1749" t="str">
            <v>Arthropoda/Crustacea</v>
          </cell>
          <cell r="E1749" t="str">
            <v>Malacostraca/Eumalacostraca/Eucarida</v>
          </cell>
          <cell r="F1749" t="str">
            <v>Euphausiacea</v>
          </cell>
          <cell r="G1749" t="str">
            <v>Arthropoda/CrustaceaMalacostraca/Eumalacostraca/EucaridaEuphausiacea</v>
          </cell>
          <cell r="H1749" t="str">
            <v>pelagic crustacean</v>
          </cell>
          <cell r="I1749" t="str">
            <v>pelagic crustacean</v>
          </cell>
          <cell r="J1749" t="str">
            <v>pelagic crustacean</v>
          </cell>
          <cell r="K1749" t="str">
            <v>large zooplankton</v>
          </cell>
          <cell r="L1749" t="str">
            <v>large zooplankton</v>
          </cell>
          <cell r="M1749" t="str">
            <v>large zooplankton</v>
          </cell>
          <cell r="N1749" t="str">
            <v>Large zooplankton (carnivorous)</v>
          </cell>
          <cell r="O1749" t="str">
            <v>Large zooplankton (carnivorous)</v>
          </cell>
          <cell r="P1749" t="str">
            <v>ZL</v>
          </cell>
        </row>
        <row r="1750">
          <cell r="C1750" t="str">
            <v>Euphausiidae</v>
          </cell>
          <cell r="D1750">
            <v>0</v>
          </cell>
          <cell r="E1750">
            <v>0</v>
          </cell>
          <cell r="F1750">
            <v>0</v>
          </cell>
          <cell r="H1750" t="str">
            <v>pelagic crustacean</v>
          </cell>
          <cell r="K1750" t="str">
            <v>large zooplankton</v>
          </cell>
          <cell r="L1750" t="str">
            <v>large zooplankton</v>
          </cell>
          <cell r="M1750" t="str">
            <v>large zooplankton</v>
          </cell>
          <cell r="N1750" t="str">
            <v>Large zooplankton (carnivorous)</v>
          </cell>
          <cell r="O1750" t="str">
            <v>Large zooplankton (carnivorous)</v>
          </cell>
          <cell r="P1750" t="str">
            <v>ZL</v>
          </cell>
        </row>
        <row r="1751">
          <cell r="C1751" t="str">
            <v>Euphausiacea</v>
          </cell>
          <cell r="D1751" t="str">
            <v>Arthropoda/Crustacea</v>
          </cell>
          <cell r="E1751" t="str">
            <v>Malacostraca/Eumalacostraca/Eucarida</v>
          </cell>
          <cell r="F1751" t="str">
            <v>Euphausiacea</v>
          </cell>
          <cell r="G1751" t="str">
            <v>Arthropoda/CrustaceaMalacostraca/Eumalacostraca/EucaridaEuphausiacea</v>
          </cell>
          <cell r="H1751" t="str">
            <v>pelagic crustacean</v>
          </cell>
          <cell r="I1751" t="str">
            <v>pelagic crustacean</v>
          </cell>
          <cell r="J1751" t="str">
            <v>pelagic crustacean</v>
          </cell>
          <cell r="K1751" t="str">
            <v>large zooplankton</v>
          </cell>
          <cell r="L1751" t="str">
            <v>large zooplankton</v>
          </cell>
          <cell r="M1751" t="str">
            <v>large zooplankton</v>
          </cell>
          <cell r="N1751" t="str">
            <v>Large zooplankton (carnivorous)</v>
          </cell>
          <cell r="O1751" t="str">
            <v>Large zooplankton (carnivorous)</v>
          </cell>
          <cell r="P1751" t="str">
            <v>ZL</v>
          </cell>
        </row>
        <row r="1752">
          <cell r="C1752" t="str">
            <v>Euphausiacea larva</v>
          </cell>
          <cell r="D1752" t="str">
            <v>Arthropoda/Crustacea</v>
          </cell>
          <cell r="E1752" t="str">
            <v>Malacostraca/Eumalacostraca/Eucarida</v>
          </cell>
          <cell r="F1752" t="str">
            <v>Euphausiacea</v>
          </cell>
          <cell r="G1752" t="str">
            <v>Arthropoda/CrustaceaMalacostraca/Eumalacostraca/EucaridaEuphausiacea</v>
          </cell>
          <cell r="H1752" t="str">
            <v>pelagic crustacean</v>
          </cell>
          <cell r="I1752" t="str">
            <v>pelagic crustacean</v>
          </cell>
          <cell r="J1752" t="str">
            <v>pelagic crustacean</v>
          </cell>
          <cell r="K1752" t="str">
            <v>large zooplankton</v>
          </cell>
          <cell r="L1752" t="str">
            <v>large zooplankton</v>
          </cell>
          <cell r="M1752" t="str">
            <v>large zooplankton</v>
          </cell>
          <cell r="N1752" t="str">
            <v>Large zooplankton (carnivorous)</v>
          </cell>
          <cell r="O1752" t="str">
            <v>Large zooplankton (carnivorous)</v>
          </cell>
          <cell r="P1752" t="str">
            <v>ZL</v>
          </cell>
        </row>
        <row r="1753">
          <cell r="C1753" t="str">
            <v>Euphuasiacea remains</v>
          </cell>
          <cell r="D1753" t="str">
            <v>Arthropoda/Crustacea</v>
          </cell>
          <cell r="E1753" t="str">
            <v>Malacostraca/Eumalacostraca/Eucarida</v>
          </cell>
          <cell r="F1753" t="str">
            <v>Euphausiacea</v>
          </cell>
          <cell r="G1753" t="str">
            <v>Arthropoda/CrustaceaMalacostraca/Eumalacostraca/EucaridaEuphausiacea</v>
          </cell>
          <cell r="H1753" t="str">
            <v>pelagic crustacean</v>
          </cell>
          <cell r="I1753" t="str">
            <v>pelagic crustacean</v>
          </cell>
          <cell r="J1753" t="str">
            <v>pelagic crustacean</v>
          </cell>
          <cell r="K1753" t="str">
            <v>large zooplankton</v>
          </cell>
          <cell r="L1753" t="str">
            <v>large zooplankton</v>
          </cell>
          <cell r="M1753" t="str">
            <v>large zooplankton</v>
          </cell>
          <cell r="N1753" t="str">
            <v>Large zooplankton (carnivorous)</v>
          </cell>
          <cell r="O1753" t="str">
            <v>Large zooplankton (carnivorous)</v>
          </cell>
          <cell r="P1753" t="str">
            <v>ZL</v>
          </cell>
        </row>
        <row r="1754">
          <cell r="C1754" t="str">
            <v>Meganyctiphanes sp.</v>
          </cell>
          <cell r="D1754" t="str">
            <v>Arthropoda/Crustacea</v>
          </cell>
          <cell r="E1754" t="str">
            <v>Malacostraca/Eumalacostraca/Eucarida</v>
          </cell>
          <cell r="F1754" t="str">
            <v>Euphausiacea</v>
          </cell>
          <cell r="G1754" t="str">
            <v>Arthropoda/CrustaceaMalacostraca/Eumalacostraca/EucaridaEuphausiacea</v>
          </cell>
          <cell r="H1754" t="str">
            <v>pelagic crustacean</v>
          </cell>
          <cell r="I1754" t="str">
            <v>pelagic crustacean</v>
          </cell>
          <cell r="J1754" t="str">
            <v>pelagic crustacean</v>
          </cell>
          <cell r="K1754" t="str">
            <v>large zooplankton</v>
          </cell>
          <cell r="L1754" t="str">
            <v>large zooplankton</v>
          </cell>
          <cell r="M1754" t="str">
            <v>large zooplankton</v>
          </cell>
          <cell r="N1754" t="str">
            <v>Large zooplankton (carnivorous)</v>
          </cell>
          <cell r="O1754" t="str">
            <v>Large zooplankton (carnivorous)</v>
          </cell>
          <cell r="P1754" t="str">
            <v>ZL</v>
          </cell>
        </row>
        <row r="1755">
          <cell r="C1755" t="str">
            <v>Nematobrachion sp.</v>
          </cell>
          <cell r="D1755" t="str">
            <v>Arthropoda/Crustacea</v>
          </cell>
          <cell r="E1755" t="str">
            <v>Malacostraca/Eumalacostraca/Eucarida</v>
          </cell>
          <cell r="F1755" t="str">
            <v>Euphausiacea</v>
          </cell>
          <cell r="G1755" t="str">
            <v>Arthropoda/CrustaceaMalacostraca/Eumalacostraca/EucaridaEuphausiacea</v>
          </cell>
          <cell r="H1755" t="str">
            <v>pelagic crustacean</v>
          </cell>
          <cell r="I1755" t="str">
            <v>pelagic crustacean</v>
          </cell>
          <cell r="J1755" t="str">
            <v>pelagic crustacean</v>
          </cell>
          <cell r="K1755" t="str">
            <v>large zooplankton</v>
          </cell>
          <cell r="L1755" t="str">
            <v>large zooplankton</v>
          </cell>
          <cell r="M1755" t="str">
            <v>large zooplankton</v>
          </cell>
          <cell r="N1755" t="str">
            <v>Large zooplankton (carnivorous)</v>
          </cell>
          <cell r="O1755" t="str">
            <v>Large zooplankton (carnivorous)</v>
          </cell>
          <cell r="P1755" t="str">
            <v>ZL</v>
          </cell>
        </row>
        <row r="1756">
          <cell r="C1756" t="str">
            <v>Nematoseclis sp.</v>
          </cell>
          <cell r="D1756" t="str">
            <v>Arthropoda/Crustacea</v>
          </cell>
          <cell r="E1756" t="str">
            <v>Malacostraca/Eumalacostraca/Eucarida</v>
          </cell>
          <cell r="F1756" t="str">
            <v>Euphausiacea</v>
          </cell>
          <cell r="G1756" t="str">
            <v>Arthropoda/CrustaceaMalacostraca/Eumalacostraca/EucaridaEuphausiacea</v>
          </cell>
          <cell r="H1756" t="str">
            <v>pelagic crustacean</v>
          </cell>
          <cell r="I1756" t="str">
            <v>pelagic crustacean</v>
          </cell>
          <cell r="J1756" t="str">
            <v>pelagic crustacean</v>
          </cell>
          <cell r="K1756" t="str">
            <v>large zooplankton</v>
          </cell>
          <cell r="L1756" t="str">
            <v>large zooplankton</v>
          </cell>
          <cell r="M1756" t="str">
            <v>large zooplankton</v>
          </cell>
          <cell r="N1756" t="str">
            <v>Large zooplankton (carnivorous)</v>
          </cell>
          <cell r="O1756" t="str">
            <v>Large zooplankton (carnivorous)</v>
          </cell>
          <cell r="P1756" t="str">
            <v>ZL</v>
          </cell>
        </row>
        <row r="1757">
          <cell r="C1757" t="str">
            <v>Stylocheiron sp.</v>
          </cell>
          <cell r="D1757" t="str">
            <v>Arthropoda/Crustacea</v>
          </cell>
          <cell r="E1757" t="str">
            <v>Malacostraca/Eumalacostraca/Eucarida</v>
          </cell>
          <cell r="F1757" t="str">
            <v>Euphausiacea</v>
          </cell>
          <cell r="G1757" t="str">
            <v>Arthropoda/CrustaceaMalacostraca/Eumalacostraca/EucaridaEuphausiacea</v>
          </cell>
          <cell r="H1757" t="str">
            <v>pelagic crustacean</v>
          </cell>
          <cell r="I1757" t="str">
            <v>pelagic crustacean</v>
          </cell>
          <cell r="J1757" t="str">
            <v>pelagic crustacean</v>
          </cell>
          <cell r="K1757" t="str">
            <v>large zooplankton</v>
          </cell>
          <cell r="L1757" t="str">
            <v>large zooplankton</v>
          </cell>
          <cell r="M1757" t="str">
            <v>large zooplankton</v>
          </cell>
          <cell r="N1757" t="str">
            <v>Large zooplankton (carnivorous)</v>
          </cell>
          <cell r="O1757" t="str">
            <v>Large zooplankton (carnivorous)</v>
          </cell>
          <cell r="P1757" t="str">
            <v>ZL</v>
          </cell>
        </row>
        <row r="1758">
          <cell r="C1758" t="str">
            <v>Tessarabrachion oculatum</v>
          </cell>
          <cell r="D1758" t="str">
            <v>Arthropoda/Crustacea</v>
          </cell>
          <cell r="E1758" t="str">
            <v>Malacostraca/Eumalacostraca/Eucarida</v>
          </cell>
          <cell r="F1758" t="str">
            <v>Euphausiacea</v>
          </cell>
          <cell r="G1758" t="str">
            <v>Arthropoda/CrustaceaMalacostraca/Eumalacostraca/EucaridaEuphausiacea</v>
          </cell>
          <cell r="H1758" t="str">
            <v>pelagic crustacean</v>
          </cell>
          <cell r="I1758" t="str">
            <v>pelagic crustacean</v>
          </cell>
          <cell r="J1758" t="str">
            <v>pelagic crustacean</v>
          </cell>
          <cell r="K1758" t="str">
            <v>large zooplankton</v>
          </cell>
          <cell r="L1758" t="str">
            <v>large zooplankton</v>
          </cell>
          <cell r="M1758" t="str">
            <v>large zooplankton</v>
          </cell>
          <cell r="N1758" t="str">
            <v>Large zooplankton (carnivorous)</v>
          </cell>
          <cell r="O1758" t="str">
            <v>Large zooplankton (carnivorous)</v>
          </cell>
          <cell r="P1758" t="str">
            <v>ZL</v>
          </cell>
        </row>
        <row r="1759">
          <cell r="C1759" t="str">
            <v>Thysanoessa inomis</v>
          </cell>
          <cell r="D1759" t="str">
            <v>Arthropoda/Crustacea</v>
          </cell>
          <cell r="E1759" t="str">
            <v>Malacostraca/Eumalacostraca/Eucarida</v>
          </cell>
          <cell r="F1759" t="str">
            <v>Euphausiacea</v>
          </cell>
          <cell r="G1759" t="str">
            <v>Arthropoda/CrustaceaMalacostraca/Eumalacostraca/EucaridaEuphausiacea</v>
          </cell>
          <cell r="H1759" t="str">
            <v>pelagic crustacean</v>
          </cell>
          <cell r="I1759" t="str">
            <v>pelagic crustacean</v>
          </cell>
          <cell r="J1759" t="str">
            <v>pelagic crustacean</v>
          </cell>
          <cell r="K1759" t="str">
            <v>large zooplankton</v>
          </cell>
          <cell r="L1759" t="str">
            <v>large zooplankton</v>
          </cell>
          <cell r="M1759" t="str">
            <v>large zooplankton</v>
          </cell>
          <cell r="N1759" t="str">
            <v>Large zooplankton (carnivorous)</v>
          </cell>
          <cell r="O1759" t="str">
            <v>Large zooplankton (carnivorous)</v>
          </cell>
          <cell r="P1759" t="str">
            <v>ZL</v>
          </cell>
        </row>
        <row r="1760">
          <cell r="C1760" t="str">
            <v>Thysanoessa sp.</v>
          </cell>
          <cell r="D1760" t="str">
            <v>Arthropoda/Crustacea</v>
          </cell>
          <cell r="E1760" t="str">
            <v>Malacostraca/Eumalacostraca/Eucarida</v>
          </cell>
          <cell r="F1760" t="str">
            <v>Euphausiacea</v>
          </cell>
          <cell r="G1760" t="str">
            <v>Arthropoda/CrustaceaMalacostraca/Eumalacostraca/EucaridaEuphausiacea</v>
          </cell>
          <cell r="H1760" t="str">
            <v>pelagic crustacean</v>
          </cell>
          <cell r="I1760" t="str">
            <v>pelagic crustacean</v>
          </cell>
          <cell r="J1760" t="str">
            <v>pelagic crustacean</v>
          </cell>
          <cell r="K1760" t="str">
            <v>large zooplankton</v>
          </cell>
          <cell r="L1760" t="str">
            <v>large zooplankton</v>
          </cell>
          <cell r="M1760" t="str">
            <v>large zooplankton</v>
          </cell>
          <cell r="N1760" t="str">
            <v>Large zooplankton (carnivorous)</v>
          </cell>
          <cell r="O1760" t="str">
            <v>Large zooplankton (carnivorous)</v>
          </cell>
          <cell r="P1760" t="str">
            <v>ZL</v>
          </cell>
        </row>
        <row r="1761">
          <cell r="C1761" t="str">
            <v>Thysanopoda sp.</v>
          </cell>
          <cell r="D1761" t="str">
            <v>Arthropoda/Crustacea</v>
          </cell>
          <cell r="E1761" t="str">
            <v>Malacostraca/Eumalacostraca/Eucarida</v>
          </cell>
          <cell r="F1761" t="str">
            <v>Euphausiacea</v>
          </cell>
          <cell r="G1761" t="str">
            <v>Arthropoda/CrustaceaMalacostraca/Eumalacostraca/EucaridaEuphausiacea</v>
          </cell>
          <cell r="H1761" t="str">
            <v>pelagic crustacean</v>
          </cell>
          <cell r="I1761" t="str">
            <v>pelagic crustacean</v>
          </cell>
          <cell r="J1761" t="str">
            <v>pelagic crustacean</v>
          </cell>
          <cell r="K1761" t="str">
            <v>large zooplankton</v>
          </cell>
          <cell r="L1761" t="str">
            <v>large zooplankton</v>
          </cell>
          <cell r="M1761" t="str">
            <v>large zooplankton</v>
          </cell>
          <cell r="N1761" t="str">
            <v>Large zooplankton (carnivorous)</v>
          </cell>
          <cell r="O1761" t="str">
            <v>Large zooplankton (carnivorous)</v>
          </cell>
          <cell r="P1761" t="str">
            <v>ZL</v>
          </cell>
        </row>
        <row r="1762">
          <cell r="C1762" t="str">
            <v>Euphausia similis similis</v>
          </cell>
          <cell r="D1762">
            <v>0</v>
          </cell>
          <cell r="E1762">
            <v>0</v>
          </cell>
          <cell r="F1762">
            <v>0</v>
          </cell>
          <cell r="K1762" t="str">
            <v>large zooplankton</v>
          </cell>
          <cell r="L1762" t="str">
            <v>large zooplankton</v>
          </cell>
          <cell r="M1762" t="str">
            <v>large zooplankton</v>
          </cell>
          <cell r="N1762" t="str">
            <v>Large zooplankton (carnivorous)</v>
          </cell>
          <cell r="O1762" t="str">
            <v>Large zooplankton (carnivorous)</v>
          </cell>
          <cell r="P1762" t="str">
            <v>ZL</v>
          </cell>
        </row>
        <row r="1763">
          <cell r="C1763" t="str">
            <v>Euphausia similis armatus</v>
          </cell>
          <cell r="D1763">
            <v>0</v>
          </cell>
          <cell r="E1763">
            <v>0</v>
          </cell>
          <cell r="F1763">
            <v>0</v>
          </cell>
          <cell r="K1763" t="str">
            <v>large zooplankton</v>
          </cell>
          <cell r="L1763" t="str">
            <v>large zooplankton</v>
          </cell>
          <cell r="M1763" t="str">
            <v>large zooplankton</v>
          </cell>
          <cell r="N1763" t="str">
            <v>Large zooplankton (carnivorous)</v>
          </cell>
          <cell r="O1763" t="str">
            <v>Large zooplankton (carnivorous)</v>
          </cell>
          <cell r="P1763" t="str">
            <v>ZL</v>
          </cell>
        </row>
        <row r="1764">
          <cell r="C1764" t="str">
            <v>Euphausia spinifera</v>
          </cell>
          <cell r="D1764">
            <v>0</v>
          </cell>
          <cell r="E1764">
            <v>0</v>
          </cell>
          <cell r="F1764">
            <v>0</v>
          </cell>
          <cell r="K1764" t="str">
            <v>large zooplankton</v>
          </cell>
          <cell r="L1764" t="str">
            <v>large zooplankton</v>
          </cell>
          <cell r="M1764" t="str">
            <v>large zooplankton</v>
          </cell>
          <cell r="N1764" t="str">
            <v>Large zooplankton (carnivorous)</v>
          </cell>
          <cell r="O1764" t="str">
            <v>Large zooplankton (carnivorous)</v>
          </cell>
          <cell r="P1764" t="str">
            <v>ZL</v>
          </cell>
        </row>
        <row r="1765">
          <cell r="C1765" t="str">
            <v>Euphausia spinifera</v>
          </cell>
          <cell r="E1765">
            <v>0</v>
          </cell>
          <cell r="F1765">
            <v>0</v>
          </cell>
          <cell r="G1765">
            <v>0</v>
          </cell>
          <cell r="H1765">
            <v>0</v>
          </cell>
          <cell r="I1765">
            <v>0</v>
          </cell>
          <cell r="J1765">
            <v>0</v>
          </cell>
          <cell r="N1765" t="str">
            <v>Large zooplankton (carnivorous)</v>
          </cell>
          <cell r="O1765" t="str">
            <v>Large zooplankton (carnivorous)</v>
          </cell>
          <cell r="P1765" t="str">
            <v>ZL</v>
          </cell>
        </row>
        <row r="1766">
          <cell r="C1766" t="str">
            <v>Nematobrachion boopis</v>
          </cell>
          <cell r="E1766">
            <v>0</v>
          </cell>
          <cell r="F1766">
            <v>0</v>
          </cell>
          <cell r="G1766">
            <v>0</v>
          </cell>
          <cell r="I1766">
            <v>0</v>
          </cell>
          <cell r="J1766">
            <v>0</v>
          </cell>
          <cell r="N1766" t="str">
            <v>Large zooplankton (carnivorous)</v>
          </cell>
          <cell r="O1766" t="str">
            <v>Large zooplankton (carnivorous)</v>
          </cell>
          <cell r="P1766" t="str">
            <v>ZL</v>
          </cell>
        </row>
        <row r="1767">
          <cell r="C1767" t="str">
            <v>Nematobrachion flexipes</v>
          </cell>
          <cell r="E1767">
            <v>0</v>
          </cell>
          <cell r="F1767">
            <v>0</v>
          </cell>
          <cell r="G1767">
            <v>0</v>
          </cell>
          <cell r="I1767">
            <v>0</v>
          </cell>
          <cell r="J1767">
            <v>0</v>
          </cell>
          <cell r="N1767" t="str">
            <v>Large zooplankton (carnivorous)</v>
          </cell>
          <cell r="O1767" t="str">
            <v>Large zooplankton (carnivorous)</v>
          </cell>
          <cell r="P1767" t="str">
            <v>ZL</v>
          </cell>
        </row>
        <row r="1768">
          <cell r="C1768" t="str">
            <v>Nematoscelis megalops</v>
          </cell>
          <cell r="D1768">
            <v>0</v>
          </cell>
          <cell r="E1768">
            <v>0</v>
          </cell>
          <cell r="F1768">
            <v>0</v>
          </cell>
          <cell r="G1768">
            <v>0</v>
          </cell>
          <cell r="I1768">
            <v>0</v>
          </cell>
          <cell r="J1768">
            <v>0</v>
          </cell>
          <cell r="K1768" t="str">
            <v>large zooplankton</v>
          </cell>
          <cell r="L1768" t="str">
            <v>large zooplankton</v>
          </cell>
          <cell r="M1768" t="str">
            <v>large zooplankton</v>
          </cell>
          <cell r="N1768" t="str">
            <v>Large zooplankton (carnivorous)</v>
          </cell>
          <cell r="O1768" t="str">
            <v>Large zooplankton (carnivorous)</v>
          </cell>
          <cell r="P1768" t="str">
            <v>ZL</v>
          </cell>
        </row>
        <row r="1769">
          <cell r="C1769" t="str">
            <v>Nematoscelis microps</v>
          </cell>
          <cell r="D1769">
            <v>0</v>
          </cell>
          <cell r="E1769">
            <v>0</v>
          </cell>
          <cell r="F1769">
            <v>0</v>
          </cell>
          <cell r="K1769" t="str">
            <v>large zooplankton</v>
          </cell>
          <cell r="L1769" t="str">
            <v>large zooplankton</v>
          </cell>
          <cell r="M1769" t="str">
            <v>large zooplankton</v>
          </cell>
          <cell r="N1769" t="str">
            <v>Large zooplankton (carnivorous)</v>
          </cell>
          <cell r="O1769" t="str">
            <v>Large zooplankton (carnivorous)</v>
          </cell>
          <cell r="P1769" t="str">
            <v>ZL</v>
          </cell>
        </row>
        <row r="1770">
          <cell r="C1770" t="str">
            <v>Stylocheiron abbreviatum</v>
          </cell>
          <cell r="N1770" t="str">
            <v>Large zooplankton (carnivorous)</v>
          </cell>
          <cell r="O1770" t="str">
            <v>Large zooplankton (carnivorous)</v>
          </cell>
          <cell r="P1770" t="str">
            <v>ZL</v>
          </cell>
        </row>
        <row r="1771">
          <cell r="C1771" t="str">
            <v>Thysanoessa gregaria</v>
          </cell>
          <cell r="D1771">
            <v>0</v>
          </cell>
          <cell r="E1771">
            <v>0</v>
          </cell>
          <cell r="F1771">
            <v>0</v>
          </cell>
          <cell r="K1771" t="str">
            <v>large zooplankton</v>
          </cell>
          <cell r="L1771" t="str">
            <v>large zooplankton</v>
          </cell>
          <cell r="M1771" t="str">
            <v>large zooplankton</v>
          </cell>
          <cell r="N1771" t="str">
            <v>Large zooplankton (carnivorous)</v>
          </cell>
          <cell r="O1771" t="str">
            <v>Large zooplankton (carnivorous)</v>
          </cell>
          <cell r="P1771" t="str">
            <v>ZL</v>
          </cell>
        </row>
        <row r="1772">
          <cell r="C1772" t="str">
            <v>Thysanopoda obtusifrons</v>
          </cell>
          <cell r="D1772" t="str">
            <v>Arthropoda/Crustacea</v>
          </cell>
          <cell r="E1772" t="str">
            <v>Malacostraca/Eumalacostraca/Eucarida</v>
          </cell>
          <cell r="F1772" t="str">
            <v>Euphausiacea</v>
          </cell>
          <cell r="G1772" t="str">
            <v>Arthropoda/CrustaceaMalacostraca/Eumalacostraca/EucaridaEuphausiacea</v>
          </cell>
          <cell r="H1772" t="str">
            <v>pelagic crustacean</v>
          </cell>
          <cell r="I1772" t="str">
            <v>pelagic crustacean</v>
          </cell>
          <cell r="J1772" t="str">
            <v>pelagic crustacean</v>
          </cell>
          <cell r="K1772" t="str">
            <v>large zooplankton</v>
          </cell>
          <cell r="L1772" t="str">
            <v>large zooplankton</v>
          </cell>
          <cell r="M1772" t="str">
            <v>large zooplankton</v>
          </cell>
          <cell r="N1772" t="str">
            <v>Large zooplankton (carnivorous)</v>
          </cell>
          <cell r="O1772" t="str">
            <v>Large zooplankton (carnivorous)</v>
          </cell>
          <cell r="P1772" t="str">
            <v>ZL</v>
          </cell>
        </row>
        <row r="1773">
          <cell r="C1773" t="str">
            <v>Euphausia lucens</v>
          </cell>
          <cell r="D1773">
            <v>0</v>
          </cell>
          <cell r="E1773">
            <v>0</v>
          </cell>
          <cell r="F1773">
            <v>0</v>
          </cell>
          <cell r="K1773" t="str">
            <v>large zooplankton</v>
          </cell>
          <cell r="L1773" t="str">
            <v>large zooplankton</v>
          </cell>
          <cell r="M1773" t="str">
            <v>large zooplankton</v>
          </cell>
          <cell r="N1773" t="str">
            <v>Large zooplankton (carnivorous)</v>
          </cell>
          <cell r="O1773" t="str">
            <v>Large zooplankton (carnivorous)</v>
          </cell>
          <cell r="P1773" t="str">
            <v>ZL</v>
          </cell>
        </row>
        <row r="1774">
          <cell r="C1774" t="str">
            <v>Nematobrachion sexspinosum</v>
          </cell>
          <cell r="D1774" t="str">
            <v>Arthropoda/Crustacea</v>
          </cell>
          <cell r="E1774" t="str">
            <v>Malacostraca/Eumalacostraca/Eucarida</v>
          </cell>
          <cell r="F1774" t="str">
            <v>Euphausiacea</v>
          </cell>
          <cell r="G1774" t="str">
            <v>Arthropoda/CrustaceaMalacostraca/Eumalacostraca/EucaridaEuphausiacea</v>
          </cell>
          <cell r="H1774" t="str">
            <v>pelagic crustacean</v>
          </cell>
          <cell r="I1774" t="str">
            <v>pelagic crustacean</v>
          </cell>
          <cell r="J1774" t="str">
            <v>pelagic crustacean</v>
          </cell>
          <cell r="K1774" t="str">
            <v>large zooplankton</v>
          </cell>
          <cell r="L1774" t="str">
            <v>large zooplankton</v>
          </cell>
          <cell r="M1774" t="str">
            <v>large zooplankton</v>
          </cell>
          <cell r="N1774" t="str">
            <v>Large zooplankton (carnivorous)</v>
          </cell>
          <cell r="O1774" t="str">
            <v>Large zooplankton (carnivorous)</v>
          </cell>
          <cell r="P1774" t="str">
            <v>ZL</v>
          </cell>
        </row>
        <row r="1775">
          <cell r="C1775" t="str">
            <v>Nyctiphanes australis</v>
          </cell>
          <cell r="D1775" t="str">
            <v>Arthropoda/Crustacea</v>
          </cell>
          <cell r="E1775" t="str">
            <v>Malacostraca/Eumalacostraca/Eucarida</v>
          </cell>
          <cell r="F1775" t="str">
            <v>Euphausiacea</v>
          </cell>
          <cell r="G1775" t="str">
            <v>Arthropoda/CrustaceaMalacostraca/Eumalacostraca/EucaridaEuphausiacea</v>
          </cell>
          <cell r="H1775" t="str">
            <v>pelagic crustacean</v>
          </cell>
          <cell r="I1775" t="str">
            <v>pelagic crustacean</v>
          </cell>
          <cell r="J1775" t="str">
            <v>pelagic crustacean</v>
          </cell>
          <cell r="K1775" t="str">
            <v>large zooplankton</v>
          </cell>
          <cell r="L1775" t="str">
            <v>large zooplankton</v>
          </cell>
          <cell r="M1775" t="str">
            <v>large zooplankton</v>
          </cell>
          <cell r="N1775" t="str">
            <v>Large zooplankton (carnivorous)</v>
          </cell>
          <cell r="O1775" t="str">
            <v>Large zooplankton (carnivorous)</v>
          </cell>
          <cell r="P1775" t="str">
            <v>ZL</v>
          </cell>
        </row>
        <row r="1776">
          <cell r="C1776" t="str">
            <v>Euphausia spp.</v>
          </cell>
          <cell r="N1776" t="str">
            <v>Large zooplankton (carnivorous)</v>
          </cell>
          <cell r="O1776" t="str">
            <v>Large zooplankton (carnivorous)</v>
          </cell>
          <cell r="P1776" t="str">
            <v>ZL</v>
          </cell>
        </row>
        <row r="1777">
          <cell r="C1777" t="str">
            <v>Nematoscelis spp.</v>
          </cell>
          <cell r="N1777" t="str">
            <v>Large zooplankton (carnivorous)</v>
          </cell>
          <cell r="O1777" t="str">
            <v>Large zooplankton (carnivorous)</v>
          </cell>
          <cell r="P1777" t="str">
            <v>ZL</v>
          </cell>
        </row>
        <row r="1778">
          <cell r="C1778" t="str">
            <v>Nyctiphanes sp.</v>
          </cell>
          <cell r="D1778" t="str">
            <v>Arthropoda/Crustacea</v>
          </cell>
          <cell r="E1778" t="str">
            <v>Malacostraca/Eumalacostraca/Eucarida</v>
          </cell>
          <cell r="F1778" t="str">
            <v>Euphausiacea</v>
          </cell>
          <cell r="G1778" t="str">
            <v>Arthropoda/CrustaceaMalacostraca/Eumalacostraca/EucaridaEuphausiacea</v>
          </cell>
          <cell r="H1778" t="str">
            <v>pelagic crustacean</v>
          </cell>
          <cell r="I1778" t="str">
            <v>pelagic crustacean</v>
          </cell>
          <cell r="J1778" t="str">
            <v>pelagic crustacean</v>
          </cell>
          <cell r="K1778" t="str">
            <v>large zooplankton</v>
          </cell>
          <cell r="L1778" t="str">
            <v>large zooplankton</v>
          </cell>
          <cell r="M1778" t="str">
            <v>large zooplankton</v>
          </cell>
          <cell r="N1778" t="str">
            <v>Large zooplankton (carnivorous)</v>
          </cell>
          <cell r="O1778" t="str">
            <v>Large zooplankton (carnivorous)</v>
          </cell>
          <cell r="P1778" t="str">
            <v>ZL</v>
          </cell>
        </row>
        <row r="1779">
          <cell r="C1779" t="str">
            <v>Pseudeuphausia spp.</v>
          </cell>
          <cell r="N1779" t="str">
            <v>Large zooplankton (carnivorous)</v>
          </cell>
          <cell r="O1779" t="str">
            <v>Large zooplankton (carnivorous)</v>
          </cell>
          <cell r="P1779" t="str">
            <v>ZL</v>
          </cell>
        </row>
        <row r="1780">
          <cell r="C1780" t="str">
            <v>Thysanoessa spp.</v>
          </cell>
          <cell r="N1780" t="str">
            <v>Large zooplankton (carnivorous)</v>
          </cell>
          <cell r="O1780" t="str">
            <v>Large zooplankton (carnivorous)</v>
          </cell>
          <cell r="P1780" t="str">
            <v>ZL</v>
          </cell>
        </row>
        <row r="1781">
          <cell r="C1781" t="str">
            <v>Thysanopoda spp.</v>
          </cell>
          <cell r="N1781" t="str">
            <v>Large zooplankton (carnivorous)</v>
          </cell>
          <cell r="O1781" t="str">
            <v>Large zooplankton (carnivorous)</v>
          </cell>
          <cell r="P1781" t="str">
            <v>ZL</v>
          </cell>
        </row>
        <row r="1782">
          <cell r="C1782" t="str">
            <v>Decapoda</v>
          </cell>
          <cell r="D1782" t="str">
            <v>Arthropoda/Crustacea</v>
          </cell>
          <cell r="E1782" t="str">
            <v>Malacostraca/Eumalacostraca/Eucarida</v>
          </cell>
          <cell r="F1782" t="str">
            <v>Decapoda</v>
          </cell>
          <cell r="G1782" t="str">
            <v>Arthropoda/CrustaceaMalacostraca/Eumalacostraca/EucaridaDecapoda</v>
          </cell>
          <cell r="H1782" t="str">
            <v xml:space="preserve">unknown crustacean </v>
          </cell>
          <cell r="I1782" t="str">
            <v xml:space="preserve">unknown crustacean </v>
          </cell>
          <cell r="J1782" t="str">
            <v xml:space="preserve">unknown crustacean </v>
          </cell>
          <cell r="K1782" t="str">
            <v>unidentified crustacea</v>
          </cell>
          <cell r="L1782" t="str">
            <v>megabenthos</v>
          </cell>
          <cell r="M1782" t="str">
            <v>megabenthos</v>
          </cell>
          <cell r="N1782" t="str">
            <v>megabenthos</v>
          </cell>
          <cell r="O1782" t="str">
            <v>Macrozoobenthos</v>
          </cell>
          <cell r="P1782" t="str">
            <v>BMS</v>
          </cell>
        </row>
        <row r="1783">
          <cell r="C1783" t="str">
            <v>Decapoda larva</v>
          </cell>
          <cell r="D1783" t="str">
            <v>Arthropoda/Crustacea</v>
          </cell>
          <cell r="E1783" t="str">
            <v>Malacostraca/Eumalacostraca/Eucarida</v>
          </cell>
          <cell r="F1783" t="str">
            <v>Decapoda</v>
          </cell>
          <cell r="G1783" t="str">
            <v>Arthropoda/CrustaceaMalacostraca/Eumalacostraca/EucaridaDecapoda</v>
          </cell>
          <cell r="H1783" t="str">
            <v xml:space="preserve">unknown crustacean </v>
          </cell>
          <cell r="I1783" t="str">
            <v xml:space="preserve">unknown crustacean </v>
          </cell>
          <cell r="J1783" t="str">
            <v xml:space="preserve">unknown crustacean </v>
          </cell>
          <cell r="K1783" t="str">
            <v>large zooplankton</v>
          </cell>
          <cell r="L1783" t="str">
            <v>large zooplankton</v>
          </cell>
          <cell r="M1783" t="str">
            <v>large zooplankton</v>
          </cell>
          <cell r="N1783" t="str">
            <v>Large zooplankton (carnivorous)</v>
          </cell>
          <cell r="O1783" t="str">
            <v>Large zooplankton (carnivorous)</v>
          </cell>
          <cell r="P1783" t="str">
            <v>ZL</v>
          </cell>
        </row>
        <row r="1784">
          <cell r="C1784" t="str">
            <v>Decapoda remains</v>
          </cell>
          <cell r="D1784" t="str">
            <v>Arthropoda/Crustacea</v>
          </cell>
          <cell r="E1784" t="str">
            <v>Malacostraca/Eumalacostraca/Eucarida</v>
          </cell>
          <cell r="F1784" t="str">
            <v>Decapoda</v>
          </cell>
          <cell r="G1784" t="str">
            <v>Arthropoda/CrustaceaMalacostraca/Eumalacostraca/EucaridaDecapoda</v>
          </cell>
          <cell r="H1784" t="str">
            <v xml:space="preserve">unknown crustacean </v>
          </cell>
          <cell r="I1784" t="str">
            <v xml:space="preserve">unknown crustacean </v>
          </cell>
          <cell r="J1784" t="str">
            <v xml:space="preserve">unknown crustacean </v>
          </cell>
          <cell r="K1784" t="str">
            <v>unidentified crustacea</v>
          </cell>
          <cell r="L1784" t="str">
            <v>megabenthos</v>
          </cell>
          <cell r="M1784" t="str">
            <v>megabenthos</v>
          </cell>
          <cell r="N1784" t="str">
            <v>unidentified crustacea</v>
          </cell>
          <cell r="O1784" t="str">
            <v>Macrozoobenthos</v>
          </cell>
          <cell r="P1784" t="str">
            <v>BMS</v>
          </cell>
        </row>
        <row r="1785">
          <cell r="C1785" t="str">
            <v>Eucarida</v>
          </cell>
          <cell r="D1785" t="str">
            <v>Arthropoda/Crustacea</v>
          </cell>
          <cell r="E1785" t="str">
            <v>Malacostraca/Eumalacostraca/Eucarida</v>
          </cell>
          <cell r="F1785">
            <v>0</v>
          </cell>
          <cell r="G1785" t="str">
            <v>Arthropoda/CrustaceaMalacostraca/Eumalacostraca/Eucarida</v>
          </cell>
          <cell r="H1785" t="str">
            <v xml:space="preserve">unknown crustacean </v>
          </cell>
          <cell r="I1785" t="str">
            <v xml:space="preserve">unknown crustacean </v>
          </cell>
          <cell r="J1785" t="str">
            <v xml:space="preserve">unknown crustacean </v>
          </cell>
          <cell r="K1785" t="str">
            <v>unidentified crustacea</v>
          </cell>
          <cell r="L1785" t="str">
            <v>large zooplankton</v>
          </cell>
          <cell r="M1785" t="str">
            <v>unidentified crustacea</v>
          </cell>
          <cell r="N1785" t="str">
            <v>unidentified crustacea</v>
          </cell>
          <cell r="O1785" t="str">
            <v>Macrozoobenthos</v>
          </cell>
          <cell r="P1785" t="str">
            <v>BMS</v>
          </cell>
        </row>
        <row r="1786">
          <cell r="C1786" t="str">
            <v>Eucarida remains</v>
          </cell>
          <cell r="D1786" t="str">
            <v>Arthropoda/Crustacea</v>
          </cell>
          <cell r="E1786" t="str">
            <v>Malacostraca/Eumalacostraca/Eucarida</v>
          </cell>
          <cell r="F1786">
            <v>0</v>
          </cell>
          <cell r="G1786" t="str">
            <v>Arthropoda/CrustaceaMalacostraca/Eumalacostraca/Eucarida</v>
          </cell>
          <cell r="H1786" t="str">
            <v xml:space="preserve">unknown crustacean </v>
          </cell>
          <cell r="I1786" t="str">
            <v xml:space="preserve">unknown crustacean </v>
          </cell>
          <cell r="J1786" t="str">
            <v xml:space="preserve">unknown crustacean </v>
          </cell>
          <cell r="K1786" t="str">
            <v>unidentified crustacea</v>
          </cell>
          <cell r="L1786" t="str">
            <v>large zooplankton</v>
          </cell>
          <cell r="M1786" t="str">
            <v>unidentified crustacea</v>
          </cell>
          <cell r="N1786" t="str">
            <v>unidentified crustacea</v>
          </cell>
          <cell r="O1786" t="str">
            <v>Macrozoobenthos</v>
          </cell>
          <cell r="P1786" t="str">
            <v>BMS</v>
          </cell>
        </row>
        <row r="1787">
          <cell r="C1787" t="str">
            <v>Zoea</v>
          </cell>
          <cell r="D1787" t="str">
            <v>Arthropoda/Crustacea</v>
          </cell>
          <cell r="E1787" t="str">
            <v>Malacostraca/Eumalacostraca/Eucarida</v>
          </cell>
          <cell r="F1787">
            <v>0</v>
          </cell>
          <cell r="G1787" t="str">
            <v>Arthropoda/CrustaceaMalacostraca/Eumalacostraca/Eucarida</v>
          </cell>
          <cell r="H1787" t="str">
            <v>pelagic crustacean</v>
          </cell>
          <cell r="I1787" t="str">
            <v>pelagic crustacean</v>
          </cell>
          <cell r="J1787" t="str">
            <v>pelagic crustacean</v>
          </cell>
          <cell r="K1787" t="str">
            <v>large zooplankton</v>
          </cell>
          <cell r="L1787" t="str">
            <v>large zooplankton</v>
          </cell>
          <cell r="M1787" t="str">
            <v>large zooplankton</v>
          </cell>
          <cell r="N1787" t="str">
            <v>Large zooplankton (carnivorous)</v>
          </cell>
          <cell r="O1787" t="str">
            <v>Large zooplankton (carnivorous)</v>
          </cell>
          <cell r="P1787" t="str">
            <v>ZL</v>
          </cell>
        </row>
        <row r="1788">
          <cell r="C1788" t="str">
            <v>Zoea remains</v>
          </cell>
          <cell r="D1788" t="str">
            <v>Arthropoda/Crustacea</v>
          </cell>
          <cell r="E1788" t="str">
            <v>Malacostraca/Eumalacostraca/Eucarida</v>
          </cell>
          <cell r="F1788">
            <v>0</v>
          </cell>
          <cell r="G1788" t="str">
            <v>Arthropoda/CrustaceaMalacostraca/Eumalacostraca/Eucarida</v>
          </cell>
          <cell r="H1788" t="str">
            <v>pelagic crustacean</v>
          </cell>
          <cell r="I1788" t="str">
            <v>pelagic crustacean</v>
          </cell>
          <cell r="J1788" t="str">
            <v>pelagic crustacean</v>
          </cell>
          <cell r="K1788" t="str">
            <v>large zooplankton</v>
          </cell>
          <cell r="L1788" t="str">
            <v>large zooplankton</v>
          </cell>
          <cell r="M1788" t="str">
            <v>large zooplankton</v>
          </cell>
          <cell r="N1788" t="str">
            <v>Large zooplankton (carnivorous)</v>
          </cell>
          <cell r="O1788" t="str">
            <v>Large zooplankton (carnivorous)</v>
          </cell>
          <cell r="P1788" t="str">
            <v>ZL</v>
          </cell>
        </row>
        <row r="1789">
          <cell r="C1789" t="str">
            <v>Order Decapoda - undifferentiated</v>
          </cell>
          <cell r="D1789" t="str">
            <v>Arthropoda</v>
          </cell>
          <cell r="E1789" t="str">
            <v>Malacostraca</v>
          </cell>
          <cell r="F1789" t="str">
            <v xml:space="preserve">  --  </v>
          </cell>
          <cell r="J1789">
            <v>0</v>
          </cell>
          <cell r="K1789">
            <v>0</v>
          </cell>
          <cell r="L1789">
            <v>0</v>
          </cell>
          <cell r="M1789">
            <v>0</v>
          </cell>
          <cell r="O1789" t="str">
            <v>Macrozoobenthos</v>
          </cell>
          <cell r="P1789" t="str">
            <v>BMS</v>
          </cell>
        </row>
        <row r="1790">
          <cell r="C1790" t="str">
            <v>Superorder Dendrobranchiata - penaeoid &amp; sergestoid prawns - undifferentiated</v>
          </cell>
          <cell r="O1790" t="str">
            <v>Macrozoobenthos</v>
          </cell>
          <cell r="P1790" t="str">
            <v>BMS</v>
          </cell>
        </row>
        <row r="1791">
          <cell r="C1791" t="str">
            <v>Penaeoidea &amp; Caridea - undifferentiated</v>
          </cell>
          <cell r="O1791" t="str">
            <v>Macrozoobenthos</v>
          </cell>
          <cell r="P1791" t="str">
            <v>BMS</v>
          </cell>
        </row>
        <row r="1792">
          <cell r="C1792" t="str">
            <v>Unidentified prawns</v>
          </cell>
          <cell r="D1792" t="str">
            <v>Arthropoda/Crustacea</v>
          </cell>
          <cell r="E1792" t="str">
            <v>Malacostraca/Eumalacostraca/Eucarida</v>
          </cell>
          <cell r="F1792" t="str">
            <v>Penaeoidea &amp; Caridea</v>
          </cell>
          <cell r="G1792" t="str">
            <v>Arthropoda/CrustaceaMalacostraca/Eumalacostraca/EucaridaPenaeoidea &amp; Caridea</v>
          </cell>
          <cell r="I1792" t="str">
            <v>megabenthos</v>
          </cell>
          <cell r="J1792" t="str">
            <v>megabenthos</v>
          </cell>
          <cell r="K1792" t="str">
            <v>prawns</v>
          </cell>
          <cell r="O1792" t="str">
            <v>Macrozoobenthos</v>
          </cell>
          <cell r="P1792" t="str">
            <v>BMS</v>
          </cell>
        </row>
        <row r="1793">
          <cell r="C1793" t="str">
            <v>Natantia</v>
          </cell>
          <cell r="D1793" t="str">
            <v>Arthropoda/Crustacea</v>
          </cell>
          <cell r="E1793" t="str">
            <v>Malacostraca/Eumalacostraca/Eucarida</v>
          </cell>
          <cell r="F1793" t="str">
            <v>Decapoda</v>
          </cell>
          <cell r="G1793" t="str">
            <v>Arthropoda/CrustaceaMalacostraca/Eumalacostraca/EucaridaDecapoda</v>
          </cell>
          <cell r="H1793" t="str">
            <v>megabenthic</v>
          </cell>
          <cell r="I1793" t="str">
            <v>megabenthos</v>
          </cell>
          <cell r="J1793" t="str">
            <v>megabenthos</v>
          </cell>
          <cell r="K1793" t="str">
            <v>prawns</v>
          </cell>
          <cell r="L1793" t="str">
            <v>large zooplankton</v>
          </cell>
          <cell r="M1793" t="str">
            <v>prawns</v>
          </cell>
          <cell r="N1793" t="str">
            <v>prawns</v>
          </cell>
          <cell r="O1793" t="str">
            <v>Macrozoobenthos</v>
          </cell>
          <cell r="P1793" t="str">
            <v>BMS</v>
          </cell>
        </row>
        <row r="1794">
          <cell r="C1794" t="str">
            <v>Natantia 1</v>
          </cell>
          <cell r="D1794" t="str">
            <v>Arthropoda/Crustacea</v>
          </cell>
          <cell r="E1794" t="str">
            <v>Malacostraca/Eumalacostraca/Eucarida</v>
          </cell>
          <cell r="F1794" t="str">
            <v>Decapoda</v>
          </cell>
          <cell r="G1794" t="str">
            <v>Arthropoda/CrustaceaMalacostraca/Eumalacostraca/EucaridaDecapoda</v>
          </cell>
          <cell r="H1794" t="str">
            <v>megabenthic</v>
          </cell>
          <cell r="I1794" t="str">
            <v>megabenthos</v>
          </cell>
          <cell r="J1794" t="str">
            <v>megabenthos</v>
          </cell>
          <cell r="K1794" t="str">
            <v>prawns</v>
          </cell>
          <cell r="L1794" t="str">
            <v>large zooplankton</v>
          </cell>
          <cell r="M1794" t="str">
            <v>prawns</v>
          </cell>
          <cell r="N1794" t="str">
            <v>prawns</v>
          </cell>
          <cell r="O1794" t="str">
            <v>Macrozoobenthos</v>
          </cell>
          <cell r="P1794" t="str">
            <v>BMS</v>
          </cell>
        </row>
        <row r="1795">
          <cell r="C1795" t="str">
            <v>Natantia remains</v>
          </cell>
          <cell r="D1795" t="str">
            <v>Arthropoda/Crustacea</v>
          </cell>
          <cell r="E1795" t="str">
            <v>Malacostraca/Eumalacostraca/Eucarida</v>
          </cell>
          <cell r="F1795" t="str">
            <v>Decapoda</v>
          </cell>
          <cell r="G1795" t="str">
            <v>Arthropoda/CrustaceaMalacostraca/Eumalacostraca/EucaridaDecapoda</v>
          </cell>
          <cell r="H1795" t="str">
            <v>megabenthic</v>
          </cell>
          <cell r="I1795" t="str">
            <v>megabenthos</v>
          </cell>
          <cell r="J1795" t="str">
            <v>megabenthos</v>
          </cell>
          <cell r="K1795" t="str">
            <v>prawns</v>
          </cell>
          <cell r="L1795" t="str">
            <v>large zooplankton</v>
          </cell>
          <cell r="M1795" t="str">
            <v>prawns</v>
          </cell>
          <cell r="N1795" t="str">
            <v>prawns</v>
          </cell>
          <cell r="O1795" t="str">
            <v>Macrozoobenthos</v>
          </cell>
          <cell r="P1795" t="str">
            <v>BMS</v>
          </cell>
        </row>
        <row r="1796">
          <cell r="C1796" t="str">
            <v>Penaeidae - undifferentiated</v>
          </cell>
          <cell r="O1796" t="str">
            <v>Macrozoobenthos</v>
          </cell>
          <cell r="P1796" t="str">
            <v>BMS</v>
          </cell>
        </row>
        <row r="1797">
          <cell r="C1797" t="str">
            <v>Funchalia sp.</v>
          </cell>
          <cell r="D1797" t="str">
            <v>Arthropoda/Crustacea</v>
          </cell>
          <cell r="E1797" t="str">
            <v>Malacostraca/Eumalacostraca/Eucarida</v>
          </cell>
          <cell r="F1797" t="str">
            <v>Decapoda/Dendrobranchiata//Penaeidae</v>
          </cell>
          <cell r="G1797" t="str">
            <v>Arthropoda/CrustaceaMalacostraca/Eumalacostraca/EucaridaDecapoda/Dendrobranchiata//Penaeidae</v>
          </cell>
          <cell r="H1797" t="str">
            <v>pelagic crustacean</v>
          </cell>
          <cell r="I1797" t="str">
            <v>megabenthos</v>
          </cell>
          <cell r="J1797" t="str">
            <v>megabenthos</v>
          </cell>
          <cell r="K1797" t="str">
            <v>prawns</v>
          </cell>
          <cell r="L1797" t="str">
            <v>megabenthos</v>
          </cell>
          <cell r="M1797" t="str">
            <v>megabenthos</v>
          </cell>
          <cell r="N1797" t="str">
            <v>prawns</v>
          </cell>
          <cell r="O1797" t="str">
            <v>Macrozoobenthos</v>
          </cell>
          <cell r="P1797" t="str">
            <v>BMS</v>
          </cell>
        </row>
        <row r="1798">
          <cell r="C1798" t="str">
            <v>Penaeidae 1</v>
          </cell>
          <cell r="D1798" t="str">
            <v>Arthropoda/Crustacea</v>
          </cell>
          <cell r="E1798" t="str">
            <v>Malacostraca/Eumalacostraca/Eucarida</v>
          </cell>
          <cell r="F1798" t="str">
            <v>Decapoda/Dendrobranchiata//Penaeidae</v>
          </cell>
          <cell r="G1798" t="str">
            <v>Arthropoda/CrustaceaMalacostraca/Eumalacostraca/EucaridaDecapoda/Dendrobranchiata//Penaeidae</v>
          </cell>
          <cell r="H1798" t="str">
            <v>pelagic crustacean</v>
          </cell>
          <cell r="I1798" t="str">
            <v>megabenthos</v>
          </cell>
          <cell r="J1798" t="str">
            <v>megabenthos</v>
          </cell>
          <cell r="K1798" t="str">
            <v>prawns</v>
          </cell>
          <cell r="L1798" t="str">
            <v>prawns</v>
          </cell>
          <cell r="M1798" t="str">
            <v>prawns</v>
          </cell>
          <cell r="N1798" t="str">
            <v>prawns</v>
          </cell>
          <cell r="O1798" t="str">
            <v>Macrozoobenthos</v>
          </cell>
          <cell r="P1798" t="str">
            <v>BMS</v>
          </cell>
        </row>
        <row r="1799">
          <cell r="C1799" t="str">
            <v>Penaeidae 3</v>
          </cell>
          <cell r="D1799" t="str">
            <v>Arthropoda/Crustacea</v>
          </cell>
          <cell r="E1799" t="str">
            <v>Malacostraca/Eumalacostraca/Eucarida</v>
          </cell>
          <cell r="F1799" t="str">
            <v>Decapoda/Dendrobranchiata//Penaeidae</v>
          </cell>
          <cell r="G1799" t="str">
            <v>Arthropoda/CrustaceaMalacostraca/Eumalacostraca/EucaridaDecapoda/Dendrobranchiata//Penaeidae</v>
          </cell>
          <cell r="H1799" t="str">
            <v>pelagic crustacean</v>
          </cell>
          <cell r="I1799" t="str">
            <v>megabenthos</v>
          </cell>
          <cell r="J1799" t="str">
            <v>megabenthos</v>
          </cell>
          <cell r="K1799" t="str">
            <v>prawns</v>
          </cell>
          <cell r="L1799" t="str">
            <v>prawns</v>
          </cell>
          <cell r="M1799" t="str">
            <v>prawns</v>
          </cell>
          <cell r="N1799" t="str">
            <v>prawns</v>
          </cell>
          <cell r="O1799" t="str">
            <v>Macrozoobenthos</v>
          </cell>
          <cell r="P1799" t="str">
            <v>BMS</v>
          </cell>
        </row>
        <row r="1800">
          <cell r="C1800" t="str">
            <v>Penaeidae 4</v>
          </cell>
          <cell r="D1800" t="str">
            <v>Arthropoda/Crustacea</v>
          </cell>
          <cell r="E1800" t="str">
            <v>Malacostraca/Eumalacostraca/Eucarida</v>
          </cell>
          <cell r="F1800" t="str">
            <v>Decapoda/Dendrobranchiata//Penaeidae</v>
          </cell>
          <cell r="G1800" t="str">
            <v>Arthropoda/CrustaceaMalacostraca/Eumalacostraca/EucaridaDecapoda/Dendrobranchiata//Penaeidae</v>
          </cell>
          <cell r="H1800" t="str">
            <v>pelagic crustacean</v>
          </cell>
          <cell r="I1800" t="str">
            <v>megabenthos</v>
          </cell>
          <cell r="J1800" t="str">
            <v>megabenthos</v>
          </cell>
          <cell r="K1800" t="str">
            <v>prawns</v>
          </cell>
          <cell r="L1800" t="str">
            <v>prawns</v>
          </cell>
          <cell r="M1800" t="str">
            <v>prawns</v>
          </cell>
          <cell r="N1800" t="str">
            <v>prawns</v>
          </cell>
          <cell r="O1800" t="str">
            <v>Macrozoobenthos</v>
          </cell>
          <cell r="P1800" t="str">
            <v>BMS</v>
          </cell>
        </row>
        <row r="1801">
          <cell r="C1801" t="str">
            <v>Funchalia woodwardi</v>
          </cell>
          <cell r="D1801" t="str">
            <v>Arthropoda/Crustacea</v>
          </cell>
          <cell r="E1801" t="str">
            <v>Crustacea/Malacostraca/Eumalacostraca/Eucarida</v>
          </cell>
          <cell r="F1801" t="str">
            <v>Decapoda//Dendrobranchiata/Penaidea/Penaeidae</v>
          </cell>
          <cell r="G1801" t="str">
            <v>Arthropoda/CrustaceaCrustacea/Malacostraca/Eumalacostraca/EucaridaDecapoda//Dendrobranchiata/Penaidea/Penaeidae</v>
          </cell>
          <cell r="H1801" t="str">
            <v>pelagic crustacean</v>
          </cell>
          <cell r="I1801" t="str">
            <v>megabenthos</v>
          </cell>
          <cell r="J1801" t="str">
            <v>megabenthos</v>
          </cell>
          <cell r="K1801" t="str">
            <v>megabenthos</v>
          </cell>
          <cell r="L1801" t="str">
            <v>megabenthos</v>
          </cell>
          <cell r="M1801" t="str">
            <v>megabenthos</v>
          </cell>
          <cell r="N1801" t="str">
            <v>megabenthos</v>
          </cell>
          <cell r="O1801" t="str">
            <v>Macrozoobenthos</v>
          </cell>
          <cell r="P1801" t="str">
            <v>BMS</v>
          </cell>
        </row>
        <row r="1802">
          <cell r="C1802" t="str">
            <v>Metapenaeus macleayi</v>
          </cell>
          <cell r="D1802" t="str">
            <v>Arthropoda/Crustacea</v>
          </cell>
          <cell r="E1802" t="str">
            <v>Crustacea/Malacostraca/Eumalacostraca/Eucarida</v>
          </cell>
          <cell r="F1802" t="str">
            <v>Decapoda//Dendrobranchiata/Penaidea/Penaeidae</v>
          </cell>
          <cell r="G1802" t="str">
            <v>Arthropoda/CrustaceaCrustacea/Malacostraca/Eumalacostraca/EucaridaDecapoda//Dendrobranchiata/Penaidea/Penaeidae</v>
          </cell>
          <cell r="H1802" t="str">
            <v>school prawn</v>
          </cell>
          <cell r="I1802" t="str">
            <v>megabenthos</v>
          </cell>
          <cell r="J1802" t="str">
            <v>megabenthos</v>
          </cell>
          <cell r="K1802" t="str">
            <v>Comm prawn</v>
          </cell>
          <cell r="L1802" t="str">
            <v>Comm prawn</v>
          </cell>
          <cell r="M1802" t="str">
            <v>Comm prawn</v>
          </cell>
          <cell r="N1802" t="str">
            <v>Comm prawn</v>
          </cell>
          <cell r="O1802" t="str">
            <v>Commercial prawns</v>
          </cell>
          <cell r="P1802" t="str">
            <v>PWN</v>
          </cell>
        </row>
        <row r="1803">
          <cell r="C1803" t="str">
            <v>Penaeus plebejus</v>
          </cell>
          <cell r="D1803" t="str">
            <v>Arthropoda/Crustacea</v>
          </cell>
          <cell r="E1803" t="str">
            <v>Crustacea/Malacostraca/Eumalacostraca/Eucarida</v>
          </cell>
          <cell r="F1803" t="str">
            <v>Decapoda//Dendrobranchiata/Penaidea/Penaeidae</v>
          </cell>
          <cell r="G1803" t="str">
            <v>Arthropoda/CrustaceaCrustacea/Malacostraca/Eumalacostraca/EucaridaDecapoda//Dendrobranchiata/Penaidea/Penaeidae</v>
          </cell>
          <cell r="I1803" t="str">
            <v>megabenthos</v>
          </cell>
          <cell r="J1803" t="str">
            <v>megabenthos</v>
          </cell>
          <cell r="K1803" t="str">
            <v>Comm prawn</v>
          </cell>
          <cell r="L1803" t="str">
            <v>Comm prawn</v>
          </cell>
          <cell r="M1803" t="str">
            <v>Comm prawn</v>
          </cell>
          <cell r="N1803" t="str">
            <v>Comm prawn</v>
          </cell>
          <cell r="O1803" t="str">
            <v>Commercial prawns</v>
          </cell>
          <cell r="P1803" t="str">
            <v>PWN</v>
          </cell>
        </row>
        <row r="1804">
          <cell r="C1804" t="str">
            <v>Melicertus latisulcatus, Melicertus plebejus &amp; Melicertus longistylus</v>
          </cell>
          <cell r="D1804" t="str">
            <v>Arthropoda/Crustacea</v>
          </cell>
          <cell r="E1804" t="str">
            <v>Crustacea/Malacostraca/Eumalacostraca/Eucarida</v>
          </cell>
          <cell r="F1804" t="str">
            <v>Decapoda//Dendrobranchiata/Penaidea/Penaeidae</v>
          </cell>
          <cell r="G1804" t="str">
            <v>Arthropoda/CrustaceaCrustacea/Malacostraca/Eumalacostraca/EucaridaDecapoda//Dendrobranchiata/Penaidea/Penaeidae</v>
          </cell>
          <cell r="H1804" t="str">
            <v>king prawns</v>
          </cell>
          <cell r="I1804" t="str">
            <v>megabenthos</v>
          </cell>
          <cell r="J1804" t="str">
            <v>megabenthos</v>
          </cell>
          <cell r="K1804" t="str">
            <v>Comm prawn</v>
          </cell>
          <cell r="L1804" t="str">
            <v>Comm prawn</v>
          </cell>
          <cell r="M1804" t="str">
            <v>Comm prawn</v>
          </cell>
          <cell r="N1804" t="str">
            <v>Comm prawn</v>
          </cell>
          <cell r="O1804" t="str">
            <v>Commercial prawns</v>
          </cell>
          <cell r="P1804" t="str">
            <v>PWN</v>
          </cell>
        </row>
        <row r="1805">
          <cell r="C1805" t="str">
            <v>prawns</v>
          </cell>
          <cell r="D1805" t="str">
            <v>Arthropoda/Crustacea</v>
          </cell>
          <cell r="E1805" t="str">
            <v>Crustacea/Malacostraca/Eumalacostraca/Eucarida</v>
          </cell>
          <cell r="F1805" t="str">
            <v>Decapoda//Dendrobranchiata/Penaidea/Penaeidae</v>
          </cell>
          <cell r="H1805" t="str">
            <v>Arthropoda/CrustaceaCrustacea/Malacostraca/Eumalacostraca/EucaridaDecapoda//Dendrobranchiata/Penaidea/Penaeidae</v>
          </cell>
          <cell r="I1805" t="str">
            <v>megabenthos</v>
          </cell>
          <cell r="J1805" t="str">
            <v>megabenthos</v>
          </cell>
          <cell r="K1805" t="str">
            <v>prawns</v>
          </cell>
          <cell r="L1805" t="str">
            <v>prawns</v>
          </cell>
          <cell r="M1805" t="str">
            <v>prawns</v>
          </cell>
          <cell r="N1805" t="str">
            <v>prawns</v>
          </cell>
          <cell r="O1805" t="str">
            <v>Commercial prawns</v>
          </cell>
          <cell r="P1805" t="str">
            <v>PWN</v>
          </cell>
        </row>
        <row r="1806">
          <cell r="C1806" t="str">
            <v>Aristaeomorpha foliacea</v>
          </cell>
          <cell r="D1806" t="str">
            <v>Arthropoda/Crustacea</v>
          </cell>
          <cell r="E1806" t="str">
            <v>Malacostraca/Eumalacostraca/Eucarida</v>
          </cell>
          <cell r="F1806" t="str">
            <v>Decapoda/Pleocyemata/Penaeidae/Aristeidae</v>
          </cell>
          <cell r="G1806" t="str">
            <v>Arthropoda/CrustaceaMalacostraca/Eumalacostraca/EucaridaDecapoda/Pleocyemata/Penaeidae/Aristeidae</v>
          </cell>
          <cell r="H1806" t="str">
            <v>pelagic crustacean</v>
          </cell>
          <cell r="I1806" t="str">
            <v>megabenthos</v>
          </cell>
          <cell r="J1806" t="str">
            <v>megabenthos</v>
          </cell>
          <cell r="K1806" t="str">
            <v>prawns</v>
          </cell>
          <cell r="L1806" t="str">
            <v>megabenthos</v>
          </cell>
          <cell r="M1806" t="str">
            <v>prawns</v>
          </cell>
          <cell r="N1806" t="str">
            <v>prawns</v>
          </cell>
          <cell r="O1806" t="str">
            <v>Macrozoobenthos</v>
          </cell>
          <cell r="P1806" t="str">
            <v>BMS</v>
          </cell>
        </row>
        <row r="1807">
          <cell r="C1807" t="str">
            <v>Aristeus mabahissae</v>
          </cell>
          <cell r="D1807" t="str">
            <v>Arthropoda</v>
          </cell>
          <cell r="E1807" t="str">
            <v>Malacostraca</v>
          </cell>
          <cell r="F1807" t="str">
            <v>Aristeidae</v>
          </cell>
          <cell r="J1807">
            <v>0</v>
          </cell>
          <cell r="K1807">
            <v>0</v>
          </cell>
          <cell r="L1807">
            <v>0</v>
          </cell>
          <cell r="M1807">
            <v>0</v>
          </cell>
          <cell r="O1807" t="str">
            <v>Macrozoobenthos</v>
          </cell>
          <cell r="P1807" t="str">
            <v>BMS</v>
          </cell>
        </row>
        <row r="1808">
          <cell r="C1808" t="str">
            <v>Plesiopenaeus edwardsianus</v>
          </cell>
          <cell r="D1808" t="str">
            <v>Arthropoda/Crustacea</v>
          </cell>
          <cell r="E1808">
            <v>0</v>
          </cell>
          <cell r="F1808">
            <v>0</v>
          </cell>
          <cell r="G1808" t="str">
            <v>Arthropoda/Crustacea</v>
          </cell>
          <cell r="H1808">
            <v>0</v>
          </cell>
          <cell r="I1808" t="str">
            <v>megabenthos</v>
          </cell>
          <cell r="J1808">
            <v>0</v>
          </cell>
          <cell r="K1808" t="str">
            <v>prawns</v>
          </cell>
          <cell r="L1808" t="str">
            <v>prawns</v>
          </cell>
          <cell r="M1808" t="str">
            <v>prawns</v>
          </cell>
          <cell r="N1808" t="str">
            <v>prawns</v>
          </cell>
          <cell r="O1808" t="str">
            <v>Macrozoobenthos</v>
          </cell>
          <cell r="P1808" t="str">
            <v>BMS</v>
          </cell>
        </row>
        <row r="1809">
          <cell r="C1809" t="str">
            <v>Austropenaeus nitidus</v>
          </cell>
          <cell r="D1809" t="str">
            <v>Arthropoda/Crustacea</v>
          </cell>
          <cell r="E1809" t="str">
            <v>Malacostraca/Eumalacostraca/Eucarida</v>
          </cell>
          <cell r="F1809" t="str">
            <v>Decapoda/Dendrobranchiata//Penaeidae</v>
          </cell>
          <cell r="G1809" t="str">
            <v>Arthropoda/CrustaceaMalacostraca/Eumalacostraca/EucaridaDecapoda/Dendrobranchiata//Penaeidae</v>
          </cell>
          <cell r="H1809" t="str">
            <v>pelagic crustacean</v>
          </cell>
          <cell r="I1809" t="str">
            <v>pelagic crustacean</v>
          </cell>
          <cell r="J1809" t="str">
            <v>pelagic crustacean</v>
          </cell>
          <cell r="K1809" t="str">
            <v>prawns</v>
          </cell>
          <cell r="L1809" t="str">
            <v>prawns</v>
          </cell>
          <cell r="M1809" t="str">
            <v>prawns</v>
          </cell>
          <cell r="N1809" t="str">
            <v>prawns</v>
          </cell>
          <cell r="O1809" t="str">
            <v>Macrozoobenthos</v>
          </cell>
          <cell r="P1809" t="str">
            <v>BMS</v>
          </cell>
        </row>
        <row r="1810">
          <cell r="C1810" t="str">
            <v>Austropenaeus nitidus</v>
          </cell>
          <cell r="D1810" t="str">
            <v>Arthropoda</v>
          </cell>
          <cell r="E1810" t="str">
            <v>Malacostraca</v>
          </cell>
          <cell r="F1810" t="str">
            <v>Aristeidae</v>
          </cell>
          <cell r="J1810">
            <v>0</v>
          </cell>
          <cell r="K1810">
            <v>0</v>
          </cell>
          <cell r="L1810">
            <v>0</v>
          </cell>
          <cell r="M1810">
            <v>0</v>
          </cell>
          <cell r="O1810" t="str">
            <v>Macrozoobenthos</v>
          </cell>
          <cell r="P1810" t="str">
            <v>BMS</v>
          </cell>
        </row>
        <row r="1811">
          <cell r="C1811" t="str">
            <v>Aristaeomorpha spp.</v>
          </cell>
          <cell r="D1811" t="str">
            <v>Arthropoda/Crustacea</v>
          </cell>
          <cell r="E1811" t="str">
            <v>Malacostraca/Eumalacostraca/Eucarida</v>
          </cell>
          <cell r="F1811" t="str">
            <v>Decapoda/Pleocyemata/Penaeidae/Aristeidae</v>
          </cell>
          <cell r="G1811" t="str">
            <v>Arthropoda/CrustaceaMalacostraca/Eumalacostraca/EucaridaDecapoda/Pleocyemata/Penaeidae/Aristeidae</v>
          </cell>
          <cell r="H1811" t="str">
            <v>pelagic crustacean</v>
          </cell>
          <cell r="I1811" t="str">
            <v>megabenthos</v>
          </cell>
          <cell r="J1811" t="str">
            <v>megabenthos</v>
          </cell>
          <cell r="K1811" t="str">
            <v>prawns</v>
          </cell>
          <cell r="L1811" t="str">
            <v>megabenthos</v>
          </cell>
          <cell r="M1811" t="str">
            <v>prawns</v>
          </cell>
          <cell r="N1811" t="str">
            <v>prawns</v>
          </cell>
          <cell r="O1811" t="str">
            <v>Macrozoobenthos</v>
          </cell>
          <cell r="P1811" t="str">
            <v>BMS</v>
          </cell>
        </row>
        <row r="1812">
          <cell r="C1812" t="str">
            <v>Benthesicymus investigatoris</v>
          </cell>
          <cell r="D1812" t="str">
            <v>Arthropoda</v>
          </cell>
          <cell r="E1812" t="str">
            <v>Malacostraca</v>
          </cell>
          <cell r="F1812" t="str">
            <v>Benthesicymidae</v>
          </cell>
          <cell r="J1812">
            <v>0</v>
          </cell>
          <cell r="K1812">
            <v>0</v>
          </cell>
          <cell r="L1812">
            <v>0</v>
          </cell>
          <cell r="M1812">
            <v>0</v>
          </cell>
          <cell r="O1812" t="str">
            <v>Macrozoobenthos</v>
          </cell>
          <cell r="P1812" t="str">
            <v>BMS</v>
          </cell>
        </row>
        <row r="1813">
          <cell r="C1813" t="str">
            <v>Gennadas gilchristi</v>
          </cell>
          <cell r="D1813" t="str">
            <v>Arthropoda/Crustacea</v>
          </cell>
          <cell r="E1813" t="str">
            <v>Crustacea/Malacostraca/Eumalacostraca/Eucarida</v>
          </cell>
          <cell r="F1813" t="str">
            <v>Decapoda/Dendrobranchiata/Penaidea/Penaeidae</v>
          </cell>
          <cell r="G1813" t="str">
            <v>Arthropoda/CrustaceaCrustacea/Malacostraca/Eumalacostraca/EucaridaDecapoda/Dendrobranchiata/Penaidea/Penaeidae</v>
          </cell>
          <cell r="H1813" t="str">
            <v>pelagic crustacean</v>
          </cell>
          <cell r="I1813" t="str">
            <v>megabenthos</v>
          </cell>
          <cell r="J1813" t="str">
            <v>megabenthos</v>
          </cell>
          <cell r="K1813" t="str">
            <v>prawns</v>
          </cell>
          <cell r="L1813" t="str">
            <v>megabenthos</v>
          </cell>
          <cell r="M1813" t="str">
            <v>prawns</v>
          </cell>
          <cell r="N1813" t="str">
            <v>prawns</v>
          </cell>
          <cell r="O1813" t="str">
            <v>Macrozoobenthos</v>
          </cell>
          <cell r="P1813" t="str">
            <v>BMS</v>
          </cell>
        </row>
        <row r="1814">
          <cell r="C1814" t="str">
            <v>Gennadas kempi</v>
          </cell>
          <cell r="D1814" t="str">
            <v>Arthropoda</v>
          </cell>
          <cell r="E1814" t="str">
            <v>Malacostraca</v>
          </cell>
          <cell r="F1814" t="str">
            <v>Benthesicymidae</v>
          </cell>
          <cell r="J1814">
            <v>0</v>
          </cell>
          <cell r="K1814">
            <v>0</v>
          </cell>
          <cell r="L1814">
            <v>0</v>
          </cell>
          <cell r="M1814">
            <v>0</v>
          </cell>
          <cell r="O1814" t="str">
            <v>Macrozoobenthos</v>
          </cell>
          <cell r="P1814" t="str">
            <v>BMS</v>
          </cell>
        </row>
        <row r="1815">
          <cell r="C1815" t="str">
            <v>Benthesicymus howensis</v>
          </cell>
          <cell r="D1815" t="str">
            <v>Arthropoda</v>
          </cell>
          <cell r="E1815" t="str">
            <v>Malacostraca</v>
          </cell>
          <cell r="F1815" t="str">
            <v>Benthesicymidae</v>
          </cell>
          <cell r="J1815">
            <v>0</v>
          </cell>
          <cell r="K1815">
            <v>0</v>
          </cell>
          <cell r="L1815">
            <v>0</v>
          </cell>
          <cell r="M1815">
            <v>0</v>
          </cell>
          <cell r="O1815" t="str">
            <v>Macrozoobenthos</v>
          </cell>
          <cell r="P1815" t="str">
            <v>BMS</v>
          </cell>
        </row>
        <row r="1816">
          <cell r="C1816" t="str">
            <v>Gennadas spp.</v>
          </cell>
          <cell r="O1816" t="str">
            <v>Macrozoobenthos</v>
          </cell>
          <cell r="P1816" t="str">
            <v>BMS</v>
          </cell>
        </row>
        <row r="1817">
          <cell r="C1817" t="str">
            <v>Gennadas sp. 1</v>
          </cell>
          <cell r="O1817" t="str">
            <v>Macrozoobenthos</v>
          </cell>
          <cell r="P1817" t="str">
            <v>BMS</v>
          </cell>
        </row>
        <row r="1818">
          <cell r="C1818" t="str">
            <v>Gennadas sp. 2</v>
          </cell>
          <cell r="O1818" t="str">
            <v>Macrozoobenthos</v>
          </cell>
          <cell r="P1818" t="str">
            <v>BMS</v>
          </cell>
        </row>
        <row r="1819">
          <cell r="C1819" t="str">
            <v>Gennedas sp. 1</v>
          </cell>
          <cell r="O1819" t="str">
            <v>Macrozoobenthos</v>
          </cell>
          <cell r="P1819" t="str">
            <v>BMS</v>
          </cell>
        </row>
        <row r="1820">
          <cell r="C1820" t="str">
            <v>Penaeidae</v>
          </cell>
          <cell r="D1820" t="str">
            <v>Arthropoda/Crustacea</v>
          </cell>
          <cell r="E1820" t="str">
            <v>Malacostraca/Eumalacostraca/Eucarida</v>
          </cell>
          <cell r="F1820" t="str">
            <v>Decapoda/Dendrobranchiata//Penaeidae</v>
          </cell>
          <cell r="G1820" t="str">
            <v>Arthropoda/CrustaceaMalacostraca/Eumalacostraca/EucaridaDecapoda/Dendrobranchiata//Penaeidae</v>
          </cell>
          <cell r="H1820" t="str">
            <v>pelagic crustacean</v>
          </cell>
          <cell r="I1820" t="str">
            <v>pelagic crustacean</v>
          </cell>
          <cell r="J1820" t="str">
            <v>pelagic crustacean</v>
          </cell>
          <cell r="K1820" t="str">
            <v>prawns</v>
          </cell>
          <cell r="L1820" t="str">
            <v>prawns</v>
          </cell>
          <cell r="M1820" t="str">
            <v>prawns</v>
          </cell>
          <cell r="N1820" t="str">
            <v>prawns</v>
          </cell>
          <cell r="O1820" t="str">
            <v>Prawn</v>
          </cell>
          <cell r="P1820" t="str">
            <v>PWN</v>
          </cell>
        </row>
        <row r="1821">
          <cell r="C1821" t="str">
            <v>Haliporoides sibogae</v>
          </cell>
          <cell r="D1821" t="str">
            <v>Arthropoda/Crustacea</v>
          </cell>
          <cell r="E1821">
            <v>0</v>
          </cell>
          <cell r="G1821" t="str">
            <v>Arthropoda/Crustacea</v>
          </cell>
          <cell r="I1821" t="str">
            <v>megabenthos</v>
          </cell>
          <cell r="K1821" t="str">
            <v>prawns</v>
          </cell>
          <cell r="L1821" t="str">
            <v>prawns</v>
          </cell>
          <cell r="M1821" t="str">
            <v>prawns</v>
          </cell>
          <cell r="N1821" t="str">
            <v>megabenthos</v>
          </cell>
          <cell r="O1821" t="str">
            <v>Prawn</v>
          </cell>
          <cell r="P1821" t="str">
            <v>PWN</v>
          </cell>
        </row>
        <row r="1822">
          <cell r="C1822" t="str">
            <v>Haliporoides sibogae</v>
          </cell>
          <cell r="D1822" t="str">
            <v>Arthropoda/Crustacea</v>
          </cell>
          <cell r="E1822">
            <v>0</v>
          </cell>
          <cell r="G1822" t="str">
            <v>Arthropoda/Crustacea</v>
          </cell>
          <cell r="I1822" t="str">
            <v>megabenthos</v>
          </cell>
          <cell r="K1822" t="str">
            <v>prawns</v>
          </cell>
          <cell r="L1822" t="str">
            <v>prawns</v>
          </cell>
          <cell r="M1822" t="str">
            <v>prawns</v>
          </cell>
          <cell r="N1822" t="str">
            <v>megabenthos</v>
          </cell>
          <cell r="O1822" t="str">
            <v>Prawn</v>
          </cell>
          <cell r="P1822" t="str">
            <v>PWN</v>
          </cell>
        </row>
        <row r="1823">
          <cell r="C1823" t="str">
            <v>Sicyonia australiensis</v>
          </cell>
          <cell r="O1823" t="str">
            <v>Macrozoobenthos</v>
          </cell>
          <cell r="P1823" t="str">
            <v>BMS</v>
          </cell>
        </row>
        <row r="1824">
          <cell r="C1824" t="str">
            <v>Penaidae</v>
          </cell>
          <cell r="D1824" t="str">
            <v>Arthropoda/Crustacea</v>
          </cell>
          <cell r="E1824" t="str">
            <v>Crustacea/Malacostraca/Eumalacostraca/Eucarida</v>
          </cell>
          <cell r="F1824" t="str">
            <v>Decapoda/Dendrobranchiata/Penaidea/Penaeidae</v>
          </cell>
          <cell r="G1824" t="str">
            <v>Arthropoda/CrustaceaCrustacea/Malacostraca/Eumalacostraca/EucaridaDecapoda/Dendrobranchiata/Penaidea/Penaeidae</v>
          </cell>
          <cell r="H1824" t="str">
            <v>pelagic crustacean</v>
          </cell>
          <cell r="I1824" t="str">
            <v>megabenthos</v>
          </cell>
          <cell r="J1824" t="str">
            <v>megabenthos</v>
          </cell>
          <cell r="K1824" t="str">
            <v>prawns</v>
          </cell>
          <cell r="L1824" t="str">
            <v>prawns</v>
          </cell>
          <cell r="M1824" t="str">
            <v>prawns</v>
          </cell>
          <cell r="N1824" t="str">
            <v>prawns</v>
          </cell>
          <cell r="O1824" t="str">
            <v>Macrozoobenthos</v>
          </cell>
          <cell r="P1824" t="str">
            <v>BMS</v>
          </cell>
        </row>
        <row r="1825">
          <cell r="C1825" t="str">
            <v>Sergestidae</v>
          </cell>
          <cell r="D1825" t="str">
            <v>Arthropoda/Crustacea</v>
          </cell>
          <cell r="E1825" t="str">
            <v>Malacostraca/Eumalacostraca/Eucarida</v>
          </cell>
          <cell r="F1825" t="str">
            <v>Decapoda/Dendrobranchiata//Sergestidae</v>
          </cell>
          <cell r="G1825" t="str">
            <v>Arthropoda/CrustaceaMalacostraca/Eumalacostraca/EucaridaDecapoda/Dendrobranchiata//Sergestidae</v>
          </cell>
          <cell r="H1825" t="str">
            <v>pelagic crustacean</v>
          </cell>
          <cell r="I1825" t="str">
            <v>pelagic crustacean</v>
          </cell>
          <cell r="J1825" t="str">
            <v>pelagic crustacean</v>
          </cell>
          <cell r="K1825" t="str">
            <v>prawns</v>
          </cell>
          <cell r="L1825" t="str">
            <v>prawns</v>
          </cell>
          <cell r="M1825" t="str">
            <v>prawns</v>
          </cell>
          <cell r="N1825" t="str">
            <v>Large zooplankton (carnivorous)</v>
          </cell>
          <cell r="O1825" t="str">
            <v>Macrozoobenthos</v>
          </cell>
          <cell r="P1825" t="str">
            <v>BMS</v>
          </cell>
        </row>
        <row r="1826">
          <cell r="C1826" t="str">
            <v>Sergestidae - undifferentiated</v>
          </cell>
          <cell r="N1826" t="str">
            <v>Large zooplankton (carnivorous)</v>
          </cell>
          <cell r="O1826" t="str">
            <v>Macrozoobenthos</v>
          </cell>
          <cell r="P1826" t="str">
            <v>BMS</v>
          </cell>
        </row>
        <row r="1827">
          <cell r="C1827" t="str">
            <v>Parasergestes armatus</v>
          </cell>
          <cell r="D1827" t="str">
            <v>Arthropoda</v>
          </cell>
          <cell r="E1827" t="str">
            <v>Malacostraca</v>
          </cell>
          <cell r="F1827" t="str">
            <v>Sergestidae</v>
          </cell>
          <cell r="J1827">
            <v>0</v>
          </cell>
          <cell r="K1827">
            <v>0</v>
          </cell>
          <cell r="L1827">
            <v>0</v>
          </cell>
          <cell r="M1827">
            <v>0</v>
          </cell>
          <cell r="O1827" t="str">
            <v>Macrozoobenthos</v>
          </cell>
          <cell r="P1827" t="str">
            <v>BMS</v>
          </cell>
        </row>
        <row r="1828">
          <cell r="C1828" t="str">
            <v>Allosergestes sargassi</v>
          </cell>
          <cell r="D1828" t="str">
            <v>Arthropoda</v>
          </cell>
          <cell r="E1828" t="str">
            <v>Malacostraca</v>
          </cell>
          <cell r="F1828" t="str">
            <v>Sergestidae</v>
          </cell>
          <cell r="J1828">
            <v>0</v>
          </cell>
          <cell r="K1828">
            <v>0</v>
          </cell>
          <cell r="L1828">
            <v>0</v>
          </cell>
          <cell r="M1828">
            <v>0</v>
          </cell>
          <cell r="O1828" t="str">
            <v>Macrozoobenthos</v>
          </cell>
          <cell r="P1828" t="str">
            <v>BMS</v>
          </cell>
        </row>
        <row r="1829">
          <cell r="C1829" t="str">
            <v>Petalidium foliaceum</v>
          </cell>
          <cell r="D1829" t="str">
            <v>Arthropoda</v>
          </cell>
          <cell r="E1829" t="str">
            <v>Malacostraca</v>
          </cell>
          <cell r="F1829" t="str">
            <v>Sergestidae</v>
          </cell>
          <cell r="J1829">
            <v>0</v>
          </cell>
          <cell r="K1829">
            <v>0</v>
          </cell>
          <cell r="L1829">
            <v>0</v>
          </cell>
          <cell r="M1829">
            <v>0</v>
          </cell>
          <cell r="O1829" t="str">
            <v>Macrozoobenthos</v>
          </cell>
          <cell r="P1829" t="str">
            <v>BMS</v>
          </cell>
        </row>
        <row r="1830">
          <cell r="C1830" t="str">
            <v>Deosergestes disjunctus</v>
          </cell>
          <cell r="D1830" t="str">
            <v>Arthropoda</v>
          </cell>
          <cell r="E1830" t="str">
            <v>Malacostraca</v>
          </cell>
          <cell r="F1830" t="str">
            <v>Sergestidae</v>
          </cell>
          <cell r="J1830">
            <v>0</v>
          </cell>
          <cell r="K1830">
            <v>0</v>
          </cell>
          <cell r="L1830">
            <v>0</v>
          </cell>
          <cell r="M1830">
            <v>0</v>
          </cell>
          <cell r="O1830" t="str">
            <v>Macrozoobenthos</v>
          </cell>
          <cell r="P1830" t="str">
            <v>BMS</v>
          </cell>
        </row>
        <row r="1831">
          <cell r="C1831" t="str">
            <v>Sergia potens</v>
          </cell>
          <cell r="D1831" t="str">
            <v>Arthropoda</v>
          </cell>
          <cell r="E1831" t="str">
            <v>Crustacea/Malacostraca/Eumalacostraca/Eucarida</v>
          </cell>
          <cell r="F1831" t="str">
            <v>Decapoda/Dendrobranchiata//Sergestidae</v>
          </cell>
          <cell r="G1831" t="str">
            <v>ArthropodaCrustacea/Malacostraca/Eumalacostraca/EucaridaDecapoda/Dendrobranchiata//Sergestidae</v>
          </cell>
          <cell r="H1831" t="str">
            <v>pelagic crustacean</v>
          </cell>
          <cell r="I1831" t="str">
            <v>pelagic crustacean</v>
          </cell>
          <cell r="J1831" t="str">
            <v>pelagic crustacean</v>
          </cell>
          <cell r="K1831" t="str">
            <v>prawns</v>
          </cell>
          <cell r="L1831" t="str">
            <v>prawns</v>
          </cell>
          <cell r="M1831" t="str">
            <v>prawns</v>
          </cell>
          <cell r="N1831" t="str">
            <v>Large zooplankton (carnivorous)</v>
          </cell>
          <cell r="O1831" t="str">
            <v>Macrozoobenthos</v>
          </cell>
          <cell r="P1831" t="str">
            <v>BMS</v>
          </cell>
        </row>
        <row r="1832">
          <cell r="C1832" t="str">
            <v>Sergia potens</v>
          </cell>
          <cell r="O1832" t="str">
            <v>Macrozoobenthos</v>
          </cell>
          <cell r="P1832" t="str">
            <v>BMS</v>
          </cell>
        </row>
        <row r="1833">
          <cell r="C1833" t="str">
            <v>Phorcosergia potens</v>
          </cell>
          <cell r="D1833" t="str">
            <v>Arthropoda</v>
          </cell>
          <cell r="E1833" t="str">
            <v>Malacostraca</v>
          </cell>
          <cell r="F1833" t="str">
            <v>Sergestidae</v>
          </cell>
          <cell r="J1833">
            <v>0</v>
          </cell>
          <cell r="K1833">
            <v>0</v>
          </cell>
          <cell r="L1833">
            <v>0</v>
          </cell>
          <cell r="M1833">
            <v>0</v>
          </cell>
          <cell r="O1833" t="str">
            <v>Macrozoobenthos</v>
          </cell>
          <cell r="P1833" t="str">
            <v>BMS</v>
          </cell>
        </row>
        <row r="1834">
          <cell r="C1834" t="str">
            <v>Prehensilosergia prehensilis</v>
          </cell>
          <cell r="D1834" t="str">
            <v>Arthropoda</v>
          </cell>
          <cell r="E1834" t="str">
            <v>Malacostraca</v>
          </cell>
          <cell r="F1834" t="str">
            <v>Sergestidae</v>
          </cell>
          <cell r="J1834">
            <v>0</v>
          </cell>
          <cell r="K1834">
            <v>0</v>
          </cell>
          <cell r="L1834">
            <v>0</v>
          </cell>
          <cell r="M1834">
            <v>0</v>
          </cell>
          <cell r="O1834" t="str">
            <v>Macrozoobenthos</v>
          </cell>
          <cell r="P1834" t="str">
            <v>BMS</v>
          </cell>
        </row>
        <row r="1835">
          <cell r="C1835" t="str">
            <v>Deosergestes corniculum</v>
          </cell>
          <cell r="D1835" t="str">
            <v>Arthropoda</v>
          </cell>
          <cell r="E1835" t="str">
            <v>Malacostraca</v>
          </cell>
          <cell r="F1835" t="str">
            <v>Sergestidae</v>
          </cell>
          <cell r="J1835">
            <v>0</v>
          </cell>
          <cell r="K1835">
            <v>0</v>
          </cell>
          <cell r="L1835">
            <v>0</v>
          </cell>
          <cell r="M1835">
            <v>0</v>
          </cell>
          <cell r="O1835" t="str">
            <v>Macrozoobenthos</v>
          </cell>
          <cell r="P1835" t="str">
            <v>BMS</v>
          </cell>
        </row>
        <row r="1836">
          <cell r="C1836" t="str">
            <v>Sergia sp.</v>
          </cell>
          <cell r="D1836" t="str">
            <v>Arthropoda</v>
          </cell>
          <cell r="E1836" t="str">
            <v>Crustacea/Malacostraca/Eumalacostraca/Eucarida</v>
          </cell>
          <cell r="F1836" t="str">
            <v>Decapoda/Dendrobranchiata//Sergestidae</v>
          </cell>
          <cell r="G1836" t="str">
            <v>ArthropodaCrustacea/Malacostraca/Eumalacostraca/EucaridaDecapoda/Dendrobranchiata//Sergestidae</v>
          </cell>
          <cell r="H1836" t="str">
            <v>pelagic crustacean</v>
          </cell>
          <cell r="I1836" t="str">
            <v>pelagic crustacean</v>
          </cell>
          <cell r="J1836" t="str">
            <v>pelagic crustacean</v>
          </cell>
          <cell r="K1836" t="str">
            <v>prawns</v>
          </cell>
          <cell r="L1836" t="str">
            <v>prawns</v>
          </cell>
          <cell r="M1836" t="str">
            <v>prawns</v>
          </cell>
          <cell r="N1836" t="str">
            <v>Large zooplankton (carnivorous)</v>
          </cell>
          <cell r="O1836" t="str">
            <v>Macrozoobenthos</v>
          </cell>
          <cell r="P1836" t="str">
            <v>BMS</v>
          </cell>
        </row>
        <row r="1837">
          <cell r="C1837" t="str">
            <v>Sergia spp.</v>
          </cell>
          <cell r="N1837" t="str">
            <v>Large zooplankton (carnivorous)</v>
          </cell>
          <cell r="O1837" t="str">
            <v>Macrozoobenthos</v>
          </cell>
          <cell r="P1837" t="str">
            <v>BMS</v>
          </cell>
        </row>
        <row r="1838">
          <cell r="C1838" t="str">
            <v>Deosergestes spp.</v>
          </cell>
          <cell r="D1838" t="str">
            <v>Arthropoda</v>
          </cell>
          <cell r="E1838" t="str">
            <v>Malacostraca</v>
          </cell>
          <cell r="F1838" t="str">
            <v>Sergestidae</v>
          </cell>
          <cell r="J1838">
            <v>0</v>
          </cell>
          <cell r="K1838">
            <v>0</v>
          </cell>
          <cell r="L1838">
            <v>0</v>
          </cell>
          <cell r="M1838">
            <v>0</v>
          </cell>
          <cell r="O1838" t="str">
            <v>Macrozoobenthos</v>
          </cell>
          <cell r="P1838" t="str">
            <v>BMS</v>
          </cell>
        </row>
        <row r="1839">
          <cell r="C1839" t="str">
            <v>Lucifer sp.</v>
          </cell>
          <cell r="D1839" t="str">
            <v>Arthropoda/Crustacea</v>
          </cell>
          <cell r="E1839" t="str">
            <v>Malacostraca/Eumalacostraca/Eucarida</v>
          </cell>
          <cell r="F1839" t="str">
            <v>Decapoda/Dendrobranchiata//Sergestidae</v>
          </cell>
          <cell r="G1839" t="str">
            <v>Arthropoda/CrustaceaMalacostraca/Eumalacostraca/EucaridaDecapoda/Dendrobranchiata//Sergestidae</v>
          </cell>
          <cell r="H1839" t="str">
            <v>pelagic crustacean</v>
          </cell>
          <cell r="I1839" t="str">
            <v>pelagic crustacean</v>
          </cell>
          <cell r="J1839" t="str">
            <v>pelagic crustacean</v>
          </cell>
          <cell r="K1839" t="str">
            <v>prawns</v>
          </cell>
          <cell r="L1839" t="str">
            <v>prawns</v>
          </cell>
          <cell r="M1839" t="str">
            <v>prawns</v>
          </cell>
          <cell r="N1839" t="str">
            <v>Large zooplankton (carnivorous)</v>
          </cell>
          <cell r="O1839" t="str">
            <v>Macrozoobenthos</v>
          </cell>
          <cell r="P1839" t="str">
            <v>BMS</v>
          </cell>
        </row>
        <row r="1840">
          <cell r="C1840" t="str">
            <v>carid prawns</v>
          </cell>
          <cell r="D1840" t="str">
            <v>Arthropoda/Crustacea</v>
          </cell>
          <cell r="E1840" t="str">
            <v>Malacostraca/Eumalacostraca/Eucarida</v>
          </cell>
          <cell r="F1840" t="str">
            <v>Decapoda/Dendrobranchiata//Caridea</v>
          </cell>
          <cell r="G1840" t="str">
            <v>Arthropoda/CrustaceaMalacostraca/Eumalacostraca/EucaridaDecapoda/Dendrobranchiata//Caridea</v>
          </cell>
          <cell r="I1840" t="str">
            <v>megabenthos</v>
          </cell>
          <cell r="K1840" t="str">
            <v>megabenthos</v>
          </cell>
          <cell r="L1840" t="str">
            <v>megabenthos</v>
          </cell>
          <cell r="M1840" t="str">
            <v>megabenthos</v>
          </cell>
          <cell r="N1840" t="str">
            <v>megabenthos</v>
          </cell>
          <cell r="O1840" t="str">
            <v>Macrozoobenthos</v>
          </cell>
          <cell r="P1840" t="str">
            <v>BMS</v>
          </cell>
        </row>
        <row r="1841">
          <cell r="C1841" t="str">
            <v>Caridea</v>
          </cell>
          <cell r="D1841" t="str">
            <v>Arthropoda/Crustacea</v>
          </cell>
          <cell r="E1841" t="str">
            <v>Malacostraca/Eumalacostraca/Eucarida</v>
          </cell>
          <cell r="F1841" t="str">
            <v>Decapoda/Pleocyemata/Caridea</v>
          </cell>
          <cell r="G1841" t="str">
            <v>Arthropoda/CrustaceaMalacostraca/Eumalacostraca/EucaridaDecapoda/Pleocyemata/Caridea</v>
          </cell>
          <cell r="H1841" t="str">
            <v xml:space="preserve">unknown crustacean </v>
          </cell>
          <cell r="I1841" t="str">
            <v>megabenthos</v>
          </cell>
          <cell r="J1841" t="str">
            <v>megabenthos</v>
          </cell>
          <cell r="K1841" t="str">
            <v>megabenthos</v>
          </cell>
          <cell r="L1841" t="str">
            <v>megabenthos</v>
          </cell>
          <cell r="M1841" t="str">
            <v>megabenthos</v>
          </cell>
          <cell r="N1841" t="str">
            <v>megabenthos</v>
          </cell>
          <cell r="O1841" t="str">
            <v>Macrozoobenthos</v>
          </cell>
          <cell r="P1841" t="str">
            <v>BMS</v>
          </cell>
        </row>
        <row r="1842">
          <cell r="C1842" t="str">
            <v>Caridea 3</v>
          </cell>
          <cell r="D1842" t="str">
            <v>Arthropoda/Crustacea</v>
          </cell>
          <cell r="E1842" t="str">
            <v>Malacostraca/Eumalacostraca/Eucarida</v>
          </cell>
          <cell r="F1842" t="str">
            <v>Decapoda/Pleocyemata/Caridea</v>
          </cell>
          <cell r="G1842" t="str">
            <v>Arthropoda/CrustaceaMalacostraca/Eumalacostraca/EucaridaDecapoda/Pleocyemata/Caridea</v>
          </cell>
          <cell r="H1842" t="str">
            <v xml:space="preserve">unknown crustacean </v>
          </cell>
          <cell r="I1842" t="str">
            <v xml:space="preserve">unknown crustacean </v>
          </cell>
          <cell r="J1842" t="str">
            <v xml:space="preserve">unknown crustacean </v>
          </cell>
          <cell r="K1842" t="str">
            <v>megabenthos</v>
          </cell>
          <cell r="L1842" t="str">
            <v>megabenthos</v>
          </cell>
          <cell r="M1842" t="str">
            <v>megabenthos</v>
          </cell>
          <cell r="N1842" t="str">
            <v>megabenthos</v>
          </cell>
          <cell r="O1842" t="str">
            <v>Macrozoobenthos</v>
          </cell>
          <cell r="P1842" t="str">
            <v>BMS</v>
          </cell>
        </row>
        <row r="1843">
          <cell r="C1843" t="str">
            <v>Caridea 4</v>
          </cell>
          <cell r="D1843" t="str">
            <v>Arthropoda/Crustacea</v>
          </cell>
          <cell r="E1843" t="str">
            <v>Malacostraca/Eumalacostraca/Eucarida</v>
          </cell>
          <cell r="F1843" t="str">
            <v>Decapoda/Pleocyemata/Caridea</v>
          </cell>
          <cell r="G1843" t="str">
            <v>Arthropoda/CrustaceaMalacostraca/Eumalacostraca/EucaridaDecapoda/Pleocyemata/Caridea</v>
          </cell>
          <cell r="H1843" t="str">
            <v xml:space="preserve">unknown crustacean </v>
          </cell>
          <cell r="I1843" t="str">
            <v xml:space="preserve">unknown crustacean </v>
          </cell>
          <cell r="J1843" t="str">
            <v xml:space="preserve">unknown crustacean </v>
          </cell>
          <cell r="K1843" t="str">
            <v>megabenthos</v>
          </cell>
          <cell r="L1843" t="str">
            <v>megabenthos</v>
          </cell>
          <cell r="M1843" t="str">
            <v>megabenthos</v>
          </cell>
          <cell r="N1843" t="str">
            <v>megabenthos</v>
          </cell>
          <cell r="O1843" t="str">
            <v>Macrozoobenthos</v>
          </cell>
          <cell r="P1843" t="str">
            <v>BMS</v>
          </cell>
        </row>
        <row r="1844">
          <cell r="C1844" t="str">
            <v>Caridea 5</v>
          </cell>
          <cell r="D1844" t="str">
            <v>Arthropoda/Crustacea</v>
          </cell>
          <cell r="E1844" t="str">
            <v>Malacostraca/Eumalacostraca/Eucarida</v>
          </cell>
          <cell r="F1844" t="str">
            <v>Decapoda/Pleocyemata/Caridea</v>
          </cell>
          <cell r="G1844" t="str">
            <v>Arthropoda/CrustaceaMalacostraca/Eumalacostraca/EucaridaDecapoda/Pleocyemata/Caridea</v>
          </cell>
          <cell r="H1844" t="str">
            <v xml:space="preserve">unknown crustacean </v>
          </cell>
          <cell r="I1844" t="str">
            <v xml:space="preserve">unknown crustacean </v>
          </cell>
          <cell r="J1844" t="str">
            <v xml:space="preserve">unknown crustacean </v>
          </cell>
          <cell r="K1844" t="str">
            <v>megabenthos</v>
          </cell>
          <cell r="L1844" t="str">
            <v>megabenthos</v>
          </cell>
          <cell r="M1844" t="str">
            <v>megabenthos</v>
          </cell>
          <cell r="N1844" t="str">
            <v>megabenthos</v>
          </cell>
          <cell r="O1844" t="str">
            <v>Macrozoobenthos</v>
          </cell>
          <cell r="P1844" t="str">
            <v>BMS</v>
          </cell>
        </row>
        <row r="1845">
          <cell r="C1845" t="str">
            <v>Caridea 6</v>
          </cell>
          <cell r="D1845" t="str">
            <v>Arthropoda/Crustacea</v>
          </cell>
          <cell r="E1845" t="str">
            <v>Malacostraca/Eumalacostraca/Eucarida</v>
          </cell>
          <cell r="F1845" t="str">
            <v>Decapoda/Pleocyemata/Caridea</v>
          </cell>
          <cell r="G1845" t="str">
            <v>Arthropoda/CrustaceaMalacostraca/Eumalacostraca/EucaridaDecapoda/Pleocyemata/Caridea</v>
          </cell>
          <cell r="H1845" t="str">
            <v xml:space="preserve">unknown crustacean </v>
          </cell>
          <cell r="I1845" t="str">
            <v xml:space="preserve">unknown crustacean </v>
          </cell>
          <cell r="J1845" t="str">
            <v xml:space="preserve">unknown crustacean </v>
          </cell>
          <cell r="K1845" t="str">
            <v>megabenthos</v>
          </cell>
          <cell r="L1845" t="str">
            <v>megabenthos</v>
          </cell>
          <cell r="M1845" t="str">
            <v>megabenthos</v>
          </cell>
          <cell r="N1845" t="str">
            <v>megabenthos</v>
          </cell>
          <cell r="O1845" t="str">
            <v>Macrozoobenthos</v>
          </cell>
          <cell r="P1845" t="str">
            <v>BMS</v>
          </cell>
        </row>
        <row r="1846">
          <cell r="C1846" t="str">
            <v>Caridea 7</v>
          </cell>
          <cell r="D1846" t="str">
            <v>Arthropoda/Crustacea</v>
          </cell>
          <cell r="E1846" t="str">
            <v>Malacostraca/Eumalacostraca/Eucarida</v>
          </cell>
          <cell r="F1846" t="str">
            <v>Decapoda/Pleocyemata/Caridea</v>
          </cell>
          <cell r="G1846" t="str">
            <v>Arthropoda/CrustaceaMalacostraca/Eumalacostraca/EucaridaDecapoda/Pleocyemata/Caridea</v>
          </cell>
          <cell r="H1846" t="str">
            <v xml:space="preserve">unknown crustacean </v>
          </cell>
          <cell r="I1846" t="str">
            <v xml:space="preserve">unknown crustacean </v>
          </cell>
          <cell r="J1846" t="str">
            <v xml:space="preserve">unknown crustacean </v>
          </cell>
          <cell r="K1846" t="str">
            <v>megabenthos</v>
          </cell>
          <cell r="L1846" t="str">
            <v>megabenthos</v>
          </cell>
          <cell r="M1846" t="str">
            <v>megabenthos</v>
          </cell>
          <cell r="N1846" t="str">
            <v>megabenthos</v>
          </cell>
          <cell r="O1846" t="str">
            <v>Macrozoobenthos</v>
          </cell>
          <cell r="P1846" t="str">
            <v>BMS</v>
          </cell>
        </row>
        <row r="1847">
          <cell r="C1847" t="str">
            <v>Infraorder Caridea - undifferentiated</v>
          </cell>
          <cell r="E1847">
            <v>0</v>
          </cell>
          <cell r="F1847">
            <v>0</v>
          </cell>
          <cell r="G1847">
            <v>0</v>
          </cell>
          <cell r="I1847">
            <v>0</v>
          </cell>
          <cell r="J1847">
            <v>0</v>
          </cell>
          <cell r="N1847" t="str">
            <v>megabenthos</v>
          </cell>
          <cell r="O1847" t="str">
            <v>Macrozoobenthos</v>
          </cell>
          <cell r="P1847" t="str">
            <v>BMS</v>
          </cell>
        </row>
        <row r="1848">
          <cell r="C1848" t="str">
            <v>Oplophoridae - undifferentiated</v>
          </cell>
          <cell r="E1848">
            <v>0</v>
          </cell>
          <cell r="F1848">
            <v>0</v>
          </cell>
          <cell r="I1848">
            <v>0</v>
          </cell>
          <cell r="J1848">
            <v>0</v>
          </cell>
          <cell r="N1848" t="str">
            <v>megabenthos</v>
          </cell>
          <cell r="O1848" t="str">
            <v>Macrozoobenthos</v>
          </cell>
          <cell r="P1848" t="str">
            <v>BMS</v>
          </cell>
        </row>
        <row r="1849">
          <cell r="C1849" t="str">
            <v>Oplophorus novaezeelandiae</v>
          </cell>
          <cell r="D1849" t="str">
            <v>Arthropoda</v>
          </cell>
          <cell r="E1849" t="str">
            <v>Malacostraca</v>
          </cell>
          <cell r="F1849" t="str">
            <v>Oplophoridae</v>
          </cell>
          <cell r="J1849">
            <v>0</v>
          </cell>
          <cell r="K1849">
            <v>0</v>
          </cell>
          <cell r="L1849">
            <v>0</v>
          </cell>
          <cell r="M1849">
            <v>0</v>
          </cell>
          <cell r="O1849" t="str">
            <v>Macrozoobenthos</v>
          </cell>
          <cell r="P1849" t="str">
            <v>BMS</v>
          </cell>
        </row>
        <row r="1850">
          <cell r="C1850" t="str">
            <v>Systellaspis debilis</v>
          </cell>
          <cell r="N1850" t="str">
            <v>megabenthos</v>
          </cell>
          <cell r="O1850" t="str">
            <v>Macrozoobenthos</v>
          </cell>
          <cell r="P1850" t="str">
            <v>BMS</v>
          </cell>
        </row>
        <row r="1851">
          <cell r="C1851" t="str">
            <v>Oplophorus spp.</v>
          </cell>
          <cell r="N1851" t="str">
            <v>megabenthos</v>
          </cell>
          <cell r="O1851" t="str">
            <v>Macrozoobenthos</v>
          </cell>
          <cell r="P1851" t="str">
            <v>BMS</v>
          </cell>
        </row>
        <row r="1852">
          <cell r="C1852" t="str">
            <v>Oplophorus sp. 1</v>
          </cell>
          <cell r="O1852" t="str">
            <v>Macrozoobenthos</v>
          </cell>
          <cell r="P1852" t="str">
            <v>BMS</v>
          </cell>
        </row>
        <row r="1853">
          <cell r="C1853" t="str">
            <v>Acanthephyridae - undifferentiated</v>
          </cell>
          <cell r="N1853" t="str">
            <v>megabenthos</v>
          </cell>
          <cell r="O1853" t="str">
            <v>Macrozoobenthos</v>
          </cell>
          <cell r="P1853" t="str">
            <v>BMS</v>
          </cell>
        </row>
        <row r="1854">
          <cell r="C1854" t="str">
            <v>Acanthephyra acutifrons</v>
          </cell>
          <cell r="D1854" t="str">
            <v>Arthropoda</v>
          </cell>
          <cell r="E1854" t="str">
            <v>Malacostraca</v>
          </cell>
          <cell r="F1854" t="str">
            <v>Acanthephyridae</v>
          </cell>
          <cell r="J1854">
            <v>0</v>
          </cell>
          <cell r="K1854">
            <v>0</v>
          </cell>
          <cell r="L1854">
            <v>0</v>
          </cell>
          <cell r="M1854">
            <v>0</v>
          </cell>
          <cell r="O1854" t="str">
            <v>Macrozoobenthos</v>
          </cell>
          <cell r="P1854" t="str">
            <v>BMS</v>
          </cell>
        </row>
        <row r="1855">
          <cell r="C1855" t="str">
            <v>Acanthephyra sica</v>
          </cell>
          <cell r="D1855" t="str">
            <v>Arthropoda</v>
          </cell>
          <cell r="E1855" t="str">
            <v>Malacostraca</v>
          </cell>
          <cell r="F1855" t="str">
            <v>Acanthephyridae</v>
          </cell>
          <cell r="J1855">
            <v>0</v>
          </cell>
          <cell r="K1855">
            <v>0</v>
          </cell>
          <cell r="L1855">
            <v>0</v>
          </cell>
          <cell r="M1855">
            <v>0</v>
          </cell>
          <cell r="O1855" t="str">
            <v>Macrozoobenthos</v>
          </cell>
          <cell r="P1855" t="str">
            <v>BMS</v>
          </cell>
        </row>
        <row r="1856">
          <cell r="C1856" t="str">
            <v xml:space="preserve">Acanthephyra pelagica </v>
          </cell>
          <cell r="D1856" t="str">
            <v>Arthropoda/Crustacea</v>
          </cell>
          <cell r="E1856" t="str">
            <v>Malacostraca/Eumalacostraca/Eucarida</v>
          </cell>
          <cell r="F1856" t="str">
            <v>Decapoda/Pleocyemata/Caridea/Oplophoridae</v>
          </cell>
          <cell r="G1856" t="str">
            <v>Arthropoda/CrustaceaMalacostraca/Eumalacostraca/EucaridaDecapoda/Pleocyemata/Caridea/Oplophoridae</v>
          </cell>
          <cell r="H1856" t="str">
            <v>pelagic crustacean</v>
          </cell>
          <cell r="I1856" t="str">
            <v>megabenthos</v>
          </cell>
          <cell r="J1856" t="str">
            <v>megabenthos</v>
          </cell>
          <cell r="K1856" t="str">
            <v>prawns</v>
          </cell>
          <cell r="L1856" t="str">
            <v>megabenthos</v>
          </cell>
          <cell r="M1856" t="str">
            <v>prawns</v>
          </cell>
          <cell r="N1856" t="str">
            <v>prawns</v>
          </cell>
          <cell r="O1856" t="str">
            <v>Macrozoobenthos</v>
          </cell>
          <cell r="P1856" t="str">
            <v>BMS</v>
          </cell>
        </row>
        <row r="1857">
          <cell r="C1857" t="str">
            <v>Acanthephyra quadrispinosa</v>
          </cell>
          <cell r="D1857" t="str">
            <v>Arthropoda/Crustacea</v>
          </cell>
          <cell r="E1857" t="str">
            <v>Malacostraca/Eumalacostraca/Eucarida</v>
          </cell>
          <cell r="F1857" t="str">
            <v>Decapoda/Pleocyemata/Caridea/Oplophoridae</v>
          </cell>
          <cell r="G1857" t="str">
            <v>Arthropoda/CrustaceaMalacostraca/Eumalacostraca/EucaridaDecapoda/Pleocyemata/Caridea/Oplophoridae</v>
          </cell>
          <cell r="H1857" t="str">
            <v>pelagic crustacean</v>
          </cell>
          <cell r="I1857" t="str">
            <v>pelagic crustacean</v>
          </cell>
          <cell r="J1857" t="str">
            <v>pelagic crustacean</v>
          </cell>
          <cell r="K1857" t="str">
            <v>prawns</v>
          </cell>
          <cell r="L1857" t="str">
            <v>megabenthos</v>
          </cell>
          <cell r="M1857" t="str">
            <v>prawns</v>
          </cell>
          <cell r="N1857" t="str">
            <v>prawns</v>
          </cell>
          <cell r="O1857" t="str">
            <v>Macrozoobenthos</v>
          </cell>
          <cell r="P1857" t="str">
            <v>BMS</v>
          </cell>
        </row>
        <row r="1858">
          <cell r="C1858" t="str">
            <v>Oplophorus novaezelandiae</v>
          </cell>
          <cell r="D1858" t="str">
            <v>Arthropoda/Crustacea</v>
          </cell>
          <cell r="E1858" t="str">
            <v>Malacostraca/Eumalacostraca/Eucarida</v>
          </cell>
          <cell r="F1858" t="str">
            <v>Decapoda/Pleocyemata/Caridea/Oplophoridae</v>
          </cell>
          <cell r="G1858" t="str">
            <v>Arthropoda/CrustaceaMalacostraca/Eumalacostraca/EucaridaDecapoda/Pleocyemata/Caridea/Oplophoridae</v>
          </cell>
          <cell r="H1858" t="str">
            <v>pelagic crustacean</v>
          </cell>
          <cell r="I1858" t="str">
            <v>pelagic crustacean</v>
          </cell>
          <cell r="J1858" t="str">
            <v>pelagic crustacean</v>
          </cell>
          <cell r="K1858" t="str">
            <v>prawns</v>
          </cell>
          <cell r="L1858" t="str">
            <v>megabenthos</v>
          </cell>
          <cell r="M1858" t="str">
            <v>prawns</v>
          </cell>
          <cell r="N1858" t="str">
            <v>prawns</v>
          </cell>
          <cell r="O1858" t="str">
            <v>Macrozoobenthos</v>
          </cell>
          <cell r="P1858" t="str">
            <v>BMS</v>
          </cell>
        </row>
        <row r="1859">
          <cell r="C1859" t="str">
            <v>Hymenodora gracilis</v>
          </cell>
          <cell r="D1859" t="str">
            <v>Arthropoda</v>
          </cell>
          <cell r="E1859" t="str">
            <v>Malacostraca</v>
          </cell>
          <cell r="F1859" t="str">
            <v>Acanthephyridae</v>
          </cell>
          <cell r="J1859">
            <v>0</v>
          </cell>
          <cell r="K1859">
            <v>0</v>
          </cell>
          <cell r="L1859">
            <v>0</v>
          </cell>
          <cell r="M1859">
            <v>0</v>
          </cell>
          <cell r="O1859" t="str">
            <v>Macrozoobenthos</v>
          </cell>
          <cell r="P1859" t="str">
            <v>BMS</v>
          </cell>
        </row>
        <row r="1860">
          <cell r="C1860" t="str">
            <v>Heterogenys microphthalma</v>
          </cell>
          <cell r="D1860" t="str">
            <v>Arthropoda</v>
          </cell>
          <cell r="E1860" t="str">
            <v>Malacostraca</v>
          </cell>
          <cell r="F1860" t="str">
            <v>Acanthephyridae</v>
          </cell>
          <cell r="J1860">
            <v>0</v>
          </cell>
          <cell r="K1860">
            <v>0</v>
          </cell>
          <cell r="L1860">
            <v>0</v>
          </cell>
          <cell r="M1860">
            <v>0</v>
          </cell>
          <cell r="O1860" t="str">
            <v>Macrozoobenthos</v>
          </cell>
          <cell r="P1860" t="str">
            <v>BMS</v>
          </cell>
        </row>
        <row r="1861">
          <cell r="C1861" t="str">
            <v>Acanthephyra spp.</v>
          </cell>
          <cell r="D1861" t="str">
            <v>Arthropoda</v>
          </cell>
          <cell r="E1861" t="str">
            <v>Malacostraca</v>
          </cell>
          <cell r="F1861" t="str">
            <v>Acanthephyridae</v>
          </cell>
          <cell r="J1861">
            <v>0</v>
          </cell>
          <cell r="K1861">
            <v>0</v>
          </cell>
          <cell r="L1861">
            <v>0</v>
          </cell>
          <cell r="M1861">
            <v>0</v>
          </cell>
          <cell r="O1861" t="str">
            <v>Macrozoobenthos</v>
          </cell>
          <cell r="P1861" t="str">
            <v>BMS</v>
          </cell>
        </row>
        <row r="1862">
          <cell r="C1862" t="str">
            <v>Nematocarcinus productus</v>
          </cell>
          <cell r="D1862" t="str">
            <v>Arthropoda</v>
          </cell>
          <cell r="E1862" t="str">
            <v>Malacostraca</v>
          </cell>
          <cell r="F1862" t="str">
            <v>Nematocarcinidae</v>
          </cell>
          <cell r="J1862">
            <v>0</v>
          </cell>
          <cell r="K1862">
            <v>0</v>
          </cell>
          <cell r="L1862">
            <v>0</v>
          </cell>
          <cell r="M1862">
            <v>0</v>
          </cell>
          <cell r="O1862" t="str">
            <v>Macrozoobenthos</v>
          </cell>
          <cell r="P1862" t="str">
            <v>BMS</v>
          </cell>
        </row>
        <row r="1863">
          <cell r="C1863" t="str">
            <v>Lipkius holthuisi</v>
          </cell>
          <cell r="D1863" t="str">
            <v>Arthropoda</v>
          </cell>
          <cell r="E1863" t="str">
            <v>Crustacea/Malacostraca/Eumalacostraca/Eucarida</v>
          </cell>
          <cell r="F1863" t="str">
            <v>Decapoda/Pleocyemata/Caridea/Rhynchocinetidae</v>
          </cell>
          <cell r="G1863" t="str">
            <v>ArthropodaCrustacea/Malacostraca/Eumalacostraca/EucaridaDecapoda/Pleocyemata/Caridea/Rhynchocinetidae</v>
          </cell>
          <cell r="H1863" t="str">
            <v>pelagic crustacean</v>
          </cell>
          <cell r="I1863" t="str">
            <v>pelagic crustacean</v>
          </cell>
          <cell r="J1863" t="str">
            <v>pelagic crustacean</v>
          </cell>
          <cell r="K1863" t="str">
            <v>prawns</v>
          </cell>
          <cell r="L1863" t="str">
            <v>megabenthos</v>
          </cell>
          <cell r="M1863" t="str">
            <v>prawns</v>
          </cell>
          <cell r="N1863" t="str">
            <v>prawns</v>
          </cell>
          <cell r="O1863" t="str">
            <v>Macrozoobenthos</v>
          </cell>
          <cell r="P1863" t="str">
            <v>BMS</v>
          </cell>
        </row>
        <row r="1864">
          <cell r="C1864" t="str">
            <v>Nematocarcinus  sigmoides</v>
          </cell>
          <cell r="D1864" t="str">
            <v>Arthropoda/Crustacea</v>
          </cell>
          <cell r="E1864" t="str">
            <v>Crustacea/Malacostraca/Eumalacostraca/Eucarida</v>
          </cell>
          <cell r="F1864" t="str">
            <v>Decapoda/Dendrobranchiata/Caridea/Nematocarcinidae</v>
          </cell>
          <cell r="G1864" t="str">
            <v>Arthropoda/CrustaceaCrustacea/Malacostraca/Eumalacostraca/EucaridaDecapoda/Dendrobranchiata/Caridea/Nematocarcinidae</v>
          </cell>
          <cell r="H1864" t="str">
            <v>pelagic crustacean</v>
          </cell>
          <cell r="I1864" t="str">
            <v>megabenthos</v>
          </cell>
          <cell r="J1864" t="str">
            <v>megabenthos</v>
          </cell>
          <cell r="K1864" t="str">
            <v>prawns</v>
          </cell>
          <cell r="L1864" t="str">
            <v>megabenthos</v>
          </cell>
          <cell r="M1864" t="str">
            <v>prawns</v>
          </cell>
          <cell r="N1864" t="str">
            <v>prawns</v>
          </cell>
          <cell r="O1864" t="str">
            <v>Macrozoobenthos</v>
          </cell>
          <cell r="P1864" t="str">
            <v>BMS</v>
          </cell>
        </row>
        <row r="1865">
          <cell r="C1865" t="str">
            <v>Nematocarcinus spp.</v>
          </cell>
          <cell r="D1865" t="str">
            <v>Arthropoda</v>
          </cell>
          <cell r="E1865" t="str">
            <v>Malacostraca</v>
          </cell>
          <cell r="F1865" t="str">
            <v>Nematocarcinidae</v>
          </cell>
          <cell r="J1865">
            <v>0</v>
          </cell>
          <cell r="K1865">
            <v>0</v>
          </cell>
          <cell r="L1865">
            <v>0</v>
          </cell>
          <cell r="M1865">
            <v>0</v>
          </cell>
          <cell r="O1865" t="str">
            <v>Macrozoobenthos</v>
          </cell>
          <cell r="P1865" t="str">
            <v>BMS</v>
          </cell>
        </row>
        <row r="1866">
          <cell r="C1866" t="str">
            <v>Stylodactylidae cf. Stylodactylus stebbingi</v>
          </cell>
          <cell r="D1866" t="str">
            <v>Arthropoda/Crustacea</v>
          </cell>
          <cell r="E1866" t="str">
            <v>Malacostraca/Eumalacostraca/Eucarida</v>
          </cell>
          <cell r="F1866" t="str">
            <v>Decapoda/Pleocyemata/Caridea/Stylodactylidae</v>
          </cell>
          <cell r="G1866" t="str">
            <v>Arthropoda/CrustaceaMalacostraca/Eumalacostraca/EucaridaDecapoda/Pleocyemata/Caridea/Stylodactylidae</v>
          </cell>
          <cell r="H1866" t="str">
            <v>pelagic crustacean</v>
          </cell>
          <cell r="I1866" t="str">
            <v>pelagic crustacean</v>
          </cell>
          <cell r="J1866" t="str">
            <v>pelagic crustacean</v>
          </cell>
          <cell r="K1866" t="str">
            <v>prawns</v>
          </cell>
          <cell r="L1866" t="str">
            <v>megabenthos</v>
          </cell>
          <cell r="M1866" t="str">
            <v>prawns</v>
          </cell>
          <cell r="N1866" t="str">
            <v>megabenthos</v>
          </cell>
          <cell r="O1866" t="str">
            <v>Macrozoobenthos</v>
          </cell>
          <cell r="P1866" t="str">
            <v>BMS</v>
          </cell>
        </row>
        <row r="1867">
          <cell r="C1867" t="str">
            <v>Pasiphae sp.</v>
          </cell>
          <cell r="D1867" t="str">
            <v>Arthropoda/Crustacea</v>
          </cell>
          <cell r="E1867" t="str">
            <v>Malacostraca/Eumalacostraca/Eucarida</v>
          </cell>
          <cell r="F1867" t="str">
            <v>Decapoda/Pleocyemata/Caridea/Pasiphaeidae</v>
          </cell>
          <cell r="G1867" t="str">
            <v>Arthropoda/CrustaceaMalacostraca/Eumalacostraca/EucaridaDecapoda/Pleocyemata/Caridea/Pasiphaeidae</v>
          </cell>
          <cell r="H1867" t="str">
            <v>pelagic crustacean</v>
          </cell>
          <cell r="I1867" t="str">
            <v>pelagic crustacean</v>
          </cell>
          <cell r="J1867" t="str">
            <v>pelagic crustacean</v>
          </cell>
          <cell r="K1867" t="str">
            <v>prawns</v>
          </cell>
          <cell r="L1867" t="str">
            <v>megabenthos</v>
          </cell>
          <cell r="M1867" t="str">
            <v>prawns</v>
          </cell>
          <cell r="N1867" t="str">
            <v>prawns</v>
          </cell>
          <cell r="O1867" t="str">
            <v>Macrozoobenthos</v>
          </cell>
          <cell r="P1867" t="str">
            <v>BMS</v>
          </cell>
        </row>
        <row r="1868">
          <cell r="C1868" t="str">
            <v>Pasiphaeidae</v>
          </cell>
          <cell r="D1868" t="str">
            <v>Arthropoda/Crustacea</v>
          </cell>
          <cell r="E1868" t="str">
            <v>Malacostraca/Eumalacostraca/Eucarida</v>
          </cell>
          <cell r="F1868" t="str">
            <v>Decapoda/Pleocyemata/Caridea/Pasiphaeidae</v>
          </cell>
          <cell r="G1868" t="str">
            <v>Arthropoda/CrustaceaMalacostraca/Eumalacostraca/EucaridaDecapoda/Pleocyemata/Caridea/Pasiphaeidae</v>
          </cell>
          <cell r="H1868" t="str">
            <v>pelagic crustacean</v>
          </cell>
          <cell r="I1868" t="str">
            <v>pelagic crustacean</v>
          </cell>
          <cell r="J1868" t="str">
            <v>pelagic crustacean</v>
          </cell>
          <cell r="K1868" t="str">
            <v>prawns</v>
          </cell>
          <cell r="L1868" t="str">
            <v>megabenthos</v>
          </cell>
          <cell r="M1868" t="str">
            <v>prawns</v>
          </cell>
          <cell r="N1868" t="str">
            <v>prawns</v>
          </cell>
          <cell r="O1868" t="str">
            <v>Macrozoobenthos</v>
          </cell>
          <cell r="P1868" t="str">
            <v>BMS</v>
          </cell>
        </row>
        <row r="1869">
          <cell r="C1869" t="str">
            <v>Pasiphaeidae - undifferentiated</v>
          </cell>
          <cell r="O1869" t="str">
            <v>Macrozoobenthos</v>
          </cell>
          <cell r="P1869" t="str">
            <v>BMS</v>
          </cell>
        </row>
        <row r="1870">
          <cell r="C1870" t="str">
            <v>Pasiphaea barnardi</v>
          </cell>
          <cell r="D1870" t="str">
            <v>Arthropoda</v>
          </cell>
          <cell r="E1870" t="str">
            <v>Malacostraca</v>
          </cell>
          <cell r="F1870" t="str">
            <v>Pasiphaeidae</v>
          </cell>
          <cell r="J1870">
            <v>0</v>
          </cell>
          <cell r="K1870">
            <v>0</v>
          </cell>
          <cell r="L1870">
            <v>0</v>
          </cell>
          <cell r="M1870">
            <v>0</v>
          </cell>
          <cell r="O1870" t="str">
            <v>Macrozoobenthos</v>
          </cell>
          <cell r="P1870" t="str">
            <v>BMS</v>
          </cell>
        </row>
        <row r="1871">
          <cell r="C1871" t="str">
            <v>Parapasiphae sulcatifrons</v>
          </cell>
          <cell r="D1871" t="str">
            <v>Arthropoda</v>
          </cell>
          <cell r="E1871" t="str">
            <v>Malacostraca</v>
          </cell>
          <cell r="F1871" t="str">
            <v>Pasiphaeidae</v>
          </cell>
          <cell r="J1871">
            <v>0</v>
          </cell>
          <cell r="K1871">
            <v>0</v>
          </cell>
          <cell r="L1871">
            <v>0</v>
          </cell>
          <cell r="M1871">
            <v>0</v>
          </cell>
          <cell r="O1871" t="str">
            <v>Macrozoobenthos</v>
          </cell>
          <cell r="P1871" t="str">
            <v>BMS</v>
          </cell>
        </row>
        <row r="1872">
          <cell r="C1872" t="str">
            <v>Leptochela sydniensis</v>
          </cell>
          <cell r="D1872" t="str">
            <v>Arthropoda/Crustacea</v>
          </cell>
          <cell r="E1872" t="str">
            <v>Malacostraca/Eumalacostraca/Eucarida</v>
          </cell>
          <cell r="F1872" t="str">
            <v>Decapoda/Pleocyemata/Caridea/Pasiphaeidae</v>
          </cell>
          <cell r="G1872" t="str">
            <v>Arthropoda/CrustaceaMalacostraca/Eumalacostraca/EucaridaDecapoda/Pleocyemata/Caridea/Pasiphaeidae</v>
          </cell>
          <cell r="H1872" t="str">
            <v>megabenthic</v>
          </cell>
          <cell r="I1872" t="str">
            <v>megabenthos</v>
          </cell>
          <cell r="J1872" t="str">
            <v>megabenthos</v>
          </cell>
          <cell r="K1872" t="str">
            <v>megabenthos</v>
          </cell>
          <cell r="L1872" t="str">
            <v>megabenthos</v>
          </cell>
          <cell r="M1872" t="str">
            <v>megabenthos</v>
          </cell>
          <cell r="N1872" t="str">
            <v>megabenthos</v>
          </cell>
          <cell r="O1872" t="str">
            <v>Macrozoobenthos</v>
          </cell>
          <cell r="P1872" t="str">
            <v>BMS</v>
          </cell>
        </row>
        <row r="1873">
          <cell r="C1873" t="str">
            <v>Alainopasiphaea australis</v>
          </cell>
          <cell r="O1873" t="str">
            <v>Macrozoobenthos</v>
          </cell>
          <cell r="P1873" t="str">
            <v>BMS</v>
          </cell>
        </row>
        <row r="1874">
          <cell r="C1874" t="str">
            <v>Pasiphaea cf oshoroae sp. nov</v>
          </cell>
          <cell r="D1874" t="str">
            <v>Arthropoda</v>
          </cell>
          <cell r="E1874" t="str">
            <v>Malacostraca</v>
          </cell>
          <cell r="F1874" t="str">
            <v>Pasiphaeidae</v>
          </cell>
          <cell r="J1874">
            <v>0</v>
          </cell>
          <cell r="K1874">
            <v>0</v>
          </cell>
          <cell r="L1874">
            <v>0</v>
          </cell>
          <cell r="M1874">
            <v>0</v>
          </cell>
          <cell r="O1874" t="str">
            <v>Macrozoobenthos</v>
          </cell>
          <cell r="P1874" t="str">
            <v>BMS</v>
          </cell>
        </row>
        <row r="1875">
          <cell r="C1875" t="str">
            <v>Pasiphaea cf longitaenia sp. nov.</v>
          </cell>
          <cell r="D1875" t="str">
            <v>Arthropoda</v>
          </cell>
          <cell r="E1875" t="str">
            <v>Malacostraca</v>
          </cell>
          <cell r="F1875" t="str">
            <v>Pasiphaeidae</v>
          </cell>
          <cell r="J1875">
            <v>0</v>
          </cell>
          <cell r="K1875">
            <v>0</v>
          </cell>
          <cell r="L1875">
            <v>0</v>
          </cell>
          <cell r="M1875">
            <v>0</v>
          </cell>
          <cell r="O1875" t="str">
            <v>Macrozoobenthos</v>
          </cell>
          <cell r="P1875" t="str">
            <v>BMS</v>
          </cell>
        </row>
        <row r="1876">
          <cell r="C1876" t="str">
            <v>Pasiphaea sp. 1</v>
          </cell>
          <cell r="O1876" t="str">
            <v>Macrozoobenthos</v>
          </cell>
          <cell r="P1876" t="str">
            <v>BMS</v>
          </cell>
        </row>
        <row r="1877">
          <cell r="C1877" t="str">
            <v>Pasiphaea sp. 2</v>
          </cell>
          <cell r="O1877" t="str">
            <v>Macrozoobenthos</v>
          </cell>
          <cell r="P1877" t="str">
            <v>BMS</v>
          </cell>
        </row>
        <row r="1878">
          <cell r="C1878" t="str">
            <v>Pasiphaea sp. 3</v>
          </cell>
          <cell r="O1878" t="str">
            <v>Macrozoobenthos</v>
          </cell>
          <cell r="P1878" t="str">
            <v>BMS</v>
          </cell>
        </row>
        <row r="1879">
          <cell r="C1879" t="str">
            <v>Penaeidae sp. 1</v>
          </cell>
          <cell r="O1879" t="str">
            <v>Macrozoobenthos</v>
          </cell>
          <cell r="P1879" t="str">
            <v>BMS</v>
          </cell>
        </row>
        <row r="1880">
          <cell r="C1880" t="str">
            <v>Campylonotidae</v>
          </cell>
          <cell r="D1880" t="str">
            <v>Arthropoda/Crustacea</v>
          </cell>
          <cell r="E1880" t="str">
            <v>Malacostraca/Eumalacostraca/Eucarida</v>
          </cell>
          <cell r="F1880" t="str">
            <v>Decapoda/Pleocyemata/Caridea/Campylonotidae</v>
          </cell>
          <cell r="G1880" t="str">
            <v>Arthropoda/CrustaceaMalacostraca/Eumalacostraca/EucaridaDecapoda/Pleocyemata/Caridea/Campylonotidae</v>
          </cell>
          <cell r="H1880" t="str">
            <v>benthic crustacean</v>
          </cell>
          <cell r="I1880" t="str">
            <v>megabenthos</v>
          </cell>
          <cell r="J1880" t="str">
            <v>megabenthos</v>
          </cell>
          <cell r="K1880" t="str">
            <v>prawns</v>
          </cell>
          <cell r="L1880" t="str">
            <v>megabenthos</v>
          </cell>
          <cell r="M1880" t="str">
            <v>prawns</v>
          </cell>
          <cell r="N1880" t="str">
            <v>Large zooplankton (carnivorous)</v>
          </cell>
          <cell r="O1880" t="str">
            <v>Macrozoobenthos</v>
          </cell>
          <cell r="P1880" t="str">
            <v>BMS</v>
          </cell>
        </row>
        <row r="1881">
          <cell r="C1881" t="str">
            <v>Campylonotus sp.</v>
          </cell>
          <cell r="D1881" t="str">
            <v>Arthropoda/Crustacea</v>
          </cell>
          <cell r="E1881" t="str">
            <v>Malacostraca/Eumalacostraca/Eucarida</v>
          </cell>
          <cell r="F1881" t="str">
            <v>Decapoda/Pleocyemata/Caridea/Campylonotidae</v>
          </cell>
          <cell r="G1881" t="str">
            <v>Arthropoda/CrustaceaMalacostraca/Eumalacostraca/EucaridaDecapoda/Pleocyemata/Caridea/Campylonotidae</v>
          </cell>
          <cell r="H1881" t="str">
            <v>benthic crustacean</v>
          </cell>
          <cell r="I1881" t="str">
            <v>megabenthos</v>
          </cell>
          <cell r="J1881" t="str">
            <v>megabenthos</v>
          </cell>
          <cell r="K1881" t="str">
            <v>prawns</v>
          </cell>
          <cell r="L1881" t="str">
            <v>megabenthos</v>
          </cell>
          <cell r="M1881" t="str">
            <v>prawns</v>
          </cell>
          <cell r="N1881" t="str">
            <v>Large zooplankton (carnivorous)</v>
          </cell>
          <cell r="O1881" t="str">
            <v>Macrozoobenthos</v>
          </cell>
          <cell r="P1881" t="str">
            <v>BMS</v>
          </cell>
        </row>
        <row r="1882">
          <cell r="C1882" t="str">
            <v>Palaemonidae</v>
          </cell>
          <cell r="D1882" t="str">
            <v>Arthropoda/Crustacea</v>
          </cell>
          <cell r="E1882" t="str">
            <v>Malacostraca/Eumalacostraca/Eucarida</v>
          </cell>
          <cell r="F1882" t="str">
            <v>Decapoda/Pleocyemata/Caridea/Palaemonidae</v>
          </cell>
          <cell r="G1882" t="str">
            <v>Arthropoda/CrustaceaMalacostraca/Eumalacostraca/EucaridaDecapoda/Pleocyemata/Caridea/Palaemonidae</v>
          </cell>
          <cell r="H1882" t="str">
            <v>pelagic crustacean</v>
          </cell>
          <cell r="I1882" t="str">
            <v>megabenthos</v>
          </cell>
          <cell r="J1882" t="str">
            <v>megabenthos</v>
          </cell>
          <cell r="K1882" t="str">
            <v>megabenthos</v>
          </cell>
          <cell r="L1882" t="str">
            <v>megabenthos</v>
          </cell>
          <cell r="M1882" t="str">
            <v>megabenthos</v>
          </cell>
          <cell r="N1882" t="str">
            <v>megabenthos</v>
          </cell>
          <cell r="O1882" t="str">
            <v>Macrozoobenthos</v>
          </cell>
          <cell r="P1882" t="str">
            <v>BMS</v>
          </cell>
        </row>
        <row r="1883">
          <cell r="C1883" t="str">
            <v>Pontoniinae</v>
          </cell>
          <cell r="D1883" t="str">
            <v>Arthropoda/Crustacea</v>
          </cell>
          <cell r="E1883" t="str">
            <v>Malacostraca/Eumalacostraca/Eucarida</v>
          </cell>
          <cell r="F1883" t="str">
            <v>Decapoda/Pleocyemata/Caridea/Palaemonidae/Pontoniinae</v>
          </cell>
          <cell r="G1883" t="str">
            <v>Arthropoda/CrustaceaMalacostraca/Eumalacostraca/EucaridaDecapoda/Pleocyemata/Caridea/Palaemonidae/Pontoniinae</v>
          </cell>
          <cell r="H1883" t="str">
            <v>megabenthic</v>
          </cell>
          <cell r="I1883" t="str">
            <v>megabenthos</v>
          </cell>
          <cell r="J1883" t="str">
            <v>megabenthos</v>
          </cell>
          <cell r="K1883" t="str">
            <v>megabenthos</v>
          </cell>
          <cell r="L1883" t="str">
            <v>megabenthos</v>
          </cell>
          <cell r="M1883" t="str">
            <v>megabenthos</v>
          </cell>
          <cell r="N1883" t="str">
            <v>megabenthos</v>
          </cell>
          <cell r="O1883" t="str">
            <v>Macrozoobenthos</v>
          </cell>
          <cell r="P1883" t="str">
            <v>BMS</v>
          </cell>
        </row>
        <row r="1884">
          <cell r="C1884" t="str">
            <v>Hymenoceridae - undifferentiated</v>
          </cell>
          <cell r="D1884" t="str">
            <v>Arthropoda</v>
          </cell>
          <cell r="E1884" t="str">
            <v>Malacostraca</v>
          </cell>
          <cell r="F1884" t="str">
            <v>Hymenoceridae</v>
          </cell>
          <cell r="J1884">
            <v>0</v>
          </cell>
          <cell r="K1884">
            <v>0</v>
          </cell>
          <cell r="L1884">
            <v>0</v>
          </cell>
          <cell r="M1884">
            <v>0</v>
          </cell>
          <cell r="O1884" t="str">
            <v>Macrozoobenthos</v>
          </cell>
          <cell r="P1884" t="str">
            <v>BMS</v>
          </cell>
        </row>
        <row r="1885">
          <cell r="C1885" t="str">
            <v>Alpheidae</v>
          </cell>
          <cell r="D1885" t="str">
            <v>Arthropoda/Crustacea</v>
          </cell>
          <cell r="E1885" t="str">
            <v>Malacostraca/Eumalacostraca/Eucarida</v>
          </cell>
          <cell r="F1885" t="str">
            <v>Decapoda/Pleocyemata/Caridea/Alpheidae</v>
          </cell>
          <cell r="G1885" t="str">
            <v>Arthropoda/CrustaceaMalacostraca/Eumalacostraca/EucaridaDecapoda/Pleocyemata/Caridea/Alpheidae</v>
          </cell>
          <cell r="H1885" t="str">
            <v>megabenthic</v>
          </cell>
          <cell r="I1885" t="str">
            <v>megabenthos</v>
          </cell>
          <cell r="J1885" t="str">
            <v>megabenthos</v>
          </cell>
          <cell r="K1885" t="str">
            <v>megabenthos</v>
          </cell>
          <cell r="L1885" t="str">
            <v>megabenthos</v>
          </cell>
          <cell r="M1885" t="str">
            <v>megabenthos</v>
          </cell>
          <cell r="N1885" t="str">
            <v>megabenthos</v>
          </cell>
          <cell r="O1885" t="str">
            <v>Macrozoobenthos</v>
          </cell>
          <cell r="P1885" t="str">
            <v>BMS</v>
          </cell>
        </row>
        <row r="1886">
          <cell r="C1886" t="str">
            <v>Alpheopsis trispinosus</v>
          </cell>
          <cell r="D1886" t="str">
            <v>Arthropoda/Crustacea</v>
          </cell>
          <cell r="E1886" t="str">
            <v>Malacostraca/Eumalacostraca/Eucarida</v>
          </cell>
          <cell r="F1886" t="str">
            <v>Decapoda/Pleocyemata/Caridea/Alpheidae</v>
          </cell>
          <cell r="G1886" t="str">
            <v>Arthropoda/CrustaceaMalacostraca/Eumalacostraca/EucaridaDecapoda/Pleocyemata/Caridea/Alpheidae</v>
          </cell>
          <cell r="H1886" t="str">
            <v>megabenthic</v>
          </cell>
          <cell r="I1886" t="str">
            <v>megabenthos</v>
          </cell>
          <cell r="J1886" t="str">
            <v>megabenthos</v>
          </cell>
          <cell r="K1886" t="str">
            <v>megabenthos</v>
          </cell>
          <cell r="L1886" t="str">
            <v>megabenthos</v>
          </cell>
          <cell r="M1886" t="str">
            <v>megabenthos</v>
          </cell>
          <cell r="N1886" t="str">
            <v>megabenthos</v>
          </cell>
          <cell r="O1886" t="str">
            <v>Macrozoobenthos</v>
          </cell>
          <cell r="P1886" t="str">
            <v>BMS</v>
          </cell>
        </row>
        <row r="1887">
          <cell r="C1887" t="str">
            <v>Alpheus hailstonei</v>
          </cell>
          <cell r="D1887" t="str">
            <v>Arthropoda/Crustacea</v>
          </cell>
          <cell r="E1887" t="str">
            <v>Malacostraca/Eumalacostraca/Eucarida</v>
          </cell>
          <cell r="F1887" t="str">
            <v>Decapoda/Pleocyemata/Caridea/Alpheidae</v>
          </cell>
          <cell r="G1887" t="str">
            <v>Arthropoda/CrustaceaMalacostraca/Eumalacostraca/EucaridaDecapoda/Pleocyemata/Caridea/Alpheidae</v>
          </cell>
          <cell r="H1887" t="str">
            <v>megabenthic</v>
          </cell>
          <cell r="I1887" t="str">
            <v>megabenthos</v>
          </cell>
          <cell r="J1887" t="str">
            <v>megabenthos</v>
          </cell>
          <cell r="K1887" t="str">
            <v>megabenthos</v>
          </cell>
          <cell r="L1887" t="str">
            <v>megabenthos</v>
          </cell>
          <cell r="M1887" t="str">
            <v>megabenthos</v>
          </cell>
          <cell r="N1887" t="str">
            <v>megabenthos</v>
          </cell>
          <cell r="O1887" t="str">
            <v>Macrozoobenthos</v>
          </cell>
          <cell r="P1887" t="str">
            <v>BMS</v>
          </cell>
        </row>
        <row r="1888">
          <cell r="C1888" t="str">
            <v>Hippolytidae, Lysmatidae, Thoridae - undifferentiated</v>
          </cell>
          <cell r="O1888" t="str">
            <v>Macrozoobenthos</v>
          </cell>
          <cell r="P1888" t="str">
            <v>BMS</v>
          </cell>
        </row>
        <row r="1889">
          <cell r="C1889" t="str">
            <v>Nauticarius cf. marionis</v>
          </cell>
          <cell r="D1889" t="str">
            <v>Arthropoda/Crustacea</v>
          </cell>
          <cell r="E1889" t="str">
            <v>Malacostraca/Eumalacostraca/Eucarida</v>
          </cell>
          <cell r="F1889" t="str">
            <v>Decapoda/Pleocyemata/Caridea</v>
          </cell>
          <cell r="G1889" t="str">
            <v>Arthropoda/CrustaceaMalacostraca/Eumalacostraca/EucaridaDecapoda/Pleocyemata/Caridea</v>
          </cell>
          <cell r="H1889" t="str">
            <v>megabenthic</v>
          </cell>
          <cell r="I1889" t="str">
            <v>megabenthos</v>
          </cell>
          <cell r="J1889" t="str">
            <v>megabenthos</v>
          </cell>
          <cell r="K1889" t="str">
            <v>megabenthos</v>
          </cell>
          <cell r="L1889" t="str">
            <v>megabenthos</v>
          </cell>
          <cell r="M1889" t="str">
            <v>megabenthos</v>
          </cell>
          <cell r="N1889" t="str">
            <v>megabenthos</v>
          </cell>
          <cell r="O1889" t="str">
            <v>Macrozoobenthos</v>
          </cell>
          <cell r="P1889" t="str">
            <v>BMS</v>
          </cell>
        </row>
        <row r="1890">
          <cell r="C1890" t="str">
            <v>Lebbeus clarehannah</v>
          </cell>
          <cell r="D1890" t="str">
            <v>Arthropoda</v>
          </cell>
          <cell r="E1890" t="str">
            <v>Malacostraca</v>
          </cell>
          <cell r="F1890" t="str">
            <v>Thoridae</v>
          </cell>
          <cell r="J1890">
            <v>0</v>
          </cell>
          <cell r="K1890">
            <v>0</v>
          </cell>
          <cell r="L1890">
            <v>0</v>
          </cell>
          <cell r="M1890">
            <v>0</v>
          </cell>
          <cell r="O1890" t="str">
            <v>Macrozoobenthos</v>
          </cell>
          <cell r="P1890" t="str">
            <v>BMS</v>
          </cell>
        </row>
        <row r="1891">
          <cell r="C1891" t="str">
            <v>Eualus sp. nov. 2</v>
          </cell>
          <cell r="D1891" t="str">
            <v>Arthropoda</v>
          </cell>
          <cell r="E1891" t="str">
            <v>Malacostraca</v>
          </cell>
          <cell r="F1891" t="str">
            <v>Thoridae</v>
          </cell>
          <cell r="J1891">
            <v>0</v>
          </cell>
          <cell r="K1891">
            <v>0</v>
          </cell>
          <cell r="L1891">
            <v>0</v>
          </cell>
          <cell r="M1891">
            <v>0</v>
          </cell>
          <cell r="O1891" t="str">
            <v>Macrozoobenthos</v>
          </cell>
          <cell r="P1891" t="str">
            <v>BMS</v>
          </cell>
        </row>
        <row r="1892">
          <cell r="C1892" t="str">
            <v>Eualus sp. nov. 1</v>
          </cell>
          <cell r="D1892" t="str">
            <v>Arthropoda</v>
          </cell>
          <cell r="E1892" t="str">
            <v>Malacostraca</v>
          </cell>
          <cell r="F1892" t="str">
            <v>Thoridae</v>
          </cell>
          <cell r="J1892">
            <v>0</v>
          </cell>
          <cell r="K1892">
            <v>0</v>
          </cell>
          <cell r="L1892">
            <v>0</v>
          </cell>
          <cell r="M1892">
            <v>0</v>
          </cell>
          <cell r="O1892" t="str">
            <v>Macrozoobenthos</v>
          </cell>
          <cell r="P1892" t="str">
            <v>BMS</v>
          </cell>
        </row>
        <row r="1893">
          <cell r="C1893" t="str">
            <v>Lebbeus sp. nov. 1</v>
          </cell>
          <cell r="D1893" t="str">
            <v>Arthropoda</v>
          </cell>
          <cell r="E1893" t="str">
            <v>Malacostraca</v>
          </cell>
          <cell r="F1893" t="str">
            <v>Thoridae</v>
          </cell>
          <cell r="J1893">
            <v>0</v>
          </cell>
          <cell r="K1893">
            <v>0</v>
          </cell>
          <cell r="L1893">
            <v>0</v>
          </cell>
          <cell r="M1893">
            <v>0</v>
          </cell>
          <cell r="O1893" t="str">
            <v>Macrozoobenthos</v>
          </cell>
          <cell r="P1893" t="str">
            <v>BMS</v>
          </cell>
        </row>
        <row r="1894">
          <cell r="C1894" t="str">
            <v>Chlorotocus sp.</v>
          </cell>
          <cell r="D1894" t="str">
            <v>Arthropoda/Crustacea</v>
          </cell>
          <cell r="E1894" t="str">
            <v>Malacostraca/Eumalacostraca/Eucarida</v>
          </cell>
          <cell r="F1894" t="str">
            <v>Decapoda/Pleocyemata/Caridea/Pandalidae</v>
          </cell>
          <cell r="G1894" t="str">
            <v>Arthropoda/CrustaceaMalacostraca/Eumalacostraca/EucaridaDecapoda/Pleocyemata/Caridea/Pandalidae</v>
          </cell>
          <cell r="H1894" t="str">
            <v>pelagic crustacean</v>
          </cell>
          <cell r="I1894" t="str">
            <v>pelagic crustacean</v>
          </cell>
          <cell r="J1894" t="str">
            <v>pelagic crustacean</v>
          </cell>
          <cell r="K1894" t="str">
            <v>prawns</v>
          </cell>
          <cell r="L1894" t="str">
            <v>megabenthos</v>
          </cell>
          <cell r="M1894" t="str">
            <v>macrobenthos</v>
          </cell>
          <cell r="N1894" t="str">
            <v>megabenthos</v>
          </cell>
          <cell r="O1894" t="str">
            <v>Macrozoobenthos</v>
          </cell>
          <cell r="P1894" t="str">
            <v>BMS</v>
          </cell>
        </row>
        <row r="1895">
          <cell r="C1895" t="str">
            <v>Heterocarpus sp.</v>
          </cell>
          <cell r="D1895" t="str">
            <v>Arthropoda/Crustacea</v>
          </cell>
          <cell r="E1895" t="str">
            <v>Malacostraca/Eumalacostraca/Eucarida</v>
          </cell>
          <cell r="F1895" t="str">
            <v>Decapoda/Pleocyemata/Caridea/Pandalidae</v>
          </cell>
          <cell r="G1895" t="str">
            <v>Arthropoda/CrustaceaMalacostraca/Eumalacostraca/EucaridaDecapoda/Pleocyemata/Caridea/Pandalidae</v>
          </cell>
          <cell r="H1895" t="str">
            <v>pelagic crustacean</v>
          </cell>
          <cell r="I1895" t="str">
            <v>pelagic crustacean</v>
          </cell>
          <cell r="J1895" t="str">
            <v>pelagic crustacean</v>
          </cell>
          <cell r="K1895" t="str">
            <v>prawns</v>
          </cell>
          <cell r="L1895" t="str">
            <v>megabenthos</v>
          </cell>
          <cell r="M1895" t="str">
            <v>prawns</v>
          </cell>
          <cell r="N1895" t="str">
            <v>megabenthos</v>
          </cell>
          <cell r="O1895" t="str">
            <v>Macrozoobenthos</v>
          </cell>
          <cell r="P1895" t="str">
            <v>BMS</v>
          </cell>
        </row>
        <row r="1896">
          <cell r="C1896" t="str">
            <v>Pandalidae</v>
          </cell>
          <cell r="D1896" t="str">
            <v>Arthropoda/Crustacea</v>
          </cell>
          <cell r="E1896" t="str">
            <v>Malacostraca/Eumalacostraca/Eucarida</v>
          </cell>
          <cell r="F1896" t="str">
            <v>Decapoda/Pleocyemata/Caridea/Pandalidae</v>
          </cell>
          <cell r="G1896" t="str">
            <v>Arthropoda/CrustaceaMalacostraca/Eumalacostraca/EucaridaDecapoda/Pleocyemata/Caridea/Pandalidae</v>
          </cell>
          <cell r="H1896" t="str">
            <v>pelagic crustacean</v>
          </cell>
          <cell r="I1896" t="str">
            <v>pelagic crustacean</v>
          </cell>
          <cell r="J1896" t="str">
            <v>pelagic crustacean</v>
          </cell>
          <cell r="K1896" t="str">
            <v>prawns</v>
          </cell>
          <cell r="L1896" t="str">
            <v>megabenthos</v>
          </cell>
          <cell r="M1896" t="str">
            <v>prawns</v>
          </cell>
          <cell r="N1896" t="str">
            <v>prawns</v>
          </cell>
          <cell r="O1896" t="str">
            <v>Macrozoobenthos</v>
          </cell>
          <cell r="P1896" t="str">
            <v>BMS</v>
          </cell>
        </row>
        <row r="1897">
          <cell r="C1897" t="str">
            <v>Pandalidae larva</v>
          </cell>
          <cell r="D1897" t="str">
            <v>Arthropoda/Crustacea</v>
          </cell>
          <cell r="E1897" t="str">
            <v>Malacostraca/Eumalacostraca/Eucarida</v>
          </cell>
          <cell r="F1897" t="str">
            <v>Decapoda/Pleocyemata/Caridea/Pandalidae</v>
          </cell>
          <cell r="G1897" t="str">
            <v>Arthropoda/CrustaceaMalacostraca/Eumalacostraca/EucaridaDecapoda/Pleocyemata/Caridea/Pandalidae</v>
          </cell>
          <cell r="H1897" t="str">
            <v>pelagic crustacean</v>
          </cell>
          <cell r="I1897" t="str">
            <v>pelagic crustacean</v>
          </cell>
          <cell r="J1897" t="str">
            <v>pelagic crustacean</v>
          </cell>
          <cell r="K1897" t="str">
            <v>prawns</v>
          </cell>
          <cell r="L1897" t="str">
            <v>megabenthos</v>
          </cell>
          <cell r="M1897" t="str">
            <v>prawns</v>
          </cell>
          <cell r="N1897" t="str">
            <v>Large zooplankton (carnivorous)</v>
          </cell>
          <cell r="O1897" t="str">
            <v>Macrozoobenthos</v>
          </cell>
          <cell r="P1897" t="str">
            <v>BMS</v>
          </cell>
        </row>
        <row r="1898">
          <cell r="C1898" t="str">
            <v>Chlorotocus novaezealandiae</v>
          </cell>
          <cell r="D1898" t="str">
            <v>Arthropoda/Crustacea</v>
          </cell>
          <cell r="E1898" t="str">
            <v>Malacostraca/Eumalacostraca/Eucarida</v>
          </cell>
          <cell r="F1898" t="str">
            <v>Decapoda/Pleocyemata/Caridea/Pandalidae</v>
          </cell>
          <cell r="G1898" t="str">
            <v>Arthropoda/CrustaceaMalacostraca/Eumalacostraca/EucaridaDecapoda/Pleocyemata/Caridea/Pandalidae</v>
          </cell>
          <cell r="H1898" t="str">
            <v>pelagic crustacean</v>
          </cell>
          <cell r="I1898" t="str">
            <v>pelagic crustacean</v>
          </cell>
          <cell r="J1898" t="str">
            <v>pelagic crustacean</v>
          </cell>
          <cell r="K1898" t="str">
            <v>prawns</v>
          </cell>
          <cell r="L1898" t="str">
            <v>megabenthos</v>
          </cell>
          <cell r="M1898" t="str">
            <v>megabenthos</v>
          </cell>
          <cell r="N1898" t="str">
            <v>megabenthos</v>
          </cell>
          <cell r="O1898" t="str">
            <v>Macrozoobenthos</v>
          </cell>
          <cell r="P1898" t="str">
            <v>BMS</v>
          </cell>
        </row>
        <row r="1899">
          <cell r="C1899" t="str">
            <v>Plesionika martia</v>
          </cell>
          <cell r="D1899" t="str">
            <v>Arthropoda/Crustacea</v>
          </cell>
          <cell r="E1899" t="str">
            <v>Malacostraca/Eumalacostraca/Eucarida</v>
          </cell>
          <cell r="F1899" t="str">
            <v>Decapoda/Pleocyemata/Caridea/Pandalidae</v>
          </cell>
          <cell r="G1899" t="str">
            <v>Arthropoda/CrustaceaMalacostraca/Eumalacostraca/EucaridaDecapoda/Pleocyemata/Caridea/Pandalidae</v>
          </cell>
          <cell r="H1899" t="str">
            <v>megabenthic</v>
          </cell>
          <cell r="I1899" t="str">
            <v>megabenthos</v>
          </cell>
          <cell r="J1899" t="str">
            <v>megabenthos</v>
          </cell>
          <cell r="K1899" t="str">
            <v>megabenthos</v>
          </cell>
          <cell r="L1899" t="str">
            <v>megabenthos</v>
          </cell>
          <cell r="M1899" t="str">
            <v>megabenthos</v>
          </cell>
          <cell r="N1899" t="str">
            <v>megabenthos</v>
          </cell>
          <cell r="O1899" t="str">
            <v>Macrozoobenthos</v>
          </cell>
          <cell r="P1899" t="str">
            <v>BMS</v>
          </cell>
        </row>
        <row r="1900">
          <cell r="C1900" t="str">
            <v>Plesionika semilaevis</v>
          </cell>
          <cell r="D1900" t="str">
            <v>Arthropoda</v>
          </cell>
          <cell r="E1900" t="str">
            <v>Malacostraca</v>
          </cell>
          <cell r="F1900" t="str">
            <v>Pandalidae</v>
          </cell>
          <cell r="J1900">
            <v>0</v>
          </cell>
          <cell r="K1900">
            <v>0</v>
          </cell>
          <cell r="L1900">
            <v>0</v>
          </cell>
          <cell r="M1900">
            <v>0</v>
          </cell>
          <cell r="O1900" t="str">
            <v>Macrozoobenthos</v>
          </cell>
          <cell r="P1900" t="str">
            <v>BMS</v>
          </cell>
        </row>
        <row r="1901">
          <cell r="C1901" t="str">
            <v>Plesionika edwardsii</v>
          </cell>
          <cell r="O1901" t="str">
            <v>Macrozoobenthos</v>
          </cell>
          <cell r="P1901" t="str">
            <v>BMS</v>
          </cell>
        </row>
        <row r="1902">
          <cell r="C1902" t="str">
            <v>Chlorotocus crassicornis</v>
          </cell>
          <cell r="D1902" t="str">
            <v>Arthropoda/Crustacea</v>
          </cell>
          <cell r="E1902" t="str">
            <v>Malacostraca/Eumalacostraca/Eucarida</v>
          </cell>
          <cell r="F1902" t="str">
            <v>Decapoda/Pleocyemata/Caridea/Pandalidae</v>
          </cell>
          <cell r="G1902" t="str">
            <v>Arthropoda/CrustaceaMalacostraca/Eumalacostraca/EucaridaDecapoda/Pleocyemata/Caridea/Pandalidae</v>
          </cell>
          <cell r="H1902" t="str">
            <v>pelagic crustacean</v>
          </cell>
          <cell r="I1902" t="str">
            <v>pelagic crustacean</v>
          </cell>
          <cell r="J1902" t="str">
            <v>pelagic crustacean</v>
          </cell>
          <cell r="K1902" t="str">
            <v>prawns</v>
          </cell>
          <cell r="L1902" t="str">
            <v>megabenthos</v>
          </cell>
          <cell r="M1902" t="str">
            <v>megabenthos</v>
          </cell>
          <cell r="N1902" t="str">
            <v>megabenthos</v>
          </cell>
          <cell r="O1902" t="str">
            <v>Macrozoobenthos</v>
          </cell>
          <cell r="P1902" t="str">
            <v>BMS</v>
          </cell>
        </row>
        <row r="1903">
          <cell r="C1903" t="str">
            <v>Chlorotocus crassicornis</v>
          </cell>
          <cell r="O1903" t="str">
            <v>Macrozoobenthos</v>
          </cell>
          <cell r="P1903" t="str">
            <v>BMS</v>
          </cell>
        </row>
        <row r="1904">
          <cell r="C1904" t="str">
            <v>Plesionika spp.</v>
          </cell>
          <cell r="D1904" t="str">
            <v>Arthropoda/Crustacea</v>
          </cell>
          <cell r="E1904" t="str">
            <v>Malacostraca/Eumalacostraca/Eucarida</v>
          </cell>
          <cell r="F1904" t="str">
            <v>Decapoda/Pleocyemata/Caridea/Pandalidae</v>
          </cell>
          <cell r="G1904" t="str">
            <v>Arthropoda/CrustaceaMalacostraca/Eumalacostraca/EucaridaDecapoda/Pleocyemata/Caridea/Pandalidae</v>
          </cell>
          <cell r="H1904" t="str">
            <v>megabenthic</v>
          </cell>
          <cell r="I1904" t="str">
            <v>megabenthos</v>
          </cell>
          <cell r="J1904" t="str">
            <v>megabenthos</v>
          </cell>
          <cell r="K1904" t="str">
            <v>megabenthos</v>
          </cell>
          <cell r="L1904" t="str">
            <v>megabenthos</v>
          </cell>
          <cell r="M1904" t="str">
            <v>prawns</v>
          </cell>
          <cell r="N1904" t="str">
            <v>prawns</v>
          </cell>
          <cell r="O1904" t="str">
            <v>Macrozoobenthos</v>
          </cell>
          <cell r="P1904" t="str">
            <v>BMS</v>
          </cell>
        </row>
        <row r="1905">
          <cell r="C1905" t="str">
            <v>Glyphocrangonidae or Crangonidae</v>
          </cell>
          <cell r="D1905" t="str">
            <v>Arthropoda/Crustacea</v>
          </cell>
          <cell r="E1905" t="str">
            <v>Malacostraca/Eumalacostraca/Eucarida</v>
          </cell>
          <cell r="F1905" t="str">
            <v>Decapoda/Pleocyemata/Caridea</v>
          </cell>
          <cell r="G1905" t="str">
            <v>Arthropoda/CrustaceaMalacostraca/Eumalacostraca/EucaridaDecapoda/Pleocyemata/Caridea</v>
          </cell>
          <cell r="H1905" t="str">
            <v>megabenthic</v>
          </cell>
          <cell r="I1905" t="str">
            <v>megabenthos</v>
          </cell>
          <cell r="J1905" t="str">
            <v>megabenthos</v>
          </cell>
          <cell r="K1905" t="str">
            <v>megabenthos</v>
          </cell>
          <cell r="L1905" t="str">
            <v>megabenthos</v>
          </cell>
          <cell r="M1905" t="str">
            <v>megabenthos</v>
          </cell>
          <cell r="N1905" t="str">
            <v>megabenthos</v>
          </cell>
          <cell r="O1905" t="str">
            <v>Macrozoobenthos</v>
          </cell>
          <cell r="P1905" t="str">
            <v>BMS</v>
          </cell>
        </row>
        <row r="1906">
          <cell r="C1906" t="str">
            <v>Glyphocrangon elephas</v>
          </cell>
          <cell r="D1906" t="str">
            <v>Arthropoda</v>
          </cell>
          <cell r="E1906" t="str">
            <v>Malacostraca</v>
          </cell>
          <cell r="F1906" t="str">
            <v>Glyphocrangonidae</v>
          </cell>
          <cell r="J1906">
            <v>0</v>
          </cell>
          <cell r="K1906">
            <v>0</v>
          </cell>
          <cell r="L1906">
            <v>0</v>
          </cell>
          <cell r="M1906">
            <v>0</v>
          </cell>
          <cell r="O1906" t="str">
            <v>Macrozoobenthos</v>
          </cell>
          <cell r="P1906" t="str">
            <v>BMS</v>
          </cell>
        </row>
        <row r="1907">
          <cell r="C1907" t="str">
            <v>Glyphocrangon dimorpha</v>
          </cell>
          <cell r="D1907" t="str">
            <v>Arthropoda</v>
          </cell>
          <cell r="E1907" t="str">
            <v>Malacostraca</v>
          </cell>
          <cell r="F1907" t="str">
            <v>Glyphocrangonidae</v>
          </cell>
          <cell r="J1907">
            <v>0</v>
          </cell>
          <cell r="K1907">
            <v>0</v>
          </cell>
          <cell r="L1907">
            <v>0</v>
          </cell>
          <cell r="M1907">
            <v>0</v>
          </cell>
          <cell r="O1907" t="str">
            <v>Macrozoobenthos</v>
          </cell>
          <cell r="P1907" t="str">
            <v>BMS</v>
          </cell>
        </row>
        <row r="1908">
          <cell r="C1908" t="str">
            <v>Glyphocrangon cf ferox sp.nov.</v>
          </cell>
          <cell r="D1908" t="str">
            <v>Arthropoda</v>
          </cell>
          <cell r="E1908" t="str">
            <v>Malacostraca</v>
          </cell>
          <cell r="F1908" t="str">
            <v>Glyphocrangonidae</v>
          </cell>
          <cell r="J1908">
            <v>0</v>
          </cell>
          <cell r="K1908">
            <v>0</v>
          </cell>
          <cell r="L1908">
            <v>0</v>
          </cell>
          <cell r="M1908">
            <v>0</v>
          </cell>
          <cell r="O1908" t="str">
            <v>Macrozoobenthos</v>
          </cell>
          <cell r="P1908" t="str">
            <v>BMS</v>
          </cell>
        </row>
        <row r="1909">
          <cell r="C1909" t="str">
            <v>Glyphocrangon cf fimbriata sp. nov.</v>
          </cell>
          <cell r="D1909" t="str">
            <v>Arthropoda</v>
          </cell>
          <cell r="E1909" t="str">
            <v>Malacostraca</v>
          </cell>
          <cell r="F1909" t="str">
            <v>Glyphocrangonidae</v>
          </cell>
          <cell r="J1909">
            <v>0</v>
          </cell>
          <cell r="K1909">
            <v>0</v>
          </cell>
          <cell r="L1909">
            <v>0</v>
          </cell>
          <cell r="M1909">
            <v>0</v>
          </cell>
          <cell r="O1909" t="str">
            <v>Macrozoobenthos</v>
          </cell>
          <cell r="P1909" t="str">
            <v>BMS</v>
          </cell>
        </row>
        <row r="1910">
          <cell r="C1910" t="str">
            <v>Crangonidae</v>
          </cell>
          <cell r="D1910" t="str">
            <v>Arthropoda/Crustacea</v>
          </cell>
          <cell r="E1910" t="str">
            <v>Malacostraca/Eumalacostraca/Eucarida</v>
          </cell>
          <cell r="F1910" t="str">
            <v>Decapoda/Pleocyemata/Caridea/Crangonidae</v>
          </cell>
          <cell r="G1910" t="str">
            <v>Arthropoda/CrustaceaMalacostraca/Eumalacostraca/EucaridaDecapoda/Pleocyemata/Caridea/Crangonidae</v>
          </cell>
          <cell r="H1910" t="str">
            <v>benthic crustacean</v>
          </cell>
          <cell r="I1910" t="str">
            <v>megabenthos</v>
          </cell>
          <cell r="J1910" t="str">
            <v>megabenthos</v>
          </cell>
          <cell r="K1910" t="str">
            <v>megabenthos</v>
          </cell>
          <cell r="L1910" t="str">
            <v>megabenthos</v>
          </cell>
          <cell r="M1910" t="str">
            <v>megabenthos</v>
          </cell>
          <cell r="N1910" t="str">
            <v>megabenthos</v>
          </cell>
          <cell r="O1910" t="str">
            <v>Macrozoobenthos</v>
          </cell>
          <cell r="P1910" t="str">
            <v>BMS</v>
          </cell>
        </row>
        <row r="1911">
          <cell r="C1911" t="str">
            <v>Pontocaris sp.</v>
          </cell>
          <cell r="D1911" t="str">
            <v>Arthropoda/Crustacea</v>
          </cell>
          <cell r="E1911" t="str">
            <v>Malacostraca/Eumalacostraca/Eucarida</v>
          </cell>
          <cell r="F1911" t="str">
            <v>Decapoda/Pleocyemata/Caridea/Crangonidae</v>
          </cell>
          <cell r="G1911" t="str">
            <v>Arthropoda/CrustaceaMalacostraca/Eumalacostraca/EucaridaDecapoda/Pleocyemata/Caridea/Crangonidae</v>
          </cell>
          <cell r="H1911" t="str">
            <v>megabenthic</v>
          </cell>
          <cell r="I1911" t="str">
            <v>megabenthos</v>
          </cell>
          <cell r="J1911" t="str">
            <v>megabenthos</v>
          </cell>
          <cell r="K1911" t="str">
            <v>megabenthos</v>
          </cell>
          <cell r="L1911" t="str">
            <v>megabenthos</v>
          </cell>
          <cell r="M1911" t="str">
            <v>megabenthos</v>
          </cell>
          <cell r="N1911" t="str">
            <v>megabenthos</v>
          </cell>
          <cell r="O1911" t="str">
            <v>Macrozoobenthos</v>
          </cell>
          <cell r="P1911" t="str">
            <v>BMS</v>
          </cell>
        </row>
        <row r="1912">
          <cell r="C1912" t="str">
            <v>Pontocaris lacazui</v>
          </cell>
          <cell r="D1912" t="str">
            <v>Arthropoda/Crustacea</v>
          </cell>
          <cell r="E1912" t="str">
            <v>Malacostraca/Eumalacostraca/Eucarida</v>
          </cell>
          <cell r="F1912" t="str">
            <v>Decapoda/Pleocyemata/Caridea/Crangonidae</v>
          </cell>
          <cell r="G1912" t="str">
            <v>Arthropoda/CrustaceaMalacostraca/Eumalacostraca/EucaridaDecapoda/Pleocyemata/Caridea/Crangonidae</v>
          </cell>
          <cell r="H1912" t="str">
            <v>megabenthic</v>
          </cell>
          <cell r="I1912" t="str">
            <v>megabenthos</v>
          </cell>
          <cell r="J1912" t="str">
            <v>megabenthos</v>
          </cell>
          <cell r="K1912" t="str">
            <v>megabenthos</v>
          </cell>
          <cell r="L1912" t="str">
            <v>megabenthos</v>
          </cell>
          <cell r="M1912" t="str">
            <v>megabenthos</v>
          </cell>
          <cell r="N1912" t="str">
            <v>megabenthos</v>
          </cell>
          <cell r="O1912" t="str">
            <v>Macrozoobenthos</v>
          </cell>
          <cell r="P1912" t="str">
            <v>BMS</v>
          </cell>
        </row>
        <row r="1913">
          <cell r="C1913" t="str">
            <v>Aegaeon lacazei</v>
          </cell>
          <cell r="D1913" t="str">
            <v>Arthropoda</v>
          </cell>
          <cell r="E1913" t="str">
            <v>Malacostraca</v>
          </cell>
          <cell r="F1913" t="str">
            <v>Crangonidae</v>
          </cell>
          <cell r="J1913">
            <v>0</v>
          </cell>
          <cell r="K1913">
            <v>0</v>
          </cell>
          <cell r="L1913">
            <v>0</v>
          </cell>
          <cell r="M1913">
            <v>0</v>
          </cell>
          <cell r="O1913" t="str">
            <v>Macrozoobenthos</v>
          </cell>
          <cell r="P1913" t="str">
            <v>BMS</v>
          </cell>
        </row>
        <row r="1914">
          <cell r="C1914" t="str">
            <v>Lissosabinea lynseyae</v>
          </cell>
          <cell r="O1914" t="str">
            <v>Macrozoobenthos</v>
          </cell>
          <cell r="P1914" t="str">
            <v>BMS</v>
          </cell>
        </row>
        <row r="1915">
          <cell r="C1915" t="str">
            <v>Parapontophilus cf difficilis</v>
          </cell>
          <cell r="D1915" t="str">
            <v>Arthropoda</v>
          </cell>
          <cell r="E1915" t="str">
            <v>Malacostraca</v>
          </cell>
          <cell r="F1915" t="str">
            <v>Crangonidae</v>
          </cell>
          <cell r="J1915">
            <v>0</v>
          </cell>
          <cell r="K1915">
            <v>0</v>
          </cell>
          <cell r="L1915">
            <v>0</v>
          </cell>
          <cell r="M1915">
            <v>0</v>
          </cell>
          <cell r="O1915" t="str">
            <v>Macrozoobenthos</v>
          </cell>
          <cell r="P1915" t="str">
            <v>BMS</v>
          </cell>
        </row>
        <row r="1916">
          <cell r="C1916" t="str">
            <v>Parapontophilus spp.</v>
          </cell>
          <cell r="D1916" t="str">
            <v>Arthropoda</v>
          </cell>
          <cell r="E1916" t="str">
            <v>Malacostraca</v>
          </cell>
          <cell r="F1916" t="str">
            <v>Crangonidae</v>
          </cell>
          <cell r="J1916">
            <v>0</v>
          </cell>
          <cell r="K1916">
            <v>0</v>
          </cell>
          <cell r="L1916">
            <v>0</v>
          </cell>
          <cell r="M1916">
            <v>0</v>
          </cell>
          <cell r="O1916" t="str">
            <v>Macrozoobenthos</v>
          </cell>
          <cell r="P1916" t="str">
            <v>BMS</v>
          </cell>
        </row>
        <row r="1917">
          <cell r="C1917" t="str">
            <v>lobster, unspecified (NSW)</v>
          </cell>
          <cell r="K1917" t="str">
            <v>megabenthos</v>
          </cell>
          <cell r="L1917" t="str">
            <v>megabenthos</v>
          </cell>
          <cell r="M1917" t="str">
            <v>megabenthos</v>
          </cell>
          <cell r="N1917" t="str">
            <v xml:space="preserve"> </v>
          </cell>
          <cell r="O1917" t="str">
            <v>Macrozoobenthos</v>
          </cell>
          <cell r="P1917" t="str">
            <v>BMS</v>
          </cell>
        </row>
        <row r="1918">
          <cell r="C1918" t="str">
            <v>Nephropidae</v>
          </cell>
          <cell r="D1918">
            <v>0</v>
          </cell>
          <cell r="E1918">
            <v>0</v>
          </cell>
          <cell r="F1918">
            <v>0</v>
          </cell>
          <cell r="G1918">
            <v>0</v>
          </cell>
          <cell r="H1918" t="str">
            <v>scampi</v>
          </cell>
          <cell r="I1918">
            <v>0</v>
          </cell>
          <cell r="J1918">
            <v>0</v>
          </cell>
          <cell r="K1918" t="str">
            <v>megabenthos</v>
          </cell>
          <cell r="L1918" t="str">
            <v>megabenthos</v>
          </cell>
          <cell r="M1918" t="str">
            <v>megabenthos</v>
          </cell>
          <cell r="N1918" t="str">
            <v>megabenthos</v>
          </cell>
          <cell r="O1918" t="str">
            <v>Commercial prawns</v>
          </cell>
          <cell r="P1918" t="str">
            <v>PWN</v>
          </cell>
        </row>
        <row r="1919">
          <cell r="C1919" t="str">
            <v>Metanephrops velutinus</v>
          </cell>
          <cell r="D1919" t="str">
            <v>Arthropoda</v>
          </cell>
          <cell r="E1919" t="str">
            <v>Malacostraca</v>
          </cell>
          <cell r="F1919" t="str">
            <v>Nephropidae</v>
          </cell>
          <cell r="J1919">
            <v>0</v>
          </cell>
          <cell r="K1919">
            <v>0</v>
          </cell>
          <cell r="L1919">
            <v>0</v>
          </cell>
          <cell r="M1919">
            <v>0</v>
          </cell>
          <cell r="O1919" t="str">
            <v>Macrozoobenthos</v>
          </cell>
          <cell r="P1919" t="str">
            <v>BMS</v>
          </cell>
        </row>
        <row r="1920">
          <cell r="C1920" t="str">
            <v>Nephropsis acanthura</v>
          </cell>
          <cell r="D1920" t="str">
            <v>Arthropoda</v>
          </cell>
          <cell r="E1920" t="str">
            <v>Malacostraca</v>
          </cell>
          <cell r="F1920" t="str">
            <v>Nephropidae</v>
          </cell>
          <cell r="J1920">
            <v>0</v>
          </cell>
          <cell r="K1920">
            <v>0</v>
          </cell>
          <cell r="L1920">
            <v>0</v>
          </cell>
          <cell r="M1920">
            <v>0</v>
          </cell>
          <cell r="O1920" t="str">
            <v>Macrozoobenthos</v>
          </cell>
          <cell r="P1920" t="str">
            <v>BMS</v>
          </cell>
        </row>
        <row r="1921">
          <cell r="C1921" t="str">
            <v>Nephropsis suhmi</v>
          </cell>
          <cell r="D1921" t="str">
            <v>Arthropoda</v>
          </cell>
          <cell r="E1921" t="str">
            <v>Malacostraca</v>
          </cell>
          <cell r="F1921" t="str">
            <v>Nephropidae</v>
          </cell>
          <cell r="J1921">
            <v>0</v>
          </cell>
          <cell r="K1921">
            <v>0</v>
          </cell>
          <cell r="L1921">
            <v>0</v>
          </cell>
          <cell r="M1921">
            <v>0</v>
          </cell>
          <cell r="O1921" t="str">
            <v>Macrozoobenthos</v>
          </cell>
          <cell r="P1921" t="str">
            <v>BMS</v>
          </cell>
        </row>
        <row r="1922">
          <cell r="C1922" t="str">
            <v>Parastacidae</v>
          </cell>
          <cell r="D1922">
            <v>0</v>
          </cell>
          <cell r="E1922">
            <v>0</v>
          </cell>
          <cell r="F1922">
            <v>0</v>
          </cell>
          <cell r="K1922" t="str">
            <v>megabenthos</v>
          </cell>
          <cell r="L1922" t="str">
            <v>megabenthos</v>
          </cell>
          <cell r="M1922" t="str">
            <v>megabenthos</v>
          </cell>
          <cell r="N1922" t="str">
            <v>megabenthos</v>
          </cell>
          <cell r="O1922" t="str">
            <v>Macrozoobenthos</v>
          </cell>
          <cell r="P1922" t="str">
            <v>BMS</v>
          </cell>
        </row>
        <row r="1923">
          <cell r="C1923" t="str">
            <v>Cherax destructor</v>
          </cell>
          <cell r="K1923" t="str">
            <v>yabbie</v>
          </cell>
          <cell r="L1923" t="str">
            <v>megabenthos</v>
          </cell>
          <cell r="M1923" t="str">
            <v>megabenthos</v>
          </cell>
          <cell r="N1923" t="str">
            <v>megabenthos</v>
          </cell>
          <cell r="O1923" t="str">
            <v>Macrozoobenthos</v>
          </cell>
          <cell r="P1923" t="str">
            <v>BMS</v>
          </cell>
        </row>
        <row r="1924">
          <cell r="C1924" t="str">
            <v>Thalassina squamifera</v>
          </cell>
          <cell r="D1924">
            <v>0</v>
          </cell>
          <cell r="E1924">
            <v>0</v>
          </cell>
          <cell r="F1924">
            <v>0</v>
          </cell>
          <cell r="K1924" t="str">
            <v>megabenthos</v>
          </cell>
          <cell r="L1924" t="str">
            <v>megabenthos</v>
          </cell>
          <cell r="M1924" t="str">
            <v>megabenthos</v>
          </cell>
          <cell r="N1924" t="str">
            <v>megabenthos</v>
          </cell>
          <cell r="O1924" t="str">
            <v>Macrozoobenthos</v>
          </cell>
          <cell r="P1924" t="str">
            <v>BMS</v>
          </cell>
        </row>
        <row r="1925">
          <cell r="C1925" t="str">
            <v>Ebalia tuberculosa</v>
          </cell>
          <cell r="D1925" t="str">
            <v>Arthropoda/Crustacea</v>
          </cell>
          <cell r="E1925" t="str">
            <v>Malacostraca/Eumalacostraca/Eucarida</v>
          </cell>
          <cell r="F1925" t="str">
            <v>Decapoda/Pleocyemata/Brachyura</v>
          </cell>
          <cell r="G1925" t="str">
            <v>Arthropoda/CrustaceaMalacostraca/Eumalacostraca/EucaridaDecapoda/Pleocyemata/Brachyura</v>
          </cell>
          <cell r="H1925" t="str">
            <v>megabenthic</v>
          </cell>
          <cell r="I1925" t="str">
            <v>megabenthos</v>
          </cell>
          <cell r="J1925" t="str">
            <v>megabenthos</v>
          </cell>
          <cell r="K1925" t="str">
            <v>megabenthos</v>
          </cell>
          <cell r="L1925" t="str">
            <v>megabenthos</v>
          </cell>
          <cell r="M1925" t="str">
            <v>megabenthos</v>
          </cell>
          <cell r="N1925" t="str">
            <v>megabenthos</v>
          </cell>
          <cell r="O1925" t="str">
            <v>Macrozoobenthos</v>
          </cell>
          <cell r="P1925" t="str">
            <v>BMS</v>
          </cell>
        </row>
        <row r="1926">
          <cell r="C1926" t="str">
            <v>Eiconaxius sp. MoV 5662</v>
          </cell>
          <cell r="D1926" t="str">
            <v>Arthropoda</v>
          </cell>
          <cell r="E1926" t="str">
            <v>Malacostraca</v>
          </cell>
          <cell r="F1926" t="str">
            <v>Axiidae</v>
          </cell>
          <cell r="J1926">
            <v>0</v>
          </cell>
          <cell r="K1926">
            <v>0</v>
          </cell>
          <cell r="L1926">
            <v>0</v>
          </cell>
          <cell r="M1926">
            <v>0</v>
          </cell>
          <cell r="O1926" t="str">
            <v>Macrozoobenthos</v>
          </cell>
          <cell r="P1926" t="str">
            <v>BMS</v>
          </cell>
        </row>
        <row r="1927">
          <cell r="C1927" t="str">
            <v>Polychelidae - undifferentiated</v>
          </cell>
          <cell r="D1927" t="str">
            <v>Arthropoda</v>
          </cell>
          <cell r="E1927" t="str">
            <v>Malacostraca</v>
          </cell>
          <cell r="F1927" t="str">
            <v>Polychelidae</v>
          </cell>
          <cell r="J1927">
            <v>0</v>
          </cell>
          <cell r="K1927">
            <v>0</v>
          </cell>
          <cell r="L1927">
            <v>0</v>
          </cell>
          <cell r="M1927">
            <v>0</v>
          </cell>
          <cell r="O1927" t="str">
            <v>Macrozoobenthos</v>
          </cell>
          <cell r="P1927" t="str">
            <v>BMS</v>
          </cell>
        </row>
        <row r="1928">
          <cell r="C1928" t="str">
            <v>Polycheles sp.</v>
          </cell>
          <cell r="D1928" t="str">
            <v>Arthropoda/Crustacea</v>
          </cell>
          <cell r="E1928" t="str">
            <v>Crustacea/Malacostraca/Eumalacostraca/Eucarida</v>
          </cell>
          <cell r="F1928" t="str">
            <v>Decapoda/Pleocyemata/Palinura/Polychelidae</v>
          </cell>
          <cell r="G1928" t="str">
            <v>Arthropoda/CrustaceaCrustacea/Malacostraca/Eumalacostraca/EucaridaDecapoda/Pleocyemata/Palinura/Polychelidae</v>
          </cell>
          <cell r="H1928" t="str">
            <v>megabenthic</v>
          </cell>
          <cell r="I1928" t="str">
            <v>megabenthos</v>
          </cell>
          <cell r="J1928" t="str">
            <v>megabenthos</v>
          </cell>
          <cell r="K1928" t="str">
            <v>megabenthos</v>
          </cell>
          <cell r="L1928" t="str">
            <v>megabenthos</v>
          </cell>
          <cell r="M1928" t="str">
            <v>megabenthos</v>
          </cell>
          <cell r="N1928" t="str">
            <v>megabenthos</v>
          </cell>
          <cell r="O1928" t="str">
            <v>Macrozoobenthos</v>
          </cell>
          <cell r="P1928" t="str">
            <v>BMS</v>
          </cell>
        </row>
        <row r="1929">
          <cell r="C1929" t="str">
            <v>Pentacheles laevis</v>
          </cell>
          <cell r="D1929" t="str">
            <v>Arthropoda</v>
          </cell>
          <cell r="E1929" t="str">
            <v>Malacostraca</v>
          </cell>
          <cell r="F1929" t="str">
            <v>Polychelidae</v>
          </cell>
          <cell r="J1929">
            <v>0</v>
          </cell>
          <cell r="K1929">
            <v>0</v>
          </cell>
          <cell r="L1929">
            <v>0</v>
          </cell>
          <cell r="M1929">
            <v>0</v>
          </cell>
          <cell r="O1929" t="str">
            <v>Macrozoobenthos</v>
          </cell>
          <cell r="P1929" t="str">
            <v>BMS</v>
          </cell>
        </row>
        <row r="1930">
          <cell r="C1930" t="str">
            <v>Willemoesia pacifica</v>
          </cell>
          <cell r="D1930" t="str">
            <v>Arthropoda</v>
          </cell>
          <cell r="E1930" t="str">
            <v>Malacostraca</v>
          </cell>
          <cell r="F1930" t="str">
            <v>Polychelidae</v>
          </cell>
          <cell r="J1930">
            <v>0</v>
          </cell>
          <cell r="K1930">
            <v>0</v>
          </cell>
          <cell r="L1930">
            <v>0</v>
          </cell>
          <cell r="M1930">
            <v>0</v>
          </cell>
          <cell r="O1930" t="str">
            <v>Macrozoobenthos</v>
          </cell>
          <cell r="P1930" t="str">
            <v>BMS</v>
          </cell>
        </row>
        <row r="1931">
          <cell r="C1931" t="str">
            <v>Pentacheles validus</v>
          </cell>
          <cell r="D1931" t="str">
            <v>Arthropoda</v>
          </cell>
          <cell r="E1931" t="str">
            <v>Malacostraca</v>
          </cell>
          <cell r="F1931" t="str">
            <v>Polychelidae</v>
          </cell>
          <cell r="J1931">
            <v>0</v>
          </cell>
          <cell r="K1931">
            <v>0</v>
          </cell>
          <cell r="L1931">
            <v>0</v>
          </cell>
          <cell r="M1931">
            <v>0</v>
          </cell>
          <cell r="O1931" t="str">
            <v>Macrozoobenthos</v>
          </cell>
          <cell r="P1931" t="str">
            <v>BMS</v>
          </cell>
        </row>
        <row r="1932">
          <cell r="C1932" t="str">
            <v>Stereomastis surda</v>
          </cell>
          <cell r="D1932" t="str">
            <v>Arthropoda</v>
          </cell>
          <cell r="E1932" t="str">
            <v>Malacostraca</v>
          </cell>
          <cell r="F1932" t="str">
            <v>Polychelidae</v>
          </cell>
          <cell r="J1932">
            <v>0</v>
          </cell>
          <cell r="K1932">
            <v>0</v>
          </cell>
          <cell r="L1932">
            <v>0</v>
          </cell>
          <cell r="M1932">
            <v>0</v>
          </cell>
          <cell r="O1932" t="str">
            <v>Macrozoobenthos</v>
          </cell>
          <cell r="P1932" t="str">
            <v>BMS</v>
          </cell>
        </row>
        <row r="1933">
          <cell r="C1933" t="str">
            <v>Pentacheles sp. 1</v>
          </cell>
          <cell r="D1933" t="str">
            <v>Arthropoda</v>
          </cell>
          <cell r="E1933" t="str">
            <v>Malacostraca</v>
          </cell>
          <cell r="F1933" t="str">
            <v>Polychelidae</v>
          </cell>
          <cell r="J1933">
            <v>0</v>
          </cell>
          <cell r="K1933">
            <v>0</v>
          </cell>
          <cell r="L1933">
            <v>0</v>
          </cell>
          <cell r="M1933">
            <v>0</v>
          </cell>
          <cell r="O1933" t="str">
            <v>Macrozoobenthos</v>
          </cell>
          <cell r="P1933" t="str">
            <v>BMS</v>
          </cell>
        </row>
        <row r="1934">
          <cell r="C1934" t="str">
            <v>Stereomastis spp.</v>
          </cell>
          <cell r="D1934" t="str">
            <v>Arthropoda</v>
          </cell>
          <cell r="E1934" t="str">
            <v>Malacostraca</v>
          </cell>
          <cell r="F1934" t="str">
            <v>Polychelidae</v>
          </cell>
          <cell r="J1934">
            <v>0</v>
          </cell>
          <cell r="K1934">
            <v>0</v>
          </cell>
          <cell r="L1934">
            <v>0</v>
          </cell>
          <cell r="M1934">
            <v>0</v>
          </cell>
          <cell r="O1934" t="str">
            <v>Macrozoobenthos</v>
          </cell>
          <cell r="P1934" t="str">
            <v>BMS</v>
          </cell>
        </row>
        <row r="1935">
          <cell r="C1935" t="str">
            <v>Palinuridae</v>
          </cell>
          <cell r="D1935">
            <v>0</v>
          </cell>
          <cell r="E1935">
            <v>0</v>
          </cell>
          <cell r="F1935">
            <v>0</v>
          </cell>
          <cell r="G1935">
            <v>0</v>
          </cell>
          <cell r="H1935">
            <v>0</v>
          </cell>
          <cell r="I1935">
            <v>0</v>
          </cell>
          <cell r="J1935">
            <v>0</v>
          </cell>
          <cell r="K1935" t="str">
            <v>megabenthos</v>
          </cell>
          <cell r="L1935" t="str">
            <v>megabenthos</v>
          </cell>
          <cell r="M1935" t="str">
            <v>megabenthos</v>
          </cell>
          <cell r="N1935" t="str">
            <v>megabenthos</v>
          </cell>
          <cell r="O1935" t="str">
            <v>Macrozoobenthos</v>
          </cell>
          <cell r="P1935" t="str">
            <v>BMS</v>
          </cell>
        </row>
        <row r="1936">
          <cell r="C1936" t="str">
            <v>Jasus edwardsii</v>
          </cell>
          <cell r="D1936">
            <v>0</v>
          </cell>
          <cell r="E1936">
            <v>0</v>
          </cell>
          <cell r="F1936">
            <v>0</v>
          </cell>
          <cell r="K1936" t="str">
            <v>megabenthos</v>
          </cell>
          <cell r="L1936" t="str">
            <v>Rock lobster</v>
          </cell>
          <cell r="M1936" t="str">
            <v>megabenthos</v>
          </cell>
          <cell r="N1936" t="str">
            <v>megabenthos</v>
          </cell>
          <cell r="O1936" t="str">
            <v>Rock lobster</v>
          </cell>
          <cell r="P1936" t="str">
            <v>RL</v>
          </cell>
        </row>
        <row r="1937">
          <cell r="C1937" t="str">
            <v>Jasus verreauxi</v>
          </cell>
          <cell r="D1937">
            <v>0</v>
          </cell>
          <cell r="E1937">
            <v>0</v>
          </cell>
          <cell r="F1937">
            <v>0</v>
          </cell>
          <cell r="K1937" t="str">
            <v>megabenthos</v>
          </cell>
          <cell r="L1937" t="str">
            <v>megabenthos</v>
          </cell>
          <cell r="M1937" t="str">
            <v>megabenthos</v>
          </cell>
          <cell r="N1937" t="str">
            <v>megabenthos</v>
          </cell>
          <cell r="O1937" t="str">
            <v>Rock lobster</v>
          </cell>
          <cell r="P1937" t="str">
            <v>RL</v>
          </cell>
        </row>
        <row r="1938">
          <cell r="C1938" t="str">
            <v>Panulirus spp</v>
          </cell>
          <cell r="D1938">
            <v>0</v>
          </cell>
          <cell r="E1938">
            <v>0</v>
          </cell>
          <cell r="O1938" t="str">
            <v>Macrozoobenthos</v>
          </cell>
          <cell r="P1938" t="str">
            <v>BMS</v>
          </cell>
        </row>
        <row r="1939">
          <cell r="C1939" t="str">
            <v>Scyllaridae - undifferentiated</v>
          </cell>
          <cell r="D1939" t="str">
            <v>Arthropoda</v>
          </cell>
          <cell r="E1939" t="str">
            <v>Malacostraca</v>
          </cell>
          <cell r="F1939" t="str">
            <v>Scyllaridae</v>
          </cell>
          <cell r="J1939">
            <v>0</v>
          </cell>
          <cell r="K1939">
            <v>0</v>
          </cell>
          <cell r="L1939">
            <v>0</v>
          </cell>
          <cell r="M1939">
            <v>0</v>
          </cell>
          <cell r="O1939" t="str">
            <v>Macrozoobenthos</v>
          </cell>
          <cell r="P1939" t="str">
            <v>BMS</v>
          </cell>
        </row>
        <row r="1940">
          <cell r="C1940" t="str">
            <v>bugs</v>
          </cell>
          <cell r="D1940" t="str">
            <v>Arthropoda/Crustacea</v>
          </cell>
          <cell r="E1940">
            <v>0</v>
          </cell>
          <cell r="G1940" t="str">
            <v>Arthropoda/Crustacea</v>
          </cell>
          <cell r="I1940" t="str">
            <v>megabenthos</v>
          </cell>
          <cell r="K1940" t="str">
            <v>megabenthos</v>
          </cell>
          <cell r="L1940" t="str">
            <v>megabenthos</v>
          </cell>
          <cell r="M1940" t="str">
            <v>megabenthos</v>
          </cell>
          <cell r="N1940" t="str">
            <v>megabenthos</v>
          </cell>
          <cell r="O1940" t="str">
            <v>Macrozoobenthos</v>
          </cell>
          <cell r="P1940" t="str">
            <v>BMS</v>
          </cell>
        </row>
        <row r="1941">
          <cell r="C1941" t="str">
            <v>Scyllaridae</v>
          </cell>
          <cell r="D1941" t="str">
            <v>Arthropoda/Crustacea</v>
          </cell>
          <cell r="E1941" t="str">
            <v>Malacostraca/Eumalacostraca/Eucarida</v>
          </cell>
          <cell r="F1941" t="str">
            <v>Decapoda/Pleocyemata/Palinura/Scyllaridae</v>
          </cell>
          <cell r="G1941" t="str">
            <v>Arthropoda/CrustaceaMalacostraca/Eumalacostraca/Eucarida</v>
          </cell>
          <cell r="H1941" t="str">
            <v>megabenthic</v>
          </cell>
          <cell r="I1941" t="str">
            <v>megabenthos</v>
          </cell>
          <cell r="J1941" t="str">
            <v>megabenthos</v>
          </cell>
          <cell r="K1941" t="str">
            <v>megabenthos</v>
          </cell>
          <cell r="L1941" t="str">
            <v>megabenthos</v>
          </cell>
          <cell r="M1941" t="str">
            <v>megabenthos</v>
          </cell>
          <cell r="N1941" t="str">
            <v>megabenthos</v>
          </cell>
          <cell r="O1941" t="str">
            <v>Macrozoobenthos</v>
          </cell>
          <cell r="P1941" t="str">
            <v>BMS</v>
          </cell>
        </row>
        <row r="1942">
          <cell r="C1942" t="str">
            <v>Scyllarus sp.</v>
          </cell>
          <cell r="D1942" t="str">
            <v>Arthropoda/Crustacea</v>
          </cell>
          <cell r="E1942" t="str">
            <v>Malacostraca/Eumalacostraca/Eucarida</v>
          </cell>
          <cell r="F1942" t="str">
            <v>Decapoda/Pleocyemata/Palinura/Scyllaridae</v>
          </cell>
          <cell r="G1942" t="str">
            <v>Arthropoda/CrustaceaMalacostraca/Eumalacostraca/EucaridaDecapoda/Pleocyemata/Palinura/Scyllaridae</v>
          </cell>
          <cell r="H1942" t="str">
            <v>megabenthic</v>
          </cell>
          <cell r="I1942" t="str">
            <v>megabenthos</v>
          </cell>
          <cell r="J1942" t="str">
            <v>megabenthos</v>
          </cell>
          <cell r="K1942" t="str">
            <v>megabenthos</v>
          </cell>
          <cell r="L1942" t="str">
            <v>megabenthos</v>
          </cell>
          <cell r="M1942" t="str">
            <v>megabenthos</v>
          </cell>
          <cell r="N1942" t="str">
            <v>megabenthos</v>
          </cell>
          <cell r="O1942" t="str">
            <v>Macrozoobenthos</v>
          </cell>
          <cell r="P1942" t="str">
            <v>BMS</v>
          </cell>
        </row>
        <row r="1943">
          <cell r="C1943" t="str">
            <v>Ibacus cilatus</v>
          </cell>
          <cell r="D1943">
            <v>0</v>
          </cell>
          <cell r="E1943">
            <v>0</v>
          </cell>
          <cell r="F1943" t="str">
            <v>Decapoda/Pleocyemata/Palinura/Scyllaridae</v>
          </cell>
          <cell r="K1943" t="str">
            <v>megabenthos</v>
          </cell>
          <cell r="L1943" t="str">
            <v>megabenthos</v>
          </cell>
          <cell r="M1943" t="str">
            <v>megabenthos</v>
          </cell>
          <cell r="N1943" t="str">
            <v>megabenthos</v>
          </cell>
          <cell r="O1943" t="str">
            <v>Macrozoobenthos</v>
          </cell>
          <cell r="P1943" t="str">
            <v>BMS</v>
          </cell>
        </row>
        <row r="1944">
          <cell r="C1944" t="str">
            <v>Ibacus alticrenatus</v>
          </cell>
          <cell r="D1944" t="str">
            <v>Arthropoda/Crustacea</v>
          </cell>
          <cell r="E1944">
            <v>0</v>
          </cell>
          <cell r="F1944" t="str">
            <v>Decapoda/Pleocyemata/Palinura/Scyllaridae</v>
          </cell>
          <cell r="G1944" t="str">
            <v>Arthropoda/CrustaceaDecapoda/Pleocyemata/Palinura/Scyllaridae</v>
          </cell>
          <cell r="I1944" t="str">
            <v>megabenthos</v>
          </cell>
          <cell r="K1944" t="str">
            <v>megabenthos</v>
          </cell>
          <cell r="L1944" t="str">
            <v>megabenthos</v>
          </cell>
          <cell r="M1944" t="str">
            <v>megabenthos</v>
          </cell>
          <cell r="N1944" t="str">
            <v>megabenthos</v>
          </cell>
          <cell r="O1944" t="str">
            <v>Macrozoobenthos</v>
          </cell>
          <cell r="P1944" t="str">
            <v>BMS</v>
          </cell>
        </row>
        <row r="1945">
          <cell r="C1945" t="str">
            <v>Ibacus altricrenatus</v>
          </cell>
          <cell r="D1945" t="str">
            <v>Crustacea</v>
          </cell>
          <cell r="E1945" t="str">
            <v>Scyllaridae</v>
          </cell>
          <cell r="F1945" t="str">
            <v>Decapoda/Pleocyemata/Palinura/Scyllaridae</v>
          </cell>
          <cell r="G1945" t="str">
            <v>CrustaceaScyllaridaeDecapoda/Pleocyemata/Palinura/Scyllaridae</v>
          </cell>
          <cell r="K1945" t="str">
            <v>megabenthos</v>
          </cell>
          <cell r="L1945" t="str">
            <v>megabenthos</v>
          </cell>
          <cell r="M1945" t="str">
            <v>megabenthos</v>
          </cell>
          <cell r="N1945" t="str">
            <v>megabenthos</v>
          </cell>
          <cell r="O1945" t="str">
            <v>Macrozoobenthos</v>
          </cell>
          <cell r="P1945" t="str">
            <v>BMS</v>
          </cell>
        </row>
        <row r="1946">
          <cell r="C1946" t="str">
            <v>Ibacus peronii</v>
          </cell>
          <cell r="D1946" t="str">
            <v>Arthropoda/Crustacea</v>
          </cell>
          <cell r="E1946">
            <v>0</v>
          </cell>
          <cell r="F1946" t="str">
            <v>Decapoda/Pleocyemata/Palinura/Scyllaridae</v>
          </cell>
          <cell r="G1946" t="str">
            <v>Arthropoda/CrustaceaDecapoda/Pleocyemata/Palinura/Scyllaridae</v>
          </cell>
          <cell r="I1946" t="str">
            <v>megabenthos</v>
          </cell>
          <cell r="K1946" t="str">
            <v>megabenthos</v>
          </cell>
          <cell r="L1946" t="str">
            <v>megabenthos</v>
          </cell>
          <cell r="M1946" t="str">
            <v>megabenthos</v>
          </cell>
          <cell r="N1946" t="str">
            <v>megabenthos</v>
          </cell>
          <cell r="O1946" t="str">
            <v>Macrozoobenthos</v>
          </cell>
          <cell r="P1946" t="str">
            <v>BMS</v>
          </cell>
        </row>
        <row r="1947">
          <cell r="C1947" t="str">
            <v>Antarctus mawsoni</v>
          </cell>
          <cell r="O1947" t="str">
            <v>Macrozoobenthos</v>
          </cell>
          <cell r="P1947" t="str">
            <v>BMS</v>
          </cell>
        </row>
        <row r="1948">
          <cell r="C1948" t="str">
            <v>Acantharctus ornatus</v>
          </cell>
          <cell r="D1948" t="str">
            <v>Arthropoda</v>
          </cell>
          <cell r="E1948" t="str">
            <v>Malacostraca</v>
          </cell>
          <cell r="F1948" t="str">
            <v>Scyllaridae</v>
          </cell>
          <cell r="J1948">
            <v>0</v>
          </cell>
          <cell r="K1948">
            <v>0</v>
          </cell>
          <cell r="L1948">
            <v>0</v>
          </cell>
          <cell r="M1948">
            <v>0</v>
          </cell>
          <cell r="O1948" t="str">
            <v>Macrozoobenthos</v>
          </cell>
          <cell r="P1948" t="str">
            <v>BMS</v>
          </cell>
        </row>
        <row r="1949">
          <cell r="C1949" t="str">
            <v>Ibacus cilatus</v>
          </cell>
          <cell r="D1949" t="str">
            <v>Arthropoda/Crustacea</v>
          </cell>
          <cell r="E1949">
            <v>0</v>
          </cell>
          <cell r="F1949" t="str">
            <v>Decapoda/Pleocyemata/Palinura/Scyllaridae</v>
          </cell>
          <cell r="G1949" t="str">
            <v>Arthropoda/CrustaceaDecapoda/Pleocyemata/Palinura/Scyllaridae</v>
          </cell>
          <cell r="I1949" t="str">
            <v>megabenthos</v>
          </cell>
          <cell r="K1949" t="str">
            <v>megabenthos</v>
          </cell>
          <cell r="L1949" t="str">
            <v>megabenthos</v>
          </cell>
          <cell r="M1949" t="str">
            <v>megabenthos</v>
          </cell>
          <cell r="N1949" t="str">
            <v>megabenthos</v>
          </cell>
          <cell r="O1949" t="str">
            <v>Macrozoobenthos</v>
          </cell>
          <cell r="P1949" t="str">
            <v>BMS</v>
          </cell>
        </row>
        <row r="1950">
          <cell r="C1950" t="str">
            <v>Ibacus sp.</v>
          </cell>
          <cell r="D1950" t="str">
            <v>Arthropoda/Crustacea</v>
          </cell>
          <cell r="E1950">
            <v>0</v>
          </cell>
          <cell r="F1950" t="str">
            <v>Decapoda/Pleocyemata/Palinura/Scyllaridae</v>
          </cell>
          <cell r="G1950" t="str">
            <v>Arthropoda/CrustaceaDecapoda/Pleocyemata/Palinura/Scyllaridae</v>
          </cell>
          <cell r="I1950" t="str">
            <v>megabenthos</v>
          </cell>
          <cell r="K1950" t="str">
            <v>megabenthos</v>
          </cell>
          <cell r="L1950" t="str">
            <v>megabenthos</v>
          </cell>
          <cell r="M1950" t="str">
            <v>megabenthos</v>
          </cell>
          <cell r="N1950" t="str">
            <v>megabenthos</v>
          </cell>
          <cell r="O1950" t="str">
            <v>Macrozoobenthos</v>
          </cell>
          <cell r="P1950" t="str">
            <v>BMS</v>
          </cell>
        </row>
        <row r="1951">
          <cell r="C1951" t="str">
            <v>Ibacus sp. 2</v>
          </cell>
          <cell r="D1951" t="str">
            <v>Arthropoda/Crustacea</v>
          </cell>
          <cell r="E1951" t="str">
            <v>Malacostraca/Eumalacostraca/Eucarida</v>
          </cell>
          <cell r="F1951" t="str">
            <v>Decapoda/Pleocyemata/Palinura/Scyllaridae</v>
          </cell>
          <cell r="G1951" t="str">
            <v>Arthropoda/CrustaceaMalacostraca/Eumalacostraca/EucaridaDecapoda/Pleocyemata/Palinura/Scyllaridae</v>
          </cell>
          <cell r="H1951" t="str">
            <v>megabenthic</v>
          </cell>
          <cell r="I1951" t="str">
            <v>megabenthos</v>
          </cell>
          <cell r="J1951" t="str">
            <v>megabenthos</v>
          </cell>
          <cell r="K1951" t="str">
            <v>megabenthos</v>
          </cell>
          <cell r="L1951" t="str">
            <v>megabenthos</v>
          </cell>
          <cell r="M1951" t="str">
            <v>megabenthos</v>
          </cell>
          <cell r="N1951" t="str">
            <v>megabenthos</v>
          </cell>
          <cell r="O1951" t="str">
            <v>Macrozoobenthos</v>
          </cell>
          <cell r="P1951" t="str">
            <v>BMS</v>
          </cell>
        </row>
        <row r="1952">
          <cell r="C1952" t="str">
            <v>Ibacus &amp; Thenus spp</v>
          </cell>
          <cell r="D1952" t="str">
            <v>Arthropoda/Crustacea</v>
          </cell>
          <cell r="E1952">
            <v>0</v>
          </cell>
          <cell r="F1952" t="str">
            <v>Decapoda/Pleocyemata/Palinura/Scyllaridae</v>
          </cell>
          <cell r="G1952" t="str">
            <v>Arthropoda/CrustaceaDecapoda/Pleocyemata/Palinura/Scyllaridae</v>
          </cell>
          <cell r="I1952" t="str">
            <v>megabenthos</v>
          </cell>
          <cell r="K1952" t="str">
            <v>megabenthos</v>
          </cell>
          <cell r="L1952" t="str">
            <v>megabenthos</v>
          </cell>
          <cell r="M1952" t="str">
            <v>megabenthos</v>
          </cell>
          <cell r="N1952" t="str">
            <v>megabenthos</v>
          </cell>
          <cell r="O1952" t="str">
            <v>Macrozoobenthos</v>
          </cell>
          <cell r="P1952" t="str">
            <v>BMS</v>
          </cell>
        </row>
        <row r="1953">
          <cell r="C1953" t="str">
            <v>Infraorder Anomura - undifferentiated</v>
          </cell>
          <cell r="D1953" t="str">
            <v>Arthropoda</v>
          </cell>
          <cell r="E1953" t="str">
            <v>Malacostraca</v>
          </cell>
          <cell r="F1953" t="str">
            <v xml:space="preserve">  --  </v>
          </cell>
          <cell r="J1953">
            <v>0</v>
          </cell>
          <cell r="K1953">
            <v>0</v>
          </cell>
          <cell r="L1953">
            <v>0</v>
          </cell>
          <cell r="M1953">
            <v>0</v>
          </cell>
          <cell r="O1953" t="str">
            <v>Macrozoobenthos</v>
          </cell>
          <cell r="P1953" t="str">
            <v>BMS</v>
          </cell>
        </row>
        <row r="1954">
          <cell r="C1954" t="str">
            <v>Anomura</v>
          </cell>
          <cell r="D1954" t="str">
            <v>Arthropoda/Crustacea</v>
          </cell>
          <cell r="E1954" t="str">
            <v>Malacostraca/Eumalacostraca/Eucarida</v>
          </cell>
          <cell r="F1954" t="str">
            <v>Decapoda/Pleocyemata/Anomura</v>
          </cell>
          <cell r="G1954" t="str">
            <v>Arthropoda/CrustaceaMalacostraca/Eumalacostraca/EucaridaDecapoda/Pleocyemata/Anomura</v>
          </cell>
          <cell r="H1954" t="str">
            <v>megabenthic</v>
          </cell>
          <cell r="I1954" t="str">
            <v>megabenthos</v>
          </cell>
          <cell r="J1954" t="str">
            <v>megabenthos</v>
          </cell>
          <cell r="K1954" t="str">
            <v>megabenthos</v>
          </cell>
          <cell r="L1954" t="str">
            <v>megabenthos</v>
          </cell>
          <cell r="M1954" t="str">
            <v>megabenthos</v>
          </cell>
          <cell r="N1954" t="str">
            <v>megabenthos</v>
          </cell>
          <cell r="O1954" t="str">
            <v>Macrozoobenthos</v>
          </cell>
          <cell r="P1954" t="str">
            <v>BMS</v>
          </cell>
        </row>
        <row r="1955">
          <cell r="C1955" t="str">
            <v>Anomura larva</v>
          </cell>
          <cell r="D1955" t="str">
            <v>Arthropoda/Crustacea</v>
          </cell>
          <cell r="E1955" t="str">
            <v>Malacostraca/Eumalacostraca/Eucarida</v>
          </cell>
          <cell r="F1955" t="str">
            <v>Decapoda/Pleocyemata/Anomura</v>
          </cell>
          <cell r="G1955" t="str">
            <v>Arthropoda/CrustaceaMalacostraca/Eumalacostraca/EucaridaDecapoda/Pleocyemata/Anomura</v>
          </cell>
          <cell r="H1955" t="str">
            <v>megabenthic</v>
          </cell>
          <cell r="I1955" t="str">
            <v>megabenthos</v>
          </cell>
          <cell r="J1955" t="str">
            <v>megabenthos</v>
          </cell>
          <cell r="K1955" t="str">
            <v>large zooplankton</v>
          </cell>
          <cell r="L1955" t="str">
            <v>large zooplankton</v>
          </cell>
          <cell r="M1955" t="str">
            <v>megabenthos</v>
          </cell>
          <cell r="N1955" t="str">
            <v>Large zooplankton (carnivorous)</v>
          </cell>
          <cell r="O1955" t="str">
            <v>Large zooplankton (carnivorous)</v>
          </cell>
          <cell r="P1955" t="str">
            <v>ZL</v>
          </cell>
        </row>
        <row r="1956">
          <cell r="C1956" t="str">
            <v>Reptantia larva</v>
          </cell>
          <cell r="D1956" t="str">
            <v>Arthropoda/Crustacea</v>
          </cell>
          <cell r="E1956" t="str">
            <v>Malacostraca/Eumalacostraca/Eucarida</v>
          </cell>
          <cell r="F1956" t="str">
            <v>Decapoda/Pleocyemata</v>
          </cell>
          <cell r="G1956" t="str">
            <v>Arthropoda/CrustaceaMalacostraca/Eumalacostraca/EucaridaDecapoda/Pleocyemata</v>
          </cell>
          <cell r="H1956" t="str">
            <v>pelagic crustacean</v>
          </cell>
          <cell r="I1956" t="str">
            <v>pelagic crustacean</v>
          </cell>
          <cell r="J1956" t="str">
            <v>pelagic crustacean</v>
          </cell>
          <cell r="K1956" t="str">
            <v>large zooplankton</v>
          </cell>
          <cell r="L1956" t="str">
            <v>large zooplankton</v>
          </cell>
          <cell r="M1956" t="str">
            <v>large zooplankton</v>
          </cell>
          <cell r="N1956" t="str">
            <v>Large zooplankton (carnivorous)</v>
          </cell>
          <cell r="O1956" t="str">
            <v>Large zooplankton (carnivorous)</v>
          </cell>
          <cell r="P1956" t="str">
            <v>ZL</v>
          </cell>
        </row>
        <row r="1957">
          <cell r="C1957" t="str">
            <v>Reptantia remains</v>
          </cell>
          <cell r="D1957" t="str">
            <v>Arthropoda/Crustacea</v>
          </cell>
          <cell r="E1957" t="str">
            <v>Malacostraca/Eumalacostraca/Eucarida</v>
          </cell>
          <cell r="F1957" t="str">
            <v>Decapoda/Pleocyemata</v>
          </cell>
          <cell r="G1957" t="str">
            <v>Arthropoda/CrustaceaMalacostraca/Eumalacostraca/EucaridaDecapoda/Pleocyemata</v>
          </cell>
          <cell r="H1957" t="str">
            <v>megabenthic</v>
          </cell>
          <cell r="I1957" t="str">
            <v>megabenthos</v>
          </cell>
          <cell r="J1957" t="str">
            <v>megabenthos</v>
          </cell>
          <cell r="K1957" t="str">
            <v>megabenthos</v>
          </cell>
          <cell r="L1957" t="str">
            <v>megabenthos</v>
          </cell>
          <cell r="M1957" t="str">
            <v>megabenthos</v>
          </cell>
          <cell r="N1957" t="str">
            <v>megabenthos</v>
          </cell>
          <cell r="O1957" t="str">
            <v>Macrozoobenthos</v>
          </cell>
          <cell r="P1957" t="str">
            <v>BMS</v>
          </cell>
        </row>
        <row r="1958">
          <cell r="C1958" t="str">
            <v>Hermit crabs: With shell or stone home</v>
          </cell>
          <cell r="D1958" t="str">
            <v>Arthropoda</v>
          </cell>
          <cell r="E1958" t="str">
            <v>Malacostraca</v>
          </cell>
          <cell r="F1958" t="str">
            <v xml:space="preserve">  --  </v>
          </cell>
          <cell r="J1958">
            <v>0</v>
          </cell>
          <cell r="K1958">
            <v>0</v>
          </cell>
          <cell r="L1958">
            <v>0</v>
          </cell>
          <cell r="M1958">
            <v>0</v>
          </cell>
          <cell r="O1958" t="str">
            <v>Macrozoobenthos</v>
          </cell>
          <cell r="P1958" t="str">
            <v>BMS</v>
          </cell>
        </row>
        <row r="1959">
          <cell r="C1959" t="str">
            <v>Hermit crabs: With anemones</v>
          </cell>
          <cell r="D1959" t="str">
            <v>Arthropoda</v>
          </cell>
          <cell r="E1959" t="str">
            <v>Malacostraca</v>
          </cell>
          <cell r="F1959" t="str">
            <v xml:space="preserve">  --  </v>
          </cell>
          <cell r="J1959">
            <v>0</v>
          </cell>
          <cell r="K1959">
            <v>0</v>
          </cell>
          <cell r="L1959">
            <v>0</v>
          </cell>
          <cell r="M1959">
            <v>0</v>
          </cell>
          <cell r="O1959" t="str">
            <v>Macrozoobenthos</v>
          </cell>
          <cell r="P1959" t="str">
            <v>BMS</v>
          </cell>
        </row>
        <row r="1960">
          <cell r="C1960" t="str">
            <v>Diogenidae</v>
          </cell>
          <cell r="D1960" t="str">
            <v>Arthropoda/Crustacea</v>
          </cell>
          <cell r="E1960" t="str">
            <v>Malacostraca/Eumalacostraca/Eucarida</v>
          </cell>
          <cell r="F1960" t="str">
            <v>Decapoda/Pleocyemata/Anomura/Diogenidae</v>
          </cell>
          <cell r="G1960" t="str">
            <v>Arthropoda/CrustaceaMalacostraca/Eumalacostraca/EucaridaDecapoda/Pleocyemata/Anomura/Diogenidae</v>
          </cell>
          <cell r="H1960" t="str">
            <v>megabenthic</v>
          </cell>
          <cell r="I1960" t="str">
            <v>megabenthos</v>
          </cell>
          <cell r="J1960" t="str">
            <v>megabenthos</v>
          </cell>
          <cell r="K1960" t="str">
            <v>megabenthos</v>
          </cell>
          <cell r="L1960" t="str">
            <v>megabenthos</v>
          </cell>
          <cell r="M1960" t="str">
            <v>megabenthos</v>
          </cell>
          <cell r="N1960" t="str">
            <v>megabenthos</v>
          </cell>
          <cell r="O1960" t="str">
            <v>Macrozoobenthos</v>
          </cell>
          <cell r="P1960" t="str">
            <v>BMS</v>
          </cell>
        </row>
        <row r="1961">
          <cell r="C1961" t="str">
            <v>Diogenidae 11</v>
          </cell>
          <cell r="D1961" t="str">
            <v>Arthropoda/Crustacea</v>
          </cell>
          <cell r="E1961" t="str">
            <v>Malacostraca/Eumalacostraca/Eucarida</v>
          </cell>
          <cell r="F1961" t="str">
            <v>Decapoda/Pleocyemata/Anomura/Diogenidae</v>
          </cell>
          <cell r="G1961" t="str">
            <v>Arthropoda/CrustaceaMalacostraca/Eumalacostraca/EucaridaDecapoda/Pleocyemata/Anomura/Diogenidae</v>
          </cell>
          <cell r="H1961" t="str">
            <v>megabenthic</v>
          </cell>
          <cell r="I1961" t="str">
            <v>megabenthos</v>
          </cell>
          <cell r="J1961" t="str">
            <v>megabenthos</v>
          </cell>
          <cell r="K1961" t="str">
            <v>megabenthos</v>
          </cell>
          <cell r="L1961" t="str">
            <v>megabenthos</v>
          </cell>
          <cell r="M1961" t="str">
            <v>megabenthos</v>
          </cell>
          <cell r="N1961" t="str">
            <v>megabenthos</v>
          </cell>
          <cell r="O1961" t="str">
            <v>Macrozoobenthos</v>
          </cell>
          <cell r="P1961" t="str">
            <v>BMS</v>
          </cell>
        </row>
        <row r="1962">
          <cell r="C1962" t="str">
            <v>Diogenidae cf. Paguristes sp.</v>
          </cell>
          <cell r="D1962" t="str">
            <v>Arthropoda/Crustacea</v>
          </cell>
          <cell r="E1962" t="str">
            <v>Malacostraca/Eumalacostraca/Eucarida</v>
          </cell>
          <cell r="F1962" t="str">
            <v>Decapoda/Pleocyemata/Anomura/Diogenidae</v>
          </cell>
          <cell r="G1962" t="str">
            <v>Arthropoda/CrustaceaMalacostraca/Eumalacostraca/EucaridaDecapoda/Pleocyemata/Anomura/Diogenidae</v>
          </cell>
          <cell r="H1962" t="str">
            <v>megabenthic</v>
          </cell>
          <cell r="I1962" t="str">
            <v>megabenthos</v>
          </cell>
          <cell r="J1962" t="str">
            <v>megabenthos</v>
          </cell>
          <cell r="K1962" t="str">
            <v>megabenthos</v>
          </cell>
          <cell r="L1962" t="str">
            <v>megabenthos</v>
          </cell>
          <cell r="M1962" t="str">
            <v>megabenthos</v>
          </cell>
          <cell r="N1962" t="str">
            <v>megabenthos</v>
          </cell>
          <cell r="O1962" t="str">
            <v>Macrozoobenthos</v>
          </cell>
          <cell r="P1962" t="str">
            <v>BMS</v>
          </cell>
        </row>
        <row r="1963">
          <cell r="C1963" t="str">
            <v>Diogenidae remains</v>
          </cell>
          <cell r="D1963" t="str">
            <v>Arthropoda/Crustacea</v>
          </cell>
          <cell r="E1963" t="str">
            <v>Malacostraca/Eumalacostraca/Eucarida</v>
          </cell>
          <cell r="F1963" t="str">
            <v>Decapoda/Pleocyemata/Anomura/Diogenidae</v>
          </cell>
          <cell r="G1963" t="str">
            <v>Arthropoda/CrustaceaMalacostraca/Eumalacostraca/EucaridaDecapoda/Pleocyemata/Anomura/Diogenidae</v>
          </cell>
          <cell r="H1963" t="str">
            <v>megabenthic</v>
          </cell>
          <cell r="I1963" t="str">
            <v>megabenthos</v>
          </cell>
          <cell r="J1963" t="str">
            <v>megabenthos</v>
          </cell>
          <cell r="K1963" t="str">
            <v>megabenthos</v>
          </cell>
          <cell r="L1963" t="str">
            <v>megabenthos</v>
          </cell>
          <cell r="M1963" t="str">
            <v>megabenthos</v>
          </cell>
          <cell r="N1963" t="str">
            <v>megabenthos</v>
          </cell>
          <cell r="O1963" t="str">
            <v>Macrozoobenthos</v>
          </cell>
          <cell r="P1963" t="str">
            <v>BMS</v>
          </cell>
        </row>
        <row r="1964">
          <cell r="C1964" t="str">
            <v>Hermit crabs</v>
          </cell>
          <cell r="D1964" t="str">
            <v>Crustacea</v>
          </cell>
          <cell r="E1964">
            <v>0</v>
          </cell>
          <cell r="F1964" t="str">
            <v>Diogenidae</v>
          </cell>
          <cell r="G1964" t="str">
            <v>CrustaceaDiogenidae</v>
          </cell>
          <cell r="H1964" t="str">
            <v>megabenthos</v>
          </cell>
          <cell r="I1964" t="str">
            <v>megabenthos</v>
          </cell>
          <cell r="K1964" t="str">
            <v>megabenthos</v>
          </cell>
          <cell r="L1964" t="str">
            <v>megabenthos</v>
          </cell>
          <cell r="M1964" t="str">
            <v>megabenthos</v>
          </cell>
          <cell r="N1964" t="str">
            <v>megabenthos</v>
          </cell>
          <cell r="O1964" t="str">
            <v>Macrozoobenthos</v>
          </cell>
          <cell r="P1964" t="str">
            <v>BMS</v>
          </cell>
        </row>
        <row r="1965">
          <cell r="C1965" t="str">
            <v>Paguristes sp.</v>
          </cell>
          <cell r="D1965" t="str">
            <v>Arthropoda/Crustacea</v>
          </cell>
          <cell r="E1965" t="str">
            <v>Malacostraca/Eumalacostraca/Eucarida</v>
          </cell>
          <cell r="F1965" t="str">
            <v>Decapoda/Pleocyemata/Anomura/Diogenidae</v>
          </cell>
          <cell r="G1965" t="str">
            <v>Arthropoda/CrustaceaMalacostraca/Eumalacostraca/EucaridaDecapoda/Pleocyemata/Anomura/Diogenidae</v>
          </cell>
          <cell r="H1965" t="str">
            <v>megabenthic</v>
          </cell>
          <cell r="I1965" t="str">
            <v>megabenthos</v>
          </cell>
          <cell r="J1965" t="str">
            <v>megabenthos</v>
          </cell>
          <cell r="K1965" t="str">
            <v>megabenthos</v>
          </cell>
          <cell r="L1965" t="str">
            <v>megabenthos</v>
          </cell>
          <cell r="M1965" t="str">
            <v>megabenthos</v>
          </cell>
          <cell r="N1965" t="str">
            <v>megabenthos</v>
          </cell>
          <cell r="O1965" t="str">
            <v>Macrozoobenthos</v>
          </cell>
          <cell r="P1965" t="str">
            <v>BMS</v>
          </cell>
        </row>
        <row r="1966">
          <cell r="C1966" t="str">
            <v>Paguristes sp. remains</v>
          </cell>
          <cell r="D1966" t="str">
            <v>Arthropoda/Crustacea</v>
          </cell>
          <cell r="E1966" t="str">
            <v>Malacostraca/Eumalacostraca/Eucarida</v>
          </cell>
          <cell r="F1966" t="str">
            <v>Decapoda/Pleocyemata/Anomura/Diogenidae</v>
          </cell>
          <cell r="G1966" t="str">
            <v>Arthropoda/CrustaceaMalacostraca/Eumalacostraca/EucaridaDecapoda/Pleocyemata/Anomura/Diogenidae</v>
          </cell>
          <cell r="H1966" t="str">
            <v>megabenthic</v>
          </cell>
          <cell r="I1966" t="str">
            <v>megabenthos</v>
          </cell>
          <cell r="J1966" t="str">
            <v>megabenthos</v>
          </cell>
          <cell r="K1966" t="str">
            <v>megabenthos</v>
          </cell>
          <cell r="L1966" t="str">
            <v>megabenthos</v>
          </cell>
          <cell r="M1966" t="str">
            <v>megabenthos</v>
          </cell>
          <cell r="N1966" t="str">
            <v>megabenthos</v>
          </cell>
          <cell r="O1966" t="str">
            <v>Macrozoobenthos</v>
          </cell>
          <cell r="P1966" t="str">
            <v>BMS</v>
          </cell>
        </row>
        <row r="1967">
          <cell r="C1967" t="str">
            <v>Dardanus arrosor</v>
          </cell>
          <cell r="O1967" t="str">
            <v>Macrozoobenthos</v>
          </cell>
          <cell r="P1967" t="str">
            <v>BMS</v>
          </cell>
        </row>
        <row r="1968">
          <cell r="C1968" t="str">
            <v>Paguristes aciculus</v>
          </cell>
          <cell r="O1968" t="str">
            <v>Macrozoobenthos</v>
          </cell>
          <cell r="P1968" t="str">
            <v>BMS</v>
          </cell>
        </row>
        <row r="1969">
          <cell r="C1969" t="str">
            <v>Strigopagurus elongatus</v>
          </cell>
          <cell r="D1969" t="str">
            <v>Arthropoda</v>
          </cell>
          <cell r="E1969" t="str">
            <v>Malacostraca</v>
          </cell>
          <cell r="F1969" t="str">
            <v>Diogenidae</v>
          </cell>
          <cell r="J1969">
            <v>0</v>
          </cell>
          <cell r="K1969">
            <v>0</v>
          </cell>
          <cell r="L1969">
            <v>0</v>
          </cell>
          <cell r="M1969">
            <v>0</v>
          </cell>
          <cell r="O1969" t="str">
            <v>Macrozoobenthos</v>
          </cell>
          <cell r="P1969" t="str">
            <v>BMS</v>
          </cell>
        </row>
        <row r="1970">
          <cell r="C1970" t="str">
            <v>Paguridae</v>
          </cell>
          <cell r="D1970" t="str">
            <v>Arthropoda/Crustacea</v>
          </cell>
          <cell r="E1970" t="str">
            <v>Malacostraca/Eumalacostraca/Eucarida</v>
          </cell>
          <cell r="F1970" t="str">
            <v>Decapoda/Pleocyemata/Anomura/Paguridae</v>
          </cell>
          <cell r="G1970" t="str">
            <v>Arthropoda/CrustaceaMalacostraca/Eumalacostraca/EucaridaDecapoda/Pleocyemata/Anomura/Paguridae</v>
          </cell>
          <cell r="H1970" t="str">
            <v>megabenthic</v>
          </cell>
          <cell r="I1970" t="str">
            <v>megabenthos</v>
          </cell>
          <cell r="J1970" t="str">
            <v>megabenthos</v>
          </cell>
          <cell r="K1970" t="str">
            <v>megabenthos</v>
          </cell>
          <cell r="L1970" t="str">
            <v>megabenthos</v>
          </cell>
          <cell r="M1970" t="str">
            <v>megabenthos</v>
          </cell>
          <cell r="N1970" t="str">
            <v>megabenthos</v>
          </cell>
          <cell r="O1970" t="str">
            <v>Macrozoobenthos</v>
          </cell>
          <cell r="P1970" t="str">
            <v>BMS</v>
          </cell>
        </row>
        <row r="1971">
          <cell r="C1971" t="str">
            <v>Paguridae 11</v>
          </cell>
          <cell r="D1971" t="str">
            <v>Arthropoda/Crustacea</v>
          </cell>
          <cell r="E1971" t="str">
            <v>Malacostraca/Eumalacostraca/Eucarida</v>
          </cell>
          <cell r="F1971" t="str">
            <v>Decapoda/Pleocyemata/Anomura/Paguridae</v>
          </cell>
          <cell r="G1971" t="str">
            <v>Arthropoda/CrustaceaMalacostraca/Eumalacostraca/EucaridaDecapoda/Pleocyemata/Anomura/Paguridae</v>
          </cell>
          <cell r="H1971" t="str">
            <v>megabenthic</v>
          </cell>
          <cell r="I1971" t="str">
            <v>megabenthos</v>
          </cell>
          <cell r="J1971" t="str">
            <v>megabenthos</v>
          </cell>
          <cell r="K1971" t="str">
            <v>megabenthos</v>
          </cell>
          <cell r="L1971" t="str">
            <v>megabenthos</v>
          </cell>
          <cell r="M1971" t="str">
            <v>megabenthos</v>
          </cell>
          <cell r="N1971" t="str">
            <v>megabenthos</v>
          </cell>
          <cell r="O1971" t="str">
            <v>Macrozoobenthos</v>
          </cell>
          <cell r="P1971" t="str">
            <v>BMS</v>
          </cell>
        </row>
        <row r="1972">
          <cell r="C1972" t="str">
            <v>Paguridae 12</v>
          </cell>
          <cell r="D1972" t="str">
            <v>Arthropoda/Crustacea</v>
          </cell>
          <cell r="E1972" t="str">
            <v>Malacostraca/Eumalacostraca/Eucarida</v>
          </cell>
          <cell r="F1972" t="str">
            <v>Decapoda/Pleocyemata/Anomura/Paguridae</v>
          </cell>
          <cell r="G1972" t="str">
            <v>Arthropoda/CrustaceaMalacostraca/Eumalacostraca/EucaridaDecapoda/Pleocyemata/Anomura/Paguridae</v>
          </cell>
          <cell r="H1972" t="str">
            <v>megabenthic</v>
          </cell>
          <cell r="I1972" t="str">
            <v>megabenthos</v>
          </cell>
          <cell r="J1972" t="str">
            <v>megabenthos</v>
          </cell>
          <cell r="K1972" t="str">
            <v>megabenthos</v>
          </cell>
          <cell r="L1972" t="str">
            <v>megabenthos</v>
          </cell>
          <cell r="M1972" t="str">
            <v>megabenthos</v>
          </cell>
          <cell r="N1972" t="str">
            <v>megabenthos</v>
          </cell>
          <cell r="O1972" t="str">
            <v>Macrozoobenthos</v>
          </cell>
          <cell r="P1972" t="str">
            <v>BMS</v>
          </cell>
        </row>
        <row r="1973">
          <cell r="C1973" t="str">
            <v>Paguridae cf. Pagurus sp.</v>
          </cell>
          <cell r="D1973" t="str">
            <v>Arthropoda/Crustacea</v>
          </cell>
          <cell r="E1973" t="str">
            <v>Malacostraca/Eumalacostraca/Eucarida</v>
          </cell>
          <cell r="F1973" t="str">
            <v>Decapoda/Pleocyemata/Anomura/Paguridae</v>
          </cell>
          <cell r="G1973" t="str">
            <v>Arthropoda/CrustaceaMalacostraca/Eumalacostraca/EucaridaDecapoda/Pleocyemata/Anomura/Paguridae</v>
          </cell>
          <cell r="H1973" t="str">
            <v>megabenthic</v>
          </cell>
          <cell r="I1973" t="str">
            <v>megabenthos</v>
          </cell>
          <cell r="J1973" t="str">
            <v>megabenthos</v>
          </cell>
          <cell r="K1973" t="str">
            <v>megabenthos</v>
          </cell>
          <cell r="L1973" t="str">
            <v>megabenthos</v>
          </cell>
          <cell r="M1973" t="str">
            <v>megabenthos</v>
          </cell>
          <cell r="N1973" t="str">
            <v>megabenthos</v>
          </cell>
          <cell r="O1973" t="str">
            <v>Macrozoobenthos</v>
          </cell>
          <cell r="P1973" t="str">
            <v>BMS</v>
          </cell>
        </row>
        <row r="1974">
          <cell r="C1974" t="str">
            <v>Paguridae larva</v>
          </cell>
          <cell r="D1974" t="str">
            <v>Arthropoda/Crustacea</v>
          </cell>
          <cell r="E1974" t="str">
            <v>Malacostraca/Eumalacostraca/Eucarida</v>
          </cell>
          <cell r="F1974" t="str">
            <v>Decapoda/Pleocyemata/Anomura/Paguridae</v>
          </cell>
          <cell r="G1974" t="str">
            <v>Arthropoda/CrustaceaMalacostraca/Eumalacostraca/EucaridaDecapoda/Pleocyemata/Anomura/Paguridae</v>
          </cell>
          <cell r="H1974" t="str">
            <v>megabenthic</v>
          </cell>
          <cell r="I1974" t="str">
            <v>megabenthos</v>
          </cell>
          <cell r="J1974" t="str">
            <v>megabenthos</v>
          </cell>
          <cell r="K1974" t="str">
            <v>large zooplankton</v>
          </cell>
          <cell r="L1974" t="str">
            <v>large zooplankton</v>
          </cell>
          <cell r="M1974" t="str">
            <v>large zooplankton</v>
          </cell>
          <cell r="N1974" t="str">
            <v>Large zooplankton (carnivorous)</v>
          </cell>
          <cell r="O1974" t="str">
            <v>Large zooplankton (carnivorous)</v>
          </cell>
          <cell r="P1974" t="str">
            <v>ZL</v>
          </cell>
        </row>
        <row r="1975">
          <cell r="C1975" t="str">
            <v>Paguridae remains</v>
          </cell>
          <cell r="D1975" t="str">
            <v>Arthropoda/Crustacea</v>
          </cell>
          <cell r="E1975" t="str">
            <v>Malacostraca/Eumalacostraca/Eucarida</v>
          </cell>
          <cell r="F1975" t="str">
            <v>Decapoda/Pleocyemata/Anomura/Paguridae</v>
          </cell>
          <cell r="G1975" t="str">
            <v>Arthropoda/CrustaceaMalacostraca/Eumalacostraca/EucaridaDecapoda/Pleocyemata/Anomura/Paguridae</v>
          </cell>
          <cell r="H1975" t="str">
            <v>megabenthic</v>
          </cell>
          <cell r="I1975" t="str">
            <v>megabenthos</v>
          </cell>
          <cell r="J1975" t="str">
            <v>megabenthos</v>
          </cell>
          <cell r="K1975" t="str">
            <v>megabenthos</v>
          </cell>
          <cell r="L1975" t="str">
            <v>megabenthos</v>
          </cell>
          <cell r="M1975" t="str">
            <v>megabenthos</v>
          </cell>
          <cell r="N1975" t="str">
            <v>megabenthos</v>
          </cell>
          <cell r="O1975" t="str">
            <v>Macrozoobenthos</v>
          </cell>
          <cell r="P1975" t="str">
            <v>BMS</v>
          </cell>
        </row>
        <row r="1976">
          <cell r="C1976" t="str">
            <v>Paguroidea</v>
          </cell>
          <cell r="D1976" t="str">
            <v>Arthropoda/Crustacea</v>
          </cell>
          <cell r="E1976" t="str">
            <v>Malacostraca/Eumalacostraca/Eucarida</v>
          </cell>
          <cell r="F1976" t="str">
            <v>Decapoda/Pleocyemata/Anomura/Paguridae</v>
          </cell>
          <cell r="G1976" t="str">
            <v>Arthropoda/CrustaceaMalacostraca/Eumalacostraca/EucaridaDecapoda/Pleocyemata/Anomura/Paguridae</v>
          </cell>
          <cell r="H1976" t="str">
            <v>megabenthic</v>
          </cell>
          <cell r="I1976" t="str">
            <v>megabenthos</v>
          </cell>
          <cell r="J1976" t="str">
            <v>megabenthos</v>
          </cell>
          <cell r="K1976" t="str">
            <v>megabenthos</v>
          </cell>
          <cell r="L1976" t="str">
            <v>megabenthos</v>
          </cell>
          <cell r="M1976" t="str">
            <v>megabenthos</v>
          </cell>
          <cell r="N1976" t="str">
            <v>megabenthos</v>
          </cell>
          <cell r="O1976" t="str">
            <v>Macrozoobenthos</v>
          </cell>
          <cell r="P1976" t="str">
            <v>BMS</v>
          </cell>
        </row>
        <row r="1977">
          <cell r="C1977" t="str">
            <v>Pagurus sp.</v>
          </cell>
          <cell r="D1977" t="str">
            <v>Arthropoda/Crustacea</v>
          </cell>
          <cell r="E1977" t="str">
            <v>Malacostraca/Eumalacostraca/Eucarida</v>
          </cell>
          <cell r="F1977" t="str">
            <v>Decapoda/Pleocyemata/Anomura/Paguridae</v>
          </cell>
          <cell r="G1977" t="str">
            <v>Arthropoda/CrustaceaMalacostraca/Eumalacostraca/EucaridaDecapoda/Pleocyemata/Anomura/Paguridae</v>
          </cell>
          <cell r="H1977" t="str">
            <v>megabenthic</v>
          </cell>
          <cell r="I1977" t="str">
            <v>megabenthos</v>
          </cell>
          <cell r="J1977" t="str">
            <v>megabenthos</v>
          </cell>
          <cell r="K1977" t="str">
            <v>megabenthos</v>
          </cell>
          <cell r="L1977" t="str">
            <v>megabenthos</v>
          </cell>
          <cell r="M1977" t="str">
            <v>megabenthos</v>
          </cell>
          <cell r="N1977" t="str">
            <v>megabenthos</v>
          </cell>
          <cell r="O1977" t="str">
            <v>Macrozoobenthos</v>
          </cell>
          <cell r="P1977" t="str">
            <v>BMS</v>
          </cell>
        </row>
        <row r="1978">
          <cell r="C1978" t="str">
            <v>Spiropagurus sp.</v>
          </cell>
          <cell r="D1978" t="str">
            <v>Arthropoda/Crustacea</v>
          </cell>
          <cell r="E1978" t="str">
            <v>Malacostraca/Eumalacostraca/Eucarida</v>
          </cell>
          <cell r="F1978" t="str">
            <v>Decapoda/Pleocyemata/Anomura/Paguridae</v>
          </cell>
          <cell r="G1978" t="str">
            <v>Arthropoda/CrustaceaMalacostraca/Eumalacostraca/EucaridaDecapoda/Pleocyemata/Anomura/Paguridae</v>
          </cell>
          <cell r="H1978" t="str">
            <v>megabenthic</v>
          </cell>
          <cell r="I1978" t="str">
            <v>megabenthos</v>
          </cell>
          <cell r="J1978" t="str">
            <v>megabenthos</v>
          </cell>
          <cell r="K1978" t="str">
            <v>megabenthos</v>
          </cell>
          <cell r="L1978" t="str">
            <v>megabenthos</v>
          </cell>
          <cell r="M1978" t="str">
            <v>megabenthos</v>
          </cell>
          <cell r="N1978" t="str">
            <v>megabenthos</v>
          </cell>
          <cell r="O1978" t="str">
            <v>Macrozoobenthos</v>
          </cell>
          <cell r="P1978" t="str">
            <v>BMS</v>
          </cell>
        </row>
        <row r="1979">
          <cell r="C1979" t="str">
            <v>Spiropagurus sp. remains</v>
          </cell>
          <cell r="D1979" t="str">
            <v>Arthropoda/Crustacea</v>
          </cell>
          <cell r="E1979" t="str">
            <v>Malacostraca/Eumalacostraca/Eucarida</v>
          </cell>
          <cell r="F1979" t="str">
            <v>Decapoda/Pleocyemata/Anomura/Paguridae</v>
          </cell>
          <cell r="G1979" t="str">
            <v>Arthropoda/CrustaceaMalacostraca/Eumalacostraca/EucaridaDecapoda/Pleocyemata/Anomura/Paguridae</v>
          </cell>
          <cell r="H1979" t="str">
            <v>megabenthic</v>
          </cell>
          <cell r="I1979" t="str">
            <v>megabenthos</v>
          </cell>
          <cell r="J1979" t="str">
            <v>megabenthos</v>
          </cell>
          <cell r="K1979" t="str">
            <v>megabenthos</v>
          </cell>
          <cell r="L1979" t="str">
            <v>megabenthos</v>
          </cell>
          <cell r="M1979" t="str">
            <v>megabenthos</v>
          </cell>
          <cell r="N1979" t="str">
            <v>megabenthos</v>
          </cell>
          <cell r="O1979" t="str">
            <v>Macrozoobenthos</v>
          </cell>
          <cell r="P1979" t="str">
            <v>BMS</v>
          </cell>
        </row>
        <row r="1980">
          <cell r="C1980" t="str">
            <v>Pagurus cf. sinuatus</v>
          </cell>
          <cell r="D1980" t="str">
            <v>Arthropoda/Crustacea</v>
          </cell>
          <cell r="E1980" t="str">
            <v>Malacostraca/Eumalacostraca/Eucarida</v>
          </cell>
          <cell r="F1980" t="str">
            <v>Decapoda/Pleocyemata/Anomura/Paguridae</v>
          </cell>
          <cell r="G1980" t="str">
            <v>Decapoda/Pleocyemata/Anomura/Paguridae</v>
          </cell>
          <cell r="H1980" t="str">
            <v>megabenthic</v>
          </cell>
          <cell r="I1980" t="str">
            <v>megabenthos</v>
          </cell>
          <cell r="J1980" t="str">
            <v>megabenthos</v>
          </cell>
          <cell r="K1980" t="str">
            <v>megabenthos</v>
          </cell>
          <cell r="L1980" t="str">
            <v>megabenthos</v>
          </cell>
          <cell r="M1980" t="str">
            <v>megabenthos</v>
          </cell>
          <cell r="N1980" t="str">
            <v>megabenthos</v>
          </cell>
          <cell r="O1980" t="str">
            <v>Macrozoobenthos</v>
          </cell>
          <cell r="P1980" t="str">
            <v>BMS</v>
          </cell>
        </row>
        <row r="1981">
          <cell r="C1981" t="str">
            <v>Lophopagurus nanus</v>
          </cell>
          <cell r="O1981" t="str">
            <v>Macrozoobenthos</v>
          </cell>
          <cell r="P1981" t="str">
            <v>BMS</v>
          </cell>
        </row>
        <row r="1982">
          <cell r="C1982" t="str">
            <v>Propagurus haigae</v>
          </cell>
          <cell r="D1982" t="str">
            <v>Arthropoda</v>
          </cell>
          <cell r="E1982" t="str">
            <v>Malacostraca</v>
          </cell>
          <cell r="F1982" t="str">
            <v>Paguridae</v>
          </cell>
          <cell r="J1982">
            <v>0</v>
          </cell>
          <cell r="K1982">
            <v>0</v>
          </cell>
          <cell r="L1982">
            <v>0</v>
          </cell>
          <cell r="M1982">
            <v>0</v>
          </cell>
          <cell r="O1982" t="str">
            <v>Macrozoobenthos</v>
          </cell>
          <cell r="P1982" t="str">
            <v>BMS</v>
          </cell>
        </row>
        <row r="1983">
          <cell r="C1983" t="str">
            <v>Goreopagurus poorei</v>
          </cell>
          <cell r="D1983" t="str">
            <v>Arthropoda</v>
          </cell>
          <cell r="E1983" t="str">
            <v>Malacostraca</v>
          </cell>
          <cell r="F1983" t="str">
            <v>Paguridae</v>
          </cell>
          <cell r="J1983">
            <v>0</v>
          </cell>
          <cell r="K1983">
            <v>0</v>
          </cell>
          <cell r="L1983">
            <v>0</v>
          </cell>
          <cell r="M1983">
            <v>0</v>
          </cell>
          <cell r="O1983" t="str">
            <v>Macrozoobenthos</v>
          </cell>
          <cell r="P1983" t="str">
            <v>BMS</v>
          </cell>
        </row>
        <row r="1984">
          <cell r="C1984" t="str">
            <v>Pagurodes inarmatus</v>
          </cell>
          <cell r="D1984" t="str">
            <v>Arthropoda</v>
          </cell>
          <cell r="E1984" t="str">
            <v>Malacostraca</v>
          </cell>
          <cell r="F1984" t="str">
            <v>Paguridae</v>
          </cell>
          <cell r="J1984">
            <v>0</v>
          </cell>
          <cell r="K1984">
            <v>0</v>
          </cell>
          <cell r="L1984">
            <v>0</v>
          </cell>
          <cell r="M1984">
            <v>0</v>
          </cell>
          <cell r="O1984" t="str">
            <v>Macrozoobenthos</v>
          </cell>
          <cell r="P1984" t="str">
            <v>BMS</v>
          </cell>
        </row>
        <row r="1985">
          <cell r="C1985" t="str">
            <v xml:space="preserve">Lithodidae </v>
          </cell>
          <cell r="D1985" t="str">
            <v>Arthropoda/Crustacea</v>
          </cell>
          <cell r="E1985" t="str">
            <v>Malacostraca/Eumalacostraca/Eucarida</v>
          </cell>
          <cell r="F1985" t="str">
            <v>Decapoda/Pleocyemata/Anomura/Lithodidae</v>
          </cell>
          <cell r="I1985" t="str">
            <v>megabenthos</v>
          </cell>
          <cell r="J1985" t="str">
            <v>megabenthos</v>
          </cell>
          <cell r="K1985" t="str">
            <v>megabenthos</v>
          </cell>
          <cell r="L1985" t="str">
            <v>megabenthos</v>
          </cell>
          <cell r="M1985" t="str">
            <v>megabenthos</v>
          </cell>
          <cell r="N1985" t="str">
            <v>megabenthos</v>
          </cell>
          <cell r="O1985" t="str">
            <v>Macrozoobenthos</v>
          </cell>
          <cell r="P1985" t="str">
            <v>BMS</v>
          </cell>
        </row>
        <row r="1986">
          <cell r="C1986" t="str">
            <v>Neolithodes flindersi</v>
          </cell>
          <cell r="D1986" t="str">
            <v>Arthropoda</v>
          </cell>
          <cell r="E1986" t="str">
            <v>Malacostraca</v>
          </cell>
          <cell r="F1986" t="str">
            <v>Lithodidae</v>
          </cell>
          <cell r="J1986">
            <v>0</v>
          </cell>
          <cell r="K1986">
            <v>0</v>
          </cell>
          <cell r="L1986">
            <v>0</v>
          </cell>
          <cell r="M1986">
            <v>0</v>
          </cell>
          <cell r="O1986" t="str">
            <v>Macrozoobenthos</v>
          </cell>
          <cell r="P1986" t="str">
            <v>BMS</v>
          </cell>
        </row>
        <row r="1987">
          <cell r="C1987" t="str">
            <v>Parapaguridae</v>
          </cell>
          <cell r="D1987" t="str">
            <v>Arthropoda/Crustacea</v>
          </cell>
          <cell r="E1987" t="str">
            <v>Malacostraca/Eumalacostraca/Eucarida</v>
          </cell>
          <cell r="F1987" t="str">
            <v>Decapoda/Pleocyemata/Anomura/Parapaguridae</v>
          </cell>
          <cell r="K1987" t="str">
            <v>megabenthos</v>
          </cell>
          <cell r="L1987" t="str">
            <v>megabenthos</v>
          </cell>
          <cell r="M1987" t="str">
            <v>megabenthos</v>
          </cell>
          <cell r="N1987" t="str">
            <v>megabenthos</v>
          </cell>
          <cell r="O1987" t="str">
            <v>Macrozoobenthos</v>
          </cell>
          <cell r="P1987" t="str">
            <v>BMS</v>
          </cell>
        </row>
        <row r="1988">
          <cell r="C1988" t="str">
            <v>Parapaguridae - undifferentiated</v>
          </cell>
          <cell r="D1988" t="str">
            <v>Arthropoda</v>
          </cell>
          <cell r="E1988" t="str">
            <v>Malacostraca</v>
          </cell>
          <cell r="F1988" t="str">
            <v>Parapaguridae</v>
          </cell>
          <cell r="J1988">
            <v>0</v>
          </cell>
          <cell r="K1988">
            <v>0</v>
          </cell>
          <cell r="L1988">
            <v>0</v>
          </cell>
          <cell r="M1988">
            <v>0</v>
          </cell>
          <cell r="O1988" t="str">
            <v>Macrozoobenthos</v>
          </cell>
          <cell r="P1988" t="str">
            <v>BMS</v>
          </cell>
        </row>
        <row r="1989">
          <cell r="C1989" t="str">
            <v>Parapagurus bouvieri</v>
          </cell>
          <cell r="D1989" t="str">
            <v>Arthropoda</v>
          </cell>
          <cell r="E1989" t="str">
            <v>Malacostraca</v>
          </cell>
          <cell r="F1989" t="str">
            <v>Parapaguridae</v>
          </cell>
          <cell r="J1989">
            <v>0</v>
          </cell>
          <cell r="K1989">
            <v>0</v>
          </cell>
          <cell r="L1989">
            <v>0</v>
          </cell>
          <cell r="M1989">
            <v>0</v>
          </cell>
          <cell r="O1989" t="str">
            <v>Macrozoobenthos</v>
          </cell>
          <cell r="P1989" t="str">
            <v>BMS</v>
          </cell>
        </row>
        <row r="1990">
          <cell r="C1990" t="str">
            <v>Parapagurus furici</v>
          </cell>
          <cell r="D1990" t="str">
            <v>Arthropoda</v>
          </cell>
          <cell r="E1990" t="str">
            <v>Malacostraca</v>
          </cell>
          <cell r="F1990" t="str">
            <v>Parapaguridae</v>
          </cell>
          <cell r="J1990">
            <v>0</v>
          </cell>
          <cell r="K1990">
            <v>0</v>
          </cell>
          <cell r="L1990">
            <v>0</v>
          </cell>
          <cell r="M1990">
            <v>0</v>
          </cell>
          <cell r="O1990" t="str">
            <v>Macrozoobenthos</v>
          </cell>
          <cell r="P1990" t="str">
            <v>BMS</v>
          </cell>
        </row>
        <row r="1991">
          <cell r="C1991" t="str">
            <v>Parapagurus latimanus</v>
          </cell>
          <cell r="D1991" t="str">
            <v>Arthropoda</v>
          </cell>
          <cell r="E1991" t="str">
            <v>Malacostraca</v>
          </cell>
          <cell r="F1991" t="str">
            <v>Parapaguridae</v>
          </cell>
          <cell r="J1991">
            <v>0</v>
          </cell>
          <cell r="K1991">
            <v>0</v>
          </cell>
          <cell r="L1991">
            <v>0</v>
          </cell>
          <cell r="M1991">
            <v>0</v>
          </cell>
          <cell r="O1991" t="str">
            <v>Macrozoobenthos</v>
          </cell>
          <cell r="P1991" t="str">
            <v>BMS</v>
          </cell>
        </row>
        <row r="1992">
          <cell r="C1992" t="str">
            <v>Parapagurus richeri</v>
          </cell>
          <cell r="D1992" t="str">
            <v>Arthropoda</v>
          </cell>
          <cell r="E1992" t="str">
            <v>Malacostraca</v>
          </cell>
          <cell r="F1992" t="str">
            <v>Parapaguridae</v>
          </cell>
          <cell r="J1992">
            <v>0</v>
          </cell>
          <cell r="K1992">
            <v>0</v>
          </cell>
          <cell r="L1992">
            <v>0</v>
          </cell>
          <cell r="M1992">
            <v>0</v>
          </cell>
          <cell r="O1992" t="str">
            <v>Macrozoobenthos</v>
          </cell>
          <cell r="P1992" t="str">
            <v>BMS</v>
          </cell>
        </row>
        <row r="1993">
          <cell r="C1993" t="str">
            <v>Oncopagurus sp. nov. 1</v>
          </cell>
          <cell r="D1993" t="str">
            <v>Arthropoda</v>
          </cell>
          <cell r="E1993" t="str">
            <v>Malacostraca</v>
          </cell>
          <cell r="F1993" t="str">
            <v>Parapaguridae</v>
          </cell>
          <cell r="J1993">
            <v>0</v>
          </cell>
          <cell r="K1993">
            <v>0</v>
          </cell>
          <cell r="L1993">
            <v>0</v>
          </cell>
          <cell r="M1993">
            <v>0</v>
          </cell>
          <cell r="O1993" t="str">
            <v>Macrozoobenthos</v>
          </cell>
          <cell r="P1993" t="str">
            <v>BMS</v>
          </cell>
        </row>
        <row r="1994">
          <cell r="C1994" t="str">
            <v>Parapagurus spp.</v>
          </cell>
          <cell r="D1994" t="str">
            <v>Arthropoda</v>
          </cell>
          <cell r="E1994" t="str">
            <v>Malacostraca</v>
          </cell>
          <cell r="F1994" t="str">
            <v>Parapaguridae</v>
          </cell>
          <cell r="J1994">
            <v>0</v>
          </cell>
          <cell r="K1994">
            <v>0</v>
          </cell>
          <cell r="L1994">
            <v>0</v>
          </cell>
          <cell r="M1994">
            <v>0</v>
          </cell>
          <cell r="O1994" t="str">
            <v>Macrozoobenthos</v>
          </cell>
          <cell r="P1994" t="str">
            <v>BMS</v>
          </cell>
        </row>
        <row r="1995">
          <cell r="C1995" t="str">
            <v>Galathea sp.</v>
          </cell>
          <cell r="D1995" t="str">
            <v>Arthropoda/Crustacea</v>
          </cell>
          <cell r="E1995" t="str">
            <v>Malacostraca/Eumalacostraca/Eucarida</v>
          </cell>
          <cell r="F1995" t="str">
            <v>Decapoda/Pleocymata/Anomura/Galatheidae</v>
          </cell>
          <cell r="G1995" t="str">
            <v>Arthropoda/CrustaceaMalacostraca/Eumalacostraca/EucaridaDecapoda/Pleocymata/Anomura/Galatheidae</v>
          </cell>
          <cell r="H1995" t="str">
            <v>megabenthic</v>
          </cell>
          <cell r="I1995" t="str">
            <v>megabenthos</v>
          </cell>
          <cell r="J1995" t="str">
            <v>megabenthos</v>
          </cell>
          <cell r="K1995" t="str">
            <v>megabenthos</v>
          </cell>
          <cell r="L1995" t="str">
            <v>megabenthos</v>
          </cell>
          <cell r="M1995" t="str">
            <v>megabenthos</v>
          </cell>
          <cell r="N1995" t="str">
            <v>megabenthos</v>
          </cell>
          <cell r="O1995" t="str">
            <v>Macrozoobenthos</v>
          </cell>
          <cell r="P1995" t="str">
            <v>BMS</v>
          </cell>
        </row>
        <row r="1996">
          <cell r="C1996" t="str">
            <v>Galatheidea papillosus</v>
          </cell>
          <cell r="D1996" t="str">
            <v>Arthropoda/Crustacea</v>
          </cell>
          <cell r="E1996" t="str">
            <v>Malacostraca/Eumalacostraca/Eucarida</v>
          </cell>
          <cell r="F1996" t="str">
            <v>Decapoda/Pleocymata/Anomura/Galatheidae</v>
          </cell>
          <cell r="G1996" t="str">
            <v>Arthropoda/CrustaceaMalacostraca/Eumalacostraca/EucaridaDecapoda/Pleocymata/Anomura/Galatheidae</v>
          </cell>
          <cell r="H1996" t="str">
            <v>megabenthic</v>
          </cell>
          <cell r="I1996" t="str">
            <v>megabenthos</v>
          </cell>
          <cell r="J1996" t="str">
            <v>megabenthos</v>
          </cell>
          <cell r="K1996" t="str">
            <v>megabenthos</v>
          </cell>
          <cell r="L1996" t="str">
            <v>megabenthos</v>
          </cell>
          <cell r="M1996" t="str">
            <v>megabenthos</v>
          </cell>
          <cell r="N1996" t="str">
            <v>megabenthos</v>
          </cell>
          <cell r="O1996" t="str">
            <v>Macrozoobenthos</v>
          </cell>
          <cell r="P1996" t="str">
            <v>BMS</v>
          </cell>
        </row>
        <row r="1997">
          <cell r="C1997" t="str">
            <v>Munida haswelli</v>
          </cell>
          <cell r="D1997" t="str">
            <v>Arthropoda/Crustacea</v>
          </cell>
          <cell r="E1997" t="str">
            <v>Malacostraca/Eumalacostraca/Eucarida</v>
          </cell>
          <cell r="F1997" t="str">
            <v>Decapoda/Pleocyemata/Anomura/Galatheidae</v>
          </cell>
          <cell r="G1997" t="str">
            <v>Arthropoda/CrustaceaMalacostraca/Eumalacostraca/EucaridaDecapoda/Pleocyemata/Anomura/Galatheidae</v>
          </cell>
          <cell r="H1997" t="str">
            <v>megabenthic</v>
          </cell>
          <cell r="I1997" t="str">
            <v>megabenthos</v>
          </cell>
          <cell r="J1997" t="str">
            <v>megabenthos</v>
          </cell>
          <cell r="K1997" t="str">
            <v>megabenthos</v>
          </cell>
          <cell r="L1997" t="str">
            <v>megabenthos</v>
          </cell>
          <cell r="M1997" t="str">
            <v>megabenthos</v>
          </cell>
          <cell r="N1997" t="str">
            <v>megabenthos</v>
          </cell>
          <cell r="O1997" t="str">
            <v>Macrozoobenthos</v>
          </cell>
          <cell r="P1997" t="str">
            <v>BMS</v>
          </cell>
        </row>
        <row r="1998">
          <cell r="C1998" t="str">
            <v>Galacantha rostrata</v>
          </cell>
          <cell r="D1998" t="str">
            <v>Arthropoda</v>
          </cell>
          <cell r="E1998" t="str">
            <v>Malacostraca</v>
          </cell>
          <cell r="F1998" t="str">
            <v>Munidopsidae</v>
          </cell>
          <cell r="J1998">
            <v>0</v>
          </cell>
          <cell r="K1998">
            <v>0</v>
          </cell>
          <cell r="L1998">
            <v>0</v>
          </cell>
          <cell r="M1998">
            <v>0</v>
          </cell>
          <cell r="O1998" t="str">
            <v>Macrozoobenthos</v>
          </cell>
          <cell r="P1998" t="str">
            <v>BMS</v>
          </cell>
        </row>
        <row r="1999">
          <cell r="C1999" t="str">
            <v>Munida endeavourae</v>
          </cell>
          <cell r="D1999" t="str">
            <v>Arthropoda</v>
          </cell>
          <cell r="E1999" t="str">
            <v>Malacostraca</v>
          </cell>
          <cell r="F1999" t="str">
            <v>Munididae</v>
          </cell>
          <cell r="J1999">
            <v>0</v>
          </cell>
          <cell r="K1999">
            <v>0</v>
          </cell>
          <cell r="L1999">
            <v>0</v>
          </cell>
          <cell r="M1999">
            <v>0</v>
          </cell>
          <cell r="O1999" t="str">
            <v>Macrozoobenthos</v>
          </cell>
          <cell r="P1999" t="str">
            <v>BMS</v>
          </cell>
        </row>
        <row r="2000">
          <cell r="C2000" t="str">
            <v>Munidopsis crenatirostris</v>
          </cell>
          <cell r="D2000" t="str">
            <v>Arthropoda</v>
          </cell>
          <cell r="E2000" t="str">
            <v>Malacostraca</v>
          </cell>
          <cell r="F2000" t="str">
            <v>Munidopsidae</v>
          </cell>
          <cell r="J2000">
            <v>0</v>
          </cell>
          <cell r="K2000">
            <v>0</v>
          </cell>
          <cell r="L2000">
            <v>0</v>
          </cell>
          <cell r="M2000">
            <v>0</v>
          </cell>
          <cell r="O2000" t="str">
            <v>Macrozoobenthos</v>
          </cell>
          <cell r="P2000" t="str">
            <v>BMS</v>
          </cell>
        </row>
        <row r="2001">
          <cell r="C2001" t="str">
            <v>Munidopsis arietina</v>
          </cell>
          <cell r="D2001" t="str">
            <v>Arthropoda</v>
          </cell>
          <cell r="E2001" t="str">
            <v>Malacostraca</v>
          </cell>
          <cell r="F2001" t="str">
            <v>Munidopsidae</v>
          </cell>
          <cell r="J2001">
            <v>0</v>
          </cell>
          <cell r="K2001">
            <v>0</v>
          </cell>
          <cell r="L2001">
            <v>0</v>
          </cell>
          <cell r="M2001">
            <v>0</v>
          </cell>
          <cell r="O2001" t="str">
            <v>Macrozoobenthos</v>
          </cell>
          <cell r="P2001" t="str">
            <v>BMS</v>
          </cell>
        </row>
        <row r="2002">
          <cell r="C2002" t="str">
            <v>Munida sp. mov 5661</v>
          </cell>
          <cell r="D2002" t="str">
            <v>Arthropoda</v>
          </cell>
          <cell r="E2002" t="str">
            <v>Malacostraca</v>
          </cell>
          <cell r="F2002" t="str">
            <v>Munididae</v>
          </cell>
          <cell r="J2002">
            <v>0</v>
          </cell>
          <cell r="K2002">
            <v>0</v>
          </cell>
          <cell r="L2002">
            <v>0</v>
          </cell>
          <cell r="M2002">
            <v>0</v>
          </cell>
          <cell r="O2002" t="str">
            <v>Macrozoobenthos</v>
          </cell>
          <cell r="P2002" t="str">
            <v>BMS</v>
          </cell>
        </row>
        <row r="2003">
          <cell r="C2003" t="str">
            <v>Munidopsis cf granosa sp. nov.</v>
          </cell>
          <cell r="D2003" t="str">
            <v>Arthropoda</v>
          </cell>
          <cell r="E2003" t="str">
            <v>Malacostraca</v>
          </cell>
          <cell r="F2003" t="str">
            <v>Munidopsidae</v>
          </cell>
          <cell r="J2003">
            <v>0</v>
          </cell>
          <cell r="K2003">
            <v>0</v>
          </cell>
          <cell r="L2003">
            <v>0</v>
          </cell>
          <cell r="M2003">
            <v>0</v>
          </cell>
          <cell r="O2003" t="str">
            <v>Macrozoobenthos</v>
          </cell>
          <cell r="P2003" t="str">
            <v>BMS</v>
          </cell>
        </row>
        <row r="2004">
          <cell r="C2004" t="str">
            <v>Munida cf manqingae sp. nov.</v>
          </cell>
          <cell r="D2004" t="str">
            <v>Arthropoda</v>
          </cell>
          <cell r="E2004" t="str">
            <v>Malacostraca</v>
          </cell>
          <cell r="F2004" t="str">
            <v>Munididae</v>
          </cell>
          <cell r="J2004">
            <v>0</v>
          </cell>
          <cell r="K2004">
            <v>0</v>
          </cell>
          <cell r="L2004">
            <v>0</v>
          </cell>
          <cell r="M2004">
            <v>0</v>
          </cell>
          <cell r="O2004" t="str">
            <v>Macrozoobenthos</v>
          </cell>
          <cell r="P2004" t="str">
            <v>BMS</v>
          </cell>
        </row>
        <row r="2005">
          <cell r="C2005" t="str">
            <v>Munidopsis cf subsquamosa sp. nov.</v>
          </cell>
          <cell r="D2005" t="str">
            <v>Arthropoda</v>
          </cell>
          <cell r="E2005" t="str">
            <v>Malacostraca</v>
          </cell>
          <cell r="F2005" t="str">
            <v>Munidopsidae</v>
          </cell>
          <cell r="J2005">
            <v>0</v>
          </cell>
          <cell r="K2005">
            <v>0</v>
          </cell>
          <cell r="L2005">
            <v>0</v>
          </cell>
          <cell r="M2005">
            <v>0</v>
          </cell>
          <cell r="O2005" t="str">
            <v>Macrozoobenthos</v>
          </cell>
          <cell r="P2005" t="str">
            <v>BMS</v>
          </cell>
        </row>
        <row r="2006">
          <cell r="C2006" t="str">
            <v>Munida sp.</v>
          </cell>
          <cell r="D2006" t="str">
            <v>Arthropoda/Crustacea</v>
          </cell>
          <cell r="E2006" t="str">
            <v>Malacostraca/Eumalacostraca/Eucarida</v>
          </cell>
          <cell r="F2006" t="str">
            <v>Decapoda/Pleocyemata/Anomura/Galatheidae</v>
          </cell>
          <cell r="G2006" t="str">
            <v>Arthropoda/CrustaceaMalacostraca/Eumalacostraca/EucaridaDecapoda/Pleocyemata/Anomura/Galatheidae</v>
          </cell>
          <cell r="H2006" t="str">
            <v>megabenthic</v>
          </cell>
          <cell r="I2006" t="str">
            <v>megabenthos</v>
          </cell>
          <cell r="J2006" t="str">
            <v>megabenthos</v>
          </cell>
          <cell r="K2006" t="str">
            <v>megabenthos</v>
          </cell>
          <cell r="L2006" t="str">
            <v>megabenthos</v>
          </cell>
          <cell r="M2006" t="str">
            <v>megabenthos</v>
          </cell>
          <cell r="N2006" t="str">
            <v>megabenthos</v>
          </cell>
          <cell r="O2006" t="str">
            <v>Macrozoobenthos</v>
          </cell>
          <cell r="P2006" t="str">
            <v>BMS</v>
          </cell>
        </row>
        <row r="2007">
          <cell r="C2007" t="str">
            <v>Uroptychus flindersi</v>
          </cell>
          <cell r="D2007" t="str">
            <v>Arthropoda</v>
          </cell>
          <cell r="E2007" t="str">
            <v>Malacostraca</v>
          </cell>
          <cell r="F2007" t="str">
            <v>Chirostylidae</v>
          </cell>
          <cell r="J2007">
            <v>0</v>
          </cell>
          <cell r="K2007">
            <v>0</v>
          </cell>
          <cell r="L2007">
            <v>0</v>
          </cell>
          <cell r="M2007">
            <v>0</v>
          </cell>
          <cell r="O2007" t="str">
            <v>Macrozoobenthos</v>
          </cell>
          <cell r="P2007" t="str">
            <v>BMS</v>
          </cell>
        </row>
        <row r="2008">
          <cell r="C2008" t="str">
            <v>Gastroptychus cf brevipropodus nov.</v>
          </cell>
          <cell r="O2008" t="str">
            <v>Macrozoobenthos</v>
          </cell>
          <cell r="P2008" t="str">
            <v>BMS</v>
          </cell>
        </row>
        <row r="2009">
          <cell r="C2009" t="str">
            <v>Gastroptychus cf brevipropodus nov.</v>
          </cell>
          <cell r="O2009" t="str">
            <v>Macrozoobenthos</v>
          </cell>
          <cell r="P2009" t="str">
            <v>BMS</v>
          </cell>
        </row>
        <row r="2010">
          <cell r="C2010" t="str">
            <v>Gastroptychus cf brevipropodus nov.</v>
          </cell>
          <cell r="O2010" t="str">
            <v>Macrozoobenthos</v>
          </cell>
          <cell r="P2010" t="str">
            <v>BMS</v>
          </cell>
        </row>
        <row r="2011">
          <cell r="C2011" t="str">
            <v>Gastroptychus cf brevipropodus nov.</v>
          </cell>
          <cell r="D2011" t="str">
            <v>Arthropoda</v>
          </cell>
          <cell r="E2011" t="str">
            <v>Malacostraca</v>
          </cell>
          <cell r="F2011" t="str">
            <v>Chirostylidae</v>
          </cell>
          <cell r="J2011">
            <v>0</v>
          </cell>
          <cell r="K2011">
            <v>0</v>
          </cell>
          <cell r="L2011">
            <v>0</v>
          </cell>
          <cell r="M2011">
            <v>0</v>
          </cell>
          <cell r="O2011" t="str">
            <v>Macrozoobenthos</v>
          </cell>
          <cell r="P2011" t="str">
            <v>BMS</v>
          </cell>
        </row>
        <row r="2012">
          <cell r="C2012" t="str">
            <v>Brachyura</v>
          </cell>
          <cell r="D2012" t="str">
            <v>Arthropoda/Crustacea</v>
          </cell>
          <cell r="E2012" t="str">
            <v>Malacostraca/Eumalacostraca/Eucarida</v>
          </cell>
          <cell r="F2012" t="str">
            <v>Decapoda/Pleocyemata/Brachyura</v>
          </cell>
          <cell r="G2012" t="str">
            <v>Arthropoda/CrustaceaMalacostraca/Eumalacostraca/EucaridaDecapoda/Pleocyemata/Brachyura</v>
          </cell>
          <cell r="H2012" t="str">
            <v>benthic crustacean</v>
          </cell>
          <cell r="I2012" t="str">
            <v>megabenthos</v>
          </cell>
          <cell r="J2012" t="str">
            <v>megabenthos</v>
          </cell>
          <cell r="K2012" t="str">
            <v>megabenthos</v>
          </cell>
          <cell r="L2012" t="str">
            <v>megabenthos</v>
          </cell>
          <cell r="M2012" t="str">
            <v>megabenthos</v>
          </cell>
          <cell r="N2012" t="str">
            <v>megabenthos</v>
          </cell>
          <cell r="O2012" t="str">
            <v>Macrozoobenthos</v>
          </cell>
          <cell r="P2012" t="str">
            <v>BMS</v>
          </cell>
        </row>
        <row r="2013">
          <cell r="C2013" t="str">
            <v>Brachyura larva</v>
          </cell>
          <cell r="D2013" t="str">
            <v>Arthropoda/Crustacea</v>
          </cell>
          <cell r="E2013" t="str">
            <v>Malacostraca/Eumalacostraca/Eucarida</v>
          </cell>
          <cell r="F2013" t="str">
            <v>Decapoda/Pleocyemata/Brachyura</v>
          </cell>
          <cell r="G2013" t="str">
            <v>Arthropoda/CrustaceaMalacostraca/Eumalacostraca/EucaridaDecapoda/Pleocyemata/Brachyura</v>
          </cell>
          <cell r="H2013" t="str">
            <v>benthic crustacean</v>
          </cell>
          <cell r="I2013" t="str">
            <v>pelagic crustacean</v>
          </cell>
          <cell r="J2013" t="str">
            <v>pelagic crustacean</v>
          </cell>
          <cell r="K2013" t="str">
            <v>large zooplankton</v>
          </cell>
          <cell r="L2013" t="str">
            <v>large zooplankton</v>
          </cell>
          <cell r="M2013" t="str">
            <v>large zooplankton</v>
          </cell>
          <cell r="N2013" t="str">
            <v>Large zooplankton (carnivorous)</v>
          </cell>
          <cell r="O2013" t="str">
            <v>Large zooplankton (carnivorous)</v>
          </cell>
          <cell r="P2013" t="str">
            <v>ZL</v>
          </cell>
        </row>
        <row r="2014">
          <cell r="C2014" t="str">
            <v>Brachyura remains</v>
          </cell>
          <cell r="D2014" t="str">
            <v>Arthropoda/Crustacea</v>
          </cell>
          <cell r="E2014" t="str">
            <v>Malacostraca/Eumalacostraca/Eucarida</v>
          </cell>
          <cell r="F2014" t="str">
            <v>Decapoda/Pleocyemata/Brachyura</v>
          </cell>
          <cell r="G2014" t="str">
            <v>Arthropoda/CrustaceaMalacostraca/Eumalacostraca/EucaridaDecapoda/Pleocyemata/Brachyura</v>
          </cell>
          <cell r="H2014" t="str">
            <v>benthic crustacean</v>
          </cell>
          <cell r="I2014" t="str">
            <v>megabenthos</v>
          </cell>
          <cell r="J2014" t="str">
            <v>megabenthos</v>
          </cell>
          <cell r="K2014" t="str">
            <v>megabenthos</v>
          </cell>
          <cell r="L2014" t="str">
            <v>megabenthos</v>
          </cell>
          <cell r="M2014" t="str">
            <v>megabenthos</v>
          </cell>
          <cell r="N2014" t="str">
            <v>megabenthos</v>
          </cell>
          <cell r="O2014" t="str">
            <v>Macrozoobenthos</v>
          </cell>
          <cell r="P2014" t="str">
            <v>BMS</v>
          </cell>
        </row>
        <row r="2015">
          <cell r="C2015" t="str">
            <v>crabs</v>
          </cell>
          <cell r="D2015" t="str">
            <v>Arthropoda/Crustacea</v>
          </cell>
          <cell r="E2015" t="str">
            <v>Malacostraca/Eumalacostraca/Eucarida</v>
          </cell>
          <cell r="F2015" t="str">
            <v>Decapoda/Pleocyemata/Brachyura</v>
          </cell>
          <cell r="G2015" t="str">
            <v>Arthropoda/CrustaceaMalacostraca/Eumalacostraca/EucaridaDecapoda/Pleocyemata/Brachyura</v>
          </cell>
          <cell r="I2015" t="str">
            <v>megabenthos</v>
          </cell>
          <cell r="K2015" t="str">
            <v>megabenthos</v>
          </cell>
          <cell r="L2015" t="str">
            <v>megabenthos</v>
          </cell>
          <cell r="M2015" t="str">
            <v>megabenthos</v>
          </cell>
          <cell r="N2015" t="str">
            <v>megabenthos</v>
          </cell>
          <cell r="O2015" t="str">
            <v>Macrozoobenthos</v>
          </cell>
          <cell r="P2015" t="str">
            <v>BMS</v>
          </cell>
        </row>
        <row r="2016">
          <cell r="C2016" t="str">
            <v>orange deep sea crab</v>
          </cell>
          <cell r="D2016" t="str">
            <v>Crustacea</v>
          </cell>
          <cell r="E2016">
            <v>0</v>
          </cell>
          <cell r="F2016" t="str">
            <v>Brachyura</v>
          </cell>
          <cell r="G2016" t="str">
            <v>CrustaceaBrachyura</v>
          </cell>
          <cell r="I2016" t="str">
            <v>megabenthos</v>
          </cell>
          <cell r="K2016" t="str">
            <v>megabenthos</v>
          </cell>
          <cell r="L2016" t="str">
            <v>megabenthos</v>
          </cell>
          <cell r="M2016" t="str">
            <v>megabenthos</v>
          </cell>
          <cell r="N2016" t="str">
            <v>megabenthos</v>
          </cell>
          <cell r="O2016" t="str">
            <v>Macrozoobenthos</v>
          </cell>
          <cell r="P2016" t="str">
            <v>BMS</v>
          </cell>
        </row>
        <row r="2017">
          <cell r="C2017" t="str">
            <v>red deepsea crab</v>
          </cell>
          <cell r="D2017" t="str">
            <v>Crustacea</v>
          </cell>
          <cell r="E2017">
            <v>0</v>
          </cell>
          <cell r="F2017" t="str">
            <v>Brachyura</v>
          </cell>
          <cell r="G2017" t="str">
            <v>CrustaceaBrachyura</v>
          </cell>
          <cell r="I2017" t="str">
            <v>megabenthos</v>
          </cell>
          <cell r="K2017" t="str">
            <v>megabenthos</v>
          </cell>
          <cell r="L2017" t="str">
            <v>megabenthos</v>
          </cell>
          <cell r="M2017" t="str">
            <v>megabenthos</v>
          </cell>
          <cell r="N2017" t="str">
            <v>megabenthos</v>
          </cell>
          <cell r="O2017" t="str">
            <v>Macrozoobenthos</v>
          </cell>
          <cell r="P2017" t="str">
            <v>BMS</v>
          </cell>
        </row>
        <row r="2018">
          <cell r="C2018" t="str">
            <v>spiny  red crab</v>
          </cell>
          <cell r="D2018" t="str">
            <v>Crustacea</v>
          </cell>
          <cell r="E2018">
            <v>0</v>
          </cell>
          <cell r="F2018" t="str">
            <v>Brachyura</v>
          </cell>
          <cell r="G2018" t="str">
            <v>CrustaceaBrachyura</v>
          </cell>
          <cell r="I2018" t="str">
            <v>megabenthos</v>
          </cell>
          <cell r="K2018" t="str">
            <v>megabenthos</v>
          </cell>
          <cell r="L2018" t="str">
            <v>megabenthos</v>
          </cell>
          <cell r="M2018" t="str">
            <v>megabenthos</v>
          </cell>
          <cell r="N2018" t="str">
            <v>megabenthos</v>
          </cell>
          <cell r="O2018" t="str">
            <v>Macrozoobenthos</v>
          </cell>
          <cell r="P2018" t="str">
            <v>BMS</v>
          </cell>
        </row>
        <row r="2019">
          <cell r="C2019" t="str">
            <v>xmas crab</v>
          </cell>
          <cell r="D2019" t="str">
            <v>Crustacea</v>
          </cell>
          <cell r="E2019">
            <v>0</v>
          </cell>
          <cell r="F2019" t="str">
            <v>Brachyura</v>
          </cell>
          <cell r="G2019" t="str">
            <v>CrustaceaBrachyura</v>
          </cell>
          <cell r="I2019" t="str">
            <v>megabenthos</v>
          </cell>
          <cell r="K2019" t="str">
            <v>megabenthos</v>
          </cell>
          <cell r="L2019" t="str">
            <v>megabenthos</v>
          </cell>
          <cell r="M2019" t="str">
            <v>megabenthos</v>
          </cell>
          <cell r="N2019" t="str">
            <v>megabenthos</v>
          </cell>
          <cell r="O2019" t="str">
            <v>Macrozoobenthos</v>
          </cell>
          <cell r="P2019" t="str">
            <v>BMS</v>
          </cell>
        </row>
        <row r="2020">
          <cell r="C2020" t="str">
            <v>Infraorder Brachyura - undifferentiated</v>
          </cell>
          <cell r="D2020" t="str">
            <v>Arthropoda</v>
          </cell>
          <cell r="E2020" t="str">
            <v>Malacostraca</v>
          </cell>
          <cell r="F2020" t="str">
            <v xml:space="preserve">  --  </v>
          </cell>
          <cell r="J2020">
            <v>0</v>
          </cell>
          <cell r="K2020">
            <v>0</v>
          </cell>
          <cell r="L2020">
            <v>0</v>
          </cell>
          <cell r="M2020">
            <v>0</v>
          </cell>
          <cell r="O2020" t="str">
            <v>Macrozoobenthos</v>
          </cell>
          <cell r="P2020" t="str">
            <v>BMS</v>
          </cell>
        </row>
        <row r="2021">
          <cell r="C2021" t="str">
            <v>Crab megalope</v>
          </cell>
          <cell r="D2021">
            <v>0</v>
          </cell>
          <cell r="E2021">
            <v>0</v>
          </cell>
          <cell r="F2021">
            <v>0</v>
          </cell>
          <cell r="O2021" t="str">
            <v>Large zooplankton (carnivorous)</v>
          </cell>
          <cell r="P2021" t="str">
            <v>ZL</v>
          </cell>
        </row>
        <row r="2022">
          <cell r="C2022" t="str">
            <v>Dromiidae - undifferentiated</v>
          </cell>
          <cell r="D2022" t="str">
            <v>Arthropoda</v>
          </cell>
          <cell r="E2022" t="str">
            <v>Malacostraca</v>
          </cell>
          <cell r="F2022" t="str">
            <v>Dromiidae</v>
          </cell>
          <cell r="J2022">
            <v>0</v>
          </cell>
          <cell r="K2022">
            <v>0</v>
          </cell>
          <cell r="L2022">
            <v>0</v>
          </cell>
          <cell r="M2022">
            <v>0</v>
          </cell>
          <cell r="O2022" t="str">
            <v>Macrozoobenthos</v>
          </cell>
          <cell r="P2022" t="str">
            <v>BMS</v>
          </cell>
        </row>
        <row r="2023">
          <cell r="C2023" t="str">
            <v>Austrodromidia octodentata</v>
          </cell>
          <cell r="O2023" t="str">
            <v>Macrozoobenthos</v>
          </cell>
          <cell r="P2023" t="str">
            <v>BMS</v>
          </cell>
        </row>
        <row r="2024">
          <cell r="C2024" t="str">
            <v>Austrodromidia insignis</v>
          </cell>
          <cell r="O2024" t="str">
            <v>Macrozoobenthos</v>
          </cell>
          <cell r="P2024" t="str">
            <v>BMS</v>
          </cell>
        </row>
        <row r="2025">
          <cell r="C2025" t="str">
            <v>Stimdromia lateralis</v>
          </cell>
          <cell r="O2025" t="str">
            <v>Macrozoobenthos</v>
          </cell>
          <cell r="P2025" t="str">
            <v>BMS</v>
          </cell>
        </row>
        <row r="2026">
          <cell r="C2026" t="str">
            <v>Austrodromidia incisa</v>
          </cell>
          <cell r="O2026" t="str">
            <v>Macrozoobenthos</v>
          </cell>
          <cell r="P2026" t="str">
            <v>BMS</v>
          </cell>
        </row>
        <row r="2027">
          <cell r="C2027" t="str">
            <v>Cymonomus delli</v>
          </cell>
          <cell r="D2027" t="str">
            <v>Arthropoda</v>
          </cell>
          <cell r="E2027" t="str">
            <v>Malacostraca</v>
          </cell>
          <cell r="F2027" t="str">
            <v>Cymonomidae</v>
          </cell>
          <cell r="J2027">
            <v>0</v>
          </cell>
          <cell r="K2027">
            <v>0</v>
          </cell>
          <cell r="L2027">
            <v>0</v>
          </cell>
          <cell r="M2027">
            <v>0</v>
          </cell>
          <cell r="O2027" t="str">
            <v>Macrozoobenthos</v>
          </cell>
          <cell r="P2027" t="str">
            <v>BMS</v>
          </cell>
        </row>
        <row r="2028">
          <cell r="C2028" t="str">
            <v>Cymonomus soela</v>
          </cell>
          <cell r="D2028" t="str">
            <v>Arthropoda</v>
          </cell>
          <cell r="E2028" t="str">
            <v>Malacostraca</v>
          </cell>
          <cell r="F2028" t="str">
            <v>Cymonomidae</v>
          </cell>
          <cell r="J2028">
            <v>0</v>
          </cell>
          <cell r="K2028">
            <v>0</v>
          </cell>
          <cell r="L2028">
            <v>0</v>
          </cell>
          <cell r="M2028">
            <v>0</v>
          </cell>
          <cell r="O2028" t="str">
            <v>Macrozoobenthos</v>
          </cell>
          <cell r="P2028" t="str">
            <v>BMS</v>
          </cell>
        </row>
        <row r="2029">
          <cell r="C2029" t="str">
            <v>Cymonomus cf deforgesi nov.</v>
          </cell>
          <cell r="D2029" t="str">
            <v>Arthropoda</v>
          </cell>
          <cell r="E2029" t="str">
            <v>Malacostraca</v>
          </cell>
          <cell r="F2029" t="str">
            <v>Cymonomidae</v>
          </cell>
          <cell r="J2029">
            <v>0</v>
          </cell>
          <cell r="K2029">
            <v>0</v>
          </cell>
          <cell r="L2029">
            <v>0</v>
          </cell>
          <cell r="M2029">
            <v>0</v>
          </cell>
          <cell r="O2029" t="str">
            <v>Macrozoobenthos</v>
          </cell>
          <cell r="P2029" t="str">
            <v>BMS</v>
          </cell>
        </row>
        <row r="2030">
          <cell r="C2030" t="str">
            <v>Cymonomus cf umitake nov.</v>
          </cell>
          <cell r="D2030" t="str">
            <v>Arthropoda</v>
          </cell>
          <cell r="E2030" t="str">
            <v>Malacostraca</v>
          </cell>
          <cell r="F2030" t="str">
            <v>Cymonomidae</v>
          </cell>
          <cell r="J2030">
            <v>0</v>
          </cell>
          <cell r="K2030">
            <v>0</v>
          </cell>
          <cell r="L2030">
            <v>0</v>
          </cell>
          <cell r="M2030">
            <v>0</v>
          </cell>
          <cell r="O2030" t="str">
            <v>Macrozoobenthos</v>
          </cell>
          <cell r="P2030" t="str">
            <v>BMS</v>
          </cell>
        </row>
        <row r="2031">
          <cell r="C2031" t="str">
            <v>Thelxiopeidae</v>
          </cell>
          <cell r="D2031" t="str">
            <v>Arthropoda/Crustacea</v>
          </cell>
          <cell r="E2031" t="str">
            <v>Malacostraca/Eumalacostraca/Eucarida</v>
          </cell>
          <cell r="F2031" t="str">
            <v>Decapoda/Pleocyemata/Brachyura/Thelxiopeidae</v>
          </cell>
          <cell r="G2031" t="str">
            <v>Arthropoda/CrustaceaMalacostraca/Eumalacostraca/EucaridaDecapoda/Pleocyemata/Brachyura/Thelxiopeidae</v>
          </cell>
          <cell r="H2031" t="str">
            <v>megabenthic</v>
          </cell>
          <cell r="I2031" t="str">
            <v>megabenthos</v>
          </cell>
          <cell r="J2031" t="str">
            <v>megabenthos</v>
          </cell>
          <cell r="K2031" t="str">
            <v>megabenthos</v>
          </cell>
          <cell r="L2031" t="str">
            <v>megabenthos</v>
          </cell>
          <cell r="M2031" t="str">
            <v>megabenthos</v>
          </cell>
          <cell r="N2031" t="str">
            <v>megabenthos</v>
          </cell>
          <cell r="O2031" t="str">
            <v>Macrozoobenthos</v>
          </cell>
          <cell r="P2031" t="str">
            <v>BMS</v>
          </cell>
        </row>
        <row r="2032">
          <cell r="C2032" t="str">
            <v>Tymolus similis</v>
          </cell>
          <cell r="O2032" t="str">
            <v>Macrozoobenthos</v>
          </cell>
          <cell r="P2032" t="str">
            <v>BMS</v>
          </cell>
        </row>
        <row r="2033">
          <cell r="C2033" t="str">
            <v>Homolidae cf. Latreillopsis peti</v>
          </cell>
          <cell r="D2033" t="str">
            <v>Arthropoda/Crustacea</v>
          </cell>
          <cell r="E2033" t="str">
            <v>Malacostraca/Eumalacostraca/Eucarida</v>
          </cell>
          <cell r="F2033" t="str">
            <v>Decapoda/Pleocyemata//Homolidae</v>
          </cell>
          <cell r="G2033" t="str">
            <v>Arthropoda/CrustaceaMalacostraca/Eumalacostraca/EucaridaDecapoda/Pleocyemata//Homolidae</v>
          </cell>
          <cell r="H2033" t="str">
            <v>megabenthic</v>
          </cell>
          <cell r="I2033" t="str">
            <v>megabenthos</v>
          </cell>
          <cell r="J2033" t="str">
            <v>megabenthos</v>
          </cell>
          <cell r="K2033" t="str">
            <v>megabenthos</v>
          </cell>
          <cell r="L2033" t="str">
            <v>megabenthos</v>
          </cell>
          <cell r="M2033" t="str">
            <v>megabenthos</v>
          </cell>
          <cell r="N2033" t="str">
            <v>megabenthos</v>
          </cell>
          <cell r="O2033" t="str">
            <v>Macrozoobenthos</v>
          </cell>
          <cell r="P2033" t="str">
            <v>BMS</v>
          </cell>
        </row>
        <row r="2034">
          <cell r="C2034" t="str">
            <v>Latriellopsis petterdi</v>
          </cell>
          <cell r="D2034" t="str">
            <v>Crustacea</v>
          </cell>
          <cell r="E2034">
            <v>0</v>
          </cell>
          <cell r="F2034" t="str">
            <v>Homolidae</v>
          </cell>
          <cell r="G2034" t="str">
            <v>CrustaceaHomolidae</v>
          </cell>
          <cell r="I2034" t="str">
            <v>megabenthos</v>
          </cell>
          <cell r="K2034" t="str">
            <v>megabenthos</v>
          </cell>
          <cell r="L2034" t="str">
            <v>megabenthos</v>
          </cell>
          <cell r="M2034" t="str">
            <v>megabenthos</v>
          </cell>
          <cell r="N2034" t="str">
            <v>megabenthos</v>
          </cell>
          <cell r="O2034" t="str">
            <v>Macrozoobenthos</v>
          </cell>
          <cell r="P2034" t="str">
            <v>BMS</v>
          </cell>
        </row>
        <row r="2035">
          <cell r="C2035" t="str">
            <v>Latreillia cf. australiensis</v>
          </cell>
          <cell r="D2035" t="str">
            <v>Arthropoda/Crustacea</v>
          </cell>
          <cell r="E2035" t="str">
            <v>Malacostraca/Eumalacostraca/Eucarida</v>
          </cell>
          <cell r="F2035" t="str">
            <v>Decapoda/Pleocyemata/Brachyura</v>
          </cell>
          <cell r="G2035" t="str">
            <v>Arthropoda/CrustaceaMalacostraca/Eumalacostraca/EucaridaDecapoda/Pleocyemata/Brachyura</v>
          </cell>
          <cell r="H2035" t="str">
            <v>megabenthic</v>
          </cell>
          <cell r="I2035" t="str">
            <v>megabenthos</v>
          </cell>
          <cell r="J2035" t="str">
            <v>megabenthos</v>
          </cell>
          <cell r="K2035" t="str">
            <v>megabenthos</v>
          </cell>
          <cell r="L2035" t="str">
            <v>megabenthos</v>
          </cell>
          <cell r="M2035" t="str">
            <v>megabenthos</v>
          </cell>
          <cell r="N2035" t="str">
            <v>megabenthos</v>
          </cell>
          <cell r="O2035" t="str">
            <v>Macrozoobenthos</v>
          </cell>
          <cell r="P2035" t="str">
            <v>BMS</v>
          </cell>
        </row>
        <row r="2036">
          <cell r="C2036" t="str">
            <v>Eplumula australiensis</v>
          </cell>
          <cell r="D2036">
            <v>0</v>
          </cell>
          <cell r="E2036">
            <v>0</v>
          </cell>
          <cell r="F2036">
            <v>0</v>
          </cell>
          <cell r="K2036" t="str">
            <v>megabenthos</v>
          </cell>
          <cell r="L2036" t="str">
            <v>megabenthos</v>
          </cell>
          <cell r="M2036" t="str">
            <v>megabenthos</v>
          </cell>
          <cell r="N2036" t="str">
            <v>megabenthos</v>
          </cell>
          <cell r="O2036" t="str">
            <v>Macrozoobenthos</v>
          </cell>
          <cell r="P2036" t="str">
            <v>BMS</v>
          </cell>
        </row>
        <row r="2037">
          <cell r="C2037" t="str">
            <v>Raninidae</v>
          </cell>
          <cell r="D2037" t="str">
            <v>Arthropoda/Crustacea</v>
          </cell>
          <cell r="E2037" t="str">
            <v>Malacostraca/Eumalacostraca/Eucarida</v>
          </cell>
          <cell r="F2037" t="str">
            <v>Decapoda/Pleocyemata/Brachyura/Raninidae</v>
          </cell>
          <cell r="G2037" t="str">
            <v>Arthropoda/CrustaceaMalacostraca/Eumalacostraca/EucaridaDecapoda/Pleocyemata/Brachyura/Raninidae</v>
          </cell>
          <cell r="H2037" t="str">
            <v>megabenthic</v>
          </cell>
          <cell r="I2037" t="str">
            <v>megabenthos</v>
          </cell>
          <cell r="J2037" t="str">
            <v>megabenthos</v>
          </cell>
          <cell r="K2037" t="str">
            <v>megabenthos</v>
          </cell>
          <cell r="L2037" t="str">
            <v>megabenthos</v>
          </cell>
          <cell r="M2037" t="str">
            <v>megabenthos</v>
          </cell>
          <cell r="N2037" t="str">
            <v>megabenthos</v>
          </cell>
          <cell r="O2037" t="str">
            <v>Macrozoobenthos</v>
          </cell>
          <cell r="P2037" t="str">
            <v>BMS</v>
          </cell>
        </row>
        <row r="2038">
          <cell r="C2038" t="str">
            <v>Raninidae</v>
          </cell>
          <cell r="D2038" t="str">
            <v>Arthropoda/Crustacea</v>
          </cell>
          <cell r="E2038" t="str">
            <v>Malacostraca/Eumalacostraca/Eucarida</v>
          </cell>
          <cell r="F2038" t="str">
            <v>Decapoda/Pleocyemata/Brachyura/Raninidae</v>
          </cell>
          <cell r="G2038" t="str">
            <v>Arthropoda/CrustaceaMalacostraca/Eumalacostraca/EucaridaDecapoda/Pleocyemata/Brachyura/Raninidae</v>
          </cell>
          <cell r="H2038" t="str">
            <v>megabenthic</v>
          </cell>
          <cell r="I2038" t="str">
            <v>megabenthos</v>
          </cell>
          <cell r="J2038" t="str">
            <v>megabenthos</v>
          </cell>
          <cell r="K2038" t="str">
            <v>megabenthos</v>
          </cell>
          <cell r="L2038" t="str">
            <v>megabenthos</v>
          </cell>
          <cell r="M2038" t="str">
            <v>megabenthos</v>
          </cell>
          <cell r="N2038" t="str">
            <v>megabenthos</v>
          </cell>
          <cell r="O2038" t="str">
            <v>Macrozoobenthos</v>
          </cell>
          <cell r="P2038" t="str">
            <v>BMS</v>
          </cell>
        </row>
        <row r="2039">
          <cell r="C2039" t="str">
            <v>Lyreidus sp.</v>
          </cell>
          <cell r="D2039" t="str">
            <v>Arthropoda/Crustacea</v>
          </cell>
          <cell r="E2039" t="str">
            <v>Malacostraca/Eumalacostraca/Eucarida</v>
          </cell>
          <cell r="F2039" t="str">
            <v>Decapoda/Pleocyemata/Brachyura</v>
          </cell>
          <cell r="G2039" t="str">
            <v>Arthropoda/CrustaceaMalacostraca/Eumalacostraca/EucaridaDecapoda/Pleocyemata/Brachyura</v>
          </cell>
          <cell r="H2039" t="str">
            <v>megabenthic</v>
          </cell>
          <cell r="I2039" t="str">
            <v>megabenthos</v>
          </cell>
          <cell r="J2039" t="str">
            <v>megabenthos</v>
          </cell>
          <cell r="K2039" t="str">
            <v>megabenthos</v>
          </cell>
          <cell r="L2039" t="str">
            <v>megabenthos</v>
          </cell>
          <cell r="M2039" t="str">
            <v>megabenthos</v>
          </cell>
          <cell r="N2039" t="str">
            <v>megabenthos</v>
          </cell>
          <cell r="O2039" t="str">
            <v>Macrozoobenthos</v>
          </cell>
          <cell r="P2039" t="str">
            <v>BMS</v>
          </cell>
        </row>
        <row r="2040">
          <cell r="C2040" t="str">
            <v>Mursia sp.</v>
          </cell>
          <cell r="D2040" t="str">
            <v>Arthropoda/Crustacea</v>
          </cell>
          <cell r="E2040" t="str">
            <v>Malacostraca/Eumalacostraca/Eucarida</v>
          </cell>
          <cell r="F2040" t="str">
            <v>Decapoda/Pleocyemata/Brachyura</v>
          </cell>
          <cell r="G2040" t="str">
            <v>Arthropoda/CrustaceaMalacostraca/Eumalacostraca/EucaridaDecapoda/Pleocyemata/Brachyura</v>
          </cell>
          <cell r="H2040" t="str">
            <v>megabenthic</v>
          </cell>
          <cell r="I2040" t="str">
            <v>megabenthos</v>
          </cell>
          <cell r="J2040" t="str">
            <v>megabenthos</v>
          </cell>
          <cell r="K2040" t="str">
            <v>megabenthos</v>
          </cell>
          <cell r="L2040" t="str">
            <v>megabenthos</v>
          </cell>
          <cell r="M2040" t="str">
            <v>megabenthos</v>
          </cell>
          <cell r="N2040" t="str">
            <v>megabenthos</v>
          </cell>
          <cell r="O2040" t="str">
            <v>Macrozoobenthos</v>
          </cell>
          <cell r="P2040" t="str">
            <v>BMS</v>
          </cell>
        </row>
        <row r="2041">
          <cell r="C2041" t="str">
            <v>Leucosiidae</v>
          </cell>
          <cell r="D2041" t="str">
            <v>Arthropoda/Crustacea</v>
          </cell>
          <cell r="E2041" t="str">
            <v>Malacostraca/Eumalacostraca/Eucarida</v>
          </cell>
          <cell r="F2041" t="str">
            <v>Decapoda/Pleocyemata/Brachyura/Leucosiidae</v>
          </cell>
          <cell r="G2041" t="str">
            <v>Arthropoda/CrustaceaMalacostraca/Eumalacostraca/EucaridaDecapoda/Pleocyemata/Brachyura/Leucosiidae</v>
          </cell>
          <cell r="H2041" t="str">
            <v>megabenthic</v>
          </cell>
          <cell r="I2041" t="str">
            <v>megabenthos</v>
          </cell>
          <cell r="J2041" t="str">
            <v>megabenthos</v>
          </cell>
          <cell r="K2041" t="str">
            <v>megabenthos</v>
          </cell>
          <cell r="L2041" t="str">
            <v>megabenthos</v>
          </cell>
          <cell r="M2041" t="str">
            <v>megabenthos</v>
          </cell>
          <cell r="N2041" t="str">
            <v>megabenthos</v>
          </cell>
          <cell r="O2041" t="str">
            <v>Macrozoobenthos</v>
          </cell>
          <cell r="P2041" t="str">
            <v>BMS</v>
          </cell>
        </row>
        <row r="2042">
          <cell r="C2042" t="str">
            <v>Leucosiidae cf. Leucosia sp.</v>
          </cell>
          <cell r="D2042" t="str">
            <v>Arthropoda/Crustacea</v>
          </cell>
          <cell r="E2042" t="str">
            <v>Malacostraca/Eumalacostraca/Eucarida</v>
          </cell>
          <cell r="F2042" t="str">
            <v>Decapoda/Pleocyemata/Brachyura/Leucosiidae</v>
          </cell>
          <cell r="G2042" t="str">
            <v>Arthropoda/CrustaceaMalacostraca/Eumalacostraca/EucaridaDecapoda/Pleocyemata/Brachyura/Leucosiidae</v>
          </cell>
          <cell r="H2042" t="str">
            <v>megabenthic</v>
          </cell>
          <cell r="I2042" t="str">
            <v>megabenthos</v>
          </cell>
          <cell r="J2042" t="str">
            <v>megabenthos</v>
          </cell>
          <cell r="K2042" t="str">
            <v>megabenthos</v>
          </cell>
          <cell r="L2042" t="str">
            <v>megabenthos</v>
          </cell>
          <cell r="M2042" t="str">
            <v>megabenthos</v>
          </cell>
          <cell r="N2042" t="str">
            <v>megabenthos</v>
          </cell>
          <cell r="O2042" t="str">
            <v>Macrozoobenthos</v>
          </cell>
          <cell r="P2042" t="str">
            <v>BMS</v>
          </cell>
        </row>
        <row r="2043">
          <cell r="C2043" t="str">
            <v>Merocryptus lambriformis</v>
          </cell>
          <cell r="O2043" t="str">
            <v>Macrozoobenthos</v>
          </cell>
          <cell r="P2043" t="str">
            <v>BMS</v>
          </cell>
        </row>
        <row r="2044">
          <cell r="C2044" t="str">
            <v>Ebalia tuberculosa</v>
          </cell>
          <cell r="O2044" t="str">
            <v>Macrozoobenthos</v>
          </cell>
          <cell r="P2044" t="str">
            <v>BMS</v>
          </cell>
        </row>
        <row r="2045">
          <cell r="C2045" t="str">
            <v>Majidae &amp; related families - undifferentiated</v>
          </cell>
          <cell r="D2045" t="str">
            <v>Arthropoda</v>
          </cell>
          <cell r="E2045" t="str">
            <v>Malacostraca</v>
          </cell>
          <cell r="F2045" t="str">
            <v>Majidae, Epialtidae, Inachidae, Inachoididae, Oregoniidae</v>
          </cell>
          <cell r="J2045">
            <v>0</v>
          </cell>
          <cell r="K2045">
            <v>0</v>
          </cell>
          <cell r="L2045">
            <v>0</v>
          </cell>
          <cell r="M2045">
            <v>0</v>
          </cell>
          <cell r="O2045" t="str">
            <v>Macrozoobenthos</v>
          </cell>
          <cell r="P2045" t="str">
            <v>BMS</v>
          </cell>
        </row>
        <row r="2046">
          <cell r="C2046" t="str">
            <v>Leptomithrax sp. 2</v>
          </cell>
          <cell r="D2046" t="str">
            <v>Arthropoda/Crustacea</v>
          </cell>
          <cell r="E2046" t="str">
            <v>Malacostraca/Eumalacostraca/Eucarida</v>
          </cell>
          <cell r="F2046" t="str">
            <v>Decapoda/Pleocyemata/Brachyura/Majidae</v>
          </cell>
          <cell r="G2046" t="str">
            <v>Arthropoda/CrustaceaMalacostraca/Eumalacostraca/EucaridaDecapoda/Pleocyemata/Brachyura/Majidae</v>
          </cell>
          <cell r="H2046" t="str">
            <v>megabenthic</v>
          </cell>
          <cell r="I2046" t="str">
            <v>megabenthos</v>
          </cell>
          <cell r="J2046" t="str">
            <v>megabenthos</v>
          </cell>
          <cell r="K2046" t="str">
            <v>megabenthos</v>
          </cell>
          <cell r="L2046" t="str">
            <v>megabenthos</v>
          </cell>
          <cell r="M2046" t="str">
            <v>megabenthos</v>
          </cell>
          <cell r="N2046" t="str">
            <v>megabenthos</v>
          </cell>
          <cell r="O2046" t="str">
            <v>Macrozoobenthos</v>
          </cell>
          <cell r="P2046" t="str">
            <v>BMS</v>
          </cell>
        </row>
        <row r="2047">
          <cell r="C2047" t="str">
            <v>Majidae cf. Acanthonydidae</v>
          </cell>
          <cell r="D2047" t="str">
            <v>Arthropoda/Crustacea</v>
          </cell>
          <cell r="E2047" t="str">
            <v>Malacostraca/Eumalacostraca/Eucarida</v>
          </cell>
          <cell r="F2047" t="str">
            <v>Decapoda/Pleocyemata/Brachyura/Majidae</v>
          </cell>
          <cell r="G2047" t="str">
            <v>Arthropoda/CrustaceaMalacostraca/Eumalacostraca/EucaridaDecapoda/Pleocyemata/Brachyura/Majidae</v>
          </cell>
          <cell r="H2047" t="str">
            <v>megabenthic</v>
          </cell>
          <cell r="I2047" t="str">
            <v>megabenthos</v>
          </cell>
          <cell r="J2047" t="str">
            <v>megabenthos</v>
          </cell>
          <cell r="K2047" t="str">
            <v>megabenthos</v>
          </cell>
          <cell r="L2047" t="str">
            <v>megabenthos</v>
          </cell>
          <cell r="M2047" t="str">
            <v>megabenthos</v>
          </cell>
          <cell r="N2047" t="str">
            <v>megabenthos</v>
          </cell>
          <cell r="O2047" t="str">
            <v>Macrozoobenthos</v>
          </cell>
          <cell r="P2047" t="str">
            <v>BMS</v>
          </cell>
        </row>
        <row r="2048">
          <cell r="C2048" t="str">
            <v>Majidae cf. Leptomithrax sp.</v>
          </cell>
          <cell r="D2048" t="str">
            <v>Arthropoda/Crustacea</v>
          </cell>
          <cell r="E2048" t="str">
            <v>Malacostraca/Eumalacostraca/Eucarida</v>
          </cell>
          <cell r="F2048" t="str">
            <v>Decapoda/Pleocyemata/Brachyura/Majidae</v>
          </cell>
          <cell r="G2048" t="str">
            <v>Arthropoda/CrustaceaMalacostraca/Eumalacostraca/EucaridaDecapoda/Pleocyemata/Brachyura/Majidae</v>
          </cell>
          <cell r="H2048" t="str">
            <v>megabenthic</v>
          </cell>
          <cell r="I2048" t="str">
            <v>megabenthos</v>
          </cell>
          <cell r="J2048" t="str">
            <v>megabenthos</v>
          </cell>
          <cell r="K2048" t="str">
            <v>megabenthos</v>
          </cell>
          <cell r="L2048" t="str">
            <v>megabenthos</v>
          </cell>
          <cell r="M2048" t="str">
            <v>megabenthos</v>
          </cell>
          <cell r="N2048" t="str">
            <v>megabenthos</v>
          </cell>
          <cell r="O2048" t="str">
            <v>Macrozoobenthos</v>
          </cell>
          <cell r="P2048" t="str">
            <v>BMS</v>
          </cell>
        </row>
        <row r="2049">
          <cell r="C2049" t="str">
            <v>Platymaia wyvillethomsoni</v>
          </cell>
          <cell r="O2049" t="str">
            <v>Macrozoobenthos</v>
          </cell>
          <cell r="P2049" t="str">
            <v>BMS</v>
          </cell>
        </row>
        <row r="2050">
          <cell r="C2050" t="str">
            <v>leptomithrax tuberculata</v>
          </cell>
          <cell r="D2050" t="str">
            <v>Arthropoda/Crustacea</v>
          </cell>
          <cell r="E2050" t="str">
            <v>Malacostraca/Eumalacostraca/Eucarida</v>
          </cell>
          <cell r="F2050" t="str">
            <v>Decapoda/Pleocyemata/Brachyura/Majidae</v>
          </cell>
          <cell r="G2050" t="str">
            <v>Arthropoda/CrustaceaMalacostraca/Eumalacostraca/EucaridaDecapoda/Pleocyemata/Brachyura/Majidae</v>
          </cell>
          <cell r="H2050" t="str">
            <v>megabenthic</v>
          </cell>
          <cell r="I2050" t="str">
            <v>megabenthos</v>
          </cell>
          <cell r="J2050" t="str">
            <v>megabenthos</v>
          </cell>
          <cell r="K2050" t="str">
            <v>megabenthos</v>
          </cell>
          <cell r="L2050" t="str">
            <v>megabenthos</v>
          </cell>
          <cell r="M2050" t="str">
            <v>megabenthos</v>
          </cell>
          <cell r="N2050" t="str">
            <v>megabenthos</v>
          </cell>
          <cell r="O2050" t="str">
            <v>Macrozoobenthos</v>
          </cell>
          <cell r="P2050" t="str">
            <v>BMS</v>
          </cell>
        </row>
        <row r="2051">
          <cell r="C2051" t="str">
            <v>Prismatopus spatulifer</v>
          </cell>
          <cell r="O2051" t="str">
            <v>Macrozoobenthos</v>
          </cell>
          <cell r="P2051" t="str">
            <v>BMS</v>
          </cell>
        </row>
        <row r="2052">
          <cell r="C2052" t="str">
            <v>Leptomithrax gaimardii</v>
          </cell>
          <cell r="D2052" t="str">
            <v>Arthropoda/Crustacea</v>
          </cell>
          <cell r="E2052" t="str">
            <v>Malacostraca/Eumalacostraca/Eucarida</v>
          </cell>
          <cell r="F2052" t="str">
            <v>Decapoda/Pleocyemata/Brachyura/Majidae</v>
          </cell>
          <cell r="G2052" t="str">
            <v>Arthropoda/CrustaceaMalacostraca/Eumalacostraca/EucaridaDecapoda/Pleocyemata/Brachyura/Majidae</v>
          </cell>
          <cell r="H2052" t="str">
            <v>megabenthic</v>
          </cell>
          <cell r="I2052" t="str">
            <v>megabenthos</v>
          </cell>
          <cell r="J2052" t="str">
            <v>megabenthos</v>
          </cell>
          <cell r="K2052" t="str">
            <v>megabenthos</v>
          </cell>
          <cell r="L2052" t="str">
            <v>megabenthos</v>
          </cell>
          <cell r="M2052" t="str">
            <v>megabenthos</v>
          </cell>
          <cell r="N2052" t="str">
            <v>megabenthos</v>
          </cell>
          <cell r="O2052" t="str">
            <v>Macrozoobenthos</v>
          </cell>
          <cell r="P2052" t="str">
            <v>BMS</v>
          </cell>
        </row>
        <row r="2053">
          <cell r="C2053" t="str">
            <v>Dorhynchus ramusculus</v>
          </cell>
          <cell r="O2053" t="str">
            <v>Macrozoobenthos</v>
          </cell>
          <cell r="P2053" t="str">
            <v>BMS</v>
          </cell>
        </row>
        <row r="2054">
          <cell r="C2054" t="str">
            <v>Rochinia mosaica</v>
          </cell>
          <cell r="O2054" t="str">
            <v>Macrozoobenthos</v>
          </cell>
          <cell r="P2054" t="str">
            <v>BMS</v>
          </cell>
        </row>
        <row r="2055">
          <cell r="C2055" t="str">
            <v>Teratomaia richardsoni</v>
          </cell>
          <cell r="D2055" t="str">
            <v>Arthropoda</v>
          </cell>
          <cell r="E2055" t="str">
            <v>Malacostraca</v>
          </cell>
          <cell r="F2055" t="str">
            <v>Majidae</v>
          </cell>
          <cell r="J2055">
            <v>0</v>
          </cell>
          <cell r="K2055">
            <v>0</v>
          </cell>
          <cell r="L2055">
            <v>0</v>
          </cell>
          <cell r="M2055">
            <v>0</v>
          </cell>
          <cell r="O2055" t="str">
            <v>Macrozoobenthos</v>
          </cell>
          <cell r="P2055" t="str">
            <v>BMS</v>
          </cell>
        </row>
        <row r="2056">
          <cell r="C2056" t="str">
            <v>Cyrtomaia maccullochi</v>
          </cell>
          <cell r="D2056" t="str">
            <v>Arthropoda</v>
          </cell>
          <cell r="E2056" t="str">
            <v>Malacostraca</v>
          </cell>
          <cell r="F2056" t="str">
            <v>Inachidae</v>
          </cell>
          <cell r="J2056">
            <v>0</v>
          </cell>
          <cell r="K2056">
            <v>0</v>
          </cell>
          <cell r="L2056">
            <v>0</v>
          </cell>
          <cell r="M2056">
            <v>0</v>
          </cell>
          <cell r="O2056" t="str">
            <v>Macrozoobenthos</v>
          </cell>
          <cell r="P2056" t="str">
            <v>BMS</v>
          </cell>
        </row>
        <row r="2057">
          <cell r="C2057" t="str">
            <v>Choniognathus granulosus</v>
          </cell>
          <cell r="O2057" t="str">
            <v>Macrozoobenthos</v>
          </cell>
          <cell r="P2057" t="str">
            <v>BMS</v>
          </cell>
        </row>
        <row r="2058">
          <cell r="C2058" t="str">
            <v>Leptomithrax globifer</v>
          </cell>
          <cell r="O2058" t="str">
            <v>Macrozoobenthos</v>
          </cell>
          <cell r="P2058" t="str">
            <v>BMS</v>
          </cell>
        </row>
        <row r="2059">
          <cell r="C2059" t="str">
            <v>Halicarcinus sp.</v>
          </cell>
          <cell r="D2059" t="str">
            <v>Arthropoda/Crustacea</v>
          </cell>
          <cell r="E2059" t="str">
            <v>Malacostraca/Eumalacostraca/Eucarida</v>
          </cell>
          <cell r="F2059" t="str">
            <v>Decapoda/Pleocyemata/Brachyura/Hymenosomatidae</v>
          </cell>
          <cell r="G2059" t="str">
            <v>Arthropoda/CrustaceaMalacostraca/Eumalacostraca/EucaridaDecapoda/Pleocyemata/Brachyura/Hymenosomatidae</v>
          </cell>
          <cell r="H2059" t="str">
            <v>megabenthic</v>
          </cell>
          <cell r="I2059" t="str">
            <v>megabenthos</v>
          </cell>
          <cell r="J2059" t="str">
            <v>megabenthos</v>
          </cell>
          <cell r="K2059" t="str">
            <v>megabenthos</v>
          </cell>
          <cell r="L2059" t="str">
            <v>megabenthos</v>
          </cell>
          <cell r="M2059" t="str">
            <v>megabenthos</v>
          </cell>
          <cell r="N2059" t="str">
            <v>megabenthos</v>
          </cell>
          <cell r="O2059" t="str">
            <v>Macrozoobenthos</v>
          </cell>
          <cell r="P2059" t="str">
            <v>BMS</v>
          </cell>
        </row>
        <row r="2060">
          <cell r="C2060" t="str">
            <v>Halicarcinus rostratus</v>
          </cell>
          <cell r="D2060" t="str">
            <v>Arthropoda/Crustacea</v>
          </cell>
          <cell r="E2060" t="str">
            <v>Malacostraca/Eumalacostraca/Eucarida</v>
          </cell>
          <cell r="F2060" t="str">
            <v>Decapoda/Pleocyemata/Brachyura</v>
          </cell>
          <cell r="G2060" t="str">
            <v>Arthropoda/CrustaceaMalacostraca/Eumalacostraca/EucaridaDecapoda/Pleocyemata/Brachyura</v>
          </cell>
          <cell r="H2060" t="str">
            <v>megabenthic</v>
          </cell>
          <cell r="I2060" t="str">
            <v>megabenthos</v>
          </cell>
          <cell r="J2060" t="str">
            <v>megabenthos</v>
          </cell>
          <cell r="K2060" t="str">
            <v>megabenthos</v>
          </cell>
          <cell r="L2060" t="str">
            <v>megabenthos</v>
          </cell>
          <cell r="M2060" t="str">
            <v>megabenthos</v>
          </cell>
          <cell r="N2060" t="str">
            <v>megabenthos</v>
          </cell>
          <cell r="O2060" t="str">
            <v>Macrozoobenthos</v>
          </cell>
          <cell r="P2060" t="str">
            <v>BMS</v>
          </cell>
        </row>
        <row r="2061">
          <cell r="C2061" t="str">
            <v>Amarinus laevis</v>
          </cell>
          <cell r="D2061">
            <v>0</v>
          </cell>
          <cell r="E2061">
            <v>0</v>
          </cell>
          <cell r="F2061">
            <v>0</v>
          </cell>
          <cell r="K2061" t="str">
            <v>megabenthos</v>
          </cell>
          <cell r="L2061" t="str">
            <v>megabenthos</v>
          </cell>
          <cell r="M2061" t="str">
            <v>megabenthos</v>
          </cell>
          <cell r="N2061" t="str">
            <v>megabenthos</v>
          </cell>
          <cell r="O2061" t="str">
            <v>Macrozoobenthos</v>
          </cell>
          <cell r="P2061" t="str">
            <v>BMS</v>
          </cell>
        </row>
        <row r="2062">
          <cell r="C2062" t="str">
            <v>Trichopeltarion sp. MoV 5135</v>
          </cell>
          <cell r="D2062" t="str">
            <v>Arthropoda</v>
          </cell>
          <cell r="E2062" t="str">
            <v>Malacostraca</v>
          </cell>
          <cell r="F2062" t="str">
            <v>Atelecyclidae</v>
          </cell>
          <cell r="J2062">
            <v>0</v>
          </cell>
          <cell r="K2062">
            <v>0</v>
          </cell>
          <cell r="L2062">
            <v>0</v>
          </cell>
          <cell r="M2062">
            <v>0</v>
          </cell>
          <cell r="O2062" t="str">
            <v>Macrozoobenthos</v>
          </cell>
          <cell r="P2062" t="str">
            <v>BMS</v>
          </cell>
        </row>
        <row r="2063">
          <cell r="C2063" t="str">
            <v>Shellfish, unspecified (NSW)</v>
          </cell>
          <cell r="K2063" t="str">
            <v>megabenthos</v>
          </cell>
          <cell r="L2063" t="str">
            <v>megabenthos</v>
          </cell>
          <cell r="M2063" t="str">
            <v>megabenthos</v>
          </cell>
          <cell r="N2063" t="str">
            <v>megabenthos</v>
          </cell>
          <cell r="O2063" t="str">
            <v>Macrozoobenthos</v>
          </cell>
          <cell r="P2063" t="str">
            <v>BMS</v>
          </cell>
        </row>
        <row r="2064">
          <cell r="C2064" t="str">
            <v>Chaceon albus</v>
          </cell>
          <cell r="D2064" t="str">
            <v>Arthropoda</v>
          </cell>
          <cell r="E2064" t="str">
            <v>Malacostraca</v>
          </cell>
          <cell r="F2064" t="str">
            <v>Geryonidae</v>
          </cell>
          <cell r="J2064">
            <v>0</v>
          </cell>
          <cell r="K2064">
            <v>0</v>
          </cell>
          <cell r="L2064">
            <v>0</v>
          </cell>
          <cell r="M2064">
            <v>0</v>
          </cell>
          <cell r="O2064" t="str">
            <v>Macrozoobenthos</v>
          </cell>
          <cell r="P2064" t="str">
            <v>BMS</v>
          </cell>
        </row>
        <row r="2065">
          <cell r="C2065" t="str">
            <v>Liocarcinus sp. remains</v>
          </cell>
          <cell r="D2065" t="str">
            <v>Arthropoda/Crustacea</v>
          </cell>
          <cell r="E2065" t="str">
            <v>Malacostraca/Eumalacostraca/Eucarida</v>
          </cell>
          <cell r="F2065" t="str">
            <v>Decapoda/Pleocyemata/Brachyura</v>
          </cell>
          <cell r="G2065" t="str">
            <v>Arthropoda/CrustaceaMalacostraca/Eumalacostraca/EucaridaDecapoda/Pleocyemata/Brachyura</v>
          </cell>
          <cell r="H2065" t="str">
            <v>megabenthic</v>
          </cell>
          <cell r="I2065" t="str">
            <v>megabenthos</v>
          </cell>
          <cell r="J2065" t="str">
            <v>megabenthos</v>
          </cell>
          <cell r="K2065" t="str">
            <v>megabenthos</v>
          </cell>
          <cell r="L2065" t="str">
            <v>megabenthos</v>
          </cell>
          <cell r="M2065" t="str">
            <v>megabenthos</v>
          </cell>
          <cell r="N2065" t="str">
            <v>megabenthos</v>
          </cell>
          <cell r="O2065" t="str">
            <v>Macrozoobenthos</v>
          </cell>
          <cell r="P2065" t="str">
            <v>BMS</v>
          </cell>
        </row>
        <row r="2066">
          <cell r="C2066" t="str">
            <v>Portunidae</v>
          </cell>
          <cell r="D2066" t="str">
            <v>Arthropoda/Crustacea</v>
          </cell>
          <cell r="E2066" t="str">
            <v>Malacostraca/Eumalacostraca/Eucarida</v>
          </cell>
          <cell r="F2066" t="str">
            <v>Decapoda/Pleocyemata/Brachyura/Portunidae</v>
          </cell>
          <cell r="G2066" t="str">
            <v>Arthropoda/CrustaceaMalacostraca/Eumalacostraca/EucaridaDecapoda/Pleocyemata/Brachyura/Portunidae</v>
          </cell>
          <cell r="H2066" t="str">
            <v>megabenthic</v>
          </cell>
          <cell r="I2066" t="str">
            <v>megabenthos</v>
          </cell>
          <cell r="J2066" t="str">
            <v>megabenthos</v>
          </cell>
          <cell r="K2066" t="str">
            <v>megabenthos</v>
          </cell>
          <cell r="L2066" t="str">
            <v>megabenthos</v>
          </cell>
          <cell r="M2066" t="str">
            <v>megabenthos</v>
          </cell>
          <cell r="N2066" t="str">
            <v>megabenthos</v>
          </cell>
          <cell r="O2066" t="str">
            <v>Macrozoobenthos</v>
          </cell>
          <cell r="P2066" t="str">
            <v>BMS</v>
          </cell>
        </row>
        <row r="2067">
          <cell r="C2067" t="str">
            <v>Portunidae 4</v>
          </cell>
          <cell r="D2067" t="str">
            <v>Arthropoda/Crustacea</v>
          </cell>
          <cell r="E2067" t="str">
            <v>Malacostraca/Eumalacostraca/Eucarida</v>
          </cell>
          <cell r="F2067" t="str">
            <v>Decapoda/Pleocyemata/Brachyura/Portunidae</v>
          </cell>
          <cell r="G2067" t="str">
            <v>Arthropoda/CrustaceaMalacostraca/Eumalacostraca/EucaridaDecapoda/Pleocyemata/Brachyura/Portunidae</v>
          </cell>
          <cell r="H2067" t="str">
            <v>megabenthic</v>
          </cell>
          <cell r="I2067" t="str">
            <v>megabenthos</v>
          </cell>
          <cell r="J2067" t="str">
            <v>megabenthos</v>
          </cell>
          <cell r="K2067" t="str">
            <v>megabenthos</v>
          </cell>
          <cell r="L2067" t="str">
            <v>megabenthos</v>
          </cell>
          <cell r="M2067" t="str">
            <v>megabenthos</v>
          </cell>
          <cell r="N2067" t="str">
            <v>megabenthos</v>
          </cell>
          <cell r="O2067" t="str">
            <v>Macrozoobenthos</v>
          </cell>
          <cell r="P2067" t="str">
            <v>BMS</v>
          </cell>
        </row>
        <row r="2068">
          <cell r="C2068" t="str">
            <v>Thalamita sp.</v>
          </cell>
          <cell r="D2068" t="str">
            <v>Arthropoda/Crustacea</v>
          </cell>
          <cell r="E2068" t="str">
            <v>Malacostraca/Eumalacostraca/Eucarida</v>
          </cell>
          <cell r="F2068" t="str">
            <v>Decapoda/Pleocyemata/Brachyura/Portunidae</v>
          </cell>
          <cell r="G2068" t="str">
            <v>Arthropoda/CrustaceaMalacostraca/Eumalacostraca/EucaridaDecapoda/Pleocyemata/Brachyura/Portunidae</v>
          </cell>
          <cell r="H2068" t="str">
            <v>megabenthic</v>
          </cell>
          <cell r="I2068" t="str">
            <v>megabenthos</v>
          </cell>
          <cell r="J2068" t="str">
            <v>megabenthos</v>
          </cell>
          <cell r="K2068" t="str">
            <v>megabenthos</v>
          </cell>
          <cell r="L2068" t="str">
            <v>megabenthos</v>
          </cell>
          <cell r="M2068" t="str">
            <v>megabenthos</v>
          </cell>
          <cell r="N2068" t="str">
            <v>megabenthos</v>
          </cell>
          <cell r="O2068" t="str">
            <v>Macrozoobenthos</v>
          </cell>
          <cell r="P2068" t="str">
            <v>BMS</v>
          </cell>
        </row>
        <row r="2069">
          <cell r="C2069" t="str">
            <v>Ovalipes cf. australiensis</v>
          </cell>
          <cell r="D2069" t="str">
            <v>Arthropoda/Crustacea</v>
          </cell>
          <cell r="E2069" t="str">
            <v>Malacostraca/Eumalacostraca/Eucarida</v>
          </cell>
          <cell r="F2069" t="str">
            <v>Decapoda/Pleocyemata/Brachyura/Portunidae</v>
          </cell>
          <cell r="G2069" t="str">
            <v>Arthropoda/CrustaceaMalacostraca/Eumalacostraca/EucaridaDecapoda/Pleocyemata/Brachyura/Portunidae</v>
          </cell>
          <cell r="H2069" t="str">
            <v>megabenthic</v>
          </cell>
          <cell r="I2069" t="str">
            <v>megabenthos</v>
          </cell>
          <cell r="J2069" t="str">
            <v>megabenthos</v>
          </cell>
          <cell r="K2069" t="str">
            <v>megabenthos</v>
          </cell>
          <cell r="L2069" t="str">
            <v>megabenthos</v>
          </cell>
          <cell r="M2069" t="str">
            <v>megabenthos</v>
          </cell>
          <cell r="N2069" t="str">
            <v>megabenthos</v>
          </cell>
          <cell r="O2069" t="str">
            <v>Macrozoobenthos</v>
          </cell>
          <cell r="P2069" t="str">
            <v>BMS</v>
          </cell>
        </row>
        <row r="2070">
          <cell r="C2070" t="str">
            <v>Nectocarcinus tuberculosus</v>
          </cell>
          <cell r="D2070" t="str">
            <v>Arthropoda/Crustacea</v>
          </cell>
          <cell r="E2070" t="str">
            <v>Malacostraca/Eumalacostraca/Eucarida</v>
          </cell>
          <cell r="F2070" t="str">
            <v>Decapoda/Pleocyemata/Brachyura/Portunidae</v>
          </cell>
          <cell r="K2070" t="str">
            <v>megabenthos</v>
          </cell>
          <cell r="L2070" t="str">
            <v>megabenthos</v>
          </cell>
          <cell r="M2070" t="str">
            <v>megabenthos</v>
          </cell>
          <cell r="N2070" t="str">
            <v>megabenthos</v>
          </cell>
          <cell r="O2070" t="str">
            <v>Macrozoobenthos</v>
          </cell>
          <cell r="P2070" t="str">
            <v>BMS</v>
          </cell>
        </row>
        <row r="2071">
          <cell r="C2071" t="str">
            <v>Portunus (Portunus) armatus</v>
          </cell>
          <cell r="D2071" t="str">
            <v>Arthropoda/Crustacea</v>
          </cell>
          <cell r="E2071" t="str">
            <v>Malacostraca/Eumalacostraca/Eucarida</v>
          </cell>
          <cell r="F2071" t="str">
            <v>Decapoda/Pleocyemata/Brachyura/Portunidae</v>
          </cell>
          <cell r="K2071" t="str">
            <v>megabenthos</v>
          </cell>
          <cell r="L2071" t="str">
            <v>megabenthos</v>
          </cell>
          <cell r="M2071" t="str">
            <v>megabenthos</v>
          </cell>
          <cell r="N2071" t="str">
            <v>megabenthos</v>
          </cell>
          <cell r="O2071" t="str">
            <v>Macrozoobenthos</v>
          </cell>
          <cell r="P2071" t="str">
            <v>BMS</v>
          </cell>
        </row>
        <row r="2072">
          <cell r="C2072" t="str">
            <v>Liocarcinus sp.</v>
          </cell>
          <cell r="D2072" t="str">
            <v>Arthropoda/Crustacea</v>
          </cell>
          <cell r="E2072" t="str">
            <v>Malacostraca/Eumalacostraca/Eucarida</v>
          </cell>
          <cell r="F2072" t="str">
            <v>Decapoda/Pleocyemata/Brachyura</v>
          </cell>
          <cell r="G2072" t="str">
            <v>Arthropoda/CrustaceaMalacostraca/Eumalacostraca/EucaridaDecapoda/Pleocyemata/Brachyura</v>
          </cell>
          <cell r="H2072" t="str">
            <v>megabenthic</v>
          </cell>
          <cell r="I2072" t="str">
            <v>megabenthos</v>
          </cell>
          <cell r="J2072" t="str">
            <v>megabenthos</v>
          </cell>
          <cell r="K2072" t="str">
            <v>megabenthos</v>
          </cell>
          <cell r="L2072" t="str">
            <v>megabenthos</v>
          </cell>
          <cell r="M2072" t="str">
            <v>megabenthos</v>
          </cell>
          <cell r="N2072" t="str">
            <v>megabenthos</v>
          </cell>
          <cell r="O2072" t="str">
            <v>Macrozoobenthos</v>
          </cell>
          <cell r="P2072" t="str">
            <v>BMS</v>
          </cell>
        </row>
        <row r="2073">
          <cell r="C2073" t="str">
            <v>Ovalipes molleri</v>
          </cell>
          <cell r="D2073" t="str">
            <v>Crustacea</v>
          </cell>
          <cell r="E2073">
            <v>0</v>
          </cell>
          <cell r="F2073" t="str">
            <v>Portunidae</v>
          </cell>
          <cell r="G2073" t="str">
            <v>CrustaceaPortunidae</v>
          </cell>
          <cell r="I2073" t="str">
            <v>megabenthos</v>
          </cell>
          <cell r="K2073" t="str">
            <v>megabenthos</v>
          </cell>
          <cell r="L2073" t="str">
            <v>megabenthos</v>
          </cell>
          <cell r="M2073" t="str">
            <v>megabenthos</v>
          </cell>
          <cell r="N2073" t="str">
            <v>megabenthos</v>
          </cell>
          <cell r="O2073" t="str">
            <v>Macrozoobenthos</v>
          </cell>
          <cell r="P2073" t="str">
            <v>BMS</v>
          </cell>
        </row>
        <row r="2074">
          <cell r="C2074" t="str">
            <v>Brusinia elongata</v>
          </cell>
          <cell r="D2074" t="str">
            <v>Arthropoda/Crustacea</v>
          </cell>
          <cell r="E2074" t="str">
            <v>Malacostraca/Eumalacostraca/Eucarida</v>
          </cell>
          <cell r="F2074" t="str">
            <v>Decapoda/Pleocyemata/Brachyura/Portunidae</v>
          </cell>
          <cell r="G2074" t="str">
            <v>Arthropoda/CrustaceaMalacostraca/Eumalacostraca/EucaridaDecapoda/Pleocyemata/Brachyura/Portunidae</v>
          </cell>
          <cell r="K2074" t="str">
            <v>megabenthos</v>
          </cell>
          <cell r="L2074" t="str">
            <v>megabenthos</v>
          </cell>
          <cell r="M2074" t="str">
            <v>megabenthos</v>
          </cell>
          <cell r="N2074" t="str">
            <v>megabenthos</v>
          </cell>
          <cell r="O2074" t="str">
            <v>Macrozoobenthos</v>
          </cell>
          <cell r="P2074" t="str">
            <v>BMS</v>
          </cell>
        </row>
        <row r="2075">
          <cell r="C2075" t="str">
            <v>Portunidae sp. MoV 5289</v>
          </cell>
          <cell r="D2075" t="str">
            <v>Arthropoda/Crustacea</v>
          </cell>
          <cell r="E2075" t="str">
            <v>Malacostraca/Eumalacostraca/Eucarida</v>
          </cell>
          <cell r="F2075" t="str">
            <v>Decapoda/Pleocyemata/Brachyura/Portunidae</v>
          </cell>
          <cell r="G2075" t="str">
            <v>Arthropoda/CrustaceaMalacostraca/Eumalacostraca/EucaridaDecapoda/Pleocyemata/Brachyura/Portunidae</v>
          </cell>
          <cell r="K2075" t="str">
            <v>megabenthos</v>
          </cell>
          <cell r="L2075" t="str">
            <v>megabenthos</v>
          </cell>
          <cell r="M2075" t="str">
            <v>megabenthos</v>
          </cell>
          <cell r="N2075" t="str">
            <v>megabenthos</v>
          </cell>
          <cell r="O2075" t="str">
            <v>Macrozoobenthos</v>
          </cell>
          <cell r="P2075" t="str">
            <v>BMS</v>
          </cell>
        </row>
        <row r="2076">
          <cell r="C2076" t="str">
            <v>Ovalipes spp</v>
          </cell>
          <cell r="D2076" t="str">
            <v>Crustacea</v>
          </cell>
          <cell r="E2076">
            <v>0</v>
          </cell>
          <cell r="F2076" t="str">
            <v>Portunidae</v>
          </cell>
          <cell r="G2076" t="str">
            <v>CrustaceaPortunidae</v>
          </cell>
          <cell r="I2076" t="str">
            <v>megabenthos</v>
          </cell>
          <cell r="K2076" t="str">
            <v>megabenthos</v>
          </cell>
          <cell r="L2076" t="str">
            <v>megabenthos</v>
          </cell>
          <cell r="M2076" t="str">
            <v>megabenthos</v>
          </cell>
          <cell r="N2076" t="str">
            <v>megabenthos</v>
          </cell>
          <cell r="O2076" t="str">
            <v>Macrozoobenthos</v>
          </cell>
          <cell r="P2076" t="str">
            <v>BMS</v>
          </cell>
        </row>
        <row r="2077">
          <cell r="C2077" t="str">
            <v>Pseudocarcinus gigas</v>
          </cell>
          <cell r="D2077" t="str">
            <v>Arthropoda/Crustacea</v>
          </cell>
          <cell r="E2077">
            <v>0</v>
          </cell>
          <cell r="G2077" t="str">
            <v>Arthropoda/Crustacea</v>
          </cell>
          <cell r="I2077" t="str">
            <v>megabenthos</v>
          </cell>
          <cell r="J2077" t="str">
            <v>Giant crab</v>
          </cell>
          <cell r="K2077" t="str">
            <v>giant crab</v>
          </cell>
          <cell r="L2077" t="str">
            <v>megabenthos</v>
          </cell>
          <cell r="M2077" t="str">
            <v>Giant crab</v>
          </cell>
          <cell r="N2077" t="str">
            <v>Giant crab</v>
          </cell>
          <cell r="O2077" t="str">
            <v>Commercial crabs</v>
          </cell>
          <cell r="P2077" t="str">
            <v>BMC</v>
          </cell>
        </row>
        <row r="2078">
          <cell r="C2078" t="str">
            <v>Hypothalassia spp.</v>
          </cell>
          <cell r="D2078">
            <v>0</v>
          </cell>
          <cell r="E2078">
            <v>0</v>
          </cell>
          <cell r="O2078" t="str">
            <v>Macrozoobenthos</v>
          </cell>
          <cell r="P2078" t="str">
            <v>BMS</v>
          </cell>
        </row>
        <row r="2079">
          <cell r="C2079" t="str">
            <v>Carcinoplax sp.</v>
          </cell>
          <cell r="D2079" t="str">
            <v>Arthropoda/Crustacea</v>
          </cell>
          <cell r="E2079" t="str">
            <v>Malacostraca/Eumalacostraca/Eucarida</v>
          </cell>
          <cell r="F2079" t="str">
            <v>Decapoda/Pleocyemata/Brachyura</v>
          </cell>
          <cell r="G2079" t="str">
            <v>Arthropoda/CrustaceaMalacostraca/Eumalacostraca/EucaridaDecapoda/Pleocyemata/Brachyura</v>
          </cell>
          <cell r="H2079" t="str">
            <v>benthic crustacean</v>
          </cell>
          <cell r="I2079" t="str">
            <v>megabenthos</v>
          </cell>
          <cell r="J2079" t="str">
            <v>megabenthos</v>
          </cell>
          <cell r="K2079" t="str">
            <v>megabenthos</v>
          </cell>
          <cell r="L2079" t="str">
            <v>megabenthos</v>
          </cell>
          <cell r="M2079" t="str">
            <v>megabenthos</v>
          </cell>
          <cell r="N2079" t="str">
            <v>megabenthos</v>
          </cell>
          <cell r="O2079" t="str">
            <v>Macrozoobenthos</v>
          </cell>
          <cell r="P2079" t="str">
            <v>BMS</v>
          </cell>
        </row>
        <row r="2080">
          <cell r="C2080" t="str">
            <v>Carcinoplax sp. remains</v>
          </cell>
          <cell r="D2080" t="str">
            <v>Arthropoda/Crustacea</v>
          </cell>
          <cell r="E2080" t="str">
            <v>Malacostraca/Eumalacostraca/Eucarida</v>
          </cell>
          <cell r="F2080" t="str">
            <v>Decapoda/Pleocyemata/Brachyura</v>
          </cell>
          <cell r="G2080" t="str">
            <v>Arthropoda/CrustaceaMalacostraca/Eumalacostraca/EucaridaDecapoda/Pleocyemata/Brachyura</v>
          </cell>
          <cell r="H2080" t="str">
            <v>benthic crustacean</v>
          </cell>
          <cell r="I2080" t="str">
            <v>megabenthos</v>
          </cell>
          <cell r="J2080" t="str">
            <v>megabenthos</v>
          </cell>
          <cell r="K2080" t="str">
            <v>megabenthos</v>
          </cell>
          <cell r="L2080" t="str">
            <v>megabenthos</v>
          </cell>
          <cell r="M2080" t="str">
            <v>megabenthos</v>
          </cell>
          <cell r="N2080" t="str">
            <v>megabenthos</v>
          </cell>
          <cell r="O2080" t="str">
            <v>Macrozoobenthos</v>
          </cell>
          <cell r="P2080" t="str">
            <v>BMS</v>
          </cell>
        </row>
        <row r="2081">
          <cell r="C2081" t="str">
            <v>Pycnoplax meridionalis</v>
          </cell>
          <cell r="D2081" t="str">
            <v>Arthropoda</v>
          </cell>
          <cell r="E2081" t="str">
            <v>Malacostraca</v>
          </cell>
          <cell r="F2081" t="str">
            <v>Goneplacidae</v>
          </cell>
          <cell r="J2081">
            <v>0</v>
          </cell>
          <cell r="K2081">
            <v>0</v>
          </cell>
          <cell r="L2081">
            <v>0</v>
          </cell>
          <cell r="M2081">
            <v>0</v>
          </cell>
          <cell r="O2081" t="str">
            <v>Macrozoobenthos</v>
          </cell>
          <cell r="P2081" t="str">
            <v>BMS</v>
          </cell>
        </row>
        <row r="2082">
          <cell r="C2082" t="str">
            <v>Carcinoplax meridionalis</v>
          </cell>
          <cell r="D2082" t="str">
            <v>Arthropoda/Crustacea</v>
          </cell>
          <cell r="E2082" t="str">
            <v>Malacostraca/Eumalacostraca/Eucarida</v>
          </cell>
          <cell r="F2082" t="str">
            <v>Decapoda/Pleocyemata/Brachyura</v>
          </cell>
          <cell r="G2082" t="str">
            <v>Arthropoda/CrustaceaMalacostraca/Eumalacostraca/EucaridaDecapoda/Pleocyemata/Brachyura</v>
          </cell>
          <cell r="H2082" t="str">
            <v>megabenthic</v>
          </cell>
          <cell r="I2082" t="str">
            <v>megabenthos</v>
          </cell>
          <cell r="J2082" t="str">
            <v>megabenthos</v>
          </cell>
          <cell r="K2082" t="str">
            <v>megabenthos</v>
          </cell>
          <cell r="L2082" t="str">
            <v>megabenthos</v>
          </cell>
          <cell r="M2082" t="str">
            <v>megabenthos</v>
          </cell>
          <cell r="N2082" t="str">
            <v>megabenthos</v>
          </cell>
          <cell r="O2082" t="str">
            <v>Macrozoobenthos</v>
          </cell>
          <cell r="P2082" t="str">
            <v>BMS</v>
          </cell>
        </row>
        <row r="2083">
          <cell r="C2083" t="str">
            <v>Pycnoplax victoriensis</v>
          </cell>
          <cell r="O2083" t="str">
            <v>Macrozoobenthos</v>
          </cell>
          <cell r="P2083" t="str">
            <v>BMS</v>
          </cell>
        </row>
        <row r="2084">
          <cell r="C2084" t="str">
            <v>giant deepsea crab</v>
          </cell>
          <cell r="D2084" t="str">
            <v>Crustacea</v>
          </cell>
          <cell r="E2084">
            <v>0</v>
          </cell>
          <cell r="F2084" t="str">
            <v>Eriphiidae</v>
          </cell>
          <cell r="G2084" t="str">
            <v>CrustaceaEriphiidae</v>
          </cell>
          <cell r="I2084" t="str">
            <v>megabenthos</v>
          </cell>
          <cell r="J2084" t="str">
            <v>Giant crab</v>
          </cell>
          <cell r="K2084" t="str">
            <v>giant crab</v>
          </cell>
          <cell r="L2084" t="str">
            <v>megabenthos</v>
          </cell>
          <cell r="M2084" t="str">
            <v>Giant crab</v>
          </cell>
          <cell r="N2084" t="str">
            <v>Giant crab</v>
          </cell>
          <cell r="O2084" t="str">
            <v>Commercial crabs</v>
          </cell>
          <cell r="P2084" t="str">
            <v>BMC</v>
          </cell>
        </row>
        <row r="2085">
          <cell r="C2085" t="str">
            <v>Hypothalassia armata</v>
          </cell>
          <cell r="D2085">
            <v>0</v>
          </cell>
          <cell r="E2085">
            <v>0</v>
          </cell>
          <cell r="O2085" t="str">
            <v>Macrozoobenthos</v>
          </cell>
          <cell r="P2085" t="str">
            <v>BMS</v>
          </cell>
        </row>
        <row r="2086">
          <cell r="C2086" t="str">
            <v>Actumnus sp.</v>
          </cell>
          <cell r="D2086" t="str">
            <v>Arthropoda/Crustacea</v>
          </cell>
          <cell r="E2086" t="str">
            <v>Malacostraca/Eumalacostraca/Eucarida</v>
          </cell>
          <cell r="F2086" t="str">
            <v>Decapoda/Pleocyemata/Brachyura/Pilumnidae</v>
          </cell>
          <cell r="G2086" t="str">
            <v>Arthropoda/CrustaceaMalacostraca/Eumalacostraca/EucaridaDecapoda/Pleocyemata/Brachyura/Pilumnidae</v>
          </cell>
          <cell r="H2086" t="str">
            <v>megabenthic</v>
          </cell>
          <cell r="I2086" t="str">
            <v>megabenthos</v>
          </cell>
          <cell r="J2086" t="str">
            <v>megabenthos</v>
          </cell>
          <cell r="K2086" t="str">
            <v>megabenthos</v>
          </cell>
          <cell r="L2086" t="str">
            <v>megabenthos</v>
          </cell>
          <cell r="M2086" t="str">
            <v>megabenthos</v>
          </cell>
          <cell r="N2086" t="str">
            <v>megabenthos</v>
          </cell>
          <cell r="O2086" t="str">
            <v>Macrozoobenthos</v>
          </cell>
          <cell r="P2086" t="str">
            <v>BMS</v>
          </cell>
        </row>
        <row r="2087">
          <cell r="C2087" t="str">
            <v>Pilumnus fissifron</v>
          </cell>
          <cell r="D2087" t="str">
            <v>Arthropoda/Crustacea</v>
          </cell>
          <cell r="E2087" t="str">
            <v>Malacostraca/Eumalacostraca/Eucarida</v>
          </cell>
          <cell r="F2087" t="str">
            <v>Decapoda/Pleocyemata/Brachyura/Pilumnidae</v>
          </cell>
          <cell r="G2087" t="str">
            <v>Arthropoda/CrustaceaMalacostraca/Eumalacostraca/EucaridaDecapoda/Pleocyemata/Brachyura/Pilumnidae</v>
          </cell>
          <cell r="H2087" t="str">
            <v>megabenthic</v>
          </cell>
          <cell r="I2087" t="str">
            <v>megabenthos</v>
          </cell>
          <cell r="J2087" t="str">
            <v>megabenthos</v>
          </cell>
          <cell r="K2087" t="str">
            <v>megabenthos</v>
          </cell>
          <cell r="L2087" t="str">
            <v>megabenthos</v>
          </cell>
          <cell r="M2087" t="str">
            <v>megabenthos</v>
          </cell>
          <cell r="N2087" t="str">
            <v>megabenthos</v>
          </cell>
          <cell r="O2087" t="str">
            <v>Macrozoobenthos</v>
          </cell>
          <cell r="P2087" t="str">
            <v>BMS</v>
          </cell>
        </row>
        <row r="2088">
          <cell r="C2088" t="str">
            <v>Pilumnus kingstoni</v>
          </cell>
          <cell r="D2088" t="str">
            <v>Arthropoda/Crustacea</v>
          </cell>
          <cell r="E2088" t="str">
            <v>Malacostraca/Eumalacostraca/Eucarida</v>
          </cell>
          <cell r="F2088" t="str">
            <v>Decapoda/Pleocyemata/Brachyura/Pilumnidae</v>
          </cell>
          <cell r="G2088" t="str">
            <v>Arthropoda/CrustaceaMalacostraca/Eumalacostraca/EucaridaDecapoda/Pleocyemata/Brachyura/Pilumnidae</v>
          </cell>
          <cell r="H2088" t="str">
            <v>megabenthic</v>
          </cell>
          <cell r="I2088" t="str">
            <v>megabenthos</v>
          </cell>
          <cell r="J2088" t="str">
            <v>megabenthos</v>
          </cell>
          <cell r="K2088" t="str">
            <v>megabenthos</v>
          </cell>
          <cell r="L2088" t="str">
            <v>megabenthos</v>
          </cell>
          <cell r="M2088" t="str">
            <v>megabenthos</v>
          </cell>
          <cell r="N2088" t="str">
            <v>megabenthos</v>
          </cell>
          <cell r="O2088" t="str">
            <v>Macrozoobenthos</v>
          </cell>
          <cell r="P2088" t="str">
            <v>BMS</v>
          </cell>
        </row>
        <row r="2089">
          <cell r="C2089" t="str">
            <v>Actumnus kingstoni</v>
          </cell>
          <cell r="D2089" t="str">
            <v>Arthropoda/Crustacea</v>
          </cell>
          <cell r="E2089" t="str">
            <v>Malacostraca/Eumalacostraca/Eucarida</v>
          </cell>
          <cell r="F2089" t="str">
            <v>Decapoda/Pleocyemata/Brachyura/Pilumnidae</v>
          </cell>
          <cell r="G2089" t="str">
            <v>Arthropoda/CrustaceaMalacostraca/Eumalacostraca/EucaridaDecapoda/Pleocyemata/Brachyura/Pilumnidae</v>
          </cell>
          <cell r="H2089" t="str">
            <v>megabenthic</v>
          </cell>
          <cell r="I2089" t="str">
            <v>megabenthos</v>
          </cell>
          <cell r="J2089" t="str">
            <v>megabenthos</v>
          </cell>
          <cell r="K2089" t="str">
            <v>megabenthos</v>
          </cell>
          <cell r="L2089" t="str">
            <v>megabenthos</v>
          </cell>
          <cell r="M2089" t="str">
            <v>megabenthos</v>
          </cell>
          <cell r="N2089" t="str">
            <v>megabenthos</v>
          </cell>
          <cell r="O2089" t="str">
            <v>Macrozoobenthos</v>
          </cell>
          <cell r="P2089" t="str">
            <v>BMS</v>
          </cell>
        </row>
        <row r="2090">
          <cell r="C2090" t="str">
            <v>Grapsidae</v>
          </cell>
          <cell r="D2090" t="str">
            <v>Arthropoda/Crustacea</v>
          </cell>
          <cell r="E2090" t="str">
            <v>Malacostraca/Eumalacostraca/Eucarida</v>
          </cell>
          <cell r="F2090" t="str">
            <v>Decapoda/Pleocyemata/Brachyura/Grapsidae</v>
          </cell>
          <cell r="G2090" t="str">
            <v>Arthropoda/CrustaceaMalacostraca/Eumalacostraca/EucaridaDecapoda/Pleocyemata/Brachyura/Grapsidae</v>
          </cell>
          <cell r="H2090" t="str">
            <v>megabenthic</v>
          </cell>
          <cell r="I2090" t="str">
            <v>megabenthos</v>
          </cell>
          <cell r="J2090" t="str">
            <v>megabenthos</v>
          </cell>
          <cell r="K2090" t="str">
            <v>megabenthos</v>
          </cell>
          <cell r="L2090" t="str">
            <v>megabenthos</v>
          </cell>
          <cell r="M2090" t="str">
            <v>megabenthos</v>
          </cell>
          <cell r="N2090" t="str">
            <v>megabenthos</v>
          </cell>
          <cell r="O2090" t="str">
            <v>Macrozoobenthos</v>
          </cell>
          <cell r="P2090" t="str">
            <v>BMS</v>
          </cell>
        </row>
        <row r="2091">
          <cell r="C2091" t="str">
            <v>Pseudopalicus macromeles</v>
          </cell>
          <cell r="D2091" t="str">
            <v>Arthropoda</v>
          </cell>
          <cell r="E2091" t="str">
            <v>Malacostraca</v>
          </cell>
          <cell r="F2091" t="str">
            <v>Palicidae</v>
          </cell>
          <cell r="J2091">
            <v>0</v>
          </cell>
          <cell r="K2091">
            <v>0</v>
          </cell>
          <cell r="L2091">
            <v>0</v>
          </cell>
          <cell r="M2091">
            <v>0</v>
          </cell>
          <cell r="O2091" t="str">
            <v>Macrozoobenthos</v>
          </cell>
          <cell r="P2091" t="str">
            <v>BMS</v>
          </cell>
        </row>
        <row r="2092">
          <cell r="C2092" t="str">
            <v>Scorpaenidae larvae</v>
          </cell>
          <cell r="K2092" t="str">
            <v>large zooplankton</v>
          </cell>
          <cell r="L2092" t="str">
            <v>large zooplankton</v>
          </cell>
          <cell r="M2092" t="str">
            <v>large zooplankton</v>
          </cell>
          <cell r="N2092" t="str">
            <v>large zooplankton</v>
          </cell>
          <cell r="O2092" t="str">
            <v>Large zooplankton (carnivorous)</v>
          </cell>
          <cell r="P2092" t="str">
            <v>ZL</v>
          </cell>
        </row>
        <row r="2093">
          <cell r="C2093" t="str">
            <v>Crab megalope</v>
          </cell>
          <cell r="K2093" t="str">
            <v>large zooplankton</v>
          </cell>
          <cell r="L2093" t="str">
            <v>large zooplankton</v>
          </cell>
          <cell r="M2093" t="str">
            <v>large zooplankton</v>
          </cell>
          <cell r="N2093" t="str">
            <v>large zooplankton</v>
          </cell>
          <cell r="O2093" t="str">
            <v>Large zooplankton (carnivorous)</v>
          </cell>
          <cell r="P2093" t="str">
            <v>ZL</v>
          </cell>
        </row>
        <row r="2094">
          <cell r="C2094" t="str">
            <v>crab megalope</v>
          </cell>
          <cell r="K2094" t="str">
            <v>large zooplankton</v>
          </cell>
          <cell r="L2094" t="str">
            <v>large zooplankton</v>
          </cell>
          <cell r="M2094" t="str">
            <v>large zooplankton</v>
          </cell>
          <cell r="N2094" t="str">
            <v>large zooplankton</v>
          </cell>
          <cell r="O2094" t="str">
            <v>Large zooplankton (carnivorous)</v>
          </cell>
          <cell r="P2094" t="str">
            <v>ZL</v>
          </cell>
        </row>
        <row r="2095">
          <cell r="C2095" t="str">
            <v>Larval Stomatopod sp. 1</v>
          </cell>
          <cell r="K2095" t="str">
            <v>large zooplankton</v>
          </cell>
          <cell r="L2095" t="str">
            <v>large zooplankton</v>
          </cell>
          <cell r="M2095" t="str">
            <v>large zooplankton</v>
          </cell>
          <cell r="N2095" t="str">
            <v>large zooplankton</v>
          </cell>
          <cell r="O2095" t="str">
            <v>Large zooplankton (carnivorous)</v>
          </cell>
          <cell r="P2095" t="str">
            <v>ZL</v>
          </cell>
        </row>
        <row r="2096">
          <cell r="C2096" t="str">
            <v>Megalopa sp. 1</v>
          </cell>
          <cell r="K2096" t="str">
            <v>large zooplankton</v>
          </cell>
          <cell r="L2096" t="str">
            <v>large zooplankton</v>
          </cell>
          <cell r="M2096" t="str">
            <v>large zooplankton</v>
          </cell>
          <cell r="N2096" t="str">
            <v>large zooplankton</v>
          </cell>
          <cell r="O2096" t="str">
            <v>Large zooplankton (carnivorous)</v>
          </cell>
          <cell r="P2096" t="str">
            <v>ZL</v>
          </cell>
        </row>
        <row r="2097">
          <cell r="C2097" t="str">
            <v>Phyllosoma larvae - undifferentiated [IMOS, 2011]</v>
          </cell>
          <cell r="K2097" t="str">
            <v>large zooplankton</v>
          </cell>
          <cell r="L2097" t="str">
            <v>large zooplankton</v>
          </cell>
          <cell r="M2097" t="str">
            <v>large zooplankton</v>
          </cell>
          <cell r="N2097" t="str">
            <v>large zooplankton</v>
          </cell>
          <cell r="O2097" t="str">
            <v>Large zooplankton (carnivorous)</v>
          </cell>
          <cell r="P2097" t="str">
            <v>ZL</v>
          </cell>
        </row>
        <row r="2098">
          <cell r="C2098" t="str">
            <v>Insecta</v>
          </cell>
          <cell r="D2098" t="str">
            <v>Arthropoda</v>
          </cell>
          <cell r="E2098" t="str">
            <v>Insecta</v>
          </cell>
          <cell r="F2098">
            <v>0</v>
          </cell>
          <cell r="G2098" t="str">
            <v>ArthropodaInsecta</v>
          </cell>
          <cell r="H2098" t="str">
            <v>other</v>
          </cell>
          <cell r="I2098" t="str">
            <v>other</v>
          </cell>
          <cell r="J2098" t="str">
            <v>other</v>
          </cell>
          <cell r="K2098" t="str">
            <v>other</v>
          </cell>
          <cell r="L2098" t="str">
            <v>other</v>
          </cell>
          <cell r="M2098" t="str">
            <v>other</v>
          </cell>
          <cell r="N2098" t="str">
            <v>Insecta</v>
          </cell>
          <cell r="O2098">
            <v>0</v>
          </cell>
        </row>
        <row r="2099">
          <cell r="C2099" t="str">
            <v>Callipallene sp. MoV 6883</v>
          </cell>
          <cell r="D2099" t="str">
            <v>Arthropoda</v>
          </cell>
          <cell r="E2099" t="str">
            <v>Pycnogonida</v>
          </cell>
          <cell r="F2099" t="str">
            <v xml:space="preserve">Callipallenidae </v>
          </cell>
          <cell r="J2099">
            <v>0</v>
          </cell>
          <cell r="K2099">
            <v>0</v>
          </cell>
          <cell r="L2099">
            <v>0</v>
          </cell>
          <cell r="M2099">
            <v>0</v>
          </cell>
          <cell r="O2099" t="str">
            <v>Benthic carnivore</v>
          </cell>
          <cell r="P2099" t="str">
            <v>BC</v>
          </cell>
        </row>
        <row r="2100">
          <cell r="C2100" t="str">
            <v>Meridionale sp. nov. 1</v>
          </cell>
          <cell r="O2100" t="str">
            <v>Macrozoobenthos</v>
          </cell>
          <cell r="P2100" t="str">
            <v>BMS</v>
          </cell>
        </row>
        <row r="2101">
          <cell r="C2101" t="str">
            <v>Parapallene sp. nov 1</v>
          </cell>
          <cell r="O2101" t="str">
            <v>Macrozoobenthos</v>
          </cell>
          <cell r="P2101" t="str">
            <v>BMS</v>
          </cell>
        </row>
        <row r="2102">
          <cell r="C2102" t="str">
            <v>Chonothea sp. nov. 1</v>
          </cell>
          <cell r="O2102" t="str">
            <v>Macrozoobenthos</v>
          </cell>
          <cell r="P2102" t="str">
            <v>BMS</v>
          </cell>
        </row>
        <row r="2103">
          <cell r="C2103" t="str">
            <v>Colossendeis macerrima</v>
          </cell>
          <cell r="D2103" t="str">
            <v>Arthropoda</v>
          </cell>
          <cell r="E2103" t="str">
            <v>Pycnogonida</v>
          </cell>
          <cell r="F2103" t="str">
            <v>Colossendeidae</v>
          </cell>
          <cell r="J2103">
            <v>0</v>
          </cell>
          <cell r="K2103">
            <v>0</v>
          </cell>
          <cell r="L2103">
            <v>0</v>
          </cell>
          <cell r="M2103">
            <v>0</v>
          </cell>
          <cell r="O2103" t="str">
            <v>Macrozoobenthos</v>
          </cell>
          <cell r="P2103" t="str">
            <v>BMS</v>
          </cell>
        </row>
        <row r="2104">
          <cell r="C2104" t="str">
            <v>Colossendeis tasmanica</v>
          </cell>
          <cell r="D2104" t="str">
            <v>Arthropoda</v>
          </cell>
          <cell r="E2104" t="str">
            <v>Pycnogonida</v>
          </cell>
          <cell r="F2104" t="str">
            <v>Colossendeidae</v>
          </cell>
          <cell r="J2104">
            <v>0</v>
          </cell>
          <cell r="K2104">
            <v>0</v>
          </cell>
          <cell r="L2104">
            <v>0</v>
          </cell>
          <cell r="M2104">
            <v>0</v>
          </cell>
          <cell r="O2104" t="str">
            <v>Macrozoobenthos</v>
          </cell>
          <cell r="P2104" t="str">
            <v>BMS</v>
          </cell>
        </row>
        <row r="2105">
          <cell r="C2105" t="str">
            <v>Colossendeis spicula</v>
          </cell>
          <cell r="D2105" t="str">
            <v>Arthropoda</v>
          </cell>
          <cell r="E2105" t="str">
            <v>Pycnogonida</v>
          </cell>
          <cell r="F2105" t="str">
            <v>Colossendeidae</v>
          </cell>
          <cell r="J2105">
            <v>0</v>
          </cell>
          <cell r="K2105">
            <v>0</v>
          </cell>
          <cell r="L2105">
            <v>0</v>
          </cell>
          <cell r="M2105">
            <v>0</v>
          </cell>
          <cell r="O2105" t="str">
            <v>Macrozoobenthos</v>
          </cell>
          <cell r="P2105" t="str">
            <v>BMS</v>
          </cell>
        </row>
        <row r="2106">
          <cell r="C2106" t="str">
            <v>Colossendeis cucurbita</v>
          </cell>
          <cell r="D2106" t="str">
            <v>Arthropoda</v>
          </cell>
          <cell r="E2106" t="str">
            <v>Pycnogonida</v>
          </cell>
          <cell r="F2106" t="str">
            <v>Colossendeidae</v>
          </cell>
          <cell r="J2106">
            <v>0</v>
          </cell>
          <cell r="K2106">
            <v>0</v>
          </cell>
          <cell r="L2106">
            <v>0</v>
          </cell>
          <cell r="M2106">
            <v>0</v>
          </cell>
          <cell r="O2106" t="str">
            <v>Macrozoobenthos</v>
          </cell>
          <cell r="P2106" t="str">
            <v>BMS</v>
          </cell>
        </row>
        <row r="2107">
          <cell r="C2107" t="str">
            <v>Colossendeis minor</v>
          </cell>
          <cell r="D2107" t="str">
            <v>Arthropoda</v>
          </cell>
          <cell r="E2107" t="str">
            <v>Pycnogonida</v>
          </cell>
          <cell r="F2107" t="str">
            <v>Colossendeidae</v>
          </cell>
          <cell r="J2107">
            <v>0</v>
          </cell>
          <cell r="K2107">
            <v>0</v>
          </cell>
          <cell r="L2107">
            <v>0</v>
          </cell>
          <cell r="M2107">
            <v>0</v>
          </cell>
          <cell r="O2107" t="str">
            <v>Macrozoobenthos</v>
          </cell>
          <cell r="P2107" t="str">
            <v>BMS</v>
          </cell>
        </row>
        <row r="2108">
          <cell r="C2108" t="str">
            <v>Pallenopsis gippslandiae</v>
          </cell>
          <cell r="D2108" t="str">
            <v>Arthropoda</v>
          </cell>
          <cell r="E2108" t="str">
            <v>Pycnogonida</v>
          </cell>
          <cell r="F2108" t="str">
            <v>Pallenopsidae</v>
          </cell>
          <cell r="J2108">
            <v>0</v>
          </cell>
          <cell r="K2108">
            <v>0</v>
          </cell>
          <cell r="L2108">
            <v>0</v>
          </cell>
          <cell r="M2108">
            <v>0</v>
          </cell>
          <cell r="O2108" t="str">
            <v>Macrozoobenthos</v>
          </cell>
          <cell r="P2108" t="str">
            <v>BMS</v>
          </cell>
        </row>
        <row r="2109">
          <cell r="C2109" t="str">
            <v>Bathypallenopsis antipoda</v>
          </cell>
          <cell r="D2109" t="str">
            <v>Arthropoda</v>
          </cell>
          <cell r="E2109" t="str">
            <v>Pycnogonida</v>
          </cell>
          <cell r="F2109" t="str">
            <v>Pallenopsidae</v>
          </cell>
          <cell r="J2109">
            <v>0</v>
          </cell>
          <cell r="K2109">
            <v>0</v>
          </cell>
          <cell r="L2109">
            <v>0</v>
          </cell>
          <cell r="M2109">
            <v>0</v>
          </cell>
          <cell r="O2109" t="str">
            <v>Macrozoobenthos</v>
          </cell>
          <cell r="P2109" t="str">
            <v>BMS</v>
          </cell>
        </row>
        <row r="2110">
          <cell r="C2110" t="str">
            <v>Class Ascidiacea - undifferentiated</v>
          </cell>
          <cell r="D2110">
            <v>0</v>
          </cell>
          <cell r="E2110">
            <v>0</v>
          </cell>
          <cell r="F2110">
            <v>0</v>
          </cell>
          <cell r="O2110" t="str">
            <v>Filter feeder</v>
          </cell>
          <cell r="P2110" t="str">
            <v>BF</v>
          </cell>
        </row>
        <row r="2111">
          <cell r="C2111" t="str">
            <v>Ascidiacea</v>
          </cell>
          <cell r="D2111" t="str">
            <v>Chordata/Urochodata</v>
          </cell>
          <cell r="E2111" t="str">
            <v>Ascidiacea</v>
          </cell>
          <cell r="F2111">
            <v>0</v>
          </cell>
          <cell r="G2111" t="str">
            <v>Chordata/UrochodataAscidiacea</v>
          </cell>
          <cell r="H2111" t="str">
            <v>benthic invertebrate</v>
          </cell>
          <cell r="I2111" t="str">
            <v>epibenthos</v>
          </cell>
          <cell r="J2111" t="str">
            <v>epibenthos</v>
          </cell>
          <cell r="K2111" t="str">
            <v>macrobenthos</v>
          </cell>
          <cell r="L2111" t="str">
            <v>macrobenthos</v>
          </cell>
          <cell r="M2111" t="str">
            <v>macrobenthos</v>
          </cell>
          <cell r="N2111" t="str">
            <v>macrobenthos</v>
          </cell>
          <cell r="O2111" t="str">
            <v>Filter feeder</v>
          </cell>
          <cell r="P2111" t="str">
            <v>BF</v>
          </cell>
        </row>
        <row r="2112">
          <cell r="C2112" t="str">
            <v>Ascidia</v>
          </cell>
          <cell r="D2112" t="str">
            <v>Chordata/Urochodata</v>
          </cell>
          <cell r="E2112" t="str">
            <v>Ascidiacea</v>
          </cell>
          <cell r="F2112">
            <v>0</v>
          </cell>
          <cell r="G2112" t="str">
            <v>Chordata/UrochodataAscidiacea</v>
          </cell>
          <cell r="H2112" t="str">
            <v>benthic invertebrate</v>
          </cell>
          <cell r="I2112" t="str">
            <v>epibenthos</v>
          </cell>
          <cell r="J2112" t="str">
            <v>epibenthos</v>
          </cell>
          <cell r="K2112" t="str">
            <v>macrobenthos</v>
          </cell>
          <cell r="L2112" t="str">
            <v>macrobenthos</v>
          </cell>
          <cell r="M2112" t="str">
            <v>macrobenthos</v>
          </cell>
          <cell r="N2112" t="str">
            <v>macrobenthos</v>
          </cell>
          <cell r="O2112" t="str">
            <v>Filter feeder</v>
          </cell>
          <cell r="P2112" t="str">
            <v>BF</v>
          </cell>
        </row>
        <row r="2113">
          <cell r="C2113" t="str">
            <v>Ascidia (pelagic)</v>
          </cell>
          <cell r="D2113" t="str">
            <v>Chordata/Urochodata</v>
          </cell>
          <cell r="E2113" t="str">
            <v>Ascidiacea</v>
          </cell>
          <cell r="F2113">
            <v>0</v>
          </cell>
          <cell r="G2113" t="str">
            <v>Chordata/UrochodataAscidiacea</v>
          </cell>
          <cell r="H2113" t="str">
            <v xml:space="preserve">pelagic invertebrate </v>
          </cell>
          <cell r="I2113" t="str">
            <v xml:space="preserve">pelagic invertebrate </v>
          </cell>
          <cell r="J2113" t="str">
            <v xml:space="preserve">pelagic invertebrate </v>
          </cell>
          <cell r="K2113" t="str">
            <v>large zooplankton</v>
          </cell>
          <cell r="L2113" t="str">
            <v>large zooplankton</v>
          </cell>
          <cell r="M2113" t="str">
            <v>large zooplankton</v>
          </cell>
          <cell r="N2113" t="str">
            <v>large zooplankton</v>
          </cell>
          <cell r="O2113" t="str">
            <v>Large zooplankton (carnivorous)</v>
          </cell>
          <cell r="P2113" t="str">
            <v>ZL</v>
          </cell>
        </row>
        <row r="2114">
          <cell r="C2114" t="str">
            <v>Ascidia (pelagic) remains</v>
          </cell>
          <cell r="D2114" t="str">
            <v>Chordata/Urochodata</v>
          </cell>
          <cell r="E2114" t="str">
            <v>Ascidiacea</v>
          </cell>
          <cell r="F2114">
            <v>0</v>
          </cell>
          <cell r="G2114" t="str">
            <v>Chordata/UrochodataAscidiacea</v>
          </cell>
          <cell r="H2114" t="str">
            <v xml:space="preserve">pelagic invertebrate </v>
          </cell>
          <cell r="I2114" t="str">
            <v xml:space="preserve">pelagic invertebrate </v>
          </cell>
          <cell r="J2114" t="str">
            <v xml:space="preserve">pelagic invertebrate </v>
          </cell>
          <cell r="K2114" t="str">
            <v>large zooplankton</v>
          </cell>
          <cell r="L2114" t="str">
            <v>large zooplankton</v>
          </cell>
          <cell r="M2114" t="str">
            <v>large zooplankton</v>
          </cell>
          <cell r="N2114" t="str">
            <v>large zooplankton</v>
          </cell>
          <cell r="O2114" t="str">
            <v>Large zooplankton (carnivorous)</v>
          </cell>
          <cell r="P2114" t="str">
            <v>ZL</v>
          </cell>
        </row>
        <row r="2115">
          <cell r="C2115" t="str">
            <v>Ascidia 41</v>
          </cell>
          <cell r="D2115" t="str">
            <v>Chordata/Urochodata</v>
          </cell>
          <cell r="E2115" t="str">
            <v>Ascidiacea</v>
          </cell>
          <cell r="F2115">
            <v>0</v>
          </cell>
          <cell r="G2115" t="str">
            <v>Chordata/UrochodataAscidiacea</v>
          </cell>
          <cell r="H2115" t="str">
            <v>benthic invertebrate</v>
          </cell>
          <cell r="I2115" t="str">
            <v>epibenthos</v>
          </cell>
          <cell r="J2115" t="str">
            <v>epibenthos</v>
          </cell>
          <cell r="K2115" t="str">
            <v>macrobenthos</v>
          </cell>
          <cell r="L2115" t="str">
            <v>macrobenthos</v>
          </cell>
          <cell r="M2115" t="str">
            <v>macrobenthos</v>
          </cell>
          <cell r="N2115" t="str">
            <v xml:space="preserve"> </v>
          </cell>
          <cell r="O2115" t="str">
            <v>Filter feeder</v>
          </cell>
          <cell r="P2115" t="str">
            <v>BF</v>
          </cell>
        </row>
        <row r="2116">
          <cell r="C2116" t="str">
            <v>Ascidia 41 remains</v>
          </cell>
          <cell r="D2116" t="str">
            <v>Chordata/Urochodata</v>
          </cell>
          <cell r="E2116" t="str">
            <v>Ascidiacea</v>
          </cell>
          <cell r="F2116">
            <v>0</v>
          </cell>
          <cell r="G2116" t="str">
            <v>Chordata/UrochodataAscidiacea</v>
          </cell>
          <cell r="H2116" t="str">
            <v>benthic invertebrate</v>
          </cell>
          <cell r="I2116" t="str">
            <v>epibenthos</v>
          </cell>
          <cell r="J2116" t="str">
            <v>epibenthos</v>
          </cell>
          <cell r="K2116" t="str">
            <v>macrobenthos</v>
          </cell>
          <cell r="L2116" t="str">
            <v>macrobenthos</v>
          </cell>
          <cell r="M2116" t="str">
            <v>macrobenthos</v>
          </cell>
          <cell r="N2116" t="str">
            <v xml:space="preserve"> </v>
          </cell>
          <cell r="O2116" t="str">
            <v>Filter feeder</v>
          </cell>
          <cell r="P2116" t="str">
            <v>BF</v>
          </cell>
        </row>
        <row r="2117">
          <cell r="C2117" t="str">
            <v>Ascidia 42</v>
          </cell>
          <cell r="D2117" t="str">
            <v>Chordata/Urochodata</v>
          </cell>
          <cell r="E2117" t="str">
            <v>Ascidiacea</v>
          </cell>
          <cell r="F2117">
            <v>0</v>
          </cell>
          <cell r="G2117" t="str">
            <v>Chordata/UrochodataAscidiacea</v>
          </cell>
          <cell r="H2117" t="str">
            <v>benthic invertebrate</v>
          </cell>
          <cell r="I2117" t="str">
            <v>epibenthos</v>
          </cell>
          <cell r="J2117" t="str">
            <v>epibenthos</v>
          </cell>
          <cell r="K2117" t="str">
            <v>macrobenthos</v>
          </cell>
          <cell r="L2117" t="str">
            <v>macrobenthos</v>
          </cell>
          <cell r="M2117" t="str">
            <v>macrobenthos</v>
          </cell>
          <cell r="N2117" t="str">
            <v xml:space="preserve"> </v>
          </cell>
          <cell r="O2117" t="str">
            <v>Filter feeder</v>
          </cell>
          <cell r="P2117" t="str">
            <v>BF</v>
          </cell>
        </row>
        <row r="2118">
          <cell r="C2118" t="str">
            <v>Ascidia 42 remains</v>
          </cell>
          <cell r="D2118" t="str">
            <v>Chordata/Urochodata</v>
          </cell>
          <cell r="E2118" t="str">
            <v>Ascidiacea</v>
          </cell>
          <cell r="F2118">
            <v>0</v>
          </cell>
          <cell r="G2118" t="str">
            <v>Chordata/UrochodataAscidiacea</v>
          </cell>
          <cell r="H2118" t="str">
            <v>benthic invertebrate</v>
          </cell>
          <cell r="I2118" t="str">
            <v>epibenthos</v>
          </cell>
          <cell r="J2118" t="str">
            <v>epibenthos</v>
          </cell>
          <cell r="K2118" t="str">
            <v>macrobenthos</v>
          </cell>
          <cell r="L2118" t="str">
            <v>macrobenthos</v>
          </cell>
          <cell r="M2118" t="str">
            <v>macrobenthos</v>
          </cell>
          <cell r="N2118" t="str">
            <v xml:space="preserve"> </v>
          </cell>
          <cell r="O2118" t="str">
            <v>Filter feeder</v>
          </cell>
          <cell r="P2118" t="str">
            <v>BF</v>
          </cell>
        </row>
        <row r="2119">
          <cell r="C2119" t="str">
            <v>Ascidia 43</v>
          </cell>
          <cell r="D2119" t="str">
            <v>Chordata/Urochodata</v>
          </cell>
          <cell r="E2119" t="str">
            <v>Ascidiacea</v>
          </cell>
          <cell r="F2119">
            <v>0</v>
          </cell>
          <cell r="G2119" t="str">
            <v>Chordata/UrochodataAscidiacea</v>
          </cell>
          <cell r="H2119" t="str">
            <v>benthic invertebrate</v>
          </cell>
          <cell r="I2119" t="str">
            <v>epibenthos</v>
          </cell>
          <cell r="J2119" t="str">
            <v>epibenthos</v>
          </cell>
          <cell r="K2119" t="str">
            <v>macrobenthos</v>
          </cell>
          <cell r="L2119" t="str">
            <v>macrobenthos</v>
          </cell>
          <cell r="M2119" t="str">
            <v>macrobenthos</v>
          </cell>
          <cell r="N2119" t="str">
            <v xml:space="preserve"> </v>
          </cell>
          <cell r="O2119" t="str">
            <v>Filter feeder</v>
          </cell>
          <cell r="P2119" t="str">
            <v>BF</v>
          </cell>
        </row>
        <row r="2120">
          <cell r="C2120" t="str">
            <v>Ascidia 44</v>
          </cell>
          <cell r="D2120" t="str">
            <v>Chordata/Urochodata</v>
          </cell>
          <cell r="E2120" t="str">
            <v>Ascidiacea</v>
          </cell>
          <cell r="F2120">
            <v>0</v>
          </cell>
          <cell r="G2120" t="str">
            <v>Chordata/UrochodataAscidiacea</v>
          </cell>
          <cell r="H2120" t="str">
            <v>benthic invertebrate</v>
          </cell>
          <cell r="I2120" t="str">
            <v>epibenthos</v>
          </cell>
          <cell r="J2120" t="str">
            <v>epibenthos</v>
          </cell>
          <cell r="K2120" t="str">
            <v>macrobenthos</v>
          </cell>
          <cell r="L2120" t="str">
            <v>macrobenthos</v>
          </cell>
          <cell r="M2120" t="str">
            <v>macrobenthos</v>
          </cell>
          <cell r="N2120" t="str">
            <v xml:space="preserve"> </v>
          </cell>
          <cell r="O2120" t="str">
            <v>Filter feeder</v>
          </cell>
          <cell r="P2120" t="str">
            <v>BF</v>
          </cell>
        </row>
        <row r="2121">
          <cell r="C2121" t="str">
            <v>Ascidia 45</v>
          </cell>
          <cell r="D2121" t="str">
            <v>Chordata/Urochodata</v>
          </cell>
          <cell r="E2121" t="str">
            <v>Ascidiacea</v>
          </cell>
          <cell r="F2121">
            <v>0</v>
          </cell>
          <cell r="G2121" t="str">
            <v>Chordata/UrochodataAscidiacea</v>
          </cell>
          <cell r="H2121" t="str">
            <v>benthic invertebrate</v>
          </cell>
          <cell r="I2121" t="str">
            <v>epibenthos</v>
          </cell>
          <cell r="J2121" t="str">
            <v>epibenthos</v>
          </cell>
          <cell r="K2121" t="str">
            <v>macrobenthos</v>
          </cell>
          <cell r="L2121" t="str">
            <v>macrobenthos</v>
          </cell>
          <cell r="M2121" t="str">
            <v>macrobenthos</v>
          </cell>
          <cell r="N2121" t="str">
            <v xml:space="preserve"> </v>
          </cell>
          <cell r="O2121" t="str">
            <v>Filter feeder</v>
          </cell>
          <cell r="P2121" t="str">
            <v>BF</v>
          </cell>
        </row>
        <row r="2122">
          <cell r="C2122" t="str">
            <v>Ascidia 46</v>
          </cell>
          <cell r="D2122" t="str">
            <v>Chordata/Urochodata</v>
          </cell>
          <cell r="E2122" t="str">
            <v>Ascidiacea</v>
          </cell>
          <cell r="F2122">
            <v>0</v>
          </cell>
          <cell r="G2122" t="str">
            <v>Chordata/UrochodataAscidiacea</v>
          </cell>
          <cell r="H2122" t="str">
            <v>benthic invertebrate</v>
          </cell>
          <cell r="I2122" t="str">
            <v>epibenthos</v>
          </cell>
          <cell r="J2122" t="str">
            <v>epibenthos</v>
          </cell>
          <cell r="K2122" t="str">
            <v>macrobenthos</v>
          </cell>
          <cell r="L2122" t="str">
            <v>macrobenthos</v>
          </cell>
          <cell r="M2122" t="str">
            <v>macrobenthos</v>
          </cell>
          <cell r="N2122" t="str">
            <v xml:space="preserve"> </v>
          </cell>
          <cell r="O2122" t="str">
            <v>Filter feeder</v>
          </cell>
          <cell r="P2122" t="str">
            <v>BF</v>
          </cell>
        </row>
        <row r="2123">
          <cell r="C2123" t="str">
            <v>Ascidia 47</v>
          </cell>
          <cell r="D2123" t="str">
            <v>Chordata/Urochodata</v>
          </cell>
          <cell r="E2123" t="str">
            <v>Ascidiacea</v>
          </cell>
          <cell r="F2123">
            <v>0</v>
          </cell>
          <cell r="G2123" t="str">
            <v>Chordata/UrochodataAscidiacea</v>
          </cell>
          <cell r="H2123" t="str">
            <v>benthic invertebrate</v>
          </cell>
          <cell r="I2123" t="str">
            <v>epibenthos</v>
          </cell>
          <cell r="J2123" t="str">
            <v>epibenthos</v>
          </cell>
          <cell r="K2123" t="str">
            <v>macrobenthos</v>
          </cell>
          <cell r="L2123" t="str">
            <v>macrobenthos</v>
          </cell>
          <cell r="M2123" t="str">
            <v>macrobenthos</v>
          </cell>
          <cell r="N2123" t="str">
            <v xml:space="preserve"> </v>
          </cell>
          <cell r="O2123" t="str">
            <v>Filter feeder</v>
          </cell>
          <cell r="P2123" t="str">
            <v>BF</v>
          </cell>
        </row>
        <row r="2124">
          <cell r="C2124" t="str">
            <v>Ascidia 48</v>
          </cell>
          <cell r="D2124" t="str">
            <v>Chordata/Urochodata</v>
          </cell>
          <cell r="E2124" t="str">
            <v>Ascidiacea</v>
          </cell>
          <cell r="F2124">
            <v>0</v>
          </cell>
          <cell r="G2124" t="str">
            <v>Chordata/UrochodataAscidiacea</v>
          </cell>
          <cell r="H2124" t="str">
            <v>benthic invertebrate</v>
          </cell>
          <cell r="I2124" t="str">
            <v>epibenthos</v>
          </cell>
          <cell r="J2124" t="str">
            <v>epibenthos</v>
          </cell>
          <cell r="K2124" t="str">
            <v>macrobenthos</v>
          </cell>
          <cell r="L2124" t="str">
            <v>macrobenthos</v>
          </cell>
          <cell r="M2124" t="str">
            <v>macrobenthos</v>
          </cell>
          <cell r="N2124" t="str">
            <v xml:space="preserve"> </v>
          </cell>
          <cell r="O2124" t="str">
            <v>Filter feeder</v>
          </cell>
          <cell r="P2124" t="str">
            <v>BF</v>
          </cell>
        </row>
        <row r="2125">
          <cell r="C2125" t="str">
            <v>Ascidia 48 remains</v>
          </cell>
          <cell r="D2125" t="str">
            <v>Chordata/Urochodata</v>
          </cell>
          <cell r="E2125" t="str">
            <v>Ascidiacea</v>
          </cell>
          <cell r="F2125">
            <v>0</v>
          </cell>
          <cell r="G2125" t="str">
            <v>Chordata/UrochodataAscidiacea</v>
          </cell>
          <cell r="H2125" t="str">
            <v>benthic invertebrate</v>
          </cell>
          <cell r="I2125" t="str">
            <v>epibenthos</v>
          </cell>
          <cell r="J2125" t="str">
            <v>epibenthos</v>
          </cell>
          <cell r="K2125" t="str">
            <v>macrobenthos</v>
          </cell>
          <cell r="L2125" t="str">
            <v>macrobenthos</v>
          </cell>
          <cell r="M2125" t="str">
            <v>macrobenthos</v>
          </cell>
          <cell r="N2125" t="str">
            <v xml:space="preserve"> </v>
          </cell>
          <cell r="O2125" t="str">
            <v>Filter feeder</v>
          </cell>
          <cell r="P2125" t="str">
            <v>BF</v>
          </cell>
        </row>
        <row r="2126">
          <cell r="C2126" t="str">
            <v>Ascidia larva</v>
          </cell>
          <cell r="D2126" t="str">
            <v>Chordata/Urochodata</v>
          </cell>
          <cell r="E2126" t="str">
            <v>Ascidiacea</v>
          </cell>
          <cell r="F2126">
            <v>0</v>
          </cell>
          <cell r="G2126" t="str">
            <v>Chordata/UrochodataAscidiacea</v>
          </cell>
          <cell r="H2126" t="str">
            <v xml:space="preserve">pelagic invertebrate </v>
          </cell>
          <cell r="I2126" t="str">
            <v>epibenthos</v>
          </cell>
          <cell r="J2126" t="str">
            <v>epibenthos</v>
          </cell>
          <cell r="K2126" t="str">
            <v>large zooplankton</v>
          </cell>
          <cell r="L2126" t="str">
            <v>large zooplankton</v>
          </cell>
          <cell r="M2126" t="str">
            <v>large zooplankton</v>
          </cell>
          <cell r="N2126" t="str">
            <v>large zooplankton</v>
          </cell>
          <cell r="O2126" t="str">
            <v>Large zooplankton (carnivorous)</v>
          </cell>
          <cell r="P2126" t="str">
            <v>ZL</v>
          </cell>
        </row>
        <row r="2127">
          <cell r="C2127" t="str">
            <v>Ascidia larva 3</v>
          </cell>
          <cell r="D2127" t="str">
            <v>Chordata/Urochodata</v>
          </cell>
          <cell r="E2127" t="str">
            <v>Ascidiacea</v>
          </cell>
          <cell r="F2127">
            <v>0</v>
          </cell>
          <cell r="G2127" t="str">
            <v>Chordata/UrochodataAscidiacea</v>
          </cell>
          <cell r="H2127" t="str">
            <v xml:space="preserve">pelagic invertebrate </v>
          </cell>
          <cell r="I2127" t="str">
            <v>epibenthos</v>
          </cell>
          <cell r="J2127" t="str">
            <v>epibenthos</v>
          </cell>
          <cell r="K2127" t="str">
            <v>large zooplankton</v>
          </cell>
          <cell r="L2127" t="str">
            <v>large zooplankton</v>
          </cell>
          <cell r="M2127" t="str">
            <v>large zooplankton</v>
          </cell>
          <cell r="N2127" t="str">
            <v>large zooplankton</v>
          </cell>
          <cell r="O2127" t="str">
            <v>Large zooplankton (carnivorous)</v>
          </cell>
          <cell r="P2127" t="str">
            <v>ZL</v>
          </cell>
        </row>
        <row r="2128">
          <cell r="C2128" t="str">
            <v>Ascidia remains</v>
          </cell>
          <cell r="D2128" t="str">
            <v>Chordata/Urochodata</v>
          </cell>
          <cell r="E2128" t="str">
            <v>Ascidiacea</v>
          </cell>
          <cell r="F2128">
            <v>0</v>
          </cell>
          <cell r="G2128" t="str">
            <v>Chordata/UrochodataAscidiacea</v>
          </cell>
          <cell r="H2128" t="str">
            <v>benthic invertebrate</v>
          </cell>
          <cell r="I2128" t="str">
            <v>epibenthos</v>
          </cell>
          <cell r="J2128" t="str">
            <v>epibenthos</v>
          </cell>
          <cell r="K2128" t="str">
            <v>macrobenthos</v>
          </cell>
          <cell r="L2128" t="str">
            <v>macrobenthos</v>
          </cell>
          <cell r="M2128" t="str">
            <v>macrobenthos</v>
          </cell>
          <cell r="N2128" t="str">
            <v xml:space="preserve"> </v>
          </cell>
          <cell r="O2128" t="str">
            <v>Large zooplankton (carnivorous)</v>
          </cell>
          <cell r="P2128" t="str">
            <v>ZL</v>
          </cell>
        </row>
        <row r="2129">
          <cell r="C2129" t="str">
            <v>pelagic Ascidia</v>
          </cell>
          <cell r="D2129" t="str">
            <v>Chordata/Urochodata</v>
          </cell>
          <cell r="E2129" t="str">
            <v>Ascidiacea</v>
          </cell>
          <cell r="F2129">
            <v>0</v>
          </cell>
          <cell r="G2129" t="str">
            <v>Chordata/UrochodataAscidiacea</v>
          </cell>
          <cell r="H2129" t="str">
            <v xml:space="preserve">pelagic invertebrate </v>
          </cell>
          <cell r="I2129" t="str">
            <v xml:space="preserve">pelagic invertebrate </v>
          </cell>
          <cell r="J2129" t="str">
            <v xml:space="preserve">pelagic invertebrate </v>
          </cell>
          <cell r="K2129" t="str">
            <v>large zooplankton</v>
          </cell>
          <cell r="L2129" t="str">
            <v>large zooplankton</v>
          </cell>
          <cell r="M2129" t="str">
            <v>large zooplankton</v>
          </cell>
          <cell r="N2129" t="str">
            <v xml:space="preserve"> </v>
          </cell>
          <cell r="O2129" t="str">
            <v>Large zooplankton (carnivorous)</v>
          </cell>
          <cell r="P2129" t="str">
            <v>ZL</v>
          </cell>
        </row>
        <row r="2130">
          <cell r="C2130" t="str">
            <v>pelagic Ascidia or Cnidaria</v>
          </cell>
          <cell r="D2130" t="str">
            <v>Chordata/Urochodata</v>
          </cell>
          <cell r="E2130" t="str">
            <v>Ascidiacea</v>
          </cell>
          <cell r="F2130">
            <v>0</v>
          </cell>
          <cell r="G2130" t="str">
            <v>Chordata/UrochodataAscidiacea</v>
          </cell>
          <cell r="H2130" t="str">
            <v xml:space="preserve">pelagic invertebrate </v>
          </cell>
          <cell r="I2130" t="str">
            <v xml:space="preserve">pelagic invertebrate </v>
          </cell>
          <cell r="J2130" t="str">
            <v xml:space="preserve">pelagic invertebrate </v>
          </cell>
          <cell r="K2130" t="str">
            <v>large zooplankton</v>
          </cell>
          <cell r="L2130" t="str">
            <v>large zooplankton</v>
          </cell>
          <cell r="M2130" t="str">
            <v>large zooplankton</v>
          </cell>
          <cell r="N2130" t="str">
            <v xml:space="preserve"> </v>
          </cell>
          <cell r="O2130" t="str">
            <v>Large zooplankton (carnivorous)</v>
          </cell>
          <cell r="P2130" t="str">
            <v>ZL</v>
          </cell>
        </row>
        <row r="2131">
          <cell r="C2131" t="str">
            <v>pelagic Ascidia remains</v>
          </cell>
          <cell r="D2131" t="str">
            <v>Chordata/Urochodata</v>
          </cell>
          <cell r="E2131" t="str">
            <v>Ascidiacea</v>
          </cell>
          <cell r="F2131">
            <v>0</v>
          </cell>
          <cell r="G2131" t="str">
            <v>Chordata/UrochodataAscidiacea</v>
          </cell>
          <cell r="H2131" t="str">
            <v xml:space="preserve">pelagic invertebrate </v>
          </cell>
          <cell r="I2131" t="str">
            <v xml:space="preserve">pelagic invertebrate </v>
          </cell>
          <cell r="J2131" t="str">
            <v xml:space="preserve">pelagic invertebrate </v>
          </cell>
          <cell r="K2131" t="str">
            <v>large zooplankton</v>
          </cell>
          <cell r="L2131" t="str">
            <v>large zooplankton</v>
          </cell>
          <cell r="M2131" t="str">
            <v>large zooplankton</v>
          </cell>
          <cell r="N2131" t="str">
            <v xml:space="preserve"> </v>
          </cell>
          <cell r="O2131" t="str">
            <v>Large zooplankton (carnivorous)</v>
          </cell>
          <cell r="P2131" t="str">
            <v>ZL</v>
          </cell>
        </row>
        <row r="2132">
          <cell r="C2132" t="str">
            <v>Cionidae - undifferentiated</v>
          </cell>
          <cell r="D2132">
            <v>0</v>
          </cell>
          <cell r="E2132">
            <v>0</v>
          </cell>
          <cell r="F2132">
            <v>0</v>
          </cell>
          <cell r="O2132" t="str">
            <v>Benthic detritivore</v>
          </cell>
          <cell r="P2132" t="str">
            <v>BD</v>
          </cell>
        </row>
        <row r="2133">
          <cell r="C2133" t="str">
            <v>Didemnidae - undifferentiated</v>
          </cell>
          <cell r="D2133" t="str">
            <v>Chordata/Urochodata</v>
          </cell>
          <cell r="E2133" t="str">
            <v>Ascidiacea</v>
          </cell>
          <cell r="F2133" t="str">
            <v>//Didemnidae</v>
          </cell>
          <cell r="G2133" t="str">
            <v>Chordata/UrochodataAscidiacea//Didemnidae</v>
          </cell>
          <cell r="H2133" t="str">
            <v>benthic invertebrate</v>
          </cell>
          <cell r="I2133" t="str">
            <v>epibenthos</v>
          </cell>
          <cell r="J2133" t="str">
            <v>epibenthos</v>
          </cell>
          <cell r="K2133" t="str">
            <v>macrobenthos</v>
          </cell>
          <cell r="L2133" t="str">
            <v>macrobenthos</v>
          </cell>
          <cell r="M2133" t="str">
            <v>macrobenthos</v>
          </cell>
          <cell r="N2133" t="str">
            <v xml:space="preserve"> </v>
          </cell>
          <cell r="O2133" t="str">
            <v>Filter feeder</v>
          </cell>
          <cell r="P2133" t="str">
            <v>BF</v>
          </cell>
        </row>
        <row r="2134">
          <cell r="C2134" t="str">
            <v>Didemnidae 1</v>
          </cell>
          <cell r="D2134" t="str">
            <v>Chordata/Urochodata</v>
          </cell>
          <cell r="E2134" t="str">
            <v>Ascidiacea</v>
          </cell>
          <cell r="F2134" t="str">
            <v>//Didemnidae</v>
          </cell>
          <cell r="G2134" t="str">
            <v>Chordata/UrochodataAscidiacea//Didemnidae</v>
          </cell>
          <cell r="H2134" t="str">
            <v>benthic invertebrate</v>
          </cell>
          <cell r="I2134" t="str">
            <v>epibenthos</v>
          </cell>
          <cell r="J2134" t="str">
            <v>epibenthos</v>
          </cell>
          <cell r="K2134" t="str">
            <v>macrobenthos</v>
          </cell>
          <cell r="L2134" t="str">
            <v>macrobenthos</v>
          </cell>
          <cell r="M2134" t="str">
            <v>macrobenthos</v>
          </cell>
          <cell r="N2134" t="str">
            <v xml:space="preserve"> </v>
          </cell>
          <cell r="O2134" t="str">
            <v>Filter feeder</v>
          </cell>
          <cell r="P2134" t="str">
            <v>BF</v>
          </cell>
        </row>
        <row r="2135">
          <cell r="C2135" t="str">
            <v>Didemnidae 2</v>
          </cell>
          <cell r="D2135" t="str">
            <v>Chordata/Urochodata</v>
          </cell>
          <cell r="E2135" t="str">
            <v>Ascidiacea</v>
          </cell>
          <cell r="F2135" t="str">
            <v>//Didemnidae</v>
          </cell>
          <cell r="G2135" t="str">
            <v>Chordata/UrochodataAscidiacea//Didemnidae</v>
          </cell>
          <cell r="H2135" t="str">
            <v>benthic invertebrate</v>
          </cell>
          <cell r="I2135" t="str">
            <v>epibenthos</v>
          </cell>
          <cell r="J2135" t="str">
            <v>epibenthos</v>
          </cell>
          <cell r="K2135" t="str">
            <v>macrobenthos</v>
          </cell>
          <cell r="L2135" t="str">
            <v>macrobenthos</v>
          </cell>
          <cell r="M2135" t="str">
            <v>macrobenthos</v>
          </cell>
          <cell r="N2135" t="str">
            <v xml:space="preserve"> </v>
          </cell>
          <cell r="O2135" t="str">
            <v>Filter feeder</v>
          </cell>
          <cell r="P2135" t="str">
            <v>BF</v>
          </cell>
        </row>
        <row r="2136">
          <cell r="C2136" t="str">
            <v>Didemnidae 2 remains</v>
          </cell>
          <cell r="D2136" t="str">
            <v>Chordata/Urochodata</v>
          </cell>
          <cell r="E2136" t="str">
            <v>Ascidiacea</v>
          </cell>
          <cell r="F2136" t="str">
            <v>//Didemnidae</v>
          </cell>
          <cell r="G2136" t="str">
            <v>Chordata/UrochodataAscidiacea//Didemnidae</v>
          </cell>
          <cell r="H2136" t="str">
            <v>benthic invertebrate</v>
          </cell>
          <cell r="I2136" t="str">
            <v>epibenthos</v>
          </cell>
          <cell r="J2136" t="str">
            <v>epibenthos</v>
          </cell>
          <cell r="K2136" t="str">
            <v>macrobenthos</v>
          </cell>
          <cell r="L2136" t="str">
            <v>macrobenthos</v>
          </cell>
          <cell r="M2136" t="str">
            <v>macrobenthos</v>
          </cell>
          <cell r="N2136" t="str">
            <v xml:space="preserve"> </v>
          </cell>
          <cell r="O2136" t="str">
            <v>Filter feeder</v>
          </cell>
          <cell r="P2136" t="str">
            <v>BF</v>
          </cell>
        </row>
        <row r="2137">
          <cell r="C2137" t="str">
            <v>Didemnidae 3</v>
          </cell>
          <cell r="D2137" t="str">
            <v>Chordata/Urochodata</v>
          </cell>
          <cell r="E2137" t="str">
            <v>Ascidiacea</v>
          </cell>
          <cell r="F2137" t="str">
            <v>//Didemnidae</v>
          </cell>
          <cell r="G2137" t="str">
            <v>Chordata/UrochodataAscidiacea//Didemnidae</v>
          </cell>
          <cell r="H2137" t="str">
            <v>benthic invertebrate</v>
          </cell>
          <cell r="I2137" t="str">
            <v>epibenthos</v>
          </cell>
          <cell r="J2137" t="str">
            <v>epibenthos</v>
          </cell>
          <cell r="K2137" t="str">
            <v>macrobenthos</v>
          </cell>
          <cell r="L2137" t="str">
            <v>macrobenthos</v>
          </cell>
          <cell r="M2137" t="str">
            <v>macrobenthos</v>
          </cell>
          <cell r="N2137" t="str">
            <v xml:space="preserve"> </v>
          </cell>
          <cell r="O2137" t="str">
            <v>Filter feeder</v>
          </cell>
          <cell r="P2137" t="str">
            <v>BF</v>
          </cell>
        </row>
        <row r="2138">
          <cell r="C2138" t="str">
            <v>Didemnidae 3 remains</v>
          </cell>
          <cell r="D2138" t="str">
            <v>Chordata/Urochodata</v>
          </cell>
          <cell r="E2138" t="str">
            <v>Ascidiacea</v>
          </cell>
          <cell r="F2138" t="str">
            <v>//Didemnidae</v>
          </cell>
          <cell r="G2138" t="str">
            <v>Chordata/UrochodataAscidiacea//Didemnidae</v>
          </cell>
          <cell r="H2138" t="str">
            <v>benthic invertebrate</v>
          </cell>
          <cell r="I2138" t="str">
            <v>epibenthos</v>
          </cell>
          <cell r="J2138" t="str">
            <v>epibenthos</v>
          </cell>
          <cell r="K2138" t="str">
            <v>macrobenthos</v>
          </cell>
          <cell r="L2138" t="str">
            <v>macrobenthos</v>
          </cell>
          <cell r="M2138" t="str">
            <v>macrobenthos</v>
          </cell>
          <cell r="N2138" t="str">
            <v xml:space="preserve"> </v>
          </cell>
          <cell r="O2138" t="str">
            <v>Filter feeder</v>
          </cell>
          <cell r="P2138" t="str">
            <v>BF</v>
          </cell>
        </row>
        <row r="2139">
          <cell r="C2139" t="str">
            <v>Ritterellidae - undifferentiated</v>
          </cell>
          <cell r="O2139" t="str">
            <v>Filter feeder</v>
          </cell>
          <cell r="P2139" t="str">
            <v>BF</v>
          </cell>
        </row>
        <row r="2140">
          <cell r="C2140" t="str">
            <v>Styelidae - undifferentiated</v>
          </cell>
          <cell r="D2140" t="str">
            <v>Chordata</v>
          </cell>
          <cell r="E2140" t="str">
            <v>Ascidiacea</v>
          </cell>
          <cell r="F2140" t="str">
            <v>Styelidae</v>
          </cell>
          <cell r="J2140">
            <v>0</v>
          </cell>
          <cell r="K2140">
            <v>0</v>
          </cell>
          <cell r="L2140">
            <v>0</v>
          </cell>
          <cell r="M2140">
            <v>0</v>
          </cell>
          <cell r="O2140" t="str">
            <v>Filter feeder</v>
          </cell>
          <cell r="P2140" t="str">
            <v>BF</v>
          </cell>
        </row>
        <row r="2141">
          <cell r="C2141" t="str">
            <v>Botrylloides sp.</v>
          </cell>
          <cell r="D2141" t="str">
            <v>Chordata/Urochodata</v>
          </cell>
          <cell r="E2141" t="str">
            <v>Ascidiacea</v>
          </cell>
          <cell r="F2141">
            <v>0</v>
          </cell>
          <cell r="G2141" t="str">
            <v>Chordata/UrochodataAscidiacea</v>
          </cell>
          <cell r="H2141" t="str">
            <v>benthic invertebrate</v>
          </cell>
          <cell r="I2141" t="str">
            <v>epibenthos</v>
          </cell>
          <cell r="J2141" t="str">
            <v>epibenthos</v>
          </cell>
          <cell r="K2141" t="str">
            <v>macrobenthos</v>
          </cell>
          <cell r="L2141" t="str">
            <v>macrobenthos</v>
          </cell>
          <cell r="M2141" t="str">
            <v>macrobenthos</v>
          </cell>
          <cell r="N2141" t="str">
            <v xml:space="preserve"> </v>
          </cell>
          <cell r="O2141" t="str">
            <v>Filter feeder</v>
          </cell>
          <cell r="P2141" t="str">
            <v>BF</v>
          </cell>
        </row>
        <row r="2142">
          <cell r="C2142" t="str">
            <v>Class Thaliacea - undifferentiated</v>
          </cell>
          <cell r="D2142" t="str">
            <v>Chordata</v>
          </cell>
          <cell r="E2142" t="str">
            <v>Thaliacea</v>
          </cell>
          <cell r="F2142" t="str">
            <v xml:space="preserve">  --  </v>
          </cell>
          <cell r="J2142">
            <v>0</v>
          </cell>
          <cell r="K2142">
            <v>0</v>
          </cell>
          <cell r="L2142">
            <v>0</v>
          </cell>
          <cell r="M2142">
            <v>0</v>
          </cell>
          <cell r="O2142" t="str">
            <v>Filter feeder</v>
          </cell>
          <cell r="P2142" t="str">
            <v>BF</v>
          </cell>
        </row>
        <row r="2143">
          <cell r="C2143" t="str">
            <v>Pyrosomatidae</v>
          </cell>
          <cell r="D2143" t="str">
            <v>Chordata/Urochodata</v>
          </cell>
          <cell r="E2143">
            <v>0</v>
          </cell>
          <cell r="F2143">
            <v>0</v>
          </cell>
          <cell r="H2143" t="str">
            <v xml:space="preserve">pelagic invertebrate </v>
          </cell>
          <cell r="I2143" t="str">
            <v>gelatinous nekton</v>
          </cell>
          <cell r="J2143" t="str">
            <v>gelatinous nekton</v>
          </cell>
          <cell r="K2143" t="str">
            <v>gelatinous nekton</v>
          </cell>
          <cell r="L2143" t="str">
            <v>gelatinous nekton</v>
          </cell>
          <cell r="M2143" t="str">
            <v>gelatinous nekton</v>
          </cell>
          <cell r="N2143" t="str">
            <v>Gelatinous nekton</v>
          </cell>
          <cell r="O2143" t="str">
            <v>Gelatinous zooplankton</v>
          </cell>
          <cell r="P2143" t="str">
            <v>ZG</v>
          </cell>
        </row>
        <row r="2144">
          <cell r="C2144" t="str">
            <v>Pyrosoma atlanticum</v>
          </cell>
          <cell r="D2144" t="str">
            <v>Chordata/Urochodata</v>
          </cell>
          <cell r="E2144">
            <v>0</v>
          </cell>
          <cell r="F2144">
            <v>0</v>
          </cell>
          <cell r="H2144" t="str">
            <v xml:space="preserve">pelagic invertebrate </v>
          </cell>
          <cell r="I2144" t="str">
            <v>gelatinous nekton</v>
          </cell>
          <cell r="J2144" t="str">
            <v>gelatinous nekton</v>
          </cell>
          <cell r="K2144" t="str">
            <v>gelatinous nekton</v>
          </cell>
          <cell r="L2144" t="str">
            <v>gelatinous nekton</v>
          </cell>
          <cell r="M2144" t="str">
            <v>gelatinous nekton</v>
          </cell>
          <cell r="N2144" t="str">
            <v>Gelatinous nekton</v>
          </cell>
          <cell r="O2144" t="str">
            <v>Filter feeder</v>
          </cell>
          <cell r="P2144" t="str">
            <v>BF</v>
          </cell>
        </row>
        <row r="2145">
          <cell r="C2145" t="str">
            <v>Pyrostremma spinosum</v>
          </cell>
          <cell r="D2145">
            <v>0</v>
          </cell>
          <cell r="E2145">
            <v>0</v>
          </cell>
          <cell r="F2145">
            <v>0</v>
          </cell>
          <cell r="O2145" t="str">
            <v>Filter feeder</v>
          </cell>
          <cell r="P2145" t="str">
            <v>BF</v>
          </cell>
        </row>
        <row r="2146">
          <cell r="C2146" t="str">
            <v>Doliolidae</v>
          </cell>
          <cell r="D2146" t="str">
            <v>Chordata/Urochodata</v>
          </cell>
          <cell r="E2146" t="str">
            <v>Thaliacea</v>
          </cell>
          <cell r="F2146" t="str">
            <v>//Salpidae</v>
          </cell>
          <cell r="G2146" t="str">
            <v>Chordata/UrochodataThaliacea//Salpidae</v>
          </cell>
          <cell r="H2146" t="str">
            <v xml:space="preserve">pelagic invertebrate </v>
          </cell>
          <cell r="I2146" t="str">
            <v>gelatinous nekton</v>
          </cell>
          <cell r="J2146" t="str">
            <v>gelatinous nekton</v>
          </cell>
          <cell r="K2146" t="str">
            <v>gelatinous nekton</v>
          </cell>
          <cell r="L2146" t="str">
            <v>gelatinous nekton</v>
          </cell>
          <cell r="M2146" t="str">
            <v>gelatinous nekton</v>
          </cell>
          <cell r="N2146" t="str">
            <v>Gelatinous nekton</v>
          </cell>
          <cell r="O2146" t="str">
            <v>Gelatinous zooplankton</v>
          </cell>
          <cell r="P2146" t="str">
            <v>ZG</v>
          </cell>
        </row>
        <row r="2147">
          <cell r="C2147" t="str">
            <v>Salpidae</v>
          </cell>
          <cell r="D2147" t="str">
            <v>Chordata//Urochordata</v>
          </cell>
          <cell r="E2147" t="str">
            <v>Thaliacea</v>
          </cell>
          <cell r="F2147" t="str">
            <v>//Salpidae</v>
          </cell>
          <cell r="G2147" t="str">
            <v>Chordata//UrochordataThaliacea//Salpidae</v>
          </cell>
          <cell r="H2147" t="str">
            <v xml:space="preserve">pelagic invertebrate </v>
          </cell>
          <cell r="I2147" t="str">
            <v>gelatinous nekton</v>
          </cell>
          <cell r="K2147" t="str">
            <v>gelatinous nekton</v>
          </cell>
          <cell r="L2147" t="str">
            <v>gelatinous nekton</v>
          </cell>
          <cell r="M2147" t="str">
            <v>gelatinous nekton</v>
          </cell>
          <cell r="N2147" t="str">
            <v>Gelatinous nekton</v>
          </cell>
          <cell r="O2147" t="str">
            <v>Filter feeder</v>
          </cell>
          <cell r="P2147" t="str">
            <v>BF</v>
          </cell>
        </row>
        <row r="2148">
          <cell r="C2148" t="str">
            <v>Soestia zonaria</v>
          </cell>
          <cell r="D2148">
            <v>0</v>
          </cell>
          <cell r="E2148">
            <v>0</v>
          </cell>
          <cell r="F2148">
            <v>0</v>
          </cell>
          <cell r="O2148" t="str">
            <v>Gelatinous zooplankton</v>
          </cell>
          <cell r="P2148" t="str">
            <v>ZG</v>
          </cell>
        </row>
        <row r="2149">
          <cell r="C2149" t="str">
            <v>Thetys vagina</v>
          </cell>
          <cell r="D2149">
            <v>0</v>
          </cell>
          <cell r="E2149">
            <v>0</v>
          </cell>
          <cell r="F2149">
            <v>0</v>
          </cell>
          <cell r="O2149" t="str">
            <v>Gelatinous zooplankton</v>
          </cell>
          <cell r="P2149" t="str">
            <v>ZG</v>
          </cell>
        </row>
        <row r="2150">
          <cell r="C2150" t="str">
            <v>Cyclosalpa spp.</v>
          </cell>
          <cell r="D2150">
            <v>0</v>
          </cell>
          <cell r="E2150">
            <v>0</v>
          </cell>
          <cell r="F2150">
            <v>0</v>
          </cell>
          <cell r="O2150" t="str">
            <v>Gelatinous zooplankton</v>
          </cell>
          <cell r="P2150" t="str">
            <v>ZG</v>
          </cell>
        </row>
        <row r="2151">
          <cell r="C2151" t="str">
            <v>Salpa sp.</v>
          </cell>
          <cell r="D2151" t="str">
            <v>Chordata/Urochodata</v>
          </cell>
          <cell r="E2151" t="str">
            <v>Thaliacea</v>
          </cell>
          <cell r="F2151" t="str">
            <v>//Salpidae</v>
          </cell>
          <cell r="G2151" t="str">
            <v>Chordata/UrochodataThaliacea//Salpidae</v>
          </cell>
          <cell r="H2151" t="str">
            <v xml:space="preserve">pelagic invertebrate </v>
          </cell>
          <cell r="I2151" t="str">
            <v>gelatinous nekton</v>
          </cell>
          <cell r="J2151" t="str">
            <v>gelatinous nekton</v>
          </cell>
          <cell r="K2151" t="str">
            <v>gelatinous nekton</v>
          </cell>
          <cell r="L2151" t="str">
            <v>gelatinous nekton</v>
          </cell>
          <cell r="M2151" t="str">
            <v>gelatinous nekton</v>
          </cell>
          <cell r="N2151" t="str">
            <v>Gelatinous nekton</v>
          </cell>
          <cell r="O2151" t="str">
            <v>Gelatinous zooplankton</v>
          </cell>
          <cell r="P2151" t="str">
            <v>ZG</v>
          </cell>
        </row>
        <row r="2152">
          <cell r="C2152" t="str">
            <v>Soestia spp.</v>
          </cell>
          <cell r="D2152">
            <v>0</v>
          </cell>
          <cell r="E2152">
            <v>0</v>
          </cell>
          <cell r="F2152">
            <v>0</v>
          </cell>
          <cell r="O2152" t="str">
            <v>Gelatinous zooplankton</v>
          </cell>
          <cell r="P2152" t="str">
            <v>ZG</v>
          </cell>
        </row>
        <row r="2153">
          <cell r="C2153" t="str">
            <v>Oikopleura</v>
          </cell>
          <cell r="D2153" t="str">
            <v>Chordata/Urochodata</v>
          </cell>
          <cell r="E2153" t="str">
            <v>Appendicularia (Larvacea)</v>
          </cell>
          <cell r="F2153">
            <v>0</v>
          </cell>
          <cell r="G2153" t="str">
            <v>Chordata/UrochodataAppendicularia (Larvacea)</v>
          </cell>
          <cell r="H2153" t="str">
            <v xml:space="preserve">pelagic invertebrate </v>
          </cell>
          <cell r="I2153" t="str">
            <v xml:space="preserve">pelagic invertebrate </v>
          </cell>
          <cell r="J2153" t="str">
            <v xml:space="preserve">pelagic invertebrate </v>
          </cell>
          <cell r="K2153" t="str">
            <v>large zooplankton</v>
          </cell>
          <cell r="L2153" t="str">
            <v>large zooplankton</v>
          </cell>
          <cell r="M2153" t="str">
            <v>large zooplankton</v>
          </cell>
          <cell r="N2153" t="str">
            <v xml:space="preserve"> </v>
          </cell>
          <cell r="O2153" t="str">
            <v>Large zooplankton (carnivorous)</v>
          </cell>
          <cell r="P2153" t="str">
            <v>ZL</v>
          </cell>
        </row>
        <row r="2154">
          <cell r="C2154" t="str">
            <v>Chaetognatha</v>
          </cell>
          <cell r="D2154" t="str">
            <v>Chaetognatha</v>
          </cell>
          <cell r="E2154">
            <v>0</v>
          </cell>
          <cell r="F2154">
            <v>0</v>
          </cell>
          <cell r="G2154" t="str">
            <v>Chaetognatha</v>
          </cell>
          <cell r="H2154" t="str">
            <v xml:space="preserve">pelagic invertebrate </v>
          </cell>
          <cell r="I2154" t="str">
            <v xml:space="preserve">pelagic invertebrate </v>
          </cell>
          <cell r="J2154" t="str">
            <v xml:space="preserve">pelagic invertebrate </v>
          </cell>
          <cell r="K2154" t="str">
            <v>large zooplankton</v>
          </cell>
          <cell r="L2154" t="str">
            <v>large zooplankton</v>
          </cell>
          <cell r="M2154" t="str">
            <v>large zooplankton</v>
          </cell>
          <cell r="N2154" t="str">
            <v xml:space="preserve"> </v>
          </cell>
          <cell r="O2154" t="str">
            <v>Large zooplankton (carnivorous)</v>
          </cell>
          <cell r="P2154" t="str">
            <v>ZL</v>
          </cell>
        </row>
        <row r="2155">
          <cell r="C2155" t="str">
            <v>Chaetognatha remains</v>
          </cell>
          <cell r="D2155" t="str">
            <v>Chaetognatha</v>
          </cell>
          <cell r="E2155">
            <v>0</v>
          </cell>
          <cell r="F2155">
            <v>0</v>
          </cell>
          <cell r="G2155" t="str">
            <v>Chaetognatha</v>
          </cell>
          <cell r="H2155" t="str">
            <v xml:space="preserve">pelagic invertebrate </v>
          </cell>
          <cell r="I2155" t="str">
            <v xml:space="preserve">pelagic invertebrate </v>
          </cell>
          <cell r="J2155" t="str">
            <v xml:space="preserve">pelagic invertebrate </v>
          </cell>
          <cell r="K2155" t="str">
            <v>large zooplankton</v>
          </cell>
          <cell r="L2155" t="str">
            <v>large zooplankton</v>
          </cell>
          <cell r="M2155" t="str">
            <v>large zooplankton</v>
          </cell>
          <cell r="N2155" t="str">
            <v xml:space="preserve"> </v>
          </cell>
          <cell r="O2155" t="str">
            <v>Large zooplankton (carnivorous)</v>
          </cell>
          <cell r="P2155" t="str">
            <v>ZL</v>
          </cell>
        </row>
        <row r="2156">
          <cell r="C2156" t="str">
            <v>Phylum Chaetognatha - undifferentiated</v>
          </cell>
          <cell r="D2156">
            <v>0</v>
          </cell>
          <cell r="E2156">
            <v>0</v>
          </cell>
          <cell r="F2156">
            <v>0</v>
          </cell>
          <cell r="O2156" t="str">
            <v>Benthic carnivore</v>
          </cell>
          <cell r="P2156" t="str">
            <v>BC</v>
          </cell>
        </row>
        <row r="2157">
          <cell r="C2157" t="str">
            <v>Pisces - undifferentiated fishes   </v>
          </cell>
          <cell r="D2157" t="str">
            <v>Pisces</v>
          </cell>
          <cell r="F2157">
            <v>0</v>
          </cell>
          <cell r="H2157" t="str">
            <v>unidentified fish</v>
          </cell>
          <cell r="K2157" t="str">
            <v>unidentified fish</v>
          </cell>
          <cell r="L2157" t="str">
            <v>unidentified fish</v>
          </cell>
          <cell r="M2157" t="str">
            <v>unidentified fish</v>
          </cell>
          <cell r="N2157" t="str">
            <v xml:space="preserve"> </v>
          </cell>
          <cell r="O2157" t="str">
            <v>Large zooplankton (carnivorous)</v>
          </cell>
          <cell r="P2157" t="str">
            <v>ZL</v>
          </cell>
        </row>
        <row r="2158">
          <cell r="C2158" t="str">
            <v>Fish larvae</v>
          </cell>
          <cell r="D2158" t="str">
            <v>Pisces</v>
          </cell>
          <cell r="E2158">
            <v>0</v>
          </cell>
          <cell r="F2158">
            <v>0</v>
          </cell>
          <cell r="G2158" t="str">
            <v>Pisces</v>
          </cell>
          <cell r="I2158" t="str">
            <v>zooplankton</v>
          </cell>
          <cell r="K2158" t="str">
            <v>large zooplankton</v>
          </cell>
          <cell r="L2158" t="str">
            <v>large zooplankton</v>
          </cell>
          <cell r="M2158" t="str">
            <v>large zooplankton</v>
          </cell>
          <cell r="N2158" t="str">
            <v>large zooplankton</v>
          </cell>
          <cell r="O2158" t="str">
            <v>Large zooplankton (carnivorous)</v>
          </cell>
          <cell r="P2158" t="str">
            <v>ZL</v>
          </cell>
        </row>
        <row r="2159">
          <cell r="C2159" t="str">
            <v>fish larva</v>
          </cell>
          <cell r="D2159" t="str">
            <v>Pisces</v>
          </cell>
          <cell r="E2159">
            <v>0</v>
          </cell>
          <cell r="F2159">
            <v>0</v>
          </cell>
          <cell r="G2159" t="str">
            <v>Pisces</v>
          </cell>
          <cell r="H2159" t="str">
            <v>unknown fish</v>
          </cell>
          <cell r="I2159" t="str">
            <v>unknown fish</v>
          </cell>
          <cell r="J2159" t="str">
            <v>unknown fish</v>
          </cell>
          <cell r="K2159" t="str">
            <v>large zooplankton</v>
          </cell>
          <cell r="L2159" t="str">
            <v>large zooplankton</v>
          </cell>
          <cell r="M2159" t="str">
            <v>large zooplankton</v>
          </cell>
          <cell r="N2159" t="str">
            <v>large zooplankton</v>
          </cell>
          <cell r="O2159" t="str">
            <v>Large zooplankton (carnivorous)</v>
          </cell>
          <cell r="P2159" t="str">
            <v>ZL</v>
          </cell>
        </row>
        <row r="2160">
          <cell r="C2160" t="str">
            <v xml:space="preserve"> "Superclass" Pisces - larvae</v>
          </cell>
          <cell r="D2160">
            <v>0</v>
          </cell>
          <cell r="E2160">
            <v>0</v>
          </cell>
          <cell r="F2160">
            <v>0</v>
          </cell>
          <cell r="G2160">
            <v>0</v>
          </cell>
          <cell r="H2160">
            <v>0</v>
          </cell>
          <cell r="I2160">
            <v>0</v>
          </cell>
          <cell r="J2160">
            <v>0</v>
          </cell>
          <cell r="K2160" t="str">
            <v>large zooplankton</v>
          </cell>
          <cell r="L2160" t="str">
            <v>large zooplankton</v>
          </cell>
          <cell r="M2160" t="str">
            <v>large zooplankton</v>
          </cell>
          <cell r="N2160" t="str">
            <v>large zooplankton</v>
          </cell>
          <cell r="O2160" t="str">
            <v>Large zooplankton (carnivorous)</v>
          </cell>
          <cell r="P2160" t="str">
            <v>ZL</v>
          </cell>
        </row>
        <row r="2161">
          <cell r="C2161" t="str">
            <v>Gadiformes larvae</v>
          </cell>
          <cell r="D2161">
            <v>0</v>
          </cell>
          <cell r="E2161">
            <v>0</v>
          </cell>
          <cell r="F2161">
            <v>0</v>
          </cell>
          <cell r="G2161">
            <v>0</v>
          </cell>
          <cell r="H2161">
            <v>0</v>
          </cell>
          <cell r="I2161">
            <v>0</v>
          </cell>
          <cell r="J2161">
            <v>0</v>
          </cell>
          <cell r="K2161" t="str">
            <v>large zooplankton</v>
          </cell>
          <cell r="L2161" t="str">
            <v>large zooplankton</v>
          </cell>
          <cell r="M2161" t="str">
            <v>large zooplankton</v>
          </cell>
          <cell r="N2161" t="str">
            <v>large zooplankton</v>
          </cell>
          <cell r="O2161" t="str">
            <v>Large zooplankton (carnivorous)</v>
          </cell>
          <cell r="P2161" t="str">
            <v>ZL</v>
          </cell>
        </row>
        <row r="2162">
          <cell r="C2162" t="str">
            <v>Leptocephalus</v>
          </cell>
          <cell r="K2162" t="str">
            <v>large zooplankton</v>
          </cell>
          <cell r="L2162" t="str">
            <v>large zooplankton</v>
          </cell>
          <cell r="M2162" t="str">
            <v>large zooplankton</v>
          </cell>
          <cell r="N2162" t="str">
            <v>large zooplankton</v>
          </cell>
          <cell r="O2162" t="str">
            <v>Large zooplankton (carnivorous)</v>
          </cell>
          <cell r="P2162" t="str">
            <v>ZL</v>
          </cell>
        </row>
        <row r="2163">
          <cell r="C2163" t="str">
            <v>Leptocephalus (eel larvae) undifferentiated</v>
          </cell>
          <cell r="K2163" t="str">
            <v>large zooplankton</v>
          </cell>
          <cell r="L2163" t="str">
            <v>large zooplankton</v>
          </cell>
          <cell r="M2163" t="str">
            <v>large zooplankton</v>
          </cell>
          <cell r="N2163" t="str">
            <v>large zooplankton</v>
          </cell>
          <cell r="O2163" t="str">
            <v>Large zooplankton (carnivorous)</v>
          </cell>
          <cell r="P2163" t="str">
            <v>ZL</v>
          </cell>
        </row>
        <row r="2164">
          <cell r="C2164" t="str">
            <v>Petromyzontidae -undifferentiated</v>
          </cell>
          <cell r="D2164" t="str">
            <v>Pisces</v>
          </cell>
          <cell r="E2164" t="str">
            <v>Petromyzontidae</v>
          </cell>
          <cell r="F2164">
            <v>0</v>
          </cell>
          <cell r="G2164" t="str">
            <v>PiscesPetromyzontidae</v>
          </cell>
          <cell r="K2164" t="str">
            <v>slope medium predator</v>
          </cell>
          <cell r="L2164" t="str">
            <v>slope medium predator</v>
          </cell>
          <cell r="M2164" t="str">
            <v>slope medium piscivore</v>
          </cell>
          <cell r="N2164" t="str">
            <v>Demersal piscivore medium (30-100cm)</v>
          </cell>
          <cell r="O2164" t="str">
            <v>Deep demersal piscivore large</v>
          </cell>
          <cell r="P2164" t="str">
            <v>FDD</v>
          </cell>
        </row>
        <row r="2165">
          <cell r="C2165" t="str">
            <v>Petromyzontidae -undifferentiated</v>
          </cell>
          <cell r="D2165" t="str">
            <v>Pisces</v>
          </cell>
          <cell r="E2165" t="str">
            <v>Petromyzontidae</v>
          </cell>
          <cell r="F2165">
            <v>0</v>
          </cell>
          <cell r="G2165" t="str">
            <v>PiscesPetromyzontidae</v>
          </cell>
          <cell r="H2165" t="str">
            <v>lampreys</v>
          </cell>
          <cell r="I2165" t="str">
            <v>lampreys</v>
          </cell>
          <cell r="J2165">
            <v>0</v>
          </cell>
          <cell r="K2165" t="str">
            <v>slope medium predator</v>
          </cell>
          <cell r="L2165" t="str">
            <v>slope medium predator</v>
          </cell>
          <cell r="M2165" t="str">
            <v>slope medium piscivore</v>
          </cell>
          <cell r="N2165" t="str">
            <v>Demersal piscivore medium (30-100cm)</v>
          </cell>
          <cell r="O2165" t="str">
            <v>Deep demersal piscivore large</v>
          </cell>
          <cell r="P2165" t="str">
            <v>FDD</v>
          </cell>
        </row>
        <row r="2166">
          <cell r="C2166" t="str">
            <v>Eptatretus cirrhatus</v>
          </cell>
          <cell r="D2166" t="str">
            <v>Pisces</v>
          </cell>
          <cell r="E2166" t="str">
            <v>Hexanchidiae</v>
          </cell>
          <cell r="F2166">
            <v>0</v>
          </cell>
          <cell r="G2166" t="str">
            <v>PiscesHexanchidiae</v>
          </cell>
          <cell r="H2166">
            <v>0</v>
          </cell>
          <cell r="I2166" t="str">
            <v>demersal shark</v>
          </cell>
          <cell r="K2166" t="str">
            <v>slope medium predator</v>
          </cell>
          <cell r="L2166" t="str">
            <v>slope medium predator</v>
          </cell>
          <cell r="M2166" t="str">
            <v>slope medium piscivore</v>
          </cell>
          <cell r="N2166" t="str">
            <v>Demersal piscivore medium (30-100cm)</v>
          </cell>
          <cell r="O2166" t="str">
            <v>Deep demersal piscivore large</v>
          </cell>
          <cell r="P2166" t="str">
            <v>FDD</v>
          </cell>
        </row>
        <row r="2167">
          <cell r="C2167" t="str">
            <v>Hexanchidae</v>
          </cell>
          <cell r="D2167">
            <v>0</v>
          </cell>
          <cell r="E2167">
            <v>0</v>
          </cell>
          <cell r="F2167">
            <v>0</v>
          </cell>
          <cell r="K2167" t="str">
            <v>demersal shark</v>
          </cell>
          <cell r="L2167" t="str">
            <v>demersal shark</v>
          </cell>
          <cell r="M2167" t="str">
            <v xml:space="preserve">coastal piscivorous shark </v>
          </cell>
          <cell r="N2167" t="str">
            <v>Demersal piscivorous shark</v>
          </cell>
          <cell r="O2167" t="str">
            <v>Shelf demersal shark</v>
          </cell>
          <cell r="P2167" t="str">
            <v>SHD</v>
          </cell>
        </row>
        <row r="2168">
          <cell r="C2168" t="str">
            <v>Heptranchias perlo</v>
          </cell>
          <cell r="D2168" t="str">
            <v>Pisces</v>
          </cell>
          <cell r="E2168" t="str">
            <v>Hexanchidiae</v>
          </cell>
          <cell r="F2168">
            <v>0</v>
          </cell>
          <cell r="G2168" t="str">
            <v>PiscesHexanchidiae</v>
          </cell>
          <cell r="H2168">
            <v>0</v>
          </cell>
          <cell r="I2168" t="str">
            <v>demersal shark</v>
          </cell>
          <cell r="K2168" t="str">
            <v>demersal shark</v>
          </cell>
          <cell r="L2168" t="str">
            <v>demersal shark</v>
          </cell>
          <cell r="M2168" t="str">
            <v xml:space="preserve">coastal piscivorous shark </v>
          </cell>
          <cell r="N2168" t="str">
            <v>Demersal piscivorous shark</v>
          </cell>
          <cell r="O2168" t="str">
            <v>Shelf demersal shark</v>
          </cell>
          <cell r="P2168" t="str">
            <v>SHD</v>
          </cell>
        </row>
        <row r="2169">
          <cell r="C2169" t="str">
            <v>Notorynchus cepedianus</v>
          </cell>
          <cell r="D2169" t="str">
            <v>Pisces</v>
          </cell>
          <cell r="E2169" t="str">
            <v>Hexanchidiae</v>
          </cell>
          <cell r="F2169">
            <v>0</v>
          </cell>
          <cell r="G2169" t="str">
            <v>PiscesHexanchidiae</v>
          </cell>
          <cell r="H2169">
            <v>0</v>
          </cell>
          <cell r="I2169" t="str">
            <v>demersal shark</v>
          </cell>
          <cell r="K2169" t="str">
            <v>demersal shark</v>
          </cell>
          <cell r="L2169" t="str">
            <v>demersal shark</v>
          </cell>
          <cell r="M2169" t="str">
            <v xml:space="preserve">coastal piscivorous shark </v>
          </cell>
          <cell r="N2169" t="str">
            <v>Demersal piscivorous shark</v>
          </cell>
          <cell r="O2169" t="str">
            <v>Shelf demersal shark</v>
          </cell>
          <cell r="P2169" t="str">
            <v>SHD</v>
          </cell>
        </row>
        <row r="2170">
          <cell r="C2170" t="str">
            <v>Hexanchus griseus</v>
          </cell>
          <cell r="D2170" t="str">
            <v>Pisces</v>
          </cell>
          <cell r="E2170" t="str">
            <v>Hexanchidiae</v>
          </cell>
          <cell r="F2170">
            <v>0</v>
          </cell>
          <cell r="G2170" t="str">
            <v>PiscesHexanchidiae</v>
          </cell>
          <cell r="H2170">
            <v>0</v>
          </cell>
          <cell r="K2170">
            <v>0</v>
          </cell>
          <cell r="L2170">
            <v>0</v>
          </cell>
          <cell r="M2170">
            <v>0</v>
          </cell>
          <cell r="N2170" t="str">
            <v>Demersal piscivorous shark</v>
          </cell>
          <cell r="O2170" t="str">
            <v>Shelf demersal shark</v>
          </cell>
          <cell r="P2170" t="str">
            <v>SHD</v>
          </cell>
        </row>
        <row r="2171">
          <cell r="C2171" t="str">
            <v>Heterodontus portusjacksoni</v>
          </cell>
          <cell r="D2171" t="str">
            <v>Pisces</v>
          </cell>
          <cell r="E2171" t="str">
            <v>Heterodontontidae</v>
          </cell>
          <cell r="F2171">
            <v>0</v>
          </cell>
          <cell r="G2171" t="str">
            <v>PiscesHeterodontontidae</v>
          </cell>
          <cell r="H2171">
            <v>0</v>
          </cell>
          <cell r="I2171" t="str">
            <v>pelagic shark</v>
          </cell>
          <cell r="K2171" t="str">
            <v>demersal shark</v>
          </cell>
          <cell r="L2171" t="str">
            <v>demersal shark</v>
          </cell>
          <cell r="M2171" t="str">
            <v xml:space="preserve">coastal invertebrate feeding shark </v>
          </cell>
          <cell r="N2171" t="str">
            <v>Demersal invertebrate feeding shark</v>
          </cell>
          <cell r="O2171" t="str">
            <v>Shelf demersal shark</v>
          </cell>
          <cell r="P2171" t="str">
            <v>SHD</v>
          </cell>
        </row>
        <row r="2172">
          <cell r="C2172" t="str">
            <v>Heterodontus galeatus</v>
          </cell>
          <cell r="D2172" t="str">
            <v>Pisces</v>
          </cell>
          <cell r="E2172" t="str">
            <v>Heterodontontidae</v>
          </cell>
          <cell r="F2172">
            <v>0</v>
          </cell>
          <cell r="G2172" t="str">
            <v>PiscesHeterodontontidae</v>
          </cell>
          <cell r="H2172">
            <v>0</v>
          </cell>
          <cell r="K2172" t="str">
            <v>demersal shark</v>
          </cell>
          <cell r="L2172" t="str">
            <v>demersal shark</v>
          </cell>
          <cell r="M2172" t="str">
            <v xml:space="preserve">coastal invertebrate feeding shark </v>
          </cell>
          <cell r="N2172" t="str">
            <v>Demersal invertebrate feeding shark</v>
          </cell>
          <cell r="O2172" t="str">
            <v>Shelf demersal shark</v>
          </cell>
          <cell r="P2172" t="str">
            <v>SHD</v>
          </cell>
        </row>
        <row r="2173">
          <cell r="C2173" t="str">
            <v>Carcharias taurus</v>
          </cell>
          <cell r="D2173" t="str">
            <v>Pisces</v>
          </cell>
          <cell r="E2173" t="str">
            <v>Odontaspididae</v>
          </cell>
          <cell r="F2173">
            <v>0</v>
          </cell>
          <cell r="G2173" t="str">
            <v>PiscesOdontaspididae</v>
          </cell>
          <cell r="H2173">
            <v>0</v>
          </cell>
          <cell r="I2173" t="str">
            <v>pelagic shark</v>
          </cell>
          <cell r="K2173" t="str">
            <v>demersal shark</v>
          </cell>
          <cell r="L2173" t="str">
            <v>pelagic shark</v>
          </cell>
          <cell r="M2173" t="str">
            <v xml:space="preserve">coastal piscivorous shark </v>
          </cell>
          <cell r="N2173" t="str">
            <v>Demersal piscivorous shark</v>
          </cell>
          <cell r="O2173" t="str">
            <v>Shelf demersal shark</v>
          </cell>
          <cell r="P2173" t="str">
            <v>SHD</v>
          </cell>
        </row>
        <row r="2174">
          <cell r="C2174" t="str">
            <v>Odontaspis ferox</v>
          </cell>
          <cell r="D2174" t="str">
            <v>Pisces</v>
          </cell>
          <cell r="E2174" t="str">
            <v>Odontaspididae</v>
          </cell>
          <cell r="F2174">
            <v>0</v>
          </cell>
          <cell r="G2174" t="str">
            <v>PiscesOdontaspididae</v>
          </cell>
          <cell r="H2174">
            <v>0</v>
          </cell>
          <cell r="I2174" t="str">
            <v>pelagic shark</v>
          </cell>
          <cell r="K2174" t="str">
            <v>demersal shark</v>
          </cell>
          <cell r="L2174" t="str">
            <v>demersal shark</v>
          </cell>
          <cell r="M2174" t="str">
            <v xml:space="preserve">coastal invertebrate feeding shark </v>
          </cell>
          <cell r="N2174" t="str">
            <v>Demersal invertebrate feeding shark</v>
          </cell>
          <cell r="O2174" t="str">
            <v>Shelf demersal shark</v>
          </cell>
          <cell r="P2174" t="str">
            <v>SHD</v>
          </cell>
        </row>
        <row r="2175">
          <cell r="C2175" t="str">
            <v>Mitsukurina owstoni</v>
          </cell>
          <cell r="D2175">
            <v>0</v>
          </cell>
          <cell r="F2175">
            <v>0</v>
          </cell>
          <cell r="H2175">
            <v>0</v>
          </cell>
          <cell r="J2175">
            <v>0</v>
          </cell>
          <cell r="K2175" t="str">
            <v>demersal shark</v>
          </cell>
          <cell r="L2175" t="str">
            <v>demersal shark</v>
          </cell>
          <cell r="M2175">
            <v>0</v>
          </cell>
          <cell r="N2175" t="str">
            <v xml:space="preserve"> </v>
          </cell>
          <cell r="O2175" t="str">
            <v>Shelf demersal shark</v>
          </cell>
          <cell r="P2175" t="str">
            <v>SHD</v>
          </cell>
        </row>
        <row r="2176">
          <cell r="C2176" t="str">
            <v>Pseudocarcharias kamoharai</v>
          </cell>
          <cell r="D2176">
            <v>0</v>
          </cell>
          <cell r="F2176">
            <v>0</v>
          </cell>
          <cell r="H2176">
            <v>0</v>
          </cell>
          <cell r="K2176" t="str">
            <v>pelagic shark</v>
          </cell>
          <cell r="L2176" t="str">
            <v>pelagic shark</v>
          </cell>
          <cell r="M2176" t="str">
            <v xml:space="preserve">coastal piscivorous shark </v>
          </cell>
          <cell r="N2176" t="str">
            <v>Demersal piscivorous shark</v>
          </cell>
          <cell r="O2176" t="str">
            <v>Shelf pelagic shark</v>
          </cell>
          <cell r="P2176" t="str">
            <v>SHD</v>
          </cell>
        </row>
        <row r="2177">
          <cell r="C2177" t="str">
            <v>Lamnidae spp</v>
          </cell>
          <cell r="D2177">
            <v>0</v>
          </cell>
          <cell r="E2177">
            <v>0</v>
          </cell>
          <cell r="F2177">
            <v>0</v>
          </cell>
          <cell r="K2177" t="str">
            <v>pelagic shark</v>
          </cell>
          <cell r="L2177" t="str">
            <v>pelagic shark</v>
          </cell>
          <cell r="M2177" t="str">
            <v>oceanic piscivorous shark</v>
          </cell>
          <cell r="N2177" t="str">
            <v>Pelagic piscivorous shark</v>
          </cell>
          <cell r="O2177" t="str">
            <v>Offshore pelagic shark</v>
          </cell>
          <cell r="P2177" t="str">
            <v>SHP</v>
          </cell>
        </row>
        <row r="2178">
          <cell r="C2178" t="str">
            <v>Isurus oxyrinchus</v>
          </cell>
          <cell r="D2178" t="str">
            <v>Pisces</v>
          </cell>
          <cell r="E2178" t="str">
            <v>Isuridae</v>
          </cell>
          <cell r="F2178">
            <v>0</v>
          </cell>
          <cell r="G2178" t="str">
            <v>PiscesIsuridae</v>
          </cell>
          <cell r="H2178">
            <v>0</v>
          </cell>
          <cell r="I2178" t="str">
            <v>pelagic shark</v>
          </cell>
          <cell r="K2178" t="str">
            <v>pelagic shark</v>
          </cell>
          <cell r="L2178" t="str">
            <v>pelagic shark</v>
          </cell>
          <cell r="M2178" t="str">
            <v>oceanic piscivorous shark</v>
          </cell>
          <cell r="N2178" t="str">
            <v>Pelagic piscivorous shark</v>
          </cell>
          <cell r="O2178" t="str">
            <v>Offshore pelagic shark (mako)</v>
          </cell>
          <cell r="P2178" t="str">
            <v>SHP</v>
          </cell>
        </row>
        <row r="2179">
          <cell r="C2179" t="str">
            <v>Isurus paucus</v>
          </cell>
          <cell r="D2179">
            <v>0</v>
          </cell>
          <cell r="E2179">
            <v>0</v>
          </cell>
          <cell r="O2179" t="str">
            <v>Offshore pelagic shark (mako)</v>
          </cell>
          <cell r="P2179" t="str">
            <v>SHP</v>
          </cell>
        </row>
        <row r="2180">
          <cell r="C2180" t="str">
            <v>Carcharodon carcharias</v>
          </cell>
          <cell r="D2180" t="str">
            <v>Pisces</v>
          </cell>
          <cell r="F2180" t="str">
            <v>Lamnidae</v>
          </cell>
          <cell r="G2180" t="str">
            <v>PiscesLamnidae</v>
          </cell>
          <cell r="H2180">
            <v>0</v>
          </cell>
          <cell r="K2180" t="str">
            <v>pelagic shark</v>
          </cell>
          <cell r="L2180" t="str">
            <v>pelagic shark</v>
          </cell>
          <cell r="M2180" t="str">
            <v>oceanic piscivorous shark</v>
          </cell>
          <cell r="N2180" t="str">
            <v>Pelagic  piscivorous shark</v>
          </cell>
          <cell r="O2180" t="str">
            <v>Offshore pelagic shark (white)</v>
          </cell>
          <cell r="P2180" t="str">
            <v>SHP</v>
          </cell>
        </row>
        <row r="2181">
          <cell r="C2181" t="str">
            <v>Lamna nasus</v>
          </cell>
          <cell r="D2181">
            <v>0</v>
          </cell>
          <cell r="E2181">
            <v>0</v>
          </cell>
          <cell r="F2181">
            <v>0</v>
          </cell>
          <cell r="K2181" t="str">
            <v>pelagic shark</v>
          </cell>
          <cell r="L2181" t="str">
            <v>pelagic shark</v>
          </cell>
          <cell r="M2181" t="str">
            <v>oceanic piscivorous shark</v>
          </cell>
          <cell r="N2181" t="str">
            <v>Pelagic piscivorous shark</v>
          </cell>
          <cell r="O2181" t="str">
            <v>Offshore pelagic shark</v>
          </cell>
          <cell r="P2181" t="str">
            <v>SHP</v>
          </cell>
        </row>
        <row r="2182">
          <cell r="C2182" t="str">
            <v>Cetorhinus maximus</v>
          </cell>
          <cell r="D2182">
            <v>0</v>
          </cell>
          <cell r="E2182">
            <v>0</v>
          </cell>
          <cell r="O2182" t="str">
            <v>Offshore pelagic shark</v>
          </cell>
          <cell r="P2182" t="str">
            <v>SHP</v>
          </cell>
        </row>
        <row r="2183">
          <cell r="C2183" t="str">
            <v>Alopiidae</v>
          </cell>
          <cell r="D2183" t="str">
            <v>Pisces</v>
          </cell>
          <cell r="E2183" t="str">
            <v>Alopiidae</v>
          </cell>
          <cell r="F2183">
            <v>0</v>
          </cell>
          <cell r="G2183" t="str">
            <v>PiscesAlopiidae</v>
          </cell>
          <cell r="H2183">
            <v>0</v>
          </cell>
          <cell r="I2183" t="str">
            <v>pelagic shark</v>
          </cell>
          <cell r="K2183" t="str">
            <v>pelagic shark</v>
          </cell>
          <cell r="L2183" t="str">
            <v>pelagic shark</v>
          </cell>
          <cell r="M2183" t="str">
            <v>oceanic piscivorous shark</v>
          </cell>
          <cell r="N2183" t="str">
            <v>Pelagic piscivorous shark</v>
          </cell>
          <cell r="O2183" t="str">
            <v>Offshore pelagic shark</v>
          </cell>
          <cell r="P2183" t="str">
            <v>SHP</v>
          </cell>
        </row>
        <row r="2184">
          <cell r="C2184" t="str">
            <v>Alopias vulpinus</v>
          </cell>
          <cell r="D2184" t="str">
            <v>Pisces</v>
          </cell>
          <cell r="E2184" t="str">
            <v>Alopiidae</v>
          </cell>
          <cell r="F2184">
            <v>0</v>
          </cell>
          <cell r="G2184" t="str">
            <v>PiscesAlopiidae</v>
          </cell>
          <cell r="H2184">
            <v>0</v>
          </cell>
          <cell r="I2184" t="str">
            <v>pelagic shark</v>
          </cell>
          <cell r="K2184" t="str">
            <v>pelagic shark</v>
          </cell>
          <cell r="L2184" t="str">
            <v>pelagic shark</v>
          </cell>
          <cell r="M2184" t="str">
            <v>oceanic piscivorous shark</v>
          </cell>
          <cell r="N2184" t="str">
            <v>Pelagic piscivorous shark</v>
          </cell>
          <cell r="O2184" t="str">
            <v>Offshore pelagic shark</v>
          </cell>
          <cell r="P2184" t="str">
            <v>SHP</v>
          </cell>
        </row>
        <row r="2185">
          <cell r="C2185" t="str">
            <v>Alopias superciliosus</v>
          </cell>
          <cell r="D2185">
            <v>0</v>
          </cell>
          <cell r="F2185">
            <v>0</v>
          </cell>
          <cell r="H2185">
            <v>0</v>
          </cell>
          <cell r="K2185" t="str">
            <v>pelagic shark</v>
          </cell>
          <cell r="L2185" t="str">
            <v>pelagic shark</v>
          </cell>
          <cell r="M2185" t="str">
            <v>oceanic piscivorous shark</v>
          </cell>
          <cell r="N2185" t="str">
            <v>Pelagic piscivorous shark</v>
          </cell>
          <cell r="O2185" t="str">
            <v>Offshore pelagic shark</v>
          </cell>
          <cell r="P2185" t="str">
            <v>SHP</v>
          </cell>
        </row>
        <row r="2186">
          <cell r="C2186" t="str">
            <v>Brachaeluridae and related families</v>
          </cell>
          <cell r="D2186" t="str">
            <v>Pisces</v>
          </cell>
          <cell r="E2186" t="str">
            <v>Brachaeluridae</v>
          </cell>
          <cell r="F2186">
            <v>0</v>
          </cell>
          <cell r="G2186" t="str">
            <v>PiscesBrachaeluridae</v>
          </cell>
          <cell r="H2186">
            <v>0</v>
          </cell>
          <cell r="I2186" t="str">
            <v>demersal shark</v>
          </cell>
          <cell r="K2186" t="str">
            <v>demersal shark</v>
          </cell>
          <cell r="L2186" t="str">
            <v>demersal shark</v>
          </cell>
          <cell r="M2186" t="str">
            <v>demersal shark</v>
          </cell>
          <cell r="N2186" t="str">
            <v>Demersal invertebrate feeding shark</v>
          </cell>
          <cell r="O2186" t="str">
            <v>Shelf demersal shark</v>
          </cell>
          <cell r="P2186" t="str">
            <v>SHD</v>
          </cell>
        </row>
        <row r="2187">
          <cell r="C2187" t="str">
            <v>Orectolobus ornatus</v>
          </cell>
          <cell r="D2187">
            <v>0</v>
          </cell>
          <cell r="F2187">
            <v>0</v>
          </cell>
          <cell r="H2187">
            <v>0</v>
          </cell>
          <cell r="K2187" t="str">
            <v>demersal shark</v>
          </cell>
          <cell r="L2187" t="str">
            <v>demersal shark</v>
          </cell>
          <cell r="N2187" t="str">
            <v>Demersal invertebrate feeding shark</v>
          </cell>
          <cell r="O2187" t="str">
            <v>Shelf demersal shark</v>
          </cell>
          <cell r="P2187" t="str">
            <v>SHD</v>
          </cell>
        </row>
        <row r="2188">
          <cell r="C2188" t="str">
            <v>Parascyllium collare</v>
          </cell>
          <cell r="D2188" t="str">
            <v>Pisces</v>
          </cell>
          <cell r="E2188" t="str">
            <v>Brachaeluridae</v>
          </cell>
          <cell r="F2188">
            <v>0</v>
          </cell>
          <cell r="G2188" t="str">
            <v>PiscesBrachaeluridae</v>
          </cell>
          <cell r="H2188">
            <v>0</v>
          </cell>
          <cell r="K2188" t="str">
            <v>demersal shark</v>
          </cell>
          <cell r="L2188" t="str">
            <v>demersal shark</v>
          </cell>
          <cell r="M2188" t="str">
            <v xml:space="preserve">coastal invertebrate feeding shark </v>
          </cell>
          <cell r="N2188" t="str">
            <v>Demersal invertebrate feeding shark</v>
          </cell>
          <cell r="O2188" t="str">
            <v>Shelf demersal shark</v>
          </cell>
          <cell r="P2188" t="str">
            <v>SHD</v>
          </cell>
        </row>
        <row r="2189">
          <cell r="C2189" t="str">
            <v>Orectolobus maculatus</v>
          </cell>
          <cell r="D2189" t="str">
            <v>Pisces</v>
          </cell>
          <cell r="E2189" t="str">
            <v>Brachaeluridae</v>
          </cell>
          <cell r="F2189">
            <v>0</v>
          </cell>
          <cell r="G2189" t="str">
            <v>PiscesBrachaeluridae</v>
          </cell>
          <cell r="H2189">
            <v>0</v>
          </cell>
          <cell r="K2189" t="str">
            <v>demersal shark</v>
          </cell>
          <cell r="L2189" t="str">
            <v>demersal shark</v>
          </cell>
          <cell r="M2189" t="str">
            <v xml:space="preserve">coastal invertebrate feeding shark </v>
          </cell>
          <cell r="N2189" t="str">
            <v>Demersal invertebrate feeding shark</v>
          </cell>
          <cell r="O2189" t="str">
            <v>Shelf demersal shark</v>
          </cell>
          <cell r="P2189" t="str">
            <v>SHD</v>
          </cell>
        </row>
        <row r="2190">
          <cell r="C2190" t="str">
            <v>Parascyllium ferrugineum</v>
          </cell>
          <cell r="D2190" t="str">
            <v>Pisces</v>
          </cell>
          <cell r="E2190" t="str">
            <v>Brachaeluridae</v>
          </cell>
          <cell r="F2190">
            <v>0</v>
          </cell>
          <cell r="G2190" t="str">
            <v>PiscesBrachaeluridae</v>
          </cell>
          <cell r="H2190">
            <v>0</v>
          </cell>
          <cell r="K2190" t="str">
            <v>demersal shark</v>
          </cell>
          <cell r="L2190" t="str">
            <v>demersal shark</v>
          </cell>
          <cell r="M2190" t="str">
            <v xml:space="preserve">coastal invertebrate feeding shark </v>
          </cell>
          <cell r="N2190" t="str">
            <v>Demersal invertebrate feeding shark</v>
          </cell>
          <cell r="O2190" t="str">
            <v>Shelf demersal shark</v>
          </cell>
          <cell r="P2190" t="str">
            <v>SHD</v>
          </cell>
        </row>
        <row r="2191">
          <cell r="C2191" t="str">
            <v>Stegostoma fasciatum</v>
          </cell>
          <cell r="D2191" t="str">
            <v>Pisces</v>
          </cell>
          <cell r="E2191" t="str">
            <v>Brachaeluridae</v>
          </cell>
          <cell r="F2191">
            <v>0</v>
          </cell>
          <cell r="G2191" t="str">
            <v>PiscesBrachaeluridae</v>
          </cell>
          <cell r="H2191">
            <v>0</v>
          </cell>
          <cell r="J2191">
            <v>0</v>
          </cell>
          <cell r="K2191" t="str">
            <v>demersal shark</v>
          </cell>
          <cell r="L2191" t="str">
            <v>demersal shark</v>
          </cell>
          <cell r="M2191" t="str">
            <v xml:space="preserve">coastal invertebrate feeding shark </v>
          </cell>
          <cell r="N2191" t="str">
            <v>Demersal invertebrate feeding shark</v>
          </cell>
          <cell r="O2191" t="str">
            <v>Shelf demersal shark</v>
          </cell>
          <cell r="P2191" t="str">
            <v>SHD</v>
          </cell>
        </row>
        <row r="2192">
          <cell r="C2192" t="str">
            <v>Orectolobidae - undifferentiated</v>
          </cell>
          <cell r="D2192">
            <v>0</v>
          </cell>
          <cell r="F2192">
            <v>0</v>
          </cell>
          <cell r="H2192">
            <v>0</v>
          </cell>
          <cell r="J2192">
            <v>0</v>
          </cell>
          <cell r="K2192">
            <v>0</v>
          </cell>
          <cell r="L2192">
            <v>0</v>
          </cell>
          <cell r="M2192">
            <v>0</v>
          </cell>
          <cell r="O2192" t="str">
            <v>Shelf demersal shark</v>
          </cell>
          <cell r="P2192" t="str">
            <v>SHD</v>
          </cell>
        </row>
        <row r="2193">
          <cell r="C2193" t="str">
            <v>Rhincodon typus</v>
          </cell>
          <cell r="D2193">
            <v>0</v>
          </cell>
          <cell r="E2193" t="str">
            <v>Rhincodontidae</v>
          </cell>
          <cell r="F2193">
            <v>0</v>
          </cell>
          <cell r="H2193">
            <v>0</v>
          </cell>
          <cell r="K2193">
            <v>0</v>
          </cell>
          <cell r="L2193">
            <v>0</v>
          </cell>
          <cell r="M2193">
            <v>0</v>
          </cell>
          <cell r="N2193" t="str">
            <v>Oceanic pelagic shark</v>
          </cell>
          <cell r="O2193" t="str">
            <v>Offshore pelagic shark</v>
          </cell>
          <cell r="P2193" t="str">
            <v>WHB</v>
          </cell>
        </row>
        <row r="2194">
          <cell r="C2194" t="str">
            <v>catshark</v>
          </cell>
          <cell r="D2194" t="str">
            <v>Pisces</v>
          </cell>
          <cell r="E2194" t="str">
            <v>Scyliorhinidae</v>
          </cell>
          <cell r="F2194" t="str">
            <v>Scyliorhinidae</v>
          </cell>
          <cell r="G2194" t="str">
            <v>PiscesScyliorhinidaeScyliorhinidae</v>
          </cell>
          <cell r="K2194" t="str">
            <v>demersal shark</v>
          </cell>
          <cell r="L2194" t="str">
            <v>demersal shark</v>
          </cell>
          <cell r="M2194" t="str">
            <v>demersal shark</v>
          </cell>
          <cell r="N2194" t="str">
            <v>Demersal invertebrate feeding shark</v>
          </cell>
          <cell r="O2194" t="str">
            <v>Shelf demersal shark</v>
          </cell>
          <cell r="P2194" t="str">
            <v>SHD</v>
          </cell>
        </row>
        <row r="2195">
          <cell r="C2195" t="str">
            <v>Scyliorhinidae -undifferentiated</v>
          </cell>
          <cell r="D2195" t="str">
            <v>Pisces</v>
          </cell>
          <cell r="E2195" t="str">
            <v>Scyliorhinidae</v>
          </cell>
          <cell r="F2195">
            <v>0</v>
          </cell>
          <cell r="G2195" t="str">
            <v>PiscesScyliorhinidae</v>
          </cell>
          <cell r="H2195">
            <v>0</v>
          </cell>
          <cell r="I2195" t="str">
            <v>demersal shark</v>
          </cell>
          <cell r="K2195" t="str">
            <v>demersal shark</v>
          </cell>
          <cell r="L2195" t="str">
            <v>demersal shark</v>
          </cell>
          <cell r="M2195" t="str">
            <v>demersal shark</v>
          </cell>
          <cell r="N2195" t="str">
            <v>Demersal invertebrate feeding shark</v>
          </cell>
          <cell r="O2195" t="str">
            <v>Shelf demersal shark</v>
          </cell>
          <cell r="P2195" t="str">
            <v>SHD</v>
          </cell>
        </row>
        <row r="2196">
          <cell r="C2196" t="str">
            <v>Cephaloscyllium laticeps</v>
          </cell>
          <cell r="D2196" t="str">
            <v>Pisces</v>
          </cell>
          <cell r="E2196" t="str">
            <v>Scyliorhinidae</v>
          </cell>
          <cell r="F2196">
            <v>0</v>
          </cell>
          <cell r="G2196" t="str">
            <v>PiscesScyliorhinidae</v>
          </cell>
          <cell r="H2196">
            <v>0</v>
          </cell>
          <cell r="I2196" t="str">
            <v>demersal shark</v>
          </cell>
          <cell r="K2196" t="str">
            <v>demersal shark</v>
          </cell>
          <cell r="L2196" t="str">
            <v>demersal shark</v>
          </cell>
          <cell r="M2196" t="str">
            <v xml:space="preserve">coastal piscivorous shark </v>
          </cell>
          <cell r="N2196" t="str">
            <v>Demersal piscivorous shark</v>
          </cell>
          <cell r="O2196" t="str">
            <v>Shelf demersal shark</v>
          </cell>
          <cell r="P2196" t="str">
            <v>SHD</v>
          </cell>
        </row>
        <row r="2197">
          <cell r="C2197" t="str">
            <v>Asymbolus vincenti</v>
          </cell>
          <cell r="D2197" t="str">
            <v>Pisces</v>
          </cell>
          <cell r="E2197" t="str">
            <v>Scyliorhinidae</v>
          </cell>
          <cell r="F2197">
            <v>0</v>
          </cell>
          <cell r="G2197" t="str">
            <v>PiscesScyliorhinidae</v>
          </cell>
          <cell r="H2197">
            <v>0</v>
          </cell>
          <cell r="K2197" t="str">
            <v>demersal shark</v>
          </cell>
          <cell r="L2197" t="str">
            <v>demersal shark</v>
          </cell>
          <cell r="M2197" t="str">
            <v>demersal shark</v>
          </cell>
          <cell r="N2197" t="str">
            <v>Demersal invertebrate feeding shark</v>
          </cell>
          <cell r="O2197" t="str">
            <v>Shelf demersal shark</v>
          </cell>
          <cell r="P2197" t="str">
            <v>SHD</v>
          </cell>
        </row>
        <row r="2198">
          <cell r="C2198" t="str">
            <v>Atelomycterus fasciatus</v>
          </cell>
          <cell r="D2198" t="str">
            <v>Pisces</v>
          </cell>
          <cell r="E2198" t="str">
            <v>Scyliorhinidae</v>
          </cell>
          <cell r="F2198">
            <v>0</v>
          </cell>
          <cell r="G2198" t="str">
            <v>PiscesScyliorhinidae</v>
          </cell>
          <cell r="H2198">
            <v>0</v>
          </cell>
          <cell r="I2198" t="str">
            <v>demersal shark</v>
          </cell>
          <cell r="K2198" t="str">
            <v>demersal shark</v>
          </cell>
          <cell r="L2198" t="str">
            <v>demersal shark</v>
          </cell>
          <cell r="M2198" t="str">
            <v>demersal shark</v>
          </cell>
          <cell r="N2198" t="str">
            <v>Demersal invertebrate feeding shark</v>
          </cell>
          <cell r="O2198" t="str">
            <v>Shelf demersal shark</v>
          </cell>
          <cell r="P2198" t="str">
            <v>SHD</v>
          </cell>
        </row>
        <row r="2199">
          <cell r="C2199" t="str">
            <v>Cephaloscyllium fasciatum</v>
          </cell>
          <cell r="D2199" t="str">
            <v>Pisces</v>
          </cell>
          <cell r="E2199" t="str">
            <v>Scyliorhinidae</v>
          </cell>
          <cell r="F2199">
            <v>0</v>
          </cell>
          <cell r="G2199" t="str">
            <v>PiscesScyliorhinidae</v>
          </cell>
          <cell r="H2199">
            <v>0</v>
          </cell>
          <cell r="K2199" t="str">
            <v>demersal shark</v>
          </cell>
          <cell r="L2199" t="str">
            <v>demersal shark</v>
          </cell>
          <cell r="M2199" t="str">
            <v>demersal shark</v>
          </cell>
          <cell r="N2199" t="str">
            <v>Demersal piscivorous shark</v>
          </cell>
          <cell r="O2199" t="str">
            <v>Shelf demersal shark</v>
          </cell>
          <cell r="P2199" t="str">
            <v>SHD</v>
          </cell>
        </row>
        <row r="2200">
          <cell r="C2200" t="str">
            <v>Galeus boardmani</v>
          </cell>
          <cell r="D2200" t="str">
            <v>Pisces</v>
          </cell>
          <cell r="E2200" t="str">
            <v>Scyliorhinidae</v>
          </cell>
          <cell r="F2200">
            <v>0</v>
          </cell>
          <cell r="G2200" t="str">
            <v>PiscesScyliorhinidae</v>
          </cell>
          <cell r="H2200">
            <v>0</v>
          </cell>
          <cell r="I2200" t="str">
            <v>demersal shark</v>
          </cell>
          <cell r="J2200">
            <v>0</v>
          </cell>
          <cell r="K2200" t="str">
            <v>demersal shark</v>
          </cell>
          <cell r="L2200" t="str">
            <v>demersal shark</v>
          </cell>
          <cell r="M2200" t="str">
            <v xml:space="preserve">coastal piscivorous shark </v>
          </cell>
          <cell r="N2200" t="str">
            <v>Demersal piscivorous shark</v>
          </cell>
          <cell r="O2200" t="str">
            <v>Shelf demersal shark</v>
          </cell>
          <cell r="P2200" t="str">
            <v>SHD</v>
          </cell>
        </row>
        <row r="2201">
          <cell r="C2201" t="str">
            <v>Apristurus</v>
          </cell>
          <cell r="D2201" t="str">
            <v>Pisces</v>
          </cell>
          <cell r="E2201" t="str">
            <v>Scyliorhinidae</v>
          </cell>
          <cell r="F2201">
            <v>0</v>
          </cell>
          <cell r="G2201" t="str">
            <v>PiscesScyliorhinidae</v>
          </cell>
          <cell r="H2201">
            <v>0</v>
          </cell>
          <cell r="I2201" t="str">
            <v>demersal shark</v>
          </cell>
          <cell r="K2201" t="str">
            <v>demersal shark</v>
          </cell>
          <cell r="L2201" t="str">
            <v>demersal shark</v>
          </cell>
          <cell r="M2201" t="str">
            <v>demersal shark</v>
          </cell>
          <cell r="N2201" t="str">
            <v xml:space="preserve"> </v>
          </cell>
          <cell r="O2201" t="str">
            <v>Deep demersal shark</v>
          </cell>
          <cell r="P2201" t="str">
            <v>SHD</v>
          </cell>
        </row>
        <row r="2202">
          <cell r="C2202" t="str">
            <v>Cephaloscyllium sp. A</v>
          </cell>
          <cell r="D2202" t="str">
            <v>Pisces</v>
          </cell>
          <cell r="E2202" t="str">
            <v>Scyliorhinidae</v>
          </cell>
          <cell r="F2202">
            <v>0</v>
          </cell>
          <cell r="G2202" t="str">
            <v>PiscesScyliorhinidae</v>
          </cell>
          <cell r="H2202">
            <v>0</v>
          </cell>
          <cell r="I2202" t="str">
            <v>demersal shark</v>
          </cell>
          <cell r="K2202" t="str">
            <v>demersal shark</v>
          </cell>
          <cell r="L2202" t="str">
            <v>demersal shark</v>
          </cell>
          <cell r="M2202" t="str">
            <v xml:space="preserve">coastal invertebrate feeding shark </v>
          </cell>
          <cell r="N2202" t="str">
            <v>Demersal invertebrate feeding shark</v>
          </cell>
          <cell r="O2202" t="str">
            <v>Shelf demersal shark</v>
          </cell>
          <cell r="P2202" t="str">
            <v>SHD</v>
          </cell>
        </row>
        <row r="2203">
          <cell r="C2203" t="str">
            <v>Apristurus melanoasper</v>
          </cell>
          <cell r="D2203">
            <v>0</v>
          </cell>
          <cell r="F2203">
            <v>0</v>
          </cell>
          <cell r="H2203">
            <v>0</v>
          </cell>
          <cell r="K2203" t="str">
            <v>demersal shark</v>
          </cell>
          <cell r="L2203" t="str">
            <v>demersal shark</v>
          </cell>
          <cell r="N2203" t="str">
            <v>Demersal invertebrate feeding shark</v>
          </cell>
          <cell r="O2203" t="str">
            <v>Shelf demersal shark</v>
          </cell>
          <cell r="P2203" t="str">
            <v>SHD</v>
          </cell>
        </row>
        <row r="2204">
          <cell r="C2204" t="str">
            <v>Asymbolus parvus</v>
          </cell>
          <cell r="D2204" t="str">
            <v>Pisces</v>
          </cell>
          <cell r="E2204" t="str">
            <v>Scyliorhinidae</v>
          </cell>
          <cell r="F2204">
            <v>0</v>
          </cell>
          <cell r="G2204" t="str">
            <v>PiscesScyliorhinidae</v>
          </cell>
          <cell r="H2204">
            <v>0</v>
          </cell>
          <cell r="K2204" t="str">
            <v>demersal shark</v>
          </cell>
          <cell r="L2204" t="str">
            <v>demersal shark</v>
          </cell>
          <cell r="M2204" t="str">
            <v xml:space="preserve">coastal invertebrate feeding shark </v>
          </cell>
          <cell r="N2204" t="str">
            <v>Demersal invertebrate feeding shark</v>
          </cell>
          <cell r="O2204" t="str">
            <v>Shelf demersal shark</v>
          </cell>
          <cell r="P2204" t="str">
            <v>SHD</v>
          </cell>
        </row>
        <row r="2205">
          <cell r="C2205" t="str">
            <v>Asymbolus sp. B</v>
          </cell>
          <cell r="D2205" t="str">
            <v>Pisces</v>
          </cell>
          <cell r="E2205" t="str">
            <v>Scyliorhinidae</v>
          </cell>
          <cell r="F2205">
            <v>0</v>
          </cell>
          <cell r="G2205" t="str">
            <v>PiscesScyliorhinidae</v>
          </cell>
          <cell r="H2205">
            <v>0</v>
          </cell>
          <cell r="I2205" t="str">
            <v>demersal shark</v>
          </cell>
          <cell r="K2205" t="str">
            <v>demersal shark</v>
          </cell>
          <cell r="L2205" t="str">
            <v>demersal shark</v>
          </cell>
          <cell r="M2205" t="str">
            <v xml:space="preserve">coastal invertebrate feeding shark </v>
          </cell>
          <cell r="N2205" t="str">
            <v>Demersal invertebrate feeding shark</v>
          </cell>
          <cell r="O2205" t="str">
            <v>Shelf demersal shark</v>
          </cell>
          <cell r="P2205" t="str">
            <v>SHD</v>
          </cell>
        </row>
        <row r="2206">
          <cell r="C2206" t="str">
            <v>Asymbolus rubiginosus</v>
          </cell>
          <cell r="D2206">
            <v>0</v>
          </cell>
          <cell r="F2206">
            <v>0</v>
          </cell>
          <cell r="H2206">
            <v>0</v>
          </cell>
          <cell r="K2206" t="str">
            <v>demersal shark</v>
          </cell>
          <cell r="L2206" t="str">
            <v>demersal shark</v>
          </cell>
          <cell r="M2206" t="str">
            <v xml:space="preserve">coastal invertebrate feeding shark </v>
          </cell>
          <cell r="N2206" t="str">
            <v>Demersal invertebrate feeding shark</v>
          </cell>
          <cell r="O2206" t="str">
            <v>Shelf demersal shark</v>
          </cell>
          <cell r="P2206" t="str">
            <v>SHD</v>
          </cell>
        </row>
        <row r="2207">
          <cell r="C2207" t="str">
            <v>Asymbolus occiduus</v>
          </cell>
          <cell r="D2207" t="str">
            <v>Pisces</v>
          </cell>
          <cell r="E2207" t="str">
            <v>Scyliorhinidae</v>
          </cell>
          <cell r="F2207">
            <v>0</v>
          </cell>
          <cell r="G2207" t="str">
            <v>PiscesScyliorhinidae</v>
          </cell>
          <cell r="H2207">
            <v>0</v>
          </cell>
          <cell r="J2207">
            <v>0</v>
          </cell>
          <cell r="K2207" t="str">
            <v>demersal shark</v>
          </cell>
          <cell r="L2207" t="str">
            <v>demersal shark</v>
          </cell>
          <cell r="M2207" t="str">
            <v xml:space="preserve">coastal invertebrate feeding shark </v>
          </cell>
          <cell r="N2207" t="str">
            <v>Demersal invertebrate feeding shark</v>
          </cell>
          <cell r="O2207" t="str">
            <v>Shelf demersal shark</v>
          </cell>
          <cell r="P2207" t="str">
            <v>SHD</v>
          </cell>
        </row>
        <row r="2208">
          <cell r="C2208" t="str">
            <v>Asymbolus analis</v>
          </cell>
          <cell r="D2208" t="str">
            <v>Pisces</v>
          </cell>
          <cell r="E2208" t="str">
            <v>Scyliorhinidae</v>
          </cell>
          <cell r="F2208">
            <v>0</v>
          </cell>
          <cell r="G2208" t="str">
            <v>PiscesScyliorhinidae</v>
          </cell>
          <cell r="H2208">
            <v>0</v>
          </cell>
          <cell r="I2208" t="str">
            <v>demersal shark</v>
          </cell>
          <cell r="K2208" t="str">
            <v>demersal shark</v>
          </cell>
          <cell r="L2208" t="str">
            <v>demersal shark</v>
          </cell>
          <cell r="M2208" t="str">
            <v>demersal shark</v>
          </cell>
          <cell r="N2208" t="str">
            <v>Demersal invertebrate feeding shark</v>
          </cell>
          <cell r="O2208" t="str">
            <v>Shelf demersal shark</v>
          </cell>
          <cell r="P2208" t="str">
            <v>SHD</v>
          </cell>
        </row>
        <row r="2209">
          <cell r="C2209" t="str">
            <v>Cephaloscyllium variegatum</v>
          </cell>
          <cell r="D2209">
            <v>0</v>
          </cell>
          <cell r="F2209">
            <v>0</v>
          </cell>
          <cell r="H2209">
            <v>0</v>
          </cell>
          <cell r="K2209" t="str">
            <v>demersal shark</v>
          </cell>
          <cell r="L2209" t="str">
            <v>demersal shark</v>
          </cell>
          <cell r="M2209" t="str">
            <v>demersal shark</v>
          </cell>
          <cell r="N2209" t="str">
            <v>Demersal invertebrate feeding shark</v>
          </cell>
          <cell r="O2209" t="str">
            <v>Deep demersal shark</v>
          </cell>
          <cell r="P2209" t="str">
            <v>SHD</v>
          </cell>
        </row>
        <row r="2210">
          <cell r="C2210" t="str">
            <v>Cephaloscyllium spp.</v>
          </cell>
          <cell r="D2210">
            <v>0</v>
          </cell>
          <cell r="E2210">
            <v>0</v>
          </cell>
          <cell r="O2210" t="str">
            <v>Deep demersal shark</v>
          </cell>
          <cell r="P2210" t="str">
            <v>SHD</v>
          </cell>
        </row>
        <row r="2211">
          <cell r="C2211" t="str">
            <v>Triakidae - undifferentiated</v>
          </cell>
          <cell r="D2211" t="str">
            <v>Pisces</v>
          </cell>
          <cell r="E2211" t="str">
            <v>Triakidae</v>
          </cell>
          <cell r="F2211">
            <v>0</v>
          </cell>
          <cell r="G2211" t="str">
            <v>PiscesTriakidae</v>
          </cell>
          <cell r="H2211">
            <v>0</v>
          </cell>
          <cell r="K2211" t="str">
            <v>demersal shark</v>
          </cell>
          <cell r="L2211" t="str">
            <v>demersal shark</v>
          </cell>
          <cell r="M2211" t="str">
            <v>demersal shark</v>
          </cell>
          <cell r="N2211" t="str">
            <v xml:space="preserve"> </v>
          </cell>
          <cell r="O2211" t="str">
            <v>Shelf demersal shark</v>
          </cell>
          <cell r="P2211" t="str">
            <v>SHD</v>
          </cell>
        </row>
        <row r="2212">
          <cell r="C2212" t="str">
            <v>Mustelus antarcticus</v>
          </cell>
          <cell r="D2212" t="str">
            <v>Pisces</v>
          </cell>
          <cell r="E2212" t="str">
            <v>Carcharhinidae</v>
          </cell>
          <cell r="F2212">
            <v>0</v>
          </cell>
          <cell r="G2212" t="str">
            <v>PiscesCarcharhinidae</v>
          </cell>
          <cell r="H2212">
            <v>0</v>
          </cell>
          <cell r="I2212" t="str">
            <v>school shark</v>
          </cell>
          <cell r="K2212" t="str">
            <v>demersal shark</v>
          </cell>
          <cell r="L2212" t="str">
            <v>demersal shark</v>
          </cell>
          <cell r="M2212" t="str">
            <v xml:space="preserve">coastal invertebrate feeding shark </v>
          </cell>
          <cell r="N2212" t="str">
            <v>Demersal invertebrate feeding shark</v>
          </cell>
          <cell r="O2212" t="str">
            <v>Shelf demersal shark</v>
          </cell>
          <cell r="P2212" t="str">
            <v>SHG</v>
          </cell>
        </row>
        <row r="2213">
          <cell r="C2213" t="str">
            <v>Furgaleus macki</v>
          </cell>
          <cell r="D2213">
            <v>0</v>
          </cell>
          <cell r="E2213">
            <v>0</v>
          </cell>
          <cell r="F2213">
            <v>0</v>
          </cell>
          <cell r="K2213" t="str">
            <v>demersal shark</v>
          </cell>
          <cell r="L2213" t="str">
            <v>demersal shark</v>
          </cell>
          <cell r="N2213" t="str">
            <v>Demersal invertebrate feeding shark</v>
          </cell>
          <cell r="O2213" t="str">
            <v>Shelf demersal shark</v>
          </cell>
          <cell r="P2213" t="str">
            <v>SHD</v>
          </cell>
        </row>
        <row r="2214">
          <cell r="C2214" t="str">
            <v>Hypogaleus hyugaensis</v>
          </cell>
          <cell r="D2214">
            <v>0</v>
          </cell>
          <cell r="E2214">
            <v>0</v>
          </cell>
          <cell r="F2214">
            <v>0</v>
          </cell>
          <cell r="K2214" t="str">
            <v>demersal shark</v>
          </cell>
          <cell r="L2214" t="str">
            <v>demersal shark</v>
          </cell>
          <cell r="M2214" t="str">
            <v xml:space="preserve">coastal piscivorous shark </v>
          </cell>
          <cell r="N2214" t="str">
            <v>Demersal piscivorous shark</v>
          </cell>
          <cell r="O2214" t="str">
            <v>Shelf demersal shark</v>
          </cell>
          <cell r="P2214" t="str">
            <v>SHD</v>
          </cell>
        </row>
        <row r="2215">
          <cell r="C2215" t="str">
            <v>Galeorhinus galeus</v>
          </cell>
          <cell r="D2215" t="str">
            <v>Pisces</v>
          </cell>
          <cell r="E2215" t="str">
            <v>Carcharhinidae</v>
          </cell>
          <cell r="F2215">
            <v>0</v>
          </cell>
          <cell r="G2215" t="str">
            <v>PiscesCarcharhinidae</v>
          </cell>
          <cell r="H2215">
            <v>0</v>
          </cell>
          <cell r="I2215" t="str">
            <v>demersal shark</v>
          </cell>
          <cell r="J2215">
            <v>0</v>
          </cell>
          <cell r="K2215" t="str">
            <v>demersal shark</v>
          </cell>
          <cell r="L2215" t="str">
            <v>demersal shark</v>
          </cell>
          <cell r="M2215" t="str">
            <v xml:space="preserve">coastal piscivorous shark </v>
          </cell>
          <cell r="N2215" t="str">
            <v>Demersal piscivorous shark</v>
          </cell>
          <cell r="O2215" t="str">
            <v>Shelf demersal shark</v>
          </cell>
          <cell r="P2215" t="str">
            <v>SHS</v>
          </cell>
        </row>
        <row r="2216">
          <cell r="C2216" t="str">
            <v>Hemitriakis falcata</v>
          </cell>
          <cell r="D2216">
            <v>0</v>
          </cell>
          <cell r="E2216">
            <v>0</v>
          </cell>
          <cell r="F2216">
            <v>0</v>
          </cell>
          <cell r="K2216" t="str">
            <v>demersal shark</v>
          </cell>
          <cell r="L2216" t="str">
            <v>demersal shark</v>
          </cell>
          <cell r="N2216" t="str">
            <v xml:space="preserve"> </v>
          </cell>
          <cell r="O2216" t="str">
            <v>Shelf demersal shark</v>
          </cell>
          <cell r="P2216" t="str">
            <v>SHD</v>
          </cell>
        </row>
        <row r="2217">
          <cell r="C2217" t="str">
            <v>Triakidae</v>
          </cell>
          <cell r="D2217">
            <v>0</v>
          </cell>
          <cell r="E2217" t="str">
            <v>Triakidae</v>
          </cell>
          <cell r="F2217">
            <v>0</v>
          </cell>
          <cell r="K2217" t="str">
            <v>demersal shark</v>
          </cell>
          <cell r="L2217" t="str">
            <v>demersal shark</v>
          </cell>
          <cell r="N2217" t="str">
            <v xml:space="preserve"> </v>
          </cell>
          <cell r="O2217" t="str">
            <v>Shelf demersal shark</v>
          </cell>
          <cell r="P2217" t="str">
            <v>SHD</v>
          </cell>
        </row>
        <row r="2218">
          <cell r="C2218" t="str">
            <v>Carcharhinidae</v>
          </cell>
          <cell r="D2218" t="str">
            <v>Pisces</v>
          </cell>
          <cell r="E2218" t="str">
            <v>Carcharhinidae</v>
          </cell>
          <cell r="F2218">
            <v>0</v>
          </cell>
          <cell r="G2218" t="str">
            <v>PiscesCarcharhinidae</v>
          </cell>
          <cell r="H2218">
            <v>0</v>
          </cell>
          <cell r="K2218" t="str">
            <v>pelagic shark</v>
          </cell>
          <cell r="L2218" t="str">
            <v>pelagic shark</v>
          </cell>
          <cell r="M2218" t="str">
            <v xml:space="preserve">coastal piscivorous shark </v>
          </cell>
          <cell r="N2218" t="str">
            <v>Demersal piscivorous shark</v>
          </cell>
          <cell r="O2218" t="str">
            <v>Shelf demersal shark (whalers)</v>
          </cell>
          <cell r="P2218" t="str">
            <v>SHD</v>
          </cell>
        </row>
        <row r="2219">
          <cell r="C2219" t="str">
            <v>Carcharhinidae, Hemigaleidae</v>
          </cell>
          <cell r="D2219" t="str">
            <v>Pisces</v>
          </cell>
          <cell r="E2219" t="str">
            <v>Carcharhinidae</v>
          </cell>
          <cell r="F2219">
            <v>0</v>
          </cell>
          <cell r="G2219" t="str">
            <v>PiscesCarcharhinidae</v>
          </cell>
          <cell r="H2219">
            <v>0</v>
          </cell>
          <cell r="K2219" t="str">
            <v>pelagic shark</v>
          </cell>
          <cell r="L2219" t="str">
            <v>pelagic shark</v>
          </cell>
          <cell r="M2219" t="str">
            <v xml:space="preserve">coastal piscivorous shark </v>
          </cell>
          <cell r="N2219" t="str">
            <v>Demersal piscivorous shark</v>
          </cell>
          <cell r="O2219" t="str">
            <v>Shelf demersal shark (whalers)</v>
          </cell>
          <cell r="P2219" t="str">
            <v>SHD</v>
          </cell>
        </row>
        <row r="2220">
          <cell r="C2220" t="str">
            <v>Carcharhinus species</v>
          </cell>
          <cell r="D2220" t="str">
            <v>Pisces</v>
          </cell>
          <cell r="E2220" t="str">
            <v>Carcharhinidae</v>
          </cell>
          <cell r="F2220">
            <v>0</v>
          </cell>
          <cell r="G2220" t="str">
            <v>PiscesCarcharhinidae</v>
          </cell>
          <cell r="H2220">
            <v>0</v>
          </cell>
          <cell r="K2220" t="str">
            <v>pelagic shark</v>
          </cell>
          <cell r="L2220" t="str">
            <v>pelagic shark</v>
          </cell>
          <cell r="M2220" t="str">
            <v xml:space="preserve">coastal piscivorous shark </v>
          </cell>
          <cell r="N2220" t="str">
            <v>Demersal piscivorous shark</v>
          </cell>
          <cell r="O2220" t="str">
            <v>Shelf demersal shark (whalers)</v>
          </cell>
          <cell r="P2220" t="str">
            <v>SHD</v>
          </cell>
        </row>
        <row r="2221">
          <cell r="C2221" t="str">
            <v>Carcharhinus obscurus</v>
          </cell>
          <cell r="D2221" t="str">
            <v>Pisces</v>
          </cell>
          <cell r="E2221" t="str">
            <v>Carcharhinidae</v>
          </cell>
          <cell r="F2221">
            <v>0</v>
          </cell>
          <cell r="G2221" t="str">
            <v>PiscesCarcharhinidae</v>
          </cell>
          <cell r="H2221">
            <v>0</v>
          </cell>
          <cell r="K2221" t="str">
            <v>demersal shark</v>
          </cell>
          <cell r="L2221" t="str">
            <v>pelagic shark</v>
          </cell>
          <cell r="M2221" t="str">
            <v xml:space="preserve">coastal piscivorous shark </v>
          </cell>
          <cell r="N2221" t="str">
            <v>Demersal piscivorous shark</v>
          </cell>
          <cell r="O2221" t="str">
            <v>Shelf demersal shark (whalers)</v>
          </cell>
          <cell r="P2221" t="str">
            <v>SHD</v>
          </cell>
        </row>
        <row r="2222">
          <cell r="C2222" t="str">
            <v>Carcharhinus brachyurus</v>
          </cell>
          <cell r="D2222" t="str">
            <v>Pisces</v>
          </cell>
          <cell r="E2222" t="str">
            <v>Carcharhinidae</v>
          </cell>
          <cell r="F2222">
            <v>0</v>
          </cell>
          <cell r="G2222" t="str">
            <v>PiscesCarcharhinidae</v>
          </cell>
          <cell r="H2222">
            <v>0</v>
          </cell>
          <cell r="I2222" t="str">
            <v>demersal shark</v>
          </cell>
          <cell r="J2222">
            <v>0</v>
          </cell>
          <cell r="K2222" t="str">
            <v>pelagic shark</v>
          </cell>
          <cell r="L2222" t="str">
            <v>pelagic shark</v>
          </cell>
          <cell r="M2222" t="str">
            <v xml:space="preserve">coastal piscivorous shark </v>
          </cell>
          <cell r="N2222" t="str">
            <v>Pelagic piscivorous shark</v>
          </cell>
          <cell r="O2222" t="str">
            <v>Offshore pelagic shark (whaler)</v>
          </cell>
          <cell r="P2222" t="str">
            <v>SHP</v>
          </cell>
        </row>
        <row r="2223">
          <cell r="C2223" t="str">
            <v>Prionace glauca</v>
          </cell>
          <cell r="D2223" t="str">
            <v>Pisces</v>
          </cell>
          <cell r="E2223" t="str">
            <v>Carcharhinidae</v>
          </cell>
          <cell r="F2223">
            <v>0</v>
          </cell>
          <cell r="G2223" t="str">
            <v>PiscesCarcharhinidae</v>
          </cell>
          <cell r="H2223">
            <v>0</v>
          </cell>
          <cell r="K2223" t="str">
            <v>pelagic shark</v>
          </cell>
          <cell r="L2223" t="str">
            <v>pelagic shark</v>
          </cell>
          <cell r="M2223" t="str">
            <v>oceanic piscivorous shark</v>
          </cell>
          <cell r="N2223" t="str">
            <v>Pelagic piscivorous shark</v>
          </cell>
          <cell r="O2223" t="str">
            <v>Offshore pelagic shark (blue)</v>
          </cell>
          <cell r="P2223" t="str">
            <v>SHP</v>
          </cell>
        </row>
        <row r="2224">
          <cell r="C2224" t="str">
            <v>Carcharhinus plumbeus</v>
          </cell>
          <cell r="D2224">
            <v>0</v>
          </cell>
          <cell r="E2224">
            <v>0</v>
          </cell>
          <cell r="O2224" t="str">
            <v>Shelf demersal shark (whalers)</v>
          </cell>
          <cell r="P2224" t="str">
            <v>SHD</v>
          </cell>
        </row>
        <row r="2225">
          <cell r="C2225" t="str">
            <v>Carcharhinus falciformis</v>
          </cell>
          <cell r="D2225" t="str">
            <v>Pisces</v>
          </cell>
          <cell r="E2225" t="str">
            <v>Carcharhinidae</v>
          </cell>
          <cell r="F2225">
            <v>0</v>
          </cell>
          <cell r="G2225" t="str">
            <v>PiscesCarcharhinidae</v>
          </cell>
          <cell r="H2225">
            <v>0</v>
          </cell>
          <cell r="K2225" t="str">
            <v>pelagic shark</v>
          </cell>
          <cell r="L2225" t="str">
            <v>pelagic shark</v>
          </cell>
          <cell r="M2225" t="str">
            <v xml:space="preserve">coastal piscivorous shark </v>
          </cell>
          <cell r="N2225" t="str">
            <v>Demersal piscivorous shark</v>
          </cell>
          <cell r="O2225" t="str">
            <v>Shelf demersal shark (whalers)</v>
          </cell>
          <cell r="P2225" t="str">
            <v>SHD</v>
          </cell>
        </row>
        <row r="2226">
          <cell r="C2226" t="str">
            <v>Carcharhinus sorrah</v>
          </cell>
          <cell r="D2226" t="str">
            <v>Pisces</v>
          </cell>
          <cell r="E2226" t="str">
            <v>Carcharhinidae</v>
          </cell>
          <cell r="F2226">
            <v>0</v>
          </cell>
          <cell r="G2226" t="str">
            <v>PiscesCarcharhinidae</v>
          </cell>
          <cell r="H2226">
            <v>0</v>
          </cell>
          <cell r="K2226" t="str">
            <v>pelagic shark</v>
          </cell>
          <cell r="L2226" t="str">
            <v>pelagic shark</v>
          </cell>
          <cell r="M2226" t="str">
            <v xml:space="preserve">coastal piscivorous shark </v>
          </cell>
          <cell r="N2226" t="str">
            <v>Demersal piscivorous shark</v>
          </cell>
          <cell r="O2226" t="str">
            <v>Shelf demersal shark (whalers)</v>
          </cell>
          <cell r="P2226" t="str">
            <v>SHD</v>
          </cell>
        </row>
        <row r="2227">
          <cell r="C2227" t="str">
            <v>Carcharhinus leucas</v>
          </cell>
          <cell r="D2227" t="str">
            <v>Pisces</v>
          </cell>
          <cell r="E2227" t="str">
            <v>Carcharhinidae</v>
          </cell>
          <cell r="F2227">
            <v>0</v>
          </cell>
          <cell r="G2227" t="str">
            <v>PiscesCarcharhinidae</v>
          </cell>
          <cell r="H2227">
            <v>0</v>
          </cell>
          <cell r="K2227" t="str">
            <v>pelagic shark</v>
          </cell>
          <cell r="L2227" t="str">
            <v>pelagic shark</v>
          </cell>
          <cell r="M2227" t="str">
            <v xml:space="preserve">coastal piscivorous shark </v>
          </cell>
          <cell r="N2227" t="str">
            <v>Demersal piscivorous shark</v>
          </cell>
          <cell r="O2227" t="str">
            <v>Shelf demersal shark (whalers)</v>
          </cell>
          <cell r="P2227" t="str">
            <v>SHD</v>
          </cell>
        </row>
        <row r="2228">
          <cell r="C2228" t="str">
            <v>Galeocerdo cuvier</v>
          </cell>
          <cell r="D2228" t="str">
            <v>Pisces</v>
          </cell>
          <cell r="E2228" t="str">
            <v>Carcharhinidae</v>
          </cell>
          <cell r="F2228">
            <v>0</v>
          </cell>
          <cell r="G2228" t="str">
            <v>PiscesCarcharhinidae</v>
          </cell>
          <cell r="H2228">
            <v>0</v>
          </cell>
          <cell r="I2228" t="str">
            <v>demersal shark</v>
          </cell>
          <cell r="K2228" t="str">
            <v>pelagic shark</v>
          </cell>
          <cell r="L2228" t="str">
            <v>pelagic shark</v>
          </cell>
          <cell r="M2228" t="str">
            <v xml:space="preserve">coastal piscivorous shark </v>
          </cell>
          <cell r="N2228" t="str">
            <v>Demersal piscivorous shark</v>
          </cell>
          <cell r="O2228" t="str">
            <v>Shelf demersal shark (whalers)</v>
          </cell>
          <cell r="P2228" t="str">
            <v>SHD</v>
          </cell>
        </row>
        <row r="2229">
          <cell r="C2229" t="str">
            <v>Carcharhinus brevipinna</v>
          </cell>
          <cell r="D2229" t="str">
            <v>Pisces</v>
          </cell>
          <cell r="E2229" t="str">
            <v>Carcharhinidae</v>
          </cell>
          <cell r="F2229">
            <v>0</v>
          </cell>
          <cell r="G2229" t="str">
            <v>PiscesCarcharhinidae</v>
          </cell>
          <cell r="H2229">
            <v>0</v>
          </cell>
          <cell r="K2229" t="str">
            <v>pelagic shark</v>
          </cell>
          <cell r="L2229" t="str">
            <v>pelagic shark</v>
          </cell>
          <cell r="M2229" t="str">
            <v xml:space="preserve">coastal piscivorous shark </v>
          </cell>
          <cell r="N2229" t="str">
            <v>Demersal piscivorous shark</v>
          </cell>
          <cell r="O2229" t="str">
            <v>Shelf demersal shark (whalers)</v>
          </cell>
          <cell r="P2229" t="str">
            <v>SHD</v>
          </cell>
        </row>
        <row r="2230">
          <cell r="C2230" t="str">
            <v>Negaprion acutidens</v>
          </cell>
          <cell r="D2230" t="str">
            <v>Pisces</v>
          </cell>
          <cell r="E2230" t="str">
            <v>Carcharhinidae</v>
          </cell>
          <cell r="F2230">
            <v>0</v>
          </cell>
          <cell r="G2230" t="str">
            <v>PiscesCarcharhinidae</v>
          </cell>
          <cell r="H2230">
            <v>0</v>
          </cell>
          <cell r="I2230">
            <v>37018029</v>
          </cell>
          <cell r="J2230">
            <v>37018029</v>
          </cell>
          <cell r="K2230" t="str">
            <v>pelagic shark</v>
          </cell>
          <cell r="L2230" t="str">
            <v>pelagic shark</v>
          </cell>
          <cell r="M2230" t="str">
            <v xml:space="preserve">coastal piscivorous shark </v>
          </cell>
          <cell r="N2230" t="str">
            <v>Demersal piscivorous shark</v>
          </cell>
          <cell r="O2230" t="str">
            <v>Shelf demersal shark (whalers)</v>
          </cell>
          <cell r="P2230" t="str">
            <v>SHD</v>
          </cell>
        </row>
        <row r="2231">
          <cell r="C2231" t="str">
            <v>Carcharhinus longimanus</v>
          </cell>
          <cell r="D2231" t="str">
            <v>Pisces</v>
          </cell>
          <cell r="E2231" t="str">
            <v>Carcharhinidae</v>
          </cell>
          <cell r="F2231">
            <v>37018016</v>
          </cell>
          <cell r="G2231" t="str">
            <v>PiscesCarcharhinidae</v>
          </cell>
          <cell r="H2231">
            <v>37018016</v>
          </cell>
          <cell r="I2231">
            <v>37018016</v>
          </cell>
          <cell r="J2231">
            <v>37018016</v>
          </cell>
          <cell r="K2231" t="str">
            <v>pelagic shark</v>
          </cell>
          <cell r="L2231" t="str">
            <v>pelagic shark</v>
          </cell>
          <cell r="M2231" t="str">
            <v xml:space="preserve">oceanic piscivorous shark </v>
          </cell>
          <cell r="N2231" t="str">
            <v>Pelagic piscivorous shark</v>
          </cell>
          <cell r="O2231" t="str">
            <v>Offshore pelagic shark (whalers)</v>
          </cell>
          <cell r="P2231" t="str">
            <v>SHP</v>
          </cell>
        </row>
        <row r="2232">
          <cell r="C2232" t="str">
            <v>Carcharhinus limbatus</v>
          </cell>
          <cell r="D2232" t="str">
            <v>Pisces</v>
          </cell>
          <cell r="E2232" t="str">
            <v>Carcharhinidae</v>
          </cell>
          <cell r="F2232">
            <v>37018016</v>
          </cell>
          <cell r="G2232" t="str">
            <v>PiscesCarcharhinidae</v>
          </cell>
          <cell r="H2232">
            <v>37018016</v>
          </cell>
          <cell r="I2232">
            <v>37018016</v>
          </cell>
          <cell r="J2232">
            <v>37018016</v>
          </cell>
          <cell r="K2232" t="str">
            <v>pelagic shark</v>
          </cell>
          <cell r="L2232" t="str">
            <v>pelagic shark</v>
          </cell>
          <cell r="M2232" t="str">
            <v xml:space="preserve">coastal piscivorous shark </v>
          </cell>
          <cell r="N2232" t="str">
            <v>Demersal piscivorous shark</v>
          </cell>
          <cell r="O2232" t="str">
            <v>Shelf demersal shark (whalers)</v>
          </cell>
          <cell r="P2232" t="str">
            <v>SHD</v>
          </cell>
        </row>
        <row r="2233">
          <cell r="C2233" t="str">
            <v>Carcharhinus galapagensis</v>
          </cell>
          <cell r="D2233" t="str">
            <v>Pisces</v>
          </cell>
          <cell r="E2233" t="str">
            <v>Carcharhinidae</v>
          </cell>
          <cell r="F2233">
            <v>37018016</v>
          </cell>
          <cell r="G2233" t="str">
            <v>PiscesCarcharhinidae</v>
          </cell>
          <cell r="H2233">
            <v>37018016</v>
          </cell>
          <cell r="K2233" t="str">
            <v>pelagic shark</v>
          </cell>
          <cell r="L2233" t="str">
            <v>pelagic shark</v>
          </cell>
          <cell r="M2233" t="str">
            <v xml:space="preserve">coastal piscivorous shark </v>
          </cell>
          <cell r="N2233" t="str">
            <v>Demersal piscivorous shark</v>
          </cell>
          <cell r="O2233" t="str">
            <v>Shelf demersal shark (whalers)</v>
          </cell>
          <cell r="P2233" t="str">
            <v>SHD</v>
          </cell>
        </row>
        <row r="2234">
          <cell r="C2234" t="str">
            <v>Carcharhinus, Loxodon &amp; Rhizoprionodon spp</v>
          </cell>
          <cell r="D2234" t="str">
            <v>Pisces</v>
          </cell>
          <cell r="E2234" t="str">
            <v>Carcharhinidae</v>
          </cell>
          <cell r="F2234">
            <v>37018016</v>
          </cell>
          <cell r="G2234" t="str">
            <v>PiscesCarcharhinidae</v>
          </cell>
          <cell r="H2234">
            <v>37018016</v>
          </cell>
          <cell r="I2234">
            <v>37018901</v>
          </cell>
          <cell r="J2234">
            <v>37018901</v>
          </cell>
          <cell r="K2234" t="str">
            <v>pelagic shark</v>
          </cell>
          <cell r="L2234" t="str">
            <v>pelagic shark</v>
          </cell>
          <cell r="M2234" t="str">
            <v xml:space="preserve">coastal piscivorous shark </v>
          </cell>
          <cell r="N2234" t="str">
            <v>Pelagic piscivorous shark</v>
          </cell>
          <cell r="O2234" t="str">
            <v>Shelf demersal shark (whalers)</v>
          </cell>
          <cell r="P2234" t="str">
            <v>SHD</v>
          </cell>
        </row>
        <row r="2235">
          <cell r="C2235" t="str">
            <v>Sphyrnidae</v>
          </cell>
          <cell r="D2235">
            <v>37018880</v>
          </cell>
          <cell r="E2235" t="str">
            <v>Sphyrnidae</v>
          </cell>
          <cell r="F2235">
            <v>37018880</v>
          </cell>
          <cell r="K2235" t="str">
            <v>pelagic shark</v>
          </cell>
          <cell r="L2235" t="str">
            <v>pelagic shark</v>
          </cell>
          <cell r="M2235" t="str">
            <v xml:space="preserve">coastal piscivorous shark </v>
          </cell>
          <cell r="N2235" t="str">
            <v>Demersal piscivorous shark</v>
          </cell>
          <cell r="O2235" t="str">
            <v xml:space="preserve">Shelf demersal shark </v>
          </cell>
          <cell r="P2235" t="str">
            <v>SHD</v>
          </cell>
        </row>
        <row r="2236">
          <cell r="C2236" t="str">
            <v>Sphyrna lewini</v>
          </cell>
          <cell r="D2236">
            <v>37018880</v>
          </cell>
          <cell r="E2236" t="str">
            <v>Sphyrnidae</v>
          </cell>
          <cell r="F2236">
            <v>37018880</v>
          </cell>
          <cell r="K2236" t="str">
            <v>demersal shark</v>
          </cell>
          <cell r="L2236" t="str">
            <v>demersal shark</v>
          </cell>
          <cell r="M2236" t="str">
            <v xml:space="preserve">oceanic piscivorous shark </v>
          </cell>
          <cell r="N2236" t="str">
            <v>Pelagic piscivorous shark</v>
          </cell>
          <cell r="O2236" t="str">
            <v>Offshore pelagic shark</v>
          </cell>
          <cell r="P2236" t="str">
            <v>SHP</v>
          </cell>
        </row>
        <row r="2237">
          <cell r="C2237" t="str">
            <v>Sphyrna mokarran</v>
          </cell>
          <cell r="D2237">
            <v>37018880</v>
          </cell>
          <cell r="E2237" t="str">
            <v>Sphyrnidae</v>
          </cell>
          <cell r="F2237">
            <v>37018880</v>
          </cell>
          <cell r="H2237">
            <v>37018880</v>
          </cell>
          <cell r="K2237" t="str">
            <v>pelagic shark</v>
          </cell>
          <cell r="L2237" t="str">
            <v>pelagic shark</v>
          </cell>
          <cell r="M2237" t="str">
            <v xml:space="preserve">coastal piscivorous shark </v>
          </cell>
          <cell r="N2237" t="str">
            <v>Demersal piscivorous shark</v>
          </cell>
          <cell r="O2237" t="str">
            <v>Offshore pelagic shark</v>
          </cell>
          <cell r="P2237" t="str">
            <v>SHP</v>
          </cell>
        </row>
        <row r="2238">
          <cell r="C2238" t="str">
            <v>Sphyrna zygaena</v>
          </cell>
          <cell r="D2238" t="str">
            <v>Pisces</v>
          </cell>
          <cell r="E2238" t="str">
            <v>Sphyrnidae</v>
          </cell>
          <cell r="F2238">
            <v>37018880</v>
          </cell>
          <cell r="G2238" t="str">
            <v>PiscesSphyrnidae</v>
          </cell>
          <cell r="H2238">
            <v>37018880</v>
          </cell>
          <cell r="K2238" t="str">
            <v>pelagic shark</v>
          </cell>
          <cell r="L2238" t="str">
            <v>pelagic shark</v>
          </cell>
          <cell r="M2238" t="str">
            <v xml:space="preserve">coastal piscivorous shark </v>
          </cell>
          <cell r="N2238" t="str">
            <v>Demersal piscivorous shark</v>
          </cell>
          <cell r="O2238" t="str">
            <v>Offshore pelagic shark</v>
          </cell>
          <cell r="P2238" t="str">
            <v>SHP</v>
          </cell>
        </row>
        <row r="2239">
          <cell r="C2239" t="str">
            <v>Squalidae</v>
          </cell>
          <cell r="D2239" t="str">
            <v>Pisces</v>
          </cell>
          <cell r="E2239" t="str">
            <v xml:space="preserve">Squalidae </v>
          </cell>
          <cell r="F2239">
            <v>37018880</v>
          </cell>
          <cell r="G2239" t="str">
            <v xml:space="preserve">PiscesSqualidae </v>
          </cell>
          <cell r="H2239" t="str">
            <v>demersal shark</v>
          </cell>
          <cell r="I2239" t="str">
            <v>demersal shark</v>
          </cell>
          <cell r="J2239" t="str">
            <v>demersal shark</v>
          </cell>
          <cell r="K2239" t="str">
            <v>demersal shark</v>
          </cell>
          <cell r="L2239" t="str">
            <v>demersal shark</v>
          </cell>
          <cell r="M2239" t="str">
            <v>demersal shark</v>
          </cell>
          <cell r="N2239" t="str">
            <v xml:space="preserve"> </v>
          </cell>
          <cell r="O2239" t="str">
            <v>Deep demersal shark (dogfish)</v>
          </cell>
          <cell r="P2239" t="str">
            <v>SHD</v>
          </cell>
        </row>
        <row r="2240">
          <cell r="C2240" t="str">
            <v>Elasmobranchia</v>
          </cell>
          <cell r="D2240" t="str">
            <v>Pisces</v>
          </cell>
          <cell r="E2240" t="str">
            <v>Elasmobranchii</v>
          </cell>
          <cell r="F2240">
            <v>37018880</v>
          </cell>
          <cell r="G2240" t="str">
            <v>PiscesElasmobranchii</v>
          </cell>
          <cell r="H2240" t="str">
            <v>benthic fish</v>
          </cell>
          <cell r="I2240" t="str">
            <v>demersal shark</v>
          </cell>
          <cell r="J2240" t="str">
            <v>demersal shark</v>
          </cell>
          <cell r="K2240" t="str">
            <v>demersal shark</v>
          </cell>
          <cell r="L2240" t="str">
            <v>demersal shark</v>
          </cell>
          <cell r="M2240" t="str">
            <v>demersal shark</v>
          </cell>
          <cell r="N2240" t="str">
            <v xml:space="preserve"> </v>
          </cell>
          <cell r="O2240" t="str">
            <v>Deep demersal shark (dogfish)</v>
          </cell>
          <cell r="P2240" t="str">
            <v>SHD</v>
          </cell>
        </row>
        <row r="2241">
          <cell r="C2241" t="str">
            <v>Elasmobranchia remains</v>
          </cell>
          <cell r="D2241" t="str">
            <v>Pisces</v>
          </cell>
          <cell r="E2241" t="str">
            <v>Elasmobranchii</v>
          </cell>
          <cell r="F2241">
            <v>37018880</v>
          </cell>
          <cell r="G2241" t="str">
            <v>PiscesElasmobranchii</v>
          </cell>
          <cell r="H2241" t="str">
            <v>benthic fish</v>
          </cell>
          <cell r="I2241" t="str">
            <v>demersal shark</v>
          </cell>
          <cell r="J2241" t="str">
            <v>demersal shark</v>
          </cell>
          <cell r="K2241" t="str">
            <v>demersal shark</v>
          </cell>
          <cell r="L2241" t="str">
            <v>demersal shark</v>
          </cell>
          <cell r="M2241" t="str">
            <v>demersal shark</v>
          </cell>
          <cell r="N2241" t="str">
            <v xml:space="preserve"> </v>
          </cell>
          <cell r="O2241" t="str">
            <v>Deep demersal shark (dogfish)</v>
          </cell>
          <cell r="P2241" t="str">
            <v>SHD</v>
          </cell>
        </row>
        <row r="2242">
          <cell r="C2242" t="str">
            <v>Squalidae</v>
          </cell>
          <cell r="D2242" t="str">
            <v>Pisces</v>
          </cell>
          <cell r="E2242" t="str">
            <v xml:space="preserve">Squalidae </v>
          </cell>
          <cell r="F2242" t="str">
            <v xml:space="preserve">Squalidae </v>
          </cell>
          <cell r="G2242" t="str">
            <v xml:space="preserve">PiscesSqualidae Squalidae </v>
          </cell>
          <cell r="I2242" t="str">
            <v>demersal shark</v>
          </cell>
          <cell r="K2242" t="str">
            <v>demersal shark</v>
          </cell>
          <cell r="L2242" t="str">
            <v>demersal shark</v>
          </cell>
          <cell r="M2242" t="str">
            <v>Demersal piscivorous shark</v>
          </cell>
          <cell r="N2242" t="str">
            <v>Demersal piscivorous shark</v>
          </cell>
          <cell r="O2242" t="str">
            <v>Deep demersal shark (dogfish)</v>
          </cell>
          <cell r="P2242" t="str">
            <v>SHD</v>
          </cell>
        </row>
        <row r="2243">
          <cell r="C2243" t="str">
            <v>Shark-unspecified</v>
          </cell>
          <cell r="D2243">
            <v>37018880</v>
          </cell>
          <cell r="E2243" t="str">
            <v xml:space="preserve">Squalidae </v>
          </cell>
          <cell r="K2243" t="str">
            <v>demersal shark</v>
          </cell>
          <cell r="L2243" t="str">
            <v>demersal shark</v>
          </cell>
          <cell r="M2243" t="str">
            <v>demersal shark</v>
          </cell>
          <cell r="N2243" t="str">
            <v xml:space="preserve"> </v>
          </cell>
          <cell r="O2243" t="str">
            <v>x</v>
          </cell>
        </row>
        <row r="2244">
          <cell r="C2244" t="str">
            <v>livers</v>
          </cell>
          <cell r="D2244" t="str">
            <v>Pisces</v>
          </cell>
          <cell r="E2244" t="str">
            <v xml:space="preserve">Squalidae </v>
          </cell>
          <cell r="G2244" t="str">
            <v xml:space="preserve">PiscesSqualidae </v>
          </cell>
          <cell r="K2244" t="str">
            <v>demersal shark</v>
          </cell>
          <cell r="M2244" t="str">
            <v>na</v>
          </cell>
          <cell r="N2244" t="str">
            <v xml:space="preserve"> </v>
          </cell>
          <cell r="O2244" t="str">
            <v>x</v>
          </cell>
        </row>
        <row r="2245">
          <cell r="C2245" t="str">
            <v>small black shark cookicuttes</v>
          </cell>
          <cell r="D2245" t="str">
            <v>Pisces</v>
          </cell>
          <cell r="E2245" t="str">
            <v xml:space="preserve">Squalidae </v>
          </cell>
          <cell r="F2245" t="str">
            <v xml:space="preserve">Squalidae </v>
          </cell>
          <cell r="G2245" t="str">
            <v xml:space="preserve">PiscesSqualidae Squalidae </v>
          </cell>
          <cell r="K2245" t="str">
            <v>demersal shark</v>
          </cell>
          <cell r="L2245" t="str">
            <v>demersal shark</v>
          </cell>
          <cell r="M2245" t="str">
            <v>demersal shark</v>
          </cell>
          <cell r="N2245" t="str">
            <v xml:space="preserve"> </v>
          </cell>
          <cell r="O2245" t="str">
            <v>Deep demersal shark (dogfish)</v>
          </cell>
          <cell r="P2245" t="str">
            <v>SHD</v>
          </cell>
        </row>
        <row r="2246">
          <cell r="C2246" t="str">
            <v>Centrophorus moluccensis</v>
          </cell>
          <cell r="D2246" t="str">
            <v>Pisces</v>
          </cell>
          <cell r="E2246" t="str">
            <v xml:space="preserve">Squalidae </v>
          </cell>
          <cell r="F2246">
            <v>37018880</v>
          </cell>
          <cell r="G2246" t="str">
            <v xml:space="preserve">PiscesSqualidae </v>
          </cell>
          <cell r="H2246">
            <v>37018880</v>
          </cell>
          <cell r="I2246" t="str">
            <v>demersal shark</v>
          </cell>
          <cell r="K2246" t="str">
            <v>demersal shark</v>
          </cell>
          <cell r="L2246" t="str">
            <v>demersal shark</v>
          </cell>
          <cell r="M2246" t="str">
            <v xml:space="preserve">slope piscivorous shark </v>
          </cell>
          <cell r="N2246" t="str">
            <v>Demersal piscivorous shark</v>
          </cell>
          <cell r="O2246" t="str">
            <v>Deep demersal shark (dogfish)</v>
          </cell>
          <cell r="P2246" t="str">
            <v>SHD</v>
          </cell>
        </row>
        <row r="2247">
          <cell r="C2247" t="str">
            <v>Dalatias licha</v>
          </cell>
          <cell r="D2247" t="str">
            <v>Pisces</v>
          </cell>
          <cell r="E2247" t="str">
            <v xml:space="preserve">Squalidae </v>
          </cell>
          <cell r="F2247">
            <v>37018880</v>
          </cell>
          <cell r="G2247" t="str">
            <v xml:space="preserve">PiscesSqualidae </v>
          </cell>
          <cell r="H2247">
            <v>37018880</v>
          </cell>
          <cell r="I2247" t="str">
            <v>demersal shark</v>
          </cell>
          <cell r="K2247" t="str">
            <v>demersal shark</v>
          </cell>
          <cell r="L2247" t="str">
            <v>demersal shark</v>
          </cell>
          <cell r="M2247" t="str">
            <v xml:space="preserve">slope/coastal piscivorous shark </v>
          </cell>
          <cell r="N2247" t="str">
            <v>Demersal piscivorous shark</v>
          </cell>
          <cell r="O2247" t="str">
            <v>Deep demersal shark (dogfish)</v>
          </cell>
          <cell r="P2247" t="str">
            <v>SHD</v>
          </cell>
        </row>
        <row r="2248">
          <cell r="C2248" t="str">
            <v>Deania calcea</v>
          </cell>
          <cell r="D2248" t="str">
            <v>Pisces</v>
          </cell>
          <cell r="E2248" t="str">
            <v xml:space="preserve">Squalidae </v>
          </cell>
          <cell r="F2248">
            <v>37018880</v>
          </cell>
          <cell r="G2248" t="str">
            <v xml:space="preserve">PiscesSqualidae </v>
          </cell>
          <cell r="H2248" t="str">
            <v>demersal shark</v>
          </cell>
          <cell r="I2248" t="str">
            <v>demersal shark</v>
          </cell>
          <cell r="J2248" t="str">
            <v>demersal shark</v>
          </cell>
          <cell r="K2248" t="str">
            <v>demersal shark</v>
          </cell>
          <cell r="L2248" t="str">
            <v>demersal shark</v>
          </cell>
          <cell r="M2248" t="str">
            <v xml:space="preserve">slope piscivorous shark </v>
          </cell>
          <cell r="N2248" t="str">
            <v>Demersal piscivorous shark</v>
          </cell>
          <cell r="O2248" t="str">
            <v>Deep demersal shark (dogfish)</v>
          </cell>
          <cell r="P2248" t="str">
            <v>SHD</v>
          </cell>
        </row>
        <row r="2249">
          <cell r="C2249" t="str">
            <v>Deania quadrispinosa</v>
          </cell>
          <cell r="D2249" t="str">
            <v>Pisces</v>
          </cell>
          <cell r="E2249" t="str">
            <v xml:space="preserve">Squalidae </v>
          </cell>
          <cell r="F2249">
            <v>37018880</v>
          </cell>
          <cell r="G2249" t="str">
            <v xml:space="preserve">PiscesSqualidae </v>
          </cell>
          <cell r="I2249" t="str">
            <v>demersal shark</v>
          </cell>
          <cell r="K2249" t="str">
            <v>demersal shark</v>
          </cell>
          <cell r="L2249" t="str">
            <v>demersal shark</v>
          </cell>
          <cell r="M2249" t="str">
            <v xml:space="preserve">slope piscivorous shark </v>
          </cell>
          <cell r="N2249" t="str">
            <v>Demersal piscivorous shark</v>
          </cell>
          <cell r="O2249" t="str">
            <v>Deep demersal shark (dogfish)</v>
          </cell>
          <cell r="P2249" t="str">
            <v>SHD</v>
          </cell>
        </row>
        <row r="2250">
          <cell r="C2250" t="str">
            <v>Etmopterus lucifer</v>
          </cell>
          <cell r="D2250" t="str">
            <v>Pisces</v>
          </cell>
          <cell r="E2250" t="str">
            <v xml:space="preserve">Squalidae </v>
          </cell>
          <cell r="F2250">
            <v>37018880</v>
          </cell>
          <cell r="G2250" t="str">
            <v xml:space="preserve">PiscesSqualidae </v>
          </cell>
          <cell r="I2250" t="str">
            <v>demersal shark</v>
          </cell>
          <cell r="K2250" t="str">
            <v>demersal shark</v>
          </cell>
          <cell r="L2250" t="str">
            <v>demersal shark</v>
          </cell>
          <cell r="M2250" t="str">
            <v>slope invertebrate feeding shark</v>
          </cell>
          <cell r="N2250" t="str">
            <v>Demersal invertebrate feeding shark</v>
          </cell>
          <cell r="O2250" t="str">
            <v>Deep demersal shark (dogfish)</v>
          </cell>
          <cell r="P2250" t="str">
            <v>SHD</v>
          </cell>
        </row>
        <row r="2251">
          <cell r="C2251" t="str">
            <v>piked &amp; greeneyed dogshark</v>
          </cell>
          <cell r="D2251" t="str">
            <v>Pisces</v>
          </cell>
          <cell r="E2251" t="str">
            <v>Squalidae</v>
          </cell>
          <cell r="F2251">
            <v>37018880</v>
          </cell>
          <cell r="G2251" t="str">
            <v>PiscesSqualidae</v>
          </cell>
          <cell r="I2251" t="str">
            <v>demersal shark</v>
          </cell>
          <cell r="K2251" t="str">
            <v>demersal shark</v>
          </cell>
          <cell r="L2251" t="str">
            <v>demersal shark</v>
          </cell>
          <cell r="M2251" t="str">
            <v xml:space="preserve">coastal piscivorous shark </v>
          </cell>
          <cell r="N2251" t="str">
            <v>Demersal piscivorous shark</v>
          </cell>
          <cell r="O2251" t="str">
            <v>Shelf demersal shark</v>
          </cell>
          <cell r="P2251" t="str">
            <v>SHD</v>
          </cell>
        </row>
        <row r="2252">
          <cell r="C2252" t="str">
            <v>Squalus megalops</v>
          </cell>
          <cell r="D2252" t="str">
            <v>Pisces</v>
          </cell>
          <cell r="E2252" t="str">
            <v xml:space="preserve">Squalidae </v>
          </cell>
          <cell r="F2252">
            <v>37018880</v>
          </cell>
          <cell r="G2252" t="str">
            <v xml:space="preserve">PiscesSqualidae </v>
          </cell>
          <cell r="I2252" t="str">
            <v>demersal shark</v>
          </cell>
          <cell r="K2252" t="str">
            <v>demersal shark</v>
          </cell>
          <cell r="L2252" t="str">
            <v>demersal shark</v>
          </cell>
          <cell r="M2252" t="str">
            <v xml:space="preserve">coastal/slope piscivorous shark </v>
          </cell>
          <cell r="N2252" t="str">
            <v>Demersal piscivorous shark</v>
          </cell>
          <cell r="O2252" t="str">
            <v>Shelf demersal shark</v>
          </cell>
          <cell r="P2252" t="str">
            <v>SHD</v>
          </cell>
        </row>
        <row r="2253">
          <cell r="C2253" t="str">
            <v>Squalus mitsukurii</v>
          </cell>
          <cell r="D2253" t="str">
            <v>Pisces</v>
          </cell>
          <cell r="E2253" t="str">
            <v xml:space="preserve">Squalidae </v>
          </cell>
          <cell r="F2253">
            <v>37018880</v>
          </cell>
          <cell r="G2253" t="str">
            <v xml:space="preserve">PiscesSqualidae </v>
          </cell>
          <cell r="H2253">
            <v>37018880</v>
          </cell>
          <cell r="I2253" t="str">
            <v>demersal shark</v>
          </cell>
          <cell r="J2253">
            <v>37018880</v>
          </cell>
          <cell r="K2253" t="str">
            <v>demersal shark</v>
          </cell>
          <cell r="L2253" t="str">
            <v>demersal shark</v>
          </cell>
          <cell r="M2253" t="str">
            <v xml:space="preserve">slope piscivorous shark </v>
          </cell>
          <cell r="N2253" t="str">
            <v>Demersal piscivorous shark</v>
          </cell>
          <cell r="O2253" t="str">
            <v>Deep demersal shark (dogfish)</v>
          </cell>
          <cell r="P2253" t="str">
            <v>SHD</v>
          </cell>
        </row>
        <row r="2254">
          <cell r="C2254" t="str">
            <v>Squalus acanthias</v>
          </cell>
          <cell r="D2254" t="str">
            <v>Pisces</v>
          </cell>
          <cell r="E2254" t="str">
            <v xml:space="preserve">Squalidae </v>
          </cell>
          <cell r="F2254">
            <v>37018880</v>
          </cell>
          <cell r="G2254" t="str">
            <v xml:space="preserve">PiscesSqualidae </v>
          </cell>
          <cell r="I2254" t="str">
            <v>demersal shark</v>
          </cell>
          <cell r="K2254" t="str">
            <v>demersal shark</v>
          </cell>
          <cell r="L2254" t="str">
            <v>demersal shark</v>
          </cell>
          <cell r="M2254" t="str">
            <v xml:space="preserve">coastal piscivorous shark </v>
          </cell>
          <cell r="N2254" t="str">
            <v xml:space="preserve"> </v>
          </cell>
          <cell r="O2254" t="str">
            <v>Shelf demersal shark</v>
          </cell>
          <cell r="P2254" t="str">
            <v>SHD</v>
          </cell>
        </row>
        <row r="2255">
          <cell r="C2255" t="str">
            <v xml:space="preserve">Centrophorus harrissoni </v>
          </cell>
          <cell r="D2255">
            <v>37018880</v>
          </cell>
          <cell r="E2255">
            <v>37018880</v>
          </cell>
          <cell r="O2255" t="str">
            <v>Deep demersal shark (dogfish)</v>
          </cell>
          <cell r="P2255" t="str">
            <v>SDG</v>
          </cell>
        </row>
        <row r="2256">
          <cell r="C2256" t="str">
            <v>Centrophorus zeehaani</v>
          </cell>
          <cell r="D2256" t="str">
            <v>Pisces</v>
          </cell>
          <cell r="E2256" t="str">
            <v xml:space="preserve">Squalidae </v>
          </cell>
          <cell r="F2256">
            <v>37018880</v>
          </cell>
          <cell r="G2256" t="str">
            <v xml:space="preserve">PiscesSqualidae </v>
          </cell>
          <cell r="I2256" t="str">
            <v>demersal shark</v>
          </cell>
          <cell r="K2256" t="str">
            <v>demersal shark</v>
          </cell>
          <cell r="L2256" t="str">
            <v>demersal shark</v>
          </cell>
          <cell r="M2256" t="str">
            <v xml:space="preserve">slope piscivorous shark </v>
          </cell>
          <cell r="N2256" t="str">
            <v xml:space="preserve"> </v>
          </cell>
          <cell r="O2256" t="str">
            <v>Deep demersal shark (dogfish)</v>
          </cell>
          <cell r="P2256" t="str">
            <v>SHD</v>
          </cell>
        </row>
        <row r="2257">
          <cell r="C2257" t="str">
            <v>Centroselachus crepidater</v>
          </cell>
          <cell r="D2257" t="str">
            <v>Pisces</v>
          </cell>
          <cell r="E2257" t="str">
            <v xml:space="preserve">Squalidae </v>
          </cell>
          <cell r="F2257">
            <v>37018880</v>
          </cell>
          <cell r="G2257" t="str">
            <v xml:space="preserve">PiscesSqualidae </v>
          </cell>
          <cell r="I2257" t="str">
            <v>demersal shark</v>
          </cell>
          <cell r="K2257" t="str">
            <v>demersal shark</v>
          </cell>
          <cell r="L2257" t="str">
            <v>demersal shark</v>
          </cell>
          <cell r="M2257" t="str">
            <v xml:space="preserve">slope piscivorous shark </v>
          </cell>
          <cell r="N2257" t="str">
            <v xml:space="preserve"> </v>
          </cell>
          <cell r="O2257" t="str">
            <v>Deep demersal shark (dogfish)</v>
          </cell>
          <cell r="P2257" t="str">
            <v>SHD</v>
          </cell>
        </row>
        <row r="2258">
          <cell r="C2258" t="str">
            <v>Isistius brasiliensis</v>
          </cell>
          <cell r="D2258" t="str">
            <v>Pisces</v>
          </cell>
          <cell r="E2258" t="str">
            <v xml:space="preserve">Squalidae </v>
          </cell>
          <cell r="F2258">
            <v>37018880</v>
          </cell>
          <cell r="G2258" t="str">
            <v xml:space="preserve">PiscesSqualidae </v>
          </cell>
          <cell r="I2258" t="str">
            <v>demersal shark</v>
          </cell>
          <cell r="K2258" t="str">
            <v>demersal shark</v>
          </cell>
          <cell r="L2258" t="str">
            <v>demersal shark</v>
          </cell>
          <cell r="M2258" t="str">
            <v xml:space="preserve">slope/coastal piscivorous shark </v>
          </cell>
          <cell r="N2258" t="str">
            <v>Demersal piscivorous shark</v>
          </cell>
          <cell r="O2258" t="str">
            <v>Deep demersal shark (dogfish)</v>
          </cell>
          <cell r="P2258" t="str">
            <v>SHD</v>
          </cell>
        </row>
        <row r="2259">
          <cell r="C2259" t="str">
            <v>Squalus altipinnis</v>
          </cell>
          <cell r="D2259" t="str">
            <v>Pisces</v>
          </cell>
          <cell r="E2259" t="str">
            <v xml:space="preserve">Squalidae </v>
          </cell>
          <cell r="F2259">
            <v>37018880</v>
          </cell>
          <cell r="G2259" t="str">
            <v xml:space="preserve">PiscesSqualidae </v>
          </cell>
          <cell r="I2259" t="str">
            <v>demersal shark</v>
          </cell>
          <cell r="K2259" t="str">
            <v>demersal shark</v>
          </cell>
          <cell r="L2259" t="str">
            <v>demersal shark</v>
          </cell>
          <cell r="M2259" t="str">
            <v xml:space="preserve">slope/coastal piscivorous shark </v>
          </cell>
          <cell r="N2259" t="str">
            <v xml:space="preserve"> </v>
          </cell>
          <cell r="O2259" t="str">
            <v>Deep demersal shark (dogfish)</v>
          </cell>
          <cell r="P2259" t="str">
            <v>SHD</v>
          </cell>
        </row>
        <row r="2260">
          <cell r="C2260" t="str">
            <v>Centroscymnus owstoni</v>
          </cell>
          <cell r="D2260" t="str">
            <v>Pisces</v>
          </cell>
          <cell r="E2260" t="str">
            <v xml:space="preserve">Squalidae </v>
          </cell>
          <cell r="F2260">
            <v>37018880</v>
          </cell>
          <cell r="G2260" t="str">
            <v xml:space="preserve">PiscesSqualidae </v>
          </cell>
          <cell r="I2260" t="str">
            <v>demersal shark</v>
          </cell>
          <cell r="K2260" t="str">
            <v>demersal shark</v>
          </cell>
          <cell r="L2260" t="str">
            <v>demersal shark</v>
          </cell>
          <cell r="M2260" t="str">
            <v xml:space="preserve">slope piscivorous shark </v>
          </cell>
          <cell r="N2260" t="str">
            <v xml:space="preserve"> </v>
          </cell>
          <cell r="O2260" t="str">
            <v>Deep demersal shark (dogfish)</v>
          </cell>
          <cell r="P2260" t="str">
            <v>SHD</v>
          </cell>
        </row>
        <row r="2261">
          <cell r="C2261" t="str">
            <v>Etmopterus baxteri</v>
          </cell>
          <cell r="D2261" t="str">
            <v>Pisces</v>
          </cell>
          <cell r="E2261" t="str">
            <v xml:space="preserve">Squalidae </v>
          </cell>
          <cell r="F2261">
            <v>37018880</v>
          </cell>
          <cell r="G2261" t="str">
            <v xml:space="preserve">PiscesSqualidae </v>
          </cell>
          <cell r="H2261" t="str">
            <v>demersal shark</v>
          </cell>
          <cell r="I2261" t="str">
            <v>demersal shark</v>
          </cell>
          <cell r="J2261" t="str">
            <v>demersal shark</v>
          </cell>
          <cell r="K2261" t="str">
            <v>demersal shark</v>
          </cell>
          <cell r="L2261" t="str">
            <v>demersal shark</v>
          </cell>
          <cell r="M2261" t="str">
            <v xml:space="preserve">slope piscivorous shark </v>
          </cell>
          <cell r="N2261" t="str">
            <v xml:space="preserve"> </v>
          </cell>
          <cell r="O2261" t="str">
            <v>Deep demersal shark (dogfish)</v>
          </cell>
          <cell r="P2261" t="str">
            <v>SHD</v>
          </cell>
        </row>
        <row r="2262">
          <cell r="C2262" t="str">
            <v>Centrophorus granulosus</v>
          </cell>
          <cell r="D2262">
            <v>37018880</v>
          </cell>
          <cell r="F2262">
            <v>37018880</v>
          </cell>
          <cell r="K2262" t="str">
            <v>demersal shark</v>
          </cell>
          <cell r="L2262" t="str">
            <v>demersal shark</v>
          </cell>
          <cell r="M2262" t="str">
            <v xml:space="preserve">slope piscivorous shark </v>
          </cell>
          <cell r="O2262" t="str">
            <v>Deep demersal shark (dogfish)</v>
          </cell>
          <cell r="P2262" t="str">
            <v>SHD</v>
          </cell>
        </row>
        <row r="2263">
          <cell r="C2263" t="str">
            <v>Squalus nasutus</v>
          </cell>
          <cell r="D2263">
            <v>37018880</v>
          </cell>
          <cell r="E2263">
            <v>37018880</v>
          </cell>
          <cell r="O2263" t="str">
            <v>Deep demersal shark (dogfish)</v>
          </cell>
          <cell r="P2263" t="str">
            <v>SHD</v>
          </cell>
        </row>
        <row r="2264">
          <cell r="C2264" t="str">
            <v>Zameus squamulosus</v>
          </cell>
          <cell r="D2264" t="str">
            <v>Pisces</v>
          </cell>
          <cell r="E2264" t="str">
            <v xml:space="preserve">Squalidae </v>
          </cell>
          <cell r="F2264">
            <v>37018880</v>
          </cell>
          <cell r="G2264" t="str">
            <v xml:space="preserve">PiscesSqualidae </v>
          </cell>
          <cell r="H2264" t="str">
            <v>demersal shark</v>
          </cell>
          <cell r="I2264" t="str">
            <v>demersal shark</v>
          </cell>
          <cell r="K2264" t="str">
            <v>pelagic shark</v>
          </cell>
          <cell r="L2264" t="str">
            <v>pelagic shark</v>
          </cell>
          <cell r="M2264" t="str">
            <v xml:space="preserve">slope piscivorous shark </v>
          </cell>
          <cell r="N2264" t="str">
            <v>Demersal piscivorous shark</v>
          </cell>
          <cell r="O2264" t="str">
            <v>Deep demersal shark (dogfish)</v>
          </cell>
          <cell r="P2264" t="str">
            <v>SHD</v>
          </cell>
        </row>
        <row r="2265">
          <cell r="C2265" t="str">
            <v>Squalus chloroculus</v>
          </cell>
          <cell r="D2265">
            <v>37018880</v>
          </cell>
          <cell r="F2265">
            <v>37018880</v>
          </cell>
          <cell r="K2265" t="str">
            <v>demersal shark</v>
          </cell>
          <cell r="L2265" t="str">
            <v>demersal shark</v>
          </cell>
          <cell r="M2265" t="str">
            <v xml:space="preserve">slope piscivorous shark </v>
          </cell>
          <cell r="N2265" t="str">
            <v>Demersal piscivorous shark</v>
          </cell>
          <cell r="O2265" t="str">
            <v>Deep demersal shark (dogfish)</v>
          </cell>
          <cell r="P2265" t="str">
            <v>SHD</v>
          </cell>
        </row>
        <row r="2266">
          <cell r="C2266" t="str">
            <v>endeavour dogfish livers</v>
          </cell>
          <cell r="D2266" t="str">
            <v>Pisces</v>
          </cell>
          <cell r="E2266" t="str">
            <v xml:space="preserve">Squalidae </v>
          </cell>
          <cell r="G2266" t="str">
            <v xml:space="preserve">PiscesSqualidae </v>
          </cell>
          <cell r="H2266" t="str">
            <v>demersal shark</v>
          </cell>
          <cell r="I2266" t="str">
            <v>demersal shark</v>
          </cell>
          <cell r="K2266" t="str">
            <v>demersal shark</v>
          </cell>
          <cell r="L2266" t="str">
            <v>demersal shark</v>
          </cell>
          <cell r="M2266" t="str">
            <v>demersal shark</v>
          </cell>
          <cell r="O2266">
            <v>37018880</v>
          </cell>
        </row>
        <row r="2267">
          <cell r="C2267" t="str">
            <v>Squalidae</v>
          </cell>
          <cell r="D2267" t="str">
            <v>Pisces</v>
          </cell>
          <cell r="E2267" t="str">
            <v xml:space="preserve">Squalidae </v>
          </cell>
          <cell r="F2267">
            <v>37018880</v>
          </cell>
          <cell r="G2267" t="str">
            <v xml:space="preserve">PiscesSqualidae </v>
          </cell>
          <cell r="H2267" t="str">
            <v>demersal shark</v>
          </cell>
          <cell r="I2267" t="str">
            <v>demersal shark</v>
          </cell>
          <cell r="J2267">
            <v>37018880</v>
          </cell>
          <cell r="K2267" t="str">
            <v>demersal shark</v>
          </cell>
          <cell r="L2267" t="str">
            <v>demersal shark</v>
          </cell>
          <cell r="M2267" t="str">
            <v>demersal shark</v>
          </cell>
          <cell r="N2267" t="str">
            <v>Demersal piscivorous shark</v>
          </cell>
          <cell r="O2267" t="str">
            <v>Deep demersal shark (dogfish)</v>
          </cell>
          <cell r="P2267" t="str">
            <v>SHD</v>
          </cell>
        </row>
        <row r="2268">
          <cell r="C2268" t="str">
            <v>Squalus spp</v>
          </cell>
          <cell r="D2268" t="str">
            <v>Pisces</v>
          </cell>
          <cell r="E2268" t="str">
            <v xml:space="preserve">Squalidae </v>
          </cell>
          <cell r="F2268">
            <v>37018880</v>
          </cell>
          <cell r="G2268" t="str">
            <v xml:space="preserve">PiscesSqualidae </v>
          </cell>
          <cell r="H2268" t="str">
            <v>demersal shark</v>
          </cell>
          <cell r="I2268" t="str">
            <v>demersal shark</v>
          </cell>
          <cell r="K2268" t="str">
            <v>demersal shark</v>
          </cell>
          <cell r="L2268" t="str">
            <v>demersal shark</v>
          </cell>
          <cell r="M2268" t="str">
            <v>demersal shark</v>
          </cell>
          <cell r="N2268" t="str">
            <v>Demersal piscivorous shark</v>
          </cell>
          <cell r="O2268" t="str">
            <v>Deep demersal shark (dogfish)</v>
          </cell>
          <cell r="P2268" t="str">
            <v>SHD</v>
          </cell>
        </row>
        <row r="2269">
          <cell r="C2269" t="str">
            <v>Centrophorus harrissoni, Centrophorus moluccensis and Centrophorus uyato</v>
          </cell>
          <cell r="D2269" t="str">
            <v>Pisces</v>
          </cell>
          <cell r="E2269" t="str">
            <v xml:space="preserve">Squalidae </v>
          </cell>
          <cell r="F2269">
            <v>37018880</v>
          </cell>
          <cell r="G2269" t="str">
            <v xml:space="preserve">PiscesSqualidae </v>
          </cell>
          <cell r="H2269" t="str">
            <v>demersal shark</v>
          </cell>
          <cell r="I2269" t="str">
            <v>demersal shark</v>
          </cell>
          <cell r="K2269" t="str">
            <v>demersal shark</v>
          </cell>
          <cell r="L2269" t="str">
            <v>demersal shark</v>
          </cell>
          <cell r="M2269" t="str">
            <v xml:space="preserve">slope piscivorous shark </v>
          </cell>
          <cell r="N2269" t="str">
            <v xml:space="preserve"> </v>
          </cell>
          <cell r="O2269" t="str">
            <v>Deep demersal shark (dogfish)</v>
          </cell>
          <cell r="P2269" t="str">
            <v>SDG</v>
          </cell>
        </row>
        <row r="2270">
          <cell r="C2270" t="str">
            <v>Centroscymnus &amp; Deania spp</v>
          </cell>
          <cell r="D2270" t="str">
            <v>Pisces</v>
          </cell>
          <cell r="E2270" t="str">
            <v xml:space="preserve">Squalidae </v>
          </cell>
          <cell r="F2270">
            <v>37018880</v>
          </cell>
          <cell r="G2270" t="str">
            <v xml:space="preserve">PiscesSqualidae </v>
          </cell>
          <cell r="H2270" t="str">
            <v>demersal shark</v>
          </cell>
          <cell r="I2270" t="str">
            <v>demersal shark</v>
          </cell>
          <cell r="J2270">
            <v>37018880</v>
          </cell>
          <cell r="K2270" t="str">
            <v>demersal shark</v>
          </cell>
          <cell r="L2270" t="str">
            <v>demersal shark</v>
          </cell>
          <cell r="M2270" t="str">
            <v xml:space="preserve">slope piscivorous shark </v>
          </cell>
          <cell r="N2270" t="str">
            <v>Demersal piscivorous shark</v>
          </cell>
          <cell r="O2270" t="str">
            <v>Deep demersal shark (dogfish)</v>
          </cell>
          <cell r="P2270" t="str">
            <v>SHD</v>
          </cell>
        </row>
        <row r="2271">
          <cell r="C2271" t="str">
            <v xml:space="preserve">Deania calcea and Deania quadrispinosa </v>
          </cell>
          <cell r="D2271" t="str">
            <v>Pisces</v>
          </cell>
          <cell r="E2271" t="str">
            <v xml:space="preserve">Squalidae </v>
          </cell>
          <cell r="F2271">
            <v>37018880</v>
          </cell>
          <cell r="G2271" t="str">
            <v xml:space="preserve">PiscesSqualidae </v>
          </cell>
          <cell r="H2271" t="str">
            <v>demersal shark</v>
          </cell>
          <cell r="I2271" t="str">
            <v>demersal shark</v>
          </cell>
          <cell r="K2271" t="str">
            <v>demersal shark</v>
          </cell>
          <cell r="L2271" t="str">
            <v>demersal shark</v>
          </cell>
          <cell r="M2271" t="str">
            <v xml:space="preserve">slope piscivorous shark </v>
          </cell>
          <cell r="N2271" t="str">
            <v>Demersal piscivorous shark</v>
          </cell>
          <cell r="O2271" t="str">
            <v>Deep demersal shark (dogfish)</v>
          </cell>
          <cell r="P2271" t="str">
            <v>SHD</v>
          </cell>
        </row>
        <row r="2272">
          <cell r="C2272" t="str">
            <v>platypus shark</v>
          </cell>
          <cell r="D2272" t="str">
            <v>Pisces</v>
          </cell>
          <cell r="E2272" t="str">
            <v xml:space="preserve">Squalidae </v>
          </cell>
          <cell r="G2272" t="str">
            <v xml:space="preserve">PiscesSqualidae </v>
          </cell>
          <cell r="H2272" t="str">
            <v>demersal shark</v>
          </cell>
          <cell r="I2272" t="str">
            <v>demersal shark</v>
          </cell>
          <cell r="K2272" t="str">
            <v>demersal shark</v>
          </cell>
          <cell r="L2272" t="str">
            <v>demersal shark</v>
          </cell>
          <cell r="M2272" t="str">
            <v xml:space="preserve">slope piscivorous shark </v>
          </cell>
          <cell r="N2272" t="str">
            <v xml:space="preserve"> </v>
          </cell>
          <cell r="O2272" t="str">
            <v>Deep demersal shark (dogfish)</v>
          </cell>
          <cell r="P2272" t="str">
            <v>SHD</v>
          </cell>
        </row>
        <row r="2273">
          <cell r="C2273" t="str">
            <v>Centroscymnus spp</v>
          </cell>
          <cell r="D2273" t="str">
            <v>Pisces</v>
          </cell>
          <cell r="E2273" t="str">
            <v xml:space="preserve">Squalidae </v>
          </cell>
          <cell r="F2273">
            <v>37018880</v>
          </cell>
          <cell r="G2273" t="str">
            <v xml:space="preserve">PiscesSqualidae </v>
          </cell>
          <cell r="H2273" t="str">
            <v>demersal shark</v>
          </cell>
          <cell r="I2273" t="str">
            <v>demersal shark</v>
          </cell>
          <cell r="K2273" t="str">
            <v>demersal shark</v>
          </cell>
          <cell r="L2273" t="str">
            <v>demersal shark</v>
          </cell>
          <cell r="M2273" t="str">
            <v xml:space="preserve">slope piscivorous shark </v>
          </cell>
          <cell r="N2273" t="str">
            <v>Demersal piscivorous shark</v>
          </cell>
          <cell r="O2273" t="str">
            <v>Deep demersal shark (dogfish)</v>
          </cell>
          <cell r="P2273" t="str">
            <v>SHD</v>
          </cell>
        </row>
        <row r="2274">
          <cell r="C2274" t="str">
            <v>Etmopterus spp.</v>
          </cell>
          <cell r="D2274" t="str">
            <v>Pisces</v>
          </cell>
          <cell r="E2274" t="str">
            <v xml:space="preserve">Squalidae </v>
          </cell>
          <cell r="F2274">
            <v>37018880</v>
          </cell>
          <cell r="G2274" t="str">
            <v xml:space="preserve">PiscesSqualidae </v>
          </cell>
          <cell r="H2274" t="str">
            <v>demersal shark</v>
          </cell>
          <cell r="I2274" t="str">
            <v>demersal shark</v>
          </cell>
          <cell r="M2274" t="str">
            <v xml:space="preserve">slope invertebrate feeding shark </v>
          </cell>
          <cell r="O2274" t="str">
            <v>Deep demersal shark (dogfish)</v>
          </cell>
          <cell r="P2274" t="str">
            <v>SHD</v>
          </cell>
        </row>
        <row r="2275">
          <cell r="C2275" t="str">
            <v>Oxynotus bruniensis</v>
          </cell>
          <cell r="D2275" t="str">
            <v>Pisces</v>
          </cell>
          <cell r="E2275" t="str">
            <v>Oxynotidae</v>
          </cell>
          <cell r="F2275">
            <v>37018880</v>
          </cell>
          <cell r="G2275" t="str">
            <v>PiscesOxynotidae</v>
          </cell>
          <cell r="H2275" t="str">
            <v>demersal shark</v>
          </cell>
          <cell r="I2275" t="str">
            <v>demersal shark</v>
          </cell>
          <cell r="K2275" t="str">
            <v>demersal shark</v>
          </cell>
          <cell r="L2275" t="str">
            <v>demersal shark</v>
          </cell>
          <cell r="M2275" t="str">
            <v xml:space="preserve">slope/coastal piscivorous shark </v>
          </cell>
          <cell r="N2275" t="str">
            <v>Demersal piscivorous shark</v>
          </cell>
          <cell r="O2275" t="str">
            <v>Deep demersal shark (dogfish)</v>
          </cell>
          <cell r="P2275" t="str">
            <v>SHD</v>
          </cell>
        </row>
        <row r="2276">
          <cell r="C2276" t="str">
            <v>Echinorhinus brucus</v>
          </cell>
          <cell r="D2276" t="str">
            <v>Pisces</v>
          </cell>
          <cell r="E2276" t="str">
            <v>Echinorhinidae</v>
          </cell>
          <cell r="F2276">
            <v>37018880</v>
          </cell>
          <cell r="G2276" t="str">
            <v>PiscesEchinorhinidae</v>
          </cell>
          <cell r="H2276" t="str">
            <v>demersal shark</v>
          </cell>
          <cell r="I2276" t="str">
            <v>demersal shark</v>
          </cell>
          <cell r="K2276" t="str">
            <v>demersal shark</v>
          </cell>
          <cell r="L2276" t="str">
            <v>demersal shark</v>
          </cell>
          <cell r="M2276" t="str">
            <v xml:space="preserve">coastal piscivorous shark </v>
          </cell>
          <cell r="N2276" t="str">
            <v>Demersal piscivorous shark</v>
          </cell>
          <cell r="O2276" t="str">
            <v>Shelf demersal piscivorous shark</v>
          </cell>
          <cell r="P2276" t="str">
            <v>SHD</v>
          </cell>
        </row>
        <row r="2277">
          <cell r="C2277" t="str">
            <v>Pristiophorus sp</v>
          </cell>
          <cell r="D2277" t="str">
            <v>Pisces</v>
          </cell>
          <cell r="E2277" t="str">
            <v>Pristiophoridae</v>
          </cell>
          <cell r="F2277">
            <v>37018880</v>
          </cell>
          <cell r="G2277" t="str">
            <v>PiscesPristiophoridae</v>
          </cell>
          <cell r="H2277" t="str">
            <v>demersal shark</v>
          </cell>
          <cell r="I2277" t="str">
            <v>demersal shark</v>
          </cell>
          <cell r="K2277" t="str">
            <v>demersal shark</v>
          </cell>
          <cell r="L2277" t="str">
            <v>demersal shark</v>
          </cell>
          <cell r="M2277" t="str">
            <v xml:space="preserve">coastal piscivorous shark </v>
          </cell>
          <cell r="N2277" t="str">
            <v>Demersal piscivorous shark</v>
          </cell>
          <cell r="O2277" t="str">
            <v>Shelf demersal piscivorous shark</v>
          </cell>
          <cell r="P2277" t="str">
            <v>SHD</v>
          </cell>
        </row>
        <row r="2278">
          <cell r="C2278" t="str">
            <v>sawsharks</v>
          </cell>
          <cell r="D2278" t="str">
            <v>Pisces</v>
          </cell>
          <cell r="E2278" t="str">
            <v>Pristiophoridae</v>
          </cell>
          <cell r="F2278">
            <v>37018880</v>
          </cell>
          <cell r="G2278" t="str">
            <v>PiscesPristiophoridae</v>
          </cell>
          <cell r="H2278" t="str">
            <v>demersal shark</v>
          </cell>
          <cell r="I2278" t="str">
            <v>demersal shark</v>
          </cell>
          <cell r="J2278">
            <v>37018880</v>
          </cell>
          <cell r="K2278" t="str">
            <v>demersal shark</v>
          </cell>
          <cell r="L2278" t="str">
            <v>demersal shark</v>
          </cell>
          <cell r="M2278" t="str">
            <v xml:space="preserve">coastal piscivorous shark </v>
          </cell>
          <cell r="N2278" t="str">
            <v>Demersal piscivorous shark</v>
          </cell>
          <cell r="O2278" t="str">
            <v>Shelf demersal piscivorous shark</v>
          </cell>
          <cell r="P2278" t="str">
            <v>SHD</v>
          </cell>
        </row>
        <row r="2279">
          <cell r="C2279" t="str">
            <v>Pristiophorus nudipinnis</v>
          </cell>
          <cell r="D2279" t="str">
            <v>Pisces</v>
          </cell>
          <cell r="E2279" t="str">
            <v>Pristiophoridae</v>
          </cell>
          <cell r="F2279">
            <v>37018880</v>
          </cell>
          <cell r="G2279" t="str">
            <v>PiscesPristiophoridae</v>
          </cell>
          <cell r="H2279" t="str">
            <v>demersal shark</v>
          </cell>
          <cell r="I2279" t="str">
            <v>demersal shark</v>
          </cell>
          <cell r="K2279" t="str">
            <v>demersal shark</v>
          </cell>
          <cell r="L2279" t="str">
            <v>demersal shark</v>
          </cell>
          <cell r="M2279" t="str">
            <v xml:space="preserve">coastal piscivorous shark </v>
          </cell>
          <cell r="N2279" t="str">
            <v>Demersal piscivorous shark</v>
          </cell>
          <cell r="O2279" t="str">
            <v>Shelf demersal piscivorous shark</v>
          </cell>
          <cell r="P2279" t="str">
            <v>SHD</v>
          </cell>
        </row>
        <row r="2280">
          <cell r="C2280" t="str">
            <v>Pristiophorus cirratus</v>
          </cell>
          <cell r="D2280" t="str">
            <v>Pisces</v>
          </cell>
          <cell r="E2280" t="str">
            <v>Pristiophoridae</v>
          </cell>
          <cell r="F2280">
            <v>37018880</v>
          </cell>
          <cell r="G2280" t="str">
            <v>PiscesPristiophoridae</v>
          </cell>
          <cell r="H2280" t="str">
            <v>demersal shark</v>
          </cell>
          <cell r="I2280" t="str">
            <v>demersal shark</v>
          </cell>
          <cell r="K2280" t="str">
            <v>demersal shark</v>
          </cell>
          <cell r="L2280" t="str">
            <v>demersal shark</v>
          </cell>
          <cell r="M2280" t="str">
            <v xml:space="preserve">coastal piscivorous shark </v>
          </cell>
          <cell r="N2280" t="str">
            <v>Demersal piscivorous shark</v>
          </cell>
          <cell r="O2280" t="str">
            <v>Shelf demersal piscivorous shark</v>
          </cell>
          <cell r="P2280" t="str">
            <v>SHD</v>
          </cell>
        </row>
        <row r="2281">
          <cell r="C2281" t="str">
            <v>Pristiophorus sp A</v>
          </cell>
          <cell r="D2281" t="str">
            <v>Pisces</v>
          </cell>
          <cell r="E2281" t="str">
            <v>Pristiophoridae</v>
          </cell>
          <cell r="F2281">
            <v>37018880</v>
          </cell>
          <cell r="G2281" t="str">
            <v>PiscesPristiophoridae</v>
          </cell>
          <cell r="H2281" t="str">
            <v>demersal shark</v>
          </cell>
          <cell r="I2281" t="str">
            <v>demersal shark</v>
          </cell>
          <cell r="J2281">
            <v>37018880</v>
          </cell>
          <cell r="K2281" t="str">
            <v>demersal shark</v>
          </cell>
          <cell r="L2281" t="str">
            <v>demersal shark</v>
          </cell>
          <cell r="M2281" t="str">
            <v xml:space="preserve">coastal piscivorous shark </v>
          </cell>
          <cell r="N2281" t="str">
            <v>Demersal piscivorous shark</v>
          </cell>
          <cell r="O2281" t="str">
            <v>Shelf demersal piscivorous shark</v>
          </cell>
          <cell r="P2281" t="str">
            <v>SHD</v>
          </cell>
        </row>
        <row r="2282">
          <cell r="C2282" t="str">
            <v>Pristiophorus spp</v>
          </cell>
          <cell r="D2282" t="str">
            <v>Pisces</v>
          </cell>
          <cell r="E2282" t="str">
            <v>Pristiophoridae</v>
          </cell>
          <cell r="F2282">
            <v>37018880</v>
          </cell>
          <cell r="G2282" t="str">
            <v>PiscesPristiophoridae</v>
          </cell>
          <cell r="H2282" t="str">
            <v>demersal shark</v>
          </cell>
          <cell r="I2282" t="str">
            <v>demersal shark</v>
          </cell>
          <cell r="K2282" t="str">
            <v>demersal shark</v>
          </cell>
          <cell r="L2282" t="str">
            <v>demersal shark</v>
          </cell>
          <cell r="M2282" t="str">
            <v xml:space="preserve">coastal piscivorous shark </v>
          </cell>
          <cell r="N2282" t="str">
            <v>Demersal piscivorous shark</v>
          </cell>
          <cell r="O2282" t="str">
            <v>Shelf demersal piscivorous shark</v>
          </cell>
          <cell r="P2282" t="str">
            <v>SHD</v>
          </cell>
        </row>
        <row r="2283">
          <cell r="C2283" t="str">
            <v>Squatinidae</v>
          </cell>
          <cell r="D2283" t="str">
            <v>Pisces</v>
          </cell>
          <cell r="E2283" t="str">
            <v>Squatinidae</v>
          </cell>
          <cell r="F2283">
            <v>37018880</v>
          </cell>
          <cell r="G2283" t="str">
            <v>PiscesSquatinidae</v>
          </cell>
          <cell r="H2283" t="str">
            <v>demersal shark</v>
          </cell>
          <cell r="I2283" t="str">
            <v>demersal shark</v>
          </cell>
          <cell r="J2283">
            <v>37018880</v>
          </cell>
          <cell r="K2283" t="str">
            <v>demersal shark</v>
          </cell>
          <cell r="L2283" t="str">
            <v>demersal shark</v>
          </cell>
          <cell r="M2283" t="str">
            <v xml:space="preserve">coastal piscivorous shark </v>
          </cell>
          <cell r="N2283" t="str">
            <v>Demersal piscivorous shark</v>
          </cell>
          <cell r="O2283" t="str">
            <v>Shelf demersal piscivorous shark</v>
          </cell>
          <cell r="P2283" t="str">
            <v>SHD</v>
          </cell>
        </row>
        <row r="2284">
          <cell r="C2284" t="str">
            <v>Squatina australis</v>
          </cell>
          <cell r="D2284" t="str">
            <v>Pisces</v>
          </cell>
          <cell r="E2284" t="str">
            <v>Squatinidae</v>
          </cell>
          <cell r="F2284">
            <v>37018880</v>
          </cell>
          <cell r="G2284" t="str">
            <v>PiscesSquatinidae</v>
          </cell>
          <cell r="I2284" t="str">
            <v>demersal shark</v>
          </cell>
          <cell r="K2284" t="str">
            <v>demersal shark</v>
          </cell>
          <cell r="L2284" t="str">
            <v>demersal shark</v>
          </cell>
          <cell r="M2284" t="str">
            <v xml:space="preserve">coastal piscivorous shark </v>
          </cell>
          <cell r="N2284" t="str">
            <v>Demersal piscivorous shark</v>
          </cell>
          <cell r="O2284" t="str">
            <v>Shelf demersal piscivorous shark</v>
          </cell>
          <cell r="P2284" t="str">
            <v>SHD</v>
          </cell>
        </row>
        <row r="2285">
          <cell r="C2285" t="str">
            <v>Squatina tergocellata</v>
          </cell>
          <cell r="D2285" t="str">
            <v>Pisces</v>
          </cell>
          <cell r="E2285" t="str">
            <v>Squatinidae</v>
          </cell>
          <cell r="F2285">
            <v>37018880</v>
          </cell>
          <cell r="G2285" t="str">
            <v>PiscesSquatinidae</v>
          </cell>
          <cell r="I2285" t="str">
            <v>demersal shark</v>
          </cell>
          <cell r="K2285" t="str">
            <v>demersal shark</v>
          </cell>
          <cell r="L2285" t="str">
            <v>demersal shark</v>
          </cell>
          <cell r="M2285" t="str">
            <v xml:space="preserve">coastal/slope piscivorous shark </v>
          </cell>
          <cell r="N2285" t="str">
            <v>Demersal piscivorous shark</v>
          </cell>
          <cell r="O2285" t="str">
            <v>Shelf demersal piscivorous shark</v>
          </cell>
          <cell r="P2285" t="str">
            <v>SHD</v>
          </cell>
        </row>
        <row r="2286">
          <cell r="C2286" t="str">
            <v>Squatina albipunctata</v>
          </cell>
          <cell r="D2286" t="str">
            <v>Pisces</v>
          </cell>
          <cell r="E2286" t="str">
            <v>Squatinidae</v>
          </cell>
          <cell r="F2286">
            <v>37018880</v>
          </cell>
          <cell r="G2286" t="str">
            <v>PiscesSquatinidae</v>
          </cell>
          <cell r="I2286" t="str">
            <v>demersal shark</v>
          </cell>
          <cell r="K2286" t="str">
            <v>demersal shark</v>
          </cell>
          <cell r="L2286" t="str">
            <v>demersal shark</v>
          </cell>
          <cell r="M2286" t="str">
            <v xml:space="preserve">coastal invertebrate feeding shark </v>
          </cell>
          <cell r="N2286" t="str">
            <v>Demersal invertebrate feeding shark</v>
          </cell>
          <cell r="O2286" t="str">
            <v>Shelf demersal shark</v>
          </cell>
          <cell r="P2286" t="str">
            <v>SHD</v>
          </cell>
        </row>
        <row r="2287">
          <cell r="C2287" t="str">
            <v>Squatina (all spp.)</v>
          </cell>
          <cell r="D2287" t="str">
            <v>Pisces</v>
          </cell>
          <cell r="E2287" t="str">
            <v>Squatinidae</v>
          </cell>
          <cell r="F2287">
            <v>37018880</v>
          </cell>
          <cell r="G2287" t="str">
            <v>PiscesSquatinidae</v>
          </cell>
          <cell r="I2287" t="str">
            <v>demersal shark</v>
          </cell>
          <cell r="K2287" t="str">
            <v>demersal shark</v>
          </cell>
          <cell r="L2287" t="str">
            <v>demersal shark</v>
          </cell>
          <cell r="M2287" t="str">
            <v xml:space="preserve">coastal invertebrate feeding shark </v>
          </cell>
          <cell r="N2287" t="str">
            <v xml:space="preserve"> </v>
          </cell>
          <cell r="O2287" t="str">
            <v>Shelf demersal shark</v>
          </cell>
          <cell r="P2287" t="str">
            <v>SHD</v>
          </cell>
        </row>
        <row r="2288">
          <cell r="C2288" t="str">
            <v>Pristidae</v>
          </cell>
          <cell r="D2288" t="str">
            <v>Pisces</v>
          </cell>
          <cell r="E2288" t="str">
            <v>Pristidae</v>
          </cell>
          <cell r="F2288">
            <v>37018880</v>
          </cell>
          <cell r="G2288" t="str">
            <v>PiscesPristidae</v>
          </cell>
          <cell r="I2288" t="str">
            <v>demersal shark</v>
          </cell>
          <cell r="K2288" t="str">
            <v>demersal shark</v>
          </cell>
          <cell r="L2288" t="str">
            <v>demersal shark</v>
          </cell>
          <cell r="M2288" t="str">
            <v xml:space="preserve">coastal invertebrate feeding shark </v>
          </cell>
          <cell r="N2288" t="str">
            <v xml:space="preserve"> </v>
          </cell>
          <cell r="O2288" t="str">
            <v>Shelf demersal shark</v>
          </cell>
          <cell r="P2288" t="str">
            <v>SHD</v>
          </cell>
        </row>
        <row r="2289">
          <cell r="C2289" t="str">
            <v>Rhynchobatidae</v>
          </cell>
          <cell r="D2289" t="str">
            <v>Pisces</v>
          </cell>
          <cell r="E2289" t="str">
            <v>Rhynchobatidae</v>
          </cell>
          <cell r="F2289">
            <v>37018880</v>
          </cell>
          <cell r="G2289" t="str">
            <v>PiscesRhynchobatidae</v>
          </cell>
          <cell r="I2289" t="str">
            <v>ray</v>
          </cell>
          <cell r="K2289" t="str">
            <v>rays</v>
          </cell>
          <cell r="L2289" t="str">
            <v>rays</v>
          </cell>
          <cell r="M2289" t="str">
            <v>rays</v>
          </cell>
          <cell r="N2289" t="str">
            <v>Skates and rays</v>
          </cell>
          <cell r="O2289" t="str">
            <v>Skates and rays</v>
          </cell>
          <cell r="P2289" t="str">
            <v>SKK</v>
          </cell>
        </row>
        <row r="2290">
          <cell r="C2290" t="str">
            <v>Rhynchobatus australiae</v>
          </cell>
          <cell r="D2290" t="str">
            <v>Pisces</v>
          </cell>
          <cell r="E2290" t="str">
            <v>Rhynchobatidae</v>
          </cell>
          <cell r="F2290">
            <v>37018880</v>
          </cell>
          <cell r="G2290" t="str">
            <v>PiscesRhynchobatidae</v>
          </cell>
          <cell r="I2290" t="str">
            <v>ray</v>
          </cell>
          <cell r="K2290" t="str">
            <v>rays</v>
          </cell>
          <cell r="L2290" t="str">
            <v>rays</v>
          </cell>
          <cell r="M2290" t="str">
            <v>rays</v>
          </cell>
          <cell r="N2290" t="str">
            <v>Skates and rays</v>
          </cell>
          <cell r="O2290" t="str">
            <v>Skates and rays</v>
          </cell>
          <cell r="P2290" t="str">
            <v>SKK</v>
          </cell>
        </row>
        <row r="2291">
          <cell r="C2291" t="str">
            <v>Rhinobatidae -undifferentiated</v>
          </cell>
          <cell r="D2291" t="str">
            <v>Pisces</v>
          </cell>
          <cell r="E2291" t="str">
            <v>Rhinobatidae</v>
          </cell>
          <cell r="F2291">
            <v>37018880</v>
          </cell>
          <cell r="G2291" t="str">
            <v>PiscesRhinobatidae</v>
          </cell>
          <cell r="I2291" t="str">
            <v>ray</v>
          </cell>
          <cell r="K2291" t="str">
            <v>rays</v>
          </cell>
          <cell r="L2291" t="str">
            <v>rays</v>
          </cell>
          <cell r="M2291" t="str">
            <v>rays</v>
          </cell>
          <cell r="N2291" t="str">
            <v>Skates and rays</v>
          </cell>
          <cell r="O2291" t="str">
            <v>Skates and rays</v>
          </cell>
          <cell r="P2291" t="str">
            <v>SKK</v>
          </cell>
        </row>
        <row r="2292">
          <cell r="C2292" t="str">
            <v>Aptychotrema vincentiana</v>
          </cell>
          <cell r="D2292" t="str">
            <v>Pisces</v>
          </cell>
          <cell r="E2292" t="str">
            <v>Rhinobatidae</v>
          </cell>
          <cell r="F2292">
            <v>37018880</v>
          </cell>
          <cell r="G2292" t="str">
            <v>PiscesRhinobatidae</v>
          </cell>
          <cell r="I2292" t="str">
            <v>ray</v>
          </cell>
          <cell r="J2292">
            <v>37018880</v>
          </cell>
          <cell r="K2292" t="str">
            <v>rays</v>
          </cell>
          <cell r="L2292" t="str">
            <v>rays</v>
          </cell>
          <cell r="M2292" t="str">
            <v>rays</v>
          </cell>
          <cell r="N2292" t="str">
            <v>Skates and rays</v>
          </cell>
          <cell r="O2292" t="str">
            <v>Skates and rays</v>
          </cell>
          <cell r="P2292" t="str">
            <v>SKK</v>
          </cell>
        </row>
        <row r="2293">
          <cell r="C2293" t="str">
            <v>Trygonorrhina fasciata</v>
          </cell>
          <cell r="D2293" t="str">
            <v>Pisces</v>
          </cell>
          <cell r="E2293" t="str">
            <v>Rhinobatidae</v>
          </cell>
          <cell r="F2293">
            <v>37018880</v>
          </cell>
          <cell r="G2293" t="str">
            <v>PiscesRhinobatidae</v>
          </cell>
          <cell r="I2293" t="str">
            <v>ray</v>
          </cell>
          <cell r="K2293" t="str">
            <v>rays</v>
          </cell>
          <cell r="L2293" t="str">
            <v>rays</v>
          </cell>
          <cell r="M2293" t="str">
            <v>rays</v>
          </cell>
          <cell r="N2293" t="str">
            <v>Skates and rays</v>
          </cell>
          <cell r="O2293" t="str">
            <v>Skates and rays</v>
          </cell>
          <cell r="P2293" t="str">
            <v>SKK</v>
          </cell>
        </row>
        <row r="2294">
          <cell r="C2294" t="str">
            <v>Trygonorrhina sp. A</v>
          </cell>
          <cell r="D2294" t="str">
            <v>Pisces</v>
          </cell>
          <cell r="E2294" t="str">
            <v>Rhinobatidae</v>
          </cell>
          <cell r="F2294">
            <v>37018880</v>
          </cell>
          <cell r="G2294" t="str">
            <v>PiscesRhinobatidae</v>
          </cell>
          <cell r="I2294" t="str">
            <v>ray</v>
          </cell>
          <cell r="K2294" t="str">
            <v>rays</v>
          </cell>
          <cell r="L2294" t="str">
            <v>rays</v>
          </cell>
          <cell r="M2294" t="str">
            <v>rays</v>
          </cell>
          <cell r="N2294" t="str">
            <v>Skates and rays</v>
          </cell>
          <cell r="O2294" t="str">
            <v>Skates and rays</v>
          </cell>
          <cell r="P2294" t="str">
            <v>SKK</v>
          </cell>
        </row>
        <row r="2295">
          <cell r="C2295" t="str">
            <v>Trygonorrhina melaleuca</v>
          </cell>
          <cell r="D2295" t="str">
            <v>Pisces</v>
          </cell>
          <cell r="E2295" t="str">
            <v>Rhinobatidae</v>
          </cell>
          <cell r="F2295">
            <v>37018880</v>
          </cell>
          <cell r="G2295" t="str">
            <v>PiscesRhinobatidae</v>
          </cell>
          <cell r="I2295" t="str">
            <v>ray</v>
          </cell>
          <cell r="K2295" t="str">
            <v>rays</v>
          </cell>
          <cell r="L2295" t="str">
            <v>rays</v>
          </cell>
          <cell r="M2295" t="str">
            <v>rays</v>
          </cell>
          <cell r="N2295" t="str">
            <v>Skates and rays</v>
          </cell>
          <cell r="O2295" t="str">
            <v>Skates and rays</v>
          </cell>
          <cell r="P2295" t="str">
            <v>SKK</v>
          </cell>
        </row>
        <row r="2296">
          <cell r="C2296" t="str">
            <v>Aptychotrema rostrata</v>
          </cell>
          <cell r="D2296" t="str">
            <v>Pisces</v>
          </cell>
          <cell r="E2296" t="str">
            <v>Rhinobatidae</v>
          </cell>
          <cell r="F2296">
            <v>37018880</v>
          </cell>
          <cell r="G2296" t="str">
            <v>PiscesRhinobatidae</v>
          </cell>
          <cell r="I2296" t="str">
            <v>ray</v>
          </cell>
          <cell r="K2296" t="str">
            <v>rays</v>
          </cell>
          <cell r="L2296" t="str">
            <v>rays</v>
          </cell>
          <cell r="M2296" t="str">
            <v>rays</v>
          </cell>
          <cell r="N2296" t="str">
            <v>Skates and rays</v>
          </cell>
          <cell r="O2296" t="str">
            <v>Skates and rays</v>
          </cell>
          <cell r="P2296" t="str">
            <v>SKK</v>
          </cell>
        </row>
        <row r="2297">
          <cell r="C2297" t="str">
            <v>Trygonorrhina fasciata</v>
          </cell>
          <cell r="D2297">
            <v>37018880</v>
          </cell>
          <cell r="F2297">
            <v>37018880</v>
          </cell>
          <cell r="K2297" t="str">
            <v>rays</v>
          </cell>
          <cell r="L2297" t="str">
            <v>rays</v>
          </cell>
          <cell r="M2297" t="str">
            <v>rays</v>
          </cell>
          <cell r="N2297" t="str">
            <v>Skates and rays</v>
          </cell>
          <cell r="O2297" t="str">
            <v>Skates and rays</v>
          </cell>
          <cell r="P2297" t="str">
            <v>SKK</v>
          </cell>
        </row>
        <row r="2298">
          <cell r="C2298" t="str">
            <v>Rhinobatidae</v>
          </cell>
          <cell r="D2298" t="str">
            <v>Pisces</v>
          </cell>
          <cell r="E2298" t="str">
            <v>Rhinobatidae</v>
          </cell>
          <cell r="F2298">
            <v>37018880</v>
          </cell>
          <cell r="G2298" t="str">
            <v>PiscesRhinobatidae</v>
          </cell>
          <cell r="I2298" t="str">
            <v>ray</v>
          </cell>
          <cell r="K2298" t="str">
            <v>rays</v>
          </cell>
          <cell r="L2298" t="str">
            <v>rays</v>
          </cell>
          <cell r="M2298" t="str">
            <v>rays</v>
          </cell>
          <cell r="N2298" t="str">
            <v>Skates and rays</v>
          </cell>
          <cell r="O2298" t="str">
            <v>Skates and rays</v>
          </cell>
          <cell r="P2298" t="str">
            <v>SKK</v>
          </cell>
        </row>
        <row r="2299">
          <cell r="C2299" t="str">
            <v>Torpedinidae, Narcinidae, Hypnidae - undifferentiated .. torpedo rayss, coffin rayss and numbfishes   </v>
          </cell>
          <cell r="D2299" t="str">
            <v>Pisces</v>
          </cell>
          <cell r="E2299" t="str">
            <v>Torpedinidae, Narcinidae, Hypnidae - undifferentiated .. torpedo rays, coffin rays and numbfishes   </v>
          </cell>
          <cell r="F2299">
            <v>37018880</v>
          </cell>
          <cell r="G2299" t="str">
            <v>PiscesTorpedinidae, Narcinidae, Hypnidae - undifferentiated .. torpedo rays, coffin rays and numbfishes   </v>
          </cell>
          <cell r="K2299" t="str">
            <v>rays</v>
          </cell>
          <cell r="L2299" t="str">
            <v>rays</v>
          </cell>
          <cell r="M2299" t="str">
            <v>rays</v>
          </cell>
          <cell r="N2299" t="str">
            <v>Skates and rays</v>
          </cell>
          <cell r="O2299" t="str">
            <v>Skates and rays</v>
          </cell>
          <cell r="P2299" t="str">
            <v>SKK</v>
          </cell>
        </row>
        <row r="2300">
          <cell r="C2300" t="str">
            <v>Hypnos monopterygium</v>
          </cell>
          <cell r="D2300" t="str">
            <v>Pisces</v>
          </cell>
          <cell r="E2300" t="str">
            <v>Rhinobatidae</v>
          </cell>
          <cell r="F2300">
            <v>37018880</v>
          </cell>
          <cell r="G2300" t="str">
            <v>PiscesRhinobatidae</v>
          </cell>
          <cell r="I2300" t="str">
            <v>ray</v>
          </cell>
          <cell r="K2300" t="str">
            <v>rays</v>
          </cell>
          <cell r="L2300" t="str">
            <v>rays</v>
          </cell>
          <cell r="M2300" t="str">
            <v>rays</v>
          </cell>
          <cell r="N2300" t="str">
            <v>Skates and rays</v>
          </cell>
          <cell r="O2300" t="str">
            <v>Skates and rays</v>
          </cell>
          <cell r="P2300" t="str">
            <v>SKK</v>
          </cell>
        </row>
        <row r="2301">
          <cell r="C2301" t="str">
            <v>Narcine tasmaniensis</v>
          </cell>
          <cell r="D2301" t="str">
            <v>Pisces</v>
          </cell>
          <cell r="E2301" t="str">
            <v>Torpeninidae</v>
          </cell>
          <cell r="F2301">
            <v>37018880</v>
          </cell>
          <cell r="G2301" t="str">
            <v>PiscesTorpeninidae</v>
          </cell>
          <cell r="I2301" t="str">
            <v>ray</v>
          </cell>
          <cell r="K2301" t="str">
            <v>rays</v>
          </cell>
          <cell r="L2301" t="str">
            <v>rays</v>
          </cell>
          <cell r="M2301" t="str">
            <v>rays</v>
          </cell>
          <cell r="N2301" t="str">
            <v>Skates and rays</v>
          </cell>
          <cell r="O2301" t="str">
            <v>Skates and rays</v>
          </cell>
          <cell r="P2301" t="str">
            <v>SKK</v>
          </cell>
        </row>
        <row r="2302">
          <cell r="C2302" t="str">
            <v>Torpedo macneilli</v>
          </cell>
          <cell r="D2302" t="str">
            <v>Pisces</v>
          </cell>
          <cell r="E2302" t="str">
            <v>Torpeninidae</v>
          </cell>
          <cell r="F2302">
            <v>37018880</v>
          </cell>
          <cell r="G2302" t="str">
            <v>PiscesTorpeninidae</v>
          </cell>
          <cell r="I2302" t="str">
            <v>ray</v>
          </cell>
          <cell r="K2302" t="str">
            <v>rays</v>
          </cell>
          <cell r="L2302" t="str">
            <v>rays</v>
          </cell>
          <cell r="M2302" t="str">
            <v>rays</v>
          </cell>
          <cell r="N2302" t="str">
            <v>Skates and rays</v>
          </cell>
          <cell r="O2302" t="str">
            <v>Skates and rays</v>
          </cell>
          <cell r="P2302" t="str">
            <v>SKK</v>
          </cell>
        </row>
        <row r="2303">
          <cell r="C2303" t="str">
            <v>Torpedinidae -undifferentiated</v>
          </cell>
          <cell r="D2303" t="str">
            <v>Pisces</v>
          </cell>
          <cell r="E2303" t="str">
            <v>Torpeninidae</v>
          </cell>
          <cell r="F2303">
            <v>37018880</v>
          </cell>
          <cell r="G2303" t="str">
            <v>PiscesTorpeninidae</v>
          </cell>
          <cell r="I2303" t="str">
            <v>ray</v>
          </cell>
          <cell r="K2303" t="str">
            <v>rays</v>
          </cell>
          <cell r="L2303" t="str">
            <v>rays</v>
          </cell>
          <cell r="M2303" t="str">
            <v>rays</v>
          </cell>
          <cell r="N2303" t="str">
            <v>Skates and rays</v>
          </cell>
          <cell r="O2303" t="str">
            <v>Skates and rays</v>
          </cell>
          <cell r="P2303" t="str">
            <v>SKK</v>
          </cell>
        </row>
        <row r="2304">
          <cell r="C2304" t="str">
            <v>Rajidae, Arhynchobatidae - undifferentiated</v>
          </cell>
          <cell r="D2304" t="str">
            <v>Chordata</v>
          </cell>
          <cell r="E2304" t="str">
            <v>Elasmobranchii</v>
          </cell>
          <cell r="F2304" t="str">
            <v>Rajidae</v>
          </cell>
          <cell r="J2304">
            <v>37018880</v>
          </cell>
          <cell r="K2304">
            <v>37018880</v>
          </cell>
          <cell r="L2304">
            <v>37018880</v>
          </cell>
          <cell r="M2304">
            <v>37018880</v>
          </cell>
          <cell r="O2304" t="str">
            <v>Skates and rays</v>
          </cell>
          <cell r="P2304" t="str">
            <v>SKK</v>
          </cell>
        </row>
        <row r="2305">
          <cell r="C2305" t="str">
            <v>Rajidae -undifferentiated</v>
          </cell>
          <cell r="D2305" t="str">
            <v>Pisces</v>
          </cell>
          <cell r="E2305" t="str">
            <v>Rajidae</v>
          </cell>
          <cell r="F2305">
            <v>37018880</v>
          </cell>
          <cell r="G2305" t="str">
            <v>PiscesRajidae</v>
          </cell>
          <cell r="I2305" t="str">
            <v>ray</v>
          </cell>
          <cell r="K2305" t="str">
            <v>rays</v>
          </cell>
          <cell r="L2305" t="str">
            <v>rays</v>
          </cell>
          <cell r="M2305" t="str">
            <v>rays</v>
          </cell>
          <cell r="N2305" t="str">
            <v>Skates and rays</v>
          </cell>
          <cell r="O2305" t="str">
            <v>Skates and rays</v>
          </cell>
          <cell r="P2305" t="str">
            <v>SKK</v>
          </cell>
        </row>
        <row r="2306">
          <cell r="C2306" t="str">
            <v>Rajidae -undifferentiated</v>
          </cell>
          <cell r="D2306" t="str">
            <v>Pisces</v>
          </cell>
          <cell r="E2306" t="str">
            <v>Rajidae</v>
          </cell>
          <cell r="F2306">
            <v>37018880</v>
          </cell>
          <cell r="G2306" t="str">
            <v>PiscesRajidae</v>
          </cell>
          <cell r="I2306" t="str">
            <v>ray</v>
          </cell>
          <cell r="K2306" t="str">
            <v>rays</v>
          </cell>
          <cell r="L2306" t="str">
            <v>rays</v>
          </cell>
          <cell r="M2306" t="str">
            <v>rays</v>
          </cell>
          <cell r="N2306" t="str">
            <v>Skates and rays</v>
          </cell>
          <cell r="O2306" t="str">
            <v>Skates and rays</v>
          </cell>
          <cell r="P2306" t="str">
            <v>SKK</v>
          </cell>
        </row>
        <row r="2307">
          <cell r="C2307" t="str">
            <v>Rajidae</v>
          </cell>
          <cell r="D2307" t="str">
            <v>Pisces</v>
          </cell>
          <cell r="E2307" t="str">
            <v>Rajidae</v>
          </cell>
          <cell r="F2307">
            <v>37018880</v>
          </cell>
          <cell r="G2307" t="str">
            <v>PiscesRajidae</v>
          </cell>
          <cell r="I2307" t="str">
            <v>ray</v>
          </cell>
          <cell r="K2307" t="str">
            <v>rays</v>
          </cell>
          <cell r="L2307" t="str">
            <v>rays</v>
          </cell>
          <cell r="M2307" t="str">
            <v>rays</v>
          </cell>
          <cell r="N2307" t="str">
            <v>Skates and rays</v>
          </cell>
          <cell r="O2307" t="str">
            <v>Skates and rays</v>
          </cell>
          <cell r="P2307" t="str">
            <v>SKK</v>
          </cell>
        </row>
        <row r="2308">
          <cell r="C2308" t="str">
            <v>Irolita waitii</v>
          </cell>
          <cell r="D2308" t="str">
            <v>Pisces</v>
          </cell>
          <cell r="E2308" t="str">
            <v>Rajidae</v>
          </cell>
          <cell r="F2308">
            <v>37018880</v>
          </cell>
          <cell r="G2308" t="str">
            <v>PiscesRajidae</v>
          </cell>
          <cell r="I2308" t="str">
            <v>ray</v>
          </cell>
          <cell r="K2308" t="str">
            <v>rays</v>
          </cell>
          <cell r="L2308" t="str">
            <v>rays</v>
          </cell>
          <cell r="M2308" t="str">
            <v>rays</v>
          </cell>
          <cell r="N2308" t="str">
            <v>Skates and rays</v>
          </cell>
          <cell r="O2308" t="str">
            <v>Skates and rays</v>
          </cell>
          <cell r="P2308" t="str">
            <v>SKK</v>
          </cell>
        </row>
        <row r="2309">
          <cell r="C2309" t="str">
            <v>Dipturus australis</v>
          </cell>
          <cell r="D2309" t="str">
            <v>Pisces</v>
          </cell>
          <cell r="E2309" t="str">
            <v>Rajidae</v>
          </cell>
          <cell r="F2309">
            <v>37018880</v>
          </cell>
          <cell r="G2309" t="str">
            <v>PiscesRajidae</v>
          </cell>
          <cell r="H2309" t="str">
            <v>ray</v>
          </cell>
          <cell r="I2309" t="str">
            <v>ray</v>
          </cell>
          <cell r="J2309" t="str">
            <v>ray</v>
          </cell>
          <cell r="K2309" t="str">
            <v>rays</v>
          </cell>
          <cell r="L2309" t="str">
            <v>rays</v>
          </cell>
          <cell r="M2309" t="str">
            <v>rays</v>
          </cell>
          <cell r="N2309" t="str">
            <v>Skates and rays</v>
          </cell>
          <cell r="O2309" t="str">
            <v>Skates and rays</v>
          </cell>
          <cell r="P2309" t="str">
            <v>SKK</v>
          </cell>
        </row>
        <row r="2310">
          <cell r="C2310" t="str">
            <v>Dipturus cerva</v>
          </cell>
          <cell r="D2310" t="str">
            <v>Pisces</v>
          </cell>
          <cell r="E2310" t="str">
            <v>Rajidae</v>
          </cell>
          <cell r="F2310">
            <v>37018880</v>
          </cell>
          <cell r="G2310" t="str">
            <v>PiscesRajidae</v>
          </cell>
          <cell r="H2310" t="str">
            <v>ray</v>
          </cell>
          <cell r="I2310" t="str">
            <v>ray</v>
          </cell>
          <cell r="J2310" t="str">
            <v>ray</v>
          </cell>
          <cell r="K2310" t="str">
            <v>rays</v>
          </cell>
          <cell r="L2310" t="str">
            <v>rays</v>
          </cell>
          <cell r="M2310" t="str">
            <v>rays</v>
          </cell>
          <cell r="N2310" t="str">
            <v>Skates and rays</v>
          </cell>
          <cell r="O2310" t="str">
            <v>Skates and rays</v>
          </cell>
          <cell r="P2310" t="str">
            <v>SKK</v>
          </cell>
        </row>
        <row r="2311">
          <cell r="C2311" t="str">
            <v>Raja sp. A</v>
          </cell>
          <cell r="D2311" t="str">
            <v>Pisces</v>
          </cell>
          <cell r="E2311" t="str">
            <v>Rajidae</v>
          </cell>
          <cell r="F2311">
            <v>37018880</v>
          </cell>
          <cell r="G2311" t="str">
            <v>PiscesRajidae</v>
          </cell>
          <cell r="I2311" t="str">
            <v>ray</v>
          </cell>
          <cell r="K2311" t="str">
            <v>rays</v>
          </cell>
          <cell r="L2311" t="str">
            <v>rays</v>
          </cell>
          <cell r="M2311" t="str">
            <v>rays</v>
          </cell>
          <cell r="N2311" t="str">
            <v>Skates and rays</v>
          </cell>
          <cell r="O2311" t="str">
            <v>Skates and rays</v>
          </cell>
          <cell r="P2311" t="str">
            <v>SKK</v>
          </cell>
        </row>
        <row r="2312">
          <cell r="C2312" t="str">
            <v>Dipturus whitleyi</v>
          </cell>
          <cell r="D2312" t="str">
            <v>Pisces</v>
          </cell>
          <cell r="E2312" t="str">
            <v>Rajidae</v>
          </cell>
          <cell r="F2312">
            <v>37018880</v>
          </cell>
          <cell r="G2312" t="str">
            <v>PiscesRajidae</v>
          </cell>
          <cell r="I2312" t="str">
            <v>ray</v>
          </cell>
          <cell r="K2312" t="str">
            <v>rays</v>
          </cell>
          <cell r="L2312" t="str">
            <v>rays</v>
          </cell>
          <cell r="M2312" t="str">
            <v>rays</v>
          </cell>
          <cell r="N2312" t="str">
            <v>Skates and rays</v>
          </cell>
          <cell r="O2312" t="str">
            <v>Skates and rays</v>
          </cell>
          <cell r="P2312" t="str">
            <v>SKK</v>
          </cell>
        </row>
        <row r="2313">
          <cell r="C2313" t="str">
            <v>Raja lemprieri</v>
          </cell>
          <cell r="D2313" t="str">
            <v>Pisces</v>
          </cell>
          <cell r="E2313" t="str">
            <v>Rajidae</v>
          </cell>
          <cell r="F2313">
            <v>37018880</v>
          </cell>
          <cell r="G2313" t="str">
            <v>PiscesRajidae</v>
          </cell>
          <cell r="I2313" t="str">
            <v>ray</v>
          </cell>
          <cell r="K2313" t="str">
            <v>rays</v>
          </cell>
          <cell r="L2313" t="str">
            <v>rays</v>
          </cell>
          <cell r="M2313" t="str">
            <v>rays</v>
          </cell>
          <cell r="N2313" t="str">
            <v>Skates and rays</v>
          </cell>
          <cell r="O2313" t="str">
            <v>Skates and rays</v>
          </cell>
          <cell r="P2313" t="str">
            <v>SKK</v>
          </cell>
        </row>
        <row r="2314">
          <cell r="C2314" t="str">
            <v>Pavoraja nitida</v>
          </cell>
          <cell r="D2314" t="str">
            <v>Pisces</v>
          </cell>
          <cell r="E2314" t="str">
            <v>Rajidae</v>
          </cell>
          <cell r="F2314">
            <v>37018880</v>
          </cell>
          <cell r="G2314" t="str">
            <v>PiscesRajidae</v>
          </cell>
          <cell r="I2314" t="str">
            <v>ray</v>
          </cell>
          <cell r="K2314" t="str">
            <v>rays</v>
          </cell>
          <cell r="L2314" t="str">
            <v>rays</v>
          </cell>
          <cell r="M2314" t="str">
            <v>rays</v>
          </cell>
          <cell r="N2314" t="str">
            <v>Skates and rays</v>
          </cell>
          <cell r="O2314" t="str">
            <v>Skates and rays</v>
          </cell>
          <cell r="P2314" t="str">
            <v>SKK</v>
          </cell>
        </row>
        <row r="2315">
          <cell r="C2315" t="str">
            <v>Dipturus gudgeri</v>
          </cell>
          <cell r="D2315" t="str">
            <v>Pisces</v>
          </cell>
          <cell r="E2315" t="str">
            <v>Rajidae</v>
          </cell>
          <cell r="F2315">
            <v>37018880</v>
          </cell>
          <cell r="G2315" t="str">
            <v>PiscesRajidae</v>
          </cell>
          <cell r="I2315" t="str">
            <v>ray</v>
          </cell>
          <cell r="K2315" t="str">
            <v>rays</v>
          </cell>
          <cell r="L2315" t="str">
            <v>rays</v>
          </cell>
          <cell r="M2315" t="str">
            <v>rays</v>
          </cell>
          <cell r="N2315" t="str">
            <v>Skates and rays</v>
          </cell>
          <cell r="O2315" t="str">
            <v>Skates and rays</v>
          </cell>
          <cell r="P2315" t="str">
            <v>SKK</v>
          </cell>
        </row>
        <row r="2316">
          <cell r="C2316" t="str">
            <v>Notoraja sp. A</v>
          </cell>
          <cell r="D2316" t="str">
            <v>Pisces</v>
          </cell>
          <cell r="E2316" t="str">
            <v>Rajidae</v>
          </cell>
          <cell r="F2316">
            <v>37018880</v>
          </cell>
          <cell r="G2316" t="str">
            <v>PiscesRajidae</v>
          </cell>
          <cell r="I2316" t="str">
            <v>ray</v>
          </cell>
          <cell r="K2316" t="str">
            <v>rays</v>
          </cell>
          <cell r="L2316" t="str">
            <v>rays</v>
          </cell>
          <cell r="M2316" t="str">
            <v>rays</v>
          </cell>
          <cell r="N2316" t="str">
            <v>Skates and rays</v>
          </cell>
          <cell r="O2316" t="str">
            <v>Skates and rays</v>
          </cell>
          <cell r="P2316" t="str">
            <v>SKK</v>
          </cell>
        </row>
        <row r="2317">
          <cell r="C2317" t="str">
            <v>Dipturus canutus</v>
          </cell>
          <cell r="D2317" t="str">
            <v>Pisces</v>
          </cell>
          <cell r="E2317" t="str">
            <v>Rajidae</v>
          </cell>
          <cell r="F2317">
            <v>37018880</v>
          </cell>
          <cell r="G2317" t="str">
            <v>PiscesRajidae</v>
          </cell>
          <cell r="I2317" t="str">
            <v>ray</v>
          </cell>
          <cell r="K2317" t="str">
            <v>rays</v>
          </cell>
          <cell r="L2317" t="str">
            <v>rays</v>
          </cell>
          <cell r="M2317" t="str">
            <v>rays</v>
          </cell>
          <cell r="N2317" t="str">
            <v>Skates and rays</v>
          </cell>
          <cell r="O2317" t="str">
            <v>Skates and rays</v>
          </cell>
          <cell r="P2317" t="str">
            <v>SKK</v>
          </cell>
        </row>
        <row r="2318">
          <cell r="C2318" t="str">
            <v>Raja spp.</v>
          </cell>
          <cell r="D2318" t="str">
            <v>Pisces</v>
          </cell>
          <cell r="E2318" t="str">
            <v>Rajidae</v>
          </cell>
          <cell r="F2318">
            <v>37018880</v>
          </cell>
          <cell r="G2318" t="str">
            <v>PiscesRajidae</v>
          </cell>
          <cell r="I2318" t="str">
            <v>ray</v>
          </cell>
          <cell r="K2318" t="str">
            <v>rays</v>
          </cell>
          <cell r="L2318" t="str">
            <v>rays</v>
          </cell>
          <cell r="M2318" t="str">
            <v>rays</v>
          </cell>
          <cell r="N2318" t="str">
            <v>Skates and rays</v>
          </cell>
          <cell r="O2318" t="str">
            <v>Skates and rays</v>
          </cell>
          <cell r="P2318" t="str">
            <v>SKK</v>
          </cell>
        </row>
        <row r="2319">
          <cell r="C2319" t="str">
            <v>Raja sp.?</v>
          </cell>
          <cell r="D2319" t="str">
            <v>Pisces</v>
          </cell>
          <cell r="E2319" t="str">
            <v>Rajidae</v>
          </cell>
          <cell r="F2319">
            <v>37018880</v>
          </cell>
          <cell r="G2319" t="str">
            <v>PiscesRajidae</v>
          </cell>
          <cell r="I2319" t="str">
            <v>ray</v>
          </cell>
          <cell r="K2319" t="str">
            <v>rays</v>
          </cell>
          <cell r="L2319" t="str">
            <v>rays</v>
          </cell>
          <cell r="M2319" t="str">
            <v>rays</v>
          </cell>
          <cell r="N2319" t="str">
            <v>Skates and rays</v>
          </cell>
          <cell r="O2319" t="str">
            <v>Skates and rays</v>
          </cell>
          <cell r="P2319" t="str">
            <v>SKK</v>
          </cell>
        </row>
        <row r="2320">
          <cell r="C2320" t="str">
            <v>Dasyatididae</v>
          </cell>
          <cell r="D2320" t="str">
            <v>Pisces</v>
          </cell>
          <cell r="E2320" t="str">
            <v>Dasyatididae</v>
          </cell>
          <cell r="F2320">
            <v>37018880</v>
          </cell>
          <cell r="G2320" t="str">
            <v>PiscesDasyatididae</v>
          </cell>
          <cell r="I2320" t="str">
            <v>ray</v>
          </cell>
          <cell r="K2320" t="str">
            <v>rays</v>
          </cell>
          <cell r="L2320" t="str">
            <v>rays</v>
          </cell>
          <cell r="M2320" t="str">
            <v>rays</v>
          </cell>
          <cell r="N2320" t="str">
            <v>Skates and rays</v>
          </cell>
          <cell r="O2320" t="str">
            <v>Skates and rays</v>
          </cell>
          <cell r="P2320" t="str">
            <v>SKK</v>
          </cell>
        </row>
        <row r="2321">
          <cell r="C2321" t="str">
            <v>Dasyatis brevicaudata</v>
          </cell>
          <cell r="D2321" t="str">
            <v>Pisces</v>
          </cell>
          <cell r="E2321" t="str">
            <v>Dasyatididae</v>
          </cell>
          <cell r="F2321">
            <v>37018880</v>
          </cell>
          <cell r="G2321" t="str">
            <v>PiscesDasyatididae</v>
          </cell>
          <cell r="I2321" t="str">
            <v>ray</v>
          </cell>
          <cell r="K2321" t="str">
            <v>rays</v>
          </cell>
          <cell r="L2321" t="str">
            <v>rays</v>
          </cell>
          <cell r="M2321" t="str">
            <v>rays</v>
          </cell>
          <cell r="N2321" t="str">
            <v>Skates and rays</v>
          </cell>
          <cell r="O2321" t="str">
            <v>Skates and rays</v>
          </cell>
          <cell r="P2321" t="str">
            <v>SKK</v>
          </cell>
        </row>
        <row r="2322">
          <cell r="C2322" t="str">
            <v>Dasyatis thetidis</v>
          </cell>
          <cell r="D2322" t="str">
            <v>Pisces</v>
          </cell>
          <cell r="E2322" t="str">
            <v>Dasyatididae</v>
          </cell>
          <cell r="F2322">
            <v>37018880</v>
          </cell>
          <cell r="G2322" t="str">
            <v>PiscesDasyatididae</v>
          </cell>
          <cell r="I2322" t="str">
            <v>ray</v>
          </cell>
          <cell r="K2322" t="str">
            <v>rays</v>
          </cell>
          <cell r="L2322" t="str">
            <v>rays</v>
          </cell>
          <cell r="M2322" t="str">
            <v>rays</v>
          </cell>
          <cell r="N2322" t="str">
            <v>Skates and rays</v>
          </cell>
          <cell r="O2322" t="str">
            <v>Skates and rays</v>
          </cell>
          <cell r="P2322" t="str">
            <v>SKK</v>
          </cell>
        </row>
        <row r="2323">
          <cell r="C2323" t="str">
            <v>Dasyatis violacea</v>
          </cell>
          <cell r="D2323" t="str">
            <v>Pisces</v>
          </cell>
          <cell r="E2323" t="str">
            <v>Dasyatididae</v>
          </cell>
          <cell r="F2323">
            <v>37018880</v>
          </cell>
          <cell r="G2323" t="str">
            <v>PiscesDasyatididae</v>
          </cell>
          <cell r="I2323" t="str">
            <v>ray</v>
          </cell>
          <cell r="K2323" t="str">
            <v>rays</v>
          </cell>
          <cell r="L2323" t="str">
            <v>rays</v>
          </cell>
          <cell r="M2323" t="str">
            <v>pelagic rays</v>
          </cell>
          <cell r="N2323" t="str">
            <v>Skates and rays</v>
          </cell>
          <cell r="O2323" t="str">
            <v>Skates and rays</v>
          </cell>
          <cell r="P2323" t="str">
            <v>SKK</v>
          </cell>
        </row>
        <row r="2324">
          <cell r="C2324" t="str">
            <v>Dasyatidae</v>
          </cell>
          <cell r="D2324" t="str">
            <v>Pisces</v>
          </cell>
          <cell r="E2324" t="str">
            <v>Dasyatididae</v>
          </cell>
          <cell r="F2324">
            <v>37018880</v>
          </cell>
          <cell r="G2324" t="str">
            <v>PiscesDasyatididae</v>
          </cell>
          <cell r="I2324" t="str">
            <v>ray</v>
          </cell>
          <cell r="K2324" t="str">
            <v>rays</v>
          </cell>
          <cell r="L2324" t="str">
            <v>rays</v>
          </cell>
          <cell r="M2324" t="str">
            <v>rays</v>
          </cell>
          <cell r="N2324" t="str">
            <v>Skates and rays</v>
          </cell>
          <cell r="O2324" t="str">
            <v>Skates and rays</v>
          </cell>
          <cell r="P2324" t="str">
            <v>SKK</v>
          </cell>
        </row>
        <row r="2325">
          <cell r="C2325" t="str">
            <v>Urolophidae - undifferentiated .. stingarees   </v>
          </cell>
          <cell r="D2325" t="str">
            <v>Pisces</v>
          </cell>
          <cell r="E2325" t="str">
            <v>Urolophidae</v>
          </cell>
          <cell r="F2325">
            <v>37018880</v>
          </cell>
          <cell r="G2325" t="str">
            <v>PiscesUrolophidae</v>
          </cell>
          <cell r="I2325" t="str">
            <v>ray</v>
          </cell>
          <cell r="K2325" t="str">
            <v>rays</v>
          </cell>
          <cell r="L2325" t="str">
            <v>rays</v>
          </cell>
          <cell r="M2325" t="str">
            <v>rays</v>
          </cell>
          <cell r="N2325" t="str">
            <v>Skates and rays</v>
          </cell>
          <cell r="O2325" t="str">
            <v>Skates and rays</v>
          </cell>
          <cell r="P2325" t="str">
            <v>SKK</v>
          </cell>
        </row>
        <row r="2326">
          <cell r="C2326" t="str">
            <v>Urolophus bucculentus</v>
          </cell>
          <cell r="D2326" t="str">
            <v>Pisces</v>
          </cell>
          <cell r="E2326" t="str">
            <v>Urolophidae</v>
          </cell>
          <cell r="F2326">
            <v>37018880</v>
          </cell>
          <cell r="G2326" t="str">
            <v>PiscesUrolophidae</v>
          </cell>
          <cell r="I2326" t="str">
            <v>ray</v>
          </cell>
          <cell r="K2326" t="str">
            <v>rays</v>
          </cell>
          <cell r="L2326" t="str">
            <v>rays</v>
          </cell>
          <cell r="M2326" t="str">
            <v>rays</v>
          </cell>
          <cell r="N2326" t="str">
            <v>Skates and rays</v>
          </cell>
          <cell r="O2326" t="str">
            <v>Skates and rays</v>
          </cell>
          <cell r="P2326" t="str">
            <v>SKK</v>
          </cell>
        </row>
        <row r="2327">
          <cell r="C2327" t="str">
            <v>Urolophus cruciatus</v>
          </cell>
          <cell r="D2327" t="str">
            <v>Pisces</v>
          </cell>
          <cell r="E2327" t="str">
            <v>Urolophidae</v>
          </cell>
          <cell r="F2327">
            <v>37018880</v>
          </cell>
          <cell r="G2327" t="str">
            <v>PiscesUrolophidae</v>
          </cell>
          <cell r="I2327" t="str">
            <v>ray</v>
          </cell>
          <cell r="K2327" t="str">
            <v>rays</v>
          </cell>
          <cell r="L2327" t="str">
            <v>rays</v>
          </cell>
          <cell r="M2327" t="str">
            <v>rays</v>
          </cell>
          <cell r="N2327" t="str">
            <v>Skates and rays</v>
          </cell>
          <cell r="O2327" t="str">
            <v>Skates and rays</v>
          </cell>
          <cell r="P2327" t="str">
            <v>SKK</v>
          </cell>
        </row>
        <row r="2328">
          <cell r="C2328" t="str">
            <v>Urolophus gigas</v>
          </cell>
          <cell r="D2328" t="str">
            <v>Pisces</v>
          </cell>
          <cell r="E2328" t="str">
            <v>Urolophidae</v>
          </cell>
          <cell r="F2328">
            <v>37018880</v>
          </cell>
          <cell r="G2328" t="str">
            <v>PiscesUrolophidae</v>
          </cell>
          <cell r="I2328" t="str">
            <v>ray</v>
          </cell>
          <cell r="K2328" t="str">
            <v>rays</v>
          </cell>
          <cell r="L2328" t="str">
            <v>rays</v>
          </cell>
          <cell r="M2328" t="str">
            <v>rays</v>
          </cell>
          <cell r="N2328" t="str">
            <v>Skates and rays</v>
          </cell>
          <cell r="O2328" t="str">
            <v>Skates and rays</v>
          </cell>
          <cell r="P2328" t="str">
            <v>SKK</v>
          </cell>
        </row>
        <row r="2329">
          <cell r="C2329" t="str">
            <v>Urolophus paucimaculatus</v>
          </cell>
          <cell r="D2329" t="str">
            <v>Pisces</v>
          </cell>
          <cell r="E2329" t="str">
            <v>Urolophidae</v>
          </cell>
          <cell r="F2329">
            <v>37018880</v>
          </cell>
          <cell r="G2329" t="str">
            <v>PiscesUrolophidae</v>
          </cell>
          <cell r="I2329" t="str">
            <v>ray</v>
          </cell>
          <cell r="K2329" t="str">
            <v>rays</v>
          </cell>
          <cell r="L2329" t="str">
            <v>rays</v>
          </cell>
          <cell r="M2329" t="str">
            <v>rays</v>
          </cell>
          <cell r="N2329" t="str">
            <v>Skates and rays</v>
          </cell>
          <cell r="O2329" t="str">
            <v>Skates and rays</v>
          </cell>
          <cell r="P2329" t="str">
            <v>SKK</v>
          </cell>
        </row>
        <row r="2330">
          <cell r="C2330" t="str">
            <v>Urolophus sufflavus</v>
          </cell>
          <cell r="D2330" t="str">
            <v>Pisces</v>
          </cell>
          <cell r="E2330" t="str">
            <v>Urolophidae</v>
          </cell>
          <cell r="F2330">
            <v>37018880</v>
          </cell>
          <cell r="G2330" t="str">
            <v>PiscesUrolophidae</v>
          </cell>
          <cell r="I2330" t="str">
            <v>ray</v>
          </cell>
          <cell r="K2330" t="str">
            <v>rays</v>
          </cell>
          <cell r="L2330" t="str">
            <v>rays</v>
          </cell>
          <cell r="M2330" t="str">
            <v>rays</v>
          </cell>
          <cell r="N2330" t="str">
            <v>Skates and rays</v>
          </cell>
          <cell r="O2330" t="str">
            <v>Skates and rays</v>
          </cell>
          <cell r="P2330" t="str">
            <v>SKK</v>
          </cell>
        </row>
        <row r="2331">
          <cell r="C2331" t="str">
            <v>Trygonoptera testacea</v>
          </cell>
          <cell r="D2331" t="str">
            <v>Pisces</v>
          </cell>
          <cell r="E2331" t="str">
            <v>Urolophidae</v>
          </cell>
          <cell r="F2331">
            <v>37018880</v>
          </cell>
          <cell r="G2331" t="str">
            <v>PiscesUrolophidae</v>
          </cell>
          <cell r="I2331" t="str">
            <v>ray</v>
          </cell>
          <cell r="K2331" t="str">
            <v>rays</v>
          </cell>
          <cell r="L2331" t="str">
            <v>rays</v>
          </cell>
          <cell r="M2331" t="str">
            <v>rays</v>
          </cell>
          <cell r="N2331" t="str">
            <v>Skates and rays</v>
          </cell>
          <cell r="O2331" t="str">
            <v>Skates and rays</v>
          </cell>
          <cell r="P2331" t="str">
            <v>SKK</v>
          </cell>
        </row>
        <row r="2332">
          <cell r="C2332" t="str">
            <v>Urolophus viridis</v>
          </cell>
          <cell r="D2332" t="str">
            <v>Pisces</v>
          </cell>
          <cell r="E2332" t="str">
            <v>Urolophidae</v>
          </cell>
          <cell r="F2332">
            <v>37018880</v>
          </cell>
          <cell r="G2332" t="str">
            <v>PiscesUrolophidae</v>
          </cell>
          <cell r="I2332" t="str">
            <v>ray</v>
          </cell>
          <cell r="K2332" t="str">
            <v>rays</v>
          </cell>
          <cell r="L2332" t="str">
            <v>rays</v>
          </cell>
          <cell r="M2332" t="str">
            <v>rays</v>
          </cell>
          <cell r="N2332" t="str">
            <v>Skates and rays</v>
          </cell>
          <cell r="O2332" t="str">
            <v>Skates and rays</v>
          </cell>
          <cell r="P2332" t="str">
            <v>SKK</v>
          </cell>
        </row>
        <row r="2333">
          <cell r="C2333" t="str">
            <v>Urolophus expansus</v>
          </cell>
          <cell r="D2333" t="str">
            <v>Pisces</v>
          </cell>
          <cell r="E2333" t="str">
            <v>Urolophidae</v>
          </cell>
          <cell r="F2333">
            <v>37018880</v>
          </cell>
          <cell r="G2333" t="str">
            <v>PiscesUrolophidae</v>
          </cell>
          <cell r="I2333" t="str">
            <v>ray</v>
          </cell>
          <cell r="K2333" t="str">
            <v>rays</v>
          </cell>
          <cell r="L2333" t="str">
            <v>rays</v>
          </cell>
          <cell r="M2333" t="str">
            <v>rays</v>
          </cell>
          <cell r="N2333" t="str">
            <v>Skates and rays</v>
          </cell>
          <cell r="O2333" t="str">
            <v>Skates and rays</v>
          </cell>
          <cell r="P2333" t="str">
            <v>SKK</v>
          </cell>
        </row>
        <row r="2334">
          <cell r="C2334" t="str">
            <v>Trygonoptera sp B</v>
          </cell>
          <cell r="D2334" t="str">
            <v>Pisces</v>
          </cell>
          <cell r="E2334" t="str">
            <v>Urolophidae</v>
          </cell>
          <cell r="F2334">
            <v>37018880</v>
          </cell>
          <cell r="G2334" t="str">
            <v>PiscesUrolophidae</v>
          </cell>
          <cell r="I2334" t="str">
            <v>ray</v>
          </cell>
          <cell r="K2334" t="str">
            <v>rays</v>
          </cell>
          <cell r="L2334" t="str">
            <v>rays</v>
          </cell>
          <cell r="M2334" t="str">
            <v>rays</v>
          </cell>
          <cell r="N2334" t="str">
            <v>Skates and rays</v>
          </cell>
          <cell r="O2334" t="str">
            <v>Skates and rays</v>
          </cell>
          <cell r="P2334" t="str">
            <v>SKK</v>
          </cell>
        </row>
        <row r="2335">
          <cell r="C2335" t="str">
            <v>Trygonoptera mucosa</v>
          </cell>
          <cell r="D2335" t="str">
            <v>Pisces</v>
          </cell>
          <cell r="E2335" t="str">
            <v>Urolophidae</v>
          </cell>
          <cell r="F2335">
            <v>37018880</v>
          </cell>
          <cell r="G2335" t="str">
            <v>PiscesUrolophidae</v>
          </cell>
          <cell r="I2335" t="str">
            <v>ray</v>
          </cell>
          <cell r="K2335" t="str">
            <v>rays</v>
          </cell>
          <cell r="L2335" t="str">
            <v>rays</v>
          </cell>
          <cell r="M2335" t="str">
            <v>rays</v>
          </cell>
          <cell r="N2335" t="str">
            <v>Skates and rays</v>
          </cell>
          <cell r="O2335" t="str">
            <v>Skates and rays</v>
          </cell>
          <cell r="P2335" t="str">
            <v>SKK</v>
          </cell>
        </row>
        <row r="2336">
          <cell r="C2336" t="str">
            <v>Urolophus sp B</v>
          </cell>
          <cell r="D2336" t="str">
            <v>Pisces</v>
          </cell>
          <cell r="E2336" t="str">
            <v>Urolophidae</v>
          </cell>
          <cell r="F2336">
            <v>37018880</v>
          </cell>
          <cell r="G2336" t="str">
            <v>PiscesUrolophidae</v>
          </cell>
          <cell r="I2336" t="str">
            <v>ray</v>
          </cell>
          <cell r="K2336" t="str">
            <v>rays</v>
          </cell>
          <cell r="L2336" t="str">
            <v>rays</v>
          </cell>
          <cell r="M2336" t="str">
            <v>rays</v>
          </cell>
          <cell r="N2336" t="str">
            <v>Skates and rays</v>
          </cell>
          <cell r="O2336" t="str">
            <v>Skates and rays</v>
          </cell>
          <cell r="P2336" t="str">
            <v>SKK</v>
          </cell>
        </row>
        <row r="2337">
          <cell r="C2337" t="str">
            <v>Myliobatididae - undifferentiated .. eagle rayss</v>
          </cell>
          <cell r="D2337" t="str">
            <v>Pisces</v>
          </cell>
          <cell r="E2337" t="str">
            <v>Myliobatidae</v>
          </cell>
          <cell r="F2337">
            <v>37018880</v>
          </cell>
          <cell r="G2337" t="str">
            <v>PiscesMyliobatidae</v>
          </cell>
          <cell r="I2337" t="str">
            <v>ray</v>
          </cell>
          <cell r="K2337" t="str">
            <v>rays</v>
          </cell>
          <cell r="L2337" t="str">
            <v>rays</v>
          </cell>
          <cell r="M2337" t="str">
            <v>rays</v>
          </cell>
          <cell r="N2337" t="str">
            <v>Skates and rays</v>
          </cell>
          <cell r="O2337" t="str">
            <v>Skates and rays</v>
          </cell>
          <cell r="P2337" t="str">
            <v>SKK</v>
          </cell>
        </row>
        <row r="2338">
          <cell r="C2338" t="str">
            <v>Myliobatis australis</v>
          </cell>
          <cell r="D2338" t="str">
            <v>Pisces</v>
          </cell>
          <cell r="E2338" t="str">
            <v>Myliobatidae</v>
          </cell>
          <cell r="F2338">
            <v>37018880</v>
          </cell>
          <cell r="G2338" t="str">
            <v>PiscesMyliobatidae</v>
          </cell>
          <cell r="I2338" t="str">
            <v>ray</v>
          </cell>
          <cell r="K2338" t="str">
            <v>rays</v>
          </cell>
          <cell r="L2338" t="str">
            <v>rays</v>
          </cell>
          <cell r="M2338" t="str">
            <v>rays</v>
          </cell>
          <cell r="N2338" t="str">
            <v>Skates and rays</v>
          </cell>
          <cell r="O2338" t="str">
            <v>Skates and rays</v>
          </cell>
          <cell r="P2338" t="str">
            <v>SKK</v>
          </cell>
        </row>
        <row r="2339">
          <cell r="C2339" t="str">
            <v>Manta birostris</v>
          </cell>
          <cell r="D2339" t="str">
            <v>Pisces</v>
          </cell>
          <cell r="E2339">
            <v>37018880</v>
          </cell>
          <cell r="F2339">
            <v>37018880</v>
          </cell>
          <cell r="I2339" t="str">
            <v>ray</v>
          </cell>
          <cell r="K2339" t="str">
            <v>pelagic large predator</v>
          </cell>
          <cell r="L2339" t="str">
            <v>pelagic large predator</v>
          </cell>
          <cell r="M2339" t="str">
            <v>large oceanic planktivore</v>
          </cell>
          <cell r="N2339" t="str">
            <v>Pelagic planktivore large (&gt;100cm)</v>
          </cell>
          <cell r="O2339" t="str">
            <v>Skates and rays</v>
          </cell>
          <cell r="P2339" t="str">
            <v>SKK</v>
          </cell>
        </row>
        <row r="2340">
          <cell r="C2340" t="str">
            <v>Chimaera sp.</v>
          </cell>
          <cell r="D2340" t="str">
            <v>Pisces</v>
          </cell>
          <cell r="E2340" t="str">
            <v>Chimaeridae</v>
          </cell>
          <cell r="F2340">
            <v>37018880</v>
          </cell>
          <cell r="G2340" t="str">
            <v>PiscesChimaeridae</v>
          </cell>
          <cell r="H2340" t="str">
            <v>demersal shark</v>
          </cell>
          <cell r="I2340" t="str">
            <v>demersal shark</v>
          </cell>
          <cell r="J2340" t="str">
            <v>demersal shark</v>
          </cell>
          <cell r="K2340" t="str">
            <v>demersal shark</v>
          </cell>
          <cell r="L2340" t="str">
            <v>demersal shark</v>
          </cell>
          <cell r="M2340" t="str">
            <v xml:space="preserve">coastal invertebrate feeding shark </v>
          </cell>
          <cell r="N2340" t="str">
            <v>Demersal invertebrate feeding shark</v>
          </cell>
          <cell r="O2340" t="str">
            <v>Shelf demersal shark</v>
          </cell>
          <cell r="P2340" t="str">
            <v>SHD</v>
          </cell>
        </row>
        <row r="2341">
          <cell r="C2341" t="str">
            <v>Chimaeridae</v>
          </cell>
          <cell r="D2341" t="str">
            <v>Pisces</v>
          </cell>
          <cell r="E2341">
            <v>37018880</v>
          </cell>
          <cell r="F2341">
            <v>37018880</v>
          </cell>
          <cell r="G2341" t="str">
            <v>Pisces</v>
          </cell>
          <cell r="K2341" t="str">
            <v>demersal shark</v>
          </cell>
          <cell r="L2341" t="str">
            <v>demersal shark</v>
          </cell>
          <cell r="M2341" t="str">
            <v xml:space="preserve">coastal invertebrate feeding shark </v>
          </cell>
          <cell r="N2341" t="str">
            <v>Demersal invertebrate feeding shark</v>
          </cell>
          <cell r="O2341" t="str">
            <v>Shelf demersal shark</v>
          </cell>
          <cell r="P2341" t="str">
            <v>SHD</v>
          </cell>
        </row>
        <row r="2342">
          <cell r="C2342" t="str">
            <v>ghostshark</v>
          </cell>
          <cell r="D2342" t="str">
            <v>Pisces</v>
          </cell>
          <cell r="E2342">
            <v>37018880</v>
          </cell>
          <cell r="F2342" t="str">
            <v>Chimaeridae</v>
          </cell>
          <cell r="G2342" t="str">
            <v>PiscesChimaeridae</v>
          </cell>
          <cell r="K2342" t="str">
            <v>demersal shark</v>
          </cell>
          <cell r="L2342" t="str">
            <v>demersal shark</v>
          </cell>
          <cell r="M2342" t="str">
            <v xml:space="preserve">coastal invertebrate feeding shark </v>
          </cell>
          <cell r="N2342" t="str">
            <v>Demersal invertebrate feeding shark</v>
          </cell>
          <cell r="O2342" t="str">
            <v>Shelf demersal shark</v>
          </cell>
          <cell r="P2342" t="str">
            <v>SHD</v>
          </cell>
        </row>
        <row r="2343">
          <cell r="C2343" t="str">
            <v>Hydrolagus ogilbyi</v>
          </cell>
          <cell r="D2343" t="str">
            <v>Pisces</v>
          </cell>
          <cell r="E2343" t="str">
            <v>Chimaeridae</v>
          </cell>
          <cell r="F2343">
            <v>37018880</v>
          </cell>
          <cell r="G2343" t="str">
            <v>PiscesChimaeridae</v>
          </cell>
          <cell r="I2343" t="str">
            <v>demersal shark</v>
          </cell>
          <cell r="K2343" t="str">
            <v>demersal shark</v>
          </cell>
          <cell r="L2343" t="str">
            <v>demersal shark</v>
          </cell>
          <cell r="M2343" t="str">
            <v xml:space="preserve">coastal invertebrate feeding shark </v>
          </cell>
          <cell r="N2343" t="str">
            <v>Demersal invertebrate feeding shark</v>
          </cell>
          <cell r="O2343" t="str">
            <v>Shelf demersal shark</v>
          </cell>
          <cell r="P2343" t="str">
            <v>SHD</v>
          </cell>
        </row>
        <row r="2344">
          <cell r="C2344" t="str">
            <v>Hydrolagus lemures</v>
          </cell>
          <cell r="D2344" t="str">
            <v>Pisces</v>
          </cell>
          <cell r="E2344" t="str">
            <v>Chimaeridae</v>
          </cell>
          <cell r="F2344">
            <v>37018880</v>
          </cell>
          <cell r="G2344" t="str">
            <v>PiscesChimaeridae</v>
          </cell>
          <cell r="I2344" t="str">
            <v>demersal shark</v>
          </cell>
          <cell r="K2344" t="str">
            <v>demersal shark</v>
          </cell>
          <cell r="L2344" t="str">
            <v>demersal shark</v>
          </cell>
          <cell r="M2344" t="str">
            <v xml:space="preserve">coastal invertebrate feeding shark </v>
          </cell>
          <cell r="N2344" t="str">
            <v>Demersal invertebrate feeding shark</v>
          </cell>
          <cell r="O2344" t="str">
            <v>Shelf demersal shark</v>
          </cell>
          <cell r="P2344" t="str">
            <v>SHD</v>
          </cell>
        </row>
        <row r="2345">
          <cell r="C2345" t="str">
            <v>Chimaera fulva</v>
          </cell>
          <cell r="D2345" t="str">
            <v>Pisces</v>
          </cell>
          <cell r="E2345">
            <v>37018880</v>
          </cell>
          <cell r="F2345">
            <v>37018880</v>
          </cell>
          <cell r="K2345" t="str">
            <v>demersal shark</v>
          </cell>
          <cell r="L2345" t="str">
            <v>demersal shark</v>
          </cell>
          <cell r="M2345" t="str">
            <v xml:space="preserve">coastal invertebrate feeding shark </v>
          </cell>
          <cell r="N2345" t="str">
            <v>Demersal invertebrate feeding shark</v>
          </cell>
          <cell r="O2345" t="str">
            <v>Shelf demersal shark</v>
          </cell>
          <cell r="P2345" t="str">
            <v>SHD</v>
          </cell>
        </row>
        <row r="2346">
          <cell r="C2346" t="str">
            <v>Hydrolagus homonycteris</v>
          </cell>
          <cell r="D2346" t="str">
            <v>Pisces</v>
          </cell>
          <cell r="E2346" t="str">
            <v>Chimaeridae</v>
          </cell>
          <cell r="F2346">
            <v>37018880</v>
          </cell>
          <cell r="G2346" t="str">
            <v>PiscesChimaeridae</v>
          </cell>
          <cell r="I2346" t="str">
            <v>demersal shark</v>
          </cell>
          <cell r="K2346" t="str">
            <v>demersal shark</v>
          </cell>
          <cell r="L2346" t="str">
            <v>demersal shark</v>
          </cell>
          <cell r="M2346" t="str">
            <v>demersal shark</v>
          </cell>
          <cell r="N2346" t="str">
            <v>Demersal invertebrate feeding shark</v>
          </cell>
          <cell r="O2346" t="str">
            <v>Shelf demersal shark</v>
          </cell>
          <cell r="P2346" t="str">
            <v>SHD</v>
          </cell>
        </row>
        <row r="2347">
          <cell r="C2347" t="str">
            <v>Hydrolagus trolli</v>
          </cell>
          <cell r="F2347">
            <v>1862.9499999999998</v>
          </cell>
          <cell r="J2347" t="str">
            <v>Deep demersal shark</v>
          </cell>
          <cell r="O2347" t="str">
            <v>Deep demersal shark</v>
          </cell>
          <cell r="P2347" t="str">
            <v>SHD</v>
          </cell>
        </row>
        <row r="2348">
          <cell r="C2348" t="str">
            <v>Callorhinchidae - undifferenti</v>
          </cell>
          <cell r="D2348" t="str">
            <v>Pisces</v>
          </cell>
          <cell r="E2348" t="str">
            <v>Chimaeridae</v>
          </cell>
          <cell r="F2348">
            <v>1862.94921875</v>
          </cell>
          <cell r="G2348" t="str">
            <v>PiscesChimaeridae</v>
          </cell>
          <cell r="I2348" t="str">
            <v>demersal shark</v>
          </cell>
          <cell r="K2348" t="str">
            <v>demersal shark</v>
          </cell>
          <cell r="L2348" t="str">
            <v>demersal shark</v>
          </cell>
          <cell r="M2348" t="str">
            <v xml:space="preserve">coastal invertebrate feeding shark </v>
          </cell>
          <cell r="N2348" t="str">
            <v>Demersal invertebrate feeding shark</v>
          </cell>
          <cell r="O2348" t="str">
            <v>Shelf demersal shark</v>
          </cell>
          <cell r="P2348" t="str">
            <v>SHD</v>
          </cell>
        </row>
        <row r="2349">
          <cell r="C2349" t="str">
            <v>Callorhinchus milii</v>
          </cell>
          <cell r="D2349" t="str">
            <v>Pisces</v>
          </cell>
          <cell r="E2349" t="str">
            <v>Chimaeridae</v>
          </cell>
          <cell r="F2349">
            <v>1862.94921875</v>
          </cell>
          <cell r="G2349" t="str">
            <v>PiscesChimaeridae</v>
          </cell>
          <cell r="I2349" t="str">
            <v>demersal shark</v>
          </cell>
          <cell r="K2349" t="str">
            <v>demersal shark</v>
          </cell>
          <cell r="L2349" t="str">
            <v>demersal shark</v>
          </cell>
          <cell r="M2349" t="str">
            <v xml:space="preserve">coastal invertebrate feeding shark </v>
          </cell>
          <cell r="N2349" t="str">
            <v>Demersal invertebrate feeding shark</v>
          </cell>
          <cell r="O2349" t="str">
            <v>Shelf demersal shark</v>
          </cell>
          <cell r="P2349" t="str">
            <v>SHD</v>
          </cell>
        </row>
        <row r="2350">
          <cell r="C2350" t="str">
            <v>Harriotta raleighana</v>
          </cell>
          <cell r="D2350" t="str">
            <v>Pisces</v>
          </cell>
          <cell r="E2350" t="str">
            <v>Chimaeridae</v>
          </cell>
          <cell r="F2350">
            <v>1862.94921875</v>
          </cell>
          <cell r="G2350" t="str">
            <v>PiscesChimaeridae</v>
          </cell>
          <cell r="I2350" t="str">
            <v>demersal shark</v>
          </cell>
          <cell r="K2350" t="str">
            <v>demersal shark</v>
          </cell>
          <cell r="L2350" t="str">
            <v>demersal shark</v>
          </cell>
          <cell r="M2350" t="str">
            <v>demersal shark</v>
          </cell>
          <cell r="N2350" t="str">
            <v>Demersal invertebrate feeding shark</v>
          </cell>
          <cell r="O2350" t="str">
            <v>Shelf demersal shark</v>
          </cell>
          <cell r="P2350" t="str">
            <v>SHD</v>
          </cell>
        </row>
        <row r="2351">
          <cell r="C2351" t="str">
            <v>Rhinochimaera pacifica</v>
          </cell>
          <cell r="D2351" t="str">
            <v>Pisces</v>
          </cell>
          <cell r="E2351" t="str">
            <v>Chimaeridae</v>
          </cell>
          <cell r="F2351">
            <v>1862.94921875</v>
          </cell>
          <cell r="G2351" t="str">
            <v>PiscesChimaeridae</v>
          </cell>
          <cell r="I2351" t="str">
            <v>demersal shark</v>
          </cell>
          <cell r="K2351" t="str">
            <v>demersal shark</v>
          </cell>
          <cell r="L2351" t="str">
            <v>demersal shark</v>
          </cell>
          <cell r="M2351" t="str">
            <v>demersal shark</v>
          </cell>
          <cell r="N2351" t="str">
            <v>Demersal invertebrate feeding shark</v>
          </cell>
          <cell r="O2351" t="str">
            <v>Shelf demersal shark</v>
          </cell>
          <cell r="P2351" t="str">
            <v>SHD</v>
          </cell>
        </row>
        <row r="2352">
          <cell r="C2352" t="str">
            <v>Megalops cyprinoides</v>
          </cell>
          <cell r="D2352" t="str">
            <v>Megalopidae</v>
          </cell>
          <cell r="E2352">
            <v>1862.94921875</v>
          </cell>
          <cell r="F2352">
            <v>1862.94921875</v>
          </cell>
          <cell r="N2352" t="str">
            <v>Pelagic piscivore medium (30-100cm)</v>
          </cell>
          <cell r="O2352" t="str">
            <v>Shelf pelagic piscivore large</v>
          </cell>
          <cell r="P2352" t="str">
            <v>FVS</v>
          </cell>
        </row>
        <row r="2353">
          <cell r="C2353" t="str">
            <v>Anguillidae</v>
          </cell>
          <cell r="D2353" t="str">
            <v>Pisces</v>
          </cell>
          <cell r="E2353" t="str">
            <v>Anguillidae</v>
          </cell>
          <cell r="F2353">
            <v>1862.94921875</v>
          </cell>
          <cell r="G2353" t="str">
            <v>PiscesAnguillidae</v>
          </cell>
          <cell r="H2353" t="str">
            <v>eels</v>
          </cell>
          <cell r="I2353" t="str">
            <v>eels</v>
          </cell>
          <cell r="K2353" t="str">
            <v>shelf medium invertebrate feeder</v>
          </cell>
          <cell r="L2353" t="str">
            <v>shelf medium invertebrate feeder</v>
          </cell>
          <cell r="M2353" t="str">
            <v xml:space="preserve">shelf invertebrate feeder medium </v>
          </cell>
          <cell r="N2353" t="str">
            <v xml:space="preserve">Demersal invertebrate feeder medium (30-100cm) </v>
          </cell>
          <cell r="O2353" t="str">
            <v>Shelf demersal invertivores large</v>
          </cell>
          <cell r="P2353" t="str">
            <v>FDS</v>
          </cell>
        </row>
        <row r="2354">
          <cell r="C2354" t="str">
            <v>Anguilla australis</v>
          </cell>
          <cell r="D2354" t="str">
            <v>Pisces</v>
          </cell>
          <cell r="F2354">
            <v>1862.94921875</v>
          </cell>
          <cell r="G2354" t="str">
            <v>Pisces</v>
          </cell>
          <cell r="K2354" t="str">
            <v>shelf medium invertebrate feeder</v>
          </cell>
          <cell r="L2354" t="str">
            <v>shelf medium invertebrate feeder</v>
          </cell>
          <cell r="M2354" t="str">
            <v xml:space="preserve">shelf invertebrate feeder medium </v>
          </cell>
          <cell r="N2354" t="str">
            <v xml:space="preserve">Demersal invertebrate feeder medium (30-100cm) </v>
          </cell>
          <cell r="O2354" t="str">
            <v>Shelf demersal invertivores large</v>
          </cell>
          <cell r="P2354" t="str">
            <v>FDS</v>
          </cell>
        </row>
        <row r="2355">
          <cell r="C2355" t="str">
            <v>Anguilla reinhardtii</v>
          </cell>
          <cell r="D2355">
            <v>1862.94921875</v>
          </cell>
          <cell r="E2355">
            <v>1862.94921875</v>
          </cell>
          <cell r="O2355" t="str">
            <v>Shelf demersal invertivores large</v>
          </cell>
          <cell r="P2355" t="str">
            <v>FDS</v>
          </cell>
        </row>
        <row r="2356">
          <cell r="C2356" t="str">
            <v>Leptocephalus spp. larvae</v>
          </cell>
          <cell r="D2356" t="str">
            <v>Pisces</v>
          </cell>
          <cell r="F2356">
            <v>1862.94921875</v>
          </cell>
          <cell r="G2356" t="str">
            <v>PiscesLeptocephalus spp. larvae</v>
          </cell>
          <cell r="N2356" t="str">
            <v>Large zooplankton</v>
          </cell>
          <cell r="O2356" t="str">
            <v>Large zooplankton (carnivorous)</v>
          </cell>
          <cell r="P2356" t="str">
            <v>ZL</v>
          </cell>
        </row>
        <row r="2357">
          <cell r="C2357" t="str">
            <v>unidentified eel species</v>
          </cell>
          <cell r="D2357" t="str">
            <v>Pisces</v>
          </cell>
          <cell r="E2357">
            <v>1862.94921875</v>
          </cell>
          <cell r="F2357">
            <v>1862.94921875</v>
          </cell>
          <cell r="G2357" t="str">
            <v>Pisces</v>
          </cell>
          <cell r="K2357" t="str">
            <v>shelf medium invertebrate feeder</v>
          </cell>
          <cell r="L2357" t="str">
            <v>shelf medium invertebrate feeder</v>
          </cell>
          <cell r="M2357" t="str">
            <v xml:space="preserve">shelf invertebrate feeder medium </v>
          </cell>
          <cell r="N2357" t="str">
            <v xml:space="preserve">Demersal invertebrate feeder medium (30-100cm) </v>
          </cell>
          <cell r="O2357" t="str">
            <v>Shelf demersal invertivores large</v>
          </cell>
          <cell r="P2357" t="str">
            <v>FDS</v>
          </cell>
        </row>
        <row r="2358">
          <cell r="C2358" t="str">
            <v>Gymnothorax sp.</v>
          </cell>
          <cell r="D2358" t="str">
            <v>Pisces</v>
          </cell>
          <cell r="F2358" t="str">
            <v>Muraenidae</v>
          </cell>
          <cell r="G2358" t="str">
            <v>PiscesMuraenidae</v>
          </cell>
          <cell r="H2358" t="str">
            <v>eels</v>
          </cell>
          <cell r="I2358" t="str">
            <v>eels</v>
          </cell>
          <cell r="K2358" t="str">
            <v>shelf medium invertebrate feeder</v>
          </cell>
          <cell r="L2358" t="str">
            <v>shelf medium invertebrate feeder</v>
          </cell>
          <cell r="M2358" t="str">
            <v xml:space="preserve">shelf invertebrate feeder medium </v>
          </cell>
          <cell r="N2358" t="str">
            <v xml:space="preserve">Demersal invertebrate feeder medium (30-100cm) </v>
          </cell>
          <cell r="O2358" t="str">
            <v>Shelf demersal invertivores large</v>
          </cell>
          <cell r="P2358" t="str">
            <v>FDS</v>
          </cell>
        </row>
        <row r="2359">
          <cell r="C2359" t="str">
            <v>Muraenesox bagio</v>
          </cell>
          <cell r="D2359" t="str">
            <v>Pisces</v>
          </cell>
          <cell r="E2359">
            <v>1862.94921875</v>
          </cell>
          <cell r="F2359" t="str">
            <v>Muraenidae</v>
          </cell>
          <cell r="G2359" t="str">
            <v>PiscesMuraenidae</v>
          </cell>
          <cell r="H2359" t="str">
            <v>eels</v>
          </cell>
          <cell r="I2359" t="str">
            <v>eels</v>
          </cell>
          <cell r="K2359" t="str">
            <v>shelf medium invertebrate feeder</v>
          </cell>
          <cell r="L2359" t="str">
            <v>shelf medium invertebrate feeder</v>
          </cell>
          <cell r="M2359" t="str">
            <v xml:space="preserve">shelf invertebrate feeder medium </v>
          </cell>
          <cell r="N2359" t="str">
            <v xml:space="preserve">Demersal invertebrate feeder medium (30-100cm) </v>
          </cell>
          <cell r="O2359" t="str">
            <v>Shelf demersal invertivores large</v>
          </cell>
          <cell r="P2359" t="str">
            <v>FDS</v>
          </cell>
        </row>
        <row r="2360">
          <cell r="C2360" t="str">
            <v>Venefica proboscoidea</v>
          </cell>
          <cell r="N2360" t="str">
            <v xml:space="preserve">Demersal invertebrate feeder medium (30-100cm) </v>
          </cell>
          <cell r="O2360" t="str">
            <v>Deep demersal invertivore large</v>
          </cell>
          <cell r="P2360" t="str">
            <v>FDD</v>
          </cell>
        </row>
        <row r="2361">
          <cell r="C2361" t="str">
            <v>Venefica proboscidea</v>
          </cell>
          <cell r="N2361" t="str">
            <v xml:space="preserve">Demersal invertebrate feeder medium (30-100cm) </v>
          </cell>
          <cell r="O2361" t="str">
            <v>Deep demersal invertivore large</v>
          </cell>
          <cell r="P2361" t="str">
            <v>FDD</v>
          </cell>
        </row>
        <row r="2362">
          <cell r="C2362" t="str">
            <v>Congridae, Colocongridae - undifferentiated</v>
          </cell>
          <cell r="D2362">
            <v>1862.94921875</v>
          </cell>
          <cell r="E2362">
            <v>1862.94921875</v>
          </cell>
          <cell r="O2362" t="str">
            <v>Shelf demersal invertivores large</v>
          </cell>
          <cell r="P2362" t="str">
            <v>FDS</v>
          </cell>
        </row>
        <row r="2363">
          <cell r="C2363" t="str">
            <v>Conger wilsoni</v>
          </cell>
          <cell r="D2363" t="str">
            <v>Pisces</v>
          </cell>
          <cell r="E2363" t="str">
            <v>Congridae</v>
          </cell>
          <cell r="F2363">
            <v>1862.94921875</v>
          </cell>
          <cell r="G2363" t="str">
            <v>PiscesCongridae</v>
          </cell>
          <cell r="K2363" t="str">
            <v>shelf large invertebrate feeder</v>
          </cell>
          <cell r="L2363" t="str">
            <v>shelf large invertebrate feeder</v>
          </cell>
          <cell r="M2363" t="str">
            <v>shelf large invertebrate feeder</v>
          </cell>
          <cell r="N2363" t="str">
            <v>Demersal invertebrate feeder large (&gt;100cm)</v>
          </cell>
          <cell r="O2363" t="str">
            <v>Shelf demersal invertivores large</v>
          </cell>
          <cell r="P2363" t="str">
            <v>FDS</v>
          </cell>
        </row>
        <row r="2364">
          <cell r="C2364" t="str">
            <v>Gnathophis longicauda</v>
          </cell>
          <cell r="D2364" t="str">
            <v>Pisces</v>
          </cell>
          <cell r="E2364" t="str">
            <v>Congridae</v>
          </cell>
          <cell r="F2364">
            <v>1862.94921875</v>
          </cell>
          <cell r="G2364" t="str">
            <v>PiscesCongridae</v>
          </cell>
          <cell r="H2364" t="str">
            <v>eels</v>
          </cell>
          <cell r="I2364" t="str">
            <v>eels</v>
          </cell>
          <cell r="K2364" t="str">
            <v>shelf medium invertebrate feeder</v>
          </cell>
          <cell r="L2364" t="str">
            <v>shelf medium invertebrate feeder</v>
          </cell>
          <cell r="M2364" t="str">
            <v xml:space="preserve">shelf invertebrate feeder medium </v>
          </cell>
          <cell r="N2364" t="str">
            <v xml:space="preserve">Demersal invertebrate feeder medium (30-100cm) </v>
          </cell>
          <cell r="O2364" t="str">
            <v>Shelf demersal invertivores large</v>
          </cell>
          <cell r="P2364" t="str">
            <v>FDS</v>
          </cell>
        </row>
        <row r="2365">
          <cell r="C2365" t="str">
            <v>Conger verreauxi</v>
          </cell>
          <cell r="D2365" t="str">
            <v>Pisces</v>
          </cell>
          <cell r="E2365" t="str">
            <v>Congridae</v>
          </cell>
          <cell r="F2365">
            <v>1862.94921875</v>
          </cell>
          <cell r="G2365" t="str">
            <v>PiscesCongridae</v>
          </cell>
          <cell r="H2365" t="str">
            <v>eels</v>
          </cell>
          <cell r="I2365" t="str">
            <v>eels</v>
          </cell>
          <cell r="K2365" t="str">
            <v>shelf large invertebrate feeder</v>
          </cell>
          <cell r="L2365" t="str">
            <v>shelf large invertebrate feeder</v>
          </cell>
          <cell r="M2365" t="str">
            <v>shelf large invertebrate feeder</v>
          </cell>
          <cell r="N2365" t="str">
            <v>Demersal invertebrate feeder large (&gt;100cm)</v>
          </cell>
          <cell r="O2365" t="str">
            <v>Shelf demersal invertivores large</v>
          </cell>
          <cell r="P2365" t="str">
            <v>FDS</v>
          </cell>
        </row>
        <row r="2366">
          <cell r="C2366" t="str">
            <v>Bassanago bulbiceps</v>
          </cell>
          <cell r="D2366" t="str">
            <v>Pisces</v>
          </cell>
          <cell r="E2366" t="str">
            <v>Congridae</v>
          </cell>
          <cell r="F2366">
            <v>1862.94921875</v>
          </cell>
          <cell r="G2366" t="str">
            <v>PiscesCongridae</v>
          </cell>
          <cell r="H2366" t="str">
            <v>benthic fish</v>
          </cell>
          <cell r="I2366" t="str">
            <v>large omnivore</v>
          </cell>
          <cell r="J2366" t="str">
            <v>large omnivore</v>
          </cell>
          <cell r="K2366" t="str">
            <v>slope large invertebrate feeder</v>
          </cell>
          <cell r="L2366" t="str">
            <v>slope large invertebrate feeder</v>
          </cell>
          <cell r="M2366" t="str">
            <v>slope large invertebrate feeder</v>
          </cell>
          <cell r="N2366" t="str">
            <v>Demersal invertebrate feeder large (&gt;100cm)</v>
          </cell>
          <cell r="O2366" t="str">
            <v>Deep demersal invertivore large</v>
          </cell>
          <cell r="P2366" t="str">
            <v>FDD</v>
          </cell>
        </row>
        <row r="2367">
          <cell r="C2367" t="str">
            <v>Bassanago hirsutus</v>
          </cell>
          <cell r="D2367" t="str">
            <v>Pisces</v>
          </cell>
          <cell r="E2367" t="str">
            <v>Congridae</v>
          </cell>
          <cell r="F2367">
            <v>1862.94921875</v>
          </cell>
          <cell r="G2367" t="str">
            <v>PiscesCongridae</v>
          </cell>
          <cell r="H2367" t="str">
            <v>eels</v>
          </cell>
          <cell r="I2367" t="str">
            <v>eels</v>
          </cell>
          <cell r="K2367" t="str">
            <v>slope large invertebrate feeder</v>
          </cell>
          <cell r="L2367" t="str">
            <v>slope large invertebrate feeder</v>
          </cell>
          <cell r="M2367" t="str">
            <v>slope large invertebrate feeder</v>
          </cell>
          <cell r="N2367" t="str">
            <v>Demersal invertebrate feeder large (&gt;100cm)</v>
          </cell>
          <cell r="O2367" t="str">
            <v>Deep demersal invertivore large</v>
          </cell>
          <cell r="P2367" t="str">
            <v>FDD</v>
          </cell>
        </row>
        <row r="2368">
          <cell r="C2368" t="str">
            <v>Gnathophis umbrellabius</v>
          </cell>
          <cell r="N2368" t="str">
            <v>Demersal invertebrate feeder small (&lt;30cm)</v>
          </cell>
          <cell r="O2368" t="str">
            <v>Shelf demersal invertivores small</v>
          </cell>
          <cell r="P2368" t="str">
            <v>FDS</v>
          </cell>
        </row>
        <row r="2369">
          <cell r="C2369" t="str">
            <v>Gnathophis melanocoelus</v>
          </cell>
          <cell r="N2369" t="str">
            <v>Demersal invertebrate feeder small (&lt;30cm)</v>
          </cell>
          <cell r="O2369" t="str">
            <v>Shelf demersal invertivores small</v>
          </cell>
          <cell r="P2369" t="str">
            <v>FDS</v>
          </cell>
        </row>
        <row r="2370">
          <cell r="C2370" t="str">
            <v>Gnathophis sp.</v>
          </cell>
          <cell r="D2370" t="str">
            <v>Pisces</v>
          </cell>
          <cell r="E2370" t="str">
            <v>Congridae</v>
          </cell>
          <cell r="F2370">
            <v>1862.94921875</v>
          </cell>
          <cell r="G2370" t="str">
            <v>PiscesCongridae</v>
          </cell>
          <cell r="H2370" t="str">
            <v>benthic fish</v>
          </cell>
          <cell r="I2370" t="str">
            <v>large omnivore</v>
          </cell>
          <cell r="J2370" t="str">
            <v>large omnivore</v>
          </cell>
          <cell r="K2370" t="str">
            <v>shelf medium invertebrate feeder</v>
          </cell>
          <cell r="L2370" t="str">
            <v>shelf medium invertebrate feeder</v>
          </cell>
          <cell r="M2370" t="str">
            <v xml:space="preserve">shelf invertebrate feeder medium </v>
          </cell>
          <cell r="N2370" t="str">
            <v xml:space="preserve">Demersal invertebrate feeder medium (30-100cm) </v>
          </cell>
          <cell r="O2370" t="str">
            <v>Shelf demersal invertivores large</v>
          </cell>
          <cell r="P2370" t="str">
            <v>FDS</v>
          </cell>
        </row>
        <row r="2371">
          <cell r="C2371" t="str">
            <v>Gnathophis spp.</v>
          </cell>
          <cell r="D2371" t="str">
            <v>Pisces</v>
          </cell>
          <cell r="E2371" t="str">
            <v>Congridae</v>
          </cell>
          <cell r="F2371">
            <v>1862.94921875</v>
          </cell>
          <cell r="G2371" t="str">
            <v>PiscesCongridae</v>
          </cell>
          <cell r="K2371" t="str">
            <v>shelf medium invertebrate feeder</v>
          </cell>
          <cell r="L2371" t="str">
            <v>shelf medium invertebrate feeder</v>
          </cell>
          <cell r="M2371" t="str">
            <v xml:space="preserve">shelf invertebrate feeder medium </v>
          </cell>
          <cell r="N2371" t="str">
            <v xml:space="preserve">Demersal invertebrate feeder medium (30-100cm) </v>
          </cell>
          <cell r="O2371" t="str">
            <v>Shelf demersal invertivores large</v>
          </cell>
          <cell r="P2371" t="str">
            <v>FDS</v>
          </cell>
        </row>
        <row r="2372">
          <cell r="C2372" t="str">
            <v>Bassanago sp.</v>
          </cell>
          <cell r="D2372" t="str">
            <v>Pisces</v>
          </cell>
          <cell r="E2372" t="str">
            <v>Congridae</v>
          </cell>
          <cell r="F2372">
            <v>1862.94921875</v>
          </cell>
          <cell r="G2372" t="str">
            <v>PiscesCongridae</v>
          </cell>
          <cell r="H2372" t="str">
            <v>benthic fish</v>
          </cell>
          <cell r="I2372" t="str">
            <v>large omnivore</v>
          </cell>
          <cell r="J2372" t="str">
            <v>large omnivore</v>
          </cell>
          <cell r="K2372" t="str">
            <v>slope large invertebrate feeder</v>
          </cell>
          <cell r="L2372" t="str">
            <v>shelf large invertebrate feeder</v>
          </cell>
          <cell r="M2372" t="str">
            <v>slope large invertebrate feeder</v>
          </cell>
          <cell r="N2372" t="str">
            <v xml:space="preserve">Demersal invertebrate feeder medium (30-100cm) </v>
          </cell>
          <cell r="O2372" t="str">
            <v>Deep demersal invertivore large</v>
          </cell>
          <cell r="P2372" t="str">
            <v>FDD</v>
          </cell>
        </row>
        <row r="2373">
          <cell r="C2373" t="str">
            <v>Bassanago sp. 5</v>
          </cell>
          <cell r="D2373" t="str">
            <v>Pisces</v>
          </cell>
          <cell r="E2373" t="str">
            <v>Congridae</v>
          </cell>
          <cell r="F2373">
            <v>1862.94921875</v>
          </cell>
          <cell r="G2373" t="str">
            <v>PiscesCongridae</v>
          </cell>
          <cell r="H2373" t="str">
            <v>benthic fish</v>
          </cell>
          <cell r="I2373" t="str">
            <v>large omnivore</v>
          </cell>
          <cell r="J2373" t="str">
            <v>large omnivore</v>
          </cell>
          <cell r="K2373" t="str">
            <v>slope large invertebrate feeder</v>
          </cell>
          <cell r="L2373" t="str">
            <v>slope large invertebrate feeder</v>
          </cell>
          <cell r="M2373" t="str">
            <v>slope large invertebrate feeder</v>
          </cell>
          <cell r="N2373" t="str">
            <v xml:space="preserve">Demersal invertebrate feeder medium (30-100cm) </v>
          </cell>
          <cell r="O2373" t="str">
            <v>Deep demersal invertivore large</v>
          </cell>
          <cell r="P2373" t="str">
            <v>FDD</v>
          </cell>
        </row>
        <row r="2374">
          <cell r="C2374" t="str">
            <v>Bassanago sp. 6</v>
          </cell>
          <cell r="D2374" t="str">
            <v>Pisces</v>
          </cell>
          <cell r="E2374" t="str">
            <v>Congridae</v>
          </cell>
          <cell r="F2374">
            <v>1862.94921875</v>
          </cell>
          <cell r="G2374" t="str">
            <v>PiscesCongridae</v>
          </cell>
          <cell r="H2374" t="str">
            <v>benthic fish</v>
          </cell>
          <cell r="I2374" t="str">
            <v>large omnivore</v>
          </cell>
          <cell r="J2374" t="str">
            <v>large omnivore</v>
          </cell>
          <cell r="K2374" t="str">
            <v>slope large invertebrate feeder</v>
          </cell>
          <cell r="L2374" t="str">
            <v>slope large invertebrate feeder</v>
          </cell>
          <cell r="M2374" t="str">
            <v>slope large invertebrate feeder</v>
          </cell>
          <cell r="N2374" t="str">
            <v xml:space="preserve">Demersal invertebrate feeder medium (30-100cm) </v>
          </cell>
          <cell r="O2374" t="str">
            <v>Deep demersal invertivore large</v>
          </cell>
          <cell r="P2374" t="str">
            <v>FDD</v>
          </cell>
        </row>
        <row r="2375">
          <cell r="C2375" t="str">
            <v>fish cf. Bassanago sp.</v>
          </cell>
          <cell r="D2375" t="str">
            <v>Pisces</v>
          </cell>
          <cell r="E2375" t="str">
            <v>Congridae</v>
          </cell>
          <cell r="F2375">
            <v>1862.94921875</v>
          </cell>
          <cell r="G2375" t="str">
            <v>PiscesCongridae</v>
          </cell>
          <cell r="H2375" t="str">
            <v>benthic fish</v>
          </cell>
          <cell r="I2375" t="str">
            <v>large omnivore</v>
          </cell>
          <cell r="J2375" t="str">
            <v>large omnivore</v>
          </cell>
          <cell r="K2375" t="str">
            <v>shelf large invertebrate feeder</v>
          </cell>
          <cell r="L2375" t="str">
            <v>shelf large invertebrate feeder</v>
          </cell>
          <cell r="M2375" t="str">
            <v>shelf large invertebrate feeder</v>
          </cell>
          <cell r="N2375" t="str">
            <v xml:space="preserve">Demersal invertebrate feeder medium (30-100cm) </v>
          </cell>
          <cell r="O2375" t="str">
            <v>Shelf demersal invertivores large</v>
          </cell>
          <cell r="P2375" t="str">
            <v>FDS</v>
          </cell>
        </row>
        <row r="2376">
          <cell r="C2376" t="str">
            <v>Bassanago spp.</v>
          </cell>
          <cell r="N2376" t="str">
            <v xml:space="preserve">Demersal invertebrate feeder medium (30-100cm) </v>
          </cell>
          <cell r="O2376" t="str">
            <v>Deep demersal invertivore large</v>
          </cell>
          <cell r="P2376" t="str">
            <v>FDD</v>
          </cell>
        </row>
        <row r="2377">
          <cell r="C2377" t="str">
            <v>Congridae 2</v>
          </cell>
          <cell r="D2377" t="str">
            <v>Pisces</v>
          </cell>
          <cell r="E2377" t="str">
            <v>Congridae</v>
          </cell>
          <cell r="F2377">
            <v>1862.94921875</v>
          </cell>
          <cell r="G2377" t="str">
            <v>PiscesCongridae</v>
          </cell>
          <cell r="H2377" t="str">
            <v>benthic fish</v>
          </cell>
          <cell r="I2377" t="str">
            <v>large omnivore</v>
          </cell>
          <cell r="J2377" t="str">
            <v>large omnivore</v>
          </cell>
          <cell r="K2377" t="str">
            <v>slope large invertebrate feeder</v>
          </cell>
          <cell r="L2377" t="str">
            <v>slope large invertebrate feeder</v>
          </cell>
          <cell r="M2377" t="str">
            <v>slope large invertebrate feeder</v>
          </cell>
          <cell r="N2377" t="str">
            <v xml:space="preserve">Demersal invertebrate feeder medium (30-100cm) </v>
          </cell>
          <cell r="O2377" t="str">
            <v>Deep demersal invertivore large</v>
          </cell>
          <cell r="P2377" t="str">
            <v>FDD</v>
          </cell>
        </row>
        <row r="2378">
          <cell r="C2378" t="str">
            <v>Congridae</v>
          </cell>
          <cell r="D2378" t="str">
            <v>Pisces</v>
          </cell>
          <cell r="E2378" t="str">
            <v>Congridae</v>
          </cell>
          <cell r="F2378">
            <v>1862.94921875</v>
          </cell>
          <cell r="G2378" t="str">
            <v>PiscesCongridae</v>
          </cell>
          <cell r="H2378" t="str">
            <v>eels</v>
          </cell>
          <cell r="I2378" t="str">
            <v>eels</v>
          </cell>
          <cell r="K2378" t="str">
            <v>slope large invertebrate feeder</v>
          </cell>
          <cell r="L2378" t="str">
            <v>slope large invertebrate feeder</v>
          </cell>
          <cell r="M2378" t="str">
            <v>slope large invertebrate feeder</v>
          </cell>
          <cell r="N2378" t="str">
            <v xml:space="preserve">Demersal invertebrate feeder medium (30-100cm) </v>
          </cell>
          <cell r="O2378" t="str">
            <v>Deep demersal invertivore large</v>
          </cell>
          <cell r="P2378" t="str">
            <v>FDD</v>
          </cell>
        </row>
        <row r="2379">
          <cell r="C2379" t="str">
            <v>fish (eel-like)</v>
          </cell>
          <cell r="D2379" t="str">
            <v>Pisces</v>
          </cell>
          <cell r="E2379" t="str">
            <v>Congridae</v>
          </cell>
          <cell r="F2379">
            <v>1862.94921875</v>
          </cell>
          <cell r="G2379" t="str">
            <v>PiscesCongridae</v>
          </cell>
          <cell r="H2379" t="str">
            <v>benthic fish</v>
          </cell>
          <cell r="I2379" t="str">
            <v>large omnivore</v>
          </cell>
          <cell r="J2379" t="str">
            <v>large omnivore</v>
          </cell>
          <cell r="K2379" t="str">
            <v>shelf large invertebrate feeder</v>
          </cell>
          <cell r="L2379" t="str">
            <v>shelf large invertebrate feeder</v>
          </cell>
          <cell r="M2379" t="str">
            <v>shelf large invertebrate feeder</v>
          </cell>
          <cell r="N2379" t="str">
            <v xml:space="preserve">Demersal invertebrate feeder medium (30-100cm) </v>
          </cell>
          <cell r="O2379" t="str">
            <v>Shelf demersal invertivores large</v>
          </cell>
          <cell r="P2379" t="str">
            <v>FDS</v>
          </cell>
        </row>
        <row r="2380">
          <cell r="C2380" t="str">
            <v>Congridae, Colocongridae - undifferentiated</v>
          </cell>
          <cell r="D2380" t="str">
            <v>Pisces</v>
          </cell>
          <cell r="G2380" t="str">
            <v>Pisces</v>
          </cell>
          <cell r="K2380" t="str">
            <v>shelf medium invertebrate feeder</v>
          </cell>
          <cell r="L2380" t="str">
            <v>shelf medium invertebrate feeder</v>
          </cell>
          <cell r="M2380" t="str">
            <v xml:space="preserve">shelf invertebrate feeder medium </v>
          </cell>
          <cell r="N2380" t="str">
            <v xml:space="preserve">Demersal invertebrate feeder medium (30-100cm) </v>
          </cell>
          <cell r="O2380" t="str">
            <v>Shelf demersal invertivores large</v>
          </cell>
          <cell r="P2380" t="str">
            <v>FDS</v>
          </cell>
        </row>
        <row r="2381">
          <cell r="C2381" t="str">
            <v>Congridae - undifferentiated</v>
          </cell>
          <cell r="D2381" t="str">
            <v>Pisces</v>
          </cell>
          <cell r="E2381" t="str">
            <v>Congridae</v>
          </cell>
          <cell r="G2381" t="str">
            <v>PiscesCongridae</v>
          </cell>
          <cell r="K2381" t="str">
            <v>shelf medium invertebrate feeder</v>
          </cell>
          <cell r="L2381" t="str">
            <v>shelf medium invertebrate feeder</v>
          </cell>
          <cell r="M2381" t="str">
            <v xml:space="preserve">shelf invertebrate feeder medium </v>
          </cell>
          <cell r="N2381" t="str">
            <v xml:space="preserve">Demersal invertebrate feeder medium (30-100cm) </v>
          </cell>
          <cell r="O2381" t="str">
            <v>Shelf demersal invertivore large</v>
          </cell>
          <cell r="P2381" t="str">
            <v>FDS</v>
          </cell>
        </row>
        <row r="2382">
          <cell r="C2382" t="str">
            <v>Glass eel</v>
          </cell>
          <cell r="D2382" t="str">
            <v>Pisces</v>
          </cell>
          <cell r="E2382" t="str">
            <v>Congridae</v>
          </cell>
          <cell r="F2382">
            <v>1862.94921875</v>
          </cell>
          <cell r="G2382" t="str">
            <v>PiscesCongridae</v>
          </cell>
          <cell r="H2382" t="str">
            <v>pelagic fish</v>
          </cell>
          <cell r="I2382" t="str">
            <v>small pelagic</v>
          </cell>
          <cell r="J2382" t="str">
            <v>small pelagic</v>
          </cell>
          <cell r="K2382" t="str">
            <v>large zooplankton</v>
          </cell>
          <cell r="L2382" t="str">
            <v>large zooplankton</v>
          </cell>
          <cell r="M2382" t="str">
            <v>large zooplankton</v>
          </cell>
          <cell r="N2382" t="str">
            <v>large zooplankton</v>
          </cell>
          <cell r="O2382" t="str">
            <v>Large zooplankton (carnivorous)</v>
          </cell>
          <cell r="P2382" t="str">
            <v>ZL</v>
          </cell>
        </row>
        <row r="2383">
          <cell r="C2383" t="str">
            <v>Leptocephalus sp.</v>
          </cell>
          <cell r="D2383" t="str">
            <v>Pisces</v>
          </cell>
          <cell r="E2383" t="str">
            <v>Congridae</v>
          </cell>
          <cell r="F2383">
            <v>1862.94921875</v>
          </cell>
          <cell r="G2383" t="str">
            <v>PiscesCongridae</v>
          </cell>
          <cell r="H2383" t="str">
            <v>pelagic fish</v>
          </cell>
          <cell r="I2383" t="str">
            <v>small pelagic</v>
          </cell>
          <cell r="J2383" t="str">
            <v>small pelagic</v>
          </cell>
          <cell r="K2383" t="str">
            <v>large zooplankton</v>
          </cell>
          <cell r="L2383" t="str">
            <v>large zooplankton</v>
          </cell>
          <cell r="M2383" t="str">
            <v>large zooplankton</v>
          </cell>
          <cell r="N2383" t="str">
            <v>large zooplankton</v>
          </cell>
          <cell r="O2383" t="str">
            <v>Large zooplankton (carnivorous)</v>
          </cell>
          <cell r="P2383" t="str">
            <v>ZL</v>
          </cell>
        </row>
        <row r="2384">
          <cell r="C2384" t="str">
            <v>Muraenichthys sp.</v>
          </cell>
          <cell r="D2384" t="str">
            <v>Pisces</v>
          </cell>
          <cell r="E2384" t="str">
            <v>Ophichthidae</v>
          </cell>
          <cell r="F2384">
            <v>1862.94921875</v>
          </cell>
          <cell r="G2384" t="str">
            <v>PiscesOphichthidae</v>
          </cell>
          <cell r="H2384" t="str">
            <v>benthic fish</v>
          </cell>
          <cell r="I2384" t="str">
            <v>large omnivore</v>
          </cell>
          <cell r="J2384" t="str">
            <v>large omnivore</v>
          </cell>
          <cell r="K2384" t="str">
            <v>shelf medium invertebrate feeder</v>
          </cell>
          <cell r="L2384" t="str">
            <v>shelf medium invertebrate feeder</v>
          </cell>
          <cell r="M2384" t="str">
            <v xml:space="preserve">shelf invertebrate feeder medium </v>
          </cell>
          <cell r="N2384" t="str">
            <v xml:space="preserve">Demersal invertebrate feeder medium (30-100cm) </v>
          </cell>
          <cell r="O2384" t="str">
            <v>Shelf demersal invertivore large</v>
          </cell>
          <cell r="P2384" t="str">
            <v>FDS</v>
          </cell>
        </row>
        <row r="2385">
          <cell r="C2385" t="str">
            <v>Muraenichthys sp. remains</v>
          </cell>
          <cell r="D2385" t="str">
            <v>Pisces</v>
          </cell>
          <cell r="E2385" t="str">
            <v>Ophichthidae</v>
          </cell>
          <cell r="F2385">
            <v>1862.94921875</v>
          </cell>
          <cell r="G2385" t="str">
            <v>PiscesOphichthidae</v>
          </cell>
          <cell r="H2385" t="str">
            <v>benthic fish</v>
          </cell>
          <cell r="I2385" t="str">
            <v>large omnivore</v>
          </cell>
          <cell r="J2385" t="str">
            <v>large omnivore</v>
          </cell>
          <cell r="K2385" t="str">
            <v>shelf medium invertebrate feeder</v>
          </cell>
          <cell r="L2385" t="str">
            <v>shelf medium invertebrate feeder</v>
          </cell>
          <cell r="M2385" t="str">
            <v xml:space="preserve">shelf invertebrate feeder medium </v>
          </cell>
          <cell r="N2385" t="str">
            <v xml:space="preserve">Demersal invertebrate feeder medium (30-100cm) </v>
          </cell>
          <cell r="O2385" t="str">
            <v>Shelf demersal invertivore large</v>
          </cell>
          <cell r="P2385" t="str">
            <v>FDS</v>
          </cell>
        </row>
        <row r="2386">
          <cell r="C2386" t="str">
            <v>Ophisurus serpens</v>
          </cell>
          <cell r="D2386" t="str">
            <v>Pisces</v>
          </cell>
          <cell r="E2386" t="str">
            <v>Ophichthidae</v>
          </cell>
          <cell r="F2386">
            <v>1862.94921875</v>
          </cell>
          <cell r="G2386" t="str">
            <v>PiscesOphichthidae</v>
          </cell>
          <cell r="H2386" t="str">
            <v>benthic fish</v>
          </cell>
          <cell r="I2386" t="str">
            <v>large omnivore</v>
          </cell>
          <cell r="J2386" t="str">
            <v>large omnivore</v>
          </cell>
          <cell r="K2386" t="str">
            <v>shelf medium invertebrate feeder</v>
          </cell>
          <cell r="L2386" t="str">
            <v>shelf medium invertebrate feeder</v>
          </cell>
          <cell r="M2386" t="str">
            <v xml:space="preserve">shelf invertebrate feeder medium </v>
          </cell>
          <cell r="N2386" t="str">
            <v xml:space="preserve">Demersal invertebrate feeder medium (30-100cm) </v>
          </cell>
          <cell r="O2386" t="str">
            <v>Shelf demersal invertivore large</v>
          </cell>
          <cell r="P2386" t="str">
            <v>FDS</v>
          </cell>
        </row>
        <row r="2387">
          <cell r="C2387" t="str">
            <v>Scolecenchelys australis</v>
          </cell>
          <cell r="D2387">
            <v>1862.94921875</v>
          </cell>
          <cell r="E2387">
            <v>1862.94921875</v>
          </cell>
          <cell r="F2387">
            <v>1862.94921875</v>
          </cell>
          <cell r="G2387">
            <v>1862.94921875</v>
          </cell>
          <cell r="H2387">
            <v>1862.94921875</v>
          </cell>
          <cell r="I2387">
            <v>1862.94921875</v>
          </cell>
          <cell r="J2387">
            <v>1862.94921875</v>
          </cell>
          <cell r="K2387">
            <v>1862.94921875</v>
          </cell>
          <cell r="L2387">
            <v>1862.94921875</v>
          </cell>
          <cell r="M2387">
            <v>1862.94921875</v>
          </cell>
          <cell r="N2387">
            <v>1862.94921875</v>
          </cell>
          <cell r="O2387" t="str">
            <v>Shelf demersal invertivore large</v>
          </cell>
          <cell r="P2387" t="str">
            <v>FDS</v>
          </cell>
        </row>
        <row r="2388">
          <cell r="C2388" t="str">
            <v>Scolecenchelys breviceps</v>
          </cell>
          <cell r="D2388">
            <v>1862.94921875</v>
          </cell>
          <cell r="E2388">
            <v>1862.94921875</v>
          </cell>
          <cell r="F2388">
            <v>1862.94921875</v>
          </cell>
          <cell r="N2388">
            <v>1862.94921875</v>
          </cell>
          <cell r="O2388" t="str">
            <v>Shelf demersal invertivore large</v>
          </cell>
          <cell r="P2388" t="str">
            <v>FDS</v>
          </cell>
        </row>
        <row r="2389">
          <cell r="C2389" t="str">
            <v>Diastobranchus capensis</v>
          </cell>
          <cell r="D2389" t="str">
            <v>Pisces</v>
          </cell>
          <cell r="E2389" t="str">
            <v>Synaphobranchidae</v>
          </cell>
          <cell r="F2389">
            <v>1862.94921875</v>
          </cell>
          <cell r="G2389" t="str">
            <v>PiscesSynaphobranchidae</v>
          </cell>
          <cell r="H2389" t="str">
            <v>benthopelagic fish</v>
          </cell>
          <cell r="I2389" t="str">
            <v>large piscivore</v>
          </cell>
          <cell r="J2389" t="str">
            <v>large piscivore</v>
          </cell>
          <cell r="K2389" t="str">
            <v>slope large predator</v>
          </cell>
          <cell r="L2389" t="str">
            <v>slope large predator</v>
          </cell>
          <cell r="M2389" t="str">
            <v>slope large piscivore</v>
          </cell>
          <cell r="N2389" t="str">
            <v>Demersal piscivore large (&gt;100cm)</v>
          </cell>
          <cell r="O2389" t="str">
            <v>Deep demersal piscivore large</v>
          </cell>
          <cell r="P2389" t="str">
            <v>FDD</v>
          </cell>
        </row>
        <row r="2390">
          <cell r="C2390" t="str">
            <v>Ilyophis brunneus</v>
          </cell>
          <cell r="F2390">
            <v>2037.2</v>
          </cell>
          <cell r="N2390" t="str">
            <v xml:space="preserve">Demersal invertebrate feeder medium (30-100cm) </v>
          </cell>
          <cell r="O2390" t="str">
            <v>Deep demersal invertivore large</v>
          </cell>
          <cell r="P2390" t="str">
            <v>FDD</v>
          </cell>
        </row>
        <row r="2391">
          <cell r="C2391" t="str">
            <v>Synaphobranchus affinis</v>
          </cell>
          <cell r="F2391">
            <v>1020.9</v>
          </cell>
          <cell r="N2391" t="str">
            <v>Demersal piscivore medium (30-100cm)</v>
          </cell>
          <cell r="O2391" t="str">
            <v>Deep demersal piscivore large</v>
          </cell>
          <cell r="P2391" t="str">
            <v>FDD</v>
          </cell>
        </row>
        <row r="2392">
          <cell r="C2392" t="str">
            <v>Synaphobranchus brevidorsalis</v>
          </cell>
          <cell r="F2392">
            <v>2079.1000000000004</v>
          </cell>
          <cell r="N2392" t="str">
            <v>Demersal piscivore medium (30-100cm)</v>
          </cell>
          <cell r="O2392" t="str">
            <v>Deep demersal piscivore large</v>
          </cell>
          <cell r="P2392" t="str">
            <v>FDD</v>
          </cell>
        </row>
        <row r="2393">
          <cell r="C2393" t="str">
            <v>Simenchelys parasitica</v>
          </cell>
          <cell r="F2393">
            <v>986.6</v>
          </cell>
          <cell r="N2393" t="str">
            <v>Demersal piscivore small (&lt;30cm)</v>
          </cell>
          <cell r="O2393" t="str">
            <v>Deep demersal piscivore small</v>
          </cell>
          <cell r="P2393" t="str">
            <v>FDD</v>
          </cell>
        </row>
        <row r="2394">
          <cell r="C2394" t="str">
            <v>Histiobranchus australis</v>
          </cell>
          <cell r="F2394">
            <v>2725.55</v>
          </cell>
          <cell r="N2394" t="str">
            <v>Demersal piscivore medium (30-100cm)</v>
          </cell>
          <cell r="O2394" t="str">
            <v>Deep demersal piscivore large</v>
          </cell>
          <cell r="P2394" t="str">
            <v>FDD</v>
          </cell>
        </row>
        <row r="2395">
          <cell r="C2395" t="str">
            <v>Synaphobranchus sp 1</v>
          </cell>
          <cell r="F2395">
            <v>1021.4</v>
          </cell>
          <cell r="N2395" t="str">
            <v>Demersal piscivore medium (30-100cm)</v>
          </cell>
          <cell r="O2395" t="str">
            <v>Deep demersal piscivore large</v>
          </cell>
          <cell r="P2395" t="str">
            <v>FDD</v>
          </cell>
        </row>
        <row r="2396">
          <cell r="C2396" t="str">
            <v>Histiobranchus spp.</v>
          </cell>
          <cell r="F2396">
            <v>1862.9499999999998</v>
          </cell>
          <cell r="N2396" t="str">
            <v>Demersal piscivore medium (30-100cm)</v>
          </cell>
          <cell r="O2396" t="str">
            <v>Deep demersal piscivore large</v>
          </cell>
          <cell r="P2396" t="str">
            <v>FDD</v>
          </cell>
        </row>
        <row r="2397">
          <cell r="C2397" t="str">
            <v>Ilyophis spp.</v>
          </cell>
          <cell r="D2397">
            <v>1862.94921875</v>
          </cell>
          <cell r="E2397">
            <v>1862.94921875</v>
          </cell>
          <cell r="F2397">
            <v>995.55</v>
          </cell>
          <cell r="G2397">
            <v>995.5498046875</v>
          </cell>
          <cell r="H2397">
            <v>995.5498046875</v>
          </cell>
          <cell r="I2397">
            <v>995.5498046875</v>
          </cell>
          <cell r="J2397">
            <v>995.5498046875</v>
          </cell>
          <cell r="K2397">
            <v>995.5498046875</v>
          </cell>
          <cell r="L2397">
            <v>995.5498046875</v>
          </cell>
          <cell r="M2397">
            <v>995.5498046875</v>
          </cell>
          <cell r="N2397" t="str">
            <v>Demersal piscivore medium (30-100cm)</v>
          </cell>
          <cell r="O2397" t="str">
            <v>Deep demersal piscivore large</v>
          </cell>
          <cell r="P2397" t="str">
            <v>FDD</v>
          </cell>
        </row>
        <row r="2398">
          <cell r="C2398" t="str">
            <v>Synaphobranchus spp.</v>
          </cell>
          <cell r="F2398">
            <v>1020.9</v>
          </cell>
          <cell r="K2398">
            <v>1020.89990234375</v>
          </cell>
          <cell r="L2398">
            <v>1020.89990234375</v>
          </cell>
          <cell r="M2398">
            <v>1020.89990234375</v>
          </cell>
          <cell r="N2398" t="str">
            <v>Demersal piscivore medium (30-100cm)</v>
          </cell>
          <cell r="O2398" t="str">
            <v>Deep demersal piscivore large</v>
          </cell>
          <cell r="P2398" t="str">
            <v>FDD</v>
          </cell>
        </row>
        <row r="2399">
          <cell r="C2399" t="str">
            <v>Serrivomer sp.</v>
          </cell>
          <cell r="D2399" t="str">
            <v>Pisces</v>
          </cell>
          <cell r="E2399" t="str">
            <v>Serrivomeridae</v>
          </cell>
          <cell r="F2399">
            <v>1020.89990234375</v>
          </cell>
          <cell r="G2399" t="str">
            <v>PiscesSerrivomeridae</v>
          </cell>
          <cell r="H2399" t="str">
            <v>pelagic fish</v>
          </cell>
          <cell r="I2399" t="str">
            <v>large piscivore</v>
          </cell>
          <cell r="J2399" t="str">
            <v>large piscivore</v>
          </cell>
          <cell r="K2399" t="str">
            <v>slope large predator</v>
          </cell>
          <cell r="L2399" t="str">
            <v>shelf medium predator</v>
          </cell>
          <cell r="M2399" t="str">
            <v>shelf piscivore medium</v>
          </cell>
          <cell r="N2399" t="str">
            <v>Demersal piscivore medium (30-100cm)</v>
          </cell>
          <cell r="O2399" t="str">
            <v>Shelf demersal piscivore large</v>
          </cell>
          <cell r="P2399" t="str">
            <v>FVS</v>
          </cell>
        </row>
        <row r="2400">
          <cell r="C2400" t="str">
            <v>Halosaurus pectoralis</v>
          </cell>
          <cell r="D2400">
            <v>1020.89990234375</v>
          </cell>
          <cell r="F2400">
            <v>1020.89990234375</v>
          </cell>
          <cell r="K2400" t="str">
            <v>shelf large predator</v>
          </cell>
          <cell r="L2400" t="str">
            <v>shelf large predator</v>
          </cell>
          <cell r="M2400" t="str">
            <v>slope large piscivore</v>
          </cell>
          <cell r="N2400" t="str">
            <v xml:space="preserve">Demersal invertebrate feeder medium (30-100cm) </v>
          </cell>
          <cell r="O2400" t="str">
            <v>Deep demersal piscivore large</v>
          </cell>
          <cell r="P2400" t="str">
            <v>FDD</v>
          </cell>
        </row>
        <row r="2401">
          <cell r="C2401" t="str">
            <v>Halosauropsis macrochir</v>
          </cell>
          <cell r="D2401">
            <v>1020.89990234375</v>
          </cell>
          <cell r="E2401">
            <v>1020.89990234375</v>
          </cell>
          <cell r="G2401">
            <v>1020.89990234375</v>
          </cell>
          <cell r="H2401">
            <v>1020.89990234375</v>
          </cell>
          <cell r="I2401">
            <v>1020.89990234375</v>
          </cell>
          <cell r="J2401">
            <v>1020.89990234375</v>
          </cell>
          <cell r="K2401">
            <v>1020.89990234375</v>
          </cell>
          <cell r="L2401">
            <v>1020.89990234375</v>
          </cell>
          <cell r="M2401">
            <v>1020.89990234375</v>
          </cell>
          <cell r="N2401" t="str">
            <v>Demersal piscivore medium (30-100cm)</v>
          </cell>
          <cell r="O2401" t="str">
            <v>Deep demersal piscivore large</v>
          </cell>
          <cell r="P2401" t="str">
            <v>FDD</v>
          </cell>
        </row>
        <row r="2402">
          <cell r="C2402" t="str">
            <v>Aldrovandia phalacra</v>
          </cell>
          <cell r="N2402" t="str">
            <v>Demersal invertebrate feeder medium (30-100cm)</v>
          </cell>
          <cell r="O2402" t="str">
            <v>Deep demersal invertivore large</v>
          </cell>
          <cell r="P2402" t="str">
            <v>FDD</v>
          </cell>
        </row>
        <row r="2403">
          <cell r="C2403" t="str">
            <v>Notacanthus sexspinus</v>
          </cell>
          <cell r="D2403" t="str">
            <v>Pisces</v>
          </cell>
          <cell r="E2403" t="str">
            <v>Notacanthidae</v>
          </cell>
          <cell r="F2403">
            <v>1020.89990234375</v>
          </cell>
          <cell r="G2403" t="str">
            <v>PiscesNotacanthidae</v>
          </cell>
          <cell r="H2403" t="str">
            <v>benthopelagic fish</v>
          </cell>
          <cell r="I2403" t="str">
            <v>large piscivore</v>
          </cell>
          <cell r="J2403" t="str">
            <v>large piscivore</v>
          </cell>
          <cell r="K2403" t="str">
            <v>shelf large predator</v>
          </cell>
          <cell r="L2403" t="str">
            <v>shelf large predator</v>
          </cell>
          <cell r="M2403" t="str">
            <v>shelf piscivore large</v>
          </cell>
          <cell r="N2403" t="str">
            <v>Demersal piscivore large (&gt;100cm)</v>
          </cell>
          <cell r="O2403" t="str">
            <v>Deep demersal piscivore large</v>
          </cell>
          <cell r="P2403" t="str">
            <v>FDD</v>
          </cell>
        </row>
        <row r="2404">
          <cell r="C2404" t="str">
            <v>Polyacanthonotus challengeri</v>
          </cell>
          <cell r="H2404">
            <v>1020.89990234375</v>
          </cell>
          <cell r="K2404">
            <v>1020.89990234375</v>
          </cell>
          <cell r="L2404">
            <v>1020.89990234375</v>
          </cell>
          <cell r="M2404">
            <v>1020.89990234375</v>
          </cell>
          <cell r="N2404" t="str">
            <v>Demersal invertebrate feeder small (&lt;30cm)</v>
          </cell>
          <cell r="O2404" t="str">
            <v>Deep demersal invertivore small</v>
          </cell>
          <cell r="P2404" t="str">
            <v>FDD</v>
          </cell>
        </row>
        <row r="2405">
          <cell r="C2405" t="str">
            <v>Polyacanthonotus spp.</v>
          </cell>
          <cell r="H2405">
            <v>1020.89990234375</v>
          </cell>
          <cell r="K2405">
            <v>1020.89990234375</v>
          </cell>
          <cell r="L2405">
            <v>1020.89990234375</v>
          </cell>
          <cell r="M2405">
            <v>1020.89990234375</v>
          </cell>
          <cell r="N2405" t="str">
            <v>Demersal invertebrate feeder small (&lt;30cm)</v>
          </cell>
          <cell r="O2405" t="str">
            <v>Deep demersal invertivore small</v>
          </cell>
          <cell r="P2405" t="str">
            <v>FDD</v>
          </cell>
        </row>
        <row r="2406">
          <cell r="C2406" t="str">
            <v>Clupeidae unspecified</v>
          </cell>
          <cell r="D2406">
            <v>1020.89990234375</v>
          </cell>
          <cell r="G2406">
            <v>1020.89990234375</v>
          </cell>
          <cell r="H2406" t="str">
            <v>pelagic fish</v>
          </cell>
          <cell r="K2406" t="str">
            <v>pelagic small invertebrate feeder</v>
          </cell>
          <cell r="L2406" t="str">
            <v>pelagic small invertebrate feeder</v>
          </cell>
          <cell r="M2406" t="str">
            <v>coastal pelagic planktivores</v>
          </cell>
          <cell r="N2406" t="str">
            <v>Pelagic planktivore small (&lt;30cm)</v>
          </cell>
          <cell r="O2406" t="str">
            <v>Shelf pelagic planktivore small</v>
          </cell>
          <cell r="P2406" t="str">
            <v>FPA</v>
          </cell>
        </row>
        <row r="2407">
          <cell r="C2407" t="str">
            <v>Etrumeus teres</v>
          </cell>
          <cell r="E2407">
            <v>1020.89990234375</v>
          </cell>
          <cell r="H2407" t="str">
            <v>pelagic fish</v>
          </cell>
          <cell r="K2407" t="str">
            <v>pelagic small invertebrate feeder</v>
          </cell>
          <cell r="L2407" t="str">
            <v>pelagic small invertebrate feeder</v>
          </cell>
          <cell r="M2407" t="str">
            <v>coastal pelagic planktivores</v>
          </cell>
          <cell r="N2407" t="str">
            <v>Pelagic planktivore small (&lt;30cm)</v>
          </cell>
          <cell r="O2407" t="str">
            <v>Shelf pelagic planktivore small</v>
          </cell>
          <cell r="P2407" t="str">
            <v>FPA</v>
          </cell>
        </row>
        <row r="2408">
          <cell r="C2408" t="str">
            <v>Sardinops sagax</v>
          </cell>
          <cell r="D2408" t="str">
            <v>Pisces</v>
          </cell>
          <cell r="G2408" t="str">
            <v>Pisces</v>
          </cell>
          <cell r="H2408" t="str">
            <v>pelagic fish</v>
          </cell>
          <cell r="K2408" t="str">
            <v>pelagic small invertebrate feeder</v>
          </cell>
          <cell r="L2408" t="str">
            <v>sardine</v>
          </cell>
          <cell r="M2408" t="str">
            <v>coastal pelagic planktivores</v>
          </cell>
          <cell r="N2408" t="str">
            <v>Pelagic planktivore small (&lt;30cm)</v>
          </cell>
          <cell r="O2408" t="str">
            <v>Australian sardine</v>
          </cell>
          <cell r="P2408" t="str">
            <v>FPS</v>
          </cell>
        </row>
        <row r="2409">
          <cell r="C2409" t="str">
            <v>Spratelloides robustus</v>
          </cell>
          <cell r="H2409" t="str">
            <v>pelagic fish</v>
          </cell>
          <cell r="K2409" t="str">
            <v>pelagic small invertebrate feeder</v>
          </cell>
          <cell r="L2409" t="str">
            <v>pelagic small invertebrate feeder</v>
          </cell>
          <cell r="M2409" t="str">
            <v>coastal pelagic planktivores</v>
          </cell>
          <cell r="N2409" t="str">
            <v>Pelagic planktivore small (&lt;30cm)</v>
          </cell>
          <cell r="O2409" t="str">
            <v>Shelf pelagic planktivore small</v>
          </cell>
          <cell r="P2409" t="str">
            <v>FPA</v>
          </cell>
        </row>
        <row r="2410">
          <cell r="C2410" t="str">
            <v>Spratelloides robustus</v>
          </cell>
          <cell r="D2410">
            <v>1020.89990234375</v>
          </cell>
          <cell r="E2410">
            <v>1020.89990234375</v>
          </cell>
          <cell r="F2410">
            <v>1020.89990234375</v>
          </cell>
          <cell r="H2410" t="str">
            <v>pelagic fish</v>
          </cell>
          <cell r="K2410" t="str">
            <v>pelagic small invertebrate feeder</v>
          </cell>
          <cell r="L2410" t="str">
            <v>pelagic small invertebrate feeder</v>
          </cell>
          <cell r="M2410">
            <v>1020.89990234375</v>
          </cell>
          <cell r="N2410" t="str">
            <v>Pelagic invertebrate feeder small (&lt;30cm)</v>
          </cell>
          <cell r="O2410" t="str">
            <v>Shelf pelagic planktivore small</v>
          </cell>
          <cell r="P2410" t="str">
            <v>FPA</v>
          </cell>
        </row>
        <row r="2411">
          <cell r="C2411" t="str">
            <v>Sprattus novaehollandiae</v>
          </cell>
          <cell r="H2411" t="str">
            <v>pelagic fish</v>
          </cell>
          <cell r="K2411" t="str">
            <v>pelagic small invertebrate feeder</v>
          </cell>
          <cell r="L2411" t="str">
            <v>pelagic small invertebrate feeder</v>
          </cell>
          <cell r="M2411" t="str">
            <v>coastal pelagic planktivores</v>
          </cell>
          <cell r="N2411" t="str">
            <v>Pelagic planktivore small (&lt;30cm)</v>
          </cell>
          <cell r="O2411" t="str">
            <v>Shelf pelagic planktivore small</v>
          </cell>
          <cell r="P2411" t="str">
            <v>FPA</v>
          </cell>
        </row>
        <row r="2412">
          <cell r="C2412" t="str">
            <v>Hyperlophus vittatus</v>
          </cell>
          <cell r="H2412" t="str">
            <v>pelagic fish</v>
          </cell>
          <cell r="K2412" t="str">
            <v>pelagic small invertebrate feeder</v>
          </cell>
          <cell r="L2412" t="str">
            <v>pelagic small invertebrate feeder</v>
          </cell>
          <cell r="M2412" t="str">
            <v>coastal pelagic planktivores</v>
          </cell>
          <cell r="N2412" t="str">
            <v>Pelagic planktivore small (&lt;30cm)</v>
          </cell>
          <cell r="O2412" t="str">
            <v>Shelf pelagic planktivore small</v>
          </cell>
          <cell r="P2412" t="str">
            <v>FPA</v>
          </cell>
        </row>
        <row r="2413">
          <cell r="C2413" t="str">
            <v>Nematalosa erebi</v>
          </cell>
          <cell r="D2413">
            <v>1020.89990234375</v>
          </cell>
          <cell r="E2413">
            <v>1020.89990234375</v>
          </cell>
          <cell r="O2413" t="str">
            <v>Shelf pelagic planktivore small</v>
          </cell>
          <cell r="P2413" t="str">
            <v>FPA</v>
          </cell>
        </row>
        <row r="2414">
          <cell r="C2414" t="str">
            <v>Herklotsichthys castelnaui</v>
          </cell>
          <cell r="D2414">
            <v>1020.89990234375</v>
          </cell>
          <cell r="G2414">
            <v>1020.89990234375</v>
          </cell>
          <cell r="H2414" t="str">
            <v>pelagic fish</v>
          </cell>
          <cell r="K2414" t="str">
            <v>pelagic small invertebrate feeder</v>
          </cell>
          <cell r="L2414" t="str">
            <v>pelagic small invertebrate feeder</v>
          </cell>
          <cell r="M2414" t="str">
            <v>coastal pelagic planktivores</v>
          </cell>
          <cell r="N2414" t="str">
            <v>Pelagic planktivore small (&lt;30cm)</v>
          </cell>
          <cell r="O2414" t="str">
            <v>Shelf pelagic planktivore small</v>
          </cell>
          <cell r="P2414" t="str">
            <v>FPA</v>
          </cell>
        </row>
        <row r="2415">
          <cell r="C2415" t="str">
            <v>Clupea harengus</v>
          </cell>
          <cell r="D2415">
            <v>1020.89990234375</v>
          </cell>
          <cell r="E2415">
            <v>1020.89990234375</v>
          </cell>
          <cell r="G2415">
            <v>1020.89990234375</v>
          </cell>
          <cell r="K2415">
            <v>1020.89990234375</v>
          </cell>
          <cell r="L2415">
            <v>1020.89990234375</v>
          </cell>
          <cell r="M2415">
            <v>1020.89990234375</v>
          </cell>
          <cell r="N2415">
            <v>1020.89990234375</v>
          </cell>
          <cell r="O2415" t="str">
            <v>Shelf pelagic planktivore small</v>
          </cell>
          <cell r="P2415" t="str">
            <v>FPA</v>
          </cell>
        </row>
        <row r="2416">
          <cell r="C2416" t="str">
            <v>Engraulis australis</v>
          </cell>
          <cell r="D2416" t="str">
            <v>Pisces</v>
          </cell>
          <cell r="E2416">
            <v>1020.89990234375</v>
          </cell>
          <cell r="F2416">
            <v>1020.89990234375</v>
          </cell>
          <cell r="G2416" t="str">
            <v>Pisces</v>
          </cell>
          <cell r="H2416" t="str">
            <v>pelagic fish</v>
          </cell>
          <cell r="K2416" t="str">
            <v>pelagic small invertebrate feeder</v>
          </cell>
          <cell r="L2416" t="str">
            <v>sardine</v>
          </cell>
          <cell r="M2416" t="str">
            <v>coastal pelagic planktivores</v>
          </cell>
          <cell r="N2416" t="str">
            <v>Pelagic planktivore small (&lt;30cm)</v>
          </cell>
          <cell r="O2416" t="str">
            <v>Shelf pelagic planktivore small</v>
          </cell>
          <cell r="P2416" t="str">
            <v>FPA</v>
          </cell>
        </row>
        <row r="2417">
          <cell r="C2417" t="str">
            <v>Salmo salar</v>
          </cell>
          <cell r="D2417" t="str">
            <v>Pisces</v>
          </cell>
          <cell r="E2417">
            <v>1020.89990234375</v>
          </cell>
          <cell r="F2417">
            <v>1020.89990234375</v>
          </cell>
          <cell r="G2417" t="str">
            <v>Pisces</v>
          </cell>
          <cell r="K2417" t="str">
            <v>shelf medium predator</v>
          </cell>
          <cell r="L2417" t="str">
            <v>shelf medium predator</v>
          </cell>
          <cell r="M2417" t="str">
            <v>shelf piscivore medium</v>
          </cell>
          <cell r="N2417" t="str">
            <v>Demersal piscivore medium (30-100cm)</v>
          </cell>
          <cell r="O2417" t="str">
            <v>Shelf demersal piscivore large</v>
          </cell>
          <cell r="P2417" t="str">
            <v>FVS</v>
          </cell>
        </row>
        <row r="2418">
          <cell r="C2418" t="str">
            <v>Oncorhynchus mykiss</v>
          </cell>
          <cell r="D2418">
            <v>1020.89990234375</v>
          </cell>
          <cell r="F2418">
            <v>1020.89990234375</v>
          </cell>
          <cell r="H2418">
            <v>1020.89990234375</v>
          </cell>
          <cell r="K2418" t="str">
            <v>shelf medium predator</v>
          </cell>
          <cell r="L2418" t="str">
            <v>shelf medium invertebrate feeder</v>
          </cell>
          <cell r="M2418" t="str">
            <v>demersal medium invertebrate feeder</v>
          </cell>
          <cell r="N2418" t="str">
            <v xml:space="preserve">Demersal invertebrate feeder medium (30-100cm) </v>
          </cell>
          <cell r="O2418" t="str">
            <v>Shelf demersal invertivores large</v>
          </cell>
          <cell r="P2418" t="str">
            <v>FDS</v>
          </cell>
        </row>
        <row r="2419">
          <cell r="C2419" t="str">
            <v>Argentinidae</v>
          </cell>
          <cell r="D2419">
            <v>1020.89990234375</v>
          </cell>
          <cell r="E2419">
            <v>1020.89990234375</v>
          </cell>
          <cell r="F2419">
            <v>1020.89990234375</v>
          </cell>
          <cell r="G2419">
            <v>1020.89990234375</v>
          </cell>
          <cell r="H2419">
            <v>1020.89990234375</v>
          </cell>
          <cell r="I2419">
            <v>1020.89990234375</v>
          </cell>
          <cell r="J2419">
            <v>1020.89990234375</v>
          </cell>
          <cell r="K2419" t="str">
            <v>shelf small invertebrate feeder</v>
          </cell>
          <cell r="L2419" t="str">
            <v>shelf small invertebrate feeder</v>
          </cell>
          <cell r="M2419" t="str">
            <v>coastal pelagic planktivores</v>
          </cell>
          <cell r="N2419" t="str">
            <v>Demersal invertebrate feeder small (&lt;30cm)</v>
          </cell>
          <cell r="O2419" t="str">
            <v>Shelf pelagic planktivore small</v>
          </cell>
          <cell r="P2419" t="str">
            <v>FPA</v>
          </cell>
        </row>
        <row r="2420">
          <cell r="C2420" t="str">
            <v>Argentinidae, Microstomatidae - undifferentiated</v>
          </cell>
          <cell r="D2420">
            <v>1020.89990234375</v>
          </cell>
          <cell r="E2420">
            <v>1020.89990234375</v>
          </cell>
          <cell r="G2420">
            <v>1020.89990234375</v>
          </cell>
          <cell r="H2420">
            <v>1020.89990234375</v>
          </cell>
          <cell r="I2420">
            <v>1020.89990234375</v>
          </cell>
          <cell r="J2420">
            <v>1020.89990234375</v>
          </cell>
          <cell r="K2420" t="str">
            <v>shelf small invertebrate feeder</v>
          </cell>
          <cell r="L2420" t="str">
            <v>shelf small invertebrate feeder</v>
          </cell>
          <cell r="M2420" t="str">
            <v>coastal pelagic planktivores</v>
          </cell>
          <cell r="N2420" t="str">
            <v>Demersal invertebrate feeder small (&lt;30cm)</v>
          </cell>
          <cell r="O2420" t="str">
            <v>Shelf pelagic planktivore small</v>
          </cell>
          <cell r="P2420" t="str">
            <v>FPA</v>
          </cell>
        </row>
        <row r="2421">
          <cell r="C2421" t="str">
            <v>Argentina australiae</v>
          </cell>
          <cell r="D2421" t="str">
            <v>Pisces</v>
          </cell>
          <cell r="E2421" t="str">
            <v>Argentinidae</v>
          </cell>
          <cell r="F2421">
            <v>1020.89990234375</v>
          </cell>
          <cell r="G2421" t="str">
            <v>PiscesArgentinidae</v>
          </cell>
          <cell r="H2421" t="str">
            <v>pelagic fish</v>
          </cell>
          <cell r="I2421" t="str">
            <v>small pelagic</v>
          </cell>
          <cell r="J2421" t="str">
            <v>small pelagic</v>
          </cell>
          <cell r="K2421" t="str">
            <v>shelf small invertebrate feeder</v>
          </cell>
          <cell r="L2421" t="str">
            <v>shelf small invertebrate feeder</v>
          </cell>
          <cell r="M2421" t="str">
            <v>coastal pelagic planktivores</v>
          </cell>
          <cell r="N2421" t="str">
            <v>Demersal invertebrate feeder small (&lt;30cm)</v>
          </cell>
          <cell r="O2421" t="str">
            <v>Shelf pelagic planktivore small</v>
          </cell>
          <cell r="P2421" t="str">
            <v>FPA</v>
          </cell>
        </row>
        <row r="2422">
          <cell r="C2422" t="str">
            <v>Microstomatidae - undifferentiated</v>
          </cell>
          <cell r="D2422" t="str">
            <v>Pisces</v>
          </cell>
          <cell r="E2422" t="str">
            <v>Microstomatidae</v>
          </cell>
          <cell r="F2422">
            <v>1020.89990234375</v>
          </cell>
          <cell r="G2422" t="str">
            <v>PiscesMicrostomatidae</v>
          </cell>
          <cell r="H2422" t="str">
            <v>pelagic fish</v>
          </cell>
          <cell r="I2422" t="str">
            <v>mesopelagic</v>
          </cell>
          <cell r="J2422" t="str">
            <v>mesopelagic</v>
          </cell>
          <cell r="K2422" t="str">
            <v>mesopelagic</v>
          </cell>
          <cell r="L2422" t="str">
            <v>mesopelagic</v>
          </cell>
          <cell r="M2422" t="str">
            <v>mesopelagic</v>
          </cell>
          <cell r="N2422" t="str">
            <v>Pelagic planktivore small (&lt;30cm)</v>
          </cell>
          <cell r="O2422" t="str">
            <v>Mesopelagic</v>
          </cell>
          <cell r="P2422" t="str">
            <v>FMM</v>
          </cell>
        </row>
        <row r="2423">
          <cell r="C2423" t="str">
            <v>Bathylagidae - undifferentiated</v>
          </cell>
          <cell r="D2423" t="str">
            <v>Pisces</v>
          </cell>
          <cell r="E2423" t="str">
            <v>Bathylagidae</v>
          </cell>
          <cell r="F2423">
            <v>1020.89990234375</v>
          </cell>
          <cell r="G2423" t="str">
            <v>PiscesBathylagidae - undifferentiated</v>
          </cell>
          <cell r="H2423" t="str">
            <v>pelagic fish</v>
          </cell>
          <cell r="I2423" t="str">
            <v>mesopelagic</v>
          </cell>
          <cell r="J2423" t="str">
            <v>mesopelagic</v>
          </cell>
          <cell r="K2423" t="str">
            <v>mesopelagic</v>
          </cell>
          <cell r="L2423" t="str">
            <v>mesopelagic</v>
          </cell>
          <cell r="M2423" t="str">
            <v>mesopelagic</v>
          </cell>
          <cell r="N2423" t="str">
            <v>Pelagic planktivore small (&lt;30cm)</v>
          </cell>
          <cell r="O2423" t="str">
            <v>Non-migrating meso/bathypelagics</v>
          </cell>
          <cell r="P2423" t="str">
            <v>FMN</v>
          </cell>
        </row>
        <row r="2424">
          <cell r="C2424" t="str">
            <v>Melanolagus bericoides</v>
          </cell>
          <cell r="D2424" t="str">
            <v>Pisces</v>
          </cell>
          <cell r="E2424" t="str">
            <v>Bathylagidae</v>
          </cell>
          <cell r="F2424">
            <v>1020.89990234375</v>
          </cell>
          <cell r="G2424" t="str">
            <v>PiscesMelanolagus bericoides</v>
          </cell>
          <cell r="H2424" t="str">
            <v>pelagic fish</v>
          </cell>
          <cell r="I2424" t="str">
            <v>mesopelagic</v>
          </cell>
          <cell r="J2424" t="str">
            <v>mesopelagic</v>
          </cell>
          <cell r="K2424" t="str">
            <v>mesopelagic</v>
          </cell>
          <cell r="L2424" t="str">
            <v>mesopelagic</v>
          </cell>
          <cell r="M2424" t="str">
            <v>mesopelagic</v>
          </cell>
          <cell r="N2424" t="str">
            <v>Pelagic planktivore small (&lt;30cm)</v>
          </cell>
          <cell r="O2424" t="str">
            <v>Non-migrating meso/bathypelagics</v>
          </cell>
          <cell r="P2424" t="str">
            <v>FMN</v>
          </cell>
        </row>
        <row r="2425">
          <cell r="C2425" t="str">
            <v>Bathylagus spp.</v>
          </cell>
          <cell r="D2425" t="str">
            <v>Pisces</v>
          </cell>
          <cell r="E2425" t="str">
            <v>Bathylagidae</v>
          </cell>
          <cell r="F2425">
            <v>1020.89990234375</v>
          </cell>
          <cell r="G2425" t="str">
            <v>PiscesBathylagidae</v>
          </cell>
          <cell r="H2425" t="str">
            <v>pelagic fish</v>
          </cell>
          <cell r="I2425" t="str">
            <v>mesopelagic</v>
          </cell>
          <cell r="J2425" t="str">
            <v>mesopelagic</v>
          </cell>
          <cell r="K2425" t="str">
            <v>mesopelagic</v>
          </cell>
          <cell r="L2425" t="str">
            <v>mesopelagic</v>
          </cell>
          <cell r="M2425" t="str">
            <v>mesopelagic</v>
          </cell>
          <cell r="N2425" t="str">
            <v>Pelagic planktivore small (&lt;30cm)</v>
          </cell>
          <cell r="O2425" t="str">
            <v>Non-migrating meso/bathypelagics</v>
          </cell>
          <cell r="P2425" t="str">
            <v>FMN</v>
          </cell>
        </row>
        <row r="2426">
          <cell r="C2426" t="str">
            <v>Opisthoproctus grimaldii</v>
          </cell>
          <cell r="D2426" t="str">
            <v>Pisces</v>
          </cell>
          <cell r="E2426" t="str">
            <v>Opisthoproctidae</v>
          </cell>
          <cell r="G2426" t="str">
            <v>PiscesOpisthoproctidae</v>
          </cell>
          <cell r="H2426" t="str">
            <v>pelagic fish</v>
          </cell>
          <cell r="I2426" t="str">
            <v>mesopelagic</v>
          </cell>
          <cell r="J2426" t="str">
            <v>mesopelagic</v>
          </cell>
          <cell r="K2426" t="str">
            <v>mesopelagic</v>
          </cell>
          <cell r="L2426" t="str">
            <v>mesopelagic</v>
          </cell>
          <cell r="M2426" t="str">
            <v>mesopelagic</v>
          </cell>
          <cell r="N2426" t="str">
            <v>Pelagic planktivore small (&lt;30cm)</v>
          </cell>
          <cell r="O2426" t="str">
            <v>Non-migrating meso/bathypelagics</v>
          </cell>
          <cell r="P2426" t="str">
            <v>FMN</v>
          </cell>
        </row>
        <row r="2427">
          <cell r="C2427" t="str">
            <v>Rhynchohyalus natalensis</v>
          </cell>
          <cell r="D2427" t="str">
            <v>Pisces</v>
          </cell>
          <cell r="E2427" t="str">
            <v>Opisthoproctidae</v>
          </cell>
          <cell r="G2427" t="str">
            <v>PiscesOpisthoproctidae</v>
          </cell>
          <cell r="H2427" t="str">
            <v>pelagic fish</v>
          </cell>
          <cell r="I2427" t="str">
            <v>mesopelagic</v>
          </cell>
          <cell r="J2427" t="str">
            <v>mesopelagic</v>
          </cell>
          <cell r="K2427" t="str">
            <v>mesopelagic</v>
          </cell>
          <cell r="L2427" t="str">
            <v>mesopelagic</v>
          </cell>
          <cell r="M2427" t="str">
            <v>mesopelagic</v>
          </cell>
          <cell r="N2427" t="str">
            <v>Pelagic planktivore small (&lt;30cm)</v>
          </cell>
          <cell r="O2427" t="str">
            <v>Non-migrating meso/bathypelagics</v>
          </cell>
          <cell r="P2427" t="str">
            <v>FMN</v>
          </cell>
        </row>
        <row r="2428">
          <cell r="C2428" t="str">
            <v>Winteria telescopa</v>
          </cell>
          <cell r="D2428" t="str">
            <v>Pisces</v>
          </cell>
          <cell r="E2428" t="str">
            <v>Opisthoproctidae</v>
          </cell>
          <cell r="G2428" t="str">
            <v>PiscesOpisthoproctidae</v>
          </cell>
          <cell r="H2428" t="str">
            <v>pelagic fish</v>
          </cell>
          <cell r="I2428" t="str">
            <v>mesopelagic</v>
          </cell>
          <cell r="J2428" t="str">
            <v>mesopelagic</v>
          </cell>
          <cell r="K2428" t="str">
            <v>mesopelagic</v>
          </cell>
          <cell r="L2428" t="str">
            <v>mesopelagic</v>
          </cell>
          <cell r="M2428" t="str">
            <v>mesopelagic</v>
          </cell>
          <cell r="N2428" t="str">
            <v>Pelagic planktivore small (&lt;30cm)</v>
          </cell>
          <cell r="O2428" t="str">
            <v>Non-migrating meso/bathypelagics</v>
          </cell>
          <cell r="P2428" t="str">
            <v>FMN</v>
          </cell>
        </row>
        <row r="2429">
          <cell r="C2429" t="str">
            <v>Dolichopteryx spp.</v>
          </cell>
          <cell r="D2429" t="str">
            <v>Pisces</v>
          </cell>
          <cell r="E2429" t="str">
            <v>Opisthoproctidae</v>
          </cell>
          <cell r="G2429" t="str">
            <v>PiscesOpisthoproctidae</v>
          </cell>
          <cell r="H2429" t="str">
            <v>pelagic fish</v>
          </cell>
          <cell r="I2429" t="str">
            <v>mesopelagic</v>
          </cell>
          <cell r="J2429" t="str">
            <v>mesopelagic</v>
          </cell>
          <cell r="K2429" t="str">
            <v>mesopelagic</v>
          </cell>
          <cell r="L2429" t="str">
            <v>mesopelagic</v>
          </cell>
          <cell r="M2429" t="str">
            <v>mesopelagic</v>
          </cell>
          <cell r="N2429" t="str">
            <v>Pelagic planktivore small (&lt;30cm)</v>
          </cell>
          <cell r="O2429" t="str">
            <v>Non-migrating meso/bathypelagics</v>
          </cell>
          <cell r="P2429" t="str">
            <v>FMN</v>
          </cell>
        </row>
        <row r="2430">
          <cell r="C2430" t="str">
            <v>Prototroctes maraena</v>
          </cell>
          <cell r="D2430" t="str">
            <v>Pisces</v>
          </cell>
          <cell r="E2430" t="str">
            <v>Prototroctidae</v>
          </cell>
          <cell r="F2430">
            <v>1020.89990234375</v>
          </cell>
          <cell r="G2430" t="str">
            <v>PiscesPrototroctidae</v>
          </cell>
          <cell r="K2430" t="str">
            <v>shelf small invertebrate feeder</v>
          </cell>
          <cell r="L2430" t="str">
            <v>shelf small invertebrate feeder</v>
          </cell>
          <cell r="M2430" t="str">
            <v xml:space="preserve">shelf invertebrate feeder small </v>
          </cell>
          <cell r="N2430" t="str">
            <v>Demersal herbivore/omnivore small (&lt;30cm)</v>
          </cell>
          <cell r="O2430" t="str">
            <v>Shelf demersal invertivores small</v>
          </cell>
          <cell r="P2430" t="str">
            <v>FDS</v>
          </cell>
        </row>
        <row r="2431">
          <cell r="C2431" t="str">
            <v>Gonostomatidae, Phosichthyidae - undifferentiated</v>
          </cell>
          <cell r="D2431">
            <v>1020.89990234375</v>
          </cell>
          <cell r="E2431">
            <v>1020.89990234375</v>
          </cell>
          <cell r="G2431" t="str">
            <v/>
          </cell>
          <cell r="H2431">
            <v>1020.89990234375</v>
          </cell>
          <cell r="I2431">
            <v>1020.89990234375</v>
          </cell>
          <cell r="J2431">
            <v>1020.89990234375</v>
          </cell>
          <cell r="K2431" t="str">
            <v>mesopelagic</v>
          </cell>
          <cell r="L2431" t="str">
            <v>mesopelagic</v>
          </cell>
          <cell r="M2431" t="str">
            <v>mesopelagic</v>
          </cell>
          <cell r="N2431" t="str">
            <v>Pelagic planktivore small (&lt;30cm)</v>
          </cell>
          <cell r="O2431" t="str">
            <v>Non-migrating meso/bathypelagics</v>
          </cell>
          <cell r="P2431" t="str">
            <v>FMN</v>
          </cell>
        </row>
        <row r="2432">
          <cell r="C2432" t="str">
            <v>Polymetme corythaeola</v>
          </cell>
          <cell r="E2432" t="str">
            <v>Phosichthyidae</v>
          </cell>
          <cell r="G2432" t="str">
            <v>Phosichthyidae</v>
          </cell>
          <cell r="K2432" t="str">
            <v>mesopelagic</v>
          </cell>
          <cell r="L2432" t="str">
            <v>mesopelagic</v>
          </cell>
          <cell r="M2432" t="str">
            <v>mesopelagic</v>
          </cell>
          <cell r="N2432" t="str">
            <v>Pelagic planktivore small (&lt;30cm)</v>
          </cell>
          <cell r="O2432" t="str">
            <v>Non-migrating meso/bathypelagics</v>
          </cell>
          <cell r="P2432" t="str">
            <v>FMN</v>
          </cell>
        </row>
        <row r="2433">
          <cell r="C2433" t="str">
            <v>Phosichthys argenteus</v>
          </cell>
          <cell r="D2433" t="str">
            <v>Pisces</v>
          </cell>
          <cell r="E2433" t="str">
            <v>Phosichthyidae</v>
          </cell>
          <cell r="F2433">
            <v>1020.89990234375</v>
          </cell>
          <cell r="G2433" t="str">
            <v>PiscesPhosichthyidae</v>
          </cell>
          <cell r="H2433" t="str">
            <v>pelagic fish</v>
          </cell>
          <cell r="I2433" t="str">
            <v>mesopelagic</v>
          </cell>
          <cell r="J2433" t="str">
            <v>mesopelagic</v>
          </cell>
          <cell r="K2433" t="str">
            <v>mesopelagic</v>
          </cell>
          <cell r="L2433" t="str">
            <v>mesopelagic</v>
          </cell>
          <cell r="M2433" t="str">
            <v>mesopelagic</v>
          </cell>
          <cell r="N2433" t="str">
            <v>Pelagic planktivore small (&lt;30cm)</v>
          </cell>
          <cell r="O2433" t="str">
            <v>Mesopelagic</v>
          </cell>
          <cell r="P2433" t="str">
            <v>FMM</v>
          </cell>
        </row>
        <row r="2434">
          <cell r="C2434" t="str">
            <v>Sigmops elongatus</v>
          </cell>
          <cell r="D2434">
            <v>1020.89990234375</v>
          </cell>
          <cell r="E2434">
            <v>1020.89990234375</v>
          </cell>
          <cell r="G2434" t="str">
            <v/>
          </cell>
          <cell r="H2434">
            <v>1020.89990234375</v>
          </cell>
          <cell r="I2434">
            <v>1020.89990234375</v>
          </cell>
          <cell r="J2434">
            <v>1020.89990234375</v>
          </cell>
          <cell r="K2434" t="str">
            <v>mesopelagic</v>
          </cell>
          <cell r="L2434" t="str">
            <v>mesopelagic</v>
          </cell>
          <cell r="M2434" t="str">
            <v>mesopelagic</v>
          </cell>
          <cell r="N2434" t="str">
            <v>Pelagic planktivore small (&lt;30cm)</v>
          </cell>
          <cell r="O2434" t="str">
            <v>Mesopelagic</v>
          </cell>
          <cell r="P2434" t="str">
            <v>FMM</v>
          </cell>
        </row>
        <row r="2435">
          <cell r="C2435" t="str">
            <v>Vinciguerria attenuata</v>
          </cell>
          <cell r="D2435" t="str">
            <v>Pisces</v>
          </cell>
          <cell r="E2435" t="str">
            <v>Phosichthyidae</v>
          </cell>
          <cell r="F2435">
            <v>1020.89990234375</v>
          </cell>
          <cell r="G2435" t="str">
            <v>PiscesPhosichthyidae</v>
          </cell>
          <cell r="H2435" t="str">
            <v>pelagic fish</v>
          </cell>
          <cell r="I2435" t="str">
            <v>mesopelagic</v>
          </cell>
          <cell r="J2435" t="str">
            <v>mesopelagic</v>
          </cell>
          <cell r="K2435" t="str">
            <v>mesopelagic</v>
          </cell>
          <cell r="L2435" t="str">
            <v>mesopelagic</v>
          </cell>
          <cell r="M2435" t="str">
            <v>mesopelagic</v>
          </cell>
          <cell r="N2435" t="str">
            <v>Pelagic planktivore small (&lt;30cm)</v>
          </cell>
          <cell r="O2435" t="str">
            <v>Mesopelagic</v>
          </cell>
          <cell r="P2435" t="str">
            <v>FMM</v>
          </cell>
        </row>
        <row r="2436">
          <cell r="C2436" t="str">
            <v>Vinciguerria spp.</v>
          </cell>
          <cell r="D2436" t="str">
            <v>Pisces</v>
          </cell>
          <cell r="E2436" t="str">
            <v>Phosichthyidae</v>
          </cell>
          <cell r="F2436">
            <v>1020.89990234375</v>
          </cell>
          <cell r="G2436" t="str">
            <v>PiscesPhosichthyidae</v>
          </cell>
          <cell r="H2436" t="str">
            <v>pelagic fish</v>
          </cell>
          <cell r="I2436" t="str">
            <v>mesopelagic</v>
          </cell>
          <cell r="J2436" t="str">
            <v>mesopelagic</v>
          </cell>
          <cell r="K2436" t="str">
            <v>mesopelagic</v>
          </cell>
          <cell r="L2436" t="str">
            <v>mesopelagic</v>
          </cell>
          <cell r="M2436" t="str">
            <v>mesopelagic</v>
          </cell>
          <cell r="N2436" t="str">
            <v>Pelagic planktivore small (&lt;30cm)</v>
          </cell>
          <cell r="O2436" t="str">
            <v>Mesopelagic</v>
          </cell>
          <cell r="P2436" t="str">
            <v>FMM</v>
          </cell>
        </row>
        <row r="2437">
          <cell r="C2437" t="str">
            <v>Diplophos rebainsi</v>
          </cell>
          <cell r="D2437">
            <v>1020.89990234375</v>
          </cell>
          <cell r="E2437" t="str">
            <v>Phosichthyidae</v>
          </cell>
          <cell r="G2437" t="str">
            <v>Phosichthyidae</v>
          </cell>
          <cell r="H2437">
            <v>1020.89990234375</v>
          </cell>
          <cell r="I2437">
            <v>1020.89990234375</v>
          </cell>
          <cell r="J2437">
            <v>1020.89990234375</v>
          </cell>
          <cell r="K2437" t="str">
            <v>mesopelagic</v>
          </cell>
          <cell r="L2437" t="str">
            <v>mesopelagic</v>
          </cell>
          <cell r="M2437" t="str">
            <v>mesopelagic</v>
          </cell>
          <cell r="N2437" t="str">
            <v>Pelagic planktivore small (&lt;30cm)</v>
          </cell>
          <cell r="O2437" t="str">
            <v>Mesopelagic</v>
          </cell>
          <cell r="P2437" t="str">
            <v>FMM</v>
          </cell>
        </row>
        <row r="2438">
          <cell r="C2438" t="str">
            <v>Woodsia meyerwaardeni</v>
          </cell>
          <cell r="D2438" t="str">
            <v>Pisces</v>
          </cell>
          <cell r="E2438" t="str">
            <v>Phosichthyidae</v>
          </cell>
          <cell r="F2438">
            <v>1020.89990234375</v>
          </cell>
          <cell r="G2438" t="str">
            <v>PiscesPhosichthyidae</v>
          </cell>
          <cell r="H2438" t="str">
            <v>pelagic fish</v>
          </cell>
          <cell r="I2438" t="str">
            <v>mesopelagic</v>
          </cell>
          <cell r="J2438" t="str">
            <v>mesopelagic</v>
          </cell>
          <cell r="K2438" t="str">
            <v>mesopelagic</v>
          </cell>
          <cell r="L2438" t="str">
            <v>mesopelagic</v>
          </cell>
          <cell r="M2438" t="str">
            <v>mesopelagic</v>
          </cell>
          <cell r="N2438" t="str">
            <v>Pelagic planktivore small (&lt;30cm)</v>
          </cell>
          <cell r="O2438" t="str">
            <v>Mesopelagic</v>
          </cell>
          <cell r="P2438" t="str">
            <v>FMM</v>
          </cell>
        </row>
        <row r="2439">
          <cell r="C2439" t="str">
            <v>Ichthyococcus australis</v>
          </cell>
          <cell r="D2439" t="str">
            <v>Pisces</v>
          </cell>
          <cell r="E2439" t="str">
            <v>Phosichthyidae</v>
          </cell>
          <cell r="F2439">
            <v>1020.89990234375</v>
          </cell>
          <cell r="G2439" t="str">
            <v>PiscesPhosichthyidae</v>
          </cell>
          <cell r="H2439" t="str">
            <v>pelagic fish</v>
          </cell>
          <cell r="I2439" t="str">
            <v>mesopelagic</v>
          </cell>
          <cell r="J2439" t="str">
            <v>mesopelagic</v>
          </cell>
          <cell r="K2439" t="str">
            <v>mesopelagic</v>
          </cell>
          <cell r="L2439" t="str">
            <v>mesopelagic</v>
          </cell>
          <cell r="M2439" t="str">
            <v>mesopelagic</v>
          </cell>
          <cell r="N2439" t="str">
            <v>Pelagic planktivore small (&lt;30cm)</v>
          </cell>
          <cell r="O2439" t="str">
            <v>Mesopelagic</v>
          </cell>
          <cell r="P2439" t="str">
            <v>FMM</v>
          </cell>
        </row>
        <row r="2440">
          <cell r="C2440" t="str">
            <v>Polymetme illustris</v>
          </cell>
          <cell r="D2440">
            <v>1020.89990234375</v>
          </cell>
          <cell r="E2440">
            <v>1020.89990234375</v>
          </cell>
          <cell r="G2440">
            <v>1020.89990234375</v>
          </cell>
          <cell r="H2440">
            <v>1020.89990234375</v>
          </cell>
          <cell r="I2440">
            <v>1020.89990234375</v>
          </cell>
          <cell r="J2440">
            <v>1020.89990234375</v>
          </cell>
          <cell r="K2440">
            <v>1020.89990234375</v>
          </cell>
          <cell r="L2440">
            <v>1020.89990234375</v>
          </cell>
          <cell r="M2440">
            <v>1020.89990234375</v>
          </cell>
          <cell r="N2440">
            <v>357.6</v>
          </cell>
          <cell r="O2440" t="str">
            <v>Non-migrating meso/bathypelagics</v>
          </cell>
          <cell r="P2440" t="str">
            <v>FMN</v>
          </cell>
        </row>
        <row r="2441">
          <cell r="C2441" t="str">
            <v>Cyclothone spp.</v>
          </cell>
          <cell r="D2441" t="str">
            <v>Pisces</v>
          </cell>
          <cell r="E2441" t="str">
            <v>Gonostomatidae</v>
          </cell>
          <cell r="F2441">
            <v>357.599853515625</v>
          </cell>
          <cell r="G2441" t="str">
            <v>PiscesGonostomatidae</v>
          </cell>
          <cell r="H2441" t="str">
            <v>pelagic fish</v>
          </cell>
          <cell r="I2441" t="str">
            <v>mesopelagic</v>
          </cell>
          <cell r="J2441" t="str">
            <v>mesopelagic</v>
          </cell>
          <cell r="K2441" t="str">
            <v>mesopelagic</v>
          </cell>
          <cell r="L2441" t="str">
            <v>mesopelagic</v>
          </cell>
          <cell r="M2441" t="str">
            <v>mesopelagic</v>
          </cell>
          <cell r="N2441" t="str">
            <v>Pelagic planktivore small (&lt;30cm)</v>
          </cell>
          <cell r="O2441" t="str">
            <v>Mesopelagic</v>
          </cell>
          <cell r="P2441" t="str">
            <v>FMM</v>
          </cell>
        </row>
        <row r="2442">
          <cell r="C2442" t="str">
            <v>Ichthyococcus spp.</v>
          </cell>
          <cell r="D2442" t="str">
            <v>Pisces</v>
          </cell>
          <cell r="E2442" t="str">
            <v>Phosichthyidae</v>
          </cell>
          <cell r="F2442">
            <v>357.599853515625</v>
          </cell>
          <cell r="G2442" t="str">
            <v>PiscesPhosichthyidae</v>
          </cell>
          <cell r="H2442" t="str">
            <v>pelagic fish</v>
          </cell>
          <cell r="I2442" t="str">
            <v>mesopelagic</v>
          </cell>
          <cell r="J2442" t="str">
            <v>mesopelagic</v>
          </cell>
          <cell r="K2442" t="str">
            <v>mesopelagic</v>
          </cell>
          <cell r="L2442" t="str">
            <v>mesopelagic</v>
          </cell>
          <cell r="M2442" t="str">
            <v>mesopelagic</v>
          </cell>
          <cell r="N2442" t="str">
            <v>Pelagic planktivore small (&lt;30cm)</v>
          </cell>
          <cell r="O2442" t="str">
            <v>Mesopelagic</v>
          </cell>
          <cell r="P2442" t="str">
            <v>FMM</v>
          </cell>
        </row>
        <row r="2443">
          <cell r="C2443" t="str">
            <v>Phosichthys spp.</v>
          </cell>
          <cell r="D2443" t="str">
            <v>Pisces</v>
          </cell>
          <cell r="E2443" t="str">
            <v>Phosichthyidae</v>
          </cell>
          <cell r="F2443">
            <v>357.599853515625</v>
          </cell>
          <cell r="G2443" t="str">
            <v>PiscesPhosichthyidae</v>
          </cell>
          <cell r="H2443" t="str">
            <v>pelagic fish</v>
          </cell>
          <cell r="I2443" t="str">
            <v>mesopelagic</v>
          </cell>
          <cell r="J2443" t="str">
            <v>mesopelagic</v>
          </cell>
          <cell r="K2443" t="str">
            <v>mesopelagic</v>
          </cell>
          <cell r="L2443" t="str">
            <v>mesopelagic</v>
          </cell>
          <cell r="M2443" t="str">
            <v>mesopelagic</v>
          </cell>
          <cell r="N2443" t="str">
            <v>Pelagic planktivore small (&lt;30cm)</v>
          </cell>
          <cell r="O2443" t="str">
            <v>Mesopelagic</v>
          </cell>
          <cell r="P2443" t="str">
            <v>FMM</v>
          </cell>
        </row>
        <row r="2444">
          <cell r="C2444" t="str">
            <v>Polymetme spp.</v>
          </cell>
          <cell r="D2444" t="str">
            <v>Pisces</v>
          </cell>
          <cell r="E2444" t="str">
            <v>Phosichthyidae</v>
          </cell>
          <cell r="G2444" t="str">
            <v>PiscesPhosichthyidae</v>
          </cell>
          <cell r="H2444">
            <v>357.599853515625</v>
          </cell>
          <cell r="I2444">
            <v>357.599853515625</v>
          </cell>
          <cell r="J2444">
            <v>357.599853515625</v>
          </cell>
          <cell r="K2444" t="str">
            <v>mesopelagic</v>
          </cell>
          <cell r="L2444" t="str">
            <v>mesopelagic</v>
          </cell>
          <cell r="M2444" t="str">
            <v>mesopelagic</v>
          </cell>
          <cell r="N2444" t="str">
            <v>Pelagic planktivore small (&lt;30cm)</v>
          </cell>
          <cell r="O2444" t="str">
            <v>Non-migrating meso/bathypelagics</v>
          </cell>
          <cell r="P2444" t="str">
            <v>FMN</v>
          </cell>
        </row>
        <row r="2445">
          <cell r="C2445" t="str">
            <v>Maurolicus muelleri</v>
          </cell>
          <cell r="D2445" t="str">
            <v>Pisces</v>
          </cell>
          <cell r="E2445" t="str">
            <v>Sternoptychidae</v>
          </cell>
          <cell r="F2445">
            <v>357.599853515625</v>
          </cell>
          <cell r="G2445" t="str">
            <v>PiscesSternoptychidae</v>
          </cell>
          <cell r="H2445" t="str">
            <v>pelagic fish</v>
          </cell>
          <cell r="I2445" t="str">
            <v>mesopelagic</v>
          </cell>
          <cell r="J2445" t="str">
            <v>mesopelagic</v>
          </cell>
          <cell r="K2445" t="str">
            <v>mesopelagic</v>
          </cell>
          <cell r="L2445" t="str">
            <v>mesopelagic</v>
          </cell>
          <cell r="M2445" t="str">
            <v>mesopelagic</v>
          </cell>
          <cell r="N2445" t="str">
            <v>Pelagic planktivore small (&lt;30cm)</v>
          </cell>
          <cell r="O2445" t="str">
            <v>Mesopelagic</v>
          </cell>
          <cell r="P2445" t="str">
            <v>FMM</v>
          </cell>
        </row>
        <row r="2446">
          <cell r="C2446" t="str">
            <v>Argyropelecus aculeatus</v>
          </cell>
          <cell r="D2446" t="str">
            <v>Pisces</v>
          </cell>
          <cell r="E2446" t="str">
            <v>Sternoptychidae</v>
          </cell>
          <cell r="F2446">
            <v>357.599853515625</v>
          </cell>
          <cell r="G2446" t="str">
            <v>PiscesSternoptychidae</v>
          </cell>
          <cell r="H2446" t="str">
            <v>pelagic fish</v>
          </cell>
          <cell r="I2446" t="str">
            <v>mesopelagic</v>
          </cell>
          <cell r="J2446" t="str">
            <v>mesopelagic</v>
          </cell>
          <cell r="K2446" t="str">
            <v>mesopelagic</v>
          </cell>
          <cell r="L2446" t="str">
            <v>mesopelagic</v>
          </cell>
          <cell r="M2446" t="str">
            <v>mesopelagic</v>
          </cell>
          <cell r="N2446" t="str">
            <v>Pelagic planktivore small (&lt;30cm)</v>
          </cell>
          <cell r="O2446" t="str">
            <v>Mesopelagic</v>
          </cell>
          <cell r="P2446" t="str">
            <v>FMM</v>
          </cell>
        </row>
        <row r="2447">
          <cell r="C2447" t="str">
            <v>Maurolicus australis</v>
          </cell>
          <cell r="D2447" t="str">
            <v>Pisces</v>
          </cell>
          <cell r="E2447" t="str">
            <v>Sternoptychidae</v>
          </cell>
          <cell r="F2447">
            <v>357.599853515625</v>
          </cell>
          <cell r="G2447" t="str">
            <v>PiscesSternoptychidae</v>
          </cell>
          <cell r="H2447" t="str">
            <v>pelagic fish</v>
          </cell>
          <cell r="I2447" t="str">
            <v>mesopelagic</v>
          </cell>
          <cell r="J2447" t="str">
            <v>mesopelagic</v>
          </cell>
          <cell r="K2447" t="str">
            <v>mesopelagic</v>
          </cell>
          <cell r="L2447" t="str">
            <v>mesopelagic</v>
          </cell>
          <cell r="M2447" t="str">
            <v>mesopelagic</v>
          </cell>
          <cell r="N2447" t="str">
            <v>Pelagic planktivore small (&lt;30cm)</v>
          </cell>
          <cell r="O2447" t="str">
            <v>Mesopelagic</v>
          </cell>
          <cell r="P2447" t="str">
            <v>FMM</v>
          </cell>
        </row>
        <row r="2448">
          <cell r="C2448" t="str">
            <v>Polyipnus tridentifer</v>
          </cell>
          <cell r="D2448" t="str">
            <v>Pisces</v>
          </cell>
          <cell r="E2448" t="str">
            <v>Sternoptychidae</v>
          </cell>
          <cell r="F2448">
            <v>357.599853515625</v>
          </cell>
          <cell r="G2448" t="str">
            <v>PiscesSternoptychidae</v>
          </cell>
          <cell r="H2448" t="str">
            <v>pelagic fish</v>
          </cell>
          <cell r="I2448" t="str">
            <v>mesopelagic</v>
          </cell>
          <cell r="J2448" t="str">
            <v>mesopelagic</v>
          </cell>
          <cell r="K2448" t="str">
            <v>mesopelagic</v>
          </cell>
          <cell r="L2448" t="str">
            <v>mesopelagic</v>
          </cell>
          <cell r="M2448" t="str">
            <v>mesopelagic</v>
          </cell>
          <cell r="N2448" t="str">
            <v>Pelagic planktivore small (&lt;30cm)</v>
          </cell>
          <cell r="O2448" t="str">
            <v>Mesopelagic</v>
          </cell>
          <cell r="P2448" t="str">
            <v>FMM</v>
          </cell>
        </row>
        <row r="2449">
          <cell r="C2449" t="str">
            <v>Argyripnus iridescens</v>
          </cell>
          <cell r="D2449" t="str">
            <v>Pisces</v>
          </cell>
          <cell r="E2449" t="str">
            <v>Sternoptychidae</v>
          </cell>
          <cell r="G2449" t="str">
            <v>PiscesSternoptychidae</v>
          </cell>
          <cell r="H2449">
            <v>357.599853515625</v>
          </cell>
          <cell r="I2449">
            <v>357.599853515625</v>
          </cell>
          <cell r="J2449">
            <v>357.599853515625</v>
          </cell>
          <cell r="K2449" t="str">
            <v>mesopelagic</v>
          </cell>
          <cell r="L2449" t="str">
            <v>mesopelagic</v>
          </cell>
          <cell r="M2449" t="str">
            <v>mesopelagic</v>
          </cell>
          <cell r="N2449" t="str">
            <v>Pelagic planktivore small (&lt;30cm)</v>
          </cell>
          <cell r="O2449" t="str">
            <v>Mesopelagic</v>
          </cell>
          <cell r="P2449" t="str">
            <v>FMM</v>
          </cell>
        </row>
        <row r="2450">
          <cell r="C2450" t="str">
            <v>Argyropelecus gigas</v>
          </cell>
          <cell r="D2450" t="str">
            <v>Pisces</v>
          </cell>
          <cell r="E2450" t="str">
            <v>Sternoptychidae</v>
          </cell>
          <cell r="F2450">
            <v>357.599853515625</v>
          </cell>
          <cell r="G2450" t="str">
            <v>PiscesSternoptychidae</v>
          </cell>
          <cell r="H2450" t="str">
            <v>pelagic fish</v>
          </cell>
          <cell r="I2450" t="str">
            <v>mesopelagic</v>
          </cell>
          <cell r="J2450" t="str">
            <v>mesopelagic</v>
          </cell>
          <cell r="K2450" t="str">
            <v>mesopelagic</v>
          </cell>
          <cell r="L2450" t="str">
            <v>mesopelagic</v>
          </cell>
          <cell r="M2450" t="str">
            <v>mesopelagic</v>
          </cell>
          <cell r="N2450" t="str">
            <v>Pelagic planktivore small (&lt;30cm)</v>
          </cell>
          <cell r="O2450" t="str">
            <v>Mesopelagic</v>
          </cell>
          <cell r="P2450" t="str">
            <v>FMM</v>
          </cell>
        </row>
        <row r="2451">
          <cell r="C2451" t="str">
            <v>Argyropelecus hemigymnus</v>
          </cell>
          <cell r="D2451" t="str">
            <v>Pisces</v>
          </cell>
          <cell r="E2451" t="str">
            <v>Sternoptychidae</v>
          </cell>
          <cell r="F2451">
            <v>357.599853515625</v>
          </cell>
          <cell r="G2451" t="str">
            <v>PiscesSternoptychidae</v>
          </cell>
          <cell r="H2451" t="str">
            <v>pelagic fish</v>
          </cell>
          <cell r="I2451" t="str">
            <v>mesopelagic</v>
          </cell>
          <cell r="J2451" t="str">
            <v>mesopelagic</v>
          </cell>
          <cell r="K2451" t="str">
            <v>mesopelagic</v>
          </cell>
          <cell r="L2451" t="str">
            <v>mesopelagic</v>
          </cell>
          <cell r="M2451" t="str">
            <v>mesopelagic</v>
          </cell>
          <cell r="N2451" t="str">
            <v>Pelagic planktivore small (&lt;30cm)</v>
          </cell>
          <cell r="O2451" t="str">
            <v>Mesopelagic</v>
          </cell>
          <cell r="P2451" t="str">
            <v>FMM</v>
          </cell>
        </row>
        <row r="2452">
          <cell r="C2452" t="str">
            <v>Sternoptyx pseudodiaphana</v>
          </cell>
          <cell r="D2452" t="str">
            <v>Pisces</v>
          </cell>
          <cell r="E2452" t="str">
            <v>Sternoptychidae</v>
          </cell>
          <cell r="F2452">
            <v>357.599853515625</v>
          </cell>
          <cell r="G2452" t="str">
            <v>PiscesSternoptychidae</v>
          </cell>
          <cell r="H2452" t="str">
            <v>pelagic fish</v>
          </cell>
          <cell r="I2452" t="str">
            <v>mesopelagic</v>
          </cell>
          <cell r="J2452" t="str">
            <v>mesopelagic</v>
          </cell>
          <cell r="K2452" t="str">
            <v>mesopelagic</v>
          </cell>
          <cell r="L2452" t="str">
            <v>mesopelagic</v>
          </cell>
          <cell r="M2452" t="str">
            <v>mesopelagic</v>
          </cell>
          <cell r="N2452" t="str">
            <v>Pelagic planktivore small (&lt;30cm)</v>
          </cell>
          <cell r="O2452" t="str">
            <v>Mesopelagic</v>
          </cell>
          <cell r="P2452" t="str">
            <v>FMM</v>
          </cell>
        </row>
        <row r="2453">
          <cell r="C2453" t="str">
            <v>Polyipnus spp.</v>
          </cell>
          <cell r="D2453" t="str">
            <v>Pisces</v>
          </cell>
          <cell r="E2453" t="str">
            <v>Sternoptychidae</v>
          </cell>
          <cell r="G2453" t="str">
            <v>PiscesSternoptychidae</v>
          </cell>
          <cell r="H2453">
            <v>357.599853515625</v>
          </cell>
          <cell r="I2453">
            <v>357.599853515625</v>
          </cell>
          <cell r="J2453">
            <v>357.599853515625</v>
          </cell>
          <cell r="K2453" t="str">
            <v>mesopelagic</v>
          </cell>
          <cell r="L2453" t="str">
            <v>mesopelagic</v>
          </cell>
          <cell r="M2453" t="str">
            <v>mesopelagic</v>
          </cell>
          <cell r="N2453" t="str">
            <v>Pelagic planktivore small (&lt;30cm)</v>
          </cell>
          <cell r="O2453" t="str">
            <v>Mesopelagic</v>
          </cell>
          <cell r="P2453" t="str">
            <v>FMM</v>
          </cell>
        </row>
        <row r="2454">
          <cell r="C2454" t="str">
            <v>Maurolicus spp.</v>
          </cell>
          <cell r="D2454" t="str">
            <v>Pisces</v>
          </cell>
          <cell r="E2454" t="str">
            <v>Sternoptychidae</v>
          </cell>
          <cell r="F2454">
            <v>357.599853515625</v>
          </cell>
          <cell r="G2454" t="str">
            <v>PiscesSternoptychidae</v>
          </cell>
          <cell r="H2454" t="str">
            <v>pelagic fish</v>
          </cell>
          <cell r="I2454" t="str">
            <v>mesopelagic</v>
          </cell>
          <cell r="J2454" t="str">
            <v>mesopelagic</v>
          </cell>
          <cell r="K2454" t="str">
            <v>mesopelagic</v>
          </cell>
          <cell r="L2454" t="str">
            <v>mesopelagic</v>
          </cell>
          <cell r="M2454" t="str">
            <v>mesopelagic</v>
          </cell>
          <cell r="N2454" t="str">
            <v>Pelagic planktivore small (&lt;30cm)</v>
          </cell>
          <cell r="O2454" t="str">
            <v>Mesopelagic</v>
          </cell>
          <cell r="P2454" t="str">
            <v>FMM</v>
          </cell>
        </row>
        <row r="2455">
          <cell r="C2455" t="str">
            <v>Sternoptyx spp.</v>
          </cell>
          <cell r="D2455" t="str">
            <v>Pisces</v>
          </cell>
          <cell r="E2455" t="str">
            <v>Sternoptychidae</v>
          </cell>
          <cell r="F2455">
            <v>357.599853515625</v>
          </cell>
          <cell r="G2455" t="str">
            <v>PiscesSternoptychidae</v>
          </cell>
          <cell r="H2455" t="str">
            <v>pelagic fish</v>
          </cell>
          <cell r="I2455" t="str">
            <v>mesopelagic</v>
          </cell>
          <cell r="J2455" t="str">
            <v>mesopelagic</v>
          </cell>
          <cell r="K2455" t="str">
            <v>mesopelagic</v>
          </cell>
          <cell r="L2455" t="str">
            <v>mesopelagic</v>
          </cell>
          <cell r="M2455" t="str">
            <v>mesopelagic</v>
          </cell>
          <cell r="N2455" t="str">
            <v>Pelagic planktivore small (&lt;30cm)</v>
          </cell>
          <cell r="O2455" t="str">
            <v>Mesopelagic</v>
          </cell>
          <cell r="P2455" t="str">
            <v>FMM</v>
          </cell>
        </row>
        <row r="2456">
          <cell r="C2456" t="str">
            <v>Astronesthes boulengeri</v>
          </cell>
          <cell r="D2456" t="str">
            <v>Pisces</v>
          </cell>
          <cell r="E2456" t="str">
            <v>Stomiidae</v>
          </cell>
          <cell r="F2456">
            <v>357.599853515625</v>
          </cell>
          <cell r="G2456" t="str">
            <v>PiscesStomiidae</v>
          </cell>
          <cell r="K2456" t="str">
            <v>mesopelagic</v>
          </cell>
          <cell r="L2456" t="str">
            <v>mesopelagic</v>
          </cell>
          <cell r="M2456" t="str">
            <v>mesopelagic</v>
          </cell>
          <cell r="N2456" t="str">
            <v>Pelagic planktivore small (&lt;30cm)</v>
          </cell>
          <cell r="O2456" t="str">
            <v>Mesopelagic</v>
          </cell>
          <cell r="P2456" t="str">
            <v>FMM</v>
          </cell>
        </row>
        <row r="2457">
          <cell r="C2457" t="str">
            <v>Borostomias spp.</v>
          </cell>
          <cell r="D2457" t="str">
            <v>Pisces</v>
          </cell>
          <cell r="E2457" t="str">
            <v>Stomiidae</v>
          </cell>
          <cell r="F2457">
            <v>357.599853515625</v>
          </cell>
          <cell r="G2457" t="str">
            <v>PiscesStomiidae</v>
          </cell>
          <cell r="K2457" t="str">
            <v>mesopelagic</v>
          </cell>
          <cell r="L2457" t="str">
            <v>mesopelagic</v>
          </cell>
          <cell r="M2457" t="str">
            <v>mesopelagic</v>
          </cell>
          <cell r="N2457" t="str">
            <v>Pelagic planktivore small (&lt;30cm)</v>
          </cell>
          <cell r="O2457" t="str">
            <v>Mesopelagic</v>
          </cell>
          <cell r="P2457" t="str">
            <v>FMM</v>
          </cell>
        </row>
        <row r="2458">
          <cell r="C2458" t="str">
            <v>Melanostomiidae - undifferentiated</v>
          </cell>
          <cell r="D2458" t="str">
            <v>Pisces</v>
          </cell>
          <cell r="E2458" t="str">
            <v>Melanostomiidae</v>
          </cell>
          <cell r="G2458" t="str">
            <v>PiscesMelanostomiidae</v>
          </cell>
          <cell r="K2458" t="str">
            <v>mesopelagic</v>
          </cell>
          <cell r="L2458" t="str">
            <v>mesopelagic</v>
          </cell>
          <cell r="M2458" t="str">
            <v>mesopelagic</v>
          </cell>
          <cell r="N2458" t="str">
            <v>Pelagic planktivore small (&lt;30cm)</v>
          </cell>
          <cell r="O2458" t="str">
            <v>Non-migrating meso/bathypelagics</v>
          </cell>
          <cell r="P2458" t="str">
            <v>FMN</v>
          </cell>
        </row>
        <row r="2459">
          <cell r="C2459" t="str">
            <v>Eustomias trewavasae</v>
          </cell>
          <cell r="D2459" t="str">
            <v>Pisces</v>
          </cell>
          <cell r="E2459" t="str">
            <v>Melanostomiidae</v>
          </cell>
          <cell r="G2459" t="str">
            <v>PiscesMelanostomiidae</v>
          </cell>
          <cell r="K2459" t="str">
            <v>mesopelagic</v>
          </cell>
          <cell r="L2459" t="str">
            <v>mesopelagic</v>
          </cell>
          <cell r="M2459" t="str">
            <v>mesopelagic</v>
          </cell>
          <cell r="N2459" t="str">
            <v>Pelagic planktivore small (&lt;30cm)</v>
          </cell>
          <cell r="O2459" t="str">
            <v>Non-migrating meso/bathypelagics</v>
          </cell>
          <cell r="P2459" t="str">
            <v>FMN</v>
          </cell>
        </row>
        <row r="2460">
          <cell r="C2460" t="str">
            <v>Melanostomias niger</v>
          </cell>
          <cell r="D2460" t="str">
            <v>Pisces</v>
          </cell>
          <cell r="E2460" t="str">
            <v>Melanostomiidae</v>
          </cell>
          <cell r="F2460">
            <v>357.599853515625</v>
          </cell>
          <cell r="G2460" t="str">
            <v>PiscesMelanostomiidae</v>
          </cell>
          <cell r="K2460" t="str">
            <v>mesopelagic</v>
          </cell>
          <cell r="L2460" t="str">
            <v>mesopelagic</v>
          </cell>
          <cell r="M2460" t="str">
            <v>mesopelagic</v>
          </cell>
          <cell r="N2460" t="str">
            <v>Pelagic planktivore small (&lt;30cm)</v>
          </cell>
          <cell r="O2460" t="str">
            <v>Non-migrating meso/bathypelagics</v>
          </cell>
          <cell r="P2460" t="str">
            <v>FMN</v>
          </cell>
        </row>
        <row r="2461">
          <cell r="C2461" t="str">
            <v>Bathophilus spp.</v>
          </cell>
          <cell r="D2461" t="str">
            <v>Pisces</v>
          </cell>
          <cell r="E2461" t="str">
            <v>Melanostomiidae</v>
          </cell>
          <cell r="G2461" t="str">
            <v>PiscesMelanostomiidae</v>
          </cell>
          <cell r="K2461" t="str">
            <v>mesopelagic</v>
          </cell>
          <cell r="L2461" t="str">
            <v>mesopelagic</v>
          </cell>
          <cell r="M2461" t="str">
            <v>mesopelagic</v>
          </cell>
          <cell r="N2461" t="str">
            <v>Pelagic planktivore small (&lt;30cm)</v>
          </cell>
          <cell r="O2461" t="str">
            <v>Non-migrating meso/bathypelagics</v>
          </cell>
          <cell r="P2461" t="str">
            <v>FMN</v>
          </cell>
        </row>
        <row r="2462">
          <cell r="C2462" t="str">
            <v>Eustomias spp.</v>
          </cell>
          <cell r="D2462" t="str">
            <v>Pisces</v>
          </cell>
          <cell r="E2462" t="str">
            <v>Melanostomiidae</v>
          </cell>
          <cell r="G2462" t="str">
            <v>PiscesMelanostomiidae</v>
          </cell>
          <cell r="H2462">
            <v>357.599853515625</v>
          </cell>
          <cell r="I2462">
            <v>357.599853515625</v>
          </cell>
          <cell r="J2462">
            <v>357.599853515625</v>
          </cell>
          <cell r="K2462" t="str">
            <v>mesopelagic</v>
          </cell>
          <cell r="L2462" t="str">
            <v>mesopelagic</v>
          </cell>
          <cell r="M2462" t="str">
            <v>mesopelagic</v>
          </cell>
          <cell r="N2462" t="str">
            <v>Pelagic planktivore small (&lt;30cm)</v>
          </cell>
          <cell r="O2462" t="str">
            <v>Non-migrating meso/bathypelagics</v>
          </cell>
          <cell r="P2462" t="str">
            <v>FMN</v>
          </cell>
        </row>
        <row r="2463">
          <cell r="C2463" t="str">
            <v>Photonectes spp.</v>
          </cell>
          <cell r="D2463" t="str">
            <v>Pisces</v>
          </cell>
          <cell r="E2463" t="str">
            <v>Melanostomiidae</v>
          </cell>
          <cell r="G2463" t="str">
            <v>PiscesMelanostomiidae</v>
          </cell>
          <cell r="H2463">
            <v>357.599853515625</v>
          </cell>
          <cell r="I2463">
            <v>357.599853515625</v>
          </cell>
          <cell r="J2463">
            <v>357.599853515625</v>
          </cell>
          <cell r="K2463" t="str">
            <v>mesopelagic</v>
          </cell>
          <cell r="L2463" t="str">
            <v>mesopelagic</v>
          </cell>
          <cell r="M2463" t="str">
            <v>mesopelagic</v>
          </cell>
          <cell r="N2463" t="str">
            <v>Pelagic planktivore small (&lt;30cm)</v>
          </cell>
          <cell r="O2463" t="str">
            <v>Non-migrating meso/bathypelagics</v>
          </cell>
          <cell r="P2463" t="str">
            <v>FMN</v>
          </cell>
        </row>
        <row r="2464">
          <cell r="C2464" t="str">
            <v>Malacosteidae cf. Melanostomias sp.</v>
          </cell>
          <cell r="D2464" t="str">
            <v>Pisces</v>
          </cell>
          <cell r="E2464" t="str">
            <v>Malacosteidae</v>
          </cell>
          <cell r="F2464">
            <v>357.599853515625</v>
          </cell>
          <cell r="G2464" t="str">
            <v>PiscesMalacosteidae</v>
          </cell>
          <cell r="H2464" t="str">
            <v>pelagic fish</v>
          </cell>
          <cell r="I2464" t="str">
            <v>mesopelagic</v>
          </cell>
          <cell r="J2464" t="str">
            <v>mesopelagic</v>
          </cell>
          <cell r="K2464" t="str">
            <v>mesopelagic</v>
          </cell>
          <cell r="L2464" t="str">
            <v>mesopelagic</v>
          </cell>
          <cell r="M2464" t="str">
            <v>mesopelagic</v>
          </cell>
          <cell r="N2464" t="str">
            <v>Pelagic planktivore small (&lt;30cm)</v>
          </cell>
          <cell r="O2464" t="str">
            <v>Mesopelagic</v>
          </cell>
          <cell r="P2464" t="str">
            <v>FMM</v>
          </cell>
        </row>
        <row r="2465">
          <cell r="C2465" t="str">
            <v>Malacosteus niger</v>
          </cell>
          <cell r="D2465" t="str">
            <v>Pisces</v>
          </cell>
          <cell r="E2465" t="str">
            <v>Malacosteidae</v>
          </cell>
          <cell r="F2465">
            <v>357.599853515625</v>
          </cell>
          <cell r="G2465" t="str">
            <v>PiscesMalacosteidae</v>
          </cell>
          <cell r="H2465" t="str">
            <v>pelagic fish</v>
          </cell>
          <cell r="I2465" t="str">
            <v>mesopelagic</v>
          </cell>
          <cell r="J2465" t="str">
            <v>mesopelagic</v>
          </cell>
          <cell r="K2465" t="str">
            <v>mesopelagic</v>
          </cell>
          <cell r="L2465" t="str">
            <v>mesopelagic</v>
          </cell>
          <cell r="M2465" t="str">
            <v>mesopelagic</v>
          </cell>
          <cell r="N2465" t="str">
            <v>Pelagic piscivore small (&lt;30)</v>
          </cell>
          <cell r="O2465" t="str">
            <v>Mesopelagic</v>
          </cell>
          <cell r="P2465" t="str">
            <v>FMM</v>
          </cell>
        </row>
        <row r="2466">
          <cell r="C2466" t="str">
            <v>Chauliodus sloani</v>
          </cell>
          <cell r="D2466" t="str">
            <v>Pisces</v>
          </cell>
          <cell r="E2466" t="str">
            <v>Chauliodontidae</v>
          </cell>
          <cell r="F2466">
            <v>357.599853515625</v>
          </cell>
          <cell r="G2466" t="str">
            <v>PiscesChauliodontidae</v>
          </cell>
          <cell r="H2466" t="str">
            <v>pelagic fish</v>
          </cell>
          <cell r="I2466" t="str">
            <v>mesopelagic</v>
          </cell>
          <cell r="J2466" t="str">
            <v>mesopelagic</v>
          </cell>
          <cell r="K2466" t="str">
            <v>mesopelagic</v>
          </cell>
          <cell r="L2466" t="str">
            <v>mesopelagic</v>
          </cell>
          <cell r="M2466" t="str">
            <v>mesopelagic</v>
          </cell>
          <cell r="N2466" t="str">
            <v>Pelagic piscivore small (&lt;30)</v>
          </cell>
          <cell r="O2466" t="str">
            <v>Mesopelagic</v>
          </cell>
          <cell r="P2466" t="str">
            <v>FMM</v>
          </cell>
        </row>
        <row r="2467">
          <cell r="C2467" t="str">
            <v>Stomiidae - undifferentiated</v>
          </cell>
          <cell r="D2467" t="str">
            <v>Pisces</v>
          </cell>
          <cell r="G2467" t="str">
            <v>Pisces</v>
          </cell>
          <cell r="O2467" t="str">
            <v>Mesopelagic</v>
          </cell>
          <cell r="P2467" t="str">
            <v>FMM</v>
          </cell>
        </row>
        <row r="2468">
          <cell r="C2468" t="str">
            <v>Stomias boa</v>
          </cell>
          <cell r="D2468" t="str">
            <v>Pisces</v>
          </cell>
          <cell r="E2468" t="str">
            <v>Stomiidae</v>
          </cell>
          <cell r="F2468">
            <v>357.599853515625</v>
          </cell>
          <cell r="G2468" t="str">
            <v>PiscesStomiidae</v>
          </cell>
          <cell r="H2468" t="str">
            <v>pelagic fish</v>
          </cell>
          <cell r="I2468" t="str">
            <v>mesopelagic</v>
          </cell>
          <cell r="J2468" t="str">
            <v>mesopelagic</v>
          </cell>
          <cell r="K2468" t="str">
            <v>mesopelagic</v>
          </cell>
          <cell r="L2468" t="str">
            <v>mesopelagic</v>
          </cell>
          <cell r="M2468" t="str">
            <v>mesopelagic</v>
          </cell>
          <cell r="N2468" t="str">
            <v>Pelagic piscivore small (&lt;30)</v>
          </cell>
          <cell r="O2468" t="str">
            <v>Mesopelagic</v>
          </cell>
          <cell r="P2468" t="str">
            <v>FMM</v>
          </cell>
        </row>
        <row r="2469">
          <cell r="C2469" t="str">
            <v>Stomias spp.</v>
          </cell>
          <cell r="D2469" t="str">
            <v>Pisces</v>
          </cell>
          <cell r="E2469">
            <v>357.599853515625</v>
          </cell>
          <cell r="G2469" t="str">
            <v>Pisces</v>
          </cell>
          <cell r="K2469">
            <v>357.599853515625</v>
          </cell>
          <cell r="L2469">
            <v>357.599853515625</v>
          </cell>
          <cell r="M2469">
            <v>357.599853515625</v>
          </cell>
          <cell r="N2469">
            <v>357.599853515625</v>
          </cell>
          <cell r="O2469" t="str">
            <v>Mesopelagic</v>
          </cell>
          <cell r="P2469" t="str">
            <v>FMM</v>
          </cell>
        </row>
        <row r="2470">
          <cell r="C2470" t="str">
            <v>cf. Idiacanthus sp.</v>
          </cell>
          <cell r="D2470" t="str">
            <v>Pisces</v>
          </cell>
          <cell r="E2470" t="str">
            <v>Idiacanthidae</v>
          </cell>
          <cell r="F2470">
            <v>357.599853515625</v>
          </cell>
          <cell r="G2470" t="str">
            <v>PiscesIdiacanthidae</v>
          </cell>
          <cell r="H2470" t="str">
            <v>pelagic fish</v>
          </cell>
          <cell r="I2470" t="str">
            <v>mesopelagic</v>
          </cell>
          <cell r="J2470" t="str">
            <v>mesopelagic</v>
          </cell>
          <cell r="K2470" t="str">
            <v>mesopelagic</v>
          </cell>
          <cell r="L2470" t="str">
            <v>mesopelagic</v>
          </cell>
          <cell r="M2470" t="str">
            <v>mesopelagic</v>
          </cell>
          <cell r="N2470" t="str">
            <v>Pelagic piscivore medium (30-100cm)</v>
          </cell>
          <cell r="O2470" t="str">
            <v>Mesopelagic</v>
          </cell>
          <cell r="P2470" t="str">
            <v>FMM</v>
          </cell>
        </row>
        <row r="2471">
          <cell r="C2471" t="str">
            <v>Idiacanthidae</v>
          </cell>
          <cell r="D2471" t="str">
            <v>Pisces</v>
          </cell>
          <cell r="E2471" t="str">
            <v>Idiacanthidae</v>
          </cell>
          <cell r="F2471">
            <v>357.599853515625</v>
          </cell>
          <cell r="G2471" t="str">
            <v>PiscesIdiacanthidae</v>
          </cell>
          <cell r="K2471" t="str">
            <v>mesopelagic</v>
          </cell>
          <cell r="L2471" t="str">
            <v>mesopelagic</v>
          </cell>
          <cell r="M2471" t="str">
            <v>mesopelagic</v>
          </cell>
          <cell r="N2471" t="str">
            <v>Pelagic piscivore medium (30-100cm)</v>
          </cell>
          <cell r="O2471" t="str">
            <v>Mesopelagic</v>
          </cell>
          <cell r="P2471" t="str">
            <v>FMM</v>
          </cell>
        </row>
        <row r="2472">
          <cell r="C2472" t="str">
            <v>Idiacanthus atlanticus</v>
          </cell>
          <cell r="D2472" t="str">
            <v>Pisces</v>
          </cell>
          <cell r="E2472" t="str">
            <v>Idiacanthidae</v>
          </cell>
          <cell r="F2472">
            <v>357.599853515625</v>
          </cell>
          <cell r="G2472" t="str">
            <v>PiscesIdiacanthidae</v>
          </cell>
          <cell r="N2472" t="str">
            <v>Pelagic piscivore medium (30-100cm)</v>
          </cell>
          <cell r="O2472" t="str">
            <v>Mesopelagic</v>
          </cell>
          <cell r="P2472" t="str">
            <v>FMM</v>
          </cell>
        </row>
        <row r="2473">
          <cell r="C2473" t="str">
            <v>Alepocephalidae - undifferentiated</v>
          </cell>
          <cell r="N2473" t="str">
            <v>Pelagic planktivore small (&lt;30cm)</v>
          </cell>
          <cell r="O2473" t="str">
            <v>Non-migrating meso/bathypelagics</v>
          </cell>
          <cell r="P2473" t="str">
            <v>FMN</v>
          </cell>
        </row>
        <row r="2474">
          <cell r="C2474" t="str">
            <v>Xenodermichthys copei</v>
          </cell>
          <cell r="D2474" t="str">
            <v>Pisces</v>
          </cell>
          <cell r="E2474" t="str">
            <v>Alepocephalidae</v>
          </cell>
          <cell r="F2474">
            <v>357.599853515625</v>
          </cell>
          <cell r="G2474" t="str">
            <v>PiscesAlepocephalidae</v>
          </cell>
          <cell r="K2474">
            <v>357.599853515625</v>
          </cell>
          <cell r="L2474">
            <v>357.599853515625</v>
          </cell>
          <cell r="M2474">
            <v>357.599853515625</v>
          </cell>
          <cell r="N2474" t="str">
            <v>Pelagic planktivore small (&lt;30cm)</v>
          </cell>
          <cell r="O2474" t="str">
            <v>Non-migrating meso/bathypelagics</v>
          </cell>
          <cell r="P2474" t="str">
            <v>FMN</v>
          </cell>
        </row>
        <row r="2475">
          <cell r="C2475" t="str">
            <v>Rouleina attrita</v>
          </cell>
          <cell r="N2475">
            <v>986.6</v>
          </cell>
          <cell r="O2475" t="str">
            <v>Non-migrating meso/bathypelagics</v>
          </cell>
          <cell r="P2475" t="str">
            <v>FMN</v>
          </cell>
        </row>
        <row r="2476">
          <cell r="C2476" t="str">
            <v>Talismania longifilis</v>
          </cell>
          <cell r="D2476" t="str">
            <v>Pisces</v>
          </cell>
          <cell r="E2476" t="str">
            <v>Alepocephalidae</v>
          </cell>
          <cell r="F2476">
            <v>986.599609375</v>
          </cell>
          <cell r="G2476" t="str">
            <v>PiscesAlepocephalidae</v>
          </cell>
          <cell r="K2476" t="str">
            <v>shelf medium invertebrate feeder</v>
          </cell>
          <cell r="L2476" t="str">
            <v>shelf medium invertebrate feeder</v>
          </cell>
          <cell r="M2476" t="str">
            <v xml:space="preserve">shelf invertebrate feeder medium </v>
          </cell>
          <cell r="N2476" t="str">
            <v xml:space="preserve">Demersal invertebrate feeder medium (30-100cm) </v>
          </cell>
          <cell r="O2476" t="str">
            <v>Deep demersal invertivore large</v>
          </cell>
          <cell r="P2476" t="str">
            <v>FDD</v>
          </cell>
        </row>
        <row r="2477">
          <cell r="C2477" t="str">
            <v>Alepocephalus cf antipodianus</v>
          </cell>
          <cell r="J2477">
            <v>986.599609375</v>
          </cell>
          <cell r="N2477" t="str">
            <v xml:space="preserve">Demersal invertebrate feeder medium (30-100cm) </v>
          </cell>
          <cell r="O2477" t="str">
            <v>Deep demersal invertivore large</v>
          </cell>
          <cell r="P2477" t="str">
            <v>FDD</v>
          </cell>
        </row>
        <row r="2478">
          <cell r="C2478" t="str">
            <v>Narcetes stomias</v>
          </cell>
          <cell r="N2478" t="str">
            <v xml:space="preserve">Demersal invertebrate feeder medium (30-100cm) </v>
          </cell>
          <cell r="O2478" t="str">
            <v>Deep demersal invertivore large</v>
          </cell>
          <cell r="P2478" t="str">
            <v>FDD</v>
          </cell>
        </row>
        <row r="2479">
          <cell r="C2479" t="str">
            <v>Conocara murrayi</v>
          </cell>
          <cell r="J2479" t="str">
            <v>Bathypelagic</v>
          </cell>
          <cell r="N2479">
            <v>2240.65</v>
          </cell>
          <cell r="O2479" t="str">
            <v>Non-migrating meso/bathypelagics</v>
          </cell>
          <cell r="P2479" t="str">
            <v>FMN</v>
          </cell>
        </row>
        <row r="2480">
          <cell r="C2480" t="str">
            <v>Conocara murrayi</v>
          </cell>
          <cell r="N2480">
            <v>2037.2</v>
          </cell>
          <cell r="O2480" t="str">
            <v>Non-migrating meso/bathypelagics</v>
          </cell>
          <cell r="P2480" t="str">
            <v>FMN</v>
          </cell>
        </row>
        <row r="2481">
          <cell r="C2481" t="str">
            <v>Alepocephalus productus</v>
          </cell>
          <cell r="F2481">
            <v>2037.19921875</v>
          </cell>
          <cell r="N2481" t="str">
            <v>Demersal invertebrate feeder small (&lt;30cm)</v>
          </cell>
          <cell r="O2481" t="str">
            <v>Deep demersal invertivore small</v>
          </cell>
          <cell r="P2481" t="str">
            <v>FDD</v>
          </cell>
        </row>
        <row r="2482">
          <cell r="C2482" t="str">
            <v>Leptoderma spp.</v>
          </cell>
          <cell r="D2482">
            <v>2037.19921875</v>
          </cell>
          <cell r="E2482">
            <v>2037.19921875</v>
          </cell>
          <cell r="G2482">
            <v>2037.19921875</v>
          </cell>
          <cell r="K2482">
            <v>2037.19921875</v>
          </cell>
          <cell r="L2482">
            <v>2037.19921875</v>
          </cell>
          <cell r="M2482">
            <v>2037.19921875</v>
          </cell>
          <cell r="N2482">
            <v>1026.6500000000001</v>
          </cell>
          <cell r="O2482" t="str">
            <v>Non-migrating meso/bathypelagics</v>
          </cell>
          <cell r="P2482" t="str">
            <v>FMN</v>
          </cell>
        </row>
        <row r="2483">
          <cell r="C2483" t="str">
            <v>Holtbyrnia laticauda</v>
          </cell>
          <cell r="F2483">
            <v>1478.05</v>
          </cell>
          <cell r="N2483">
            <v>1478.0498046875</v>
          </cell>
          <cell r="O2483" t="str">
            <v>Non-migrating meso/bathypelagics</v>
          </cell>
          <cell r="P2483" t="str">
            <v>FMN</v>
          </cell>
        </row>
        <row r="2484">
          <cell r="C2484" t="str">
            <v>Aulopus purpurissatus</v>
          </cell>
          <cell r="D2484" t="str">
            <v>Pisces</v>
          </cell>
          <cell r="E2484" t="str">
            <v>Aulopidae</v>
          </cell>
          <cell r="F2484">
            <v>1478.0498046875</v>
          </cell>
          <cell r="G2484" t="str">
            <v>PiscesAulopidae</v>
          </cell>
          <cell r="K2484" t="str">
            <v>shelf medium predator</v>
          </cell>
          <cell r="L2484" t="str">
            <v>shelf medium predator</v>
          </cell>
          <cell r="M2484" t="str">
            <v>shelf piscivore medium</v>
          </cell>
          <cell r="N2484" t="str">
            <v>Demersal piscivore  medium (30-100cm)</v>
          </cell>
          <cell r="O2484" t="str">
            <v>Shelf demersal piscivore large</v>
          </cell>
          <cell r="P2484" t="str">
            <v>FVS</v>
          </cell>
        </row>
        <row r="2485">
          <cell r="C2485" t="str">
            <v>Bathysaurus ferox</v>
          </cell>
          <cell r="D2485">
            <v>1478.0498046875</v>
          </cell>
          <cell r="E2485">
            <v>1478.0498046875</v>
          </cell>
          <cell r="G2485">
            <v>1478.0498046875</v>
          </cell>
          <cell r="H2485">
            <v>1478.0498046875</v>
          </cell>
          <cell r="I2485">
            <v>1478.0498046875</v>
          </cell>
          <cell r="J2485">
            <v>1478.0498046875</v>
          </cell>
          <cell r="K2485">
            <v>1478.0498046875</v>
          </cell>
          <cell r="L2485">
            <v>1478.0498046875</v>
          </cell>
          <cell r="M2485">
            <v>1478.0498046875</v>
          </cell>
          <cell r="N2485" t="str">
            <v>Demersal piscivore small (&lt;30cm)</v>
          </cell>
          <cell r="O2485" t="str">
            <v>Deep demersal piscivore small</v>
          </cell>
          <cell r="P2485" t="str">
            <v>FDD</v>
          </cell>
        </row>
        <row r="2486">
          <cell r="C2486" t="str">
            <v xml:space="preserve">Chlorophthalmidae, Paraulopidae &amp; Bathysauroididae, Bathysauropsidae </v>
          </cell>
          <cell r="D2486">
            <v>1478.0498046875</v>
          </cell>
          <cell r="E2486">
            <v>1478.0498046875</v>
          </cell>
          <cell r="F2486">
            <v>1478.0498046875</v>
          </cell>
          <cell r="G2486">
            <v>1478.0498046875</v>
          </cell>
          <cell r="H2486">
            <v>1478.0498046875</v>
          </cell>
          <cell r="I2486">
            <v>1478.0498046875</v>
          </cell>
          <cell r="J2486">
            <v>1478.0498046875</v>
          </cell>
          <cell r="K2486" t="str">
            <v>cucumber fish</v>
          </cell>
          <cell r="L2486" t="str">
            <v>shelf small invertebrate feeder</v>
          </cell>
          <cell r="M2486" t="str">
            <v>Shelf invertebrate feeders small</v>
          </cell>
          <cell r="N2486" t="str">
            <v>Demersal invertebrate feeder small (&lt;30cm)</v>
          </cell>
          <cell r="O2486" t="str">
            <v>Deep demersal invertivore small</v>
          </cell>
          <cell r="P2486" t="str">
            <v>FDD</v>
          </cell>
        </row>
        <row r="2487">
          <cell r="C2487" t="str">
            <v>Paraulopus nigripinnis</v>
          </cell>
          <cell r="D2487" t="str">
            <v>Pisces</v>
          </cell>
          <cell r="E2487" t="str">
            <v>Paraulopidae</v>
          </cell>
          <cell r="F2487">
            <v>1478.0498046875</v>
          </cell>
          <cell r="G2487" t="str">
            <v>PiscesParaulopidae</v>
          </cell>
          <cell r="H2487" t="str">
            <v>benthopelagic fish</v>
          </cell>
          <cell r="I2487" t="str">
            <v>cucumberfish</v>
          </cell>
          <cell r="J2487" t="str">
            <v>small omnivore</v>
          </cell>
          <cell r="K2487" t="str">
            <v>cucumber fish</v>
          </cell>
          <cell r="L2487" t="str">
            <v>shelf small invertebrate feeder</v>
          </cell>
          <cell r="M2487" t="str">
            <v>Shelf invertebrate feeders small</v>
          </cell>
          <cell r="N2487" t="str">
            <v>Demersal invertebrate feeder small (&lt;30cm)</v>
          </cell>
          <cell r="O2487" t="str">
            <v>Deep demersal invertivore small</v>
          </cell>
          <cell r="P2487" t="str">
            <v>FDD</v>
          </cell>
        </row>
        <row r="2488">
          <cell r="C2488" t="str">
            <v>Chlorophthalmus nigripinnis</v>
          </cell>
          <cell r="D2488" t="str">
            <v>Pisces</v>
          </cell>
          <cell r="E2488" t="str">
            <v>Paraulopidae</v>
          </cell>
          <cell r="F2488">
            <v>1478.0498046875</v>
          </cell>
          <cell r="G2488" t="str">
            <v>PiscesParaulopidae</v>
          </cell>
          <cell r="H2488" t="str">
            <v>benthopelagic fish</v>
          </cell>
          <cell r="I2488" t="str">
            <v>cucumberfish</v>
          </cell>
          <cell r="J2488" t="str">
            <v>small omnivore</v>
          </cell>
          <cell r="K2488" t="str">
            <v>cucumber fish</v>
          </cell>
          <cell r="L2488" t="str">
            <v>shelf small invertebrate feeder</v>
          </cell>
          <cell r="M2488" t="str">
            <v>Shelf invertebrate feeders small</v>
          </cell>
          <cell r="N2488" t="str">
            <v>Demersal invertebrate feeder small (&lt;30cm)</v>
          </cell>
          <cell r="O2488" t="str">
            <v>Deep demersal invertivore small</v>
          </cell>
          <cell r="P2488" t="str">
            <v>FDD</v>
          </cell>
        </row>
        <row r="2489">
          <cell r="C2489" t="str">
            <v>Chlorophthalmus agassizi</v>
          </cell>
          <cell r="D2489" t="str">
            <v>Pisces</v>
          </cell>
          <cell r="E2489" t="str">
            <v>Chlorophthalmidae</v>
          </cell>
          <cell r="F2489">
            <v>1478.0498046875</v>
          </cell>
          <cell r="G2489" t="str">
            <v>PiscesChlorophthalmidae</v>
          </cell>
          <cell r="H2489" t="str">
            <v>benthopelagic fish</v>
          </cell>
          <cell r="I2489" t="str">
            <v>shelf small invertebrate feeder</v>
          </cell>
          <cell r="J2489" t="str">
            <v>small omnivore</v>
          </cell>
          <cell r="K2489" t="str">
            <v>shelf small invertebrate feeder</v>
          </cell>
          <cell r="L2489" t="str">
            <v>shelf small invertebrate feeder</v>
          </cell>
          <cell r="M2489" t="str">
            <v>Shelf invertebrate feeders small</v>
          </cell>
          <cell r="N2489" t="str">
            <v>Demersal invertebrate feeder small (&lt;30cm)</v>
          </cell>
          <cell r="O2489" t="str">
            <v>Deep demersal invertivore small</v>
          </cell>
          <cell r="P2489" t="str">
            <v>FDD</v>
          </cell>
        </row>
        <row r="2490">
          <cell r="C2490" t="str">
            <v>Chlorophthalmus nigromarginatus</v>
          </cell>
          <cell r="D2490" t="str">
            <v>Pisces</v>
          </cell>
          <cell r="E2490" t="str">
            <v>Chlorophthalmidae</v>
          </cell>
          <cell r="F2490">
            <v>1478.0498046875</v>
          </cell>
          <cell r="G2490" t="str">
            <v>PiscesChlorophthalmidae</v>
          </cell>
          <cell r="H2490" t="str">
            <v>benthopelagic fish</v>
          </cell>
          <cell r="I2490" t="str">
            <v>shelf small invertebrate feeder</v>
          </cell>
          <cell r="J2490" t="str">
            <v>small omnivore</v>
          </cell>
          <cell r="K2490" t="str">
            <v>shelf small invertebrate feeder</v>
          </cell>
          <cell r="L2490" t="str">
            <v>shelf small invertebrate feeder</v>
          </cell>
          <cell r="M2490" t="str">
            <v>Shelf invertebrate feeders small</v>
          </cell>
          <cell r="N2490" t="str">
            <v>Demersal invertebrate feeder small (&lt;30cm)</v>
          </cell>
          <cell r="O2490" t="str">
            <v>Deep demersal invertivore small</v>
          </cell>
          <cell r="P2490" t="str">
            <v>FDD</v>
          </cell>
        </row>
        <row r="2491">
          <cell r="C2491" t="str">
            <v>Bathysauropsis gracilis</v>
          </cell>
          <cell r="D2491">
            <v>1478.0498046875</v>
          </cell>
          <cell r="E2491">
            <v>1478.0498046875</v>
          </cell>
          <cell r="G2491">
            <v>1478.0498046875</v>
          </cell>
          <cell r="H2491">
            <v>1478.0498046875</v>
          </cell>
          <cell r="I2491">
            <v>1478.0498046875</v>
          </cell>
          <cell r="J2491">
            <v>1478.0498046875</v>
          </cell>
          <cell r="K2491">
            <v>1478.0498046875</v>
          </cell>
          <cell r="L2491">
            <v>1478.0498046875</v>
          </cell>
          <cell r="M2491">
            <v>1478.0498046875</v>
          </cell>
          <cell r="N2491" t="str">
            <v>Demersal piscivore small (&lt;30cm)</v>
          </cell>
          <cell r="O2491" t="str">
            <v>Deep demersal piscivore small</v>
          </cell>
          <cell r="P2491" t="str">
            <v>FDD</v>
          </cell>
        </row>
        <row r="2492">
          <cell r="C2492" t="str">
            <v>Neoscopelus sp.</v>
          </cell>
          <cell r="D2492" t="str">
            <v>Pisces</v>
          </cell>
          <cell r="E2492" t="str">
            <v>Neoscopelidae</v>
          </cell>
          <cell r="F2492">
            <v>1478.0498046875</v>
          </cell>
          <cell r="G2492" t="str">
            <v>PiscesNeoscopelidae</v>
          </cell>
          <cell r="H2492" t="str">
            <v>pelagic fish</v>
          </cell>
          <cell r="I2492" t="str">
            <v>mesopelagic</v>
          </cell>
          <cell r="J2492" t="str">
            <v>mesopelagic</v>
          </cell>
          <cell r="K2492" t="str">
            <v>mesopelagic</v>
          </cell>
          <cell r="L2492" t="str">
            <v>mesopelagic</v>
          </cell>
          <cell r="M2492" t="str">
            <v>mesopelagic</v>
          </cell>
          <cell r="N2492" t="str">
            <v>Pelagic piscivore small (&lt;30)</v>
          </cell>
          <cell r="O2492" t="str">
            <v>Non-migrating meso/bathypelagics</v>
          </cell>
          <cell r="P2492" t="str">
            <v>FMN</v>
          </cell>
        </row>
        <row r="2493">
          <cell r="C2493" t="str">
            <v>Neoscopelus macrolepidotus</v>
          </cell>
          <cell r="D2493" t="str">
            <v>Pisces</v>
          </cell>
          <cell r="E2493" t="str">
            <v>Neoscopelidae</v>
          </cell>
          <cell r="F2493">
            <v>1478.0498046875</v>
          </cell>
          <cell r="G2493" t="str">
            <v>PiscesNeoscopelidae</v>
          </cell>
          <cell r="H2493" t="str">
            <v>pelagic fish</v>
          </cell>
          <cell r="I2493" t="str">
            <v>mesopelagic</v>
          </cell>
          <cell r="J2493" t="str">
            <v>mesopelagic</v>
          </cell>
          <cell r="K2493" t="str">
            <v>mesopelagic</v>
          </cell>
          <cell r="L2493" t="str">
            <v>mesopelagic</v>
          </cell>
          <cell r="M2493" t="str">
            <v>mesopelagic</v>
          </cell>
          <cell r="N2493" t="str">
            <v>Pelagic piscivore small (&lt;30)</v>
          </cell>
          <cell r="O2493" t="str">
            <v>Non-migrating meso/bathypelagics</v>
          </cell>
          <cell r="P2493" t="str">
            <v>FMN</v>
          </cell>
        </row>
        <row r="2494">
          <cell r="C2494" t="str">
            <v>Myctophidae - undifferentiated</v>
          </cell>
          <cell r="D2494" t="str">
            <v>Pisces</v>
          </cell>
          <cell r="E2494" t="str">
            <v>Myctophidae</v>
          </cell>
          <cell r="F2494">
            <v>1478.0498046875</v>
          </cell>
          <cell r="G2494" t="str">
            <v>PiscesMyctophidae</v>
          </cell>
          <cell r="H2494" t="str">
            <v>pelagic fish</v>
          </cell>
          <cell r="I2494" t="str">
            <v>mesopelagic</v>
          </cell>
          <cell r="J2494" t="str">
            <v>mesopelagic</v>
          </cell>
          <cell r="K2494" t="str">
            <v>mesopelagic</v>
          </cell>
          <cell r="L2494" t="str">
            <v>mesopelagic</v>
          </cell>
          <cell r="M2494" t="str">
            <v>mesopelagic</v>
          </cell>
          <cell r="N2494" t="str">
            <v>Pelagic planktivore small (&lt;30cm)</v>
          </cell>
          <cell r="O2494" t="str">
            <v>Mesopelagic</v>
          </cell>
          <cell r="P2494" t="str">
            <v>FMM</v>
          </cell>
        </row>
        <row r="2495">
          <cell r="C2495" t="str">
            <v>Myctophidae sp. 1</v>
          </cell>
          <cell r="D2495" t="str">
            <v>Pisces</v>
          </cell>
          <cell r="E2495" t="str">
            <v>Myctophidae</v>
          </cell>
          <cell r="F2495">
            <v>1478.0498046875</v>
          </cell>
          <cell r="G2495" t="str">
            <v>PiscesMyctophidae</v>
          </cell>
          <cell r="H2495" t="str">
            <v>pelagic fish</v>
          </cell>
          <cell r="I2495" t="str">
            <v>mesopelagic</v>
          </cell>
          <cell r="J2495" t="str">
            <v>mesopelagic</v>
          </cell>
          <cell r="K2495" t="str">
            <v>mesopelagic</v>
          </cell>
          <cell r="L2495" t="str">
            <v>mesopelagic</v>
          </cell>
          <cell r="M2495" t="str">
            <v>mesopelagic</v>
          </cell>
          <cell r="N2495" t="str">
            <v>Pelagic planktivore small (&lt;30cm)</v>
          </cell>
          <cell r="O2495" t="str">
            <v>Mesopelagic</v>
          </cell>
          <cell r="P2495" t="str">
            <v>FMM</v>
          </cell>
        </row>
        <row r="2496">
          <cell r="C2496" t="str">
            <v>Diaphus danae</v>
          </cell>
          <cell r="D2496" t="str">
            <v>Pisces</v>
          </cell>
          <cell r="E2496" t="str">
            <v>Myctophidae</v>
          </cell>
          <cell r="F2496">
            <v>1478.0498046875</v>
          </cell>
          <cell r="G2496" t="str">
            <v>PiscesMyctophidae</v>
          </cell>
          <cell r="H2496" t="str">
            <v>pelagic fish</v>
          </cell>
          <cell r="I2496" t="str">
            <v>mesopelagic</v>
          </cell>
          <cell r="J2496" t="str">
            <v>mesopelagic</v>
          </cell>
          <cell r="K2496" t="str">
            <v>mesopelagic</v>
          </cell>
          <cell r="L2496" t="str">
            <v>mesopelagic</v>
          </cell>
          <cell r="M2496" t="str">
            <v>mesopelagic</v>
          </cell>
          <cell r="N2496" t="str">
            <v>Pelagic planktivore small (&lt;30cm)</v>
          </cell>
          <cell r="O2496" t="str">
            <v>Mesopelagic</v>
          </cell>
          <cell r="P2496" t="str">
            <v>FMM</v>
          </cell>
        </row>
        <row r="2497">
          <cell r="C2497" t="str">
            <v>Hygophum hygomii</v>
          </cell>
          <cell r="D2497" t="str">
            <v>Pisces</v>
          </cell>
          <cell r="E2497" t="str">
            <v>Myctophidae</v>
          </cell>
          <cell r="F2497">
            <v>1478.0498046875</v>
          </cell>
          <cell r="G2497" t="str">
            <v>PiscesMyctophidae</v>
          </cell>
          <cell r="H2497" t="str">
            <v>pelagic fish</v>
          </cell>
          <cell r="I2497" t="str">
            <v>mesopelagic</v>
          </cell>
          <cell r="J2497" t="str">
            <v>mesopelagic</v>
          </cell>
          <cell r="K2497" t="str">
            <v>mesopelagic</v>
          </cell>
          <cell r="L2497" t="str">
            <v>mesopelagic</v>
          </cell>
          <cell r="M2497" t="str">
            <v>mesopelagic</v>
          </cell>
          <cell r="N2497" t="str">
            <v>Pelagic planktivore small (&lt;30cm)</v>
          </cell>
          <cell r="O2497" t="str">
            <v>Mesopelagic</v>
          </cell>
          <cell r="P2497" t="str">
            <v>FMM</v>
          </cell>
        </row>
        <row r="2498">
          <cell r="C2498" t="str">
            <v>Myctophum phengodes</v>
          </cell>
          <cell r="D2498" t="str">
            <v>Pisces</v>
          </cell>
          <cell r="E2498" t="str">
            <v>Myctophidae</v>
          </cell>
          <cell r="F2498">
            <v>1478.0498046875</v>
          </cell>
          <cell r="G2498" t="str">
            <v>PiscesMyctophidae</v>
          </cell>
          <cell r="H2498" t="str">
            <v>pelagic fish</v>
          </cell>
          <cell r="I2498" t="str">
            <v>mesopelagic</v>
          </cell>
          <cell r="J2498" t="str">
            <v>mesopelagic</v>
          </cell>
          <cell r="K2498" t="str">
            <v>mesopelagic</v>
          </cell>
          <cell r="L2498" t="str">
            <v>mesopelagic</v>
          </cell>
          <cell r="M2498" t="str">
            <v>mesopelagic</v>
          </cell>
          <cell r="N2498" t="str">
            <v>Pelagic planktivore small (&lt;30cm)</v>
          </cell>
          <cell r="O2498" t="str">
            <v>Mesopelagic</v>
          </cell>
          <cell r="P2498" t="str">
            <v>FMM</v>
          </cell>
        </row>
        <row r="2499">
          <cell r="C2499" t="str">
            <v>Lampanyctodes hectoris</v>
          </cell>
          <cell r="D2499" t="str">
            <v>Pisces</v>
          </cell>
          <cell r="E2499" t="str">
            <v>Myctophidae</v>
          </cell>
          <cell r="F2499">
            <v>1478.0498046875</v>
          </cell>
          <cell r="G2499" t="str">
            <v>PiscesMyctophidae</v>
          </cell>
          <cell r="H2499" t="str">
            <v>pelagic fish</v>
          </cell>
          <cell r="I2499" t="str">
            <v>mesopelagic</v>
          </cell>
          <cell r="J2499" t="str">
            <v>mesopelagic</v>
          </cell>
          <cell r="K2499" t="str">
            <v>mesopelagic</v>
          </cell>
          <cell r="L2499" t="str">
            <v>mesopelagic</v>
          </cell>
          <cell r="M2499" t="str">
            <v>mesopelagic</v>
          </cell>
          <cell r="N2499" t="str">
            <v>Pelagic planktivore small (&lt;30cm)</v>
          </cell>
          <cell r="O2499" t="str">
            <v>Mesopelagic</v>
          </cell>
          <cell r="P2499" t="str">
            <v>FMM</v>
          </cell>
        </row>
        <row r="2500">
          <cell r="C2500" t="str">
            <v>Scopelopsis multipunctatus</v>
          </cell>
          <cell r="D2500" t="str">
            <v>Pisces</v>
          </cell>
          <cell r="E2500" t="str">
            <v>Myctophidae</v>
          </cell>
          <cell r="F2500">
            <v>1478.0498046875</v>
          </cell>
          <cell r="G2500" t="str">
            <v>PiscesMyctophidae</v>
          </cell>
          <cell r="H2500" t="str">
            <v>pelagic fish</v>
          </cell>
          <cell r="I2500" t="str">
            <v>mesopelagic</v>
          </cell>
          <cell r="J2500" t="str">
            <v>mesopelagic</v>
          </cell>
          <cell r="K2500" t="str">
            <v>mesopelagic</v>
          </cell>
          <cell r="L2500" t="str">
            <v>mesopelagic</v>
          </cell>
          <cell r="M2500" t="str">
            <v>mesopelagic</v>
          </cell>
          <cell r="N2500" t="str">
            <v>Pelagic planktivore small (&lt;30cm)</v>
          </cell>
          <cell r="O2500" t="str">
            <v>Mesopelagic</v>
          </cell>
          <cell r="P2500" t="str">
            <v>FMM</v>
          </cell>
        </row>
        <row r="2501">
          <cell r="C2501" t="str">
            <v>Symbolophorus barnardi</v>
          </cell>
          <cell r="D2501" t="str">
            <v>Pisces</v>
          </cell>
          <cell r="E2501" t="str">
            <v>Myctophidae</v>
          </cell>
          <cell r="F2501">
            <v>1478.0498046875</v>
          </cell>
          <cell r="G2501" t="str">
            <v>PiscesMyctophidae</v>
          </cell>
          <cell r="H2501" t="str">
            <v>pelagic fish</v>
          </cell>
          <cell r="I2501" t="str">
            <v>mesopelagic</v>
          </cell>
          <cell r="J2501" t="str">
            <v>mesopelagic</v>
          </cell>
          <cell r="K2501" t="str">
            <v>mesopelagic</v>
          </cell>
          <cell r="L2501" t="str">
            <v>mesopelagic</v>
          </cell>
          <cell r="M2501" t="str">
            <v>mesopelagic</v>
          </cell>
          <cell r="N2501" t="str">
            <v>Pelagic planktivore small (&lt;30cm)</v>
          </cell>
          <cell r="O2501" t="str">
            <v>Mesopelagic</v>
          </cell>
          <cell r="P2501" t="str">
            <v>FMM</v>
          </cell>
        </row>
        <row r="2502">
          <cell r="C2502" t="str">
            <v>Diaphus ostenfeldi</v>
          </cell>
          <cell r="D2502" t="str">
            <v>Pisces</v>
          </cell>
          <cell r="E2502" t="str">
            <v>Myctophidae</v>
          </cell>
          <cell r="F2502">
            <v>1478.0498046875</v>
          </cell>
          <cell r="G2502" t="str">
            <v>PiscesMyctophidae</v>
          </cell>
          <cell r="H2502" t="str">
            <v>pelagic fish</v>
          </cell>
          <cell r="I2502" t="str">
            <v>mesopelagic</v>
          </cell>
          <cell r="J2502" t="str">
            <v>mesopelagic</v>
          </cell>
          <cell r="K2502" t="str">
            <v>mesopelagic</v>
          </cell>
          <cell r="L2502" t="str">
            <v>mesopelagic</v>
          </cell>
          <cell r="M2502" t="str">
            <v>mesopelagic</v>
          </cell>
          <cell r="N2502" t="str">
            <v>Pelagic planktivore small (&lt;30cm)</v>
          </cell>
          <cell r="O2502" t="str">
            <v>Mesopelagic</v>
          </cell>
          <cell r="P2502" t="str">
            <v>FMM</v>
          </cell>
        </row>
        <row r="2503">
          <cell r="C2503" t="str">
            <v>Lampichthys procerus</v>
          </cell>
          <cell r="D2503" t="str">
            <v>Pisces</v>
          </cell>
          <cell r="E2503" t="str">
            <v>Myctophidae</v>
          </cell>
          <cell r="F2503">
            <v>1478.0498046875</v>
          </cell>
          <cell r="G2503" t="str">
            <v>PiscesMyctophidae</v>
          </cell>
          <cell r="H2503" t="str">
            <v>pelagic fish</v>
          </cell>
          <cell r="I2503" t="str">
            <v>mesopelagic</v>
          </cell>
          <cell r="J2503" t="str">
            <v>mesopelagic</v>
          </cell>
          <cell r="K2503" t="str">
            <v>mesopelagic</v>
          </cell>
          <cell r="L2503" t="str">
            <v>mesopelagic</v>
          </cell>
          <cell r="M2503" t="str">
            <v>mesopelagic</v>
          </cell>
          <cell r="N2503" t="str">
            <v>Pelagic planktivore small (&lt;30cm)</v>
          </cell>
          <cell r="O2503" t="str">
            <v>Mesopelagic</v>
          </cell>
          <cell r="P2503" t="str">
            <v>FMM</v>
          </cell>
        </row>
        <row r="2504">
          <cell r="C2504" t="str">
            <v>Lampanyctus australis</v>
          </cell>
          <cell r="D2504" t="str">
            <v>Pisces</v>
          </cell>
          <cell r="E2504" t="str">
            <v>Myctophidae</v>
          </cell>
          <cell r="F2504">
            <v>1478.0498046875</v>
          </cell>
          <cell r="G2504" t="str">
            <v>PiscesMyctophidae</v>
          </cell>
          <cell r="H2504" t="str">
            <v>pelagic fish</v>
          </cell>
          <cell r="I2504" t="str">
            <v>mesopelagic</v>
          </cell>
          <cell r="J2504" t="str">
            <v>mesopelagic</v>
          </cell>
          <cell r="K2504" t="str">
            <v>mesopelagic</v>
          </cell>
          <cell r="L2504" t="str">
            <v>mesopelagic</v>
          </cell>
          <cell r="M2504" t="str">
            <v>mesopelagic</v>
          </cell>
          <cell r="N2504" t="str">
            <v>Pelagic planktivore small (&lt;30cm)</v>
          </cell>
          <cell r="O2504" t="str">
            <v>Mesopelagic</v>
          </cell>
          <cell r="P2504" t="str">
            <v>FMM</v>
          </cell>
        </row>
        <row r="2505">
          <cell r="C2505" t="str">
            <v>Ceratoscopelus warmingii</v>
          </cell>
          <cell r="D2505" t="str">
            <v>Pisces</v>
          </cell>
          <cell r="E2505" t="str">
            <v>Myctophidae</v>
          </cell>
          <cell r="F2505">
            <v>1478.0498046875</v>
          </cell>
          <cell r="G2505" t="str">
            <v>PiscesMyctophidae</v>
          </cell>
          <cell r="H2505" t="str">
            <v>pelagic fish</v>
          </cell>
          <cell r="I2505" t="str">
            <v>mesopelagic</v>
          </cell>
          <cell r="J2505" t="str">
            <v>mesopelagic</v>
          </cell>
          <cell r="K2505" t="str">
            <v>mesopelagic</v>
          </cell>
          <cell r="L2505" t="str">
            <v>mesopelagic</v>
          </cell>
          <cell r="M2505" t="str">
            <v>mesopelagic</v>
          </cell>
          <cell r="N2505" t="str">
            <v>Pelagic planktivore small (&lt;30cm)</v>
          </cell>
          <cell r="O2505" t="str">
            <v>Mesopelagic</v>
          </cell>
          <cell r="P2505" t="str">
            <v>FMM</v>
          </cell>
        </row>
        <row r="2506">
          <cell r="C2506" t="str">
            <v>Notoscopelus resplendens</v>
          </cell>
          <cell r="D2506" t="str">
            <v>Pisces</v>
          </cell>
          <cell r="E2506" t="str">
            <v>Myctophidae</v>
          </cell>
          <cell r="F2506">
            <v>1478.0498046875</v>
          </cell>
          <cell r="G2506" t="str">
            <v>PiscesMyctophidae</v>
          </cell>
          <cell r="H2506" t="str">
            <v>pelagic fish</v>
          </cell>
          <cell r="I2506" t="str">
            <v>mesopelagic</v>
          </cell>
          <cell r="J2506" t="str">
            <v>mesopelagic</v>
          </cell>
          <cell r="K2506" t="str">
            <v>mesopelagic</v>
          </cell>
          <cell r="L2506" t="str">
            <v>mesopelagic</v>
          </cell>
          <cell r="M2506" t="str">
            <v>mesopelagic</v>
          </cell>
          <cell r="N2506" t="str">
            <v>Pelagic planktivore small (&lt;30cm)</v>
          </cell>
          <cell r="O2506" t="str">
            <v>Mesopelagic</v>
          </cell>
          <cell r="P2506" t="str">
            <v>FMM</v>
          </cell>
        </row>
        <row r="2507">
          <cell r="C2507" t="str">
            <v>Diaphus meadi</v>
          </cell>
          <cell r="D2507" t="str">
            <v>Pisces</v>
          </cell>
          <cell r="E2507" t="str">
            <v>Myctophidae</v>
          </cell>
          <cell r="F2507">
            <v>1478.0498046875</v>
          </cell>
          <cell r="G2507" t="str">
            <v>PiscesMyctophidae</v>
          </cell>
          <cell r="H2507" t="str">
            <v>pelagic fish</v>
          </cell>
          <cell r="I2507" t="str">
            <v>mesopelagic</v>
          </cell>
          <cell r="J2507" t="str">
            <v>mesopelagic</v>
          </cell>
          <cell r="K2507" t="str">
            <v>mesopelagic</v>
          </cell>
          <cell r="L2507" t="str">
            <v>mesopelagic</v>
          </cell>
          <cell r="M2507" t="str">
            <v>mesopelagic</v>
          </cell>
          <cell r="N2507" t="str">
            <v>Pelagic planktivore small (&lt;30cm)</v>
          </cell>
          <cell r="O2507" t="str">
            <v>Mesopelagic</v>
          </cell>
          <cell r="P2507" t="str">
            <v>FMM</v>
          </cell>
        </row>
        <row r="2508">
          <cell r="C2508" t="str">
            <v>Diaphus termophilus</v>
          </cell>
          <cell r="D2508" t="str">
            <v>Pisces</v>
          </cell>
          <cell r="E2508" t="str">
            <v>Myctophidae</v>
          </cell>
          <cell r="F2508">
            <v>1478.0498046875</v>
          </cell>
          <cell r="G2508" t="str">
            <v>PiscesMyctophidae</v>
          </cell>
          <cell r="H2508" t="str">
            <v>pelagic fish</v>
          </cell>
          <cell r="I2508" t="str">
            <v>mesopelagic</v>
          </cell>
          <cell r="J2508" t="str">
            <v>mesopelagic</v>
          </cell>
          <cell r="K2508" t="str">
            <v>mesopelagic</v>
          </cell>
          <cell r="L2508" t="str">
            <v>mesopelagic</v>
          </cell>
          <cell r="M2508" t="str">
            <v>mesopelagic</v>
          </cell>
          <cell r="N2508" t="str">
            <v>Pelagic planktivore small (&lt;30cm)</v>
          </cell>
          <cell r="O2508" t="str">
            <v>Mesopelagic</v>
          </cell>
          <cell r="P2508" t="str">
            <v>FMM</v>
          </cell>
        </row>
        <row r="2509">
          <cell r="C2509" t="str">
            <v>Diogenichthys atlanticus</v>
          </cell>
          <cell r="D2509" t="str">
            <v>Pisces</v>
          </cell>
          <cell r="E2509" t="str">
            <v>Myctophidae</v>
          </cell>
          <cell r="F2509">
            <v>1478.0498046875</v>
          </cell>
          <cell r="G2509" t="str">
            <v>PiscesMyctophidae</v>
          </cell>
          <cell r="H2509" t="str">
            <v>pelagic fish</v>
          </cell>
          <cell r="I2509" t="str">
            <v>mesopelagic</v>
          </cell>
          <cell r="J2509" t="str">
            <v>mesopelagic</v>
          </cell>
          <cell r="K2509" t="str">
            <v>mesopelagic</v>
          </cell>
          <cell r="L2509" t="str">
            <v>mesopelagic</v>
          </cell>
          <cell r="M2509" t="str">
            <v>mesopelagic</v>
          </cell>
          <cell r="N2509" t="str">
            <v>Pelagic planktivore small (&lt;30cm)</v>
          </cell>
          <cell r="O2509" t="str">
            <v>Mesopelagic</v>
          </cell>
          <cell r="P2509" t="str">
            <v>FMM</v>
          </cell>
        </row>
        <row r="2510">
          <cell r="C2510" t="str">
            <v>Electrona risso</v>
          </cell>
          <cell r="D2510" t="str">
            <v>Pisces</v>
          </cell>
          <cell r="E2510" t="str">
            <v>Myctophidae</v>
          </cell>
          <cell r="F2510">
            <v>1478.0498046875</v>
          </cell>
          <cell r="G2510" t="str">
            <v>PiscesMyctophidae</v>
          </cell>
          <cell r="H2510" t="str">
            <v>pelagic fish</v>
          </cell>
          <cell r="I2510" t="str">
            <v>mesopelagic</v>
          </cell>
          <cell r="J2510" t="str">
            <v>mesopelagic</v>
          </cell>
          <cell r="K2510" t="str">
            <v>mesopelagic</v>
          </cell>
          <cell r="L2510" t="str">
            <v>mesopelagic</v>
          </cell>
          <cell r="M2510" t="str">
            <v>mesopelagic</v>
          </cell>
          <cell r="N2510" t="str">
            <v>Pelagic planktivore small (&lt;30cm)</v>
          </cell>
          <cell r="O2510" t="str">
            <v>Mesopelagic</v>
          </cell>
          <cell r="P2510" t="str">
            <v>FMM</v>
          </cell>
        </row>
        <row r="2511">
          <cell r="C2511" t="str">
            <v>Gonichthys barnesi</v>
          </cell>
          <cell r="D2511" t="str">
            <v>Pisces</v>
          </cell>
          <cell r="E2511" t="str">
            <v>Myctophidae</v>
          </cell>
          <cell r="F2511">
            <v>1478.0498046875</v>
          </cell>
          <cell r="G2511" t="str">
            <v>PiscesMyctophidae</v>
          </cell>
          <cell r="H2511" t="str">
            <v>pelagic fish</v>
          </cell>
          <cell r="I2511" t="str">
            <v>mesopelagic</v>
          </cell>
          <cell r="J2511" t="str">
            <v>mesopelagic</v>
          </cell>
          <cell r="K2511" t="str">
            <v>mesopelagic</v>
          </cell>
          <cell r="L2511" t="str">
            <v>mesopelagic</v>
          </cell>
          <cell r="M2511" t="str">
            <v>mesopelagic</v>
          </cell>
          <cell r="N2511" t="str">
            <v>Pelagic planktivore small (&lt;30cm)</v>
          </cell>
          <cell r="O2511" t="str">
            <v>Mesopelagic</v>
          </cell>
          <cell r="P2511" t="str">
            <v>FMM</v>
          </cell>
        </row>
        <row r="2512">
          <cell r="C2512" t="str">
            <v>Hygophum hanseni</v>
          </cell>
          <cell r="D2512" t="str">
            <v>Pisces</v>
          </cell>
          <cell r="E2512" t="str">
            <v>Myctophidae</v>
          </cell>
          <cell r="F2512">
            <v>1478.0498046875</v>
          </cell>
          <cell r="G2512" t="str">
            <v>PiscesMyctophidae</v>
          </cell>
          <cell r="H2512" t="str">
            <v>pelagic fish</v>
          </cell>
          <cell r="I2512" t="str">
            <v>mesopelagic</v>
          </cell>
          <cell r="J2512" t="str">
            <v>mesopelagic</v>
          </cell>
          <cell r="K2512" t="str">
            <v>mesopelagic</v>
          </cell>
          <cell r="L2512" t="str">
            <v>mesopelagic</v>
          </cell>
          <cell r="M2512" t="str">
            <v>mesopelagic</v>
          </cell>
          <cell r="N2512" t="str">
            <v>Pelagic planktivore small (&lt;30cm)</v>
          </cell>
          <cell r="O2512" t="str">
            <v>Mesopelagic</v>
          </cell>
          <cell r="P2512" t="str">
            <v>FMM</v>
          </cell>
        </row>
        <row r="2513">
          <cell r="C2513" t="str">
            <v>Nannobrachium atrum</v>
          </cell>
          <cell r="D2513" t="str">
            <v>Pisces</v>
          </cell>
          <cell r="E2513" t="str">
            <v>Myctophidae</v>
          </cell>
          <cell r="F2513">
            <v>1478.0498046875</v>
          </cell>
          <cell r="G2513" t="str">
            <v>PiscesMyctophidae</v>
          </cell>
          <cell r="H2513" t="str">
            <v>pelagic fish</v>
          </cell>
          <cell r="I2513" t="str">
            <v>mesopelagic</v>
          </cell>
          <cell r="J2513" t="str">
            <v>mesopelagic</v>
          </cell>
          <cell r="K2513" t="str">
            <v>mesopelagic</v>
          </cell>
          <cell r="L2513" t="str">
            <v>mesopelagic</v>
          </cell>
          <cell r="M2513" t="str">
            <v>mesopelagic</v>
          </cell>
          <cell r="N2513" t="str">
            <v>Pelagic planktivore small (&lt;30cm)</v>
          </cell>
          <cell r="O2513" t="str">
            <v>Mesopelagic</v>
          </cell>
          <cell r="P2513" t="str">
            <v>FMM</v>
          </cell>
        </row>
        <row r="2514">
          <cell r="C2514" t="str">
            <v>Lobianchia dofleini</v>
          </cell>
          <cell r="D2514" t="str">
            <v>Pisces</v>
          </cell>
          <cell r="E2514" t="str">
            <v>Myctophidae</v>
          </cell>
          <cell r="F2514">
            <v>1478.0498046875</v>
          </cell>
          <cell r="G2514" t="str">
            <v>PiscesMyctophidae</v>
          </cell>
          <cell r="H2514" t="str">
            <v>pelagic fish</v>
          </cell>
          <cell r="I2514" t="str">
            <v>mesopelagic</v>
          </cell>
          <cell r="J2514" t="str">
            <v>mesopelagic</v>
          </cell>
          <cell r="K2514" t="str">
            <v>mesopelagic</v>
          </cell>
          <cell r="L2514" t="str">
            <v>mesopelagic</v>
          </cell>
          <cell r="M2514" t="str">
            <v>mesopelagic</v>
          </cell>
          <cell r="N2514" t="str">
            <v>Pelagic planktivore small (&lt;30cm)</v>
          </cell>
          <cell r="O2514" t="str">
            <v>Mesopelagic</v>
          </cell>
          <cell r="P2514" t="str">
            <v>FMM</v>
          </cell>
        </row>
        <row r="2515">
          <cell r="C2515" t="str">
            <v>Diaphus hudsoni</v>
          </cell>
          <cell r="D2515" t="str">
            <v>Pisces</v>
          </cell>
          <cell r="E2515" t="str">
            <v>Myctophidae</v>
          </cell>
          <cell r="F2515">
            <v>1478.0498046875</v>
          </cell>
          <cell r="G2515" t="str">
            <v>PiscesMyctophidae</v>
          </cell>
          <cell r="H2515" t="str">
            <v>pelagic fish</v>
          </cell>
          <cell r="I2515" t="str">
            <v>mesopelagic</v>
          </cell>
          <cell r="J2515" t="str">
            <v>mesopelagic</v>
          </cell>
          <cell r="K2515" t="str">
            <v>mesopelagic</v>
          </cell>
          <cell r="L2515" t="str">
            <v>mesopelagic</v>
          </cell>
          <cell r="M2515" t="str">
            <v>mesopelagic</v>
          </cell>
          <cell r="N2515" t="str">
            <v>Pelagic planktivore small (&lt;30cm)</v>
          </cell>
          <cell r="O2515" t="str">
            <v>Mesopelagic</v>
          </cell>
          <cell r="P2515" t="str">
            <v>FMM</v>
          </cell>
        </row>
        <row r="2516">
          <cell r="C2516" t="str">
            <v>Diaphus sp.</v>
          </cell>
          <cell r="D2516" t="str">
            <v>Pisces</v>
          </cell>
          <cell r="E2516" t="str">
            <v>Myctophidae</v>
          </cell>
          <cell r="F2516">
            <v>1478.0498046875</v>
          </cell>
          <cell r="G2516" t="str">
            <v>PiscesMyctophidae</v>
          </cell>
          <cell r="H2516" t="str">
            <v>pelagic fish</v>
          </cell>
          <cell r="I2516" t="str">
            <v>mesopelagic</v>
          </cell>
          <cell r="J2516" t="str">
            <v>mesopelagic</v>
          </cell>
          <cell r="K2516" t="str">
            <v>mesopelagic</v>
          </cell>
          <cell r="L2516" t="str">
            <v>mesopelagic</v>
          </cell>
          <cell r="M2516" t="str">
            <v>mesopelagic</v>
          </cell>
          <cell r="N2516" t="str">
            <v>Pelagic planktivore small (&lt;30cm)</v>
          </cell>
          <cell r="O2516" t="str">
            <v>Non-migrating meso/bathypelagics</v>
          </cell>
          <cell r="P2516" t="str">
            <v>FMN</v>
          </cell>
        </row>
        <row r="2517">
          <cell r="C2517" t="str">
            <v>Diaphus spp.</v>
          </cell>
          <cell r="D2517" t="str">
            <v>Pisces</v>
          </cell>
          <cell r="E2517" t="str">
            <v>Myctophidae</v>
          </cell>
          <cell r="F2517">
            <v>1478.0498046875</v>
          </cell>
          <cell r="G2517" t="str">
            <v>PiscesMyctophidae</v>
          </cell>
          <cell r="H2517" t="str">
            <v>pelagic fish</v>
          </cell>
          <cell r="I2517" t="str">
            <v>mesopelagic</v>
          </cell>
          <cell r="J2517" t="str">
            <v>mesopelagic</v>
          </cell>
          <cell r="K2517" t="str">
            <v>mesopelagic</v>
          </cell>
          <cell r="L2517" t="str">
            <v>mesopelagic</v>
          </cell>
          <cell r="M2517" t="str">
            <v>mesopelagic</v>
          </cell>
          <cell r="N2517" t="str">
            <v>Pelagic planktivore small (&lt;30cm)</v>
          </cell>
          <cell r="O2517" t="str">
            <v>Mesopelagic</v>
          </cell>
          <cell r="P2517" t="str">
            <v>FMM</v>
          </cell>
        </row>
        <row r="2518">
          <cell r="C2518" t="str">
            <v>Hygophum spp.</v>
          </cell>
          <cell r="D2518" t="str">
            <v>Pisces</v>
          </cell>
          <cell r="E2518" t="str">
            <v>Myctophidae</v>
          </cell>
          <cell r="F2518">
            <v>1478.0498046875</v>
          </cell>
          <cell r="G2518" t="str">
            <v>PiscesMyctophidae</v>
          </cell>
          <cell r="H2518" t="str">
            <v>pelagic fish</v>
          </cell>
          <cell r="I2518" t="str">
            <v>mesopelagic</v>
          </cell>
          <cell r="J2518" t="str">
            <v>mesopelagic</v>
          </cell>
          <cell r="K2518" t="str">
            <v>mesopelagic</v>
          </cell>
          <cell r="L2518" t="str">
            <v>mesopelagic</v>
          </cell>
          <cell r="M2518" t="str">
            <v>mesopelagic</v>
          </cell>
          <cell r="N2518" t="str">
            <v>Pelagic planktivore small (&lt;30cm)</v>
          </cell>
          <cell r="O2518" t="str">
            <v>Non-migrating meso/bathypelagics</v>
          </cell>
          <cell r="P2518" t="str">
            <v>FMN</v>
          </cell>
        </row>
        <row r="2519">
          <cell r="C2519" t="str">
            <v>Diogenichthys spp.</v>
          </cell>
          <cell r="D2519" t="str">
            <v>Pisces</v>
          </cell>
          <cell r="E2519" t="str">
            <v>Myctophidae</v>
          </cell>
          <cell r="F2519">
            <v>1478.0498046875</v>
          </cell>
          <cell r="G2519" t="str">
            <v>PiscesMyctophidae</v>
          </cell>
          <cell r="H2519" t="str">
            <v>pelagic fish</v>
          </cell>
          <cell r="I2519" t="str">
            <v>mesopelagic</v>
          </cell>
          <cell r="J2519" t="str">
            <v>mesopelagic</v>
          </cell>
          <cell r="K2519" t="str">
            <v>mesopelagic</v>
          </cell>
          <cell r="L2519" t="str">
            <v>mesopelagic</v>
          </cell>
          <cell r="M2519" t="str">
            <v>mesopelagic</v>
          </cell>
          <cell r="N2519" t="str">
            <v>Pelagic planktivore small (&lt;30cm)</v>
          </cell>
          <cell r="O2519" t="str">
            <v>Non-migrating meso/bathypelagics</v>
          </cell>
          <cell r="P2519" t="str">
            <v>FMN</v>
          </cell>
        </row>
        <row r="2520">
          <cell r="C2520" t="str">
            <v>Lampanyctus spp.</v>
          </cell>
          <cell r="D2520" t="str">
            <v>Pisces</v>
          </cell>
          <cell r="E2520" t="str">
            <v>Myctophidae</v>
          </cell>
          <cell r="F2520">
            <v>1478.0498046875</v>
          </cell>
          <cell r="G2520" t="str">
            <v>PiscesMyctophidae</v>
          </cell>
          <cell r="H2520" t="str">
            <v>pelagic fish</v>
          </cell>
          <cell r="I2520" t="str">
            <v>mesopelagic</v>
          </cell>
          <cell r="J2520" t="str">
            <v>mesopelagic</v>
          </cell>
          <cell r="K2520" t="str">
            <v>mesopelagic</v>
          </cell>
          <cell r="L2520" t="str">
            <v>mesopelagic</v>
          </cell>
          <cell r="M2520" t="str">
            <v>mesopelagic</v>
          </cell>
          <cell r="N2520" t="str">
            <v>Pelagic planktivore small (&lt;30cm)</v>
          </cell>
          <cell r="O2520" t="str">
            <v>Mesopelagic</v>
          </cell>
          <cell r="P2520" t="str">
            <v>FMM</v>
          </cell>
        </row>
        <row r="2521">
          <cell r="C2521" t="str">
            <v>Lampicthys sp.</v>
          </cell>
          <cell r="D2521" t="str">
            <v>Pisces</v>
          </cell>
          <cell r="E2521" t="str">
            <v>Myctophidae</v>
          </cell>
          <cell r="F2521">
            <v>1478.0498046875</v>
          </cell>
          <cell r="G2521" t="str">
            <v>PiscesMyctophidae</v>
          </cell>
          <cell r="H2521" t="str">
            <v>pelagic fish</v>
          </cell>
          <cell r="I2521" t="str">
            <v>mesopelagic</v>
          </cell>
          <cell r="J2521" t="str">
            <v>mesopelagic</v>
          </cell>
          <cell r="K2521" t="str">
            <v>mesopelagic</v>
          </cell>
          <cell r="L2521" t="str">
            <v>mesopelagic</v>
          </cell>
          <cell r="M2521" t="str">
            <v>mesopelagic</v>
          </cell>
          <cell r="N2521" t="str">
            <v>Pelagic planktivore small (&lt;30cm)</v>
          </cell>
          <cell r="O2521" t="str">
            <v>Mesopelagic</v>
          </cell>
          <cell r="P2521" t="str">
            <v>FMM</v>
          </cell>
        </row>
        <row r="2522">
          <cell r="C2522" t="str">
            <v>Myctophum spp.</v>
          </cell>
          <cell r="D2522" t="str">
            <v>Pisces</v>
          </cell>
          <cell r="E2522" t="str">
            <v>Myctophidae</v>
          </cell>
          <cell r="F2522">
            <v>1478.0498046875</v>
          </cell>
          <cell r="G2522" t="str">
            <v>PiscesMyctophidae</v>
          </cell>
          <cell r="H2522" t="str">
            <v>pelagic fish</v>
          </cell>
          <cell r="I2522" t="str">
            <v>mesopelagic</v>
          </cell>
          <cell r="J2522" t="str">
            <v>mesopelagic</v>
          </cell>
          <cell r="K2522" t="str">
            <v>mesopelagic</v>
          </cell>
          <cell r="L2522" t="str">
            <v>mesopelagic</v>
          </cell>
          <cell r="M2522" t="str">
            <v>mesopelagic</v>
          </cell>
          <cell r="N2522" t="str">
            <v>Pelagic planktivore small (&lt;30cm)</v>
          </cell>
          <cell r="O2522" t="str">
            <v>Mesopelagic</v>
          </cell>
          <cell r="P2522" t="str">
            <v>FMM</v>
          </cell>
        </row>
        <row r="2523">
          <cell r="C2523" t="str">
            <v>Lobianchia spp.</v>
          </cell>
          <cell r="D2523" t="str">
            <v>Pisces</v>
          </cell>
          <cell r="E2523" t="str">
            <v>Myctophidae</v>
          </cell>
          <cell r="F2523">
            <v>1478.0498046875</v>
          </cell>
          <cell r="G2523" t="str">
            <v>PiscesMyctophidae</v>
          </cell>
          <cell r="H2523" t="str">
            <v>pelagic fish</v>
          </cell>
          <cell r="I2523" t="str">
            <v>mesopelagic</v>
          </cell>
          <cell r="J2523" t="str">
            <v>mesopelagic</v>
          </cell>
          <cell r="K2523" t="str">
            <v>mesopelagic</v>
          </cell>
          <cell r="L2523" t="str">
            <v>mesopelagic</v>
          </cell>
          <cell r="M2523" t="str">
            <v>mesopelagic</v>
          </cell>
          <cell r="N2523" t="str">
            <v>Pelagic planktivore small (&lt;30cm)</v>
          </cell>
          <cell r="O2523" t="str">
            <v>Mesopelagic</v>
          </cell>
          <cell r="P2523" t="str">
            <v>FMM</v>
          </cell>
        </row>
        <row r="2524">
          <cell r="C2524" t="str">
            <v>Protomyctophum spp.</v>
          </cell>
          <cell r="D2524" t="str">
            <v>Pisces</v>
          </cell>
          <cell r="E2524" t="str">
            <v>Myctophidae</v>
          </cell>
          <cell r="F2524">
            <v>1478.0498046875</v>
          </cell>
          <cell r="G2524" t="str">
            <v>PiscesMyctophidae</v>
          </cell>
          <cell r="H2524" t="str">
            <v>pelagic fish</v>
          </cell>
          <cell r="I2524" t="str">
            <v>mesopelagic</v>
          </cell>
          <cell r="J2524" t="str">
            <v>mesopelagic</v>
          </cell>
          <cell r="K2524" t="str">
            <v>mesopelagic</v>
          </cell>
          <cell r="L2524" t="str">
            <v>mesopelagic</v>
          </cell>
          <cell r="M2524" t="str">
            <v>mesopelagic</v>
          </cell>
          <cell r="N2524" t="str">
            <v>Pelagic planktivore small (&lt;30cm)</v>
          </cell>
          <cell r="O2524" t="str">
            <v>Mesopelagic</v>
          </cell>
          <cell r="P2524" t="str">
            <v>FMM</v>
          </cell>
        </row>
        <row r="2525">
          <cell r="C2525" t="str">
            <v>Nannobrachium spp.</v>
          </cell>
          <cell r="D2525" t="str">
            <v>Pisces</v>
          </cell>
          <cell r="E2525" t="str">
            <v>Myctophidae</v>
          </cell>
          <cell r="F2525">
            <v>1478.0498046875</v>
          </cell>
          <cell r="G2525" t="str">
            <v>PiscesMyctophidae</v>
          </cell>
          <cell r="H2525" t="str">
            <v>pelagic fish</v>
          </cell>
          <cell r="I2525" t="str">
            <v>mesopelagic</v>
          </cell>
          <cell r="J2525" t="str">
            <v>mesopelagic</v>
          </cell>
          <cell r="K2525" t="str">
            <v>mesopelagic</v>
          </cell>
          <cell r="L2525" t="str">
            <v>mesopelagic</v>
          </cell>
          <cell r="M2525" t="str">
            <v>mesopelagic</v>
          </cell>
          <cell r="N2525" t="str">
            <v>Pelagic planktivore small (&lt;30cm)</v>
          </cell>
          <cell r="O2525" t="str">
            <v>Mesopelagic</v>
          </cell>
          <cell r="P2525" t="str">
            <v>FMM</v>
          </cell>
        </row>
        <row r="2526">
          <cell r="C2526" t="str">
            <v>Symbolophorus spp.</v>
          </cell>
          <cell r="D2526" t="str">
            <v>Pisces</v>
          </cell>
          <cell r="E2526" t="str">
            <v>Myctophidae</v>
          </cell>
          <cell r="F2526">
            <v>1478.0498046875</v>
          </cell>
          <cell r="G2526" t="str">
            <v>PiscesMyctophidae</v>
          </cell>
          <cell r="H2526" t="str">
            <v>pelagic fish</v>
          </cell>
          <cell r="I2526" t="str">
            <v>mesopelagic</v>
          </cell>
          <cell r="J2526" t="str">
            <v>mesopelagic</v>
          </cell>
          <cell r="K2526" t="str">
            <v>mesopelagic</v>
          </cell>
          <cell r="L2526" t="str">
            <v>mesopelagic</v>
          </cell>
          <cell r="M2526" t="str">
            <v>mesopelagic</v>
          </cell>
          <cell r="N2526" t="str">
            <v>Pelagic planktivore small (&lt;30cm)</v>
          </cell>
          <cell r="O2526" t="str">
            <v>Mesopelagic</v>
          </cell>
          <cell r="P2526" t="str">
            <v>FMM</v>
          </cell>
        </row>
        <row r="2527">
          <cell r="C2527" t="str">
            <v>Bathypterois filiferus</v>
          </cell>
          <cell r="D2527">
            <v>1478.0498046875</v>
          </cell>
          <cell r="E2527">
            <v>1478.0498046875</v>
          </cell>
          <cell r="G2527">
            <v>1478.0498046875</v>
          </cell>
          <cell r="H2527">
            <v>1478.0498046875</v>
          </cell>
          <cell r="I2527">
            <v>1478.0498046875</v>
          </cell>
          <cell r="J2527">
            <v>1478.0498046875</v>
          </cell>
          <cell r="K2527">
            <v>1478.0498046875</v>
          </cell>
          <cell r="L2527">
            <v>1478.0498046875</v>
          </cell>
          <cell r="M2527">
            <v>1478.0498046875</v>
          </cell>
          <cell r="N2527" t="str">
            <v>Demersal invertebrate feeder small (&lt;30cm)</v>
          </cell>
          <cell r="O2527" t="str">
            <v>Deep demersal invertivore small</v>
          </cell>
          <cell r="P2527" t="str">
            <v>FDD</v>
          </cell>
        </row>
        <row r="2528">
          <cell r="C2528" t="str">
            <v>Ipnops murrayi</v>
          </cell>
          <cell r="D2528">
            <v>1478.0498046875</v>
          </cell>
          <cell r="E2528">
            <v>1478.0498046875</v>
          </cell>
          <cell r="G2528">
            <v>1478.0498046875</v>
          </cell>
          <cell r="H2528">
            <v>1478.0498046875</v>
          </cell>
          <cell r="I2528">
            <v>1478.0498046875</v>
          </cell>
          <cell r="J2528">
            <v>1478.0498046875</v>
          </cell>
          <cell r="K2528">
            <v>1478.0498046875</v>
          </cell>
          <cell r="L2528">
            <v>1478.0498046875</v>
          </cell>
          <cell r="M2528">
            <v>1478.0498046875</v>
          </cell>
          <cell r="N2528" t="str">
            <v>Demersal invertebrate feeder small (&lt;30cm)</v>
          </cell>
          <cell r="O2528" t="str">
            <v>Deep demersal invertivore small</v>
          </cell>
          <cell r="P2528" t="str">
            <v>FDD</v>
          </cell>
        </row>
        <row r="2529">
          <cell r="C2529" t="str">
            <v>Notosudidae - undifferentiated</v>
          </cell>
          <cell r="D2529" t="str">
            <v>Pisces</v>
          </cell>
          <cell r="E2529" t="str">
            <v>Notosudidae</v>
          </cell>
          <cell r="F2529">
            <v>1478.0498046875</v>
          </cell>
          <cell r="G2529" t="str">
            <v>PiscesNotosudidae</v>
          </cell>
          <cell r="H2529" t="str">
            <v>pelagic fish</v>
          </cell>
          <cell r="I2529" t="str">
            <v>mesopelagic</v>
          </cell>
          <cell r="J2529" t="str">
            <v>mesopelagic</v>
          </cell>
          <cell r="K2529" t="str">
            <v>mesopelagic</v>
          </cell>
          <cell r="L2529" t="str">
            <v>mesopelagic</v>
          </cell>
          <cell r="M2529" t="str">
            <v>mesopelagic</v>
          </cell>
          <cell r="N2529" t="str">
            <v>Pelagic planktivore small (&lt;30cm)</v>
          </cell>
          <cell r="O2529" t="str">
            <v>Deep demersal invertivore small</v>
          </cell>
          <cell r="P2529" t="str">
            <v>FDD</v>
          </cell>
        </row>
        <row r="2530">
          <cell r="C2530" t="str">
            <v>Scopelosaurus ahlstromi</v>
          </cell>
          <cell r="D2530" t="str">
            <v>Pisces</v>
          </cell>
          <cell r="E2530" t="str">
            <v>Notosudidae</v>
          </cell>
          <cell r="F2530">
            <v>1478.0498046875</v>
          </cell>
          <cell r="G2530" t="str">
            <v>PiscesNotosudidae</v>
          </cell>
          <cell r="H2530" t="str">
            <v>pelagic fish</v>
          </cell>
          <cell r="I2530" t="str">
            <v>mesopelagic</v>
          </cell>
          <cell r="J2530" t="str">
            <v>mesopelagic</v>
          </cell>
          <cell r="K2530" t="str">
            <v>mesopelagic</v>
          </cell>
          <cell r="L2530" t="str">
            <v>mesopelagic</v>
          </cell>
          <cell r="M2530" t="str">
            <v>mesopelagic</v>
          </cell>
          <cell r="N2530" t="str">
            <v>Pelagic planktivore small (&lt;30cm)</v>
          </cell>
          <cell r="O2530" t="str">
            <v>Deep demersal invertivore small</v>
          </cell>
          <cell r="P2530" t="str">
            <v>FDD</v>
          </cell>
        </row>
        <row r="2531">
          <cell r="C2531" t="str">
            <v>Scopelosaurus meadi</v>
          </cell>
          <cell r="D2531" t="str">
            <v>Pisces</v>
          </cell>
          <cell r="E2531" t="str">
            <v>Notosudidae</v>
          </cell>
          <cell r="F2531">
            <v>1478.0498046875</v>
          </cell>
          <cell r="G2531" t="str">
            <v>PiscesNotosudidae</v>
          </cell>
          <cell r="H2531" t="str">
            <v>pelagic fish</v>
          </cell>
          <cell r="I2531" t="str">
            <v>mesopelagic</v>
          </cell>
          <cell r="J2531" t="str">
            <v>mesopelagic</v>
          </cell>
          <cell r="K2531" t="str">
            <v>mesopelagic</v>
          </cell>
          <cell r="L2531" t="str">
            <v>mesopelagic</v>
          </cell>
          <cell r="M2531" t="str">
            <v>mesopelagic</v>
          </cell>
          <cell r="N2531" t="str">
            <v>Pelagic planktivore small (&lt;30cm)</v>
          </cell>
          <cell r="O2531" t="str">
            <v>Deep demersal invertivore small</v>
          </cell>
          <cell r="P2531" t="str">
            <v>FDD</v>
          </cell>
        </row>
        <row r="2532">
          <cell r="C2532" t="str">
            <v>Scopelosaurus herwigi</v>
          </cell>
          <cell r="D2532" t="str">
            <v>Pisces</v>
          </cell>
          <cell r="E2532" t="str">
            <v>Notosudidae</v>
          </cell>
          <cell r="F2532">
            <v>1478.0498046875</v>
          </cell>
          <cell r="G2532" t="str">
            <v>PiscesNotosudidae</v>
          </cell>
          <cell r="H2532" t="str">
            <v>pelagic fish</v>
          </cell>
          <cell r="I2532" t="str">
            <v>mesopelagic</v>
          </cell>
          <cell r="J2532" t="str">
            <v>mesopelagic</v>
          </cell>
          <cell r="K2532" t="str">
            <v>mesopelagic</v>
          </cell>
          <cell r="L2532" t="str">
            <v>mesopelagic</v>
          </cell>
          <cell r="M2532" t="str">
            <v>mesopelagic</v>
          </cell>
          <cell r="N2532" t="str">
            <v>Pelagic planktivore small (&lt;30cm)</v>
          </cell>
          <cell r="O2532" t="str">
            <v>Deep demersal invertivore small</v>
          </cell>
          <cell r="P2532" t="str">
            <v>FDD</v>
          </cell>
        </row>
        <row r="2533">
          <cell r="C2533" t="str">
            <v>Scopelosaurus spp.</v>
          </cell>
          <cell r="D2533" t="str">
            <v>Pisces</v>
          </cell>
          <cell r="E2533" t="str">
            <v>Notosudidae</v>
          </cell>
          <cell r="F2533">
            <v>1478.0498046875</v>
          </cell>
          <cell r="G2533" t="str">
            <v>PiscesNotosudidae</v>
          </cell>
          <cell r="H2533" t="str">
            <v>pelagic fish</v>
          </cell>
          <cell r="I2533" t="str">
            <v>mesopelagic</v>
          </cell>
          <cell r="J2533" t="str">
            <v>mesopelagic</v>
          </cell>
          <cell r="K2533" t="str">
            <v>mesopelagic</v>
          </cell>
          <cell r="L2533" t="str">
            <v>mesopelagic</v>
          </cell>
          <cell r="M2533" t="str">
            <v>mesopelagic</v>
          </cell>
          <cell r="N2533" t="str">
            <v>Pelagic planktivore small (&lt;30cm)</v>
          </cell>
          <cell r="O2533" t="str">
            <v>Deep demersal invertivore small</v>
          </cell>
          <cell r="P2533" t="str">
            <v>FDD</v>
          </cell>
        </row>
        <row r="2534">
          <cell r="C2534" t="str">
            <v>Paralepididae - undifferentiated</v>
          </cell>
          <cell r="N2534" t="str">
            <v>Pelagic planktivore small (&lt;30cm)</v>
          </cell>
          <cell r="O2534" t="str">
            <v>Mesopelagic</v>
          </cell>
          <cell r="P2534" t="str">
            <v>FMM</v>
          </cell>
        </row>
        <row r="2535">
          <cell r="C2535" t="str">
            <v>Alepisauridae</v>
          </cell>
          <cell r="D2535">
            <v>1478.0498046875</v>
          </cell>
          <cell r="E2535">
            <v>1478.0498046875</v>
          </cell>
          <cell r="F2535">
            <v>1478.0498046875</v>
          </cell>
          <cell r="G2535">
            <v>1478.0498046875</v>
          </cell>
          <cell r="H2535">
            <v>1478.0498046875</v>
          </cell>
          <cell r="I2535">
            <v>1478.0498046875</v>
          </cell>
          <cell r="J2535">
            <v>1478.0498046875</v>
          </cell>
          <cell r="K2535" t="str">
            <v>pelagic medium predator</v>
          </cell>
          <cell r="L2535" t="str">
            <v>pelagic medium predator</v>
          </cell>
          <cell r="M2535" t="str">
            <v>pelagic oceanic piscivore</v>
          </cell>
          <cell r="N2535" t="str">
            <v>Pelagic planktivore medium (30-100)</v>
          </cell>
          <cell r="O2535" t="str">
            <v>Non-migrating meso/bathypelagics</v>
          </cell>
          <cell r="P2535" t="str">
            <v>FMN</v>
          </cell>
        </row>
        <row r="2536">
          <cell r="C2536" t="str">
            <v>Scopelarchidae - undifferentiated</v>
          </cell>
          <cell r="K2536">
            <v>1478.0498046875</v>
          </cell>
          <cell r="L2536">
            <v>1478.0498046875</v>
          </cell>
          <cell r="N2536" t="str">
            <v>Pelagic planktivore small (&lt;30cm)</v>
          </cell>
          <cell r="O2536" t="str">
            <v>Mesopelagic</v>
          </cell>
          <cell r="P2536" t="str">
            <v>FMM</v>
          </cell>
        </row>
        <row r="2537">
          <cell r="C2537" t="str">
            <v>Gonorynchus greyi</v>
          </cell>
          <cell r="D2537" t="str">
            <v>Pisces</v>
          </cell>
          <cell r="E2537" t="str">
            <v>Gonarynchidae</v>
          </cell>
          <cell r="F2537">
            <v>1478.0498046875</v>
          </cell>
          <cell r="G2537" t="str">
            <v>PiscesGonarynchidae</v>
          </cell>
          <cell r="H2537" t="str">
            <v>benthic fish</v>
          </cell>
          <cell r="I2537" t="str">
            <v>large omnivore</v>
          </cell>
          <cell r="J2537" t="str">
            <v>large omnivore</v>
          </cell>
          <cell r="K2537" t="str">
            <v>shelf medium invertebrate feeder</v>
          </cell>
          <cell r="L2537" t="str">
            <v>shelf medium invertebrate feeder</v>
          </cell>
          <cell r="M2537" t="str">
            <v xml:space="preserve">shelf invertebrate feeder medium </v>
          </cell>
          <cell r="N2537" t="str">
            <v xml:space="preserve">Demersal invertebrate feeder medium (30-100cm) </v>
          </cell>
          <cell r="O2537" t="str">
            <v>Shelf demersal invertivores large</v>
          </cell>
          <cell r="P2537" t="str">
            <v>FDS</v>
          </cell>
        </row>
        <row r="2538">
          <cell r="C2538" t="str">
            <v>Chanos chanos</v>
          </cell>
          <cell r="D2538">
            <v>1478.0498046875</v>
          </cell>
          <cell r="E2538">
            <v>1478.0498046875</v>
          </cell>
          <cell r="F2538">
            <v>1478.0498046875</v>
          </cell>
          <cell r="G2538">
            <v>1478.0498046875</v>
          </cell>
          <cell r="K2538" t="str">
            <v>large herbivore</v>
          </cell>
          <cell r="L2538" t="str">
            <v>shelf herbivore/omnivore</v>
          </cell>
          <cell r="M2538">
            <v>1478.0498046875</v>
          </cell>
          <cell r="N2538" t="str">
            <v>Demersal herbivore</v>
          </cell>
          <cell r="O2538" t="str">
            <v>Herbivore</v>
          </cell>
          <cell r="P2538" t="str">
            <v>FDH</v>
          </cell>
        </row>
        <row r="2539">
          <cell r="C2539" t="str">
            <v>Cyprinus carpio</v>
          </cell>
          <cell r="D2539">
            <v>1478.0498046875</v>
          </cell>
          <cell r="E2539">
            <v>1478.0498046875</v>
          </cell>
          <cell r="G2539">
            <v>1478.0498046875</v>
          </cell>
          <cell r="K2539" t="str">
            <v>medium freshwater</v>
          </cell>
          <cell r="L2539" t="str">
            <v>medium freshwater</v>
          </cell>
          <cell r="M2539" t="str">
            <v>medium freshwater</v>
          </cell>
          <cell r="N2539" t="str">
            <v>Freshwater</v>
          </cell>
          <cell r="O2539" t="str">
            <v>Shelf demersal invertivores small</v>
          </cell>
          <cell r="P2539" t="str">
            <v>FDS</v>
          </cell>
        </row>
        <row r="2540">
          <cell r="C2540" t="str">
            <v>Cnidoglanis macrocephalus</v>
          </cell>
          <cell r="D2540" t="str">
            <v>Pisces</v>
          </cell>
          <cell r="E2540" t="str">
            <v>Plotosidae</v>
          </cell>
          <cell r="F2540">
            <v>1478.0498046875</v>
          </cell>
          <cell r="G2540" t="str">
            <v>PiscesPlotosidae</v>
          </cell>
          <cell r="H2540">
            <v>1478.0498046875</v>
          </cell>
          <cell r="I2540">
            <v>1478.0498046875</v>
          </cell>
          <cell r="J2540">
            <v>1478.0498046875</v>
          </cell>
          <cell r="K2540" t="str">
            <v>shelf medium invertebrate feeder</v>
          </cell>
          <cell r="L2540" t="str">
            <v>shelf medium invertebrate feeder</v>
          </cell>
          <cell r="M2540" t="str">
            <v xml:space="preserve">shelf invertebrate feeder medium </v>
          </cell>
          <cell r="N2540" t="str">
            <v xml:space="preserve">Demersal invertebrate feeder medium (30-100cm) </v>
          </cell>
          <cell r="O2540" t="str">
            <v>Shelf demersal invertivores large</v>
          </cell>
          <cell r="P2540" t="str">
            <v>FDS</v>
          </cell>
        </row>
        <row r="2541">
          <cell r="C2541" t="str">
            <v>Gobiesocidae - undifferentiated</v>
          </cell>
          <cell r="D2541" t="str">
            <v>Pisces</v>
          </cell>
          <cell r="E2541" t="str">
            <v>Gobiesocidae</v>
          </cell>
          <cell r="F2541">
            <v>1478.0498046875</v>
          </cell>
          <cell r="G2541" t="str">
            <v>PiscesGobiesocidae</v>
          </cell>
          <cell r="K2541" t="str">
            <v>shelf small invertebrate feeder</v>
          </cell>
          <cell r="L2541" t="str">
            <v>shelf small invertebrate feeder</v>
          </cell>
          <cell r="M2541" t="str">
            <v xml:space="preserve">shelf invertebrate feeder small </v>
          </cell>
          <cell r="N2541" t="str">
            <v>Demersal herbivore/omnivore small (&lt;30cm)</v>
          </cell>
          <cell r="O2541" t="str">
            <v>Herbivore</v>
          </cell>
          <cell r="P2541" t="str">
            <v>FDH</v>
          </cell>
        </row>
        <row r="2542">
          <cell r="C2542" t="str">
            <v>Alabes cf. dorsalis</v>
          </cell>
          <cell r="D2542" t="str">
            <v>Pisces</v>
          </cell>
          <cell r="E2542" t="str">
            <v>Gobiesocidae</v>
          </cell>
          <cell r="F2542">
            <v>1478.0498046875</v>
          </cell>
          <cell r="G2542" t="str">
            <v>PiscesGobiesocidae</v>
          </cell>
          <cell r="H2542" t="str">
            <v>benthic fish</v>
          </cell>
          <cell r="I2542" t="str">
            <v>small omnivore</v>
          </cell>
          <cell r="J2542" t="str">
            <v>small omnivore</v>
          </cell>
          <cell r="K2542" t="str">
            <v>shelf small invertebrate feeder</v>
          </cell>
          <cell r="L2542" t="str">
            <v>shelf small invertebrate feeder</v>
          </cell>
          <cell r="M2542" t="str">
            <v xml:space="preserve">shelf invertebrate feeder small </v>
          </cell>
          <cell r="N2542" t="str">
            <v>Demersal herbivore/omnivore small (&lt;30cm)</v>
          </cell>
          <cell r="O2542" t="str">
            <v>Herbivore</v>
          </cell>
          <cell r="P2542" t="str">
            <v>FDH</v>
          </cell>
        </row>
        <row r="2543">
          <cell r="C2543" t="str">
            <v>Lophiidae</v>
          </cell>
          <cell r="D2543" t="str">
            <v>Pisces</v>
          </cell>
          <cell r="E2543" t="str">
            <v>Lophiidae</v>
          </cell>
          <cell r="F2543">
            <v>1478.0498046875</v>
          </cell>
          <cell r="G2543" t="str">
            <v>PiscesLophiidae</v>
          </cell>
          <cell r="K2543" t="str">
            <v>slope medium predator</v>
          </cell>
          <cell r="L2543" t="str">
            <v>slope medium predator</v>
          </cell>
          <cell r="M2543" t="str">
            <v>slope medium piscivore</v>
          </cell>
          <cell r="N2543" t="str">
            <v>Demersal piscivore medium (30-100cm)</v>
          </cell>
          <cell r="O2543" t="str">
            <v>Deep demersal piscivore large</v>
          </cell>
          <cell r="P2543" t="str">
            <v>FDD</v>
          </cell>
        </row>
        <row r="2544">
          <cell r="C2544" t="str">
            <v>Lophiodes mutilus</v>
          </cell>
          <cell r="D2544" t="str">
            <v>Pisces</v>
          </cell>
          <cell r="E2544" t="str">
            <v>Lophiidae</v>
          </cell>
          <cell r="F2544">
            <v>1478.0498046875</v>
          </cell>
          <cell r="G2544" t="str">
            <v>PiscesLophiidae</v>
          </cell>
          <cell r="K2544" t="str">
            <v>slope medium predator</v>
          </cell>
          <cell r="L2544" t="str">
            <v>slope medium predator</v>
          </cell>
          <cell r="M2544" t="str">
            <v>slope medium piscivore</v>
          </cell>
          <cell r="N2544" t="str">
            <v>Demersal piscivore medium (30-100cm)</v>
          </cell>
          <cell r="O2544" t="str">
            <v>Deep demersal piscivore large</v>
          </cell>
          <cell r="P2544" t="str">
            <v>FDD</v>
          </cell>
        </row>
        <row r="2545">
          <cell r="C2545" t="str">
            <v>Brachionichthys hirsutus</v>
          </cell>
          <cell r="D2545" t="str">
            <v>Pisces</v>
          </cell>
          <cell r="E2545" t="str">
            <v>Brachionichthyidae</v>
          </cell>
          <cell r="F2545">
            <v>1478.0498046875</v>
          </cell>
          <cell r="G2545" t="str">
            <v>PiscesBrachionichthyidae</v>
          </cell>
          <cell r="K2545" t="str">
            <v>shelf small invertebrate feeder</v>
          </cell>
          <cell r="L2545" t="str">
            <v>shelf small invertebrate feeder</v>
          </cell>
          <cell r="M2545" t="str">
            <v xml:space="preserve">shelf invertebrate feeder small </v>
          </cell>
          <cell r="N2545" t="str">
            <v>Demersal invertebrate feeder small (&lt;30cm)</v>
          </cell>
          <cell r="O2545" t="str">
            <v>Shelf demersal invertivores small</v>
          </cell>
          <cell r="P2545" t="str">
            <v>FDS</v>
          </cell>
        </row>
        <row r="2546">
          <cell r="C2546" t="str">
            <v>Brachionichthys australis</v>
          </cell>
          <cell r="F2546">
            <v>283.2</v>
          </cell>
          <cell r="O2546" t="str">
            <v>Shelf demersal invertivores small</v>
          </cell>
          <cell r="P2546" t="str">
            <v>FDS</v>
          </cell>
        </row>
        <row r="2547">
          <cell r="C2547" t="str">
            <v>Antennariidae, Tetrabrachiidae, Lophichthyidae - undifferentiated</v>
          </cell>
          <cell r="D2547">
            <v>283.199951171875</v>
          </cell>
          <cell r="E2547">
            <v>283.199951171875</v>
          </cell>
          <cell r="G2547">
            <v>283.199951171875</v>
          </cell>
          <cell r="K2547">
            <v>283.199951171875</v>
          </cell>
          <cell r="L2547">
            <v>283.199951171875</v>
          </cell>
          <cell r="M2547">
            <v>283.199951171875</v>
          </cell>
          <cell r="N2547">
            <v>283.199951171875</v>
          </cell>
          <cell r="O2547" t="str">
            <v>Shelf demersal piscivore small</v>
          </cell>
          <cell r="P2547" t="str">
            <v>FVS</v>
          </cell>
        </row>
        <row r="2548">
          <cell r="C2548" t="str">
            <v>Kuiterichthys furcipilis</v>
          </cell>
          <cell r="D2548">
            <v>283.199951171875</v>
          </cell>
          <cell r="E2548">
            <v>283.199951171875</v>
          </cell>
          <cell r="G2548">
            <v>283.199951171875</v>
          </cell>
          <cell r="K2548">
            <v>283.199951171875</v>
          </cell>
          <cell r="L2548">
            <v>283.199951171875</v>
          </cell>
          <cell r="M2548">
            <v>283.199951171875</v>
          </cell>
          <cell r="N2548">
            <v>283.199951171875</v>
          </cell>
          <cell r="O2548" t="str">
            <v>Shelf demersal invertivores small</v>
          </cell>
          <cell r="P2548" t="str">
            <v>FDS</v>
          </cell>
        </row>
        <row r="2549">
          <cell r="C2549" t="str">
            <v>Chaunacidae</v>
          </cell>
          <cell r="D2549" t="str">
            <v>Pisces</v>
          </cell>
          <cell r="E2549" t="str">
            <v>Chaunacidae</v>
          </cell>
          <cell r="F2549">
            <v>283.199951171875</v>
          </cell>
          <cell r="G2549" t="str">
            <v>PiscesChaunacidae</v>
          </cell>
          <cell r="K2549" t="str">
            <v>shelf small invertebrate feeder</v>
          </cell>
          <cell r="L2549" t="str">
            <v>shelf small invertebrate feeder</v>
          </cell>
          <cell r="M2549" t="str">
            <v xml:space="preserve">shelf invertebrate feeder small </v>
          </cell>
          <cell r="N2549" t="str">
            <v>Demersal invertebrate feeder small (&lt;30cm)</v>
          </cell>
          <cell r="O2549" t="str">
            <v>Shelf demersal invertivores small</v>
          </cell>
          <cell r="P2549" t="str">
            <v>FDS</v>
          </cell>
        </row>
        <row r="2550">
          <cell r="C2550" t="str">
            <v>Chaunax endeavouri</v>
          </cell>
          <cell r="D2550" t="str">
            <v>Pisces</v>
          </cell>
          <cell r="E2550" t="str">
            <v>Chaunacidae</v>
          </cell>
          <cell r="F2550">
            <v>283.199951171875</v>
          </cell>
          <cell r="G2550" t="str">
            <v>PiscesChaunacidae</v>
          </cell>
          <cell r="J2550">
            <v>283.199951171875</v>
          </cell>
          <cell r="K2550" t="str">
            <v>shelf small invertebrate feeder</v>
          </cell>
          <cell r="L2550" t="str">
            <v>shelf small invertebrate feeder</v>
          </cell>
          <cell r="M2550" t="str">
            <v xml:space="preserve">shelf invertebrate feeder small </v>
          </cell>
          <cell r="N2550" t="str">
            <v>Demersal invertebrate feeder small (&lt;30cm)</v>
          </cell>
          <cell r="O2550" t="str">
            <v>Shelf demersal invertivores small</v>
          </cell>
          <cell r="P2550" t="str">
            <v>FDS</v>
          </cell>
        </row>
        <row r="2551">
          <cell r="C2551" t="str">
            <v>Chaunax penicillatus</v>
          </cell>
          <cell r="D2551" t="str">
            <v>Pisces</v>
          </cell>
          <cell r="E2551" t="str">
            <v>Chaunacidae</v>
          </cell>
          <cell r="F2551">
            <v>283.199951171875</v>
          </cell>
          <cell r="G2551" t="str">
            <v>PiscesChaunacidae</v>
          </cell>
          <cell r="K2551" t="str">
            <v>shelf small invertebrate feeder</v>
          </cell>
          <cell r="L2551" t="str">
            <v>shelf small invertebrate feeder</v>
          </cell>
          <cell r="M2551" t="str">
            <v xml:space="preserve">shelf invertebrate feeder small </v>
          </cell>
          <cell r="N2551" t="str">
            <v>Demersal invertebrate feeder small (&lt;30cm)</v>
          </cell>
          <cell r="O2551" t="str">
            <v>Shelf demersal invertivores small</v>
          </cell>
          <cell r="P2551" t="str">
            <v>FDS</v>
          </cell>
        </row>
        <row r="2552">
          <cell r="C2552" t="str">
            <v>Chaunacops melanostomus</v>
          </cell>
          <cell r="D2552">
            <v>283.199951171875</v>
          </cell>
          <cell r="F2552">
            <v>2240.65</v>
          </cell>
          <cell r="J2552" t="str">
            <v>Deep demersal invertivore small</v>
          </cell>
          <cell r="N2552" t="str">
            <v>Demersal invertebrate feeder small (&lt;30cm)</v>
          </cell>
          <cell r="O2552" t="str">
            <v>Deep demersal invertivore small</v>
          </cell>
          <cell r="P2552" t="str">
            <v>FDD</v>
          </cell>
        </row>
        <row r="2553">
          <cell r="C2553" t="str">
            <v>Halieutaea brevicauda</v>
          </cell>
          <cell r="D2553" t="str">
            <v>Pisces</v>
          </cell>
          <cell r="E2553" t="str">
            <v>Ogcocephalidae</v>
          </cell>
          <cell r="F2553">
            <v>2240.6484375</v>
          </cell>
          <cell r="G2553" t="str">
            <v>PiscesOgcocephalidae</v>
          </cell>
          <cell r="H2553">
            <v>2240.6484375</v>
          </cell>
          <cell r="I2553">
            <v>2240.6484375</v>
          </cell>
          <cell r="J2553">
            <v>2240.6484375</v>
          </cell>
          <cell r="K2553" t="str">
            <v>shelf small invertebrate feeder</v>
          </cell>
          <cell r="L2553" t="str">
            <v>shelf small invertebrate feeder</v>
          </cell>
          <cell r="M2553" t="str">
            <v xml:space="preserve">shelf invertebrate feeder small </v>
          </cell>
          <cell r="N2553" t="str">
            <v>Demersal invertebrate feeder small (&lt;30cm)</v>
          </cell>
          <cell r="O2553" t="str">
            <v>Shelf demersal invertivores small</v>
          </cell>
          <cell r="P2553" t="str">
            <v>FDS</v>
          </cell>
        </row>
        <row r="2554">
          <cell r="C2554" t="str">
            <v>Himantolophus spp.</v>
          </cell>
          <cell r="D2554" t="str">
            <v>Pisces</v>
          </cell>
          <cell r="E2554">
            <v>2240.6484375</v>
          </cell>
          <cell r="G2554">
            <v>2240.6484375</v>
          </cell>
          <cell r="N2554" t="str">
            <v>Demersal invertebrate feeder small (&lt;30cm)</v>
          </cell>
          <cell r="O2554" t="str">
            <v>Shelf demersal invertivores small</v>
          </cell>
          <cell r="P2554" t="str">
            <v>FDS</v>
          </cell>
        </row>
        <row r="2555">
          <cell r="C2555" t="str">
            <v>Ceratiidae - undifferentiated</v>
          </cell>
          <cell r="D2555" t="str">
            <v>Pisces</v>
          </cell>
          <cell r="E2555" t="str">
            <v>Ceratiidae</v>
          </cell>
          <cell r="F2555">
            <v>2240.6484375</v>
          </cell>
          <cell r="G2555" t="str">
            <v>PiscesCeratiidae</v>
          </cell>
          <cell r="H2555" t="str">
            <v>pelagic fish</v>
          </cell>
          <cell r="I2555" t="str">
            <v>mesopelagic</v>
          </cell>
          <cell r="J2555" t="str">
            <v>mesopelagic</v>
          </cell>
          <cell r="K2555" t="str">
            <v>mesopelagic</v>
          </cell>
          <cell r="L2555" t="str">
            <v>mesopelagic</v>
          </cell>
          <cell r="M2555" t="str">
            <v>mesopelagic</v>
          </cell>
          <cell r="N2555" t="str">
            <v>Demersal invertebrate feeder small (&lt;30cm)</v>
          </cell>
          <cell r="O2555" t="str">
            <v>Deep demersal invertivore small</v>
          </cell>
          <cell r="P2555" t="str">
            <v>FDD</v>
          </cell>
        </row>
        <row r="2556">
          <cell r="C2556" t="str">
            <v>Cryptopsaras couesii</v>
          </cell>
          <cell r="D2556" t="str">
            <v>Pisces</v>
          </cell>
          <cell r="E2556" t="str">
            <v>Ceratiidae</v>
          </cell>
          <cell r="F2556">
            <v>2240.6484375</v>
          </cell>
          <cell r="G2556" t="str">
            <v>PiscesCeratiidae</v>
          </cell>
          <cell r="H2556">
            <v>2240.6484375</v>
          </cell>
          <cell r="I2556">
            <v>2240.6484375</v>
          </cell>
          <cell r="J2556">
            <v>2240.6484375</v>
          </cell>
          <cell r="K2556">
            <v>2240.6484375</v>
          </cell>
          <cell r="L2556">
            <v>2240.6484375</v>
          </cell>
          <cell r="M2556">
            <v>2240.6484375</v>
          </cell>
          <cell r="N2556" t="str">
            <v>Demersal invertebrate feeder small (&lt;30cm)</v>
          </cell>
          <cell r="O2556" t="str">
            <v>Deep demersal invertivore small</v>
          </cell>
          <cell r="P2556" t="str">
            <v>FDD</v>
          </cell>
        </row>
        <row r="2557">
          <cell r="C2557" t="str">
            <v>Ceratias spp.</v>
          </cell>
          <cell r="D2557" t="str">
            <v>Pisces</v>
          </cell>
          <cell r="E2557" t="str">
            <v>Ceratiidae</v>
          </cell>
          <cell r="F2557">
            <v>2240.6484375</v>
          </cell>
          <cell r="G2557" t="str">
            <v>PiscesCeratiidae</v>
          </cell>
          <cell r="H2557">
            <v>2240.6484375</v>
          </cell>
          <cell r="I2557">
            <v>2240.6484375</v>
          </cell>
          <cell r="J2557">
            <v>2240.6484375</v>
          </cell>
          <cell r="K2557">
            <v>2240.6484375</v>
          </cell>
          <cell r="L2557">
            <v>2240.6484375</v>
          </cell>
          <cell r="M2557">
            <v>2240.6484375</v>
          </cell>
          <cell r="N2557" t="str">
            <v>Demersal invertebrate feeder small (&lt;30cm)</v>
          </cell>
          <cell r="O2557" t="str">
            <v>Deep demersal invertivore small</v>
          </cell>
          <cell r="P2557" t="str">
            <v>FDD</v>
          </cell>
        </row>
        <row r="2558">
          <cell r="C2558" t="str">
            <v>Moridae</v>
          </cell>
          <cell r="D2558" t="str">
            <v>Pisces</v>
          </cell>
          <cell r="E2558" t="str">
            <v>Moridae</v>
          </cell>
          <cell r="F2558">
            <v>2240.6484375</v>
          </cell>
          <cell r="G2558" t="str">
            <v>PiscesMoridae</v>
          </cell>
          <cell r="H2558" t="str">
            <v>benthic fish</v>
          </cell>
          <cell r="I2558" t="str">
            <v>large omnivore</v>
          </cell>
          <cell r="J2558" t="str">
            <v>large omnivore</v>
          </cell>
          <cell r="K2558" t="str">
            <v>shelf medium invertebrate feeder</v>
          </cell>
          <cell r="L2558" t="str">
            <v>shelf medium invertebrate feeder</v>
          </cell>
          <cell r="M2558" t="str">
            <v xml:space="preserve">shelf invertebrate feeder medium </v>
          </cell>
          <cell r="N2558" t="str">
            <v xml:space="preserve">Demersal invertebrate feeder medium (30-100cm) </v>
          </cell>
          <cell r="O2558" t="str">
            <v>Shelf demersal invertivores large</v>
          </cell>
          <cell r="P2558" t="str">
            <v>FDS</v>
          </cell>
        </row>
        <row r="2559">
          <cell r="C2559" t="str">
            <v>Moridae cf. Halargyreus johnsonii</v>
          </cell>
          <cell r="D2559" t="str">
            <v>Pisces</v>
          </cell>
          <cell r="E2559" t="str">
            <v>Moridae</v>
          </cell>
          <cell r="F2559">
            <v>2240.6484375</v>
          </cell>
          <cell r="G2559" t="str">
            <v>PiscesMoridae</v>
          </cell>
          <cell r="H2559" t="str">
            <v>benthic fish</v>
          </cell>
          <cell r="I2559" t="str">
            <v>large omnivore</v>
          </cell>
          <cell r="J2559" t="str">
            <v>large omnivore</v>
          </cell>
          <cell r="K2559" t="str">
            <v>shelf medium invertebrate feeder</v>
          </cell>
          <cell r="L2559" t="str">
            <v>shelf medium invertebrate feeder</v>
          </cell>
          <cell r="M2559" t="str">
            <v xml:space="preserve">shelf invertebrate feeder medium </v>
          </cell>
          <cell r="N2559" t="str">
            <v xml:space="preserve">Demersal invertebrate feeder medium (30-100cm) </v>
          </cell>
          <cell r="O2559" t="str">
            <v>Deep demersal invertivore large</v>
          </cell>
          <cell r="P2559" t="str">
            <v>FDD</v>
          </cell>
        </row>
        <row r="2560">
          <cell r="C2560" t="str">
            <v>Moridae cf. Lutella mora</v>
          </cell>
          <cell r="D2560" t="str">
            <v>Pisces</v>
          </cell>
          <cell r="E2560" t="str">
            <v>Moridae</v>
          </cell>
          <cell r="F2560">
            <v>2240.6484375</v>
          </cell>
          <cell r="G2560" t="str">
            <v>PiscesMoridae</v>
          </cell>
          <cell r="H2560" t="str">
            <v>benthic fish</v>
          </cell>
          <cell r="I2560" t="str">
            <v>large omnivore</v>
          </cell>
          <cell r="J2560" t="str">
            <v>large omnivore</v>
          </cell>
          <cell r="K2560" t="str">
            <v>shelf medium invertebrate feeder</v>
          </cell>
          <cell r="L2560" t="str">
            <v>shelf medium invertebrate feeder</v>
          </cell>
          <cell r="M2560" t="str">
            <v xml:space="preserve">shelf invertebrate feeder medium </v>
          </cell>
          <cell r="N2560" t="str">
            <v xml:space="preserve">Demersal invertebrate feeder medium (30-100cm) </v>
          </cell>
          <cell r="O2560" t="str">
            <v>Shelf demersal invertivores large</v>
          </cell>
          <cell r="P2560" t="str">
            <v>FDS</v>
          </cell>
        </row>
        <row r="2561">
          <cell r="C2561" t="str">
            <v>Moridae spp</v>
          </cell>
          <cell r="D2561" t="str">
            <v>Pisces</v>
          </cell>
          <cell r="E2561" t="str">
            <v>Moridae</v>
          </cell>
          <cell r="F2561">
            <v>2240.6484375</v>
          </cell>
          <cell r="G2561" t="str">
            <v>PiscesMoridae</v>
          </cell>
          <cell r="K2561" t="str">
            <v>slope medium invertebrate feeder</v>
          </cell>
          <cell r="L2561" t="str">
            <v>slope medium invertebrate feeder</v>
          </cell>
          <cell r="M2561" t="str">
            <v>slope medium invertebrate feeder</v>
          </cell>
          <cell r="N2561" t="str">
            <v xml:space="preserve">Demersal invertebrate feeder medium (30-100cm) </v>
          </cell>
          <cell r="O2561" t="str">
            <v>Shelf demersal invertivores large</v>
          </cell>
          <cell r="P2561" t="str">
            <v>FDS</v>
          </cell>
        </row>
        <row r="2562">
          <cell r="C2562" t="str">
            <v>Melanonidae, Moridae, Euclichthyidae - undifferentiated</v>
          </cell>
          <cell r="D2562">
            <v>2240.6484375</v>
          </cell>
          <cell r="E2562">
            <v>2240.6484375</v>
          </cell>
          <cell r="G2562">
            <v>2240.6484375</v>
          </cell>
          <cell r="K2562">
            <v>2240.6484375</v>
          </cell>
          <cell r="L2562">
            <v>2240.6484375</v>
          </cell>
          <cell r="M2562">
            <v>2240.6484375</v>
          </cell>
          <cell r="N2562" t="str">
            <v xml:space="preserve">Demersal invertebrate feeder medium (30-100cm) </v>
          </cell>
          <cell r="O2562" t="str">
            <v>Shelf demersal invertivores large</v>
          </cell>
          <cell r="P2562" t="str">
            <v>FDS</v>
          </cell>
        </row>
        <row r="2563">
          <cell r="C2563" t="str">
            <v>Euclichthys polynemus</v>
          </cell>
          <cell r="D2563" t="str">
            <v>Pisces</v>
          </cell>
          <cell r="E2563" t="str">
            <v>Moridae</v>
          </cell>
          <cell r="F2563">
            <v>2240.6484375</v>
          </cell>
          <cell r="G2563" t="str">
            <v>PiscesMoridae</v>
          </cell>
          <cell r="K2563">
            <v>2240.6484375</v>
          </cell>
          <cell r="L2563">
            <v>2240.6484375</v>
          </cell>
          <cell r="M2563">
            <v>2240.6484375</v>
          </cell>
          <cell r="N2563" t="str">
            <v xml:space="preserve">Demersal invertebrate feeder medium (30-100cm) </v>
          </cell>
          <cell r="O2563" t="str">
            <v>Deep demersal invertivore small</v>
          </cell>
          <cell r="P2563" t="str">
            <v>FDD</v>
          </cell>
        </row>
        <row r="2564">
          <cell r="C2564" t="str">
            <v>Mora moro</v>
          </cell>
          <cell r="D2564" t="str">
            <v>Pisces</v>
          </cell>
          <cell r="E2564" t="str">
            <v>Moridae</v>
          </cell>
          <cell r="F2564">
            <v>2240.6484375</v>
          </cell>
          <cell r="G2564" t="str">
            <v>PiscesMoridae</v>
          </cell>
          <cell r="K2564" t="str">
            <v>deep-sea cod</v>
          </cell>
          <cell r="L2564" t="str">
            <v>deep-sea cod</v>
          </cell>
          <cell r="M2564" t="str">
            <v>Deep piscivore medium</v>
          </cell>
          <cell r="N2564" t="str">
            <v>Demersal piscivore medium (30-100cm)</v>
          </cell>
          <cell r="O2564" t="str">
            <v>Deep demersal piscivore large</v>
          </cell>
          <cell r="P2564" t="str">
            <v>FDD</v>
          </cell>
        </row>
        <row r="2565">
          <cell r="C2565" t="str">
            <v>Pseudophycis barbata</v>
          </cell>
          <cell r="D2565" t="str">
            <v>Pisces</v>
          </cell>
          <cell r="E2565" t="str">
            <v>Moridae</v>
          </cell>
          <cell r="F2565">
            <v>2240.6484375</v>
          </cell>
          <cell r="G2565" t="str">
            <v>PiscesMoridae</v>
          </cell>
          <cell r="K2565" t="str">
            <v>shelf medium invertebrate feeder</v>
          </cell>
          <cell r="L2565" t="str">
            <v>shelf medium invertebrate feeder</v>
          </cell>
          <cell r="M2565" t="str">
            <v xml:space="preserve">shelf invertebrate feeder medium </v>
          </cell>
          <cell r="N2565" t="str">
            <v xml:space="preserve">Demersal invertebrate feeder medium (30-100cm) </v>
          </cell>
          <cell r="O2565" t="str">
            <v>Shelf demersal invertivores large</v>
          </cell>
          <cell r="P2565" t="str">
            <v>FDS</v>
          </cell>
        </row>
        <row r="2566">
          <cell r="C2566" t="str">
            <v>Tripterophycis gilchristi</v>
          </cell>
          <cell r="D2566" t="str">
            <v>Pisces</v>
          </cell>
          <cell r="E2566" t="str">
            <v>Moridae</v>
          </cell>
          <cell r="G2566" t="str">
            <v>PiscesMoridae</v>
          </cell>
          <cell r="H2566">
            <v>2240.6484375</v>
          </cell>
          <cell r="I2566">
            <v>2240.6484375</v>
          </cell>
          <cell r="J2566">
            <v>2240.6484375</v>
          </cell>
          <cell r="K2566" t="str">
            <v>slope small invertebrate feeder</v>
          </cell>
          <cell r="L2566" t="str">
            <v>slope small invertebrate feeder</v>
          </cell>
          <cell r="M2566" t="str">
            <v>slope small invertebrate feeder</v>
          </cell>
          <cell r="N2566" t="str">
            <v>Demersal invertebrate feeder small (&lt;30cm)</v>
          </cell>
          <cell r="O2566" t="str">
            <v>Deep demersal invertivore small</v>
          </cell>
          <cell r="P2566" t="str">
            <v>FDD</v>
          </cell>
        </row>
        <row r="2567">
          <cell r="C2567" t="str">
            <v>Lotella rhacina</v>
          </cell>
          <cell r="D2567" t="str">
            <v>Pisces</v>
          </cell>
          <cell r="E2567" t="str">
            <v>Moridae</v>
          </cell>
          <cell r="F2567">
            <v>2240.6484375</v>
          </cell>
          <cell r="G2567" t="str">
            <v>PiscesMoridae</v>
          </cell>
          <cell r="H2567">
            <v>2240.6484375</v>
          </cell>
          <cell r="I2567">
            <v>2240.6484375</v>
          </cell>
          <cell r="J2567">
            <v>2240.6484375</v>
          </cell>
          <cell r="K2567" t="str">
            <v>shelf medium invertebrate feeder</v>
          </cell>
          <cell r="L2567" t="str">
            <v>shelf medium invertebrate feeder</v>
          </cell>
          <cell r="M2567" t="str">
            <v xml:space="preserve">shelf invertebrate feeder medium </v>
          </cell>
          <cell r="N2567" t="str">
            <v xml:space="preserve">Demersal invertebrate feeder medium (30-100cm) </v>
          </cell>
          <cell r="O2567" t="str">
            <v>Shelf demersal invertivores large</v>
          </cell>
          <cell r="P2567" t="str">
            <v>FDS</v>
          </cell>
        </row>
        <row r="2568">
          <cell r="C2568" t="str">
            <v>Pseudophycis bachus</v>
          </cell>
          <cell r="D2568" t="str">
            <v>Pisces</v>
          </cell>
          <cell r="E2568" t="str">
            <v>Moridae</v>
          </cell>
          <cell r="F2568">
            <v>2240.6484375</v>
          </cell>
          <cell r="G2568" t="str">
            <v>PiscesMoridae</v>
          </cell>
          <cell r="H2568" t="str">
            <v>benthic fish</v>
          </cell>
          <cell r="I2568" t="str">
            <v>small omnivore</v>
          </cell>
          <cell r="J2568" t="str">
            <v>small omnivore</v>
          </cell>
          <cell r="K2568" t="str">
            <v>shelf medium predator</v>
          </cell>
          <cell r="L2568" t="str">
            <v>red cod</v>
          </cell>
          <cell r="M2568" t="str">
            <v>shelf piscivore medium</v>
          </cell>
          <cell r="N2568" t="str">
            <v>Demersal piscivore small (&lt;30cm)</v>
          </cell>
          <cell r="O2568" t="str">
            <v>Shelf demersal piscivore small</v>
          </cell>
          <cell r="P2568" t="str">
            <v>FVS</v>
          </cell>
        </row>
        <row r="2569">
          <cell r="C2569" t="str">
            <v>Austrophycis marginata</v>
          </cell>
          <cell r="D2569" t="str">
            <v>Pisces</v>
          </cell>
          <cell r="E2569" t="str">
            <v>Moridae</v>
          </cell>
          <cell r="F2569">
            <v>2240.6484375</v>
          </cell>
          <cell r="G2569" t="str">
            <v>PiscesMoridae</v>
          </cell>
          <cell r="H2569" t="str">
            <v>benthic fish</v>
          </cell>
          <cell r="I2569" t="str">
            <v>small omnivore</v>
          </cell>
          <cell r="J2569" t="str">
            <v>small omnivore</v>
          </cell>
          <cell r="K2569" t="str">
            <v>shelf small invertebrate feeder</v>
          </cell>
          <cell r="L2569" t="str">
            <v>shelf small invertebrate feeder</v>
          </cell>
          <cell r="M2569" t="str">
            <v xml:space="preserve">shelf invertebrate feeder small </v>
          </cell>
          <cell r="N2569" t="str">
            <v>Demersal invertebrate feeder small (&lt;30cm)</v>
          </cell>
          <cell r="O2569" t="str">
            <v>Shelf demersal invertivores small</v>
          </cell>
          <cell r="P2569" t="str">
            <v>FDS</v>
          </cell>
        </row>
        <row r="2570">
          <cell r="C2570" t="str">
            <v>Antimora rostrata</v>
          </cell>
          <cell r="D2570">
            <v>2240.6484375</v>
          </cell>
          <cell r="E2570">
            <v>2240.6484375</v>
          </cell>
          <cell r="G2570">
            <v>2240.6484375</v>
          </cell>
          <cell r="H2570">
            <v>2240.6484375</v>
          </cell>
          <cell r="I2570">
            <v>2240.6484375</v>
          </cell>
          <cell r="J2570">
            <v>2240.6484375</v>
          </cell>
          <cell r="K2570">
            <v>2240.6484375</v>
          </cell>
          <cell r="L2570">
            <v>2240.6484375</v>
          </cell>
          <cell r="M2570">
            <v>2240.6484375</v>
          </cell>
          <cell r="N2570" t="str">
            <v xml:space="preserve">Demersal invertebrate feeder medium (30-100cm) </v>
          </cell>
          <cell r="O2570" t="str">
            <v>Deep demersal invertivore large</v>
          </cell>
          <cell r="P2570" t="str">
            <v>FDD</v>
          </cell>
        </row>
        <row r="2571">
          <cell r="C2571" t="str">
            <v>Halargyreus johnsonii</v>
          </cell>
          <cell r="D2571" t="str">
            <v>Pisces</v>
          </cell>
          <cell r="E2571" t="str">
            <v>Moridae</v>
          </cell>
          <cell r="F2571">
            <v>2240.6484375</v>
          </cell>
          <cell r="G2571" t="str">
            <v>PiscesMoridae</v>
          </cell>
          <cell r="H2571">
            <v>2240.6484375</v>
          </cell>
          <cell r="I2571">
            <v>2240.6484375</v>
          </cell>
          <cell r="J2571">
            <v>2240.6484375</v>
          </cell>
          <cell r="K2571" t="str">
            <v>slope medium invertebrate feeder</v>
          </cell>
          <cell r="L2571" t="str">
            <v>slope medium invertebrate feeder</v>
          </cell>
          <cell r="M2571" t="str">
            <v>slope medium invertebrate feeder</v>
          </cell>
          <cell r="N2571" t="str">
            <v xml:space="preserve">Demersal invertebrate feeder medium (30-100cm) </v>
          </cell>
          <cell r="O2571" t="str">
            <v>Deep demersal invertivore large</v>
          </cell>
          <cell r="P2571" t="str">
            <v>FDD</v>
          </cell>
        </row>
        <row r="2572">
          <cell r="C2572" t="str">
            <v>Lepidion microcephalus</v>
          </cell>
          <cell r="D2572" t="str">
            <v>Pisces</v>
          </cell>
          <cell r="E2572" t="str">
            <v>Moridae</v>
          </cell>
          <cell r="F2572">
            <v>2240.6484375</v>
          </cell>
          <cell r="G2572" t="str">
            <v>PiscesMoridae</v>
          </cell>
          <cell r="H2572" t="str">
            <v>benthopelagic fish</v>
          </cell>
          <cell r="I2572" t="str">
            <v>large omnivore</v>
          </cell>
          <cell r="J2572" t="str">
            <v>large omnivore</v>
          </cell>
          <cell r="K2572" t="str">
            <v>slope medium invertebrate feeder</v>
          </cell>
          <cell r="L2572" t="str">
            <v>slope medium invertebrate feeder</v>
          </cell>
          <cell r="M2572" t="str">
            <v>slope medium invertebrate feeder</v>
          </cell>
          <cell r="N2572" t="str">
            <v xml:space="preserve">Demersal invertebrate feeder medium (30-100cm) </v>
          </cell>
          <cell r="O2572" t="str">
            <v>Deep demersal invertivore large</v>
          </cell>
          <cell r="P2572" t="str">
            <v>FDD</v>
          </cell>
        </row>
        <row r="2573">
          <cell r="C2573" t="str">
            <v>Pseudophycis breviuscula</v>
          </cell>
          <cell r="D2573" t="str">
            <v>Pisces</v>
          </cell>
          <cell r="E2573" t="str">
            <v>Moridae</v>
          </cell>
          <cell r="F2573">
            <v>2240.6484375</v>
          </cell>
          <cell r="G2573" t="str">
            <v>PiscesMoridae</v>
          </cell>
          <cell r="H2573" t="str">
            <v>benthopelagic fish</v>
          </cell>
          <cell r="I2573" t="str">
            <v>large omnivore</v>
          </cell>
          <cell r="J2573" t="str">
            <v>large omnivore</v>
          </cell>
          <cell r="K2573" t="str">
            <v>slope medium invertebrate feeder</v>
          </cell>
          <cell r="L2573" t="str">
            <v>slope medium invertebrate feeder</v>
          </cell>
          <cell r="M2573" t="str">
            <v>slope medium invertebrate feeder</v>
          </cell>
          <cell r="N2573" t="str">
            <v xml:space="preserve">Demersal invertebrate feeder medium (30-100cm) </v>
          </cell>
          <cell r="O2573" t="str">
            <v>Deep demersal invertivore large</v>
          </cell>
          <cell r="P2573" t="str">
            <v>FDD</v>
          </cell>
        </row>
        <row r="2574">
          <cell r="C2574" t="str">
            <v>Physiculus luminosa</v>
          </cell>
          <cell r="D2574">
            <v>2240.6484375</v>
          </cell>
          <cell r="E2574">
            <v>2240.6484375</v>
          </cell>
          <cell r="G2574">
            <v>2240.6484375</v>
          </cell>
          <cell r="N2574">
            <v>2240.6484375</v>
          </cell>
          <cell r="O2574" t="str">
            <v>Deep demersal invertivore small</v>
          </cell>
          <cell r="P2574" t="str">
            <v>FDD</v>
          </cell>
        </row>
        <row r="2575">
          <cell r="C2575" t="str">
            <v>Guttigadus globiceps</v>
          </cell>
          <cell r="D2575">
            <v>2240.6484375</v>
          </cell>
          <cell r="E2575">
            <v>2240.6484375</v>
          </cell>
          <cell r="G2575">
            <v>2240.6484375</v>
          </cell>
          <cell r="N2575" t="str">
            <v>Demersal invertebrate feeder small (&lt;30cm)</v>
          </cell>
          <cell r="O2575" t="str">
            <v>Deep demersal invertivore small</v>
          </cell>
          <cell r="P2575" t="str">
            <v>FDD</v>
          </cell>
        </row>
        <row r="2576">
          <cell r="C2576" t="str">
            <v>Melanonus gracilis</v>
          </cell>
          <cell r="D2576" t="str">
            <v>Pisces</v>
          </cell>
          <cell r="E2576" t="str">
            <v>Moridae</v>
          </cell>
          <cell r="F2576">
            <v>2240.6484375</v>
          </cell>
          <cell r="G2576" t="str">
            <v>PiscesMoridae</v>
          </cell>
          <cell r="N2576" t="str">
            <v>Pelagic planktivore small (&lt;30cm)</v>
          </cell>
          <cell r="O2576" t="str">
            <v>Non-migrating meso/bathypelagics</v>
          </cell>
          <cell r="P2576" t="str">
            <v>FMN</v>
          </cell>
        </row>
        <row r="2577">
          <cell r="C2577" t="str">
            <v>Melanonus zugmayeri</v>
          </cell>
          <cell r="D2577" t="str">
            <v>Pisces</v>
          </cell>
          <cell r="E2577" t="str">
            <v>Moridae</v>
          </cell>
          <cell r="F2577">
            <v>2240.6484375</v>
          </cell>
          <cell r="G2577" t="str">
            <v>PiscesMoridae</v>
          </cell>
          <cell r="K2577">
            <v>2240.6484375</v>
          </cell>
          <cell r="L2577">
            <v>2240.6484375</v>
          </cell>
          <cell r="N2577" t="str">
            <v>Pelagic planktivore small (&lt;30cm)</v>
          </cell>
          <cell r="O2577" t="str">
            <v>Non-migrating meso/bathypelagics</v>
          </cell>
          <cell r="P2577" t="str">
            <v>FMN</v>
          </cell>
        </row>
        <row r="2578">
          <cell r="C2578" t="str">
            <v>Halargyreus sp</v>
          </cell>
          <cell r="D2578">
            <v>2240.6484375</v>
          </cell>
          <cell r="E2578">
            <v>2240.6484375</v>
          </cell>
          <cell r="G2578">
            <v>2240.6484375</v>
          </cell>
          <cell r="N2578" t="str">
            <v xml:space="preserve">Demersal invertebrate feeder medium (30-100cm) </v>
          </cell>
          <cell r="O2578" t="str">
            <v>Deep demersal invertivore large</v>
          </cell>
          <cell r="P2578" t="str">
            <v>FDD</v>
          </cell>
        </row>
        <row r="2579">
          <cell r="C2579" t="str">
            <v>Lotella &amp; Pseudophycis spp.</v>
          </cell>
          <cell r="D2579" t="str">
            <v>Pisces</v>
          </cell>
          <cell r="E2579" t="str">
            <v>Moridae</v>
          </cell>
          <cell r="F2579">
            <v>2240.6484375</v>
          </cell>
          <cell r="G2579" t="str">
            <v>PiscesMoridae</v>
          </cell>
          <cell r="K2579" t="str">
            <v>slope medium invertebrate feeder</v>
          </cell>
          <cell r="L2579" t="str">
            <v>shelf medium invertebrate feeder</v>
          </cell>
          <cell r="N2579" t="str">
            <v xml:space="preserve">Demersal invertebrate feeder medium (30-100cm) </v>
          </cell>
          <cell r="O2579" t="str">
            <v>Shelf demersal invertivores large</v>
          </cell>
          <cell r="P2579" t="str">
            <v>FDS</v>
          </cell>
        </row>
        <row r="2580">
          <cell r="C2580" t="str">
            <v>Moridae - undifferentiated</v>
          </cell>
          <cell r="D2580" t="str">
            <v>Pisces</v>
          </cell>
          <cell r="E2580" t="str">
            <v>Moridae</v>
          </cell>
          <cell r="F2580">
            <v>2240.6484375</v>
          </cell>
          <cell r="G2580" t="str">
            <v>PiscesMoridae</v>
          </cell>
          <cell r="K2580">
            <v>2240.6484375</v>
          </cell>
          <cell r="L2580">
            <v>2240.6484375</v>
          </cell>
          <cell r="M2580">
            <v>2240.6484375</v>
          </cell>
          <cell r="N2580" t="str">
            <v xml:space="preserve">Demersal invertebrate feeder medium (30-100cm) </v>
          </cell>
          <cell r="O2580" t="str">
            <v>Shelf demersal invertivores large</v>
          </cell>
          <cell r="P2580" t="str">
            <v>FDS</v>
          </cell>
        </row>
        <row r="2581">
          <cell r="C2581" t="str">
            <v>Pseudophycis spp.</v>
          </cell>
          <cell r="D2581" t="str">
            <v>Pisces</v>
          </cell>
          <cell r="E2581" t="str">
            <v>Moridae</v>
          </cell>
          <cell r="F2581">
            <v>2240.6484375</v>
          </cell>
          <cell r="G2581" t="str">
            <v>PiscesMoridae</v>
          </cell>
          <cell r="K2581">
            <v>2240.6484375</v>
          </cell>
          <cell r="L2581">
            <v>2240.6484375</v>
          </cell>
          <cell r="M2581">
            <v>2240.6484375</v>
          </cell>
          <cell r="N2581" t="str">
            <v xml:space="preserve">Demersal invertebrate feeder medium (30-100cm) </v>
          </cell>
          <cell r="O2581" t="str">
            <v>Shelf demersal invertivores large</v>
          </cell>
          <cell r="P2581" t="str">
            <v>FDS</v>
          </cell>
        </row>
        <row r="2582">
          <cell r="C2582" t="str">
            <v>Gadidae -undifferentiated</v>
          </cell>
          <cell r="D2582" t="str">
            <v>Pisces</v>
          </cell>
          <cell r="E2582" t="str">
            <v>Gadidae</v>
          </cell>
          <cell r="G2582" t="str">
            <v>PiscesGadidae</v>
          </cell>
          <cell r="K2582" t="str">
            <v>shelf small invertebrate feeder</v>
          </cell>
          <cell r="L2582" t="str">
            <v>shelf small invertebrate feeder</v>
          </cell>
          <cell r="M2582" t="str">
            <v xml:space="preserve">shelf invertebrate feeder small </v>
          </cell>
          <cell r="N2582" t="str">
            <v>Demersal invertebrate feeder small (&lt;30cm)</v>
          </cell>
          <cell r="O2582" t="str">
            <v>Shelf demersal invertivores small</v>
          </cell>
          <cell r="P2582" t="str">
            <v>FDS</v>
          </cell>
        </row>
        <row r="2583">
          <cell r="C2583" t="str">
            <v>Gaidropsarus novaezealandiae</v>
          </cell>
          <cell r="D2583" t="str">
            <v>Pisces</v>
          </cell>
          <cell r="E2583" t="str">
            <v>Gadidae</v>
          </cell>
          <cell r="G2583" t="str">
            <v>PiscesGadidae</v>
          </cell>
          <cell r="H2583">
            <v>2240.6484375</v>
          </cell>
          <cell r="I2583">
            <v>2240.6484375</v>
          </cell>
          <cell r="J2583">
            <v>2240.6484375</v>
          </cell>
          <cell r="K2583" t="str">
            <v>shelf small invertebrate feeder</v>
          </cell>
          <cell r="L2583" t="str">
            <v>shelf small invertebrate feeder</v>
          </cell>
          <cell r="M2583" t="str">
            <v xml:space="preserve">shelf invertebrate feeder small </v>
          </cell>
          <cell r="N2583" t="str">
            <v>Demersal invertebrate feeder small (&lt;30cm)</v>
          </cell>
          <cell r="O2583" t="str">
            <v>Shelf demersal invertivores small</v>
          </cell>
          <cell r="P2583" t="str">
            <v>FDS</v>
          </cell>
        </row>
        <row r="2584">
          <cell r="C2584" t="str">
            <v>Gadus morhua</v>
          </cell>
          <cell r="D2584">
            <v>2240.6484375</v>
          </cell>
          <cell r="E2584">
            <v>2240.6484375</v>
          </cell>
          <cell r="F2584">
            <v>2240.6484375</v>
          </cell>
          <cell r="K2584">
            <v>2240.6484375</v>
          </cell>
          <cell r="L2584">
            <v>2240.6484375</v>
          </cell>
          <cell r="M2584">
            <v>2240.6484375</v>
          </cell>
          <cell r="N2584" t="str">
            <v xml:space="preserve">North Atlantic </v>
          </cell>
          <cell r="O2584" t="str">
            <v>Shelf demersal invertivores large</v>
          </cell>
          <cell r="P2584" t="str">
            <v>FDS</v>
          </cell>
        </row>
        <row r="2585">
          <cell r="C2585" t="str">
            <v>Macruronus novaezelandiae</v>
          </cell>
          <cell r="D2585" t="str">
            <v>Pisces</v>
          </cell>
          <cell r="E2585" t="str">
            <v>Merluccidae</v>
          </cell>
          <cell r="F2585">
            <v>2240.6484375</v>
          </cell>
          <cell r="G2585" t="str">
            <v>PiscesMerluccidae</v>
          </cell>
          <cell r="H2585" t="str">
            <v>benthopelagic fish</v>
          </cell>
          <cell r="I2585" t="str">
            <v>blue grenadier</v>
          </cell>
          <cell r="J2585" t="str">
            <v>blue grenadier</v>
          </cell>
          <cell r="K2585" t="str">
            <v>blue grenadier</v>
          </cell>
          <cell r="L2585" t="str">
            <v>blue grenadier</v>
          </cell>
          <cell r="M2585" t="str">
            <v>Deep piscivore large</v>
          </cell>
          <cell r="N2585" t="str">
            <v>Demersal piscivore medium (30-100cm)</v>
          </cell>
          <cell r="O2585" t="str">
            <v>Deep demersal piscivore large</v>
          </cell>
          <cell r="P2585" t="str">
            <v>FDD</v>
          </cell>
        </row>
        <row r="2586">
          <cell r="C2586" t="str">
            <v>Merluccius australis</v>
          </cell>
          <cell r="D2586">
            <v>2240.6484375</v>
          </cell>
          <cell r="E2586">
            <v>2240.6484375</v>
          </cell>
          <cell r="G2586">
            <v>2240.6484375</v>
          </cell>
          <cell r="H2586">
            <v>2240.6484375</v>
          </cell>
          <cell r="I2586">
            <v>2240.6484375</v>
          </cell>
          <cell r="J2586">
            <v>2240.6484375</v>
          </cell>
          <cell r="K2586" t="str">
            <v>slope large predator</v>
          </cell>
          <cell r="L2586" t="str">
            <v>slope large predator</v>
          </cell>
          <cell r="M2586" t="str">
            <v>slope large piscivore</v>
          </cell>
          <cell r="N2586" t="str">
            <v>Demersal piscivore medium (30-100cm)</v>
          </cell>
          <cell r="O2586" t="str">
            <v>Deep demersal piscivore large</v>
          </cell>
          <cell r="P2586" t="str">
            <v>FDD</v>
          </cell>
        </row>
        <row r="2587">
          <cell r="C2587" t="str">
            <v>Genypterus sp.</v>
          </cell>
          <cell r="D2587" t="str">
            <v>Pisces</v>
          </cell>
          <cell r="E2587" t="str">
            <v>Ophidiidae</v>
          </cell>
          <cell r="F2587">
            <v>2240.6484375</v>
          </cell>
          <cell r="G2587" t="str">
            <v>PiscesOphidiidae</v>
          </cell>
          <cell r="H2587" t="str">
            <v>benthopelagic fish</v>
          </cell>
          <cell r="I2587" t="str">
            <v>ling</v>
          </cell>
          <cell r="J2587" t="str">
            <v>large piscivore</v>
          </cell>
          <cell r="K2587" t="str">
            <v xml:space="preserve">ling </v>
          </cell>
          <cell r="L2587" t="str">
            <v>shelf large predator</v>
          </cell>
          <cell r="M2587" t="str">
            <v>shelf large predator</v>
          </cell>
          <cell r="N2587" t="str">
            <v>Demersal piscivore medium (30-100cm)</v>
          </cell>
          <cell r="O2587" t="str">
            <v>Deep demersal piscivore large</v>
          </cell>
          <cell r="P2587" t="str">
            <v>FDD</v>
          </cell>
        </row>
        <row r="2588">
          <cell r="C2588" t="str">
            <v>Ophidiidae</v>
          </cell>
          <cell r="D2588" t="str">
            <v>Pisces</v>
          </cell>
          <cell r="E2588" t="str">
            <v>Ophidiidae</v>
          </cell>
          <cell r="F2588">
            <v>2240.6484375</v>
          </cell>
          <cell r="G2588" t="str">
            <v>PiscesOphidiidae</v>
          </cell>
          <cell r="H2588" t="str">
            <v>benthic fish</v>
          </cell>
          <cell r="I2588" t="str">
            <v>large piscivore</v>
          </cell>
          <cell r="J2588" t="str">
            <v>large piscivore</v>
          </cell>
          <cell r="K2588" t="str">
            <v>shelf medium predator</v>
          </cell>
          <cell r="L2588" t="str">
            <v>shelf medium predator</v>
          </cell>
          <cell r="M2588" t="str">
            <v>shelf piscivore medium</v>
          </cell>
          <cell r="N2588" t="str">
            <v>Demersal piscivore medium (30-100cm)</v>
          </cell>
          <cell r="O2588" t="str">
            <v>Shelf demersal piscivore large</v>
          </cell>
          <cell r="P2588" t="str">
            <v>FVS</v>
          </cell>
        </row>
        <row r="2589">
          <cell r="C2589" t="str">
            <v>Bythitidae, Dinematichthyidae, Ophidiidae, Parabrotulidae - undifferentiated</v>
          </cell>
          <cell r="D2589">
            <v>2240.6484375</v>
          </cell>
          <cell r="E2589">
            <v>2240.6484375</v>
          </cell>
          <cell r="G2589">
            <v>2240.6484375</v>
          </cell>
          <cell r="H2589">
            <v>2240.6484375</v>
          </cell>
          <cell r="I2589">
            <v>2240.6484375</v>
          </cell>
          <cell r="J2589">
            <v>2240.6484375</v>
          </cell>
          <cell r="K2589">
            <v>2240.6484375</v>
          </cell>
          <cell r="L2589">
            <v>2240.6484375</v>
          </cell>
          <cell r="M2589">
            <v>2240.6484375</v>
          </cell>
          <cell r="N2589" t="str">
            <v>Demersal piscivore medium (30-100cm)</v>
          </cell>
          <cell r="O2589" t="str">
            <v>Shelf demersal piscivore large</v>
          </cell>
          <cell r="P2589" t="str">
            <v>FVS</v>
          </cell>
        </row>
        <row r="2590">
          <cell r="C2590" t="str">
            <v>Dannevigia tusca</v>
          </cell>
          <cell r="D2590" t="str">
            <v>Pisces</v>
          </cell>
          <cell r="E2590" t="str">
            <v>Ophidiidae</v>
          </cell>
          <cell r="F2590">
            <v>2240.6484375</v>
          </cell>
          <cell r="G2590" t="str">
            <v>PiscesOphidiidae</v>
          </cell>
          <cell r="H2590" t="str">
            <v>benthic fish</v>
          </cell>
          <cell r="I2590" t="str">
            <v>large piscivore</v>
          </cell>
          <cell r="J2590" t="str">
            <v>large piscivore</v>
          </cell>
          <cell r="K2590" t="str">
            <v>slope medium predator</v>
          </cell>
          <cell r="L2590" t="str">
            <v>slope medium predator</v>
          </cell>
          <cell r="M2590" t="str">
            <v>slope medium piscivore</v>
          </cell>
          <cell r="N2590" t="str">
            <v>Demersal piscivore medium (30-100cm)</v>
          </cell>
          <cell r="O2590" t="str">
            <v>Deep demersal piscivore large</v>
          </cell>
          <cell r="P2590" t="str">
            <v>FDD</v>
          </cell>
        </row>
        <row r="2591">
          <cell r="C2591" t="str">
            <v>Genypterus blacodes</v>
          </cell>
          <cell r="D2591" t="str">
            <v>Pisces</v>
          </cell>
          <cell r="E2591" t="str">
            <v>Ophidiidae</v>
          </cell>
          <cell r="F2591">
            <v>2240.6484375</v>
          </cell>
          <cell r="G2591" t="str">
            <v>PiscesOphidiidae</v>
          </cell>
          <cell r="H2591" t="str">
            <v>benthopelagic fish</v>
          </cell>
          <cell r="I2591" t="str">
            <v>ling</v>
          </cell>
          <cell r="J2591" t="str">
            <v>large piscivore</v>
          </cell>
          <cell r="K2591" t="str">
            <v xml:space="preserve">ling </v>
          </cell>
          <cell r="L2591" t="str">
            <v>shelf large predator</v>
          </cell>
          <cell r="M2591" t="str">
            <v>shelf large predator</v>
          </cell>
          <cell r="N2591" t="str">
            <v>Demersal piscivore large (&gt;100cm)</v>
          </cell>
          <cell r="O2591" t="str">
            <v>Deep demersal piscivore large</v>
          </cell>
          <cell r="P2591" t="str">
            <v>FDD</v>
          </cell>
        </row>
        <row r="2592">
          <cell r="C2592" t="str">
            <v>Hoplobrotula armata</v>
          </cell>
          <cell r="D2592" t="str">
            <v>Pisces</v>
          </cell>
          <cell r="E2592" t="str">
            <v>Ophidiidae</v>
          </cell>
          <cell r="F2592">
            <v>2240.6484375</v>
          </cell>
          <cell r="G2592" t="str">
            <v>PiscesOphidiidae</v>
          </cell>
          <cell r="H2592">
            <v>2240.6484375</v>
          </cell>
          <cell r="I2592">
            <v>2240.6484375</v>
          </cell>
          <cell r="J2592">
            <v>2240.6484375</v>
          </cell>
          <cell r="K2592" t="str">
            <v>slope medium predator</v>
          </cell>
          <cell r="L2592" t="str">
            <v>slope medium predator</v>
          </cell>
          <cell r="M2592" t="str">
            <v>slope medium piscivore</v>
          </cell>
          <cell r="N2592" t="str">
            <v>Demersal piscivore medium (30-100cm)</v>
          </cell>
          <cell r="O2592" t="str">
            <v>Deep demersal piscivore large</v>
          </cell>
          <cell r="P2592" t="str">
            <v>FDD</v>
          </cell>
        </row>
        <row r="2593">
          <cell r="C2593" t="str">
            <v>Genypterus tigerinus</v>
          </cell>
          <cell r="D2593" t="str">
            <v>Pisces</v>
          </cell>
          <cell r="E2593" t="str">
            <v>Ophidiidae</v>
          </cell>
          <cell r="F2593">
            <v>2240.6484375</v>
          </cell>
          <cell r="G2593" t="str">
            <v>PiscesOphidiidae</v>
          </cell>
          <cell r="H2593">
            <v>2240.6484375</v>
          </cell>
          <cell r="I2593">
            <v>2240.6484375</v>
          </cell>
          <cell r="J2593">
            <v>2240.6484375</v>
          </cell>
          <cell r="K2593" t="str">
            <v xml:space="preserve">ling </v>
          </cell>
          <cell r="L2593" t="str">
            <v>shelf large predator</v>
          </cell>
          <cell r="M2593" t="str">
            <v>shelf large predator</v>
          </cell>
          <cell r="N2593" t="str">
            <v>Demersal piscivore large (&gt;100cm)</v>
          </cell>
          <cell r="O2593" t="str">
            <v>Shelf demersal piscivore large</v>
          </cell>
          <cell r="P2593" t="str">
            <v>FDS</v>
          </cell>
        </row>
        <row r="2594">
          <cell r="C2594" t="str">
            <v>Brotulotaenia crassa</v>
          </cell>
          <cell r="D2594" t="str">
            <v>Pisces</v>
          </cell>
          <cell r="E2594" t="str">
            <v>Ophidiidae</v>
          </cell>
          <cell r="F2594">
            <v>2240.6484375</v>
          </cell>
          <cell r="G2594" t="str">
            <v>PiscesOphidiidae</v>
          </cell>
          <cell r="H2594">
            <v>2240.6484375</v>
          </cell>
          <cell r="I2594">
            <v>2240.6484375</v>
          </cell>
          <cell r="J2594">
            <v>2240.6484375</v>
          </cell>
          <cell r="K2594">
            <v>2240.6484375</v>
          </cell>
          <cell r="L2594">
            <v>2240.6484375</v>
          </cell>
          <cell r="M2594">
            <v>2240.6484375</v>
          </cell>
          <cell r="N2594" t="str">
            <v>Pelagic piscivore medium (30-100cm)</v>
          </cell>
          <cell r="O2594" t="str">
            <v>Shelf demersal piscivore large</v>
          </cell>
          <cell r="P2594" t="str">
            <v>FVS</v>
          </cell>
        </row>
        <row r="2595">
          <cell r="C2595" t="str">
            <v>Cataetyx chthamalorhynchus</v>
          </cell>
          <cell r="N2595" t="str">
            <v>Demersal invertebrate feeder small (&lt;30cm)</v>
          </cell>
          <cell r="O2595" t="str">
            <v>Deep demersal invertivore small</v>
          </cell>
          <cell r="P2595" t="str">
            <v>FDD</v>
          </cell>
        </row>
        <row r="2596">
          <cell r="C2596" t="str">
            <v>Bassozetus robustus</v>
          </cell>
          <cell r="D2596">
            <v>2240.6484375</v>
          </cell>
          <cell r="E2596">
            <v>2240.6484375</v>
          </cell>
          <cell r="G2596">
            <v>2240.6484375</v>
          </cell>
          <cell r="H2596">
            <v>2240.6484375</v>
          </cell>
          <cell r="I2596">
            <v>2240.6484375</v>
          </cell>
          <cell r="J2596">
            <v>2240.6484375</v>
          </cell>
          <cell r="K2596">
            <v>2240.6484375</v>
          </cell>
          <cell r="L2596">
            <v>2240.6484375</v>
          </cell>
          <cell r="M2596">
            <v>2240.6484375</v>
          </cell>
          <cell r="N2596" t="str">
            <v xml:space="preserve">Demersal invertebrate feeder medium (30-100cm) </v>
          </cell>
          <cell r="O2596" t="str">
            <v>Deep demersal invertivore large</v>
          </cell>
          <cell r="P2596" t="str">
            <v>FDD</v>
          </cell>
        </row>
        <row r="2597">
          <cell r="C2597" t="str">
            <v>Spectrunculus grandis</v>
          </cell>
          <cell r="N2597" t="str">
            <v xml:space="preserve">Demersal invertebrate feeder medium (30-100cm) </v>
          </cell>
          <cell r="O2597" t="str">
            <v>Deep demersal invertivore large</v>
          </cell>
          <cell r="P2597" t="str">
            <v>FDD</v>
          </cell>
        </row>
        <row r="2598">
          <cell r="C2598" t="str">
            <v>Genypterus spp</v>
          </cell>
          <cell r="D2598" t="str">
            <v>Pisces</v>
          </cell>
          <cell r="E2598" t="str">
            <v>Ophidiidae</v>
          </cell>
          <cell r="F2598">
            <v>2240.6484375</v>
          </cell>
          <cell r="G2598" t="str">
            <v>PiscesOphidiidae</v>
          </cell>
          <cell r="H2598" t="str">
            <v>benthopelagic fish</v>
          </cell>
          <cell r="I2598" t="str">
            <v>ling</v>
          </cell>
          <cell r="J2598" t="str">
            <v>large piscivore</v>
          </cell>
          <cell r="K2598" t="str">
            <v xml:space="preserve">ling </v>
          </cell>
          <cell r="L2598" t="str">
            <v>shelf large predator</v>
          </cell>
          <cell r="M2598" t="str">
            <v>shelf large predator</v>
          </cell>
          <cell r="N2598" t="str">
            <v>Demersal piscivore large (&gt;100cm)</v>
          </cell>
          <cell r="O2598" t="str">
            <v>Deep demersal piscivore large</v>
          </cell>
          <cell r="P2598" t="str">
            <v>FDD</v>
          </cell>
        </row>
        <row r="2599">
          <cell r="C2599" t="str">
            <v>Cataetyx spp.</v>
          </cell>
          <cell r="D2599">
            <v>2240.6484375</v>
          </cell>
          <cell r="E2599">
            <v>2240.6484375</v>
          </cell>
          <cell r="G2599">
            <v>2240.6484375</v>
          </cell>
          <cell r="N2599" t="str">
            <v>Demersal invertebrate feeder small (&lt;30cm)</v>
          </cell>
          <cell r="O2599" t="str">
            <v>Deep demersal invertivore small</v>
          </cell>
          <cell r="P2599" t="str">
            <v>FDD</v>
          </cell>
        </row>
        <row r="2600">
          <cell r="C2600" t="str">
            <v>Dicrolene spp.</v>
          </cell>
          <cell r="N2600" t="str">
            <v>Demersal invertebrate feeder small (&lt;30cm)</v>
          </cell>
          <cell r="O2600" t="str">
            <v>Deep demersal invertivore small</v>
          </cell>
          <cell r="P2600" t="str">
            <v>FDD</v>
          </cell>
        </row>
        <row r="2601">
          <cell r="C2601" t="str">
            <v>Carapidae - undifferentiated</v>
          </cell>
          <cell r="D2601" t="str">
            <v>Pisces</v>
          </cell>
          <cell r="E2601" t="str">
            <v>Carapidae</v>
          </cell>
          <cell r="G2601" t="str">
            <v>PiscesCarapidae</v>
          </cell>
          <cell r="N2601" t="str">
            <v>Demersal invertebrate feeder small (&lt;30cm)</v>
          </cell>
          <cell r="O2601" t="str">
            <v>Shelf demersal invertivores small</v>
          </cell>
          <cell r="P2601" t="str">
            <v>FDS</v>
          </cell>
        </row>
        <row r="2602">
          <cell r="C2602" t="str">
            <v>Echiodon rendahli</v>
          </cell>
          <cell r="N2602" t="str">
            <v>Demersal invertebrate feeder small (&lt;30cm)</v>
          </cell>
          <cell r="O2602" t="str">
            <v>Shelf demersal invertivores small</v>
          </cell>
          <cell r="P2602" t="str">
            <v>FDS</v>
          </cell>
        </row>
        <row r="2603">
          <cell r="C2603" t="str">
            <v>Pyramodon ventralis</v>
          </cell>
          <cell r="D2603">
            <v>2240.6484375</v>
          </cell>
          <cell r="N2603">
            <v>2240.6484375</v>
          </cell>
          <cell r="O2603" t="str">
            <v>Deep demersal invertivore small</v>
          </cell>
          <cell r="P2603" t="str">
            <v>FDD</v>
          </cell>
        </row>
        <row r="2604">
          <cell r="C2604" t="str">
            <v>Zoarcidae - undifferentiated</v>
          </cell>
          <cell r="D2604">
            <v>2240.6484375</v>
          </cell>
          <cell r="E2604">
            <v>2240.6484375</v>
          </cell>
          <cell r="G2604">
            <v>2240.6484375</v>
          </cell>
          <cell r="H2604">
            <v>2240.6484375</v>
          </cell>
          <cell r="I2604">
            <v>2240.6484375</v>
          </cell>
          <cell r="J2604">
            <v>2240.6484375</v>
          </cell>
          <cell r="K2604">
            <v>2240.6484375</v>
          </cell>
          <cell r="L2604">
            <v>2240.6484375</v>
          </cell>
          <cell r="M2604">
            <v>2240.6484375</v>
          </cell>
          <cell r="N2604">
            <v>2839.5</v>
          </cell>
          <cell r="O2604" t="str">
            <v>Non-migrating meso/bathypelagics</v>
          </cell>
          <cell r="P2604" t="str">
            <v>FMN</v>
          </cell>
        </row>
        <row r="2605">
          <cell r="C2605" t="str">
            <v>Macrouridae &amp; Bathygadidae - undifferentiated</v>
          </cell>
          <cell r="D2605" t="str">
            <v>Pisces</v>
          </cell>
          <cell r="E2605">
            <v>2839.5</v>
          </cell>
          <cell r="G2605">
            <v>2839.5</v>
          </cell>
          <cell r="K2605">
            <v>2839.5</v>
          </cell>
          <cell r="L2605">
            <v>2839.5</v>
          </cell>
          <cell r="M2605">
            <v>2839.5</v>
          </cell>
          <cell r="N2605" t="str">
            <v>Demersal invertebrate feeder small (&lt;30cm)</v>
          </cell>
          <cell r="O2605" t="str">
            <v>Shelf demersal invertivores small</v>
          </cell>
          <cell r="P2605" t="str">
            <v>FDS</v>
          </cell>
        </row>
        <row r="2606">
          <cell r="C2606" t="str">
            <v>Macrouridae</v>
          </cell>
          <cell r="D2606" t="str">
            <v>Pisces</v>
          </cell>
          <cell r="E2606" t="str">
            <v>Macrouridae</v>
          </cell>
          <cell r="F2606">
            <v>2839.5</v>
          </cell>
          <cell r="G2606" t="str">
            <v>PiscesMacrouridae</v>
          </cell>
          <cell r="H2606" t="str">
            <v>benthopelagic fish</v>
          </cell>
          <cell r="I2606" t="str">
            <v>small omnivore</v>
          </cell>
          <cell r="J2606" t="str">
            <v>small omnivore</v>
          </cell>
          <cell r="K2606" t="str">
            <v>shelf small invertebrate feeder</v>
          </cell>
          <cell r="L2606" t="str">
            <v>shelf small invertebrate feeder</v>
          </cell>
          <cell r="M2606" t="str">
            <v xml:space="preserve">shelf invertebrate feeder small </v>
          </cell>
          <cell r="N2606" t="str">
            <v>Demersal invertebrate feeder small (&lt;30cm)</v>
          </cell>
          <cell r="O2606" t="str">
            <v>Shelf demersal invertivores small</v>
          </cell>
          <cell r="P2606" t="str">
            <v>FDS</v>
          </cell>
        </row>
        <row r="2607">
          <cell r="C2607" t="str">
            <v>Whiptail</v>
          </cell>
          <cell r="D2607" t="str">
            <v>Pisces</v>
          </cell>
          <cell r="E2607" t="str">
            <v>Macrouridae</v>
          </cell>
          <cell r="F2607">
            <v>2839.5</v>
          </cell>
          <cell r="G2607" t="str">
            <v>PiscesMacrouridae</v>
          </cell>
          <cell r="H2607">
            <v>2839.5</v>
          </cell>
          <cell r="K2607" t="str">
            <v>shelf small invertebrate feeder</v>
          </cell>
          <cell r="L2607" t="str">
            <v>shelf small invertebrate feeder</v>
          </cell>
          <cell r="M2607" t="str">
            <v xml:space="preserve">shelf invertebrate feeder small </v>
          </cell>
          <cell r="N2607" t="str">
            <v>Demersal invertebrate feeder small (&lt;30cm)</v>
          </cell>
          <cell r="O2607" t="str">
            <v>Shelf demersal invertivores small</v>
          </cell>
          <cell r="P2607" t="str">
            <v>FDS</v>
          </cell>
        </row>
        <row r="2608">
          <cell r="C2608" t="str">
            <v>Coelorinchus australis</v>
          </cell>
          <cell r="D2608" t="str">
            <v>Pisces</v>
          </cell>
          <cell r="E2608" t="str">
            <v>Macrouridae</v>
          </cell>
          <cell r="F2608">
            <v>2839.5</v>
          </cell>
          <cell r="G2608" t="str">
            <v>PiscesMacrouridae</v>
          </cell>
          <cell r="H2608" t="str">
            <v>benthic fish</v>
          </cell>
          <cell r="I2608" t="str">
            <v>small omnivore</v>
          </cell>
          <cell r="J2608" t="str">
            <v>small omnivore</v>
          </cell>
          <cell r="K2608" t="str">
            <v>slope medium invertebrate feeder</v>
          </cell>
          <cell r="L2608" t="str">
            <v>slope medium invertebrate feeder</v>
          </cell>
          <cell r="M2608" t="str">
            <v>slope medium invertebrate feeder</v>
          </cell>
          <cell r="N2608" t="str">
            <v xml:space="preserve">Demersal invertebrate feeder medium (30-100cm) </v>
          </cell>
          <cell r="O2608" t="str">
            <v>Deep demersal invertivore large</v>
          </cell>
          <cell r="P2608" t="str">
            <v>FDD</v>
          </cell>
        </row>
        <row r="2609">
          <cell r="C2609" t="str">
            <v>Coelorinchus fasciatus</v>
          </cell>
          <cell r="D2609" t="str">
            <v>Pisces</v>
          </cell>
          <cell r="E2609" t="str">
            <v>Macrouridae</v>
          </cell>
          <cell r="F2609">
            <v>2839.5</v>
          </cell>
          <cell r="G2609" t="str">
            <v>PiscesMacrouridae</v>
          </cell>
          <cell r="H2609" t="str">
            <v>benthopelagic fish</v>
          </cell>
          <cell r="I2609">
            <v>2839.5</v>
          </cell>
          <cell r="J2609">
            <v>2839.5</v>
          </cell>
          <cell r="K2609" t="str">
            <v>slope small invertebrate feeder</v>
          </cell>
          <cell r="L2609" t="str">
            <v>slope small invertebrate feeder</v>
          </cell>
          <cell r="M2609" t="str">
            <v>slope small invertebrate feeder</v>
          </cell>
          <cell r="N2609" t="str">
            <v>Demersal invertebrate feeder small (&lt;30cm)</v>
          </cell>
          <cell r="O2609" t="str">
            <v>Deep demersal invertivore small</v>
          </cell>
          <cell r="P2609" t="str">
            <v>FDD</v>
          </cell>
        </row>
        <row r="2610">
          <cell r="C2610" t="str">
            <v>Coelorinchus mirus</v>
          </cell>
          <cell r="D2610" t="str">
            <v>Pisces</v>
          </cell>
          <cell r="E2610" t="str">
            <v>Macrouridae</v>
          </cell>
          <cell r="F2610">
            <v>2839.5</v>
          </cell>
          <cell r="G2610" t="str">
            <v>PiscesMacrouridae</v>
          </cell>
          <cell r="H2610" t="str">
            <v>benthic fish</v>
          </cell>
          <cell r="I2610" t="str">
            <v>small omnivore</v>
          </cell>
          <cell r="J2610" t="str">
            <v>small omnivore</v>
          </cell>
          <cell r="K2610" t="str">
            <v>slope small predator</v>
          </cell>
          <cell r="L2610" t="str">
            <v>slope small predator</v>
          </cell>
          <cell r="M2610" t="str">
            <v>slope small predator</v>
          </cell>
          <cell r="N2610" t="str">
            <v>Demersal piscivore small (&lt;30cm)</v>
          </cell>
          <cell r="O2610" t="str">
            <v>Deep demersal piscivore small</v>
          </cell>
          <cell r="P2610" t="str">
            <v>FDD</v>
          </cell>
        </row>
        <row r="2611">
          <cell r="C2611" t="str">
            <v>Lepidorhynchus denticulatus</v>
          </cell>
          <cell r="D2611" t="str">
            <v>Pisces</v>
          </cell>
          <cell r="E2611" t="str">
            <v>Macrouridae</v>
          </cell>
          <cell r="F2611">
            <v>2839.5</v>
          </cell>
          <cell r="G2611" t="str">
            <v>PiscesMacrouridae</v>
          </cell>
          <cell r="H2611" t="str">
            <v>benthopelagic fish</v>
          </cell>
          <cell r="I2611" t="str">
            <v>Toothed whiptail</v>
          </cell>
          <cell r="J2611" t="str">
            <v>small omnivore</v>
          </cell>
          <cell r="K2611" t="str">
            <v>slope medium invertebrate feeder</v>
          </cell>
          <cell r="L2611" t="str">
            <v>slope medium invertebrate feeder</v>
          </cell>
          <cell r="M2611" t="str">
            <v>slope medium invertebrate feeder</v>
          </cell>
          <cell r="N2611" t="str">
            <v xml:space="preserve">Demersal invertebrate feeder medium (30-100cm) </v>
          </cell>
          <cell r="O2611" t="str">
            <v>Deep demersal invertivore large</v>
          </cell>
          <cell r="P2611" t="str">
            <v>FDD</v>
          </cell>
        </row>
        <row r="2612">
          <cell r="C2612" t="str">
            <v>Ventrifossa nigromaculata</v>
          </cell>
          <cell r="D2612" t="str">
            <v>Pisces</v>
          </cell>
          <cell r="E2612" t="str">
            <v>Macrouridae</v>
          </cell>
          <cell r="F2612">
            <v>2839.5</v>
          </cell>
          <cell r="G2612" t="str">
            <v>PiscesMacrouridae</v>
          </cell>
          <cell r="K2612" t="str">
            <v>slope small invertebrate feeder</v>
          </cell>
          <cell r="L2612" t="str">
            <v>slope small invertebrate feeder</v>
          </cell>
          <cell r="M2612" t="str">
            <v>slope small invertebrate feeder</v>
          </cell>
          <cell r="N2612" t="str">
            <v>Demersal invertebrate feeder small (&lt;30cm)</v>
          </cell>
          <cell r="O2612" t="str">
            <v>Deep demersal invertivore small</v>
          </cell>
          <cell r="P2612" t="str">
            <v>FDD</v>
          </cell>
        </row>
        <row r="2613">
          <cell r="C2613" t="str">
            <v>Malacocephalus laevis</v>
          </cell>
          <cell r="D2613" t="str">
            <v>Pisces</v>
          </cell>
          <cell r="E2613" t="str">
            <v>Macrouridae</v>
          </cell>
          <cell r="F2613">
            <v>2839.5</v>
          </cell>
          <cell r="G2613" t="str">
            <v>PiscesMacrouridae</v>
          </cell>
          <cell r="K2613" t="str">
            <v>slope medium predator</v>
          </cell>
          <cell r="L2613" t="str">
            <v>slope medium predator</v>
          </cell>
          <cell r="M2613" t="str">
            <v>slope medium piscivore</v>
          </cell>
          <cell r="N2613" t="str">
            <v xml:space="preserve">Demersal piscivore medium </v>
          </cell>
          <cell r="O2613" t="str">
            <v>Deep demersal piscivore large</v>
          </cell>
          <cell r="P2613" t="str">
            <v>FDD</v>
          </cell>
        </row>
        <row r="2614">
          <cell r="C2614" t="str">
            <v>Coelorinchus acutirostris</v>
          </cell>
          <cell r="D2614" t="str">
            <v>Pisces</v>
          </cell>
          <cell r="E2614" t="str">
            <v>Macrouridae</v>
          </cell>
          <cell r="F2614">
            <v>2839.5</v>
          </cell>
          <cell r="G2614" t="str">
            <v>PiscesMacrouridae</v>
          </cell>
          <cell r="K2614" t="str">
            <v>slope medium invertebrate feeder</v>
          </cell>
          <cell r="L2614" t="str">
            <v>slope medium invertebrate feeder</v>
          </cell>
          <cell r="M2614" t="str">
            <v>slope medium invertebrate feeder</v>
          </cell>
          <cell r="N2614" t="str">
            <v xml:space="preserve">Demersal invertebrate feeder medium (30-100cm) </v>
          </cell>
          <cell r="O2614" t="str">
            <v>Deep demersal invertivore large</v>
          </cell>
          <cell r="P2614" t="str">
            <v>FDD</v>
          </cell>
        </row>
        <row r="2615">
          <cell r="C2615" t="str">
            <v>Coelorinchus sp</v>
          </cell>
          <cell r="D2615" t="str">
            <v>Pisces</v>
          </cell>
          <cell r="E2615" t="str">
            <v>Macrouridae</v>
          </cell>
          <cell r="F2615">
            <v>2839.5</v>
          </cell>
          <cell r="G2615" t="str">
            <v>PiscesMacrouridae</v>
          </cell>
          <cell r="H2615">
            <v>2839.5</v>
          </cell>
          <cell r="I2615">
            <v>2839.5</v>
          </cell>
          <cell r="J2615">
            <v>2839.5</v>
          </cell>
          <cell r="K2615" t="str">
            <v>slope medium invertebrate feeder</v>
          </cell>
          <cell r="L2615" t="str">
            <v>slope medium invertebrate feeder</v>
          </cell>
          <cell r="M2615" t="str">
            <v>slope medium invertebrate feeder</v>
          </cell>
          <cell r="N2615" t="str">
            <v xml:space="preserve">Demersal invertebrate feeder medium (30-100cm) </v>
          </cell>
          <cell r="O2615" t="str">
            <v>Deep demersal invertivore large</v>
          </cell>
          <cell r="P2615" t="str">
            <v>FDD</v>
          </cell>
        </row>
        <row r="2616">
          <cell r="C2616" t="str">
            <v>Coelorinchus innotabilis</v>
          </cell>
          <cell r="D2616" t="str">
            <v>Pisces</v>
          </cell>
          <cell r="E2616" t="str">
            <v>Macrouridae</v>
          </cell>
          <cell r="F2616">
            <v>2839.5</v>
          </cell>
          <cell r="G2616" t="str">
            <v>PiscesMacrouridae</v>
          </cell>
          <cell r="K2616" t="str">
            <v>slope medium invertebrate feeder</v>
          </cell>
          <cell r="L2616" t="str">
            <v>slope medium invertebrate feeder</v>
          </cell>
          <cell r="M2616" t="str">
            <v>slope medium invertebrate feeder</v>
          </cell>
          <cell r="N2616" t="str">
            <v xml:space="preserve">Demersal invertebrate feeder medium (30-100cm) </v>
          </cell>
          <cell r="O2616" t="str">
            <v>Deep demersal invertivore large</v>
          </cell>
          <cell r="P2616" t="str">
            <v>FDD</v>
          </cell>
        </row>
        <row r="2617">
          <cell r="C2617" t="str">
            <v>Coryphaenoides serrulatus</v>
          </cell>
          <cell r="D2617" t="str">
            <v>Pisces</v>
          </cell>
          <cell r="E2617" t="str">
            <v>Macrouridae</v>
          </cell>
          <cell r="F2617">
            <v>2839.5</v>
          </cell>
          <cell r="G2617" t="str">
            <v>PiscesMacrouridae</v>
          </cell>
          <cell r="H2617" t="str">
            <v>benthopelagic fish</v>
          </cell>
          <cell r="I2617" t="str">
            <v>small omnivore</v>
          </cell>
          <cell r="J2617" t="str">
            <v>small omnivore</v>
          </cell>
          <cell r="K2617" t="str">
            <v>slope small invertebrate feeder</v>
          </cell>
          <cell r="L2617" t="str">
            <v>slope small invertebrate feeder</v>
          </cell>
          <cell r="M2617" t="str">
            <v>slope small invertebrate feeder</v>
          </cell>
          <cell r="N2617" t="str">
            <v>Demersal invertebrate feeder small (&lt;30cm)</v>
          </cell>
          <cell r="O2617" t="str">
            <v>Deep demersal invertivore small</v>
          </cell>
          <cell r="P2617" t="str">
            <v>FDD</v>
          </cell>
        </row>
        <row r="2618">
          <cell r="C2618" t="str">
            <v>Coryphaenoides subserrulatus</v>
          </cell>
          <cell r="D2618">
            <v>2839.5</v>
          </cell>
          <cell r="E2618">
            <v>2839.5</v>
          </cell>
          <cell r="F2618">
            <v>2839.5</v>
          </cell>
          <cell r="N2618">
            <v>2839.5</v>
          </cell>
          <cell r="O2618" t="str">
            <v>Deep demersal invertivore small</v>
          </cell>
          <cell r="P2618" t="str">
            <v>FDD</v>
          </cell>
        </row>
        <row r="2619">
          <cell r="C2619" t="str">
            <v>Coelorinchus matamua</v>
          </cell>
          <cell r="D2619" t="str">
            <v>Pisces</v>
          </cell>
          <cell r="E2619" t="str">
            <v>Macrouridae</v>
          </cell>
          <cell r="F2619">
            <v>2839.5</v>
          </cell>
          <cell r="G2619" t="str">
            <v>PiscesMacrouridae</v>
          </cell>
          <cell r="H2619">
            <v>2839.5</v>
          </cell>
          <cell r="I2619">
            <v>2839.5</v>
          </cell>
          <cell r="J2619">
            <v>2839.5</v>
          </cell>
          <cell r="K2619" t="str">
            <v>slope medium invertebrate feeder</v>
          </cell>
          <cell r="L2619" t="str">
            <v>slope medium invertebrate feeder</v>
          </cell>
          <cell r="M2619" t="str">
            <v>slope medium invertebrate feeder</v>
          </cell>
          <cell r="N2619" t="str">
            <v xml:space="preserve">Demersal invertebrate feeder medium (30-100cm) </v>
          </cell>
          <cell r="O2619" t="str">
            <v>Deep demersal invertivore large</v>
          </cell>
          <cell r="P2619" t="str">
            <v>FDD</v>
          </cell>
        </row>
        <row r="2620">
          <cell r="C2620" t="str">
            <v>Nezumia soela</v>
          </cell>
          <cell r="N2620" t="str">
            <v>Demersal invertebrate feeder small (&lt;30cm)</v>
          </cell>
          <cell r="O2620" t="str">
            <v>Deep demersal invertivore small</v>
          </cell>
          <cell r="P2620" t="str">
            <v>FDD</v>
          </cell>
        </row>
        <row r="2621">
          <cell r="C2621" t="str">
            <v>Cetonurus globiceps</v>
          </cell>
          <cell r="D2621">
            <v>2839.5</v>
          </cell>
          <cell r="E2621">
            <v>2839.5</v>
          </cell>
          <cell r="F2621">
            <v>2839.5</v>
          </cell>
          <cell r="G2621">
            <v>2839.5</v>
          </cell>
          <cell r="H2621">
            <v>2839.5</v>
          </cell>
          <cell r="I2621">
            <v>2839.5</v>
          </cell>
          <cell r="J2621">
            <v>2839.5</v>
          </cell>
          <cell r="K2621">
            <v>2839.5</v>
          </cell>
          <cell r="L2621">
            <v>2839.5</v>
          </cell>
          <cell r="M2621">
            <v>2839.5</v>
          </cell>
          <cell r="N2621" t="str">
            <v>Demersal invertebrate feeder small (&lt;30cm)</v>
          </cell>
          <cell r="O2621" t="str">
            <v>Deep demersal invertivore small</v>
          </cell>
          <cell r="P2621" t="str">
            <v>FDD</v>
          </cell>
        </row>
        <row r="2622">
          <cell r="C2622" t="str">
            <v>Bathygadus cottoides</v>
          </cell>
          <cell r="D2622">
            <v>2839.5</v>
          </cell>
          <cell r="E2622">
            <v>2839.5</v>
          </cell>
          <cell r="F2622">
            <v>2839.5</v>
          </cell>
          <cell r="G2622">
            <v>2839.5</v>
          </cell>
          <cell r="N2622" t="str">
            <v>Demersal invertebrate feeder small (&lt;30cm)</v>
          </cell>
          <cell r="O2622" t="str">
            <v>Deep demersal invertivore small</v>
          </cell>
          <cell r="P2622" t="str">
            <v>FDD</v>
          </cell>
        </row>
        <row r="2623">
          <cell r="C2623" t="str">
            <v>Idiolophorhynchus andriashevi</v>
          </cell>
          <cell r="N2623" t="str">
            <v>Demersal invertebrate feeder small (&lt;30cm)</v>
          </cell>
          <cell r="O2623" t="str">
            <v>Deep demersal invertivore small</v>
          </cell>
          <cell r="P2623" t="str">
            <v>FDD</v>
          </cell>
        </row>
        <row r="2624">
          <cell r="C2624" t="str">
            <v>Coryphaenoides dossenus</v>
          </cell>
          <cell r="D2624">
            <v>2839.5</v>
          </cell>
          <cell r="E2624">
            <v>2839.5</v>
          </cell>
          <cell r="G2624">
            <v>2839.5</v>
          </cell>
          <cell r="H2624">
            <v>2839.5</v>
          </cell>
          <cell r="I2624">
            <v>2839.5</v>
          </cell>
          <cell r="J2624">
            <v>2839.5</v>
          </cell>
          <cell r="K2624">
            <v>2839.5</v>
          </cell>
          <cell r="L2624">
            <v>2839.5</v>
          </cell>
          <cell r="M2624">
            <v>2839.5</v>
          </cell>
          <cell r="N2624">
            <v>2839.5</v>
          </cell>
          <cell r="O2624" t="str">
            <v>Deep demersal invertivore small</v>
          </cell>
          <cell r="P2624" t="str">
            <v>FDD</v>
          </cell>
        </row>
        <row r="2625">
          <cell r="C2625" t="str">
            <v>Coelorinchus acanthiger</v>
          </cell>
          <cell r="D2625">
            <v>2839.5</v>
          </cell>
          <cell r="E2625">
            <v>2839.5</v>
          </cell>
          <cell r="G2625">
            <v>2839.5</v>
          </cell>
          <cell r="H2625">
            <v>2839.5</v>
          </cell>
          <cell r="I2625">
            <v>2839.5</v>
          </cell>
          <cell r="J2625">
            <v>2839.5</v>
          </cell>
          <cell r="K2625">
            <v>2839.5</v>
          </cell>
          <cell r="L2625">
            <v>2839.5</v>
          </cell>
          <cell r="M2625">
            <v>2839.5</v>
          </cell>
          <cell r="N2625" t="str">
            <v xml:space="preserve">Demersal invertebrate feeder medium (30-100cm) </v>
          </cell>
          <cell r="O2625" t="str">
            <v>Deep demersal invertivore large</v>
          </cell>
          <cell r="P2625" t="str">
            <v>FDD</v>
          </cell>
        </row>
        <row r="2626">
          <cell r="C2626" t="str">
            <v>Coelorinchus maurofasciatus</v>
          </cell>
          <cell r="D2626" t="str">
            <v>Pisces</v>
          </cell>
          <cell r="E2626" t="str">
            <v>Macrouridae</v>
          </cell>
          <cell r="F2626">
            <v>2839.5</v>
          </cell>
          <cell r="G2626" t="str">
            <v>PiscesMacrouridae</v>
          </cell>
          <cell r="H2626" t="str">
            <v>benthopelagic fish</v>
          </cell>
          <cell r="I2626" t="str">
            <v>small omnivore</v>
          </cell>
          <cell r="J2626" t="str">
            <v>small omnivore</v>
          </cell>
          <cell r="K2626" t="str">
            <v>slope small predator</v>
          </cell>
          <cell r="L2626" t="str">
            <v>slope small predator</v>
          </cell>
          <cell r="M2626" t="str">
            <v>slope small predator</v>
          </cell>
          <cell r="N2626" t="str">
            <v>Demersal invertebrate feeder small (&lt;30cm)</v>
          </cell>
          <cell r="O2626" t="str">
            <v>Deep demersal invertivore small</v>
          </cell>
          <cell r="P2626" t="str">
            <v>FDD</v>
          </cell>
        </row>
        <row r="2627">
          <cell r="C2627" t="str">
            <v>Coelorinchus parvifasciatus</v>
          </cell>
          <cell r="D2627" t="str">
            <v>Pisces</v>
          </cell>
          <cell r="E2627" t="str">
            <v>Macrouridae</v>
          </cell>
          <cell r="F2627">
            <v>2839.5</v>
          </cell>
          <cell r="G2627" t="str">
            <v>PiscesMacrouridae</v>
          </cell>
          <cell r="H2627" t="str">
            <v>benthic fish</v>
          </cell>
          <cell r="I2627" t="str">
            <v>small omnivore</v>
          </cell>
          <cell r="J2627" t="str">
            <v>small omnivore</v>
          </cell>
          <cell r="K2627" t="str">
            <v>slope medium invertebrate feeder</v>
          </cell>
          <cell r="L2627" t="str">
            <v>slope medium invertebrate feeder</v>
          </cell>
          <cell r="M2627" t="str">
            <v>slope medium invertebrate feeder</v>
          </cell>
          <cell r="N2627" t="str">
            <v xml:space="preserve">Demersal invertebrate feeder medium (30-100cm) </v>
          </cell>
          <cell r="O2627" t="str">
            <v>Deep demersal invertivore large</v>
          </cell>
          <cell r="P2627" t="str">
            <v>FDD</v>
          </cell>
        </row>
        <row r="2628">
          <cell r="C2628" t="str">
            <v>Coryphaenoides filicauda</v>
          </cell>
          <cell r="J2628" t="str">
            <v>Bathypelagic invertivore medium</v>
          </cell>
          <cell r="N2628" t="str">
            <v>Demersal invertebrate feeder small (&lt;30cm)</v>
          </cell>
          <cell r="O2628" t="str">
            <v>Deep demersal invertivore small</v>
          </cell>
          <cell r="P2628" t="str">
            <v>FDD</v>
          </cell>
        </row>
        <row r="2629">
          <cell r="C2629" t="str">
            <v>Coryphaenoides murrayi</v>
          </cell>
          <cell r="O2629" t="str">
            <v>Deep demersal invertivore small</v>
          </cell>
          <cell r="P2629" t="str">
            <v>FDD</v>
          </cell>
        </row>
        <row r="2630">
          <cell r="C2630" t="str">
            <v>Coryphaenoides striaturus</v>
          </cell>
          <cell r="D2630">
            <v>2839.5</v>
          </cell>
          <cell r="E2630">
            <v>2839.5</v>
          </cell>
          <cell r="G2630">
            <v>2839.5</v>
          </cell>
          <cell r="N2630" t="str">
            <v>Demersal invertebrate feeder small (&lt;30cm)</v>
          </cell>
          <cell r="O2630" t="str">
            <v>Deep demersal invertivore small</v>
          </cell>
          <cell r="P2630" t="str">
            <v>FDD</v>
          </cell>
        </row>
        <row r="2631">
          <cell r="C2631" t="str">
            <v>Haplomacrourus nudirostris</v>
          </cell>
          <cell r="O2631" t="str">
            <v>Deep demersal invertivore large</v>
          </cell>
          <cell r="P2631" t="str">
            <v>FDD</v>
          </cell>
        </row>
        <row r="2632">
          <cell r="C2632" t="str">
            <v>Hymenocephalus longibarbis</v>
          </cell>
          <cell r="D2632" t="str">
            <v>Pisces</v>
          </cell>
          <cell r="E2632" t="str">
            <v>Macrouridae</v>
          </cell>
          <cell r="F2632">
            <v>2839.5</v>
          </cell>
          <cell r="G2632" t="str">
            <v>PiscesMacrouridae</v>
          </cell>
          <cell r="N2632" t="str">
            <v>Demersal invertebrate feeder small (&lt;30cm)</v>
          </cell>
          <cell r="O2632" t="str">
            <v>Deep demersal invertivore small</v>
          </cell>
          <cell r="P2632" t="str">
            <v>FDD</v>
          </cell>
        </row>
        <row r="2633">
          <cell r="C2633" t="str">
            <v>Kuronezumia leonis</v>
          </cell>
          <cell r="D2633">
            <v>2839.5</v>
          </cell>
          <cell r="E2633">
            <v>2839.5</v>
          </cell>
          <cell r="F2633">
            <v>2839.5</v>
          </cell>
          <cell r="N2633">
            <v>2839.5</v>
          </cell>
          <cell r="O2633" t="str">
            <v>Deep demersal invertivore large</v>
          </cell>
          <cell r="P2633" t="str">
            <v>FDD</v>
          </cell>
        </row>
        <row r="2634">
          <cell r="C2634" t="str">
            <v>Nezumia kapala</v>
          </cell>
          <cell r="N2634" t="str">
            <v>Demersal invertebrate feeder small (&lt;30cm)</v>
          </cell>
          <cell r="O2634" t="str">
            <v>Deep demersal invertivore small</v>
          </cell>
          <cell r="P2634" t="str">
            <v>FDD</v>
          </cell>
        </row>
        <row r="2635">
          <cell r="C2635" t="str">
            <v>Bathygadus spongiceps</v>
          </cell>
          <cell r="N2635" t="str">
            <v>Demersal invertebrate feeder small (&lt;30cm)</v>
          </cell>
          <cell r="O2635" t="str">
            <v>Deep demersal invertivore small</v>
          </cell>
          <cell r="P2635" t="str">
            <v>FDD</v>
          </cell>
        </row>
        <row r="2636">
          <cell r="C2636" t="str">
            <v>Gadomus pepperi</v>
          </cell>
          <cell r="N2636" t="str">
            <v>Demersal invertebrate feeder small (&lt;30cm)</v>
          </cell>
          <cell r="O2636" t="str">
            <v>Deep demersal invertivore small</v>
          </cell>
          <cell r="P2636" t="str">
            <v>FDD</v>
          </cell>
        </row>
        <row r="2637">
          <cell r="C2637" t="str">
            <v>Coelorinchus trachycarus</v>
          </cell>
          <cell r="O2637" t="str">
            <v>Deep demersal invertivore large</v>
          </cell>
          <cell r="P2637" t="str">
            <v>FDD</v>
          </cell>
        </row>
        <row r="2638">
          <cell r="C2638" t="str">
            <v>Hymenocephalus nascens</v>
          </cell>
          <cell r="N2638">
            <v>2839.5</v>
          </cell>
          <cell r="O2638" t="str">
            <v>Deep demersal invertivore small</v>
          </cell>
          <cell r="P2638" t="str">
            <v>FDD</v>
          </cell>
        </row>
        <row r="2639">
          <cell r="C2639" t="str">
            <v>Trachonurus yiwardaus</v>
          </cell>
          <cell r="D2639">
            <v>2839.5</v>
          </cell>
          <cell r="E2639">
            <v>2839.5</v>
          </cell>
          <cell r="G2639">
            <v>2839.5</v>
          </cell>
          <cell r="H2639">
            <v>2839.5</v>
          </cell>
          <cell r="I2639">
            <v>2839.5</v>
          </cell>
          <cell r="J2639">
            <v>2839.5</v>
          </cell>
          <cell r="K2639">
            <v>2839.5</v>
          </cell>
          <cell r="L2639">
            <v>2839.5</v>
          </cell>
          <cell r="M2639">
            <v>2839.5</v>
          </cell>
          <cell r="N2639">
            <v>2839.5</v>
          </cell>
          <cell r="O2639" t="str">
            <v>Deep demersal invertivore large</v>
          </cell>
          <cell r="P2639" t="str">
            <v>FDD</v>
          </cell>
        </row>
        <row r="2640">
          <cell r="C2640" t="str">
            <v>Coelorinchus amydrozosterus</v>
          </cell>
          <cell r="D2640">
            <v>2839.5</v>
          </cell>
          <cell r="E2640">
            <v>2839.5</v>
          </cell>
          <cell r="G2640">
            <v>2839.5</v>
          </cell>
          <cell r="H2640">
            <v>2839.5</v>
          </cell>
          <cell r="I2640">
            <v>2839.5</v>
          </cell>
          <cell r="J2640">
            <v>2839.5</v>
          </cell>
          <cell r="K2640">
            <v>2839.5</v>
          </cell>
          <cell r="L2640">
            <v>2839.5</v>
          </cell>
          <cell r="M2640">
            <v>2839.5</v>
          </cell>
          <cell r="N2640" t="str">
            <v>Demersal invertebrate feeder small (&lt;30cm)</v>
          </cell>
          <cell r="O2640" t="str">
            <v>Deep demersal invertivore small</v>
          </cell>
          <cell r="P2640" t="str">
            <v>FDD</v>
          </cell>
        </row>
        <row r="2641">
          <cell r="C2641" t="str">
            <v>Coelorinchus sp.</v>
          </cell>
          <cell r="D2641" t="str">
            <v>Pisces</v>
          </cell>
          <cell r="E2641" t="str">
            <v>Macrouridae</v>
          </cell>
          <cell r="F2641">
            <v>2839.5</v>
          </cell>
          <cell r="G2641" t="str">
            <v>PiscesMacrouridae</v>
          </cell>
          <cell r="H2641" t="str">
            <v>benthic fish</v>
          </cell>
          <cell r="I2641" t="str">
            <v>small omnivore</v>
          </cell>
          <cell r="J2641" t="str">
            <v>small omnivore</v>
          </cell>
          <cell r="K2641" t="str">
            <v>shelf small invertebrate feeder</v>
          </cell>
          <cell r="L2641" t="str">
            <v>shelf small invertebrate feeder</v>
          </cell>
          <cell r="M2641" t="str">
            <v xml:space="preserve">shelf invertebrate feeder small </v>
          </cell>
          <cell r="N2641" t="str">
            <v>Demersal invertebrate feeder small (&lt;30cm)</v>
          </cell>
          <cell r="O2641" t="str">
            <v>Shelf demersal invertivores small</v>
          </cell>
          <cell r="P2641" t="str">
            <v>FDS</v>
          </cell>
        </row>
        <row r="2642">
          <cell r="C2642" t="str">
            <v>Coryphaenoides sp.</v>
          </cell>
          <cell r="D2642" t="str">
            <v>Pisces</v>
          </cell>
          <cell r="E2642" t="str">
            <v>Macrouridae</v>
          </cell>
          <cell r="F2642">
            <v>2839.5</v>
          </cell>
          <cell r="G2642" t="str">
            <v>PiscesMacrouridae</v>
          </cell>
          <cell r="H2642" t="str">
            <v>benthopelagic fish</v>
          </cell>
          <cell r="I2642" t="str">
            <v>small omnivore</v>
          </cell>
          <cell r="J2642" t="str">
            <v>small omnivore</v>
          </cell>
          <cell r="K2642" t="str">
            <v>shelf small invertebrate feeder</v>
          </cell>
          <cell r="L2642" t="str">
            <v>shelf small invertebrate feeder</v>
          </cell>
          <cell r="M2642" t="str">
            <v xml:space="preserve">shelf invertebrate feeder small </v>
          </cell>
          <cell r="N2642" t="str">
            <v>Demersal invertebrate feeder small (&lt;30cm)</v>
          </cell>
          <cell r="O2642" t="str">
            <v>Shelf demersal invertivores small</v>
          </cell>
          <cell r="P2642" t="str">
            <v>FDS</v>
          </cell>
        </row>
        <row r="2643">
          <cell r="C2643" t="str">
            <v>Bathygadus spp.</v>
          </cell>
          <cell r="D2643">
            <v>2839.5</v>
          </cell>
          <cell r="E2643">
            <v>2839.5</v>
          </cell>
          <cell r="F2643">
            <v>2839.5</v>
          </cell>
          <cell r="O2643" t="str">
            <v>Deep demersal invertivore small</v>
          </cell>
          <cell r="P2643" t="str">
            <v>FDD</v>
          </cell>
        </row>
        <row r="2644">
          <cell r="C2644" t="str">
            <v>Hymenocephalus spp.</v>
          </cell>
          <cell r="N2644" t="str">
            <v>Demersal invertebrate feeder small (&lt;30cm)</v>
          </cell>
          <cell r="O2644" t="str">
            <v>Deep demersal invertivore small</v>
          </cell>
          <cell r="P2644" t="str">
            <v>FDD</v>
          </cell>
        </row>
        <row r="2645">
          <cell r="C2645" t="str">
            <v>Nezumia spp.</v>
          </cell>
          <cell r="D2645">
            <v>2839.5</v>
          </cell>
          <cell r="E2645">
            <v>2839.5</v>
          </cell>
          <cell r="G2645">
            <v>2839.5</v>
          </cell>
          <cell r="K2645">
            <v>2839.5</v>
          </cell>
          <cell r="L2645">
            <v>2839.5</v>
          </cell>
          <cell r="M2645">
            <v>2839.5</v>
          </cell>
          <cell r="N2645">
            <v>2839.5</v>
          </cell>
          <cell r="O2645" t="str">
            <v>Deep demersal invertivore small</v>
          </cell>
          <cell r="P2645" t="str">
            <v>FDD</v>
          </cell>
        </row>
        <row r="2646">
          <cell r="C2646" t="str">
            <v>Paracetonurus spp.</v>
          </cell>
          <cell r="O2646" t="str">
            <v>Deep demersal invertivore small</v>
          </cell>
          <cell r="P2646" t="str">
            <v>FDD</v>
          </cell>
        </row>
        <row r="2647">
          <cell r="C2647" t="str">
            <v>Hyporhamphus melanochir</v>
          </cell>
          <cell r="D2647" t="str">
            <v>Pisces</v>
          </cell>
          <cell r="E2647" t="str">
            <v>Hemiramphidae</v>
          </cell>
          <cell r="G2647" t="str">
            <v>PiscesHemiramphidae</v>
          </cell>
          <cell r="K2647" t="str">
            <v>shelf medium invertebrate feeder</v>
          </cell>
          <cell r="L2647" t="str">
            <v>shelf herbivore/omnivore</v>
          </cell>
          <cell r="M2647" t="str">
            <v xml:space="preserve">shelf invertebrate feeder medium </v>
          </cell>
          <cell r="N2647" t="str">
            <v xml:space="preserve">Herbivore medium (30-100cm) </v>
          </cell>
          <cell r="O2647" t="str">
            <v>Garfish</v>
          </cell>
          <cell r="P2647" t="str">
            <v>FSG</v>
          </cell>
        </row>
        <row r="2648">
          <cell r="C2648" t="str">
            <v>Hyporhamphus regularis</v>
          </cell>
          <cell r="D2648">
            <v>2839.5</v>
          </cell>
          <cell r="E2648">
            <v>2839.5</v>
          </cell>
          <cell r="G2648">
            <v>2839.5</v>
          </cell>
          <cell r="N2648">
            <v>2839.5</v>
          </cell>
          <cell r="O2648" t="str">
            <v>Garfish</v>
          </cell>
          <cell r="P2648" t="str">
            <v>FSG</v>
          </cell>
        </row>
        <row r="2649">
          <cell r="C2649" t="str">
            <v>Scomberesox saurus</v>
          </cell>
          <cell r="O2649" t="str">
            <v>Offshore pelagic invertivore large</v>
          </cell>
          <cell r="P2649" t="str">
            <v>FDS</v>
          </cell>
        </row>
        <row r="2650">
          <cell r="C2650" t="str">
            <v>Pseudomugil gertrudae</v>
          </cell>
          <cell r="D2650" t="str">
            <v>Pisces</v>
          </cell>
          <cell r="E2650" t="str">
            <v>Pseudomugilidae</v>
          </cell>
          <cell r="F2650">
            <v>2839.5</v>
          </cell>
          <cell r="G2650" t="str">
            <v>PiscesPseudomugilidae</v>
          </cell>
          <cell r="K2650" t="str">
            <v>shelf small invertebrate feeder</v>
          </cell>
          <cell r="L2650" t="str">
            <v>shelf small invertebrate feeder</v>
          </cell>
          <cell r="M2650" t="str">
            <v xml:space="preserve">shelf invertebrate feeder small </v>
          </cell>
          <cell r="N2650" t="str">
            <v>Demersal invertebrate feeder small (&lt;30cm)</v>
          </cell>
          <cell r="O2650" t="str">
            <v>Shelf demersal invertivores small</v>
          </cell>
          <cell r="P2650" t="str">
            <v>FDS</v>
          </cell>
        </row>
        <row r="2651">
          <cell r="C2651" t="str">
            <v>Melamphaes suborbitalis</v>
          </cell>
          <cell r="D2651" t="str">
            <v>Pisces</v>
          </cell>
          <cell r="E2651" t="str">
            <v>Melamphaidae</v>
          </cell>
          <cell r="F2651">
            <v>2839.5</v>
          </cell>
          <cell r="G2651" t="str">
            <v>PiscesMelamphaidae</v>
          </cell>
          <cell r="H2651">
            <v>2839.5</v>
          </cell>
          <cell r="I2651">
            <v>2839.5</v>
          </cell>
          <cell r="J2651">
            <v>2839.5</v>
          </cell>
          <cell r="K2651">
            <v>2839.5</v>
          </cell>
          <cell r="L2651">
            <v>2839.5</v>
          </cell>
          <cell r="M2651">
            <v>2839.5</v>
          </cell>
          <cell r="N2651" t="str">
            <v>Pelagic planktivore small (&lt;30cm)</v>
          </cell>
          <cell r="O2651" t="str">
            <v>Non-migrating meso/bathypelagics</v>
          </cell>
          <cell r="P2651" t="str">
            <v>FMN</v>
          </cell>
        </row>
        <row r="2652">
          <cell r="C2652" t="str">
            <v>Kestratherina esox</v>
          </cell>
          <cell r="D2652">
            <v>2839.5</v>
          </cell>
          <cell r="E2652">
            <v>2839.5</v>
          </cell>
          <cell r="F2652">
            <v>2839.5</v>
          </cell>
          <cell r="G2652">
            <v>2839.5</v>
          </cell>
          <cell r="H2652">
            <v>2839.5</v>
          </cell>
          <cell r="I2652">
            <v>2839.5</v>
          </cell>
          <cell r="J2652">
            <v>2839.5</v>
          </cell>
          <cell r="O2652" t="str">
            <v>Shelf pelagic piscivore small</v>
          </cell>
          <cell r="P2652" t="str">
            <v>FVS</v>
          </cell>
        </row>
        <row r="2653">
          <cell r="C2653" t="str">
            <v>Atherinason hepsetoides</v>
          </cell>
          <cell r="D2653">
            <v>2839.5</v>
          </cell>
          <cell r="E2653">
            <v>2839.5</v>
          </cell>
          <cell r="F2653">
            <v>2839.5</v>
          </cell>
          <cell r="G2653">
            <v>2839.5</v>
          </cell>
          <cell r="H2653">
            <v>2839.5</v>
          </cell>
          <cell r="I2653">
            <v>2839.5</v>
          </cell>
          <cell r="J2653">
            <v>2839.5</v>
          </cell>
          <cell r="K2653">
            <v>2839.5</v>
          </cell>
          <cell r="L2653">
            <v>2839.5</v>
          </cell>
          <cell r="M2653">
            <v>2839.5</v>
          </cell>
          <cell r="N2653">
            <v>2839.5</v>
          </cell>
          <cell r="O2653" t="str">
            <v>Shelf pelagic planktivore small</v>
          </cell>
          <cell r="P2653" t="str">
            <v>FPA</v>
          </cell>
        </row>
        <row r="2654">
          <cell r="C2654" t="str">
            <v>Diretmichthys parini</v>
          </cell>
          <cell r="D2654">
            <v>2839.5</v>
          </cell>
          <cell r="E2654">
            <v>2839.5</v>
          </cell>
          <cell r="O2654" t="str">
            <v>Non-migrating meso/bathypelagics</v>
          </cell>
          <cell r="P2654" t="str">
            <v>FMN</v>
          </cell>
        </row>
        <row r="2655">
          <cell r="C2655" t="str">
            <v>Trachichthyidae - undifferentiated</v>
          </cell>
          <cell r="D2655">
            <v>2839.5</v>
          </cell>
          <cell r="E2655">
            <v>2839.5</v>
          </cell>
          <cell r="G2655">
            <v>2839.5</v>
          </cell>
          <cell r="K2655">
            <v>2839.5</v>
          </cell>
          <cell r="L2655">
            <v>2839.5</v>
          </cell>
          <cell r="M2655">
            <v>2839.5</v>
          </cell>
          <cell r="N2655">
            <v>2839.5</v>
          </cell>
          <cell r="O2655" t="str">
            <v>Deep demersal invertivore small</v>
          </cell>
          <cell r="P2655" t="str">
            <v>FDD</v>
          </cell>
        </row>
        <row r="2656">
          <cell r="C2656" t="str">
            <v>Hoplostethus intermedius</v>
          </cell>
          <cell r="D2656" t="str">
            <v>Pisces</v>
          </cell>
          <cell r="E2656" t="str">
            <v>Trachichthyidae</v>
          </cell>
          <cell r="F2656">
            <v>2839.5</v>
          </cell>
          <cell r="G2656" t="str">
            <v>PiscesTrachichthyidae</v>
          </cell>
          <cell r="K2656" t="str">
            <v>slope small invertebrate feeder</v>
          </cell>
          <cell r="L2656" t="str">
            <v>slope small invertebrate feeder</v>
          </cell>
          <cell r="M2656" t="str">
            <v>slope small invertebrate feeder</v>
          </cell>
          <cell r="N2656" t="str">
            <v>Demersal invertebrate feeder small (&lt;30cm)</v>
          </cell>
          <cell r="O2656" t="str">
            <v>Deep demersal invertivore small</v>
          </cell>
          <cell r="P2656" t="str">
            <v>FDD</v>
          </cell>
        </row>
        <row r="2657">
          <cell r="C2657" t="str">
            <v>Hoplostethus latus</v>
          </cell>
          <cell r="O2657" t="str">
            <v>Deep demersal piscivore large</v>
          </cell>
          <cell r="P2657" t="str">
            <v>FDD</v>
          </cell>
        </row>
        <row r="2658">
          <cell r="C2658" t="str">
            <v>Paratrachichthys sp 1</v>
          </cell>
          <cell r="D2658" t="str">
            <v>Pisces</v>
          </cell>
          <cell r="E2658" t="str">
            <v>Trachichthyidae</v>
          </cell>
          <cell r="F2658">
            <v>2839.5</v>
          </cell>
          <cell r="G2658" t="str">
            <v>PiscesTrachichthyidae</v>
          </cell>
          <cell r="H2658">
            <v>2839.5</v>
          </cell>
          <cell r="I2658">
            <v>2839.5</v>
          </cell>
          <cell r="J2658">
            <v>2839.5</v>
          </cell>
          <cell r="K2658" t="str">
            <v>shelf small invertebrate feeder</v>
          </cell>
          <cell r="L2658" t="str">
            <v>shelf small invertebrate feeder</v>
          </cell>
          <cell r="M2658" t="str">
            <v xml:space="preserve">shelf invertebrate feeder small </v>
          </cell>
          <cell r="N2658" t="str">
            <v>Pelagic piscivore small (&lt;30)</v>
          </cell>
          <cell r="O2658" t="str">
            <v>Shelf pelagic planktivore small</v>
          </cell>
          <cell r="P2658" t="str">
            <v>FPA</v>
          </cell>
        </row>
        <row r="2659">
          <cell r="C2659" t="str">
            <v>Gephyroberyx darwinii</v>
          </cell>
          <cell r="D2659">
            <v>2839.5</v>
          </cell>
          <cell r="E2659">
            <v>2839.5</v>
          </cell>
          <cell r="G2659">
            <v>2839.5</v>
          </cell>
          <cell r="K2659">
            <v>2839.5</v>
          </cell>
          <cell r="L2659">
            <v>2839.5</v>
          </cell>
          <cell r="M2659">
            <v>2839.5</v>
          </cell>
          <cell r="N2659">
            <v>2839.5</v>
          </cell>
          <cell r="O2659" t="str">
            <v>Deep demersal invertivore large</v>
          </cell>
          <cell r="P2659" t="str">
            <v>FDD</v>
          </cell>
        </row>
        <row r="2660">
          <cell r="C2660" t="str">
            <v>Hoplostethus gigas</v>
          </cell>
          <cell r="D2660" t="str">
            <v>Pisces</v>
          </cell>
          <cell r="E2660" t="str">
            <v>Trachichthyidae</v>
          </cell>
          <cell r="F2660">
            <v>2839.5</v>
          </cell>
          <cell r="G2660" t="str">
            <v>PiscesTrachichthyidae</v>
          </cell>
          <cell r="K2660" t="str">
            <v>slope medium predator</v>
          </cell>
          <cell r="L2660" t="str">
            <v>slope medium predator</v>
          </cell>
          <cell r="M2660" t="str">
            <v>slope medium piscivore</v>
          </cell>
          <cell r="N2660" t="str">
            <v xml:space="preserve">Demersal invertebrate feeder medium (30-100cm) </v>
          </cell>
          <cell r="O2660" t="str">
            <v>Deep demersal invertivore large</v>
          </cell>
          <cell r="P2660" t="str">
            <v>FDD</v>
          </cell>
        </row>
        <row r="2661">
          <cell r="C2661" t="str">
            <v>Optivus sp 1</v>
          </cell>
          <cell r="D2661" t="str">
            <v>Pisces</v>
          </cell>
          <cell r="E2661" t="str">
            <v>Trachichthyidae</v>
          </cell>
          <cell r="F2661">
            <v>2839.5</v>
          </cell>
          <cell r="G2661" t="str">
            <v>PiscesTrachichthyidae</v>
          </cell>
          <cell r="H2661">
            <v>2839.5</v>
          </cell>
          <cell r="I2661">
            <v>2839.5</v>
          </cell>
          <cell r="J2661">
            <v>2839.5</v>
          </cell>
          <cell r="K2661" t="str">
            <v>slope small invertebrate feeder</v>
          </cell>
          <cell r="L2661" t="str">
            <v>slope small invertebrate feeder</v>
          </cell>
          <cell r="M2661" t="str">
            <v>slope small invertebrate feeder</v>
          </cell>
          <cell r="N2661" t="str">
            <v>Demersal invertebrate feeder small (&lt;30cm)</v>
          </cell>
          <cell r="O2661" t="str">
            <v>Deep demersal invertivore small</v>
          </cell>
          <cell r="P2661" t="str">
            <v>FDD</v>
          </cell>
        </row>
        <row r="2662">
          <cell r="C2662" t="str">
            <v>Optivus agrammus</v>
          </cell>
          <cell r="D2662">
            <v>2839.5</v>
          </cell>
          <cell r="E2662">
            <v>2839.5</v>
          </cell>
          <cell r="F2662">
            <v>2839.5</v>
          </cell>
          <cell r="O2662" t="str">
            <v>Shelf demersal invertivore small</v>
          </cell>
          <cell r="P2662" t="str">
            <v>FDS</v>
          </cell>
        </row>
        <row r="2663">
          <cell r="C2663" t="str">
            <v>Hoplostethus atlanticus</v>
          </cell>
          <cell r="D2663">
            <v>2839.5</v>
          </cell>
          <cell r="E2663">
            <v>2839.5</v>
          </cell>
          <cell r="G2663">
            <v>2839.5</v>
          </cell>
          <cell r="K2663">
            <v>2839.5</v>
          </cell>
          <cell r="L2663">
            <v>2839.5</v>
          </cell>
          <cell r="M2663">
            <v>2839.5</v>
          </cell>
          <cell r="N2663">
            <v>2839.5</v>
          </cell>
          <cell r="O2663" t="str">
            <v>Deep demersal piscivore large</v>
          </cell>
          <cell r="P2663" t="str">
            <v>FDD</v>
          </cell>
        </row>
        <row r="2664">
          <cell r="C2664" t="str">
            <v>Berycidae</v>
          </cell>
          <cell r="D2664" t="str">
            <v>Pisces</v>
          </cell>
          <cell r="E2664" t="str">
            <v>Berycidae</v>
          </cell>
          <cell r="F2664">
            <v>2839.5</v>
          </cell>
          <cell r="G2664" t="str">
            <v>PiscesBerycidae</v>
          </cell>
          <cell r="H2664" t="str">
            <v>benthopelagic fish</v>
          </cell>
          <cell r="I2664" t="str">
            <v>large piscivore</v>
          </cell>
          <cell r="J2664" t="str">
            <v>large piscivore</v>
          </cell>
          <cell r="K2664" t="str">
            <v>slope medium predator</v>
          </cell>
          <cell r="L2664" t="str">
            <v>slope medium predator</v>
          </cell>
          <cell r="M2664" t="str">
            <v>slope medium piscivore</v>
          </cell>
          <cell r="N2664" t="str">
            <v>Demersal piscivore medium (30-100cm)</v>
          </cell>
          <cell r="O2664" t="str">
            <v>Deep demersal piscivore large</v>
          </cell>
          <cell r="P2664" t="str">
            <v>FDD</v>
          </cell>
        </row>
        <row r="2665">
          <cell r="C2665" t="str">
            <v>Beryx decadactylus</v>
          </cell>
          <cell r="D2665" t="str">
            <v>Pisces</v>
          </cell>
          <cell r="E2665" t="str">
            <v>Berycidae</v>
          </cell>
          <cell r="F2665">
            <v>2839.5</v>
          </cell>
          <cell r="G2665" t="str">
            <v>PiscesBerycidae</v>
          </cell>
          <cell r="K2665" t="str">
            <v>slope medium predator</v>
          </cell>
          <cell r="L2665" t="str">
            <v>slope medium predator</v>
          </cell>
          <cell r="M2665" t="str">
            <v>slope medium piscivore</v>
          </cell>
          <cell r="N2665" t="str">
            <v>Demersal piscivore medium (30-100cm)</v>
          </cell>
          <cell r="O2665" t="str">
            <v>Deep demersal piscivore large</v>
          </cell>
          <cell r="P2665" t="str">
            <v>FDD</v>
          </cell>
        </row>
        <row r="2666">
          <cell r="C2666" t="str">
            <v>Beryx splendens</v>
          </cell>
          <cell r="D2666">
            <v>2839.5</v>
          </cell>
          <cell r="E2666">
            <v>2839.5</v>
          </cell>
          <cell r="O2666" t="str">
            <v>Deep demersal piscivore large</v>
          </cell>
          <cell r="P2666" t="str">
            <v>FDD</v>
          </cell>
        </row>
        <row r="2667">
          <cell r="C2667" t="str">
            <v>Centroberyx affinis</v>
          </cell>
          <cell r="D2667" t="str">
            <v>Pisces</v>
          </cell>
          <cell r="E2667" t="str">
            <v>Berycidae</v>
          </cell>
          <cell r="F2667">
            <v>2839.5</v>
          </cell>
          <cell r="G2667" t="str">
            <v>PiscesBerycidae</v>
          </cell>
          <cell r="H2667" t="str">
            <v>benthopelagic fish</v>
          </cell>
          <cell r="I2667" t="str">
            <v>redfish</v>
          </cell>
          <cell r="J2667" t="str">
            <v>large piscivore</v>
          </cell>
          <cell r="K2667" t="str">
            <v>redfish</v>
          </cell>
          <cell r="L2667" t="str">
            <v>shelf medium predator</v>
          </cell>
          <cell r="M2667" t="str">
            <v>shelf piscivore medium</v>
          </cell>
          <cell r="N2667" t="str">
            <v>Demersal piscivore medium (30-100cm)</v>
          </cell>
          <cell r="O2667" t="str">
            <v>Shelf demersal invertivore large</v>
          </cell>
          <cell r="P2667" t="str">
            <v>FVS</v>
          </cell>
        </row>
        <row r="2668">
          <cell r="C2668" t="str">
            <v>Centroberyx  gerrardi</v>
          </cell>
          <cell r="D2668">
            <v>2839.5</v>
          </cell>
          <cell r="E2668">
            <v>2839.5</v>
          </cell>
          <cell r="F2668">
            <v>2839.5</v>
          </cell>
          <cell r="O2668" t="str">
            <v>Bight redfish</v>
          </cell>
          <cell r="P2668" t="str">
            <v>FRD</v>
          </cell>
        </row>
        <row r="2669">
          <cell r="C2669" t="str">
            <v>Centroberyx lineatus</v>
          </cell>
          <cell r="D2669" t="str">
            <v>Pisces</v>
          </cell>
          <cell r="E2669" t="str">
            <v>Berycidae</v>
          </cell>
          <cell r="F2669">
            <v>2839.5</v>
          </cell>
          <cell r="G2669" t="str">
            <v>PiscesBerycidae</v>
          </cell>
          <cell r="K2669" t="str">
            <v>shelf medium predator</v>
          </cell>
          <cell r="L2669" t="str">
            <v>shelf medium predator</v>
          </cell>
          <cell r="M2669" t="str">
            <v>shelf piscivore medium</v>
          </cell>
          <cell r="N2669" t="str">
            <v>Demersal piscivore medium (30-100cm)</v>
          </cell>
          <cell r="O2669" t="str">
            <v>Shelf demersal piscivore large</v>
          </cell>
          <cell r="P2669" t="str">
            <v>FVS</v>
          </cell>
        </row>
        <row r="2670">
          <cell r="C2670" t="str">
            <v>Centroberyx australis</v>
          </cell>
          <cell r="D2670">
            <v>2839.5</v>
          </cell>
          <cell r="E2670">
            <v>2839.5</v>
          </cell>
          <cell r="O2670" t="str">
            <v>Deep demersal invertivore small</v>
          </cell>
          <cell r="P2670" t="str">
            <v>FDD</v>
          </cell>
        </row>
        <row r="2671">
          <cell r="C2671" t="str">
            <v>Zenion japonicum</v>
          </cell>
          <cell r="D2671" t="str">
            <v>Pisces</v>
          </cell>
          <cell r="E2671">
            <v>2839.5</v>
          </cell>
          <cell r="F2671">
            <v>2839.5</v>
          </cell>
          <cell r="G2671">
            <v>2839.5</v>
          </cell>
          <cell r="K2671">
            <v>2839.5</v>
          </cell>
          <cell r="L2671">
            <v>2839.5</v>
          </cell>
          <cell r="M2671">
            <v>2839.5</v>
          </cell>
          <cell r="N2671" t="str">
            <v>Demersal invertebrate feeders &amp; omnivores small (&lt;30cm)</v>
          </cell>
          <cell r="O2671" t="str">
            <v>Deep demersal invertivore small</v>
          </cell>
          <cell r="P2671" t="str">
            <v>FDD</v>
          </cell>
        </row>
        <row r="2672">
          <cell r="C2672" t="str">
            <v>Zeidae, Cyttidae - undifferentiated</v>
          </cell>
          <cell r="D2672">
            <v>2839.5</v>
          </cell>
          <cell r="E2672">
            <v>2839.5</v>
          </cell>
          <cell r="O2672" t="str">
            <v>Deep demersal piscivore large</v>
          </cell>
          <cell r="P2672" t="str">
            <v>FDD</v>
          </cell>
        </row>
        <row r="2673">
          <cell r="C2673" t="str">
            <v>Cyttus traversi</v>
          </cell>
          <cell r="D2673" t="str">
            <v>Pisces</v>
          </cell>
          <cell r="E2673" t="str">
            <v>Zeidae</v>
          </cell>
          <cell r="F2673">
            <v>2839.5</v>
          </cell>
          <cell r="G2673" t="str">
            <v>PiscesZeidae</v>
          </cell>
          <cell r="K2673" t="str">
            <v>dory</v>
          </cell>
          <cell r="L2673" t="str">
            <v>dory</v>
          </cell>
          <cell r="M2673" t="str">
            <v>deep piscivore medium</v>
          </cell>
          <cell r="N2673" t="str">
            <v>Demersal piscivore medium (30-100cm)</v>
          </cell>
          <cell r="O2673" t="str">
            <v>Deep demersal piscivore large</v>
          </cell>
          <cell r="P2673" t="str">
            <v>FDD</v>
          </cell>
        </row>
        <row r="2674">
          <cell r="C2674" t="str">
            <v>Cyttus australis</v>
          </cell>
          <cell r="D2674">
            <v>2839.5</v>
          </cell>
          <cell r="E2674">
            <v>2839.5</v>
          </cell>
          <cell r="O2674" t="str">
            <v>Deep demersal piscivore large</v>
          </cell>
          <cell r="P2674" t="str">
            <v>FDD</v>
          </cell>
        </row>
        <row r="2675">
          <cell r="C2675" t="str">
            <v>Zenopsis nebulosus</v>
          </cell>
          <cell r="D2675" t="str">
            <v>Pisces</v>
          </cell>
          <cell r="E2675" t="str">
            <v>Zeidae</v>
          </cell>
          <cell r="F2675">
            <v>2839.5</v>
          </cell>
          <cell r="G2675" t="str">
            <v>PiscesZeidae</v>
          </cell>
          <cell r="K2675" t="str">
            <v>dory</v>
          </cell>
          <cell r="L2675" t="str">
            <v>dory</v>
          </cell>
          <cell r="M2675" t="str">
            <v>shelf piscivore medium</v>
          </cell>
          <cell r="N2675" t="str">
            <v>Demersal piscivore medium (30-100cm)</v>
          </cell>
          <cell r="O2675" t="str">
            <v>Shelf demersal piscivore large</v>
          </cell>
          <cell r="P2675" t="str">
            <v>FVS</v>
          </cell>
        </row>
        <row r="2676">
          <cell r="C2676" t="str">
            <v>Zeus faber</v>
          </cell>
          <cell r="D2676">
            <v>2839.5</v>
          </cell>
          <cell r="E2676">
            <v>2839.5</v>
          </cell>
          <cell r="O2676" t="str">
            <v>Shelf demersal piscivore large</v>
          </cell>
          <cell r="P2676" t="str">
            <v>FVS</v>
          </cell>
        </row>
        <row r="2677">
          <cell r="C2677" t="str">
            <v>Cyttus novaezelandiae</v>
          </cell>
          <cell r="D2677" t="str">
            <v>Pisces</v>
          </cell>
          <cell r="E2677" t="str">
            <v>Zeidae</v>
          </cell>
          <cell r="F2677">
            <v>2839.5</v>
          </cell>
          <cell r="G2677" t="str">
            <v>PiscesZeidae</v>
          </cell>
          <cell r="H2677">
            <v>2839.5</v>
          </cell>
          <cell r="I2677">
            <v>2839.5</v>
          </cell>
          <cell r="J2677">
            <v>2839.5</v>
          </cell>
          <cell r="K2677" t="str">
            <v>dory</v>
          </cell>
          <cell r="L2677" t="str">
            <v>dory</v>
          </cell>
          <cell r="M2677" t="str">
            <v>pelagic medium invertebrate feeder</v>
          </cell>
          <cell r="N2677" t="str">
            <v>Demersal invertebrate feeder small (&lt;30cm)</v>
          </cell>
          <cell r="O2677" t="str">
            <v>Deep demersal invertivore small</v>
          </cell>
          <cell r="P2677" t="str">
            <v>FDD</v>
          </cell>
        </row>
        <row r="2678">
          <cell r="C2678" t="str">
            <v>Cyttopsis rosea</v>
          </cell>
          <cell r="D2678">
            <v>2839.5</v>
          </cell>
          <cell r="E2678">
            <v>2839.5</v>
          </cell>
          <cell r="O2678" t="str">
            <v>Deep demersal invertivore small</v>
          </cell>
          <cell r="P2678" t="str">
            <v>FDD</v>
          </cell>
        </row>
        <row r="2679">
          <cell r="C2679" t="str">
            <v>Zeidae/Oreosomatidae (NSW)</v>
          </cell>
          <cell r="D2679" t="str">
            <v>Pisces</v>
          </cell>
          <cell r="E2679" t="str">
            <v>Oreosomatidae</v>
          </cell>
          <cell r="F2679">
            <v>2839.5</v>
          </cell>
          <cell r="G2679" t="str">
            <v>PiscesOreosomatidae</v>
          </cell>
          <cell r="K2679" t="str">
            <v>oreo</v>
          </cell>
          <cell r="L2679" t="str">
            <v>oreo</v>
          </cell>
          <cell r="M2679" t="str">
            <v>slope medium piscivore</v>
          </cell>
          <cell r="N2679" t="str">
            <v>Demersal piscivore medium (30-100cm)</v>
          </cell>
          <cell r="O2679" t="str">
            <v>Deep demersal piscivore large</v>
          </cell>
          <cell r="P2679" t="str">
            <v>FDD</v>
          </cell>
        </row>
        <row r="2680">
          <cell r="C2680" t="str">
            <v>Neocyttus rhomboidalis</v>
          </cell>
          <cell r="D2680">
            <v>2839.5</v>
          </cell>
          <cell r="E2680">
            <v>2839.5</v>
          </cell>
          <cell r="G2680">
            <v>2839.5</v>
          </cell>
          <cell r="K2680">
            <v>2839.5</v>
          </cell>
          <cell r="L2680">
            <v>2839.5</v>
          </cell>
          <cell r="N2680">
            <v>2839.5</v>
          </cell>
          <cell r="O2680" t="str">
            <v>Deep demersal piscivore large</v>
          </cell>
          <cell r="P2680" t="str">
            <v>FDD</v>
          </cell>
        </row>
        <row r="2681">
          <cell r="C2681" t="str">
            <v>Oreosoma atlanticum</v>
          </cell>
          <cell r="D2681" t="str">
            <v>Pisces</v>
          </cell>
          <cell r="E2681" t="str">
            <v>Oreosomatidae</v>
          </cell>
          <cell r="F2681">
            <v>2839.5</v>
          </cell>
          <cell r="G2681" t="str">
            <v>PiscesOreosomatidae</v>
          </cell>
          <cell r="K2681" t="str">
            <v>oreo</v>
          </cell>
          <cell r="L2681" t="str">
            <v>oreo</v>
          </cell>
          <cell r="M2681" t="str">
            <v xml:space="preserve">deep piscivore medium </v>
          </cell>
          <cell r="N2681" t="str">
            <v>Demersal piscivore medium (30-100cm)</v>
          </cell>
          <cell r="O2681" t="str">
            <v>Deep demersal piscivore large</v>
          </cell>
          <cell r="P2681" t="str">
            <v>FDD</v>
          </cell>
        </row>
        <row r="2682">
          <cell r="C2682" t="str">
            <v>Pseudocyttus maculatus</v>
          </cell>
          <cell r="D2682">
            <v>2839.5</v>
          </cell>
          <cell r="E2682">
            <v>2839.5</v>
          </cell>
          <cell r="G2682">
            <v>2839.5</v>
          </cell>
          <cell r="K2682">
            <v>2839.5</v>
          </cell>
          <cell r="L2682">
            <v>2839.5</v>
          </cell>
          <cell r="M2682">
            <v>2839.5</v>
          </cell>
          <cell r="N2682">
            <v>2839.5</v>
          </cell>
          <cell r="O2682" t="str">
            <v>Deep demersal piscivore large</v>
          </cell>
          <cell r="P2682" t="str">
            <v>FDD</v>
          </cell>
        </row>
        <row r="2683">
          <cell r="C2683" t="str">
            <v>Allocyttus verrucosus</v>
          </cell>
          <cell r="D2683" t="str">
            <v>Pisces</v>
          </cell>
          <cell r="E2683" t="str">
            <v>Oreosomatidae</v>
          </cell>
          <cell r="F2683">
            <v>2839.5</v>
          </cell>
          <cell r="G2683" t="str">
            <v>PiscesOreosomatidae</v>
          </cell>
          <cell r="K2683" t="str">
            <v>oreo</v>
          </cell>
          <cell r="L2683" t="str">
            <v>oreo</v>
          </cell>
          <cell r="M2683" t="str">
            <v xml:space="preserve">deep piscivore medium </v>
          </cell>
          <cell r="N2683" t="str">
            <v>Demersal piscivore medium (30-100cm)</v>
          </cell>
          <cell r="O2683" t="str">
            <v>Deep demersal piscivore large</v>
          </cell>
          <cell r="P2683" t="str">
            <v>FDD</v>
          </cell>
        </row>
        <row r="2684">
          <cell r="C2684" t="str">
            <v>Allocyttus niger</v>
          </cell>
          <cell r="D2684">
            <v>2839.5</v>
          </cell>
          <cell r="E2684">
            <v>2839.5</v>
          </cell>
          <cell r="O2684" t="str">
            <v>Deep demersal piscivore large</v>
          </cell>
          <cell r="P2684" t="str">
            <v>FDD</v>
          </cell>
        </row>
        <row r="2685">
          <cell r="C2685" t="str">
            <v>Neocyttus psilorhynchus</v>
          </cell>
          <cell r="D2685" t="str">
            <v>Pisces</v>
          </cell>
          <cell r="E2685" t="str">
            <v>Oreosomatidae</v>
          </cell>
          <cell r="F2685">
            <v>2839.5</v>
          </cell>
          <cell r="G2685" t="str">
            <v>PiscesOreosomatidae</v>
          </cell>
          <cell r="K2685" t="str">
            <v>oreo</v>
          </cell>
          <cell r="L2685" t="str">
            <v>oreo</v>
          </cell>
          <cell r="M2685" t="str">
            <v xml:space="preserve">deep piscivore medium </v>
          </cell>
          <cell r="N2685" t="str">
            <v>Demersal piscivore medium (30-100cm)</v>
          </cell>
          <cell r="O2685" t="str">
            <v>Deep demersal piscivore large</v>
          </cell>
          <cell r="P2685" t="str">
            <v>FDD</v>
          </cell>
        </row>
        <row r="2686">
          <cell r="C2686" t="str">
            <v>Neocyttus rhomboidalis, N. psilorhynchus, Allocyttus niger &amp; A. verrucosus</v>
          </cell>
          <cell r="D2686" t="str">
            <v>Pisces</v>
          </cell>
          <cell r="E2686" t="str">
            <v>Oreosomatidae</v>
          </cell>
          <cell r="F2686">
            <v>2839.5</v>
          </cell>
          <cell r="G2686" t="str">
            <v>PiscesOreosomatidae</v>
          </cell>
          <cell r="K2686" t="str">
            <v>oreo</v>
          </cell>
          <cell r="L2686" t="str">
            <v>oreo</v>
          </cell>
          <cell r="M2686">
            <v>2839.5</v>
          </cell>
          <cell r="N2686" t="str">
            <v>Demersal invertebrate feeder medium (30-100cm)</v>
          </cell>
          <cell r="O2686" t="str">
            <v>Deep demersal invertivore large</v>
          </cell>
          <cell r="P2686" t="str">
            <v>FDD</v>
          </cell>
        </row>
        <row r="2687">
          <cell r="C2687" t="str">
            <v>Caproidae</v>
          </cell>
          <cell r="D2687" t="str">
            <v>Pisces</v>
          </cell>
          <cell r="E2687" t="str">
            <v>Caproidae</v>
          </cell>
          <cell r="F2687">
            <v>2839.5</v>
          </cell>
          <cell r="G2687" t="str">
            <v>PiscesCaproidae</v>
          </cell>
          <cell r="H2687">
            <v>2839.5</v>
          </cell>
          <cell r="I2687">
            <v>2839.5</v>
          </cell>
          <cell r="J2687">
            <v>2839.5</v>
          </cell>
          <cell r="K2687" t="str">
            <v>slope small invertebrate feeder</v>
          </cell>
          <cell r="L2687" t="str">
            <v>slope small invertebrate feeder</v>
          </cell>
          <cell r="M2687" t="str">
            <v>slope small invertebrate feeder</v>
          </cell>
          <cell r="N2687" t="str">
            <v>Demersal invertebrate feeder small (&lt;30cm)</v>
          </cell>
          <cell r="O2687" t="str">
            <v>Deep demersal invertivore small</v>
          </cell>
          <cell r="P2687" t="str">
            <v>FDD</v>
          </cell>
        </row>
        <row r="2688">
          <cell r="C2688" t="str">
            <v>Antigonia rhomboidea</v>
          </cell>
          <cell r="D2688" t="str">
            <v>Pisces</v>
          </cell>
          <cell r="E2688" t="str">
            <v>Caproidae</v>
          </cell>
          <cell r="F2688">
            <v>2839.5</v>
          </cell>
          <cell r="G2688" t="str">
            <v>PiscesCaproidae</v>
          </cell>
          <cell r="K2688" t="str">
            <v>slope small invertebrate feeder</v>
          </cell>
          <cell r="L2688" t="str">
            <v>slope small invertebrate feeder</v>
          </cell>
          <cell r="M2688" t="str">
            <v>slope small invertebrate feeder</v>
          </cell>
          <cell r="N2688" t="str">
            <v>Demersal invertebrate feeder small (&lt;30cm)</v>
          </cell>
          <cell r="O2688" t="str">
            <v>Deep demersal invertivore small</v>
          </cell>
          <cell r="P2688" t="str">
            <v>FDD</v>
          </cell>
        </row>
        <row r="2689">
          <cell r="C2689" t="str">
            <v>Lampris guttatus</v>
          </cell>
          <cell r="D2689" t="str">
            <v>Pisces</v>
          </cell>
          <cell r="E2689">
            <v>2839.5</v>
          </cell>
          <cell r="F2689">
            <v>2839.5</v>
          </cell>
          <cell r="G2689" t="str">
            <v>Pisces</v>
          </cell>
          <cell r="K2689" t="str">
            <v>pelagic large predator</v>
          </cell>
          <cell r="L2689" t="str">
            <v>pelagic large predator</v>
          </cell>
          <cell r="M2689" t="str">
            <v>pelagic oceanic piscivore</v>
          </cell>
          <cell r="N2689" t="str">
            <v>Pelagic piscivore large (&gt;100cm)</v>
          </cell>
          <cell r="O2689" t="str">
            <v>Offshore pelagic piscivore large</v>
          </cell>
          <cell r="P2689" t="str">
            <v>FVS</v>
          </cell>
        </row>
        <row r="2690">
          <cell r="C2690" t="str">
            <v>Lampris guttatus &amp; Lampris immaculatus</v>
          </cell>
          <cell r="D2690">
            <v>2839.5</v>
          </cell>
          <cell r="E2690">
            <v>2839.5</v>
          </cell>
          <cell r="G2690">
            <v>2839.5</v>
          </cell>
          <cell r="K2690">
            <v>2839.5</v>
          </cell>
          <cell r="L2690">
            <v>2839.5</v>
          </cell>
          <cell r="M2690">
            <v>2839.5</v>
          </cell>
          <cell r="N2690">
            <v>2839.5</v>
          </cell>
          <cell r="O2690" t="str">
            <v>Offshore pelagic piscivore large</v>
          </cell>
          <cell r="P2690" t="str">
            <v>FVS</v>
          </cell>
        </row>
        <row r="2691">
          <cell r="C2691" t="str">
            <v>Metavelifer multiradiatus</v>
          </cell>
          <cell r="D2691" t="str">
            <v>Pisces</v>
          </cell>
          <cell r="E2691" t="str">
            <v xml:space="preserve">Veliferidae </v>
          </cell>
          <cell r="F2691">
            <v>2839.5</v>
          </cell>
          <cell r="G2691" t="str">
            <v xml:space="preserve">PiscesVeliferidae </v>
          </cell>
          <cell r="H2691">
            <v>2839.5</v>
          </cell>
          <cell r="I2691">
            <v>2839.5</v>
          </cell>
          <cell r="J2691">
            <v>2839.5</v>
          </cell>
          <cell r="K2691" t="str">
            <v>shelf small invertebrate feeder</v>
          </cell>
          <cell r="L2691" t="str">
            <v>shelf small invertebrate feeder</v>
          </cell>
          <cell r="M2691" t="str">
            <v xml:space="preserve">shelf invertebrate feeder small </v>
          </cell>
          <cell r="N2691" t="str">
            <v>Pelagic piscivore small (&lt;30)</v>
          </cell>
          <cell r="O2691" t="str">
            <v>Shelf demersal invertivore small</v>
          </cell>
          <cell r="P2691" t="str">
            <v>FDS</v>
          </cell>
        </row>
        <row r="2692">
          <cell r="C2692" t="str">
            <v>Trachipterus jacksonensis</v>
          </cell>
          <cell r="D2692" t="str">
            <v>Pisces</v>
          </cell>
          <cell r="E2692" t="str">
            <v>Trachipteridae</v>
          </cell>
          <cell r="F2692">
            <v>2839.5</v>
          </cell>
          <cell r="G2692" t="str">
            <v>PiscesTrachipteridae</v>
          </cell>
          <cell r="H2692">
            <v>2839.5</v>
          </cell>
          <cell r="I2692">
            <v>2839.5</v>
          </cell>
          <cell r="J2692">
            <v>2839.5</v>
          </cell>
          <cell r="K2692" t="str">
            <v>slope large predator</v>
          </cell>
          <cell r="L2692" t="str">
            <v>slope large predator</v>
          </cell>
          <cell r="M2692" t="str">
            <v>slope large piscivore</v>
          </cell>
          <cell r="N2692" t="str">
            <v>Pelagic planktivore large (&gt;100cm)</v>
          </cell>
          <cell r="O2692" t="str">
            <v>Offshore pelagic invertivore large</v>
          </cell>
          <cell r="P2692" t="str">
            <v>FVS</v>
          </cell>
        </row>
        <row r="2693">
          <cell r="C2693" t="str">
            <v>Regalecus glesne</v>
          </cell>
          <cell r="D2693" t="str">
            <v>Pisces</v>
          </cell>
          <cell r="E2693" t="str">
            <v>Regalecidae</v>
          </cell>
          <cell r="F2693">
            <v>2839.5</v>
          </cell>
          <cell r="G2693" t="str">
            <v>PiscesRegalecidae</v>
          </cell>
          <cell r="H2693">
            <v>2839.5</v>
          </cell>
          <cell r="I2693">
            <v>2839.5</v>
          </cell>
          <cell r="J2693">
            <v>2839.5</v>
          </cell>
          <cell r="K2693" t="str">
            <v>Pelagic large predator</v>
          </cell>
          <cell r="L2693" t="str">
            <v>pelagic large predator</v>
          </cell>
          <cell r="M2693" t="str">
            <v>large oceanic planktivore</v>
          </cell>
          <cell r="N2693" t="str">
            <v xml:space="preserve">Pelagic jelly feeder </v>
          </cell>
          <cell r="O2693" t="str">
            <v>Offshore pelagic invertivore large</v>
          </cell>
          <cell r="P2693" t="str">
            <v>FVS</v>
          </cell>
        </row>
        <row r="2694">
          <cell r="C2694" t="str">
            <v>Agrostichthys parkeri</v>
          </cell>
          <cell r="D2694" t="str">
            <v>Pisces</v>
          </cell>
          <cell r="E2694" t="str">
            <v>Regalecidae</v>
          </cell>
          <cell r="F2694">
            <v>2839.5</v>
          </cell>
          <cell r="G2694" t="str">
            <v>PiscesRegalecidae</v>
          </cell>
          <cell r="H2694">
            <v>2839.5</v>
          </cell>
          <cell r="I2694">
            <v>2839.5</v>
          </cell>
          <cell r="J2694">
            <v>2839.5</v>
          </cell>
          <cell r="K2694" t="str">
            <v>Pelagic large predator</v>
          </cell>
          <cell r="L2694" t="str">
            <v>pelagic large predator</v>
          </cell>
          <cell r="M2694" t="str">
            <v>large oceanic planktivore</v>
          </cell>
          <cell r="N2694" t="str">
            <v>Pelagic planktivore large (&gt;100cm)</v>
          </cell>
          <cell r="O2694" t="str">
            <v>Offshore pelagic invertivore large</v>
          </cell>
          <cell r="P2694" t="str">
            <v>FVS</v>
          </cell>
        </row>
        <row r="2695">
          <cell r="C2695" t="str">
            <v>Fistularia commersonii</v>
          </cell>
          <cell r="D2695" t="str">
            <v>Pisces</v>
          </cell>
          <cell r="E2695" t="str">
            <v>Fistulariidae</v>
          </cell>
          <cell r="F2695">
            <v>2839.5</v>
          </cell>
          <cell r="G2695" t="str">
            <v>PiscesFistulariidae</v>
          </cell>
          <cell r="K2695" t="str">
            <v>shelf large predator</v>
          </cell>
          <cell r="L2695" t="str">
            <v>shelf large predator</v>
          </cell>
          <cell r="M2695" t="str">
            <v>shelf piscivore large</v>
          </cell>
          <cell r="N2695" t="str">
            <v>Demersal piscivore large (&gt;100cm)</v>
          </cell>
          <cell r="O2695" t="str">
            <v>Deep demersal piscivore large</v>
          </cell>
          <cell r="P2695" t="str">
            <v>FDD</v>
          </cell>
        </row>
        <row r="2696">
          <cell r="C2696" t="str">
            <v>Fistularia petimba</v>
          </cell>
          <cell r="D2696" t="str">
            <v>Pisces</v>
          </cell>
          <cell r="E2696" t="str">
            <v>Fistulariidae</v>
          </cell>
          <cell r="F2696">
            <v>2839.5</v>
          </cell>
          <cell r="G2696" t="str">
            <v>PiscesFistulariidae</v>
          </cell>
          <cell r="K2696" t="str">
            <v>shelf large predator</v>
          </cell>
          <cell r="L2696" t="str">
            <v>shelf large predator</v>
          </cell>
          <cell r="M2696" t="str">
            <v>shelf piscivore large</v>
          </cell>
          <cell r="N2696" t="str">
            <v>Demersal piscivore medium (30-100cm)</v>
          </cell>
          <cell r="O2696" t="str">
            <v>Deep demersal piscivore large</v>
          </cell>
          <cell r="P2696" t="str">
            <v>FDD</v>
          </cell>
        </row>
        <row r="2697">
          <cell r="C2697" t="str">
            <v>Macroramphosidae - undifferentiated</v>
          </cell>
          <cell r="D2697" t="str">
            <v>Pisces</v>
          </cell>
          <cell r="E2697" t="str">
            <v>Macroramphosidae</v>
          </cell>
          <cell r="F2697">
            <v>2839.5</v>
          </cell>
          <cell r="G2697" t="str">
            <v>PiscesMacroramphosidae</v>
          </cell>
          <cell r="H2697" t="str">
            <v>benthic fish</v>
          </cell>
          <cell r="I2697" t="str">
            <v>small omnivore</v>
          </cell>
          <cell r="J2697" t="str">
            <v>small omnivore</v>
          </cell>
          <cell r="K2697" t="str">
            <v>shelf small invertebrate feeder</v>
          </cell>
          <cell r="L2697" t="str">
            <v>shelf small invertebrate feeder</v>
          </cell>
          <cell r="M2697" t="str">
            <v xml:space="preserve">shelf invertebrate feeder small </v>
          </cell>
          <cell r="N2697" t="str">
            <v>Demersal invertebrate feeder small (&lt;30cm)</v>
          </cell>
          <cell r="O2697" t="str">
            <v>Shelf demersal invertivores small</v>
          </cell>
          <cell r="P2697" t="str">
            <v>FDS</v>
          </cell>
        </row>
        <row r="2698">
          <cell r="C2698" t="str">
            <v>Macroramphosidae remains</v>
          </cell>
          <cell r="D2698" t="str">
            <v>Pisces</v>
          </cell>
          <cell r="E2698" t="str">
            <v>Macroramphosidae</v>
          </cell>
          <cell r="F2698">
            <v>2839.5</v>
          </cell>
          <cell r="G2698" t="str">
            <v>PiscesMacroramphosidae</v>
          </cell>
          <cell r="H2698" t="str">
            <v>benthic fish</v>
          </cell>
          <cell r="I2698" t="str">
            <v>small omnivore</v>
          </cell>
          <cell r="J2698" t="str">
            <v>small omnivore</v>
          </cell>
          <cell r="K2698" t="str">
            <v>shelf small invertebrate feeder</v>
          </cell>
          <cell r="L2698" t="str">
            <v>shelf small invertebrate feeder</v>
          </cell>
          <cell r="M2698" t="str">
            <v xml:space="preserve">shelf invertebrate feeder small </v>
          </cell>
          <cell r="N2698" t="str">
            <v>Demersal invertebrate feeder small (&lt;30cm)</v>
          </cell>
          <cell r="O2698" t="str">
            <v>Shelf demersal invertivores small</v>
          </cell>
          <cell r="P2698" t="str">
            <v>FDS</v>
          </cell>
        </row>
        <row r="2699">
          <cell r="C2699" t="str">
            <v>Centriscops humerosus</v>
          </cell>
          <cell r="D2699" t="str">
            <v>Pisces</v>
          </cell>
          <cell r="E2699" t="str">
            <v>Macroramphosidae</v>
          </cell>
          <cell r="F2699">
            <v>2839.5</v>
          </cell>
          <cell r="G2699" t="str">
            <v>PiscesMacroramphosidae</v>
          </cell>
          <cell r="H2699" t="str">
            <v>benthic fish</v>
          </cell>
          <cell r="I2699" t="str">
            <v>small omnivore</v>
          </cell>
          <cell r="J2699" t="str">
            <v>small omnivore</v>
          </cell>
          <cell r="K2699" t="str">
            <v>slope small invertebrate feeder</v>
          </cell>
          <cell r="L2699" t="str">
            <v>slope small invertebrate feeder</v>
          </cell>
          <cell r="M2699" t="str">
            <v>shelf small invertebrate feeder</v>
          </cell>
          <cell r="N2699" t="str">
            <v>Demersal invertebrate feeder small (&lt;30cm)</v>
          </cell>
          <cell r="O2699" t="str">
            <v>Shelf demersal invertivores small</v>
          </cell>
          <cell r="P2699" t="str">
            <v>FDS</v>
          </cell>
        </row>
        <row r="2700">
          <cell r="C2700" t="str">
            <v>Macroramphosus scolopax</v>
          </cell>
          <cell r="D2700" t="str">
            <v>Pisces</v>
          </cell>
          <cell r="E2700" t="str">
            <v>Macroramphosidae</v>
          </cell>
          <cell r="F2700">
            <v>2839.5</v>
          </cell>
          <cell r="G2700" t="str">
            <v>PiscesMacroramphosidae</v>
          </cell>
          <cell r="H2700" t="str">
            <v>benthic fish</v>
          </cell>
          <cell r="I2700" t="str">
            <v>small omnivore</v>
          </cell>
          <cell r="J2700" t="str">
            <v>small omnivore</v>
          </cell>
          <cell r="K2700" t="str">
            <v>shelf small invertebrate feeder</v>
          </cell>
          <cell r="L2700" t="str">
            <v>shelf small invertebrate feeder</v>
          </cell>
          <cell r="M2700" t="str">
            <v xml:space="preserve">shelf invertebrate feeder small </v>
          </cell>
          <cell r="N2700" t="str">
            <v>Demersal invertebrate feeder small (&lt;30cm)</v>
          </cell>
          <cell r="O2700" t="str">
            <v>Shelf demersal invertivores small</v>
          </cell>
          <cell r="P2700" t="str">
            <v>FDS</v>
          </cell>
        </row>
        <row r="2701">
          <cell r="C2701" t="str">
            <v>Notopogon lilliei</v>
          </cell>
          <cell r="D2701" t="str">
            <v>Pisces</v>
          </cell>
          <cell r="E2701" t="str">
            <v>Macroramphosidae</v>
          </cell>
          <cell r="F2701">
            <v>2839.5</v>
          </cell>
          <cell r="G2701" t="str">
            <v>PiscesMacroramphosidae</v>
          </cell>
          <cell r="H2701">
            <v>2839.5</v>
          </cell>
          <cell r="I2701">
            <v>2839.5</v>
          </cell>
          <cell r="J2701">
            <v>2839.5</v>
          </cell>
          <cell r="K2701" t="str">
            <v>slope small invertebrate feeder</v>
          </cell>
          <cell r="L2701" t="str">
            <v>slope small invertebrate feeder</v>
          </cell>
          <cell r="M2701" t="str">
            <v>slope small invertebrate feeder</v>
          </cell>
          <cell r="N2701" t="str">
            <v>Demersal invertebrate feeder small (&lt;30cm)</v>
          </cell>
          <cell r="O2701" t="str">
            <v>Deep demersal invertivore small</v>
          </cell>
          <cell r="P2701" t="str">
            <v>FDD</v>
          </cell>
        </row>
        <row r="2702">
          <cell r="C2702" t="str">
            <v>Centriscops obliquus</v>
          </cell>
          <cell r="D2702" t="str">
            <v>Pisces</v>
          </cell>
          <cell r="E2702" t="str">
            <v>Macroramphosidae</v>
          </cell>
          <cell r="F2702">
            <v>2839.5</v>
          </cell>
          <cell r="G2702" t="str">
            <v>PiscesMacroramphosidae</v>
          </cell>
          <cell r="K2702" t="str">
            <v>shelf small invertebrate feeder</v>
          </cell>
          <cell r="L2702" t="str">
            <v>shelf small invertebrate feeder</v>
          </cell>
          <cell r="M2702" t="str">
            <v xml:space="preserve">shelf invertebrate feeder small </v>
          </cell>
          <cell r="N2702" t="str">
            <v>Demersal invertebrate feeder small (&lt;30cm)</v>
          </cell>
          <cell r="O2702" t="str">
            <v>Shelf demersal invertivores small</v>
          </cell>
          <cell r="P2702" t="str">
            <v>FDS</v>
          </cell>
        </row>
        <row r="2703">
          <cell r="C2703" t="str">
            <v>Notopogon fernandezianus</v>
          </cell>
          <cell r="D2703" t="str">
            <v>Pisces</v>
          </cell>
          <cell r="E2703" t="str">
            <v>Macroramphosidae</v>
          </cell>
          <cell r="G2703" t="str">
            <v>PiscesMacroramphosidae</v>
          </cell>
          <cell r="K2703" t="str">
            <v>slope small invertebrate feeder</v>
          </cell>
          <cell r="L2703" t="str">
            <v>slope small invertebrate feeder</v>
          </cell>
          <cell r="M2703" t="str">
            <v>slope small invertebrate feeder</v>
          </cell>
          <cell r="N2703" t="str">
            <v>Demersal invertebrate feeder small (&lt;30cm)</v>
          </cell>
          <cell r="O2703" t="str">
            <v>Deep demersal invertivore small</v>
          </cell>
          <cell r="P2703" t="str">
            <v>FDD</v>
          </cell>
        </row>
        <row r="2704">
          <cell r="C2704" t="str">
            <v>Notopogon xenosoma</v>
          </cell>
          <cell r="D2704" t="str">
            <v>Pisces</v>
          </cell>
          <cell r="E2704" t="str">
            <v>Macroramphosidae</v>
          </cell>
          <cell r="F2704">
            <v>2839.5</v>
          </cell>
          <cell r="G2704" t="str">
            <v>PiscesMacroramphosidae</v>
          </cell>
          <cell r="H2704">
            <v>2839.5</v>
          </cell>
          <cell r="I2704">
            <v>2839.5</v>
          </cell>
          <cell r="J2704">
            <v>2839.5</v>
          </cell>
          <cell r="K2704" t="str">
            <v>slope small invertebrate feeder</v>
          </cell>
          <cell r="L2704" t="str">
            <v>slope small invertebrate feeder</v>
          </cell>
          <cell r="M2704" t="str">
            <v>slope small invertebrate feeder</v>
          </cell>
          <cell r="N2704" t="str">
            <v>Demersal invertebrate feeder small (&lt;30cm)</v>
          </cell>
          <cell r="O2704" t="str">
            <v>Deep demersal invertivore small</v>
          </cell>
          <cell r="P2704" t="str">
            <v>FDD</v>
          </cell>
        </row>
        <row r="2705">
          <cell r="C2705" t="str">
            <v>Syngnathidae</v>
          </cell>
          <cell r="D2705" t="str">
            <v>Pisces</v>
          </cell>
          <cell r="E2705" t="str">
            <v>Syngnathidae</v>
          </cell>
          <cell r="F2705">
            <v>2839.5</v>
          </cell>
          <cell r="G2705" t="str">
            <v>PiscesSyngnathidae</v>
          </cell>
          <cell r="H2705" t="str">
            <v>benthic fish</v>
          </cell>
          <cell r="I2705" t="str">
            <v>small omnivore</v>
          </cell>
          <cell r="J2705" t="str">
            <v>small omnivore</v>
          </cell>
          <cell r="K2705" t="str">
            <v>shelf small invertebrate feeder</v>
          </cell>
          <cell r="L2705" t="str">
            <v>shelf small invertebrate feeder</v>
          </cell>
          <cell r="M2705" t="str">
            <v xml:space="preserve">shelf invertebrate feeder small </v>
          </cell>
          <cell r="N2705" t="str">
            <v>Demersal invertebrate feeder small (&lt;30cm)</v>
          </cell>
          <cell r="O2705" t="str">
            <v>Shelf demersal invertivores small</v>
          </cell>
          <cell r="P2705" t="str">
            <v>FDS</v>
          </cell>
        </row>
        <row r="2706">
          <cell r="C2706" t="str">
            <v>Phyllopteryx taeniolatus</v>
          </cell>
          <cell r="D2706" t="str">
            <v>Pisces</v>
          </cell>
          <cell r="E2706" t="str">
            <v>Syngnathidae</v>
          </cell>
          <cell r="F2706">
            <v>2839.5</v>
          </cell>
          <cell r="G2706" t="str">
            <v>PiscesSyngnathidae</v>
          </cell>
          <cell r="H2706">
            <v>2839.5</v>
          </cell>
          <cell r="I2706">
            <v>2839.5</v>
          </cell>
          <cell r="J2706">
            <v>2839.5</v>
          </cell>
          <cell r="K2706" t="str">
            <v>shelf small invertebrate feeder</v>
          </cell>
          <cell r="L2706" t="str">
            <v>shelf small invertebrate feeder</v>
          </cell>
          <cell r="M2706" t="str">
            <v xml:space="preserve">shelf invertebrate feeder small </v>
          </cell>
          <cell r="N2706" t="str">
            <v>Demersal invertebrate feeder small (&lt;30cm)</v>
          </cell>
          <cell r="O2706" t="str">
            <v>Shelf demersal invertivores small</v>
          </cell>
          <cell r="P2706" t="str">
            <v>FDS</v>
          </cell>
        </row>
        <row r="2707">
          <cell r="C2707" t="str">
            <v>Hippocampus abdominalis</v>
          </cell>
          <cell r="D2707" t="str">
            <v>Pisces</v>
          </cell>
          <cell r="E2707" t="str">
            <v>Syngnathidae</v>
          </cell>
          <cell r="F2707">
            <v>2839.5</v>
          </cell>
          <cell r="G2707" t="str">
            <v>PiscesSyngnathidae</v>
          </cell>
          <cell r="H2707" t="str">
            <v>benthic fish</v>
          </cell>
          <cell r="I2707" t="str">
            <v>small omnivore</v>
          </cell>
          <cell r="J2707" t="str">
            <v>small omnivore</v>
          </cell>
          <cell r="K2707" t="str">
            <v>shelf small invertebrate feeder</v>
          </cell>
          <cell r="L2707" t="str">
            <v>shelf small invertebrate feeder</v>
          </cell>
          <cell r="M2707" t="str">
            <v xml:space="preserve">shelf invertebrate feeder small </v>
          </cell>
          <cell r="N2707" t="str">
            <v>Demersal invertebrate feeder small (&lt;30cm)</v>
          </cell>
          <cell r="O2707" t="str">
            <v>Shelf demersal invertivores small</v>
          </cell>
          <cell r="P2707" t="str">
            <v>FDS</v>
          </cell>
        </row>
        <row r="2708">
          <cell r="C2708" t="str">
            <v>Stigmatopora argus</v>
          </cell>
          <cell r="D2708">
            <v>2839.5</v>
          </cell>
          <cell r="E2708">
            <v>2839.5</v>
          </cell>
          <cell r="F2708">
            <v>2839.5</v>
          </cell>
          <cell r="G2708">
            <v>2839.5</v>
          </cell>
          <cell r="H2708">
            <v>2839.5</v>
          </cell>
          <cell r="I2708">
            <v>2839.5</v>
          </cell>
          <cell r="J2708">
            <v>2839.5</v>
          </cell>
          <cell r="K2708">
            <v>2839.5</v>
          </cell>
          <cell r="L2708">
            <v>2839.5</v>
          </cell>
          <cell r="M2708">
            <v>2839.5</v>
          </cell>
          <cell r="N2708">
            <v>2839.5</v>
          </cell>
          <cell r="O2708" t="str">
            <v>Shelf demersal invertivores small</v>
          </cell>
          <cell r="P2708" t="str">
            <v>FDS</v>
          </cell>
        </row>
        <row r="2709">
          <cell r="C2709" t="str">
            <v>Hippocampus whitei</v>
          </cell>
          <cell r="D2709" t="str">
            <v>Pisces</v>
          </cell>
          <cell r="E2709" t="str">
            <v>Syngnathidae</v>
          </cell>
          <cell r="F2709">
            <v>2839.5</v>
          </cell>
          <cell r="G2709" t="str">
            <v>PiscesSyngnathidae</v>
          </cell>
          <cell r="K2709" t="str">
            <v>shelf small invertebrate feeder</v>
          </cell>
          <cell r="L2709" t="str">
            <v>shelf small invertebrate feeder</v>
          </cell>
          <cell r="M2709" t="str">
            <v xml:space="preserve">shelf invertebrate feeder small </v>
          </cell>
          <cell r="N2709" t="str">
            <v>Demersal invertebrate feeder small (&lt;30cm)</v>
          </cell>
          <cell r="O2709" t="str">
            <v>Shelf demersal invertivores small</v>
          </cell>
          <cell r="P2709" t="str">
            <v>FDS</v>
          </cell>
        </row>
        <row r="2710">
          <cell r="C2710" t="str">
            <v>Solegnathus spinosissimus</v>
          </cell>
          <cell r="D2710" t="str">
            <v>Pisces</v>
          </cell>
          <cell r="E2710" t="str">
            <v>Syngnathidae</v>
          </cell>
          <cell r="F2710">
            <v>2839.5</v>
          </cell>
          <cell r="G2710" t="str">
            <v>PiscesSyngnathidae</v>
          </cell>
          <cell r="H2710">
            <v>2839.5</v>
          </cell>
          <cell r="I2710">
            <v>2839.5</v>
          </cell>
          <cell r="J2710">
            <v>2839.5</v>
          </cell>
          <cell r="K2710" t="str">
            <v>shelf medium invertebrate feeder</v>
          </cell>
          <cell r="L2710" t="str">
            <v>shelf medium invertebrate feeder</v>
          </cell>
          <cell r="M2710" t="str">
            <v xml:space="preserve">shelf invertebrate feeder medium </v>
          </cell>
          <cell r="N2710" t="str">
            <v xml:space="preserve">Demersal invertebrate feeder medium (30-100cm) </v>
          </cell>
          <cell r="O2710" t="str">
            <v>Shelf demersal invertivores small</v>
          </cell>
          <cell r="P2710" t="str">
            <v>FDS</v>
          </cell>
        </row>
        <row r="2711">
          <cell r="C2711" t="str">
            <v>Hippocampus abdominalis</v>
          </cell>
          <cell r="D2711">
            <v>2839.5</v>
          </cell>
          <cell r="E2711">
            <v>2839.5</v>
          </cell>
          <cell r="G2711">
            <v>2839.5</v>
          </cell>
          <cell r="K2711">
            <v>2839.5</v>
          </cell>
          <cell r="L2711">
            <v>2839.5</v>
          </cell>
          <cell r="M2711">
            <v>2839.5</v>
          </cell>
          <cell r="N2711" t="str">
            <v>Demersal invertebrate feeder small (&lt;30cm)</v>
          </cell>
          <cell r="O2711" t="str">
            <v>Shelf demersal invertivores small</v>
          </cell>
          <cell r="P2711" t="str">
            <v>FDS</v>
          </cell>
        </row>
        <row r="2712">
          <cell r="C2712" t="str">
            <v>cf. Scorpaenidae</v>
          </cell>
          <cell r="D2712" t="str">
            <v>Pisces</v>
          </cell>
          <cell r="E2712" t="str">
            <v>Scorpaenidae</v>
          </cell>
          <cell r="F2712">
            <v>2839.5</v>
          </cell>
          <cell r="G2712" t="str">
            <v>PiscesScorpaenidae</v>
          </cell>
          <cell r="H2712" t="str">
            <v>benthic fish</v>
          </cell>
          <cell r="I2712" t="str">
            <v>small omnivore</v>
          </cell>
          <cell r="J2712" t="str">
            <v>small omnivore</v>
          </cell>
          <cell r="K2712" t="str">
            <v>shelf small invertebrate feeder</v>
          </cell>
          <cell r="L2712" t="str">
            <v>shelf small invertebrate feeder</v>
          </cell>
          <cell r="M2712" t="str">
            <v xml:space="preserve">shelf invertebrate feeder small </v>
          </cell>
          <cell r="N2712" t="str">
            <v>Demersal invertebrate feeder small (&lt;30cm)</v>
          </cell>
          <cell r="O2712" t="str">
            <v>Shelf demersal invertivores small</v>
          </cell>
          <cell r="P2712" t="str">
            <v>FDS</v>
          </cell>
        </row>
        <row r="2713">
          <cell r="C2713" t="str">
            <v>Maxillicosta sp.</v>
          </cell>
          <cell r="D2713" t="str">
            <v>Pisces</v>
          </cell>
          <cell r="E2713" t="str">
            <v>Scorpaenidae</v>
          </cell>
          <cell r="F2713">
            <v>2839.5</v>
          </cell>
          <cell r="G2713" t="str">
            <v>PiscesScorpaenidae</v>
          </cell>
          <cell r="H2713" t="str">
            <v>benthic fish</v>
          </cell>
          <cell r="I2713" t="str">
            <v>small omnivore</v>
          </cell>
          <cell r="J2713" t="str">
            <v>small omnivore</v>
          </cell>
          <cell r="K2713" t="str">
            <v>shelf small invertebrate feeder</v>
          </cell>
          <cell r="L2713" t="str">
            <v>shelf small invertebrate feeder</v>
          </cell>
          <cell r="M2713" t="str">
            <v xml:space="preserve">shelf invertebrate feeder small </v>
          </cell>
          <cell r="N2713" t="str">
            <v>Demersal invertebrate feeder small (&lt;30cm)</v>
          </cell>
          <cell r="O2713" t="str">
            <v>Shelf demersal invertivores small</v>
          </cell>
          <cell r="P2713" t="str">
            <v>FDS</v>
          </cell>
        </row>
        <row r="2714">
          <cell r="C2714" t="str">
            <v>Neosebastes sp.</v>
          </cell>
          <cell r="D2714" t="str">
            <v>Pisces</v>
          </cell>
          <cell r="E2714" t="str">
            <v>Scorpaenidae</v>
          </cell>
          <cell r="F2714">
            <v>2839.5</v>
          </cell>
          <cell r="G2714" t="str">
            <v>PiscesScorpaenidae</v>
          </cell>
          <cell r="H2714" t="str">
            <v>benthic fish</v>
          </cell>
          <cell r="I2714" t="str">
            <v>large omnivore</v>
          </cell>
          <cell r="J2714" t="str">
            <v>large omnivore</v>
          </cell>
          <cell r="K2714" t="str">
            <v>shelf medium invertebrate feeder</v>
          </cell>
          <cell r="L2714" t="str">
            <v>shelf medium invertebrate feeder</v>
          </cell>
          <cell r="M2714" t="str">
            <v xml:space="preserve">shelf invertebrate feeder medium </v>
          </cell>
          <cell r="N2714" t="str">
            <v xml:space="preserve">Demersal invertebrate feeder medium (30-100cm) </v>
          </cell>
          <cell r="O2714" t="str">
            <v>Shelf demersal invertivores large</v>
          </cell>
          <cell r="P2714" t="str">
            <v>FDS</v>
          </cell>
        </row>
        <row r="2715">
          <cell r="C2715" t="str">
            <v>Scorpaenidae</v>
          </cell>
          <cell r="D2715" t="str">
            <v>Pisces</v>
          </cell>
          <cell r="E2715" t="str">
            <v>Scopaenidae</v>
          </cell>
          <cell r="F2715">
            <v>2839.5</v>
          </cell>
          <cell r="G2715" t="str">
            <v>PiscesScopaenidae</v>
          </cell>
          <cell r="H2715" t="str">
            <v>benthic fish</v>
          </cell>
          <cell r="I2715" t="str">
            <v>large omnivore</v>
          </cell>
          <cell r="J2715" t="str">
            <v>large omnivore</v>
          </cell>
          <cell r="K2715" t="str">
            <v>shelf medium invertebrate feeder</v>
          </cell>
          <cell r="L2715" t="str">
            <v>shelf medium invertebrate feeder</v>
          </cell>
          <cell r="M2715" t="str">
            <v xml:space="preserve">shelf invertebrate feeder medium </v>
          </cell>
          <cell r="N2715" t="str">
            <v xml:space="preserve">Demersal invertebrate feeder medium (30-100cm) </v>
          </cell>
          <cell r="O2715" t="str">
            <v>Shelf demersal invertivores large</v>
          </cell>
          <cell r="P2715" t="str">
            <v>FDS</v>
          </cell>
        </row>
        <row r="2716">
          <cell r="C2716" t="str">
            <v>Apistidae, Neosebastidae, Plectrogenidae, Pteroidae, Scorpaenidae, Sebastidae, Setarchidae, Synanceiidae &amp; Tetrarogidae - undifferentiated</v>
          </cell>
          <cell r="D2716">
            <v>2839.5</v>
          </cell>
          <cell r="E2716">
            <v>2839.5</v>
          </cell>
          <cell r="G2716">
            <v>2839.5</v>
          </cell>
          <cell r="H2716">
            <v>2839.5</v>
          </cell>
          <cell r="I2716">
            <v>2839.5</v>
          </cell>
          <cell r="J2716">
            <v>2839.5</v>
          </cell>
          <cell r="K2716">
            <v>2839.5</v>
          </cell>
          <cell r="L2716">
            <v>2839.5</v>
          </cell>
          <cell r="M2716">
            <v>2839.5</v>
          </cell>
          <cell r="N2716">
            <v>2839.5</v>
          </cell>
          <cell r="O2716" t="str">
            <v>Shelf demersal invertivores large</v>
          </cell>
          <cell r="P2716" t="str">
            <v>FDS</v>
          </cell>
        </row>
        <row r="2717">
          <cell r="C2717" t="str">
            <v>Helicolenus percoides</v>
          </cell>
          <cell r="D2717" t="str">
            <v>Pisces</v>
          </cell>
          <cell r="E2717" t="str">
            <v>Scorpaenidae</v>
          </cell>
          <cell r="F2717">
            <v>2839.5</v>
          </cell>
          <cell r="G2717" t="str">
            <v>PiscesScorpaenidae</v>
          </cell>
          <cell r="H2717" t="str">
            <v>benthopelagic fish</v>
          </cell>
          <cell r="I2717" t="str">
            <v>ocean perch</v>
          </cell>
          <cell r="J2717" t="str">
            <v>large omnivore</v>
          </cell>
          <cell r="K2717" t="str">
            <v>shelf ocean perch</v>
          </cell>
          <cell r="L2717" t="str">
            <v>shelf medium invertebrate feeder</v>
          </cell>
          <cell r="M2717" t="str">
            <v>shelf medium invertebrate feeder</v>
          </cell>
          <cell r="N2717" t="str">
            <v xml:space="preserve">Demersal invertebrate feeder medium (30-100cm) </v>
          </cell>
          <cell r="O2717" t="str">
            <v>Shelf demersal invertivores large</v>
          </cell>
          <cell r="P2717" t="str">
            <v>FDS</v>
          </cell>
        </row>
        <row r="2718">
          <cell r="C2718" t="str">
            <v>Neosebastes nigropunctatus</v>
          </cell>
          <cell r="D2718" t="str">
            <v>Pisces</v>
          </cell>
          <cell r="E2718" t="str">
            <v>Scorpaenidae</v>
          </cell>
          <cell r="F2718">
            <v>2839.5</v>
          </cell>
          <cell r="G2718" t="str">
            <v>PiscesScorpaenidae</v>
          </cell>
          <cell r="K2718" t="str">
            <v>shelf medium predator</v>
          </cell>
          <cell r="L2718" t="str">
            <v>shelf medium predator</v>
          </cell>
          <cell r="M2718" t="str">
            <v>shelf piscivore medium</v>
          </cell>
          <cell r="N2718" t="str">
            <v xml:space="preserve">Demersal invertebrate feeder medium (30-100cm) </v>
          </cell>
          <cell r="O2718" t="str">
            <v>Shelf demersal invertivores large</v>
          </cell>
          <cell r="P2718" t="str">
            <v>FDS</v>
          </cell>
        </row>
        <row r="2719">
          <cell r="C2719" t="str">
            <v>Neosebastes pandus</v>
          </cell>
          <cell r="D2719" t="str">
            <v>Pisces</v>
          </cell>
          <cell r="E2719" t="str">
            <v>Scorpaenidae</v>
          </cell>
          <cell r="F2719">
            <v>2839.5</v>
          </cell>
          <cell r="G2719" t="str">
            <v>PiscesScorpaenidae</v>
          </cell>
          <cell r="K2719" t="str">
            <v>shelf medium predator</v>
          </cell>
          <cell r="L2719" t="str">
            <v>shelf medium predator</v>
          </cell>
          <cell r="M2719" t="str">
            <v>shelf piscivore medium</v>
          </cell>
          <cell r="N2719" t="str">
            <v xml:space="preserve">Demersal invertebrate feeder medium (30-100cm) </v>
          </cell>
          <cell r="O2719" t="str">
            <v>Shelf demersal invertivores large</v>
          </cell>
          <cell r="P2719" t="str">
            <v>FDS</v>
          </cell>
        </row>
        <row r="2720">
          <cell r="C2720" t="str">
            <v>Neosebastes scorpaenoides</v>
          </cell>
          <cell r="D2720" t="str">
            <v>Pisces</v>
          </cell>
          <cell r="E2720" t="str">
            <v>Scorpaenidae</v>
          </cell>
          <cell r="F2720">
            <v>2839.5</v>
          </cell>
          <cell r="G2720" t="str">
            <v>PiscesScorpaenidae</v>
          </cell>
          <cell r="H2720" t="str">
            <v>benthic fish</v>
          </cell>
          <cell r="I2720" t="str">
            <v>large omnivore</v>
          </cell>
          <cell r="J2720" t="str">
            <v>large omnivore</v>
          </cell>
          <cell r="K2720" t="str">
            <v>shelf medium invertebrate feeder</v>
          </cell>
          <cell r="L2720" t="str">
            <v>shelf medium invertebrate feeder</v>
          </cell>
          <cell r="M2720" t="str">
            <v xml:space="preserve">shelf invertebrate feeder medium </v>
          </cell>
          <cell r="N2720" t="str">
            <v xml:space="preserve">Demersal invertebrate feeder medium (30-100cm) </v>
          </cell>
          <cell r="O2720" t="str">
            <v>Shelf demersal invertivores large</v>
          </cell>
          <cell r="P2720" t="str">
            <v>FDS</v>
          </cell>
        </row>
        <row r="2721">
          <cell r="C2721" t="str">
            <v>Neosebastes bougainvillii</v>
          </cell>
          <cell r="D2721">
            <v>2839.5</v>
          </cell>
          <cell r="E2721">
            <v>2839.5</v>
          </cell>
          <cell r="F2721">
            <v>2839.5</v>
          </cell>
          <cell r="G2721">
            <v>2839.5</v>
          </cell>
          <cell r="K2721">
            <v>2839.5</v>
          </cell>
          <cell r="L2721">
            <v>2839.5</v>
          </cell>
          <cell r="M2721">
            <v>2839.5</v>
          </cell>
          <cell r="N2721">
            <v>2839.5</v>
          </cell>
          <cell r="O2721" t="str">
            <v>Shelf demersal invertivores small</v>
          </cell>
          <cell r="P2721" t="str">
            <v>FDS</v>
          </cell>
        </row>
        <row r="2722">
          <cell r="C2722" t="str">
            <v>Neosebastes thetidis</v>
          </cell>
          <cell r="D2722" t="str">
            <v>Pisces</v>
          </cell>
          <cell r="E2722" t="str">
            <v>Scorpaenidae</v>
          </cell>
          <cell r="F2722">
            <v>2839.5</v>
          </cell>
          <cell r="G2722" t="str">
            <v>PiscesScorpaenidae</v>
          </cell>
          <cell r="K2722" t="str">
            <v>shelf small invertebrate feeder</v>
          </cell>
          <cell r="L2722" t="str">
            <v>shelf small invertebrate feeder</v>
          </cell>
          <cell r="M2722" t="str">
            <v xml:space="preserve">shelf invertebrate feeder small </v>
          </cell>
          <cell r="N2722" t="str">
            <v xml:space="preserve">Demersal invertebrate feeder medium (30-100cm) </v>
          </cell>
          <cell r="O2722" t="str">
            <v>Shelf demersal invertivores small</v>
          </cell>
          <cell r="P2722" t="str">
            <v>FDS</v>
          </cell>
        </row>
        <row r="2723">
          <cell r="C2723" t="str">
            <v>Maxillicosta scabriceps</v>
          </cell>
          <cell r="D2723">
            <v>2839.5</v>
          </cell>
          <cell r="E2723">
            <v>2839.5</v>
          </cell>
          <cell r="F2723">
            <v>2839.5</v>
          </cell>
          <cell r="G2723">
            <v>2839.5</v>
          </cell>
          <cell r="K2723">
            <v>2839.5</v>
          </cell>
          <cell r="L2723">
            <v>2839.5</v>
          </cell>
          <cell r="M2723">
            <v>2839.5</v>
          </cell>
          <cell r="N2723">
            <v>2839.5</v>
          </cell>
          <cell r="O2723" t="str">
            <v>Shelf demersal invertivores small</v>
          </cell>
          <cell r="P2723" t="str">
            <v>FDS</v>
          </cell>
        </row>
        <row r="2724">
          <cell r="C2724" t="str">
            <v>Scorpaena papillosa</v>
          </cell>
          <cell r="D2724" t="str">
            <v>Pisces</v>
          </cell>
          <cell r="E2724" t="str">
            <v>Scorpaenidae</v>
          </cell>
          <cell r="F2724">
            <v>2839.5</v>
          </cell>
          <cell r="G2724" t="str">
            <v>PiscesScorpaenidae</v>
          </cell>
          <cell r="H2724" t="str">
            <v>benthic fish</v>
          </cell>
          <cell r="I2724" t="str">
            <v>large omnivore</v>
          </cell>
          <cell r="J2724" t="str">
            <v>large omnivore</v>
          </cell>
          <cell r="K2724" t="str">
            <v>shelf medium invertebrate feeder</v>
          </cell>
          <cell r="L2724" t="str">
            <v>shelf medium invertebrate feeder</v>
          </cell>
          <cell r="M2724" t="str">
            <v xml:space="preserve">shelf invertebrate feeder medium </v>
          </cell>
          <cell r="N2724" t="str">
            <v xml:space="preserve">Demersal invertebrate feeder medium (30-100cm) </v>
          </cell>
          <cell r="O2724" t="str">
            <v>Shelf demersal invertivores large</v>
          </cell>
          <cell r="P2724" t="str">
            <v>FDS</v>
          </cell>
        </row>
        <row r="2725">
          <cell r="C2725" t="str">
            <v>Neosebastes entaxis</v>
          </cell>
          <cell r="D2725" t="str">
            <v>Pisces</v>
          </cell>
          <cell r="E2725" t="str">
            <v>Scorpaenidae</v>
          </cell>
          <cell r="F2725">
            <v>2839.5</v>
          </cell>
          <cell r="G2725" t="str">
            <v>PiscesScorpaenidae</v>
          </cell>
          <cell r="H2725" t="str">
            <v>benthic fish</v>
          </cell>
          <cell r="I2725" t="str">
            <v>large omnivore</v>
          </cell>
          <cell r="J2725" t="str">
            <v>large omnivore</v>
          </cell>
          <cell r="K2725" t="str">
            <v>shelf medium invertebrate feeder</v>
          </cell>
          <cell r="L2725" t="str">
            <v>shelf medium invertebrate feeder</v>
          </cell>
          <cell r="M2725" t="str">
            <v xml:space="preserve">shelf invertebrate feeder medium </v>
          </cell>
          <cell r="N2725" t="str">
            <v>Demersal invertebrate feeder small (&lt;30cm)</v>
          </cell>
          <cell r="O2725" t="str">
            <v>Shelf demersal piscivore small</v>
          </cell>
          <cell r="P2725" t="str">
            <v>FVS</v>
          </cell>
        </row>
        <row r="2726">
          <cell r="C2726" t="str">
            <v>Gymnapistes marmoratus</v>
          </cell>
          <cell r="D2726" t="str">
            <v>Pisces</v>
          </cell>
          <cell r="E2726" t="str">
            <v>Scorpaenidae</v>
          </cell>
          <cell r="F2726">
            <v>2839.5</v>
          </cell>
          <cell r="G2726" t="str">
            <v>PiscesScorpaenidae</v>
          </cell>
          <cell r="H2726">
            <v>2839.5</v>
          </cell>
          <cell r="I2726">
            <v>2839.5</v>
          </cell>
          <cell r="J2726">
            <v>2839.5</v>
          </cell>
          <cell r="K2726" t="str">
            <v>shelf small predator</v>
          </cell>
          <cell r="L2726" t="str">
            <v>shelf small predator</v>
          </cell>
          <cell r="M2726" t="str">
            <v>shelf piscivore small</v>
          </cell>
          <cell r="N2726" t="str">
            <v>Demersal invertivore small (&lt;30cm)</v>
          </cell>
          <cell r="O2726" t="str">
            <v>Shelf demersal invertivore small</v>
          </cell>
          <cell r="P2726" t="str">
            <v>FDS</v>
          </cell>
        </row>
        <row r="2727">
          <cell r="C2727" t="str">
            <v>Neosebastes incisipinnis</v>
          </cell>
          <cell r="D2727" t="str">
            <v>Pisces</v>
          </cell>
          <cell r="E2727" t="str">
            <v>Scorpaenidae</v>
          </cell>
          <cell r="F2727">
            <v>2839.5</v>
          </cell>
          <cell r="G2727" t="str">
            <v>PiscesScorpaenidae</v>
          </cell>
          <cell r="H2727">
            <v>2839.5</v>
          </cell>
          <cell r="I2727">
            <v>2839.5</v>
          </cell>
          <cell r="J2727">
            <v>2839.5</v>
          </cell>
          <cell r="K2727" t="str">
            <v>shelf small predator</v>
          </cell>
          <cell r="L2727" t="str">
            <v>shelf small predator</v>
          </cell>
          <cell r="M2727" t="str">
            <v>shelf piscivore small</v>
          </cell>
          <cell r="N2727" t="str">
            <v>Demersal piscivore small (&lt;30cm)</v>
          </cell>
          <cell r="O2727" t="str">
            <v>Shelf demersal piscivore small</v>
          </cell>
          <cell r="P2727" t="str">
            <v>FVS</v>
          </cell>
        </row>
        <row r="2728">
          <cell r="C2728" t="str">
            <v>Glyptauchen panduratus</v>
          </cell>
          <cell r="D2728">
            <v>2839.5</v>
          </cell>
          <cell r="E2728">
            <v>2839.5</v>
          </cell>
          <cell r="F2728">
            <v>2839.5</v>
          </cell>
          <cell r="K2728" t="str">
            <v>shelf small predator</v>
          </cell>
          <cell r="L2728" t="str">
            <v>shelf small predator</v>
          </cell>
          <cell r="M2728" t="str">
            <v>shelf piscivore small</v>
          </cell>
          <cell r="N2728" t="str">
            <v>Demersal piscivore small (&lt;30cm)</v>
          </cell>
          <cell r="O2728" t="str">
            <v>Shelf demersal piscivore small</v>
          </cell>
          <cell r="P2728" t="str">
            <v>FVS</v>
          </cell>
        </row>
        <row r="2729">
          <cell r="C2729" t="str">
            <v>Maxillicosta whitleyi</v>
          </cell>
          <cell r="D2729" t="str">
            <v>Pisces</v>
          </cell>
          <cell r="E2729" t="str">
            <v>Scorpaenidae</v>
          </cell>
          <cell r="F2729">
            <v>2839.5</v>
          </cell>
          <cell r="G2729" t="str">
            <v>PiscesScorpaenidae</v>
          </cell>
          <cell r="H2729" t="str">
            <v>benthic fish</v>
          </cell>
          <cell r="I2729" t="str">
            <v>small omnivore</v>
          </cell>
          <cell r="J2729" t="str">
            <v>small omnivore</v>
          </cell>
          <cell r="K2729" t="str">
            <v>shelf small invertebrate feeder</v>
          </cell>
          <cell r="L2729" t="str">
            <v>shelf small invertebrate feeder</v>
          </cell>
          <cell r="M2729" t="str">
            <v xml:space="preserve">shelf invertebrate feeder small </v>
          </cell>
          <cell r="O2729" t="str">
            <v>Shelf demersal invertivores small</v>
          </cell>
          <cell r="P2729" t="str">
            <v>FDS</v>
          </cell>
        </row>
        <row r="2730">
          <cell r="C2730" t="str">
            <v>Trachyscorpia capensis</v>
          </cell>
          <cell r="D2730" t="str">
            <v>Pisces</v>
          </cell>
          <cell r="E2730" t="str">
            <v>Scorpaenidae</v>
          </cell>
          <cell r="F2730">
            <v>2839.5</v>
          </cell>
          <cell r="G2730" t="str">
            <v>PiscesScorpaenidae</v>
          </cell>
          <cell r="H2730">
            <v>2839.5</v>
          </cell>
          <cell r="I2730">
            <v>2839.5</v>
          </cell>
          <cell r="J2730">
            <v>2839.5</v>
          </cell>
          <cell r="K2730" t="str">
            <v>slope small predator</v>
          </cell>
          <cell r="L2730" t="str">
            <v>slope small predator</v>
          </cell>
          <cell r="M2730" t="str">
            <v>slope small predator</v>
          </cell>
          <cell r="N2730" t="str">
            <v>Demersal piscivore small (&lt;30cm)</v>
          </cell>
          <cell r="O2730" t="str">
            <v>Deep demersal piscivore small</v>
          </cell>
          <cell r="P2730" t="str">
            <v>FDD</v>
          </cell>
        </row>
        <row r="2731">
          <cell r="C2731" t="str">
            <v>Centropogon australis</v>
          </cell>
          <cell r="D2731" t="str">
            <v>Pisces</v>
          </cell>
          <cell r="E2731" t="str">
            <v>Scorpaenidae</v>
          </cell>
          <cell r="F2731">
            <v>2839.5</v>
          </cell>
          <cell r="G2731" t="str">
            <v>PiscesScorpaenidae</v>
          </cell>
          <cell r="K2731" t="str">
            <v>shelf small predator</v>
          </cell>
          <cell r="L2731" t="str">
            <v>shelf small predator</v>
          </cell>
          <cell r="M2731" t="str">
            <v>shelf piscivore small</v>
          </cell>
          <cell r="N2731" t="str">
            <v>Demersal piscivore small (&lt;30cm)</v>
          </cell>
          <cell r="O2731" t="str">
            <v>Shelf demersal piscivore small</v>
          </cell>
          <cell r="P2731" t="str">
            <v>FVS</v>
          </cell>
        </row>
        <row r="2732">
          <cell r="C2732" t="str">
            <v>Scorpaena cardinalis</v>
          </cell>
          <cell r="D2732" t="str">
            <v>Pisces</v>
          </cell>
          <cell r="E2732" t="str">
            <v>Scorpaenidae</v>
          </cell>
          <cell r="F2732">
            <v>2839.5</v>
          </cell>
          <cell r="G2732" t="str">
            <v>PiscesScorpaenidae</v>
          </cell>
          <cell r="H2732">
            <v>2839.5</v>
          </cell>
          <cell r="I2732">
            <v>2839.5</v>
          </cell>
          <cell r="J2732">
            <v>2839.5</v>
          </cell>
          <cell r="K2732" t="str">
            <v>shelf small predator</v>
          </cell>
          <cell r="L2732" t="str">
            <v>shelf small predator</v>
          </cell>
          <cell r="M2732" t="str">
            <v>shelf piscivore small</v>
          </cell>
          <cell r="N2732" t="str">
            <v>Demersal piscivore small (&lt;30cm)</v>
          </cell>
          <cell r="O2732" t="str">
            <v>Shelf demersal piscivore small</v>
          </cell>
          <cell r="P2732" t="str">
            <v>FVS</v>
          </cell>
        </row>
        <row r="2733">
          <cell r="C2733" t="str">
            <v>Scorpaena sp</v>
          </cell>
          <cell r="D2733" t="str">
            <v>Pisces</v>
          </cell>
          <cell r="E2733" t="str">
            <v>Scorpaenidae</v>
          </cell>
          <cell r="F2733">
            <v>2839.5</v>
          </cell>
          <cell r="G2733" t="str">
            <v>PiscesScorpaenidae</v>
          </cell>
          <cell r="K2733" t="str">
            <v>shelf small predator</v>
          </cell>
          <cell r="L2733" t="str">
            <v>shelf small predator</v>
          </cell>
          <cell r="M2733" t="str">
            <v>shelf piscivore small</v>
          </cell>
          <cell r="N2733" t="str">
            <v>Demersal piscivore small (&lt;30cm)</v>
          </cell>
          <cell r="O2733" t="str">
            <v>Shelf demersal piscivore small</v>
          </cell>
          <cell r="P2733" t="str">
            <v>FVS</v>
          </cell>
        </row>
        <row r="2734">
          <cell r="C2734" t="str">
            <v>Scorpaena sp.</v>
          </cell>
          <cell r="D2734" t="str">
            <v>Pisces</v>
          </cell>
          <cell r="E2734" t="str">
            <v>Scorpaenidae</v>
          </cell>
          <cell r="F2734">
            <v>2839.5</v>
          </cell>
          <cell r="G2734" t="str">
            <v>PiscesScorpaenidae</v>
          </cell>
          <cell r="H2734" t="str">
            <v>benthic fish</v>
          </cell>
          <cell r="I2734" t="str">
            <v>large omnivore</v>
          </cell>
          <cell r="J2734" t="str">
            <v>large omnivore</v>
          </cell>
          <cell r="K2734" t="str">
            <v>shelf medium predator</v>
          </cell>
          <cell r="L2734" t="str">
            <v>shelf medium predator</v>
          </cell>
          <cell r="M2734" t="str">
            <v>shelf piscivore medium</v>
          </cell>
          <cell r="N2734" t="str">
            <v>Demersal piscivore medium (30-100cm)</v>
          </cell>
          <cell r="O2734" t="str">
            <v>Shelf demersal piscivore large</v>
          </cell>
          <cell r="P2734" t="str">
            <v>FVS</v>
          </cell>
        </row>
        <row r="2735">
          <cell r="C2735" t="str">
            <v>Helicolenus barathri</v>
          </cell>
          <cell r="D2735" t="str">
            <v>Pisces</v>
          </cell>
          <cell r="E2735" t="str">
            <v>Scorpaenidae</v>
          </cell>
          <cell r="F2735">
            <v>2839.5</v>
          </cell>
          <cell r="G2735" t="str">
            <v>PiscesScorpaenidae</v>
          </cell>
          <cell r="H2735" t="str">
            <v>benthopelagic fish</v>
          </cell>
          <cell r="I2735" t="str">
            <v>slope ocean perch</v>
          </cell>
          <cell r="J2735" t="str">
            <v>large omnivore</v>
          </cell>
          <cell r="K2735" t="str">
            <v>slope ocean perch</v>
          </cell>
          <cell r="L2735" t="str">
            <v>slope ocean perch</v>
          </cell>
          <cell r="M2735" t="str">
            <v>slope medium invertebrate feeder</v>
          </cell>
          <cell r="N2735" t="str">
            <v xml:space="preserve">Demersal invertebrate feeder medium (30-100cm) </v>
          </cell>
          <cell r="O2735" t="str">
            <v>Deep demersal invertivore small</v>
          </cell>
          <cell r="P2735" t="str">
            <v>FDD</v>
          </cell>
        </row>
        <row r="2736">
          <cell r="C2736" t="str">
            <v>Trachyscorpia sp.</v>
          </cell>
          <cell r="D2736">
            <v>37287103</v>
          </cell>
          <cell r="E2736">
            <v>37287103</v>
          </cell>
          <cell r="F2736">
            <v>37287103</v>
          </cell>
          <cell r="G2736">
            <v>37287103</v>
          </cell>
          <cell r="H2736">
            <v>37287103</v>
          </cell>
          <cell r="I2736">
            <v>37287103</v>
          </cell>
          <cell r="J2736">
            <v>37287103</v>
          </cell>
          <cell r="K2736" t="str">
            <v>slope small predator</v>
          </cell>
          <cell r="L2736" t="str">
            <v>slope small predator</v>
          </cell>
          <cell r="M2736" t="str">
            <v>slope small predator</v>
          </cell>
          <cell r="N2736" t="str">
            <v>Demersal piscivore small (&lt;30cm)</v>
          </cell>
          <cell r="O2736" t="str">
            <v>Deep demersal piscivore small</v>
          </cell>
          <cell r="P2736" t="str">
            <v>FDD</v>
          </cell>
        </row>
        <row r="2737">
          <cell r="C2737" t="str">
            <v>Phenacoscorpius adenensis</v>
          </cell>
          <cell r="D2737">
            <v>37287072</v>
          </cell>
          <cell r="E2737">
            <v>37287072</v>
          </cell>
          <cell r="G2737">
            <v>37287072</v>
          </cell>
          <cell r="K2737">
            <v>37287072</v>
          </cell>
          <cell r="L2737">
            <v>37287072</v>
          </cell>
          <cell r="M2737">
            <v>37287072</v>
          </cell>
          <cell r="N2737" t="str">
            <v>Demersal invertebrate feeder small (&lt;30cm)</v>
          </cell>
          <cell r="O2737" t="str">
            <v>Shelf demersal invertivores small</v>
          </cell>
          <cell r="P2737" t="str">
            <v>FDS</v>
          </cell>
        </row>
        <row r="2738">
          <cell r="C2738" t="str">
            <v>Neosebastes spp</v>
          </cell>
          <cell r="D2738">
            <v>37287072</v>
          </cell>
          <cell r="E2738">
            <v>37287072</v>
          </cell>
          <cell r="G2738">
            <v>37287072</v>
          </cell>
          <cell r="K2738">
            <v>37287072</v>
          </cell>
          <cell r="L2738">
            <v>37287072</v>
          </cell>
          <cell r="M2738">
            <v>37287072</v>
          </cell>
          <cell r="N2738">
            <v>37287072</v>
          </cell>
          <cell r="O2738" t="str">
            <v>Shelf demersal invertivores small</v>
          </cell>
          <cell r="P2738" t="str">
            <v>FDS</v>
          </cell>
        </row>
        <row r="2739">
          <cell r="C2739" t="str">
            <v>Helicolenus sp. larva</v>
          </cell>
          <cell r="D2739" t="str">
            <v>Pisces</v>
          </cell>
          <cell r="E2739" t="str">
            <v>Scorpaenidae</v>
          </cell>
          <cell r="F2739">
            <v>37287072</v>
          </cell>
          <cell r="G2739" t="str">
            <v>PiscesScorpaenidae</v>
          </cell>
          <cell r="H2739" t="str">
            <v>pelagic fish</v>
          </cell>
          <cell r="I2739" t="str">
            <v>small pelagic</v>
          </cell>
          <cell r="J2739" t="str">
            <v>small omnivore</v>
          </cell>
          <cell r="K2739" t="str">
            <v>large zooplankton</v>
          </cell>
          <cell r="L2739" t="str">
            <v>large zooplankton</v>
          </cell>
          <cell r="M2739" t="str">
            <v>large zooplankton</v>
          </cell>
          <cell r="N2739" t="str">
            <v>Large zooplankton (carnivorous)</v>
          </cell>
          <cell r="O2739" t="str">
            <v>Large zooplankton (carnivorous)</v>
          </cell>
          <cell r="P2739" t="str">
            <v>ZL</v>
          </cell>
        </row>
        <row r="2740">
          <cell r="C2740" t="str">
            <v>latchet or gurnards</v>
          </cell>
          <cell r="D2740" t="str">
            <v>Pisces</v>
          </cell>
          <cell r="E2740" t="str">
            <v>Triglidae</v>
          </cell>
          <cell r="G2740" t="str">
            <v>PiscesTriglidae</v>
          </cell>
          <cell r="K2740" t="str">
            <v>shelf medium predator</v>
          </cell>
          <cell r="L2740" t="str">
            <v>shelf medium predator</v>
          </cell>
          <cell r="M2740" t="str">
            <v>shelf piscivore medium</v>
          </cell>
          <cell r="N2740" t="str">
            <v>Demersal piscivore medium (30-100cm)</v>
          </cell>
          <cell r="O2740" t="str">
            <v>Shelf demersal piscivore large</v>
          </cell>
          <cell r="P2740" t="str">
            <v>FVS</v>
          </cell>
        </row>
        <row r="2741">
          <cell r="C2741" t="str">
            <v>Triglidae</v>
          </cell>
          <cell r="D2741" t="str">
            <v>Pisces</v>
          </cell>
          <cell r="E2741" t="str">
            <v>Triglidae</v>
          </cell>
          <cell r="F2741">
            <v>37287072</v>
          </cell>
          <cell r="G2741" t="str">
            <v>PiscesTriglidae</v>
          </cell>
          <cell r="H2741" t="str">
            <v>benthic fish</v>
          </cell>
          <cell r="I2741" t="str">
            <v>large piscivore</v>
          </cell>
          <cell r="J2741" t="str">
            <v>large piscivore</v>
          </cell>
          <cell r="K2741" t="str">
            <v>shelf medium predator</v>
          </cell>
          <cell r="L2741" t="str">
            <v>shelf medium predator</v>
          </cell>
          <cell r="M2741" t="str">
            <v>shelf piscivore medium</v>
          </cell>
          <cell r="N2741" t="str">
            <v>Demersal piscivore medium (30-100cm)</v>
          </cell>
          <cell r="O2741" t="str">
            <v>Shelf demersal piscivore large</v>
          </cell>
          <cell r="P2741" t="str">
            <v>FVS</v>
          </cell>
        </row>
        <row r="2742">
          <cell r="C2742" t="str">
            <v>Triglidae &amp; Peristediidae - undifferentiated</v>
          </cell>
          <cell r="D2742">
            <v>37287072</v>
          </cell>
          <cell r="E2742">
            <v>37287072</v>
          </cell>
          <cell r="F2742">
            <v>37287072</v>
          </cell>
          <cell r="G2742">
            <v>37287072</v>
          </cell>
          <cell r="H2742">
            <v>37287072</v>
          </cell>
          <cell r="I2742">
            <v>37287072</v>
          </cell>
          <cell r="J2742">
            <v>37287072</v>
          </cell>
          <cell r="K2742">
            <v>37287072</v>
          </cell>
          <cell r="L2742">
            <v>37287072</v>
          </cell>
          <cell r="M2742">
            <v>37287072</v>
          </cell>
          <cell r="N2742" t="str">
            <v>Demersal piscivore medium (30-100cm)</v>
          </cell>
          <cell r="O2742" t="str">
            <v>Shelf demersal piscivore large</v>
          </cell>
          <cell r="P2742" t="str">
            <v>FVS</v>
          </cell>
        </row>
        <row r="2743">
          <cell r="C2743" t="str">
            <v>Chelidonichthys kumu</v>
          </cell>
          <cell r="D2743" t="str">
            <v>Pisces</v>
          </cell>
          <cell r="E2743" t="str">
            <v>Triglidae</v>
          </cell>
          <cell r="F2743">
            <v>37287072</v>
          </cell>
          <cell r="G2743" t="str">
            <v>PiscesTriglidae</v>
          </cell>
          <cell r="H2743" t="str">
            <v>benthic fish</v>
          </cell>
          <cell r="I2743" t="str">
            <v>large piscivore</v>
          </cell>
          <cell r="J2743" t="str">
            <v>large piscivore</v>
          </cell>
          <cell r="K2743" t="str">
            <v>shelf medium predator</v>
          </cell>
          <cell r="L2743" t="str">
            <v>shelf medium predator</v>
          </cell>
          <cell r="M2743" t="str">
            <v>shelf piscivore medium</v>
          </cell>
          <cell r="N2743" t="str">
            <v>Demersal piscivore medium (30-100cm)</v>
          </cell>
          <cell r="O2743" t="str">
            <v>Shelf demersal piscivore large</v>
          </cell>
          <cell r="P2743" t="str">
            <v>FVS</v>
          </cell>
        </row>
        <row r="2744">
          <cell r="C2744" t="str">
            <v>Lepidotrigla papilio</v>
          </cell>
          <cell r="D2744" t="str">
            <v>Pisces</v>
          </cell>
          <cell r="E2744" t="str">
            <v>Triglidae</v>
          </cell>
          <cell r="F2744">
            <v>37287072</v>
          </cell>
          <cell r="G2744" t="str">
            <v>PiscesTriglidae</v>
          </cell>
          <cell r="H2744" t="str">
            <v>benthic fish</v>
          </cell>
          <cell r="I2744">
            <v>37287072</v>
          </cell>
          <cell r="J2744">
            <v>37287072</v>
          </cell>
          <cell r="K2744" t="str">
            <v>shelf small predator</v>
          </cell>
          <cell r="L2744" t="str">
            <v>shelf small predator</v>
          </cell>
          <cell r="M2744" t="str">
            <v>shelf piscivore small</v>
          </cell>
          <cell r="N2744" t="str">
            <v>Demersal piscivore small (&lt;30cm)</v>
          </cell>
          <cell r="O2744" t="str">
            <v>Shelf demersal piscivore small</v>
          </cell>
          <cell r="P2744" t="str">
            <v>FVS</v>
          </cell>
        </row>
        <row r="2745">
          <cell r="C2745" t="str">
            <v>Lepidotrigla vanessa</v>
          </cell>
          <cell r="D2745" t="str">
            <v>Pisces</v>
          </cell>
          <cell r="E2745" t="str">
            <v>Triglidae</v>
          </cell>
          <cell r="F2745">
            <v>37287072</v>
          </cell>
          <cell r="G2745" t="str">
            <v>PiscesTriglidae</v>
          </cell>
          <cell r="H2745">
            <v>37287072</v>
          </cell>
          <cell r="I2745">
            <v>37287072</v>
          </cell>
          <cell r="J2745">
            <v>37287072</v>
          </cell>
          <cell r="K2745" t="str">
            <v>shelf small predator</v>
          </cell>
          <cell r="L2745" t="str">
            <v>shelf small predator</v>
          </cell>
          <cell r="M2745" t="str">
            <v>shelf piscivore small</v>
          </cell>
          <cell r="N2745" t="str">
            <v>Demersal piscivore small (&lt;30cm)</v>
          </cell>
          <cell r="O2745" t="str">
            <v>Shelf demersal piscivore small</v>
          </cell>
          <cell r="P2745" t="str">
            <v>FVS</v>
          </cell>
        </row>
        <row r="2746">
          <cell r="C2746" t="str">
            <v>Peristedion picturatum</v>
          </cell>
          <cell r="D2746" t="str">
            <v>Pisces</v>
          </cell>
          <cell r="E2746" t="str">
            <v>Triglidae</v>
          </cell>
          <cell r="F2746">
            <v>37287072</v>
          </cell>
          <cell r="G2746" t="str">
            <v>PiscesTriglidae</v>
          </cell>
          <cell r="K2746" t="str">
            <v>slope medium predator</v>
          </cell>
          <cell r="L2746" t="str">
            <v>slope medium predator</v>
          </cell>
          <cell r="M2746" t="str">
            <v>slope medium piscivore</v>
          </cell>
          <cell r="N2746" t="str">
            <v>Demersal piscivore medium (30-100cm)</v>
          </cell>
          <cell r="O2746" t="str">
            <v>Deep demersal piscivore large</v>
          </cell>
          <cell r="P2746" t="str">
            <v>FDD</v>
          </cell>
        </row>
        <row r="2747">
          <cell r="C2747" t="str">
            <v>Pterygotrigla andertoni</v>
          </cell>
          <cell r="D2747" t="str">
            <v>Pisces</v>
          </cell>
          <cell r="E2747" t="str">
            <v>Triglidae</v>
          </cell>
          <cell r="F2747">
            <v>37287072</v>
          </cell>
          <cell r="G2747" t="str">
            <v>PiscesTriglidae</v>
          </cell>
          <cell r="K2747" t="str">
            <v>slope medium predator</v>
          </cell>
          <cell r="L2747" t="str">
            <v>slope medium predator</v>
          </cell>
          <cell r="M2747" t="str">
            <v>slope medium piscivore</v>
          </cell>
          <cell r="N2747" t="str">
            <v>Demersal piscivore medium (30-100cm)</v>
          </cell>
          <cell r="O2747" t="str">
            <v>Deep demersal piscivore large</v>
          </cell>
          <cell r="P2747" t="str">
            <v>FDD</v>
          </cell>
        </row>
        <row r="2748">
          <cell r="C2748" t="str">
            <v>Pterygotrigla picta</v>
          </cell>
          <cell r="D2748" t="str">
            <v>Pisces</v>
          </cell>
          <cell r="E2748" t="str">
            <v>Triglidae</v>
          </cell>
          <cell r="F2748">
            <v>37287072</v>
          </cell>
          <cell r="G2748" t="str">
            <v>PiscesTriglidae</v>
          </cell>
          <cell r="K2748" t="str">
            <v>slope medium predator</v>
          </cell>
          <cell r="L2748" t="str">
            <v>slope medium predator</v>
          </cell>
          <cell r="M2748" t="str">
            <v>slope medium piscivore</v>
          </cell>
          <cell r="N2748" t="str">
            <v>Demersal piscivore medium (30-100cm)</v>
          </cell>
          <cell r="O2748" t="str">
            <v>Deep demersal piscivore large</v>
          </cell>
          <cell r="P2748" t="str">
            <v>FDD</v>
          </cell>
        </row>
        <row r="2749">
          <cell r="C2749" t="str">
            <v>Pterygotrigla polyommata</v>
          </cell>
          <cell r="D2749" t="str">
            <v>Pisces</v>
          </cell>
          <cell r="E2749" t="str">
            <v>Triglidae</v>
          </cell>
          <cell r="F2749">
            <v>37287072</v>
          </cell>
          <cell r="G2749" t="str">
            <v>PiscesTriglidae</v>
          </cell>
          <cell r="K2749" t="str">
            <v>shelf medium predator</v>
          </cell>
          <cell r="L2749" t="str">
            <v>shelf medium predator</v>
          </cell>
          <cell r="M2749" t="str">
            <v>shelf piscivore medium</v>
          </cell>
          <cell r="N2749" t="str">
            <v>Demersal piscivore medium (30-100cm)</v>
          </cell>
          <cell r="O2749" t="str">
            <v>Shelf demersal piscivore large</v>
          </cell>
          <cell r="P2749" t="str">
            <v>FVS</v>
          </cell>
        </row>
        <row r="2750">
          <cell r="C2750" t="str">
            <v>grooved and roundsnouted grunard (L.modesta and mulhalli)</v>
          </cell>
          <cell r="D2750" t="str">
            <v>Pisces</v>
          </cell>
          <cell r="E2750" t="str">
            <v>Triglidae</v>
          </cell>
          <cell r="F2750">
            <v>37287072</v>
          </cell>
          <cell r="G2750" t="str">
            <v>PiscesTriglidae</v>
          </cell>
          <cell r="K2750" t="str">
            <v>shelf small invertebrate feeder</v>
          </cell>
          <cell r="L2750" t="str">
            <v>shelf small invertebrate feeder</v>
          </cell>
          <cell r="M2750" t="str">
            <v xml:space="preserve">shelf invertebrate feeder small </v>
          </cell>
          <cell r="N2750" t="str">
            <v>Demersal invertebrate feeder small (&lt;30cm)</v>
          </cell>
          <cell r="O2750" t="str">
            <v>Shelf demersal invertivores small</v>
          </cell>
          <cell r="P2750" t="str">
            <v>FDS</v>
          </cell>
        </row>
        <row r="2751">
          <cell r="C2751" t="str">
            <v>Lepidotrigla modesta</v>
          </cell>
          <cell r="D2751" t="str">
            <v>Pisces</v>
          </cell>
          <cell r="E2751" t="str">
            <v>Triglidae</v>
          </cell>
          <cell r="F2751">
            <v>37287072</v>
          </cell>
          <cell r="G2751" t="str">
            <v>PiscesTriglidae</v>
          </cell>
          <cell r="H2751" t="str">
            <v>benthic fish</v>
          </cell>
          <cell r="I2751" t="str">
            <v>small omnivore</v>
          </cell>
          <cell r="J2751" t="str">
            <v>small omnivore</v>
          </cell>
          <cell r="K2751" t="str">
            <v>shelf small invertebrate feeder</v>
          </cell>
          <cell r="L2751" t="str">
            <v>shelf small invertebrate feeder</v>
          </cell>
          <cell r="M2751" t="str">
            <v xml:space="preserve">shelf invertebrate feeder small </v>
          </cell>
          <cell r="N2751" t="str">
            <v>Demersal invertebrate feeder small (&lt;30cm)</v>
          </cell>
          <cell r="O2751" t="str">
            <v>Shelf demersal invertivores small</v>
          </cell>
          <cell r="P2751" t="str">
            <v>FDS</v>
          </cell>
        </row>
        <row r="2752">
          <cell r="C2752" t="str">
            <v>Lepidotrigla mulhalli</v>
          </cell>
          <cell r="D2752" t="str">
            <v>Pisces</v>
          </cell>
          <cell r="E2752" t="str">
            <v>Triglidae</v>
          </cell>
          <cell r="F2752">
            <v>37287072</v>
          </cell>
          <cell r="G2752" t="str">
            <v>PiscesTriglidae</v>
          </cell>
          <cell r="H2752" t="str">
            <v>benthic fish</v>
          </cell>
          <cell r="I2752" t="str">
            <v>small omnivore</v>
          </cell>
          <cell r="J2752" t="str">
            <v>small omnivore</v>
          </cell>
          <cell r="K2752" t="str">
            <v>shelf small invertebrate feeder</v>
          </cell>
          <cell r="L2752" t="str">
            <v>shelf small invertebrate feeder</v>
          </cell>
          <cell r="M2752" t="str">
            <v xml:space="preserve">shelf invertebrate feeder small </v>
          </cell>
          <cell r="N2752" t="str">
            <v>Demersal invertebrate feeder small (&lt;30cm)</v>
          </cell>
          <cell r="O2752" t="str">
            <v>Shelf demersal invertivores small</v>
          </cell>
          <cell r="P2752" t="str">
            <v>FDS</v>
          </cell>
        </row>
        <row r="2753">
          <cell r="C2753" t="str">
            <v>Lepidotrigla argus</v>
          </cell>
          <cell r="D2753" t="str">
            <v>Pisces</v>
          </cell>
          <cell r="E2753" t="str">
            <v>Triglidae</v>
          </cell>
          <cell r="F2753">
            <v>37287072</v>
          </cell>
          <cell r="G2753" t="str">
            <v>PiscesTriglidae</v>
          </cell>
          <cell r="H2753" t="str">
            <v>benthic fish</v>
          </cell>
          <cell r="I2753" t="str">
            <v>small omnivore</v>
          </cell>
          <cell r="J2753" t="str">
            <v>small omnivore</v>
          </cell>
          <cell r="K2753" t="str">
            <v>shelf small invertebrate feeder</v>
          </cell>
          <cell r="L2753" t="str">
            <v>shelf small invertebrate feeder</v>
          </cell>
          <cell r="M2753" t="str">
            <v xml:space="preserve">shelf invertebrate feeder small </v>
          </cell>
          <cell r="N2753" t="str">
            <v>Demersal invertebrate feeder small (&lt;30cm)</v>
          </cell>
          <cell r="O2753" t="str">
            <v>Shelf demersal invertivores small</v>
          </cell>
          <cell r="P2753" t="str">
            <v>FDS</v>
          </cell>
        </row>
        <row r="2754">
          <cell r="C2754" t="str">
            <v>Satyrichthys moluccense</v>
          </cell>
          <cell r="D2754" t="str">
            <v>Pisces</v>
          </cell>
          <cell r="E2754" t="str">
            <v>Scorpaenidae</v>
          </cell>
          <cell r="F2754">
            <v>37287072</v>
          </cell>
          <cell r="G2754" t="str">
            <v>PiscesScorpaenidae</v>
          </cell>
          <cell r="H2754">
            <v>37287072</v>
          </cell>
          <cell r="I2754">
            <v>37287072</v>
          </cell>
          <cell r="J2754">
            <v>37287072</v>
          </cell>
          <cell r="K2754" t="str">
            <v>shelf medium predator</v>
          </cell>
          <cell r="L2754" t="str">
            <v>shelf medium predator</v>
          </cell>
          <cell r="M2754" t="str">
            <v>shelf piscivore medium</v>
          </cell>
          <cell r="N2754" t="str">
            <v>Demersal piscivore medium (30-100cm)</v>
          </cell>
          <cell r="O2754" t="str">
            <v>Shelf demersal piscivore large</v>
          </cell>
          <cell r="P2754" t="str">
            <v>FVS</v>
          </cell>
        </row>
        <row r="2755">
          <cell r="C2755" t="str">
            <v>Lepidotrigla grandis</v>
          </cell>
          <cell r="D2755" t="str">
            <v>Pisces</v>
          </cell>
          <cell r="E2755" t="str">
            <v>Scorpaenidae</v>
          </cell>
          <cell r="F2755">
            <v>37287072</v>
          </cell>
          <cell r="G2755" t="str">
            <v>PiscesScorpaenidae</v>
          </cell>
          <cell r="K2755" t="str">
            <v>slope small invertebrate feeder</v>
          </cell>
          <cell r="L2755" t="str">
            <v>slope small invertebrate feeder</v>
          </cell>
          <cell r="M2755" t="str">
            <v>slope small invertebrate feeder</v>
          </cell>
          <cell r="N2755" t="str">
            <v>Demersal invertebrate feeder small (&lt;30cm)</v>
          </cell>
          <cell r="O2755" t="str">
            <v>Deep demersal invertivore small</v>
          </cell>
          <cell r="P2755" t="str">
            <v>FDD</v>
          </cell>
        </row>
        <row r="2756">
          <cell r="C2756" t="str">
            <v>Lepidotrigla spinosa</v>
          </cell>
          <cell r="D2756">
            <v>37287072</v>
          </cell>
          <cell r="E2756">
            <v>37287072</v>
          </cell>
          <cell r="F2756">
            <v>37287072</v>
          </cell>
          <cell r="G2756">
            <v>37287072</v>
          </cell>
          <cell r="K2756">
            <v>37287072</v>
          </cell>
          <cell r="L2756">
            <v>37287072</v>
          </cell>
          <cell r="M2756">
            <v>37287072</v>
          </cell>
          <cell r="N2756">
            <v>37287072</v>
          </cell>
          <cell r="O2756" t="str">
            <v>Shef demersal invertivore small</v>
          </cell>
          <cell r="P2756" t="str">
            <v>FDS</v>
          </cell>
        </row>
        <row r="2757">
          <cell r="C2757" t="str">
            <v>Satyrichthys lingi</v>
          </cell>
          <cell r="D2757" t="str">
            <v>Pisces</v>
          </cell>
          <cell r="E2757" t="str">
            <v>Scorpaenidae</v>
          </cell>
          <cell r="F2757">
            <v>37287072</v>
          </cell>
          <cell r="G2757" t="str">
            <v>PiscesScorpaenidae</v>
          </cell>
          <cell r="K2757" t="str">
            <v>shelf medium predator</v>
          </cell>
          <cell r="L2757" t="str">
            <v>shelf medium predator</v>
          </cell>
          <cell r="M2757" t="str">
            <v>shelf piscivore medium</v>
          </cell>
          <cell r="N2757" t="str">
            <v>Demersal piscivore medium (30-100cm)</v>
          </cell>
          <cell r="O2757" t="str">
            <v>Shelf demersal piscivore large</v>
          </cell>
          <cell r="P2757" t="str">
            <v>FVS</v>
          </cell>
        </row>
        <row r="2758">
          <cell r="C2758" t="str">
            <v>Lepidotrigla sp [of Gomon et al 2008]</v>
          </cell>
          <cell r="D2758">
            <v>37287072</v>
          </cell>
          <cell r="E2758">
            <v>37287072</v>
          </cell>
          <cell r="G2758">
            <v>37287072</v>
          </cell>
          <cell r="K2758">
            <v>37287072</v>
          </cell>
          <cell r="L2758">
            <v>37287072</v>
          </cell>
          <cell r="M2758">
            <v>37287072</v>
          </cell>
          <cell r="N2758">
            <v>37287072</v>
          </cell>
          <cell r="O2758" t="str">
            <v>Deep demersal invertivore small</v>
          </cell>
          <cell r="P2758" t="str">
            <v>FDD</v>
          </cell>
        </row>
        <row r="2759">
          <cell r="C2759" t="str">
            <v>Triglidae</v>
          </cell>
          <cell r="D2759" t="str">
            <v>Pisces</v>
          </cell>
          <cell r="E2759" t="str">
            <v>Triglidae</v>
          </cell>
          <cell r="F2759">
            <v>37287072</v>
          </cell>
          <cell r="G2759">
            <v>37287072</v>
          </cell>
          <cell r="K2759" t="str">
            <v>shelf medium predator</v>
          </cell>
          <cell r="L2759" t="str">
            <v>shelf medium predator</v>
          </cell>
          <cell r="M2759" t="str">
            <v>shelf piscivore medium</v>
          </cell>
          <cell r="N2759" t="str">
            <v>Demersal piscivore medium (30-100cm)</v>
          </cell>
          <cell r="O2759" t="str">
            <v>Shelf demersal piscivore large</v>
          </cell>
          <cell r="P2759" t="str">
            <v>FVS</v>
          </cell>
        </row>
        <row r="2760">
          <cell r="C2760" t="str">
            <v>Triglidae - undifferentiated</v>
          </cell>
          <cell r="D2760">
            <v>37287072</v>
          </cell>
          <cell r="E2760">
            <v>37287072</v>
          </cell>
          <cell r="G2760">
            <v>37287072</v>
          </cell>
          <cell r="K2760">
            <v>37287072</v>
          </cell>
          <cell r="L2760">
            <v>37287072</v>
          </cell>
          <cell r="M2760">
            <v>37287072</v>
          </cell>
          <cell r="N2760">
            <v>37287072</v>
          </cell>
          <cell r="O2760" t="str">
            <v>Shelf demersal piscivore small</v>
          </cell>
          <cell r="P2760" t="str">
            <v>FVS</v>
          </cell>
        </row>
        <row r="2761">
          <cell r="C2761" t="str">
            <v>Lepidotrigla spp.</v>
          </cell>
          <cell r="D2761" t="str">
            <v>Pisces</v>
          </cell>
          <cell r="E2761" t="str">
            <v>Triglidae</v>
          </cell>
          <cell r="F2761">
            <v>37287072</v>
          </cell>
          <cell r="G2761" t="str">
            <v>PiscesTriglidae</v>
          </cell>
          <cell r="H2761" t="str">
            <v>benthic fish</v>
          </cell>
          <cell r="I2761" t="str">
            <v>small omnivore</v>
          </cell>
          <cell r="J2761" t="str">
            <v>small omnivore</v>
          </cell>
          <cell r="K2761" t="str">
            <v>shelf small invertebrate feeder</v>
          </cell>
          <cell r="L2761" t="str">
            <v>shelf small invertebrate feeder</v>
          </cell>
          <cell r="M2761" t="str">
            <v xml:space="preserve">shelf invertebrate feeder small </v>
          </cell>
          <cell r="N2761" t="str">
            <v>Demersal invertebrate feeder small (&lt;30cm)</v>
          </cell>
          <cell r="O2761" t="str">
            <v>Deep demersal invertivore small</v>
          </cell>
          <cell r="P2761" t="str">
            <v>FDD</v>
          </cell>
        </row>
        <row r="2762">
          <cell r="C2762" t="str">
            <v>Pterygotrigla spp.</v>
          </cell>
          <cell r="D2762">
            <v>37287072</v>
          </cell>
          <cell r="E2762">
            <v>37287072</v>
          </cell>
          <cell r="G2762">
            <v>37287072</v>
          </cell>
          <cell r="H2762">
            <v>37287072</v>
          </cell>
          <cell r="I2762">
            <v>37287072</v>
          </cell>
          <cell r="J2762">
            <v>37287072</v>
          </cell>
          <cell r="K2762">
            <v>37287072</v>
          </cell>
          <cell r="L2762">
            <v>37287072</v>
          </cell>
          <cell r="M2762">
            <v>37287072</v>
          </cell>
          <cell r="N2762">
            <v>283.2</v>
          </cell>
          <cell r="O2762" t="str">
            <v>Deep demersal piscivore large</v>
          </cell>
          <cell r="P2762" t="str">
            <v>FDD</v>
          </cell>
        </row>
        <row r="2763">
          <cell r="C2763" t="str">
            <v>Gnathanacanthus goetzeei</v>
          </cell>
          <cell r="D2763">
            <v>283.199951171875</v>
          </cell>
          <cell r="E2763">
            <v>283.199951171875</v>
          </cell>
          <cell r="G2763">
            <v>283.199951171875</v>
          </cell>
          <cell r="K2763">
            <v>283.199951171875</v>
          </cell>
          <cell r="L2763">
            <v>283.199951171875</v>
          </cell>
          <cell r="M2763">
            <v>283.199951171875</v>
          </cell>
          <cell r="N2763">
            <v>283.199951171875</v>
          </cell>
          <cell r="O2763" t="str">
            <v>Shelf demersal invertivore large</v>
          </cell>
          <cell r="P2763" t="str">
            <v>FDS</v>
          </cell>
        </row>
        <row r="2764">
          <cell r="C2764" t="str">
            <v>Neoplatycephalus sp.</v>
          </cell>
          <cell r="D2764" t="str">
            <v>Pisces</v>
          </cell>
          <cell r="E2764" t="str">
            <v>Platycephalidae</v>
          </cell>
          <cell r="F2764">
            <v>283.199951171875</v>
          </cell>
          <cell r="G2764" t="str">
            <v>PiscesPlatycephalidae</v>
          </cell>
          <cell r="H2764" t="str">
            <v>benthic fish</v>
          </cell>
          <cell r="I2764" t="str">
            <v>large piscivore</v>
          </cell>
          <cell r="J2764" t="str">
            <v>large piscivore</v>
          </cell>
          <cell r="K2764" t="str">
            <v>shelf medium predator</v>
          </cell>
          <cell r="L2764" t="str">
            <v>shelf medium predator</v>
          </cell>
          <cell r="M2764" t="str">
            <v>shelf piscivore medium</v>
          </cell>
          <cell r="N2764" t="str">
            <v>Demersal piscivore medium (30-100cm)</v>
          </cell>
          <cell r="O2764" t="str">
            <v>Shelf demersal piscivore large</v>
          </cell>
          <cell r="P2764" t="str">
            <v>FVS</v>
          </cell>
        </row>
        <row r="2765">
          <cell r="C2765" t="str">
            <v>Platycephalus sp. 1</v>
          </cell>
          <cell r="D2765" t="str">
            <v>Pisces</v>
          </cell>
          <cell r="E2765" t="str">
            <v>Platycephalidae</v>
          </cell>
          <cell r="F2765">
            <v>283.199951171875</v>
          </cell>
          <cell r="G2765" t="str">
            <v>PiscesPlatycephalidae</v>
          </cell>
          <cell r="H2765" t="str">
            <v>benthic fish</v>
          </cell>
          <cell r="I2765" t="str">
            <v>large piscivore</v>
          </cell>
          <cell r="J2765" t="str">
            <v>large piscivore</v>
          </cell>
          <cell r="K2765" t="str">
            <v>shelf medium predator</v>
          </cell>
          <cell r="L2765" t="str">
            <v>flathead</v>
          </cell>
          <cell r="M2765" t="str">
            <v>shelf piscivore medium</v>
          </cell>
          <cell r="N2765" t="str">
            <v>Demersal piscivore medium (30-100cm)</v>
          </cell>
          <cell r="O2765" t="str">
            <v>Shelf demersal piscivore large</v>
          </cell>
          <cell r="P2765" t="str">
            <v>FVS</v>
          </cell>
        </row>
        <row r="2766">
          <cell r="C2766" t="str">
            <v>Platycephalus richardsoni</v>
          </cell>
          <cell r="D2766" t="str">
            <v>Pisces</v>
          </cell>
          <cell r="E2766" t="str">
            <v>Platycephalidae</v>
          </cell>
          <cell r="F2766">
            <v>283.199951171875</v>
          </cell>
          <cell r="G2766" t="str">
            <v>PiscesPlatycephalidae</v>
          </cell>
          <cell r="K2766" t="str">
            <v>flathead</v>
          </cell>
          <cell r="L2766" t="str">
            <v>flathead</v>
          </cell>
          <cell r="M2766" t="str">
            <v>shelf piscivore medium</v>
          </cell>
          <cell r="N2766" t="str">
            <v>Demersal piscivore medium (30-100cm)</v>
          </cell>
          <cell r="O2766" t="str">
            <v>Shelf demersal piscivore large</v>
          </cell>
          <cell r="P2766" t="str">
            <v>FVS</v>
          </cell>
        </row>
        <row r="2767">
          <cell r="C2767" t="str">
            <v xml:space="preserve">Platycephalus speculator </v>
          </cell>
          <cell r="D2767">
            <v>283.199951171875</v>
          </cell>
          <cell r="E2767">
            <v>283.199951171875</v>
          </cell>
          <cell r="F2767">
            <v>283.199951171875</v>
          </cell>
          <cell r="G2767">
            <v>283.199951171875</v>
          </cell>
          <cell r="K2767">
            <v>283.199951171875</v>
          </cell>
          <cell r="L2767">
            <v>283.199951171875</v>
          </cell>
          <cell r="M2767">
            <v>283.199951171875</v>
          </cell>
          <cell r="N2767">
            <v>283.199951171875</v>
          </cell>
          <cell r="O2767" t="str">
            <v>Shelf demersal piscivore large</v>
          </cell>
          <cell r="P2767" t="str">
            <v>FVS</v>
          </cell>
        </row>
        <row r="2768">
          <cell r="C2768" t="str">
            <v>Platycephalus conatus</v>
          </cell>
          <cell r="D2768" t="str">
            <v>Pisces</v>
          </cell>
          <cell r="E2768" t="str">
            <v>Platycephalidae</v>
          </cell>
          <cell r="F2768">
            <v>283.199951171875</v>
          </cell>
          <cell r="G2768" t="str">
            <v>PiscesPlatycephalidae</v>
          </cell>
          <cell r="K2768" t="str">
            <v>slope medium predator</v>
          </cell>
          <cell r="L2768" t="str">
            <v>slope medium predator</v>
          </cell>
          <cell r="M2768" t="str">
            <v>slope medium piscivore</v>
          </cell>
          <cell r="N2768" t="str">
            <v>Demersal piscivore medium (30-100cm)</v>
          </cell>
          <cell r="O2768" t="str">
            <v>Deepwater flathead</v>
          </cell>
          <cell r="P2768" t="str">
            <v>FFH</v>
          </cell>
        </row>
        <row r="2769">
          <cell r="C2769" t="str">
            <v>Platycephalus bassensis</v>
          </cell>
          <cell r="D2769" t="str">
            <v>Pisces</v>
          </cell>
          <cell r="E2769" t="str">
            <v>Platycephalidae</v>
          </cell>
          <cell r="F2769">
            <v>283.199951171875</v>
          </cell>
          <cell r="G2769" t="str">
            <v>PiscesPlatycephalidae</v>
          </cell>
          <cell r="K2769" t="str">
            <v>flathead</v>
          </cell>
          <cell r="L2769" t="str">
            <v>flathead</v>
          </cell>
          <cell r="M2769" t="str">
            <v>shelf piscivore medium</v>
          </cell>
          <cell r="N2769" t="str">
            <v>Demersal piscivore medium (30-100cm)</v>
          </cell>
          <cell r="O2769" t="str">
            <v>Shelf demersal piscivore large</v>
          </cell>
          <cell r="P2769" t="str">
            <v>FVS</v>
          </cell>
        </row>
        <row r="2770">
          <cell r="C2770" t="str">
            <v>Platycephalus fuscus</v>
          </cell>
          <cell r="D2770" t="str">
            <v>Pisces</v>
          </cell>
          <cell r="E2770" t="str">
            <v>Platycephalidae</v>
          </cell>
          <cell r="F2770">
            <v>283.199951171875</v>
          </cell>
          <cell r="G2770" t="str">
            <v>PiscesPlatycephalidae</v>
          </cell>
          <cell r="H2770">
            <v>283.199951171875</v>
          </cell>
          <cell r="I2770">
            <v>283.199951171875</v>
          </cell>
          <cell r="J2770">
            <v>283.199951171875</v>
          </cell>
          <cell r="K2770" t="str">
            <v>flathead</v>
          </cell>
          <cell r="L2770" t="str">
            <v>flathead</v>
          </cell>
          <cell r="M2770" t="str">
            <v>shelf piscivore medium</v>
          </cell>
          <cell r="N2770" t="str">
            <v>Demersal piscivore medium (30-100cm)</v>
          </cell>
          <cell r="O2770" t="str">
            <v>Shelf demersal piscivore large</v>
          </cell>
          <cell r="P2770" t="str">
            <v>FVS</v>
          </cell>
        </row>
        <row r="2771">
          <cell r="C2771" t="str">
            <v>Platycephalus laevigatus</v>
          </cell>
          <cell r="D2771" t="str">
            <v>Pisces</v>
          </cell>
          <cell r="E2771" t="str">
            <v>Platycephalidae</v>
          </cell>
          <cell r="F2771">
            <v>283.199951171875</v>
          </cell>
          <cell r="G2771" t="str">
            <v>PiscesPlatycephalidae</v>
          </cell>
          <cell r="K2771" t="str">
            <v>shelf medium predator</v>
          </cell>
          <cell r="L2771" t="str">
            <v>flathead</v>
          </cell>
          <cell r="M2771" t="str">
            <v>shelf piscivore medium</v>
          </cell>
          <cell r="N2771" t="str">
            <v>Demersal piscivore medium (30-100cm)</v>
          </cell>
          <cell r="O2771" t="str">
            <v>Shelf demersal piscivore large</v>
          </cell>
          <cell r="P2771" t="str">
            <v>FVS</v>
          </cell>
        </row>
        <row r="2772">
          <cell r="C2772" t="str">
            <v>Platycephalus caeruleopunctatus</v>
          </cell>
          <cell r="D2772" t="str">
            <v>Pisces</v>
          </cell>
          <cell r="E2772" t="str">
            <v>Platycephalidae</v>
          </cell>
          <cell r="F2772">
            <v>283.199951171875</v>
          </cell>
          <cell r="G2772" t="str">
            <v>PiscesPlatycephalidae</v>
          </cell>
          <cell r="K2772" t="str">
            <v>shelf medium predator</v>
          </cell>
          <cell r="L2772" t="str">
            <v>flathead</v>
          </cell>
          <cell r="M2772" t="str">
            <v>shelf piscivore medium</v>
          </cell>
          <cell r="N2772" t="str">
            <v>Demersal piscivore medium (30-100cm)</v>
          </cell>
          <cell r="O2772" t="str">
            <v>Shelf demersal piscivore large</v>
          </cell>
          <cell r="P2772" t="str">
            <v>FVS</v>
          </cell>
        </row>
        <row r="2773">
          <cell r="C2773" t="str">
            <v>Platycephalus arenarius</v>
          </cell>
          <cell r="D2773" t="str">
            <v>Pisces</v>
          </cell>
          <cell r="E2773" t="str">
            <v>Platycephalidae</v>
          </cell>
          <cell r="F2773">
            <v>283.199951171875</v>
          </cell>
          <cell r="G2773" t="str">
            <v>PiscesPlatycephalidae</v>
          </cell>
          <cell r="H2773">
            <v>283.199951171875</v>
          </cell>
          <cell r="I2773">
            <v>283.199951171875</v>
          </cell>
          <cell r="J2773">
            <v>283.199951171875</v>
          </cell>
          <cell r="K2773" t="str">
            <v>shelf medium predator</v>
          </cell>
          <cell r="L2773" t="str">
            <v>flathead</v>
          </cell>
          <cell r="M2773" t="str">
            <v>shelf piscivore medium</v>
          </cell>
          <cell r="N2773" t="str">
            <v>Demersal piscivore medium (30-100cm)</v>
          </cell>
          <cell r="O2773" t="str">
            <v>Shelf demersal piscivore large</v>
          </cell>
          <cell r="P2773" t="str">
            <v>FVS</v>
          </cell>
        </row>
        <row r="2774">
          <cell r="C2774" t="str">
            <v>Neoplatycephalus aurimaculatus</v>
          </cell>
          <cell r="D2774" t="str">
            <v>Pisces</v>
          </cell>
          <cell r="E2774" t="str">
            <v>Platycephalidae</v>
          </cell>
          <cell r="F2774">
            <v>283.199951171875</v>
          </cell>
          <cell r="G2774" t="str">
            <v>PiscesPlatycephalidae</v>
          </cell>
          <cell r="H2774" t="str">
            <v>benthic fish</v>
          </cell>
          <cell r="I2774" t="str">
            <v>large piscivore</v>
          </cell>
          <cell r="J2774" t="str">
            <v>large piscivore</v>
          </cell>
          <cell r="K2774" t="str">
            <v>shelf medium predator</v>
          </cell>
          <cell r="L2774" t="str">
            <v>flathead</v>
          </cell>
          <cell r="M2774" t="str">
            <v>shelf piscivore medium</v>
          </cell>
          <cell r="N2774" t="str">
            <v>Demersal piscivore medium (30-100cm)</v>
          </cell>
          <cell r="O2774" t="str">
            <v>Shelf demersal piscivore large</v>
          </cell>
          <cell r="P2774" t="str">
            <v>FVS</v>
          </cell>
        </row>
        <row r="2775">
          <cell r="C2775" t="str">
            <v>Platycephalus longispinis</v>
          </cell>
          <cell r="D2775" t="str">
            <v>Pisces</v>
          </cell>
          <cell r="E2775" t="str">
            <v>Platycephalidae</v>
          </cell>
          <cell r="F2775">
            <v>283.199951171875</v>
          </cell>
          <cell r="G2775" t="str">
            <v>PiscesPlatycephalidae</v>
          </cell>
          <cell r="K2775" t="str">
            <v>shelf medium predator</v>
          </cell>
          <cell r="L2775" t="str">
            <v>flathead</v>
          </cell>
          <cell r="M2775" t="str">
            <v>shelf piscivore medium</v>
          </cell>
          <cell r="N2775" t="str">
            <v>Demersal piscivore medium (30-100cm)</v>
          </cell>
          <cell r="O2775" t="str">
            <v>Shelf demersal piscivore large</v>
          </cell>
          <cell r="P2775" t="str">
            <v>FVS</v>
          </cell>
        </row>
        <row r="2776">
          <cell r="C2776" t="str">
            <v>Platycephalus speculator</v>
          </cell>
          <cell r="D2776" t="str">
            <v>Pisces</v>
          </cell>
          <cell r="E2776" t="str">
            <v>Platycephalidae</v>
          </cell>
          <cell r="F2776">
            <v>283.199951171875</v>
          </cell>
          <cell r="G2776" t="str">
            <v>PiscesPlatycephalidae</v>
          </cell>
          <cell r="K2776" t="str">
            <v>shelf medium predator</v>
          </cell>
          <cell r="L2776" t="str">
            <v>flathead</v>
          </cell>
          <cell r="M2776" t="str">
            <v>shelf piscivore medium</v>
          </cell>
          <cell r="N2776" t="str">
            <v>Demersal piscivore medium (30-100cm)</v>
          </cell>
          <cell r="O2776" t="str">
            <v>Shelf demersal piscivore large</v>
          </cell>
          <cell r="P2776" t="str">
            <v>FVS</v>
          </cell>
        </row>
        <row r="2777">
          <cell r="C2777" t="str">
            <v>Platycephalus marmoratus</v>
          </cell>
          <cell r="D2777" t="str">
            <v>Pisces</v>
          </cell>
          <cell r="E2777" t="str">
            <v>Platycephalidae</v>
          </cell>
          <cell r="F2777">
            <v>283.199951171875</v>
          </cell>
          <cell r="G2777" t="str">
            <v>PiscesPlatycephalidae</v>
          </cell>
          <cell r="K2777" t="str">
            <v>shelf medium predator</v>
          </cell>
          <cell r="L2777" t="str">
            <v>flathead</v>
          </cell>
          <cell r="M2777" t="str">
            <v>shelf piscivore medium</v>
          </cell>
          <cell r="N2777" t="str">
            <v>Demersal piscivore medium (30-100cm)</v>
          </cell>
          <cell r="O2777" t="str">
            <v>Shelf demersal piscivore large</v>
          </cell>
          <cell r="P2777" t="str">
            <v>FVS</v>
          </cell>
        </row>
        <row r="2778">
          <cell r="C2778" t="str">
            <v>Platycephalus aurimaculatus &amp; Platycephalus richardsoni</v>
          </cell>
          <cell r="D2778" t="str">
            <v>Pisces</v>
          </cell>
          <cell r="E2778" t="str">
            <v>Platycephalidae</v>
          </cell>
          <cell r="F2778">
            <v>283.199951171875</v>
          </cell>
          <cell r="G2778">
            <v>283.199951171875</v>
          </cell>
          <cell r="H2778">
            <v>283.199951171875</v>
          </cell>
          <cell r="I2778">
            <v>283.199951171875</v>
          </cell>
          <cell r="J2778">
            <v>283.199951171875</v>
          </cell>
          <cell r="K2778" t="str">
            <v>shelf medium predator</v>
          </cell>
          <cell r="L2778" t="str">
            <v>flathead</v>
          </cell>
          <cell r="M2778" t="str">
            <v>shelf piscivore medium</v>
          </cell>
          <cell r="N2778" t="str">
            <v>Demersal piscivore medium (30-100cm)</v>
          </cell>
          <cell r="O2778" t="str">
            <v>Shelf demersal piscivore large</v>
          </cell>
          <cell r="P2778" t="str">
            <v>FVS</v>
          </cell>
        </row>
        <row r="2779">
          <cell r="C2779" t="str">
            <v>mixed flathead</v>
          </cell>
          <cell r="D2779">
            <v>283.199951171875</v>
          </cell>
          <cell r="E2779">
            <v>283.199951171875</v>
          </cell>
          <cell r="F2779">
            <v>283.199951171875</v>
          </cell>
          <cell r="G2779" t="str">
            <v/>
          </cell>
          <cell r="H2779">
            <v>283.199951171875</v>
          </cell>
          <cell r="I2779">
            <v>283.199951171875</v>
          </cell>
          <cell r="J2779">
            <v>283.199951171875</v>
          </cell>
          <cell r="K2779" t="str">
            <v>flathead</v>
          </cell>
          <cell r="L2779" t="str">
            <v>flathead</v>
          </cell>
          <cell r="M2779" t="str">
            <v>shelf piscivore medium</v>
          </cell>
          <cell r="N2779" t="str">
            <v>Demersal piscivore medium (30-100cm)</v>
          </cell>
          <cell r="O2779" t="str">
            <v>Shelf demersal piscivore large</v>
          </cell>
          <cell r="P2779" t="str">
            <v>FVS</v>
          </cell>
        </row>
        <row r="2780">
          <cell r="C2780" t="str">
            <v>Platycephalus spp</v>
          </cell>
          <cell r="D2780">
            <v>283.199951171875</v>
          </cell>
          <cell r="E2780">
            <v>283.199951171875</v>
          </cell>
          <cell r="F2780">
            <v>283.199951171875</v>
          </cell>
          <cell r="G2780">
            <v>283.199951171875</v>
          </cell>
          <cell r="K2780">
            <v>283.199951171875</v>
          </cell>
          <cell r="L2780">
            <v>283.199951171875</v>
          </cell>
          <cell r="M2780">
            <v>283.199951171875</v>
          </cell>
          <cell r="N2780">
            <v>283.199951171875</v>
          </cell>
          <cell r="O2780" t="str">
            <v>Shelf demersal piscivore large</v>
          </cell>
          <cell r="P2780" t="str">
            <v>FVS</v>
          </cell>
        </row>
        <row r="2781">
          <cell r="C2781" t="str">
            <v>Hoplichthyidae - undifferentiated</v>
          </cell>
          <cell r="D2781">
            <v>283.199951171875</v>
          </cell>
          <cell r="E2781">
            <v>283.199951171875</v>
          </cell>
          <cell r="F2781">
            <v>283.199951171875</v>
          </cell>
          <cell r="G2781">
            <v>283.199951171875</v>
          </cell>
          <cell r="H2781">
            <v>283.199951171875</v>
          </cell>
          <cell r="I2781">
            <v>283.199951171875</v>
          </cell>
          <cell r="J2781">
            <v>283.199951171875</v>
          </cell>
          <cell r="K2781">
            <v>283.199951171875</v>
          </cell>
          <cell r="L2781">
            <v>283.199951171875</v>
          </cell>
          <cell r="M2781">
            <v>283.199951171875</v>
          </cell>
          <cell r="N2781">
            <v>283.199951171875</v>
          </cell>
          <cell r="O2781" t="str">
            <v>Deep demersal piscivore large</v>
          </cell>
          <cell r="P2781" t="str">
            <v>FDD</v>
          </cell>
        </row>
        <row r="2782">
          <cell r="C2782" t="str">
            <v>Hoplichthys haswelli</v>
          </cell>
          <cell r="D2782" t="str">
            <v>Pisces</v>
          </cell>
          <cell r="E2782" t="str">
            <v>Hoplichthyidae</v>
          </cell>
          <cell r="F2782">
            <v>283.199951171875</v>
          </cell>
          <cell r="G2782" t="str">
            <v>PiscesHoplichthyidae</v>
          </cell>
          <cell r="H2782" t="str">
            <v>benthopelagic fish</v>
          </cell>
          <cell r="I2782" t="str">
            <v>large piscivore</v>
          </cell>
          <cell r="J2782" t="str">
            <v>large piscivore</v>
          </cell>
          <cell r="K2782" t="str">
            <v>slope medium predator</v>
          </cell>
          <cell r="L2782" t="str">
            <v>slope medium predator</v>
          </cell>
          <cell r="M2782" t="str">
            <v>slope medium piscivore</v>
          </cell>
          <cell r="N2782" t="str">
            <v>Demersal piscivore medium (30-100cm)</v>
          </cell>
          <cell r="O2782" t="str">
            <v>Deep demersal piscivore large</v>
          </cell>
          <cell r="P2782" t="str">
            <v>FDD</v>
          </cell>
        </row>
        <row r="2783">
          <cell r="C2783" t="str">
            <v>Hoplichthys spp.</v>
          </cell>
          <cell r="N2783" t="str">
            <v>Demersal piscivore medium (30-100cm)</v>
          </cell>
          <cell r="O2783" t="str">
            <v>Deep demersal piscivore large</v>
          </cell>
          <cell r="P2783" t="str">
            <v>FDD</v>
          </cell>
        </row>
        <row r="2784">
          <cell r="C2784" t="str">
            <v>Antipodocottus elegans</v>
          </cell>
          <cell r="D2784">
            <v>283.199951171875</v>
          </cell>
          <cell r="E2784">
            <v>283.199951171875</v>
          </cell>
          <cell r="F2784">
            <v>283.199951171875</v>
          </cell>
          <cell r="G2784">
            <v>283.199951171875</v>
          </cell>
          <cell r="K2784">
            <v>283.199951171875</v>
          </cell>
          <cell r="L2784">
            <v>283.199951171875</v>
          </cell>
          <cell r="M2784">
            <v>283.199951171875</v>
          </cell>
          <cell r="N2784" t="str">
            <v>Demersal invertebrate feeder small (&lt;30cm)</v>
          </cell>
          <cell r="O2784" t="str">
            <v>Deep demersal invertivore small</v>
          </cell>
          <cell r="P2784" t="str">
            <v>FDD</v>
          </cell>
        </row>
        <row r="2785">
          <cell r="C2785" t="str">
            <v>Psychrolutes marcidus</v>
          </cell>
          <cell r="D2785" t="str">
            <v>Pisces</v>
          </cell>
          <cell r="E2785" t="str">
            <v>Psychrolutidae</v>
          </cell>
          <cell r="F2785">
            <v>283.199951171875</v>
          </cell>
          <cell r="G2785" t="str">
            <v>PiscesPsychrolutidae</v>
          </cell>
          <cell r="K2785" t="str">
            <v>slope small invertebrate feeder</v>
          </cell>
          <cell r="L2785" t="str">
            <v>slope small invertebrate feeder</v>
          </cell>
          <cell r="M2785" t="str">
            <v>slope small invertebrate feeder</v>
          </cell>
          <cell r="N2785" t="str">
            <v>Demersal invertebrate feeder small (&lt;30cm)</v>
          </cell>
          <cell r="O2785" t="str">
            <v>Deep demersal invertivore small</v>
          </cell>
          <cell r="P2785" t="str">
            <v>FDD</v>
          </cell>
        </row>
        <row r="2786">
          <cell r="C2786" t="str">
            <v>Pegasus lancifer</v>
          </cell>
          <cell r="D2786" t="str">
            <v>Pisces</v>
          </cell>
          <cell r="E2786" t="str">
            <v>Pegasisae</v>
          </cell>
          <cell r="F2786">
            <v>283.199951171875</v>
          </cell>
          <cell r="G2786" t="str">
            <v>PiscesPegasisae</v>
          </cell>
          <cell r="K2786" t="str">
            <v>shelf small invertebrate feeder</v>
          </cell>
          <cell r="L2786" t="str">
            <v>shelf small invertebrate feeder</v>
          </cell>
          <cell r="M2786" t="str">
            <v xml:space="preserve">shelf invertebrate feeder small </v>
          </cell>
          <cell r="N2786" t="str">
            <v>Demersal invertebrate feeder small (&lt;30cm)</v>
          </cell>
          <cell r="O2786" t="str">
            <v>Shelf demersal invertivores small</v>
          </cell>
          <cell r="P2786" t="str">
            <v>FDS</v>
          </cell>
        </row>
        <row r="2787">
          <cell r="C2787" t="str">
            <v>Percichthyidae</v>
          </cell>
          <cell r="D2787" t="str">
            <v>Pisces</v>
          </cell>
          <cell r="E2787" t="str">
            <v>Percichthyidae</v>
          </cell>
          <cell r="F2787">
            <v>283.199951171875</v>
          </cell>
          <cell r="G2787" t="str">
            <v>PiscesPercichthyidae</v>
          </cell>
          <cell r="K2787" t="str">
            <v>shelf small invertebrate feeder</v>
          </cell>
          <cell r="L2787" t="str">
            <v>shelf small invertebrate feeder</v>
          </cell>
          <cell r="M2787" t="str">
            <v xml:space="preserve">shelf invertebrate feeder small </v>
          </cell>
          <cell r="N2787" t="str">
            <v>Demersal invertebrate feeder small (&lt;30cm)</v>
          </cell>
          <cell r="O2787" t="str">
            <v>Shelf demersal invertivores small</v>
          </cell>
          <cell r="P2787" t="str">
            <v>FDS</v>
          </cell>
        </row>
        <row r="2788">
          <cell r="C2788" t="str">
            <v>Polyprion spp</v>
          </cell>
          <cell r="D2788">
            <v>283.199951171875</v>
          </cell>
          <cell r="E2788">
            <v>283.199951171875</v>
          </cell>
          <cell r="F2788">
            <v>283.199951171875</v>
          </cell>
          <cell r="K2788" t="str">
            <v>slope large predator</v>
          </cell>
          <cell r="L2788" t="str">
            <v>slope large predator</v>
          </cell>
          <cell r="M2788" t="str">
            <v>slope large piscivore</v>
          </cell>
          <cell r="N2788" t="str">
            <v>Demersal piscivore large (&gt;100cm)</v>
          </cell>
          <cell r="O2788" t="str">
            <v>Deep demersal piscivore large</v>
          </cell>
          <cell r="P2788" t="str">
            <v>FDD</v>
          </cell>
        </row>
        <row r="2789">
          <cell r="C2789" t="str">
            <v>Serranidae spp</v>
          </cell>
          <cell r="D2789">
            <v>283.199951171875</v>
          </cell>
          <cell r="E2789">
            <v>283.199951171875</v>
          </cell>
          <cell r="F2789">
            <v>283.199951171875</v>
          </cell>
          <cell r="G2789">
            <v>283.199951171875</v>
          </cell>
          <cell r="H2789">
            <v>283.199951171875</v>
          </cell>
          <cell r="I2789">
            <v>283.199951171875</v>
          </cell>
          <cell r="J2789">
            <v>283.199951171875</v>
          </cell>
          <cell r="K2789" t="str">
            <v>shelf medium invertebrate feeder</v>
          </cell>
          <cell r="L2789" t="str">
            <v>shelf medium invertebrate feeder</v>
          </cell>
          <cell r="M2789" t="str">
            <v xml:space="preserve">shelf invertebrate feeder medium </v>
          </cell>
          <cell r="N2789" t="str">
            <v xml:space="preserve">Demersal invertebrate feeder medium (30-100cm) </v>
          </cell>
          <cell r="O2789" t="str">
            <v>Shelf demersal invertivores large</v>
          </cell>
          <cell r="P2789" t="str">
            <v>FDS</v>
          </cell>
        </row>
        <row r="2790">
          <cell r="C2790" t="str">
            <v>Lepidoperca pulchella</v>
          </cell>
          <cell r="D2790" t="str">
            <v>Pisces</v>
          </cell>
          <cell r="E2790" t="str">
            <v>Percichthyidae</v>
          </cell>
          <cell r="F2790">
            <v>283.199951171875</v>
          </cell>
          <cell r="G2790" t="str">
            <v>PiscesPercichthyidae</v>
          </cell>
          <cell r="H2790" t="str">
            <v>benthopelagic fish</v>
          </cell>
          <cell r="I2790" t="str">
            <v>small piscivore</v>
          </cell>
          <cell r="J2790" t="str">
            <v>small piscivore</v>
          </cell>
          <cell r="K2790" t="str">
            <v>shelf small predator</v>
          </cell>
          <cell r="L2790" t="str">
            <v>shelf small predator</v>
          </cell>
          <cell r="M2790" t="str">
            <v>shelf piscivore small</v>
          </cell>
          <cell r="N2790" t="str">
            <v>Demersal piscivore small (&lt;30cm)</v>
          </cell>
          <cell r="O2790" t="str">
            <v>Shelf demersal piscivore small</v>
          </cell>
          <cell r="P2790" t="str">
            <v>FVS</v>
          </cell>
        </row>
        <row r="2791">
          <cell r="C2791" t="str">
            <v>Caesioperca lepidoptera</v>
          </cell>
          <cell r="D2791" t="str">
            <v>Pisces</v>
          </cell>
          <cell r="E2791" t="str">
            <v>Percichthyidae</v>
          </cell>
          <cell r="F2791">
            <v>283.199951171875</v>
          </cell>
          <cell r="G2791" t="str">
            <v>PiscesPercichthyidae</v>
          </cell>
          <cell r="H2791" t="str">
            <v>benthopelagic fish</v>
          </cell>
          <cell r="I2791" t="str">
            <v>large omnivore</v>
          </cell>
          <cell r="J2791" t="str">
            <v>large omnivore</v>
          </cell>
          <cell r="K2791" t="str">
            <v>shelf small invertebrate feeder</v>
          </cell>
          <cell r="L2791" t="str">
            <v>shelf small invertebrate feeder</v>
          </cell>
          <cell r="M2791" t="str">
            <v xml:space="preserve">shelf invertebrate feeder small </v>
          </cell>
          <cell r="N2791" t="str">
            <v>Demersal invertebrate feeder medium (30-100cm)</v>
          </cell>
          <cell r="O2791" t="str">
            <v>Shelf demersal invertivores large</v>
          </cell>
          <cell r="P2791" t="str">
            <v>FDS</v>
          </cell>
        </row>
        <row r="2792">
          <cell r="C2792" t="str">
            <v>Caesioperca sp.</v>
          </cell>
          <cell r="D2792" t="str">
            <v>Pisces</v>
          </cell>
          <cell r="E2792" t="str">
            <v>Percichthyidae</v>
          </cell>
          <cell r="F2792" t="str">
            <v>Serranidae</v>
          </cell>
          <cell r="G2792" t="str">
            <v>PiscesPercichthyidaeSerranidae</v>
          </cell>
          <cell r="K2792" t="str">
            <v>shelf small invertebrate feeder</v>
          </cell>
          <cell r="L2792" t="str">
            <v>shelf small invertebrate feeder</v>
          </cell>
          <cell r="M2792" t="str">
            <v xml:space="preserve">shelf invertebrate feeder small </v>
          </cell>
          <cell r="N2792" t="str">
            <v xml:space="preserve">Shelf demersal invertivore small </v>
          </cell>
          <cell r="O2792" t="str">
            <v>Shelf demersal invertivores small</v>
          </cell>
          <cell r="P2792" t="str">
            <v>FDS</v>
          </cell>
        </row>
        <row r="2793">
          <cell r="C2793" t="str">
            <v>Caesioperca rasor</v>
          </cell>
          <cell r="D2793" t="str">
            <v>Pisces</v>
          </cell>
          <cell r="E2793" t="str">
            <v>Percichthyidae</v>
          </cell>
          <cell r="G2793" t="str">
            <v>PiscesPercichthyidae</v>
          </cell>
          <cell r="K2793" t="str">
            <v>shelf small predator</v>
          </cell>
          <cell r="L2793" t="str">
            <v>shelf small predator</v>
          </cell>
          <cell r="M2793" t="str">
            <v>shelf piscivore small</v>
          </cell>
          <cell r="N2793" t="str">
            <v>Demersal invertebrate feeder small (&lt;30cm)</v>
          </cell>
          <cell r="O2793" t="str">
            <v>Shelf demersal invertivores small</v>
          </cell>
          <cell r="P2793" t="str">
            <v>FDS</v>
          </cell>
        </row>
        <row r="2794">
          <cell r="C2794" t="str">
            <v>Callanthias allporti</v>
          </cell>
          <cell r="D2794" t="str">
            <v>Pisces</v>
          </cell>
          <cell r="E2794" t="str">
            <v>Percichthyidae</v>
          </cell>
          <cell r="G2794" t="str">
            <v>PiscesPercichthyidae</v>
          </cell>
          <cell r="K2794" t="str">
            <v>shelf small predator</v>
          </cell>
          <cell r="L2794" t="str">
            <v>shelf small predator</v>
          </cell>
          <cell r="M2794" t="str">
            <v>shelf piscivore small</v>
          </cell>
          <cell r="N2794" t="str">
            <v xml:space="preserve"> </v>
          </cell>
          <cell r="O2794" t="str">
            <v>Shelf demersal piscivore small</v>
          </cell>
          <cell r="P2794" t="str">
            <v>FVS</v>
          </cell>
        </row>
        <row r="2795">
          <cell r="C2795" t="str">
            <v>Othos dentex</v>
          </cell>
          <cell r="D2795">
            <v>283.199951171875</v>
          </cell>
          <cell r="E2795">
            <v>283.199951171875</v>
          </cell>
          <cell r="G2795">
            <v>283.199951171875</v>
          </cell>
          <cell r="K2795">
            <v>283.199951171875</v>
          </cell>
          <cell r="L2795">
            <v>283.199951171875</v>
          </cell>
          <cell r="M2795">
            <v>283.199951171875</v>
          </cell>
          <cell r="N2795">
            <v>283.199951171875</v>
          </cell>
          <cell r="O2795" t="str">
            <v>Shelf demersal piscivore large</v>
          </cell>
          <cell r="P2795" t="str">
            <v>FVS</v>
          </cell>
        </row>
        <row r="2796">
          <cell r="C2796" t="str">
            <v>Polyprion oxygeneios</v>
          </cell>
          <cell r="D2796" t="str">
            <v>Pisces</v>
          </cell>
          <cell r="E2796" t="str">
            <v>Polyprionidae</v>
          </cell>
          <cell r="G2796" t="str">
            <v>PiscesPolyprionidae</v>
          </cell>
          <cell r="K2796" t="str">
            <v>slope large predator</v>
          </cell>
          <cell r="L2796" t="str">
            <v>shelf large predator</v>
          </cell>
          <cell r="M2796" t="str">
            <v>slope large piscivore</v>
          </cell>
          <cell r="N2796" t="str">
            <v>Demersal piscivore large (&gt;100cm)</v>
          </cell>
          <cell r="O2796" t="str">
            <v>Deep demersal piscivore large</v>
          </cell>
          <cell r="P2796" t="str">
            <v>FDD</v>
          </cell>
        </row>
        <row r="2797">
          <cell r="C2797" t="str">
            <v>Epinephelus fasciatus</v>
          </cell>
          <cell r="D2797">
            <v>283.199951171875</v>
          </cell>
          <cell r="E2797">
            <v>283.199951171875</v>
          </cell>
          <cell r="G2797">
            <v>283.199951171875</v>
          </cell>
          <cell r="K2797">
            <v>283.199951171875</v>
          </cell>
          <cell r="L2797">
            <v>283.199951171875</v>
          </cell>
          <cell r="M2797">
            <v>283.199951171875</v>
          </cell>
          <cell r="N2797">
            <v>283.199951171875</v>
          </cell>
          <cell r="O2797" t="str">
            <v>Shelf demersal piscivore large</v>
          </cell>
          <cell r="P2797" t="str">
            <v>FVS</v>
          </cell>
        </row>
        <row r="2798">
          <cell r="C2798" t="str">
            <v>Variola albimarginata</v>
          </cell>
          <cell r="D2798">
            <v>283.199951171875</v>
          </cell>
          <cell r="E2798">
            <v>283.199951171875</v>
          </cell>
          <cell r="G2798">
            <v>283.199951171875</v>
          </cell>
          <cell r="K2798">
            <v>283.199951171875</v>
          </cell>
          <cell r="L2798">
            <v>283.199951171875</v>
          </cell>
          <cell r="M2798">
            <v>283.199951171875</v>
          </cell>
          <cell r="N2798">
            <v>283.199951171875</v>
          </cell>
          <cell r="O2798" t="str">
            <v>Shelf demersal piscivore large</v>
          </cell>
          <cell r="P2798" t="str">
            <v>FVS</v>
          </cell>
        </row>
        <row r="2799">
          <cell r="C2799" t="str">
            <v>Macquaria colonorum</v>
          </cell>
          <cell r="D2799" t="str">
            <v>Pisces</v>
          </cell>
          <cell r="E2799" t="str">
            <v>Polyprionidae</v>
          </cell>
          <cell r="G2799" t="str">
            <v>PiscesPolyprionidae</v>
          </cell>
          <cell r="K2799" t="str">
            <v>freshwater</v>
          </cell>
          <cell r="L2799" t="str">
            <v>freshwater</v>
          </cell>
          <cell r="M2799">
            <v>283.199951171875</v>
          </cell>
          <cell r="N2799" t="str">
            <v xml:space="preserve"> </v>
          </cell>
          <cell r="O2799" t="str">
            <v>Shelf demersal piscivore large</v>
          </cell>
          <cell r="P2799" t="str">
            <v>FVS</v>
          </cell>
        </row>
        <row r="2800">
          <cell r="C2800" t="str">
            <v>Epinephelus quoyanus</v>
          </cell>
          <cell r="D2800">
            <v>283.199951171875</v>
          </cell>
          <cell r="E2800">
            <v>283.199951171875</v>
          </cell>
          <cell r="G2800">
            <v>283.199951171875</v>
          </cell>
          <cell r="K2800">
            <v>283.199951171875</v>
          </cell>
          <cell r="L2800">
            <v>283.199951171875</v>
          </cell>
          <cell r="M2800">
            <v>283.199951171875</v>
          </cell>
          <cell r="N2800">
            <v>283.199951171875</v>
          </cell>
          <cell r="O2800" t="str">
            <v>Shelf demersal piscivore large</v>
          </cell>
          <cell r="P2800" t="str">
            <v>FVS</v>
          </cell>
        </row>
        <row r="2801">
          <cell r="C2801" t="str">
            <v>Lepidoperca occidentalis</v>
          </cell>
          <cell r="D2801" t="str">
            <v>Pisces</v>
          </cell>
          <cell r="E2801" t="str">
            <v>Serranidae</v>
          </cell>
          <cell r="F2801">
            <v>283.199951171875</v>
          </cell>
          <cell r="G2801" t="str">
            <v>PiscesSerranidae</v>
          </cell>
          <cell r="H2801">
            <v>283.199951171875</v>
          </cell>
          <cell r="I2801">
            <v>283.199951171875</v>
          </cell>
          <cell r="J2801">
            <v>283.199951171875</v>
          </cell>
          <cell r="K2801" t="str">
            <v>shelf small invertebrate feeder</v>
          </cell>
          <cell r="L2801" t="str">
            <v>shelf small invertebrate feeder</v>
          </cell>
          <cell r="M2801" t="str">
            <v xml:space="preserve">shelf invertebrate feeder small </v>
          </cell>
          <cell r="N2801" t="str">
            <v>Demersal invertebrate feeder small (&lt;30cm)</v>
          </cell>
          <cell r="O2801" t="str">
            <v>Shelf demersal invertivores small</v>
          </cell>
          <cell r="P2801" t="str">
            <v>FDS</v>
          </cell>
        </row>
        <row r="2802">
          <cell r="C2802" t="str">
            <v>Apogonops anomalus</v>
          </cell>
          <cell r="D2802" t="str">
            <v>Pisces</v>
          </cell>
          <cell r="E2802" t="str">
            <v>Acropomatidae</v>
          </cell>
          <cell r="F2802">
            <v>283.199951171875</v>
          </cell>
          <cell r="G2802" t="str">
            <v>PiscesAcropomatidae</v>
          </cell>
          <cell r="H2802" t="str">
            <v>benthopelagic fish</v>
          </cell>
          <cell r="I2802" t="str">
            <v>shelf cardinal fish</v>
          </cell>
          <cell r="J2802" t="str">
            <v>small piscivore</v>
          </cell>
          <cell r="K2802" t="str">
            <v>cardinal fish</v>
          </cell>
          <cell r="L2802" t="str">
            <v>shelf small predator</v>
          </cell>
          <cell r="M2802" t="str">
            <v>deep piscivore small</v>
          </cell>
          <cell r="N2802" t="str">
            <v>Demersal piscivore small (&lt;30cm)</v>
          </cell>
          <cell r="O2802" t="str">
            <v>Deep demersal piscivore small</v>
          </cell>
          <cell r="P2802" t="str">
            <v>FDD</v>
          </cell>
        </row>
        <row r="2803">
          <cell r="C2803" t="str">
            <v>Synagrops japonicus</v>
          </cell>
          <cell r="D2803" t="str">
            <v>Pisces</v>
          </cell>
          <cell r="E2803" t="str">
            <v>Percichthyidae</v>
          </cell>
          <cell r="F2803">
            <v>283.199951171875</v>
          </cell>
          <cell r="G2803" t="str">
            <v>PiscesPercichthyidae</v>
          </cell>
          <cell r="K2803" t="str">
            <v>slope small predator</v>
          </cell>
          <cell r="L2803" t="str">
            <v>slope small predator</v>
          </cell>
          <cell r="M2803" t="str">
            <v>slope small predator</v>
          </cell>
          <cell r="N2803" t="str">
            <v>Demersal piscivore small (&lt;30cm)</v>
          </cell>
          <cell r="O2803" t="str">
            <v>Deep demersal piscivore small</v>
          </cell>
          <cell r="P2803" t="str">
            <v>FDD</v>
          </cell>
        </row>
        <row r="2804">
          <cell r="C2804" t="str">
            <v>Callanthias australis</v>
          </cell>
          <cell r="D2804" t="str">
            <v>Pisces</v>
          </cell>
          <cell r="E2804" t="str">
            <v>Percichthyidae</v>
          </cell>
          <cell r="F2804">
            <v>283.199951171875</v>
          </cell>
          <cell r="G2804" t="str">
            <v>PiscesPercichthyidae</v>
          </cell>
          <cell r="H2804">
            <v>283.199951171875</v>
          </cell>
          <cell r="I2804">
            <v>283.199951171875</v>
          </cell>
          <cell r="J2804">
            <v>283.199951171875</v>
          </cell>
          <cell r="K2804" t="str">
            <v>shelf small predator</v>
          </cell>
          <cell r="L2804" t="str">
            <v>shelf small predator</v>
          </cell>
          <cell r="M2804" t="str">
            <v>shelf piscivore small</v>
          </cell>
          <cell r="N2804" t="str">
            <v>Demersal piscivore small (&lt;30cm)</v>
          </cell>
          <cell r="O2804" t="str">
            <v>Deep demersal piscivore small</v>
          </cell>
          <cell r="P2804" t="str">
            <v>FDD</v>
          </cell>
        </row>
        <row r="2805">
          <cell r="C2805" t="str">
            <v>Epinephelus septemfasciatus</v>
          </cell>
          <cell r="D2805" t="str">
            <v>Pisces</v>
          </cell>
          <cell r="E2805" t="str">
            <v>Percichthyidae</v>
          </cell>
          <cell r="F2805">
            <v>283.199951171875</v>
          </cell>
          <cell r="G2805" t="str">
            <v>PiscesPercichthyidae</v>
          </cell>
          <cell r="H2805">
            <v>283.199951171875</v>
          </cell>
          <cell r="I2805">
            <v>283.199951171875</v>
          </cell>
          <cell r="J2805">
            <v>283.199951171875</v>
          </cell>
          <cell r="K2805" t="str">
            <v>shelf large predator</v>
          </cell>
          <cell r="L2805" t="str">
            <v>shelf large predator</v>
          </cell>
          <cell r="M2805" t="str">
            <v>shelf piscivore large</v>
          </cell>
          <cell r="N2805" t="str">
            <v xml:space="preserve"> </v>
          </cell>
          <cell r="O2805" t="str">
            <v>Shelf demersal piscivore large</v>
          </cell>
          <cell r="P2805" t="str">
            <v>FVS</v>
          </cell>
        </row>
        <row r="2806">
          <cell r="C2806" t="str">
            <v>Epinephelus undulatostriatus</v>
          </cell>
          <cell r="D2806" t="str">
            <v>Pisces</v>
          </cell>
          <cell r="E2806" t="str">
            <v>Percichthyidae</v>
          </cell>
          <cell r="F2806">
            <v>283.199951171875</v>
          </cell>
          <cell r="G2806">
            <v>283.199951171875</v>
          </cell>
          <cell r="H2806">
            <v>283.199951171875</v>
          </cell>
          <cell r="I2806">
            <v>283.199951171875</v>
          </cell>
          <cell r="J2806">
            <v>283.199951171875</v>
          </cell>
          <cell r="K2806" t="str">
            <v>shelf large predator</v>
          </cell>
          <cell r="L2806" t="str">
            <v>shelf large predator</v>
          </cell>
          <cell r="M2806" t="str">
            <v>shelf piscivore large</v>
          </cell>
          <cell r="N2806" t="str">
            <v xml:space="preserve"> </v>
          </cell>
          <cell r="O2806" t="str">
            <v>Shelf demersal piscivore large</v>
          </cell>
          <cell r="P2806" t="str">
            <v>FVS</v>
          </cell>
        </row>
        <row r="2807">
          <cell r="C2807" t="str">
            <v>Acanthistius ocellatus</v>
          </cell>
          <cell r="D2807" t="str">
            <v>Pisces</v>
          </cell>
          <cell r="E2807" t="str">
            <v>Serranidae</v>
          </cell>
          <cell r="F2807">
            <v>283.199951171875</v>
          </cell>
          <cell r="K2807" t="str">
            <v>shelf medium predator</v>
          </cell>
          <cell r="L2807" t="str">
            <v>shelf medium predator</v>
          </cell>
          <cell r="M2807" t="str">
            <v>shelf piscivore medium</v>
          </cell>
          <cell r="N2807" t="str">
            <v xml:space="preserve"> </v>
          </cell>
          <cell r="O2807" t="str">
            <v>Shelf demersal piscivore small</v>
          </cell>
          <cell r="P2807" t="str">
            <v>FVS</v>
          </cell>
        </row>
        <row r="2808">
          <cell r="C2808" t="str">
            <v>Caprodon longimanus</v>
          </cell>
          <cell r="D2808">
            <v>283.199951171875</v>
          </cell>
          <cell r="E2808">
            <v>283.199951171875</v>
          </cell>
          <cell r="F2808">
            <v>283.199951171875</v>
          </cell>
          <cell r="G2808">
            <v>283.199951171875</v>
          </cell>
          <cell r="H2808">
            <v>283.199951171875</v>
          </cell>
          <cell r="I2808">
            <v>283.199951171875</v>
          </cell>
          <cell r="J2808">
            <v>283.199951171875</v>
          </cell>
          <cell r="K2808">
            <v>283.199951171875</v>
          </cell>
          <cell r="L2808">
            <v>283.199951171875</v>
          </cell>
          <cell r="M2808">
            <v>283.199951171875</v>
          </cell>
          <cell r="N2808">
            <v>283.199951171875</v>
          </cell>
          <cell r="O2808" t="str">
            <v>Shelf demersal piscivore large</v>
          </cell>
          <cell r="P2808" t="str">
            <v>FVS</v>
          </cell>
        </row>
        <row r="2809">
          <cell r="C2809" t="str">
            <v>Lepidoperca brochata</v>
          </cell>
          <cell r="D2809" t="str">
            <v>Pisces</v>
          </cell>
          <cell r="E2809" t="str">
            <v>Percichthyidae</v>
          </cell>
          <cell r="F2809">
            <v>283.199951171875</v>
          </cell>
          <cell r="G2809" t="str">
            <v>PiscesPercichthyidae</v>
          </cell>
          <cell r="H2809">
            <v>283.199951171875</v>
          </cell>
          <cell r="I2809">
            <v>283.199951171875</v>
          </cell>
          <cell r="J2809">
            <v>283.199951171875</v>
          </cell>
          <cell r="K2809" t="str">
            <v>shelf small invertebrate feeder</v>
          </cell>
          <cell r="L2809" t="str">
            <v>shelf small invertebrate feeder</v>
          </cell>
          <cell r="M2809" t="str">
            <v xml:space="preserve">shelf invertebrate feeder small </v>
          </cell>
          <cell r="N2809" t="str">
            <v>Demersal piscivore small (&lt;30cm)</v>
          </cell>
          <cell r="O2809" t="str">
            <v>Deep demersal piscivore small</v>
          </cell>
          <cell r="P2809" t="str">
            <v>FDD</v>
          </cell>
        </row>
        <row r="2810">
          <cell r="C2810" t="str">
            <v>Cephalopholis cyanostigma</v>
          </cell>
          <cell r="D2810" t="str">
            <v>Pisces</v>
          </cell>
          <cell r="E2810" t="str">
            <v>Percichthyidae</v>
          </cell>
          <cell r="F2810">
            <v>283.199951171875</v>
          </cell>
          <cell r="H2810">
            <v>283.199951171875</v>
          </cell>
          <cell r="I2810">
            <v>283.199951171875</v>
          </cell>
          <cell r="J2810">
            <v>283.199951171875</v>
          </cell>
          <cell r="K2810" t="str">
            <v>shelf medium invertebrate feeder</v>
          </cell>
          <cell r="L2810" t="str">
            <v>shelf medium invertebrate feeder</v>
          </cell>
          <cell r="M2810" t="str">
            <v xml:space="preserve">shelf invertebrate feeder medium </v>
          </cell>
          <cell r="N2810" t="str">
            <v xml:space="preserve">Demersal invertebrate feeder medium (30-100cm) </v>
          </cell>
          <cell r="O2810" t="str">
            <v>Shelf demersal invertivores large</v>
          </cell>
          <cell r="P2810" t="str">
            <v>FDS</v>
          </cell>
        </row>
        <row r="2811">
          <cell r="C2811" t="str">
            <v>Cephalopholis sexmaculata</v>
          </cell>
          <cell r="D2811">
            <v>283.199951171875</v>
          </cell>
          <cell r="E2811">
            <v>283.199951171875</v>
          </cell>
          <cell r="K2811" t="str">
            <v>shelf medium predator</v>
          </cell>
          <cell r="L2811" t="str">
            <v>shelf medium predator</v>
          </cell>
          <cell r="M2811" t="str">
            <v>shelf medium piscivore</v>
          </cell>
          <cell r="N2811" t="str">
            <v>Demersal piscivore medium (30-100cm)</v>
          </cell>
          <cell r="O2811" t="str">
            <v>Shelf demersal piscivore large</v>
          </cell>
          <cell r="P2811" t="str">
            <v>FVS</v>
          </cell>
        </row>
        <row r="2812">
          <cell r="C2812" t="str">
            <v>Polyprion americanus</v>
          </cell>
          <cell r="D2812" t="str">
            <v>Pisces</v>
          </cell>
          <cell r="E2812" t="str">
            <v>Percichthyidae</v>
          </cell>
          <cell r="G2812">
            <v>283.199951171875</v>
          </cell>
          <cell r="K2812" t="str">
            <v>shelf large predator</v>
          </cell>
          <cell r="L2812" t="str">
            <v>shelf large predator</v>
          </cell>
          <cell r="M2812" t="str">
            <v>shelf piscivore large</v>
          </cell>
          <cell r="N2812" t="str">
            <v>Demersal piscivore large (&gt;100cm)</v>
          </cell>
          <cell r="O2812" t="str">
            <v>Shelf demersal piscivore large</v>
          </cell>
          <cell r="P2812" t="str">
            <v>FVS</v>
          </cell>
        </row>
        <row r="2813">
          <cell r="C2813" t="str">
            <v>Polyprion moeone</v>
          </cell>
          <cell r="D2813" t="str">
            <v>Pisces</v>
          </cell>
          <cell r="E2813" t="str">
            <v>Percichthyidae</v>
          </cell>
          <cell r="G2813" t="str">
            <v>PiscesPercichthyidae</v>
          </cell>
          <cell r="K2813" t="str">
            <v>shelf large predator</v>
          </cell>
          <cell r="L2813" t="str">
            <v>shelf large predator</v>
          </cell>
          <cell r="M2813" t="str">
            <v>shelf piscivore large</v>
          </cell>
          <cell r="N2813" t="str">
            <v>Demersal piscivore large (&gt;100cm)</v>
          </cell>
          <cell r="O2813" t="str">
            <v>Shelf demersal piscivore large</v>
          </cell>
          <cell r="P2813" t="str">
            <v>FVS</v>
          </cell>
        </row>
        <row r="2814">
          <cell r="C2814" t="str">
            <v>Lepidoperca filamenta</v>
          </cell>
          <cell r="D2814">
            <v>283.199951171875</v>
          </cell>
          <cell r="E2814">
            <v>283.199951171875</v>
          </cell>
          <cell r="F2814">
            <v>283.199951171875</v>
          </cell>
          <cell r="G2814">
            <v>283.199951171875</v>
          </cell>
          <cell r="K2814">
            <v>283.199951171875</v>
          </cell>
          <cell r="L2814">
            <v>283.199951171875</v>
          </cell>
          <cell r="M2814">
            <v>283.199951171875</v>
          </cell>
          <cell r="N2814">
            <v>283.199951171875</v>
          </cell>
          <cell r="O2814" t="str">
            <v>Shelf demersal invertivores small</v>
          </cell>
          <cell r="P2814" t="str">
            <v>FDS</v>
          </cell>
        </row>
        <row r="2815">
          <cell r="C2815" t="str">
            <v>Aethaloperca &amp; Anyperodon</v>
          </cell>
          <cell r="D2815">
            <v>283.199951171875</v>
          </cell>
          <cell r="E2815">
            <v>283.199951171875</v>
          </cell>
          <cell r="F2815">
            <v>283.199951171875</v>
          </cell>
          <cell r="G2815">
            <v>283.199951171875</v>
          </cell>
          <cell r="H2815">
            <v>283.199951171875</v>
          </cell>
          <cell r="I2815">
            <v>283.199951171875</v>
          </cell>
          <cell r="J2815">
            <v>283.199951171875</v>
          </cell>
          <cell r="K2815" t="str">
            <v>shelf large predator</v>
          </cell>
          <cell r="L2815" t="str">
            <v>shelf large predator</v>
          </cell>
          <cell r="M2815" t="str">
            <v>shelf piscivore large</v>
          </cell>
          <cell r="N2815" t="str">
            <v xml:space="preserve"> </v>
          </cell>
          <cell r="O2815" t="str">
            <v>Shelf demersal piscivore large</v>
          </cell>
          <cell r="P2815" t="str">
            <v>FVS</v>
          </cell>
        </row>
        <row r="2816">
          <cell r="C2816" t="str">
            <v>Polyprion americanus &amp; Polyprion oxygeneios</v>
          </cell>
          <cell r="D2816">
            <v>283.199951171875</v>
          </cell>
          <cell r="E2816">
            <v>283.199951171875</v>
          </cell>
          <cell r="F2816">
            <v>283.199951171875</v>
          </cell>
          <cell r="G2816">
            <v>283.199951171875</v>
          </cell>
          <cell r="H2816">
            <v>283.199951171875</v>
          </cell>
          <cell r="I2816">
            <v>283.199951171875</v>
          </cell>
          <cell r="J2816">
            <v>283.199951171875</v>
          </cell>
          <cell r="K2816" t="str">
            <v>shelf large predator</v>
          </cell>
          <cell r="L2816" t="str">
            <v>shelf large predator</v>
          </cell>
          <cell r="M2816" t="str">
            <v>shelf piscivore large</v>
          </cell>
          <cell r="N2816" t="str">
            <v xml:space="preserve"> </v>
          </cell>
          <cell r="O2816" t="str">
            <v>Shelf demersal piscivore large</v>
          </cell>
          <cell r="P2816" t="str">
            <v>FVS</v>
          </cell>
        </row>
        <row r="2817">
          <cell r="C2817" t="str">
            <v>Serranidae</v>
          </cell>
          <cell r="D2817">
            <v>283.199951171875</v>
          </cell>
          <cell r="E2817">
            <v>283.199951171875</v>
          </cell>
          <cell r="F2817">
            <v>283.199951171875</v>
          </cell>
          <cell r="G2817">
            <v>283.199951171875</v>
          </cell>
          <cell r="H2817">
            <v>283.199951171875</v>
          </cell>
          <cell r="I2817">
            <v>283.199951171875</v>
          </cell>
          <cell r="J2817">
            <v>283.199951171875</v>
          </cell>
          <cell r="K2817" t="str">
            <v>shelf small predator</v>
          </cell>
          <cell r="L2817" t="str">
            <v>shelf small predator</v>
          </cell>
          <cell r="M2817" t="str">
            <v>shelf small predator</v>
          </cell>
          <cell r="N2817">
            <v>283.199951171875</v>
          </cell>
          <cell r="O2817" t="str">
            <v>Shelf demersal piscivore large</v>
          </cell>
          <cell r="P2817" t="str">
            <v>FVS</v>
          </cell>
        </row>
        <row r="2818">
          <cell r="C2818" t="str">
            <v xml:space="preserve">Glaucosomatidae - undifferentiated </v>
          </cell>
          <cell r="D2818">
            <v>283.199951171875</v>
          </cell>
          <cell r="E2818">
            <v>283.199951171875</v>
          </cell>
          <cell r="F2818">
            <v>283.199951171875</v>
          </cell>
          <cell r="G2818">
            <v>283.199951171875</v>
          </cell>
          <cell r="H2818">
            <v>283.199951171875</v>
          </cell>
          <cell r="I2818">
            <v>283.199951171875</v>
          </cell>
          <cell r="J2818">
            <v>283.199951171875</v>
          </cell>
          <cell r="K2818" t="str">
            <v>shelf large predator</v>
          </cell>
          <cell r="L2818" t="str">
            <v>shelf large predator</v>
          </cell>
          <cell r="M2818" t="str">
            <v>shelf piscivore large</v>
          </cell>
          <cell r="N2818" t="str">
            <v xml:space="preserve"> </v>
          </cell>
          <cell r="O2818" t="str">
            <v>Shelf demersal piscivore large</v>
          </cell>
          <cell r="P2818" t="str">
            <v>FVS</v>
          </cell>
        </row>
        <row r="2819">
          <cell r="C2819" t="str">
            <v>Glaucosoma scapulare</v>
          </cell>
          <cell r="D2819" t="str">
            <v>Pisces</v>
          </cell>
          <cell r="E2819">
            <v>283.199951171875</v>
          </cell>
          <cell r="G2819">
            <v>283.199951171875</v>
          </cell>
          <cell r="H2819">
            <v>283.199951171875</v>
          </cell>
          <cell r="I2819">
            <v>283.199951171875</v>
          </cell>
          <cell r="J2819">
            <v>283.199951171875</v>
          </cell>
          <cell r="K2819" t="str">
            <v>shelf large predator</v>
          </cell>
          <cell r="L2819" t="str">
            <v>shelf large predator</v>
          </cell>
          <cell r="M2819" t="str">
            <v>shelf piscivore large</v>
          </cell>
          <cell r="N2819" t="str">
            <v xml:space="preserve"> </v>
          </cell>
          <cell r="O2819" t="str">
            <v>Shelf demersal piscivore large</v>
          </cell>
          <cell r="P2819" t="str">
            <v>FVS</v>
          </cell>
        </row>
        <row r="2820">
          <cell r="C2820" t="str">
            <v>Glaucosoma spp</v>
          </cell>
          <cell r="D2820">
            <v>283.199951171875</v>
          </cell>
          <cell r="E2820">
            <v>283.199951171875</v>
          </cell>
          <cell r="G2820">
            <v>283.199951171875</v>
          </cell>
          <cell r="K2820">
            <v>283.199951171875</v>
          </cell>
          <cell r="L2820">
            <v>283.199951171875</v>
          </cell>
          <cell r="M2820">
            <v>283.199951171875</v>
          </cell>
          <cell r="N2820">
            <v>283.199951171875</v>
          </cell>
          <cell r="O2820" t="str">
            <v>Shelf demersal piscivore large</v>
          </cell>
          <cell r="P2820" t="str">
            <v>FVS</v>
          </cell>
        </row>
        <row r="2821">
          <cell r="C2821" t="str">
            <v>Pelates quadrilineatus</v>
          </cell>
          <cell r="D2821" t="str">
            <v>Pisces</v>
          </cell>
          <cell r="E2821" t="str">
            <v>Terapontidae</v>
          </cell>
          <cell r="G2821">
            <v>283.199951171875</v>
          </cell>
          <cell r="K2821" t="str">
            <v>shelf small invertebrate feeder</v>
          </cell>
          <cell r="L2821" t="str">
            <v>shelf small invertebrate feeder</v>
          </cell>
          <cell r="M2821" t="str">
            <v xml:space="preserve">shelf invertebrate feeder small </v>
          </cell>
          <cell r="N2821" t="str">
            <v>Demersal invertebrate feeder small (&lt;30cm)</v>
          </cell>
          <cell r="O2821" t="str">
            <v>Shelf demersal invertivores small</v>
          </cell>
          <cell r="P2821" t="str">
            <v>FDS</v>
          </cell>
        </row>
        <row r="2822">
          <cell r="C2822" t="str">
            <v>Pelates octolineatus</v>
          </cell>
          <cell r="D2822" t="str">
            <v>Pisces</v>
          </cell>
          <cell r="E2822" t="str">
            <v>Terapontidae</v>
          </cell>
          <cell r="F2822">
            <v>283.199951171875</v>
          </cell>
          <cell r="K2822" t="str">
            <v>shelf small invertebrate feeder</v>
          </cell>
          <cell r="L2822" t="str">
            <v>shelf small invertebrate feeder</v>
          </cell>
          <cell r="M2822" t="str">
            <v xml:space="preserve">shelf invertebrate feeder small </v>
          </cell>
          <cell r="N2822" t="str">
            <v>Demersal invertebrate feeder small (&lt;30cm)</v>
          </cell>
          <cell r="O2822" t="str">
            <v>Shelf demersal invertivores small</v>
          </cell>
          <cell r="P2822" t="str">
            <v>FDS</v>
          </cell>
        </row>
        <row r="2823">
          <cell r="C2823" t="str">
            <v>Priacanthus spp</v>
          </cell>
          <cell r="D2823" t="str">
            <v>Pisces</v>
          </cell>
          <cell r="E2823">
            <v>283.199951171875</v>
          </cell>
          <cell r="F2823">
            <v>283.199951171875</v>
          </cell>
          <cell r="G2823">
            <v>283.199951171875</v>
          </cell>
          <cell r="H2823">
            <v>283.199951171875</v>
          </cell>
          <cell r="I2823">
            <v>283.199951171875</v>
          </cell>
          <cell r="J2823">
            <v>283.199951171875</v>
          </cell>
          <cell r="K2823" t="str">
            <v>shelf small predator</v>
          </cell>
          <cell r="L2823" t="str">
            <v>shelf small predator</v>
          </cell>
          <cell r="M2823" t="str">
            <v>shelf piscivore small</v>
          </cell>
          <cell r="N2823" t="str">
            <v xml:space="preserve"> </v>
          </cell>
          <cell r="O2823" t="str">
            <v>Shelf demersal piscivore small</v>
          </cell>
          <cell r="P2823" t="str">
            <v>FVS</v>
          </cell>
        </row>
        <row r="2824">
          <cell r="C2824" t="str">
            <v>Priacanthus macracanthus</v>
          </cell>
          <cell r="D2824" t="str">
            <v>Pisces</v>
          </cell>
          <cell r="E2824" t="str">
            <v>Priacanthidae</v>
          </cell>
          <cell r="F2824">
            <v>283.199951171875</v>
          </cell>
          <cell r="G2824" t="str">
            <v>PiscesPriacanthidae</v>
          </cell>
          <cell r="H2824">
            <v>283.199951171875</v>
          </cell>
          <cell r="I2824">
            <v>283.199951171875</v>
          </cell>
          <cell r="J2824">
            <v>283.199951171875</v>
          </cell>
          <cell r="K2824" t="str">
            <v>shelf small predator</v>
          </cell>
          <cell r="L2824" t="str">
            <v>shelf small predator</v>
          </cell>
          <cell r="M2824" t="str">
            <v>shelf piscivore small</v>
          </cell>
          <cell r="N2824" t="str">
            <v>Demersal piscivore small (&lt;30cm)</v>
          </cell>
          <cell r="O2824" t="str">
            <v>Shelf demersal piscivore small</v>
          </cell>
          <cell r="P2824" t="str">
            <v>FVS</v>
          </cell>
        </row>
        <row r="2825">
          <cell r="C2825" t="str">
            <v>Cookeolus boops</v>
          </cell>
          <cell r="D2825" t="str">
            <v>Pisces</v>
          </cell>
          <cell r="E2825">
            <v>283.199951171875</v>
          </cell>
          <cell r="F2825">
            <v>283.199951171875</v>
          </cell>
          <cell r="G2825" t="str">
            <v>Pisces</v>
          </cell>
          <cell r="H2825">
            <v>283.199951171875</v>
          </cell>
          <cell r="I2825">
            <v>283.199951171875</v>
          </cell>
          <cell r="J2825">
            <v>283.199951171875</v>
          </cell>
          <cell r="K2825" t="str">
            <v>shelf medium invertebrate feeder</v>
          </cell>
          <cell r="L2825" t="str">
            <v>shelf medium invertebrate feeder</v>
          </cell>
          <cell r="M2825" t="str">
            <v xml:space="preserve">shelf invertebrate feeder medium </v>
          </cell>
          <cell r="N2825" t="str">
            <v>Demersal invertebrate feeder large (&gt;100cm)</v>
          </cell>
          <cell r="O2825" t="str">
            <v>Shelf demersal invertivores large</v>
          </cell>
          <cell r="P2825" t="str">
            <v>FDS</v>
          </cell>
        </row>
        <row r="2826">
          <cell r="C2826" t="str">
            <v>Cookeolus japonicus</v>
          </cell>
          <cell r="D2826" t="str">
            <v>Pisces</v>
          </cell>
          <cell r="E2826" t="str">
            <v>Priacanthidae</v>
          </cell>
          <cell r="F2826">
            <v>283.199951171875</v>
          </cell>
          <cell r="G2826" t="str">
            <v>PiscesPriacanthidae</v>
          </cell>
          <cell r="H2826">
            <v>283.199951171875</v>
          </cell>
          <cell r="I2826">
            <v>283.199951171875</v>
          </cell>
          <cell r="J2826">
            <v>283.199951171875</v>
          </cell>
          <cell r="K2826" t="str">
            <v>slope large invertebrate feeder</v>
          </cell>
          <cell r="L2826" t="str">
            <v>shelf medium invertebrate feeder</v>
          </cell>
          <cell r="M2826" t="str">
            <v>shelf large invertebrate feeder</v>
          </cell>
          <cell r="N2826" t="str">
            <v xml:space="preserve">Demersal invertebrate feeder medium (30-100cm) </v>
          </cell>
          <cell r="O2826" t="str">
            <v>Shelf demersal invertivores large</v>
          </cell>
          <cell r="P2826" t="str">
            <v>FDS</v>
          </cell>
        </row>
        <row r="2827">
          <cell r="C2827" t="str">
            <v>Priacanthus spp</v>
          </cell>
          <cell r="D2827">
            <v>283.199951171875</v>
          </cell>
          <cell r="E2827">
            <v>283.199951171875</v>
          </cell>
          <cell r="F2827">
            <v>283.199951171875</v>
          </cell>
          <cell r="G2827">
            <v>283.199951171875</v>
          </cell>
          <cell r="H2827">
            <v>283.199951171875</v>
          </cell>
          <cell r="I2827">
            <v>283.199951171875</v>
          </cell>
          <cell r="J2827">
            <v>283.199951171875</v>
          </cell>
          <cell r="K2827" t="str">
            <v>shelf small predator</v>
          </cell>
          <cell r="L2827" t="str">
            <v>shelf small predator</v>
          </cell>
          <cell r="M2827" t="str">
            <v>shelf piscivore small</v>
          </cell>
          <cell r="N2827" t="str">
            <v xml:space="preserve"> </v>
          </cell>
          <cell r="O2827" t="str">
            <v>Shelf demersal piscivore small</v>
          </cell>
          <cell r="P2827" t="str">
            <v>FVS</v>
          </cell>
        </row>
        <row r="2828">
          <cell r="C2828" t="str">
            <v>Apogonidae</v>
          </cell>
          <cell r="D2828" t="str">
            <v>Pisces</v>
          </cell>
          <cell r="E2828" t="str">
            <v>Apogonidae</v>
          </cell>
          <cell r="F2828">
            <v>283.199951171875</v>
          </cell>
          <cell r="G2828" t="str">
            <v>PiscesApogonidae</v>
          </cell>
          <cell r="H2828">
            <v>283.199951171875</v>
          </cell>
          <cell r="I2828">
            <v>283.199951171875</v>
          </cell>
          <cell r="J2828">
            <v>283.199951171875</v>
          </cell>
          <cell r="K2828" t="str">
            <v>cardinal fish</v>
          </cell>
          <cell r="L2828" t="str">
            <v>shelf small predator</v>
          </cell>
          <cell r="M2828" t="str">
            <v>deep piscivore small</v>
          </cell>
          <cell r="N2828" t="str">
            <v>Demersal piscivore small (&lt;30cm)</v>
          </cell>
          <cell r="O2828" t="str">
            <v>Deep demersal piscivore small</v>
          </cell>
          <cell r="P2828" t="str">
            <v>FDD</v>
          </cell>
        </row>
        <row r="2829">
          <cell r="C2829" t="str">
            <v>Epigonus lenimen</v>
          </cell>
          <cell r="D2829" t="str">
            <v>Pisces</v>
          </cell>
          <cell r="E2829" t="str">
            <v>Apogonidae</v>
          </cell>
          <cell r="F2829">
            <v>283.199951171875</v>
          </cell>
          <cell r="G2829" t="str">
            <v>PiscesApogonidae</v>
          </cell>
          <cell r="H2829" t="str">
            <v>benthopelagic fish</v>
          </cell>
          <cell r="I2829" t="str">
            <v>slope cardinal fish</v>
          </cell>
          <cell r="J2829" t="str">
            <v>small piscivore</v>
          </cell>
          <cell r="K2829" t="str">
            <v>slope small invertebrate feeder</v>
          </cell>
          <cell r="L2829" t="str">
            <v>slope small invertebrate feeder</v>
          </cell>
          <cell r="M2829" t="str">
            <v>slope small invertebrate feeder</v>
          </cell>
          <cell r="N2829" t="str">
            <v xml:space="preserve"> </v>
          </cell>
          <cell r="O2829" t="str">
            <v>Deep demersal invertivore small</v>
          </cell>
          <cell r="P2829" t="str">
            <v>FDD</v>
          </cell>
        </row>
        <row r="2830">
          <cell r="C2830" t="str">
            <v>Dinolestes lewini</v>
          </cell>
          <cell r="D2830" t="str">
            <v>Pisces</v>
          </cell>
          <cell r="E2830" t="str">
            <v>Dinolestidae</v>
          </cell>
          <cell r="F2830">
            <v>283.199951171875</v>
          </cell>
          <cell r="G2830" t="str">
            <v>PiscesDinolestidae</v>
          </cell>
          <cell r="H2830" t="str">
            <v>benthopelagic fish</v>
          </cell>
          <cell r="I2830" t="str">
            <v>slope cardinal fish</v>
          </cell>
          <cell r="J2830" t="str">
            <v>small piscivore</v>
          </cell>
          <cell r="K2830" t="str">
            <v>shelf large predator</v>
          </cell>
          <cell r="L2830" t="str">
            <v>shelf large predator</v>
          </cell>
          <cell r="M2830" t="str">
            <v>shelf piscivore large</v>
          </cell>
          <cell r="N2830" t="str">
            <v xml:space="preserve"> </v>
          </cell>
          <cell r="O2830" t="str">
            <v>Shelf demersal piscivore large</v>
          </cell>
          <cell r="P2830" t="str">
            <v>FVS</v>
          </cell>
        </row>
        <row r="2831">
          <cell r="C2831" t="str">
            <v>Epigonus denticulatus</v>
          </cell>
          <cell r="D2831" t="str">
            <v>Pisces</v>
          </cell>
          <cell r="E2831" t="str">
            <v>Apogonidae</v>
          </cell>
          <cell r="F2831">
            <v>283.199951171875</v>
          </cell>
          <cell r="G2831" t="str">
            <v>PiscesApogonidae</v>
          </cell>
          <cell r="H2831" t="str">
            <v>benthopelagic fish</v>
          </cell>
          <cell r="I2831" t="str">
            <v>slope cardinal fish</v>
          </cell>
          <cell r="J2831" t="str">
            <v>small piscivore</v>
          </cell>
          <cell r="K2831" t="str">
            <v>slope small invertebrate feeder</v>
          </cell>
          <cell r="L2831" t="str">
            <v>slope small invertebrate feeder</v>
          </cell>
          <cell r="M2831" t="str">
            <v>slope small invertebrate feeder</v>
          </cell>
          <cell r="N2831" t="str">
            <v>Demersal invertebrate feeder small (&lt;30cm)</v>
          </cell>
          <cell r="O2831" t="str">
            <v>Deep demersal invertivore small</v>
          </cell>
          <cell r="P2831" t="str">
            <v>FDD</v>
          </cell>
        </row>
        <row r="2832">
          <cell r="C2832" t="str">
            <v>Epigonus robustus</v>
          </cell>
          <cell r="D2832" t="str">
            <v>Pisces</v>
          </cell>
          <cell r="E2832" t="str">
            <v>Apogonidae</v>
          </cell>
          <cell r="G2832" t="str">
            <v>PiscesApogonidae</v>
          </cell>
          <cell r="K2832" t="str">
            <v>slope small invertebrate feeder</v>
          </cell>
          <cell r="L2832" t="str">
            <v>slope small invertebrate feeder</v>
          </cell>
          <cell r="M2832" t="str">
            <v>slope small invertebrate feeder</v>
          </cell>
          <cell r="N2832" t="str">
            <v>Demersal invertebrate feeder small (&lt;30cm)</v>
          </cell>
          <cell r="O2832" t="str">
            <v>Deep demersal invertivore small</v>
          </cell>
          <cell r="P2832" t="str">
            <v>FDD</v>
          </cell>
        </row>
        <row r="2833">
          <cell r="C2833" t="str">
            <v>Vincentia conspersa</v>
          </cell>
          <cell r="D2833">
            <v>283.199951171875</v>
          </cell>
          <cell r="E2833">
            <v>283.199951171875</v>
          </cell>
          <cell r="G2833">
            <v>283.199951171875</v>
          </cell>
          <cell r="K2833">
            <v>283.199951171875</v>
          </cell>
          <cell r="L2833">
            <v>283.199951171875</v>
          </cell>
          <cell r="M2833">
            <v>283.199951171875</v>
          </cell>
          <cell r="N2833">
            <v>283.199951171875</v>
          </cell>
          <cell r="O2833" t="str">
            <v>Shelf demersal invertivore small</v>
          </cell>
          <cell r="P2833" t="str">
            <v>FDS</v>
          </cell>
        </row>
        <row r="2834">
          <cell r="C2834" t="str">
            <v>Howella sherborni</v>
          </cell>
          <cell r="D2834" t="str">
            <v>Pisces</v>
          </cell>
          <cell r="E2834" t="str">
            <v>Howellidae</v>
          </cell>
          <cell r="G2834" t="str">
            <v>PiscesHowellidae</v>
          </cell>
          <cell r="H2834">
            <v>283.199951171875</v>
          </cell>
          <cell r="I2834">
            <v>283.199951171875</v>
          </cell>
          <cell r="J2834">
            <v>283.199951171875</v>
          </cell>
          <cell r="K2834" t="str">
            <v>slope small invertebrate feeder</v>
          </cell>
          <cell r="L2834" t="str">
            <v>slope small invertebrate feeder</v>
          </cell>
          <cell r="M2834" t="str">
            <v>slope small invertebrate feeder</v>
          </cell>
          <cell r="N2834" t="str">
            <v>Demersal invertebrate feeder small (&lt;30cm)</v>
          </cell>
          <cell r="O2834" t="str">
            <v>Deep demersal invertivore small</v>
          </cell>
          <cell r="P2834" t="str">
            <v>FDD</v>
          </cell>
        </row>
        <row r="2835">
          <cell r="C2835" t="str">
            <v>Rosenblattia robusta</v>
          </cell>
          <cell r="D2835">
            <v>283.199951171875</v>
          </cell>
          <cell r="E2835">
            <v>283.199951171875</v>
          </cell>
          <cell r="G2835">
            <v>283.199951171875</v>
          </cell>
          <cell r="H2835">
            <v>283.199951171875</v>
          </cell>
          <cell r="I2835">
            <v>283.199951171875</v>
          </cell>
          <cell r="J2835">
            <v>283.199951171875</v>
          </cell>
          <cell r="K2835">
            <v>283.199951171875</v>
          </cell>
          <cell r="L2835">
            <v>283.199951171875</v>
          </cell>
          <cell r="M2835">
            <v>283.199951171875</v>
          </cell>
          <cell r="N2835">
            <v>2825.55</v>
          </cell>
          <cell r="O2835" t="str">
            <v>Non-migrating meso/bathypelagics</v>
          </cell>
          <cell r="P2835" t="str">
            <v>FMN</v>
          </cell>
        </row>
        <row r="2836">
          <cell r="C2836" t="str">
            <v>Dinolestes spp.</v>
          </cell>
          <cell r="D2836">
            <v>2825.548828125</v>
          </cell>
          <cell r="E2836">
            <v>2825.548828125</v>
          </cell>
          <cell r="G2836">
            <v>2825.548828125</v>
          </cell>
          <cell r="H2836">
            <v>2825.548828125</v>
          </cell>
          <cell r="I2836">
            <v>2825.548828125</v>
          </cell>
          <cell r="J2836">
            <v>2825.548828125</v>
          </cell>
          <cell r="K2836">
            <v>2825.548828125</v>
          </cell>
          <cell r="L2836">
            <v>2825.548828125</v>
          </cell>
          <cell r="M2836">
            <v>2825.548828125</v>
          </cell>
          <cell r="N2836">
            <v>2825.548828125</v>
          </cell>
          <cell r="O2836" t="str">
            <v>Shelf demersal piscivore large</v>
          </cell>
          <cell r="P2836" t="str">
            <v>FVS</v>
          </cell>
        </row>
        <row r="2837">
          <cell r="C2837" t="str">
            <v>Sillaginidae</v>
          </cell>
          <cell r="D2837">
            <v>2825.548828125</v>
          </cell>
          <cell r="E2837">
            <v>2825.548828125</v>
          </cell>
          <cell r="F2837">
            <v>2825.548828125</v>
          </cell>
          <cell r="G2837">
            <v>2825.548828125</v>
          </cell>
          <cell r="H2837">
            <v>2825.548828125</v>
          </cell>
          <cell r="I2837">
            <v>2825.548828125</v>
          </cell>
          <cell r="J2837">
            <v>2825.548828125</v>
          </cell>
          <cell r="K2837" t="str">
            <v>shelf medium invertebrate feeder</v>
          </cell>
          <cell r="L2837" t="str">
            <v>whiting</v>
          </cell>
          <cell r="M2837" t="str">
            <v xml:space="preserve">shelf invertebrate feeder medium </v>
          </cell>
          <cell r="N2837" t="str">
            <v xml:space="preserve">Demersal invertebrate feeder medium (30-100cm) </v>
          </cell>
          <cell r="O2837" t="str">
            <v>Shelf demersal invertivores large</v>
          </cell>
          <cell r="P2837" t="str">
            <v>FDS</v>
          </cell>
        </row>
        <row r="2838">
          <cell r="C2838" t="str">
            <v>Sillago sp.</v>
          </cell>
          <cell r="D2838" t="str">
            <v>Pisces</v>
          </cell>
          <cell r="E2838" t="str">
            <v>Sillaginidae</v>
          </cell>
          <cell r="F2838">
            <v>2825.548828125</v>
          </cell>
          <cell r="G2838" t="str">
            <v>PiscesSillaginidae</v>
          </cell>
          <cell r="H2838" t="str">
            <v>benthic fish</v>
          </cell>
          <cell r="I2838" t="str">
            <v>school whiting</v>
          </cell>
          <cell r="J2838" t="str">
            <v>small omnivore</v>
          </cell>
          <cell r="K2838" t="str">
            <v>school whiting</v>
          </cell>
          <cell r="L2838" t="str">
            <v>whiting</v>
          </cell>
          <cell r="M2838" t="str">
            <v>shelf small invertebrate feeder</v>
          </cell>
          <cell r="N2838" t="str">
            <v xml:space="preserve"> </v>
          </cell>
          <cell r="O2838" t="str">
            <v>Shelf demersal invertivores small</v>
          </cell>
          <cell r="P2838" t="str">
            <v>FDS</v>
          </cell>
        </row>
        <row r="2839">
          <cell r="C2839" t="str">
            <v>Sillaginodes punctata</v>
          </cell>
          <cell r="D2839" t="str">
            <v>Pisces</v>
          </cell>
          <cell r="E2839" t="str">
            <v>Sillaginidae</v>
          </cell>
          <cell r="F2839">
            <v>2825.548828125</v>
          </cell>
          <cell r="G2839" t="str">
            <v>PiscesSillaginidae</v>
          </cell>
          <cell r="K2839" t="str">
            <v>shelf medium invertebrate feeder</v>
          </cell>
          <cell r="L2839" t="str">
            <v>whiting</v>
          </cell>
          <cell r="M2839" t="str">
            <v xml:space="preserve">shelf invertebrate feeder medium </v>
          </cell>
          <cell r="N2839" t="str">
            <v xml:space="preserve">Demersal invertebrate feeder medium (30-100cm) </v>
          </cell>
          <cell r="O2839" t="str">
            <v>King George whiting</v>
          </cell>
          <cell r="P2839" t="str">
            <v>FKG</v>
          </cell>
        </row>
        <row r="2840">
          <cell r="C2840" t="str">
            <v>Sillago bassensis</v>
          </cell>
          <cell r="D2840" t="str">
            <v>Pisces</v>
          </cell>
          <cell r="E2840" t="str">
            <v>Sillaginidae</v>
          </cell>
          <cell r="F2840">
            <v>2825.548828125</v>
          </cell>
          <cell r="G2840">
            <v>2825.548828125</v>
          </cell>
          <cell r="K2840" t="str">
            <v>school whiting</v>
          </cell>
          <cell r="L2840" t="str">
            <v>whiting</v>
          </cell>
          <cell r="M2840">
            <v>2825.548828125</v>
          </cell>
          <cell r="N2840" t="str">
            <v xml:space="preserve">Demersal invertebrate feeder medium (30-100cm) </v>
          </cell>
          <cell r="O2840" t="str">
            <v>Shelf demersal invertivores small</v>
          </cell>
          <cell r="P2840" t="str">
            <v>FDS</v>
          </cell>
        </row>
        <row r="2841">
          <cell r="C2841" t="str">
            <v>Sillago burrus</v>
          </cell>
          <cell r="D2841">
            <v>2825.548828125</v>
          </cell>
          <cell r="E2841">
            <v>2825.548828125</v>
          </cell>
          <cell r="F2841">
            <v>2825.548828125</v>
          </cell>
          <cell r="G2841">
            <v>2825.548828125</v>
          </cell>
          <cell r="K2841" t="str">
            <v>shelf small invertebrate feeder</v>
          </cell>
          <cell r="L2841" t="str">
            <v>whiting</v>
          </cell>
          <cell r="M2841" t="str">
            <v xml:space="preserve">shelf invertebrate feeder small </v>
          </cell>
          <cell r="N2841" t="str">
            <v>Demersal invertebrate feeder medium (30-100cm)</v>
          </cell>
          <cell r="O2841" t="str">
            <v>Shelf demersal invertivores large</v>
          </cell>
          <cell r="P2841" t="str">
            <v>FDS</v>
          </cell>
        </row>
        <row r="2842">
          <cell r="C2842" t="str">
            <v>Sillago lutea</v>
          </cell>
          <cell r="D2842" t="str">
            <v>Pisces</v>
          </cell>
          <cell r="E2842" t="str">
            <v>Sillaginidae</v>
          </cell>
          <cell r="F2842">
            <v>2825.548828125</v>
          </cell>
          <cell r="K2842" t="str">
            <v>shelf small invertebrate feeder</v>
          </cell>
          <cell r="L2842" t="str">
            <v>whiting</v>
          </cell>
          <cell r="M2842" t="str">
            <v xml:space="preserve">shelf invertebrate feeder small </v>
          </cell>
          <cell r="N2842" t="str">
            <v>Demersal invertebrate feeder small (&lt;30cm)</v>
          </cell>
          <cell r="O2842" t="str">
            <v>Shelf demersal invertivores small</v>
          </cell>
          <cell r="P2842" t="str">
            <v>FDS</v>
          </cell>
        </row>
        <row r="2843">
          <cell r="C2843" t="str">
            <v>Sillago ciliata</v>
          </cell>
          <cell r="D2843" t="str">
            <v>Pisces</v>
          </cell>
          <cell r="E2843" t="str">
            <v>Sillaginidae</v>
          </cell>
          <cell r="F2843">
            <v>2825.548828125</v>
          </cell>
          <cell r="G2843">
            <v>2825.548828125</v>
          </cell>
          <cell r="H2843">
            <v>2825.548828125</v>
          </cell>
          <cell r="I2843">
            <v>2825.548828125</v>
          </cell>
          <cell r="J2843">
            <v>2825.548828125</v>
          </cell>
          <cell r="K2843" t="str">
            <v>shelf small invertebrate feeder</v>
          </cell>
          <cell r="L2843" t="str">
            <v>whiting</v>
          </cell>
          <cell r="M2843" t="str">
            <v xml:space="preserve">shelf invertebrate feeder small </v>
          </cell>
          <cell r="N2843" t="str">
            <v>Demersal invertebrate feeder small (&lt;30cm)</v>
          </cell>
          <cell r="O2843" t="str">
            <v>Shelf demersal invertivores small</v>
          </cell>
          <cell r="P2843" t="str">
            <v>FDS</v>
          </cell>
        </row>
        <row r="2844">
          <cell r="C2844" t="str">
            <v>Sillago flindersi</v>
          </cell>
          <cell r="D2844" t="str">
            <v>Pisces</v>
          </cell>
          <cell r="E2844" t="str">
            <v>Sillaginidae</v>
          </cell>
          <cell r="F2844">
            <v>2825.548828125</v>
          </cell>
          <cell r="G2844" t="str">
            <v>PiscesSillaginidae</v>
          </cell>
          <cell r="H2844" t="str">
            <v>benthic fish</v>
          </cell>
          <cell r="I2844" t="str">
            <v>school whiting</v>
          </cell>
          <cell r="J2844" t="str">
            <v>small omnivore</v>
          </cell>
          <cell r="K2844" t="str">
            <v>school whiting</v>
          </cell>
          <cell r="L2844" t="str">
            <v>whiting</v>
          </cell>
          <cell r="M2844" t="str">
            <v>shelf small invertebrate feeder</v>
          </cell>
          <cell r="N2844" t="str">
            <v>Demersal invertebrate feeder small (&lt;30cm)</v>
          </cell>
          <cell r="O2844" t="str">
            <v>Shelf demersal invertivores small</v>
          </cell>
          <cell r="P2844" t="str">
            <v>FDS</v>
          </cell>
        </row>
        <row r="2845">
          <cell r="C2845" t="str">
            <v>Pomatomus saltatrix</v>
          </cell>
          <cell r="D2845" t="str">
            <v>Pisces</v>
          </cell>
          <cell r="E2845">
            <v>2825.548828125</v>
          </cell>
          <cell r="F2845">
            <v>2825.548828125</v>
          </cell>
          <cell r="G2845" t="str">
            <v>Pisces</v>
          </cell>
          <cell r="K2845" t="str">
            <v>pelagic large predator</v>
          </cell>
          <cell r="L2845" t="str">
            <v>pelagic large predator</v>
          </cell>
          <cell r="M2845" t="str">
            <v>pelagic coastal piscivore</v>
          </cell>
          <cell r="N2845" t="str">
            <v>Pelagic piscivore large (&gt;100cm)</v>
          </cell>
          <cell r="O2845" t="str">
            <v>Shelf pelagic piscivore large</v>
          </cell>
          <cell r="P2845" t="str">
            <v>FVS</v>
          </cell>
        </row>
        <row r="2846">
          <cell r="C2846" t="str">
            <v>Rachycentron canadum</v>
          </cell>
          <cell r="D2846" t="str">
            <v>Pisces</v>
          </cell>
          <cell r="E2846">
            <v>2825.548828125</v>
          </cell>
          <cell r="F2846">
            <v>2825.548828125</v>
          </cell>
          <cell r="G2846" t="str">
            <v>Pisces</v>
          </cell>
          <cell r="H2846">
            <v>2825.548828125</v>
          </cell>
          <cell r="I2846">
            <v>2825.548828125</v>
          </cell>
          <cell r="J2846">
            <v>2825.548828125</v>
          </cell>
          <cell r="K2846" t="str">
            <v>pelagic large predator</v>
          </cell>
          <cell r="L2846" t="str">
            <v>pelagic large predator</v>
          </cell>
          <cell r="M2846" t="str">
            <v>pelagic coastal piscivore</v>
          </cell>
          <cell r="N2846" t="str">
            <v>Pelagic piscivore large (&gt;100cm)</v>
          </cell>
          <cell r="O2846" t="str">
            <v>Shelf pelagic piscivore large</v>
          </cell>
          <cell r="P2846" t="str">
            <v>FVS</v>
          </cell>
        </row>
        <row r="2847">
          <cell r="C2847" t="str">
            <v>Carangidae - undifferentiated</v>
          </cell>
          <cell r="D2847" t="str">
            <v>Pisces</v>
          </cell>
          <cell r="E2847" t="str">
            <v>Carangidae</v>
          </cell>
          <cell r="F2847">
            <v>2825.548828125</v>
          </cell>
          <cell r="G2847" t="str">
            <v>PiscesCarangidae</v>
          </cell>
          <cell r="H2847" t="str">
            <v>pelagic fish</v>
          </cell>
          <cell r="I2847" t="str">
            <v>large pelagic</v>
          </cell>
          <cell r="J2847" t="str">
            <v>large omnivore</v>
          </cell>
          <cell r="K2847" t="str">
            <v>pelagic medium invertebrate feeder</v>
          </cell>
          <cell r="L2847" t="str">
            <v>pelagic medium invertebrate feeder</v>
          </cell>
          <cell r="M2847" t="str">
            <v>pelagic coastal piscivore</v>
          </cell>
          <cell r="N2847" t="str">
            <v>Pelagic piscivore medium (30-100cm)</v>
          </cell>
          <cell r="O2847" t="str">
            <v>Shelf pelagic piscivore large</v>
          </cell>
          <cell r="P2847" t="str">
            <v>FVS</v>
          </cell>
        </row>
        <row r="2848">
          <cell r="C2848" t="str">
            <v>Carangidae</v>
          </cell>
          <cell r="D2848" t="str">
            <v>Pisces</v>
          </cell>
          <cell r="E2848" t="str">
            <v>Carangidae</v>
          </cell>
          <cell r="F2848">
            <v>2825.548828125</v>
          </cell>
          <cell r="G2848" t="str">
            <v>PiscesCarangidae</v>
          </cell>
          <cell r="H2848" t="str">
            <v>pelagic fish</v>
          </cell>
          <cell r="I2848" t="str">
            <v>large pelagic</v>
          </cell>
          <cell r="J2848" t="str">
            <v>large omnivore</v>
          </cell>
          <cell r="K2848" t="str">
            <v>pelagic medium invertebrate feeder</v>
          </cell>
          <cell r="L2848" t="str">
            <v>pelagic medium invertebrate feeder</v>
          </cell>
          <cell r="M2848" t="str">
            <v>pelagic coastal piscivore</v>
          </cell>
          <cell r="N2848" t="str">
            <v>Pelagic piscivore medium (30-100cm)</v>
          </cell>
          <cell r="O2848" t="str">
            <v>Shelf pelagic piscivore large</v>
          </cell>
          <cell r="P2848" t="str">
            <v>FVS</v>
          </cell>
        </row>
        <row r="2849">
          <cell r="C2849" t="str">
            <v>Trachurus sp.</v>
          </cell>
          <cell r="D2849" t="str">
            <v>Pisces</v>
          </cell>
          <cell r="E2849" t="str">
            <v>Carangidae</v>
          </cell>
          <cell r="F2849">
            <v>2825.548828125</v>
          </cell>
          <cell r="G2849" t="str">
            <v>PiscesCarangidae</v>
          </cell>
          <cell r="H2849" t="str">
            <v>benthopelagic fish</v>
          </cell>
          <cell r="I2849" t="str">
            <v>jack mackerel</v>
          </cell>
          <cell r="J2849" t="str">
            <v>large omnivore</v>
          </cell>
          <cell r="K2849" t="str">
            <v>jack mackerel</v>
          </cell>
          <cell r="L2849" t="str">
            <v>jack mackerel</v>
          </cell>
          <cell r="M2849" t="str">
            <v>Pelagic coastal invertebrate feeder</v>
          </cell>
          <cell r="N2849" t="str">
            <v>Pelagic piscivore medium (30-100cm)</v>
          </cell>
          <cell r="O2849" t="str">
            <v>Jack mackerel</v>
          </cell>
          <cell r="P2849" t="str">
            <v>FPJ</v>
          </cell>
        </row>
        <row r="2850">
          <cell r="C2850" t="str">
            <v>Trachurus sp. remains</v>
          </cell>
          <cell r="D2850" t="str">
            <v>Pisces</v>
          </cell>
          <cell r="E2850" t="str">
            <v>Carangidae</v>
          </cell>
          <cell r="F2850">
            <v>2825.548828125</v>
          </cell>
          <cell r="G2850" t="str">
            <v>PiscesCarangidae</v>
          </cell>
          <cell r="H2850" t="str">
            <v>benthopelagic fish</v>
          </cell>
          <cell r="I2850" t="str">
            <v>jack mackerel</v>
          </cell>
          <cell r="J2850" t="str">
            <v>large omnivore</v>
          </cell>
          <cell r="K2850" t="str">
            <v>jack mackerel</v>
          </cell>
          <cell r="L2850" t="str">
            <v>jack mackerel</v>
          </cell>
          <cell r="M2850" t="str">
            <v>Pelagic coastal invertebrate feeder</v>
          </cell>
          <cell r="N2850" t="str">
            <v>Pelagic piscivore medium (30-100cm)</v>
          </cell>
          <cell r="O2850" t="str">
            <v>Jack mackerel</v>
          </cell>
          <cell r="P2850" t="str">
            <v>FPJ</v>
          </cell>
        </row>
        <row r="2851">
          <cell r="C2851" t="str">
            <v>Trachurus declivis</v>
          </cell>
          <cell r="D2851" t="str">
            <v>Pisces</v>
          </cell>
          <cell r="E2851" t="str">
            <v>Carangidae</v>
          </cell>
          <cell r="F2851">
            <v>2825.548828125</v>
          </cell>
          <cell r="G2851" t="str">
            <v>PiscesCarangidae</v>
          </cell>
          <cell r="H2851" t="str">
            <v>benthopelagic fish</v>
          </cell>
          <cell r="I2851" t="str">
            <v>jack mackerel</v>
          </cell>
          <cell r="J2851" t="str">
            <v>large omnivore</v>
          </cell>
          <cell r="K2851" t="str">
            <v>jack mackerel</v>
          </cell>
          <cell r="L2851" t="str">
            <v>jack mackerel</v>
          </cell>
          <cell r="M2851" t="str">
            <v>Pelagic piscivore medium</v>
          </cell>
          <cell r="N2851" t="str">
            <v>Pelagic piscivore medium (30-100cm)</v>
          </cell>
          <cell r="O2851" t="str">
            <v>Jack mackerel</v>
          </cell>
          <cell r="P2851" t="str">
            <v>FPJ</v>
          </cell>
        </row>
        <row r="2852">
          <cell r="C2852" t="str">
            <v>Trachurus novaezelandiae</v>
          </cell>
          <cell r="D2852" t="str">
            <v>Pisces</v>
          </cell>
          <cell r="E2852">
            <v>2825.548828125</v>
          </cell>
          <cell r="F2852">
            <v>2825.548828125</v>
          </cell>
          <cell r="G2852" t="str">
            <v>Pisces</v>
          </cell>
          <cell r="H2852">
            <v>2825.548828125</v>
          </cell>
          <cell r="I2852">
            <v>2825.548828125</v>
          </cell>
          <cell r="J2852">
            <v>2825.548828125</v>
          </cell>
          <cell r="K2852" t="str">
            <v>pelagic medium invertebrate feeder</v>
          </cell>
          <cell r="L2852" t="str">
            <v>pelagic medium invertebrate feeder</v>
          </cell>
          <cell r="M2852" t="str">
            <v>pelagic coastal invertebrate feeder</v>
          </cell>
          <cell r="N2852" t="str">
            <v>Pelagic planktivore medium (30-100cm)</v>
          </cell>
          <cell r="O2852" t="str">
            <v>Jack mackerel</v>
          </cell>
          <cell r="P2852" t="str">
            <v>FPJ</v>
          </cell>
        </row>
        <row r="2853">
          <cell r="C2853" t="str">
            <v>Seriola lalandi</v>
          </cell>
          <cell r="D2853" t="str">
            <v>Pisces</v>
          </cell>
          <cell r="E2853">
            <v>2825.548828125</v>
          </cell>
          <cell r="F2853">
            <v>2825.548828125</v>
          </cell>
          <cell r="G2853" t="str">
            <v>Pisces</v>
          </cell>
          <cell r="H2853">
            <v>2825.548828125</v>
          </cell>
          <cell r="I2853">
            <v>2825.548828125</v>
          </cell>
          <cell r="J2853">
            <v>2825.548828125</v>
          </cell>
          <cell r="K2853" t="str">
            <v>shelf large predator</v>
          </cell>
          <cell r="L2853" t="str">
            <v>shelf large predator</v>
          </cell>
          <cell r="M2853" t="str">
            <v>shelf piscivore large</v>
          </cell>
          <cell r="N2853" t="str">
            <v>Demersal piscivore large (&gt;100cm)</v>
          </cell>
          <cell r="O2853" t="str">
            <v>Shelf demersal piscivore large</v>
          </cell>
          <cell r="P2853" t="str">
            <v>FVS</v>
          </cell>
        </row>
        <row r="2854">
          <cell r="C2854" t="str">
            <v>Seriola hippos</v>
          </cell>
          <cell r="D2854" t="str">
            <v>Pisces</v>
          </cell>
          <cell r="E2854">
            <v>2825.548828125</v>
          </cell>
          <cell r="F2854">
            <v>2825.548828125</v>
          </cell>
          <cell r="G2854" t="str">
            <v>Pisces</v>
          </cell>
          <cell r="H2854">
            <v>2825.548828125</v>
          </cell>
          <cell r="I2854">
            <v>2825.548828125</v>
          </cell>
          <cell r="J2854">
            <v>2825.548828125</v>
          </cell>
          <cell r="K2854" t="str">
            <v>shelf large predator</v>
          </cell>
          <cell r="L2854" t="str">
            <v>shelf large predator</v>
          </cell>
          <cell r="M2854" t="str">
            <v>shelf piscivore large</v>
          </cell>
          <cell r="N2854" t="str">
            <v>Demersal piscivore large (&gt;100cm)</v>
          </cell>
          <cell r="O2854" t="str">
            <v>Shelf demersal piscivore large</v>
          </cell>
          <cell r="P2854" t="str">
            <v>FVS</v>
          </cell>
        </row>
        <row r="2855">
          <cell r="C2855" t="str">
            <v>Decapterus russelli</v>
          </cell>
          <cell r="D2855">
            <v>2825.548828125</v>
          </cell>
          <cell r="E2855">
            <v>2825.548828125</v>
          </cell>
          <cell r="F2855">
            <v>2825.548828125</v>
          </cell>
          <cell r="G2855">
            <v>2825.548828125</v>
          </cell>
          <cell r="H2855">
            <v>2825.548828125</v>
          </cell>
          <cell r="I2855">
            <v>2825.548828125</v>
          </cell>
          <cell r="J2855">
            <v>2825.548828125</v>
          </cell>
          <cell r="K2855" t="str">
            <v>pelagic medium invertebrate feeder</v>
          </cell>
          <cell r="L2855" t="str">
            <v>pelagic medium invertebrate feeder</v>
          </cell>
          <cell r="M2855" t="str">
            <v>pelagic coastal invertebrate feeder</v>
          </cell>
          <cell r="N2855" t="str">
            <v>Pelagic planktivore medium (30-100cm)</v>
          </cell>
          <cell r="O2855" t="str">
            <v>Shelf pelagic planktivore large</v>
          </cell>
          <cell r="P2855" t="str">
            <v>FDS</v>
          </cell>
        </row>
        <row r="2856">
          <cell r="C2856" t="str">
            <v>Elegatis bipinnulata</v>
          </cell>
          <cell r="D2856">
            <v>2825.548828125</v>
          </cell>
          <cell r="E2856">
            <v>2825.548828125</v>
          </cell>
          <cell r="F2856">
            <v>2825.548828125</v>
          </cell>
          <cell r="G2856">
            <v>2825.548828125</v>
          </cell>
          <cell r="H2856">
            <v>2825.548828125</v>
          </cell>
          <cell r="I2856">
            <v>2825.548828125</v>
          </cell>
          <cell r="J2856">
            <v>2825.548828125</v>
          </cell>
          <cell r="K2856" t="str">
            <v>shelf large predator</v>
          </cell>
          <cell r="L2856" t="str">
            <v>shelf large predator</v>
          </cell>
          <cell r="M2856" t="str">
            <v>shelf piscivore large</v>
          </cell>
          <cell r="N2856" t="str">
            <v>Demersal piscivore medium (30-100cm)</v>
          </cell>
          <cell r="O2856" t="str">
            <v>Shelf demersal piscivore large</v>
          </cell>
          <cell r="P2856" t="str">
            <v>FVS</v>
          </cell>
        </row>
        <row r="2857">
          <cell r="C2857" t="str">
            <v>Caranx sexfasciatus</v>
          </cell>
          <cell r="D2857" t="str">
            <v>Pisces</v>
          </cell>
          <cell r="E2857">
            <v>2825.548828125</v>
          </cell>
          <cell r="F2857">
            <v>2825.548828125</v>
          </cell>
          <cell r="G2857" t="str">
            <v>Pisces</v>
          </cell>
          <cell r="H2857">
            <v>2825.548828125</v>
          </cell>
          <cell r="I2857">
            <v>2825.548828125</v>
          </cell>
          <cell r="J2857">
            <v>2825.548828125</v>
          </cell>
          <cell r="K2857" t="str">
            <v>shelf large predator</v>
          </cell>
          <cell r="L2857" t="str">
            <v>shelf large predator</v>
          </cell>
          <cell r="M2857" t="str">
            <v>shelf piscivore large</v>
          </cell>
          <cell r="N2857" t="str">
            <v>Demersal piscivore large (&gt;100cm)</v>
          </cell>
          <cell r="O2857" t="str">
            <v>Shelf demersal piscivore large</v>
          </cell>
          <cell r="P2857" t="str">
            <v>FVS</v>
          </cell>
        </row>
        <row r="2858">
          <cell r="C2858" t="str">
            <v>Seriola rivoliana</v>
          </cell>
          <cell r="D2858" t="str">
            <v>Carangidae</v>
          </cell>
          <cell r="E2858">
            <v>2825.548828125</v>
          </cell>
          <cell r="F2858">
            <v>2825.548828125</v>
          </cell>
          <cell r="K2858">
            <v>2825.548828125</v>
          </cell>
          <cell r="L2858">
            <v>2825.548828125</v>
          </cell>
          <cell r="M2858">
            <v>2825.548828125</v>
          </cell>
          <cell r="N2858" t="str">
            <v>Pelagic piscivore medium (30-100cm)</v>
          </cell>
          <cell r="O2858" t="str">
            <v>Shelf pelagic piscivore large</v>
          </cell>
          <cell r="P2858" t="str">
            <v>FVS</v>
          </cell>
        </row>
        <row r="2859">
          <cell r="C2859" t="str">
            <v>Caranx lugubris</v>
          </cell>
          <cell r="D2859" t="str">
            <v>Carangidae</v>
          </cell>
          <cell r="E2859">
            <v>2825.548828125</v>
          </cell>
          <cell r="F2859">
            <v>2825.548828125</v>
          </cell>
          <cell r="G2859">
            <v>2825.548828125</v>
          </cell>
          <cell r="H2859">
            <v>2825.548828125</v>
          </cell>
          <cell r="I2859">
            <v>2825.548828125</v>
          </cell>
          <cell r="J2859">
            <v>2825.548828125</v>
          </cell>
          <cell r="K2859">
            <v>2825.548828125</v>
          </cell>
          <cell r="L2859">
            <v>2825.548828125</v>
          </cell>
          <cell r="M2859">
            <v>2825.548828125</v>
          </cell>
          <cell r="N2859" t="str">
            <v>Pelagic piscivore medium (30-100cm)</v>
          </cell>
          <cell r="O2859" t="str">
            <v>Shelf pelagic piscivore large</v>
          </cell>
          <cell r="P2859" t="str">
            <v>FVS</v>
          </cell>
        </row>
        <row r="2860">
          <cell r="C2860" t="str">
            <v>Pseudocaranx dentex</v>
          </cell>
          <cell r="D2860" t="str">
            <v>Pisces</v>
          </cell>
          <cell r="E2860">
            <v>2825.548828125</v>
          </cell>
          <cell r="F2860">
            <v>2825.548828125</v>
          </cell>
          <cell r="G2860" t="str">
            <v>Pisces</v>
          </cell>
          <cell r="H2860">
            <v>2825.548828125</v>
          </cell>
          <cell r="I2860">
            <v>2825.548828125</v>
          </cell>
          <cell r="J2860">
            <v>2825.548828125</v>
          </cell>
          <cell r="K2860" t="str">
            <v>shelf large predator</v>
          </cell>
          <cell r="L2860" t="str">
            <v>shelf large predator</v>
          </cell>
          <cell r="M2860" t="str">
            <v>shelf piscivore large</v>
          </cell>
          <cell r="N2860" t="str">
            <v>Demersal piscivore medium (30-100cm)</v>
          </cell>
          <cell r="O2860" t="str">
            <v>Shelf demersal piscivore large</v>
          </cell>
          <cell r="P2860" t="str">
            <v>FVS</v>
          </cell>
        </row>
        <row r="2861">
          <cell r="C2861" t="str">
            <v>Pseudocaranx wrighti</v>
          </cell>
          <cell r="D2861" t="str">
            <v>Pisces</v>
          </cell>
          <cell r="E2861">
            <v>2825.548828125</v>
          </cell>
          <cell r="F2861">
            <v>2825.548828125</v>
          </cell>
          <cell r="G2861" t="str">
            <v>Pisces</v>
          </cell>
          <cell r="H2861">
            <v>2825.548828125</v>
          </cell>
          <cell r="I2861">
            <v>2825.548828125</v>
          </cell>
          <cell r="J2861">
            <v>2825.548828125</v>
          </cell>
          <cell r="K2861" t="str">
            <v>shelf large predator</v>
          </cell>
          <cell r="L2861" t="str">
            <v>shelf large predator</v>
          </cell>
          <cell r="M2861" t="str">
            <v>shelf piscivore large</v>
          </cell>
          <cell r="N2861" t="str">
            <v>Demersal piscivore medium (30-100cm)</v>
          </cell>
          <cell r="O2861" t="str">
            <v>Shelf demersal piscivore large</v>
          </cell>
          <cell r="P2861" t="str">
            <v>FVS</v>
          </cell>
        </row>
        <row r="2862">
          <cell r="C2862" t="str">
            <v>Trachurus declivis</v>
          </cell>
          <cell r="D2862">
            <v>2825.548828125</v>
          </cell>
          <cell r="E2862">
            <v>2825.548828125</v>
          </cell>
          <cell r="F2862">
            <v>2825.548828125</v>
          </cell>
          <cell r="H2862">
            <v>2825.548828125</v>
          </cell>
          <cell r="I2862">
            <v>2825.548828125</v>
          </cell>
          <cell r="J2862">
            <v>2825.548828125</v>
          </cell>
          <cell r="K2862">
            <v>2825.548828125</v>
          </cell>
          <cell r="L2862">
            <v>2825.548828125</v>
          </cell>
          <cell r="M2862">
            <v>2825.548828125</v>
          </cell>
          <cell r="N2862">
            <v>2825.548828125</v>
          </cell>
          <cell r="O2862" t="str">
            <v>Jack mackerel</v>
          </cell>
          <cell r="P2862" t="str">
            <v>FPJ</v>
          </cell>
        </row>
        <row r="2863">
          <cell r="C2863" t="str">
            <v>Trachurus murphyi</v>
          </cell>
          <cell r="D2863" t="str">
            <v>Pisces</v>
          </cell>
          <cell r="E2863">
            <v>2825.548828125</v>
          </cell>
          <cell r="F2863">
            <v>2825.548828125</v>
          </cell>
          <cell r="G2863" t="str">
            <v>Pisces</v>
          </cell>
          <cell r="H2863">
            <v>2825.548828125</v>
          </cell>
          <cell r="I2863">
            <v>2825.548828125</v>
          </cell>
          <cell r="J2863">
            <v>2825.548828125</v>
          </cell>
          <cell r="K2863" t="str">
            <v>pelagic large invertebrate feeder</v>
          </cell>
          <cell r="L2863" t="str">
            <v>pelagic large invertebrate feeder</v>
          </cell>
          <cell r="M2863" t="str">
            <v>pelagic coastal invertebrate feeder</v>
          </cell>
          <cell r="N2863" t="str">
            <v>Pelagic planktivore medium (30-100cm)</v>
          </cell>
          <cell r="O2863" t="str">
            <v>Jack mackerel</v>
          </cell>
          <cell r="P2863" t="str">
            <v>FPJ</v>
          </cell>
        </row>
        <row r="2864">
          <cell r="C2864" t="str">
            <v>Trachurus spp.</v>
          </cell>
          <cell r="D2864">
            <v>2825.548828125</v>
          </cell>
          <cell r="E2864">
            <v>2825.548828125</v>
          </cell>
          <cell r="F2864">
            <v>2825.548828125</v>
          </cell>
          <cell r="G2864">
            <v>2825.548828125</v>
          </cell>
          <cell r="H2864">
            <v>2825.548828125</v>
          </cell>
          <cell r="I2864">
            <v>2825.548828125</v>
          </cell>
          <cell r="J2864">
            <v>2825.548828125</v>
          </cell>
          <cell r="K2864">
            <v>2825.548828125</v>
          </cell>
          <cell r="L2864">
            <v>2825.548828125</v>
          </cell>
          <cell r="M2864">
            <v>2825.548828125</v>
          </cell>
          <cell r="N2864">
            <v>2825.548828125</v>
          </cell>
          <cell r="O2864" t="str">
            <v>Shelf pelagic piscivore large</v>
          </cell>
          <cell r="P2864" t="str">
            <v>FVS</v>
          </cell>
        </row>
        <row r="2865">
          <cell r="C2865" t="str">
            <v>Trachurus declivis &amp; Trachurus murphyi</v>
          </cell>
          <cell r="D2865">
            <v>2825.548828125</v>
          </cell>
          <cell r="E2865">
            <v>2825.548828125</v>
          </cell>
          <cell r="F2865">
            <v>2825.548828125</v>
          </cell>
          <cell r="G2865">
            <v>2825.548828125</v>
          </cell>
          <cell r="H2865">
            <v>2825.548828125</v>
          </cell>
          <cell r="I2865">
            <v>2825.548828125</v>
          </cell>
          <cell r="J2865">
            <v>2825.548828125</v>
          </cell>
          <cell r="K2865">
            <v>2825.548828125</v>
          </cell>
          <cell r="L2865">
            <v>2825.548828125</v>
          </cell>
          <cell r="M2865">
            <v>2825.548828125</v>
          </cell>
          <cell r="N2865">
            <v>2825.548828125</v>
          </cell>
          <cell r="O2865" t="str">
            <v>Jack mackerel</v>
          </cell>
          <cell r="P2865" t="str">
            <v>FPJ</v>
          </cell>
        </row>
        <row r="2866">
          <cell r="C2866" t="str">
            <v>Coryphaena hippurus</v>
          </cell>
          <cell r="D2866" t="str">
            <v>Pisces</v>
          </cell>
          <cell r="E2866">
            <v>2825.548828125</v>
          </cell>
          <cell r="F2866">
            <v>2825.548828125</v>
          </cell>
          <cell r="G2866">
            <v>2825.548828125</v>
          </cell>
          <cell r="K2866" t="str">
            <v>pelagic medium predator</v>
          </cell>
          <cell r="L2866" t="str">
            <v>pelagic medium predator</v>
          </cell>
          <cell r="M2866" t="str">
            <v>tuna &amp; billfishes</v>
          </cell>
          <cell r="N2866" t="str">
            <v xml:space="preserve"> </v>
          </cell>
          <cell r="O2866" t="str">
            <v>Offshore pelagic piscivore medium</v>
          </cell>
          <cell r="P2866" t="str">
            <v>FVS</v>
          </cell>
        </row>
        <row r="2867">
          <cell r="C2867" t="str">
            <v>Coryphaena hippurus</v>
          </cell>
          <cell r="D2867" t="str">
            <v>Pisces</v>
          </cell>
          <cell r="E2867">
            <v>2825.548828125</v>
          </cell>
          <cell r="F2867">
            <v>2825.548828125</v>
          </cell>
          <cell r="G2867">
            <v>2825.548828125</v>
          </cell>
          <cell r="K2867" t="str">
            <v>pelagic large predator</v>
          </cell>
          <cell r="L2867" t="str">
            <v>pelagic large predator</v>
          </cell>
          <cell r="M2867">
            <v>2825.548828125</v>
          </cell>
          <cell r="N2867" t="str">
            <v>Pelagic piscivore large (&gt;100cm)</v>
          </cell>
          <cell r="O2867" t="str">
            <v>Offshore pelagic piscivore medium</v>
          </cell>
          <cell r="P2867" t="str">
            <v>FVS</v>
          </cell>
        </row>
        <row r="2868">
          <cell r="C2868" t="str">
            <v>Heteroscarus acroptilus</v>
          </cell>
          <cell r="D2868">
            <v>2825.548828125</v>
          </cell>
          <cell r="E2868">
            <v>2825.548828125</v>
          </cell>
          <cell r="F2868">
            <v>2825.548828125</v>
          </cell>
          <cell r="G2868">
            <v>2825.548828125</v>
          </cell>
          <cell r="K2868">
            <v>2825.548828125</v>
          </cell>
          <cell r="L2868">
            <v>2825.548828125</v>
          </cell>
          <cell r="M2868">
            <v>2825.548828125</v>
          </cell>
          <cell r="N2868">
            <v>2825.548828125</v>
          </cell>
          <cell r="O2868" t="str">
            <v>Shelf demersal invertivore small</v>
          </cell>
          <cell r="P2868" t="str">
            <v>FDH</v>
          </cell>
        </row>
        <row r="2869">
          <cell r="C2869" t="str">
            <v>Siphonognathus radiatus</v>
          </cell>
          <cell r="D2869">
            <v>2825.548828125</v>
          </cell>
          <cell r="E2869">
            <v>2825.548828125</v>
          </cell>
          <cell r="F2869">
            <v>2825.548828125</v>
          </cell>
          <cell r="G2869">
            <v>2825.548828125</v>
          </cell>
          <cell r="K2869">
            <v>2825.548828125</v>
          </cell>
          <cell r="L2869">
            <v>2825.548828125</v>
          </cell>
          <cell r="M2869">
            <v>2825.548828125</v>
          </cell>
          <cell r="N2869">
            <v>2825.548828125</v>
          </cell>
          <cell r="O2869" t="str">
            <v>Shelf demersal invertivore small</v>
          </cell>
          <cell r="P2869" t="str">
            <v>FDH</v>
          </cell>
        </row>
        <row r="2870">
          <cell r="C2870" t="str">
            <v>Olisthops cyanomelas</v>
          </cell>
          <cell r="D2870">
            <v>2825.548828125</v>
          </cell>
          <cell r="E2870">
            <v>2825.548828125</v>
          </cell>
          <cell r="F2870">
            <v>2825.548828125</v>
          </cell>
          <cell r="G2870">
            <v>2825.548828125</v>
          </cell>
          <cell r="K2870">
            <v>2825.548828125</v>
          </cell>
          <cell r="L2870">
            <v>2825.548828125</v>
          </cell>
          <cell r="M2870">
            <v>2825.548828125</v>
          </cell>
          <cell r="N2870">
            <v>2825.548828125</v>
          </cell>
          <cell r="O2870" t="str">
            <v>Herbivore</v>
          </cell>
          <cell r="P2870" t="str">
            <v>FDH</v>
          </cell>
        </row>
        <row r="2871">
          <cell r="C2871" t="str">
            <v>Neoodax balteatus</v>
          </cell>
          <cell r="D2871">
            <v>2825.548828125</v>
          </cell>
          <cell r="E2871">
            <v>2825.548828125</v>
          </cell>
          <cell r="F2871">
            <v>2825.548828125</v>
          </cell>
          <cell r="G2871">
            <v>2825.548828125</v>
          </cell>
          <cell r="H2871">
            <v>2825.548828125</v>
          </cell>
          <cell r="I2871">
            <v>2825.548828125</v>
          </cell>
          <cell r="J2871">
            <v>2825.548828125</v>
          </cell>
          <cell r="K2871">
            <v>2825.548828125</v>
          </cell>
          <cell r="L2871">
            <v>2825.548828125</v>
          </cell>
          <cell r="M2871">
            <v>2825.548828125</v>
          </cell>
          <cell r="N2871">
            <v>2825.548828125</v>
          </cell>
          <cell r="O2871" t="str">
            <v>Shelf demersal invertivore small</v>
          </cell>
          <cell r="P2871" t="str">
            <v>FDS</v>
          </cell>
        </row>
        <row r="2872">
          <cell r="C2872" t="str">
            <v>Bramidae - undifferentiated</v>
          </cell>
          <cell r="D2872" t="str">
            <v>Pisces</v>
          </cell>
          <cell r="E2872" t="str">
            <v>Bramidae</v>
          </cell>
          <cell r="F2872">
            <v>2825.548828125</v>
          </cell>
          <cell r="G2872" t="str">
            <v>PiscesBramidae</v>
          </cell>
          <cell r="K2872" t="str">
            <v>pelagic medium predator</v>
          </cell>
          <cell r="L2872" t="str">
            <v>pelagic medium predator</v>
          </cell>
          <cell r="M2872" t="str">
            <v>pelagic oceanic piscivore</v>
          </cell>
          <cell r="N2872" t="str">
            <v>Pelagic piscivore medium (30-100cm)</v>
          </cell>
          <cell r="O2872" t="str">
            <v>Offshore pelagic piscivore medium</v>
          </cell>
          <cell r="P2872" t="str">
            <v>FVS</v>
          </cell>
        </row>
        <row r="2873">
          <cell r="C2873" t="str">
            <v>Brama brama</v>
          </cell>
          <cell r="D2873" t="str">
            <v>Pisces</v>
          </cell>
          <cell r="E2873" t="str">
            <v>Bramidae</v>
          </cell>
          <cell r="F2873">
            <v>2825.548828125</v>
          </cell>
          <cell r="G2873" t="str">
            <v>PiscesBramidae</v>
          </cell>
          <cell r="H2873" t="str">
            <v>pelagic fish</v>
          </cell>
          <cell r="I2873" t="str">
            <v>large pelagic</v>
          </cell>
          <cell r="J2873" t="str">
            <v>large pelagic</v>
          </cell>
          <cell r="K2873" t="str">
            <v>pelagic medium predator</v>
          </cell>
          <cell r="L2873" t="str">
            <v>pelagic medium predator</v>
          </cell>
          <cell r="M2873" t="str">
            <v>pelagic oceanic piscivore</v>
          </cell>
          <cell r="N2873" t="str">
            <v>Pelagic piscivore medium (30-100cm)</v>
          </cell>
          <cell r="O2873" t="str">
            <v>Offshore pelagic piscivore medium</v>
          </cell>
          <cell r="P2873" t="str">
            <v>FVS</v>
          </cell>
        </row>
        <row r="2874">
          <cell r="C2874" t="str">
            <v>Brama australis</v>
          </cell>
          <cell r="D2874" t="str">
            <v>Pisces</v>
          </cell>
          <cell r="E2874" t="str">
            <v>Bramidae</v>
          </cell>
          <cell r="F2874">
            <v>2825.548828125</v>
          </cell>
          <cell r="G2874" t="str">
            <v>PiscesBramidae</v>
          </cell>
          <cell r="K2874" t="str">
            <v>pelagic medium predator</v>
          </cell>
          <cell r="L2874" t="str">
            <v>pelagic medium predator</v>
          </cell>
          <cell r="M2874" t="str">
            <v>pelagic oceanic piscivore</v>
          </cell>
          <cell r="N2874" t="str">
            <v>Pelagic piscivore medium (30-100cm)</v>
          </cell>
          <cell r="O2874" t="str">
            <v>Offshore pelagic piscivore medium</v>
          </cell>
          <cell r="P2874" t="str">
            <v>FVS</v>
          </cell>
        </row>
        <row r="2875">
          <cell r="C2875" t="str">
            <v>Arripis spp</v>
          </cell>
          <cell r="D2875" t="str">
            <v>Pisces</v>
          </cell>
          <cell r="E2875" t="str">
            <v>Salmonidae</v>
          </cell>
          <cell r="F2875">
            <v>2825.548828125</v>
          </cell>
          <cell r="G2875" t="str">
            <v>PiscesSalmonidae</v>
          </cell>
          <cell r="K2875" t="str">
            <v>pelagic medium predator</v>
          </cell>
          <cell r="L2875" t="str">
            <v>pelagic medium predator</v>
          </cell>
          <cell r="M2875" t="str">
            <v>pelagic coastal piscivore</v>
          </cell>
          <cell r="N2875" t="str">
            <v>Pelagic piscivore medium (30-100cm)</v>
          </cell>
          <cell r="O2875" t="str">
            <v>Shelf pelagic piscivore large</v>
          </cell>
          <cell r="P2875" t="str">
            <v>FVS</v>
          </cell>
        </row>
        <row r="2876">
          <cell r="C2876" t="str">
            <v>Arripis georgianus</v>
          </cell>
          <cell r="D2876">
            <v>2825.548828125</v>
          </cell>
          <cell r="E2876">
            <v>2825.548828125</v>
          </cell>
          <cell r="F2876">
            <v>2825.548828125</v>
          </cell>
          <cell r="G2876">
            <v>2825.548828125</v>
          </cell>
          <cell r="K2876" t="str">
            <v>pelagic medium predator</v>
          </cell>
          <cell r="L2876" t="str">
            <v>pelagic medium predator</v>
          </cell>
          <cell r="M2876" t="str">
            <v>pelagic oceanic piscivore</v>
          </cell>
          <cell r="N2876" t="str">
            <v>Pelagic piscivore small (&lt;30)</v>
          </cell>
          <cell r="O2876" t="str">
            <v>Shelf pelagic piscivore small</v>
          </cell>
          <cell r="P2876" t="str">
            <v>FVS</v>
          </cell>
        </row>
        <row r="2877">
          <cell r="C2877" t="str">
            <v>Arripis trutta</v>
          </cell>
          <cell r="D2877" t="str">
            <v>Pisces</v>
          </cell>
          <cell r="E2877" t="str">
            <v>Salmonidae</v>
          </cell>
          <cell r="F2877">
            <v>2825.548828125</v>
          </cell>
          <cell r="G2877" t="str">
            <v>PiscesSalmonidae</v>
          </cell>
          <cell r="K2877" t="str">
            <v>pelagic medium predator</v>
          </cell>
          <cell r="L2877" t="str">
            <v>pelagic medium predator</v>
          </cell>
          <cell r="M2877" t="str">
            <v>pelagic coastal piscivore</v>
          </cell>
          <cell r="N2877" t="str">
            <v>Pelagic piscivore medium (30-100cm)</v>
          </cell>
          <cell r="O2877" t="str">
            <v>Shelf pelagic piscivore large</v>
          </cell>
          <cell r="P2877" t="str">
            <v>FVS</v>
          </cell>
        </row>
        <row r="2878">
          <cell r="C2878" t="str">
            <v>Arripis truttaceus</v>
          </cell>
          <cell r="D2878" t="str">
            <v>Pisces</v>
          </cell>
          <cell r="E2878" t="str">
            <v>Salmonidae</v>
          </cell>
          <cell r="F2878">
            <v>2825.548828125</v>
          </cell>
          <cell r="G2878" t="str">
            <v>PiscesSalmonidae</v>
          </cell>
          <cell r="K2878" t="str">
            <v>pelagic medium invertebrate feeder</v>
          </cell>
          <cell r="L2878" t="str">
            <v>pelagic medium invertebrate feeder</v>
          </cell>
          <cell r="M2878" t="str">
            <v>pelagic coastal invertebrate feeder</v>
          </cell>
          <cell r="N2878" t="str">
            <v>Pelagic planktivore medium (30-100cm)</v>
          </cell>
          <cell r="O2878" t="str">
            <v>Shelf pelagic planktivore medium</v>
          </cell>
          <cell r="P2878" t="str">
            <v>FDD</v>
          </cell>
        </row>
        <row r="2879">
          <cell r="C2879" t="str">
            <v>Arripis spp</v>
          </cell>
          <cell r="D2879">
            <v>2825.548828125</v>
          </cell>
          <cell r="E2879">
            <v>2825.548828125</v>
          </cell>
          <cell r="F2879">
            <v>2825.548828125</v>
          </cell>
          <cell r="K2879" t="str">
            <v>pelagic medium predator</v>
          </cell>
          <cell r="L2879" t="str">
            <v>pelagic medium predator</v>
          </cell>
          <cell r="M2879" t="str">
            <v>pelagic coastal piscivore</v>
          </cell>
          <cell r="N2879" t="str">
            <v>Pelagic piscivore medium (30-100cm)</v>
          </cell>
          <cell r="O2879" t="str">
            <v>Shelf pelagic piscivore large</v>
          </cell>
          <cell r="P2879" t="str">
            <v>FVS</v>
          </cell>
        </row>
        <row r="2880">
          <cell r="C2880" t="str">
            <v>Arripis trutta &amp; Arripis truttaceus</v>
          </cell>
          <cell r="D2880">
            <v>2825.548828125</v>
          </cell>
          <cell r="E2880">
            <v>2825.548828125</v>
          </cell>
          <cell r="F2880">
            <v>2825.548828125</v>
          </cell>
          <cell r="G2880">
            <v>2825.548828125</v>
          </cell>
          <cell r="H2880">
            <v>2825.548828125</v>
          </cell>
          <cell r="I2880">
            <v>2825.548828125</v>
          </cell>
          <cell r="J2880">
            <v>2825.548828125</v>
          </cell>
          <cell r="K2880" t="str">
            <v>pelagic medium invertebrate feeder</v>
          </cell>
          <cell r="L2880" t="str">
            <v>pelagic medium invertebrate feeder</v>
          </cell>
          <cell r="M2880" t="str">
            <v>pelagic coastal invertebrate feeder</v>
          </cell>
          <cell r="N2880" t="str">
            <v>Pelagic planktivore medium (30-100cm)</v>
          </cell>
          <cell r="O2880" t="str">
            <v>Shelf pelagic planktivore medium</v>
          </cell>
          <cell r="P2880" t="str">
            <v>FDD</v>
          </cell>
        </row>
        <row r="2881">
          <cell r="C2881" t="str">
            <v>Emmelichthys spp</v>
          </cell>
          <cell r="D2881">
            <v>2825.548828125</v>
          </cell>
          <cell r="E2881">
            <v>2825.548828125</v>
          </cell>
          <cell r="F2881">
            <v>2825.548828125</v>
          </cell>
          <cell r="G2881">
            <v>2825.548828125</v>
          </cell>
          <cell r="H2881">
            <v>2825.548828125</v>
          </cell>
          <cell r="I2881">
            <v>2825.548828125</v>
          </cell>
          <cell r="J2881">
            <v>2825.548828125</v>
          </cell>
          <cell r="K2881" t="str">
            <v>redbait</v>
          </cell>
          <cell r="L2881" t="str">
            <v>redbait</v>
          </cell>
          <cell r="M2881" t="str">
            <v>Pelagic planktivore small</v>
          </cell>
          <cell r="N2881" t="str">
            <v>Pelagic planktivore medium (30-100cm)</v>
          </cell>
          <cell r="O2881" t="str">
            <v>Redbait</v>
          </cell>
          <cell r="P2881" t="str">
            <v>FPB</v>
          </cell>
        </row>
        <row r="2882">
          <cell r="C2882" t="str">
            <v>Emmelichthys nitidus</v>
          </cell>
          <cell r="D2882" t="str">
            <v>Pisces</v>
          </cell>
          <cell r="E2882" t="str">
            <v>Emmelichthyidae</v>
          </cell>
          <cell r="F2882">
            <v>2825.548828125</v>
          </cell>
          <cell r="G2882" t="str">
            <v>PiscesEmmelichthyidae</v>
          </cell>
          <cell r="H2882" t="str">
            <v>redbait</v>
          </cell>
          <cell r="I2882" t="str">
            <v>redbait</v>
          </cell>
          <cell r="J2882" t="str">
            <v>small omnivore</v>
          </cell>
          <cell r="K2882" t="str">
            <v>redbait</v>
          </cell>
          <cell r="L2882" t="str">
            <v>redbait</v>
          </cell>
          <cell r="M2882" t="str">
            <v>Pelagic planktivore small</v>
          </cell>
          <cell r="N2882" t="str">
            <v>Pelagic planktivore medium (30-100cm)</v>
          </cell>
          <cell r="O2882" t="str">
            <v>Redbait</v>
          </cell>
          <cell r="P2882" t="str">
            <v>FPB</v>
          </cell>
        </row>
        <row r="2883">
          <cell r="C2883" t="str">
            <v>Emmelichthys cf. nitidus</v>
          </cell>
          <cell r="D2883" t="str">
            <v>Pisces</v>
          </cell>
          <cell r="E2883" t="str">
            <v>Emmelichthyidae</v>
          </cell>
          <cell r="F2883">
            <v>2825.548828125</v>
          </cell>
          <cell r="G2883" t="str">
            <v>PiscesEmmelichthyidae</v>
          </cell>
          <cell r="H2883" t="str">
            <v>redbait</v>
          </cell>
          <cell r="I2883" t="str">
            <v>redbait</v>
          </cell>
          <cell r="J2883" t="str">
            <v>small omnivore</v>
          </cell>
          <cell r="K2883" t="str">
            <v>redbait</v>
          </cell>
          <cell r="L2883" t="str">
            <v>redbait</v>
          </cell>
          <cell r="M2883" t="str">
            <v>Pelagic planktivore small</v>
          </cell>
          <cell r="N2883" t="str">
            <v>Pelagic planktivore medium (30-100cm)</v>
          </cell>
          <cell r="O2883" t="str">
            <v>Redbait</v>
          </cell>
          <cell r="P2883" t="str">
            <v>FPB</v>
          </cell>
        </row>
        <row r="2884">
          <cell r="C2884" t="str">
            <v>Plagiogeneion macrolepis</v>
          </cell>
          <cell r="D2884" t="str">
            <v>Pisces</v>
          </cell>
          <cell r="E2884" t="str">
            <v>Emmelichthyidae</v>
          </cell>
          <cell r="F2884">
            <v>2825.548828125</v>
          </cell>
          <cell r="G2884" t="str">
            <v>PiscesEmmelichthyidae</v>
          </cell>
          <cell r="K2884" t="str">
            <v>slope medium invertebrate feeder</v>
          </cell>
          <cell r="L2884" t="str">
            <v>slope medium invertebrate feeder</v>
          </cell>
          <cell r="M2884" t="str">
            <v>slope medium invertebrate feeder</v>
          </cell>
          <cell r="N2884" t="str">
            <v xml:space="preserve">Demersal invertebrate feeder medium (30-100cm) </v>
          </cell>
          <cell r="O2884" t="str">
            <v>Deep pelagic invertivore large</v>
          </cell>
          <cell r="P2884" t="str">
            <v>FDS</v>
          </cell>
        </row>
        <row r="2885">
          <cell r="C2885" t="str">
            <v>Plagiogeneion rubiginosus</v>
          </cell>
          <cell r="D2885" t="str">
            <v>Pisces</v>
          </cell>
          <cell r="E2885" t="str">
            <v>Emmelichthyidae</v>
          </cell>
          <cell r="F2885">
            <v>2825.548828125</v>
          </cell>
          <cell r="G2885" t="str">
            <v>PiscesEmmelichthyidae</v>
          </cell>
          <cell r="H2885">
            <v>2825.548828125</v>
          </cell>
          <cell r="I2885">
            <v>2825.548828125</v>
          </cell>
          <cell r="J2885">
            <v>2825.548828125</v>
          </cell>
          <cell r="K2885" t="str">
            <v>slope medium invertebrate feeder</v>
          </cell>
          <cell r="L2885" t="str">
            <v>slope medium invertebrate feeder</v>
          </cell>
          <cell r="M2885" t="str">
            <v>slope medium invertebrate feeder</v>
          </cell>
          <cell r="N2885" t="str">
            <v>Pelagic planktivore medium (30-100cm)</v>
          </cell>
          <cell r="O2885" t="str">
            <v>Deep pelagic invertivore large</v>
          </cell>
          <cell r="P2885" t="str">
            <v>FDS</v>
          </cell>
        </row>
        <row r="2886">
          <cell r="C2886" t="str">
            <v>Plagiogeneion spp</v>
          </cell>
          <cell r="D2886" t="str">
            <v>Pisces</v>
          </cell>
          <cell r="E2886" t="str">
            <v>Emmelichthyidae</v>
          </cell>
          <cell r="G2886" t="str">
            <v>PiscesEmmelichthyidae</v>
          </cell>
          <cell r="K2886" t="str">
            <v>slope medium invertebrate feeder</v>
          </cell>
          <cell r="L2886" t="str">
            <v>slope medium invertebrate feeder</v>
          </cell>
          <cell r="M2886" t="str">
            <v>slope medium invertebrate feeder</v>
          </cell>
          <cell r="N2886" t="str">
            <v>Pelagic planktivore medium (30-100cm)</v>
          </cell>
          <cell r="O2886" t="str">
            <v>Deep pelagic invertivore large</v>
          </cell>
          <cell r="P2886" t="str">
            <v>FDS</v>
          </cell>
        </row>
        <row r="2887">
          <cell r="C2887" t="str">
            <v>Emmelichthys spp</v>
          </cell>
          <cell r="D2887" t="str">
            <v>Pisces</v>
          </cell>
          <cell r="E2887" t="str">
            <v>Emmelichthyidae</v>
          </cell>
          <cell r="F2887">
            <v>2825.548828125</v>
          </cell>
          <cell r="G2887" t="str">
            <v>PiscesEmmelichthyidae</v>
          </cell>
          <cell r="H2887">
            <v>2825.548828125</v>
          </cell>
          <cell r="I2887">
            <v>2825.548828125</v>
          </cell>
          <cell r="J2887">
            <v>2825.548828125</v>
          </cell>
          <cell r="K2887" t="str">
            <v>redbait</v>
          </cell>
          <cell r="L2887" t="str">
            <v>redbait</v>
          </cell>
          <cell r="M2887" t="str">
            <v>Pelagic planktivore small</v>
          </cell>
          <cell r="N2887" t="str">
            <v>Pelagic planktivore medium (30-100cm)</v>
          </cell>
          <cell r="O2887" t="str">
            <v>Deep pelagic invertivore large</v>
          </cell>
          <cell r="P2887" t="str">
            <v>FDS</v>
          </cell>
        </row>
        <row r="2888">
          <cell r="C2888" t="str">
            <v>Aphareus rutilans</v>
          </cell>
          <cell r="D2888">
            <v>2825.548828125</v>
          </cell>
          <cell r="E2888">
            <v>2825.548828125</v>
          </cell>
          <cell r="O2888" t="str">
            <v>Shelf pelagic piscivore large</v>
          </cell>
          <cell r="P2888" t="str">
            <v>FVS</v>
          </cell>
        </row>
        <row r="2889">
          <cell r="C2889" t="str">
            <v>Lutjanus sebae</v>
          </cell>
          <cell r="D2889">
            <v>2825.548828125</v>
          </cell>
          <cell r="E2889">
            <v>2825.548828125</v>
          </cell>
          <cell r="K2889" t="str">
            <v>tropical snapper</v>
          </cell>
          <cell r="L2889" t="str">
            <v>tropical snapper</v>
          </cell>
          <cell r="M2889">
            <v>2825.548828125</v>
          </cell>
          <cell r="N2889" t="str">
            <v>Demersal piscivore medium (30-100cm)</v>
          </cell>
          <cell r="O2889" t="str">
            <v>Shelf demersal piscivore large</v>
          </cell>
          <cell r="P2889" t="str">
            <v>FVS</v>
          </cell>
        </row>
        <row r="2890">
          <cell r="C2890" t="str">
            <v>Lutjanus erythropterus</v>
          </cell>
          <cell r="D2890">
            <v>2825.548828125</v>
          </cell>
          <cell r="E2890">
            <v>2825.548828125</v>
          </cell>
          <cell r="K2890">
            <v>2825.548828125</v>
          </cell>
          <cell r="L2890">
            <v>2825.548828125</v>
          </cell>
          <cell r="M2890">
            <v>2825.548828125</v>
          </cell>
          <cell r="N2890">
            <v>2825.548828125</v>
          </cell>
          <cell r="O2890" t="str">
            <v>Shelf demersal piscivore large</v>
          </cell>
          <cell r="P2890" t="str">
            <v>FVS</v>
          </cell>
        </row>
        <row r="2891">
          <cell r="C2891" t="str">
            <v>Lutjanus malabaricus</v>
          </cell>
          <cell r="D2891">
            <v>2825.548828125</v>
          </cell>
          <cell r="E2891">
            <v>2825.548828125</v>
          </cell>
          <cell r="K2891">
            <v>2825.548828125</v>
          </cell>
          <cell r="L2891">
            <v>2825.548828125</v>
          </cell>
          <cell r="M2891">
            <v>2825.548828125</v>
          </cell>
          <cell r="N2891">
            <v>2825.548828125</v>
          </cell>
          <cell r="O2891" t="str">
            <v>Shelf demersal piscivore large</v>
          </cell>
          <cell r="P2891" t="str">
            <v>FVS</v>
          </cell>
        </row>
        <row r="2892">
          <cell r="C2892" t="str">
            <v>Etelis carbunculus</v>
          </cell>
          <cell r="D2892">
            <v>2825.548828125</v>
          </cell>
          <cell r="E2892">
            <v>2825.548828125</v>
          </cell>
          <cell r="G2892">
            <v>2825.548828125</v>
          </cell>
          <cell r="K2892" t="str">
            <v>tropical snapper</v>
          </cell>
          <cell r="L2892" t="str">
            <v>tropical snapper</v>
          </cell>
          <cell r="M2892" t="str">
            <v>Coastal piscivore medium</v>
          </cell>
          <cell r="N2892" t="str">
            <v>Demersal piscivore medium (30-100cm)</v>
          </cell>
          <cell r="O2892" t="str">
            <v>Shelf demersal piscivore large</v>
          </cell>
          <cell r="P2892" t="str">
            <v>FVS</v>
          </cell>
        </row>
        <row r="2893">
          <cell r="C2893" t="str">
            <v>Lutjanus argentimaculatus</v>
          </cell>
          <cell r="D2893">
            <v>2825.548828125</v>
          </cell>
          <cell r="E2893">
            <v>2825.548828125</v>
          </cell>
          <cell r="K2893" t="str">
            <v>tropical snapper</v>
          </cell>
          <cell r="L2893" t="str">
            <v>tropical snapper</v>
          </cell>
          <cell r="M2893">
            <v>2825.548828125</v>
          </cell>
          <cell r="N2893" t="str">
            <v xml:space="preserve"> </v>
          </cell>
          <cell r="O2893" t="str">
            <v>Shelf pelagic piscivore large</v>
          </cell>
          <cell r="P2893" t="str">
            <v>FVS</v>
          </cell>
        </row>
        <row r="2894">
          <cell r="C2894" t="str">
            <v>Lutjanus rivulatus</v>
          </cell>
          <cell r="D2894">
            <v>2825.548828125</v>
          </cell>
          <cell r="E2894">
            <v>2825.548828125</v>
          </cell>
          <cell r="K2894">
            <v>2825.548828125</v>
          </cell>
          <cell r="L2894">
            <v>2825.548828125</v>
          </cell>
          <cell r="M2894">
            <v>2825.548828125</v>
          </cell>
          <cell r="N2894">
            <v>2825.548828125</v>
          </cell>
          <cell r="O2894" t="str">
            <v>Shelf pelagic piscivore large</v>
          </cell>
          <cell r="P2894" t="str">
            <v>FVS</v>
          </cell>
        </row>
        <row r="2895">
          <cell r="C2895" t="str">
            <v>Lipocheilus carnolabrum</v>
          </cell>
          <cell r="D2895">
            <v>2825.548828125</v>
          </cell>
          <cell r="E2895">
            <v>2825.548828125</v>
          </cell>
          <cell r="K2895">
            <v>2825.548828125</v>
          </cell>
          <cell r="L2895">
            <v>2825.548828125</v>
          </cell>
          <cell r="M2895">
            <v>2825.548828125</v>
          </cell>
          <cell r="N2895">
            <v>2825.548828125</v>
          </cell>
          <cell r="O2895" t="str">
            <v>Shelf pelagic piscivore large</v>
          </cell>
          <cell r="P2895" t="str">
            <v>FVS</v>
          </cell>
        </row>
        <row r="2896">
          <cell r="C2896" t="str">
            <v>Pristipomoides filamentosus</v>
          </cell>
          <cell r="D2896">
            <v>2825.548828125</v>
          </cell>
          <cell r="E2896">
            <v>2825.548828125</v>
          </cell>
          <cell r="K2896" t="str">
            <v>tropical snapper</v>
          </cell>
          <cell r="L2896" t="str">
            <v>tropical snapper</v>
          </cell>
          <cell r="M2896">
            <v>2825.548828125</v>
          </cell>
          <cell r="N2896" t="str">
            <v xml:space="preserve"> </v>
          </cell>
          <cell r="O2896" t="str">
            <v>Shelf pelagic piscivore large</v>
          </cell>
          <cell r="P2896" t="str">
            <v>FVS</v>
          </cell>
        </row>
        <row r="2897">
          <cell r="C2897" t="str">
            <v>Etelis coruscans</v>
          </cell>
          <cell r="D2897">
            <v>2825.548828125</v>
          </cell>
          <cell r="E2897">
            <v>2825.548828125</v>
          </cell>
          <cell r="K2897">
            <v>2825.548828125</v>
          </cell>
          <cell r="L2897">
            <v>2825.548828125</v>
          </cell>
          <cell r="M2897">
            <v>2825.548828125</v>
          </cell>
          <cell r="N2897">
            <v>2825.548828125</v>
          </cell>
          <cell r="O2897" t="str">
            <v>Shelf demersal piscivore large</v>
          </cell>
          <cell r="P2897" t="str">
            <v>FVS</v>
          </cell>
        </row>
        <row r="2898">
          <cell r="C2898" t="str">
            <v>Lutjanus fulvus</v>
          </cell>
          <cell r="D2898">
            <v>2825.548828125</v>
          </cell>
          <cell r="E2898">
            <v>2825.548828125</v>
          </cell>
          <cell r="O2898" t="str">
            <v>Shelf demersal piscivore small</v>
          </cell>
          <cell r="P2898" t="str">
            <v>FVS</v>
          </cell>
        </row>
        <row r="2899">
          <cell r="C2899" t="str">
            <v>Lutjanus spp</v>
          </cell>
          <cell r="D2899">
            <v>2825.548828125</v>
          </cell>
          <cell r="E2899">
            <v>2825.548828125</v>
          </cell>
          <cell r="K2899" t="str">
            <v>tropical snapper</v>
          </cell>
          <cell r="L2899" t="str">
            <v>tropical snapper</v>
          </cell>
          <cell r="M2899">
            <v>2825.548828125</v>
          </cell>
          <cell r="N2899">
            <v>2825.548828125</v>
          </cell>
          <cell r="O2899" t="str">
            <v>Shelf pelagic piscivore large</v>
          </cell>
          <cell r="P2899" t="str">
            <v>FVS</v>
          </cell>
        </row>
        <row r="2900">
          <cell r="C2900" t="str">
            <v>Lutjanus vitta, Lutjanus carponotatus, Lutjanus lutjanus &amp; Lutjanus quinquelineatus</v>
          </cell>
          <cell r="D2900">
            <v>2825.548828125</v>
          </cell>
          <cell r="E2900">
            <v>2825.548828125</v>
          </cell>
          <cell r="K2900">
            <v>2825.548828125</v>
          </cell>
          <cell r="L2900">
            <v>2825.548828125</v>
          </cell>
          <cell r="O2900" t="str">
            <v>Shelf demersal piscivore small</v>
          </cell>
          <cell r="P2900" t="str">
            <v>FVS</v>
          </cell>
        </row>
        <row r="2901">
          <cell r="C2901" t="str">
            <v>Etelis spp</v>
          </cell>
          <cell r="D2901">
            <v>2825.548828125</v>
          </cell>
          <cell r="E2901">
            <v>2825.548828125</v>
          </cell>
          <cell r="G2901">
            <v>2825.548828125</v>
          </cell>
          <cell r="H2901">
            <v>2825.548828125</v>
          </cell>
          <cell r="I2901">
            <v>2825.548828125</v>
          </cell>
          <cell r="J2901">
            <v>2825.548828125</v>
          </cell>
          <cell r="K2901">
            <v>2825.548828125</v>
          </cell>
          <cell r="L2901">
            <v>2825.548828125</v>
          </cell>
          <cell r="M2901">
            <v>2825.548828125</v>
          </cell>
          <cell r="N2901">
            <v>2825.548828125</v>
          </cell>
          <cell r="O2901" t="str">
            <v>Shelf demersal piscivore large</v>
          </cell>
          <cell r="P2901" t="str">
            <v>FVS</v>
          </cell>
        </row>
        <row r="2902">
          <cell r="C2902" t="str">
            <v>Gerreidae</v>
          </cell>
          <cell r="D2902">
            <v>2825.548828125</v>
          </cell>
          <cell r="E2902">
            <v>2825.548828125</v>
          </cell>
          <cell r="G2902">
            <v>2825.548828125</v>
          </cell>
          <cell r="K2902" t="str">
            <v>shelf small invertebrate feeder</v>
          </cell>
          <cell r="L2902" t="str">
            <v>shelf small invertebrate feeder</v>
          </cell>
          <cell r="M2902">
            <v>2825.548828125</v>
          </cell>
          <cell r="N2902">
            <v>2825.548828125</v>
          </cell>
          <cell r="O2902" t="str">
            <v>Shelf demersal invertivores small</v>
          </cell>
          <cell r="P2902" t="str">
            <v>FDS</v>
          </cell>
        </row>
        <row r="2903">
          <cell r="C2903" t="str">
            <v>Parequula melbournensis</v>
          </cell>
          <cell r="D2903" t="str">
            <v>Pisces</v>
          </cell>
          <cell r="E2903" t="str">
            <v>Gerreidae</v>
          </cell>
          <cell r="G2903" t="str">
            <v>PiscesGerreidae</v>
          </cell>
          <cell r="H2903" t="str">
            <v>benthic fish</v>
          </cell>
          <cell r="I2903" t="str">
            <v>small omnivore</v>
          </cell>
          <cell r="J2903" t="str">
            <v>small omnivore</v>
          </cell>
          <cell r="K2903" t="str">
            <v>shelf small invertebrate feeder</v>
          </cell>
          <cell r="L2903" t="str">
            <v>shelf small invertebrate feeder</v>
          </cell>
          <cell r="M2903" t="str">
            <v xml:space="preserve">shelf invertebrate feeder small </v>
          </cell>
          <cell r="N2903" t="str">
            <v>Demersal invertebrate feeder small (&lt;30cm)</v>
          </cell>
          <cell r="O2903" t="str">
            <v>Shelf demersal invertivores small</v>
          </cell>
          <cell r="P2903" t="str">
            <v>FDS</v>
          </cell>
        </row>
        <row r="2904">
          <cell r="C2904" t="str">
            <v>Gerres subfasciatus</v>
          </cell>
          <cell r="D2904" t="str">
            <v>Pisces</v>
          </cell>
          <cell r="E2904" t="str">
            <v>Gerreidae</v>
          </cell>
          <cell r="G2904" t="str">
            <v>PiscesGerreidae</v>
          </cell>
          <cell r="K2904" t="str">
            <v>shelf small invertebrate feeder</v>
          </cell>
          <cell r="L2904" t="str">
            <v>shelf small invertebrate feeder</v>
          </cell>
          <cell r="M2904" t="str">
            <v xml:space="preserve">shelf invertebrate feeder small </v>
          </cell>
          <cell r="N2904" t="str">
            <v>Demersal invertebrate feeder small (&lt;30cm)</v>
          </cell>
          <cell r="O2904" t="str">
            <v>Shelf demersal invertivores small</v>
          </cell>
          <cell r="P2904" t="str">
            <v>FDS</v>
          </cell>
        </row>
        <row r="2905">
          <cell r="C2905" t="str">
            <v>Gerres erythrourus</v>
          </cell>
          <cell r="D2905" t="str">
            <v>Pisces</v>
          </cell>
          <cell r="E2905" t="str">
            <v>Gerreidae</v>
          </cell>
          <cell r="G2905" t="str">
            <v>PiscesGerreidae</v>
          </cell>
          <cell r="K2905" t="str">
            <v>tropical small invertebrate feeder</v>
          </cell>
          <cell r="L2905" t="str">
            <v>tropical small invertebrate feeder</v>
          </cell>
          <cell r="M2905" t="str">
            <v>tropical small invertebrate feeder</v>
          </cell>
          <cell r="N2905" t="str">
            <v xml:space="preserve"> </v>
          </cell>
          <cell r="O2905" t="str">
            <v>Shelf demersal invertivores small</v>
          </cell>
          <cell r="P2905" t="str">
            <v>FDS</v>
          </cell>
        </row>
        <row r="2906">
          <cell r="C2906" t="str">
            <v>Plectorhinchus spp</v>
          </cell>
          <cell r="D2906">
            <v>2825.548828125</v>
          </cell>
          <cell r="E2906">
            <v>2825.548828125</v>
          </cell>
          <cell r="F2906">
            <v>2825.548828125</v>
          </cell>
          <cell r="G2906">
            <v>2825.548828125</v>
          </cell>
          <cell r="H2906">
            <v>2825.548828125</v>
          </cell>
          <cell r="I2906">
            <v>2825.548828125</v>
          </cell>
          <cell r="J2906">
            <v>2825.548828125</v>
          </cell>
          <cell r="K2906">
            <v>2825.548828125</v>
          </cell>
          <cell r="L2906">
            <v>2825.548828125</v>
          </cell>
          <cell r="M2906">
            <v>2825.548828125</v>
          </cell>
          <cell r="N2906">
            <v>2825.548828125</v>
          </cell>
          <cell r="O2906" t="str">
            <v>Shelf demersal piscivore small</v>
          </cell>
          <cell r="P2906" t="str">
            <v>FVS</v>
          </cell>
        </row>
        <row r="2907">
          <cell r="C2907" t="str">
            <v>Lethrinus miniatus</v>
          </cell>
          <cell r="D2907">
            <v>2825.548828125</v>
          </cell>
          <cell r="E2907">
            <v>2825.548828125</v>
          </cell>
          <cell r="G2907">
            <v>2825.548828125</v>
          </cell>
          <cell r="K2907" t="str">
            <v>shelf large invertebrate feeder</v>
          </cell>
          <cell r="L2907" t="str">
            <v>shelf large invertebrate feeder</v>
          </cell>
          <cell r="M2907" t="str">
            <v>shelf large invertebrate feeder</v>
          </cell>
          <cell r="N2907" t="str">
            <v xml:space="preserve">Demersal invertebrate feeder medium (30-100cm) </v>
          </cell>
          <cell r="O2907" t="str">
            <v>Shelf demersal invertivores large</v>
          </cell>
          <cell r="P2907" t="str">
            <v>FDS</v>
          </cell>
        </row>
        <row r="2908">
          <cell r="C2908" t="str">
            <v>Lethrinus spp</v>
          </cell>
          <cell r="D2908">
            <v>2825.548828125</v>
          </cell>
          <cell r="E2908">
            <v>2825.548828125</v>
          </cell>
          <cell r="F2908">
            <v>2825.548828125</v>
          </cell>
          <cell r="G2908">
            <v>2825.548828125</v>
          </cell>
          <cell r="H2908">
            <v>2825.548828125</v>
          </cell>
          <cell r="I2908">
            <v>2825.548828125</v>
          </cell>
          <cell r="J2908">
            <v>2825.548828125</v>
          </cell>
          <cell r="K2908" t="str">
            <v>shelf large invertebrate feeder</v>
          </cell>
          <cell r="L2908" t="str">
            <v>shelf large invertebrate feeder</v>
          </cell>
          <cell r="M2908" t="str">
            <v>shelf large invertebrate feeder</v>
          </cell>
          <cell r="N2908" t="str">
            <v xml:space="preserve">Demersal invertebrate feeder medium (30-100cm) </v>
          </cell>
          <cell r="O2908" t="str">
            <v>Shelf demersal invertivores large</v>
          </cell>
          <cell r="P2908" t="str">
            <v>FDS</v>
          </cell>
        </row>
        <row r="2909">
          <cell r="C2909" t="str">
            <v>Acanthopagrus sp</v>
          </cell>
          <cell r="D2909">
            <v>2825.548828125</v>
          </cell>
          <cell r="E2909">
            <v>2825.548828125</v>
          </cell>
          <cell r="G2909">
            <v>2825.548828125</v>
          </cell>
          <cell r="K2909" t="str">
            <v>shelf large invertebrate feeder</v>
          </cell>
          <cell r="L2909" t="str">
            <v>shelf large invertebrate feeder</v>
          </cell>
          <cell r="M2909" t="str">
            <v>shelf large invertebrate feeder</v>
          </cell>
          <cell r="N2909" t="str">
            <v>Demersal invertebrate feeder large (&gt;100cm)</v>
          </cell>
          <cell r="O2909" t="str">
            <v>Shelf demersal invertivores large</v>
          </cell>
          <cell r="P2909" t="str">
            <v>FDS</v>
          </cell>
        </row>
        <row r="2910">
          <cell r="C2910" t="str">
            <v>Chrysophrys auratus</v>
          </cell>
          <cell r="D2910" t="str">
            <v>Pisces</v>
          </cell>
          <cell r="E2910" t="str">
            <v>Sparidae</v>
          </cell>
          <cell r="G2910" t="str">
            <v>PiscesSparidae</v>
          </cell>
          <cell r="K2910" t="str">
            <v>shelf large predator</v>
          </cell>
          <cell r="L2910" t="str">
            <v>shelf large predator</v>
          </cell>
          <cell r="M2910" t="str">
            <v>shelf piscivore large</v>
          </cell>
          <cell r="N2910" t="str">
            <v>Demersal piscivore medium (30-100cm)</v>
          </cell>
          <cell r="O2910" t="str">
            <v>Snapper</v>
          </cell>
          <cell r="P2910" t="str">
            <v>FSN</v>
          </cell>
        </row>
        <row r="2911">
          <cell r="C2911" t="str">
            <v>Acanthopagrus butcheri</v>
          </cell>
          <cell r="D2911" t="str">
            <v>Pisces</v>
          </cell>
          <cell r="K2911" t="str">
            <v>shelf medium invertebrate feeder</v>
          </cell>
          <cell r="L2911" t="str">
            <v>shelf medium invertebrate feeder</v>
          </cell>
          <cell r="M2911" t="str">
            <v xml:space="preserve">shelf invertebrate feeder medium </v>
          </cell>
          <cell r="N2911" t="str">
            <v xml:space="preserve">Demersal invertebrate feeder medium (30-100cm) </v>
          </cell>
          <cell r="O2911" t="str">
            <v>Shelf demersal invertivores large</v>
          </cell>
          <cell r="P2911" t="str">
            <v>FDS</v>
          </cell>
        </row>
        <row r="2912">
          <cell r="C2912" t="str">
            <v>Acanthopagrus australis</v>
          </cell>
          <cell r="D2912" t="str">
            <v>Pisces</v>
          </cell>
          <cell r="K2912" t="str">
            <v>shelf small invertebrate feeder</v>
          </cell>
          <cell r="L2912" t="str">
            <v>shelf small invertebrate feeder</v>
          </cell>
          <cell r="M2912" t="str">
            <v xml:space="preserve">shelf invertebrate feeder small </v>
          </cell>
          <cell r="N2912" t="str">
            <v>Demersal invertebrate feeder medium (30-100cm)</v>
          </cell>
          <cell r="O2912" t="str">
            <v>Shelf demersal invertivores large</v>
          </cell>
          <cell r="P2912" t="str">
            <v>FDS</v>
          </cell>
        </row>
        <row r="2913">
          <cell r="C2913" t="str">
            <v>Argyrosomus hololepidotus</v>
          </cell>
          <cell r="D2913">
            <v>2825.548828125</v>
          </cell>
          <cell r="K2913" t="str">
            <v>shelf large invertebrate feeder</v>
          </cell>
          <cell r="L2913" t="str">
            <v>shelf large invertebrate feeder</v>
          </cell>
          <cell r="M2913" t="str">
            <v>shelf large invertebrate feeder</v>
          </cell>
          <cell r="N2913" t="str">
            <v>Demersal piscivore large (&gt;100cm)</v>
          </cell>
          <cell r="O2913" t="str">
            <v>Shelf demersal piscivore large</v>
          </cell>
          <cell r="P2913" t="str">
            <v>FVS</v>
          </cell>
        </row>
        <row r="2914">
          <cell r="C2914" t="str">
            <v>Acanthopagrus berda</v>
          </cell>
          <cell r="D2914">
            <v>2825.548828125</v>
          </cell>
          <cell r="E2914">
            <v>2825.548828125</v>
          </cell>
          <cell r="G2914">
            <v>2825.548828125</v>
          </cell>
          <cell r="K2914" t="str">
            <v>shelf large invertebrate feeder</v>
          </cell>
          <cell r="L2914" t="str">
            <v>shelf large invertebrate feeder</v>
          </cell>
          <cell r="M2914" t="str">
            <v>shelf large invertebrate feeder</v>
          </cell>
          <cell r="N2914" t="str">
            <v>Demersal invertebrate feeder large (&gt;100cm)</v>
          </cell>
          <cell r="O2914" t="str">
            <v>Shelf demersal invertivores large</v>
          </cell>
          <cell r="P2914" t="str">
            <v>FDS</v>
          </cell>
        </row>
        <row r="2915">
          <cell r="C2915" t="str">
            <v>Argyrosomus japonicus</v>
          </cell>
          <cell r="D2915" t="str">
            <v>Pisces</v>
          </cell>
          <cell r="K2915" t="str">
            <v>shelf large predator</v>
          </cell>
          <cell r="L2915" t="str">
            <v>shelf large predator</v>
          </cell>
          <cell r="M2915" t="str">
            <v>shelf piscivore large</v>
          </cell>
          <cell r="N2915" t="str">
            <v>Demersal piscivore large (&gt;100cm)</v>
          </cell>
          <cell r="O2915" t="str">
            <v>Shelf demersal piscivore large</v>
          </cell>
          <cell r="P2915" t="str">
            <v>FVS</v>
          </cell>
        </row>
        <row r="2916">
          <cell r="C2916" t="str">
            <v>Protonibea diacantha</v>
          </cell>
          <cell r="E2916">
            <v>2825.548828125</v>
          </cell>
          <cell r="K2916">
            <v>2825.548828125</v>
          </cell>
          <cell r="L2916">
            <v>2825.548828125</v>
          </cell>
          <cell r="M2916">
            <v>2825.548828125</v>
          </cell>
          <cell r="N2916">
            <v>2825.548828125</v>
          </cell>
          <cell r="O2916" t="str">
            <v>Shelf demersal piscivore large</v>
          </cell>
          <cell r="P2916" t="str">
            <v>FVS</v>
          </cell>
        </row>
        <row r="2917">
          <cell r="C2917" t="str">
            <v>Otolithes ruber</v>
          </cell>
          <cell r="D2917">
            <v>2825.548828125</v>
          </cell>
          <cell r="E2917">
            <v>2825.548828125</v>
          </cell>
          <cell r="F2917">
            <v>2825.548828125</v>
          </cell>
          <cell r="K2917" t="str">
            <v>shelf large invertebrate feeder</v>
          </cell>
          <cell r="L2917" t="str">
            <v>shelf large invertebrate feeder</v>
          </cell>
          <cell r="M2917" t="str">
            <v>shelf large invertebrate feeder</v>
          </cell>
          <cell r="N2917" t="str">
            <v>Demersal invertebrate feeder large (&gt;100cm)</v>
          </cell>
          <cell r="O2917" t="str">
            <v>Shelf demersal invertivores large</v>
          </cell>
          <cell r="P2917" t="str">
            <v>FDS</v>
          </cell>
        </row>
        <row r="2918">
          <cell r="C2918" t="str">
            <v>Atractoscion aequidens</v>
          </cell>
          <cell r="D2918">
            <v>2825.548828125</v>
          </cell>
          <cell r="E2918" t="str">
            <v>Sciaenidae</v>
          </cell>
          <cell r="G2918">
            <v>2825.548828125</v>
          </cell>
          <cell r="K2918">
            <v>2825.548828125</v>
          </cell>
          <cell r="L2918">
            <v>2825.548828125</v>
          </cell>
          <cell r="M2918">
            <v>2825.548828125</v>
          </cell>
          <cell r="N2918">
            <v>2825.548828125</v>
          </cell>
          <cell r="O2918" t="str">
            <v>Shelf demersal piscivore large</v>
          </cell>
          <cell r="P2918" t="str">
            <v>FVS</v>
          </cell>
        </row>
        <row r="2919">
          <cell r="C2919" t="str">
            <v>Atractoscion aequidens</v>
          </cell>
          <cell r="D2919" t="str">
            <v>Pisces</v>
          </cell>
          <cell r="E2919" t="str">
            <v>Sciaenidae</v>
          </cell>
          <cell r="F2919">
            <v>2825.548828125</v>
          </cell>
          <cell r="G2919">
            <v>2825.548828125</v>
          </cell>
          <cell r="K2919">
            <v>2825.548828125</v>
          </cell>
          <cell r="L2919">
            <v>2825.548828125</v>
          </cell>
          <cell r="M2919">
            <v>2825.548828125</v>
          </cell>
          <cell r="N2919" t="str">
            <v>Pelagic piscivore large (&gt;100cm)</v>
          </cell>
          <cell r="O2919" t="str">
            <v>Shelf pelagic piscivore large</v>
          </cell>
          <cell r="P2919" t="str">
            <v>FVS</v>
          </cell>
        </row>
        <row r="2920">
          <cell r="C2920" t="str">
            <v>Mullidae (NSW)</v>
          </cell>
          <cell r="D2920">
            <v>2825.548828125</v>
          </cell>
          <cell r="E2920">
            <v>2825.548828125</v>
          </cell>
          <cell r="F2920">
            <v>2825.548828125</v>
          </cell>
          <cell r="G2920">
            <v>2825.548828125</v>
          </cell>
          <cell r="K2920" t="str">
            <v>shelf small invertebrate feeder</v>
          </cell>
          <cell r="L2920" t="str">
            <v>shelf small invertebrate feeder</v>
          </cell>
          <cell r="M2920" t="str">
            <v xml:space="preserve">shelf invertebrate feeder small </v>
          </cell>
          <cell r="N2920" t="str">
            <v>Demersal invertebrate feeder small (&lt;30cm)</v>
          </cell>
          <cell r="O2920" t="str">
            <v>Shelf demersal invertivores small</v>
          </cell>
          <cell r="P2920" t="str">
            <v>FDS</v>
          </cell>
        </row>
        <row r="2921">
          <cell r="C2921" t="str">
            <v>Upeneichthys lineatus</v>
          </cell>
          <cell r="D2921" t="str">
            <v>Pisces</v>
          </cell>
          <cell r="E2921" t="str">
            <v>Mullidae</v>
          </cell>
          <cell r="F2921">
            <v>2825.548828125</v>
          </cell>
          <cell r="G2921" t="str">
            <v>PiscesMullidae</v>
          </cell>
          <cell r="K2921" t="str">
            <v>shelf small invertebrate feeder</v>
          </cell>
          <cell r="L2921" t="str">
            <v>shelf small invertebrate feeder</v>
          </cell>
          <cell r="M2921" t="str">
            <v xml:space="preserve">shelf invertebrate feeder small </v>
          </cell>
          <cell r="N2921" t="str">
            <v>Demersal invertebrate feeder small (&lt;30cm)</v>
          </cell>
          <cell r="O2921" t="str">
            <v>Shelf demersal invertivores small</v>
          </cell>
          <cell r="P2921" t="str">
            <v>FDS</v>
          </cell>
        </row>
        <row r="2922">
          <cell r="C2922" t="str">
            <v>Upeneichthys vlamingii</v>
          </cell>
          <cell r="D2922" t="str">
            <v>Pisces</v>
          </cell>
          <cell r="E2922" t="str">
            <v>Mullidae</v>
          </cell>
          <cell r="F2922">
            <v>2825.548828125</v>
          </cell>
          <cell r="G2922" t="str">
            <v>PiscesMullidae</v>
          </cell>
          <cell r="K2922" t="str">
            <v>shelf medium invertebrate feeder</v>
          </cell>
          <cell r="L2922" t="str">
            <v>shelf medium invertebrate feeder</v>
          </cell>
          <cell r="M2922" t="str">
            <v xml:space="preserve">shelf invertebrate feeder medium </v>
          </cell>
          <cell r="N2922" t="str">
            <v xml:space="preserve">Demersal invertebrate feeder medium (30-100cm) </v>
          </cell>
          <cell r="O2922" t="str">
            <v>Shelf demersal invertivores small</v>
          </cell>
          <cell r="P2922" t="str">
            <v>FDS</v>
          </cell>
        </row>
        <row r="2923">
          <cell r="C2923" t="str">
            <v>Monodactylus argenteus</v>
          </cell>
          <cell r="D2923">
            <v>2825.548828125</v>
          </cell>
          <cell r="E2923">
            <v>2825.548828125</v>
          </cell>
          <cell r="F2923">
            <v>2825.548828125</v>
          </cell>
          <cell r="G2923">
            <v>2825.548828125</v>
          </cell>
          <cell r="K2923" t="str">
            <v>shelf small invertebrate feeder</v>
          </cell>
          <cell r="L2923" t="str">
            <v>shelf small invertebrate feeder</v>
          </cell>
          <cell r="M2923" t="str">
            <v xml:space="preserve">shelf invertebrate feeder small </v>
          </cell>
          <cell r="N2923" t="str">
            <v>Demersal invertebrate feeder small (&lt;30cm)</v>
          </cell>
          <cell r="O2923" t="str">
            <v>Shelf demersal invertivores small</v>
          </cell>
          <cell r="P2923" t="str">
            <v>FDS</v>
          </cell>
        </row>
        <row r="2924">
          <cell r="C2924" t="str">
            <v>Pempherididae, Leptobramidae</v>
          </cell>
          <cell r="D2924">
            <v>2825.548828125</v>
          </cell>
          <cell r="E2924">
            <v>2825.548828125</v>
          </cell>
          <cell r="F2924">
            <v>2825.548828125</v>
          </cell>
          <cell r="G2924">
            <v>2825.548828125</v>
          </cell>
          <cell r="K2924" t="str">
            <v>shelf small invertebrate feeder</v>
          </cell>
          <cell r="L2924" t="str">
            <v>shelf small invertebrate feeder</v>
          </cell>
          <cell r="M2924" t="str">
            <v xml:space="preserve">shelf invertebrate feeder small </v>
          </cell>
          <cell r="N2924" t="str">
            <v>Demersal invertebrate feeder small (&lt;30cm)</v>
          </cell>
          <cell r="O2924" t="str">
            <v>Shelf demersal invertivores small</v>
          </cell>
          <cell r="P2924" t="str">
            <v>FDS</v>
          </cell>
        </row>
        <row r="2925">
          <cell r="C2925" t="str">
            <v>Pempheris multiradiatus</v>
          </cell>
          <cell r="D2925" t="str">
            <v>Pisces</v>
          </cell>
          <cell r="E2925" t="str">
            <v>Pempherididae</v>
          </cell>
          <cell r="F2925">
            <v>2825.548828125</v>
          </cell>
          <cell r="G2925" t="str">
            <v>PiscesPempherididae</v>
          </cell>
          <cell r="K2925" t="str">
            <v>shelf small invertebrate feeder</v>
          </cell>
          <cell r="L2925" t="str">
            <v>shelf small invertebrate feeder</v>
          </cell>
          <cell r="M2925" t="str">
            <v xml:space="preserve">shelf invertebrate feeder small </v>
          </cell>
          <cell r="N2925" t="str">
            <v>Demersal invertebrate feeder small (&lt;30cm)</v>
          </cell>
          <cell r="O2925" t="str">
            <v>Shelf demersal invertivores small</v>
          </cell>
          <cell r="P2925" t="str">
            <v>FDS</v>
          </cell>
        </row>
        <row r="2926">
          <cell r="C2926" t="str">
            <v>Parapriacanthus elongatus</v>
          </cell>
          <cell r="D2926" t="str">
            <v>Pisces</v>
          </cell>
          <cell r="E2926" t="str">
            <v>Pempherididae</v>
          </cell>
          <cell r="F2926">
            <v>2825.548828125</v>
          </cell>
          <cell r="G2926" t="str">
            <v>PiscesPempherididae</v>
          </cell>
          <cell r="K2926" t="str">
            <v>shelf small invertebrate feeder</v>
          </cell>
          <cell r="L2926" t="str">
            <v>shelf small invertebrate feeder</v>
          </cell>
          <cell r="M2926" t="str">
            <v xml:space="preserve">shelf invertebrate feeder small </v>
          </cell>
          <cell r="N2926" t="str">
            <v>Demersal invertebrate feeder small (&lt;30cm)</v>
          </cell>
          <cell r="O2926" t="str">
            <v>Shelf demersal invertivores small</v>
          </cell>
          <cell r="P2926" t="str">
            <v>FDS</v>
          </cell>
        </row>
        <row r="2927">
          <cell r="C2927" t="str">
            <v>Pempheris klunzingeri</v>
          </cell>
          <cell r="D2927" t="str">
            <v>Pisces</v>
          </cell>
          <cell r="E2927" t="str">
            <v>Pempherididae</v>
          </cell>
          <cell r="F2927">
            <v>2825.548828125</v>
          </cell>
          <cell r="G2927" t="str">
            <v>PiscesPempherididae</v>
          </cell>
          <cell r="K2927" t="str">
            <v>shelf medium invertebrate feeder</v>
          </cell>
          <cell r="L2927" t="str">
            <v>shelf medium invertebrate feeder</v>
          </cell>
          <cell r="M2927" t="str">
            <v xml:space="preserve">shelf invertebrate feeder medium </v>
          </cell>
          <cell r="N2927" t="str">
            <v xml:space="preserve">Demersal invertebrate feeder medium (30-100cm) </v>
          </cell>
          <cell r="O2927" t="str">
            <v>Shelf demersal invertivores small</v>
          </cell>
          <cell r="P2927" t="str">
            <v>FDS</v>
          </cell>
        </row>
        <row r="2928">
          <cell r="C2928" t="str">
            <v>Kyphosus sydneyanus</v>
          </cell>
          <cell r="D2928">
            <v>2825.548828125</v>
          </cell>
          <cell r="E2928">
            <v>2825.548828125</v>
          </cell>
          <cell r="G2928">
            <v>2825.548828125</v>
          </cell>
          <cell r="K2928" t="str">
            <v>shelf large herbivore</v>
          </cell>
          <cell r="L2928" t="str">
            <v>shelf herbivore/omnivore</v>
          </cell>
          <cell r="M2928" t="str">
            <v>shelf herbivore/omnivore</v>
          </cell>
          <cell r="N2928" t="str">
            <v>Demersal herbivore/omnivore medium (30-100cm)</v>
          </cell>
          <cell r="O2928" t="str">
            <v>Herbivore</v>
          </cell>
          <cell r="P2928" t="str">
            <v>FDH</v>
          </cell>
        </row>
        <row r="2929">
          <cell r="C2929" t="str">
            <v>Tilodon sexfasciatus</v>
          </cell>
          <cell r="D2929">
            <v>2825.548828125</v>
          </cell>
          <cell r="E2929">
            <v>2825.548828125</v>
          </cell>
          <cell r="G2929">
            <v>2825.548828125</v>
          </cell>
          <cell r="K2929">
            <v>2825.548828125</v>
          </cell>
          <cell r="L2929">
            <v>2825.548828125</v>
          </cell>
          <cell r="M2929">
            <v>2825.548828125</v>
          </cell>
          <cell r="N2929">
            <v>2825.548828125</v>
          </cell>
          <cell r="O2929" t="str">
            <v>Shelf demersal invertivores small</v>
          </cell>
          <cell r="P2929" t="str">
            <v>FDS</v>
          </cell>
        </row>
        <row r="2930">
          <cell r="C2930" t="str">
            <v>Scorpis aequipinnis</v>
          </cell>
          <cell r="K2930" t="str">
            <v>slope medium invertebrate feeder</v>
          </cell>
          <cell r="L2930" t="str">
            <v>shelf medium invertebrate feeder</v>
          </cell>
          <cell r="M2930" t="str">
            <v>slope medium invertebrate feeder</v>
          </cell>
          <cell r="N2930" t="str">
            <v xml:space="preserve">Demersal invertebrate feeder medium (30-100cm) </v>
          </cell>
          <cell r="O2930" t="str">
            <v>Shelf demersal invertivores large</v>
          </cell>
          <cell r="P2930" t="str">
            <v>FDS</v>
          </cell>
        </row>
        <row r="2931">
          <cell r="C2931" t="str">
            <v>Girella zebra</v>
          </cell>
          <cell r="D2931">
            <v>2825.548828125</v>
          </cell>
          <cell r="E2931">
            <v>2825.548828125</v>
          </cell>
          <cell r="G2931">
            <v>2825.548828125</v>
          </cell>
          <cell r="K2931">
            <v>2825.548828125</v>
          </cell>
          <cell r="L2931">
            <v>2825.548828125</v>
          </cell>
          <cell r="M2931">
            <v>2825.548828125</v>
          </cell>
          <cell r="N2931">
            <v>2825.548828125</v>
          </cell>
          <cell r="O2931" t="str">
            <v>Herbivore</v>
          </cell>
          <cell r="P2931" t="str">
            <v>FDH</v>
          </cell>
        </row>
        <row r="2932">
          <cell r="C2932" t="str">
            <v>Girella elevata</v>
          </cell>
          <cell r="K2932" t="str">
            <v>shelf large herbivore</v>
          </cell>
          <cell r="L2932" t="str">
            <v>shelf herbivore/omnivore</v>
          </cell>
          <cell r="M2932" t="str">
            <v>shelf herbivore/omnivore</v>
          </cell>
          <cell r="N2932" t="str">
            <v>Demersal herbivore/omnivore medium (30-100cm)</v>
          </cell>
          <cell r="O2932" t="str">
            <v>Herbivore</v>
          </cell>
          <cell r="P2932" t="str">
            <v>FDH</v>
          </cell>
        </row>
        <row r="2933">
          <cell r="C2933" t="str">
            <v>Girella tricuspidata</v>
          </cell>
          <cell r="D2933" t="str">
            <v>Pisces</v>
          </cell>
          <cell r="E2933" t="str">
            <v>Kyphosidae</v>
          </cell>
          <cell r="G2933" t="str">
            <v>PiscesKyphosidae</v>
          </cell>
          <cell r="K2933" t="str">
            <v>shelf small invertebrate feeder</v>
          </cell>
          <cell r="L2933" t="str">
            <v>shelf herbivore/omnivore</v>
          </cell>
          <cell r="M2933" t="str">
            <v>small herbivore/omnivore</v>
          </cell>
          <cell r="N2933" t="str">
            <v>Demersal herbivore/omnivore medium (30-100cm)</v>
          </cell>
          <cell r="O2933" t="str">
            <v>Herbivore</v>
          </cell>
          <cell r="P2933" t="str">
            <v>FDH</v>
          </cell>
        </row>
        <row r="2934">
          <cell r="C2934" t="str">
            <v>Scorpis lineolatus</v>
          </cell>
          <cell r="D2934">
            <v>2825.548828125</v>
          </cell>
          <cell r="E2934">
            <v>2825.548828125</v>
          </cell>
          <cell r="G2934">
            <v>2825.548828125</v>
          </cell>
          <cell r="K2934" t="str">
            <v>shelf small predator</v>
          </cell>
          <cell r="L2934" t="str">
            <v>shelf small predator</v>
          </cell>
          <cell r="M2934" t="str">
            <v>shelf piscivore small</v>
          </cell>
          <cell r="N2934" t="str">
            <v>Demersal piscivore small (&lt;30cm)</v>
          </cell>
          <cell r="O2934" t="str">
            <v>Shelf demersal piscivore small</v>
          </cell>
          <cell r="P2934" t="str">
            <v>FVS</v>
          </cell>
        </row>
        <row r="2935">
          <cell r="C2935" t="str">
            <v>Atypichthys strigatus</v>
          </cell>
          <cell r="D2935">
            <v>2825.548828125</v>
          </cell>
          <cell r="E2935">
            <v>2825.548828125</v>
          </cell>
          <cell r="F2935">
            <v>2825.548828125</v>
          </cell>
          <cell r="G2935">
            <v>2825.548828125</v>
          </cell>
          <cell r="K2935" t="str">
            <v>shelf small predator</v>
          </cell>
          <cell r="L2935" t="str">
            <v>shelf small predator</v>
          </cell>
          <cell r="M2935" t="str">
            <v>shelf piscivore small</v>
          </cell>
          <cell r="N2935" t="str">
            <v>Demersal piscivore small (&lt;30cm)</v>
          </cell>
          <cell r="O2935" t="str">
            <v>Shelf demersal piscivore small</v>
          </cell>
          <cell r="P2935" t="str">
            <v>FVS</v>
          </cell>
        </row>
        <row r="2936">
          <cell r="C2936" t="str">
            <v>Scatophagus multifasciatus</v>
          </cell>
          <cell r="K2936" t="str">
            <v>shelf small predator</v>
          </cell>
          <cell r="L2936" t="str">
            <v>shelf small predator</v>
          </cell>
          <cell r="M2936" t="str">
            <v>shelf piscivore small</v>
          </cell>
          <cell r="N2936" t="str">
            <v>Demersal piscivore small (&lt;30cm)</v>
          </cell>
          <cell r="O2936" t="str">
            <v>Shelf demersal piscivore small</v>
          </cell>
          <cell r="P2936" t="str">
            <v>FVS</v>
          </cell>
        </row>
        <row r="2937">
          <cell r="C2937" t="str">
            <v>Enoplosus armatus</v>
          </cell>
          <cell r="D2937" t="str">
            <v>Pisces</v>
          </cell>
          <cell r="E2937" t="str">
            <v>Enoplosidae</v>
          </cell>
          <cell r="F2937">
            <v>2825.548828125</v>
          </cell>
          <cell r="G2937" t="str">
            <v>PiscesEnoplosidae</v>
          </cell>
          <cell r="K2937" t="str">
            <v>shelf small invertebrate feeder</v>
          </cell>
          <cell r="L2937" t="str">
            <v>shelf small invertebrate feeder</v>
          </cell>
          <cell r="M2937" t="str">
            <v xml:space="preserve">shelf invertebrate feeder small </v>
          </cell>
          <cell r="N2937" t="str">
            <v>Demersal invertebrate feeder medium (30-100cm)</v>
          </cell>
          <cell r="O2937" t="str">
            <v>Shelf demersal invertivores small</v>
          </cell>
          <cell r="P2937" t="str">
            <v>FDS</v>
          </cell>
        </row>
        <row r="2938">
          <cell r="C2938" t="str">
            <v>Pentacerotidae (NSW) Boarfish</v>
          </cell>
          <cell r="D2938">
            <v>2825.548828125</v>
          </cell>
          <cell r="E2938">
            <v>2825.548828125</v>
          </cell>
          <cell r="F2938">
            <v>2825.548828125</v>
          </cell>
          <cell r="G2938">
            <v>2825.548828125</v>
          </cell>
          <cell r="K2938" t="str">
            <v>shelf large invertebrate feeder</v>
          </cell>
          <cell r="L2938" t="str">
            <v>shelf large invertebrate feeder</v>
          </cell>
          <cell r="M2938" t="str">
            <v>shelf large invertebrate feeder</v>
          </cell>
          <cell r="N2938" t="str">
            <v xml:space="preserve">Demersal invertebrate feeder medium (30-100cm) </v>
          </cell>
          <cell r="O2938" t="str">
            <v>Shelf demersal invertivores large</v>
          </cell>
          <cell r="P2938" t="str">
            <v>FDS</v>
          </cell>
        </row>
        <row r="2939">
          <cell r="C2939" t="str">
            <v>Pentacerotidae</v>
          </cell>
          <cell r="D2939" t="str">
            <v>Pisces</v>
          </cell>
          <cell r="E2939" t="str">
            <v xml:space="preserve">Pentacerotidae </v>
          </cell>
          <cell r="F2939">
            <v>2825.548828125</v>
          </cell>
          <cell r="G2939" t="str">
            <v xml:space="preserve">PiscesPentacerotidae </v>
          </cell>
          <cell r="K2939" t="str">
            <v>shelf large invertebrate feeder</v>
          </cell>
          <cell r="L2939" t="str">
            <v>shelf large invertebrate feeder</v>
          </cell>
          <cell r="M2939" t="str">
            <v>shelf large invertebrate feeder</v>
          </cell>
          <cell r="N2939" t="str">
            <v xml:space="preserve">Demersal invertebrate feeder medium (30-100cm) </v>
          </cell>
          <cell r="O2939" t="str">
            <v>Shelf demersal invertivores large</v>
          </cell>
          <cell r="P2939" t="str">
            <v>FDS</v>
          </cell>
        </row>
        <row r="2940">
          <cell r="C2940" t="str">
            <v>Paristiopterus gallipavo</v>
          </cell>
          <cell r="D2940" t="str">
            <v>Pisces</v>
          </cell>
          <cell r="E2940" t="str">
            <v xml:space="preserve">Pentacerotidae </v>
          </cell>
          <cell r="F2940">
            <v>2825.548828125</v>
          </cell>
          <cell r="G2940" t="str">
            <v xml:space="preserve">PiscesPentacerotidae </v>
          </cell>
          <cell r="K2940" t="str">
            <v>shelf large invertebrate feeder</v>
          </cell>
          <cell r="L2940" t="str">
            <v>shelf large invertebrate feeder</v>
          </cell>
          <cell r="M2940" t="str">
            <v>shelf large invertebrate feeder</v>
          </cell>
          <cell r="N2940" t="str">
            <v xml:space="preserve">Demersal invertebrate feeder medium (30-100cm) </v>
          </cell>
          <cell r="O2940" t="str">
            <v>Shelf demersal invertivores large</v>
          </cell>
          <cell r="P2940" t="str">
            <v>FDS</v>
          </cell>
        </row>
        <row r="2941">
          <cell r="C2941" t="str">
            <v>Paristiopterus labiosus</v>
          </cell>
          <cell r="D2941" t="str">
            <v>Pisces</v>
          </cell>
          <cell r="E2941" t="str">
            <v xml:space="preserve">Pentacerotidae </v>
          </cell>
          <cell r="F2941">
            <v>2825.548828125</v>
          </cell>
          <cell r="G2941" t="str">
            <v xml:space="preserve">PiscesPentacerotidae </v>
          </cell>
          <cell r="K2941" t="str">
            <v>shelf large invertebrate feeder</v>
          </cell>
          <cell r="L2941" t="str">
            <v>shelf large invertebrate feeder</v>
          </cell>
          <cell r="M2941" t="str">
            <v>shelf large invertebrate feeder</v>
          </cell>
          <cell r="N2941" t="str">
            <v xml:space="preserve">Demersal invertebrate feeder medium (30-100cm) </v>
          </cell>
          <cell r="O2941" t="str">
            <v>Shelf demersal invertivores large</v>
          </cell>
          <cell r="P2941" t="str">
            <v>FDS</v>
          </cell>
        </row>
        <row r="2942">
          <cell r="C2942" t="str">
            <v>Pentaceropsis recurvirostris</v>
          </cell>
          <cell r="D2942" t="str">
            <v>Pisces</v>
          </cell>
          <cell r="E2942" t="str">
            <v xml:space="preserve">Pentacerotidae </v>
          </cell>
          <cell r="F2942">
            <v>2825.548828125</v>
          </cell>
          <cell r="G2942" t="str">
            <v xml:space="preserve">PiscesPentacerotidae </v>
          </cell>
          <cell r="K2942" t="str">
            <v>shelf medium invertebrate feeder</v>
          </cell>
          <cell r="L2942" t="str">
            <v>shelf medium invertebrate feeder</v>
          </cell>
          <cell r="M2942" t="str">
            <v xml:space="preserve">shelf invertebrate feeder medium </v>
          </cell>
          <cell r="N2942" t="str">
            <v xml:space="preserve">Demersal invertebrate feeder medium (30-100cm) </v>
          </cell>
          <cell r="O2942" t="str">
            <v>Shelf demersal invertivores large</v>
          </cell>
          <cell r="P2942" t="str">
            <v>FDH</v>
          </cell>
        </row>
        <row r="2943">
          <cell r="C2943" t="str">
            <v>Pentaceros decacanthus</v>
          </cell>
          <cell r="D2943" t="str">
            <v>Pisces</v>
          </cell>
          <cell r="E2943" t="str">
            <v xml:space="preserve">Pentacerotidae </v>
          </cell>
          <cell r="F2943">
            <v>2825.548828125</v>
          </cell>
          <cell r="G2943" t="str">
            <v xml:space="preserve">PiscesPentacerotidae </v>
          </cell>
          <cell r="K2943" t="str">
            <v>slope small invertebrate feeder</v>
          </cell>
          <cell r="L2943" t="str">
            <v>slope small invertebrate feeder</v>
          </cell>
          <cell r="M2943" t="str">
            <v>slope small invertebrate feeder</v>
          </cell>
          <cell r="N2943" t="str">
            <v>Demersal invertebrate feeder small (&lt;30cm)</v>
          </cell>
          <cell r="O2943" t="str">
            <v>Deep demersal invertivore small</v>
          </cell>
          <cell r="P2943" t="str">
            <v>FDD</v>
          </cell>
        </row>
        <row r="2944">
          <cell r="C2944" t="str">
            <v>Zanclistius elevatus</v>
          </cell>
          <cell r="D2944" t="str">
            <v>Pisces</v>
          </cell>
          <cell r="E2944" t="str">
            <v xml:space="preserve">Pentacerotidae </v>
          </cell>
          <cell r="F2944">
            <v>2825.548828125</v>
          </cell>
          <cell r="G2944" t="str">
            <v xml:space="preserve">PiscesPentacerotidae </v>
          </cell>
          <cell r="K2944" t="str">
            <v>slope small invertebrate feeder</v>
          </cell>
          <cell r="L2944" t="str">
            <v>slope small invertebrate feeder</v>
          </cell>
          <cell r="M2944" t="str">
            <v>slope small invertebrate feeder</v>
          </cell>
          <cell r="N2944" t="str">
            <v>Demersal invertebrate feeder small (&lt;30cm)</v>
          </cell>
          <cell r="O2944" t="str">
            <v>Shelf demersal invertivores small</v>
          </cell>
          <cell r="P2944" t="str">
            <v>FDS</v>
          </cell>
        </row>
        <row r="2945">
          <cell r="C2945" t="str">
            <v>Pseudopentaceros richardsoni</v>
          </cell>
          <cell r="D2945">
            <v>2825.548828125</v>
          </cell>
          <cell r="E2945">
            <v>2825.548828125</v>
          </cell>
          <cell r="F2945">
            <v>2825.548828125</v>
          </cell>
          <cell r="G2945">
            <v>2825.548828125</v>
          </cell>
          <cell r="K2945">
            <v>2825.548828125</v>
          </cell>
          <cell r="L2945">
            <v>2825.548828125</v>
          </cell>
          <cell r="M2945">
            <v>2825.548828125</v>
          </cell>
          <cell r="N2945">
            <v>2825.548828125</v>
          </cell>
          <cell r="O2945" t="str">
            <v>Deep demersal invertivores large</v>
          </cell>
          <cell r="P2945" t="str">
            <v>FDD</v>
          </cell>
        </row>
        <row r="2946">
          <cell r="C2946" t="str">
            <v>Parazanclistius hutchinsi</v>
          </cell>
          <cell r="D2946" t="str">
            <v>Pisces</v>
          </cell>
          <cell r="E2946" t="str">
            <v xml:space="preserve">Pentacerotidae </v>
          </cell>
          <cell r="F2946">
            <v>2825.548828125</v>
          </cell>
          <cell r="G2946" t="str">
            <v xml:space="preserve">PiscesPentacerotidae </v>
          </cell>
          <cell r="K2946" t="str">
            <v>shelf small invertebrate feeder</v>
          </cell>
          <cell r="L2946" t="str">
            <v>shelf small invertebrate feeder</v>
          </cell>
          <cell r="M2946" t="str">
            <v xml:space="preserve">shelf invertebrate feeder small </v>
          </cell>
          <cell r="N2946" t="str">
            <v>Demersal invertebrate feeder medium (30-100cm)</v>
          </cell>
          <cell r="O2946" t="str">
            <v>Shelf demersal invertivores large</v>
          </cell>
          <cell r="P2946" t="str">
            <v>FDS</v>
          </cell>
        </row>
        <row r="2947">
          <cell r="C2947" t="str">
            <v>Oplegnathus woodwardi</v>
          </cell>
          <cell r="D2947" t="str">
            <v>Pisces</v>
          </cell>
          <cell r="E2947" t="str">
            <v xml:space="preserve">Oplegnathidae </v>
          </cell>
          <cell r="F2947">
            <v>2825.548828125</v>
          </cell>
          <cell r="G2947" t="str">
            <v xml:space="preserve">PiscesOplegnathidae </v>
          </cell>
          <cell r="K2947" t="str">
            <v>slope medium invertebrate feeder</v>
          </cell>
          <cell r="L2947" t="str">
            <v>slope medium invertebrate feeder</v>
          </cell>
          <cell r="M2947" t="str">
            <v>slope medium invertebrate feeder</v>
          </cell>
          <cell r="N2947" t="str">
            <v xml:space="preserve">Demersal invertebrate feeder medium (30-100cm) </v>
          </cell>
          <cell r="O2947" t="str">
            <v>Deep demersal invertivore large</v>
          </cell>
          <cell r="P2947" t="str">
            <v>FDD</v>
          </cell>
        </row>
        <row r="2948">
          <cell r="C2948" t="str">
            <v>Parma microlepis</v>
          </cell>
          <cell r="D2948" t="str">
            <v>Pisces</v>
          </cell>
          <cell r="E2948" t="str">
            <v>Pomacentridae</v>
          </cell>
          <cell r="F2948">
            <v>2825.548828125</v>
          </cell>
          <cell r="G2948" t="str">
            <v>PiscesPomacentridae</v>
          </cell>
          <cell r="K2948" t="str">
            <v>shelf small invertebrate feeder</v>
          </cell>
          <cell r="L2948" t="str">
            <v>shelf small invertebrate feeder</v>
          </cell>
          <cell r="M2948" t="str">
            <v xml:space="preserve">shelf invertebrate feeder small </v>
          </cell>
          <cell r="N2948" t="str">
            <v>Demersal invertebrate feeder small (&lt;30cm)</v>
          </cell>
          <cell r="O2948" t="str">
            <v>Shelf demersal invertivores small</v>
          </cell>
          <cell r="P2948" t="str">
            <v>FDS</v>
          </cell>
        </row>
        <row r="2949">
          <cell r="C2949" t="str">
            <v xml:space="preserve">Chironemus maculosus </v>
          </cell>
          <cell r="D2949">
            <v>2825.548828125</v>
          </cell>
          <cell r="E2949">
            <v>2825.548828125</v>
          </cell>
          <cell r="F2949">
            <v>2825.548828125</v>
          </cell>
          <cell r="K2949">
            <v>2825.548828125</v>
          </cell>
          <cell r="L2949">
            <v>2825.548828125</v>
          </cell>
          <cell r="M2949">
            <v>2825.548828125</v>
          </cell>
          <cell r="N2949">
            <v>2825.548828125</v>
          </cell>
          <cell r="O2949" t="str">
            <v>Shelf demersal invertivores small</v>
          </cell>
          <cell r="P2949" t="str">
            <v>FDS</v>
          </cell>
        </row>
        <row r="2950">
          <cell r="C2950" t="str">
            <v>Chironemus georgianus</v>
          </cell>
          <cell r="D2950">
            <v>2825.548828125</v>
          </cell>
          <cell r="E2950">
            <v>2825.548828125</v>
          </cell>
          <cell r="F2950">
            <v>2825.548828125</v>
          </cell>
          <cell r="G2950">
            <v>2825.548828125</v>
          </cell>
          <cell r="K2950">
            <v>2825.548828125</v>
          </cell>
          <cell r="L2950">
            <v>2825.548828125</v>
          </cell>
          <cell r="M2950">
            <v>2825.548828125</v>
          </cell>
          <cell r="N2950">
            <v>2825.548828125</v>
          </cell>
          <cell r="O2950" t="str">
            <v>Shelf demersal invertivores small</v>
          </cell>
          <cell r="P2950" t="str">
            <v>FDS</v>
          </cell>
        </row>
        <row r="2951">
          <cell r="C2951" t="str">
            <v>Aplodactylus arctidens</v>
          </cell>
          <cell r="K2951" t="str">
            <v>shelf medium herbivore</v>
          </cell>
          <cell r="L2951" t="str">
            <v>shelf herbivore/omnivore</v>
          </cell>
          <cell r="M2951" t="str">
            <v>shelf medium herbivore</v>
          </cell>
          <cell r="N2951" t="str">
            <v>Demersal herbivore/omnivore medium (30-100cm)</v>
          </cell>
          <cell r="O2951" t="str">
            <v>Herbivore</v>
          </cell>
          <cell r="P2951" t="str">
            <v>FDH</v>
          </cell>
        </row>
        <row r="2952">
          <cell r="C2952" t="str">
            <v>Cheilodactylidae</v>
          </cell>
          <cell r="D2952" t="str">
            <v>Pisces</v>
          </cell>
          <cell r="E2952" t="str">
            <v>Cheilodactylidae</v>
          </cell>
          <cell r="G2952" t="str">
            <v>PiscesCheilodactylidae</v>
          </cell>
          <cell r="K2952" t="str">
            <v>shelf medium invertebrate feeder</v>
          </cell>
          <cell r="L2952" t="str">
            <v>shelf medium invertebrate feeder</v>
          </cell>
          <cell r="M2952" t="str">
            <v xml:space="preserve">shelf invertebrate feeder medium </v>
          </cell>
          <cell r="N2952" t="str">
            <v xml:space="preserve">Demersal invertebrate feeder medium (30-100cm) </v>
          </cell>
          <cell r="O2952" t="str">
            <v>Shelf demersal invertivores large</v>
          </cell>
          <cell r="P2952" t="str">
            <v>FDS</v>
          </cell>
        </row>
        <row r="2953">
          <cell r="C2953" t="str">
            <v>Cheilodactylus nigripes</v>
          </cell>
          <cell r="D2953">
            <v>2825.548828125</v>
          </cell>
          <cell r="E2953">
            <v>2825.548828125</v>
          </cell>
          <cell r="G2953">
            <v>2825.548828125</v>
          </cell>
          <cell r="K2953" t="str">
            <v>shelf medium invertebrate feeder</v>
          </cell>
          <cell r="L2953" t="str">
            <v>shelf medium invertebrate feeder</v>
          </cell>
          <cell r="M2953" t="str">
            <v xml:space="preserve">shelf invertebrate feeder medium </v>
          </cell>
          <cell r="N2953" t="str">
            <v xml:space="preserve">Demersal invertebrate feeder medium (30-100cm) </v>
          </cell>
          <cell r="O2953" t="str">
            <v>Shelf demersal invertivores large</v>
          </cell>
          <cell r="P2953" t="str">
            <v>FDS</v>
          </cell>
        </row>
        <row r="2954">
          <cell r="C2954" t="str">
            <v>Nemadactylus douglasi</v>
          </cell>
          <cell r="D2954" t="str">
            <v>Pisces</v>
          </cell>
          <cell r="E2954" t="str">
            <v>Cheilodactylidae</v>
          </cell>
          <cell r="G2954" t="str">
            <v>PiscesCheilodactylidae</v>
          </cell>
          <cell r="K2954" t="str">
            <v>shelf medium invertebrate feeder</v>
          </cell>
          <cell r="L2954" t="str">
            <v>shelf medium invertebrate feeder</v>
          </cell>
          <cell r="M2954" t="str">
            <v xml:space="preserve">shelf invertebrate feeder medium </v>
          </cell>
          <cell r="N2954" t="str">
            <v xml:space="preserve">Demersal invertebrate feeder medium (30-100cm) </v>
          </cell>
          <cell r="O2954" t="str">
            <v>Shelf demersal invertivores large</v>
          </cell>
          <cell r="P2954" t="str">
            <v>FDS</v>
          </cell>
        </row>
        <row r="2955">
          <cell r="C2955" t="str">
            <v>Nemadactylus macropterus</v>
          </cell>
          <cell r="D2955" t="str">
            <v>Pisces</v>
          </cell>
          <cell r="E2955" t="str">
            <v>Cheilodactylidae</v>
          </cell>
          <cell r="G2955" t="str">
            <v>PiscesCheilodactylidae</v>
          </cell>
          <cell r="K2955" t="str">
            <v>jackass morwong</v>
          </cell>
          <cell r="L2955" t="str">
            <v>jackass morwong</v>
          </cell>
          <cell r="M2955" t="str">
            <v>shelf medium invertebrate feeder</v>
          </cell>
          <cell r="N2955" t="str">
            <v xml:space="preserve">Demersal invertebrate feeder medium (30-100cm) </v>
          </cell>
          <cell r="O2955" t="str">
            <v>Shelf demersal invertivores large</v>
          </cell>
          <cell r="P2955" t="str">
            <v>FDS</v>
          </cell>
        </row>
        <row r="2956">
          <cell r="C2956" t="str">
            <v>Nemadactylus valenciennesi</v>
          </cell>
          <cell r="D2956" t="str">
            <v>Pisces</v>
          </cell>
          <cell r="E2956" t="str">
            <v>Cheilodactylidae</v>
          </cell>
          <cell r="G2956" t="str">
            <v>PiscesCheilodactylidae</v>
          </cell>
          <cell r="K2956" t="str">
            <v>shelf medium invertebrate feeder</v>
          </cell>
          <cell r="L2956" t="str">
            <v>shelf medium invertebrate feeder</v>
          </cell>
          <cell r="M2956" t="str">
            <v xml:space="preserve">shelf invertebrate feeder medium </v>
          </cell>
          <cell r="N2956" t="str">
            <v xml:space="preserve">Demersal invertebrate feeder medium (30-100cm) </v>
          </cell>
          <cell r="O2956" t="str">
            <v>Shelf demersal invertivores large</v>
          </cell>
          <cell r="P2956" t="str">
            <v>FDS</v>
          </cell>
        </row>
        <row r="2957">
          <cell r="C2957" t="str">
            <v>Dactylophora nigricans</v>
          </cell>
          <cell r="D2957">
            <v>2825.548828125</v>
          </cell>
          <cell r="E2957">
            <v>2825.548828125</v>
          </cell>
          <cell r="G2957">
            <v>2825.548828125</v>
          </cell>
          <cell r="K2957" t="str">
            <v>shelf medium invertebrate feeder</v>
          </cell>
          <cell r="L2957" t="str">
            <v>shelf medium invertebrate feeder</v>
          </cell>
          <cell r="M2957" t="str">
            <v xml:space="preserve">shelf invertebrate feeder medium </v>
          </cell>
          <cell r="N2957" t="str">
            <v xml:space="preserve">Demersal invertebrate feeder medium (30-100cm) </v>
          </cell>
          <cell r="O2957" t="str">
            <v>Shelf demersal invertivores large</v>
          </cell>
          <cell r="P2957" t="str">
            <v>FDS</v>
          </cell>
        </row>
        <row r="2958">
          <cell r="C2958" t="str">
            <v>Cheilodactylus spectabilis</v>
          </cell>
          <cell r="D2958" t="str">
            <v>Pisces</v>
          </cell>
          <cell r="E2958" t="str">
            <v>Cheilodactylidae</v>
          </cell>
          <cell r="G2958">
            <v>2825.548828125</v>
          </cell>
          <cell r="K2958" t="str">
            <v>shelf large invertebrate feeder</v>
          </cell>
          <cell r="L2958" t="str">
            <v>shelf large invertebrate feeder</v>
          </cell>
          <cell r="M2958" t="str">
            <v>shelf large invertebrate feeder</v>
          </cell>
          <cell r="N2958" t="str">
            <v xml:space="preserve">Demersal invertebrate feeder medium (30-100cm) </v>
          </cell>
          <cell r="O2958" t="str">
            <v>Shelf demersal invertivores large</v>
          </cell>
          <cell r="P2958" t="str">
            <v>FDS</v>
          </cell>
        </row>
        <row r="2959">
          <cell r="C2959" t="str">
            <v>Cheilodactylus vestitus</v>
          </cell>
          <cell r="D2959" t="str">
            <v>Pisces</v>
          </cell>
          <cell r="E2959" t="str">
            <v>Cheilodactylidae</v>
          </cell>
          <cell r="G2959" t="str">
            <v>PiscesCheilodactylidae</v>
          </cell>
          <cell r="K2959" t="str">
            <v>shelf medium invertebrate feeder</v>
          </cell>
          <cell r="L2959" t="str">
            <v>shelf medium invertebrate feeder</v>
          </cell>
          <cell r="M2959" t="str">
            <v xml:space="preserve">shelf invertebrate feeder medium </v>
          </cell>
          <cell r="N2959" t="str">
            <v xml:space="preserve">Demersal invertebrate feeder medium (30-100cm) </v>
          </cell>
          <cell r="O2959" t="str">
            <v>Shelf demersal invertivores large</v>
          </cell>
          <cell r="P2959" t="str">
            <v>FDS</v>
          </cell>
        </row>
        <row r="2960">
          <cell r="C2960" t="str">
            <v>Cheilodactylus fuscus</v>
          </cell>
          <cell r="D2960" t="str">
            <v>Pisces</v>
          </cell>
          <cell r="E2960" t="str">
            <v>Cheilodactylidae</v>
          </cell>
          <cell r="K2960" t="str">
            <v>shelf large invertebrate feeder</v>
          </cell>
          <cell r="L2960" t="str">
            <v>shelf medium invertebrate feeder</v>
          </cell>
          <cell r="M2960" t="str">
            <v>shelf large invertebrate feeder</v>
          </cell>
          <cell r="N2960" t="str">
            <v xml:space="preserve">Demersal invertebrate feeder medium (30-100cm) </v>
          </cell>
          <cell r="O2960" t="str">
            <v>Shelf demersal invertivores large</v>
          </cell>
          <cell r="P2960" t="str">
            <v>FDS</v>
          </cell>
        </row>
        <row r="2961">
          <cell r="C2961" t="str">
            <v>Nemadactylus sp</v>
          </cell>
          <cell r="D2961">
            <v>2825.548828125</v>
          </cell>
          <cell r="E2961">
            <v>2825.548828125</v>
          </cell>
          <cell r="G2961">
            <v>2825.548828125</v>
          </cell>
          <cell r="K2961">
            <v>2825.548828125</v>
          </cell>
          <cell r="L2961">
            <v>2825.548828125</v>
          </cell>
          <cell r="M2961">
            <v>2825.548828125</v>
          </cell>
          <cell r="N2961">
            <v>2825.548828125</v>
          </cell>
          <cell r="O2961" t="str">
            <v>Shelf demersal invertivores large</v>
          </cell>
          <cell r="P2961" t="str">
            <v>FDS</v>
          </cell>
        </row>
        <row r="2962">
          <cell r="C2962" t="str">
            <v>Nemadactylus macropterus &amp; Nem</v>
          </cell>
          <cell r="D2962">
            <v>2825.548828125</v>
          </cell>
          <cell r="E2962">
            <v>2825.548828125</v>
          </cell>
          <cell r="G2962">
            <v>2825.548828125</v>
          </cell>
          <cell r="K2962">
            <v>2825.548828125</v>
          </cell>
          <cell r="L2962" t="str">
            <v>jackass morwong</v>
          </cell>
          <cell r="M2962" t="str">
            <v>shelf medium invertebrate feeder</v>
          </cell>
          <cell r="N2962" t="str">
            <v xml:space="preserve">Demersal invertebrate feeder medium (30-100cm) </v>
          </cell>
          <cell r="O2962" t="str">
            <v>Shelf demersal invertivores large</v>
          </cell>
          <cell r="P2962" t="str">
            <v>FDS</v>
          </cell>
        </row>
        <row r="2963">
          <cell r="C2963" t="str">
            <v>Latrididae</v>
          </cell>
          <cell r="D2963">
            <v>2825.548828125</v>
          </cell>
          <cell r="E2963">
            <v>2825.548828125</v>
          </cell>
          <cell r="G2963">
            <v>2825.548828125</v>
          </cell>
          <cell r="K2963" t="str">
            <v>shelf large predator</v>
          </cell>
          <cell r="L2963" t="str">
            <v>shelf large predator</v>
          </cell>
          <cell r="M2963" t="str">
            <v>shelf piscivore large</v>
          </cell>
          <cell r="N2963" t="str">
            <v>Demersal piscivore medium (30-100cm)</v>
          </cell>
          <cell r="O2963" t="str">
            <v>Shelf demersal piscivore large</v>
          </cell>
          <cell r="P2963" t="str">
            <v>FVS</v>
          </cell>
        </row>
        <row r="2964">
          <cell r="C2964" t="str">
            <v>Latris lineata</v>
          </cell>
          <cell r="D2964" t="str">
            <v>Pisces</v>
          </cell>
          <cell r="E2964" t="str">
            <v xml:space="preserve">Latridae </v>
          </cell>
          <cell r="G2964" t="str">
            <v xml:space="preserve">PiscesLatridae </v>
          </cell>
          <cell r="K2964" t="str">
            <v>shelf large predator</v>
          </cell>
          <cell r="L2964" t="str">
            <v>shelf large predator</v>
          </cell>
          <cell r="M2964" t="str">
            <v>shelf piscivore large</v>
          </cell>
          <cell r="N2964" t="str">
            <v>Demersal piscivore medium (30-100cm)</v>
          </cell>
          <cell r="O2964" t="str">
            <v>Shelf demersal piscivore large</v>
          </cell>
          <cell r="P2964" t="str">
            <v>FVS</v>
          </cell>
        </row>
        <row r="2965">
          <cell r="C2965" t="str">
            <v>Latridopsis forsteri</v>
          </cell>
          <cell r="D2965" t="str">
            <v>Pisces</v>
          </cell>
          <cell r="E2965" t="str">
            <v xml:space="preserve">Latridae </v>
          </cell>
          <cell r="G2965" t="str">
            <v xml:space="preserve">PiscesLatridae </v>
          </cell>
          <cell r="K2965" t="str">
            <v>shelf medium predator</v>
          </cell>
          <cell r="L2965" t="str">
            <v>shelf medium predator</v>
          </cell>
          <cell r="M2965" t="str">
            <v>shelf piscivore medium</v>
          </cell>
          <cell r="N2965" t="str">
            <v>Demersal piscivore medium (30-100cm)</v>
          </cell>
          <cell r="O2965" t="str">
            <v>Shelf demersal piscivore large</v>
          </cell>
          <cell r="P2965" t="str">
            <v>FVS</v>
          </cell>
        </row>
        <row r="2966">
          <cell r="C2966" t="str">
            <v>Latridopsis spp</v>
          </cell>
          <cell r="D2966">
            <v>2825.548828125</v>
          </cell>
          <cell r="E2966">
            <v>2825.548828125</v>
          </cell>
          <cell r="K2966" t="str">
            <v>shelf medium predator</v>
          </cell>
          <cell r="L2966" t="str">
            <v>shelf medium predator</v>
          </cell>
          <cell r="M2966" t="str">
            <v>shelf piscivore medium</v>
          </cell>
          <cell r="N2966" t="str">
            <v>Demersal piscivore medium (30-100cm)</v>
          </cell>
          <cell r="O2966" t="str">
            <v>Shelf demersal piscivore large</v>
          </cell>
          <cell r="P2966" t="str">
            <v>FVS</v>
          </cell>
        </row>
        <row r="2967">
          <cell r="C2967" t="str">
            <v>Mugilidae</v>
          </cell>
          <cell r="D2967" t="str">
            <v>Pisces</v>
          </cell>
          <cell r="E2967" t="str">
            <v>Mugilidae</v>
          </cell>
          <cell r="G2967" t="str">
            <v>PiscesMugilidae</v>
          </cell>
          <cell r="K2967" t="str">
            <v>shelf medium invertebrate feeder</v>
          </cell>
          <cell r="L2967" t="str">
            <v>shelf medium invertebrate feeder</v>
          </cell>
          <cell r="M2967" t="str">
            <v xml:space="preserve">shelf invertebrate feeder medium </v>
          </cell>
          <cell r="N2967" t="str">
            <v xml:space="preserve">Demersal invertebrate feeder medium (30-100cm) </v>
          </cell>
          <cell r="O2967" t="str">
            <v>Shelf demersal invertivore large</v>
          </cell>
          <cell r="P2967" t="str">
            <v>FDS</v>
          </cell>
        </row>
        <row r="2968">
          <cell r="C2968" t="str">
            <v>Aldrichetta forsteri</v>
          </cell>
          <cell r="D2968" t="str">
            <v>Pisces</v>
          </cell>
          <cell r="E2968" t="str">
            <v>Mugilidae</v>
          </cell>
          <cell r="K2968" t="str">
            <v>shelf medium omnivore</v>
          </cell>
          <cell r="L2968" t="str">
            <v>shelf herbivore/omnivore</v>
          </cell>
          <cell r="M2968" t="str">
            <v>shelf herbivore/omnivore</v>
          </cell>
          <cell r="N2968" t="str">
            <v>Demersal herbivore/omnivore small (&lt;30cm)</v>
          </cell>
          <cell r="O2968" t="str">
            <v>Shelf demersal invertivore large</v>
          </cell>
          <cell r="P2968" t="str">
            <v>FDS</v>
          </cell>
        </row>
        <row r="2969">
          <cell r="C2969" t="str">
            <v>Mugil cephalus</v>
          </cell>
          <cell r="D2969" t="str">
            <v>Pisces</v>
          </cell>
          <cell r="E2969" t="str">
            <v>Mugilidae</v>
          </cell>
          <cell r="G2969" t="str">
            <v>PiscesMugilidae</v>
          </cell>
          <cell r="K2969" t="str">
            <v>shelf medium invertebrate feeder</v>
          </cell>
          <cell r="L2969" t="str">
            <v>shelf medium invertebrate feeder</v>
          </cell>
          <cell r="M2969" t="str">
            <v xml:space="preserve">shelf invertebrate feeder medium </v>
          </cell>
          <cell r="N2969" t="str">
            <v xml:space="preserve">Demersal invertebrate feeder medium (30-100cm) </v>
          </cell>
          <cell r="O2969" t="str">
            <v>Shelf demersal invertivore large</v>
          </cell>
          <cell r="P2969" t="str">
            <v>FDS</v>
          </cell>
        </row>
        <row r="2970">
          <cell r="C2970" t="str">
            <v>Myxus elongatus</v>
          </cell>
          <cell r="K2970" t="str">
            <v>shelf medium invertebrate feeder</v>
          </cell>
          <cell r="L2970" t="str">
            <v>shelf medium invertebrate feeder</v>
          </cell>
          <cell r="M2970" t="str">
            <v xml:space="preserve">shelf invertebrate feeder medium </v>
          </cell>
          <cell r="N2970" t="str">
            <v xml:space="preserve">Demersal invertebrate feeder medium (30-100cm) </v>
          </cell>
          <cell r="O2970" t="str">
            <v>Shelf demersal invertivore large</v>
          </cell>
          <cell r="P2970" t="str">
            <v>FDS</v>
          </cell>
        </row>
        <row r="2971">
          <cell r="C2971" t="str">
            <v>Liza argentea</v>
          </cell>
          <cell r="D2971">
            <v>2825.548828125</v>
          </cell>
          <cell r="G2971">
            <v>2825.548828125</v>
          </cell>
          <cell r="K2971" t="str">
            <v>shelf medium invertebrate feeder</v>
          </cell>
          <cell r="L2971" t="str">
            <v>shelf medium invertebrate feeder</v>
          </cell>
          <cell r="M2971" t="str">
            <v xml:space="preserve">shelf invertebrate feeder medium </v>
          </cell>
          <cell r="N2971" t="str">
            <v xml:space="preserve">Demersal invertebrate feeder medium (30-100cm) </v>
          </cell>
          <cell r="O2971" t="str">
            <v>Shelf demersal invertivore large</v>
          </cell>
          <cell r="P2971" t="str">
            <v>FDS</v>
          </cell>
        </row>
        <row r="2972">
          <cell r="C2972" t="str">
            <v>Myxus petardi</v>
          </cell>
          <cell r="D2972">
            <v>2825.548828125</v>
          </cell>
          <cell r="E2972">
            <v>2825.548828125</v>
          </cell>
          <cell r="G2972">
            <v>2825.548828125</v>
          </cell>
          <cell r="K2972" t="str">
            <v>shelf large herbivore</v>
          </cell>
          <cell r="L2972" t="str">
            <v>shelf herbivore/omnivore</v>
          </cell>
          <cell r="M2972" t="str">
            <v>shelf large herbivore</v>
          </cell>
          <cell r="N2972" t="str">
            <v>Demersal herbivore/omnivore medium (30-100cm)</v>
          </cell>
          <cell r="O2972" t="str">
            <v>Herbivore</v>
          </cell>
          <cell r="P2972" t="str">
            <v>FDH</v>
          </cell>
        </row>
        <row r="2973">
          <cell r="C2973" t="str">
            <v>Myxus spp.</v>
          </cell>
          <cell r="D2973">
            <v>2825.548828125</v>
          </cell>
          <cell r="E2973">
            <v>2825.548828125</v>
          </cell>
          <cell r="F2973">
            <v>2825.548828125</v>
          </cell>
          <cell r="K2973">
            <v>2825.548828125</v>
          </cell>
          <cell r="L2973">
            <v>2825.548828125</v>
          </cell>
          <cell r="M2973">
            <v>2825.548828125</v>
          </cell>
          <cell r="N2973">
            <v>2825.548828125</v>
          </cell>
          <cell r="O2973" t="str">
            <v>Herbivore</v>
          </cell>
          <cell r="P2973" t="str">
            <v>FDH</v>
          </cell>
        </row>
        <row r="2974">
          <cell r="C2974" t="str">
            <v>Sphyraenidae-unspecified</v>
          </cell>
          <cell r="D2974" t="str">
            <v>Pisces</v>
          </cell>
          <cell r="E2974" t="str">
            <v>Sphyraenidae</v>
          </cell>
          <cell r="F2974">
            <v>2825.548828125</v>
          </cell>
          <cell r="G2974" t="str">
            <v>PiscesSphyraenidae</v>
          </cell>
          <cell r="K2974" t="str">
            <v>pelagic large predator</v>
          </cell>
          <cell r="L2974" t="str">
            <v>pelagic large predator</v>
          </cell>
          <cell r="M2974" t="str">
            <v>pelagic coastal piscivore</v>
          </cell>
          <cell r="N2974" t="str">
            <v>Pelagic piscivore large (&gt;100cm)</v>
          </cell>
          <cell r="O2974" t="str">
            <v>Shelf pelagic piscivore large</v>
          </cell>
          <cell r="P2974" t="str">
            <v>FVS</v>
          </cell>
        </row>
        <row r="2975">
          <cell r="C2975" t="str">
            <v>Sphyraena novaehollandiae</v>
          </cell>
          <cell r="D2975" t="str">
            <v>Pisces</v>
          </cell>
          <cell r="E2975" t="str">
            <v>Sphyraenidae</v>
          </cell>
          <cell r="F2975">
            <v>2825.548828125</v>
          </cell>
          <cell r="G2975">
            <v>2825.548828125</v>
          </cell>
          <cell r="K2975" t="str">
            <v>pelagic large predator</v>
          </cell>
          <cell r="L2975" t="str">
            <v>pelagic large predator</v>
          </cell>
          <cell r="M2975" t="str">
            <v>pelagic coastal piscivore</v>
          </cell>
          <cell r="N2975" t="str">
            <v>Pelagic piscivore large (&gt;100cm)</v>
          </cell>
          <cell r="O2975" t="str">
            <v>Shelf pelagic piscivore large</v>
          </cell>
          <cell r="P2975" t="str">
            <v>FVS</v>
          </cell>
        </row>
        <row r="2976">
          <cell r="C2976" t="str">
            <v>Labridae</v>
          </cell>
          <cell r="D2976" t="str">
            <v>Pisces</v>
          </cell>
          <cell r="E2976" t="str">
            <v xml:space="preserve">Labridae </v>
          </cell>
          <cell r="F2976">
            <v>2825.548828125</v>
          </cell>
          <cell r="G2976" t="str">
            <v>PiscesSphyraenidae</v>
          </cell>
          <cell r="H2976">
            <v>2825.548828125</v>
          </cell>
          <cell r="I2976">
            <v>2825.548828125</v>
          </cell>
          <cell r="J2976">
            <v>2825.548828125</v>
          </cell>
          <cell r="K2976" t="str">
            <v>shelf small invertebrate feeder</v>
          </cell>
          <cell r="L2976" t="str">
            <v>shelf small invertebrate feeder</v>
          </cell>
          <cell r="M2976" t="str">
            <v xml:space="preserve">shelf invertebrate feeder small </v>
          </cell>
          <cell r="N2976" t="str">
            <v>Demersal invertebrate feeder medium (30-100cm)</v>
          </cell>
          <cell r="O2976" t="str">
            <v>Shelf demersal invertivore large</v>
          </cell>
          <cell r="P2976" t="str">
            <v>FDS</v>
          </cell>
        </row>
        <row r="2977">
          <cell r="C2977" t="str">
            <v>Bodianus vulpinus</v>
          </cell>
          <cell r="D2977" t="str">
            <v>Pisces</v>
          </cell>
          <cell r="E2977" t="str">
            <v xml:space="preserve">Labridae </v>
          </cell>
          <cell r="F2977">
            <v>2825.548828125</v>
          </cell>
          <cell r="G2977" t="str">
            <v xml:space="preserve">PiscesLabridae </v>
          </cell>
          <cell r="H2977">
            <v>2825.548828125</v>
          </cell>
          <cell r="I2977">
            <v>2825.548828125</v>
          </cell>
          <cell r="J2977">
            <v>2825.548828125</v>
          </cell>
          <cell r="K2977" t="str">
            <v>shelf small invertebrate feeder</v>
          </cell>
          <cell r="L2977" t="str">
            <v>shelf small invertebrate feeder</v>
          </cell>
          <cell r="M2977" t="str">
            <v xml:space="preserve">shelf invertebrate feeder small </v>
          </cell>
          <cell r="N2977" t="str">
            <v>Demersal invertebrate feeder small (&lt;30cm)</v>
          </cell>
          <cell r="O2977" t="str">
            <v>Shelf demersal invertivore small</v>
          </cell>
          <cell r="P2977" t="str">
            <v>FDS</v>
          </cell>
        </row>
        <row r="2978">
          <cell r="C2978" t="str">
            <v>Achoerodus gouldii</v>
          </cell>
          <cell r="D2978">
            <v>2825.548828125</v>
          </cell>
          <cell r="E2978">
            <v>2825.548828125</v>
          </cell>
          <cell r="F2978">
            <v>2825.548828125</v>
          </cell>
          <cell r="K2978" t="str">
            <v>shelf large invertebrate feeder</v>
          </cell>
          <cell r="L2978" t="str">
            <v>shelf large invertebrate feeder</v>
          </cell>
          <cell r="M2978" t="str">
            <v>shelf large invertebrate feeder</v>
          </cell>
          <cell r="N2978" t="str">
            <v>Demersal invertebrate feeder large (&gt;100cm)</v>
          </cell>
          <cell r="O2978" t="str">
            <v>Shelf demersal invertivore large</v>
          </cell>
          <cell r="P2978" t="str">
            <v>FDS</v>
          </cell>
        </row>
        <row r="2979">
          <cell r="C2979" t="str">
            <v>Notolabrus tetricus</v>
          </cell>
          <cell r="D2979" t="str">
            <v>Pisces</v>
          </cell>
          <cell r="E2979" t="str">
            <v xml:space="preserve">Labridae </v>
          </cell>
          <cell r="G2979" t="str">
            <v xml:space="preserve">PiscesLabridae </v>
          </cell>
          <cell r="K2979" t="str">
            <v>shelf small invertebrate feeder</v>
          </cell>
          <cell r="L2979" t="str">
            <v>shelf small invertebrate feeder</v>
          </cell>
          <cell r="M2979" t="str">
            <v xml:space="preserve">shelf invertebrate feeder small </v>
          </cell>
          <cell r="N2979" t="str">
            <v>Demersal invertebrate feeder medium (30-100cm)</v>
          </cell>
          <cell r="O2979" t="str">
            <v>Shelf demersal invertivore large</v>
          </cell>
          <cell r="P2979" t="str">
            <v>FDS</v>
          </cell>
        </row>
        <row r="2980">
          <cell r="C2980" t="str">
            <v>Eupetrichthys angustipes</v>
          </cell>
          <cell r="D2980">
            <v>2825.548828125</v>
          </cell>
          <cell r="E2980">
            <v>2825.548828125</v>
          </cell>
          <cell r="G2980">
            <v>2825.548828125</v>
          </cell>
          <cell r="K2980">
            <v>2825.548828125</v>
          </cell>
          <cell r="L2980">
            <v>2825.548828125</v>
          </cell>
          <cell r="M2980">
            <v>2825.548828125</v>
          </cell>
          <cell r="N2980">
            <v>2825.548828125</v>
          </cell>
          <cell r="O2980" t="str">
            <v>Shelf demersal invertivore small</v>
          </cell>
          <cell r="P2980" t="str">
            <v>FDS</v>
          </cell>
        </row>
        <row r="2981">
          <cell r="C2981" t="str">
            <v>Xiphocheilus typus</v>
          </cell>
          <cell r="D2981">
            <v>2825.548828125</v>
          </cell>
          <cell r="E2981">
            <v>2825.548828125</v>
          </cell>
          <cell r="G2981">
            <v>2825.548828125</v>
          </cell>
          <cell r="K2981">
            <v>2825.548828125</v>
          </cell>
          <cell r="L2981">
            <v>2825.548828125</v>
          </cell>
          <cell r="M2981">
            <v>2825.548828125</v>
          </cell>
          <cell r="N2981">
            <v>2825.548828125</v>
          </cell>
          <cell r="O2981" t="str">
            <v>Shelf demersal invertivore small</v>
          </cell>
          <cell r="P2981" t="str">
            <v>FDS</v>
          </cell>
        </row>
        <row r="2982">
          <cell r="C2982" t="str">
            <v>Pictilabrus laticlavius</v>
          </cell>
          <cell r="D2982">
            <v>2825.548828125</v>
          </cell>
          <cell r="E2982">
            <v>2825.548828125</v>
          </cell>
          <cell r="G2982">
            <v>2825.548828125</v>
          </cell>
          <cell r="K2982">
            <v>2825.548828125</v>
          </cell>
          <cell r="L2982">
            <v>2825.548828125</v>
          </cell>
          <cell r="M2982">
            <v>2825.548828125</v>
          </cell>
          <cell r="N2982">
            <v>2825.548828125</v>
          </cell>
          <cell r="O2982" t="str">
            <v>Shelf demersal invertivore small</v>
          </cell>
          <cell r="P2982" t="str">
            <v>FDS</v>
          </cell>
        </row>
        <row r="2983">
          <cell r="C2983" t="str">
            <v>Notolabrus fucicola</v>
          </cell>
          <cell r="D2983">
            <v>2825.548828125</v>
          </cell>
          <cell r="E2983">
            <v>2825.548828125</v>
          </cell>
          <cell r="G2983">
            <v>2825.548828125</v>
          </cell>
          <cell r="K2983" t="str">
            <v>shelf small invertebrate feeder</v>
          </cell>
          <cell r="L2983" t="str">
            <v>shelf small invertebrate feeder</v>
          </cell>
          <cell r="M2983" t="str">
            <v xml:space="preserve">shelf invertebrate feeder small </v>
          </cell>
          <cell r="N2983" t="str">
            <v>Demersal invertebrate feeder medium (30-100cm)</v>
          </cell>
          <cell r="O2983" t="str">
            <v>Shelf demersal invertivore large</v>
          </cell>
          <cell r="P2983" t="str">
            <v>FDS</v>
          </cell>
        </row>
        <row r="2984">
          <cell r="C2984" t="str">
            <v>Pseudolabrus rubicundus</v>
          </cell>
          <cell r="D2984" t="str">
            <v>Pisces</v>
          </cell>
          <cell r="E2984" t="str">
            <v xml:space="preserve">Labridae </v>
          </cell>
          <cell r="G2984" t="str">
            <v xml:space="preserve">PiscesLabridae </v>
          </cell>
          <cell r="K2984" t="str">
            <v>slope small invertebrate feeder</v>
          </cell>
          <cell r="L2984" t="str">
            <v>slope small invertebrate feeder</v>
          </cell>
          <cell r="M2984" t="str">
            <v>shelf omnivores/herbivores</v>
          </cell>
          <cell r="N2984" t="str">
            <v>Demersal herbivore/omnivore small (&lt;30cm)</v>
          </cell>
          <cell r="O2984" t="str">
            <v>Shelf demersal invertivore large</v>
          </cell>
          <cell r="P2984" t="str">
            <v>FDS</v>
          </cell>
        </row>
        <row r="2985">
          <cell r="C2985" t="str">
            <v>Pseudolabrus psittaculus</v>
          </cell>
          <cell r="D2985" t="str">
            <v>Pisces</v>
          </cell>
          <cell r="E2985" t="str">
            <v xml:space="preserve">Labridae </v>
          </cell>
          <cell r="G2985" t="str">
            <v xml:space="preserve">PiscesLabridae </v>
          </cell>
          <cell r="K2985" t="str">
            <v>shelf small invertebrate feeder</v>
          </cell>
          <cell r="L2985" t="str">
            <v>shelf small invertebrate feeder</v>
          </cell>
          <cell r="M2985" t="str">
            <v xml:space="preserve">shelf invertebrate feeder small </v>
          </cell>
          <cell r="N2985" t="str">
            <v>Demersal invertebrate feeder medium (30-100cm)</v>
          </cell>
          <cell r="O2985" t="str">
            <v>Shelf demersal invertivore large</v>
          </cell>
          <cell r="P2985" t="str">
            <v>FDS</v>
          </cell>
        </row>
        <row r="2986">
          <cell r="C2986" t="str">
            <v>Bodianus flavipinnis</v>
          </cell>
          <cell r="D2986" t="str">
            <v>Pisces</v>
          </cell>
          <cell r="E2986" t="str">
            <v xml:space="preserve">Labridae </v>
          </cell>
          <cell r="G2986" t="str">
            <v xml:space="preserve">PiscesLabridae </v>
          </cell>
          <cell r="K2986" t="str">
            <v>shelf small invertebrate feeder</v>
          </cell>
          <cell r="L2986" t="str">
            <v>shelf small invertebrate feeder</v>
          </cell>
          <cell r="M2986" t="str">
            <v xml:space="preserve">shelf invertebrate feeder small </v>
          </cell>
          <cell r="N2986" t="str">
            <v>Demersal invertebrate feeder medium (30-100cm)</v>
          </cell>
          <cell r="O2986" t="str">
            <v>Shelf demersal invertivore large</v>
          </cell>
          <cell r="P2986" t="str">
            <v>FDS</v>
          </cell>
        </row>
        <row r="2987">
          <cell r="C2987" t="str">
            <v>Bodianus frenchii</v>
          </cell>
          <cell r="D2987">
            <v>2825.548828125</v>
          </cell>
          <cell r="E2987">
            <v>2825.548828125</v>
          </cell>
          <cell r="G2987">
            <v>2825.548828125</v>
          </cell>
          <cell r="K2987">
            <v>2825.548828125</v>
          </cell>
          <cell r="L2987">
            <v>2825.548828125</v>
          </cell>
          <cell r="M2987">
            <v>2825.548828125</v>
          </cell>
          <cell r="N2987">
            <v>2825.548828125</v>
          </cell>
          <cell r="O2987" t="str">
            <v>Shelf demersal invertivore large</v>
          </cell>
          <cell r="P2987" t="str">
            <v>FDS</v>
          </cell>
        </row>
        <row r="2988">
          <cell r="C2988" t="str">
            <v>Ophthalmolepis lineolatus</v>
          </cell>
          <cell r="D2988">
            <v>2825.548828125</v>
          </cell>
          <cell r="E2988">
            <v>2825.548828125</v>
          </cell>
          <cell r="G2988">
            <v>2825.548828125</v>
          </cell>
          <cell r="K2988" t="str">
            <v>shelf medium predator</v>
          </cell>
          <cell r="L2988" t="str">
            <v>shelf medium predator</v>
          </cell>
          <cell r="M2988" t="str">
            <v>shelf piscivore medium</v>
          </cell>
          <cell r="N2988" t="str">
            <v>Demersal piscivore medium (30-100cm)</v>
          </cell>
          <cell r="O2988" t="str">
            <v>Shelf demersal piscivore large</v>
          </cell>
          <cell r="P2988" t="str">
            <v>FVS</v>
          </cell>
        </row>
        <row r="2989">
          <cell r="C2989" t="str">
            <v>Achoerodus viridis</v>
          </cell>
          <cell r="D2989">
            <v>2825.548828125</v>
          </cell>
          <cell r="E2989">
            <v>2825.548828125</v>
          </cell>
          <cell r="F2989">
            <v>2825.548828125</v>
          </cell>
          <cell r="G2989">
            <v>2825.548828125</v>
          </cell>
          <cell r="K2989" t="str">
            <v>shelf medium predator</v>
          </cell>
          <cell r="L2989" t="str">
            <v>shelf medium predator</v>
          </cell>
          <cell r="M2989" t="str">
            <v>shelf piscivore medium</v>
          </cell>
          <cell r="N2989" t="str">
            <v>Demersal piscivore medium (30-100cm)</v>
          </cell>
          <cell r="O2989" t="str">
            <v>Shelf demersal piscivore large</v>
          </cell>
          <cell r="P2989" t="str">
            <v>FVS</v>
          </cell>
        </row>
        <row r="2990">
          <cell r="C2990" t="str">
            <v>Epibulus insidiator</v>
          </cell>
          <cell r="D2990">
            <v>2825.548828125</v>
          </cell>
          <cell r="E2990">
            <v>2825.548828125</v>
          </cell>
          <cell r="G2990">
            <v>2825.548828125</v>
          </cell>
          <cell r="K2990">
            <v>2825.548828125</v>
          </cell>
          <cell r="L2990">
            <v>2825.548828125</v>
          </cell>
          <cell r="M2990">
            <v>2825.548828125</v>
          </cell>
          <cell r="N2990">
            <v>2825.548828125</v>
          </cell>
          <cell r="O2990" t="str">
            <v>Shelf demersal invertivore small</v>
          </cell>
          <cell r="P2990" t="str">
            <v>FDS</v>
          </cell>
        </row>
        <row r="2991">
          <cell r="C2991" t="str">
            <v>Pseudolabrus biserialis</v>
          </cell>
          <cell r="D2991" t="str">
            <v>Pisces</v>
          </cell>
          <cell r="E2991" t="str">
            <v xml:space="preserve">Labridae </v>
          </cell>
          <cell r="F2991">
            <v>2825.548828125</v>
          </cell>
          <cell r="G2991" t="str">
            <v xml:space="preserve">PiscesLabridae </v>
          </cell>
          <cell r="K2991" t="str">
            <v>shelf small invertebrate feeder</v>
          </cell>
          <cell r="L2991" t="str">
            <v>shelf small invertebrate feeder</v>
          </cell>
          <cell r="M2991" t="str">
            <v xml:space="preserve">shelf invertebrate feeder small </v>
          </cell>
          <cell r="N2991" t="str">
            <v>Demersal invertebrate feeder small (&lt;30cm)</v>
          </cell>
          <cell r="O2991" t="str">
            <v>Shelf demersal invertivore small</v>
          </cell>
          <cell r="P2991" t="str">
            <v>FDS</v>
          </cell>
        </row>
        <row r="2992">
          <cell r="C2992" t="str">
            <v xml:space="preserve">Labridae-undifferentiated </v>
          </cell>
          <cell r="D2992">
            <v>2825.548828125</v>
          </cell>
          <cell r="E2992">
            <v>2825.548828125</v>
          </cell>
          <cell r="G2992">
            <v>2825.548828125</v>
          </cell>
          <cell r="K2992" t="str">
            <v>shelf small invertebrate feeder</v>
          </cell>
          <cell r="L2992" t="str">
            <v>shelf small invertebrate feeder</v>
          </cell>
          <cell r="M2992" t="str">
            <v xml:space="preserve">shelf invertebrate feeder small </v>
          </cell>
          <cell r="N2992" t="str">
            <v>Demersal invertebrate feeder medium (30-100cm)</v>
          </cell>
          <cell r="O2992" t="str">
            <v>Shelf demersal invertivore large</v>
          </cell>
          <cell r="P2992" t="str">
            <v>FDS</v>
          </cell>
        </row>
        <row r="2993">
          <cell r="C2993" t="str">
            <v>Labridae spp</v>
          </cell>
          <cell r="D2993">
            <v>2825.548828125</v>
          </cell>
          <cell r="E2993">
            <v>2825.548828125</v>
          </cell>
          <cell r="F2993">
            <v>2825.548828125</v>
          </cell>
          <cell r="G2993">
            <v>2825.548828125</v>
          </cell>
          <cell r="K2993">
            <v>2825.548828125</v>
          </cell>
          <cell r="L2993">
            <v>2825.548828125</v>
          </cell>
          <cell r="M2993">
            <v>2825.548828125</v>
          </cell>
          <cell r="N2993">
            <v>2825.548828125</v>
          </cell>
          <cell r="O2993" t="str">
            <v>Shelf demersal invertivore large</v>
          </cell>
          <cell r="P2993" t="str">
            <v>FDS</v>
          </cell>
        </row>
        <row r="2994">
          <cell r="C2994" t="str">
            <v>Notolabrus spp.</v>
          </cell>
          <cell r="D2994">
            <v>2825.548828125</v>
          </cell>
          <cell r="E2994">
            <v>2825.548828125</v>
          </cell>
          <cell r="K2994">
            <v>2825.548828125</v>
          </cell>
          <cell r="L2994">
            <v>2825.548828125</v>
          </cell>
          <cell r="M2994">
            <v>2825.548828125</v>
          </cell>
          <cell r="N2994">
            <v>2825.548828125</v>
          </cell>
          <cell r="O2994" t="str">
            <v>Shelf demersal invertivore large</v>
          </cell>
          <cell r="P2994" t="str">
            <v>FDS</v>
          </cell>
        </row>
        <row r="2995">
          <cell r="C2995" t="str">
            <v>Odacidae</v>
          </cell>
          <cell r="D2995" t="str">
            <v>Pisces</v>
          </cell>
          <cell r="E2995">
            <v>2825.548828125</v>
          </cell>
          <cell r="F2995">
            <v>2825.548828125</v>
          </cell>
          <cell r="G2995" t="str">
            <v>Pisces</v>
          </cell>
          <cell r="K2995" t="str">
            <v>shelf small invertebrate feeder</v>
          </cell>
          <cell r="L2995" t="str">
            <v>shelf small invertebrate feeder</v>
          </cell>
          <cell r="M2995" t="str">
            <v xml:space="preserve">shelf invertebrate feeder small </v>
          </cell>
          <cell r="N2995" t="str">
            <v>Demersal invertebrate feeder small (&lt;30cm)</v>
          </cell>
          <cell r="O2995" t="str">
            <v>Shelf demersal invertivore small</v>
          </cell>
          <cell r="P2995" t="str">
            <v>FDS</v>
          </cell>
        </row>
        <row r="2996">
          <cell r="C2996" t="str">
            <v>Odax cyanomelas</v>
          </cell>
          <cell r="D2996">
            <v>2825.548828125</v>
          </cell>
          <cell r="E2996">
            <v>2825.548828125</v>
          </cell>
          <cell r="G2996">
            <v>2825.548828125</v>
          </cell>
          <cell r="H2996">
            <v>2825.548828125</v>
          </cell>
          <cell r="I2996">
            <v>2825.548828125</v>
          </cell>
          <cell r="J2996">
            <v>2825.548828125</v>
          </cell>
          <cell r="K2996" t="str">
            <v>shelf small invertebrate feeder</v>
          </cell>
          <cell r="L2996" t="str">
            <v>shelf small invertebrate feeder</v>
          </cell>
          <cell r="M2996" t="str">
            <v xml:space="preserve">shelf invertebrate feeder small </v>
          </cell>
          <cell r="N2996" t="str">
            <v>Demersal herbivore/omnivore medium (30-100cm)</v>
          </cell>
          <cell r="O2996" t="str">
            <v>Herbivore</v>
          </cell>
          <cell r="P2996" t="str">
            <v>FDH</v>
          </cell>
        </row>
        <row r="2997">
          <cell r="C2997" t="str">
            <v>Haletta semifasciata</v>
          </cell>
          <cell r="D2997">
            <v>2825.548828125</v>
          </cell>
          <cell r="E2997">
            <v>2825.548828125</v>
          </cell>
          <cell r="G2997">
            <v>2825.548828125</v>
          </cell>
          <cell r="H2997">
            <v>2825.548828125</v>
          </cell>
          <cell r="I2997">
            <v>2825.548828125</v>
          </cell>
          <cell r="J2997">
            <v>2825.548828125</v>
          </cell>
          <cell r="K2997" t="str">
            <v>shelf small invertebrate feeder</v>
          </cell>
          <cell r="L2997" t="str">
            <v>shelf small invertebrate feeder</v>
          </cell>
          <cell r="M2997" t="str">
            <v xml:space="preserve">shelf invertebrate feeder small </v>
          </cell>
          <cell r="N2997" t="str">
            <v>Demersal invertebrate feeder medium (30-100cm)</v>
          </cell>
          <cell r="O2997" t="str">
            <v>Shelf demersal invertivore large</v>
          </cell>
          <cell r="P2997" t="str">
            <v>FDS</v>
          </cell>
        </row>
        <row r="2998">
          <cell r="C2998" t="str">
            <v>Scaridae - undifferentiated</v>
          </cell>
          <cell r="D2998">
            <v>2825.548828125</v>
          </cell>
          <cell r="E2998">
            <v>2825.548828125</v>
          </cell>
          <cell r="F2998">
            <v>2825.548828125</v>
          </cell>
          <cell r="G2998">
            <v>2825.548828125</v>
          </cell>
          <cell r="H2998">
            <v>2825.548828125</v>
          </cell>
          <cell r="I2998">
            <v>2825.548828125</v>
          </cell>
          <cell r="J2998">
            <v>2825.548828125</v>
          </cell>
          <cell r="K2998">
            <v>2825.548828125</v>
          </cell>
          <cell r="L2998">
            <v>2825.548828125</v>
          </cell>
          <cell r="M2998">
            <v>2825.548828125</v>
          </cell>
          <cell r="N2998">
            <v>2825.548828125</v>
          </cell>
          <cell r="O2998" t="str">
            <v>Shelf demersal invertivore small</v>
          </cell>
          <cell r="P2998" t="str">
            <v>FDS</v>
          </cell>
        </row>
        <row r="2999">
          <cell r="C2999" t="str">
            <v>Pinguipedidae - undifferentiated</v>
          </cell>
          <cell r="D2999">
            <v>2825.548828125</v>
          </cell>
          <cell r="E2999">
            <v>2825.548828125</v>
          </cell>
          <cell r="F2999">
            <v>2825.548828125</v>
          </cell>
          <cell r="G2999">
            <v>2825.548828125</v>
          </cell>
          <cell r="H2999">
            <v>2825.548828125</v>
          </cell>
          <cell r="I2999">
            <v>2825.548828125</v>
          </cell>
          <cell r="J2999">
            <v>2825.548828125</v>
          </cell>
          <cell r="K2999">
            <v>2825.548828125</v>
          </cell>
          <cell r="L2999">
            <v>2825.548828125</v>
          </cell>
          <cell r="M2999">
            <v>2825.548828125</v>
          </cell>
          <cell r="N2999">
            <v>2825.548828125</v>
          </cell>
          <cell r="O2999" t="str">
            <v>Shelf demersal invertivore small</v>
          </cell>
          <cell r="P2999" t="str">
            <v>FDS</v>
          </cell>
        </row>
        <row r="3000">
          <cell r="C3000" t="str">
            <v>Parapercis allporti</v>
          </cell>
          <cell r="D3000" t="str">
            <v>Pisces</v>
          </cell>
          <cell r="E3000" t="str">
            <v>Pinguipedidae</v>
          </cell>
          <cell r="F3000">
            <v>2825.548828125</v>
          </cell>
          <cell r="G3000" t="str">
            <v>PiscesPinguipedidae</v>
          </cell>
          <cell r="H3000" t="str">
            <v>benthic fish</v>
          </cell>
          <cell r="I3000" t="str">
            <v>small omnivore</v>
          </cell>
          <cell r="J3000" t="str">
            <v>small omnivore</v>
          </cell>
          <cell r="K3000" t="str">
            <v>shelf small invertebrate feeder</v>
          </cell>
          <cell r="L3000" t="str">
            <v>shelf small invertebrate feeder</v>
          </cell>
          <cell r="M3000" t="str">
            <v xml:space="preserve">shelf invertebrate feeder small </v>
          </cell>
          <cell r="N3000" t="str">
            <v>Demersal invertebrate feeder small (&lt;30cm)</v>
          </cell>
          <cell r="O3000" t="str">
            <v>Shelf demersal invertivore small</v>
          </cell>
          <cell r="P3000" t="str">
            <v>FDS</v>
          </cell>
        </row>
        <row r="3001">
          <cell r="C3001" t="str">
            <v>Parapercis binivirgata</v>
          </cell>
          <cell r="D3001" t="str">
            <v>Pisces</v>
          </cell>
          <cell r="E3001" t="str">
            <v>Pinguipedidae</v>
          </cell>
          <cell r="F3001">
            <v>2825.548828125</v>
          </cell>
          <cell r="G3001" t="str">
            <v>PiscesPinguipedidae</v>
          </cell>
          <cell r="H3001" t="str">
            <v>benthic fish</v>
          </cell>
          <cell r="I3001" t="str">
            <v>small omnivore</v>
          </cell>
          <cell r="J3001" t="str">
            <v>small omnivore</v>
          </cell>
          <cell r="K3001" t="str">
            <v>shelf small invertebrate feeder</v>
          </cell>
          <cell r="L3001" t="str">
            <v>shelf small invertebrate feeder</v>
          </cell>
          <cell r="M3001" t="str">
            <v xml:space="preserve">shelf invertebrate feeder small </v>
          </cell>
          <cell r="N3001" t="str">
            <v>Demersal invertebrate feeder small (&lt;30cm)</v>
          </cell>
          <cell r="O3001" t="str">
            <v>Shelf demersal invertivore small</v>
          </cell>
          <cell r="P3001" t="str">
            <v>FDS</v>
          </cell>
        </row>
        <row r="3002">
          <cell r="C3002" t="str">
            <v>Parapercis haackei</v>
          </cell>
          <cell r="D3002">
            <v>2825.548828125</v>
          </cell>
          <cell r="E3002">
            <v>2825.548828125</v>
          </cell>
          <cell r="F3002">
            <v>2825.548828125</v>
          </cell>
          <cell r="K3002">
            <v>2825.548828125</v>
          </cell>
          <cell r="L3002">
            <v>2825.548828125</v>
          </cell>
          <cell r="M3002">
            <v>2825.548828125</v>
          </cell>
          <cell r="N3002">
            <v>2825.548828125</v>
          </cell>
          <cell r="O3002" t="str">
            <v>Shelf demersal invertivore small</v>
          </cell>
          <cell r="P3002" t="str">
            <v>FDS</v>
          </cell>
        </row>
        <row r="3003">
          <cell r="C3003" t="str">
            <v>Parapercis sp. 5 [of Johnson]</v>
          </cell>
          <cell r="D3003">
            <v>2825.548828125</v>
          </cell>
          <cell r="E3003">
            <v>2825.548828125</v>
          </cell>
          <cell r="F3003">
            <v>2825.548828125</v>
          </cell>
          <cell r="G3003">
            <v>2825.548828125</v>
          </cell>
          <cell r="K3003">
            <v>2825.548828125</v>
          </cell>
          <cell r="L3003">
            <v>2825.548828125</v>
          </cell>
          <cell r="M3003">
            <v>2825.548828125</v>
          </cell>
          <cell r="N3003">
            <v>2825.548828125</v>
          </cell>
          <cell r="O3003" t="str">
            <v>Shelf demersal invertivore small</v>
          </cell>
          <cell r="P3003" t="str">
            <v>FDS</v>
          </cell>
        </row>
        <row r="3004">
          <cell r="C3004" t="str">
            <v>Uranoscopidae</v>
          </cell>
          <cell r="D3004">
            <v>2825.548828125</v>
          </cell>
          <cell r="E3004">
            <v>2825.548828125</v>
          </cell>
          <cell r="G3004">
            <v>2825.548828125</v>
          </cell>
          <cell r="H3004">
            <v>2825.548828125</v>
          </cell>
          <cell r="I3004">
            <v>2825.548828125</v>
          </cell>
          <cell r="J3004">
            <v>2825.548828125</v>
          </cell>
          <cell r="K3004" t="str">
            <v>shelf small predator</v>
          </cell>
          <cell r="L3004" t="str">
            <v>shelf small predator</v>
          </cell>
          <cell r="M3004" t="str">
            <v>shelf piscivore small</v>
          </cell>
          <cell r="N3004" t="str">
            <v>Demersal piscivore small (&lt;30cm)</v>
          </cell>
          <cell r="O3004" t="str">
            <v>Shelf demersal piscivore small</v>
          </cell>
          <cell r="P3004" t="str">
            <v>FVS</v>
          </cell>
        </row>
        <row r="3005">
          <cell r="C3005" t="str">
            <v>brown stargazer</v>
          </cell>
          <cell r="D3005" t="str">
            <v>Pisces</v>
          </cell>
          <cell r="E3005" t="str">
            <v xml:space="preserve">Uranoscopidae </v>
          </cell>
          <cell r="F3005">
            <v>2825.548828125</v>
          </cell>
          <cell r="G3005" t="str">
            <v xml:space="preserve">PiscesUranoscopidae </v>
          </cell>
          <cell r="H3005">
            <v>2825.548828125</v>
          </cell>
          <cell r="I3005">
            <v>2825.548828125</v>
          </cell>
          <cell r="J3005">
            <v>2825.548828125</v>
          </cell>
          <cell r="K3005" t="str">
            <v>shelf small predator</v>
          </cell>
          <cell r="L3005" t="str">
            <v>shelf small predator</v>
          </cell>
          <cell r="M3005" t="str">
            <v>shelf piscivore small</v>
          </cell>
          <cell r="N3005" t="str">
            <v>Demersal piscivore small (&lt;30cm)</v>
          </cell>
          <cell r="O3005" t="str">
            <v>Shelf demersal piscivore small</v>
          </cell>
          <cell r="P3005" t="str">
            <v>FVS</v>
          </cell>
        </row>
        <row r="3006">
          <cell r="C3006" t="str">
            <v>green stargazer</v>
          </cell>
          <cell r="D3006" t="str">
            <v>Pisces</v>
          </cell>
          <cell r="E3006" t="str">
            <v xml:space="preserve">Uranoscopidae </v>
          </cell>
          <cell r="G3006" t="str">
            <v xml:space="preserve">PiscesUranoscopidae </v>
          </cell>
          <cell r="K3006" t="str">
            <v>shelf small predator</v>
          </cell>
          <cell r="L3006" t="str">
            <v>shelf small predator</v>
          </cell>
          <cell r="M3006" t="str">
            <v>shelf piscivore small</v>
          </cell>
          <cell r="N3006" t="str">
            <v>Demersal piscivore small (&lt;30cm)</v>
          </cell>
          <cell r="O3006" t="str">
            <v>Shelf demersal piscivore small</v>
          </cell>
          <cell r="P3006" t="str">
            <v>FVS</v>
          </cell>
        </row>
        <row r="3007">
          <cell r="C3007" t="str">
            <v>Gnathagnus innotabilis</v>
          </cell>
          <cell r="D3007" t="str">
            <v>Pisces</v>
          </cell>
          <cell r="E3007" t="str">
            <v xml:space="preserve">Uranoscopidae </v>
          </cell>
          <cell r="F3007">
            <v>2825.548828125</v>
          </cell>
          <cell r="G3007" t="str">
            <v xml:space="preserve">PiscesUranoscopidae </v>
          </cell>
          <cell r="H3007">
            <v>2825.548828125</v>
          </cell>
          <cell r="I3007">
            <v>2825.548828125</v>
          </cell>
          <cell r="J3007">
            <v>2825.548828125</v>
          </cell>
          <cell r="K3007" t="str">
            <v>slope medium predator</v>
          </cell>
          <cell r="L3007" t="str">
            <v>slope medium predator</v>
          </cell>
          <cell r="M3007" t="str">
            <v>slope medium piscivore</v>
          </cell>
          <cell r="N3007" t="str">
            <v>Demersal piscivore medium (30-100cm)</v>
          </cell>
          <cell r="O3007" t="str">
            <v>Shelf demersal piscivore large</v>
          </cell>
          <cell r="P3007" t="str">
            <v>FVS</v>
          </cell>
        </row>
        <row r="3008">
          <cell r="C3008" t="str">
            <v>Xenocephalus armatus</v>
          </cell>
          <cell r="D3008" t="str">
            <v>Pisces</v>
          </cell>
          <cell r="E3008" t="str">
            <v xml:space="preserve">Uranoscopidae </v>
          </cell>
          <cell r="G3008" t="str">
            <v xml:space="preserve">PiscesUranoscopidae </v>
          </cell>
          <cell r="H3008">
            <v>2825.548828125</v>
          </cell>
          <cell r="I3008">
            <v>2825.548828125</v>
          </cell>
          <cell r="J3008">
            <v>2825.548828125</v>
          </cell>
          <cell r="K3008" t="str">
            <v>slope medium predator</v>
          </cell>
          <cell r="L3008" t="str">
            <v>slope medium predator</v>
          </cell>
          <cell r="M3008" t="str">
            <v>slope medium piscivore</v>
          </cell>
          <cell r="N3008" t="str">
            <v>Demersal piscivore medium (30-100cm)</v>
          </cell>
          <cell r="O3008" t="str">
            <v>Deep demersal piscivore large</v>
          </cell>
          <cell r="P3008" t="str">
            <v>FDD</v>
          </cell>
        </row>
        <row r="3009">
          <cell r="C3009" t="str">
            <v>Ichthyscopus barbatus</v>
          </cell>
          <cell r="D3009" t="str">
            <v>Pisces</v>
          </cell>
          <cell r="E3009" t="str">
            <v xml:space="preserve">Uranoscopidae </v>
          </cell>
          <cell r="G3009" t="str">
            <v xml:space="preserve">PiscesUranoscopidae </v>
          </cell>
          <cell r="H3009">
            <v>2825.548828125</v>
          </cell>
          <cell r="I3009">
            <v>2825.548828125</v>
          </cell>
          <cell r="J3009">
            <v>2825.548828125</v>
          </cell>
          <cell r="K3009" t="str">
            <v>shelf medium predator</v>
          </cell>
          <cell r="L3009" t="str">
            <v>shelf medium predator</v>
          </cell>
          <cell r="M3009" t="str">
            <v>shelf piscivore medium</v>
          </cell>
          <cell r="N3009" t="str">
            <v>Demersal piscivore medium (30-100cm)</v>
          </cell>
          <cell r="O3009" t="str">
            <v>Shelf demersal piscivore large</v>
          </cell>
          <cell r="P3009" t="str">
            <v>FVS</v>
          </cell>
        </row>
        <row r="3010">
          <cell r="C3010" t="str">
            <v>Kathetostoma laeve</v>
          </cell>
          <cell r="D3010" t="str">
            <v>Pisces</v>
          </cell>
          <cell r="E3010" t="str">
            <v xml:space="preserve">Uranoscopidae </v>
          </cell>
          <cell r="G3010" t="str">
            <v xml:space="preserve">PiscesUranoscopidae </v>
          </cell>
          <cell r="K3010" t="str">
            <v>shelf medium predator</v>
          </cell>
          <cell r="L3010" t="str">
            <v>shelf medium predator</v>
          </cell>
          <cell r="M3010" t="str">
            <v>shelf piscivore medium</v>
          </cell>
          <cell r="N3010" t="str">
            <v>Demersal piscivore medium (30-100cm)</v>
          </cell>
          <cell r="O3010" t="str">
            <v>Shelf demersal piscivore large</v>
          </cell>
          <cell r="P3010" t="str">
            <v>FVS</v>
          </cell>
        </row>
        <row r="3011">
          <cell r="C3011" t="str">
            <v>Kathetostoma nigrofasciatum</v>
          </cell>
          <cell r="D3011">
            <v>2825.548828125</v>
          </cell>
          <cell r="E3011">
            <v>2825.548828125</v>
          </cell>
          <cell r="G3011">
            <v>2825.548828125</v>
          </cell>
          <cell r="K3011">
            <v>2825.548828125</v>
          </cell>
          <cell r="L3011">
            <v>2825.548828125</v>
          </cell>
          <cell r="M3011">
            <v>2825.548828125</v>
          </cell>
          <cell r="N3011">
            <v>2825.548828125</v>
          </cell>
          <cell r="O3011" t="str">
            <v>Shelf demersal piscivore large</v>
          </cell>
          <cell r="P3011" t="str">
            <v>FVS</v>
          </cell>
        </row>
        <row r="3012">
          <cell r="C3012" t="str">
            <v>Pleuroscopus pseudodorsalis</v>
          </cell>
          <cell r="D3012" t="str">
            <v>Pisces</v>
          </cell>
          <cell r="E3012" t="str">
            <v xml:space="preserve">Uranoscopidae </v>
          </cell>
          <cell r="G3012" t="str">
            <v xml:space="preserve">PiscesUranoscopidae </v>
          </cell>
          <cell r="K3012" t="str">
            <v>shelf small predator</v>
          </cell>
          <cell r="L3012" t="str">
            <v>shelf small predator</v>
          </cell>
          <cell r="M3012" t="str">
            <v>shelf piscivore small</v>
          </cell>
          <cell r="N3012" t="str">
            <v>Demersal piscivore small (&lt;30cm)</v>
          </cell>
          <cell r="O3012" t="str">
            <v>Shelf demersal piscivore small</v>
          </cell>
          <cell r="P3012" t="str">
            <v>FVS</v>
          </cell>
        </row>
        <row r="3013">
          <cell r="C3013" t="str">
            <v>Uranoscopus bicinctus</v>
          </cell>
          <cell r="D3013">
            <v>2825.548828125</v>
          </cell>
          <cell r="E3013" t="str">
            <v xml:space="preserve">Uranoscopidae </v>
          </cell>
          <cell r="G3013" t="str">
            <v xml:space="preserve">Uranoscopidae </v>
          </cell>
          <cell r="K3013" t="str">
            <v>shelf small predator</v>
          </cell>
          <cell r="L3013" t="str">
            <v>shelf small predator</v>
          </cell>
          <cell r="M3013" t="str">
            <v>shelf piscivore small</v>
          </cell>
          <cell r="N3013" t="str">
            <v>Demersal piscivore small (&lt;30cm)</v>
          </cell>
          <cell r="O3013" t="str">
            <v>Shelf demersal piscivore small</v>
          </cell>
          <cell r="P3013" t="str">
            <v>FVS</v>
          </cell>
        </row>
        <row r="3014">
          <cell r="C3014" t="str">
            <v>Uranoscopus japonicus</v>
          </cell>
          <cell r="D3014">
            <v>2825.548828125</v>
          </cell>
          <cell r="E3014" t="str">
            <v xml:space="preserve">Uranoscopidae </v>
          </cell>
          <cell r="G3014" t="str">
            <v xml:space="preserve">Uranoscopidae </v>
          </cell>
          <cell r="K3014" t="str">
            <v>slope small predator</v>
          </cell>
          <cell r="L3014" t="str">
            <v>slope small predator</v>
          </cell>
          <cell r="M3014" t="str">
            <v>slope small predator</v>
          </cell>
          <cell r="N3014" t="str">
            <v>Demersal piscivore small (&lt;30cm)</v>
          </cell>
          <cell r="O3014" t="str">
            <v>Deep demersal piscivore small</v>
          </cell>
          <cell r="P3014" t="str">
            <v>FDD</v>
          </cell>
        </row>
        <row r="3015">
          <cell r="C3015" t="str">
            <v>Uranoscopus cognatus</v>
          </cell>
          <cell r="D3015" t="str">
            <v>Pisces</v>
          </cell>
          <cell r="E3015" t="str">
            <v xml:space="preserve">Uranoscopidae </v>
          </cell>
          <cell r="G3015" t="str">
            <v xml:space="preserve">PiscesUranoscopidae </v>
          </cell>
          <cell r="K3015" t="str">
            <v>slope small predator</v>
          </cell>
          <cell r="L3015" t="str">
            <v>slope small predator</v>
          </cell>
          <cell r="M3015" t="str">
            <v>slope small predator</v>
          </cell>
          <cell r="N3015" t="str">
            <v>Demersal piscivore small (&lt;30cm)</v>
          </cell>
          <cell r="O3015" t="str">
            <v>Deep demersal piscivore small</v>
          </cell>
          <cell r="P3015" t="str">
            <v>FDD</v>
          </cell>
        </row>
        <row r="3016">
          <cell r="C3016" t="str">
            <v>Kathetostoma canaster</v>
          </cell>
          <cell r="D3016" t="str">
            <v>Pisces</v>
          </cell>
          <cell r="E3016" t="str">
            <v xml:space="preserve">Uranoscopidae </v>
          </cell>
          <cell r="G3016" t="str">
            <v xml:space="preserve">PiscesUranoscopidae </v>
          </cell>
          <cell r="H3016">
            <v>2825.548828125</v>
          </cell>
          <cell r="I3016">
            <v>2825.548828125</v>
          </cell>
          <cell r="J3016">
            <v>2825.548828125</v>
          </cell>
          <cell r="K3016" t="str">
            <v>slope medium predator</v>
          </cell>
          <cell r="L3016" t="str">
            <v>slope medium predator</v>
          </cell>
          <cell r="M3016" t="str">
            <v>slope medium piscivore</v>
          </cell>
          <cell r="N3016" t="str">
            <v>Demersal piscivore medium (30-100cm)</v>
          </cell>
          <cell r="O3016" t="str">
            <v>Deep demersal piscivore large</v>
          </cell>
          <cell r="P3016" t="str">
            <v>FDD</v>
          </cell>
        </row>
        <row r="3017">
          <cell r="C3017" t="str">
            <v>Kathetostoma sp. 1</v>
          </cell>
          <cell r="D3017">
            <v>2825.548828125</v>
          </cell>
          <cell r="E3017" t="str">
            <v xml:space="preserve">Uranoscopidae </v>
          </cell>
          <cell r="G3017" t="str">
            <v xml:space="preserve">Uranoscopidae </v>
          </cell>
          <cell r="K3017" t="str">
            <v>slope medium predator</v>
          </cell>
          <cell r="L3017" t="str">
            <v>slope medium predator</v>
          </cell>
          <cell r="M3017" t="str">
            <v>slope medium piscivore</v>
          </cell>
          <cell r="N3017" t="str">
            <v>Demersal piscivore medium (30-100cm)</v>
          </cell>
          <cell r="O3017" t="str">
            <v>Deep demersal piscivore large</v>
          </cell>
          <cell r="P3017" t="str">
            <v>FDD</v>
          </cell>
        </row>
        <row r="3018">
          <cell r="C3018" t="str">
            <v>Kathetostoma spp.</v>
          </cell>
          <cell r="D3018" t="str">
            <v>Pisces</v>
          </cell>
          <cell r="E3018" t="str">
            <v xml:space="preserve">Uranoscopidae </v>
          </cell>
          <cell r="G3018" t="str">
            <v xml:space="preserve">PiscesUranoscopidae </v>
          </cell>
          <cell r="H3018">
            <v>2825.548828125</v>
          </cell>
          <cell r="I3018">
            <v>2825.548828125</v>
          </cell>
          <cell r="J3018">
            <v>2825.548828125</v>
          </cell>
          <cell r="K3018" t="str">
            <v>slope medium predator</v>
          </cell>
          <cell r="L3018" t="str">
            <v>slope medium predator</v>
          </cell>
          <cell r="M3018" t="str">
            <v>slope medium piscivore</v>
          </cell>
          <cell r="N3018" t="str">
            <v>Demersal piscivore medium (30-100cm)</v>
          </cell>
          <cell r="O3018" t="str">
            <v>Shelf demersal piscivore large</v>
          </cell>
          <cell r="P3018" t="str">
            <v>FDS</v>
          </cell>
        </row>
        <row r="3019">
          <cell r="C3019" t="str">
            <v>Chiasmodontidae - undifferentiated</v>
          </cell>
          <cell r="D3019">
            <v>2825.548828125</v>
          </cell>
          <cell r="E3019">
            <v>2825.548828125</v>
          </cell>
          <cell r="N3019">
            <v>2825.548828125</v>
          </cell>
          <cell r="O3019" t="str">
            <v>Non-migrating meso/bathypelagics</v>
          </cell>
          <cell r="P3019" t="str">
            <v>FMN</v>
          </cell>
        </row>
        <row r="3020">
          <cell r="C3020" t="str">
            <v>Pseudaphritis urvilli</v>
          </cell>
          <cell r="D3020" t="str">
            <v>Pisces</v>
          </cell>
          <cell r="E3020" t="str">
            <v xml:space="preserve">Pseudaphritidae </v>
          </cell>
          <cell r="G3020" t="str">
            <v xml:space="preserve">PiscesPseudaphritidae </v>
          </cell>
          <cell r="K3020" t="str">
            <v>shelf small invertebrate feeder</v>
          </cell>
          <cell r="L3020" t="str">
            <v>shelf small invertebrate feeder</v>
          </cell>
          <cell r="M3020" t="str">
            <v xml:space="preserve">shelf invertebrate feeder small </v>
          </cell>
          <cell r="N3020" t="str">
            <v>Demersal invertebrate feeder small (&lt;30cm)</v>
          </cell>
          <cell r="O3020" t="str">
            <v>Shelf demersal invertivore small</v>
          </cell>
          <cell r="P3020" t="str">
            <v>FDS</v>
          </cell>
        </row>
        <row r="3021">
          <cell r="C3021" t="str">
            <v>Cristiceps australis</v>
          </cell>
          <cell r="D3021">
            <v>2825.548828125</v>
          </cell>
          <cell r="E3021">
            <v>2825.548828125</v>
          </cell>
          <cell r="F3021">
            <v>2825.548828125</v>
          </cell>
          <cell r="G3021">
            <v>2825.548828125</v>
          </cell>
          <cell r="H3021">
            <v>2825.548828125</v>
          </cell>
          <cell r="I3021">
            <v>2825.548828125</v>
          </cell>
          <cell r="J3021">
            <v>2825.548828125</v>
          </cell>
          <cell r="K3021">
            <v>2825.548828125</v>
          </cell>
          <cell r="L3021">
            <v>2825.548828125</v>
          </cell>
          <cell r="M3021">
            <v>2825.548828125</v>
          </cell>
          <cell r="N3021">
            <v>2825.548828125</v>
          </cell>
          <cell r="O3021" t="str">
            <v>Shelf demersal invertivore small</v>
          </cell>
          <cell r="P3021" t="str">
            <v>FDS</v>
          </cell>
        </row>
        <row r="3022">
          <cell r="C3022" t="str">
            <v>Heteroclinus roseus</v>
          </cell>
          <cell r="D3022">
            <v>2825.548828125</v>
          </cell>
          <cell r="E3022">
            <v>2825.548828125</v>
          </cell>
          <cell r="F3022">
            <v>2825.548828125</v>
          </cell>
          <cell r="G3022">
            <v>2825.548828125</v>
          </cell>
          <cell r="H3022">
            <v>2825.548828125</v>
          </cell>
          <cell r="I3022">
            <v>2825.548828125</v>
          </cell>
          <cell r="J3022">
            <v>2825.548828125</v>
          </cell>
          <cell r="K3022">
            <v>2825.548828125</v>
          </cell>
          <cell r="L3022">
            <v>2825.548828125</v>
          </cell>
          <cell r="M3022">
            <v>2825.548828125</v>
          </cell>
          <cell r="N3022">
            <v>2825.548828125</v>
          </cell>
          <cell r="O3022" t="str">
            <v>Shelf demersal invertivore small</v>
          </cell>
          <cell r="P3022" t="str">
            <v>FDS</v>
          </cell>
        </row>
        <row r="3023">
          <cell r="C3023" t="str">
            <v>Callionymidae</v>
          </cell>
          <cell r="D3023" t="str">
            <v>Pisces</v>
          </cell>
          <cell r="E3023" t="str">
            <v>Callionymidae</v>
          </cell>
          <cell r="F3023">
            <v>2825.548828125</v>
          </cell>
          <cell r="G3023" t="str">
            <v>PiscesCallionymidae</v>
          </cell>
          <cell r="H3023" t="str">
            <v>benthic fish</v>
          </cell>
          <cell r="I3023" t="str">
            <v>small omnivore</v>
          </cell>
          <cell r="J3023" t="str">
            <v>small omnivore</v>
          </cell>
          <cell r="K3023" t="str">
            <v>shelf small invertebrate feeder</v>
          </cell>
          <cell r="L3023" t="str">
            <v>shelf small invertebrate feeder</v>
          </cell>
          <cell r="M3023" t="str">
            <v xml:space="preserve">shelf invertebrate feeder small </v>
          </cell>
          <cell r="N3023" t="str">
            <v xml:space="preserve">Demersal invertebrate feeder medium (30-100cm) </v>
          </cell>
          <cell r="O3023" t="str">
            <v>Shelf demersal invertivore large</v>
          </cell>
          <cell r="P3023" t="str">
            <v>FDS</v>
          </cell>
        </row>
        <row r="3024">
          <cell r="C3024" t="str">
            <v>Foetorepus sp.</v>
          </cell>
          <cell r="D3024" t="str">
            <v>Pisces</v>
          </cell>
          <cell r="E3024" t="str">
            <v>Callionymidae</v>
          </cell>
          <cell r="F3024">
            <v>2825.548828125</v>
          </cell>
          <cell r="G3024" t="str">
            <v>PiscesCallionymidae</v>
          </cell>
          <cell r="H3024" t="str">
            <v>benthic fish</v>
          </cell>
          <cell r="I3024" t="str">
            <v>small omnivore</v>
          </cell>
          <cell r="J3024" t="str">
            <v>small omnivore</v>
          </cell>
          <cell r="K3024" t="str">
            <v>shelf medium invertebrate feeder</v>
          </cell>
          <cell r="L3024" t="str">
            <v>shelf medium invertebrate feeder</v>
          </cell>
          <cell r="M3024" t="str">
            <v xml:space="preserve">shelf invertebrate feeder medium </v>
          </cell>
          <cell r="N3024" t="str">
            <v xml:space="preserve">Demersal invertebrate feeder medium (30-100cm) </v>
          </cell>
          <cell r="O3024" t="str">
            <v>Shelf demersal invertivore small</v>
          </cell>
          <cell r="P3024" t="str">
            <v>FDS</v>
          </cell>
        </row>
        <row r="3025">
          <cell r="C3025" t="str">
            <v>Foetorepus calauropomus</v>
          </cell>
          <cell r="D3025" t="str">
            <v>Pisces</v>
          </cell>
          <cell r="E3025" t="str">
            <v>Callionymidae</v>
          </cell>
          <cell r="F3025">
            <v>2825.548828125</v>
          </cell>
          <cell r="G3025" t="str">
            <v>PiscesCallionymidae</v>
          </cell>
          <cell r="H3025" t="str">
            <v>benthic fish</v>
          </cell>
          <cell r="I3025" t="str">
            <v>small omnivore</v>
          </cell>
          <cell r="J3025" t="str">
            <v>small omnivore</v>
          </cell>
          <cell r="K3025" t="str">
            <v>shelf medium invertebrate feeder</v>
          </cell>
          <cell r="L3025" t="str">
            <v>shelf medium invertebrate feeder</v>
          </cell>
          <cell r="M3025" t="str">
            <v xml:space="preserve">shelf invertebrate feeder medium </v>
          </cell>
          <cell r="N3025" t="str">
            <v xml:space="preserve">Demersal invertebrate feeder medium (30-100cm) </v>
          </cell>
          <cell r="O3025" t="str">
            <v>Shelf demersal invertivore small</v>
          </cell>
          <cell r="P3025" t="str">
            <v>FDS</v>
          </cell>
        </row>
        <row r="3026">
          <cell r="C3026" t="str">
            <v>Foetorepus phasis</v>
          </cell>
          <cell r="D3026" t="str">
            <v>Pisces</v>
          </cell>
          <cell r="E3026" t="str">
            <v>Callionymidae</v>
          </cell>
          <cell r="F3026">
            <v>2825.548828125</v>
          </cell>
          <cell r="G3026" t="str">
            <v>PiscesCallionymidae</v>
          </cell>
          <cell r="H3026" t="str">
            <v>benthic fish</v>
          </cell>
          <cell r="I3026" t="str">
            <v>small omnivore</v>
          </cell>
          <cell r="J3026" t="str">
            <v>small omnivore</v>
          </cell>
          <cell r="K3026" t="str">
            <v>shelf small invertebrate feeder</v>
          </cell>
          <cell r="L3026" t="str">
            <v>shelf small invertebrate feeder</v>
          </cell>
          <cell r="M3026" t="str">
            <v xml:space="preserve">shelf invertebrate feeder small </v>
          </cell>
          <cell r="N3026" t="str">
            <v>Demersal invertebrate feeder small (&lt;30cm)</v>
          </cell>
          <cell r="O3026" t="str">
            <v>Deep demersal invertivore small</v>
          </cell>
          <cell r="P3026" t="str">
            <v>FDD</v>
          </cell>
        </row>
        <row r="3027">
          <cell r="C3027" t="str">
            <v>Eocallionymus papilio</v>
          </cell>
          <cell r="D3027" t="str">
            <v>Pisces</v>
          </cell>
          <cell r="E3027" t="str">
            <v>Callionymidae</v>
          </cell>
          <cell r="F3027">
            <v>2825.548828125</v>
          </cell>
          <cell r="G3027" t="str">
            <v>PiscesCallionymidae</v>
          </cell>
          <cell r="H3027" t="str">
            <v>benthic fish</v>
          </cell>
          <cell r="I3027" t="str">
            <v>small omnivore</v>
          </cell>
          <cell r="J3027" t="str">
            <v>small omnivore</v>
          </cell>
          <cell r="K3027" t="str">
            <v>shelf small invertebrate feeder</v>
          </cell>
          <cell r="L3027" t="str">
            <v>shelf small invertebrate feeder</v>
          </cell>
          <cell r="M3027" t="str">
            <v xml:space="preserve">shelf invertebrate feeder small </v>
          </cell>
          <cell r="N3027" t="str">
            <v>Demersal invertebrate feeder small (&lt;30cm)</v>
          </cell>
          <cell r="O3027" t="str">
            <v>Shelf demersal invertivore small</v>
          </cell>
          <cell r="P3027" t="str">
            <v>FDS</v>
          </cell>
        </row>
        <row r="3028">
          <cell r="C3028" t="str">
            <v>Repomucenus calcaratus</v>
          </cell>
          <cell r="D3028" t="str">
            <v>Pisces</v>
          </cell>
          <cell r="E3028" t="str">
            <v>Callionymidae</v>
          </cell>
          <cell r="F3028">
            <v>2825.548828125</v>
          </cell>
          <cell r="G3028" t="str">
            <v>PiscesCallionymidae</v>
          </cell>
          <cell r="H3028" t="str">
            <v>benthic fish</v>
          </cell>
          <cell r="I3028" t="str">
            <v>small omnivore</v>
          </cell>
          <cell r="J3028" t="str">
            <v>small omnivore</v>
          </cell>
          <cell r="K3028" t="str">
            <v>shelf small invertebrate feeder</v>
          </cell>
          <cell r="L3028" t="str">
            <v>shelf small invertebrate feeder</v>
          </cell>
          <cell r="M3028" t="str">
            <v xml:space="preserve">shelf invertebrate feeder small </v>
          </cell>
          <cell r="N3028" t="str">
            <v>Demersal invertebrate feeder small (&lt;30cm)</v>
          </cell>
          <cell r="O3028" t="str">
            <v>Shelf demersal invertivore small</v>
          </cell>
          <cell r="P3028" t="str">
            <v>FDS</v>
          </cell>
        </row>
        <row r="3029">
          <cell r="C3029" t="str">
            <v>Foetorepus apricus</v>
          </cell>
          <cell r="D3029">
            <v>2825.548828125</v>
          </cell>
          <cell r="E3029">
            <v>2825.548828125</v>
          </cell>
          <cell r="F3029" t="str">
            <v>Callionymidae</v>
          </cell>
          <cell r="G3029">
            <v>2825.548828125</v>
          </cell>
          <cell r="H3029">
            <v>2825.548828125</v>
          </cell>
          <cell r="I3029">
            <v>2825.548828125</v>
          </cell>
          <cell r="J3029">
            <v>2825.548828125</v>
          </cell>
          <cell r="K3029">
            <v>2825.548828125</v>
          </cell>
          <cell r="L3029">
            <v>2825.548828125</v>
          </cell>
          <cell r="M3029">
            <v>2825.548828125</v>
          </cell>
          <cell r="N3029" t="str">
            <v>Demersal invertebrate feeder small (&lt;30cm)</v>
          </cell>
          <cell r="O3029" t="str">
            <v>Deep demersal invertivore small</v>
          </cell>
          <cell r="P3029" t="str">
            <v>FDD</v>
          </cell>
        </row>
        <row r="3030">
          <cell r="C3030" t="str">
            <v>Foetorepus spp.</v>
          </cell>
          <cell r="K3030">
            <v>2825.548828125</v>
          </cell>
          <cell r="L3030">
            <v>2825.548828125</v>
          </cell>
          <cell r="M3030">
            <v>2825.548828125</v>
          </cell>
          <cell r="N3030" t="str">
            <v>Demersal invertebrate feeder small (&lt;30cm)</v>
          </cell>
          <cell r="O3030" t="str">
            <v>Deep demersal invertivore small</v>
          </cell>
          <cell r="P3030" t="str">
            <v>FDD</v>
          </cell>
        </row>
        <row r="3031">
          <cell r="C3031" t="str">
            <v>Gobiidae</v>
          </cell>
          <cell r="D3031" t="str">
            <v>Pisces</v>
          </cell>
          <cell r="E3031" t="str">
            <v>Gobiidae</v>
          </cell>
          <cell r="F3031">
            <v>2825.548828125</v>
          </cell>
          <cell r="G3031" t="str">
            <v>PiscesGobiidae</v>
          </cell>
          <cell r="H3031" t="str">
            <v>benthic fish</v>
          </cell>
          <cell r="I3031" t="str">
            <v>small omnivore</v>
          </cell>
          <cell r="J3031" t="str">
            <v>small omnivore</v>
          </cell>
          <cell r="K3031" t="str">
            <v>shelf small invertebrate feeder</v>
          </cell>
          <cell r="L3031" t="str">
            <v>shelf small invertebrate feeder</v>
          </cell>
          <cell r="M3031" t="str">
            <v xml:space="preserve">shelf invertebrate feeder small </v>
          </cell>
          <cell r="N3031" t="str">
            <v>Demersal invertebrate feeder small (&lt;30cm)</v>
          </cell>
          <cell r="O3031" t="str">
            <v>Shelf demersal invertivore small</v>
          </cell>
          <cell r="P3031" t="str">
            <v>FDS</v>
          </cell>
        </row>
        <row r="3032">
          <cell r="C3032" t="str">
            <v>Nesogobius spp.</v>
          </cell>
          <cell r="D3032">
            <v>2825.548828125</v>
          </cell>
          <cell r="F3032">
            <v>2825.548828125</v>
          </cell>
          <cell r="O3032" t="str">
            <v>Shelf demersal invertivore small</v>
          </cell>
          <cell r="P3032" t="str">
            <v>FDS</v>
          </cell>
        </row>
        <row r="3033">
          <cell r="C3033" t="str">
            <v>Siganus nebulosus</v>
          </cell>
          <cell r="D3033" t="str">
            <v>Pisces</v>
          </cell>
          <cell r="E3033" t="str">
            <v>Siganidae</v>
          </cell>
          <cell r="F3033">
            <v>2825.548828125</v>
          </cell>
          <cell r="G3033" t="str">
            <v>PiscesSiganidae</v>
          </cell>
          <cell r="K3033" t="str">
            <v>shelf medium invertebrate feeder</v>
          </cell>
          <cell r="L3033" t="str">
            <v>shelf medium invertebrate feeder</v>
          </cell>
          <cell r="M3033" t="str">
            <v xml:space="preserve">shelf invertebrate feeder medium </v>
          </cell>
          <cell r="N3033" t="str">
            <v>Demersal herbivore/omnivore medium (30-100cm)</v>
          </cell>
          <cell r="O3033" t="str">
            <v>Herbivore</v>
          </cell>
          <cell r="P3033" t="str">
            <v>FDH</v>
          </cell>
        </row>
        <row r="3034">
          <cell r="C3034" t="str">
            <v>Callogobius mucosus</v>
          </cell>
          <cell r="D3034">
            <v>2825.548828125</v>
          </cell>
          <cell r="E3034">
            <v>2825.548828125</v>
          </cell>
          <cell r="F3034">
            <v>2825.548828125</v>
          </cell>
          <cell r="G3034">
            <v>2825.548828125</v>
          </cell>
          <cell r="H3034">
            <v>2825.548828125</v>
          </cell>
          <cell r="I3034">
            <v>2825.548828125</v>
          </cell>
          <cell r="J3034">
            <v>2825.548828125</v>
          </cell>
          <cell r="K3034">
            <v>2825.548828125</v>
          </cell>
          <cell r="L3034">
            <v>2825.548828125</v>
          </cell>
          <cell r="M3034">
            <v>2825.548828125</v>
          </cell>
          <cell r="N3034">
            <v>2825.548828125</v>
          </cell>
          <cell r="O3034" t="str">
            <v>Shelf demersal invertivore small</v>
          </cell>
          <cell r="P3034" t="str">
            <v>FDS</v>
          </cell>
        </row>
        <row r="3035">
          <cell r="C3035" t="str">
            <v>Scombrolabracidae, Gempylidae - undifferentiated</v>
          </cell>
          <cell r="D3035">
            <v>2825.548828125</v>
          </cell>
          <cell r="E3035">
            <v>2825.548828125</v>
          </cell>
          <cell r="F3035">
            <v>2825.548828125</v>
          </cell>
          <cell r="G3035">
            <v>2825.548828125</v>
          </cell>
          <cell r="H3035">
            <v>2825.548828125</v>
          </cell>
          <cell r="I3035">
            <v>2825.548828125</v>
          </cell>
          <cell r="J3035">
            <v>2825.548828125</v>
          </cell>
          <cell r="K3035">
            <v>2825.548828125</v>
          </cell>
          <cell r="L3035">
            <v>2825.548828125</v>
          </cell>
          <cell r="M3035">
            <v>2825.548828125</v>
          </cell>
          <cell r="N3035" t="str">
            <v>Pelagic piscivore large (&gt;100cm)</v>
          </cell>
          <cell r="O3035" t="str">
            <v>Shelf pelagic piscivore large</v>
          </cell>
          <cell r="P3035" t="str">
            <v>FVS</v>
          </cell>
        </row>
        <row r="3036">
          <cell r="C3036" t="str">
            <v>Thyrsites atun</v>
          </cell>
          <cell r="D3036" t="str">
            <v>Pisces</v>
          </cell>
          <cell r="E3036" t="str">
            <v>Gempylidae</v>
          </cell>
          <cell r="F3036">
            <v>2825.548828125</v>
          </cell>
          <cell r="G3036" t="str">
            <v>PiscesGempylidae</v>
          </cell>
          <cell r="H3036" t="str">
            <v>benthopelagic fish</v>
          </cell>
          <cell r="I3036" t="str">
            <v>large piscivore</v>
          </cell>
          <cell r="J3036" t="str">
            <v>large piscivore</v>
          </cell>
          <cell r="K3036" t="str">
            <v>shelf large predator</v>
          </cell>
          <cell r="L3036" t="str">
            <v>Barracouta</v>
          </cell>
          <cell r="M3036" t="str">
            <v>shelf piscivore large</v>
          </cell>
          <cell r="N3036" t="str">
            <v>Pelagic piscivore large (&gt;100cm)</v>
          </cell>
          <cell r="O3036" t="str">
            <v>Shelf pelagic piscivore large</v>
          </cell>
          <cell r="P3036" t="str">
            <v>FVS</v>
          </cell>
        </row>
        <row r="3037">
          <cell r="C3037" t="str">
            <v>Rexea solandri</v>
          </cell>
          <cell r="D3037" t="str">
            <v>Pisces</v>
          </cell>
          <cell r="E3037" t="str">
            <v>Gempylidae</v>
          </cell>
          <cell r="F3037">
            <v>2825.548828125</v>
          </cell>
          <cell r="G3037" t="str">
            <v>PiscesGempylidae</v>
          </cell>
          <cell r="H3037" t="str">
            <v>benthopelagic fish</v>
          </cell>
          <cell r="I3037" t="str">
            <v>gemfish</v>
          </cell>
          <cell r="J3037" t="str">
            <v>gemfish</v>
          </cell>
          <cell r="K3037" t="str">
            <v>gemfish</v>
          </cell>
          <cell r="L3037" t="str">
            <v>pelagic medium predator</v>
          </cell>
          <cell r="M3037" t="str">
            <v>pelagic coastal piscivore</v>
          </cell>
          <cell r="N3037" t="str">
            <v>Pelagic piscivore medium (30-100cm)</v>
          </cell>
          <cell r="O3037" t="str">
            <v>Shelf pelagic piscivore large</v>
          </cell>
          <cell r="P3037" t="str">
            <v>FVS</v>
          </cell>
        </row>
        <row r="3038">
          <cell r="C3038" t="str">
            <v>Ruvettus pretiosus</v>
          </cell>
          <cell r="D3038" t="str">
            <v>Pisces</v>
          </cell>
          <cell r="E3038" t="str">
            <v>Gempylidae</v>
          </cell>
          <cell r="F3038">
            <v>2825.548828125</v>
          </cell>
          <cell r="G3038" t="str">
            <v>PiscesGempylidae</v>
          </cell>
          <cell r="K3038" t="str">
            <v>slope large predator</v>
          </cell>
          <cell r="L3038" t="str">
            <v>slope large predator</v>
          </cell>
          <cell r="M3038" t="str">
            <v>pelagic oceanic piscivore</v>
          </cell>
          <cell r="N3038" t="str">
            <v>Demersal piscivore large (&gt;100cm)</v>
          </cell>
          <cell r="O3038" t="str">
            <v>Offshore pelagic piscivore large</v>
          </cell>
          <cell r="P3038" t="str">
            <v>FVS</v>
          </cell>
        </row>
        <row r="3039">
          <cell r="C3039" t="str">
            <v>Paradiplospinus gracilis</v>
          </cell>
          <cell r="D3039">
            <v>2825.548828125</v>
          </cell>
          <cell r="E3039">
            <v>2825.548828125</v>
          </cell>
          <cell r="G3039">
            <v>2825.548828125</v>
          </cell>
          <cell r="K3039">
            <v>2825.548828125</v>
          </cell>
          <cell r="L3039">
            <v>2825.548828125</v>
          </cell>
          <cell r="M3039">
            <v>2825.548828125</v>
          </cell>
          <cell r="N3039">
            <v>2825.548828125</v>
          </cell>
          <cell r="O3039" t="str">
            <v>Offshore pelagic piscivore large</v>
          </cell>
          <cell r="P3039" t="str">
            <v>FVS</v>
          </cell>
        </row>
        <row r="3040">
          <cell r="C3040" t="str">
            <v>Lepidocybium flavobrunneum</v>
          </cell>
          <cell r="D3040" t="str">
            <v>Pisces</v>
          </cell>
          <cell r="E3040">
            <v>2825.548828125</v>
          </cell>
          <cell r="F3040">
            <v>2825.548828125</v>
          </cell>
          <cell r="K3040" t="str">
            <v>pelagic large predator</v>
          </cell>
          <cell r="L3040" t="str">
            <v>pelagic large predator</v>
          </cell>
          <cell r="M3040" t="str">
            <v>pelagic oceanic piscivore</v>
          </cell>
          <cell r="N3040" t="str">
            <v>Pelagic piscivore large (&gt;100cm)</v>
          </cell>
          <cell r="O3040" t="str">
            <v>Offshore pelagic piscivore large</v>
          </cell>
          <cell r="P3040" t="str">
            <v>FVS</v>
          </cell>
        </row>
        <row r="3041">
          <cell r="C3041" t="str">
            <v>Rexea antefurcata</v>
          </cell>
          <cell r="D3041" t="str">
            <v>Pisces</v>
          </cell>
          <cell r="E3041" t="str">
            <v>Gempylidae</v>
          </cell>
          <cell r="F3041">
            <v>2825.548828125</v>
          </cell>
          <cell r="G3041" t="str">
            <v>PiscesGempylidae</v>
          </cell>
          <cell r="K3041" t="str">
            <v>slope medium predator</v>
          </cell>
          <cell r="L3041" t="str">
            <v>slope medium predator</v>
          </cell>
          <cell r="M3041" t="str">
            <v>slope medium piscivore</v>
          </cell>
          <cell r="N3041" t="str">
            <v>Demersal piscivore medium (30-100cm)</v>
          </cell>
          <cell r="O3041" t="str">
            <v>Deep demersal piscivore large</v>
          </cell>
          <cell r="P3041" t="str">
            <v>FDD</v>
          </cell>
        </row>
        <row r="3042">
          <cell r="C3042" t="str">
            <v>Nesiarchus nasutus</v>
          </cell>
          <cell r="D3042" t="str">
            <v>Pisces</v>
          </cell>
          <cell r="E3042" t="str">
            <v>Gempylidae</v>
          </cell>
          <cell r="F3042">
            <v>2825.548828125</v>
          </cell>
          <cell r="K3042">
            <v>2825.548828125</v>
          </cell>
          <cell r="L3042">
            <v>2825.548828125</v>
          </cell>
          <cell r="M3042">
            <v>2825.548828125</v>
          </cell>
          <cell r="N3042" t="str">
            <v>Pelagic piscivore large (&gt;100cm)</v>
          </cell>
          <cell r="O3042" t="str">
            <v>Offshore pelagic piscivore large</v>
          </cell>
          <cell r="P3042" t="str">
            <v>FVS</v>
          </cell>
        </row>
        <row r="3043">
          <cell r="C3043" t="str">
            <v>Thyrsitoides marleyi</v>
          </cell>
          <cell r="D3043" t="str">
            <v>Pisces</v>
          </cell>
          <cell r="E3043" t="str">
            <v>Gempylidae</v>
          </cell>
          <cell r="F3043">
            <v>2825.548828125</v>
          </cell>
          <cell r="G3043">
            <v>2825.548828125</v>
          </cell>
          <cell r="H3043">
            <v>2825.548828125</v>
          </cell>
          <cell r="I3043">
            <v>2825.548828125</v>
          </cell>
          <cell r="J3043">
            <v>2825.548828125</v>
          </cell>
          <cell r="K3043">
            <v>2825.548828125</v>
          </cell>
          <cell r="L3043">
            <v>2825.548828125</v>
          </cell>
          <cell r="M3043">
            <v>2825.548828125</v>
          </cell>
          <cell r="N3043" t="str">
            <v>Pelagic piscivore large (&gt;100cm)</v>
          </cell>
          <cell r="O3043" t="str">
            <v>Offshore pelagic piscivore large</v>
          </cell>
          <cell r="P3043" t="str">
            <v>FVS</v>
          </cell>
        </row>
        <row r="3044">
          <cell r="C3044" t="str">
            <v>Gempylidae - undifferentiated</v>
          </cell>
          <cell r="D3044">
            <v>2825.548828125</v>
          </cell>
          <cell r="E3044">
            <v>2825.548828125</v>
          </cell>
          <cell r="G3044">
            <v>2825.548828125</v>
          </cell>
          <cell r="K3044">
            <v>2825.548828125</v>
          </cell>
          <cell r="L3044">
            <v>2825.548828125</v>
          </cell>
          <cell r="M3044">
            <v>2825.548828125</v>
          </cell>
          <cell r="N3044">
            <v>2825.548828125</v>
          </cell>
          <cell r="O3044" t="str">
            <v>Offshore pelagic piscivore large</v>
          </cell>
          <cell r="P3044" t="str">
            <v>FVS</v>
          </cell>
        </row>
        <row r="3045">
          <cell r="C3045" t="str">
            <v>Trichiuridae - undifferentiated</v>
          </cell>
          <cell r="D3045" t="str">
            <v>Pisces</v>
          </cell>
          <cell r="E3045" t="str">
            <v>Trichiuridae</v>
          </cell>
          <cell r="G3045" t="str">
            <v>PiscesTrichiuridae</v>
          </cell>
          <cell r="H3045" t="str">
            <v>benthopelagic fish</v>
          </cell>
          <cell r="I3045" t="str">
            <v>large piscivore</v>
          </cell>
          <cell r="J3045" t="str">
            <v>large piscivore</v>
          </cell>
          <cell r="K3045" t="str">
            <v>shelf large predator</v>
          </cell>
          <cell r="L3045" t="str">
            <v>shelf large predator</v>
          </cell>
          <cell r="M3045" t="str">
            <v>shelf piscivore large</v>
          </cell>
          <cell r="N3045" t="str">
            <v>Demersal piscivore medium (30-100cm)</v>
          </cell>
          <cell r="O3045" t="str">
            <v>Shelf demersal piscivore large</v>
          </cell>
          <cell r="P3045" t="str">
            <v>FVS</v>
          </cell>
        </row>
        <row r="3046">
          <cell r="C3046" t="str">
            <v>Benthodesmus elongatus</v>
          </cell>
          <cell r="D3046" t="str">
            <v>Pisces</v>
          </cell>
          <cell r="E3046" t="str">
            <v>Trichiuridae</v>
          </cell>
          <cell r="F3046">
            <v>2825.548828125</v>
          </cell>
          <cell r="G3046" t="str">
            <v>PiscesTrichiuridae</v>
          </cell>
          <cell r="K3046" t="str">
            <v>shelf medium predator</v>
          </cell>
          <cell r="L3046" t="str">
            <v>shelf medium predator</v>
          </cell>
          <cell r="M3046" t="str">
            <v>shelf piscivore medium</v>
          </cell>
          <cell r="N3046" t="str">
            <v>Demersal piscivore medium (30-100cm)</v>
          </cell>
          <cell r="O3046" t="str">
            <v>Shelf demersal piscivore large</v>
          </cell>
          <cell r="P3046" t="str">
            <v>FVS</v>
          </cell>
        </row>
        <row r="3047">
          <cell r="C3047" t="str">
            <v>Lepidopus caudatus</v>
          </cell>
          <cell r="D3047" t="str">
            <v>Pisces</v>
          </cell>
          <cell r="E3047" t="str">
            <v>Trichiuridae</v>
          </cell>
          <cell r="G3047" t="str">
            <v>PiscesTrichiuridae</v>
          </cell>
          <cell r="H3047" t="str">
            <v>benthopelagic fish</v>
          </cell>
          <cell r="I3047" t="str">
            <v>large piscivore</v>
          </cell>
          <cell r="J3047" t="str">
            <v>large piscivore</v>
          </cell>
          <cell r="K3047" t="str">
            <v>slope large predator</v>
          </cell>
          <cell r="L3047" t="str">
            <v>slope large predator</v>
          </cell>
          <cell r="M3047" t="str">
            <v>slope large piscivore</v>
          </cell>
          <cell r="N3047" t="str">
            <v>Demersal piscivore large (&gt;100cm)</v>
          </cell>
          <cell r="O3047" t="str">
            <v>Deep demersal piscivore large</v>
          </cell>
          <cell r="P3047" t="str">
            <v>FDD</v>
          </cell>
        </row>
        <row r="3048">
          <cell r="C3048" t="str">
            <v>Tentoriceps cristatus</v>
          </cell>
          <cell r="D3048" t="str">
            <v>Trichiuridae</v>
          </cell>
          <cell r="E3048">
            <v>2825.548828125</v>
          </cell>
          <cell r="F3048">
            <v>2825.548828125</v>
          </cell>
          <cell r="G3048">
            <v>2825.548828125</v>
          </cell>
          <cell r="H3048">
            <v>2825.548828125</v>
          </cell>
          <cell r="I3048">
            <v>2825.548828125</v>
          </cell>
          <cell r="J3048">
            <v>2825.548828125</v>
          </cell>
          <cell r="K3048">
            <v>2825.548828125</v>
          </cell>
          <cell r="L3048">
            <v>2825.548828125</v>
          </cell>
          <cell r="M3048">
            <v>2825.548828125</v>
          </cell>
          <cell r="N3048" t="str">
            <v>Pelagic piscivore medium (30-100cm)</v>
          </cell>
          <cell r="O3048" t="str">
            <v>Shelf pelagic piscivore medium</v>
          </cell>
          <cell r="P3048" t="str">
            <v>FVS</v>
          </cell>
        </row>
        <row r="3049">
          <cell r="C3049" t="str">
            <v>Scombridae - undifferentiated</v>
          </cell>
          <cell r="D3049" t="str">
            <v>Pisces</v>
          </cell>
          <cell r="E3049" t="str">
            <v>Scombridae</v>
          </cell>
          <cell r="F3049">
            <v>2825.548828125</v>
          </cell>
          <cell r="G3049" t="str">
            <v>PiscesScombridae</v>
          </cell>
          <cell r="K3049" t="str">
            <v>pelagic medium predator</v>
          </cell>
          <cell r="L3049" t="str">
            <v>pelagic medium predator</v>
          </cell>
          <cell r="M3049" t="str">
            <v>pelagic coastal piscivore</v>
          </cell>
          <cell r="N3049" t="str">
            <v>Pelagic piscivore medium (30-100cm)</v>
          </cell>
          <cell r="O3049" t="str">
            <v>Shelf pelagic piscivore medium</v>
          </cell>
          <cell r="P3049" t="str">
            <v>FVS</v>
          </cell>
        </row>
        <row r="3050">
          <cell r="C3050" t="str">
            <v>Scomber australasicus</v>
          </cell>
          <cell r="D3050" t="str">
            <v>Pisces</v>
          </cell>
          <cell r="E3050" t="str">
            <v>Scombridae</v>
          </cell>
          <cell r="F3050">
            <v>2825.548828125</v>
          </cell>
          <cell r="G3050" t="str">
            <v>PiscesScombridae</v>
          </cell>
          <cell r="H3050" t="str">
            <v>pelagic fish</v>
          </cell>
          <cell r="I3050" t="str">
            <v>large pelagic</v>
          </cell>
          <cell r="J3050" t="str">
            <v>large piscivore</v>
          </cell>
          <cell r="K3050" t="str">
            <v>pelagic medium predator</v>
          </cell>
          <cell r="L3050" t="str">
            <v>pelagic medium predator</v>
          </cell>
          <cell r="M3050" t="str">
            <v>pelagic coastal piscivore</v>
          </cell>
          <cell r="N3050" t="str">
            <v>Pelagic piscivore medium (30-100cm)</v>
          </cell>
          <cell r="O3050" t="str">
            <v>Shelf pelagic piscivore medium</v>
          </cell>
          <cell r="P3050" t="str">
            <v>FPJ</v>
          </cell>
        </row>
        <row r="3051">
          <cell r="C3051" t="str">
            <v>Thunnus albacares</v>
          </cell>
          <cell r="D3051">
            <v>2825.548828125</v>
          </cell>
          <cell r="E3051">
            <v>2825.548828125</v>
          </cell>
          <cell r="F3051">
            <v>2825.548828125</v>
          </cell>
          <cell r="G3051">
            <v>2825.548828125</v>
          </cell>
          <cell r="K3051" t="str">
            <v>tuna &amp; billfishes</v>
          </cell>
          <cell r="L3051" t="str">
            <v>tuna &amp; billfishes</v>
          </cell>
          <cell r="M3051" t="str">
            <v>tuna &amp; billfishes</v>
          </cell>
          <cell r="N3051" t="str">
            <v>Pelagic piscivore large (&gt;100cm)</v>
          </cell>
          <cell r="O3051" t="str">
            <v>Tuna &amp; billfishes</v>
          </cell>
          <cell r="P3051" t="str">
            <v>FVT</v>
          </cell>
        </row>
        <row r="3052">
          <cell r="C3052" t="str">
            <v>Katsuwonus pelamis</v>
          </cell>
          <cell r="D3052">
            <v>2825.548828125</v>
          </cell>
          <cell r="E3052">
            <v>2825.548828125</v>
          </cell>
          <cell r="F3052">
            <v>2825.548828125</v>
          </cell>
          <cell r="G3052">
            <v>2825.548828125</v>
          </cell>
          <cell r="K3052" t="str">
            <v>tuna &amp; billfishes</v>
          </cell>
          <cell r="L3052" t="str">
            <v>tuna &amp; billfishes</v>
          </cell>
          <cell r="M3052" t="str">
            <v>tuna &amp; billfishes</v>
          </cell>
          <cell r="N3052" t="str">
            <v>Pelagic piscivore large (&gt;100cm)</v>
          </cell>
          <cell r="O3052" t="str">
            <v>Tuna &amp; billfishes</v>
          </cell>
          <cell r="P3052" t="str">
            <v>FVT</v>
          </cell>
        </row>
        <row r="3053">
          <cell r="C3053" t="str">
            <v>Thunnus maccoyii</v>
          </cell>
          <cell r="D3053">
            <v>2825.548828125</v>
          </cell>
          <cell r="E3053">
            <v>2825.548828125</v>
          </cell>
          <cell r="F3053">
            <v>2825.548828125</v>
          </cell>
          <cell r="G3053">
            <v>2825.548828125</v>
          </cell>
          <cell r="K3053" t="str">
            <v>tuna &amp; billfishes</v>
          </cell>
          <cell r="L3053" t="str">
            <v>tuna &amp; billfishes</v>
          </cell>
          <cell r="M3053" t="str">
            <v>tuna &amp; billfishes</v>
          </cell>
          <cell r="N3053" t="str">
            <v>Pelagic piscivore large (&gt;100cm)</v>
          </cell>
          <cell r="O3053" t="str">
            <v>SBT</v>
          </cell>
          <cell r="P3053" t="str">
            <v>FVB</v>
          </cell>
        </row>
        <row r="3054">
          <cell r="C3054" t="str">
            <v>Thunnus alalunga</v>
          </cell>
          <cell r="D3054">
            <v>2825.548828125</v>
          </cell>
          <cell r="E3054">
            <v>2825.548828125</v>
          </cell>
          <cell r="F3054">
            <v>2825.548828125</v>
          </cell>
          <cell r="G3054">
            <v>2825.548828125</v>
          </cell>
          <cell r="K3054" t="str">
            <v>tuna &amp; billfishes</v>
          </cell>
          <cell r="L3054" t="str">
            <v>tuna &amp; billfishes</v>
          </cell>
          <cell r="M3054" t="str">
            <v>tuna &amp; billfishes</v>
          </cell>
          <cell r="N3054" t="str">
            <v>Pelagic piscivore large (&gt;100cm)</v>
          </cell>
          <cell r="O3054" t="str">
            <v>Tuna &amp; billfishes</v>
          </cell>
          <cell r="P3054" t="str">
            <v>FVT</v>
          </cell>
        </row>
        <row r="3055">
          <cell r="C3055" t="str">
            <v>Scomberomorus commerson</v>
          </cell>
          <cell r="D3055">
            <v>2825.548828125</v>
          </cell>
          <cell r="E3055">
            <v>2825.548828125</v>
          </cell>
          <cell r="F3055">
            <v>2825.548828125</v>
          </cell>
          <cell r="G3055">
            <v>2825.548828125</v>
          </cell>
          <cell r="K3055" t="str">
            <v>tuna &amp; billfishes</v>
          </cell>
          <cell r="L3055" t="str">
            <v>tuna &amp; billfishes</v>
          </cell>
          <cell r="M3055" t="str">
            <v>tuna &amp; billfishes</v>
          </cell>
          <cell r="N3055" t="str">
            <v>Pelagic piscivore large (&gt;100cm)</v>
          </cell>
          <cell r="O3055" t="str">
            <v>Tuna &amp; billfishes</v>
          </cell>
          <cell r="P3055" t="str">
            <v>FVT</v>
          </cell>
        </row>
        <row r="3056">
          <cell r="C3056" t="str">
            <v>Cybiosarda elegans</v>
          </cell>
          <cell r="K3056" t="str">
            <v>tuna &amp; billfishes</v>
          </cell>
          <cell r="L3056" t="str">
            <v>tuna &amp; billfishes</v>
          </cell>
          <cell r="M3056" t="str">
            <v>tuna &amp; billfishes</v>
          </cell>
          <cell r="N3056" t="str">
            <v>Pelagic piscivore large (&gt;100cm)</v>
          </cell>
          <cell r="O3056" t="str">
            <v>Tuna &amp; billfishes</v>
          </cell>
          <cell r="P3056" t="str">
            <v>FVT</v>
          </cell>
        </row>
        <row r="3057">
          <cell r="C3057" t="str">
            <v>Auxis thazard</v>
          </cell>
          <cell r="G3057">
            <v>2825.548828125</v>
          </cell>
          <cell r="K3057" t="str">
            <v>pelagic medium predator</v>
          </cell>
          <cell r="L3057" t="str">
            <v>pelagic medium predator</v>
          </cell>
          <cell r="M3057" t="str">
            <v>pelagic coastal piscivore</v>
          </cell>
          <cell r="N3057" t="str">
            <v>Pelagic piscivore medium (30-100cm)</v>
          </cell>
          <cell r="O3057" t="str">
            <v>Tuna &amp; billfishes</v>
          </cell>
          <cell r="P3057" t="str">
            <v>FVT</v>
          </cell>
        </row>
        <row r="3058">
          <cell r="C3058" t="str">
            <v>Euthynnus affinis</v>
          </cell>
          <cell r="D3058">
            <v>2825.548828125</v>
          </cell>
          <cell r="E3058">
            <v>2825.548828125</v>
          </cell>
          <cell r="G3058">
            <v>2825.548828125</v>
          </cell>
          <cell r="K3058" t="str">
            <v>tuna &amp; billfishes</v>
          </cell>
          <cell r="L3058" t="str">
            <v>tuna &amp; billfishes</v>
          </cell>
          <cell r="M3058" t="str">
            <v>tuna &amp; billfishes</v>
          </cell>
          <cell r="N3058" t="str">
            <v>Pelagic piscivore large (&gt;100cm)</v>
          </cell>
          <cell r="O3058" t="str">
            <v>Tuna &amp; billfishes</v>
          </cell>
          <cell r="P3058" t="str">
            <v>FVT</v>
          </cell>
        </row>
        <row r="3059">
          <cell r="C3059" t="str">
            <v>Thunnus obesus</v>
          </cell>
          <cell r="D3059">
            <v>2825.548828125</v>
          </cell>
          <cell r="E3059">
            <v>2825.548828125</v>
          </cell>
          <cell r="K3059" t="str">
            <v>tuna &amp; billfishes</v>
          </cell>
          <cell r="L3059" t="str">
            <v>tuna &amp; billfishes</v>
          </cell>
          <cell r="M3059" t="str">
            <v>tuna &amp; billfishes</v>
          </cell>
          <cell r="N3059" t="str">
            <v>Pelagic piscivore large (&gt;100cm)</v>
          </cell>
          <cell r="O3059" t="str">
            <v>Tuna &amp; billfishes</v>
          </cell>
          <cell r="P3059" t="str">
            <v>FVT</v>
          </cell>
        </row>
        <row r="3060">
          <cell r="C3060" t="str">
            <v>Thunnus tonggol</v>
          </cell>
          <cell r="D3060">
            <v>2825.548828125</v>
          </cell>
          <cell r="E3060">
            <v>2825.548828125</v>
          </cell>
          <cell r="G3060">
            <v>2825.548828125</v>
          </cell>
          <cell r="H3060">
            <v>2825.548828125</v>
          </cell>
          <cell r="I3060">
            <v>2825.548828125</v>
          </cell>
          <cell r="J3060">
            <v>2825.548828125</v>
          </cell>
          <cell r="K3060" t="str">
            <v>tuna &amp; billfishes</v>
          </cell>
          <cell r="L3060" t="str">
            <v>tuna &amp; billfishes</v>
          </cell>
          <cell r="M3060" t="str">
            <v>tuna &amp; billfishes</v>
          </cell>
          <cell r="N3060" t="str">
            <v>Pelagic piscivore large (&gt;100cm)</v>
          </cell>
          <cell r="O3060" t="str">
            <v>Tuna &amp; billfishes</v>
          </cell>
          <cell r="P3060" t="str">
            <v>FVT</v>
          </cell>
        </row>
        <row r="3061">
          <cell r="C3061" t="str">
            <v>Scomberomorus queenslandicus</v>
          </cell>
          <cell r="D3061">
            <v>2825.548828125</v>
          </cell>
          <cell r="E3061">
            <v>2825.548828125</v>
          </cell>
          <cell r="F3061">
            <v>2825.548828125</v>
          </cell>
          <cell r="G3061">
            <v>2825.548828125</v>
          </cell>
          <cell r="H3061">
            <v>2825.548828125</v>
          </cell>
          <cell r="I3061">
            <v>2825.548828125</v>
          </cell>
          <cell r="J3061">
            <v>2825.548828125</v>
          </cell>
          <cell r="K3061">
            <v>2825.548828125</v>
          </cell>
          <cell r="L3061">
            <v>2825.548828125</v>
          </cell>
          <cell r="M3061">
            <v>2825.548828125</v>
          </cell>
          <cell r="N3061">
            <v>2825.548828125</v>
          </cell>
          <cell r="O3061" t="str">
            <v>Tuna &amp; billfishes</v>
          </cell>
          <cell r="P3061" t="str">
            <v>FVT</v>
          </cell>
        </row>
        <row r="3062">
          <cell r="C3062" t="str">
            <v>Scomberomorus munroi</v>
          </cell>
          <cell r="D3062">
            <v>2825.548828125</v>
          </cell>
          <cell r="E3062">
            <v>2825.548828125</v>
          </cell>
          <cell r="G3062">
            <v>2825.548828125</v>
          </cell>
          <cell r="H3062">
            <v>2825.548828125</v>
          </cell>
          <cell r="I3062">
            <v>2825.548828125</v>
          </cell>
          <cell r="J3062">
            <v>2825.548828125</v>
          </cell>
          <cell r="K3062" t="str">
            <v>tuna &amp; billfishes</v>
          </cell>
          <cell r="L3062" t="str">
            <v>tuna &amp; billfishes</v>
          </cell>
          <cell r="M3062" t="str">
            <v>tuna &amp; billfishes</v>
          </cell>
          <cell r="N3062" t="str">
            <v>Pelagic piscivore large (&gt;100cm)</v>
          </cell>
          <cell r="O3062" t="str">
            <v>Tuna &amp; billfishes</v>
          </cell>
          <cell r="P3062" t="str">
            <v>FVT</v>
          </cell>
        </row>
        <row r="3063">
          <cell r="C3063" t="str">
            <v>Sarda australis</v>
          </cell>
          <cell r="D3063" t="str">
            <v>Scombridae</v>
          </cell>
          <cell r="E3063">
            <v>2825.548828125</v>
          </cell>
          <cell r="F3063">
            <v>2825.548828125</v>
          </cell>
          <cell r="K3063" t="str">
            <v>pelagic large predator</v>
          </cell>
          <cell r="L3063" t="str">
            <v>pelagic large predator</v>
          </cell>
          <cell r="M3063" t="str">
            <v>pelagic coastal piscivore</v>
          </cell>
          <cell r="N3063" t="str">
            <v>Pelagic piscivore medium (30-100cm)</v>
          </cell>
          <cell r="O3063" t="str">
            <v>Tuna &amp; billfishes</v>
          </cell>
          <cell r="P3063" t="str">
            <v>FVT</v>
          </cell>
        </row>
        <row r="3064">
          <cell r="C3064" t="str">
            <v>Acanthocybium solandri</v>
          </cell>
          <cell r="D3064">
            <v>2825.548828125</v>
          </cell>
          <cell r="E3064">
            <v>2825.548828125</v>
          </cell>
          <cell r="F3064">
            <v>2825.548828125</v>
          </cell>
          <cell r="G3064">
            <v>2825.548828125</v>
          </cell>
          <cell r="H3064">
            <v>2825.548828125</v>
          </cell>
          <cell r="I3064">
            <v>2825.548828125</v>
          </cell>
          <cell r="J3064">
            <v>2825.548828125</v>
          </cell>
          <cell r="K3064" t="str">
            <v>pelagic medium predator</v>
          </cell>
          <cell r="L3064" t="str">
            <v>pelagic medium predator</v>
          </cell>
          <cell r="M3064" t="str">
            <v>pelagic coastal piscivore</v>
          </cell>
          <cell r="N3064" t="str">
            <v>Pelagic piscivore medium (30-100cm)</v>
          </cell>
          <cell r="O3064" t="str">
            <v>Tuna &amp; billfishes</v>
          </cell>
          <cell r="P3064" t="str">
            <v>FVT</v>
          </cell>
        </row>
        <row r="3065">
          <cell r="C3065" t="str">
            <v>Thunnus thynnus</v>
          </cell>
          <cell r="D3065">
            <v>2825.548828125</v>
          </cell>
          <cell r="E3065">
            <v>2825.548828125</v>
          </cell>
          <cell r="F3065">
            <v>2825.548828125</v>
          </cell>
          <cell r="G3065">
            <v>2825.548828125</v>
          </cell>
          <cell r="H3065">
            <v>2825.548828125</v>
          </cell>
          <cell r="I3065">
            <v>2825.548828125</v>
          </cell>
          <cell r="J3065">
            <v>2825.548828125</v>
          </cell>
          <cell r="K3065" t="str">
            <v>tuna &amp; billfishes</v>
          </cell>
          <cell r="L3065" t="str">
            <v>tuna &amp; billfishes</v>
          </cell>
          <cell r="M3065" t="str">
            <v>tuna &amp; billfishes</v>
          </cell>
          <cell r="N3065" t="str">
            <v>Pelagic piscivore large (&gt;100cm)</v>
          </cell>
          <cell r="O3065" t="str">
            <v>Tuna &amp; billfishes</v>
          </cell>
          <cell r="P3065" t="str">
            <v>FVT</v>
          </cell>
        </row>
        <row r="3066">
          <cell r="C3066" t="str">
            <v>Scomber scombrus</v>
          </cell>
          <cell r="D3066">
            <v>2825.548828125</v>
          </cell>
          <cell r="E3066">
            <v>2825.548828125</v>
          </cell>
          <cell r="F3066">
            <v>2825.548828125</v>
          </cell>
          <cell r="G3066">
            <v>2825.548828125</v>
          </cell>
          <cell r="K3066" t="str">
            <v>not Australian</v>
          </cell>
          <cell r="L3066" t="str">
            <v>pelagic medium predator</v>
          </cell>
          <cell r="M3066" t="str">
            <v>not Australian</v>
          </cell>
          <cell r="N3066" t="str">
            <v>not Australian</v>
          </cell>
          <cell r="O3066" t="str">
            <v>Tuna &amp; billfishes</v>
          </cell>
          <cell r="P3066" t="str">
            <v>FVT</v>
          </cell>
        </row>
        <row r="3067">
          <cell r="C3067" t="str">
            <v>Scombridae</v>
          </cell>
          <cell r="D3067">
            <v>2825.548828125</v>
          </cell>
          <cell r="E3067">
            <v>2825.548828125</v>
          </cell>
          <cell r="F3067">
            <v>2825.548828125</v>
          </cell>
          <cell r="G3067">
            <v>2825.548828125</v>
          </cell>
          <cell r="H3067">
            <v>2825.548828125</v>
          </cell>
          <cell r="I3067">
            <v>2825.548828125</v>
          </cell>
          <cell r="J3067">
            <v>2825.548828125</v>
          </cell>
          <cell r="K3067" t="str">
            <v>tuna &amp; billfishes</v>
          </cell>
          <cell r="L3067" t="str">
            <v>tuna &amp; billfishes</v>
          </cell>
          <cell r="M3067" t="str">
            <v>tuna &amp; billfishes</v>
          </cell>
          <cell r="N3067" t="str">
            <v>Pelagic piscivore large (&gt;100cm)</v>
          </cell>
          <cell r="O3067" t="str">
            <v>Tuna &amp; billfishes</v>
          </cell>
          <cell r="P3067" t="str">
            <v>FVT</v>
          </cell>
        </row>
        <row r="3068">
          <cell r="C3068" t="str">
            <v>Scombridae spp. (tribes Scomberomorini &amp; Scombrini</v>
          </cell>
          <cell r="D3068">
            <v>2825.548828125</v>
          </cell>
          <cell r="E3068">
            <v>2825.548828125</v>
          </cell>
          <cell r="G3068">
            <v>2825.548828125</v>
          </cell>
          <cell r="K3068">
            <v>2825.548828125</v>
          </cell>
          <cell r="L3068">
            <v>2825.548828125</v>
          </cell>
          <cell r="M3068">
            <v>2825.548828125</v>
          </cell>
          <cell r="N3068">
            <v>2825.548828125</v>
          </cell>
          <cell r="O3068" t="str">
            <v>Tuna &amp; billfishes</v>
          </cell>
          <cell r="P3068" t="str">
            <v>FVT</v>
          </cell>
        </row>
        <row r="3069">
          <cell r="C3069" t="str">
            <v>Scombridae spp. (tribes Sardini &amp; Thunnini)</v>
          </cell>
          <cell r="D3069">
            <v>2825.548828125</v>
          </cell>
          <cell r="E3069">
            <v>2825.548828125</v>
          </cell>
          <cell r="F3069">
            <v>2825.548828125</v>
          </cell>
          <cell r="G3069">
            <v>2825.548828125</v>
          </cell>
          <cell r="H3069">
            <v>2825.548828125</v>
          </cell>
          <cell r="I3069">
            <v>2825.548828125</v>
          </cell>
          <cell r="J3069">
            <v>2825.548828125</v>
          </cell>
          <cell r="K3069" t="str">
            <v>tuna &amp; billfishes</v>
          </cell>
          <cell r="L3069" t="str">
            <v>tuna &amp; billfishes</v>
          </cell>
          <cell r="M3069">
            <v>2825.548828125</v>
          </cell>
          <cell r="N3069">
            <v>2825.548828125</v>
          </cell>
          <cell r="O3069" t="str">
            <v>Tuna &amp; billfishes</v>
          </cell>
          <cell r="P3069" t="str">
            <v>FVT</v>
          </cell>
        </row>
        <row r="3070">
          <cell r="C3070" t="str">
            <v>Xiphias gladius</v>
          </cell>
          <cell r="D3070" t="str">
            <v>Pisces</v>
          </cell>
          <cell r="E3070" t="str">
            <v>Scombridae</v>
          </cell>
          <cell r="G3070" t="str">
            <v>PiscesScombridae</v>
          </cell>
          <cell r="H3070">
            <v>2825.548828125</v>
          </cell>
          <cell r="I3070">
            <v>2825.548828125</v>
          </cell>
          <cell r="J3070">
            <v>2825.548828125</v>
          </cell>
          <cell r="K3070" t="str">
            <v>tuna &amp; billfishes</v>
          </cell>
          <cell r="L3070" t="str">
            <v>tuna &amp; billfishes</v>
          </cell>
          <cell r="M3070" t="str">
            <v>pelagic oceanic piscivore</v>
          </cell>
          <cell r="N3070" t="str">
            <v>Pelagic piscivore large (&gt;100cm)</v>
          </cell>
          <cell r="O3070" t="str">
            <v>Tuna &amp; billfishes</v>
          </cell>
          <cell r="P3070" t="str">
            <v>FVT</v>
          </cell>
        </row>
        <row r="3071">
          <cell r="C3071" t="str">
            <v>Istiophoridae</v>
          </cell>
          <cell r="D3071">
            <v>2825.548828125</v>
          </cell>
          <cell r="E3071">
            <v>2825.548828125</v>
          </cell>
          <cell r="G3071">
            <v>2825.548828125</v>
          </cell>
          <cell r="H3071">
            <v>2825.548828125</v>
          </cell>
          <cell r="I3071">
            <v>2825.548828125</v>
          </cell>
          <cell r="J3071">
            <v>2825.548828125</v>
          </cell>
          <cell r="K3071" t="str">
            <v>tuna &amp; billfishes</v>
          </cell>
          <cell r="L3071" t="str">
            <v>tuna &amp; billfishes</v>
          </cell>
          <cell r="M3071" t="str">
            <v>tuna &amp; billfishes</v>
          </cell>
          <cell r="N3071" t="str">
            <v>Pelagic piscivore large (&gt;100cm)</v>
          </cell>
          <cell r="O3071" t="str">
            <v>Tuna &amp; billfishes</v>
          </cell>
          <cell r="P3071" t="str">
            <v>FVT</v>
          </cell>
        </row>
        <row r="3072">
          <cell r="C3072" t="str">
            <v>Tetrapturus audax</v>
          </cell>
          <cell r="D3072">
            <v>2825.548828125</v>
          </cell>
          <cell r="E3072">
            <v>2825.548828125</v>
          </cell>
          <cell r="G3072">
            <v>2825.548828125</v>
          </cell>
          <cell r="H3072">
            <v>2825.548828125</v>
          </cell>
          <cell r="I3072">
            <v>2825.548828125</v>
          </cell>
          <cell r="J3072">
            <v>2825.548828125</v>
          </cell>
          <cell r="K3072" t="str">
            <v>tuna &amp; billfishes</v>
          </cell>
          <cell r="L3072" t="str">
            <v>tuna &amp; billfishes</v>
          </cell>
          <cell r="M3072" t="str">
            <v>tuna &amp; billfishes</v>
          </cell>
          <cell r="N3072" t="str">
            <v>Pelagic piscivore large (&gt;100cm)</v>
          </cell>
          <cell r="O3072" t="str">
            <v>Tuna &amp; billfishes</v>
          </cell>
          <cell r="P3072" t="str">
            <v>FVT</v>
          </cell>
        </row>
        <row r="3073">
          <cell r="C3073" t="str">
            <v>Tetrapturus audax</v>
          </cell>
          <cell r="D3073">
            <v>2825.548828125</v>
          </cell>
          <cell r="E3073">
            <v>2825.548828125</v>
          </cell>
          <cell r="K3073" t="str">
            <v>tuna &amp; billfishes</v>
          </cell>
          <cell r="L3073" t="str">
            <v>tuna &amp; billfishes</v>
          </cell>
          <cell r="M3073" t="str">
            <v>tuna &amp; billfishes</v>
          </cell>
          <cell r="N3073" t="str">
            <v>Pelagic piscivore large (&gt;100cm)</v>
          </cell>
          <cell r="O3073" t="str">
            <v>Tuna &amp; billfishes</v>
          </cell>
          <cell r="P3073" t="str">
            <v>FVT</v>
          </cell>
        </row>
        <row r="3074">
          <cell r="C3074" t="str">
            <v>Makaira mazara</v>
          </cell>
          <cell r="D3074">
            <v>2825.548828125</v>
          </cell>
          <cell r="K3074" t="str">
            <v>tuna &amp; billfishes</v>
          </cell>
          <cell r="L3074" t="str">
            <v>tuna &amp; billfishes</v>
          </cell>
          <cell r="M3074" t="str">
            <v>tuna &amp; billfishes</v>
          </cell>
          <cell r="N3074" t="str">
            <v>Pelagic piscivore large (&gt;100cm)</v>
          </cell>
          <cell r="O3074" t="str">
            <v>Tuna &amp; billfishes</v>
          </cell>
          <cell r="P3074" t="str">
            <v>FVT</v>
          </cell>
        </row>
        <row r="3075">
          <cell r="C3075" t="str">
            <v>Istiophorus platypterus</v>
          </cell>
          <cell r="D3075">
            <v>2825.548828125</v>
          </cell>
          <cell r="E3075">
            <v>2825.548828125</v>
          </cell>
          <cell r="G3075">
            <v>2825.548828125</v>
          </cell>
          <cell r="K3075" t="str">
            <v>tuna &amp; billfishes</v>
          </cell>
          <cell r="L3075" t="str">
            <v>tuna &amp; billfishes</v>
          </cell>
          <cell r="M3075" t="str">
            <v>tuna &amp; billfishes</v>
          </cell>
          <cell r="N3075" t="str">
            <v>Pelagic piscivore large (&gt;100cm)</v>
          </cell>
          <cell r="O3075" t="str">
            <v>Tuna &amp; billfishes</v>
          </cell>
          <cell r="P3075" t="str">
            <v>FVT</v>
          </cell>
        </row>
        <row r="3076">
          <cell r="C3076" t="str">
            <v>Makaira indica</v>
          </cell>
          <cell r="D3076">
            <v>2825.548828125</v>
          </cell>
          <cell r="E3076">
            <v>2825.548828125</v>
          </cell>
          <cell r="G3076">
            <v>2825.548828125</v>
          </cell>
          <cell r="K3076" t="str">
            <v>tuna &amp; billfishes</v>
          </cell>
          <cell r="L3076" t="str">
            <v>tuna &amp; billfishes</v>
          </cell>
          <cell r="M3076" t="str">
            <v>tuna &amp; billfishes</v>
          </cell>
          <cell r="N3076" t="str">
            <v>Pelagic piscivore large (&gt;100cm)</v>
          </cell>
          <cell r="O3076" t="str">
            <v>Tuna &amp; billfishes</v>
          </cell>
          <cell r="P3076" t="str">
            <v>FVT</v>
          </cell>
        </row>
        <row r="3077">
          <cell r="C3077" t="str">
            <v>Tetrapturus angustirostris</v>
          </cell>
          <cell r="D3077">
            <v>2825.548828125</v>
          </cell>
          <cell r="E3077">
            <v>2825.548828125</v>
          </cell>
          <cell r="G3077">
            <v>2825.548828125</v>
          </cell>
          <cell r="K3077" t="str">
            <v>tuna &amp; billfishes</v>
          </cell>
          <cell r="L3077" t="str">
            <v>tuna &amp; billfishes</v>
          </cell>
          <cell r="M3077" t="str">
            <v>tuna &amp; billfishes</v>
          </cell>
          <cell r="N3077" t="str">
            <v>Pelagic piscivore large (&gt;100cm)</v>
          </cell>
          <cell r="O3077" t="str">
            <v>Tuna &amp; billfishes</v>
          </cell>
          <cell r="P3077" t="str">
            <v>FVT</v>
          </cell>
        </row>
        <row r="3078">
          <cell r="C3078" t="str">
            <v>Centrolophidae -undifferentiated</v>
          </cell>
          <cell r="D3078" t="str">
            <v>Pisces</v>
          </cell>
          <cell r="E3078" t="str">
            <v>Centrolophidae</v>
          </cell>
          <cell r="G3078" t="str">
            <v>PiscesCentrolophidae</v>
          </cell>
          <cell r="K3078" t="str">
            <v>pelagic medium predator</v>
          </cell>
          <cell r="L3078" t="str">
            <v>pelagic medium predator</v>
          </cell>
          <cell r="M3078" t="str">
            <v>pelagic oceanic piscivore</v>
          </cell>
          <cell r="N3078" t="str">
            <v>pelagic oceanic piscivore</v>
          </cell>
          <cell r="O3078" t="str">
            <v>Offshore pelagic piscivore medium</v>
          </cell>
          <cell r="P3078" t="str">
            <v>FVS</v>
          </cell>
        </row>
        <row r="3079">
          <cell r="C3079" t="str">
            <v>Hyperoglyphe antarctica</v>
          </cell>
          <cell r="D3079" t="str">
            <v>Pisces</v>
          </cell>
          <cell r="E3079" t="str">
            <v>Centrolophidae</v>
          </cell>
          <cell r="G3079" t="str">
            <v>PiscesCentrolophidae</v>
          </cell>
          <cell r="K3079" t="str">
            <v>blue-eye trevalla</v>
          </cell>
          <cell r="L3079" t="str">
            <v>blue-eye trevalla</v>
          </cell>
          <cell r="M3079" t="str">
            <v>pelagic oceanic invertebrate feeder</v>
          </cell>
          <cell r="N3079" t="str">
            <v>pelagic oceanic invertebrate feeder</v>
          </cell>
          <cell r="O3079" t="str">
            <v>Offshore pelagic invertivore large</v>
          </cell>
          <cell r="P3079" t="str">
            <v>FVS</v>
          </cell>
        </row>
        <row r="3080">
          <cell r="C3080" t="str">
            <v>Tubbia tasmanica</v>
          </cell>
          <cell r="D3080" t="str">
            <v>Pisces</v>
          </cell>
          <cell r="E3080" t="str">
            <v>Centrolophidae</v>
          </cell>
          <cell r="G3080" t="str">
            <v>PiscesCentrolophidae</v>
          </cell>
          <cell r="H3080">
            <v>2825.548828125</v>
          </cell>
          <cell r="I3080">
            <v>2825.548828125</v>
          </cell>
          <cell r="J3080">
            <v>2825.548828125</v>
          </cell>
          <cell r="K3080" t="str">
            <v>pelagic medium invertebrate feeder</v>
          </cell>
          <cell r="L3080" t="str">
            <v>pelagic medium invertebrate feeder</v>
          </cell>
          <cell r="M3080" t="str">
            <v>pelagic oceanic invertebrate feeder</v>
          </cell>
          <cell r="N3080" t="str">
            <v>pelagic oceanic invertebrate feeder</v>
          </cell>
          <cell r="O3080" t="str">
            <v>Offshore pelagic invertivore large</v>
          </cell>
          <cell r="P3080" t="str">
            <v>FVS</v>
          </cell>
        </row>
        <row r="3081">
          <cell r="C3081" t="str">
            <v>Centrolophus niger</v>
          </cell>
          <cell r="D3081" t="str">
            <v>Pisces</v>
          </cell>
          <cell r="E3081" t="str">
            <v xml:space="preserve">Centrolophidae </v>
          </cell>
          <cell r="G3081" t="str">
            <v xml:space="preserve">PiscesCentrolophidae </v>
          </cell>
          <cell r="K3081" t="str">
            <v>pelagic medium predator</v>
          </cell>
          <cell r="L3081" t="str">
            <v>pelagic medium predator</v>
          </cell>
          <cell r="M3081" t="str">
            <v>pelagic oceanic piscivore</v>
          </cell>
          <cell r="N3081" t="str">
            <v>Pelagic piscivore medium (30-100cm)</v>
          </cell>
          <cell r="O3081" t="str">
            <v>Offshore pelagic piscivore medium</v>
          </cell>
          <cell r="P3081" t="str">
            <v>FVS</v>
          </cell>
        </row>
        <row r="3082">
          <cell r="C3082" t="str">
            <v>Seriolella brama</v>
          </cell>
          <cell r="D3082" t="str">
            <v>Pisces</v>
          </cell>
          <cell r="E3082" t="str">
            <v xml:space="preserve">Centrolophidae </v>
          </cell>
          <cell r="G3082" t="str">
            <v xml:space="preserve">PiscesCentrolophidae </v>
          </cell>
          <cell r="K3082" t="str">
            <v>warehou</v>
          </cell>
          <cell r="L3082" t="str">
            <v>warehou</v>
          </cell>
          <cell r="M3082" t="str">
            <v>pelagic oceanic invertebrate feeder</v>
          </cell>
          <cell r="N3082" t="str">
            <v>pelagic oceanic invertebrate feeder</v>
          </cell>
          <cell r="O3082" t="str">
            <v>Offshore pelagic invertivore large</v>
          </cell>
          <cell r="P3082" t="str">
            <v>FVS</v>
          </cell>
        </row>
        <row r="3083">
          <cell r="C3083" t="str">
            <v>Seriolella punctata</v>
          </cell>
          <cell r="D3083" t="str">
            <v>Pisces</v>
          </cell>
          <cell r="E3083" t="str">
            <v xml:space="preserve">Centrolophidae </v>
          </cell>
          <cell r="G3083" t="str">
            <v xml:space="preserve">PiscesCentrolophidae </v>
          </cell>
          <cell r="K3083" t="str">
            <v>warehou</v>
          </cell>
          <cell r="L3083" t="str">
            <v>warehou</v>
          </cell>
          <cell r="M3083" t="str">
            <v>pelagic oceanic invertebrate feeder</v>
          </cell>
          <cell r="N3083" t="str">
            <v>pelagic oceanic invertebrate feeder</v>
          </cell>
          <cell r="O3083" t="str">
            <v>Offshore pelagic invertivore large</v>
          </cell>
          <cell r="P3083" t="str">
            <v>FVS</v>
          </cell>
        </row>
        <row r="3084">
          <cell r="C3084" t="str">
            <v>Seriolella caerulea</v>
          </cell>
          <cell r="D3084" t="str">
            <v>Pisces</v>
          </cell>
          <cell r="E3084" t="str">
            <v xml:space="preserve">Centrolophidae </v>
          </cell>
          <cell r="F3084">
            <v>2825.548828125</v>
          </cell>
          <cell r="G3084" t="str">
            <v xml:space="preserve">PiscesCentrolophidae </v>
          </cell>
          <cell r="H3084">
            <v>2825.548828125</v>
          </cell>
          <cell r="I3084">
            <v>2825.548828125</v>
          </cell>
          <cell r="J3084">
            <v>2825.548828125</v>
          </cell>
          <cell r="K3084" t="str">
            <v>pelagic medium invertebrate feeder</v>
          </cell>
          <cell r="L3084" t="str">
            <v>pelagic medium invertebrate feeder</v>
          </cell>
          <cell r="M3084" t="str">
            <v>pelagic oceanic invertebrate feeder</v>
          </cell>
          <cell r="N3084" t="str">
            <v>pelagic oceanic invertebrate feeder</v>
          </cell>
          <cell r="O3084" t="str">
            <v>Offshore pelagic invertivore large</v>
          </cell>
          <cell r="P3084" t="str">
            <v>FVS</v>
          </cell>
        </row>
        <row r="3085">
          <cell r="C3085" t="str">
            <v>Schedophilus labyrinthicus</v>
          </cell>
          <cell r="D3085">
            <v>2825.548828125</v>
          </cell>
          <cell r="E3085">
            <v>2825.548828125</v>
          </cell>
          <cell r="G3085">
            <v>2825.548828125</v>
          </cell>
          <cell r="K3085">
            <v>2825.548828125</v>
          </cell>
          <cell r="L3085">
            <v>2825.548828125</v>
          </cell>
          <cell r="M3085">
            <v>2825.548828125</v>
          </cell>
          <cell r="N3085">
            <v>2825.548828125</v>
          </cell>
          <cell r="O3085" t="str">
            <v>Offshore pelagic invertivore large</v>
          </cell>
          <cell r="P3085" t="str">
            <v>FVS</v>
          </cell>
        </row>
        <row r="3086">
          <cell r="C3086" t="str">
            <v xml:space="preserve">Arnoglossus muelleri </v>
          </cell>
          <cell r="D3086">
            <v>2825.548828125</v>
          </cell>
          <cell r="E3086">
            <v>2825.548828125</v>
          </cell>
          <cell r="F3086">
            <v>2825.548828125</v>
          </cell>
          <cell r="G3086">
            <v>2825.548828125</v>
          </cell>
          <cell r="H3086">
            <v>2825.548828125</v>
          </cell>
          <cell r="I3086">
            <v>2825.548828125</v>
          </cell>
          <cell r="J3086">
            <v>2825.548828125</v>
          </cell>
          <cell r="K3086">
            <v>2825.548828125</v>
          </cell>
          <cell r="L3086">
            <v>2825.548828125</v>
          </cell>
          <cell r="M3086">
            <v>2825.548828125</v>
          </cell>
          <cell r="N3086">
            <v>2825.548828125</v>
          </cell>
          <cell r="O3086" t="str">
            <v>Shelf demersal invertivore small</v>
          </cell>
          <cell r="P3086" t="str">
            <v>FDS</v>
          </cell>
        </row>
        <row r="3087">
          <cell r="C3087" t="str">
            <v>Seriolella spp</v>
          </cell>
          <cell r="D3087">
            <v>2825.548828125</v>
          </cell>
          <cell r="E3087">
            <v>2825.548828125</v>
          </cell>
          <cell r="G3087" t="str">
            <v/>
          </cell>
          <cell r="K3087" t="str">
            <v>warehou</v>
          </cell>
          <cell r="L3087" t="str">
            <v>warehou</v>
          </cell>
          <cell r="M3087" t="str">
            <v>pelagic oceanic invertebrate feeder</v>
          </cell>
          <cell r="N3087" t="str">
            <v>pelagic oceanic invertebrate feeder</v>
          </cell>
          <cell r="O3087" t="str">
            <v>Offshore pelagic invertivore large</v>
          </cell>
          <cell r="P3087" t="str">
            <v>FVS</v>
          </cell>
        </row>
        <row r="3088">
          <cell r="C3088" t="str">
            <v>Cubiceps spp.</v>
          </cell>
          <cell r="D3088" t="str">
            <v>Pisces</v>
          </cell>
          <cell r="E3088" t="str">
            <v>Nomeidae</v>
          </cell>
          <cell r="F3088">
            <v>2825.548828125</v>
          </cell>
          <cell r="G3088" t="str">
            <v>PiscesNomeidae</v>
          </cell>
          <cell r="H3088">
            <v>2825.548828125</v>
          </cell>
          <cell r="I3088">
            <v>2825.548828125</v>
          </cell>
          <cell r="J3088">
            <v>2825.548828125</v>
          </cell>
          <cell r="K3088">
            <v>2825.548828125</v>
          </cell>
          <cell r="L3088">
            <v>2825.548828125</v>
          </cell>
          <cell r="M3088">
            <v>2825.548828125</v>
          </cell>
          <cell r="N3088" t="str">
            <v>pelagic oceanic invertebrate feeder</v>
          </cell>
          <cell r="O3088" t="str">
            <v>Offshore pelagic invertivore large</v>
          </cell>
          <cell r="P3088" t="str">
            <v>FVS</v>
          </cell>
        </row>
        <row r="3089">
          <cell r="C3089" t="str">
            <v>Cubiceps caeruleus</v>
          </cell>
          <cell r="D3089">
            <v>2825.548828125</v>
          </cell>
          <cell r="E3089">
            <v>2825.548828125</v>
          </cell>
          <cell r="F3089">
            <v>2825.548828125</v>
          </cell>
          <cell r="G3089">
            <v>2825.548828125</v>
          </cell>
          <cell r="H3089">
            <v>2825.548828125</v>
          </cell>
          <cell r="I3089">
            <v>2825.548828125</v>
          </cell>
          <cell r="J3089">
            <v>2825.548828125</v>
          </cell>
          <cell r="K3089">
            <v>2825.548828125</v>
          </cell>
          <cell r="L3089">
            <v>2825.548828125</v>
          </cell>
          <cell r="M3089">
            <v>2825.548828125</v>
          </cell>
          <cell r="N3089">
            <v>2825.548828125</v>
          </cell>
          <cell r="O3089" t="str">
            <v>Offshore pelagic invertivore large</v>
          </cell>
          <cell r="P3089" t="str">
            <v>FVS</v>
          </cell>
        </row>
        <row r="3090">
          <cell r="C3090" t="str">
            <v>Ariomma spp</v>
          </cell>
          <cell r="D3090" t="str">
            <v>Pisces</v>
          </cell>
          <cell r="E3090">
            <v>2825.548828125</v>
          </cell>
          <cell r="F3090">
            <v>2825.548828125</v>
          </cell>
          <cell r="G3090">
            <v>2825.548828125</v>
          </cell>
          <cell r="H3090">
            <v>2825.548828125</v>
          </cell>
          <cell r="I3090">
            <v>2825.548828125</v>
          </cell>
          <cell r="J3090">
            <v>2825.548828125</v>
          </cell>
          <cell r="K3090" t="str">
            <v>pelagic medium invertebrate feeder</v>
          </cell>
          <cell r="L3090" t="str">
            <v>pelagic medium invertebrate feeder</v>
          </cell>
          <cell r="M3090" t="str">
            <v>pelagic oceanic invertebrate feeder</v>
          </cell>
          <cell r="N3090" t="str">
            <v>pelagic oceanic invertebrate feeder</v>
          </cell>
          <cell r="O3090" t="str">
            <v>Offshore pelagic invertivore large</v>
          </cell>
          <cell r="P3090" t="str">
            <v>FVS</v>
          </cell>
        </row>
        <row r="3091">
          <cell r="C3091" t="str">
            <v>Tetragonurus cuvieri</v>
          </cell>
          <cell r="D3091" t="str">
            <v>Pisces</v>
          </cell>
          <cell r="E3091" t="str">
            <v>Tetragonuridae</v>
          </cell>
          <cell r="F3091">
            <v>2825.548828125</v>
          </cell>
          <cell r="G3091" t="str">
            <v>PiscesTetragonuridae</v>
          </cell>
          <cell r="H3091" t="str">
            <v>pelagic fish</v>
          </cell>
          <cell r="I3091" t="str">
            <v>large pelagic</v>
          </cell>
          <cell r="J3091" t="str">
            <v>large omnivore</v>
          </cell>
          <cell r="K3091" t="str">
            <v>pelagic medium invertebrate feeder</v>
          </cell>
          <cell r="L3091" t="str">
            <v>pelagic medium invertebrate feeder</v>
          </cell>
          <cell r="M3091" t="str">
            <v>pelagic oceanic invertebrate feeder</v>
          </cell>
          <cell r="N3091" t="str">
            <v>pelagic oceanic invertebrate feeder</v>
          </cell>
          <cell r="O3091" t="str">
            <v>Offshore pelagic invertivore large</v>
          </cell>
          <cell r="P3091" t="str">
            <v>FVS</v>
          </cell>
        </row>
        <row r="3092">
          <cell r="C3092" t="str">
            <v>Bothidae</v>
          </cell>
          <cell r="D3092" t="str">
            <v>Pisces</v>
          </cell>
          <cell r="E3092" t="str">
            <v>Bothidae</v>
          </cell>
          <cell r="F3092">
            <v>2825.548828125</v>
          </cell>
          <cell r="G3092" t="str">
            <v>PiscesBothidae</v>
          </cell>
          <cell r="H3092" t="str">
            <v>benthic fish</v>
          </cell>
          <cell r="I3092" t="str">
            <v>small omnivore</v>
          </cell>
          <cell r="J3092" t="str">
            <v>small omnivore</v>
          </cell>
          <cell r="K3092" t="str">
            <v>shelf small invertebrate feeder</v>
          </cell>
          <cell r="L3092" t="str">
            <v>shelf small invertebrate feeder</v>
          </cell>
          <cell r="M3092" t="str">
            <v xml:space="preserve">shelf invertebrate feeder small </v>
          </cell>
          <cell r="N3092" t="str">
            <v>Demersal invertebrate feeder small (&lt;30cm)</v>
          </cell>
          <cell r="O3092" t="str">
            <v>Shelf demersal invertivore small</v>
          </cell>
          <cell r="P3092" t="str">
            <v>FDS</v>
          </cell>
        </row>
        <row r="3093">
          <cell r="C3093" t="str">
            <v>Lophonectes sp.</v>
          </cell>
          <cell r="D3093" t="str">
            <v>Pisces</v>
          </cell>
          <cell r="E3093" t="str">
            <v>Bothidae</v>
          </cell>
          <cell r="F3093">
            <v>2825.548828125</v>
          </cell>
          <cell r="G3093" t="str">
            <v>PiscesBothidae</v>
          </cell>
          <cell r="H3093" t="str">
            <v>benthic fish</v>
          </cell>
          <cell r="I3093" t="str">
            <v>small omnivore</v>
          </cell>
          <cell r="J3093" t="str">
            <v>small omnivore</v>
          </cell>
          <cell r="K3093" t="str">
            <v>shelf small invertebrate feeder</v>
          </cell>
          <cell r="L3093" t="str">
            <v>shelf small invertebrate feeder</v>
          </cell>
          <cell r="M3093" t="str">
            <v xml:space="preserve">shelf invertebrate feeder small </v>
          </cell>
          <cell r="N3093" t="str">
            <v>Demersal invertebrate feeder small (&lt;30cm)</v>
          </cell>
          <cell r="O3093" t="str">
            <v>Shelf demersal invertivore small</v>
          </cell>
          <cell r="P3093" t="str">
            <v>FDS</v>
          </cell>
        </row>
        <row r="3094">
          <cell r="C3094" t="str">
            <v>Bothidae, Achiropsettidae, Paralichthyidae - undifferentiated</v>
          </cell>
          <cell r="D3094">
            <v>2825.548828125</v>
          </cell>
          <cell r="E3094">
            <v>2825.548828125</v>
          </cell>
          <cell r="F3094">
            <v>2825.548828125</v>
          </cell>
          <cell r="G3094">
            <v>2825.548828125</v>
          </cell>
          <cell r="K3094">
            <v>2825.548828125</v>
          </cell>
          <cell r="L3094">
            <v>2825.548828125</v>
          </cell>
          <cell r="M3094">
            <v>2825.548828125</v>
          </cell>
          <cell r="N3094">
            <v>2825.548828125</v>
          </cell>
          <cell r="O3094" t="str">
            <v>Shelf demersal invertivore small</v>
          </cell>
          <cell r="P3094" t="str">
            <v>FDS</v>
          </cell>
        </row>
        <row r="3095">
          <cell r="C3095" t="str">
            <v>Lophonectes gallus</v>
          </cell>
          <cell r="D3095" t="str">
            <v>Pisces</v>
          </cell>
          <cell r="E3095" t="str">
            <v>Bothidae</v>
          </cell>
          <cell r="F3095">
            <v>2825.548828125</v>
          </cell>
          <cell r="G3095" t="str">
            <v>PiscesBothidae</v>
          </cell>
          <cell r="H3095" t="str">
            <v>benthic fish</v>
          </cell>
          <cell r="I3095" t="str">
            <v>small omnivore</v>
          </cell>
          <cell r="J3095" t="str">
            <v>small omnivore</v>
          </cell>
          <cell r="K3095" t="str">
            <v>shelf small invertebrate feeder</v>
          </cell>
          <cell r="L3095" t="str">
            <v>shelf small invertebrate feeder</v>
          </cell>
          <cell r="M3095" t="str">
            <v xml:space="preserve">shelf invertebrate feeder small </v>
          </cell>
          <cell r="N3095" t="str">
            <v>Demersal invertebrate feeder small (&lt;30cm)</v>
          </cell>
          <cell r="O3095" t="str">
            <v>Shelf demersal invertivore small</v>
          </cell>
          <cell r="P3095" t="str">
            <v>FDS</v>
          </cell>
        </row>
        <row r="3096">
          <cell r="C3096" t="str">
            <v>Pseudorhombus jenynsii</v>
          </cell>
          <cell r="D3096" t="str">
            <v>Pisces</v>
          </cell>
          <cell r="E3096" t="str">
            <v xml:space="preserve">Paralichthyidae </v>
          </cell>
          <cell r="F3096">
            <v>2825.548828125</v>
          </cell>
          <cell r="G3096" t="str">
            <v xml:space="preserve">PiscesParalichthyidae </v>
          </cell>
          <cell r="K3096" t="str">
            <v>shelf small invertebrate feeder</v>
          </cell>
          <cell r="L3096" t="str">
            <v>shelf small invertebrate feeder</v>
          </cell>
          <cell r="M3096" t="str">
            <v xml:space="preserve">shelf invertebrate feeder small </v>
          </cell>
          <cell r="N3096" t="str">
            <v>Demersal invertebrate feeder medium (30-100cm)</v>
          </cell>
          <cell r="O3096" t="str">
            <v>Shelf demersal invertivore large</v>
          </cell>
          <cell r="P3096" t="str">
            <v>FDS</v>
          </cell>
        </row>
        <row r="3097">
          <cell r="C3097" t="str">
            <v>Arnoglossus bassensis</v>
          </cell>
          <cell r="D3097" t="str">
            <v>Pisces</v>
          </cell>
          <cell r="E3097" t="str">
            <v>Bothidae</v>
          </cell>
          <cell r="F3097">
            <v>2825.548828125</v>
          </cell>
          <cell r="G3097" t="str">
            <v>PiscesBothidae</v>
          </cell>
          <cell r="K3097" t="str">
            <v>shelf small invertebrate feeder</v>
          </cell>
          <cell r="L3097" t="str">
            <v>shelf small invertebrate feeder</v>
          </cell>
          <cell r="M3097" t="str">
            <v xml:space="preserve">shelf invertebrate feeder small </v>
          </cell>
          <cell r="N3097" t="str">
            <v>Demersal invertebrate feeder small (&lt;30cm)</v>
          </cell>
          <cell r="O3097" t="str">
            <v>Shelf demersal invertivore small</v>
          </cell>
          <cell r="P3097" t="str">
            <v>FDS</v>
          </cell>
        </row>
        <row r="3098">
          <cell r="C3098" t="str">
            <v>Arnoglossus muelleri</v>
          </cell>
          <cell r="D3098" t="str">
            <v>Pisces</v>
          </cell>
          <cell r="E3098" t="str">
            <v>Bothidae</v>
          </cell>
          <cell r="F3098">
            <v>2825.548828125</v>
          </cell>
          <cell r="G3098" t="str">
            <v>PiscesBothidae</v>
          </cell>
          <cell r="H3098">
            <v>2825.548828125</v>
          </cell>
          <cell r="I3098">
            <v>2825.548828125</v>
          </cell>
          <cell r="J3098">
            <v>2825.548828125</v>
          </cell>
          <cell r="K3098" t="str">
            <v>shelf small invertebrate feeder</v>
          </cell>
          <cell r="L3098" t="str">
            <v>shelf small invertebrate feeder</v>
          </cell>
          <cell r="M3098" t="str">
            <v xml:space="preserve">shelf invertebrate feeder small </v>
          </cell>
          <cell r="N3098" t="str">
            <v>Demersal invertebrate feeder small (&lt;30cm)</v>
          </cell>
          <cell r="O3098" t="str">
            <v>Shelf demersal invertivore small</v>
          </cell>
          <cell r="P3098" t="str">
            <v>FDS</v>
          </cell>
        </row>
        <row r="3099">
          <cell r="C3099" t="str">
            <v>Bothidae</v>
          </cell>
          <cell r="D3099" t="str">
            <v>Pisces</v>
          </cell>
          <cell r="E3099" t="str">
            <v>Bothidae</v>
          </cell>
          <cell r="F3099">
            <v>2825.548828125</v>
          </cell>
          <cell r="G3099" t="str">
            <v>PiscesBothidae</v>
          </cell>
          <cell r="H3099">
            <v>2825.548828125</v>
          </cell>
          <cell r="I3099">
            <v>2825.548828125</v>
          </cell>
          <cell r="J3099">
            <v>2825.548828125</v>
          </cell>
          <cell r="K3099" t="str">
            <v>shelf small invertebrate feeder</v>
          </cell>
          <cell r="L3099" t="str">
            <v>shelf small invertebrate feeder</v>
          </cell>
          <cell r="M3099" t="str">
            <v xml:space="preserve">shelf invertebrate feeder small </v>
          </cell>
          <cell r="N3099" t="str">
            <v>Demersal invertebrate feeder small (&lt;30cm)</v>
          </cell>
          <cell r="O3099" t="str">
            <v>Shelf demersal invertivore small</v>
          </cell>
          <cell r="P3099" t="str">
            <v>FDS</v>
          </cell>
        </row>
        <row r="3100">
          <cell r="C3100" t="str">
            <v>Pleuronectidae</v>
          </cell>
          <cell r="D3100" t="str">
            <v>Pisces</v>
          </cell>
          <cell r="E3100" t="str">
            <v>Pleuronectiformes</v>
          </cell>
          <cell r="F3100">
            <v>2825.548828125</v>
          </cell>
          <cell r="G3100" t="str">
            <v>PiscesPleuronectiformes</v>
          </cell>
          <cell r="H3100" t="str">
            <v>benthic fish</v>
          </cell>
          <cell r="I3100" t="str">
            <v>small omnivore</v>
          </cell>
          <cell r="J3100" t="str">
            <v>small omnivore</v>
          </cell>
          <cell r="K3100" t="str">
            <v>shelf small invertebrate feeder</v>
          </cell>
          <cell r="L3100" t="str">
            <v>shelf small invertebrate feeder</v>
          </cell>
          <cell r="M3100" t="str">
            <v xml:space="preserve">shelf invertebrate feeder small </v>
          </cell>
          <cell r="N3100" t="str">
            <v>Demersal invertebrate feeder small (&lt;30cm)</v>
          </cell>
          <cell r="O3100" t="str">
            <v>Shelf demersal invertivore small</v>
          </cell>
          <cell r="P3100" t="str">
            <v>FDS</v>
          </cell>
        </row>
        <row r="3101">
          <cell r="C3101" t="str">
            <v>Ammotretis rostratus</v>
          </cell>
          <cell r="D3101" t="str">
            <v>Pisces</v>
          </cell>
          <cell r="E3101" t="str">
            <v>Pleuronectiformes</v>
          </cell>
          <cell r="F3101">
            <v>2825.548828125</v>
          </cell>
          <cell r="G3101" t="str">
            <v>PiscesPleuronectiformes</v>
          </cell>
          <cell r="H3101" t="str">
            <v>benthic fish</v>
          </cell>
          <cell r="I3101" t="str">
            <v>small omnivore</v>
          </cell>
          <cell r="J3101" t="str">
            <v>small omnivore</v>
          </cell>
          <cell r="K3101" t="str">
            <v>shelf small invertebrate feeder</v>
          </cell>
          <cell r="L3101" t="str">
            <v>shelf small invertebrate feeder</v>
          </cell>
          <cell r="M3101" t="str">
            <v xml:space="preserve">shelf invertebrate feeder small </v>
          </cell>
          <cell r="N3101" t="str">
            <v>Demersal invertebrate feeder small (&lt;30cm)</v>
          </cell>
          <cell r="O3101" t="str">
            <v>Shelf demersal invertivore small</v>
          </cell>
          <cell r="P3101" t="str">
            <v>FDS</v>
          </cell>
        </row>
        <row r="3102">
          <cell r="C3102" t="str">
            <v>Azygopus pinnifasciatus</v>
          </cell>
          <cell r="D3102" t="str">
            <v>Pisces</v>
          </cell>
          <cell r="E3102" t="str">
            <v>Pleuronectidae</v>
          </cell>
          <cell r="F3102">
            <v>2825.548828125</v>
          </cell>
          <cell r="G3102" t="str">
            <v>PiscesPleuronectidae</v>
          </cell>
          <cell r="H3102" t="str">
            <v>benthic fish</v>
          </cell>
          <cell r="I3102" t="str">
            <v>small omnivore</v>
          </cell>
          <cell r="J3102" t="str">
            <v>small omnivore</v>
          </cell>
          <cell r="K3102" t="str">
            <v>shelf small invertebrate feeder</v>
          </cell>
          <cell r="L3102" t="str">
            <v>shelf small invertebrate feeder</v>
          </cell>
          <cell r="M3102" t="str">
            <v xml:space="preserve">shelf invertebrate feeder small </v>
          </cell>
          <cell r="N3102" t="str">
            <v>Demersal invertebrate feeder small (&lt;30cm)</v>
          </cell>
          <cell r="O3102" t="str">
            <v>Deep demersal invertivore small</v>
          </cell>
          <cell r="P3102" t="str">
            <v>FDD</v>
          </cell>
        </row>
        <row r="3103">
          <cell r="C3103" t="str">
            <v>Rhombosolea tapirina</v>
          </cell>
          <cell r="D3103" t="str">
            <v>Pisces</v>
          </cell>
          <cell r="E3103" t="str">
            <v>Pleuronectidae</v>
          </cell>
          <cell r="F3103">
            <v>2825.548828125</v>
          </cell>
          <cell r="G3103" t="str">
            <v>PiscesPleuronectidae</v>
          </cell>
          <cell r="H3103" t="str">
            <v>benthic fish</v>
          </cell>
          <cell r="I3103" t="str">
            <v>small omnivore</v>
          </cell>
          <cell r="J3103" t="str">
            <v>small omnivore</v>
          </cell>
          <cell r="K3103" t="str">
            <v>shelf medium invertebrate feeder</v>
          </cell>
          <cell r="L3103" t="str">
            <v>shelf medium invertebrate feeder</v>
          </cell>
          <cell r="M3103" t="str">
            <v xml:space="preserve">shelf invertebrate feeder medium </v>
          </cell>
          <cell r="N3103" t="str">
            <v>Demersal invertebrate feeder medium (30-100cm)</v>
          </cell>
          <cell r="O3103" t="str">
            <v>Shelf demersal invertivore large</v>
          </cell>
          <cell r="P3103" t="str">
            <v>FDS</v>
          </cell>
        </row>
        <row r="3104">
          <cell r="C3104" t="str">
            <v>Ammotretis lituratus</v>
          </cell>
          <cell r="D3104" t="str">
            <v>Pisces</v>
          </cell>
          <cell r="E3104" t="str">
            <v>Pleuronectidae</v>
          </cell>
          <cell r="F3104">
            <v>2825.548828125</v>
          </cell>
          <cell r="G3104">
            <v>2825.548828125</v>
          </cell>
          <cell r="K3104" t="str">
            <v>shelf small invertebrate feeder</v>
          </cell>
          <cell r="L3104" t="str">
            <v>shelf small invertebrate feeder</v>
          </cell>
          <cell r="M3104" t="str">
            <v xml:space="preserve">shelf invertebrate feeder small </v>
          </cell>
          <cell r="N3104" t="str">
            <v>Demersal invertebrate feeder small (&lt;30cm)</v>
          </cell>
          <cell r="O3104" t="str">
            <v>Shelf demersal invertivore small</v>
          </cell>
          <cell r="P3104" t="str">
            <v>FDS</v>
          </cell>
        </row>
        <row r="3105">
          <cell r="C3105" t="str">
            <v>Soleidae/Pleuronectidae</v>
          </cell>
          <cell r="D3105">
            <v>2825.548828125</v>
          </cell>
          <cell r="E3105">
            <v>2825.548828125</v>
          </cell>
          <cell r="F3105">
            <v>2825.548828125</v>
          </cell>
          <cell r="G3105">
            <v>2825.548828125</v>
          </cell>
          <cell r="K3105" t="str">
            <v>shelf small invertebrate feeder</v>
          </cell>
          <cell r="L3105" t="str">
            <v>shelf small invertebrate feeder</v>
          </cell>
          <cell r="M3105" t="str">
            <v xml:space="preserve">shelf invertebrate feeder small </v>
          </cell>
          <cell r="N3105" t="str">
            <v>Demersal invertebrate feeder small (&lt;30cm)</v>
          </cell>
          <cell r="O3105" t="str">
            <v>Shelf demersal invertivore small</v>
          </cell>
          <cell r="P3105" t="str">
            <v>FDS</v>
          </cell>
        </row>
        <row r="3106">
          <cell r="C3106" t="str">
            <v>Soleidae</v>
          </cell>
          <cell r="D3106" t="str">
            <v>Pisces</v>
          </cell>
          <cell r="E3106" t="str">
            <v>Soleidae</v>
          </cell>
          <cell r="F3106">
            <v>2825.548828125</v>
          </cell>
          <cell r="G3106" t="str">
            <v>PiscesSoleidae</v>
          </cell>
          <cell r="K3106" t="str">
            <v>shelf small invertebrate feeder</v>
          </cell>
          <cell r="L3106" t="str">
            <v>shelf small invertebrate feeder</v>
          </cell>
          <cell r="M3106" t="str">
            <v xml:space="preserve">shelf invertebrate feeder small </v>
          </cell>
          <cell r="N3106" t="str">
            <v>Demersal invertebrate feeder small (&lt;30cm)</v>
          </cell>
          <cell r="O3106" t="str">
            <v>Shelf demersal invertivore small</v>
          </cell>
          <cell r="P3106" t="str">
            <v>FDS</v>
          </cell>
        </row>
        <row r="3107">
          <cell r="C3107" t="str">
            <v>Zebrias scalaris</v>
          </cell>
          <cell r="D3107" t="str">
            <v>Pisces</v>
          </cell>
          <cell r="E3107" t="str">
            <v>Soleidae</v>
          </cell>
          <cell r="F3107">
            <v>2825.548828125</v>
          </cell>
          <cell r="G3107" t="str">
            <v>PiscesSoleidae</v>
          </cell>
          <cell r="K3107" t="str">
            <v>shelf small invertebrate feeder</v>
          </cell>
          <cell r="L3107" t="str">
            <v>shelf small invertebrate feeder</v>
          </cell>
          <cell r="M3107" t="str">
            <v xml:space="preserve">shelf invertebrate feeder small </v>
          </cell>
          <cell r="N3107" t="str">
            <v>Demersal invertebrate feeder small (&lt;30cm)</v>
          </cell>
          <cell r="O3107" t="str">
            <v>Shelf demersal invertivore small</v>
          </cell>
          <cell r="P3107" t="str">
            <v>FDS</v>
          </cell>
        </row>
        <row r="3108">
          <cell r="C3108" t="str">
            <v>Brachirus nigra</v>
          </cell>
          <cell r="D3108" t="str">
            <v>Pisces</v>
          </cell>
          <cell r="E3108" t="str">
            <v>Soleidae</v>
          </cell>
          <cell r="F3108">
            <v>2825.548828125</v>
          </cell>
          <cell r="G3108">
            <v>2825.548828125</v>
          </cell>
          <cell r="K3108" t="str">
            <v>shelf small invertebrate feeder</v>
          </cell>
          <cell r="L3108" t="str">
            <v>shelf small invertebrate feeder</v>
          </cell>
          <cell r="M3108" t="str">
            <v xml:space="preserve">shelf invertebrate feeder small </v>
          </cell>
          <cell r="N3108" t="str">
            <v>Demersal invertebrate feeder medium (30-100cm)</v>
          </cell>
          <cell r="O3108" t="str">
            <v>Shelf demersal invertivore large</v>
          </cell>
          <cell r="P3108" t="str">
            <v>FDS</v>
          </cell>
        </row>
        <row r="3109">
          <cell r="C3109" t="str">
            <v>Pardachirus hedleyi</v>
          </cell>
          <cell r="D3109" t="str">
            <v>Pisces</v>
          </cell>
          <cell r="E3109" t="str">
            <v>Soleidae</v>
          </cell>
          <cell r="F3109">
            <v>2825.548828125</v>
          </cell>
          <cell r="G3109" t="str">
            <v>PiscesSoleidae</v>
          </cell>
          <cell r="K3109" t="str">
            <v>shelf small invertebrate feeder</v>
          </cell>
          <cell r="L3109" t="str">
            <v>shelf small invertebrate feeder</v>
          </cell>
          <cell r="M3109" t="str">
            <v xml:space="preserve">shelf invertebrate feeder small </v>
          </cell>
          <cell r="N3109" t="str">
            <v>Demersal invertebrate feeder small (&lt;30cm)</v>
          </cell>
          <cell r="O3109" t="str">
            <v>Shelf demersal invertivore small</v>
          </cell>
          <cell r="P3109" t="str">
            <v>FDS</v>
          </cell>
        </row>
        <row r="3110">
          <cell r="C3110" t="str">
            <v>Zebrias penescalaris</v>
          </cell>
          <cell r="D3110">
            <v>2825.548828125</v>
          </cell>
          <cell r="E3110">
            <v>2825.548828125</v>
          </cell>
          <cell r="F3110">
            <v>2825.548828125</v>
          </cell>
          <cell r="G3110">
            <v>2825.548828125</v>
          </cell>
          <cell r="K3110">
            <v>2825.548828125</v>
          </cell>
          <cell r="L3110">
            <v>2825.548828125</v>
          </cell>
          <cell r="M3110">
            <v>2825.548828125</v>
          </cell>
          <cell r="N3110">
            <v>2825.548828125</v>
          </cell>
          <cell r="O3110" t="str">
            <v>Shelf demersal invertivore small</v>
          </cell>
          <cell r="P3110" t="str">
            <v>FDS</v>
          </cell>
        </row>
        <row r="3111">
          <cell r="C3111" t="str">
            <v>Cynoglossus broadhursti</v>
          </cell>
          <cell r="D3111">
            <v>2825.548828125</v>
          </cell>
          <cell r="E3111">
            <v>2825.548828125</v>
          </cell>
          <cell r="F3111">
            <v>2825.548828125</v>
          </cell>
          <cell r="G3111">
            <v>2825.548828125</v>
          </cell>
          <cell r="H3111">
            <v>2825.548828125</v>
          </cell>
          <cell r="I3111">
            <v>2825.548828125</v>
          </cell>
          <cell r="J3111">
            <v>2825.548828125</v>
          </cell>
          <cell r="K3111">
            <v>2825.548828125</v>
          </cell>
          <cell r="L3111">
            <v>2825.548828125</v>
          </cell>
          <cell r="M3111">
            <v>2825.548828125</v>
          </cell>
          <cell r="N3111">
            <v>2825.548828125</v>
          </cell>
          <cell r="O3111" t="str">
            <v>Shelf demersal invertivore small</v>
          </cell>
          <cell r="P3111" t="str">
            <v>FDS</v>
          </cell>
        </row>
        <row r="3112">
          <cell r="C3112" t="str">
            <v>leatherjackets</v>
          </cell>
          <cell r="D3112" t="str">
            <v>Pisces</v>
          </cell>
          <cell r="E3112" t="str">
            <v>Monacanthidae</v>
          </cell>
          <cell r="F3112">
            <v>2825.548828125</v>
          </cell>
          <cell r="G3112" t="str">
            <v>PiscesMonacanthidae</v>
          </cell>
          <cell r="K3112" t="str">
            <v>shelf medium predator</v>
          </cell>
          <cell r="L3112" t="str">
            <v>Leatherjackets</v>
          </cell>
          <cell r="M3112" t="str">
            <v>shelf piscivore medium</v>
          </cell>
          <cell r="N3112" t="str">
            <v>Demersal piscivore medium (30-100cm)</v>
          </cell>
          <cell r="O3112" t="str">
            <v>Shelf demersal piscivore large</v>
          </cell>
          <cell r="P3112" t="str">
            <v>FVS</v>
          </cell>
        </row>
        <row r="3113">
          <cell r="C3113" t="str">
            <v>Monacanthidae</v>
          </cell>
          <cell r="D3113" t="str">
            <v>Pisces</v>
          </cell>
          <cell r="E3113" t="str">
            <v>Monacanthidae</v>
          </cell>
          <cell r="F3113">
            <v>2825.548828125</v>
          </cell>
          <cell r="G3113" t="str">
            <v>PiscesMonacanthidae</v>
          </cell>
          <cell r="H3113" t="str">
            <v>benthic fish</v>
          </cell>
          <cell r="I3113" t="str">
            <v>large piscivore</v>
          </cell>
          <cell r="J3113" t="str">
            <v>large piscivore</v>
          </cell>
          <cell r="K3113" t="str">
            <v>shelf medium predator</v>
          </cell>
          <cell r="L3113" t="str">
            <v>Leatherjackets</v>
          </cell>
          <cell r="M3113" t="str">
            <v>shelf piscivore medium</v>
          </cell>
          <cell r="N3113">
            <v>2825.548828125</v>
          </cell>
          <cell r="O3113" t="str">
            <v>Shelf demersal piscivore small</v>
          </cell>
          <cell r="P3113" t="str">
            <v>FVS</v>
          </cell>
        </row>
        <row r="3114">
          <cell r="C3114" t="str">
            <v>Balistidae, Monacanthidae - undifferentiated</v>
          </cell>
          <cell r="D3114">
            <v>2825.548828125</v>
          </cell>
          <cell r="E3114">
            <v>2825.548828125</v>
          </cell>
          <cell r="F3114">
            <v>2825.548828125</v>
          </cell>
          <cell r="G3114">
            <v>2825.548828125</v>
          </cell>
          <cell r="K3114">
            <v>2825.548828125</v>
          </cell>
          <cell r="L3114">
            <v>2825.548828125</v>
          </cell>
          <cell r="M3114">
            <v>2825.548828125</v>
          </cell>
          <cell r="N3114">
            <v>2825.548828125</v>
          </cell>
          <cell r="O3114" t="str">
            <v>Shelf demersal piscivore small</v>
          </cell>
          <cell r="P3114" t="str">
            <v>FVS</v>
          </cell>
        </row>
        <row r="3115">
          <cell r="C3115" t="str">
            <v>Acanthaluteres vittiger</v>
          </cell>
          <cell r="D3115" t="str">
            <v>Pisces</v>
          </cell>
          <cell r="E3115" t="str">
            <v>Monacanthidae</v>
          </cell>
          <cell r="F3115">
            <v>2825.548828125</v>
          </cell>
          <cell r="G3115" t="str">
            <v>PiscesMonacanthidae</v>
          </cell>
          <cell r="K3115" t="str">
            <v>shelf medium invertebrate feeder</v>
          </cell>
          <cell r="L3115" t="str">
            <v>Leatherjackets</v>
          </cell>
          <cell r="M3115" t="str">
            <v xml:space="preserve">shelf invertebrate feeder medium </v>
          </cell>
          <cell r="N3115" t="str">
            <v xml:space="preserve">Demersal invertebrate feeder medium (30-100cm) </v>
          </cell>
          <cell r="O3115" t="str">
            <v>Shelf demersal invertivore large</v>
          </cell>
          <cell r="P3115" t="str">
            <v>FDH</v>
          </cell>
        </row>
        <row r="3116">
          <cell r="C3116" t="str">
            <v>Acanthaluteres brownii</v>
          </cell>
          <cell r="D3116">
            <v>2825.548828125</v>
          </cell>
          <cell r="E3116">
            <v>2825.548828125</v>
          </cell>
          <cell r="F3116">
            <v>2825.548828125</v>
          </cell>
          <cell r="G3116">
            <v>2825.548828125</v>
          </cell>
          <cell r="K3116">
            <v>2825.548828125</v>
          </cell>
          <cell r="L3116">
            <v>2825.548828125</v>
          </cell>
          <cell r="M3116">
            <v>2825.548828125</v>
          </cell>
          <cell r="N3116">
            <v>2825.548828125</v>
          </cell>
          <cell r="O3116" t="str">
            <v>Shelf demersal invertivore large</v>
          </cell>
          <cell r="P3116" t="str">
            <v>FDS</v>
          </cell>
        </row>
        <row r="3117">
          <cell r="C3117" t="str">
            <v>Eubalichthys mosaicus</v>
          </cell>
          <cell r="D3117" t="str">
            <v>Pisces</v>
          </cell>
          <cell r="E3117" t="str">
            <v>Monacanthidae</v>
          </cell>
          <cell r="F3117">
            <v>2825.548828125</v>
          </cell>
          <cell r="G3117" t="str">
            <v>PiscesMonacanthidae</v>
          </cell>
          <cell r="K3117" t="str">
            <v>shelf medium invertebrate feeder</v>
          </cell>
          <cell r="L3117" t="str">
            <v>Leatherjackets</v>
          </cell>
          <cell r="M3117" t="str">
            <v xml:space="preserve">shelf invertebrate feeder medium </v>
          </cell>
          <cell r="N3117" t="str">
            <v xml:space="preserve">Demersal invertebrate feeder medium (30-100cm) </v>
          </cell>
          <cell r="O3117" t="str">
            <v>Shelf demersal invertivore large</v>
          </cell>
          <cell r="P3117" t="str">
            <v>FDH</v>
          </cell>
        </row>
        <row r="3118">
          <cell r="C3118" t="str">
            <v>Acanthaluteres spilomelanurus</v>
          </cell>
          <cell r="D3118">
            <v>2825.548828125</v>
          </cell>
          <cell r="E3118">
            <v>2825.548828125</v>
          </cell>
          <cell r="F3118">
            <v>2825.548828125</v>
          </cell>
          <cell r="G3118">
            <v>2825.548828125</v>
          </cell>
          <cell r="K3118">
            <v>2825.548828125</v>
          </cell>
          <cell r="L3118">
            <v>2825.548828125</v>
          </cell>
          <cell r="M3118">
            <v>2825.548828125</v>
          </cell>
          <cell r="N3118">
            <v>2825.548828125</v>
          </cell>
          <cell r="O3118" t="str">
            <v>Shelf demersal invertivore small</v>
          </cell>
          <cell r="P3118" t="str">
            <v>FDS</v>
          </cell>
        </row>
        <row r="3119">
          <cell r="C3119" t="str">
            <v>Meuschenia scaber</v>
          </cell>
          <cell r="D3119" t="str">
            <v>Pisces</v>
          </cell>
          <cell r="E3119" t="str">
            <v>Monacanthidae</v>
          </cell>
          <cell r="F3119">
            <v>2825.548828125</v>
          </cell>
          <cell r="G3119" t="str">
            <v>PiscesMonacanthidae</v>
          </cell>
          <cell r="H3119">
            <v>2825.548828125</v>
          </cell>
          <cell r="I3119">
            <v>2825.548828125</v>
          </cell>
          <cell r="J3119">
            <v>2825.548828125</v>
          </cell>
          <cell r="K3119" t="str">
            <v>shelf small invertebrate feeder</v>
          </cell>
          <cell r="L3119" t="str">
            <v>Leatherjackets</v>
          </cell>
          <cell r="M3119" t="str">
            <v xml:space="preserve">shelf invertebrate feeder small </v>
          </cell>
          <cell r="N3119" t="str">
            <v>Demersal invertebrate feeder small (&lt;30cm)</v>
          </cell>
          <cell r="O3119" t="str">
            <v>Shelf demersal invertivore small</v>
          </cell>
          <cell r="P3119" t="str">
            <v>FDS</v>
          </cell>
        </row>
        <row r="3120">
          <cell r="C3120" t="str">
            <v>Parika scaber</v>
          </cell>
          <cell r="D3120" t="str">
            <v>Pisces</v>
          </cell>
          <cell r="E3120" t="str">
            <v>Monacanthidae</v>
          </cell>
          <cell r="F3120">
            <v>2825.548828125</v>
          </cell>
          <cell r="G3120" t="str">
            <v>PiscesMonacanthidae</v>
          </cell>
          <cell r="K3120" t="str">
            <v>shelf small invertebrate feeder</v>
          </cell>
          <cell r="L3120" t="str">
            <v>Leatherjackets</v>
          </cell>
          <cell r="M3120" t="str">
            <v xml:space="preserve">shelf invertebrate feeder small </v>
          </cell>
          <cell r="N3120" t="str">
            <v>Demersal invertebrate feeder small (&lt;30cm)</v>
          </cell>
          <cell r="O3120" t="str">
            <v>Shelf demersal invertivore small</v>
          </cell>
          <cell r="P3120" t="str">
            <v>FDS</v>
          </cell>
        </row>
        <row r="3121">
          <cell r="C3121" t="str">
            <v>Nelusetta ayraudi</v>
          </cell>
          <cell r="D3121" t="str">
            <v>Pisces</v>
          </cell>
          <cell r="E3121" t="str">
            <v>Monacanthidae</v>
          </cell>
          <cell r="F3121">
            <v>2825.548828125</v>
          </cell>
          <cell r="G3121" t="str">
            <v>PiscesMonacanthidae</v>
          </cell>
          <cell r="H3121">
            <v>2825.548828125</v>
          </cell>
          <cell r="I3121">
            <v>2825.548828125</v>
          </cell>
          <cell r="J3121">
            <v>2825.548828125</v>
          </cell>
          <cell r="K3121" t="str">
            <v>Chinaman leatherjacket</v>
          </cell>
          <cell r="L3121" t="str">
            <v>Leatherjackets</v>
          </cell>
          <cell r="M3121" t="str">
            <v>Shelf invertebrate feeders medium</v>
          </cell>
          <cell r="N3121" t="str">
            <v xml:space="preserve">Demersal invertebrate feeder medium (30-100cm) </v>
          </cell>
          <cell r="O3121" t="str">
            <v>Shelf demersal invertivore large</v>
          </cell>
          <cell r="P3121" t="str">
            <v>FDS</v>
          </cell>
        </row>
        <row r="3122">
          <cell r="C3122" t="str">
            <v>Scobinichthys granulatus</v>
          </cell>
          <cell r="D3122" t="str">
            <v>Pisces</v>
          </cell>
          <cell r="E3122" t="str">
            <v>Monacanthidae</v>
          </cell>
          <cell r="F3122">
            <v>2825.548828125</v>
          </cell>
          <cell r="G3122" t="str">
            <v>PiscesMonacanthidae</v>
          </cell>
          <cell r="H3122">
            <v>2825.548828125</v>
          </cell>
          <cell r="I3122">
            <v>2825.548828125</v>
          </cell>
          <cell r="J3122">
            <v>2825.548828125</v>
          </cell>
          <cell r="K3122" t="str">
            <v>shelf small invertebrate feeder</v>
          </cell>
          <cell r="L3122" t="str">
            <v>Leatherjackets</v>
          </cell>
          <cell r="M3122" t="str">
            <v xml:space="preserve">shelf invertebrate feeder small </v>
          </cell>
          <cell r="N3122" t="str">
            <v>Demersal invertebrate feeder small (&lt;30cm)</v>
          </cell>
          <cell r="O3122" t="str">
            <v>Shelf demersal invertivore small</v>
          </cell>
          <cell r="P3122" t="str">
            <v>FDH</v>
          </cell>
        </row>
        <row r="3123">
          <cell r="C3123" t="str">
            <v>Meuschenia australis</v>
          </cell>
          <cell r="D3123" t="str">
            <v>Pisces</v>
          </cell>
          <cell r="E3123" t="str">
            <v>Monacanthidae</v>
          </cell>
          <cell r="F3123">
            <v>2825.548828125</v>
          </cell>
          <cell r="G3123" t="str">
            <v>PiscesMonacanthidae</v>
          </cell>
          <cell r="H3123">
            <v>2825.548828125</v>
          </cell>
          <cell r="I3123">
            <v>2825.548828125</v>
          </cell>
          <cell r="J3123">
            <v>2825.548828125</v>
          </cell>
          <cell r="K3123" t="str">
            <v>shelf small invertebrate feeder</v>
          </cell>
          <cell r="L3123" t="str">
            <v>Leatherjackets</v>
          </cell>
          <cell r="M3123" t="str">
            <v xml:space="preserve">shelf invertebrate feeder small </v>
          </cell>
          <cell r="N3123" t="str">
            <v>Demersal invertebrate feeder small (&lt;30cm)</v>
          </cell>
          <cell r="O3123" t="str">
            <v>Shelf demersal invertivore small</v>
          </cell>
          <cell r="P3123" t="str">
            <v>FDS</v>
          </cell>
        </row>
        <row r="3124">
          <cell r="C3124" t="str">
            <v>Paramonacanthus filicauda</v>
          </cell>
          <cell r="D3124" t="str">
            <v>Pisces</v>
          </cell>
          <cell r="E3124" t="str">
            <v>Monacanthidae</v>
          </cell>
          <cell r="F3124">
            <v>2825.548828125</v>
          </cell>
          <cell r="G3124" t="str">
            <v>PiscesMonacanthidae</v>
          </cell>
          <cell r="H3124" t="str">
            <v>benthic fish</v>
          </cell>
          <cell r="I3124" t="str">
            <v>small omnivore</v>
          </cell>
          <cell r="J3124" t="str">
            <v>small omnivore</v>
          </cell>
          <cell r="K3124" t="str">
            <v>shelf small invertebrate feeder</v>
          </cell>
          <cell r="L3124" t="str">
            <v>Leatherjackets</v>
          </cell>
          <cell r="M3124" t="str">
            <v xml:space="preserve">shelf invertebrate feeder small </v>
          </cell>
          <cell r="N3124" t="str">
            <v>Demersal invertebrate feeder small (&lt;30cm)</v>
          </cell>
          <cell r="O3124" t="str">
            <v>Shelf demersal invertivore small</v>
          </cell>
          <cell r="P3124" t="str">
            <v>FDS</v>
          </cell>
        </row>
        <row r="3125">
          <cell r="C3125" t="str">
            <v>Brachaluteres jacksonianus</v>
          </cell>
          <cell r="D3125" t="str">
            <v>Pisces</v>
          </cell>
          <cell r="E3125" t="str">
            <v>Monacanthidae</v>
          </cell>
          <cell r="F3125">
            <v>2825.548828125</v>
          </cell>
          <cell r="G3125" t="str">
            <v>PiscesMonacanthidae</v>
          </cell>
          <cell r="H3125" t="str">
            <v>benthic fish</v>
          </cell>
          <cell r="I3125">
            <v>2825.548828125</v>
          </cell>
          <cell r="J3125">
            <v>2825.548828125</v>
          </cell>
          <cell r="K3125" t="str">
            <v>shelf small invertebrate feeder</v>
          </cell>
          <cell r="L3125" t="str">
            <v>Leatherjackets</v>
          </cell>
          <cell r="M3125" t="str">
            <v xml:space="preserve">shelf invertebrate feeder small </v>
          </cell>
          <cell r="N3125" t="str">
            <v>Demersal invertebrate feeder small (&lt;30cm)</v>
          </cell>
          <cell r="O3125" t="str">
            <v>Shelf demersal invertivore small</v>
          </cell>
          <cell r="P3125" t="str">
            <v>FDS</v>
          </cell>
        </row>
        <row r="3126">
          <cell r="C3126" t="str">
            <v>Meuschenia freycineti</v>
          </cell>
          <cell r="D3126" t="str">
            <v>Pisces</v>
          </cell>
          <cell r="E3126" t="str">
            <v>Monacanthidae</v>
          </cell>
          <cell r="F3126">
            <v>2825.548828125</v>
          </cell>
          <cell r="G3126" t="str">
            <v>PiscesMonacanthidae</v>
          </cell>
          <cell r="K3126" t="str">
            <v>shelf medium invertebrate feeder</v>
          </cell>
          <cell r="L3126" t="str">
            <v>Leatherjackets</v>
          </cell>
          <cell r="M3126" t="str">
            <v xml:space="preserve">shelf invertebrate feeder medium </v>
          </cell>
          <cell r="N3126" t="str">
            <v xml:space="preserve">Demersal invertebrate feeder medium (30-100cm) </v>
          </cell>
          <cell r="O3126" t="str">
            <v>Shelf demersal invertivore large</v>
          </cell>
          <cell r="P3126" t="str">
            <v>FDS</v>
          </cell>
        </row>
        <row r="3127">
          <cell r="C3127" t="str">
            <v>Thamnaconus degeni</v>
          </cell>
          <cell r="D3127" t="str">
            <v>Pisces</v>
          </cell>
          <cell r="E3127" t="str">
            <v>Monacanthidae</v>
          </cell>
          <cell r="F3127">
            <v>2825.548828125</v>
          </cell>
          <cell r="G3127" t="str">
            <v>PiscesMonacanthidae</v>
          </cell>
          <cell r="K3127" t="str">
            <v>shelf small invertebrate feeder</v>
          </cell>
          <cell r="L3127" t="str">
            <v>Leatherjackets</v>
          </cell>
          <cell r="M3127" t="str">
            <v xml:space="preserve">shelf invertebrate feeder small </v>
          </cell>
          <cell r="N3127" t="str">
            <v>Demersal invertebrate feeder small (&lt;30cm)</v>
          </cell>
          <cell r="O3127" t="str">
            <v>Shelf demersal invertivore small</v>
          </cell>
          <cell r="P3127" t="str">
            <v>FDH</v>
          </cell>
        </row>
        <row r="3128">
          <cell r="C3128" t="str">
            <v>Eubalichthys bucephalus</v>
          </cell>
          <cell r="D3128" t="str">
            <v>Pisces</v>
          </cell>
          <cell r="E3128" t="str">
            <v>Monacanthidae</v>
          </cell>
          <cell r="F3128">
            <v>2825.548828125</v>
          </cell>
          <cell r="G3128" t="str">
            <v>PiscesMonacanthidae</v>
          </cell>
          <cell r="K3128" t="str">
            <v>shelf medium invertebrate feeder</v>
          </cell>
          <cell r="L3128" t="str">
            <v>Leatherjackets</v>
          </cell>
          <cell r="M3128" t="str">
            <v xml:space="preserve">shelf invertebrate feeder medium </v>
          </cell>
          <cell r="N3128" t="str">
            <v xml:space="preserve">Demersal invertebrate feeder medium (30-100cm) </v>
          </cell>
          <cell r="O3128" t="str">
            <v>Shelf demersal invertivore large</v>
          </cell>
          <cell r="P3128" t="str">
            <v>FDS</v>
          </cell>
        </row>
        <row r="3129">
          <cell r="C3129" t="str">
            <v>Eubalichthys gunnii</v>
          </cell>
          <cell r="D3129">
            <v>2825.548828125</v>
          </cell>
          <cell r="E3129">
            <v>2825.548828125</v>
          </cell>
          <cell r="F3129">
            <v>2825.548828125</v>
          </cell>
          <cell r="G3129">
            <v>2825.548828125</v>
          </cell>
          <cell r="K3129">
            <v>2825.548828125</v>
          </cell>
          <cell r="L3129">
            <v>2825.548828125</v>
          </cell>
          <cell r="M3129">
            <v>2825.548828125</v>
          </cell>
          <cell r="N3129">
            <v>2825.548828125</v>
          </cell>
          <cell r="O3129" t="str">
            <v>Shelf demersal invertivore large</v>
          </cell>
          <cell r="P3129" t="str">
            <v>FDS</v>
          </cell>
        </row>
        <row r="3130">
          <cell r="C3130" t="str">
            <v>Eubalichthys quadrispinis</v>
          </cell>
          <cell r="D3130">
            <v>2825.548828125</v>
          </cell>
          <cell r="E3130">
            <v>2825.548828125</v>
          </cell>
          <cell r="F3130">
            <v>2825.548828125</v>
          </cell>
          <cell r="G3130">
            <v>2825.548828125</v>
          </cell>
          <cell r="K3130">
            <v>2825.548828125</v>
          </cell>
          <cell r="L3130">
            <v>2825.548828125</v>
          </cell>
          <cell r="M3130">
            <v>2825.548828125</v>
          </cell>
          <cell r="N3130">
            <v>2825.548828125</v>
          </cell>
          <cell r="O3130" t="str">
            <v>Shelf demersal invertivore large</v>
          </cell>
          <cell r="P3130" t="str">
            <v>FDS</v>
          </cell>
        </row>
        <row r="3131">
          <cell r="C3131" t="str">
            <v>Meuschenia trachylepis</v>
          </cell>
          <cell r="D3131" t="str">
            <v>Pisces</v>
          </cell>
          <cell r="E3131" t="str">
            <v>Monacanthidae</v>
          </cell>
          <cell r="F3131">
            <v>2825.548828125</v>
          </cell>
          <cell r="G3131" t="str">
            <v>PiscesMonacanthidae</v>
          </cell>
          <cell r="K3131" t="str">
            <v>shelf medium invertebrate feeder</v>
          </cell>
          <cell r="L3131" t="str">
            <v>Leatherjackets</v>
          </cell>
          <cell r="M3131" t="str">
            <v xml:space="preserve">shelf invertebrate feeder medium </v>
          </cell>
          <cell r="N3131" t="str">
            <v xml:space="preserve">Demersal invertebrate feeder medium (30-100cm) </v>
          </cell>
          <cell r="O3131" t="str">
            <v>Shelf demersal invertivore large</v>
          </cell>
          <cell r="P3131" t="str">
            <v>FDS</v>
          </cell>
        </row>
        <row r="3132">
          <cell r="C3132" t="str">
            <v>Meuschenia venusta</v>
          </cell>
          <cell r="D3132" t="str">
            <v>Pisces</v>
          </cell>
          <cell r="E3132" t="str">
            <v>Monacanthidae</v>
          </cell>
          <cell r="F3132">
            <v>2825.548828125</v>
          </cell>
          <cell r="G3132" t="str">
            <v>PiscesMonacanthidae</v>
          </cell>
          <cell r="K3132" t="str">
            <v>shelf small invertebrate feeder</v>
          </cell>
          <cell r="L3132" t="str">
            <v>Leatherjackets</v>
          </cell>
          <cell r="M3132" t="str">
            <v xml:space="preserve">shelf invertebrate feeder small </v>
          </cell>
          <cell r="N3132" t="str">
            <v>Demersal invertebrate feeder small (&lt;30cm)</v>
          </cell>
          <cell r="O3132" t="str">
            <v>Shelf demersal invertivore small</v>
          </cell>
          <cell r="P3132" t="str">
            <v>FDS</v>
          </cell>
        </row>
        <row r="3133">
          <cell r="C3133" t="str">
            <v>Meuschenia hippocrepis</v>
          </cell>
          <cell r="D3133">
            <v>2825.548828125</v>
          </cell>
          <cell r="E3133">
            <v>2825.548828125</v>
          </cell>
          <cell r="F3133">
            <v>2825.548828125</v>
          </cell>
          <cell r="G3133">
            <v>2825.548828125</v>
          </cell>
          <cell r="K3133">
            <v>2825.548828125</v>
          </cell>
          <cell r="L3133">
            <v>2825.548828125</v>
          </cell>
          <cell r="M3133">
            <v>2825.548828125</v>
          </cell>
          <cell r="N3133">
            <v>2825.548828125</v>
          </cell>
          <cell r="O3133" t="str">
            <v>Shef demersal invertivore large</v>
          </cell>
          <cell r="P3133" t="str">
            <v>FDS</v>
          </cell>
        </row>
        <row r="3134">
          <cell r="C3134" t="str">
            <v>Balistidae</v>
          </cell>
          <cell r="D3134">
            <v>2825.548828125</v>
          </cell>
          <cell r="E3134">
            <v>2825.548828125</v>
          </cell>
          <cell r="F3134">
            <v>2825.548828125</v>
          </cell>
          <cell r="G3134">
            <v>2825.548828125</v>
          </cell>
          <cell r="K3134" t="str">
            <v>shelf small invertebrate feeder</v>
          </cell>
          <cell r="L3134" t="str">
            <v>shelf small invertebrate feeder</v>
          </cell>
          <cell r="M3134" t="str">
            <v xml:space="preserve">shelf invertebrate feeder small </v>
          </cell>
          <cell r="N3134" t="str">
            <v>Demersal invertebrate feeder small (&lt;30cm)</v>
          </cell>
          <cell r="O3134" t="str">
            <v>Shelf demersal invertivore small</v>
          </cell>
          <cell r="P3134" t="str">
            <v>FDS</v>
          </cell>
        </row>
        <row r="3135">
          <cell r="C3135" t="str">
            <v>Monacanthidae - undifferentiated</v>
          </cell>
          <cell r="D3135" t="str">
            <v>Pisces</v>
          </cell>
          <cell r="E3135" t="str">
            <v>Monacanthidae</v>
          </cell>
          <cell r="F3135">
            <v>2825.548828125</v>
          </cell>
          <cell r="G3135" t="str">
            <v>PiscesMonacanthidae</v>
          </cell>
          <cell r="K3135">
            <v>2825.548828125</v>
          </cell>
          <cell r="L3135" t="str">
            <v>Leatherjackets</v>
          </cell>
          <cell r="M3135" t="str">
            <v xml:space="preserve">shelf invertebrate feeder small </v>
          </cell>
          <cell r="N3135" t="str">
            <v>Demersal invertebrate feeder small (&lt;30cm)</v>
          </cell>
          <cell r="O3135" t="str">
            <v>Shelf demersal invertivore small</v>
          </cell>
          <cell r="P3135" t="str">
            <v>FDS</v>
          </cell>
        </row>
        <row r="3136">
          <cell r="C3136" t="str">
            <v>Ostraciidae</v>
          </cell>
          <cell r="D3136">
            <v>2825.548828125</v>
          </cell>
          <cell r="E3136">
            <v>2825.548828125</v>
          </cell>
          <cell r="F3136">
            <v>2825.548828125</v>
          </cell>
          <cell r="G3136">
            <v>2825.548828125</v>
          </cell>
          <cell r="K3136" t="str">
            <v>shelf small invertebrate feeder</v>
          </cell>
          <cell r="L3136" t="str">
            <v>shelf small invertebrate feeder</v>
          </cell>
          <cell r="M3136" t="str">
            <v xml:space="preserve">shelf invertebrate feeder small </v>
          </cell>
          <cell r="N3136" t="str">
            <v>Demersal invertebrate feeder small (&lt;30cm)</v>
          </cell>
          <cell r="O3136" t="str">
            <v>Shelf demersal invertivore small</v>
          </cell>
          <cell r="P3136" t="str">
            <v>FDS</v>
          </cell>
        </row>
        <row r="3137">
          <cell r="C3137" t="str">
            <v>Aracana ornata</v>
          </cell>
          <cell r="D3137" t="str">
            <v>Pisces</v>
          </cell>
          <cell r="E3137" t="str">
            <v>Ostraciidae</v>
          </cell>
          <cell r="F3137">
            <v>2825.548828125</v>
          </cell>
          <cell r="G3137" t="str">
            <v>PiscesOstraciidae</v>
          </cell>
          <cell r="K3137" t="str">
            <v>shelf small invertebrate feeder</v>
          </cell>
          <cell r="L3137" t="str">
            <v>shelf small invertebrate feeder</v>
          </cell>
          <cell r="M3137" t="str">
            <v xml:space="preserve">shelf invertebrate feeder small </v>
          </cell>
          <cell r="N3137" t="str">
            <v>Demersal invertebrate feeder small (&lt;30cm)</v>
          </cell>
          <cell r="O3137" t="str">
            <v>Shelf demersal invertivore small</v>
          </cell>
          <cell r="P3137" t="str">
            <v>FDS</v>
          </cell>
        </row>
        <row r="3138">
          <cell r="C3138" t="str">
            <v>Anoplocapros inermis</v>
          </cell>
          <cell r="D3138" t="str">
            <v>Pisces</v>
          </cell>
          <cell r="E3138" t="str">
            <v>Ostraciidae</v>
          </cell>
          <cell r="F3138">
            <v>2825.548828125</v>
          </cell>
          <cell r="G3138" t="str">
            <v>PiscesOstraciidae</v>
          </cell>
          <cell r="K3138" t="str">
            <v>shelf small invertebrate feeder</v>
          </cell>
          <cell r="L3138" t="str">
            <v>shelf small invertebrate feeder</v>
          </cell>
          <cell r="M3138" t="str">
            <v xml:space="preserve">shelf invertebrate feeder small </v>
          </cell>
          <cell r="N3138" t="str">
            <v>Demersal invertebrate feeder small (&lt;30cm)</v>
          </cell>
          <cell r="O3138" t="str">
            <v>Shelf demersal invertivore small</v>
          </cell>
          <cell r="P3138" t="str">
            <v>FDS</v>
          </cell>
        </row>
        <row r="3139">
          <cell r="C3139" t="str">
            <v>Aracana aurita</v>
          </cell>
          <cell r="D3139" t="str">
            <v>Pisces</v>
          </cell>
          <cell r="E3139" t="str">
            <v>Ostraciidae</v>
          </cell>
          <cell r="F3139">
            <v>2825.548828125</v>
          </cell>
          <cell r="G3139" t="str">
            <v>PiscesOstraciidae</v>
          </cell>
          <cell r="H3139">
            <v>2825.548828125</v>
          </cell>
          <cell r="I3139">
            <v>2825.548828125</v>
          </cell>
          <cell r="J3139">
            <v>2825.548828125</v>
          </cell>
          <cell r="K3139" t="str">
            <v>shelf small invertebrate feeder</v>
          </cell>
          <cell r="L3139" t="str">
            <v>shelf small invertebrate feeder</v>
          </cell>
          <cell r="M3139" t="str">
            <v xml:space="preserve">shelf invertebrate feeder small </v>
          </cell>
          <cell r="N3139" t="str">
            <v>Demersal invertebrate feeder small (&lt;30cm)</v>
          </cell>
          <cell r="O3139" t="str">
            <v>Shelf demersal invertivore small</v>
          </cell>
          <cell r="P3139" t="str">
            <v>FDS</v>
          </cell>
        </row>
        <row r="3140">
          <cell r="C3140" t="str">
            <v>Lactoria cornuta</v>
          </cell>
          <cell r="D3140" t="str">
            <v>Pisces</v>
          </cell>
          <cell r="E3140" t="str">
            <v>Ostraciidae</v>
          </cell>
          <cell r="F3140">
            <v>2825.548828125</v>
          </cell>
          <cell r="G3140">
            <v>2825.548828125</v>
          </cell>
          <cell r="H3140">
            <v>2825.548828125</v>
          </cell>
          <cell r="I3140">
            <v>2825.548828125</v>
          </cell>
          <cell r="J3140">
            <v>2825.548828125</v>
          </cell>
          <cell r="K3140" t="str">
            <v>shelf small invertebrate feeder</v>
          </cell>
          <cell r="L3140" t="str">
            <v>shelf small invertebrate feeder</v>
          </cell>
          <cell r="M3140" t="str">
            <v xml:space="preserve">shelf invertebrate feeder small </v>
          </cell>
          <cell r="N3140" t="str">
            <v>Demersal invertebrate feeder small (&lt;30cm)</v>
          </cell>
          <cell r="O3140" t="str">
            <v>Shelf demersal invertivore small</v>
          </cell>
          <cell r="P3140" t="str">
            <v>FDS</v>
          </cell>
        </row>
        <row r="3141">
          <cell r="C3141" t="str">
            <v>Capropygia unistriata</v>
          </cell>
          <cell r="D3141" t="str">
            <v>Pisces</v>
          </cell>
          <cell r="E3141" t="str">
            <v>Ostraciidae</v>
          </cell>
          <cell r="F3141">
            <v>2825.548828125</v>
          </cell>
          <cell r="G3141">
            <v>2825.548828125</v>
          </cell>
          <cell r="H3141">
            <v>2825.548828125</v>
          </cell>
          <cell r="I3141">
            <v>2825.548828125</v>
          </cell>
          <cell r="J3141">
            <v>2825.548828125</v>
          </cell>
          <cell r="K3141" t="str">
            <v>shelf small invertebrate feeder</v>
          </cell>
          <cell r="L3141" t="str">
            <v>shelf small invertebrate feeder</v>
          </cell>
          <cell r="M3141" t="str">
            <v xml:space="preserve">shelf invertebrate feeder small </v>
          </cell>
          <cell r="N3141" t="str">
            <v>Demersal invertebrate feeder small (&lt;30cm)</v>
          </cell>
          <cell r="O3141" t="str">
            <v>Shelf demersal invertivore small</v>
          </cell>
          <cell r="P3141" t="str">
            <v>FDS</v>
          </cell>
        </row>
        <row r="3142">
          <cell r="C3142" t="str">
            <v>Anoplocapros amygdaloides</v>
          </cell>
          <cell r="D3142" t="str">
            <v>Pisces</v>
          </cell>
          <cell r="E3142" t="str">
            <v>Ostraciidae</v>
          </cell>
          <cell r="F3142">
            <v>2825.548828125</v>
          </cell>
          <cell r="G3142">
            <v>2825.548828125</v>
          </cell>
          <cell r="H3142">
            <v>2825.548828125</v>
          </cell>
          <cell r="I3142">
            <v>2825.548828125</v>
          </cell>
          <cell r="J3142">
            <v>2825.548828125</v>
          </cell>
          <cell r="K3142" t="str">
            <v>shelf small invertebrate feeder</v>
          </cell>
          <cell r="L3142" t="str">
            <v>shelf small invertebrate feeder</v>
          </cell>
          <cell r="M3142" t="str">
            <v xml:space="preserve">shelf invertebrate feeder small </v>
          </cell>
          <cell r="N3142" t="str">
            <v>Demersal invertebrate feeder small (&lt;30cm)</v>
          </cell>
          <cell r="O3142" t="str">
            <v>Shelf demersal invertivore small</v>
          </cell>
          <cell r="P3142" t="str">
            <v>FDS</v>
          </cell>
        </row>
        <row r="3143">
          <cell r="C3143" t="str">
            <v>Tetradontidae</v>
          </cell>
          <cell r="D3143" t="str">
            <v>Pisces</v>
          </cell>
          <cell r="E3143" t="str">
            <v>Tetraodontidae</v>
          </cell>
          <cell r="F3143">
            <v>2825.548828125</v>
          </cell>
          <cell r="G3143" t="str">
            <v>PiscesTetraodontidae</v>
          </cell>
          <cell r="H3143">
            <v>2825.548828125</v>
          </cell>
          <cell r="I3143">
            <v>2825.548828125</v>
          </cell>
          <cell r="J3143">
            <v>2825.548828125</v>
          </cell>
          <cell r="K3143" t="str">
            <v>shelf small invertebrate feeder</v>
          </cell>
          <cell r="L3143" t="str">
            <v>shelf small invertebrate feeder</v>
          </cell>
          <cell r="M3143" t="str">
            <v xml:space="preserve">shelf invertebrate feeder small </v>
          </cell>
          <cell r="N3143" t="str">
            <v>Demersal invertebrate feeder small (&lt;30cm)</v>
          </cell>
          <cell r="O3143" t="str">
            <v>Shelf demersal invertivore small</v>
          </cell>
          <cell r="P3143" t="str">
            <v>FDS</v>
          </cell>
        </row>
        <row r="3144">
          <cell r="C3144" t="str">
            <v>Tetraodontidae - undifferentiated</v>
          </cell>
          <cell r="D3144">
            <v>2825.548828125</v>
          </cell>
          <cell r="E3144">
            <v>2825.548828125</v>
          </cell>
          <cell r="G3144">
            <v>2825.548828125</v>
          </cell>
          <cell r="H3144">
            <v>2825.548828125</v>
          </cell>
          <cell r="I3144">
            <v>2825.548828125</v>
          </cell>
          <cell r="J3144">
            <v>2825.548828125</v>
          </cell>
          <cell r="K3144">
            <v>2825.548828125</v>
          </cell>
          <cell r="L3144">
            <v>2825.548828125</v>
          </cell>
          <cell r="M3144">
            <v>2825.548828125</v>
          </cell>
          <cell r="N3144" t="str">
            <v>Demersal invertebrate feeder small (&lt;30cm)</v>
          </cell>
          <cell r="O3144" t="str">
            <v>Shelf demersal invertivore small</v>
          </cell>
          <cell r="P3144" t="str">
            <v>FDS</v>
          </cell>
        </row>
        <row r="3145">
          <cell r="C3145" t="str">
            <v>Contusus richei</v>
          </cell>
          <cell r="D3145" t="str">
            <v>Pisces</v>
          </cell>
          <cell r="E3145" t="str">
            <v>Tetraodontidae</v>
          </cell>
          <cell r="G3145" t="str">
            <v>PiscesTetraodontidae</v>
          </cell>
          <cell r="H3145">
            <v>2825.548828125</v>
          </cell>
          <cell r="I3145">
            <v>2825.548828125</v>
          </cell>
          <cell r="J3145">
            <v>2825.548828125</v>
          </cell>
          <cell r="K3145" t="str">
            <v>shelf small invertebrate feeder</v>
          </cell>
          <cell r="L3145" t="str">
            <v>shelf small invertebrate feeder</v>
          </cell>
          <cell r="M3145" t="str">
            <v xml:space="preserve">shelf invertebrate feeder small </v>
          </cell>
          <cell r="N3145" t="str">
            <v>Demersal invertebrate feeder small (&lt;30cm)</v>
          </cell>
          <cell r="O3145" t="str">
            <v>Shelf demersal invertivore small</v>
          </cell>
          <cell r="P3145" t="str">
            <v>FDS</v>
          </cell>
        </row>
        <row r="3146">
          <cell r="C3146" t="str">
            <v>Contusus sp.</v>
          </cell>
          <cell r="D3146" t="str">
            <v>Pisces</v>
          </cell>
          <cell r="E3146" t="str">
            <v>Monacanthidae</v>
          </cell>
          <cell r="G3146" t="str">
            <v>PiscesMonacanthidae</v>
          </cell>
          <cell r="H3146">
            <v>2825.548828125</v>
          </cell>
          <cell r="I3146">
            <v>2825.548828125</v>
          </cell>
          <cell r="J3146">
            <v>2825.548828125</v>
          </cell>
          <cell r="K3146" t="str">
            <v>shelf small invertebrate feeder</v>
          </cell>
          <cell r="L3146" t="str">
            <v>shelf small invertebrate feeder</v>
          </cell>
          <cell r="M3146" t="str">
            <v xml:space="preserve">shelf invertebrate feeder small </v>
          </cell>
          <cell r="N3146" t="str">
            <v>Demersal invertebrate feeder small (&lt;30cm)</v>
          </cell>
          <cell r="O3146" t="str">
            <v>Shelf demersal invertivore small</v>
          </cell>
          <cell r="P3146" t="str">
            <v>FDS</v>
          </cell>
        </row>
        <row r="3147">
          <cell r="C3147" t="str">
            <v>Omegophora armilla</v>
          </cell>
          <cell r="D3147" t="str">
            <v>Pisces</v>
          </cell>
          <cell r="E3147" t="str">
            <v>Tetraodontidae</v>
          </cell>
          <cell r="G3147" t="str">
            <v>PiscesTetraodontidae</v>
          </cell>
          <cell r="H3147">
            <v>2825.548828125</v>
          </cell>
          <cell r="I3147">
            <v>2825.548828125</v>
          </cell>
          <cell r="J3147">
            <v>2825.548828125</v>
          </cell>
          <cell r="K3147" t="str">
            <v>shelf small invertebrate feeder</v>
          </cell>
          <cell r="L3147" t="str">
            <v>shelf small invertebrate feeder</v>
          </cell>
          <cell r="M3147" t="str">
            <v xml:space="preserve">shelf invertebrate feeder small </v>
          </cell>
          <cell r="N3147" t="str">
            <v>Demersal invertebrate feeder small (&lt;30cm)</v>
          </cell>
          <cell r="O3147" t="str">
            <v>Shelf demersal invertivore small</v>
          </cell>
          <cell r="P3147" t="str">
            <v>FDS</v>
          </cell>
        </row>
        <row r="3148">
          <cell r="C3148" t="str">
            <v>Tetractenos glaber</v>
          </cell>
          <cell r="D3148" t="str">
            <v>Pisces</v>
          </cell>
          <cell r="E3148" t="str">
            <v>Tetraodontidae</v>
          </cell>
          <cell r="G3148" t="str">
            <v>PiscesTetraodontidae</v>
          </cell>
          <cell r="H3148">
            <v>2825.548828125</v>
          </cell>
          <cell r="I3148">
            <v>2825.548828125</v>
          </cell>
          <cell r="J3148">
            <v>2825.548828125</v>
          </cell>
          <cell r="K3148" t="str">
            <v>shelf small invertebrate feeder</v>
          </cell>
          <cell r="L3148" t="str">
            <v>shelf small invertebrate feeder</v>
          </cell>
          <cell r="M3148" t="str">
            <v xml:space="preserve">shelf invertebrate feeder small </v>
          </cell>
          <cell r="N3148" t="str">
            <v>Demersal invertebrate feeder small (&lt;30cm)</v>
          </cell>
          <cell r="O3148" t="str">
            <v>Shelf demersal invertivore small</v>
          </cell>
          <cell r="P3148" t="str">
            <v>FDS</v>
          </cell>
        </row>
        <row r="3149">
          <cell r="C3149" t="str">
            <v>Sphoeroides pachygaster</v>
          </cell>
          <cell r="D3149" t="str">
            <v>Pisces</v>
          </cell>
          <cell r="E3149" t="str">
            <v>Tetraodontidae</v>
          </cell>
          <cell r="G3149" t="str">
            <v>PiscesTetraodontidae</v>
          </cell>
          <cell r="H3149">
            <v>2825.548828125</v>
          </cell>
          <cell r="I3149">
            <v>2825.548828125</v>
          </cell>
          <cell r="J3149">
            <v>2825.548828125</v>
          </cell>
          <cell r="K3149" t="str">
            <v>slope medium invertebrate feeder</v>
          </cell>
          <cell r="L3149" t="str">
            <v>slope medium invertebrate feeder</v>
          </cell>
          <cell r="M3149" t="str">
            <v>slope medium invertebrate feeder</v>
          </cell>
          <cell r="N3149" t="str">
            <v xml:space="preserve">Demersal invertebrate feeder medium (30-100cm) </v>
          </cell>
          <cell r="O3149" t="str">
            <v>Shelf demersal invertivore large</v>
          </cell>
          <cell r="P3149" t="str">
            <v>FDS</v>
          </cell>
        </row>
        <row r="3150">
          <cell r="C3150" t="str">
            <v>Arothron firmamentum</v>
          </cell>
          <cell r="D3150" t="str">
            <v>Pisces</v>
          </cell>
          <cell r="E3150" t="str">
            <v>Tetraodontidae</v>
          </cell>
          <cell r="G3150" t="str">
            <v>PiscesTetraodontidae</v>
          </cell>
          <cell r="H3150">
            <v>2825.548828125</v>
          </cell>
          <cell r="I3150">
            <v>2825.548828125</v>
          </cell>
          <cell r="J3150">
            <v>2825.548828125</v>
          </cell>
          <cell r="K3150" t="str">
            <v>shelf small invertebrate feeder</v>
          </cell>
          <cell r="L3150" t="str">
            <v>shelf small invertebrate feeder</v>
          </cell>
          <cell r="M3150" t="str">
            <v xml:space="preserve">shelf invertebrate feeder small </v>
          </cell>
          <cell r="N3150" t="str">
            <v>Demersal invertebrate feeder medium (30-100cm)</v>
          </cell>
          <cell r="O3150" t="str">
            <v>Shelf demersal invertivore large</v>
          </cell>
          <cell r="P3150" t="str">
            <v>FDS</v>
          </cell>
        </row>
        <row r="3151">
          <cell r="C3151" t="str">
            <v>Torquigener pallimaculatus</v>
          </cell>
          <cell r="D3151" t="str">
            <v>Pisces</v>
          </cell>
          <cell r="E3151" t="str">
            <v>Tetraodontidae</v>
          </cell>
          <cell r="G3151" t="str">
            <v>PiscesTetraodontidae</v>
          </cell>
          <cell r="H3151">
            <v>2825.548828125</v>
          </cell>
          <cell r="I3151">
            <v>2825.548828125</v>
          </cell>
          <cell r="J3151">
            <v>2825.548828125</v>
          </cell>
          <cell r="K3151" t="str">
            <v>shelf small invertebrate feeder</v>
          </cell>
          <cell r="L3151" t="str">
            <v>shelf small invertebrate feeder</v>
          </cell>
          <cell r="M3151" t="str">
            <v xml:space="preserve">shelf invertebrate feeder small </v>
          </cell>
          <cell r="N3151" t="str">
            <v>Demersal invertebrate feeder small (&lt;30cm)</v>
          </cell>
          <cell r="O3151" t="str">
            <v>Shelf demersal invertivore small</v>
          </cell>
          <cell r="P3151" t="str">
            <v>FDS</v>
          </cell>
        </row>
        <row r="3152">
          <cell r="C3152" t="str">
            <v>Torquigener pleurogramma</v>
          </cell>
          <cell r="D3152" t="str">
            <v>Pisces</v>
          </cell>
          <cell r="E3152" t="str">
            <v>Tetraodontidae</v>
          </cell>
          <cell r="F3152">
            <v>2825.548828125</v>
          </cell>
          <cell r="G3152" t="str">
            <v>PiscesTetraodontidae</v>
          </cell>
          <cell r="H3152">
            <v>2825.548828125</v>
          </cell>
          <cell r="I3152">
            <v>2825.548828125</v>
          </cell>
          <cell r="J3152">
            <v>2825.548828125</v>
          </cell>
          <cell r="K3152" t="str">
            <v>shelf small invertebrate feeder</v>
          </cell>
          <cell r="L3152" t="str">
            <v>shelf small invertebrate feeder</v>
          </cell>
          <cell r="M3152" t="str">
            <v xml:space="preserve">shelf invertebrate feeder small </v>
          </cell>
          <cell r="N3152" t="str">
            <v>Demersal invertebrate feeder small (&lt;30cm)</v>
          </cell>
          <cell r="O3152" t="str">
            <v>Shelf demersal invertivore small</v>
          </cell>
          <cell r="P3152" t="str">
            <v>FDS</v>
          </cell>
        </row>
        <row r="3153">
          <cell r="C3153" t="str">
            <v>Contusus brevicaudas</v>
          </cell>
          <cell r="D3153" t="str">
            <v>Pisces</v>
          </cell>
          <cell r="E3153" t="str">
            <v>Tetraodontidae</v>
          </cell>
          <cell r="F3153">
            <v>2825.548828125</v>
          </cell>
          <cell r="G3153" t="str">
            <v>PiscesTetraodontidae</v>
          </cell>
          <cell r="H3153">
            <v>2825.548828125</v>
          </cell>
          <cell r="I3153">
            <v>2825.548828125</v>
          </cell>
          <cell r="J3153">
            <v>2825.548828125</v>
          </cell>
          <cell r="K3153" t="str">
            <v>shelf small invertebrate feeder</v>
          </cell>
          <cell r="L3153" t="str">
            <v>shelf small invertebrate feeder</v>
          </cell>
          <cell r="M3153" t="str">
            <v xml:space="preserve">shelf invertebrate feeder small </v>
          </cell>
          <cell r="N3153" t="str">
            <v>Demersal invertebrate feeder small (&lt;30cm)</v>
          </cell>
          <cell r="O3153" t="str">
            <v>Shelf demersal invertivore small</v>
          </cell>
          <cell r="P3153" t="str">
            <v>FDS</v>
          </cell>
        </row>
        <row r="3154">
          <cell r="C3154" t="str">
            <v>Reicheltia halsteadi</v>
          </cell>
          <cell r="D3154" t="str">
            <v>Pisces</v>
          </cell>
          <cell r="E3154" t="str">
            <v>Tetraodontidae</v>
          </cell>
          <cell r="F3154">
            <v>2825.548828125</v>
          </cell>
          <cell r="G3154" t="str">
            <v>PiscesTetraodontidae</v>
          </cell>
          <cell r="H3154">
            <v>2825.548828125</v>
          </cell>
          <cell r="I3154">
            <v>2825.548828125</v>
          </cell>
          <cell r="J3154">
            <v>2825.548828125</v>
          </cell>
          <cell r="K3154" t="str">
            <v>shelf small invertebrate feeder</v>
          </cell>
          <cell r="L3154" t="str">
            <v>shelf small invertebrate feeder</v>
          </cell>
          <cell r="M3154" t="str">
            <v xml:space="preserve">shelf invertebrate feeder small </v>
          </cell>
          <cell r="N3154" t="str">
            <v>Demersal invertebrate feeder small (&lt;30cm)</v>
          </cell>
          <cell r="O3154" t="str">
            <v>Shelf demersal invertivore small</v>
          </cell>
          <cell r="P3154" t="str">
            <v>FDS</v>
          </cell>
        </row>
        <row r="3155">
          <cell r="C3155" t="str">
            <v>Triodontidae</v>
          </cell>
          <cell r="D3155" t="str">
            <v>Pisces</v>
          </cell>
          <cell r="E3155" t="str">
            <v>Triodontidae</v>
          </cell>
          <cell r="F3155">
            <v>2825.548828125</v>
          </cell>
          <cell r="G3155">
            <v>2825.548828125</v>
          </cell>
          <cell r="H3155">
            <v>2825.548828125</v>
          </cell>
          <cell r="I3155">
            <v>2825.548828125</v>
          </cell>
          <cell r="J3155">
            <v>2825.548828125</v>
          </cell>
          <cell r="K3155">
            <v>2825.548828125</v>
          </cell>
          <cell r="L3155" t="str">
            <v>shelf medium invertebrate feeder</v>
          </cell>
          <cell r="M3155" t="str">
            <v>shelf medium invertebrate feeder</v>
          </cell>
          <cell r="N3155" t="str">
            <v>Demersal invertebrate feeder medium (30-100cm)</v>
          </cell>
          <cell r="O3155" t="str">
            <v>Shelf demersal invertivore large</v>
          </cell>
          <cell r="P3155" t="str">
            <v>FDS</v>
          </cell>
        </row>
        <row r="3156">
          <cell r="C3156" t="str">
            <v>Diodontidae - undifferentiated</v>
          </cell>
          <cell r="D3156" t="str">
            <v>Pisces</v>
          </cell>
          <cell r="E3156" t="str">
            <v>Diodontidae</v>
          </cell>
          <cell r="G3156" t="str">
            <v>PiscesDiodontidae</v>
          </cell>
          <cell r="H3156">
            <v>2825.548828125</v>
          </cell>
          <cell r="I3156">
            <v>2825.548828125</v>
          </cell>
          <cell r="J3156">
            <v>2825.548828125</v>
          </cell>
          <cell r="K3156" t="str">
            <v>shelf small invertebrate feeder</v>
          </cell>
          <cell r="L3156" t="str">
            <v>shelf small invertebrate feeder</v>
          </cell>
          <cell r="M3156" t="str">
            <v xml:space="preserve">shelf invertebrate feeder small </v>
          </cell>
          <cell r="N3156" t="str">
            <v>Demersal invertebrate feeder small (&lt;30cm)</v>
          </cell>
          <cell r="O3156" t="str">
            <v>Shelf demersal invertivore small</v>
          </cell>
          <cell r="P3156" t="str">
            <v>FDS</v>
          </cell>
        </row>
        <row r="3157">
          <cell r="C3157" t="str">
            <v>Diodon nicthemerus</v>
          </cell>
          <cell r="D3157" t="str">
            <v>Pisces</v>
          </cell>
          <cell r="E3157" t="str">
            <v>Diodontidae</v>
          </cell>
          <cell r="G3157" t="str">
            <v>PiscesDiodontidae</v>
          </cell>
          <cell r="H3157">
            <v>2825.548828125</v>
          </cell>
          <cell r="I3157">
            <v>2825.548828125</v>
          </cell>
          <cell r="J3157">
            <v>2825.548828125</v>
          </cell>
          <cell r="K3157" t="str">
            <v>shelf medium invertebrate feeder</v>
          </cell>
          <cell r="L3157" t="str">
            <v>shelf medium invertebrate feeder</v>
          </cell>
          <cell r="M3157" t="str">
            <v xml:space="preserve">shelf invertebrate feeder medium </v>
          </cell>
          <cell r="N3157" t="str">
            <v xml:space="preserve">Demersal invertebrate feeder medium (30-100cm) </v>
          </cell>
          <cell r="O3157" t="str">
            <v>Shelf demersal invertivore small</v>
          </cell>
          <cell r="P3157" t="str">
            <v>FDS</v>
          </cell>
        </row>
        <row r="3158">
          <cell r="C3158" t="str">
            <v>Allomycterus pilatus</v>
          </cell>
          <cell r="D3158" t="str">
            <v>Pisces</v>
          </cell>
          <cell r="E3158" t="str">
            <v>Diodontidae</v>
          </cell>
          <cell r="G3158" t="str">
            <v>PiscesDiodontidae</v>
          </cell>
          <cell r="H3158">
            <v>2825.548828125</v>
          </cell>
          <cell r="I3158">
            <v>2825.548828125</v>
          </cell>
          <cell r="J3158">
            <v>2825.548828125</v>
          </cell>
          <cell r="K3158" t="str">
            <v>shelf small invertebrate feeder</v>
          </cell>
          <cell r="L3158" t="str">
            <v>shelf small invertebrate feeder</v>
          </cell>
          <cell r="M3158" t="str">
            <v xml:space="preserve">shelf invertebrate feeder small </v>
          </cell>
          <cell r="N3158" t="str">
            <v>Demersal invertebrate feeder medium (30-100cm)</v>
          </cell>
          <cell r="O3158" t="str">
            <v>Shelf demersal invertivore large</v>
          </cell>
          <cell r="P3158" t="str">
            <v>FDS</v>
          </cell>
        </row>
        <row r="3159">
          <cell r="C3159" t="str">
            <v>Diodon holocanthus</v>
          </cell>
          <cell r="D3159" t="str">
            <v>Pisces</v>
          </cell>
          <cell r="E3159" t="str">
            <v>Diodontidae</v>
          </cell>
          <cell r="G3159" t="str">
            <v>PiscesDiodontidae</v>
          </cell>
          <cell r="H3159">
            <v>2825.548828125</v>
          </cell>
          <cell r="I3159">
            <v>2825.548828125</v>
          </cell>
          <cell r="J3159">
            <v>2825.548828125</v>
          </cell>
          <cell r="K3159" t="str">
            <v>shelf medium invertebrate feeder</v>
          </cell>
          <cell r="L3159" t="str">
            <v>shelf medium invertebrate feeder</v>
          </cell>
          <cell r="M3159" t="str">
            <v xml:space="preserve">shelf invertebrate feeder medium </v>
          </cell>
          <cell r="N3159" t="str">
            <v xml:space="preserve">Demersal invertebrate feeder medium (30-100cm) </v>
          </cell>
          <cell r="O3159" t="str">
            <v>Shelf demersal invertivore large</v>
          </cell>
          <cell r="P3159" t="str">
            <v>FDS</v>
          </cell>
        </row>
        <row r="3160">
          <cell r="C3160" t="str">
            <v>Dicotylichthys punctulatus</v>
          </cell>
          <cell r="D3160" t="str">
            <v>Pisces</v>
          </cell>
          <cell r="E3160" t="str">
            <v>Diodontidae</v>
          </cell>
          <cell r="G3160" t="str">
            <v>PiscesDiodontidae</v>
          </cell>
          <cell r="H3160">
            <v>2825.548828125</v>
          </cell>
          <cell r="I3160">
            <v>2825.548828125</v>
          </cell>
          <cell r="J3160">
            <v>2825.548828125</v>
          </cell>
          <cell r="K3160" t="str">
            <v>shelf medium invertebrate feeder</v>
          </cell>
          <cell r="L3160" t="str">
            <v>shelf medium invertebrate feeder</v>
          </cell>
          <cell r="M3160" t="str">
            <v xml:space="preserve">shelf invertebrate feeder medium </v>
          </cell>
          <cell r="N3160" t="str">
            <v xml:space="preserve">Demersal invertebrate feeder medium (30-100cm) </v>
          </cell>
          <cell r="O3160" t="str">
            <v>Shelf demersal invertivore large</v>
          </cell>
          <cell r="P3160" t="str">
            <v>FDS</v>
          </cell>
        </row>
        <row r="3161">
          <cell r="C3161" t="str">
            <v>Molidae -undifferentiated</v>
          </cell>
          <cell r="D3161" t="str">
            <v>Pisces</v>
          </cell>
          <cell r="E3161" t="str">
            <v>Molidae</v>
          </cell>
          <cell r="F3161">
            <v>2825.548828125</v>
          </cell>
          <cell r="G3161" t="str">
            <v>PiscesMolidae</v>
          </cell>
          <cell r="H3161">
            <v>2825.548828125</v>
          </cell>
          <cell r="I3161">
            <v>2825.548828125</v>
          </cell>
          <cell r="J3161">
            <v>2825.548828125</v>
          </cell>
          <cell r="K3161" t="str">
            <v>pelagic large predator</v>
          </cell>
          <cell r="L3161" t="str">
            <v>pelagic large predator</v>
          </cell>
          <cell r="M3161" t="str">
            <v>large oceanic planktivore</v>
          </cell>
          <cell r="N3161" t="str">
            <v>Pelagic planktivore large (&gt;100cm)</v>
          </cell>
          <cell r="O3161" t="str">
            <v>Offshore pelagic piscivore large</v>
          </cell>
          <cell r="P3161" t="str">
            <v>FVS</v>
          </cell>
        </row>
        <row r="3162">
          <cell r="C3162" t="str">
            <v>Mola ramsayi</v>
          </cell>
          <cell r="D3162">
            <v>2825.548828125</v>
          </cell>
          <cell r="E3162">
            <v>2825.548828125</v>
          </cell>
          <cell r="G3162">
            <v>2825.548828125</v>
          </cell>
          <cell r="H3162">
            <v>2825.548828125</v>
          </cell>
          <cell r="I3162">
            <v>2825.548828125</v>
          </cell>
          <cell r="J3162">
            <v>2825.548828125</v>
          </cell>
          <cell r="K3162">
            <v>2825.548828125</v>
          </cell>
          <cell r="L3162">
            <v>2825.548828125</v>
          </cell>
          <cell r="M3162">
            <v>2825.548828125</v>
          </cell>
          <cell r="N3162">
            <v>2825.548828125</v>
          </cell>
          <cell r="O3162" t="str">
            <v>Offshore pelagic piscivore large</v>
          </cell>
          <cell r="P3162" t="str">
            <v>FVS</v>
          </cell>
        </row>
        <row r="3163">
          <cell r="C3163" t="str">
            <v>Mola mola</v>
          </cell>
          <cell r="D3163" t="str">
            <v>Pisces</v>
          </cell>
          <cell r="E3163" t="str">
            <v>Molidae</v>
          </cell>
          <cell r="F3163">
            <v>2825.548828125</v>
          </cell>
          <cell r="G3163">
            <v>2825.548828125</v>
          </cell>
          <cell r="K3163" t="str">
            <v>pelagic large predator</v>
          </cell>
          <cell r="L3163" t="str">
            <v>pelagic large predator</v>
          </cell>
          <cell r="M3163" t="str">
            <v>large oceanic planktivore</v>
          </cell>
          <cell r="N3163" t="str">
            <v>Pelagic planktivore large (&gt;100cm)</v>
          </cell>
          <cell r="O3163" t="str">
            <v>Offshore pelagic piscivore large</v>
          </cell>
          <cell r="P3163" t="str">
            <v>FVS</v>
          </cell>
        </row>
        <row r="3164">
          <cell r="C3164" t="str">
            <v>NSW estuary fish unspecified</v>
          </cell>
          <cell r="D3164" t="str">
            <v>Pisces</v>
          </cell>
          <cell r="E3164">
            <v>2825.548828125</v>
          </cell>
          <cell r="G3164">
            <v>2825.548828125</v>
          </cell>
          <cell r="I3164">
            <v>2825.548828125</v>
          </cell>
          <cell r="K3164" t="str">
            <v>shelf small invertebrate feeder</v>
          </cell>
          <cell r="L3164" t="str">
            <v>shelf small invertebrate feeder</v>
          </cell>
          <cell r="M3164" t="str">
            <v xml:space="preserve">shelf invertebrate feeder small </v>
          </cell>
          <cell r="N3164" t="str">
            <v>Demersal invertebrate feeder small (&lt;30cm)</v>
          </cell>
          <cell r="O3164" t="str">
            <v>Shelf demersal invertivore small</v>
          </cell>
          <cell r="P3164" t="str">
            <v>FDS</v>
          </cell>
        </row>
        <row r="3165">
          <cell r="C3165" t="str">
            <v>NSW ocean fish</v>
          </cell>
          <cell r="D3165" t="str">
            <v>Pisces</v>
          </cell>
          <cell r="E3165">
            <v>2825.548828125</v>
          </cell>
          <cell r="F3165">
            <v>2825.548828125</v>
          </cell>
          <cell r="G3165">
            <v>2825.548828125</v>
          </cell>
          <cell r="K3165" t="str">
            <v>unidentified fish</v>
          </cell>
          <cell r="L3165" t="str">
            <v>unidentified fish</v>
          </cell>
          <cell r="M3165" t="str">
            <v>unidentified fish</v>
          </cell>
          <cell r="N3165" t="str">
            <v>unidentified fish</v>
          </cell>
          <cell r="O3165" t="str">
            <v>Shelf demersal invertivore small</v>
          </cell>
          <cell r="P3165" t="str">
            <v>FDS</v>
          </cell>
        </row>
        <row r="3166">
          <cell r="C3166" t="str">
            <v>shark</v>
          </cell>
          <cell r="D3166" t="str">
            <v>Pisces</v>
          </cell>
          <cell r="E3166" t="str">
            <v>Chondrichthyes</v>
          </cell>
          <cell r="F3166">
            <v>2825.548828125</v>
          </cell>
          <cell r="G3166" t="str">
            <v>PiscesChondrichthyes</v>
          </cell>
          <cell r="K3166" t="str">
            <v>demersal shark</v>
          </cell>
          <cell r="L3166" t="str">
            <v>demersal shark</v>
          </cell>
          <cell r="M3166" t="str">
            <v xml:space="preserve">coastal piscivorous shark </v>
          </cell>
          <cell r="N3166">
            <v>2825.548828125</v>
          </cell>
          <cell r="O3166" t="str">
            <v>Shelf demersal piscivorous shark</v>
          </cell>
          <cell r="P3166" t="str">
            <v>SHD</v>
          </cell>
        </row>
        <row r="3167">
          <cell r="C3167" t="str">
            <v>Bothidae, Psettodidae &amp; Pleuronectidae</v>
          </cell>
          <cell r="D3167" t="str">
            <v>Pisces</v>
          </cell>
          <cell r="E3167" t="str">
            <v>Bothidae, Psettodidae &amp; Pleuronectidae</v>
          </cell>
          <cell r="F3167">
            <v>2825.548828125</v>
          </cell>
          <cell r="G3167" t="str">
            <v>PiscesBothidae, Psettodidae &amp; Pleuronectidae</v>
          </cell>
          <cell r="H3167">
            <v>2825.548828125</v>
          </cell>
          <cell r="I3167">
            <v>2825.548828125</v>
          </cell>
          <cell r="J3167">
            <v>2825.548828125</v>
          </cell>
          <cell r="K3167" t="str">
            <v>shelf small invertebrate feeder</v>
          </cell>
          <cell r="L3167" t="str">
            <v>shelf small invertebrate feeder</v>
          </cell>
          <cell r="M3167" t="str">
            <v xml:space="preserve">shelf invertebrate feeder small </v>
          </cell>
          <cell r="N3167" t="str">
            <v>Demersal invertebrate feeder small (&lt;30cm)</v>
          </cell>
          <cell r="O3167" t="str">
            <v>Shelf demersal invertivore small</v>
          </cell>
          <cell r="P3167" t="str">
            <v>FDS</v>
          </cell>
        </row>
        <row r="3168">
          <cell r="C3168" t="str">
            <v>Cynoglossidae, Soleidae</v>
          </cell>
          <cell r="D3168" t="str">
            <v>Pisces</v>
          </cell>
          <cell r="E3168" t="str">
            <v>Cynoglossidae, Soleidae</v>
          </cell>
          <cell r="F3168">
            <v>2825.548828125</v>
          </cell>
          <cell r="G3168" t="str">
            <v>PiscesCynoglossidae, Soleidae</v>
          </cell>
          <cell r="K3168" t="str">
            <v>shelf small invertebrate feeder</v>
          </cell>
          <cell r="L3168" t="str">
            <v>shelf small invertebrate feeder</v>
          </cell>
          <cell r="M3168">
            <v>2825.548828125</v>
          </cell>
          <cell r="N3168">
            <v>2825.548828125</v>
          </cell>
          <cell r="O3168" t="str">
            <v>Shelf demersal invertivore small</v>
          </cell>
          <cell r="P3168" t="str">
            <v>FDS</v>
          </cell>
        </row>
        <row r="3169">
          <cell r="C3169" t="str">
            <v>Skates &amp; rays, unspecified</v>
          </cell>
          <cell r="D3169" t="str">
            <v>Pisces</v>
          </cell>
          <cell r="E3169" t="str">
            <v>Chondrichthyes</v>
          </cell>
          <cell r="F3169">
            <v>2825.548828125</v>
          </cell>
          <cell r="G3169" t="str">
            <v>PiscesChondrichthyes</v>
          </cell>
          <cell r="K3169" t="str">
            <v>rays</v>
          </cell>
          <cell r="L3169" t="str">
            <v>rays</v>
          </cell>
          <cell r="M3169" t="str">
            <v>skates &amp; rays</v>
          </cell>
          <cell r="N3169" t="str">
            <v>skates &amp; rays</v>
          </cell>
          <cell r="O3169" t="str">
            <v>Skates and rays</v>
          </cell>
          <cell r="P3169" t="str">
            <v>SKK</v>
          </cell>
        </row>
        <row r="3170">
          <cell r="C3170" t="str">
            <v>Unidentified chondrichtyes</v>
          </cell>
          <cell r="D3170" t="str">
            <v>Pisces</v>
          </cell>
          <cell r="E3170" t="str">
            <v>Chondrichthyes</v>
          </cell>
          <cell r="F3170">
            <v>2825.548828125</v>
          </cell>
          <cell r="G3170" t="str">
            <v>PiscesChondrichthyes</v>
          </cell>
          <cell r="H3170">
            <v>2825.548828125</v>
          </cell>
          <cell r="I3170">
            <v>2825.548828125</v>
          </cell>
          <cell r="J3170">
            <v>2825.548828125</v>
          </cell>
          <cell r="K3170" t="str">
            <v>demersal shark</v>
          </cell>
          <cell r="L3170" t="str">
            <v>demersal shark</v>
          </cell>
          <cell r="M3170" t="str">
            <v xml:space="preserve">coastal piscivorous shark </v>
          </cell>
          <cell r="N3170" t="str">
            <v>Demersal piscivorous shark</v>
          </cell>
          <cell r="O3170" t="str">
            <v>Shelf demersal piscivorous shark</v>
          </cell>
          <cell r="P3170" t="str">
            <v>SHD</v>
          </cell>
        </row>
        <row r="3171">
          <cell r="C3171" t="str">
            <v>Order Aulopiformes - undifferentiated</v>
          </cell>
          <cell r="D3171" t="str">
            <v>Pisces</v>
          </cell>
          <cell r="E3171" t="str">
            <v>Actinopterygii</v>
          </cell>
          <cell r="F3171" t="str">
            <v>Aulopiformes</v>
          </cell>
          <cell r="G3171" t="str">
            <v>PiscesActinopterygiiAulopiformes</v>
          </cell>
          <cell r="H3171">
            <v>2825.548828125</v>
          </cell>
          <cell r="I3171">
            <v>2825.548828125</v>
          </cell>
          <cell r="J3171">
            <v>2825.548828125</v>
          </cell>
          <cell r="K3171">
            <v>2825.548828125</v>
          </cell>
          <cell r="L3171">
            <v>2825.548828125</v>
          </cell>
          <cell r="M3171">
            <v>2825.548828125</v>
          </cell>
          <cell r="N3171">
            <v>2825.548828125</v>
          </cell>
          <cell r="O3171" t="str">
            <v>Shelf demersal invertivore small</v>
          </cell>
          <cell r="P3171" t="str">
            <v>FDS</v>
          </cell>
        </row>
        <row r="3172">
          <cell r="C3172" t="str">
            <v>Order Lampridiformes - undifferentiated</v>
          </cell>
          <cell r="D3172" t="str">
            <v>Pisces</v>
          </cell>
          <cell r="E3172" t="str">
            <v>Petromyzondtida</v>
          </cell>
          <cell r="F3172" t="str">
            <v>Lampridiformes</v>
          </cell>
          <cell r="G3172" t="str">
            <v>PiscesPetromyzondtidaLampridiformes</v>
          </cell>
          <cell r="O3172" t="str">
            <v>Shelf demersal invertivore large</v>
          </cell>
          <cell r="P3172" t="str">
            <v>FDS</v>
          </cell>
        </row>
        <row r="3173">
          <cell r="C3173" t="str">
            <v>Order Pleuronectiformes - undifferentiated</v>
          </cell>
          <cell r="D3173" t="str">
            <v>Pisces</v>
          </cell>
          <cell r="E3173" t="str">
            <v>Actinopterygii</v>
          </cell>
          <cell r="F3173" t="str">
            <v>Pleuronectiformes</v>
          </cell>
          <cell r="G3173" t="str">
            <v>PiscesActinopterygiiPleuronectiformes</v>
          </cell>
          <cell r="O3173" t="str">
            <v>Deep demersal invertivore small</v>
          </cell>
          <cell r="P3173" t="str">
            <v>FDD</v>
          </cell>
        </row>
        <row r="3174">
          <cell r="C3174" t="str">
            <v>Order Scorpaeniformes - undifferentiated</v>
          </cell>
          <cell r="D3174" t="str">
            <v>Pisces</v>
          </cell>
          <cell r="E3174" t="str">
            <v>Actinopterygii</v>
          </cell>
          <cell r="F3174" t="str">
            <v>Scorpaeniformes</v>
          </cell>
          <cell r="G3174" t="str">
            <v>PiscesActinopterygiiScorpaeniformes</v>
          </cell>
          <cell r="O3174" t="str">
            <v>Shelf demersal invertivore small</v>
          </cell>
          <cell r="P3174" t="str">
            <v>FDS</v>
          </cell>
        </row>
        <row r="3175">
          <cell r="C3175" t="str">
            <v>Class Actinopterygii - undifferentiated</v>
          </cell>
          <cell r="D3175" t="str">
            <v>Pisces</v>
          </cell>
          <cell r="E3175" t="str">
            <v>Actinopterygii</v>
          </cell>
          <cell r="F3175">
            <v>2825.548828125</v>
          </cell>
          <cell r="G3175" t="str">
            <v>PiscesActinopterygii</v>
          </cell>
          <cell r="H3175">
            <v>2825.548828125</v>
          </cell>
          <cell r="I3175">
            <v>2825.548828125</v>
          </cell>
          <cell r="J3175">
            <v>2825.548828125</v>
          </cell>
          <cell r="K3175">
            <v>2825.548828125</v>
          </cell>
          <cell r="L3175">
            <v>2825.548828125</v>
          </cell>
          <cell r="M3175">
            <v>2825.548828125</v>
          </cell>
          <cell r="N3175">
            <v>2825.548828125</v>
          </cell>
          <cell r="O3175">
            <v>2825.548828125</v>
          </cell>
          <cell r="P3175">
            <v>2825.548828125</v>
          </cell>
        </row>
        <row r="3176">
          <cell r="C3176" t="str">
            <v>Gadiformes larave</v>
          </cell>
          <cell r="D3176" t="str">
            <v>Pisces</v>
          </cell>
          <cell r="E3176">
            <v>2825.548828125</v>
          </cell>
          <cell r="F3176" t="str">
            <v>Gadiformes</v>
          </cell>
          <cell r="G3176" t="str">
            <v>PiscesGadiformes</v>
          </cell>
          <cell r="H3176">
            <v>2825.548828125</v>
          </cell>
          <cell r="I3176">
            <v>2825.548828125</v>
          </cell>
          <cell r="J3176">
            <v>2825.548828125</v>
          </cell>
          <cell r="K3176">
            <v>2825.548828125</v>
          </cell>
          <cell r="L3176">
            <v>2825.548828125</v>
          </cell>
          <cell r="M3176">
            <v>2825.548828125</v>
          </cell>
          <cell r="N3176">
            <v>2825.548828125</v>
          </cell>
          <cell r="O3176" t="str">
            <v>Large zooplankton (carnivorous)</v>
          </cell>
          <cell r="P3176" t="str">
            <v>ZL</v>
          </cell>
        </row>
        <row r="3177">
          <cell r="C3177" t="str">
            <v>fish</v>
          </cell>
          <cell r="D3177" t="str">
            <v>Pisces</v>
          </cell>
          <cell r="E3177">
            <v>2825.548828125</v>
          </cell>
          <cell r="F3177">
            <v>2825.548828125</v>
          </cell>
          <cell r="G3177" t="str">
            <v>Pisces</v>
          </cell>
          <cell r="H3177" t="str">
            <v>unknown fish</v>
          </cell>
          <cell r="I3177" t="str">
            <v>unknown fish</v>
          </cell>
          <cell r="J3177" t="str">
            <v>unknown fish</v>
          </cell>
          <cell r="K3177" t="str">
            <v>unidentified fish</v>
          </cell>
          <cell r="L3177" t="str">
            <v>unidentified fish</v>
          </cell>
          <cell r="M3177" t="str">
            <v>unidentified fish</v>
          </cell>
          <cell r="N3177" t="str">
            <v xml:space="preserve"> </v>
          </cell>
          <cell r="O3177">
            <v>2825.548828125</v>
          </cell>
          <cell r="P3177">
            <v>2825.548828125</v>
          </cell>
        </row>
        <row r="3178">
          <cell r="C3178" t="str">
            <v>Fish 1</v>
          </cell>
          <cell r="D3178" t="str">
            <v>Pisces</v>
          </cell>
          <cell r="E3178">
            <v>2825.548828125</v>
          </cell>
          <cell r="F3178">
            <v>2825.548828125</v>
          </cell>
          <cell r="G3178" t="str">
            <v>Pisces</v>
          </cell>
          <cell r="H3178" t="str">
            <v>unknown fish</v>
          </cell>
          <cell r="I3178" t="str">
            <v>unknown fish</v>
          </cell>
          <cell r="J3178" t="str">
            <v>unknown fish</v>
          </cell>
          <cell r="K3178" t="str">
            <v>unidentified fish</v>
          </cell>
          <cell r="L3178" t="str">
            <v>unidentified fish</v>
          </cell>
          <cell r="M3178" t="str">
            <v>unidentified fish</v>
          </cell>
          <cell r="N3178" t="str">
            <v xml:space="preserve"> </v>
          </cell>
          <cell r="O3178">
            <v>2825.548828125</v>
          </cell>
          <cell r="P3178">
            <v>2825.548828125</v>
          </cell>
        </row>
        <row r="3179">
          <cell r="C3179" t="str">
            <v>Fish 10</v>
          </cell>
          <cell r="D3179" t="str">
            <v>Pisces</v>
          </cell>
          <cell r="E3179">
            <v>2825.548828125</v>
          </cell>
          <cell r="F3179">
            <v>2825.548828125</v>
          </cell>
          <cell r="G3179" t="str">
            <v>Pisces</v>
          </cell>
          <cell r="H3179" t="str">
            <v>unknown fish</v>
          </cell>
          <cell r="I3179" t="str">
            <v>unknown fish</v>
          </cell>
          <cell r="J3179" t="str">
            <v>unknown fish</v>
          </cell>
          <cell r="K3179" t="str">
            <v>unidentified fish</v>
          </cell>
          <cell r="L3179" t="str">
            <v>unidentified fish</v>
          </cell>
          <cell r="M3179" t="str">
            <v>unidentified fish</v>
          </cell>
          <cell r="N3179" t="str">
            <v xml:space="preserve"> </v>
          </cell>
          <cell r="O3179">
            <v>2825.548828125</v>
          </cell>
          <cell r="P3179">
            <v>2825.548828125</v>
          </cell>
        </row>
        <row r="3180">
          <cell r="C3180" t="str">
            <v>Fish 11</v>
          </cell>
          <cell r="D3180" t="str">
            <v>Pisces</v>
          </cell>
          <cell r="E3180">
            <v>2825.548828125</v>
          </cell>
          <cell r="F3180">
            <v>2825.548828125</v>
          </cell>
          <cell r="G3180" t="str">
            <v>Pisces</v>
          </cell>
          <cell r="H3180" t="str">
            <v>unknown fish</v>
          </cell>
          <cell r="I3180" t="str">
            <v>unknown fish</v>
          </cell>
          <cell r="J3180" t="str">
            <v>unknown fish</v>
          </cell>
          <cell r="K3180" t="str">
            <v>unidentified fish</v>
          </cell>
          <cell r="L3180" t="str">
            <v>unidentified fish</v>
          </cell>
          <cell r="M3180" t="str">
            <v>unidentified fish</v>
          </cell>
          <cell r="N3180" t="str">
            <v xml:space="preserve"> </v>
          </cell>
          <cell r="O3180">
            <v>2825.548828125</v>
          </cell>
          <cell r="P3180">
            <v>2825.548828125</v>
          </cell>
        </row>
        <row r="3181">
          <cell r="C3181" t="str">
            <v>Fish 14</v>
          </cell>
          <cell r="D3181" t="str">
            <v>Pisces</v>
          </cell>
          <cell r="E3181">
            <v>2825.548828125</v>
          </cell>
          <cell r="F3181">
            <v>2825.548828125</v>
          </cell>
          <cell r="G3181" t="str">
            <v>Pisces</v>
          </cell>
          <cell r="H3181" t="str">
            <v>unknown fish</v>
          </cell>
          <cell r="I3181" t="str">
            <v>unknown fish</v>
          </cell>
          <cell r="J3181" t="str">
            <v>unknown fish</v>
          </cell>
          <cell r="K3181" t="str">
            <v>unidentified fish</v>
          </cell>
          <cell r="L3181" t="str">
            <v>unidentified fish</v>
          </cell>
          <cell r="M3181" t="str">
            <v>unidentified fish</v>
          </cell>
          <cell r="N3181" t="str">
            <v xml:space="preserve"> </v>
          </cell>
          <cell r="O3181">
            <v>2825.548828125</v>
          </cell>
          <cell r="P3181">
            <v>2825.548828125</v>
          </cell>
        </row>
        <row r="3182">
          <cell r="C3182" t="str">
            <v>Fish 15</v>
          </cell>
          <cell r="D3182" t="str">
            <v>Pisces</v>
          </cell>
          <cell r="E3182">
            <v>2825.548828125</v>
          </cell>
          <cell r="F3182">
            <v>2825.548828125</v>
          </cell>
          <cell r="G3182" t="str">
            <v>Pisces</v>
          </cell>
          <cell r="H3182" t="str">
            <v>unknown fish</v>
          </cell>
          <cell r="I3182" t="str">
            <v>unknown fish</v>
          </cell>
          <cell r="J3182" t="str">
            <v>unknown fish</v>
          </cell>
          <cell r="K3182" t="str">
            <v>unidentified fish</v>
          </cell>
          <cell r="L3182" t="str">
            <v>unidentified fish</v>
          </cell>
          <cell r="M3182" t="str">
            <v>unidentified fish</v>
          </cell>
          <cell r="N3182" t="str">
            <v xml:space="preserve"> </v>
          </cell>
          <cell r="O3182">
            <v>2825.548828125</v>
          </cell>
          <cell r="P3182">
            <v>2825.548828125</v>
          </cell>
        </row>
        <row r="3183">
          <cell r="C3183" t="str">
            <v>Fish 16</v>
          </cell>
          <cell r="D3183" t="str">
            <v>Pisces</v>
          </cell>
          <cell r="E3183">
            <v>2825.548828125</v>
          </cell>
          <cell r="F3183">
            <v>2825.548828125</v>
          </cell>
          <cell r="G3183" t="str">
            <v>Pisces</v>
          </cell>
          <cell r="H3183" t="str">
            <v>unknown fish</v>
          </cell>
          <cell r="I3183" t="str">
            <v>unknown fish</v>
          </cell>
          <cell r="J3183" t="str">
            <v>unknown fish</v>
          </cell>
          <cell r="K3183" t="str">
            <v>unidentified fish</v>
          </cell>
          <cell r="L3183" t="str">
            <v>unidentified fish</v>
          </cell>
          <cell r="M3183" t="str">
            <v>unidentified fish</v>
          </cell>
          <cell r="N3183" t="str">
            <v xml:space="preserve"> </v>
          </cell>
          <cell r="O3183">
            <v>2825.548828125</v>
          </cell>
        </row>
        <row r="3184">
          <cell r="C3184" t="str">
            <v>Fish 17</v>
          </cell>
          <cell r="D3184" t="str">
            <v>Pisces</v>
          </cell>
          <cell r="E3184">
            <v>2825.548828125</v>
          </cell>
          <cell r="F3184">
            <v>2825.548828125</v>
          </cell>
          <cell r="G3184" t="str">
            <v>Pisces</v>
          </cell>
          <cell r="H3184" t="str">
            <v>unknown fish</v>
          </cell>
          <cell r="I3184" t="str">
            <v>unknown fish</v>
          </cell>
          <cell r="J3184" t="str">
            <v>unknown fish</v>
          </cell>
          <cell r="K3184" t="str">
            <v>unidentified fish</v>
          </cell>
          <cell r="L3184" t="str">
            <v>unidentified fish</v>
          </cell>
          <cell r="M3184" t="str">
            <v>unidentified fish</v>
          </cell>
          <cell r="N3184" t="str">
            <v xml:space="preserve"> </v>
          </cell>
          <cell r="O3184">
            <v>2825.548828125</v>
          </cell>
        </row>
        <row r="3185">
          <cell r="C3185" t="str">
            <v>Fish 18</v>
          </cell>
          <cell r="D3185" t="str">
            <v>Pisces</v>
          </cell>
          <cell r="E3185">
            <v>2825.548828125</v>
          </cell>
          <cell r="F3185">
            <v>2825.548828125</v>
          </cell>
          <cell r="G3185" t="str">
            <v>Pisces</v>
          </cell>
          <cell r="H3185" t="str">
            <v>unknown fish</v>
          </cell>
          <cell r="I3185" t="str">
            <v>unknown fish</v>
          </cell>
          <cell r="J3185" t="str">
            <v>unknown fish</v>
          </cell>
          <cell r="K3185" t="str">
            <v>unidentified fish</v>
          </cell>
          <cell r="L3185" t="str">
            <v>unidentified fish</v>
          </cell>
          <cell r="M3185" t="str">
            <v>unidentified fish</v>
          </cell>
          <cell r="N3185" t="str">
            <v xml:space="preserve"> </v>
          </cell>
          <cell r="O3185">
            <v>2825.548828125</v>
          </cell>
        </row>
        <row r="3186">
          <cell r="C3186" t="str">
            <v>Fish 19</v>
          </cell>
          <cell r="D3186" t="str">
            <v>Pisces</v>
          </cell>
          <cell r="E3186">
            <v>2825.548828125</v>
          </cell>
          <cell r="F3186">
            <v>2825.548828125</v>
          </cell>
          <cell r="G3186" t="str">
            <v>Pisces</v>
          </cell>
          <cell r="H3186" t="str">
            <v>unknown fish</v>
          </cell>
          <cell r="I3186" t="str">
            <v>unknown fish</v>
          </cell>
          <cell r="J3186" t="str">
            <v>unknown fish</v>
          </cell>
          <cell r="K3186" t="str">
            <v>unidentified fish</v>
          </cell>
          <cell r="L3186" t="str">
            <v>unidentified fish</v>
          </cell>
          <cell r="M3186" t="str">
            <v>unidentified fish</v>
          </cell>
          <cell r="N3186" t="str">
            <v xml:space="preserve"> </v>
          </cell>
          <cell r="O3186">
            <v>2825.548828125</v>
          </cell>
        </row>
        <row r="3187">
          <cell r="C3187" t="str">
            <v>Fish 20</v>
          </cell>
          <cell r="D3187" t="str">
            <v>Pisces</v>
          </cell>
          <cell r="E3187">
            <v>2825.548828125</v>
          </cell>
          <cell r="F3187">
            <v>2825.548828125</v>
          </cell>
          <cell r="G3187" t="str">
            <v>Pisces</v>
          </cell>
          <cell r="H3187" t="str">
            <v>unknown fish</v>
          </cell>
          <cell r="I3187" t="str">
            <v>unknown fish</v>
          </cell>
          <cell r="J3187" t="str">
            <v>unknown fish</v>
          </cell>
          <cell r="K3187" t="str">
            <v>unidentified fish</v>
          </cell>
          <cell r="L3187" t="str">
            <v>unidentified fish</v>
          </cell>
          <cell r="M3187" t="str">
            <v>unidentified fish</v>
          </cell>
          <cell r="N3187" t="str">
            <v xml:space="preserve"> </v>
          </cell>
          <cell r="O3187">
            <v>2825.548828125</v>
          </cell>
        </row>
        <row r="3188">
          <cell r="C3188" t="str">
            <v>Fish 21</v>
          </cell>
          <cell r="D3188" t="str">
            <v>Pisces</v>
          </cell>
          <cell r="E3188">
            <v>2825.548828125</v>
          </cell>
          <cell r="F3188">
            <v>2825.548828125</v>
          </cell>
          <cell r="G3188" t="str">
            <v>Pisces</v>
          </cell>
          <cell r="H3188" t="str">
            <v>unknown fish</v>
          </cell>
          <cell r="I3188" t="str">
            <v>unknown fish</v>
          </cell>
          <cell r="J3188" t="str">
            <v>unknown fish</v>
          </cell>
          <cell r="K3188" t="str">
            <v>unidentified fish</v>
          </cell>
          <cell r="L3188" t="str">
            <v>unidentified fish</v>
          </cell>
          <cell r="M3188" t="str">
            <v>unidentified fish</v>
          </cell>
          <cell r="N3188" t="str">
            <v xml:space="preserve"> </v>
          </cell>
          <cell r="O3188">
            <v>2825.548828125</v>
          </cell>
          <cell r="P3188">
            <v>2825.548828125</v>
          </cell>
        </row>
        <row r="3189">
          <cell r="C3189" t="str">
            <v>Fish 22</v>
          </cell>
          <cell r="D3189" t="str">
            <v>Pisces</v>
          </cell>
          <cell r="E3189">
            <v>2825.548828125</v>
          </cell>
          <cell r="F3189">
            <v>2825.548828125</v>
          </cell>
          <cell r="G3189" t="str">
            <v>Pisces</v>
          </cell>
          <cell r="H3189" t="str">
            <v>unknown fish</v>
          </cell>
          <cell r="I3189" t="str">
            <v>unknown fish</v>
          </cell>
          <cell r="J3189" t="str">
            <v>unknown fish</v>
          </cell>
          <cell r="K3189" t="str">
            <v>unidentified fish</v>
          </cell>
          <cell r="L3189" t="str">
            <v>unidentified fish</v>
          </cell>
          <cell r="M3189" t="str">
            <v>unidentified fish</v>
          </cell>
          <cell r="N3189" t="str">
            <v xml:space="preserve"> </v>
          </cell>
          <cell r="O3189">
            <v>2825.548828125</v>
          </cell>
        </row>
        <row r="3190">
          <cell r="C3190" t="str">
            <v>Fish 23</v>
          </cell>
          <cell r="D3190" t="str">
            <v>Pisces</v>
          </cell>
          <cell r="E3190">
            <v>2825.548828125</v>
          </cell>
          <cell r="F3190">
            <v>2825.548828125</v>
          </cell>
          <cell r="G3190" t="str">
            <v>Pisces</v>
          </cell>
          <cell r="H3190" t="str">
            <v>unknown fish</v>
          </cell>
          <cell r="I3190" t="str">
            <v>unknown fish</v>
          </cell>
          <cell r="J3190" t="str">
            <v>unknown fish</v>
          </cell>
          <cell r="K3190" t="str">
            <v>unidentified fish</v>
          </cell>
          <cell r="L3190" t="str">
            <v>unidentified fish</v>
          </cell>
          <cell r="M3190" t="str">
            <v>unidentified fish</v>
          </cell>
          <cell r="N3190" t="str">
            <v xml:space="preserve"> </v>
          </cell>
          <cell r="O3190">
            <v>2825.548828125</v>
          </cell>
        </row>
        <row r="3191">
          <cell r="C3191" t="str">
            <v>Fish 25</v>
          </cell>
          <cell r="D3191" t="str">
            <v>Pisces</v>
          </cell>
          <cell r="E3191">
            <v>2825.548828125</v>
          </cell>
          <cell r="F3191">
            <v>2825.548828125</v>
          </cell>
          <cell r="G3191" t="str">
            <v>Pisces</v>
          </cell>
          <cell r="H3191" t="str">
            <v>unknown fish</v>
          </cell>
          <cell r="I3191" t="str">
            <v>unknown fish</v>
          </cell>
          <cell r="J3191" t="str">
            <v>unknown fish</v>
          </cell>
          <cell r="K3191" t="str">
            <v>unidentified fish</v>
          </cell>
          <cell r="L3191" t="str">
            <v>unidentified fish</v>
          </cell>
          <cell r="M3191" t="str">
            <v>unidentified fish</v>
          </cell>
          <cell r="N3191" t="str">
            <v xml:space="preserve"> </v>
          </cell>
          <cell r="O3191">
            <v>2825.548828125</v>
          </cell>
          <cell r="P3191">
            <v>2825.548828125</v>
          </cell>
        </row>
        <row r="3192">
          <cell r="C3192" t="str">
            <v>Fish 26</v>
          </cell>
          <cell r="D3192" t="str">
            <v>Pisces</v>
          </cell>
          <cell r="E3192">
            <v>2825.548828125</v>
          </cell>
          <cell r="F3192">
            <v>2825.548828125</v>
          </cell>
          <cell r="G3192" t="str">
            <v>Pisces</v>
          </cell>
          <cell r="H3192" t="str">
            <v>unknown fish</v>
          </cell>
          <cell r="I3192" t="str">
            <v>unknown fish</v>
          </cell>
          <cell r="J3192" t="str">
            <v>unknown fish</v>
          </cell>
          <cell r="K3192" t="str">
            <v>unidentified fish</v>
          </cell>
          <cell r="L3192" t="str">
            <v>unidentified fish</v>
          </cell>
          <cell r="M3192" t="str">
            <v>unidentified fish</v>
          </cell>
          <cell r="N3192" t="str">
            <v xml:space="preserve"> </v>
          </cell>
          <cell r="O3192">
            <v>2825.548828125</v>
          </cell>
          <cell r="P3192">
            <v>2825.548828125</v>
          </cell>
        </row>
        <row r="3193">
          <cell r="C3193" t="str">
            <v>Fish 27</v>
          </cell>
          <cell r="D3193" t="str">
            <v>Pisces</v>
          </cell>
          <cell r="E3193">
            <v>2825.548828125</v>
          </cell>
          <cell r="F3193">
            <v>2825.548828125</v>
          </cell>
          <cell r="G3193" t="str">
            <v>Pisces</v>
          </cell>
          <cell r="H3193" t="str">
            <v>unknown fish</v>
          </cell>
          <cell r="I3193" t="str">
            <v>unknown fish</v>
          </cell>
          <cell r="J3193" t="str">
            <v>unknown fish</v>
          </cell>
          <cell r="K3193" t="str">
            <v>unidentified fish</v>
          </cell>
          <cell r="L3193" t="str">
            <v>unidentified fish</v>
          </cell>
          <cell r="M3193" t="str">
            <v>unidentified fish</v>
          </cell>
          <cell r="N3193" t="str">
            <v xml:space="preserve"> </v>
          </cell>
          <cell r="O3193">
            <v>2825.548828125</v>
          </cell>
          <cell r="P3193">
            <v>2825.548828125</v>
          </cell>
        </row>
        <row r="3194">
          <cell r="C3194" t="str">
            <v>Fish 29</v>
          </cell>
          <cell r="D3194" t="str">
            <v>Pisces</v>
          </cell>
          <cell r="E3194">
            <v>2825.548828125</v>
          </cell>
          <cell r="F3194">
            <v>2825.548828125</v>
          </cell>
          <cell r="G3194" t="str">
            <v>Pisces</v>
          </cell>
          <cell r="H3194" t="str">
            <v>unknown fish</v>
          </cell>
          <cell r="I3194" t="str">
            <v>unknown fish</v>
          </cell>
          <cell r="J3194" t="str">
            <v>unknown fish</v>
          </cell>
          <cell r="K3194" t="str">
            <v>unidentified fish</v>
          </cell>
          <cell r="L3194" t="str">
            <v>unidentified fish</v>
          </cell>
          <cell r="M3194" t="str">
            <v>unidentified fish</v>
          </cell>
          <cell r="N3194" t="str">
            <v xml:space="preserve"> </v>
          </cell>
          <cell r="O3194">
            <v>2825.548828125</v>
          </cell>
          <cell r="P3194">
            <v>2825.548828125</v>
          </cell>
        </row>
        <row r="3195">
          <cell r="C3195" t="str">
            <v>Fish 3</v>
          </cell>
          <cell r="D3195" t="str">
            <v>Pisces</v>
          </cell>
          <cell r="E3195">
            <v>2825.548828125</v>
          </cell>
          <cell r="F3195">
            <v>2825.548828125</v>
          </cell>
          <cell r="G3195" t="str">
            <v>Pisces</v>
          </cell>
          <cell r="H3195" t="str">
            <v>unknown fish</v>
          </cell>
          <cell r="I3195" t="str">
            <v>unknown fish</v>
          </cell>
          <cell r="J3195" t="str">
            <v>unknown fish</v>
          </cell>
          <cell r="K3195" t="str">
            <v>unidentified fish</v>
          </cell>
          <cell r="L3195" t="str">
            <v>unidentified fish</v>
          </cell>
          <cell r="M3195" t="str">
            <v>unidentified fish</v>
          </cell>
          <cell r="N3195" t="str">
            <v xml:space="preserve"> </v>
          </cell>
          <cell r="O3195">
            <v>2825.548828125</v>
          </cell>
          <cell r="P3195">
            <v>2825.548828125</v>
          </cell>
        </row>
        <row r="3196">
          <cell r="C3196" t="str">
            <v>Fish 4</v>
          </cell>
          <cell r="D3196" t="str">
            <v>Pisces</v>
          </cell>
          <cell r="E3196">
            <v>2825.548828125</v>
          </cell>
          <cell r="F3196">
            <v>2825.548828125</v>
          </cell>
          <cell r="G3196" t="str">
            <v>Pisces</v>
          </cell>
          <cell r="H3196" t="str">
            <v>unknown fish</v>
          </cell>
          <cell r="I3196" t="str">
            <v>unknown fish</v>
          </cell>
          <cell r="J3196" t="str">
            <v>unknown fish</v>
          </cell>
          <cell r="K3196" t="str">
            <v>unidentified fish</v>
          </cell>
          <cell r="L3196" t="str">
            <v>unidentified fish</v>
          </cell>
          <cell r="M3196" t="str">
            <v>unidentified fish</v>
          </cell>
          <cell r="N3196" t="str">
            <v xml:space="preserve"> </v>
          </cell>
          <cell r="O3196">
            <v>2825.548828125</v>
          </cell>
          <cell r="P3196">
            <v>2825.548828125</v>
          </cell>
        </row>
        <row r="3197">
          <cell r="C3197" t="str">
            <v>Fish 5</v>
          </cell>
          <cell r="D3197" t="str">
            <v>Pisces</v>
          </cell>
          <cell r="E3197">
            <v>2825.548828125</v>
          </cell>
          <cell r="F3197">
            <v>2825.548828125</v>
          </cell>
          <cell r="G3197" t="str">
            <v>Pisces</v>
          </cell>
          <cell r="H3197" t="str">
            <v>unknown fish</v>
          </cell>
          <cell r="I3197" t="str">
            <v>unknown fish</v>
          </cell>
          <cell r="J3197" t="str">
            <v>unknown fish</v>
          </cell>
          <cell r="K3197" t="str">
            <v>unidentified fish</v>
          </cell>
          <cell r="L3197" t="str">
            <v>unidentified fish</v>
          </cell>
          <cell r="M3197" t="str">
            <v>unidentified fish</v>
          </cell>
          <cell r="N3197" t="str">
            <v xml:space="preserve"> </v>
          </cell>
          <cell r="O3197">
            <v>2825.548828125</v>
          </cell>
          <cell r="P3197">
            <v>2825.548828125</v>
          </cell>
        </row>
        <row r="3198">
          <cell r="C3198" t="str">
            <v>Fish 6</v>
          </cell>
          <cell r="D3198" t="str">
            <v>Pisces</v>
          </cell>
          <cell r="E3198">
            <v>2825.548828125</v>
          </cell>
          <cell r="F3198">
            <v>2825.548828125</v>
          </cell>
          <cell r="G3198" t="str">
            <v>Pisces</v>
          </cell>
          <cell r="H3198" t="str">
            <v>unknown fish</v>
          </cell>
          <cell r="I3198" t="str">
            <v>unknown fish</v>
          </cell>
          <cell r="J3198" t="str">
            <v>unknown fish</v>
          </cell>
          <cell r="K3198" t="str">
            <v>unidentified fish</v>
          </cell>
          <cell r="L3198" t="str">
            <v>unidentified fish</v>
          </cell>
          <cell r="M3198" t="str">
            <v>unidentified fish</v>
          </cell>
          <cell r="N3198" t="str">
            <v xml:space="preserve"> </v>
          </cell>
          <cell r="O3198">
            <v>2825.548828125</v>
          </cell>
          <cell r="P3198">
            <v>2825.548828125</v>
          </cell>
        </row>
        <row r="3199">
          <cell r="C3199" t="str">
            <v>Fish 7</v>
          </cell>
          <cell r="D3199" t="str">
            <v>Pisces</v>
          </cell>
          <cell r="E3199">
            <v>2825.548828125</v>
          </cell>
          <cell r="F3199">
            <v>2825.548828125</v>
          </cell>
          <cell r="G3199" t="str">
            <v>Pisces</v>
          </cell>
          <cell r="H3199" t="str">
            <v>unknown fish</v>
          </cell>
          <cell r="I3199" t="str">
            <v>unknown fish</v>
          </cell>
          <cell r="J3199" t="str">
            <v>unknown fish</v>
          </cell>
          <cell r="K3199" t="str">
            <v>unidentified fish</v>
          </cell>
          <cell r="L3199" t="str">
            <v>unidentified fish</v>
          </cell>
          <cell r="M3199" t="str">
            <v>unidentified fish</v>
          </cell>
          <cell r="N3199" t="str">
            <v xml:space="preserve"> </v>
          </cell>
          <cell r="O3199">
            <v>2825.548828125</v>
          </cell>
          <cell r="P3199">
            <v>2825.548828125</v>
          </cell>
        </row>
        <row r="3200">
          <cell r="C3200" t="str">
            <v>fish remains</v>
          </cell>
          <cell r="D3200" t="str">
            <v>Pisces</v>
          </cell>
          <cell r="E3200">
            <v>2825.548828125</v>
          </cell>
          <cell r="F3200">
            <v>2825.548828125</v>
          </cell>
          <cell r="G3200" t="str">
            <v>Pisces</v>
          </cell>
          <cell r="H3200" t="str">
            <v>unknown fish</v>
          </cell>
          <cell r="I3200" t="str">
            <v>unknown fish</v>
          </cell>
          <cell r="J3200" t="str">
            <v>unknown fish</v>
          </cell>
          <cell r="K3200" t="str">
            <v>unidentified fish</v>
          </cell>
          <cell r="L3200" t="str">
            <v>unidentified fish</v>
          </cell>
          <cell r="M3200" t="str">
            <v>unidentified fish</v>
          </cell>
          <cell r="N3200" t="str">
            <v xml:space="preserve"> </v>
          </cell>
          <cell r="O3200">
            <v>2825.548828125</v>
          </cell>
          <cell r="P3200">
            <v>2825.548828125</v>
          </cell>
        </row>
        <row r="3201">
          <cell r="C3201" t="str">
            <v>mixed fishes</v>
          </cell>
          <cell r="D3201" t="str">
            <v>Pisces</v>
          </cell>
          <cell r="E3201">
            <v>2825.548828125</v>
          </cell>
          <cell r="F3201">
            <v>2825.548828125</v>
          </cell>
          <cell r="G3201" t="str">
            <v>Pisces</v>
          </cell>
          <cell r="K3201" t="str">
            <v>unidentified fish</v>
          </cell>
          <cell r="L3201" t="str">
            <v>unidentified fish</v>
          </cell>
          <cell r="M3201" t="str">
            <v>unidentified fish</v>
          </cell>
          <cell r="N3201" t="str">
            <v xml:space="preserve"> </v>
          </cell>
          <cell r="O3201">
            <v>2825.548828125</v>
          </cell>
          <cell r="P3201">
            <v>2825.548828125</v>
          </cell>
        </row>
        <row r="3202">
          <cell r="C3202" t="str">
            <v>Unidentified fish</v>
          </cell>
          <cell r="D3202" t="str">
            <v>Pisces</v>
          </cell>
          <cell r="E3202">
            <v>2825.548828125</v>
          </cell>
          <cell r="F3202">
            <v>2825.548828125</v>
          </cell>
          <cell r="G3202" t="str">
            <v>Pisces</v>
          </cell>
          <cell r="I3202" t="str">
            <v>unidentified fish</v>
          </cell>
          <cell r="K3202" t="str">
            <v>unidentified fish</v>
          </cell>
          <cell r="L3202" t="str">
            <v>unidentified fish</v>
          </cell>
          <cell r="M3202" t="str">
            <v>unidentified fish</v>
          </cell>
          <cell r="N3202" t="str">
            <v xml:space="preserve"> </v>
          </cell>
          <cell r="O3202">
            <v>2825.548828125</v>
          </cell>
          <cell r="P3202">
            <v>2825.548828125</v>
          </cell>
        </row>
        <row r="3203">
          <cell r="C3203" t="str">
            <v>Not identified 2</v>
          </cell>
          <cell r="D3203" t="str">
            <v>Pisces</v>
          </cell>
          <cell r="E3203">
            <v>2825.548828125</v>
          </cell>
          <cell r="F3203">
            <v>2825.548828125</v>
          </cell>
          <cell r="G3203" t="str">
            <v>Pisces</v>
          </cell>
          <cell r="H3203">
            <v>2825.548828125</v>
          </cell>
          <cell r="I3203">
            <v>2825.548828125</v>
          </cell>
          <cell r="J3203">
            <v>2825.548828125</v>
          </cell>
          <cell r="K3203" t="str">
            <v>unidentified fish</v>
          </cell>
          <cell r="L3203" t="str">
            <v>unidentified fish</v>
          </cell>
          <cell r="M3203" t="str">
            <v>unidentified fish</v>
          </cell>
          <cell r="N3203" t="str">
            <v xml:space="preserve"> </v>
          </cell>
          <cell r="O3203">
            <v>2825.548828125</v>
          </cell>
          <cell r="P3203">
            <v>2825.548828125</v>
          </cell>
        </row>
        <row r="3204">
          <cell r="C3204" t="str">
            <v>Not identified 1</v>
          </cell>
          <cell r="D3204" t="str">
            <v>Pisces</v>
          </cell>
          <cell r="E3204">
            <v>2825.548828125</v>
          </cell>
          <cell r="F3204">
            <v>2825.548828125</v>
          </cell>
          <cell r="G3204" t="str">
            <v>Pisces</v>
          </cell>
          <cell r="K3204" t="str">
            <v>unidentified fish</v>
          </cell>
          <cell r="L3204" t="str">
            <v>unidentified fish</v>
          </cell>
          <cell r="M3204" t="str">
            <v>unidentified fish</v>
          </cell>
          <cell r="N3204" t="str">
            <v xml:space="preserve"> </v>
          </cell>
          <cell r="O3204">
            <v>2825.548828125</v>
          </cell>
          <cell r="P3204">
            <v>2825.548828125</v>
          </cell>
        </row>
        <row r="3205">
          <cell r="C3205" t="str">
            <v>Cetacea</v>
          </cell>
          <cell r="D3205" t="str">
            <v>Chordata</v>
          </cell>
          <cell r="E3205" t="str">
            <v>Mammalia</v>
          </cell>
          <cell r="F3205">
            <v>2825.548828125</v>
          </cell>
          <cell r="G3205" t="str">
            <v>ChordataMammalia</v>
          </cell>
          <cell r="H3205" t="str">
            <v>pelagic mammal</v>
          </cell>
          <cell r="I3205" t="str">
            <v>pelagic mammal</v>
          </cell>
          <cell r="J3205" t="str">
            <v>pelagic mammal</v>
          </cell>
          <cell r="K3205" t="str">
            <v>whale</v>
          </cell>
          <cell r="L3205" t="str">
            <v>whale</v>
          </cell>
          <cell r="M3205" t="str">
            <v>whale</v>
          </cell>
          <cell r="N3205" t="str">
            <v xml:space="preserve"> </v>
          </cell>
          <cell r="O3205" t="str">
            <v>Toothed whales</v>
          </cell>
          <cell r="P3205" t="str">
            <v>WH</v>
          </cell>
        </row>
        <row r="3206">
          <cell r="C3206" t="str">
            <v>Arctocephalus forsteri</v>
          </cell>
          <cell r="D3206">
            <v>2825.548828125</v>
          </cell>
          <cell r="E3206">
            <v>2825.548828125</v>
          </cell>
          <cell r="F3206">
            <v>2825.548828125</v>
          </cell>
          <cell r="G3206">
            <v>2825.548828125</v>
          </cell>
          <cell r="H3206">
            <v>2825.548828125</v>
          </cell>
          <cell r="I3206">
            <v>2825.548828125</v>
          </cell>
          <cell r="J3206">
            <v>2825.548828125</v>
          </cell>
          <cell r="K3206">
            <v>2825.548828125</v>
          </cell>
          <cell r="L3206">
            <v>2825.548828125</v>
          </cell>
          <cell r="M3206">
            <v>2825.548828125</v>
          </cell>
          <cell r="N3206">
            <v>2825.548828125</v>
          </cell>
          <cell r="O3206" t="str">
            <v>Longnosed fur seals</v>
          </cell>
          <cell r="P3206" t="str">
            <v>SFL</v>
          </cell>
        </row>
        <row r="3207">
          <cell r="C3207" t="str">
            <v>Arctocephalus pusillus doriferus</v>
          </cell>
          <cell r="D3207" t="str">
            <v>Chordata</v>
          </cell>
          <cell r="E3207" t="str">
            <v>Mammalia</v>
          </cell>
          <cell r="F3207">
            <v>2825.548828125</v>
          </cell>
          <cell r="G3207" t="str">
            <v>ChordataMammalia</v>
          </cell>
          <cell r="H3207">
            <v>2825.548828125</v>
          </cell>
          <cell r="I3207">
            <v>2825.548828125</v>
          </cell>
          <cell r="J3207">
            <v>2825.548828125</v>
          </cell>
          <cell r="K3207" t="str">
            <v>seal</v>
          </cell>
          <cell r="L3207" t="str">
            <v>seal</v>
          </cell>
          <cell r="M3207" t="str">
            <v>seal</v>
          </cell>
          <cell r="N3207" t="str">
            <v>Seal</v>
          </cell>
          <cell r="O3207" t="str">
            <v>Australian fur seals</v>
          </cell>
          <cell r="P3207" t="str">
            <v>SFA</v>
          </cell>
        </row>
        <row r="3208">
          <cell r="C3208" t="str">
            <v>Foraminifera</v>
          </cell>
          <cell r="D3208" t="str">
            <v>Sarcomastigophora/Sarcodina/Rhizopoda</v>
          </cell>
          <cell r="E3208" t="str">
            <v>Foraminiferida</v>
          </cell>
          <cell r="F3208">
            <v>2825.548828125</v>
          </cell>
          <cell r="G3208" t="str">
            <v>Sarcomastigophora/Sarcodina/RhizopodaForaminiferida</v>
          </cell>
          <cell r="H3208" t="str">
            <v>benthic invertebrate</v>
          </cell>
          <cell r="I3208" t="str">
            <v>epibenthos</v>
          </cell>
          <cell r="J3208" t="str">
            <v>epibenthos</v>
          </cell>
          <cell r="K3208" t="str">
            <v>macrobenthos</v>
          </cell>
          <cell r="L3208" t="str">
            <v>macrobenthos</v>
          </cell>
          <cell r="M3208" t="str">
            <v>macrobenthos</v>
          </cell>
          <cell r="N3208" t="str">
            <v xml:space="preserve"> </v>
          </cell>
          <cell r="O3208" t="str">
            <v>Meiobenthos</v>
          </cell>
          <cell r="P3208" t="str">
            <v>BO</v>
          </cell>
        </row>
        <row r="3209">
          <cell r="C3209" t="str">
            <v>Hymenostomata</v>
          </cell>
          <cell r="D3209" t="str">
            <v>Ciliophora</v>
          </cell>
          <cell r="E3209" t="str">
            <v>Oligohymenophora/Hymenostomatia</v>
          </cell>
          <cell r="F3209">
            <v>2825.548828125</v>
          </cell>
          <cell r="G3209" t="str">
            <v>CiliophoraOligohymenophora/Hymenostomatia</v>
          </cell>
          <cell r="H3209" t="str">
            <v>benthic invertebrate</v>
          </cell>
          <cell r="I3209" t="str">
            <v>epibenthos</v>
          </cell>
          <cell r="J3209" t="str">
            <v>epibenthos</v>
          </cell>
          <cell r="K3209" t="str">
            <v>macrobenthos</v>
          </cell>
          <cell r="L3209" t="str">
            <v>macrobenthos</v>
          </cell>
          <cell r="M3209" t="str">
            <v>macrobenthos</v>
          </cell>
          <cell r="N3209" t="str">
            <v xml:space="preserve"> </v>
          </cell>
          <cell r="O3209" t="str">
            <v>Meiobenthos</v>
          </cell>
          <cell r="P3209" t="str">
            <v>BO</v>
          </cell>
        </row>
        <row r="3210">
          <cell r="C3210" t="str">
            <v>Order Foraminiferida - undifferentiated</v>
          </cell>
          <cell r="D3210" t="str">
            <v>Foraminiferida</v>
          </cell>
          <cell r="E3210" t="str">
            <v xml:space="preserve">  --  </v>
          </cell>
          <cell r="F3210" t="str">
            <v xml:space="preserve">  --  </v>
          </cell>
          <cell r="G3210">
            <v>2825.548828125</v>
          </cell>
          <cell r="H3210">
            <v>2825.548828125</v>
          </cell>
          <cell r="I3210">
            <v>2825.548828125</v>
          </cell>
          <cell r="J3210">
            <v>2825.548828125</v>
          </cell>
          <cell r="K3210">
            <v>2825.548828125</v>
          </cell>
          <cell r="L3210">
            <v>2825.548828125</v>
          </cell>
          <cell r="M3210">
            <v>2825.548828125</v>
          </cell>
          <cell r="N3210">
            <v>2825.548828125</v>
          </cell>
          <cell r="O3210" t="str">
            <v>Meiobenthos</v>
          </cell>
          <cell r="P3210" t="str">
            <v>BO</v>
          </cell>
        </row>
        <row r="3211">
          <cell r="C3211" t="str">
            <v>Bulimina marginata</v>
          </cell>
          <cell r="D3211" t="str">
            <v>Foraminiferida</v>
          </cell>
          <cell r="E3211" t="str">
            <v xml:space="preserve">  --  </v>
          </cell>
          <cell r="F3211" t="str">
            <v>Buliminidae</v>
          </cell>
          <cell r="G3211">
            <v>2825.548828125</v>
          </cell>
          <cell r="H3211">
            <v>2825.548828125</v>
          </cell>
          <cell r="I3211">
            <v>2825.548828125</v>
          </cell>
          <cell r="J3211">
            <v>2825.548828125</v>
          </cell>
          <cell r="K3211">
            <v>2825.548828125</v>
          </cell>
          <cell r="L3211">
            <v>2825.548828125</v>
          </cell>
          <cell r="M3211">
            <v>2825.548828125</v>
          </cell>
          <cell r="N3211">
            <v>2825.548828125</v>
          </cell>
          <cell r="O3211" t="str">
            <v>Meiobenthos</v>
          </cell>
          <cell r="P3211" t="str">
            <v>BO</v>
          </cell>
        </row>
        <row r="3212">
          <cell r="C3212" t="str">
            <v>Orbulina universa</v>
          </cell>
          <cell r="D3212" t="str">
            <v>Foraminiferida</v>
          </cell>
          <cell r="E3212" t="str">
            <v xml:space="preserve">  --  </v>
          </cell>
          <cell r="F3212" t="str">
            <v>Globigerinidae</v>
          </cell>
          <cell r="G3212">
            <v>2825.548828125</v>
          </cell>
          <cell r="H3212">
            <v>2825.548828125</v>
          </cell>
          <cell r="I3212">
            <v>2825.548828125</v>
          </cell>
          <cell r="J3212">
            <v>2825.548828125</v>
          </cell>
          <cell r="K3212">
            <v>2825.548828125</v>
          </cell>
          <cell r="L3212">
            <v>2825.548828125</v>
          </cell>
          <cell r="M3212">
            <v>2825.548828125</v>
          </cell>
          <cell r="N3212">
            <v>2825.548828125</v>
          </cell>
          <cell r="O3212" t="str">
            <v>Meiobenthos</v>
          </cell>
          <cell r="P3212" t="str">
            <v>BO</v>
          </cell>
        </row>
        <row r="3213">
          <cell r="C3213" t="str">
            <v>Macrophyta Brown</v>
          </cell>
          <cell r="D3213" t="str">
            <v>Macrophyta</v>
          </cell>
          <cell r="E3213">
            <v>2825.548828125</v>
          </cell>
          <cell r="F3213">
            <v>2825.548828125</v>
          </cell>
          <cell r="G3213" t="str">
            <v>Macrophyta</v>
          </cell>
          <cell r="H3213" t="str">
            <v>other</v>
          </cell>
          <cell r="I3213" t="str">
            <v>Macrophyta</v>
          </cell>
          <cell r="J3213" t="str">
            <v>Macrophyta</v>
          </cell>
          <cell r="K3213" t="str">
            <v>benthic primary producer</v>
          </cell>
          <cell r="L3213" t="str">
            <v>benthic primary producer</v>
          </cell>
          <cell r="M3213" t="str">
            <v>macrophyte</v>
          </cell>
          <cell r="N3213" t="str">
            <v>Macroalgae</v>
          </cell>
          <cell r="O3213" t="str">
            <v>Macroalgae</v>
          </cell>
          <cell r="P3213" t="str">
            <v>MA</v>
          </cell>
        </row>
        <row r="3214">
          <cell r="C3214" t="str">
            <v>Macrophyta Red</v>
          </cell>
          <cell r="D3214" t="str">
            <v>Macrophyta</v>
          </cell>
          <cell r="E3214">
            <v>2825.548828125</v>
          </cell>
          <cell r="F3214">
            <v>2825.548828125</v>
          </cell>
          <cell r="G3214" t="str">
            <v>Macrophyta</v>
          </cell>
          <cell r="H3214" t="str">
            <v>other</v>
          </cell>
          <cell r="I3214" t="str">
            <v>Macrophyta</v>
          </cell>
          <cell r="J3214" t="str">
            <v>Macrophyta</v>
          </cell>
          <cell r="K3214" t="str">
            <v>benthic primary producer</v>
          </cell>
          <cell r="L3214" t="str">
            <v>benthic primary producer</v>
          </cell>
          <cell r="M3214" t="str">
            <v>macrophyte</v>
          </cell>
          <cell r="N3214" t="str">
            <v>Macroalgae</v>
          </cell>
          <cell r="O3214" t="str">
            <v>Macroalgae</v>
          </cell>
          <cell r="P3214" t="str">
            <v>MA</v>
          </cell>
        </row>
        <row r="3215">
          <cell r="C3215" t="str">
            <v>Macrophyta Red and Brown</v>
          </cell>
          <cell r="D3215" t="str">
            <v>Macrophyta</v>
          </cell>
          <cell r="E3215">
            <v>2825.548828125</v>
          </cell>
          <cell r="F3215">
            <v>2825.548828125</v>
          </cell>
          <cell r="G3215" t="str">
            <v>Macrophyta</v>
          </cell>
          <cell r="H3215" t="str">
            <v>other</v>
          </cell>
          <cell r="I3215" t="str">
            <v>Macrophyta</v>
          </cell>
          <cell r="J3215" t="str">
            <v>Macrophyta</v>
          </cell>
          <cell r="K3215" t="str">
            <v>benthic primary producer</v>
          </cell>
          <cell r="L3215" t="str">
            <v>benthic primary producer</v>
          </cell>
          <cell r="M3215" t="str">
            <v>macrophyte</v>
          </cell>
          <cell r="N3215" t="str">
            <v>Macroalgae</v>
          </cell>
          <cell r="O3215" t="str">
            <v>Macroalgae</v>
          </cell>
          <cell r="P3215" t="str">
            <v>MA</v>
          </cell>
        </row>
        <row r="3216">
          <cell r="C3216" t="str">
            <v>Macrophyta</v>
          </cell>
          <cell r="D3216" t="str">
            <v>Macrophyta</v>
          </cell>
          <cell r="E3216">
            <v>2825.548828125</v>
          </cell>
          <cell r="F3216">
            <v>2825.548828125</v>
          </cell>
          <cell r="G3216" t="str">
            <v>Macrophyta</v>
          </cell>
          <cell r="H3216" t="str">
            <v>other</v>
          </cell>
          <cell r="I3216" t="str">
            <v>other</v>
          </cell>
          <cell r="J3216" t="str">
            <v>macrophyte</v>
          </cell>
          <cell r="K3216" t="str">
            <v>benthic primary producer</v>
          </cell>
          <cell r="L3216" t="str">
            <v>benthic primary producer</v>
          </cell>
          <cell r="M3216" t="str">
            <v>macrophyte</v>
          </cell>
          <cell r="N3216" t="str">
            <v>Macroalgae</v>
          </cell>
          <cell r="O3216" t="str">
            <v>Macroalgae</v>
          </cell>
          <cell r="P3216" t="str">
            <v>MA</v>
          </cell>
        </row>
        <row r="3217">
          <cell r="C3217" t="str">
            <v>Macrophyta Green</v>
          </cell>
          <cell r="D3217" t="str">
            <v>Macrophyta</v>
          </cell>
          <cell r="E3217">
            <v>2825.548828125</v>
          </cell>
          <cell r="F3217">
            <v>2825.548828125</v>
          </cell>
          <cell r="G3217" t="str">
            <v>Macrophyta</v>
          </cell>
          <cell r="H3217" t="str">
            <v>other</v>
          </cell>
          <cell r="I3217" t="str">
            <v>Macrophyta</v>
          </cell>
          <cell r="J3217" t="str">
            <v>Macrophyta</v>
          </cell>
          <cell r="K3217" t="str">
            <v>benthic primary producer</v>
          </cell>
          <cell r="L3217" t="str">
            <v>benthic primary producer</v>
          </cell>
          <cell r="M3217" t="str">
            <v>macrophyte</v>
          </cell>
          <cell r="N3217" t="str">
            <v>Macroalgae</v>
          </cell>
          <cell r="O3217" t="str">
            <v>Macroalgae</v>
          </cell>
          <cell r="P3217" t="str">
            <v>MA</v>
          </cell>
        </row>
        <row r="3218">
          <cell r="C3218" t="str">
            <v>Macrophyta remains</v>
          </cell>
          <cell r="D3218" t="str">
            <v>Macrophyta</v>
          </cell>
          <cell r="E3218">
            <v>2825.548828125</v>
          </cell>
          <cell r="F3218">
            <v>2825.548828125</v>
          </cell>
          <cell r="G3218" t="str">
            <v>Macrophyta</v>
          </cell>
          <cell r="H3218" t="str">
            <v>other</v>
          </cell>
          <cell r="I3218" t="str">
            <v>Macrophyta</v>
          </cell>
          <cell r="J3218" t="str">
            <v>Macrophyta</v>
          </cell>
          <cell r="K3218" t="str">
            <v>benthic primary producer</v>
          </cell>
          <cell r="L3218" t="str">
            <v>benthic primary producer</v>
          </cell>
          <cell r="M3218" t="str">
            <v>macrophyte</v>
          </cell>
          <cell r="N3218" t="str">
            <v>Macroalgae</v>
          </cell>
          <cell r="O3218" t="str">
            <v>Macroalgae</v>
          </cell>
          <cell r="P3218" t="str">
            <v>MA</v>
          </cell>
        </row>
        <row r="3219">
          <cell r="C3219" t="str">
            <v>microscopic phytoplankton</v>
          </cell>
          <cell r="D3219" t="str">
            <v>Algae</v>
          </cell>
          <cell r="E3219">
            <v>2825.548828125</v>
          </cell>
          <cell r="F3219">
            <v>2825.548828125</v>
          </cell>
          <cell r="G3219" t="str">
            <v>Algae</v>
          </cell>
          <cell r="H3219" t="str">
            <v>other</v>
          </cell>
          <cell r="I3219" t="str">
            <v>phytoplankton</v>
          </cell>
          <cell r="J3219" t="str">
            <v>other</v>
          </cell>
          <cell r="K3219" t="str">
            <v>phytoplankton</v>
          </cell>
          <cell r="L3219" t="str">
            <v>phytoplankton</v>
          </cell>
          <cell r="M3219" t="str">
            <v>phytoplankton</v>
          </cell>
          <cell r="N3219" t="str">
            <v>Phytoplankton</v>
          </cell>
          <cell r="O3219" t="str">
            <v>Phytoplankton</v>
          </cell>
          <cell r="P3219" t="str">
            <v>PS</v>
          </cell>
        </row>
        <row r="3220">
          <cell r="C3220" t="str">
            <v>seagrass</v>
          </cell>
          <cell r="D3220" t="str">
            <v>Marine Angiosperm</v>
          </cell>
          <cell r="E3220">
            <v>2825.548828125</v>
          </cell>
          <cell r="F3220">
            <v>2825.548828125</v>
          </cell>
          <cell r="G3220" t="str">
            <v>Marine Angiosperm</v>
          </cell>
          <cell r="H3220" t="str">
            <v>other</v>
          </cell>
          <cell r="I3220" t="str">
            <v>other</v>
          </cell>
          <cell r="J3220" t="str">
            <v>Marine Angiosperm</v>
          </cell>
          <cell r="K3220" t="str">
            <v>benthic primary producer</v>
          </cell>
          <cell r="L3220" t="str">
            <v>benthic primary producer</v>
          </cell>
          <cell r="M3220" t="str">
            <v>seagrass</v>
          </cell>
          <cell r="N3220" t="str">
            <v>Seagrass</v>
          </cell>
          <cell r="O3220" t="str">
            <v>Seagrass</v>
          </cell>
          <cell r="P3220" t="str">
            <v>SG</v>
          </cell>
        </row>
        <row r="3221">
          <cell r="C3221" t="str">
            <v>sediment</v>
          </cell>
          <cell r="D3221" t="str">
            <v>Sediment</v>
          </cell>
          <cell r="E3221">
            <v>2825.548828125</v>
          </cell>
          <cell r="F3221">
            <v>2825.548828125</v>
          </cell>
          <cell r="G3221" t="str">
            <v>Sediment</v>
          </cell>
          <cell r="H3221" t="str">
            <v>other</v>
          </cell>
          <cell r="I3221" t="str">
            <v>other</v>
          </cell>
          <cell r="J3221" t="str">
            <v>other</v>
          </cell>
          <cell r="K3221" t="str">
            <v>other</v>
          </cell>
          <cell r="L3221" t="str">
            <v>other</v>
          </cell>
          <cell r="M3221" t="str">
            <v>other</v>
          </cell>
          <cell r="N3221" t="str">
            <v xml:space="preserve"> </v>
          </cell>
          <cell r="O3221">
            <v>2825.548828125</v>
          </cell>
          <cell r="P3221">
            <v>2825.548828125</v>
          </cell>
        </row>
        <row r="3222">
          <cell r="C3222" t="str">
            <v>mucus</v>
          </cell>
          <cell r="D3222">
            <v>2825.548828125</v>
          </cell>
          <cell r="E3222">
            <v>2825.548828125</v>
          </cell>
          <cell r="F3222">
            <v>2825.548828125</v>
          </cell>
          <cell r="G3222" t="str">
            <v/>
          </cell>
          <cell r="H3222" t="str">
            <v>unknown</v>
          </cell>
          <cell r="I3222" t="str">
            <v>unknown</v>
          </cell>
          <cell r="J3222" t="str">
            <v>unknown</v>
          </cell>
          <cell r="K3222" t="str">
            <v>other</v>
          </cell>
          <cell r="L3222" t="str">
            <v>other</v>
          </cell>
          <cell r="M3222" t="str">
            <v>other</v>
          </cell>
          <cell r="N3222" t="str">
            <v xml:space="preserve"> </v>
          </cell>
          <cell r="O3222">
            <v>2825.548828125</v>
          </cell>
          <cell r="P3222">
            <v>2825.548828125</v>
          </cell>
        </row>
        <row r="3223">
          <cell r="C3223" t="str">
            <v>unid. remains</v>
          </cell>
          <cell r="D3223">
            <v>2825.548828125</v>
          </cell>
          <cell r="E3223">
            <v>2825.548828125</v>
          </cell>
          <cell r="F3223">
            <v>2825.548828125</v>
          </cell>
          <cell r="G3223" t="str">
            <v/>
          </cell>
          <cell r="H3223" t="str">
            <v>unknown</v>
          </cell>
          <cell r="I3223" t="str">
            <v>unknown</v>
          </cell>
          <cell r="J3223" t="str">
            <v>unknown</v>
          </cell>
          <cell r="K3223" t="str">
            <v>other</v>
          </cell>
          <cell r="L3223" t="str">
            <v>unidentified</v>
          </cell>
          <cell r="M3223" t="str">
            <v>unknown</v>
          </cell>
          <cell r="N3223" t="str">
            <v xml:space="preserve"> </v>
          </cell>
          <cell r="O3223">
            <v>2825.548828125</v>
          </cell>
          <cell r="P3223">
            <v>2825.548828125</v>
          </cell>
        </row>
        <row r="3224">
          <cell r="C3224" t="str">
            <v>parasitic resting stage</v>
          </cell>
          <cell r="D3224">
            <v>2825.548828125</v>
          </cell>
          <cell r="E3224">
            <v>2825.548828125</v>
          </cell>
          <cell r="F3224">
            <v>2825.548828125</v>
          </cell>
          <cell r="G3224" t="str">
            <v/>
          </cell>
          <cell r="H3224" t="str">
            <v>unknown invertebrate</v>
          </cell>
          <cell r="I3224" t="str">
            <v>unknown invertebrate</v>
          </cell>
          <cell r="J3224" t="str">
            <v>unknown invertebrate</v>
          </cell>
          <cell r="K3224" t="str">
            <v>small zooplankton</v>
          </cell>
          <cell r="L3224" t="str">
            <v>small zooplankton</v>
          </cell>
          <cell r="M3224" t="str">
            <v>small zooplankton</v>
          </cell>
          <cell r="N3224" t="str">
            <v xml:space="preserve"> </v>
          </cell>
          <cell r="O3224">
            <v>2825.548828125</v>
          </cell>
          <cell r="P3224">
            <v>2825.548828125</v>
          </cell>
        </row>
        <row r="3225">
          <cell r="C3225" t="str">
            <v>Polychaeta &amp; Crustacea remains</v>
          </cell>
          <cell r="D3225">
            <v>2825.548828125</v>
          </cell>
          <cell r="E3225">
            <v>2825.548828125</v>
          </cell>
          <cell r="F3225">
            <v>2825.548828125</v>
          </cell>
          <cell r="G3225" t="str">
            <v/>
          </cell>
          <cell r="H3225" t="str">
            <v>benthic invertebrate</v>
          </cell>
          <cell r="I3225" t="str">
            <v>epibenthos</v>
          </cell>
          <cell r="J3225" t="str">
            <v>epibenthos</v>
          </cell>
          <cell r="K3225" t="str">
            <v>macrobenthos</v>
          </cell>
          <cell r="L3225" t="str">
            <v>macrobenthos</v>
          </cell>
          <cell r="M3225" t="str">
            <v>macrobenthos</v>
          </cell>
          <cell r="N3225" t="str">
            <v xml:space="preserve"> </v>
          </cell>
          <cell r="O3225">
            <v>2825.548828125</v>
          </cell>
          <cell r="P3225">
            <v>2825.548828125</v>
          </cell>
        </row>
        <row r="3226">
          <cell r="C3226" t="str">
            <v>unid. larva</v>
          </cell>
          <cell r="D3226">
            <v>2825.548828125</v>
          </cell>
          <cell r="E3226">
            <v>2825.548828125</v>
          </cell>
          <cell r="F3226">
            <v>2825.548828125</v>
          </cell>
          <cell r="G3226" t="str">
            <v/>
          </cell>
          <cell r="H3226" t="str">
            <v>pelagic invertebrate</v>
          </cell>
          <cell r="I3226" t="str">
            <v>pelagic invertebrate</v>
          </cell>
          <cell r="J3226" t="str">
            <v>pelagic invertebrate</v>
          </cell>
          <cell r="K3226" t="str">
            <v>large zooplankton</v>
          </cell>
          <cell r="L3226" t="str">
            <v>large zooplankton</v>
          </cell>
          <cell r="M3226" t="str">
            <v>large zooplankton</v>
          </cell>
          <cell r="N3226" t="str">
            <v>large zooplankton</v>
          </cell>
          <cell r="O3226" t="str">
            <v>Large zooplankton (carnivorous)</v>
          </cell>
          <cell r="P3226" t="str">
            <v>ZL</v>
          </cell>
        </row>
        <row r="3227">
          <cell r="C3227" t="str">
            <v>Unidentified</v>
          </cell>
          <cell r="D3227" t="str">
            <v>Unidentified</v>
          </cell>
          <cell r="E3227" t="str">
            <v>Unidentified</v>
          </cell>
          <cell r="F3227" t="str">
            <v>Unidentified</v>
          </cell>
          <cell r="G3227" t="str">
            <v>Unidentified</v>
          </cell>
          <cell r="H3227" t="str">
            <v>unidentified</v>
          </cell>
          <cell r="I3227" t="str">
            <v>unidentified</v>
          </cell>
          <cell r="J3227" t="str">
            <v>unidentified</v>
          </cell>
          <cell r="K3227" t="str">
            <v>unidentified</v>
          </cell>
          <cell r="L3227" t="str">
            <v>unidentified</v>
          </cell>
          <cell r="M3227" t="str">
            <v>unidentified</v>
          </cell>
          <cell r="N3227" t="str">
            <v>unidentified</v>
          </cell>
          <cell r="O3227">
            <v>2825.548828125</v>
          </cell>
          <cell r="P3227">
            <v>2825.548828125</v>
          </cell>
        </row>
        <row r="3228">
          <cell r="C3228" t="str">
            <v>Sicyomia australiensis</v>
          </cell>
          <cell r="D3228">
            <v>2825.548828125</v>
          </cell>
          <cell r="E3228">
            <v>2825.548828125</v>
          </cell>
          <cell r="F3228">
            <v>2825.548828125</v>
          </cell>
          <cell r="G3228" t="str">
            <v/>
          </cell>
          <cell r="H3228" t="str">
            <v>unknown</v>
          </cell>
          <cell r="I3228" t="str">
            <v>unknown</v>
          </cell>
          <cell r="J3228" t="str">
            <v>unknown</v>
          </cell>
          <cell r="K3228" t="str">
            <v>other</v>
          </cell>
          <cell r="L3228" t="str">
            <v>other</v>
          </cell>
          <cell r="M3228" t="str">
            <v>unknown</v>
          </cell>
          <cell r="N3228" t="str">
            <v xml:space="preserve"> </v>
          </cell>
          <cell r="O3228">
            <v>2825.548828125</v>
          </cell>
          <cell r="P3228">
            <v>2825.548828125</v>
          </cell>
        </row>
        <row r="3229">
          <cell r="C3229" t="str">
            <v>Porifera lumpy</v>
          </cell>
          <cell r="D3229">
            <v>2825.548828125</v>
          </cell>
          <cell r="E3229">
            <v>2825.548828125</v>
          </cell>
          <cell r="F3229">
            <v>2825.548828125</v>
          </cell>
          <cell r="G3229" t="str">
            <v/>
          </cell>
          <cell r="K3229" t="str">
            <v>macrobenthos</v>
          </cell>
          <cell r="L3229" t="str">
            <v>macrobenthos</v>
          </cell>
          <cell r="M3229" t="str">
            <v>macrobenthos</v>
          </cell>
          <cell r="N3229" t="str">
            <v xml:space="preserve"> </v>
          </cell>
          <cell r="O3229" t="str">
            <v>Filter feeder</v>
          </cell>
          <cell r="P3229" t="str">
            <v>BF</v>
          </cell>
        </row>
        <row r="3230">
          <cell r="C3230" t="str">
            <v>Gorgonacea-sea fan</v>
          </cell>
          <cell r="D3230">
            <v>2825.548828125</v>
          </cell>
          <cell r="E3230">
            <v>2825.548828125</v>
          </cell>
          <cell r="F3230">
            <v>2825.548828125</v>
          </cell>
          <cell r="G3230" t="str">
            <v/>
          </cell>
          <cell r="J3230">
            <v>2825.548828125</v>
          </cell>
          <cell r="K3230" t="str">
            <v>macrobenthos</v>
          </cell>
          <cell r="L3230" t="str">
            <v>macrobenthos</v>
          </cell>
          <cell r="M3230" t="str">
            <v>macrobenthos</v>
          </cell>
          <cell r="N3230" t="str">
            <v xml:space="preserve"> </v>
          </cell>
          <cell r="O3230" t="str">
            <v>Filter feeder</v>
          </cell>
          <cell r="P3230" t="str">
            <v>BF</v>
          </cell>
        </row>
        <row r="3231">
          <cell r="C3231" t="str">
            <v>Octocorals</v>
          </cell>
          <cell r="D3231">
            <v>2825.548828125</v>
          </cell>
          <cell r="E3231">
            <v>2825.548828125</v>
          </cell>
          <cell r="F3231">
            <v>2825.548828125</v>
          </cell>
          <cell r="G3231" t="str">
            <v/>
          </cell>
          <cell r="J3231">
            <v>2825.548828125</v>
          </cell>
          <cell r="K3231" t="str">
            <v>macrobenthos</v>
          </cell>
          <cell r="L3231" t="str">
            <v>macrobenthos</v>
          </cell>
          <cell r="M3231" t="str">
            <v>macrobenthos</v>
          </cell>
          <cell r="N3231" t="str">
            <v xml:space="preserve"> </v>
          </cell>
          <cell r="O3231" t="str">
            <v>Filter feeder</v>
          </cell>
          <cell r="P3231" t="str">
            <v>BF</v>
          </cell>
        </row>
        <row r="3232">
          <cell r="C3232" t="str">
            <v>Acanella sp. A [SS200702, 2008]</v>
          </cell>
          <cell r="D3232" t="str">
            <v>Cnidaria</v>
          </cell>
          <cell r="E3232" t="str">
            <v>Anthozoa</v>
          </cell>
          <cell r="F3232" t="str">
            <v>Isididae</v>
          </cell>
          <cell r="G3232">
            <v>2825.548828125</v>
          </cell>
          <cell r="J3232">
            <v>2825.548828125</v>
          </cell>
          <cell r="K3232">
            <v>2825.548828125</v>
          </cell>
          <cell r="L3232">
            <v>2825.548828125</v>
          </cell>
          <cell r="M3232">
            <v>2825.548828125</v>
          </cell>
          <cell r="N3232">
            <v>2825.548828125</v>
          </cell>
          <cell r="O3232" t="str">
            <v>Filter feeder</v>
          </cell>
          <cell r="P3232" t="str">
            <v>BF</v>
          </cell>
        </row>
        <row r="3233">
          <cell r="C3233" t="str">
            <v>Anthomastus n.sp. Q [NIWA TAN0803, 2014]</v>
          </cell>
          <cell r="D3233" t="str">
            <v>Cnidaria</v>
          </cell>
          <cell r="E3233" t="str">
            <v>Anthozoa</v>
          </cell>
          <cell r="F3233" t="str">
            <v>Alcyoniidae</v>
          </cell>
          <cell r="G3233">
            <v>2825.548828125</v>
          </cell>
          <cell r="J3233">
            <v>2825.548828125</v>
          </cell>
          <cell r="K3233">
            <v>2825.548828125</v>
          </cell>
          <cell r="L3233">
            <v>2825.548828125</v>
          </cell>
          <cell r="M3233">
            <v>2825.548828125</v>
          </cell>
          <cell r="N3233">
            <v>2825.548828125</v>
          </cell>
          <cell r="O3233" t="str">
            <v>Filter feeder</v>
          </cell>
          <cell r="P3233" t="str">
            <v>BF</v>
          </cell>
        </row>
        <row r="3234">
          <cell r="C3234" t="str">
            <v>Clavulariidae n.gen. D n.sp. C [NIWA TAN0803, 2014]</v>
          </cell>
          <cell r="D3234" t="str">
            <v>Cnidaria</v>
          </cell>
          <cell r="E3234" t="str">
            <v>Anthozoa</v>
          </cell>
          <cell r="F3234" t="str">
            <v>Clavulariidae</v>
          </cell>
          <cell r="G3234">
            <v>2825.548828125</v>
          </cell>
          <cell r="J3234">
            <v>2825.548828125</v>
          </cell>
          <cell r="K3234">
            <v>2825.548828125</v>
          </cell>
          <cell r="L3234">
            <v>2825.548828125</v>
          </cell>
          <cell r="M3234">
            <v>2825.548828125</v>
          </cell>
          <cell r="N3234">
            <v>2825.548828125</v>
          </cell>
          <cell r="O3234" t="str">
            <v>Filter feeder</v>
          </cell>
          <cell r="P3234" t="str">
            <v>BF</v>
          </cell>
        </row>
        <row r="3235">
          <cell r="C3235" t="str">
            <v>Protoptilum n.sp. B [GAB Mus. Rec., 2015]</v>
          </cell>
          <cell r="D3235" t="str">
            <v>Cnidaria</v>
          </cell>
          <cell r="E3235" t="str">
            <v>Anthozoa</v>
          </cell>
          <cell r="F3235" t="str">
            <v>Protoptilidae</v>
          </cell>
          <cell r="G3235">
            <v>2825.548828125</v>
          </cell>
          <cell r="J3235">
            <v>2825.548828125</v>
          </cell>
          <cell r="K3235">
            <v>2825.548828125</v>
          </cell>
          <cell r="L3235">
            <v>2825.548828125</v>
          </cell>
          <cell r="M3235">
            <v>2825.548828125</v>
          </cell>
          <cell r="N3235">
            <v>2825.548828125</v>
          </cell>
          <cell r="O3235" t="str">
            <v>Filter feeder</v>
          </cell>
          <cell r="P3235" t="str">
            <v>BF</v>
          </cell>
        </row>
        <row r="3236">
          <cell r="C3236" t="str">
            <v>Anthomastus sp. R [, 2017]</v>
          </cell>
          <cell r="D3236" t="str">
            <v>Cnidaria</v>
          </cell>
          <cell r="E3236" t="str">
            <v>Anthozoa</v>
          </cell>
          <cell r="F3236" t="str">
            <v>Alcyoniidae</v>
          </cell>
          <cell r="G3236">
            <v>2825.548828125</v>
          </cell>
          <cell r="J3236">
            <v>2825.548828125</v>
          </cell>
          <cell r="K3236">
            <v>2825.548828125</v>
          </cell>
          <cell r="L3236">
            <v>2825.548828125</v>
          </cell>
          <cell r="M3236">
            <v>2825.548828125</v>
          </cell>
          <cell r="N3236">
            <v>2825.548828125</v>
          </cell>
          <cell r="O3236" t="str">
            <v>Filter feeder</v>
          </cell>
          <cell r="P3236" t="str">
            <v>BF</v>
          </cell>
        </row>
        <row r="3237">
          <cell r="C3237" t="str">
            <v>Eleutherobia n.sp. C [, 2017]</v>
          </cell>
          <cell r="D3237" t="str">
            <v>Cnidaria</v>
          </cell>
          <cell r="E3237" t="str">
            <v>Anthozoa</v>
          </cell>
          <cell r="F3237" t="str">
            <v>Alcyoniidae</v>
          </cell>
          <cell r="J3237">
            <v>2825.548828125</v>
          </cell>
          <cell r="K3237">
            <v>2825.548828125</v>
          </cell>
          <cell r="L3237">
            <v>2825.548828125</v>
          </cell>
          <cell r="M3237">
            <v>2825.548828125</v>
          </cell>
          <cell r="N3237">
            <v>2825.548828125</v>
          </cell>
          <cell r="O3237" t="str">
            <v>Filter feeder</v>
          </cell>
          <cell r="P3237" t="str">
            <v>BF</v>
          </cell>
        </row>
        <row r="3238">
          <cell r="C3238" t="str">
            <v>Solenocaulon n.sp. B [, 2017]</v>
          </cell>
          <cell r="D3238" t="str">
            <v>Cnidaria</v>
          </cell>
          <cell r="E3238" t="str">
            <v>Anthozoa</v>
          </cell>
          <cell r="F3238" t="str">
            <v>Anthothelidae</v>
          </cell>
          <cell r="J3238">
            <v>2825.548828125</v>
          </cell>
          <cell r="K3238">
            <v>2825.548828125</v>
          </cell>
          <cell r="L3238">
            <v>2825.548828125</v>
          </cell>
          <cell r="M3238">
            <v>2825.548828125</v>
          </cell>
          <cell r="N3238">
            <v>2825.548828125</v>
          </cell>
          <cell r="O3238" t="str">
            <v>Filter feeder</v>
          </cell>
          <cell r="P3238" t="str">
            <v>BF</v>
          </cell>
        </row>
        <row r="3239">
          <cell r="C3239" t="str">
            <v>Funiculina n.sp. B [, 2017]</v>
          </cell>
          <cell r="D3239" t="str">
            <v>Cnidaria</v>
          </cell>
          <cell r="E3239" t="str">
            <v>Anthozoa</v>
          </cell>
          <cell r="F3239" t="str">
            <v>Funiculinidae</v>
          </cell>
          <cell r="G3239">
            <v>2825.548828125</v>
          </cell>
          <cell r="J3239">
            <v>2825.548828125</v>
          </cell>
          <cell r="K3239">
            <v>2825.548828125</v>
          </cell>
          <cell r="L3239">
            <v>2825.548828125</v>
          </cell>
          <cell r="M3239">
            <v>2825.548828125</v>
          </cell>
          <cell r="N3239">
            <v>2825.548828125</v>
          </cell>
          <cell r="O3239" t="str">
            <v>Filter feeder</v>
          </cell>
          <cell r="P3239" t="str">
            <v>BF</v>
          </cell>
        </row>
        <row r="3240">
          <cell r="C3240" t="str">
            <v>Scleronephthya sp. D [, 2017]</v>
          </cell>
          <cell r="D3240" t="str">
            <v>Cnidaria</v>
          </cell>
          <cell r="E3240" t="str">
            <v>Anthozoa</v>
          </cell>
          <cell r="F3240" t="str">
            <v>Nephtheidae</v>
          </cell>
          <cell r="G3240">
            <v>2825.548828125</v>
          </cell>
          <cell r="J3240">
            <v>2825.548828125</v>
          </cell>
          <cell r="K3240">
            <v>2825.548828125</v>
          </cell>
          <cell r="L3240">
            <v>2825.548828125</v>
          </cell>
          <cell r="M3240">
            <v>2825.548828125</v>
          </cell>
          <cell r="N3240">
            <v>2825.548828125</v>
          </cell>
          <cell r="O3240" t="str">
            <v>Filter feeder</v>
          </cell>
          <cell r="P3240" t="str">
            <v>BF</v>
          </cell>
        </row>
        <row r="3241">
          <cell r="C3241" t="str">
            <v>Pennatula sp. F [, 2017]</v>
          </cell>
          <cell r="D3241" t="str">
            <v>Cnidaria</v>
          </cell>
          <cell r="E3241" t="str">
            <v>Anthozoa</v>
          </cell>
          <cell r="F3241" t="str">
            <v>Pennatulidae</v>
          </cell>
          <cell r="G3241">
            <v>2825.548828125</v>
          </cell>
          <cell r="J3241">
            <v>2825.548828125</v>
          </cell>
          <cell r="K3241">
            <v>2825.548828125</v>
          </cell>
          <cell r="L3241">
            <v>2825.548828125</v>
          </cell>
          <cell r="M3241">
            <v>2825.548828125</v>
          </cell>
          <cell r="N3241">
            <v>2825.548828125</v>
          </cell>
          <cell r="O3241" t="str">
            <v>Filter feeder</v>
          </cell>
          <cell r="P3241" t="str">
            <v>BF</v>
          </cell>
        </row>
        <row r="3242">
          <cell r="C3242" t="str">
            <v>Plexauridae n.gen. E n.sp. B [, 2017]</v>
          </cell>
          <cell r="D3242" t="str">
            <v>Cnidaria</v>
          </cell>
          <cell r="E3242" t="str">
            <v>Anthozoa</v>
          </cell>
          <cell r="F3242" t="str">
            <v xml:space="preserve">  --  </v>
          </cell>
          <cell r="J3242">
            <v>2825.548828125</v>
          </cell>
          <cell r="K3242">
            <v>2825.548828125</v>
          </cell>
          <cell r="L3242">
            <v>2825.548828125</v>
          </cell>
          <cell r="M3242">
            <v>2825.548828125</v>
          </cell>
          <cell r="N3242">
            <v>2825.548828125</v>
          </cell>
          <cell r="O3242" t="str">
            <v>Filter feeder</v>
          </cell>
          <cell r="P3242" t="str">
            <v>BF</v>
          </cell>
        </row>
        <row r="3243">
          <cell r="C3243" t="str">
            <v>Swiftia n.sp. C [, 2017]</v>
          </cell>
          <cell r="D3243" t="str">
            <v>Cnidaria</v>
          </cell>
          <cell r="E3243" t="str">
            <v>Anthozoa</v>
          </cell>
          <cell r="F3243" t="str">
            <v>Plexauridae</v>
          </cell>
          <cell r="G3243">
            <v>2825.548828125</v>
          </cell>
          <cell r="H3243">
            <v>2825.548828125</v>
          </cell>
          <cell r="I3243">
            <v>2825.548828125</v>
          </cell>
          <cell r="J3243">
            <v>2825.548828125</v>
          </cell>
          <cell r="K3243">
            <v>2825.548828125</v>
          </cell>
          <cell r="L3243">
            <v>2825.548828125</v>
          </cell>
          <cell r="M3243">
            <v>2825.548828125</v>
          </cell>
          <cell r="N3243">
            <v>2825.548828125</v>
          </cell>
          <cell r="O3243" t="str">
            <v>Filter feeder</v>
          </cell>
          <cell r="P3243" t="str">
            <v>BF</v>
          </cell>
        </row>
        <row r="3244">
          <cell r="C3244" t="str">
            <v>Callogorgia n.sp. B [, 2017]</v>
          </cell>
          <cell r="D3244" t="str">
            <v>Cnidaria</v>
          </cell>
          <cell r="E3244" t="str">
            <v>Anthozoa</v>
          </cell>
          <cell r="F3244" t="str">
            <v>Primnoidae</v>
          </cell>
          <cell r="G3244">
            <v>2825.548828125</v>
          </cell>
          <cell r="H3244">
            <v>2825.548828125</v>
          </cell>
          <cell r="I3244">
            <v>2825.548828125</v>
          </cell>
          <cell r="J3244">
            <v>2825.548828125</v>
          </cell>
          <cell r="K3244">
            <v>2825.548828125</v>
          </cell>
          <cell r="L3244">
            <v>2825.548828125</v>
          </cell>
          <cell r="M3244">
            <v>2825.548828125</v>
          </cell>
          <cell r="N3244">
            <v>2825.548828125</v>
          </cell>
          <cell r="O3244" t="str">
            <v>Filter feeder</v>
          </cell>
          <cell r="P3244" t="str">
            <v>BF</v>
          </cell>
        </row>
        <row r="3245">
          <cell r="C3245" t="str">
            <v>Pectinariidae</v>
          </cell>
          <cell r="D3245" t="str">
            <v>Annelida</v>
          </cell>
          <cell r="E3245" t="str">
            <v>Polychaeta</v>
          </cell>
          <cell r="F3245" t="str">
            <v>Terebellidae/Pectinariidae</v>
          </cell>
          <cell r="G3245" t="str">
            <v>AnnelidaPolychaetaTerebellidae/Pectinariidae</v>
          </cell>
          <cell r="H3245" t="str">
            <v>polychaeta</v>
          </cell>
          <cell r="I3245" t="str">
            <v>polychaeta</v>
          </cell>
          <cell r="J3245" t="str">
            <v>polychaeta</v>
          </cell>
          <cell r="K3245" t="str">
            <v>polychaeta</v>
          </cell>
          <cell r="L3245" t="str">
            <v>polychaeta</v>
          </cell>
          <cell r="M3245" t="str">
            <v>polychaeta</v>
          </cell>
          <cell r="N3245" t="str">
            <v xml:space="preserve"> </v>
          </cell>
          <cell r="O3245" t="str">
            <v>Benthic detritivore</v>
          </cell>
          <cell r="P3245" t="str">
            <v>BD</v>
          </cell>
        </row>
        <row r="3246">
          <cell r="C3246" t="str">
            <v>Pectinariidae 1 remains</v>
          </cell>
          <cell r="D3246" t="str">
            <v>Annelida</v>
          </cell>
          <cell r="E3246" t="str">
            <v>Polychaeta</v>
          </cell>
          <cell r="F3246" t="str">
            <v>Terebellidae/Pectinariidae</v>
          </cell>
          <cell r="G3246" t="str">
            <v>AnnelidaPolychaetaTerebellidae/Pectinariidae</v>
          </cell>
          <cell r="H3246" t="str">
            <v>polychaeta</v>
          </cell>
          <cell r="I3246" t="str">
            <v>polychaeta</v>
          </cell>
          <cell r="J3246" t="str">
            <v>polychaeta</v>
          </cell>
          <cell r="K3246" t="str">
            <v>polychaeta</v>
          </cell>
          <cell r="L3246" t="str">
            <v>polychaeta</v>
          </cell>
          <cell r="M3246" t="str">
            <v>polychaeta</v>
          </cell>
          <cell r="N3246" t="str">
            <v xml:space="preserve"> </v>
          </cell>
          <cell r="O3246" t="str">
            <v>Benthic detritivore</v>
          </cell>
          <cell r="P3246" t="str">
            <v>BD</v>
          </cell>
        </row>
        <row r="3247">
          <cell r="C3247" t="str">
            <v>Pectinariidae remains</v>
          </cell>
          <cell r="D3247" t="str">
            <v>Annelida</v>
          </cell>
          <cell r="E3247" t="str">
            <v>Polychaeta</v>
          </cell>
          <cell r="F3247" t="str">
            <v>Terebellidae/Pectinariidae</v>
          </cell>
          <cell r="G3247" t="str">
            <v>AnnelidaPolychaetaTerebellidae/Pectinariidae</v>
          </cell>
          <cell r="H3247" t="str">
            <v>polychaeta</v>
          </cell>
          <cell r="I3247" t="str">
            <v>polychaeta</v>
          </cell>
          <cell r="J3247" t="str">
            <v>polychaeta</v>
          </cell>
          <cell r="K3247" t="str">
            <v>polychaeta</v>
          </cell>
          <cell r="L3247" t="str">
            <v>polychaeta</v>
          </cell>
          <cell r="M3247" t="str">
            <v>polychaeta</v>
          </cell>
          <cell r="N3247" t="str">
            <v xml:space="preserve"> </v>
          </cell>
          <cell r="O3247" t="str">
            <v>Benthic detritivore</v>
          </cell>
          <cell r="P3247" t="str">
            <v>BD</v>
          </cell>
        </row>
        <row r="3248">
          <cell r="C3248" t="str">
            <v>Worm tube sandy</v>
          </cell>
          <cell r="D3248" t="str">
            <v>Annelida</v>
          </cell>
          <cell r="E3248" t="str">
            <v>Polychaeta</v>
          </cell>
          <cell r="F3248">
            <v>2825.548828125</v>
          </cell>
          <cell r="G3248" t="str">
            <v>AnnelidaPolychaeta</v>
          </cell>
          <cell r="H3248" t="str">
            <v>polychaeta</v>
          </cell>
          <cell r="I3248" t="str">
            <v>polychaeta</v>
          </cell>
          <cell r="J3248" t="str">
            <v>polychaeta</v>
          </cell>
          <cell r="K3248" t="str">
            <v>polychaeta</v>
          </cell>
          <cell r="L3248" t="str">
            <v>polychaeta</v>
          </cell>
          <cell r="M3248" t="str">
            <v>polychaeta</v>
          </cell>
          <cell r="N3248" t="str">
            <v xml:space="preserve"> </v>
          </cell>
          <cell r="O3248" t="str">
            <v>Benthic detritivore</v>
          </cell>
          <cell r="P3248" t="str">
            <v>BD</v>
          </cell>
        </row>
        <row r="3249">
          <cell r="C3249" t="str">
            <v>Cephalopod unidentified sp.2 [SS list, 2000]</v>
          </cell>
          <cell r="D3249">
            <v>2825.548828125</v>
          </cell>
          <cell r="E3249">
            <v>2825.548828125</v>
          </cell>
          <cell r="F3249">
            <v>2825.548828125</v>
          </cell>
          <cell r="G3249">
            <v>2825.548828125</v>
          </cell>
          <cell r="H3249">
            <v>2825.548828125</v>
          </cell>
          <cell r="I3249">
            <v>2825.548828125</v>
          </cell>
          <cell r="J3249">
            <v>2825.548828125</v>
          </cell>
          <cell r="K3249">
            <v>2825.548828125</v>
          </cell>
          <cell r="L3249">
            <v>2825.548828125</v>
          </cell>
          <cell r="M3249">
            <v>2825.548828125</v>
          </cell>
          <cell r="N3249">
            <v>2825.548828125</v>
          </cell>
          <cell r="O3249" t="str">
            <v>Squid</v>
          </cell>
          <cell r="P3249" t="str">
            <v>CEP</v>
          </cell>
        </row>
        <row r="3250">
          <cell r="C3250" t="str">
            <v>Octopus sp.</v>
          </cell>
          <cell r="D3250" t="str">
            <v>Mollusca</v>
          </cell>
          <cell r="E3250" t="str">
            <v>Cephalopoda/Coloidea</v>
          </cell>
          <cell r="F3250" t="str">
            <v>Octopoda</v>
          </cell>
          <cell r="G3250" t="str">
            <v>MolluscaCephalopoda/ColoideaOctopoda</v>
          </cell>
          <cell r="H3250" t="str">
            <v>megabenthic</v>
          </cell>
          <cell r="I3250" t="str">
            <v>megabenthos</v>
          </cell>
          <cell r="J3250" t="str">
            <v>megabenthos</v>
          </cell>
          <cell r="K3250" t="str">
            <v>megabenthos</v>
          </cell>
          <cell r="L3250" t="str">
            <v>megabenthos</v>
          </cell>
          <cell r="M3250" t="str">
            <v>megabenthos</v>
          </cell>
          <cell r="N3250" t="str">
            <v xml:space="preserve"> </v>
          </cell>
          <cell r="O3250" t="str">
            <v>Octopus</v>
          </cell>
          <cell r="P3250" t="str">
            <v>BMS</v>
          </cell>
        </row>
        <row r="3251">
          <cell r="C3251" t="str">
            <v>Tellina sp.</v>
          </cell>
          <cell r="D3251" t="str">
            <v>Mollusca</v>
          </cell>
          <cell r="E3251" t="str">
            <v>Bivalvia</v>
          </cell>
          <cell r="F3251">
            <v>2825.548828125</v>
          </cell>
          <cell r="G3251" t="str">
            <v>MolluscaBivalvia</v>
          </cell>
          <cell r="H3251" t="str">
            <v>benthic invertebrate</v>
          </cell>
          <cell r="I3251" t="str">
            <v>epibenthos</v>
          </cell>
          <cell r="J3251" t="str">
            <v>epibenthos</v>
          </cell>
          <cell r="K3251" t="str">
            <v>macrobenthos</v>
          </cell>
          <cell r="L3251" t="str">
            <v>macrobenthos</v>
          </cell>
          <cell r="M3251" t="str">
            <v>macrobenthos</v>
          </cell>
          <cell r="N3251" t="str">
            <v xml:space="preserve"> </v>
          </cell>
          <cell r="O3251" t="str">
            <v>Octopus</v>
          </cell>
          <cell r="P3251" t="str">
            <v>BMS</v>
          </cell>
        </row>
        <row r="3252">
          <cell r="C3252" t="str">
            <v>Cuspidaria</v>
          </cell>
          <cell r="D3252" t="str">
            <v>Mollusca</v>
          </cell>
          <cell r="E3252" t="str">
            <v>Bivalvia/Septibranchia</v>
          </cell>
          <cell r="F3252" t="str">
            <v>Cuspidariidae</v>
          </cell>
          <cell r="G3252" t="str">
            <v>MolluscaBivalvia/SeptibranchiaCuspidariidae</v>
          </cell>
          <cell r="H3252" t="str">
            <v>benthic invertebrate</v>
          </cell>
          <cell r="I3252" t="str">
            <v>epibenthos</v>
          </cell>
          <cell r="J3252" t="str">
            <v>epibenthos</v>
          </cell>
          <cell r="K3252" t="str">
            <v>macrobenthos</v>
          </cell>
          <cell r="L3252" t="str">
            <v>macrobenthos</v>
          </cell>
          <cell r="M3252" t="str">
            <v>macrobenthos</v>
          </cell>
          <cell r="N3252" t="str">
            <v xml:space="preserve"> </v>
          </cell>
          <cell r="O3252" t="str">
            <v>Octopus</v>
          </cell>
          <cell r="P3252" t="str">
            <v>BMS</v>
          </cell>
        </row>
        <row r="3253">
          <cell r="C3253" t="str">
            <v>Cuspidaria sp.</v>
          </cell>
          <cell r="D3253" t="str">
            <v>Mollusca</v>
          </cell>
          <cell r="E3253" t="str">
            <v>Bivalvia/Septibranchia</v>
          </cell>
          <cell r="F3253" t="str">
            <v>Cuspidariidae</v>
          </cell>
          <cell r="G3253" t="str">
            <v>MolluscaBivalvia/SeptibranchiaCuspidariidae</v>
          </cell>
          <cell r="H3253" t="str">
            <v>benthic invertebrate</v>
          </cell>
          <cell r="I3253" t="str">
            <v>epibenthos</v>
          </cell>
          <cell r="J3253" t="str">
            <v>epibenthos</v>
          </cell>
          <cell r="K3253" t="str">
            <v>macrobenthos</v>
          </cell>
          <cell r="L3253" t="str">
            <v>macrobenthos</v>
          </cell>
          <cell r="M3253" t="str">
            <v>macrobenthos</v>
          </cell>
          <cell r="N3253" t="str">
            <v xml:space="preserve"> </v>
          </cell>
          <cell r="O3253" t="str">
            <v>Octopus</v>
          </cell>
          <cell r="P3253" t="str">
            <v>BMS</v>
          </cell>
        </row>
      </sheetData>
      <sheetData sheetId="1"/>
      <sheetData sheetId="2"/>
      <sheetData sheetId="3"/>
      <sheetData sheetId="4"/>
      <sheetData sheetId="5"/>
      <sheetData sheetId="6"/>
      <sheetData sheetId="7"/>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des"/>
      <sheetName val="Codes (2)"/>
      <sheetName val="New codes"/>
      <sheetName val="by prey"/>
      <sheetName val="by group"/>
      <sheetName val="LookupPhylogeneticplace"/>
      <sheetName val="For final compilation"/>
      <sheetName val="Sheet1"/>
      <sheetName val="Sheet2"/>
    </sheetNames>
    <sheetDataSet>
      <sheetData sheetId="0">
        <row r="1">
          <cell r="C1" t="str">
            <v>Name</v>
          </cell>
          <cell r="D1" t="str">
            <v>Phylum/Subphylum</v>
          </cell>
          <cell r="E1" t="str">
            <v>Class/Subclass/Superorder</v>
          </cell>
          <cell r="F1" t="str">
            <v>Order/Suborder/Infraorder/Family/Subfamily(Gastropods only)</v>
          </cell>
          <cell r="G1" t="str">
            <v>Concatenated name</v>
          </cell>
          <cell r="H1" t="str">
            <v>Original Category</v>
          </cell>
          <cell r="I1" t="str">
            <v>Category 2002</v>
          </cell>
          <cell r="J1" t="str">
            <v>Alternative category</v>
          </cell>
          <cell r="K1" t="str">
            <v>Category 2003</v>
          </cell>
          <cell r="L1" t="str">
            <v>Category PIP</v>
          </cell>
          <cell r="M1" t="str">
            <v>Alt Cat 2003</v>
          </cell>
          <cell r="N1" t="str">
            <v>ERA Category</v>
          </cell>
          <cell r="O1" t="str">
            <v>Category GAB</v>
          </cell>
          <cell r="P1" t="str">
            <v>Category Atlantis GAB</v>
          </cell>
        </row>
        <row r="2">
          <cell r="C2" t="str">
            <v>Porifera</v>
          </cell>
          <cell r="D2" t="str">
            <v>Porifera</v>
          </cell>
          <cell r="E2">
            <v>0</v>
          </cell>
          <cell r="F2">
            <v>0</v>
          </cell>
          <cell r="G2" t="str">
            <v>Porifera</v>
          </cell>
          <cell r="H2" t="str">
            <v>benthic invertebrate</v>
          </cell>
          <cell r="I2" t="str">
            <v>epibenthos</v>
          </cell>
          <cell r="J2" t="str">
            <v>epibenthos</v>
          </cell>
          <cell r="K2" t="str">
            <v>macrobenthos</v>
          </cell>
          <cell r="L2" t="str">
            <v>macrobenthos</v>
          </cell>
          <cell r="M2" t="str">
            <v>macrobenthos</v>
          </cell>
          <cell r="N2" t="str">
            <v>macrobenthos</v>
          </cell>
          <cell r="O2" t="str">
            <v>Filter feeder</v>
          </cell>
          <cell r="P2" t="str">
            <v>BF</v>
          </cell>
        </row>
        <row r="3">
          <cell r="C3" t="str">
            <v>Porifera - Sponge</v>
          </cell>
          <cell r="D3" t="str">
            <v>Porifera</v>
          </cell>
          <cell r="E3">
            <v>0</v>
          </cell>
          <cell r="F3">
            <v>0</v>
          </cell>
          <cell r="G3" t="str">
            <v>Porifera</v>
          </cell>
          <cell r="H3" t="str">
            <v>benthic invertebrate</v>
          </cell>
          <cell r="I3" t="str">
            <v>epibenthos</v>
          </cell>
          <cell r="J3" t="str">
            <v>epibenthos</v>
          </cell>
          <cell r="K3" t="str">
            <v>macrobenthos</v>
          </cell>
          <cell r="L3" t="str">
            <v>macrobenthos</v>
          </cell>
          <cell r="M3" t="str">
            <v>macrobenthos</v>
          </cell>
          <cell r="N3" t="str">
            <v>macrobenthos</v>
          </cell>
          <cell r="O3" t="str">
            <v>Filter feeder</v>
          </cell>
          <cell r="P3" t="str">
            <v>BF</v>
          </cell>
        </row>
        <row r="4">
          <cell r="C4" t="str">
            <v>Porifera 36</v>
          </cell>
          <cell r="D4" t="str">
            <v>Porifera</v>
          </cell>
          <cell r="E4">
            <v>0</v>
          </cell>
          <cell r="F4">
            <v>0</v>
          </cell>
          <cell r="G4" t="str">
            <v>Porifera</v>
          </cell>
          <cell r="H4" t="str">
            <v>benthic invertebrate</v>
          </cell>
          <cell r="I4" t="str">
            <v>epibenthos</v>
          </cell>
          <cell r="J4" t="str">
            <v>epibenthos</v>
          </cell>
          <cell r="K4" t="str">
            <v>macrobenthos</v>
          </cell>
          <cell r="L4" t="str">
            <v>macrobenthos</v>
          </cell>
          <cell r="M4" t="str">
            <v>macrobenthos</v>
          </cell>
          <cell r="N4" t="str">
            <v>macrobenthos</v>
          </cell>
          <cell r="O4" t="str">
            <v>Filter feeder</v>
          </cell>
          <cell r="P4" t="str">
            <v>BF</v>
          </cell>
        </row>
        <row r="5">
          <cell r="C5" t="str">
            <v>Porifera 37</v>
          </cell>
          <cell r="D5" t="str">
            <v>Porifera</v>
          </cell>
          <cell r="E5">
            <v>0</v>
          </cell>
          <cell r="F5">
            <v>0</v>
          </cell>
          <cell r="G5" t="str">
            <v>Porifera</v>
          </cell>
          <cell r="H5" t="str">
            <v>benthic invertebrate</v>
          </cell>
          <cell r="I5" t="str">
            <v>epibenthos</v>
          </cell>
          <cell r="J5" t="str">
            <v>epibenthos</v>
          </cell>
          <cell r="K5" t="str">
            <v>macrobenthos</v>
          </cell>
          <cell r="L5" t="str">
            <v>macrobenthos</v>
          </cell>
          <cell r="M5" t="str">
            <v>macrobenthos</v>
          </cell>
          <cell r="N5" t="str">
            <v>macrobenthos</v>
          </cell>
          <cell r="O5" t="str">
            <v>Filter feeder</v>
          </cell>
          <cell r="P5" t="str">
            <v>BF</v>
          </cell>
        </row>
        <row r="6">
          <cell r="C6" t="str">
            <v>Porifera 38</v>
          </cell>
          <cell r="D6" t="str">
            <v>Porifera</v>
          </cell>
          <cell r="E6">
            <v>0</v>
          </cell>
          <cell r="F6">
            <v>0</v>
          </cell>
          <cell r="G6" t="str">
            <v>Porifera</v>
          </cell>
          <cell r="H6" t="str">
            <v>benthic invertebrate</v>
          </cell>
          <cell r="I6" t="str">
            <v>epibenthos</v>
          </cell>
          <cell r="J6" t="str">
            <v>epibenthos</v>
          </cell>
          <cell r="K6" t="str">
            <v>macrobenthos</v>
          </cell>
          <cell r="L6" t="str">
            <v>macrobenthos</v>
          </cell>
          <cell r="M6" t="str">
            <v>macrobenthos</v>
          </cell>
          <cell r="N6" t="str">
            <v>macrobenthos</v>
          </cell>
          <cell r="O6" t="str">
            <v>Filter feeder</v>
          </cell>
          <cell r="P6" t="str">
            <v>BF</v>
          </cell>
        </row>
        <row r="7">
          <cell r="C7" t="str">
            <v>Porifera 38 remains</v>
          </cell>
          <cell r="D7" t="str">
            <v>Porifera</v>
          </cell>
          <cell r="E7">
            <v>0</v>
          </cell>
          <cell r="F7">
            <v>0</v>
          </cell>
          <cell r="G7" t="str">
            <v>Porifera</v>
          </cell>
          <cell r="H7" t="str">
            <v>benthic invertebrate</v>
          </cell>
          <cell r="I7" t="str">
            <v>epibenthos</v>
          </cell>
          <cell r="J7" t="str">
            <v>epibenthos</v>
          </cell>
          <cell r="K7" t="str">
            <v>macrobenthos</v>
          </cell>
          <cell r="L7" t="str">
            <v>macrobenthos</v>
          </cell>
          <cell r="M7" t="str">
            <v>macrobenthos</v>
          </cell>
          <cell r="N7" t="str">
            <v>macrobenthos</v>
          </cell>
          <cell r="O7" t="str">
            <v>Filter feeder</v>
          </cell>
          <cell r="P7" t="str">
            <v>BF</v>
          </cell>
        </row>
        <row r="8">
          <cell r="C8" t="str">
            <v>Porifera 39 remains</v>
          </cell>
          <cell r="D8" t="str">
            <v>Porifera</v>
          </cell>
          <cell r="E8">
            <v>0</v>
          </cell>
          <cell r="F8">
            <v>0</v>
          </cell>
          <cell r="G8" t="str">
            <v>Porifera</v>
          </cell>
          <cell r="H8" t="str">
            <v>benthic invertebrate</v>
          </cell>
          <cell r="I8" t="str">
            <v>epibenthos</v>
          </cell>
          <cell r="J8" t="str">
            <v>epibenthos</v>
          </cell>
          <cell r="K8" t="str">
            <v>macrobenthos</v>
          </cell>
          <cell r="L8" t="str">
            <v>macrobenthos</v>
          </cell>
          <cell r="M8" t="str">
            <v>macrobenthos</v>
          </cell>
          <cell r="N8" t="str">
            <v>macrobenthos</v>
          </cell>
          <cell r="O8" t="str">
            <v>Filter feeder</v>
          </cell>
          <cell r="P8" t="str">
            <v>BF</v>
          </cell>
        </row>
        <row r="9">
          <cell r="C9" t="str">
            <v>Porifera 40</v>
          </cell>
          <cell r="D9" t="str">
            <v>Porifera</v>
          </cell>
          <cell r="E9">
            <v>0</v>
          </cell>
          <cell r="F9">
            <v>0</v>
          </cell>
          <cell r="G9" t="str">
            <v>Porifera</v>
          </cell>
          <cell r="H9" t="str">
            <v>benthic invertebrate</v>
          </cell>
          <cell r="I9" t="str">
            <v>epibenthos</v>
          </cell>
          <cell r="J9" t="str">
            <v>epibenthos</v>
          </cell>
          <cell r="K9" t="str">
            <v>macrobenthos</v>
          </cell>
          <cell r="L9" t="str">
            <v>macrobenthos</v>
          </cell>
          <cell r="M9" t="str">
            <v>macrobenthos</v>
          </cell>
          <cell r="N9" t="str">
            <v>macrobenthos</v>
          </cell>
          <cell r="O9" t="str">
            <v>Filter feeder</v>
          </cell>
          <cell r="P9" t="str">
            <v>BF</v>
          </cell>
        </row>
        <row r="10">
          <cell r="C10" t="str">
            <v>Porifera 41</v>
          </cell>
          <cell r="D10" t="str">
            <v>Porifera</v>
          </cell>
          <cell r="E10">
            <v>0</v>
          </cell>
          <cell r="F10">
            <v>0</v>
          </cell>
          <cell r="G10" t="str">
            <v>Porifera</v>
          </cell>
          <cell r="H10" t="str">
            <v>benthic invertebrate</v>
          </cell>
          <cell r="I10" t="str">
            <v>epibenthos</v>
          </cell>
          <cell r="J10" t="str">
            <v>epibenthos</v>
          </cell>
          <cell r="K10" t="str">
            <v>macrobenthos</v>
          </cell>
          <cell r="L10" t="str">
            <v>macrobenthos</v>
          </cell>
          <cell r="M10" t="str">
            <v>macrobenthos</v>
          </cell>
          <cell r="N10" t="str">
            <v>macrobenthos</v>
          </cell>
          <cell r="O10" t="str">
            <v>Filter feeder</v>
          </cell>
          <cell r="P10" t="str">
            <v>BF</v>
          </cell>
        </row>
        <row r="11">
          <cell r="C11" t="str">
            <v>Porifera 42</v>
          </cell>
          <cell r="D11" t="str">
            <v>Porifera</v>
          </cell>
          <cell r="E11">
            <v>0</v>
          </cell>
          <cell r="F11">
            <v>0</v>
          </cell>
          <cell r="G11" t="str">
            <v>Porifera</v>
          </cell>
          <cell r="H11" t="str">
            <v>benthic invertebrate</v>
          </cell>
          <cell r="I11" t="str">
            <v>epibenthos</v>
          </cell>
          <cell r="J11" t="str">
            <v>epibenthos</v>
          </cell>
          <cell r="K11" t="str">
            <v>macrobenthos</v>
          </cell>
          <cell r="L11" t="str">
            <v>macrobenthos</v>
          </cell>
          <cell r="M11" t="str">
            <v>macrobenthos</v>
          </cell>
          <cell r="N11" t="str">
            <v>macrobenthos</v>
          </cell>
          <cell r="O11" t="str">
            <v>Filter feeder</v>
          </cell>
          <cell r="P11" t="str">
            <v>BF</v>
          </cell>
        </row>
        <row r="12">
          <cell r="C12" t="str">
            <v>Porifera 43</v>
          </cell>
          <cell r="D12" t="str">
            <v>Porifera</v>
          </cell>
          <cell r="E12">
            <v>0</v>
          </cell>
          <cell r="F12">
            <v>0</v>
          </cell>
          <cell r="G12" t="str">
            <v>Porifera</v>
          </cell>
          <cell r="H12" t="str">
            <v>benthic invertebrate</v>
          </cell>
          <cell r="I12" t="str">
            <v>epibenthos</v>
          </cell>
          <cell r="J12" t="str">
            <v>epibenthos</v>
          </cell>
          <cell r="K12" t="str">
            <v>macrobenthos</v>
          </cell>
          <cell r="L12" t="str">
            <v>macrobenthos</v>
          </cell>
          <cell r="M12" t="str">
            <v>macrobenthos</v>
          </cell>
          <cell r="N12" t="str">
            <v>macrobenthos</v>
          </cell>
          <cell r="O12" t="str">
            <v>Filter feeder</v>
          </cell>
          <cell r="P12" t="str">
            <v>BF</v>
          </cell>
        </row>
        <row r="13">
          <cell r="C13" t="str">
            <v>Porifera 44</v>
          </cell>
          <cell r="D13" t="str">
            <v>Porifera</v>
          </cell>
          <cell r="E13">
            <v>0</v>
          </cell>
          <cell r="F13">
            <v>0</v>
          </cell>
          <cell r="G13" t="str">
            <v>Porifera</v>
          </cell>
          <cell r="H13" t="str">
            <v>benthic invertebrate</v>
          </cell>
          <cell r="I13" t="str">
            <v>epibenthos</v>
          </cell>
          <cell r="J13" t="str">
            <v>epibenthos</v>
          </cell>
          <cell r="K13" t="str">
            <v>macrobenthos</v>
          </cell>
          <cell r="L13" t="str">
            <v>macrobenthos</v>
          </cell>
          <cell r="M13" t="str">
            <v>macrobenthos</v>
          </cell>
          <cell r="N13" t="str">
            <v>macrobenthos</v>
          </cell>
          <cell r="O13" t="str">
            <v>Filter feeder</v>
          </cell>
          <cell r="P13" t="str">
            <v>BF</v>
          </cell>
        </row>
        <row r="14">
          <cell r="C14" t="str">
            <v>Porifera 45</v>
          </cell>
          <cell r="D14" t="str">
            <v>Porifera</v>
          </cell>
          <cell r="E14">
            <v>0</v>
          </cell>
          <cell r="F14">
            <v>0</v>
          </cell>
          <cell r="G14" t="str">
            <v>Porifera</v>
          </cell>
          <cell r="H14" t="str">
            <v>benthic invertebrate</v>
          </cell>
          <cell r="I14" t="str">
            <v>epibenthos</v>
          </cell>
          <cell r="J14" t="str">
            <v>epibenthos</v>
          </cell>
          <cell r="K14" t="str">
            <v>macrobenthos</v>
          </cell>
          <cell r="L14" t="str">
            <v>macrobenthos</v>
          </cell>
          <cell r="M14" t="str">
            <v>macrobenthos</v>
          </cell>
          <cell r="N14" t="str">
            <v>macrobenthos</v>
          </cell>
          <cell r="O14" t="str">
            <v>Filter feeder</v>
          </cell>
          <cell r="P14" t="str">
            <v>BF</v>
          </cell>
        </row>
        <row r="15">
          <cell r="C15" t="str">
            <v>Porifera 46</v>
          </cell>
          <cell r="D15" t="str">
            <v>Porifera</v>
          </cell>
          <cell r="E15">
            <v>0</v>
          </cell>
          <cell r="F15">
            <v>0</v>
          </cell>
          <cell r="G15" t="str">
            <v>Porifera</v>
          </cell>
          <cell r="H15" t="str">
            <v>benthic invertebrate</v>
          </cell>
          <cell r="I15" t="str">
            <v>epibenthos</v>
          </cell>
          <cell r="J15" t="str">
            <v>epibenthos</v>
          </cell>
          <cell r="K15" t="str">
            <v>macrobenthos</v>
          </cell>
          <cell r="L15" t="str">
            <v>macrobenthos</v>
          </cell>
          <cell r="M15" t="str">
            <v>macrobenthos</v>
          </cell>
          <cell r="N15" t="str">
            <v>macrobenthos</v>
          </cell>
          <cell r="O15" t="str">
            <v>Filter feeder</v>
          </cell>
          <cell r="P15" t="str">
            <v>BF</v>
          </cell>
        </row>
        <row r="16">
          <cell r="C16" t="str">
            <v>Porifera 47</v>
          </cell>
          <cell r="D16" t="str">
            <v>Porifera</v>
          </cell>
          <cell r="E16">
            <v>0</v>
          </cell>
          <cell r="F16">
            <v>0</v>
          </cell>
          <cell r="G16" t="str">
            <v>Porifera</v>
          </cell>
          <cell r="H16" t="str">
            <v>benthic invertebrate</v>
          </cell>
          <cell r="I16" t="str">
            <v>epibenthos</v>
          </cell>
          <cell r="J16" t="str">
            <v>epibenthos</v>
          </cell>
          <cell r="K16" t="str">
            <v>macrobenthos</v>
          </cell>
          <cell r="L16" t="str">
            <v>macrobenthos</v>
          </cell>
          <cell r="M16" t="str">
            <v>macrobenthos</v>
          </cell>
          <cell r="N16" t="str">
            <v>macrobenthos</v>
          </cell>
          <cell r="O16" t="str">
            <v>Filter feeder</v>
          </cell>
          <cell r="P16" t="str">
            <v>BF</v>
          </cell>
        </row>
        <row r="17">
          <cell r="C17" t="str">
            <v>Porifera cup</v>
          </cell>
          <cell r="D17" t="str">
            <v>Porifera</v>
          </cell>
          <cell r="E17">
            <v>0</v>
          </cell>
          <cell r="F17">
            <v>0</v>
          </cell>
          <cell r="G17" t="str">
            <v>Porifera</v>
          </cell>
          <cell r="K17" t="str">
            <v>macrobenthos</v>
          </cell>
          <cell r="L17" t="str">
            <v>macrobenthos</v>
          </cell>
          <cell r="M17" t="str">
            <v>macrobenthos</v>
          </cell>
          <cell r="N17" t="str">
            <v>macrobenthos</v>
          </cell>
          <cell r="O17" t="str">
            <v>Filter feeder</v>
          </cell>
          <cell r="P17" t="str">
            <v>BF</v>
          </cell>
        </row>
        <row r="18">
          <cell r="C18" t="str">
            <v>Porifera remains</v>
          </cell>
          <cell r="D18" t="str">
            <v>Porifera</v>
          </cell>
          <cell r="E18">
            <v>0</v>
          </cell>
          <cell r="F18">
            <v>0</v>
          </cell>
          <cell r="G18" t="str">
            <v>Porifera</v>
          </cell>
          <cell r="H18" t="str">
            <v>benthic invertebrate</v>
          </cell>
          <cell r="I18" t="str">
            <v>epibenthos</v>
          </cell>
          <cell r="J18" t="str">
            <v>epibenthos</v>
          </cell>
          <cell r="K18" t="str">
            <v>macrobenthos</v>
          </cell>
          <cell r="L18" t="str">
            <v>macrobenthos</v>
          </cell>
          <cell r="M18" t="str">
            <v>macrobenthos</v>
          </cell>
          <cell r="N18" t="str">
            <v>macrobenthos</v>
          </cell>
          <cell r="O18" t="str">
            <v>Filter feeder</v>
          </cell>
          <cell r="P18" t="str">
            <v>BF</v>
          </cell>
        </row>
        <row r="19">
          <cell r="C19" t="str">
            <v>sponges</v>
          </cell>
          <cell r="D19" t="str">
            <v>Porifera</v>
          </cell>
          <cell r="E19">
            <v>0</v>
          </cell>
          <cell r="G19" t="str">
            <v>Porifera</v>
          </cell>
          <cell r="H19" t="str">
            <v>benthic invertebrate</v>
          </cell>
          <cell r="I19" t="str">
            <v>epibenthos</v>
          </cell>
          <cell r="J19" t="str">
            <v>epibenthos</v>
          </cell>
          <cell r="K19" t="str">
            <v>macrobenthos</v>
          </cell>
          <cell r="L19" t="str">
            <v>macrobenthos</v>
          </cell>
          <cell r="M19" t="str">
            <v>macrobenthos</v>
          </cell>
          <cell r="N19" t="str">
            <v>macrobenthos</v>
          </cell>
          <cell r="O19" t="str">
            <v>Filter feeder</v>
          </cell>
          <cell r="P19" t="str">
            <v>BF</v>
          </cell>
        </row>
        <row r="20">
          <cell r="C20" t="str">
            <v>sponges</v>
          </cell>
          <cell r="D20" t="str">
            <v>Porifera</v>
          </cell>
          <cell r="E20">
            <v>0</v>
          </cell>
          <cell r="G20" t="str">
            <v>Porifera</v>
          </cell>
          <cell r="H20" t="str">
            <v>benthic invertebrate</v>
          </cell>
          <cell r="I20" t="str">
            <v>epibenthos</v>
          </cell>
          <cell r="J20" t="str">
            <v>epibenthos</v>
          </cell>
          <cell r="K20" t="str">
            <v>macrobenthos</v>
          </cell>
          <cell r="L20" t="str">
            <v>macrobenthos</v>
          </cell>
          <cell r="M20" t="str">
            <v>macrobenthos</v>
          </cell>
          <cell r="N20" t="str">
            <v>macrobenthos</v>
          </cell>
          <cell r="O20" t="str">
            <v>Filter feeder</v>
          </cell>
          <cell r="P20" t="str">
            <v>BF</v>
          </cell>
        </row>
        <row r="21">
          <cell r="C21" t="str">
            <v>Phylum Porifera - undifferentiated</v>
          </cell>
          <cell r="D21" t="str">
            <v>Porifera</v>
          </cell>
          <cell r="E21" t="str">
            <v xml:space="preserve">  --  </v>
          </cell>
          <cell r="F21" t="str">
            <v xml:space="preserve">  --  </v>
          </cell>
          <cell r="J21">
            <v>0</v>
          </cell>
          <cell r="K21">
            <v>0</v>
          </cell>
          <cell r="L21">
            <v>0</v>
          </cell>
          <cell r="M21">
            <v>0</v>
          </cell>
          <cell r="O21" t="str">
            <v>Filter feeder</v>
          </cell>
          <cell r="P21" t="str">
            <v>BF</v>
          </cell>
        </row>
        <row r="22">
          <cell r="C22" t="str">
            <v>Tetillidae sp. 1</v>
          </cell>
          <cell r="D22" t="str">
            <v>Porifera</v>
          </cell>
          <cell r="E22" t="str">
            <v>Demospongiae</v>
          </cell>
          <cell r="F22" t="str">
            <v>Tetillidae</v>
          </cell>
          <cell r="J22">
            <v>0</v>
          </cell>
          <cell r="K22">
            <v>0</v>
          </cell>
          <cell r="L22">
            <v>0</v>
          </cell>
          <cell r="M22">
            <v>0</v>
          </cell>
          <cell r="O22" t="str">
            <v>Filter feeder</v>
          </cell>
          <cell r="P22" t="str">
            <v>BF</v>
          </cell>
        </row>
        <row r="23">
          <cell r="C23" t="str">
            <v>Ancorinidae - undifferentiated</v>
          </cell>
          <cell r="O23" t="str">
            <v>Filter feeder</v>
          </cell>
          <cell r="P23" t="str">
            <v>BF</v>
          </cell>
        </row>
        <row r="24">
          <cell r="C24" t="str">
            <v>Ancorinidae - undifferentiated</v>
          </cell>
          <cell r="D24" t="str">
            <v>Porifera</v>
          </cell>
          <cell r="E24" t="str">
            <v>Demospongiae</v>
          </cell>
          <cell r="F24" t="str">
            <v>Ancorinidae</v>
          </cell>
          <cell r="J24">
            <v>0</v>
          </cell>
          <cell r="K24">
            <v>0</v>
          </cell>
          <cell r="L24">
            <v>0</v>
          </cell>
          <cell r="M24">
            <v>0</v>
          </cell>
          <cell r="O24" t="str">
            <v>Filter feeder</v>
          </cell>
          <cell r="P24" t="str">
            <v>BF</v>
          </cell>
        </row>
        <row r="25">
          <cell r="C25" t="str">
            <v>Stelletta sp. 1</v>
          </cell>
          <cell r="D25" t="str">
            <v>Porifera</v>
          </cell>
          <cell r="E25" t="str">
            <v>Demospongiae</v>
          </cell>
          <cell r="F25" t="str">
            <v>Ancorinidae</v>
          </cell>
          <cell r="J25">
            <v>0</v>
          </cell>
          <cell r="K25">
            <v>0</v>
          </cell>
          <cell r="L25">
            <v>0</v>
          </cell>
          <cell r="M25">
            <v>0</v>
          </cell>
          <cell r="O25" t="str">
            <v>Filter feeder</v>
          </cell>
          <cell r="P25" t="str">
            <v>BF</v>
          </cell>
        </row>
        <row r="26">
          <cell r="C26" t="str">
            <v>Stelletta sp. 2</v>
          </cell>
          <cell r="O26" t="str">
            <v>Filter feeder</v>
          </cell>
          <cell r="P26" t="str">
            <v>BF</v>
          </cell>
        </row>
        <row r="27">
          <cell r="C27" t="str">
            <v>Stelletta sp. 2</v>
          </cell>
          <cell r="O27" t="str">
            <v>Filter feeder</v>
          </cell>
          <cell r="P27" t="str">
            <v>BF</v>
          </cell>
        </row>
        <row r="28">
          <cell r="C28" t="str">
            <v>Stelletta sp. 2</v>
          </cell>
          <cell r="D28" t="str">
            <v>Porifera</v>
          </cell>
          <cell r="E28" t="str">
            <v>Demospongiae</v>
          </cell>
          <cell r="F28" t="str">
            <v>Ancorinidae</v>
          </cell>
          <cell r="J28">
            <v>0</v>
          </cell>
          <cell r="K28">
            <v>0</v>
          </cell>
          <cell r="L28">
            <v>0</v>
          </cell>
          <cell r="M28">
            <v>0</v>
          </cell>
          <cell r="O28" t="str">
            <v>Filter feeder</v>
          </cell>
          <cell r="P28" t="str">
            <v>BF</v>
          </cell>
        </row>
        <row r="29">
          <cell r="C29" t="str">
            <v>Stelletta sp. 3</v>
          </cell>
          <cell r="D29" t="str">
            <v>Porifera</v>
          </cell>
          <cell r="E29" t="str">
            <v>Demospongiae</v>
          </cell>
          <cell r="F29" t="str">
            <v>Ancorinidae</v>
          </cell>
          <cell r="J29">
            <v>0</v>
          </cell>
          <cell r="K29">
            <v>0</v>
          </cell>
          <cell r="L29">
            <v>0</v>
          </cell>
          <cell r="M29">
            <v>0</v>
          </cell>
          <cell r="O29" t="str">
            <v>Filter feeder</v>
          </cell>
          <cell r="P29" t="str">
            <v>BF</v>
          </cell>
        </row>
        <row r="30">
          <cell r="C30" t="str">
            <v>Stelletta sp. 4</v>
          </cell>
          <cell r="O30" t="str">
            <v>Filter feeder</v>
          </cell>
          <cell r="P30" t="str">
            <v>BF</v>
          </cell>
        </row>
        <row r="31">
          <cell r="C31" t="str">
            <v>Stelletta sp. 4</v>
          </cell>
          <cell r="D31" t="str">
            <v>Porifera</v>
          </cell>
          <cell r="E31" t="str">
            <v>Demospongiae</v>
          </cell>
          <cell r="F31" t="str">
            <v>Ancorinidae</v>
          </cell>
          <cell r="J31">
            <v>0</v>
          </cell>
          <cell r="K31">
            <v>0</v>
          </cell>
          <cell r="L31">
            <v>0</v>
          </cell>
          <cell r="M31">
            <v>0</v>
          </cell>
          <cell r="O31" t="str">
            <v>Filter feeder</v>
          </cell>
          <cell r="P31" t="str">
            <v>BF</v>
          </cell>
        </row>
        <row r="32">
          <cell r="C32" t="str">
            <v>Asteropus sp. 1</v>
          </cell>
          <cell r="O32" t="str">
            <v>Filter feeder</v>
          </cell>
          <cell r="P32" t="str">
            <v>BF</v>
          </cell>
        </row>
        <row r="33">
          <cell r="C33" t="str">
            <v>Asteropus sp. 1</v>
          </cell>
          <cell r="D33" t="str">
            <v>Porifera</v>
          </cell>
          <cell r="E33" t="str">
            <v>Demospongiae</v>
          </cell>
          <cell r="F33" t="str">
            <v>Ancorinidae</v>
          </cell>
          <cell r="J33">
            <v>0</v>
          </cell>
          <cell r="K33">
            <v>0</v>
          </cell>
          <cell r="L33">
            <v>0</v>
          </cell>
          <cell r="M33">
            <v>0</v>
          </cell>
          <cell r="O33" t="str">
            <v>Filter feeder</v>
          </cell>
          <cell r="P33" t="str">
            <v>BF</v>
          </cell>
        </row>
        <row r="34">
          <cell r="C34" t="str">
            <v>Ancorinidae sp. 1</v>
          </cell>
          <cell r="D34" t="str">
            <v>Porifera</v>
          </cell>
          <cell r="E34" t="str">
            <v>Demospongiae</v>
          </cell>
          <cell r="F34" t="str">
            <v>Ancorinidae</v>
          </cell>
          <cell r="J34">
            <v>0</v>
          </cell>
          <cell r="K34">
            <v>0</v>
          </cell>
          <cell r="L34">
            <v>0</v>
          </cell>
          <cell r="M34">
            <v>0</v>
          </cell>
          <cell r="O34" t="str">
            <v>Filter feeder</v>
          </cell>
          <cell r="P34" t="str">
            <v>BF</v>
          </cell>
        </row>
        <row r="35">
          <cell r="C35" t="str">
            <v>Psammastra spp.</v>
          </cell>
          <cell r="D35" t="str">
            <v>Porifera</v>
          </cell>
          <cell r="E35" t="str">
            <v>Demospongiae</v>
          </cell>
          <cell r="F35" t="str">
            <v>Ancorinidae</v>
          </cell>
          <cell r="J35">
            <v>0</v>
          </cell>
          <cell r="K35">
            <v>0</v>
          </cell>
          <cell r="L35">
            <v>0</v>
          </cell>
          <cell r="M35">
            <v>0</v>
          </cell>
          <cell r="O35" t="str">
            <v>Filter feeder</v>
          </cell>
          <cell r="P35" t="str">
            <v>BF</v>
          </cell>
        </row>
        <row r="36">
          <cell r="C36" t="str">
            <v>Stryphnus spp.</v>
          </cell>
          <cell r="O36" t="str">
            <v>Filter feeder</v>
          </cell>
          <cell r="P36" t="str">
            <v>BF</v>
          </cell>
        </row>
        <row r="37">
          <cell r="C37" t="str">
            <v>Stryphnus spp.</v>
          </cell>
          <cell r="D37" t="str">
            <v>Porifera</v>
          </cell>
          <cell r="E37" t="str">
            <v>Demospongiae</v>
          </cell>
          <cell r="F37" t="str">
            <v>Ancorinidae</v>
          </cell>
          <cell r="J37">
            <v>0</v>
          </cell>
          <cell r="K37">
            <v>0</v>
          </cell>
          <cell r="L37">
            <v>0</v>
          </cell>
          <cell r="M37">
            <v>0</v>
          </cell>
          <cell r="O37" t="str">
            <v>Filter feeder</v>
          </cell>
          <cell r="P37" t="str">
            <v>BF</v>
          </cell>
        </row>
        <row r="38">
          <cell r="C38" t="str">
            <v>Thenea sp 1</v>
          </cell>
          <cell r="D38" t="str">
            <v>Porifera</v>
          </cell>
          <cell r="E38" t="str">
            <v>Demospongiae</v>
          </cell>
          <cell r="F38" t="str">
            <v>Pachastrellidae</v>
          </cell>
          <cell r="J38">
            <v>0</v>
          </cell>
          <cell r="K38">
            <v>0</v>
          </cell>
          <cell r="L38">
            <v>0</v>
          </cell>
          <cell r="M38">
            <v>0</v>
          </cell>
          <cell r="O38" t="str">
            <v>Filter feeder</v>
          </cell>
          <cell r="P38" t="str">
            <v>BF</v>
          </cell>
        </row>
        <row r="39">
          <cell r="C39" t="str">
            <v>Pachastrellidae sp. 1</v>
          </cell>
          <cell r="D39" t="str">
            <v>Porifera</v>
          </cell>
          <cell r="E39" t="str">
            <v>Demospongiae</v>
          </cell>
          <cell r="F39" t="str">
            <v>Pachastrellidae</v>
          </cell>
          <cell r="J39">
            <v>0</v>
          </cell>
          <cell r="K39">
            <v>0</v>
          </cell>
          <cell r="L39">
            <v>0</v>
          </cell>
          <cell r="M39">
            <v>0</v>
          </cell>
          <cell r="O39" t="str">
            <v>Filter feeder</v>
          </cell>
          <cell r="P39" t="str">
            <v>BF</v>
          </cell>
        </row>
        <row r="40">
          <cell r="C40" t="str">
            <v>Placospongiidae sp 1</v>
          </cell>
          <cell r="D40" t="str">
            <v>Porifera</v>
          </cell>
          <cell r="E40" t="str">
            <v>Demospongiae</v>
          </cell>
          <cell r="F40" t="str">
            <v>Placospongiidae</v>
          </cell>
          <cell r="J40">
            <v>0</v>
          </cell>
          <cell r="K40">
            <v>0</v>
          </cell>
          <cell r="L40">
            <v>0</v>
          </cell>
          <cell r="M40">
            <v>0</v>
          </cell>
          <cell r="O40" t="str">
            <v>Filter feeder</v>
          </cell>
          <cell r="P40" t="str">
            <v>BF</v>
          </cell>
        </row>
        <row r="41">
          <cell r="C41" t="str">
            <v>Polymastia sp. 1</v>
          </cell>
          <cell r="O41" t="str">
            <v>Filter feeder</v>
          </cell>
          <cell r="P41" t="str">
            <v>BF</v>
          </cell>
        </row>
        <row r="42">
          <cell r="C42" t="str">
            <v>Polymastia sp. 1</v>
          </cell>
          <cell r="O42" t="str">
            <v>Filter feeder</v>
          </cell>
          <cell r="P42" t="str">
            <v>BF</v>
          </cell>
        </row>
        <row r="43">
          <cell r="C43" t="str">
            <v>Polymastia sp. 1</v>
          </cell>
          <cell r="D43" t="str">
            <v>Porifera</v>
          </cell>
          <cell r="E43" t="str">
            <v>Demospongiae</v>
          </cell>
          <cell r="F43" t="str">
            <v>Polymastiidae</v>
          </cell>
          <cell r="J43">
            <v>0</v>
          </cell>
          <cell r="K43">
            <v>0</v>
          </cell>
          <cell r="L43">
            <v>0</v>
          </cell>
          <cell r="M43">
            <v>0</v>
          </cell>
          <cell r="O43" t="str">
            <v>Filter feeder</v>
          </cell>
          <cell r="P43" t="str">
            <v>BF</v>
          </cell>
        </row>
        <row r="44">
          <cell r="C44" t="str">
            <v>Stylocordyla sp. 1</v>
          </cell>
          <cell r="O44" t="str">
            <v>Filter feeder</v>
          </cell>
          <cell r="P44" t="str">
            <v>BF</v>
          </cell>
        </row>
        <row r="45">
          <cell r="C45" t="str">
            <v>Stylocordyla sp. 1</v>
          </cell>
          <cell r="O45" t="str">
            <v>Filter feeder</v>
          </cell>
          <cell r="P45" t="str">
            <v>BF</v>
          </cell>
        </row>
        <row r="46">
          <cell r="C46" t="str">
            <v>Stylocordyla sp. 1</v>
          </cell>
          <cell r="D46" t="str">
            <v>Porifera</v>
          </cell>
          <cell r="E46" t="str">
            <v>Demospongiae</v>
          </cell>
          <cell r="F46" t="str">
            <v>Stylocordylidae</v>
          </cell>
          <cell r="J46">
            <v>0</v>
          </cell>
          <cell r="K46">
            <v>0</v>
          </cell>
          <cell r="L46">
            <v>0</v>
          </cell>
          <cell r="M46">
            <v>0</v>
          </cell>
          <cell r="O46" t="str">
            <v>Filter feeder</v>
          </cell>
          <cell r="P46" t="str">
            <v>BF</v>
          </cell>
        </row>
        <row r="47">
          <cell r="C47" t="str">
            <v>Rhizaxinella sp. 1</v>
          </cell>
          <cell r="O47" t="str">
            <v>Filter feeder</v>
          </cell>
          <cell r="P47" t="str">
            <v>BF</v>
          </cell>
        </row>
        <row r="48">
          <cell r="C48" t="str">
            <v>Rhizaxinella sp. 1</v>
          </cell>
          <cell r="O48" t="str">
            <v>Filter feeder</v>
          </cell>
          <cell r="P48" t="str">
            <v>BF</v>
          </cell>
        </row>
        <row r="49">
          <cell r="C49" t="str">
            <v>Rhizaxinella sp. 1</v>
          </cell>
          <cell r="O49" t="str">
            <v>Filter feeder</v>
          </cell>
          <cell r="P49" t="str">
            <v>BF</v>
          </cell>
        </row>
        <row r="50">
          <cell r="C50" t="str">
            <v>Rhizaxinella sp. 1</v>
          </cell>
          <cell r="D50" t="str">
            <v>Porifera</v>
          </cell>
          <cell r="E50" t="str">
            <v>Demospongiae</v>
          </cell>
          <cell r="F50" t="str">
            <v>Suberitidae</v>
          </cell>
          <cell r="J50">
            <v>0</v>
          </cell>
          <cell r="K50">
            <v>0</v>
          </cell>
          <cell r="L50">
            <v>0</v>
          </cell>
          <cell r="M50">
            <v>0</v>
          </cell>
          <cell r="O50" t="str">
            <v>Filter feeder</v>
          </cell>
          <cell r="P50" t="str">
            <v>BF</v>
          </cell>
        </row>
        <row r="51">
          <cell r="C51" t="str">
            <v xml:space="preserve">Suberites sp 1 </v>
          </cell>
          <cell r="D51" t="str">
            <v>Porifera</v>
          </cell>
          <cell r="E51" t="str">
            <v>Demospongiae</v>
          </cell>
          <cell r="F51" t="str">
            <v>Suberitidae</v>
          </cell>
          <cell r="J51">
            <v>0</v>
          </cell>
          <cell r="K51">
            <v>0</v>
          </cell>
          <cell r="L51">
            <v>0</v>
          </cell>
          <cell r="M51">
            <v>0</v>
          </cell>
          <cell r="O51" t="str">
            <v>Filter feeder</v>
          </cell>
          <cell r="P51" t="str">
            <v>BF</v>
          </cell>
        </row>
        <row r="52">
          <cell r="C52" t="str">
            <v>Pseudosuberites sp. 1</v>
          </cell>
          <cell r="D52" t="str">
            <v>Porifera</v>
          </cell>
          <cell r="E52" t="str">
            <v>Demospongiae</v>
          </cell>
          <cell r="F52" t="str">
            <v>Suberitidae</v>
          </cell>
          <cell r="J52">
            <v>0</v>
          </cell>
          <cell r="K52">
            <v>0</v>
          </cell>
          <cell r="L52">
            <v>0</v>
          </cell>
          <cell r="M52">
            <v>0</v>
          </cell>
          <cell r="O52" t="str">
            <v>Filter feeder</v>
          </cell>
          <cell r="P52" t="str">
            <v>BF</v>
          </cell>
        </row>
        <row r="53">
          <cell r="C53" t="str">
            <v>Pseudosuberites sp. 2</v>
          </cell>
          <cell r="O53" t="str">
            <v>Filter feeder</v>
          </cell>
          <cell r="P53" t="str">
            <v>BF</v>
          </cell>
        </row>
        <row r="54">
          <cell r="C54" t="str">
            <v>Pseudosuberites sp. 2</v>
          </cell>
          <cell r="D54" t="str">
            <v>Porifera</v>
          </cell>
          <cell r="E54" t="str">
            <v>Demospongiae</v>
          </cell>
          <cell r="F54" t="str">
            <v>Suberitidae</v>
          </cell>
          <cell r="J54">
            <v>0</v>
          </cell>
          <cell r="K54">
            <v>0</v>
          </cell>
          <cell r="L54">
            <v>0</v>
          </cell>
          <cell r="M54">
            <v>0</v>
          </cell>
          <cell r="O54" t="str">
            <v>Filter feeder</v>
          </cell>
          <cell r="P54" t="str">
            <v>BF</v>
          </cell>
        </row>
        <row r="55">
          <cell r="C55" t="str">
            <v>Suberites sp. 2</v>
          </cell>
          <cell r="D55" t="str">
            <v>Porifera</v>
          </cell>
          <cell r="E55" t="str">
            <v>Demospongiae</v>
          </cell>
          <cell r="F55" t="str">
            <v>Suberitidae</v>
          </cell>
          <cell r="J55">
            <v>0</v>
          </cell>
          <cell r="K55">
            <v>0</v>
          </cell>
          <cell r="L55">
            <v>0</v>
          </cell>
          <cell r="M55">
            <v>0</v>
          </cell>
          <cell r="O55" t="str">
            <v>Filter feeder</v>
          </cell>
          <cell r="P55" t="str">
            <v>BF</v>
          </cell>
        </row>
        <row r="56">
          <cell r="C56" t="str">
            <v>Suberites sp. 3</v>
          </cell>
          <cell r="D56" t="str">
            <v>Porifera</v>
          </cell>
          <cell r="E56" t="str">
            <v>Demospongiae</v>
          </cell>
          <cell r="F56" t="str">
            <v>Suberitidae</v>
          </cell>
          <cell r="J56">
            <v>0</v>
          </cell>
          <cell r="K56">
            <v>0</v>
          </cell>
          <cell r="L56">
            <v>0</v>
          </cell>
          <cell r="M56">
            <v>0</v>
          </cell>
          <cell r="O56" t="str">
            <v>Filter feeder</v>
          </cell>
          <cell r="P56" t="str">
            <v>BF</v>
          </cell>
        </row>
        <row r="57">
          <cell r="C57" t="str">
            <v>Suberites sp. 4</v>
          </cell>
          <cell r="D57" t="str">
            <v>Porifera</v>
          </cell>
          <cell r="E57" t="str">
            <v>Demospongiae</v>
          </cell>
          <cell r="F57" t="str">
            <v>Suberitidae</v>
          </cell>
          <cell r="J57">
            <v>0</v>
          </cell>
          <cell r="K57">
            <v>0</v>
          </cell>
          <cell r="L57">
            <v>0</v>
          </cell>
          <cell r="M57">
            <v>0</v>
          </cell>
          <cell r="O57" t="str">
            <v>Filter feeder</v>
          </cell>
          <cell r="P57" t="str">
            <v>BF</v>
          </cell>
        </row>
        <row r="58">
          <cell r="C58" t="str">
            <v>Suberites sp. 5</v>
          </cell>
          <cell r="D58" t="str">
            <v>Porifera</v>
          </cell>
          <cell r="E58" t="str">
            <v>Demospongiae</v>
          </cell>
          <cell r="F58" t="str">
            <v>Suberitidae</v>
          </cell>
          <cell r="J58">
            <v>0</v>
          </cell>
          <cell r="K58">
            <v>0</v>
          </cell>
          <cell r="L58">
            <v>0</v>
          </cell>
          <cell r="M58">
            <v>0</v>
          </cell>
          <cell r="O58" t="str">
            <v>Filter feeder</v>
          </cell>
          <cell r="P58" t="str">
            <v>BF</v>
          </cell>
        </row>
        <row r="59">
          <cell r="C59" t="str">
            <v>Tethya sp. 1</v>
          </cell>
          <cell r="O59" t="str">
            <v>Filter feeder</v>
          </cell>
          <cell r="P59" t="str">
            <v>BF</v>
          </cell>
        </row>
        <row r="60">
          <cell r="C60" t="str">
            <v>Tethya sp. 1</v>
          </cell>
          <cell r="D60" t="str">
            <v>Porifera</v>
          </cell>
          <cell r="E60" t="str">
            <v>Demospongiae</v>
          </cell>
          <cell r="F60" t="str">
            <v>Tethyidae</v>
          </cell>
          <cell r="J60">
            <v>0</v>
          </cell>
          <cell r="K60">
            <v>0</v>
          </cell>
          <cell r="L60">
            <v>0</v>
          </cell>
          <cell r="M60">
            <v>0</v>
          </cell>
          <cell r="O60" t="str">
            <v>Filter feeder</v>
          </cell>
          <cell r="P60" t="str">
            <v>BF</v>
          </cell>
        </row>
        <row r="61">
          <cell r="C61" t="str">
            <v>Tethycometes sp. 1</v>
          </cell>
          <cell r="O61" t="str">
            <v>Filter feeder</v>
          </cell>
          <cell r="P61" t="str">
            <v>BF</v>
          </cell>
        </row>
        <row r="62">
          <cell r="C62" t="str">
            <v>Tethycometes sp. 1</v>
          </cell>
          <cell r="D62" t="str">
            <v>Porifera</v>
          </cell>
          <cell r="E62" t="str">
            <v>Demospongiae</v>
          </cell>
          <cell r="F62" t="str">
            <v>Tethyidae</v>
          </cell>
          <cell r="J62">
            <v>0</v>
          </cell>
          <cell r="K62">
            <v>0</v>
          </cell>
          <cell r="L62">
            <v>0</v>
          </cell>
          <cell r="M62">
            <v>0</v>
          </cell>
          <cell r="O62" t="str">
            <v>Filter feeder</v>
          </cell>
          <cell r="P62" t="str">
            <v>BF</v>
          </cell>
        </row>
        <row r="63">
          <cell r="C63" t="str">
            <v>Trachycladus spp.</v>
          </cell>
          <cell r="D63" t="str">
            <v>Porifera</v>
          </cell>
          <cell r="E63" t="str">
            <v>Demospongiae</v>
          </cell>
          <cell r="F63" t="str">
            <v>Trachycladidae</v>
          </cell>
          <cell r="J63">
            <v>0</v>
          </cell>
          <cell r="K63">
            <v>0</v>
          </cell>
          <cell r="L63">
            <v>0</v>
          </cell>
          <cell r="M63">
            <v>0</v>
          </cell>
          <cell r="O63" t="str">
            <v>Filter feeder</v>
          </cell>
          <cell r="P63" t="str">
            <v>BF</v>
          </cell>
        </row>
        <row r="64">
          <cell r="C64" t="str">
            <v>Siphonidiidae - undifferentiated</v>
          </cell>
          <cell r="D64">
            <v>0</v>
          </cell>
          <cell r="E64">
            <v>0</v>
          </cell>
          <cell r="I64">
            <v>0</v>
          </cell>
          <cell r="J64">
            <v>0</v>
          </cell>
          <cell r="O64" t="str">
            <v>Filter feeder</v>
          </cell>
          <cell r="P64" t="str">
            <v>BF</v>
          </cell>
        </row>
        <row r="65">
          <cell r="C65" t="str">
            <v>Theonellidae sp. 1</v>
          </cell>
          <cell r="D65" t="str">
            <v>Porifera</v>
          </cell>
          <cell r="E65" t="str">
            <v>Demospongiae</v>
          </cell>
          <cell r="F65" t="str">
            <v>Theonellidae</v>
          </cell>
          <cell r="J65">
            <v>0</v>
          </cell>
          <cell r="K65">
            <v>0</v>
          </cell>
          <cell r="L65">
            <v>0</v>
          </cell>
          <cell r="M65">
            <v>0</v>
          </cell>
          <cell r="O65" t="str">
            <v>Filter feeder</v>
          </cell>
          <cell r="P65" t="str">
            <v>BF</v>
          </cell>
        </row>
        <row r="66">
          <cell r="C66" t="str">
            <v>Clathria spp.</v>
          </cell>
          <cell r="O66" t="str">
            <v>Filter feeder</v>
          </cell>
          <cell r="P66" t="str">
            <v>BF</v>
          </cell>
        </row>
        <row r="67">
          <cell r="C67" t="str">
            <v>Clathria spp.</v>
          </cell>
          <cell r="D67" t="str">
            <v>Porifera</v>
          </cell>
          <cell r="E67" t="str">
            <v>Demospongiae</v>
          </cell>
          <cell r="F67" t="str">
            <v>Microcionidae</v>
          </cell>
          <cell r="J67">
            <v>0</v>
          </cell>
          <cell r="K67">
            <v>0</v>
          </cell>
          <cell r="L67">
            <v>0</v>
          </cell>
          <cell r="M67">
            <v>0</v>
          </cell>
          <cell r="O67" t="str">
            <v>Filter feeder</v>
          </cell>
          <cell r="P67" t="str">
            <v>BF</v>
          </cell>
        </row>
        <row r="68">
          <cell r="C68" t="str">
            <v>Raspailia (Clathriodendron)  sp. 1</v>
          </cell>
          <cell r="D68" t="str">
            <v>Porifera</v>
          </cell>
          <cell r="E68" t="str">
            <v>Demospongiae</v>
          </cell>
          <cell r="F68" t="str">
            <v>Raspailiidae</v>
          </cell>
          <cell r="J68">
            <v>0</v>
          </cell>
          <cell r="K68">
            <v>0</v>
          </cell>
          <cell r="L68">
            <v>0</v>
          </cell>
          <cell r="M68">
            <v>0</v>
          </cell>
          <cell r="O68" t="str">
            <v>Filter feeder</v>
          </cell>
          <cell r="P68" t="str">
            <v>BF</v>
          </cell>
        </row>
        <row r="69">
          <cell r="C69" t="str">
            <v>Raspailia (Parasyringella) sp. 1</v>
          </cell>
          <cell r="D69" t="str">
            <v>Porifera</v>
          </cell>
          <cell r="E69" t="str">
            <v>Demospongiae</v>
          </cell>
          <cell r="F69" t="str">
            <v>Raspailiidae</v>
          </cell>
          <cell r="J69">
            <v>0</v>
          </cell>
          <cell r="K69">
            <v>0</v>
          </cell>
          <cell r="L69">
            <v>0</v>
          </cell>
          <cell r="M69">
            <v>0</v>
          </cell>
          <cell r="O69" t="str">
            <v>Filter feeder</v>
          </cell>
          <cell r="P69" t="str">
            <v>BF</v>
          </cell>
        </row>
        <row r="70">
          <cell r="C70" t="str">
            <v>Raspailia (Parasyringella) sp. 2</v>
          </cell>
          <cell r="D70" t="str">
            <v>Porifera</v>
          </cell>
          <cell r="E70" t="str">
            <v>Demospongiae</v>
          </cell>
          <cell r="F70" t="str">
            <v>Raspailiidae</v>
          </cell>
          <cell r="J70">
            <v>0</v>
          </cell>
          <cell r="K70">
            <v>0</v>
          </cell>
          <cell r="L70">
            <v>0</v>
          </cell>
          <cell r="M70">
            <v>0</v>
          </cell>
          <cell r="O70" t="str">
            <v>Filter feeder</v>
          </cell>
          <cell r="P70" t="str">
            <v>BF</v>
          </cell>
        </row>
        <row r="71">
          <cell r="C71" t="str">
            <v>Raspailia (Raspailia) sp. 1</v>
          </cell>
          <cell r="D71" t="str">
            <v>Porifera</v>
          </cell>
          <cell r="E71" t="str">
            <v>Demospongiae</v>
          </cell>
          <cell r="F71" t="str">
            <v>Raspailiidae</v>
          </cell>
          <cell r="J71">
            <v>0</v>
          </cell>
          <cell r="K71">
            <v>0</v>
          </cell>
          <cell r="L71">
            <v>0</v>
          </cell>
          <cell r="M71">
            <v>0</v>
          </cell>
          <cell r="O71" t="str">
            <v>Filter feeder</v>
          </cell>
          <cell r="P71" t="str">
            <v>BF</v>
          </cell>
        </row>
        <row r="72">
          <cell r="C72" t="str">
            <v>Raspailia (Raspailia) sp. 2</v>
          </cell>
          <cell r="O72" t="str">
            <v>Filter feeder</v>
          </cell>
          <cell r="P72" t="str">
            <v>BF</v>
          </cell>
        </row>
        <row r="73">
          <cell r="C73" t="str">
            <v>Raspailia (Raspailia) sp. 2</v>
          </cell>
          <cell r="O73" t="str">
            <v>Filter feeder</v>
          </cell>
          <cell r="P73" t="str">
            <v>BF</v>
          </cell>
        </row>
        <row r="74">
          <cell r="C74" t="str">
            <v>Raspailia (Raspailia) sp. 2</v>
          </cell>
          <cell r="D74" t="str">
            <v>Porifera</v>
          </cell>
          <cell r="E74" t="str">
            <v>Demospongiae</v>
          </cell>
          <cell r="F74" t="str">
            <v>Raspailiidae</v>
          </cell>
          <cell r="J74">
            <v>0</v>
          </cell>
          <cell r="K74">
            <v>0</v>
          </cell>
          <cell r="L74">
            <v>0</v>
          </cell>
          <cell r="M74">
            <v>0</v>
          </cell>
          <cell r="O74" t="str">
            <v>Filter feeder</v>
          </cell>
          <cell r="P74" t="str">
            <v>BF</v>
          </cell>
        </row>
        <row r="75">
          <cell r="C75" t="str">
            <v>Raspailia (Raspailia) sp. 3</v>
          </cell>
          <cell r="D75" t="str">
            <v>Porifera</v>
          </cell>
          <cell r="E75" t="str">
            <v>Demospongiae</v>
          </cell>
          <cell r="F75" t="str">
            <v>Raspailiidae</v>
          </cell>
          <cell r="J75">
            <v>0</v>
          </cell>
          <cell r="K75">
            <v>0</v>
          </cell>
          <cell r="L75">
            <v>0</v>
          </cell>
          <cell r="M75">
            <v>0</v>
          </cell>
          <cell r="O75" t="str">
            <v>Filter feeder</v>
          </cell>
          <cell r="P75" t="str">
            <v>BF</v>
          </cell>
        </row>
        <row r="76">
          <cell r="C76" t="str">
            <v>Raspailia (Raspaxilla) sp. 1</v>
          </cell>
          <cell r="O76" t="str">
            <v>Filter feeder</v>
          </cell>
          <cell r="P76" t="str">
            <v>BF</v>
          </cell>
        </row>
        <row r="77">
          <cell r="C77" t="str">
            <v>Raspailia (Raspaxilla) sp. 1</v>
          </cell>
          <cell r="O77" t="str">
            <v>Filter feeder</v>
          </cell>
          <cell r="P77" t="str">
            <v>BF</v>
          </cell>
        </row>
        <row r="78">
          <cell r="C78" t="str">
            <v>Raspailia (Raspaxilla) sp. 1</v>
          </cell>
          <cell r="O78" t="str">
            <v>Filter feeder</v>
          </cell>
          <cell r="P78" t="str">
            <v>BF</v>
          </cell>
        </row>
        <row r="79">
          <cell r="C79" t="str">
            <v>Raspailia (Raspaxilla) sp. 1</v>
          </cell>
          <cell r="D79" t="str">
            <v>Porifera</v>
          </cell>
          <cell r="E79" t="str">
            <v>Demospongiae</v>
          </cell>
          <cell r="F79" t="str">
            <v>Raspailiidae</v>
          </cell>
          <cell r="J79">
            <v>0</v>
          </cell>
          <cell r="K79">
            <v>0</v>
          </cell>
          <cell r="L79">
            <v>0</v>
          </cell>
          <cell r="M79">
            <v>0</v>
          </cell>
          <cell r="O79" t="str">
            <v>Filter feeder</v>
          </cell>
          <cell r="P79" t="str">
            <v>BF</v>
          </cell>
        </row>
        <row r="80">
          <cell r="C80" t="str">
            <v>Aulospongus spp.</v>
          </cell>
          <cell r="D80" t="str">
            <v>Porifera</v>
          </cell>
          <cell r="E80" t="str">
            <v>Demospongiae</v>
          </cell>
          <cell r="F80" t="str">
            <v>Raspailiidae</v>
          </cell>
          <cell r="J80">
            <v>0</v>
          </cell>
          <cell r="K80">
            <v>0</v>
          </cell>
          <cell r="L80">
            <v>0</v>
          </cell>
          <cell r="M80">
            <v>0</v>
          </cell>
          <cell r="O80" t="str">
            <v>Filter feeder</v>
          </cell>
          <cell r="P80" t="str">
            <v>BF</v>
          </cell>
        </row>
        <row r="81">
          <cell r="C81" t="str">
            <v>Dendoricellidae - undifferentiated</v>
          </cell>
          <cell r="D81" t="str">
            <v>Porifera</v>
          </cell>
          <cell r="E81" t="str">
            <v>Demospongiae</v>
          </cell>
          <cell r="F81" t="str">
            <v>Dendoricellidae</v>
          </cell>
          <cell r="J81">
            <v>0</v>
          </cell>
          <cell r="K81">
            <v>0</v>
          </cell>
          <cell r="L81">
            <v>0</v>
          </cell>
          <cell r="M81">
            <v>0</v>
          </cell>
          <cell r="O81" t="str">
            <v>Filter feeder</v>
          </cell>
          <cell r="P81" t="str">
            <v>BF</v>
          </cell>
        </row>
        <row r="82">
          <cell r="C82" t="str">
            <v>Fibulia sp. 1</v>
          </cell>
          <cell r="O82" t="str">
            <v>Filter feeder</v>
          </cell>
          <cell r="P82" t="str">
            <v>BF</v>
          </cell>
        </row>
        <row r="83">
          <cell r="C83" t="str">
            <v>Fibulia sp. 1</v>
          </cell>
          <cell r="D83" t="str">
            <v>Porifera</v>
          </cell>
          <cell r="E83" t="str">
            <v>Demospongiae</v>
          </cell>
          <cell r="F83" t="str">
            <v>Dendoricellidae</v>
          </cell>
          <cell r="J83">
            <v>0</v>
          </cell>
          <cell r="K83">
            <v>0</v>
          </cell>
          <cell r="L83">
            <v>0</v>
          </cell>
          <cell r="M83">
            <v>0</v>
          </cell>
          <cell r="O83" t="str">
            <v>Filter feeder</v>
          </cell>
          <cell r="P83" t="str">
            <v>BF</v>
          </cell>
        </row>
        <row r="84">
          <cell r="C84" t="str">
            <v>Coelosphaera (Coelosphaera) sp. 1</v>
          </cell>
          <cell r="D84" t="str">
            <v>Porifera</v>
          </cell>
          <cell r="E84" t="str">
            <v>Demospongiae</v>
          </cell>
          <cell r="F84" t="str">
            <v>Coelosphaeridae</v>
          </cell>
          <cell r="J84">
            <v>0</v>
          </cell>
          <cell r="K84">
            <v>0</v>
          </cell>
          <cell r="L84">
            <v>0</v>
          </cell>
          <cell r="M84">
            <v>0</v>
          </cell>
          <cell r="O84" t="str">
            <v>Filter feeder</v>
          </cell>
          <cell r="P84" t="str">
            <v>BF</v>
          </cell>
        </row>
        <row r="85">
          <cell r="C85" t="str">
            <v>Forcepia (Forcepia) sp. 1</v>
          </cell>
          <cell r="D85" t="str">
            <v>Porifera</v>
          </cell>
          <cell r="E85" t="str">
            <v>Demospongiae</v>
          </cell>
          <cell r="F85" t="str">
            <v>Coelosphaeridae</v>
          </cell>
          <cell r="J85">
            <v>0</v>
          </cell>
          <cell r="K85">
            <v>0</v>
          </cell>
          <cell r="L85">
            <v>0</v>
          </cell>
          <cell r="M85">
            <v>0</v>
          </cell>
          <cell r="O85" t="str">
            <v>Filter feeder</v>
          </cell>
          <cell r="P85" t="str">
            <v>BF</v>
          </cell>
        </row>
        <row r="86">
          <cell r="C86" t="str">
            <v>Lissodendoryx (Anomodoryx) cf. dendyi</v>
          </cell>
          <cell r="D86" t="str">
            <v>Porifera</v>
          </cell>
          <cell r="E86" t="str">
            <v>Demospongiae</v>
          </cell>
          <cell r="F86" t="str">
            <v>Coelosphaeridae</v>
          </cell>
          <cell r="J86">
            <v>0</v>
          </cell>
          <cell r="K86">
            <v>0</v>
          </cell>
          <cell r="L86">
            <v>0</v>
          </cell>
          <cell r="M86">
            <v>0</v>
          </cell>
          <cell r="O86" t="str">
            <v>Filter feeder</v>
          </cell>
          <cell r="P86" t="str">
            <v>BF</v>
          </cell>
        </row>
        <row r="87">
          <cell r="C87" t="str">
            <v>Lissodendoryx (Lissodendoryx)  sp. 2</v>
          </cell>
          <cell r="D87" t="str">
            <v>Porifera</v>
          </cell>
          <cell r="E87" t="str">
            <v>Demospongiae</v>
          </cell>
          <cell r="F87" t="str">
            <v>Coelosphaeridae</v>
          </cell>
          <cell r="J87">
            <v>0</v>
          </cell>
          <cell r="K87">
            <v>0</v>
          </cell>
          <cell r="L87">
            <v>0</v>
          </cell>
          <cell r="M87">
            <v>0</v>
          </cell>
          <cell r="O87" t="str">
            <v>Filter feeder</v>
          </cell>
          <cell r="P87" t="str">
            <v>BF</v>
          </cell>
        </row>
        <row r="88">
          <cell r="C88" t="str">
            <v>Crella spp.</v>
          </cell>
          <cell r="D88" t="str">
            <v>Porifera</v>
          </cell>
          <cell r="E88" t="str">
            <v>Demospongiae</v>
          </cell>
          <cell r="F88" t="str">
            <v>Crellidae</v>
          </cell>
          <cell r="J88">
            <v>0</v>
          </cell>
          <cell r="K88">
            <v>0</v>
          </cell>
          <cell r="L88">
            <v>0</v>
          </cell>
          <cell r="M88">
            <v>0</v>
          </cell>
          <cell r="O88" t="str">
            <v>Filter feeder</v>
          </cell>
          <cell r="P88" t="str">
            <v>BF</v>
          </cell>
        </row>
        <row r="89">
          <cell r="C89" t="str">
            <v>Myxilla sp. 1</v>
          </cell>
          <cell r="D89" t="str">
            <v>Porifera</v>
          </cell>
          <cell r="E89" t="str">
            <v>Demospongiae</v>
          </cell>
          <cell r="F89" t="str">
            <v>Myxillidae</v>
          </cell>
          <cell r="J89">
            <v>0</v>
          </cell>
          <cell r="K89">
            <v>0</v>
          </cell>
          <cell r="L89">
            <v>0</v>
          </cell>
          <cell r="M89">
            <v>0</v>
          </cell>
          <cell r="O89" t="str">
            <v>Filter feeder</v>
          </cell>
          <cell r="P89" t="str">
            <v>BF</v>
          </cell>
        </row>
        <row r="90">
          <cell r="C90" t="str">
            <v>Chondropsis sp. 1</v>
          </cell>
          <cell r="O90" t="str">
            <v>Filter feeder</v>
          </cell>
          <cell r="P90" t="str">
            <v>BF</v>
          </cell>
        </row>
        <row r="91">
          <cell r="C91" t="str">
            <v>Chondropsis sp. 1</v>
          </cell>
          <cell r="O91" t="str">
            <v>Filter feeder</v>
          </cell>
          <cell r="P91" t="str">
            <v>BF</v>
          </cell>
        </row>
        <row r="92">
          <cell r="C92" t="str">
            <v>Chondropsis sp. 1</v>
          </cell>
          <cell r="D92" t="str">
            <v>Porifera</v>
          </cell>
          <cell r="E92" t="str">
            <v>Demospongiae</v>
          </cell>
          <cell r="F92" t="str">
            <v>Chondropsidae</v>
          </cell>
          <cell r="J92">
            <v>0</v>
          </cell>
          <cell r="K92">
            <v>0</v>
          </cell>
          <cell r="L92">
            <v>0</v>
          </cell>
          <cell r="M92">
            <v>0</v>
          </cell>
          <cell r="O92" t="str">
            <v>Filter feeder</v>
          </cell>
          <cell r="P92" t="str">
            <v>BF</v>
          </cell>
        </row>
        <row r="93">
          <cell r="C93" t="str">
            <v>Chondropsis sp. 2</v>
          </cell>
          <cell r="O93" t="str">
            <v>Filter feeder</v>
          </cell>
          <cell r="P93" t="str">
            <v>BF</v>
          </cell>
        </row>
        <row r="94">
          <cell r="C94" t="str">
            <v>Chondropsis sp. 2</v>
          </cell>
          <cell r="D94" t="str">
            <v>Porifera</v>
          </cell>
          <cell r="E94" t="str">
            <v>Demospongiae</v>
          </cell>
          <cell r="F94" t="str">
            <v>Chondropsidae</v>
          </cell>
          <cell r="J94">
            <v>0</v>
          </cell>
          <cell r="K94">
            <v>0</v>
          </cell>
          <cell r="L94">
            <v>0</v>
          </cell>
          <cell r="M94">
            <v>0</v>
          </cell>
          <cell r="O94" t="str">
            <v>Filter feeder</v>
          </cell>
          <cell r="P94" t="str">
            <v>BF</v>
          </cell>
        </row>
        <row r="95">
          <cell r="C95" t="str">
            <v>Chondropsis sp. 3</v>
          </cell>
          <cell r="D95" t="str">
            <v>Porifera</v>
          </cell>
          <cell r="E95" t="str">
            <v>Demospongiae</v>
          </cell>
          <cell r="F95" t="str">
            <v>Chondropsidae</v>
          </cell>
          <cell r="J95">
            <v>0</v>
          </cell>
          <cell r="K95">
            <v>0</v>
          </cell>
          <cell r="L95">
            <v>0</v>
          </cell>
          <cell r="M95">
            <v>0</v>
          </cell>
          <cell r="O95" t="str">
            <v>Filter feeder</v>
          </cell>
          <cell r="P95" t="str">
            <v>BF</v>
          </cell>
        </row>
        <row r="96">
          <cell r="C96" t="str">
            <v>Phoriospongia sp. 1</v>
          </cell>
          <cell r="D96" t="str">
            <v>Porifera</v>
          </cell>
          <cell r="E96" t="str">
            <v>Demospongiae</v>
          </cell>
          <cell r="F96" t="str">
            <v>Chondropsidae</v>
          </cell>
          <cell r="J96">
            <v>0</v>
          </cell>
          <cell r="K96">
            <v>0</v>
          </cell>
          <cell r="L96">
            <v>0</v>
          </cell>
          <cell r="M96">
            <v>0</v>
          </cell>
          <cell r="O96" t="str">
            <v>Filter feeder</v>
          </cell>
          <cell r="P96" t="str">
            <v>BF</v>
          </cell>
        </row>
        <row r="97">
          <cell r="C97" t="str">
            <v>Mycale (Mycale) sp. 1</v>
          </cell>
          <cell r="D97" t="str">
            <v>Porifera</v>
          </cell>
          <cell r="E97" t="str">
            <v>Demospongiae</v>
          </cell>
          <cell r="F97" t="str">
            <v>Mycalidae</v>
          </cell>
          <cell r="J97">
            <v>0</v>
          </cell>
          <cell r="K97">
            <v>0</v>
          </cell>
          <cell r="L97">
            <v>0</v>
          </cell>
          <cell r="M97">
            <v>0</v>
          </cell>
          <cell r="O97" t="str">
            <v>Filter feeder</v>
          </cell>
          <cell r="P97" t="str">
            <v>BF</v>
          </cell>
        </row>
        <row r="98">
          <cell r="C98" t="str">
            <v>Axinella sp. 1</v>
          </cell>
          <cell r="D98" t="str">
            <v>Porifera</v>
          </cell>
          <cell r="E98" t="str">
            <v>Demospongiae</v>
          </cell>
          <cell r="F98" t="str">
            <v>Axinellidae</v>
          </cell>
          <cell r="J98">
            <v>0</v>
          </cell>
          <cell r="K98">
            <v>0</v>
          </cell>
          <cell r="L98">
            <v>0</v>
          </cell>
          <cell r="M98">
            <v>0</v>
          </cell>
          <cell r="O98" t="str">
            <v>Filter feeder</v>
          </cell>
          <cell r="P98" t="str">
            <v>BF</v>
          </cell>
        </row>
        <row r="99">
          <cell r="C99" t="str">
            <v>Axinella sp. 2</v>
          </cell>
          <cell r="D99" t="str">
            <v>Porifera</v>
          </cell>
          <cell r="E99" t="str">
            <v>Demospongiae</v>
          </cell>
          <cell r="F99" t="str">
            <v>Axinellidae</v>
          </cell>
          <cell r="J99">
            <v>0</v>
          </cell>
          <cell r="K99">
            <v>0</v>
          </cell>
          <cell r="L99">
            <v>0</v>
          </cell>
          <cell r="M99">
            <v>0</v>
          </cell>
          <cell r="O99" t="str">
            <v>Filter feeder</v>
          </cell>
          <cell r="P99" t="str">
            <v>BF</v>
          </cell>
        </row>
        <row r="100">
          <cell r="C100" t="str">
            <v>Axinella sp. 3</v>
          </cell>
          <cell r="D100" t="str">
            <v>Porifera</v>
          </cell>
          <cell r="E100" t="str">
            <v>Demospongiae</v>
          </cell>
          <cell r="F100" t="str">
            <v>Axinellidae</v>
          </cell>
          <cell r="J100">
            <v>0</v>
          </cell>
          <cell r="K100">
            <v>0</v>
          </cell>
          <cell r="L100">
            <v>0</v>
          </cell>
          <cell r="M100">
            <v>0</v>
          </cell>
          <cell r="O100" t="str">
            <v>Filter feeder</v>
          </cell>
          <cell r="P100" t="str">
            <v>BF</v>
          </cell>
        </row>
        <row r="101">
          <cell r="C101" t="str">
            <v>Axinella sp. 4</v>
          </cell>
          <cell r="D101" t="str">
            <v>Porifera</v>
          </cell>
          <cell r="E101" t="str">
            <v>Demospongiae</v>
          </cell>
          <cell r="F101" t="str">
            <v>Axinellidae</v>
          </cell>
          <cell r="J101">
            <v>0</v>
          </cell>
          <cell r="K101">
            <v>0</v>
          </cell>
          <cell r="L101">
            <v>0</v>
          </cell>
          <cell r="M101">
            <v>0</v>
          </cell>
          <cell r="O101" t="str">
            <v>Filter feeder</v>
          </cell>
          <cell r="P101" t="str">
            <v>BF</v>
          </cell>
        </row>
        <row r="102">
          <cell r="C102" t="str">
            <v>Axinella sp. 5</v>
          </cell>
          <cell r="O102" t="str">
            <v>Filter feeder</v>
          </cell>
          <cell r="P102" t="str">
            <v>BF</v>
          </cell>
        </row>
        <row r="103">
          <cell r="C103" t="str">
            <v>Axinella sp. 5</v>
          </cell>
          <cell r="D103" t="str">
            <v>Porifera</v>
          </cell>
          <cell r="E103" t="str">
            <v>Demospongiae</v>
          </cell>
          <cell r="F103" t="str">
            <v>Axinellidae</v>
          </cell>
          <cell r="J103">
            <v>0</v>
          </cell>
          <cell r="K103">
            <v>0</v>
          </cell>
          <cell r="L103">
            <v>0</v>
          </cell>
          <cell r="M103">
            <v>0</v>
          </cell>
          <cell r="O103" t="str">
            <v>Filter feeder</v>
          </cell>
          <cell r="P103" t="str">
            <v>BF</v>
          </cell>
        </row>
        <row r="104">
          <cell r="C104" t="str">
            <v>Axinella sp. 6</v>
          </cell>
          <cell r="D104" t="str">
            <v>Porifera</v>
          </cell>
          <cell r="E104" t="str">
            <v>Demospongiae</v>
          </cell>
          <cell r="F104" t="str">
            <v>Axinellidae</v>
          </cell>
          <cell r="J104">
            <v>0</v>
          </cell>
          <cell r="K104">
            <v>0</v>
          </cell>
          <cell r="L104">
            <v>0</v>
          </cell>
          <cell r="M104">
            <v>0</v>
          </cell>
          <cell r="O104" t="str">
            <v>Filter feeder</v>
          </cell>
          <cell r="P104" t="str">
            <v>BF</v>
          </cell>
        </row>
        <row r="105">
          <cell r="C105" t="str">
            <v>Axinella sp. 7</v>
          </cell>
          <cell r="O105" t="str">
            <v>Filter feeder</v>
          </cell>
          <cell r="P105" t="str">
            <v>BF</v>
          </cell>
        </row>
        <row r="106">
          <cell r="C106" t="str">
            <v>Axinella sp. 7</v>
          </cell>
          <cell r="D106" t="str">
            <v>Porifera</v>
          </cell>
          <cell r="E106" t="str">
            <v>Demospongiae</v>
          </cell>
          <cell r="F106" t="str">
            <v>Axinellidae</v>
          </cell>
          <cell r="J106">
            <v>0</v>
          </cell>
          <cell r="K106">
            <v>0</v>
          </cell>
          <cell r="L106">
            <v>0</v>
          </cell>
          <cell r="M106">
            <v>0</v>
          </cell>
          <cell r="O106" t="str">
            <v>Filter feeder</v>
          </cell>
          <cell r="P106" t="str">
            <v>BF</v>
          </cell>
        </row>
        <row r="107">
          <cell r="C107" t="str">
            <v>Axinella sp. 8</v>
          </cell>
          <cell r="O107" t="str">
            <v>Filter feeder</v>
          </cell>
          <cell r="P107" t="str">
            <v>BF</v>
          </cell>
        </row>
        <row r="108">
          <cell r="C108" t="str">
            <v>Axinella sp. 8</v>
          </cell>
          <cell r="D108" t="str">
            <v>Porifera</v>
          </cell>
          <cell r="E108" t="str">
            <v>Demospongiae</v>
          </cell>
          <cell r="F108" t="str">
            <v>Axinellidae</v>
          </cell>
          <cell r="J108">
            <v>0</v>
          </cell>
          <cell r="K108">
            <v>0</v>
          </cell>
          <cell r="L108">
            <v>0</v>
          </cell>
          <cell r="M108">
            <v>0</v>
          </cell>
          <cell r="O108" t="str">
            <v>Filter feeder</v>
          </cell>
          <cell r="P108" t="str">
            <v>BF</v>
          </cell>
        </row>
        <row r="109">
          <cell r="C109" t="str">
            <v>Cymbastela? sp. 1</v>
          </cell>
          <cell r="O109" t="str">
            <v>Filter feeder</v>
          </cell>
          <cell r="P109" t="str">
            <v>BF</v>
          </cell>
        </row>
        <row r="110">
          <cell r="C110" t="str">
            <v>Cymbastela? sp. 1</v>
          </cell>
          <cell r="D110" t="str">
            <v>Porifera</v>
          </cell>
          <cell r="E110" t="str">
            <v>Demospongiae</v>
          </cell>
          <cell r="F110" t="str">
            <v>Axinellidae</v>
          </cell>
          <cell r="J110">
            <v>0</v>
          </cell>
          <cell r="K110">
            <v>0</v>
          </cell>
          <cell r="L110">
            <v>0</v>
          </cell>
          <cell r="M110">
            <v>0</v>
          </cell>
          <cell r="O110" t="str">
            <v>Filter feeder</v>
          </cell>
          <cell r="P110" t="str">
            <v>BF</v>
          </cell>
        </row>
        <row r="111">
          <cell r="C111" t="str">
            <v>Pararhaphoxya sp. 1</v>
          </cell>
          <cell r="D111" t="str">
            <v>Porifera</v>
          </cell>
          <cell r="E111" t="str">
            <v>Demospongiae</v>
          </cell>
          <cell r="F111" t="str">
            <v>Axinellidae</v>
          </cell>
          <cell r="J111">
            <v>0</v>
          </cell>
          <cell r="K111">
            <v>0</v>
          </cell>
          <cell r="L111">
            <v>0</v>
          </cell>
          <cell r="M111">
            <v>0</v>
          </cell>
          <cell r="O111" t="str">
            <v>Filter feeder</v>
          </cell>
          <cell r="P111" t="str">
            <v>BF</v>
          </cell>
        </row>
        <row r="112">
          <cell r="C112" t="str">
            <v>Pararhaphoxya sp. 2</v>
          </cell>
          <cell r="D112" t="str">
            <v>Porifera</v>
          </cell>
          <cell r="E112" t="str">
            <v>Demospongiae</v>
          </cell>
          <cell r="F112" t="str">
            <v>Axinellidae</v>
          </cell>
          <cell r="J112">
            <v>0</v>
          </cell>
          <cell r="K112">
            <v>0</v>
          </cell>
          <cell r="L112">
            <v>0</v>
          </cell>
          <cell r="M112">
            <v>0</v>
          </cell>
          <cell r="O112" t="str">
            <v>Filter feeder</v>
          </cell>
          <cell r="P112" t="str">
            <v>BF</v>
          </cell>
        </row>
        <row r="113">
          <cell r="C113" t="str">
            <v>Phakellia sp. 1</v>
          </cell>
          <cell r="O113" t="str">
            <v>Filter feeder</v>
          </cell>
          <cell r="P113" t="str">
            <v>BF</v>
          </cell>
        </row>
        <row r="114">
          <cell r="C114" t="str">
            <v>Phakellia sp. 1</v>
          </cell>
          <cell r="D114" t="str">
            <v>Porifera</v>
          </cell>
          <cell r="E114" t="str">
            <v>Demospongiae</v>
          </cell>
          <cell r="F114" t="str">
            <v>Axinellidae</v>
          </cell>
          <cell r="J114">
            <v>0</v>
          </cell>
          <cell r="K114">
            <v>0</v>
          </cell>
          <cell r="L114">
            <v>0</v>
          </cell>
          <cell r="M114">
            <v>0</v>
          </cell>
          <cell r="O114" t="str">
            <v>Filter feeder</v>
          </cell>
          <cell r="P114" t="str">
            <v>BF</v>
          </cell>
        </row>
        <row r="115">
          <cell r="C115" t="str">
            <v>Phakellia sp. 2</v>
          </cell>
          <cell r="D115" t="str">
            <v>Porifera</v>
          </cell>
          <cell r="E115" t="str">
            <v>Demospongiae</v>
          </cell>
          <cell r="F115" t="str">
            <v>Axinellidae</v>
          </cell>
          <cell r="J115">
            <v>0</v>
          </cell>
          <cell r="K115">
            <v>0</v>
          </cell>
          <cell r="L115">
            <v>0</v>
          </cell>
          <cell r="M115">
            <v>0</v>
          </cell>
          <cell r="O115" t="str">
            <v>Filter feeder</v>
          </cell>
          <cell r="P115" t="str">
            <v>BF</v>
          </cell>
        </row>
        <row r="116">
          <cell r="C116" t="str">
            <v>Phakellia sp. 3</v>
          </cell>
          <cell r="D116" t="str">
            <v>Porifera</v>
          </cell>
          <cell r="E116" t="str">
            <v>Demospongiae</v>
          </cell>
          <cell r="F116" t="str">
            <v>Axinellidae</v>
          </cell>
          <cell r="J116">
            <v>0</v>
          </cell>
          <cell r="K116">
            <v>0</v>
          </cell>
          <cell r="L116">
            <v>0</v>
          </cell>
          <cell r="M116">
            <v>0</v>
          </cell>
          <cell r="O116" t="str">
            <v>Filter feeder</v>
          </cell>
          <cell r="P116" t="str">
            <v>BF</v>
          </cell>
        </row>
        <row r="117">
          <cell r="C117" t="str">
            <v>Axinellidae sp. 1</v>
          </cell>
          <cell r="D117" t="str">
            <v>Porifera</v>
          </cell>
          <cell r="E117" t="str">
            <v>Demospongiae</v>
          </cell>
          <cell r="F117" t="str">
            <v>Axinellidae</v>
          </cell>
          <cell r="J117">
            <v>0</v>
          </cell>
          <cell r="K117">
            <v>0</v>
          </cell>
          <cell r="L117">
            <v>0</v>
          </cell>
          <cell r="M117">
            <v>0</v>
          </cell>
          <cell r="O117" t="str">
            <v>Filter feeder</v>
          </cell>
          <cell r="P117" t="str">
            <v>BF</v>
          </cell>
        </row>
        <row r="118">
          <cell r="C118" t="str">
            <v>Axinellidae sp. 2</v>
          </cell>
          <cell r="D118" t="str">
            <v>Porifera</v>
          </cell>
          <cell r="E118" t="str">
            <v>Demospongiae</v>
          </cell>
          <cell r="F118" t="str">
            <v>Axinellidae</v>
          </cell>
          <cell r="J118">
            <v>0</v>
          </cell>
          <cell r="K118">
            <v>0</v>
          </cell>
          <cell r="L118">
            <v>0</v>
          </cell>
          <cell r="M118">
            <v>0</v>
          </cell>
          <cell r="O118" t="str">
            <v>Filter feeder</v>
          </cell>
          <cell r="P118" t="str">
            <v>BF</v>
          </cell>
        </row>
        <row r="119">
          <cell r="C119" t="str">
            <v>Axinellidae sp. 3</v>
          </cell>
          <cell r="D119" t="str">
            <v>Porifera</v>
          </cell>
          <cell r="E119" t="str">
            <v>Demospongiae</v>
          </cell>
          <cell r="F119" t="str">
            <v>Axinellidae</v>
          </cell>
          <cell r="J119">
            <v>0</v>
          </cell>
          <cell r="K119">
            <v>0</v>
          </cell>
          <cell r="L119">
            <v>0</v>
          </cell>
          <cell r="M119">
            <v>0</v>
          </cell>
          <cell r="O119" t="str">
            <v>Filter feeder</v>
          </cell>
          <cell r="P119" t="str">
            <v>BF</v>
          </cell>
        </row>
        <row r="120">
          <cell r="C120" t="str">
            <v>Auletta spp.</v>
          </cell>
          <cell r="D120" t="str">
            <v>Porifera</v>
          </cell>
          <cell r="E120" t="str">
            <v>Demospongiae</v>
          </cell>
          <cell r="F120" t="str">
            <v>Axinellidae</v>
          </cell>
          <cell r="J120">
            <v>0</v>
          </cell>
          <cell r="K120">
            <v>0</v>
          </cell>
          <cell r="L120">
            <v>0</v>
          </cell>
          <cell r="M120">
            <v>0</v>
          </cell>
          <cell r="O120" t="str">
            <v>Filter feeder</v>
          </cell>
          <cell r="P120" t="str">
            <v>BF</v>
          </cell>
        </row>
        <row r="121">
          <cell r="C121" t="str">
            <v>Stylissa carteri</v>
          </cell>
          <cell r="O121" t="str">
            <v>Filter feeder</v>
          </cell>
          <cell r="P121" t="str">
            <v>BF</v>
          </cell>
        </row>
        <row r="122">
          <cell r="C122" t="str">
            <v>Stylissa carteri</v>
          </cell>
          <cell r="D122" t="str">
            <v>Porifera</v>
          </cell>
          <cell r="E122" t="str">
            <v>Demospongiae</v>
          </cell>
          <cell r="F122" t="str">
            <v>Dictyonellidae</v>
          </cell>
          <cell r="J122">
            <v>0</v>
          </cell>
          <cell r="K122">
            <v>0</v>
          </cell>
          <cell r="L122">
            <v>0</v>
          </cell>
          <cell r="M122">
            <v>0</v>
          </cell>
          <cell r="O122" t="str">
            <v>Filter feeder</v>
          </cell>
          <cell r="P122" t="str">
            <v>BF</v>
          </cell>
        </row>
        <row r="123">
          <cell r="C123" t="str">
            <v>Acanthella sp. 1</v>
          </cell>
          <cell r="O123" t="str">
            <v>Filter feeder</v>
          </cell>
          <cell r="P123" t="str">
            <v>BF</v>
          </cell>
        </row>
        <row r="124">
          <cell r="C124" t="str">
            <v>Acanthella sp. 1</v>
          </cell>
          <cell r="O124" t="str">
            <v>Filter feeder</v>
          </cell>
          <cell r="P124" t="str">
            <v>BF</v>
          </cell>
        </row>
        <row r="125">
          <cell r="C125" t="str">
            <v>Acanthella sp. 1</v>
          </cell>
          <cell r="D125" t="str">
            <v>Porifera</v>
          </cell>
          <cell r="E125" t="str">
            <v>Demospongiae</v>
          </cell>
          <cell r="F125" t="str">
            <v>Dictyonellidae</v>
          </cell>
          <cell r="J125">
            <v>0</v>
          </cell>
          <cell r="K125">
            <v>0</v>
          </cell>
          <cell r="L125">
            <v>0</v>
          </cell>
          <cell r="M125">
            <v>0</v>
          </cell>
          <cell r="O125" t="str">
            <v>Filter feeder</v>
          </cell>
          <cell r="P125" t="str">
            <v>BF</v>
          </cell>
        </row>
        <row r="126">
          <cell r="C126" t="str">
            <v>Ciocalypta sp. 1</v>
          </cell>
          <cell r="D126" t="str">
            <v>Porifera</v>
          </cell>
          <cell r="E126" t="str">
            <v>Demospongiae</v>
          </cell>
          <cell r="F126" t="str">
            <v>Halichondriidae</v>
          </cell>
          <cell r="J126">
            <v>0</v>
          </cell>
          <cell r="K126">
            <v>0</v>
          </cell>
          <cell r="L126">
            <v>0</v>
          </cell>
          <cell r="M126">
            <v>0</v>
          </cell>
          <cell r="O126" t="str">
            <v>Filter feeder</v>
          </cell>
          <cell r="P126" t="str">
            <v>BF</v>
          </cell>
        </row>
        <row r="127">
          <cell r="C127" t="str">
            <v>Ciocalypta sp. 2</v>
          </cell>
          <cell r="O127" t="str">
            <v>Filter feeder</v>
          </cell>
          <cell r="P127" t="str">
            <v>BF</v>
          </cell>
        </row>
        <row r="128">
          <cell r="C128" t="str">
            <v>Ciocalypta sp. 2</v>
          </cell>
          <cell r="O128" t="str">
            <v>Filter feeder</v>
          </cell>
          <cell r="P128" t="str">
            <v>BF</v>
          </cell>
        </row>
        <row r="129">
          <cell r="C129" t="str">
            <v>Ciocalypta sp. 2</v>
          </cell>
          <cell r="O129" t="str">
            <v>Filter feeder</v>
          </cell>
          <cell r="P129" t="str">
            <v>BF</v>
          </cell>
        </row>
        <row r="130">
          <cell r="C130" t="str">
            <v>Ciocalypta sp. 2</v>
          </cell>
          <cell r="D130" t="str">
            <v>Porifera</v>
          </cell>
          <cell r="E130" t="str">
            <v>Demospongiae</v>
          </cell>
          <cell r="F130" t="str">
            <v>Halichondriidae</v>
          </cell>
          <cell r="J130">
            <v>0</v>
          </cell>
          <cell r="K130">
            <v>0</v>
          </cell>
          <cell r="L130">
            <v>0</v>
          </cell>
          <cell r="M130">
            <v>0</v>
          </cell>
          <cell r="O130" t="str">
            <v>Filter feeder</v>
          </cell>
          <cell r="P130" t="str">
            <v>BF</v>
          </cell>
        </row>
        <row r="131">
          <cell r="C131" t="str">
            <v>Halichondriidae sp. 1</v>
          </cell>
          <cell r="D131" t="str">
            <v>Porifera</v>
          </cell>
          <cell r="E131" t="str">
            <v>Demospongiae</v>
          </cell>
          <cell r="F131" t="str">
            <v>Halichondriidae</v>
          </cell>
          <cell r="J131">
            <v>0</v>
          </cell>
          <cell r="K131">
            <v>0</v>
          </cell>
          <cell r="L131">
            <v>0</v>
          </cell>
          <cell r="M131">
            <v>0</v>
          </cell>
          <cell r="O131" t="str">
            <v>Filter feeder</v>
          </cell>
          <cell r="P131" t="str">
            <v>BF</v>
          </cell>
        </row>
        <row r="132">
          <cell r="C132" t="str">
            <v>Halichondriidae sp. 2</v>
          </cell>
          <cell r="D132" t="str">
            <v>Porifera</v>
          </cell>
          <cell r="E132" t="str">
            <v>Demospongiae</v>
          </cell>
          <cell r="F132" t="str">
            <v>Halichondriidae</v>
          </cell>
          <cell r="J132">
            <v>0</v>
          </cell>
          <cell r="K132">
            <v>0</v>
          </cell>
          <cell r="L132">
            <v>0</v>
          </cell>
          <cell r="M132">
            <v>0</v>
          </cell>
          <cell r="O132" t="str">
            <v>Filter feeder</v>
          </cell>
          <cell r="P132" t="str">
            <v>BF</v>
          </cell>
        </row>
        <row r="133">
          <cell r="C133" t="str">
            <v>Halichondria spp.</v>
          </cell>
          <cell r="D133" t="str">
            <v>Porifera</v>
          </cell>
          <cell r="E133" t="str">
            <v>Demospongiae</v>
          </cell>
          <cell r="F133" t="str">
            <v>Halichondriidae</v>
          </cell>
          <cell r="J133">
            <v>0</v>
          </cell>
          <cell r="K133">
            <v>0</v>
          </cell>
          <cell r="L133">
            <v>0</v>
          </cell>
          <cell r="M133">
            <v>0</v>
          </cell>
          <cell r="O133" t="str">
            <v>Filter feeder</v>
          </cell>
          <cell r="P133" t="str">
            <v>BF</v>
          </cell>
        </row>
        <row r="134">
          <cell r="C134" t="str">
            <v>Callyspongia (Callyspongia)  sp. 1</v>
          </cell>
          <cell r="O134" t="str">
            <v>Filter feeder</v>
          </cell>
          <cell r="P134" t="str">
            <v>BF</v>
          </cell>
        </row>
        <row r="135">
          <cell r="C135" t="str">
            <v>Callyspongia (Callyspongia)  sp. 1</v>
          </cell>
          <cell r="O135" t="str">
            <v>Filter feeder</v>
          </cell>
          <cell r="P135" t="str">
            <v>BF</v>
          </cell>
        </row>
        <row r="136">
          <cell r="C136" t="str">
            <v>Callyspongia (Callyspongia)  sp. 1</v>
          </cell>
          <cell r="O136" t="str">
            <v>Filter feeder</v>
          </cell>
          <cell r="P136" t="str">
            <v>BF</v>
          </cell>
        </row>
        <row r="137">
          <cell r="C137" t="str">
            <v>Callyspongia (Callyspongia)  sp. 1</v>
          </cell>
          <cell r="O137" t="str">
            <v>Filter feeder</v>
          </cell>
          <cell r="P137" t="str">
            <v>BF</v>
          </cell>
        </row>
        <row r="138">
          <cell r="C138" t="str">
            <v>Callyspongia (Callyspongia)  sp. 1</v>
          </cell>
          <cell r="D138" t="str">
            <v>Porifera</v>
          </cell>
          <cell r="E138" t="str">
            <v>Demospongiae</v>
          </cell>
          <cell r="F138" t="str">
            <v>Callyspongiidae</v>
          </cell>
          <cell r="J138">
            <v>0</v>
          </cell>
          <cell r="K138">
            <v>0</v>
          </cell>
          <cell r="L138">
            <v>0</v>
          </cell>
          <cell r="M138">
            <v>0</v>
          </cell>
          <cell r="O138" t="str">
            <v>Filter feeder</v>
          </cell>
          <cell r="P138" t="str">
            <v>BF</v>
          </cell>
        </row>
        <row r="139">
          <cell r="C139" t="str">
            <v>Callyspongia (Callyspongia)  sp. 2</v>
          </cell>
          <cell r="O139" t="str">
            <v>Filter feeder</v>
          </cell>
          <cell r="P139" t="str">
            <v>BF</v>
          </cell>
        </row>
        <row r="140">
          <cell r="C140" t="str">
            <v>Callyspongia (Callyspongia)  sp. 2</v>
          </cell>
          <cell r="D140" t="str">
            <v>Porifera</v>
          </cell>
          <cell r="E140" t="str">
            <v>Demospongiae</v>
          </cell>
          <cell r="F140" t="str">
            <v>Callyspongiidae</v>
          </cell>
          <cell r="J140">
            <v>0</v>
          </cell>
          <cell r="K140">
            <v>0</v>
          </cell>
          <cell r="L140">
            <v>0</v>
          </cell>
          <cell r="M140">
            <v>0</v>
          </cell>
          <cell r="O140" t="str">
            <v>Filter feeder</v>
          </cell>
          <cell r="P140" t="str">
            <v>BF</v>
          </cell>
        </row>
        <row r="141">
          <cell r="C141" t="str">
            <v>Callyspongia sp. 3</v>
          </cell>
          <cell r="O141" t="str">
            <v>Filter feeder</v>
          </cell>
          <cell r="P141" t="str">
            <v>BF</v>
          </cell>
        </row>
        <row r="142">
          <cell r="C142" t="str">
            <v>Callyspongia sp. 3</v>
          </cell>
          <cell r="O142" t="str">
            <v>Filter feeder</v>
          </cell>
          <cell r="P142" t="str">
            <v>BF</v>
          </cell>
        </row>
        <row r="143">
          <cell r="C143" t="str">
            <v>Callyspongia sp. 3</v>
          </cell>
          <cell r="O143" t="str">
            <v>Filter feeder</v>
          </cell>
          <cell r="P143" t="str">
            <v>BF</v>
          </cell>
        </row>
        <row r="144">
          <cell r="C144" t="str">
            <v>Callyspongia sp. 3</v>
          </cell>
          <cell r="D144" t="str">
            <v>Porifera</v>
          </cell>
          <cell r="E144" t="str">
            <v>Demospongiae</v>
          </cell>
          <cell r="F144" t="str">
            <v>Callyspongiidae</v>
          </cell>
          <cell r="J144">
            <v>0</v>
          </cell>
          <cell r="K144">
            <v>0</v>
          </cell>
          <cell r="L144">
            <v>0</v>
          </cell>
          <cell r="M144">
            <v>0</v>
          </cell>
          <cell r="O144" t="str">
            <v>Filter feeder</v>
          </cell>
          <cell r="P144" t="str">
            <v>BF</v>
          </cell>
        </row>
        <row r="145">
          <cell r="C145" t="str">
            <v>Callyspongia sp. 4</v>
          </cell>
          <cell r="O145" t="str">
            <v>Filter feeder</v>
          </cell>
          <cell r="P145" t="str">
            <v>BF</v>
          </cell>
        </row>
        <row r="146">
          <cell r="C146" t="str">
            <v>Callyspongia sp. 4</v>
          </cell>
          <cell r="D146" t="str">
            <v>Porifera</v>
          </cell>
          <cell r="E146" t="str">
            <v>Demospongiae</v>
          </cell>
          <cell r="F146" t="str">
            <v>Callyspongiidae</v>
          </cell>
          <cell r="J146">
            <v>0</v>
          </cell>
          <cell r="K146">
            <v>0</v>
          </cell>
          <cell r="L146">
            <v>0</v>
          </cell>
          <cell r="M146">
            <v>0</v>
          </cell>
          <cell r="O146" t="str">
            <v>Filter feeder</v>
          </cell>
          <cell r="P146" t="str">
            <v>BF</v>
          </cell>
        </row>
        <row r="147">
          <cell r="C147" t="str">
            <v>cf. Halicloma sp.</v>
          </cell>
          <cell r="D147" t="str">
            <v>Porifera</v>
          </cell>
          <cell r="E147">
            <v>0</v>
          </cell>
          <cell r="F147">
            <v>0</v>
          </cell>
          <cell r="G147" t="str">
            <v>Porifera</v>
          </cell>
          <cell r="H147" t="str">
            <v>benthic invertebrate</v>
          </cell>
          <cell r="I147" t="str">
            <v>epibenthos</v>
          </cell>
          <cell r="J147" t="str">
            <v>epibenthos</v>
          </cell>
          <cell r="K147" t="str">
            <v>macrobenthos</v>
          </cell>
          <cell r="L147" t="str">
            <v>macrobenthos</v>
          </cell>
          <cell r="M147" t="str">
            <v>macrobenthos</v>
          </cell>
          <cell r="N147" t="str">
            <v>macrobenthos</v>
          </cell>
          <cell r="O147" t="str">
            <v>Filter feeder</v>
          </cell>
          <cell r="P147" t="str">
            <v>BF</v>
          </cell>
        </row>
        <row r="148">
          <cell r="C148" t="str">
            <v>Haliclona (Haliclona) sp. 1</v>
          </cell>
          <cell r="O148" t="str">
            <v>Filter feeder</v>
          </cell>
          <cell r="P148" t="str">
            <v>BF</v>
          </cell>
        </row>
        <row r="149">
          <cell r="C149" t="str">
            <v>Haliclona (Haliclona) sp. 1</v>
          </cell>
          <cell r="D149" t="str">
            <v>Porifera</v>
          </cell>
          <cell r="E149" t="str">
            <v>Demospongiae</v>
          </cell>
          <cell r="F149" t="str">
            <v>Chalinidae</v>
          </cell>
          <cell r="J149">
            <v>0</v>
          </cell>
          <cell r="K149">
            <v>0</v>
          </cell>
          <cell r="L149">
            <v>0</v>
          </cell>
          <cell r="M149">
            <v>0</v>
          </cell>
          <cell r="O149" t="str">
            <v>Filter feeder</v>
          </cell>
          <cell r="P149" t="str">
            <v>BF</v>
          </cell>
        </row>
        <row r="150">
          <cell r="C150" t="str">
            <v>Haliclona (Haliclona) sp. 2</v>
          </cell>
          <cell r="D150" t="str">
            <v>Porifera</v>
          </cell>
          <cell r="E150" t="str">
            <v>Demospongiae</v>
          </cell>
          <cell r="F150" t="str">
            <v>Chalinidae</v>
          </cell>
          <cell r="J150">
            <v>0</v>
          </cell>
          <cell r="K150">
            <v>0</v>
          </cell>
          <cell r="L150">
            <v>0</v>
          </cell>
          <cell r="M150">
            <v>0</v>
          </cell>
          <cell r="O150" t="str">
            <v>Filter feeder</v>
          </cell>
          <cell r="P150" t="str">
            <v>BF</v>
          </cell>
        </row>
        <row r="151">
          <cell r="C151" t="str">
            <v>Chalinula sp. 1</v>
          </cell>
          <cell r="O151" t="str">
            <v>Filter feeder</v>
          </cell>
          <cell r="P151" t="str">
            <v>BF</v>
          </cell>
        </row>
        <row r="152">
          <cell r="C152" t="str">
            <v>Chalinula sp. 1</v>
          </cell>
          <cell r="O152" t="str">
            <v>Filter feeder</v>
          </cell>
          <cell r="P152" t="str">
            <v>BF</v>
          </cell>
        </row>
        <row r="153">
          <cell r="C153" t="str">
            <v>Chalinula sp. 1</v>
          </cell>
          <cell r="D153" t="str">
            <v>Porifera</v>
          </cell>
          <cell r="E153" t="str">
            <v>Demospongiae</v>
          </cell>
          <cell r="F153" t="str">
            <v>Chalinidae</v>
          </cell>
          <cell r="J153">
            <v>0</v>
          </cell>
          <cell r="K153">
            <v>0</v>
          </cell>
          <cell r="L153">
            <v>0</v>
          </cell>
          <cell r="M153">
            <v>0</v>
          </cell>
          <cell r="O153" t="str">
            <v>Filter feeder</v>
          </cell>
          <cell r="P153" t="str">
            <v>BF</v>
          </cell>
        </row>
        <row r="154">
          <cell r="C154" t="str">
            <v>Haliclona spp.</v>
          </cell>
          <cell r="D154" t="str">
            <v>Porifera</v>
          </cell>
          <cell r="E154" t="str">
            <v>Demospongiae</v>
          </cell>
          <cell r="F154" t="str">
            <v>Chalinidae</v>
          </cell>
          <cell r="J154">
            <v>0</v>
          </cell>
          <cell r="K154">
            <v>0</v>
          </cell>
          <cell r="L154">
            <v>0</v>
          </cell>
          <cell r="M154">
            <v>0</v>
          </cell>
          <cell r="O154" t="str">
            <v>Filter feeder</v>
          </cell>
          <cell r="P154" t="str">
            <v>BF</v>
          </cell>
        </row>
        <row r="155">
          <cell r="C155" t="str">
            <v>Amphimedon sp. 1</v>
          </cell>
          <cell r="D155" t="str">
            <v>Porifera</v>
          </cell>
          <cell r="E155" t="str">
            <v>Demospongiae</v>
          </cell>
          <cell r="F155" t="str">
            <v>Niphatidae</v>
          </cell>
          <cell r="J155">
            <v>0</v>
          </cell>
          <cell r="K155">
            <v>0</v>
          </cell>
          <cell r="L155">
            <v>0</v>
          </cell>
          <cell r="M155">
            <v>0</v>
          </cell>
          <cell r="O155" t="str">
            <v>Filter feeder</v>
          </cell>
          <cell r="P155" t="str">
            <v>BF</v>
          </cell>
        </row>
        <row r="156">
          <cell r="C156" t="str">
            <v>Hemigellius? sp. 1</v>
          </cell>
          <cell r="D156" t="str">
            <v>Porifera</v>
          </cell>
          <cell r="E156" t="str">
            <v>Demospongiae</v>
          </cell>
          <cell r="F156" t="str">
            <v>Niphatidae</v>
          </cell>
          <cell r="J156">
            <v>0</v>
          </cell>
          <cell r="K156">
            <v>0</v>
          </cell>
          <cell r="L156">
            <v>0</v>
          </cell>
          <cell r="M156">
            <v>0</v>
          </cell>
          <cell r="O156" t="str">
            <v>Filter feeder</v>
          </cell>
          <cell r="P156" t="str">
            <v>BF</v>
          </cell>
        </row>
        <row r="157">
          <cell r="C157" t="str">
            <v>Niphates sp. 1</v>
          </cell>
          <cell r="O157" t="str">
            <v>Filter feeder</v>
          </cell>
          <cell r="P157" t="str">
            <v>BF</v>
          </cell>
        </row>
        <row r="158">
          <cell r="C158" t="str">
            <v>Niphates sp. 1</v>
          </cell>
          <cell r="D158" t="str">
            <v>Porifera</v>
          </cell>
          <cell r="E158" t="str">
            <v>Demospongiae</v>
          </cell>
          <cell r="F158" t="str">
            <v>Niphatidae</v>
          </cell>
          <cell r="J158">
            <v>0</v>
          </cell>
          <cell r="K158">
            <v>0</v>
          </cell>
          <cell r="L158">
            <v>0</v>
          </cell>
          <cell r="M158">
            <v>0</v>
          </cell>
          <cell r="O158" t="str">
            <v>Filter feeder</v>
          </cell>
          <cell r="P158" t="str">
            <v>BF</v>
          </cell>
        </row>
        <row r="159">
          <cell r="C159" t="str">
            <v>Niphates sp. 2</v>
          </cell>
          <cell r="O159" t="str">
            <v>Filter feeder</v>
          </cell>
          <cell r="P159" t="str">
            <v>BF</v>
          </cell>
        </row>
        <row r="160">
          <cell r="C160" t="str">
            <v>Niphates sp. 2</v>
          </cell>
          <cell r="O160" t="str">
            <v>Filter feeder</v>
          </cell>
          <cell r="P160" t="str">
            <v>BF</v>
          </cell>
        </row>
        <row r="161">
          <cell r="C161" t="str">
            <v>Niphates sp. 2</v>
          </cell>
          <cell r="D161" t="str">
            <v>Porifera</v>
          </cell>
          <cell r="E161" t="str">
            <v>Demospongiae</v>
          </cell>
          <cell r="F161" t="str">
            <v>Niphatidae</v>
          </cell>
          <cell r="J161">
            <v>0</v>
          </cell>
          <cell r="K161">
            <v>0</v>
          </cell>
          <cell r="L161">
            <v>0</v>
          </cell>
          <cell r="M161">
            <v>0</v>
          </cell>
          <cell r="O161" t="str">
            <v>Filter feeder</v>
          </cell>
          <cell r="P161" t="str">
            <v>BF</v>
          </cell>
        </row>
        <row r="162">
          <cell r="C162" t="str">
            <v>Niphates sp. 3</v>
          </cell>
          <cell r="D162" t="str">
            <v>Porifera</v>
          </cell>
          <cell r="E162" t="str">
            <v>Demospongiae</v>
          </cell>
          <cell r="F162" t="str">
            <v>Niphatidae</v>
          </cell>
          <cell r="J162">
            <v>0</v>
          </cell>
          <cell r="K162">
            <v>0</v>
          </cell>
          <cell r="L162">
            <v>0</v>
          </cell>
          <cell r="M162">
            <v>0</v>
          </cell>
          <cell r="O162" t="str">
            <v>Filter feeder</v>
          </cell>
          <cell r="P162" t="str">
            <v>BF</v>
          </cell>
        </row>
        <row r="163">
          <cell r="C163" t="str">
            <v>Niphatidae sp. 1</v>
          </cell>
          <cell r="O163" t="str">
            <v>Filter feeder</v>
          </cell>
          <cell r="P163" t="str">
            <v>BF</v>
          </cell>
        </row>
        <row r="164">
          <cell r="C164" t="str">
            <v>Niphatidae sp. 1</v>
          </cell>
          <cell r="O164" t="str">
            <v>Filter feeder</v>
          </cell>
          <cell r="P164" t="str">
            <v>BF</v>
          </cell>
        </row>
        <row r="165">
          <cell r="C165" t="str">
            <v>Niphatidae sp. 1</v>
          </cell>
          <cell r="D165" t="str">
            <v>Porifera</v>
          </cell>
          <cell r="E165" t="str">
            <v>Demospongiae</v>
          </cell>
          <cell r="F165" t="str">
            <v>Niphatidae</v>
          </cell>
          <cell r="J165">
            <v>0</v>
          </cell>
          <cell r="K165">
            <v>0</v>
          </cell>
          <cell r="L165">
            <v>0</v>
          </cell>
          <cell r="M165">
            <v>0</v>
          </cell>
          <cell r="O165" t="str">
            <v>Filter feeder</v>
          </cell>
          <cell r="P165" t="str">
            <v>BF</v>
          </cell>
        </row>
        <row r="166">
          <cell r="C166" t="str">
            <v>Niphatidae sp. 2</v>
          </cell>
          <cell r="O166" t="str">
            <v>Filter feeder</v>
          </cell>
          <cell r="P166" t="str">
            <v>BF</v>
          </cell>
        </row>
        <row r="167">
          <cell r="C167" t="str">
            <v>Niphatidae sp. 2</v>
          </cell>
          <cell r="D167" t="str">
            <v>Porifera</v>
          </cell>
          <cell r="E167" t="str">
            <v>Demospongiae</v>
          </cell>
          <cell r="F167" t="str">
            <v>Niphatidae</v>
          </cell>
          <cell r="J167">
            <v>0</v>
          </cell>
          <cell r="K167">
            <v>0</v>
          </cell>
          <cell r="L167">
            <v>0</v>
          </cell>
          <cell r="M167">
            <v>0</v>
          </cell>
          <cell r="O167" t="str">
            <v>Filter feeder</v>
          </cell>
          <cell r="P167" t="str">
            <v>BF</v>
          </cell>
        </row>
        <row r="168">
          <cell r="C168" t="str">
            <v>Niphatidae sp. 3</v>
          </cell>
          <cell r="O168" t="str">
            <v>Filter feeder</v>
          </cell>
          <cell r="P168" t="str">
            <v>BF</v>
          </cell>
        </row>
        <row r="169">
          <cell r="C169" t="str">
            <v>Niphatidae sp. 3</v>
          </cell>
          <cell r="D169" t="str">
            <v>Porifera</v>
          </cell>
          <cell r="E169" t="str">
            <v>Demospongiae</v>
          </cell>
          <cell r="F169" t="str">
            <v>Niphatidae</v>
          </cell>
          <cell r="J169">
            <v>0</v>
          </cell>
          <cell r="K169">
            <v>0</v>
          </cell>
          <cell r="L169">
            <v>0</v>
          </cell>
          <cell r="M169">
            <v>0</v>
          </cell>
          <cell r="O169" t="str">
            <v>Filter feeder</v>
          </cell>
          <cell r="P169" t="str">
            <v>BF</v>
          </cell>
        </row>
        <row r="170">
          <cell r="C170" t="str">
            <v>Niphatidae sp. 4</v>
          </cell>
          <cell r="O170" t="str">
            <v>Filter feeder</v>
          </cell>
          <cell r="P170" t="str">
            <v>BF</v>
          </cell>
        </row>
        <row r="171">
          <cell r="C171" t="str">
            <v>Niphatidae sp. 4</v>
          </cell>
          <cell r="D171" t="str">
            <v>Porifera</v>
          </cell>
          <cell r="E171" t="str">
            <v>Demospongiae</v>
          </cell>
          <cell r="F171" t="str">
            <v>Niphatidae</v>
          </cell>
          <cell r="J171">
            <v>0</v>
          </cell>
          <cell r="K171">
            <v>0</v>
          </cell>
          <cell r="L171">
            <v>0</v>
          </cell>
          <cell r="M171">
            <v>0</v>
          </cell>
          <cell r="O171" t="str">
            <v>Filter feeder</v>
          </cell>
          <cell r="P171" t="str">
            <v>BF</v>
          </cell>
        </row>
        <row r="172">
          <cell r="C172" t="str">
            <v>Phloeodictyidae - undifferentiated</v>
          </cell>
          <cell r="D172" t="str">
            <v>Porifera</v>
          </cell>
          <cell r="E172" t="str">
            <v>Demospongiae</v>
          </cell>
          <cell r="F172" t="str">
            <v>Phloeodictyidae</v>
          </cell>
          <cell r="J172">
            <v>0</v>
          </cell>
          <cell r="K172">
            <v>0</v>
          </cell>
          <cell r="L172">
            <v>0</v>
          </cell>
          <cell r="M172">
            <v>0</v>
          </cell>
          <cell r="O172" t="str">
            <v>Filter feeder</v>
          </cell>
          <cell r="P172" t="str">
            <v>BF</v>
          </cell>
        </row>
        <row r="173">
          <cell r="C173" t="str">
            <v>Oceanapia sp. 10</v>
          </cell>
          <cell r="O173" t="str">
            <v>Filter feeder</v>
          </cell>
          <cell r="P173" t="str">
            <v>BF</v>
          </cell>
        </row>
        <row r="174">
          <cell r="C174" t="str">
            <v>Oceanapia sp. 10</v>
          </cell>
          <cell r="D174" t="str">
            <v>Porifera</v>
          </cell>
          <cell r="E174" t="str">
            <v>Demospongiae</v>
          </cell>
          <cell r="F174" t="str">
            <v>Phloeodictyidae</v>
          </cell>
          <cell r="J174">
            <v>0</v>
          </cell>
          <cell r="K174">
            <v>0</v>
          </cell>
          <cell r="L174">
            <v>0</v>
          </cell>
          <cell r="M174">
            <v>0</v>
          </cell>
          <cell r="O174" t="str">
            <v>Filter feeder</v>
          </cell>
          <cell r="P174" t="str">
            <v>BF</v>
          </cell>
        </row>
        <row r="175">
          <cell r="C175" t="str">
            <v>Oceanapia sp. 1</v>
          </cell>
          <cell r="D175" t="str">
            <v>Porifera</v>
          </cell>
          <cell r="E175" t="str">
            <v>Demospongiae</v>
          </cell>
          <cell r="F175" t="str">
            <v>Phloeodictyidae</v>
          </cell>
          <cell r="J175">
            <v>0</v>
          </cell>
          <cell r="K175">
            <v>0</v>
          </cell>
          <cell r="L175">
            <v>0</v>
          </cell>
          <cell r="M175">
            <v>0</v>
          </cell>
          <cell r="O175" t="str">
            <v>Filter feeder</v>
          </cell>
          <cell r="P175" t="str">
            <v>BF</v>
          </cell>
        </row>
        <row r="176">
          <cell r="C176" t="str">
            <v>Oceanapia sp. 2</v>
          </cell>
          <cell r="D176" t="str">
            <v>Porifera</v>
          </cell>
          <cell r="E176" t="str">
            <v>Demospongiae</v>
          </cell>
          <cell r="F176" t="str">
            <v>Phloeodictyidae</v>
          </cell>
          <cell r="J176">
            <v>0</v>
          </cell>
          <cell r="K176">
            <v>0</v>
          </cell>
          <cell r="L176">
            <v>0</v>
          </cell>
          <cell r="M176">
            <v>0</v>
          </cell>
          <cell r="O176" t="str">
            <v>Filter feeder</v>
          </cell>
          <cell r="P176" t="str">
            <v>BF</v>
          </cell>
        </row>
        <row r="177">
          <cell r="C177" t="str">
            <v xml:space="preserve">Oceanapia sp. 3 </v>
          </cell>
          <cell r="D177" t="str">
            <v>Porifera</v>
          </cell>
          <cell r="E177" t="str">
            <v>Demospongiae</v>
          </cell>
          <cell r="F177" t="str">
            <v>Phloeodictyidae</v>
          </cell>
          <cell r="J177">
            <v>0</v>
          </cell>
          <cell r="K177">
            <v>0</v>
          </cell>
          <cell r="L177">
            <v>0</v>
          </cell>
          <cell r="M177">
            <v>0</v>
          </cell>
          <cell r="O177" t="str">
            <v>Filter feeder</v>
          </cell>
          <cell r="P177" t="str">
            <v>BF</v>
          </cell>
        </row>
        <row r="178">
          <cell r="C178" t="str">
            <v>Oceanapia sp. 6</v>
          </cell>
          <cell r="D178" t="str">
            <v>Porifera</v>
          </cell>
          <cell r="E178" t="str">
            <v>Demospongiae</v>
          </cell>
          <cell r="F178" t="str">
            <v>Phloeodictyidae</v>
          </cell>
          <cell r="J178">
            <v>0</v>
          </cell>
          <cell r="K178">
            <v>0</v>
          </cell>
          <cell r="L178">
            <v>0</v>
          </cell>
          <cell r="M178">
            <v>0</v>
          </cell>
          <cell r="O178" t="str">
            <v>Filter feeder</v>
          </cell>
          <cell r="P178" t="str">
            <v>BF</v>
          </cell>
        </row>
        <row r="179">
          <cell r="C179" t="str">
            <v>Oceanapia sp. 7</v>
          </cell>
          <cell r="O179" t="str">
            <v>Filter feeder</v>
          </cell>
          <cell r="P179" t="str">
            <v>BF</v>
          </cell>
        </row>
        <row r="180">
          <cell r="C180" t="str">
            <v>Oceanapia sp. 7</v>
          </cell>
          <cell r="O180" t="str">
            <v>Filter feeder</v>
          </cell>
          <cell r="P180" t="str">
            <v>BF</v>
          </cell>
        </row>
        <row r="181">
          <cell r="C181" t="str">
            <v>Oceanapia sp. 7</v>
          </cell>
          <cell r="D181" t="str">
            <v>Porifera</v>
          </cell>
          <cell r="E181" t="str">
            <v>Demospongiae</v>
          </cell>
          <cell r="F181" t="str">
            <v>Phloeodictyidae</v>
          </cell>
          <cell r="J181">
            <v>0</v>
          </cell>
          <cell r="K181">
            <v>0</v>
          </cell>
          <cell r="L181">
            <v>0</v>
          </cell>
          <cell r="M181">
            <v>0</v>
          </cell>
          <cell r="O181" t="str">
            <v>Filter feeder</v>
          </cell>
          <cell r="P181" t="str">
            <v>BF</v>
          </cell>
        </row>
        <row r="182">
          <cell r="C182" t="str">
            <v>Oceanapia sp. 8</v>
          </cell>
          <cell r="D182" t="str">
            <v>Porifera</v>
          </cell>
          <cell r="E182" t="str">
            <v>Demospongiae</v>
          </cell>
          <cell r="F182" t="str">
            <v>Phloeodictyidae</v>
          </cell>
          <cell r="J182">
            <v>0</v>
          </cell>
          <cell r="K182">
            <v>0</v>
          </cell>
          <cell r="L182">
            <v>0</v>
          </cell>
          <cell r="M182">
            <v>0</v>
          </cell>
          <cell r="O182" t="str">
            <v>Filter feeder</v>
          </cell>
          <cell r="P182" t="str">
            <v>BF</v>
          </cell>
        </row>
        <row r="183">
          <cell r="C183" t="str">
            <v>Oceanapia sp. 4</v>
          </cell>
          <cell r="D183" t="str">
            <v>Porifera</v>
          </cell>
          <cell r="E183" t="str">
            <v>Demospongiae</v>
          </cell>
          <cell r="F183" t="str">
            <v>Phloeodictyidae</v>
          </cell>
          <cell r="J183">
            <v>0</v>
          </cell>
          <cell r="K183">
            <v>0</v>
          </cell>
          <cell r="L183">
            <v>0</v>
          </cell>
          <cell r="M183">
            <v>0</v>
          </cell>
          <cell r="O183" t="str">
            <v>Filter feeder</v>
          </cell>
          <cell r="P183" t="str">
            <v>BF</v>
          </cell>
        </row>
        <row r="184">
          <cell r="C184" t="str">
            <v>Oceanapia sp. 5</v>
          </cell>
          <cell r="D184" t="str">
            <v>Porifera</v>
          </cell>
          <cell r="E184" t="str">
            <v>Demospongiae</v>
          </cell>
          <cell r="F184" t="str">
            <v>Phloeodictyidae</v>
          </cell>
          <cell r="J184">
            <v>0</v>
          </cell>
          <cell r="K184">
            <v>0</v>
          </cell>
          <cell r="L184">
            <v>0</v>
          </cell>
          <cell r="M184">
            <v>0</v>
          </cell>
          <cell r="O184" t="str">
            <v>Filter feeder</v>
          </cell>
          <cell r="P184" t="str">
            <v>BF</v>
          </cell>
        </row>
        <row r="185">
          <cell r="C185" t="str">
            <v>Oceanapia sp. 9</v>
          </cell>
          <cell r="D185" t="str">
            <v>Porifera</v>
          </cell>
          <cell r="E185" t="str">
            <v>Demospongiae</v>
          </cell>
          <cell r="F185" t="str">
            <v>Phloeodictyidae</v>
          </cell>
          <cell r="J185">
            <v>0</v>
          </cell>
          <cell r="K185">
            <v>0</v>
          </cell>
          <cell r="L185">
            <v>0</v>
          </cell>
          <cell r="M185">
            <v>0</v>
          </cell>
          <cell r="O185" t="str">
            <v>Filter feeder</v>
          </cell>
          <cell r="P185" t="str">
            <v>BF</v>
          </cell>
        </row>
        <row r="186">
          <cell r="C186" t="str">
            <v>Oceanapia sp. 11</v>
          </cell>
          <cell r="D186" t="str">
            <v>Porifera</v>
          </cell>
          <cell r="E186" t="str">
            <v>Demospongiae</v>
          </cell>
          <cell r="F186" t="str">
            <v>Phloeodictyidae</v>
          </cell>
          <cell r="J186">
            <v>0</v>
          </cell>
          <cell r="K186">
            <v>0</v>
          </cell>
          <cell r="L186">
            <v>0</v>
          </cell>
          <cell r="M186">
            <v>0</v>
          </cell>
          <cell r="O186" t="str">
            <v>Filter feeder</v>
          </cell>
          <cell r="P186" t="str">
            <v>BF</v>
          </cell>
        </row>
        <row r="187">
          <cell r="C187" t="str">
            <v>Oceanapia sp. 12</v>
          </cell>
          <cell r="D187" t="str">
            <v>Porifera</v>
          </cell>
          <cell r="E187" t="str">
            <v>Demospongiae</v>
          </cell>
          <cell r="F187" t="str">
            <v>Phloeodictyidae</v>
          </cell>
          <cell r="J187">
            <v>0</v>
          </cell>
          <cell r="K187">
            <v>0</v>
          </cell>
          <cell r="L187">
            <v>0</v>
          </cell>
          <cell r="M187">
            <v>0</v>
          </cell>
          <cell r="O187" t="str">
            <v>Filter feeder</v>
          </cell>
          <cell r="P187" t="str">
            <v>BF</v>
          </cell>
        </row>
        <row r="188">
          <cell r="C188" t="str">
            <v>Oceanapia sp. 13</v>
          </cell>
          <cell r="O188" t="str">
            <v>Filter feeder</v>
          </cell>
          <cell r="P188" t="str">
            <v>BF</v>
          </cell>
        </row>
        <row r="189">
          <cell r="C189" t="str">
            <v>Oceanapia sp. 13</v>
          </cell>
          <cell r="D189" t="str">
            <v>Porifera</v>
          </cell>
          <cell r="E189" t="str">
            <v>Demospongiae</v>
          </cell>
          <cell r="F189" t="str">
            <v>Phloeodictyidae</v>
          </cell>
          <cell r="J189">
            <v>0</v>
          </cell>
          <cell r="K189">
            <v>0</v>
          </cell>
          <cell r="L189">
            <v>0</v>
          </cell>
          <cell r="M189">
            <v>0</v>
          </cell>
          <cell r="O189" t="str">
            <v>Filter feeder</v>
          </cell>
          <cell r="P189" t="str">
            <v>BF</v>
          </cell>
        </row>
        <row r="190">
          <cell r="C190" t="str">
            <v>Oceanapia spp.</v>
          </cell>
          <cell r="D190" t="str">
            <v>Porifera</v>
          </cell>
          <cell r="E190" t="str">
            <v>Demospongiae</v>
          </cell>
          <cell r="F190" t="str">
            <v>Phloeodictyidae</v>
          </cell>
          <cell r="J190">
            <v>0</v>
          </cell>
          <cell r="K190">
            <v>0</v>
          </cell>
          <cell r="L190">
            <v>0</v>
          </cell>
          <cell r="M190">
            <v>0</v>
          </cell>
          <cell r="O190" t="str">
            <v>Filter feeder</v>
          </cell>
          <cell r="P190" t="str">
            <v>BF</v>
          </cell>
        </row>
        <row r="191">
          <cell r="C191" t="str">
            <v>Neopetrosia sp. 1</v>
          </cell>
          <cell r="O191" t="str">
            <v>Filter feeder</v>
          </cell>
          <cell r="P191" t="str">
            <v>BF</v>
          </cell>
        </row>
        <row r="192">
          <cell r="C192" t="str">
            <v>Neopetrosia sp. 1</v>
          </cell>
          <cell r="D192" t="str">
            <v>Porifera</v>
          </cell>
          <cell r="E192" t="str">
            <v>Demospongiae</v>
          </cell>
          <cell r="F192" t="str">
            <v>Petrosiidae</v>
          </cell>
          <cell r="J192">
            <v>0</v>
          </cell>
          <cell r="K192">
            <v>0</v>
          </cell>
          <cell r="L192">
            <v>0</v>
          </cell>
          <cell r="M192">
            <v>0</v>
          </cell>
          <cell r="O192" t="str">
            <v>Filter feeder</v>
          </cell>
          <cell r="P192" t="str">
            <v>BF</v>
          </cell>
        </row>
        <row r="193">
          <cell r="C193" t="str">
            <v>Neopetrosia sp. 2</v>
          </cell>
          <cell r="O193" t="str">
            <v>Filter feeder</v>
          </cell>
          <cell r="P193" t="str">
            <v>BF</v>
          </cell>
        </row>
        <row r="194">
          <cell r="C194" t="str">
            <v>Neopetrosia sp. 2</v>
          </cell>
          <cell r="D194" t="str">
            <v>Porifera</v>
          </cell>
          <cell r="E194" t="str">
            <v>Demospongiae</v>
          </cell>
          <cell r="F194" t="str">
            <v>Petrosiidae</v>
          </cell>
          <cell r="J194">
            <v>0</v>
          </cell>
          <cell r="K194">
            <v>0</v>
          </cell>
          <cell r="L194">
            <v>0</v>
          </cell>
          <cell r="M194">
            <v>0</v>
          </cell>
          <cell r="O194" t="str">
            <v>Filter feeder</v>
          </cell>
          <cell r="P194" t="str">
            <v>BF</v>
          </cell>
        </row>
        <row r="195">
          <cell r="C195" t="str">
            <v>Irciniidae - undifferentiated</v>
          </cell>
          <cell r="D195" t="str">
            <v>Porifera</v>
          </cell>
          <cell r="E195" t="str">
            <v>Demospongiae</v>
          </cell>
          <cell r="F195" t="str">
            <v>Irciniidae</v>
          </cell>
          <cell r="J195">
            <v>0</v>
          </cell>
          <cell r="K195">
            <v>0</v>
          </cell>
          <cell r="L195">
            <v>0</v>
          </cell>
          <cell r="M195">
            <v>0</v>
          </cell>
          <cell r="O195" t="str">
            <v>Filter feeder</v>
          </cell>
          <cell r="P195" t="str">
            <v>BF</v>
          </cell>
        </row>
        <row r="196">
          <cell r="C196" t="str">
            <v>Psammocinia sp. 1</v>
          </cell>
          <cell r="O196" t="str">
            <v>Filter feeder</v>
          </cell>
          <cell r="P196" t="str">
            <v>BF</v>
          </cell>
        </row>
        <row r="197">
          <cell r="C197" t="str">
            <v>Psammocinia sp. 1</v>
          </cell>
          <cell r="D197" t="str">
            <v>Porifera</v>
          </cell>
          <cell r="E197" t="str">
            <v>Demospongiae</v>
          </cell>
          <cell r="F197" t="str">
            <v>Irciniidae</v>
          </cell>
          <cell r="J197">
            <v>0</v>
          </cell>
          <cell r="K197">
            <v>0</v>
          </cell>
          <cell r="L197">
            <v>0</v>
          </cell>
          <cell r="M197">
            <v>0</v>
          </cell>
          <cell r="O197" t="str">
            <v>Filter feeder</v>
          </cell>
          <cell r="P197" t="str">
            <v>BF</v>
          </cell>
        </row>
        <row r="198">
          <cell r="C198" t="str">
            <v>Thorectandra sp. 2</v>
          </cell>
          <cell r="D198" t="str">
            <v>Porifera</v>
          </cell>
          <cell r="E198" t="str">
            <v>Demospongiae</v>
          </cell>
          <cell r="F198" t="str">
            <v>Thorectidae</v>
          </cell>
          <cell r="J198">
            <v>0</v>
          </cell>
          <cell r="K198">
            <v>0</v>
          </cell>
          <cell r="L198">
            <v>0</v>
          </cell>
          <cell r="M198">
            <v>0</v>
          </cell>
          <cell r="O198" t="str">
            <v>Filter feeder</v>
          </cell>
          <cell r="P198" t="str">
            <v>BF</v>
          </cell>
        </row>
        <row r="199">
          <cell r="C199" t="str">
            <v>Thorecta sp. 1</v>
          </cell>
          <cell r="O199" t="str">
            <v>Filter feeder</v>
          </cell>
          <cell r="P199" t="str">
            <v>BF</v>
          </cell>
        </row>
        <row r="200">
          <cell r="C200" t="str">
            <v>Thorecta sp. 1</v>
          </cell>
          <cell r="D200" t="str">
            <v>Porifera</v>
          </cell>
          <cell r="E200" t="str">
            <v>Demospongiae</v>
          </cell>
          <cell r="F200" t="str">
            <v>Thorectidae</v>
          </cell>
          <cell r="J200">
            <v>0</v>
          </cell>
          <cell r="K200">
            <v>0</v>
          </cell>
          <cell r="L200">
            <v>0</v>
          </cell>
          <cell r="M200">
            <v>0</v>
          </cell>
          <cell r="O200" t="str">
            <v>Filter feeder</v>
          </cell>
          <cell r="P200" t="str">
            <v>BF</v>
          </cell>
        </row>
        <row r="201">
          <cell r="C201" t="str">
            <v>Aplysinopsis sp. 1</v>
          </cell>
          <cell r="O201" t="str">
            <v>Filter feeder</v>
          </cell>
          <cell r="P201" t="str">
            <v>BF</v>
          </cell>
        </row>
        <row r="202">
          <cell r="C202" t="str">
            <v>Aplysinopsis sp. 1</v>
          </cell>
          <cell r="D202" t="str">
            <v>Porifera</v>
          </cell>
          <cell r="E202" t="str">
            <v>Demospongiae</v>
          </cell>
          <cell r="F202" t="str">
            <v>Thorectidae</v>
          </cell>
          <cell r="J202">
            <v>0</v>
          </cell>
          <cell r="K202">
            <v>0</v>
          </cell>
          <cell r="L202">
            <v>0</v>
          </cell>
          <cell r="M202">
            <v>0</v>
          </cell>
          <cell r="O202" t="str">
            <v>Filter feeder</v>
          </cell>
          <cell r="P202" t="str">
            <v>BF</v>
          </cell>
        </row>
        <row r="203">
          <cell r="C203" t="str">
            <v>Fascaplysinopsis sp. 1</v>
          </cell>
          <cell r="O203" t="str">
            <v>Filter feeder</v>
          </cell>
          <cell r="P203" t="str">
            <v>BF</v>
          </cell>
        </row>
        <row r="204">
          <cell r="C204" t="str">
            <v>Fascaplysinopsis sp. 1</v>
          </cell>
          <cell r="O204" t="str">
            <v>Filter feeder</v>
          </cell>
          <cell r="P204" t="str">
            <v>BF</v>
          </cell>
        </row>
        <row r="205">
          <cell r="C205" t="str">
            <v>Fascaplysinopsis sp. 1</v>
          </cell>
          <cell r="D205" t="str">
            <v>Porifera</v>
          </cell>
          <cell r="E205" t="str">
            <v>Demospongiae</v>
          </cell>
          <cell r="F205" t="str">
            <v>Thorectidae</v>
          </cell>
          <cell r="J205">
            <v>0</v>
          </cell>
          <cell r="K205">
            <v>0</v>
          </cell>
          <cell r="L205">
            <v>0</v>
          </cell>
          <cell r="M205">
            <v>0</v>
          </cell>
          <cell r="O205" t="str">
            <v>Filter feeder</v>
          </cell>
          <cell r="P205" t="str">
            <v>BF</v>
          </cell>
        </row>
        <row r="206">
          <cell r="C206" t="str">
            <v>Hyrtios sp. 1</v>
          </cell>
          <cell r="O206" t="str">
            <v>Filter feeder</v>
          </cell>
          <cell r="P206" t="str">
            <v>BF</v>
          </cell>
        </row>
        <row r="207">
          <cell r="C207" t="str">
            <v>Hyrtios sp. 1</v>
          </cell>
          <cell r="O207" t="str">
            <v>Filter feeder</v>
          </cell>
          <cell r="P207" t="str">
            <v>BF</v>
          </cell>
        </row>
        <row r="208">
          <cell r="C208" t="str">
            <v>Hyrtios sp. 1</v>
          </cell>
          <cell r="D208" t="str">
            <v>Porifera</v>
          </cell>
          <cell r="E208" t="str">
            <v>Demospongiae</v>
          </cell>
          <cell r="F208" t="str">
            <v>Thorectidae</v>
          </cell>
          <cell r="J208">
            <v>0</v>
          </cell>
          <cell r="K208">
            <v>0</v>
          </cell>
          <cell r="L208">
            <v>0</v>
          </cell>
          <cell r="M208">
            <v>0</v>
          </cell>
          <cell r="O208" t="str">
            <v>Filter feeder</v>
          </cell>
          <cell r="P208" t="str">
            <v>BF</v>
          </cell>
        </row>
        <row r="209">
          <cell r="C209" t="str">
            <v>Hyrtios sp. 2</v>
          </cell>
          <cell r="D209" t="str">
            <v>Porifera</v>
          </cell>
          <cell r="E209" t="str">
            <v>Demospongiae</v>
          </cell>
          <cell r="F209" t="str">
            <v>Thorectidae</v>
          </cell>
          <cell r="J209">
            <v>0</v>
          </cell>
          <cell r="K209">
            <v>0</v>
          </cell>
          <cell r="L209">
            <v>0</v>
          </cell>
          <cell r="M209">
            <v>0</v>
          </cell>
          <cell r="O209" t="str">
            <v>Filter feeder</v>
          </cell>
          <cell r="P209" t="str">
            <v>BF</v>
          </cell>
        </row>
        <row r="210">
          <cell r="C210" t="str">
            <v>Hyrtios sp. 3</v>
          </cell>
          <cell r="D210" t="str">
            <v>Porifera</v>
          </cell>
          <cell r="E210" t="str">
            <v>Demospongiae</v>
          </cell>
          <cell r="F210" t="str">
            <v>Thorectidae</v>
          </cell>
          <cell r="J210">
            <v>0</v>
          </cell>
          <cell r="K210">
            <v>0</v>
          </cell>
          <cell r="L210">
            <v>0</v>
          </cell>
          <cell r="M210">
            <v>0</v>
          </cell>
          <cell r="O210" t="str">
            <v>Filter feeder</v>
          </cell>
          <cell r="P210" t="str">
            <v>BF</v>
          </cell>
        </row>
        <row r="211">
          <cell r="C211" t="str">
            <v>Hyrtios spp.</v>
          </cell>
          <cell r="D211" t="str">
            <v>Porifera</v>
          </cell>
          <cell r="E211" t="str">
            <v>Demospongiae</v>
          </cell>
          <cell r="F211" t="str">
            <v>Thorectidae</v>
          </cell>
          <cell r="J211">
            <v>0</v>
          </cell>
          <cell r="K211">
            <v>0</v>
          </cell>
          <cell r="L211">
            <v>0</v>
          </cell>
          <cell r="M211">
            <v>0</v>
          </cell>
          <cell r="O211" t="str">
            <v>Filter feeder</v>
          </cell>
          <cell r="P211" t="str">
            <v>BF</v>
          </cell>
        </row>
        <row r="212">
          <cell r="C212" t="str">
            <v>Spongiidae</v>
          </cell>
          <cell r="D212" t="str">
            <v>Porifera</v>
          </cell>
          <cell r="E212">
            <v>0</v>
          </cell>
          <cell r="G212" t="str">
            <v>Porifera</v>
          </cell>
          <cell r="H212" t="str">
            <v>benthic invertebrate</v>
          </cell>
          <cell r="I212" t="str">
            <v>epibenthos</v>
          </cell>
          <cell r="J212" t="str">
            <v>epibenthos</v>
          </cell>
          <cell r="K212" t="str">
            <v>macrobenthos</v>
          </cell>
          <cell r="L212" t="str">
            <v>macrobenthos</v>
          </cell>
          <cell r="M212" t="str">
            <v>macrobenthos</v>
          </cell>
          <cell r="N212" t="str">
            <v>macrobenthos</v>
          </cell>
          <cell r="O212" t="str">
            <v>Filter feeder</v>
          </cell>
          <cell r="P212" t="str">
            <v>BF</v>
          </cell>
        </row>
        <row r="213">
          <cell r="C213" t="str">
            <v>Hyattella  sp. 1</v>
          </cell>
          <cell r="D213" t="str">
            <v>Porifera</v>
          </cell>
          <cell r="E213" t="str">
            <v>Demospongiae</v>
          </cell>
          <cell r="F213" t="str">
            <v>Spongiidae</v>
          </cell>
          <cell r="J213">
            <v>0</v>
          </cell>
          <cell r="K213">
            <v>0</v>
          </cell>
          <cell r="L213">
            <v>0</v>
          </cell>
          <cell r="M213">
            <v>0</v>
          </cell>
          <cell r="O213" t="str">
            <v>Filter feeder</v>
          </cell>
          <cell r="P213" t="str">
            <v>BF</v>
          </cell>
        </row>
        <row r="214">
          <cell r="C214" t="str">
            <v>Leiosella sp. 1</v>
          </cell>
          <cell r="D214" t="str">
            <v>Porifera</v>
          </cell>
          <cell r="E214" t="str">
            <v>Demospongiae</v>
          </cell>
          <cell r="F214" t="str">
            <v>Spongiidae</v>
          </cell>
          <cell r="J214">
            <v>0</v>
          </cell>
          <cell r="K214">
            <v>0</v>
          </cell>
          <cell r="L214">
            <v>0</v>
          </cell>
          <cell r="M214">
            <v>0</v>
          </cell>
          <cell r="O214" t="str">
            <v>Filter feeder</v>
          </cell>
          <cell r="P214" t="str">
            <v>BF</v>
          </cell>
        </row>
        <row r="215">
          <cell r="C215" t="str">
            <v>Leiosella sp. 2</v>
          </cell>
          <cell r="D215" t="str">
            <v>Porifera</v>
          </cell>
          <cell r="E215" t="str">
            <v>Demospongiae</v>
          </cell>
          <cell r="F215" t="str">
            <v>Spongiidae</v>
          </cell>
          <cell r="J215">
            <v>0</v>
          </cell>
          <cell r="K215">
            <v>0</v>
          </cell>
          <cell r="L215">
            <v>0</v>
          </cell>
          <cell r="M215">
            <v>0</v>
          </cell>
          <cell r="O215" t="str">
            <v>Filter feeder</v>
          </cell>
          <cell r="P215" t="str">
            <v>BF</v>
          </cell>
        </row>
        <row r="216">
          <cell r="C216" t="str">
            <v>Leiosella sp. 3</v>
          </cell>
          <cell r="D216" t="str">
            <v>Porifera</v>
          </cell>
          <cell r="E216" t="str">
            <v>Demospongiae</v>
          </cell>
          <cell r="F216" t="str">
            <v>Spongiidae</v>
          </cell>
          <cell r="J216">
            <v>0</v>
          </cell>
          <cell r="K216">
            <v>0</v>
          </cell>
          <cell r="L216">
            <v>0</v>
          </cell>
          <cell r="M216">
            <v>0</v>
          </cell>
          <cell r="O216" t="str">
            <v>Filter feeder</v>
          </cell>
          <cell r="P216" t="str">
            <v>BF</v>
          </cell>
        </row>
        <row r="217">
          <cell r="C217" t="str">
            <v>Leiosella sp. 4</v>
          </cell>
          <cell r="D217" t="str">
            <v>Porifera</v>
          </cell>
          <cell r="E217" t="str">
            <v>Demospongiae</v>
          </cell>
          <cell r="F217" t="str">
            <v>Spongiidae</v>
          </cell>
          <cell r="J217">
            <v>0</v>
          </cell>
          <cell r="K217">
            <v>0</v>
          </cell>
          <cell r="L217">
            <v>0</v>
          </cell>
          <cell r="M217">
            <v>0</v>
          </cell>
          <cell r="O217" t="str">
            <v>Filter feeder</v>
          </cell>
          <cell r="P217" t="str">
            <v>BF</v>
          </cell>
        </row>
        <row r="218">
          <cell r="C218" t="str">
            <v>Spongia sp. 1</v>
          </cell>
          <cell r="D218" t="str">
            <v>Porifera</v>
          </cell>
          <cell r="E218" t="str">
            <v>Demospongiae</v>
          </cell>
          <cell r="F218" t="str">
            <v>Spongiidae</v>
          </cell>
          <cell r="J218">
            <v>0</v>
          </cell>
          <cell r="K218">
            <v>0</v>
          </cell>
          <cell r="L218">
            <v>0</v>
          </cell>
          <cell r="M218">
            <v>0</v>
          </cell>
          <cell r="O218" t="str">
            <v>Filter feeder</v>
          </cell>
          <cell r="P218" t="str">
            <v>BF</v>
          </cell>
        </row>
        <row r="219">
          <cell r="C219" t="str">
            <v>Spongia sp. 2</v>
          </cell>
          <cell r="D219" t="str">
            <v>Porifera</v>
          </cell>
          <cell r="E219" t="str">
            <v>Demospongiae</v>
          </cell>
          <cell r="F219" t="str">
            <v>Spongiidae</v>
          </cell>
          <cell r="J219">
            <v>0</v>
          </cell>
          <cell r="K219">
            <v>0</v>
          </cell>
          <cell r="L219">
            <v>0</v>
          </cell>
          <cell r="M219">
            <v>0</v>
          </cell>
          <cell r="O219" t="str">
            <v>Filter feeder</v>
          </cell>
          <cell r="P219" t="str">
            <v>BF</v>
          </cell>
        </row>
        <row r="220">
          <cell r="C220" t="str">
            <v>Spongia sp. 3</v>
          </cell>
          <cell r="D220" t="str">
            <v>Porifera</v>
          </cell>
          <cell r="E220" t="str">
            <v>Demospongiae</v>
          </cell>
          <cell r="F220" t="str">
            <v>Spongiidae</v>
          </cell>
          <cell r="J220">
            <v>0</v>
          </cell>
          <cell r="K220">
            <v>0</v>
          </cell>
          <cell r="L220">
            <v>0</v>
          </cell>
          <cell r="M220">
            <v>0</v>
          </cell>
          <cell r="O220" t="str">
            <v>Filter feeder</v>
          </cell>
          <cell r="P220" t="str">
            <v>BF</v>
          </cell>
        </row>
        <row r="221">
          <cell r="C221" t="str">
            <v>Spongiidae sp. 1</v>
          </cell>
          <cell r="D221" t="str">
            <v>Porifera</v>
          </cell>
          <cell r="E221" t="str">
            <v>Demospongiae</v>
          </cell>
          <cell r="F221" t="str">
            <v>Spongiidae</v>
          </cell>
          <cell r="J221">
            <v>0</v>
          </cell>
          <cell r="K221">
            <v>0</v>
          </cell>
          <cell r="L221">
            <v>0</v>
          </cell>
          <cell r="M221">
            <v>0</v>
          </cell>
          <cell r="O221" t="str">
            <v>Filter feeder</v>
          </cell>
          <cell r="P221" t="str">
            <v>BF</v>
          </cell>
        </row>
        <row r="222">
          <cell r="C222" t="str">
            <v>Spongiidae sp. 2</v>
          </cell>
          <cell r="D222" t="str">
            <v>Porifera</v>
          </cell>
          <cell r="E222" t="str">
            <v>Demospongiae</v>
          </cell>
          <cell r="F222" t="str">
            <v>Spongiidae</v>
          </cell>
          <cell r="J222">
            <v>0</v>
          </cell>
          <cell r="K222">
            <v>0</v>
          </cell>
          <cell r="L222">
            <v>0</v>
          </cell>
          <cell r="M222">
            <v>0</v>
          </cell>
          <cell r="O222" t="str">
            <v>Filter feeder</v>
          </cell>
          <cell r="P222" t="str">
            <v>BF</v>
          </cell>
        </row>
        <row r="223">
          <cell r="C223" t="str">
            <v>Spongiidae sp. 3</v>
          </cell>
          <cell r="D223" t="str">
            <v>Porifera</v>
          </cell>
          <cell r="E223" t="str">
            <v>Demospongiae</v>
          </cell>
          <cell r="F223" t="str">
            <v>Spongiidae</v>
          </cell>
          <cell r="J223">
            <v>0</v>
          </cell>
          <cell r="K223">
            <v>0</v>
          </cell>
          <cell r="L223">
            <v>0</v>
          </cell>
          <cell r="M223">
            <v>0</v>
          </cell>
          <cell r="O223" t="str">
            <v>Filter feeder</v>
          </cell>
          <cell r="P223" t="str">
            <v>BF</v>
          </cell>
        </row>
        <row r="224">
          <cell r="C224" t="str">
            <v>Spongiidae sp. 4</v>
          </cell>
          <cell r="D224" t="str">
            <v>Porifera</v>
          </cell>
          <cell r="E224" t="str">
            <v>Demospongiae</v>
          </cell>
          <cell r="F224" t="str">
            <v>Spongiidae</v>
          </cell>
          <cell r="J224">
            <v>0</v>
          </cell>
          <cell r="K224">
            <v>0</v>
          </cell>
          <cell r="L224">
            <v>0</v>
          </cell>
          <cell r="M224">
            <v>0</v>
          </cell>
          <cell r="O224" t="str">
            <v>Filter feeder</v>
          </cell>
          <cell r="P224" t="str">
            <v>BF</v>
          </cell>
        </row>
        <row r="225">
          <cell r="C225" t="str">
            <v>cf. Euryspongia sp. 1</v>
          </cell>
          <cell r="D225" t="str">
            <v>Porifera</v>
          </cell>
          <cell r="E225" t="str">
            <v>Demospongiae</v>
          </cell>
          <cell r="F225" t="str">
            <v>Dysideidae</v>
          </cell>
          <cell r="J225">
            <v>0</v>
          </cell>
          <cell r="K225">
            <v>0</v>
          </cell>
          <cell r="L225">
            <v>0</v>
          </cell>
          <cell r="M225">
            <v>0</v>
          </cell>
          <cell r="O225" t="str">
            <v>Filter feeder</v>
          </cell>
          <cell r="P225" t="str">
            <v>BF</v>
          </cell>
        </row>
        <row r="226">
          <cell r="C226" t="str">
            <v>cf. Euryspongia sp. 2</v>
          </cell>
          <cell r="D226" t="str">
            <v>Porifera</v>
          </cell>
          <cell r="E226" t="str">
            <v>Demospongiae</v>
          </cell>
          <cell r="F226" t="str">
            <v>Dysideidae</v>
          </cell>
          <cell r="J226">
            <v>0</v>
          </cell>
          <cell r="K226">
            <v>0</v>
          </cell>
          <cell r="L226">
            <v>0</v>
          </cell>
          <cell r="M226">
            <v>0</v>
          </cell>
          <cell r="O226" t="str">
            <v>Filter feeder</v>
          </cell>
          <cell r="P226" t="str">
            <v>BF</v>
          </cell>
        </row>
        <row r="227">
          <cell r="C227" t="str">
            <v>Darwinellidae - undifferentiated</v>
          </cell>
          <cell r="D227" t="str">
            <v>Porifera</v>
          </cell>
          <cell r="E227" t="str">
            <v>Demospongiae</v>
          </cell>
          <cell r="F227" t="str">
            <v>Darwinellidae</v>
          </cell>
          <cell r="J227">
            <v>0</v>
          </cell>
          <cell r="K227">
            <v>0</v>
          </cell>
          <cell r="L227">
            <v>0</v>
          </cell>
          <cell r="M227">
            <v>0</v>
          </cell>
          <cell r="O227" t="str">
            <v>Filter feeder</v>
          </cell>
          <cell r="P227" t="str">
            <v>BF</v>
          </cell>
        </row>
        <row r="228">
          <cell r="C228" t="str">
            <v>Darwinellidae/Suberitidae sp. 1</v>
          </cell>
          <cell r="D228" t="str">
            <v>Porifera</v>
          </cell>
          <cell r="E228" t="str">
            <v>Demospongiae</v>
          </cell>
          <cell r="F228" t="str">
            <v>Darwinellidae/Suberitidae</v>
          </cell>
          <cell r="J228">
            <v>0</v>
          </cell>
          <cell r="K228">
            <v>0</v>
          </cell>
          <cell r="L228">
            <v>0</v>
          </cell>
          <cell r="M228">
            <v>0</v>
          </cell>
          <cell r="O228" t="str">
            <v>Filter feeder</v>
          </cell>
          <cell r="P228" t="str">
            <v>BF</v>
          </cell>
        </row>
        <row r="229">
          <cell r="C229" t="str">
            <v>Dictyodendrilla sp. 1</v>
          </cell>
          <cell r="D229" t="str">
            <v>Porifera</v>
          </cell>
          <cell r="E229" t="str">
            <v>Demospongiae</v>
          </cell>
          <cell r="F229" t="str">
            <v>Dictyodendrillidae</v>
          </cell>
          <cell r="J229">
            <v>0</v>
          </cell>
          <cell r="K229">
            <v>0</v>
          </cell>
          <cell r="L229">
            <v>0</v>
          </cell>
          <cell r="M229">
            <v>0</v>
          </cell>
          <cell r="O229" t="str">
            <v>Filter feeder</v>
          </cell>
          <cell r="P229" t="str">
            <v>BF</v>
          </cell>
        </row>
        <row r="230">
          <cell r="C230" t="str">
            <v>Aplysina sp. 1</v>
          </cell>
          <cell r="D230" t="str">
            <v>Porifera</v>
          </cell>
          <cell r="E230" t="str">
            <v>Demospongiae</v>
          </cell>
          <cell r="F230" t="str">
            <v>Aplysinidae</v>
          </cell>
          <cell r="J230">
            <v>0</v>
          </cell>
          <cell r="K230">
            <v>0</v>
          </cell>
          <cell r="L230">
            <v>0</v>
          </cell>
          <cell r="M230">
            <v>0</v>
          </cell>
          <cell r="O230" t="str">
            <v>Filter feeder</v>
          </cell>
          <cell r="P230" t="str">
            <v>BF</v>
          </cell>
        </row>
        <row r="231">
          <cell r="C231" t="str">
            <v>Suberea sp. 1</v>
          </cell>
          <cell r="D231" t="str">
            <v>Porifera</v>
          </cell>
          <cell r="E231" t="str">
            <v>Demospongiae</v>
          </cell>
          <cell r="F231" t="str">
            <v>Aplysinellidae</v>
          </cell>
          <cell r="J231">
            <v>0</v>
          </cell>
          <cell r="K231">
            <v>0</v>
          </cell>
          <cell r="L231">
            <v>0</v>
          </cell>
          <cell r="M231">
            <v>0</v>
          </cell>
          <cell r="O231" t="str">
            <v>Filter feeder</v>
          </cell>
          <cell r="P231" t="str">
            <v>BF</v>
          </cell>
        </row>
        <row r="232">
          <cell r="C232" t="str">
            <v>Class Demospongiae - undifferentiated</v>
          </cell>
          <cell r="D232" t="str">
            <v>Porifera</v>
          </cell>
          <cell r="E232" t="str">
            <v>Demospongiae</v>
          </cell>
          <cell r="F232" t="str">
            <v xml:space="preserve">  --  </v>
          </cell>
          <cell r="J232">
            <v>0</v>
          </cell>
          <cell r="K232">
            <v>0</v>
          </cell>
          <cell r="L232">
            <v>0</v>
          </cell>
          <cell r="M232">
            <v>0</v>
          </cell>
          <cell r="O232" t="str">
            <v>Filter feeder</v>
          </cell>
          <cell r="P232" t="str">
            <v>BF</v>
          </cell>
        </row>
        <row r="233">
          <cell r="C233" t="str">
            <v>cf. Jenkinidae sp. 1</v>
          </cell>
          <cell r="D233" t="str">
            <v>Porifera</v>
          </cell>
          <cell r="E233" t="str">
            <v>Calcarea</v>
          </cell>
          <cell r="F233" t="str">
            <v>cf. Jenkinidae</v>
          </cell>
          <cell r="J233">
            <v>0</v>
          </cell>
          <cell r="K233">
            <v>0</v>
          </cell>
          <cell r="L233">
            <v>0</v>
          </cell>
          <cell r="M233">
            <v>0</v>
          </cell>
          <cell r="O233" t="str">
            <v>Filter feeder</v>
          </cell>
          <cell r="P233" t="str">
            <v>BF</v>
          </cell>
        </row>
        <row r="234">
          <cell r="C234" t="str">
            <v>Ernstia n. sp. 1</v>
          </cell>
          <cell r="D234" t="str">
            <v>Porifera</v>
          </cell>
          <cell r="E234" t="str">
            <v>Calcarea</v>
          </cell>
          <cell r="F234" t="str">
            <v>Clathrinidae</v>
          </cell>
          <cell r="J234">
            <v>0</v>
          </cell>
          <cell r="K234">
            <v>0</v>
          </cell>
          <cell r="L234">
            <v>0</v>
          </cell>
          <cell r="M234">
            <v>0</v>
          </cell>
          <cell r="O234" t="str">
            <v>Filter feeder</v>
          </cell>
          <cell r="P234" t="str">
            <v>BF</v>
          </cell>
        </row>
        <row r="235">
          <cell r="C235" t="str">
            <v>Clathrinidae sp. 1</v>
          </cell>
          <cell r="D235" t="str">
            <v>Porifera</v>
          </cell>
          <cell r="E235" t="str">
            <v>Calcarea</v>
          </cell>
          <cell r="F235" t="str">
            <v>Clathrinidae</v>
          </cell>
          <cell r="J235">
            <v>0</v>
          </cell>
          <cell r="K235">
            <v>0</v>
          </cell>
          <cell r="L235">
            <v>0</v>
          </cell>
          <cell r="M235">
            <v>0</v>
          </cell>
          <cell r="O235" t="str">
            <v>Filter feeder</v>
          </cell>
          <cell r="P235" t="str">
            <v>BF</v>
          </cell>
        </row>
        <row r="236">
          <cell r="C236" t="str">
            <v>Clathrinidae sp. 2</v>
          </cell>
          <cell r="D236" t="str">
            <v>Porifera</v>
          </cell>
          <cell r="E236" t="str">
            <v>Calcarea</v>
          </cell>
          <cell r="F236" t="str">
            <v>Clathrinidae</v>
          </cell>
          <cell r="J236">
            <v>0</v>
          </cell>
          <cell r="K236">
            <v>0</v>
          </cell>
          <cell r="L236">
            <v>0</v>
          </cell>
          <cell r="M236">
            <v>0</v>
          </cell>
          <cell r="O236" t="str">
            <v>Filter feeder</v>
          </cell>
          <cell r="P236" t="str">
            <v>BF</v>
          </cell>
        </row>
        <row r="237">
          <cell r="C237" t="str">
            <v>Clathrinidae sp. 3</v>
          </cell>
          <cell r="D237" t="str">
            <v>Porifera</v>
          </cell>
          <cell r="E237" t="str">
            <v>Calcarea</v>
          </cell>
          <cell r="F237" t="str">
            <v>Clathrinidae</v>
          </cell>
          <cell r="J237">
            <v>0</v>
          </cell>
          <cell r="K237">
            <v>0</v>
          </cell>
          <cell r="L237">
            <v>0</v>
          </cell>
          <cell r="M237">
            <v>0</v>
          </cell>
          <cell r="O237" t="str">
            <v>Filter feeder</v>
          </cell>
          <cell r="P237" t="str">
            <v>BF</v>
          </cell>
        </row>
        <row r="238">
          <cell r="C238" t="str">
            <v>Clathrinidae sp. 4</v>
          </cell>
          <cell r="D238" t="str">
            <v>Porifera</v>
          </cell>
          <cell r="E238" t="str">
            <v>Calcarea</v>
          </cell>
          <cell r="F238" t="str">
            <v>Clathrinidae</v>
          </cell>
          <cell r="J238">
            <v>0</v>
          </cell>
          <cell r="K238">
            <v>0</v>
          </cell>
          <cell r="L238">
            <v>0</v>
          </cell>
          <cell r="M238">
            <v>0</v>
          </cell>
          <cell r="O238" t="str">
            <v>Filter feeder</v>
          </cell>
          <cell r="P238" t="str">
            <v>BF</v>
          </cell>
        </row>
        <row r="239">
          <cell r="C239" t="str">
            <v>Clathrina spp.</v>
          </cell>
          <cell r="D239" t="str">
            <v>Porifera</v>
          </cell>
          <cell r="E239" t="str">
            <v>Calcarea</v>
          </cell>
          <cell r="F239" t="str">
            <v>Clathrinidae</v>
          </cell>
          <cell r="J239">
            <v>0</v>
          </cell>
          <cell r="K239">
            <v>0</v>
          </cell>
          <cell r="L239">
            <v>0</v>
          </cell>
          <cell r="M239">
            <v>0</v>
          </cell>
          <cell r="O239" t="str">
            <v>Filter feeder</v>
          </cell>
          <cell r="P239" t="str">
            <v>BF</v>
          </cell>
        </row>
        <row r="240">
          <cell r="C240" t="str">
            <v>Arthuria spp.</v>
          </cell>
          <cell r="D240" t="str">
            <v>Porifera</v>
          </cell>
          <cell r="E240" t="str">
            <v>Calcarea</v>
          </cell>
          <cell r="F240" t="str">
            <v>Clathrinidae</v>
          </cell>
          <cell r="J240">
            <v>0</v>
          </cell>
          <cell r="K240">
            <v>0</v>
          </cell>
          <cell r="L240">
            <v>0</v>
          </cell>
          <cell r="M240">
            <v>0</v>
          </cell>
          <cell r="O240" t="str">
            <v>Filter feeder</v>
          </cell>
          <cell r="P240" t="str">
            <v>BF</v>
          </cell>
        </row>
        <row r="241">
          <cell r="C241" t="str">
            <v>Leucettusa lancifera</v>
          </cell>
          <cell r="D241" t="str">
            <v>Porifera</v>
          </cell>
          <cell r="E241" t="str">
            <v>Calcarea</v>
          </cell>
          <cell r="F241" t="str">
            <v>Leucaltidae</v>
          </cell>
          <cell r="J241">
            <v>0</v>
          </cell>
          <cell r="K241">
            <v>0</v>
          </cell>
          <cell r="L241">
            <v>0</v>
          </cell>
          <cell r="M241">
            <v>0</v>
          </cell>
          <cell r="O241" t="str">
            <v>Filter feeder</v>
          </cell>
          <cell r="P241" t="str">
            <v>BF</v>
          </cell>
        </row>
        <row r="242">
          <cell r="C242" t="str">
            <v>Leucettusa n. sp. 1</v>
          </cell>
          <cell r="D242" t="str">
            <v>Porifera</v>
          </cell>
          <cell r="E242" t="str">
            <v>Calcarea</v>
          </cell>
          <cell r="F242" t="str">
            <v>Leucaltidae</v>
          </cell>
          <cell r="J242">
            <v>0</v>
          </cell>
          <cell r="K242">
            <v>0</v>
          </cell>
          <cell r="L242">
            <v>0</v>
          </cell>
          <cell r="M242">
            <v>0</v>
          </cell>
          <cell r="O242" t="str">
            <v>Filter feeder</v>
          </cell>
          <cell r="P242" t="str">
            <v>BF</v>
          </cell>
        </row>
        <row r="243">
          <cell r="C243" t="str">
            <v>Ascoleucetta compressa</v>
          </cell>
          <cell r="D243" t="str">
            <v>Porifera</v>
          </cell>
          <cell r="E243" t="str">
            <v>Calcarea</v>
          </cell>
          <cell r="F243" t="str">
            <v>Leucascidae</v>
          </cell>
          <cell r="J243">
            <v>0</v>
          </cell>
          <cell r="K243">
            <v>0</v>
          </cell>
          <cell r="L243">
            <v>0</v>
          </cell>
          <cell r="M243">
            <v>0</v>
          </cell>
          <cell r="O243" t="str">
            <v>Filter feeder</v>
          </cell>
          <cell r="P243" t="str">
            <v>BF</v>
          </cell>
        </row>
        <row r="244">
          <cell r="C244" t="str">
            <v>Ascaltis sp. 1</v>
          </cell>
          <cell r="D244" t="str">
            <v>Porifera</v>
          </cell>
          <cell r="E244" t="str">
            <v>Calcarea</v>
          </cell>
          <cell r="F244" t="str">
            <v>Leucascidae</v>
          </cell>
          <cell r="J244">
            <v>0</v>
          </cell>
          <cell r="K244">
            <v>0</v>
          </cell>
          <cell r="L244">
            <v>0</v>
          </cell>
          <cell r="M244">
            <v>0</v>
          </cell>
          <cell r="O244" t="str">
            <v>Filter feeder</v>
          </cell>
          <cell r="P244" t="str">
            <v>BF</v>
          </cell>
        </row>
        <row r="245">
          <cell r="C245" t="str">
            <v>Ascaltis sp. 2</v>
          </cell>
          <cell r="D245" t="str">
            <v>Porifera</v>
          </cell>
          <cell r="E245" t="str">
            <v>Calcarea</v>
          </cell>
          <cell r="F245" t="str">
            <v>Leucascidae</v>
          </cell>
          <cell r="J245">
            <v>0</v>
          </cell>
          <cell r="K245">
            <v>0</v>
          </cell>
          <cell r="L245">
            <v>0</v>
          </cell>
          <cell r="M245">
            <v>0</v>
          </cell>
          <cell r="O245" t="str">
            <v>Filter feeder</v>
          </cell>
          <cell r="P245" t="str">
            <v>BF</v>
          </cell>
        </row>
        <row r="246">
          <cell r="C246" t="str">
            <v>Ascaltis sp. 3</v>
          </cell>
          <cell r="D246" t="str">
            <v>Porifera</v>
          </cell>
          <cell r="E246" t="str">
            <v>Calcarea</v>
          </cell>
          <cell r="F246" t="str">
            <v>Leucascidae</v>
          </cell>
          <cell r="J246">
            <v>0</v>
          </cell>
          <cell r="K246">
            <v>0</v>
          </cell>
          <cell r="L246">
            <v>0</v>
          </cell>
          <cell r="M246">
            <v>0</v>
          </cell>
          <cell r="O246" t="str">
            <v>Filter feeder</v>
          </cell>
          <cell r="P246" t="str">
            <v>BF</v>
          </cell>
        </row>
        <row r="247">
          <cell r="C247" t="str">
            <v>Ascoleucetta n. sp. 1</v>
          </cell>
          <cell r="D247" t="str">
            <v>Porifera</v>
          </cell>
          <cell r="E247" t="str">
            <v>Calcarea</v>
          </cell>
          <cell r="F247" t="str">
            <v>Leucascidae</v>
          </cell>
          <cell r="J247">
            <v>0</v>
          </cell>
          <cell r="K247">
            <v>0</v>
          </cell>
          <cell r="L247">
            <v>0</v>
          </cell>
          <cell r="M247">
            <v>0</v>
          </cell>
          <cell r="O247" t="str">
            <v>Filter feeder</v>
          </cell>
          <cell r="P247" t="str">
            <v>BF</v>
          </cell>
        </row>
        <row r="248">
          <cell r="C248" t="str">
            <v>Ascoleucetta n. sp. 2</v>
          </cell>
          <cell r="D248" t="str">
            <v>Porifera</v>
          </cell>
          <cell r="E248" t="str">
            <v>Calcarea</v>
          </cell>
          <cell r="F248" t="str">
            <v>Leucascidae</v>
          </cell>
          <cell r="J248">
            <v>0</v>
          </cell>
          <cell r="K248">
            <v>0</v>
          </cell>
          <cell r="L248">
            <v>0</v>
          </cell>
          <cell r="M248">
            <v>0</v>
          </cell>
          <cell r="O248" t="str">
            <v>Filter feeder</v>
          </cell>
          <cell r="P248" t="str">
            <v>BF</v>
          </cell>
        </row>
        <row r="249">
          <cell r="C249" t="str">
            <v>Ascoleucetta n. sp. 3</v>
          </cell>
          <cell r="D249" t="str">
            <v>Porifera</v>
          </cell>
          <cell r="E249" t="str">
            <v>Calcarea</v>
          </cell>
          <cell r="F249" t="str">
            <v>Leucascidae</v>
          </cell>
          <cell r="J249">
            <v>0</v>
          </cell>
          <cell r="K249">
            <v>0</v>
          </cell>
          <cell r="L249">
            <v>0</v>
          </cell>
          <cell r="M249">
            <v>0</v>
          </cell>
          <cell r="O249" t="str">
            <v>Filter feeder</v>
          </cell>
          <cell r="P249" t="str">
            <v>BF</v>
          </cell>
        </row>
        <row r="250">
          <cell r="C250" t="str">
            <v>Ascoleucetta n. sp. 4</v>
          </cell>
          <cell r="D250" t="str">
            <v>Porifera</v>
          </cell>
          <cell r="E250" t="str">
            <v>Calcarea</v>
          </cell>
          <cell r="F250" t="str">
            <v>Leucascidae</v>
          </cell>
          <cell r="J250">
            <v>0</v>
          </cell>
          <cell r="K250">
            <v>0</v>
          </cell>
          <cell r="L250">
            <v>0</v>
          </cell>
          <cell r="M250">
            <v>0</v>
          </cell>
          <cell r="O250" t="str">
            <v>Filter feeder</v>
          </cell>
          <cell r="P250" t="str">
            <v>BF</v>
          </cell>
        </row>
        <row r="251">
          <cell r="C251" t="str">
            <v>Ascoleucetta spp.</v>
          </cell>
          <cell r="D251" t="str">
            <v>Porifera</v>
          </cell>
          <cell r="E251" t="str">
            <v>Calcarea</v>
          </cell>
          <cell r="F251" t="str">
            <v>Leucascidae</v>
          </cell>
          <cell r="J251">
            <v>0</v>
          </cell>
          <cell r="K251">
            <v>0</v>
          </cell>
          <cell r="L251">
            <v>0</v>
          </cell>
          <cell r="M251">
            <v>0</v>
          </cell>
          <cell r="O251" t="str">
            <v>Filter feeder</v>
          </cell>
          <cell r="P251" t="str">
            <v>BF</v>
          </cell>
        </row>
        <row r="252">
          <cell r="C252" t="str">
            <v>Leucetta sp. 1</v>
          </cell>
          <cell r="D252" t="str">
            <v>Porifera</v>
          </cell>
          <cell r="E252" t="str">
            <v>Calcarea</v>
          </cell>
          <cell r="F252" t="str">
            <v>Leucettidae</v>
          </cell>
          <cell r="J252">
            <v>0</v>
          </cell>
          <cell r="K252">
            <v>0</v>
          </cell>
          <cell r="L252">
            <v>0</v>
          </cell>
          <cell r="M252">
            <v>0</v>
          </cell>
          <cell r="O252" t="str">
            <v>Filter feeder</v>
          </cell>
          <cell r="P252" t="str">
            <v>BF</v>
          </cell>
        </row>
        <row r="253">
          <cell r="C253" t="str">
            <v>Leucetta sp. 2</v>
          </cell>
          <cell r="D253" t="str">
            <v>Porifera</v>
          </cell>
          <cell r="E253" t="str">
            <v>Calcarea</v>
          </cell>
          <cell r="F253" t="str">
            <v>Leucettidae</v>
          </cell>
          <cell r="J253">
            <v>0</v>
          </cell>
          <cell r="K253">
            <v>0</v>
          </cell>
          <cell r="L253">
            <v>0</v>
          </cell>
          <cell r="M253">
            <v>0</v>
          </cell>
          <cell r="O253" t="str">
            <v>Filter feeder</v>
          </cell>
          <cell r="P253" t="str">
            <v>BF</v>
          </cell>
        </row>
        <row r="254">
          <cell r="C254" t="str">
            <v>Leucilla spp.</v>
          </cell>
          <cell r="D254" t="str">
            <v>Porifera</v>
          </cell>
          <cell r="E254" t="str">
            <v>Calcarea</v>
          </cell>
          <cell r="F254" t="str">
            <v>Amphoriscidae</v>
          </cell>
          <cell r="J254">
            <v>0</v>
          </cell>
          <cell r="K254">
            <v>0</v>
          </cell>
          <cell r="L254">
            <v>0</v>
          </cell>
          <cell r="M254">
            <v>0</v>
          </cell>
          <cell r="O254" t="str">
            <v>Filter feeder</v>
          </cell>
          <cell r="P254" t="str">
            <v>BF</v>
          </cell>
        </row>
        <row r="255">
          <cell r="C255" t="str">
            <v>Grantiidae - undifferentiated</v>
          </cell>
          <cell r="D255" t="str">
            <v>Porifera</v>
          </cell>
          <cell r="E255" t="str">
            <v>Calcarea</v>
          </cell>
          <cell r="F255" t="str">
            <v>Grantiidae</v>
          </cell>
          <cell r="J255">
            <v>0</v>
          </cell>
          <cell r="K255">
            <v>0</v>
          </cell>
          <cell r="L255">
            <v>0</v>
          </cell>
          <cell r="M255">
            <v>0</v>
          </cell>
          <cell r="O255" t="str">
            <v>Filter feeder</v>
          </cell>
          <cell r="P255" t="str">
            <v>BF</v>
          </cell>
        </row>
        <row r="256">
          <cell r="C256" t="str">
            <v>Aphroceras  sp. 1</v>
          </cell>
          <cell r="D256" t="str">
            <v>Porifera</v>
          </cell>
          <cell r="E256" t="str">
            <v>Calcarea</v>
          </cell>
          <cell r="F256" t="str">
            <v>Grantiidae</v>
          </cell>
          <cell r="J256">
            <v>0</v>
          </cell>
          <cell r="K256">
            <v>0</v>
          </cell>
          <cell r="L256">
            <v>0</v>
          </cell>
          <cell r="M256">
            <v>0</v>
          </cell>
          <cell r="O256" t="str">
            <v>Filter feeder</v>
          </cell>
          <cell r="P256" t="str">
            <v>BF</v>
          </cell>
        </row>
        <row r="257">
          <cell r="C257" t="str">
            <v>Ute  cf. syconoides</v>
          </cell>
          <cell r="D257" t="str">
            <v>Porifera</v>
          </cell>
          <cell r="E257" t="str">
            <v>Calcarea</v>
          </cell>
          <cell r="F257" t="str">
            <v>Grantiidae</v>
          </cell>
          <cell r="J257">
            <v>0</v>
          </cell>
          <cell r="K257">
            <v>0</v>
          </cell>
          <cell r="L257">
            <v>0</v>
          </cell>
          <cell r="M257">
            <v>0</v>
          </cell>
          <cell r="O257" t="str">
            <v>Filter feeder</v>
          </cell>
          <cell r="P257" t="str">
            <v>BF</v>
          </cell>
        </row>
        <row r="258">
          <cell r="C258" t="str">
            <v>Ute  n. sp. 1</v>
          </cell>
          <cell r="D258" t="str">
            <v>Porifera</v>
          </cell>
          <cell r="E258" t="str">
            <v>Calcarea</v>
          </cell>
          <cell r="F258" t="str">
            <v>Grantiidae</v>
          </cell>
          <cell r="J258">
            <v>0</v>
          </cell>
          <cell r="K258">
            <v>0</v>
          </cell>
          <cell r="L258">
            <v>0</v>
          </cell>
          <cell r="M258">
            <v>0</v>
          </cell>
          <cell r="O258" t="str">
            <v>Filter feeder</v>
          </cell>
          <cell r="P258" t="str">
            <v>BF</v>
          </cell>
        </row>
        <row r="259">
          <cell r="C259" t="str">
            <v>Leucandra spp.</v>
          </cell>
          <cell r="D259" t="str">
            <v>Porifera</v>
          </cell>
          <cell r="E259" t="str">
            <v>Calcarea</v>
          </cell>
          <cell r="F259" t="str">
            <v>Grantiidae</v>
          </cell>
          <cell r="J259">
            <v>0</v>
          </cell>
          <cell r="K259">
            <v>0</v>
          </cell>
          <cell r="L259">
            <v>0</v>
          </cell>
          <cell r="M259">
            <v>0</v>
          </cell>
          <cell r="O259" t="str">
            <v>Filter feeder</v>
          </cell>
          <cell r="P259" t="str">
            <v>BF</v>
          </cell>
        </row>
        <row r="260">
          <cell r="C260" t="str">
            <v>Grantessa sp. 1</v>
          </cell>
          <cell r="D260" t="str">
            <v>Porifera</v>
          </cell>
          <cell r="E260" t="str">
            <v>Calcarea</v>
          </cell>
          <cell r="F260" t="str">
            <v>Heteropiidae</v>
          </cell>
          <cell r="J260">
            <v>0</v>
          </cell>
          <cell r="K260">
            <v>0</v>
          </cell>
          <cell r="L260">
            <v>0</v>
          </cell>
          <cell r="M260">
            <v>0</v>
          </cell>
          <cell r="O260" t="str">
            <v>Filter feeder</v>
          </cell>
          <cell r="P260" t="str">
            <v>BF</v>
          </cell>
        </row>
        <row r="261">
          <cell r="C261" t="str">
            <v>Sycettusa cf. tenuis</v>
          </cell>
          <cell r="D261" t="str">
            <v>Porifera</v>
          </cell>
          <cell r="E261" t="str">
            <v>Calcarea</v>
          </cell>
          <cell r="F261" t="str">
            <v>Heteropiidae</v>
          </cell>
          <cell r="J261">
            <v>0</v>
          </cell>
          <cell r="K261">
            <v>0</v>
          </cell>
          <cell r="L261">
            <v>0</v>
          </cell>
          <cell r="M261">
            <v>0</v>
          </cell>
          <cell r="O261" t="str">
            <v>Filter feeder</v>
          </cell>
          <cell r="P261" t="str">
            <v>BF</v>
          </cell>
        </row>
        <row r="262">
          <cell r="C262" t="str">
            <v>Leucosoleniidae sp. 1</v>
          </cell>
          <cell r="D262" t="str">
            <v>Porifera</v>
          </cell>
          <cell r="E262" t="str">
            <v>Calcarea</v>
          </cell>
          <cell r="F262" t="str">
            <v>Leucosoleniidae</v>
          </cell>
          <cell r="J262">
            <v>0</v>
          </cell>
          <cell r="K262">
            <v>0</v>
          </cell>
          <cell r="L262">
            <v>0</v>
          </cell>
          <cell r="M262">
            <v>0</v>
          </cell>
          <cell r="O262" t="str">
            <v>Filter feeder</v>
          </cell>
          <cell r="P262" t="str">
            <v>BF</v>
          </cell>
        </row>
        <row r="263">
          <cell r="C263" t="str">
            <v>Leucosoleniidae sp. 2</v>
          </cell>
          <cell r="D263" t="str">
            <v>Porifera</v>
          </cell>
          <cell r="E263" t="str">
            <v>Calcarea</v>
          </cell>
          <cell r="F263" t="str">
            <v>Leucosoleniidae</v>
          </cell>
          <cell r="J263">
            <v>0</v>
          </cell>
          <cell r="K263">
            <v>0</v>
          </cell>
          <cell r="L263">
            <v>0</v>
          </cell>
          <cell r="M263">
            <v>0</v>
          </cell>
          <cell r="O263" t="str">
            <v>Filter feeder</v>
          </cell>
          <cell r="P263" t="str">
            <v>BF</v>
          </cell>
        </row>
        <row r="264">
          <cell r="C264" t="str">
            <v>Calcarea cf. Sycon sp.</v>
          </cell>
          <cell r="D264" t="str">
            <v>Porifera</v>
          </cell>
          <cell r="E264" t="str">
            <v>Calcarea</v>
          </cell>
          <cell r="F264">
            <v>0</v>
          </cell>
          <cell r="G264" t="str">
            <v>PoriferaCalcarea</v>
          </cell>
          <cell r="H264" t="str">
            <v>benthic invertebrate</v>
          </cell>
          <cell r="I264" t="str">
            <v>epibenthos</v>
          </cell>
          <cell r="J264" t="str">
            <v>epibenthos</v>
          </cell>
          <cell r="K264" t="str">
            <v>macrobenthos</v>
          </cell>
          <cell r="L264" t="str">
            <v>macrobenthos</v>
          </cell>
          <cell r="M264" t="str">
            <v>macrobenthos</v>
          </cell>
          <cell r="N264" t="str">
            <v>macrobenthos</v>
          </cell>
          <cell r="O264" t="str">
            <v>Filter feeder</v>
          </cell>
          <cell r="P264" t="str">
            <v>BF</v>
          </cell>
        </row>
        <row r="265">
          <cell r="C265" t="str">
            <v>Sycon sp. 1</v>
          </cell>
          <cell r="D265" t="str">
            <v>Porifera</v>
          </cell>
          <cell r="E265" t="str">
            <v>Calcarea</v>
          </cell>
          <cell r="F265" t="str">
            <v>Sycettidae</v>
          </cell>
          <cell r="J265">
            <v>0</v>
          </cell>
          <cell r="K265">
            <v>0</v>
          </cell>
          <cell r="L265">
            <v>0</v>
          </cell>
          <cell r="M265">
            <v>0</v>
          </cell>
          <cell r="O265" t="str">
            <v>Filter feeder</v>
          </cell>
          <cell r="P265" t="str">
            <v>BF</v>
          </cell>
        </row>
        <row r="266">
          <cell r="C266" t="str">
            <v>Sycon sp. 2</v>
          </cell>
          <cell r="D266" t="str">
            <v>Porifera</v>
          </cell>
          <cell r="E266" t="str">
            <v>Calcarea</v>
          </cell>
          <cell r="F266" t="str">
            <v>Sycettidae</v>
          </cell>
          <cell r="J266">
            <v>0</v>
          </cell>
          <cell r="K266">
            <v>0</v>
          </cell>
          <cell r="L266">
            <v>0</v>
          </cell>
          <cell r="M266">
            <v>0</v>
          </cell>
          <cell r="O266" t="str">
            <v>Filter feeder</v>
          </cell>
          <cell r="P266" t="str">
            <v>BF</v>
          </cell>
        </row>
        <row r="267">
          <cell r="C267" t="str">
            <v>Lelapia australis</v>
          </cell>
          <cell r="D267" t="str">
            <v>Porifera</v>
          </cell>
          <cell r="E267" t="str">
            <v>Calcarea</v>
          </cell>
          <cell r="F267" t="str">
            <v>Lelapiidae</v>
          </cell>
          <cell r="J267">
            <v>0</v>
          </cell>
          <cell r="K267">
            <v>0</v>
          </cell>
          <cell r="L267">
            <v>0</v>
          </cell>
          <cell r="M267">
            <v>0</v>
          </cell>
          <cell r="O267" t="str">
            <v>Filter feeder</v>
          </cell>
          <cell r="P267" t="str">
            <v>BF</v>
          </cell>
        </row>
        <row r="268">
          <cell r="C268" t="str">
            <v>Class Hexactinellida - undifferentiated</v>
          </cell>
          <cell r="D268" t="str">
            <v>Porifera</v>
          </cell>
          <cell r="E268" t="str">
            <v>Hexactinellida</v>
          </cell>
          <cell r="F268" t="str">
            <v xml:space="preserve">  --  </v>
          </cell>
          <cell r="J268">
            <v>0</v>
          </cell>
          <cell r="K268">
            <v>0</v>
          </cell>
          <cell r="L268">
            <v>0</v>
          </cell>
          <cell r="M268">
            <v>0</v>
          </cell>
          <cell r="O268" t="str">
            <v>Filter feeder</v>
          </cell>
          <cell r="P268" t="str">
            <v>BF</v>
          </cell>
        </row>
        <row r="269">
          <cell r="C269" t="str">
            <v>cf. Hyalonematidae spp.</v>
          </cell>
          <cell r="D269" t="str">
            <v>Porifera</v>
          </cell>
          <cell r="E269" t="str">
            <v>Hexactinellida</v>
          </cell>
          <cell r="F269" t="str">
            <v>cf. Hyalonematidae</v>
          </cell>
          <cell r="J269">
            <v>0</v>
          </cell>
          <cell r="K269">
            <v>0</v>
          </cell>
          <cell r="L269">
            <v>0</v>
          </cell>
          <cell r="M269">
            <v>0</v>
          </cell>
          <cell r="O269" t="str">
            <v>Filter feeder</v>
          </cell>
          <cell r="P269" t="str">
            <v>BF</v>
          </cell>
        </row>
        <row r="270">
          <cell r="C270" t="str">
            <v>Hexactinosid sp 2</v>
          </cell>
          <cell r="D270" t="str">
            <v>Porifera</v>
          </cell>
          <cell r="E270" t="str">
            <v>Hexactinellida</v>
          </cell>
          <cell r="F270" t="str">
            <v xml:space="preserve">  --  </v>
          </cell>
          <cell r="J270">
            <v>0</v>
          </cell>
          <cell r="K270">
            <v>0</v>
          </cell>
          <cell r="L270">
            <v>0</v>
          </cell>
          <cell r="M270">
            <v>0</v>
          </cell>
          <cell r="O270" t="str">
            <v>Filter feeder</v>
          </cell>
          <cell r="P270" t="str">
            <v>BF</v>
          </cell>
        </row>
        <row r="271">
          <cell r="C271" t="str">
            <v>Hexactinosid sp 1</v>
          </cell>
          <cell r="D271" t="str">
            <v>Porifera</v>
          </cell>
          <cell r="E271" t="str">
            <v>Hexactinellida</v>
          </cell>
          <cell r="F271" t="str">
            <v xml:space="preserve">  --  </v>
          </cell>
          <cell r="J271">
            <v>0</v>
          </cell>
          <cell r="K271">
            <v>0</v>
          </cell>
          <cell r="L271">
            <v>0</v>
          </cell>
          <cell r="M271">
            <v>0</v>
          </cell>
          <cell r="O271" t="str">
            <v>Filter feeder</v>
          </cell>
          <cell r="P271" t="str">
            <v>BF</v>
          </cell>
        </row>
        <row r="272">
          <cell r="C272" t="str">
            <v>Hexactinosid sp 3</v>
          </cell>
          <cell r="D272" t="str">
            <v>Porifera</v>
          </cell>
          <cell r="E272" t="str">
            <v>Hexactinellida</v>
          </cell>
          <cell r="F272" t="str">
            <v xml:space="preserve">  --  </v>
          </cell>
          <cell r="J272">
            <v>0</v>
          </cell>
          <cell r="K272">
            <v>0</v>
          </cell>
          <cell r="L272">
            <v>0</v>
          </cell>
          <cell r="M272">
            <v>0</v>
          </cell>
          <cell r="O272" t="str">
            <v>Filter feeder</v>
          </cell>
          <cell r="P272" t="str">
            <v>BF</v>
          </cell>
        </row>
        <row r="273">
          <cell r="C273" t="str">
            <v>Lyssacinosida sp. 1</v>
          </cell>
          <cell r="D273" t="str">
            <v>Porifera</v>
          </cell>
          <cell r="E273" t="str">
            <v>Hexactinellida</v>
          </cell>
          <cell r="F273" t="str">
            <v xml:space="preserve">  --  </v>
          </cell>
          <cell r="J273">
            <v>0</v>
          </cell>
          <cell r="K273">
            <v>0</v>
          </cell>
          <cell r="L273">
            <v>0</v>
          </cell>
          <cell r="M273">
            <v>0</v>
          </cell>
          <cell r="O273" t="str">
            <v>Filter feeder</v>
          </cell>
          <cell r="P273" t="str">
            <v>BF</v>
          </cell>
        </row>
        <row r="274">
          <cell r="C274" t="str">
            <v>Hyalonema (Leptonema) sp. 1</v>
          </cell>
          <cell r="D274" t="str">
            <v>Porifera</v>
          </cell>
          <cell r="E274" t="str">
            <v>Hexactinellida</v>
          </cell>
          <cell r="F274" t="str">
            <v>Hyalonematidae</v>
          </cell>
          <cell r="J274">
            <v>0</v>
          </cell>
          <cell r="K274">
            <v>0</v>
          </cell>
          <cell r="L274">
            <v>0</v>
          </cell>
          <cell r="M274">
            <v>0</v>
          </cell>
          <cell r="O274" t="str">
            <v>Filter feeder</v>
          </cell>
          <cell r="P274" t="str">
            <v>BF</v>
          </cell>
        </row>
        <row r="275">
          <cell r="C275" t="str">
            <v>Hyalonema  sp 2</v>
          </cell>
          <cell r="D275" t="str">
            <v>Porifera</v>
          </cell>
          <cell r="E275" t="str">
            <v>Hexactinellida</v>
          </cell>
          <cell r="F275" t="str">
            <v>Hyalonematidae</v>
          </cell>
          <cell r="J275">
            <v>0</v>
          </cell>
          <cell r="K275">
            <v>0</v>
          </cell>
          <cell r="L275">
            <v>0</v>
          </cell>
          <cell r="M275">
            <v>0</v>
          </cell>
          <cell r="O275" t="str">
            <v>Filter feeder</v>
          </cell>
          <cell r="P275" t="str">
            <v>BF</v>
          </cell>
        </row>
        <row r="276">
          <cell r="C276" t="str">
            <v>Hyalonema sp. 3</v>
          </cell>
          <cell r="D276" t="str">
            <v>Porifera</v>
          </cell>
          <cell r="E276" t="str">
            <v>Hexactinellida</v>
          </cell>
          <cell r="F276" t="str">
            <v>Hyalonematidae</v>
          </cell>
          <cell r="J276">
            <v>0</v>
          </cell>
          <cell r="K276">
            <v>0</v>
          </cell>
          <cell r="L276">
            <v>0</v>
          </cell>
          <cell r="M276">
            <v>0</v>
          </cell>
          <cell r="O276" t="str">
            <v>Filter feeder</v>
          </cell>
          <cell r="P276" t="str">
            <v>BF</v>
          </cell>
        </row>
        <row r="277">
          <cell r="C277" t="str">
            <v>Hyalonema sp. 4</v>
          </cell>
          <cell r="D277" t="str">
            <v>Porifera</v>
          </cell>
          <cell r="E277" t="str">
            <v>Hexactinellida</v>
          </cell>
          <cell r="F277" t="str">
            <v>Hyalonematidae</v>
          </cell>
          <cell r="J277">
            <v>0</v>
          </cell>
          <cell r="K277">
            <v>0</v>
          </cell>
          <cell r="L277">
            <v>0</v>
          </cell>
          <cell r="M277">
            <v>0</v>
          </cell>
          <cell r="O277" t="str">
            <v>Filter feeder</v>
          </cell>
          <cell r="P277" t="str">
            <v>BF</v>
          </cell>
        </row>
        <row r="278">
          <cell r="C278" t="str">
            <v>Hyalonema sp. 5</v>
          </cell>
          <cell r="D278" t="str">
            <v>Porifera</v>
          </cell>
          <cell r="E278" t="str">
            <v>Hexactinellida</v>
          </cell>
          <cell r="F278" t="str">
            <v>Hyalonematidae</v>
          </cell>
          <cell r="J278">
            <v>0</v>
          </cell>
          <cell r="K278">
            <v>0</v>
          </cell>
          <cell r="L278">
            <v>0</v>
          </cell>
          <cell r="M278">
            <v>0</v>
          </cell>
          <cell r="O278" t="str">
            <v>Filter feeder</v>
          </cell>
          <cell r="P278" t="str">
            <v>BF</v>
          </cell>
        </row>
        <row r="279">
          <cell r="C279" t="str">
            <v>Hyalonema sp. 6</v>
          </cell>
          <cell r="D279" t="str">
            <v>Porifera</v>
          </cell>
          <cell r="E279" t="str">
            <v>Hexactinellida</v>
          </cell>
          <cell r="F279" t="str">
            <v>Hyalonematidae</v>
          </cell>
          <cell r="J279">
            <v>0</v>
          </cell>
          <cell r="K279">
            <v>0</v>
          </cell>
          <cell r="L279">
            <v>0</v>
          </cell>
          <cell r="M279">
            <v>0</v>
          </cell>
          <cell r="O279" t="str">
            <v>Filter feeder</v>
          </cell>
          <cell r="P279" t="str">
            <v>BF</v>
          </cell>
        </row>
        <row r="280">
          <cell r="C280" t="str">
            <v>Hyalonematidae sp. 1</v>
          </cell>
          <cell r="D280" t="str">
            <v>Porifera</v>
          </cell>
          <cell r="E280" t="str">
            <v>Hexactinellida</v>
          </cell>
          <cell r="F280" t="str">
            <v>Hyalonematidae</v>
          </cell>
          <cell r="J280">
            <v>0</v>
          </cell>
          <cell r="K280">
            <v>0</v>
          </cell>
          <cell r="L280">
            <v>0</v>
          </cell>
          <cell r="M280">
            <v>0</v>
          </cell>
          <cell r="O280" t="str">
            <v>Filter feeder</v>
          </cell>
          <cell r="P280" t="str">
            <v>BF</v>
          </cell>
        </row>
        <row r="281">
          <cell r="C281" t="str">
            <v>Hyalonematidae sp. 2</v>
          </cell>
          <cell r="D281" t="str">
            <v>Porifera</v>
          </cell>
          <cell r="E281" t="str">
            <v>Hexactinellida</v>
          </cell>
          <cell r="F281" t="str">
            <v>Hyalonematidae</v>
          </cell>
          <cell r="J281">
            <v>0</v>
          </cell>
          <cell r="K281">
            <v>0</v>
          </cell>
          <cell r="L281">
            <v>0</v>
          </cell>
          <cell r="M281">
            <v>0</v>
          </cell>
          <cell r="O281" t="str">
            <v>Filter feeder</v>
          </cell>
          <cell r="P281" t="str">
            <v>BF</v>
          </cell>
        </row>
        <row r="282">
          <cell r="C282" t="str">
            <v>Hyalonematidae sp. 3</v>
          </cell>
          <cell r="D282" t="str">
            <v>Porifera</v>
          </cell>
          <cell r="E282" t="str">
            <v>Hexactinellida</v>
          </cell>
          <cell r="F282" t="str">
            <v>Hyalonematidae</v>
          </cell>
          <cell r="J282">
            <v>0</v>
          </cell>
          <cell r="K282">
            <v>0</v>
          </cell>
          <cell r="L282">
            <v>0</v>
          </cell>
          <cell r="M282">
            <v>0</v>
          </cell>
          <cell r="O282" t="str">
            <v>Filter feeder</v>
          </cell>
          <cell r="P282" t="str">
            <v>BF</v>
          </cell>
        </row>
        <row r="283">
          <cell r="C283" t="str">
            <v>Hyalonematidae sp. 4</v>
          </cell>
          <cell r="D283" t="str">
            <v>Porifera</v>
          </cell>
          <cell r="E283" t="str">
            <v>Hexactinellida</v>
          </cell>
          <cell r="F283" t="str">
            <v>Hyalonematidae</v>
          </cell>
          <cell r="J283">
            <v>0</v>
          </cell>
          <cell r="K283">
            <v>0</v>
          </cell>
          <cell r="L283">
            <v>0</v>
          </cell>
          <cell r="M283">
            <v>0</v>
          </cell>
          <cell r="O283" t="str">
            <v>Filter feeder</v>
          </cell>
          <cell r="P283" t="str">
            <v>BF</v>
          </cell>
        </row>
        <row r="284">
          <cell r="C284" t="str">
            <v>Euplectellidae sp. 1</v>
          </cell>
          <cell r="D284" t="str">
            <v>Porifera</v>
          </cell>
          <cell r="E284" t="str">
            <v>Hexactinellida</v>
          </cell>
          <cell r="F284" t="str">
            <v>Euplectellidae</v>
          </cell>
          <cell r="J284">
            <v>0</v>
          </cell>
          <cell r="K284">
            <v>0</v>
          </cell>
          <cell r="L284">
            <v>0</v>
          </cell>
          <cell r="M284">
            <v>0</v>
          </cell>
          <cell r="O284" t="str">
            <v>Filter feeder</v>
          </cell>
          <cell r="P284" t="str">
            <v>BF</v>
          </cell>
        </row>
        <row r="285">
          <cell r="C285" t="str">
            <v>Walteria flemmingi</v>
          </cell>
          <cell r="D285" t="str">
            <v>Porifera</v>
          </cell>
          <cell r="E285" t="str">
            <v>Hexactinellida</v>
          </cell>
          <cell r="F285" t="str">
            <v>Euplectellidae</v>
          </cell>
          <cell r="J285">
            <v>0</v>
          </cell>
          <cell r="K285">
            <v>0</v>
          </cell>
          <cell r="L285">
            <v>0</v>
          </cell>
          <cell r="M285">
            <v>0</v>
          </cell>
          <cell r="O285" t="str">
            <v>Filter feeder</v>
          </cell>
          <cell r="P285" t="str">
            <v>BF</v>
          </cell>
        </row>
        <row r="286">
          <cell r="C286" t="str">
            <v>Euplectellidae Euplectellid sp 1</v>
          </cell>
          <cell r="D286" t="str">
            <v>Porifera</v>
          </cell>
          <cell r="E286" t="str">
            <v>Hexactinellida</v>
          </cell>
          <cell r="F286" t="str">
            <v>Euplectellidae</v>
          </cell>
          <cell r="J286">
            <v>0</v>
          </cell>
          <cell r="K286">
            <v>0</v>
          </cell>
          <cell r="L286">
            <v>0</v>
          </cell>
          <cell r="M286">
            <v>0</v>
          </cell>
          <cell r="O286" t="str">
            <v>Filter feeder</v>
          </cell>
          <cell r="P286" t="str">
            <v>BF</v>
          </cell>
        </row>
        <row r="287">
          <cell r="C287" t="str">
            <v>Euplectellidae  Euplectellid sp 2</v>
          </cell>
          <cell r="D287" t="str">
            <v>Porifera</v>
          </cell>
          <cell r="E287" t="str">
            <v>Hexactinellida</v>
          </cell>
          <cell r="F287" t="str">
            <v>Euplectellidae</v>
          </cell>
          <cell r="J287">
            <v>0</v>
          </cell>
          <cell r="K287">
            <v>0</v>
          </cell>
          <cell r="L287">
            <v>0</v>
          </cell>
          <cell r="M287">
            <v>0</v>
          </cell>
          <cell r="O287" t="str">
            <v>Filter feeder</v>
          </cell>
          <cell r="P287" t="str">
            <v>BF</v>
          </cell>
        </row>
        <row r="288">
          <cell r="C288" t="str">
            <v>Euplectellidae sp. 3</v>
          </cell>
          <cell r="D288" t="str">
            <v>Porifera</v>
          </cell>
          <cell r="E288" t="str">
            <v>Hexactinellida</v>
          </cell>
          <cell r="F288" t="str">
            <v>Euplectellidae</v>
          </cell>
          <cell r="J288">
            <v>0</v>
          </cell>
          <cell r="K288">
            <v>0</v>
          </cell>
          <cell r="L288">
            <v>0</v>
          </cell>
          <cell r="M288">
            <v>0</v>
          </cell>
          <cell r="O288" t="str">
            <v>Filter feeder</v>
          </cell>
          <cell r="P288" t="str">
            <v>BF</v>
          </cell>
        </row>
        <row r="289">
          <cell r="C289" t="str">
            <v>Leucopsacidae sp. 1</v>
          </cell>
          <cell r="D289" t="str">
            <v>Porifera</v>
          </cell>
          <cell r="E289" t="str">
            <v>Hexactinellida</v>
          </cell>
          <cell r="F289" t="str">
            <v>Leucopsacidae</v>
          </cell>
          <cell r="J289">
            <v>0</v>
          </cell>
          <cell r="K289">
            <v>0</v>
          </cell>
          <cell r="L289">
            <v>0</v>
          </cell>
          <cell r="M289">
            <v>0</v>
          </cell>
          <cell r="O289" t="str">
            <v>Filter feeder</v>
          </cell>
          <cell r="P289" t="str">
            <v>BF</v>
          </cell>
        </row>
        <row r="290">
          <cell r="C290" t="str">
            <v>Rossellidae sp. 1</v>
          </cell>
          <cell r="D290" t="str">
            <v>Porifera</v>
          </cell>
          <cell r="E290" t="str">
            <v>Hexactinellida</v>
          </cell>
          <cell r="F290" t="str">
            <v>Rossellidae</v>
          </cell>
          <cell r="J290">
            <v>0</v>
          </cell>
          <cell r="K290">
            <v>0</v>
          </cell>
          <cell r="L290">
            <v>0</v>
          </cell>
          <cell r="M290">
            <v>0</v>
          </cell>
          <cell r="O290" t="str">
            <v>Filter feeder</v>
          </cell>
          <cell r="P290" t="str">
            <v>BF</v>
          </cell>
        </row>
        <row r="291">
          <cell r="C291" t="str">
            <v>Rossellidae  Rossellid sp 2</v>
          </cell>
          <cell r="D291" t="str">
            <v>Porifera</v>
          </cell>
          <cell r="E291" t="str">
            <v>Hexactinellida</v>
          </cell>
          <cell r="F291" t="str">
            <v>Rossellidae</v>
          </cell>
          <cell r="J291">
            <v>0</v>
          </cell>
          <cell r="K291">
            <v>0</v>
          </cell>
          <cell r="L291">
            <v>0</v>
          </cell>
          <cell r="M291">
            <v>0</v>
          </cell>
          <cell r="O291" t="str">
            <v>Filter feeder</v>
          </cell>
          <cell r="P291" t="str">
            <v>BF</v>
          </cell>
        </row>
        <row r="292">
          <cell r="C292" t="str">
            <v>Rossellidae Rossellid sp 3</v>
          </cell>
          <cell r="D292" t="str">
            <v>Porifera</v>
          </cell>
          <cell r="E292" t="str">
            <v>Hexactinellida</v>
          </cell>
          <cell r="F292" t="str">
            <v>Rossellidae</v>
          </cell>
          <cell r="J292">
            <v>0</v>
          </cell>
          <cell r="K292">
            <v>0</v>
          </cell>
          <cell r="L292">
            <v>0</v>
          </cell>
          <cell r="M292">
            <v>0</v>
          </cell>
          <cell r="O292" t="str">
            <v>Filter feeder</v>
          </cell>
          <cell r="P292" t="str">
            <v>BF</v>
          </cell>
        </row>
        <row r="293">
          <cell r="C293" t="str">
            <v>Aphorme  sp. 1</v>
          </cell>
          <cell r="D293" t="str">
            <v>Porifera</v>
          </cell>
          <cell r="E293" t="str">
            <v>Hexactinellida</v>
          </cell>
          <cell r="F293" t="str">
            <v>Rossellidae</v>
          </cell>
          <cell r="J293">
            <v>0</v>
          </cell>
          <cell r="K293">
            <v>0</v>
          </cell>
          <cell r="L293">
            <v>0</v>
          </cell>
          <cell r="M293">
            <v>0</v>
          </cell>
          <cell r="O293" t="str">
            <v>Filter feeder</v>
          </cell>
          <cell r="P293" t="str">
            <v>BF</v>
          </cell>
        </row>
        <row r="294">
          <cell r="C294" t="str">
            <v>Rossellidae sp. 4</v>
          </cell>
          <cell r="D294" t="str">
            <v>Porifera</v>
          </cell>
          <cell r="E294" t="str">
            <v>Hexactinellida</v>
          </cell>
          <cell r="F294" t="str">
            <v>Rossellidae</v>
          </cell>
          <cell r="J294">
            <v>0</v>
          </cell>
          <cell r="K294">
            <v>0</v>
          </cell>
          <cell r="L294">
            <v>0</v>
          </cell>
          <cell r="M294">
            <v>0</v>
          </cell>
          <cell r="O294" t="str">
            <v>Filter feeder</v>
          </cell>
          <cell r="P294" t="str">
            <v>BF</v>
          </cell>
        </row>
        <row r="295">
          <cell r="C295" t="str">
            <v>Rossellidae sp. 5</v>
          </cell>
          <cell r="D295" t="str">
            <v>Porifera</v>
          </cell>
          <cell r="E295" t="str">
            <v>Hexactinellida</v>
          </cell>
          <cell r="F295" t="str">
            <v>Rossellidae</v>
          </cell>
          <cell r="J295">
            <v>0</v>
          </cell>
          <cell r="K295">
            <v>0</v>
          </cell>
          <cell r="L295">
            <v>0</v>
          </cell>
          <cell r="M295">
            <v>0</v>
          </cell>
          <cell r="O295" t="str">
            <v>Filter feeder</v>
          </cell>
          <cell r="P295" t="str">
            <v>BF</v>
          </cell>
        </row>
        <row r="296">
          <cell r="C296" t="str">
            <v>Rossellidae sp. 6</v>
          </cell>
          <cell r="D296" t="str">
            <v>Porifera</v>
          </cell>
          <cell r="E296" t="str">
            <v>Hexactinellida</v>
          </cell>
          <cell r="F296" t="str">
            <v>Rossellidae</v>
          </cell>
          <cell r="J296">
            <v>0</v>
          </cell>
          <cell r="K296">
            <v>0</v>
          </cell>
          <cell r="L296">
            <v>0</v>
          </cell>
          <cell r="M296">
            <v>0</v>
          </cell>
          <cell r="O296" t="str">
            <v>Filter feeder</v>
          </cell>
          <cell r="P296" t="str">
            <v>BF</v>
          </cell>
        </row>
        <row r="297">
          <cell r="C297" t="str">
            <v>Class Hydrozoa - undifferentiated</v>
          </cell>
          <cell r="D297" t="str">
            <v>Cnidaria</v>
          </cell>
          <cell r="E297" t="str">
            <v>Hydrozoa</v>
          </cell>
          <cell r="F297" t="str">
            <v xml:space="preserve">  --  </v>
          </cell>
          <cell r="J297">
            <v>0</v>
          </cell>
          <cell r="K297">
            <v>0</v>
          </cell>
          <cell r="L297">
            <v>0</v>
          </cell>
          <cell r="M297">
            <v>0</v>
          </cell>
          <cell r="O297" t="str">
            <v>Filter feeder</v>
          </cell>
          <cell r="P297" t="str">
            <v>BF</v>
          </cell>
        </row>
        <row r="298">
          <cell r="C298" t="str">
            <v>Order Hydroida - undifferentiated</v>
          </cell>
          <cell r="D298" t="str">
            <v>Cnidaria</v>
          </cell>
          <cell r="E298" t="str">
            <v>Hydrozoa</v>
          </cell>
          <cell r="F298" t="str">
            <v xml:space="preserve">  --  </v>
          </cell>
          <cell r="J298">
            <v>0</v>
          </cell>
          <cell r="K298">
            <v>0</v>
          </cell>
          <cell r="L298">
            <v>0</v>
          </cell>
          <cell r="M298">
            <v>0</v>
          </cell>
          <cell r="O298" t="str">
            <v>Filter feeder</v>
          </cell>
          <cell r="P298" t="str">
            <v>BF</v>
          </cell>
        </row>
        <row r="299">
          <cell r="C299" t="str">
            <v>Obelia</v>
          </cell>
          <cell r="D299" t="str">
            <v>Cnidaria</v>
          </cell>
          <cell r="E299" t="str">
            <v>Hydrozoa</v>
          </cell>
          <cell r="F299" t="str">
            <v>Hydroida/Leptomedusae/Campanulariidae</v>
          </cell>
          <cell r="G299" t="str">
            <v>CnidariaHydrozoaHydroida/Leptomedusae/Campanulariidae</v>
          </cell>
          <cell r="H299" t="str">
            <v xml:space="preserve">pelagic invertebrate </v>
          </cell>
          <cell r="I299" t="str">
            <v>epibenthos</v>
          </cell>
          <cell r="J299" t="str">
            <v>epibenthos</v>
          </cell>
          <cell r="K299" t="str">
            <v>macrobenthos</v>
          </cell>
          <cell r="L299" t="str">
            <v>macrobenthos</v>
          </cell>
          <cell r="M299" t="str">
            <v>macrobenthos</v>
          </cell>
          <cell r="N299" t="str">
            <v>macrobenthos</v>
          </cell>
          <cell r="O299" t="str">
            <v>Filter feeder</v>
          </cell>
          <cell r="P299" t="str">
            <v>BF</v>
          </cell>
        </row>
        <row r="300">
          <cell r="C300" t="str">
            <v>Aglaophenia spp.</v>
          </cell>
          <cell r="D300" t="str">
            <v>Cnidaria</v>
          </cell>
          <cell r="E300" t="str">
            <v>Hydrozoa</v>
          </cell>
          <cell r="F300" t="str">
            <v>Aglaopheniidae</v>
          </cell>
          <cell r="J300">
            <v>0</v>
          </cell>
          <cell r="K300">
            <v>0</v>
          </cell>
          <cell r="L300">
            <v>0</v>
          </cell>
          <cell r="M300">
            <v>0</v>
          </cell>
          <cell r="O300" t="str">
            <v>Filter feeder</v>
          </cell>
          <cell r="P300" t="str">
            <v>BF</v>
          </cell>
        </row>
        <row r="301">
          <cell r="C301" t="str">
            <v>Medusa</v>
          </cell>
          <cell r="D301" t="str">
            <v>Cnidaria</v>
          </cell>
          <cell r="E301">
            <v>0</v>
          </cell>
          <cell r="F301">
            <v>0</v>
          </cell>
          <cell r="G301" t="str">
            <v>Cnidaria</v>
          </cell>
          <cell r="H301" t="str">
            <v xml:space="preserve">pelagic invertebrate </v>
          </cell>
          <cell r="I301" t="str">
            <v xml:space="preserve">pelagic invertebrate </v>
          </cell>
          <cell r="J301" t="str">
            <v xml:space="preserve">pelagic invertebrate </v>
          </cell>
          <cell r="K301" t="str">
            <v>gelatinous nekton</v>
          </cell>
          <cell r="L301" t="str">
            <v>gelatinous nekton</v>
          </cell>
          <cell r="M301" t="str">
            <v>gelatinous nekton</v>
          </cell>
          <cell r="N301" t="str">
            <v>gelatinous nekton</v>
          </cell>
          <cell r="O301" t="str">
            <v>Gelatinous zooplankton</v>
          </cell>
          <cell r="P301" t="str">
            <v>ZG</v>
          </cell>
        </row>
        <row r="302">
          <cell r="C302" t="str">
            <v>Stylasteridae - undifferentiated</v>
          </cell>
          <cell r="D302" t="str">
            <v>Cnidaria</v>
          </cell>
          <cell r="E302" t="str">
            <v>Hydrozoa</v>
          </cell>
          <cell r="F302" t="str">
            <v>Stylasteridae</v>
          </cell>
          <cell r="J302">
            <v>0</v>
          </cell>
          <cell r="K302">
            <v>0</v>
          </cell>
          <cell r="L302">
            <v>0</v>
          </cell>
          <cell r="M302">
            <v>0</v>
          </cell>
          <cell r="O302" t="str">
            <v>Filter feeder</v>
          </cell>
          <cell r="P302" t="str">
            <v>BF</v>
          </cell>
        </row>
        <row r="303">
          <cell r="C303" t="str">
            <v>Order Trachymedusae - undifferentiated</v>
          </cell>
          <cell r="D303">
            <v>0</v>
          </cell>
          <cell r="E303">
            <v>0</v>
          </cell>
          <cell r="F303">
            <v>0</v>
          </cell>
          <cell r="O303" t="str">
            <v>Gelatinous zooplankton</v>
          </cell>
          <cell r="P303" t="str">
            <v>ZG</v>
          </cell>
        </row>
        <row r="304">
          <cell r="C304" t="str">
            <v>Cuninidae - undifferentiated</v>
          </cell>
          <cell r="D304">
            <v>0</v>
          </cell>
          <cell r="E304">
            <v>0</v>
          </cell>
          <cell r="F304">
            <v>0</v>
          </cell>
          <cell r="O304" t="str">
            <v>Gelatinous zooplankton</v>
          </cell>
          <cell r="P304" t="str">
            <v>ZG</v>
          </cell>
        </row>
        <row r="305">
          <cell r="C305" t="str">
            <v>Solmissus spp.</v>
          </cell>
          <cell r="D305" t="str">
            <v>Cnidaria</v>
          </cell>
          <cell r="E305">
            <v>0</v>
          </cell>
          <cell r="F305">
            <v>0</v>
          </cell>
          <cell r="O305" t="str">
            <v>Gelatinous zooplankton</v>
          </cell>
          <cell r="P305" t="str">
            <v>ZG</v>
          </cell>
        </row>
        <row r="306">
          <cell r="C306" t="str">
            <v>Rhopalonematidae - undifferentiated</v>
          </cell>
          <cell r="D306">
            <v>0</v>
          </cell>
          <cell r="E306">
            <v>0</v>
          </cell>
          <cell r="F306">
            <v>0</v>
          </cell>
          <cell r="O306" t="str">
            <v>Gelatinous zooplankton</v>
          </cell>
          <cell r="P306" t="str">
            <v>ZG</v>
          </cell>
        </row>
        <row r="307">
          <cell r="C307" t="str">
            <v>Rhopalonema spp.</v>
          </cell>
          <cell r="D307">
            <v>0</v>
          </cell>
          <cell r="E307">
            <v>0</v>
          </cell>
          <cell r="F307">
            <v>0</v>
          </cell>
          <cell r="O307" t="str">
            <v>Gelatinous zooplankton</v>
          </cell>
          <cell r="P307" t="str">
            <v>ZG</v>
          </cell>
        </row>
        <row r="308">
          <cell r="C308" t="str">
            <v>Siphonophora</v>
          </cell>
          <cell r="D308" t="str">
            <v>Cnidaria</v>
          </cell>
          <cell r="E308">
            <v>0</v>
          </cell>
          <cell r="F308">
            <v>0</v>
          </cell>
          <cell r="G308" t="str">
            <v>Cnidaria</v>
          </cell>
          <cell r="H308" t="str">
            <v xml:space="preserve">pelagic invertebrate </v>
          </cell>
          <cell r="I308" t="str">
            <v xml:space="preserve">pelagic invertebrate </v>
          </cell>
          <cell r="J308" t="str">
            <v xml:space="preserve">pelagic invertebrate </v>
          </cell>
          <cell r="K308" t="str">
            <v>gelatinous nekton</v>
          </cell>
          <cell r="L308" t="str">
            <v>gelatinous nekton</v>
          </cell>
          <cell r="M308" t="str">
            <v>gelatinous nekton</v>
          </cell>
          <cell r="N308" t="str">
            <v>gelatinous nekton</v>
          </cell>
          <cell r="O308" t="str">
            <v>Gelatinous zooplankton</v>
          </cell>
          <cell r="P308" t="str">
            <v>ZG</v>
          </cell>
        </row>
        <row r="309">
          <cell r="C309" t="str">
            <v>Siphonophora sp. 1</v>
          </cell>
          <cell r="D309" t="str">
            <v>Cnidaria</v>
          </cell>
          <cell r="E309" t="str">
            <v>Hydrozoa</v>
          </cell>
          <cell r="F309" t="str">
            <v>Siphonophora//Physaliidae</v>
          </cell>
          <cell r="G309" t="str">
            <v>CnidariaHydrozoaSiphonophora//Physaliidae</v>
          </cell>
          <cell r="H309" t="str">
            <v xml:space="preserve">pelagic invertebrate </v>
          </cell>
          <cell r="I309" t="str">
            <v xml:space="preserve">pelagic invertebrate </v>
          </cell>
          <cell r="J309" t="str">
            <v xml:space="preserve">pelagic invertebrate </v>
          </cell>
          <cell r="K309" t="str">
            <v>gelatinous nekton</v>
          </cell>
          <cell r="L309" t="str">
            <v>gelatinous nekton</v>
          </cell>
          <cell r="M309" t="str">
            <v>gelatinous nekton</v>
          </cell>
          <cell r="N309" t="str">
            <v>gelatinous nekton</v>
          </cell>
          <cell r="O309" t="str">
            <v>Gelatinous zooplankton</v>
          </cell>
          <cell r="P309" t="str">
            <v>ZG</v>
          </cell>
        </row>
        <row r="310">
          <cell r="C310" t="str">
            <v>Diphyidae - undifferentiated</v>
          </cell>
          <cell r="D310">
            <v>0</v>
          </cell>
          <cell r="E310">
            <v>0</v>
          </cell>
          <cell r="F310">
            <v>0</v>
          </cell>
          <cell r="O310" t="str">
            <v>Gelatinous zooplankton</v>
          </cell>
          <cell r="P310" t="str">
            <v>ZG</v>
          </cell>
        </row>
        <row r="311">
          <cell r="C311" t="str">
            <v>Chelophyes spp.</v>
          </cell>
          <cell r="D311">
            <v>0</v>
          </cell>
          <cell r="E311">
            <v>0</v>
          </cell>
          <cell r="F311">
            <v>0</v>
          </cell>
          <cell r="O311" t="str">
            <v>Gelatinous zooplankton</v>
          </cell>
          <cell r="P311" t="str">
            <v>ZG</v>
          </cell>
        </row>
        <row r="312">
          <cell r="C312" t="str">
            <v>Diphyes spp.</v>
          </cell>
          <cell r="D312" t="str">
            <v>Cnidaria</v>
          </cell>
          <cell r="E312">
            <v>0</v>
          </cell>
          <cell r="F312">
            <v>0</v>
          </cell>
          <cell r="O312" t="str">
            <v>Gelatinous zooplankton</v>
          </cell>
          <cell r="P312" t="str">
            <v>ZG</v>
          </cell>
        </row>
        <row r="313">
          <cell r="C313" t="str">
            <v>Hippopodiidae - undifferentiated</v>
          </cell>
          <cell r="D313" t="str">
            <v>Cnidaria</v>
          </cell>
          <cell r="E313">
            <v>0</v>
          </cell>
          <cell r="F313">
            <v>0</v>
          </cell>
          <cell r="O313" t="str">
            <v>Gelatinous zooplankton</v>
          </cell>
          <cell r="P313" t="str">
            <v>ZG</v>
          </cell>
        </row>
        <row r="314">
          <cell r="C314" t="str">
            <v>Hippopodius spp.</v>
          </cell>
          <cell r="D314" t="str">
            <v>Cnidaria</v>
          </cell>
          <cell r="E314">
            <v>0</v>
          </cell>
          <cell r="F314">
            <v>0</v>
          </cell>
          <cell r="O314" t="str">
            <v>Gelatinous zooplankton</v>
          </cell>
          <cell r="P314" t="str">
            <v>ZG</v>
          </cell>
        </row>
        <row r="315">
          <cell r="C315" t="str">
            <v>Vogtia spp.</v>
          </cell>
          <cell r="D315">
            <v>0</v>
          </cell>
          <cell r="E315">
            <v>0</v>
          </cell>
          <cell r="F315">
            <v>0</v>
          </cell>
          <cell r="O315" t="str">
            <v>Gelatinous zooplankton</v>
          </cell>
          <cell r="P315" t="str">
            <v>ZG</v>
          </cell>
        </row>
        <row r="316">
          <cell r="C316" t="str">
            <v>Rosacea spp.</v>
          </cell>
          <cell r="D316">
            <v>0</v>
          </cell>
          <cell r="E316">
            <v>0</v>
          </cell>
          <cell r="F316">
            <v>0</v>
          </cell>
          <cell r="O316" t="str">
            <v>Gelatinous zooplankton</v>
          </cell>
          <cell r="P316" t="str">
            <v>ZG</v>
          </cell>
        </row>
        <row r="317">
          <cell r="C317" t="str">
            <v>Sphaeronectidae - undifferentiated</v>
          </cell>
          <cell r="D317">
            <v>0</v>
          </cell>
          <cell r="E317">
            <v>0</v>
          </cell>
          <cell r="F317">
            <v>0</v>
          </cell>
          <cell r="O317" t="str">
            <v>Gelatinous zooplankton</v>
          </cell>
          <cell r="P317" t="str">
            <v>ZG</v>
          </cell>
        </row>
        <row r="318">
          <cell r="C318" t="str">
            <v>Sphaeronectes spp.</v>
          </cell>
          <cell r="D318" t="str">
            <v>Cnidaria</v>
          </cell>
          <cell r="E318">
            <v>0</v>
          </cell>
          <cell r="F318">
            <v>0</v>
          </cell>
          <cell r="O318" t="str">
            <v>Gelatinous zooplankton</v>
          </cell>
          <cell r="P318" t="str">
            <v>ZG</v>
          </cell>
        </row>
        <row r="319">
          <cell r="C319" t="str">
            <v>Siphonophora remains</v>
          </cell>
          <cell r="D319" t="str">
            <v>Cnidaria</v>
          </cell>
          <cell r="E319" t="str">
            <v>Hydrozoa</v>
          </cell>
          <cell r="F319" t="str">
            <v>Siphonophora</v>
          </cell>
          <cell r="G319" t="str">
            <v>CnidariaHydrozoaSiphonophora</v>
          </cell>
          <cell r="H319" t="str">
            <v xml:space="preserve">pelagic invertebrate </v>
          </cell>
          <cell r="I319" t="str">
            <v xml:space="preserve">pelagic invertebrate </v>
          </cell>
          <cell r="J319" t="str">
            <v xml:space="preserve">pelagic invertebrate </v>
          </cell>
          <cell r="K319" t="str">
            <v>gelatinous nekton</v>
          </cell>
          <cell r="L319" t="str">
            <v>gelatinous nekton</v>
          </cell>
          <cell r="M319" t="str">
            <v>gelatinous nekton</v>
          </cell>
          <cell r="N319" t="str">
            <v>gelatinous nekton</v>
          </cell>
          <cell r="O319" t="str">
            <v>Gelatinous zooplankton</v>
          </cell>
          <cell r="P319" t="str">
            <v>ZG</v>
          </cell>
        </row>
        <row r="320">
          <cell r="C320" t="str">
            <v>Siphonophora sp.</v>
          </cell>
          <cell r="D320" t="str">
            <v>Cnidaria</v>
          </cell>
          <cell r="E320" t="str">
            <v>Hydrozoa</v>
          </cell>
          <cell r="F320" t="str">
            <v>Siphonophora</v>
          </cell>
          <cell r="G320" t="str">
            <v>CnidariaHydrozoaSiphonophora</v>
          </cell>
          <cell r="H320" t="str">
            <v xml:space="preserve">pelagic invertebrate </v>
          </cell>
          <cell r="I320" t="str">
            <v xml:space="preserve">pelagic invertebrate </v>
          </cell>
          <cell r="J320" t="str">
            <v xml:space="preserve">pelagic invertebrate </v>
          </cell>
          <cell r="K320" t="str">
            <v>gelatinous nekton</v>
          </cell>
          <cell r="L320" t="str">
            <v>gelatinous nekton</v>
          </cell>
          <cell r="M320" t="str">
            <v>gelatinous nekton</v>
          </cell>
          <cell r="N320" t="str">
            <v>gelatinous nekton</v>
          </cell>
          <cell r="O320" t="str">
            <v>Gelatinous zooplankton</v>
          </cell>
          <cell r="P320" t="str">
            <v>ZG</v>
          </cell>
        </row>
        <row r="321">
          <cell r="C321" t="str">
            <v>Siphonophora sp. larva</v>
          </cell>
          <cell r="D321" t="str">
            <v>Cnidaria</v>
          </cell>
          <cell r="E321" t="str">
            <v>Hydrozoa</v>
          </cell>
          <cell r="F321" t="str">
            <v>Siphonophora</v>
          </cell>
          <cell r="G321" t="str">
            <v>CnidariaHydrozoaSiphonophora</v>
          </cell>
          <cell r="H321" t="str">
            <v xml:space="preserve">pelagic invertebrate </v>
          </cell>
          <cell r="I321" t="str">
            <v xml:space="preserve">pelagic invertebrate </v>
          </cell>
          <cell r="J321" t="str">
            <v xml:space="preserve">pelagic invertebrate </v>
          </cell>
          <cell r="K321" t="str">
            <v>gelatinous nekton</v>
          </cell>
          <cell r="L321" t="str">
            <v>gelatinous nekton</v>
          </cell>
          <cell r="M321" t="str">
            <v>gelatinous nekton</v>
          </cell>
          <cell r="N321" t="str">
            <v>gelatinous nekton</v>
          </cell>
          <cell r="O321" t="str">
            <v>Gelatinous zooplankton</v>
          </cell>
          <cell r="P321" t="str">
            <v>ZG</v>
          </cell>
        </row>
        <row r="322">
          <cell r="C322" t="str">
            <v>Dendrogramma enigmatica</v>
          </cell>
          <cell r="D322" t="str">
            <v>Cnidaria</v>
          </cell>
          <cell r="E322" t="str">
            <v>Hydrozoa</v>
          </cell>
          <cell r="F322" t="str">
            <v>Rhodaliidae</v>
          </cell>
          <cell r="J322">
            <v>0</v>
          </cell>
          <cell r="K322">
            <v>0</v>
          </cell>
          <cell r="L322">
            <v>0</v>
          </cell>
          <cell r="M322">
            <v>0</v>
          </cell>
          <cell r="O322" t="str">
            <v>Gelatinous zooplankton</v>
          </cell>
          <cell r="P322" t="str">
            <v>ZG</v>
          </cell>
        </row>
        <row r="323">
          <cell r="C323" t="str">
            <v>Class Scyphozoa - undifferentiated</v>
          </cell>
          <cell r="D323" t="str">
            <v>Cnidaria</v>
          </cell>
          <cell r="E323" t="str">
            <v>Scyphozoa</v>
          </cell>
          <cell r="F323" t="str">
            <v xml:space="preserve">  --  </v>
          </cell>
          <cell r="J323">
            <v>0</v>
          </cell>
          <cell r="K323">
            <v>0</v>
          </cell>
          <cell r="L323">
            <v>0</v>
          </cell>
          <cell r="M323">
            <v>0</v>
          </cell>
          <cell r="O323" t="str">
            <v>Gelatinous zooplankton</v>
          </cell>
          <cell r="P323" t="str">
            <v>ZG</v>
          </cell>
        </row>
        <row r="324">
          <cell r="C324" t="str">
            <v>jellyfish</v>
          </cell>
          <cell r="D324" t="str">
            <v>Cnidaria</v>
          </cell>
          <cell r="E324" t="str">
            <v>Scyphoza</v>
          </cell>
          <cell r="F324">
            <v>0</v>
          </cell>
          <cell r="G324" t="str">
            <v>CnidariaScyphoza</v>
          </cell>
          <cell r="H324" t="str">
            <v xml:space="preserve">pelagic invertebrate </v>
          </cell>
          <cell r="I324" t="str">
            <v xml:space="preserve">pelagic invertebrate </v>
          </cell>
          <cell r="J324" t="str">
            <v xml:space="preserve">pelagic invertebrate </v>
          </cell>
          <cell r="K324" t="str">
            <v>gelatinous nekton</v>
          </cell>
          <cell r="L324" t="str">
            <v>gelatinous nekton</v>
          </cell>
          <cell r="M324" t="str">
            <v>gelatinous nekton</v>
          </cell>
          <cell r="N324" t="str">
            <v>gelatinous nekton</v>
          </cell>
          <cell r="O324" t="str">
            <v>Gelatinous zooplankton</v>
          </cell>
          <cell r="P324" t="str">
            <v>ZG</v>
          </cell>
        </row>
        <row r="325">
          <cell r="C325" t="str">
            <v>Atollidae - undifferentiated</v>
          </cell>
          <cell r="D325" t="str">
            <v>Cnidaria</v>
          </cell>
          <cell r="E325" t="str">
            <v>Scyphozoa</v>
          </cell>
          <cell r="F325" t="str">
            <v>Atollidae</v>
          </cell>
          <cell r="J325">
            <v>0</v>
          </cell>
          <cell r="K325">
            <v>0</v>
          </cell>
          <cell r="L325">
            <v>0</v>
          </cell>
          <cell r="M325">
            <v>0</v>
          </cell>
          <cell r="O325" t="str">
            <v>Gelatinous zooplankton</v>
          </cell>
          <cell r="P325" t="str">
            <v>ZG</v>
          </cell>
        </row>
        <row r="326">
          <cell r="C326" t="str">
            <v>Atolla wyvillei</v>
          </cell>
          <cell r="D326" t="str">
            <v>Cnidaria</v>
          </cell>
          <cell r="E326" t="str">
            <v>Scyphozoa</v>
          </cell>
          <cell r="F326" t="str">
            <v>Atollidae</v>
          </cell>
          <cell r="J326">
            <v>0</v>
          </cell>
          <cell r="K326">
            <v>0</v>
          </cell>
          <cell r="L326">
            <v>0</v>
          </cell>
          <cell r="M326">
            <v>0</v>
          </cell>
          <cell r="O326" t="str">
            <v>Gelatinous zooplankton</v>
          </cell>
          <cell r="P326" t="str">
            <v>ZG</v>
          </cell>
        </row>
        <row r="327">
          <cell r="C327" t="str">
            <v>Atolla spp.</v>
          </cell>
          <cell r="D327" t="str">
            <v>Cnidaria</v>
          </cell>
          <cell r="E327" t="str">
            <v>Scyphozoa</v>
          </cell>
          <cell r="F327" t="str">
            <v>Atollidae</v>
          </cell>
          <cell r="J327">
            <v>0</v>
          </cell>
          <cell r="K327">
            <v>0</v>
          </cell>
          <cell r="L327">
            <v>0</v>
          </cell>
          <cell r="M327">
            <v>0</v>
          </cell>
          <cell r="O327" t="str">
            <v>Gelatinous zooplankton</v>
          </cell>
          <cell r="P327" t="str">
            <v>ZG</v>
          </cell>
        </row>
        <row r="328">
          <cell r="C328" t="str">
            <v>Periphylla spp.</v>
          </cell>
          <cell r="D328">
            <v>0</v>
          </cell>
          <cell r="E328">
            <v>0</v>
          </cell>
          <cell r="F328">
            <v>0</v>
          </cell>
          <cell r="O328" t="str">
            <v>Gelatinous zooplankton</v>
          </cell>
          <cell r="P328" t="str">
            <v>ZG</v>
          </cell>
        </row>
        <row r="329">
          <cell r="C329" t="str">
            <v>Order Antipatharia - undifferentiated</v>
          </cell>
          <cell r="D329" t="str">
            <v>Cnidaria</v>
          </cell>
          <cell r="E329" t="str">
            <v>Anthozoa</v>
          </cell>
          <cell r="F329" t="str">
            <v xml:space="preserve">  --  </v>
          </cell>
          <cell r="J329">
            <v>0</v>
          </cell>
          <cell r="K329">
            <v>0</v>
          </cell>
          <cell r="L329">
            <v>0</v>
          </cell>
          <cell r="M329">
            <v>0</v>
          </cell>
          <cell r="O329" t="str">
            <v>Filter feeder</v>
          </cell>
          <cell r="P329" t="str">
            <v>BF</v>
          </cell>
        </row>
        <row r="330">
          <cell r="C330" t="str">
            <v>Anthozoa</v>
          </cell>
          <cell r="D330" t="str">
            <v>Cnidaria</v>
          </cell>
          <cell r="E330" t="str">
            <v>Anthozoa/Octocorallia</v>
          </cell>
          <cell r="F330">
            <v>0</v>
          </cell>
          <cell r="G330" t="str">
            <v>CnidariaAnthozoa/Octocorallia</v>
          </cell>
          <cell r="I330" t="str">
            <v>epibenthos</v>
          </cell>
          <cell r="J330" t="str">
            <v>epibenthos</v>
          </cell>
          <cell r="K330" t="str">
            <v>macrobenthos</v>
          </cell>
          <cell r="L330" t="str">
            <v>macrobenthos</v>
          </cell>
          <cell r="M330" t="str">
            <v>macrobenthos</v>
          </cell>
          <cell r="N330" t="str">
            <v>macrobenthos</v>
          </cell>
          <cell r="O330" t="str">
            <v>Filter feeder</v>
          </cell>
          <cell r="P330" t="str">
            <v>BF</v>
          </cell>
        </row>
        <row r="331">
          <cell r="C331" t="str">
            <v>Coral</v>
          </cell>
          <cell r="D331" t="str">
            <v>Cnidaria</v>
          </cell>
          <cell r="E331" t="str">
            <v>Anthozoa/Octocorallia</v>
          </cell>
          <cell r="F331">
            <v>0</v>
          </cell>
          <cell r="G331" t="str">
            <v>CnidariaAnthozoa/Octocorallia</v>
          </cell>
          <cell r="I331" t="str">
            <v>epibenthos</v>
          </cell>
          <cell r="J331" t="str">
            <v>epibenthos</v>
          </cell>
          <cell r="K331" t="str">
            <v>macrobenthos</v>
          </cell>
          <cell r="L331" t="str">
            <v>macrobenthos</v>
          </cell>
          <cell r="M331" t="str">
            <v>macrobenthos</v>
          </cell>
          <cell r="N331" t="str">
            <v>macrobenthos</v>
          </cell>
          <cell r="O331" t="str">
            <v>Filter feeder</v>
          </cell>
          <cell r="P331" t="str">
            <v>BF</v>
          </cell>
        </row>
        <row r="332">
          <cell r="C332" t="str">
            <v>Coral</v>
          </cell>
          <cell r="D332" t="str">
            <v>Cnidaria</v>
          </cell>
          <cell r="E332" t="str">
            <v>Anthozoa/Octocorallia</v>
          </cell>
          <cell r="F332">
            <v>0</v>
          </cell>
          <cell r="G332" t="str">
            <v>CnidariaAnthozoa/Octocorallia</v>
          </cell>
          <cell r="H332" t="str">
            <v>benthic invertebrate</v>
          </cell>
          <cell r="I332" t="str">
            <v>epibenthos</v>
          </cell>
          <cell r="J332" t="str">
            <v>epibenthos</v>
          </cell>
          <cell r="K332" t="str">
            <v>macrobenthos</v>
          </cell>
          <cell r="L332" t="str">
            <v>macrobenthos</v>
          </cell>
          <cell r="M332" t="str">
            <v>macrobenthos</v>
          </cell>
          <cell r="N332" t="str">
            <v>macrobenthos</v>
          </cell>
          <cell r="O332" t="str">
            <v>Filter feeder</v>
          </cell>
          <cell r="P332" t="str">
            <v>BF</v>
          </cell>
        </row>
        <row r="333">
          <cell r="C333" t="str">
            <v>Coral (hard)</v>
          </cell>
          <cell r="D333" t="str">
            <v>Cnidaria</v>
          </cell>
          <cell r="E333" t="str">
            <v>Anthozoa/Octocorallia</v>
          </cell>
          <cell r="F333">
            <v>0</v>
          </cell>
          <cell r="G333" t="str">
            <v>CnidariaAnthozoa/Octocorallia</v>
          </cell>
          <cell r="H333" t="str">
            <v>benthic invertebrate</v>
          </cell>
          <cell r="I333" t="str">
            <v>epibenthos</v>
          </cell>
          <cell r="J333" t="str">
            <v>epibenthos</v>
          </cell>
          <cell r="K333" t="str">
            <v>macrobenthos</v>
          </cell>
          <cell r="L333" t="str">
            <v>macrobenthos</v>
          </cell>
          <cell r="M333" t="str">
            <v>macrobenthos</v>
          </cell>
          <cell r="N333" t="str">
            <v>macrobenthos</v>
          </cell>
          <cell r="O333" t="str">
            <v>Filter feeder</v>
          </cell>
          <cell r="P333" t="str">
            <v>BF</v>
          </cell>
        </row>
        <row r="334">
          <cell r="C334" t="str">
            <v>Octocorallia 1 remains</v>
          </cell>
          <cell r="D334" t="str">
            <v>Cnidaria</v>
          </cell>
          <cell r="E334" t="str">
            <v>Anthozoa/Octocorallia</v>
          </cell>
          <cell r="F334">
            <v>0</v>
          </cell>
          <cell r="G334" t="str">
            <v>CnidariaAnthozoa/Octocorallia</v>
          </cell>
          <cell r="H334" t="str">
            <v>benthic invertebrate</v>
          </cell>
          <cell r="I334" t="str">
            <v>epibenthos</v>
          </cell>
          <cell r="J334" t="str">
            <v>epibenthos</v>
          </cell>
          <cell r="K334" t="str">
            <v>macrobenthos</v>
          </cell>
          <cell r="L334" t="str">
            <v>macrobenthos</v>
          </cell>
          <cell r="M334" t="str">
            <v>macrobenthos</v>
          </cell>
          <cell r="N334" t="str">
            <v>macrobenthos</v>
          </cell>
          <cell r="O334" t="str">
            <v>Filter feeder</v>
          </cell>
          <cell r="P334" t="str">
            <v>BF</v>
          </cell>
        </row>
        <row r="335">
          <cell r="C335" t="str">
            <v>Octocorallia 2</v>
          </cell>
          <cell r="D335" t="str">
            <v>Cnidaria</v>
          </cell>
          <cell r="E335" t="str">
            <v>Anthozoa/Octocorallia</v>
          </cell>
          <cell r="F335">
            <v>0</v>
          </cell>
          <cell r="G335" t="str">
            <v>CnidariaAnthozoa/Octocorallia</v>
          </cell>
          <cell r="H335" t="str">
            <v>benthic invertebrate</v>
          </cell>
          <cell r="I335" t="str">
            <v>epibenthos</v>
          </cell>
          <cell r="J335" t="str">
            <v>epibenthos</v>
          </cell>
          <cell r="K335" t="str">
            <v>macrobenthos</v>
          </cell>
          <cell r="L335" t="str">
            <v>macrobenthos</v>
          </cell>
          <cell r="M335" t="str">
            <v>macrobenthos</v>
          </cell>
          <cell r="N335" t="str">
            <v>macrobenthos</v>
          </cell>
          <cell r="O335" t="str">
            <v>Filter feeder</v>
          </cell>
          <cell r="P335" t="str">
            <v>BF</v>
          </cell>
        </row>
        <row r="336">
          <cell r="C336" t="str">
            <v>Order Alcyonacea - undifferentiated</v>
          </cell>
          <cell r="D336" t="str">
            <v>Cnidaria</v>
          </cell>
          <cell r="E336" t="str">
            <v>Anthozoa</v>
          </cell>
          <cell r="F336" t="str">
            <v xml:space="preserve">  --  </v>
          </cell>
          <cell r="J336">
            <v>0</v>
          </cell>
          <cell r="K336">
            <v>0</v>
          </cell>
          <cell r="L336">
            <v>0</v>
          </cell>
          <cell r="M336">
            <v>0</v>
          </cell>
          <cell r="O336" t="str">
            <v>Filter feeder</v>
          </cell>
          <cell r="P336" t="str">
            <v>BF</v>
          </cell>
        </row>
        <row r="337">
          <cell r="C337" t="str">
            <v>Acanthogorgia spp.</v>
          </cell>
          <cell r="D337" t="str">
            <v>Cnidaria</v>
          </cell>
          <cell r="E337" t="str">
            <v>Anthozoa</v>
          </cell>
          <cell r="F337" t="str">
            <v>Acanthogorgiidae</v>
          </cell>
          <cell r="J337">
            <v>0</v>
          </cell>
          <cell r="K337">
            <v>0</v>
          </cell>
          <cell r="L337">
            <v>0</v>
          </cell>
          <cell r="M337">
            <v>0</v>
          </cell>
          <cell r="O337" t="str">
            <v>Filter feeder</v>
          </cell>
          <cell r="P337" t="str">
            <v>BF</v>
          </cell>
        </row>
        <row r="338">
          <cell r="C338" t="str">
            <v>Alcyonacea</v>
          </cell>
          <cell r="D338" t="str">
            <v>Cnidaria</v>
          </cell>
          <cell r="E338" t="str">
            <v>Anthozoa/Octocorallia</v>
          </cell>
          <cell r="F338" t="str">
            <v>Alcyonacea</v>
          </cell>
          <cell r="G338" t="str">
            <v>CnidariaAnthozoa/OctocoralliaAlcyonacea</v>
          </cell>
          <cell r="H338" t="str">
            <v>benthic invertebrate</v>
          </cell>
          <cell r="I338" t="str">
            <v>epibenthos</v>
          </cell>
          <cell r="J338" t="str">
            <v>epibenthos</v>
          </cell>
          <cell r="K338" t="str">
            <v>macrobenthos</v>
          </cell>
          <cell r="L338" t="str">
            <v>macrobenthos</v>
          </cell>
          <cell r="M338" t="str">
            <v>macrobenthos</v>
          </cell>
          <cell r="N338" t="str">
            <v>macrobenthos</v>
          </cell>
          <cell r="O338" t="str">
            <v>Filter feeder</v>
          </cell>
          <cell r="P338" t="str">
            <v>BF</v>
          </cell>
        </row>
        <row r="339">
          <cell r="C339" t="str">
            <v>Alcyonacea remains</v>
          </cell>
          <cell r="D339" t="str">
            <v>Cnidaria</v>
          </cell>
          <cell r="E339" t="str">
            <v>Anthozoa/Octocorallia</v>
          </cell>
          <cell r="F339" t="str">
            <v>Alcyonacea</v>
          </cell>
          <cell r="G339" t="str">
            <v>CnidariaAnthozoa/OctocoralliaAlcyonacea</v>
          </cell>
          <cell r="H339" t="str">
            <v>benthic invertebrate</v>
          </cell>
          <cell r="I339" t="str">
            <v>epibenthos</v>
          </cell>
          <cell r="J339" t="str">
            <v>epibenthos</v>
          </cell>
          <cell r="K339" t="str">
            <v>macrobenthos</v>
          </cell>
          <cell r="L339" t="str">
            <v>macrobenthos</v>
          </cell>
          <cell r="M339" t="str">
            <v>macrobenthos</v>
          </cell>
          <cell r="N339" t="str">
            <v>macrobenthos</v>
          </cell>
          <cell r="O339" t="str">
            <v>Filter feeder</v>
          </cell>
          <cell r="P339" t="str">
            <v>BF</v>
          </cell>
        </row>
        <row r="340">
          <cell r="C340" t="str">
            <v>Coral (soft)</v>
          </cell>
          <cell r="D340" t="str">
            <v>Cnidaria</v>
          </cell>
          <cell r="E340" t="str">
            <v>Anthozoa/Octocorallia</v>
          </cell>
          <cell r="F340" t="str">
            <v>Alcyonacea//Alcyoniidae</v>
          </cell>
          <cell r="G340" t="str">
            <v>CnidariaAnthozoa/OctocoralliaAlcyonacea//Alcyoniidae</v>
          </cell>
          <cell r="H340" t="str">
            <v>benthic invertebrate</v>
          </cell>
          <cell r="I340" t="str">
            <v>epibenthos</v>
          </cell>
          <cell r="J340" t="str">
            <v>epibenthos</v>
          </cell>
          <cell r="K340" t="str">
            <v>macrobenthos</v>
          </cell>
          <cell r="L340" t="str">
            <v>macrobenthos</v>
          </cell>
          <cell r="M340" t="str">
            <v>macrobenthos</v>
          </cell>
          <cell r="N340" t="str">
            <v>macrobenthos</v>
          </cell>
          <cell r="O340" t="str">
            <v>Filter feeder</v>
          </cell>
          <cell r="P340" t="str">
            <v>BF</v>
          </cell>
        </row>
        <row r="341">
          <cell r="C341" t="str">
            <v>soft coral</v>
          </cell>
          <cell r="D341" t="str">
            <v>Cnidaria</v>
          </cell>
          <cell r="E341" t="str">
            <v>Anthozoa/Octocorallia</v>
          </cell>
          <cell r="F341" t="str">
            <v>Alcyonacea//Alcyoniidae</v>
          </cell>
          <cell r="G341" t="str">
            <v>CnidariaAnthozoa/OctocoralliaAlcyonacea//Alcyoniidae</v>
          </cell>
          <cell r="K341" t="str">
            <v>macrobenthos</v>
          </cell>
          <cell r="L341" t="str">
            <v>macrobenthos</v>
          </cell>
          <cell r="M341" t="str">
            <v>macrobenthos</v>
          </cell>
          <cell r="N341" t="str">
            <v>macrobenthos</v>
          </cell>
          <cell r="O341" t="str">
            <v>Filter feeder</v>
          </cell>
          <cell r="P341" t="str">
            <v>BF</v>
          </cell>
        </row>
        <row r="342">
          <cell r="C342" t="str">
            <v>Trachythela n. sp. A</v>
          </cell>
          <cell r="D342" t="str">
            <v>Cnidaria</v>
          </cell>
          <cell r="E342" t="str">
            <v>Anthozoa</v>
          </cell>
          <cell r="F342" t="str">
            <v>Anthothelidae</v>
          </cell>
          <cell r="J342">
            <v>0</v>
          </cell>
          <cell r="K342">
            <v>0</v>
          </cell>
          <cell r="L342">
            <v>0</v>
          </cell>
          <cell r="M342">
            <v>0</v>
          </cell>
          <cell r="O342" t="str">
            <v>Filter feeder</v>
          </cell>
          <cell r="P342" t="str">
            <v>BF</v>
          </cell>
        </row>
        <row r="343">
          <cell r="C343" t="str">
            <v>Victorgorgia n. sp. B</v>
          </cell>
          <cell r="D343" t="str">
            <v>Cnidaria</v>
          </cell>
          <cell r="E343" t="str">
            <v>Anthozoa</v>
          </cell>
          <cell r="F343" t="str">
            <v>Anthothelidae</v>
          </cell>
          <cell r="J343">
            <v>0</v>
          </cell>
          <cell r="K343">
            <v>0</v>
          </cell>
          <cell r="L343">
            <v>0</v>
          </cell>
          <cell r="M343">
            <v>0</v>
          </cell>
          <cell r="O343" t="str">
            <v>Filter feeder</v>
          </cell>
          <cell r="P343" t="str">
            <v>BF</v>
          </cell>
        </row>
        <row r="344">
          <cell r="C344" t="str">
            <v>Radicipes  sp. D</v>
          </cell>
          <cell r="D344" t="str">
            <v>Cnidaria</v>
          </cell>
          <cell r="E344" t="str">
            <v>Anthozoa</v>
          </cell>
          <cell r="F344" t="str">
            <v>Chrysogorgiidae</v>
          </cell>
          <cell r="J344">
            <v>0</v>
          </cell>
          <cell r="K344">
            <v>0</v>
          </cell>
          <cell r="L344">
            <v>0</v>
          </cell>
          <cell r="M344">
            <v>0</v>
          </cell>
          <cell r="O344" t="str">
            <v>Filter feeder</v>
          </cell>
          <cell r="P344" t="str">
            <v>BF</v>
          </cell>
        </row>
        <row r="345">
          <cell r="C345" t="str">
            <v>Chrysogorgia spp.</v>
          </cell>
          <cell r="D345" t="str">
            <v>Cnidaria</v>
          </cell>
          <cell r="E345" t="str">
            <v>Anthozoa</v>
          </cell>
          <cell r="F345" t="str">
            <v>Chrysogorgiidae</v>
          </cell>
          <cell r="J345">
            <v>0</v>
          </cell>
          <cell r="K345">
            <v>0</v>
          </cell>
          <cell r="L345">
            <v>0</v>
          </cell>
          <cell r="M345">
            <v>0</v>
          </cell>
          <cell r="O345" t="str">
            <v>Filter feeder</v>
          </cell>
          <cell r="P345" t="str">
            <v>BF</v>
          </cell>
        </row>
        <row r="346">
          <cell r="C346" t="str">
            <v>Clavulariidae n.gen. H n.sp. A</v>
          </cell>
          <cell r="D346" t="str">
            <v>Cnidaria</v>
          </cell>
          <cell r="E346" t="str">
            <v>Anthozoa</v>
          </cell>
          <cell r="F346" t="str">
            <v>Clavulariidae</v>
          </cell>
          <cell r="J346">
            <v>0</v>
          </cell>
          <cell r="K346">
            <v>0</v>
          </cell>
          <cell r="L346">
            <v>0</v>
          </cell>
          <cell r="M346">
            <v>0</v>
          </cell>
          <cell r="O346" t="str">
            <v>Filter feeder</v>
          </cell>
          <cell r="P346" t="str">
            <v>BF</v>
          </cell>
        </row>
        <row r="347">
          <cell r="C347" t="str">
            <v>Hemicorallium n. sp. A</v>
          </cell>
          <cell r="D347" t="str">
            <v>Cnidaria</v>
          </cell>
          <cell r="E347" t="str">
            <v>Anthozoa</v>
          </cell>
          <cell r="F347" t="str">
            <v>Coralliidae</v>
          </cell>
          <cell r="J347">
            <v>0</v>
          </cell>
          <cell r="K347">
            <v>0</v>
          </cell>
          <cell r="L347">
            <v>0</v>
          </cell>
          <cell r="M347">
            <v>0</v>
          </cell>
          <cell r="O347" t="str">
            <v>Filter feeder</v>
          </cell>
          <cell r="P347" t="str">
            <v>BF</v>
          </cell>
        </row>
        <row r="348">
          <cell r="C348" t="str">
            <v>Isididae - undifferentiated</v>
          </cell>
          <cell r="D348" t="str">
            <v>Cnidaria</v>
          </cell>
          <cell r="E348" t="str">
            <v>Anthozoa</v>
          </cell>
          <cell r="F348" t="str">
            <v>Isididae</v>
          </cell>
          <cell r="J348">
            <v>0</v>
          </cell>
          <cell r="K348">
            <v>0</v>
          </cell>
          <cell r="L348">
            <v>0</v>
          </cell>
          <cell r="M348">
            <v>0</v>
          </cell>
          <cell r="O348" t="str">
            <v>Filter feeder</v>
          </cell>
          <cell r="P348" t="str">
            <v>BF</v>
          </cell>
        </row>
        <row r="349">
          <cell r="C349" t="str">
            <v>Eknomisis n. sp. A</v>
          </cell>
          <cell r="D349" t="str">
            <v>Cnidaria</v>
          </cell>
          <cell r="E349" t="str">
            <v>Anthozoa</v>
          </cell>
          <cell r="F349" t="str">
            <v>Isididae</v>
          </cell>
          <cell r="J349">
            <v>0</v>
          </cell>
          <cell r="K349">
            <v>0</v>
          </cell>
          <cell r="L349">
            <v>0</v>
          </cell>
          <cell r="M349">
            <v>0</v>
          </cell>
          <cell r="O349" t="str">
            <v>Filter feeder</v>
          </cell>
          <cell r="P349" t="str">
            <v>BF</v>
          </cell>
        </row>
        <row r="350">
          <cell r="C350" t="str">
            <v>Lepidisis spp.</v>
          </cell>
          <cell r="D350" t="str">
            <v>Cnidaria</v>
          </cell>
          <cell r="E350" t="str">
            <v>Anthozoa</v>
          </cell>
          <cell r="F350" t="str">
            <v>Isididae</v>
          </cell>
          <cell r="J350">
            <v>0</v>
          </cell>
          <cell r="K350">
            <v>0</v>
          </cell>
          <cell r="L350">
            <v>0</v>
          </cell>
          <cell r="M350">
            <v>0</v>
          </cell>
          <cell r="O350" t="str">
            <v>Filter feeder</v>
          </cell>
          <cell r="P350" t="str">
            <v>BF</v>
          </cell>
        </row>
        <row r="351">
          <cell r="C351" t="str">
            <v>Drifa portlandensis</v>
          </cell>
          <cell r="D351" t="str">
            <v>Cnidaria</v>
          </cell>
          <cell r="E351" t="str">
            <v>Anthozoa</v>
          </cell>
          <cell r="F351" t="str">
            <v>Nephtheidae</v>
          </cell>
          <cell r="J351">
            <v>0</v>
          </cell>
          <cell r="K351">
            <v>0</v>
          </cell>
          <cell r="L351">
            <v>0</v>
          </cell>
          <cell r="M351">
            <v>0</v>
          </cell>
          <cell r="O351" t="str">
            <v>Filter feeder</v>
          </cell>
          <cell r="P351" t="str">
            <v>BF</v>
          </cell>
        </row>
        <row r="352">
          <cell r="C352" t="str">
            <v>Dendronephthya cf. waitei</v>
          </cell>
          <cell r="D352" t="str">
            <v>Cnidaria</v>
          </cell>
          <cell r="E352" t="str">
            <v>Anthozoa</v>
          </cell>
          <cell r="F352" t="str">
            <v>Nephtheidae</v>
          </cell>
          <cell r="J352">
            <v>0</v>
          </cell>
          <cell r="K352">
            <v>0</v>
          </cell>
          <cell r="L352">
            <v>0</v>
          </cell>
          <cell r="M352">
            <v>0</v>
          </cell>
          <cell r="O352" t="str">
            <v>Filter feeder</v>
          </cell>
          <cell r="P352" t="str">
            <v>BF</v>
          </cell>
        </row>
        <row r="353">
          <cell r="C353" t="str">
            <v>Paragorgia n. sp. E</v>
          </cell>
          <cell r="D353" t="str">
            <v>Cnidaria</v>
          </cell>
          <cell r="E353" t="str">
            <v>Anthozoa</v>
          </cell>
          <cell r="F353" t="str">
            <v>Paragorgiidae</v>
          </cell>
          <cell r="J353">
            <v>0</v>
          </cell>
          <cell r="K353">
            <v>0</v>
          </cell>
          <cell r="L353">
            <v>0</v>
          </cell>
          <cell r="M353">
            <v>0</v>
          </cell>
          <cell r="O353" t="str">
            <v>Filter feeder</v>
          </cell>
          <cell r="P353" t="str">
            <v>BF</v>
          </cell>
        </row>
        <row r="354">
          <cell r="C354" t="str">
            <v>Primnoidae</v>
          </cell>
          <cell r="D354" t="str">
            <v>Cnidaria</v>
          </cell>
          <cell r="E354" t="str">
            <v>Anthozoa</v>
          </cell>
          <cell r="F354" t="str">
            <v>//Primnoidae</v>
          </cell>
          <cell r="G354" t="str">
            <v>CnidariaAnthozoa//Primnoidae</v>
          </cell>
          <cell r="H354" t="str">
            <v>benthic invertebrate</v>
          </cell>
          <cell r="I354" t="str">
            <v>epibenthos</v>
          </cell>
          <cell r="J354" t="str">
            <v>epibenthos</v>
          </cell>
          <cell r="K354" t="str">
            <v>macrobenthos</v>
          </cell>
          <cell r="L354" t="str">
            <v>macrobenthos</v>
          </cell>
          <cell r="M354" t="str">
            <v>macrobenthos</v>
          </cell>
          <cell r="N354" t="str">
            <v>macrobenthos</v>
          </cell>
          <cell r="O354" t="str">
            <v>Filter feeder</v>
          </cell>
          <cell r="P354" t="str">
            <v>BF</v>
          </cell>
        </row>
        <row r="355">
          <cell r="C355" t="str">
            <v>Callogorgia flabellum</v>
          </cell>
          <cell r="D355" t="str">
            <v>Cnidaria</v>
          </cell>
          <cell r="E355" t="str">
            <v>Anthozoa</v>
          </cell>
          <cell r="F355" t="str">
            <v>Primnoidae</v>
          </cell>
          <cell r="J355">
            <v>0</v>
          </cell>
          <cell r="K355">
            <v>0</v>
          </cell>
          <cell r="L355">
            <v>0</v>
          </cell>
          <cell r="M355">
            <v>0</v>
          </cell>
          <cell r="O355" t="str">
            <v>Filter feeder</v>
          </cell>
          <cell r="P355" t="str">
            <v>BF</v>
          </cell>
        </row>
        <row r="356">
          <cell r="C356" t="str">
            <v>Pseudoplumarella australis</v>
          </cell>
          <cell r="O356" t="str">
            <v>Filter feeder</v>
          </cell>
          <cell r="P356" t="str">
            <v>BF</v>
          </cell>
        </row>
        <row r="357">
          <cell r="C357" t="str">
            <v>Pseudoplumarella australis</v>
          </cell>
          <cell r="D357" t="str">
            <v>Cnidaria</v>
          </cell>
          <cell r="E357" t="str">
            <v>Anthozoa</v>
          </cell>
          <cell r="F357" t="str">
            <v>Primnoidae</v>
          </cell>
          <cell r="J357">
            <v>0</v>
          </cell>
          <cell r="K357">
            <v>0</v>
          </cell>
          <cell r="L357">
            <v>0</v>
          </cell>
          <cell r="M357">
            <v>0</v>
          </cell>
          <cell r="O357" t="str">
            <v>Filter feeder</v>
          </cell>
          <cell r="P357" t="str">
            <v>BF</v>
          </cell>
        </row>
        <row r="358">
          <cell r="C358" t="str">
            <v>Parastenella n. sp. C</v>
          </cell>
          <cell r="D358" t="str">
            <v>Cnidaria</v>
          </cell>
          <cell r="E358" t="str">
            <v>Anthozoa</v>
          </cell>
          <cell r="F358" t="str">
            <v>Primnoidae</v>
          </cell>
          <cell r="J358">
            <v>0</v>
          </cell>
          <cell r="K358">
            <v>0</v>
          </cell>
          <cell r="L358">
            <v>0</v>
          </cell>
          <cell r="M358">
            <v>0</v>
          </cell>
          <cell r="O358" t="str">
            <v>Filter feeder</v>
          </cell>
          <cell r="P358" t="str">
            <v>BF</v>
          </cell>
        </row>
        <row r="359">
          <cell r="C359" t="str">
            <v>Narella sp. H</v>
          </cell>
          <cell r="D359" t="str">
            <v>Cnidaria</v>
          </cell>
          <cell r="E359" t="str">
            <v>Anthozoa</v>
          </cell>
          <cell r="F359" t="str">
            <v>Primnoidae</v>
          </cell>
          <cell r="J359">
            <v>0</v>
          </cell>
          <cell r="K359">
            <v>0</v>
          </cell>
          <cell r="L359">
            <v>0</v>
          </cell>
          <cell r="M359">
            <v>0</v>
          </cell>
          <cell r="O359" t="str">
            <v>Filter feeder</v>
          </cell>
          <cell r="P359" t="str">
            <v>BF</v>
          </cell>
        </row>
        <row r="360">
          <cell r="C360" t="str">
            <v>Calyptrophora cf. antilla</v>
          </cell>
          <cell r="D360" t="str">
            <v>Cnidaria</v>
          </cell>
          <cell r="E360" t="str">
            <v>Anthozoa</v>
          </cell>
          <cell r="F360" t="str">
            <v>Primnoidae</v>
          </cell>
          <cell r="J360">
            <v>0</v>
          </cell>
          <cell r="K360">
            <v>0</v>
          </cell>
          <cell r="L360">
            <v>0</v>
          </cell>
          <cell r="M360">
            <v>0</v>
          </cell>
          <cell r="O360" t="str">
            <v>Filter feeder</v>
          </cell>
          <cell r="P360" t="str">
            <v>BF</v>
          </cell>
        </row>
        <row r="361">
          <cell r="C361" t="str">
            <v>Order Pennatulacea - undifferentiated</v>
          </cell>
          <cell r="D361" t="str">
            <v>Cnidaria</v>
          </cell>
          <cell r="E361" t="str">
            <v>Anthozoa</v>
          </cell>
          <cell r="F361" t="str">
            <v xml:space="preserve">  --  </v>
          </cell>
          <cell r="J361">
            <v>0</v>
          </cell>
          <cell r="K361">
            <v>0</v>
          </cell>
          <cell r="L361">
            <v>0</v>
          </cell>
          <cell r="M361">
            <v>0</v>
          </cell>
          <cell r="O361" t="str">
            <v>Filter feeder</v>
          </cell>
          <cell r="P361" t="str">
            <v>BF</v>
          </cell>
        </row>
        <row r="362">
          <cell r="C362" t="str">
            <v>Anthoptilum grandiflorum</v>
          </cell>
          <cell r="D362" t="str">
            <v>Cnidaria</v>
          </cell>
          <cell r="E362" t="str">
            <v>Anthozoa</v>
          </cell>
          <cell r="F362" t="str">
            <v>Anthoptilidae</v>
          </cell>
          <cell r="J362">
            <v>0</v>
          </cell>
          <cell r="K362">
            <v>0</v>
          </cell>
          <cell r="L362">
            <v>0</v>
          </cell>
          <cell r="M362">
            <v>0</v>
          </cell>
          <cell r="O362" t="str">
            <v>Filter feeder</v>
          </cell>
          <cell r="P362" t="str">
            <v>BF</v>
          </cell>
        </row>
        <row r="363">
          <cell r="C363" t="str">
            <v>Anthoptilum murrayi</v>
          </cell>
          <cell r="D363" t="str">
            <v>Cnidaria</v>
          </cell>
          <cell r="E363" t="str">
            <v>Anthozoa</v>
          </cell>
          <cell r="F363" t="str">
            <v>Anthoptilidae</v>
          </cell>
          <cell r="J363">
            <v>0</v>
          </cell>
          <cell r="K363">
            <v>0</v>
          </cell>
          <cell r="L363">
            <v>0</v>
          </cell>
          <cell r="M363">
            <v>0</v>
          </cell>
          <cell r="O363" t="str">
            <v>Filter feeder</v>
          </cell>
          <cell r="P363" t="str">
            <v>BF</v>
          </cell>
        </row>
        <row r="364">
          <cell r="C364" t="str">
            <v>Anthoptilum ?cf kuekenthali</v>
          </cell>
          <cell r="D364" t="str">
            <v>Cnidaria</v>
          </cell>
          <cell r="E364" t="str">
            <v>Anthozoa</v>
          </cell>
          <cell r="F364" t="str">
            <v>Anthoptilidae</v>
          </cell>
          <cell r="J364">
            <v>0</v>
          </cell>
          <cell r="K364">
            <v>0</v>
          </cell>
          <cell r="L364">
            <v>0</v>
          </cell>
          <cell r="M364">
            <v>0</v>
          </cell>
          <cell r="O364" t="str">
            <v>Filter feeder</v>
          </cell>
          <cell r="P364" t="str">
            <v>BF</v>
          </cell>
        </row>
        <row r="365">
          <cell r="C365" t="str">
            <v>Anthoptilum spp.</v>
          </cell>
          <cell r="D365" t="str">
            <v>Cnidaria</v>
          </cell>
          <cell r="E365" t="str">
            <v>Anthozoa</v>
          </cell>
          <cell r="F365" t="str">
            <v>Anthoptilidae</v>
          </cell>
          <cell r="J365">
            <v>0</v>
          </cell>
          <cell r="K365">
            <v>0</v>
          </cell>
          <cell r="L365">
            <v>0</v>
          </cell>
          <cell r="M365">
            <v>0</v>
          </cell>
          <cell r="O365" t="str">
            <v>Filter feeder</v>
          </cell>
          <cell r="P365" t="str">
            <v>BF</v>
          </cell>
        </row>
        <row r="366">
          <cell r="C366" t="str">
            <v>Sclerobelemnon burgeri</v>
          </cell>
          <cell r="D366" t="str">
            <v>Cnidaria</v>
          </cell>
          <cell r="E366" t="str">
            <v>Anthozoa</v>
          </cell>
          <cell r="F366" t="str">
            <v>Kophobelemnidae</v>
          </cell>
          <cell r="J366">
            <v>0</v>
          </cell>
          <cell r="K366">
            <v>0</v>
          </cell>
          <cell r="L366">
            <v>0</v>
          </cell>
          <cell r="M366">
            <v>0</v>
          </cell>
          <cell r="O366" t="str">
            <v>Filter feeder</v>
          </cell>
          <cell r="P366" t="str">
            <v>BF</v>
          </cell>
        </row>
        <row r="367">
          <cell r="C367" t="str">
            <v>Umbellula lindahli</v>
          </cell>
          <cell r="D367" t="str">
            <v>Cnidaria</v>
          </cell>
          <cell r="E367" t="str">
            <v>Anthozoa</v>
          </cell>
          <cell r="F367" t="str">
            <v>Umbellulidae</v>
          </cell>
          <cell r="J367">
            <v>0</v>
          </cell>
          <cell r="K367">
            <v>0</v>
          </cell>
          <cell r="L367">
            <v>0</v>
          </cell>
          <cell r="M367">
            <v>0</v>
          </cell>
          <cell r="O367" t="str">
            <v>Filter feeder</v>
          </cell>
          <cell r="P367" t="str">
            <v>BF</v>
          </cell>
        </row>
        <row r="368">
          <cell r="C368" t="str">
            <v>Umbellula pellucida</v>
          </cell>
          <cell r="D368" t="str">
            <v>Cnidaria</v>
          </cell>
          <cell r="E368" t="str">
            <v>Anthozoa</v>
          </cell>
          <cell r="F368" t="str">
            <v>Umbellulidae</v>
          </cell>
          <cell r="J368">
            <v>0</v>
          </cell>
          <cell r="K368">
            <v>0</v>
          </cell>
          <cell r="L368">
            <v>0</v>
          </cell>
          <cell r="M368">
            <v>0</v>
          </cell>
          <cell r="O368" t="str">
            <v>Filter feeder</v>
          </cell>
          <cell r="P368" t="str">
            <v>BF</v>
          </cell>
        </row>
        <row r="369">
          <cell r="C369" t="str">
            <v>Umbellula cf. lindahli</v>
          </cell>
          <cell r="D369" t="str">
            <v>Cnidaria</v>
          </cell>
          <cell r="E369" t="str">
            <v>Anthozoa</v>
          </cell>
          <cell r="F369" t="str">
            <v>Umbellulidae</v>
          </cell>
          <cell r="J369">
            <v>0</v>
          </cell>
          <cell r="K369">
            <v>0</v>
          </cell>
          <cell r="L369">
            <v>0</v>
          </cell>
          <cell r="M369">
            <v>0</v>
          </cell>
          <cell r="O369" t="str">
            <v>Filter feeder</v>
          </cell>
          <cell r="P369" t="str">
            <v>BF</v>
          </cell>
        </row>
        <row r="370">
          <cell r="C370" t="str">
            <v>Umbellula cf. pellucida</v>
          </cell>
          <cell r="D370" t="str">
            <v>Cnidaria</v>
          </cell>
          <cell r="E370" t="str">
            <v>Anthozoa</v>
          </cell>
          <cell r="F370" t="str">
            <v>Umbellulidae</v>
          </cell>
          <cell r="J370">
            <v>0</v>
          </cell>
          <cell r="K370">
            <v>0</v>
          </cell>
          <cell r="L370">
            <v>0</v>
          </cell>
          <cell r="M370">
            <v>0</v>
          </cell>
          <cell r="O370" t="str">
            <v>Filter feeder</v>
          </cell>
          <cell r="P370" t="str">
            <v>BF</v>
          </cell>
        </row>
        <row r="371">
          <cell r="C371" t="str">
            <v>Umbellula spp.</v>
          </cell>
          <cell r="D371" t="str">
            <v>Cnidaria</v>
          </cell>
          <cell r="E371" t="str">
            <v>Anthozoa</v>
          </cell>
          <cell r="F371" t="str">
            <v>Umbellulidae</v>
          </cell>
          <cell r="J371">
            <v>0</v>
          </cell>
          <cell r="K371">
            <v>0</v>
          </cell>
          <cell r="L371">
            <v>0</v>
          </cell>
          <cell r="M371">
            <v>0</v>
          </cell>
          <cell r="O371" t="str">
            <v>Filter feeder</v>
          </cell>
          <cell r="P371" t="str">
            <v>BF</v>
          </cell>
        </row>
        <row r="372">
          <cell r="C372" t="str">
            <v>Distichoptilum gracile</v>
          </cell>
          <cell r="D372" t="str">
            <v>Cnidaria</v>
          </cell>
          <cell r="E372" t="str">
            <v>Anthozoa</v>
          </cell>
          <cell r="F372" t="str">
            <v>Protoptilidae</v>
          </cell>
          <cell r="J372">
            <v>0</v>
          </cell>
          <cell r="K372">
            <v>0</v>
          </cell>
          <cell r="L372">
            <v>0</v>
          </cell>
          <cell r="M372">
            <v>0</v>
          </cell>
          <cell r="O372" t="str">
            <v>Filter feeder</v>
          </cell>
          <cell r="P372" t="str">
            <v>BF</v>
          </cell>
        </row>
        <row r="373">
          <cell r="C373" t="str">
            <v>Protoptilum spp.</v>
          </cell>
          <cell r="D373" t="str">
            <v>Cnidaria</v>
          </cell>
          <cell r="E373" t="str">
            <v>Anthozoa</v>
          </cell>
          <cell r="F373" t="str">
            <v>Protoptilidae</v>
          </cell>
          <cell r="J373">
            <v>0</v>
          </cell>
          <cell r="K373">
            <v>0</v>
          </cell>
          <cell r="L373">
            <v>0</v>
          </cell>
          <cell r="M373">
            <v>0</v>
          </cell>
          <cell r="O373" t="str">
            <v>Filter feeder</v>
          </cell>
          <cell r="P373" t="str">
            <v>BF</v>
          </cell>
        </row>
        <row r="374">
          <cell r="C374" t="str">
            <v>Pennatula indica</v>
          </cell>
          <cell r="D374" t="str">
            <v>Cnidaria</v>
          </cell>
          <cell r="E374" t="str">
            <v>Anthozoa</v>
          </cell>
          <cell r="F374" t="str">
            <v>Pennatulidae</v>
          </cell>
          <cell r="J374">
            <v>0</v>
          </cell>
          <cell r="K374">
            <v>0</v>
          </cell>
          <cell r="L374">
            <v>0</v>
          </cell>
          <cell r="M374">
            <v>0</v>
          </cell>
          <cell r="O374" t="str">
            <v>Filter feeder</v>
          </cell>
          <cell r="P374" t="str">
            <v>BF</v>
          </cell>
        </row>
        <row r="375">
          <cell r="C375" t="str">
            <v>Pennatula cf. inflata</v>
          </cell>
          <cell r="D375" t="str">
            <v>Cnidaria</v>
          </cell>
          <cell r="E375" t="str">
            <v>Anthozoa</v>
          </cell>
          <cell r="F375" t="str">
            <v>Pennatulidae</v>
          </cell>
          <cell r="J375">
            <v>0</v>
          </cell>
          <cell r="K375">
            <v>0</v>
          </cell>
          <cell r="L375">
            <v>0</v>
          </cell>
          <cell r="M375">
            <v>0</v>
          </cell>
          <cell r="O375" t="str">
            <v>Filter feeder</v>
          </cell>
          <cell r="P375" t="str">
            <v>BF</v>
          </cell>
        </row>
        <row r="376">
          <cell r="C376" t="str">
            <v>Pennatula spp.</v>
          </cell>
          <cell r="D376" t="str">
            <v>Cnidaria</v>
          </cell>
          <cell r="E376" t="str">
            <v>Anthozoa</v>
          </cell>
          <cell r="F376" t="str">
            <v>Pennatulidae</v>
          </cell>
          <cell r="J376">
            <v>0</v>
          </cell>
          <cell r="K376">
            <v>0</v>
          </cell>
          <cell r="L376">
            <v>0</v>
          </cell>
          <cell r="M376">
            <v>0</v>
          </cell>
          <cell r="O376" t="str">
            <v>Filter feeder</v>
          </cell>
          <cell r="P376" t="str">
            <v>BF</v>
          </cell>
        </row>
        <row r="377">
          <cell r="C377" t="str">
            <v>Subclass Zoantharia - undifferentiated</v>
          </cell>
          <cell r="D377" t="str">
            <v>Cnidaria</v>
          </cell>
          <cell r="E377" t="str">
            <v>Anthozoa</v>
          </cell>
          <cell r="F377" t="str">
            <v xml:space="preserve">  --  </v>
          </cell>
          <cell r="J377">
            <v>0</v>
          </cell>
          <cell r="K377">
            <v>0</v>
          </cell>
          <cell r="L377">
            <v>0</v>
          </cell>
          <cell r="M377">
            <v>0</v>
          </cell>
          <cell r="O377" t="str">
            <v>Filter feeder</v>
          </cell>
          <cell r="P377" t="str">
            <v>BF</v>
          </cell>
        </row>
        <row r="378">
          <cell r="C378" t="str">
            <v>Order Actiniaria - undifferentiated</v>
          </cell>
          <cell r="D378" t="str">
            <v>Cnidaria</v>
          </cell>
          <cell r="E378" t="str">
            <v xml:space="preserve">  --  </v>
          </cell>
          <cell r="F378" t="str">
            <v xml:space="preserve">  --  </v>
          </cell>
          <cell r="J378">
            <v>0</v>
          </cell>
          <cell r="K378">
            <v>0</v>
          </cell>
          <cell r="L378">
            <v>0</v>
          </cell>
          <cell r="M378">
            <v>0</v>
          </cell>
          <cell r="O378" t="str">
            <v>Filter feeder</v>
          </cell>
          <cell r="P378" t="str">
            <v>BF</v>
          </cell>
        </row>
        <row r="379">
          <cell r="C379" t="str">
            <v>Actiniaria sp. 1</v>
          </cell>
          <cell r="D379" t="str">
            <v>Cnidaria</v>
          </cell>
          <cell r="E379" t="str">
            <v>Anthozoa</v>
          </cell>
          <cell r="J379">
            <v>0</v>
          </cell>
          <cell r="K379">
            <v>0</v>
          </cell>
          <cell r="L379">
            <v>0</v>
          </cell>
          <cell r="M379">
            <v>0</v>
          </cell>
          <cell r="O379" t="str">
            <v>Filter feeder</v>
          </cell>
          <cell r="P379" t="str">
            <v>BF</v>
          </cell>
        </row>
        <row r="380">
          <cell r="C380" t="str">
            <v>Actiniaria sp. 2</v>
          </cell>
          <cell r="D380" t="str">
            <v>Cnidaria</v>
          </cell>
          <cell r="E380" t="str">
            <v>Anthozoa</v>
          </cell>
          <cell r="J380">
            <v>0</v>
          </cell>
          <cell r="K380">
            <v>0</v>
          </cell>
          <cell r="L380">
            <v>0</v>
          </cell>
          <cell r="M380">
            <v>0</v>
          </cell>
          <cell r="O380" t="str">
            <v>Filter feeder</v>
          </cell>
          <cell r="P380" t="str">
            <v>BF</v>
          </cell>
        </row>
        <row r="381">
          <cell r="C381" t="str">
            <v>Actiniaria sp. 3</v>
          </cell>
          <cell r="D381" t="str">
            <v>Cnidaria</v>
          </cell>
          <cell r="E381" t="str">
            <v>Anthozoa</v>
          </cell>
          <cell r="J381">
            <v>0</v>
          </cell>
          <cell r="K381">
            <v>0</v>
          </cell>
          <cell r="L381">
            <v>0</v>
          </cell>
          <cell r="M381">
            <v>0</v>
          </cell>
          <cell r="O381" t="str">
            <v>Filter feeder</v>
          </cell>
          <cell r="P381" t="str">
            <v>BF</v>
          </cell>
        </row>
        <row r="382">
          <cell r="C382" t="str">
            <v>Actiniaria sp. 4</v>
          </cell>
          <cell r="D382" t="str">
            <v>Cnidaria</v>
          </cell>
          <cell r="E382" t="str">
            <v>Anthozoa</v>
          </cell>
          <cell r="J382">
            <v>0</v>
          </cell>
          <cell r="K382">
            <v>0</v>
          </cell>
          <cell r="L382">
            <v>0</v>
          </cell>
          <cell r="M382">
            <v>0</v>
          </cell>
          <cell r="O382" t="str">
            <v>Filter feeder</v>
          </cell>
          <cell r="P382" t="str">
            <v>BF</v>
          </cell>
        </row>
        <row r="383">
          <cell r="C383" t="str">
            <v>Actiniaria sp. 5</v>
          </cell>
          <cell r="D383" t="str">
            <v>Cnidaria</v>
          </cell>
          <cell r="E383" t="str">
            <v>Anthozoa</v>
          </cell>
          <cell r="J383">
            <v>0</v>
          </cell>
          <cell r="K383">
            <v>0</v>
          </cell>
          <cell r="L383">
            <v>0</v>
          </cell>
          <cell r="M383">
            <v>0</v>
          </cell>
          <cell r="O383" t="str">
            <v>Filter feeder</v>
          </cell>
          <cell r="P383" t="str">
            <v>BF</v>
          </cell>
        </row>
        <row r="384">
          <cell r="C384" t="str">
            <v>Actiniaria sp. 6</v>
          </cell>
          <cell r="D384" t="str">
            <v>Cnidaria</v>
          </cell>
          <cell r="E384" t="str">
            <v>Anthozoa</v>
          </cell>
          <cell r="J384">
            <v>0</v>
          </cell>
          <cell r="K384">
            <v>0</v>
          </cell>
          <cell r="L384">
            <v>0</v>
          </cell>
          <cell r="M384">
            <v>0</v>
          </cell>
          <cell r="O384" t="str">
            <v>Filter feeder</v>
          </cell>
          <cell r="P384" t="str">
            <v>BF</v>
          </cell>
        </row>
        <row r="385">
          <cell r="C385" t="str">
            <v>Actiniaria sp. 7</v>
          </cell>
          <cell r="D385" t="str">
            <v>Cnidaria</v>
          </cell>
          <cell r="E385" t="str">
            <v>Anthozoa</v>
          </cell>
          <cell r="J385">
            <v>0</v>
          </cell>
          <cell r="K385">
            <v>0</v>
          </cell>
          <cell r="L385">
            <v>0</v>
          </cell>
          <cell r="M385">
            <v>0</v>
          </cell>
          <cell r="O385" t="str">
            <v>Filter feeder</v>
          </cell>
          <cell r="P385" t="str">
            <v>BF</v>
          </cell>
        </row>
        <row r="386">
          <cell r="C386" t="str">
            <v>Actiniaria sp. 8</v>
          </cell>
          <cell r="D386" t="str">
            <v>Cnidaria</v>
          </cell>
          <cell r="E386" t="str">
            <v>Anthozoa</v>
          </cell>
          <cell r="J386">
            <v>0</v>
          </cell>
          <cell r="K386">
            <v>0</v>
          </cell>
          <cell r="L386">
            <v>0</v>
          </cell>
          <cell r="M386">
            <v>0</v>
          </cell>
          <cell r="O386" t="str">
            <v>Filter feeder</v>
          </cell>
          <cell r="P386" t="str">
            <v>BF</v>
          </cell>
        </row>
        <row r="387">
          <cell r="C387" t="str">
            <v>Actiniaria sp. 9</v>
          </cell>
          <cell r="D387" t="str">
            <v>Cnidaria</v>
          </cell>
          <cell r="E387" t="str">
            <v>Anthozoa</v>
          </cell>
          <cell r="J387">
            <v>0</v>
          </cell>
          <cell r="K387">
            <v>0</v>
          </cell>
          <cell r="L387">
            <v>0</v>
          </cell>
          <cell r="M387">
            <v>0</v>
          </cell>
          <cell r="O387" t="str">
            <v>Filter feeder</v>
          </cell>
          <cell r="P387" t="str">
            <v>BF</v>
          </cell>
        </row>
        <row r="388">
          <cell r="C388" t="str">
            <v>Actinernus cf elongatus</v>
          </cell>
          <cell r="D388" t="str">
            <v>Cnidaria</v>
          </cell>
          <cell r="E388" t="str">
            <v>Anthozoa</v>
          </cell>
          <cell r="F388" t="str">
            <v>Actinernidae</v>
          </cell>
          <cell r="J388">
            <v>0</v>
          </cell>
          <cell r="K388">
            <v>0</v>
          </cell>
          <cell r="L388">
            <v>0</v>
          </cell>
          <cell r="M388">
            <v>0</v>
          </cell>
          <cell r="O388" t="str">
            <v>Filter feeder</v>
          </cell>
          <cell r="P388" t="str">
            <v>BF</v>
          </cell>
        </row>
        <row r="389">
          <cell r="C389" t="str">
            <v>Isactinernus cf quadrilobatus</v>
          </cell>
          <cell r="D389" t="str">
            <v>Cnidaria</v>
          </cell>
          <cell r="E389" t="str">
            <v>Anthozoa</v>
          </cell>
          <cell r="F389" t="str">
            <v>Actinernidae</v>
          </cell>
          <cell r="J389">
            <v>0</v>
          </cell>
          <cell r="K389">
            <v>0</v>
          </cell>
          <cell r="L389">
            <v>0</v>
          </cell>
          <cell r="M389">
            <v>0</v>
          </cell>
          <cell r="O389" t="str">
            <v>Filter feeder</v>
          </cell>
          <cell r="P389" t="str">
            <v>BF</v>
          </cell>
        </row>
        <row r="390">
          <cell r="C390" t="str">
            <v>Actiniidae - undifferentiated</v>
          </cell>
          <cell r="D390" t="str">
            <v>Cnidaria</v>
          </cell>
          <cell r="E390" t="str">
            <v>Anthozoa</v>
          </cell>
          <cell r="F390" t="str">
            <v>Actiniidae</v>
          </cell>
          <cell r="J390">
            <v>0</v>
          </cell>
          <cell r="K390">
            <v>0</v>
          </cell>
          <cell r="L390">
            <v>0</v>
          </cell>
          <cell r="M390">
            <v>0</v>
          </cell>
          <cell r="O390" t="str">
            <v>Filter feeder</v>
          </cell>
          <cell r="P390" t="str">
            <v>BF</v>
          </cell>
        </row>
        <row r="391">
          <cell r="C391" t="str">
            <v>Bolocera sp. 1</v>
          </cell>
          <cell r="D391" t="str">
            <v>Cnidaria</v>
          </cell>
          <cell r="E391" t="str">
            <v>Anthozoa</v>
          </cell>
          <cell r="F391" t="str">
            <v>Actiniidae</v>
          </cell>
          <cell r="J391">
            <v>0</v>
          </cell>
          <cell r="K391">
            <v>0</v>
          </cell>
          <cell r="L391">
            <v>0</v>
          </cell>
          <cell r="M391">
            <v>0</v>
          </cell>
          <cell r="O391" t="str">
            <v>Filter feeder</v>
          </cell>
          <cell r="P391" t="str">
            <v>BF</v>
          </cell>
        </row>
        <row r="392">
          <cell r="C392" t="str">
            <v>Actinoscyphia sp. 1</v>
          </cell>
          <cell r="D392" t="str">
            <v>Cnidaria</v>
          </cell>
          <cell r="E392" t="str">
            <v>Anthozoa</v>
          </cell>
          <cell r="F392" t="str">
            <v>Actinoscyphiidae</v>
          </cell>
          <cell r="J392">
            <v>0</v>
          </cell>
          <cell r="K392">
            <v>0</v>
          </cell>
          <cell r="L392">
            <v>0</v>
          </cell>
          <cell r="M392">
            <v>0</v>
          </cell>
          <cell r="O392" t="str">
            <v>Filter feeder</v>
          </cell>
          <cell r="P392" t="str">
            <v>BF</v>
          </cell>
        </row>
        <row r="393">
          <cell r="C393" t="str">
            <v>Pacmanactis sp. 1</v>
          </cell>
          <cell r="D393" t="str">
            <v>Cnidaria</v>
          </cell>
          <cell r="E393" t="str">
            <v>Anthozoa</v>
          </cell>
          <cell r="F393" t="str">
            <v>Actinoscyphiidae</v>
          </cell>
          <cell r="J393">
            <v>0</v>
          </cell>
          <cell r="K393">
            <v>0</v>
          </cell>
          <cell r="L393">
            <v>0</v>
          </cell>
          <cell r="M393">
            <v>0</v>
          </cell>
          <cell r="O393" t="str">
            <v>Filter feeder</v>
          </cell>
          <cell r="P393" t="str">
            <v>BF</v>
          </cell>
        </row>
        <row r="394">
          <cell r="C394" t="str">
            <v>Actinostolidae sp. 1</v>
          </cell>
          <cell r="D394" t="str">
            <v>Cnidaria</v>
          </cell>
          <cell r="E394" t="str">
            <v>Anthozoa</v>
          </cell>
          <cell r="F394" t="str">
            <v>Actinostolidae</v>
          </cell>
          <cell r="J394">
            <v>0</v>
          </cell>
          <cell r="K394">
            <v>0</v>
          </cell>
          <cell r="L394">
            <v>0</v>
          </cell>
          <cell r="M394">
            <v>0</v>
          </cell>
          <cell r="O394" t="str">
            <v>Filter feeder</v>
          </cell>
          <cell r="P394" t="str">
            <v>BF</v>
          </cell>
        </row>
        <row r="395">
          <cell r="C395" t="str">
            <v>Actinostolidae sp. 2</v>
          </cell>
          <cell r="D395" t="str">
            <v>Cnidaria</v>
          </cell>
          <cell r="E395" t="str">
            <v>Anthozoa</v>
          </cell>
          <cell r="F395" t="str">
            <v>Actinostolidae</v>
          </cell>
          <cell r="J395">
            <v>0</v>
          </cell>
          <cell r="K395">
            <v>0</v>
          </cell>
          <cell r="L395">
            <v>0</v>
          </cell>
          <cell r="M395">
            <v>0</v>
          </cell>
          <cell r="O395" t="str">
            <v>Filter feeder</v>
          </cell>
          <cell r="P395" t="str">
            <v>BF</v>
          </cell>
        </row>
        <row r="396">
          <cell r="C396" t="str">
            <v>Sicyonis sp. 1</v>
          </cell>
          <cell r="D396" t="str">
            <v>Cnidaria</v>
          </cell>
          <cell r="E396" t="str">
            <v>Anthozoa</v>
          </cell>
          <cell r="F396" t="str">
            <v>Actinostolidae</v>
          </cell>
          <cell r="J396">
            <v>0</v>
          </cell>
          <cell r="K396">
            <v>0</v>
          </cell>
          <cell r="L396">
            <v>0</v>
          </cell>
          <cell r="M396">
            <v>0</v>
          </cell>
          <cell r="O396" t="str">
            <v>Filter feeder</v>
          </cell>
          <cell r="P396" t="str">
            <v>BF</v>
          </cell>
        </row>
        <row r="397">
          <cell r="C397" t="str">
            <v>Stomphia spp.</v>
          </cell>
          <cell r="D397" t="str">
            <v>Cnidaria</v>
          </cell>
          <cell r="E397" t="str">
            <v>Anthozoa</v>
          </cell>
          <cell r="F397" t="str">
            <v>Actinostolidae</v>
          </cell>
          <cell r="J397">
            <v>0</v>
          </cell>
          <cell r="K397">
            <v>0</v>
          </cell>
          <cell r="L397">
            <v>0</v>
          </cell>
          <cell r="M397">
            <v>0</v>
          </cell>
          <cell r="O397" t="str">
            <v>Filter feeder</v>
          </cell>
          <cell r="P397" t="str">
            <v>BF</v>
          </cell>
        </row>
        <row r="398">
          <cell r="C398" t="str">
            <v>Monactis cf vestita</v>
          </cell>
          <cell r="D398" t="str">
            <v>Cnidaria</v>
          </cell>
          <cell r="E398" t="str">
            <v>Anthozoa</v>
          </cell>
          <cell r="F398" t="str">
            <v>Hormathiidae</v>
          </cell>
          <cell r="J398">
            <v>0</v>
          </cell>
          <cell r="K398">
            <v>0</v>
          </cell>
          <cell r="L398">
            <v>0</v>
          </cell>
          <cell r="M398">
            <v>0</v>
          </cell>
          <cell r="O398" t="str">
            <v>Filter feeder</v>
          </cell>
          <cell r="P398" t="str">
            <v>BF</v>
          </cell>
        </row>
        <row r="399">
          <cell r="C399" t="str">
            <v>Hormathia sp. 1</v>
          </cell>
          <cell r="D399" t="str">
            <v>Cnidaria</v>
          </cell>
          <cell r="E399" t="str">
            <v>Anthozoa</v>
          </cell>
          <cell r="F399" t="str">
            <v>Hormathiidae</v>
          </cell>
          <cell r="J399">
            <v>0</v>
          </cell>
          <cell r="K399">
            <v>0</v>
          </cell>
          <cell r="L399">
            <v>0</v>
          </cell>
          <cell r="M399">
            <v>0</v>
          </cell>
          <cell r="O399" t="str">
            <v>Filter feeder</v>
          </cell>
          <cell r="P399" t="str">
            <v>BF</v>
          </cell>
        </row>
        <row r="400">
          <cell r="C400" t="str">
            <v>Paracalliactis sp. 1</v>
          </cell>
          <cell r="D400" t="str">
            <v>Cnidaria</v>
          </cell>
          <cell r="E400" t="str">
            <v>Anthozoa</v>
          </cell>
          <cell r="F400" t="str">
            <v>Hormathiidae</v>
          </cell>
          <cell r="J400">
            <v>0</v>
          </cell>
          <cell r="K400">
            <v>0</v>
          </cell>
          <cell r="L400">
            <v>0</v>
          </cell>
          <cell r="M400">
            <v>0</v>
          </cell>
          <cell r="O400" t="str">
            <v>Filter feeder</v>
          </cell>
          <cell r="P400" t="str">
            <v>BF</v>
          </cell>
        </row>
        <row r="401">
          <cell r="C401" t="str">
            <v>Amphianthus sp. 1</v>
          </cell>
          <cell r="D401" t="str">
            <v>Cnidaria</v>
          </cell>
          <cell r="E401" t="str">
            <v>Anthozoa</v>
          </cell>
          <cell r="F401" t="str">
            <v>Hormathiidae</v>
          </cell>
          <cell r="J401">
            <v>0</v>
          </cell>
          <cell r="K401">
            <v>0</v>
          </cell>
          <cell r="L401">
            <v>0</v>
          </cell>
          <cell r="M401">
            <v>0</v>
          </cell>
          <cell r="O401" t="str">
            <v>Filter feeder</v>
          </cell>
          <cell r="P401" t="str">
            <v>BF</v>
          </cell>
        </row>
        <row r="402">
          <cell r="C402" t="str">
            <v>Amphianthus sp. 2</v>
          </cell>
          <cell r="D402" t="str">
            <v>Cnidaria</v>
          </cell>
          <cell r="E402" t="str">
            <v>Anthozoa</v>
          </cell>
          <cell r="F402" t="str">
            <v>Hormathiidae</v>
          </cell>
          <cell r="J402">
            <v>0</v>
          </cell>
          <cell r="K402">
            <v>0</v>
          </cell>
          <cell r="L402">
            <v>0</v>
          </cell>
          <cell r="M402">
            <v>0</v>
          </cell>
          <cell r="O402" t="str">
            <v>Filter feeder</v>
          </cell>
          <cell r="P402" t="str">
            <v>BF</v>
          </cell>
        </row>
        <row r="403">
          <cell r="C403" t="str">
            <v>Stephanauge sp. 1</v>
          </cell>
          <cell r="D403" t="str">
            <v>Cnidaria</v>
          </cell>
          <cell r="E403" t="str">
            <v>Anthozoa</v>
          </cell>
          <cell r="F403" t="str">
            <v>Hormathiidae</v>
          </cell>
          <cell r="J403">
            <v>0</v>
          </cell>
          <cell r="K403">
            <v>0</v>
          </cell>
          <cell r="L403">
            <v>0</v>
          </cell>
          <cell r="M403">
            <v>0</v>
          </cell>
          <cell r="O403" t="str">
            <v>Filter feeder</v>
          </cell>
          <cell r="P403" t="str">
            <v>BF</v>
          </cell>
        </row>
        <row r="404">
          <cell r="C404" t="str">
            <v>Stephanauge sp. 2</v>
          </cell>
          <cell r="D404" t="str">
            <v>Cnidaria</v>
          </cell>
          <cell r="E404" t="str">
            <v>Anthozoa</v>
          </cell>
          <cell r="F404" t="str">
            <v>Hormathiidae</v>
          </cell>
          <cell r="J404">
            <v>0</v>
          </cell>
          <cell r="K404">
            <v>0</v>
          </cell>
          <cell r="L404">
            <v>0</v>
          </cell>
          <cell r="M404">
            <v>0</v>
          </cell>
          <cell r="O404" t="str">
            <v>Filter feeder</v>
          </cell>
          <cell r="P404" t="str">
            <v>BF</v>
          </cell>
        </row>
        <row r="405">
          <cell r="C405" t="str">
            <v>Hormathiidae sp. 1</v>
          </cell>
          <cell r="D405" t="str">
            <v>Cnidaria</v>
          </cell>
          <cell r="E405" t="str">
            <v>Anthozoa</v>
          </cell>
          <cell r="F405" t="str">
            <v>Hormathiidae</v>
          </cell>
          <cell r="J405">
            <v>0</v>
          </cell>
          <cell r="K405">
            <v>0</v>
          </cell>
          <cell r="L405">
            <v>0</v>
          </cell>
          <cell r="M405">
            <v>0</v>
          </cell>
          <cell r="O405" t="str">
            <v>Filter feeder</v>
          </cell>
          <cell r="P405" t="str">
            <v>BF</v>
          </cell>
        </row>
        <row r="406">
          <cell r="C406" t="str">
            <v>Hormathiidae sp. 2</v>
          </cell>
          <cell r="D406" t="str">
            <v>Cnidaria</v>
          </cell>
          <cell r="E406" t="str">
            <v>Anthozoa</v>
          </cell>
          <cell r="F406" t="str">
            <v>Hormathiidae</v>
          </cell>
          <cell r="J406">
            <v>0</v>
          </cell>
          <cell r="K406">
            <v>0</v>
          </cell>
          <cell r="L406">
            <v>0</v>
          </cell>
          <cell r="M406">
            <v>0</v>
          </cell>
          <cell r="O406" t="str">
            <v>Filter feeder</v>
          </cell>
          <cell r="P406" t="str">
            <v>BF</v>
          </cell>
        </row>
        <row r="407">
          <cell r="C407" t="str">
            <v>Hormathiidae sp. 3</v>
          </cell>
          <cell r="D407" t="str">
            <v>Cnidaria</v>
          </cell>
          <cell r="E407" t="str">
            <v>Anthozoa</v>
          </cell>
          <cell r="F407" t="str">
            <v>Hormathiidae</v>
          </cell>
          <cell r="J407">
            <v>0</v>
          </cell>
          <cell r="K407">
            <v>0</v>
          </cell>
          <cell r="L407">
            <v>0</v>
          </cell>
          <cell r="M407">
            <v>0</v>
          </cell>
          <cell r="O407" t="str">
            <v>Filter feeder</v>
          </cell>
          <cell r="P407" t="str">
            <v>BF</v>
          </cell>
        </row>
        <row r="408">
          <cell r="C408" t="str">
            <v>Hormathiidae sp. 4</v>
          </cell>
          <cell r="D408" t="str">
            <v>Cnidaria</v>
          </cell>
          <cell r="E408" t="str">
            <v>Anthozoa</v>
          </cell>
          <cell r="F408" t="str">
            <v>Hormathiidae</v>
          </cell>
          <cell r="J408">
            <v>0</v>
          </cell>
          <cell r="K408">
            <v>0</v>
          </cell>
          <cell r="L408">
            <v>0</v>
          </cell>
          <cell r="M408">
            <v>0</v>
          </cell>
          <cell r="O408" t="str">
            <v>Filter feeder</v>
          </cell>
          <cell r="P408" t="str">
            <v>BF</v>
          </cell>
        </row>
        <row r="409">
          <cell r="C409" t="str">
            <v>Hormathiidae sp. 5</v>
          </cell>
          <cell r="D409" t="str">
            <v>Cnidaria</v>
          </cell>
          <cell r="E409" t="str">
            <v>Anthozoa</v>
          </cell>
          <cell r="F409" t="str">
            <v>Hormathiidae</v>
          </cell>
          <cell r="J409">
            <v>0</v>
          </cell>
          <cell r="K409">
            <v>0</v>
          </cell>
          <cell r="L409">
            <v>0</v>
          </cell>
          <cell r="M409">
            <v>0</v>
          </cell>
          <cell r="O409" t="str">
            <v>Filter feeder</v>
          </cell>
          <cell r="P409" t="str">
            <v>BF</v>
          </cell>
        </row>
        <row r="410">
          <cell r="C410" t="str">
            <v>Hormathiidae sp. 6</v>
          </cell>
          <cell r="D410" t="str">
            <v>Cnidaria</v>
          </cell>
          <cell r="E410" t="str">
            <v>Anthozoa</v>
          </cell>
          <cell r="F410" t="str">
            <v>Hormathiidae</v>
          </cell>
          <cell r="J410">
            <v>0</v>
          </cell>
          <cell r="K410">
            <v>0</v>
          </cell>
          <cell r="L410">
            <v>0</v>
          </cell>
          <cell r="M410">
            <v>0</v>
          </cell>
          <cell r="O410" t="str">
            <v>Filter feeder</v>
          </cell>
          <cell r="P410" t="str">
            <v>BF</v>
          </cell>
        </row>
        <row r="411">
          <cell r="C411" t="str">
            <v>Hormathiidae sp. 7</v>
          </cell>
          <cell r="D411" t="str">
            <v>Cnidaria</v>
          </cell>
          <cell r="E411" t="str">
            <v>Anthozoa</v>
          </cell>
          <cell r="F411" t="str">
            <v>Hormathiidae</v>
          </cell>
          <cell r="J411">
            <v>0</v>
          </cell>
          <cell r="K411">
            <v>0</v>
          </cell>
          <cell r="L411">
            <v>0</v>
          </cell>
          <cell r="M411">
            <v>0</v>
          </cell>
          <cell r="O411" t="str">
            <v>Filter feeder</v>
          </cell>
          <cell r="P411" t="str">
            <v>BF</v>
          </cell>
        </row>
        <row r="412">
          <cell r="C412" t="str">
            <v>Hormathiidae sp. 8</v>
          </cell>
          <cell r="D412" t="str">
            <v>Cnidaria</v>
          </cell>
          <cell r="E412" t="str">
            <v>Anthozoa</v>
          </cell>
          <cell r="F412" t="str">
            <v>Hormathiidae</v>
          </cell>
          <cell r="J412">
            <v>0</v>
          </cell>
          <cell r="K412">
            <v>0</v>
          </cell>
          <cell r="L412">
            <v>0</v>
          </cell>
          <cell r="M412">
            <v>0</v>
          </cell>
          <cell r="O412" t="str">
            <v>Filter feeder</v>
          </cell>
          <cell r="P412" t="str">
            <v>BF</v>
          </cell>
        </row>
        <row r="413">
          <cell r="C413" t="str">
            <v>Hormathiidae sp. 9</v>
          </cell>
          <cell r="D413" t="str">
            <v>Cnidaria</v>
          </cell>
          <cell r="E413" t="str">
            <v>Anthozoa</v>
          </cell>
          <cell r="F413" t="str">
            <v>Hormathiidae</v>
          </cell>
          <cell r="J413">
            <v>0</v>
          </cell>
          <cell r="K413">
            <v>0</v>
          </cell>
          <cell r="L413">
            <v>0</v>
          </cell>
          <cell r="M413">
            <v>0</v>
          </cell>
          <cell r="O413" t="str">
            <v>Filter feeder</v>
          </cell>
          <cell r="P413" t="str">
            <v>BF</v>
          </cell>
        </row>
        <row r="414">
          <cell r="C414" t="str">
            <v>Actinauge sp. 1</v>
          </cell>
          <cell r="D414" t="str">
            <v>Cnidaria</v>
          </cell>
          <cell r="E414" t="str">
            <v>Anthozoa</v>
          </cell>
          <cell r="F414" t="str">
            <v>Hormathiidae</v>
          </cell>
          <cell r="J414">
            <v>0</v>
          </cell>
          <cell r="K414">
            <v>0</v>
          </cell>
          <cell r="L414">
            <v>0</v>
          </cell>
          <cell r="M414">
            <v>0</v>
          </cell>
          <cell r="O414" t="str">
            <v>Filter feeder</v>
          </cell>
          <cell r="P414" t="str">
            <v>BF</v>
          </cell>
        </row>
        <row r="415">
          <cell r="C415" t="str">
            <v>Paracalliactis cf rosea</v>
          </cell>
          <cell r="D415" t="str">
            <v>Cnidaria</v>
          </cell>
          <cell r="E415" t="str">
            <v>Anthozoa</v>
          </cell>
          <cell r="F415" t="str">
            <v>Hormathiidae</v>
          </cell>
          <cell r="J415">
            <v>0</v>
          </cell>
          <cell r="K415">
            <v>0</v>
          </cell>
          <cell r="L415">
            <v>0</v>
          </cell>
          <cell r="M415">
            <v>0</v>
          </cell>
          <cell r="O415" t="str">
            <v>Filter feeder</v>
          </cell>
          <cell r="P415" t="str">
            <v>BF</v>
          </cell>
        </row>
        <row r="416">
          <cell r="C416" t="str">
            <v>Epiphellia sp. 1</v>
          </cell>
          <cell r="D416" t="str">
            <v>Cnidaria</v>
          </cell>
          <cell r="E416" t="str">
            <v>Anthozoa</v>
          </cell>
          <cell r="F416" t="str">
            <v>Isophelliidae</v>
          </cell>
          <cell r="J416">
            <v>0</v>
          </cell>
          <cell r="K416">
            <v>0</v>
          </cell>
          <cell r="L416">
            <v>0</v>
          </cell>
          <cell r="M416">
            <v>0</v>
          </cell>
          <cell r="O416" t="str">
            <v>Filter feeder</v>
          </cell>
          <cell r="P416" t="str">
            <v>BF</v>
          </cell>
        </row>
        <row r="417">
          <cell r="C417" t="str">
            <v>Corallimorphus sp. 1</v>
          </cell>
          <cell r="D417" t="str">
            <v>Cnidaria</v>
          </cell>
          <cell r="E417" t="str">
            <v>Anthozoa</v>
          </cell>
          <cell r="F417" t="str">
            <v>Corallimorphidae</v>
          </cell>
          <cell r="J417">
            <v>0</v>
          </cell>
          <cell r="K417">
            <v>0</v>
          </cell>
          <cell r="L417">
            <v>0</v>
          </cell>
          <cell r="M417">
            <v>0</v>
          </cell>
          <cell r="O417" t="str">
            <v>Filter feeder</v>
          </cell>
          <cell r="P417" t="str">
            <v>BF</v>
          </cell>
        </row>
        <row r="418">
          <cell r="C418" t="str">
            <v>Corynactis sp. 1</v>
          </cell>
          <cell r="D418" t="str">
            <v>Cnidaria</v>
          </cell>
          <cell r="E418" t="str">
            <v>Anthozoa</v>
          </cell>
          <cell r="F418" t="str">
            <v>Corallimorphidae</v>
          </cell>
          <cell r="J418">
            <v>0</v>
          </cell>
          <cell r="K418">
            <v>0</v>
          </cell>
          <cell r="L418">
            <v>0</v>
          </cell>
          <cell r="M418">
            <v>0</v>
          </cell>
          <cell r="O418" t="str">
            <v>Filter feeder</v>
          </cell>
          <cell r="P418" t="str">
            <v>BF</v>
          </cell>
        </row>
        <row r="419">
          <cell r="C419" t="str">
            <v>Order Zoanthiniaria - undifferentiated</v>
          </cell>
          <cell r="D419" t="str">
            <v>Cnidaria</v>
          </cell>
          <cell r="E419" t="str">
            <v>Anthozoa</v>
          </cell>
          <cell r="F419" t="str">
            <v xml:space="preserve">  --  </v>
          </cell>
          <cell r="J419">
            <v>0</v>
          </cell>
          <cell r="K419">
            <v>0</v>
          </cell>
          <cell r="L419">
            <v>0</v>
          </cell>
          <cell r="M419">
            <v>0</v>
          </cell>
          <cell r="O419" t="str">
            <v>Filter feeder</v>
          </cell>
          <cell r="P419" t="str">
            <v>BF</v>
          </cell>
        </row>
        <row r="420">
          <cell r="C420" t="str">
            <v>Zoanthidae - undifferentiated</v>
          </cell>
          <cell r="D420" t="str">
            <v>Cnidaria</v>
          </cell>
          <cell r="E420" t="str">
            <v>Anthozoa</v>
          </cell>
          <cell r="F420" t="str">
            <v>Zoanthidae</v>
          </cell>
          <cell r="J420">
            <v>0</v>
          </cell>
          <cell r="K420">
            <v>0</v>
          </cell>
          <cell r="L420">
            <v>0</v>
          </cell>
          <cell r="M420">
            <v>0</v>
          </cell>
          <cell r="O420" t="str">
            <v>Filter feeder</v>
          </cell>
          <cell r="P420" t="str">
            <v>BF</v>
          </cell>
        </row>
        <row r="421">
          <cell r="C421" t="str">
            <v>Order Scleractinia - undifferentiated</v>
          </cell>
          <cell r="D421" t="str">
            <v>Cnidaria</v>
          </cell>
          <cell r="E421" t="str">
            <v xml:space="preserve">  --  </v>
          </cell>
          <cell r="F421" t="str">
            <v xml:space="preserve">  --  </v>
          </cell>
          <cell r="J421">
            <v>0</v>
          </cell>
          <cell r="K421">
            <v>0</v>
          </cell>
          <cell r="L421">
            <v>0</v>
          </cell>
          <cell r="M421">
            <v>0</v>
          </cell>
          <cell r="O421" t="str">
            <v>Filter feeder</v>
          </cell>
          <cell r="P421" t="str">
            <v>BF</v>
          </cell>
        </row>
        <row r="422">
          <cell r="C422" t="str">
            <v>Stony corals: Solitary</v>
          </cell>
          <cell r="D422" t="str">
            <v>Cnidaria</v>
          </cell>
          <cell r="E422" t="str">
            <v xml:space="preserve">  --  </v>
          </cell>
          <cell r="F422" t="str">
            <v xml:space="preserve">  --  </v>
          </cell>
          <cell r="J422">
            <v>0</v>
          </cell>
          <cell r="K422">
            <v>0</v>
          </cell>
          <cell r="L422">
            <v>0</v>
          </cell>
          <cell r="M422">
            <v>0</v>
          </cell>
          <cell r="O422" t="str">
            <v>Filter feeder</v>
          </cell>
          <cell r="P422" t="str">
            <v>BF</v>
          </cell>
        </row>
        <row r="423">
          <cell r="C423" t="str">
            <v>Stony corals: Solitary: Free-living</v>
          </cell>
          <cell r="D423" t="str">
            <v>Cnidaria</v>
          </cell>
          <cell r="E423" t="str">
            <v xml:space="preserve">  --  </v>
          </cell>
          <cell r="F423" t="str">
            <v xml:space="preserve">  --  </v>
          </cell>
          <cell r="J423">
            <v>0</v>
          </cell>
          <cell r="K423">
            <v>0</v>
          </cell>
          <cell r="L423">
            <v>0</v>
          </cell>
          <cell r="M423">
            <v>0</v>
          </cell>
          <cell r="O423" t="str">
            <v>Filter feeder</v>
          </cell>
          <cell r="P423" t="str">
            <v>BF</v>
          </cell>
        </row>
        <row r="424">
          <cell r="C424" t="str">
            <v>Letepsammia formosissima</v>
          </cell>
          <cell r="D424" t="str">
            <v>Cnidaria</v>
          </cell>
          <cell r="E424" t="str">
            <v>Anthozoa</v>
          </cell>
          <cell r="F424" t="str">
            <v>Micrabaciidae</v>
          </cell>
          <cell r="J424">
            <v>0</v>
          </cell>
          <cell r="K424">
            <v>0</v>
          </cell>
          <cell r="L424">
            <v>0</v>
          </cell>
          <cell r="M424">
            <v>0</v>
          </cell>
          <cell r="O424" t="str">
            <v>Filter feeder</v>
          </cell>
          <cell r="P424" t="str">
            <v>BF</v>
          </cell>
        </row>
        <row r="425">
          <cell r="C425" t="str">
            <v>Anthemiphyllia dentata</v>
          </cell>
          <cell r="D425" t="str">
            <v>Cnidaria</v>
          </cell>
          <cell r="E425" t="str">
            <v>Anthozoa</v>
          </cell>
          <cell r="F425" t="str">
            <v>Anthemiphylliidae</v>
          </cell>
          <cell r="J425">
            <v>0</v>
          </cell>
          <cell r="K425">
            <v>0</v>
          </cell>
          <cell r="L425">
            <v>0</v>
          </cell>
          <cell r="M425">
            <v>0</v>
          </cell>
          <cell r="O425" t="str">
            <v>Filter feeder</v>
          </cell>
          <cell r="P425" t="str">
            <v>BF</v>
          </cell>
        </row>
        <row r="426">
          <cell r="C426" t="str">
            <v>Caryophylliidae, Deltocyathiidae - undifferentiated</v>
          </cell>
          <cell r="D426" t="str">
            <v>Cnidaria</v>
          </cell>
          <cell r="E426" t="str">
            <v xml:space="preserve">  --  </v>
          </cell>
          <cell r="F426" t="str">
            <v>Caryophylliidae, Deltocyathiidae</v>
          </cell>
          <cell r="J426">
            <v>0</v>
          </cell>
          <cell r="K426">
            <v>0</v>
          </cell>
          <cell r="L426">
            <v>0</v>
          </cell>
          <cell r="M426">
            <v>0</v>
          </cell>
          <cell r="O426" t="str">
            <v>Filter feeder</v>
          </cell>
          <cell r="P426" t="str">
            <v>BF</v>
          </cell>
        </row>
        <row r="427">
          <cell r="C427" t="str">
            <v>Deltocyathus magnificus</v>
          </cell>
          <cell r="D427" t="str">
            <v>Cnidaria</v>
          </cell>
          <cell r="E427" t="str">
            <v xml:space="preserve">  --  </v>
          </cell>
          <cell r="F427" t="str">
            <v>Deltocyathiidae</v>
          </cell>
          <cell r="J427">
            <v>0</v>
          </cell>
          <cell r="K427">
            <v>0</v>
          </cell>
          <cell r="L427">
            <v>0</v>
          </cell>
          <cell r="M427">
            <v>0</v>
          </cell>
          <cell r="O427" t="str">
            <v>Filter feeder</v>
          </cell>
          <cell r="P427" t="str">
            <v>BF</v>
          </cell>
        </row>
        <row r="428">
          <cell r="C428" t="str">
            <v>Stephanocyathus spiniger</v>
          </cell>
          <cell r="D428" t="str">
            <v>Cnidaria</v>
          </cell>
          <cell r="E428" t="str">
            <v>Anthozoa</v>
          </cell>
          <cell r="F428" t="str">
            <v>Caryophylliidae</v>
          </cell>
          <cell r="J428">
            <v>0</v>
          </cell>
          <cell r="K428">
            <v>0</v>
          </cell>
          <cell r="L428">
            <v>0</v>
          </cell>
          <cell r="M428">
            <v>0</v>
          </cell>
          <cell r="O428" t="str">
            <v>Filter feeder</v>
          </cell>
          <cell r="P428" t="str">
            <v>BF</v>
          </cell>
        </row>
        <row r="429">
          <cell r="C429" t="str">
            <v>Paraconotrochus zeidleri</v>
          </cell>
          <cell r="D429" t="str">
            <v>Cnidaria</v>
          </cell>
          <cell r="E429" t="str">
            <v>Anthozoa</v>
          </cell>
          <cell r="F429" t="str">
            <v>Caryophylliidae</v>
          </cell>
          <cell r="J429">
            <v>0</v>
          </cell>
          <cell r="K429">
            <v>0</v>
          </cell>
          <cell r="L429">
            <v>0</v>
          </cell>
          <cell r="M429">
            <v>0</v>
          </cell>
          <cell r="O429" t="str">
            <v>Filter feeder</v>
          </cell>
          <cell r="P429" t="str">
            <v>BF</v>
          </cell>
        </row>
        <row r="430">
          <cell r="C430" t="str">
            <v>Solenosmilia variabilis</v>
          </cell>
          <cell r="D430" t="str">
            <v>Cnidaria</v>
          </cell>
          <cell r="E430" t="str">
            <v>Anthozoa</v>
          </cell>
          <cell r="F430" t="str">
            <v>Caryophylliidae</v>
          </cell>
          <cell r="J430">
            <v>0</v>
          </cell>
          <cell r="K430">
            <v>0</v>
          </cell>
          <cell r="L430">
            <v>0</v>
          </cell>
          <cell r="M430">
            <v>0</v>
          </cell>
          <cell r="O430" t="str">
            <v>Filter feeder</v>
          </cell>
          <cell r="P430" t="str">
            <v>BF</v>
          </cell>
        </row>
        <row r="431">
          <cell r="C431" t="str">
            <v>Stephanocyathus platypus</v>
          </cell>
          <cell r="D431" t="str">
            <v>Cnidaria</v>
          </cell>
          <cell r="E431" t="str">
            <v>Anthozoa</v>
          </cell>
          <cell r="F431" t="str">
            <v>Caryophylliidae</v>
          </cell>
          <cell r="J431">
            <v>0</v>
          </cell>
          <cell r="K431">
            <v>0</v>
          </cell>
          <cell r="L431">
            <v>0</v>
          </cell>
          <cell r="M431">
            <v>0</v>
          </cell>
          <cell r="O431" t="str">
            <v>Filter feeder</v>
          </cell>
          <cell r="P431" t="str">
            <v>BF</v>
          </cell>
        </row>
        <row r="432">
          <cell r="C432" t="str">
            <v>Caryophyllia diomedeae</v>
          </cell>
          <cell r="D432" t="str">
            <v>Cnidaria</v>
          </cell>
          <cell r="E432" t="str">
            <v>Anthozoa</v>
          </cell>
          <cell r="F432" t="str">
            <v>Caryophylliidae</v>
          </cell>
          <cell r="J432">
            <v>0</v>
          </cell>
          <cell r="K432">
            <v>0</v>
          </cell>
          <cell r="L432">
            <v>0</v>
          </cell>
          <cell r="M432">
            <v>0</v>
          </cell>
          <cell r="O432" t="str">
            <v>Filter feeder</v>
          </cell>
          <cell r="P432" t="str">
            <v>BF</v>
          </cell>
        </row>
        <row r="433">
          <cell r="C433" t="str">
            <v>Caryophyllia planilamellata</v>
          </cell>
          <cell r="D433" t="str">
            <v>Cnidaria</v>
          </cell>
          <cell r="E433" t="str">
            <v>Anthozoa</v>
          </cell>
          <cell r="F433" t="str">
            <v>Caryophylliidae</v>
          </cell>
          <cell r="J433">
            <v>0</v>
          </cell>
          <cell r="K433">
            <v>0</v>
          </cell>
          <cell r="L433">
            <v>0</v>
          </cell>
          <cell r="M433">
            <v>0</v>
          </cell>
          <cell r="O433" t="str">
            <v>Filter feeder</v>
          </cell>
          <cell r="P433" t="str">
            <v>BF</v>
          </cell>
        </row>
        <row r="434">
          <cell r="C434" t="str">
            <v>Caryophylliidae - undifferentiated</v>
          </cell>
          <cell r="D434" t="str">
            <v>Cnidaria</v>
          </cell>
          <cell r="E434" t="str">
            <v>Anthozoa</v>
          </cell>
          <cell r="F434" t="str">
            <v>Caryophylliidae</v>
          </cell>
          <cell r="J434">
            <v>0</v>
          </cell>
          <cell r="K434">
            <v>0</v>
          </cell>
          <cell r="L434">
            <v>0</v>
          </cell>
          <cell r="M434">
            <v>0</v>
          </cell>
          <cell r="O434" t="str">
            <v>Filter feeder</v>
          </cell>
          <cell r="P434" t="str">
            <v>BF</v>
          </cell>
        </row>
        <row r="435">
          <cell r="C435" t="str">
            <v>Flabellum australe</v>
          </cell>
          <cell r="D435" t="str">
            <v>Cnidaria</v>
          </cell>
          <cell r="E435" t="str">
            <v>Anthozoa</v>
          </cell>
          <cell r="F435" t="str">
            <v>Flabellidae</v>
          </cell>
          <cell r="J435">
            <v>0</v>
          </cell>
          <cell r="K435">
            <v>0</v>
          </cell>
          <cell r="L435">
            <v>0</v>
          </cell>
          <cell r="M435">
            <v>0</v>
          </cell>
          <cell r="O435" t="str">
            <v>Filter feeder</v>
          </cell>
          <cell r="P435" t="str">
            <v>BF</v>
          </cell>
        </row>
        <row r="436">
          <cell r="C436" t="str">
            <v>Flabellum hoffmeisteri</v>
          </cell>
          <cell r="D436" t="str">
            <v>Cnidaria</v>
          </cell>
          <cell r="E436" t="str">
            <v>Anthozoa</v>
          </cell>
          <cell r="F436" t="str">
            <v>Flabellidae</v>
          </cell>
          <cell r="J436">
            <v>0</v>
          </cell>
          <cell r="K436">
            <v>0</v>
          </cell>
          <cell r="L436">
            <v>0</v>
          </cell>
          <cell r="M436">
            <v>0</v>
          </cell>
          <cell r="O436" t="str">
            <v>Filter feeder</v>
          </cell>
          <cell r="P436" t="str">
            <v>BF</v>
          </cell>
        </row>
        <row r="437">
          <cell r="C437" t="str">
            <v>Flabellum spp.</v>
          </cell>
          <cell r="D437" t="str">
            <v>Cnidaria</v>
          </cell>
          <cell r="E437" t="str">
            <v>Anthozoa</v>
          </cell>
          <cell r="F437" t="str">
            <v>Flabellidae</v>
          </cell>
          <cell r="J437">
            <v>0</v>
          </cell>
          <cell r="K437">
            <v>0</v>
          </cell>
          <cell r="L437">
            <v>0</v>
          </cell>
          <cell r="M437">
            <v>0</v>
          </cell>
          <cell r="O437" t="str">
            <v>Filter feeder</v>
          </cell>
          <cell r="P437" t="str">
            <v>BF</v>
          </cell>
        </row>
        <row r="438">
          <cell r="C438" t="str">
            <v>Beroe spp.</v>
          </cell>
          <cell r="D438">
            <v>0</v>
          </cell>
          <cell r="E438">
            <v>0</v>
          </cell>
          <cell r="F438">
            <v>0</v>
          </cell>
          <cell r="O438" t="str">
            <v>Gelatinous zooplankton</v>
          </cell>
          <cell r="P438" t="str">
            <v>ZG</v>
          </cell>
        </row>
        <row r="439">
          <cell r="C439" t="str">
            <v>Platyhelminthes</v>
          </cell>
          <cell r="D439" t="str">
            <v>Platyhelminthes</v>
          </cell>
          <cell r="E439">
            <v>0</v>
          </cell>
          <cell r="F439">
            <v>0</v>
          </cell>
          <cell r="G439" t="str">
            <v>Platyhelminthes</v>
          </cell>
          <cell r="H439" t="str">
            <v>benthic invertebrate</v>
          </cell>
          <cell r="I439" t="str">
            <v>epibenthos</v>
          </cell>
          <cell r="J439" t="str">
            <v>epibenthos</v>
          </cell>
          <cell r="K439" t="str">
            <v>macrobenthos</v>
          </cell>
          <cell r="L439" t="str">
            <v>macrobenthos</v>
          </cell>
          <cell r="M439" t="str">
            <v>macrobenthos</v>
          </cell>
          <cell r="N439" t="str">
            <v>macrobenthos</v>
          </cell>
          <cell r="O439" t="str">
            <v>Benthic carnivore</v>
          </cell>
          <cell r="P439" t="str">
            <v>BC</v>
          </cell>
        </row>
        <row r="440">
          <cell r="C440" t="str">
            <v>Cycloporus sp.</v>
          </cell>
          <cell r="D440" t="str">
            <v>Platyhelminthes</v>
          </cell>
          <cell r="E440" t="str">
            <v>Turbellaria</v>
          </cell>
          <cell r="F440">
            <v>0</v>
          </cell>
          <cell r="G440" t="str">
            <v>PlatyhelminthesTurbellaria</v>
          </cell>
          <cell r="H440" t="str">
            <v>benthic invertebrate</v>
          </cell>
          <cell r="I440" t="str">
            <v>epibenthos</v>
          </cell>
          <cell r="J440" t="str">
            <v>epibenthos</v>
          </cell>
          <cell r="K440" t="str">
            <v>macrobenthos</v>
          </cell>
          <cell r="L440" t="str">
            <v>macrobenthos</v>
          </cell>
          <cell r="M440" t="str">
            <v>macrobenthos</v>
          </cell>
          <cell r="N440" t="str">
            <v>macrobenthos</v>
          </cell>
          <cell r="O440" t="str">
            <v>Benthic carnivore</v>
          </cell>
          <cell r="P440" t="str">
            <v>BC</v>
          </cell>
        </row>
        <row r="441">
          <cell r="C441" t="str">
            <v>Phylum Nemertea - undifferentiated</v>
          </cell>
          <cell r="D441" t="str">
            <v>Nemertea</v>
          </cell>
          <cell r="E441" t="str">
            <v xml:space="preserve">  --  </v>
          </cell>
          <cell r="F441" t="str">
            <v xml:space="preserve">  --  </v>
          </cell>
          <cell r="J441">
            <v>0</v>
          </cell>
          <cell r="K441">
            <v>0</v>
          </cell>
          <cell r="L441">
            <v>0</v>
          </cell>
          <cell r="M441">
            <v>0</v>
          </cell>
          <cell r="O441" t="str">
            <v>Benthic carnivore</v>
          </cell>
          <cell r="P441" t="str">
            <v>BC</v>
          </cell>
        </row>
        <row r="442">
          <cell r="C442" t="str">
            <v>Phylum Priapulida - undifferentiated</v>
          </cell>
          <cell r="D442" t="str">
            <v>Priapulida</v>
          </cell>
          <cell r="E442" t="str">
            <v xml:space="preserve">  --  </v>
          </cell>
          <cell r="F442" t="str">
            <v xml:space="preserve">  --  </v>
          </cell>
          <cell r="J442">
            <v>0</v>
          </cell>
          <cell r="K442">
            <v>0</v>
          </cell>
          <cell r="L442">
            <v>0</v>
          </cell>
          <cell r="M442">
            <v>0</v>
          </cell>
          <cell r="O442" t="str">
            <v>Benthic detritivore</v>
          </cell>
          <cell r="P442" t="str">
            <v>BD</v>
          </cell>
        </row>
        <row r="443">
          <cell r="C443" t="str">
            <v>Phylum Nematoda - undifferentiated</v>
          </cell>
          <cell r="D443" t="str">
            <v>Nematoda</v>
          </cell>
          <cell r="E443" t="str">
            <v xml:space="preserve">  --  </v>
          </cell>
          <cell r="F443" t="str">
            <v xml:space="preserve">  --  </v>
          </cell>
          <cell r="J443">
            <v>0</v>
          </cell>
          <cell r="K443">
            <v>0</v>
          </cell>
          <cell r="L443">
            <v>0</v>
          </cell>
          <cell r="M443">
            <v>0</v>
          </cell>
          <cell r="O443" t="str">
            <v>Benthic detritivore</v>
          </cell>
          <cell r="P443" t="str">
            <v>BD</v>
          </cell>
        </row>
        <row r="444">
          <cell r="C444" t="str">
            <v>Phylum Sipuncula - undifferentiated</v>
          </cell>
          <cell r="D444" t="str">
            <v>Sipuncula</v>
          </cell>
          <cell r="E444" t="str">
            <v xml:space="preserve">  --  </v>
          </cell>
          <cell r="F444" t="str">
            <v xml:space="preserve">  --  </v>
          </cell>
          <cell r="J444">
            <v>0</v>
          </cell>
          <cell r="K444">
            <v>0</v>
          </cell>
          <cell r="L444">
            <v>0</v>
          </cell>
          <cell r="M444">
            <v>0</v>
          </cell>
          <cell r="O444" t="str">
            <v>Benthic detritivore</v>
          </cell>
          <cell r="P444" t="str">
            <v>BD</v>
          </cell>
        </row>
        <row r="445">
          <cell r="C445" t="str">
            <v>Sipuncula sp.1</v>
          </cell>
          <cell r="J445">
            <v>0</v>
          </cell>
          <cell r="K445">
            <v>0</v>
          </cell>
          <cell r="L445">
            <v>0</v>
          </cell>
          <cell r="M445">
            <v>0</v>
          </cell>
          <cell r="O445" t="str">
            <v>Benthic detritivore</v>
          </cell>
          <cell r="P445" t="str">
            <v>BD</v>
          </cell>
        </row>
        <row r="446">
          <cell r="C446" t="str">
            <v>Sipuncula sp.2</v>
          </cell>
          <cell r="J446">
            <v>0</v>
          </cell>
          <cell r="K446">
            <v>0</v>
          </cell>
          <cell r="L446">
            <v>0</v>
          </cell>
          <cell r="M446">
            <v>0</v>
          </cell>
          <cell r="O446" t="str">
            <v>Benthic detritivore</v>
          </cell>
          <cell r="P446" t="str">
            <v>BD</v>
          </cell>
        </row>
        <row r="447">
          <cell r="C447" t="str">
            <v>Sipuncula sp.3</v>
          </cell>
          <cell r="J447">
            <v>0</v>
          </cell>
          <cell r="K447">
            <v>0</v>
          </cell>
          <cell r="L447">
            <v>0</v>
          </cell>
          <cell r="M447">
            <v>0</v>
          </cell>
          <cell r="O447" t="str">
            <v>Benthic detritivore</v>
          </cell>
          <cell r="P447" t="str">
            <v>BD</v>
          </cell>
        </row>
        <row r="448">
          <cell r="C448" t="str">
            <v>Sipuncula sp.4</v>
          </cell>
          <cell r="J448">
            <v>0</v>
          </cell>
          <cell r="K448">
            <v>0</v>
          </cell>
          <cell r="L448">
            <v>0</v>
          </cell>
          <cell r="M448">
            <v>0</v>
          </cell>
          <cell r="O448" t="str">
            <v>Benthic detritivore</v>
          </cell>
          <cell r="P448" t="str">
            <v>BD</v>
          </cell>
        </row>
        <row r="449">
          <cell r="C449" t="str">
            <v>Sipuncula sp.5</v>
          </cell>
          <cell r="J449">
            <v>0</v>
          </cell>
          <cell r="K449">
            <v>0</v>
          </cell>
          <cell r="L449">
            <v>0</v>
          </cell>
          <cell r="M449">
            <v>0</v>
          </cell>
          <cell r="O449" t="str">
            <v>Benthic detritivore</v>
          </cell>
          <cell r="P449" t="str">
            <v>BD</v>
          </cell>
        </row>
        <row r="450">
          <cell r="C450" t="str">
            <v>Sipuncula sp.6</v>
          </cell>
          <cell r="J450">
            <v>0</v>
          </cell>
          <cell r="K450">
            <v>0</v>
          </cell>
          <cell r="L450">
            <v>0</v>
          </cell>
          <cell r="M450">
            <v>0</v>
          </cell>
          <cell r="O450" t="str">
            <v>Benthic detritivore</v>
          </cell>
          <cell r="P450" t="str">
            <v>BD</v>
          </cell>
        </row>
        <row r="451">
          <cell r="C451" t="str">
            <v>Sipuncula sp.7</v>
          </cell>
          <cell r="J451">
            <v>0</v>
          </cell>
          <cell r="K451">
            <v>0</v>
          </cell>
          <cell r="L451">
            <v>0</v>
          </cell>
          <cell r="M451">
            <v>0</v>
          </cell>
          <cell r="O451" t="str">
            <v>Benthic detritivore</v>
          </cell>
          <cell r="P451" t="str">
            <v>BD</v>
          </cell>
        </row>
        <row r="452">
          <cell r="C452" t="str">
            <v>Sipuncula sp.</v>
          </cell>
          <cell r="D452" t="str">
            <v>Sipuncula</v>
          </cell>
          <cell r="E452" t="str">
            <v>Sipunculida</v>
          </cell>
          <cell r="F452">
            <v>0</v>
          </cell>
          <cell r="G452" t="str">
            <v>SipunculaSipunculida</v>
          </cell>
          <cell r="H452" t="str">
            <v>benthic invertebrate</v>
          </cell>
          <cell r="I452" t="str">
            <v>epibenthos</v>
          </cell>
          <cell r="J452" t="str">
            <v>epibenthos</v>
          </cell>
          <cell r="K452" t="str">
            <v>macrobenthos</v>
          </cell>
          <cell r="L452" t="str">
            <v>macrobenthos</v>
          </cell>
          <cell r="M452" t="str">
            <v>macrobenthos</v>
          </cell>
          <cell r="O452" t="str">
            <v>Benthic detritivore</v>
          </cell>
          <cell r="P452" t="str">
            <v>BD</v>
          </cell>
        </row>
        <row r="453">
          <cell r="C453" t="str">
            <v>Sipuncula robustus</v>
          </cell>
          <cell r="D453" t="str">
            <v>Sipuncula</v>
          </cell>
          <cell r="E453" t="str">
            <v>Sipunculida</v>
          </cell>
          <cell r="F453">
            <v>0</v>
          </cell>
          <cell r="G453" t="str">
            <v>SipunculaSipunculida</v>
          </cell>
          <cell r="H453" t="str">
            <v>benthic invertebrate</v>
          </cell>
          <cell r="I453" t="str">
            <v>epibenthos</v>
          </cell>
          <cell r="J453" t="str">
            <v>epibenthos</v>
          </cell>
          <cell r="K453" t="str">
            <v>macrobenthos</v>
          </cell>
          <cell r="L453" t="str">
            <v>macrobenthos</v>
          </cell>
          <cell r="M453" t="str">
            <v>macrobenthos</v>
          </cell>
          <cell r="O453" t="str">
            <v>Benthic detritivore</v>
          </cell>
          <cell r="P453" t="str">
            <v>BD</v>
          </cell>
        </row>
        <row r="454">
          <cell r="C454" t="str">
            <v>Sipunculus cf. robusta</v>
          </cell>
          <cell r="D454" t="str">
            <v>Sipuncula</v>
          </cell>
          <cell r="E454" t="str">
            <v>Sipunculida</v>
          </cell>
          <cell r="F454">
            <v>0</v>
          </cell>
          <cell r="G454" t="str">
            <v>SipunculaSipunculida</v>
          </cell>
          <cell r="H454" t="str">
            <v>benthic invertebrate</v>
          </cell>
          <cell r="I454" t="str">
            <v>epibenthos</v>
          </cell>
          <cell r="J454" t="str">
            <v>epibenthos</v>
          </cell>
          <cell r="K454" t="str">
            <v>macrobenthos</v>
          </cell>
          <cell r="L454" t="str">
            <v>macrobenthos</v>
          </cell>
          <cell r="M454" t="str">
            <v>macrobenthos</v>
          </cell>
          <cell r="O454" t="str">
            <v>Benthic detritivore</v>
          </cell>
          <cell r="P454" t="str">
            <v>BD</v>
          </cell>
        </row>
        <row r="455">
          <cell r="C455" t="str">
            <v>Anelassorhynchus cf. porcellus</v>
          </cell>
          <cell r="D455" t="str">
            <v>Echiura</v>
          </cell>
          <cell r="E455">
            <v>0</v>
          </cell>
          <cell r="F455">
            <v>0</v>
          </cell>
          <cell r="G455" t="str">
            <v>Echiura</v>
          </cell>
          <cell r="H455" t="str">
            <v>benthic invertebrate</v>
          </cell>
          <cell r="I455" t="str">
            <v>epibenthos</v>
          </cell>
          <cell r="J455" t="str">
            <v>epibenthos</v>
          </cell>
          <cell r="K455" t="str">
            <v>macrobenthos</v>
          </cell>
          <cell r="L455" t="str">
            <v>macrobenthos</v>
          </cell>
          <cell r="M455" t="str">
            <v>macrobenthos</v>
          </cell>
          <cell r="N455" t="str">
            <v xml:space="preserve"> </v>
          </cell>
          <cell r="O455" t="str">
            <v>Benthic carnivore</v>
          </cell>
          <cell r="P455" t="str">
            <v>BC</v>
          </cell>
        </row>
        <row r="456">
          <cell r="C456" t="str">
            <v>Subclass (was phylum) Echiura - undifferentiated</v>
          </cell>
          <cell r="D456" t="str">
            <v>Echiura</v>
          </cell>
          <cell r="E456" t="str">
            <v>Echiuroidea</v>
          </cell>
          <cell r="F456" t="str">
            <v xml:space="preserve">  --  </v>
          </cell>
          <cell r="J456">
            <v>0</v>
          </cell>
          <cell r="K456">
            <v>0</v>
          </cell>
          <cell r="L456">
            <v>0</v>
          </cell>
          <cell r="M456">
            <v>0</v>
          </cell>
          <cell r="O456" t="str">
            <v>Benthic detritivore</v>
          </cell>
          <cell r="P456" t="str">
            <v>BD</v>
          </cell>
        </row>
        <row r="457">
          <cell r="C457" t="str">
            <v>Nematoda</v>
          </cell>
          <cell r="D457" t="str">
            <v>Aschelminthes</v>
          </cell>
          <cell r="E457" t="str">
            <v>Nematoda</v>
          </cell>
          <cell r="F457">
            <v>0</v>
          </cell>
          <cell r="G457" t="str">
            <v>AschelminthesNematoda</v>
          </cell>
          <cell r="H457" t="str">
            <v>benthic invertebrate</v>
          </cell>
          <cell r="I457" t="str">
            <v>epibenthos</v>
          </cell>
          <cell r="J457" t="str">
            <v>epibenthos</v>
          </cell>
          <cell r="K457" t="str">
            <v>macrobenthos</v>
          </cell>
          <cell r="L457" t="str">
            <v>macrobenthos</v>
          </cell>
          <cell r="M457" t="str">
            <v>macrobenthos</v>
          </cell>
          <cell r="N457" t="str">
            <v xml:space="preserve"> </v>
          </cell>
          <cell r="O457" t="str">
            <v>Benthic detritivore</v>
          </cell>
          <cell r="P457" t="str">
            <v>BD</v>
          </cell>
        </row>
        <row r="458">
          <cell r="C458" t="str">
            <v>Phylum Kamptozoa - undifferentiated</v>
          </cell>
          <cell r="D458" t="str">
            <v>Sipuncula</v>
          </cell>
          <cell r="E458" t="str">
            <v xml:space="preserve">  --  </v>
          </cell>
          <cell r="F458" t="str">
            <v xml:space="preserve">  --  </v>
          </cell>
          <cell r="J458">
            <v>0</v>
          </cell>
          <cell r="K458">
            <v>0</v>
          </cell>
          <cell r="L458">
            <v>0</v>
          </cell>
          <cell r="M458">
            <v>0</v>
          </cell>
          <cell r="O458" t="str">
            <v>Filter feeder</v>
          </cell>
          <cell r="P458" t="str">
            <v>BF</v>
          </cell>
        </row>
        <row r="459">
          <cell r="C459" t="str">
            <v>Phylum Phoronida - undifferentiated</v>
          </cell>
          <cell r="D459" t="str">
            <v>Phoronida</v>
          </cell>
          <cell r="E459" t="str">
            <v xml:space="preserve">  --  </v>
          </cell>
          <cell r="F459" t="str">
            <v xml:space="preserve">  --  </v>
          </cell>
          <cell r="J459">
            <v>0</v>
          </cell>
          <cell r="K459">
            <v>0</v>
          </cell>
          <cell r="L459">
            <v>0</v>
          </cell>
          <cell r="M459">
            <v>0</v>
          </cell>
          <cell r="O459" t="str">
            <v>Filter feeder</v>
          </cell>
          <cell r="P459" t="str">
            <v>BF</v>
          </cell>
        </row>
        <row r="460">
          <cell r="C460" t="str">
            <v>Anakineticus cuningi</v>
          </cell>
          <cell r="D460" t="str">
            <v>Brachiopoda</v>
          </cell>
          <cell r="E460">
            <v>0</v>
          </cell>
          <cell r="F460">
            <v>0</v>
          </cell>
          <cell r="G460" t="str">
            <v>Brachiopoda</v>
          </cell>
          <cell r="H460" t="str">
            <v>benthic invertebrate</v>
          </cell>
          <cell r="I460" t="str">
            <v>epibenthos</v>
          </cell>
          <cell r="J460" t="str">
            <v>epibenthos</v>
          </cell>
          <cell r="K460" t="str">
            <v>macrobenthos</v>
          </cell>
          <cell r="L460" t="str">
            <v>macrobenthos</v>
          </cell>
          <cell r="M460" t="str">
            <v>macrobenthos</v>
          </cell>
          <cell r="N460" t="str">
            <v xml:space="preserve"> </v>
          </cell>
          <cell r="O460" t="str">
            <v>Filter feeder</v>
          </cell>
          <cell r="P460" t="str">
            <v>BF</v>
          </cell>
        </row>
        <row r="461">
          <cell r="C461" t="str">
            <v>Articulata sp.</v>
          </cell>
          <cell r="D461" t="str">
            <v>Brachiopoda</v>
          </cell>
          <cell r="E461" t="str">
            <v>Articulata</v>
          </cell>
          <cell r="F461">
            <v>0</v>
          </cell>
          <cell r="G461" t="str">
            <v>BrachiopodaArticulata</v>
          </cell>
          <cell r="H461" t="str">
            <v>benthic invertebrate</v>
          </cell>
          <cell r="I461" t="str">
            <v>epibenthos</v>
          </cell>
          <cell r="J461" t="str">
            <v>epibenthos</v>
          </cell>
          <cell r="K461" t="str">
            <v>macrobenthos</v>
          </cell>
          <cell r="L461" t="str">
            <v>macrobenthos</v>
          </cell>
          <cell r="M461" t="str">
            <v>macrobenthos</v>
          </cell>
          <cell r="N461" t="str">
            <v xml:space="preserve"> </v>
          </cell>
          <cell r="O461" t="str">
            <v>Filter feeder</v>
          </cell>
          <cell r="P461" t="str">
            <v>BF</v>
          </cell>
        </row>
        <row r="462">
          <cell r="C462" t="str">
            <v>Brachiopoda</v>
          </cell>
          <cell r="D462" t="str">
            <v>Brachiopoda</v>
          </cell>
          <cell r="E462">
            <v>0</v>
          </cell>
          <cell r="F462">
            <v>0</v>
          </cell>
          <cell r="G462" t="str">
            <v>Brachiopoda</v>
          </cell>
          <cell r="H462" t="str">
            <v>benthic invertebrate</v>
          </cell>
          <cell r="I462" t="str">
            <v>epibenthos</v>
          </cell>
          <cell r="J462" t="str">
            <v>epibenthos</v>
          </cell>
          <cell r="K462" t="str">
            <v>macrobenthos</v>
          </cell>
          <cell r="L462" t="str">
            <v>macrobenthos</v>
          </cell>
          <cell r="M462" t="str">
            <v>macrobenthos</v>
          </cell>
          <cell r="N462" t="str">
            <v xml:space="preserve"> </v>
          </cell>
          <cell r="O462" t="str">
            <v>Filter feeder</v>
          </cell>
          <cell r="P462" t="str">
            <v>BF</v>
          </cell>
        </row>
        <row r="463">
          <cell r="C463" t="str">
            <v>Phylum Brachiopoda - undifferentiated</v>
          </cell>
          <cell r="D463" t="str">
            <v>Brachiopoda</v>
          </cell>
          <cell r="E463" t="str">
            <v xml:space="preserve">  --  </v>
          </cell>
          <cell r="F463" t="str">
            <v xml:space="preserve">  --  </v>
          </cell>
          <cell r="J463">
            <v>0</v>
          </cell>
          <cell r="K463">
            <v>0</v>
          </cell>
          <cell r="L463">
            <v>0</v>
          </cell>
          <cell r="M463">
            <v>0</v>
          </cell>
          <cell r="O463" t="str">
            <v>Filter feeder</v>
          </cell>
          <cell r="P463" t="str">
            <v>BF</v>
          </cell>
        </row>
        <row r="464">
          <cell r="C464" t="str">
            <v>Craniidae sp. 1</v>
          </cell>
          <cell r="D464" t="str">
            <v>Brachiopoda</v>
          </cell>
          <cell r="E464" t="str">
            <v>Craniata</v>
          </cell>
          <cell r="F464" t="str">
            <v>Craniidae</v>
          </cell>
          <cell r="J464">
            <v>0</v>
          </cell>
          <cell r="K464">
            <v>0</v>
          </cell>
          <cell r="L464">
            <v>0</v>
          </cell>
          <cell r="M464">
            <v>0</v>
          </cell>
          <cell r="O464" t="str">
            <v>Filter feeder</v>
          </cell>
          <cell r="P464" t="str">
            <v>BF</v>
          </cell>
        </row>
        <row r="465">
          <cell r="C465" t="str">
            <v>Discinidae sp. 1</v>
          </cell>
          <cell r="D465" t="str">
            <v>Brachiopoda</v>
          </cell>
          <cell r="E465" t="str">
            <v>Lingulata</v>
          </cell>
          <cell r="F465" t="str">
            <v>Discinidae</v>
          </cell>
          <cell r="J465">
            <v>0</v>
          </cell>
          <cell r="K465">
            <v>0</v>
          </cell>
          <cell r="L465">
            <v>0</v>
          </cell>
          <cell r="M465">
            <v>0</v>
          </cell>
          <cell r="O465" t="str">
            <v>Filter feeder</v>
          </cell>
          <cell r="P465" t="str">
            <v>BF</v>
          </cell>
        </row>
        <row r="466">
          <cell r="C466" t="str">
            <v>Cancellothyris hedleyi</v>
          </cell>
          <cell r="D466" t="str">
            <v>Brachiopoda</v>
          </cell>
          <cell r="E466" t="str">
            <v>Rhynchonellata</v>
          </cell>
          <cell r="F466" t="str">
            <v>Cancellothyrididae</v>
          </cell>
          <cell r="J466">
            <v>0</v>
          </cell>
          <cell r="K466">
            <v>0</v>
          </cell>
          <cell r="L466">
            <v>0</v>
          </cell>
          <cell r="M466">
            <v>0</v>
          </cell>
          <cell r="O466" t="str">
            <v>Filter feeder</v>
          </cell>
          <cell r="P466" t="str">
            <v>BF</v>
          </cell>
        </row>
        <row r="467">
          <cell r="C467" t="str">
            <v>Jaffaia jaffaensis</v>
          </cell>
          <cell r="D467" t="str">
            <v>Brachiopoda</v>
          </cell>
          <cell r="E467" t="str">
            <v>Rhynchonellata</v>
          </cell>
          <cell r="F467" t="str">
            <v>Dallinidae</v>
          </cell>
          <cell r="J467">
            <v>0</v>
          </cell>
          <cell r="K467">
            <v>0</v>
          </cell>
          <cell r="L467">
            <v>0</v>
          </cell>
          <cell r="M467">
            <v>0</v>
          </cell>
          <cell r="O467" t="str">
            <v>Filter feeder</v>
          </cell>
          <cell r="P467" t="str">
            <v>BF</v>
          </cell>
        </row>
        <row r="468">
          <cell r="C468" t="str">
            <v>Phylum Bryozoa - undifferentiated</v>
          </cell>
          <cell r="D468" t="str">
            <v>Bryozoa</v>
          </cell>
          <cell r="E468" t="str">
            <v xml:space="preserve">  --  </v>
          </cell>
          <cell r="F468" t="str">
            <v xml:space="preserve">  --  </v>
          </cell>
          <cell r="J468">
            <v>0</v>
          </cell>
          <cell r="K468">
            <v>0</v>
          </cell>
          <cell r="L468">
            <v>0</v>
          </cell>
          <cell r="M468">
            <v>0</v>
          </cell>
          <cell r="O468" t="str">
            <v>Filter feeder</v>
          </cell>
          <cell r="P468" t="str">
            <v>BF</v>
          </cell>
        </row>
        <row r="469">
          <cell r="C469" t="str">
            <v>Caberea sp.</v>
          </cell>
          <cell r="D469" t="str">
            <v>Bryozoa</v>
          </cell>
          <cell r="E469" t="str">
            <v>Gymnolaemata</v>
          </cell>
          <cell r="F469" t="str">
            <v>Cheilostomata</v>
          </cell>
          <cell r="G469" t="str">
            <v>BryozoaGymnolaemataCheilostomata</v>
          </cell>
          <cell r="H469" t="str">
            <v>benthic invertebrate</v>
          </cell>
          <cell r="I469" t="str">
            <v>epibenthos</v>
          </cell>
          <cell r="J469" t="str">
            <v>epibenthos</v>
          </cell>
          <cell r="K469" t="str">
            <v>macrobenthos</v>
          </cell>
          <cell r="L469" t="str">
            <v>macrobenthos</v>
          </cell>
          <cell r="M469" t="str">
            <v>macrobenthos</v>
          </cell>
          <cell r="N469" t="str">
            <v xml:space="preserve"> </v>
          </cell>
          <cell r="O469" t="str">
            <v>Filter feeder</v>
          </cell>
          <cell r="P469" t="str">
            <v>BF</v>
          </cell>
        </row>
        <row r="470">
          <cell r="C470" t="str">
            <v>Caberea sp. remains</v>
          </cell>
          <cell r="D470" t="str">
            <v>Bryozoa</v>
          </cell>
          <cell r="E470" t="str">
            <v>Gymnolaemata</v>
          </cell>
          <cell r="F470" t="str">
            <v>Cheilostomata</v>
          </cell>
          <cell r="G470" t="str">
            <v>BryozoaGymnolaemataCheilostomata</v>
          </cell>
          <cell r="H470" t="str">
            <v>benthic invertebrate</v>
          </cell>
          <cell r="I470" t="str">
            <v>epibenthos</v>
          </cell>
          <cell r="J470" t="str">
            <v>epibenthos</v>
          </cell>
          <cell r="K470" t="str">
            <v>macrobenthos</v>
          </cell>
          <cell r="L470" t="str">
            <v>macrobenthos</v>
          </cell>
          <cell r="M470" t="str">
            <v>macrobenthos</v>
          </cell>
          <cell r="N470" t="str">
            <v xml:space="preserve"> </v>
          </cell>
          <cell r="O470" t="str">
            <v>Filter feeder</v>
          </cell>
          <cell r="P470" t="str">
            <v>BF</v>
          </cell>
        </row>
        <row r="471">
          <cell r="C471" t="str">
            <v>Cheilostomata</v>
          </cell>
          <cell r="D471" t="str">
            <v>Bryozoa</v>
          </cell>
          <cell r="E471" t="str">
            <v>Gymnolaemata</v>
          </cell>
          <cell r="F471" t="str">
            <v>Cheilostomata</v>
          </cell>
          <cell r="G471" t="str">
            <v>BryozoaGymnolaemataCheilostomata</v>
          </cell>
          <cell r="H471" t="str">
            <v>benthic invertebrate</v>
          </cell>
          <cell r="I471" t="str">
            <v>epibenthos</v>
          </cell>
          <cell r="J471" t="str">
            <v>epibenthos</v>
          </cell>
          <cell r="K471" t="str">
            <v>macrobenthos</v>
          </cell>
          <cell r="L471" t="str">
            <v>macrobenthos</v>
          </cell>
          <cell r="M471" t="str">
            <v>macrobenthos</v>
          </cell>
          <cell r="N471" t="str">
            <v xml:space="preserve"> </v>
          </cell>
          <cell r="O471" t="str">
            <v>Filter feeder</v>
          </cell>
          <cell r="P471" t="str">
            <v>BF</v>
          </cell>
        </row>
        <row r="472">
          <cell r="C472" t="str">
            <v>Cheilostomata 13</v>
          </cell>
          <cell r="D472" t="str">
            <v>Bryozoa</v>
          </cell>
          <cell r="E472" t="str">
            <v>Gymnolaemata</v>
          </cell>
          <cell r="F472" t="str">
            <v>Cheilostomata</v>
          </cell>
          <cell r="G472" t="str">
            <v>BryozoaGymnolaemataCheilostomata</v>
          </cell>
          <cell r="H472" t="str">
            <v>benthic invertebrate</v>
          </cell>
          <cell r="I472" t="str">
            <v>epibenthos</v>
          </cell>
          <cell r="J472" t="str">
            <v>epibenthos</v>
          </cell>
          <cell r="K472" t="str">
            <v>macrobenthos</v>
          </cell>
          <cell r="L472" t="str">
            <v>macrobenthos</v>
          </cell>
          <cell r="M472" t="str">
            <v>macrobenthos</v>
          </cell>
          <cell r="N472" t="str">
            <v xml:space="preserve"> </v>
          </cell>
          <cell r="O472" t="str">
            <v>Filter feeder</v>
          </cell>
          <cell r="P472" t="str">
            <v>BF</v>
          </cell>
        </row>
        <row r="473">
          <cell r="C473" t="str">
            <v>Cheilostomata 13 remains</v>
          </cell>
          <cell r="D473" t="str">
            <v>Bryozoa</v>
          </cell>
          <cell r="E473" t="str">
            <v>Gymnolaemata</v>
          </cell>
          <cell r="F473" t="str">
            <v>Cheilostomata</v>
          </cell>
          <cell r="G473" t="str">
            <v>BryozoaGymnolaemataCheilostomata</v>
          </cell>
          <cell r="H473" t="str">
            <v>benthic invertebrate</v>
          </cell>
          <cell r="I473" t="str">
            <v>epibenthos</v>
          </cell>
          <cell r="J473" t="str">
            <v>epibenthos</v>
          </cell>
          <cell r="K473" t="str">
            <v>macrobenthos</v>
          </cell>
          <cell r="L473" t="str">
            <v>macrobenthos</v>
          </cell>
          <cell r="M473" t="str">
            <v>macrobenthos</v>
          </cell>
          <cell r="N473" t="str">
            <v xml:space="preserve"> </v>
          </cell>
          <cell r="O473" t="str">
            <v>Filter feeder</v>
          </cell>
          <cell r="P473" t="str">
            <v>BF</v>
          </cell>
        </row>
        <row r="474">
          <cell r="C474" t="str">
            <v>Cheilostomata 15</v>
          </cell>
          <cell r="D474" t="str">
            <v>Bryozoa</v>
          </cell>
          <cell r="E474" t="str">
            <v>Gymnolaemata</v>
          </cell>
          <cell r="F474" t="str">
            <v>Cheilostomata</v>
          </cell>
          <cell r="G474" t="str">
            <v>BryozoaGymnolaemataCheilostomata</v>
          </cell>
          <cell r="H474" t="str">
            <v>benthic invertebrate</v>
          </cell>
          <cell r="I474" t="str">
            <v>epibenthos</v>
          </cell>
          <cell r="J474" t="str">
            <v>epibenthos</v>
          </cell>
          <cell r="K474" t="str">
            <v>macrobenthos</v>
          </cell>
          <cell r="L474" t="str">
            <v>macrobenthos</v>
          </cell>
          <cell r="M474" t="str">
            <v>macrobenthos</v>
          </cell>
          <cell r="N474" t="str">
            <v xml:space="preserve"> </v>
          </cell>
          <cell r="O474" t="str">
            <v>Filter feeder</v>
          </cell>
          <cell r="P474" t="str">
            <v>BF</v>
          </cell>
        </row>
        <row r="475">
          <cell r="C475" t="str">
            <v>Cheilostomata 16</v>
          </cell>
          <cell r="D475" t="str">
            <v>Bryozoa</v>
          </cell>
          <cell r="E475" t="str">
            <v>Gymnolaemata</v>
          </cell>
          <cell r="F475" t="str">
            <v>Cheilostomata</v>
          </cell>
          <cell r="G475" t="str">
            <v>BryozoaGymnolaemataCheilostomata</v>
          </cell>
          <cell r="H475" t="str">
            <v>benthic invertebrate</v>
          </cell>
          <cell r="I475" t="str">
            <v>epibenthos</v>
          </cell>
          <cell r="J475" t="str">
            <v>epibenthos</v>
          </cell>
          <cell r="K475" t="str">
            <v>macrobenthos</v>
          </cell>
          <cell r="L475" t="str">
            <v>macrobenthos</v>
          </cell>
          <cell r="M475" t="str">
            <v>macrobenthos</v>
          </cell>
          <cell r="N475" t="str">
            <v xml:space="preserve"> </v>
          </cell>
          <cell r="O475" t="str">
            <v>Filter feeder</v>
          </cell>
          <cell r="P475" t="str">
            <v>BF</v>
          </cell>
        </row>
        <row r="476">
          <cell r="C476" t="str">
            <v>Cheilostomata 16 remains</v>
          </cell>
          <cell r="D476" t="str">
            <v>Bryozoa</v>
          </cell>
          <cell r="E476" t="str">
            <v>Gymnolaemata</v>
          </cell>
          <cell r="F476" t="str">
            <v>Cheilostomata</v>
          </cell>
          <cell r="G476" t="str">
            <v>BryozoaGymnolaemataCheilostomata</v>
          </cell>
          <cell r="H476" t="str">
            <v>benthic invertebrate</v>
          </cell>
          <cell r="I476" t="str">
            <v>epibenthos</v>
          </cell>
          <cell r="J476" t="str">
            <v>epibenthos</v>
          </cell>
          <cell r="K476" t="str">
            <v>macrobenthos</v>
          </cell>
          <cell r="L476" t="str">
            <v>macrobenthos</v>
          </cell>
          <cell r="M476" t="str">
            <v>macrobenthos</v>
          </cell>
          <cell r="N476" t="str">
            <v xml:space="preserve"> </v>
          </cell>
          <cell r="O476" t="str">
            <v>Filter feeder</v>
          </cell>
          <cell r="P476" t="str">
            <v>BF</v>
          </cell>
        </row>
        <row r="477">
          <cell r="C477" t="str">
            <v>Cheilostomata 17</v>
          </cell>
          <cell r="D477" t="str">
            <v>Bryozoa</v>
          </cell>
          <cell r="E477" t="str">
            <v>Gymnolaemata</v>
          </cell>
          <cell r="F477" t="str">
            <v>Cheilostomata</v>
          </cell>
          <cell r="G477" t="str">
            <v>BryozoaGymnolaemataCheilostomata</v>
          </cell>
          <cell r="H477" t="str">
            <v>benthic invertebrate</v>
          </cell>
          <cell r="I477" t="str">
            <v>epibenthos</v>
          </cell>
          <cell r="J477" t="str">
            <v>epibenthos</v>
          </cell>
          <cell r="K477" t="str">
            <v>macrobenthos</v>
          </cell>
          <cell r="L477" t="str">
            <v>macrobenthos</v>
          </cell>
          <cell r="M477" t="str">
            <v>macrobenthos</v>
          </cell>
          <cell r="N477" t="str">
            <v xml:space="preserve"> </v>
          </cell>
          <cell r="O477" t="str">
            <v>Filter feeder</v>
          </cell>
          <cell r="P477" t="str">
            <v>BF</v>
          </cell>
        </row>
        <row r="478">
          <cell r="C478" t="str">
            <v>Cheilostomata 17 remains</v>
          </cell>
          <cell r="D478" t="str">
            <v>Bryozoa</v>
          </cell>
          <cell r="E478" t="str">
            <v>Gymnolaemata</v>
          </cell>
          <cell r="F478" t="str">
            <v>Cheilostomata</v>
          </cell>
          <cell r="G478" t="str">
            <v>BryozoaGymnolaemataCheilostomata</v>
          </cell>
          <cell r="H478" t="str">
            <v>benthic invertebrate</v>
          </cell>
          <cell r="I478" t="str">
            <v>epibenthos</v>
          </cell>
          <cell r="J478" t="str">
            <v>epibenthos</v>
          </cell>
          <cell r="K478" t="str">
            <v>macrobenthos</v>
          </cell>
          <cell r="L478" t="str">
            <v>macrobenthos</v>
          </cell>
          <cell r="M478" t="str">
            <v>macrobenthos</v>
          </cell>
          <cell r="N478" t="str">
            <v xml:space="preserve"> </v>
          </cell>
          <cell r="O478" t="str">
            <v>Filter feeder</v>
          </cell>
          <cell r="P478" t="str">
            <v>BF</v>
          </cell>
        </row>
        <row r="479">
          <cell r="C479" t="str">
            <v>Cheilostomata 18</v>
          </cell>
          <cell r="D479" t="str">
            <v>Bryozoa</v>
          </cell>
          <cell r="E479" t="str">
            <v>Gymnolaemata</v>
          </cell>
          <cell r="F479" t="str">
            <v>Cheilostomata</v>
          </cell>
          <cell r="G479" t="str">
            <v>BryozoaGymnolaemataCheilostomata</v>
          </cell>
          <cell r="H479" t="str">
            <v>benthic invertebrate</v>
          </cell>
          <cell r="I479" t="str">
            <v>epibenthos</v>
          </cell>
          <cell r="J479" t="str">
            <v>epibenthos</v>
          </cell>
          <cell r="K479" t="str">
            <v>macrobenthos</v>
          </cell>
          <cell r="L479" t="str">
            <v>macrobenthos</v>
          </cell>
          <cell r="M479" t="str">
            <v>macrobenthos</v>
          </cell>
          <cell r="N479" t="str">
            <v xml:space="preserve"> </v>
          </cell>
          <cell r="O479" t="str">
            <v>Filter feeder</v>
          </cell>
          <cell r="P479" t="str">
            <v>BF</v>
          </cell>
        </row>
        <row r="480">
          <cell r="C480" t="str">
            <v>Cheilostomata 19</v>
          </cell>
          <cell r="D480" t="str">
            <v>Bryozoa</v>
          </cell>
          <cell r="E480" t="str">
            <v>Gymnolaemata</v>
          </cell>
          <cell r="F480" t="str">
            <v>Cheilostomata</v>
          </cell>
          <cell r="G480" t="str">
            <v>BryozoaGymnolaemataCheilostomata</v>
          </cell>
          <cell r="H480" t="str">
            <v>benthic invertebrate</v>
          </cell>
          <cell r="I480" t="str">
            <v>epibenthos</v>
          </cell>
          <cell r="J480" t="str">
            <v>epibenthos</v>
          </cell>
          <cell r="K480" t="str">
            <v>macrobenthos</v>
          </cell>
          <cell r="L480" t="str">
            <v>macrobenthos</v>
          </cell>
          <cell r="M480" t="str">
            <v>macrobenthos</v>
          </cell>
          <cell r="N480" t="str">
            <v xml:space="preserve"> </v>
          </cell>
          <cell r="O480" t="str">
            <v>Filter feeder</v>
          </cell>
          <cell r="P480" t="str">
            <v>BF</v>
          </cell>
        </row>
        <row r="481">
          <cell r="C481" t="str">
            <v>Cheilostomata 19 remains</v>
          </cell>
          <cell r="D481" t="str">
            <v>Bryozoa</v>
          </cell>
          <cell r="E481" t="str">
            <v>Gymnolaemata</v>
          </cell>
          <cell r="F481" t="str">
            <v>Cheilostomata</v>
          </cell>
          <cell r="G481" t="str">
            <v>BryozoaGymnolaemataCheilostomata</v>
          </cell>
          <cell r="H481" t="str">
            <v>benthic invertebrate</v>
          </cell>
          <cell r="I481" t="str">
            <v>epibenthos</v>
          </cell>
          <cell r="J481" t="str">
            <v>epibenthos</v>
          </cell>
          <cell r="K481" t="str">
            <v>macrobenthos</v>
          </cell>
          <cell r="L481" t="str">
            <v>macrobenthos</v>
          </cell>
          <cell r="M481" t="str">
            <v>macrobenthos</v>
          </cell>
          <cell r="N481" t="str">
            <v xml:space="preserve"> </v>
          </cell>
          <cell r="O481" t="str">
            <v>Filter feeder</v>
          </cell>
          <cell r="P481" t="str">
            <v>BF</v>
          </cell>
        </row>
        <row r="482">
          <cell r="C482" t="str">
            <v>Cyclopora sp.</v>
          </cell>
          <cell r="D482" t="str">
            <v>Bryozoa</v>
          </cell>
          <cell r="E482" t="str">
            <v>Gymnolaemata</v>
          </cell>
          <cell r="F482" t="str">
            <v>Cheilostomata</v>
          </cell>
          <cell r="G482" t="str">
            <v>BryozoaGymnolaemataCheilostomata</v>
          </cell>
          <cell r="H482" t="str">
            <v>benthic invertebrate</v>
          </cell>
          <cell r="I482" t="str">
            <v>epibenthos</v>
          </cell>
          <cell r="J482" t="str">
            <v>epibenthos</v>
          </cell>
          <cell r="K482" t="str">
            <v>macrobenthos</v>
          </cell>
          <cell r="L482" t="str">
            <v>macrobenthos</v>
          </cell>
          <cell r="M482" t="str">
            <v>macrobenthos</v>
          </cell>
          <cell r="N482" t="str">
            <v xml:space="preserve"> </v>
          </cell>
          <cell r="O482" t="str">
            <v>Filter feeder</v>
          </cell>
          <cell r="P482" t="str">
            <v>BF</v>
          </cell>
        </row>
        <row r="483">
          <cell r="C483" t="str">
            <v>Cyclostomata 3</v>
          </cell>
          <cell r="D483" t="str">
            <v>Bryozoa</v>
          </cell>
          <cell r="E483" t="str">
            <v>Gymnolaemata</v>
          </cell>
          <cell r="F483" t="str">
            <v>Cheilostomata</v>
          </cell>
          <cell r="G483" t="str">
            <v>BryozoaGymnolaemataCheilostomata</v>
          </cell>
          <cell r="H483" t="str">
            <v>benthic invertebrate</v>
          </cell>
          <cell r="I483" t="str">
            <v>epibenthos</v>
          </cell>
          <cell r="J483" t="str">
            <v>epibenthos</v>
          </cell>
          <cell r="K483" t="str">
            <v>macrobenthos</v>
          </cell>
          <cell r="L483" t="str">
            <v>macrobenthos</v>
          </cell>
          <cell r="M483" t="str">
            <v>macrobenthos</v>
          </cell>
          <cell r="N483" t="str">
            <v xml:space="preserve"> </v>
          </cell>
          <cell r="O483" t="str">
            <v>Filter feeder</v>
          </cell>
          <cell r="P483" t="str">
            <v>BF</v>
          </cell>
        </row>
        <row r="484">
          <cell r="C484" t="str">
            <v>Densipora sp.</v>
          </cell>
          <cell r="D484" t="str">
            <v>Bryozoa</v>
          </cell>
          <cell r="E484">
            <v>0</v>
          </cell>
          <cell r="F484">
            <v>0</v>
          </cell>
          <cell r="G484" t="str">
            <v>Bryozoa</v>
          </cell>
          <cell r="H484" t="str">
            <v>benthic invertebrate</v>
          </cell>
          <cell r="I484" t="str">
            <v>epibenthos</v>
          </cell>
          <cell r="J484" t="str">
            <v>epibenthos</v>
          </cell>
          <cell r="K484" t="str">
            <v>macrobenthos</v>
          </cell>
          <cell r="L484" t="str">
            <v>macrobenthos</v>
          </cell>
          <cell r="M484" t="str">
            <v>macrobenthos</v>
          </cell>
          <cell r="N484" t="str">
            <v xml:space="preserve"> </v>
          </cell>
          <cell r="O484" t="str">
            <v>Filter feeder</v>
          </cell>
          <cell r="P484" t="str">
            <v>BF</v>
          </cell>
        </row>
        <row r="485">
          <cell r="C485" t="str">
            <v>Membranipora sp.</v>
          </cell>
          <cell r="D485" t="str">
            <v>Bryozoa</v>
          </cell>
          <cell r="E485" t="str">
            <v>Gymnolaemata</v>
          </cell>
          <cell r="F485" t="str">
            <v>Cheilostomata</v>
          </cell>
          <cell r="G485" t="str">
            <v>BryozoaGymnolaemataCheilostomata</v>
          </cell>
          <cell r="H485" t="str">
            <v>benthic invertebrate</v>
          </cell>
          <cell r="I485" t="str">
            <v>epibenthos</v>
          </cell>
          <cell r="J485" t="str">
            <v>epibenthos</v>
          </cell>
          <cell r="K485" t="str">
            <v>macrobenthos</v>
          </cell>
          <cell r="L485" t="str">
            <v>macrobenthos</v>
          </cell>
          <cell r="M485" t="str">
            <v>macrobenthos</v>
          </cell>
          <cell r="N485" t="str">
            <v xml:space="preserve"> </v>
          </cell>
          <cell r="O485" t="str">
            <v>Filter feeder</v>
          </cell>
          <cell r="P485" t="str">
            <v>BF</v>
          </cell>
        </row>
        <row r="486">
          <cell r="C486" t="str">
            <v>Petralia sp.</v>
          </cell>
          <cell r="D486" t="str">
            <v>Bryozoa</v>
          </cell>
          <cell r="E486" t="str">
            <v>Gymnolaemata</v>
          </cell>
          <cell r="F486" t="str">
            <v>Cheilostomata</v>
          </cell>
          <cell r="G486" t="str">
            <v>BryozoaGymnolaemataCheilostomata</v>
          </cell>
          <cell r="H486" t="str">
            <v>benthic invertebrate</v>
          </cell>
          <cell r="I486" t="str">
            <v>epibenthos</v>
          </cell>
          <cell r="J486" t="str">
            <v>epibenthos</v>
          </cell>
          <cell r="K486" t="str">
            <v>macrobenthos</v>
          </cell>
          <cell r="L486" t="str">
            <v>macrobenthos</v>
          </cell>
          <cell r="M486" t="str">
            <v>macrobenthos</v>
          </cell>
          <cell r="N486" t="str">
            <v xml:space="preserve"> </v>
          </cell>
          <cell r="O486" t="str">
            <v>Filter feeder</v>
          </cell>
          <cell r="P486" t="str">
            <v>BF</v>
          </cell>
        </row>
        <row r="487">
          <cell r="C487" t="str">
            <v>Tricellaria sp.</v>
          </cell>
          <cell r="D487" t="str">
            <v>Bryozoa</v>
          </cell>
          <cell r="E487">
            <v>0</v>
          </cell>
          <cell r="F487" t="str">
            <v>Cheilostomata</v>
          </cell>
          <cell r="G487" t="str">
            <v>BryozoaCheilostomata</v>
          </cell>
          <cell r="H487" t="str">
            <v>benthic invertebrate</v>
          </cell>
          <cell r="I487" t="str">
            <v>epibenthos</v>
          </cell>
          <cell r="J487" t="str">
            <v>epibenthos</v>
          </cell>
          <cell r="K487" t="str">
            <v>macrobenthos</v>
          </cell>
          <cell r="L487" t="str">
            <v>macrobenthos</v>
          </cell>
          <cell r="M487" t="str">
            <v>macrobenthos</v>
          </cell>
          <cell r="N487" t="str">
            <v xml:space="preserve"> </v>
          </cell>
          <cell r="O487" t="str">
            <v>Filter feeder</v>
          </cell>
          <cell r="P487" t="str">
            <v>BF</v>
          </cell>
        </row>
        <row r="488">
          <cell r="C488" t="str">
            <v>Tricellaria sp. remains</v>
          </cell>
          <cell r="D488" t="str">
            <v>Bryozoa</v>
          </cell>
          <cell r="E488">
            <v>0</v>
          </cell>
          <cell r="F488" t="str">
            <v>Cheilostomata</v>
          </cell>
          <cell r="G488" t="str">
            <v>BryozoaCheilostomata</v>
          </cell>
          <cell r="H488" t="str">
            <v>benthic invertebrate</v>
          </cell>
          <cell r="I488" t="str">
            <v>epibenthos</v>
          </cell>
          <cell r="J488" t="str">
            <v>epibenthos</v>
          </cell>
          <cell r="K488" t="str">
            <v>macrobenthos</v>
          </cell>
          <cell r="L488" t="str">
            <v>macrobenthos</v>
          </cell>
          <cell r="M488" t="str">
            <v>macrobenthos</v>
          </cell>
          <cell r="N488" t="str">
            <v xml:space="preserve"> </v>
          </cell>
          <cell r="O488" t="str">
            <v>Filter feeder</v>
          </cell>
          <cell r="P488" t="str">
            <v>BF</v>
          </cell>
        </row>
        <row r="489">
          <cell r="C489" t="str">
            <v>Bryozoa: Hard: Fenestrate</v>
          </cell>
          <cell r="O489" t="str">
            <v>Filter feeder</v>
          </cell>
          <cell r="P489" t="str">
            <v>BF</v>
          </cell>
        </row>
        <row r="490">
          <cell r="C490" t="str">
            <v>Bryozoa: Hard: Fenestrate</v>
          </cell>
          <cell r="D490" t="str">
            <v>Bryozoa</v>
          </cell>
          <cell r="E490" t="str">
            <v xml:space="preserve">  --  </v>
          </cell>
          <cell r="F490" t="str">
            <v xml:space="preserve">  --  </v>
          </cell>
          <cell r="J490">
            <v>0</v>
          </cell>
          <cell r="K490">
            <v>0</v>
          </cell>
          <cell r="L490">
            <v>0</v>
          </cell>
          <cell r="M490">
            <v>0</v>
          </cell>
          <cell r="O490" t="str">
            <v>Filter feeder</v>
          </cell>
          <cell r="P490" t="str">
            <v>BF</v>
          </cell>
        </row>
        <row r="491">
          <cell r="C491" t="str">
            <v>Bryozoa: Soft</v>
          </cell>
          <cell r="D491" t="str">
            <v>Bryozoa</v>
          </cell>
          <cell r="E491" t="str">
            <v xml:space="preserve">  --  </v>
          </cell>
          <cell r="F491" t="str">
            <v xml:space="preserve">  --  </v>
          </cell>
          <cell r="J491">
            <v>0</v>
          </cell>
          <cell r="K491">
            <v>0</v>
          </cell>
          <cell r="L491">
            <v>0</v>
          </cell>
          <cell r="M491">
            <v>0</v>
          </cell>
          <cell r="O491" t="str">
            <v>Filter feeder</v>
          </cell>
          <cell r="P491" t="str">
            <v>BF</v>
          </cell>
        </row>
        <row r="492">
          <cell r="C492" t="str">
            <v>Bryozoa: Hard: Branching</v>
          </cell>
          <cell r="O492" t="str">
            <v>Filter feeder</v>
          </cell>
          <cell r="P492" t="str">
            <v>BF</v>
          </cell>
        </row>
        <row r="493">
          <cell r="C493" t="str">
            <v>Bryozoa: Hard: Branching</v>
          </cell>
          <cell r="D493" t="str">
            <v>Bryozoa</v>
          </cell>
          <cell r="E493" t="str">
            <v xml:space="preserve">  --  </v>
          </cell>
          <cell r="F493" t="str">
            <v xml:space="preserve">  --  </v>
          </cell>
          <cell r="J493">
            <v>0</v>
          </cell>
          <cell r="K493">
            <v>0</v>
          </cell>
          <cell r="L493">
            <v>0</v>
          </cell>
          <cell r="M493">
            <v>0</v>
          </cell>
          <cell r="O493" t="str">
            <v>Filter feeder</v>
          </cell>
          <cell r="P493" t="str">
            <v>BF</v>
          </cell>
        </row>
        <row r="494">
          <cell r="C494" t="str">
            <v>Flustridae - undifferentiated</v>
          </cell>
          <cell r="O494" t="str">
            <v>Filter feeder</v>
          </cell>
          <cell r="P494" t="str">
            <v>BF</v>
          </cell>
        </row>
        <row r="495">
          <cell r="C495" t="str">
            <v>Bryozoa cf. Bugula sp.</v>
          </cell>
          <cell r="D495" t="str">
            <v>Bryozoa</v>
          </cell>
          <cell r="E495">
            <v>0</v>
          </cell>
          <cell r="F495" t="str">
            <v>//Bugulidae</v>
          </cell>
          <cell r="G495" t="str">
            <v>Bryozoa//Bugulidae</v>
          </cell>
          <cell r="H495" t="str">
            <v>benthic invertebrate</v>
          </cell>
          <cell r="I495" t="str">
            <v>epibenthos</v>
          </cell>
          <cell r="J495" t="str">
            <v>epibenthos</v>
          </cell>
          <cell r="K495" t="str">
            <v>macrobenthos</v>
          </cell>
          <cell r="L495" t="str">
            <v>macrobenthos</v>
          </cell>
          <cell r="M495" t="str">
            <v>macrobenthos</v>
          </cell>
          <cell r="N495" t="str">
            <v xml:space="preserve"> </v>
          </cell>
          <cell r="O495" t="str">
            <v>Filter feeder</v>
          </cell>
          <cell r="P495" t="str">
            <v>BF</v>
          </cell>
        </row>
        <row r="496">
          <cell r="C496" t="str">
            <v>Bugularia sp.</v>
          </cell>
          <cell r="D496" t="str">
            <v>Bryozoa</v>
          </cell>
          <cell r="E496" t="str">
            <v>Gymnolaemata</v>
          </cell>
          <cell r="F496" t="str">
            <v>Cheilostomata//Bugulidae</v>
          </cell>
          <cell r="G496" t="str">
            <v>BryozoaGymnolaemataCheilostomata//Bugulidae</v>
          </cell>
          <cell r="H496" t="str">
            <v>benthic invertebrate</v>
          </cell>
          <cell r="I496" t="str">
            <v>epibenthos</v>
          </cell>
          <cell r="J496" t="str">
            <v>epibenthos</v>
          </cell>
          <cell r="K496" t="str">
            <v>macrobenthos</v>
          </cell>
          <cell r="L496" t="str">
            <v>macrobenthos</v>
          </cell>
          <cell r="M496" t="str">
            <v>macrobenthos</v>
          </cell>
          <cell r="N496" t="str">
            <v xml:space="preserve"> </v>
          </cell>
          <cell r="O496" t="str">
            <v>Filter feeder</v>
          </cell>
          <cell r="P496" t="str">
            <v>BF</v>
          </cell>
        </row>
        <row r="497">
          <cell r="C497" t="str">
            <v>Bugularia sp. remains</v>
          </cell>
          <cell r="D497" t="str">
            <v>Bryozoa</v>
          </cell>
          <cell r="E497" t="str">
            <v>Gymnolaemata</v>
          </cell>
          <cell r="F497" t="str">
            <v>Cheilostomata//Bugulidae</v>
          </cell>
          <cell r="G497" t="str">
            <v>BryozoaGymnolaemataCheilostomata//Bugulidae</v>
          </cell>
          <cell r="H497" t="str">
            <v>benthic invertebrate</v>
          </cell>
          <cell r="I497" t="str">
            <v>epibenthos</v>
          </cell>
          <cell r="J497" t="str">
            <v>epibenthos</v>
          </cell>
          <cell r="K497" t="str">
            <v>macrobenthos</v>
          </cell>
          <cell r="L497" t="str">
            <v>macrobenthos</v>
          </cell>
          <cell r="M497" t="str">
            <v>macrobenthos</v>
          </cell>
          <cell r="N497" t="str">
            <v xml:space="preserve"> </v>
          </cell>
          <cell r="O497" t="str">
            <v>Filter feeder</v>
          </cell>
          <cell r="P497" t="str">
            <v>BF</v>
          </cell>
        </row>
        <row r="498">
          <cell r="C498" t="str">
            <v>Cornucopina sp.</v>
          </cell>
          <cell r="D498" t="str">
            <v>Bryozoa</v>
          </cell>
          <cell r="E498" t="str">
            <v>Gymnolaemata</v>
          </cell>
          <cell r="F498" t="str">
            <v>Cheilostomata//Bugulidae</v>
          </cell>
          <cell r="G498" t="str">
            <v>BryozoaGymnolaemataCheilostomata//Bugulidae</v>
          </cell>
          <cell r="H498" t="str">
            <v>benthic invertebrate</v>
          </cell>
          <cell r="I498" t="str">
            <v>epibenthos</v>
          </cell>
          <cell r="J498" t="str">
            <v>epibenthos</v>
          </cell>
          <cell r="K498" t="str">
            <v>macrobenthos</v>
          </cell>
          <cell r="L498" t="str">
            <v>macrobenthos</v>
          </cell>
          <cell r="M498" t="str">
            <v>macrobenthos</v>
          </cell>
          <cell r="N498" t="str">
            <v xml:space="preserve"> </v>
          </cell>
          <cell r="O498" t="str">
            <v>Filter feeder</v>
          </cell>
          <cell r="P498" t="str">
            <v>BF</v>
          </cell>
        </row>
        <row r="499">
          <cell r="C499" t="str">
            <v>Adeonidae - undifferentiated</v>
          </cell>
          <cell r="O499" t="str">
            <v>Filter feeder</v>
          </cell>
          <cell r="P499" t="str">
            <v>BF</v>
          </cell>
        </row>
        <row r="500">
          <cell r="C500" t="str">
            <v>Adeonellopsis spp.</v>
          </cell>
          <cell r="O500" t="str">
            <v>Filter feeder</v>
          </cell>
          <cell r="P500" t="str">
            <v>BF</v>
          </cell>
        </row>
        <row r="501">
          <cell r="C501" t="str">
            <v>Lepraliellidae - undifferentiated</v>
          </cell>
          <cell r="D501" t="str">
            <v>Bryozoa</v>
          </cell>
          <cell r="E501" t="str">
            <v>Gymnolaemata</v>
          </cell>
          <cell r="F501" t="str">
            <v>Lepraliellidae</v>
          </cell>
          <cell r="J501">
            <v>0</v>
          </cell>
          <cell r="K501">
            <v>0</v>
          </cell>
          <cell r="L501">
            <v>0</v>
          </cell>
          <cell r="M501">
            <v>0</v>
          </cell>
          <cell r="O501" t="str">
            <v>Filter feeder</v>
          </cell>
          <cell r="P501" t="str">
            <v>BF</v>
          </cell>
        </row>
        <row r="502">
          <cell r="C502" t="str">
            <v>Celleporaria spp.</v>
          </cell>
          <cell r="O502" t="str">
            <v>Filter feeder</v>
          </cell>
          <cell r="P502" t="str">
            <v>BF</v>
          </cell>
        </row>
        <row r="503">
          <cell r="C503" t="str">
            <v>Phidoloporidae - undifferentiated</v>
          </cell>
          <cell r="O503" t="str">
            <v>Filter feeder</v>
          </cell>
          <cell r="P503" t="str">
            <v>BF</v>
          </cell>
        </row>
        <row r="504">
          <cell r="C504" t="str">
            <v>Class Polychaeta - undifferentiated</v>
          </cell>
          <cell r="D504" t="str">
            <v>Annelida</v>
          </cell>
          <cell r="E504" t="str">
            <v>Polychaeta</v>
          </cell>
          <cell r="F504" t="str">
            <v xml:space="preserve">  --  </v>
          </cell>
          <cell r="J504">
            <v>0</v>
          </cell>
          <cell r="K504">
            <v>0</v>
          </cell>
          <cell r="L504">
            <v>0</v>
          </cell>
          <cell r="M504">
            <v>0</v>
          </cell>
          <cell r="O504" t="str">
            <v>Benthic detritivore</v>
          </cell>
          <cell r="P504" t="str">
            <v>BD</v>
          </cell>
        </row>
        <row r="505">
          <cell r="C505" t="str">
            <v>Annelida</v>
          </cell>
          <cell r="D505" t="str">
            <v>Annelida</v>
          </cell>
          <cell r="E505">
            <v>0</v>
          </cell>
          <cell r="F505">
            <v>0</v>
          </cell>
          <cell r="G505" t="str">
            <v>Annelida</v>
          </cell>
          <cell r="H505" t="str">
            <v>benthic invertebrate</v>
          </cell>
          <cell r="I505" t="str">
            <v>polychaeta</v>
          </cell>
          <cell r="J505" t="str">
            <v>polychaeta</v>
          </cell>
          <cell r="K505" t="str">
            <v>polychaeta</v>
          </cell>
          <cell r="L505" t="str">
            <v>polychaeta</v>
          </cell>
          <cell r="M505" t="str">
            <v>polychaeta</v>
          </cell>
          <cell r="N505" t="str">
            <v xml:space="preserve"> </v>
          </cell>
          <cell r="O505" t="str">
            <v>Benthic detritivore</v>
          </cell>
          <cell r="P505" t="str">
            <v>BD</v>
          </cell>
        </row>
        <row r="506">
          <cell r="C506" t="str">
            <v>sandy tube</v>
          </cell>
          <cell r="D506" t="str">
            <v>Annelida</v>
          </cell>
          <cell r="E506" t="str">
            <v>Polychaeta</v>
          </cell>
          <cell r="F506">
            <v>0</v>
          </cell>
          <cell r="G506" t="str">
            <v>AnnelidaPolychaeta</v>
          </cell>
          <cell r="H506" t="str">
            <v>polychaeta</v>
          </cell>
          <cell r="I506" t="str">
            <v>polychaeta</v>
          </cell>
          <cell r="J506" t="str">
            <v>polychaeta</v>
          </cell>
          <cell r="K506" t="str">
            <v>polychaeta</v>
          </cell>
          <cell r="L506" t="str">
            <v>polychaeta</v>
          </cell>
          <cell r="M506" t="str">
            <v>polychaeta</v>
          </cell>
          <cell r="N506" t="str">
            <v xml:space="preserve"> </v>
          </cell>
          <cell r="O506" t="str">
            <v>Benthic detritivore</v>
          </cell>
          <cell r="P506" t="str">
            <v>BD</v>
          </cell>
        </row>
        <row r="507">
          <cell r="C507" t="str">
            <v>tubeworm</v>
          </cell>
          <cell r="D507" t="str">
            <v>Annelida</v>
          </cell>
          <cell r="E507">
            <v>0</v>
          </cell>
          <cell r="F507">
            <v>0</v>
          </cell>
          <cell r="G507" t="str">
            <v>Annelida</v>
          </cell>
          <cell r="H507" t="str">
            <v>polychaeta</v>
          </cell>
          <cell r="I507" t="str">
            <v>polychaeta</v>
          </cell>
          <cell r="J507" t="str">
            <v>polychaeta</v>
          </cell>
          <cell r="K507" t="str">
            <v>polychaeta</v>
          </cell>
          <cell r="L507" t="str">
            <v>polychaeta</v>
          </cell>
          <cell r="M507" t="str">
            <v>polychaeta</v>
          </cell>
          <cell r="N507" t="str">
            <v xml:space="preserve"> </v>
          </cell>
          <cell r="O507" t="str">
            <v>Benthic detritivore</v>
          </cell>
          <cell r="P507" t="str">
            <v>BD</v>
          </cell>
        </row>
        <row r="508">
          <cell r="C508" t="str">
            <v>tubeworm remains</v>
          </cell>
          <cell r="D508" t="str">
            <v>Annelida</v>
          </cell>
          <cell r="E508">
            <v>0</v>
          </cell>
          <cell r="F508">
            <v>0</v>
          </cell>
          <cell r="G508" t="str">
            <v>Annelida</v>
          </cell>
          <cell r="H508" t="str">
            <v>polychaeta</v>
          </cell>
          <cell r="I508" t="str">
            <v>polychaeta</v>
          </cell>
          <cell r="J508" t="str">
            <v>polychaeta</v>
          </cell>
          <cell r="K508" t="str">
            <v>polychaeta</v>
          </cell>
          <cell r="L508" t="str">
            <v>polychaeta</v>
          </cell>
          <cell r="M508" t="str">
            <v>polychaeta</v>
          </cell>
          <cell r="N508" t="str">
            <v xml:space="preserve"> </v>
          </cell>
          <cell r="O508" t="str">
            <v>Benthic detritivore</v>
          </cell>
          <cell r="P508" t="str">
            <v>BD</v>
          </cell>
        </row>
        <row r="509">
          <cell r="C509" t="str">
            <v>worm tube remains</v>
          </cell>
          <cell r="D509" t="str">
            <v>Annelida</v>
          </cell>
          <cell r="E509" t="str">
            <v>Polychaeta</v>
          </cell>
          <cell r="F509">
            <v>0</v>
          </cell>
          <cell r="G509" t="str">
            <v>AnnelidaPolychaeta</v>
          </cell>
          <cell r="H509" t="str">
            <v>polychaeta</v>
          </cell>
          <cell r="I509" t="str">
            <v>polychaeta</v>
          </cell>
          <cell r="J509" t="str">
            <v>polychaeta</v>
          </cell>
          <cell r="K509" t="str">
            <v>polychaeta</v>
          </cell>
          <cell r="L509" t="str">
            <v>polychaeta</v>
          </cell>
          <cell r="M509" t="str">
            <v>polychaeta</v>
          </cell>
          <cell r="N509" t="str">
            <v xml:space="preserve"> </v>
          </cell>
          <cell r="O509" t="str">
            <v>Benthic detritivore</v>
          </cell>
          <cell r="P509" t="str">
            <v>BD</v>
          </cell>
        </row>
        <row r="510">
          <cell r="C510" t="str">
            <v>Worm tubes</v>
          </cell>
          <cell r="D510" t="str">
            <v>Annelida</v>
          </cell>
          <cell r="E510" t="str">
            <v>Polychaeta</v>
          </cell>
          <cell r="F510">
            <v>0</v>
          </cell>
          <cell r="G510" t="str">
            <v>AnnelidaPolychaeta</v>
          </cell>
          <cell r="H510" t="str">
            <v>polychaeta</v>
          </cell>
          <cell r="I510" t="str">
            <v>polychaeta</v>
          </cell>
          <cell r="J510" t="str">
            <v>polychaeta</v>
          </cell>
          <cell r="K510" t="str">
            <v>polychaeta</v>
          </cell>
          <cell r="L510" t="str">
            <v>polychaeta</v>
          </cell>
          <cell r="M510" t="str">
            <v>polychaeta</v>
          </cell>
          <cell r="N510" t="str">
            <v xml:space="preserve"> </v>
          </cell>
          <cell r="O510" t="str">
            <v>Benthic detritivore</v>
          </cell>
          <cell r="P510" t="str">
            <v>BD</v>
          </cell>
        </row>
        <row r="511">
          <cell r="C511" t="str">
            <v xml:space="preserve">Arenicola sp. </v>
          </cell>
          <cell r="D511" t="str">
            <v>Annelida</v>
          </cell>
          <cell r="E511" t="str">
            <v>Polychaeta</v>
          </cell>
          <cell r="F511" t="str">
            <v xml:space="preserve">Capitellida/Arenicolidae </v>
          </cell>
          <cell r="G511" t="str">
            <v xml:space="preserve">AnnelidaPolychaetaCapitellida/Arenicolidae </v>
          </cell>
          <cell r="H511" t="str">
            <v>polychaeta</v>
          </cell>
          <cell r="I511" t="str">
            <v>polychaeta</v>
          </cell>
          <cell r="J511" t="str">
            <v>polychaeta</v>
          </cell>
          <cell r="K511" t="str">
            <v>polychaeta</v>
          </cell>
          <cell r="L511" t="str">
            <v>polychaeta</v>
          </cell>
          <cell r="M511" t="str">
            <v>polychaeta</v>
          </cell>
          <cell r="O511" t="str">
            <v>Benthic detritivore</v>
          </cell>
          <cell r="P511" t="str">
            <v>BD</v>
          </cell>
        </row>
        <row r="512">
          <cell r="C512" t="str">
            <v>Notomastus sp. MoV 6840</v>
          </cell>
          <cell r="D512" t="str">
            <v>Annelida</v>
          </cell>
          <cell r="E512" t="str">
            <v>Polychaeta</v>
          </cell>
          <cell r="F512" t="str">
            <v>Capitellidae</v>
          </cell>
          <cell r="J512">
            <v>0</v>
          </cell>
          <cell r="K512">
            <v>0</v>
          </cell>
          <cell r="L512">
            <v>0</v>
          </cell>
          <cell r="M512">
            <v>0</v>
          </cell>
          <cell r="O512" t="str">
            <v>Benthic detritivore</v>
          </cell>
          <cell r="P512" t="str">
            <v>BD</v>
          </cell>
        </row>
        <row r="513">
          <cell r="C513" t="str">
            <v>Maldanidae - undifferentiated</v>
          </cell>
          <cell r="D513" t="str">
            <v>Annelida</v>
          </cell>
          <cell r="E513" t="str">
            <v>Polychaeta</v>
          </cell>
          <cell r="F513" t="str">
            <v>Maldanidae</v>
          </cell>
          <cell r="J513">
            <v>0</v>
          </cell>
          <cell r="K513">
            <v>0</v>
          </cell>
          <cell r="L513">
            <v>0</v>
          </cell>
          <cell r="M513">
            <v>0</v>
          </cell>
          <cell r="O513" t="str">
            <v>Benthic detritivore</v>
          </cell>
          <cell r="P513" t="str">
            <v>BD</v>
          </cell>
        </row>
        <row r="514">
          <cell r="C514" t="str">
            <v>Maldanella sp. MoV 6860</v>
          </cell>
          <cell r="D514" t="str">
            <v>Annelida</v>
          </cell>
          <cell r="E514" t="str">
            <v>Polychaeta</v>
          </cell>
          <cell r="F514" t="str">
            <v>Maldanidae</v>
          </cell>
          <cell r="J514">
            <v>0</v>
          </cell>
          <cell r="K514">
            <v>0</v>
          </cell>
          <cell r="L514">
            <v>0</v>
          </cell>
          <cell r="M514">
            <v>0</v>
          </cell>
          <cell r="O514" t="str">
            <v>Benthic detritivore</v>
          </cell>
          <cell r="P514" t="str">
            <v>BD</v>
          </cell>
        </row>
        <row r="515">
          <cell r="C515" t="str">
            <v>Cossura sp. MoV 6841</v>
          </cell>
          <cell r="D515" t="str">
            <v>Annelida</v>
          </cell>
          <cell r="E515" t="str">
            <v>Polychaeta</v>
          </cell>
          <cell r="F515" t="str">
            <v>Cossuridae</v>
          </cell>
          <cell r="J515">
            <v>0</v>
          </cell>
          <cell r="K515">
            <v>0</v>
          </cell>
          <cell r="L515">
            <v>0</v>
          </cell>
          <cell r="M515">
            <v>0</v>
          </cell>
          <cell r="O515" t="str">
            <v>Benthic detritivore</v>
          </cell>
          <cell r="P515" t="str">
            <v>BD</v>
          </cell>
        </row>
        <row r="516">
          <cell r="C516" t="str">
            <v>Cossura spp.</v>
          </cell>
          <cell r="D516" t="str">
            <v>Annelida</v>
          </cell>
          <cell r="E516" t="str">
            <v>Polychaeta</v>
          </cell>
          <cell r="F516" t="str">
            <v>Cossuridae</v>
          </cell>
          <cell r="J516">
            <v>0</v>
          </cell>
          <cell r="K516">
            <v>0</v>
          </cell>
          <cell r="L516">
            <v>0</v>
          </cell>
          <cell r="M516">
            <v>0</v>
          </cell>
          <cell r="O516" t="str">
            <v>Benthic detritivore</v>
          </cell>
          <cell r="P516" t="str">
            <v>BD</v>
          </cell>
        </row>
        <row r="517">
          <cell r="C517" t="str">
            <v>Ophelina sp. MoV 7078</v>
          </cell>
          <cell r="D517" t="str">
            <v>Annelida</v>
          </cell>
          <cell r="E517" t="str">
            <v>Polychaeta</v>
          </cell>
          <cell r="F517" t="str">
            <v>Opheliidae</v>
          </cell>
          <cell r="J517">
            <v>0</v>
          </cell>
          <cell r="K517">
            <v>0</v>
          </cell>
          <cell r="L517">
            <v>0</v>
          </cell>
          <cell r="M517">
            <v>0</v>
          </cell>
          <cell r="O517" t="str">
            <v>Benthic detritivore</v>
          </cell>
          <cell r="P517" t="str">
            <v>BD</v>
          </cell>
        </row>
        <row r="518">
          <cell r="C518" t="str">
            <v>Polyophthalmus cf. translucens</v>
          </cell>
          <cell r="D518" t="str">
            <v>Annelida</v>
          </cell>
          <cell r="E518" t="str">
            <v>Polychaeta</v>
          </cell>
          <cell r="F518" t="str">
            <v>Opheliidae</v>
          </cell>
          <cell r="J518">
            <v>0</v>
          </cell>
          <cell r="K518">
            <v>0</v>
          </cell>
          <cell r="L518">
            <v>0</v>
          </cell>
          <cell r="M518">
            <v>0</v>
          </cell>
          <cell r="O518" t="str">
            <v>Benthic detritivore</v>
          </cell>
          <cell r="P518" t="str">
            <v>BD</v>
          </cell>
        </row>
        <row r="519">
          <cell r="C519" t="str">
            <v>Opheliidae sp. GAB1</v>
          </cell>
          <cell r="D519" t="str">
            <v>Annelida</v>
          </cell>
          <cell r="E519" t="str">
            <v>Polychaeta</v>
          </cell>
          <cell r="F519" t="str">
            <v>Opheliidae</v>
          </cell>
          <cell r="J519">
            <v>0</v>
          </cell>
          <cell r="K519">
            <v>0</v>
          </cell>
          <cell r="L519">
            <v>0</v>
          </cell>
          <cell r="M519">
            <v>0</v>
          </cell>
          <cell r="O519" t="str">
            <v>Benthic detritivore</v>
          </cell>
          <cell r="P519" t="str">
            <v>BD</v>
          </cell>
        </row>
        <row r="520">
          <cell r="C520" t="str">
            <v>Armandia spp.</v>
          </cell>
          <cell r="D520" t="str">
            <v>Annelida</v>
          </cell>
          <cell r="E520" t="str">
            <v>Polychaeta</v>
          </cell>
          <cell r="F520" t="str">
            <v>Opheliidae</v>
          </cell>
          <cell r="J520">
            <v>0</v>
          </cell>
          <cell r="K520">
            <v>0</v>
          </cell>
          <cell r="L520">
            <v>0</v>
          </cell>
          <cell r="M520">
            <v>0</v>
          </cell>
          <cell r="O520" t="str">
            <v>Benthic detritivore</v>
          </cell>
          <cell r="P520" t="str">
            <v>BD</v>
          </cell>
        </row>
        <row r="521">
          <cell r="C521" t="str">
            <v>Orbiniidae</v>
          </cell>
          <cell r="D521" t="str">
            <v>Annelida</v>
          </cell>
          <cell r="E521" t="str">
            <v>Polychaeta</v>
          </cell>
          <cell r="F521" t="str">
            <v>/Orbinidae</v>
          </cell>
          <cell r="G521" t="str">
            <v>AnnelidaPolychaeta/Orbinidae</v>
          </cell>
          <cell r="H521" t="str">
            <v>polychaeta</v>
          </cell>
          <cell r="I521" t="str">
            <v>polychaeta</v>
          </cell>
          <cell r="J521" t="str">
            <v>polychaeta</v>
          </cell>
          <cell r="K521" t="str">
            <v>polychaeta</v>
          </cell>
          <cell r="L521" t="str">
            <v>polychaeta</v>
          </cell>
          <cell r="M521" t="str">
            <v>polychaeta</v>
          </cell>
          <cell r="N521" t="str">
            <v xml:space="preserve"> </v>
          </cell>
          <cell r="O521" t="str">
            <v>Benthic detritivore</v>
          </cell>
          <cell r="P521" t="str">
            <v>BD</v>
          </cell>
        </row>
        <row r="522">
          <cell r="C522" t="str">
            <v>Naineris sp. MoV 7071</v>
          </cell>
          <cell r="D522" t="str">
            <v>Annelida</v>
          </cell>
          <cell r="E522" t="str">
            <v>Polychaeta</v>
          </cell>
          <cell r="F522" t="str">
            <v>Orbiniidae</v>
          </cell>
          <cell r="J522">
            <v>0</v>
          </cell>
          <cell r="K522">
            <v>0</v>
          </cell>
          <cell r="L522">
            <v>0</v>
          </cell>
          <cell r="M522">
            <v>0</v>
          </cell>
          <cell r="O522" t="str">
            <v>Benthic detritivore</v>
          </cell>
          <cell r="P522" t="str">
            <v>BD</v>
          </cell>
        </row>
        <row r="523">
          <cell r="C523" t="str">
            <v>Leitoscoloplos sp. MoV 6848</v>
          </cell>
          <cell r="D523" t="str">
            <v>Annelida</v>
          </cell>
          <cell r="E523" t="str">
            <v>Polychaeta</v>
          </cell>
          <cell r="F523" t="str">
            <v>Orbiniidae</v>
          </cell>
          <cell r="J523">
            <v>0</v>
          </cell>
          <cell r="K523">
            <v>0</v>
          </cell>
          <cell r="L523">
            <v>0</v>
          </cell>
          <cell r="M523">
            <v>0</v>
          </cell>
          <cell r="O523" t="str">
            <v>Benthic detritivore</v>
          </cell>
          <cell r="P523" t="str">
            <v>BD</v>
          </cell>
        </row>
        <row r="524">
          <cell r="C524" t="str">
            <v>Naineris sp. MoV 6843</v>
          </cell>
          <cell r="D524" t="str">
            <v>Annelida</v>
          </cell>
          <cell r="E524" t="str">
            <v>Polychaeta</v>
          </cell>
          <cell r="F524" t="str">
            <v>Orbiniidae</v>
          </cell>
          <cell r="J524">
            <v>0</v>
          </cell>
          <cell r="K524">
            <v>0</v>
          </cell>
          <cell r="L524">
            <v>0</v>
          </cell>
          <cell r="M524">
            <v>0</v>
          </cell>
          <cell r="O524" t="str">
            <v>Benthic detritivore</v>
          </cell>
          <cell r="P524" t="str">
            <v>BD</v>
          </cell>
        </row>
        <row r="525">
          <cell r="C525" t="str">
            <v>Naineris sp. MoV 6844</v>
          </cell>
          <cell r="D525" t="str">
            <v>Annelida</v>
          </cell>
          <cell r="E525" t="str">
            <v>Polychaeta</v>
          </cell>
          <cell r="F525" t="str">
            <v>Orbiniidae</v>
          </cell>
          <cell r="J525">
            <v>0</v>
          </cell>
          <cell r="K525">
            <v>0</v>
          </cell>
          <cell r="L525">
            <v>0</v>
          </cell>
          <cell r="M525">
            <v>0</v>
          </cell>
          <cell r="O525" t="str">
            <v>Benthic detritivore</v>
          </cell>
          <cell r="P525" t="str">
            <v>BD</v>
          </cell>
        </row>
        <row r="526">
          <cell r="C526" t="str">
            <v>Orbiniidae sp. GAB 2</v>
          </cell>
          <cell r="D526" t="str">
            <v>Annelida</v>
          </cell>
          <cell r="E526" t="str">
            <v>Polychaeta</v>
          </cell>
          <cell r="F526" t="str">
            <v>Orbiniidae</v>
          </cell>
          <cell r="J526">
            <v>0</v>
          </cell>
          <cell r="K526">
            <v>0</v>
          </cell>
          <cell r="L526">
            <v>0</v>
          </cell>
          <cell r="M526">
            <v>0</v>
          </cell>
          <cell r="O526" t="str">
            <v>Benthic detritivore</v>
          </cell>
          <cell r="P526" t="str">
            <v>BD</v>
          </cell>
        </row>
        <row r="527">
          <cell r="C527" t="str">
            <v>Leitoscoloplos spp.</v>
          </cell>
          <cell r="D527" t="str">
            <v>Annelida</v>
          </cell>
          <cell r="E527" t="str">
            <v>Polychaeta</v>
          </cell>
          <cell r="F527" t="str">
            <v>Orbiniidae</v>
          </cell>
          <cell r="J527">
            <v>0</v>
          </cell>
          <cell r="K527">
            <v>0</v>
          </cell>
          <cell r="L527">
            <v>0</v>
          </cell>
          <cell r="M527">
            <v>0</v>
          </cell>
          <cell r="O527" t="str">
            <v>Benthic detritivore</v>
          </cell>
          <cell r="P527" t="str">
            <v>BD</v>
          </cell>
        </row>
        <row r="528">
          <cell r="C528" t="str">
            <v>Paraonidae - undifferentiated</v>
          </cell>
          <cell r="D528" t="str">
            <v>Annelida</v>
          </cell>
          <cell r="E528" t="str">
            <v>Polychaeta</v>
          </cell>
          <cell r="F528" t="str">
            <v>Paraonidae</v>
          </cell>
          <cell r="J528">
            <v>0</v>
          </cell>
          <cell r="K528">
            <v>0</v>
          </cell>
          <cell r="L528">
            <v>0</v>
          </cell>
          <cell r="M528">
            <v>0</v>
          </cell>
          <cell r="O528" t="str">
            <v>Benthic detritivore</v>
          </cell>
          <cell r="P528" t="str">
            <v>BD</v>
          </cell>
        </row>
        <row r="529">
          <cell r="C529" t="str">
            <v>Aricidea sp. 1</v>
          </cell>
          <cell r="D529" t="str">
            <v>Annelida</v>
          </cell>
          <cell r="E529" t="str">
            <v>Polychaeta</v>
          </cell>
          <cell r="F529" t="str">
            <v>Paraonidae</v>
          </cell>
          <cell r="J529">
            <v>0</v>
          </cell>
          <cell r="K529">
            <v>0</v>
          </cell>
          <cell r="L529">
            <v>0</v>
          </cell>
          <cell r="M529">
            <v>0</v>
          </cell>
          <cell r="O529" t="str">
            <v>Benthic detritivore</v>
          </cell>
          <cell r="P529" t="str">
            <v>BD</v>
          </cell>
        </row>
        <row r="530">
          <cell r="C530" t="str">
            <v>Paradoneis sp. 1</v>
          </cell>
          <cell r="D530" t="str">
            <v>Annelida</v>
          </cell>
          <cell r="E530" t="str">
            <v>Polychaeta</v>
          </cell>
          <cell r="F530" t="str">
            <v>Paraonidae</v>
          </cell>
          <cell r="J530">
            <v>0</v>
          </cell>
          <cell r="K530">
            <v>0</v>
          </cell>
          <cell r="L530">
            <v>0</v>
          </cell>
          <cell r="M530">
            <v>0</v>
          </cell>
          <cell r="O530" t="str">
            <v>Benthic detritivore</v>
          </cell>
          <cell r="P530" t="str">
            <v>BD</v>
          </cell>
        </row>
        <row r="531">
          <cell r="C531" t="str">
            <v>Aricidea (Acmira) sp. 2</v>
          </cell>
          <cell r="D531" t="str">
            <v>Annelida</v>
          </cell>
          <cell r="E531" t="str">
            <v>Polychaeta</v>
          </cell>
          <cell r="F531" t="str">
            <v>Paraonidae</v>
          </cell>
          <cell r="J531">
            <v>0</v>
          </cell>
          <cell r="K531">
            <v>0</v>
          </cell>
          <cell r="L531">
            <v>0</v>
          </cell>
          <cell r="M531">
            <v>0</v>
          </cell>
          <cell r="O531" t="str">
            <v>Benthic detritivore</v>
          </cell>
          <cell r="P531" t="str">
            <v>BD</v>
          </cell>
        </row>
        <row r="532">
          <cell r="C532" t="str">
            <v>Aricidea spp.</v>
          </cell>
          <cell r="D532" t="str">
            <v>Annelida</v>
          </cell>
          <cell r="E532" t="str">
            <v>Polychaeta</v>
          </cell>
          <cell r="F532" t="str">
            <v>Paraonidae</v>
          </cell>
          <cell r="J532">
            <v>0</v>
          </cell>
          <cell r="K532">
            <v>0</v>
          </cell>
          <cell r="L532">
            <v>0</v>
          </cell>
          <cell r="M532">
            <v>0</v>
          </cell>
          <cell r="O532" t="str">
            <v>Benthic detritivore</v>
          </cell>
          <cell r="P532" t="str">
            <v>BD</v>
          </cell>
        </row>
        <row r="533">
          <cell r="C533" t="str">
            <v>Paradoneis spp.</v>
          </cell>
          <cell r="D533" t="str">
            <v>Annelida</v>
          </cell>
          <cell r="E533" t="str">
            <v>Polychaeta</v>
          </cell>
          <cell r="F533" t="str">
            <v>Paraonidae</v>
          </cell>
          <cell r="J533">
            <v>0</v>
          </cell>
          <cell r="K533">
            <v>0</v>
          </cell>
          <cell r="L533">
            <v>0</v>
          </cell>
          <cell r="M533">
            <v>0</v>
          </cell>
          <cell r="O533" t="str">
            <v>Benthic detritivore</v>
          </cell>
          <cell r="P533" t="str">
            <v>BD</v>
          </cell>
        </row>
        <row r="534">
          <cell r="C534" t="str">
            <v>Travisia sp. MoV 6864</v>
          </cell>
          <cell r="D534" t="str">
            <v>Annelida</v>
          </cell>
          <cell r="E534" t="str">
            <v>Polychaeta</v>
          </cell>
          <cell r="F534" t="str">
            <v>Scalibregmatidae</v>
          </cell>
          <cell r="J534">
            <v>0</v>
          </cell>
          <cell r="K534">
            <v>0</v>
          </cell>
          <cell r="L534">
            <v>0</v>
          </cell>
          <cell r="M534">
            <v>0</v>
          </cell>
          <cell r="O534" t="str">
            <v>Benthic detritivore</v>
          </cell>
          <cell r="P534" t="str">
            <v>BD</v>
          </cell>
        </row>
        <row r="535">
          <cell r="C535" t="str">
            <v>Travisia sp. MoV 763</v>
          </cell>
          <cell r="D535" t="str">
            <v>Annelida</v>
          </cell>
          <cell r="E535" t="str">
            <v>Polychaeta</v>
          </cell>
          <cell r="F535" t="str">
            <v>Scalibregmatidae</v>
          </cell>
          <cell r="J535">
            <v>0</v>
          </cell>
          <cell r="K535">
            <v>0</v>
          </cell>
          <cell r="L535">
            <v>0</v>
          </cell>
          <cell r="M535">
            <v>0</v>
          </cell>
          <cell r="O535" t="str">
            <v>Benthic detritivore</v>
          </cell>
          <cell r="P535" t="str">
            <v>BD</v>
          </cell>
        </row>
        <row r="536">
          <cell r="C536" t="str">
            <v>Pseudoscalibregma spp.</v>
          </cell>
          <cell r="D536" t="str">
            <v>Annelida</v>
          </cell>
          <cell r="E536" t="str">
            <v>Polychaeta</v>
          </cell>
          <cell r="F536" t="str">
            <v>Scalibregmatidae</v>
          </cell>
          <cell r="J536">
            <v>0</v>
          </cell>
          <cell r="K536">
            <v>0</v>
          </cell>
          <cell r="L536">
            <v>0</v>
          </cell>
          <cell r="M536">
            <v>0</v>
          </cell>
          <cell r="O536" t="str">
            <v>Benthic detritivore</v>
          </cell>
          <cell r="P536" t="str">
            <v>BD</v>
          </cell>
        </row>
        <row r="537">
          <cell r="C537" t="str">
            <v>Chloeia inermis</v>
          </cell>
          <cell r="D537" t="str">
            <v>Annelida</v>
          </cell>
          <cell r="E537" t="str">
            <v>Polychaeta</v>
          </cell>
          <cell r="F537" t="str">
            <v>Amphinomidae</v>
          </cell>
          <cell r="J537">
            <v>0</v>
          </cell>
          <cell r="K537">
            <v>0</v>
          </cell>
          <cell r="L537">
            <v>0</v>
          </cell>
          <cell r="M537">
            <v>0</v>
          </cell>
          <cell r="O537" t="str">
            <v>Benthic carnivore</v>
          </cell>
          <cell r="P537" t="str">
            <v>BC</v>
          </cell>
        </row>
        <row r="538">
          <cell r="C538" t="str">
            <v>Bathychloeia sibogae</v>
          </cell>
          <cell r="D538" t="str">
            <v>Annelida</v>
          </cell>
          <cell r="E538" t="str">
            <v>Polychaeta</v>
          </cell>
          <cell r="F538" t="str">
            <v>Amphinomidae</v>
          </cell>
          <cell r="J538">
            <v>0</v>
          </cell>
          <cell r="K538">
            <v>0</v>
          </cell>
          <cell r="L538">
            <v>0</v>
          </cell>
          <cell r="M538">
            <v>0</v>
          </cell>
          <cell r="O538" t="str">
            <v>Benthic carnivore</v>
          </cell>
          <cell r="P538" t="str">
            <v>BC</v>
          </cell>
        </row>
        <row r="539">
          <cell r="C539" t="str">
            <v>Pareurythoe sp. MoV 6855</v>
          </cell>
          <cell r="O539" t="str">
            <v>Benthic carnivore</v>
          </cell>
          <cell r="P539" t="str">
            <v>BC</v>
          </cell>
        </row>
        <row r="540">
          <cell r="C540" t="str">
            <v>Pareurythoe sp. MoV 6855</v>
          </cell>
          <cell r="O540" t="str">
            <v>Benthic carnivore</v>
          </cell>
          <cell r="P540" t="str">
            <v>BC</v>
          </cell>
        </row>
        <row r="541">
          <cell r="C541" t="str">
            <v>Pareurythoe sp. MoV 6855</v>
          </cell>
          <cell r="O541" t="str">
            <v>Benthic carnivore</v>
          </cell>
          <cell r="P541" t="str">
            <v>BC</v>
          </cell>
        </row>
        <row r="542">
          <cell r="C542" t="str">
            <v>Pareurythoe sp. MoV 6855</v>
          </cell>
          <cell r="D542" t="str">
            <v>Annelida</v>
          </cell>
          <cell r="E542" t="str">
            <v>Polychaeta</v>
          </cell>
          <cell r="F542" t="str">
            <v>Amphinomidae</v>
          </cell>
          <cell r="J542">
            <v>0</v>
          </cell>
          <cell r="K542">
            <v>0</v>
          </cell>
          <cell r="L542">
            <v>0</v>
          </cell>
          <cell r="M542">
            <v>0</v>
          </cell>
          <cell r="O542" t="str">
            <v>Benthic carnivore</v>
          </cell>
          <cell r="P542" t="str">
            <v>BC</v>
          </cell>
        </row>
        <row r="543">
          <cell r="C543" t="str">
            <v>Chloeia sp. MoV 6854</v>
          </cell>
          <cell r="D543" t="str">
            <v>Annelida</v>
          </cell>
          <cell r="E543" t="str">
            <v>Polychaeta</v>
          </cell>
          <cell r="F543" t="str">
            <v>Amphinomidae</v>
          </cell>
          <cell r="J543">
            <v>0</v>
          </cell>
          <cell r="K543">
            <v>0</v>
          </cell>
          <cell r="L543">
            <v>0</v>
          </cell>
          <cell r="M543">
            <v>0</v>
          </cell>
          <cell r="O543" t="str">
            <v>Benthic carnivore</v>
          </cell>
          <cell r="P543" t="str">
            <v>BC</v>
          </cell>
        </row>
        <row r="544">
          <cell r="C544" t="str">
            <v>Linopherus sp. MoV 6845</v>
          </cell>
          <cell r="D544" t="str">
            <v>Annelida</v>
          </cell>
          <cell r="E544" t="str">
            <v>Polychaeta</v>
          </cell>
          <cell r="F544" t="str">
            <v>Amphinomidae</v>
          </cell>
          <cell r="J544">
            <v>0</v>
          </cell>
          <cell r="K544">
            <v>0</v>
          </cell>
          <cell r="L544">
            <v>0</v>
          </cell>
          <cell r="M544">
            <v>0</v>
          </cell>
          <cell r="O544" t="str">
            <v>Benthic carnivore</v>
          </cell>
          <cell r="P544" t="str">
            <v>BC</v>
          </cell>
        </row>
        <row r="545">
          <cell r="C545" t="str">
            <v>Dorvilleidae - undifferentiated</v>
          </cell>
          <cell r="D545" t="str">
            <v>Annelida</v>
          </cell>
          <cell r="E545" t="str">
            <v>Polychaeta</v>
          </cell>
          <cell r="F545" t="str">
            <v>Dorvilleidae</v>
          </cell>
          <cell r="J545">
            <v>0</v>
          </cell>
          <cell r="K545">
            <v>0</v>
          </cell>
          <cell r="L545">
            <v>0</v>
          </cell>
          <cell r="M545">
            <v>0</v>
          </cell>
          <cell r="O545" t="str">
            <v>Benthic carnivore</v>
          </cell>
          <cell r="P545" t="str">
            <v>BC</v>
          </cell>
        </row>
        <row r="546">
          <cell r="C546" t="str">
            <v>Schistomeringos sp. 1</v>
          </cell>
          <cell r="D546" t="str">
            <v>Annelida</v>
          </cell>
          <cell r="E546" t="str">
            <v>Polychaeta</v>
          </cell>
          <cell r="F546" t="str">
            <v>Dorvilleidae</v>
          </cell>
          <cell r="J546">
            <v>0</v>
          </cell>
          <cell r="K546">
            <v>0</v>
          </cell>
          <cell r="L546">
            <v>0</v>
          </cell>
          <cell r="M546">
            <v>0</v>
          </cell>
          <cell r="O546" t="str">
            <v>Benthic carnivore</v>
          </cell>
          <cell r="P546" t="str">
            <v>BC</v>
          </cell>
        </row>
        <row r="547">
          <cell r="C547" t="str">
            <v>Eunicidae</v>
          </cell>
          <cell r="D547" t="str">
            <v xml:space="preserve">Annelida </v>
          </cell>
          <cell r="E547" t="str">
            <v>Polychaeta</v>
          </cell>
          <cell r="F547" t="str">
            <v>Eunicida/Eunicidae</v>
          </cell>
          <cell r="G547" t="str">
            <v>Annelida PolychaetaEunicida/Eunicidae</v>
          </cell>
          <cell r="H547" t="str">
            <v>polychaeta</v>
          </cell>
          <cell r="I547" t="str">
            <v>polychaeta</v>
          </cell>
          <cell r="J547" t="str">
            <v>polychaeta</v>
          </cell>
          <cell r="K547" t="str">
            <v>polychaeta</v>
          </cell>
          <cell r="L547" t="str">
            <v>polychaeta</v>
          </cell>
          <cell r="M547" t="str">
            <v>polychaeta</v>
          </cell>
          <cell r="N547" t="str">
            <v xml:space="preserve"> </v>
          </cell>
          <cell r="O547" t="str">
            <v>Benthic carnivore</v>
          </cell>
          <cell r="P547" t="str">
            <v>BC</v>
          </cell>
        </row>
        <row r="548">
          <cell r="C548" t="str">
            <v>Eunice sp. MoV 6036</v>
          </cell>
          <cell r="D548" t="str">
            <v>Annelida</v>
          </cell>
          <cell r="E548" t="str">
            <v>Polychaeta</v>
          </cell>
          <cell r="F548" t="str">
            <v>Eunicidae</v>
          </cell>
          <cell r="J548">
            <v>0</v>
          </cell>
          <cell r="K548">
            <v>0</v>
          </cell>
          <cell r="L548">
            <v>0</v>
          </cell>
          <cell r="M548">
            <v>0</v>
          </cell>
          <cell r="O548" t="str">
            <v>Benthic carnivore</v>
          </cell>
          <cell r="P548" t="str">
            <v>BC</v>
          </cell>
        </row>
        <row r="549">
          <cell r="C549" t="str">
            <v>Eunice sp. MoV 6033</v>
          </cell>
          <cell r="D549" t="str">
            <v>Annelida</v>
          </cell>
          <cell r="E549" t="str">
            <v>Polychaeta</v>
          </cell>
          <cell r="F549" t="str">
            <v>Eunicidae</v>
          </cell>
          <cell r="J549">
            <v>0</v>
          </cell>
          <cell r="K549">
            <v>0</v>
          </cell>
          <cell r="L549">
            <v>0</v>
          </cell>
          <cell r="M549">
            <v>0</v>
          </cell>
          <cell r="O549" t="str">
            <v>Benthic carnivore</v>
          </cell>
          <cell r="P549" t="str">
            <v>BC</v>
          </cell>
        </row>
        <row r="550">
          <cell r="C550" t="str">
            <v>Eunice sp. MoV 5794</v>
          </cell>
          <cell r="D550" t="str">
            <v>Annelida</v>
          </cell>
          <cell r="E550" t="str">
            <v>Polychaeta</v>
          </cell>
          <cell r="F550" t="str">
            <v>Eunicidae</v>
          </cell>
          <cell r="J550">
            <v>0</v>
          </cell>
          <cell r="K550">
            <v>0</v>
          </cell>
          <cell r="L550">
            <v>0</v>
          </cell>
          <cell r="M550">
            <v>0</v>
          </cell>
          <cell r="O550" t="str">
            <v>Benthic carnivore</v>
          </cell>
          <cell r="P550" t="str">
            <v>BC</v>
          </cell>
        </row>
        <row r="551">
          <cell r="C551" t="str">
            <v>Eunice spp.</v>
          </cell>
          <cell r="D551" t="str">
            <v>Annelida</v>
          </cell>
          <cell r="E551" t="str">
            <v>Polychaeta</v>
          </cell>
          <cell r="F551" t="str">
            <v>Eunicidae</v>
          </cell>
          <cell r="J551">
            <v>0</v>
          </cell>
          <cell r="K551">
            <v>0</v>
          </cell>
          <cell r="L551">
            <v>0</v>
          </cell>
          <cell r="M551">
            <v>0</v>
          </cell>
          <cell r="O551" t="str">
            <v>Benthic carnivore</v>
          </cell>
          <cell r="P551" t="str">
            <v>BC</v>
          </cell>
        </row>
        <row r="552">
          <cell r="C552" t="str">
            <v>Marphysa spp.</v>
          </cell>
          <cell r="D552" t="str">
            <v>Annelida</v>
          </cell>
          <cell r="E552" t="str">
            <v>Polychaeta</v>
          </cell>
          <cell r="F552" t="str">
            <v>Eunicidae</v>
          </cell>
          <cell r="J552">
            <v>0</v>
          </cell>
          <cell r="K552">
            <v>0</v>
          </cell>
          <cell r="L552">
            <v>0</v>
          </cell>
          <cell r="M552">
            <v>0</v>
          </cell>
          <cell r="O552" t="str">
            <v>Benthic carnivore</v>
          </cell>
          <cell r="P552" t="str">
            <v>BC</v>
          </cell>
        </row>
        <row r="553">
          <cell r="C553" t="str">
            <v>Euphrosine spp.</v>
          </cell>
          <cell r="D553" t="str">
            <v>Annelida</v>
          </cell>
          <cell r="E553" t="str">
            <v>Polychaeta</v>
          </cell>
          <cell r="F553" t="str">
            <v>Euphrosinidae</v>
          </cell>
          <cell r="J553">
            <v>0</v>
          </cell>
          <cell r="K553">
            <v>0</v>
          </cell>
          <cell r="L553">
            <v>0</v>
          </cell>
          <cell r="M553">
            <v>0</v>
          </cell>
          <cell r="O553" t="str">
            <v>Benthic carnivore</v>
          </cell>
          <cell r="P553" t="str">
            <v>BC</v>
          </cell>
        </row>
        <row r="554">
          <cell r="C554" t="str">
            <v>Lumbrineridae - undifferentiated</v>
          </cell>
          <cell r="D554" t="str">
            <v>Annelida</v>
          </cell>
          <cell r="E554" t="str">
            <v>Polychaeta</v>
          </cell>
          <cell r="F554" t="str">
            <v>Lumbrineridae</v>
          </cell>
          <cell r="J554">
            <v>0</v>
          </cell>
          <cell r="K554">
            <v>0</v>
          </cell>
          <cell r="L554">
            <v>0</v>
          </cell>
          <cell r="M554">
            <v>0</v>
          </cell>
          <cell r="O554" t="str">
            <v>Benthic carnivore</v>
          </cell>
          <cell r="P554" t="str">
            <v>BC</v>
          </cell>
        </row>
        <row r="555">
          <cell r="C555" t="str">
            <v>Lumbrineris spp.</v>
          </cell>
          <cell r="D555" t="str">
            <v>Annelida</v>
          </cell>
          <cell r="E555" t="str">
            <v>Polychaeta</v>
          </cell>
          <cell r="F555" t="str">
            <v>Lumbrineridae</v>
          </cell>
          <cell r="J555">
            <v>0</v>
          </cell>
          <cell r="K555">
            <v>0</v>
          </cell>
          <cell r="L555">
            <v>0</v>
          </cell>
          <cell r="M555">
            <v>0</v>
          </cell>
          <cell r="O555" t="str">
            <v>Benthic carnivore</v>
          </cell>
          <cell r="P555" t="str">
            <v>BC</v>
          </cell>
        </row>
        <row r="556">
          <cell r="C556" t="str">
            <v>Abyssoninoe spp.</v>
          </cell>
          <cell r="D556" t="str">
            <v>Annelida</v>
          </cell>
          <cell r="E556" t="str">
            <v>Polychaeta</v>
          </cell>
          <cell r="F556" t="str">
            <v>Lumbrineridae</v>
          </cell>
          <cell r="J556">
            <v>0</v>
          </cell>
          <cell r="K556">
            <v>0</v>
          </cell>
          <cell r="L556">
            <v>0</v>
          </cell>
          <cell r="M556">
            <v>0</v>
          </cell>
          <cell r="O556" t="str">
            <v>Benthic carnivore</v>
          </cell>
          <cell r="P556" t="str">
            <v>BC</v>
          </cell>
        </row>
        <row r="557">
          <cell r="C557" t="str">
            <v>Onuphidae - undifferentiated</v>
          </cell>
          <cell r="D557" t="str">
            <v>Annelida</v>
          </cell>
          <cell r="E557" t="str">
            <v>Polychaeta</v>
          </cell>
          <cell r="F557" t="str">
            <v>Onuphidae</v>
          </cell>
          <cell r="J557">
            <v>0</v>
          </cell>
          <cell r="K557">
            <v>0</v>
          </cell>
          <cell r="L557">
            <v>0</v>
          </cell>
          <cell r="M557">
            <v>0</v>
          </cell>
          <cell r="O557" t="str">
            <v>Benthic carnivore</v>
          </cell>
          <cell r="P557" t="str">
            <v>BC</v>
          </cell>
        </row>
        <row r="558">
          <cell r="C558" t="str">
            <v>Paradiopatra sp. MoV 6846</v>
          </cell>
          <cell r="D558" t="str">
            <v>Annelida</v>
          </cell>
          <cell r="E558" t="str">
            <v>Polychaeta</v>
          </cell>
          <cell r="F558" t="str">
            <v>Onuphidae</v>
          </cell>
          <cell r="J558">
            <v>0</v>
          </cell>
          <cell r="K558">
            <v>0</v>
          </cell>
          <cell r="L558">
            <v>0</v>
          </cell>
          <cell r="M558">
            <v>0</v>
          </cell>
          <cell r="O558" t="str">
            <v>Benthic carnivore</v>
          </cell>
          <cell r="P558" t="str">
            <v>BC</v>
          </cell>
        </row>
        <row r="559">
          <cell r="C559" t="str">
            <v>Anchinothria sp. 1</v>
          </cell>
          <cell r="D559" t="str">
            <v>Annelida</v>
          </cell>
          <cell r="E559" t="str">
            <v>Polychaeta</v>
          </cell>
          <cell r="F559" t="str">
            <v>Onuphidae</v>
          </cell>
          <cell r="J559">
            <v>0</v>
          </cell>
          <cell r="K559">
            <v>0</v>
          </cell>
          <cell r="L559">
            <v>0</v>
          </cell>
          <cell r="M559">
            <v>0</v>
          </cell>
          <cell r="O559" t="str">
            <v>Benthic carnivore</v>
          </cell>
          <cell r="P559" t="str">
            <v>BC</v>
          </cell>
        </row>
        <row r="560">
          <cell r="C560" t="str">
            <v>Hyalinoecia spp.</v>
          </cell>
          <cell r="D560" t="str">
            <v>Annelida</v>
          </cell>
          <cell r="E560" t="str">
            <v>Polychaeta</v>
          </cell>
          <cell r="F560" t="str">
            <v>Onuphidae</v>
          </cell>
          <cell r="J560">
            <v>0</v>
          </cell>
          <cell r="K560">
            <v>0</v>
          </cell>
          <cell r="L560">
            <v>0</v>
          </cell>
          <cell r="M560">
            <v>0</v>
          </cell>
          <cell r="O560" t="str">
            <v>Benthic carnivore</v>
          </cell>
          <cell r="P560" t="str">
            <v>BC</v>
          </cell>
        </row>
        <row r="561">
          <cell r="C561" t="str">
            <v>Kinbergonuphis spp.</v>
          </cell>
          <cell r="D561" t="str">
            <v>Annelida</v>
          </cell>
          <cell r="E561" t="str">
            <v>Polychaeta</v>
          </cell>
          <cell r="F561" t="str">
            <v>Onuphidae</v>
          </cell>
          <cell r="J561">
            <v>0</v>
          </cell>
          <cell r="K561">
            <v>0</v>
          </cell>
          <cell r="L561">
            <v>0</v>
          </cell>
          <cell r="M561">
            <v>0</v>
          </cell>
          <cell r="O561" t="str">
            <v>Benthic carnivore</v>
          </cell>
          <cell r="P561" t="str">
            <v>BC</v>
          </cell>
        </row>
        <row r="562">
          <cell r="C562" t="str">
            <v>Nothria spp.</v>
          </cell>
          <cell r="D562" t="str">
            <v>Annelida</v>
          </cell>
          <cell r="E562" t="str">
            <v>Polychaeta</v>
          </cell>
          <cell r="F562" t="str">
            <v>Onuphidae</v>
          </cell>
          <cell r="J562">
            <v>0</v>
          </cell>
          <cell r="K562">
            <v>0</v>
          </cell>
          <cell r="L562">
            <v>0</v>
          </cell>
          <cell r="M562">
            <v>0</v>
          </cell>
          <cell r="O562" t="str">
            <v>Benthic carnivore</v>
          </cell>
          <cell r="P562" t="str">
            <v>BC</v>
          </cell>
        </row>
        <row r="563">
          <cell r="C563" t="str">
            <v>Anchinothria spp.</v>
          </cell>
          <cell r="D563" t="str">
            <v>Annelida</v>
          </cell>
          <cell r="E563" t="str">
            <v>Polychaeta</v>
          </cell>
          <cell r="F563" t="str">
            <v>Onuphidae</v>
          </cell>
          <cell r="J563">
            <v>0</v>
          </cell>
          <cell r="K563">
            <v>0</v>
          </cell>
          <cell r="L563">
            <v>0</v>
          </cell>
          <cell r="M563">
            <v>0</v>
          </cell>
          <cell r="O563" t="str">
            <v>Benthic carnivore</v>
          </cell>
          <cell r="P563" t="str">
            <v>BC</v>
          </cell>
        </row>
        <row r="564">
          <cell r="C564" t="str">
            <v>Alciopa sp. 1</v>
          </cell>
          <cell r="D564" t="str">
            <v>Annelida</v>
          </cell>
          <cell r="E564" t="str">
            <v>Polychaeta</v>
          </cell>
          <cell r="F564" t="str">
            <v>Phyllodocidae</v>
          </cell>
          <cell r="J564">
            <v>0</v>
          </cell>
          <cell r="K564">
            <v>0</v>
          </cell>
          <cell r="L564">
            <v>0</v>
          </cell>
          <cell r="M564">
            <v>0</v>
          </cell>
          <cell r="O564" t="str">
            <v>Benthic carnivore</v>
          </cell>
          <cell r="P564" t="str">
            <v>BC</v>
          </cell>
        </row>
        <row r="565">
          <cell r="C565" t="str">
            <v>Aphroditidae</v>
          </cell>
          <cell r="D565" t="str">
            <v>Annelida</v>
          </cell>
          <cell r="E565" t="str">
            <v>Polychaeta</v>
          </cell>
          <cell r="F565" t="str">
            <v>Phyllodocida/Aphroditidae</v>
          </cell>
          <cell r="G565" t="str">
            <v>AnnelidaPolychaetaPhyllodocida/Aphroditidae</v>
          </cell>
          <cell r="H565" t="str">
            <v>polychaeta</v>
          </cell>
          <cell r="I565" t="str">
            <v>polychaeta</v>
          </cell>
          <cell r="J565" t="str">
            <v>polychaeta</v>
          </cell>
          <cell r="K565" t="str">
            <v>polychaeta</v>
          </cell>
          <cell r="L565" t="str">
            <v>polychaeta</v>
          </cell>
          <cell r="M565" t="str">
            <v>polychaeta</v>
          </cell>
          <cell r="N565" t="str">
            <v xml:space="preserve"> </v>
          </cell>
          <cell r="O565" t="str">
            <v>Benthic carnivore</v>
          </cell>
          <cell r="P565" t="str">
            <v>BC</v>
          </cell>
        </row>
        <row r="566">
          <cell r="C566" t="str">
            <v>Aphroditidae remains</v>
          </cell>
          <cell r="D566" t="str">
            <v>Annelida</v>
          </cell>
          <cell r="E566" t="str">
            <v>Polychaeta</v>
          </cell>
          <cell r="F566" t="str">
            <v>Phyllodocida/Aphroditidae</v>
          </cell>
          <cell r="G566" t="str">
            <v>AnnelidaPolychaetaPhyllodocida/Aphroditidae</v>
          </cell>
          <cell r="H566" t="str">
            <v>polychaeta</v>
          </cell>
          <cell r="I566" t="str">
            <v>polychaeta</v>
          </cell>
          <cell r="J566" t="str">
            <v>polychaeta</v>
          </cell>
          <cell r="K566" t="str">
            <v>polychaeta</v>
          </cell>
          <cell r="L566" t="str">
            <v>polychaeta</v>
          </cell>
          <cell r="M566" t="str">
            <v>polychaeta</v>
          </cell>
          <cell r="N566" t="str">
            <v xml:space="preserve"> </v>
          </cell>
          <cell r="O566" t="str">
            <v>Benthic carnivore</v>
          </cell>
          <cell r="P566" t="str">
            <v>BC</v>
          </cell>
        </row>
        <row r="567">
          <cell r="C567" t="str">
            <v>Aphrodita goolmarris</v>
          </cell>
          <cell r="D567" t="str">
            <v>Annelida</v>
          </cell>
          <cell r="E567" t="str">
            <v>Polychaeta</v>
          </cell>
          <cell r="F567" t="str">
            <v>Aphroditidae</v>
          </cell>
          <cell r="J567">
            <v>0</v>
          </cell>
          <cell r="K567">
            <v>0</v>
          </cell>
          <cell r="L567">
            <v>0</v>
          </cell>
          <cell r="M567">
            <v>0</v>
          </cell>
          <cell r="O567" t="str">
            <v>Benthic carnivore</v>
          </cell>
          <cell r="P567" t="str">
            <v>BC</v>
          </cell>
        </row>
        <row r="568">
          <cell r="C568" t="str">
            <v>Laetmonice yarramba</v>
          </cell>
          <cell r="D568" t="str">
            <v>Annelida</v>
          </cell>
          <cell r="E568" t="str">
            <v>Polychaeta</v>
          </cell>
          <cell r="F568" t="str">
            <v>Aphroditidae</v>
          </cell>
          <cell r="J568">
            <v>0</v>
          </cell>
          <cell r="K568">
            <v>0</v>
          </cell>
          <cell r="L568">
            <v>0</v>
          </cell>
          <cell r="M568">
            <v>0</v>
          </cell>
          <cell r="O568" t="str">
            <v>Benthic carnivore</v>
          </cell>
          <cell r="P568" t="str">
            <v>BC</v>
          </cell>
        </row>
        <row r="569">
          <cell r="C569" t="str">
            <v>Pareulepis malayana</v>
          </cell>
          <cell r="D569" t="str">
            <v>Annelida</v>
          </cell>
          <cell r="E569" t="str">
            <v>Polychaeta</v>
          </cell>
          <cell r="F569" t="str">
            <v>Eulepethidae</v>
          </cell>
          <cell r="J569">
            <v>0</v>
          </cell>
          <cell r="K569">
            <v>0</v>
          </cell>
          <cell r="L569">
            <v>0</v>
          </cell>
          <cell r="M569">
            <v>0</v>
          </cell>
          <cell r="O569" t="str">
            <v>Benthic carnivore</v>
          </cell>
          <cell r="P569" t="str">
            <v>BC</v>
          </cell>
        </row>
        <row r="570">
          <cell r="C570" t="str">
            <v>Glyceridae</v>
          </cell>
          <cell r="D570" t="str">
            <v>Annelida</v>
          </cell>
          <cell r="E570" t="str">
            <v>Polychaeta</v>
          </cell>
          <cell r="F570" t="str">
            <v>Phyllodocida/Glyceridae</v>
          </cell>
          <cell r="G570" t="str">
            <v>AnnelidaPolychaetaPhyllodocida/Glyceridae</v>
          </cell>
          <cell r="H570" t="str">
            <v>polychaeta</v>
          </cell>
          <cell r="I570" t="str">
            <v>polychaeta</v>
          </cell>
          <cell r="J570" t="str">
            <v>polychaeta</v>
          </cell>
          <cell r="K570" t="str">
            <v>polychaeta</v>
          </cell>
          <cell r="L570" t="str">
            <v>polychaeta</v>
          </cell>
          <cell r="M570" t="str">
            <v>polychaeta</v>
          </cell>
          <cell r="N570" t="str">
            <v xml:space="preserve"> </v>
          </cell>
          <cell r="O570" t="str">
            <v>Benthic carnivore</v>
          </cell>
          <cell r="P570" t="str">
            <v>BC</v>
          </cell>
        </row>
        <row r="571">
          <cell r="C571" t="str">
            <v>Glyceridae - undifferentiated</v>
          </cell>
          <cell r="D571" t="str">
            <v>Annelida</v>
          </cell>
          <cell r="E571" t="str">
            <v>Polychaeta</v>
          </cell>
          <cell r="F571" t="str">
            <v>Glyceridae</v>
          </cell>
          <cell r="J571">
            <v>0</v>
          </cell>
          <cell r="K571">
            <v>0</v>
          </cell>
          <cell r="L571">
            <v>0</v>
          </cell>
          <cell r="M571">
            <v>0</v>
          </cell>
          <cell r="O571" t="str">
            <v>Benthic carnivore</v>
          </cell>
          <cell r="P571" t="str">
            <v>BC</v>
          </cell>
        </row>
        <row r="572">
          <cell r="C572" t="str">
            <v>Glycera lapidum</v>
          </cell>
          <cell r="D572" t="str">
            <v>Annelida</v>
          </cell>
          <cell r="E572" t="str">
            <v>Polychaeta</v>
          </cell>
          <cell r="F572" t="str">
            <v>Glyceridae</v>
          </cell>
          <cell r="J572">
            <v>0</v>
          </cell>
          <cell r="K572">
            <v>0</v>
          </cell>
          <cell r="L572">
            <v>0</v>
          </cell>
          <cell r="M572">
            <v>0</v>
          </cell>
          <cell r="O572" t="str">
            <v>Benthic carnivore</v>
          </cell>
          <cell r="P572" t="str">
            <v>BC</v>
          </cell>
        </row>
        <row r="573">
          <cell r="C573" t="str">
            <v>Glycera spp.</v>
          </cell>
          <cell r="D573" t="str">
            <v>Annelida</v>
          </cell>
          <cell r="E573" t="str">
            <v>Polychaeta</v>
          </cell>
          <cell r="F573" t="str">
            <v>Glyceridae</v>
          </cell>
          <cell r="J573">
            <v>0</v>
          </cell>
          <cell r="K573">
            <v>0</v>
          </cell>
          <cell r="L573">
            <v>0</v>
          </cell>
          <cell r="M573">
            <v>0</v>
          </cell>
          <cell r="O573" t="str">
            <v>Benthic carnivore</v>
          </cell>
          <cell r="P573" t="str">
            <v>BC</v>
          </cell>
        </row>
        <row r="574">
          <cell r="C574" t="str">
            <v>Goniadidae - undifferentiated</v>
          </cell>
          <cell r="D574" t="str">
            <v>Annelida</v>
          </cell>
          <cell r="E574" t="str">
            <v>Polychaeta</v>
          </cell>
          <cell r="F574" t="str">
            <v>Goniadidae</v>
          </cell>
          <cell r="J574">
            <v>0</v>
          </cell>
          <cell r="K574">
            <v>0</v>
          </cell>
          <cell r="L574">
            <v>0</v>
          </cell>
          <cell r="M574">
            <v>0</v>
          </cell>
          <cell r="O574" t="str">
            <v>Benthic carnivore</v>
          </cell>
          <cell r="P574" t="str">
            <v>BC</v>
          </cell>
        </row>
        <row r="575">
          <cell r="C575" t="str">
            <v>Goniada antipoda</v>
          </cell>
          <cell r="D575" t="str">
            <v>Annelida</v>
          </cell>
          <cell r="E575" t="str">
            <v>Polychaeta</v>
          </cell>
          <cell r="F575" t="str">
            <v>Goniadidae</v>
          </cell>
          <cell r="J575">
            <v>0</v>
          </cell>
          <cell r="K575">
            <v>0</v>
          </cell>
          <cell r="L575">
            <v>0</v>
          </cell>
          <cell r="M575">
            <v>0</v>
          </cell>
          <cell r="O575" t="str">
            <v>Benthic carnivore</v>
          </cell>
          <cell r="P575" t="str">
            <v>BC</v>
          </cell>
        </row>
        <row r="576">
          <cell r="C576" t="str">
            <v>Progoniada sp. MoV 7077</v>
          </cell>
          <cell r="D576" t="str">
            <v>Annelida</v>
          </cell>
          <cell r="E576" t="str">
            <v>Polychaeta</v>
          </cell>
          <cell r="F576" t="str">
            <v>Goniadidae</v>
          </cell>
          <cell r="J576">
            <v>0</v>
          </cell>
          <cell r="K576">
            <v>0</v>
          </cell>
          <cell r="L576">
            <v>0</v>
          </cell>
          <cell r="M576">
            <v>0</v>
          </cell>
          <cell r="O576" t="str">
            <v>Benthic carnivore</v>
          </cell>
          <cell r="P576" t="str">
            <v>BC</v>
          </cell>
        </row>
        <row r="577">
          <cell r="C577" t="str">
            <v>Progoniada regularis</v>
          </cell>
          <cell r="D577" t="str">
            <v>Annelida</v>
          </cell>
          <cell r="E577" t="str">
            <v>Polychaeta</v>
          </cell>
          <cell r="F577" t="str">
            <v>Goniadidae</v>
          </cell>
          <cell r="J577">
            <v>0</v>
          </cell>
          <cell r="K577">
            <v>0</v>
          </cell>
          <cell r="L577">
            <v>0</v>
          </cell>
          <cell r="M577">
            <v>0</v>
          </cell>
          <cell r="O577" t="str">
            <v>Benthic carnivore</v>
          </cell>
          <cell r="P577" t="str">
            <v>BC</v>
          </cell>
        </row>
        <row r="578">
          <cell r="C578" t="str">
            <v>Hesionidae - undifferentiated</v>
          </cell>
          <cell r="D578" t="str">
            <v>Annelida</v>
          </cell>
          <cell r="E578" t="str">
            <v>Polychaeta</v>
          </cell>
          <cell r="F578" t="str">
            <v>Hesionidae</v>
          </cell>
          <cell r="J578">
            <v>0</v>
          </cell>
          <cell r="K578">
            <v>0</v>
          </cell>
          <cell r="L578">
            <v>0</v>
          </cell>
          <cell r="M578">
            <v>0</v>
          </cell>
          <cell r="O578" t="str">
            <v>Benthic carnivore</v>
          </cell>
          <cell r="P578" t="str">
            <v>BC</v>
          </cell>
        </row>
        <row r="579">
          <cell r="C579" t="str">
            <v>Leocrates chinensis</v>
          </cell>
          <cell r="D579" t="str">
            <v>Annelida</v>
          </cell>
          <cell r="E579" t="str">
            <v>Polychaeta</v>
          </cell>
          <cell r="F579" t="str">
            <v>Hesionidae</v>
          </cell>
          <cell r="J579">
            <v>0</v>
          </cell>
          <cell r="K579">
            <v>0</v>
          </cell>
          <cell r="L579">
            <v>0</v>
          </cell>
          <cell r="M579">
            <v>0</v>
          </cell>
          <cell r="O579" t="str">
            <v>Benthic carnivore</v>
          </cell>
          <cell r="P579" t="str">
            <v>BC</v>
          </cell>
        </row>
        <row r="580">
          <cell r="C580" t="str">
            <v>Parahesione sp. MoV 6858</v>
          </cell>
          <cell r="D580" t="str">
            <v>Annelida</v>
          </cell>
          <cell r="E580" t="str">
            <v>Polychaeta</v>
          </cell>
          <cell r="F580" t="str">
            <v>Hesionidae</v>
          </cell>
          <cell r="J580">
            <v>0</v>
          </cell>
          <cell r="K580">
            <v>0</v>
          </cell>
          <cell r="L580">
            <v>0</v>
          </cell>
          <cell r="M580">
            <v>0</v>
          </cell>
          <cell r="O580" t="str">
            <v>Benthic carnivore</v>
          </cell>
          <cell r="P580" t="str">
            <v>BC</v>
          </cell>
        </row>
        <row r="581">
          <cell r="C581" t="str">
            <v>Leocrates spp.</v>
          </cell>
          <cell r="D581" t="str">
            <v>Annelida</v>
          </cell>
          <cell r="E581" t="str">
            <v>Polychaeta</v>
          </cell>
          <cell r="F581" t="str">
            <v>Hesionidae</v>
          </cell>
          <cell r="J581">
            <v>0</v>
          </cell>
          <cell r="K581">
            <v>0</v>
          </cell>
          <cell r="L581">
            <v>0</v>
          </cell>
          <cell r="M581">
            <v>0</v>
          </cell>
          <cell r="O581" t="str">
            <v>Benthic carnivore</v>
          </cell>
          <cell r="P581" t="str">
            <v>BC</v>
          </cell>
        </row>
        <row r="582">
          <cell r="C582" t="str">
            <v>Nereimyra spp.</v>
          </cell>
          <cell r="D582" t="str">
            <v>Annelida</v>
          </cell>
          <cell r="E582" t="str">
            <v>Polychaeta</v>
          </cell>
          <cell r="F582" t="str">
            <v>Hesionidae</v>
          </cell>
          <cell r="J582">
            <v>0</v>
          </cell>
          <cell r="K582">
            <v>0</v>
          </cell>
          <cell r="L582">
            <v>0</v>
          </cell>
          <cell r="M582">
            <v>0</v>
          </cell>
          <cell r="O582" t="str">
            <v>Benthic carnivore</v>
          </cell>
          <cell r="P582" t="str">
            <v>BC</v>
          </cell>
        </row>
        <row r="583">
          <cell r="C583" t="str">
            <v>Hesiolyra spp.</v>
          </cell>
          <cell r="D583" t="str">
            <v>Annelida</v>
          </cell>
          <cell r="E583" t="str">
            <v>Polychaeta</v>
          </cell>
          <cell r="F583" t="str">
            <v>Hesionidae</v>
          </cell>
          <cell r="J583">
            <v>0</v>
          </cell>
          <cell r="K583">
            <v>0</v>
          </cell>
          <cell r="L583">
            <v>0</v>
          </cell>
          <cell r="M583">
            <v>0</v>
          </cell>
          <cell r="O583" t="str">
            <v>Benthic carnivore</v>
          </cell>
          <cell r="P583" t="str">
            <v>BC</v>
          </cell>
        </row>
        <row r="584">
          <cell r="C584" t="str">
            <v>Aglaophamus profundus</v>
          </cell>
          <cell r="D584" t="str">
            <v>Annelida</v>
          </cell>
          <cell r="E584" t="str">
            <v>Polychaeta</v>
          </cell>
          <cell r="F584" t="str">
            <v>Nephtyidae</v>
          </cell>
          <cell r="J584">
            <v>0</v>
          </cell>
          <cell r="K584">
            <v>0</v>
          </cell>
          <cell r="L584">
            <v>0</v>
          </cell>
          <cell r="M584">
            <v>0</v>
          </cell>
          <cell r="O584" t="str">
            <v>Benthic carnivore</v>
          </cell>
          <cell r="P584" t="str">
            <v>BC</v>
          </cell>
        </row>
        <row r="585">
          <cell r="C585" t="str">
            <v>Micronephthys sp. MoV 6847</v>
          </cell>
          <cell r="D585" t="str">
            <v>Annelida</v>
          </cell>
          <cell r="E585" t="str">
            <v>Polychaeta</v>
          </cell>
          <cell r="F585" t="str">
            <v>Nephtyidae</v>
          </cell>
          <cell r="J585">
            <v>0</v>
          </cell>
          <cell r="K585">
            <v>0</v>
          </cell>
          <cell r="L585">
            <v>0</v>
          </cell>
          <cell r="M585">
            <v>0</v>
          </cell>
          <cell r="O585" t="str">
            <v>Benthic carnivore</v>
          </cell>
          <cell r="P585" t="str">
            <v>BC</v>
          </cell>
        </row>
        <row r="586">
          <cell r="C586" t="str">
            <v>Nereididae - undifferentiated</v>
          </cell>
          <cell r="D586" t="str">
            <v>Annelida</v>
          </cell>
          <cell r="E586" t="str">
            <v>Polychaeta</v>
          </cell>
          <cell r="F586" t="str">
            <v>Nereididae</v>
          </cell>
          <cell r="J586">
            <v>0</v>
          </cell>
          <cell r="K586">
            <v>0</v>
          </cell>
          <cell r="L586">
            <v>0</v>
          </cell>
          <cell r="M586">
            <v>0</v>
          </cell>
          <cell r="O586" t="str">
            <v>Benthic carnivore</v>
          </cell>
          <cell r="P586" t="str">
            <v>BC</v>
          </cell>
        </row>
        <row r="587">
          <cell r="C587" t="str">
            <v>Neanthes bassi</v>
          </cell>
          <cell r="D587" t="str">
            <v>Annelida</v>
          </cell>
          <cell r="E587" t="str">
            <v>Polychaeta</v>
          </cell>
          <cell r="F587" t="str">
            <v>Nereididae</v>
          </cell>
          <cell r="J587">
            <v>0</v>
          </cell>
          <cell r="K587">
            <v>0</v>
          </cell>
          <cell r="L587">
            <v>0</v>
          </cell>
          <cell r="M587">
            <v>0</v>
          </cell>
          <cell r="O587" t="str">
            <v>Benthic carnivore</v>
          </cell>
          <cell r="P587" t="str">
            <v>BC</v>
          </cell>
        </row>
        <row r="588">
          <cell r="C588" t="str">
            <v>Neanthes GAB sp. nov</v>
          </cell>
          <cell r="D588" t="str">
            <v>Annelida</v>
          </cell>
          <cell r="E588" t="str">
            <v>Polychaeta</v>
          </cell>
          <cell r="F588" t="str">
            <v>Nereididae</v>
          </cell>
          <cell r="J588">
            <v>0</v>
          </cell>
          <cell r="K588">
            <v>0</v>
          </cell>
          <cell r="L588">
            <v>0</v>
          </cell>
          <cell r="M588">
            <v>0</v>
          </cell>
          <cell r="O588" t="str">
            <v>Benthic carnivore</v>
          </cell>
          <cell r="P588" t="str">
            <v>BC</v>
          </cell>
        </row>
        <row r="589">
          <cell r="C589" t="str">
            <v>Nicon spp.</v>
          </cell>
          <cell r="D589" t="str">
            <v>Annelida</v>
          </cell>
          <cell r="E589" t="str">
            <v>Polychaeta</v>
          </cell>
          <cell r="F589" t="str">
            <v>Nereididae</v>
          </cell>
          <cell r="J589">
            <v>0</v>
          </cell>
          <cell r="K589">
            <v>0</v>
          </cell>
          <cell r="L589">
            <v>0</v>
          </cell>
          <cell r="M589">
            <v>0</v>
          </cell>
          <cell r="O589" t="str">
            <v>Benthic carnivore</v>
          </cell>
          <cell r="P589" t="str">
            <v>BC</v>
          </cell>
        </row>
        <row r="590">
          <cell r="C590" t="str">
            <v>Paralacydonia sp. MoV 6861</v>
          </cell>
          <cell r="D590" t="str">
            <v>Annelida</v>
          </cell>
          <cell r="E590" t="str">
            <v>Polychaeta</v>
          </cell>
          <cell r="F590" t="str">
            <v>Paralacydoniidae</v>
          </cell>
          <cell r="J590">
            <v>0</v>
          </cell>
          <cell r="K590">
            <v>0</v>
          </cell>
          <cell r="L590">
            <v>0</v>
          </cell>
          <cell r="M590">
            <v>0</v>
          </cell>
          <cell r="O590" t="str">
            <v>Benthic carnivore</v>
          </cell>
          <cell r="P590" t="str">
            <v>BC</v>
          </cell>
        </row>
        <row r="591">
          <cell r="C591" t="str">
            <v>Phyllodoce duplex</v>
          </cell>
          <cell r="D591" t="str">
            <v>Annelida</v>
          </cell>
          <cell r="E591" t="str">
            <v>Polychaeta</v>
          </cell>
          <cell r="F591" t="str">
            <v>Phyllodocidae</v>
          </cell>
          <cell r="J591">
            <v>0</v>
          </cell>
          <cell r="K591">
            <v>0</v>
          </cell>
          <cell r="L591">
            <v>0</v>
          </cell>
          <cell r="M591">
            <v>0</v>
          </cell>
          <cell r="O591" t="str">
            <v>Benthic carnivore</v>
          </cell>
          <cell r="P591" t="str">
            <v>BC</v>
          </cell>
        </row>
        <row r="592">
          <cell r="C592" t="str">
            <v>Phyllodoce sp. 1</v>
          </cell>
          <cell r="D592" t="str">
            <v>Annelida</v>
          </cell>
          <cell r="E592" t="str">
            <v>Polychaeta</v>
          </cell>
          <cell r="F592" t="str">
            <v>Phyllodocidae</v>
          </cell>
          <cell r="J592">
            <v>0</v>
          </cell>
          <cell r="K592">
            <v>0</v>
          </cell>
          <cell r="L592">
            <v>0</v>
          </cell>
          <cell r="M592">
            <v>0</v>
          </cell>
          <cell r="O592" t="str">
            <v>Benthic carnivore</v>
          </cell>
          <cell r="P592" t="str">
            <v>BC</v>
          </cell>
        </row>
        <row r="593">
          <cell r="C593" t="str">
            <v>Pseudomystides sp. 1</v>
          </cell>
          <cell r="D593" t="str">
            <v>Annelida</v>
          </cell>
          <cell r="E593" t="str">
            <v>Polychaeta</v>
          </cell>
          <cell r="F593" t="str">
            <v>Phyllodocidae</v>
          </cell>
          <cell r="J593">
            <v>0</v>
          </cell>
          <cell r="K593">
            <v>0</v>
          </cell>
          <cell r="L593">
            <v>0</v>
          </cell>
          <cell r="M593">
            <v>0</v>
          </cell>
          <cell r="O593" t="str">
            <v>Benthic carnivore</v>
          </cell>
          <cell r="P593" t="str">
            <v>BC</v>
          </cell>
        </row>
        <row r="594">
          <cell r="C594" t="str">
            <v>Pseudomystides spp.</v>
          </cell>
          <cell r="D594" t="str">
            <v>Annelida</v>
          </cell>
          <cell r="E594" t="str">
            <v>Polychaeta</v>
          </cell>
          <cell r="F594" t="str">
            <v>Phyllodocidae</v>
          </cell>
          <cell r="J594">
            <v>0</v>
          </cell>
          <cell r="K594">
            <v>0</v>
          </cell>
          <cell r="L594">
            <v>0</v>
          </cell>
          <cell r="M594">
            <v>0</v>
          </cell>
          <cell r="O594" t="str">
            <v>Benthic carnivore</v>
          </cell>
          <cell r="P594" t="str">
            <v>BC</v>
          </cell>
        </row>
        <row r="595">
          <cell r="C595" t="str">
            <v>Litocorsa sp. MoV 6862</v>
          </cell>
          <cell r="D595" t="str">
            <v>Annelida</v>
          </cell>
          <cell r="E595" t="str">
            <v>Polychaeta</v>
          </cell>
          <cell r="F595" t="str">
            <v>Pilargidae</v>
          </cell>
          <cell r="J595">
            <v>0</v>
          </cell>
          <cell r="K595">
            <v>0</v>
          </cell>
          <cell r="L595">
            <v>0</v>
          </cell>
          <cell r="M595">
            <v>0</v>
          </cell>
          <cell r="O595" t="str">
            <v>Benthic carnivore</v>
          </cell>
          <cell r="P595" t="str">
            <v>BC</v>
          </cell>
        </row>
        <row r="596">
          <cell r="C596" t="str">
            <v>Polynoidae, Iphionidae - undifferentiated</v>
          </cell>
          <cell r="D596" t="str">
            <v>Annelida</v>
          </cell>
          <cell r="E596" t="str">
            <v>Polychaeta</v>
          </cell>
          <cell r="F596" t="str">
            <v>Polynoidae, Iphionidae</v>
          </cell>
          <cell r="J596">
            <v>0</v>
          </cell>
          <cell r="K596">
            <v>0</v>
          </cell>
          <cell r="L596">
            <v>0</v>
          </cell>
          <cell r="M596">
            <v>0</v>
          </cell>
          <cell r="O596" t="str">
            <v>Benthic carnivore</v>
          </cell>
          <cell r="P596" t="str">
            <v>BC</v>
          </cell>
        </row>
        <row r="597">
          <cell r="C597" t="str">
            <v>Hyperhalosydna striata</v>
          </cell>
          <cell r="D597" t="str">
            <v>Annelida</v>
          </cell>
          <cell r="E597" t="str">
            <v>Polychaeta</v>
          </cell>
          <cell r="F597" t="str">
            <v>Polynoidae</v>
          </cell>
          <cell r="J597">
            <v>0</v>
          </cell>
          <cell r="K597">
            <v>0</v>
          </cell>
          <cell r="L597">
            <v>0</v>
          </cell>
          <cell r="M597">
            <v>0</v>
          </cell>
          <cell r="O597" t="str">
            <v>Benthic carnivore</v>
          </cell>
          <cell r="P597" t="str">
            <v>BC</v>
          </cell>
        </row>
        <row r="598">
          <cell r="C598" t="str">
            <v>Lepidonotus carinulatus</v>
          </cell>
          <cell r="D598" t="str">
            <v>Annelida</v>
          </cell>
          <cell r="E598" t="str">
            <v>Polychaeta</v>
          </cell>
          <cell r="F598" t="str">
            <v>Polynoidae</v>
          </cell>
          <cell r="J598">
            <v>0</v>
          </cell>
          <cell r="K598">
            <v>0</v>
          </cell>
          <cell r="L598">
            <v>0</v>
          </cell>
          <cell r="M598">
            <v>0</v>
          </cell>
          <cell r="O598" t="str">
            <v>Benthic carnivore</v>
          </cell>
          <cell r="P598" t="str">
            <v>BC</v>
          </cell>
        </row>
        <row r="599">
          <cell r="C599" t="str">
            <v>Euphione sp. MoV 6636</v>
          </cell>
          <cell r="D599" t="str">
            <v>Annelida</v>
          </cell>
          <cell r="E599" t="str">
            <v>Polychaeta</v>
          </cell>
          <cell r="F599" t="str">
            <v>Polynoidae</v>
          </cell>
          <cell r="J599">
            <v>0</v>
          </cell>
          <cell r="K599">
            <v>0</v>
          </cell>
          <cell r="L599">
            <v>0</v>
          </cell>
          <cell r="M599">
            <v>0</v>
          </cell>
          <cell r="O599" t="str">
            <v>Benthic carnivore</v>
          </cell>
          <cell r="P599" t="str">
            <v>BC</v>
          </cell>
        </row>
        <row r="600">
          <cell r="C600" t="str">
            <v>Harmothoe sp. GAB4</v>
          </cell>
          <cell r="D600" t="str">
            <v>Annelida</v>
          </cell>
          <cell r="E600" t="str">
            <v>Polychaeta</v>
          </cell>
          <cell r="F600" t="str">
            <v>Polynoidae</v>
          </cell>
          <cell r="J600">
            <v>0</v>
          </cell>
          <cell r="K600">
            <v>0</v>
          </cell>
          <cell r="L600">
            <v>0</v>
          </cell>
          <cell r="M600">
            <v>0</v>
          </cell>
          <cell r="O600" t="str">
            <v>Benthic carnivore</v>
          </cell>
          <cell r="P600" t="str">
            <v>BC</v>
          </cell>
        </row>
        <row r="601">
          <cell r="C601" t="str">
            <v>Polynoidae sp. 6</v>
          </cell>
          <cell r="D601" t="str">
            <v>Annelida</v>
          </cell>
          <cell r="E601" t="str">
            <v>Polychaeta</v>
          </cell>
          <cell r="F601" t="str">
            <v>Polynoidae</v>
          </cell>
          <cell r="J601">
            <v>0</v>
          </cell>
          <cell r="K601">
            <v>0</v>
          </cell>
          <cell r="L601">
            <v>0</v>
          </cell>
          <cell r="M601">
            <v>0</v>
          </cell>
          <cell r="O601" t="str">
            <v>Benthic carnivore</v>
          </cell>
          <cell r="P601" t="str">
            <v>BC</v>
          </cell>
        </row>
        <row r="602">
          <cell r="C602" t="str">
            <v>Harmothoe sp. GAB3</v>
          </cell>
          <cell r="D602" t="str">
            <v>Annelida</v>
          </cell>
          <cell r="E602" t="str">
            <v>Polychaeta</v>
          </cell>
          <cell r="F602" t="str">
            <v>Polynoidae</v>
          </cell>
          <cell r="J602">
            <v>0</v>
          </cell>
          <cell r="K602">
            <v>0</v>
          </cell>
          <cell r="L602">
            <v>0</v>
          </cell>
          <cell r="M602">
            <v>0</v>
          </cell>
          <cell r="O602" t="str">
            <v>Benthic carnivore</v>
          </cell>
          <cell r="P602" t="str">
            <v>BC</v>
          </cell>
        </row>
        <row r="603">
          <cell r="C603" t="str">
            <v>Harmothoe sp. GAB2</v>
          </cell>
          <cell r="D603" t="str">
            <v>Annelida</v>
          </cell>
          <cell r="E603" t="str">
            <v>Polychaeta</v>
          </cell>
          <cell r="F603" t="str">
            <v>Polynoidae</v>
          </cell>
          <cell r="J603">
            <v>0</v>
          </cell>
          <cell r="K603">
            <v>0</v>
          </cell>
          <cell r="L603">
            <v>0</v>
          </cell>
          <cell r="M603">
            <v>0</v>
          </cell>
          <cell r="O603" t="str">
            <v>Benthic carnivore</v>
          </cell>
          <cell r="P603" t="str">
            <v>BC</v>
          </cell>
        </row>
        <row r="604">
          <cell r="C604" t="str">
            <v>Lepidonotinae sp. GAB1</v>
          </cell>
          <cell r="D604" t="str">
            <v>Annelida</v>
          </cell>
          <cell r="E604" t="str">
            <v>Polychaeta</v>
          </cell>
          <cell r="F604" t="str">
            <v xml:space="preserve">  --  </v>
          </cell>
          <cell r="J604">
            <v>0</v>
          </cell>
          <cell r="K604">
            <v>0</v>
          </cell>
          <cell r="L604">
            <v>0</v>
          </cell>
          <cell r="M604">
            <v>0</v>
          </cell>
          <cell r="O604" t="str">
            <v>Benthic carnivore</v>
          </cell>
          <cell r="P604" t="str">
            <v>BC</v>
          </cell>
        </row>
        <row r="605">
          <cell r="C605" t="str">
            <v>Harmothoe sp. GAB1</v>
          </cell>
          <cell r="D605" t="str">
            <v>Annelida</v>
          </cell>
          <cell r="E605" t="str">
            <v>Polychaeta</v>
          </cell>
          <cell r="F605" t="str">
            <v>Polynoidae</v>
          </cell>
          <cell r="J605">
            <v>0</v>
          </cell>
          <cell r="K605">
            <v>0</v>
          </cell>
          <cell r="L605">
            <v>0</v>
          </cell>
          <cell r="M605">
            <v>0</v>
          </cell>
          <cell r="O605" t="str">
            <v>Benthic carnivore</v>
          </cell>
          <cell r="P605" t="str">
            <v>BC</v>
          </cell>
        </row>
        <row r="606">
          <cell r="C606" t="str">
            <v>Malmgrenia sp. GAB1</v>
          </cell>
          <cell r="D606" t="str">
            <v>Annelida</v>
          </cell>
          <cell r="E606" t="str">
            <v>Polychaeta</v>
          </cell>
          <cell r="F606" t="str">
            <v>Polynoidae</v>
          </cell>
          <cell r="J606">
            <v>0</v>
          </cell>
          <cell r="K606">
            <v>0</v>
          </cell>
          <cell r="L606">
            <v>0</v>
          </cell>
          <cell r="M606">
            <v>0</v>
          </cell>
          <cell r="O606" t="str">
            <v>Benthic carnivore</v>
          </cell>
          <cell r="P606" t="str">
            <v>BC</v>
          </cell>
        </row>
        <row r="607">
          <cell r="C607" t="str">
            <v>polynoinae sp. GAB5</v>
          </cell>
          <cell r="D607" t="str">
            <v>Annelida</v>
          </cell>
          <cell r="E607" t="str">
            <v>Polychaeta</v>
          </cell>
          <cell r="F607" t="str">
            <v>Polynoidae</v>
          </cell>
          <cell r="J607">
            <v>0</v>
          </cell>
          <cell r="K607">
            <v>0</v>
          </cell>
          <cell r="L607">
            <v>0</v>
          </cell>
          <cell r="M607">
            <v>0</v>
          </cell>
          <cell r="O607" t="str">
            <v>Benthic carnivore</v>
          </cell>
          <cell r="P607" t="str">
            <v>BC</v>
          </cell>
        </row>
        <row r="608">
          <cell r="C608" t="str">
            <v>Lepidasthenia sp. GAB1</v>
          </cell>
          <cell r="D608" t="str">
            <v>Annelida</v>
          </cell>
          <cell r="E608" t="str">
            <v>Polychaeta</v>
          </cell>
          <cell r="F608" t="str">
            <v>Polynoidae</v>
          </cell>
          <cell r="J608">
            <v>0</v>
          </cell>
          <cell r="K608">
            <v>0</v>
          </cell>
          <cell r="L608">
            <v>0</v>
          </cell>
          <cell r="M608">
            <v>0</v>
          </cell>
          <cell r="O608" t="str">
            <v>Benthic carnivore</v>
          </cell>
          <cell r="P608" t="str">
            <v>BC</v>
          </cell>
        </row>
        <row r="609">
          <cell r="C609" t="str">
            <v>Harmothoe spp.</v>
          </cell>
          <cell r="D609" t="str">
            <v>Annelida</v>
          </cell>
          <cell r="E609" t="str">
            <v>Polychaeta</v>
          </cell>
          <cell r="F609" t="str">
            <v>Polynoidae</v>
          </cell>
          <cell r="J609">
            <v>0</v>
          </cell>
          <cell r="K609">
            <v>0</v>
          </cell>
          <cell r="L609">
            <v>0</v>
          </cell>
          <cell r="M609">
            <v>0</v>
          </cell>
          <cell r="O609" t="str">
            <v>Benthic carnivore</v>
          </cell>
          <cell r="P609" t="str">
            <v>BC</v>
          </cell>
        </row>
        <row r="610">
          <cell r="C610" t="str">
            <v>Polynoidae - undifferentiated</v>
          </cell>
          <cell r="D610" t="str">
            <v>Annelida</v>
          </cell>
          <cell r="E610" t="str">
            <v>Polychaeta</v>
          </cell>
          <cell r="F610" t="str">
            <v>Polynoidae</v>
          </cell>
          <cell r="J610">
            <v>0</v>
          </cell>
          <cell r="K610">
            <v>0</v>
          </cell>
          <cell r="L610">
            <v>0</v>
          </cell>
          <cell r="M610">
            <v>0</v>
          </cell>
          <cell r="O610" t="str">
            <v>Benthic carnivore</v>
          </cell>
          <cell r="P610" t="str">
            <v>BC</v>
          </cell>
        </row>
        <row r="611">
          <cell r="C611" t="str">
            <v>Sigalionidae - undifferentiated</v>
          </cell>
          <cell r="D611" t="str">
            <v>Annelida</v>
          </cell>
          <cell r="E611" t="str">
            <v>Polychaeta</v>
          </cell>
          <cell r="F611" t="str">
            <v>Sigalionidae</v>
          </cell>
          <cell r="J611">
            <v>0</v>
          </cell>
          <cell r="K611">
            <v>0</v>
          </cell>
          <cell r="L611">
            <v>0</v>
          </cell>
          <cell r="M611">
            <v>0</v>
          </cell>
          <cell r="O611" t="str">
            <v>Benthic carnivore</v>
          </cell>
          <cell r="P611" t="str">
            <v>BC</v>
          </cell>
        </row>
        <row r="612">
          <cell r="C612" t="str">
            <v>Sthenelais sp. MoV 6866</v>
          </cell>
          <cell r="D612" t="str">
            <v>Annelida</v>
          </cell>
          <cell r="E612" t="str">
            <v>Polychaeta</v>
          </cell>
          <cell r="F612" t="str">
            <v>Sigalionidae</v>
          </cell>
          <cell r="J612">
            <v>0</v>
          </cell>
          <cell r="K612">
            <v>0</v>
          </cell>
          <cell r="L612">
            <v>0</v>
          </cell>
          <cell r="M612">
            <v>0</v>
          </cell>
          <cell r="O612" t="str">
            <v>Benthic carnivore</v>
          </cell>
          <cell r="P612" t="str">
            <v>BC</v>
          </cell>
        </row>
        <row r="613">
          <cell r="C613" t="str">
            <v>Sigalion sp. MoV 6865</v>
          </cell>
          <cell r="D613" t="str">
            <v>Annelida</v>
          </cell>
          <cell r="E613" t="str">
            <v>Polychaeta</v>
          </cell>
          <cell r="F613" t="str">
            <v>Sigalionidae</v>
          </cell>
          <cell r="J613">
            <v>0</v>
          </cell>
          <cell r="K613">
            <v>0</v>
          </cell>
          <cell r="L613">
            <v>0</v>
          </cell>
          <cell r="M613">
            <v>0</v>
          </cell>
          <cell r="O613" t="str">
            <v>Benthic carnivore</v>
          </cell>
          <cell r="P613" t="str">
            <v>BC</v>
          </cell>
        </row>
        <row r="614">
          <cell r="C614" t="str">
            <v>Leanira sp. 1</v>
          </cell>
          <cell r="D614" t="str">
            <v>Annelida</v>
          </cell>
          <cell r="E614" t="str">
            <v>Polychaeta</v>
          </cell>
          <cell r="F614" t="str">
            <v>Sigalionidae</v>
          </cell>
          <cell r="J614">
            <v>0</v>
          </cell>
          <cell r="K614">
            <v>0</v>
          </cell>
          <cell r="L614">
            <v>0</v>
          </cell>
          <cell r="M614">
            <v>0</v>
          </cell>
          <cell r="O614" t="str">
            <v>Benthic carnivore</v>
          </cell>
          <cell r="P614" t="str">
            <v>BC</v>
          </cell>
        </row>
        <row r="615">
          <cell r="C615" t="str">
            <v>Sigalion spp.</v>
          </cell>
          <cell r="D615" t="str">
            <v>Annelida</v>
          </cell>
          <cell r="E615" t="str">
            <v>Polychaeta</v>
          </cell>
          <cell r="F615" t="str">
            <v>Sigalionidae</v>
          </cell>
          <cell r="J615">
            <v>0</v>
          </cell>
          <cell r="K615">
            <v>0</v>
          </cell>
          <cell r="L615">
            <v>0</v>
          </cell>
          <cell r="M615">
            <v>0</v>
          </cell>
          <cell r="O615" t="str">
            <v>Benthic carnivore</v>
          </cell>
          <cell r="P615" t="str">
            <v>BC</v>
          </cell>
        </row>
        <row r="616">
          <cell r="C616" t="str">
            <v>Fimbriosthenelais spp.</v>
          </cell>
          <cell r="D616" t="str">
            <v>Annelida</v>
          </cell>
          <cell r="E616" t="str">
            <v>Polychaeta</v>
          </cell>
          <cell r="F616" t="str">
            <v>Sigalionidae</v>
          </cell>
          <cell r="J616">
            <v>0</v>
          </cell>
          <cell r="K616">
            <v>0</v>
          </cell>
          <cell r="L616">
            <v>0</v>
          </cell>
          <cell r="M616">
            <v>0</v>
          </cell>
          <cell r="O616" t="str">
            <v>Benthic carnivore</v>
          </cell>
          <cell r="P616" t="str">
            <v>BC</v>
          </cell>
        </row>
        <row r="617">
          <cell r="C617" t="str">
            <v>Syllidae - undifferentiated</v>
          </cell>
          <cell r="D617" t="str">
            <v>Annelida</v>
          </cell>
          <cell r="E617" t="str">
            <v>Polychaeta</v>
          </cell>
          <cell r="F617" t="str">
            <v>Syllidae</v>
          </cell>
          <cell r="J617">
            <v>0</v>
          </cell>
          <cell r="K617">
            <v>0</v>
          </cell>
          <cell r="L617">
            <v>0</v>
          </cell>
          <cell r="M617">
            <v>0</v>
          </cell>
          <cell r="O617" t="str">
            <v>Benthic carnivore</v>
          </cell>
          <cell r="P617" t="str">
            <v>BC</v>
          </cell>
        </row>
        <row r="618">
          <cell r="C618" t="str">
            <v>Syllinae sp. 1</v>
          </cell>
          <cell r="D618" t="str">
            <v>Annelida</v>
          </cell>
          <cell r="E618" t="str">
            <v>Polychaeta</v>
          </cell>
          <cell r="F618" t="str">
            <v>Syllidae</v>
          </cell>
          <cell r="J618">
            <v>0</v>
          </cell>
          <cell r="K618">
            <v>0</v>
          </cell>
          <cell r="L618">
            <v>0</v>
          </cell>
          <cell r="M618">
            <v>0</v>
          </cell>
          <cell r="O618" t="str">
            <v>Benthic carnivore</v>
          </cell>
          <cell r="P618" t="str">
            <v>BC</v>
          </cell>
        </row>
        <row r="619">
          <cell r="C619" t="str">
            <v>Exogoninae sp. 6</v>
          </cell>
          <cell r="D619" t="str">
            <v>Annelida</v>
          </cell>
          <cell r="E619" t="str">
            <v>Polychaeta</v>
          </cell>
          <cell r="F619" t="str">
            <v>Syllidae</v>
          </cell>
          <cell r="J619">
            <v>0</v>
          </cell>
          <cell r="K619">
            <v>0</v>
          </cell>
          <cell r="L619">
            <v>0</v>
          </cell>
          <cell r="M619">
            <v>0</v>
          </cell>
          <cell r="O619" t="str">
            <v>Benthic carnivore</v>
          </cell>
          <cell r="P619" t="str">
            <v>BC</v>
          </cell>
        </row>
        <row r="620">
          <cell r="C620" t="str">
            <v>Syllinae sp. 3</v>
          </cell>
          <cell r="D620" t="str">
            <v>Annelida</v>
          </cell>
          <cell r="E620" t="str">
            <v>Polychaeta</v>
          </cell>
          <cell r="F620" t="str">
            <v>Syllidae</v>
          </cell>
          <cell r="J620">
            <v>0</v>
          </cell>
          <cell r="K620">
            <v>0</v>
          </cell>
          <cell r="L620">
            <v>0</v>
          </cell>
          <cell r="M620">
            <v>0</v>
          </cell>
          <cell r="O620" t="str">
            <v>Benthic carnivore</v>
          </cell>
          <cell r="P620" t="str">
            <v>BC</v>
          </cell>
        </row>
        <row r="621">
          <cell r="C621" t="str">
            <v>Exogoninae sp. 8</v>
          </cell>
          <cell r="D621" t="str">
            <v>Annelida</v>
          </cell>
          <cell r="E621" t="str">
            <v>Polychaeta</v>
          </cell>
          <cell r="F621" t="str">
            <v>Syllidae</v>
          </cell>
          <cell r="J621">
            <v>0</v>
          </cell>
          <cell r="K621">
            <v>0</v>
          </cell>
          <cell r="L621">
            <v>0</v>
          </cell>
          <cell r="M621">
            <v>0</v>
          </cell>
          <cell r="O621" t="str">
            <v>Benthic carnivore</v>
          </cell>
          <cell r="P621" t="str">
            <v>BC</v>
          </cell>
        </row>
        <row r="622">
          <cell r="C622" t="str">
            <v>Exogoninae sp. 4</v>
          </cell>
          <cell r="D622" t="str">
            <v>Annelida</v>
          </cell>
          <cell r="E622" t="str">
            <v>Polychaeta</v>
          </cell>
          <cell r="F622" t="str">
            <v>Syllidae</v>
          </cell>
          <cell r="J622">
            <v>0</v>
          </cell>
          <cell r="K622">
            <v>0</v>
          </cell>
          <cell r="L622">
            <v>0</v>
          </cell>
          <cell r="M622">
            <v>0</v>
          </cell>
          <cell r="O622" t="str">
            <v>Benthic carnivore</v>
          </cell>
          <cell r="P622" t="str">
            <v>BC</v>
          </cell>
        </row>
        <row r="623">
          <cell r="C623" t="str">
            <v>Exogoninae sp. 7</v>
          </cell>
          <cell r="D623" t="str">
            <v>Annelida</v>
          </cell>
          <cell r="E623" t="str">
            <v>Polychaeta</v>
          </cell>
          <cell r="F623" t="str">
            <v>Syllidae</v>
          </cell>
          <cell r="J623">
            <v>0</v>
          </cell>
          <cell r="K623">
            <v>0</v>
          </cell>
          <cell r="L623">
            <v>0</v>
          </cell>
          <cell r="M623">
            <v>0</v>
          </cell>
          <cell r="O623" t="str">
            <v>Benthic carnivore</v>
          </cell>
          <cell r="P623" t="str">
            <v>BC</v>
          </cell>
        </row>
        <row r="624">
          <cell r="C624" t="str">
            <v>Exogoninae sp. 5</v>
          </cell>
          <cell r="D624" t="str">
            <v>Annelida</v>
          </cell>
          <cell r="E624" t="str">
            <v>Polychaeta</v>
          </cell>
          <cell r="F624" t="str">
            <v>Syllidae</v>
          </cell>
          <cell r="J624">
            <v>0</v>
          </cell>
          <cell r="K624">
            <v>0</v>
          </cell>
          <cell r="L624">
            <v>0</v>
          </cell>
          <cell r="M624">
            <v>0</v>
          </cell>
          <cell r="O624" t="str">
            <v>Benthic carnivore</v>
          </cell>
          <cell r="P624" t="str">
            <v>BC</v>
          </cell>
        </row>
        <row r="625">
          <cell r="C625" t="str">
            <v>Eusyllinae sp. 1</v>
          </cell>
          <cell r="D625" t="str">
            <v>Annelida</v>
          </cell>
          <cell r="E625" t="str">
            <v>Polychaeta</v>
          </cell>
          <cell r="F625" t="str">
            <v>Syllidae</v>
          </cell>
          <cell r="J625">
            <v>0</v>
          </cell>
          <cell r="K625">
            <v>0</v>
          </cell>
          <cell r="L625">
            <v>0</v>
          </cell>
          <cell r="M625">
            <v>0</v>
          </cell>
          <cell r="O625" t="str">
            <v>Benthic carnivore</v>
          </cell>
          <cell r="P625" t="str">
            <v>BC</v>
          </cell>
        </row>
        <row r="626">
          <cell r="C626" t="str">
            <v>Eusyllinae sp. 2</v>
          </cell>
          <cell r="D626" t="str">
            <v>Annelida</v>
          </cell>
          <cell r="E626" t="str">
            <v>Polychaeta</v>
          </cell>
          <cell r="F626" t="str">
            <v>Syllidae</v>
          </cell>
          <cell r="J626">
            <v>0</v>
          </cell>
          <cell r="K626">
            <v>0</v>
          </cell>
          <cell r="L626">
            <v>0</v>
          </cell>
          <cell r="M626">
            <v>0</v>
          </cell>
          <cell r="O626" t="str">
            <v>Benthic carnivore</v>
          </cell>
          <cell r="P626" t="str">
            <v>BC</v>
          </cell>
        </row>
        <row r="627">
          <cell r="C627" t="str">
            <v>Exogoninae sp. 1</v>
          </cell>
          <cell r="D627" t="str">
            <v>Annelida</v>
          </cell>
          <cell r="E627" t="str">
            <v>Polychaeta</v>
          </cell>
          <cell r="F627" t="str">
            <v>Syllidae</v>
          </cell>
          <cell r="J627">
            <v>0</v>
          </cell>
          <cell r="K627">
            <v>0</v>
          </cell>
          <cell r="L627">
            <v>0</v>
          </cell>
          <cell r="M627">
            <v>0</v>
          </cell>
          <cell r="O627" t="str">
            <v>Benthic carnivore</v>
          </cell>
          <cell r="P627" t="str">
            <v>BC</v>
          </cell>
        </row>
        <row r="628">
          <cell r="C628" t="str">
            <v>Exogoninae sp. 2</v>
          </cell>
          <cell r="D628" t="str">
            <v>Annelida</v>
          </cell>
          <cell r="E628" t="str">
            <v>Polychaeta</v>
          </cell>
          <cell r="F628" t="str">
            <v>Syllidae</v>
          </cell>
          <cell r="J628">
            <v>0</v>
          </cell>
          <cell r="K628">
            <v>0</v>
          </cell>
          <cell r="L628">
            <v>0</v>
          </cell>
          <cell r="M628">
            <v>0</v>
          </cell>
          <cell r="O628" t="str">
            <v>Benthic carnivore</v>
          </cell>
          <cell r="P628" t="str">
            <v>BC</v>
          </cell>
        </row>
        <row r="629">
          <cell r="C629" t="str">
            <v>Exogoninae sp. 3</v>
          </cell>
          <cell r="D629" t="str">
            <v>Annelida</v>
          </cell>
          <cell r="E629" t="str">
            <v>Polychaeta</v>
          </cell>
          <cell r="F629" t="str">
            <v>Syllidae</v>
          </cell>
          <cell r="J629">
            <v>0</v>
          </cell>
          <cell r="K629">
            <v>0</v>
          </cell>
          <cell r="L629">
            <v>0</v>
          </cell>
          <cell r="M629">
            <v>0</v>
          </cell>
          <cell r="O629" t="str">
            <v>Benthic carnivore</v>
          </cell>
          <cell r="P629" t="str">
            <v>BC</v>
          </cell>
        </row>
        <row r="630">
          <cell r="C630" t="str">
            <v>Syllinae sp. 2</v>
          </cell>
          <cell r="D630" t="str">
            <v>Annelida</v>
          </cell>
          <cell r="E630" t="str">
            <v>Polychaeta</v>
          </cell>
          <cell r="F630" t="str">
            <v>Syllidae</v>
          </cell>
          <cell r="J630">
            <v>0</v>
          </cell>
          <cell r="K630">
            <v>0</v>
          </cell>
          <cell r="L630">
            <v>0</v>
          </cell>
          <cell r="M630">
            <v>0</v>
          </cell>
          <cell r="O630" t="str">
            <v>Benthic carnivore</v>
          </cell>
          <cell r="P630" t="str">
            <v>BC</v>
          </cell>
        </row>
        <row r="631">
          <cell r="C631" t="str">
            <v>Oweniidae</v>
          </cell>
          <cell r="D631" t="str">
            <v xml:space="preserve">Annelida </v>
          </cell>
          <cell r="E631" t="str">
            <v>Polychaeta</v>
          </cell>
          <cell r="F631" t="str">
            <v>/Oweniidae</v>
          </cell>
          <cell r="G631" t="str">
            <v>Annelida Polychaeta/Oweniidae</v>
          </cell>
          <cell r="H631" t="str">
            <v>polychaeta</v>
          </cell>
          <cell r="I631" t="str">
            <v>polychaeta</v>
          </cell>
          <cell r="J631" t="str">
            <v>polychaeta</v>
          </cell>
          <cell r="K631" t="str">
            <v>polychaeta</v>
          </cell>
          <cell r="L631" t="str">
            <v>polychaeta</v>
          </cell>
          <cell r="M631" t="str">
            <v>polychaeta</v>
          </cell>
          <cell r="N631" t="str">
            <v xml:space="preserve"> </v>
          </cell>
          <cell r="O631" t="str">
            <v>Benthic detritivore</v>
          </cell>
          <cell r="P631" t="str">
            <v>BD</v>
          </cell>
        </row>
        <row r="632">
          <cell r="C632" t="str">
            <v>Siboglinidae - undifferentiated</v>
          </cell>
          <cell r="D632" t="str">
            <v>Annelida</v>
          </cell>
          <cell r="E632" t="str">
            <v>Polychaeta</v>
          </cell>
          <cell r="F632" t="str">
            <v>Siboglinidae</v>
          </cell>
          <cell r="J632">
            <v>0</v>
          </cell>
          <cell r="K632">
            <v>0</v>
          </cell>
          <cell r="L632">
            <v>0</v>
          </cell>
          <cell r="M632">
            <v>0</v>
          </cell>
          <cell r="O632" t="str">
            <v>Filter feeder</v>
          </cell>
          <cell r="P632" t="str">
            <v>BF</v>
          </cell>
        </row>
        <row r="633">
          <cell r="C633" t="str">
            <v>Euchone  sp. MoV 6863</v>
          </cell>
          <cell r="D633" t="str">
            <v>Annelida</v>
          </cell>
          <cell r="E633" t="str">
            <v>Polychaeta</v>
          </cell>
          <cell r="F633" t="str">
            <v>Sabellidae</v>
          </cell>
          <cell r="J633">
            <v>0</v>
          </cell>
          <cell r="K633">
            <v>0</v>
          </cell>
          <cell r="L633">
            <v>0</v>
          </cell>
          <cell r="M633">
            <v>0</v>
          </cell>
          <cell r="O633" t="str">
            <v>Filter feeder</v>
          </cell>
          <cell r="P633" t="str">
            <v>BF</v>
          </cell>
        </row>
        <row r="634">
          <cell r="C634" t="str">
            <v>Sabellidae sp. 1</v>
          </cell>
          <cell r="D634" t="str">
            <v>Annelida</v>
          </cell>
          <cell r="E634" t="str">
            <v>Polychaeta</v>
          </cell>
          <cell r="F634" t="str">
            <v>Sabellidae</v>
          </cell>
          <cell r="J634">
            <v>0</v>
          </cell>
          <cell r="K634">
            <v>0</v>
          </cell>
          <cell r="L634">
            <v>0</v>
          </cell>
          <cell r="M634">
            <v>0</v>
          </cell>
          <cell r="O634" t="str">
            <v>Filter feeder</v>
          </cell>
          <cell r="P634" t="str">
            <v>BF</v>
          </cell>
        </row>
        <row r="635">
          <cell r="C635" t="str">
            <v>Euchone sp. 1</v>
          </cell>
          <cell r="D635" t="str">
            <v>Annelida</v>
          </cell>
          <cell r="E635" t="str">
            <v>Polychaeta</v>
          </cell>
          <cell r="F635" t="str">
            <v>Sabellidae</v>
          </cell>
          <cell r="J635">
            <v>0</v>
          </cell>
          <cell r="K635">
            <v>0</v>
          </cell>
          <cell r="L635">
            <v>0</v>
          </cell>
          <cell r="M635">
            <v>0</v>
          </cell>
          <cell r="O635" t="str">
            <v>Filter feeder</v>
          </cell>
          <cell r="P635" t="str">
            <v>BF</v>
          </cell>
        </row>
        <row r="636">
          <cell r="C636" t="str">
            <v>Euchone sp. 2</v>
          </cell>
          <cell r="D636" t="str">
            <v>Annelida</v>
          </cell>
          <cell r="E636" t="str">
            <v>Polychaeta</v>
          </cell>
          <cell r="F636" t="str">
            <v>Sabellidae</v>
          </cell>
          <cell r="J636">
            <v>0</v>
          </cell>
          <cell r="K636">
            <v>0</v>
          </cell>
          <cell r="L636">
            <v>0</v>
          </cell>
          <cell r="M636">
            <v>0</v>
          </cell>
          <cell r="O636" t="str">
            <v>Filter feeder</v>
          </cell>
          <cell r="P636" t="str">
            <v>BF</v>
          </cell>
        </row>
        <row r="637">
          <cell r="C637" t="str">
            <v>Sabellidae sp. 3</v>
          </cell>
          <cell r="D637" t="str">
            <v>Annelida</v>
          </cell>
          <cell r="E637" t="str">
            <v>Polychaeta</v>
          </cell>
          <cell r="F637" t="str">
            <v>Sabellidae</v>
          </cell>
          <cell r="J637">
            <v>0</v>
          </cell>
          <cell r="K637">
            <v>0</v>
          </cell>
          <cell r="L637">
            <v>0</v>
          </cell>
          <cell r="M637">
            <v>0</v>
          </cell>
          <cell r="O637" t="str">
            <v>Filter feeder</v>
          </cell>
          <cell r="P637" t="str">
            <v>BF</v>
          </cell>
        </row>
        <row r="638">
          <cell r="C638" t="str">
            <v>Sabellidae sp. 2</v>
          </cell>
          <cell r="D638" t="str">
            <v>Annelida</v>
          </cell>
          <cell r="E638" t="str">
            <v>Polychaeta</v>
          </cell>
          <cell r="F638" t="str">
            <v>Sabellidae</v>
          </cell>
          <cell r="J638">
            <v>0</v>
          </cell>
          <cell r="K638">
            <v>0</v>
          </cell>
          <cell r="L638">
            <v>0</v>
          </cell>
          <cell r="M638">
            <v>0</v>
          </cell>
          <cell r="O638" t="str">
            <v>Filter feeder</v>
          </cell>
          <cell r="P638" t="str">
            <v>BF</v>
          </cell>
        </row>
        <row r="639">
          <cell r="C639" t="str">
            <v>Pseudopotamilla cf monoculata</v>
          </cell>
          <cell r="D639" t="str">
            <v>Annelida</v>
          </cell>
          <cell r="E639" t="str">
            <v>Polychaeta</v>
          </cell>
          <cell r="F639" t="str">
            <v>Sabellidae</v>
          </cell>
          <cell r="J639">
            <v>0</v>
          </cell>
          <cell r="K639">
            <v>0</v>
          </cell>
          <cell r="L639">
            <v>0</v>
          </cell>
          <cell r="M639">
            <v>0</v>
          </cell>
          <cell r="O639" t="str">
            <v>Filter feeder</v>
          </cell>
          <cell r="P639" t="str">
            <v>BF</v>
          </cell>
        </row>
        <row r="640">
          <cell r="C640" t="str">
            <v>Euchone spp.</v>
          </cell>
          <cell r="D640" t="str">
            <v>Annelida</v>
          </cell>
          <cell r="E640" t="str">
            <v>Polychaeta</v>
          </cell>
          <cell r="F640" t="str">
            <v>Sabellidae</v>
          </cell>
          <cell r="J640">
            <v>0</v>
          </cell>
          <cell r="K640">
            <v>0</v>
          </cell>
          <cell r="L640">
            <v>0</v>
          </cell>
          <cell r="M640">
            <v>0</v>
          </cell>
          <cell r="O640" t="str">
            <v>Filter feeder</v>
          </cell>
          <cell r="P640" t="str">
            <v>BF</v>
          </cell>
        </row>
        <row r="641">
          <cell r="C641" t="str">
            <v>Sabellidae - undifferentiated</v>
          </cell>
          <cell r="D641" t="str">
            <v>Annelida</v>
          </cell>
          <cell r="E641" t="str">
            <v>Polychaeta</v>
          </cell>
          <cell r="F641" t="str">
            <v>Sabellidae</v>
          </cell>
          <cell r="J641">
            <v>0</v>
          </cell>
          <cell r="K641">
            <v>0</v>
          </cell>
          <cell r="L641">
            <v>0</v>
          </cell>
          <cell r="M641">
            <v>0</v>
          </cell>
          <cell r="O641" t="str">
            <v>Filter feeder</v>
          </cell>
          <cell r="P641" t="str">
            <v>BF</v>
          </cell>
        </row>
        <row r="642">
          <cell r="C642" t="str">
            <v>Potamethus spp.</v>
          </cell>
          <cell r="D642" t="str">
            <v>Annelida</v>
          </cell>
          <cell r="E642" t="str">
            <v>Polychaeta</v>
          </cell>
          <cell r="F642" t="str">
            <v>Sabellidae</v>
          </cell>
          <cell r="J642">
            <v>0</v>
          </cell>
          <cell r="K642">
            <v>0</v>
          </cell>
          <cell r="L642">
            <v>0</v>
          </cell>
          <cell r="M642">
            <v>0</v>
          </cell>
          <cell r="O642" t="str">
            <v>Filter feeder</v>
          </cell>
          <cell r="P642" t="str">
            <v>BF</v>
          </cell>
        </row>
        <row r="643">
          <cell r="C643" t="str">
            <v>Gesaia sp. 1</v>
          </cell>
          <cell r="D643" t="str">
            <v>Annelida</v>
          </cell>
          <cell r="E643" t="str">
            <v>Polychaeta</v>
          </cell>
          <cell r="F643" t="str">
            <v>Sabellariidae</v>
          </cell>
          <cell r="J643">
            <v>0</v>
          </cell>
          <cell r="K643">
            <v>0</v>
          </cell>
          <cell r="L643">
            <v>0</v>
          </cell>
          <cell r="M643">
            <v>0</v>
          </cell>
          <cell r="O643" t="str">
            <v>Filter feeder</v>
          </cell>
          <cell r="P643" t="str">
            <v>BF</v>
          </cell>
        </row>
        <row r="644">
          <cell r="C644" t="str">
            <v>Gesaia spp.</v>
          </cell>
          <cell r="D644" t="str">
            <v>Annelida</v>
          </cell>
          <cell r="E644" t="str">
            <v>Polychaeta</v>
          </cell>
          <cell r="F644" t="str">
            <v>Sabellariidae</v>
          </cell>
          <cell r="J644">
            <v>0</v>
          </cell>
          <cell r="K644">
            <v>0</v>
          </cell>
          <cell r="L644">
            <v>0</v>
          </cell>
          <cell r="M644">
            <v>0</v>
          </cell>
          <cell r="O644" t="str">
            <v>Filter feeder</v>
          </cell>
          <cell r="P644" t="str">
            <v>BF</v>
          </cell>
        </row>
        <row r="645">
          <cell r="C645" t="str">
            <v>Serpulidae - undifferentiated</v>
          </cell>
          <cell r="D645" t="str">
            <v>Annelida</v>
          </cell>
          <cell r="E645" t="str">
            <v>Polychaeta</v>
          </cell>
          <cell r="F645" t="str">
            <v>Serpulidae</v>
          </cell>
          <cell r="J645">
            <v>0</v>
          </cell>
          <cell r="K645">
            <v>0</v>
          </cell>
          <cell r="L645">
            <v>0</v>
          </cell>
          <cell r="M645">
            <v>0</v>
          </cell>
          <cell r="O645" t="str">
            <v>Filter feeder</v>
          </cell>
          <cell r="P645" t="str">
            <v>BF</v>
          </cell>
        </row>
        <row r="646">
          <cell r="C646" t="str">
            <v>Bathyvermilia gregrousei</v>
          </cell>
          <cell r="D646" t="str">
            <v>Annelida</v>
          </cell>
          <cell r="E646" t="str">
            <v>Polychaeta</v>
          </cell>
          <cell r="F646" t="str">
            <v>Serpulidae</v>
          </cell>
          <cell r="J646">
            <v>0</v>
          </cell>
          <cell r="K646">
            <v>0</v>
          </cell>
          <cell r="L646">
            <v>0</v>
          </cell>
          <cell r="M646">
            <v>0</v>
          </cell>
          <cell r="O646" t="str">
            <v>Filter feeder</v>
          </cell>
          <cell r="P646" t="str">
            <v>BF</v>
          </cell>
        </row>
        <row r="647">
          <cell r="C647" t="str">
            <v>Neovermilia sphaeropomatus</v>
          </cell>
          <cell r="D647" t="str">
            <v>Annelida</v>
          </cell>
          <cell r="E647" t="str">
            <v>Polychaeta</v>
          </cell>
          <cell r="F647" t="str">
            <v>Serpulidae</v>
          </cell>
          <cell r="J647">
            <v>0</v>
          </cell>
          <cell r="K647">
            <v>0</v>
          </cell>
          <cell r="L647">
            <v>0</v>
          </cell>
          <cell r="M647">
            <v>0</v>
          </cell>
          <cell r="O647" t="str">
            <v>Filter feeder</v>
          </cell>
          <cell r="P647" t="str">
            <v>BF</v>
          </cell>
        </row>
        <row r="648">
          <cell r="C648" t="str">
            <v>Apomatus sp. 1</v>
          </cell>
          <cell r="D648" t="str">
            <v>Annelida</v>
          </cell>
          <cell r="E648" t="str">
            <v>Polychaeta</v>
          </cell>
          <cell r="F648" t="str">
            <v>Serpulidae</v>
          </cell>
          <cell r="J648">
            <v>0</v>
          </cell>
          <cell r="K648">
            <v>0</v>
          </cell>
          <cell r="L648">
            <v>0</v>
          </cell>
          <cell r="M648">
            <v>0</v>
          </cell>
          <cell r="O648" t="str">
            <v>Filter feeder</v>
          </cell>
          <cell r="P648" t="str">
            <v>BF</v>
          </cell>
        </row>
        <row r="649">
          <cell r="C649" t="str">
            <v>Metavermilia spp.</v>
          </cell>
          <cell r="D649" t="str">
            <v>Annelida</v>
          </cell>
          <cell r="E649" t="str">
            <v>Polychaeta</v>
          </cell>
          <cell r="F649" t="str">
            <v>Serpulidae</v>
          </cell>
          <cell r="J649">
            <v>0</v>
          </cell>
          <cell r="K649">
            <v>0</v>
          </cell>
          <cell r="L649">
            <v>0</v>
          </cell>
          <cell r="M649">
            <v>0</v>
          </cell>
          <cell r="O649" t="str">
            <v>Filter feeder</v>
          </cell>
          <cell r="P649" t="str">
            <v>BF</v>
          </cell>
        </row>
        <row r="650">
          <cell r="C650" t="str">
            <v>Protula spp.</v>
          </cell>
          <cell r="D650" t="str">
            <v>Annelida</v>
          </cell>
          <cell r="E650" t="str">
            <v>Polychaeta</v>
          </cell>
          <cell r="F650" t="str">
            <v>Serpulidae</v>
          </cell>
          <cell r="G650">
            <v>0</v>
          </cell>
          <cell r="H650">
            <v>0</v>
          </cell>
          <cell r="I650">
            <v>0</v>
          </cell>
          <cell r="J650">
            <v>0</v>
          </cell>
          <cell r="K650">
            <v>0</v>
          </cell>
          <cell r="L650">
            <v>0</v>
          </cell>
          <cell r="M650">
            <v>0</v>
          </cell>
          <cell r="N650">
            <v>0</v>
          </cell>
          <cell r="O650" t="str">
            <v>Filter feeder</v>
          </cell>
          <cell r="P650" t="str">
            <v>BF</v>
          </cell>
        </row>
        <row r="651">
          <cell r="C651" t="str">
            <v>Serpula spp.</v>
          </cell>
          <cell r="D651" t="str">
            <v>Annelida</v>
          </cell>
          <cell r="E651" t="str">
            <v>Polychaeta</v>
          </cell>
          <cell r="F651" t="str">
            <v>Serpulidae</v>
          </cell>
          <cell r="J651">
            <v>0</v>
          </cell>
          <cell r="K651">
            <v>0</v>
          </cell>
          <cell r="L651">
            <v>0</v>
          </cell>
          <cell r="M651">
            <v>0</v>
          </cell>
          <cell r="O651" t="str">
            <v>Filter feeder</v>
          </cell>
          <cell r="P651" t="str">
            <v>BF</v>
          </cell>
        </row>
        <row r="652">
          <cell r="C652" t="str">
            <v>Vermiliopsis spp.</v>
          </cell>
          <cell r="D652" t="str">
            <v>Annelida</v>
          </cell>
          <cell r="E652" t="str">
            <v>Polychaeta</v>
          </cell>
          <cell r="F652" t="str">
            <v>Serpulidae</v>
          </cell>
          <cell r="J652">
            <v>0</v>
          </cell>
          <cell r="K652">
            <v>0</v>
          </cell>
          <cell r="L652">
            <v>0</v>
          </cell>
          <cell r="M652">
            <v>0</v>
          </cell>
          <cell r="O652" t="str">
            <v>Filter feeder</v>
          </cell>
          <cell r="P652" t="str">
            <v>BF</v>
          </cell>
        </row>
        <row r="653">
          <cell r="C653" t="str">
            <v>Hyalopomatus spp.</v>
          </cell>
          <cell r="D653" t="str">
            <v>Annelida</v>
          </cell>
          <cell r="E653" t="str">
            <v>Polychaeta</v>
          </cell>
          <cell r="F653" t="str">
            <v>Serpulidae</v>
          </cell>
          <cell r="J653">
            <v>0</v>
          </cell>
          <cell r="K653">
            <v>0</v>
          </cell>
          <cell r="L653">
            <v>0</v>
          </cell>
          <cell r="M653">
            <v>0</v>
          </cell>
          <cell r="O653" t="str">
            <v>Filter feeder</v>
          </cell>
          <cell r="P653" t="str">
            <v>BF</v>
          </cell>
        </row>
        <row r="654">
          <cell r="C654" t="str">
            <v>Protis spp.</v>
          </cell>
          <cell r="D654" t="str">
            <v>Annelida</v>
          </cell>
          <cell r="E654" t="str">
            <v>Polychaeta</v>
          </cell>
          <cell r="F654" t="str">
            <v>Serpulidae</v>
          </cell>
          <cell r="J654">
            <v>0</v>
          </cell>
          <cell r="K654">
            <v>0</v>
          </cell>
          <cell r="L654">
            <v>0</v>
          </cell>
          <cell r="M654">
            <v>0</v>
          </cell>
          <cell r="O654" t="str">
            <v>Filter feeder</v>
          </cell>
          <cell r="P654" t="str">
            <v>BF</v>
          </cell>
        </row>
        <row r="655">
          <cell r="C655" t="str">
            <v>Apomatus spp.</v>
          </cell>
          <cell r="D655" t="str">
            <v>Annelida</v>
          </cell>
          <cell r="E655" t="str">
            <v>Polychaeta</v>
          </cell>
          <cell r="F655" t="str">
            <v>Serpulidae</v>
          </cell>
          <cell r="J655">
            <v>0</v>
          </cell>
          <cell r="K655">
            <v>0</v>
          </cell>
          <cell r="L655">
            <v>0</v>
          </cell>
          <cell r="M655">
            <v>0</v>
          </cell>
          <cell r="O655" t="str">
            <v>Filter feeder</v>
          </cell>
          <cell r="P655" t="str">
            <v>BF</v>
          </cell>
        </row>
        <row r="656">
          <cell r="C656" t="str">
            <v>Magelona sp. MoV 6859</v>
          </cell>
          <cell r="D656" t="str">
            <v>Annelida</v>
          </cell>
          <cell r="E656" t="str">
            <v>Polychaeta</v>
          </cell>
          <cell r="F656" t="str">
            <v>Magelonidae</v>
          </cell>
          <cell r="J656">
            <v>0</v>
          </cell>
          <cell r="K656">
            <v>0</v>
          </cell>
          <cell r="L656">
            <v>0</v>
          </cell>
          <cell r="M656">
            <v>0</v>
          </cell>
          <cell r="O656" t="str">
            <v>Benthic detritivore</v>
          </cell>
          <cell r="P656" t="str">
            <v>BD</v>
          </cell>
        </row>
        <row r="657">
          <cell r="C657" t="str">
            <v>Magelona spp.</v>
          </cell>
          <cell r="D657" t="str">
            <v>Annelida</v>
          </cell>
          <cell r="E657" t="str">
            <v>Polychaeta</v>
          </cell>
          <cell r="F657" t="str">
            <v>Magelonidae</v>
          </cell>
          <cell r="J657">
            <v>0</v>
          </cell>
          <cell r="K657">
            <v>0</v>
          </cell>
          <cell r="L657">
            <v>0</v>
          </cell>
          <cell r="M657">
            <v>0</v>
          </cell>
          <cell r="O657" t="str">
            <v>Benthic detritivore</v>
          </cell>
          <cell r="P657" t="str">
            <v>BD</v>
          </cell>
        </row>
        <row r="658">
          <cell r="C658" t="str">
            <v>Poecilochaetus sp. MoV 6595</v>
          </cell>
          <cell r="D658" t="str">
            <v>Annelida</v>
          </cell>
          <cell r="E658" t="str">
            <v>Polychaeta</v>
          </cell>
          <cell r="F658" t="str">
            <v>Poecilochaetidae</v>
          </cell>
          <cell r="J658">
            <v>0</v>
          </cell>
          <cell r="K658">
            <v>0</v>
          </cell>
          <cell r="L658">
            <v>0</v>
          </cell>
          <cell r="M658">
            <v>0</v>
          </cell>
          <cell r="O658" t="str">
            <v>Benthic detritivore</v>
          </cell>
          <cell r="P658" t="str">
            <v>BD</v>
          </cell>
        </row>
        <row r="659">
          <cell r="C659" t="str">
            <v>Poecilochaetus sp. 1</v>
          </cell>
          <cell r="D659" t="str">
            <v>Annelida</v>
          </cell>
          <cell r="E659" t="str">
            <v>Polychaeta</v>
          </cell>
          <cell r="F659" t="str">
            <v>Poecilochaetidae</v>
          </cell>
          <cell r="J659">
            <v>0</v>
          </cell>
          <cell r="K659">
            <v>0</v>
          </cell>
          <cell r="L659">
            <v>0</v>
          </cell>
          <cell r="M659">
            <v>0</v>
          </cell>
          <cell r="O659" t="str">
            <v>Benthic detritivore</v>
          </cell>
          <cell r="P659" t="str">
            <v>BD</v>
          </cell>
        </row>
        <row r="660">
          <cell r="C660" t="str">
            <v>Poecilochaetus spp.</v>
          </cell>
          <cell r="D660" t="str">
            <v>Annelida</v>
          </cell>
          <cell r="E660" t="str">
            <v>Polychaeta</v>
          </cell>
          <cell r="F660" t="str">
            <v>Poecilochaetidae</v>
          </cell>
          <cell r="J660">
            <v>0</v>
          </cell>
          <cell r="K660">
            <v>0</v>
          </cell>
          <cell r="L660">
            <v>0</v>
          </cell>
          <cell r="M660">
            <v>0</v>
          </cell>
          <cell r="O660" t="str">
            <v>Benthic detritivore</v>
          </cell>
          <cell r="P660" t="str">
            <v>BD</v>
          </cell>
        </row>
        <row r="661">
          <cell r="C661" t="str">
            <v>Spionidae - undifferentiated</v>
          </cell>
          <cell r="D661" t="str">
            <v>Annelida</v>
          </cell>
          <cell r="E661" t="str">
            <v>Polychaeta</v>
          </cell>
          <cell r="F661" t="str">
            <v>Spionidae</v>
          </cell>
          <cell r="J661">
            <v>0</v>
          </cell>
          <cell r="K661">
            <v>0</v>
          </cell>
          <cell r="L661">
            <v>0</v>
          </cell>
          <cell r="M661">
            <v>0</v>
          </cell>
          <cell r="O661" t="str">
            <v>Benthic detritivore</v>
          </cell>
          <cell r="P661" t="str">
            <v>BD</v>
          </cell>
        </row>
        <row r="662">
          <cell r="C662" t="str">
            <v>Laonice bassensis</v>
          </cell>
          <cell r="D662" t="str">
            <v>Annelida</v>
          </cell>
          <cell r="E662" t="str">
            <v>Polychaeta</v>
          </cell>
          <cell r="F662" t="str">
            <v>Spionidae</v>
          </cell>
          <cell r="J662">
            <v>0</v>
          </cell>
          <cell r="K662">
            <v>0</v>
          </cell>
          <cell r="L662">
            <v>0</v>
          </cell>
          <cell r="M662">
            <v>0</v>
          </cell>
          <cell r="O662" t="str">
            <v>Benthic detritivore</v>
          </cell>
          <cell r="P662" t="str">
            <v>BD</v>
          </cell>
        </row>
        <row r="663">
          <cell r="C663" t="str">
            <v>Spiophanes wigleyi</v>
          </cell>
          <cell r="D663" t="str">
            <v>Annelida</v>
          </cell>
          <cell r="E663" t="str">
            <v>Polychaeta</v>
          </cell>
          <cell r="F663" t="str">
            <v>Spionidae</v>
          </cell>
          <cell r="J663">
            <v>0</v>
          </cell>
          <cell r="K663">
            <v>0</v>
          </cell>
          <cell r="L663">
            <v>0</v>
          </cell>
          <cell r="M663">
            <v>0</v>
          </cell>
          <cell r="O663" t="str">
            <v>Benthic detritivore</v>
          </cell>
          <cell r="P663" t="str">
            <v>BD</v>
          </cell>
        </row>
        <row r="664">
          <cell r="C664" t="str">
            <v>Prionospio sp. MoV 5775</v>
          </cell>
          <cell r="D664" t="str">
            <v>Annelida</v>
          </cell>
          <cell r="E664" t="str">
            <v>Polychaeta</v>
          </cell>
          <cell r="F664" t="str">
            <v>Spionidae</v>
          </cell>
          <cell r="J664">
            <v>0</v>
          </cell>
          <cell r="K664">
            <v>0</v>
          </cell>
          <cell r="L664">
            <v>0</v>
          </cell>
          <cell r="M664">
            <v>0</v>
          </cell>
          <cell r="O664" t="str">
            <v>Benthic detritivore</v>
          </cell>
          <cell r="P664" t="str">
            <v>BD</v>
          </cell>
        </row>
        <row r="665">
          <cell r="C665" t="str">
            <v>Laonice sp. MoV 6352</v>
          </cell>
          <cell r="D665" t="str">
            <v>Annelida</v>
          </cell>
          <cell r="E665" t="str">
            <v>Polychaeta</v>
          </cell>
          <cell r="F665" t="str">
            <v>Spionidae</v>
          </cell>
          <cell r="J665">
            <v>0</v>
          </cell>
          <cell r="K665">
            <v>0</v>
          </cell>
          <cell r="L665">
            <v>0</v>
          </cell>
          <cell r="M665">
            <v>0</v>
          </cell>
          <cell r="O665" t="str">
            <v>Benthic detritivore</v>
          </cell>
          <cell r="P665" t="str">
            <v>BD</v>
          </cell>
        </row>
        <row r="666">
          <cell r="C666" t="str">
            <v>Microspio sp. MoV 7080</v>
          </cell>
          <cell r="D666" t="str">
            <v>Annelida</v>
          </cell>
          <cell r="E666" t="str">
            <v>Polychaeta</v>
          </cell>
          <cell r="F666" t="str">
            <v>Spionidae</v>
          </cell>
          <cell r="J666">
            <v>0</v>
          </cell>
          <cell r="K666">
            <v>0</v>
          </cell>
          <cell r="L666">
            <v>0</v>
          </cell>
          <cell r="M666">
            <v>0</v>
          </cell>
          <cell r="O666" t="str">
            <v>Benthic detritivore</v>
          </cell>
          <cell r="P666" t="str">
            <v>BD</v>
          </cell>
        </row>
        <row r="667">
          <cell r="C667" t="str">
            <v>Microspio sp. MoV 7079</v>
          </cell>
          <cell r="D667" t="str">
            <v>Annelida</v>
          </cell>
          <cell r="E667" t="str">
            <v>Polychaeta</v>
          </cell>
          <cell r="F667" t="str">
            <v>Spionidae</v>
          </cell>
          <cell r="J667">
            <v>0</v>
          </cell>
          <cell r="K667">
            <v>0</v>
          </cell>
          <cell r="L667">
            <v>0</v>
          </cell>
          <cell r="M667">
            <v>0</v>
          </cell>
          <cell r="O667" t="str">
            <v>Benthic detritivore</v>
          </cell>
          <cell r="P667" t="str">
            <v>BD</v>
          </cell>
        </row>
        <row r="668">
          <cell r="C668" t="str">
            <v>Microspio sp. MoV 6851</v>
          </cell>
          <cell r="D668" t="str">
            <v>Annelida</v>
          </cell>
          <cell r="E668" t="str">
            <v>Polychaeta</v>
          </cell>
          <cell r="F668" t="str">
            <v>Spionidae</v>
          </cell>
          <cell r="J668">
            <v>0</v>
          </cell>
          <cell r="K668">
            <v>0</v>
          </cell>
          <cell r="L668">
            <v>0</v>
          </cell>
          <cell r="M668">
            <v>0</v>
          </cell>
          <cell r="O668" t="str">
            <v>Benthic detritivore</v>
          </cell>
          <cell r="P668" t="str">
            <v>BD</v>
          </cell>
        </row>
        <row r="669">
          <cell r="C669" t="str">
            <v>Microspio sp. MoV 6867</v>
          </cell>
          <cell r="D669" t="str">
            <v>Annelida</v>
          </cell>
          <cell r="E669" t="str">
            <v>Polychaeta</v>
          </cell>
          <cell r="F669" t="str">
            <v>Spionidae</v>
          </cell>
          <cell r="J669">
            <v>0</v>
          </cell>
          <cell r="K669">
            <v>0</v>
          </cell>
          <cell r="L669">
            <v>0</v>
          </cell>
          <cell r="M669">
            <v>0</v>
          </cell>
          <cell r="O669" t="str">
            <v>Benthic detritivore</v>
          </cell>
          <cell r="P669" t="str">
            <v>BD</v>
          </cell>
        </row>
        <row r="670">
          <cell r="C670" t="str">
            <v>Prionospio sp. MoV 6849</v>
          </cell>
          <cell r="D670" t="str">
            <v>Annelida</v>
          </cell>
          <cell r="E670" t="str">
            <v>Polychaeta</v>
          </cell>
          <cell r="F670" t="str">
            <v>Spionidae</v>
          </cell>
          <cell r="J670">
            <v>0</v>
          </cell>
          <cell r="K670">
            <v>0</v>
          </cell>
          <cell r="L670">
            <v>0</v>
          </cell>
          <cell r="M670">
            <v>0</v>
          </cell>
          <cell r="O670" t="str">
            <v>Benthic detritivore</v>
          </cell>
          <cell r="P670" t="str">
            <v>BD</v>
          </cell>
        </row>
        <row r="671">
          <cell r="C671" t="str">
            <v>Prionospio sp. MoV 6850</v>
          </cell>
          <cell r="D671" t="str">
            <v>Annelida</v>
          </cell>
          <cell r="E671" t="str">
            <v>Polychaeta</v>
          </cell>
          <cell r="F671" t="str">
            <v>Spionidae</v>
          </cell>
          <cell r="J671">
            <v>0</v>
          </cell>
          <cell r="K671">
            <v>0</v>
          </cell>
          <cell r="L671">
            <v>0</v>
          </cell>
          <cell r="M671">
            <v>0</v>
          </cell>
          <cell r="O671" t="str">
            <v>Benthic detritivore</v>
          </cell>
          <cell r="P671" t="str">
            <v>BD</v>
          </cell>
        </row>
        <row r="672">
          <cell r="C672" t="str">
            <v>Prionospio sp. MoV 6852</v>
          </cell>
          <cell r="D672" t="str">
            <v>Annelida</v>
          </cell>
          <cell r="E672" t="str">
            <v>Polychaeta</v>
          </cell>
          <cell r="F672" t="str">
            <v>Spionidae</v>
          </cell>
          <cell r="J672">
            <v>0</v>
          </cell>
          <cell r="K672">
            <v>0</v>
          </cell>
          <cell r="L672">
            <v>0</v>
          </cell>
          <cell r="M672">
            <v>0</v>
          </cell>
          <cell r="O672" t="str">
            <v>Benthic detritivore</v>
          </cell>
          <cell r="P672" t="str">
            <v>BD</v>
          </cell>
        </row>
        <row r="673">
          <cell r="C673" t="str">
            <v>Laonice sp. 1</v>
          </cell>
          <cell r="D673" t="str">
            <v>Annelida</v>
          </cell>
          <cell r="E673" t="str">
            <v>Polychaeta</v>
          </cell>
          <cell r="F673" t="str">
            <v>Spionidae</v>
          </cell>
          <cell r="J673">
            <v>0</v>
          </cell>
          <cell r="K673">
            <v>0</v>
          </cell>
          <cell r="L673">
            <v>0</v>
          </cell>
          <cell r="M673">
            <v>0</v>
          </cell>
          <cell r="O673" t="str">
            <v>Benthic detritivore</v>
          </cell>
          <cell r="P673" t="str">
            <v>BD</v>
          </cell>
        </row>
        <row r="674">
          <cell r="C674" t="str">
            <v>Prionospio sp. 2</v>
          </cell>
          <cell r="D674" t="str">
            <v>Annelida</v>
          </cell>
          <cell r="E674" t="str">
            <v>Polychaeta</v>
          </cell>
          <cell r="F674" t="str">
            <v>Spionidae</v>
          </cell>
          <cell r="J674">
            <v>0</v>
          </cell>
          <cell r="K674">
            <v>0</v>
          </cell>
          <cell r="L674">
            <v>0</v>
          </cell>
          <cell r="M674">
            <v>0</v>
          </cell>
          <cell r="O674" t="str">
            <v>Benthic detritivore</v>
          </cell>
          <cell r="P674" t="str">
            <v>BD</v>
          </cell>
        </row>
        <row r="675">
          <cell r="C675" t="str">
            <v>Spionidae sp. GAB 1</v>
          </cell>
          <cell r="D675" t="str">
            <v>Annelida</v>
          </cell>
          <cell r="E675" t="str">
            <v>Polychaeta</v>
          </cell>
          <cell r="F675" t="str">
            <v>Spionidae</v>
          </cell>
          <cell r="J675">
            <v>0</v>
          </cell>
          <cell r="K675">
            <v>0</v>
          </cell>
          <cell r="L675">
            <v>0</v>
          </cell>
          <cell r="M675">
            <v>0</v>
          </cell>
          <cell r="O675" t="str">
            <v>Benthic detritivore</v>
          </cell>
          <cell r="P675" t="str">
            <v>BD</v>
          </cell>
        </row>
        <row r="676">
          <cell r="C676" t="str">
            <v>Prionospio sp. 1</v>
          </cell>
          <cell r="D676" t="str">
            <v>Annelida</v>
          </cell>
          <cell r="E676" t="str">
            <v>Polychaeta</v>
          </cell>
          <cell r="F676" t="str">
            <v>Spionidae</v>
          </cell>
          <cell r="J676">
            <v>0</v>
          </cell>
          <cell r="K676">
            <v>0</v>
          </cell>
          <cell r="L676">
            <v>0</v>
          </cell>
          <cell r="M676">
            <v>0</v>
          </cell>
          <cell r="O676" t="str">
            <v>Benthic detritivore</v>
          </cell>
          <cell r="P676" t="str">
            <v>BD</v>
          </cell>
        </row>
        <row r="677">
          <cell r="C677" t="str">
            <v>Spionidae sp. 2</v>
          </cell>
          <cell r="D677" t="str">
            <v>Annelida</v>
          </cell>
          <cell r="E677" t="str">
            <v>Polychaeta</v>
          </cell>
          <cell r="F677" t="str">
            <v>Spionidae</v>
          </cell>
          <cell r="J677">
            <v>0</v>
          </cell>
          <cell r="K677">
            <v>0</v>
          </cell>
          <cell r="L677">
            <v>0</v>
          </cell>
          <cell r="M677">
            <v>0</v>
          </cell>
          <cell r="O677" t="str">
            <v>Benthic detritivore</v>
          </cell>
          <cell r="P677" t="str">
            <v>BD</v>
          </cell>
        </row>
        <row r="678">
          <cell r="C678" t="str">
            <v>Microspio sp. y</v>
          </cell>
          <cell r="D678" t="str">
            <v>Annelida</v>
          </cell>
          <cell r="E678" t="str">
            <v>Polychaeta</v>
          </cell>
          <cell r="F678" t="str">
            <v>Spionidae</v>
          </cell>
          <cell r="J678">
            <v>0</v>
          </cell>
          <cell r="K678">
            <v>0</v>
          </cell>
          <cell r="L678">
            <v>0</v>
          </cell>
          <cell r="M678">
            <v>0</v>
          </cell>
          <cell r="O678" t="str">
            <v>Benthic detritivore</v>
          </cell>
          <cell r="P678" t="str">
            <v>BD</v>
          </cell>
        </row>
        <row r="679">
          <cell r="C679" t="str">
            <v>Spionidae GAB-2</v>
          </cell>
          <cell r="D679" t="str">
            <v>Annelida</v>
          </cell>
          <cell r="E679" t="str">
            <v>Polychaeta</v>
          </cell>
          <cell r="F679" t="str">
            <v>Spionidae</v>
          </cell>
          <cell r="G679">
            <v>0</v>
          </cell>
          <cell r="H679">
            <v>0</v>
          </cell>
          <cell r="J679">
            <v>0</v>
          </cell>
          <cell r="K679">
            <v>0</v>
          </cell>
          <cell r="L679">
            <v>0</v>
          </cell>
          <cell r="M679">
            <v>0</v>
          </cell>
          <cell r="O679" t="str">
            <v>Benthic detritivore</v>
          </cell>
          <cell r="P679" t="str">
            <v>BD</v>
          </cell>
        </row>
        <row r="680">
          <cell r="C680" t="str">
            <v>Dipolydora spp.</v>
          </cell>
          <cell r="D680" t="str">
            <v>Annelida</v>
          </cell>
          <cell r="E680" t="str">
            <v>Polychaeta</v>
          </cell>
          <cell r="F680" t="str">
            <v>Spionidae</v>
          </cell>
          <cell r="J680">
            <v>0</v>
          </cell>
          <cell r="K680">
            <v>0</v>
          </cell>
          <cell r="L680">
            <v>0</v>
          </cell>
          <cell r="M680">
            <v>0</v>
          </cell>
          <cell r="O680" t="str">
            <v>Benthic detritivore</v>
          </cell>
          <cell r="P680" t="str">
            <v>BD</v>
          </cell>
        </row>
        <row r="681">
          <cell r="C681" t="str">
            <v>Microspio spp.</v>
          </cell>
          <cell r="D681" t="str">
            <v>Annelida</v>
          </cell>
          <cell r="E681" t="str">
            <v>Polychaeta</v>
          </cell>
          <cell r="F681" t="str">
            <v>Spionidae</v>
          </cell>
          <cell r="J681">
            <v>0</v>
          </cell>
          <cell r="K681">
            <v>0</v>
          </cell>
          <cell r="L681">
            <v>0</v>
          </cell>
          <cell r="M681">
            <v>0</v>
          </cell>
          <cell r="O681" t="str">
            <v>Benthic detritivore</v>
          </cell>
          <cell r="P681" t="str">
            <v>BD</v>
          </cell>
        </row>
        <row r="682">
          <cell r="C682" t="str">
            <v>Prionospio spp.</v>
          </cell>
          <cell r="D682" t="str">
            <v>Annelida</v>
          </cell>
          <cell r="E682" t="str">
            <v>Polychaeta</v>
          </cell>
          <cell r="F682" t="str">
            <v>Spionidae</v>
          </cell>
          <cell r="J682">
            <v>0</v>
          </cell>
          <cell r="K682">
            <v>0</v>
          </cell>
          <cell r="L682">
            <v>0</v>
          </cell>
          <cell r="M682">
            <v>0</v>
          </cell>
          <cell r="O682" t="str">
            <v>Benthic detritivore</v>
          </cell>
          <cell r="P682" t="str">
            <v>BD</v>
          </cell>
        </row>
        <row r="683">
          <cell r="C683" t="str">
            <v>Ampharetidae - undifferentiated</v>
          </cell>
          <cell r="D683" t="str">
            <v>Annelida</v>
          </cell>
          <cell r="E683" t="str">
            <v>Polychaeta</v>
          </cell>
          <cell r="F683" t="str">
            <v>Ampharetidae</v>
          </cell>
          <cell r="J683">
            <v>0</v>
          </cell>
          <cell r="K683">
            <v>0</v>
          </cell>
          <cell r="L683">
            <v>0</v>
          </cell>
          <cell r="M683">
            <v>0</v>
          </cell>
          <cell r="O683" t="str">
            <v>Benthic detritivore</v>
          </cell>
          <cell r="P683" t="str">
            <v>BD</v>
          </cell>
        </row>
        <row r="684">
          <cell r="C684" t="str">
            <v>Melinnopsis sp. MoV 6853</v>
          </cell>
          <cell r="D684" t="str">
            <v>Annelida</v>
          </cell>
          <cell r="E684" t="str">
            <v>Polychaeta</v>
          </cell>
          <cell r="F684" t="str">
            <v>Ampharetidae</v>
          </cell>
          <cell r="J684">
            <v>0</v>
          </cell>
          <cell r="K684">
            <v>0</v>
          </cell>
          <cell r="L684">
            <v>0</v>
          </cell>
          <cell r="M684">
            <v>0</v>
          </cell>
          <cell r="O684" t="str">
            <v>Benthic detritivore</v>
          </cell>
          <cell r="P684" t="str">
            <v>BD</v>
          </cell>
        </row>
        <row r="685">
          <cell r="C685" t="str">
            <v>Ampharetid sp. GAB1</v>
          </cell>
          <cell r="D685" t="str">
            <v>Annelida</v>
          </cell>
          <cell r="E685" t="str">
            <v>Polychaeta</v>
          </cell>
          <cell r="F685" t="str">
            <v>Ampharetidae</v>
          </cell>
          <cell r="J685">
            <v>0</v>
          </cell>
          <cell r="K685">
            <v>0</v>
          </cell>
          <cell r="L685">
            <v>0</v>
          </cell>
          <cell r="M685">
            <v>0</v>
          </cell>
          <cell r="O685" t="str">
            <v>Benthic detritivore</v>
          </cell>
          <cell r="P685" t="str">
            <v>BD</v>
          </cell>
        </row>
        <row r="686">
          <cell r="C686" t="str">
            <v>Ampharetid sp. GAB2</v>
          </cell>
          <cell r="D686" t="str">
            <v>Annelida</v>
          </cell>
          <cell r="E686" t="str">
            <v>Polychaeta</v>
          </cell>
          <cell r="F686" t="str">
            <v>Ampharetidae</v>
          </cell>
          <cell r="J686">
            <v>0</v>
          </cell>
          <cell r="K686">
            <v>0</v>
          </cell>
          <cell r="L686">
            <v>0</v>
          </cell>
          <cell r="M686">
            <v>0</v>
          </cell>
          <cell r="O686" t="str">
            <v>Benthic detritivore</v>
          </cell>
          <cell r="P686" t="str">
            <v>BD</v>
          </cell>
        </row>
        <row r="687">
          <cell r="C687" t="str">
            <v>Ampharetidae sp. GAB3</v>
          </cell>
          <cell r="D687" t="str">
            <v>Annelida</v>
          </cell>
          <cell r="E687" t="str">
            <v>Polychaeta</v>
          </cell>
          <cell r="F687" t="str">
            <v>Ampharetidae</v>
          </cell>
          <cell r="J687">
            <v>0</v>
          </cell>
          <cell r="K687">
            <v>0</v>
          </cell>
          <cell r="L687">
            <v>0</v>
          </cell>
          <cell r="M687">
            <v>0</v>
          </cell>
          <cell r="O687" t="str">
            <v>Benthic detritivore</v>
          </cell>
          <cell r="P687" t="str">
            <v>BD</v>
          </cell>
        </row>
        <row r="688">
          <cell r="C688" t="str">
            <v>Cirratulidae - undifferentiated</v>
          </cell>
          <cell r="D688" t="str">
            <v>Annelida</v>
          </cell>
          <cell r="E688" t="str">
            <v>Polychaeta</v>
          </cell>
          <cell r="F688" t="str">
            <v>Cirratulidae</v>
          </cell>
          <cell r="J688">
            <v>0</v>
          </cell>
          <cell r="K688">
            <v>0</v>
          </cell>
          <cell r="L688">
            <v>0</v>
          </cell>
          <cell r="M688">
            <v>0</v>
          </cell>
          <cell r="O688" t="str">
            <v>Benthic detritivore</v>
          </cell>
          <cell r="P688" t="str">
            <v>BD</v>
          </cell>
        </row>
        <row r="689">
          <cell r="C689" t="str">
            <v>Aphelochaeta sp. MoV 6842</v>
          </cell>
          <cell r="D689" t="str">
            <v>Annelida</v>
          </cell>
          <cell r="E689" t="str">
            <v>Polychaeta</v>
          </cell>
          <cell r="F689" t="str">
            <v>Cirratulidae</v>
          </cell>
          <cell r="J689">
            <v>0</v>
          </cell>
          <cell r="K689">
            <v>0</v>
          </cell>
          <cell r="L689">
            <v>0</v>
          </cell>
          <cell r="M689">
            <v>0</v>
          </cell>
          <cell r="O689" t="str">
            <v>Benthic detritivore</v>
          </cell>
          <cell r="P689" t="str">
            <v>BD</v>
          </cell>
        </row>
        <row r="690">
          <cell r="C690" t="str">
            <v>Chaetozone sp. MoV 7072</v>
          </cell>
          <cell r="D690" t="str">
            <v>Annelida</v>
          </cell>
          <cell r="E690" t="str">
            <v>Polychaeta</v>
          </cell>
          <cell r="F690" t="str">
            <v>Cirratulidae</v>
          </cell>
          <cell r="J690">
            <v>0</v>
          </cell>
          <cell r="K690">
            <v>0</v>
          </cell>
          <cell r="L690">
            <v>0</v>
          </cell>
          <cell r="M690">
            <v>0</v>
          </cell>
          <cell r="O690" t="str">
            <v>Benthic detritivore</v>
          </cell>
          <cell r="P690" t="str">
            <v>BD</v>
          </cell>
        </row>
        <row r="691">
          <cell r="C691" t="str">
            <v>Aphelochaeta sp. MoV 7074</v>
          </cell>
          <cell r="D691" t="str">
            <v>Annelida</v>
          </cell>
          <cell r="E691" t="str">
            <v>Polychaeta</v>
          </cell>
          <cell r="F691" t="str">
            <v>Cirratulidae</v>
          </cell>
          <cell r="J691">
            <v>0</v>
          </cell>
          <cell r="K691">
            <v>0</v>
          </cell>
          <cell r="L691">
            <v>0</v>
          </cell>
          <cell r="M691">
            <v>0</v>
          </cell>
          <cell r="O691" t="str">
            <v>Benthic detritivore</v>
          </cell>
          <cell r="P691" t="str">
            <v>BD</v>
          </cell>
        </row>
        <row r="692">
          <cell r="C692" t="str">
            <v>Aphelochaeta sp. MoV 7073</v>
          </cell>
          <cell r="D692" t="str">
            <v>Annelida</v>
          </cell>
          <cell r="E692" t="str">
            <v>Polychaeta</v>
          </cell>
          <cell r="F692" t="str">
            <v>Cirratulidae</v>
          </cell>
          <cell r="J692">
            <v>0</v>
          </cell>
          <cell r="K692">
            <v>0</v>
          </cell>
          <cell r="L692">
            <v>0</v>
          </cell>
          <cell r="M692">
            <v>0</v>
          </cell>
          <cell r="O692" t="str">
            <v>Benthic detritivore</v>
          </cell>
          <cell r="P692" t="str">
            <v>BD</v>
          </cell>
        </row>
        <row r="693">
          <cell r="C693" t="str">
            <v>Aphelochaeta sp. MoV 6856</v>
          </cell>
          <cell r="D693" t="str">
            <v>Annelida</v>
          </cell>
          <cell r="E693" t="str">
            <v>Polychaeta</v>
          </cell>
          <cell r="F693" t="str">
            <v>Cirratulidae</v>
          </cell>
          <cell r="J693">
            <v>0</v>
          </cell>
          <cell r="K693">
            <v>0</v>
          </cell>
          <cell r="L693">
            <v>0</v>
          </cell>
          <cell r="M693">
            <v>0</v>
          </cell>
          <cell r="O693" t="str">
            <v>Benthic detritivore</v>
          </cell>
          <cell r="P693" t="str">
            <v>BD</v>
          </cell>
        </row>
        <row r="694">
          <cell r="C694" t="str">
            <v>Cirratulus spp.</v>
          </cell>
          <cell r="D694" t="str">
            <v>Annelida</v>
          </cell>
          <cell r="E694" t="str">
            <v>Polychaeta</v>
          </cell>
          <cell r="F694" t="str">
            <v>Cirratulidae</v>
          </cell>
          <cell r="J694">
            <v>0</v>
          </cell>
          <cell r="K694">
            <v>0</v>
          </cell>
          <cell r="L694">
            <v>0</v>
          </cell>
          <cell r="M694">
            <v>0</v>
          </cell>
          <cell r="O694" t="str">
            <v>Benthic detritivore</v>
          </cell>
          <cell r="P694" t="str">
            <v>BD</v>
          </cell>
        </row>
        <row r="695">
          <cell r="C695" t="str">
            <v>Fauveliopsidae - undifferentiated</v>
          </cell>
          <cell r="D695" t="str">
            <v>Annelida</v>
          </cell>
          <cell r="E695" t="str">
            <v>Polychaeta</v>
          </cell>
          <cell r="F695" t="str">
            <v>Fauveliopsidae</v>
          </cell>
          <cell r="J695">
            <v>0</v>
          </cell>
          <cell r="K695">
            <v>0</v>
          </cell>
          <cell r="L695">
            <v>0</v>
          </cell>
          <cell r="M695">
            <v>0</v>
          </cell>
          <cell r="O695" t="str">
            <v>Benthic detritivore</v>
          </cell>
          <cell r="P695" t="str">
            <v>BD</v>
          </cell>
        </row>
        <row r="696">
          <cell r="C696" t="str">
            <v>Laubieriopsis sp. MoV 7075</v>
          </cell>
          <cell r="D696" t="str">
            <v>Annelida</v>
          </cell>
          <cell r="E696" t="str">
            <v>Polychaeta</v>
          </cell>
          <cell r="F696" t="str">
            <v>Fauveliopsidae</v>
          </cell>
          <cell r="J696">
            <v>0</v>
          </cell>
          <cell r="K696">
            <v>0</v>
          </cell>
          <cell r="L696">
            <v>0</v>
          </cell>
          <cell r="M696">
            <v>0</v>
          </cell>
          <cell r="O696" t="str">
            <v>Benthic detritivore</v>
          </cell>
          <cell r="P696" t="str">
            <v>BD</v>
          </cell>
        </row>
        <row r="697">
          <cell r="C697" t="str">
            <v>Diplocirrus sp. nov GAB2016</v>
          </cell>
          <cell r="D697" t="str">
            <v>Annelida</v>
          </cell>
          <cell r="E697" t="str">
            <v>Polychaeta</v>
          </cell>
          <cell r="F697" t="str">
            <v>Flabelligeridae</v>
          </cell>
          <cell r="J697">
            <v>0</v>
          </cell>
          <cell r="K697">
            <v>0</v>
          </cell>
          <cell r="L697">
            <v>0</v>
          </cell>
          <cell r="M697">
            <v>0</v>
          </cell>
          <cell r="O697" t="str">
            <v>Benthic detritivore</v>
          </cell>
          <cell r="P697" t="str">
            <v>BD</v>
          </cell>
        </row>
        <row r="698">
          <cell r="C698" t="str">
            <v>Flabelligeridae - undifferentiated</v>
          </cell>
          <cell r="D698" t="str">
            <v>Annelida</v>
          </cell>
          <cell r="E698" t="str">
            <v>Polychaeta</v>
          </cell>
          <cell r="F698" t="str">
            <v>Flabelligeridae</v>
          </cell>
          <cell r="J698">
            <v>0</v>
          </cell>
          <cell r="K698">
            <v>0</v>
          </cell>
          <cell r="L698">
            <v>0</v>
          </cell>
          <cell r="M698">
            <v>0</v>
          </cell>
          <cell r="O698" t="str">
            <v>Benthic detritivore</v>
          </cell>
          <cell r="P698" t="str">
            <v>BD</v>
          </cell>
        </row>
        <row r="699">
          <cell r="C699" t="str">
            <v>Diplocirrus sp. MoV 6857</v>
          </cell>
          <cell r="D699" t="str">
            <v>Annelida</v>
          </cell>
          <cell r="E699" t="str">
            <v>Polychaeta</v>
          </cell>
          <cell r="F699" t="str">
            <v>Flabelligeridae</v>
          </cell>
          <cell r="J699">
            <v>0</v>
          </cell>
          <cell r="K699">
            <v>0</v>
          </cell>
          <cell r="L699">
            <v>0</v>
          </cell>
          <cell r="M699">
            <v>0</v>
          </cell>
          <cell r="O699" t="str">
            <v>Benthic detritivore</v>
          </cell>
          <cell r="P699" t="str">
            <v>BD</v>
          </cell>
        </row>
        <row r="700">
          <cell r="C700" t="str">
            <v>Brada sp. MoV 7076</v>
          </cell>
          <cell r="D700" t="str">
            <v>Annelida</v>
          </cell>
          <cell r="E700" t="str">
            <v>Polychaeta</v>
          </cell>
          <cell r="F700" t="str">
            <v>Flabelligeridae</v>
          </cell>
          <cell r="J700">
            <v>0</v>
          </cell>
          <cell r="K700">
            <v>0</v>
          </cell>
          <cell r="L700">
            <v>0</v>
          </cell>
          <cell r="M700">
            <v>0</v>
          </cell>
          <cell r="O700" t="str">
            <v>Benthic detritivore</v>
          </cell>
          <cell r="P700" t="str">
            <v>BD</v>
          </cell>
        </row>
        <row r="701">
          <cell r="C701" t="str">
            <v>Flabelliderma spp.</v>
          </cell>
          <cell r="D701" t="str">
            <v>Annelida</v>
          </cell>
          <cell r="E701" t="str">
            <v>Polychaeta</v>
          </cell>
          <cell r="F701" t="str">
            <v>Flabelligeridae</v>
          </cell>
          <cell r="J701">
            <v>0</v>
          </cell>
          <cell r="K701">
            <v>0</v>
          </cell>
          <cell r="L701">
            <v>0</v>
          </cell>
          <cell r="M701">
            <v>0</v>
          </cell>
          <cell r="O701" t="str">
            <v>Benthic detritivore</v>
          </cell>
          <cell r="P701" t="str">
            <v>BD</v>
          </cell>
        </row>
        <row r="702">
          <cell r="C702" t="str">
            <v>Terebellidae, Polycirridae, Thelepodidae, Telothelepodidae - undifferentiated</v>
          </cell>
          <cell r="D702" t="str">
            <v>Annelida</v>
          </cell>
          <cell r="E702" t="str">
            <v>Polychaeta</v>
          </cell>
          <cell r="F702" t="str">
            <v>Terebellidae, Polycirridae, Thelepodidae, Telothelepodidae</v>
          </cell>
          <cell r="J702">
            <v>0</v>
          </cell>
          <cell r="K702">
            <v>0</v>
          </cell>
          <cell r="L702">
            <v>0</v>
          </cell>
          <cell r="M702">
            <v>0</v>
          </cell>
          <cell r="O702" t="str">
            <v>Benthic detritivore</v>
          </cell>
          <cell r="P702" t="str">
            <v>BD</v>
          </cell>
        </row>
        <row r="703">
          <cell r="C703" t="str">
            <v>terebellid sp.1</v>
          </cell>
          <cell r="D703" t="str">
            <v>Annelida</v>
          </cell>
          <cell r="E703" t="str">
            <v>Polychaeta</v>
          </cell>
          <cell r="F703" t="str">
            <v>Terebellidae</v>
          </cell>
          <cell r="J703">
            <v>0</v>
          </cell>
          <cell r="K703">
            <v>0</v>
          </cell>
          <cell r="L703">
            <v>0</v>
          </cell>
          <cell r="M703">
            <v>0</v>
          </cell>
          <cell r="O703" t="str">
            <v>Benthic detritivore</v>
          </cell>
          <cell r="P703" t="str">
            <v>BD</v>
          </cell>
        </row>
        <row r="704">
          <cell r="C704" t="str">
            <v>terebellid sp.2</v>
          </cell>
          <cell r="D704" t="str">
            <v>Annelida</v>
          </cell>
          <cell r="E704" t="str">
            <v>Polychaeta</v>
          </cell>
          <cell r="F704" t="str">
            <v>Terebellidae</v>
          </cell>
          <cell r="J704">
            <v>0</v>
          </cell>
          <cell r="K704">
            <v>0</v>
          </cell>
          <cell r="L704">
            <v>0</v>
          </cell>
          <cell r="M704">
            <v>0</v>
          </cell>
          <cell r="O704" t="str">
            <v>Benthic detritivore</v>
          </cell>
          <cell r="P704" t="str">
            <v>BD</v>
          </cell>
        </row>
        <row r="705">
          <cell r="C705" t="str">
            <v>Polycirrus spp.</v>
          </cell>
          <cell r="D705" t="str">
            <v>Annelida</v>
          </cell>
          <cell r="E705" t="str">
            <v>Polychaeta</v>
          </cell>
          <cell r="F705" t="str">
            <v>Polycirridae</v>
          </cell>
          <cell r="J705">
            <v>0</v>
          </cell>
          <cell r="K705">
            <v>0</v>
          </cell>
          <cell r="L705">
            <v>0</v>
          </cell>
          <cell r="M705">
            <v>0</v>
          </cell>
          <cell r="O705" t="str">
            <v>Benthic detritivore</v>
          </cell>
          <cell r="P705" t="str">
            <v>BD</v>
          </cell>
        </row>
        <row r="706">
          <cell r="C706" t="str">
            <v>Terebellidae</v>
          </cell>
          <cell r="D706" t="str">
            <v>Annelida</v>
          </cell>
          <cell r="E706" t="str">
            <v>Polychaeta</v>
          </cell>
          <cell r="F706" t="str">
            <v>Terebellidae</v>
          </cell>
          <cell r="J706">
            <v>0</v>
          </cell>
          <cell r="K706">
            <v>0</v>
          </cell>
          <cell r="L706">
            <v>0</v>
          </cell>
          <cell r="M706">
            <v>0</v>
          </cell>
          <cell r="O706" t="str">
            <v>Benthic detritivore</v>
          </cell>
          <cell r="P706" t="str">
            <v>BD</v>
          </cell>
        </row>
        <row r="707">
          <cell r="C707" t="str">
            <v>Trichobranchidae - undifferentiated</v>
          </cell>
          <cell r="D707" t="str">
            <v>Annelida</v>
          </cell>
          <cell r="E707" t="str">
            <v>Polychaeta</v>
          </cell>
          <cell r="F707" t="str">
            <v>Trichobranchidae</v>
          </cell>
          <cell r="J707">
            <v>0</v>
          </cell>
          <cell r="K707">
            <v>0</v>
          </cell>
          <cell r="L707">
            <v>0</v>
          </cell>
          <cell r="M707">
            <v>0</v>
          </cell>
          <cell r="O707" t="str">
            <v>Benthic detritivore</v>
          </cell>
          <cell r="P707" t="str">
            <v>BD</v>
          </cell>
        </row>
        <row r="708">
          <cell r="C708" t="str">
            <v>Trichobranchus spp.</v>
          </cell>
          <cell r="D708" t="str">
            <v>Annelida</v>
          </cell>
          <cell r="E708" t="str">
            <v>Polychaeta</v>
          </cell>
          <cell r="F708" t="str">
            <v>Trichobranchidae</v>
          </cell>
          <cell r="J708">
            <v>0</v>
          </cell>
          <cell r="K708">
            <v>0</v>
          </cell>
          <cell r="L708">
            <v>0</v>
          </cell>
          <cell r="M708">
            <v>0</v>
          </cell>
          <cell r="O708" t="str">
            <v>Benthic detritivore</v>
          </cell>
          <cell r="P708" t="str">
            <v>BD</v>
          </cell>
        </row>
        <row r="709">
          <cell r="C709" t="str">
            <v>Class Oligochaeta - undifferentiated</v>
          </cell>
          <cell r="D709" t="str">
            <v>Annelida</v>
          </cell>
          <cell r="E709" t="str">
            <v>Clitellata</v>
          </cell>
          <cell r="F709" t="str">
            <v xml:space="preserve">  --  </v>
          </cell>
          <cell r="J709">
            <v>0</v>
          </cell>
          <cell r="K709">
            <v>0</v>
          </cell>
          <cell r="L709">
            <v>0</v>
          </cell>
          <cell r="M709">
            <v>0</v>
          </cell>
          <cell r="O709" t="str">
            <v>Benthic detritivore</v>
          </cell>
          <cell r="P709" t="str">
            <v>BD</v>
          </cell>
        </row>
        <row r="710">
          <cell r="C710" t="str">
            <v>Enchytraeidae - undifferentiated</v>
          </cell>
          <cell r="D710" t="str">
            <v>Annelida</v>
          </cell>
          <cell r="E710" t="str">
            <v>Clitellata</v>
          </cell>
          <cell r="F710" t="str">
            <v>Enchytraeidae</v>
          </cell>
          <cell r="J710">
            <v>0</v>
          </cell>
          <cell r="K710">
            <v>0</v>
          </cell>
          <cell r="L710">
            <v>0</v>
          </cell>
          <cell r="M710">
            <v>0</v>
          </cell>
          <cell r="O710" t="str">
            <v>Benthic detritivore</v>
          </cell>
          <cell r="P710" t="str">
            <v>BD</v>
          </cell>
        </row>
        <row r="711">
          <cell r="C711" t="str">
            <v>?Enchytraeidae sp. 1</v>
          </cell>
          <cell r="D711" t="str">
            <v>Annelida</v>
          </cell>
          <cell r="E711" t="str">
            <v>Clitellata</v>
          </cell>
          <cell r="F711" t="str">
            <v>?Enchytraeidae</v>
          </cell>
          <cell r="J711">
            <v>0</v>
          </cell>
          <cell r="K711">
            <v>0</v>
          </cell>
          <cell r="L711">
            <v>0</v>
          </cell>
          <cell r="M711">
            <v>0</v>
          </cell>
          <cell r="O711" t="str">
            <v>Benthic detritivore</v>
          </cell>
          <cell r="P711" t="str">
            <v>BD</v>
          </cell>
        </row>
        <row r="712">
          <cell r="C712" t="str">
            <v>Branchiura</v>
          </cell>
          <cell r="D712" t="str">
            <v>Annelida</v>
          </cell>
          <cell r="E712" t="str">
            <v>Oligochaeta</v>
          </cell>
          <cell r="F712" t="str">
            <v>Plesiopora///Tubificidae</v>
          </cell>
          <cell r="G712" t="str">
            <v>AnnelidaOligochaetaPlesiopora///Tubificidae</v>
          </cell>
          <cell r="H712" t="str">
            <v>benthic invertebrate</v>
          </cell>
          <cell r="I712" t="str">
            <v>epibenthos</v>
          </cell>
          <cell r="J712" t="str">
            <v>epibenthos</v>
          </cell>
          <cell r="K712" t="str">
            <v>macrobenthos</v>
          </cell>
          <cell r="L712" t="str">
            <v>macrobenthos</v>
          </cell>
          <cell r="M712" t="str">
            <v>macrobenthos</v>
          </cell>
          <cell r="N712" t="str">
            <v xml:space="preserve"> </v>
          </cell>
          <cell r="O712" t="str">
            <v>Benthic detritivore</v>
          </cell>
          <cell r="P712" t="str">
            <v>BD</v>
          </cell>
        </row>
        <row r="713">
          <cell r="C713" t="str">
            <v>?Tubificidae sp. 1</v>
          </cell>
          <cell r="D713" t="str">
            <v>Annelida</v>
          </cell>
          <cell r="E713" t="str">
            <v>Clitellata</v>
          </cell>
          <cell r="F713" t="str">
            <v>?Tubificidae</v>
          </cell>
          <cell r="J713">
            <v>0</v>
          </cell>
          <cell r="K713">
            <v>0</v>
          </cell>
          <cell r="L713">
            <v>0</v>
          </cell>
          <cell r="M713">
            <v>0</v>
          </cell>
          <cell r="O713" t="str">
            <v>Benthic detritivore</v>
          </cell>
          <cell r="P713" t="str">
            <v>BD</v>
          </cell>
        </row>
        <row r="714">
          <cell r="C714" t="str">
            <v>?Tubificidae sp. 2</v>
          </cell>
          <cell r="D714" t="str">
            <v>Annelida</v>
          </cell>
          <cell r="E714" t="str">
            <v>Clitellata</v>
          </cell>
          <cell r="F714" t="str">
            <v>?Tubificidae</v>
          </cell>
          <cell r="J714">
            <v>0</v>
          </cell>
          <cell r="K714">
            <v>0</v>
          </cell>
          <cell r="L714">
            <v>0</v>
          </cell>
          <cell r="M714">
            <v>0</v>
          </cell>
          <cell r="O714" t="str">
            <v>Benthic detritivore</v>
          </cell>
          <cell r="P714" t="str">
            <v>BD</v>
          </cell>
        </row>
        <row r="715">
          <cell r="C715" t="str">
            <v>Hirudinea sp. 1</v>
          </cell>
          <cell r="D715">
            <v>0</v>
          </cell>
          <cell r="E715">
            <v>0</v>
          </cell>
          <cell r="F715">
            <v>0</v>
          </cell>
          <cell r="I715">
            <v>0</v>
          </cell>
          <cell r="J715">
            <v>0</v>
          </cell>
          <cell r="K715">
            <v>0</v>
          </cell>
          <cell r="L715">
            <v>0</v>
          </cell>
          <cell r="M715">
            <v>0</v>
          </cell>
          <cell r="O715" t="str">
            <v>Benthic detritivore</v>
          </cell>
          <cell r="P715" t="str">
            <v>BD</v>
          </cell>
        </row>
        <row r="716">
          <cell r="C716" t="str">
            <v>Piscicolidae sp. 1</v>
          </cell>
          <cell r="D716" t="str">
            <v>Annelida</v>
          </cell>
          <cell r="E716" t="str">
            <v>Clitellata</v>
          </cell>
          <cell r="F716" t="str">
            <v>Piscicolidae</v>
          </cell>
          <cell r="J716">
            <v>0</v>
          </cell>
          <cell r="K716">
            <v>0</v>
          </cell>
          <cell r="L716">
            <v>0</v>
          </cell>
          <cell r="M716">
            <v>0</v>
          </cell>
          <cell r="O716" t="str">
            <v>Benthic carnivore</v>
          </cell>
          <cell r="P716" t="str">
            <v>BC</v>
          </cell>
        </row>
        <row r="717">
          <cell r="C717" t="str">
            <v>Mollusca</v>
          </cell>
          <cell r="D717" t="str">
            <v>Mollusca</v>
          </cell>
          <cell r="E717">
            <v>0</v>
          </cell>
          <cell r="F717">
            <v>0</v>
          </cell>
          <cell r="G717" t="str">
            <v>Mollusca</v>
          </cell>
          <cell r="H717" t="str">
            <v>benthic invertebrate</v>
          </cell>
          <cell r="I717" t="str">
            <v>epibenthos</v>
          </cell>
          <cell r="J717" t="str">
            <v>epibenthos</v>
          </cell>
          <cell r="K717" t="str">
            <v>macrobenthos</v>
          </cell>
          <cell r="L717" t="str">
            <v>macrobenthos</v>
          </cell>
          <cell r="M717" t="str">
            <v>macrobenthos</v>
          </cell>
          <cell r="N717" t="str">
            <v xml:space="preserve"> </v>
          </cell>
          <cell r="O717" t="str">
            <v>Filter feeder</v>
          </cell>
          <cell r="P717" t="str">
            <v>BF</v>
          </cell>
        </row>
        <row r="718">
          <cell r="C718" t="str">
            <v>Class Aplacophora - undifferentiated</v>
          </cell>
          <cell r="D718" t="str">
            <v>Mollusca</v>
          </cell>
          <cell r="E718" t="str">
            <v>Aplacophora</v>
          </cell>
          <cell r="F718" t="str">
            <v xml:space="preserve">  --  </v>
          </cell>
          <cell r="J718">
            <v>0</v>
          </cell>
          <cell r="K718">
            <v>0</v>
          </cell>
          <cell r="L718">
            <v>0</v>
          </cell>
          <cell r="M718">
            <v>0</v>
          </cell>
          <cell r="O718" t="str">
            <v>Benthic carnivore</v>
          </cell>
          <cell r="P718" t="str">
            <v>BC</v>
          </cell>
        </row>
        <row r="719">
          <cell r="C719" t="str">
            <v>Class Aplacophora sp. 1</v>
          </cell>
          <cell r="D719" t="str">
            <v>Mollusca</v>
          </cell>
          <cell r="E719" t="str">
            <v>Aplacophora</v>
          </cell>
          <cell r="F719" t="str">
            <v>Class Aplacophora</v>
          </cell>
          <cell r="J719">
            <v>0</v>
          </cell>
          <cell r="K719">
            <v>0</v>
          </cell>
          <cell r="L719">
            <v>0</v>
          </cell>
          <cell r="M719">
            <v>0</v>
          </cell>
          <cell r="O719" t="str">
            <v>Benthic carnivore</v>
          </cell>
          <cell r="P719" t="str">
            <v>BC</v>
          </cell>
        </row>
        <row r="720">
          <cell r="C720" t="str">
            <v>Class Aplacophora sp. 2</v>
          </cell>
          <cell r="D720" t="str">
            <v>Mollusca</v>
          </cell>
          <cell r="E720" t="str">
            <v>Aplacophora</v>
          </cell>
          <cell r="F720" t="str">
            <v>Class Aplacophora</v>
          </cell>
          <cell r="J720">
            <v>0</v>
          </cell>
          <cell r="K720">
            <v>0</v>
          </cell>
          <cell r="L720">
            <v>0</v>
          </cell>
          <cell r="M720">
            <v>0</v>
          </cell>
          <cell r="O720" t="str">
            <v>Benthic carnivore</v>
          </cell>
          <cell r="P720" t="str">
            <v>BC</v>
          </cell>
        </row>
        <row r="721">
          <cell r="C721" t="str">
            <v>Falcidens sp. MoV 6897</v>
          </cell>
          <cell r="D721" t="str">
            <v>Mollusca</v>
          </cell>
          <cell r="E721" t="str">
            <v>Caudofoveata</v>
          </cell>
          <cell r="F721" t="str">
            <v>Chaetodermatidae</v>
          </cell>
          <cell r="J721">
            <v>0</v>
          </cell>
          <cell r="K721">
            <v>0</v>
          </cell>
          <cell r="L721">
            <v>0</v>
          </cell>
          <cell r="M721">
            <v>0</v>
          </cell>
          <cell r="O721" t="str">
            <v>Benthic carnivore</v>
          </cell>
          <cell r="P721" t="str">
            <v>BC</v>
          </cell>
        </row>
        <row r="722">
          <cell r="C722" t="str">
            <v>Epimeniidae sp. 1</v>
          </cell>
          <cell r="D722" t="str">
            <v>Mollusca</v>
          </cell>
          <cell r="E722" t="str">
            <v>Solenogastres</v>
          </cell>
          <cell r="F722" t="str">
            <v>Epimeniidae</v>
          </cell>
          <cell r="J722">
            <v>0</v>
          </cell>
          <cell r="K722">
            <v>0</v>
          </cell>
          <cell r="L722">
            <v>0</v>
          </cell>
          <cell r="M722">
            <v>0</v>
          </cell>
          <cell r="O722" t="str">
            <v>Benthic carnivore</v>
          </cell>
          <cell r="P722" t="str">
            <v>BC</v>
          </cell>
        </row>
        <row r="723">
          <cell r="C723" t="str">
            <v>Chiton</v>
          </cell>
          <cell r="D723" t="str">
            <v>Mollusca</v>
          </cell>
          <cell r="E723" t="str">
            <v>Polyplacophora</v>
          </cell>
          <cell r="F723">
            <v>0</v>
          </cell>
          <cell r="G723" t="str">
            <v>MolluscaPolyplacophora</v>
          </cell>
          <cell r="H723" t="str">
            <v>benthic invertebrate</v>
          </cell>
          <cell r="I723" t="str">
            <v>epibenthos</v>
          </cell>
          <cell r="J723" t="str">
            <v>epibenthos</v>
          </cell>
          <cell r="K723" t="str">
            <v>macrobenthos</v>
          </cell>
          <cell r="L723" t="str">
            <v>macrobenthos</v>
          </cell>
          <cell r="M723" t="str">
            <v>macrobenthos</v>
          </cell>
          <cell r="N723" t="str">
            <v xml:space="preserve"> </v>
          </cell>
          <cell r="O723" t="str">
            <v>Shallow filter feeders</v>
          </cell>
          <cell r="P723" t="str">
            <v>BFS</v>
          </cell>
        </row>
        <row r="724">
          <cell r="C724" t="str">
            <v>Rhyssoplax jugosi</v>
          </cell>
          <cell r="D724" t="str">
            <v>Mollusca</v>
          </cell>
          <cell r="E724" t="str">
            <v>Polyplacophora</v>
          </cell>
          <cell r="F724">
            <v>0</v>
          </cell>
          <cell r="G724" t="str">
            <v>MolluscaPolyplacophora</v>
          </cell>
          <cell r="H724" t="str">
            <v>benthic invertebrate</v>
          </cell>
          <cell r="I724" t="str">
            <v>epibenthos</v>
          </cell>
          <cell r="J724" t="str">
            <v>epibenthos</v>
          </cell>
          <cell r="K724" t="str">
            <v>macrobenthos</v>
          </cell>
          <cell r="L724" t="str">
            <v>macrobenthos</v>
          </cell>
          <cell r="M724" t="str">
            <v>macrobenthos</v>
          </cell>
          <cell r="N724" t="str">
            <v xml:space="preserve"> </v>
          </cell>
          <cell r="O724" t="str">
            <v>Shallow filter feeders</v>
          </cell>
          <cell r="P724" t="str">
            <v>BFS</v>
          </cell>
        </row>
        <row r="725">
          <cell r="C725" t="str">
            <v>Notoplax sp. 1</v>
          </cell>
          <cell r="D725" t="str">
            <v>Mollusca</v>
          </cell>
          <cell r="E725" t="str">
            <v>Polyplacophora</v>
          </cell>
          <cell r="F725" t="str">
            <v>Acanthochitonidae</v>
          </cell>
          <cell r="J725">
            <v>0</v>
          </cell>
          <cell r="K725">
            <v>0</v>
          </cell>
          <cell r="L725">
            <v>0</v>
          </cell>
          <cell r="M725">
            <v>0</v>
          </cell>
          <cell r="O725" t="str">
            <v>Benthic detritivore</v>
          </cell>
          <cell r="P725" t="str">
            <v>BD</v>
          </cell>
        </row>
        <row r="726">
          <cell r="C726" t="str">
            <v>Notoplax spp.</v>
          </cell>
          <cell r="D726" t="str">
            <v>Mollusca</v>
          </cell>
          <cell r="E726" t="str">
            <v>Polyplacophora</v>
          </cell>
          <cell r="F726" t="str">
            <v>Acanthochitonidae</v>
          </cell>
          <cell r="J726">
            <v>0</v>
          </cell>
          <cell r="K726">
            <v>0</v>
          </cell>
          <cell r="L726">
            <v>0</v>
          </cell>
          <cell r="M726">
            <v>0</v>
          </cell>
          <cell r="O726" t="str">
            <v>Benthic detritivore</v>
          </cell>
          <cell r="P726" t="str">
            <v>BD</v>
          </cell>
        </row>
        <row r="727">
          <cell r="C727" t="str">
            <v>Class Bivalvia - undifferentiated</v>
          </cell>
          <cell r="D727" t="str">
            <v>Mollusca</v>
          </cell>
          <cell r="E727" t="str">
            <v>Bivalvia</v>
          </cell>
          <cell r="F727" t="str">
            <v xml:space="preserve">  --  </v>
          </cell>
          <cell r="J727">
            <v>0</v>
          </cell>
          <cell r="K727">
            <v>0</v>
          </cell>
          <cell r="L727">
            <v>0</v>
          </cell>
          <cell r="M727">
            <v>0</v>
          </cell>
          <cell r="O727" t="str">
            <v>Benthic detritivore</v>
          </cell>
          <cell r="P727" t="str">
            <v>BD</v>
          </cell>
        </row>
        <row r="728">
          <cell r="C728" t="str">
            <v>Garis cf. lessoni</v>
          </cell>
          <cell r="D728" t="str">
            <v>Mollusca</v>
          </cell>
          <cell r="E728" t="str">
            <v>Bivalvia</v>
          </cell>
          <cell r="F728">
            <v>0</v>
          </cell>
          <cell r="G728" t="str">
            <v>MolluscaBivalvia</v>
          </cell>
          <cell r="H728" t="str">
            <v>benthic invertebrate</v>
          </cell>
          <cell r="I728" t="str">
            <v>epibenthos</v>
          </cell>
          <cell r="J728" t="str">
            <v>epibenthos</v>
          </cell>
          <cell r="K728" t="str">
            <v>macrobenthos</v>
          </cell>
          <cell r="L728" t="str">
            <v>macrobenthos</v>
          </cell>
          <cell r="M728" t="str">
            <v>macrobenthos</v>
          </cell>
          <cell r="N728" t="str">
            <v>macrobenthos</v>
          </cell>
          <cell r="O728" t="str">
            <v>Benthic detritivore</v>
          </cell>
          <cell r="P728" t="str">
            <v>BD</v>
          </cell>
        </row>
        <row r="729">
          <cell r="C729" t="str">
            <v>Ennucula dilecta</v>
          </cell>
          <cell r="D729" t="str">
            <v>Mollusca</v>
          </cell>
          <cell r="E729" t="str">
            <v>Bivalvia</v>
          </cell>
          <cell r="F729" t="str">
            <v>Nuculidae</v>
          </cell>
          <cell r="J729">
            <v>0</v>
          </cell>
          <cell r="K729">
            <v>0</v>
          </cell>
          <cell r="L729">
            <v>0</v>
          </cell>
          <cell r="M729">
            <v>0</v>
          </cell>
          <cell r="O729" t="str">
            <v>Benthic detritivore</v>
          </cell>
          <cell r="P729" t="str">
            <v>BD</v>
          </cell>
        </row>
        <row r="730">
          <cell r="C730" t="str">
            <v>Nucula cf praetenta</v>
          </cell>
          <cell r="D730" t="str">
            <v>Mollusca</v>
          </cell>
          <cell r="E730" t="str">
            <v>Bivalvia</v>
          </cell>
          <cell r="F730" t="str">
            <v>Nuculidae</v>
          </cell>
          <cell r="J730">
            <v>0</v>
          </cell>
          <cell r="K730">
            <v>0</v>
          </cell>
          <cell r="L730">
            <v>0</v>
          </cell>
          <cell r="M730">
            <v>0</v>
          </cell>
          <cell r="O730" t="str">
            <v>Benthic detritivore</v>
          </cell>
          <cell r="P730" t="str">
            <v>BD</v>
          </cell>
        </row>
        <row r="731">
          <cell r="C731" t="str">
            <v>Protonucula verconis</v>
          </cell>
          <cell r="D731" t="str">
            <v>Mollusca</v>
          </cell>
          <cell r="E731" t="str">
            <v>Bivalvia</v>
          </cell>
          <cell r="F731" t="str">
            <v>Malletiidae</v>
          </cell>
          <cell r="J731">
            <v>0</v>
          </cell>
          <cell r="K731">
            <v>0</v>
          </cell>
          <cell r="L731">
            <v>0</v>
          </cell>
          <cell r="M731">
            <v>0</v>
          </cell>
          <cell r="O731" t="str">
            <v>Benthic detritivore</v>
          </cell>
          <cell r="P731" t="str">
            <v>BD</v>
          </cell>
        </row>
        <row r="732">
          <cell r="C732" t="str">
            <v>Nuculanidae - undifferentiated</v>
          </cell>
          <cell r="D732" t="str">
            <v>Mollusca</v>
          </cell>
          <cell r="E732" t="str">
            <v>Bivalvia</v>
          </cell>
          <cell r="F732" t="str">
            <v>Nuculanidae</v>
          </cell>
          <cell r="J732">
            <v>0</v>
          </cell>
          <cell r="K732">
            <v>0</v>
          </cell>
          <cell r="L732">
            <v>0</v>
          </cell>
          <cell r="M732">
            <v>0</v>
          </cell>
          <cell r="O732" t="str">
            <v>Benthic detritivore</v>
          </cell>
          <cell r="P732" t="str">
            <v>BD</v>
          </cell>
        </row>
        <row r="733">
          <cell r="C733" t="str">
            <v>Tindaria sp. 1</v>
          </cell>
          <cell r="D733" t="str">
            <v>Mollusca</v>
          </cell>
          <cell r="E733" t="str">
            <v>Bivalvia</v>
          </cell>
          <cell r="F733" t="str">
            <v>Tindariidae</v>
          </cell>
          <cell r="J733">
            <v>0</v>
          </cell>
          <cell r="K733">
            <v>0</v>
          </cell>
          <cell r="L733">
            <v>0</v>
          </cell>
          <cell r="M733">
            <v>0</v>
          </cell>
          <cell r="O733" t="str">
            <v>Benthic detritivore</v>
          </cell>
          <cell r="P733" t="str">
            <v>BD</v>
          </cell>
        </row>
        <row r="734">
          <cell r="C734" t="str">
            <v>Tindaria sp. 2</v>
          </cell>
          <cell r="D734" t="str">
            <v>Mollusca</v>
          </cell>
          <cell r="E734" t="str">
            <v>Bivalvia</v>
          </cell>
          <cell r="F734" t="str">
            <v>Tindariidae</v>
          </cell>
          <cell r="J734">
            <v>0</v>
          </cell>
          <cell r="K734">
            <v>0</v>
          </cell>
          <cell r="L734">
            <v>0</v>
          </cell>
          <cell r="M734">
            <v>0</v>
          </cell>
          <cell r="O734" t="str">
            <v>Benthic detritivore</v>
          </cell>
          <cell r="P734" t="str">
            <v>BD</v>
          </cell>
        </row>
        <row r="735">
          <cell r="C735" t="str">
            <v>Mytiloida</v>
          </cell>
          <cell r="D735">
            <v>0</v>
          </cell>
          <cell r="E735">
            <v>0</v>
          </cell>
          <cell r="N735" t="str">
            <v>mussels</v>
          </cell>
          <cell r="O735" t="str">
            <v>Filter feeder</v>
          </cell>
          <cell r="P735" t="str">
            <v>BF</v>
          </cell>
        </row>
        <row r="736">
          <cell r="C736" t="str">
            <v>Mytilus edulis planulatus</v>
          </cell>
          <cell r="K736" t="str">
            <v>megabenthos</v>
          </cell>
          <cell r="L736" t="str">
            <v>megabenthos</v>
          </cell>
          <cell r="M736" t="str">
            <v>megabenthos</v>
          </cell>
          <cell r="N736" t="str">
            <v>megabenthos</v>
          </cell>
          <cell r="O736" t="str">
            <v>Filter feeder</v>
          </cell>
          <cell r="P736" t="str">
            <v>BF</v>
          </cell>
        </row>
        <row r="737">
          <cell r="C737" t="str">
            <v>Modiolus cf. albicostatus</v>
          </cell>
          <cell r="D737" t="str">
            <v>Mollusca</v>
          </cell>
          <cell r="E737" t="str">
            <v>Bivalvia</v>
          </cell>
          <cell r="F737">
            <v>0</v>
          </cell>
          <cell r="G737" t="str">
            <v>MolluscaBivalvia</v>
          </cell>
          <cell r="H737" t="str">
            <v>benthic invertebrate</v>
          </cell>
          <cell r="I737" t="str">
            <v>epibenthos</v>
          </cell>
          <cell r="J737" t="str">
            <v>epibenthos</v>
          </cell>
          <cell r="K737" t="str">
            <v>macrobenthos</v>
          </cell>
          <cell r="L737" t="str">
            <v>macrobenthos</v>
          </cell>
          <cell r="M737" t="str">
            <v>macrobenthos</v>
          </cell>
          <cell r="N737" t="str">
            <v xml:space="preserve"> </v>
          </cell>
          <cell r="O737" t="str">
            <v>Filter feeder</v>
          </cell>
          <cell r="P737" t="str">
            <v>BF</v>
          </cell>
        </row>
        <row r="738">
          <cell r="C738" t="str">
            <v>Dacrydium sp. 1</v>
          </cell>
          <cell r="D738" t="str">
            <v>Mollusca</v>
          </cell>
          <cell r="E738" t="str">
            <v>Bivalvia</v>
          </cell>
          <cell r="F738" t="str">
            <v>Mytilidae</v>
          </cell>
          <cell r="J738">
            <v>0</v>
          </cell>
          <cell r="K738">
            <v>0</v>
          </cell>
          <cell r="L738">
            <v>0</v>
          </cell>
          <cell r="M738">
            <v>0</v>
          </cell>
          <cell r="O738" t="str">
            <v>Filter feeder</v>
          </cell>
          <cell r="P738" t="str">
            <v>BF</v>
          </cell>
        </row>
        <row r="739">
          <cell r="C739" t="str">
            <v>Bathyarca perversidens</v>
          </cell>
          <cell r="D739" t="str">
            <v>Mollusca</v>
          </cell>
          <cell r="E739" t="str">
            <v>Bivalvia</v>
          </cell>
          <cell r="F739" t="str">
            <v>Arcidae</v>
          </cell>
          <cell r="J739">
            <v>0</v>
          </cell>
          <cell r="K739">
            <v>0</v>
          </cell>
          <cell r="L739">
            <v>0</v>
          </cell>
          <cell r="M739">
            <v>0</v>
          </cell>
          <cell r="O739" t="str">
            <v>Filter feeder</v>
          </cell>
          <cell r="P739" t="str">
            <v>BF</v>
          </cell>
        </row>
        <row r="740">
          <cell r="C740" t="str">
            <v>Bentharca asperula</v>
          </cell>
          <cell r="D740" t="str">
            <v>Mollusca</v>
          </cell>
          <cell r="E740" t="str">
            <v>Bivalvia</v>
          </cell>
          <cell r="F740" t="str">
            <v>Arcidae</v>
          </cell>
          <cell r="J740">
            <v>0</v>
          </cell>
          <cell r="K740">
            <v>0</v>
          </cell>
          <cell r="L740">
            <v>0</v>
          </cell>
          <cell r="M740">
            <v>0</v>
          </cell>
          <cell r="O740" t="str">
            <v>Filter feeder</v>
          </cell>
          <cell r="P740" t="str">
            <v>BF</v>
          </cell>
        </row>
        <row r="741">
          <cell r="C741" t="str">
            <v>Limopsis sp. 2</v>
          </cell>
          <cell r="D741" t="str">
            <v>Mollusca</v>
          </cell>
          <cell r="E741" t="str">
            <v>Bivalvia</v>
          </cell>
          <cell r="F741" t="str">
            <v>Limopsidae</v>
          </cell>
          <cell r="J741">
            <v>0</v>
          </cell>
          <cell r="K741">
            <v>0</v>
          </cell>
          <cell r="L741">
            <v>0</v>
          </cell>
          <cell r="M741">
            <v>0</v>
          </cell>
          <cell r="O741" t="str">
            <v>Filter feeder</v>
          </cell>
          <cell r="P741" t="str">
            <v>BF</v>
          </cell>
        </row>
        <row r="742">
          <cell r="C742" t="str">
            <v>Limopsis sp. 1</v>
          </cell>
          <cell r="D742" t="str">
            <v>Mollusca</v>
          </cell>
          <cell r="E742" t="str">
            <v>Bivalvia</v>
          </cell>
          <cell r="F742" t="str">
            <v>Limopsidae</v>
          </cell>
          <cell r="J742">
            <v>0</v>
          </cell>
          <cell r="K742">
            <v>0</v>
          </cell>
          <cell r="L742">
            <v>0</v>
          </cell>
          <cell r="M742">
            <v>0</v>
          </cell>
          <cell r="O742" t="str">
            <v>Filter feeder</v>
          </cell>
          <cell r="P742" t="str">
            <v>BF</v>
          </cell>
        </row>
        <row r="743">
          <cell r="C743" t="str">
            <v>Limopsis sp. 3</v>
          </cell>
          <cell r="D743" t="str">
            <v>Mollusca</v>
          </cell>
          <cell r="E743" t="str">
            <v>Bivalvia</v>
          </cell>
          <cell r="F743" t="str">
            <v>Limopsidae</v>
          </cell>
          <cell r="J743">
            <v>0</v>
          </cell>
          <cell r="K743">
            <v>0</v>
          </cell>
          <cell r="L743">
            <v>0</v>
          </cell>
          <cell r="M743">
            <v>0</v>
          </cell>
          <cell r="O743" t="str">
            <v>Filter feeder</v>
          </cell>
          <cell r="P743" t="str">
            <v>BF</v>
          </cell>
        </row>
        <row r="744">
          <cell r="C744" t="str">
            <v>Limopsis spp.</v>
          </cell>
          <cell r="D744" t="str">
            <v>Mollusca</v>
          </cell>
          <cell r="E744" t="str">
            <v>Bivalvia</v>
          </cell>
          <cell r="F744" t="str">
            <v>Limopsidae</v>
          </cell>
          <cell r="J744">
            <v>0</v>
          </cell>
          <cell r="K744">
            <v>0</v>
          </cell>
          <cell r="L744">
            <v>0</v>
          </cell>
          <cell r="M744">
            <v>0</v>
          </cell>
          <cell r="O744" t="str">
            <v>Filter feeder</v>
          </cell>
          <cell r="P744" t="str">
            <v>BF</v>
          </cell>
        </row>
        <row r="745">
          <cell r="C745" t="str">
            <v>Glycymeridae</v>
          </cell>
          <cell r="D745" t="str">
            <v>Mollusca</v>
          </cell>
          <cell r="E745" t="str">
            <v>Bivalvia/Lamellibranchia/Filibranchia</v>
          </cell>
          <cell r="F745" t="str">
            <v>Glycymeridae</v>
          </cell>
          <cell r="G745" t="str">
            <v>MolluscaBivalvia/Lamellibranchia/FilibranchiaGlycymeridae</v>
          </cell>
          <cell r="H745" t="str">
            <v>benthic invertebrate</v>
          </cell>
          <cell r="I745" t="str">
            <v>epibenthos</v>
          </cell>
          <cell r="J745" t="str">
            <v>epibenthos</v>
          </cell>
          <cell r="K745" t="str">
            <v>macrobenthos</v>
          </cell>
          <cell r="L745" t="str">
            <v>macrobenthos</v>
          </cell>
          <cell r="M745" t="str">
            <v>macrobenthos</v>
          </cell>
          <cell r="N745" t="str">
            <v xml:space="preserve"> </v>
          </cell>
          <cell r="O745" t="str">
            <v>Filter feeder</v>
          </cell>
          <cell r="P745" t="str">
            <v>BF</v>
          </cell>
        </row>
        <row r="746">
          <cell r="C746" t="str">
            <v>Glycymeridae remains</v>
          </cell>
          <cell r="D746" t="str">
            <v>Mollusca</v>
          </cell>
          <cell r="E746" t="str">
            <v>Bivalvia/Lamellibranchia/Filibranchia</v>
          </cell>
          <cell r="F746" t="str">
            <v>Glycymeridae</v>
          </cell>
          <cell r="G746" t="str">
            <v>MolluscaBivalvia/Lamellibranchia/FilibranchiaGlycymeridae</v>
          </cell>
          <cell r="H746" t="str">
            <v>benthic invertebrate</v>
          </cell>
          <cell r="I746" t="str">
            <v>epibenthos</v>
          </cell>
          <cell r="J746" t="str">
            <v>epibenthos</v>
          </cell>
          <cell r="K746" t="str">
            <v>macrobenthos</v>
          </cell>
          <cell r="L746" t="str">
            <v>macrobenthos</v>
          </cell>
          <cell r="M746" t="str">
            <v>macrobenthos</v>
          </cell>
          <cell r="N746" t="str">
            <v xml:space="preserve"> </v>
          </cell>
          <cell r="O746" t="str">
            <v>Filter feeder</v>
          </cell>
          <cell r="P746" t="str">
            <v>BF</v>
          </cell>
        </row>
        <row r="747">
          <cell r="C747" t="str">
            <v>Limidae</v>
          </cell>
          <cell r="D747" t="str">
            <v>Mollusca</v>
          </cell>
          <cell r="E747" t="str">
            <v>Bivalvia/Lamellibranchia/Filibranchia</v>
          </cell>
          <cell r="F747" t="str">
            <v xml:space="preserve">Limidae                                                            </v>
          </cell>
          <cell r="G747" t="str">
            <v xml:space="preserve">MolluscaBivalvia/Lamellibranchia/FilibranchiaLimidae                                                            </v>
          </cell>
          <cell r="H747" t="str">
            <v>benthic invertebrate</v>
          </cell>
          <cell r="I747" t="str">
            <v>epibenthos</v>
          </cell>
          <cell r="J747" t="str">
            <v>epibenthos</v>
          </cell>
          <cell r="K747" t="str">
            <v>macrobenthos</v>
          </cell>
          <cell r="L747" t="str">
            <v>macrobenthos</v>
          </cell>
          <cell r="M747" t="str">
            <v>macrobenthos</v>
          </cell>
          <cell r="N747" t="str">
            <v xml:space="preserve"> </v>
          </cell>
          <cell r="O747" t="str">
            <v>Filter feeder</v>
          </cell>
          <cell r="P747" t="str">
            <v>BF</v>
          </cell>
        </row>
        <row r="748">
          <cell r="C748" t="str">
            <v>Limatula sp. 1</v>
          </cell>
          <cell r="D748" t="str">
            <v>Mollusca</v>
          </cell>
          <cell r="E748" t="str">
            <v>Bivalvia</v>
          </cell>
          <cell r="F748" t="str">
            <v>Limidae</v>
          </cell>
          <cell r="J748">
            <v>0</v>
          </cell>
          <cell r="K748">
            <v>0</v>
          </cell>
          <cell r="L748">
            <v>0</v>
          </cell>
          <cell r="M748">
            <v>0</v>
          </cell>
          <cell r="O748" t="str">
            <v>Filter feeder</v>
          </cell>
          <cell r="P748" t="str">
            <v>BF</v>
          </cell>
        </row>
        <row r="749">
          <cell r="C749" t="str">
            <v>Lima cf benthonimbifer</v>
          </cell>
          <cell r="D749" t="str">
            <v>Mollusca</v>
          </cell>
          <cell r="E749" t="str">
            <v>Bivalvia</v>
          </cell>
          <cell r="F749" t="str">
            <v>Limidae</v>
          </cell>
          <cell r="J749">
            <v>0</v>
          </cell>
          <cell r="K749">
            <v>0</v>
          </cell>
          <cell r="L749">
            <v>0</v>
          </cell>
          <cell r="M749">
            <v>0</v>
          </cell>
          <cell r="O749" t="str">
            <v>Filter feeder</v>
          </cell>
          <cell r="P749" t="str">
            <v>BF</v>
          </cell>
        </row>
        <row r="750">
          <cell r="C750" t="str">
            <v>scallops</v>
          </cell>
          <cell r="D750" t="str">
            <v>Mollusca</v>
          </cell>
          <cell r="E750" t="str">
            <v>Bivalvia</v>
          </cell>
          <cell r="F750" t="str">
            <v>//Pectinidae</v>
          </cell>
          <cell r="G750" t="str">
            <v>MolluscaBivalvia//Pectinidae</v>
          </cell>
          <cell r="I750" t="str">
            <v>megabenthos</v>
          </cell>
          <cell r="J750" t="str">
            <v>megabenthos</v>
          </cell>
          <cell r="K750" t="str">
            <v>megabenthos</v>
          </cell>
          <cell r="L750" t="str">
            <v>megabenthos</v>
          </cell>
          <cell r="M750" t="str">
            <v>megabenthos</v>
          </cell>
          <cell r="N750" t="str">
            <v xml:space="preserve">Filter feeders </v>
          </cell>
          <cell r="O750" t="str">
            <v>Filter feeder</v>
          </cell>
          <cell r="P750" t="str">
            <v>BF</v>
          </cell>
        </row>
        <row r="751">
          <cell r="C751" t="str">
            <v>Pectinidae - undifferentiated</v>
          </cell>
          <cell r="D751" t="str">
            <v>Mollusca</v>
          </cell>
          <cell r="E751" t="str">
            <v>Bivalvia</v>
          </cell>
          <cell r="F751" t="str">
            <v>Pectinidae</v>
          </cell>
          <cell r="J751">
            <v>0</v>
          </cell>
          <cell r="K751">
            <v>0</v>
          </cell>
          <cell r="L751">
            <v>0</v>
          </cell>
          <cell r="M751">
            <v>0</v>
          </cell>
          <cell r="O751" t="str">
            <v>Filter feeder</v>
          </cell>
          <cell r="P751" t="str">
            <v>BF</v>
          </cell>
        </row>
        <row r="752">
          <cell r="C752" t="str">
            <v>Mimachlamys asperrimus</v>
          </cell>
          <cell r="D752" t="str">
            <v>Mollusca</v>
          </cell>
          <cell r="E752" t="str">
            <v>Bivalvia</v>
          </cell>
          <cell r="F752" t="str">
            <v>//Pectinidae</v>
          </cell>
          <cell r="G752" t="str">
            <v>MolluscaBivalvia//Pectinidae</v>
          </cell>
          <cell r="I752" t="str">
            <v>megabenthos</v>
          </cell>
          <cell r="J752" t="str">
            <v>megabenthos</v>
          </cell>
          <cell r="K752" t="str">
            <v>megabenthos</v>
          </cell>
          <cell r="L752" t="str">
            <v>megabenthos</v>
          </cell>
          <cell r="M752" t="str">
            <v>megabenthos</v>
          </cell>
          <cell r="N752" t="str">
            <v xml:space="preserve">Filter feeders </v>
          </cell>
          <cell r="O752" t="str">
            <v>Filter feeder</v>
          </cell>
          <cell r="P752" t="str">
            <v>BF</v>
          </cell>
        </row>
        <row r="753">
          <cell r="C753" t="str">
            <v>Pecten fumatus</v>
          </cell>
          <cell r="D753" t="str">
            <v>Mollusca</v>
          </cell>
          <cell r="E753" t="str">
            <v>Bivalvia</v>
          </cell>
          <cell r="F753" t="str">
            <v>//Pectinidae</v>
          </cell>
          <cell r="G753" t="str">
            <v>MolluscaBivalvia//Pectinidae</v>
          </cell>
          <cell r="I753" t="str">
            <v>megabenthos</v>
          </cell>
          <cell r="J753" t="str">
            <v>megabenthos</v>
          </cell>
          <cell r="K753" t="str">
            <v>megabenthos</v>
          </cell>
          <cell r="L753" t="str">
            <v>megabenthos</v>
          </cell>
          <cell r="M753" t="str">
            <v>megabenthos</v>
          </cell>
          <cell r="N753" t="str">
            <v xml:space="preserve">Filter feeders </v>
          </cell>
          <cell r="O753" t="str">
            <v>Scallops</v>
          </cell>
          <cell r="P753" t="str">
            <v>BMC</v>
          </cell>
        </row>
        <row r="754">
          <cell r="C754" t="str">
            <v>Pecten FumataPP</v>
          </cell>
          <cell r="D754" t="str">
            <v>Mollusca</v>
          </cell>
          <cell r="E754" t="str">
            <v>Bivalvia</v>
          </cell>
          <cell r="F754" t="str">
            <v>//Pectinidae</v>
          </cell>
          <cell r="G754" t="str">
            <v>MolluscaBivalvia//Pectinidae</v>
          </cell>
          <cell r="I754" t="str">
            <v>megabenthos</v>
          </cell>
          <cell r="J754" t="str">
            <v>megabenthos</v>
          </cell>
          <cell r="K754" t="str">
            <v>megabenthos</v>
          </cell>
          <cell r="L754" t="str">
            <v>megabenthos</v>
          </cell>
          <cell r="M754" t="str">
            <v>megabenthos</v>
          </cell>
          <cell r="N754" t="str">
            <v xml:space="preserve">Filter feeders </v>
          </cell>
          <cell r="O754" t="str">
            <v>Scallops</v>
          </cell>
          <cell r="P754" t="str">
            <v>BMC</v>
          </cell>
        </row>
        <row r="755">
          <cell r="C755" t="str">
            <v>Pecten fumatus live wt</v>
          </cell>
          <cell r="D755">
            <v>0</v>
          </cell>
          <cell r="E755">
            <v>0</v>
          </cell>
          <cell r="F755">
            <v>0</v>
          </cell>
          <cell r="K755" t="str">
            <v>megabenthos</v>
          </cell>
          <cell r="L755" t="str">
            <v>megabenthos</v>
          </cell>
          <cell r="N755" t="str">
            <v xml:space="preserve">Filter feeders </v>
          </cell>
          <cell r="O755" t="str">
            <v>Scallops</v>
          </cell>
          <cell r="P755" t="str">
            <v>BMC</v>
          </cell>
        </row>
        <row r="756">
          <cell r="C756" t="str">
            <v>Talochlamys pulleineana</v>
          </cell>
          <cell r="O756" t="str">
            <v>Filter feeder</v>
          </cell>
          <cell r="P756" t="str">
            <v>BF</v>
          </cell>
        </row>
        <row r="757">
          <cell r="C757" t="str">
            <v>Talochlamys pulleineana</v>
          </cell>
          <cell r="D757" t="str">
            <v>Mollusca</v>
          </cell>
          <cell r="E757" t="str">
            <v>Bivalvia</v>
          </cell>
          <cell r="F757" t="str">
            <v>Pectinidae</v>
          </cell>
          <cell r="J757">
            <v>0</v>
          </cell>
          <cell r="K757">
            <v>0</v>
          </cell>
          <cell r="L757">
            <v>0</v>
          </cell>
          <cell r="M757">
            <v>0</v>
          </cell>
          <cell r="O757" t="str">
            <v>Filter feeder</v>
          </cell>
          <cell r="P757" t="str">
            <v>BF</v>
          </cell>
        </row>
        <row r="758">
          <cell r="C758" t="str">
            <v>Veprichlamys perillustris</v>
          </cell>
          <cell r="D758" t="str">
            <v>Mollusca</v>
          </cell>
          <cell r="E758" t="str">
            <v>Bivalvia</v>
          </cell>
          <cell r="F758" t="str">
            <v>Pectinidae</v>
          </cell>
          <cell r="J758">
            <v>0</v>
          </cell>
          <cell r="K758">
            <v>0</v>
          </cell>
          <cell r="L758">
            <v>0</v>
          </cell>
          <cell r="M758">
            <v>0</v>
          </cell>
          <cell r="O758" t="str">
            <v>Filter feeder</v>
          </cell>
          <cell r="P758" t="str">
            <v>BF</v>
          </cell>
        </row>
        <row r="759">
          <cell r="C759" t="str">
            <v>Delectopecten fosterianus</v>
          </cell>
          <cell r="D759" t="str">
            <v>Mollusca</v>
          </cell>
          <cell r="E759" t="str">
            <v>Bivalvia</v>
          </cell>
          <cell r="F759" t="str">
            <v>Pectinidae</v>
          </cell>
          <cell r="J759">
            <v>0</v>
          </cell>
          <cell r="K759">
            <v>0</v>
          </cell>
          <cell r="L759">
            <v>0</v>
          </cell>
          <cell r="M759">
            <v>0</v>
          </cell>
          <cell r="O759" t="str">
            <v>Filter feeder</v>
          </cell>
          <cell r="P759" t="str">
            <v>BF</v>
          </cell>
        </row>
        <row r="760">
          <cell r="C760" t="str">
            <v>Hyalopecten sp. 1</v>
          </cell>
          <cell r="D760" t="str">
            <v>Mollusca</v>
          </cell>
          <cell r="E760" t="str">
            <v>Bivalvia</v>
          </cell>
          <cell r="F760" t="str">
            <v>Pectinidae</v>
          </cell>
          <cell r="J760">
            <v>0</v>
          </cell>
          <cell r="K760">
            <v>0</v>
          </cell>
          <cell r="L760">
            <v>0</v>
          </cell>
          <cell r="M760">
            <v>0</v>
          </cell>
          <cell r="O760" t="str">
            <v>Filter feeder</v>
          </cell>
          <cell r="P760" t="str">
            <v>BF</v>
          </cell>
        </row>
        <row r="761">
          <cell r="C761" t="str">
            <v>Mimachlamys famigator</v>
          </cell>
          <cell r="D761" t="str">
            <v>Mollusca</v>
          </cell>
          <cell r="E761" t="str">
            <v>Bivalvia/Lamellibranchia/Filibranchia</v>
          </cell>
          <cell r="G761" t="str">
            <v>MolluscaBivalvia/Lamellibranchia/FilibranchiaPropeamussiidae</v>
          </cell>
          <cell r="H761" t="str">
            <v>benthic invertebrate</v>
          </cell>
          <cell r="I761" t="str">
            <v>epibenthos</v>
          </cell>
          <cell r="J761" t="str">
            <v>epibenthos</v>
          </cell>
          <cell r="K761" t="str">
            <v>macrobenthos</v>
          </cell>
          <cell r="L761" t="str">
            <v>macrobenthos</v>
          </cell>
          <cell r="M761" t="str">
            <v>macrobenthos</v>
          </cell>
          <cell r="N761" t="str">
            <v xml:space="preserve">Filter feeders </v>
          </cell>
          <cell r="O761" t="str">
            <v>Filter feeder</v>
          </cell>
          <cell r="P761" t="str">
            <v>BF</v>
          </cell>
        </row>
        <row r="762">
          <cell r="C762" t="str">
            <v>Propeamussium meridionale</v>
          </cell>
          <cell r="D762" t="str">
            <v>Mollusca</v>
          </cell>
          <cell r="E762" t="str">
            <v>Bivalvia</v>
          </cell>
          <cell r="F762" t="str">
            <v>Propeamussiidae</v>
          </cell>
          <cell r="J762">
            <v>0</v>
          </cell>
          <cell r="K762">
            <v>0</v>
          </cell>
          <cell r="L762">
            <v>0</v>
          </cell>
          <cell r="M762">
            <v>0</v>
          </cell>
          <cell r="O762" t="str">
            <v>Benthic carnivore</v>
          </cell>
          <cell r="P762" t="str">
            <v>BC</v>
          </cell>
        </row>
        <row r="763">
          <cell r="C763" t="str">
            <v>Parvamussium maorium</v>
          </cell>
          <cell r="D763" t="str">
            <v>Mollusca</v>
          </cell>
          <cell r="E763" t="str">
            <v>Bivalvia</v>
          </cell>
          <cell r="F763" t="str">
            <v>Propeamussiidae</v>
          </cell>
          <cell r="J763">
            <v>0</v>
          </cell>
          <cell r="K763">
            <v>0</v>
          </cell>
          <cell r="L763">
            <v>0</v>
          </cell>
          <cell r="M763">
            <v>0</v>
          </cell>
          <cell r="O763" t="str">
            <v>Benthic carnivore</v>
          </cell>
          <cell r="P763" t="str">
            <v>BC</v>
          </cell>
        </row>
        <row r="764">
          <cell r="C764" t="str">
            <v>Trigoniidae</v>
          </cell>
          <cell r="D764" t="str">
            <v>Mollusca</v>
          </cell>
          <cell r="E764" t="str">
            <v>Bivalvia/Lamellibranchia/Filibranchia</v>
          </cell>
          <cell r="F764" t="str">
            <v>Schizodonta/Trigoniidae</v>
          </cell>
          <cell r="G764" t="str">
            <v>MolluscaBivalvia/Lamellibranchia/FilibranchiaSchizodonta/Trigoniidae</v>
          </cell>
          <cell r="H764" t="str">
            <v>benthic invertebrate</v>
          </cell>
          <cell r="I764" t="str">
            <v>epibenthos</v>
          </cell>
          <cell r="J764" t="str">
            <v>epibenthos</v>
          </cell>
          <cell r="K764" t="str">
            <v>macrobenthos</v>
          </cell>
          <cell r="L764" t="str">
            <v>macrobenthos</v>
          </cell>
          <cell r="M764" t="str">
            <v>macrobenthos</v>
          </cell>
          <cell r="N764" t="str">
            <v xml:space="preserve">Filter feeders </v>
          </cell>
          <cell r="O764" t="str">
            <v>Filter feeder</v>
          </cell>
          <cell r="P764" t="str">
            <v>BF</v>
          </cell>
        </row>
        <row r="765">
          <cell r="C765" t="str">
            <v>Neotrigonia margaritacea</v>
          </cell>
          <cell r="D765" t="str">
            <v>Mollusca</v>
          </cell>
          <cell r="E765" t="str">
            <v>Bivalvia</v>
          </cell>
          <cell r="F765" t="str">
            <v>Schizodonta//Trigonidae</v>
          </cell>
          <cell r="G765" t="str">
            <v>MolluscaBivalviaSchizodonta//Trigonidae</v>
          </cell>
          <cell r="H765" t="str">
            <v>benthic invertebrate</v>
          </cell>
          <cell r="I765" t="str">
            <v>megabenthos</v>
          </cell>
          <cell r="J765" t="str">
            <v>megabenthos</v>
          </cell>
          <cell r="K765" t="str">
            <v>megabenthos</v>
          </cell>
          <cell r="L765" t="str">
            <v>megabenthos</v>
          </cell>
          <cell r="M765" t="str">
            <v>megabenthos</v>
          </cell>
          <cell r="N765" t="str">
            <v xml:space="preserve">Filter feeders </v>
          </cell>
          <cell r="O765" t="str">
            <v>Filter feeder</v>
          </cell>
          <cell r="P765" t="str">
            <v>BF</v>
          </cell>
        </row>
        <row r="766">
          <cell r="C766" t="str">
            <v>Lucinidae</v>
          </cell>
          <cell r="D766" t="str">
            <v>Mollusca</v>
          </cell>
          <cell r="E766" t="str">
            <v>Bivalvia/Lamellibranchia/Eulamellibranchia</v>
          </cell>
          <cell r="F766" t="str">
            <v>Veneroida</v>
          </cell>
          <cell r="G766" t="str">
            <v>MolluscaBivalvia/Lamellibranchia/EulamellibranchiaVeneroida</v>
          </cell>
          <cell r="H766" t="str">
            <v>benthic invertebrate</v>
          </cell>
          <cell r="I766" t="str">
            <v>epibenthos</v>
          </cell>
          <cell r="J766" t="str">
            <v>epibenthos</v>
          </cell>
          <cell r="K766" t="str">
            <v>macrobenthos</v>
          </cell>
          <cell r="L766" t="str">
            <v>macrobenthos</v>
          </cell>
          <cell r="M766" t="str">
            <v>macrobenthos</v>
          </cell>
          <cell r="N766" t="str">
            <v xml:space="preserve">Filter feeders </v>
          </cell>
          <cell r="O766" t="str">
            <v>Filter feeder</v>
          </cell>
          <cell r="P766" t="str">
            <v>BF</v>
          </cell>
        </row>
        <row r="767">
          <cell r="C767" t="str">
            <v>Axinodon bornianus</v>
          </cell>
          <cell r="D767" t="str">
            <v>Mollusca</v>
          </cell>
          <cell r="E767" t="str">
            <v>Bivalvia</v>
          </cell>
          <cell r="F767" t="str">
            <v>Galeommatidae</v>
          </cell>
          <cell r="J767">
            <v>0</v>
          </cell>
          <cell r="K767">
            <v>0</v>
          </cell>
          <cell r="L767">
            <v>0</v>
          </cell>
          <cell r="M767">
            <v>0</v>
          </cell>
          <cell r="O767" t="str">
            <v>Filter feeder</v>
          </cell>
          <cell r="P767" t="str">
            <v>BF</v>
          </cell>
        </row>
        <row r="768">
          <cell r="C768" t="str">
            <v>Pratulum thetidis</v>
          </cell>
          <cell r="D768" t="str">
            <v>Mollusca</v>
          </cell>
          <cell r="E768" t="str">
            <v>Bivalvia</v>
          </cell>
          <cell r="F768" t="str">
            <v>Cardiidae</v>
          </cell>
          <cell r="J768">
            <v>0</v>
          </cell>
          <cell r="K768">
            <v>0</v>
          </cell>
          <cell r="L768">
            <v>0</v>
          </cell>
          <cell r="M768">
            <v>0</v>
          </cell>
          <cell r="O768" t="str">
            <v>Filter feeder</v>
          </cell>
          <cell r="P768" t="str">
            <v>BF</v>
          </cell>
        </row>
        <row r="769">
          <cell r="C769" t="str">
            <v>Mactra australis</v>
          </cell>
          <cell r="D769" t="str">
            <v>Mollusca</v>
          </cell>
          <cell r="E769" t="str">
            <v>Bivalvia/Lamellibranchia/Filibranchia</v>
          </cell>
          <cell r="F769" t="str">
            <v>Heterodonta</v>
          </cell>
          <cell r="G769" t="str">
            <v>MolluscaBivalvia/Lamellibranchia/FilibranchiaHeterodonta</v>
          </cell>
          <cell r="H769" t="str">
            <v>benthic invertebrate</v>
          </cell>
          <cell r="I769" t="str">
            <v>epibenthos</v>
          </cell>
          <cell r="J769" t="str">
            <v>epibenthos</v>
          </cell>
          <cell r="K769" t="str">
            <v>macrobenthos</v>
          </cell>
          <cell r="L769" t="str">
            <v>macrobenthos</v>
          </cell>
          <cell r="M769" t="str">
            <v>macrobenthos</v>
          </cell>
          <cell r="N769" t="str">
            <v xml:space="preserve">Filter feeders </v>
          </cell>
          <cell r="O769" t="str">
            <v>Filter feeder</v>
          </cell>
          <cell r="P769" t="str">
            <v>BF</v>
          </cell>
        </row>
        <row r="770">
          <cell r="C770" t="str">
            <v>Mactridae cf. Mactra australis</v>
          </cell>
          <cell r="D770" t="str">
            <v>Mollusca</v>
          </cell>
          <cell r="E770" t="str">
            <v>Bivalvia/Lamellibranchia/Filibranchia</v>
          </cell>
          <cell r="F770" t="str">
            <v>Heterodonta</v>
          </cell>
          <cell r="G770" t="str">
            <v>MolluscaBivalvia/Lamellibranchia/FilibranchiaHeterodonta</v>
          </cell>
          <cell r="H770" t="str">
            <v>benthic invertebrate</v>
          </cell>
          <cell r="I770" t="str">
            <v>epibenthos</v>
          </cell>
          <cell r="J770" t="str">
            <v>epibenthos</v>
          </cell>
          <cell r="K770" t="str">
            <v>macrobenthos</v>
          </cell>
          <cell r="L770" t="str">
            <v>macrobenthos</v>
          </cell>
          <cell r="M770" t="str">
            <v>macrobenthos</v>
          </cell>
          <cell r="N770" t="str">
            <v xml:space="preserve">Filter feeders </v>
          </cell>
          <cell r="O770" t="str">
            <v>Filter feeder</v>
          </cell>
          <cell r="P770" t="str">
            <v>BF</v>
          </cell>
        </row>
        <row r="771">
          <cell r="C771" t="str">
            <v>Tellinidae cf. Tellina exculta</v>
          </cell>
          <cell r="D771" t="str">
            <v>Mollusca</v>
          </cell>
          <cell r="E771" t="str">
            <v>Bivalvia/Lamellibranchia/Filibranchia</v>
          </cell>
          <cell r="F771" t="str">
            <v>Heterodonta/Tellinidae</v>
          </cell>
          <cell r="G771" t="str">
            <v>MolluscaBivalvia/Lamellibranchia/FilibranchiaHeterodonta/Tellinidae</v>
          </cell>
          <cell r="H771" t="str">
            <v>benthic invertebrate</v>
          </cell>
          <cell r="I771" t="str">
            <v>epibenthos</v>
          </cell>
          <cell r="J771" t="str">
            <v>epibenthos</v>
          </cell>
          <cell r="K771" t="str">
            <v>macrobenthos</v>
          </cell>
          <cell r="L771" t="str">
            <v>macrobenthos</v>
          </cell>
          <cell r="M771" t="str">
            <v>macrobenthos</v>
          </cell>
          <cell r="N771" t="str">
            <v xml:space="preserve">Filter feeders </v>
          </cell>
          <cell r="O771" t="str">
            <v>Filter feeder</v>
          </cell>
          <cell r="P771" t="str">
            <v>BF</v>
          </cell>
        </row>
        <row r="772">
          <cell r="C772" t="str">
            <v>Abra profundorum</v>
          </cell>
          <cell r="D772" t="str">
            <v>Mollusca</v>
          </cell>
          <cell r="E772" t="str">
            <v>Bivalvia</v>
          </cell>
          <cell r="F772" t="str">
            <v>Semelidae</v>
          </cell>
          <cell r="J772">
            <v>0</v>
          </cell>
          <cell r="K772">
            <v>0</v>
          </cell>
          <cell r="L772">
            <v>0</v>
          </cell>
          <cell r="M772">
            <v>0</v>
          </cell>
          <cell r="O772" t="str">
            <v>Benthic detritivore</v>
          </cell>
          <cell r="P772" t="str">
            <v>BD</v>
          </cell>
        </row>
        <row r="773">
          <cell r="C773" t="str">
            <v>Soletellina donacioides</v>
          </cell>
          <cell r="E773">
            <v>0</v>
          </cell>
          <cell r="F773">
            <v>0</v>
          </cell>
          <cell r="K773" t="str">
            <v>megabenthos</v>
          </cell>
          <cell r="L773" t="str">
            <v>megabenthos</v>
          </cell>
          <cell r="M773" t="str">
            <v>megabenthos</v>
          </cell>
          <cell r="N773" t="str">
            <v xml:space="preserve">Filter feeders </v>
          </cell>
          <cell r="O773" t="str">
            <v>Filter feeder</v>
          </cell>
          <cell r="P773" t="str">
            <v>BF</v>
          </cell>
        </row>
        <row r="774">
          <cell r="C774" t="str">
            <v>Donax deltoides</v>
          </cell>
          <cell r="E774">
            <v>0</v>
          </cell>
          <cell r="F774">
            <v>0</v>
          </cell>
          <cell r="K774" t="str">
            <v>megabenthos</v>
          </cell>
          <cell r="L774" t="str">
            <v>megabenthos</v>
          </cell>
          <cell r="M774" t="str">
            <v>megabenthos</v>
          </cell>
          <cell r="N774" t="str">
            <v xml:space="preserve">Filter feeders </v>
          </cell>
          <cell r="O774" t="str">
            <v>Filter feeder</v>
          </cell>
          <cell r="P774" t="str">
            <v>BF</v>
          </cell>
        </row>
        <row r="775">
          <cell r="C775" t="str">
            <v>Plebidonax sp</v>
          </cell>
          <cell r="K775" t="str">
            <v>megabenthos</v>
          </cell>
          <cell r="L775" t="str">
            <v>megabenthos</v>
          </cell>
          <cell r="M775" t="str">
            <v>megabenthos</v>
          </cell>
          <cell r="N775" t="str">
            <v>megabenthos</v>
          </cell>
          <cell r="O775" t="str">
            <v>Filter feeder</v>
          </cell>
          <cell r="P775" t="str">
            <v>BF</v>
          </cell>
        </row>
        <row r="776">
          <cell r="C776" t="str">
            <v>Plebidonax sp (pipi)</v>
          </cell>
          <cell r="K776" t="str">
            <v>megabenthos</v>
          </cell>
          <cell r="L776" t="str">
            <v>megabenthos</v>
          </cell>
          <cell r="M776" t="str">
            <v>megabenthos</v>
          </cell>
          <cell r="N776" t="str">
            <v>megabenthos</v>
          </cell>
          <cell r="O776" t="str">
            <v>Filter feeder</v>
          </cell>
          <cell r="P776" t="str">
            <v>BF</v>
          </cell>
        </row>
        <row r="777">
          <cell r="C777" t="str">
            <v>Kelliella cf indica</v>
          </cell>
          <cell r="D777" t="str">
            <v>Mollusca</v>
          </cell>
          <cell r="E777" t="str">
            <v>Bivalvia</v>
          </cell>
          <cell r="F777" t="str">
            <v>Kelliellidae</v>
          </cell>
          <cell r="J777">
            <v>0</v>
          </cell>
          <cell r="K777">
            <v>0</v>
          </cell>
          <cell r="L777">
            <v>0</v>
          </cell>
          <cell r="M777">
            <v>0</v>
          </cell>
          <cell r="O777" t="str">
            <v>Filter feeder</v>
          </cell>
          <cell r="P777" t="str">
            <v>BF</v>
          </cell>
        </row>
        <row r="778">
          <cell r="C778" t="str">
            <v>Vesicomya cf atlantica</v>
          </cell>
          <cell r="D778" t="str">
            <v>Mollusca</v>
          </cell>
          <cell r="E778" t="str">
            <v>Bivalvia</v>
          </cell>
          <cell r="F778" t="str">
            <v>Vesicomyidae</v>
          </cell>
          <cell r="J778">
            <v>0</v>
          </cell>
          <cell r="K778">
            <v>0</v>
          </cell>
          <cell r="L778">
            <v>0</v>
          </cell>
          <cell r="M778">
            <v>0</v>
          </cell>
          <cell r="O778" t="str">
            <v>Filter feeder</v>
          </cell>
          <cell r="P778" t="str">
            <v>BF</v>
          </cell>
        </row>
        <row r="779">
          <cell r="C779" t="str">
            <v>Placamen cf. placida</v>
          </cell>
          <cell r="D779" t="str">
            <v>Mollusca</v>
          </cell>
          <cell r="E779" t="str">
            <v>Bivalvia</v>
          </cell>
          <cell r="F779">
            <v>0</v>
          </cell>
          <cell r="G779" t="str">
            <v>MolluscaBivalvia</v>
          </cell>
          <cell r="H779" t="str">
            <v>benthic invertebrate</v>
          </cell>
          <cell r="I779" t="str">
            <v>epibenthos</v>
          </cell>
          <cell r="J779" t="str">
            <v>epibenthos</v>
          </cell>
          <cell r="K779" t="str">
            <v>macrobenthos</v>
          </cell>
          <cell r="L779" t="str">
            <v>macrobenthos</v>
          </cell>
          <cell r="M779" t="str">
            <v>macrobenthos</v>
          </cell>
          <cell r="N779" t="str">
            <v xml:space="preserve">Filter feeders </v>
          </cell>
          <cell r="O779" t="str">
            <v>Filter feeder</v>
          </cell>
          <cell r="P779" t="str">
            <v>BF</v>
          </cell>
        </row>
        <row r="780">
          <cell r="C780" t="str">
            <v>Placamen cf. placida remains</v>
          </cell>
          <cell r="D780" t="str">
            <v>Mollusca</v>
          </cell>
          <cell r="E780" t="str">
            <v>Bivalvia</v>
          </cell>
          <cell r="F780">
            <v>0</v>
          </cell>
          <cell r="G780" t="str">
            <v>MolluscaBivalvia</v>
          </cell>
          <cell r="H780" t="str">
            <v>benthic invertebrate</v>
          </cell>
          <cell r="I780" t="str">
            <v>epibenthos</v>
          </cell>
          <cell r="J780" t="str">
            <v>epibenthos</v>
          </cell>
          <cell r="K780" t="str">
            <v>macrobenthos</v>
          </cell>
          <cell r="L780" t="str">
            <v>macrobenthos</v>
          </cell>
          <cell r="M780" t="str">
            <v>macrobenthos</v>
          </cell>
          <cell r="N780" t="str">
            <v xml:space="preserve">Filter feeders </v>
          </cell>
          <cell r="O780" t="str">
            <v>Filter feeder</v>
          </cell>
          <cell r="P780" t="str">
            <v>BF</v>
          </cell>
        </row>
        <row r="781">
          <cell r="C781" t="str">
            <v>Spinosipella deshayesiana</v>
          </cell>
          <cell r="D781" t="str">
            <v>Mollusca</v>
          </cell>
          <cell r="E781" t="str">
            <v>Bivalvia</v>
          </cell>
          <cell r="F781" t="str">
            <v>Verticordiidae</v>
          </cell>
          <cell r="J781">
            <v>0</v>
          </cell>
          <cell r="K781">
            <v>0</v>
          </cell>
          <cell r="L781">
            <v>0</v>
          </cell>
          <cell r="M781">
            <v>0</v>
          </cell>
          <cell r="O781" t="str">
            <v>Benthic detritivore</v>
          </cell>
          <cell r="P781" t="str">
            <v>BD</v>
          </cell>
        </row>
        <row r="782">
          <cell r="C782" t="str">
            <v>Verticordia sp. 1</v>
          </cell>
          <cell r="D782" t="str">
            <v>Mollusca</v>
          </cell>
          <cell r="E782" t="str">
            <v>Bivalvia</v>
          </cell>
          <cell r="F782" t="str">
            <v>Verticordiidae</v>
          </cell>
          <cell r="J782">
            <v>0</v>
          </cell>
          <cell r="K782">
            <v>0</v>
          </cell>
          <cell r="L782">
            <v>0</v>
          </cell>
          <cell r="M782">
            <v>0</v>
          </cell>
          <cell r="O782" t="str">
            <v>Benthic detritivore</v>
          </cell>
          <cell r="P782" t="str">
            <v>BD</v>
          </cell>
        </row>
        <row r="783">
          <cell r="C783" t="str">
            <v>Allogramma cf oahuensis</v>
          </cell>
          <cell r="D783" t="str">
            <v>Mollusca</v>
          </cell>
          <cell r="E783" t="str">
            <v>Bivalvia</v>
          </cell>
          <cell r="F783" t="str">
            <v>Lyonsiellidae</v>
          </cell>
          <cell r="J783">
            <v>0</v>
          </cell>
          <cell r="K783">
            <v>0</v>
          </cell>
          <cell r="L783">
            <v>0</v>
          </cell>
          <cell r="M783">
            <v>0</v>
          </cell>
          <cell r="O783" t="str">
            <v>Benthic detritivore</v>
          </cell>
          <cell r="P783" t="str">
            <v>BD</v>
          </cell>
        </row>
        <row r="784">
          <cell r="C784" t="str">
            <v>Policordia sp. 1</v>
          </cell>
          <cell r="D784" t="str">
            <v>Mollusca</v>
          </cell>
          <cell r="E784" t="str">
            <v>Bivalvia</v>
          </cell>
          <cell r="F784" t="str">
            <v>Lyonsiellidae</v>
          </cell>
          <cell r="J784">
            <v>0</v>
          </cell>
          <cell r="K784">
            <v>0</v>
          </cell>
          <cell r="L784">
            <v>0</v>
          </cell>
          <cell r="M784">
            <v>0</v>
          </cell>
          <cell r="O784" t="str">
            <v>Benthic detritivore</v>
          </cell>
          <cell r="P784" t="str">
            <v>BD</v>
          </cell>
        </row>
        <row r="785">
          <cell r="C785" t="str">
            <v>Policordia sp. 2</v>
          </cell>
          <cell r="D785" t="str">
            <v>Mollusca</v>
          </cell>
          <cell r="E785" t="str">
            <v>Bivalvia</v>
          </cell>
          <cell r="F785" t="str">
            <v>Lyonsiellidae</v>
          </cell>
          <cell r="J785">
            <v>0</v>
          </cell>
          <cell r="K785">
            <v>0</v>
          </cell>
          <cell r="L785">
            <v>0</v>
          </cell>
          <cell r="M785">
            <v>0</v>
          </cell>
          <cell r="O785" t="str">
            <v>Benthic detritivore</v>
          </cell>
          <cell r="P785" t="str">
            <v>BD</v>
          </cell>
        </row>
        <row r="786">
          <cell r="C786" t="str">
            <v>Poromya sp. 1</v>
          </cell>
          <cell r="D786" t="str">
            <v>Mollusca</v>
          </cell>
          <cell r="E786" t="str">
            <v>Bivalvia</v>
          </cell>
          <cell r="F786" t="str">
            <v>Poromyidae</v>
          </cell>
          <cell r="J786">
            <v>0</v>
          </cell>
          <cell r="K786">
            <v>0</v>
          </cell>
          <cell r="L786">
            <v>0</v>
          </cell>
          <cell r="M786">
            <v>0</v>
          </cell>
          <cell r="O786" t="str">
            <v>Benthic detritivore</v>
          </cell>
          <cell r="P786" t="str">
            <v>BD</v>
          </cell>
        </row>
        <row r="787">
          <cell r="C787" t="str">
            <v>Cetoconcha sp. 1</v>
          </cell>
          <cell r="D787" t="str">
            <v>Mollusca</v>
          </cell>
          <cell r="E787" t="str">
            <v>Bivalvia</v>
          </cell>
          <cell r="F787" t="str">
            <v>Poromyidae</v>
          </cell>
          <cell r="J787">
            <v>0</v>
          </cell>
          <cell r="K787">
            <v>0</v>
          </cell>
          <cell r="L787">
            <v>0</v>
          </cell>
          <cell r="M787">
            <v>0</v>
          </cell>
          <cell r="O787" t="str">
            <v>Benthic detritivore</v>
          </cell>
          <cell r="P787" t="str">
            <v>BD</v>
          </cell>
        </row>
        <row r="788">
          <cell r="C788" t="str">
            <v>Poromya sp. 2</v>
          </cell>
          <cell r="D788" t="str">
            <v>Mollusca</v>
          </cell>
          <cell r="E788" t="str">
            <v>Bivalvia</v>
          </cell>
          <cell r="F788" t="str">
            <v>Poromyidae</v>
          </cell>
          <cell r="J788">
            <v>0</v>
          </cell>
          <cell r="K788">
            <v>0</v>
          </cell>
          <cell r="L788">
            <v>0</v>
          </cell>
          <cell r="M788">
            <v>0</v>
          </cell>
          <cell r="O788" t="str">
            <v>Benthic detritivore</v>
          </cell>
          <cell r="P788" t="str">
            <v>BD</v>
          </cell>
        </row>
        <row r="789">
          <cell r="C789" t="str">
            <v>Cuspidaria erma</v>
          </cell>
          <cell r="D789" t="str">
            <v>Mollusca</v>
          </cell>
          <cell r="E789" t="str">
            <v>Bivalvia</v>
          </cell>
          <cell r="F789" t="str">
            <v>Cuspidariidae</v>
          </cell>
          <cell r="J789">
            <v>0</v>
          </cell>
          <cell r="K789">
            <v>0</v>
          </cell>
          <cell r="L789">
            <v>0</v>
          </cell>
          <cell r="M789">
            <v>0</v>
          </cell>
          <cell r="O789" t="str">
            <v>Benthic detritivore</v>
          </cell>
          <cell r="P789" t="str">
            <v>BD</v>
          </cell>
        </row>
        <row r="790">
          <cell r="C790" t="str">
            <v>Myonera paucistriata</v>
          </cell>
          <cell r="D790" t="str">
            <v>Mollusca</v>
          </cell>
          <cell r="E790" t="str">
            <v>Bivalvia</v>
          </cell>
          <cell r="F790" t="str">
            <v>Cuspidariidae</v>
          </cell>
          <cell r="J790">
            <v>0</v>
          </cell>
          <cell r="K790">
            <v>0</v>
          </cell>
          <cell r="L790">
            <v>0</v>
          </cell>
          <cell r="M790">
            <v>0</v>
          </cell>
          <cell r="O790" t="str">
            <v>Benthic detritivore</v>
          </cell>
          <cell r="P790" t="str">
            <v>BD</v>
          </cell>
        </row>
        <row r="791">
          <cell r="C791" t="str">
            <v>Cuspidaria sp. 1</v>
          </cell>
          <cell r="D791" t="str">
            <v>Mollusca</v>
          </cell>
          <cell r="E791" t="str">
            <v>Bivalvia</v>
          </cell>
          <cell r="F791" t="str">
            <v>Cuspidariidae</v>
          </cell>
          <cell r="J791">
            <v>0</v>
          </cell>
          <cell r="K791">
            <v>0</v>
          </cell>
          <cell r="L791">
            <v>0</v>
          </cell>
          <cell r="M791">
            <v>0</v>
          </cell>
          <cell r="O791" t="str">
            <v>Benthic detritivore</v>
          </cell>
          <cell r="P791" t="str">
            <v>BD</v>
          </cell>
        </row>
        <row r="792">
          <cell r="C792" t="str">
            <v>Cuspidaria sp. 2</v>
          </cell>
          <cell r="D792" t="str">
            <v>Mollusca</v>
          </cell>
          <cell r="E792" t="str">
            <v>Bivalvia</v>
          </cell>
          <cell r="F792" t="str">
            <v>Cuspidariidae</v>
          </cell>
          <cell r="J792">
            <v>0</v>
          </cell>
          <cell r="K792">
            <v>0</v>
          </cell>
          <cell r="L792">
            <v>0</v>
          </cell>
          <cell r="M792">
            <v>0</v>
          </cell>
          <cell r="O792" t="str">
            <v>Benthic detritivore</v>
          </cell>
          <cell r="P792" t="str">
            <v>BD</v>
          </cell>
        </row>
        <row r="793">
          <cell r="C793" t="str">
            <v>Scaphopoda</v>
          </cell>
          <cell r="D793" t="str">
            <v>Mollusca</v>
          </cell>
          <cell r="E793" t="str">
            <v>Scaphopoda</v>
          </cell>
          <cell r="F793">
            <v>0</v>
          </cell>
          <cell r="G793" t="str">
            <v>MolluscaScaphopoda</v>
          </cell>
          <cell r="H793" t="str">
            <v>benthic invertebrate</v>
          </cell>
          <cell r="I793" t="str">
            <v>epibenthos</v>
          </cell>
          <cell r="J793" t="str">
            <v>epibenthos</v>
          </cell>
          <cell r="K793" t="str">
            <v>macrobenthos</v>
          </cell>
          <cell r="L793" t="str">
            <v>macrobenthos</v>
          </cell>
          <cell r="M793" t="str">
            <v>macrobenthos</v>
          </cell>
          <cell r="N793" t="str">
            <v xml:space="preserve">Filter feeders </v>
          </cell>
          <cell r="O793" t="str">
            <v>Benthic detritivore</v>
          </cell>
          <cell r="P793" t="str">
            <v>BD</v>
          </cell>
        </row>
        <row r="794">
          <cell r="C794" t="str">
            <v>Class Scaphopoda - undifferentiated</v>
          </cell>
          <cell r="D794" t="str">
            <v>Mollusca</v>
          </cell>
          <cell r="E794" t="str">
            <v>Scaphopoda</v>
          </cell>
          <cell r="F794" t="str">
            <v xml:space="preserve">  --  </v>
          </cell>
          <cell r="J794">
            <v>0</v>
          </cell>
          <cell r="K794">
            <v>0</v>
          </cell>
          <cell r="L794">
            <v>0</v>
          </cell>
          <cell r="M794">
            <v>0</v>
          </cell>
          <cell r="O794" t="str">
            <v>Benthic detritivore</v>
          </cell>
          <cell r="P794" t="str">
            <v>BD</v>
          </cell>
        </row>
        <row r="795">
          <cell r="C795" t="str">
            <v>Dentaliidae - undifferentiated</v>
          </cell>
          <cell r="D795" t="str">
            <v>Mollusca</v>
          </cell>
          <cell r="E795" t="str">
            <v>Scaphopoda</v>
          </cell>
          <cell r="F795" t="str">
            <v>Dentaliidae</v>
          </cell>
          <cell r="J795">
            <v>0</v>
          </cell>
          <cell r="K795">
            <v>0</v>
          </cell>
          <cell r="L795">
            <v>0</v>
          </cell>
          <cell r="M795">
            <v>0</v>
          </cell>
          <cell r="O795" t="str">
            <v>Benthic detritivore</v>
          </cell>
          <cell r="P795" t="str">
            <v>BD</v>
          </cell>
        </row>
        <row r="796">
          <cell r="C796" t="str">
            <v>Fissidentalium ponderi</v>
          </cell>
          <cell r="D796" t="str">
            <v>Mollusca</v>
          </cell>
          <cell r="E796" t="str">
            <v>Scaphopoda</v>
          </cell>
          <cell r="F796" t="str">
            <v>Dentaliidae</v>
          </cell>
          <cell r="J796">
            <v>0</v>
          </cell>
          <cell r="K796">
            <v>0</v>
          </cell>
          <cell r="L796">
            <v>0</v>
          </cell>
          <cell r="M796">
            <v>0</v>
          </cell>
          <cell r="O796" t="str">
            <v>Benthic detritivore</v>
          </cell>
          <cell r="P796" t="str">
            <v>BD</v>
          </cell>
        </row>
        <row r="797">
          <cell r="C797" t="str">
            <v>Fissidentalium profundorum</v>
          </cell>
          <cell r="D797" t="str">
            <v>Mollusca</v>
          </cell>
          <cell r="E797" t="str">
            <v>Scaphopoda</v>
          </cell>
          <cell r="F797" t="str">
            <v>Dentaliidae</v>
          </cell>
          <cell r="J797">
            <v>0</v>
          </cell>
          <cell r="K797">
            <v>0</v>
          </cell>
          <cell r="L797">
            <v>0</v>
          </cell>
          <cell r="M797">
            <v>0</v>
          </cell>
          <cell r="O797" t="str">
            <v>Benthic detritivore</v>
          </cell>
          <cell r="P797" t="str">
            <v>BD</v>
          </cell>
        </row>
        <row r="798">
          <cell r="C798" t="str">
            <v>Graptacme sp. 1</v>
          </cell>
          <cell r="D798" t="str">
            <v>Mollusca</v>
          </cell>
          <cell r="E798" t="str">
            <v>Scaphopoda</v>
          </cell>
          <cell r="F798" t="str">
            <v>Dentaliidae</v>
          </cell>
          <cell r="J798">
            <v>0</v>
          </cell>
          <cell r="K798">
            <v>0</v>
          </cell>
          <cell r="L798">
            <v>0</v>
          </cell>
          <cell r="M798">
            <v>0</v>
          </cell>
          <cell r="O798" t="str">
            <v>Benthic detritivore</v>
          </cell>
          <cell r="P798" t="str">
            <v>BD</v>
          </cell>
        </row>
        <row r="799">
          <cell r="C799" t="str">
            <v>Fissidentalium spp.</v>
          </cell>
          <cell r="D799" t="str">
            <v>Mollusca</v>
          </cell>
          <cell r="E799" t="str">
            <v>Scaphopoda</v>
          </cell>
          <cell r="F799" t="str">
            <v>Dentaliidae</v>
          </cell>
          <cell r="J799">
            <v>0</v>
          </cell>
          <cell r="K799">
            <v>0</v>
          </cell>
          <cell r="L799">
            <v>0</v>
          </cell>
          <cell r="M799">
            <v>0</v>
          </cell>
          <cell r="O799" t="str">
            <v>Benthic detritivore</v>
          </cell>
          <cell r="P799" t="str">
            <v>BD</v>
          </cell>
        </row>
        <row r="800">
          <cell r="C800" t="str">
            <v>Laevidentalium leptosceles</v>
          </cell>
          <cell r="D800" t="str">
            <v>Mollusca</v>
          </cell>
          <cell r="E800" t="str">
            <v>Scaphopoda</v>
          </cell>
          <cell r="F800" t="str">
            <v>Laevidentaliidae</v>
          </cell>
          <cell r="J800">
            <v>0</v>
          </cell>
          <cell r="K800">
            <v>0</v>
          </cell>
          <cell r="L800">
            <v>0</v>
          </cell>
          <cell r="M800">
            <v>0</v>
          </cell>
          <cell r="O800" t="str">
            <v>Benthic detritivore</v>
          </cell>
          <cell r="P800" t="str">
            <v>BD</v>
          </cell>
        </row>
        <row r="801">
          <cell r="C801" t="str">
            <v>Rhomboxiphus tricarinatus</v>
          </cell>
          <cell r="D801" t="str">
            <v>Mollusca</v>
          </cell>
          <cell r="E801" t="str">
            <v>Scaphopoda</v>
          </cell>
          <cell r="F801" t="str">
            <v>Entalinidae</v>
          </cell>
          <cell r="J801">
            <v>0</v>
          </cell>
          <cell r="K801">
            <v>0</v>
          </cell>
          <cell r="L801">
            <v>0</v>
          </cell>
          <cell r="M801">
            <v>0</v>
          </cell>
          <cell r="O801" t="str">
            <v>Benthic detritivore</v>
          </cell>
          <cell r="P801" t="str">
            <v>BD</v>
          </cell>
        </row>
        <row r="802">
          <cell r="C802" t="str">
            <v>Gadilidae - undifferentiated</v>
          </cell>
          <cell r="D802" t="str">
            <v>Mollusca</v>
          </cell>
          <cell r="E802" t="str">
            <v>Scaphopoda</v>
          </cell>
          <cell r="F802" t="str">
            <v>Gadilidae</v>
          </cell>
          <cell r="J802">
            <v>0</v>
          </cell>
          <cell r="K802">
            <v>0</v>
          </cell>
          <cell r="L802">
            <v>0</v>
          </cell>
          <cell r="M802">
            <v>0</v>
          </cell>
          <cell r="O802" t="str">
            <v>Benthic detritivore</v>
          </cell>
          <cell r="P802" t="str">
            <v>BD</v>
          </cell>
        </row>
        <row r="803">
          <cell r="C803" t="str">
            <v>Gadila andersoni</v>
          </cell>
          <cell r="D803" t="str">
            <v>Mollusca</v>
          </cell>
          <cell r="E803" t="str">
            <v>Scaphopoda</v>
          </cell>
          <cell r="F803" t="str">
            <v>Gadilidae</v>
          </cell>
          <cell r="J803">
            <v>0</v>
          </cell>
          <cell r="K803">
            <v>0</v>
          </cell>
          <cell r="L803">
            <v>0</v>
          </cell>
          <cell r="M803">
            <v>0</v>
          </cell>
          <cell r="O803" t="str">
            <v>Benthic detritivore</v>
          </cell>
          <cell r="P803" t="str">
            <v>BD</v>
          </cell>
        </row>
        <row r="804">
          <cell r="C804" t="str">
            <v>Class Cephalopoda - undifferentiated</v>
          </cell>
          <cell r="D804" t="str">
            <v>Mollusca</v>
          </cell>
          <cell r="E804" t="str">
            <v>Cephalopoda</v>
          </cell>
          <cell r="F804" t="str">
            <v xml:space="preserve">  --  </v>
          </cell>
          <cell r="J804">
            <v>0</v>
          </cell>
          <cell r="K804">
            <v>0</v>
          </cell>
          <cell r="L804">
            <v>0</v>
          </cell>
          <cell r="M804">
            <v>0</v>
          </cell>
          <cell r="O804" t="str">
            <v>Macrozoobenthos</v>
          </cell>
          <cell r="P804" t="str">
            <v>BMS</v>
          </cell>
        </row>
        <row r="805">
          <cell r="C805" t="str">
            <v>Nautilus sp.</v>
          </cell>
          <cell r="D805" t="str">
            <v>Mollusca</v>
          </cell>
          <cell r="E805" t="str">
            <v>Cephalopoda/Nautiloidea</v>
          </cell>
          <cell r="F805" t="str">
            <v>//Nautilidae</v>
          </cell>
          <cell r="G805" t="str">
            <v>MolluscaCephalopoda/Nautiloidea//Nautilidae</v>
          </cell>
          <cell r="H805" t="str">
            <v xml:space="preserve">pelagic invertebrate </v>
          </cell>
          <cell r="I805" t="str">
            <v>squid</v>
          </cell>
          <cell r="J805" t="str">
            <v>squid</v>
          </cell>
          <cell r="K805" t="str">
            <v>squid</v>
          </cell>
          <cell r="L805" t="str">
            <v>squid</v>
          </cell>
          <cell r="M805" t="str">
            <v>squid</v>
          </cell>
          <cell r="N805" t="str">
            <v>Cephalopods (squid)</v>
          </cell>
          <cell r="O805" t="str">
            <v>Squid &amp; cuttlefish shelf</v>
          </cell>
          <cell r="P805" t="str">
            <v>BMS</v>
          </cell>
        </row>
        <row r="806">
          <cell r="C806" t="str">
            <v xml:space="preserve">Teuthoidea </v>
          </cell>
          <cell r="D806" t="str">
            <v>Mollusca</v>
          </cell>
          <cell r="E806" t="str">
            <v>Cephalopoda/Coloidea</v>
          </cell>
          <cell r="F806" t="str">
            <v>Sepioida</v>
          </cell>
          <cell r="G806" t="str">
            <v>MolluscaCephalopoda/ColoideaSepioida</v>
          </cell>
          <cell r="I806" t="str">
            <v>squid</v>
          </cell>
          <cell r="K806" t="str">
            <v>squid</v>
          </cell>
          <cell r="L806" t="str">
            <v>squid</v>
          </cell>
          <cell r="M806" t="str">
            <v>squid</v>
          </cell>
          <cell r="N806" t="str">
            <v>Cephalopods (squid)</v>
          </cell>
          <cell r="O806" t="str">
            <v>Squid &amp; cuttlefish shelf</v>
          </cell>
          <cell r="P806" t="str">
            <v>BMS</v>
          </cell>
        </row>
        <row r="807">
          <cell r="C807" t="str">
            <v>Nautilus pompilius</v>
          </cell>
          <cell r="D807" t="str">
            <v>Mollusca</v>
          </cell>
          <cell r="E807" t="str">
            <v>Cephalopoda/Nautiloidea</v>
          </cell>
          <cell r="F807" t="str">
            <v>//Nautilidae</v>
          </cell>
          <cell r="G807" t="str">
            <v>MolluscaCephalopoda/Nautiloidea//Nautilidae</v>
          </cell>
          <cell r="H807" t="str">
            <v xml:space="preserve">pelagic invertebrate </v>
          </cell>
          <cell r="I807" t="str">
            <v>squid</v>
          </cell>
          <cell r="J807" t="str">
            <v>squid</v>
          </cell>
          <cell r="K807" t="str">
            <v>squid</v>
          </cell>
          <cell r="L807" t="str">
            <v>squid</v>
          </cell>
          <cell r="M807" t="str">
            <v>squid</v>
          </cell>
          <cell r="N807" t="str">
            <v>Cephalopods (squid)</v>
          </cell>
          <cell r="O807" t="str">
            <v>Squid &amp; cuttlefish shelf</v>
          </cell>
          <cell r="P807" t="str">
            <v>BMS</v>
          </cell>
        </row>
        <row r="808">
          <cell r="C808" t="str">
            <v>Nautilus stenomphalus</v>
          </cell>
          <cell r="D808" t="str">
            <v>Mollusca</v>
          </cell>
          <cell r="E808" t="str">
            <v>Cephalopoda/Nautiloidea</v>
          </cell>
          <cell r="F808" t="str">
            <v>//Nautilidae</v>
          </cell>
          <cell r="G808" t="str">
            <v>MolluscaCephalopoda/Nautiloidea//Nautilidae</v>
          </cell>
          <cell r="H808" t="str">
            <v xml:space="preserve">pelagic invertebrate </v>
          </cell>
          <cell r="I808" t="str">
            <v>squid</v>
          </cell>
          <cell r="J808" t="str">
            <v>squid</v>
          </cell>
          <cell r="K808" t="str">
            <v>squid</v>
          </cell>
          <cell r="L808" t="str">
            <v>squid</v>
          </cell>
          <cell r="M808" t="str">
            <v>squid</v>
          </cell>
          <cell r="N808" t="str">
            <v>Cephalopods (squid)</v>
          </cell>
          <cell r="O808" t="str">
            <v>Squid &amp; cuttlefish shelf</v>
          </cell>
          <cell r="P808" t="str">
            <v>BMS</v>
          </cell>
        </row>
        <row r="809">
          <cell r="C809" t="str">
            <v>octopus</v>
          </cell>
          <cell r="D809" t="str">
            <v>Mollusca</v>
          </cell>
          <cell r="E809" t="str">
            <v>Cephalopoda/Coloidea</v>
          </cell>
          <cell r="F809" t="str">
            <v>Octopoda</v>
          </cell>
          <cell r="G809" t="str">
            <v>MolluscaCephalopoda/ColoideaOctopoda</v>
          </cell>
          <cell r="I809" t="str">
            <v>megabenthos</v>
          </cell>
          <cell r="K809" t="str">
            <v>megabenthos</v>
          </cell>
          <cell r="L809" t="str">
            <v>megabenthos</v>
          </cell>
          <cell r="M809" t="str">
            <v>megabenthos</v>
          </cell>
          <cell r="N809" t="str">
            <v>megabenthos (octopus)</v>
          </cell>
          <cell r="O809" t="str">
            <v>Octopus</v>
          </cell>
          <cell r="P809" t="str">
            <v>BMS</v>
          </cell>
        </row>
        <row r="810">
          <cell r="C810" t="str">
            <v>octopus</v>
          </cell>
          <cell r="D810" t="str">
            <v>Mollusca</v>
          </cell>
          <cell r="E810" t="str">
            <v>Cephalopoda/Coloidea</v>
          </cell>
          <cell r="F810" t="str">
            <v>Octopoda</v>
          </cell>
          <cell r="G810" t="str">
            <v>MolluscaCephalopoda/ColoideaOctopoda</v>
          </cell>
          <cell r="I810" t="str">
            <v>megabenthos</v>
          </cell>
          <cell r="K810" t="str">
            <v>megabenthos</v>
          </cell>
          <cell r="L810" t="str">
            <v>megabenthos</v>
          </cell>
          <cell r="M810" t="str">
            <v>megabenthos</v>
          </cell>
          <cell r="N810" t="str">
            <v>megabenthos (octopus)</v>
          </cell>
          <cell r="O810" t="str">
            <v>Octopus</v>
          </cell>
          <cell r="P810" t="str">
            <v>BMS</v>
          </cell>
        </row>
        <row r="811">
          <cell r="C811" t="str">
            <v>Spirula spirula</v>
          </cell>
          <cell r="D811">
            <v>0</v>
          </cell>
          <cell r="E811">
            <v>0</v>
          </cell>
          <cell r="F811">
            <v>0</v>
          </cell>
          <cell r="I811">
            <v>0</v>
          </cell>
          <cell r="J811">
            <v>0</v>
          </cell>
          <cell r="K811">
            <v>0</v>
          </cell>
          <cell r="L811">
            <v>0</v>
          </cell>
          <cell r="M811">
            <v>0</v>
          </cell>
          <cell r="O811" t="str">
            <v>Macrozoobenthos</v>
          </cell>
          <cell r="P811" t="str">
            <v>BMS</v>
          </cell>
        </row>
        <row r="812">
          <cell r="C812" t="str">
            <v>Sepiidae - undifferentiated</v>
          </cell>
          <cell r="D812" t="str">
            <v>Mollusca</v>
          </cell>
          <cell r="E812" t="str">
            <v>Cephalopoda</v>
          </cell>
          <cell r="F812" t="str">
            <v>Sepiidae</v>
          </cell>
          <cell r="J812">
            <v>0</v>
          </cell>
          <cell r="K812">
            <v>0</v>
          </cell>
          <cell r="L812">
            <v>0</v>
          </cell>
          <cell r="M812">
            <v>0</v>
          </cell>
          <cell r="O812" t="str">
            <v>Squid &amp; cuttlefish shelf</v>
          </cell>
          <cell r="P812" t="str">
            <v>BMS</v>
          </cell>
        </row>
        <row r="813">
          <cell r="C813" t="str">
            <v>Sepioidea</v>
          </cell>
          <cell r="D813" t="str">
            <v>Mollusca</v>
          </cell>
          <cell r="E813" t="str">
            <v>Cephalopoda/Coloidea</v>
          </cell>
          <cell r="F813" t="str">
            <v>Sepiidae</v>
          </cell>
          <cell r="G813" t="str">
            <v>MolluscaCephalopoda/ColoideaSepiidae</v>
          </cell>
          <cell r="H813" t="str">
            <v>benthic invertebrate</v>
          </cell>
          <cell r="I813" t="str">
            <v>megabenthos</v>
          </cell>
          <cell r="J813" t="str">
            <v>megabenthos</v>
          </cell>
          <cell r="K813" t="str">
            <v>megabenthos</v>
          </cell>
          <cell r="L813" t="str">
            <v>megabenthos</v>
          </cell>
          <cell r="M813" t="str">
            <v>megabenthos</v>
          </cell>
          <cell r="N813" t="str">
            <v>Cephalopods (cuttlefish)</v>
          </cell>
          <cell r="O813" t="str">
            <v>Squid &amp; cuttlefish shelf</v>
          </cell>
          <cell r="P813" t="str">
            <v>BMS</v>
          </cell>
        </row>
        <row r="814">
          <cell r="C814" t="str">
            <v>Sepia apama</v>
          </cell>
          <cell r="D814" t="str">
            <v>Mollusca</v>
          </cell>
          <cell r="E814" t="str">
            <v>Cephalopoda/Coloidea</v>
          </cell>
          <cell r="F814" t="str">
            <v>Sepiidae</v>
          </cell>
          <cell r="I814">
            <v>0</v>
          </cell>
          <cell r="J814">
            <v>0</v>
          </cell>
          <cell r="K814" t="str">
            <v>megabenthos</v>
          </cell>
          <cell r="L814" t="str">
            <v>megabenthos</v>
          </cell>
          <cell r="M814" t="str">
            <v>megabenthos</v>
          </cell>
          <cell r="N814" t="str">
            <v>Cephalopods (cuttlefish)</v>
          </cell>
          <cell r="O814" t="str">
            <v>Squid &amp; cuttlefish shelf</v>
          </cell>
          <cell r="P814" t="str">
            <v>BMS</v>
          </cell>
        </row>
        <row r="815">
          <cell r="C815" t="str">
            <v>Sepia cultrata</v>
          </cell>
          <cell r="N815" t="str">
            <v>Cephalopods (cuttlefish)</v>
          </cell>
          <cell r="O815" t="str">
            <v>Squid &amp; cuttlefish shelf</v>
          </cell>
          <cell r="P815" t="str">
            <v>BMS</v>
          </cell>
        </row>
        <row r="816">
          <cell r="C816" t="str">
            <v>Sepia novaehollandiae</v>
          </cell>
          <cell r="D816" t="str">
            <v>Mollusca</v>
          </cell>
          <cell r="E816" t="str">
            <v>Cephalopoda/Coloidea</v>
          </cell>
          <cell r="F816" t="str">
            <v>Sepiidae</v>
          </cell>
          <cell r="I816">
            <v>0</v>
          </cell>
          <cell r="J816">
            <v>0</v>
          </cell>
          <cell r="K816" t="str">
            <v>megabenthos</v>
          </cell>
          <cell r="L816" t="str">
            <v>megabenthos</v>
          </cell>
          <cell r="M816" t="str">
            <v>megabenthos</v>
          </cell>
          <cell r="N816" t="str">
            <v>Cephalopods (cuttlefish)</v>
          </cell>
          <cell r="O816" t="str">
            <v>Squid &amp; cuttlefish shelf</v>
          </cell>
          <cell r="P816" t="str">
            <v>BMS</v>
          </cell>
        </row>
        <row r="817">
          <cell r="C817" t="str">
            <v>Sepia cottoni</v>
          </cell>
          <cell r="D817" t="str">
            <v>Mollusca</v>
          </cell>
          <cell r="E817" t="str">
            <v>Cephalopoda</v>
          </cell>
          <cell r="F817" t="str">
            <v>Sepiidae</v>
          </cell>
          <cell r="J817">
            <v>0</v>
          </cell>
          <cell r="K817">
            <v>0</v>
          </cell>
          <cell r="L817">
            <v>0</v>
          </cell>
          <cell r="M817">
            <v>0</v>
          </cell>
          <cell r="N817" t="str">
            <v>Cephalopods (cuttlefish)</v>
          </cell>
          <cell r="O817" t="str">
            <v>Squid &amp; cuttlefish shelf</v>
          </cell>
          <cell r="P817" t="str">
            <v>BMS</v>
          </cell>
        </row>
        <row r="818">
          <cell r="C818" t="str">
            <v>Sepia hedleyi</v>
          </cell>
          <cell r="N818" t="str">
            <v>Cephalopods (cuttlefish)</v>
          </cell>
          <cell r="O818" t="str">
            <v>Squid &amp; cuttlefish shelf</v>
          </cell>
          <cell r="P818" t="str">
            <v>BMS</v>
          </cell>
        </row>
        <row r="819">
          <cell r="C819" t="str">
            <v>Sepia spp cuttlefish</v>
          </cell>
          <cell r="D819" t="str">
            <v>Mollusca</v>
          </cell>
          <cell r="E819" t="str">
            <v>Cephalopoda/Coloidea</v>
          </cell>
          <cell r="F819" t="str">
            <v>Sepiidae</v>
          </cell>
          <cell r="G819" t="str">
            <v>MolluscaCephalopoda/ColoideaSepiidae</v>
          </cell>
          <cell r="I819" t="str">
            <v>megabenthos</v>
          </cell>
          <cell r="K819" t="str">
            <v>megabenthos</v>
          </cell>
          <cell r="L819" t="str">
            <v>megabenthos</v>
          </cell>
          <cell r="M819" t="str">
            <v>megabenthos</v>
          </cell>
          <cell r="N819" t="str">
            <v>Cephalopods (cuttlefish)</v>
          </cell>
          <cell r="O819" t="str">
            <v>Squid &amp; cuttlefish shelf</v>
          </cell>
          <cell r="P819" t="str">
            <v>BMS</v>
          </cell>
        </row>
        <row r="820">
          <cell r="C820" t="str">
            <v>Sepiella spp.</v>
          </cell>
          <cell r="D820">
            <v>0</v>
          </cell>
          <cell r="E820">
            <v>0</v>
          </cell>
          <cell r="F820">
            <v>0</v>
          </cell>
          <cell r="K820">
            <v>0</v>
          </cell>
          <cell r="L820">
            <v>0</v>
          </cell>
          <cell r="M820">
            <v>0</v>
          </cell>
          <cell r="N820" t="str">
            <v>Cephalopods (cuttlefish)</v>
          </cell>
          <cell r="O820" t="str">
            <v>Squid &amp; cuttlefish shelf</v>
          </cell>
          <cell r="P820" t="str">
            <v>BMS</v>
          </cell>
        </row>
        <row r="821">
          <cell r="C821" t="str">
            <v>Sepioloidea lineolata</v>
          </cell>
          <cell r="D821" t="str">
            <v>Mollusca</v>
          </cell>
          <cell r="E821" t="str">
            <v>Cephalopoda/Coloidea</v>
          </cell>
          <cell r="F821" t="str">
            <v>Sepioida</v>
          </cell>
          <cell r="G821" t="str">
            <v>MolluscaCephalopoda/ColoideaSepioida</v>
          </cell>
          <cell r="H821" t="str">
            <v>benthic invertebrate</v>
          </cell>
          <cell r="I821" t="str">
            <v>megabenthos</v>
          </cell>
          <cell r="J821" t="str">
            <v>megabenthos</v>
          </cell>
          <cell r="K821" t="str">
            <v>megabenthos</v>
          </cell>
          <cell r="L821" t="str">
            <v>megabenthos</v>
          </cell>
          <cell r="M821" t="str">
            <v>megabenthos</v>
          </cell>
          <cell r="N821" t="str">
            <v>Cephalopods (cuttlefish)</v>
          </cell>
          <cell r="O821" t="str">
            <v>Macrozoobenthos</v>
          </cell>
          <cell r="P821" t="str">
            <v>BMS</v>
          </cell>
        </row>
        <row r="822">
          <cell r="C822" t="str">
            <v>Euprymna sp.</v>
          </cell>
          <cell r="D822" t="str">
            <v>Mollusca</v>
          </cell>
          <cell r="E822" t="str">
            <v>Cephalopoda/Coloidea</v>
          </cell>
          <cell r="F822" t="str">
            <v>Sepiolidae</v>
          </cell>
          <cell r="G822" t="str">
            <v>MolluscaCephalopoda/ColoideaSepiolidae</v>
          </cell>
          <cell r="H822" t="str">
            <v>megabenthic</v>
          </cell>
          <cell r="I822" t="str">
            <v>megabenthos</v>
          </cell>
          <cell r="J822" t="str">
            <v>megabenthos</v>
          </cell>
          <cell r="K822" t="str">
            <v>megabenthos</v>
          </cell>
          <cell r="L822" t="str">
            <v>megabenthos</v>
          </cell>
          <cell r="M822" t="str">
            <v>megabenthos</v>
          </cell>
          <cell r="N822" t="str">
            <v>Cephalopods (cuttlefish)</v>
          </cell>
          <cell r="O822" t="str">
            <v>Macrozoobenthos</v>
          </cell>
          <cell r="P822" t="str">
            <v>BMS</v>
          </cell>
        </row>
        <row r="823">
          <cell r="C823" t="str">
            <v>Heteroteuthis serventyi</v>
          </cell>
          <cell r="D823" t="str">
            <v>Mollusca</v>
          </cell>
          <cell r="E823" t="str">
            <v>Cephalopoda</v>
          </cell>
          <cell r="F823" t="str">
            <v>Sepiolidae</v>
          </cell>
          <cell r="J823">
            <v>0</v>
          </cell>
          <cell r="K823">
            <v>0</v>
          </cell>
          <cell r="L823">
            <v>0</v>
          </cell>
          <cell r="M823">
            <v>0</v>
          </cell>
          <cell r="N823" t="str">
            <v>Cephalopods (cuttlefish)</v>
          </cell>
          <cell r="O823" t="str">
            <v>Macrozoobenthos</v>
          </cell>
          <cell r="P823" t="str">
            <v>BMS</v>
          </cell>
        </row>
        <row r="824">
          <cell r="C824" t="str">
            <v>Austrorossia australis</v>
          </cell>
          <cell r="D824">
            <v>0</v>
          </cell>
          <cell r="E824">
            <v>0</v>
          </cell>
          <cell r="F824" t="str">
            <v>Sepiolidae</v>
          </cell>
          <cell r="K824">
            <v>0</v>
          </cell>
          <cell r="L824">
            <v>0</v>
          </cell>
          <cell r="M824">
            <v>0</v>
          </cell>
          <cell r="N824" t="str">
            <v>Cephalopods (cuttlefish)</v>
          </cell>
          <cell r="O824" t="str">
            <v>Macrozoobenthos</v>
          </cell>
          <cell r="P824" t="str">
            <v>BMS</v>
          </cell>
        </row>
        <row r="825">
          <cell r="C825" t="str">
            <v>Sepiolidae sp. 1</v>
          </cell>
          <cell r="D825">
            <v>0</v>
          </cell>
          <cell r="E825">
            <v>0</v>
          </cell>
          <cell r="F825" t="str">
            <v>Sepiolidae</v>
          </cell>
          <cell r="N825" t="str">
            <v>Cephalopods (cuttlefish)</v>
          </cell>
          <cell r="O825" t="str">
            <v>Macrozoobenthos</v>
          </cell>
          <cell r="P825" t="str">
            <v>BMS</v>
          </cell>
        </row>
        <row r="826">
          <cell r="C826" t="str">
            <v>Iridoteuthis sp. 1</v>
          </cell>
          <cell r="D826">
            <v>0</v>
          </cell>
          <cell r="E826">
            <v>0</v>
          </cell>
          <cell r="F826" t="str">
            <v>Sepiolidae</v>
          </cell>
          <cell r="I826">
            <v>0</v>
          </cell>
          <cell r="J826">
            <v>0</v>
          </cell>
          <cell r="K826">
            <v>0</v>
          </cell>
          <cell r="L826">
            <v>0</v>
          </cell>
          <cell r="M826">
            <v>0</v>
          </cell>
          <cell r="N826" t="str">
            <v>Cephalopods (cuttlefish)</v>
          </cell>
          <cell r="O826" t="str">
            <v>Macrozoobenthos</v>
          </cell>
          <cell r="P826" t="str">
            <v>BMS</v>
          </cell>
        </row>
        <row r="827">
          <cell r="C827" t="str">
            <v>Heteroteuthis sp. 1</v>
          </cell>
          <cell r="D827">
            <v>0</v>
          </cell>
          <cell r="E827">
            <v>0</v>
          </cell>
          <cell r="F827" t="str">
            <v>Sepiolidae</v>
          </cell>
          <cell r="I827">
            <v>0</v>
          </cell>
          <cell r="J827">
            <v>0</v>
          </cell>
          <cell r="K827">
            <v>0</v>
          </cell>
          <cell r="L827">
            <v>0</v>
          </cell>
          <cell r="M827">
            <v>0</v>
          </cell>
          <cell r="N827" t="str">
            <v>Cephalopods (cuttlefish)</v>
          </cell>
          <cell r="O827" t="str">
            <v>Macrozoobenthos</v>
          </cell>
          <cell r="P827" t="str">
            <v>BMS</v>
          </cell>
        </row>
        <row r="828">
          <cell r="C828" t="str">
            <v>Sepiolina sp. 1</v>
          </cell>
          <cell r="D828" t="str">
            <v>Mollusca</v>
          </cell>
          <cell r="E828" t="str">
            <v>Cephalopoda</v>
          </cell>
          <cell r="F828" t="str">
            <v>Sepiolidae</v>
          </cell>
          <cell r="J828">
            <v>0</v>
          </cell>
          <cell r="K828">
            <v>0</v>
          </cell>
          <cell r="L828">
            <v>0</v>
          </cell>
          <cell r="M828">
            <v>0</v>
          </cell>
          <cell r="N828" t="str">
            <v>Cephalopods (cuttlefish)</v>
          </cell>
          <cell r="O828" t="str">
            <v>Macrozoobenthos</v>
          </cell>
          <cell r="P828" t="str">
            <v>BMS</v>
          </cell>
        </row>
        <row r="829">
          <cell r="C829" t="str">
            <v>Heteroteuthis spp.</v>
          </cell>
          <cell r="D829">
            <v>0</v>
          </cell>
          <cell r="E829">
            <v>0</v>
          </cell>
          <cell r="F829">
            <v>0</v>
          </cell>
          <cell r="N829" t="str">
            <v>Cephalopods (squid)</v>
          </cell>
          <cell r="O829" t="str">
            <v>Macrozoobenthos</v>
          </cell>
          <cell r="P829" t="str">
            <v>BMS</v>
          </cell>
        </row>
        <row r="830">
          <cell r="C830" t="str">
            <v>Iridoteuthis spp.</v>
          </cell>
          <cell r="D830">
            <v>0</v>
          </cell>
          <cell r="E830">
            <v>0</v>
          </cell>
          <cell r="F830">
            <v>0</v>
          </cell>
          <cell r="G830">
            <v>0</v>
          </cell>
          <cell r="H830">
            <v>0</v>
          </cell>
          <cell r="I830">
            <v>0</v>
          </cell>
          <cell r="J830">
            <v>0</v>
          </cell>
          <cell r="K830">
            <v>0</v>
          </cell>
          <cell r="L830">
            <v>0</v>
          </cell>
          <cell r="M830">
            <v>0</v>
          </cell>
          <cell r="N830" t="str">
            <v>Cephalopods (squid)</v>
          </cell>
          <cell r="O830" t="str">
            <v>Macrozoobenthos</v>
          </cell>
          <cell r="P830" t="str">
            <v>BMS</v>
          </cell>
        </row>
        <row r="831">
          <cell r="C831" t="str">
            <v>Sepiidae -undifferentiated</v>
          </cell>
          <cell r="D831" t="str">
            <v>Mollusca</v>
          </cell>
          <cell r="E831" t="str">
            <v>Cephalopoda/Coloidea</v>
          </cell>
          <cell r="F831" t="str">
            <v>Sepioida</v>
          </cell>
          <cell r="G831" t="str">
            <v>MolluscaCephalopoda/ColoideaSepioida</v>
          </cell>
          <cell r="H831">
            <v>0</v>
          </cell>
          <cell r="I831" t="str">
            <v>megabenthos</v>
          </cell>
          <cell r="J831">
            <v>0</v>
          </cell>
          <cell r="K831" t="str">
            <v>megabenthos</v>
          </cell>
          <cell r="L831" t="str">
            <v>megabenthos</v>
          </cell>
          <cell r="M831" t="str">
            <v>megabenthos</v>
          </cell>
          <cell r="N831" t="str">
            <v>Cephalopods (cuttlefish)</v>
          </cell>
          <cell r="O831" t="str">
            <v>Squid &amp; cuttlefish shelf</v>
          </cell>
          <cell r="P831" t="str">
            <v>BMS</v>
          </cell>
        </row>
        <row r="832">
          <cell r="C832" t="str">
            <v>Sepia cf. apama</v>
          </cell>
          <cell r="D832" t="str">
            <v>Mollusca</v>
          </cell>
          <cell r="E832" t="str">
            <v>Cephalopoda/Coloidea</v>
          </cell>
          <cell r="F832" t="str">
            <v>Sepioida</v>
          </cell>
          <cell r="G832" t="str">
            <v>MolluscaCephalopoda/ColoideaSepioida</v>
          </cell>
          <cell r="H832" t="str">
            <v>benthic invertebrate</v>
          </cell>
          <cell r="I832" t="str">
            <v>megabenthos</v>
          </cell>
          <cell r="J832" t="str">
            <v>megabenthos</v>
          </cell>
          <cell r="K832" t="str">
            <v>megabenthos</v>
          </cell>
          <cell r="L832" t="str">
            <v>megabenthos</v>
          </cell>
          <cell r="M832" t="str">
            <v>megabenthos</v>
          </cell>
          <cell r="N832" t="str">
            <v>Cephalopods (cuttlefish)</v>
          </cell>
          <cell r="O832" t="str">
            <v>Squid &amp; cuttlefish shelf</v>
          </cell>
          <cell r="P832" t="str">
            <v>BMS</v>
          </cell>
        </row>
        <row r="833">
          <cell r="C833" t="str">
            <v>Sepia sp.</v>
          </cell>
          <cell r="D833" t="str">
            <v>Mollusca</v>
          </cell>
          <cell r="E833" t="str">
            <v>Cephalopoda/Coloidea</v>
          </cell>
          <cell r="F833" t="str">
            <v>Sepioida</v>
          </cell>
          <cell r="G833" t="str">
            <v>MolluscaCephalopoda/ColoideaSepioida</v>
          </cell>
          <cell r="H833" t="str">
            <v>benthic invertebrate</v>
          </cell>
          <cell r="I833" t="str">
            <v>megabenthos</v>
          </cell>
          <cell r="J833" t="str">
            <v>megabenthos</v>
          </cell>
          <cell r="K833" t="str">
            <v>megabenthos</v>
          </cell>
          <cell r="L833" t="str">
            <v>megabenthos</v>
          </cell>
          <cell r="M833" t="str">
            <v>megabenthos</v>
          </cell>
          <cell r="N833" t="str">
            <v>Cephalopods (cuttlefish)</v>
          </cell>
          <cell r="O833" t="str">
            <v>Squid &amp; cuttlefish shelf</v>
          </cell>
          <cell r="P833" t="str">
            <v>BMS</v>
          </cell>
        </row>
        <row r="834">
          <cell r="C834" t="str">
            <v>Order Teuthoidea - undifferentiated</v>
          </cell>
          <cell r="D834" t="str">
            <v>Mollusca</v>
          </cell>
          <cell r="E834" t="str">
            <v>Cephalopoda</v>
          </cell>
          <cell r="F834" t="str">
            <v xml:space="preserve">  --  </v>
          </cell>
          <cell r="J834">
            <v>0</v>
          </cell>
          <cell r="K834">
            <v>0</v>
          </cell>
          <cell r="L834">
            <v>0</v>
          </cell>
          <cell r="M834">
            <v>0</v>
          </cell>
          <cell r="N834" t="str">
            <v>Cephalopods (squid)</v>
          </cell>
          <cell r="O834" t="str">
            <v>Squid</v>
          </cell>
          <cell r="P834" t="str">
            <v>CEP</v>
          </cell>
        </row>
        <row r="835">
          <cell r="C835" t="str">
            <v>Teuthoidea</v>
          </cell>
          <cell r="D835" t="str">
            <v>Mollusca</v>
          </cell>
          <cell r="E835" t="str">
            <v>Cephalopoda/Coloidea</v>
          </cell>
          <cell r="F835" t="str">
            <v>Teuthoidea//Histioteuthoidae</v>
          </cell>
          <cell r="G835" t="str">
            <v>MolluscaCephalopoda/ColoideaTeuthoidea//Histioteuthoidae</v>
          </cell>
          <cell r="H835" t="str">
            <v xml:space="preserve">pelagic invertebrate </v>
          </cell>
          <cell r="I835" t="str">
            <v>squid</v>
          </cell>
          <cell r="J835" t="str">
            <v>squid</v>
          </cell>
          <cell r="K835" t="str">
            <v>squid</v>
          </cell>
          <cell r="L835" t="str">
            <v>squid</v>
          </cell>
          <cell r="M835" t="str">
            <v>squid</v>
          </cell>
          <cell r="N835" t="str">
            <v>Cephalopods (squid)</v>
          </cell>
          <cell r="O835" t="str">
            <v>Squid</v>
          </cell>
          <cell r="P835" t="str">
            <v>CEP</v>
          </cell>
        </row>
        <row r="836">
          <cell r="C836" t="str">
            <v>Iridoteuthis sp.</v>
          </cell>
          <cell r="D836" t="str">
            <v>Mollusca</v>
          </cell>
          <cell r="E836" t="str">
            <v>Cephalopoda/Coloidea</v>
          </cell>
          <cell r="F836" t="str">
            <v>Teuthoidea//</v>
          </cell>
          <cell r="G836" t="str">
            <v>MolluscaCephalopoda/ColoideaTeuthoidea//</v>
          </cell>
          <cell r="H836" t="str">
            <v xml:space="preserve">pelagic invertebrate </v>
          </cell>
          <cell r="I836" t="str">
            <v>squid</v>
          </cell>
          <cell r="J836" t="str">
            <v>squid</v>
          </cell>
          <cell r="K836" t="str">
            <v>squid</v>
          </cell>
          <cell r="L836" t="str">
            <v>squid</v>
          </cell>
          <cell r="M836" t="str">
            <v>squid</v>
          </cell>
          <cell r="N836" t="str">
            <v>Cephalopods (squid)</v>
          </cell>
          <cell r="O836" t="str">
            <v>Squid</v>
          </cell>
          <cell r="P836" t="str">
            <v>CEP</v>
          </cell>
        </row>
        <row r="837">
          <cell r="C837" t="str">
            <v>Teuthoidea remains</v>
          </cell>
          <cell r="D837" t="str">
            <v>Mollusca</v>
          </cell>
          <cell r="E837" t="str">
            <v>Cephalopoda/Coloidea</v>
          </cell>
          <cell r="F837" t="str">
            <v>Teuthoidea//Histioteuthoidae</v>
          </cell>
          <cell r="G837" t="str">
            <v>MolluscaCephalopoda/ColoideaTeuthoidea//Histioteuthoidae</v>
          </cell>
          <cell r="H837" t="str">
            <v xml:space="preserve">pelagic invertebrate </v>
          </cell>
          <cell r="I837" t="str">
            <v>squid</v>
          </cell>
          <cell r="J837" t="str">
            <v>squid</v>
          </cell>
          <cell r="K837" t="str">
            <v>squid</v>
          </cell>
          <cell r="L837" t="str">
            <v>squid</v>
          </cell>
          <cell r="M837" t="str">
            <v>squid</v>
          </cell>
          <cell r="N837" t="str">
            <v>Cephalopods (squid)</v>
          </cell>
          <cell r="O837" t="str">
            <v>Squid</v>
          </cell>
          <cell r="P837" t="str">
            <v>CEP</v>
          </cell>
        </row>
        <row r="838">
          <cell r="C838" t="str">
            <v>Teuthoidea sp. 1</v>
          </cell>
          <cell r="D838">
            <v>0</v>
          </cell>
          <cell r="E838">
            <v>0</v>
          </cell>
          <cell r="F838">
            <v>0</v>
          </cell>
          <cell r="N838" t="str">
            <v>Cephalopods (squid)</v>
          </cell>
          <cell r="O838" t="str">
            <v>Squid</v>
          </cell>
          <cell r="P838" t="str">
            <v>CEP</v>
          </cell>
        </row>
        <row r="839">
          <cell r="C839" t="str">
            <v>Loligo sp</v>
          </cell>
          <cell r="D839" t="str">
            <v>Mollusca</v>
          </cell>
          <cell r="E839" t="str">
            <v>Cephalopoda/Coloidea</v>
          </cell>
          <cell r="F839" t="str">
            <v>Loliginidae</v>
          </cell>
          <cell r="G839" t="str">
            <v>MolluscaCephalopoda/ColoideaLoliginidae</v>
          </cell>
          <cell r="K839" t="str">
            <v>squid</v>
          </cell>
          <cell r="L839" t="str">
            <v>squid</v>
          </cell>
          <cell r="M839" t="str">
            <v>squid</v>
          </cell>
          <cell r="N839" t="str">
            <v>Cephalopods (squid)</v>
          </cell>
          <cell r="O839" t="str">
            <v>Squid</v>
          </cell>
          <cell r="P839" t="str">
            <v>CEP</v>
          </cell>
        </row>
        <row r="840">
          <cell r="C840" t="str">
            <v>Loligo sp.</v>
          </cell>
          <cell r="D840" t="str">
            <v>Mollusca</v>
          </cell>
          <cell r="E840" t="str">
            <v>Cephalopoda/Coloidea</v>
          </cell>
          <cell r="F840" t="str">
            <v>Loliginidae</v>
          </cell>
          <cell r="G840" t="str">
            <v>MolluscaCephalopoda/ColoideaLoliginidae</v>
          </cell>
          <cell r="K840" t="str">
            <v>squid</v>
          </cell>
          <cell r="L840" t="str">
            <v>squid</v>
          </cell>
          <cell r="M840" t="str">
            <v>squid</v>
          </cell>
          <cell r="N840" t="str">
            <v>Cephalopods (squid)</v>
          </cell>
          <cell r="O840" t="str">
            <v>Squid</v>
          </cell>
          <cell r="P840" t="str">
            <v>CEP</v>
          </cell>
        </row>
        <row r="841">
          <cell r="C841" t="str">
            <v>Sepioteuthis australis</v>
          </cell>
          <cell r="D841" t="str">
            <v>Mollusca</v>
          </cell>
          <cell r="E841" t="str">
            <v>Cephalopoda/Coloidea</v>
          </cell>
          <cell r="F841" t="str">
            <v>Sepioida</v>
          </cell>
          <cell r="G841" t="str">
            <v>MolluscaCephalopoda/ColoideaSepioida</v>
          </cell>
          <cell r="K841" t="str">
            <v>squid</v>
          </cell>
          <cell r="L841" t="str">
            <v>squid</v>
          </cell>
          <cell r="M841" t="str">
            <v>squid</v>
          </cell>
          <cell r="N841" t="str">
            <v>Cephalopods (squid)</v>
          </cell>
          <cell r="O841" t="str">
            <v>Squid</v>
          </cell>
          <cell r="P841" t="str">
            <v>CEP</v>
          </cell>
        </row>
        <row r="842">
          <cell r="C842" t="str">
            <v>calamari</v>
          </cell>
          <cell r="D842" t="str">
            <v>Mollusca</v>
          </cell>
          <cell r="E842" t="str">
            <v>Cephalopoda/Coloidea</v>
          </cell>
          <cell r="F842" t="str">
            <v>Loliginidae</v>
          </cell>
          <cell r="G842" t="str">
            <v>MolluscaCephalopoda/ColoideaLoliginidae</v>
          </cell>
          <cell r="K842" t="str">
            <v>squid</v>
          </cell>
          <cell r="L842" t="str">
            <v>squid</v>
          </cell>
          <cell r="M842" t="str">
            <v>squid</v>
          </cell>
          <cell r="N842" t="str">
            <v>Cephalopods (squid)</v>
          </cell>
          <cell r="O842" t="str">
            <v>Squid</v>
          </cell>
          <cell r="P842" t="str">
            <v>CEP</v>
          </cell>
        </row>
        <row r="843">
          <cell r="C843" t="str">
            <v>Enoploteuthidae, Pyroteuthidae &amp; Ancistrocheiridae - undifferentiated</v>
          </cell>
          <cell r="D843" t="str">
            <v>Mollusca</v>
          </cell>
          <cell r="E843" t="str">
            <v>Cephalopoda/Coloidea</v>
          </cell>
          <cell r="F843" t="str">
            <v>Enoploteuthidae, Pyroteuthidae &amp; Ancistrocheiridae - undifferentiated</v>
          </cell>
          <cell r="K843">
            <v>0</v>
          </cell>
          <cell r="L843">
            <v>0</v>
          </cell>
          <cell r="M843">
            <v>0</v>
          </cell>
          <cell r="N843" t="str">
            <v>Cephalopods (squid)</v>
          </cell>
          <cell r="O843" t="str">
            <v>Squid</v>
          </cell>
          <cell r="P843" t="str">
            <v>CEP</v>
          </cell>
        </row>
        <row r="844">
          <cell r="C844" t="str">
            <v>Ancistrocheirus lesueuri</v>
          </cell>
          <cell r="D844">
            <v>0</v>
          </cell>
          <cell r="E844">
            <v>0</v>
          </cell>
          <cell r="F844">
            <v>0</v>
          </cell>
          <cell r="K844">
            <v>0</v>
          </cell>
          <cell r="L844">
            <v>0</v>
          </cell>
          <cell r="M844">
            <v>0</v>
          </cell>
          <cell r="N844" t="str">
            <v>Cephalopods (squid)</v>
          </cell>
          <cell r="O844" t="str">
            <v>Squid</v>
          </cell>
          <cell r="P844" t="str">
            <v>CEP</v>
          </cell>
        </row>
        <row r="845">
          <cell r="C845" t="str">
            <v>Abraliopsis gilchristi</v>
          </cell>
          <cell r="N845" t="str">
            <v>Cephalopods (squid)</v>
          </cell>
          <cell r="O845" t="str">
            <v>Squid</v>
          </cell>
          <cell r="P845" t="str">
            <v>CEP</v>
          </cell>
        </row>
        <row r="846">
          <cell r="C846" t="str">
            <v>Pyroteuthis sp. 1</v>
          </cell>
          <cell r="D846">
            <v>0</v>
          </cell>
          <cell r="E846">
            <v>0</v>
          </cell>
          <cell r="F846">
            <v>0</v>
          </cell>
          <cell r="K846">
            <v>0</v>
          </cell>
          <cell r="L846">
            <v>0</v>
          </cell>
          <cell r="M846">
            <v>0</v>
          </cell>
          <cell r="N846" t="str">
            <v>Cephalopods (squid)</v>
          </cell>
          <cell r="O846" t="str">
            <v>Squid</v>
          </cell>
          <cell r="P846" t="str">
            <v>CEP</v>
          </cell>
        </row>
        <row r="847">
          <cell r="C847" t="str">
            <v>Pyroteuthis cf. margaritifera</v>
          </cell>
          <cell r="D847" t="str">
            <v>Mollusca</v>
          </cell>
          <cell r="E847" t="str">
            <v>Cephalopoda</v>
          </cell>
          <cell r="F847" t="str">
            <v>Pyroteuthidae</v>
          </cell>
          <cell r="J847">
            <v>0</v>
          </cell>
          <cell r="K847">
            <v>0</v>
          </cell>
          <cell r="L847">
            <v>0</v>
          </cell>
          <cell r="M847">
            <v>0</v>
          </cell>
          <cell r="N847" t="str">
            <v>Cephalopods (squid)</v>
          </cell>
          <cell r="O847" t="str">
            <v>Squid</v>
          </cell>
          <cell r="P847" t="str">
            <v>CEP</v>
          </cell>
        </row>
        <row r="848">
          <cell r="C848" t="str">
            <v>Abralia spp.</v>
          </cell>
          <cell r="D848">
            <v>0</v>
          </cell>
          <cell r="E848">
            <v>0</v>
          </cell>
          <cell r="F848">
            <v>0</v>
          </cell>
          <cell r="K848">
            <v>0</v>
          </cell>
          <cell r="L848">
            <v>0</v>
          </cell>
          <cell r="M848">
            <v>0</v>
          </cell>
          <cell r="N848" t="str">
            <v>Cephalopods (squid)</v>
          </cell>
          <cell r="O848" t="str">
            <v>Squid</v>
          </cell>
          <cell r="P848" t="str">
            <v>CEP</v>
          </cell>
        </row>
        <row r="849">
          <cell r="C849" t="str">
            <v>Abraliopsis spp.</v>
          </cell>
          <cell r="N849" t="str">
            <v>Cephalopods (squid)</v>
          </cell>
          <cell r="O849" t="str">
            <v>Squid</v>
          </cell>
          <cell r="P849" t="str">
            <v>CEP</v>
          </cell>
        </row>
        <row r="850">
          <cell r="C850" t="str">
            <v>Pyroteuthis sp. 2</v>
          </cell>
          <cell r="N850" t="str">
            <v>Cephalopods (squid)</v>
          </cell>
          <cell r="O850" t="str">
            <v>Squid</v>
          </cell>
          <cell r="P850" t="str">
            <v>CEP</v>
          </cell>
        </row>
        <row r="851">
          <cell r="C851" t="str">
            <v>Octopoteuthidae</v>
          </cell>
          <cell r="D851" t="str">
            <v>Mollusca</v>
          </cell>
          <cell r="E851" t="str">
            <v>Cephalopoda/Coloidea</v>
          </cell>
          <cell r="F851" t="str">
            <v>Loliginidae</v>
          </cell>
          <cell r="G851" t="str">
            <v>MolluscaCephalopoda/ColoideaLoliginidae</v>
          </cell>
          <cell r="K851" t="str">
            <v>squid</v>
          </cell>
          <cell r="L851" t="str">
            <v>squid</v>
          </cell>
          <cell r="M851" t="str">
            <v>squid</v>
          </cell>
          <cell r="N851" t="str">
            <v>Cephalopods (squid)</v>
          </cell>
          <cell r="O851" t="str">
            <v>Squid</v>
          </cell>
          <cell r="P851" t="str">
            <v>CEP</v>
          </cell>
        </row>
        <row r="852">
          <cell r="C852" t="str">
            <v>Histioteuthis miranda</v>
          </cell>
          <cell r="D852">
            <v>0</v>
          </cell>
          <cell r="E852">
            <v>0</v>
          </cell>
          <cell r="F852">
            <v>0</v>
          </cell>
          <cell r="I852">
            <v>0</v>
          </cell>
          <cell r="J852">
            <v>0</v>
          </cell>
          <cell r="K852">
            <v>0</v>
          </cell>
          <cell r="L852">
            <v>0</v>
          </cell>
          <cell r="M852">
            <v>0</v>
          </cell>
          <cell r="N852" t="str">
            <v>Cephalopods (squid)</v>
          </cell>
          <cell r="O852" t="str">
            <v>Squid</v>
          </cell>
          <cell r="P852" t="str">
            <v>CEP</v>
          </cell>
        </row>
        <row r="853">
          <cell r="C853" t="str">
            <v>Histioteuthis macrohista</v>
          </cell>
          <cell r="D853">
            <v>0</v>
          </cell>
          <cell r="E853">
            <v>0</v>
          </cell>
          <cell r="F853">
            <v>0</v>
          </cell>
          <cell r="I853">
            <v>0</v>
          </cell>
          <cell r="J853">
            <v>0</v>
          </cell>
          <cell r="K853">
            <v>0</v>
          </cell>
          <cell r="L853">
            <v>0</v>
          </cell>
          <cell r="M853">
            <v>0</v>
          </cell>
          <cell r="N853" t="str">
            <v>Cephalopods (squid)</v>
          </cell>
          <cell r="O853" t="str">
            <v>Squid</v>
          </cell>
          <cell r="P853" t="str">
            <v>CEP</v>
          </cell>
        </row>
        <row r="854">
          <cell r="C854" t="str">
            <v>Histioteuthis cf. eltaninae</v>
          </cell>
          <cell r="D854">
            <v>0</v>
          </cell>
          <cell r="E854">
            <v>0</v>
          </cell>
          <cell r="F854">
            <v>0</v>
          </cell>
          <cell r="K854">
            <v>0</v>
          </cell>
          <cell r="L854">
            <v>0</v>
          </cell>
          <cell r="M854">
            <v>0</v>
          </cell>
          <cell r="N854" t="str">
            <v>Cephalopods (squid)</v>
          </cell>
          <cell r="O854" t="str">
            <v>Squid</v>
          </cell>
          <cell r="P854" t="str">
            <v>CEP</v>
          </cell>
        </row>
        <row r="855">
          <cell r="C855" t="str">
            <v>Histioteuthis sp.</v>
          </cell>
          <cell r="D855" t="str">
            <v>Mollusca</v>
          </cell>
          <cell r="E855" t="str">
            <v>Cephalopoda/Coloidea</v>
          </cell>
          <cell r="F855" t="str">
            <v>Teuthoidea//Histioteuthidae</v>
          </cell>
          <cell r="G855" t="str">
            <v>MolluscaCephalopoda/ColoideaTeuthoidea//Histioteuthidae</v>
          </cell>
          <cell r="H855" t="str">
            <v xml:space="preserve">pelagic invertebrate </v>
          </cell>
          <cell r="I855" t="str">
            <v>squid</v>
          </cell>
          <cell r="J855" t="str">
            <v>squid</v>
          </cell>
          <cell r="K855" t="str">
            <v>squid</v>
          </cell>
          <cell r="L855" t="str">
            <v>squid</v>
          </cell>
          <cell r="M855" t="str">
            <v>squid</v>
          </cell>
          <cell r="N855" t="str">
            <v>Cephalopods (squid)</v>
          </cell>
          <cell r="O855" t="str">
            <v>Squid</v>
          </cell>
          <cell r="P855" t="str">
            <v>CEP</v>
          </cell>
        </row>
        <row r="856">
          <cell r="C856" t="str">
            <v>Omnastrephidae</v>
          </cell>
          <cell r="D856" t="str">
            <v>Mollusca</v>
          </cell>
          <cell r="E856" t="str">
            <v>Cephalopoda/Coloidea</v>
          </cell>
          <cell r="F856" t="str">
            <v>Teuthoida</v>
          </cell>
          <cell r="G856" t="str">
            <v>MolluscaCephalopoda/ColoideaTeuthoida</v>
          </cell>
          <cell r="H856" t="str">
            <v xml:space="preserve">pelagic invertebrate </v>
          </cell>
          <cell r="I856" t="str">
            <v>squid</v>
          </cell>
          <cell r="J856" t="str">
            <v>squid</v>
          </cell>
          <cell r="K856" t="str">
            <v>squid</v>
          </cell>
          <cell r="L856" t="str">
            <v>squid</v>
          </cell>
          <cell r="M856" t="str">
            <v>squid</v>
          </cell>
          <cell r="N856" t="str">
            <v>Cephalopods (squid)</v>
          </cell>
          <cell r="O856" t="str">
            <v>Squid</v>
          </cell>
          <cell r="P856" t="str">
            <v>CEP</v>
          </cell>
        </row>
        <row r="857">
          <cell r="C857" t="str">
            <v>Eucleoteuthis luminosa</v>
          </cell>
          <cell r="D857" t="str">
            <v>Mollusca</v>
          </cell>
          <cell r="E857" t="str">
            <v>Cephalopoda/Coloidea</v>
          </cell>
          <cell r="F857" t="str">
            <v>Teuthoidea//Histioteuthoidae</v>
          </cell>
          <cell r="G857" t="str">
            <v>MolluscaCephalopoda/ColoideaTeuthoidea//Histioteuthoidae</v>
          </cell>
          <cell r="H857" t="str">
            <v xml:space="preserve">pelagic invertebrate </v>
          </cell>
          <cell r="I857" t="str">
            <v>squid</v>
          </cell>
          <cell r="J857" t="str">
            <v>squid</v>
          </cell>
          <cell r="K857" t="str">
            <v>squid</v>
          </cell>
          <cell r="L857" t="str">
            <v>squid</v>
          </cell>
          <cell r="M857" t="str">
            <v>squid</v>
          </cell>
          <cell r="N857" t="str">
            <v>Cephalopods (squid)</v>
          </cell>
          <cell r="O857" t="str">
            <v>Squid</v>
          </cell>
          <cell r="P857" t="str">
            <v>CEP</v>
          </cell>
        </row>
        <row r="858">
          <cell r="C858" t="str">
            <v>Nototodarus gouldi</v>
          </cell>
          <cell r="D858" t="str">
            <v>Mollusca</v>
          </cell>
          <cell r="E858" t="str">
            <v>Cephalopoda/Coloidea</v>
          </cell>
          <cell r="F858" t="str">
            <v>Sepioida</v>
          </cell>
          <cell r="G858" t="str">
            <v>MolluscaCephalopoda/ColoideaSepioida</v>
          </cell>
          <cell r="H858" t="str">
            <v xml:space="preserve">pelagic invertebrate </v>
          </cell>
          <cell r="I858" t="str">
            <v>squid</v>
          </cell>
          <cell r="K858" t="str">
            <v>squid</v>
          </cell>
          <cell r="L858" t="str">
            <v>squid</v>
          </cell>
          <cell r="M858" t="str">
            <v>squid</v>
          </cell>
          <cell r="N858" t="str">
            <v>Cephalopods (squid)</v>
          </cell>
          <cell r="O858" t="str">
            <v>Squid</v>
          </cell>
          <cell r="P858" t="str">
            <v>CEP</v>
          </cell>
        </row>
        <row r="859">
          <cell r="C859" t="str">
            <v>Ommastrephes bartramii</v>
          </cell>
          <cell r="D859" t="str">
            <v>Mollusca</v>
          </cell>
          <cell r="E859" t="str">
            <v>Cephalopoda/Coloidea</v>
          </cell>
          <cell r="F859" t="str">
            <v>Teuthoida</v>
          </cell>
          <cell r="G859" t="str">
            <v>MolluscaCephalopoda/ColoideaTeuthoida</v>
          </cell>
          <cell r="H859" t="str">
            <v xml:space="preserve">pelagic invertebrate </v>
          </cell>
          <cell r="I859" t="str">
            <v>squid</v>
          </cell>
          <cell r="J859" t="str">
            <v>squid</v>
          </cell>
          <cell r="K859" t="str">
            <v>squid</v>
          </cell>
          <cell r="L859" t="str">
            <v>squid</v>
          </cell>
          <cell r="M859" t="str">
            <v>squid</v>
          </cell>
          <cell r="N859" t="str">
            <v>Cephalopods (squid)</v>
          </cell>
          <cell r="O859" t="str">
            <v>Squid</v>
          </cell>
          <cell r="P859" t="str">
            <v>CEP</v>
          </cell>
        </row>
        <row r="860">
          <cell r="C860" t="str">
            <v>Todarodes filippovae</v>
          </cell>
          <cell r="D860" t="str">
            <v>Mollusca</v>
          </cell>
          <cell r="E860" t="str">
            <v>Cephalopoda/Coloidea</v>
          </cell>
          <cell r="F860" t="str">
            <v>Sepioida</v>
          </cell>
          <cell r="G860" t="str">
            <v>MolluscaCephalopoda/ColoideaSepioida</v>
          </cell>
          <cell r="H860" t="str">
            <v xml:space="preserve">pelagic invertebrate </v>
          </cell>
          <cell r="I860" t="str">
            <v>squid</v>
          </cell>
          <cell r="K860" t="str">
            <v>squid</v>
          </cell>
          <cell r="L860" t="str">
            <v>squid</v>
          </cell>
          <cell r="M860" t="str">
            <v>squid</v>
          </cell>
          <cell r="N860" t="str">
            <v>Cephalopods (squid)</v>
          </cell>
          <cell r="O860" t="str">
            <v>Squid</v>
          </cell>
          <cell r="P860" t="str">
            <v>CEP</v>
          </cell>
        </row>
        <row r="861">
          <cell r="C861" t="str">
            <v>Ommastrephidae sp. 1</v>
          </cell>
          <cell r="D861">
            <v>0</v>
          </cell>
          <cell r="E861">
            <v>0</v>
          </cell>
          <cell r="F861">
            <v>0</v>
          </cell>
          <cell r="N861" t="str">
            <v>Cephalopods (squid)</v>
          </cell>
          <cell r="O861" t="str">
            <v>Squid</v>
          </cell>
          <cell r="P861" t="str">
            <v>CEP</v>
          </cell>
        </row>
        <row r="862">
          <cell r="C862" t="str">
            <v>Omnastrephidae sp. 3</v>
          </cell>
          <cell r="D862">
            <v>0</v>
          </cell>
          <cell r="E862">
            <v>0</v>
          </cell>
          <cell r="F862">
            <v>0</v>
          </cell>
          <cell r="K862">
            <v>0</v>
          </cell>
          <cell r="L862">
            <v>0</v>
          </cell>
          <cell r="M862">
            <v>0</v>
          </cell>
          <cell r="N862" t="str">
            <v>Cephalopods (squid)</v>
          </cell>
          <cell r="O862" t="str">
            <v>Squid</v>
          </cell>
          <cell r="P862" t="str">
            <v>CEP</v>
          </cell>
        </row>
        <row r="863">
          <cell r="C863" t="str">
            <v>Joubiniteuthis portieri</v>
          </cell>
          <cell r="D863" t="str">
            <v>Mollusca</v>
          </cell>
          <cell r="E863" t="str">
            <v>Cephalopoda</v>
          </cell>
          <cell r="F863" t="str">
            <v>Joubiniteuthidae</v>
          </cell>
          <cell r="J863">
            <v>0</v>
          </cell>
          <cell r="K863">
            <v>0</v>
          </cell>
          <cell r="L863">
            <v>0</v>
          </cell>
          <cell r="M863">
            <v>0</v>
          </cell>
          <cell r="O863" t="str">
            <v>Macrozoobenthos</v>
          </cell>
          <cell r="P863" t="str">
            <v>BMS</v>
          </cell>
        </row>
        <row r="864">
          <cell r="C864" t="str">
            <v>Cranchiidae</v>
          </cell>
          <cell r="D864" t="str">
            <v>Mollusca</v>
          </cell>
          <cell r="E864" t="str">
            <v>Cephalopoda/Coloidea</v>
          </cell>
          <cell r="F864" t="str">
            <v>Cranchiidae</v>
          </cell>
          <cell r="G864" t="str">
            <v>MolluscaCephalopoda/ColoideaCranchiidae</v>
          </cell>
          <cell r="H864" t="str">
            <v xml:space="preserve">pelagic invertebrate </v>
          </cell>
          <cell r="I864" t="str">
            <v>squid</v>
          </cell>
          <cell r="K864" t="str">
            <v>squid</v>
          </cell>
          <cell r="L864" t="str">
            <v>squid</v>
          </cell>
          <cell r="M864" t="str">
            <v>squid</v>
          </cell>
          <cell r="N864" t="str">
            <v>Cephalopods (squid)</v>
          </cell>
          <cell r="O864" t="str">
            <v>Macrozoobenthos</v>
          </cell>
          <cell r="P864" t="str">
            <v>BMS</v>
          </cell>
        </row>
        <row r="865">
          <cell r="C865" t="str">
            <v>Teuthowenia pellucida</v>
          </cell>
          <cell r="D865" t="str">
            <v>Mollusca</v>
          </cell>
          <cell r="E865" t="str">
            <v>Cephalopoda</v>
          </cell>
          <cell r="F865" t="str">
            <v>Cranchiidae</v>
          </cell>
          <cell r="J865">
            <v>0</v>
          </cell>
          <cell r="K865">
            <v>0</v>
          </cell>
          <cell r="L865">
            <v>0</v>
          </cell>
          <cell r="M865">
            <v>0</v>
          </cell>
          <cell r="O865" t="str">
            <v>Macrozoobenthos</v>
          </cell>
          <cell r="P865" t="str">
            <v>BMS</v>
          </cell>
        </row>
        <row r="866">
          <cell r="C866" t="str">
            <v>Cranchidae sp. 1</v>
          </cell>
          <cell r="D866">
            <v>0</v>
          </cell>
          <cell r="E866">
            <v>0</v>
          </cell>
          <cell r="F866">
            <v>0</v>
          </cell>
          <cell r="N866" t="str">
            <v>Cephalopods (squid)</v>
          </cell>
          <cell r="O866" t="str">
            <v>Macrozoobenthos</v>
          </cell>
          <cell r="P866" t="str">
            <v>BMS</v>
          </cell>
        </row>
        <row r="867">
          <cell r="C867" t="str">
            <v>Cranchiidae sp. 2</v>
          </cell>
          <cell r="D867">
            <v>0</v>
          </cell>
          <cell r="E867">
            <v>0</v>
          </cell>
          <cell r="F867">
            <v>0</v>
          </cell>
          <cell r="O867" t="str">
            <v>Macrozoobenthos</v>
          </cell>
          <cell r="P867" t="str">
            <v>BMS</v>
          </cell>
        </row>
        <row r="868">
          <cell r="C868" t="str">
            <v>Vampyroteuthis infernalis</v>
          </cell>
          <cell r="D868" t="str">
            <v>Mollusca</v>
          </cell>
          <cell r="E868" t="str">
            <v>Cephalopoda</v>
          </cell>
          <cell r="F868" t="str">
            <v>Vampyroteuthidae</v>
          </cell>
          <cell r="J868">
            <v>0</v>
          </cell>
          <cell r="K868">
            <v>0</v>
          </cell>
          <cell r="L868">
            <v>0</v>
          </cell>
          <cell r="M868">
            <v>0</v>
          </cell>
          <cell r="O868" t="str">
            <v>Macrozoobenthos</v>
          </cell>
          <cell r="P868" t="str">
            <v>BMS</v>
          </cell>
        </row>
        <row r="869">
          <cell r="C869" t="str">
            <v>Octopoda</v>
          </cell>
          <cell r="D869" t="str">
            <v>Mollusca</v>
          </cell>
          <cell r="E869" t="str">
            <v>Cephalopoda/Coloidea</v>
          </cell>
          <cell r="F869" t="str">
            <v>Octopoda</v>
          </cell>
          <cell r="G869" t="str">
            <v>MolluscaCephalopoda/ColoideaOctopoda</v>
          </cell>
          <cell r="H869" t="str">
            <v>megabenthic</v>
          </cell>
          <cell r="I869" t="str">
            <v>megabenthos</v>
          </cell>
          <cell r="J869" t="str">
            <v>megabenthos</v>
          </cell>
          <cell r="K869" t="str">
            <v>megabenthos</v>
          </cell>
          <cell r="L869" t="str">
            <v>megabenthos octopus</v>
          </cell>
          <cell r="M869" t="str">
            <v>megabenthos</v>
          </cell>
          <cell r="N869" t="str">
            <v>megabenthos</v>
          </cell>
          <cell r="O869" t="str">
            <v>Octopus</v>
          </cell>
          <cell r="P869" t="str">
            <v>BMS</v>
          </cell>
        </row>
        <row r="870">
          <cell r="C870" t="str">
            <v>Octopods</v>
          </cell>
          <cell r="D870" t="str">
            <v>Mollusca</v>
          </cell>
          <cell r="E870" t="str">
            <v>Cephalopoda/Coloidea</v>
          </cell>
          <cell r="F870" t="str">
            <v>Octopoda</v>
          </cell>
          <cell r="G870" t="str">
            <v>MolluscaCephalopoda/ColoideaOctopoda</v>
          </cell>
          <cell r="K870" t="str">
            <v>megabenthos</v>
          </cell>
          <cell r="L870" t="str">
            <v>megabenthos octopus</v>
          </cell>
          <cell r="M870" t="str">
            <v>megabenthos</v>
          </cell>
          <cell r="N870" t="str">
            <v>megabenthos</v>
          </cell>
          <cell r="O870" t="str">
            <v>Octopus</v>
          </cell>
          <cell r="P870" t="str">
            <v>BMS</v>
          </cell>
        </row>
        <row r="871">
          <cell r="C871" t="str">
            <v>Pectinidae</v>
          </cell>
          <cell r="D871" t="str">
            <v>Mollusca</v>
          </cell>
          <cell r="E871" t="str">
            <v>Bivalvia/Lamellibranchia/Filibranchia</v>
          </cell>
          <cell r="F871" t="str">
            <v>Pectinidae</v>
          </cell>
          <cell r="G871" t="str">
            <v>MolluscaBivalvia/Lamellibranchia/FilibranchiaPectinidae</v>
          </cell>
          <cell r="H871" t="str">
            <v>benthic invertebrate</v>
          </cell>
          <cell r="I871" t="str">
            <v>megabenthos</v>
          </cell>
          <cell r="J871" t="str">
            <v>megabenthos</v>
          </cell>
          <cell r="K871" t="str">
            <v>megabenthos</v>
          </cell>
          <cell r="L871" t="str">
            <v>megabenthos</v>
          </cell>
          <cell r="M871" t="str">
            <v>megabenthos</v>
          </cell>
          <cell r="O871" t="str">
            <v>Filter feeder</v>
          </cell>
          <cell r="P871" t="str">
            <v>BF</v>
          </cell>
        </row>
        <row r="872">
          <cell r="C872" t="str">
            <v>Pectinidae remains</v>
          </cell>
          <cell r="D872" t="str">
            <v>Mollusca</v>
          </cell>
          <cell r="E872" t="str">
            <v>Bivalvia/Lamellibranchia/Filibranchia</v>
          </cell>
          <cell r="F872" t="str">
            <v>Pectinidae</v>
          </cell>
          <cell r="G872" t="str">
            <v>MolluscaBivalvia/Lamellibranchia/FilibranchiaPectinidae</v>
          </cell>
          <cell r="H872" t="str">
            <v>benthic invertebrate</v>
          </cell>
          <cell r="I872" t="str">
            <v>megabenthos</v>
          </cell>
          <cell r="J872" t="str">
            <v>megabenthos</v>
          </cell>
          <cell r="K872" t="str">
            <v>megabenthos</v>
          </cell>
          <cell r="L872" t="str">
            <v>megabenthos</v>
          </cell>
          <cell r="M872" t="str">
            <v>megabenthos</v>
          </cell>
          <cell r="O872" t="str">
            <v>Filter feeder</v>
          </cell>
          <cell r="P872" t="str">
            <v>BF</v>
          </cell>
        </row>
        <row r="873">
          <cell r="C873" t="str">
            <v>Opisthoteuthis persephone</v>
          </cell>
          <cell r="D873" t="str">
            <v>Mollusca</v>
          </cell>
          <cell r="E873" t="str">
            <v>Cephalopoda</v>
          </cell>
          <cell r="F873" t="str">
            <v>Opisthoteuthidae</v>
          </cell>
          <cell r="J873">
            <v>0</v>
          </cell>
          <cell r="K873">
            <v>0</v>
          </cell>
          <cell r="L873">
            <v>0</v>
          </cell>
          <cell r="M873">
            <v>0</v>
          </cell>
          <cell r="O873" t="str">
            <v>Macrozoobenthos</v>
          </cell>
          <cell r="P873" t="str">
            <v>BMS</v>
          </cell>
        </row>
        <row r="874">
          <cell r="C874" t="str">
            <v>Opisthoteuthis pluto</v>
          </cell>
          <cell r="D874" t="str">
            <v>Mollusca</v>
          </cell>
          <cell r="E874" t="str">
            <v>Cephalopoda</v>
          </cell>
          <cell r="F874" t="str">
            <v>Opisthoteuthidae</v>
          </cell>
          <cell r="J874">
            <v>0</v>
          </cell>
          <cell r="K874">
            <v>0</v>
          </cell>
          <cell r="L874">
            <v>0</v>
          </cell>
          <cell r="M874">
            <v>0</v>
          </cell>
          <cell r="O874" t="str">
            <v>Macrozoobenthos</v>
          </cell>
          <cell r="P874" t="str">
            <v>BMS</v>
          </cell>
        </row>
        <row r="875">
          <cell r="C875" t="str">
            <v>Veneridae</v>
          </cell>
          <cell r="D875" t="str">
            <v>Mollusca</v>
          </cell>
          <cell r="E875" t="str">
            <v>Bivalvia</v>
          </cell>
          <cell r="F875" t="str">
            <v>Veneridae</v>
          </cell>
          <cell r="G875" t="str">
            <v>MolluscaBivalviaVeneridae</v>
          </cell>
          <cell r="H875" t="str">
            <v>benthic invertebrate</v>
          </cell>
          <cell r="I875" t="str">
            <v>megabenthos</v>
          </cell>
          <cell r="J875" t="str">
            <v>megabenthos</v>
          </cell>
          <cell r="K875" t="str">
            <v>megabenthos</v>
          </cell>
          <cell r="L875" t="str">
            <v>megabenthos</v>
          </cell>
          <cell r="M875" t="str">
            <v>megabenthos</v>
          </cell>
          <cell r="O875" t="str">
            <v>Filter feeder</v>
          </cell>
          <cell r="P875" t="str">
            <v>BF</v>
          </cell>
        </row>
        <row r="876">
          <cell r="C876" t="str">
            <v>Octopodidae, Eledonidae, Megaleledonidae, Bathypolypodidae, Enteroctopodidae - undifferentiated</v>
          </cell>
          <cell r="D876">
            <v>0</v>
          </cell>
          <cell r="E876">
            <v>0</v>
          </cell>
          <cell r="F876">
            <v>0</v>
          </cell>
          <cell r="O876" t="str">
            <v>Octopus</v>
          </cell>
          <cell r="P876" t="str">
            <v>BMS</v>
          </cell>
        </row>
        <row r="877">
          <cell r="C877" t="str">
            <v>deepsea octopus</v>
          </cell>
          <cell r="D877" t="str">
            <v>Mollusca</v>
          </cell>
          <cell r="E877" t="str">
            <v>Cephalopoda/Coloidea</v>
          </cell>
          <cell r="F877" t="str">
            <v>//Octopodidae</v>
          </cell>
          <cell r="G877" t="str">
            <v>MolluscaCephalopoda/Coloidea//Octopodidae</v>
          </cell>
          <cell r="K877" t="str">
            <v>megabenthos</v>
          </cell>
          <cell r="L877" t="str">
            <v>megabenthos</v>
          </cell>
          <cell r="M877" t="str">
            <v>megabenthos</v>
          </cell>
          <cell r="N877" t="str">
            <v>megabenthos</v>
          </cell>
          <cell r="O877" t="str">
            <v>Octopus</v>
          </cell>
          <cell r="P877" t="str">
            <v>BMS</v>
          </cell>
        </row>
        <row r="878">
          <cell r="C878" t="str">
            <v>headless deepsea octopus</v>
          </cell>
          <cell r="D878" t="str">
            <v>Mollusca</v>
          </cell>
          <cell r="E878" t="str">
            <v>Cephalopoda/Coloidea</v>
          </cell>
          <cell r="F878" t="str">
            <v>//Octopodidae</v>
          </cell>
          <cell r="K878" t="str">
            <v>megabenthos</v>
          </cell>
          <cell r="L878" t="str">
            <v>megabenthos</v>
          </cell>
          <cell r="M878" t="str">
            <v>megabenthos</v>
          </cell>
          <cell r="N878" t="str">
            <v>megabenthos</v>
          </cell>
          <cell r="O878" t="str">
            <v>Octopus</v>
          </cell>
          <cell r="P878" t="str">
            <v>BMS</v>
          </cell>
        </row>
        <row r="879">
          <cell r="C879" t="str">
            <v>Octopods</v>
          </cell>
          <cell r="D879" t="str">
            <v>Mollusca</v>
          </cell>
          <cell r="E879" t="str">
            <v>Cephalopoda/Coloidea</v>
          </cell>
          <cell r="F879" t="str">
            <v>//Octopodidae</v>
          </cell>
          <cell r="K879" t="str">
            <v>megabenthos</v>
          </cell>
          <cell r="L879" t="str">
            <v>megabenthos</v>
          </cell>
          <cell r="M879" t="str">
            <v>megabenthos</v>
          </cell>
          <cell r="N879" t="str">
            <v>megabenthos</v>
          </cell>
          <cell r="O879" t="str">
            <v>Octopus</v>
          </cell>
          <cell r="P879" t="str">
            <v>BMS</v>
          </cell>
        </row>
        <row r="880">
          <cell r="C880" t="str">
            <v>Octopus A.</v>
          </cell>
          <cell r="D880" t="str">
            <v>Mollusca</v>
          </cell>
          <cell r="E880" t="str">
            <v>Cephalopoda/Coloidea</v>
          </cell>
          <cell r="F880" t="str">
            <v>//Octopodidae</v>
          </cell>
          <cell r="G880" t="str">
            <v>MolluscaCephalopoda/Coloidea//Octopodidae</v>
          </cell>
          <cell r="H880" t="str">
            <v>megabenthic</v>
          </cell>
          <cell r="I880" t="str">
            <v>megabenthos</v>
          </cell>
          <cell r="J880" t="str">
            <v>megabenthos</v>
          </cell>
          <cell r="K880" t="str">
            <v>megabenthos</v>
          </cell>
          <cell r="L880" t="str">
            <v>megabenthos</v>
          </cell>
          <cell r="M880" t="str">
            <v>megabenthos</v>
          </cell>
          <cell r="N880" t="str">
            <v>megabenthos</v>
          </cell>
          <cell r="O880" t="str">
            <v>Octopus</v>
          </cell>
          <cell r="P880" t="str">
            <v>BMS</v>
          </cell>
        </row>
        <row r="881">
          <cell r="C881" t="str">
            <v>Octopus MoV sp. 2555</v>
          </cell>
          <cell r="D881" t="str">
            <v>Mollusca</v>
          </cell>
          <cell r="E881" t="str">
            <v>Cephalopoda/Coloidea</v>
          </cell>
          <cell r="F881" t="str">
            <v>//Octopodidae</v>
          </cell>
          <cell r="G881" t="str">
            <v>MolluscaCephalopoda/Coloidea//Octopodidae</v>
          </cell>
          <cell r="H881" t="str">
            <v>megabenthic</v>
          </cell>
          <cell r="I881" t="str">
            <v>megabenthos</v>
          </cell>
          <cell r="J881" t="str">
            <v>megabenthos</v>
          </cell>
          <cell r="K881" t="str">
            <v>megabenthos</v>
          </cell>
          <cell r="L881" t="str">
            <v>megabenthos</v>
          </cell>
          <cell r="M881" t="str">
            <v>megabenthos</v>
          </cell>
          <cell r="N881" t="str">
            <v>megabenthos</v>
          </cell>
          <cell r="O881" t="str">
            <v>Octopus</v>
          </cell>
          <cell r="P881" t="str">
            <v>BMS</v>
          </cell>
        </row>
        <row r="882">
          <cell r="C882" t="str">
            <v>Octopus remains</v>
          </cell>
          <cell r="D882" t="str">
            <v>Mollusca</v>
          </cell>
          <cell r="E882" t="str">
            <v>Cephalopoda/Coloidea</v>
          </cell>
          <cell r="F882" t="str">
            <v>//Octopodidae</v>
          </cell>
          <cell r="G882" t="str">
            <v>MolluscaCephalopoda/Coloidea//Octopodidae</v>
          </cell>
          <cell r="H882" t="str">
            <v>megabenthic</v>
          </cell>
          <cell r="I882" t="str">
            <v>megabenthos</v>
          </cell>
          <cell r="J882" t="str">
            <v>megabenthos</v>
          </cell>
          <cell r="K882" t="str">
            <v>megabenthos</v>
          </cell>
          <cell r="L882" t="str">
            <v>megabenthos</v>
          </cell>
          <cell r="M882" t="str">
            <v>megabenthos</v>
          </cell>
          <cell r="N882" t="str">
            <v>megabenthos</v>
          </cell>
          <cell r="O882" t="str">
            <v>Octopus</v>
          </cell>
          <cell r="P882" t="str">
            <v>BMS</v>
          </cell>
        </row>
        <row r="883">
          <cell r="C883" t="str">
            <v>rough skinned octopus</v>
          </cell>
          <cell r="D883" t="str">
            <v>Mollusca</v>
          </cell>
          <cell r="E883" t="str">
            <v>Cephalopoda/Coloidea</v>
          </cell>
          <cell r="F883" t="str">
            <v>//Octopodidae</v>
          </cell>
          <cell r="G883">
            <v>0</v>
          </cell>
          <cell r="H883">
            <v>0</v>
          </cell>
          <cell r="I883">
            <v>0</v>
          </cell>
          <cell r="J883">
            <v>0</v>
          </cell>
          <cell r="K883" t="str">
            <v>megabenthos</v>
          </cell>
          <cell r="L883" t="str">
            <v>megabenthos</v>
          </cell>
          <cell r="M883" t="str">
            <v>megabenthos</v>
          </cell>
          <cell r="N883" t="str">
            <v>megabenthos</v>
          </cell>
          <cell r="O883" t="str">
            <v>Octopus</v>
          </cell>
          <cell r="P883" t="str">
            <v>BMS</v>
          </cell>
        </row>
        <row r="884">
          <cell r="C884" t="str">
            <v>rough-skinned octopus</v>
          </cell>
          <cell r="D884" t="str">
            <v>Mollusca</v>
          </cell>
          <cell r="E884" t="str">
            <v>Cephalopoda/Coloidea</v>
          </cell>
          <cell r="F884" t="str">
            <v>//Octopodidae</v>
          </cell>
          <cell r="G884" t="str">
            <v>MolluscaCephalopoda/Coloidea//Octopodidae</v>
          </cell>
          <cell r="H884">
            <v>0</v>
          </cell>
          <cell r="I884">
            <v>0</v>
          </cell>
          <cell r="J884">
            <v>0</v>
          </cell>
          <cell r="K884" t="str">
            <v>megabenthos</v>
          </cell>
          <cell r="L884" t="str">
            <v>megabenthos</v>
          </cell>
          <cell r="M884" t="str">
            <v>megabenthos</v>
          </cell>
          <cell r="N884" t="str">
            <v>megabenthos</v>
          </cell>
          <cell r="O884" t="str">
            <v>Octopus</v>
          </cell>
          <cell r="P884" t="str">
            <v>BMS</v>
          </cell>
        </row>
        <row r="885">
          <cell r="C885" t="str">
            <v>slimey octopus</v>
          </cell>
          <cell r="D885" t="str">
            <v>Mollusca</v>
          </cell>
          <cell r="E885" t="str">
            <v>Cephalopoda/Coloidea</v>
          </cell>
          <cell r="F885" t="str">
            <v>//Octopodidae</v>
          </cell>
          <cell r="G885" t="str">
            <v>MolluscaCephalopoda/Coloidea//Octopodidae</v>
          </cell>
          <cell r="K885" t="str">
            <v>megabenthos</v>
          </cell>
          <cell r="L885" t="str">
            <v>megabenthos</v>
          </cell>
          <cell r="M885" t="str">
            <v>megabenthos</v>
          </cell>
          <cell r="N885" t="str">
            <v>megabenthos</v>
          </cell>
          <cell r="O885" t="str">
            <v>Octopus</v>
          </cell>
          <cell r="P885" t="str">
            <v>BMS</v>
          </cell>
        </row>
        <row r="886">
          <cell r="C886" t="str">
            <v>slimey octopus</v>
          </cell>
          <cell r="D886" t="str">
            <v>Mollusca</v>
          </cell>
          <cell r="E886" t="str">
            <v>Cephalopoda/Coloidea</v>
          </cell>
          <cell r="F886" t="str">
            <v>//Octopodidae</v>
          </cell>
          <cell r="K886" t="str">
            <v>megabenthos</v>
          </cell>
          <cell r="L886" t="str">
            <v>megabenthos</v>
          </cell>
          <cell r="M886" t="str">
            <v>megabenthos</v>
          </cell>
          <cell r="N886" t="str">
            <v>megabenthos</v>
          </cell>
          <cell r="O886" t="str">
            <v>Octopus</v>
          </cell>
          <cell r="P886" t="str">
            <v>BMS</v>
          </cell>
        </row>
        <row r="887">
          <cell r="C887" t="str">
            <v>Octopus berrima</v>
          </cell>
          <cell r="D887" t="str">
            <v>Mollusca</v>
          </cell>
          <cell r="E887" t="str">
            <v>Cephalopoda/Coloidea</v>
          </cell>
          <cell r="F887" t="str">
            <v>Octopoda</v>
          </cell>
          <cell r="K887" t="str">
            <v>megabenthos</v>
          </cell>
          <cell r="L887" t="str">
            <v>megabenthos octopus</v>
          </cell>
          <cell r="M887" t="str">
            <v>megabenthos</v>
          </cell>
          <cell r="N887" t="str">
            <v xml:space="preserve">megabenthos </v>
          </cell>
          <cell r="O887" t="str">
            <v>Octopus</v>
          </cell>
          <cell r="P887" t="str">
            <v>BMS</v>
          </cell>
        </row>
        <row r="888">
          <cell r="C888" t="str">
            <v>Pinnoctopus cordiformis</v>
          </cell>
          <cell r="D888" t="str">
            <v>Mollusca</v>
          </cell>
          <cell r="E888" t="str">
            <v>Cephalopoda/Coloidea</v>
          </cell>
          <cell r="F888" t="str">
            <v>Octopoda</v>
          </cell>
          <cell r="G888" t="str">
            <v>MolluscaCephalopoda/ColoideaOctopoda</v>
          </cell>
          <cell r="H888" t="str">
            <v>megabenthic</v>
          </cell>
          <cell r="I888" t="str">
            <v>megabenthos</v>
          </cell>
          <cell r="J888" t="str">
            <v>megabenthos</v>
          </cell>
          <cell r="K888" t="str">
            <v>megabenthos</v>
          </cell>
          <cell r="L888" t="str">
            <v>megabenthos octopus</v>
          </cell>
          <cell r="M888" t="str">
            <v>megabenthos</v>
          </cell>
          <cell r="N888" t="str">
            <v>megabenthos</v>
          </cell>
          <cell r="O888" t="str">
            <v>Octopus</v>
          </cell>
          <cell r="P888" t="str">
            <v>BMS</v>
          </cell>
        </row>
        <row r="889">
          <cell r="C889" t="str">
            <v>Octopus pallidus</v>
          </cell>
          <cell r="D889" t="str">
            <v>Mollusca</v>
          </cell>
          <cell r="E889" t="str">
            <v>Cephalopoda/Coloidea</v>
          </cell>
          <cell r="F889" t="str">
            <v>Octopoda</v>
          </cell>
          <cell r="G889" t="str">
            <v>MolluscaCephalopoda/ColoideaOctopoda</v>
          </cell>
          <cell r="H889" t="str">
            <v>megabenthic</v>
          </cell>
          <cell r="I889" t="str">
            <v>megabenthos</v>
          </cell>
          <cell r="J889" t="str">
            <v>megabenthos</v>
          </cell>
          <cell r="K889" t="str">
            <v>megabenthos</v>
          </cell>
          <cell r="L889" t="str">
            <v>megabenthos octopus</v>
          </cell>
          <cell r="M889" t="str">
            <v>megabenthos</v>
          </cell>
          <cell r="N889" t="str">
            <v>megabenthos</v>
          </cell>
          <cell r="O889" t="str">
            <v>Octopus</v>
          </cell>
          <cell r="P889" t="str">
            <v>BMS</v>
          </cell>
        </row>
        <row r="890">
          <cell r="C890" t="str">
            <v>Eledone palari</v>
          </cell>
          <cell r="O890" t="str">
            <v>Octopus</v>
          </cell>
          <cell r="P890" t="str">
            <v>BMS</v>
          </cell>
        </row>
        <row r="891">
          <cell r="C891" t="str">
            <v>blueringed octopus</v>
          </cell>
          <cell r="D891" t="str">
            <v>Mollusca</v>
          </cell>
          <cell r="E891" t="str">
            <v>Cephalopoda/Coloidea</v>
          </cell>
          <cell r="F891" t="str">
            <v>//Octopodidae</v>
          </cell>
          <cell r="K891" t="str">
            <v>megabenthos</v>
          </cell>
          <cell r="L891" t="str">
            <v>megabenthos</v>
          </cell>
          <cell r="M891" t="str">
            <v>megabenthos</v>
          </cell>
          <cell r="N891" t="str">
            <v>megabenthos</v>
          </cell>
          <cell r="O891" t="str">
            <v>Octopus</v>
          </cell>
          <cell r="P891" t="str">
            <v>BMS</v>
          </cell>
        </row>
        <row r="892">
          <cell r="C892" t="str">
            <v>Hapalochlaena maculosa</v>
          </cell>
          <cell r="D892" t="str">
            <v>Mollusca</v>
          </cell>
          <cell r="E892" t="str">
            <v>Cephalopoda/Coloidea</v>
          </cell>
          <cell r="F892" t="str">
            <v>//Octopodidae</v>
          </cell>
          <cell r="K892" t="str">
            <v>megabenthos</v>
          </cell>
          <cell r="L892" t="str">
            <v>megabenthos</v>
          </cell>
          <cell r="M892" t="str">
            <v>megabenthos</v>
          </cell>
          <cell r="N892" t="str">
            <v>megabenthos</v>
          </cell>
          <cell r="O892" t="str">
            <v>Octopus</v>
          </cell>
          <cell r="P892" t="str">
            <v>BMS</v>
          </cell>
        </row>
        <row r="893">
          <cell r="C893" t="str">
            <v>Octopus superciliosus</v>
          </cell>
          <cell r="D893" t="str">
            <v>Mollusca</v>
          </cell>
          <cell r="E893" t="str">
            <v>Cephalopoda/Coloidea</v>
          </cell>
          <cell r="F893" t="str">
            <v>Octopoda</v>
          </cell>
          <cell r="K893" t="str">
            <v>megabenthos</v>
          </cell>
          <cell r="L893" t="str">
            <v>megabenthos octopus</v>
          </cell>
          <cell r="M893" t="str">
            <v>megabenthos</v>
          </cell>
          <cell r="N893" t="str">
            <v>megabenthos</v>
          </cell>
          <cell r="O893" t="str">
            <v>Octopus</v>
          </cell>
          <cell r="P893" t="str">
            <v>BMS</v>
          </cell>
        </row>
        <row r="894">
          <cell r="C894" t="str">
            <v>Benthoctopus sp. 1</v>
          </cell>
          <cell r="D894" t="str">
            <v>Mollusca</v>
          </cell>
          <cell r="E894" t="str">
            <v>Cephalopoda</v>
          </cell>
          <cell r="F894" t="str">
            <v>Enteroctopodidae</v>
          </cell>
          <cell r="J894">
            <v>0</v>
          </cell>
          <cell r="K894">
            <v>0</v>
          </cell>
          <cell r="L894">
            <v>0</v>
          </cell>
          <cell r="M894">
            <v>0</v>
          </cell>
          <cell r="O894" t="str">
            <v>Octopus</v>
          </cell>
          <cell r="P894" t="str">
            <v>BMS</v>
          </cell>
        </row>
        <row r="895">
          <cell r="C895" t="str">
            <v>Octopus sp. 2</v>
          </cell>
          <cell r="D895" t="str">
            <v>Mollusca</v>
          </cell>
          <cell r="E895" t="str">
            <v>Cephalopoda</v>
          </cell>
          <cell r="F895" t="str">
            <v>Octopodidae</v>
          </cell>
          <cell r="J895">
            <v>0</v>
          </cell>
          <cell r="K895">
            <v>0</v>
          </cell>
          <cell r="L895">
            <v>0</v>
          </cell>
          <cell r="M895">
            <v>0</v>
          </cell>
          <cell r="O895" t="str">
            <v>Octopus</v>
          </cell>
          <cell r="P895" t="str">
            <v>BMS</v>
          </cell>
        </row>
        <row r="896">
          <cell r="C896" t="str">
            <v>Octopus sp. 1</v>
          </cell>
          <cell r="O896" t="str">
            <v>Octopus</v>
          </cell>
          <cell r="P896" t="str">
            <v>BMS</v>
          </cell>
        </row>
        <row r="897">
          <cell r="C897" t="str">
            <v>Octopus sp. 1</v>
          </cell>
          <cell r="D897" t="str">
            <v>Mollusca</v>
          </cell>
          <cell r="E897" t="str">
            <v>Cephalopoda</v>
          </cell>
          <cell r="F897" t="str">
            <v>Octopodidae</v>
          </cell>
          <cell r="J897">
            <v>0</v>
          </cell>
          <cell r="K897">
            <v>0</v>
          </cell>
          <cell r="L897">
            <v>0</v>
          </cell>
          <cell r="M897">
            <v>0</v>
          </cell>
          <cell r="O897" t="str">
            <v>Octopus</v>
          </cell>
          <cell r="P897" t="str">
            <v>BMS</v>
          </cell>
        </row>
        <row r="898">
          <cell r="C898" t="str">
            <v>Octopus spp</v>
          </cell>
          <cell r="D898" t="str">
            <v>Mollusca</v>
          </cell>
          <cell r="E898" t="str">
            <v>Cephalopoda/Coloidea</v>
          </cell>
          <cell r="F898" t="str">
            <v>Octopoda</v>
          </cell>
          <cell r="K898" t="str">
            <v>megabenthos</v>
          </cell>
          <cell r="L898" t="str">
            <v>megabenthos octopus</v>
          </cell>
          <cell r="M898" t="str">
            <v>megabenthos</v>
          </cell>
          <cell r="N898" t="str">
            <v xml:space="preserve">megabenthos </v>
          </cell>
          <cell r="O898" t="str">
            <v>Octopus</v>
          </cell>
          <cell r="P898" t="str">
            <v>BMS</v>
          </cell>
        </row>
        <row r="899">
          <cell r="C899" t="str">
            <v>Argonautidae</v>
          </cell>
          <cell r="D899" t="str">
            <v>Mollusca</v>
          </cell>
          <cell r="E899" t="str">
            <v>Cephalopoda/Coloidea</v>
          </cell>
          <cell r="F899" t="str">
            <v>//Argonautidae</v>
          </cell>
          <cell r="G899" t="str">
            <v>MolluscaCephalopoda/Coloidea//Argonautidae</v>
          </cell>
          <cell r="H899" t="str">
            <v>megabenthic</v>
          </cell>
          <cell r="I899" t="str">
            <v>megabenthos</v>
          </cell>
          <cell r="J899" t="str">
            <v>megabenthos</v>
          </cell>
          <cell r="K899" t="str">
            <v>megabenthos</v>
          </cell>
          <cell r="L899" t="str">
            <v>megabenthos</v>
          </cell>
          <cell r="M899" t="str">
            <v>megabenthos</v>
          </cell>
          <cell r="N899" t="str">
            <v>megabenthos</v>
          </cell>
          <cell r="O899" t="str">
            <v>Octopus</v>
          </cell>
          <cell r="P899" t="str">
            <v>BMS</v>
          </cell>
        </row>
        <row r="900">
          <cell r="C900" t="str">
            <v>Argonauta nodosa</v>
          </cell>
          <cell r="D900">
            <v>0</v>
          </cell>
          <cell r="E900">
            <v>0</v>
          </cell>
          <cell r="F900">
            <v>0</v>
          </cell>
          <cell r="I900">
            <v>0</v>
          </cell>
          <cell r="J900">
            <v>0</v>
          </cell>
          <cell r="K900" t="str">
            <v>megabenthos</v>
          </cell>
          <cell r="L900" t="str">
            <v>megabenthos</v>
          </cell>
          <cell r="M900" t="str">
            <v>megabenthos</v>
          </cell>
          <cell r="N900" t="str">
            <v>megabenthos</v>
          </cell>
          <cell r="O900" t="str">
            <v>Octopus</v>
          </cell>
          <cell r="P900" t="str">
            <v>BMS</v>
          </cell>
        </row>
        <row r="901">
          <cell r="C901" t="str">
            <v>Argonauta nodosus</v>
          </cell>
          <cell r="D901" t="str">
            <v>Mollusca</v>
          </cell>
          <cell r="E901" t="str">
            <v>Cephalopoda</v>
          </cell>
          <cell r="F901" t="str">
            <v>Argonautidae</v>
          </cell>
          <cell r="J901">
            <v>0</v>
          </cell>
          <cell r="K901">
            <v>0</v>
          </cell>
          <cell r="L901">
            <v>0</v>
          </cell>
          <cell r="M901">
            <v>0</v>
          </cell>
          <cell r="O901" t="str">
            <v>Octopus</v>
          </cell>
          <cell r="P901" t="str">
            <v>BMS</v>
          </cell>
        </row>
        <row r="902">
          <cell r="C902" t="str">
            <v>Argonauta sp. 1</v>
          </cell>
          <cell r="D902">
            <v>0</v>
          </cell>
          <cell r="E902">
            <v>0</v>
          </cell>
          <cell r="F902">
            <v>0</v>
          </cell>
          <cell r="I902">
            <v>0</v>
          </cell>
          <cell r="J902">
            <v>0</v>
          </cell>
          <cell r="O902" t="str">
            <v>Octopus</v>
          </cell>
          <cell r="P902" t="str">
            <v>BMS</v>
          </cell>
        </row>
        <row r="903">
          <cell r="C903" t="str">
            <v>Argonauta spp.</v>
          </cell>
          <cell r="D903">
            <v>0</v>
          </cell>
          <cell r="E903">
            <v>0</v>
          </cell>
          <cell r="F903">
            <v>0</v>
          </cell>
          <cell r="I903">
            <v>0</v>
          </cell>
          <cell r="J903">
            <v>0</v>
          </cell>
          <cell r="O903" t="str">
            <v>Octopus</v>
          </cell>
          <cell r="P903" t="str">
            <v>BMS</v>
          </cell>
        </row>
        <row r="904">
          <cell r="C904">
            <v>0</v>
          </cell>
          <cell r="D904">
            <v>0</v>
          </cell>
          <cell r="E904">
            <v>0</v>
          </cell>
          <cell r="O904" t="str">
            <v>Unidentified invertebrate</v>
          </cell>
          <cell r="P904" t="str">
            <v>BMS</v>
          </cell>
        </row>
        <row r="905">
          <cell r="C905" t="str">
            <v>Class Gastropoda - undifferentiated</v>
          </cell>
          <cell r="D905" t="str">
            <v>Mollusca</v>
          </cell>
          <cell r="E905" t="str">
            <v>Gastropoda</v>
          </cell>
          <cell r="F905">
            <v>0</v>
          </cell>
          <cell r="G905" t="str">
            <v>MolluscaGastropoda</v>
          </cell>
          <cell r="O905" t="str">
            <v>Benthic carnivore</v>
          </cell>
          <cell r="P905" t="str">
            <v>BC</v>
          </cell>
        </row>
        <row r="906">
          <cell r="C906" t="str">
            <v>Akera soluta (larvae)</v>
          </cell>
          <cell r="D906" t="str">
            <v>Mollusca</v>
          </cell>
          <cell r="E906" t="str">
            <v>Gastropoda/Opisthobranchia/</v>
          </cell>
          <cell r="F906" t="str">
            <v>Anaspidea//Akeroidea/Akeridae</v>
          </cell>
          <cell r="G906" t="str">
            <v>MolluscaGastropoda/Opisthobranchia/Anaspidea//Akeroidea/Akeridae</v>
          </cell>
          <cell r="H906" t="str">
            <v>benthic invertebrate</v>
          </cell>
          <cell r="I906" t="str">
            <v>pelagic invertebrate</v>
          </cell>
          <cell r="J906" t="str">
            <v>pelagic invertebrate</v>
          </cell>
          <cell r="K906" t="str">
            <v>Large zooplankton (carnivorous)</v>
          </cell>
          <cell r="L906" t="str">
            <v>Large zooplankton</v>
          </cell>
          <cell r="M906" t="str">
            <v>Large zooplankton</v>
          </cell>
          <cell r="N906" t="str">
            <v>Large zooplankton</v>
          </cell>
          <cell r="O906" t="str">
            <v>Large zooplankton (carnivorous)</v>
          </cell>
          <cell r="P906" t="str">
            <v>ZL</v>
          </cell>
        </row>
        <row r="907">
          <cell r="C907" t="str">
            <v>Gastropoda</v>
          </cell>
          <cell r="D907" t="str">
            <v>Mollusca</v>
          </cell>
          <cell r="E907" t="str">
            <v>Gastropoda</v>
          </cell>
          <cell r="F907">
            <v>0</v>
          </cell>
          <cell r="G907" t="str">
            <v>MolluscaGastropoda</v>
          </cell>
          <cell r="H907" t="str">
            <v>benthic invertebrate</v>
          </cell>
          <cell r="I907" t="str">
            <v>epibenthos</v>
          </cell>
          <cell r="J907" t="str">
            <v>epibenthos</v>
          </cell>
          <cell r="K907" t="str">
            <v>macrobenthos</v>
          </cell>
          <cell r="L907" t="str">
            <v>macrobenthos</v>
          </cell>
          <cell r="M907" t="str">
            <v>macrobenthos</v>
          </cell>
          <cell r="N907" t="str">
            <v>Macrobenthos</v>
          </cell>
          <cell r="O907" t="str">
            <v>Benthic detritivore</v>
          </cell>
          <cell r="P907" t="str">
            <v>BD</v>
          </cell>
        </row>
        <row r="908">
          <cell r="C908" t="str">
            <v>Gastropoda 12</v>
          </cell>
          <cell r="D908" t="str">
            <v>Mollusca</v>
          </cell>
          <cell r="E908" t="str">
            <v>Gastropoda</v>
          </cell>
          <cell r="F908">
            <v>0</v>
          </cell>
          <cell r="G908" t="str">
            <v>MolluscaGastropoda</v>
          </cell>
          <cell r="H908" t="str">
            <v>benthic invertebrate</v>
          </cell>
          <cell r="I908" t="str">
            <v>epibenthos</v>
          </cell>
          <cell r="J908" t="str">
            <v>epibenthos</v>
          </cell>
          <cell r="K908" t="str">
            <v>macrobenthos</v>
          </cell>
          <cell r="L908" t="str">
            <v>macrobenthos</v>
          </cell>
          <cell r="M908" t="str">
            <v>macrobenthos</v>
          </cell>
          <cell r="N908" t="str">
            <v>Macrobenthos</v>
          </cell>
          <cell r="O908" t="str">
            <v>Benthic detritivore</v>
          </cell>
          <cell r="P908" t="str">
            <v>BD</v>
          </cell>
        </row>
        <row r="909">
          <cell r="C909" t="str">
            <v>Gastropoda 14</v>
          </cell>
          <cell r="D909" t="str">
            <v>Mollusca</v>
          </cell>
          <cell r="E909" t="str">
            <v>Gastropoda</v>
          </cell>
          <cell r="F909">
            <v>0</v>
          </cell>
          <cell r="G909" t="str">
            <v>MolluscaGastropoda</v>
          </cell>
          <cell r="H909" t="str">
            <v>benthic invertebrate</v>
          </cell>
          <cell r="I909" t="str">
            <v>epibenthos</v>
          </cell>
          <cell r="J909" t="str">
            <v>epibenthos</v>
          </cell>
          <cell r="K909" t="str">
            <v>macrobenthos</v>
          </cell>
          <cell r="L909" t="str">
            <v>macrobenthos</v>
          </cell>
          <cell r="M909" t="str">
            <v>macrobenthos</v>
          </cell>
          <cell r="N909" t="str">
            <v>Macrobenthos</v>
          </cell>
          <cell r="O909" t="str">
            <v>Benthic detritivore</v>
          </cell>
          <cell r="P909" t="str">
            <v>BD</v>
          </cell>
        </row>
        <row r="910">
          <cell r="C910" t="str">
            <v>Gastropoda 15</v>
          </cell>
          <cell r="D910" t="str">
            <v>Mollusca</v>
          </cell>
          <cell r="E910" t="str">
            <v>Gastropoda</v>
          </cell>
          <cell r="F910">
            <v>0</v>
          </cell>
          <cell r="G910" t="str">
            <v>MolluscaGastropoda</v>
          </cell>
          <cell r="H910" t="str">
            <v>benthic invertebrate</v>
          </cell>
          <cell r="I910" t="str">
            <v>epibenthos</v>
          </cell>
          <cell r="J910" t="str">
            <v>epibenthos</v>
          </cell>
          <cell r="K910" t="str">
            <v>macrobenthos</v>
          </cell>
          <cell r="L910" t="str">
            <v>macrobenthos</v>
          </cell>
          <cell r="M910" t="str">
            <v>macrobenthos</v>
          </cell>
          <cell r="N910" t="str">
            <v>Macrobenthos</v>
          </cell>
          <cell r="O910" t="str">
            <v>Benthic detritivore</v>
          </cell>
          <cell r="P910" t="str">
            <v>BD</v>
          </cell>
        </row>
        <row r="911">
          <cell r="C911" t="str">
            <v>Gastropoda 20</v>
          </cell>
          <cell r="D911" t="str">
            <v>Mollusca</v>
          </cell>
          <cell r="E911" t="str">
            <v>Gastropoda</v>
          </cell>
          <cell r="F911">
            <v>0</v>
          </cell>
          <cell r="G911" t="str">
            <v>MolluscaGastropoda</v>
          </cell>
          <cell r="H911" t="str">
            <v>benthic invertebrate</v>
          </cell>
          <cell r="I911" t="str">
            <v>epibenthos</v>
          </cell>
          <cell r="J911" t="str">
            <v>epibenthos</v>
          </cell>
          <cell r="K911" t="str">
            <v>macrobenthos</v>
          </cell>
          <cell r="L911" t="str">
            <v>macrobenthos</v>
          </cell>
          <cell r="M911" t="str">
            <v>macrobenthos</v>
          </cell>
          <cell r="N911" t="str">
            <v>Macrobenthos</v>
          </cell>
          <cell r="O911" t="str">
            <v>Benthic detritivore</v>
          </cell>
          <cell r="P911" t="str">
            <v>BD</v>
          </cell>
        </row>
        <row r="912">
          <cell r="C912" t="str">
            <v>Gastropoda 24</v>
          </cell>
          <cell r="D912" t="str">
            <v>Mollusca</v>
          </cell>
          <cell r="E912" t="str">
            <v>Gastropoda</v>
          </cell>
          <cell r="F912">
            <v>0</v>
          </cell>
          <cell r="G912" t="str">
            <v>MolluscaGastropoda</v>
          </cell>
          <cell r="H912" t="str">
            <v>benthic invertebrate</v>
          </cell>
          <cell r="I912" t="str">
            <v>epibenthos</v>
          </cell>
          <cell r="J912" t="str">
            <v>epibenthos</v>
          </cell>
          <cell r="K912" t="str">
            <v>macrobenthos</v>
          </cell>
          <cell r="L912" t="str">
            <v>macrobenthos</v>
          </cell>
          <cell r="M912" t="str">
            <v>macrobenthos</v>
          </cell>
          <cell r="N912" t="str">
            <v>Macrobenthos</v>
          </cell>
          <cell r="O912" t="str">
            <v>Benthic detritivore</v>
          </cell>
          <cell r="P912" t="str">
            <v>BD</v>
          </cell>
        </row>
        <row r="913">
          <cell r="C913" t="str">
            <v>Gastropoda 25</v>
          </cell>
          <cell r="D913" t="str">
            <v>Mollusca</v>
          </cell>
          <cell r="E913" t="str">
            <v>Gastropoda</v>
          </cell>
          <cell r="F913">
            <v>0</v>
          </cell>
          <cell r="G913" t="str">
            <v>MolluscaGastropoda</v>
          </cell>
          <cell r="H913" t="str">
            <v>benthic invertebrate</v>
          </cell>
          <cell r="I913" t="str">
            <v>epibenthos</v>
          </cell>
          <cell r="J913" t="str">
            <v>epibenthos</v>
          </cell>
          <cell r="K913" t="str">
            <v>macrobenthos</v>
          </cell>
          <cell r="L913" t="str">
            <v>macrobenthos</v>
          </cell>
          <cell r="M913" t="str">
            <v>macrobenthos</v>
          </cell>
          <cell r="N913" t="str">
            <v>Macrobenthos</v>
          </cell>
          <cell r="O913" t="str">
            <v>Benthic detritivore</v>
          </cell>
          <cell r="P913" t="str">
            <v>BD</v>
          </cell>
        </row>
        <row r="914">
          <cell r="C914" t="str">
            <v>Gastropoda 28</v>
          </cell>
          <cell r="D914" t="str">
            <v>Mollusca</v>
          </cell>
          <cell r="E914" t="str">
            <v>Gastropoda</v>
          </cell>
          <cell r="F914">
            <v>0</v>
          </cell>
          <cell r="G914" t="str">
            <v>MolluscaGastropoda</v>
          </cell>
          <cell r="H914" t="str">
            <v>benthic invertebrate</v>
          </cell>
          <cell r="I914" t="str">
            <v>epibenthos</v>
          </cell>
          <cell r="J914" t="str">
            <v>epibenthos</v>
          </cell>
          <cell r="K914" t="str">
            <v>macrobenthos</v>
          </cell>
          <cell r="L914" t="str">
            <v>macrobenthos</v>
          </cell>
          <cell r="M914" t="str">
            <v>macrobenthos</v>
          </cell>
          <cell r="N914" t="str">
            <v>Macrobenthos</v>
          </cell>
          <cell r="O914" t="str">
            <v>Benthic detritivore</v>
          </cell>
          <cell r="P914" t="str">
            <v>BD</v>
          </cell>
        </row>
        <row r="915">
          <cell r="C915" t="str">
            <v>Gastropoda 3</v>
          </cell>
          <cell r="D915" t="str">
            <v>Mollusca</v>
          </cell>
          <cell r="E915" t="str">
            <v>Gastropoda</v>
          </cell>
          <cell r="F915">
            <v>0</v>
          </cell>
          <cell r="G915" t="str">
            <v>MolluscaGastropoda</v>
          </cell>
          <cell r="H915" t="str">
            <v>benthic invertebrate</v>
          </cell>
          <cell r="I915" t="str">
            <v>epibenthos</v>
          </cell>
          <cell r="J915" t="str">
            <v>epibenthos</v>
          </cell>
          <cell r="K915" t="str">
            <v>macrobenthos</v>
          </cell>
          <cell r="L915" t="str">
            <v>macrobenthos</v>
          </cell>
          <cell r="M915" t="str">
            <v>macrobenthos</v>
          </cell>
          <cell r="N915" t="str">
            <v>Macrobenthos</v>
          </cell>
          <cell r="O915" t="str">
            <v>Benthic detritivore</v>
          </cell>
          <cell r="P915" t="str">
            <v>BD</v>
          </cell>
        </row>
        <row r="916">
          <cell r="C916" t="str">
            <v>Gastropoda 30</v>
          </cell>
          <cell r="D916" t="str">
            <v>Mollusca</v>
          </cell>
          <cell r="E916" t="str">
            <v>Gastropoda</v>
          </cell>
          <cell r="F916">
            <v>0</v>
          </cell>
          <cell r="G916" t="str">
            <v>MolluscaGastropoda</v>
          </cell>
          <cell r="H916" t="str">
            <v>benthic invertebrate</v>
          </cell>
          <cell r="I916" t="str">
            <v>epibenthos</v>
          </cell>
          <cell r="J916" t="str">
            <v>epibenthos</v>
          </cell>
          <cell r="K916" t="str">
            <v>macrobenthos</v>
          </cell>
          <cell r="L916" t="str">
            <v>macrobenthos</v>
          </cell>
          <cell r="M916" t="str">
            <v>macrobenthos</v>
          </cell>
          <cell r="N916" t="str">
            <v>Macrobenthos</v>
          </cell>
          <cell r="O916" t="str">
            <v>Benthic detritivore</v>
          </cell>
          <cell r="P916" t="str">
            <v>BD</v>
          </cell>
        </row>
        <row r="917">
          <cell r="C917" t="str">
            <v>Gastropoda 31</v>
          </cell>
          <cell r="D917" t="str">
            <v>Mollusca</v>
          </cell>
          <cell r="E917" t="str">
            <v>Gastropoda</v>
          </cell>
          <cell r="F917">
            <v>0</v>
          </cell>
          <cell r="G917" t="str">
            <v>MolluscaGastropoda</v>
          </cell>
          <cell r="H917" t="str">
            <v>benthic invertebrate</v>
          </cell>
          <cell r="I917" t="str">
            <v>epibenthos</v>
          </cell>
          <cell r="J917" t="str">
            <v>epibenthos</v>
          </cell>
          <cell r="K917" t="str">
            <v>macrobenthos</v>
          </cell>
          <cell r="L917" t="str">
            <v>macrobenthos</v>
          </cell>
          <cell r="M917" t="str">
            <v>macrobenthos</v>
          </cell>
          <cell r="N917" t="str">
            <v>Macrobenthos</v>
          </cell>
          <cell r="O917" t="str">
            <v>Benthic detritivore</v>
          </cell>
          <cell r="P917" t="str">
            <v>BD</v>
          </cell>
        </row>
        <row r="918">
          <cell r="C918" t="str">
            <v>Gastropoda 32</v>
          </cell>
          <cell r="D918" t="str">
            <v>Mollusca</v>
          </cell>
          <cell r="E918" t="str">
            <v>Gastropoda</v>
          </cell>
          <cell r="F918">
            <v>0</v>
          </cell>
          <cell r="G918" t="str">
            <v>MolluscaGastropoda</v>
          </cell>
          <cell r="H918" t="str">
            <v>benthic invertebrate</v>
          </cell>
          <cell r="I918" t="str">
            <v>epibenthos</v>
          </cell>
          <cell r="J918" t="str">
            <v>epibenthos</v>
          </cell>
          <cell r="K918" t="str">
            <v>macrobenthos</v>
          </cell>
          <cell r="L918" t="str">
            <v>macrobenthos</v>
          </cell>
          <cell r="M918" t="str">
            <v>macrobenthos</v>
          </cell>
          <cell r="N918" t="str">
            <v>Macrobenthos</v>
          </cell>
          <cell r="O918" t="str">
            <v>Benthic detritivore</v>
          </cell>
          <cell r="P918" t="str">
            <v>BD</v>
          </cell>
        </row>
        <row r="919">
          <cell r="C919" t="str">
            <v>Gastropoda 33</v>
          </cell>
          <cell r="D919" t="str">
            <v>Mollusca</v>
          </cell>
          <cell r="E919" t="str">
            <v>Gastropoda</v>
          </cell>
          <cell r="F919">
            <v>0</v>
          </cell>
          <cell r="G919" t="str">
            <v>MolluscaGastropoda</v>
          </cell>
          <cell r="H919" t="str">
            <v>benthic invertebrate</v>
          </cell>
          <cell r="I919" t="str">
            <v>epibenthos</v>
          </cell>
          <cell r="J919" t="str">
            <v>epibenthos</v>
          </cell>
          <cell r="K919" t="str">
            <v>macrobenthos</v>
          </cell>
          <cell r="L919" t="str">
            <v>macrobenthos</v>
          </cell>
          <cell r="M919" t="str">
            <v>macrobenthos</v>
          </cell>
          <cell r="N919" t="str">
            <v>Macrobenthos</v>
          </cell>
          <cell r="O919" t="str">
            <v>Benthic detritivore</v>
          </cell>
          <cell r="P919" t="str">
            <v>BD</v>
          </cell>
        </row>
        <row r="920">
          <cell r="C920" t="str">
            <v>Gastropoda 34</v>
          </cell>
          <cell r="D920" t="str">
            <v>Mollusca</v>
          </cell>
          <cell r="E920" t="str">
            <v>Gastropoda</v>
          </cell>
          <cell r="F920">
            <v>0</v>
          </cell>
          <cell r="G920" t="str">
            <v>MolluscaGastropoda</v>
          </cell>
          <cell r="H920" t="str">
            <v>benthic invertebrate</v>
          </cell>
          <cell r="I920" t="str">
            <v>epibenthos</v>
          </cell>
          <cell r="J920" t="str">
            <v>epibenthos</v>
          </cell>
          <cell r="K920" t="str">
            <v>macrobenthos</v>
          </cell>
          <cell r="L920" t="str">
            <v>macrobenthos</v>
          </cell>
          <cell r="M920" t="str">
            <v>macrobenthos</v>
          </cell>
          <cell r="N920" t="str">
            <v>Macrobenthos</v>
          </cell>
          <cell r="O920" t="str">
            <v>Benthic detritivore</v>
          </cell>
          <cell r="P920" t="str">
            <v>BD</v>
          </cell>
        </row>
        <row r="921">
          <cell r="C921" t="str">
            <v>Gastropoda 35</v>
          </cell>
          <cell r="D921" t="str">
            <v>Mollusca</v>
          </cell>
          <cell r="E921" t="str">
            <v>Gastropoda</v>
          </cell>
          <cell r="F921">
            <v>0</v>
          </cell>
          <cell r="G921" t="str">
            <v>MolluscaGastropoda</v>
          </cell>
          <cell r="H921" t="str">
            <v>benthic invertebrate</v>
          </cell>
          <cell r="I921" t="str">
            <v>epibenthos</v>
          </cell>
          <cell r="J921" t="str">
            <v>epibenthos</v>
          </cell>
          <cell r="K921" t="str">
            <v>macrobenthos</v>
          </cell>
          <cell r="L921" t="str">
            <v>macrobenthos</v>
          </cell>
          <cell r="M921" t="str">
            <v>macrobenthos</v>
          </cell>
          <cell r="N921" t="str">
            <v>Macrobenthos</v>
          </cell>
          <cell r="O921" t="str">
            <v>Benthic detritivore</v>
          </cell>
          <cell r="P921" t="str">
            <v>BD</v>
          </cell>
        </row>
        <row r="922">
          <cell r="C922" t="str">
            <v>Gastropoda 36</v>
          </cell>
          <cell r="D922" t="str">
            <v>Mollusca</v>
          </cell>
          <cell r="E922" t="str">
            <v>Gastropoda</v>
          </cell>
          <cell r="F922">
            <v>0</v>
          </cell>
          <cell r="G922" t="str">
            <v>MolluscaGastropoda</v>
          </cell>
          <cell r="H922" t="str">
            <v>benthic invertebrate</v>
          </cell>
          <cell r="I922" t="str">
            <v>epibenthos</v>
          </cell>
          <cell r="J922" t="str">
            <v>epibenthos</v>
          </cell>
          <cell r="K922" t="str">
            <v>macrobenthos</v>
          </cell>
          <cell r="L922" t="str">
            <v>macrobenthos</v>
          </cell>
          <cell r="M922" t="str">
            <v>macrobenthos</v>
          </cell>
          <cell r="N922" t="str">
            <v>Macrobenthos</v>
          </cell>
          <cell r="O922" t="str">
            <v>Benthic detritivore</v>
          </cell>
          <cell r="P922" t="str">
            <v>BD</v>
          </cell>
        </row>
        <row r="923">
          <cell r="C923" t="str">
            <v>Gastropoda 4</v>
          </cell>
          <cell r="D923" t="str">
            <v>Mollusca</v>
          </cell>
          <cell r="E923" t="str">
            <v>Gastropoda</v>
          </cell>
          <cell r="F923">
            <v>0</v>
          </cell>
          <cell r="G923" t="str">
            <v>MolluscaGastropoda</v>
          </cell>
          <cell r="H923" t="str">
            <v>benthic invertebrate</v>
          </cell>
          <cell r="I923" t="str">
            <v>epibenthos</v>
          </cell>
          <cell r="J923" t="str">
            <v>epibenthos</v>
          </cell>
          <cell r="K923" t="str">
            <v>macrobenthos</v>
          </cell>
          <cell r="L923" t="str">
            <v>macrobenthos</v>
          </cell>
          <cell r="M923" t="str">
            <v>macrobenthos</v>
          </cell>
          <cell r="N923" t="str">
            <v>Macrobenthos</v>
          </cell>
          <cell r="O923" t="str">
            <v>Benthic detritivore</v>
          </cell>
          <cell r="P923" t="str">
            <v>BD</v>
          </cell>
        </row>
        <row r="924">
          <cell r="C924" t="str">
            <v>Gastropoda 5</v>
          </cell>
          <cell r="D924" t="str">
            <v>Mollusca</v>
          </cell>
          <cell r="E924" t="str">
            <v>Gastropoda</v>
          </cell>
          <cell r="F924">
            <v>0</v>
          </cell>
          <cell r="G924" t="str">
            <v>MolluscaGastropoda</v>
          </cell>
          <cell r="H924" t="str">
            <v>benthic invertebrate</v>
          </cell>
          <cell r="I924" t="str">
            <v>epibenthos</v>
          </cell>
          <cell r="J924" t="str">
            <v>epibenthos</v>
          </cell>
          <cell r="K924" t="str">
            <v>macrobenthos</v>
          </cell>
          <cell r="L924" t="str">
            <v>macrobenthos</v>
          </cell>
          <cell r="M924" t="str">
            <v>macrobenthos</v>
          </cell>
          <cell r="N924" t="str">
            <v>Macrobenthos</v>
          </cell>
          <cell r="O924" t="str">
            <v>Benthic detritivore</v>
          </cell>
          <cell r="P924" t="str">
            <v>BD</v>
          </cell>
        </row>
        <row r="925">
          <cell r="C925" t="str">
            <v>Gastropoda 6</v>
          </cell>
          <cell r="D925" t="str">
            <v>Mollusca</v>
          </cell>
          <cell r="E925" t="str">
            <v>Gastropoda</v>
          </cell>
          <cell r="F925">
            <v>0</v>
          </cell>
          <cell r="G925" t="str">
            <v>MolluscaGastropoda</v>
          </cell>
          <cell r="H925" t="str">
            <v>benthic invertebrate</v>
          </cell>
          <cell r="I925" t="str">
            <v>epibenthos</v>
          </cell>
          <cell r="J925" t="str">
            <v>epibenthos</v>
          </cell>
          <cell r="K925" t="str">
            <v>macrobenthos</v>
          </cell>
          <cell r="L925" t="str">
            <v>macrobenthos</v>
          </cell>
          <cell r="M925" t="str">
            <v>macrobenthos</v>
          </cell>
          <cell r="N925" t="str">
            <v>Macrobenthos</v>
          </cell>
          <cell r="O925" t="str">
            <v>Benthic detritivore</v>
          </cell>
          <cell r="P925" t="str">
            <v>BD</v>
          </cell>
        </row>
        <row r="926">
          <cell r="C926" t="str">
            <v>Gastropoda 8</v>
          </cell>
          <cell r="D926" t="str">
            <v>Mollusca</v>
          </cell>
          <cell r="E926" t="str">
            <v>Gastropoda</v>
          </cell>
          <cell r="F926">
            <v>0</v>
          </cell>
          <cell r="G926" t="str">
            <v>MolluscaGastropoda</v>
          </cell>
          <cell r="H926" t="str">
            <v>benthic invertebrate</v>
          </cell>
          <cell r="I926" t="str">
            <v>epibenthos</v>
          </cell>
          <cell r="J926" t="str">
            <v>epibenthos</v>
          </cell>
          <cell r="K926" t="str">
            <v>macrobenthos</v>
          </cell>
          <cell r="L926" t="str">
            <v>macrobenthos</v>
          </cell>
          <cell r="M926" t="str">
            <v>macrobenthos</v>
          </cell>
          <cell r="N926" t="str">
            <v>Macrobenthos</v>
          </cell>
          <cell r="O926" t="str">
            <v>Benthic detritivore</v>
          </cell>
          <cell r="P926" t="str">
            <v>BD</v>
          </cell>
        </row>
        <row r="927">
          <cell r="C927" t="str">
            <v>Gastropoda operculum 1</v>
          </cell>
          <cell r="D927" t="str">
            <v>Mollusca</v>
          </cell>
          <cell r="E927" t="str">
            <v>Gastropoda</v>
          </cell>
          <cell r="F927">
            <v>0</v>
          </cell>
          <cell r="G927" t="str">
            <v>MolluscaGastropoda</v>
          </cell>
          <cell r="H927" t="str">
            <v>benthic invertebrate</v>
          </cell>
          <cell r="I927" t="str">
            <v>epibenthos</v>
          </cell>
          <cell r="J927" t="str">
            <v>epibenthos</v>
          </cell>
          <cell r="K927" t="str">
            <v>macrobenthos</v>
          </cell>
          <cell r="L927" t="str">
            <v>macrobenthos</v>
          </cell>
          <cell r="M927" t="str">
            <v>macrobenthos</v>
          </cell>
          <cell r="N927" t="str">
            <v>Macrobenthos</v>
          </cell>
          <cell r="O927" t="str">
            <v>Benthic detritivore</v>
          </cell>
          <cell r="P927" t="str">
            <v>BD</v>
          </cell>
        </row>
        <row r="928">
          <cell r="C928" t="str">
            <v>Gastropoda operculum 2</v>
          </cell>
          <cell r="D928" t="str">
            <v>Mollusca</v>
          </cell>
          <cell r="E928" t="str">
            <v>Gastropoda</v>
          </cell>
          <cell r="F928">
            <v>0</v>
          </cell>
          <cell r="G928" t="str">
            <v>MolluscaGastropoda</v>
          </cell>
          <cell r="H928" t="str">
            <v>benthic invertebrate</v>
          </cell>
          <cell r="I928" t="str">
            <v>epibenthos</v>
          </cell>
          <cell r="J928" t="str">
            <v>epibenthos</v>
          </cell>
          <cell r="K928" t="str">
            <v>macrobenthos</v>
          </cell>
          <cell r="L928" t="str">
            <v>macrobenthos</v>
          </cell>
          <cell r="M928" t="str">
            <v>macrobenthos</v>
          </cell>
          <cell r="N928" t="str">
            <v>Macrobenthos</v>
          </cell>
          <cell r="O928" t="str">
            <v>Benthic detritivore</v>
          </cell>
          <cell r="P928" t="str">
            <v>BD</v>
          </cell>
        </row>
        <row r="929">
          <cell r="C929" t="str">
            <v>Gastropoda remains</v>
          </cell>
          <cell r="D929" t="str">
            <v>Mollusca</v>
          </cell>
          <cell r="E929" t="str">
            <v>Gastropoda</v>
          </cell>
          <cell r="F929">
            <v>0</v>
          </cell>
          <cell r="G929" t="str">
            <v>MolluscaGastropoda</v>
          </cell>
          <cell r="H929" t="str">
            <v>benthic invertebrate</v>
          </cell>
          <cell r="I929" t="str">
            <v>epibenthos</v>
          </cell>
          <cell r="J929" t="str">
            <v>epibenthos</v>
          </cell>
          <cell r="K929" t="str">
            <v>macrobenthos</v>
          </cell>
          <cell r="L929" t="str">
            <v>macrobenthos</v>
          </cell>
          <cell r="M929" t="str">
            <v>macrobenthos</v>
          </cell>
          <cell r="N929" t="str">
            <v>Macrobenthos</v>
          </cell>
          <cell r="O929" t="str">
            <v>Benthic detritivore</v>
          </cell>
          <cell r="P929" t="str">
            <v>BD</v>
          </cell>
        </row>
        <row r="930">
          <cell r="C930" t="str">
            <v>Gastropoda veliger</v>
          </cell>
          <cell r="D930" t="str">
            <v>Mollusca</v>
          </cell>
          <cell r="E930" t="str">
            <v>Gastropoda</v>
          </cell>
          <cell r="F930">
            <v>0</v>
          </cell>
          <cell r="G930" t="str">
            <v>MolluscaGastropoda</v>
          </cell>
          <cell r="H930" t="str">
            <v>benthic invertebrate</v>
          </cell>
          <cell r="I930" t="str">
            <v>epibenthos</v>
          </cell>
          <cell r="J930" t="str">
            <v>epibenthos</v>
          </cell>
          <cell r="K930" t="str">
            <v>macrobenthos</v>
          </cell>
          <cell r="L930" t="str">
            <v>macrobenthos</v>
          </cell>
          <cell r="M930" t="str">
            <v>macrobenthos</v>
          </cell>
          <cell r="N930" t="str">
            <v>Large zooplankton</v>
          </cell>
          <cell r="O930" t="str">
            <v>Large zooplankton (carnivorous)</v>
          </cell>
          <cell r="P930" t="str">
            <v>ZL</v>
          </cell>
        </row>
        <row r="931">
          <cell r="C931" t="str">
            <v>Gastropoda veliger 1</v>
          </cell>
          <cell r="D931" t="str">
            <v>Mollusca</v>
          </cell>
          <cell r="E931" t="str">
            <v>Gastropoda</v>
          </cell>
          <cell r="F931">
            <v>0</v>
          </cell>
          <cell r="G931" t="str">
            <v>MolluscaGastropoda</v>
          </cell>
          <cell r="H931" t="str">
            <v>benthic invertebrate</v>
          </cell>
          <cell r="I931" t="str">
            <v>epibenthos</v>
          </cell>
          <cell r="J931" t="str">
            <v>epibenthos</v>
          </cell>
          <cell r="K931" t="str">
            <v>macrobenthos</v>
          </cell>
          <cell r="L931" t="str">
            <v>macrobenthos</v>
          </cell>
          <cell r="M931" t="str">
            <v>macrobenthos</v>
          </cell>
          <cell r="N931" t="str">
            <v>Large zooplankton</v>
          </cell>
          <cell r="O931" t="str">
            <v>Large zooplankton (carnivorous)</v>
          </cell>
          <cell r="P931" t="str">
            <v>ZL</v>
          </cell>
        </row>
        <row r="932">
          <cell r="C932" t="str">
            <v>Gastropoda veliger 1 remains</v>
          </cell>
          <cell r="D932" t="str">
            <v>Mollusca</v>
          </cell>
          <cell r="E932" t="str">
            <v>Gastropoda</v>
          </cell>
          <cell r="F932">
            <v>0</v>
          </cell>
          <cell r="G932" t="str">
            <v>MolluscaGastropoda</v>
          </cell>
          <cell r="H932" t="str">
            <v>benthic invertebrate</v>
          </cell>
          <cell r="I932" t="str">
            <v>epibenthos</v>
          </cell>
          <cell r="J932" t="str">
            <v>epibenthos</v>
          </cell>
          <cell r="K932" t="str">
            <v>macrobenthos</v>
          </cell>
          <cell r="L932" t="str">
            <v>macrobenthos</v>
          </cell>
          <cell r="M932" t="str">
            <v>macrobenthos</v>
          </cell>
          <cell r="N932" t="str">
            <v>Large zooplankton</v>
          </cell>
          <cell r="O932" t="str">
            <v>Large zooplankton (carnivorous)</v>
          </cell>
          <cell r="P932" t="str">
            <v>ZL</v>
          </cell>
        </row>
        <row r="933">
          <cell r="C933" t="str">
            <v>Haliotis laevigata</v>
          </cell>
          <cell r="D933" t="str">
            <v>Mollusca</v>
          </cell>
          <cell r="E933" t="str">
            <v>Gastropoda</v>
          </cell>
          <cell r="F933">
            <v>0</v>
          </cell>
          <cell r="N933" t="str">
            <v>Abalone</v>
          </cell>
          <cell r="O933" t="str">
            <v>Abalone</v>
          </cell>
          <cell r="P933" t="str">
            <v>BFA</v>
          </cell>
        </row>
        <row r="934">
          <cell r="C934" t="str">
            <v>Haliotis rubra</v>
          </cell>
          <cell r="D934" t="str">
            <v>Mollusca</v>
          </cell>
          <cell r="E934" t="str">
            <v>Gastropoda</v>
          </cell>
          <cell r="F934">
            <v>0</v>
          </cell>
          <cell r="N934" t="str">
            <v>Abalone</v>
          </cell>
          <cell r="O934" t="str">
            <v>Abalone</v>
          </cell>
          <cell r="P934" t="str">
            <v>BFA</v>
          </cell>
        </row>
        <row r="935">
          <cell r="C935" t="str">
            <v>Fissurellidae</v>
          </cell>
          <cell r="D935" t="str">
            <v>Mollusca</v>
          </cell>
          <cell r="E935" t="str">
            <v>Gastropoda/Prosobranchia</v>
          </cell>
          <cell r="F935" t="str">
            <v>Archaegastropoda/Fissurelloidea</v>
          </cell>
          <cell r="G935" t="str">
            <v>MolluscaGastropoda/ProsobranchiaArchaegastropoda/Fissurelloidea</v>
          </cell>
          <cell r="H935" t="str">
            <v>benthic invertebrate</v>
          </cell>
          <cell r="I935" t="str">
            <v>epibenthos</v>
          </cell>
          <cell r="J935" t="str">
            <v>epibenthos</v>
          </cell>
          <cell r="K935" t="str">
            <v>macrobenthos</v>
          </cell>
          <cell r="L935" t="str">
            <v>macrobenthos</v>
          </cell>
          <cell r="M935" t="str">
            <v>macrobenthos</v>
          </cell>
          <cell r="N935" t="str">
            <v>macrobenthos</v>
          </cell>
          <cell r="O935" t="str">
            <v>Benthic detritivore</v>
          </cell>
          <cell r="P935" t="str">
            <v>BD</v>
          </cell>
        </row>
        <row r="936">
          <cell r="C936" t="str">
            <v>Fissurellidae - undifferentiated</v>
          </cell>
          <cell r="D936" t="str">
            <v>Mollusca</v>
          </cell>
          <cell r="E936" t="str">
            <v>Gastropoda</v>
          </cell>
          <cell r="F936" t="str">
            <v>Fissurellidae</v>
          </cell>
          <cell r="J936">
            <v>0</v>
          </cell>
          <cell r="K936">
            <v>0</v>
          </cell>
          <cell r="L936">
            <v>0</v>
          </cell>
          <cell r="M936">
            <v>0</v>
          </cell>
          <cell r="O936" t="str">
            <v>Benthic carnivore</v>
          </cell>
          <cell r="P936" t="str">
            <v>BC</v>
          </cell>
        </row>
        <row r="937">
          <cell r="C937" t="str">
            <v>Emarginula superba</v>
          </cell>
          <cell r="D937" t="str">
            <v>Mollusca</v>
          </cell>
          <cell r="E937" t="str">
            <v>Gastropoda</v>
          </cell>
          <cell r="F937" t="str">
            <v>Fissurellidae</v>
          </cell>
          <cell r="J937">
            <v>0</v>
          </cell>
          <cell r="K937">
            <v>0</v>
          </cell>
          <cell r="L937">
            <v>0</v>
          </cell>
          <cell r="M937">
            <v>0</v>
          </cell>
          <cell r="O937" t="str">
            <v>Benthic carnivore</v>
          </cell>
          <cell r="P937" t="str">
            <v>BC</v>
          </cell>
        </row>
        <row r="938">
          <cell r="C938" t="str">
            <v>Rimulanax corolla</v>
          </cell>
          <cell r="D938" t="str">
            <v>Mollusca</v>
          </cell>
          <cell r="E938" t="str">
            <v>Gastropoda</v>
          </cell>
          <cell r="F938" t="str">
            <v>Fissurellidae</v>
          </cell>
          <cell r="J938">
            <v>0</v>
          </cell>
          <cell r="K938">
            <v>0</v>
          </cell>
          <cell r="L938">
            <v>0</v>
          </cell>
          <cell r="M938">
            <v>0</v>
          </cell>
          <cell r="O938" t="str">
            <v>Benthic carnivore</v>
          </cell>
          <cell r="P938" t="str">
            <v>BC</v>
          </cell>
        </row>
        <row r="939">
          <cell r="C939" t="str">
            <v>Puncturella sp. 1</v>
          </cell>
          <cell r="D939" t="str">
            <v>Mollusca</v>
          </cell>
          <cell r="E939" t="str">
            <v>Gastropoda</v>
          </cell>
          <cell r="F939" t="str">
            <v>Fissurellidae</v>
          </cell>
          <cell r="J939">
            <v>0</v>
          </cell>
          <cell r="K939">
            <v>0</v>
          </cell>
          <cell r="L939">
            <v>0</v>
          </cell>
          <cell r="M939">
            <v>0</v>
          </cell>
          <cell r="O939" t="str">
            <v>Benthic carnivore</v>
          </cell>
          <cell r="P939" t="str">
            <v>BC</v>
          </cell>
        </row>
        <row r="940">
          <cell r="C940" t="str">
            <v>Turbiniform shell</v>
          </cell>
          <cell r="D940" t="str">
            <v>Mollusca</v>
          </cell>
          <cell r="E940" t="str">
            <v>Gastropoda/Prosobranchia</v>
          </cell>
          <cell r="F940">
            <v>0</v>
          </cell>
          <cell r="G940" t="str">
            <v>MolluscaGastropoda/Prosobranchia</v>
          </cell>
          <cell r="H940" t="str">
            <v>benthic invertebrate</v>
          </cell>
          <cell r="I940" t="str">
            <v>epibenthos</v>
          </cell>
          <cell r="J940" t="str">
            <v>epibenthos</v>
          </cell>
          <cell r="K940" t="str">
            <v>macrobenthos</v>
          </cell>
          <cell r="L940" t="str">
            <v>macrobenthos</v>
          </cell>
          <cell r="M940" t="str">
            <v>macrobenthos</v>
          </cell>
          <cell r="N940" t="str">
            <v>macrobenthos</v>
          </cell>
          <cell r="O940" t="str">
            <v>Benthic detritivore</v>
          </cell>
          <cell r="P940" t="str">
            <v>BD</v>
          </cell>
        </row>
        <row r="941">
          <cell r="C941" t="str">
            <v>Monilea sp.</v>
          </cell>
          <cell r="D941" t="str">
            <v>Mollusca</v>
          </cell>
          <cell r="E941" t="str">
            <v>Gastropoda/Prosobranchia</v>
          </cell>
          <cell r="F941" t="str">
            <v>Archaeogastropoda/Trochidae</v>
          </cell>
          <cell r="G941" t="str">
            <v>MolluscaGastropoda/ProsobranchiaArchaeogastropoda/Trochidae</v>
          </cell>
          <cell r="H941" t="str">
            <v>benthic invertebrate</v>
          </cell>
          <cell r="I941" t="str">
            <v>epibenthos</v>
          </cell>
          <cell r="J941" t="str">
            <v>epibenthos</v>
          </cell>
          <cell r="K941" t="str">
            <v>macrobenthos</v>
          </cell>
          <cell r="L941" t="str">
            <v>macrobenthos</v>
          </cell>
          <cell r="M941" t="str">
            <v>macrobenthos</v>
          </cell>
          <cell r="N941" t="str">
            <v>macrobenthos</v>
          </cell>
          <cell r="O941" t="str">
            <v>Benthic detritivore</v>
          </cell>
          <cell r="P941" t="str">
            <v>BD</v>
          </cell>
        </row>
        <row r="942">
          <cell r="C942" t="str">
            <v>Trochidae or Turbinidae</v>
          </cell>
          <cell r="D942" t="str">
            <v>Mollusca</v>
          </cell>
          <cell r="E942" t="str">
            <v>Gastropoda/Prosobranchia</v>
          </cell>
          <cell r="F942" t="str">
            <v>Archaeogastropoda/Trochidae</v>
          </cell>
          <cell r="G942" t="str">
            <v>MolluscaGastropoda/ProsobranchiaArchaeogastropoda/Trochidae</v>
          </cell>
          <cell r="H942" t="str">
            <v>benthic invertebrate</v>
          </cell>
          <cell r="I942" t="str">
            <v>epibenthos</v>
          </cell>
          <cell r="J942" t="str">
            <v>epibenthos</v>
          </cell>
          <cell r="K942" t="str">
            <v>macrobenthos</v>
          </cell>
          <cell r="L942" t="str">
            <v>macrobenthos</v>
          </cell>
          <cell r="M942" t="str">
            <v>macrobenthos</v>
          </cell>
          <cell r="N942" t="str">
            <v>macrobenthos</v>
          </cell>
          <cell r="O942" t="str">
            <v>Benthic detritivore</v>
          </cell>
          <cell r="P942" t="str">
            <v>BD</v>
          </cell>
        </row>
        <row r="943">
          <cell r="C943" t="str">
            <v>Trochoidea</v>
          </cell>
          <cell r="D943" t="str">
            <v>Mollusca</v>
          </cell>
          <cell r="E943" t="str">
            <v>Gastropoda/Prosobranchia</v>
          </cell>
          <cell r="F943" t="str">
            <v>Archaeogastropoda/Trochidae</v>
          </cell>
          <cell r="G943" t="str">
            <v>MolluscaGastropoda/ProsobranchiaArchaeogastropoda/Trochidae</v>
          </cell>
          <cell r="H943" t="str">
            <v>benthic invertebrate</v>
          </cell>
          <cell r="I943" t="str">
            <v>epibenthos</v>
          </cell>
          <cell r="J943" t="str">
            <v>epibenthos</v>
          </cell>
          <cell r="K943" t="str">
            <v>macrobenthos</v>
          </cell>
          <cell r="L943" t="str">
            <v>macrobenthos</v>
          </cell>
          <cell r="M943" t="str">
            <v>macrobenthos</v>
          </cell>
          <cell r="N943" t="str">
            <v>macrobenthos</v>
          </cell>
          <cell r="O943" t="str">
            <v>Benthic detritivore</v>
          </cell>
          <cell r="P943" t="str">
            <v>BD</v>
          </cell>
        </row>
        <row r="944">
          <cell r="C944" t="str">
            <v>Trochoidea remains</v>
          </cell>
          <cell r="D944" t="str">
            <v>Mollusca</v>
          </cell>
          <cell r="E944" t="str">
            <v>Gastropoda/Prosobranchia</v>
          </cell>
          <cell r="F944" t="str">
            <v>Archaeogastropoda/Trochidae</v>
          </cell>
          <cell r="G944" t="str">
            <v>MolluscaGastropoda/ProsobranchiaArchaeogastropoda/Trochidae</v>
          </cell>
          <cell r="H944" t="str">
            <v>benthic invertebrate</v>
          </cell>
          <cell r="I944" t="str">
            <v>epibenthos</v>
          </cell>
          <cell r="J944" t="str">
            <v>epibenthos</v>
          </cell>
          <cell r="K944" t="str">
            <v>macrobenthos</v>
          </cell>
          <cell r="L944" t="str">
            <v>macrobenthos</v>
          </cell>
          <cell r="M944" t="str">
            <v>macrobenthos</v>
          </cell>
          <cell r="N944" t="str">
            <v>macrobenthos</v>
          </cell>
          <cell r="O944" t="str">
            <v>Benthic detritivore</v>
          </cell>
          <cell r="P944" t="str">
            <v>BD</v>
          </cell>
        </row>
        <row r="945">
          <cell r="C945" t="str">
            <v>Trochidae cf. Bankivia fasciata</v>
          </cell>
          <cell r="D945" t="str">
            <v>Mollusca</v>
          </cell>
          <cell r="E945" t="str">
            <v>Gastropoda/Prosobranchia</v>
          </cell>
          <cell r="F945" t="str">
            <v>Archaeogastropoda/Trochidae</v>
          </cell>
          <cell r="G945" t="str">
            <v>MolluscaGastropoda/ProsobranchiaArchaeogastropoda/Trochidae</v>
          </cell>
          <cell r="H945" t="str">
            <v>benthic invertebrate</v>
          </cell>
          <cell r="I945" t="str">
            <v>epibenthos</v>
          </cell>
          <cell r="J945" t="str">
            <v>epibenthos</v>
          </cell>
          <cell r="K945" t="str">
            <v>macrobenthos</v>
          </cell>
          <cell r="L945" t="str">
            <v>macrobenthos</v>
          </cell>
          <cell r="M945" t="str">
            <v>macrobenthos</v>
          </cell>
          <cell r="N945" t="str">
            <v>macrobenthos</v>
          </cell>
          <cell r="O945" t="str">
            <v>Benthic detritivore</v>
          </cell>
          <cell r="P945" t="str">
            <v>BD</v>
          </cell>
        </row>
        <row r="946">
          <cell r="C946" t="str">
            <v>Archiminolia sp. 1</v>
          </cell>
          <cell r="D946" t="str">
            <v>Mollusca</v>
          </cell>
          <cell r="E946" t="str">
            <v>Gastropoda</v>
          </cell>
          <cell r="F946" t="str">
            <v>Solariellidae</v>
          </cell>
          <cell r="J946">
            <v>0</v>
          </cell>
          <cell r="K946">
            <v>0</v>
          </cell>
          <cell r="L946">
            <v>0</v>
          </cell>
          <cell r="M946">
            <v>0</v>
          </cell>
          <cell r="O946" t="str">
            <v>Benthic carnivore</v>
          </cell>
          <cell r="P946" t="str">
            <v>BC</v>
          </cell>
        </row>
        <row r="947">
          <cell r="C947" t="str">
            <v>Calliostoma (Maurea) sp. 1</v>
          </cell>
          <cell r="D947" t="str">
            <v>Mollusca</v>
          </cell>
          <cell r="E947" t="str">
            <v>Gastropoda</v>
          </cell>
          <cell r="F947" t="str">
            <v>Calliostomatidae</v>
          </cell>
          <cell r="J947">
            <v>0</v>
          </cell>
          <cell r="K947">
            <v>0</v>
          </cell>
          <cell r="L947">
            <v>0</v>
          </cell>
          <cell r="M947">
            <v>0</v>
          </cell>
          <cell r="O947" t="str">
            <v>Benthic carnivore</v>
          </cell>
          <cell r="P947" t="str">
            <v>BC</v>
          </cell>
        </row>
        <row r="948">
          <cell r="C948" t="str">
            <v>Quinnia polita</v>
          </cell>
          <cell r="D948" t="str">
            <v>Mollusca</v>
          </cell>
          <cell r="E948" t="str">
            <v>Gastropoda</v>
          </cell>
          <cell r="F948" t="str">
            <v>Seguenziidae</v>
          </cell>
          <cell r="J948">
            <v>0</v>
          </cell>
          <cell r="K948">
            <v>0</v>
          </cell>
          <cell r="L948">
            <v>0</v>
          </cell>
          <cell r="M948">
            <v>0</v>
          </cell>
          <cell r="O948" t="str">
            <v>Benthic detritivore</v>
          </cell>
          <cell r="P948" t="str">
            <v>BD</v>
          </cell>
        </row>
        <row r="949">
          <cell r="C949" t="str">
            <v>Hadroconus diadematus</v>
          </cell>
          <cell r="D949" t="str">
            <v>Mollusca</v>
          </cell>
          <cell r="E949" t="str">
            <v>Gastropoda</v>
          </cell>
          <cell r="F949" t="str">
            <v>Seguenziidae</v>
          </cell>
          <cell r="J949">
            <v>0</v>
          </cell>
          <cell r="K949">
            <v>0</v>
          </cell>
          <cell r="L949">
            <v>0</v>
          </cell>
          <cell r="M949">
            <v>0</v>
          </cell>
          <cell r="O949" t="str">
            <v>Benthic detritivore</v>
          </cell>
          <cell r="P949" t="str">
            <v>BD</v>
          </cell>
        </row>
        <row r="950">
          <cell r="C950" t="str">
            <v>Halystes</v>
          </cell>
          <cell r="D950" t="str">
            <v>Mollusca</v>
          </cell>
          <cell r="E950" t="str">
            <v>Gastropoda</v>
          </cell>
          <cell r="F950" t="str">
            <v>Seguenziidae</v>
          </cell>
          <cell r="J950">
            <v>0</v>
          </cell>
          <cell r="K950">
            <v>0</v>
          </cell>
          <cell r="L950">
            <v>0</v>
          </cell>
          <cell r="M950">
            <v>0</v>
          </cell>
          <cell r="O950" t="str">
            <v>Benthic detritivore</v>
          </cell>
          <cell r="P950" t="str">
            <v>BD</v>
          </cell>
        </row>
        <row r="951">
          <cell r="C951" t="str">
            <v>Calliotropis carinata</v>
          </cell>
          <cell r="D951" t="str">
            <v>Mollusca</v>
          </cell>
          <cell r="E951" t="str">
            <v>Gastropoda</v>
          </cell>
          <cell r="F951" t="str">
            <v>Calliotropidae</v>
          </cell>
          <cell r="J951">
            <v>0</v>
          </cell>
          <cell r="K951">
            <v>0</v>
          </cell>
          <cell r="L951">
            <v>0</v>
          </cell>
          <cell r="M951">
            <v>0</v>
          </cell>
          <cell r="O951" t="str">
            <v>Benthic detritivore</v>
          </cell>
          <cell r="P951" t="str">
            <v>BD</v>
          </cell>
        </row>
        <row r="952">
          <cell r="C952" t="str">
            <v>Calliotropis canaliculata</v>
          </cell>
          <cell r="D952" t="str">
            <v>Mollusca</v>
          </cell>
          <cell r="E952" t="str">
            <v>Gastropoda</v>
          </cell>
          <cell r="F952" t="str">
            <v>Calliotropidae</v>
          </cell>
          <cell r="J952">
            <v>0</v>
          </cell>
          <cell r="K952">
            <v>0</v>
          </cell>
          <cell r="L952">
            <v>0</v>
          </cell>
          <cell r="M952">
            <v>0</v>
          </cell>
          <cell r="O952" t="str">
            <v>Benthic detritivore</v>
          </cell>
          <cell r="P952" t="str">
            <v>BD</v>
          </cell>
        </row>
        <row r="953">
          <cell r="C953" t="str">
            <v>Lischkeia sp. 1</v>
          </cell>
          <cell r="D953" t="str">
            <v>Mollusca</v>
          </cell>
          <cell r="E953" t="str">
            <v>Gastropoda</v>
          </cell>
          <cell r="F953" t="str">
            <v>Calliotropidae</v>
          </cell>
          <cell r="J953">
            <v>0</v>
          </cell>
          <cell r="K953">
            <v>0</v>
          </cell>
          <cell r="L953">
            <v>0</v>
          </cell>
          <cell r="M953">
            <v>0</v>
          </cell>
          <cell r="O953" t="str">
            <v>Benthic detritivore</v>
          </cell>
          <cell r="P953" t="str">
            <v>BD</v>
          </cell>
        </row>
        <row r="954">
          <cell r="C954" t="str">
            <v>Cerithiidae</v>
          </cell>
          <cell r="D954" t="str">
            <v>Mollusca</v>
          </cell>
          <cell r="E954" t="str">
            <v>Gastropoda/Prosobranchia</v>
          </cell>
          <cell r="F954" t="str">
            <v>Mesogastropoda/Cerithiidae</v>
          </cell>
          <cell r="G954" t="str">
            <v>MolluscaGastropoda/ProsobranchiaMesogastropoda/Cerithiidae</v>
          </cell>
          <cell r="H954" t="str">
            <v>benthic invertebrate</v>
          </cell>
          <cell r="I954" t="str">
            <v>epibenthos</v>
          </cell>
          <cell r="J954" t="str">
            <v>epibenthos</v>
          </cell>
          <cell r="K954" t="str">
            <v>macrobenthos</v>
          </cell>
          <cell r="L954" t="str">
            <v>macrobenthos</v>
          </cell>
          <cell r="M954" t="str">
            <v>macrobenthos</v>
          </cell>
          <cell r="N954" t="str">
            <v>macrobenthos</v>
          </cell>
          <cell r="O954" t="str">
            <v>Benthic detritivore</v>
          </cell>
          <cell r="P954" t="str">
            <v>BD</v>
          </cell>
        </row>
        <row r="955">
          <cell r="C955" t="str">
            <v>Turitellidae</v>
          </cell>
          <cell r="D955" t="str">
            <v>Mollusca</v>
          </cell>
          <cell r="E955" t="str">
            <v>Gastropoda/Prosobranchia</v>
          </cell>
          <cell r="F955" t="str">
            <v>Mesogastropoda/Turitellidae</v>
          </cell>
          <cell r="G955" t="str">
            <v>MolluscaGastropoda/ProsobranchiaMesogastropoda/Turitellidae</v>
          </cell>
          <cell r="H955" t="str">
            <v>benthic invertebrate</v>
          </cell>
          <cell r="I955" t="str">
            <v>epibenthos</v>
          </cell>
          <cell r="J955" t="str">
            <v>epibenthos</v>
          </cell>
          <cell r="K955" t="str">
            <v>macrobenthos</v>
          </cell>
          <cell r="L955" t="str">
            <v>macrobenthos</v>
          </cell>
          <cell r="M955" t="str">
            <v>macrobenthos</v>
          </cell>
          <cell r="N955" t="str">
            <v>macrobenthos</v>
          </cell>
          <cell r="O955" t="str">
            <v>Benthic detritivore</v>
          </cell>
          <cell r="P955" t="str">
            <v>BD</v>
          </cell>
        </row>
        <row r="956">
          <cell r="C956" t="str">
            <v>Maoricolpus roseus</v>
          </cell>
          <cell r="D956" t="str">
            <v>Mollusca</v>
          </cell>
          <cell r="E956" t="str">
            <v>Gastropoda/Prosobranchia</v>
          </cell>
          <cell r="F956" t="str">
            <v>Mesogastropoda/Turritellidae</v>
          </cell>
          <cell r="G956" t="str">
            <v>MolluscaGastropoda/ProsobranchiaMesogastropoda/Turritellidae</v>
          </cell>
          <cell r="H956" t="str">
            <v>benthic invertebrate</v>
          </cell>
          <cell r="I956" t="str">
            <v>Mariocolpus</v>
          </cell>
          <cell r="J956" t="str">
            <v>epibenthos</v>
          </cell>
          <cell r="K956" t="str">
            <v>macrobenthos</v>
          </cell>
          <cell r="L956" t="str">
            <v>macrobenthos</v>
          </cell>
          <cell r="M956" t="str">
            <v>macrobenthos</v>
          </cell>
          <cell r="N956" t="str">
            <v>macrobenthos</v>
          </cell>
          <cell r="O956" t="str">
            <v>Benthic detritivore</v>
          </cell>
          <cell r="P956" t="str">
            <v>BD</v>
          </cell>
        </row>
        <row r="957">
          <cell r="C957" t="str">
            <v>Maoricolpus roseus remains</v>
          </cell>
          <cell r="D957" t="str">
            <v>Mollusca</v>
          </cell>
          <cell r="E957" t="str">
            <v>Gastropoda/Prosobranchia</v>
          </cell>
          <cell r="F957" t="str">
            <v>Mesogastropoda/Turritellidae</v>
          </cell>
          <cell r="G957" t="str">
            <v>MolluscaGastropoda/ProsobranchiaMesogastropoda/Turritellidae</v>
          </cell>
          <cell r="H957" t="str">
            <v>benthic invertebrate</v>
          </cell>
          <cell r="I957" t="str">
            <v>Mariocolpus</v>
          </cell>
          <cell r="J957" t="str">
            <v>epibenthos</v>
          </cell>
          <cell r="K957" t="str">
            <v>macrobenthos</v>
          </cell>
          <cell r="L957" t="str">
            <v>macrobenthos</v>
          </cell>
          <cell r="M957" t="str">
            <v>macrobenthos</v>
          </cell>
          <cell r="N957" t="str">
            <v>macrobenthos</v>
          </cell>
          <cell r="O957" t="str">
            <v>Benthic detritivore</v>
          </cell>
          <cell r="P957" t="str">
            <v>BD</v>
          </cell>
        </row>
        <row r="958">
          <cell r="C958" t="str">
            <v>Colpospira curialis</v>
          </cell>
          <cell r="D958" t="str">
            <v>Mollusca</v>
          </cell>
          <cell r="E958" t="str">
            <v>Gastropoda</v>
          </cell>
          <cell r="F958" t="str">
            <v>Turritellidae</v>
          </cell>
          <cell r="J958">
            <v>0</v>
          </cell>
          <cell r="K958">
            <v>0</v>
          </cell>
          <cell r="L958">
            <v>0</v>
          </cell>
          <cell r="M958">
            <v>0</v>
          </cell>
          <cell r="O958" t="str">
            <v>Macrozoobenthos</v>
          </cell>
          <cell r="P958" t="str">
            <v>BMS</v>
          </cell>
        </row>
        <row r="959">
          <cell r="C959" t="str">
            <v>Potamididae</v>
          </cell>
          <cell r="D959" t="str">
            <v>Mollusca</v>
          </cell>
          <cell r="E959" t="str">
            <v>Gastropoda/Prosobranchia</v>
          </cell>
          <cell r="F959">
            <v>0</v>
          </cell>
          <cell r="G959" t="str">
            <v>MolluscaGastropoda/Prosobranchia</v>
          </cell>
          <cell r="I959" t="str">
            <v>megabenthos</v>
          </cell>
          <cell r="J959" t="str">
            <v>megabenthos</v>
          </cell>
          <cell r="K959" t="str">
            <v>macrobenthos</v>
          </cell>
          <cell r="L959" t="str">
            <v>macrobenthos</v>
          </cell>
          <cell r="M959" t="str">
            <v>macrobenthos</v>
          </cell>
          <cell r="N959" t="str">
            <v>macrobenthos</v>
          </cell>
          <cell r="O959" t="str">
            <v>Benthic detritivore</v>
          </cell>
          <cell r="P959" t="str">
            <v>BD</v>
          </cell>
        </row>
        <row r="960">
          <cell r="C960" t="str">
            <v>Littorinidae - undifferentiated</v>
          </cell>
          <cell r="O960" t="str">
            <v>Benthic detritivore</v>
          </cell>
          <cell r="P960" t="str">
            <v>BD</v>
          </cell>
        </row>
        <row r="961">
          <cell r="C961" t="str">
            <v>Benthonella sp. 1</v>
          </cell>
          <cell r="D961" t="str">
            <v>Mollusca</v>
          </cell>
          <cell r="E961" t="str">
            <v>Gastropoda</v>
          </cell>
          <cell r="F961" t="str">
            <v>Rissoidae</v>
          </cell>
          <cell r="J961">
            <v>0</v>
          </cell>
          <cell r="K961">
            <v>0</v>
          </cell>
          <cell r="L961">
            <v>0</v>
          </cell>
          <cell r="M961">
            <v>0</v>
          </cell>
          <cell r="O961" t="str">
            <v>Benthic detritivore</v>
          </cell>
          <cell r="P961" t="str">
            <v>BD</v>
          </cell>
        </row>
        <row r="962">
          <cell r="C962" t="str">
            <v>Malluvium devotum</v>
          </cell>
          <cell r="D962" t="str">
            <v>Mollusca</v>
          </cell>
          <cell r="E962" t="str">
            <v>Gastropoda</v>
          </cell>
          <cell r="F962" t="str">
            <v>Hipponicidae</v>
          </cell>
          <cell r="J962">
            <v>0</v>
          </cell>
          <cell r="K962">
            <v>0</v>
          </cell>
          <cell r="L962">
            <v>0</v>
          </cell>
          <cell r="M962">
            <v>0</v>
          </cell>
          <cell r="O962" t="str">
            <v>Benthic carnivore</v>
          </cell>
          <cell r="P962" t="str">
            <v>BC</v>
          </cell>
        </row>
        <row r="963">
          <cell r="C963" t="str">
            <v>Hipponicidae New genus sp. 1</v>
          </cell>
          <cell r="D963" t="str">
            <v>Mollusca</v>
          </cell>
          <cell r="E963" t="str">
            <v>Gastropoda</v>
          </cell>
          <cell r="F963" t="str">
            <v>Hipponicidae</v>
          </cell>
          <cell r="J963">
            <v>0</v>
          </cell>
          <cell r="K963">
            <v>0</v>
          </cell>
          <cell r="L963">
            <v>0</v>
          </cell>
          <cell r="M963">
            <v>0</v>
          </cell>
          <cell r="O963" t="str">
            <v>Benthic carnivore</v>
          </cell>
          <cell r="P963" t="str">
            <v>BC</v>
          </cell>
        </row>
        <row r="964">
          <cell r="C964" t="str">
            <v>Calyptraea calyptraeformes</v>
          </cell>
          <cell r="D964" t="str">
            <v>Mollusca</v>
          </cell>
          <cell r="E964" t="str">
            <v>Gastropoda/Prosobranchia</v>
          </cell>
          <cell r="F964" t="str">
            <v>Mesogastropoda/Calyptraeidae</v>
          </cell>
          <cell r="G964" t="str">
            <v>MolluscaGastropoda/ProsobranchiaMesogastropoda/Calyptraeidae</v>
          </cell>
          <cell r="H964" t="str">
            <v>benthic invertebrate</v>
          </cell>
          <cell r="I964" t="str">
            <v>epibenthos</v>
          </cell>
          <cell r="J964" t="str">
            <v>epibenthos</v>
          </cell>
          <cell r="K964" t="str">
            <v>macrobenthos</v>
          </cell>
          <cell r="L964" t="str">
            <v>macrobenthos</v>
          </cell>
          <cell r="M964" t="str">
            <v>macrobenthos</v>
          </cell>
          <cell r="N964" t="str">
            <v>macrobenthos</v>
          </cell>
          <cell r="O964" t="str">
            <v>Benthic detritivore</v>
          </cell>
          <cell r="P964" t="str">
            <v>BD</v>
          </cell>
        </row>
        <row r="965">
          <cell r="C965" t="str">
            <v>Umbilia armeniaca</v>
          </cell>
          <cell r="O965" t="str">
            <v>Benthic carnivore</v>
          </cell>
          <cell r="P965" t="str">
            <v>BC</v>
          </cell>
        </row>
        <row r="966">
          <cell r="C966" t="str">
            <v>Umbilia armeniaca</v>
          </cell>
          <cell r="D966" t="str">
            <v>Mollusca</v>
          </cell>
          <cell r="E966" t="str">
            <v>Gastropoda</v>
          </cell>
          <cell r="F966" t="str">
            <v>Cypraeidae</v>
          </cell>
          <cell r="J966">
            <v>0</v>
          </cell>
          <cell r="K966">
            <v>0</v>
          </cell>
          <cell r="L966">
            <v>0</v>
          </cell>
          <cell r="M966">
            <v>0</v>
          </cell>
          <cell r="O966" t="str">
            <v>Benthic carnivore</v>
          </cell>
          <cell r="P966" t="str">
            <v>BC</v>
          </cell>
        </row>
        <row r="967">
          <cell r="C967" t="str">
            <v>Prionovolva sp.</v>
          </cell>
          <cell r="D967" t="str">
            <v>Mollusca</v>
          </cell>
          <cell r="E967" t="str">
            <v>Gastropoda/Prosobranchia</v>
          </cell>
          <cell r="F967" t="str">
            <v>Mesogastropoda/Ovulidae</v>
          </cell>
          <cell r="G967" t="str">
            <v>MolluscaGastropoda/ProsobranchiaMesogastropoda/Ovulidae</v>
          </cell>
          <cell r="H967" t="str">
            <v>benthic invertebrate</v>
          </cell>
          <cell r="I967" t="str">
            <v>epibenthos</v>
          </cell>
          <cell r="J967" t="str">
            <v>epibenthos</v>
          </cell>
          <cell r="K967" t="str">
            <v>macrobenthos</v>
          </cell>
          <cell r="L967" t="str">
            <v>macrobenthos</v>
          </cell>
          <cell r="M967" t="str">
            <v>macrobenthos</v>
          </cell>
          <cell r="N967" t="str">
            <v>macrobenthos</v>
          </cell>
          <cell r="O967" t="str">
            <v>Benthic carnivore</v>
          </cell>
          <cell r="P967" t="str">
            <v>BC</v>
          </cell>
        </row>
        <row r="968">
          <cell r="C968" t="str">
            <v>Trivirostra oryza</v>
          </cell>
          <cell r="O968" t="str">
            <v>Benthic carnivore</v>
          </cell>
          <cell r="P968" t="str">
            <v>BC</v>
          </cell>
        </row>
        <row r="969">
          <cell r="C969" t="str">
            <v>Velutinidae sp. 1</v>
          </cell>
          <cell r="D969" t="str">
            <v>Mollusca</v>
          </cell>
          <cell r="E969" t="str">
            <v>Gastropoda</v>
          </cell>
          <cell r="F969" t="str">
            <v>Velutinidae</v>
          </cell>
          <cell r="J969">
            <v>0</v>
          </cell>
          <cell r="K969">
            <v>0</v>
          </cell>
          <cell r="L969">
            <v>0</v>
          </cell>
          <cell r="M969">
            <v>0</v>
          </cell>
          <cell r="O969" t="str">
            <v>Benthic carnivore</v>
          </cell>
          <cell r="P969" t="str">
            <v>BC</v>
          </cell>
        </row>
        <row r="970">
          <cell r="C970" t="str">
            <v>Velutinidae sp. 2</v>
          </cell>
          <cell r="O970" t="str">
            <v>Benthic carnivore</v>
          </cell>
          <cell r="P970" t="str">
            <v>BC</v>
          </cell>
        </row>
        <row r="971">
          <cell r="C971" t="str">
            <v>Velutinidae sp. 2</v>
          </cell>
          <cell r="D971" t="str">
            <v>Mollusca</v>
          </cell>
          <cell r="E971" t="str">
            <v>Gastropoda</v>
          </cell>
          <cell r="F971" t="str">
            <v>Velutinidae</v>
          </cell>
          <cell r="J971">
            <v>0</v>
          </cell>
          <cell r="K971">
            <v>0</v>
          </cell>
          <cell r="L971">
            <v>0</v>
          </cell>
          <cell r="M971">
            <v>0</v>
          </cell>
          <cell r="O971" t="str">
            <v>Benthic carnivore</v>
          </cell>
          <cell r="P971" t="str">
            <v>BC</v>
          </cell>
        </row>
        <row r="972">
          <cell r="C972" t="str">
            <v>Velutinidae sp. 3</v>
          </cell>
          <cell r="D972" t="str">
            <v>Mollusca</v>
          </cell>
          <cell r="E972" t="str">
            <v>Gastropoda</v>
          </cell>
          <cell r="F972" t="str">
            <v>Velutinidae</v>
          </cell>
          <cell r="J972">
            <v>0</v>
          </cell>
          <cell r="K972">
            <v>0</v>
          </cell>
          <cell r="L972">
            <v>0</v>
          </cell>
          <cell r="M972">
            <v>0</v>
          </cell>
          <cell r="O972" t="str">
            <v>Benthic carnivore</v>
          </cell>
          <cell r="P972" t="str">
            <v>BC</v>
          </cell>
        </row>
        <row r="973">
          <cell r="C973" t="str">
            <v>Lamellaria spp.</v>
          </cell>
          <cell r="D973" t="str">
            <v>Mollusca</v>
          </cell>
          <cell r="E973" t="str">
            <v>Gastropoda</v>
          </cell>
          <cell r="F973" t="str">
            <v>Velutinidae</v>
          </cell>
          <cell r="J973">
            <v>0</v>
          </cell>
          <cell r="K973">
            <v>0</v>
          </cell>
          <cell r="L973">
            <v>0</v>
          </cell>
          <cell r="M973">
            <v>0</v>
          </cell>
          <cell r="O973" t="str">
            <v>Benthic carnivore</v>
          </cell>
          <cell r="P973" t="str">
            <v>BC</v>
          </cell>
        </row>
        <row r="974">
          <cell r="C974" t="str">
            <v>Sinum sp.</v>
          </cell>
          <cell r="D974" t="str">
            <v>Mollusca</v>
          </cell>
          <cell r="E974" t="str">
            <v>Gastropoda/Prosobranchia</v>
          </cell>
          <cell r="F974" t="str">
            <v>Mesogastropoda/Naticidae</v>
          </cell>
          <cell r="G974" t="str">
            <v>MolluscaGastropoda/ProsobranchiaMesogastropoda/Naticidae</v>
          </cell>
          <cell r="H974" t="str">
            <v>benthic invertebrate</v>
          </cell>
          <cell r="I974" t="str">
            <v>megabenthos</v>
          </cell>
          <cell r="J974" t="str">
            <v>megabenthos</v>
          </cell>
          <cell r="K974" t="str">
            <v>megabenthos</v>
          </cell>
          <cell r="L974" t="str">
            <v>megabenthos</v>
          </cell>
          <cell r="M974" t="str">
            <v>megabenthos</v>
          </cell>
          <cell r="N974" t="str">
            <v>macrobenthos</v>
          </cell>
          <cell r="O974" t="str">
            <v>Macrozoobenthos</v>
          </cell>
          <cell r="P974" t="str">
            <v>BMS</v>
          </cell>
        </row>
        <row r="975">
          <cell r="C975" t="str">
            <v>Natica luculenta</v>
          </cell>
          <cell r="D975" t="str">
            <v>Mollusca</v>
          </cell>
          <cell r="E975" t="str">
            <v>Gastropoda/Prosobranchia</v>
          </cell>
          <cell r="F975" t="str">
            <v>Mesogastropoda/Naticidae</v>
          </cell>
          <cell r="G975" t="str">
            <v>MolluscaGastropoda/ProsobranchiaMesogastropoda/Naticidae</v>
          </cell>
          <cell r="H975" t="str">
            <v>benthic invertebrate</v>
          </cell>
          <cell r="I975" t="str">
            <v>epibenthos</v>
          </cell>
          <cell r="J975" t="str">
            <v>epibenthos</v>
          </cell>
          <cell r="K975" t="str">
            <v>macrobenthos</v>
          </cell>
          <cell r="L975" t="str">
            <v>macrobenthos</v>
          </cell>
          <cell r="M975" t="str">
            <v>macrobenthos</v>
          </cell>
          <cell r="N975" t="str">
            <v>macrobenthos</v>
          </cell>
          <cell r="O975" t="str">
            <v>Macrozoobenthos</v>
          </cell>
          <cell r="P975" t="str">
            <v>BMS</v>
          </cell>
        </row>
        <row r="976">
          <cell r="C976" t="str">
            <v>Polinices sp. 1</v>
          </cell>
          <cell r="D976" t="str">
            <v>Mollusca</v>
          </cell>
          <cell r="E976" t="str">
            <v>Gastropoda</v>
          </cell>
          <cell r="F976" t="str">
            <v>Naticidae</v>
          </cell>
          <cell r="J976">
            <v>0</v>
          </cell>
          <cell r="K976">
            <v>0</v>
          </cell>
          <cell r="L976">
            <v>0</v>
          </cell>
          <cell r="M976">
            <v>0</v>
          </cell>
          <cell r="O976" t="str">
            <v>Macrozoobenthos</v>
          </cell>
          <cell r="P976" t="str">
            <v>BMS</v>
          </cell>
        </row>
        <row r="977">
          <cell r="C977" t="str">
            <v>Semicassis pyrum</v>
          </cell>
          <cell r="D977" t="str">
            <v>Mollusca</v>
          </cell>
          <cell r="E977" t="str">
            <v>Gastropoda</v>
          </cell>
          <cell r="F977" t="str">
            <v>Cassidae</v>
          </cell>
          <cell r="J977">
            <v>0</v>
          </cell>
          <cell r="K977">
            <v>0</v>
          </cell>
          <cell r="L977">
            <v>0</v>
          </cell>
          <cell r="M977">
            <v>0</v>
          </cell>
          <cell r="O977" t="str">
            <v>Macrozoobenthos</v>
          </cell>
          <cell r="P977" t="str">
            <v>BMS</v>
          </cell>
        </row>
        <row r="978">
          <cell r="C978" t="str">
            <v>Oocorys sulcata</v>
          </cell>
          <cell r="D978" t="str">
            <v>Mollusca</v>
          </cell>
          <cell r="E978" t="str">
            <v>Gastropoda</v>
          </cell>
          <cell r="F978" t="str">
            <v>Cassidae</v>
          </cell>
          <cell r="J978">
            <v>0</v>
          </cell>
          <cell r="K978">
            <v>0</v>
          </cell>
          <cell r="L978">
            <v>0</v>
          </cell>
          <cell r="M978">
            <v>0</v>
          </cell>
          <cell r="O978" t="str">
            <v>Macrozoobenthos</v>
          </cell>
          <cell r="P978" t="str">
            <v>BMS</v>
          </cell>
        </row>
        <row r="979">
          <cell r="C979" t="str">
            <v>Cymatiella cf. Sassia sp.</v>
          </cell>
          <cell r="D979" t="str">
            <v>Mollusca</v>
          </cell>
          <cell r="E979" t="str">
            <v>Gastropoda/Prosobranchia</v>
          </cell>
          <cell r="F979" t="str">
            <v>Neogastropoda/Ranellidae</v>
          </cell>
          <cell r="G979" t="str">
            <v>MolluscaGastropoda/ProsobranchiaNeogastropoda/Ranellidae</v>
          </cell>
          <cell r="H979" t="str">
            <v>benthic invertebrate</v>
          </cell>
          <cell r="I979" t="str">
            <v>megabenthos</v>
          </cell>
          <cell r="J979" t="str">
            <v>megabenthos</v>
          </cell>
          <cell r="K979" t="str">
            <v>megabenthos</v>
          </cell>
          <cell r="L979" t="str">
            <v>megabenthos</v>
          </cell>
          <cell r="M979" t="str">
            <v>megabenthos</v>
          </cell>
          <cell r="N979" t="str">
            <v>macrobenthos</v>
          </cell>
          <cell r="O979" t="str">
            <v>Macrozoobenthos</v>
          </cell>
          <cell r="P979" t="str">
            <v>BMS</v>
          </cell>
        </row>
        <row r="980">
          <cell r="C980" t="str">
            <v>Monoplex exaratus</v>
          </cell>
          <cell r="D980" t="str">
            <v>Mollusca</v>
          </cell>
          <cell r="E980" t="str">
            <v>Gastropoda</v>
          </cell>
          <cell r="F980" t="str">
            <v>Ranellidae</v>
          </cell>
          <cell r="J980">
            <v>0</v>
          </cell>
          <cell r="K980">
            <v>0</v>
          </cell>
          <cell r="L980">
            <v>0</v>
          </cell>
          <cell r="M980">
            <v>0</v>
          </cell>
          <cell r="O980" t="str">
            <v>Macrozoobenthos</v>
          </cell>
          <cell r="P980" t="str">
            <v>BMS</v>
          </cell>
        </row>
        <row r="981">
          <cell r="C981" t="str">
            <v>Sassia kampyla kampyla</v>
          </cell>
          <cell r="D981" t="str">
            <v>Mollusca</v>
          </cell>
          <cell r="E981" t="str">
            <v>Gastropoda</v>
          </cell>
          <cell r="F981" t="str">
            <v>Ranellidae</v>
          </cell>
          <cell r="J981">
            <v>0</v>
          </cell>
          <cell r="K981">
            <v>0</v>
          </cell>
          <cell r="L981">
            <v>0</v>
          </cell>
          <cell r="M981">
            <v>0</v>
          </cell>
          <cell r="O981" t="str">
            <v>Macrozoobenthos</v>
          </cell>
          <cell r="P981" t="str">
            <v>BMS</v>
          </cell>
        </row>
        <row r="982">
          <cell r="C982" t="str">
            <v>Sassia garrardi</v>
          </cell>
          <cell r="D982" t="str">
            <v>Mollusca</v>
          </cell>
          <cell r="E982" t="str">
            <v>Gastropoda</v>
          </cell>
          <cell r="F982" t="str">
            <v>Ranellidae</v>
          </cell>
          <cell r="J982">
            <v>0</v>
          </cell>
          <cell r="K982">
            <v>0</v>
          </cell>
          <cell r="L982">
            <v>0</v>
          </cell>
          <cell r="M982">
            <v>0</v>
          </cell>
          <cell r="O982" t="str">
            <v>Macrozoobenthos</v>
          </cell>
          <cell r="P982" t="str">
            <v>BMS</v>
          </cell>
        </row>
        <row r="983">
          <cell r="C983" t="str">
            <v>Ataxocerithium sp. 2</v>
          </cell>
          <cell r="D983" t="str">
            <v>Mollusca</v>
          </cell>
          <cell r="E983" t="str">
            <v>Gastropoda</v>
          </cell>
          <cell r="F983" t="str">
            <v>Newtoniellidae</v>
          </cell>
          <cell r="J983">
            <v>0</v>
          </cell>
          <cell r="K983">
            <v>0</v>
          </cell>
          <cell r="L983">
            <v>0</v>
          </cell>
          <cell r="M983">
            <v>0</v>
          </cell>
          <cell r="O983" t="str">
            <v>Macrozoobenthos</v>
          </cell>
          <cell r="P983" t="str">
            <v>BMS</v>
          </cell>
        </row>
        <row r="984">
          <cell r="C984" t="str">
            <v>Cerithiella sp. 1</v>
          </cell>
          <cell r="D984" t="str">
            <v>Mollusca</v>
          </cell>
          <cell r="E984" t="str">
            <v>Gastropoda</v>
          </cell>
          <cell r="F984" t="str">
            <v>Newtoniellidae</v>
          </cell>
          <cell r="J984">
            <v>0</v>
          </cell>
          <cell r="K984">
            <v>0</v>
          </cell>
          <cell r="L984">
            <v>0</v>
          </cell>
          <cell r="M984">
            <v>0</v>
          </cell>
          <cell r="O984" t="str">
            <v>Macrozoobenthos</v>
          </cell>
          <cell r="P984" t="str">
            <v>BMS</v>
          </cell>
        </row>
        <row r="985">
          <cell r="C985" t="str">
            <v>Ataxocerithium sp. 1</v>
          </cell>
          <cell r="D985" t="str">
            <v>Mollusca</v>
          </cell>
          <cell r="E985" t="str">
            <v>Gastropoda</v>
          </cell>
          <cell r="F985" t="str">
            <v>Newtoniellidae</v>
          </cell>
          <cell r="J985">
            <v>0</v>
          </cell>
          <cell r="K985">
            <v>0</v>
          </cell>
          <cell r="L985">
            <v>0</v>
          </cell>
          <cell r="M985">
            <v>0</v>
          </cell>
          <cell r="O985" t="str">
            <v>Macrozoobenthos</v>
          </cell>
          <cell r="P985" t="str">
            <v>BMS</v>
          </cell>
        </row>
        <row r="986">
          <cell r="C986" t="str">
            <v>Epitonium cf. perplexum</v>
          </cell>
          <cell r="D986" t="str">
            <v>Mollusca</v>
          </cell>
          <cell r="E986" t="str">
            <v>Gastropoda/Prosobranchia</v>
          </cell>
          <cell r="F986" t="str">
            <v>Mesogastropoda/Epitoniidae</v>
          </cell>
          <cell r="G986" t="str">
            <v>MolluscaGastropoda/ProsobranchiaMesogastropoda/Epitoniidae</v>
          </cell>
          <cell r="H986" t="str">
            <v>benthic invertebrate</v>
          </cell>
          <cell r="I986" t="str">
            <v>epibenthos</v>
          </cell>
          <cell r="J986" t="str">
            <v>epibenthos</v>
          </cell>
          <cell r="K986" t="str">
            <v>macrobenthos</v>
          </cell>
          <cell r="L986" t="str">
            <v>macrobenthos</v>
          </cell>
          <cell r="M986" t="str">
            <v>macrobenthos</v>
          </cell>
          <cell r="N986" t="str">
            <v>macrobenthos</v>
          </cell>
          <cell r="O986" t="str">
            <v>Benthic carnivore</v>
          </cell>
          <cell r="P986" t="str">
            <v>BC</v>
          </cell>
        </row>
        <row r="987">
          <cell r="C987" t="str">
            <v>Epitonium perplexum</v>
          </cell>
          <cell r="D987" t="str">
            <v>Mollusca</v>
          </cell>
          <cell r="E987" t="str">
            <v>Gastropoda/Prosobranchia</v>
          </cell>
          <cell r="F987" t="str">
            <v>Mesogastropoda/Epitoniidae</v>
          </cell>
          <cell r="G987" t="str">
            <v>MolluscaGastropoda/ProsobranchiaMesogastropoda/Epitoniidae</v>
          </cell>
          <cell r="H987" t="str">
            <v>benthic invertebrate</v>
          </cell>
          <cell r="I987" t="str">
            <v>epibenthos</v>
          </cell>
          <cell r="J987" t="str">
            <v>epibenthos</v>
          </cell>
          <cell r="K987" t="str">
            <v>macrobenthos</v>
          </cell>
          <cell r="L987" t="str">
            <v>macrobenthos</v>
          </cell>
          <cell r="M987" t="str">
            <v>macrobenthos</v>
          </cell>
          <cell r="N987" t="str">
            <v>macrobenthos</v>
          </cell>
          <cell r="O987" t="str">
            <v>Benthic carnivore</v>
          </cell>
          <cell r="P987" t="str">
            <v>BC</v>
          </cell>
        </row>
        <row r="988">
          <cell r="C988" t="str">
            <v>Amaea sp. 1</v>
          </cell>
          <cell r="D988" t="str">
            <v>Mollusca</v>
          </cell>
          <cell r="E988" t="str">
            <v>Gastropoda</v>
          </cell>
          <cell r="F988" t="str">
            <v>Epitoniidae</v>
          </cell>
          <cell r="J988">
            <v>0</v>
          </cell>
          <cell r="K988">
            <v>0</v>
          </cell>
          <cell r="L988">
            <v>0</v>
          </cell>
          <cell r="M988">
            <v>0</v>
          </cell>
          <cell r="O988" t="str">
            <v>Benthic carnivore</v>
          </cell>
          <cell r="P988" t="str">
            <v>BC</v>
          </cell>
        </row>
        <row r="989">
          <cell r="C989" t="str">
            <v>Gregorioscala sp. 1</v>
          </cell>
          <cell r="D989" t="str">
            <v>Mollusca</v>
          </cell>
          <cell r="E989" t="str">
            <v>Gastropoda</v>
          </cell>
          <cell r="F989" t="str">
            <v>Epitoniidae</v>
          </cell>
          <cell r="J989">
            <v>0</v>
          </cell>
          <cell r="K989">
            <v>0</v>
          </cell>
          <cell r="L989">
            <v>0</v>
          </cell>
          <cell r="M989">
            <v>0</v>
          </cell>
          <cell r="O989" t="str">
            <v>Benthic carnivore</v>
          </cell>
          <cell r="P989" t="str">
            <v>BC</v>
          </cell>
        </row>
        <row r="990">
          <cell r="C990" t="str">
            <v>Epitonium (Sodaliscala) sp. 1</v>
          </cell>
          <cell r="D990" t="str">
            <v>Mollusca</v>
          </cell>
          <cell r="E990" t="str">
            <v>Gastropoda</v>
          </cell>
          <cell r="F990" t="str">
            <v>Epitoniidae</v>
          </cell>
          <cell r="J990">
            <v>0</v>
          </cell>
          <cell r="K990">
            <v>0</v>
          </cell>
          <cell r="L990">
            <v>0</v>
          </cell>
          <cell r="M990">
            <v>0</v>
          </cell>
          <cell r="O990" t="str">
            <v>Benthic carnivore</v>
          </cell>
          <cell r="P990" t="str">
            <v>BC</v>
          </cell>
        </row>
        <row r="991">
          <cell r="C991" t="str">
            <v>Amaea sp. B</v>
          </cell>
          <cell r="D991" t="str">
            <v>Mollusca</v>
          </cell>
          <cell r="E991" t="str">
            <v>Gastropoda</v>
          </cell>
          <cell r="F991" t="str">
            <v>Epitoniidae</v>
          </cell>
          <cell r="J991">
            <v>0</v>
          </cell>
          <cell r="K991">
            <v>0</v>
          </cell>
          <cell r="L991">
            <v>0</v>
          </cell>
          <cell r="M991">
            <v>0</v>
          </cell>
          <cell r="O991" t="str">
            <v>Benthic carnivore</v>
          </cell>
          <cell r="P991" t="str">
            <v>BC</v>
          </cell>
        </row>
        <row r="992">
          <cell r="C992" t="str">
            <v>Globiscala cf. bonaespei</v>
          </cell>
          <cell r="D992" t="str">
            <v>Mollusca</v>
          </cell>
          <cell r="E992" t="str">
            <v>Gastropoda</v>
          </cell>
          <cell r="F992" t="str">
            <v>Epitoniidae</v>
          </cell>
          <cell r="J992">
            <v>0</v>
          </cell>
          <cell r="K992">
            <v>0</v>
          </cell>
          <cell r="L992">
            <v>0</v>
          </cell>
          <cell r="M992">
            <v>0</v>
          </cell>
          <cell r="O992" t="str">
            <v>Benthic carnivore</v>
          </cell>
          <cell r="P992" t="str">
            <v>BC</v>
          </cell>
        </row>
        <row r="993">
          <cell r="C993" t="str">
            <v>Eulima acutissima</v>
          </cell>
          <cell r="D993" t="str">
            <v>Mollusca</v>
          </cell>
          <cell r="E993" t="str">
            <v>Gastropoda</v>
          </cell>
          <cell r="F993" t="str">
            <v>Eulimidae</v>
          </cell>
          <cell r="J993">
            <v>0</v>
          </cell>
          <cell r="K993">
            <v>0</v>
          </cell>
          <cell r="L993">
            <v>0</v>
          </cell>
          <cell r="M993">
            <v>0</v>
          </cell>
          <cell r="O993" t="str">
            <v>Benthic carnivore</v>
          </cell>
          <cell r="P993" t="str">
            <v>BC</v>
          </cell>
        </row>
        <row r="994">
          <cell r="C994" t="str">
            <v>Emozamia licina</v>
          </cell>
          <cell r="D994" t="str">
            <v>Mollusca</v>
          </cell>
          <cell r="E994" t="str">
            <v>Gastropoda</v>
          </cell>
          <cell r="F994" t="str">
            <v>Muricidae: Coralliophilinae</v>
          </cell>
          <cell r="J994">
            <v>0</v>
          </cell>
          <cell r="K994">
            <v>0</v>
          </cell>
          <cell r="L994">
            <v>0</v>
          </cell>
          <cell r="M994">
            <v>0</v>
          </cell>
          <cell r="O994" t="str">
            <v>Benthic carnivore</v>
          </cell>
          <cell r="P994" t="str">
            <v>BC</v>
          </cell>
        </row>
        <row r="995">
          <cell r="C995" t="str">
            <v>Hirtomurex teramachii</v>
          </cell>
          <cell r="D995" t="str">
            <v>Mollusca</v>
          </cell>
          <cell r="E995" t="str">
            <v>Gastropoda</v>
          </cell>
          <cell r="F995" t="str">
            <v>Muricidae: Coralliophilinae</v>
          </cell>
          <cell r="J995">
            <v>0</v>
          </cell>
          <cell r="K995">
            <v>0</v>
          </cell>
          <cell r="L995">
            <v>0</v>
          </cell>
          <cell r="M995">
            <v>0</v>
          </cell>
          <cell r="O995" t="str">
            <v>Benthic carnivore</v>
          </cell>
          <cell r="P995" t="str">
            <v>BC</v>
          </cell>
        </row>
        <row r="996">
          <cell r="C996" t="str">
            <v>Enixotrophon plicilaminatus</v>
          </cell>
          <cell r="D996" t="str">
            <v>Mollusca</v>
          </cell>
          <cell r="E996" t="str">
            <v>Gastropoda</v>
          </cell>
          <cell r="F996" t="str">
            <v>Muricidae: Pagodulinae</v>
          </cell>
          <cell r="J996">
            <v>0</v>
          </cell>
          <cell r="K996">
            <v>0</v>
          </cell>
          <cell r="L996">
            <v>0</v>
          </cell>
          <cell r="M996">
            <v>0</v>
          </cell>
          <cell r="O996" t="str">
            <v>Benthic carnivore</v>
          </cell>
          <cell r="P996" t="str">
            <v>BC</v>
          </cell>
        </row>
        <row r="997">
          <cell r="C997" t="str">
            <v>Enixotrophon carduelis</v>
          </cell>
          <cell r="D997" t="str">
            <v>Mollusca</v>
          </cell>
          <cell r="E997" t="str">
            <v>Gastropoda</v>
          </cell>
          <cell r="F997" t="str">
            <v>Muricidae: Pagodulinae</v>
          </cell>
          <cell r="J997">
            <v>0</v>
          </cell>
          <cell r="K997">
            <v>0</v>
          </cell>
          <cell r="L997">
            <v>0</v>
          </cell>
          <cell r="M997">
            <v>0</v>
          </cell>
          <cell r="O997" t="str">
            <v>Benthic carnivore</v>
          </cell>
          <cell r="P997" t="str">
            <v>BC</v>
          </cell>
        </row>
        <row r="998">
          <cell r="C998" t="str">
            <v>Enixotrophon obtuseliratus</v>
          </cell>
          <cell r="D998" t="str">
            <v>Mollusca</v>
          </cell>
          <cell r="E998" t="str">
            <v>Gastropoda</v>
          </cell>
          <cell r="F998" t="str">
            <v>Muricidae: Pagodulinae</v>
          </cell>
          <cell r="J998">
            <v>0</v>
          </cell>
          <cell r="K998">
            <v>0</v>
          </cell>
          <cell r="L998">
            <v>0</v>
          </cell>
          <cell r="M998">
            <v>0</v>
          </cell>
          <cell r="O998" t="str">
            <v>Benthic carnivore</v>
          </cell>
          <cell r="P998" t="str">
            <v>BC</v>
          </cell>
        </row>
        <row r="999">
          <cell r="C999" t="str">
            <v>Muricidae New genus sp. 1</v>
          </cell>
          <cell r="D999" t="str">
            <v>Mollusca</v>
          </cell>
          <cell r="E999" t="str">
            <v>Gastropoda</v>
          </cell>
          <cell r="F999" t="str">
            <v>Muricidae</v>
          </cell>
          <cell r="J999">
            <v>0</v>
          </cell>
          <cell r="K999">
            <v>0</v>
          </cell>
          <cell r="L999">
            <v>0</v>
          </cell>
          <cell r="M999">
            <v>0</v>
          </cell>
          <cell r="O999" t="str">
            <v>Benthic carnivore</v>
          </cell>
          <cell r="P999" t="str">
            <v>BC</v>
          </cell>
        </row>
        <row r="1000">
          <cell r="C1000" t="str">
            <v>Enatimene sp. 1</v>
          </cell>
          <cell r="D1000" t="str">
            <v>Mollusca</v>
          </cell>
          <cell r="E1000" t="str">
            <v>Gastropoda</v>
          </cell>
          <cell r="F1000" t="str">
            <v>Muricidae</v>
          </cell>
          <cell r="J1000">
            <v>0</v>
          </cell>
          <cell r="K1000">
            <v>0</v>
          </cell>
          <cell r="L1000">
            <v>0</v>
          </cell>
          <cell r="M1000">
            <v>0</v>
          </cell>
          <cell r="O1000" t="str">
            <v>Benthic carnivore</v>
          </cell>
          <cell r="P1000" t="str">
            <v>BC</v>
          </cell>
        </row>
        <row r="1001">
          <cell r="C1001" t="str">
            <v>Enixotrophon cf. plicilaminatus</v>
          </cell>
          <cell r="D1001" t="str">
            <v>Mollusca</v>
          </cell>
          <cell r="E1001" t="str">
            <v>Gastropoda</v>
          </cell>
          <cell r="F1001" t="str">
            <v>Muricidae</v>
          </cell>
          <cell r="J1001">
            <v>0</v>
          </cell>
          <cell r="K1001">
            <v>0</v>
          </cell>
          <cell r="L1001">
            <v>0</v>
          </cell>
          <cell r="M1001">
            <v>0</v>
          </cell>
          <cell r="O1001" t="str">
            <v>Benthic carnivore</v>
          </cell>
          <cell r="P1001" t="str">
            <v>BC</v>
          </cell>
        </row>
        <row r="1002">
          <cell r="C1002" t="str">
            <v>Columbarium pagodoides</v>
          </cell>
          <cell r="D1002" t="str">
            <v>Mollusca</v>
          </cell>
          <cell r="E1002" t="str">
            <v>Gastropoda</v>
          </cell>
          <cell r="F1002" t="str">
            <v>Turbinellidae</v>
          </cell>
          <cell r="J1002">
            <v>0</v>
          </cell>
          <cell r="K1002">
            <v>0</v>
          </cell>
          <cell r="L1002">
            <v>0</v>
          </cell>
          <cell r="M1002">
            <v>0</v>
          </cell>
          <cell r="O1002" t="str">
            <v>Benthic carnivore</v>
          </cell>
          <cell r="P1002" t="str">
            <v>BC</v>
          </cell>
        </row>
        <row r="1003">
          <cell r="C1003" t="str">
            <v>Buccinidae</v>
          </cell>
          <cell r="D1003" t="str">
            <v>Mollusca</v>
          </cell>
          <cell r="E1003" t="str">
            <v>Gastropoda/Prosobranchia</v>
          </cell>
          <cell r="F1003" t="str">
            <v>Neogastropoda/Buccinidae</v>
          </cell>
          <cell r="G1003" t="str">
            <v>MolluscaGastropoda/ProsobranchiaNeogastropoda/Buccinidae</v>
          </cell>
          <cell r="H1003" t="str">
            <v>benthic invertebrate</v>
          </cell>
          <cell r="I1003" t="str">
            <v>megabenthos</v>
          </cell>
          <cell r="J1003" t="str">
            <v>megabenthos</v>
          </cell>
          <cell r="K1003" t="str">
            <v>megabenthos</v>
          </cell>
          <cell r="L1003" t="str">
            <v>megabenthos</v>
          </cell>
          <cell r="M1003" t="str">
            <v>megabenthos</v>
          </cell>
          <cell r="N1003" t="str">
            <v>megabenthos</v>
          </cell>
          <cell r="O1003" t="str">
            <v>Macrozoobenthos</v>
          </cell>
          <cell r="P1003" t="str">
            <v>BMS</v>
          </cell>
        </row>
        <row r="1004">
          <cell r="C1004" t="str">
            <v>Penion sp.</v>
          </cell>
          <cell r="D1004" t="str">
            <v>Mollusca</v>
          </cell>
          <cell r="E1004" t="str">
            <v>Gastropoda/Prosobranchia</v>
          </cell>
          <cell r="F1004" t="str">
            <v>Neogastropoda/Buccinidae</v>
          </cell>
          <cell r="G1004" t="str">
            <v>MolluscaGastropoda/ProsobranchiaNeogastropoda/Buccinidae</v>
          </cell>
          <cell r="H1004" t="str">
            <v>benthic invertebrate</v>
          </cell>
          <cell r="I1004" t="str">
            <v>megabenthos</v>
          </cell>
          <cell r="J1004" t="str">
            <v>megabenthos</v>
          </cell>
          <cell r="K1004" t="str">
            <v>megabenthos</v>
          </cell>
          <cell r="L1004" t="str">
            <v>megabenthos</v>
          </cell>
          <cell r="M1004" t="str">
            <v>megabenthos</v>
          </cell>
          <cell r="N1004" t="str">
            <v>megabenthos</v>
          </cell>
          <cell r="O1004" t="str">
            <v>Macrozoobenthos</v>
          </cell>
          <cell r="P1004" t="str">
            <v>BMS</v>
          </cell>
        </row>
        <row r="1005">
          <cell r="C1005" t="str">
            <v>Buccinidae, Fasciolariidae, Nassariidae, Melongenidae, Colubrariidae, Belomitridae - undifferentiated</v>
          </cell>
          <cell r="D1005" t="str">
            <v>Mollusca</v>
          </cell>
          <cell r="E1005" t="str">
            <v>Gastropoda</v>
          </cell>
          <cell r="F1005" t="str">
            <v>Buccinidae, Fasciolariidae, Nassariidae, Melongenidae, Colubrariidae, Belomitridae</v>
          </cell>
          <cell r="J1005">
            <v>0</v>
          </cell>
          <cell r="K1005">
            <v>0</v>
          </cell>
          <cell r="L1005">
            <v>0</v>
          </cell>
          <cell r="M1005">
            <v>0</v>
          </cell>
          <cell r="O1005" t="str">
            <v>Macrozoobenthos</v>
          </cell>
          <cell r="P1005" t="str">
            <v>BMS</v>
          </cell>
        </row>
        <row r="1006">
          <cell r="C1006" t="str">
            <v>Fusinus pyrulatus</v>
          </cell>
          <cell r="O1006" t="str">
            <v>Macrozoobenthos</v>
          </cell>
          <cell r="P1006" t="str">
            <v>BMS</v>
          </cell>
        </row>
        <row r="1007">
          <cell r="C1007" t="str">
            <v>Fusinus pyrulatus</v>
          </cell>
          <cell r="D1007" t="str">
            <v>Mollusca</v>
          </cell>
          <cell r="E1007" t="str">
            <v>Gastropoda</v>
          </cell>
          <cell r="F1007" t="str">
            <v>Fasciolariidae</v>
          </cell>
          <cell r="J1007">
            <v>0</v>
          </cell>
          <cell r="K1007">
            <v>0</v>
          </cell>
          <cell r="L1007">
            <v>0</v>
          </cell>
          <cell r="M1007">
            <v>0</v>
          </cell>
          <cell r="O1007" t="str">
            <v>Macrozoobenthos</v>
          </cell>
          <cell r="P1007" t="str">
            <v>BMS</v>
          </cell>
        </row>
        <row r="1008">
          <cell r="C1008" t="str">
            <v>Granulifusus kiranus</v>
          </cell>
          <cell r="D1008" t="str">
            <v>Mollusca</v>
          </cell>
          <cell r="E1008" t="str">
            <v>Gastropoda</v>
          </cell>
          <cell r="F1008" t="str">
            <v>Fasciolariidae</v>
          </cell>
          <cell r="J1008">
            <v>0</v>
          </cell>
          <cell r="K1008">
            <v>0</v>
          </cell>
          <cell r="L1008">
            <v>0</v>
          </cell>
          <cell r="M1008">
            <v>0</v>
          </cell>
          <cell r="O1008" t="str">
            <v>Macrozoobenthos</v>
          </cell>
          <cell r="P1008" t="str">
            <v>BMS</v>
          </cell>
        </row>
        <row r="1009">
          <cell r="C1009" t="str">
            <v>Tritia ephamilla</v>
          </cell>
          <cell r="D1009" t="str">
            <v>Mollusca</v>
          </cell>
          <cell r="E1009" t="str">
            <v>Gastropoda</v>
          </cell>
          <cell r="F1009" t="str">
            <v>Nassariidae</v>
          </cell>
          <cell r="J1009">
            <v>0</v>
          </cell>
          <cell r="K1009">
            <v>0</v>
          </cell>
          <cell r="L1009">
            <v>0</v>
          </cell>
          <cell r="M1009">
            <v>0</v>
          </cell>
          <cell r="O1009" t="str">
            <v>Macrozoobenthos</v>
          </cell>
          <cell r="P1009" t="str">
            <v>BMS</v>
          </cell>
        </row>
        <row r="1010">
          <cell r="C1010" t="str">
            <v>Chryseofusus alisonae</v>
          </cell>
          <cell r="D1010" t="str">
            <v>Mollusca</v>
          </cell>
          <cell r="E1010" t="str">
            <v>Gastropoda</v>
          </cell>
          <cell r="F1010" t="str">
            <v>Fasciolariidae</v>
          </cell>
          <cell r="J1010">
            <v>0</v>
          </cell>
          <cell r="K1010">
            <v>0</v>
          </cell>
          <cell r="L1010">
            <v>0</v>
          </cell>
          <cell r="M1010">
            <v>0</v>
          </cell>
          <cell r="O1010" t="str">
            <v>Macrozoobenthos</v>
          </cell>
          <cell r="P1010" t="str">
            <v>BMS</v>
          </cell>
        </row>
        <row r="1011">
          <cell r="C1011" t="str">
            <v>Belomitra sp. 1</v>
          </cell>
          <cell r="D1011" t="str">
            <v>Mollusca</v>
          </cell>
          <cell r="E1011" t="str">
            <v>Gastropoda</v>
          </cell>
          <cell r="F1011" t="str">
            <v>Belomitridae</v>
          </cell>
          <cell r="J1011">
            <v>0</v>
          </cell>
          <cell r="K1011">
            <v>0</v>
          </cell>
          <cell r="L1011">
            <v>0</v>
          </cell>
          <cell r="M1011">
            <v>0</v>
          </cell>
          <cell r="O1011" t="str">
            <v>Macrozoobenthos</v>
          </cell>
          <cell r="P1011" t="str">
            <v>BMS</v>
          </cell>
        </row>
        <row r="1012">
          <cell r="C1012" t="str">
            <v>Belomitra sp. 2</v>
          </cell>
          <cell r="D1012" t="str">
            <v>Mollusca</v>
          </cell>
          <cell r="E1012" t="str">
            <v>Gastropoda</v>
          </cell>
          <cell r="F1012" t="str">
            <v>Belomitridae</v>
          </cell>
          <cell r="J1012">
            <v>0</v>
          </cell>
          <cell r="K1012">
            <v>0</v>
          </cell>
          <cell r="L1012">
            <v>0</v>
          </cell>
          <cell r="M1012">
            <v>0</v>
          </cell>
          <cell r="O1012" t="str">
            <v>Macrozoobenthos</v>
          </cell>
          <cell r="P1012" t="str">
            <v>BMS</v>
          </cell>
        </row>
        <row r="1013">
          <cell r="C1013" t="str">
            <v>Granulifusus sp. 1</v>
          </cell>
          <cell r="D1013" t="str">
            <v>Mollusca</v>
          </cell>
          <cell r="E1013" t="str">
            <v>Gastropoda</v>
          </cell>
          <cell r="F1013" t="str">
            <v>Fasciolariidae</v>
          </cell>
          <cell r="J1013">
            <v>0</v>
          </cell>
          <cell r="K1013">
            <v>0</v>
          </cell>
          <cell r="L1013">
            <v>0</v>
          </cell>
          <cell r="M1013">
            <v>0</v>
          </cell>
          <cell r="O1013" t="str">
            <v>Macrozoobenthos</v>
          </cell>
          <cell r="P1013" t="str">
            <v>BMS</v>
          </cell>
        </row>
        <row r="1014">
          <cell r="C1014" t="str">
            <v>Granulifusus sp. 2</v>
          </cell>
          <cell r="D1014" t="str">
            <v>Mollusca</v>
          </cell>
          <cell r="E1014" t="str">
            <v>Gastropoda</v>
          </cell>
          <cell r="F1014" t="str">
            <v>Fasciolariidae</v>
          </cell>
          <cell r="J1014">
            <v>0</v>
          </cell>
          <cell r="K1014">
            <v>0</v>
          </cell>
          <cell r="L1014">
            <v>0</v>
          </cell>
          <cell r="M1014">
            <v>0</v>
          </cell>
          <cell r="O1014" t="str">
            <v>Macrozoobenthos</v>
          </cell>
          <cell r="P1014" t="str">
            <v>BMS</v>
          </cell>
        </row>
        <row r="1015">
          <cell r="C1015" t="str">
            <v>Exilioidea sp. 1</v>
          </cell>
          <cell r="D1015" t="str">
            <v>Mollusca</v>
          </cell>
          <cell r="E1015" t="str">
            <v>Gastropoda</v>
          </cell>
          <cell r="F1015" t="str">
            <v xml:space="preserve">Ptychatractidae </v>
          </cell>
          <cell r="J1015">
            <v>0</v>
          </cell>
          <cell r="K1015">
            <v>0</v>
          </cell>
          <cell r="L1015">
            <v>0</v>
          </cell>
          <cell r="M1015">
            <v>0</v>
          </cell>
          <cell r="O1015" t="str">
            <v>Macrozoobenthos</v>
          </cell>
          <cell r="P1015" t="str">
            <v>BMS</v>
          </cell>
        </row>
        <row r="1016">
          <cell r="C1016" t="str">
            <v>Volutidae</v>
          </cell>
          <cell r="D1016" t="str">
            <v>Mollusca</v>
          </cell>
          <cell r="E1016" t="str">
            <v>Gastropoda/Prosobranchia</v>
          </cell>
          <cell r="F1016" t="str">
            <v>Neogastropoda/Muricoidea/Volutidae</v>
          </cell>
          <cell r="K1016" t="str">
            <v>megabenthos</v>
          </cell>
          <cell r="L1016" t="str">
            <v>megabenthos</v>
          </cell>
          <cell r="M1016" t="str">
            <v>megabenthos</v>
          </cell>
          <cell r="N1016" t="str">
            <v>megabenthos</v>
          </cell>
          <cell r="O1016" t="str">
            <v>Macrozoobenthos</v>
          </cell>
          <cell r="P1016" t="str">
            <v>BMS</v>
          </cell>
        </row>
        <row r="1017">
          <cell r="C1017" t="str">
            <v>bailer shells</v>
          </cell>
          <cell r="D1017" t="str">
            <v>Mollusca</v>
          </cell>
          <cell r="E1017" t="str">
            <v>Gastropoda/Prosobranchia</v>
          </cell>
          <cell r="F1017" t="str">
            <v>Neogastropoda/Muricoidea/Volutidae</v>
          </cell>
          <cell r="G1017" t="str">
            <v>MolluscaGastropoda/ProsobranchiaNeogastropoda/Muricoidea/Volutidae</v>
          </cell>
          <cell r="K1017" t="str">
            <v>megabenthos</v>
          </cell>
          <cell r="L1017" t="str">
            <v>megabenthos</v>
          </cell>
          <cell r="M1017" t="str">
            <v>megabenthos</v>
          </cell>
          <cell r="N1017" t="str">
            <v>megabenthos</v>
          </cell>
          <cell r="O1017" t="str">
            <v>Macrozoobenthos</v>
          </cell>
          <cell r="P1017" t="str">
            <v>BMS</v>
          </cell>
        </row>
        <row r="1018">
          <cell r="C1018" t="str">
            <v>Cymbiola magnifica</v>
          </cell>
          <cell r="D1018" t="str">
            <v>Mollusca</v>
          </cell>
          <cell r="E1018" t="str">
            <v>Gastropoda/Prosobranchia</v>
          </cell>
          <cell r="F1018" t="str">
            <v>Neogastropoda/Muricoidea/Volutidae</v>
          </cell>
          <cell r="G1018" t="str">
            <v>MolluscaGastropoda/ProsobranchiaNeogastropoda/Muricoidea/Volutidae</v>
          </cell>
          <cell r="H1018" t="str">
            <v>benthic invertebrate</v>
          </cell>
          <cell r="I1018" t="str">
            <v>megabenthos</v>
          </cell>
          <cell r="J1018" t="str">
            <v>megabenthos</v>
          </cell>
          <cell r="K1018" t="str">
            <v>megabenthos</v>
          </cell>
          <cell r="L1018" t="str">
            <v>megabenthos</v>
          </cell>
          <cell r="M1018" t="str">
            <v>megabenthos</v>
          </cell>
          <cell r="N1018" t="str">
            <v>megabenthos</v>
          </cell>
          <cell r="O1018" t="str">
            <v>Macrozoobenthos</v>
          </cell>
          <cell r="P1018" t="str">
            <v>BMS</v>
          </cell>
        </row>
        <row r="1019">
          <cell r="C1019" t="str">
            <v>Livonia mammilla</v>
          </cell>
          <cell r="D1019" t="str">
            <v>Mollusca</v>
          </cell>
          <cell r="E1019" t="str">
            <v>Gastropoda/Prosobranchia</v>
          </cell>
          <cell r="F1019" t="str">
            <v>Neogastropoda/Muricoidea/Volutidae</v>
          </cell>
          <cell r="G1019" t="str">
            <v>MolluscaGastropoda/ProsobranchiaNeogastropoda/Muricoidea/Volutidae</v>
          </cell>
          <cell r="I1019" t="str">
            <v>megabenthos</v>
          </cell>
          <cell r="K1019" t="str">
            <v>megabenthos</v>
          </cell>
          <cell r="L1019" t="str">
            <v>megabenthos</v>
          </cell>
          <cell r="M1019" t="str">
            <v>megabenthos</v>
          </cell>
          <cell r="N1019" t="str">
            <v>megabenthos</v>
          </cell>
          <cell r="O1019" t="str">
            <v>Macrozoobenthos</v>
          </cell>
          <cell r="P1019" t="str">
            <v>BMS</v>
          </cell>
        </row>
        <row r="1020">
          <cell r="C1020" t="str">
            <v>Livonia roadnightae</v>
          </cell>
          <cell r="O1020" t="str">
            <v>Macrozoobenthos</v>
          </cell>
          <cell r="P1020" t="str">
            <v>BMS</v>
          </cell>
        </row>
        <row r="1021">
          <cell r="C1021" t="str">
            <v>Ericusa sericata</v>
          </cell>
          <cell r="O1021" t="str">
            <v>Macrozoobenthos</v>
          </cell>
          <cell r="P1021" t="str">
            <v>BMS</v>
          </cell>
        </row>
        <row r="1022">
          <cell r="C1022" t="str">
            <v>Livonia spp.</v>
          </cell>
          <cell r="D1022" t="str">
            <v>Mollusca</v>
          </cell>
          <cell r="E1022" t="str">
            <v>Gastropoda/Prosobranchia</v>
          </cell>
          <cell r="F1022" t="str">
            <v>Neogastropoda/Muricoidea/Volutidae</v>
          </cell>
          <cell r="G1022" t="str">
            <v>MolluscaGastropoda/ProsobranchiaNeogastropoda/Muricoidea/Volutidae</v>
          </cell>
          <cell r="H1022" t="str">
            <v>benthic invertebrate</v>
          </cell>
          <cell r="I1022" t="str">
            <v>megabenthos</v>
          </cell>
          <cell r="J1022" t="str">
            <v>megabenthos</v>
          </cell>
          <cell r="K1022" t="str">
            <v>megabenthos</v>
          </cell>
          <cell r="L1022" t="str">
            <v>megabenthos</v>
          </cell>
          <cell r="M1022" t="str">
            <v>megabenthos</v>
          </cell>
          <cell r="N1022" t="str">
            <v>megabenthos</v>
          </cell>
          <cell r="O1022" t="str">
            <v>Macrozoobenthos</v>
          </cell>
          <cell r="P1022" t="str">
            <v>BMS</v>
          </cell>
        </row>
        <row r="1023">
          <cell r="C1023" t="str">
            <v>Amoria sp.</v>
          </cell>
          <cell r="D1023" t="str">
            <v>Mollusca</v>
          </cell>
          <cell r="E1023" t="str">
            <v>Gastropoda/Prosobranchia</v>
          </cell>
          <cell r="F1023" t="str">
            <v>Neogastropoda/Muricoidea/Volutidae</v>
          </cell>
          <cell r="G1023" t="str">
            <v>MolluscaGastropoda/ProsobranchiaNeogastropoda/Muricoidea/Volutidae</v>
          </cell>
          <cell r="H1023" t="str">
            <v>benthic invertebrate</v>
          </cell>
          <cell r="I1023" t="str">
            <v>megabenthos</v>
          </cell>
          <cell r="J1023" t="str">
            <v>megabenthos</v>
          </cell>
          <cell r="K1023" t="str">
            <v>megabenthos</v>
          </cell>
          <cell r="L1023" t="str">
            <v>megabenthos</v>
          </cell>
          <cell r="M1023" t="str">
            <v>megabenthos</v>
          </cell>
          <cell r="N1023" t="str">
            <v>megabenthos</v>
          </cell>
          <cell r="O1023" t="str">
            <v>Macrozoobenthos</v>
          </cell>
          <cell r="P1023" t="str">
            <v>BMS</v>
          </cell>
        </row>
        <row r="1024">
          <cell r="C1024" t="str">
            <v>Olividae</v>
          </cell>
          <cell r="D1024" t="str">
            <v>Mollusca</v>
          </cell>
          <cell r="E1024" t="str">
            <v>Gastropoda/Prosobranchia</v>
          </cell>
          <cell r="F1024" t="str">
            <v>Neogastropoda/Olividae</v>
          </cell>
          <cell r="G1024" t="str">
            <v>MolluscaGastropoda/ProsobranchiaNeogastropoda/Olividae</v>
          </cell>
          <cell r="H1024" t="str">
            <v>benthic invertebrate</v>
          </cell>
          <cell r="I1024" t="str">
            <v>megabenthos</v>
          </cell>
          <cell r="J1024" t="str">
            <v>megabenthos</v>
          </cell>
          <cell r="K1024" t="str">
            <v>megabenthos</v>
          </cell>
          <cell r="L1024" t="str">
            <v>megabenthos</v>
          </cell>
          <cell r="M1024" t="str">
            <v>megabenthos</v>
          </cell>
          <cell r="N1024" t="str">
            <v>megabenthos</v>
          </cell>
          <cell r="O1024" t="str">
            <v>Macrozoobenthos</v>
          </cell>
          <cell r="P1024" t="str">
            <v>BMS</v>
          </cell>
        </row>
        <row r="1025">
          <cell r="C1025" t="str">
            <v>Alocospira marginata</v>
          </cell>
          <cell r="D1025" t="str">
            <v>Mollusca</v>
          </cell>
          <cell r="E1025" t="str">
            <v>Gastropoda/Prosobranchia</v>
          </cell>
          <cell r="F1025" t="str">
            <v>Neogastropoda</v>
          </cell>
          <cell r="G1025" t="str">
            <v>MolluscaGastropoda/ProsobranchiaNeogastropoda</v>
          </cell>
          <cell r="H1025" t="str">
            <v>benthic invertebrate</v>
          </cell>
          <cell r="I1025" t="str">
            <v>epibenthos</v>
          </cell>
          <cell r="J1025" t="str">
            <v>epibenthos</v>
          </cell>
          <cell r="K1025" t="str">
            <v>macrobenthos</v>
          </cell>
          <cell r="L1025" t="str">
            <v>macrobenthos</v>
          </cell>
          <cell r="M1025" t="str">
            <v>macrobenthos</v>
          </cell>
          <cell r="N1025" t="str">
            <v>megabenthos</v>
          </cell>
          <cell r="O1025" t="str">
            <v>Macrozoobenthos</v>
          </cell>
          <cell r="P1025" t="str">
            <v>BMS</v>
          </cell>
        </row>
        <row r="1026">
          <cell r="C1026" t="str">
            <v>Belloliva sp.</v>
          </cell>
          <cell r="D1026" t="str">
            <v>Mollusca</v>
          </cell>
          <cell r="E1026" t="str">
            <v>Gastropoda/Prosobranchia</v>
          </cell>
          <cell r="F1026" t="str">
            <v>Neogastropoda/Muricoidea/Olivellinae</v>
          </cell>
          <cell r="G1026" t="str">
            <v>MolluscaGastropoda/ProsobranchiaNeogastropoda/Muricoidea/Olivellinae</v>
          </cell>
          <cell r="H1026" t="str">
            <v>benthic invertebrate</v>
          </cell>
          <cell r="I1026" t="str">
            <v>megabenthos</v>
          </cell>
          <cell r="J1026" t="str">
            <v>megabenthos</v>
          </cell>
          <cell r="K1026" t="str">
            <v>megabenthos</v>
          </cell>
          <cell r="L1026" t="str">
            <v>megabenthos</v>
          </cell>
          <cell r="M1026" t="str">
            <v>megabenthos</v>
          </cell>
          <cell r="N1026" t="str">
            <v>megabenthos</v>
          </cell>
          <cell r="O1026" t="str">
            <v>Macrozoobenthos</v>
          </cell>
          <cell r="P1026" t="str">
            <v>BMS</v>
          </cell>
        </row>
        <row r="1027">
          <cell r="C1027" t="str">
            <v>Marginellidae</v>
          </cell>
          <cell r="D1027" t="str">
            <v>Mollusca</v>
          </cell>
          <cell r="E1027" t="str">
            <v>Gastropoda/Prosobranchia</v>
          </cell>
          <cell r="F1027" t="str">
            <v>Neogastropoda/Marginellidae</v>
          </cell>
          <cell r="G1027" t="str">
            <v>MolluscaGastropoda/ProsobranchiaNeogastropoda/Marginellidae</v>
          </cell>
          <cell r="H1027" t="str">
            <v>benthic invertebrate</v>
          </cell>
          <cell r="I1027" t="str">
            <v>megabenthos</v>
          </cell>
          <cell r="J1027" t="str">
            <v>megabenthos</v>
          </cell>
          <cell r="K1027" t="str">
            <v>megabenthos</v>
          </cell>
          <cell r="L1027" t="str">
            <v>megabenthos</v>
          </cell>
          <cell r="M1027" t="str">
            <v>megabenthos</v>
          </cell>
          <cell r="N1027" t="str">
            <v xml:space="preserve"> </v>
          </cell>
          <cell r="O1027" t="str">
            <v>Benthic detritivore</v>
          </cell>
          <cell r="P1027" t="str">
            <v>BD</v>
          </cell>
        </row>
        <row r="1028">
          <cell r="C1028" t="str">
            <v>Marginellidae 2</v>
          </cell>
          <cell r="D1028" t="str">
            <v>Mollusca</v>
          </cell>
          <cell r="E1028" t="str">
            <v>Gastropoda/Prosobranchia</v>
          </cell>
          <cell r="F1028" t="str">
            <v>Neogastropoda/Marginellidae</v>
          </cell>
          <cell r="G1028" t="str">
            <v>MolluscaGastropoda/ProsobranchiaNeogastropoda/Marginellidae</v>
          </cell>
          <cell r="H1028" t="str">
            <v>benthic invertebrate</v>
          </cell>
          <cell r="I1028" t="str">
            <v>megabenthos</v>
          </cell>
          <cell r="J1028" t="str">
            <v>megabenthos</v>
          </cell>
          <cell r="K1028" t="str">
            <v>megabenthos</v>
          </cell>
          <cell r="L1028" t="str">
            <v>megabenthos</v>
          </cell>
          <cell r="M1028" t="str">
            <v>megabenthos</v>
          </cell>
          <cell r="N1028" t="str">
            <v xml:space="preserve"> </v>
          </cell>
          <cell r="O1028" t="str">
            <v>Benthic detritivore</v>
          </cell>
          <cell r="P1028" t="str">
            <v>BD</v>
          </cell>
        </row>
        <row r="1029">
          <cell r="C1029" t="str">
            <v>Marginellidae 3</v>
          </cell>
          <cell r="D1029" t="str">
            <v>Mollusca</v>
          </cell>
          <cell r="E1029" t="str">
            <v>Gastropoda/Prosobranchia</v>
          </cell>
          <cell r="F1029" t="str">
            <v>Neogastropoda/Marginellidae</v>
          </cell>
          <cell r="G1029" t="str">
            <v>MolluscaGastropoda/ProsobranchiaNeogastropoda/Marginellidae</v>
          </cell>
          <cell r="H1029" t="str">
            <v>benthic invertebrate</v>
          </cell>
          <cell r="I1029" t="str">
            <v>megabenthos</v>
          </cell>
          <cell r="J1029" t="str">
            <v>megabenthos</v>
          </cell>
          <cell r="K1029" t="str">
            <v>megabenthos</v>
          </cell>
          <cell r="L1029" t="str">
            <v>megabenthos</v>
          </cell>
          <cell r="M1029" t="str">
            <v>megabenthos</v>
          </cell>
          <cell r="N1029" t="str">
            <v xml:space="preserve"> </v>
          </cell>
          <cell r="O1029" t="str">
            <v>Benthic detritivore</v>
          </cell>
          <cell r="P1029" t="str">
            <v>BD</v>
          </cell>
        </row>
        <row r="1030">
          <cell r="C1030" t="str">
            <v>Ovaginella sp.</v>
          </cell>
          <cell r="D1030" t="str">
            <v>Mollusca</v>
          </cell>
          <cell r="E1030" t="str">
            <v>Gastropoda/Prosobranchia</v>
          </cell>
          <cell r="F1030" t="str">
            <v>Neogastropoda/Marginellidae</v>
          </cell>
          <cell r="G1030" t="str">
            <v>MolluscaGastropoda/ProsobranchiaNeogastropoda/Marginellidae</v>
          </cell>
          <cell r="H1030" t="str">
            <v>benthic invertebrate</v>
          </cell>
          <cell r="I1030" t="str">
            <v>megabenthos</v>
          </cell>
          <cell r="J1030" t="str">
            <v>megabenthos</v>
          </cell>
          <cell r="K1030" t="str">
            <v>megabenthos</v>
          </cell>
          <cell r="L1030" t="str">
            <v>megabenthos</v>
          </cell>
          <cell r="M1030" t="str">
            <v>megabenthos</v>
          </cell>
          <cell r="N1030" t="str">
            <v xml:space="preserve"> </v>
          </cell>
          <cell r="O1030" t="str">
            <v>Benthic detritivore</v>
          </cell>
          <cell r="P1030" t="str">
            <v>BD</v>
          </cell>
        </row>
        <row r="1031">
          <cell r="C1031" t="str">
            <v>Volvarina sp. 1</v>
          </cell>
          <cell r="D1031" t="str">
            <v>Mollusca</v>
          </cell>
          <cell r="E1031" t="str">
            <v>Gastropoda</v>
          </cell>
          <cell r="F1031" t="str">
            <v>Marginellidae</v>
          </cell>
          <cell r="J1031">
            <v>0</v>
          </cell>
          <cell r="K1031">
            <v>0</v>
          </cell>
          <cell r="L1031">
            <v>0</v>
          </cell>
          <cell r="M1031">
            <v>0</v>
          </cell>
          <cell r="O1031" t="str">
            <v>Macrozoobenthos</v>
          </cell>
          <cell r="P1031" t="str">
            <v>BMS</v>
          </cell>
        </row>
        <row r="1032">
          <cell r="C1032" t="str">
            <v>Gastropoda cf. Mitridae</v>
          </cell>
          <cell r="D1032" t="str">
            <v>Mollusca</v>
          </cell>
          <cell r="E1032" t="str">
            <v>Gastropoda/Prosobranchia</v>
          </cell>
          <cell r="F1032" t="str">
            <v>Neogastropoda/Mitridae</v>
          </cell>
          <cell r="G1032" t="str">
            <v>MolluscaGastropoda/ProsobranchiaNeogastropoda/Mitridae</v>
          </cell>
          <cell r="H1032" t="str">
            <v>benthic invertebrate</v>
          </cell>
          <cell r="I1032" t="str">
            <v>megabenthos</v>
          </cell>
          <cell r="J1032" t="str">
            <v>megabenthos</v>
          </cell>
          <cell r="K1032" t="str">
            <v>megabenthos</v>
          </cell>
          <cell r="L1032" t="str">
            <v>megabenthos</v>
          </cell>
          <cell r="M1032" t="str">
            <v>megabenthos</v>
          </cell>
          <cell r="N1032" t="str">
            <v xml:space="preserve"> </v>
          </cell>
          <cell r="O1032" t="str">
            <v>Macrozoobenthos</v>
          </cell>
          <cell r="P1032" t="str">
            <v>BMS</v>
          </cell>
        </row>
        <row r="1033">
          <cell r="C1033" t="str">
            <v>Spergo aithorrhis</v>
          </cell>
          <cell r="D1033" t="str">
            <v>Mollusca</v>
          </cell>
          <cell r="E1033" t="str">
            <v>Gastropoda</v>
          </cell>
          <cell r="F1033" t="str">
            <v>Raphitomidae</v>
          </cell>
          <cell r="J1033">
            <v>0</v>
          </cell>
          <cell r="K1033">
            <v>0</v>
          </cell>
          <cell r="L1033">
            <v>0</v>
          </cell>
          <cell r="M1033">
            <v>0</v>
          </cell>
          <cell r="O1033" t="str">
            <v>Macrozoobenthos</v>
          </cell>
          <cell r="P1033" t="str">
            <v>BMS</v>
          </cell>
        </row>
        <row r="1034">
          <cell r="C1034" t="str">
            <v>Gymnobela sp. 6</v>
          </cell>
          <cell r="D1034" t="str">
            <v>Mollusca</v>
          </cell>
          <cell r="E1034" t="str">
            <v>Gastropoda</v>
          </cell>
          <cell r="F1034" t="str">
            <v>Raphitomidae</v>
          </cell>
          <cell r="J1034">
            <v>0</v>
          </cell>
          <cell r="K1034">
            <v>0</v>
          </cell>
          <cell r="L1034">
            <v>0</v>
          </cell>
          <cell r="M1034">
            <v>0</v>
          </cell>
          <cell r="O1034" t="str">
            <v>Macrozoobenthos</v>
          </cell>
          <cell r="P1034" t="str">
            <v>BMS</v>
          </cell>
        </row>
        <row r="1035">
          <cell r="C1035" t="str">
            <v>Xanthodaphne sp. 1</v>
          </cell>
          <cell r="D1035" t="str">
            <v>Mollusca</v>
          </cell>
          <cell r="E1035" t="str">
            <v>Gastropoda</v>
          </cell>
          <cell r="F1035" t="str">
            <v>Raphitomidae</v>
          </cell>
          <cell r="J1035">
            <v>0</v>
          </cell>
          <cell r="K1035">
            <v>0</v>
          </cell>
          <cell r="L1035">
            <v>0</v>
          </cell>
          <cell r="M1035">
            <v>0</v>
          </cell>
          <cell r="O1035" t="str">
            <v>Macrozoobenthos</v>
          </cell>
          <cell r="P1035" t="str">
            <v>BMS</v>
          </cell>
        </row>
        <row r="1036">
          <cell r="C1036" t="str">
            <v>Bathybela sp. 1</v>
          </cell>
          <cell r="D1036" t="str">
            <v>Mollusca</v>
          </cell>
          <cell r="E1036" t="str">
            <v>Gastropoda</v>
          </cell>
          <cell r="F1036" t="str">
            <v>Raphitomidae</v>
          </cell>
          <cell r="J1036">
            <v>0</v>
          </cell>
          <cell r="K1036">
            <v>0</v>
          </cell>
          <cell r="L1036">
            <v>0</v>
          </cell>
          <cell r="M1036">
            <v>0</v>
          </cell>
          <cell r="O1036" t="str">
            <v>Macrozoobenthos</v>
          </cell>
          <cell r="P1036" t="str">
            <v>BMS</v>
          </cell>
        </row>
        <row r="1037">
          <cell r="C1037" t="str">
            <v>Spergo sp. 1</v>
          </cell>
          <cell r="D1037" t="str">
            <v>Mollusca</v>
          </cell>
          <cell r="E1037" t="str">
            <v>Gastropoda</v>
          </cell>
          <cell r="F1037" t="str">
            <v>Raphitomidae</v>
          </cell>
          <cell r="J1037">
            <v>0</v>
          </cell>
          <cell r="K1037">
            <v>0</v>
          </cell>
          <cell r="L1037">
            <v>0</v>
          </cell>
          <cell r="M1037">
            <v>0</v>
          </cell>
          <cell r="O1037" t="str">
            <v>Macrozoobenthos</v>
          </cell>
          <cell r="P1037" t="str">
            <v>BMS</v>
          </cell>
        </row>
        <row r="1038">
          <cell r="C1038" t="str">
            <v>Gymnobela sp. 2</v>
          </cell>
          <cell r="D1038" t="str">
            <v>Mollusca</v>
          </cell>
          <cell r="E1038" t="str">
            <v>Gastropoda</v>
          </cell>
          <cell r="F1038" t="str">
            <v>Raphitomidae</v>
          </cell>
          <cell r="J1038">
            <v>0</v>
          </cell>
          <cell r="K1038">
            <v>0</v>
          </cell>
          <cell r="L1038">
            <v>0</v>
          </cell>
          <cell r="M1038">
            <v>0</v>
          </cell>
          <cell r="O1038" t="str">
            <v>Macrozoobenthos</v>
          </cell>
          <cell r="P1038" t="str">
            <v>BMS</v>
          </cell>
        </row>
        <row r="1039">
          <cell r="C1039" t="str">
            <v>Gymnobela sp. 7</v>
          </cell>
          <cell r="D1039" t="str">
            <v>Mollusca</v>
          </cell>
          <cell r="E1039" t="str">
            <v>Gastropoda</v>
          </cell>
          <cell r="F1039" t="str">
            <v>Raphitomidae</v>
          </cell>
          <cell r="J1039">
            <v>0</v>
          </cell>
          <cell r="K1039">
            <v>0</v>
          </cell>
          <cell r="L1039">
            <v>0</v>
          </cell>
          <cell r="M1039">
            <v>0</v>
          </cell>
          <cell r="O1039" t="str">
            <v>Macrozoobenthos</v>
          </cell>
          <cell r="P1039" t="str">
            <v>BMS</v>
          </cell>
        </row>
        <row r="1040">
          <cell r="C1040" t="str">
            <v>Abyssothauma sp. 1</v>
          </cell>
          <cell r="D1040" t="str">
            <v>Mollusca</v>
          </cell>
          <cell r="E1040" t="str">
            <v>Gastropoda</v>
          </cell>
          <cell r="F1040" t="str">
            <v>Raphitomidae</v>
          </cell>
          <cell r="J1040">
            <v>0</v>
          </cell>
          <cell r="K1040">
            <v>0</v>
          </cell>
          <cell r="L1040">
            <v>0</v>
          </cell>
          <cell r="M1040">
            <v>0</v>
          </cell>
          <cell r="O1040" t="str">
            <v>Macrozoobenthos</v>
          </cell>
          <cell r="P1040" t="str">
            <v>BMS</v>
          </cell>
        </row>
        <row r="1041">
          <cell r="C1041" t="str">
            <v>Asperdaphne sp. 1</v>
          </cell>
          <cell r="D1041" t="str">
            <v>Mollusca</v>
          </cell>
          <cell r="E1041" t="str">
            <v>Gastropoda</v>
          </cell>
          <cell r="F1041" t="str">
            <v>Raphitomidae</v>
          </cell>
          <cell r="J1041">
            <v>0</v>
          </cell>
          <cell r="K1041">
            <v>0</v>
          </cell>
          <cell r="L1041">
            <v>0</v>
          </cell>
          <cell r="M1041">
            <v>0</v>
          </cell>
          <cell r="O1041" t="str">
            <v>Macrozoobenthos</v>
          </cell>
          <cell r="P1041" t="str">
            <v>BMS</v>
          </cell>
        </row>
        <row r="1042">
          <cell r="C1042" t="str">
            <v>Bathybela sp. 2</v>
          </cell>
          <cell r="D1042" t="str">
            <v>Mollusca</v>
          </cell>
          <cell r="E1042" t="str">
            <v>Gastropoda</v>
          </cell>
          <cell r="F1042" t="str">
            <v>Raphitomidae</v>
          </cell>
          <cell r="J1042">
            <v>0</v>
          </cell>
          <cell r="K1042">
            <v>0</v>
          </cell>
          <cell r="L1042">
            <v>0</v>
          </cell>
          <cell r="M1042">
            <v>0</v>
          </cell>
          <cell r="O1042" t="str">
            <v>Macrozoobenthos</v>
          </cell>
          <cell r="P1042" t="str">
            <v>BMS</v>
          </cell>
        </row>
        <row r="1043">
          <cell r="C1043" t="str">
            <v>Gymnobela sp. 1</v>
          </cell>
          <cell r="D1043" t="str">
            <v>Mollusca</v>
          </cell>
          <cell r="E1043" t="str">
            <v>Gastropoda</v>
          </cell>
          <cell r="F1043" t="str">
            <v>Raphitomidae</v>
          </cell>
          <cell r="J1043">
            <v>0</v>
          </cell>
          <cell r="K1043">
            <v>0</v>
          </cell>
          <cell r="L1043">
            <v>0</v>
          </cell>
          <cell r="M1043">
            <v>0</v>
          </cell>
          <cell r="O1043" t="str">
            <v>Macrozoobenthos</v>
          </cell>
          <cell r="P1043" t="str">
            <v>BMS</v>
          </cell>
        </row>
        <row r="1044">
          <cell r="C1044" t="str">
            <v>Gymnobela sp. 3</v>
          </cell>
          <cell r="D1044" t="str">
            <v>Mollusca</v>
          </cell>
          <cell r="E1044" t="str">
            <v>Gastropoda</v>
          </cell>
          <cell r="F1044" t="str">
            <v>Raphitomidae</v>
          </cell>
          <cell r="J1044">
            <v>0</v>
          </cell>
          <cell r="K1044">
            <v>0</v>
          </cell>
          <cell r="L1044">
            <v>0</v>
          </cell>
          <cell r="M1044">
            <v>0</v>
          </cell>
          <cell r="O1044" t="str">
            <v>Macrozoobenthos</v>
          </cell>
          <cell r="P1044" t="str">
            <v>BMS</v>
          </cell>
        </row>
        <row r="1045">
          <cell r="C1045" t="str">
            <v>Gymnobela sp. 4</v>
          </cell>
          <cell r="D1045" t="str">
            <v>Mollusca</v>
          </cell>
          <cell r="E1045" t="str">
            <v>Gastropoda</v>
          </cell>
          <cell r="F1045" t="str">
            <v>Raphitomidae</v>
          </cell>
          <cell r="J1045">
            <v>0</v>
          </cell>
          <cell r="K1045">
            <v>0</v>
          </cell>
          <cell r="L1045">
            <v>0</v>
          </cell>
          <cell r="M1045">
            <v>0</v>
          </cell>
          <cell r="O1045" t="str">
            <v>Macrozoobenthos</v>
          </cell>
          <cell r="P1045" t="str">
            <v>BMS</v>
          </cell>
        </row>
        <row r="1046">
          <cell r="C1046" t="str">
            <v>Gymnobela sp. 5</v>
          </cell>
          <cell r="D1046" t="str">
            <v>Mollusca</v>
          </cell>
          <cell r="E1046" t="str">
            <v>Gastropoda</v>
          </cell>
          <cell r="F1046" t="str">
            <v>Raphitomidae</v>
          </cell>
          <cell r="J1046">
            <v>0</v>
          </cell>
          <cell r="K1046">
            <v>0</v>
          </cell>
          <cell r="L1046">
            <v>0</v>
          </cell>
          <cell r="M1046">
            <v>0</v>
          </cell>
          <cell r="O1046" t="str">
            <v>Macrozoobenthos</v>
          </cell>
          <cell r="P1046" t="str">
            <v>BMS</v>
          </cell>
        </row>
        <row r="1047">
          <cell r="C1047" t="str">
            <v>Neopleurotomoides sp. 1</v>
          </cell>
          <cell r="D1047" t="str">
            <v>Mollusca</v>
          </cell>
          <cell r="E1047" t="str">
            <v>Gastropoda</v>
          </cell>
          <cell r="F1047" t="str">
            <v>Raphitomidae</v>
          </cell>
          <cell r="J1047">
            <v>0</v>
          </cell>
          <cell r="K1047">
            <v>0</v>
          </cell>
          <cell r="L1047">
            <v>0</v>
          </cell>
          <cell r="M1047">
            <v>0</v>
          </cell>
          <cell r="O1047" t="str">
            <v>Macrozoobenthos</v>
          </cell>
          <cell r="P1047" t="str">
            <v>BMS</v>
          </cell>
        </row>
        <row r="1048">
          <cell r="C1048" t="str">
            <v>Xanthodaphne sp. 2</v>
          </cell>
          <cell r="D1048" t="str">
            <v>Mollusca</v>
          </cell>
          <cell r="E1048" t="str">
            <v>Gastropoda</v>
          </cell>
          <cell r="F1048" t="str">
            <v>Raphitomidae</v>
          </cell>
          <cell r="J1048">
            <v>0</v>
          </cell>
          <cell r="K1048">
            <v>0</v>
          </cell>
          <cell r="L1048">
            <v>0</v>
          </cell>
          <cell r="M1048">
            <v>0</v>
          </cell>
          <cell r="O1048" t="str">
            <v>Macrozoobenthos</v>
          </cell>
          <cell r="P1048" t="str">
            <v>BMS</v>
          </cell>
        </row>
        <row r="1049">
          <cell r="C1049" t="str">
            <v>Bathytoma agnata</v>
          </cell>
          <cell r="D1049" t="str">
            <v>Mollusca</v>
          </cell>
          <cell r="E1049" t="str">
            <v>Gastropoda</v>
          </cell>
          <cell r="F1049" t="str">
            <v>Borsoniidae</v>
          </cell>
          <cell r="J1049">
            <v>0</v>
          </cell>
          <cell r="K1049">
            <v>0</v>
          </cell>
          <cell r="L1049">
            <v>0</v>
          </cell>
          <cell r="M1049">
            <v>0</v>
          </cell>
          <cell r="O1049" t="str">
            <v>Macrozoobenthos</v>
          </cell>
          <cell r="P1049" t="str">
            <v>BMS</v>
          </cell>
        </row>
        <row r="1050">
          <cell r="C1050" t="str">
            <v>Comitas sp. 1</v>
          </cell>
          <cell r="D1050" t="str">
            <v>Mollusca</v>
          </cell>
          <cell r="E1050" t="str">
            <v>Gastropoda</v>
          </cell>
          <cell r="F1050" t="str">
            <v>Pseudomelatomidae</v>
          </cell>
          <cell r="J1050">
            <v>0</v>
          </cell>
          <cell r="K1050">
            <v>0</v>
          </cell>
          <cell r="L1050">
            <v>0</v>
          </cell>
          <cell r="M1050">
            <v>0</v>
          </cell>
          <cell r="O1050" t="str">
            <v>Macrozoobenthos</v>
          </cell>
          <cell r="P1050" t="str">
            <v>BMS</v>
          </cell>
        </row>
        <row r="1051">
          <cell r="C1051" t="str">
            <v>Typhlomangelia sp. 1</v>
          </cell>
          <cell r="D1051" t="str">
            <v>Mollusca</v>
          </cell>
          <cell r="E1051" t="str">
            <v>Gastropoda</v>
          </cell>
          <cell r="F1051" t="str">
            <v>Borsoniidae</v>
          </cell>
          <cell r="J1051">
            <v>0</v>
          </cell>
          <cell r="K1051">
            <v>0</v>
          </cell>
          <cell r="L1051">
            <v>0</v>
          </cell>
          <cell r="M1051">
            <v>0</v>
          </cell>
          <cell r="O1051" t="str">
            <v>Macrozoobenthos</v>
          </cell>
          <cell r="P1051" t="str">
            <v>BMS</v>
          </cell>
        </row>
        <row r="1052">
          <cell r="C1052" t="str">
            <v>Splendrillia sp. 1</v>
          </cell>
          <cell r="D1052" t="str">
            <v>Mollusca</v>
          </cell>
          <cell r="E1052" t="str">
            <v>Gastropoda</v>
          </cell>
          <cell r="F1052" t="str">
            <v>Drilliidae</v>
          </cell>
          <cell r="J1052">
            <v>0</v>
          </cell>
          <cell r="K1052">
            <v>0</v>
          </cell>
          <cell r="L1052">
            <v>0</v>
          </cell>
          <cell r="M1052">
            <v>0</v>
          </cell>
          <cell r="O1052" t="str">
            <v>Macrozoobenthos</v>
          </cell>
          <cell r="P1052" t="str">
            <v>BMS</v>
          </cell>
        </row>
        <row r="1053">
          <cell r="C1053" t="str">
            <v>Inquisitor spp.</v>
          </cell>
          <cell r="D1053" t="str">
            <v>Mollusca</v>
          </cell>
          <cell r="E1053" t="str">
            <v>Gastropoda</v>
          </cell>
          <cell r="F1053" t="str">
            <v>Pseudomelatomidae</v>
          </cell>
          <cell r="J1053">
            <v>0</v>
          </cell>
          <cell r="K1053">
            <v>0</v>
          </cell>
          <cell r="L1053">
            <v>0</v>
          </cell>
          <cell r="M1053">
            <v>0</v>
          </cell>
          <cell r="O1053" t="str">
            <v>Macrozoobenthos</v>
          </cell>
          <cell r="P1053" t="str">
            <v>BMS</v>
          </cell>
        </row>
        <row r="1054">
          <cell r="C1054" t="str">
            <v>Terebra cf. cringulifera</v>
          </cell>
          <cell r="D1054" t="str">
            <v>Mollusca</v>
          </cell>
          <cell r="E1054" t="str">
            <v>Gastropoda/Prosobranchia</v>
          </cell>
          <cell r="F1054" t="str">
            <v>Neogastropoda/Terebridae</v>
          </cell>
          <cell r="G1054" t="str">
            <v>MolluscaGastropoda/ProsobranchiaNeogastropoda/Terebridae</v>
          </cell>
          <cell r="H1054" t="str">
            <v>benthic invertebrate</v>
          </cell>
          <cell r="I1054" t="str">
            <v>megabenthos</v>
          </cell>
          <cell r="J1054" t="str">
            <v>megabenthos</v>
          </cell>
          <cell r="K1054" t="str">
            <v>megabenthos</v>
          </cell>
          <cell r="L1054" t="str">
            <v>megabenthos</v>
          </cell>
          <cell r="M1054" t="str">
            <v>megabenthos</v>
          </cell>
          <cell r="N1054" t="str">
            <v xml:space="preserve"> </v>
          </cell>
          <cell r="O1054" t="str">
            <v>Macrozoobenthos</v>
          </cell>
          <cell r="P1054" t="str">
            <v>BMS</v>
          </cell>
        </row>
        <row r="1055">
          <cell r="C1055" t="str">
            <v>Terebra cf. cringulifera</v>
          </cell>
          <cell r="D1055" t="str">
            <v>Mollusca</v>
          </cell>
          <cell r="E1055" t="str">
            <v>Gastropoda/Prosobranchia</v>
          </cell>
          <cell r="F1055" t="str">
            <v>Neogastropoda/Terebridae</v>
          </cell>
          <cell r="G1055" t="str">
            <v>MolluscaGastropoda/ProsobranchiaNeogastropoda/Terebridae</v>
          </cell>
          <cell r="H1055" t="str">
            <v>benthic invertebrate</v>
          </cell>
          <cell r="I1055" t="str">
            <v>megabenthos</v>
          </cell>
          <cell r="J1055" t="str">
            <v>megabenthos</v>
          </cell>
          <cell r="K1055" t="str">
            <v>megabenthos</v>
          </cell>
          <cell r="L1055" t="str">
            <v>megabenthos</v>
          </cell>
          <cell r="M1055" t="str">
            <v>megabenthos</v>
          </cell>
          <cell r="N1055" t="str">
            <v xml:space="preserve"> </v>
          </cell>
          <cell r="O1055" t="str">
            <v>Macrozoobenthos</v>
          </cell>
          <cell r="P1055" t="str">
            <v>BMS</v>
          </cell>
        </row>
        <row r="1056">
          <cell r="C1056" t="str">
            <v>Terebra sp.</v>
          </cell>
          <cell r="D1056" t="str">
            <v>Mollusca</v>
          </cell>
          <cell r="E1056" t="str">
            <v>Gastropoda/Prosobranchia</v>
          </cell>
          <cell r="F1056" t="str">
            <v>Neogastropoda/Terebridae</v>
          </cell>
          <cell r="G1056" t="str">
            <v>MolluscaGastropoda/ProsobranchiaNeogastropoda/Terebridae</v>
          </cell>
          <cell r="H1056" t="str">
            <v>benthic invertebrate</v>
          </cell>
          <cell r="I1056" t="str">
            <v>megabenthos</v>
          </cell>
          <cell r="J1056" t="str">
            <v>megabenthos</v>
          </cell>
          <cell r="K1056" t="str">
            <v>megabenthos</v>
          </cell>
          <cell r="L1056" t="str">
            <v>megabenthos</v>
          </cell>
          <cell r="M1056" t="str">
            <v>megabenthos</v>
          </cell>
          <cell r="N1056" t="str">
            <v xml:space="preserve"> </v>
          </cell>
          <cell r="O1056" t="str">
            <v>Macrozoobenthos</v>
          </cell>
          <cell r="P1056" t="str">
            <v>BMS</v>
          </cell>
        </row>
        <row r="1057">
          <cell r="C1057" t="str">
            <v>Hastula brazieri</v>
          </cell>
          <cell r="D1057" t="str">
            <v>Mollusca</v>
          </cell>
          <cell r="E1057" t="str">
            <v>Gastropoda</v>
          </cell>
          <cell r="F1057" t="str">
            <v>Terebridae</v>
          </cell>
          <cell r="J1057">
            <v>0</v>
          </cell>
          <cell r="K1057">
            <v>0</v>
          </cell>
          <cell r="L1057">
            <v>0</v>
          </cell>
          <cell r="M1057">
            <v>0</v>
          </cell>
          <cell r="O1057" t="str">
            <v>Macrozoobenthos</v>
          </cell>
          <cell r="P1057" t="str">
            <v>BMS</v>
          </cell>
        </row>
        <row r="1058">
          <cell r="C1058" t="str">
            <v>Conus sp.</v>
          </cell>
          <cell r="D1058" t="str">
            <v>Mollusca</v>
          </cell>
          <cell r="E1058" t="str">
            <v>Gastropoda/Prosobranchia</v>
          </cell>
          <cell r="F1058" t="str">
            <v>Neogastropoda/Conidae</v>
          </cell>
          <cell r="G1058" t="str">
            <v>MolluscaGastropoda/ProsobranchiaNeogastropoda/Conidae</v>
          </cell>
          <cell r="H1058" t="str">
            <v>benthic invertebrate</v>
          </cell>
          <cell r="I1058" t="str">
            <v>megabenthos</v>
          </cell>
          <cell r="J1058" t="str">
            <v>megabenthos</v>
          </cell>
          <cell r="K1058" t="str">
            <v>megabenthos</v>
          </cell>
          <cell r="L1058" t="str">
            <v>megabenthos</v>
          </cell>
          <cell r="M1058" t="str">
            <v>megabenthos</v>
          </cell>
          <cell r="N1058" t="str">
            <v xml:space="preserve"> </v>
          </cell>
          <cell r="O1058" t="str">
            <v>Macrozoobenthos</v>
          </cell>
          <cell r="P1058" t="str">
            <v>BMS</v>
          </cell>
        </row>
        <row r="1059">
          <cell r="C1059" t="str">
            <v>Pteropoda</v>
          </cell>
          <cell r="D1059" t="str">
            <v>Mollusca</v>
          </cell>
          <cell r="E1059" t="str">
            <v>Gastropoda/Opisthobranchia</v>
          </cell>
          <cell r="F1059">
            <v>0</v>
          </cell>
          <cell r="G1059" t="str">
            <v>MolluscaGastropoda/Opisthobranchia</v>
          </cell>
          <cell r="H1059" t="str">
            <v>benthic invertebrate</v>
          </cell>
          <cell r="I1059" t="str">
            <v>epibenthos</v>
          </cell>
          <cell r="J1059" t="str">
            <v>epibenthos</v>
          </cell>
          <cell r="K1059" t="str">
            <v>macrobenthos</v>
          </cell>
          <cell r="L1059" t="str">
            <v>macrobenthos</v>
          </cell>
          <cell r="M1059" t="str">
            <v>macrobenthos</v>
          </cell>
          <cell r="N1059" t="str">
            <v xml:space="preserve"> </v>
          </cell>
          <cell r="O1059" t="str">
            <v>Large zooplankton</v>
          </cell>
          <cell r="P1059" t="str">
            <v>ZL</v>
          </cell>
        </row>
        <row r="1060">
          <cell r="C1060" t="str">
            <v>Infraclass Opisthobranchia - undifferentiated</v>
          </cell>
          <cell r="D1060" t="str">
            <v>Mollusca</v>
          </cell>
          <cell r="E1060" t="str">
            <v>Gastropoda</v>
          </cell>
          <cell r="F1060" t="str">
            <v xml:space="preserve">  --  </v>
          </cell>
          <cell r="J1060">
            <v>0</v>
          </cell>
          <cell r="K1060">
            <v>0</v>
          </cell>
          <cell r="L1060">
            <v>0</v>
          </cell>
          <cell r="M1060">
            <v>0</v>
          </cell>
          <cell r="O1060" t="str">
            <v>Large zooplankton</v>
          </cell>
          <cell r="P1060" t="str">
            <v>ZL</v>
          </cell>
        </row>
        <row r="1061">
          <cell r="C1061" t="str">
            <v>Opisthobranchia sp1</v>
          </cell>
          <cell r="D1061" t="str">
            <v>Mollusca</v>
          </cell>
          <cell r="E1061" t="str">
            <v>Gastropoda</v>
          </cell>
          <cell r="J1061">
            <v>0</v>
          </cell>
          <cell r="K1061">
            <v>0</v>
          </cell>
          <cell r="L1061">
            <v>0</v>
          </cell>
          <cell r="M1061">
            <v>0</v>
          </cell>
          <cell r="O1061" t="str">
            <v>Large zooplankton</v>
          </cell>
          <cell r="P1061" t="str">
            <v>ZL</v>
          </cell>
        </row>
        <row r="1062">
          <cell r="C1062" t="str">
            <v>Philinidae - undifferentiated</v>
          </cell>
          <cell r="D1062" t="str">
            <v>Mollusca</v>
          </cell>
          <cell r="E1062" t="str">
            <v>Gastropoda</v>
          </cell>
          <cell r="F1062" t="str">
            <v>Philinidae</v>
          </cell>
          <cell r="J1062">
            <v>0</v>
          </cell>
          <cell r="K1062">
            <v>0</v>
          </cell>
          <cell r="L1062">
            <v>0</v>
          </cell>
          <cell r="M1062">
            <v>0</v>
          </cell>
          <cell r="O1062" t="str">
            <v>Benthic carnivore</v>
          </cell>
          <cell r="P1062" t="str">
            <v>BC</v>
          </cell>
        </row>
        <row r="1063">
          <cell r="C1063" t="str">
            <v>Philine angasi</v>
          </cell>
          <cell r="D1063" t="str">
            <v>Mollusca</v>
          </cell>
          <cell r="E1063" t="str">
            <v>Gastropoda/Opisthobranchia</v>
          </cell>
          <cell r="F1063" t="str">
            <v>Cephalaspidea/Philinidae</v>
          </cell>
          <cell r="G1063" t="str">
            <v>MolluscaGastropoda/OpisthobranchiaCephalaspidea/Philinidae</v>
          </cell>
          <cell r="H1063" t="str">
            <v>benthic invertebrate</v>
          </cell>
          <cell r="I1063" t="str">
            <v>epibenthos</v>
          </cell>
          <cell r="J1063" t="str">
            <v>epibenthos</v>
          </cell>
          <cell r="K1063" t="str">
            <v>macrobenthos</v>
          </cell>
          <cell r="L1063" t="str">
            <v>macrobenthos</v>
          </cell>
          <cell r="M1063" t="str">
            <v>macrobenthos</v>
          </cell>
          <cell r="N1063" t="str">
            <v xml:space="preserve"> </v>
          </cell>
          <cell r="O1063" t="str">
            <v>Benthic carnivore</v>
          </cell>
          <cell r="P1063" t="str">
            <v>BC</v>
          </cell>
        </row>
        <row r="1064">
          <cell r="C1064" t="str">
            <v>Philinopsis troubridgensis</v>
          </cell>
          <cell r="D1064" t="str">
            <v>Mollusca</v>
          </cell>
          <cell r="E1064" t="str">
            <v>Gastropoda</v>
          </cell>
          <cell r="F1064" t="str">
            <v>Aglajidae</v>
          </cell>
          <cell r="J1064">
            <v>0</v>
          </cell>
          <cell r="K1064">
            <v>0</v>
          </cell>
          <cell r="L1064">
            <v>0</v>
          </cell>
          <cell r="M1064">
            <v>0</v>
          </cell>
          <cell r="O1064" t="str">
            <v>Benthic carnivore</v>
          </cell>
          <cell r="P1064" t="str">
            <v>BC</v>
          </cell>
        </row>
        <row r="1065">
          <cell r="C1065" t="str">
            <v>Scaphander sp. 1</v>
          </cell>
          <cell r="D1065" t="str">
            <v>Mollusca</v>
          </cell>
          <cell r="E1065" t="str">
            <v>Gastropoda</v>
          </cell>
          <cell r="F1065" t="str">
            <v>Scaphandridae</v>
          </cell>
          <cell r="J1065">
            <v>0</v>
          </cell>
          <cell r="K1065">
            <v>0</v>
          </cell>
          <cell r="L1065">
            <v>0</v>
          </cell>
          <cell r="M1065">
            <v>0</v>
          </cell>
          <cell r="O1065" t="str">
            <v>Benthic carnivore</v>
          </cell>
          <cell r="P1065" t="str">
            <v>BC</v>
          </cell>
        </row>
        <row r="1066">
          <cell r="C1066" t="str">
            <v>Scaphander sp. 2</v>
          </cell>
          <cell r="D1066" t="str">
            <v>Mollusca</v>
          </cell>
          <cell r="E1066" t="str">
            <v>Gastropoda</v>
          </cell>
          <cell r="F1066" t="str">
            <v>Scaphandridae</v>
          </cell>
          <cell r="J1066">
            <v>0</v>
          </cell>
          <cell r="K1066">
            <v>0</v>
          </cell>
          <cell r="L1066">
            <v>0</v>
          </cell>
          <cell r="M1066">
            <v>0</v>
          </cell>
          <cell r="O1066" t="str">
            <v>Benthic carnivore</v>
          </cell>
          <cell r="P1066" t="str">
            <v>BC</v>
          </cell>
        </row>
        <row r="1067">
          <cell r="C1067" t="str">
            <v>Scaphander spp.</v>
          </cell>
          <cell r="D1067" t="str">
            <v>Mollusca</v>
          </cell>
          <cell r="E1067" t="str">
            <v>Gastropoda</v>
          </cell>
          <cell r="F1067" t="str">
            <v>Scaphandridae</v>
          </cell>
          <cell r="J1067">
            <v>0</v>
          </cell>
          <cell r="K1067">
            <v>0</v>
          </cell>
          <cell r="L1067">
            <v>0</v>
          </cell>
          <cell r="M1067">
            <v>0</v>
          </cell>
          <cell r="O1067" t="str">
            <v>Benthic carnivore</v>
          </cell>
          <cell r="P1067" t="str">
            <v>BC</v>
          </cell>
        </row>
        <row r="1068">
          <cell r="C1068" t="str">
            <v>Haminoea spp.</v>
          </cell>
          <cell r="D1068" t="str">
            <v>Mollusca</v>
          </cell>
          <cell r="E1068" t="str">
            <v>Gastropoda</v>
          </cell>
          <cell r="F1068" t="str">
            <v>Haminoeidae</v>
          </cell>
          <cell r="J1068">
            <v>0</v>
          </cell>
          <cell r="K1068">
            <v>0</v>
          </cell>
          <cell r="L1068">
            <v>0</v>
          </cell>
          <cell r="M1068">
            <v>0</v>
          </cell>
          <cell r="O1068" t="str">
            <v>Benthic carnivore</v>
          </cell>
          <cell r="P1068" t="str">
            <v>BC</v>
          </cell>
        </row>
        <row r="1069">
          <cell r="C1069" t="str">
            <v>Volvatella rostrata</v>
          </cell>
          <cell r="D1069" t="str">
            <v>Mollusca</v>
          </cell>
          <cell r="E1069" t="str">
            <v>Gastropoda/Opisthobranchia</v>
          </cell>
          <cell r="F1069" t="str">
            <v>Cephalaspidea/Retusidae</v>
          </cell>
          <cell r="G1069" t="str">
            <v>MolluscaGastropoda/OpisthobranchiaCephalaspidea/Retusidae</v>
          </cell>
          <cell r="H1069" t="str">
            <v>benthic invertebrate</v>
          </cell>
          <cell r="I1069" t="str">
            <v>pelagic invertebrate</v>
          </cell>
          <cell r="J1069" t="str">
            <v>pelagic invertebrate</v>
          </cell>
          <cell r="K1069" t="str">
            <v>macrobenthos</v>
          </cell>
          <cell r="L1069" t="str">
            <v>macrobenthos</v>
          </cell>
          <cell r="M1069" t="str">
            <v>macrobenthos</v>
          </cell>
          <cell r="N1069" t="str">
            <v xml:space="preserve"> </v>
          </cell>
          <cell r="O1069" t="str">
            <v>Benthic carnivore</v>
          </cell>
          <cell r="P1069" t="str">
            <v>BC</v>
          </cell>
        </row>
        <row r="1070">
          <cell r="C1070" t="str">
            <v>Tylodinidae - undifferentiated</v>
          </cell>
          <cell r="O1070" t="str">
            <v>Benthic carnivore</v>
          </cell>
          <cell r="P1070" t="str">
            <v>BC</v>
          </cell>
        </row>
        <row r="1071">
          <cell r="C1071" t="str">
            <v>Tylodinidae - undifferentiated</v>
          </cell>
          <cell r="D1071" t="str">
            <v>Mollusca</v>
          </cell>
          <cell r="E1071" t="str">
            <v>Gastropoda</v>
          </cell>
          <cell r="F1071" t="str">
            <v>Tylodinidae</v>
          </cell>
          <cell r="J1071">
            <v>0</v>
          </cell>
          <cell r="K1071">
            <v>0</v>
          </cell>
          <cell r="L1071">
            <v>0</v>
          </cell>
          <cell r="M1071">
            <v>0</v>
          </cell>
          <cell r="O1071" t="str">
            <v>Benthic carnivore</v>
          </cell>
          <cell r="P1071" t="str">
            <v>BC</v>
          </cell>
        </row>
        <row r="1072">
          <cell r="C1072" t="str">
            <v>Pleurobranchidae - undifferentiated</v>
          </cell>
          <cell r="D1072" t="str">
            <v>Mollusca</v>
          </cell>
          <cell r="E1072" t="str">
            <v>Gastropoda</v>
          </cell>
          <cell r="F1072" t="str">
            <v>Pleurobranchidae</v>
          </cell>
          <cell r="J1072">
            <v>0</v>
          </cell>
          <cell r="K1072">
            <v>0</v>
          </cell>
          <cell r="L1072">
            <v>0</v>
          </cell>
          <cell r="M1072">
            <v>0</v>
          </cell>
          <cell r="O1072" t="str">
            <v>Benthic carnivore</v>
          </cell>
          <cell r="P1072" t="str">
            <v>BC</v>
          </cell>
        </row>
        <row r="1073">
          <cell r="C1073" t="str">
            <v>Pleurobranchus hilli</v>
          </cell>
          <cell r="D1073" t="str">
            <v>Mollusca</v>
          </cell>
          <cell r="E1073" t="str">
            <v>Gastropoda</v>
          </cell>
          <cell r="F1073" t="str">
            <v>Pleurobranchidae</v>
          </cell>
          <cell r="J1073">
            <v>0</v>
          </cell>
          <cell r="K1073">
            <v>0</v>
          </cell>
          <cell r="L1073">
            <v>0</v>
          </cell>
          <cell r="M1073">
            <v>0</v>
          </cell>
          <cell r="O1073" t="str">
            <v>Benthic carnivore</v>
          </cell>
          <cell r="P1073" t="str">
            <v>BC</v>
          </cell>
        </row>
        <row r="1074">
          <cell r="C1074" t="str">
            <v>Berthella spp.</v>
          </cell>
          <cell r="D1074" t="str">
            <v>Mollusca</v>
          </cell>
          <cell r="E1074" t="str">
            <v>Gastropoda</v>
          </cell>
          <cell r="F1074" t="str">
            <v>Pleurobranchidae</v>
          </cell>
          <cell r="J1074">
            <v>0</v>
          </cell>
          <cell r="K1074">
            <v>0</v>
          </cell>
          <cell r="L1074">
            <v>0</v>
          </cell>
          <cell r="M1074">
            <v>0</v>
          </cell>
          <cell r="O1074" t="str">
            <v>Benthic carnivore</v>
          </cell>
          <cell r="P1074" t="str">
            <v>BC</v>
          </cell>
        </row>
        <row r="1075">
          <cell r="C1075" t="str">
            <v>Order Nudibranchia - undifferentiated</v>
          </cell>
          <cell r="D1075" t="str">
            <v>Mollusca</v>
          </cell>
          <cell r="E1075" t="str">
            <v>Gastropoda</v>
          </cell>
          <cell r="F1075" t="str">
            <v xml:space="preserve">  --  </v>
          </cell>
          <cell r="J1075">
            <v>0</v>
          </cell>
          <cell r="K1075">
            <v>0</v>
          </cell>
          <cell r="L1075">
            <v>0</v>
          </cell>
          <cell r="M1075">
            <v>0</v>
          </cell>
          <cell r="O1075" t="str">
            <v>Benthic carnivore</v>
          </cell>
          <cell r="P1075" t="str">
            <v>BC</v>
          </cell>
        </row>
        <row r="1076">
          <cell r="C1076" t="str">
            <v>Dorididae - undifferentiated</v>
          </cell>
          <cell r="D1076" t="str">
            <v>Mollusca</v>
          </cell>
          <cell r="E1076" t="str">
            <v>Gastropoda</v>
          </cell>
          <cell r="F1076" t="str">
            <v>Dorididae</v>
          </cell>
          <cell r="J1076">
            <v>0</v>
          </cell>
          <cell r="K1076">
            <v>0</v>
          </cell>
          <cell r="L1076">
            <v>0</v>
          </cell>
          <cell r="M1076">
            <v>0</v>
          </cell>
          <cell r="O1076" t="str">
            <v>Benthic carnivore</v>
          </cell>
          <cell r="P1076" t="str">
            <v>BC</v>
          </cell>
        </row>
        <row r="1077">
          <cell r="C1077" t="str">
            <v>Dorididae sp. 1</v>
          </cell>
          <cell r="D1077" t="str">
            <v>Mollusca</v>
          </cell>
          <cell r="E1077" t="str">
            <v>Gastropoda</v>
          </cell>
          <cell r="F1077" t="str">
            <v>Dorididae</v>
          </cell>
          <cell r="J1077">
            <v>0</v>
          </cell>
          <cell r="K1077">
            <v>0</v>
          </cell>
          <cell r="L1077">
            <v>0</v>
          </cell>
          <cell r="M1077">
            <v>0</v>
          </cell>
          <cell r="O1077" t="str">
            <v>Benthic carnivore</v>
          </cell>
          <cell r="P1077" t="str">
            <v>BC</v>
          </cell>
        </row>
        <row r="1078">
          <cell r="C1078" t="str">
            <v>Dorididae sp. 5</v>
          </cell>
          <cell r="D1078" t="str">
            <v>Mollusca</v>
          </cell>
          <cell r="E1078" t="str">
            <v>Gastropoda</v>
          </cell>
          <cell r="F1078" t="str">
            <v>Dorididae</v>
          </cell>
          <cell r="J1078">
            <v>0</v>
          </cell>
          <cell r="K1078">
            <v>0</v>
          </cell>
          <cell r="L1078">
            <v>0</v>
          </cell>
          <cell r="M1078">
            <v>0</v>
          </cell>
          <cell r="O1078" t="str">
            <v>Benthic carnivore</v>
          </cell>
          <cell r="P1078" t="str">
            <v>BC</v>
          </cell>
        </row>
        <row r="1079">
          <cell r="C1079" t="str">
            <v>Jorunna sp. 1</v>
          </cell>
          <cell r="D1079" t="str">
            <v>Mollusca</v>
          </cell>
          <cell r="E1079" t="str">
            <v>Gastropoda</v>
          </cell>
          <cell r="F1079" t="str">
            <v>Discodorididae</v>
          </cell>
          <cell r="J1079">
            <v>0</v>
          </cell>
          <cell r="K1079">
            <v>0</v>
          </cell>
          <cell r="L1079">
            <v>0</v>
          </cell>
          <cell r="M1079">
            <v>0</v>
          </cell>
          <cell r="O1079" t="str">
            <v>Benthic carnivore</v>
          </cell>
          <cell r="P1079" t="str">
            <v>BC</v>
          </cell>
        </row>
        <row r="1080">
          <cell r="C1080" t="str">
            <v>Sclerodoris sp. 1</v>
          </cell>
          <cell r="D1080" t="str">
            <v>Mollusca</v>
          </cell>
          <cell r="E1080" t="str">
            <v>Gastropoda</v>
          </cell>
          <cell r="F1080" t="str">
            <v>Discodorididae</v>
          </cell>
          <cell r="J1080">
            <v>0</v>
          </cell>
          <cell r="K1080">
            <v>0</v>
          </cell>
          <cell r="L1080">
            <v>0</v>
          </cell>
          <cell r="M1080">
            <v>0</v>
          </cell>
          <cell r="O1080" t="str">
            <v>Benthic carnivore</v>
          </cell>
          <cell r="P1080" t="str">
            <v>BC</v>
          </cell>
        </row>
        <row r="1081">
          <cell r="C1081" t="str">
            <v>Cadlina sp. 1</v>
          </cell>
          <cell r="D1081" t="str">
            <v>Mollusca</v>
          </cell>
          <cell r="E1081" t="str">
            <v>Gastropoda</v>
          </cell>
          <cell r="F1081" t="str">
            <v>Cadlinidae</v>
          </cell>
          <cell r="J1081">
            <v>0</v>
          </cell>
          <cell r="K1081">
            <v>0</v>
          </cell>
          <cell r="L1081">
            <v>0</v>
          </cell>
          <cell r="M1081">
            <v>0</v>
          </cell>
          <cell r="O1081" t="str">
            <v>Benthic carnivore</v>
          </cell>
          <cell r="P1081" t="str">
            <v>BC</v>
          </cell>
        </row>
        <row r="1082">
          <cell r="C1082" t="str">
            <v>Tethydidae - undifferentiated</v>
          </cell>
          <cell r="D1082" t="str">
            <v>Mollusca</v>
          </cell>
          <cell r="E1082" t="str">
            <v>Gastropoda</v>
          </cell>
          <cell r="F1082" t="str">
            <v>Tethydidae</v>
          </cell>
          <cell r="J1082">
            <v>0</v>
          </cell>
          <cell r="K1082">
            <v>0</v>
          </cell>
          <cell r="L1082">
            <v>0</v>
          </cell>
          <cell r="M1082">
            <v>0</v>
          </cell>
          <cell r="O1082" t="str">
            <v>Benthic carnivore</v>
          </cell>
          <cell r="P1082" t="str">
            <v>BC</v>
          </cell>
        </row>
        <row r="1083">
          <cell r="C1083" t="str">
            <v>Armina sp. 1</v>
          </cell>
          <cell r="D1083" t="str">
            <v>Mollusca</v>
          </cell>
          <cell r="E1083" t="str">
            <v>Gastropoda</v>
          </cell>
          <cell r="F1083" t="str">
            <v>Arminidae</v>
          </cell>
          <cell r="J1083">
            <v>0</v>
          </cell>
          <cell r="K1083">
            <v>0</v>
          </cell>
          <cell r="L1083">
            <v>0</v>
          </cell>
          <cell r="M1083">
            <v>0</v>
          </cell>
          <cell r="O1083" t="str">
            <v>Benthic carnivore</v>
          </cell>
          <cell r="P1083" t="str">
            <v>BC</v>
          </cell>
        </row>
        <row r="1084">
          <cell r="C1084" t="str">
            <v>Heterodoris sp. 1</v>
          </cell>
          <cell r="D1084" t="str">
            <v>Mollusca</v>
          </cell>
          <cell r="E1084" t="str">
            <v>Gastropoda</v>
          </cell>
          <cell r="F1084" t="str">
            <v>Arminidae</v>
          </cell>
          <cell r="J1084">
            <v>0</v>
          </cell>
          <cell r="K1084">
            <v>0</v>
          </cell>
          <cell r="L1084">
            <v>0</v>
          </cell>
          <cell r="M1084">
            <v>0</v>
          </cell>
          <cell r="O1084" t="str">
            <v>Benthic carnivore</v>
          </cell>
          <cell r="P1084" t="str">
            <v>BC</v>
          </cell>
        </row>
        <row r="1085">
          <cell r="C1085" t="str">
            <v>Heterodoris sp. 2</v>
          </cell>
          <cell r="D1085" t="str">
            <v>Mollusca</v>
          </cell>
          <cell r="E1085" t="str">
            <v>Gastropoda</v>
          </cell>
          <cell r="F1085" t="str">
            <v>Arminidae</v>
          </cell>
          <cell r="J1085">
            <v>0</v>
          </cell>
          <cell r="K1085">
            <v>0</v>
          </cell>
          <cell r="L1085">
            <v>0</v>
          </cell>
          <cell r="M1085">
            <v>0</v>
          </cell>
          <cell r="O1085" t="str">
            <v>Benthic carnivore</v>
          </cell>
          <cell r="P1085" t="str">
            <v>BC</v>
          </cell>
        </row>
        <row r="1086">
          <cell r="C1086" t="str">
            <v>Heterodoris sp. 3</v>
          </cell>
          <cell r="D1086" t="str">
            <v>Mollusca</v>
          </cell>
          <cell r="E1086" t="str">
            <v>Gastropoda</v>
          </cell>
          <cell r="F1086" t="str">
            <v>Arminidae</v>
          </cell>
          <cell r="J1086">
            <v>0</v>
          </cell>
          <cell r="K1086">
            <v>0</v>
          </cell>
          <cell r="L1086">
            <v>0</v>
          </cell>
          <cell r="M1086">
            <v>0</v>
          </cell>
          <cell r="O1086" t="str">
            <v>Benthic carnivore</v>
          </cell>
          <cell r="P1086" t="str">
            <v>BC</v>
          </cell>
        </row>
        <row r="1087">
          <cell r="C1087" t="str">
            <v>gastropods</v>
          </cell>
          <cell r="D1087" t="str">
            <v>Mollusca</v>
          </cell>
          <cell r="E1087">
            <v>0</v>
          </cell>
          <cell r="F1087">
            <v>0</v>
          </cell>
          <cell r="G1087" t="str">
            <v>Mollusca</v>
          </cell>
          <cell r="I1087" t="str">
            <v>megabenthos</v>
          </cell>
          <cell r="K1087" t="str">
            <v>macrobenthos</v>
          </cell>
          <cell r="L1087" t="str">
            <v>macrobenthos</v>
          </cell>
          <cell r="M1087" t="str">
            <v>macrobenthos</v>
          </cell>
          <cell r="N1087" t="str">
            <v xml:space="preserve"> </v>
          </cell>
          <cell r="O1087" t="str">
            <v>Benthic carnivore</v>
          </cell>
          <cell r="P1087" t="str">
            <v>BC</v>
          </cell>
        </row>
        <row r="1088">
          <cell r="C1088" t="str">
            <v>Echinodermata</v>
          </cell>
          <cell r="D1088" t="str">
            <v>Echinodermata/Eleutherozoa</v>
          </cell>
          <cell r="E1088">
            <v>0</v>
          </cell>
          <cell r="F1088">
            <v>0</v>
          </cell>
          <cell r="G1088" t="str">
            <v>Echinodermata/Eleutherozoa</v>
          </cell>
          <cell r="H1088" t="str">
            <v>benthic invertebrate</v>
          </cell>
          <cell r="I1088" t="str">
            <v>epibenthos</v>
          </cell>
          <cell r="J1088" t="str">
            <v>epibenthos</v>
          </cell>
          <cell r="K1088" t="str">
            <v>macrobenthos</v>
          </cell>
          <cell r="L1088" t="str">
            <v>macrobenthos</v>
          </cell>
          <cell r="M1088" t="str">
            <v>macrobenthos</v>
          </cell>
          <cell r="N1088" t="str">
            <v xml:space="preserve"> </v>
          </cell>
          <cell r="O1088" t="str">
            <v>Filter feeder</v>
          </cell>
          <cell r="P1088" t="str">
            <v>BF</v>
          </cell>
        </row>
        <row r="1089">
          <cell r="C1089" t="str">
            <v>Echinodermata 11</v>
          </cell>
          <cell r="D1089" t="str">
            <v>Echinodermata/Eleutherozoa</v>
          </cell>
          <cell r="E1089">
            <v>0</v>
          </cell>
          <cell r="F1089">
            <v>0</v>
          </cell>
          <cell r="G1089" t="str">
            <v>Echinodermata/Eleutherozoa</v>
          </cell>
          <cell r="H1089" t="str">
            <v>benthic invertebrate</v>
          </cell>
          <cell r="I1089" t="str">
            <v>epibenthos</v>
          </cell>
          <cell r="J1089" t="str">
            <v>epibenthos</v>
          </cell>
          <cell r="K1089" t="str">
            <v>macrobenthos</v>
          </cell>
          <cell r="L1089" t="str">
            <v>macrobenthos</v>
          </cell>
          <cell r="M1089" t="str">
            <v>macrobenthos</v>
          </cell>
          <cell r="N1089" t="str">
            <v xml:space="preserve"> </v>
          </cell>
          <cell r="O1089" t="str">
            <v>Filter feeder</v>
          </cell>
          <cell r="P1089" t="str">
            <v>BF</v>
          </cell>
        </row>
        <row r="1090">
          <cell r="C1090" t="str">
            <v>Echinodermata 11 remains</v>
          </cell>
          <cell r="D1090" t="str">
            <v>Echinodermata/Eleutherozoa</v>
          </cell>
          <cell r="E1090">
            <v>0</v>
          </cell>
          <cell r="F1090">
            <v>0</v>
          </cell>
          <cell r="G1090" t="str">
            <v>Echinodermata/Eleutherozoa</v>
          </cell>
          <cell r="H1090" t="str">
            <v>benthic invertebrate</v>
          </cell>
          <cell r="I1090" t="str">
            <v>epibenthos</v>
          </cell>
          <cell r="J1090" t="str">
            <v>epibenthos</v>
          </cell>
          <cell r="K1090" t="str">
            <v>macrobenthos</v>
          </cell>
          <cell r="L1090" t="str">
            <v>macrobenthos</v>
          </cell>
          <cell r="M1090" t="str">
            <v>macrobenthos</v>
          </cell>
          <cell r="N1090" t="str">
            <v xml:space="preserve"> </v>
          </cell>
          <cell r="O1090" t="str">
            <v>Filter feeder</v>
          </cell>
          <cell r="P1090" t="str">
            <v>BF</v>
          </cell>
        </row>
        <row r="1091">
          <cell r="C1091" t="str">
            <v>Echinodermata remains</v>
          </cell>
          <cell r="D1091" t="str">
            <v>Echinodermata</v>
          </cell>
          <cell r="E1091">
            <v>0</v>
          </cell>
          <cell r="F1091">
            <v>0</v>
          </cell>
          <cell r="G1091" t="str">
            <v>Echinodermata</v>
          </cell>
          <cell r="H1091" t="str">
            <v>benthic invertebrate</v>
          </cell>
          <cell r="I1091" t="str">
            <v>epibenthos</v>
          </cell>
          <cell r="J1091" t="str">
            <v>epibenthos</v>
          </cell>
          <cell r="K1091" t="str">
            <v>macrobenthos</v>
          </cell>
          <cell r="L1091" t="str">
            <v>macrobenthos</v>
          </cell>
          <cell r="M1091" t="str">
            <v>macrobenthos</v>
          </cell>
          <cell r="N1091" t="str">
            <v xml:space="preserve"> </v>
          </cell>
          <cell r="O1091" t="str">
            <v>Filter feeder</v>
          </cell>
          <cell r="P1091" t="str">
            <v>BF</v>
          </cell>
        </row>
        <row r="1092">
          <cell r="C1092" t="str">
            <v>Echinoderms</v>
          </cell>
          <cell r="D1092" t="str">
            <v>Echinodermata</v>
          </cell>
          <cell r="E1092">
            <v>0</v>
          </cell>
          <cell r="F1092">
            <v>0</v>
          </cell>
          <cell r="K1092" t="str">
            <v>macrobenthos</v>
          </cell>
          <cell r="L1092" t="str">
            <v>macrobenthos</v>
          </cell>
          <cell r="M1092" t="str">
            <v>macrobenthos</v>
          </cell>
          <cell r="N1092" t="str">
            <v xml:space="preserve"> </v>
          </cell>
          <cell r="O1092" t="str">
            <v>Filter feeder</v>
          </cell>
          <cell r="P1092" t="str">
            <v>BF</v>
          </cell>
        </row>
        <row r="1093">
          <cell r="C1093" t="str">
            <v>Crinoidea</v>
          </cell>
          <cell r="D1093" t="str">
            <v>Echinodermata</v>
          </cell>
          <cell r="E1093" t="str">
            <v>Crinoidea</v>
          </cell>
          <cell r="F1093">
            <v>0</v>
          </cell>
          <cell r="G1093" t="str">
            <v>EchinodermataCrinoidea</v>
          </cell>
          <cell r="H1093" t="str">
            <v>benthic invertebrate</v>
          </cell>
          <cell r="I1093" t="str">
            <v>epibenthos</v>
          </cell>
          <cell r="J1093" t="str">
            <v>epibenthos</v>
          </cell>
          <cell r="K1093" t="str">
            <v>macrobenthos</v>
          </cell>
          <cell r="L1093" t="str">
            <v>macrobenthos</v>
          </cell>
          <cell r="M1093" t="str">
            <v>macrobenthos</v>
          </cell>
          <cell r="N1093" t="str">
            <v xml:space="preserve"> </v>
          </cell>
          <cell r="O1093" t="str">
            <v>Filter feeder</v>
          </cell>
          <cell r="P1093" t="str">
            <v>BF</v>
          </cell>
        </row>
        <row r="1094">
          <cell r="C1094" t="str">
            <v>Class Crinoidea - undifferentiated</v>
          </cell>
          <cell r="D1094" t="str">
            <v>Echinodermata</v>
          </cell>
          <cell r="E1094" t="str">
            <v>Crinoidea</v>
          </cell>
          <cell r="F1094" t="str">
            <v xml:space="preserve">  --  </v>
          </cell>
          <cell r="J1094">
            <v>0</v>
          </cell>
          <cell r="K1094">
            <v>0</v>
          </cell>
          <cell r="L1094">
            <v>0</v>
          </cell>
          <cell r="M1094">
            <v>0</v>
          </cell>
          <cell r="O1094" t="str">
            <v>Filter feeder</v>
          </cell>
          <cell r="P1094" t="str">
            <v>BF</v>
          </cell>
        </row>
        <row r="1095">
          <cell r="C1095" t="str">
            <v>Echinoderms: Feather stars: Stalked crinoids</v>
          </cell>
          <cell r="D1095" t="str">
            <v>Echinodermata</v>
          </cell>
          <cell r="E1095" t="str">
            <v>Crinoidea</v>
          </cell>
          <cell r="F1095" t="str">
            <v xml:space="preserve">  --  </v>
          </cell>
          <cell r="J1095">
            <v>0</v>
          </cell>
          <cell r="K1095">
            <v>0</v>
          </cell>
          <cell r="L1095">
            <v>0</v>
          </cell>
          <cell r="M1095">
            <v>0</v>
          </cell>
          <cell r="O1095" t="str">
            <v>Filter feeder</v>
          </cell>
          <cell r="P1095" t="str">
            <v>BF</v>
          </cell>
        </row>
        <row r="1096">
          <cell r="C1096" t="str">
            <v>Ptilometra macronema</v>
          </cell>
          <cell r="D1096" t="str">
            <v>Echinodermata</v>
          </cell>
          <cell r="E1096" t="str">
            <v>Crinoidea</v>
          </cell>
          <cell r="F1096" t="str">
            <v>Ptilometridae</v>
          </cell>
          <cell r="J1096">
            <v>0</v>
          </cell>
          <cell r="K1096">
            <v>0</v>
          </cell>
          <cell r="L1096">
            <v>0</v>
          </cell>
          <cell r="M1096">
            <v>0</v>
          </cell>
          <cell r="O1096" t="str">
            <v>Filter feeder</v>
          </cell>
          <cell r="P1096" t="str">
            <v>BF</v>
          </cell>
        </row>
        <row r="1097">
          <cell r="C1097" t="str">
            <v>Asteroidea</v>
          </cell>
          <cell r="D1097" t="str">
            <v>Echinodermata</v>
          </cell>
          <cell r="E1097" t="str">
            <v>Asteroidea</v>
          </cell>
          <cell r="F1097">
            <v>0</v>
          </cell>
          <cell r="G1097" t="str">
            <v>EchinodermataAsteroidea</v>
          </cell>
          <cell r="H1097" t="str">
            <v>benthic invertebrate</v>
          </cell>
          <cell r="I1097" t="str">
            <v>epibenthos</v>
          </cell>
          <cell r="J1097" t="str">
            <v>epibenthos</v>
          </cell>
          <cell r="K1097" t="str">
            <v>macrobenthos</v>
          </cell>
          <cell r="L1097" t="str">
            <v>macrobenthos</v>
          </cell>
          <cell r="M1097" t="str">
            <v>macrobenthos</v>
          </cell>
          <cell r="O1097" t="str">
            <v>Benthic carnivore</v>
          </cell>
          <cell r="P1097" t="str">
            <v>BC</v>
          </cell>
        </row>
        <row r="1098">
          <cell r="C1098" t="str">
            <v>Asteroidea remains</v>
          </cell>
          <cell r="D1098" t="str">
            <v>Echinodermata</v>
          </cell>
          <cell r="E1098" t="str">
            <v>Asteroidea</v>
          </cell>
          <cell r="F1098">
            <v>0</v>
          </cell>
          <cell r="G1098" t="str">
            <v>EchinodermataAsteroidea</v>
          </cell>
          <cell r="H1098" t="str">
            <v>benthic invertebrate</v>
          </cell>
          <cell r="I1098" t="str">
            <v>epibenthos</v>
          </cell>
          <cell r="J1098" t="str">
            <v>epibenthos</v>
          </cell>
          <cell r="K1098" t="str">
            <v>macrobenthos</v>
          </cell>
          <cell r="L1098" t="str">
            <v>macrobenthos</v>
          </cell>
          <cell r="M1098" t="str">
            <v>macrobenthos</v>
          </cell>
          <cell r="N1098" t="str">
            <v xml:space="preserve"> </v>
          </cell>
          <cell r="O1098" t="str">
            <v>Benthic carnivore</v>
          </cell>
          <cell r="P1098" t="str">
            <v>BC</v>
          </cell>
        </row>
        <row r="1099">
          <cell r="C1099" t="str">
            <v>Starfish</v>
          </cell>
          <cell r="D1099" t="str">
            <v>Echinodermata</v>
          </cell>
          <cell r="E1099" t="str">
            <v>Asteroidea</v>
          </cell>
          <cell r="F1099">
            <v>0</v>
          </cell>
          <cell r="G1099" t="str">
            <v>EchinodermataAsteroidea</v>
          </cell>
          <cell r="H1099" t="str">
            <v>benthic invertebrate</v>
          </cell>
          <cell r="I1099" t="str">
            <v>epibenthos</v>
          </cell>
          <cell r="J1099" t="str">
            <v>epibenthos</v>
          </cell>
          <cell r="K1099" t="str">
            <v>macrobenthos</v>
          </cell>
          <cell r="L1099" t="str">
            <v>macrobenthos</v>
          </cell>
          <cell r="M1099" t="str">
            <v>macrobenthos</v>
          </cell>
          <cell r="N1099" t="str">
            <v xml:space="preserve"> </v>
          </cell>
          <cell r="O1099" t="str">
            <v>Benthic carnivore</v>
          </cell>
          <cell r="P1099" t="str">
            <v>BC</v>
          </cell>
        </row>
        <row r="1100">
          <cell r="C1100" t="str">
            <v>starfish</v>
          </cell>
          <cell r="D1100" t="str">
            <v>Echinodermata</v>
          </cell>
          <cell r="E1100" t="str">
            <v>Asteroidea</v>
          </cell>
          <cell r="G1100" t="str">
            <v>EchinodermataAsteroidea</v>
          </cell>
          <cell r="I1100" t="str">
            <v>epibenthos</v>
          </cell>
          <cell r="K1100" t="str">
            <v>macrobenthos</v>
          </cell>
          <cell r="L1100" t="str">
            <v>macrobenthos</v>
          </cell>
          <cell r="M1100" t="str">
            <v>macrobenthos</v>
          </cell>
          <cell r="N1100" t="str">
            <v xml:space="preserve"> </v>
          </cell>
          <cell r="O1100" t="str">
            <v>Benthic carnivore</v>
          </cell>
          <cell r="P1100" t="str">
            <v>BC</v>
          </cell>
        </row>
        <row r="1101">
          <cell r="C1101" t="str">
            <v>Class Asteroidea - undifferentiated</v>
          </cell>
          <cell r="D1101" t="str">
            <v>Echinodermata</v>
          </cell>
          <cell r="E1101" t="str">
            <v>Stelleroidea</v>
          </cell>
          <cell r="F1101" t="str">
            <v xml:space="preserve">  --  </v>
          </cell>
          <cell r="J1101">
            <v>0</v>
          </cell>
          <cell r="K1101">
            <v>0</v>
          </cell>
          <cell r="L1101">
            <v>0</v>
          </cell>
          <cell r="M1101">
            <v>0</v>
          </cell>
          <cell r="O1101" t="str">
            <v>Benthic carnivore</v>
          </cell>
          <cell r="P1101" t="str">
            <v>BC</v>
          </cell>
        </row>
        <row r="1102">
          <cell r="C1102" t="str">
            <v>Luiidae seastars</v>
          </cell>
          <cell r="D1102" t="str">
            <v>Echinodermata</v>
          </cell>
          <cell r="E1102" t="str">
            <v>Luiidae</v>
          </cell>
          <cell r="F1102">
            <v>0</v>
          </cell>
          <cell r="G1102" t="str">
            <v>EchinodermataLuiidae</v>
          </cell>
          <cell r="I1102" t="str">
            <v>epibenthos</v>
          </cell>
          <cell r="K1102" t="str">
            <v>macrobenthos</v>
          </cell>
          <cell r="L1102" t="str">
            <v>macrobenthos</v>
          </cell>
          <cell r="M1102" t="str">
            <v>macrobenthos</v>
          </cell>
          <cell r="O1102" t="str">
            <v>Benthic carnivore</v>
          </cell>
          <cell r="P1102" t="str">
            <v>BC</v>
          </cell>
        </row>
        <row r="1103">
          <cell r="C1103" t="str">
            <v>Luidia prionota</v>
          </cell>
          <cell r="D1103" t="str">
            <v>Echinodermata</v>
          </cell>
          <cell r="E1103" t="str">
            <v>Asteroidea</v>
          </cell>
          <cell r="F1103" t="str">
            <v>Luidiidae</v>
          </cell>
          <cell r="J1103">
            <v>0</v>
          </cell>
          <cell r="K1103">
            <v>0</v>
          </cell>
          <cell r="L1103">
            <v>0</v>
          </cell>
          <cell r="M1103">
            <v>0</v>
          </cell>
          <cell r="O1103" t="str">
            <v>Benthic carnivore</v>
          </cell>
          <cell r="P1103" t="str">
            <v>BC</v>
          </cell>
        </row>
        <row r="1104">
          <cell r="C1104" t="str">
            <v>Astropectinidae - undifferentiated</v>
          </cell>
          <cell r="D1104" t="str">
            <v>Echinodermata</v>
          </cell>
          <cell r="E1104" t="str">
            <v>Asteroidea</v>
          </cell>
          <cell r="F1104" t="str">
            <v>Astropectinidae</v>
          </cell>
          <cell r="J1104">
            <v>0</v>
          </cell>
          <cell r="K1104">
            <v>0</v>
          </cell>
          <cell r="L1104">
            <v>0</v>
          </cell>
          <cell r="M1104">
            <v>0</v>
          </cell>
          <cell r="O1104" t="str">
            <v>Benthic carnivore</v>
          </cell>
          <cell r="P1104" t="str">
            <v>BC</v>
          </cell>
        </row>
        <row r="1105">
          <cell r="C1105" t="str">
            <v>Plutonaster complexus</v>
          </cell>
          <cell r="D1105" t="str">
            <v>Echinodermata</v>
          </cell>
          <cell r="E1105" t="str">
            <v>Asteroidea</v>
          </cell>
          <cell r="F1105" t="str">
            <v>Astropectinidae</v>
          </cell>
          <cell r="J1105">
            <v>0</v>
          </cell>
          <cell r="K1105">
            <v>0</v>
          </cell>
          <cell r="L1105">
            <v>0</v>
          </cell>
          <cell r="M1105">
            <v>0</v>
          </cell>
          <cell r="O1105" t="str">
            <v>Benthic carnivore</v>
          </cell>
          <cell r="P1105" t="str">
            <v>BC</v>
          </cell>
        </row>
        <row r="1106">
          <cell r="C1106" t="str">
            <v>Plutonaster fragilis</v>
          </cell>
          <cell r="D1106" t="str">
            <v>Echinodermata</v>
          </cell>
          <cell r="E1106" t="str">
            <v>Asteroidea</v>
          </cell>
          <cell r="F1106" t="str">
            <v>Astropectinidae</v>
          </cell>
          <cell r="J1106">
            <v>0</v>
          </cell>
          <cell r="K1106">
            <v>0</v>
          </cell>
          <cell r="L1106">
            <v>0</v>
          </cell>
          <cell r="M1106">
            <v>0</v>
          </cell>
          <cell r="O1106" t="str">
            <v>Benthic carnivore</v>
          </cell>
          <cell r="P1106" t="str">
            <v>BC</v>
          </cell>
        </row>
        <row r="1107">
          <cell r="C1107" t="str">
            <v>Plutonaster knoxi</v>
          </cell>
          <cell r="D1107" t="str">
            <v>Echinodermata</v>
          </cell>
          <cell r="E1107" t="str">
            <v>Asteroidea</v>
          </cell>
          <cell r="F1107" t="str">
            <v>Astropectinidae</v>
          </cell>
          <cell r="J1107">
            <v>0</v>
          </cell>
          <cell r="K1107">
            <v>0</v>
          </cell>
          <cell r="L1107">
            <v>0</v>
          </cell>
          <cell r="M1107">
            <v>0</v>
          </cell>
          <cell r="O1107" t="str">
            <v>Benthic carnivore</v>
          </cell>
          <cell r="P1107" t="str">
            <v>BC</v>
          </cell>
        </row>
        <row r="1108">
          <cell r="C1108" t="str">
            <v>Proserpinaster neozelanicus</v>
          </cell>
          <cell r="D1108" t="str">
            <v>Echinodermata</v>
          </cell>
          <cell r="E1108" t="str">
            <v>Asteroidea</v>
          </cell>
          <cell r="F1108" t="str">
            <v>Astropectinidae</v>
          </cell>
          <cell r="J1108">
            <v>0</v>
          </cell>
          <cell r="K1108">
            <v>0</v>
          </cell>
          <cell r="L1108">
            <v>0</v>
          </cell>
          <cell r="M1108">
            <v>0</v>
          </cell>
          <cell r="O1108" t="str">
            <v>Benthic carnivore</v>
          </cell>
          <cell r="P1108" t="str">
            <v>BC</v>
          </cell>
        </row>
        <row r="1109">
          <cell r="C1109" t="str">
            <v>Astropecten sp. 1</v>
          </cell>
          <cell r="D1109" t="str">
            <v>Echinodermata</v>
          </cell>
          <cell r="E1109" t="str">
            <v>Asteroidea</v>
          </cell>
          <cell r="F1109" t="str">
            <v>Astropectinidae</v>
          </cell>
          <cell r="J1109">
            <v>0</v>
          </cell>
          <cell r="K1109">
            <v>0</v>
          </cell>
          <cell r="L1109">
            <v>0</v>
          </cell>
          <cell r="M1109">
            <v>0</v>
          </cell>
          <cell r="O1109" t="str">
            <v>Benthic carnivore</v>
          </cell>
          <cell r="P1109" t="str">
            <v>BC</v>
          </cell>
        </row>
        <row r="1110">
          <cell r="C1110" t="str">
            <v>Dytaster sp. 1</v>
          </cell>
          <cell r="D1110" t="str">
            <v>Echinodermata</v>
          </cell>
          <cell r="E1110" t="str">
            <v>Asteroidea</v>
          </cell>
          <cell r="F1110" t="str">
            <v>Astropectinidae</v>
          </cell>
          <cell r="J1110">
            <v>0</v>
          </cell>
          <cell r="K1110">
            <v>0</v>
          </cell>
          <cell r="L1110">
            <v>0</v>
          </cell>
          <cell r="M1110">
            <v>0</v>
          </cell>
          <cell r="O1110" t="str">
            <v>Benthic carnivore</v>
          </cell>
          <cell r="P1110" t="str">
            <v>BC</v>
          </cell>
        </row>
        <row r="1111">
          <cell r="C1111" t="str">
            <v>Proserpinaster sp. 1</v>
          </cell>
          <cell r="D1111" t="str">
            <v>Echinodermata</v>
          </cell>
          <cell r="E1111" t="str">
            <v>Asteroidea</v>
          </cell>
          <cell r="F1111" t="str">
            <v>Astropectinidae</v>
          </cell>
          <cell r="J1111">
            <v>0</v>
          </cell>
          <cell r="K1111">
            <v>0</v>
          </cell>
          <cell r="L1111">
            <v>0</v>
          </cell>
          <cell r="M1111">
            <v>0</v>
          </cell>
          <cell r="O1111" t="str">
            <v>Benthic carnivore</v>
          </cell>
          <cell r="P1111" t="str">
            <v>BC</v>
          </cell>
        </row>
        <row r="1112">
          <cell r="C1112" t="str">
            <v>Astropecten spp.</v>
          </cell>
          <cell r="D1112" t="str">
            <v>Echinodermata</v>
          </cell>
          <cell r="E1112" t="str">
            <v>Asteroidea</v>
          </cell>
          <cell r="F1112" t="str">
            <v>Astropectinidae</v>
          </cell>
          <cell r="J1112">
            <v>0</v>
          </cell>
          <cell r="K1112">
            <v>0</v>
          </cell>
          <cell r="L1112">
            <v>0</v>
          </cell>
          <cell r="M1112">
            <v>0</v>
          </cell>
          <cell r="O1112" t="str">
            <v>Benthic carnivore</v>
          </cell>
          <cell r="P1112" t="str">
            <v>BC</v>
          </cell>
        </row>
        <row r="1113">
          <cell r="C1113" t="str">
            <v>Styracaster caroli</v>
          </cell>
          <cell r="D1113" t="str">
            <v>Echinodermata</v>
          </cell>
          <cell r="E1113" t="str">
            <v>Asteroidea</v>
          </cell>
          <cell r="F1113" t="str">
            <v>Porcellanasteridae</v>
          </cell>
          <cell r="J1113">
            <v>0</v>
          </cell>
          <cell r="K1113">
            <v>0</v>
          </cell>
          <cell r="L1113">
            <v>0</v>
          </cell>
          <cell r="M1113">
            <v>0</v>
          </cell>
          <cell r="O1113" t="str">
            <v>Benthic detritivore</v>
          </cell>
          <cell r="P1113" t="str">
            <v>BD</v>
          </cell>
        </row>
        <row r="1114">
          <cell r="C1114" t="str">
            <v>Pectinaster mimicus</v>
          </cell>
          <cell r="D1114" t="str">
            <v>Echinodermata</v>
          </cell>
          <cell r="E1114" t="str">
            <v>Asteroidea</v>
          </cell>
          <cell r="F1114" t="str">
            <v>Benthopectinidae</v>
          </cell>
          <cell r="J1114">
            <v>0</v>
          </cell>
          <cell r="K1114">
            <v>0</v>
          </cell>
          <cell r="L1114">
            <v>0</v>
          </cell>
          <cell r="M1114">
            <v>0</v>
          </cell>
          <cell r="O1114" t="str">
            <v>Benthic detritivore</v>
          </cell>
          <cell r="P1114" t="str">
            <v>BD</v>
          </cell>
        </row>
        <row r="1115">
          <cell r="C1115" t="str">
            <v>Benthopecten cf munidae</v>
          </cell>
          <cell r="D1115" t="str">
            <v>Echinodermata</v>
          </cell>
          <cell r="E1115" t="str">
            <v>Asteroidea</v>
          </cell>
          <cell r="F1115" t="str">
            <v>Benthopectinidae</v>
          </cell>
          <cell r="J1115">
            <v>0</v>
          </cell>
          <cell r="K1115">
            <v>0</v>
          </cell>
          <cell r="L1115">
            <v>0</v>
          </cell>
          <cell r="M1115">
            <v>0</v>
          </cell>
          <cell r="O1115" t="str">
            <v>Benthic detritivore</v>
          </cell>
          <cell r="P1115" t="str">
            <v>BD</v>
          </cell>
        </row>
        <row r="1116">
          <cell r="C1116" t="str">
            <v>Benthopectinidae sp. 1</v>
          </cell>
          <cell r="D1116" t="str">
            <v>Echinodermata</v>
          </cell>
          <cell r="E1116" t="str">
            <v>Asteroidea</v>
          </cell>
          <cell r="F1116" t="str">
            <v>Benthopectinidae</v>
          </cell>
          <cell r="J1116">
            <v>0</v>
          </cell>
          <cell r="K1116">
            <v>0</v>
          </cell>
          <cell r="L1116">
            <v>0</v>
          </cell>
          <cell r="M1116">
            <v>0</v>
          </cell>
          <cell r="O1116" t="str">
            <v>Benthic detritivore</v>
          </cell>
          <cell r="P1116" t="str">
            <v>BD</v>
          </cell>
        </row>
        <row r="1117">
          <cell r="C1117" t="str">
            <v>Cheiraster sp. 1</v>
          </cell>
          <cell r="D1117" t="str">
            <v>Echinodermata</v>
          </cell>
          <cell r="E1117" t="str">
            <v>Asteroidea</v>
          </cell>
          <cell r="F1117" t="str">
            <v>Benthopectinidae</v>
          </cell>
          <cell r="J1117">
            <v>0</v>
          </cell>
          <cell r="K1117">
            <v>0</v>
          </cell>
          <cell r="L1117">
            <v>0</v>
          </cell>
          <cell r="M1117">
            <v>0</v>
          </cell>
          <cell r="O1117" t="str">
            <v>Benthic detritivore</v>
          </cell>
          <cell r="P1117" t="str">
            <v>BD</v>
          </cell>
        </row>
        <row r="1118">
          <cell r="C1118" t="str">
            <v>Goniasteridae - undifferentiated</v>
          </cell>
          <cell r="D1118" t="str">
            <v>Echinodermata</v>
          </cell>
          <cell r="E1118" t="str">
            <v>Asteroidea</v>
          </cell>
          <cell r="F1118" t="str">
            <v>Goniasteridae</v>
          </cell>
          <cell r="J1118">
            <v>0</v>
          </cell>
          <cell r="K1118">
            <v>0</v>
          </cell>
          <cell r="L1118">
            <v>0</v>
          </cell>
          <cell r="M1118">
            <v>0</v>
          </cell>
          <cell r="O1118" t="str">
            <v>Benthic carnivore</v>
          </cell>
          <cell r="P1118" t="str">
            <v>BC</v>
          </cell>
        </row>
        <row r="1119">
          <cell r="C1119" t="str">
            <v>Pillsburiaster maini</v>
          </cell>
          <cell r="D1119" t="str">
            <v>Echinodermata</v>
          </cell>
          <cell r="E1119" t="str">
            <v>Asteroidea</v>
          </cell>
          <cell r="F1119" t="str">
            <v>Goniasteridae</v>
          </cell>
          <cell r="J1119">
            <v>0</v>
          </cell>
          <cell r="K1119">
            <v>0</v>
          </cell>
          <cell r="L1119">
            <v>0</v>
          </cell>
          <cell r="M1119">
            <v>0</v>
          </cell>
          <cell r="O1119" t="str">
            <v>Benthic carnivore</v>
          </cell>
          <cell r="P1119" t="str">
            <v>BC</v>
          </cell>
        </row>
        <row r="1120">
          <cell r="C1120" t="str">
            <v>Circeaster sp. 1</v>
          </cell>
          <cell r="D1120" t="str">
            <v>Echinodermata</v>
          </cell>
          <cell r="E1120" t="str">
            <v>Asteroidea</v>
          </cell>
          <cell r="F1120" t="str">
            <v>Goniasteridae</v>
          </cell>
          <cell r="J1120">
            <v>0</v>
          </cell>
          <cell r="K1120">
            <v>0</v>
          </cell>
          <cell r="L1120">
            <v>0</v>
          </cell>
          <cell r="M1120">
            <v>0</v>
          </cell>
          <cell r="O1120" t="str">
            <v>Benthic carnivore</v>
          </cell>
          <cell r="P1120" t="str">
            <v>BC</v>
          </cell>
        </row>
        <row r="1121">
          <cell r="C1121" t="str">
            <v>Pillsburiaster cf aoteanus</v>
          </cell>
          <cell r="D1121" t="str">
            <v>Echinodermata</v>
          </cell>
          <cell r="E1121" t="str">
            <v>Asteroidea</v>
          </cell>
          <cell r="F1121" t="str">
            <v>Goniasteridae</v>
          </cell>
          <cell r="J1121">
            <v>0</v>
          </cell>
          <cell r="K1121">
            <v>0</v>
          </cell>
          <cell r="L1121">
            <v>0</v>
          </cell>
          <cell r="M1121">
            <v>0</v>
          </cell>
          <cell r="O1121" t="str">
            <v>Benthic carnivore</v>
          </cell>
          <cell r="P1121" t="str">
            <v>BC</v>
          </cell>
        </row>
        <row r="1122">
          <cell r="C1122" t="str">
            <v>Ceramaster sp. 1</v>
          </cell>
          <cell r="D1122" t="str">
            <v>Echinodermata</v>
          </cell>
          <cell r="E1122" t="str">
            <v>Asteroidea</v>
          </cell>
          <cell r="F1122" t="str">
            <v>Goniasteridae</v>
          </cell>
          <cell r="J1122">
            <v>0</v>
          </cell>
          <cell r="K1122">
            <v>0</v>
          </cell>
          <cell r="L1122">
            <v>0</v>
          </cell>
          <cell r="M1122">
            <v>0</v>
          </cell>
          <cell r="O1122" t="str">
            <v>Benthic carnivore</v>
          </cell>
          <cell r="P1122" t="str">
            <v>BC</v>
          </cell>
        </row>
        <row r="1123">
          <cell r="C1123" t="str">
            <v>Mediaster sp. 1</v>
          </cell>
          <cell r="D1123" t="str">
            <v>Echinodermata</v>
          </cell>
          <cell r="E1123" t="str">
            <v>Asteroidea</v>
          </cell>
          <cell r="F1123" t="str">
            <v>Goniasteridae</v>
          </cell>
          <cell r="J1123">
            <v>0</v>
          </cell>
          <cell r="K1123">
            <v>0</v>
          </cell>
          <cell r="L1123">
            <v>0</v>
          </cell>
          <cell r="M1123">
            <v>0</v>
          </cell>
          <cell r="O1123" t="str">
            <v>Benthic carnivore</v>
          </cell>
          <cell r="P1123" t="str">
            <v>BC</v>
          </cell>
        </row>
        <row r="1124">
          <cell r="C1124" t="str">
            <v>Goniasteridae sp. 2</v>
          </cell>
          <cell r="D1124" t="str">
            <v>Echinodermata</v>
          </cell>
          <cell r="E1124" t="str">
            <v>Asteroidea</v>
          </cell>
          <cell r="F1124" t="str">
            <v>Goniasteridae</v>
          </cell>
          <cell r="J1124">
            <v>0</v>
          </cell>
          <cell r="K1124">
            <v>0</v>
          </cell>
          <cell r="L1124">
            <v>0</v>
          </cell>
          <cell r="M1124">
            <v>0</v>
          </cell>
          <cell r="O1124" t="str">
            <v>Benthic carnivore</v>
          </cell>
          <cell r="P1124" t="str">
            <v>BC</v>
          </cell>
        </row>
        <row r="1125">
          <cell r="C1125" t="str">
            <v>Pseudophidiaster rhysus</v>
          </cell>
          <cell r="D1125" t="str">
            <v>Echinodermata</v>
          </cell>
          <cell r="E1125" t="str">
            <v>Asteroidea</v>
          </cell>
          <cell r="F1125" t="str">
            <v>Ophidiasteridae</v>
          </cell>
          <cell r="J1125">
            <v>0</v>
          </cell>
          <cell r="K1125">
            <v>0</v>
          </cell>
          <cell r="L1125">
            <v>0</v>
          </cell>
          <cell r="M1125">
            <v>0</v>
          </cell>
          <cell r="O1125" t="str">
            <v>Benthic carnivore</v>
          </cell>
          <cell r="P1125" t="str">
            <v>BC</v>
          </cell>
        </row>
        <row r="1126">
          <cell r="C1126" t="str">
            <v>Asterodiscides truncatus</v>
          </cell>
          <cell r="D1126" t="str">
            <v>Echinodermata</v>
          </cell>
          <cell r="E1126" t="str">
            <v>Asteroidea</v>
          </cell>
          <cell r="F1126" t="str">
            <v>Asterodiscididae</v>
          </cell>
          <cell r="J1126">
            <v>0</v>
          </cell>
          <cell r="K1126">
            <v>0</v>
          </cell>
          <cell r="L1126">
            <v>0</v>
          </cell>
          <cell r="M1126">
            <v>0</v>
          </cell>
          <cell r="O1126" t="str">
            <v>Benthic carnivore</v>
          </cell>
          <cell r="P1126" t="str">
            <v>BC</v>
          </cell>
        </row>
        <row r="1127">
          <cell r="C1127" t="str">
            <v>Pseudarchaster garricki</v>
          </cell>
          <cell r="D1127" t="str">
            <v>Echinodermata</v>
          </cell>
          <cell r="E1127" t="str">
            <v>Asteroidea</v>
          </cell>
          <cell r="F1127" t="str">
            <v>Pseudarchasteridae</v>
          </cell>
          <cell r="J1127">
            <v>0</v>
          </cell>
          <cell r="K1127">
            <v>0</v>
          </cell>
          <cell r="L1127">
            <v>0</v>
          </cell>
          <cell r="M1127">
            <v>0</v>
          </cell>
          <cell r="O1127" t="str">
            <v>Benthic carnivore</v>
          </cell>
          <cell r="P1127" t="str">
            <v>BC</v>
          </cell>
        </row>
        <row r="1128">
          <cell r="C1128" t="str">
            <v>Paragonaster ridgwayi</v>
          </cell>
          <cell r="D1128" t="str">
            <v>Echinodermata</v>
          </cell>
          <cell r="E1128" t="str">
            <v>Asteroidea</v>
          </cell>
          <cell r="F1128" t="str">
            <v>Pseudarchasteridae</v>
          </cell>
          <cell r="J1128">
            <v>0</v>
          </cell>
          <cell r="K1128">
            <v>0</v>
          </cell>
          <cell r="L1128">
            <v>0</v>
          </cell>
          <cell r="M1128">
            <v>0</v>
          </cell>
          <cell r="O1128" t="str">
            <v>Benthic carnivore</v>
          </cell>
          <cell r="P1128" t="str">
            <v>BC</v>
          </cell>
        </row>
        <row r="1129">
          <cell r="C1129" t="str">
            <v>Perissogonaster insignis</v>
          </cell>
          <cell r="D1129" t="str">
            <v>Echinodermata</v>
          </cell>
          <cell r="E1129" t="str">
            <v>Asteroidea</v>
          </cell>
          <cell r="F1129" t="str">
            <v>Pseudarchasteridae</v>
          </cell>
          <cell r="J1129">
            <v>0</v>
          </cell>
          <cell r="K1129">
            <v>0</v>
          </cell>
          <cell r="L1129">
            <v>0</v>
          </cell>
          <cell r="M1129">
            <v>0</v>
          </cell>
          <cell r="O1129" t="str">
            <v>Benthic carnivore</v>
          </cell>
          <cell r="P1129" t="str">
            <v>BC</v>
          </cell>
        </row>
        <row r="1130">
          <cell r="C1130" t="str">
            <v>Pseudarchaster sp. 1</v>
          </cell>
          <cell r="D1130" t="str">
            <v>Echinodermata</v>
          </cell>
          <cell r="E1130" t="str">
            <v>Asteroidea</v>
          </cell>
          <cell r="F1130" t="str">
            <v>Pseudarchasteridae</v>
          </cell>
          <cell r="G1130">
            <v>0</v>
          </cell>
          <cell r="H1130">
            <v>0</v>
          </cell>
          <cell r="I1130">
            <v>0</v>
          </cell>
          <cell r="J1130">
            <v>0</v>
          </cell>
          <cell r="K1130">
            <v>0</v>
          </cell>
          <cell r="L1130">
            <v>0</v>
          </cell>
          <cell r="M1130">
            <v>0</v>
          </cell>
          <cell r="O1130" t="str">
            <v>Benthic carnivore</v>
          </cell>
          <cell r="P1130" t="str">
            <v>BC</v>
          </cell>
        </row>
        <row r="1131">
          <cell r="C1131" t="str">
            <v>Crossaster multispinus</v>
          </cell>
          <cell r="D1131" t="str">
            <v>Echinodermata</v>
          </cell>
          <cell r="E1131" t="str">
            <v>Asteroidea</v>
          </cell>
          <cell r="F1131" t="str">
            <v>Solasteridae</v>
          </cell>
          <cell r="J1131">
            <v>0</v>
          </cell>
          <cell r="K1131">
            <v>0</v>
          </cell>
          <cell r="L1131">
            <v>0</v>
          </cell>
          <cell r="M1131">
            <v>0</v>
          </cell>
          <cell r="O1131" t="str">
            <v>Benthic carnivore</v>
          </cell>
          <cell r="P1131" t="str">
            <v>BC</v>
          </cell>
        </row>
        <row r="1132">
          <cell r="C1132" t="str">
            <v>Lophaster cf. suluensis</v>
          </cell>
          <cell r="D1132" t="str">
            <v>Echinodermata</v>
          </cell>
          <cell r="E1132" t="str">
            <v>Asteroidea</v>
          </cell>
          <cell r="F1132" t="str">
            <v>Solasteridae</v>
          </cell>
          <cell r="G1132">
            <v>0</v>
          </cell>
          <cell r="H1132">
            <v>0</v>
          </cell>
          <cell r="I1132">
            <v>0</v>
          </cell>
          <cell r="J1132">
            <v>0</v>
          </cell>
          <cell r="K1132">
            <v>0</v>
          </cell>
          <cell r="L1132">
            <v>0</v>
          </cell>
          <cell r="M1132">
            <v>0</v>
          </cell>
          <cell r="O1132" t="str">
            <v>Benthic carnivore</v>
          </cell>
          <cell r="P1132" t="str">
            <v>BC</v>
          </cell>
        </row>
        <row r="1133">
          <cell r="C1133" t="str">
            <v>Pterasteridae - undifferentiated</v>
          </cell>
          <cell r="D1133" t="str">
            <v>Echinodermata</v>
          </cell>
          <cell r="E1133" t="str">
            <v>Asteroidea</v>
          </cell>
          <cell r="F1133" t="str">
            <v>Pterasteridae</v>
          </cell>
          <cell r="J1133">
            <v>0</v>
          </cell>
          <cell r="K1133">
            <v>0</v>
          </cell>
          <cell r="L1133">
            <v>0</v>
          </cell>
          <cell r="M1133">
            <v>0</v>
          </cell>
          <cell r="O1133" t="str">
            <v>Benthic carnivore</v>
          </cell>
          <cell r="P1133" t="str">
            <v>BC</v>
          </cell>
        </row>
        <row r="1134">
          <cell r="C1134" t="str">
            <v>Pteraster affinis</v>
          </cell>
          <cell r="D1134" t="str">
            <v>Echinodermata</v>
          </cell>
          <cell r="E1134" t="str">
            <v>Asteroidea</v>
          </cell>
          <cell r="F1134" t="str">
            <v>Pterasteridae</v>
          </cell>
          <cell r="J1134">
            <v>0</v>
          </cell>
          <cell r="K1134">
            <v>0</v>
          </cell>
          <cell r="L1134">
            <v>0</v>
          </cell>
          <cell r="M1134">
            <v>0</v>
          </cell>
          <cell r="O1134" t="str">
            <v>Benthic carnivore</v>
          </cell>
          <cell r="P1134" t="str">
            <v>BC</v>
          </cell>
        </row>
        <row r="1135">
          <cell r="C1135" t="str">
            <v>Hymenaster pullatus</v>
          </cell>
          <cell r="D1135" t="str">
            <v>Echinodermata</v>
          </cell>
          <cell r="E1135" t="str">
            <v>Asteroidea</v>
          </cell>
          <cell r="F1135" t="str">
            <v>Pterasteridae</v>
          </cell>
          <cell r="J1135">
            <v>0</v>
          </cell>
          <cell r="K1135">
            <v>0</v>
          </cell>
          <cell r="L1135">
            <v>0</v>
          </cell>
          <cell r="M1135">
            <v>0</v>
          </cell>
          <cell r="O1135" t="str">
            <v>Benthic detritivore</v>
          </cell>
          <cell r="P1135" t="str">
            <v>BD</v>
          </cell>
        </row>
        <row r="1136">
          <cell r="C1136" t="str">
            <v>Hymenaster caelatus</v>
          </cell>
          <cell r="D1136" t="str">
            <v>Echinodermata</v>
          </cell>
          <cell r="E1136" t="str">
            <v>Asteroidea</v>
          </cell>
          <cell r="F1136" t="str">
            <v>Pterasteridae</v>
          </cell>
          <cell r="J1136">
            <v>0</v>
          </cell>
          <cell r="K1136">
            <v>0</v>
          </cell>
          <cell r="L1136">
            <v>0</v>
          </cell>
          <cell r="M1136">
            <v>0</v>
          </cell>
          <cell r="O1136" t="str">
            <v>Benthic detritivore</v>
          </cell>
          <cell r="P1136" t="str">
            <v>BD</v>
          </cell>
        </row>
        <row r="1137">
          <cell r="C1137" t="str">
            <v>Hymenaster echinulatus</v>
          </cell>
          <cell r="D1137" t="str">
            <v>Echinodermata</v>
          </cell>
          <cell r="E1137" t="str">
            <v>Asteroidea</v>
          </cell>
          <cell r="F1137" t="str">
            <v>Pterasteridae</v>
          </cell>
          <cell r="J1137">
            <v>0</v>
          </cell>
          <cell r="K1137">
            <v>0</v>
          </cell>
          <cell r="L1137">
            <v>0</v>
          </cell>
          <cell r="M1137">
            <v>0</v>
          </cell>
          <cell r="O1137" t="str">
            <v>Benthic detritivore</v>
          </cell>
          <cell r="P1137" t="str">
            <v>BD</v>
          </cell>
        </row>
        <row r="1138">
          <cell r="C1138" t="str">
            <v>Hymenaster nobilis</v>
          </cell>
          <cell r="D1138" t="str">
            <v>Echinodermata</v>
          </cell>
          <cell r="E1138" t="str">
            <v>Asteroidea</v>
          </cell>
          <cell r="F1138" t="str">
            <v>Pterasteridae</v>
          </cell>
          <cell r="J1138">
            <v>0</v>
          </cell>
          <cell r="K1138">
            <v>0</v>
          </cell>
          <cell r="L1138">
            <v>0</v>
          </cell>
          <cell r="M1138">
            <v>0</v>
          </cell>
          <cell r="O1138" t="str">
            <v>Benthic detritivore</v>
          </cell>
          <cell r="P1138" t="str">
            <v>BD</v>
          </cell>
        </row>
        <row r="1139">
          <cell r="C1139" t="str">
            <v>Hymenaster cf blegvadi</v>
          </cell>
          <cell r="D1139" t="str">
            <v>Echinodermata</v>
          </cell>
          <cell r="E1139" t="str">
            <v>Asteroidea</v>
          </cell>
          <cell r="F1139" t="str">
            <v>Pterasteridae</v>
          </cell>
          <cell r="J1139">
            <v>0</v>
          </cell>
          <cell r="K1139">
            <v>0</v>
          </cell>
          <cell r="L1139">
            <v>0</v>
          </cell>
          <cell r="M1139">
            <v>0</v>
          </cell>
          <cell r="O1139" t="str">
            <v>Benthic detritivore</v>
          </cell>
          <cell r="P1139" t="str">
            <v>BD</v>
          </cell>
        </row>
        <row r="1140">
          <cell r="C1140" t="str">
            <v>Hymenaster sp. 2</v>
          </cell>
          <cell r="D1140" t="str">
            <v>Echinodermata</v>
          </cell>
          <cell r="E1140" t="str">
            <v>Asteroidea</v>
          </cell>
          <cell r="F1140" t="str">
            <v>Pterasteridae</v>
          </cell>
          <cell r="J1140">
            <v>0</v>
          </cell>
          <cell r="K1140">
            <v>0</v>
          </cell>
          <cell r="L1140">
            <v>0</v>
          </cell>
          <cell r="M1140">
            <v>0</v>
          </cell>
          <cell r="O1140" t="str">
            <v>Benthic detritivore</v>
          </cell>
          <cell r="P1140" t="str">
            <v>BD</v>
          </cell>
        </row>
        <row r="1141">
          <cell r="C1141" t="str">
            <v>Hymenaster sp. 1</v>
          </cell>
          <cell r="D1141" t="str">
            <v>Echinodermata</v>
          </cell>
          <cell r="E1141" t="str">
            <v>Asteroidea</v>
          </cell>
          <cell r="F1141" t="str">
            <v>Pterasteridae</v>
          </cell>
          <cell r="J1141">
            <v>0</v>
          </cell>
          <cell r="K1141">
            <v>0</v>
          </cell>
          <cell r="L1141">
            <v>0</v>
          </cell>
          <cell r="M1141">
            <v>0</v>
          </cell>
          <cell r="O1141" t="str">
            <v>Benthic detritivore</v>
          </cell>
          <cell r="P1141" t="str">
            <v>BD</v>
          </cell>
        </row>
        <row r="1142">
          <cell r="C1142" t="str">
            <v>Diplopteraster sp. 1</v>
          </cell>
          <cell r="D1142" t="str">
            <v>Echinodermata</v>
          </cell>
          <cell r="E1142" t="str">
            <v>Asteroidea</v>
          </cell>
          <cell r="F1142" t="str">
            <v>Pterasteridae</v>
          </cell>
          <cell r="J1142">
            <v>0</v>
          </cell>
          <cell r="K1142">
            <v>0</v>
          </cell>
          <cell r="L1142">
            <v>0</v>
          </cell>
          <cell r="M1142">
            <v>0</v>
          </cell>
          <cell r="O1142" t="str">
            <v>Benthic carnivore</v>
          </cell>
          <cell r="P1142" t="str">
            <v>BC</v>
          </cell>
        </row>
        <row r="1143">
          <cell r="C1143" t="str">
            <v>Pteraster sp. 1</v>
          </cell>
          <cell r="D1143" t="str">
            <v>Echinodermata</v>
          </cell>
          <cell r="E1143" t="str">
            <v>Asteroidea</v>
          </cell>
          <cell r="F1143" t="str">
            <v>Pterasteridae</v>
          </cell>
          <cell r="J1143">
            <v>0</v>
          </cell>
          <cell r="K1143">
            <v>0</v>
          </cell>
          <cell r="L1143">
            <v>0</v>
          </cell>
          <cell r="M1143">
            <v>0</v>
          </cell>
          <cell r="O1143" t="str">
            <v>Benthic carnivore</v>
          </cell>
          <cell r="P1143" t="str">
            <v>BC</v>
          </cell>
        </row>
        <row r="1144">
          <cell r="C1144" t="str">
            <v>Pteraster sp. 2</v>
          </cell>
          <cell r="D1144" t="str">
            <v>Echinodermata</v>
          </cell>
          <cell r="E1144" t="str">
            <v>Asteroidea</v>
          </cell>
          <cell r="F1144" t="str">
            <v>Pterasteridae</v>
          </cell>
          <cell r="J1144">
            <v>0</v>
          </cell>
          <cell r="K1144">
            <v>0</v>
          </cell>
          <cell r="L1144">
            <v>0</v>
          </cell>
          <cell r="M1144">
            <v>0</v>
          </cell>
          <cell r="O1144" t="str">
            <v>Benthic carnivore</v>
          </cell>
          <cell r="P1144" t="str">
            <v>BC</v>
          </cell>
        </row>
        <row r="1145">
          <cell r="C1145" t="str">
            <v>Pteraster spp.</v>
          </cell>
          <cell r="D1145" t="str">
            <v>Echinodermata</v>
          </cell>
          <cell r="E1145" t="str">
            <v>Asteroidea</v>
          </cell>
          <cell r="F1145" t="str">
            <v>Pterasteridae</v>
          </cell>
          <cell r="J1145">
            <v>0</v>
          </cell>
          <cell r="K1145">
            <v>0</v>
          </cell>
          <cell r="L1145">
            <v>0</v>
          </cell>
          <cell r="M1145">
            <v>0</v>
          </cell>
          <cell r="O1145" t="str">
            <v>Benthic carnivore</v>
          </cell>
          <cell r="P1145" t="str">
            <v>BC</v>
          </cell>
        </row>
        <row r="1146">
          <cell r="C1146" t="str">
            <v>Calyptraster spp.</v>
          </cell>
          <cell r="D1146" t="str">
            <v>Echinodermata</v>
          </cell>
          <cell r="E1146" t="str">
            <v>Asteroidea</v>
          </cell>
          <cell r="F1146" t="str">
            <v>Pterasteridae</v>
          </cell>
          <cell r="J1146">
            <v>0</v>
          </cell>
          <cell r="K1146">
            <v>0</v>
          </cell>
          <cell r="L1146">
            <v>0</v>
          </cell>
          <cell r="M1146">
            <v>0</v>
          </cell>
          <cell r="O1146" t="str">
            <v>Benthic carnivore</v>
          </cell>
          <cell r="P1146" t="str">
            <v>BC</v>
          </cell>
        </row>
        <row r="1147">
          <cell r="C1147" t="str">
            <v>Henricia sp. 1</v>
          </cell>
          <cell r="D1147" t="str">
            <v>Echinodermata</v>
          </cell>
          <cell r="E1147" t="str">
            <v>Asteroidea</v>
          </cell>
          <cell r="F1147" t="str">
            <v>Echinasteridae</v>
          </cell>
          <cell r="J1147">
            <v>0</v>
          </cell>
          <cell r="K1147">
            <v>0</v>
          </cell>
          <cell r="L1147">
            <v>0</v>
          </cell>
          <cell r="M1147">
            <v>0</v>
          </cell>
          <cell r="O1147" t="str">
            <v>Benthic carnivore</v>
          </cell>
          <cell r="P1147" t="str">
            <v>BC</v>
          </cell>
        </row>
        <row r="1148">
          <cell r="C1148" t="str">
            <v>Henricia sp. 2</v>
          </cell>
          <cell r="D1148" t="str">
            <v>Echinodermata</v>
          </cell>
          <cell r="E1148" t="str">
            <v>Asteroidea</v>
          </cell>
          <cell r="F1148" t="str">
            <v>Echinasteridae</v>
          </cell>
          <cell r="J1148">
            <v>0</v>
          </cell>
          <cell r="K1148">
            <v>0</v>
          </cell>
          <cell r="L1148">
            <v>0</v>
          </cell>
          <cell r="M1148">
            <v>0</v>
          </cell>
          <cell r="O1148" t="str">
            <v>Benthic carnivore</v>
          </cell>
          <cell r="P1148" t="str">
            <v>BC</v>
          </cell>
        </row>
        <row r="1149">
          <cell r="C1149" t="str">
            <v>Henricia sp. 3</v>
          </cell>
          <cell r="D1149" t="str">
            <v>Echinodermata</v>
          </cell>
          <cell r="E1149" t="str">
            <v>Asteroidea</v>
          </cell>
          <cell r="F1149" t="str">
            <v>Echinasteridae</v>
          </cell>
          <cell r="J1149">
            <v>0</v>
          </cell>
          <cell r="K1149">
            <v>0</v>
          </cell>
          <cell r="L1149">
            <v>0</v>
          </cell>
          <cell r="M1149">
            <v>0</v>
          </cell>
          <cell r="O1149" t="str">
            <v>Benthic carnivore</v>
          </cell>
          <cell r="P1149" t="str">
            <v>BC</v>
          </cell>
        </row>
        <row r="1150">
          <cell r="C1150" t="str">
            <v>Henricia spp.</v>
          </cell>
          <cell r="D1150" t="str">
            <v>Echinodermata</v>
          </cell>
          <cell r="E1150" t="str">
            <v>Asteroidea</v>
          </cell>
          <cell r="F1150" t="str">
            <v>Echinasteridae</v>
          </cell>
          <cell r="J1150">
            <v>0</v>
          </cell>
          <cell r="K1150">
            <v>0</v>
          </cell>
          <cell r="L1150">
            <v>0</v>
          </cell>
          <cell r="M1150">
            <v>0</v>
          </cell>
          <cell r="O1150" t="str">
            <v>Benthic carnivore</v>
          </cell>
          <cell r="P1150" t="str">
            <v>BC</v>
          </cell>
        </row>
        <row r="1151">
          <cell r="C1151" t="str">
            <v>Brisingidae - undifferentiated</v>
          </cell>
          <cell r="D1151" t="str">
            <v>Echinodermata</v>
          </cell>
          <cell r="E1151" t="str">
            <v>Asteroidea</v>
          </cell>
          <cell r="F1151" t="str">
            <v>Brisingidae</v>
          </cell>
          <cell r="J1151">
            <v>0</v>
          </cell>
          <cell r="K1151">
            <v>0</v>
          </cell>
          <cell r="L1151">
            <v>0</v>
          </cell>
          <cell r="M1151">
            <v>0</v>
          </cell>
          <cell r="O1151" t="str">
            <v>Filter feeder</v>
          </cell>
          <cell r="P1151" t="str">
            <v>BF</v>
          </cell>
        </row>
        <row r="1152">
          <cell r="C1152" t="str">
            <v>Hymenodiscus sp. 1</v>
          </cell>
          <cell r="D1152" t="str">
            <v>Echinodermata</v>
          </cell>
          <cell r="E1152" t="str">
            <v>Asteroidea</v>
          </cell>
          <cell r="F1152" t="str">
            <v>Brisingidae</v>
          </cell>
          <cell r="J1152">
            <v>0</v>
          </cell>
          <cell r="K1152">
            <v>0</v>
          </cell>
          <cell r="L1152">
            <v>0</v>
          </cell>
          <cell r="M1152">
            <v>0</v>
          </cell>
          <cell r="O1152" t="str">
            <v>Filter feeder</v>
          </cell>
          <cell r="P1152" t="str">
            <v>BF</v>
          </cell>
        </row>
        <row r="1153">
          <cell r="C1153" t="str">
            <v>Zoroaster macracantha</v>
          </cell>
          <cell r="D1153" t="str">
            <v>Echinodermata</v>
          </cell>
          <cell r="E1153" t="str">
            <v>Asteroidea</v>
          </cell>
          <cell r="F1153" t="str">
            <v>Zoroasteridae</v>
          </cell>
          <cell r="J1153">
            <v>0</v>
          </cell>
          <cell r="K1153">
            <v>0</v>
          </cell>
          <cell r="L1153">
            <v>0</v>
          </cell>
          <cell r="M1153">
            <v>0</v>
          </cell>
          <cell r="O1153" t="str">
            <v>Benthic carnivore</v>
          </cell>
          <cell r="P1153" t="str">
            <v>BC</v>
          </cell>
        </row>
        <row r="1154">
          <cell r="C1154" t="str">
            <v>Zoroaster carinatus</v>
          </cell>
          <cell r="D1154" t="str">
            <v>Echinodermata</v>
          </cell>
          <cell r="E1154" t="str">
            <v>Asteroidea</v>
          </cell>
          <cell r="F1154" t="str">
            <v>Zoroasteridae</v>
          </cell>
          <cell r="J1154">
            <v>0</v>
          </cell>
          <cell r="K1154">
            <v>0</v>
          </cell>
          <cell r="L1154">
            <v>0</v>
          </cell>
          <cell r="M1154">
            <v>0</v>
          </cell>
          <cell r="O1154" t="str">
            <v>Benthic carnivore</v>
          </cell>
          <cell r="P1154" t="str">
            <v>BC</v>
          </cell>
        </row>
        <row r="1155">
          <cell r="C1155" t="str">
            <v>Zoroaster spinulosus</v>
          </cell>
          <cell r="D1155" t="str">
            <v>Echinodermata</v>
          </cell>
          <cell r="E1155" t="str">
            <v>Asteroidea</v>
          </cell>
          <cell r="F1155" t="str">
            <v>Zoroasteridae</v>
          </cell>
          <cell r="J1155">
            <v>0</v>
          </cell>
          <cell r="K1155">
            <v>0</v>
          </cell>
          <cell r="L1155">
            <v>0</v>
          </cell>
          <cell r="M1155">
            <v>0</v>
          </cell>
          <cell r="O1155" t="str">
            <v>Benthic carnivore</v>
          </cell>
          <cell r="P1155" t="str">
            <v>BC</v>
          </cell>
        </row>
        <row r="1156">
          <cell r="C1156" t="str">
            <v>Zoroaster singletoni</v>
          </cell>
          <cell r="D1156" t="str">
            <v>Echinodermata</v>
          </cell>
          <cell r="E1156" t="str">
            <v>Asteroidea</v>
          </cell>
          <cell r="F1156" t="str">
            <v>Zoroasteridae</v>
          </cell>
          <cell r="J1156">
            <v>0</v>
          </cell>
          <cell r="K1156">
            <v>0</v>
          </cell>
          <cell r="L1156">
            <v>0</v>
          </cell>
          <cell r="M1156">
            <v>0</v>
          </cell>
          <cell r="O1156" t="str">
            <v>Benthic carnivore</v>
          </cell>
          <cell r="P1156" t="str">
            <v>BC</v>
          </cell>
        </row>
        <row r="1157">
          <cell r="C1157" t="str">
            <v>Zoroaster cf singletoni</v>
          </cell>
          <cell r="D1157" t="str">
            <v>Echinodermata</v>
          </cell>
          <cell r="E1157" t="str">
            <v>Asteroidea</v>
          </cell>
          <cell r="F1157" t="str">
            <v>Zoroasteridae</v>
          </cell>
          <cell r="J1157">
            <v>0</v>
          </cell>
          <cell r="K1157">
            <v>0</v>
          </cell>
          <cell r="L1157">
            <v>0</v>
          </cell>
          <cell r="M1157">
            <v>0</v>
          </cell>
          <cell r="O1157" t="str">
            <v>Benthic carnivore</v>
          </cell>
          <cell r="P1157" t="str">
            <v>BC</v>
          </cell>
        </row>
        <row r="1158">
          <cell r="C1158" t="str">
            <v>Zoroaster cf barathri</v>
          </cell>
          <cell r="D1158" t="str">
            <v>Echinodermata</v>
          </cell>
          <cell r="E1158" t="str">
            <v>Asteroidea</v>
          </cell>
          <cell r="F1158" t="str">
            <v>Zoroasteridae</v>
          </cell>
          <cell r="J1158">
            <v>0</v>
          </cell>
          <cell r="K1158">
            <v>0</v>
          </cell>
          <cell r="L1158">
            <v>0</v>
          </cell>
          <cell r="M1158">
            <v>0</v>
          </cell>
          <cell r="O1158" t="str">
            <v>Benthic carnivore</v>
          </cell>
          <cell r="P1158" t="str">
            <v>BC</v>
          </cell>
        </row>
        <row r="1159">
          <cell r="C1159" t="str">
            <v>Zoroasteridae sp. 1</v>
          </cell>
          <cell r="D1159" t="str">
            <v>Echinodermata</v>
          </cell>
          <cell r="E1159" t="str">
            <v>Asteroidea</v>
          </cell>
          <cell r="F1159" t="str">
            <v>Zoroasteridae</v>
          </cell>
          <cell r="J1159">
            <v>0</v>
          </cell>
          <cell r="K1159">
            <v>0</v>
          </cell>
          <cell r="L1159">
            <v>0</v>
          </cell>
          <cell r="M1159">
            <v>0</v>
          </cell>
          <cell r="O1159" t="str">
            <v>Benthic carnivore</v>
          </cell>
          <cell r="P1159" t="str">
            <v>BC</v>
          </cell>
        </row>
        <row r="1160">
          <cell r="C1160" t="str">
            <v>Zoroaster cf alternicanthus</v>
          </cell>
          <cell r="D1160" t="str">
            <v>Echinodermata</v>
          </cell>
          <cell r="E1160" t="str">
            <v>Asteroidea</v>
          </cell>
          <cell r="F1160" t="str">
            <v>Zoroasteridae</v>
          </cell>
          <cell r="J1160">
            <v>0</v>
          </cell>
          <cell r="K1160">
            <v>0</v>
          </cell>
          <cell r="L1160">
            <v>0</v>
          </cell>
          <cell r="M1160">
            <v>0</v>
          </cell>
          <cell r="O1160" t="str">
            <v>Benthic carnivore</v>
          </cell>
          <cell r="P1160" t="str">
            <v>BC</v>
          </cell>
        </row>
        <row r="1161">
          <cell r="C1161" t="str">
            <v>Zoroaster spp.</v>
          </cell>
          <cell r="D1161" t="str">
            <v>Echinodermata</v>
          </cell>
          <cell r="E1161" t="str">
            <v>Asteroidea</v>
          </cell>
          <cell r="F1161" t="str">
            <v>Zoroasteridae</v>
          </cell>
          <cell r="J1161">
            <v>0</v>
          </cell>
          <cell r="K1161">
            <v>0</v>
          </cell>
          <cell r="L1161">
            <v>0</v>
          </cell>
          <cell r="M1161">
            <v>0</v>
          </cell>
          <cell r="O1161" t="str">
            <v>Benthic carnivore</v>
          </cell>
          <cell r="P1161" t="str">
            <v>BC</v>
          </cell>
        </row>
        <row r="1162">
          <cell r="C1162" t="str">
            <v>Cosmasterias dyscrita</v>
          </cell>
          <cell r="D1162" t="str">
            <v>Echinodermata</v>
          </cell>
          <cell r="E1162" t="str">
            <v>Asteroidea</v>
          </cell>
          <cell r="F1162" t="str">
            <v>Stichasteridae</v>
          </cell>
          <cell r="J1162">
            <v>0</v>
          </cell>
          <cell r="K1162">
            <v>0</v>
          </cell>
          <cell r="L1162">
            <v>0</v>
          </cell>
          <cell r="M1162">
            <v>0</v>
          </cell>
          <cell r="O1162" t="str">
            <v>Benthic carnivore</v>
          </cell>
          <cell r="P1162" t="str">
            <v>BC</v>
          </cell>
        </row>
        <row r="1163">
          <cell r="C1163" t="str">
            <v>Smilasterias clarkailsa</v>
          </cell>
          <cell r="D1163" t="str">
            <v>Echinodermata</v>
          </cell>
          <cell r="E1163" t="str">
            <v>Asteroidea</v>
          </cell>
          <cell r="F1163" t="str">
            <v>Stichasteridae</v>
          </cell>
          <cell r="J1163">
            <v>0</v>
          </cell>
          <cell r="K1163">
            <v>0</v>
          </cell>
          <cell r="L1163">
            <v>0</v>
          </cell>
          <cell r="M1163">
            <v>0</v>
          </cell>
          <cell r="O1163" t="str">
            <v>Benthic carnivore</v>
          </cell>
          <cell r="P1163" t="str">
            <v>BC</v>
          </cell>
        </row>
        <row r="1164">
          <cell r="C1164" t="str">
            <v>Coscinasterias muricata</v>
          </cell>
          <cell r="D1164" t="str">
            <v>Echinodermata</v>
          </cell>
          <cell r="E1164" t="str">
            <v>Asterridae</v>
          </cell>
          <cell r="G1164" t="str">
            <v>EchinodermataAsterridae</v>
          </cell>
          <cell r="I1164" t="str">
            <v>epibenthos</v>
          </cell>
          <cell r="K1164" t="str">
            <v>macrobenthos</v>
          </cell>
          <cell r="L1164" t="str">
            <v>macrobenthos</v>
          </cell>
          <cell r="M1164" t="str">
            <v>macrobenthos</v>
          </cell>
          <cell r="O1164" t="str">
            <v>Benthic carnivore</v>
          </cell>
          <cell r="P1164" t="str">
            <v>BC</v>
          </cell>
        </row>
        <row r="1165">
          <cell r="C1165" t="str">
            <v>Smilasterias triremis</v>
          </cell>
          <cell r="D1165" t="str">
            <v>Echinodermata</v>
          </cell>
          <cell r="E1165" t="str">
            <v>Asteroidea</v>
          </cell>
          <cell r="F1165" t="str">
            <v>Stichasteridae</v>
          </cell>
          <cell r="J1165">
            <v>0</v>
          </cell>
          <cell r="K1165">
            <v>0</v>
          </cell>
          <cell r="L1165">
            <v>0</v>
          </cell>
          <cell r="M1165">
            <v>0</v>
          </cell>
          <cell r="O1165" t="str">
            <v>Benthic carnivore</v>
          </cell>
          <cell r="P1165" t="str">
            <v>BC</v>
          </cell>
        </row>
        <row r="1166">
          <cell r="C1166" t="str">
            <v>Hydrasterias cf sacculata</v>
          </cell>
          <cell r="D1166" t="str">
            <v>Echinodermata</v>
          </cell>
          <cell r="E1166" t="str">
            <v>Asteroidea</v>
          </cell>
          <cell r="F1166" t="str">
            <v>Pedicellasteridae</v>
          </cell>
          <cell r="J1166">
            <v>0</v>
          </cell>
          <cell r="K1166">
            <v>0</v>
          </cell>
          <cell r="L1166">
            <v>0</v>
          </cell>
          <cell r="M1166">
            <v>0</v>
          </cell>
          <cell r="O1166" t="str">
            <v>Benthic carnivore</v>
          </cell>
          <cell r="P1166" t="str">
            <v>BC</v>
          </cell>
        </row>
        <row r="1167">
          <cell r="C1167" t="str">
            <v>Tarsaster sp. 1</v>
          </cell>
          <cell r="D1167" t="str">
            <v>Echinodermata</v>
          </cell>
          <cell r="E1167" t="str">
            <v>Asteroidea</v>
          </cell>
          <cell r="F1167" t="str">
            <v>Pedicellasteridae</v>
          </cell>
          <cell r="J1167">
            <v>0</v>
          </cell>
          <cell r="K1167">
            <v>0</v>
          </cell>
          <cell r="L1167">
            <v>0</v>
          </cell>
          <cell r="M1167">
            <v>0</v>
          </cell>
          <cell r="O1167" t="str">
            <v>Benthic carnivore</v>
          </cell>
          <cell r="P1167" t="str">
            <v>BC</v>
          </cell>
        </row>
        <row r="1168">
          <cell r="C1168" t="str">
            <v>Class Ophiuroidea - undifferentiated</v>
          </cell>
          <cell r="D1168" t="str">
            <v>Echinodermata</v>
          </cell>
          <cell r="E1168" t="str">
            <v>Ophiuroidea</v>
          </cell>
          <cell r="F1168" t="str">
            <v xml:space="preserve">  --  </v>
          </cell>
          <cell r="J1168">
            <v>0</v>
          </cell>
          <cell r="K1168">
            <v>0</v>
          </cell>
          <cell r="L1168">
            <v>0</v>
          </cell>
          <cell r="M1168">
            <v>0</v>
          </cell>
          <cell r="O1168" t="str">
            <v>Benthic carnivore</v>
          </cell>
          <cell r="P1168" t="str">
            <v>BC</v>
          </cell>
        </row>
        <row r="1169">
          <cell r="C1169" t="str">
            <v>Ophiuriudea 14</v>
          </cell>
          <cell r="D1169" t="str">
            <v>Echinodermata/Eleutherozoa</v>
          </cell>
          <cell r="E1169" t="str">
            <v>Ophiuroidea</v>
          </cell>
          <cell r="F1169">
            <v>0</v>
          </cell>
          <cell r="G1169" t="str">
            <v>Echinodermata/EleutherozoaOphiuroidea</v>
          </cell>
          <cell r="H1169" t="str">
            <v>benthic invertebrate</v>
          </cell>
          <cell r="I1169" t="str">
            <v>epibenthos</v>
          </cell>
          <cell r="J1169" t="str">
            <v>epibenthos</v>
          </cell>
          <cell r="K1169" t="str">
            <v>macrobenthos</v>
          </cell>
          <cell r="L1169" t="str">
            <v>macrobenthos</v>
          </cell>
          <cell r="M1169" t="str">
            <v>macrobenthos</v>
          </cell>
          <cell r="N1169" t="str">
            <v xml:space="preserve"> </v>
          </cell>
          <cell r="O1169" t="str">
            <v>Benthic carnivore</v>
          </cell>
          <cell r="P1169" t="str">
            <v>BC</v>
          </cell>
        </row>
        <row r="1170">
          <cell r="C1170" t="str">
            <v>Ophiuroidea</v>
          </cell>
          <cell r="D1170" t="str">
            <v>Echinodermata/Eleutherozoa</v>
          </cell>
          <cell r="E1170" t="str">
            <v>Ophiuroidea</v>
          </cell>
          <cell r="F1170">
            <v>0</v>
          </cell>
          <cell r="G1170" t="str">
            <v>Echinodermata/EleutherozoaOphiuroidea</v>
          </cell>
          <cell r="H1170" t="str">
            <v>benthic invertebrate</v>
          </cell>
          <cell r="I1170" t="str">
            <v>epibenthos</v>
          </cell>
          <cell r="J1170" t="str">
            <v>epibenthos</v>
          </cell>
          <cell r="K1170" t="str">
            <v>macrobenthos</v>
          </cell>
          <cell r="L1170" t="str">
            <v>macrobenthos</v>
          </cell>
          <cell r="M1170" t="str">
            <v>macrobenthos</v>
          </cell>
          <cell r="N1170" t="str">
            <v xml:space="preserve"> </v>
          </cell>
          <cell r="O1170" t="str">
            <v>Benthic carnivore</v>
          </cell>
          <cell r="P1170" t="str">
            <v>BC</v>
          </cell>
        </row>
        <row r="1171">
          <cell r="C1171" t="str">
            <v>Ophiuroidea 11</v>
          </cell>
          <cell r="D1171" t="str">
            <v>Echinodermata/Eleutherozoa</v>
          </cell>
          <cell r="E1171" t="str">
            <v>Ophiuroidea</v>
          </cell>
          <cell r="F1171">
            <v>0</v>
          </cell>
          <cell r="G1171" t="str">
            <v>Echinodermata/EleutherozoaOphiuroidea</v>
          </cell>
          <cell r="H1171" t="str">
            <v>benthic invertebrate</v>
          </cell>
          <cell r="I1171" t="str">
            <v>epibenthos</v>
          </cell>
          <cell r="J1171" t="str">
            <v>epibenthos</v>
          </cell>
          <cell r="K1171" t="str">
            <v>macrobenthos</v>
          </cell>
          <cell r="L1171" t="str">
            <v>macrobenthos</v>
          </cell>
          <cell r="M1171" t="str">
            <v>macrobenthos</v>
          </cell>
          <cell r="N1171" t="str">
            <v xml:space="preserve"> </v>
          </cell>
          <cell r="O1171" t="str">
            <v>Benthic carnivore</v>
          </cell>
          <cell r="P1171" t="str">
            <v>BC</v>
          </cell>
        </row>
        <row r="1172">
          <cell r="C1172" t="str">
            <v>Ophiuroidea 11 remains</v>
          </cell>
          <cell r="D1172" t="str">
            <v>Echinodermata/Eleutherozoa</v>
          </cell>
          <cell r="E1172" t="str">
            <v>Ophiuroidea</v>
          </cell>
          <cell r="F1172">
            <v>0</v>
          </cell>
          <cell r="G1172" t="str">
            <v>Echinodermata/EleutherozoaOphiuroidea</v>
          </cell>
          <cell r="H1172" t="str">
            <v>benthic invertebrate</v>
          </cell>
          <cell r="I1172" t="str">
            <v>epibenthos</v>
          </cell>
          <cell r="J1172" t="str">
            <v>epibenthos</v>
          </cell>
          <cell r="K1172" t="str">
            <v>macrobenthos</v>
          </cell>
          <cell r="L1172" t="str">
            <v>macrobenthos</v>
          </cell>
          <cell r="M1172" t="str">
            <v>macrobenthos</v>
          </cell>
          <cell r="N1172" t="str">
            <v xml:space="preserve"> </v>
          </cell>
          <cell r="O1172" t="str">
            <v>Benthic carnivore</v>
          </cell>
          <cell r="P1172" t="str">
            <v>BC</v>
          </cell>
        </row>
        <row r="1173">
          <cell r="C1173" t="str">
            <v>Ophiuroidea 12</v>
          </cell>
          <cell r="D1173" t="str">
            <v>Echinodermata/Eleutherozoa</v>
          </cell>
          <cell r="E1173" t="str">
            <v>Ophiuroidea</v>
          </cell>
          <cell r="F1173">
            <v>0</v>
          </cell>
          <cell r="G1173" t="str">
            <v>Echinodermata/EleutherozoaOphiuroidea</v>
          </cell>
          <cell r="H1173" t="str">
            <v>benthic invertebrate</v>
          </cell>
          <cell r="I1173" t="str">
            <v>epibenthos</v>
          </cell>
          <cell r="J1173" t="str">
            <v>epibenthos</v>
          </cell>
          <cell r="K1173" t="str">
            <v>macrobenthos</v>
          </cell>
          <cell r="L1173" t="str">
            <v>macrobenthos</v>
          </cell>
          <cell r="M1173" t="str">
            <v>macrobenthos</v>
          </cell>
          <cell r="N1173" t="str">
            <v xml:space="preserve"> </v>
          </cell>
          <cell r="O1173" t="str">
            <v>Benthic carnivore</v>
          </cell>
          <cell r="P1173" t="str">
            <v>BC</v>
          </cell>
        </row>
        <row r="1174">
          <cell r="C1174" t="str">
            <v>Ophiuroidea 13</v>
          </cell>
          <cell r="D1174" t="str">
            <v>Echinodermata/Eleutherozoa</v>
          </cell>
          <cell r="E1174" t="str">
            <v>Ophiuroidea</v>
          </cell>
          <cell r="F1174">
            <v>0</v>
          </cell>
          <cell r="G1174" t="str">
            <v>Echinodermata/EleutherozoaOphiuroidea</v>
          </cell>
          <cell r="H1174" t="str">
            <v>benthic invertebrate</v>
          </cell>
          <cell r="I1174" t="str">
            <v>epibenthos</v>
          </cell>
          <cell r="J1174" t="str">
            <v>epibenthos</v>
          </cell>
          <cell r="K1174" t="str">
            <v>macrobenthos</v>
          </cell>
          <cell r="L1174" t="str">
            <v>macrobenthos</v>
          </cell>
          <cell r="M1174" t="str">
            <v>macrobenthos</v>
          </cell>
          <cell r="N1174" t="str">
            <v xml:space="preserve"> </v>
          </cell>
          <cell r="O1174" t="str">
            <v>Benthic carnivore</v>
          </cell>
          <cell r="P1174" t="str">
            <v>BC</v>
          </cell>
        </row>
        <row r="1175">
          <cell r="C1175" t="str">
            <v>Ophiuroidea remains</v>
          </cell>
          <cell r="D1175" t="str">
            <v>Echinodermata/Eleutherozoa</v>
          </cell>
          <cell r="E1175" t="str">
            <v>Ophiuroidea</v>
          </cell>
          <cell r="F1175">
            <v>0</v>
          </cell>
          <cell r="G1175" t="str">
            <v>Echinodermata/EleutherozoaOphiuroidea</v>
          </cell>
          <cell r="H1175" t="str">
            <v>benthic invertebrate</v>
          </cell>
          <cell r="I1175" t="str">
            <v>epibenthos</v>
          </cell>
          <cell r="J1175" t="str">
            <v>epibenthos</v>
          </cell>
          <cell r="K1175" t="str">
            <v>macrobenthos</v>
          </cell>
          <cell r="L1175" t="str">
            <v>macrobenthos</v>
          </cell>
          <cell r="M1175" t="str">
            <v>macrobenthos</v>
          </cell>
          <cell r="N1175" t="str">
            <v xml:space="preserve"> </v>
          </cell>
          <cell r="O1175" t="str">
            <v>Benthic carnivore</v>
          </cell>
          <cell r="P1175" t="str">
            <v>BC</v>
          </cell>
        </row>
        <row r="1176">
          <cell r="C1176" t="str">
            <v>Ophiomyxidae - undifferentiated</v>
          </cell>
          <cell r="D1176" t="str">
            <v>Echinodermata</v>
          </cell>
          <cell r="E1176" t="str">
            <v>Ophiuroidea</v>
          </cell>
          <cell r="F1176" t="str">
            <v>Ophiomyxidae</v>
          </cell>
          <cell r="J1176">
            <v>0</v>
          </cell>
          <cell r="K1176">
            <v>0</v>
          </cell>
          <cell r="L1176">
            <v>0</v>
          </cell>
          <cell r="M1176">
            <v>0</v>
          </cell>
          <cell r="O1176" t="str">
            <v>Benthic carnivore</v>
          </cell>
          <cell r="P1176" t="str">
            <v>BC</v>
          </cell>
        </row>
        <row r="1177">
          <cell r="C1177" t="str">
            <v>Ophiomyxa australis</v>
          </cell>
          <cell r="D1177" t="str">
            <v>Echinodermata</v>
          </cell>
          <cell r="E1177" t="str">
            <v>Ophiuroidea</v>
          </cell>
          <cell r="F1177" t="str">
            <v>Ophiomyxidae</v>
          </cell>
          <cell r="J1177">
            <v>0</v>
          </cell>
          <cell r="K1177">
            <v>0</v>
          </cell>
          <cell r="L1177">
            <v>0</v>
          </cell>
          <cell r="M1177">
            <v>0</v>
          </cell>
          <cell r="O1177" t="str">
            <v>Benthic carnivore</v>
          </cell>
          <cell r="P1177" t="str">
            <v>BC</v>
          </cell>
        </row>
        <row r="1178">
          <cell r="C1178" t="str">
            <v>Ophiobyrsa rudis</v>
          </cell>
          <cell r="D1178" t="str">
            <v>Echinodermata</v>
          </cell>
          <cell r="E1178" t="str">
            <v>Ophiuroidea</v>
          </cell>
          <cell r="F1178" t="str">
            <v>Ophiomyxidae</v>
          </cell>
          <cell r="J1178">
            <v>0</v>
          </cell>
          <cell r="K1178">
            <v>0</v>
          </cell>
          <cell r="L1178">
            <v>0</v>
          </cell>
          <cell r="M1178">
            <v>0</v>
          </cell>
          <cell r="O1178" t="str">
            <v>Benthic carnivore</v>
          </cell>
          <cell r="P1178" t="str">
            <v>BC</v>
          </cell>
        </row>
        <row r="1179">
          <cell r="C1179" t="str">
            <v>Ophiomyxa crinita</v>
          </cell>
          <cell r="D1179" t="str">
            <v>Echinodermata</v>
          </cell>
          <cell r="E1179" t="str">
            <v>Ophiuroidea</v>
          </cell>
          <cell r="F1179" t="str">
            <v>Ophiomyxidae</v>
          </cell>
          <cell r="J1179">
            <v>0</v>
          </cell>
          <cell r="K1179">
            <v>0</v>
          </cell>
          <cell r="L1179">
            <v>0</v>
          </cell>
          <cell r="M1179">
            <v>0</v>
          </cell>
          <cell r="O1179" t="str">
            <v>Benthic carnivore</v>
          </cell>
          <cell r="P1179" t="str">
            <v>BC</v>
          </cell>
        </row>
        <row r="1180">
          <cell r="C1180" t="str">
            <v>Ophiolycus spp.</v>
          </cell>
          <cell r="D1180" t="str">
            <v>Echinodermata</v>
          </cell>
          <cell r="E1180" t="str">
            <v>Ophiuroidea</v>
          </cell>
          <cell r="F1180" t="str">
            <v>Ophiomyxidae</v>
          </cell>
          <cell r="J1180">
            <v>0</v>
          </cell>
          <cell r="K1180">
            <v>0</v>
          </cell>
          <cell r="L1180">
            <v>0</v>
          </cell>
          <cell r="M1180">
            <v>0</v>
          </cell>
          <cell r="O1180" t="str">
            <v>Benthic carnivore</v>
          </cell>
          <cell r="P1180" t="str">
            <v>BC</v>
          </cell>
        </row>
        <row r="1181">
          <cell r="C1181" t="str">
            <v>Ophioplexa spp.</v>
          </cell>
          <cell r="D1181" t="str">
            <v>Echinodermata</v>
          </cell>
          <cell r="E1181" t="str">
            <v>Ophiuroidea</v>
          </cell>
          <cell r="F1181" t="str">
            <v>Ophiomyxidae</v>
          </cell>
          <cell r="J1181">
            <v>0</v>
          </cell>
          <cell r="K1181">
            <v>0</v>
          </cell>
          <cell r="L1181">
            <v>0</v>
          </cell>
          <cell r="M1181">
            <v>0</v>
          </cell>
          <cell r="O1181" t="str">
            <v>Benthic carnivore</v>
          </cell>
          <cell r="P1181" t="str">
            <v>BC</v>
          </cell>
        </row>
        <row r="1182">
          <cell r="C1182" t="str">
            <v>basket stars</v>
          </cell>
          <cell r="D1182" t="str">
            <v>Echinodermata</v>
          </cell>
          <cell r="E1182" t="str">
            <v>Gorgonncephalidae</v>
          </cell>
          <cell r="F1182">
            <v>0</v>
          </cell>
          <cell r="G1182" t="str">
            <v>EchinodermataGorgonncephalidae</v>
          </cell>
          <cell r="J1182">
            <v>0</v>
          </cell>
          <cell r="K1182" t="str">
            <v>macrobenthos</v>
          </cell>
          <cell r="L1182" t="str">
            <v>macrobenthos</v>
          </cell>
          <cell r="M1182" t="str">
            <v>macrobenthos</v>
          </cell>
          <cell r="N1182" t="str">
            <v xml:space="preserve"> </v>
          </cell>
          <cell r="O1182" t="str">
            <v>Filter feeder</v>
          </cell>
          <cell r="P1182" t="str">
            <v>BF</v>
          </cell>
        </row>
        <row r="1183">
          <cell r="C1183" t="str">
            <v>Gorgonocephalidae(basket stars)</v>
          </cell>
          <cell r="D1183" t="str">
            <v>Echinodermata</v>
          </cell>
          <cell r="E1183" t="str">
            <v>Gorgonncephalidae</v>
          </cell>
          <cell r="F1183">
            <v>0</v>
          </cell>
          <cell r="G1183" t="str">
            <v>EchinodermataGorgonncephalidae</v>
          </cell>
          <cell r="K1183" t="str">
            <v>macrobenthos</v>
          </cell>
          <cell r="L1183" t="str">
            <v>macrobenthos</v>
          </cell>
          <cell r="M1183" t="str">
            <v>macrobenthos</v>
          </cell>
          <cell r="N1183" t="str">
            <v xml:space="preserve"> </v>
          </cell>
          <cell r="O1183" t="str">
            <v>Filter feeder</v>
          </cell>
          <cell r="P1183" t="str">
            <v>BF</v>
          </cell>
        </row>
        <row r="1184">
          <cell r="C1184" t="str">
            <v>Asteroschematidae - undifferentiated</v>
          </cell>
          <cell r="D1184" t="str">
            <v>Echinodermata</v>
          </cell>
          <cell r="E1184" t="str">
            <v>Ophiuroidea</v>
          </cell>
          <cell r="F1184" t="str">
            <v>Asteroschematidae</v>
          </cell>
          <cell r="J1184">
            <v>0</v>
          </cell>
          <cell r="K1184">
            <v>0</v>
          </cell>
          <cell r="L1184">
            <v>0</v>
          </cell>
          <cell r="M1184">
            <v>0</v>
          </cell>
          <cell r="O1184" t="str">
            <v>Filter feeder</v>
          </cell>
          <cell r="P1184" t="str">
            <v>BF</v>
          </cell>
        </row>
        <row r="1185">
          <cell r="C1185" t="str">
            <v>Ophiocreas sibogae</v>
          </cell>
          <cell r="D1185" t="str">
            <v>Echinodermata</v>
          </cell>
          <cell r="E1185" t="str">
            <v>Ophiuroidea</v>
          </cell>
          <cell r="F1185" t="str">
            <v>Asteroschematidae</v>
          </cell>
          <cell r="J1185">
            <v>0</v>
          </cell>
          <cell r="K1185">
            <v>0</v>
          </cell>
          <cell r="L1185">
            <v>0</v>
          </cell>
          <cell r="M1185">
            <v>0</v>
          </cell>
          <cell r="O1185" t="str">
            <v>Filter feeder</v>
          </cell>
          <cell r="P1185" t="str">
            <v>BF</v>
          </cell>
        </row>
        <row r="1186">
          <cell r="C1186" t="str">
            <v>Astrodia tenuispina</v>
          </cell>
          <cell r="D1186" t="str">
            <v>Echinodermata</v>
          </cell>
          <cell r="E1186" t="str">
            <v>Ophiuroidea</v>
          </cell>
          <cell r="F1186" t="str">
            <v>Asteronychidae</v>
          </cell>
          <cell r="J1186">
            <v>0</v>
          </cell>
          <cell r="K1186">
            <v>0</v>
          </cell>
          <cell r="L1186">
            <v>0</v>
          </cell>
          <cell r="M1186">
            <v>0</v>
          </cell>
          <cell r="O1186" t="str">
            <v>Filter feeder</v>
          </cell>
          <cell r="P1186" t="str">
            <v>BF</v>
          </cell>
        </row>
        <row r="1187">
          <cell r="C1187" t="str">
            <v>Ophiura flagellata</v>
          </cell>
          <cell r="D1187" t="str">
            <v>Echinodermata</v>
          </cell>
          <cell r="E1187" t="str">
            <v>Ophiuroidea</v>
          </cell>
          <cell r="F1187" t="str">
            <v>Ophiuridae</v>
          </cell>
          <cell r="J1187">
            <v>0</v>
          </cell>
          <cell r="K1187">
            <v>0</v>
          </cell>
          <cell r="L1187">
            <v>0</v>
          </cell>
          <cell r="M1187">
            <v>0</v>
          </cell>
          <cell r="O1187" t="str">
            <v>Benthic carnivore</v>
          </cell>
          <cell r="P1187" t="str">
            <v>BC</v>
          </cell>
        </row>
        <row r="1188">
          <cell r="C1188" t="str">
            <v>Ophiura jejuna</v>
          </cell>
          <cell r="D1188" t="str">
            <v>Echinodermata</v>
          </cell>
          <cell r="E1188" t="str">
            <v>Ophiuroidea</v>
          </cell>
          <cell r="F1188" t="str">
            <v>Ophiuridae</v>
          </cell>
          <cell r="J1188">
            <v>0</v>
          </cell>
          <cell r="K1188">
            <v>0</v>
          </cell>
          <cell r="L1188">
            <v>0</v>
          </cell>
          <cell r="M1188">
            <v>0</v>
          </cell>
          <cell r="O1188" t="str">
            <v>Benthic carnivore</v>
          </cell>
          <cell r="P1188" t="str">
            <v>BC</v>
          </cell>
        </row>
        <row r="1189">
          <cell r="C1189" t="str">
            <v>Ophiura irrorata</v>
          </cell>
          <cell r="D1189" t="str">
            <v>Echinodermata</v>
          </cell>
          <cell r="E1189" t="str">
            <v>Ophiuroidea</v>
          </cell>
          <cell r="F1189" t="str">
            <v>Ophiuridae</v>
          </cell>
          <cell r="J1189">
            <v>0</v>
          </cell>
          <cell r="K1189">
            <v>0</v>
          </cell>
          <cell r="L1189">
            <v>0</v>
          </cell>
          <cell r="M1189">
            <v>0</v>
          </cell>
          <cell r="O1189" t="str">
            <v>Benthic carnivore</v>
          </cell>
          <cell r="P1189" t="str">
            <v>BC</v>
          </cell>
        </row>
        <row r="1190">
          <cell r="C1190" t="str">
            <v>Ophiocten hastatum</v>
          </cell>
          <cell r="D1190" t="str">
            <v>Echinodermata</v>
          </cell>
          <cell r="E1190" t="str">
            <v>Ophiuroidea</v>
          </cell>
          <cell r="F1190" t="str">
            <v>Ophiuridae</v>
          </cell>
          <cell r="J1190">
            <v>0</v>
          </cell>
          <cell r="K1190">
            <v>0</v>
          </cell>
          <cell r="L1190">
            <v>0</v>
          </cell>
          <cell r="M1190">
            <v>0</v>
          </cell>
          <cell r="O1190" t="str">
            <v>Benthic carnivore</v>
          </cell>
          <cell r="P1190" t="str">
            <v>BC</v>
          </cell>
        </row>
        <row r="1191">
          <cell r="C1191" t="str">
            <v>Ophiomusium lymani</v>
          </cell>
          <cell r="D1191" t="str">
            <v>Echinodermata</v>
          </cell>
          <cell r="E1191" t="str">
            <v>Ophiuroidea</v>
          </cell>
          <cell r="F1191" t="str">
            <v>Ophiolepididae</v>
          </cell>
          <cell r="J1191">
            <v>0</v>
          </cell>
          <cell r="K1191">
            <v>0</v>
          </cell>
          <cell r="L1191">
            <v>0</v>
          </cell>
          <cell r="M1191">
            <v>0</v>
          </cell>
          <cell r="O1191" t="str">
            <v>Benthic carnivore</v>
          </cell>
          <cell r="P1191" t="str">
            <v>BC</v>
          </cell>
        </row>
        <row r="1192">
          <cell r="C1192" t="str">
            <v>Amphiophiura urbana</v>
          </cell>
          <cell r="D1192" t="str">
            <v>Echinodermata</v>
          </cell>
          <cell r="E1192" t="str">
            <v>Ophiuroidea</v>
          </cell>
          <cell r="F1192" t="str">
            <v>Ophiuridae</v>
          </cell>
          <cell r="J1192">
            <v>0</v>
          </cell>
          <cell r="K1192">
            <v>0</v>
          </cell>
          <cell r="L1192">
            <v>0</v>
          </cell>
          <cell r="M1192">
            <v>0</v>
          </cell>
          <cell r="O1192" t="str">
            <v>Benthic carnivore</v>
          </cell>
          <cell r="P1192" t="str">
            <v>BC</v>
          </cell>
        </row>
        <row r="1193">
          <cell r="C1193" t="str">
            <v>Ophiomastus tegulitius</v>
          </cell>
          <cell r="D1193" t="str">
            <v>Echinodermata</v>
          </cell>
          <cell r="E1193" t="str">
            <v>Ophiuroidea</v>
          </cell>
          <cell r="F1193" t="str">
            <v>Ophiuridae</v>
          </cell>
          <cell r="J1193">
            <v>0</v>
          </cell>
          <cell r="K1193">
            <v>0</v>
          </cell>
          <cell r="L1193">
            <v>0</v>
          </cell>
          <cell r="M1193">
            <v>0</v>
          </cell>
          <cell r="O1193" t="str">
            <v>Benthic carnivore</v>
          </cell>
          <cell r="P1193" t="str">
            <v>BC</v>
          </cell>
        </row>
        <row r="1194">
          <cell r="C1194" t="str">
            <v>Ophiomusium anisacanthum</v>
          </cell>
          <cell r="D1194" t="str">
            <v>Echinodermata</v>
          </cell>
          <cell r="E1194" t="str">
            <v>Ophiuroidea</v>
          </cell>
          <cell r="F1194" t="str">
            <v>Ophiolepididae</v>
          </cell>
          <cell r="J1194">
            <v>0</v>
          </cell>
          <cell r="K1194">
            <v>0</v>
          </cell>
          <cell r="L1194">
            <v>0</v>
          </cell>
          <cell r="M1194">
            <v>0</v>
          </cell>
          <cell r="O1194" t="str">
            <v>Benthic carnivore</v>
          </cell>
          <cell r="P1194" t="str">
            <v>BC</v>
          </cell>
        </row>
        <row r="1195">
          <cell r="C1195" t="str">
            <v>Ophiomusium australe</v>
          </cell>
          <cell r="D1195" t="str">
            <v>Echinodermata</v>
          </cell>
          <cell r="E1195" t="str">
            <v>Ophiuroidea</v>
          </cell>
          <cell r="F1195" t="str">
            <v>Ophiolepididae</v>
          </cell>
          <cell r="J1195">
            <v>0</v>
          </cell>
          <cell r="K1195">
            <v>0</v>
          </cell>
          <cell r="L1195">
            <v>0</v>
          </cell>
          <cell r="M1195">
            <v>0</v>
          </cell>
          <cell r="O1195" t="str">
            <v>Benthic carnivore</v>
          </cell>
          <cell r="P1195" t="str">
            <v>BC</v>
          </cell>
        </row>
        <row r="1196">
          <cell r="C1196" t="str">
            <v>Ophiomusium incertum</v>
          </cell>
          <cell r="D1196" t="str">
            <v>Echinodermata</v>
          </cell>
          <cell r="E1196" t="str">
            <v>Ophiuroidea</v>
          </cell>
          <cell r="F1196" t="str">
            <v>Ophiolepididae</v>
          </cell>
          <cell r="J1196">
            <v>0</v>
          </cell>
          <cell r="K1196">
            <v>0</v>
          </cell>
          <cell r="L1196">
            <v>0</v>
          </cell>
          <cell r="M1196">
            <v>0</v>
          </cell>
          <cell r="O1196" t="str">
            <v>Benthic carnivore</v>
          </cell>
          <cell r="P1196" t="str">
            <v>BC</v>
          </cell>
        </row>
        <row r="1197">
          <cell r="C1197" t="str">
            <v>Ophiomusium scalare</v>
          </cell>
          <cell r="D1197" t="str">
            <v>Echinodermata</v>
          </cell>
          <cell r="E1197" t="str">
            <v>Ophiuroidea</v>
          </cell>
          <cell r="F1197" t="str">
            <v>Ophiolepididae</v>
          </cell>
          <cell r="J1197">
            <v>0</v>
          </cell>
          <cell r="K1197">
            <v>0</v>
          </cell>
          <cell r="L1197">
            <v>0</v>
          </cell>
          <cell r="M1197">
            <v>0</v>
          </cell>
          <cell r="O1197" t="str">
            <v>Benthic carnivore</v>
          </cell>
          <cell r="P1197" t="str">
            <v>BC</v>
          </cell>
        </row>
        <row r="1198">
          <cell r="C1198" t="str">
            <v>Ophiozonella bispinosa</v>
          </cell>
          <cell r="D1198" t="str">
            <v>Echinodermata</v>
          </cell>
          <cell r="E1198" t="str">
            <v>Ophiuroidea</v>
          </cell>
          <cell r="F1198" t="str">
            <v>Ophiolepididae</v>
          </cell>
          <cell r="J1198">
            <v>0</v>
          </cell>
          <cell r="K1198">
            <v>0</v>
          </cell>
          <cell r="L1198">
            <v>0</v>
          </cell>
          <cell r="M1198">
            <v>0</v>
          </cell>
          <cell r="O1198" t="str">
            <v>Benthic carnivore</v>
          </cell>
          <cell r="P1198" t="str">
            <v>BC</v>
          </cell>
        </row>
        <row r="1199">
          <cell r="C1199" t="str">
            <v>Ophiura ooplax</v>
          </cell>
          <cell r="O1199" t="str">
            <v>Benthic carnivore</v>
          </cell>
          <cell r="P1199" t="str">
            <v>BC</v>
          </cell>
        </row>
        <row r="1200">
          <cell r="C1200" t="str">
            <v>Amphiophiura distincta</v>
          </cell>
          <cell r="D1200" t="str">
            <v>Echinodermata</v>
          </cell>
          <cell r="E1200" t="str">
            <v>Ophiuroidea</v>
          </cell>
          <cell r="F1200" t="str">
            <v>Ophiuridae</v>
          </cell>
          <cell r="J1200">
            <v>0</v>
          </cell>
          <cell r="K1200">
            <v>0</v>
          </cell>
          <cell r="L1200">
            <v>0</v>
          </cell>
          <cell r="M1200">
            <v>0</v>
          </cell>
          <cell r="O1200" t="str">
            <v>Benthic carnivore</v>
          </cell>
          <cell r="P1200" t="str">
            <v>BC</v>
          </cell>
        </row>
        <row r="1201">
          <cell r="C1201" t="str">
            <v>Ophiura sp. MoV 4545</v>
          </cell>
          <cell r="D1201" t="str">
            <v>Echinodermata</v>
          </cell>
          <cell r="E1201" t="str">
            <v>Ophiuroidea</v>
          </cell>
          <cell r="F1201" t="str">
            <v>Ophiuridae</v>
          </cell>
          <cell r="J1201">
            <v>0</v>
          </cell>
          <cell r="K1201">
            <v>0</v>
          </cell>
          <cell r="L1201">
            <v>0</v>
          </cell>
          <cell r="M1201">
            <v>0</v>
          </cell>
          <cell r="O1201" t="str">
            <v>Benthic carnivore</v>
          </cell>
          <cell r="P1201" t="str">
            <v>BC</v>
          </cell>
        </row>
        <row r="1202">
          <cell r="C1202" t="str">
            <v>Ophiophycis richardi</v>
          </cell>
          <cell r="D1202" t="str">
            <v>Echinodermata</v>
          </cell>
          <cell r="E1202" t="str">
            <v>Ophiuroidea</v>
          </cell>
          <cell r="F1202" t="str">
            <v>Ophiuridae</v>
          </cell>
          <cell r="J1202">
            <v>0</v>
          </cell>
          <cell r="K1202">
            <v>0</v>
          </cell>
          <cell r="L1202">
            <v>0</v>
          </cell>
          <cell r="M1202">
            <v>0</v>
          </cell>
          <cell r="O1202" t="str">
            <v>Benthic carnivore</v>
          </cell>
          <cell r="P1202" t="str">
            <v>BC</v>
          </cell>
        </row>
        <row r="1203">
          <cell r="C1203" t="str">
            <v>Ophiosphalma armigerum</v>
          </cell>
          <cell r="D1203" t="str">
            <v>Echinodermata</v>
          </cell>
          <cell r="E1203" t="str">
            <v>Ophiuroidea</v>
          </cell>
          <cell r="F1203" t="str">
            <v>Ophiolepididae</v>
          </cell>
          <cell r="J1203">
            <v>0</v>
          </cell>
          <cell r="K1203">
            <v>0</v>
          </cell>
          <cell r="L1203">
            <v>0</v>
          </cell>
          <cell r="M1203">
            <v>0</v>
          </cell>
          <cell r="O1203" t="str">
            <v>Benthic carnivore</v>
          </cell>
          <cell r="P1203" t="str">
            <v>BC</v>
          </cell>
        </row>
        <row r="1204">
          <cell r="C1204" t="str">
            <v>Ophiopyrgus saccharatus</v>
          </cell>
          <cell r="D1204" t="str">
            <v>Echinodermata</v>
          </cell>
          <cell r="E1204" t="str">
            <v>Ophiuroidea</v>
          </cell>
          <cell r="F1204" t="str">
            <v>Ophiuridae</v>
          </cell>
          <cell r="J1204">
            <v>0</v>
          </cell>
          <cell r="K1204">
            <v>0</v>
          </cell>
          <cell r="L1204">
            <v>0</v>
          </cell>
          <cell r="M1204">
            <v>0</v>
          </cell>
          <cell r="O1204" t="str">
            <v>Benthic carnivore</v>
          </cell>
          <cell r="P1204" t="str">
            <v>BC</v>
          </cell>
        </row>
        <row r="1205">
          <cell r="C1205" t="str">
            <v>Amphiophiura bullata</v>
          </cell>
          <cell r="D1205" t="str">
            <v>Echinodermata</v>
          </cell>
          <cell r="E1205" t="str">
            <v>Ophiuroidea</v>
          </cell>
          <cell r="F1205" t="str">
            <v>Ophiuridae</v>
          </cell>
          <cell r="J1205">
            <v>0</v>
          </cell>
          <cell r="K1205">
            <v>0</v>
          </cell>
          <cell r="L1205">
            <v>0</v>
          </cell>
          <cell r="M1205">
            <v>0</v>
          </cell>
          <cell r="O1205" t="str">
            <v>Benthic carnivore</v>
          </cell>
          <cell r="P1205" t="str">
            <v>BC</v>
          </cell>
        </row>
        <row r="1206">
          <cell r="C1206" t="str">
            <v>Ophiura sp. MoV 7067</v>
          </cell>
          <cell r="D1206" t="str">
            <v>Echinodermata</v>
          </cell>
          <cell r="E1206" t="str">
            <v>Ophiuroidea</v>
          </cell>
          <cell r="F1206" t="str">
            <v>Ophiuridae</v>
          </cell>
          <cell r="J1206">
            <v>0</v>
          </cell>
          <cell r="K1206">
            <v>0</v>
          </cell>
          <cell r="L1206">
            <v>0</v>
          </cell>
          <cell r="M1206">
            <v>0</v>
          </cell>
          <cell r="O1206" t="str">
            <v>Benthic carnivore</v>
          </cell>
          <cell r="P1206" t="str">
            <v>BC</v>
          </cell>
        </row>
        <row r="1207">
          <cell r="C1207" t="str">
            <v>Perlophiura profundissima</v>
          </cell>
          <cell r="D1207" t="str">
            <v>Echinodermata</v>
          </cell>
          <cell r="E1207" t="str">
            <v>Ophiuroidea</v>
          </cell>
          <cell r="F1207" t="str">
            <v>Ophiuridae</v>
          </cell>
          <cell r="J1207">
            <v>0</v>
          </cell>
          <cell r="K1207">
            <v>0</v>
          </cell>
          <cell r="L1207">
            <v>0</v>
          </cell>
          <cell r="M1207">
            <v>0</v>
          </cell>
          <cell r="O1207" t="str">
            <v>Benthic carnivore</v>
          </cell>
          <cell r="P1207" t="str">
            <v>BC</v>
          </cell>
        </row>
        <row r="1208">
          <cell r="C1208" t="str">
            <v>Ophiomusium spp.</v>
          </cell>
          <cell r="D1208" t="str">
            <v>Echinodermata</v>
          </cell>
          <cell r="E1208" t="str">
            <v>Ophiuroidea</v>
          </cell>
          <cell r="F1208" t="str">
            <v>Ophiolepididae</v>
          </cell>
          <cell r="G1208">
            <v>0</v>
          </cell>
          <cell r="H1208">
            <v>0</v>
          </cell>
          <cell r="J1208">
            <v>0</v>
          </cell>
          <cell r="K1208">
            <v>0</v>
          </cell>
          <cell r="L1208">
            <v>0</v>
          </cell>
          <cell r="M1208">
            <v>0</v>
          </cell>
          <cell r="O1208" t="str">
            <v>Benthic carnivore</v>
          </cell>
          <cell r="P1208" t="str">
            <v>BC</v>
          </cell>
        </row>
        <row r="1209">
          <cell r="C1209" t="str">
            <v>Ophiernus vallincola</v>
          </cell>
          <cell r="D1209" t="str">
            <v>Echinodermata</v>
          </cell>
          <cell r="E1209" t="str">
            <v>Ophiuroidea</v>
          </cell>
          <cell r="F1209" t="str">
            <v>Ophioleucidae</v>
          </cell>
          <cell r="J1209">
            <v>0</v>
          </cell>
          <cell r="K1209">
            <v>0</v>
          </cell>
          <cell r="L1209">
            <v>0</v>
          </cell>
          <cell r="M1209">
            <v>0</v>
          </cell>
          <cell r="O1209" t="str">
            <v>Benthic carnivore</v>
          </cell>
          <cell r="P1209" t="str">
            <v>BC</v>
          </cell>
        </row>
        <row r="1210">
          <cell r="C1210" t="str">
            <v>Ophionereis novaezelandiae</v>
          </cell>
          <cell r="D1210" t="str">
            <v>Echinodermata</v>
          </cell>
          <cell r="E1210" t="str">
            <v>Ophiuroidea</v>
          </cell>
          <cell r="F1210" t="str">
            <v>Ophionereididae</v>
          </cell>
          <cell r="J1210">
            <v>0</v>
          </cell>
          <cell r="K1210">
            <v>0</v>
          </cell>
          <cell r="L1210">
            <v>0</v>
          </cell>
          <cell r="M1210">
            <v>0</v>
          </cell>
          <cell r="O1210" t="str">
            <v>Filter feeder</v>
          </cell>
          <cell r="P1210" t="str">
            <v>BF</v>
          </cell>
        </row>
        <row r="1211">
          <cell r="C1211" t="str">
            <v>Ophiodoris malignus</v>
          </cell>
          <cell r="D1211" t="str">
            <v>Echinodermata</v>
          </cell>
          <cell r="E1211" t="str">
            <v>Ophiuroidea</v>
          </cell>
          <cell r="F1211" t="str">
            <v>Ophionereididae</v>
          </cell>
          <cell r="J1211">
            <v>0</v>
          </cell>
          <cell r="K1211">
            <v>0</v>
          </cell>
          <cell r="L1211">
            <v>0</v>
          </cell>
          <cell r="M1211">
            <v>0</v>
          </cell>
          <cell r="O1211" t="str">
            <v>Filter feeder</v>
          </cell>
          <cell r="P1211" t="str">
            <v>BF</v>
          </cell>
        </row>
        <row r="1212">
          <cell r="C1212" t="str">
            <v>Ophiopsammus assimilis</v>
          </cell>
          <cell r="D1212" t="str">
            <v>Echinodermata</v>
          </cell>
          <cell r="E1212" t="str">
            <v>Ophiuroidea</v>
          </cell>
          <cell r="F1212" t="str">
            <v>Ophiodermatidae</v>
          </cell>
          <cell r="J1212">
            <v>0</v>
          </cell>
          <cell r="K1212">
            <v>0</v>
          </cell>
          <cell r="L1212">
            <v>0</v>
          </cell>
          <cell r="M1212">
            <v>0</v>
          </cell>
          <cell r="O1212" t="str">
            <v>Benthic carnivore</v>
          </cell>
          <cell r="P1212" t="str">
            <v>BC</v>
          </cell>
        </row>
        <row r="1213">
          <cell r="C1213" t="str">
            <v>Ophiacantha brachygnatha</v>
          </cell>
          <cell r="D1213" t="str">
            <v>Echinodermata</v>
          </cell>
          <cell r="E1213" t="str">
            <v>Ophiuroidea</v>
          </cell>
          <cell r="F1213" t="str">
            <v>Ophiacanthidae</v>
          </cell>
          <cell r="J1213">
            <v>0</v>
          </cell>
          <cell r="K1213">
            <v>0</v>
          </cell>
          <cell r="L1213">
            <v>0</v>
          </cell>
          <cell r="M1213">
            <v>0</v>
          </cell>
          <cell r="O1213" t="str">
            <v>Filter feeder</v>
          </cell>
          <cell r="P1213" t="str">
            <v>BF</v>
          </cell>
        </row>
        <row r="1214">
          <cell r="C1214" t="str">
            <v>Ophiophthalmus relictus</v>
          </cell>
          <cell r="D1214" t="str">
            <v>Echinodermata</v>
          </cell>
          <cell r="E1214" t="str">
            <v>Ophiuroidea</v>
          </cell>
          <cell r="F1214" t="str">
            <v>Ophiacanthidae</v>
          </cell>
          <cell r="J1214">
            <v>0</v>
          </cell>
          <cell r="K1214">
            <v>0</v>
          </cell>
          <cell r="L1214">
            <v>0</v>
          </cell>
          <cell r="M1214">
            <v>0</v>
          </cell>
          <cell r="O1214" t="str">
            <v>Filter feeder</v>
          </cell>
          <cell r="P1214" t="str">
            <v>BF</v>
          </cell>
        </row>
        <row r="1215">
          <cell r="C1215" t="str">
            <v>Ophioplinthaca plicata</v>
          </cell>
          <cell r="D1215" t="str">
            <v>Echinodermata</v>
          </cell>
          <cell r="E1215" t="str">
            <v>Ophiuroidea</v>
          </cell>
          <cell r="F1215" t="str">
            <v>Ophiacanthidae</v>
          </cell>
          <cell r="J1215">
            <v>0</v>
          </cell>
          <cell r="K1215">
            <v>0</v>
          </cell>
          <cell r="L1215">
            <v>0</v>
          </cell>
          <cell r="M1215">
            <v>0</v>
          </cell>
          <cell r="O1215" t="str">
            <v>Filter feeder</v>
          </cell>
          <cell r="P1215" t="str">
            <v>BF</v>
          </cell>
        </row>
        <row r="1216">
          <cell r="C1216" t="str">
            <v>Ophiomitrella sp. MoV 2779</v>
          </cell>
          <cell r="D1216" t="str">
            <v>Echinodermata</v>
          </cell>
          <cell r="E1216" t="str">
            <v>Ophiuroidea</v>
          </cell>
          <cell r="F1216" t="str">
            <v>Ophiacanthidae</v>
          </cell>
          <cell r="J1216">
            <v>0</v>
          </cell>
          <cell r="K1216">
            <v>0</v>
          </cell>
          <cell r="L1216">
            <v>0</v>
          </cell>
          <cell r="M1216">
            <v>0</v>
          </cell>
          <cell r="O1216" t="str">
            <v>Filter feeder</v>
          </cell>
          <cell r="P1216" t="str">
            <v>BF</v>
          </cell>
        </row>
        <row r="1217">
          <cell r="C1217" t="str">
            <v>Ophiacantha pacata</v>
          </cell>
          <cell r="D1217" t="str">
            <v>Echinodermata</v>
          </cell>
          <cell r="E1217" t="str">
            <v>Ophiuroidea</v>
          </cell>
          <cell r="F1217" t="str">
            <v>Ophiacanthidae</v>
          </cell>
          <cell r="J1217">
            <v>0</v>
          </cell>
          <cell r="K1217">
            <v>0</v>
          </cell>
          <cell r="L1217">
            <v>0</v>
          </cell>
          <cell r="M1217">
            <v>0</v>
          </cell>
          <cell r="O1217" t="str">
            <v>Filter feeder</v>
          </cell>
          <cell r="P1217" t="str">
            <v>BF</v>
          </cell>
        </row>
        <row r="1218">
          <cell r="C1218" t="str">
            <v>Ophiopristis sp. MoV 5490</v>
          </cell>
          <cell r="D1218" t="str">
            <v>Echinodermata</v>
          </cell>
          <cell r="E1218" t="str">
            <v>Ophiuroidea</v>
          </cell>
          <cell r="F1218" t="str">
            <v>Ophiacanthidae</v>
          </cell>
          <cell r="J1218">
            <v>0</v>
          </cell>
          <cell r="K1218">
            <v>0</v>
          </cell>
          <cell r="L1218">
            <v>0</v>
          </cell>
          <cell r="M1218">
            <v>0</v>
          </cell>
          <cell r="O1218" t="str">
            <v>Filter feeder</v>
          </cell>
          <cell r="P1218" t="str">
            <v>BF</v>
          </cell>
        </row>
        <row r="1219">
          <cell r="C1219" t="str">
            <v>Ophiacantha sp. MoV 4533</v>
          </cell>
          <cell r="D1219" t="str">
            <v>Echinodermata</v>
          </cell>
          <cell r="E1219" t="str">
            <v>Ophiuroidea</v>
          </cell>
          <cell r="F1219" t="str">
            <v>Ophiacanthidae</v>
          </cell>
          <cell r="J1219">
            <v>0</v>
          </cell>
          <cell r="K1219">
            <v>0</v>
          </cell>
          <cell r="L1219">
            <v>0</v>
          </cell>
          <cell r="M1219">
            <v>0</v>
          </cell>
          <cell r="O1219" t="str">
            <v>Filter feeder</v>
          </cell>
          <cell r="P1219" t="str">
            <v>BF</v>
          </cell>
        </row>
        <row r="1220">
          <cell r="C1220" t="str">
            <v>Ophiacantha sp. MoV 4537</v>
          </cell>
          <cell r="D1220" t="str">
            <v>Echinodermata</v>
          </cell>
          <cell r="E1220" t="str">
            <v>Ophiuroidea</v>
          </cell>
          <cell r="F1220" t="str">
            <v>Ophiacanthidae</v>
          </cell>
          <cell r="J1220">
            <v>0</v>
          </cell>
          <cell r="K1220">
            <v>0</v>
          </cell>
          <cell r="L1220">
            <v>0</v>
          </cell>
          <cell r="M1220">
            <v>0</v>
          </cell>
          <cell r="O1220" t="str">
            <v>Filter feeder</v>
          </cell>
          <cell r="P1220" t="str">
            <v>BF</v>
          </cell>
        </row>
        <row r="1221">
          <cell r="C1221" t="str">
            <v>Ophiothamnus habrotatus</v>
          </cell>
          <cell r="D1221" t="str">
            <v>Echinodermata</v>
          </cell>
          <cell r="E1221" t="str">
            <v>Ophiuroidea</v>
          </cell>
          <cell r="F1221" t="str">
            <v>Ophiacanthidae</v>
          </cell>
          <cell r="J1221">
            <v>0</v>
          </cell>
          <cell r="K1221">
            <v>0</v>
          </cell>
          <cell r="L1221">
            <v>0</v>
          </cell>
          <cell r="M1221">
            <v>0</v>
          </cell>
          <cell r="O1221" t="str">
            <v>Filter feeder</v>
          </cell>
          <cell r="P1221" t="str">
            <v>BF</v>
          </cell>
        </row>
        <row r="1222">
          <cell r="C1222" t="str">
            <v>Ophiacantha sp. MoV 5493</v>
          </cell>
          <cell r="D1222" t="str">
            <v>Echinodermata</v>
          </cell>
          <cell r="E1222" t="str">
            <v>Ophiuroidea</v>
          </cell>
          <cell r="F1222" t="str">
            <v>Ophiacanthidae</v>
          </cell>
          <cell r="G1222">
            <v>0</v>
          </cell>
          <cell r="H1222">
            <v>0</v>
          </cell>
          <cell r="J1222">
            <v>0</v>
          </cell>
          <cell r="K1222">
            <v>0</v>
          </cell>
          <cell r="L1222">
            <v>0</v>
          </cell>
          <cell r="M1222">
            <v>0</v>
          </cell>
          <cell r="O1222" t="str">
            <v>Filter feeder</v>
          </cell>
          <cell r="P1222" t="str">
            <v>BF</v>
          </cell>
        </row>
        <row r="1223">
          <cell r="C1223" t="str">
            <v>Ophiacantha sp. 1</v>
          </cell>
          <cell r="D1223" t="str">
            <v>Echinodermata</v>
          </cell>
          <cell r="E1223" t="str">
            <v>Ophiuroidea</v>
          </cell>
          <cell r="F1223" t="str">
            <v>Ophiacanthidae</v>
          </cell>
          <cell r="J1223">
            <v>0</v>
          </cell>
          <cell r="K1223">
            <v>0</v>
          </cell>
          <cell r="L1223">
            <v>0</v>
          </cell>
          <cell r="M1223">
            <v>0</v>
          </cell>
          <cell r="O1223" t="str">
            <v>Filter feeder</v>
          </cell>
          <cell r="P1223" t="str">
            <v>BF</v>
          </cell>
        </row>
        <row r="1224">
          <cell r="C1224" t="str">
            <v>Ophiothamnus cf. habrotatus</v>
          </cell>
          <cell r="D1224" t="str">
            <v>Echinodermata</v>
          </cell>
          <cell r="E1224" t="str">
            <v>Ophiuroidea</v>
          </cell>
          <cell r="F1224" t="str">
            <v xml:space="preserve">Ophiacanthidae </v>
          </cell>
          <cell r="J1224">
            <v>0</v>
          </cell>
          <cell r="K1224">
            <v>0</v>
          </cell>
          <cell r="L1224">
            <v>0</v>
          </cell>
          <cell r="M1224">
            <v>0</v>
          </cell>
          <cell r="O1224" t="str">
            <v>Filter feeder</v>
          </cell>
          <cell r="P1224" t="str">
            <v>BF</v>
          </cell>
        </row>
        <row r="1225">
          <cell r="C1225" t="str">
            <v>Ophiopristis spp.</v>
          </cell>
          <cell r="D1225" t="str">
            <v>Echinodermata</v>
          </cell>
          <cell r="E1225" t="str">
            <v>Ophiuroidea</v>
          </cell>
          <cell r="F1225" t="str">
            <v>Ophiacanthidae</v>
          </cell>
          <cell r="J1225">
            <v>0</v>
          </cell>
          <cell r="K1225">
            <v>0</v>
          </cell>
          <cell r="L1225">
            <v>0</v>
          </cell>
          <cell r="M1225">
            <v>0</v>
          </cell>
          <cell r="O1225" t="str">
            <v>Filter feeder</v>
          </cell>
          <cell r="P1225" t="str">
            <v>BF</v>
          </cell>
        </row>
        <row r="1226">
          <cell r="C1226" t="str">
            <v>Ophiotholia spp.</v>
          </cell>
          <cell r="D1226" t="str">
            <v>Echinodermata</v>
          </cell>
          <cell r="E1226" t="str">
            <v>Ophiuroidea</v>
          </cell>
          <cell r="F1226" t="str">
            <v>Ophiohelidae</v>
          </cell>
          <cell r="J1226">
            <v>0</v>
          </cell>
          <cell r="K1226">
            <v>0</v>
          </cell>
          <cell r="L1226">
            <v>0</v>
          </cell>
          <cell r="M1226">
            <v>0</v>
          </cell>
          <cell r="O1226" t="str">
            <v>Benthic carnivore</v>
          </cell>
          <cell r="P1226" t="str">
            <v>BC</v>
          </cell>
        </row>
        <row r="1227">
          <cell r="C1227" t="str">
            <v>Ophiactis hirta</v>
          </cell>
          <cell r="D1227" t="str">
            <v>Echinodermata</v>
          </cell>
          <cell r="E1227" t="str">
            <v>Ophiuroidea</v>
          </cell>
          <cell r="F1227" t="str">
            <v>Ophiactidae</v>
          </cell>
          <cell r="J1227">
            <v>0</v>
          </cell>
          <cell r="K1227">
            <v>0</v>
          </cell>
          <cell r="L1227">
            <v>0</v>
          </cell>
          <cell r="M1227">
            <v>0</v>
          </cell>
          <cell r="O1227" t="str">
            <v>Benthic carnivore</v>
          </cell>
          <cell r="P1227" t="str">
            <v>BC</v>
          </cell>
        </row>
        <row r="1228">
          <cell r="C1228" t="str">
            <v>Ophiactis amator</v>
          </cell>
          <cell r="D1228" t="str">
            <v>Echinodermata</v>
          </cell>
          <cell r="E1228" t="str">
            <v>Ophiuroidea</v>
          </cell>
          <cell r="F1228" t="str">
            <v>Ophiactidae</v>
          </cell>
          <cell r="J1228">
            <v>0</v>
          </cell>
          <cell r="K1228">
            <v>0</v>
          </cell>
          <cell r="L1228">
            <v>0</v>
          </cell>
          <cell r="M1228">
            <v>0</v>
          </cell>
          <cell r="O1228" t="str">
            <v>Benthic carnivore</v>
          </cell>
          <cell r="P1228" t="str">
            <v>BC</v>
          </cell>
        </row>
        <row r="1229">
          <cell r="C1229" t="str">
            <v>Ophiactis resiliens</v>
          </cell>
          <cell r="O1229" t="str">
            <v>Benthic carnivore</v>
          </cell>
          <cell r="P1229" t="str">
            <v>BC</v>
          </cell>
        </row>
        <row r="1230">
          <cell r="C1230" t="str">
            <v>Ophiactis resiliens</v>
          </cell>
          <cell r="D1230" t="str">
            <v>Echinodermata</v>
          </cell>
          <cell r="E1230" t="str">
            <v>Ophiuroidea</v>
          </cell>
          <cell r="F1230" t="str">
            <v>Ophiactidae</v>
          </cell>
          <cell r="J1230">
            <v>0</v>
          </cell>
          <cell r="K1230">
            <v>0</v>
          </cell>
          <cell r="L1230">
            <v>0</v>
          </cell>
          <cell r="M1230">
            <v>0</v>
          </cell>
          <cell r="O1230" t="str">
            <v>Benthic carnivore</v>
          </cell>
          <cell r="P1230" t="str">
            <v>BC</v>
          </cell>
        </row>
        <row r="1231">
          <cell r="C1231" t="str">
            <v>Amphiuridae - undifferentiated</v>
          </cell>
          <cell r="D1231" t="str">
            <v>Echinodermata</v>
          </cell>
          <cell r="E1231" t="str">
            <v>Ophiuroidea</v>
          </cell>
          <cell r="F1231" t="str">
            <v>Amphiuridae</v>
          </cell>
          <cell r="J1231">
            <v>0</v>
          </cell>
          <cell r="K1231">
            <v>0</v>
          </cell>
          <cell r="L1231">
            <v>0</v>
          </cell>
          <cell r="M1231">
            <v>0</v>
          </cell>
          <cell r="O1231" t="str">
            <v xml:space="preserve">Filter feeder </v>
          </cell>
          <cell r="P1231" t="str">
            <v>BF</v>
          </cell>
        </row>
        <row r="1232">
          <cell r="C1232" t="str">
            <v>Amphioplus sp. MoV 2722</v>
          </cell>
          <cell r="D1232" t="str">
            <v>Echinodermata</v>
          </cell>
          <cell r="E1232" t="str">
            <v>Ophiuroidea</v>
          </cell>
          <cell r="F1232" t="str">
            <v>Amphiuridae</v>
          </cell>
          <cell r="J1232">
            <v>0</v>
          </cell>
          <cell r="K1232">
            <v>0</v>
          </cell>
          <cell r="L1232">
            <v>0</v>
          </cell>
          <cell r="M1232">
            <v>0</v>
          </cell>
          <cell r="O1232" t="str">
            <v xml:space="preserve">Filter feeder </v>
          </cell>
          <cell r="P1232" t="str">
            <v>BF</v>
          </cell>
        </row>
        <row r="1233">
          <cell r="C1233" t="str">
            <v>Amphiura sp. MoV 6895</v>
          </cell>
          <cell r="D1233" t="str">
            <v>Echinodermata</v>
          </cell>
          <cell r="E1233" t="str">
            <v>Ophiuroidea</v>
          </cell>
          <cell r="F1233" t="str">
            <v>Amphiuridae</v>
          </cell>
          <cell r="J1233">
            <v>0</v>
          </cell>
          <cell r="K1233">
            <v>0</v>
          </cell>
          <cell r="L1233">
            <v>0</v>
          </cell>
          <cell r="M1233">
            <v>0</v>
          </cell>
          <cell r="O1233" t="str">
            <v xml:space="preserve">Filter feeder </v>
          </cell>
          <cell r="P1233" t="str">
            <v>BF</v>
          </cell>
        </row>
        <row r="1234">
          <cell r="C1234" t="str">
            <v>Amphiura sp. MoV 6896</v>
          </cell>
          <cell r="D1234" t="str">
            <v>Echinodermata</v>
          </cell>
          <cell r="E1234" t="str">
            <v>Ophiuroidea</v>
          </cell>
          <cell r="F1234" t="str">
            <v>Amphiuridae</v>
          </cell>
          <cell r="J1234">
            <v>0</v>
          </cell>
          <cell r="K1234">
            <v>0</v>
          </cell>
          <cell r="L1234">
            <v>0</v>
          </cell>
          <cell r="M1234">
            <v>0</v>
          </cell>
          <cell r="O1234" t="str">
            <v xml:space="preserve">Filter feeder </v>
          </cell>
          <cell r="P1234" t="str">
            <v>BF</v>
          </cell>
        </row>
        <row r="1235">
          <cell r="C1235" t="str">
            <v>Amphiura sp. 1</v>
          </cell>
          <cell r="D1235" t="str">
            <v>Echinodermata</v>
          </cell>
          <cell r="E1235" t="str">
            <v>Ophiuroidea</v>
          </cell>
          <cell r="F1235" t="str">
            <v>Amphiuridae</v>
          </cell>
          <cell r="J1235">
            <v>0</v>
          </cell>
          <cell r="K1235">
            <v>0</v>
          </cell>
          <cell r="L1235">
            <v>0</v>
          </cell>
          <cell r="M1235">
            <v>0</v>
          </cell>
          <cell r="O1235" t="str">
            <v xml:space="preserve">Filter feeder </v>
          </cell>
          <cell r="P1235" t="str">
            <v>BF</v>
          </cell>
        </row>
        <row r="1236">
          <cell r="C1236" t="str">
            <v>Amphiura spp.</v>
          </cell>
          <cell r="D1236" t="str">
            <v>Echinodermata</v>
          </cell>
          <cell r="E1236" t="str">
            <v>Ophiuroidea</v>
          </cell>
          <cell r="F1236" t="str">
            <v>Amphiuridae</v>
          </cell>
          <cell r="J1236">
            <v>0</v>
          </cell>
          <cell r="K1236">
            <v>0</v>
          </cell>
          <cell r="L1236">
            <v>0</v>
          </cell>
          <cell r="M1236">
            <v>0</v>
          </cell>
          <cell r="O1236" t="str">
            <v xml:space="preserve">Filter feeder </v>
          </cell>
          <cell r="P1236" t="str">
            <v>BF</v>
          </cell>
        </row>
        <row r="1237">
          <cell r="C1237" t="str">
            <v>Ophiothrix aristulata</v>
          </cell>
          <cell r="O1237" t="str">
            <v xml:space="preserve">Filter feeder </v>
          </cell>
          <cell r="P1237" t="str">
            <v>BF</v>
          </cell>
        </row>
        <row r="1238">
          <cell r="C1238" t="str">
            <v>Ophiothrix aristulata</v>
          </cell>
          <cell r="O1238" t="str">
            <v xml:space="preserve">Filter feeder </v>
          </cell>
          <cell r="P1238" t="str">
            <v>BF</v>
          </cell>
        </row>
        <row r="1239">
          <cell r="C1239" t="str">
            <v>Ophiothrix aristulata</v>
          </cell>
          <cell r="D1239" t="str">
            <v>Echinodermata</v>
          </cell>
          <cell r="E1239" t="str">
            <v>Ophiuroidea</v>
          </cell>
          <cell r="F1239" t="str">
            <v>Ophiotrichidae</v>
          </cell>
          <cell r="J1239">
            <v>0</v>
          </cell>
          <cell r="K1239">
            <v>0</v>
          </cell>
          <cell r="L1239">
            <v>0</v>
          </cell>
          <cell r="M1239">
            <v>0</v>
          </cell>
          <cell r="O1239" t="str">
            <v xml:space="preserve">Filter feeder </v>
          </cell>
          <cell r="P1239" t="str">
            <v>BF</v>
          </cell>
        </row>
        <row r="1240">
          <cell r="C1240" t="str">
            <v>Echinoidea</v>
          </cell>
          <cell r="D1240" t="str">
            <v>Echinodermata/Eleutherozoa</v>
          </cell>
          <cell r="E1240" t="str">
            <v>Echinoidea</v>
          </cell>
          <cell r="F1240">
            <v>0</v>
          </cell>
          <cell r="G1240" t="str">
            <v>Echinodermata/EleutherozoaEchinoidea</v>
          </cell>
          <cell r="H1240" t="str">
            <v>benthic invertebrate</v>
          </cell>
          <cell r="I1240" t="str">
            <v>epibenthos</v>
          </cell>
          <cell r="J1240" t="str">
            <v>epibenthos</v>
          </cell>
          <cell r="K1240" t="str">
            <v>macrobenthos</v>
          </cell>
          <cell r="L1240" t="str">
            <v>macrobenthos</v>
          </cell>
          <cell r="M1240" t="str">
            <v>macrobenthos</v>
          </cell>
          <cell r="N1240" t="str">
            <v xml:space="preserve"> </v>
          </cell>
          <cell r="O1240" t="str">
            <v>Benthic grazer</v>
          </cell>
          <cell r="P1240" t="str">
            <v>BGU</v>
          </cell>
        </row>
        <row r="1241">
          <cell r="C1241" t="str">
            <v>Echinoidea remains</v>
          </cell>
          <cell r="D1241" t="str">
            <v>Echinodermata/Eleutherozoa</v>
          </cell>
          <cell r="E1241" t="str">
            <v>Echinoidea</v>
          </cell>
          <cell r="F1241">
            <v>0</v>
          </cell>
          <cell r="G1241" t="str">
            <v>Echinodermata/EleutherozoaEchinoidea</v>
          </cell>
          <cell r="H1241" t="str">
            <v>benthic invertebrate</v>
          </cell>
          <cell r="I1241" t="str">
            <v>epibenthos</v>
          </cell>
          <cell r="J1241" t="str">
            <v>epibenthos</v>
          </cell>
          <cell r="K1241" t="str">
            <v>macrobenthos</v>
          </cell>
          <cell r="L1241" t="str">
            <v>macrobenthos</v>
          </cell>
          <cell r="M1241" t="str">
            <v>macrobenthos</v>
          </cell>
          <cell r="N1241" t="str">
            <v xml:space="preserve"> </v>
          </cell>
          <cell r="O1241" t="str">
            <v>Benthic detritivore</v>
          </cell>
          <cell r="P1241" t="str">
            <v>BD</v>
          </cell>
        </row>
        <row r="1242">
          <cell r="C1242" t="str">
            <v>sea urchin</v>
          </cell>
          <cell r="D1242" t="str">
            <v>Echinodermata</v>
          </cell>
          <cell r="E1242" t="str">
            <v>Echinoidea</v>
          </cell>
          <cell r="G1242" t="str">
            <v>EchinodermataEchinoidea</v>
          </cell>
          <cell r="K1242" t="str">
            <v>macrobenthos</v>
          </cell>
          <cell r="L1242" t="str">
            <v>macrobenthos</v>
          </cell>
          <cell r="M1242" t="str">
            <v>macrobenthos</v>
          </cell>
          <cell r="N1242" t="str">
            <v xml:space="preserve"> </v>
          </cell>
          <cell r="O1242" t="str">
            <v>Benthic detritivore</v>
          </cell>
          <cell r="P1242" t="str">
            <v>BD</v>
          </cell>
        </row>
        <row r="1243">
          <cell r="C1243" t="str">
            <v>urchins</v>
          </cell>
          <cell r="D1243" t="str">
            <v>Echinodermata</v>
          </cell>
          <cell r="E1243" t="str">
            <v>Echinoidea</v>
          </cell>
          <cell r="G1243" t="str">
            <v>EchinodermataEchinoidea</v>
          </cell>
          <cell r="K1243" t="str">
            <v>macrobenthos</v>
          </cell>
          <cell r="L1243" t="str">
            <v>macrobenthos</v>
          </cell>
          <cell r="M1243" t="str">
            <v>macrobenthos</v>
          </cell>
          <cell r="N1243" t="str">
            <v xml:space="preserve"> </v>
          </cell>
          <cell r="O1243" t="str">
            <v>Benthic detritivore</v>
          </cell>
          <cell r="P1243" t="str">
            <v>BD</v>
          </cell>
        </row>
        <row r="1244">
          <cell r="C1244" t="str">
            <v>Class Echinoidea - undifferentiated</v>
          </cell>
          <cell r="D1244" t="str">
            <v>Echinodermata</v>
          </cell>
          <cell r="E1244" t="str">
            <v>Echinoidea</v>
          </cell>
          <cell r="F1244" t="str">
            <v xml:space="preserve">  --  </v>
          </cell>
          <cell r="J1244">
            <v>0</v>
          </cell>
          <cell r="K1244">
            <v>0</v>
          </cell>
          <cell r="L1244">
            <v>0</v>
          </cell>
          <cell r="M1244">
            <v>0</v>
          </cell>
          <cell r="O1244" t="str">
            <v>Benthic detritivore</v>
          </cell>
          <cell r="P1244" t="str">
            <v>BD</v>
          </cell>
        </row>
        <row r="1245">
          <cell r="C1245" t="str">
            <v>Goniocidaris sibogae</v>
          </cell>
          <cell r="O1245" t="str">
            <v>Benthic detritivore</v>
          </cell>
          <cell r="P1245" t="str">
            <v>BD</v>
          </cell>
        </row>
        <row r="1246">
          <cell r="C1246" t="str">
            <v>Goniocidaris sibogae</v>
          </cell>
          <cell r="O1246" t="str">
            <v>Benthic detritivore</v>
          </cell>
          <cell r="P1246" t="str">
            <v>BD</v>
          </cell>
        </row>
        <row r="1247">
          <cell r="C1247" t="str">
            <v>Goniocidaris sibogae</v>
          </cell>
          <cell r="D1247" t="str">
            <v>Echinodermata</v>
          </cell>
          <cell r="E1247" t="str">
            <v>Echinoidea</v>
          </cell>
          <cell r="F1247" t="str">
            <v>Cidaridae</v>
          </cell>
          <cell r="J1247">
            <v>0</v>
          </cell>
          <cell r="K1247">
            <v>0</v>
          </cell>
          <cell r="L1247">
            <v>0</v>
          </cell>
          <cell r="M1247">
            <v>0</v>
          </cell>
          <cell r="O1247" t="str">
            <v>Benthic detritivore</v>
          </cell>
          <cell r="P1247" t="str">
            <v>BD</v>
          </cell>
        </row>
        <row r="1248">
          <cell r="C1248" t="str">
            <v>Goniocidaris tubaria</v>
          </cell>
          <cell r="D1248" t="str">
            <v>Echinodermata/Eleutherozoa</v>
          </cell>
          <cell r="E1248" t="str">
            <v>Echinoidea</v>
          </cell>
          <cell r="F1248">
            <v>0</v>
          </cell>
          <cell r="G1248" t="str">
            <v>Echinodermata/EleutherozoaEchinoidea</v>
          </cell>
          <cell r="H1248" t="str">
            <v>benthic invertebrate</v>
          </cell>
          <cell r="I1248" t="str">
            <v>epibenthos</v>
          </cell>
          <cell r="J1248" t="str">
            <v>epibenthos</v>
          </cell>
          <cell r="K1248" t="str">
            <v>macrobenthos</v>
          </cell>
          <cell r="L1248" t="str">
            <v>macrobenthos</v>
          </cell>
          <cell r="M1248" t="str">
            <v>macrobenthos</v>
          </cell>
          <cell r="N1248" t="str">
            <v xml:space="preserve"> </v>
          </cell>
          <cell r="O1248" t="str">
            <v>Benthic detritivore</v>
          </cell>
          <cell r="P1248" t="str">
            <v>BD</v>
          </cell>
        </row>
        <row r="1249">
          <cell r="C1249" t="str">
            <v>Echinothuriidae - undifferentiated</v>
          </cell>
          <cell r="D1249" t="str">
            <v>Echinodermata</v>
          </cell>
          <cell r="E1249" t="str">
            <v>Echinoidea</v>
          </cell>
          <cell r="F1249" t="str">
            <v>Echinothuriidae</v>
          </cell>
          <cell r="J1249">
            <v>0</v>
          </cell>
          <cell r="K1249">
            <v>0</v>
          </cell>
          <cell r="L1249">
            <v>0</v>
          </cell>
          <cell r="M1249">
            <v>0</v>
          </cell>
          <cell r="O1249" t="str">
            <v>Benthic detritivore</v>
          </cell>
          <cell r="P1249" t="str">
            <v>BD</v>
          </cell>
        </row>
        <row r="1250">
          <cell r="C1250" t="str">
            <v>Hygrosoma sp. 1</v>
          </cell>
          <cell r="D1250" t="str">
            <v>Echinodermata</v>
          </cell>
          <cell r="E1250" t="str">
            <v>Echinoidea</v>
          </cell>
          <cell r="F1250" t="str">
            <v>Echinothuriidae</v>
          </cell>
          <cell r="J1250">
            <v>0</v>
          </cell>
          <cell r="K1250">
            <v>0</v>
          </cell>
          <cell r="L1250">
            <v>0</v>
          </cell>
          <cell r="M1250">
            <v>0</v>
          </cell>
          <cell r="O1250" t="str">
            <v>Benthic detritivore</v>
          </cell>
          <cell r="P1250" t="str">
            <v>BD</v>
          </cell>
        </row>
        <row r="1251">
          <cell r="C1251" t="str">
            <v>Sperosoma spp.</v>
          </cell>
          <cell r="D1251" t="str">
            <v>Echinodermata</v>
          </cell>
          <cell r="E1251" t="str">
            <v>Echinoidea</v>
          </cell>
          <cell r="F1251" t="str">
            <v>Echinothuriidae</v>
          </cell>
          <cell r="J1251">
            <v>0</v>
          </cell>
          <cell r="K1251">
            <v>0</v>
          </cell>
          <cell r="L1251">
            <v>0</v>
          </cell>
          <cell r="M1251">
            <v>0</v>
          </cell>
          <cell r="O1251" t="str">
            <v>Benthic detritivore</v>
          </cell>
          <cell r="P1251" t="str">
            <v>BD</v>
          </cell>
        </row>
        <row r="1252">
          <cell r="C1252" t="str">
            <v>Tromikosoma spp.</v>
          </cell>
          <cell r="D1252" t="str">
            <v>Echinodermata</v>
          </cell>
          <cell r="E1252" t="str">
            <v>Echinoidea</v>
          </cell>
          <cell r="F1252" t="str">
            <v>Echinothuriidae</v>
          </cell>
          <cell r="J1252">
            <v>0</v>
          </cell>
          <cell r="K1252">
            <v>0</v>
          </cell>
          <cell r="L1252">
            <v>0</v>
          </cell>
          <cell r="M1252">
            <v>0</v>
          </cell>
          <cell r="O1252" t="str">
            <v>Benthic detritivore</v>
          </cell>
          <cell r="P1252" t="str">
            <v>BD</v>
          </cell>
        </row>
        <row r="1253">
          <cell r="C1253" t="str">
            <v>Phormosomatidae - undifferentiated</v>
          </cell>
          <cell r="D1253" t="str">
            <v>Echinodermata</v>
          </cell>
          <cell r="E1253" t="str">
            <v>Echinoidea</v>
          </cell>
          <cell r="F1253" t="str">
            <v>Phormosomatidae</v>
          </cell>
          <cell r="J1253">
            <v>0</v>
          </cell>
          <cell r="K1253">
            <v>0</v>
          </cell>
          <cell r="L1253">
            <v>0</v>
          </cell>
          <cell r="M1253">
            <v>0</v>
          </cell>
          <cell r="O1253" t="str">
            <v>Benthic detritivore</v>
          </cell>
          <cell r="P1253" t="str">
            <v>BD</v>
          </cell>
        </row>
        <row r="1254">
          <cell r="C1254" t="str">
            <v>Phormosoma cf bursarium</v>
          </cell>
          <cell r="D1254" t="str">
            <v>Echinodermata</v>
          </cell>
          <cell r="E1254" t="str">
            <v>Echinoidea</v>
          </cell>
          <cell r="F1254" t="str">
            <v>Phormosomatidae</v>
          </cell>
          <cell r="J1254">
            <v>0</v>
          </cell>
          <cell r="K1254">
            <v>0</v>
          </cell>
          <cell r="L1254">
            <v>0</v>
          </cell>
          <cell r="M1254">
            <v>0</v>
          </cell>
          <cell r="O1254" t="str">
            <v>Benthic detritivore</v>
          </cell>
          <cell r="P1254" t="str">
            <v>BD</v>
          </cell>
        </row>
        <row r="1255">
          <cell r="C1255" t="str">
            <v>Aspidodiadema spp.</v>
          </cell>
          <cell r="D1255" t="str">
            <v>Echinodermata</v>
          </cell>
          <cell r="E1255" t="str">
            <v>Echinoidea</v>
          </cell>
          <cell r="F1255" t="str">
            <v>Aspidodiadematidae</v>
          </cell>
          <cell r="J1255">
            <v>0</v>
          </cell>
          <cell r="K1255">
            <v>0</v>
          </cell>
          <cell r="L1255">
            <v>0</v>
          </cell>
          <cell r="M1255">
            <v>0</v>
          </cell>
          <cell r="O1255" t="str">
            <v>Benthic detritivore</v>
          </cell>
          <cell r="P1255" t="str">
            <v>BD</v>
          </cell>
        </row>
        <row r="1256">
          <cell r="C1256" t="str">
            <v>Caenopedina spp.</v>
          </cell>
          <cell r="D1256" t="str">
            <v>Echinodermata</v>
          </cell>
          <cell r="E1256" t="str">
            <v>Echinoidea</v>
          </cell>
          <cell r="F1256" t="str">
            <v>Pedinidae</v>
          </cell>
          <cell r="J1256">
            <v>0</v>
          </cell>
          <cell r="K1256">
            <v>0</v>
          </cell>
          <cell r="L1256">
            <v>0</v>
          </cell>
          <cell r="M1256">
            <v>0</v>
          </cell>
          <cell r="O1256" t="str">
            <v>Benthic detritivore</v>
          </cell>
          <cell r="P1256" t="str">
            <v>BD</v>
          </cell>
        </row>
        <row r="1257">
          <cell r="C1257" t="str">
            <v>Salenocidaris hastigera</v>
          </cell>
          <cell r="D1257" t="str">
            <v>Echinodermata</v>
          </cell>
          <cell r="E1257" t="str">
            <v>Echinoidea</v>
          </cell>
          <cell r="F1257" t="str">
            <v>Saleniidae</v>
          </cell>
          <cell r="J1257">
            <v>0</v>
          </cell>
          <cell r="K1257">
            <v>0</v>
          </cell>
          <cell r="L1257">
            <v>0</v>
          </cell>
          <cell r="M1257">
            <v>0</v>
          </cell>
          <cell r="O1257" t="str">
            <v>Benthic detritivore</v>
          </cell>
          <cell r="P1257" t="str">
            <v>BD</v>
          </cell>
        </row>
        <row r="1258">
          <cell r="C1258" t="str">
            <v>Pseudechinus notius</v>
          </cell>
          <cell r="D1258" t="str">
            <v>Echinodermata</v>
          </cell>
          <cell r="E1258" t="str">
            <v>Echinoidea</v>
          </cell>
          <cell r="F1258" t="str">
            <v>Temnopleuridae</v>
          </cell>
          <cell r="J1258">
            <v>0</v>
          </cell>
          <cell r="K1258">
            <v>0</v>
          </cell>
          <cell r="L1258">
            <v>0</v>
          </cell>
          <cell r="M1258">
            <v>0</v>
          </cell>
          <cell r="O1258" t="str">
            <v>Benthic detritivore</v>
          </cell>
          <cell r="P1258" t="str">
            <v>BD</v>
          </cell>
        </row>
        <row r="1259">
          <cell r="C1259" t="str">
            <v>Echinus multidentatus</v>
          </cell>
          <cell r="D1259" t="str">
            <v>Echinodermata</v>
          </cell>
          <cell r="E1259" t="str">
            <v>Echinoidea</v>
          </cell>
          <cell r="F1259" t="str">
            <v>Echinidae</v>
          </cell>
          <cell r="J1259">
            <v>0</v>
          </cell>
          <cell r="K1259">
            <v>0</v>
          </cell>
          <cell r="L1259">
            <v>0</v>
          </cell>
          <cell r="M1259">
            <v>0</v>
          </cell>
          <cell r="O1259" t="str">
            <v>Benthic detritivore</v>
          </cell>
          <cell r="P1259" t="str">
            <v>BD</v>
          </cell>
        </row>
        <row r="1260">
          <cell r="C1260" t="str">
            <v>sand dollars</v>
          </cell>
          <cell r="D1260" t="str">
            <v>Echinodermata</v>
          </cell>
          <cell r="E1260">
            <v>0</v>
          </cell>
          <cell r="F1260" t="str">
            <v>Clypeasteridae</v>
          </cell>
          <cell r="G1260" t="str">
            <v>EchinodermataClypeasteridae</v>
          </cell>
          <cell r="K1260" t="str">
            <v>macrobenthos</v>
          </cell>
          <cell r="L1260" t="str">
            <v>macrobenthos</v>
          </cell>
          <cell r="M1260" t="str">
            <v>macrobenthos</v>
          </cell>
          <cell r="N1260" t="str">
            <v xml:space="preserve"> </v>
          </cell>
          <cell r="O1260" t="str">
            <v>Benthic detritivore</v>
          </cell>
          <cell r="P1260" t="str">
            <v>BD</v>
          </cell>
        </row>
        <row r="1261">
          <cell r="C1261" t="str">
            <v>Clypeaster sp. nov. 1</v>
          </cell>
          <cell r="O1261" t="str">
            <v>Benthic detritivore</v>
          </cell>
          <cell r="P1261" t="str">
            <v>BD</v>
          </cell>
        </row>
        <row r="1262">
          <cell r="C1262" t="str">
            <v>Clypeaster sp. nov. 1</v>
          </cell>
          <cell r="O1262" t="str">
            <v>Benthic detritivore</v>
          </cell>
          <cell r="P1262" t="str">
            <v>BD</v>
          </cell>
        </row>
        <row r="1263">
          <cell r="C1263" t="str">
            <v>Clypeaster sp. nov. 1</v>
          </cell>
          <cell r="O1263" t="str">
            <v>Benthic detritivore</v>
          </cell>
          <cell r="P1263" t="str">
            <v>BD</v>
          </cell>
        </row>
        <row r="1264">
          <cell r="C1264" t="str">
            <v>Clypeaster sp. nov. 1</v>
          </cell>
          <cell r="O1264" t="str">
            <v>Benthic detritivore</v>
          </cell>
          <cell r="P1264" t="str">
            <v>BD</v>
          </cell>
        </row>
        <row r="1265">
          <cell r="C1265" t="str">
            <v>Clypeaster sp. nov. 1</v>
          </cell>
          <cell r="D1265" t="str">
            <v>Echinodermata</v>
          </cell>
          <cell r="E1265" t="str">
            <v>Echinoidea</v>
          </cell>
          <cell r="F1265" t="str">
            <v>Clypeasteridae</v>
          </cell>
          <cell r="J1265">
            <v>0</v>
          </cell>
          <cell r="K1265">
            <v>0</v>
          </cell>
          <cell r="L1265">
            <v>0</v>
          </cell>
          <cell r="M1265">
            <v>0</v>
          </cell>
          <cell r="O1265" t="str">
            <v>Benthic detritivore</v>
          </cell>
          <cell r="P1265" t="str">
            <v>BD</v>
          </cell>
        </row>
        <row r="1266">
          <cell r="C1266" t="str">
            <v>Order Spatangoida - undifferentiated</v>
          </cell>
          <cell r="D1266" t="str">
            <v>Echinodermata</v>
          </cell>
          <cell r="E1266" t="str">
            <v>Echinoidea</v>
          </cell>
          <cell r="F1266" t="str">
            <v xml:space="preserve">  --  </v>
          </cell>
          <cell r="J1266">
            <v>0</v>
          </cell>
          <cell r="K1266">
            <v>0</v>
          </cell>
          <cell r="L1266">
            <v>0</v>
          </cell>
          <cell r="M1266">
            <v>0</v>
          </cell>
          <cell r="O1266" t="str">
            <v>Benthic detritivore</v>
          </cell>
          <cell r="P1266" t="str">
            <v>BD</v>
          </cell>
        </row>
        <row r="1267">
          <cell r="C1267" t="str">
            <v>Aceste ovata</v>
          </cell>
          <cell r="D1267" t="str">
            <v>Echinodermata</v>
          </cell>
          <cell r="E1267" t="str">
            <v>Echinoidea</v>
          </cell>
          <cell r="F1267" t="str">
            <v>Schizasteridae</v>
          </cell>
          <cell r="J1267">
            <v>0</v>
          </cell>
          <cell r="K1267">
            <v>0</v>
          </cell>
          <cell r="L1267">
            <v>0</v>
          </cell>
          <cell r="M1267">
            <v>0</v>
          </cell>
          <cell r="O1267" t="str">
            <v>Benthic detritivore</v>
          </cell>
          <cell r="P1267" t="str">
            <v>BD</v>
          </cell>
        </row>
        <row r="1268">
          <cell r="C1268" t="str">
            <v>Lovenia camarota</v>
          </cell>
          <cell r="D1268" t="str">
            <v>Echinodermata</v>
          </cell>
          <cell r="E1268" t="str">
            <v>Echinoidea</v>
          </cell>
          <cell r="F1268" t="str">
            <v>Loveniidae</v>
          </cell>
          <cell r="J1268">
            <v>0</v>
          </cell>
          <cell r="K1268">
            <v>0</v>
          </cell>
          <cell r="L1268">
            <v>0</v>
          </cell>
          <cell r="M1268">
            <v>0</v>
          </cell>
          <cell r="O1268" t="str">
            <v>Benthic detritivore</v>
          </cell>
          <cell r="P1268" t="str">
            <v>BD</v>
          </cell>
        </row>
        <row r="1269">
          <cell r="C1269" t="str">
            <v>Pseudolovenia cf hirsuta</v>
          </cell>
          <cell r="D1269" t="str">
            <v>Echinodermata</v>
          </cell>
          <cell r="E1269" t="str">
            <v>Echinoidea</v>
          </cell>
          <cell r="F1269" t="str">
            <v>Loveniidae</v>
          </cell>
          <cell r="J1269">
            <v>0</v>
          </cell>
          <cell r="K1269">
            <v>0</v>
          </cell>
          <cell r="L1269">
            <v>0</v>
          </cell>
          <cell r="M1269">
            <v>0</v>
          </cell>
          <cell r="O1269" t="str">
            <v>Benthic detritivore</v>
          </cell>
          <cell r="P1269" t="str">
            <v>BD</v>
          </cell>
        </row>
        <row r="1270">
          <cell r="C1270" t="str">
            <v>Class Holothuroidea - undifferentiated</v>
          </cell>
          <cell r="D1270" t="str">
            <v>Echinodermata</v>
          </cell>
          <cell r="E1270" t="str">
            <v>Holothuroidea</v>
          </cell>
          <cell r="F1270" t="str">
            <v xml:space="preserve">  --  </v>
          </cell>
          <cell r="J1270">
            <v>0</v>
          </cell>
          <cell r="K1270">
            <v>0</v>
          </cell>
          <cell r="L1270">
            <v>0</v>
          </cell>
          <cell r="M1270">
            <v>0</v>
          </cell>
          <cell r="O1270" t="str">
            <v>Benthic detritivore</v>
          </cell>
          <cell r="P1270" t="str">
            <v>BD</v>
          </cell>
        </row>
        <row r="1271">
          <cell r="C1271" t="str">
            <v>holothurian</v>
          </cell>
          <cell r="D1271" t="str">
            <v>Echinodermata</v>
          </cell>
          <cell r="E1271" t="str">
            <v>Holothuridae</v>
          </cell>
          <cell r="G1271" t="str">
            <v>EchinodermataHolothuridae</v>
          </cell>
          <cell r="K1271" t="str">
            <v>macrobenthos</v>
          </cell>
          <cell r="L1271" t="str">
            <v>macrobenthos</v>
          </cell>
          <cell r="M1271" t="str">
            <v>macrobenthos</v>
          </cell>
          <cell r="N1271" t="str">
            <v xml:space="preserve"> </v>
          </cell>
          <cell r="O1271" t="str">
            <v>Benthic detritivore</v>
          </cell>
          <cell r="P1271" t="str">
            <v>BD</v>
          </cell>
        </row>
        <row r="1272">
          <cell r="C1272" t="str">
            <v>holothurian red striped NWS</v>
          </cell>
          <cell r="D1272" t="str">
            <v>Echinodermata</v>
          </cell>
          <cell r="E1272" t="str">
            <v>Holothuridae</v>
          </cell>
          <cell r="F1272">
            <v>0</v>
          </cell>
          <cell r="G1272" t="str">
            <v>EchinodermataHolothuridae</v>
          </cell>
          <cell r="K1272" t="str">
            <v>macrobenthos</v>
          </cell>
          <cell r="L1272" t="str">
            <v>macrobenthos</v>
          </cell>
          <cell r="M1272" t="str">
            <v>macrobenthos</v>
          </cell>
          <cell r="N1272" t="str">
            <v xml:space="preserve"> </v>
          </cell>
          <cell r="O1272" t="str">
            <v>Benthic detritivore</v>
          </cell>
          <cell r="P1272" t="str">
            <v>BD</v>
          </cell>
        </row>
        <row r="1273">
          <cell r="C1273" t="str">
            <v>Holothuroidea</v>
          </cell>
          <cell r="D1273" t="str">
            <v>Echinodermata/Eleutherozoa</v>
          </cell>
          <cell r="E1273" t="str">
            <v xml:space="preserve">Holothuroidea                                                      </v>
          </cell>
          <cell r="F1273">
            <v>0</v>
          </cell>
          <cell r="G1273" t="str">
            <v xml:space="preserve">Echinodermata/EleutherozoaHolothuroidea                                                      </v>
          </cell>
          <cell r="K1273" t="str">
            <v>macrobenthos</v>
          </cell>
          <cell r="L1273" t="str">
            <v>macrobenthos</v>
          </cell>
          <cell r="M1273" t="str">
            <v>macrobenthos</v>
          </cell>
          <cell r="N1273" t="str">
            <v xml:space="preserve"> </v>
          </cell>
          <cell r="O1273" t="str">
            <v>Benthic detritivore</v>
          </cell>
          <cell r="P1273" t="str">
            <v>BD</v>
          </cell>
        </row>
        <row r="1274">
          <cell r="C1274" t="str">
            <v>Holothuroidea</v>
          </cell>
          <cell r="D1274" t="str">
            <v>Echinodermata/Eleutherozoa</v>
          </cell>
          <cell r="E1274" t="str">
            <v xml:space="preserve">Holothuroidea                                                      </v>
          </cell>
          <cell r="F1274">
            <v>0</v>
          </cell>
          <cell r="G1274" t="str">
            <v xml:space="preserve">Echinodermata/EleutherozoaHolothuroidea                                                      </v>
          </cell>
          <cell r="H1274" t="str">
            <v>benthic invertebrate</v>
          </cell>
          <cell r="I1274" t="str">
            <v>epibenthos</v>
          </cell>
          <cell r="J1274" t="str">
            <v>epibenthos</v>
          </cell>
          <cell r="K1274" t="str">
            <v>macrobenthos</v>
          </cell>
          <cell r="L1274" t="str">
            <v>macrobenthos</v>
          </cell>
          <cell r="M1274" t="str">
            <v>macrobenthos</v>
          </cell>
          <cell r="N1274" t="str">
            <v xml:space="preserve"> </v>
          </cell>
          <cell r="O1274" t="str">
            <v>Benthic detritivore</v>
          </cell>
          <cell r="P1274" t="str">
            <v>BD</v>
          </cell>
        </row>
        <row r="1275">
          <cell r="C1275" t="str">
            <v>Holothuroidea sp. 7</v>
          </cell>
          <cell r="D1275" t="str">
            <v>Echinodermata</v>
          </cell>
          <cell r="E1275" t="str">
            <v>Holothuroidea</v>
          </cell>
          <cell r="F1275" t="str">
            <v/>
          </cell>
          <cell r="J1275">
            <v>0</v>
          </cell>
          <cell r="K1275">
            <v>0</v>
          </cell>
          <cell r="L1275">
            <v>0</v>
          </cell>
          <cell r="M1275">
            <v>0</v>
          </cell>
          <cell r="O1275" t="str">
            <v>Benthic detritivore</v>
          </cell>
          <cell r="P1275" t="str">
            <v>BD</v>
          </cell>
        </row>
        <row r="1276">
          <cell r="C1276" t="str">
            <v>Sea cucumbers: Pelagic / swimming</v>
          </cell>
          <cell r="D1276" t="str">
            <v>Echinodermata</v>
          </cell>
          <cell r="E1276" t="str">
            <v>Holothuroidea</v>
          </cell>
          <cell r="F1276" t="str">
            <v xml:space="preserve">  --  </v>
          </cell>
          <cell r="J1276">
            <v>0</v>
          </cell>
          <cell r="K1276">
            <v>0</v>
          </cell>
          <cell r="L1276">
            <v>0</v>
          </cell>
          <cell r="M1276">
            <v>0</v>
          </cell>
          <cell r="O1276" t="str">
            <v>Benthic detritivore</v>
          </cell>
          <cell r="P1276" t="str">
            <v>BD</v>
          </cell>
        </row>
        <row r="1277">
          <cell r="C1277" t="str">
            <v>Actinopyga mauritiana</v>
          </cell>
          <cell r="D1277" t="str">
            <v>Echinodermata/Eleutherozoa</v>
          </cell>
          <cell r="E1277" t="str">
            <v xml:space="preserve">Holothuroidea                                                      </v>
          </cell>
          <cell r="F1277">
            <v>0</v>
          </cell>
          <cell r="G1277" t="str">
            <v xml:space="preserve">Echinodermata/EleutherozoaHolothuroidea                                                      </v>
          </cell>
          <cell r="H1277" t="str">
            <v>benthic invertebrate</v>
          </cell>
          <cell r="I1277" t="str">
            <v>epibenthos</v>
          </cell>
          <cell r="J1277" t="str">
            <v>epibenthos</v>
          </cell>
          <cell r="K1277" t="str">
            <v>megabenthos</v>
          </cell>
          <cell r="L1277" t="str">
            <v>megabenthos</v>
          </cell>
          <cell r="M1277" t="str">
            <v>megabenthos</v>
          </cell>
          <cell r="N1277" t="str">
            <v xml:space="preserve"> </v>
          </cell>
          <cell r="O1277" t="str">
            <v>Benthic detritivore</v>
          </cell>
          <cell r="P1277" t="str">
            <v>BD</v>
          </cell>
        </row>
        <row r="1278">
          <cell r="C1278" t="str">
            <v>Holothuria austrinabassa</v>
          </cell>
          <cell r="D1278" t="str">
            <v>Echinodermata</v>
          </cell>
          <cell r="E1278" t="str">
            <v>Holothuroidea</v>
          </cell>
          <cell r="F1278" t="str">
            <v>Holothuriidae</v>
          </cell>
          <cell r="J1278">
            <v>0</v>
          </cell>
          <cell r="K1278">
            <v>0</v>
          </cell>
          <cell r="L1278">
            <v>0</v>
          </cell>
          <cell r="M1278">
            <v>0</v>
          </cell>
          <cell r="O1278" t="str">
            <v>Benthic detritivore</v>
          </cell>
          <cell r="P1278" t="str">
            <v>BD</v>
          </cell>
        </row>
        <row r="1279">
          <cell r="C1279" t="str">
            <v>Stichopus horrens</v>
          </cell>
          <cell r="D1279">
            <v>0</v>
          </cell>
          <cell r="E1279">
            <v>0</v>
          </cell>
          <cell r="O1279" t="str">
            <v>Benthic detritivore</v>
          </cell>
          <cell r="P1279" t="str">
            <v>BD</v>
          </cell>
        </row>
        <row r="1280">
          <cell r="C1280" t="str">
            <v>Bathyplotes natans</v>
          </cell>
          <cell r="D1280" t="str">
            <v>Echinodermata</v>
          </cell>
          <cell r="E1280" t="str">
            <v>Holothuroidea</v>
          </cell>
          <cell r="F1280" t="str">
            <v>Synallactidae</v>
          </cell>
          <cell r="J1280">
            <v>0</v>
          </cell>
          <cell r="K1280">
            <v>0</v>
          </cell>
          <cell r="L1280">
            <v>0</v>
          </cell>
          <cell r="M1280">
            <v>0</v>
          </cell>
          <cell r="O1280" t="str">
            <v>Benthic detritivore</v>
          </cell>
          <cell r="P1280" t="str">
            <v>BD</v>
          </cell>
        </row>
        <row r="1281">
          <cell r="C1281" t="str">
            <v>Pseudostichopus hyalegerus</v>
          </cell>
          <cell r="D1281" t="str">
            <v>Echinodermata</v>
          </cell>
          <cell r="E1281" t="str">
            <v>Holothuroidea</v>
          </cell>
          <cell r="F1281" t="str">
            <v>Synallactidae</v>
          </cell>
          <cell r="J1281">
            <v>0</v>
          </cell>
          <cell r="K1281">
            <v>0</v>
          </cell>
          <cell r="L1281">
            <v>0</v>
          </cell>
          <cell r="M1281">
            <v>0</v>
          </cell>
          <cell r="O1281" t="str">
            <v>Benthic detritivore</v>
          </cell>
          <cell r="P1281" t="str">
            <v>BD</v>
          </cell>
        </row>
        <row r="1282">
          <cell r="C1282" t="str">
            <v>Molpadiodemas involutus</v>
          </cell>
          <cell r="D1282" t="str">
            <v>Echinodermata</v>
          </cell>
          <cell r="E1282" t="str">
            <v>Holothuroidea</v>
          </cell>
          <cell r="F1282" t="str">
            <v>Synallactidae</v>
          </cell>
          <cell r="J1282">
            <v>0</v>
          </cell>
          <cell r="K1282">
            <v>0</v>
          </cell>
          <cell r="L1282">
            <v>0</v>
          </cell>
          <cell r="M1282">
            <v>0</v>
          </cell>
          <cell r="O1282" t="str">
            <v>Benthic detritivore</v>
          </cell>
          <cell r="P1282" t="str">
            <v>BD</v>
          </cell>
        </row>
        <row r="1283">
          <cell r="C1283" t="str">
            <v>Pseudostichopus mollis</v>
          </cell>
          <cell r="D1283" t="str">
            <v>Echinodermata</v>
          </cell>
          <cell r="E1283" t="str">
            <v>Holothuroidea</v>
          </cell>
          <cell r="F1283" t="str">
            <v>Synallactidae</v>
          </cell>
          <cell r="J1283">
            <v>0</v>
          </cell>
          <cell r="K1283">
            <v>0</v>
          </cell>
          <cell r="L1283">
            <v>0</v>
          </cell>
          <cell r="M1283">
            <v>0</v>
          </cell>
          <cell r="O1283" t="str">
            <v>Benthic detritivore</v>
          </cell>
          <cell r="P1283" t="str">
            <v>BD</v>
          </cell>
        </row>
        <row r="1284">
          <cell r="C1284" t="str">
            <v>Zygothuria lactea</v>
          </cell>
          <cell r="D1284" t="str">
            <v>Echinodermata</v>
          </cell>
          <cell r="E1284" t="str">
            <v>Holothuroidea</v>
          </cell>
          <cell r="F1284" t="str">
            <v>Mesothuriidae</v>
          </cell>
          <cell r="J1284">
            <v>0</v>
          </cell>
          <cell r="K1284">
            <v>0</v>
          </cell>
          <cell r="L1284">
            <v>0</v>
          </cell>
          <cell r="M1284">
            <v>0</v>
          </cell>
          <cell r="O1284" t="str">
            <v>Benthic detritivore</v>
          </cell>
          <cell r="P1284" t="str">
            <v>BD</v>
          </cell>
        </row>
        <row r="1285">
          <cell r="C1285" t="str">
            <v>Mesothuria regularia</v>
          </cell>
          <cell r="D1285" t="str">
            <v>Echinodermata</v>
          </cell>
          <cell r="E1285" t="str">
            <v>Holothuroidea</v>
          </cell>
          <cell r="F1285" t="str">
            <v>Mesothuriidae</v>
          </cell>
          <cell r="J1285">
            <v>0</v>
          </cell>
          <cell r="K1285">
            <v>0</v>
          </cell>
          <cell r="L1285">
            <v>0</v>
          </cell>
          <cell r="M1285">
            <v>0</v>
          </cell>
          <cell r="O1285" t="str">
            <v>Benthic detritivore</v>
          </cell>
          <cell r="P1285" t="str">
            <v>BD</v>
          </cell>
        </row>
        <row r="1286">
          <cell r="C1286" t="str">
            <v>Pseudostichopus sp. 2</v>
          </cell>
          <cell r="D1286" t="str">
            <v>Echinodermata</v>
          </cell>
          <cell r="E1286" t="str">
            <v>Holothuroidea</v>
          </cell>
          <cell r="F1286" t="str">
            <v>Synallactidae</v>
          </cell>
          <cell r="J1286">
            <v>0</v>
          </cell>
          <cell r="K1286">
            <v>0</v>
          </cell>
          <cell r="L1286">
            <v>0</v>
          </cell>
          <cell r="M1286">
            <v>0</v>
          </cell>
          <cell r="O1286" t="str">
            <v>Benthic detritivore</v>
          </cell>
          <cell r="P1286" t="str">
            <v>BD</v>
          </cell>
        </row>
        <row r="1287">
          <cell r="C1287" t="str">
            <v>Mesothuria sp. 1</v>
          </cell>
          <cell r="D1287" t="str">
            <v>Echinodermata</v>
          </cell>
          <cell r="E1287" t="str">
            <v>Holothuroidea</v>
          </cell>
          <cell r="F1287" t="str">
            <v>Mesothuriidae</v>
          </cell>
          <cell r="J1287">
            <v>0</v>
          </cell>
          <cell r="K1287">
            <v>0</v>
          </cell>
          <cell r="L1287">
            <v>0</v>
          </cell>
          <cell r="M1287">
            <v>0</v>
          </cell>
          <cell r="O1287" t="str">
            <v>Benthic detritivore</v>
          </cell>
          <cell r="P1287" t="str">
            <v>BD</v>
          </cell>
        </row>
        <row r="1288">
          <cell r="C1288" t="str">
            <v>Mesothuria spp.</v>
          </cell>
          <cell r="D1288" t="str">
            <v>Echinodermata</v>
          </cell>
          <cell r="E1288" t="str">
            <v>Holothuroidea</v>
          </cell>
          <cell r="F1288" t="str">
            <v>Mesothuriidae</v>
          </cell>
          <cell r="J1288">
            <v>0</v>
          </cell>
          <cell r="K1288">
            <v>0</v>
          </cell>
          <cell r="L1288">
            <v>0</v>
          </cell>
          <cell r="M1288">
            <v>0</v>
          </cell>
          <cell r="O1288" t="str">
            <v>Benthic detritivore</v>
          </cell>
          <cell r="P1288" t="str">
            <v>BD</v>
          </cell>
        </row>
        <row r="1289">
          <cell r="C1289" t="str">
            <v>Synallactes spp.</v>
          </cell>
          <cell r="D1289" t="str">
            <v>Echinodermata</v>
          </cell>
          <cell r="E1289" t="str">
            <v>Holothuroidea</v>
          </cell>
          <cell r="F1289" t="str">
            <v>Synallactidae</v>
          </cell>
          <cell r="J1289">
            <v>0</v>
          </cell>
          <cell r="K1289">
            <v>0</v>
          </cell>
          <cell r="L1289">
            <v>0</v>
          </cell>
          <cell r="M1289">
            <v>0</v>
          </cell>
          <cell r="O1289" t="str">
            <v>Benthic detritivore</v>
          </cell>
          <cell r="P1289" t="str">
            <v>BD</v>
          </cell>
        </row>
        <row r="1290">
          <cell r="C1290" t="str">
            <v>Oneirophanta mutabilis</v>
          </cell>
          <cell r="D1290" t="str">
            <v>Echinodermata</v>
          </cell>
          <cell r="E1290" t="str">
            <v>Holothuroidea</v>
          </cell>
          <cell r="F1290" t="str">
            <v>Deimatidae</v>
          </cell>
          <cell r="J1290">
            <v>0</v>
          </cell>
          <cell r="K1290">
            <v>0</v>
          </cell>
          <cell r="L1290">
            <v>0</v>
          </cell>
          <cell r="M1290">
            <v>0</v>
          </cell>
          <cell r="O1290" t="str">
            <v>Benthic detritivore</v>
          </cell>
          <cell r="P1290" t="str">
            <v>BD</v>
          </cell>
        </row>
        <row r="1291">
          <cell r="C1291" t="str">
            <v>Deima validum</v>
          </cell>
          <cell r="D1291" t="str">
            <v>Echinodermata</v>
          </cell>
          <cell r="E1291" t="str">
            <v>Holothuroidea</v>
          </cell>
          <cell r="F1291" t="str">
            <v>Deimatidae</v>
          </cell>
          <cell r="J1291">
            <v>0</v>
          </cell>
          <cell r="K1291">
            <v>0</v>
          </cell>
          <cell r="L1291">
            <v>0</v>
          </cell>
          <cell r="M1291">
            <v>0</v>
          </cell>
          <cell r="O1291" t="str">
            <v>Benthic detritivore</v>
          </cell>
          <cell r="P1291" t="str">
            <v>BD</v>
          </cell>
        </row>
        <row r="1292">
          <cell r="C1292" t="str">
            <v>Laetmogone maculata</v>
          </cell>
          <cell r="O1292" t="str">
            <v>Benthic detritivore</v>
          </cell>
          <cell r="P1292" t="str">
            <v>BD</v>
          </cell>
        </row>
        <row r="1293">
          <cell r="C1293" t="str">
            <v>Laetmogone maculata</v>
          </cell>
          <cell r="D1293" t="str">
            <v>Echinodermata</v>
          </cell>
          <cell r="E1293" t="str">
            <v>Holothuroidea</v>
          </cell>
          <cell r="F1293" t="str">
            <v>Laetmogonidae</v>
          </cell>
          <cell r="J1293">
            <v>0</v>
          </cell>
          <cell r="K1293">
            <v>0</v>
          </cell>
          <cell r="L1293">
            <v>0</v>
          </cell>
          <cell r="M1293">
            <v>0</v>
          </cell>
          <cell r="O1293" t="str">
            <v>Benthic detritivore</v>
          </cell>
          <cell r="P1293" t="str">
            <v>BD</v>
          </cell>
        </row>
        <row r="1294">
          <cell r="C1294" t="str">
            <v>Peniagone azorica</v>
          </cell>
          <cell r="D1294" t="str">
            <v>Echinodermata</v>
          </cell>
          <cell r="E1294" t="str">
            <v>Holothuroidea</v>
          </cell>
          <cell r="F1294" t="str">
            <v>Elpidiidae</v>
          </cell>
          <cell r="J1294">
            <v>0</v>
          </cell>
          <cell r="K1294">
            <v>0</v>
          </cell>
          <cell r="L1294">
            <v>0</v>
          </cell>
          <cell r="M1294">
            <v>0</v>
          </cell>
          <cell r="O1294" t="str">
            <v>Benthic detritivore</v>
          </cell>
          <cell r="P1294" t="str">
            <v>BD</v>
          </cell>
        </row>
        <row r="1295">
          <cell r="C1295" t="str">
            <v>Peniagone sp. 2</v>
          </cell>
          <cell r="D1295" t="str">
            <v>Echinodermata</v>
          </cell>
          <cell r="E1295" t="str">
            <v>Holothuroidea</v>
          </cell>
          <cell r="F1295" t="str">
            <v>Elpidiidae</v>
          </cell>
          <cell r="J1295">
            <v>0</v>
          </cell>
          <cell r="K1295">
            <v>0</v>
          </cell>
          <cell r="L1295">
            <v>0</v>
          </cell>
          <cell r="M1295">
            <v>0</v>
          </cell>
          <cell r="O1295" t="str">
            <v>Benthic detritivore</v>
          </cell>
          <cell r="P1295" t="str">
            <v>BD</v>
          </cell>
        </row>
        <row r="1296">
          <cell r="C1296" t="str">
            <v>Kolga sp. 1</v>
          </cell>
          <cell r="D1296" t="str">
            <v>Echinodermata</v>
          </cell>
          <cell r="E1296" t="str">
            <v>Holothuroidea</v>
          </cell>
          <cell r="F1296" t="str">
            <v>Elpidiidae</v>
          </cell>
          <cell r="J1296">
            <v>0</v>
          </cell>
          <cell r="K1296">
            <v>0</v>
          </cell>
          <cell r="L1296">
            <v>0</v>
          </cell>
          <cell r="M1296">
            <v>0</v>
          </cell>
          <cell r="O1296" t="str">
            <v>Benthic detritivore</v>
          </cell>
          <cell r="P1296" t="str">
            <v>BD</v>
          </cell>
        </row>
        <row r="1297">
          <cell r="C1297" t="str">
            <v>Ellipinion sp. nov. 1</v>
          </cell>
          <cell r="D1297" t="str">
            <v>Echinodermata</v>
          </cell>
          <cell r="E1297" t="str">
            <v>Holothuroidea</v>
          </cell>
          <cell r="F1297" t="str">
            <v>Elpidiidae</v>
          </cell>
          <cell r="J1297">
            <v>0</v>
          </cell>
          <cell r="K1297">
            <v>0</v>
          </cell>
          <cell r="L1297">
            <v>0</v>
          </cell>
          <cell r="M1297">
            <v>0</v>
          </cell>
          <cell r="O1297" t="str">
            <v>Benthic detritivore</v>
          </cell>
          <cell r="P1297" t="str">
            <v>BD</v>
          </cell>
        </row>
        <row r="1298">
          <cell r="C1298" t="str">
            <v>Psychropotes longicauda</v>
          </cell>
          <cell r="D1298" t="str">
            <v>Echinodermata</v>
          </cell>
          <cell r="E1298" t="str">
            <v>Holothuroidea</v>
          </cell>
          <cell r="F1298" t="str">
            <v>Psychropotidae</v>
          </cell>
          <cell r="J1298">
            <v>0</v>
          </cell>
          <cell r="K1298">
            <v>0</v>
          </cell>
          <cell r="L1298">
            <v>0</v>
          </cell>
          <cell r="M1298">
            <v>0</v>
          </cell>
          <cell r="O1298" t="str">
            <v>Benthic detritivore</v>
          </cell>
          <cell r="P1298" t="str">
            <v>BD</v>
          </cell>
        </row>
        <row r="1299">
          <cell r="C1299" t="str">
            <v>Benthodytes sp. 1</v>
          </cell>
          <cell r="D1299" t="str">
            <v>Echinodermata</v>
          </cell>
          <cell r="E1299" t="str">
            <v>Holothuroidea</v>
          </cell>
          <cell r="F1299" t="str">
            <v>Psychropotidae</v>
          </cell>
          <cell r="J1299">
            <v>0</v>
          </cell>
          <cell r="K1299">
            <v>0</v>
          </cell>
          <cell r="L1299">
            <v>0</v>
          </cell>
          <cell r="M1299">
            <v>0</v>
          </cell>
          <cell r="O1299" t="str">
            <v>Benthic detritivore</v>
          </cell>
          <cell r="P1299" t="str">
            <v>BD</v>
          </cell>
        </row>
        <row r="1300">
          <cell r="C1300" t="str">
            <v>Benthodytes sp. 2</v>
          </cell>
          <cell r="D1300" t="str">
            <v>Echinodermata</v>
          </cell>
          <cell r="E1300" t="str">
            <v>Holothuroidea</v>
          </cell>
          <cell r="F1300" t="str">
            <v>Psychropotidae</v>
          </cell>
          <cell r="J1300">
            <v>0</v>
          </cell>
          <cell r="K1300">
            <v>0</v>
          </cell>
          <cell r="L1300">
            <v>0</v>
          </cell>
          <cell r="M1300">
            <v>0</v>
          </cell>
          <cell r="O1300" t="str">
            <v>Benthic detritivore</v>
          </cell>
          <cell r="P1300" t="str">
            <v>BD</v>
          </cell>
        </row>
        <row r="1301">
          <cell r="C1301" t="str">
            <v>Psychropotes sp. 1</v>
          </cell>
          <cell r="D1301" t="str">
            <v>Echinodermata</v>
          </cell>
          <cell r="E1301" t="str">
            <v>Holothuroidea</v>
          </cell>
          <cell r="F1301" t="str">
            <v>Psychropotidae</v>
          </cell>
          <cell r="J1301">
            <v>0</v>
          </cell>
          <cell r="K1301">
            <v>0</v>
          </cell>
          <cell r="L1301">
            <v>0</v>
          </cell>
          <cell r="M1301">
            <v>0</v>
          </cell>
          <cell r="O1301" t="str">
            <v>Benthic detritivore</v>
          </cell>
          <cell r="P1301" t="str">
            <v>BD</v>
          </cell>
        </row>
        <row r="1302">
          <cell r="C1302" t="str">
            <v>Enypniastes eximia</v>
          </cell>
          <cell r="D1302" t="str">
            <v>Echinodermata</v>
          </cell>
          <cell r="E1302" t="str">
            <v>Holothuroidea</v>
          </cell>
          <cell r="F1302" t="str">
            <v>Pelagothuriidae</v>
          </cell>
          <cell r="J1302">
            <v>0</v>
          </cell>
          <cell r="K1302">
            <v>0</v>
          </cell>
          <cell r="L1302">
            <v>0</v>
          </cell>
          <cell r="M1302">
            <v>0</v>
          </cell>
          <cell r="O1302" t="str">
            <v>Benthic detritivore</v>
          </cell>
          <cell r="P1302" t="str">
            <v>BD</v>
          </cell>
        </row>
        <row r="1303">
          <cell r="C1303" t="str">
            <v>Protankyra sp. 1</v>
          </cell>
          <cell r="D1303" t="str">
            <v>Echinodermata</v>
          </cell>
          <cell r="E1303" t="str">
            <v>Holothuroidea</v>
          </cell>
          <cell r="F1303" t="str">
            <v>Synaptidae</v>
          </cell>
          <cell r="J1303">
            <v>0</v>
          </cell>
          <cell r="K1303">
            <v>0</v>
          </cell>
          <cell r="L1303">
            <v>0</v>
          </cell>
          <cell r="M1303">
            <v>0</v>
          </cell>
          <cell r="O1303" t="str">
            <v>Benthic detritivore</v>
          </cell>
          <cell r="P1303" t="str">
            <v>BD</v>
          </cell>
        </row>
        <row r="1304">
          <cell r="C1304" t="str">
            <v>Prototrochus roniae</v>
          </cell>
          <cell r="D1304" t="str">
            <v>Echinodermata</v>
          </cell>
          <cell r="E1304" t="str">
            <v>Holothuroidea</v>
          </cell>
          <cell r="F1304" t="str">
            <v xml:space="preserve">Myriotrochidae </v>
          </cell>
          <cell r="J1304">
            <v>0</v>
          </cell>
          <cell r="K1304">
            <v>0</v>
          </cell>
          <cell r="L1304">
            <v>0</v>
          </cell>
          <cell r="M1304">
            <v>0</v>
          </cell>
          <cell r="O1304" t="str">
            <v>Benthic detritivore</v>
          </cell>
          <cell r="P1304" t="str">
            <v>BD</v>
          </cell>
        </row>
        <row r="1305">
          <cell r="C1305" t="str">
            <v>Molpadia sp. 1</v>
          </cell>
          <cell r="D1305" t="str">
            <v>Echinodermata</v>
          </cell>
          <cell r="E1305" t="str">
            <v>Holothuroidea</v>
          </cell>
          <cell r="F1305" t="str">
            <v>Molpadiidae</v>
          </cell>
          <cell r="J1305">
            <v>0</v>
          </cell>
          <cell r="K1305">
            <v>0</v>
          </cell>
          <cell r="L1305">
            <v>0</v>
          </cell>
          <cell r="M1305">
            <v>0</v>
          </cell>
          <cell r="O1305" t="str">
            <v>Benthic detritivore</v>
          </cell>
          <cell r="P1305" t="str">
            <v>BD</v>
          </cell>
        </row>
        <row r="1306">
          <cell r="C1306" t="str">
            <v>Molpadia sp. 2</v>
          </cell>
          <cell r="D1306" t="str">
            <v>Echinodermata</v>
          </cell>
          <cell r="E1306" t="str">
            <v>Holothuroidea</v>
          </cell>
          <cell r="F1306" t="str">
            <v>Molpadiidae</v>
          </cell>
          <cell r="J1306">
            <v>0</v>
          </cell>
          <cell r="K1306">
            <v>0</v>
          </cell>
          <cell r="L1306">
            <v>0</v>
          </cell>
          <cell r="M1306">
            <v>0</v>
          </cell>
          <cell r="O1306" t="str">
            <v>Benthic detritivore</v>
          </cell>
          <cell r="P1306" t="str">
            <v>BD</v>
          </cell>
        </row>
        <row r="1307">
          <cell r="C1307" t="str">
            <v>Paracaudina spp.</v>
          </cell>
          <cell r="D1307" t="str">
            <v>Echinodermata</v>
          </cell>
          <cell r="E1307" t="str">
            <v>Holothuroidea</v>
          </cell>
          <cell r="F1307" t="str">
            <v>Caudinidae</v>
          </cell>
          <cell r="J1307">
            <v>0</v>
          </cell>
          <cell r="K1307">
            <v>0</v>
          </cell>
          <cell r="L1307">
            <v>0</v>
          </cell>
          <cell r="M1307">
            <v>0</v>
          </cell>
          <cell r="O1307" t="str">
            <v>Benthic detritivore</v>
          </cell>
          <cell r="P1307" t="str">
            <v>BD</v>
          </cell>
        </row>
        <row r="1308">
          <cell r="C1308" t="str">
            <v>Crustacea</v>
          </cell>
          <cell r="D1308" t="str">
            <v>Arthropoda/Crustacea</v>
          </cell>
          <cell r="E1308" t="str">
            <v>non-Malacostraca</v>
          </cell>
          <cell r="F1308">
            <v>0</v>
          </cell>
          <cell r="G1308" t="str">
            <v>Arthropoda/Crustaceanon-Malacostraca</v>
          </cell>
          <cell r="I1308">
            <v>0</v>
          </cell>
          <cell r="J1308">
            <v>0</v>
          </cell>
          <cell r="K1308" t="str">
            <v>unidentified crustacean</v>
          </cell>
          <cell r="L1308" t="str">
            <v>unidentified crustacean</v>
          </cell>
          <cell r="M1308">
            <v>0</v>
          </cell>
          <cell r="O1308" t="str">
            <v>Macrozoobenthos</v>
          </cell>
          <cell r="P1308" t="str">
            <v>BMS</v>
          </cell>
        </row>
        <row r="1309">
          <cell r="C1309" t="str">
            <v>Crustacea 21</v>
          </cell>
          <cell r="D1309" t="str">
            <v>Arthropoda/Crustacea</v>
          </cell>
          <cell r="E1309">
            <v>0</v>
          </cell>
          <cell r="F1309">
            <v>0</v>
          </cell>
          <cell r="G1309" t="str">
            <v>Arthropoda/Crustacea</v>
          </cell>
          <cell r="H1309" t="str">
            <v xml:space="preserve">unknown crustacean </v>
          </cell>
          <cell r="I1309" t="str">
            <v xml:space="preserve">unknown crustacean </v>
          </cell>
          <cell r="J1309" t="str">
            <v xml:space="preserve">unknown crustacean </v>
          </cell>
          <cell r="K1309" t="str">
            <v>macrobenthos</v>
          </cell>
          <cell r="L1309" t="str">
            <v>macrobenthos</v>
          </cell>
          <cell r="M1309" t="str">
            <v>macrobenthos</v>
          </cell>
          <cell r="N1309" t="str">
            <v xml:space="preserve"> </v>
          </cell>
          <cell r="O1309" t="str">
            <v>Macrozoobenthos</v>
          </cell>
          <cell r="P1309" t="str">
            <v>BMS</v>
          </cell>
        </row>
        <row r="1310">
          <cell r="C1310" t="str">
            <v>Crustacea 22</v>
          </cell>
          <cell r="D1310" t="str">
            <v>Arthropoda/Crustacea</v>
          </cell>
          <cell r="E1310">
            <v>0</v>
          </cell>
          <cell r="F1310">
            <v>0</v>
          </cell>
          <cell r="G1310" t="str">
            <v>Arthropoda/Crustacea</v>
          </cell>
          <cell r="H1310" t="str">
            <v xml:space="preserve">unknown crustacean </v>
          </cell>
          <cell r="I1310" t="str">
            <v xml:space="preserve">unknown crustacean </v>
          </cell>
          <cell r="J1310" t="str">
            <v xml:space="preserve">unknown crustacean </v>
          </cell>
          <cell r="K1310" t="str">
            <v>macrobenthos</v>
          </cell>
          <cell r="L1310" t="str">
            <v>macrobenthos</v>
          </cell>
          <cell r="M1310" t="str">
            <v>macrobenthos</v>
          </cell>
          <cell r="N1310" t="str">
            <v xml:space="preserve"> </v>
          </cell>
          <cell r="O1310" t="str">
            <v>Macrozoobenthos</v>
          </cell>
          <cell r="P1310" t="str">
            <v>BMS</v>
          </cell>
        </row>
        <row r="1311">
          <cell r="C1311" t="str">
            <v>Crustacea 24</v>
          </cell>
          <cell r="D1311" t="str">
            <v>Arthropoda/Crustacea</v>
          </cell>
          <cell r="E1311">
            <v>0</v>
          </cell>
          <cell r="F1311">
            <v>0</v>
          </cell>
          <cell r="G1311" t="str">
            <v>Arthropoda/Crustacea</v>
          </cell>
          <cell r="H1311" t="str">
            <v xml:space="preserve">unknown crustacean </v>
          </cell>
          <cell r="I1311" t="str">
            <v xml:space="preserve">unknown crustacean </v>
          </cell>
          <cell r="J1311" t="str">
            <v xml:space="preserve">unknown crustacean </v>
          </cell>
          <cell r="K1311" t="str">
            <v>macrobenthos</v>
          </cell>
          <cell r="L1311" t="str">
            <v>macrobenthos</v>
          </cell>
          <cell r="M1311" t="str">
            <v>macrobenthos</v>
          </cell>
          <cell r="N1311" t="str">
            <v xml:space="preserve"> </v>
          </cell>
          <cell r="O1311" t="str">
            <v>Macrozoobenthos</v>
          </cell>
          <cell r="P1311" t="str">
            <v>BMS</v>
          </cell>
        </row>
        <row r="1312">
          <cell r="C1312" t="str">
            <v>Crustacea 25</v>
          </cell>
          <cell r="D1312" t="str">
            <v>Arthropoda/Crustacea</v>
          </cell>
          <cell r="E1312">
            <v>0</v>
          </cell>
          <cell r="F1312">
            <v>0</v>
          </cell>
          <cell r="G1312" t="str">
            <v>Arthropoda/Crustacea</v>
          </cell>
          <cell r="H1312" t="str">
            <v xml:space="preserve">unknown crustacean </v>
          </cell>
          <cell r="I1312" t="str">
            <v xml:space="preserve">unknown crustacean </v>
          </cell>
          <cell r="J1312" t="str">
            <v xml:space="preserve">unknown crustacean </v>
          </cell>
          <cell r="K1312" t="str">
            <v>macrobenthos</v>
          </cell>
          <cell r="L1312" t="str">
            <v>macrobenthos</v>
          </cell>
          <cell r="M1312" t="str">
            <v>macrobenthos</v>
          </cell>
          <cell r="N1312" t="str">
            <v xml:space="preserve"> </v>
          </cell>
          <cell r="O1312" t="str">
            <v>Macrozoobenthos</v>
          </cell>
          <cell r="P1312" t="str">
            <v>BMS</v>
          </cell>
        </row>
        <row r="1313">
          <cell r="C1313" t="str">
            <v>Crustacea 27</v>
          </cell>
          <cell r="D1313" t="str">
            <v>Arthropoda/Crustacea</v>
          </cell>
          <cell r="E1313">
            <v>0</v>
          </cell>
          <cell r="F1313">
            <v>0</v>
          </cell>
          <cell r="G1313" t="str">
            <v>Arthropoda/Crustacea</v>
          </cell>
          <cell r="H1313" t="str">
            <v xml:space="preserve">unknown crustacean </v>
          </cell>
          <cell r="I1313" t="str">
            <v xml:space="preserve">unknown crustacean </v>
          </cell>
          <cell r="J1313" t="str">
            <v xml:space="preserve">unknown crustacean </v>
          </cell>
          <cell r="K1313" t="str">
            <v>macrobenthos</v>
          </cell>
          <cell r="L1313" t="str">
            <v>macrobenthos</v>
          </cell>
          <cell r="M1313" t="str">
            <v>macrobenthos</v>
          </cell>
          <cell r="N1313" t="str">
            <v xml:space="preserve"> </v>
          </cell>
          <cell r="O1313" t="str">
            <v>Macrozoobenthos</v>
          </cell>
          <cell r="P1313" t="str">
            <v>BMS</v>
          </cell>
        </row>
        <row r="1314">
          <cell r="C1314" t="str">
            <v>Crustacea 28</v>
          </cell>
          <cell r="D1314" t="str">
            <v>Arthropoda/Crustacea</v>
          </cell>
          <cell r="E1314">
            <v>0</v>
          </cell>
          <cell r="F1314">
            <v>0</v>
          </cell>
          <cell r="G1314" t="str">
            <v>Arthropoda/Crustacea</v>
          </cell>
          <cell r="H1314" t="str">
            <v xml:space="preserve">unknown crustacean </v>
          </cell>
          <cell r="I1314" t="str">
            <v xml:space="preserve">unknown crustacean </v>
          </cell>
          <cell r="J1314" t="str">
            <v xml:space="preserve">unknown crustacean </v>
          </cell>
          <cell r="K1314" t="str">
            <v>macrobenthos</v>
          </cell>
          <cell r="L1314" t="str">
            <v>macrobenthos</v>
          </cell>
          <cell r="M1314" t="str">
            <v>macrobenthos</v>
          </cell>
          <cell r="N1314" t="str">
            <v xml:space="preserve"> </v>
          </cell>
          <cell r="O1314" t="str">
            <v>Macrozoobenthos</v>
          </cell>
          <cell r="P1314" t="str">
            <v>BMS</v>
          </cell>
        </row>
        <row r="1315">
          <cell r="C1315" t="str">
            <v>Crustacea eggs</v>
          </cell>
          <cell r="D1315" t="str">
            <v>Arthropoda/Crustacea</v>
          </cell>
          <cell r="E1315">
            <v>0</v>
          </cell>
          <cell r="F1315">
            <v>0</v>
          </cell>
          <cell r="G1315" t="str">
            <v>Arthropoda/Crustacea</v>
          </cell>
          <cell r="H1315" t="str">
            <v xml:space="preserve">unknown crustacean </v>
          </cell>
          <cell r="I1315" t="str">
            <v xml:space="preserve">unknown crustacean </v>
          </cell>
          <cell r="J1315" t="str">
            <v xml:space="preserve">unknown crustacean </v>
          </cell>
          <cell r="K1315" t="str">
            <v>macrobenthos</v>
          </cell>
          <cell r="L1315" t="str">
            <v>macrobenthos</v>
          </cell>
          <cell r="M1315" t="str">
            <v>macrobenthos</v>
          </cell>
          <cell r="N1315" t="str">
            <v xml:space="preserve"> </v>
          </cell>
          <cell r="O1315">
            <v>0</v>
          </cell>
        </row>
        <row r="1316">
          <cell r="C1316" t="str">
            <v>Cladocera</v>
          </cell>
          <cell r="D1316" t="str">
            <v>Arthropoda/Crustacea</v>
          </cell>
          <cell r="E1316" t="str">
            <v>Branchiopoda</v>
          </cell>
          <cell r="F1316" t="str">
            <v>Cladocera</v>
          </cell>
          <cell r="G1316" t="str">
            <v>Arthropoda/CrustaceaBranchiopodaCladocera</v>
          </cell>
          <cell r="H1316" t="str">
            <v>benthic crustacean</v>
          </cell>
          <cell r="I1316" t="str">
            <v>epibenthos</v>
          </cell>
          <cell r="J1316" t="str">
            <v>epibenthos</v>
          </cell>
          <cell r="K1316" t="str">
            <v>small zooplankton</v>
          </cell>
          <cell r="L1316" t="str">
            <v>small zooplankton</v>
          </cell>
          <cell r="M1316" t="str">
            <v>small zooplankton</v>
          </cell>
          <cell r="N1316" t="str">
            <v xml:space="preserve"> </v>
          </cell>
          <cell r="O1316" t="str">
            <v>Filter feeder</v>
          </cell>
          <cell r="P1316" t="str">
            <v>BF</v>
          </cell>
        </row>
        <row r="1317">
          <cell r="C1317" t="str">
            <v>Class Ostracoda - undifferentiated</v>
          </cell>
          <cell r="D1317" t="str">
            <v>Arthropoda</v>
          </cell>
          <cell r="E1317" t="str">
            <v>Ostracoda</v>
          </cell>
          <cell r="F1317" t="str">
            <v xml:space="preserve">  --  </v>
          </cell>
          <cell r="J1317">
            <v>0</v>
          </cell>
          <cell r="K1317">
            <v>0</v>
          </cell>
          <cell r="L1317">
            <v>0</v>
          </cell>
          <cell r="M1317">
            <v>0</v>
          </cell>
          <cell r="O1317" t="str">
            <v>Meiobenthos</v>
          </cell>
          <cell r="P1317" t="str">
            <v>BO</v>
          </cell>
        </row>
        <row r="1318">
          <cell r="C1318" t="str">
            <v>Conchoecia mollis</v>
          </cell>
          <cell r="D1318" t="str">
            <v>Arthropoda</v>
          </cell>
          <cell r="E1318" t="str">
            <v>Crustacea/Ostracoda</v>
          </cell>
          <cell r="F1318" t="str">
            <v>Myodocopa</v>
          </cell>
          <cell r="G1318" t="str">
            <v>ArthropodaCrustacea/OstracodaMyodocopa</v>
          </cell>
          <cell r="H1318" t="str">
            <v>benthic crustacean</v>
          </cell>
          <cell r="I1318" t="str">
            <v>epibenthos</v>
          </cell>
          <cell r="J1318" t="str">
            <v>epibenthos</v>
          </cell>
          <cell r="K1318" t="str">
            <v>small zooplankton</v>
          </cell>
          <cell r="L1318" t="str">
            <v>small zooplankton</v>
          </cell>
          <cell r="M1318" t="str">
            <v>small zooplankton</v>
          </cell>
          <cell r="N1318" t="str">
            <v xml:space="preserve"> </v>
          </cell>
          <cell r="O1318" t="str">
            <v>Meiobenthos</v>
          </cell>
          <cell r="P1318" t="str">
            <v>BO</v>
          </cell>
        </row>
        <row r="1319">
          <cell r="C1319" t="str">
            <v>Conchoecia sp</v>
          </cell>
          <cell r="D1319" t="str">
            <v>Arthropoda</v>
          </cell>
          <cell r="E1319" t="str">
            <v>Crustacea/Ostracoda</v>
          </cell>
          <cell r="F1319" t="str">
            <v>Myodocopa</v>
          </cell>
          <cell r="G1319" t="str">
            <v>ArthropodaCrustacea/OstracodaMyodocopa</v>
          </cell>
          <cell r="H1319" t="str">
            <v>benthic crustacean</v>
          </cell>
          <cell r="I1319" t="str">
            <v>epibenthos</v>
          </cell>
          <cell r="J1319" t="str">
            <v>epibenthos</v>
          </cell>
          <cell r="K1319" t="str">
            <v>small zooplankton</v>
          </cell>
          <cell r="L1319" t="str">
            <v>small zooplankton</v>
          </cell>
          <cell r="M1319" t="str">
            <v>small zooplankton</v>
          </cell>
          <cell r="N1319" t="str">
            <v xml:space="preserve"> </v>
          </cell>
          <cell r="O1319" t="str">
            <v>Meiobenthos</v>
          </cell>
          <cell r="P1319" t="str">
            <v>BO</v>
          </cell>
        </row>
        <row r="1320">
          <cell r="C1320" t="str">
            <v>Cypridinodes sp.</v>
          </cell>
          <cell r="D1320" t="str">
            <v>Arthropoda</v>
          </cell>
          <cell r="E1320" t="str">
            <v>Crustacea/Ostracoda</v>
          </cell>
          <cell r="F1320">
            <v>0</v>
          </cell>
          <cell r="G1320" t="str">
            <v>ArthropodaCrustacea/Ostracoda</v>
          </cell>
          <cell r="H1320" t="str">
            <v>benthic crustacean</v>
          </cell>
          <cell r="I1320" t="str">
            <v>epibenthos</v>
          </cell>
          <cell r="J1320" t="str">
            <v>epibenthos</v>
          </cell>
          <cell r="K1320" t="str">
            <v>small zooplankton</v>
          </cell>
          <cell r="L1320" t="str">
            <v>small zooplankton</v>
          </cell>
          <cell r="M1320" t="str">
            <v>small zooplankton</v>
          </cell>
          <cell r="N1320" t="str">
            <v xml:space="preserve"> </v>
          </cell>
          <cell r="O1320" t="str">
            <v>Meiobenthos</v>
          </cell>
          <cell r="P1320" t="str">
            <v>BO</v>
          </cell>
        </row>
        <row r="1321">
          <cell r="C1321" t="str">
            <v>Ostracod 23</v>
          </cell>
          <cell r="D1321" t="str">
            <v>Arthropoda</v>
          </cell>
          <cell r="E1321" t="str">
            <v>Crustacea/Ostracoda</v>
          </cell>
          <cell r="F1321">
            <v>0</v>
          </cell>
          <cell r="G1321" t="str">
            <v>ArthropodaCrustacea/Ostracoda</v>
          </cell>
          <cell r="H1321" t="str">
            <v>benthic crustacean</v>
          </cell>
          <cell r="I1321" t="str">
            <v>epibenthos</v>
          </cell>
          <cell r="J1321" t="str">
            <v>epibenthos</v>
          </cell>
          <cell r="K1321" t="str">
            <v>small zooplankton</v>
          </cell>
          <cell r="L1321" t="str">
            <v>small zooplankton</v>
          </cell>
          <cell r="M1321" t="str">
            <v>small zooplankton</v>
          </cell>
          <cell r="N1321" t="str">
            <v xml:space="preserve"> </v>
          </cell>
          <cell r="O1321" t="str">
            <v>Meiobenthos</v>
          </cell>
          <cell r="P1321" t="str">
            <v>BO</v>
          </cell>
        </row>
        <row r="1322">
          <cell r="C1322" t="str">
            <v>Ostracoda</v>
          </cell>
          <cell r="D1322" t="str">
            <v>Arthropoda</v>
          </cell>
          <cell r="E1322" t="str">
            <v>Crustacea/Ostracoda</v>
          </cell>
          <cell r="F1322">
            <v>0</v>
          </cell>
          <cell r="G1322" t="str">
            <v>ArthropodaCrustacea/Ostracoda</v>
          </cell>
          <cell r="H1322" t="str">
            <v>benthic crustacean</v>
          </cell>
          <cell r="I1322" t="str">
            <v>epibenthos</v>
          </cell>
          <cell r="J1322" t="str">
            <v>epibenthos</v>
          </cell>
          <cell r="K1322" t="str">
            <v>small zooplankton</v>
          </cell>
          <cell r="L1322" t="str">
            <v>small zooplankton</v>
          </cell>
          <cell r="M1322" t="str">
            <v>small zooplankton</v>
          </cell>
          <cell r="N1322" t="str">
            <v xml:space="preserve"> </v>
          </cell>
          <cell r="O1322" t="str">
            <v>Meiobenthos</v>
          </cell>
          <cell r="P1322" t="str">
            <v>BO</v>
          </cell>
        </row>
        <row r="1323">
          <cell r="C1323" t="str">
            <v>Ostracoda (hairy)</v>
          </cell>
          <cell r="D1323" t="str">
            <v>Arthropoda</v>
          </cell>
          <cell r="E1323" t="str">
            <v>Crustacea/Ostracoda</v>
          </cell>
          <cell r="F1323">
            <v>0</v>
          </cell>
          <cell r="G1323" t="str">
            <v>ArthropodaCrustacea/Ostracoda</v>
          </cell>
          <cell r="H1323" t="str">
            <v>benthic crustacean</v>
          </cell>
          <cell r="I1323" t="str">
            <v>epibenthos</v>
          </cell>
          <cell r="J1323" t="str">
            <v>epibenthos</v>
          </cell>
          <cell r="K1323" t="str">
            <v>small zooplankton</v>
          </cell>
          <cell r="L1323" t="str">
            <v>small zooplankton</v>
          </cell>
          <cell r="M1323" t="str">
            <v>small zooplankton</v>
          </cell>
          <cell r="N1323" t="str">
            <v xml:space="preserve"> </v>
          </cell>
          <cell r="O1323" t="str">
            <v>Meiobenthos</v>
          </cell>
          <cell r="P1323" t="str">
            <v>BO</v>
          </cell>
        </row>
        <row r="1324">
          <cell r="C1324" t="str">
            <v>Ostracoda 10</v>
          </cell>
          <cell r="D1324" t="str">
            <v>Arthropoda</v>
          </cell>
          <cell r="E1324" t="str">
            <v>Crustacea/Ostracoda</v>
          </cell>
          <cell r="F1324">
            <v>0</v>
          </cell>
          <cell r="G1324" t="str">
            <v>ArthropodaCrustacea/Ostracoda</v>
          </cell>
          <cell r="H1324" t="str">
            <v>benthic crustacean</v>
          </cell>
          <cell r="I1324" t="str">
            <v>epibenthos</v>
          </cell>
          <cell r="J1324" t="str">
            <v>epibenthos</v>
          </cell>
          <cell r="K1324" t="str">
            <v>small zooplankton</v>
          </cell>
          <cell r="L1324" t="str">
            <v>small zooplankton</v>
          </cell>
          <cell r="M1324" t="str">
            <v>small zooplankton</v>
          </cell>
          <cell r="N1324" t="str">
            <v xml:space="preserve"> </v>
          </cell>
          <cell r="O1324" t="str">
            <v>Meiobenthos</v>
          </cell>
          <cell r="P1324" t="str">
            <v>BO</v>
          </cell>
        </row>
        <row r="1325">
          <cell r="C1325" t="str">
            <v>Ostracoda 11</v>
          </cell>
          <cell r="D1325" t="str">
            <v>Arthropoda</v>
          </cell>
          <cell r="E1325" t="str">
            <v>Crustacea/Ostracoda</v>
          </cell>
          <cell r="F1325">
            <v>0</v>
          </cell>
          <cell r="G1325" t="str">
            <v>ArthropodaCrustacea/Ostracoda</v>
          </cell>
          <cell r="H1325" t="str">
            <v>benthic crustacean</v>
          </cell>
          <cell r="I1325" t="str">
            <v>epibenthos</v>
          </cell>
          <cell r="J1325" t="str">
            <v>epibenthos</v>
          </cell>
          <cell r="K1325" t="str">
            <v>small zooplankton</v>
          </cell>
          <cell r="L1325" t="str">
            <v>small zooplankton</v>
          </cell>
          <cell r="M1325" t="str">
            <v>small zooplankton</v>
          </cell>
          <cell r="N1325" t="str">
            <v xml:space="preserve"> </v>
          </cell>
          <cell r="O1325" t="str">
            <v>Meiobenthos</v>
          </cell>
          <cell r="P1325" t="str">
            <v>BO</v>
          </cell>
        </row>
        <row r="1326">
          <cell r="C1326" t="str">
            <v>Ostracoda 12</v>
          </cell>
          <cell r="D1326" t="str">
            <v>Arthropoda</v>
          </cell>
          <cell r="E1326" t="str">
            <v>Crustacea/Ostracoda</v>
          </cell>
          <cell r="F1326">
            <v>0</v>
          </cell>
          <cell r="G1326" t="str">
            <v>ArthropodaCrustacea/Ostracoda</v>
          </cell>
          <cell r="H1326" t="str">
            <v>benthic crustacean</v>
          </cell>
          <cell r="I1326" t="str">
            <v>epibenthos</v>
          </cell>
          <cell r="J1326" t="str">
            <v>epibenthos</v>
          </cell>
          <cell r="K1326" t="str">
            <v>small zooplankton</v>
          </cell>
          <cell r="L1326" t="str">
            <v>small zooplankton</v>
          </cell>
          <cell r="M1326" t="str">
            <v>small zooplankton</v>
          </cell>
          <cell r="N1326" t="str">
            <v xml:space="preserve"> </v>
          </cell>
          <cell r="O1326" t="str">
            <v>Meiobenthos</v>
          </cell>
          <cell r="P1326" t="str">
            <v>BO</v>
          </cell>
        </row>
        <row r="1327">
          <cell r="C1327" t="str">
            <v>Ostracoda 13</v>
          </cell>
          <cell r="D1327" t="str">
            <v>Arthropoda</v>
          </cell>
          <cell r="E1327" t="str">
            <v>Crustacea/Ostracoda</v>
          </cell>
          <cell r="F1327">
            <v>0</v>
          </cell>
          <cell r="G1327" t="str">
            <v>ArthropodaCrustacea/Ostracoda</v>
          </cell>
          <cell r="H1327" t="str">
            <v>benthic crustacean</v>
          </cell>
          <cell r="I1327" t="str">
            <v>epibenthos</v>
          </cell>
          <cell r="J1327" t="str">
            <v>epibenthos</v>
          </cell>
          <cell r="K1327" t="str">
            <v>small zooplankton</v>
          </cell>
          <cell r="L1327" t="str">
            <v>small zooplankton</v>
          </cell>
          <cell r="M1327" t="str">
            <v>small zooplankton</v>
          </cell>
          <cell r="N1327" t="str">
            <v xml:space="preserve"> </v>
          </cell>
          <cell r="O1327" t="str">
            <v>Meiobenthos</v>
          </cell>
          <cell r="P1327" t="str">
            <v>BO</v>
          </cell>
        </row>
        <row r="1328">
          <cell r="C1328" t="str">
            <v>Ostracoda 14</v>
          </cell>
          <cell r="D1328" t="str">
            <v>Arthropoda</v>
          </cell>
          <cell r="E1328" t="str">
            <v>Crustacea/Ostracoda</v>
          </cell>
          <cell r="F1328">
            <v>0</v>
          </cell>
          <cell r="G1328" t="str">
            <v>ArthropodaCrustacea/Ostracoda</v>
          </cell>
          <cell r="H1328" t="str">
            <v>benthic crustacean</v>
          </cell>
          <cell r="I1328" t="str">
            <v>epibenthos</v>
          </cell>
          <cell r="J1328" t="str">
            <v>epibenthos</v>
          </cell>
          <cell r="K1328" t="str">
            <v>small zooplankton</v>
          </cell>
          <cell r="L1328" t="str">
            <v>small zooplankton</v>
          </cell>
          <cell r="M1328" t="str">
            <v>small zooplankton</v>
          </cell>
          <cell r="N1328" t="str">
            <v xml:space="preserve"> </v>
          </cell>
          <cell r="O1328" t="str">
            <v>Meiobenthos</v>
          </cell>
          <cell r="P1328" t="str">
            <v>BO</v>
          </cell>
        </row>
        <row r="1329">
          <cell r="C1329" t="str">
            <v>Ostracoda 15</v>
          </cell>
          <cell r="D1329" t="str">
            <v>Arthropoda</v>
          </cell>
          <cell r="E1329" t="str">
            <v>Crustacea/Ostracoda</v>
          </cell>
          <cell r="F1329">
            <v>0</v>
          </cell>
          <cell r="G1329" t="str">
            <v>ArthropodaCrustacea/Ostracoda</v>
          </cell>
          <cell r="H1329" t="str">
            <v>benthic crustacean</v>
          </cell>
          <cell r="I1329" t="str">
            <v>epibenthos</v>
          </cell>
          <cell r="J1329" t="str">
            <v>epibenthos</v>
          </cell>
          <cell r="K1329" t="str">
            <v>small zooplankton</v>
          </cell>
          <cell r="L1329" t="str">
            <v>small zooplankton</v>
          </cell>
          <cell r="M1329" t="str">
            <v>small zooplankton</v>
          </cell>
          <cell r="N1329" t="str">
            <v xml:space="preserve"> </v>
          </cell>
          <cell r="O1329" t="str">
            <v>Meiobenthos</v>
          </cell>
          <cell r="P1329" t="str">
            <v>BO</v>
          </cell>
        </row>
        <row r="1330">
          <cell r="C1330" t="str">
            <v>Ostracoda 21</v>
          </cell>
          <cell r="D1330" t="str">
            <v>Arthropoda</v>
          </cell>
          <cell r="E1330" t="str">
            <v>Crustacea/Ostracoda</v>
          </cell>
          <cell r="F1330">
            <v>0</v>
          </cell>
          <cell r="G1330" t="str">
            <v>ArthropodaCrustacea/Ostracoda</v>
          </cell>
          <cell r="H1330" t="str">
            <v>benthic crustacean</v>
          </cell>
          <cell r="I1330" t="str">
            <v>epibenthos</v>
          </cell>
          <cell r="J1330" t="str">
            <v>epibenthos</v>
          </cell>
          <cell r="K1330" t="str">
            <v>small zooplankton</v>
          </cell>
          <cell r="L1330" t="str">
            <v>small zooplankton</v>
          </cell>
          <cell r="M1330" t="str">
            <v>small zooplankton</v>
          </cell>
          <cell r="N1330" t="str">
            <v xml:space="preserve"> </v>
          </cell>
          <cell r="O1330" t="str">
            <v>Meiobenthos</v>
          </cell>
          <cell r="P1330" t="str">
            <v>BO</v>
          </cell>
        </row>
        <row r="1331">
          <cell r="C1331" t="str">
            <v>Ostracoda 21 &amp; 22</v>
          </cell>
          <cell r="D1331" t="str">
            <v>Arthropoda</v>
          </cell>
          <cell r="E1331" t="str">
            <v>Crustacea/Ostracoda</v>
          </cell>
          <cell r="F1331">
            <v>0</v>
          </cell>
          <cell r="G1331" t="str">
            <v>ArthropodaCrustacea/Ostracoda</v>
          </cell>
          <cell r="H1331" t="str">
            <v>benthic crustacean</v>
          </cell>
          <cell r="I1331" t="str">
            <v>epibenthos</v>
          </cell>
          <cell r="J1331" t="str">
            <v>epibenthos</v>
          </cell>
          <cell r="K1331" t="str">
            <v>small zooplankton</v>
          </cell>
          <cell r="L1331" t="str">
            <v>small zooplankton</v>
          </cell>
          <cell r="M1331" t="str">
            <v>small zooplankton</v>
          </cell>
          <cell r="N1331" t="str">
            <v xml:space="preserve"> </v>
          </cell>
          <cell r="O1331" t="str">
            <v>Meiobenthos</v>
          </cell>
          <cell r="P1331" t="str">
            <v>BO</v>
          </cell>
        </row>
        <row r="1332">
          <cell r="C1332" t="str">
            <v>Ostracoda 21 &amp; 24</v>
          </cell>
          <cell r="D1332" t="str">
            <v>Arthropoda</v>
          </cell>
          <cell r="E1332" t="str">
            <v>Crustacea/Ostracoda</v>
          </cell>
          <cell r="F1332">
            <v>0</v>
          </cell>
          <cell r="G1332" t="str">
            <v>ArthropodaCrustacea/Ostracoda</v>
          </cell>
          <cell r="H1332" t="str">
            <v>benthic crustacean</v>
          </cell>
          <cell r="I1332" t="str">
            <v>epibenthos</v>
          </cell>
          <cell r="J1332" t="str">
            <v>epibenthos</v>
          </cell>
          <cell r="K1332" t="str">
            <v>small zooplankton</v>
          </cell>
          <cell r="L1332" t="str">
            <v>small zooplankton</v>
          </cell>
          <cell r="M1332" t="str">
            <v>small zooplankton</v>
          </cell>
          <cell r="N1332" t="str">
            <v xml:space="preserve"> </v>
          </cell>
          <cell r="O1332" t="str">
            <v>Meiobenthos</v>
          </cell>
          <cell r="P1332" t="str">
            <v>BO</v>
          </cell>
        </row>
        <row r="1333">
          <cell r="C1333" t="str">
            <v>Ostracoda 22</v>
          </cell>
          <cell r="D1333" t="str">
            <v>Arthropoda</v>
          </cell>
          <cell r="E1333" t="str">
            <v>Crustacea/Ostracoda</v>
          </cell>
          <cell r="F1333">
            <v>0</v>
          </cell>
          <cell r="G1333" t="str">
            <v>ArthropodaCrustacea/Ostracoda</v>
          </cell>
          <cell r="H1333" t="str">
            <v>benthic crustacean</v>
          </cell>
          <cell r="I1333" t="str">
            <v>epibenthos</v>
          </cell>
          <cell r="J1333" t="str">
            <v>epibenthos</v>
          </cell>
          <cell r="K1333" t="str">
            <v>small zooplankton</v>
          </cell>
          <cell r="L1333" t="str">
            <v>small zooplankton</v>
          </cell>
          <cell r="M1333" t="str">
            <v>small zooplankton</v>
          </cell>
          <cell r="N1333" t="str">
            <v xml:space="preserve"> </v>
          </cell>
          <cell r="O1333" t="str">
            <v>Meiobenthos</v>
          </cell>
          <cell r="P1333" t="str">
            <v>BO</v>
          </cell>
        </row>
        <row r="1334">
          <cell r="C1334" t="str">
            <v>Ostracoda 23</v>
          </cell>
          <cell r="D1334" t="str">
            <v>Arthropoda</v>
          </cell>
          <cell r="E1334" t="str">
            <v>Crustacea/Ostracoda</v>
          </cell>
          <cell r="F1334">
            <v>0</v>
          </cell>
          <cell r="G1334" t="str">
            <v>ArthropodaCrustacea/Ostracoda</v>
          </cell>
          <cell r="H1334" t="str">
            <v>benthic crustacean</v>
          </cell>
          <cell r="I1334" t="str">
            <v>epibenthos</v>
          </cell>
          <cell r="J1334" t="str">
            <v>epibenthos</v>
          </cell>
          <cell r="K1334" t="str">
            <v>small zooplankton</v>
          </cell>
          <cell r="L1334" t="str">
            <v>small zooplankton</v>
          </cell>
          <cell r="M1334" t="str">
            <v>small zooplankton</v>
          </cell>
          <cell r="N1334" t="str">
            <v xml:space="preserve"> </v>
          </cell>
          <cell r="O1334" t="str">
            <v>Meiobenthos</v>
          </cell>
          <cell r="P1334" t="str">
            <v>BO</v>
          </cell>
        </row>
        <row r="1335">
          <cell r="C1335" t="str">
            <v>Ostracoda 23 remains</v>
          </cell>
          <cell r="D1335" t="str">
            <v>Arthropoda</v>
          </cell>
          <cell r="E1335" t="str">
            <v>Crustacea/Ostracoda</v>
          </cell>
          <cell r="F1335">
            <v>0</v>
          </cell>
          <cell r="G1335" t="str">
            <v>ArthropodaCrustacea/Ostracoda</v>
          </cell>
          <cell r="H1335" t="str">
            <v>benthic crustacean</v>
          </cell>
          <cell r="I1335" t="str">
            <v>epibenthos</v>
          </cell>
          <cell r="J1335" t="str">
            <v>epibenthos</v>
          </cell>
          <cell r="K1335" t="str">
            <v>small zooplankton</v>
          </cell>
          <cell r="L1335" t="str">
            <v>small zooplankton</v>
          </cell>
          <cell r="M1335" t="str">
            <v>small zooplankton</v>
          </cell>
          <cell r="N1335" t="str">
            <v xml:space="preserve"> </v>
          </cell>
          <cell r="O1335" t="str">
            <v>Meiobenthos</v>
          </cell>
          <cell r="P1335" t="str">
            <v>BO</v>
          </cell>
        </row>
        <row r="1336">
          <cell r="C1336" t="str">
            <v>Ostracoda 24</v>
          </cell>
          <cell r="D1336" t="str">
            <v>Arthropoda</v>
          </cell>
          <cell r="E1336" t="str">
            <v>Crustacea/Ostracoda</v>
          </cell>
          <cell r="F1336">
            <v>0</v>
          </cell>
          <cell r="G1336" t="str">
            <v>ArthropodaCrustacea/Ostracoda</v>
          </cell>
          <cell r="H1336" t="str">
            <v>benthic crustacean</v>
          </cell>
          <cell r="I1336" t="str">
            <v>epibenthos</v>
          </cell>
          <cell r="J1336" t="str">
            <v>epibenthos</v>
          </cell>
          <cell r="K1336" t="str">
            <v>small zooplankton</v>
          </cell>
          <cell r="L1336" t="str">
            <v>small zooplankton</v>
          </cell>
          <cell r="M1336" t="str">
            <v>small zooplankton</v>
          </cell>
          <cell r="N1336" t="str">
            <v xml:space="preserve"> </v>
          </cell>
          <cell r="O1336" t="str">
            <v>Meiobenthos</v>
          </cell>
          <cell r="P1336" t="str">
            <v>BO</v>
          </cell>
        </row>
        <row r="1337">
          <cell r="C1337" t="str">
            <v>Ostracoda 25</v>
          </cell>
          <cell r="D1337" t="str">
            <v>Arthropoda</v>
          </cell>
          <cell r="E1337" t="str">
            <v>Crustacea/Ostracoda</v>
          </cell>
          <cell r="F1337">
            <v>0</v>
          </cell>
          <cell r="G1337" t="str">
            <v>ArthropodaCrustacea/Ostracoda</v>
          </cell>
          <cell r="H1337" t="str">
            <v>benthic crustacean</v>
          </cell>
          <cell r="I1337" t="str">
            <v>epibenthos</v>
          </cell>
          <cell r="J1337" t="str">
            <v>epibenthos</v>
          </cell>
          <cell r="K1337" t="str">
            <v>small zooplankton</v>
          </cell>
          <cell r="L1337" t="str">
            <v>small zooplankton</v>
          </cell>
          <cell r="M1337" t="str">
            <v>small zooplankton</v>
          </cell>
          <cell r="N1337" t="str">
            <v xml:space="preserve"> </v>
          </cell>
          <cell r="O1337" t="str">
            <v>Meiobenthos</v>
          </cell>
          <cell r="P1337" t="str">
            <v>BO</v>
          </cell>
        </row>
        <row r="1338">
          <cell r="C1338" t="str">
            <v>Ostracoda 27</v>
          </cell>
          <cell r="D1338" t="str">
            <v>Arthropoda</v>
          </cell>
          <cell r="E1338" t="str">
            <v>Crustacea/Ostracoda</v>
          </cell>
          <cell r="F1338">
            <v>0</v>
          </cell>
          <cell r="G1338" t="str">
            <v>ArthropodaCrustacea/Ostracoda</v>
          </cell>
          <cell r="H1338" t="str">
            <v>benthic crustacean</v>
          </cell>
          <cell r="I1338" t="str">
            <v>epibenthos</v>
          </cell>
          <cell r="J1338" t="str">
            <v>epibenthos</v>
          </cell>
          <cell r="K1338" t="str">
            <v>small zooplankton</v>
          </cell>
          <cell r="L1338" t="str">
            <v>small zooplankton</v>
          </cell>
          <cell r="M1338" t="str">
            <v>small zooplankton</v>
          </cell>
          <cell r="N1338" t="str">
            <v xml:space="preserve"> </v>
          </cell>
          <cell r="O1338" t="str">
            <v>Meiobenthos</v>
          </cell>
          <cell r="P1338" t="str">
            <v>BO</v>
          </cell>
        </row>
        <row r="1339">
          <cell r="C1339" t="str">
            <v>Ostracoda 28</v>
          </cell>
          <cell r="D1339" t="str">
            <v>Arthropoda</v>
          </cell>
          <cell r="E1339" t="str">
            <v>Crustacea/Ostracoda</v>
          </cell>
          <cell r="F1339">
            <v>0</v>
          </cell>
          <cell r="G1339" t="str">
            <v>ArthropodaCrustacea/Ostracoda</v>
          </cell>
          <cell r="H1339" t="str">
            <v>benthic crustacean</v>
          </cell>
          <cell r="I1339" t="str">
            <v>epibenthos</v>
          </cell>
          <cell r="J1339" t="str">
            <v>epibenthos</v>
          </cell>
          <cell r="K1339" t="str">
            <v>small zooplankton</v>
          </cell>
          <cell r="L1339" t="str">
            <v>small zooplankton</v>
          </cell>
          <cell r="M1339" t="str">
            <v>small zooplankton</v>
          </cell>
          <cell r="N1339" t="str">
            <v xml:space="preserve"> </v>
          </cell>
          <cell r="O1339" t="str">
            <v>Meiobenthos</v>
          </cell>
          <cell r="P1339" t="str">
            <v>BO</v>
          </cell>
        </row>
        <row r="1340">
          <cell r="C1340" t="str">
            <v>Ostracoda 28 remains</v>
          </cell>
          <cell r="D1340" t="str">
            <v>Arthropoda</v>
          </cell>
          <cell r="E1340" t="str">
            <v>Crustacea/Ostracoda</v>
          </cell>
          <cell r="F1340">
            <v>0</v>
          </cell>
          <cell r="G1340" t="str">
            <v>ArthropodaCrustacea/Ostracoda</v>
          </cell>
          <cell r="H1340" t="str">
            <v>benthic crustacean</v>
          </cell>
          <cell r="I1340" t="str">
            <v>epibenthos</v>
          </cell>
          <cell r="J1340" t="str">
            <v>epibenthos</v>
          </cell>
          <cell r="K1340" t="str">
            <v>small zooplankton</v>
          </cell>
          <cell r="L1340" t="str">
            <v>small zooplankton</v>
          </cell>
          <cell r="M1340" t="str">
            <v>small zooplankton</v>
          </cell>
          <cell r="N1340" t="str">
            <v xml:space="preserve"> </v>
          </cell>
          <cell r="O1340" t="str">
            <v>Meiobenthos</v>
          </cell>
          <cell r="P1340" t="str">
            <v>BO</v>
          </cell>
        </row>
        <row r="1341">
          <cell r="C1341" t="str">
            <v>Ostracoda 29</v>
          </cell>
          <cell r="D1341" t="str">
            <v>Arthropoda</v>
          </cell>
          <cell r="E1341" t="str">
            <v>Crustacea/Ostracoda</v>
          </cell>
          <cell r="F1341">
            <v>0</v>
          </cell>
          <cell r="G1341" t="str">
            <v>ArthropodaCrustacea/Ostracoda</v>
          </cell>
          <cell r="H1341" t="str">
            <v>benthic crustacean</v>
          </cell>
          <cell r="I1341" t="str">
            <v>epibenthos</v>
          </cell>
          <cell r="J1341" t="str">
            <v>epibenthos</v>
          </cell>
          <cell r="K1341" t="str">
            <v>small zooplankton</v>
          </cell>
          <cell r="L1341" t="str">
            <v>small zooplankton</v>
          </cell>
          <cell r="M1341" t="str">
            <v>small zooplankton</v>
          </cell>
          <cell r="N1341" t="str">
            <v xml:space="preserve"> </v>
          </cell>
          <cell r="O1341" t="str">
            <v>Meiobenthos</v>
          </cell>
          <cell r="P1341" t="str">
            <v>BO</v>
          </cell>
        </row>
        <row r="1342">
          <cell r="C1342" t="str">
            <v>Ostracoda remains</v>
          </cell>
          <cell r="D1342" t="str">
            <v>Arthropoda</v>
          </cell>
          <cell r="E1342" t="str">
            <v>Crustacea/Ostracoda</v>
          </cell>
          <cell r="F1342">
            <v>0</v>
          </cell>
          <cell r="G1342" t="str">
            <v>ArthropodaCrustacea/Ostracoda</v>
          </cell>
          <cell r="H1342" t="str">
            <v>benthic crustacean</v>
          </cell>
          <cell r="I1342" t="str">
            <v>epibenthos</v>
          </cell>
          <cell r="J1342" t="str">
            <v>epibenthos</v>
          </cell>
          <cell r="K1342" t="str">
            <v>small zooplankton</v>
          </cell>
          <cell r="L1342" t="str">
            <v>small zooplankton</v>
          </cell>
          <cell r="M1342" t="str">
            <v>small zooplankton</v>
          </cell>
          <cell r="N1342" t="str">
            <v xml:space="preserve"> </v>
          </cell>
          <cell r="O1342" t="str">
            <v>Meiobenthos</v>
          </cell>
          <cell r="P1342" t="str">
            <v>BO</v>
          </cell>
        </row>
        <row r="1343">
          <cell r="C1343" t="str">
            <v>Cypridinidae - undifferentiated</v>
          </cell>
          <cell r="D1343" t="str">
            <v>Arthropoda</v>
          </cell>
          <cell r="E1343" t="str">
            <v>Ostracoda</v>
          </cell>
          <cell r="F1343" t="str">
            <v>Cypridinidae</v>
          </cell>
          <cell r="J1343">
            <v>0</v>
          </cell>
          <cell r="K1343">
            <v>0</v>
          </cell>
          <cell r="L1343">
            <v>0</v>
          </cell>
          <cell r="M1343">
            <v>0</v>
          </cell>
          <cell r="O1343" t="str">
            <v>Benthic detritivore</v>
          </cell>
          <cell r="P1343" t="str">
            <v>BD</v>
          </cell>
        </row>
        <row r="1344">
          <cell r="C1344" t="str">
            <v>Acartia sp.</v>
          </cell>
          <cell r="D1344" t="str">
            <v>Arthropoda</v>
          </cell>
          <cell r="E1344" t="str">
            <v>Crustacea/Copepoda</v>
          </cell>
          <cell r="F1344" t="str">
            <v>Calanoida</v>
          </cell>
          <cell r="G1344" t="str">
            <v>ArthropodaCrustacea/CopepodaCalanoida</v>
          </cell>
          <cell r="H1344" t="str">
            <v>pelagic crustacean</v>
          </cell>
          <cell r="I1344" t="str">
            <v>pelagic crustacean</v>
          </cell>
          <cell r="J1344" t="str">
            <v>pelagic crustacean</v>
          </cell>
          <cell r="K1344" t="str">
            <v>small zooplankton</v>
          </cell>
          <cell r="L1344" t="str">
            <v>small zooplankton</v>
          </cell>
          <cell r="M1344" t="str">
            <v>small zooplankton</v>
          </cell>
          <cell r="N1344" t="str">
            <v xml:space="preserve"> </v>
          </cell>
          <cell r="O1344" t="str">
            <v>Small  zooplankton (herbivorous)</v>
          </cell>
          <cell r="P1344" t="str">
            <v>ZM</v>
          </cell>
        </row>
        <row r="1345">
          <cell r="C1345" t="str">
            <v>Candacia sp.</v>
          </cell>
          <cell r="D1345" t="str">
            <v>Arthropoda</v>
          </cell>
          <cell r="E1345" t="str">
            <v>Crustacea/Copepoda</v>
          </cell>
          <cell r="F1345" t="str">
            <v>Calanoida</v>
          </cell>
          <cell r="G1345" t="str">
            <v>ArthropodaCrustacea/CopepodaCalanoida</v>
          </cell>
          <cell r="H1345" t="str">
            <v>pelagic crustacean</v>
          </cell>
          <cell r="I1345" t="str">
            <v>pelagic crustacean</v>
          </cell>
          <cell r="J1345" t="str">
            <v>pelagic crustacean</v>
          </cell>
          <cell r="K1345" t="str">
            <v>small zooplankton</v>
          </cell>
          <cell r="L1345" t="str">
            <v>small zooplankton</v>
          </cell>
          <cell r="M1345" t="str">
            <v>small zooplankton</v>
          </cell>
          <cell r="N1345" t="str">
            <v xml:space="preserve"> </v>
          </cell>
          <cell r="O1345" t="str">
            <v>Small  zooplankton (herbivorous)</v>
          </cell>
          <cell r="P1345" t="str">
            <v>ZM</v>
          </cell>
        </row>
        <row r="1346">
          <cell r="C1346" t="str">
            <v>Candacia sp. remains</v>
          </cell>
          <cell r="D1346" t="str">
            <v>Arthropoda</v>
          </cell>
          <cell r="E1346" t="str">
            <v>Crustacea/Copepoda</v>
          </cell>
          <cell r="F1346" t="str">
            <v>Calanoida</v>
          </cell>
          <cell r="G1346" t="str">
            <v>ArthropodaCrustacea/CopepodaCalanoida</v>
          </cell>
          <cell r="H1346" t="str">
            <v>pelagic crustacean</v>
          </cell>
          <cell r="I1346" t="str">
            <v>pelagic crustacean</v>
          </cell>
          <cell r="J1346" t="str">
            <v>pelagic crustacean</v>
          </cell>
          <cell r="K1346" t="str">
            <v>small zooplankton</v>
          </cell>
          <cell r="L1346" t="str">
            <v>small zooplankton</v>
          </cell>
          <cell r="M1346" t="str">
            <v>small zooplankton</v>
          </cell>
          <cell r="N1346" t="str">
            <v xml:space="preserve"> </v>
          </cell>
          <cell r="O1346" t="str">
            <v>Small  zooplankton (herbivorous)</v>
          </cell>
          <cell r="P1346" t="str">
            <v>ZM</v>
          </cell>
        </row>
        <row r="1347">
          <cell r="C1347" t="str">
            <v>Candacidae</v>
          </cell>
          <cell r="D1347" t="str">
            <v>Arthropoda</v>
          </cell>
          <cell r="E1347" t="str">
            <v>Crustacea/Copepoda</v>
          </cell>
          <cell r="F1347" t="str">
            <v>Calanoida</v>
          </cell>
          <cell r="G1347" t="str">
            <v>ArthropodaCrustacea/CopepodaCalanoida</v>
          </cell>
          <cell r="H1347" t="str">
            <v>pelagic crustacean</v>
          </cell>
          <cell r="I1347" t="str">
            <v>pelagic crustacean</v>
          </cell>
          <cell r="J1347" t="str">
            <v>pelagic crustacean</v>
          </cell>
          <cell r="K1347" t="str">
            <v>small zooplankton</v>
          </cell>
          <cell r="L1347" t="str">
            <v>small zooplankton</v>
          </cell>
          <cell r="M1347" t="str">
            <v>small zooplankton</v>
          </cell>
          <cell r="N1347" t="str">
            <v xml:space="preserve"> </v>
          </cell>
          <cell r="O1347" t="str">
            <v>Small  zooplankton (herbivorous)</v>
          </cell>
          <cell r="P1347" t="str">
            <v>ZM</v>
          </cell>
        </row>
        <row r="1348">
          <cell r="C1348" t="str">
            <v>Centropages sp.</v>
          </cell>
          <cell r="D1348" t="str">
            <v>Arthropoda</v>
          </cell>
          <cell r="E1348" t="str">
            <v>Crustacea/Copepoda</v>
          </cell>
          <cell r="F1348" t="str">
            <v>Calanoida</v>
          </cell>
          <cell r="G1348" t="str">
            <v>ArthropodaCrustacea/CopepodaCalanoida</v>
          </cell>
          <cell r="H1348" t="str">
            <v>pelagic crustacean</v>
          </cell>
          <cell r="I1348" t="str">
            <v>pelagic crustacean</v>
          </cell>
          <cell r="J1348" t="str">
            <v>pelagic crustacean</v>
          </cell>
          <cell r="K1348" t="str">
            <v>small zooplankton</v>
          </cell>
          <cell r="L1348" t="str">
            <v>small zooplankton</v>
          </cell>
          <cell r="M1348" t="str">
            <v>small zooplankton</v>
          </cell>
          <cell r="N1348" t="str">
            <v xml:space="preserve"> </v>
          </cell>
          <cell r="O1348" t="str">
            <v>Small  zooplankton (herbivorous)</v>
          </cell>
          <cell r="P1348" t="str">
            <v>ZM</v>
          </cell>
        </row>
        <row r="1349">
          <cell r="C1349" t="str">
            <v>Centropagidae</v>
          </cell>
          <cell r="D1349" t="str">
            <v>Arthropoda</v>
          </cell>
          <cell r="E1349" t="str">
            <v>Crustacea/Copepoda</v>
          </cell>
          <cell r="F1349" t="str">
            <v>Calanoida</v>
          </cell>
          <cell r="G1349" t="str">
            <v>ArthropodaCrustacea/CopepodaCalanoida</v>
          </cell>
          <cell r="H1349" t="str">
            <v>pelagic crustacean</v>
          </cell>
          <cell r="I1349" t="str">
            <v>pelagic crustacean</v>
          </cell>
          <cell r="J1349" t="str">
            <v>pelagic crustacean</v>
          </cell>
          <cell r="K1349" t="str">
            <v>small zooplankton</v>
          </cell>
          <cell r="L1349" t="str">
            <v>small zooplankton</v>
          </cell>
          <cell r="M1349" t="str">
            <v>small zooplankton</v>
          </cell>
          <cell r="N1349" t="str">
            <v xml:space="preserve"> </v>
          </cell>
          <cell r="O1349" t="str">
            <v>Small  zooplankton (herbivorous)</v>
          </cell>
          <cell r="P1349" t="str">
            <v>ZM</v>
          </cell>
        </row>
        <row r="1350">
          <cell r="C1350" t="str">
            <v>subclass Copepoda - undifferentiated</v>
          </cell>
          <cell r="D1350" t="str">
            <v>Arthropoda</v>
          </cell>
          <cell r="E1350" t="str">
            <v>Crustacea/Copepoda</v>
          </cell>
          <cell r="F1350">
            <v>0</v>
          </cell>
          <cell r="G1350" t="str">
            <v>ArthropodaCrustacea/Copepoda</v>
          </cell>
          <cell r="H1350" t="str">
            <v xml:space="preserve">unknown crustacean </v>
          </cell>
          <cell r="I1350" t="str">
            <v>pelagic crustacean</v>
          </cell>
          <cell r="J1350" t="str">
            <v>pelagic crustacean</v>
          </cell>
          <cell r="K1350" t="str">
            <v>small zooplankton</v>
          </cell>
          <cell r="L1350" t="str">
            <v>small zooplankton</v>
          </cell>
          <cell r="M1350" t="str">
            <v>small zooplankton</v>
          </cell>
          <cell r="N1350" t="str">
            <v>Small zooplankton (herbivorous)</v>
          </cell>
          <cell r="O1350" t="str">
            <v>Small  zooplankton (herbivorous)</v>
          </cell>
          <cell r="P1350" t="str">
            <v>ZM</v>
          </cell>
        </row>
        <row r="1351">
          <cell r="C1351" t="str">
            <v>Copepoda remains</v>
          </cell>
          <cell r="D1351" t="str">
            <v>Arthropoda</v>
          </cell>
          <cell r="E1351" t="str">
            <v>Crustacea/Copepoda</v>
          </cell>
          <cell r="F1351">
            <v>0</v>
          </cell>
          <cell r="G1351" t="str">
            <v>ArthropodaCrustacea/Copepoda</v>
          </cell>
          <cell r="H1351" t="str">
            <v xml:space="preserve">unknown crustacean </v>
          </cell>
          <cell r="I1351" t="str">
            <v>pelagic crustacean</v>
          </cell>
          <cell r="J1351" t="str">
            <v>pelagic crustacean</v>
          </cell>
          <cell r="K1351" t="str">
            <v>small zooplankton</v>
          </cell>
          <cell r="L1351" t="str">
            <v>small zooplankton</v>
          </cell>
          <cell r="M1351" t="str">
            <v>small zooplankton</v>
          </cell>
          <cell r="N1351" t="str">
            <v xml:space="preserve"> </v>
          </cell>
          <cell r="O1351" t="str">
            <v>Small  zooplankton (herbivorous)</v>
          </cell>
          <cell r="P1351" t="str">
            <v>ZM</v>
          </cell>
        </row>
        <row r="1352">
          <cell r="C1352" t="str">
            <v>Cornucalanus sp.</v>
          </cell>
          <cell r="D1352" t="str">
            <v>Arthropoda</v>
          </cell>
          <cell r="E1352" t="str">
            <v>Crustacea/Copepoda</v>
          </cell>
          <cell r="F1352" t="str">
            <v>Calanoida</v>
          </cell>
          <cell r="G1352" t="str">
            <v>ArthropodaCrustacea/CopepodaCalanoida</v>
          </cell>
          <cell r="H1352" t="str">
            <v>pelagic crustacean</v>
          </cell>
          <cell r="I1352" t="str">
            <v>pelagic crustacean</v>
          </cell>
          <cell r="J1352" t="str">
            <v>pelagic crustacean</v>
          </cell>
          <cell r="K1352" t="str">
            <v>small zooplankton</v>
          </cell>
          <cell r="L1352" t="str">
            <v>small zooplankton</v>
          </cell>
          <cell r="M1352" t="str">
            <v>small zooplankton</v>
          </cell>
          <cell r="N1352" t="str">
            <v xml:space="preserve"> </v>
          </cell>
          <cell r="O1352" t="str">
            <v>Small  zooplankton (herbivorous)</v>
          </cell>
          <cell r="P1352" t="str">
            <v>ZM</v>
          </cell>
        </row>
        <row r="1353">
          <cell r="C1353" t="str">
            <v>Euaetideus australis</v>
          </cell>
          <cell r="D1353" t="str">
            <v>Arthropoda</v>
          </cell>
          <cell r="E1353" t="str">
            <v>Crustacea/Copepoda</v>
          </cell>
          <cell r="F1353" t="str">
            <v>Calanoida</v>
          </cell>
          <cell r="G1353" t="str">
            <v>ArthropodaCrustacea/CopepodaCalanoida</v>
          </cell>
          <cell r="H1353" t="str">
            <v>pelagic crustacean</v>
          </cell>
          <cell r="I1353" t="str">
            <v>pelagic crustacean</v>
          </cell>
          <cell r="J1353" t="str">
            <v>pelagic crustacean</v>
          </cell>
          <cell r="K1353" t="str">
            <v>small zooplankton</v>
          </cell>
          <cell r="L1353" t="str">
            <v>small zooplankton</v>
          </cell>
          <cell r="M1353" t="str">
            <v>small zooplankton</v>
          </cell>
          <cell r="N1353" t="str">
            <v xml:space="preserve"> </v>
          </cell>
          <cell r="O1353" t="str">
            <v>Small  zooplankton (herbivorous)</v>
          </cell>
          <cell r="P1353" t="str">
            <v>ZM</v>
          </cell>
        </row>
        <row r="1354">
          <cell r="C1354" t="str">
            <v>Euchaeta sp.</v>
          </cell>
          <cell r="D1354" t="str">
            <v>Arthropoda</v>
          </cell>
          <cell r="E1354" t="str">
            <v>Crustacea/Copepoda</v>
          </cell>
          <cell r="F1354" t="str">
            <v>Calanoida</v>
          </cell>
          <cell r="G1354" t="str">
            <v>ArthropodaCrustacea/CopepodaCalanoida</v>
          </cell>
          <cell r="H1354" t="str">
            <v>pelagic crustacean</v>
          </cell>
          <cell r="I1354" t="str">
            <v>pelagic crustacean</v>
          </cell>
          <cell r="J1354" t="str">
            <v>pelagic crustacean</v>
          </cell>
          <cell r="K1354" t="str">
            <v>small zooplankton</v>
          </cell>
          <cell r="L1354" t="str">
            <v>small zooplankton</v>
          </cell>
          <cell r="M1354" t="str">
            <v>small zooplankton</v>
          </cell>
          <cell r="N1354" t="str">
            <v xml:space="preserve"> </v>
          </cell>
          <cell r="O1354" t="str">
            <v>Small  zooplankton (herbivorous)</v>
          </cell>
          <cell r="P1354" t="str">
            <v>ZM</v>
          </cell>
        </row>
        <row r="1355">
          <cell r="C1355" t="str">
            <v>Euchirella sp.</v>
          </cell>
          <cell r="D1355" t="str">
            <v>Arthropoda</v>
          </cell>
          <cell r="E1355" t="str">
            <v>Crustacea/Copepoda</v>
          </cell>
          <cell r="F1355" t="str">
            <v>Calanoida</v>
          </cell>
          <cell r="G1355" t="str">
            <v>ArthropodaCrustacea/CopepodaCalanoida</v>
          </cell>
          <cell r="H1355" t="str">
            <v>pelagic crustacean</v>
          </cell>
          <cell r="I1355" t="str">
            <v>pelagic crustacean</v>
          </cell>
          <cell r="J1355" t="str">
            <v>pelagic crustacean</v>
          </cell>
          <cell r="K1355" t="str">
            <v>small zooplankton</v>
          </cell>
          <cell r="L1355" t="str">
            <v>small zooplankton</v>
          </cell>
          <cell r="M1355" t="str">
            <v>small zooplankton</v>
          </cell>
          <cell r="N1355" t="str">
            <v xml:space="preserve"> </v>
          </cell>
          <cell r="O1355" t="str">
            <v>Small  zooplankton (herbivorous)</v>
          </cell>
          <cell r="P1355" t="str">
            <v>ZM</v>
          </cell>
        </row>
        <row r="1356">
          <cell r="C1356" t="str">
            <v>Labidocera tasmanica</v>
          </cell>
          <cell r="D1356" t="str">
            <v>Arthropoda</v>
          </cell>
          <cell r="E1356" t="str">
            <v>Crustacea/Copepoda</v>
          </cell>
          <cell r="F1356" t="str">
            <v>Calanoida</v>
          </cell>
          <cell r="G1356" t="str">
            <v>ArthropodaCrustacea/CopepodaCalanoida</v>
          </cell>
          <cell r="H1356" t="str">
            <v>pelagic crustacean</v>
          </cell>
          <cell r="I1356" t="str">
            <v>pelagic crustacean</v>
          </cell>
          <cell r="J1356" t="str">
            <v>pelagic crustacean</v>
          </cell>
          <cell r="K1356" t="str">
            <v>small zooplankton</v>
          </cell>
          <cell r="L1356" t="str">
            <v>small zooplankton</v>
          </cell>
          <cell r="M1356" t="str">
            <v>small zooplankton</v>
          </cell>
          <cell r="N1356" t="str">
            <v xml:space="preserve"> </v>
          </cell>
          <cell r="O1356" t="str">
            <v>Small  zooplankton (herbivorous)</v>
          </cell>
          <cell r="P1356" t="str">
            <v>ZM</v>
          </cell>
        </row>
        <row r="1357">
          <cell r="C1357" t="str">
            <v>Mecynocera clausi</v>
          </cell>
          <cell r="D1357" t="str">
            <v>Arthropoda</v>
          </cell>
          <cell r="E1357" t="str">
            <v>Crustacea/Copepoda</v>
          </cell>
          <cell r="F1357" t="str">
            <v>Calanoida</v>
          </cell>
          <cell r="G1357" t="str">
            <v>ArthropodaCrustacea/CopepodaCalanoida</v>
          </cell>
          <cell r="H1357" t="str">
            <v>pelagic crustacean</v>
          </cell>
          <cell r="I1357" t="str">
            <v>pelagic crustacean</v>
          </cell>
          <cell r="J1357" t="str">
            <v>pelagic crustacean</v>
          </cell>
          <cell r="K1357" t="str">
            <v>small zooplankton</v>
          </cell>
          <cell r="L1357" t="str">
            <v>small zooplankton</v>
          </cell>
          <cell r="M1357" t="str">
            <v>small zooplankton</v>
          </cell>
          <cell r="N1357" t="str">
            <v xml:space="preserve"> </v>
          </cell>
          <cell r="O1357" t="str">
            <v>Small  zooplankton (herbivorous)</v>
          </cell>
          <cell r="P1357" t="str">
            <v>ZM</v>
          </cell>
        </row>
        <row r="1358">
          <cell r="C1358" t="str">
            <v>Metridia sp. cf. lucens</v>
          </cell>
          <cell r="D1358" t="str">
            <v>Arthropoda</v>
          </cell>
          <cell r="E1358" t="str">
            <v>Crustacea/Copepoda</v>
          </cell>
          <cell r="F1358" t="str">
            <v>Calanoida</v>
          </cell>
          <cell r="G1358" t="str">
            <v>ArthropodaCrustacea/CopepodaCalanoida</v>
          </cell>
          <cell r="H1358" t="str">
            <v>pelagic crustacean</v>
          </cell>
          <cell r="I1358" t="str">
            <v>pelagic crustacean</v>
          </cell>
          <cell r="J1358" t="str">
            <v>pelagic crustacean</v>
          </cell>
          <cell r="K1358" t="str">
            <v>small zooplankton</v>
          </cell>
          <cell r="L1358" t="str">
            <v>small zooplankton</v>
          </cell>
          <cell r="M1358" t="str">
            <v>small zooplankton</v>
          </cell>
          <cell r="N1358" t="str">
            <v xml:space="preserve"> </v>
          </cell>
          <cell r="O1358" t="str">
            <v>Small  zooplankton (herbivorous)</v>
          </cell>
          <cell r="P1358" t="str">
            <v>ZM</v>
          </cell>
        </row>
        <row r="1359">
          <cell r="C1359" t="str">
            <v>Neocalanus sp.</v>
          </cell>
          <cell r="D1359" t="str">
            <v>Arthropoda</v>
          </cell>
          <cell r="E1359" t="str">
            <v>Crustacea/Copepoda</v>
          </cell>
          <cell r="F1359" t="str">
            <v>Calanoida</v>
          </cell>
          <cell r="G1359" t="str">
            <v>ArthropodaCrustacea/CopepodaCalanoida</v>
          </cell>
          <cell r="H1359" t="str">
            <v>pelagic crustacean</v>
          </cell>
          <cell r="I1359" t="str">
            <v>pelagic crustacean</v>
          </cell>
          <cell r="J1359" t="str">
            <v>pelagic crustacean</v>
          </cell>
          <cell r="K1359" t="str">
            <v>small zooplankton</v>
          </cell>
          <cell r="L1359" t="str">
            <v>small zooplankton</v>
          </cell>
          <cell r="M1359" t="str">
            <v>small zooplankton</v>
          </cell>
          <cell r="N1359" t="str">
            <v xml:space="preserve"> </v>
          </cell>
          <cell r="O1359" t="str">
            <v>Small  zooplankton (herbivorous)</v>
          </cell>
          <cell r="P1359" t="str">
            <v>ZM</v>
          </cell>
        </row>
        <row r="1360">
          <cell r="C1360" t="str">
            <v>Neocalanus tonsus</v>
          </cell>
          <cell r="D1360" t="str">
            <v>Arthropoda</v>
          </cell>
          <cell r="E1360" t="str">
            <v>Crustacea/Copepoda</v>
          </cell>
          <cell r="F1360" t="str">
            <v>Calanoida</v>
          </cell>
          <cell r="G1360" t="str">
            <v>ArthropodaCrustacea/CopepodaCalanoida</v>
          </cell>
          <cell r="H1360" t="str">
            <v>pelagic crustacean</v>
          </cell>
          <cell r="I1360" t="str">
            <v>pelagic crustacean</v>
          </cell>
          <cell r="J1360" t="str">
            <v>pelagic crustacean</v>
          </cell>
          <cell r="K1360" t="str">
            <v>small zooplankton</v>
          </cell>
          <cell r="L1360" t="str">
            <v>small zooplankton</v>
          </cell>
          <cell r="M1360" t="str">
            <v>small zooplankton</v>
          </cell>
          <cell r="N1360" t="str">
            <v xml:space="preserve"> </v>
          </cell>
          <cell r="O1360" t="str">
            <v>Small  zooplankton (herbivorous)</v>
          </cell>
          <cell r="P1360" t="str">
            <v>ZM</v>
          </cell>
        </row>
        <row r="1361">
          <cell r="C1361" t="str">
            <v>Paracalanus sp.</v>
          </cell>
          <cell r="D1361" t="str">
            <v>Arthropoda</v>
          </cell>
          <cell r="E1361" t="str">
            <v>Crustacea/Copepoda</v>
          </cell>
          <cell r="F1361" t="str">
            <v>Calanoida</v>
          </cell>
          <cell r="G1361" t="str">
            <v>ArthropodaCrustacea/CopepodaCalanoida</v>
          </cell>
          <cell r="H1361" t="str">
            <v>pelagic crustacean</v>
          </cell>
          <cell r="I1361" t="str">
            <v>pelagic crustacean</v>
          </cell>
          <cell r="J1361" t="str">
            <v>pelagic crustacean</v>
          </cell>
          <cell r="K1361" t="str">
            <v>small zooplankton</v>
          </cell>
          <cell r="L1361" t="str">
            <v>small zooplankton</v>
          </cell>
          <cell r="M1361" t="str">
            <v>small zooplankton</v>
          </cell>
          <cell r="N1361" t="str">
            <v xml:space="preserve"> </v>
          </cell>
          <cell r="O1361" t="str">
            <v>Small  zooplankton (herbivorous)</v>
          </cell>
          <cell r="P1361" t="str">
            <v>ZM</v>
          </cell>
        </row>
        <row r="1362">
          <cell r="C1362" t="str">
            <v>Pleuromamma abdominalis</v>
          </cell>
          <cell r="D1362" t="str">
            <v>Arthropoda</v>
          </cell>
          <cell r="E1362" t="str">
            <v>Crustacea/Copepoda</v>
          </cell>
          <cell r="F1362" t="str">
            <v>Calanoida</v>
          </cell>
          <cell r="G1362" t="str">
            <v>ArthropodaCrustacea/CopepodaCalanoida</v>
          </cell>
          <cell r="H1362" t="str">
            <v>pelagic crustacean</v>
          </cell>
          <cell r="I1362" t="str">
            <v>pelagic crustacean</v>
          </cell>
          <cell r="J1362" t="str">
            <v>pelagic crustacean</v>
          </cell>
          <cell r="K1362" t="str">
            <v>small zooplankton</v>
          </cell>
          <cell r="L1362" t="str">
            <v>small zooplankton</v>
          </cell>
          <cell r="M1362" t="str">
            <v>small zooplankton</v>
          </cell>
          <cell r="N1362" t="str">
            <v xml:space="preserve"> </v>
          </cell>
          <cell r="O1362" t="str">
            <v>Small  zooplankton (herbivorous)</v>
          </cell>
          <cell r="P1362" t="str">
            <v>ZM</v>
          </cell>
        </row>
        <row r="1363">
          <cell r="C1363" t="str">
            <v>Pleuromamma gracilis</v>
          </cell>
          <cell r="D1363" t="str">
            <v>Arthropoda</v>
          </cell>
          <cell r="E1363" t="str">
            <v>Crustacea/Copepoda</v>
          </cell>
          <cell r="F1363" t="str">
            <v>Calanoida</v>
          </cell>
          <cell r="G1363" t="str">
            <v>ArthropodaCrustacea/CopepodaCalanoida</v>
          </cell>
          <cell r="H1363" t="str">
            <v>pelagic crustacean</v>
          </cell>
          <cell r="I1363" t="str">
            <v>pelagic crustacean</v>
          </cell>
          <cell r="J1363" t="str">
            <v>pelagic crustacean</v>
          </cell>
          <cell r="K1363" t="str">
            <v>small zooplankton</v>
          </cell>
          <cell r="L1363" t="str">
            <v>small zooplankton</v>
          </cell>
          <cell r="M1363" t="str">
            <v>small zooplankton</v>
          </cell>
          <cell r="N1363" t="str">
            <v xml:space="preserve"> </v>
          </cell>
          <cell r="O1363" t="str">
            <v>Small  zooplankton (herbivorous)</v>
          </cell>
          <cell r="P1363" t="str">
            <v>ZM</v>
          </cell>
        </row>
        <row r="1364">
          <cell r="C1364" t="str">
            <v>Pleuromamma quadrangulata</v>
          </cell>
          <cell r="D1364" t="str">
            <v>Arthropoda</v>
          </cell>
          <cell r="E1364" t="str">
            <v>Crustacea/Copepoda</v>
          </cell>
          <cell r="F1364" t="str">
            <v>Calanoida</v>
          </cell>
          <cell r="G1364" t="str">
            <v>ArthropodaCrustacea/CopepodaCalanoida</v>
          </cell>
          <cell r="H1364" t="str">
            <v>pelagic crustacean</v>
          </cell>
          <cell r="I1364" t="str">
            <v>pelagic crustacean</v>
          </cell>
          <cell r="J1364" t="str">
            <v>pelagic crustacean</v>
          </cell>
          <cell r="K1364" t="str">
            <v>small zooplankton</v>
          </cell>
          <cell r="L1364" t="str">
            <v>small zooplankton</v>
          </cell>
          <cell r="M1364" t="str">
            <v>small zooplankton</v>
          </cell>
          <cell r="N1364" t="str">
            <v xml:space="preserve"> </v>
          </cell>
          <cell r="O1364" t="str">
            <v>Small  zooplankton (herbivorous)</v>
          </cell>
          <cell r="P1364" t="str">
            <v>ZM</v>
          </cell>
        </row>
        <row r="1365">
          <cell r="C1365" t="str">
            <v>Pleuromamma sp.</v>
          </cell>
          <cell r="D1365" t="str">
            <v>Arthropoda</v>
          </cell>
          <cell r="E1365" t="str">
            <v>Crustacea/Copepoda</v>
          </cell>
          <cell r="F1365" t="str">
            <v>Calanoida</v>
          </cell>
          <cell r="G1365" t="str">
            <v>ArthropodaCrustacea/CopepodaCalanoida</v>
          </cell>
          <cell r="H1365" t="str">
            <v>pelagic crustacean</v>
          </cell>
          <cell r="I1365" t="str">
            <v>pelagic crustacean</v>
          </cell>
          <cell r="J1365" t="str">
            <v>pelagic crustacean</v>
          </cell>
          <cell r="K1365" t="str">
            <v>small zooplankton</v>
          </cell>
          <cell r="L1365" t="str">
            <v>small zooplankton</v>
          </cell>
          <cell r="M1365" t="str">
            <v>small zooplankton</v>
          </cell>
          <cell r="N1365" t="str">
            <v xml:space="preserve"> </v>
          </cell>
          <cell r="O1365" t="str">
            <v>Small  zooplankton (herbivorous)</v>
          </cell>
          <cell r="P1365" t="str">
            <v>ZM</v>
          </cell>
        </row>
        <row r="1366">
          <cell r="C1366" t="str">
            <v>Pleuromamma sp. remains</v>
          </cell>
          <cell r="D1366" t="str">
            <v>Arthropoda</v>
          </cell>
          <cell r="E1366" t="str">
            <v>Crustacea/Copepoda</v>
          </cell>
          <cell r="F1366" t="str">
            <v>Calanoida</v>
          </cell>
          <cell r="G1366" t="str">
            <v>ArthropodaCrustacea/CopepodaCalanoida</v>
          </cell>
          <cell r="H1366" t="str">
            <v>pelagic crustacean</v>
          </cell>
          <cell r="I1366" t="str">
            <v>pelagic crustacean</v>
          </cell>
          <cell r="J1366" t="str">
            <v>pelagic crustacean</v>
          </cell>
          <cell r="K1366" t="str">
            <v>small zooplankton</v>
          </cell>
          <cell r="L1366" t="str">
            <v>small zooplankton</v>
          </cell>
          <cell r="M1366" t="str">
            <v>small zooplankton</v>
          </cell>
          <cell r="N1366" t="str">
            <v xml:space="preserve"> </v>
          </cell>
          <cell r="O1366" t="str">
            <v>Small  zooplankton (herbivorous)</v>
          </cell>
          <cell r="P1366" t="str">
            <v>ZM</v>
          </cell>
        </row>
        <row r="1367">
          <cell r="C1367" t="str">
            <v>Pleuromamma xiphias</v>
          </cell>
          <cell r="D1367" t="str">
            <v>Arthropoda</v>
          </cell>
          <cell r="E1367" t="str">
            <v>Crustacea/Copepoda</v>
          </cell>
          <cell r="F1367" t="str">
            <v>Calanoida</v>
          </cell>
          <cell r="G1367" t="str">
            <v>ArthropodaCrustacea/CopepodaCalanoida</v>
          </cell>
          <cell r="H1367" t="str">
            <v>pelagic crustacean</v>
          </cell>
          <cell r="I1367" t="str">
            <v>pelagic crustacean</v>
          </cell>
          <cell r="J1367" t="str">
            <v>pelagic crustacean</v>
          </cell>
          <cell r="K1367" t="str">
            <v>small zooplankton</v>
          </cell>
          <cell r="L1367" t="str">
            <v>small zooplankton</v>
          </cell>
          <cell r="M1367" t="str">
            <v>small zooplankton</v>
          </cell>
          <cell r="N1367" t="str">
            <v xml:space="preserve"> </v>
          </cell>
          <cell r="O1367" t="str">
            <v>Small  zooplankton (herbivorous)</v>
          </cell>
          <cell r="P1367" t="str">
            <v>ZM</v>
          </cell>
        </row>
        <row r="1368">
          <cell r="C1368" t="str">
            <v>Rhincalanus sp.</v>
          </cell>
          <cell r="D1368" t="str">
            <v>Arthropoda</v>
          </cell>
          <cell r="E1368" t="str">
            <v>Crustacea/Copepoda</v>
          </cell>
          <cell r="F1368" t="str">
            <v>Calanoida</v>
          </cell>
          <cell r="G1368" t="str">
            <v>ArthropodaCrustacea/CopepodaCalanoida</v>
          </cell>
          <cell r="H1368" t="str">
            <v>pelagic crustacean</v>
          </cell>
          <cell r="I1368" t="str">
            <v>pelagic crustacean</v>
          </cell>
          <cell r="J1368" t="str">
            <v>pelagic crustacean</v>
          </cell>
          <cell r="K1368" t="str">
            <v>small zooplankton</v>
          </cell>
          <cell r="L1368" t="str">
            <v>small zooplankton</v>
          </cell>
          <cell r="M1368" t="str">
            <v>small zooplankton</v>
          </cell>
          <cell r="N1368" t="str">
            <v xml:space="preserve"> </v>
          </cell>
          <cell r="O1368" t="str">
            <v>Small  zooplankton (herbivorous)</v>
          </cell>
          <cell r="P1368" t="str">
            <v>ZM</v>
          </cell>
        </row>
        <row r="1369">
          <cell r="C1369" t="str">
            <v>Subencalanus longiceps</v>
          </cell>
          <cell r="D1369" t="str">
            <v>Arthropoda</v>
          </cell>
          <cell r="E1369" t="str">
            <v>Crustacea/Copepoda</v>
          </cell>
          <cell r="F1369" t="str">
            <v>Calanoida</v>
          </cell>
          <cell r="G1369" t="str">
            <v>ArthropodaCrustacea/CopepodaCalanoida</v>
          </cell>
          <cell r="H1369" t="str">
            <v>pelagic crustacean</v>
          </cell>
          <cell r="I1369" t="str">
            <v>pelagic crustacean</v>
          </cell>
          <cell r="J1369" t="str">
            <v>pelagic crustacean</v>
          </cell>
          <cell r="K1369" t="str">
            <v>small zooplankton</v>
          </cell>
          <cell r="L1369" t="str">
            <v>small zooplankton</v>
          </cell>
          <cell r="M1369" t="str">
            <v>small zooplankton</v>
          </cell>
          <cell r="N1369" t="str">
            <v xml:space="preserve"> </v>
          </cell>
          <cell r="O1369" t="str">
            <v>Small  zooplankton (herbivorous)</v>
          </cell>
          <cell r="P1369" t="str">
            <v>ZM</v>
          </cell>
        </row>
        <row r="1370">
          <cell r="C1370" t="str">
            <v>Temora sp.</v>
          </cell>
          <cell r="D1370" t="str">
            <v>Arthropoda</v>
          </cell>
          <cell r="E1370" t="str">
            <v>Crustacea/Copepoda</v>
          </cell>
          <cell r="F1370" t="str">
            <v>Calanoida</v>
          </cell>
          <cell r="G1370" t="str">
            <v>ArthropodaCrustacea/CopepodaCalanoida</v>
          </cell>
          <cell r="H1370" t="str">
            <v>pelagic crustacean</v>
          </cell>
          <cell r="I1370" t="str">
            <v>pelagic crustacean</v>
          </cell>
          <cell r="J1370" t="str">
            <v>pelagic crustacean</v>
          </cell>
          <cell r="K1370" t="str">
            <v>small zooplankton</v>
          </cell>
          <cell r="L1370" t="str">
            <v>small zooplankton</v>
          </cell>
          <cell r="M1370" t="str">
            <v>small zooplankton</v>
          </cell>
          <cell r="N1370" t="str">
            <v xml:space="preserve"> </v>
          </cell>
          <cell r="O1370" t="str">
            <v>Small  zooplankton (herbivorous)</v>
          </cell>
          <cell r="P1370" t="str">
            <v>ZM</v>
          </cell>
        </row>
        <row r="1371">
          <cell r="C1371" t="str">
            <v>Temora sp. remains</v>
          </cell>
          <cell r="D1371" t="str">
            <v>Arthropoda</v>
          </cell>
          <cell r="E1371" t="str">
            <v>Crustacea/Copepoda</v>
          </cell>
          <cell r="F1371" t="str">
            <v>Calanoida</v>
          </cell>
          <cell r="G1371" t="str">
            <v>ArthropodaCrustacea/CopepodaCalanoida</v>
          </cell>
          <cell r="H1371" t="str">
            <v>pelagic crustacean</v>
          </cell>
          <cell r="I1371" t="str">
            <v>pelagic crustacean</v>
          </cell>
          <cell r="J1371" t="str">
            <v>pelagic crustacean</v>
          </cell>
          <cell r="K1371" t="str">
            <v>small zooplankton</v>
          </cell>
          <cell r="L1371" t="str">
            <v>small zooplankton</v>
          </cell>
          <cell r="M1371" t="str">
            <v>small zooplankton</v>
          </cell>
          <cell r="N1371" t="str">
            <v xml:space="preserve"> </v>
          </cell>
          <cell r="O1371" t="str">
            <v>Small  zooplankton (herbivorous)</v>
          </cell>
          <cell r="P1371" t="str">
            <v>ZM</v>
          </cell>
        </row>
        <row r="1372">
          <cell r="C1372" t="str">
            <v>Subclass Copepoda - undifferentiated</v>
          </cell>
          <cell r="D1372" t="str">
            <v>Arthropoda</v>
          </cell>
          <cell r="E1372" t="str">
            <v>Maxillopoda</v>
          </cell>
          <cell r="F1372" t="str">
            <v xml:space="preserve">  --  </v>
          </cell>
          <cell r="J1372">
            <v>0</v>
          </cell>
          <cell r="K1372">
            <v>0</v>
          </cell>
          <cell r="L1372">
            <v>0</v>
          </cell>
          <cell r="M1372">
            <v>0</v>
          </cell>
          <cell r="O1372" t="str">
            <v>Filter feeder</v>
          </cell>
          <cell r="P1372" t="str">
            <v>ZM</v>
          </cell>
        </row>
        <row r="1373">
          <cell r="C1373" t="str">
            <v>Order Calanoida - undifferentiated</v>
          </cell>
          <cell r="D1373" t="str">
            <v>Arthropoda</v>
          </cell>
          <cell r="E1373" t="str">
            <v>Maxillopoda</v>
          </cell>
          <cell r="F1373" t="str">
            <v xml:space="preserve">  --  </v>
          </cell>
          <cell r="J1373">
            <v>0</v>
          </cell>
          <cell r="K1373">
            <v>0</v>
          </cell>
          <cell r="L1373">
            <v>0</v>
          </cell>
          <cell r="M1373">
            <v>0</v>
          </cell>
          <cell r="O1373" t="str">
            <v>Filter feeder</v>
          </cell>
          <cell r="P1373" t="str">
            <v>ZM</v>
          </cell>
        </row>
        <row r="1374">
          <cell r="C1374" t="str">
            <v>Calanidae</v>
          </cell>
          <cell r="D1374" t="str">
            <v>Arthropoda</v>
          </cell>
          <cell r="E1374" t="str">
            <v>Crustacea/Copepoda</v>
          </cell>
          <cell r="F1374" t="str">
            <v>Calanoida</v>
          </cell>
          <cell r="G1374" t="str">
            <v>ArthropodaCrustacea/CopepodaCalanoida</v>
          </cell>
          <cell r="H1374" t="str">
            <v>pelagic crustacean</v>
          </cell>
          <cell r="I1374" t="str">
            <v>pelagic crustacean</v>
          </cell>
          <cell r="J1374" t="str">
            <v>pelagic crustacean</v>
          </cell>
          <cell r="K1374" t="str">
            <v>small zooplankton</v>
          </cell>
          <cell r="L1374" t="str">
            <v>small zooplankton</v>
          </cell>
          <cell r="M1374" t="str">
            <v>small zooplankton</v>
          </cell>
          <cell r="N1374" t="str">
            <v xml:space="preserve"> </v>
          </cell>
          <cell r="O1374" t="str">
            <v>Small  zooplankton (herbivorous)</v>
          </cell>
          <cell r="P1374" t="str">
            <v>ZM</v>
          </cell>
        </row>
        <row r="1375">
          <cell r="C1375" t="str">
            <v>Calanoida remains</v>
          </cell>
          <cell r="D1375" t="str">
            <v>Arthropoda</v>
          </cell>
          <cell r="E1375" t="str">
            <v>Crustacea/Copepoda</v>
          </cell>
          <cell r="F1375" t="str">
            <v>Calanoida</v>
          </cell>
          <cell r="G1375" t="str">
            <v>ArthropodaCrustacea/CopepodaCalanoida</v>
          </cell>
          <cell r="H1375" t="str">
            <v>pelagic crustacean</v>
          </cell>
          <cell r="I1375" t="str">
            <v>pelagic crustacean</v>
          </cell>
          <cell r="J1375" t="str">
            <v>pelagic crustacean</v>
          </cell>
          <cell r="K1375" t="str">
            <v>small zooplankton</v>
          </cell>
          <cell r="L1375" t="str">
            <v>small zooplankton</v>
          </cell>
          <cell r="M1375" t="str">
            <v>small zooplankton</v>
          </cell>
          <cell r="N1375" t="str">
            <v xml:space="preserve"> </v>
          </cell>
          <cell r="O1375" t="str">
            <v>Small  zooplankton (herbivorous)</v>
          </cell>
          <cell r="P1375" t="str">
            <v>ZM</v>
          </cell>
        </row>
        <row r="1376">
          <cell r="C1376" t="str">
            <v>Calanus australis</v>
          </cell>
          <cell r="D1376" t="str">
            <v>Arthropoda</v>
          </cell>
          <cell r="E1376" t="str">
            <v>Crustacea/Copepoda</v>
          </cell>
          <cell r="F1376" t="str">
            <v>Calanoida</v>
          </cell>
          <cell r="G1376" t="str">
            <v>ArthropodaCrustacea/CopepodaCalanoida</v>
          </cell>
          <cell r="H1376" t="str">
            <v>pelagic crustacean</v>
          </cell>
          <cell r="I1376" t="str">
            <v>pelagic crustacean</v>
          </cell>
          <cell r="J1376" t="str">
            <v>pelagic crustacean</v>
          </cell>
          <cell r="K1376" t="str">
            <v>small zooplankton</v>
          </cell>
          <cell r="L1376" t="str">
            <v>small zooplankton</v>
          </cell>
          <cell r="M1376" t="str">
            <v>small zooplankton</v>
          </cell>
          <cell r="N1376" t="str">
            <v xml:space="preserve"> </v>
          </cell>
          <cell r="O1376" t="str">
            <v>Small  zooplankton (herbivorous)</v>
          </cell>
          <cell r="P1376" t="str">
            <v>ZM</v>
          </cell>
        </row>
        <row r="1377">
          <cell r="C1377" t="str">
            <v>Calanoida 1</v>
          </cell>
          <cell r="D1377" t="str">
            <v>Arthropoda</v>
          </cell>
          <cell r="E1377" t="str">
            <v>Crustacea/Copepoda</v>
          </cell>
          <cell r="F1377" t="str">
            <v>Calanoida</v>
          </cell>
          <cell r="G1377" t="str">
            <v>ArthropodaCrustacea/CopepodaCalanoida</v>
          </cell>
          <cell r="H1377" t="str">
            <v>pelagic crustacean</v>
          </cell>
          <cell r="I1377" t="str">
            <v>pelagic crustacean</v>
          </cell>
          <cell r="J1377" t="str">
            <v>pelagic crustacean</v>
          </cell>
          <cell r="K1377" t="str">
            <v>small zooplankton</v>
          </cell>
          <cell r="L1377" t="str">
            <v>small zooplankton</v>
          </cell>
          <cell r="M1377" t="str">
            <v>small zooplankton</v>
          </cell>
          <cell r="N1377" t="str">
            <v xml:space="preserve"> </v>
          </cell>
          <cell r="O1377" t="str">
            <v>Small  zooplankton (herbivorous)</v>
          </cell>
          <cell r="P1377" t="str">
            <v>ZM</v>
          </cell>
        </row>
        <row r="1378">
          <cell r="C1378" t="str">
            <v>Calanoida 2</v>
          </cell>
          <cell r="D1378" t="str">
            <v>Arthropoda</v>
          </cell>
          <cell r="E1378" t="str">
            <v>Crustacea/Copepoda</v>
          </cell>
          <cell r="F1378" t="str">
            <v>Calanoida</v>
          </cell>
          <cell r="G1378" t="str">
            <v>ArthropodaCrustacea/CopepodaCalanoida</v>
          </cell>
          <cell r="H1378" t="str">
            <v>pelagic crustacean</v>
          </cell>
          <cell r="I1378" t="str">
            <v>pelagic crustacean</v>
          </cell>
          <cell r="J1378" t="str">
            <v>pelagic crustacean</v>
          </cell>
          <cell r="K1378" t="str">
            <v>small zooplankton</v>
          </cell>
          <cell r="L1378" t="str">
            <v>small zooplankton</v>
          </cell>
          <cell r="M1378" t="str">
            <v>small zooplankton</v>
          </cell>
          <cell r="N1378" t="str">
            <v xml:space="preserve"> </v>
          </cell>
          <cell r="O1378" t="str">
            <v>Small  zooplankton (herbivorous)</v>
          </cell>
          <cell r="P1378" t="str">
            <v>ZM</v>
          </cell>
        </row>
        <row r="1379">
          <cell r="C1379" t="str">
            <v>Calanoides sp.</v>
          </cell>
          <cell r="D1379" t="str">
            <v>Arthropoda</v>
          </cell>
          <cell r="E1379" t="str">
            <v>Crustacea/Copepoda</v>
          </cell>
          <cell r="F1379" t="str">
            <v>Calanoida</v>
          </cell>
          <cell r="G1379" t="str">
            <v>ArthropodaCrustacea/CopepodaCalanoida</v>
          </cell>
          <cell r="H1379" t="str">
            <v>pelagic crustacean</v>
          </cell>
          <cell r="I1379" t="str">
            <v>pelagic crustacean</v>
          </cell>
          <cell r="J1379" t="str">
            <v>pelagic crustacean</v>
          </cell>
          <cell r="K1379" t="str">
            <v>small zooplankton</v>
          </cell>
          <cell r="L1379" t="str">
            <v>small zooplankton</v>
          </cell>
          <cell r="M1379" t="str">
            <v>small zooplankton</v>
          </cell>
          <cell r="N1379" t="str">
            <v xml:space="preserve"> </v>
          </cell>
          <cell r="O1379" t="str">
            <v>Small  zooplankton (herbivorous)</v>
          </cell>
          <cell r="P1379" t="str">
            <v>ZM</v>
          </cell>
        </row>
        <row r="1380">
          <cell r="C1380" t="str">
            <v>Calanus sp.</v>
          </cell>
          <cell r="D1380" t="str">
            <v>Arthropoda</v>
          </cell>
          <cell r="E1380" t="str">
            <v>Crustacea/Copepoda</v>
          </cell>
          <cell r="F1380" t="str">
            <v>Calanoida</v>
          </cell>
          <cell r="G1380" t="str">
            <v>ArthropodaCrustacea/CopepodaCalanoida</v>
          </cell>
          <cell r="H1380" t="str">
            <v>pelagic crustacean</v>
          </cell>
          <cell r="I1380" t="str">
            <v>pelagic crustacean</v>
          </cell>
          <cell r="J1380" t="str">
            <v>pelagic crustacean</v>
          </cell>
          <cell r="K1380" t="str">
            <v>small zooplankton</v>
          </cell>
          <cell r="L1380" t="str">
            <v>small zooplankton</v>
          </cell>
          <cell r="M1380" t="str">
            <v>small zooplankton</v>
          </cell>
          <cell r="N1380" t="str">
            <v xml:space="preserve"> </v>
          </cell>
          <cell r="O1380" t="str">
            <v>Small  zooplankton (herbivorous)</v>
          </cell>
          <cell r="P1380" t="str">
            <v>ZM</v>
          </cell>
        </row>
        <row r="1381">
          <cell r="C1381" t="str">
            <v>Calanus sp. remains</v>
          </cell>
          <cell r="D1381" t="str">
            <v>Arthropoda</v>
          </cell>
          <cell r="E1381" t="str">
            <v>Crustacea/Copepoda</v>
          </cell>
          <cell r="F1381" t="str">
            <v>Calanoida</v>
          </cell>
          <cell r="G1381" t="str">
            <v>ArthropodaCrustacea/CopepodaCalanoida</v>
          </cell>
          <cell r="H1381" t="str">
            <v>pelagic crustacean</v>
          </cell>
          <cell r="I1381" t="str">
            <v>pelagic crustacean</v>
          </cell>
          <cell r="J1381" t="str">
            <v>pelagic crustacean</v>
          </cell>
          <cell r="K1381" t="str">
            <v>small zooplankton</v>
          </cell>
          <cell r="L1381" t="str">
            <v>small zooplankton</v>
          </cell>
          <cell r="M1381" t="str">
            <v>small zooplankton</v>
          </cell>
          <cell r="N1381" t="str">
            <v xml:space="preserve"> </v>
          </cell>
          <cell r="O1381" t="str">
            <v>Small  zooplankton (herbivorous)</v>
          </cell>
          <cell r="P1381" t="str">
            <v>ZM</v>
          </cell>
        </row>
        <row r="1382">
          <cell r="C1382" t="str">
            <v>Eucalanidae</v>
          </cell>
          <cell r="D1382" t="str">
            <v>Arthropoda</v>
          </cell>
          <cell r="E1382" t="str">
            <v>Crustacea/Copepoda</v>
          </cell>
          <cell r="F1382" t="str">
            <v>Calanoida</v>
          </cell>
          <cell r="G1382" t="str">
            <v>ArthropodaCrustacea/CopepodaCalanoida</v>
          </cell>
          <cell r="H1382" t="str">
            <v>pelagic crustacean</v>
          </cell>
          <cell r="I1382" t="str">
            <v>pelagic crustacean</v>
          </cell>
          <cell r="J1382" t="str">
            <v>pelagic crustacean</v>
          </cell>
          <cell r="K1382" t="str">
            <v>small zooplankton</v>
          </cell>
          <cell r="L1382" t="str">
            <v>small zooplankton</v>
          </cell>
          <cell r="M1382" t="str">
            <v>small zooplankton</v>
          </cell>
          <cell r="N1382" t="str">
            <v xml:space="preserve"> </v>
          </cell>
          <cell r="O1382" t="str">
            <v>Small  zooplankton (herbivorous)</v>
          </cell>
          <cell r="P1382" t="str">
            <v>ZM</v>
          </cell>
        </row>
        <row r="1383">
          <cell r="C1383" t="str">
            <v>Aetideidae</v>
          </cell>
          <cell r="D1383" t="str">
            <v>Arthropoda</v>
          </cell>
          <cell r="E1383" t="str">
            <v>Crustacea/Copepoda</v>
          </cell>
          <cell r="F1383" t="str">
            <v>Calanoida</v>
          </cell>
          <cell r="G1383" t="str">
            <v>ArthropodaCrustacea/CopepodaCalanoida</v>
          </cell>
          <cell r="H1383" t="str">
            <v>pelagic crustacean</v>
          </cell>
          <cell r="I1383" t="str">
            <v>pelagic crustacean</v>
          </cell>
          <cell r="J1383" t="str">
            <v>pelagic crustacean</v>
          </cell>
          <cell r="K1383" t="str">
            <v>small zooplankton</v>
          </cell>
          <cell r="L1383" t="str">
            <v>small zooplankton</v>
          </cell>
          <cell r="M1383" t="str">
            <v>small zooplankton</v>
          </cell>
          <cell r="N1383" t="str">
            <v xml:space="preserve"> </v>
          </cell>
          <cell r="O1383" t="str">
            <v>Small  zooplankton (herbivorous)</v>
          </cell>
          <cell r="P1383" t="str">
            <v>ZM</v>
          </cell>
        </row>
        <row r="1384">
          <cell r="C1384" t="str">
            <v>Euchaetidae</v>
          </cell>
          <cell r="D1384" t="str">
            <v>Arthropoda</v>
          </cell>
          <cell r="E1384" t="str">
            <v>Crustacea/Copepoda</v>
          </cell>
          <cell r="F1384" t="str">
            <v>Calanoida</v>
          </cell>
          <cell r="G1384" t="str">
            <v>ArthropodaCrustacea/CopepodaCalanoida</v>
          </cell>
          <cell r="H1384" t="str">
            <v>pelagic crustacean</v>
          </cell>
          <cell r="I1384" t="str">
            <v>pelagic crustacean</v>
          </cell>
          <cell r="J1384" t="str">
            <v>pelagic crustacean</v>
          </cell>
          <cell r="K1384" t="str">
            <v>small zooplankton</v>
          </cell>
          <cell r="L1384" t="str">
            <v>small zooplankton</v>
          </cell>
          <cell r="M1384" t="str">
            <v>small zooplankton</v>
          </cell>
          <cell r="N1384" t="str">
            <v xml:space="preserve"> </v>
          </cell>
          <cell r="O1384" t="str">
            <v>Small  zooplankton (herbivorous)</v>
          </cell>
          <cell r="P1384" t="str">
            <v>ZM</v>
          </cell>
        </row>
        <row r="1385">
          <cell r="C1385" t="str">
            <v>Candacia bipinnata</v>
          </cell>
          <cell r="D1385" t="str">
            <v>Arthropoda</v>
          </cell>
          <cell r="E1385" t="str">
            <v>Crustacea/Copepoda</v>
          </cell>
          <cell r="F1385" t="str">
            <v>Calanoida</v>
          </cell>
          <cell r="G1385" t="str">
            <v>ArthropodaCrustacea/CopepodaCalanoida</v>
          </cell>
          <cell r="H1385" t="str">
            <v>pelagic crustacean</v>
          </cell>
          <cell r="I1385" t="str">
            <v>pelagic crustacean</v>
          </cell>
          <cell r="J1385" t="str">
            <v>pelagic crustacean</v>
          </cell>
          <cell r="K1385" t="str">
            <v>small zooplankton</v>
          </cell>
          <cell r="L1385" t="str">
            <v>small zooplankton</v>
          </cell>
          <cell r="M1385" t="str">
            <v>small zooplankton</v>
          </cell>
          <cell r="N1385" t="str">
            <v xml:space="preserve"> </v>
          </cell>
          <cell r="O1385" t="str">
            <v>Small  zooplankton (herbivorous)</v>
          </cell>
          <cell r="P1385" t="str">
            <v>ZM</v>
          </cell>
        </row>
        <row r="1386">
          <cell r="C1386" t="str">
            <v>Order Harpacticoida - undifferentiated</v>
          </cell>
          <cell r="D1386" t="str">
            <v>Arthropoda</v>
          </cell>
          <cell r="E1386" t="str">
            <v>Crustacea/Copepoda</v>
          </cell>
          <cell r="F1386" t="str">
            <v>Harpacticoida</v>
          </cell>
          <cell r="G1386" t="str">
            <v>ArthropodaCrustacea/CopepodaHarpacticoida</v>
          </cell>
          <cell r="H1386" t="str">
            <v>benthic crustacean</v>
          </cell>
          <cell r="I1386" t="str">
            <v>epibenthos</v>
          </cell>
          <cell r="J1386" t="str">
            <v>epibenthos</v>
          </cell>
          <cell r="K1386" t="str">
            <v>small zooplankton</v>
          </cell>
          <cell r="L1386" t="str">
            <v>small zooplankton</v>
          </cell>
          <cell r="M1386" t="str">
            <v>small zooplankton</v>
          </cell>
          <cell r="N1386" t="str">
            <v xml:space="preserve"> </v>
          </cell>
          <cell r="O1386" t="str">
            <v>Meiobenthos</v>
          </cell>
          <cell r="P1386" t="str">
            <v>BO</v>
          </cell>
        </row>
        <row r="1387">
          <cell r="C1387" t="str">
            <v>Balanomorpha</v>
          </cell>
          <cell r="D1387" t="str">
            <v>Arthropoda</v>
          </cell>
          <cell r="E1387" t="str">
            <v>Crustacea/Cirripedia</v>
          </cell>
          <cell r="F1387" t="str">
            <v>Thoracica//Balanidae</v>
          </cell>
          <cell r="G1387" t="str">
            <v>ArthropodaCrustacea/CirripediaThoracica//Balanidae</v>
          </cell>
          <cell r="H1387" t="str">
            <v>benthic invertebrate</v>
          </cell>
          <cell r="I1387" t="str">
            <v>epibenthos</v>
          </cell>
          <cell r="J1387" t="str">
            <v>epibenthos</v>
          </cell>
          <cell r="K1387" t="str">
            <v>small zooplankton</v>
          </cell>
          <cell r="L1387" t="str">
            <v>small zooplankton</v>
          </cell>
          <cell r="M1387" t="str">
            <v>small zooplankton</v>
          </cell>
          <cell r="N1387" t="str">
            <v xml:space="preserve"> </v>
          </cell>
          <cell r="O1387" t="str">
            <v>Small  zooplankton (herbivorous)</v>
          </cell>
          <cell r="P1387" t="str">
            <v>ZM</v>
          </cell>
        </row>
        <row r="1388">
          <cell r="C1388" t="str">
            <v>Cyclopoida</v>
          </cell>
          <cell r="D1388" t="str">
            <v>Arthropoda</v>
          </cell>
          <cell r="E1388" t="str">
            <v>Crustacea/Copepoda</v>
          </cell>
          <cell r="F1388" t="str">
            <v>Cyclopoida</v>
          </cell>
          <cell r="G1388" t="str">
            <v>ArthropodaCrustacea/CopepodaCyclopoida</v>
          </cell>
          <cell r="H1388" t="str">
            <v>benthic crustacean</v>
          </cell>
          <cell r="I1388" t="str">
            <v>epibenthos</v>
          </cell>
          <cell r="J1388" t="str">
            <v>epibenthos</v>
          </cell>
          <cell r="K1388" t="str">
            <v>small zooplankton</v>
          </cell>
          <cell r="L1388" t="str">
            <v>small zooplankton</v>
          </cell>
          <cell r="M1388" t="str">
            <v>small zooplankton</v>
          </cell>
          <cell r="N1388" t="str">
            <v xml:space="preserve"> </v>
          </cell>
          <cell r="O1388" t="str">
            <v>Small  zooplankton (herbivorous)</v>
          </cell>
          <cell r="P1388" t="str">
            <v>ZM</v>
          </cell>
        </row>
        <row r="1389">
          <cell r="C1389" t="str">
            <v>Cyclopoida 1</v>
          </cell>
          <cell r="D1389" t="str">
            <v>Arthropoda</v>
          </cell>
          <cell r="E1389" t="str">
            <v>Crustacea/Copepoda</v>
          </cell>
          <cell r="F1389" t="str">
            <v>Cyclopoida</v>
          </cell>
          <cell r="G1389" t="str">
            <v>ArthropodaCrustacea/CopepodaCyclopoida</v>
          </cell>
          <cell r="H1389" t="str">
            <v>benthic crustacean</v>
          </cell>
          <cell r="I1389" t="str">
            <v>epibenthos</v>
          </cell>
          <cell r="J1389" t="str">
            <v>epibenthos</v>
          </cell>
          <cell r="K1389" t="str">
            <v>small zooplankton</v>
          </cell>
          <cell r="L1389" t="str">
            <v>small zooplankton</v>
          </cell>
          <cell r="M1389" t="str">
            <v>small zooplankton</v>
          </cell>
          <cell r="N1389" t="str">
            <v xml:space="preserve"> </v>
          </cell>
          <cell r="O1389" t="str">
            <v>Small  zooplankton (herbivorous)</v>
          </cell>
          <cell r="P1389" t="str">
            <v>ZM</v>
          </cell>
        </row>
        <row r="1390">
          <cell r="C1390" t="str">
            <v>Cyclopoida 2</v>
          </cell>
          <cell r="D1390" t="str">
            <v>Arthropoda</v>
          </cell>
          <cell r="E1390" t="str">
            <v>Crustacea/Copepoda</v>
          </cell>
          <cell r="F1390" t="str">
            <v>Cyclopoida</v>
          </cell>
          <cell r="G1390" t="str">
            <v>ArthropodaCrustacea/CopepodaCyclopoida</v>
          </cell>
          <cell r="H1390" t="str">
            <v>benthic crustacean</v>
          </cell>
          <cell r="I1390" t="str">
            <v>epibenthos</v>
          </cell>
          <cell r="J1390" t="str">
            <v>epibenthos</v>
          </cell>
          <cell r="K1390" t="str">
            <v>small zooplankton</v>
          </cell>
          <cell r="L1390" t="str">
            <v>small zooplankton</v>
          </cell>
          <cell r="M1390" t="str">
            <v>small zooplankton</v>
          </cell>
          <cell r="N1390" t="str">
            <v xml:space="preserve"> </v>
          </cell>
          <cell r="O1390" t="str">
            <v>Small  zooplankton (herbivorous)</v>
          </cell>
          <cell r="P1390" t="str">
            <v>ZM</v>
          </cell>
        </row>
        <row r="1391">
          <cell r="C1391" t="str">
            <v>Cyclopoida 3</v>
          </cell>
          <cell r="D1391" t="str">
            <v>Arthropoda</v>
          </cell>
          <cell r="E1391" t="str">
            <v>Crustacea/Copepoda</v>
          </cell>
          <cell r="F1391" t="str">
            <v>Cyclopoida</v>
          </cell>
          <cell r="G1391" t="str">
            <v>ArthropodaCrustacea/CopepodaCyclopoida</v>
          </cell>
          <cell r="H1391" t="str">
            <v>benthic crustacean</v>
          </cell>
          <cell r="I1391" t="str">
            <v>epibenthos</v>
          </cell>
          <cell r="J1391" t="str">
            <v>epibenthos</v>
          </cell>
          <cell r="K1391" t="str">
            <v>small zooplankton</v>
          </cell>
          <cell r="L1391" t="str">
            <v>small zooplankton</v>
          </cell>
          <cell r="M1391" t="str">
            <v>small zooplankton</v>
          </cell>
          <cell r="N1391" t="str">
            <v xml:space="preserve"> </v>
          </cell>
          <cell r="O1391" t="str">
            <v>Small  zooplankton (herbivorous)</v>
          </cell>
          <cell r="P1391" t="str">
            <v>ZM</v>
          </cell>
        </row>
        <row r="1392">
          <cell r="C1392" t="str">
            <v>Oithona sp.</v>
          </cell>
          <cell r="D1392" t="str">
            <v>Arthropoda</v>
          </cell>
          <cell r="E1392" t="str">
            <v>Crustacea/Copepoda</v>
          </cell>
          <cell r="F1392" t="str">
            <v>Cyclopoida</v>
          </cell>
          <cell r="G1392" t="str">
            <v>ArthropodaCrustacea/CopepodaCyclopoida</v>
          </cell>
          <cell r="H1392" t="str">
            <v>pelagic crustacean</v>
          </cell>
          <cell r="I1392" t="str">
            <v>epibenthos</v>
          </cell>
          <cell r="J1392" t="str">
            <v>epibenthos</v>
          </cell>
          <cell r="K1392" t="str">
            <v>small zooplankton</v>
          </cell>
          <cell r="L1392" t="str">
            <v>small zooplankton</v>
          </cell>
          <cell r="M1392" t="str">
            <v>small zooplankton</v>
          </cell>
          <cell r="N1392" t="str">
            <v xml:space="preserve"> </v>
          </cell>
          <cell r="O1392" t="str">
            <v>Small  zooplankton (herbivorous)</v>
          </cell>
          <cell r="P1392" t="str">
            <v>ZM</v>
          </cell>
        </row>
        <row r="1393">
          <cell r="C1393" t="str">
            <v>Oncaea remains</v>
          </cell>
          <cell r="D1393" t="str">
            <v>Arthropoda/Crustacea</v>
          </cell>
          <cell r="E1393" t="str">
            <v>Crustacea/Copepoda</v>
          </cell>
          <cell r="F1393" t="str">
            <v>Cyclopoida</v>
          </cell>
          <cell r="G1393" t="str">
            <v>Arthropoda/CrustaceaCrustacea/CopepodaCyclopoida</v>
          </cell>
          <cell r="H1393" t="str">
            <v>pelagic crustacean</v>
          </cell>
          <cell r="I1393" t="str">
            <v>pelagic crustacean</v>
          </cell>
          <cell r="J1393" t="str">
            <v>pelagic crustacean</v>
          </cell>
          <cell r="K1393" t="str">
            <v>small zooplankton</v>
          </cell>
          <cell r="L1393" t="str">
            <v>small zooplankton</v>
          </cell>
          <cell r="M1393" t="str">
            <v>small zooplankton</v>
          </cell>
          <cell r="N1393" t="str">
            <v xml:space="preserve"> </v>
          </cell>
          <cell r="O1393" t="str">
            <v>Small  zooplankton (herbivorous)</v>
          </cell>
          <cell r="P1393" t="str">
            <v>ZM</v>
          </cell>
        </row>
        <row r="1394">
          <cell r="C1394" t="str">
            <v>Oncaea sp.</v>
          </cell>
          <cell r="D1394" t="str">
            <v>Arthropoda/Crustacea</v>
          </cell>
          <cell r="E1394" t="str">
            <v>Crustacea/Copepoda</v>
          </cell>
          <cell r="F1394" t="str">
            <v>Cyclopoida</v>
          </cell>
          <cell r="G1394" t="str">
            <v>Arthropoda/CrustaceaCrustacea/CopepodaCyclopoida</v>
          </cell>
          <cell r="H1394" t="str">
            <v>pelagic crustacean</v>
          </cell>
          <cell r="I1394" t="str">
            <v>pelagic crustacean</v>
          </cell>
          <cell r="J1394" t="str">
            <v>pelagic crustacean</v>
          </cell>
          <cell r="K1394" t="str">
            <v>small zooplankton</v>
          </cell>
          <cell r="L1394" t="str">
            <v>small zooplankton</v>
          </cell>
          <cell r="M1394" t="str">
            <v>small zooplankton</v>
          </cell>
          <cell r="N1394" t="str">
            <v xml:space="preserve"> </v>
          </cell>
          <cell r="O1394" t="str">
            <v>Small  zooplankton (herbivorous)</v>
          </cell>
          <cell r="P1394" t="str">
            <v>ZM</v>
          </cell>
        </row>
        <row r="1395">
          <cell r="C1395" t="str">
            <v>Order Cyclopoida - undifferentiated</v>
          </cell>
          <cell r="D1395" t="str">
            <v>Arthropoda</v>
          </cell>
          <cell r="E1395" t="str">
            <v>Maxillopoda</v>
          </cell>
          <cell r="F1395" t="str">
            <v xml:space="preserve">  --  </v>
          </cell>
          <cell r="J1395">
            <v>0</v>
          </cell>
          <cell r="K1395">
            <v>0</v>
          </cell>
          <cell r="L1395">
            <v>0</v>
          </cell>
          <cell r="M1395">
            <v>0</v>
          </cell>
          <cell r="O1395" t="str">
            <v>Small  zooplankton (herbivorous)</v>
          </cell>
          <cell r="P1395" t="str">
            <v>ZM</v>
          </cell>
        </row>
        <row r="1396">
          <cell r="C1396" t="str">
            <v>Cirrepedia</v>
          </cell>
          <cell r="D1396" t="str">
            <v>Arthropoda</v>
          </cell>
          <cell r="E1396" t="str">
            <v>Cirripedia</v>
          </cell>
          <cell r="F1396" t="str">
            <v>Thoracica//Lepadidae</v>
          </cell>
          <cell r="G1396" t="str">
            <v>ArthropodaCirripediaThoracica//Lepadidae</v>
          </cell>
          <cell r="H1396" t="str">
            <v>benthic crustacean</v>
          </cell>
          <cell r="I1396" t="str">
            <v>epibenthos</v>
          </cell>
          <cell r="J1396" t="str">
            <v>epibenthos</v>
          </cell>
          <cell r="K1396" t="str">
            <v>small zooplankton</v>
          </cell>
          <cell r="L1396" t="str">
            <v>small zooplankton</v>
          </cell>
          <cell r="M1396" t="str">
            <v>small zooplankton</v>
          </cell>
          <cell r="O1396" t="str">
            <v>Small  zooplankton (herbivorous)</v>
          </cell>
          <cell r="P1396" t="str">
            <v>ZM</v>
          </cell>
        </row>
        <row r="1397">
          <cell r="C1397" t="str">
            <v>Infraclass Cirripedia - undifferentiated</v>
          </cell>
          <cell r="D1397" t="str">
            <v>Arthropoda</v>
          </cell>
          <cell r="E1397" t="str">
            <v>Maxillopoda</v>
          </cell>
          <cell r="J1397">
            <v>0</v>
          </cell>
          <cell r="K1397">
            <v>0</v>
          </cell>
          <cell r="L1397">
            <v>0</v>
          </cell>
          <cell r="M1397">
            <v>0</v>
          </cell>
          <cell r="O1397" t="str">
            <v>Filter feeder</v>
          </cell>
          <cell r="P1397" t="str">
            <v>BF</v>
          </cell>
        </row>
        <row r="1398">
          <cell r="C1398" t="str">
            <v>Smilium acutum</v>
          </cell>
          <cell r="D1398" t="str">
            <v>Arthropoda</v>
          </cell>
          <cell r="E1398" t="str">
            <v>Maxillopoda</v>
          </cell>
          <cell r="F1398" t="str">
            <v>Calanticidae</v>
          </cell>
          <cell r="J1398">
            <v>0</v>
          </cell>
          <cell r="K1398">
            <v>0</v>
          </cell>
          <cell r="L1398">
            <v>0</v>
          </cell>
          <cell r="M1398">
            <v>0</v>
          </cell>
          <cell r="O1398" t="str">
            <v>Filter feeder</v>
          </cell>
          <cell r="P1398" t="str">
            <v>BF</v>
          </cell>
        </row>
        <row r="1399">
          <cell r="C1399" t="str">
            <v>Calantica sp. 1</v>
          </cell>
          <cell r="D1399" t="str">
            <v>Arthropoda</v>
          </cell>
          <cell r="E1399" t="str">
            <v>Maxillopoda</v>
          </cell>
          <cell r="F1399" t="str">
            <v>Calanticidae</v>
          </cell>
          <cell r="J1399">
            <v>0</v>
          </cell>
          <cell r="K1399">
            <v>0</v>
          </cell>
          <cell r="L1399">
            <v>0</v>
          </cell>
          <cell r="M1399">
            <v>0</v>
          </cell>
          <cell r="O1399" t="str">
            <v>Filter feeder</v>
          </cell>
          <cell r="P1399" t="str">
            <v>BF</v>
          </cell>
        </row>
        <row r="1400">
          <cell r="C1400" t="str">
            <v>Verum australicum</v>
          </cell>
          <cell r="D1400" t="str">
            <v>Arthropoda</v>
          </cell>
          <cell r="E1400" t="str">
            <v>Maxillopoda</v>
          </cell>
          <cell r="F1400" t="str">
            <v>Scalpellidae</v>
          </cell>
          <cell r="J1400">
            <v>0</v>
          </cell>
          <cell r="K1400">
            <v>0</v>
          </cell>
          <cell r="L1400">
            <v>0</v>
          </cell>
          <cell r="M1400">
            <v>0</v>
          </cell>
          <cell r="O1400" t="str">
            <v>Filter feeder</v>
          </cell>
          <cell r="P1400" t="str">
            <v>BF</v>
          </cell>
        </row>
        <row r="1401">
          <cell r="C1401" t="str">
            <v>Arcoscalpellum michelottianum</v>
          </cell>
          <cell r="D1401" t="str">
            <v>Arthropoda</v>
          </cell>
          <cell r="E1401" t="str">
            <v>Maxillopoda</v>
          </cell>
          <cell r="F1401" t="str">
            <v>Scalpellidae</v>
          </cell>
          <cell r="J1401">
            <v>0</v>
          </cell>
          <cell r="K1401">
            <v>0</v>
          </cell>
          <cell r="L1401">
            <v>0</v>
          </cell>
          <cell r="M1401">
            <v>0</v>
          </cell>
          <cell r="O1401" t="str">
            <v>Filter feeder</v>
          </cell>
          <cell r="P1401" t="str">
            <v>BF</v>
          </cell>
        </row>
        <row r="1402">
          <cell r="C1402" t="str">
            <v>Amigdoscalpellum costellatum</v>
          </cell>
          <cell r="D1402" t="str">
            <v>Arthropoda</v>
          </cell>
          <cell r="E1402" t="str">
            <v>Maxillopoda</v>
          </cell>
          <cell r="F1402" t="str">
            <v>Scalpellidae</v>
          </cell>
          <cell r="J1402">
            <v>0</v>
          </cell>
          <cell r="K1402">
            <v>0</v>
          </cell>
          <cell r="L1402">
            <v>0</v>
          </cell>
          <cell r="M1402">
            <v>0</v>
          </cell>
          <cell r="O1402" t="str">
            <v>Filter feeder</v>
          </cell>
          <cell r="P1402" t="str">
            <v>BF</v>
          </cell>
        </row>
        <row r="1403">
          <cell r="C1403" t="str">
            <v>Amigdoscalpellum vitreum</v>
          </cell>
          <cell r="D1403" t="str">
            <v>Arthropoda</v>
          </cell>
          <cell r="E1403" t="str">
            <v>Maxillopoda</v>
          </cell>
          <cell r="F1403" t="str">
            <v>Scalpellidae</v>
          </cell>
          <cell r="J1403">
            <v>0</v>
          </cell>
          <cell r="K1403">
            <v>0</v>
          </cell>
          <cell r="L1403">
            <v>0</v>
          </cell>
          <cell r="M1403">
            <v>0</v>
          </cell>
          <cell r="O1403" t="str">
            <v>Filter feeder</v>
          </cell>
          <cell r="P1403" t="str">
            <v>BF</v>
          </cell>
        </row>
        <row r="1404">
          <cell r="C1404" t="str">
            <v>Arcoscalpellum inum</v>
          </cell>
          <cell r="D1404" t="str">
            <v>Arthropoda</v>
          </cell>
          <cell r="E1404" t="str">
            <v>Maxillopoda</v>
          </cell>
          <cell r="F1404" t="str">
            <v>Scalpellidae</v>
          </cell>
          <cell r="J1404">
            <v>0</v>
          </cell>
          <cell r="K1404">
            <v>0</v>
          </cell>
          <cell r="L1404">
            <v>0</v>
          </cell>
          <cell r="M1404">
            <v>0</v>
          </cell>
          <cell r="O1404" t="str">
            <v>Filter feeder</v>
          </cell>
          <cell r="P1404" t="str">
            <v>BF</v>
          </cell>
        </row>
        <row r="1405">
          <cell r="C1405" t="str">
            <v>Arcoscalpellum truncatum</v>
          </cell>
          <cell r="D1405" t="str">
            <v>Arthropoda</v>
          </cell>
          <cell r="E1405" t="str">
            <v>Maxillopoda</v>
          </cell>
          <cell r="F1405" t="str">
            <v>Scalpellidae</v>
          </cell>
          <cell r="J1405">
            <v>0</v>
          </cell>
          <cell r="K1405">
            <v>0</v>
          </cell>
          <cell r="L1405">
            <v>0</v>
          </cell>
          <cell r="M1405">
            <v>0</v>
          </cell>
          <cell r="O1405" t="str">
            <v>Filter feeder</v>
          </cell>
          <cell r="P1405" t="str">
            <v>BF</v>
          </cell>
        </row>
        <row r="1406">
          <cell r="C1406" t="str">
            <v>Planoscalpellum planum</v>
          </cell>
          <cell r="D1406" t="str">
            <v>Arthropoda</v>
          </cell>
          <cell r="E1406" t="str">
            <v>Maxillopoda</v>
          </cell>
          <cell r="F1406" t="str">
            <v>Scalpellidae</v>
          </cell>
          <cell r="J1406">
            <v>0</v>
          </cell>
          <cell r="K1406">
            <v>0</v>
          </cell>
          <cell r="L1406">
            <v>0</v>
          </cell>
          <cell r="M1406">
            <v>0</v>
          </cell>
          <cell r="O1406" t="str">
            <v>Filter feeder</v>
          </cell>
          <cell r="P1406" t="str">
            <v>BF</v>
          </cell>
        </row>
        <row r="1407">
          <cell r="C1407" t="str">
            <v>Verum candidum</v>
          </cell>
          <cell r="D1407" t="str">
            <v>Arthropoda</v>
          </cell>
          <cell r="E1407" t="str">
            <v>Maxillopoda</v>
          </cell>
          <cell r="F1407" t="str">
            <v>Scalpellidae</v>
          </cell>
          <cell r="J1407">
            <v>0</v>
          </cell>
          <cell r="K1407">
            <v>0</v>
          </cell>
          <cell r="L1407">
            <v>0</v>
          </cell>
          <cell r="M1407">
            <v>0</v>
          </cell>
          <cell r="O1407" t="str">
            <v>Filter feeder</v>
          </cell>
          <cell r="P1407" t="str">
            <v>BF</v>
          </cell>
        </row>
        <row r="1408">
          <cell r="C1408" t="str">
            <v>Regioscalpellum regium</v>
          </cell>
          <cell r="D1408" t="str">
            <v>Arthropoda</v>
          </cell>
          <cell r="E1408" t="str">
            <v>Maxillopoda</v>
          </cell>
          <cell r="F1408" t="str">
            <v>Scalpellidae</v>
          </cell>
          <cell r="J1408">
            <v>0</v>
          </cell>
          <cell r="K1408">
            <v>0</v>
          </cell>
          <cell r="L1408">
            <v>0</v>
          </cell>
          <cell r="M1408">
            <v>0</v>
          </cell>
          <cell r="O1408" t="str">
            <v>Filter feeder</v>
          </cell>
          <cell r="P1408" t="str">
            <v>BF</v>
          </cell>
        </row>
        <row r="1409">
          <cell r="C1409" t="str">
            <v>Meroscalpellum bifurcatum</v>
          </cell>
          <cell r="D1409" t="str">
            <v>Arthropoda</v>
          </cell>
          <cell r="E1409" t="str">
            <v>Maxillopoda</v>
          </cell>
          <cell r="F1409" t="str">
            <v>Scalpellidae</v>
          </cell>
          <cell r="J1409">
            <v>0</v>
          </cell>
          <cell r="K1409">
            <v>0</v>
          </cell>
          <cell r="L1409">
            <v>0</v>
          </cell>
          <cell r="M1409">
            <v>0</v>
          </cell>
          <cell r="O1409" t="str">
            <v>Filter feeder</v>
          </cell>
          <cell r="P1409" t="str">
            <v>BF</v>
          </cell>
        </row>
        <row r="1410">
          <cell r="C1410" t="str">
            <v>Neoscalpellum cf schizoplacinum</v>
          </cell>
          <cell r="D1410" t="str">
            <v>Arthropoda</v>
          </cell>
          <cell r="E1410" t="str">
            <v>Maxillopoda</v>
          </cell>
          <cell r="F1410" t="str">
            <v>Scalpellidae</v>
          </cell>
          <cell r="J1410">
            <v>0</v>
          </cell>
          <cell r="K1410">
            <v>0</v>
          </cell>
          <cell r="L1410">
            <v>0</v>
          </cell>
          <cell r="M1410">
            <v>0</v>
          </cell>
          <cell r="O1410" t="str">
            <v>Filter feeder</v>
          </cell>
          <cell r="P1410" t="str">
            <v>BF</v>
          </cell>
        </row>
        <row r="1411">
          <cell r="C1411" t="str">
            <v>Neoscalpellum sp. 1</v>
          </cell>
          <cell r="D1411" t="str">
            <v>Arthropoda</v>
          </cell>
          <cell r="E1411" t="str">
            <v>Maxillopoda</v>
          </cell>
          <cell r="F1411" t="str">
            <v>Scalpellidae</v>
          </cell>
          <cell r="J1411">
            <v>0</v>
          </cell>
          <cell r="K1411">
            <v>0</v>
          </cell>
          <cell r="L1411">
            <v>0</v>
          </cell>
          <cell r="M1411">
            <v>0</v>
          </cell>
          <cell r="O1411" t="str">
            <v>Filter feeder</v>
          </cell>
          <cell r="P1411" t="str">
            <v>BF</v>
          </cell>
        </row>
        <row r="1412">
          <cell r="C1412" t="str">
            <v>Planoscalpellum cf distinctum</v>
          </cell>
          <cell r="D1412" t="str">
            <v>Arthropoda</v>
          </cell>
          <cell r="E1412" t="str">
            <v>Maxillopoda</v>
          </cell>
          <cell r="F1412" t="str">
            <v>Scalpellidae</v>
          </cell>
          <cell r="J1412">
            <v>0</v>
          </cell>
          <cell r="K1412">
            <v>0</v>
          </cell>
          <cell r="L1412">
            <v>0</v>
          </cell>
          <cell r="M1412">
            <v>0</v>
          </cell>
          <cell r="O1412" t="str">
            <v>Filter feeder</v>
          </cell>
          <cell r="P1412" t="str">
            <v>BF</v>
          </cell>
        </row>
        <row r="1413">
          <cell r="C1413" t="str">
            <v>Gymnoscalpellum sp. 1</v>
          </cell>
          <cell r="D1413" t="str">
            <v>Arthropoda</v>
          </cell>
          <cell r="E1413" t="str">
            <v>Maxillopoda</v>
          </cell>
          <cell r="F1413" t="str">
            <v>Scalpellidae</v>
          </cell>
          <cell r="J1413">
            <v>0</v>
          </cell>
          <cell r="K1413">
            <v>0</v>
          </cell>
          <cell r="L1413">
            <v>0</v>
          </cell>
          <cell r="M1413">
            <v>0</v>
          </cell>
          <cell r="O1413" t="str">
            <v>Filter feeder</v>
          </cell>
          <cell r="P1413" t="str">
            <v>BF</v>
          </cell>
        </row>
        <row r="1414">
          <cell r="C1414" t="str">
            <v>Trianguloscalpellum cf uniarticulatum</v>
          </cell>
          <cell r="D1414" t="str">
            <v>Arthropoda</v>
          </cell>
          <cell r="E1414" t="str">
            <v>Maxillopoda</v>
          </cell>
          <cell r="F1414" t="str">
            <v>Scalpellidae</v>
          </cell>
          <cell r="J1414">
            <v>0</v>
          </cell>
          <cell r="K1414">
            <v>0</v>
          </cell>
          <cell r="L1414">
            <v>0</v>
          </cell>
          <cell r="M1414">
            <v>0</v>
          </cell>
          <cell r="O1414" t="str">
            <v>Filter feeder</v>
          </cell>
          <cell r="P1414" t="str">
            <v>BF</v>
          </cell>
        </row>
        <row r="1415">
          <cell r="C1415" t="str">
            <v>Lepadomorpha</v>
          </cell>
          <cell r="D1415" t="str">
            <v>Arthropoda</v>
          </cell>
          <cell r="E1415" t="str">
            <v>Cirripedia</v>
          </cell>
          <cell r="F1415" t="str">
            <v>Thoracica//Lepadidae</v>
          </cell>
          <cell r="G1415" t="str">
            <v>ArthropodaCirripediaThoracica//Lepadidae</v>
          </cell>
          <cell r="H1415" t="str">
            <v>benthic crustacean</v>
          </cell>
          <cell r="I1415" t="str">
            <v>epibenthos</v>
          </cell>
          <cell r="J1415" t="str">
            <v>epibenthos</v>
          </cell>
          <cell r="K1415" t="str">
            <v>small zooplankton</v>
          </cell>
          <cell r="L1415" t="str">
            <v>small zooplankton</v>
          </cell>
          <cell r="M1415" t="str">
            <v>small zooplankton</v>
          </cell>
          <cell r="N1415" t="str">
            <v xml:space="preserve"> </v>
          </cell>
          <cell r="O1415" t="str">
            <v>Small  zooplankton (herbivorous)</v>
          </cell>
          <cell r="P1415" t="str">
            <v>ZM</v>
          </cell>
        </row>
        <row r="1416">
          <cell r="C1416" t="str">
            <v>Lepas sp.</v>
          </cell>
          <cell r="D1416" t="str">
            <v>Arthropoda</v>
          </cell>
          <cell r="E1416" t="str">
            <v>Cirripedia</v>
          </cell>
          <cell r="F1416" t="str">
            <v>Thoracica//Lepadidae</v>
          </cell>
          <cell r="G1416" t="str">
            <v>ArthropodaCirripediaThoracica//Lepadidae</v>
          </cell>
          <cell r="H1416" t="str">
            <v>benthic crustacean</v>
          </cell>
          <cell r="I1416" t="str">
            <v>epibenthos</v>
          </cell>
          <cell r="J1416" t="str">
            <v>epibenthos</v>
          </cell>
          <cell r="K1416" t="str">
            <v>small zooplankton</v>
          </cell>
          <cell r="L1416" t="str">
            <v>small zooplankton</v>
          </cell>
          <cell r="M1416" t="str">
            <v>small zooplankton</v>
          </cell>
          <cell r="N1416" t="str">
            <v xml:space="preserve"> </v>
          </cell>
          <cell r="O1416" t="str">
            <v>Small  zooplankton (herbivorous)</v>
          </cell>
          <cell r="P1416" t="str">
            <v>ZM</v>
          </cell>
        </row>
        <row r="1417">
          <cell r="C1417" t="str">
            <v>Glyptelasma hamatum</v>
          </cell>
          <cell r="D1417" t="str">
            <v>Arthropoda</v>
          </cell>
          <cell r="E1417" t="str">
            <v>Maxillopoda</v>
          </cell>
          <cell r="F1417" t="str">
            <v>Poecilasmatidae</v>
          </cell>
          <cell r="J1417">
            <v>0</v>
          </cell>
          <cell r="K1417">
            <v>0</v>
          </cell>
          <cell r="L1417">
            <v>0</v>
          </cell>
          <cell r="M1417">
            <v>0</v>
          </cell>
          <cell r="O1417" t="str">
            <v>Filter feeder</v>
          </cell>
          <cell r="P1417" t="str">
            <v>BF</v>
          </cell>
        </row>
        <row r="1418">
          <cell r="C1418" t="str">
            <v>Gibbosaverruca navicula</v>
          </cell>
          <cell r="D1418" t="str">
            <v>Arthropoda</v>
          </cell>
          <cell r="E1418" t="str">
            <v>Maxillopoda</v>
          </cell>
          <cell r="F1418" t="str">
            <v>Verrucidae</v>
          </cell>
          <cell r="J1418">
            <v>0</v>
          </cell>
          <cell r="K1418">
            <v>0</v>
          </cell>
          <cell r="L1418">
            <v>0</v>
          </cell>
          <cell r="M1418">
            <v>0</v>
          </cell>
          <cell r="O1418" t="str">
            <v>Filter feeder</v>
          </cell>
          <cell r="P1418" t="str">
            <v>BF</v>
          </cell>
        </row>
        <row r="1419">
          <cell r="C1419" t="str">
            <v>Gibbosaverruca cf nitida</v>
          </cell>
          <cell r="D1419" t="str">
            <v>Arthropoda</v>
          </cell>
          <cell r="E1419" t="str">
            <v>Maxillopoda</v>
          </cell>
          <cell r="F1419" t="str">
            <v>Verrucidae</v>
          </cell>
          <cell r="J1419">
            <v>0</v>
          </cell>
          <cell r="K1419">
            <v>0</v>
          </cell>
          <cell r="L1419">
            <v>0</v>
          </cell>
          <cell r="M1419">
            <v>0</v>
          </cell>
          <cell r="O1419" t="str">
            <v>Filter feeder</v>
          </cell>
          <cell r="P1419" t="str">
            <v>BF</v>
          </cell>
        </row>
        <row r="1420">
          <cell r="C1420" t="str">
            <v>Altiverruca sp. 1</v>
          </cell>
          <cell r="D1420" t="str">
            <v>Arthropoda</v>
          </cell>
          <cell r="E1420" t="str">
            <v>Maxillopoda</v>
          </cell>
          <cell r="F1420" t="str">
            <v>Verrucidae</v>
          </cell>
          <cell r="J1420">
            <v>0</v>
          </cell>
          <cell r="K1420">
            <v>0</v>
          </cell>
          <cell r="L1420">
            <v>0</v>
          </cell>
          <cell r="M1420">
            <v>0</v>
          </cell>
          <cell r="O1420" t="str">
            <v>Filter feeder</v>
          </cell>
          <cell r="P1420" t="str">
            <v>BF</v>
          </cell>
        </row>
        <row r="1421">
          <cell r="C1421" t="str">
            <v>Gibbosaverruca sp. 1</v>
          </cell>
          <cell r="D1421" t="str">
            <v>Arthropoda</v>
          </cell>
          <cell r="E1421" t="str">
            <v>Maxillopoda</v>
          </cell>
          <cell r="F1421" t="str">
            <v>Verrucidae</v>
          </cell>
          <cell r="J1421">
            <v>0</v>
          </cell>
          <cell r="K1421">
            <v>0</v>
          </cell>
          <cell r="L1421">
            <v>0</v>
          </cell>
          <cell r="M1421">
            <v>0</v>
          </cell>
          <cell r="O1421" t="str">
            <v>Filter feeder</v>
          </cell>
          <cell r="P1421" t="str">
            <v>BF</v>
          </cell>
        </row>
        <row r="1422">
          <cell r="C1422" t="str">
            <v>Metaverruca cf recta</v>
          </cell>
          <cell r="D1422" t="str">
            <v>Arthropoda</v>
          </cell>
          <cell r="E1422" t="str">
            <v>Maxillopoda</v>
          </cell>
          <cell r="F1422" t="str">
            <v>Verrucidae</v>
          </cell>
          <cell r="J1422">
            <v>0</v>
          </cell>
          <cell r="K1422">
            <v>0</v>
          </cell>
          <cell r="L1422">
            <v>0</v>
          </cell>
          <cell r="M1422">
            <v>0</v>
          </cell>
          <cell r="O1422" t="str">
            <v>Filter feeder</v>
          </cell>
          <cell r="P1422" t="str">
            <v>BF</v>
          </cell>
        </row>
        <row r="1423">
          <cell r="C1423" t="str">
            <v>Metaverruca sp. 1</v>
          </cell>
          <cell r="D1423" t="str">
            <v>Arthropoda</v>
          </cell>
          <cell r="E1423" t="str">
            <v>Maxillopoda</v>
          </cell>
          <cell r="F1423" t="str">
            <v>Verrucidae</v>
          </cell>
          <cell r="J1423">
            <v>0</v>
          </cell>
          <cell r="K1423">
            <v>0</v>
          </cell>
          <cell r="L1423">
            <v>0</v>
          </cell>
          <cell r="M1423">
            <v>0</v>
          </cell>
          <cell r="O1423" t="str">
            <v>Filter feeder</v>
          </cell>
          <cell r="P1423" t="str">
            <v>BF</v>
          </cell>
        </row>
        <row r="1424">
          <cell r="C1424" t="str">
            <v>Eutomolasma maclaughlinae</v>
          </cell>
          <cell r="D1424" t="str">
            <v>Arthropoda</v>
          </cell>
          <cell r="E1424" t="str">
            <v>Maxillopoda</v>
          </cell>
          <cell r="F1424" t="str">
            <v>Pachylasmatidae</v>
          </cell>
          <cell r="J1424">
            <v>0</v>
          </cell>
          <cell r="K1424">
            <v>0</v>
          </cell>
          <cell r="L1424">
            <v>0</v>
          </cell>
          <cell r="M1424">
            <v>0</v>
          </cell>
          <cell r="O1424" t="str">
            <v>Filter feeder</v>
          </cell>
          <cell r="P1424" t="str">
            <v>BF</v>
          </cell>
        </row>
        <row r="1425">
          <cell r="C1425" t="str">
            <v>Subclass Malacostraca - undifferentiated</v>
          </cell>
          <cell r="D1425" t="str">
            <v>Arthropoda/Crustacea</v>
          </cell>
          <cell r="E1425" t="str">
            <v>Malacostraca/</v>
          </cell>
          <cell r="O1425" t="str">
            <v>Macrozoobenthos</v>
          </cell>
          <cell r="P1425" t="str">
            <v>BMS</v>
          </cell>
        </row>
        <row r="1426">
          <cell r="C1426" t="str">
            <v>Crustacea</v>
          </cell>
          <cell r="D1426" t="str">
            <v>Arthropoda/Crustacea</v>
          </cell>
          <cell r="E1426" t="str">
            <v>Malacostraca</v>
          </cell>
          <cell r="F1426">
            <v>0</v>
          </cell>
          <cell r="G1426" t="str">
            <v>Arthropoda/CrustaceaMalacostraca</v>
          </cell>
          <cell r="H1426" t="str">
            <v xml:space="preserve">unknown crustacean </v>
          </cell>
          <cell r="I1426" t="str">
            <v xml:space="preserve">unknown crustacean </v>
          </cell>
          <cell r="J1426" t="str">
            <v xml:space="preserve">unknown crustacean </v>
          </cell>
          <cell r="K1426" t="str">
            <v xml:space="preserve">unidentified crustacean </v>
          </cell>
          <cell r="L1426" t="str">
            <v xml:space="preserve">unidentified crustacean </v>
          </cell>
          <cell r="M1426" t="str">
            <v xml:space="preserve">unidentified crustacean </v>
          </cell>
          <cell r="N1426" t="str">
            <v xml:space="preserve"> </v>
          </cell>
          <cell r="O1426">
            <v>0</v>
          </cell>
        </row>
        <row r="1427">
          <cell r="C1427" t="str">
            <v>Crustacea larva</v>
          </cell>
          <cell r="D1427" t="str">
            <v>Arthropoda/Crustacea</v>
          </cell>
          <cell r="E1427">
            <v>0</v>
          </cell>
          <cell r="F1427">
            <v>0</v>
          </cell>
          <cell r="G1427" t="str">
            <v>Arthropoda/Crustacea</v>
          </cell>
          <cell r="H1427" t="str">
            <v xml:space="preserve">unknown crustacean </v>
          </cell>
          <cell r="I1427" t="str">
            <v xml:space="preserve">unknown crustacean </v>
          </cell>
          <cell r="J1427" t="str">
            <v xml:space="preserve">unknown crustacean </v>
          </cell>
          <cell r="K1427" t="str">
            <v>small zooplankton</v>
          </cell>
          <cell r="L1427" t="str">
            <v>small zooplankton</v>
          </cell>
          <cell r="M1427" t="str">
            <v>small zooplankton</v>
          </cell>
          <cell r="N1427" t="str">
            <v xml:space="preserve"> </v>
          </cell>
          <cell r="O1427" t="str">
            <v>Large zooplankton (carnivorous)</v>
          </cell>
          <cell r="P1427" t="str">
            <v>ZL</v>
          </cell>
        </row>
        <row r="1428">
          <cell r="C1428" t="str">
            <v>Crustacea remains</v>
          </cell>
          <cell r="D1428" t="str">
            <v>Arthropoda/Crustacea</v>
          </cell>
          <cell r="E1428">
            <v>0</v>
          </cell>
          <cell r="F1428">
            <v>0</v>
          </cell>
          <cell r="G1428" t="str">
            <v>Arthropoda/Crustacea</v>
          </cell>
          <cell r="H1428" t="str">
            <v xml:space="preserve">unknown crustacean </v>
          </cell>
          <cell r="I1428" t="str">
            <v xml:space="preserve">unknown crustacean </v>
          </cell>
          <cell r="J1428" t="str">
            <v xml:space="preserve">unknown crustacean </v>
          </cell>
          <cell r="K1428" t="str">
            <v xml:space="preserve">unidentified crustacean </v>
          </cell>
          <cell r="L1428" t="str">
            <v xml:space="preserve">unknown crustacean </v>
          </cell>
          <cell r="M1428" t="str">
            <v xml:space="preserve">unknown crustacean </v>
          </cell>
          <cell r="N1428" t="str">
            <v xml:space="preserve"> </v>
          </cell>
          <cell r="O1428">
            <v>0</v>
          </cell>
        </row>
        <row r="1429">
          <cell r="C1429" t="str">
            <v>Phyllocarida</v>
          </cell>
          <cell r="D1429" t="str">
            <v>Arthropoda/Crustacea</v>
          </cell>
          <cell r="E1429" t="str">
            <v>Malacostraca/Phyllocarida/Leptostraca</v>
          </cell>
          <cell r="F1429">
            <v>0</v>
          </cell>
          <cell r="G1429" t="str">
            <v>Arthropoda/CrustaceaMalacostraca/Phyllocarida/Leptostraca</v>
          </cell>
          <cell r="H1429" t="str">
            <v>benthic crustacean</v>
          </cell>
          <cell r="I1429" t="str">
            <v>epibenthos</v>
          </cell>
          <cell r="J1429" t="str">
            <v>epibenthos</v>
          </cell>
          <cell r="K1429" t="str">
            <v>macrobenthos</v>
          </cell>
          <cell r="L1429" t="str">
            <v>macrobenthos</v>
          </cell>
          <cell r="M1429" t="str">
            <v>macrobenthos</v>
          </cell>
          <cell r="N1429" t="str">
            <v xml:space="preserve"> </v>
          </cell>
          <cell r="O1429" t="str">
            <v>Benthic detritivore</v>
          </cell>
          <cell r="P1429" t="str">
            <v>BD</v>
          </cell>
        </row>
        <row r="1430">
          <cell r="C1430" t="str">
            <v>Nebalia</v>
          </cell>
          <cell r="D1430" t="str">
            <v>Arthropoda/Crustacea</v>
          </cell>
          <cell r="E1430" t="str">
            <v>Malacostraca/Phyllocarida/Leptostraca</v>
          </cell>
          <cell r="F1430">
            <v>0</v>
          </cell>
          <cell r="O1430" t="str">
            <v>Benthic detritivore</v>
          </cell>
          <cell r="P1430" t="str">
            <v>BD</v>
          </cell>
        </row>
        <row r="1431">
          <cell r="C1431" t="str">
            <v>Peurulus</v>
          </cell>
          <cell r="O1431" t="str">
            <v>Large zooplankton (carnivorous)</v>
          </cell>
          <cell r="P1431" t="str">
            <v>ZL</v>
          </cell>
        </row>
        <row r="1432">
          <cell r="C1432" t="str">
            <v>Subclass Eumalacostraca</v>
          </cell>
          <cell r="D1432" t="str">
            <v>Arthropoda</v>
          </cell>
          <cell r="E1432" t="str">
            <v>Malacostraca</v>
          </cell>
          <cell r="F1432" t="str">
            <v xml:space="preserve">  --  </v>
          </cell>
          <cell r="J1432">
            <v>0</v>
          </cell>
          <cell r="K1432">
            <v>0</v>
          </cell>
          <cell r="L1432">
            <v>0</v>
          </cell>
          <cell r="M1432">
            <v>0</v>
          </cell>
          <cell r="O1432" t="str">
            <v>Macrozoobenthos</v>
          </cell>
          <cell r="P1432" t="str">
            <v>BMS</v>
          </cell>
        </row>
        <row r="1433">
          <cell r="C1433" t="str">
            <v>Reptantia</v>
          </cell>
          <cell r="D1433" t="str">
            <v>Arthropoda/Crustacea</v>
          </cell>
          <cell r="E1433" t="str">
            <v>Malacostraca/Eumalacostraca/Eucarida</v>
          </cell>
          <cell r="F1433" t="str">
            <v>Decapoda/Pleocyemata</v>
          </cell>
          <cell r="G1433" t="str">
            <v>Arthropoda/CrustaceaMalacostraca/Eumalacostraca/EucaridaDecapoda/Pleocyemata</v>
          </cell>
          <cell r="H1433" t="str">
            <v>megabenthic</v>
          </cell>
          <cell r="I1433" t="str">
            <v>megabenthos</v>
          </cell>
          <cell r="J1433" t="str">
            <v>megabenthos</v>
          </cell>
          <cell r="K1433" t="str">
            <v>megabenthos</v>
          </cell>
          <cell r="L1433" t="str">
            <v>megabenthos</v>
          </cell>
          <cell r="M1433" t="str">
            <v>megabenthos</v>
          </cell>
          <cell r="N1433" t="str">
            <v xml:space="preserve"> </v>
          </cell>
          <cell r="O1433" t="str">
            <v>Macrozoobenthos</v>
          </cell>
          <cell r="P1433" t="str">
            <v>BMS</v>
          </cell>
        </row>
        <row r="1434">
          <cell r="C1434" t="str">
            <v>Paranebalia sp. MoV 94</v>
          </cell>
          <cell r="D1434" t="str">
            <v>Arthropoda</v>
          </cell>
          <cell r="E1434" t="str">
            <v>Malacostraca</v>
          </cell>
          <cell r="F1434" t="str">
            <v>Paranebaliidae</v>
          </cell>
          <cell r="J1434">
            <v>0</v>
          </cell>
          <cell r="K1434">
            <v>0</v>
          </cell>
          <cell r="L1434">
            <v>0</v>
          </cell>
          <cell r="M1434">
            <v>0</v>
          </cell>
          <cell r="O1434" t="str">
            <v>Benthic detritivore</v>
          </cell>
          <cell r="P1434" t="str">
            <v>BD</v>
          </cell>
        </row>
        <row r="1435">
          <cell r="C1435" t="str">
            <v>Stomatopoda</v>
          </cell>
          <cell r="D1435" t="str">
            <v>Arthropoda/Crustacea</v>
          </cell>
          <cell r="E1435" t="str">
            <v>Malacostraca/Eumalacostraca/Hoplocarida</v>
          </cell>
          <cell r="F1435" t="str">
            <v>Stomatopoda</v>
          </cell>
          <cell r="G1435" t="str">
            <v>Arthropoda/CrustaceaMalacostraca/Eumalacostraca/HoplocaridaStomatopoda</v>
          </cell>
          <cell r="H1435" t="str">
            <v>benthic crustacean</v>
          </cell>
          <cell r="I1435" t="str">
            <v>megabenthos</v>
          </cell>
          <cell r="J1435" t="str">
            <v>megabenthos</v>
          </cell>
          <cell r="K1435" t="str">
            <v>macrobenthos</v>
          </cell>
          <cell r="L1435" t="str">
            <v>megabenthos</v>
          </cell>
          <cell r="M1435" t="str">
            <v>macrobenthos</v>
          </cell>
          <cell r="N1435" t="str">
            <v>megabenthos</v>
          </cell>
          <cell r="O1435" t="str">
            <v>Macrozoobenthos</v>
          </cell>
          <cell r="P1435" t="str">
            <v>BMS</v>
          </cell>
        </row>
        <row r="1436">
          <cell r="C1436" t="str">
            <v>Stomatopoda</v>
          </cell>
          <cell r="D1436" t="str">
            <v>Arthropoda/Crustacea</v>
          </cell>
          <cell r="E1436" t="str">
            <v>Malacostraca/Eumalacostraca/Hoplocarida</v>
          </cell>
          <cell r="F1436" t="str">
            <v>Stomatopoda</v>
          </cell>
          <cell r="G1436" t="str">
            <v>Arthropoda/CrustaceaMalacostraca/Eumalacostraca/HoplocaridaStomatopoda</v>
          </cell>
          <cell r="H1436" t="str">
            <v>benthic crustacean</v>
          </cell>
          <cell r="I1436" t="str">
            <v>megabenthos</v>
          </cell>
          <cell r="J1436" t="str">
            <v>megabenthos</v>
          </cell>
          <cell r="K1436" t="str">
            <v>macrobenthos</v>
          </cell>
          <cell r="L1436" t="str">
            <v>megabenthos</v>
          </cell>
          <cell r="M1436" t="str">
            <v>macrobenthos</v>
          </cell>
          <cell r="N1436" t="str">
            <v>megabenthos</v>
          </cell>
          <cell r="O1436" t="str">
            <v>Macrozoobenthos</v>
          </cell>
          <cell r="P1436" t="str">
            <v>BMS</v>
          </cell>
        </row>
        <row r="1437">
          <cell r="C1437" t="str">
            <v>Stomatopoda remains</v>
          </cell>
          <cell r="D1437" t="str">
            <v>Arthropoda/Crustacea</v>
          </cell>
          <cell r="E1437" t="str">
            <v>Malacostraca/Eumalacostraca/Hoplocarida</v>
          </cell>
          <cell r="F1437" t="str">
            <v>Stomatopoda</v>
          </cell>
          <cell r="G1437" t="str">
            <v>Arthropoda/CrustaceaMalacostraca/Eumalacostraca/HoplocaridaStomatopoda</v>
          </cell>
          <cell r="H1437" t="str">
            <v>benthic crustacean</v>
          </cell>
          <cell r="I1437" t="str">
            <v>megabenthos</v>
          </cell>
          <cell r="J1437" t="str">
            <v>megabenthos</v>
          </cell>
          <cell r="K1437" t="str">
            <v>macrobenthos</v>
          </cell>
          <cell r="L1437" t="str">
            <v>megabenthos</v>
          </cell>
          <cell r="M1437" t="str">
            <v>macrobenthos</v>
          </cell>
          <cell r="N1437" t="str">
            <v>megabenthos</v>
          </cell>
          <cell r="O1437" t="str">
            <v>Macrozoobenthos</v>
          </cell>
          <cell r="P1437" t="str">
            <v>BMS</v>
          </cell>
        </row>
        <row r="1438">
          <cell r="C1438" t="str">
            <v>Order Stomatopoda - undifferentiated</v>
          </cell>
          <cell r="O1438" t="str">
            <v>Macrozoobenthos</v>
          </cell>
          <cell r="P1438" t="str">
            <v>BMS</v>
          </cell>
        </row>
        <row r="1439">
          <cell r="C1439" t="str">
            <v>Trypaea australiensis</v>
          </cell>
          <cell r="O1439" t="str">
            <v>Macrozoobenthos</v>
          </cell>
          <cell r="P1439" t="str">
            <v>BMS</v>
          </cell>
        </row>
        <row r="1440">
          <cell r="C1440" t="str">
            <v>Lysiosquilla cf. perpasta</v>
          </cell>
          <cell r="D1440" t="str">
            <v>Arthropoda/Crustacea</v>
          </cell>
          <cell r="E1440" t="str">
            <v>Malacostraca/Eumalacostraca/Hoplocarida</v>
          </cell>
          <cell r="F1440" t="str">
            <v>Stomatopoda</v>
          </cell>
          <cell r="G1440" t="str">
            <v>Arthropoda/CrustaceaMalacostraca/Eumalacostraca/HoplocaridaStomatopoda</v>
          </cell>
          <cell r="H1440" t="str">
            <v>megabenthic</v>
          </cell>
          <cell r="I1440" t="str">
            <v>megabenthos</v>
          </cell>
          <cell r="J1440" t="str">
            <v>megabenthos</v>
          </cell>
          <cell r="K1440" t="str">
            <v>macrobenthos</v>
          </cell>
          <cell r="L1440" t="str">
            <v>megabenthos</v>
          </cell>
          <cell r="M1440" t="str">
            <v>macrobenthos</v>
          </cell>
          <cell r="N1440" t="str">
            <v>megabenthos</v>
          </cell>
          <cell r="O1440" t="str">
            <v>Macrozoobenthos</v>
          </cell>
          <cell r="P1440" t="str">
            <v>BMS</v>
          </cell>
        </row>
        <row r="1441">
          <cell r="C1441" t="str">
            <v>Lysiosquilla osculans</v>
          </cell>
          <cell r="D1441" t="str">
            <v>Arthropoda/Crustacea</v>
          </cell>
          <cell r="E1441" t="str">
            <v>Malacostraca/Eumalacostraca/Hoplocarida</v>
          </cell>
          <cell r="F1441" t="str">
            <v>Stomatopoda</v>
          </cell>
          <cell r="G1441" t="str">
            <v>Arthropoda/CrustaceaMalacostraca/Eumalacostraca/HoplocaridaStomatopoda</v>
          </cell>
          <cell r="H1441" t="str">
            <v>megabenthic</v>
          </cell>
          <cell r="I1441" t="str">
            <v>megabenthos</v>
          </cell>
          <cell r="J1441" t="str">
            <v>megabenthos</v>
          </cell>
          <cell r="K1441" t="str">
            <v>macrobenthos</v>
          </cell>
          <cell r="L1441" t="str">
            <v>megabenthos</v>
          </cell>
          <cell r="M1441" t="str">
            <v>macrobenthos</v>
          </cell>
          <cell r="N1441" t="str">
            <v>megabenthos</v>
          </cell>
          <cell r="O1441" t="str">
            <v>Macrozoobenthos</v>
          </cell>
          <cell r="P1441" t="str">
            <v>BMS</v>
          </cell>
        </row>
        <row r="1442">
          <cell r="C1442" t="str">
            <v>Lysiosquilla perpasta</v>
          </cell>
          <cell r="D1442" t="str">
            <v>Arthropoda/Crustacea</v>
          </cell>
          <cell r="E1442" t="str">
            <v>Malacostraca/Eumalacostraca/Hoplocarida</v>
          </cell>
          <cell r="F1442" t="str">
            <v>Stomatopoda</v>
          </cell>
          <cell r="G1442" t="str">
            <v>Arthropoda/CrustaceaMalacostraca/Eumalacostraca/HoplocaridaStomatopoda</v>
          </cell>
          <cell r="H1442" t="str">
            <v>megabenthic</v>
          </cell>
          <cell r="I1442" t="str">
            <v>megabenthos</v>
          </cell>
          <cell r="J1442" t="str">
            <v>megabenthos</v>
          </cell>
          <cell r="K1442" t="str">
            <v>macrobenthos</v>
          </cell>
          <cell r="L1442" t="str">
            <v>megabenthos</v>
          </cell>
          <cell r="M1442" t="str">
            <v>macrobenthos</v>
          </cell>
          <cell r="N1442" t="str">
            <v>megabenthos</v>
          </cell>
          <cell r="O1442" t="str">
            <v>Macrozoobenthos</v>
          </cell>
          <cell r="P1442" t="str">
            <v>BMS</v>
          </cell>
        </row>
        <row r="1443">
          <cell r="C1443" t="str">
            <v>Lysiosquilla sp.</v>
          </cell>
          <cell r="D1443" t="str">
            <v>Arthropoda/Crustacea</v>
          </cell>
          <cell r="E1443" t="str">
            <v>Malacostraca/Eumalacostraca/Hoplocarida</v>
          </cell>
          <cell r="F1443" t="str">
            <v>Stomatopoda</v>
          </cell>
          <cell r="G1443" t="str">
            <v>Arthropoda/CrustaceaMalacostraca/Eumalacostraca/HoplocaridaStomatopoda</v>
          </cell>
          <cell r="H1443" t="str">
            <v>megabenthic</v>
          </cell>
          <cell r="I1443" t="str">
            <v>megabenthos</v>
          </cell>
          <cell r="J1443" t="str">
            <v>megabenthos</v>
          </cell>
          <cell r="K1443" t="str">
            <v>macrobenthos</v>
          </cell>
          <cell r="L1443" t="str">
            <v>megabenthos</v>
          </cell>
          <cell r="M1443" t="str">
            <v>macrobenthos</v>
          </cell>
          <cell r="N1443" t="str">
            <v>megabenthos</v>
          </cell>
          <cell r="O1443" t="str">
            <v>Macrozoobenthos</v>
          </cell>
          <cell r="P1443" t="str">
            <v>BMS</v>
          </cell>
        </row>
        <row r="1444">
          <cell r="C1444" t="str">
            <v>Squilla sp.</v>
          </cell>
          <cell r="D1444" t="str">
            <v>Arthropoda/Crustacea</v>
          </cell>
          <cell r="E1444" t="str">
            <v>Malacostraca/Eumalacostraca/Hoplocarida</v>
          </cell>
          <cell r="F1444" t="str">
            <v>Stomatopoda</v>
          </cell>
          <cell r="G1444" t="str">
            <v>Arthropoda/CrustaceaMalacostraca/Eumalacostraca/HoplocaridaStomatopoda</v>
          </cell>
          <cell r="H1444" t="str">
            <v>benthic crustacean</v>
          </cell>
          <cell r="I1444" t="str">
            <v>epibenthos</v>
          </cell>
          <cell r="J1444" t="str">
            <v>epibenthos</v>
          </cell>
          <cell r="K1444" t="str">
            <v>macrobenthos</v>
          </cell>
          <cell r="L1444" t="str">
            <v>megabenthos</v>
          </cell>
          <cell r="M1444" t="str">
            <v>macrobenthos</v>
          </cell>
          <cell r="N1444" t="str">
            <v>megabenthos</v>
          </cell>
          <cell r="O1444" t="str">
            <v>Macrozoobenthos</v>
          </cell>
          <cell r="P1444" t="str">
            <v>BMS</v>
          </cell>
        </row>
        <row r="1445">
          <cell r="C1445" t="str">
            <v>Squillidae</v>
          </cell>
          <cell r="D1445" t="str">
            <v>Arthropoda/Crustacea</v>
          </cell>
          <cell r="E1445" t="str">
            <v>Malacostraca/Eumalacostraca/Hoplocarida</v>
          </cell>
          <cell r="F1445" t="str">
            <v>Stomatopoda</v>
          </cell>
          <cell r="G1445" t="str">
            <v>Arthropoda/CrustaceaMalacostraca/Eumalacostraca/HoplocaridaStomatopoda</v>
          </cell>
          <cell r="H1445" t="str">
            <v>benthic crustacean</v>
          </cell>
          <cell r="I1445" t="str">
            <v>epibenthos</v>
          </cell>
          <cell r="J1445" t="str">
            <v>epibenthos</v>
          </cell>
          <cell r="K1445" t="str">
            <v>macrobenthos</v>
          </cell>
          <cell r="L1445" t="str">
            <v>megabenthos</v>
          </cell>
          <cell r="M1445" t="str">
            <v>macrobenthos</v>
          </cell>
          <cell r="N1445" t="str">
            <v>megabenthos</v>
          </cell>
          <cell r="O1445" t="str">
            <v>Macrozoobenthos</v>
          </cell>
          <cell r="P1445" t="str">
            <v>BMS</v>
          </cell>
        </row>
        <row r="1446">
          <cell r="C1446" t="str">
            <v>Squillidae 2</v>
          </cell>
          <cell r="D1446" t="str">
            <v>Arthropoda/Crustacea</v>
          </cell>
          <cell r="E1446" t="str">
            <v>Malacostraca/Eumalacostraca/Hoplocarida</v>
          </cell>
          <cell r="F1446" t="str">
            <v>Stomatopoda</v>
          </cell>
          <cell r="G1446" t="str">
            <v>Arthropoda/CrustaceaMalacostraca/Eumalacostraca/HoplocaridaStomatopoda</v>
          </cell>
          <cell r="H1446" t="str">
            <v>benthic crustacean</v>
          </cell>
          <cell r="I1446" t="str">
            <v>epibenthos</v>
          </cell>
          <cell r="J1446" t="str">
            <v>epibenthos</v>
          </cell>
          <cell r="K1446" t="str">
            <v>macrobenthos</v>
          </cell>
          <cell r="L1446" t="str">
            <v>megabenthos</v>
          </cell>
          <cell r="M1446" t="str">
            <v>macrobenthos</v>
          </cell>
          <cell r="N1446" t="str">
            <v>megabenthos</v>
          </cell>
          <cell r="O1446" t="str">
            <v>Macrozoobenthos</v>
          </cell>
          <cell r="P1446" t="str">
            <v>BMS</v>
          </cell>
        </row>
        <row r="1447">
          <cell r="C1447" t="str">
            <v>Squilla laevis</v>
          </cell>
          <cell r="D1447" t="str">
            <v>Arthropoda/Crustacea</v>
          </cell>
          <cell r="E1447" t="str">
            <v>Malacostraca/Eumalacostraca/Hoplocarida</v>
          </cell>
          <cell r="F1447" t="str">
            <v>Stomatopoda</v>
          </cell>
          <cell r="G1447" t="str">
            <v>Arthropoda/CrustaceaMalacostraca/Eumalacostraca/HoplocaridaStomatopoda</v>
          </cell>
          <cell r="H1447" t="str">
            <v>benthic crustacean</v>
          </cell>
          <cell r="I1447" t="str">
            <v>megabenthos</v>
          </cell>
          <cell r="J1447" t="str">
            <v>megabenthos</v>
          </cell>
          <cell r="K1447" t="str">
            <v>macrobenthos</v>
          </cell>
          <cell r="L1447" t="str">
            <v>megabenthos</v>
          </cell>
          <cell r="M1447" t="str">
            <v>macrobenthos</v>
          </cell>
          <cell r="N1447" t="str">
            <v>megabenthos</v>
          </cell>
          <cell r="O1447" t="str">
            <v>Macrozoobenthos</v>
          </cell>
          <cell r="P1447" t="str">
            <v>BMS</v>
          </cell>
        </row>
        <row r="1448">
          <cell r="C1448" t="str">
            <v>Anchisquilloides mcneilli</v>
          </cell>
          <cell r="O1448" t="str">
            <v>Macrozoobenthos</v>
          </cell>
          <cell r="P1448" t="str">
            <v>BMS</v>
          </cell>
        </row>
        <row r="1449">
          <cell r="C1449" t="str">
            <v>Order Mysidacea - undifferentiated</v>
          </cell>
          <cell r="D1449" t="str">
            <v>Arthropoda</v>
          </cell>
          <cell r="E1449" t="str">
            <v>Malacostraca</v>
          </cell>
          <cell r="F1449" t="str">
            <v xml:space="preserve">  --  </v>
          </cell>
          <cell r="J1449">
            <v>0</v>
          </cell>
          <cell r="K1449">
            <v>0</v>
          </cell>
          <cell r="L1449">
            <v>0</v>
          </cell>
          <cell r="M1449">
            <v>0</v>
          </cell>
          <cell r="O1449" t="str">
            <v>Filter feeder</v>
          </cell>
          <cell r="P1449" t="str">
            <v>BF</v>
          </cell>
        </row>
        <row r="1450">
          <cell r="C1450" t="str">
            <v>Boreomysis sp.</v>
          </cell>
          <cell r="D1450" t="str">
            <v>Arthropoda/Crustacea</v>
          </cell>
          <cell r="E1450" t="str">
            <v>Malacostraca/Eumalacostraca/Peracarida</v>
          </cell>
          <cell r="F1450" t="str">
            <v>Mysida</v>
          </cell>
          <cell r="G1450" t="str">
            <v>Arthropoda/CrustaceaMalacostraca/Eumalacostraca/PeracaridaMysida</v>
          </cell>
          <cell r="H1450" t="str">
            <v>pelagic crustacean</v>
          </cell>
          <cell r="I1450" t="str">
            <v>pelagic crustacean</v>
          </cell>
          <cell r="J1450" t="str">
            <v>pelagic crustacean</v>
          </cell>
          <cell r="K1450" t="str">
            <v>small zooplankton</v>
          </cell>
          <cell r="L1450" t="str">
            <v>small zooplankton</v>
          </cell>
          <cell r="M1450" t="str">
            <v>small zooplankton</v>
          </cell>
          <cell r="N1450" t="str">
            <v xml:space="preserve"> </v>
          </cell>
          <cell r="O1450" t="str">
            <v>Filter feeder</v>
          </cell>
          <cell r="P1450" t="str">
            <v>BF</v>
          </cell>
        </row>
        <row r="1451">
          <cell r="C1451" t="str">
            <v>Mysidacea</v>
          </cell>
          <cell r="D1451" t="str">
            <v>Arthropoda/Crustacea</v>
          </cell>
          <cell r="E1451" t="str">
            <v>Malacostraca/Eumalacostraca/Peracarida</v>
          </cell>
          <cell r="F1451" t="str">
            <v>Mysida</v>
          </cell>
          <cell r="G1451" t="str">
            <v>Arthropoda/CrustaceaMalacostraca/Eumalacostraca/PeracaridaMysida</v>
          </cell>
          <cell r="H1451" t="str">
            <v>pelagic crustacean</v>
          </cell>
          <cell r="I1451" t="str">
            <v>pelagic crustacean</v>
          </cell>
          <cell r="J1451" t="str">
            <v>pelagic crustacean</v>
          </cell>
          <cell r="K1451" t="str">
            <v>small zooplankton</v>
          </cell>
          <cell r="L1451" t="str">
            <v>small zooplankton</v>
          </cell>
          <cell r="M1451" t="str">
            <v>small zooplankton</v>
          </cell>
          <cell r="N1451" t="str">
            <v xml:space="preserve"> </v>
          </cell>
          <cell r="O1451" t="str">
            <v>Filter feeder</v>
          </cell>
          <cell r="P1451" t="str">
            <v>BF</v>
          </cell>
        </row>
        <row r="1452">
          <cell r="C1452" t="str">
            <v>Mysidacea 1</v>
          </cell>
          <cell r="D1452" t="str">
            <v>Arthropoda/Crustacea</v>
          </cell>
          <cell r="E1452" t="str">
            <v>Malacostraca/Eumalacostraca/Peracarida</v>
          </cell>
          <cell r="F1452" t="str">
            <v>Mysida</v>
          </cell>
          <cell r="G1452" t="str">
            <v>Arthropoda/CrustaceaMalacostraca/Eumalacostraca/PeracaridaMysida</v>
          </cell>
          <cell r="H1452" t="str">
            <v>pelagic crustacean</v>
          </cell>
          <cell r="I1452" t="str">
            <v>pelagic crustacean</v>
          </cell>
          <cell r="J1452" t="str">
            <v>pelagic crustacean</v>
          </cell>
          <cell r="K1452" t="str">
            <v>small zooplankton</v>
          </cell>
          <cell r="L1452" t="str">
            <v>small zooplankton</v>
          </cell>
          <cell r="M1452" t="str">
            <v>small zooplankton</v>
          </cell>
          <cell r="N1452" t="str">
            <v xml:space="preserve"> </v>
          </cell>
          <cell r="O1452" t="str">
            <v>Filter feeder</v>
          </cell>
          <cell r="P1452" t="str">
            <v>BF</v>
          </cell>
        </row>
        <row r="1453">
          <cell r="C1453" t="str">
            <v>Mysidacea 2</v>
          </cell>
          <cell r="D1453" t="str">
            <v>Arthropoda/Crustacea</v>
          </cell>
          <cell r="E1453" t="str">
            <v>Malacostraca/Eumalacostraca/Peracarida</v>
          </cell>
          <cell r="F1453" t="str">
            <v>Mysida</v>
          </cell>
          <cell r="G1453" t="str">
            <v>Arthropoda/CrustaceaMalacostraca/Eumalacostraca/PeracaridaMysida</v>
          </cell>
          <cell r="H1453" t="str">
            <v>pelagic crustacean</v>
          </cell>
          <cell r="I1453" t="str">
            <v>pelagic crustacean</v>
          </cell>
          <cell r="J1453" t="str">
            <v>pelagic crustacean</v>
          </cell>
          <cell r="K1453" t="str">
            <v>small zooplankton</v>
          </cell>
          <cell r="L1453" t="str">
            <v>small zooplankton</v>
          </cell>
          <cell r="M1453" t="str">
            <v>small zooplankton</v>
          </cell>
          <cell r="N1453" t="str">
            <v xml:space="preserve"> </v>
          </cell>
          <cell r="O1453" t="str">
            <v>Filter feeder</v>
          </cell>
          <cell r="P1453" t="str">
            <v>BF</v>
          </cell>
        </row>
        <row r="1454">
          <cell r="C1454" t="str">
            <v>Gnathophausia sp.</v>
          </cell>
          <cell r="D1454" t="str">
            <v>Arthropoda/Crustacea</v>
          </cell>
          <cell r="E1454" t="str">
            <v>Malacostraca/Eumalacostraca/Peracarida</v>
          </cell>
          <cell r="F1454" t="str">
            <v>Mysida</v>
          </cell>
          <cell r="G1454" t="str">
            <v>Arthropoda/CrustaceaMalacostraca/Eumalacostraca/PeracaridaMysida</v>
          </cell>
          <cell r="H1454" t="str">
            <v>pelagic crustacean</v>
          </cell>
          <cell r="I1454" t="str">
            <v>pelagic crustacean</v>
          </cell>
          <cell r="J1454" t="str">
            <v>pelagic crustacean</v>
          </cell>
          <cell r="K1454" t="str">
            <v>small zooplankton</v>
          </cell>
          <cell r="L1454" t="str">
            <v>small zooplankton</v>
          </cell>
          <cell r="M1454" t="str">
            <v>small zooplankton</v>
          </cell>
          <cell r="N1454" t="str">
            <v xml:space="preserve"> </v>
          </cell>
          <cell r="O1454" t="str">
            <v>Macrozoobenthos</v>
          </cell>
          <cell r="P1454" t="str">
            <v>BMS</v>
          </cell>
        </row>
        <row r="1455">
          <cell r="C1455" t="str">
            <v>Gnathophausia ingens</v>
          </cell>
          <cell r="D1455" t="str">
            <v>Arthropoda</v>
          </cell>
          <cell r="E1455" t="str">
            <v>Malacostraca</v>
          </cell>
          <cell r="F1455" t="str">
            <v>Gnathophausiidae</v>
          </cell>
          <cell r="J1455">
            <v>0</v>
          </cell>
          <cell r="K1455">
            <v>0</v>
          </cell>
          <cell r="L1455">
            <v>0</v>
          </cell>
          <cell r="M1455">
            <v>0</v>
          </cell>
          <cell r="O1455" t="str">
            <v>Macrozoobenthos</v>
          </cell>
          <cell r="P1455" t="str">
            <v>BMS</v>
          </cell>
        </row>
        <row r="1456">
          <cell r="C1456" t="str">
            <v>Gnathophausia zoea</v>
          </cell>
          <cell r="D1456" t="str">
            <v>Arthropoda</v>
          </cell>
          <cell r="E1456" t="str">
            <v>Malacostraca</v>
          </cell>
          <cell r="F1456" t="str">
            <v>Gnathophausiidae</v>
          </cell>
          <cell r="J1456">
            <v>0</v>
          </cell>
          <cell r="K1456">
            <v>0</v>
          </cell>
          <cell r="L1456">
            <v>0</v>
          </cell>
          <cell r="M1456">
            <v>0</v>
          </cell>
          <cell r="O1456" t="str">
            <v>Macrozoobenthos</v>
          </cell>
          <cell r="P1456" t="str">
            <v>BMS</v>
          </cell>
        </row>
        <row r="1457">
          <cell r="C1457" t="str">
            <v>Gnathophausia spp.</v>
          </cell>
          <cell r="O1457" t="str">
            <v>Macrozoobenthos</v>
          </cell>
          <cell r="P1457" t="str">
            <v>BMS</v>
          </cell>
        </row>
        <row r="1458">
          <cell r="C1458" t="str">
            <v>Order Cumacea - undifferentiated</v>
          </cell>
          <cell r="D1458" t="str">
            <v>Arthropoda</v>
          </cell>
          <cell r="E1458" t="str">
            <v>Malacostraca</v>
          </cell>
          <cell r="F1458" t="str">
            <v xml:space="preserve">  --  </v>
          </cell>
          <cell r="J1458">
            <v>0</v>
          </cell>
          <cell r="K1458">
            <v>0</v>
          </cell>
          <cell r="L1458">
            <v>0</v>
          </cell>
          <cell r="M1458">
            <v>0</v>
          </cell>
          <cell r="O1458" t="str">
            <v>Benthic detritivore</v>
          </cell>
          <cell r="P1458" t="str">
            <v>BD</v>
          </cell>
        </row>
        <row r="1459">
          <cell r="C1459" t="str">
            <v>Tanaidacea</v>
          </cell>
          <cell r="D1459" t="str">
            <v>Arthropoda/Crustacea</v>
          </cell>
          <cell r="E1459" t="str">
            <v>Malacostraca/Eumalacostraca/Peracarida</v>
          </cell>
          <cell r="F1459" t="str">
            <v>Tanaidacea</v>
          </cell>
          <cell r="G1459" t="str">
            <v>Arthropoda/CrustaceaMalacostraca/Eumalacostraca/PeracaridaTanaidacea</v>
          </cell>
          <cell r="H1459" t="str">
            <v>benthic crustacean</v>
          </cell>
          <cell r="I1459" t="str">
            <v>epibenthos</v>
          </cell>
          <cell r="J1459" t="str">
            <v>epibenthos</v>
          </cell>
          <cell r="K1459" t="str">
            <v>small zooplankton</v>
          </cell>
          <cell r="L1459" t="str">
            <v>small zooplankton</v>
          </cell>
          <cell r="M1459" t="str">
            <v>small zooplankton</v>
          </cell>
          <cell r="N1459" t="str">
            <v xml:space="preserve"> </v>
          </cell>
          <cell r="O1459" t="str">
            <v>Benthic carnivore</v>
          </cell>
          <cell r="P1459" t="str">
            <v>BC</v>
          </cell>
        </row>
        <row r="1460">
          <cell r="C1460" t="str">
            <v>Tanaidacea</v>
          </cell>
          <cell r="D1460" t="str">
            <v>Arthropoda/Crustacea</v>
          </cell>
          <cell r="E1460" t="str">
            <v>Malacostraca/Eumalacostraca/Peracarida</v>
          </cell>
          <cell r="F1460">
            <v>0</v>
          </cell>
          <cell r="K1460">
            <v>0</v>
          </cell>
          <cell r="L1460">
            <v>0</v>
          </cell>
          <cell r="M1460">
            <v>0</v>
          </cell>
          <cell r="O1460" t="str">
            <v>Benthic carnivore</v>
          </cell>
          <cell r="P1460" t="str">
            <v>BC</v>
          </cell>
        </row>
        <row r="1461">
          <cell r="C1461" t="str">
            <v>Order Tanaidacea - undifferentiated</v>
          </cell>
          <cell r="D1461" t="str">
            <v>Arthropoda</v>
          </cell>
          <cell r="E1461" t="str">
            <v>Malacostraca</v>
          </cell>
          <cell r="F1461" t="str">
            <v xml:space="preserve">  --  </v>
          </cell>
          <cell r="J1461">
            <v>0</v>
          </cell>
          <cell r="K1461">
            <v>0</v>
          </cell>
          <cell r="L1461">
            <v>0</v>
          </cell>
          <cell r="M1461">
            <v>0</v>
          </cell>
          <cell r="O1461" t="str">
            <v>Benthic carnivore</v>
          </cell>
          <cell r="P1461" t="str">
            <v>BC</v>
          </cell>
        </row>
        <row r="1462">
          <cell r="C1462" t="str">
            <v>Order Isopoda - undifferentiated</v>
          </cell>
          <cell r="O1462" t="str">
            <v>Benthic detritivore</v>
          </cell>
          <cell r="P1462" t="str">
            <v>BD</v>
          </cell>
        </row>
        <row r="1463">
          <cell r="C1463" t="str">
            <v>Cassidias africana</v>
          </cell>
          <cell r="D1463" t="str">
            <v>Arthropoda/Crustacea</v>
          </cell>
          <cell r="E1463" t="str">
            <v>Malacostraca/Eumalacostraca/Peracarida</v>
          </cell>
          <cell r="F1463" t="str">
            <v>Isopoda/Flabellifera</v>
          </cell>
          <cell r="G1463" t="str">
            <v>Arthropoda/CrustaceaMalacostraca/Eumalacostraca/PeracaridaIsopoda/Flabellifera</v>
          </cell>
          <cell r="H1463" t="str">
            <v>benthic crustacean</v>
          </cell>
          <cell r="I1463" t="str">
            <v>epibenthos</v>
          </cell>
          <cell r="J1463" t="str">
            <v>epibenthos</v>
          </cell>
          <cell r="K1463" t="str">
            <v>large zooplankton</v>
          </cell>
          <cell r="L1463" t="str">
            <v>large zooplankton</v>
          </cell>
          <cell r="M1463" t="str">
            <v>large zooplankton</v>
          </cell>
          <cell r="N1463" t="str">
            <v xml:space="preserve"> </v>
          </cell>
          <cell r="O1463" t="str">
            <v>Benthic detritivore</v>
          </cell>
          <cell r="P1463" t="str">
            <v>BD</v>
          </cell>
        </row>
        <row r="1464">
          <cell r="C1464" t="str">
            <v>Cilicaea latreillei</v>
          </cell>
          <cell r="D1464" t="str">
            <v>Arthropoda/Crustacea</v>
          </cell>
          <cell r="E1464" t="str">
            <v>Malacostraca/Eumalacostraca/Peracarida</v>
          </cell>
          <cell r="F1464" t="str">
            <v>Isopoda/Flabellifera</v>
          </cell>
          <cell r="G1464" t="str">
            <v>Arthropoda/CrustaceaMalacostraca/Eumalacostraca/PeracaridaIsopoda/Flabellifera</v>
          </cell>
          <cell r="H1464" t="str">
            <v>benthic crustacean</v>
          </cell>
          <cell r="I1464" t="str">
            <v>epibenthos</v>
          </cell>
          <cell r="J1464" t="str">
            <v>epibenthos</v>
          </cell>
          <cell r="K1464" t="str">
            <v>large zooplankton</v>
          </cell>
          <cell r="L1464" t="str">
            <v>large zooplankton</v>
          </cell>
          <cell r="M1464" t="str">
            <v>large zooplankton</v>
          </cell>
          <cell r="N1464" t="str">
            <v xml:space="preserve"> </v>
          </cell>
          <cell r="O1464" t="str">
            <v>Benthic detritivore</v>
          </cell>
          <cell r="P1464" t="str">
            <v>BD</v>
          </cell>
        </row>
        <row r="1465">
          <cell r="C1465" t="str">
            <v>Corallana sp.</v>
          </cell>
          <cell r="D1465" t="str">
            <v>Arthropoda/Crustacea</v>
          </cell>
          <cell r="E1465" t="str">
            <v>Malacostraca/Eumalacostraca/Peracarida</v>
          </cell>
          <cell r="F1465" t="str">
            <v>Isopoda/Flabellifera</v>
          </cell>
          <cell r="G1465" t="str">
            <v>Arthropoda/CrustaceaMalacostraca/Eumalacostraca/PeracaridaIsopoda/Flabellifera</v>
          </cell>
          <cell r="H1465" t="str">
            <v>benthic crustacean</v>
          </cell>
          <cell r="I1465" t="str">
            <v>epibenthos</v>
          </cell>
          <cell r="J1465" t="str">
            <v>epibenthos</v>
          </cell>
          <cell r="K1465" t="str">
            <v>large zooplankton</v>
          </cell>
          <cell r="L1465" t="str">
            <v>large zooplankton</v>
          </cell>
          <cell r="M1465" t="str">
            <v>large zooplankton</v>
          </cell>
          <cell r="N1465" t="str">
            <v xml:space="preserve"> </v>
          </cell>
          <cell r="O1465" t="str">
            <v>Benthic detritivore</v>
          </cell>
          <cell r="P1465" t="str">
            <v>BD</v>
          </cell>
        </row>
        <row r="1466">
          <cell r="C1466" t="str">
            <v>Cymodoce lis</v>
          </cell>
          <cell r="D1466" t="str">
            <v>Arthropoda/Crustacea</v>
          </cell>
          <cell r="E1466" t="str">
            <v>Malacostraca/Eumalacostraca/Peracarida</v>
          </cell>
          <cell r="F1466" t="str">
            <v>Isopoda/Flabellifera</v>
          </cell>
          <cell r="G1466" t="str">
            <v>Arthropoda/CrustaceaMalacostraca/Eumalacostraca/PeracaridaIsopoda/Flabellifera</v>
          </cell>
          <cell r="H1466" t="str">
            <v>benthic crustacean</v>
          </cell>
          <cell r="I1466" t="str">
            <v>epibenthos</v>
          </cell>
          <cell r="J1466" t="str">
            <v>epibenthos</v>
          </cell>
          <cell r="K1466" t="str">
            <v>large zooplankton</v>
          </cell>
          <cell r="L1466" t="str">
            <v>large zooplankton</v>
          </cell>
          <cell r="M1466" t="str">
            <v>large zooplankton</v>
          </cell>
          <cell r="N1466" t="str">
            <v xml:space="preserve"> </v>
          </cell>
          <cell r="O1466" t="str">
            <v>Benthic detritivore</v>
          </cell>
          <cell r="P1466" t="str">
            <v>BD</v>
          </cell>
        </row>
        <row r="1467">
          <cell r="C1467" t="str">
            <v>Cymodoce sp.</v>
          </cell>
          <cell r="D1467" t="str">
            <v>Arthropoda/Crustacea</v>
          </cell>
          <cell r="E1467" t="str">
            <v>Malacostraca/Eumalacostraca/Peracarida</v>
          </cell>
          <cell r="F1467" t="str">
            <v>Isopoda/Flabellifera</v>
          </cell>
          <cell r="G1467" t="str">
            <v>Arthropoda/CrustaceaMalacostraca/Eumalacostraca/PeracaridaIsopoda/Flabellifera</v>
          </cell>
          <cell r="H1467" t="str">
            <v>benthic crustacean</v>
          </cell>
          <cell r="I1467" t="str">
            <v>epibenthos</v>
          </cell>
          <cell r="J1467" t="str">
            <v>epibenthos</v>
          </cell>
          <cell r="K1467" t="str">
            <v>large zooplankton</v>
          </cell>
          <cell r="L1467" t="str">
            <v>large zooplankton</v>
          </cell>
          <cell r="M1467" t="str">
            <v>large zooplankton</v>
          </cell>
          <cell r="N1467" t="str">
            <v xml:space="preserve"> </v>
          </cell>
          <cell r="O1467" t="str">
            <v>Benthic detritivore</v>
          </cell>
          <cell r="P1467" t="str">
            <v>BD</v>
          </cell>
        </row>
        <row r="1468">
          <cell r="C1468" t="str">
            <v>Dynamenella sp.</v>
          </cell>
          <cell r="D1468" t="str">
            <v>Arthropoda/Crustacea</v>
          </cell>
          <cell r="E1468" t="str">
            <v>Malacostraca/Eumalacostraca/Peracarida</v>
          </cell>
          <cell r="F1468" t="str">
            <v>Isopoda/Flabellifera</v>
          </cell>
          <cell r="G1468" t="str">
            <v>Arthropoda/CrustaceaMalacostraca/Eumalacostraca/PeracaridaIsopoda/Flabellifera</v>
          </cell>
          <cell r="H1468" t="str">
            <v>benthic crustacean</v>
          </cell>
          <cell r="I1468" t="str">
            <v>epibenthos</v>
          </cell>
          <cell r="J1468" t="str">
            <v>epibenthos</v>
          </cell>
          <cell r="K1468" t="str">
            <v>large zooplankton</v>
          </cell>
          <cell r="L1468" t="str">
            <v>large zooplankton</v>
          </cell>
          <cell r="M1468" t="str">
            <v>large zooplankton</v>
          </cell>
          <cell r="N1468" t="str">
            <v xml:space="preserve"> </v>
          </cell>
          <cell r="O1468" t="str">
            <v>Benthic detritivore</v>
          </cell>
          <cell r="P1468" t="str">
            <v>BD</v>
          </cell>
        </row>
        <row r="1469">
          <cell r="C1469" t="str">
            <v>Flabellifera</v>
          </cell>
          <cell r="D1469" t="str">
            <v>Arthropoda/Crustacea</v>
          </cell>
          <cell r="E1469" t="str">
            <v>Malacostraca/Eumalacostraca/Peracarida</v>
          </cell>
          <cell r="F1469" t="str">
            <v>Isopoda/Flabellifera</v>
          </cell>
          <cell r="G1469" t="str">
            <v>Arthropoda/CrustaceaMalacostraca/Eumalacostraca/PeracaridaIsopoda/Flabellifera</v>
          </cell>
          <cell r="H1469" t="str">
            <v>benthic crustacean</v>
          </cell>
          <cell r="I1469" t="str">
            <v>epibenthos</v>
          </cell>
          <cell r="J1469" t="str">
            <v>epibenthos</v>
          </cell>
          <cell r="K1469" t="str">
            <v>large zooplankton</v>
          </cell>
          <cell r="L1469" t="str">
            <v>large zooplankton</v>
          </cell>
          <cell r="M1469" t="str">
            <v>large zooplankton</v>
          </cell>
          <cell r="N1469" t="str">
            <v xml:space="preserve"> </v>
          </cell>
          <cell r="O1469" t="str">
            <v>Benthic detritivore</v>
          </cell>
          <cell r="P1469" t="str">
            <v>BD</v>
          </cell>
        </row>
        <row r="1470">
          <cell r="C1470" t="str">
            <v>Flabellifera 2</v>
          </cell>
          <cell r="D1470" t="str">
            <v>Arthropoda/Crustacea</v>
          </cell>
          <cell r="E1470" t="str">
            <v>Malacostraca/Eumalacostraca/Peracarida</v>
          </cell>
          <cell r="F1470" t="str">
            <v>Isopoda/Flabellifera</v>
          </cell>
          <cell r="G1470" t="str">
            <v>Arthropoda/CrustaceaMalacostraca/Eumalacostraca/PeracaridaIsopoda/Flabellifera</v>
          </cell>
          <cell r="H1470" t="str">
            <v>benthic crustacean</v>
          </cell>
          <cell r="I1470" t="str">
            <v>epibenthos</v>
          </cell>
          <cell r="J1470" t="str">
            <v>epibenthos</v>
          </cell>
          <cell r="K1470" t="str">
            <v>large zooplankton</v>
          </cell>
          <cell r="L1470" t="str">
            <v>large zooplankton</v>
          </cell>
          <cell r="M1470" t="str">
            <v>large zooplankton</v>
          </cell>
          <cell r="N1470" t="str">
            <v xml:space="preserve"> </v>
          </cell>
          <cell r="O1470" t="str">
            <v>Benthic detritivore</v>
          </cell>
          <cell r="P1470" t="str">
            <v>BD</v>
          </cell>
        </row>
        <row r="1471">
          <cell r="C1471" t="str">
            <v>Flabellifera larva</v>
          </cell>
          <cell r="D1471" t="str">
            <v>Arthropoda/Crustacea</v>
          </cell>
          <cell r="E1471" t="str">
            <v>Malacostraca/Eumalacostraca/Peracarida</v>
          </cell>
          <cell r="F1471" t="str">
            <v>Isopoda/Flabellifera</v>
          </cell>
          <cell r="G1471" t="str">
            <v>Arthropoda/CrustaceaMalacostraca/Eumalacostraca/PeracaridaIsopoda/Flabellifera</v>
          </cell>
          <cell r="H1471" t="str">
            <v>benthic crustacean</v>
          </cell>
          <cell r="I1471" t="str">
            <v>epibenthos</v>
          </cell>
          <cell r="J1471" t="str">
            <v>epibenthos</v>
          </cell>
          <cell r="K1471" t="str">
            <v>large zooplankton</v>
          </cell>
          <cell r="L1471" t="str">
            <v>large zooplankton</v>
          </cell>
          <cell r="M1471" t="str">
            <v>large zooplankton</v>
          </cell>
          <cell r="N1471" t="str">
            <v xml:space="preserve"> </v>
          </cell>
          <cell r="O1471" t="str">
            <v>Benthic detritivore</v>
          </cell>
          <cell r="P1471" t="str">
            <v>BD</v>
          </cell>
        </row>
        <row r="1472">
          <cell r="C1472" t="str">
            <v>Flabellifera remains</v>
          </cell>
          <cell r="D1472" t="str">
            <v>Arthropoda/Crustacea</v>
          </cell>
          <cell r="E1472" t="str">
            <v>Malacostraca/Eumalacostraca/Peracarida</v>
          </cell>
          <cell r="F1472" t="str">
            <v>Isopoda/Flabellifera</v>
          </cell>
          <cell r="G1472" t="str">
            <v>Arthropoda/CrustaceaMalacostraca/Eumalacostraca/PeracaridaIsopoda/Flabellifera</v>
          </cell>
          <cell r="H1472" t="str">
            <v>benthic crustacean</v>
          </cell>
          <cell r="I1472" t="str">
            <v>epibenthos</v>
          </cell>
          <cell r="J1472" t="str">
            <v>epibenthos</v>
          </cell>
          <cell r="K1472" t="str">
            <v>large zooplankton</v>
          </cell>
          <cell r="L1472" t="str">
            <v>large zooplankton</v>
          </cell>
          <cell r="M1472" t="str">
            <v>large zooplankton</v>
          </cell>
          <cell r="N1472" t="str">
            <v xml:space="preserve"> </v>
          </cell>
          <cell r="O1472" t="str">
            <v>Benthic detritivore</v>
          </cell>
          <cell r="P1472" t="str">
            <v>BD</v>
          </cell>
        </row>
        <row r="1473">
          <cell r="C1473" t="str">
            <v>Isopoda</v>
          </cell>
          <cell r="D1473" t="str">
            <v>Arthropoda/Crustacea</v>
          </cell>
          <cell r="E1473" t="str">
            <v>Malacostraca/Eumalacostraca/Peracarida</v>
          </cell>
          <cell r="F1473" t="str">
            <v>Isopoda</v>
          </cell>
          <cell r="G1473" t="str">
            <v>Arthropoda/CrustaceaMalacostraca/Eumalacostraca/PeracaridaIsopoda</v>
          </cell>
          <cell r="H1473" t="str">
            <v>benthic crustacean</v>
          </cell>
          <cell r="I1473" t="str">
            <v>epibenthos</v>
          </cell>
          <cell r="J1473" t="str">
            <v>epibenthos</v>
          </cell>
          <cell r="K1473" t="str">
            <v>large zooplankton</v>
          </cell>
          <cell r="L1473" t="str">
            <v>large zooplankton</v>
          </cell>
          <cell r="M1473" t="str">
            <v>large zooplankton</v>
          </cell>
          <cell r="N1473" t="str">
            <v>Large zooplankton (carnivorous)</v>
          </cell>
          <cell r="O1473" t="str">
            <v>Benthic detritivore</v>
          </cell>
          <cell r="P1473" t="str">
            <v>BD</v>
          </cell>
        </row>
        <row r="1474">
          <cell r="C1474" t="str">
            <v>Isopoda 3</v>
          </cell>
          <cell r="D1474" t="str">
            <v>Arthropoda/Crustacea</v>
          </cell>
          <cell r="E1474" t="str">
            <v>Malacostraca/Eumalacostraca/Peracarida</v>
          </cell>
          <cell r="F1474" t="str">
            <v>Isopoda</v>
          </cell>
          <cell r="G1474" t="str">
            <v>Arthropoda/CrustaceaMalacostraca/Eumalacostraca/PeracaridaIsopoda</v>
          </cell>
          <cell r="H1474" t="str">
            <v>benthic crustacean</v>
          </cell>
          <cell r="I1474" t="str">
            <v>epibenthos</v>
          </cell>
          <cell r="J1474" t="str">
            <v>epibenthos</v>
          </cell>
          <cell r="K1474" t="str">
            <v>large zooplankton</v>
          </cell>
          <cell r="L1474" t="str">
            <v>large zooplankton</v>
          </cell>
          <cell r="M1474" t="str">
            <v>large zooplankton</v>
          </cell>
          <cell r="N1474" t="str">
            <v xml:space="preserve"> </v>
          </cell>
          <cell r="O1474" t="str">
            <v>Benthic detritivore</v>
          </cell>
          <cell r="P1474" t="str">
            <v>BD</v>
          </cell>
        </row>
        <row r="1475">
          <cell r="C1475" t="str">
            <v>Isopoda cf. Lanocirca sp.</v>
          </cell>
          <cell r="D1475" t="str">
            <v>Arthropoda/Crustacea</v>
          </cell>
          <cell r="E1475" t="str">
            <v>Malacostraca/Eumalacostraca/Peracarida</v>
          </cell>
          <cell r="F1475" t="str">
            <v>Isopoda</v>
          </cell>
          <cell r="G1475" t="str">
            <v>Arthropoda/CrustaceaMalacostraca/Eumalacostraca/PeracaridaIsopoda</v>
          </cell>
          <cell r="H1475" t="str">
            <v>benthic crustacean</v>
          </cell>
          <cell r="I1475" t="str">
            <v>epibenthos</v>
          </cell>
          <cell r="J1475" t="str">
            <v>epibenthos</v>
          </cell>
          <cell r="K1475" t="str">
            <v>large zooplankton</v>
          </cell>
          <cell r="L1475" t="str">
            <v>large zooplankton</v>
          </cell>
          <cell r="M1475" t="str">
            <v>large zooplankton</v>
          </cell>
          <cell r="N1475" t="str">
            <v xml:space="preserve"> </v>
          </cell>
          <cell r="O1475" t="str">
            <v>Benthic detritivore</v>
          </cell>
          <cell r="P1475" t="str">
            <v>BD</v>
          </cell>
        </row>
        <row r="1476">
          <cell r="C1476" t="str">
            <v>Isopoda cf. Parasphaeroma prominens</v>
          </cell>
          <cell r="D1476" t="str">
            <v>Arthropoda/Crustacea</v>
          </cell>
          <cell r="E1476" t="str">
            <v>Malacostraca/Eumalacostraca/Peracarida</v>
          </cell>
          <cell r="F1476" t="str">
            <v>Isopoda</v>
          </cell>
          <cell r="G1476" t="str">
            <v>Arthropoda/CrustaceaMalacostraca/Eumalacostraca/PeracaridaIsopoda</v>
          </cell>
          <cell r="H1476" t="str">
            <v>benthic crustacean</v>
          </cell>
          <cell r="I1476" t="str">
            <v>epibenthos</v>
          </cell>
          <cell r="J1476" t="str">
            <v>epibenthos</v>
          </cell>
          <cell r="K1476" t="str">
            <v>large zooplankton</v>
          </cell>
          <cell r="L1476" t="str">
            <v>large zooplankton</v>
          </cell>
          <cell r="M1476" t="str">
            <v>large zooplankton</v>
          </cell>
          <cell r="N1476" t="str">
            <v xml:space="preserve"> </v>
          </cell>
          <cell r="O1476" t="str">
            <v>Benthic detritivore</v>
          </cell>
          <cell r="P1476" t="str">
            <v>BD</v>
          </cell>
        </row>
        <row r="1477">
          <cell r="C1477" t="str">
            <v>Isopoda remains</v>
          </cell>
          <cell r="D1477" t="str">
            <v>Arthropoda/Crustacea</v>
          </cell>
          <cell r="E1477" t="str">
            <v>Malacostraca/Eumalacostraca/Peracarida</v>
          </cell>
          <cell r="F1477" t="str">
            <v>Isopoda</v>
          </cell>
          <cell r="G1477" t="str">
            <v>Arthropoda/CrustaceaMalacostraca/Eumalacostraca/PeracaridaIsopoda</v>
          </cell>
          <cell r="H1477" t="str">
            <v>benthic crustacean</v>
          </cell>
          <cell r="I1477" t="str">
            <v>epibenthos</v>
          </cell>
          <cell r="J1477" t="str">
            <v>epibenthos</v>
          </cell>
          <cell r="K1477" t="str">
            <v>large zooplankton</v>
          </cell>
          <cell r="L1477" t="str">
            <v>large zooplankton</v>
          </cell>
          <cell r="M1477" t="str">
            <v>large zooplankton</v>
          </cell>
          <cell r="N1477" t="str">
            <v xml:space="preserve"> </v>
          </cell>
          <cell r="O1477" t="str">
            <v>Benthic detritivore</v>
          </cell>
          <cell r="P1477" t="str">
            <v>BD</v>
          </cell>
        </row>
        <row r="1478">
          <cell r="C1478" t="str">
            <v xml:space="preserve">Epicaridea (infrorder) </v>
          </cell>
          <cell r="D1478" t="str">
            <v>Arthropoda</v>
          </cell>
          <cell r="E1478" t="str">
            <v>Malacostraca</v>
          </cell>
          <cell r="J1478">
            <v>0</v>
          </cell>
          <cell r="K1478">
            <v>0</v>
          </cell>
          <cell r="L1478">
            <v>0</v>
          </cell>
          <cell r="M1478">
            <v>0</v>
          </cell>
          <cell r="O1478" t="str">
            <v>Benthic detritivore</v>
          </cell>
          <cell r="P1478" t="str">
            <v>BD</v>
          </cell>
        </row>
        <row r="1479">
          <cell r="C1479" t="str">
            <v>Gnathiidea</v>
          </cell>
          <cell r="D1479" t="str">
            <v>Arthropoda/Crustacea</v>
          </cell>
          <cell r="E1479" t="str">
            <v>Malacostraca/Eumalacostraca/Peracarida</v>
          </cell>
          <cell r="F1479" t="str">
            <v>Isopoda/Gnathiidae</v>
          </cell>
          <cell r="G1479" t="str">
            <v>Arthropoda/CrustaceaMalacostraca/Eumalacostraca/PeracaridaIsopoda/Gnathiidae</v>
          </cell>
          <cell r="H1479" t="str">
            <v>benthic crustacean</v>
          </cell>
          <cell r="I1479" t="str">
            <v>epibenthos</v>
          </cell>
          <cell r="J1479" t="str">
            <v>epibenthos</v>
          </cell>
          <cell r="K1479" t="str">
            <v>large zooplankton</v>
          </cell>
          <cell r="L1479" t="str">
            <v>large zooplankton</v>
          </cell>
          <cell r="M1479" t="str">
            <v>large zooplankton</v>
          </cell>
          <cell r="N1479" t="str">
            <v xml:space="preserve"> </v>
          </cell>
          <cell r="O1479" t="str">
            <v>Benthic detritivore</v>
          </cell>
          <cell r="P1479" t="str">
            <v>BD</v>
          </cell>
        </row>
        <row r="1480">
          <cell r="C1480" t="str">
            <v>Gnathiidae - undifferentiated</v>
          </cell>
          <cell r="D1480" t="str">
            <v>Arthropoda</v>
          </cell>
          <cell r="E1480" t="str">
            <v>Malacostraca</v>
          </cell>
          <cell r="F1480" t="str">
            <v>Gnathiidae</v>
          </cell>
          <cell r="J1480">
            <v>0</v>
          </cell>
          <cell r="K1480">
            <v>0</v>
          </cell>
          <cell r="L1480">
            <v>0</v>
          </cell>
          <cell r="M1480">
            <v>0</v>
          </cell>
          <cell r="O1480" t="str">
            <v>Benthic detritivore</v>
          </cell>
          <cell r="P1480" t="str">
            <v>BD</v>
          </cell>
        </row>
        <row r="1481">
          <cell r="C1481" t="str">
            <v>Gnathia sp. MoV 5729</v>
          </cell>
          <cell r="D1481" t="str">
            <v>Arthropoda</v>
          </cell>
          <cell r="E1481" t="str">
            <v>Malacostraca</v>
          </cell>
          <cell r="F1481" t="str">
            <v>Gnathiidae</v>
          </cell>
          <cell r="J1481">
            <v>0</v>
          </cell>
          <cell r="K1481">
            <v>0</v>
          </cell>
          <cell r="L1481">
            <v>0</v>
          </cell>
          <cell r="M1481">
            <v>0</v>
          </cell>
          <cell r="O1481" t="str">
            <v>Benthic detritivore</v>
          </cell>
          <cell r="P1481" t="str">
            <v>BD</v>
          </cell>
        </row>
        <row r="1482">
          <cell r="C1482" t="str">
            <v>Gnathia cf. africana</v>
          </cell>
          <cell r="D1482" t="str">
            <v>Arthropoda/Crustacea</v>
          </cell>
          <cell r="E1482" t="str">
            <v>Malacostraca/Eumalacostraca/Peracarida</v>
          </cell>
          <cell r="F1482" t="str">
            <v>Isopoda/Gnathiidae</v>
          </cell>
          <cell r="G1482" t="str">
            <v>Arthropoda/CrustaceaMalacostraca/Eumalacostraca/PeracaridaIsopoda/Gnathiidae</v>
          </cell>
          <cell r="H1482" t="str">
            <v>benthic crustacean</v>
          </cell>
          <cell r="I1482" t="str">
            <v>epibenthos</v>
          </cell>
          <cell r="J1482" t="str">
            <v>epibenthos</v>
          </cell>
          <cell r="K1482" t="str">
            <v>large zooplankton</v>
          </cell>
          <cell r="L1482" t="str">
            <v>large zooplankton</v>
          </cell>
          <cell r="M1482" t="str">
            <v>large zooplankton</v>
          </cell>
          <cell r="N1482" t="str">
            <v xml:space="preserve"> </v>
          </cell>
          <cell r="O1482" t="str">
            <v>Benthic detritivore</v>
          </cell>
          <cell r="P1482" t="str">
            <v>BD</v>
          </cell>
        </row>
        <row r="1483">
          <cell r="C1483" t="str">
            <v>Gnathia sp.</v>
          </cell>
          <cell r="D1483" t="str">
            <v>Arthropoda/Crustacea</v>
          </cell>
          <cell r="E1483" t="str">
            <v>Malacostraca/Eumalacostraca/Peracarida</v>
          </cell>
          <cell r="F1483" t="str">
            <v>Isopoda/Gnathiidae</v>
          </cell>
          <cell r="G1483" t="str">
            <v>Arthropoda/CrustaceaMalacostraca/Eumalacostraca/PeracaridaIsopoda/Gnathiidae</v>
          </cell>
          <cell r="H1483" t="str">
            <v>benthic crustacean</v>
          </cell>
          <cell r="I1483" t="str">
            <v>epibenthos</v>
          </cell>
          <cell r="J1483" t="str">
            <v>epibenthos</v>
          </cell>
          <cell r="K1483" t="str">
            <v>large zooplankton</v>
          </cell>
          <cell r="L1483" t="str">
            <v>large zooplankton</v>
          </cell>
          <cell r="M1483" t="str">
            <v>large zooplankton</v>
          </cell>
          <cell r="N1483" t="str">
            <v xml:space="preserve"> </v>
          </cell>
          <cell r="O1483" t="str">
            <v>Benthic detritivore</v>
          </cell>
          <cell r="P1483" t="str">
            <v>BD</v>
          </cell>
        </row>
        <row r="1484">
          <cell r="C1484" t="str">
            <v>Accalathura indica</v>
          </cell>
          <cell r="D1484" t="str">
            <v>Arthropoda/Crustacea</v>
          </cell>
          <cell r="E1484" t="str">
            <v>Malacostraca/Eumalacostraca/Peracarida</v>
          </cell>
          <cell r="F1484" t="str">
            <v>Isopoda/Anthuridea</v>
          </cell>
          <cell r="G1484" t="str">
            <v>Arthropoda/CrustaceaMalacostraca/Eumalacostraca/PeracaridaIsopoda/Anthuridea</v>
          </cell>
          <cell r="H1484" t="str">
            <v>benthic crustacean</v>
          </cell>
          <cell r="I1484" t="str">
            <v>epibenthos</v>
          </cell>
          <cell r="J1484" t="str">
            <v>epibenthos</v>
          </cell>
          <cell r="K1484" t="str">
            <v>large zooplankton</v>
          </cell>
          <cell r="L1484" t="str">
            <v>large zooplankton</v>
          </cell>
          <cell r="M1484" t="str">
            <v>large zooplankton</v>
          </cell>
          <cell r="N1484" t="str">
            <v xml:space="preserve"> </v>
          </cell>
          <cell r="O1484" t="str">
            <v>Benthic detritivore</v>
          </cell>
          <cell r="P1484" t="str">
            <v>BD</v>
          </cell>
        </row>
        <row r="1485">
          <cell r="C1485" t="str">
            <v>Anthuridae</v>
          </cell>
          <cell r="D1485" t="str">
            <v>Arthropoda/Crustacea</v>
          </cell>
          <cell r="E1485" t="str">
            <v>Malacostraca/Eumalacostraca/Peracarida</v>
          </cell>
          <cell r="F1485" t="str">
            <v>Isopoda/Anthuridea</v>
          </cell>
          <cell r="G1485" t="str">
            <v>Arthropoda/CrustaceaMalacostraca/Eumalacostraca/PeracaridaIsopoda/Anthuridea</v>
          </cell>
          <cell r="H1485" t="str">
            <v>benthic crustacean</v>
          </cell>
          <cell r="I1485" t="str">
            <v>epibenthos</v>
          </cell>
          <cell r="J1485" t="str">
            <v>epibenthos</v>
          </cell>
          <cell r="K1485" t="str">
            <v>large zooplankton</v>
          </cell>
          <cell r="L1485" t="str">
            <v>large zooplankton</v>
          </cell>
          <cell r="M1485" t="str">
            <v>large zooplankton</v>
          </cell>
          <cell r="N1485" t="str">
            <v xml:space="preserve"> </v>
          </cell>
          <cell r="O1485" t="str">
            <v>Benthic detritivore</v>
          </cell>
          <cell r="P1485" t="str">
            <v>BD</v>
          </cell>
        </row>
        <row r="1486">
          <cell r="C1486" t="str">
            <v>Kathantura laevitelson</v>
          </cell>
          <cell r="D1486" t="str">
            <v>Arthropoda/Crustacea</v>
          </cell>
          <cell r="E1486" t="str">
            <v>Malacostraca/Eumalacostraca/Peracarida</v>
          </cell>
          <cell r="F1486" t="str">
            <v>Isopoda/Anthuridae</v>
          </cell>
          <cell r="G1486" t="str">
            <v>Arthropoda/CrustaceaMalacostraca/Eumalacostraca/PeracaridaIsopoda/Anthuridae</v>
          </cell>
          <cell r="H1486" t="str">
            <v>benthic crustacean</v>
          </cell>
          <cell r="I1486" t="str">
            <v>epibenthos</v>
          </cell>
          <cell r="J1486" t="str">
            <v>epibenthos</v>
          </cell>
          <cell r="K1486" t="str">
            <v>large zooplankton</v>
          </cell>
          <cell r="L1486" t="str">
            <v>large zooplankton</v>
          </cell>
          <cell r="M1486" t="str">
            <v>large zooplankton</v>
          </cell>
          <cell r="N1486" t="str">
            <v xml:space="preserve"> </v>
          </cell>
          <cell r="O1486" t="str">
            <v>Benthic detritivore</v>
          </cell>
          <cell r="P1486" t="str">
            <v>BD</v>
          </cell>
        </row>
        <row r="1487">
          <cell r="C1487" t="str">
            <v>Kupellonura cf. currawan</v>
          </cell>
          <cell r="D1487" t="str">
            <v>Arthropoda</v>
          </cell>
          <cell r="E1487" t="str">
            <v>Malacostraca</v>
          </cell>
          <cell r="F1487" t="str">
            <v>Hyssuridae</v>
          </cell>
          <cell r="G1487">
            <v>0</v>
          </cell>
          <cell r="J1487">
            <v>0</v>
          </cell>
          <cell r="K1487">
            <v>0</v>
          </cell>
          <cell r="L1487">
            <v>0</v>
          </cell>
          <cell r="M1487">
            <v>0</v>
          </cell>
          <cell r="O1487" t="str">
            <v>Benthic detritivore</v>
          </cell>
          <cell r="P1487" t="str">
            <v>BD</v>
          </cell>
        </row>
        <row r="1488">
          <cell r="C1488" t="str">
            <v>Leptanthura sp. 1</v>
          </cell>
          <cell r="D1488" t="str">
            <v>Arthropoda</v>
          </cell>
          <cell r="E1488" t="str">
            <v>Malacostraca</v>
          </cell>
          <cell r="F1488" t="str">
            <v>Leptanthuridae</v>
          </cell>
          <cell r="J1488">
            <v>0</v>
          </cell>
          <cell r="K1488">
            <v>0</v>
          </cell>
          <cell r="L1488">
            <v>0</v>
          </cell>
          <cell r="M1488">
            <v>0</v>
          </cell>
          <cell r="O1488" t="str">
            <v>Benthic detritivore</v>
          </cell>
          <cell r="P1488" t="str">
            <v>BD</v>
          </cell>
        </row>
        <row r="1489">
          <cell r="C1489" t="str">
            <v>Leptanthura sp. 2</v>
          </cell>
          <cell r="D1489" t="str">
            <v>Arthropoda</v>
          </cell>
          <cell r="E1489" t="str">
            <v>Malacostraca</v>
          </cell>
          <cell r="F1489" t="str">
            <v>Leptanthuridae</v>
          </cell>
          <cell r="G1489">
            <v>0</v>
          </cell>
          <cell r="H1489">
            <v>0</v>
          </cell>
          <cell r="I1489">
            <v>0</v>
          </cell>
          <cell r="J1489">
            <v>0</v>
          </cell>
          <cell r="K1489">
            <v>0</v>
          </cell>
          <cell r="L1489">
            <v>0</v>
          </cell>
          <cell r="M1489">
            <v>0</v>
          </cell>
          <cell r="O1489" t="str">
            <v>Benthic detritivore</v>
          </cell>
          <cell r="P1489" t="str">
            <v>BD</v>
          </cell>
        </row>
        <row r="1490">
          <cell r="C1490" t="str">
            <v>Leptanthura sp.</v>
          </cell>
          <cell r="D1490" t="str">
            <v>Arthropoda/Crustacea</v>
          </cell>
          <cell r="E1490" t="str">
            <v>Malacostraca/Eumalacostraca/Peracarida</v>
          </cell>
          <cell r="F1490" t="str">
            <v>Isopoda/Anthuridae</v>
          </cell>
          <cell r="G1490" t="str">
            <v>Arthropoda/CrustaceaMalacostraca/Eumalacostraca/PeracaridaIsopoda/Anthuridae</v>
          </cell>
          <cell r="H1490" t="str">
            <v>benthic crustacean</v>
          </cell>
          <cell r="I1490" t="str">
            <v>epibenthos</v>
          </cell>
          <cell r="J1490" t="str">
            <v>epibenthos</v>
          </cell>
          <cell r="K1490" t="str">
            <v>large zooplankton</v>
          </cell>
          <cell r="L1490" t="str">
            <v>large zooplankton</v>
          </cell>
          <cell r="M1490" t="str">
            <v>large zooplankton</v>
          </cell>
          <cell r="N1490" t="str">
            <v xml:space="preserve"> </v>
          </cell>
          <cell r="O1490" t="str">
            <v>Benthic detritivore</v>
          </cell>
          <cell r="P1490" t="str">
            <v>BD</v>
          </cell>
        </row>
        <row r="1491">
          <cell r="C1491" t="str">
            <v>Aegidae</v>
          </cell>
          <cell r="D1491" t="str">
            <v>Arthropoda/Crustacea</v>
          </cell>
          <cell r="E1491" t="str">
            <v>Malacostraca/Eumalacostraca/Peracarida</v>
          </cell>
          <cell r="F1491" t="str">
            <v>Isopoda/Flabellifera//Aegidae</v>
          </cell>
          <cell r="G1491" t="str">
            <v>Arthropoda/CrustaceaMalacostraca/Eumalacostraca/PeracaridaIsopoda/Flabellifera//Aegidae</v>
          </cell>
          <cell r="H1491" t="str">
            <v>benthic crustacean</v>
          </cell>
          <cell r="I1491" t="str">
            <v>epibenthos</v>
          </cell>
          <cell r="J1491" t="str">
            <v>epibenthos</v>
          </cell>
          <cell r="K1491" t="str">
            <v>large zooplankton</v>
          </cell>
          <cell r="L1491" t="str">
            <v>large zooplankton</v>
          </cell>
          <cell r="M1491" t="str">
            <v>large zooplankton</v>
          </cell>
          <cell r="N1491" t="str">
            <v xml:space="preserve"> </v>
          </cell>
          <cell r="O1491" t="str">
            <v>Benthic detritivore</v>
          </cell>
          <cell r="P1491" t="str">
            <v>BD</v>
          </cell>
        </row>
        <row r="1492">
          <cell r="C1492" t="str">
            <v>Aegiochus beri</v>
          </cell>
          <cell r="D1492" t="str">
            <v>Arthropoda</v>
          </cell>
          <cell r="E1492" t="str">
            <v>Malacostraca</v>
          </cell>
          <cell r="F1492" t="str">
            <v>Aegidae</v>
          </cell>
          <cell r="J1492">
            <v>0</v>
          </cell>
          <cell r="K1492">
            <v>0</v>
          </cell>
          <cell r="L1492">
            <v>0</v>
          </cell>
          <cell r="M1492">
            <v>0</v>
          </cell>
          <cell r="O1492" t="str">
            <v>Benthic detritivore</v>
          </cell>
          <cell r="P1492" t="str">
            <v>BD</v>
          </cell>
        </row>
        <row r="1493">
          <cell r="C1493" t="str">
            <v>Aegapheles alozon</v>
          </cell>
          <cell r="D1493" t="str">
            <v>Arthropoda</v>
          </cell>
          <cell r="E1493" t="str">
            <v>Malacostraca</v>
          </cell>
          <cell r="F1493" t="str">
            <v>Aegidae</v>
          </cell>
          <cell r="J1493">
            <v>0</v>
          </cell>
          <cell r="K1493">
            <v>0</v>
          </cell>
          <cell r="L1493">
            <v>0</v>
          </cell>
          <cell r="M1493">
            <v>0</v>
          </cell>
          <cell r="O1493" t="str">
            <v>Benthic detritivore</v>
          </cell>
          <cell r="P1493" t="str">
            <v>BD</v>
          </cell>
        </row>
        <row r="1494">
          <cell r="C1494" t="str">
            <v>Aegiochus cf. bertrandi</v>
          </cell>
          <cell r="O1494" t="str">
            <v>Benthic detritivore</v>
          </cell>
          <cell r="P1494" t="str">
            <v>BD</v>
          </cell>
        </row>
        <row r="1495">
          <cell r="C1495" t="str">
            <v>Aegiochus cf. bertrandi</v>
          </cell>
          <cell r="D1495" t="str">
            <v>Arthropoda</v>
          </cell>
          <cell r="E1495" t="str">
            <v>Malacostraca</v>
          </cell>
          <cell r="F1495" t="str">
            <v>Aegidae</v>
          </cell>
          <cell r="J1495">
            <v>0</v>
          </cell>
          <cell r="K1495">
            <v>0</v>
          </cell>
          <cell r="L1495">
            <v>0</v>
          </cell>
          <cell r="M1495">
            <v>0</v>
          </cell>
          <cell r="O1495" t="str">
            <v>Benthic detritivore</v>
          </cell>
          <cell r="P1495" t="str">
            <v>BD</v>
          </cell>
        </row>
        <row r="1496">
          <cell r="C1496" t="str">
            <v>Rocinela sp. 1</v>
          </cell>
          <cell r="D1496" t="str">
            <v>Arthropoda</v>
          </cell>
          <cell r="E1496" t="str">
            <v>Malacostraca</v>
          </cell>
          <cell r="F1496" t="str">
            <v>Aegidae</v>
          </cell>
          <cell r="J1496">
            <v>0</v>
          </cell>
          <cell r="K1496">
            <v>0</v>
          </cell>
          <cell r="L1496">
            <v>0</v>
          </cell>
          <cell r="M1496">
            <v>0</v>
          </cell>
          <cell r="O1496" t="str">
            <v>Benthic detritivore</v>
          </cell>
          <cell r="P1496" t="str">
            <v>BD</v>
          </cell>
        </row>
        <row r="1497">
          <cell r="C1497" t="str">
            <v>Aega cf. monilis</v>
          </cell>
          <cell r="D1497" t="str">
            <v>Arthropoda/Crustacea</v>
          </cell>
          <cell r="E1497" t="str">
            <v>Malacostraca/Eumalacostraca/Peracarida</v>
          </cell>
          <cell r="F1497" t="str">
            <v>Isopoda/Flabellifera//Aegidae</v>
          </cell>
          <cell r="G1497" t="str">
            <v>Arthropoda/CrustaceaMalacostraca/Eumalacostraca/PeracaridaIsopoda/Flabellifera//Aegidae</v>
          </cell>
          <cell r="H1497" t="str">
            <v>benthic crustacean</v>
          </cell>
          <cell r="I1497" t="str">
            <v>epibenthos</v>
          </cell>
          <cell r="J1497" t="str">
            <v>epibenthos</v>
          </cell>
          <cell r="K1497" t="str">
            <v>large zooplankton</v>
          </cell>
          <cell r="L1497" t="str">
            <v>large zooplankton</v>
          </cell>
          <cell r="M1497" t="str">
            <v>large zooplankton</v>
          </cell>
          <cell r="N1497" t="str">
            <v xml:space="preserve"> </v>
          </cell>
          <cell r="O1497" t="str">
            <v>Benthic detritivore</v>
          </cell>
          <cell r="P1497" t="str">
            <v>BD</v>
          </cell>
        </row>
        <row r="1498">
          <cell r="C1498" t="str">
            <v>Aega sp.</v>
          </cell>
          <cell r="D1498" t="str">
            <v>Arthropoda/Crustacea</v>
          </cell>
          <cell r="E1498" t="str">
            <v>Malacostraca/Eumalacostraca/Peracarida</v>
          </cell>
          <cell r="F1498" t="str">
            <v>Isopoda/Flabellifera//Aegidae</v>
          </cell>
          <cell r="G1498" t="str">
            <v>Arthropoda/CrustaceaMalacostraca/Eumalacostraca/PeracaridaIsopoda/Flabellifera//Aegidae</v>
          </cell>
          <cell r="H1498" t="str">
            <v>benthic crustacean</v>
          </cell>
          <cell r="I1498" t="str">
            <v>epibenthos</v>
          </cell>
          <cell r="J1498" t="str">
            <v>epibenthos</v>
          </cell>
          <cell r="K1498" t="str">
            <v>large zooplankton</v>
          </cell>
          <cell r="L1498" t="str">
            <v>large zooplankton</v>
          </cell>
          <cell r="M1498" t="str">
            <v>large zooplankton</v>
          </cell>
          <cell r="N1498" t="str">
            <v xml:space="preserve"> </v>
          </cell>
          <cell r="O1498" t="str">
            <v>Benthic detritivore</v>
          </cell>
          <cell r="P1498" t="str">
            <v>BD</v>
          </cell>
        </row>
        <row r="1499">
          <cell r="C1499" t="str">
            <v>Rocinela sp.</v>
          </cell>
          <cell r="D1499" t="str">
            <v>Arthropoda/Crustacea</v>
          </cell>
          <cell r="E1499" t="str">
            <v>Malacostraca/Eumalacostraca/Peracarida</v>
          </cell>
          <cell r="F1499" t="str">
            <v>Isopoda/Flabellifera//Aegidae</v>
          </cell>
          <cell r="G1499" t="str">
            <v>Arthropoda/CrustaceaMalacostraca/Eumalacostraca/PeracaridaIsopoda/Flabellifera//Aegidae</v>
          </cell>
          <cell r="H1499" t="str">
            <v>benthic crustacean</v>
          </cell>
          <cell r="I1499" t="str">
            <v>epibenthos</v>
          </cell>
          <cell r="J1499" t="str">
            <v>epibenthos</v>
          </cell>
          <cell r="K1499" t="str">
            <v>large zooplankton</v>
          </cell>
          <cell r="L1499" t="str">
            <v>large zooplankton</v>
          </cell>
          <cell r="M1499" t="str">
            <v>large zooplankton</v>
          </cell>
          <cell r="N1499" t="str">
            <v xml:space="preserve"> </v>
          </cell>
          <cell r="O1499" t="str">
            <v>Benthic detritivore</v>
          </cell>
          <cell r="P1499" t="str">
            <v>BD</v>
          </cell>
        </row>
        <row r="1500">
          <cell r="C1500" t="str">
            <v>Cirolana sp.</v>
          </cell>
          <cell r="D1500" t="str">
            <v>Arthropoda/Crustacea</v>
          </cell>
          <cell r="E1500" t="str">
            <v>Malacostraca/Eumalacostraca/Peracarida</v>
          </cell>
          <cell r="F1500" t="str">
            <v>Isopoda/Flabellifera//Cirolanidae</v>
          </cell>
          <cell r="G1500" t="str">
            <v>Arthropoda/CrustaceaMalacostraca/Eumalacostraca/PeracaridaIsopoda/Flabellifera//Cirolanidae</v>
          </cell>
          <cell r="H1500" t="str">
            <v>benthic crustacean</v>
          </cell>
          <cell r="I1500" t="str">
            <v>epibenthos</v>
          </cell>
          <cell r="J1500" t="str">
            <v>epibenthos</v>
          </cell>
          <cell r="K1500" t="str">
            <v>large zooplankton</v>
          </cell>
          <cell r="L1500" t="str">
            <v>large zooplankton</v>
          </cell>
          <cell r="M1500" t="str">
            <v>large zooplankton</v>
          </cell>
          <cell r="N1500" t="str">
            <v xml:space="preserve"> </v>
          </cell>
          <cell r="O1500" t="str">
            <v>Benthic detritivore</v>
          </cell>
          <cell r="P1500" t="str">
            <v>BD</v>
          </cell>
        </row>
        <row r="1501">
          <cell r="C1501" t="str">
            <v>Cirolanidae - undifferentiated</v>
          </cell>
          <cell r="D1501" t="str">
            <v>Arthropoda/Crustacea</v>
          </cell>
          <cell r="E1501" t="str">
            <v>Malacostraca/Eumalacostraca/Peracarida</v>
          </cell>
          <cell r="F1501" t="str">
            <v>Isopoda/Flabellifera//Cirolanidae</v>
          </cell>
          <cell r="O1501" t="str">
            <v>Benthic detritivore</v>
          </cell>
          <cell r="P1501" t="str">
            <v>BD</v>
          </cell>
        </row>
        <row r="1502">
          <cell r="C1502" t="str">
            <v>Booralana bathynella</v>
          </cell>
          <cell r="D1502" t="str">
            <v>Arthropoda</v>
          </cell>
          <cell r="E1502" t="str">
            <v>Malacostraca</v>
          </cell>
          <cell r="F1502" t="str">
            <v>Cirolanidae</v>
          </cell>
          <cell r="J1502">
            <v>0</v>
          </cell>
          <cell r="K1502">
            <v>0</v>
          </cell>
          <cell r="L1502">
            <v>0</v>
          </cell>
          <cell r="M1502">
            <v>0</v>
          </cell>
          <cell r="O1502" t="str">
            <v>Benthic detritivore</v>
          </cell>
          <cell r="P1502" t="str">
            <v>BD</v>
          </cell>
        </row>
        <row r="1503">
          <cell r="C1503" t="str">
            <v>Natatolana sp. MoV 6881</v>
          </cell>
          <cell r="D1503" t="str">
            <v>Arthropoda</v>
          </cell>
          <cell r="E1503" t="str">
            <v>Malacostraca</v>
          </cell>
          <cell r="F1503" t="str">
            <v>Cirolanidae</v>
          </cell>
          <cell r="J1503">
            <v>0</v>
          </cell>
          <cell r="K1503">
            <v>0</v>
          </cell>
          <cell r="L1503">
            <v>0</v>
          </cell>
          <cell r="M1503">
            <v>0</v>
          </cell>
          <cell r="O1503" t="str">
            <v>Benthic detritivore</v>
          </cell>
          <cell r="P1503" t="str">
            <v>BD</v>
          </cell>
        </row>
        <row r="1504">
          <cell r="C1504" t="str">
            <v>Plakolana sp. MoV 6882</v>
          </cell>
          <cell r="D1504" t="str">
            <v>Arthropoda</v>
          </cell>
          <cell r="E1504" t="str">
            <v>Malacostraca</v>
          </cell>
          <cell r="F1504" t="str">
            <v>Cirolanidae</v>
          </cell>
          <cell r="J1504">
            <v>0</v>
          </cell>
          <cell r="K1504">
            <v>0</v>
          </cell>
          <cell r="L1504">
            <v>0</v>
          </cell>
          <cell r="M1504">
            <v>0</v>
          </cell>
          <cell r="O1504" t="str">
            <v>Benthic detritivore</v>
          </cell>
          <cell r="P1504" t="str">
            <v>BD</v>
          </cell>
        </row>
        <row r="1505">
          <cell r="C1505" t="str">
            <v>Natatolana sp. 1</v>
          </cell>
          <cell r="D1505" t="str">
            <v>Arthropoda</v>
          </cell>
          <cell r="E1505" t="str">
            <v>Malacostraca</v>
          </cell>
          <cell r="F1505" t="str">
            <v>Cirolanidae</v>
          </cell>
          <cell r="J1505">
            <v>0</v>
          </cell>
          <cell r="K1505">
            <v>0</v>
          </cell>
          <cell r="L1505">
            <v>0</v>
          </cell>
          <cell r="M1505">
            <v>0</v>
          </cell>
          <cell r="O1505" t="str">
            <v>Benthic detritivore</v>
          </cell>
          <cell r="P1505" t="str">
            <v>BD</v>
          </cell>
        </row>
        <row r="1506">
          <cell r="C1506" t="str">
            <v>Natatolana cf. matong</v>
          </cell>
          <cell r="O1506" t="str">
            <v>Benthic detritivore</v>
          </cell>
          <cell r="P1506" t="str">
            <v>BD</v>
          </cell>
        </row>
        <row r="1507">
          <cell r="C1507" t="str">
            <v>Natatolana cf. matong</v>
          </cell>
          <cell r="D1507" t="str">
            <v>Arthropoda</v>
          </cell>
          <cell r="E1507" t="str">
            <v>Malacostraca</v>
          </cell>
          <cell r="F1507" t="str">
            <v>Cirolanidae</v>
          </cell>
          <cell r="J1507">
            <v>0</v>
          </cell>
          <cell r="K1507">
            <v>0</v>
          </cell>
          <cell r="L1507">
            <v>0</v>
          </cell>
          <cell r="M1507">
            <v>0</v>
          </cell>
          <cell r="O1507" t="str">
            <v>Benthic detritivore</v>
          </cell>
          <cell r="P1507" t="str">
            <v>BD</v>
          </cell>
        </row>
        <row r="1508">
          <cell r="C1508" t="str">
            <v>Lanocira latifrons</v>
          </cell>
          <cell r="D1508" t="str">
            <v>Arthropoda/Crustacea</v>
          </cell>
          <cell r="E1508" t="str">
            <v>Malacostraca/Eumalacostraca/Peracarida</v>
          </cell>
          <cell r="F1508" t="str">
            <v>Isopoda/Flabellifera/Corallanidae/</v>
          </cell>
          <cell r="G1508" t="str">
            <v>Arthropoda/CrustaceaMalacostraca/Eumalacostraca/PeracaridaIsopoda/Flabellifera/Corallanidae/</v>
          </cell>
          <cell r="H1508" t="str">
            <v>benthic crustacean</v>
          </cell>
          <cell r="I1508" t="str">
            <v>epibenthos</v>
          </cell>
          <cell r="J1508" t="str">
            <v>epibenthos</v>
          </cell>
          <cell r="K1508" t="str">
            <v>large zooplankton</v>
          </cell>
          <cell r="L1508" t="str">
            <v>large zooplankton</v>
          </cell>
          <cell r="M1508" t="str">
            <v>large zooplankton</v>
          </cell>
          <cell r="N1508" t="str">
            <v xml:space="preserve"> </v>
          </cell>
          <cell r="O1508" t="str">
            <v>Benthic detritivore</v>
          </cell>
          <cell r="P1508" t="str">
            <v>BD</v>
          </cell>
        </row>
        <row r="1509">
          <cell r="C1509" t="str">
            <v>Lanocira sp.</v>
          </cell>
          <cell r="D1509" t="str">
            <v>Arthropoda/Crustacea</v>
          </cell>
          <cell r="E1509" t="str">
            <v>Malacostraca/Eumalacostraca/Peracarida</v>
          </cell>
          <cell r="F1509" t="str">
            <v>Isopoda/Flabellifera/Corallanidae/</v>
          </cell>
          <cell r="G1509" t="str">
            <v>Arthropoda/CrustaceaMalacostraca/Eumalacostraca/PeracaridaIsopoda/Flabellifera/Corallanidae/</v>
          </cell>
          <cell r="H1509" t="str">
            <v>benthic crustacean</v>
          </cell>
          <cell r="I1509" t="str">
            <v>epibenthos</v>
          </cell>
          <cell r="J1509" t="str">
            <v>epibenthos</v>
          </cell>
          <cell r="K1509" t="str">
            <v>large zooplankton</v>
          </cell>
          <cell r="L1509" t="str">
            <v>large zooplankton</v>
          </cell>
          <cell r="M1509" t="str">
            <v>large zooplankton</v>
          </cell>
          <cell r="N1509" t="str">
            <v xml:space="preserve"> </v>
          </cell>
          <cell r="O1509" t="str">
            <v>Benthic detritivore</v>
          </cell>
          <cell r="P1509" t="str">
            <v>BD</v>
          </cell>
        </row>
        <row r="1510">
          <cell r="C1510" t="str">
            <v>Cymothoidae</v>
          </cell>
          <cell r="D1510" t="str">
            <v>Arthropoda/Crustacea</v>
          </cell>
          <cell r="E1510" t="str">
            <v>Malacostraca/Eumalacostraca/Peracarida</v>
          </cell>
          <cell r="F1510" t="str">
            <v>Isopoda/Flabellifera//Cymothoidae</v>
          </cell>
          <cell r="G1510" t="str">
            <v>Arthropoda/CrustaceaMalacostraca/Eumalacostraca/PeracaridaIsopoda/Flabellifera//Cymothoidae</v>
          </cell>
          <cell r="H1510" t="str">
            <v>benthic crustacean</v>
          </cell>
          <cell r="I1510" t="str">
            <v>epibenthos</v>
          </cell>
          <cell r="J1510" t="str">
            <v>epibenthos</v>
          </cell>
          <cell r="K1510" t="str">
            <v>large zooplankton</v>
          </cell>
          <cell r="L1510" t="str">
            <v>large zooplankton</v>
          </cell>
          <cell r="M1510" t="str">
            <v>large zooplankton</v>
          </cell>
          <cell r="N1510" t="str">
            <v xml:space="preserve"> </v>
          </cell>
          <cell r="O1510" t="str">
            <v>Benthic detritivore</v>
          </cell>
          <cell r="P1510" t="str">
            <v>BD</v>
          </cell>
        </row>
        <row r="1511">
          <cell r="C1511" t="str">
            <v>Elthusa sp. 1</v>
          </cell>
          <cell r="D1511" t="str">
            <v>Arthropoda</v>
          </cell>
          <cell r="E1511" t="str">
            <v>Malacostraca</v>
          </cell>
          <cell r="F1511" t="str">
            <v>Cymothoidae</v>
          </cell>
          <cell r="J1511">
            <v>0</v>
          </cell>
          <cell r="K1511">
            <v>0</v>
          </cell>
          <cell r="L1511">
            <v>0</v>
          </cell>
          <cell r="M1511">
            <v>0</v>
          </cell>
          <cell r="O1511" t="str">
            <v>Benthic detritivore</v>
          </cell>
          <cell r="P1511" t="str">
            <v>BD</v>
          </cell>
        </row>
        <row r="1512">
          <cell r="C1512" t="str">
            <v>Anilocra sp.</v>
          </cell>
          <cell r="D1512" t="str">
            <v>Arthropoda/Crustacea</v>
          </cell>
          <cell r="E1512" t="str">
            <v>Malacostraca/Eumalacostraca/Peracarida</v>
          </cell>
          <cell r="F1512" t="str">
            <v>Isopoda/Flabellifera</v>
          </cell>
          <cell r="G1512" t="str">
            <v>Arthropoda/CrustaceaMalacostraca/Eumalacostraca/PeracaridaIsopoda/Flabellifera</v>
          </cell>
          <cell r="H1512" t="str">
            <v>benthic crustacean</v>
          </cell>
          <cell r="I1512" t="str">
            <v>epibenthos</v>
          </cell>
          <cell r="J1512" t="str">
            <v>epibenthos</v>
          </cell>
          <cell r="K1512" t="str">
            <v>large zooplankton</v>
          </cell>
          <cell r="L1512" t="str">
            <v>large zooplankton</v>
          </cell>
          <cell r="M1512" t="str">
            <v>large zooplankton</v>
          </cell>
          <cell r="N1512" t="str">
            <v xml:space="preserve"> </v>
          </cell>
          <cell r="O1512" t="str">
            <v>Benthic detritivore</v>
          </cell>
          <cell r="P1512" t="str">
            <v>BD</v>
          </cell>
        </row>
        <row r="1513">
          <cell r="C1513" t="str">
            <v>Limnoriidae</v>
          </cell>
          <cell r="D1513" t="str">
            <v>Arthropoda/Crustacea</v>
          </cell>
          <cell r="E1513" t="str">
            <v>Malacostraca/Eumalacostraca/Peracarida</v>
          </cell>
          <cell r="F1513" t="str">
            <v>Isopoda/Flabellifera//Limnoriidae</v>
          </cell>
          <cell r="G1513" t="str">
            <v>Arthropoda/CrustaceaMalacostraca/Eumalacostraca/PeracaridaIsopoda/Flabellifera//Limnoriidae</v>
          </cell>
          <cell r="H1513" t="str">
            <v>benthic crustacean</v>
          </cell>
          <cell r="I1513" t="str">
            <v>epibenthos</v>
          </cell>
          <cell r="J1513" t="str">
            <v>epibenthos</v>
          </cell>
          <cell r="K1513" t="str">
            <v>large zooplankton</v>
          </cell>
          <cell r="L1513" t="str">
            <v>large zooplankton</v>
          </cell>
          <cell r="M1513" t="str">
            <v>large zooplankton</v>
          </cell>
          <cell r="N1513" t="str">
            <v xml:space="preserve"> </v>
          </cell>
          <cell r="O1513" t="str">
            <v>Benthic detritivore</v>
          </cell>
          <cell r="P1513" t="str">
            <v>BD</v>
          </cell>
        </row>
        <row r="1514">
          <cell r="C1514" t="str">
            <v>Isopoda cf. Seriolis sp.</v>
          </cell>
          <cell r="D1514" t="str">
            <v>Arthropoda/Crustacea</v>
          </cell>
          <cell r="E1514" t="str">
            <v>Malacostraca/Eumalacostraca/Peracarida</v>
          </cell>
          <cell r="F1514" t="str">
            <v>Isopoda/Flabellifera//Serolidae</v>
          </cell>
          <cell r="G1514" t="str">
            <v>Arthropoda/CrustaceaMalacostraca/Eumalacostraca/PeracaridaIsopoda/Flabellifera//Serolidae</v>
          </cell>
          <cell r="H1514" t="str">
            <v>benthic crustacean</v>
          </cell>
          <cell r="I1514" t="str">
            <v>epibenthos</v>
          </cell>
          <cell r="J1514" t="str">
            <v>epibenthos</v>
          </cell>
          <cell r="K1514" t="str">
            <v>large zooplankton</v>
          </cell>
          <cell r="L1514" t="str">
            <v>large zooplankton</v>
          </cell>
          <cell r="M1514" t="str">
            <v>large zooplankton</v>
          </cell>
          <cell r="N1514" t="str">
            <v xml:space="preserve"> </v>
          </cell>
          <cell r="O1514" t="str">
            <v>Benthic detritivore</v>
          </cell>
          <cell r="P1514" t="str">
            <v>BD</v>
          </cell>
        </row>
        <row r="1515">
          <cell r="C1515" t="str">
            <v>Serolis australiensis</v>
          </cell>
          <cell r="D1515" t="str">
            <v>Arthropoda/Crustacea</v>
          </cell>
          <cell r="E1515" t="str">
            <v>Malacostraca/Eumalacostraca/Peracarida</v>
          </cell>
          <cell r="F1515" t="str">
            <v>Isopoda/Flabellifera//Serolidae</v>
          </cell>
          <cell r="G1515" t="str">
            <v>Arthropoda/CrustaceaMalacostraca/Eumalacostraca/PeracaridaIsopoda/Flabellifera//Serolidae</v>
          </cell>
          <cell r="H1515" t="str">
            <v>benthic crustacean</v>
          </cell>
          <cell r="I1515" t="str">
            <v>epibenthos</v>
          </cell>
          <cell r="J1515" t="str">
            <v>epibenthos</v>
          </cell>
          <cell r="K1515" t="str">
            <v>large zooplankton</v>
          </cell>
          <cell r="L1515" t="str">
            <v>large zooplankton</v>
          </cell>
          <cell r="M1515" t="str">
            <v>large zooplankton</v>
          </cell>
          <cell r="N1515" t="str">
            <v xml:space="preserve"> </v>
          </cell>
          <cell r="O1515" t="str">
            <v>Benthic detritivore</v>
          </cell>
          <cell r="P1515" t="str">
            <v>BD</v>
          </cell>
        </row>
        <row r="1516">
          <cell r="C1516" t="str">
            <v>Serolis longicaudata</v>
          </cell>
          <cell r="D1516" t="str">
            <v>Arthropoda/Crustacea</v>
          </cell>
          <cell r="E1516" t="str">
            <v>Malacostraca/Eumalacostraca/Peracarida</v>
          </cell>
          <cell r="F1516" t="str">
            <v>Isopoda/Flabellifera//Serolidae</v>
          </cell>
          <cell r="G1516" t="str">
            <v>Arthropoda/CrustaceaMalacostraca/Eumalacostraca/PeracaridaIsopoda/Flabellifera//Serolidae</v>
          </cell>
          <cell r="H1516" t="str">
            <v>benthic crustacean</v>
          </cell>
          <cell r="I1516" t="str">
            <v>epibenthos</v>
          </cell>
          <cell r="J1516" t="str">
            <v>epibenthos</v>
          </cell>
          <cell r="K1516" t="str">
            <v>large zooplankton</v>
          </cell>
          <cell r="L1516" t="str">
            <v>large zooplankton</v>
          </cell>
          <cell r="M1516" t="str">
            <v>large zooplankton</v>
          </cell>
          <cell r="N1516" t="str">
            <v xml:space="preserve"> </v>
          </cell>
          <cell r="O1516" t="str">
            <v>Benthic detritivore</v>
          </cell>
          <cell r="P1516" t="str">
            <v>BD</v>
          </cell>
        </row>
        <row r="1517">
          <cell r="C1517" t="str">
            <v>Serolis sp.</v>
          </cell>
          <cell r="D1517" t="str">
            <v>Arthropoda/Crustacea</v>
          </cell>
          <cell r="E1517" t="str">
            <v>Malacostraca/Eumalacostraca/Peracarida</v>
          </cell>
          <cell r="F1517" t="str">
            <v>Isopoda/Flabellifera//Serolidae</v>
          </cell>
          <cell r="G1517" t="str">
            <v>Arthropoda/CrustaceaMalacostraca/Eumalacostraca/PeracaridaIsopoda/Flabellifera//Serolidae</v>
          </cell>
          <cell r="H1517" t="str">
            <v>benthic crustacean</v>
          </cell>
          <cell r="I1517" t="str">
            <v>epibenthos</v>
          </cell>
          <cell r="J1517" t="str">
            <v>epibenthos</v>
          </cell>
          <cell r="K1517" t="str">
            <v>large zooplankton</v>
          </cell>
          <cell r="L1517" t="str">
            <v>large zooplankton</v>
          </cell>
          <cell r="M1517" t="str">
            <v>large zooplankton</v>
          </cell>
          <cell r="N1517" t="str">
            <v xml:space="preserve"> </v>
          </cell>
          <cell r="O1517" t="str">
            <v>Benthic detritivore</v>
          </cell>
          <cell r="P1517" t="str">
            <v>BD</v>
          </cell>
        </row>
        <row r="1518">
          <cell r="C1518" t="str">
            <v>Brucerolis victoriensis</v>
          </cell>
          <cell r="D1518" t="str">
            <v>Arthropoda</v>
          </cell>
          <cell r="E1518" t="str">
            <v>Malacostraca</v>
          </cell>
          <cell r="F1518" t="str">
            <v>Serolidae</v>
          </cell>
          <cell r="J1518">
            <v>0</v>
          </cell>
          <cell r="K1518">
            <v>0</v>
          </cell>
          <cell r="L1518">
            <v>0</v>
          </cell>
          <cell r="M1518">
            <v>0</v>
          </cell>
          <cell r="O1518" t="str">
            <v>Benthic detritivore</v>
          </cell>
          <cell r="P1518" t="str">
            <v>BD</v>
          </cell>
        </row>
        <row r="1519">
          <cell r="C1519" t="str">
            <v>Acutiserolis spp.</v>
          </cell>
          <cell r="D1519" t="str">
            <v>Arthropoda</v>
          </cell>
          <cell r="E1519" t="str">
            <v>Malacostraca</v>
          </cell>
          <cell r="F1519" t="str">
            <v>Serolidae</v>
          </cell>
          <cell r="J1519">
            <v>0</v>
          </cell>
          <cell r="K1519">
            <v>0</v>
          </cell>
          <cell r="L1519">
            <v>0</v>
          </cell>
          <cell r="M1519">
            <v>0</v>
          </cell>
          <cell r="O1519" t="str">
            <v>Benthic detritivore</v>
          </cell>
          <cell r="P1519" t="str">
            <v>BD</v>
          </cell>
        </row>
        <row r="1520">
          <cell r="C1520" t="str">
            <v>Sphaeromatidae</v>
          </cell>
          <cell r="D1520" t="str">
            <v>Arthropoda/Crustacea</v>
          </cell>
          <cell r="E1520" t="str">
            <v>Malacostraca/Eumalacostraca/Peracarida</v>
          </cell>
          <cell r="F1520" t="str">
            <v>Isopoda/Flabellifera//Sphaeromatidae</v>
          </cell>
          <cell r="G1520" t="str">
            <v>Arthropoda/CrustaceaMalacostraca/Eumalacostraca/PeracaridaIsopoda/Flabellifera//Sphaeromatidae</v>
          </cell>
          <cell r="H1520" t="str">
            <v>benthic crustacean</v>
          </cell>
          <cell r="I1520" t="str">
            <v>epibenthos</v>
          </cell>
          <cell r="J1520" t="str">
            <v>epibenthos</v>
          </cell>
          <cell r="K1520" t="str">
            <v>large zooplankton</v>
          </cell>
          <cell r="L1520" t="str">
            <v>large zooplankton</v>
          </cell>
          <cell r="M1520" t="str">
            <v>large zooplankton</v>
          </cell>
          <cell r="N1520" t="str">
            <v xml:space="preserve"> </v>
          </cell>
          <cell r="O1520" t="str">
            <v>Benthic detritivore</v>
          </cell>
          <cell r="P1520" t="str">
            <v>BD</v>
          </cell>
        </row>
        <row r="1521">
          <cell r="C1521" t="str">
            <v>Sphaeromatidae 1</v>
          </cell>
          <cell r="D1521" t="str">
            <v>Arthropoda/Crustacea</v>
          </cell>
          <cell r="E1521" t="str">
            <v>Malacostraca/Eumalacostraca/Peracarida</v>
          </cell>
          <cell r="F1521" t="str">
            <v>Isopoda/Flabellifera//Sphaeromatidae</v>
          </cell>
          <cell r="G1521" t="str">
            <v>Arthropoda/CrustaceaMalacostraca/Eumalacostraca/PeracaridaIsopoda/Flabellifera//Sphaeromatidae</v>
          </cell>
          <cell r="H1521" t="str">
            <v>benthic crustacean</v>
          </cell>
          <cell r="I1521" t="str">
            <v>epibenthos</v>
          </cell>
          <cell r="J1521" t="str">
            <v>epibenthos</v>
          </cell>
          <cell r="K1521" t="str">
            <v>large zooplankton</v>
          </cell>
          <cell r="L1521" t="str">
            <v>large zooplankton</v>
          </cell>
          <cell r="M1521" t="str">
            <v>large zooplankton</v>
          </cell>
          <cell r="N1521" t="str">
            <v xml:space="preserve"> </v>
          </cell>
          <cell r="O1521" t="str">
            <v>Benthic detritivore</v>
          </cell>
          <cell r="P1521" t="str">
            <v>BD</v>
          </cell>
        </row>
        <row r="1522">
          <cell r="C1522" t="str">
            <v>Sphaeromatidae remains</v>
          </cell>
          <cell r="D1522" t="str">
            <v>Arthropoda/Crustacea</v>
          </cell>
          <cell r="E1522" t="str">
            <v>Malacostraca/Eumalacostraca/Peracarida</v>
          </cell>
          <cell r="F1522" t="str">
            <v>Isopoda/Flabellifera//Sphaeromatidae</v>
          </cell>
          <cell r="G1522" t="str">
            <v>Arthropoda/CrustaceaMalacostraca/Eumalacostraca/PeracaridaIsopoda/Flabellifera//Sphaeromatidae</v>
          </cell>
          <cell r="H1522" t="str">
            <v>benthic crustacean</v>
          </cell>
          <cell r="I1522" t="str">
            <v>epibenthos</v>
          </cell>
          <cell r="J1522" t="str">
            <v>epibenthos</v>
          </cell>
          <cell r="K1522" t="str">
            <v>large zooplankton</v>
          </cell>
          <cell r="L1522" t="str">
            <v>large zooplankton</v>
          </cell>
          <cell r="M1522" t="str">
            <v>large zooplankton</v>
          </cell>
          <cell r="N1522" t="str">
            <v xml:space="preserve"> </v>
          </cell>
          <cell r="O1522" t="str">
            <v>Benthic detritivore</v>
          </cell>
          <cell r="P1522" t="str">
            <v>BD</v>
          </cell>
        </row>
        <row r="1523">
          <cell r="C1523" t="str">
            <v>Sphaeromatidae cf. Parasphaeroma sp.</v>
          </cell>
          <cell r="D1523" t="str">
            <v>Arthropoda/Crustacea</v>
          </cell>
          <cell r="E1523" t="str">
            <v>Malacostraca/Eumalacostraca/Peracarida</v>
          </cell>
          <cell r="F1523" t="str">
            <v>Isopoda/Flabellifera//Sphaeromatidae</v>
          </cell>
          <cell r="G1523" t="str">
            <v>Arthropoda/CrustaceaMalacostraca/Eumalacostraca/PeracaridaIsopoda/Flabellifera//Sphaeromatidae</v>
          </cell>
          <cell r="H1523" t="str">
            <v>benthic crustacean</v>
          </cell>
          <cell r="I1523" t="str">
            <v>epibenthos</v>
          </cell>
          <cell r="J1523" t="str">
            <v>epibenthos</v>
          </cell>
          <cell r="K1523" t="str">
            <v>large zooplankton</v>
          </cell>
          <cell r="L1523" t="str">
            <v>large zooplankton</v>
          </cell>
          <cell r="M1523" t="str">
            <v>large zooplankton</v>
          </cell>
          <cell r="N1523" t="str">
            <v xml:space="preserve"> </v>
          </cell>
          <cell r="O1523" t="str">
            <v>Benthic detritivore</v>
          </cell>
          <cell r="P1523" t="str">
            <v>BD</v>
          </cell>
        </row>
        <row r="1524">
          <cell r="C1524" t="str">
            <v>Cilicaeopsis sp. 2</v>
          </cell>
          <cell r="D1524" t="str">
            <v>Arthropoda</v>
          </cell>
          <cell r="E1524" t="str">
            <v>Malacostraca</v>
          </cell>
          <cell r="F1524" t="str">
            <v>Sphaeromatidae</v>
          </cell>
          <cell r="J1524">
            <v>0</v>
          </cell>
          <cell r="K1524">
            <v>0</v>
          </cell>
          <cell r="L1524">
            <v>0</v>
          </cell>
          <cell r="M1524">
            <v>0</v>
          </cell>
          <cell r="O1524" t="str">
            <v>Benthic detritivore</v>
          </cell>
          <cell r="P1524" t="str">
            <v>BD</v>
          </cell>
        </row>
        <row r="1525">
          <cell r="C1525" t="str">
            <v>Cercosphaera sp. 1</v>
          </cell>
          <cell r="O1525" t="str">
            <v>Benthic detritivore</v>
          </cell>
          <cell r="P1525" t="str">
            <v>BD</v>
          </cell>
        </row>
        <row r="1526">
          <cell r="C1526" t="str">
            <v>Cercosphaera sp. 1</v>
          </cell>
          <cell r="D1526" t="str">
            <v>Arthropoda</v>
          </cell>
          <cell r="E1526" t="str">
            <v>Malacostraca</v>
          </cell>
          <cell r="F1526" t="str">
            <v>Sphaeromatidae</v>
          </cell>
          <cell r="J1526">
            <v>0</v>
          </cell>
          <cell r="K1526">
            <v>0</v>
          </cell>
          <cell r="L1526">
            <v>0</v>
          </cell>
          <cell r="M1526">
            <v>0</v>
          </cell>
          <cell r="O1526" t="str">
            <v>Benthic detritivore</v>
          </cell>
          <cell r="P1526" t="str">
            <v>BD</v>
          </cell>
        </row>
        <row r="1527">
          <cell r="C1527" t="str">
            <v>Cilicaeopsis sp. 1</v>
          </cell>
          <cell r="O1527" t="str">
            <v>Benthic detritivore</v>
          </cell>
          <cell r="P1527" t="str">
            <v>BD</v>
          </cell>
        </row>
        <row r="1528">
          <cell r="C1528" t="str">
            <v>Cilicaeopsis sp. 1</v>
          </cell>
          <cell r="O1528" t="str">
            <v>Benthic detritivore</v>
          </cell>
          <cell r="P1528" t="str">
            <v>BD</v>
          </cell>
        </row>
        <row r="1529">
          <cell r="C1529" t="str">
            <v>Cilicaeopsis sp. 1</v>
          </cell>
          <cell r="D1529" t="str">
            <v>Arthropoda</v>
          </cell>
          <cell r="E1529" t="str">
            <v>Malacostraca</v>
          </cell>
          <cell r="F1529" t="str">
            <v>Sphaeromatidae</v>
          </cell>
          <cell r="J1529">
            <v>0</v>
          </cell>
          <cell r="K1529">
            <v>0</v>
          </cell>
          <cell r="L1529">
            <v>0</v>
          </cell>
          <cell r="M1529">
            <v>0</v>
          </cell>
          <cell r="O1529" t="str">
            <v>Benthic detritivore</v>
          </cell>
          <cell r="P1529" t="str">
            <v>BD</v>
          </cell>
        </row>
        <row r="1530">
          <cell r="C1530" t="str">
            <v>Sphaeromatidae cf. Cymodoce sp.</v>
          </cell>
          <cell r="D1530" t="str">
            <v>Arthropoda/Crustacea</v>
          </cell>
          <cell r="E1530" t="str">
            <v>Malacostraca/Eumalacostraca/Peracarida</v>
          </cell>
          <cell r="F1530" t="str">
            <v>Isopoda/Flabellifera//Sphaeromatidae</v>
          </cell>
          <cell r="G1530" t="str">
            <v>Arthropoda/CrustaceaMalacostraca/Eumalacostraca/PeracaridaIsopoda/Flabellifera//Sphaeromatidae</v>
          </cell>
          <cell r="H1530" t="str">
            <v>benthic crustacean</v>
          </cell>
          <cell r="I1530" t="str">
            <v>epibenthos</v>
          </cell>
          <cell r="J1530" t="str">
            <v>epibenthos</v>
          </cell>
          <cell r="K1530" t="str">
            <v>large zooplankton</v>
          </cell>
          <cell r="L1530" t="str">
            <v>large zooplankton</v>
          </cell>
          <cell r="M1530" t="str">
            <v>large zooplankton</v>
          </cell>
          <cell r="N1530" t="str">
            <v xml:space="preserve"> </v>
          </cell>
          <cell r="O1530" t="str">
            <v>Benthic detritivore</v>
          </cell>
          <cell r="P1530" t="str">
            <v>BD</v>
          </cell>
        </row>
        <row r="1531">
          <cell r="C1531" t="str">
            <v>Sphaeromatidae cf. Dynamenella sp.</v>
          </cell>
          <cell r="D1531" t="str">
            <v>Arthropoda/Crustacea</v>
          </cell>
          <cell r="E1531" t="str">
            <v>Malacostraca/Eumalacostraca/Peracarida</v>
          </cell>
          <cell r="F1531" t="str">
            <v>Isopoda/Flabellifera//Sphaeromatidae</v>
          </cell>
          <cell r="G1531" t="str">
            <v>Arthropoda/CrustaceaMalacostraca/Eumalacostraca/PeracaridaIsopoda/Flabellifera//Sphaeromatidae</v>
          </cell>
          <cell r="H1531" t="str">
            <v>benthic crustacean</v>
          </cell>
          <cell r="I1531" t="str">
            <v>epibenthos</v>
          </cell>
          <cell r="J1531" t="str">
            <v>epibenthos</v>
          </cell>
          <cell r="K1531" t="str">
            <v>large zooplankton</v>
          </cell>
          <cell r="L1531" t="str">
            <v>large zooplankton</v>
          </cell>
          <cell r="M1531" t="str">
            <v>large zooplankton</v>
          </cell>
          <cell r="N1531" t="str">
            <v xml:space="preserve"> </v>
          </cell>
          <cell r="O1531" t="str">
            <v>Benthic detritivore</v>
          </cell>
          <cell r="P1531" t="str">
            <v>BD</v>
          </cell>
        </row>
        <row r="1532">
          <cell r="C1532" t="str">
            <v>Arcturididae</v>
          </cell>
          <cell r="K1532" t="str">
            <v>large zooplankton</v>
          </cell>
          <cell r="L1532" t="str">
            <v>large zooplankton</v>
          </cell>
          <cell r="M1532" t="str">
            <v>large zooplankton</v>
          </cell>
          <cell r="O1532" t="str">
            <v>Benthic detritivore</v>
          </cell>
          <cell r="P1532" t="str">
            <v>BD</v>
          </cell>
        </row>
        <row r="1533">
          <cell r="C1533" t="str">
            <v>Spinarcturus natalensis</v>
          </cell>
          <cell r="D1533" t="str">
            <v>Arthropoda/Crustacea</v>
          </cell>
          <cell r="E1533" t="str">
            <v>Malacostraca/Eumalacostraca/Peracarida</v>
          </cell>
          <cell r="F1533" t="str">
            <v>Isopoda/Valvifera</v>
          </cell>
          <cell r="G1533" t="str">
            <v>Arthropoda/CrustaceaMalacostraca/Eumalacostraca/PeracaridaIsopoda/Valvifera</v>
          </cell>
          <cell r="H1533" t="str">
            <v>benthic crustacean</v>
          </cell>
          <cell r="I1533" t="str">
            <v>epibenthos</v>
          </cell>
          <cell r="J1533" t="str">
            <v>epibenthos</v>
          </cell>
          <cell r="K1533" t="str">
            <v>large zooplankton</v>
          </cell>
          <cell r="L1533" t="str">
            <v>large zooplankton</v>
          </cell>
          <cell r="M1533" t="str">
            <v>large zooplankton</v>
          </cell>
          <cell r="N1533" t="str">
            <v xml:space="preserve"> </v>
          </cell>
          <cell r="O1533" t="str">
            <v>Benthic detritivore</v>
          </cell>
          <cell r="P1533" t="str">
            <v>BD</v>
          </cell>
        </row>
        <row r="1534">
          <cell r="C1534" t="str">
            <v>Valvifera</v>
          </cell>
          <cell r="D1534" t="str">
            <v>Arthropoda/Crustacea</v>
          </cell>
          <cell r="E1534" t="str">
            <v>Malacostraca/Eumalacostraca/Peracarida</v>
          </cell>
          <cell r="F1534" t="str">
            <v>Isopoda/Valvifera</v>
          </cell>
          <cell r="G1534" t="str">
            <v>Arthropoda/CrustaceaMalacostraca/Eumalacostraca/PeracaridaIsopoda/Valvifera</v>
          </cell>
          <cell r="H1534" t="str">
            <v>benthic crustacean</v>
          </cell>
          <cell r="I1534" t="str">
            <v>epibenthos</v>
          </cell>
          <cell r="J1534" t="str">
            <v>epibenthos</v>
          </cell>
          <cell r="K1534" t="str">
            <v>large zooplankton</v>
          </cell>
          <cell r="L1534" t="str">
            <v>large zooplankton</v>
          </cell>
          <cell r="M1534" t="str">
            <v>large zooplankton</v>
          </cell>
          <cell r="N1534" t="str">
            <v xml:space="preserve"> </v>
          </cell>
          <cell r="O1534" t="str">
            <v>Benthic detritivore</v>
          </cell>
          <cell r="P1534" t="str">
            <v>BD</v>
          </cell>
        </row>
        <row r="1535">
          <cell r="C1535" t="str">
            <v>Antarcturus sp. 1</v>
          </cell>
          <cell r="D1535" t="str">
            <v>Arthropoda</v>
          </cell>
          <cell r="E1535" t="str">
            <v>Malacostraca</v>
          </cell>
          <cell r="F1535" t="str">
            <v>Antarcturidae</v>
          </cell>
          <cell r="J1535">
            <v>0</v>
          </cell>
          <cell r="K1535">
            <v>0</v>
          </cell>
          <cell r="L1535">
            <v>0</v>
          </cell>
          <cell r="M1535">
            <v>0</v>
          </cell>
          <cell r="O1535" t="str">
            <v>Benthic detritivore</v>
          </cell>
          <cell r="P1535" t="str">
            <v>BD</v>
          </cell>
        </row>
        <row r="1536">
          <cell r="C1536" t="str">
            <v>Antarcturus sp.</v>
          </cell>
          <cell r="D1536" t="str">
            <v>Arthropoda/Crustacea</v>
          </cell>
          <cell r="E1536" t="str">
            <v>Malacostraca/Eumalacostraca/Peracarida</v>
          </cell>
          <cell r="F1536" t="str">
            <v>Isopoda/Valvifera</v>
          </cell>
          <cell r="G1536" t="str">
            <v>Arthropoda/CrustaceaMalacostraca/Eumalacostraca/PeracaridaIsopoda/Valvifera</v>
          </cell>
          <cell r="H1536" t="str">
            <v>benthic crustacean</v>
          </cell>
          <cell r="I1536" t="str">
            <v>epibenthos</v>
          </cell>
          <cell r="J1536" t="str">
            <v>epibenthos</v>
          </cell>
          <cell r="K1536" t="str">
            <v>large zooplankton</v>
          </cell>
          <cell r="L1536" t="str">
            <v>large zooplankton</v>
          </cell>
          <cell r="M1536" t="str">
            <v>large zooplankton</v>
          </cell>
          <cell r="N1536" t="str">
            <v xml:space="preserve"> </v>
          </cell>
          <cell r="O1536" t="str">
            <v>Benthic detritivore</v>
          </cell>
          <cell r="P1536" t="str">
            <v>BD</v>
          </cell>
        </row>
        <row r="1537">
          <cell r="C1537" t="str">
            <v>Arcturidae</v>
          </cell>
          <cell r="D1537" t="str">
            <v>Arthropoda/Crustacea</v>
          </cell>
          <cell r="E1537" t="str">
            <v>Malacostraca/Eumalacostraca/Peracarida</v>
          </cell>
          <cell r="F1537" t="str">
            <v>Isopoda/Valvifera</v>
          </cell>
          <cell r="G1537" t="str">
            <v>Arthropoda/CrustaceaMalacostraca/Eumalacostraca/PeracaridaIsopoda/Valvifera</v>
          </cell>
          <cell r="H1537" t="str">
            <v>benthic crustacean</v>
          </cell>
          <cell r="I1537" t="str">
            <v>epibenthos</v>
          </cell>
          <cell r="J1537" t="str">
            <v>epibenthos</v>
          </cell>
          <cell r="K1537" t="str">
            <v>large zooplankton</v>
          </cell>
          <cell r="L1537" t="str">
            <v>large zooplankton</v>
          </cell>
          <cell r="M1537" t="str">
            <v>large zooplankton</v>
          </cell>
          <cell r="O1537" t="str">
            <v>Benthic detritivore</v>
          </cell>
          <cell r="P1537" t="str">
            <v>BD</v>
          </cell>
        </row>
        <row r="1538">
          <cell r="C1538" t="str">
            <v>Neastacilla sp.</v>
          </cell>
          <cell r="D1538" t="str">
            <v>Arthropoda/Crustacea</v>
          </cell>
          <cell r="E1538" t="str">
            <v>Malacostraca/Eumalacostraca/Peracarida</v>
          </cell>
          <cell r="F1538" t="str">
            <v>Isopoda/Valvifera</v>
          </cell>
          <cell r="G1538" t="str">
            <v>Arthropoda/CrustaceaMalacostraca/Eumalacostraca/PeracaridaIsopoda/Valvifera</v>
          </cell>
          <cell r="H1538" t="str">
            <v>benthic crustacean</v>
          </cell>
          <cell r="I1538" t="str">
            <v>epibenthos</v>
          </cell>
          <cell r="J1538" t="str">
            <v>epibenthos</v>
          </cell>
          <cell r="K1538" t="str">
            <v>large zooplankton</v>
          </cell>
          <cell r="L1538" t="str">
            <v>large zooplankton</v>
          </cell>
          <cell r="M1538" t="str">
            <v>large zooplankton</v>
          </cell>
          <cell r="N1538" t="str">
            <v xml:space="preserve"> </v>
          </cell>
          <cell r="O1538" t="str">
            <v>Benthic detritivore</v>
          </cell>
          <cell r="P1538" t="str">
            <v>BD</v>
          </cell>
        </row>
        <row r="1539">
          <cell r="C1539" t="str">
            <v>Arcturus sp.</v>
          </cell>
          <cell r="D1539" t="str">
            <v>Arthropoda/Crustacea</v>
          </cell>
          <cell r="E1539" t="str">
            <v>Malacostraca/Eumalacostraca/Peracarida</v>
          </cell>
          <cell r="F1539" t="str">
            <v>Isopoda/acturidae</v>
          </cell>
          <cell r="G1539" t="str">
            <v>Arthropoda/CrustaceaMalacostraca/Eumalacostraca/PeracaridaIsopoda/acturidae</v>
          </cell>
          <cell r="H1539" t="str">
            <v>benthic crustacean</v>
          </cell>
          <cell r="I1539" t="str">
            <v>epibenthos</v>
          </cell>
          <cell r="J1539" t="str">
            <v>epibenthos</v>
          </cell>
          <cell r="K1539" t="str">
            <v>large zooplankton</v>
          </cell>
          <cell r="L1539" t="str">
            <v>large zooplankton</v>
          </cell>
          <cell r="M1539" t="str">
            <v>large zooplankton</v>
          </cell>
          <cell r="N1539" t="str">
            <v xml:space="preserve"> </v>
          </cell>
          <cell r="O1539" t="str">
            <v>Benthic detritivore</v>
          </cell>
          <cell r="P1539" t="str">
            <v>BD</v>
          </cell>
        </row>
        <row r="1540">
          <cell r="C1540" t="str">
            <v>Idoteidae</v>
          </cell>
          <cell r="D1540" t="str">
            <v>Arthropoda/Crustacea</v>
          </cell>
          <cell r="E1540" t="str">
            <v>Malacostraca/Eumalacostraca/Peracarida</v>
          </cell>
          <cell r="F1540" t="str">
            <v>Isopoda/Valvifera//Idoteidae</v>
          </cell>
          <cell r="G1540" t="str">
            <v>Arthropoda/CrustaceaMalacostraca/Eumalacostraca/PeracaridaIsopoda/Valvifera//Idoteidae</v>
          </cell>
          <cell r="H1540" t="str">
            <v>benthic crustacean</v>
          </cell>
          <cell r="I1540" t="str">
            <v>epibenthos</v>
          </cell>
          <cell r="J1540" t="str">
            <v>epibenthos</v>
          </cell>
          <cell r="K1540" t="str">
            <v>large zooplankton</v>
          </cell>
          <cell r="L1540" t="str">
            <v>large zooplankton</v>
          </cell>
          <cell r="M1540" t="str">
            <v>large zooplankton</v>
          </cell>
          <cell r="N1540" t="str">
            <v xml:space="preserve"> </v>
          </cell>
          <cell r="O1540" t="str">
            <v>Benthic detritivore</v>
          </cell>
          <cell r="P1540" t="str">
            <v>BD</v>
          </cell>
        </row>
        <row r="1541">
          <cell r="C1541" t="str">
            <v>Idoteidae cf. Euidotea peroni</v>
          </cell>
          <cell r="D1541" t="str">
            <v>Arthropoda/Crustacea</v>
          </cell>
          <cell r="E1541" t="str">
            <v>Malacostraca/Eumalacostraca/Peracarida</v>
          </cell>
          <cell r="F1541" t="str">
            <v>Isopoda/Valvifera//Idoteidae</v>
          </cell>
          <cell r="G1541" t="str">
            <v>Arthropoda/CrustaceaMalacostraca/Eumalacostraca/PeracaridaIsopoda/Valvifera//Idoteidae</v>
          </cell>
          <cell r="H1541" t="str">
            <v>benthic crustacean</v>
          </cell>
          <cell r="I1541" t="str">
            <v>epibenthos</v>
          </cell>
          <cell r="J1541" t="str">
            <v>epibenthos</v>
          </cell>
          <cell r="K1541" t="str">
            <v>large zooplankton</v>
          </cell>
          <cell r="L1541" t="str">
            <v>large zooplankton</v>
          </cell>
          <cell r="M1541" t="str">
            <v>large zooplankton</v>
          </cell>
          <cell r="N1541" t="str">
            <v xml:space="preserve"> </v>
          </cell>
          <cell r="O1541" t="str">
            <v>Benthic detritivore</v>
          </cell>
          <cell r="P1541" t="str">
            <v>BD</v>
          </cell>
        </row>
        <row r="1542">
          <cell r="C1542" t="str">
            <v>Hypsimetopodidae - undifferentiated</v>
          </cell>
          <cell r="O1542" t="str">
            <v>Benthic detritivore</v>
          </cell>
          <cell r="P1542" t="str">
            <v>BD</v>
          </cell>
        </row>
        <row r="1543">
          <cell r="C1543" t="str">
            <v>Dendromunna sp. 1</v>
          </cell>
          <cell r="D1543" t="str">
            <v>Arthropoda</v>
          </cell>
          <cell r="E1543" t="str">
            <v>Malacostraca</v>
          </cell>
          <cell r="F1543" t="str">
            <v>Dendrotionidae</v>
          </cell>
          <cell r="J1543">
            <v>0</v>
          </cell>
          <cell r="K1543">
            <v>0</v>
          </cell>
          <cell r="L1543">
            <v>0</v>
          </cell>
          <cell r="M1543">
            <v>0</v>
          </cell>
          <cell r="O1543" t="str">
            <v>Benthic detritivore</v>
          </cell>
          <cell r="P1543" t="str">
            <v>BD</v>
          </cell>
        </row>
        <row r="1544">
          <cell r="C1544" t="str">
            <v>Desmosomatidae - undifferentiated</v>
          </cell>
          <cell r="D1544" t="str">
            <v>Arthropoda</v>
          </cell>
          <cell r="E1544" t="str">
            <v>Malacostraca</v>
          </cell>
          <cell r="F1544" t="str">
            <v>Desmosomatidae</v>
          </cell>
          <cell r="J1544">
            <v>0</v>
          </cell>
          <cell r="K1544">
            <v>0</v>
          </cell>
          <cell r="L1544">
            <v>0</v>
          </cell>
          <cell r="M1544">
            <v>0</v>
          </cell>
          <cell r="O1544" t="str">
            <v>Benthic detritivore</v>
          </cell>
          <cell r="P1544" t="str">
            <v>BD</v>
          </cell>
        </row>
        <row r="1545">
          <cell r="C1545" t="str">
            <v>Chelator sp. MoV 6869</v>
          </cell>
          <cell r="D1545" t="str">
            <v>Arthropoda</v>
          </cell>
          <cell r="E1545" t="str">
            <v>Malacostraca</v>
          </cell>
          <cell r="F1545" t="str">
            <v>Desmosomatidae</v>
          </cell>
          <cell r="J1545">
            <v>0</v>
          </cell>
          <cell r="K1545">
            <v>0</v>
          </cell>
          <cell r="L1545">
            <v>0</v>
          </cell>
          <cell r="M1545">
            <v>0</v>
          </cell>
          <cell r="O1545" t="str">
            <v>Benthic detritivore</v>
          </cell>
          <cell r="P1545" t="str">
            <v>BD</v>
          </cell>
        </row>
        <row r="1546">
          <cell r="C1546" t="str">
            <v>Chelator sp. MoV 6868</v>
          </cell>
          <cell r="D1546" t="str">
            <v>Arthropoda</v>
          </cell>
          <cell r="E1546" t="str">
            <v>Malacostraca</v>
          </cell>
          <cell r="F1546" t="str">
            <v>Desmosomatidae</v>
          </cell>
          <cell r="J1546">
            <v>0</v>
          </cell>
          <cell r="K1546">
            <v>0</v>
          </cell>
          <cell r="L1546">
            <v>0</v>
          </cell>
          <cell r="M1546">
            <v>0</v>
          </cell>
          <cell r="O1546" t="str">
            <v>Benthic detritivore</v>
          </cell>
          <cell r="P1546" t="str">
            <v>BD</v>
          </cell>
        </row>
        <row r="1547">
          <cell r="C1547" t="str">
            <v>Desmosomatidae gen. nov. sp. MoV 6872</v>
          </cell>
          <cell r="D1547" t="str">
            <v>Arthropoda</v>
          </cell>
          <cell r="E1547" t="str">
            <v>Malacostraca</v>
          </cell>
          <cell r="F1547" t="str">
            <v>Desmosomatidae</v>
          </cell>
          <cell r="J1547">
            <v>0</v>
          </cell>
          <cell r="K1547">
            <v>0</v>
          </cell>
          <cell r="L1547">
            <v>0</v>
          </cell>
          <cell r="M1547">
            <v>0</v>
          </cell>
          <cell r="O1547" t="str">
            <v>Benthic detritivore</v>
          </cell>
          <cell r="P1547" t="str">
            <v>BD</v>
          </cell>
        </row>
        <row r="1548">
          <cell r="C1548" t="str">
            <v>Oecidiobranchus sp. MoV 6871</v>
          </cell>
          <cell r="D1548" t="str">
            <v>Arthropoda</v>
          </cell>
          <cell r="E1548" t="str">
            <v>Malacostraca</v>
          </cell>
          <cell r="F1548" t="str">
            <v>Desmosomatidae</v>
          </cell>
          <cell r="J1548">
            <v>0</v>
          </cell>
          <cell r="K1548">
            <v>0</v>
          </cell>
          <cell r="L1548">
            <v>0</v>
          </cell>
          <cell r="M1548">
            <v>0</v>
          </cell>
          <cell r="O1548" t="str">
            <v>Benthic detritivore</v>
          </cell>
          <cell r="P1548" t="str">
            <v>BD</v>
          </cell>
        </row>
        <row r="1549">
          <cell r="C1549" t="str">
            <v>Desmosomatidae New Genus A sp. 1</v>
          </cell>
          <cell r="D1549" t="str">
            <v>Arthropoda</v>
          </cell>
          <cell r="E1549" t="str">
            <v>Malacostraca</v>
          </cell>
          <cell r="F1549" t="str">
            <v>Desmosomatidae</v>
          </cell>
          <cell r="G1549">
            <v>0</v>
          </cell>
          <cell r="H1549">
            <v>0</v>
          </cell>
          <cell r="I1549">
            <v>0</v>
          </cell>
          <cell r="J1549">
            <v>0</v>
          </cell>
          <cell r="K1549">
            <v>0</v>
          </cell>
          <cell r="L1549">
            <v>0</v>
          </cell>
          <cell r="M1549">
            <v>0</v>
          </cell>
          <cell r="O1549" t="str">
            <v>Benthic detritivore</v>
          </cell>
          <cell r="P1549" t="str">
            <v>BD</v>
          </cell>
        </row>
        <row r="1550">
          <cell r="C1550" t="str">
            <v>Genus B sp. 1</v>
          </cell>
          <cell r="D1550" t="str">
            <v>Arthropoda</v>
          </cell>
          <cell r="E1550" t="str">
            <v>Malacostraca</v>
          </cell>
          <cell r="F1550" t="str">
            <v>Desmosomatidae</v>
          </cell>
          <cell r="J1550">
            <v>0</v>
          </cell>
          <cell r="K1550">
            <v>0</v>
          </cell>
          <cell r="L1550">
            <v>0</v>
          </cell>
          <cell r="M1550">
            <v>0</v>
          </cell>
          <cell r="O1550" t="str">
            <v>Benthic detritivore</v>
          </cell>
          <cell r="P1550" t="str">
            <v>BD</v>
          </cell>
        </row>
        <row r="1551">
          <cell r="C1551" t="str">
            <v>Whoia sp. 1</v>
          </cell>
          <cell r="D1551" t="str">
            <v>Arthropoda</v>
          </cell>
          <cell r="E1551" t="str">
            <v>Malacostraca</v>
          </cell>
          <cell r="F1551" t="str">
            <v>Desmosomatidae</v>
          </cell>
          <cell r="J1551">
            <v>0</v>
          </cell>
          <cell r="K1551">
            <v>0</v>
          </cell>
          <cell r="L1551">
            <v>0</v>
          </cell>
          <cell r="M1551">
            <v>0</v>
          </cell>
          <cell r="O1551" t="str">
            <v>Benthic detritivore</v>
          </cell>
          <cell r="P1551" t="str">
            <v>BD</v>
          </cell>
        </row>
        <row r="1552">
          <cell r="C1552" t="str">
            <v>Chelator sp. 4</v>
          </cell>
          <cell r="D1552" t="str">
            <v>Arthropoda</v>
          </cell>
          <cell r="E1552" t="str">
            <v>Malacostraca</v>
          </cell>
          <cell r="F1552" t="str">
            <v>Desmosomatidae</v>
          </cell>
          <cell r="G1552">
            <v>0</v>
          </cell>
          <cell r="H1552">
            <v>0</v>
          </cell>
          <cell r="I1552">
            <v>0</v>
          </cell>
          <cell r="J1552">
            <v>0</v>
          </cell>
          <cell r="K1552">
            <v>0</v>
          </cell>
          <cell r="L1552">
            <v>0</v>
          </cell>
          <cell r="M1552">
            <v>0</v>
          </cell>
          <cell r="O1552" t="str">
            <v>Benthic detritivore</v>
          </cell>
          <cell r="P1552" t="str">
            <v>BD</v>
          </cell>
        </row>
        <row r="1553">
          <cell r="C1553" t="str">
            <v>Prochelator sp. 1</v>
          </cell>
          <cell r="D1553" t="str">
            <v>Arthropoda</v>
          </cell>
          <cell r="E1553" t="str">
            <v>Malacostraca</v>
          </cell>
          <cell r="F1553" t="str">
            <v>Desmosomatidae</v>
          </cell>
          <cell r="J1553">
            <v>0</v>
          </cell>
          <cell r="K1553">
            <v>0</v>
          </cell>
          <cell r="L1553">
            <v>0</v>
          </cell>
          <cell r="M1553">
            <v>0</v>
          </cell>
          <cell r="O1553" t="str">
            <v>Benthic detritivore</v>
          </cell>
          <cell r="P1553" t="str">
            <v>BD</v>
          </cell>
        </row>
        <row r="1554">
          <cell r="C1554" t="str">
            <v>Eugerda sp. 1</v>
          </cell>
          <cell r="D1554" t="str">
            <v>Arthropoda</v>
          </cell>
          <cell r="E1554" t="str">
            <v>Malacostraca</v>
          </cell>
          <cell r="F1554" t="str">
            <v>Desmosomatidae</v>
          </cell>
          <cell r="J1554">
            <v>0</v>
          </cell>
          <cell r="K1554">
            <v>0</v>
          </cell>
          <cell r="L1554">
            <v>0</v>
          </cell>
          <cell r="M1554">
            <v>0</v>
          </cell>
          <cell r="O1554" t="str">
            <v>Benthic detritivore</v>
          </cell>
          <cell r="P1554" t="str">
            <v>BD</v>
          </cell>
        </row>
        <row r="1555">
          <cell r="C1555" t="str">
            <v>Eugerda sp. 2</v>
          </cell>
          <cell r="D1555" t="str">
            <v>Arthropoda</v>
          </cell>
          <cell r="E1555" t="str">
            <v>Malacostraca</v>
          </cell>
          <cell r="F1555" t="str">
            <v>Desmosomatidae</v>
          </cell>
          <cell r="J1555">
            <v>0</v>
          </cell>
          <cell r="K1555">
            <v>0</v>
          </cell>
          <cell r="L1555">
            <v>0</v>
          </cell>
          <cell r="M1555">
            <v>0</v>
          </cell>
          <cell r="O1555" t="str">
            <v>Benthic detritivore</v>
          </cell>
          <cell r="P1555" t="str">
            <v>BD</v>
          </cell>
        </row>
        <row r="1556">
          <cell r="C1556" t="str">
            <v>Chelator spp.</v>
          </cell>
          <cell r="D1556" t="str">
            <v>Arthropoda</v>
          </cell>
          <cell r="E1556" t="str">
            <v>Malacostraca</v>
          </cell>
          <cell r="F1556" t="str">
            <v>Desmosomatidae</v>
          </cell>
          <cell r="J1556">
            <v>0</v>
          </cell>
          <cell r="K1556">
            <v>0</v>
          </cell>
          <cell r="L1556">
            <v>0</v>
          </cell>
          <cell r="M1556">
            <v>0</v>
          </cell>
          <cell r="O1556" t="str">
            <v>Benthic detritivore</v>
          </cell>
          <cell r="P1556" t="str">
            <v>BD</v>
          </cell>
        </row>
        <row r="1557">
          <cell r="C1557" t="str">
            <v>Haploniscus sp. MoV 6875</v>
          </cell>
          <cell r="D1557" t="str">
            <v>Arthropoda</v>
          </cell>
          <cell r="E1557" t="str">
            <v>Malacostraca</v>
          </cell>
          <cell r="F1557" t="str">
            <v>Haploniscidae</v>
          </cell>
          <cell r="J1557">
            <v>0</v>
          </cell>
          <cell r="K1557">
            <v>0</v>
          </cell>
          <cell r="L1557">
            <v>0</v>
          </cell>
          <cell r="M1557">
            <v>0</v>
          </cell>
          <cell r="O1557" t="str">
            <v>Benthic detritivore</v>
          </cell>
          <cell r="P1557" t="str">
            <v>BD</v>
          </cell>
        </row>
        <row r="1558">
          <cell r="C1558" t="str">
            <v>Haploniscus sp. MoV 6874</v>
          </cell>
          <cell r="D1558" t="str">
            <v>Arthropoda</v>
          </cell>
          <cell r="E1558" t="str">
            <v>Malacostraca</v>
          </cell>
          <cell r="F1558" t="str">
            <v>Haploniscidae</v>
          </cell>
          <cell r="J1558">
            <v>0</v>
          </cell>
          <cell r="K1558">
            <v>0</v>
          </cell>
          <cell r="L1558">
            <v>0</v>
          </cell>
          <cell r="M1558">
            <v>0</v>
          </cell>
          <cell r="O1558" t="str">
            <v>Benthic detritivore</v>
          </cell>
          <cell r="P1558" t="str">
            <v>BD</v>
          </cell>
        </row>
        <row r="1559">
          <cell r="C1559" t="str">
            <v>Haploniscus sp. 2</v>
          </cell>
          <cell r="D1559" t="str">
            <v>Arthropoda</v>
          </cell>
          <cell r="E1559" t="str">
            <v>Malacostraca</v>
          </cell>
          <cell r="F1559" t="str">
            <v>Haploniscidae</v>
          </cell>
          <cell r="G1559">
            <v>0</v>
          </cell>
          <cell r="H1559">
            <v>0</v>
          </cell>
          <cell r="I1559">
            <v>0</v>
          </cell>
          <cell r="J1559">
            <v>0</v>
          </cell>
          <cell r="K1559">
            <v>0</v>
          </cell>
          <cell r="L1559">
            <v>0</v>
          </cell>
          <cell r="M1559">
            <v>0</v>
          </cell>
          <cell r="O1559" t="str">
            <v>Benthic detritivore</v>
          </cell>
          <cell r="P1559" t="str">
            <v>BD</v>
          </cell>
        </row>
        <row r="1560">
          <cell r="C1560" t="str">
            <v>Haploniscus sp. 3</v>
          </cell>
          <cell r="D1560" t="str">
            <v>Arthropoda</v>
          </cell>
          <cell r="E1560" t="str">
            <v>Malacostraca</v>
          </cell>
          <cell r="F1560" t="str">
            <v>Haploniscidae</v>
          </cell>
          <cell r="J1560">
            <v>0</v>
          </cell>
          <cell r="K1560">
            <v>0</v>
          </cell>
          <cell r="L1560">
            <v>0</v>
          </cell>
          <cell r="M1560">
            <v>0</v>
          </cell>
          <cell r="O1560" t="str">
            <v>Benthic detritivore</v>
          </cell>
          <cell r="P1560" t="str">
            <v>BD</v>
          </cell>
        </row>
        <row r="1561">
          <cell r="C1561" t="str">
            <v>Ischnomesidae - undifferentiated</v>
          </cell>
          <cell r="D1561" t="str">
            <v>Arthropoda</v>
          </cell>
          <cell r="E1561" t="str">
            <v>Malacostraca</v>
          </cell>
          <cell r="F1561" t="str">
            <v>Ischnomesidae</v>
          </cell>
          <cell r="J1561">
            <v>0</v>
          </cell>
          <cell r="K1561">
            <v>0</v>
          </cell>
          <cell r="L1561">
            <v>0</v>
          </cell>
          <cell r="M1561">
            <v>0</v>
          </cell>
          <cell r="O1561" t="str">
            <v>Benthic detritivore</v>
          </cell>
          <cell r="P1561" t="str">
            <v>BD</v>
          </cell>
        </row>
        <row r="1562">
          <cell r="C1562" t="str">
            <v>Ischnomesus sp. MoV 6876</v>
          </cell>
          <cell r="D1562" t="str">
            <v>Arthropoda</v>
          </cell>
          <cell r="E1562" t="str">
            <v>Malacostraca</v>
          </cell>
          <cell r="F1562" t="str">
            <v>Ischnomesidae</v>
          </cell>
          <cell r="G1562">
            <v>0</v>
          </cell>
          <cell r="H1562">
            <v>0</v>
          </cell>
          <cell r="I1562">
            <v>0</v>
          </cell>
          <cell r="J1562">
            <v>0</v>
          </cell>
          <cell r="K1562">
            <v>0</v>
          </cell>
          <cell r="L1562">
            <v>0</v>
          </cell>
          <cell r="M1562">
            <v>0</v>
          </cell>
          <cell r="O1562" t="str">
            <v>Benthic detritivore</v>
          </cell>
          <cell r="P1562" t="str">
            <v>BD</v>
          </cell>
        </row>
        <row r="1563">
          <cell r="C1563" t="str">
            <v>Ischnomesus sp. 1</v>
          </cell>
          <cell r="D1563" t="str">
            <v>Arthropoda</v>
          </cell>
          <cell r="E1563" t="str">
            <v>Malacostraca</v>
          </cell>
          <cell r="F1563" t="str">
            <v>Ischnomesidae</v>
          </cell>
          <cell r="J1563">
            <v>0</v>
          </cell>
          <cell r="K1563">
            <v>0</v>
          </cell>
          <cell r="L1563">
            <v>0</v>
          </cell>
          <cell r="M1563">
            <v>0</v>
          </cell>
          <cell r="O1563" t="str">
            <v>Benthic detritivore</v>
          </cell>
          <cell r="P1563" t="str">
            <v>BD</v>
          </cell>
        </row>
        <row r="1564">
          <cell r="C1564" t="str">
            <v>Ischnomesus sp. 2</v>
          </cell>
          <cell r="D1564" t="str">
            <v>Arthropoda</v>
          </cell>
          <cell r="E1564" t="str">
            <v>Malacostraca</v>
          </cell>
          <cell r="F1564" t="str">
            <v>Ischnomesidae</v>
          </cell>
          <cell r="J1564">
            <v>0</v>
          </cell>
          <cell r="K1564">
            <v>0</v>
          </cell>
          <cell r="L1564">
            <v>0</v>
          </cell>
          <cell r="M1564">
            <v>0</v>
          </cell>
          <cell r="O1564" t="str">
            <v>Benthic detritivore</v>
          </cell>
          <cell r="P1564" t="str">
            <v>BD</v>
          </cell>
        </row>
        <row r="1565">
          <cell r="C1565" t="str">
            <v>Ischnomesus sp. 3</v>
          </cell>
          <cell r="D1565" t="str">
            <v>Arthropoda</v>
          </cell>
          <cell r="E1565" t="str">
            <v>Malacostraca</v>
          </cell>
          <cell r="F1565" t="str">
            <v>Ischnomesidae</v>
          </cell>
          <cell r="J1565">
            <v>0</v>
          </cell>
          <cell r="K1565">
            <v>0</v>
          </cell>
          <cell r="L1565">
            <v>0</v>
          </cell>
          <cell r="M1565">
            <v>0</v>
          </cell>
          <cell r="O1565" t="str">
            <v>Benthic detritivore</v>
          </cell>
          <cell r="P1565" t="str">
            <v>BD</v>
          </cell>
        </row>
        <row r="1566">
          <cell r="C1566" t="str">
            <v>Ischnomesus sp. 4</v>
          </cell>
          <cell r="D1566" t="str">
            <v>Arthropoda</v>
          </cell>
          <cell r="E1566" t="str">
            <v>Malacostraca</v>
          </cell>
          <cell r="F1566" t="str">
            <v>Ischnomesidae</v>
          </cell>
          <cell r="J1566">
            <v>0</v>
          </cell>
          <cell r="K1566">
            <v>0</v>
          </cell>
          <cell r="L1566">
            <v>0</v>
          </cell>
          <cell r="M1566">
            <v>0</v>
          </cell>
          <cell r="O1566" t="str">
            <v>Benthic detritivore</v>
          </cell>
          <cell r="P1566" t="str">
            <v>BD</v>
          </cell>
        </row>
        <row r="1567">
          <cell r="C1567" t="str">
            <v>Contrarimesus sp. 1</v>
          </cell>
          <cell r="D1567" t="str">
            <v>Arthropoda</v>
          </cell>
          <cell r="E1567" t="str">
            <v>Malacostraca</v>
          </cell>
          <cell r="F1567" t="str">
            <v>Ischnomesidae</v>
          </cell>
          <cell r="J1567">
            <v>0</v>
          </cell>
          <cell r="K1567">
            <v>0</v>
          </cell>
          <cell r="L1567">
            <v>0</v>
          </cell>
          <cell r="M1567">
            <v>0</v>
          </cell>
          <cell r="O1567" t="str">
            <v>Benthic detritivore</v>
          </cell>
          <cell r="P1567" t="str">
            <v>BD</v>
          </cell>
        </row>
        <row r="1568">
          <cell r="C1568" t="str">
            <v>Ischnomesus spp.</v>
          </cell>
          <cell r="D1568" t="str">
            <v>Arthropoda</v>
          </cell>
          <cell r="E1568" t="str">
            <v>Malacostraca</v>
          </cell>
          <cell r="F1568" t="str">
            <v>Ischnomesidae</v>
          </cell>
          <cell r="J1568">
            <v>0</v>
          </cell>
          <cell r="K1568">
            <v>0</v>
          </cell>
          <cell r="L1568">
            <v>0</v>
          </cell>
          <cell r="M1568">
            <v>0</v>
          </cell>
          <cell r="O1568" t="str">
            <v>Benthic detritivore</v>
          </cell>
          <cell r="P1568" t="str">
            <v>BD</v>
          </cell>
        </row>
        <row r="1569">
          <cell r="C1569" t="str">
            <v>Macrostylis sp. MoV 6873</v>
          </cell>
          <cell r="D1569" t="str">
            <v>Arthropoda</v>
          </cell>
          <cell r="E1569" t="str">
            <v>Malacostraca</v>
          </cell>
          <cell r="F1569" t="str">
            <v>Macrostylidae</v>
          </cell>
          <cell r="J1569">
            <v>0</v>
          </cell>
          <cell r="K1569">
            <v>0</v>
          </cell>
          <cell r="L1569">
            <v>0</v>
          </cell>
          <cell r="M1569">
            <v>0</v>
          </cell>
          <cell r="O1569" t="str">
            <v>Benthic detritivore</v>
          </cell>
          <cell r="P1569" t="str">
            <v>BD</v>
          </cell>
        </row>
        <row r="1570">
          <cell r="C1570" t="str">
            <v>Macrostylidae New Genus A sp. 1</v>
          </cell>
          <cell r="D1570" t="str">
            <v>Arthropoda</v>
          </cell>
          <cell r="E1570" t="str">
            <v>Malacostraca</v>
          </cell>
          <cell r="F1570" t="str">
            <v>Macrostylidae</v>
          </cell>
          <cell r="J1570">
            <v>0</v>
          </cell>
          <cell r="K1570">
            <v>0</v>
          </cell>
          <cell r="L1570">
            <v>0</v>
          </cell>
          <cell r="M1570">
            <v>0</v>
          </cell>
          <cell r="O1570" t="str">
            <v>Benthic detritivore</v>
          </cell>
          <cell r="P1570" t="str">
            <v>BD</v>
          </cell>
        </row>
        <row r="1571">
          <cell r="C1571" t="str">
            <v>Disconectes sp. MoV 6877</v>
          </cell>
          <cell r="D1571" t="str">
            <v>Arthropoda</v>
          </cell>
          <cell r="E1571" t="str">
            <v>Malacostraca</v>
          </cell>
          <cell r="F1571" t="str">
            <v>Munnopsidae</v>
          </cell>
          <cell r="J1571">
            <v>0</v>
          </cell>
          <cell r="K1571">
            <v>0</v>
          </cell>
          <cell r="L1571">
            <v>0</v>
          </cell>
          <cell r="M1571">
            <v>0</v>
          </cell>
          <cell r="O1571" t="str">
            <v>Benthic detritivore</v>
          </cell>
          <cell r="P1571" t="str">
            <v>BD</v>
          </cell>
        </row>
        <row r="1572">
          <cell r="C1572" t="str">
            <v>Ilyarachna sp. 1</v>
          </cell>
          <cell r="D1572" t="str">
            <v>Arthropoda</v>
          </cell>
          <cell r="E1572" t="str">
            <v>Malacostraca</v>
          </cell>
          <cell r="F1572" t="str">
            <v>Munnopsidae</v>
          </cell>
          <cell r="J1572">
            <v>0</v>
          </cell>
          <cell r="K1572">
            <v>0</v>
          </cell>
          <cell r="L1572">
            <v>0</v>
          </cell>
          <cell r="M1572">
            <v>0</v>
          </cell>
          <cell r="O1572" t="str">
            <v>Benthic detritivore</v>
          </cell>
          <cell r="P1572" t="str">
            <v>BD</v>
          </cell>
        </row>
        <row r="1573">
          <cell r="C1573" t="str">
            <v>Munneurycope sp. 1</v>
          </cell>
          <cell r="D1573" t="str">
            <v>Arthropoda</v>
          </cell>
          <cell r="E1573" t="str">
            <v>Malacostraca</v>
          </cell>
          <cell r="F1573" t="str">
            <v>Munnopsidae</v>
          </cell>
          <cell r="J1573">
            <v>0</v>
          </cell>
          <cell r="K1573">
            <v>0</v>
          </cell>
          <cell r="L1573">
            <v>0</v>
          </cell>
          <cell r="M1573">
            <v>0</v>
          </cell>
          <cell r="O1573" t="str">
            <v>Benthic detritivore</v>
          </cell>
          <cell r="P1573" t="str">
            <v>BD</v>
          </cell>
        </row>
        <row r="1574">
          <cell r="C1574" t="str">
            <v>Nyctobadistes sp. 1</v>
          </cell>
          <cell r="D1574" t="str">
            <v>Arthropoda</v>
          </cell>
          <cell r="E1574" t="str">
            <v>Malacostraca</v>
          </cell>
          <cell r="F1574" t="str">
            <v>Munnopsidae</v>
          </cell>
          <cell r="J1574">
            <v>0</v>
          </cell>
          <cell r="K1574">
            <v>0</v>
          </cell>
          <cell r="L1574">
            <v>0</v>
          </cell>
          <cell r="M1574">
            <v>0</v>
          </cell>
          <cell r="O1574" t="str">
            <v>Benthic detritivore</v>
          </cell>
          <cell r="P1574" t="str">
            <v>BD</v>
          </cell>
        </row>
        <row r="1575">
          <cell r="C1575" t="str">
            <v>Pentaceration lancifera</v>
          </cell>
          <cell r="D1575" t="str">
            <v>Arthropoda</v>
          </cell>
          <cell r="E1575" t="str">
            <v>Malacostraca</v>
          </cell>
          <cell r="F1575" t="str">
            <v>Paramunnidae</v>
          </cell>
          <cell r="J1575">
            <v>0</v>
          </cell>
          <cell r="K1575">
            <v>0</v>
          </cell>
          <cell r="L1575">
            <v>0</v>
          </cell>
          <cell r="M1575">
            <v>0</v>
          </cell>
          <cell r="O1575" t="str">
            <v>Benthic detritivore</v>
          </cell>
          <cell r="P1575" t="str">
            <v>BD</v>
          </cell>
        </row>
        <row r="1576">
          <cell r="C1576" t="str">
            <v>Microthambema sp. MoV 6878</v>
          </cell>
          <cell r="D1576" t="str">
            <v>Arthropoda</v>
          </cell>
          <cell r="E1576" t="str">
            <v>Malacostraca</v>
          </cell>
          <cell r="F1576" t="str">
            <v>Thambematidae</v>
          </cell>
          <cell r="J1576">
            <v>0</v>
          </cell>
          <cell r="K1576">
            <v>0</v>
          </cell>
          <cell r="L1576">
            <v>0</v>
          </cell>
          <cell r="M1576">
            <v>0</v>
          </cell>
          <cell r="O1576" t="str">
            <v>Benthic detritivore</v>
          </cell>
          <cell r="P1576" t="str">
            <v>BD</v>
          </cell>
        </row>
        <row r="1577">
          <cell r="C1577" t="str">
            <v>Microthambema sp. MoV 6879</v>
          </cell>
          <cell r="D1577" t="str">
            <v>Arthropoda</v>
          </cell>
          <cell r="E1577" t="str">
            <v>Malacostraca</v>
          </cell>
          <cell r="F1577" t="str">
            <v>Thambematidae</v>
          </cell>
          <cell r="J1577">
            <v>0</v>
          </cell>
          <cell r="K1577">
            <v>0</v>
          </cell>
          <cell r="L1577">
            <v>0</v>
          </cell>
          <cell r="M1577">
            <v>0</v>
          </cell>
          <cell r="O1577" t="str">
            <v>Benthic detritivore</v>
          </cell>
          <cell r="P1577" t="str">
            <v>BD</v>
          </cell>
        </row>
        <row r="1578">
          <cell r="C1578" t="str">
            <v>Microthambema sp. MoV 6880</v>
          </cell>
          <cell r="D1578" t="str">
            <v>Arthropoda</v>
          </cell>
          <cell r="E1578" t="str">
            <v>Malacostraca</v>
          </cell>
          <cell r="F1578" t="str">
            <v>Thambematidae</v>
          </cell>
          <cell r="J1578">
            <v>0</v>
          </cell>
          <cell r="K1578">
            <v>0</v>
          </cell>
          <cell r="L1578">
            <v>0</v>
          </cell>
          <cell r="M1578">
            <v>0</v>
          </cell>
          <cell r="O1578" t="str">
            <v>Benthic detritivore</v>
          </cell>
          <cell r="P1578" t="str">
            <v>BD</v>
          </cell>
        </row>
        <row r="1579">
          <cell r="C1579" t="str">
            <v>Microthambema sp. 1</v>
          </cell>
          <cell r="D1579" t="str">
            <v>Arthropoda</v>
          </cell>
          <cell r="E1579" t="str">
            <v>Malacostraca</v>
          </cell>
          <cell r="F1579" t="str">
            <v>Thambematidae</v>
          </cell>
          <cell r="J1579">
            <v>0</v>
          </cell>
          <cell r="K1579">
            <v>0</v>
          </cell>
          <cell r="L1579">
            <v>0</v>
          </cell>
          <cell r="M1579">
            <v>0</v>
          </cell>
          <cell r="O1579" t="str">
            <v>Benthic detritivore</v>
          </cell>
          <cell r="P1579" t="str">
            <v>BD</v>
          </cell>
        </row>
        <row r="1580">
          <cell r="C1580" t="str">
            <v>Microthambema cf. sp. MoV 6878</v>
          </cell>
          <cell r="D1580" t="str">
            <v>Arthropoda</v>
          </cell>
          <cell r="E1580" t="str">
            <v>Malacostraca</v>
          </cell>
          <cell r="F1580" t="str">
            <v>Thambematidae</v>
          </cell>
          <cell r="J1580">
            <v>0</v>
          </cell>
          <cell r="K1580">
            <v>0</v>
          </cell>
          <cell r="L1580">
            <v>0</v>
          </cell>
          <cell r="M1580">
            <v>0</v>
          </cell>
          <cell r="O1580" t="str">
            <v>Benthic detritivore</v>
          </cell>
          <cell r="P1580" t="str">
            <v>BD</v>
          </cell>
        </row>
        <row r="1581">
          <cell r="C1581" t="str">
            <v>Katianiridae New genus sp. 1</v>
          </cell>
          <cell r="D1581" t="str">
            <v>Arthropoda</v>
          </cell>
          <cell r="E1581" t="str">
            <v>Malacostraca</v>
          </cell>
          <cell r="F1581" t="str">
            <v>Katianiridae</v>
          </cell>
          <cell r="J1581">
            <v>0</v>
          </cell>
          <cell r="K1581">
            <v>0</v>
          </cell>
          <cell r="L1581">
            <v>0</v>
          </cell>
          <cell r="M1581">
            <v>0</v>
          </cell>
          <cell r="O1581" t="str">
            <v>Benthic detritivore</v>
          </cell>
          <cell r="P1581" t="str">
            <v>BD</v>
          </cell>
        </row>
        <row r="1582">
          <cell r="C1582" t="str">
            <v>Bopyridae - undifferentiated</v>
          </cell>
          <cell r="D1582" t="str">
            <v>Arthropoda</v>
          </cell>
          <cell r="E1582" t="str">
            <v>Malacostraca</v>
          </cell>
          <cell r="F1582" t="str">
            <v>Bopyridae</v>
          </cell>
          <cell r="J1582">
            <v>0</v>
          </cell>
          <cell r="K1582">
            <v>0</v>
          </cell>
          <cell r="L1582">
            <v>0</v>
          </cell>
          <cell r="M1582">
            <v>0</v>
          </cell>
          <cell r="O1582" t="str">
            <v>Benthic detritivore</v>
          </cell>
          <cell r="P1582" t="str">
            <v>BD</v>
          </cell>
        </row>
        <row r="1583">
          <cell r="C1583" t="str">
            <v>Bathygyge grandis</v>
          </cell>
          <cell r="D1583" t="str">
            <v>Arthropoda</v>
          </cell>
          <cell r="E1583" t="str">
            <v>Malacostraca</v>
          </cell>
          <cell r="F1583" t="str">
            <v>Bopyridae</v>
          </cell>
          <cell r="J1583">
            <v>0</v>
          </cell>
          <cell r="K1583">
            <v>0</v>
          </cell>
          <cell r="L1583">
            <v>0</v>
          </cell>
          <cell r="M1583">
            <v>0</v>
          </cell>
          <cell r="O1583" t="str">
            <v>Benthic detritivore</v>
          </cell>
          <cell r="P1583" t="str">
            <v>BD</v>
          </cell>
        </row>
        <row r="1584">
          <cell r="C1584" t="str">
            <v>Order Amphipoda - undifferentiated</v>
          </cell>
          <cell r="O1584" t="str">
            <v>Benthic carnivore</v>
          </cell>
          <cell r="P1584" t="str">
            <v>BC</v>
          </cell>
        </row>
        <row r="1585">
          <cell r="C1585" t="str">
            <v>Amphipoda 20</v>
          </cell>
          <cell r="D1585" t="str">
            <v>Arthropoda/Crustacea</v>
          </cell>
          <cell r="E1585" t="str">
            <v>Malacostraca/Eumalacostraca/Peracarida</v>
          </cell>
          <cell r="F1585" t="str">
            <v>Amphipoda</v>
          </cell>
          <cell r="G1585" t="str">
            <v>Arthropoda/CrustaceaMalacostraca/Eumalacostraca/PeracaridaAmphipoda</v>
          </cell>
          <cell r="H1585" t="str">
            <v>benthic crustacean</v>
          </cell>
          <cell r="I1585" t="str">
            <v>epibenthos</v>
          </cell>
          <cell r="J1585" t="str">
            <v>epibenthos</v>
          </cell>
          <cell r="K1585" t="str">
            <v>large zooplankton</v>
          </cell>
          <cell r="L1585" t="str">
            <v>large zooplankton</v>
          </cell>
          <cell r="M1585" t="str">
            <v>large zooplankton</v>
          </cell>
          <cell r="N1585" t="str">
            <v xml:space="preserve"> </v>
          </cell>
          <cell r="O1585" t="str">
            <v>Benthic carnivore</v>
          </cell>
          <cell r="P1585" t="str">
            <v>BC</v>
          </cell>
        </row>
        <row r="1586">
          <cell r="C1586" t="str">
            <v>Amphipoda 22</v>
          </cell>
          <cell r="D1586" t="str">
            <v>Arthropoda/Crustacea</v>
          </cell>
          <cell r="E1586" t="str">
            <v>Malacostraca/Eumalacostraca/Peracarida</v>
          </cell>
          <cell r="F1586" t="str">
            <v>Amphipoda</v>
          </cell>
          <cell r="G1586" t="str">
            <v>Arthropoda/CrustaceaMalacostraca/Eumalacostraca/PeracaridaAmphipoda</v>
          </cell>
          <cell r="H1586" t="str">
            <v>benthic crustacean</v>
          </cell>
          <cell r="I1586" t="str">
            <v>epibenthos</v>
          </cell>
          <cell r="J1586" t="str">
            <v>epibenthos</v>
          </cell>
          <cell r="K1586" t="str">
            <v>large zooplankton</v>
          </cell>
          <cell r="L1586" t="str">
            <v>large zooplankton</v>
          </cell>
          <cell r="M1586" t="str">
            <v>large zooplankton</v>
          </cell>
          <cell r="N1586" t="str">
            <v xml:space="preserve"> </v>
          </cell>
          <cell r="O1586" t="str">
            <v>Benthic carnivore</v>
          </cell>
          <cell r="P1586" t="str">
            <v>BC</v>
          </cell>
        </row>
        <row r="1587">
          <cell r="C1587" t="str">
            <v>Amphipoda 23</v>
          </cell>
          <cell r="D1587" t="str">
            <v>Arthropoda/Crustacea</v>
          </cell>
          <cell r="E1587" t="str">
            <v>Malacostraca/Eumalacostraca/Peracarida</v>
          </cell>
          <cell r="F1587" t="str">
            <v>Amphipoda</v>
          </cell>
          <cell r="G1587" t="str">
            <v>Arthropoda/CrustaceaMalacostraca/Eumalacostraca/PeracaridaAmphipoda</v>
          </cell>
          <cell r="H1587" t="str">
            <v>benthic crustacean</v>
          </cell>
          <cell r="I1587" t="str">
            <v>epibenthos</v>
          </cell>
          <cell r="J1587" t="str">
            <v>epibenthos</v>
          </cell>
          <cell r="K1587" t="str">
            <v>large zooplankton</v>
          </cell>
          <cell r="L1587" t="str">
            <v>large zooplankton</v>
          </cell>
          <cell r="M1587" t="str">
            <v>large zooplankton</v>
          </cell>
          <cell r="N1587" t="str">
            <v xml:space="preserve"> </v>
          </cell>
          <cell r="O1587" t="str">
            <v>Benthic carnivore</v>
          </cell>
          <cell r="P1587" t="str">
            <v>BC</v>
          </cell>
        </row>
        <row r="1588">
          <cell r="C1588" t="str">
            <v>Amphipoda remains</v>
          </cell>
          <cell r="D1588" t="str">
            <v>Arthropoda/Crustacea</v>
          </cell>
          <cell r="E1588" t="str">
            <v>Malacostraca/Eumalacostraca/Peracarida</v>
          </cell>
          <cell r="F1588" t="str">
            <v>Amphipoda</v>
          </cell>
          <cell r="G1588" t="str">
            <v>Arthropoda/CrustaceaMalacostraca/Eumalacostraca/PeracaridaAmphipoda</v>
          </cell>
          <cell r="H1588" t="str">
            <v>benthic crustacean</v>
          </cell>
          <cell r="I1588" t="str">
            <v>epibenthos</v>
          </cell>
          <cell r="J1588" t="str">
            <v>epibenthos</v>
          </cell>
          <cell r="K1588" t="str">
            <v>large zooplankton</v>
          </cell>
          <cell r="L1588" t="str">
            <v>large zooplankton</v>
          </cell>
          <cell r="M1588" t="str">
            <v>large zooplankton</v>
          </cell>
          <cell r="N1588" t="str">
            <v xml:space="preserve"> </v>
          </cell>
          <cell r="O1588" t="str">
            <v>Benthic carnivore</v>
          </cell>
          <cell r="P1588" t="str">
            <v>BC</v>
          </cell>
        </row>
        <row r="1589">
          <cell r="C1589" t="str">
            <v>Amphipoda</v>
          </cell>
          <cell r="D1589" t="str">
            <v>Arthropoda/Crustacea</v>
          </cell>
          <cell r="E1589" t="str">
            <v>Malacostraca/Eumalacostraca/Peracarida</v>
          </cell>
          <cell r="F1589" t="str">
            <v>Amphipoda</v>
          </cell>
          <cell r="G1589" t="str">
            <v>Arthropoda/CrustaceaMalacostraca/Eumalacostraca/PeracaridaAmphipoda</v>
          </cell>
          <cell r="H1589" t="str">
            <v>benthic crustacean</v>
          </cell>
          <cell r="I1589" t="str">
            <v>epibenthos</v>
          </cell>
          <cell r="J1589" t="str">
            <v>epibenthos</v>
          </cell>
          <cell r="K1589" t="str">
            <v>large zooplankton</v>
          </cell>
          <cell r="L1589" t="str">
            <v>large zooplankton</v>
          </cell>
          <cell r="M1589" t="str">
            <v>large zooplankton</v>
          </cell>
          <cell r="N1589" t="str">
            <v>Large zooplankton (carnivorous)</v>
          </cell>
          <cell r="O1589" t="str">
            <v>Benthic carnivore</v>
          </cell>
          <cell r="P1589" t="str">
            <v>BC</v>
          </cell>
        </row>
        <row r="1590">
          <cell r="C1590" t="str">
            <v>Gammaridae</v>
          </cell>
          <cell r="D1590" t="str">
            <v>Arthropoda/Crustacea</v>
          </cell>
          <cell r="E1590" t="str">
            <v>Malacostraca/Eumalacostraca/Peracarida</v>
          </cell>
          <cell r="F1590" t="str">
            <v>Amphipoda/Gammaridea</v>
          </cell>
          <cell r="G1590" t="str">
            <v>Arthropoda/CrustaceaMalacostraca/Eumalacostraca/PeracaridaAmphipoda/Gammaridea</v>
          </cell>
          <cell r="H1590" t="str">
            <v>benthic crustacean</v>
          </cell>
          <cell r="I1590" t="str">
            <v>epibenthos</v>
          </cell>
          <cell r="J1590" t="str">
            <v>epibenthos</v>
          </cell>
          <cell r="K1590" t="str">
            <v>large zooplankton</v>
          </cell>
          <cell r="L1590" t="str">
            <v>large zooplankton</v>
          </cell>
          <cell r="M1590" t="str">
            <v>large zooplankton</v>
          </cell>
          <cell r="N1590" t="str">
            <v xml:space="preserve"> </v>
          </cell>
          <cell r="O1590" t="str">
            <v>Benthic detritivore</v>
          </cell>
          <cell r="P1590" t="str">
            <v>BD</v>
          </cell>
        </row>
        <row r="1591">
          <cell r="C1591" t="str">
            <v>Gammaridae remains</v>
          </cell>
          <cell r="D1591" t="str">
            <v>Arthropoda/Crustacea</v>
          </cell>
          <cell r="E1591" t="str">
            <v>Malacostraca/Eumalacostraca/Peracarida</v>
          </cell>
          <cell r="F1591" t="str">
            <v>Amphipoda/Gammaridea</v>
          </cell>
          <cell r="G1591" t="str">
            <v>Arthropoda/CrustaceaMalacostraca/Eumalacostraca/PeracaridaAmphipoda/Gammaridea</v>
          </cell>
          <cell r="H1591" t="str">
            <v>benthic crustacean</v>
          </cell>
          <cell r="I1591" t="str">
            <v>epibenthos</v>
          </cell>
          <cell r="J1591" t="str">
            <v>epibenthos</v>
          </cell>
          <cell r="K1591" t="str">
            <v>large zooplankton</v>
          </cell>
          <cell r="L1591" t="str">
            <v>large zooplankton</v>
          </cell>
          <cell r="M1591" t="str">
            <v>large zooplankton</v>
          </cell>
          <cell r="N1591" t="str">
            <v xml:space="preserve"> </v>
          </cell>
          <cell r="O1591" t="str">
            <v>Benthic detritivore</v>
          </cell>
          <cell r="P1591" t="str">
            <v>BD</v>
          </cell>
        </row>
        <row r="1592">
          <cell r="C1592" t="str">
            <v>Gammaridea</v>
          </cell>
          <cell r="D1592" t="str">
            <v>Arthropoda/Crustacea</v>
          </cell>
          <cell r="E1592" t="str">
            <v>Malacostraca/Eumalacostraca/Peracarida</v>
          </cell>
          <cell r="F1592" t="str">
            <v>Amphipoda/Gammaridea</v>
          </cell>
          <cell r="G1592" t="str">
            <v>Arthropoda/CrustaceaMalacostraca/Eumalacostraca/PeracaridaAmphipoda/Gammaridea</v>
          </cell>
          <cell r="H1592" t="str">
            <v>benthic crustacean</v>
          </cell>
          <cell r="I1592" t="str">
            <v>epibenthos</v>
          </cell>
          <cell r="J1592" t="str">
            <v>epibenthos</v>
          </cell>
          <cell r="K1592" t="str">
            <v>large zooplankton</v>
          </cell>
          <cell r="L1592" t="str">
            <v>large zooplankton</v>
          </cell>
          <cell r="M1592" t="str">
            <v>large zooplankton</v>
          </cell>
          <cell r="N1592" t="str">
            <v xml:space="preserve"> </v>
          </cell>
          <cell r="O1592" t="str">
            <v>Benthic detritivore</v>
          </cell>
          <cell r="P1592" t="str">
            <v>BD</v>
          </cell>
        </row>
        <row r="1593">
          <cell r="C1593" t="str">
            <v>Gammaridea 10</v>
          </cell>
          <cell r="D1593" t="str">
            <v>Arthropoda/Crustacea</v>
          </cell>
          <cell r="E1593" t="str">
            <v>Malacostraca/Eumalacostraca/Peracarida</v>
          </cell>
          <cell r="F1593" t="str">
            <v>Amphipoda/Gammaridea</v>
          </cell>
          <cell r="G1593" t="str">
            <v>Arthropoda/CrustaceaMalacostraca/Eumalacostraca/PeracaridaAmphipoda/Gammaridea</v>
          </cell>
          <cell r="H1593" t="str">
            <v>benthic crustacean</v>
          </cell>
          <cell r="I1593" t="str">
            <v>epibenthos</v>
          </cell>
          <cell r="J1593" t="str">
            <v>epibenthos</v>
          </cell>
          <cell r="K1593" t="str">
            <v>large zooplankton</v>
          </cell>
          <cell r="L1593" t="str">
            <v>large zooplankton</v>
          </cell>
          <cell r="M1593" t="str">
            <v>large zooplankton</v>
          </cell>
          <cell r="N1593" t="str">
            <v xml:space="preserve"> </v>
          </cell>
          <cell r="O1593" t="str">
            <v>Benthic detritivore</v>
          </cell>
          <cell r="P1593" t="str">
            <v>BD</v>
          </cell>
        </row>
        <row r="1594">
          <cell r="C1594" t="str">
            <v>Gammaridea 12</v>
          </cell>
          <cell r="D1594" t="str">
            <v>Arthropoda/Crustacea</v>
          </cell>
          <cell r="E1594" t="str">
            <v>Malacostraca/Eumalacostraca/Peracarida</v>
          </cell>
          <cell r="F1594" t="str">
            <v>Amphipoda/Gammaridea</v>
          </cell>
          <cell r="G1594" t="str">
            <v>Arthropoda/CrustaceaMalacostraca/Eumalacostraca/PeracaridaAmphipoda/Gammaridea</v>
          </cell>
          <cell r="H1594" t="str">
            <v>benthic crustacean</v>
          </cell>
          <cell r="I1594" t="str">
            <v>epibenthos</v>
          </cell>
          <cell r="J1594" t="str">
            <v>epibenthos</v>
          </cell>
          <cell r="K1594" t="str">
            <v>large zooplankton</v>
          </cell>
          <cell r="L1594" t="str">
            <v>large zooplankton</v>
          </cell>
          <cell r="M1594" t="str">
            <v>large zooplankton</v>
          </cell>
          <cell r="N1594" t="str">
            <v xml:space="preserve"> </v>
          </cell>
          <cell r="O1594" t="str">
            <v>Benthic detritivore</v>
          </cell>
          <cell r="P1594" t="str">
            <v>BD</v>
          </cell>
        </row>
        <row r="1595">
          <cell r="C1595" t="str">
            <v>Gammaridea 14</v>
          </cell>
          <cell r="D1595" t="str">
            <v>Arthropoda/Crustacea</v>
          </cell>
          <cell r="E1595" t="str">
            <v>Malacostraca/Eumalacostraca/Peracarida</v>
          </cell>
          <cell r="F1595" t="str">
            <v>Amphipoda/Gammaridea</v>
          </cell>
          <cell r="G1595" t="str">
            <v>Arthropoda/CrustaceaMalacostraca/Eumalacostraca/PeracaridaAmphipoda/Gammaridea</v>
          </cell>
          <cell r="H1595" t="str">
            <v>benthic crustacean</v>
          </cell>
          <cell r="I1595" t="str">
            <v>epibenthos</v>
          </cell>
          <cell r="J1595" t="str">
            <v>epibenthos</v>
          </cell>
          <cell r="K1595" t="str">
            <v>large zooplankton</v>
          </cell>
          <cell r="L1595" t="str">
            <v>large zooplankton</v>
          </cell>
          <cell r="M1595" t="str">
            <v>large zooplankton</v>
          </cell>
          <cell r="N1595" t="str">
            <v xml:space="preserve"> </v>
          </cell>
          <cell r="O1595" t="str">
            <v>Benthic detritivore</v>
          </cell>
          <cell r="P1595" t="str">
            <v>BD</v>
          </cell>
        </row>
        <row r="1596">
          <cell r="C1596" t="str">
            <v>Gammaridea 15</v>
          </cell>
          <cell r="D1596" t="str">
            <v>Arthropoda/Crustacea</v>
          </cell>
          <cell r="E1596" t="str">
            <v>Malacostraca/Eumalacostraca/Peracarida</v>
          </cell>
          <cell r="F1596" t="str">
            <v>Amphipoda/Gammaridea</v>
          </cell>
          <cell r="G1596" t="str">
            <v>Arthropoda/CrustaceaMalacostraca/Eumalacostraca/PeracaridaAmphipoda/Gammaridea</v>
          </cell>
          <cell r="H1596" t="str">
            <v>benthic crustacean</v>
          </cell>
          <cell r="I1596" t="str">
            <v>epibenthos</v>
          </cell>
          <cell r="J1596" t="str">
            <v>epibenthos</v>
          </cell>
          <cell r="K1596" t="str">
            <v>large zooplankton</v>
          </cell>
          <cell r="L1596" t="str">
            <v>large zooplankton</v>
          </cell>
          <cell r="M1596" t="str">
            <v>large zooplankton</v>
          </cell>
          <cell r="N1596" t="str">
            <v xml:space="preserve"> </v>
          </cell>
          <cell r="O1596" t="str">
            <v>Benthic detritivore</v>
          </cell>
          <cell r="P1596" t="str">
            <v>BD</v>
          </cell>
        </row>
        <row r="1597">
          <cell r="C1597" t="str">
            <v>Gammaridea 16</v>
          </cell>
          <cell r="D1597" t="str">
            <v>Arthropoda/Crustacea</v>
          </cell>
          <cell r="E1597" t="str">
            <v>Malacostraca/Eumalacostraca/Peracarida</v>
          </cell>
          <cell r="F1597" t="str">
            <v>Amphipoda/Gammaridea</v>
          </cell>
          <cell r="G1597" t="str">
            <v>Arthropoda/CrustaceaMalacostraca/Eumalacostraca/PeracaridaAmphipoda/Gammaridea</v>
          </cell>
          <cell r="H1597" t="str">
            <v>benthic crustacean</v>
          </cell>
          <cell r="I1597" t="str">
            <v>epibenthos</v>
          </cell>
          <cell r="J1597" t="str">
            <v>epibenthos</v>
          </cell>
          <cell r="K1597" t="str">
            <v>large zooplankton</v>
          </cell>
          <cell r="L1597" t="str">
            <v>large zooplankton</v>
          </cell>
          <cell r="M1597" t="str">
            <v>large zooplankton</v>
          </cell>
          <cell r="N1597" t="str">
            <v xml:space="preserve"> </v>
          </cell>
          <cell r="O1597" t="str">
            <v>Benthic detritivore</v>
          </cell>
          <cell r="P1597" t="str">
            <v>BD</v>
          </cell>
        </row>
        <row r="1598">
          <cell r="C1598" t="str">
            <v>Gammaridea 18</v>
          </cell>
          <cell r="D1598" t="str">
            <v>Arthropoda/Crustacea</v>
          </cell>
          <cell r="E1598" t="str">
            <v>Malacostraca/Eumalacostraca/Peracarida</v>
          </cell>
          <cell r="F1598" t="str">
            <v>Amphipoda/Gammaridea</v>
          </cell>
          <cell r="G1598" t="str">
            <v>Arthropoda/CrustaceaMalacostraca/Eumalacostraca/PeracaridaAmphipoda/Gammaridea</v>
          </cell>
          <cell r="H1598" t="str">
            <v>benthic crustacean</v>
          </cell>
          <cell r="I1598" t="str">
            <v>epibenthos</v>
          </cell>
          <cell r="J1598" t="str">
            <v>epibenthos</v>
          </cell>
          <cell r="K1598" t="str">
            <v>large zooplankton</v>
          </cell>
          <cell r="L1598" t="str">
            <v>large zooplankton</v>
          </cell>
          <cell r="M1598" t="str">
            <v>large zooplankton</v>
          </cell>
          <cell r="N1598" t="str">
            <v xml:space="preserve"> </v>
          </cell>
          <cell r="O1598" t="str">
            <v>Benthic detritivore</v>
          </cell>
          <cell r="P1598" t="str">
            <v>BD</v>
          </cell>
        </row>
        <row r="1599">
          <cell r="C1599" t="str">
            <v>Gammaridea 19</v>
          </cell>
          <cell r="D1599" t="str">
            <v>Arthropoda/Crustacea</v>
          </cell>
          <cell r="E1599" t="str">
            <v>Malacostraca/Eumalacostraca/Peracarida</v>
          </cell>
          <cell r="F1599" t="str">
            <v>Amphipoda/Gammaridea</v>
          </cell>
          <cell r="G1599" t="str">
            <v>Arthropoda/CrustaceaMalacostraca/Eumalacostraca/PeracaridaAmphipoda/Gammaridea</v>
          </cell>
          <cell r="H1599" t="str">
            <v>benthic crustacean</v>
          </cell>
          <cell r="I1599" t="str">
            <v>epibenthos</v>
          </cell>
          <cell r="J1599" t="str">
            <v>epibenthos</v>
          </cell>
          <cell r="K1599" t="str">
            <v>large zooplankton</v>
          </cell>
          <cell r="L1599" t="str">
            <v>large zooplankton</v>
          </cell>
          <cell r="M1599" t="str">
            <v>large zooplankton</v>
          </cell>
          <cell r="N1599" t="str">
            <v xml:space="preserve"> </v>
          </cell>
          <cell r="O1599" t="str">
            <v>Benthic detritivore</v>
          </cell>
          <cell r="P1599" t="str">
            <v>BD</v>
          </cell>
        </row>
        <row r="1600">
          <cell r="C1600" t="str">
            <v>Gammaridea 2</v>
          </cell>
          <cell r="D1600" t="str">
            <v>Arthropoda/Crustacea</v>
          </cell>
          <cell r="E1600" t="str">
            <v>Malacostraca/Eumalacostraca/Peracarida</v>
          </cell>
          <cell r="F1600" t="str">
            <v>Amphipoda/Gammaridea</v>
          </cell>
          <cell r="G1600" t="str">
            <v>Arthropoda/CrustaceaMalacostraca/Eumalacostraca/PeracaridaAmphipoda/Gammaridea</v>
          </cell>
          <cell r="H1600" t="str">
            <v>benthic crustacean</v>
          </cell>
          <cell r="I1600" t="str">
            <v>epibenthos</v>
          </cell>
          <cell r="J1600" t="str">
            <v>epibenthos</v>
          </cell>
          <cell r="K1600" t="str">
            <v>large zooplankton</v>
          </cell>
          <cell r="L1600" t="str">
            <v>large zooplankton</v>
          </cell>
          <cell r="M1600" t="str">
            <v>large zooplankton</v>
          </cell>
          <cell r="N1600" t="str">
            <v xml:space="preserve"> </v>
          </cell>
          <cell r="O1600" t="str">
            <v>Benthic detritivore</v>
          </cell>
          <cell r="P1600" t="str">
            <v>BD</v>
          </cell>
        </row>
        <row r="1601">
          <cell r="C1601" t="str">
            <v>Gammaridea 20</v>
          </cell>
          <cell r="D1601" t="str">
            <v>Arthropoda/Crustacea</v>
          </cell>
          <cell r="E1601" t="str">
            <v>Malacostraca/Eumalacostraca/Peracarida</v>
          </cell>
          <cell r="F1601" t="str">
            <v>Amphipoda/Gammaridea</v>
          </cell>
          <cell r="G1601" t="str">
            <v>Arthropoda/CrustaceaMalacostraca/Eumalacostraca/PeracaridaAmphipoda/Gammaridea</v>
          </cell>
          <cell r="H1601" t="str">
            <v>benthic crustacean</v>
          </cell>
          <cell r="I1601" t="str">
            <v>epibenthos</v>
          </cell>
          <cell r="J1601" t="str">
            <v>epibenthos</v>
          </cell>
          <cell r="K1601" t="str">
            <v>large zooplankton</v>
          </cell>
          <cell r="L1601" t="str">
            <v>large zooplankton</v>
          </cell>
          <cell r="M1601" t="str">
            <v>large zooplankton</v>
          </cell>
          <cell r="N1601" t="str">
            <v xml:space="preserve"> </v>
          </cell>
          <cell r="O1601" t="str">
            <v>Benthic detritivore</v>
          </cell>
          <cell r="P1601" t="str">
            <v>BD</v>
          </cell>
        </row>
        <row r="1602">
          <cell r="C1602" t="str">
            <v>Gammaridea 20 remains</v>
          </cell>
          <cell r="D1602" t="str">
            <v>Arthropoda/Crustacea</v>
          </cell>
          <cell r="E1602" t="str">
            <v>Malacostraca/Eumalacostraca/Peracarida</v>
          </cell>
          <cell r="F1602" t="str">
            <v>Amphipoda/Gammaridea</v>
          </cell>
          <cell r="G1602" t="str">
            <v>Arthropoda/CrustaceaMalacostraca/Eumalacostraca/PeracaridaAmphipoda/Gammaridea</v>
          </cell>
          <cell r="H1602" t="str">
            <v>benthic crustacean</v>
          </cell>
          <cell r="I1602" t="str">
            <v>epibenthos</v>
          </cell>
          <cell r="J1602" t="str">
            <v>epibenthos</v>
          </cell>
          <cell r="K1602" t="str">
            <v>large zooplankton</v>
          </cell>
          <cell r="L1602" t="str">
            <v>large zooplankton</v>
          </cell>
          <cell r="M1602" t="str">
            <v>large zooplankton</v>
          </cell>
          <cell r="N1602" t="str">
            <v xml:space="preserve"> </v>
          </cell>
          <cell r="O1602" t="str">
            <v>Benthic detritivore</v>
          </cell>
          <cell r="P1602" t="str">
            <v>BD</v>
          </cell>
        </row>
        <row r="1603">
          <cell r="C1603" t="str">
            <v>Gammaridea 21</v>
          </cell>
          <cell r="D1603" t="str">
            <v>Arthropoda/Crustacea</v>
          </cell>
          <cell r="E1603" t="str">
            <v>Malacostraca/Eumalacostraca/Peracarida</v>
          </cell>
          <cell r="F1603" t="str">
            <v>Amphipoda/Gammaridea</v>
          </cell>
          <cell r="G1603" t="str">
            <v>Arthropoda/CrustaceaMalacostraca/Eumalacostraca/PeracaridaAmphipoda/Gammaridea</v>
          </cell>
          <cell r="H1603" t="str">
            <v>benthic crustacean</v>
          </cell>
          <cell r="I1603" t="str">
            <v>epibenthos</v>
          </cell>
          <cell r="J1603" t="str">
            <v>epibenthos</v>
          </cell>
          <cell r="K1603" t="str">
            <v>large zooplankton</v>
          </cell>
          <cell r="L1603" t="str">
            <v>large zooplankton</v>
          </cell>
          <cell r="M1603" t="str">
            <v>large zooplankton</v>
          </cell>
          <cell r="N1603" t="str">
            <v xml:space="preserve"> </v>
          </cell>
          <cell r="O1603" t="str">
            <v>Benthic detritivore</v>
          </cell>
          <cell r="P1603" t="str">
            <v>BD</v>
          </cell>
        </row>
        <row r="1604">
          <cell r="C1604" t="str">
            <v>Gammaridea 22</v>
          </cell>
          <cell r="D1604" t="str">
            <v>Arthropoda/Crustacea</v>
          </cell>
          <cell r="E1604" t="str">
            <v>Malacostraca/Eumalacostraca/Peracarida</v>
          </cell>
          <cell r="F1604" t="str">
            <v>Amphipoda/Gammaridea</v>
          </cell>
          <cell r="G1604" t="str">
            <v>Arthropoda/CrustaceaMalacostraca/Eumalacostraca/PeracaridaAmphipoda/Gammaridea</v>
          </cell>
          <cell r="H1604" t="str">
            <v>benthic crustacean</v>
          </cell>
          <cell r="I1604" t="str">
            <v>epibenthos</v>
          </cell>
          <cell r="J1604" t="str">
            <v>epibenthos</v>
          </cell>
          <cell r="K1604" t="str">
            <v>large zooplankton</v>
          </cell>
          <cell r="L1604" t="str">
            <v>large zooplankton</v>
          </cell>
          <cell r="M1604" t="str">
            <v>large zooplankton</v>
          </cell>
          <cell r="N1604" t="str">
            <v xml:space="preserve"> </v>
          </cell>
          <cell r="O1604" t="str">
            <v>Benthic detritivore</v>
          </cell>
          <cell r="P1604" t="str">
            <v>BD</v>
          </cell>
        </row>
        <row r="1605">
          <cell r="C1605" t="str">
            <v>Gammaridea 23</v>
          </cell>
          <cell r="D1605" t="str">
            <v>Arthropoda/Crustacea</v>
          </cell>
          <cell r="E1605" t="str">
            <v>Malacostraca/Eumalacostraca/Peracarida</v>
          </cell>
          <cell r="F1605" t="str">
            <v>Amphipoda/Gammaridea</v>
          </cell>
          <cell r="G1605" t="str">
            <v>Arthropoda/CrustaceaMalacostraca/Eumalacostraca/PeracaridaAmphipoda/Gammaridea</v>
          </cell>
          <cell r="H1605" t="str">
            <v>benthic crustacean</v>
          </cell>
          <cell r="I1605" t="str">
            <v>epibenthos</v>
          </cell>
          <cell r="J1605" t="str">
            <v>epibenthos</v>
          </cell>
          <cell r="K1605" t="str">
            <v>large zooplankton</v>
          </cell>
          <cell r="L1605" t="str">
            <v>large zooplankton</v>
          </cell>
          <cell r="M1605" t="str">
            <v>large zooplankton</v>
          </cell>
          <cell r="N1605" t="str">
            <v xml:space="preserve"> </v>
          </cell>
          <cell r="O1605" t="str">
            <v>Benthic detritivore</v>
          </cell>
          <cell r="P1605" t="str">
            <v>BD</v>
          </cell>
        </row>
        <row r="1606">
          <cell r="C1606" t="str">
            <v>Gammaridea 24</v>
          </cell>
          <cell r="D1606" t="str">
            <v>Arthropoda/Crustacea</v>
          </cell>
          <cell r="E1606" t="str">
            <v>Malacostraca/Eumalacostraca/Peracarida</v>
          </cell>
          <cell r="F1606" t="str">
            <v>Amphipoda/Gammaridea</v>
          </cell>
          <cell r="G1606" t="str">
            <v>Arthropoda/CrustaceaMalacostraca/Eumalacostraca/PeracaridaAmphipoda/Gammaridea</v>
          </cell>
          <cell r="H1606" t="str">
            <v>benthic crustacean</v>
          </cell>
          <cell r="I1606" t="str">
            <v>epibenthos</v>
          </cell>
          <cell r="J1606" t="str">
            <v>epibenthos</v>
          </cell>
          <cell r="K1606" t="str">
            <v>large zooplankton</v>
          </cell>
          <cell r="L1606" t="str">
            <v>large zooplankton</v>
          </cell>
          <cell r="M1606" t="str">
            <v>large zooplankton</v>
          </cell>
          <cell r="N1606" t="str">
            <v xml:space="preserve"> </v>
          </cell>
          <cell r="O1606" t="str">
            <v>Benthic detritivore</v>
          </cell>
          <cell r="P1606" t="str">
            <v>BD</v>
          </cell>
        </row>
        <row r="1607">
          <cell r="C1607" t="str">
            <v>Gammaridea 25</v>
          </cell>
          <cell r="D1607" t="str">
            <v>Arthropoda/Crustacea</v>
          </cell>
          <cell r="E1607" t="str">
            <v>Malacostraca/Eumalacostraca/Peracarida</v>
          </cell>
          <cell r="F1607" t="str">
            <v>Amphipoda/Gammaridea</v>
          </cell>
          <cell r="G1607" t="str">
            <v>Arthropoda/CrustaceaMalacostraca/Eumalacostraca/PeracaridaAmphipoda/Gammaridea</v>
          </cell>
          <cell r="H1607" t="str">
            <v>benthic crustacean</v>
          </cell>
          <cell r="I1607" t="str">
            <v>epibenthos</v>
          </cell>
          <cell r="J1607" t="str">
            <v>epibenthos</v>
          </cell>
          <cell r="K1607" t="str">
            <v>large zooplankton</v>
          </cell>
          <cell r="L1607" t="str">
            <v>large zooplankton</v>
          </cell>
          <cell r="M1607" t="str">
            <v>large zooplankton</v>
          </cell>
          <cell r="N1607" t="str">
            <v xml:space="preserve"> </v>
          </cell>
          <cell r="O1607" t="str">
            <v>Benthic detritivore</v>
          </cell>
          <cell r="P1607" t="str">
            <v>BD</v>
          </cell>
        </row>
        <row r="1608">
          <cell r="C1608" t="str">
            <v>Gammaridea 27</v>
          </cell>
          <cell r="D1608" t="str">
            <v>Arthropoda/Crustacea</v>
          </cell>
          <cell r="E1608" t="str">
            <v>Malacostraca/Eumalacostraca/Peracarida</v>
          </cell>
          <cell r="F1608" t="str">
            <v>Amphipoda/Gammaridea</v>
          </cell>
          <cell r="G1608" t="str">
            <v>Arthropoda/CrustaceaMalacostraca/Eumalacostraca/PeracaridaAmphipoda/Gammaridea</v>
          </cell>
          <cell r="H1608" t="str">
            <v>benthic crustacean</v>
          </cell>
          <cell r="I1608" t="str">
            <v>epibenthos</v>
          </cell>
          <cell r="J1608" t="str">
            <v>epibenthos</v>
          </cell>
          <cell r="K1608" t="str">
            <v>large zooplankton</v>
          </cell>
          <cell r="L1608" t="str">
            <v>large zooplankton</v>
          </cell>
          <cell r="M1608" t="str">
            <v>large zooplankton</v>
          </cell>
          <cell r="N1608" t="str">
            <v xml:space="preserve"> </v>
          </cell>
          <cell r="O1608" t="str">
            <v>Benthic detritivore</v>
          </cell>
          <cell r="P1608" t="str">
            <v>BD</v>
          </cell>
        </row>
        <row r="1609">
          <cell r="C1609" t="str">
            <v>Gammaridea 28</v>
          </cell>
          <cell r="D1609" t="str">
            <v>Arthropoda/Crustacea</v>
          </cell>
          <cell r="E1609" t="str">
            <v>Malacostraca/Eumalacostraca/Peracarida</v>
          </cell>
          <cell r="F1609" t="str">
            <v>Amphipoda/Gammaridea</v>
          </cell>
          <cell r="G1609" t="str">
            <v>Arthropoda/CrustaceaMalacostraca/Eumalacostraca/PeracaridaAmphipoda/Gammaridea</v>
          </cell>
          <cell r="H1609" t="str">
            <v>benthic crustacean</v>
          </cell>
          <cell r="I1609" t="str">
            <v>epibenthos</v>
          </cell>
          <cell r="J1609" t="str">
            <v>epibenthos</v>
          </cell>
          <cell r="K1609" t="str">
            <v>large zooplankton</v>
          </cell>
          <cell r="L1609" t="str">
            <v>large zooplankton</v>
          </cell>
          <cell r="M1609" t="str">
            <v>large zooplankton</v>
          </cell>
          <cell r="N1609" t="str">
            <v xml:space="preserve"> </v>
          </cell>
          <cell r="O1609" t="str">
            <v>Benthic detritivore</v>
          </cell>
          <cell r="P1609" t="str">
            <v>BD</v>
          </cell>
        </row>
        <row r="1610">
          <cell r="C1610" t="str">
            <v>Gammaridea 29</v>
          </cell>
          <cell r="D1610" t="str">
            <v>Arthropoda/Crustacea</v>
          </cell>
          <cell r="E1610" t="str">
            <v>Malacostraca/Eumalacostraca/Peracarida</v>
          </cell>
          <cell r="F1610" t="str">
            <v>Amphipoda/Gammaridea</v>
          </cell>
          <cell r="G1610" t="str">
            <v>Arthropoda/CrustaceaMalacostraca/Eumalacostraca/PeracaridaAmphipoda/Gammaridea</v>
          </cell>
          <cell r="H1610" t="str">
            <v>benthic crustacean</v>
          </cell>
          <cell r="I1610" t="str">
            <v>epibenthos</v>
          </cell>
          <cell r="J1610" t="str">
            <v>epibenthos</v>
          </cell>
          <cell r="K1610" t="str">
            <v>large zooplankton</v>
          </cell>
          <cell r="L1610" t="str">
            <v>large zooplankton</v>
          </cell>
          <cell r="M1610" t="str">
            <v>large zooplankton</v>
          </cell>
          <cell r="N1610" t="str">
            <v xml:space="preserve"> </v>
          </cell>
          <cell r="O1610" t="str">
            <v>Benthic detritivore</v>
          </cell>
          <cell r="P1610" t="str">
            <v>BD</v>
          </cell>
        </row>
        <row r="1611">
          <cell r="C1611" t="str">
            <v>Gammaridea 3</v>
          </cell>
          <cell r="D1611" t="str">
            <v>Arthropoda/Crustacea</v>
          </cell>
          <cell r="E1611" t="str">
            <v>Malacostraca/Eumalacostraca/Peracarida</v>
          </cell>
          <cell r="F1611" t="str">
            <v>Amphipoda/Gammaridea</v>
          </cell>
          <cell r="G1611" t="str">
            <v>Arthropoda/CrustaceaMalacostraca/Eumalacostraca/PeracaridaAmphipoda/Gammaridea</v>
          </cell>
          <cell r="H1611" t="str">
            <v>benthic crustacean</v>
          </cell>
          <cell r="I1611" t="str">
            <v>epibenthos</v>
          </cell>
          <cell r="J1611" t="str">
            <v>epibenthos</v>
          </cell>
          <cell r="K1611" t="str">
            <v>large zooplankton</v>
          </cell>
          <cell r="L1611" t="str">
            <v>large zooplankton</v>
          </cell>
          <cell r="M1611" t="str">
            <v>large zooplankton</v>
          </cell>
          <cell r="N1611" t="str">
            <v xml:space="preserve"> </v>
          </cell>
          <cell r="O1611" t="str">
            <v>Benthic detritivore</v>
          </cell>
          <cell r="P1611" t="str">
            <v>BD</v>
          </cell>
        </row>
        <row r="1612">
          <cell r="C1612" t="str">
            <v>Gammaridea 30</v>
          </cell>
          <cell r="D1612" t="str">
            <v>Arthropoda/Crustacea</v>
          </cell>
          <cell r="E1612" t="str">
            <v>Malacostraca/Eumalacostraca/Peracarida</v>
          </cell>
          <cell r="F1612" t="str">
            <v>Amphipoda/Gammaridea</v>
          </cell>
          <cell r="G1612" t="str">
            <v>Arthropoda/CrustaceaMalacostraca/Eumalacostraca/PeracaridaAmphipoda/Gammaridea</v>
          </cell>
          <cell r="H1612" t="str">
            <v>benthic crustacean</v>
          </cell>
          <cell r="I1612" t="str">
            <v>epibenthos</v>
          </cell>
          <cell r="J1612" t="str">
            <v>epibenthos</v>
          </cell>
          <cell r="K1612" t="str">
            <v>large zooplankton</v>
          </cell>
          <cell r="L1612" t="str">
            <v>large zooplankton</v>
          </cell>
          <cell r="M1612" t="str">
            <v>large zooplankton</v>
          </cell>
          <cell r="N1612" t="str">
            <v xml:space="preserve"> </v>
          </cell>
          <cell r="O1612" t="str">
            <v>Benthic detritivore</v>
          </cell>
          <cell r="P1612" t="str">
            <v>BD</v>
          </cell>
        </row>
        <row r="1613">
          <cell r="C1613" t="str">
            <v>Gammaridea 32</v>
          </cell>
          <cell r="D1613" t="str">
            <v>Arthropoda/Crustacea</v>
          </cell>
          <cell r="E1613" t="str">
            <v>Malacostraca/Eumalacostraca/Peracarida</v>
          </cell>
          <cell r="F1613" t="str">
            <v>Amphipoda/Gammaridea</v>
          </cell>
          <cell r="G1613" t="str">
            <v>Arthropoda/CrustaceaMalacostraca/Eumalacostraca/PeracaridaAmphipoda/Gammaridea</v>
          </cell>
          <cell r="H1613" t="str">
            <v>benthic crustacean</v>
          </cell>
          <cell r="I1613" t="str">
            <v>epibenthos</v>
          </cell>
          <cell r="J1613" t="str">
            <v>epibenthos</v>
          </cell>
          <cell r="K1613" t="str">
            <v>large zooplankton</v>
          </cell>
          <cell r="L1613" t="str">
            <v>large zooplankton</v>
          </cell>
          <cell r="M1613" t="str">
            <v>large zooplankton</v>
          </cell>
          <cell r="N1613" t="str">
            <v xml:space="preserve"> </v>
          </cell>
          <cell r="O1613" t="str">
            <v>Benthic detritivore</v>
          </cell>
          <cell r="P1613" t="str">
            <v>BD</v>
          </cell>
        </row>
        <row r="1614">
          <cell r="C1614" t="str">
            <v>Gammaridea 33</v>
          </cell>
          <cell r="D1614" t="str">
            <v>Arthropoda/Crustacea</v>
          </cell>
          <cell r="E1614" t="str">
            <v>Malacostraca/Eumalacostraca/Peracarida</v>
          </cell>
          <cell r="F1614" t="str">
            <v>Amphipoda/Gammaridea</v>
          </cell>
          <cell r="G1614" t="str">
            <v>Arthropoda/CrustaceaMalacostraca/Eumalacostraca/PeracaridaAmphipoda/Gammaridea</v>
          </cell>
          <cell r="H1614" t="str">
            <v>benthic crustacean</v>
          </cell>
          <cell r="I1614" t="str">
            <v>epibenthos</v>
          </cell>
          <cell r="J1614" t="str">
            <v>epibenthos</v>
          </cell>
          <cell r="K1614" t="str">
            <v>large zooplankton</v>
          </cell>
          <cell r="L1614" t="str">
            <v>large zooplankton</v>
          </cell>
          <cell r="M1614" t="str">
            <v>large zooplankton</v>
          </cell>
          <cell r="N1614" t="str">
            <v xml:space="preserve"> </v>
          </cell>
          <cell r="O1614" t="str">
            <v>Benthic detritivore</v>
          </cell>
          <cell r="P1614" t="str">
            <v>BD</v>
          </cell>
        </row>
        <row r="1615">
          <cell r="C1615" t="str">
            <v>Gammaridea 34</v>
          </cell>
          <cell r="D1615" t="str">
            <v>Arthropoda/Crustacea</v>
          </cell>
          <cell r="E1615" t="str">
            <v>Malacostraca/Eumalacostraca/Peracarida</v>
          </cell>
          <cell r="F1615" t="str">
            <v>Amphipoda/Gammaridea</v>
          </cell>
          <cell r="G1615" t="str">
            <v>Arthropoda/CrustaceaMalacostraca/Eumalacostraca/PeracaridaAmphipoda/Gammaridea</v>
          </cell>
          <cell r="H1615" t="str">
            <v>benthic crustacean</v>
          </cell>
          <cell r="I1615" t="str">
            <v>epibenthos</v>
          </cell>
          <cell r="J1615" t="str">
            <v>epibenthos</v>
          </cell>
          <cell r="K1615" t="str">
            <v>large zooplankton</v>
          </cell>
          <cell r="L1615" t="str">
            <v>large zooplankton</v>
          </cell>
          <cell r="M1615" t="str">
            <v>large zooplankton</v>
          </cell>
          <cell r="N1615" t="str">
            <v xml:space="preserve"> </v>
          </cell>
          <cell r="O1615" t="str">
            <v>Benthic detritivore</v>
          </cell>
          <cell r="P1615" t="str">
            <v>BD</v>
          </cell>
        </row>
        <row r="1616">
          <cell r="C1616" t="str">
            <v>Gammaridea 35</v>
          </cell>
          <cell r="D1616" t="str">
            <v>Arthropoda/Crustacea</v>
          </cell>
          <cell r="E1616" t="str">
            <v>Malacostraca/Eumalacostraca/Peracarida</v>
          </cell>
          <cell r="F1616" t="str">
            <v>Amphipoda/Gammaridea</v>
          </cell>
          <cell r="G1616" t="str">
            <v>Arthropoda/CrustaceaMalacostraca/Eumalacostraca/PeracaridaAmphipoda/Gammaridea</v>
          </cell>
          <cell r="H1616" t="str">
            <v>benthic crustacean</v>
          </cell>
          <cell r="I1616" t="str">
            <v>epibenthos</v>
          </cell>
          <cell r="J1616" t="str">
            <v>epibenthos</v>
          </cell>
          <cell r="K1616" t="str">
            <v>large zooplankton</v>
          </cell>
          <cell r="L1616" t="str">
            <v>large zooplankton</v>
          </cell>
          <cell r="M1616" t="str">
            <v>large zooplankton</v>
          </cell>
          <cell r="N1616" t="str">
            <v xml:space="preserve"> </v>
          </cell>
          <cell r="O1616" t="str">
            <v>Benthic detritivore</v>
          </cell>
          <cell r="P1616" t="str">
            <v>BD</v>
          </cell>
        </row>
        <row r="1617">
          <cell r="C1617" t="str">
            <v>Gammaridea 36</v>
          </cell>
          <cell r="D1617" t="str">
            <v>Arthropoda/Crustacea</v>
          </cell>
          <cell r="E1617" t="str">
            <v>Malacostraca/Eumalacostraca/Peracarida</v>
          </cell>
          <cell r="F1617" t="str">
            <v>Amphipoda/Gammaridea</v>
          </cell>
          <cell r="G1617" t="str">
            <v>Arthropoda/CrustaceaMalacostraca/Eumalacostraca/PeracaridaAmphipoda/Gammaridea</v>
          </cell>
          <cell r="H1617" t="str">
            <v>benthic crustacean</v>
          </cell>
          <cell r="I1617" t="str">
            <v>epibenthos</v>
          </cell>
          <cell r="J1617" t="str">
            <v>epibenthos</v>
          </cell>
          <cell r="K1617" t="str">
            <v>large zooplankton</v>
          </cell>
          <cell r="L1617" t="str">
            <v>large zooplankton</v>
          </cell>
          <cell r="M1617" t="str">
            <v>large zooplankton</v>
          </cell>
          <cell r="N1617" t="str">
            <v xml:space="preserve"> </v>
          </cell>
          <cell r="O1617" t="str">
            <v>Benthic detritivore</v>
          </cell>
          <cell r="P1617" t="str">
            <v>BD</v>
          </cell>
        </row>
        <row r="1618">
          <cell r="C1618" t="str">
            <v>Gammaridea 37</v>
          </cell>
          <cell r="D1618" t="str">
            <v>Arthropoda/Crustacea</v>
          </cell>
          <cell r="E1618" t="str">
            <v>Malacostraca/Eumalacostraca/Peracarida</v>
          </cell>
          <cell r="F1618" t="str">
            <v>Amphipoda/Gammaridea</v>
          </cell>
          <cell r="G1618" t="str">
            <v>Arthropoda/CrustaceaMalacostraca/Eumalacostraca/PeracaridaAmphipoda/Gammaridea</v>
          </cell>
          <cell r="H1618" t="str">
            <v>benthic crustacean</v>
          </cell>
          <cell r="I1618" t="str">
            <v>epibenthos</v>
          </cell>
          <cell r="J1618" t="str">
            <v>epibenthos</v>
          </cell>
          <cell r="K1618" t="str">
            <v>large zooplankton</v>
          </cell>
          <cell r="L1618" t="str">
            <v>large zooplankton</v>
          </cell>
          <cell r="M1618" t="str">
            <v>large zooplankton</v>
          </cell>
          <cell r="N1618" t="str">
            <v xml:space="preserve"> </v>
          </cell>
          <cell r="O1618" t="str">
            <v>Benthic detritivore</v>
          </cell>
          <cell r="P1618" t="str">
            <v>BD</v>
          </cell>
        </row>
        <row r="1619">
          <cell r="C1619" t="str">
            <v>Gammaridea 38</v>
          </cell>
          <cell r="D1619" t="str">
            <v>Arthropoda/Crustacea</v>
          </cell>
          <cell r="E1619" t="str">
            <v>Malacostraca/Eumalacostraca/Peracarida</v>
          </cell>
          <cell r="F1619" t="str">
            <v>Amphipoda/Gammaridea</v>
          </cell>
          <cell r="G1619" t="str">
            <v>Arthropoda/CrustaceaMalacostraca/Eumalacostraca/PeracaridaAmphipoda/Gammaridea</v>
          </cell>
          <cell r="H1619" t="str">
            <v>benthic crustacean</v>
          </cell>
          <cell r="I1619" t="str">
            <v>epibenthos</v>
          </cell>
          <cell r="J1619" t="str">
            <v>epibenthos</v>
          </cell>
          <cell r="K1619" t="str">
            <v>large zooplankton</v>
          </cell>
          <cell r="L1619" t="str">
            <v>large zooplankton</v>
          </cell>
          <cell r="M1619" t="str">
            <v>large zooplankton</v>
          </cell>
          <cell r="N1619" t="str">
            <v xml:space="preserve"> </v>
          </cell>
          <cell r="O1619" t="str">
            <v>Benthic detritivore</v>
          </cell>
          <cell r="P1619" t="str">
            <v>BD</v>
          </cell>
        </row>
        <row r="1620">
          <cell r="C1620" t="str">
            <v>Gammaridea 4</v>
          </cell>
          <cell r="D1620" t="str">
            <v>Arthropoda/Crustacea</v>
          </cell>
          <cell r="E1620" t="str">
            <v>Malacostraca/Eumalacostraca/Peracarida</v>
          </cell>
          <cell r="F1620" t="str">
            <v>Amphipoda/Gammaridea</v>
          </cell>
          <cell r="G1620" t="str">
            <v>Arthropoda/CrustaceaMalacostraca/Eumalacostraca/PeracaridaAmphipoda/Gammaridea</v>
          </cell>
          <cell r="H1620" t="str">
            <v>benthic crustacean</v>
          </cell>
          <cell r="I1620" t="str">
            <v>epibenthos</v>
          </cell>
          <cell r="J1620" t="str">
            <v>epibenthos</v>
          </cell>
          <cell r="K1620" t="str">
            <v>large zooplankton</v>
          </cell>
          <cell r="L1620" t="str">
            <v>large zooplankton</v>
          </cell>
          <cell r="M1620" t="str">
            <v>large zooplankton</v>
          </cell>
          <cell r="N1620" t="str">
            <v xml:space="preserve"> </v>
          </cell>
          <cell r="O1620" t="str">
            <v>Benthic detritivore</v>
          </cell>
          <cell r="P1620" t="str">
            <v>BD</v>
          </cell>
        </row>
        <row r="1621">
          <cell r="C1621" t="str">
            <v>Gammaridea 40</v>
          </cell>
          <cell r="D1621" t="str">
            <v>Arthropoda/Crustacea</v>
          </cell>
          <cell r="E1621" t="str">
            <v>Malacostraca/Eumalacostraca/Peracarida</v>
          </cell>
          <cell r="F1621" t="str">
            <v>Amphipoda/Gammaridea</v>
          </cell>
          <cell r="G1621" t="str">
            <v>Arthropoda/CrustaceaMalacostraca/Eumalacostraca/PeracaridaAmphipoda/Gammaridea</v>
          </cell>
          <cell r="H1621" t="str">
            <v>benthic crustacean</v>
          </cell>
          <cell r="I1621" t="str">
            <v>epibenthos</v>
          </cell>
          <cell r="J1621" t="str">
            <v>epibenthos</v>
          </cell>
          <cell r="K1621" t="str">
            <v>large zooplankton</v>
          </cell>
          <cell r="L1621" t="str">
            <v>large zooplankton</v>
          </cell>
          <cell r="M1621" t="str">
            <v>large zooplankton</v>
          </cell>
          <cell r="N1621" t="str">
            <v xml:space="preserve"> </v>
          </cell>
          <cell r="O1621" t="str">
            <v>Benthic detritivore</v>
          </cell>
          <cell r="P1621" t="str">
            <v>BD</v>
          </cell>
        </row>
        <row r="1622">
          <cell r="C1622" t="str">
            <v>Gammaridea 41</v>
          </cell>
          <cell r="D1622" t="str">
            <v>Arthropoda/Crustacea</v>
          </cell>
          <cell r="E1622" t="str">
            <v>Malacostraca/Eumalacostraca/Peracarida</v>
          </cell>
          <cell r="F1622" t="str">
            <v>Amphipoda/Gammaridea</v>
          </cell>
          <cell r="G1622" t="str">
            <v>Arthropoda/CrustaceaMalacostraca/Eumalacostraca/PeracaridaAmphipoda/Gammaridea</v>
          </cell>
          <cell r="H1622" t="str">
            <v>benthic crustacean</v>
          </cell>
          <cell r="I1622" t="str">
            <v>epibenthos</v>
          </cell>
          <cell r="J1622" t="str">
            <v>epibenthos</v>
          </cell>
          <cell r="K1622" t="str">
            <v>large zooplankton</v>
          </cell>
          <cell r="L1622" t="str">
            <v>large zooplankton</v>
          </cell>
          <cell r="M1622" t="str">
            <v>large zooplankton</v>
          </cell>
          <cell r="N1622" t="str">
            <v xml:space="preserve"> </v>
          </cell>
          <cell r="O1622" t="str">
            <v>Benthic detritivore</v>
          </cell>
          <cell r="P1622" t="str">
            <v>BD</v>
          </cell>
        </row>
        <row r="1623">
          <cell r="C1623" t="str">
            <v>Gammaridea 44</v>
          </cell>
          <cell r="D1623" t="str">
            <v>Arthropoda/Crustacea</v>
          </cell>
          <cell r="E1623" t="str">
            <v>Malacostraca/Eumalacostraca/Peracarida</v>
          </cell>
          <cell r="F1623" t="str">
            <v>Amphipoda/Gammaridea</v>
          </cell>
          <cell r="G1623" t="str">
            <v>Arthropoda/CrustaceaMalacostraca/Eumalacostraca/PeracaridaAmphipoda/Gammaridea</v>
          </cell>
          <cell r="H1623" t="str">
            <v>benthic crustacean</v>
          </cell>
          <cell r="I1623" t="str">
            <v>epibenthos</v>
          </cell>
          <cell r="J1623" t="str">
            <v>epibenthos</v>
          </cell>
          <cell r="K1623" t="str">
            <v>large zooplankton</v>
          </cell>
          <cell r="L1623" t="str">
            <v>large zooplankton</v>
          </cell>
          <cell r="M1623" t="str">
            <v>large zooplankton</v>
          </cell>
          <cell r="N1623" t="str">
            <v xml:space="preserve"> </v>
          </cell>
          <cell r="O1623" t="str">
            <v>Benthic detritivore</v>
          </cell>
          <cell r="P1623" t="str">
            <v>BD</v>
          </cell>
        </row>
        <row r="1624">
          <cell r="C1624" t="str">
            <v>Gammaridea 45</v>
          </cell>
          <cell r="D1624" t="str">
            <v>Arthropoda/Crustacea</v>
          </cell>
          <cell r="E1624" t="str">
            <v>Malacostraca/Eumalacostraca/Peracarida</v>
          </cell>
          <cell r="F1624" t="str">
            <v>Amphipoda/Gammaridea</v>
          </cell>
          <cell r="G1624" t="str">
            <v>Arthropoda/CrustaceaMalacostraca/Eumalacostraca/PeracaridaAmphipoda/Gammaridea</v>
          </cell>
          <cell r="H1624" t="str">
            <v>benthic crustacean</v>
          </cell>
          <cell r="I1624" t="str">
            <v>epibenthos</v>
          </cell>
          <cell r="J1624" t="str">
            <v>epibenthos</v>
          </cell>
          <cell r="K1624" t="str">
            <v>large zooplankton</v>
          </cell>
          <cell r="L1624" t="str">
            <v>large zooplankton</v>
          </cell>
          <cell r="M1624" t="str">
            <v>large zooplankton</v>
          </cell>
          <cell r="N1624" t="str">
            <v xml:space="preserve"> </v>
          </cell>
          <cell r="O1624" t="str">
            <v>Benthic detritivore</v>
          </cell>
          <cell r="P1624" t="str">
            <v>BD</v>
          </cell>
        </row>
        <row r="1625">
          <cell r="C1625" t="str">
            <v>Gammaridea 46</v>
          </cell>
          <cell r="D1625" t="str">
            <v>Arthropoda/Crustacea</v>
          </cell>
          <cell r="E1625" t="str">
            <v>Malacostraca/Eumalacostraca/Peracarida</v>
          </cell>
          <cell r="F1625" t="str">
            <v>Amphipoda/Gammaridea</v>
          </cell>
          <cell r="G1625" t="str">
            <v>Arthropoda/CrustaceaMalacostraca/Eumalacostraca/PeracaridaAmphipoda/Gammaridea</v>
          </cell>
          <cell r="H1625" t="str">
            <v>benthic crustacean</v>
          </cell>
          <cell r="I1625" t="str">
            <v>epibenthos</v>
          </cell>
          <cell r="J1625" t="str">
            <v>epibenthos</v>
          </cell>
          <cell r="K1625" t="str">
            <v>large zooplankton</v>
          </cell>
          <cell r="L1625" t="str">
            <v>large zooplankton</v>
          </cell>
          <cell r="M1625" t="str">
            <v>large zooplankton</v>
          </cell>
          <cell r="N1625" t="str">
            <v xml:space="preserve"> </v>
          </cell>
          <cell r="O1625" t="str">
            <v>Benthic detritivore</v>
          </cell>
          <cell r="P1625" t="str">
            <v>BD</v>
          </cell>
        </row>
        <row r="1626">
          <cell r="C1626" t="str">
            <v>Gammaridea 47</v>
          </cell>
          <cell r="D1626" t="str">
            <v>Arthropoda/Crustacea</v>
          </cell>
          <cell r="E1626" t="str">
            <v>Malacostraca/Eumalacostraca/Peracarida</v>
          </cell>
          <cell r="F1626" t="str">
            <v>Amphipoda/Gammaridea</v>
          </cell>
          <cell r="G1626" t="str">
            <v>Arthropoda/CrustaceaMalacostraca/Eumalacostraca/PeracaridaAmphipoda/Gammaridea</v>
          </cell>
          <cell r="H1626" t="str">
            <v>benthic crustacean</v>
          </cell>
          <cell r="I1626" t="str">
            <v>epibenthos</v>
          </cell>
          <cell r="J1626" t="str">
            <v>epibenthos</v>
          </cell>
          <cell r="K1626" t="str">
            <v>large zooplankton</v>
          </cell>
          <cell r="L1626" t="str">
            <v>large zooplankton</v>
          </cell>
          <cell r="M1626" t="str">
            <v>large zooplankton</v>
          </cell>
          <cell r="N1626" t="str">
            <v xml:space="preserve"> </v>
          </cell>
          <cell r="O1626" t="str">
            <v>Benthic detritivore</v>
          </cell>
          <cell r="P1626" t="str">
            <v>BD</v>
          </cell>
        </row>
        <row r="1627">
          <cell r="C1627" t="str">
            <v>Gammaridea 48</v>
          </cell>
          <cell r="D1627" t="str">
            <v>Arthropoda/Crustacea</v>
          </cell>
          <cell r="E1627" t="str">
            <v>Malacostraca/Eumalacostraca/Peracarida</v>
          </cell>
          <cell r="F1627" t="str">
            <v>Amphipoda/Gammaridea</v>
          </cell>
          <cell r="G1627" t="str">
            <v>Arthropoda/CrustaceaMalacostraca/Eumalacostraca/PeracaridaAmphipoda/Gammaridea</v>
          </cell>
          <cell r="H1627" t="str">
            <v>benthic crustacean</v>
          </cell>
          <cell r="I1627" t="str">
            <v>epibenthos</v>
          </cell>
          <cell r="J1627" t="str">
            <v>epibenthos</v>
          </cell>
          <cell r="K1627" t="str">
            <v>large zooplankton</v>
          </cell>
          <cell r="L1627" t="str">
            <v>large zooplankton</v>
          </cell>
          <cell r="M1627" t="str">
            <v>large zooplankton</v>
          </cell>
          <cell r="N1627" t="str">
            <v xml:space="preserve"> </v>
          </cell>
          <cell r="O1627" t="str">
            <v>Benthic detritivore</v>
          </cell>
          <cell r="P1627" t="str">
            <v>BD</v>
          </cell>
        </row>
        <row r="1628">
          <cell r="C1628" t="str">
            <v>Gammaridea 49</v>
          </cell>
          <cell r="D1628" t="str">
            <v>Arthropoda/Crustacea</v>
          </cell>
          <cell r="E1628" t="str">
            <v>Malacostraca/Eumalacostraca/Peracarida</v>
          </cell>
          <cell r="F1628" t="str">
            <v>Amphipoda/Gammaridea</v>
          </cell>
          <cell r="G1628" t="str">
            <v>Arthropoda/CrustaceaMalacostraca/Eumalacostraca/PeracaridaAmphipoda/Gammaridea</v>
          </cell>
          <cell r="H1628" t="str">
            <v>benthic crustacean</v>
          </cell>
          <cell r="I1628" t="str">
            <v>epibenthos</v>
          </cell>
          <cell r="J1628" t="str">
            <v>epibenthos</v>
          </cell>
          <cell r="K1628" t="str">
            <v>large zooplankton</v>
          </cell>
          <cell r="L1628" t="str">
            <v>large zooplankton</v>
          </cell>
          <cell r="M1628" t="str">
            <v>large zooplankton</v>
          </cell>
          <cell r="N1628" t="str">
            <v xml:space="preserve"> </v>
          </cell>
          <cell r="O1628" t="str">
            <v>Benthic detritivore</v>
          </cell>
          <cell r="P1628" t="str">
            <v>BD</v>
          </cell>
        </row>
        <row r="1629">
          <cell r="C1629" t="str">
            <v>Gammaridea 5</v>
          </cell>
          <cell r="D1629" t="str">
            <v>Arthropoda/Crustacea</v>
          </cell>
          <cell r="E1629" t="str">
            <v>Malacostraca/Eumalacostraca/Peracarida</v>
          </cell>
          <cell r="F1629" t="str">
            <v>Amphipoda/Gammaridea</v>
          </cell>
          <cell r="G1629" t="str">
            <v>Arthropoda/CrustaceaMalacostraca/Eumalacostraca/PeracaridaAmphipoda/Gammaridea</v>
          </cell>
          <cell r="H1629" t="str">
            <v>benthic crustacean</v>
          </cell>
          <cell r="I1629" t="str">
            <v>epibenthos</v>
          </cell>
          <cell r="J1629" t="str">
            <v>epibenthos</v>
          </cell>
          <cell r="K1629" t="str">
            <v>large zooplankton</v>
          </cell>
          <cell r="L1629" t="str">
            <v>large zooplankton</v>
          </cell>
          <cell r="M1629" t="str">
            <v>large zooplankton</v>
          </cell>
          <cell r="N1629" t="str">
            <v xml:space="preserve"> </v>
          </cell>
          <cell r="O1629" t="str">
            <v>Benthic detritivore</v>
          </cell>
          <cell r="P1629" t="str">
            <v>BD</v>
          </cell>
        </row>
        <row r="1630">
          <cell r="C1630" t="str">
            <v>Gammaridea 50</v>
          </cell>
          <cell r="D1630" t="str">
            <v>Arthropoda/Crustacea</v>
          </cell>
          <cell r="E1630" t="str">
            <v>Malacostraca/Eumalacostraca/Peracarida</v>
          </cell>
          <cell r="F1630" t="str">
            <v>Amphipoda/Gammaridea</v>
          </cell>
          <cell r="G1630" t="str">
            <v>Arthropoda/CrustaceaMalacostraca/Eumalacostraca/PeracaridaAmphipoda/Gammaridea</v>
          </cell>
          <cell r="H1630" t="str">
            <v>benthic crustacean</v>
          </cell>
          <cell r="I1630" t="str">
            <v>epibenthos</v>
          </cell>
          <cell r="J1630" t="str">
            <v>epibenthos</v>
          </cell>
          <cell r="K1630" t="str">
            <v>large zooplankton</v>
          </cell>
          <cell r="L1630" t="str">
            <v>large zooplankton</v>
          </cell>
          <cell r="M1630" t="str">
            <v>large zooplankton</v>
          </cell>
          <cell r="N1630" t="str">
            <v xml:space="preserve"> </v>
          </cell>
          <cell r="O1630" t="str">
            <v>Benthic detritivore</v>
          </cell>
          <cell r="P1630" t="str">
            <v>BD</v>
          </cell>
        </row>
        <row r="1631">
          <cell r="C1631" t="str">
            <v>Gammaridea 51</v>
          </cell>
          <cell r="D1631" t="str">
            <v>Arthropoda/Crustacea</v>
          </cell>
          <cell r="E1631" t="str">
            <v>Malacostraca/Eumalacostraca/Peracarida</v>
          </cell>
          <cell r="F1631" t="str">
            <v>Amphipoda/Gammaridea</v>
          </cell>
          <cell r="G1631" t="str">
            <v>Arthropoda/CrustaceaMalacostraca/Eumalacostraca/PeracaridaAmphipoda/Gammaridea</v>
          </cell>
          <cell r="H1631" t="str">
            <v>benthic crustacean</v>
          </cell>
          <cell r="I1631" t="str">
            <v>epibenthos</v>
          </cell>
          <cell r="J1631" t="str">
            <v>epibenthos</v>
          </cell>
          <cell r="K1631" t="str">
            <v>large zooplankton</v>
          </cell>
          <cell r="L1631" t="str">
            <v>large zooplankton</v>
          </cell>
          <cell r="M1631" t="str">
            <v>large zooplankton</v>
          </cell>
          <cell r="N1631" t="str">
            <v xml:space="preserve"> </v>
          </cell>
          <cell r="O1631" t="str">
            <v>Benthic detritivore</v>
          </cell>
          <cell r="P1631" t="str">
            <v>BD</v>
          </cell>
        </row>
        <row r="1632">
          <cell r="C1632" t="str">
            <v>Gammaridea 52</v>
          </cell>
          <cell r="D1632" t="str">
            <v>Arthropoda/Crustacea</v>
          </cell>
          <cell r="E1632" t="str">
            <v>Malacostraca/Eumalacostraca/Peracarida</v>
          </cell>
          <cell r="F1632" t="str">
            <v>Amphipoda/Gammaridea</v>
          </cell>
          <cell r="G1632" t="str">
            <v>Arthropoda/CrustaceaMalacostraca/Eumalacostraca/PeracaridaAmphipoda/Gammaridea</v>
          </cell>
          <cell r="H1632" t="str">
            <v>benthic crustacean</v>
          </cell>
          <cell r="I1632" t="str">
            <v>epibenthos</v>
          </cell>
          <cell r="J1632" t="str">
            <v>epibenthos</v>
          </cell>
          <cell r="K1632" t="str">
            <v>large zooplankton</v>
          </cell>
          <cell r="L1632" t="str">
            <v>large zooplankton</v>
          </cell>
          <cell r="M1632" t="str">
            <v>large zooplankton</v>
          </cell>
          <cell r="N1632" t="str">
            <v xml:space="preserve"> </v>
          </cell>
          <cell r="O1632" t="str">
            <v>Benthic detritivore</v>
          </cell>
          <cell r="P1632" t="str">
            <v>BD</v>
          </cell>
        </row>
        <row r="1633">
          <cell r="C1633" t="str">
            <v>Gammaridea 53</v>
          </cell>
          <cell r="D1633" t="str">
            <v>Arthropoda/Crustacea</v>
          </cell>
          <cell r="E1633" t="str">
            <v>Malacostraca/Eumalacostraca/Peracarida</v>
          </cell>
          <cell r="F1633" t="str">
            <v>Amphipoda/Gammaridea</v>
          </cell>
          <cell r="G1633" t="str">
            <v>Arthropoda/CrustaceaMalacostraca/Eumalacostraca/PeracaridaAmphipoda/Gammaridea</v>
          </cell>
          <cell r="H1633" t="str">
            <v>benthic crustacean</v>
          </cell>
          <cell r="I1633" t="str">
            <v>epibenthos</v>
          </cell>
          <cell r="J1633" t="str">
            <v>epibenthos</v>
          </cell>
          <cell r="K1633" t="str">
            <v>large zooplankton</v>
          </cell>
          <cell r="L1633" t="str">
            <v>large zooplankton</v>
          </cell>
          <cell r="M1633" t="str">
            <v>large zooplankton</v>
          </cell>
          <cell r="N1633" t="str">
            <v xml:space="preserve"> </v>
          </cell>
          <cell r="O1633" t="str">
            <v>Benthic detritivore</v>
          </cell>
          <cell r="P1633" t="str">
            <v>BD</v>
          </cell>
        </row>
        <row r="1634">
          <cell r="C1634" t="str">
            <v>Gammaridea 54</v>
          </cell>
          <cell r="D1634" t="str">
            <v>Arthropoda/Crustacea</v>
          </cell>
          <cell r="E1634" t="str">
            <v>Malacostraca/Eumalacostraca/Peracarida</v>
          </cell>
          <cell r="F1634" t="str">
            <v>Amphipoda/Gammaridea</v>
          </cell>
          <cell r="G1634" t="str">
            <v>Arthropoda/CrustaceaMalacostraca/Eumalacostraca/PeracaridaAmphipoda/Gammaridea</v>
          </cell>
          <cell r="H1634" t="str">
            <v>benthic crustacean</v>
          </cell>
          <cell r="I1634" t="str">
            <v>epibenthos</v>
          </cell>
          <cell r="J1634" t="str">
            <v>epibenthos</v>
          </cell>
          <cell r="K1634" t="str">
            <v>large zooplankton</v>
          </cell>
          <cell r="L1634" t="str">
            <v>large zooplankton</v>
          </cell>
          <cell r="M1634" t="str">
            <v>large zooplankton</v>
          </cell>
          <cell r="N1634" t="str">
            <v xml:space="preserve"> </v>
          </cell>
          <cell r="O1634" t="str">
            <v>Benthic detritivore</v>
          </cell>
          <cell r="P1634" t="str">
            <v>BD</v>
          </cell>
        </row>
        <row r="1635">
          <cell r="C1635" t="str">
            <v>Gammaridea 55</v>
          </cell>
          <cell r="D1635" t="str">
            <v>Arthropoda/Crustacea</v>
          </cell>
          <cell r="E1635" t="str">
            <v>Malacostraca/Eumalacostraca/Peracarida</v>
          </cell>
          <cell r="F1635" t="str">
            <v>Amphipoda/Gammaridea</v>
          </cell>
          <cell r="G1635" t="str">
            <v>Arthropoda/CrustaceaMalacostraca/Eumalacostraca/PeracaridaAmphipoda/Gammaridea</v>
          </cell>
          <cell r="H1635" t="str">
            <v>benthic crustacean</v>
          </cell>
          <cell r="I1635" t="str">
            <v>epibenthos</v>
          </cell>
          <cell r="J1635" t="str">
            <v>epibenthos</v>
          </cell>
          <cell r="K1635" t="str">
            <v>large zooplankton</v>
          </cell>
          <cell r="L1635" t="str">
            <v>large zooplankton</v>
          </cell>
          <cell r="M1635" t="str">
            <v>large zooplankton</v>
          </cell>
          <cell r="N1635" t="str">
            <v xml:space="preserve"> </v>
          </cell>
          <cell r="O1635" t="str">
            <v>Benthic detritivore</v>
          </cell>
          <cell r="P1635" t="str">
            <v>BD</v>
          </cell>
        </row>
        <row r="1636">
          <cell r="C1636" t="str">
            <v>Gammaridea 56</v>
          </cell>
          <cell r="D1636" t="str">
            <v>Arthropoda/Crustacea</v>
          </cell>
          <cell r="E1636" t="str">
            <v>Malacostraca/Eumalacostraca/Peracarida</v>
          </cell>
          <cell r="F1636" t="str">
            <v>Amphipoda/Gammaridea</v>
          </cell>
          <cell r="G1636" t="str">
            <v>Arthropoda/CrustaceaMalacostraca/Eumalacostraca/PeracaridaAmphipoda/Gammaridea</v>
          </cell>
          <cell r="H1636" t="str">
            <v>benthic crustacean</v>
          </cell>
          <cell r="I1636" t="str">
            <v>epibenthos</v>
          </cell>
          <cell r="J1636" t="str">
            <v>epibenthos</v>
          </cell>
          <cell r="K1636" t="str">
            <v>large zooplankton</v>
          </cell>
          <cell r="L1636" t="str">
            <v>large zooplankton</v>
          </cell>
          <cell r="M1636" t="str">
            <v>large zooplankton</v>
          </cell>
          <cell r="N1636" t="str">
            <v xml:space="preserve"> </v>
          </cell>
          <cell r="O1636" t="str">
            <v>Benthic detritivore</v>
          </cell>
          <cell r="P1636" t="str">
            <v>BD</v>
          </cell>
        </row>
        <row r="1637">
          <cell r="C1637" t="str">
            <v>Gammaridea 57</v>
          </cell>
          <cell r="D1637" t="str">
            <v>Arthropoda/Crustacea</v>
          </cell>
          <cell r="E1637" t="str">
            <v>Malacostraca/Eumalacostraca/Peracarida</v>
          </cell>
          <cell r="F1637" t="str">
            <v>Amphipoda/Gammaridea</v>
          </cell>
          <cell r="G1637" t="str">
            <v>Arthropoda/CrustaceaMalacostraca/Eumalacostraca/PeracaridaAmphipoda/Gammaridea</v>
          </cell>
          <cell r="H1637" t="str">
            <v>benthic crustacean</v>
          </cell>
          <cell r="I1637" t="str">
            <v>epibenthos</v>
          </cell>
          <cell r="J1637" t="str">
            <v>epibenthos</v>
          </cell>
          <cell r="K1637" t="str">
            <v>large zooplankton</v>
          </cell>
          <cell r="L1637" t="str">
            <v>large zooplankton</v>
          </cell>
          <cell r="M1637" t="str">
            <v>large zooplankton</v>
          </cell>
          <cell r="N1637" t="str">
            <v xml:space="preserve"> </v>
          </cell>
          <cell r="O1637" t="str">
            <v>Benthic detritivore</v>
          </cell>
          <cell r="P1637" t="str">
            <v>BD</v>
          </cell>
        </row>
        <row r="1638">
          <cell r="C1638" t="str">
            <v>Gammaridea 58</v>
          </cell>
          <cell r="D1638" t="str">
            <v>Arthropoda/Crustacea</v>
          </cell>
          <cell r="E1638" t="str">
            <v>Malacostraca/Eumalacostraca/Peracarida</v>
          </cell>
          <cell r="F1638" t="str">
            <v>Amphipoda/Gammaridea</v>
          </cell>
          <cell r="G1638" t="str">
            <v>Arthropoda/CrustaceaMalacostraca/Eumalacostraca/PeracaridaAmphipoda/Gammaridea</v>
          </cell>
          <cell r="H1638" t="str">
            <v>benthic crustacean</v>
          </cell>
          <cell r="I1638" t="str">
            <v>epibenthos</v>
          </cell>
          <cell r="J1638" t="str">
            <v>epibenthos</v>
          </cell>
          <cell r="K1638" t="str">
            <v>large zooplankton</v>
          </cell>
          <cell r="L1638" t="str">
            <v>large zooplankton</v>
          </cell>
          <cell r="M1638" t="str">
            <v>large zooplankton</v>
          </cell>
          <cell r="N1638" t="str">
            <v xml:space="preserve"> </v>
          </cell>
          <cell r="O1638" t="str">
            <v>Benthic detritivore</v>
          </cell>
          <cell r="P1638" t="str">
            <v>BD</v>
          </cell>
        </row>
        <row r="1639">
          <cell r="C1639" t="str">
            <v>Gammaridea 59</v>
          </cell>
          <cell r="D1639" t="str">
            <v>Arthropoda/Crustacea</v>
          </cell>
          <cell r="E1639" t="str">
            <v>Malacostraca/Eumalacostraca/Peracarida</v>
          </cell>
          <cell r="F1639" t="str">
            <v>Amphipoda/Gammaridea</v>
          </cell>
          <cell r="G1639" t="str">
            <v>Arthropoda/CrustaceaMalacostraca/Eumalacostraca/PeracaridaAmphipoda/Gammaridea</v>
          </cell>
          <cell r="H1639" t="str">
            <v>benthic crustacean</v>
          </cell>
          <cell r="I1639" t="str">
            <v>epibenthos</v>
          </cell>
          <cell r="J1639" t="str">
            <v>epibenthos</v>
          </cell>
          <cell r="K1639" t="str">
            <v>large zooplankton</v>
          </cell>
          <cell r="L1639" t="str">
            <v>large zooplankton</v>
          </cell>
          <cell r="M1639" t="str">
            <v>large zooplankton</v>
          </cell>
          <cell r="N1639" t="str">
            <v xml:space="preserve"> </v>
          </cell>
          <cell r="O1639" t="str">
            <v>Benthic detritivore</v>
          </cell>
          <cell r="P1639" t="str">
            <v>BD</v>
          </cell>
        </row>
        <row r="1640">
          <cell r="C1640" t="str">
            <v>Gammaridea 60</v>
          </cell>
          <cell r="D1640" t="str">
            <v>Arthropoda/Crustacea</v>
          </cell>
          <cell r="E1640" t="str">
            <v>Malacostraca/Eumalacostraca/Peracarida</v>
          </cell>
          <cell r="F1640" t="str">
            <v>Amphipoda/Gammaridea</v>
          </cell>
          <cell r="G1640" t="str">
            <v>Arthropoda/CrustaceaMalacostraca/Eumalacostraca/PeracaridaAmphipoda/Gammaridea</v>
          </cell>
          <cell r="H1640" t="str">
            <v>benthic crustacean</v>
          </cell>
          <cell r="I1640" t="str">
            <v>epibenthos</v>
          </cell>
          <cell r="J1640" t="str">
            <v>epibenthos</v>
          </cell>
          <cell r="K1640" t="str">
            <v>large zooplankton</v>
          </cell>
          <cell r="L1640" t="str">
            <v>large zooplankton</v>
          </cell>
          <cell r="M1640" t="str">
            <v>large zooplankton</v>
          </cell>
          <cell r="N1640" t="str">
            <v xml:space="preserve"> </v>
          </cell>
          <cell r="O1640" t="str">
            <v>Benthic detritivore</v>
          </cell>
          <cell r="P1640" t="str">
            <v>BD</v>
          </cell>
        </row>
        <row r="1641">
          <cell r="C1641" t="str">
            <v>Gammaridea 62</v>
          </cell>
          <cell r="D1641" t="str">
            <v>Arthropoda/Crustacea</v>
          </cell>
          <cell r="E1641" t="str">
            <v>Malacostraca/Eumalacostraca/Peracarida</v>
          </cell>
          <cell r="F1641" t="str">
            <v>Amphipoda/Gammaridea</v>
          </cell>
          <cell r="G1641" t="str">
            <v>Arthropoda/CrustaceaMalacostraca/Eumalacostraca/PeracaridaAmphipoda/Gammaridea</v>
          </cell>
          <cell r="H1641" t="str">
            <v>benthic crustacean</v>
          </cell>
          <cell r="I1641" t="str">
            <v>epibenthos</v>
          </cell>
          <cell r="J1641" t="str">
            <v>epibenthos</v>
          </cell>
          <cell r="K1641" t="str">
            <v>large zooplankton</v>
          </cell>
          <cell r="L1641" t="str">
            <v>large zooplankton</v>
          </cell>
          <cell r="M1641" t="str">
            <v>large zooplankton</v>
          </cell>
          <cell r="N1641" t="str">
            <v xml:space="preserve"> </v>
          </cell>
          <cell r="O1641" t="str">
            <v>Benthic detritivore</v>
          </cell>
          <cell r="P1641" t="str">
            <v>BD</v>
          </cell>
        </row>
        <row r="1642">
          <cell r="C1642" t="str">
            <v>Gammaridea 64</v>
          </cell>
          <cell r="D1642" t="str">
            <v>Arthropoda/Crustacea</v>
          </cell>
          <cell r="E1642" t="str">
            <v>Malacostraca/Eumalacostraca/Peracarida</v>
          </cell>
          <cell r="F1642" t="str">
            <v>Amphipoda/Gammaridea</v>
          </cell>
          <cell r="G1642" t="str">
            <v>Arthropoda/CrustaceaMalacostraca/Eumalacostraca/PeracaridaAmphipoda/Gammaridea</v>
          </cell>
          <cell r="H1642" t="str">
            <v>benthic crustacean</v>
          </cell>
          <cell r="I1642" t="str">
            <v>epibenthos</v>
          </cell>
          <cell r="J1642" t="str">
            <v>epibenthos</v>
          </cell>
          <cell r="K1642" t="str">
            <v>large zooplankton</v>
          </cell>
          <cell r="L1642" t="str">
            <v>large zooplankton</v>
          </cell>
          <cell r="M1642" t="str">
            <v>large zooplankton</v>
          </cell>
          <cell r="N1642" t="str">
            <v xml:space="preserve"> </v>
          </cell>
          <cell r="O1642" t="str">
            <v>Benthic detritivore</v>
          </cell>
          <cell r="P1642" t="str">
            <v>BD</v>
          </cell>
        </row>
        <row r="1643">
          <cell r="C1643" t="str">
            <v>Gammaridea 65</v>
          </cell>
          <cell r="D1643" t="str">
            <v>Arthropoda/Crustacea</v>
          </cell>
          <cell r="E1643" t="str">
            <v>Malacostraca/Eumalacostraca/Peracarida</v>
          </cell>
          <cell r="F1643" t="str">
            <v>Amphipoda/Gammaridea</v>
          </cell>
          <cell r="G1643" t="str">
            <v>Arthropoda/CrustaceaMalacostraca/Eumalacostraca/PeracaridaAmphipoda/Gammaridea</v>
          </cell>
          <cell r="H1643" t="str">
            <v>benthic crustacean</v>
          </cell>
          <cell r="I1643" t="str">
            <v>epibenthos</v>
          </cell>
          <cell r="J1643" t="str">
            <v>epibenthos</v>
          </cell>
          <cell r="K1643" t="str">
            <v>large zooplankton</v>
          </cell>
          <cell r="L1643" t="str">
            <v>large zooplankton</v>
          </cell>
          <cell r="M1643" t="str">
            <v>large zooplankton</v>
          </cell>
          <cell r="N1643" t="str">
            <v xml:space="preserve"> </v>
          </cell>
          <cell r="O1643" t="str">
            <v>Benthic detritivore</v>
          </cell>
          <cell r="P1643" t="str">
            <v>BD</v>
          </cell>
        </row>
        <row r="1644">
          <cell r="C1644" t="str">
            <v>Gammaridea 66</v>
          </cell>
          <cell r="D1644" t="str">
            <v>Arthropoda/Crustacea</v>
          </cell>
          <cell r="E1644" t="str">
            <v>Malacostraca/Eumalacostraca/Peracarida</v>
          </cell>
          <cell r="F1644" t="str">
            <v>Amphipoda/Gammaridea</v>
          </cell>
          <cell r="G1644" t="str">
            <v>Arthropoda/CrustaceaMalacostraca/Eumalacostraca/PeracaridaAmphipoda/Gammaridea</v>
          </cell>
          <cell r="H1644" t="str">
            <v>benthic crustacean</v>
          </cell>
          <cell r="I1644" t="str">
            <v>epibenthos</v>
          </cell>
          <cell r="J1644" t="str">
            <v>epibenthos</v>
          </cell>
          <cell r="K1644" t="str">
            <v>large zooplankton</v>
          </cell>
          <cell r="L1644" t="str">
            <v>large zooplankton</v>
          </cell>
          <cell r="M1644" t="str">
            <v>large zooplankton</v>
          </cell>
          <cell r="N1644" t="str">
            <v xml:space="preserve"> </v>
          </cell>
          <cell r="O1644" t="str">
            <v>Benthic detritivore</v>
          </cell>
          <cell r="P1644" t="str">
            <v>BD</v>
          </cell>
        </row>
        <row r="1645">
          <cell r="C1645" t="str">
            <v>Gammaridea 67</v>
          </cell>
          <cell r="D1645" t="str">
            <v>Arthropoda/Crustacea</v>
          </cell>
          <cell r="E1645" t="str">
            <v>Malacostraca/Eumalacostraca/Peracarida</v>
          </cell>
          <cell r="F1645" t="str">
            <v>Amphipoda/Gammaridea</v>
          </cell>
          <cell r="G1645" t="str">
            <v>Arthropoda/CrustaceaMalacostraca/Eumalacostraca/PeracaridaAmphipoda/Gammaridea</v>
          </cell>
          <cell r="H1645" t="str">
            <v>benthic crustacean</v>
          </cell>
          <cell r="I1645" t="str">
            <v>epibenthos</v>
          </cell>
          <cell r="J1645" t="str">
            <v>epibenthos</v>
          </cell>
          <cell r="K1645" t="str">
            <v>large zooplankton</v>
          </cell>
          <cell r="L1645" t="str">
            <v>large zooplankton</v>
          </cell>
          <cell r="M1645" t="str">
            <v>large zooplankton</v>
          </cell>
          <cell r="N1645" t="str">
            <v xml:space="preserve"> </v>
          </cell>
          <cell r="O1645" t="str">
            <v>Benthic detritivore</v>
          </cell>
          <cell r="P1645" t="str">
            <v>BD</v>
          </cell>
        </row>
        <row r="1646">
          <cell r="C1646" t="str">
            <v>Gammaridea 7</v>
          </cell>
          <cell r="D1646" t="str">
            <v>Arthropoda/Crustacea</v>
          </cell>
          <cell r="E1646" t="str">
            <v>Malacostraca/Eumalacostraca/Peracarida</v>
          </cell>
          <cell r="F1646" t="str">
            <v>Amphipoda/Gammaridea</v>
          </cell>
          <cell r="G1646" t="str">
            <v>Arthropoda/CrustaceaMalacostraca/Eumalacostraca/PeracaridaAmphipoda/Gammaridea</v>
          </cell>
          <cell r="H1646" t="str">
            <v>benthic crustacean</v>
          </cell>
          <cell r="I1646" t="str">
            <v>epibenthos</v>
          </cell>
          <cell r="J1646" t="str">
            <v>epibenthos</v>
          </cell>
          <cell r="K1646" t="str">
            <v>large zooplankton</v>
          </cell>
          <cell r="L1646" t="str">
            <v>large zooplankton</v>
          </cell>
          <cell r="M1646" t="str">
            <v>large zooplankton</v>
          </cell>
          <cell r="N1646" t="str">
            <v xml:space="preserve"> </v>
          </cell>
          <cell r="O1646" t="str">
            <v>Benthic detritivore</v>
          </cell>
          <cell r="P1646" t="str">
            <v>BD</v>
          </cell>
        </row>
        <row r="1647">
          <cell r="C1647" t="str">
            <v>Gammaridea 71</v>
          </cell>
          <cell r="D1647" t="str">
            <v>Arthropoda/Crustacea</v>
          </cell>
          <cell r="E1647" t="str">
            <v>Malacostraca/Eumalacostraca/Peracarida</v>
          </cell>
          <cell r="F1647" t="str">
            <v>Amphipoda/Gammaridea</v>
          </cell>
          <cell r="G1647" t="str">
            <v>Arthropoda/CrustaceaMalacostraca/Eumalacostraca/PeracaridaAmphipoda/Gammaridea</v>
          </cell>
          <cell r="H1647" t="str">
            <v>benthic crustacean</v>
          </cell>
          <cell r="I1647" t="str">
            <v>epibenthos</v>
          </cell>
          <cell r="J1647" t="str">
            <v>epibenthos</v>
          </cell>
          <cell r="K1647" t="str">
            <v>large zooplankton</v>
          </cell>
          <cell r="L1647" t="str">
            <v>large zooplankton</v>
          </cell>
          <cell r="M1647" t="str">
            <v>large zooplankton</v>
          </cell>
          <cell r="N1647" t="str">
            <v xml:space="preserve"> </v>
          </cell>
          <cell r="O1647" t="str">
            <v>Benthic detritivore</v>
          </cell>
          <cell r="P1647" t="str">
            <v>BD</v>
          </cell>
        </row>
        <row r="1648">
          <cell r="C1648" t="str">
            <v>Gammaridea 71 remains</v>
          </cell>
          <cell r="D1648" t="str">
            <v>Arthropoda/Crustacea</v>
          </cell>
          <cell r="E1648" t="str">
            <v>Malacostraca/Eumalacostraca/Peracarida</v>
          </cell>
          <cell r="F1648" t="str">
            <v>Amphipoda/Gammaridea</v>
          </cell>
          <cell r="G1648" t="str">
            <v>Arthropoda/CrustaceaMalacostraca/Eumalacostraca/PeracaridaAmphipoda/Gammaridea</v>
          </cell>
          <cell r="H1648" t="str">
            <v>benthic crustacean</v>
          </cell>
          <cell r="I1648" t="str">
            <v>epibenthos</v>
          </cell>
          <cell r="J1648" t="str">
            <v>epibenthos</v>
          </cell>
          <cell r="K1648" t="str">
            <v>large zooplankton</v>
          </cell>
          <cell r="L1648" t="str">
            <v>large zooplankton</v>
          </cell>
          <cell r="M1648" t="str">
            <v>large zooplankton</v>
          </cell>
          <cell r="N1648" t="str">
            <v xml:space="preserve"> </v>
          </cell>
          <cell r="O1648" t="str">
            <v>Benthic detritivore</v>
          </cell>
          <cell r="P1648" t="str">
            <v>BD</v>
          </cell>
        </row>
        <row r="1649">
          <cell r="C1649" t="str">
            <v>Gammaridea remains</v>
          </cell>
          <cell r="D1649" t="str">
            <v>Arthropoda/Crustacea</v>
          </cell>
          <cell r="E1649" t="str">
            <v>Malacostraca/Eumalacostraca/Peracarida</v>
          </cell>
          <cell r="F1649" t="str">
            <v>Amphipoda/Gammaridea</v>
          </cell>
          <cell r="G1649" t="str">
            <v>Arthropoda/CrustaceaMalacostraca/Eumalacostraca/PeracaridaAmphipoda/Gammaridea</v>
          </cell>
          <cell r="H1649" t="str">
            <v>benthic crustacean</v>
          </cell>
          <cell r="I1649" t="str">
            <v>epibenthos</v>
          </cell>
          <cell r="J1649" t="str">
            <v>epibenthos</v>
          </cell>
          <cell r="K1649" t="str">
            <v>large zooplankton</v>
          </cell>
          <cell r="L1649" t="str">
            <v>large zooplankton</v>
          </cell>
          <cell r="M1649" t="str">
            <v>large zooplankton</v>
          </cell>
          <cell r="N1649" t="str">
            <v xml:space="preserve"> </v>
          </cell>
          <cell r="O1649" t="str">
            <v>Benthic detritivore</v>
          </cell>
          <cell r="P1649" t="str">
            <v>BD</v>
          </cell>
        </row>
        <row r="1650">
          <cell r="C1650" t="str">
            <v>Gammaridea sp. A</v>
          </cell>
          <cell r="D1650" t="str">
            <v>Arthropoda/Crustacea</v>
          </cell>
          <cell r="E1650" t="str">
            <v>Malacostraca/Eumalacostraca/Peracarida</v>
          </cell>
          <cell r="F1650" t="str">
            <v>Amphipoda/Gammaridea</v>
          </cell>
          <cell r="G1650" t="str">
            <v>Arthropoda/CrustaceaMalacostraca/Eumalacostraca/PeracaridaAmphipoda/Gammaridea</v>
          </cell>
          <cell r="H1650" t="str">
            <v>benthic crustacean</v>
          </cell>
          <cell r="I1650" t="str">
            <v>epibenthos</v>
          </cell>
          <cell r="J1650" t="str">
            <v>epibenthos</v>
          </cell>
          <cell r="K1650" t="str">
            <v>large zooplankton</v>
          </cell>
          <cell r="L1650" t="str">
            <v>large zooplankton</v>
          </cell>
          <cell r="M1650" t="str">
            <v>large zooplankton</v>
          </cell>
          <cell r="N1650" t="str">
            <v xml:space="preserve"> </v>
          </cell>
          <cell r="O1650" t="str">
            <v>Benthic detritivore</v>
          </cell>
          <cell r="P1650" t="str">
            <v>BD</v>
          </cell>
        </row>
        <row r="1651">
          <cell r="C1651" t="str">
            <v>Suborder Gammaridea - undifferentiated</v>
          </cell>
          <cell r="D1651" t="str">
            <v>Arthropoda</v>
          </cell>
          <cell r="E1651" t="str">
            <v>Malacostraca</v>
          </cell>
          <cell r="F1651" t="str">
            <v xml:space="preserve">  --  </v>
          </cell>
          <cell r="J1651">
            <v>0</v>
          </cell>
          <cell r="K1651">
            <v>0</v>
          </cell>
          <cell r="L1651">
            <v>0</v>
          </cell>
          <cell r="M1651">
            <v>0</v>
          </cell>
          <cell r="O1651" t="str">
            <v>Benthic carnivore</v>
          </cell>
          <cell r="P1651" t="str">
            <v>BC</v>
          </cell>
        </row>
        <row r="1652">
          <cell r="C1652" t="str">
            <v>Lysianassoidea sp. 1</v>
          </cell>
          <cell r="D1652" t="str">
            <v>Arthropoda</v>
          </cell>
          <cell r="E1652" t="str">
            <v>Malacostraca</v>
          </cell>
          <cell r="J1652">
            <v>0</v>
          </cell>
          <cell r="K1652">
            <v>0</v>
          </cell>
          <cell r="L1652">
            <v>0</v>
          </cell>
          <cell r="M1652">
            <v>0</v>
          </cell>
          <cell r="O1652" t="str">
            <v>Benthic carnivore</v>
          </cell>
          <cell r="P1652" t="str">
            <v>BC</v>
          </cell>
        </row>
        <row r="1653">
          <cell r="C1653" t="str">
            <v>Lysianassoidea sp. 2</v>
          </cell>
          <cell r="D1653" t="str">
            <v>Arthropoda</v>
          </cell>
          <cell r="E1653" t="str">
            <v>Malacostraca</v>
          </cell>
          <cell r="J1653">
            <v>0</v>
          </cell>
          <cell r="K1653">
            <v>0</v>
          </cell>
          <cell r="L1653">
            <v>0</v>
          </cell>
          <cell r="M1653">
            <v>0</v>
          </cell>
          <cell r="O1653" t="str">
            <v>Benthic carnivore</v>
          </cell>
          <cell r="P1653" t="str">
            <v>BC</v>
          </cell>
        </row>
        <row r="1654">
          <cell r="C1654" t="str">
            <v>Lysianassoidea sp. 3</v>
          </cell>
          <cell r="D1654" t="str">
            <v>Arthropoda</v>
          </cell>
          <cell r="E1654" t="str">
            <v>Malacostraca</v>
          </cell>
          <cell r="J1654">
            <v>0</v>
          </cell>
          <cell r="K1654">
            <v>0</v>
          </cell>
          <cell r="L1654">
            <v>0</v>
          </cell>
          <cell r="M1654">
            <v>0</v>
          </cell>
          <cell r="O1654" t="str">
            <v>Benthic carnivore</v>
          </cell>
          <cell r="P1654" t="str">
            <v>BC</v>
          </cell>
        </row>
        <row r="1655">
          <cell r="C1655" t="str">
            <v>Phoxocephalidae - undifferentiated</v>
          </cell>
          <cell r="D1655" t="str">
            <v>Arthropoda</v>
          </cell>
          <cell r="E1655" t="str">
            <v>Malacostraca</v>
          </cell>
          <cell r="F1655" t="str">
            <v>Phoxocephalidae</v>
          </cell>
          <cell r="G1655">
            <v>0</v>
          </cell>
          <cell r="H1655">
            <v>0</v>
          </cell>
          <cell r="J1655">
            <v>0</v>
          </cell>
          <cell r="K1655">
            <v>0</v>
          </cell>
          <cell r="L1655">
            <v>0</v>
          </cell>
          <cell r="M1655">
            <v>0</v>
          </cell>
          <cell r="O1655" t="str">
            <v>Benthic carnivore</v>
          </cell>
          <cell r="P1655" t="str">
            <v>BC</v>
          </cell>
        </row>
        <row r="1656">
          <cell r="C1656" t="str">
            <v>Cephalophoxoides sp. MoV 6175</v>
          </cell>
          <cell r="D1656" t="str">
            <v>Arthropoda</v>
          </cell>
          <cell r="E1656" t="str">
            <v>Malacostraca</v>
          </cell>
          <cell r="F1656" t="str">
            <v>Phoxocephalidae</v>
          </cell>
          <cell r="J1656">
            <v>0</v>
          </cell>
          <cell r="K1656">
            <v>0</v>
          </cell>
          <cell r="L1656">
            <v>0</v>
          </cell>
          <cell r="M1656">
            <v>0</v>
          </cell>
          <cell r="O1656" t="str">
            <v>Benthic carnivore</v>
          </cell>
          <cell r="P1656" t="str">
            <v>BC</v>
          </cell>
        </row>
        <row r="1657">
          <cell r="C1657" t="str">
            <v>Cephalophoxoides sp. MoV 6889</v>
          </cell>
          <cell r="D1657" t="str">
            <v>Arthropoda</v>
          </cell>
          <cell r="E1657" t="str">
            <v>Malacostraca</v>
          </cell>
          <cell r="F1657" t="str">
            <v>Phoxocephalidae</v>
          </cell>
          <cell r="J1657">
            <v>0</v>
          </cell>
          <cell r="K1657">
            <v>0</v>
          </cell>
          <cell r="L1657">
            <v>0</v>
          </cell>
          <cell r="M1657">
            <v>0</v>
          </cell>
          <cell r="O1657" t="str">
            <v>Benthic carnivore</v>
          </cell>
          <cell r="P1657" t="str">
            <v>BC</v>
          </cell>
        </row>
        <row r="1658">
          <cell r="C1658" t="str">
            <v>Harpiniopsis sp. MoV 6890</v>
          </cell>
          <cell r="D1658" t="str">
            <v>Arthropoda</v>
          </cell>
          <cell r="E1658" t="str">
            <v>Malacostraca</v>
          </cell>
          <cell r="F1658" t="str">
            <v>Phoxocephalidae</v>
          </cell>
          <cell r="J1658">
            <v>0</v>
          </cell>
          <cell r="K1658">
            <v>0</v>
          </cell>
          <cell r="L1658">
            <v>0</v>
          </cell>
          <cell r="M1658">
            <v>0</v>
          </cell>
          <cell r="O1658" t="str">
            <v>Benthic carnivore</v>
          </cell>
          <cell r="P1658" t="str">
            <v>BC</v>
          </cell>
        </row>
        <row r="1659">
          <cell r="C1659" t="str">
            <v>Pseudharpinia sp. MoV 6164</v>
          </cell>
          <cell r="D1659" t="str">
            <v>Arthropoda</v>
          </cell>
          <cell r="E1659" t="str">
            <v>Malacostraca</v>
          </cell>
          <cell r="F1659" t="str">
            <v>Phoxocephalidae</v>
          </cell>
          <cell r="J1659">
            <v>0</v>
          </cell>
          <cell r="K1659">
            <v>0</v>
          </cell>
          <cell r="L1659">
            <v>0</v>
          </cell>
          <cell r="M1659">
            <v>0</v>
          </cell>
          <cell r="O1659" t="str">
            <v>Benthic carnivore</v>
          </cell>
          <cell r="P1659" t="str">
            <v>BC</v>
          </cell>
        </row>
        <row r="1660">
          <cell r="C1660" t="str">
            <v>Paraphoxus? sp. 1</v>
          </cell>
          <cell r="D1660" t="str">
            <v>Arthropoda</v>
          </cell>
          <cell r="E1660" t="str">
            <v>Malacostraca</v>
          </cell>
          <cell r="F1660" t="str">
            <v>Phoxocephalidae</v>
          </cell>
          <cell r="J1660">
            <v>0</v>
          </cell>
          <cell r="K1660">
            <v>0</v>
          </cell>
          <cell r="L1660">
            <v>0</v>
          </cell>
          <cell r="M1660">
            <v>0</v>
          </cell>
          <cell r="O1660" t="str">
            <v>Benthic carnivore</v>
          </cell>
          <cell r="P1660" t="str">
            <v>BC</v>
          </cell>
        </row>
        <row r="1661">
          <cell r="C1661" t="str">
            <v>Cephalophoxoides spp.</v>
          </cell>
          <cell r="D1661" t="str">
            <v>Arthropoda</v>
          </cell>
          <cell r="E1661" t="str">
            <v>Malacostraca</v>
          </cell>
          <cell r="F1661" t="str">
            <v>Phoxocephalidae</v>
          </cell>
          <cell r="J1661">
            <v>0</v>
          </cell>
          <cell r="K1661">
            <v>0</v>
          </cell>
          <cell r="L1661">
            <v>0</v>
          </cell>
          <cell r="M1661">
            <v>0</v>
          </cell>
          <cell r="O1661" t="str">
            <v>Benthic carnivore</v>
          </cell>
          <cell r="P1661" t="str">
            <v>BC</v>
          </cell>
        </row>
        <row r="1662">
          <cell r="C1662" t="str">
            <v>cf Parharpinia spp.</v>
          </cell>
          <cell r="D1662" t="str">
            <v>Arthropoda</v>
          </cell>
          <cell r="E1662" t="str">
            <v>Malacostraca</v>
          </cell>
          <cell r="F1662" t="str">
            <v>Phoxocephalidae?</v>
          </cell>
          <cell r="G1662">
            <v>0</v>
          </cell>
          <cell r="H1662">
            <v>0</v>
          </cell>
          <cell r="J1662">
            <v>0</v>
          </cell>
          <cell r="K1662">
            <v>0</v>
          </cell>
          <cell r="L1662">
            <v>0</v>
          </cell>
          <cell r="M1662">
            <v>0</v>
          </cell>
          <cell r="O1662" t="str">
            <v>Benthic carnivore</v>
          </cell>
          <cell r="P1662" t="str">
            <v>BC</v>
          </cell>
        </row>
        <row r="1663">
          <cell r="C1663" t="str">
            <v>cf. Bamarooka sp. 1</v>
          </cell>
          <cell r="D1663" t="str">
            <v>Arthropoda</v>
          </cell>
          <cell r="E1663" t="str">
            <v>Malacostraca</v>
          </cell>
          <cell r="F1663" t="str">
            <v>Amaryllididae</v>
          </cell>
          <cell r="J1663">
            <v>0</v>
          </cell>
          <cell r="K1663">
            <v>0</v>
          </cell>
          <cell r="L1663">
            <v>0</v>
          </cell>
          <cell r="M1663">
            <v>0</v>
          </cell>
          <cell r="O1663" t="str">
            <v>Benthic carnivore</v>
          </cell>
          <cell r="P1663" t="str">
            <v>BC</v>
          </cell>
        </row>
        <row r="1664">
          <cell r="C1664" t="str">
            <v>Eurythenes grillus</v>
          </cell>
          <cell r="D1664" t="str">
            <v>Arthropoda/Crustacea</v>
          </cell>
          <cell r="E1664" t="str">
            <v>Crustacea/Malacostraca/Eumalacostraca/Peracarida</v>
          </cell>
          <cell r="F1664" t="str">
            <v>Amphipoda/Gammaridea/Lysianassidae</v>
          </cell>
          <cell r="G1664" t="str">
            <v>Arthropoda/CrustaceaCrustacea/Malacostraca/Eumalacostraca/PeracaridaAmphipoda/Gammaridea/Lysianassidae</v>
          </cell>
          <cell r="H1664" t="str">
            <v>benthic crustacean</v>
          </cell>
          <cell r="I1664" t="str">
            <v>epibenthos</v>
          </cell>
          <cell r="J1664" t="str">
            <v>epibenthos</v>
          </cell>
          <cell r="K1664" t="str">
            <v>large zooplankton</v>
          </cell>
          <cell r="L1664" t="str">
            <v>large zooplankton</v>
          </cell>
          <cell r="M1664" t="str">
            <v>large zooplankton</v>
          </cell>
          <cell r="N1664" t="str">
            <v xml:space="preserve"> </v>
          </cell>
          <cell r="O1664" t="str">
            <v>Benthic carnivore</v>
          </cell>
          <cell r="P1664" t="str">
            <v>BC</v>
          </cell>
        </row>
        <row r="1665">
          <cell r="C1665" t="str">
            <v>Trischizostoma nicaeense</v>
          </cell>
          <cell r="D1665" t="str">
            <v>Arthropoda/Crustacea</v>
          </cell>
          <cell r="E1665" t="str">
            <v>Crustacea/Malacostraca/Eumalacostraca/Peracarida</v>
          </cell>
          <cell r="F1665" t="str">
            <v>Amphipoda/Gammaridea/Lysianassidae</v>
          </cell>
          <cell r="G1665" t="str">
            <v>Arthropoda/CrustaceaCrustacea/Malacostraca/Eumalacostraca/PeracaridaAmphipoda/Gammaridea/Lysianassidae</v>
          </cell>
          <cell r="H1665" t="str">
            <v>benthic crustacean</v>
          </cell>
          <cell r="I1665" t="str">
            <v>epibenthos</v>
          </cell>
          <cell r="J1665" t="str">
            <v>epibenthos</v>
          </cell>
          <cell r="K1665" t="str">
            <v>large zooplankton</v>
          </cell>
          <cell r="L1665" t="str">
            <v>large zooplankton</v>
          </cell>
          <cell r="M1665" t="str">
            <v>large zooplankton</v>
          </cell>
          <cell r="N1665" t="str">
            <v xml:space="preserve"> </v>
          </cell>
          <cell r="O1665" t="str">
            <v>Benthic carnivore</v>
          </cell>
          <cell r="P1665" t="str">
            <v>BC</v>
          </cell>
        </row>
        <row r="1666">
          <cell r="C1666" t="str">
            <v>Lysianassidae</v>
          </cell>
          <cell r="D1666">
            <v>0</v>
          </cell>
          <cell r="E1666">
            <v>0</v>
          </cell>
          <cell r="F1666">
            <v>0</v>
          </cell>
          <cell r="K1666" t="str">
            <v>large zooplankton</v>
          </cell>
          <cell r="L1666" t="str">
            <v>large zooplankton</v>
          </cell>
          <cell r="M1666" t="str">
            <v>large zooplankton</v>
          </cell>
          <cell r="O1666" t="str">
            <v>Benthic carnivore</v>
          </cell>
          <cell r="P1666" t="str">
            <v>BC</v>
          </cell>
        </row>
        <row r="1667">
          <cell r="C1667" t="str">
            <v>Cheirimedon spp.</v>
          </cell>
          <cell r="D1667" t="str">
            <v>Arthropoda</v>
          </cell>
          <cell r="E1667" t="str">
            <v>Malacostraca</v>
          </cell>
          <cell r="F1667" t="str">
            <v>Lysianassidae</v>
          </cell>
          <cell r="J1667">
            <v>0</v>
          </cell>
          <cell r="K1667">
            <v>0</v>
          </cell>
          <cell r="L1667">
            <v>0</v>
          </cell>
          <cell r="M1667">
            <v>0</v>
          </cell>
          <cell r="O1667" t="str">
            <v>Benthic carnivore</v>
          </cell>
          <cell r="P1667" t="str">
            <v>BC</v>
          </cell>
        </row>
        <row r="1668">
          <cell r="C1668" t="str">
            <v>Cyphocaris spp.</v>
          </cell>
          <cell r="D1668" t="str">
            <v>Arthropoda</v>
          </cell>
          <cell r="E1668" t="str">
            <v>Malacostraca</v>
          </cell>
          <cell r="F1668" t="str">
            <v>Cyphocarididae</v>
          </cell>
          <cell r="J1668">
            <v>0</v>
          </cell>
          <cell r="K1668">
            <v>0</v>
          </cell>
          <cell r="L1668">
            <v>0</v>
          </cell>
          <cell r="M1668">
            <v>0</v>
          </cell>
          <cell r="O1668" t="str">
            <v>Benthic carnivore</v>
          </cell>
          <cell r="P1668" t="str">
            <v>BC</v>
          </cell>
        </row>
        <row r="1669">
          <cell r="C1669" t="str">
            <v>Trischizostoma spp.</v>
          </cell>
          <cell r="D1669" t="str">
            <v>Arthropoda</v>
          </cell>
          <cell r="E1669" t="str">
            <v>Malacostraca</v>
          </cell>
          <cell r="F1669" t="str">
            <v>Trischizostomatidae</v>
          </cell>
          <cell r="J1669">
            <v>0</v>
          </cell>
          <cell r="K1669">
            <v>0</v>
          </cell>
          <cell r="L1669">
            <v>0</v>
          </cell>
          <cell r="M1669">
            <v>0</v>
          </cell>
          <cell r="O1669" t="str">
            <v>Benthic carnivore</v>
          </cell>
          <cell r="P1669" t="str">
            <v>BC</v>
          </cell>
        </row>
        <row r="1670">
          <cell r="C1670" t="str">
            <v>Zobracho sp. MoV 6893</v>
          </cell>
          <cell r="D1670" t="str">
            <v>Arthropoda</v>
          </cell>
          <cell r="E1670" t="str">
            <v>Malacostraca</v>
          </cell>
          <cell r="F1670" t="str">
            <v>Zobrachoidae</v>
          </cell>
          <cell r="J1670">
            <v>0</v>
          </cell>
          <cell r="K1670">
            <v>0</v>
          </cell>
          <cell r="L1670">
            <v>0</v>
          </cell>
          <cell r="M1670">
            <v>0</v>
          </cell>
          <cell r="O1670" t="str">
            <v>Benthic carnivore</v>
          </cell>
          <cell r="P1670" t="str">
            <v>BC</v>
          </cell>
        </row>
        <row r="1671">
          <cell r="C1671" t="str">
            <v>Eurythenes gryllus</v>
          </cell>
          <cell r="D1671" t="str">
            <v>Arthropoda</v>
          </cell>
          <cell r="E1671" t="str">
            <v>Malacostraca</v>
          </cell>
          <cell r="F1671" t="str">
            <v>Eurytheneidae</v>
          </cell>
          <cell r="J1671">
            <v>0</v>
          </cell>
          <cell r="K1671">
            <v>0</v>
          </cell>
          <cell r="L1671">
            <v>0</v>
          </cell>
          <cell r="M1671">
            <v>0</v>
          </cell>
          <cell r="O1671" t="str">
            <v>Benthic carnivore</v>
          </cell>
          <cell r="P1671" t="str">
            <v>BC</v>
          </cell>
        </row>
        <row r="1672">
          <cell r="C1672" t="str">
            <v>Eurythenes thurstoni</v>
          </cell>
          <cell r="D1672" t="str">
            <v>Arthropoda</v>
          </cell>
          <cell r="E1672" t="str">
            <v>Malacostraca</v>
          </cell>
          <cell r="F1672" t="str">
            <v>Eurytheneidae</v>
          </cell>
          <cell r="J1672">
            <v>0</v>
          </cell>
          <cell r="K1672">
            <v>0</v>
          </cell>
          <cell r="L1672">
            <v>0</v>
          </cell>
          <cell r="M1672">
            <v>0</v>
          </cell>
          <cell r="O1672" t="str">
            <v>Benthic carnivore</v>
          </cell>
          <cell r="P1672" t="str">
            <v>BC</v>
          </cell>
        </row>
        <row r="1673">
          <cell r="C1673" t="str">
            <v>Rhachotropsis sp. MoV 6884</v>
          </cell>
          <cell r="D1673" t="str">
            <v>Arthropoda</v>
          </cell>
          <cell r="E1673" t="str">
            <v>Malacostraca</v>
          </cell>
          <cell r="F1673" t="str">
            <v>Eusiridae</v>
          </cell>
          <cell r="J1673">
            <v>0</v>
          </cell>
          <cell r="K1673">
            <v>0</v>
          </cell>
          <cell r="L1673">
            <v>0</v>
          </cell>
          <cell r="M1673">
            <v>0</v>
          </cell>
          <cell r="O1673" t="str">
            <v>Benthic carnivore</v>
          </cell>
          <cell r="P1673" t="str">
            <v>BC</v>
          </cell>
        </row>
        <row r="1674">
          <cell r="C1674" t="str">
            <v>Harpinioides cf. drepanocheir</v>
          </cell>
          <cell r="D1674" t="str">
            <v>Arthropoda</v>
          </cell>
          <cell r="E1674" t="str">
            <v>Malacostraca</v>
          </cell>
          <cell r="F1674" t="str">
            <v>Calliopiidae</v>
          </cell>
          <cell r="J1674">
            <v>0</v>
          </cell>
          <cell r="K1674">
            <v>0</v>
          </cell>
          <cell r="L1674">
            <v>0</v>
          </cell>
          <cell r="M1674">
            <v>0</v>
          </cell>
          <cell r="O1674" t="str">
            <v>Benthic carnivore</v>
          </cell>
          <cell r="P1674" t="str">
            <v>BC</v>
          </cell>
        </row>
        <row r="1675">
          <cell r="C1675" t="str">
            <v>Oedicerotidae sp. 1</v>
          </cell>
          <cell r="D1675" t="str">
            <v>Arthropoda</v>
          </cell>
          <cell r="E1675" t="str">
            <v>Malacostraca</v>
          </cell>
          <cell r="F1675" t="str">
            <v>Oedicerotidae</v>
          </cell>
          <cell r="J1675">
            <v>0</v>
          </cell>
          <cell r="K1675">
            <v>0</v>
          </cell>
          <cell r="L1675">
            <v>0</v>
          </cell>
          <cell r="M1675">
            <v>0</v>
          </cell>
          <cell r="O1675" t="str">
            <v>Benthic carnivore</v>
          </cell>
          <cell r="P1675" t="str">
            <v>BC</v>
          </cell>
        </row>
        <row r="1676">
          <cell r="C1676" t="str">
            <v>Oedicerotidae sp. 2</v>
          </cell>
          <cell r="D1676" t="str">
            <v>Arthropoda</v>
          </cell>
          <cell r="E1676" t="str">
            <v>Malacostraca</v>
          </cell>
          <cell r="F1676" t="str">
            <v>Oedicerotidae</v>
          </cell>
          <cell r="J1676">
            <v>0</v>
          </cell>
          <cell r="K1676">
            <v>0</v>
          </cell>
          <cell r="L1676">
            <v>0</v>
          </cell>
          <cell r="M1676">
            <v>0</v>
          </cell>
          <cell r="O1676" t="str">
            <v>Benthic carnivore</v>
          </cell>
          <cell r="P1676" t="str">
            <v>BC</v>
          </cell>
        </row>
        <row r="1677">
          <cell r="C1677" t="str">
            <v>Austropheonoides sp. 1</v>
          </cell>
          <cell r="D1677" t="str">
            <v>Arthropoda</v>
          </cell>
          <cell r="E1677" t="str">
            <v>Malacostraca</v>
          </cell>
          <cell r="F1677" t="str">
            <v>Cyproideidae</v>
          </cell>
          <cell r="J1677">
            <v>0</v>
          </cell>
          <cell r="K1677">
            <v>0</v>
          </cell>
          <cell r="L1677">
            <v>0</v>
          </cell>
          <cell r="M1677">
            <v>0</v>
          </cell>
          <cell r="O1677" t="str">
            <v>Benthic carnivore</v>
          </cell>
          <cell r="P1677" t="str">
            <v>BC</v>
          </cell>
        </row>
        <row r="1678">
          <cell r="C1678" t="str">
            <v>Leucothoe boolpooli</v>
          </cell>
          <cell r="D1678" t="str">
            <v>Arthropoda/Crustacea</v>
          </cell>
          <cell r="E1678" t="str">
            <v>Malacostraca/Eumalacostraca/Peracarida</v>
          </cell>
          <cell r="F1678" t="str">
            <v>Amphipoda/Gammaridea</v>
          </cell>
          <cell r="G1678" t="str">
            <v>Arthropoda/CrustaceaMalacostraca/Eumalacostraca/PeracaridaAmphipoda/Gammaridea</v>
          </cell>
          <cell r="H1678" t="str">
            <v>benthic crustacean</v>
          </cell>
          <cell r="I1678" t="str">
            <v>epibenthos</v>
          </cell>
          <cell r="J1678" t="str">
            <v>epibenthos</v>
          </cell>
          <cell r="K1678" t="str">
            <v>large zooplankton</v>
          </cell>
          <cell r="L1678" t="str">
            <v>large zooplankton</v>
          </cell>
          <cell r="M1678" t="str">
            <v>large zooplankton</v>
          </cell>
          <cell r="N1678" t="str">
            <v xml:space="preserve"> </v>
          </cell>
          <cell r="O1678" t="str">
            <v>Benthic detritivore</v>
          </cell>
          <cell r="P1678" t="str">
            <v>BD</v>
          </cell>
        </row>
        <row r="1679">
          <cell r="C1679" t="str">
            <v>Anamixis sp. 1</v>
          </cell>
          <cell r="D1679" t="str">
            <v>Arthropoda</v>
          </cell>
          <cell r="E1679" t="str">
            <v>Malacostraca</v>
          </cell>
          <cell r="F1679" t="str">
            <v>Leucothoidae</v>
          </cell>
          <cell r="J1679">
            <v>0</v>
          </cell>
          <cell r="K1679">
            <v>0</v>
          </cell>
          <cell r="L1679">
            <v>0</v>
          </cell>
          <cell r="M1679">
            <v>0</v>
          </cell>
          <cell r="O1679" t="str">
            <v>Benthic carnivore</v>
          </cell>
          <cell r="P1679" t="str">
            <v>BC</v>
          </cell>
        </row>
        <row r="1680">
          <cell r="C1680" t="str">
            <v>Leucothoidae sp. 1</v>
          </cell>
          <cell r="D1680" t="str">
            <v>Arthropoda</v>
          </cell>
          <cell r="E1680" t="str">
            <v>Malacostraca</v>
          </cell>
          <cell r="F1680" t="str">
            <v>Leucothoidae</v>
          </cell>
          <cell r="J1680">
            <v>0</v>
          </cell>
          <cell r="K1680">
            <v>0</v>
          </cell>
          <cell r="L1680">
            <v>0</v>
          </cell>
          <cell r="M1680">
            <v>0</v>
          </cell>
          <cell r="O1680" t="str">
            <v>Benthic carnivore</v>
          </cell>
          <cell r="P1680" t="str">
            <v>BC</v>
          </cell>
        </row>
        <row r="1681">
          <cell r="C1681" t="str">
            <v>Maxillipiidae? sp. 1</v>
          </cell>
          <cell r="D1681" t="str">
            <v>Arthropoda</v>
          </cell>
          <cell r="E1681" t="str">
            <v>Malacostraca</v>
          </cell>
          <cell r="F1681" t="str">
            <v>Maxillipiidae?</v>
          </cell>
          <cell r="J1681">
            <v>0</v>
          </cell>
          <cell r="K1681">
            <v>0</v>
          </cell>
          <cell r="L1681">
            <v>0</v>
          </cell>
          <cell r="M1681">
            <v>0</v>
          </cell>
          <cell r="O1681" t="str">
            <v>Benthic carnivore</v>
          </cell>
          <cell r="P1681" t="str">
            <v>BC</v>
          </cell>
        </row>
        <row r="1682">
          <cell r="C1682" t="str">
            <v>Stenothoidae sp. 1</v>
          </cell>
          <cell r="D1682" t="str">
            <v>Arthropoda</v>
          </cell>
          <cell r="E1682" t="str">
            <v>Malacostraca</v>
          </cell>
          <cell r="F1682" t="str">
            <v>Stenothoidae</v>
          </cell>
          <cell r="J1682">
            <v>0</v>
          </cell>
          <cell r="K1682">
            <v>0</v>
          </cell>
          <cell r="L1682">
            <v>0</v>
          </cell>
          <cell r="M1682">
            <v>0</v>
          </cell>
          <cell r="O1682" t="str">
            <v>Benthic carnivore</v>
          </cell>
          <cell r="P1682" t="str">
            <v>BC</v>
          </cell>
        </row>
        <row r="1683">
          <cell r="C1683" t="str">
            <v>Pseudotiron sp. MoV 6891</v>
          </cell>
          <cell r="D1683" t="str">
            <v>Arthropoda</v>
          </cell>
          <cell r="E1683" t="str">
            <v>Malacostraca</v>
          </cell>
          <cell r="F1683" t="str">
            <v>Synopiidae</v>
          </cell>
          <cell r="J1683">
            <v>0</v>
          </cell>
          <cell r="K1683">
            <v>0</v>
          </cell>
          <cell r="L1683">
            <v>0</v>
          </cell>
          <cell r="M1683">
            <v>0</v>
          </cell>
          <cell r="O1683" t="str">
            <v>Benthic carnivore</v>
          </cell>
          <cell r="P1683" t="str">
            <v>BC</v>
          </cell>
        </row>
        <row r="1684">
          <cell r="C1684" t="str">
            <v>Syrrhoe sp. MoV 6892</v>
          </cell>
          <cell r="D1684" t="str">
            <v>Arthropoda</v>
          </cell>
          <cell r="E1684" t="str">
            <v>Malacostraca</v>
          </cell>
          <cell r="F1684" t="str">
            <v>Synopiidae</v>
          </cell>
          <cell r="J1684">
            <v>0</v>
          </cell>
          <cell r="K1684">
            <v>0</v>
          </cell>
          <cell r="L1684">
            <v>0</v>
          </cell>
          <cell r="M1684">
            <v>0</v>
          </cell>
          <cell r="O1684" t="str">
            <v>Benthic carnivore</v>
          </cell>
          <cell r="P1684" t="str">
            <v>BC</v>
          </cell>
        </row>
        <row r="1685">
          <cell r="C1685" t="str">
            <v>Hyperiopsidae - undifferentiated</v>
          </cell>
          <cell r="O1685" t="str">
            <v>Benthic detritivore</v>
          </cell>
          <cell r="P1685" t="str">
            <v>BD</v>
          </cell>
        </row>
        <row r="1686">
          <cell r="C1686" t="str">
            <v>Hyperiopsis sp. 1</v>
          </cell>
          <cell r="D1686" t="str">
            <v>Arthropoda</v>
          </cell>
          <cell r="E1686" t="str">
            <v>Malacostraca</v>
          </cell>
          <cell r="F1686" t="str">
            <v>Hyperiopsidae</v>
          </cell>
          <cell r="J1686">
            <v>0</v>
          </cell>
          <cell r="K1686">
            <v>0</v>
          </cell>
          <cell r="L1686">
            <v>0</v>
          </cell>
          <cell r="M1686">
            <v>0</v>
          </cell>
          <cell r="O1686" t="str">
            <v>Benthic carnivore</v>
          </cell>
          <cell r="P1686" t="str">
            <v>BC</v>
          </cell>
        </row>
        <row r="1687">
          <cell r="C1687" t="str">
            <v xml:space="preserve">Pardaliscidae? </v>
          </cell>
          <cell r="D1687" t="str">
            <v>Arthropoda</v>
          </cell>
          <cell r="E1687" t="str">
            <v>Malacostraca</v>
          </cell>
          <cell r="F1687" t="str">
            <v>Pardaliscidae?</v>
          </cell>
          <cell r="J1687">
            <v>0</v>
          </cell>
          <cell r="K1687">
            <v>0</v>
          </cell>
          <cell r="L1687">
            <v>0</v>
          </cell>
          <cell r="M1687">
            <v>0</v>
          </cell>
          <cell r="O1687" t="str">
            <v>Benthic carnivore</v>
          </cell>
          <cell r="P1687" t="str">
            <v>BC</v>
          </cell>
        </row>
        <row r="1688">
          <cell r="C1688" t="str">
            <v>Ampelisca sp. MoV 6894</v>
          </cell>
          <cell r="D1688" t="str">
            <v>Arthropoda</v>
          </cell>
          <cell r="E1688" t="str">
            <v>Malacostraca</v>
          </cell>
          <cell r="F1688" t="str">
            <v>Ampeliscidae</v>
          </cell>
          <cell r="J1688">
            <v>0</v>
          </cell>
          <cell r="K1688">
            <v>0</v>
          </cell>
          <cell r="L1688">
            <v>0</v>
          </cell>
          <cell r="M1688">
            <v>0</v>
          </cell>
          <cell r="O1688" t="str">
            <v>Benthic carnivore</v>
          </cell>
          <cell r="P1688" t="str">
            <v>BC</v>
          </cell>
        </row>
        <row r="1689">
          <cell r="C1689" t="str">
            <v>Ampelisca sp. 1</v>
          </cell>
          <cell r="D1689" t="str">
            <v>Arthropoda</v>
          </cell>
          <cell r="E1689" t="str">
            <v>Malacostraca</v>
          </cell>
          <cell r="F1689" t="str">
            <v>Ampeliscidae</v>
          </cell>
          <cell r="J1689">
            <v>0</v>
          </cell>
          <cell r="K1689">
            <v>0</v>
          </cell>
          <cell r="L1689">
            <v>0</v>
          </cell>
          <cell r="M1689">
            <v>0</v>
          </cell>
          <cell r="O1689" t="str">
            <v>Benthic carnivore</v>
          </cell>
          <cell r="P1689" t="str">
            <v>BC</v>
          </cell>
        </row>
        <row r="1690">
          <cell r="C1690" t="str">
            <v>cf. Aorcho sp. 1</v>
          </cell>
          <cell r="D1690" t="str">
            <v>Arthropoda</v>
          </cell>
          <cell r="E1690" t="str">
            <v>Malacostraca</v>
          </cell>
          <cell r="F1690" t="str">
            <v>Kamakidae</v>
          </cell>
          <cell r="J1690">
            <v>0</v>
          </cell>
          <cell r="K1690">
            <v>0</v>
          </cell>
          <cell r="L1690">
            <v>0</v>
          </cell>
          <cell r="M1690">
            <v>0</v>
          </cell>
          <cell r="O1690" t="str">
            <v>Benthic carnivore</v>
          </cell>
          <cell r="P1690" t="str">
            <v>BC</v>
          </cell>
        </row>
        <row r="1691">
          <cell r="C1691" t="str">
            <v>Kamakidae? sp. 1</v>
          </cell>
          <cell r="D1691" t="str">
            <v>Arthropoda</v>
          </cell>
          <cell r="E1691" t="str">
            <v>Malacostraca</v>
          </cell>
          <cell r="F1691" t="str">
            <v>Kamakidae?</v>
          </cell>
          <cell r="J1691">
            <v>0</v>
          </cell>
          <cell r="K1691">
            <v>0</v>
          </cell>
          <cell r="L1691">
            <v>0</v>
          </cell>
          <cell r="M1691">
            <v>0</v>
          </cell>
          <cell r="O1691" t="str">
            <v>Benthic carnivore</v>
          </cell>
          <cell r="P1691" t="str">
            <v>BC</v>
          </cell>
        </row>
        <row r="1692">
          <cell r="C1692" t="str">
            <v>Maeridae - undifferentiated</v>
          </cell>
          <cell r="D1692" t="str">
            <v>Arthropoda</v>
          </cell>
          <cell r="E1692" t="str">
            <v>Malacostraca</v>
          </cell>
          <cell r="F1692" t="str">
            <v>Maeridae</v>
          </cell>
          <cell r="J1692">
            <v>0</v>
          </cell>
          <cell r="K1692">
            <v>0</v>
          </cell>
          <cell r="L1692">
            <v>0</v>
          </cell>
          <cell r="M1692">
            <v>0</v>
          </cell>
          <cell r="O1692" t="str">
            <v>Benthic carnivore</v>
          </cell>
          <cell r="P1692" t="str">
            <v>BC</v>
          </cell>
        </row>
        <row r="1693">
          <cell r="C1693" t="str">
            <v>Maeridae sp. 1</v>
          </cell>
          <cell r="D1693" t="str">
            <v>Arthropoda</v>
          </cell>
          <cell r="E1693" t="str">
            <v>Malacostraca</v>
          </cell>
          <cell r="F1693" t="str">
            <v>Maeridae</v>
          </cell>
          <cell r="J1693">
            <v>0</v>
          </cell>
          <cell r="K1693">
            <v>0</v>
          </cell>
          <cell r="L1693">
            <v>0</v>
          </cell>
          <cell r="M1693">
            <v>0</v>
          </cell>
          <cell r="O1693" t="str">
            <v>Benthic carnivore</v>
          </cell>
          <cell r="P1693" t="str">
            <v>BC</v>
          </cell>
        </row>
        <row r="1694">
          <cell r="C1694" t="str">
            <v>Maeridae sp. 2</v>
          </cell>
          <cell r="D1694" t="str">
            <v>Arthropoda</v>
          </cell>
          <cell r="E1694" t="str">
            <v>Malacostraca</v>
          </cell>
          <cell r="F1694" t="str">
            <v>Maeridae</v>
          </cell>
          <cell r="J1694">
            <v>0</v>
          </cell>
          <cell r="K1694">
            <v>0</v>
          </cell>
          <cell r="L1694">
            <v>0</v>
          </cell>
          <cell r="M1694">
            <v>0</v>
          </cell>
          <cell r="O1694" t="str">
            <v>Benthic carnivore</v>
          </cell>
          <cell r="P1694" t="str">
            <v>BC</v>
          </cell>
        </row>
        <row r="1695">
          <cell r="C1695" t="str">
            <v>Maeridae sp. 3</v>
          </cell>
          <cell r="D1695" t="str">
            <v>Arthropoda</v>
          </cell>
          <cell r="E1695" t="str">
            <v>Malacostraca</v>
          </cell>
          <cell r="F1695" t="str">
            <v>Maeridae</v>
          </cell>
          <cell r="J1695">
            <v>0</v>
          </cell>
          <cell r="K1695">
            <v>0</v>
          </cell>
          <cell r="L1695">
            <v>0</v>
          </cell>
          <cell r="M1695">
            <v>0</v>
          </cell>
          <cell r="O1695" t="str">
            <v>Benthic carnivore</v>
          </cell>
          <cell r="P1695" t="str">
            <v>BC</v>
          </cell>
        </row>
        <row r="1696">
          <cell r="C1696" t="str">
            <v>Linguimaera sp. 1</v>
          </cell>
          <cell r="D1696" t="str">
            <v>Arthropoda</v>
          </cell>
          <cell r="E1696" t="str">
            <v>Malacostraca</v>
          </cell>
          <cell r="F1696" t="str">
            <v>Maeridae</v>
          </cell>
          <cell r="J1696">
            <v>0</v>
          </cell>
          <cell r="K1696">
            <v>0</v>
          </cell>
          <cell r="L1696">
            <v>0</v>
          </cell>
          <cell r="M1696">
            <v>0</v>
          </cell>
          <cell r="O1696" t="str">
            <v>Benthic carnivore</v>
          </cell>
          <cell r="P1696" t="str">
            <v>BC</v>
          </cell>
        </row>
        <row r="1697">
          <cell r="C1697" t="str">
            <v>Iciliidae - undifferentiated</v>
          </cell>
          <cell r="O1697" t="str">
            <v>Benthic detritivore</v>
          </cell>
          <cell r="P1697" t="str">
            <v>BD</v>
          </cell>
        </row>
        <row r="1698">
          <cell r="C1698" t="str">
            <v>Ischyrocerus sp. MoV 6885</v>
          </cell>
          <cell r="D1698" t="str">
            <v>Arthropoda</v>
          </cell>
          <cell r="E1698" t="str">
            <v>Malacostraca</v>
          </cell>
          <cell r="F1698" t="str">
            <v>Ischyroceridae</v>
          </cell>
          <cell r="J1698">
            <v>0</v>
          </cell>
          <cell r="K1698">
            <v>0</v>
          </cell>
          <cell r="L1698">
            <v>0</v>
          </cell>
          <cell r="M1698">
            <v>0</v>
          </cell>
          <cell r="O1698" t="str">
            <v>Benthic carnivore</v>
          </cell>
          <cell r="P1698" t="str">
            <v>BC</v>
          </cell>
        </row>
        <row r="1699">
          <cell r="C1699" t="str">
            <v>Myersius sp. MoV 6886</v>
          </cell>
          <cell r="D1699" t="str">
            <v>Arthropoda</v>
          </cell>
          <cell r="E1699" t="str">
            <v>Malacostraca</v>
          </cell>
          <cell r="F1699" t="str">
            <v>Ischyroceridae</v>
          </cell>
          <cell r="J1699">
            <v>0</v>
          </cell>
          <cell r="K1699">
            <v>0</v>
          </cell>
          <cell r="L1699">
            <v>0</v>
          </cell>
          <cell r="M1699">
            <v>0</v>
          </cell>
          <cell r="O1699" t="str">
            <v>Benthic carnivore</v>
          </cell>
          <cell r="P1699" t="str">
            <v>BC</v>
          </cell>
        </row>
        <row r="1700">
          <cell r="C1700" t="str">
            <v>Pseudericthonius sp. MoV 6887</v>
          </cell>
          <cell r="D1700" t="str">
            <v>Arthropoda</v>
          </cell>
          <cell r="E1700" t="str">
            <v>Malacostraca</v>
          </cell>
          <cell r="F1700" t="str">
            <v>Ischyroceridae</v>
          </cell>
          <cell r="J1700">
            <v>0</v>
          </cell>
          <cell r="K1700">
            <v>0</v>
          </cell>
          <cell r="L1700">
            <v>0</v>
          </cell>
          <cell r="M1700">
            <v>0</v>
          </cell>
          <cell r="O1700" t="str">
            <v>Benthic carnivore</v>
          </cell>
          <cell r="P1700" t="str">
            <v>BC</v>
          </cell>
        </row>
        <row r="1701">
          <cell r="C1701" t="str">
            <v>Pseudischyrocerus sp. MoV 6888</v>
          </cell>
          <cell r="D1701" t="str">
            <v>Arthropoda</v>
          </cell>
          <cell r="E1701" t="str">
            <v>Malacostraca</v>
          </cell>
          <cell r="F1701" t="str">
            <v>Ischyroceridae</v>
          </cell>
          <cell r="J1701">
            <v>0</v>
          </cell>
          <cell r="K1701">
            <v>0</v>
          </cell>
          <cell r="L1701">
            <v>0</v>
          </cell>
          <cell r="M1701">
            <v>0</v>
          </cell>
          <cell r="O1701" t="str">
            <v>Benthic carnivore</v>
          </cell>
          <cell r="P1701" t="str">
            <v>BC</v>
          </cell>
        </row>
        <row r="1702">
          <cell r="C1702" t="str">
            <v>Ischyroceridae sp. 1</v>
          </cell>
          <cell r="D1702" t="str">
            <v>Arthropoda</v>
          </cell>
          <cell r="E1702" t="str">
            <v>Malacostraca</v>
          </cell>
          <cell r="F1702" t="str">
            <v>Ischyroceridae</v>
          </cell>
          <cell r="J1702">
            <v>0</v>
          </cell>
          <cell r="K1702">
            <v>0</v>
          </cell>
          <cell r="L1702">
            <v>0</v>
          </cell>
          <cell r="M1702">
            <v>0</v>
          </cell>
          <cell r="O1702" t="str">
            <v>Benthic carnivore</v>
          </cell>
          <cell r="P1702" t="str">
            <v>BC</v>
          </cell>
        </row>
        <row r="1703">
          <cell r="C1703" t="str">
            <v>Cerapus? sp. 1</v>
          </cell>
          <cell r="D1703" t="str">
            <v>Arthropoda</v>
          </cell>
          <cell r="E1703" t="str">
            <v>Malacostraca</v>
          </cell>
          <cell r="F1703" t="str">
            <v>Ischyroceridae</v>
          </cell>
          <cell r="J1703">
            <v>0</v>
          </cell>
          <cell r="K1703">
            <v>0</v>
          </cell>
          <cell r="L1703">
            <v>0</v>
          </cell>
          <cell r="M1703">
            <v>0</v>
          </cell>
          <cell r="O1703" t="str">
            <v>Benthic carnivore</v>
          </cell>
          <cell r="P1703" t="str">
            <v>BC</v>
          </cell>
        </row>
        <row r="1704">
          <cell r="C1704" t="str">
            <v>Ischyrocerus spp.</v>
          </cell>
          <cell r="D1704" t="str">
            <v>Arthropoda</v>
          </cell>
          <cell r="E1704" t="str">
            <v>Malacostraca</v>
          </cell>
          <cell r="F1704" t="str">
            <v>Ischyroceridae</v>
          </cell>
          <cell r="J1704">
            <v>0</v>
          </cell>
          <cell r="K1704">
            <v>0</v>
          </cell>
          <cell r="L1704">
            <v>0</v>
          </cell>
          <cell r="M1704">
            <v>0</v>
          </cell>
          <cell r="O1704" t="str">
            <v>Benthic carnivore</v>
          </cell>
          <cell r="P1704" t="str">
            <v>BC</v>
          </cell>
        </row>
        <row r="1705">
          <cell r="C1705" t="str">
            <v>Podoceridae sp. 1</v>
          </cell>
          <cell r="D1705" t="str">
            <v>Arthropoda</v>
          </cell>
          <cell r="E1705" t="str">
            <v>Malacostraca</v>
          </cell>
          <cell r="F1705" t="str">
            <v>Podoceridae</v>
          </cell>
          <cell r="J1705">
            <v>0</v>
          </cell>
          <cell r="K1705">
            <v>0</v>
          </cell>
          <cell r="L1705">
            <v>0</v>
          </cell>
          <cell r="M1705">
            <v>0</v>
          </cell>
          <cell r="O1705" t="str">
            <v>Benthic carnivore</v>
          </cell>
          <cell r="P1705" t="str">
            <v>BC</v>
          </cell>
        </row>
        <row r="1706">
          <cell r="C1706" t="str">
            <v>Corophiidae - undifferentiated</v>
          </cell>
          <cell r="D1706" t="str">
            <v>Arthropoda</v>
          </cell>
          <cell r="E1706" t="str">
            <v>Malacostraca</v>
          </cell>
          <cell r="F1706" t="str">
            <v>Corophiidae</v>
          </cell>
          <cell r="J1706">
            <v>0</v>
          </cell>
          <cell r="K1706">
            <v>0</v>
          </cell>
          <cell r="L1706">
            <v>0</v>
          </cell>
          <cell r="M1706">
            <v>0</v>
          </cell>
          <cell r="O1706" t="str">
            <v>Benthic carnivore</v>
          </cell>
          <cell r="P1706" t="str">
            <v>BC</v>
          </cell>
        </row>
        <row r="1707">
          <cell r="C1707" t="str">
            <v>Suborder Hyperiidea - undifferentiated</v>
          </cell>
          <cell r="O1707" t="str">
            <v>Benthic carnivore</v>
          </cell>
          <cell r="P1707" t="str">
            <v>BC</v>
          </cell>
        </row>
        <row r="1708">
          <cell r="C1708" t="str">
            <v>Vibilia sp.</v>
          </cell>
          <cell r="D1708" t="str">
            <v>Arthropoda/Crustacea</v>
          </cell>
          <cell r="E1708" t="str">
            <v>Malacostraca/Eumalacostraca/Peracarida</v>
          </cell>
          <cell r="F1708" t="str">
            <v>Amphipoda/Hyperiidae</v>
          </cell>
          <cell r="G1708" t="str">
            <v>Arthropoda/CrustaceaMalacostraca/Eumalacostraca/PeracaridaAmphipoda/Hyperiidae</v>
          </cell>
          <cell r="H1708" t="str">
            <v>pelagic crustacean</v>
          </cell>
          <cell r="I1708" t="str">
            <v>pelagic crustacean</v>
          </cell>
          <cell r="J1708" t="str">
            <v>pelagic crustacean</v>
          </cell>
          <cell r="K1708" t="str">
            <v>small zooplankton</v>
          </cell>
          <cell r="L1708" t="str">
            <v>small zooplankton</v>
          </cell>
          <cell r="M1708" t="str">
            <v>small zooplankton</v>
          </cell>
          <cell r="N1708" t="str">
            <v xml:space="preserve"> </v>
          </cell>
          <cell r="O1708" t="str">
            <v>Benthic carnivore</v>
          </cell>
          <cell r="P1708" t="str">
            <v>BC</v>
          </cell>
        </row>
        <row r="1709">
          <cell r="C1709" t="str">
            <v>Scina spp.</v>
          </cell>
          <cell r="O1709" t="str">
            <v>Benthic carnivore</v>
          </cell>
          <cell r="P1709" t="str">
            <v>BC</v>
          </cell>
        </row>
        <row r="1710">
          <cell r="C1710" t="str">
            <v>Cystisoma spp.</v>
          </cell>
          <cell r="O1710" t="str">
            <v>Benthic carnivore</v>
          </cell>
          <cell r="P1710" t="str">
            <v>BC</v>
          </cell>
        </row>
        <row r="1711">
          <cell r="C1711" t="str">
            <v>Hyperiidae</v>
          </cell>
          <cell r="D1711" t="str">
            <v>Arthropoda/Crustacea</v>
          </cell>
          <cell r="E1711" t="str">
            <v>Malacostraca/Eumalacostraca/Peracarida</v>
          </cell>
          <cell r="F1711" t="str">
            <v>Amphipoda/Hyperiidae</v>
          </cell>
          <cell r="G1711" t="str">
            <v>Arthropoda/CrustaceaMalacostraca/Eumalacostraca/PeracaridaAmphipoda/Hyperiidae</v>
          </cell>
          <cell r="H1711" t="str">
            <v>pelagic crustacean</v>
          </cell>
          <cell r="I1711" t="str">
            <v>pelagic crustacean</v>
          </cell>
          <cell r="J1711" t="str">
            <v>pelagic crustacean</v>
          </cell>
          <cell r="K1711" t="str">
            <v>small zooplankton</v>
          </cell>
          <cell r="L1711" t="str">
            <v>small zooplankton</v>
          </cell>
          <cell r="M1711" t="str">
            <v>small zooplankton</v>
          </cell>
          <cell r="N1711" t="str">
            <v xml:space="preserve"> </v>
          </cell>
          <cell r="O1711" t="str">
            <v>Benthic carnivore</v>
          </cell>
          <cell r="P1711" t="str">
            <v>BC</v>
          </cell>
        </row>
        <row r="1712">
          <cell r="C1712" t="str">
            <v>Hyperiidae 1</v>
          </cell>
          <cell r="D1712" t="str">
            <v>Arthropoda/Crustacea</v>
          </cell>
          <cell r="E1712" t="str">
            <v>Malacostraca/Eumalacostraca/Peracarida</v>
          </cell>
          <cell r="F1712" t="str">
            <v>Amphipoda/Hyperiidae</v>
          </cell>
          <cell r="G1712" t="str">
            <v>Arthropoda/CrustaceaMalacostraca/Eumalacostraca/PeracaridaAmphipoda/Hyperiidae</v>
          </cell>
          <cell r="H1712" t="str">
            <v>pelagic crustacean</v>
          </cell>
          <cell r="I1712" t="str">
            <v>pelagic crustacean</v>
          </cell>
          <cell r="J1712" t="str">
            <v>pelagic crustacean</v>
          </cell>
          <cell r="K1712" t="str">
            <v>small zooplankton</v>
          </cell>
          <cell r="L1712" t="str">
            <v>small zooplankton</v>
          </cell>
          <cell r="M1712" t="str">
            <v>small zooplankton</v>
          </cell>
          <cell r="N1712" t="str">
            <v xml:space="preserve"> </v>
          </cell>
          <cell r="O1712" t="str">
            <v>Benthic carnivore</v>
          </cell>
          <cell r="P1712" t="str">
            <v>BC</v>
          </cell>
        </row>
        <row r="1713">
          <cell r="C1713" t="str">
            <v>Hyperiidae 2</v>
          </cell>
          <cell r="D1713" t="str">
            <v>Arthropoda/Crustacea</v>
          </cell>
          <cell r="E1713" t="str">
            <v>Malacostraca/Eumalacostraca/Peracarida</v>
          </cell>
          <cell r="F1713" t="str">
            <v>Amphipoda/Hyperiidae</v>
          </cell>
          <cell r="G1713" t="str">
            <v>Arthropoda/CrustaceaMalacostraca/Eumalacostraca/PeracaridaAmphipoda/Hyperiidae</v>
          </cell>
          <cell r="H1713" t="str">
            <v>pelagic crustacean</v>
          </cell>
          <cell r="I1713" t="str">
            <v>pelagic crustacean</v>
          </cell>
          <cell r="J1713" t="str">
            <v>pelagic crustacean</v>
          </cell>
          <cell r="K1713" t="str">
            <v>small zooplankton</v>
          </cell>
          <cell r="L1713" t="str">
            <v>small zooplankton</v>
          </cell>
          <cell r="M1713" t="str">
            <v>small zooplankton</v>
          </cell>
          <cell r="N1713" t="str">
            <v xml:space="preserve"> </v>
          </cell>
          <cell r="O1713" t="str">
            <v>Benthic carnivore</v>
          </cell>
          <cell r="P1713" t="str">
            <v>BC</v>
          </cell>
        </row>
        <row r="1714">
          <cell r="C1714" t="str">
            <v>Hyperiidae 3</v>
          </cell>
          <cell r="D1714" t="str">
            <v>Arthropoda/Crustacea</v>
          </cell>
          <cell r="E1714" t="str">
            <v>Malacostraca/Eumalacostraca/Peracarida</v>
          </cell>
          <cell r="F1714" t="str">
            <v>Amphipoda/Hyperiidae</v>
          </cell>
          <cell r="G1714" t="str">
            <v>Arthropoda/CrustaceaMalacostraca/Eumalacostraca/PeracaridaAmphipoda/Hyperiidae</v>
          </cell>
          <cell r="H1714" t="str">
            <v>pelagic crustacean</v>
          </cell>
          <cell r="I1714" t="str">
            <v>pelagic crustacean</v>
          </cell>
          <cell r="J1714" t="str">
            <v>pelagic crustacean</v>
          </cell>
          <cell r="K1714" t="str">
            <v>small zooplankton</v>
          </cell>
          <cell r="L1714" t="str">
            <v>small zooplankton</v>
          </cell>
          <cell r="M1714" t="str">
            <v>small zooplankton</v>
          </cell>
          <cell r="N1714" t="str">
            <v xml:space="preserve"> </v>
          </cell>
          <cell r="O1714" t="str">
            <v>Benthic carnivore</v>
          </cell>
          <cell r="P1714" t="str">
            <v>BC</v>
          </cell>
        </row>
        <row r="1715">
          <cell r="C1715" t="str">
            <v>Hyperiidae 4</v>
          </cell>
          <cell r="D1715" t="str">
            <v>Arthropoda/Crustacea</v>
          </cell>
          <cell r="E1715" t="str">
            <v>Malacostraca/Eumalacostraca/Peracarida</v>
          </cell>
          <cell r="F1715" t="str">
            <v>Amphipoda/Hyperiidae</v>
          </cell>
          <cell r="G1715" t="str">
            <v>Arthropoda/CrustaceaMalacostraca/Eumalacostraca/PeracaridaAmphipoda/Hyperiidae</v>
          </cell>
          <cell r="H1715" t="str">
            <v>pelagic crustacean</v>
          </cell>
          <cell r="I1715" t="str">
            <v>pelagic crustacean</v>
          </cell>
          <cell r="J1715" t="str">
            <v>pelagic crustacean</v>
          </cell>
          <cell r="K1715" t="str">
            <v>small zooplankton</v>
          </cell>
          <cell r="L1715" t="str">
            <v>small zooplankton</v>
          </cell>
          <cell r="M1715" t="str">
            <v>small zooplankton</v>
          </cell>
          <cell r="N1715" t="str">
            <v xml:space="preserve"> </v>
          </cell>
          <cell r="O1715" t="str">
            <v>Benthic carnivore</v>
          </cell>
          <cell r="P1715" t="str">
            <v>BC</v>
          </cell>
        </row>
        <row r="1716">
          <cell r="C1716" t="str">
            <v>Hyperiidae 5</v>
          </cell>
          <cell r="D1716" t="str">
            <v>Arthropoda/Crustacea</v>
          </cell>
          <cell r="E1716" t="str">
            <v>Malacostraca/Eumalacostraca/Peracarida</v>
          </cell>
          <cell r="F1716" t="str">
            <v>Amphipoda/Hyperiidae</v>
          </cell>
          <cell r="G1716" t="str">
            <v>Arthropoda/CrustaceaMalacostraca/Eumalacostraca/PeracaridaAmphipoda/Hyperiidae</v>
          </cell>
          <cell r="H1716" t="str">
            <v>pelagic crustacean</v>
          </cell>
          <cell r="I1716" t="str">
            <v>pelagic crustacean</v>
          </cell>
          <cell r="J1716" t="str">
            <v>pelagic crustacean</v>
          </cell>
          <cell r="K1716" t="str">
            <v>small zooplankton</v>
          </cell>
          <cell r="L1716" t="str">
            <v>small zooplankton</v>
          </cell>
          <cell r="M1716" t="str">
            <v>small zooplankton</v>
          </cell>
          <cell r="N1716" t="str">
            <v xml:space="preserve"> </v>
          </cell>
          <cell r="O1716" t="str">
            <v>Benthic carnivore</v>
          </cell>
          <cell r="P1716" t="str">
            <v>BC</v>
          </cell>
        </row>
        <row r="1717">
          <cell r="C1717" t="str">
            <v>Hyperiidae 6</v>
          </cell>
          <cell r="D1717" t="str">
            <v>Arthropoda/Crustacea</v>
          </cell>
          <cell r="E1717" t="str">
            <v>Malacostraca/Eumalacostraca/Peracarida</v>
          </cell>
          <cell r="F1717" t="str">
            <v>Amphipoda/Hyperiidae</v>
          </cell>
          <cell r="G1717" t="str">
            <v>Arthropoda/CrustaceaMalacostraca/Eumalacostraca/PeracaridaAmphipoda/Hyperiidae</v>
          </cell>
          <cell r="H1717" t="str">
            <v>pelagic crustacean</v>
          </cell>
          <cell r="I1717" t="str">
            <v>pelagic crustacean</v>
          </cell>
          <cell r="J1717" t="str">
            <v>pelagic crustacean</v>
          </cell>
          <cell r="K1717" t="str">
            <v>small zooplankton</v>
          </cell>
          <cell r="L1717" t="str">
            <v>small zooplankton</v>
          </cell>
          <cell r="M1717" t="str">
            <v>small zooplankton</v>
          </cell>
          <cell r="N1717" t="str">
            <v xml:space="preserve"> </v>
          </cell>
          <cell r="O1717" t="str">
            <v>Benthic carnivore</v>
          </cell>
          <cell r="P1717" t="str">
            <v>BC</v>
          </cell>
        </row>
        <row r="1718">
          <cell r="C1718" t="str">
            <v>Hyperiidae 7</v>
          </cell>
          <cell r="D1718" t="str">
            <v>Arthropoda/Crustacea</v>
          </cell>
          <cell r="E1718" t="str">
            <v>Malacostraca/Eumalacostraca/Peracarida</v>
          </cell>
          <cell r="F1718" t="str">
            <v>Amphipoda/Hyperiidae</v>
          </cell>
          <cell r="G1718" t="str">
            <v>Arthropoda/CrustaceaMalacostraca/Eumalacostraca/PeracaridaAmphipoda/Hyperiidae</v>
          </cell>
          <cell r="H1718" t="str">
            <v>pelagic crustacean</v>
          </cell>
          <cell r="I1718" t="str">
            <v>pelagic crustacean</v>
          </cell>
          <cell r="J1718" t="str">
            <v>pelagic crustacean</v>
          </cell>
          <cell r="K1718" t="str">
            <v>small zooplankton</v>
          </cell>
          <cell r="L1718" t="str">
            <v>small zooplankton</v>
          </cell>
          <cell r="M1718" t="str">
            <v>small zooplankton</v>
          </cell>
          <cell r="N1718" t="str">
            <v xml:space="preserve"> </v>
          </cell>
          <cell r="O1718" t="str">
            <v>Benthic carnivore</v>
          </cell>
          <cell r="P1718" t="str">
            <v>BC</v>
          </cell>
        </row>
        <row r="1719">
          <cell r="C1719" t="str">
            <v>Hyperiidae 8</v>
          </cell>
          <cell r="D1719" t="str">
            <v>Arthropoda/Crustacea</v>
          </cell>
          <cell r="E1719" t="str">
            <v>Malacostraca/Eumalacostraca/Peracarida</v>
          </cell>
          <cell r="F1719" t="str">
            <v>Amphipoda/Hyperiidae</v>
          </cell>
          <cell r="G1719" t="str">
            <v>Arthropoda/CrustaceaMalacostraca/Eumalacostraca/PeracaridaAmphipoda/Hyperiidae</v>
          </cell>
          <cell r="H1719" t="str">
            <v>pelagic crustacean</v>
          </cell>
          <cell r="I1719" t="str">
            <v>pelagic crustacean</v>
          </cell>
          <cell r="J1719" t="str">
            <v>pelagic crustacean</v>
          </cell>
          <cell r="K1719" t="str">
            <v>small zooplankton</v>
          </cell>
          <cell r="L1719" t="str">
            <v>small zooplankton</v>
          </cell>
          <cell r="M1719" t="str">
            <v>small zooplankton</v>
          </cell>
          <cell r="N1719" t="str">
            <v xml:space="preserve"> </v>
          </cell>
          <cell r="O1719" t="str">
            <v>Benthic carnivore</v>
          </cell>
          <cell r="P1719" t="str">
            <v>BC</v>
          </cell>
        </row>
        <row r="1720">
          <cell r="C1720" t="str">
            <v>Hyperiidae 9</v>
          </cell>
          <cell r="D1720" t="str">
            <v>Arthropoda/Crustacea</v>
          </cell>
          <cell r="E1720" t="str">
            <v>Malacostraca/Eumalacostraca/Peracarida</v>
          </cell>
          <cell r="F1720" t="str">
            <v>Amphipoda/Hyperiidae</v>
          </cell>
          <cell r="G1720" t="str">
            <v>Arthropoda/CrustaceaMalacostraca/Eumalacostraca/PeracaridaAmphipoda/Hyperiidae</v>
          </cell>
          <cell r="H1720" t="str">
            <v>pelagic crustacean</v>
          </cell>
          <cell r="I1720" t="str">
            <v>pelagic crustacean</v>
          </cell>
          <cell r="J1720" t="str">
            <v>pelagic crustacean</v>
          </cell>
          <cell r="K1720" t="str">
            <v>small zooplankton</v>
          </cell>
          <cell r="L1720" t="str">
            <v>small zooplankton</v>
          </cell>
          <cell r="M1720" t="str">
            <v>small zooplankton</v>
          </cell>
          <cell r="N1720" t="str">
            <v xml:space="preserve"> </v>
          </cell>
          <cell r="O1720" t="str">
            <v>Benthic carnivore</v>
          </cell>
          <cell r="P1720" t="str">
            <v>BC</v>
          </cell>
        </row>
        <row r="1721">
          <cell r="C1721" t="str">
            <v>Hyperiidae cf. Primno sp.</v>
          </cell>
          <cell r="D1721" t="str">
            <v>Arthropoda/Crustacea</v>
          </cell>
          <cell r="E1721" t="str">
            <v>Malacostraca/Eumalacostraca/Peracarida</v>
          </cell>
          <cell r="F1721" t="str">
            <v>Amphipoda/Hyperiidae</v>
          </cell>
          <cell r="G1721" t="str">
            <v>Arthropoda/CrustaceaMalacostraca/Eumalacostraca/PeracaridaAmphipoda/Hyperiidae</v>
          </cell>
          <cell r="H1721" t="str">
            <v>pelagic crustacean</v>
          </cell>
          <cell r="I1721" t="str">
            <v>pelagic crustacean</v>
          </cell>
          <cell r="J1721" t="str">
            <v>pelagic crustacean</v>
          </cell>
          <cell r="K1721" t="str">
            <v>small zooplankton</v>
          </cell>
          <cell r="L1721" t="str">
            <v>small zooplankton</v>
          </cell>
          <cell r="M1721" t="str">
            <v>small zooplankton</v>
          </cell>
          <cell r="N1721" t="str">
            <v xml:space="preserve"> </v>
          </cell>
          <cell r="O1721" t="str">
            <v>Benthic carnivore</v>
          </cell>
          <cell r="P1721" t="str">
            <v>BC</v>
          </cell>
        </row>
        <row r="1722">
          <cell r="C1722" t="str">
            <v>Hyperiidae remains</v>
          </cell>
          <cell r="D1722" t="str">
            <v>Arthropoda/Crustacea</v>
          </cell>
          <cell r="E1722" t="str">
            <v>Malacostraca/Eumalacostraca/Peracarida</v>
          </cell>
          <cell r="F1722" t="str">
            <v>Amphipoda/Hyperiidae</v>
          </cell>
          <cell r="G1722" t="str">
            <v>Arthropoda/CrustaceaMalacostraca/Eumalacostraca/PeracaridaAmphipoda/Hyperiidae</v>
          </cell>
          <cell r="H1722" t="str">
            <v>pelagic crustacean</v>
          </cell>
          <cell r="I1722" t="str">
            <v>pelagic crustacean</v>
          </cell>
          <cell r="J1722" t="str">
            <v>pelagic crustacean</v>
          </cell>
          <cell r="K1722" t="str">
            <v>small zooplankton</v>
          </cell>
          <cell r="L1722" t="str">
            <v>small zooplankton</v>
          </cell>
          <cell r="M1722" t="str">
            <v>small zooplankton</v>
          </cell>
          <cell r="N1722" t="str">
            <v xml:space="preserve"> </v>
          </cell>
          <cell r="O1722" t="str">
            <v>Benthic carnivore</v>
          </cell>
          <cell r="P1722" t="str">
            <v>BC</v>
          </cell>
        </row>
        <row r="1723">
          <cell r="C1723" t="str">
            <v>Hyperiidae - undifferentiated</v>
          </cell>
          <cell r="O1723" t="str">
            <v>Benthic carnivore</v>
          </cell>
          <cell r="P1723" t="str">
            <v>BC</v>
          </cell>
        </row>
        <row r="1724">
          <cell r="C1724" t="str">
            <v>Hyperiidea sp. 5</v>
          </cell>
          <cell r="O1724" t="str">
            <v>Benthic detritivore</v>
          </cell>
          <cell r="P1724" t="str">
            <v>BD</v>
          </cell>
        </row>
        <row r="1725">
          <cell r="C1725" t="str">
            <v>Phronima spp.</v>
          </cell>
          <cell r="D1725" t="str">
            <v>Arthropoda</v>
          </cell>
          <cell r="E1725" t="str">
            <v>Malacostraca</v>
          </cell>
          <cell r="F1725" t="str">
            <v>Phronimidae</v>
          </cell>
          <cell r="J1725">
            <v>0</v>
          </cell>
          <cell r="K1725">
            <v>0</v>
          </cell>
          <cell r="L1725">
            <v>0</v>
          </cell>
          <cell r="M1725">
            <v>0</v>
          </cell>
          <cell r="O1725" t="str">
            <v>Filter feeder</v>
          </cell>
          <cell r="P1725" t="str">
            <v>BF</v>
          </cell>
        </row>
        <row r="1726">
          <cell r="C1726" t="str">
            <v>Phrosina semilunata</v>
          </cell>
          <cell r="O1726" t="str">
            <v>Benthic carnivore</v>
          </cell>
          <cell r="P1726" t="str">
            <v>BC</v>
          </cell>
        </row>
        <row r="1727">
          <cell r="C1727" t="str">
            <v>Phrosina spp.</v>
          </cell>
          <cell r="O1727" t="str">
            <v>Benthic carnivore</v>
          </cell>
          <cell r="P1727" t="str">
            <v>BC</v>
          </cell>
        </row>
        <row r="1728">
          <cell r="C1728" t="str">
            <v>Megalanceolidae</v>
          </cell>
          <cell r="D1728">
            <v>0</v>
          </cell>
          <cell r="E1728">
            <v>0</v>
          </cell>
          <cell r="F1728">
            <v>0</v>
          </cell>
          <cell r="K1728" t="str">
            <v>large zooplankton</v>
          </cell>
          <cell r="L1728" t="str">
            <v>large zooplankton</v>
          </cell>
          <cell r="M1728" t="str">
            <v>large zooplankton</v>
          </cell>
          <cell r="O1728" t="str">
            <v>Benthic carnivore</v>
          </cell>
          <cell r="P1728" t="str">
            <v>BC</v>
          </cell>
        </row>
        <row r="1729">
          <cell r="C1729" t="str">
            <v>Megalanceola stephenseni</v>
          </cell>
          <cell r="D1729">
            <v>0</v>
          </cell>
          <cell r="E1729">
            <v>0</v>
          </cell>
          <cell r="F1729">
            <v>0</v>
          </cell>
          <cell r="K1729" t="str">
            <v>large zooplankton</v>
          </cell>
          <cell r="L1729" t="str">
            <v>large zooplankton</v>
          </cell>
          <cell r="M1729" t="str">
            <v>large zooplankton</v>
          </cell>
          <cell r="O1729" t="str">
            <v>Benthic carnivore</v>
          </cell>
          <cell r="P1729" t="str">
            <v>BC</v>
          </cell>
        </row>
        <row r="1730">
          <cell r="C1730" t="str">
            <v>Pronoidae - undifferentiated</v>
          </cell>
          <cell r="D1730">
            <v>0</v>
          </cell>
          <cell r="E1730">
            <v>0</v>
          </cell>
          <cell r="F1730">
            <v>0</v>
          </cell>
          <cell r="K1730">
            <v>0</v>
          </cell>
          <cell r="L1730">
            <v>0</v>
          </cell>
          <cell r="M1730">
            <v>0</v>
          </cell>
          <cell r="O1730" t="str">
            <v>Benthic detritivore</v>
          </cell>
          <cell r="P1730" t="str">
            <v>BD</v>
          </cell>
        </row>
        <row r="1731">
          <cell r="C1731" t="str">
            <v>Pronoidae - undifferentiated</v>
          </cell>
          <cell r="O1731" t="str">
            <v>Benthic detritivore</v>
          </cell>
          <cell r="P1731" t="str">
            <v>BD</v>
          </cell>
        </row>
        <row r="1732">
          <cell r="C1732" t="str">
            <v>Pronoidae sp. 3</v>
          </cell>
          <cell r="O1732" t="str">
            <v>Benthic detritivore</v>
          </cell>
          <cell r="P1732" t="str">
            <v>BD</v>
          </cell>
        </row>
        <row r="1733">
          <cell r="C1733" t="str">
            <v>Pronoidae sp.1</v>
          </cell>
          <cell r="O1733" t="str">
            <v>Benthic detritivore</v>
          </cell>
          <cell r="P1733" t="str">
            <v>BD</v>
          </cell>
        </row>
        <row r="1734">
          <cell r="C1734" t="str">
            <v>Pronoidae sp.2</v>
          </cell>
          <cell r="O1734" t="str">
            <v>Benthic detritivore</v>
          </cell>
          <cell r="P1734" t="str">
            <v>BD</v>
          </cell>
        </row>
        <row r="1735">
          <cell r="C1735" t="str">
            <v>Pronoidea sp. 3</v>
          </cell>
          <cell r="O1735" t="str">
            <v>Benthic detritivore</v>
          </cell>
          <cell r="P1735" t="str">
            <v>BD</v>
          </cell>
        </row>
        <row r="1736">
          <cell r="C1736" t="str">
            <v>Paraprone clausi</v>
          </cell>
          <cell r="D1736" t="str">
            <v>Arthropoda/Crustacea</v>
          </cell>
          <cell r="E1736" t="str">
            <v>Malacostraca/Eumalacostraca/Peracarida</v>
          </cell>
          <cell r="F1736" t="str">
            <v>Amphipoda</v>
          </cell>
          <cell r="K1736" t="str">
            <v>large zooplankton</v>
          </cell>
          <cell r="L1736" t="str">
            <v>large zooplankton</v>
          </cell>
          <cell r="M1736" t="str">
            <v>large zooplankton</v>
          </cell>
          <cell r="O1736" t="str">
            <v>Benthic detritivore</v>
          </cell>
          <cell r="P1736" t="str">
            <v>BD</v>
          </cell>
        </row>
        <row r="1737">
          <cell r="C1737" t="str">
            <v>Oxycephalidae</v>
          </cell>
          <cell r="D1737" t="str">
            <v>Arthropoda/Crustacea</v>
          </cell>
          <cell r="E1737" t="str">
            <v>Malacostraca/Eumalacostraca/Peracarida</v>
          </cell>
          <cell r="F1737" t="str">
            <v>Amphipoda/Hyperiidae</v>
          </cell>
          <cell r="G1737" t="str">
            <v>Arthropoda/CrustaceaMalacostraca/Eumalacostraca/PeracaridaAmphipoda/Hyperiidae</v>
          </cell>
          <cell r="H1737" t="str">
            <v>pelagic crustacean</v>
          </cell>
          <cell r="I1737" t="str">
            <v>pelagic crustacean</v>
          </cell>
          <cell r="J1737" t="str">
            <v>pelagic crustacean</v>
          </cell>
          <cell r="K1737" t="str">
            <v>small zooplankton</v>
          </cell>
          <cell r="L1737" t="str">
            <v>small zooplankton</v>
          </cell>
          <cell r="M1737" t="str">
            <v>small zooplankton</v>
          </cell>
          <cell r="N1737" t="str">
            <v xml:space="preserve"> </v>
          </cell>
          <cell r="O1737" t="str">
            <v>Benthic detritivore</v>
          </cell>
          <cell r="P1737" t="str">
            <v>BD</v>
          </cell>
        </row>
        <row r="1738">
          <cell r="C1738" t="str">
            <v>Streetsia spp.</v>
          </cell>
          <cell r="O1738" t="str">
            <v>Benthic detritivore</v>
          </cell>
          <cell r="P1738" t="str">
            <v>BD</v>
          </cell>
        </row>
        <row r="1739">
          <cell r="C1739" t="str">
            <v>Streetsia sp. 1</v>
          </cell>
          <cell r="O1739" t="str">
            <v>Benthic detritivore</v>
          </cell>
          <cell r="P1739" t="str">
            <v>BD</v>
          </cell>
        </row>
        <row r="1740">
          <cell r="C1740" t="str">
            <v>Parascelidae sp. 1</v>
          </cell>
          <cell r="O1740" t="str">
            <v>Benthic detritivore</v>
          </cell>
          <cell r="P1740" t="str">
            <v>BD</v>
          </cell>
        </row>
        <row r="1741">
          <cell r="C1741" t="str">
            <v>Cyamidae - undifferentiated</v>
          </cell>
          <cell r="O1741" t="str">
            <v>parasitic</v>
          </cell>
          <cell r="P1741" t="str">
            <v>BC</v>
          </cell>
        </row>
        <row r="1742">
          <cell r="C1742" t="str">
            <v>Caprellidae</v>
          </cell>
          <cell r="D1742" t="str">
            <v>Arthropoda/Crustacea</v>
          </cell>
          <cell r="E1742" t="str">
            <v>Malacostraca/Eumalacostraca/Peracarida</v>
          </cell>
          <cell r="F1742" t="str">
            <v>Amphipoda/Caprellidae</v>
          </cell>
          <cell r="G1742" t="str">
            <v>Arthropoda/CrustaceaMalacostraca/Eumalacostraca/PeracaridaAmphipoda/Caprellidae</v>
          </cell>
          <cell r="H1742" t="str">
            <v>benthic crustacean</v>
          </cell>
          <cell r="I1742" t="str">
            <v>epibenthos</v>
          </cell>
          <cell r="J1742" t="str">
            <v>epibenthos</v>
          </cell>
          <cell r="K1742" t="str">
            <v>large zooplankton</v>
          </cell>
          <cell r="L1742" t="str">
            <v>large zooplankton</v>
          </cell>
          <cell r="M1742" t="str">
            <v>large zooplankton</v>
          </cell>
          <cell r="N1742" t="str">
            <v xml:space="preserve"> </v>
          </cell>
          <cell r="O1742" t="str">
            <v>Benthic carnivore</v>
          </cell>
          <cell r="P1742" t="str">
            <v>BC</v>
          </cell>
        </row>
        <row r="1743">
          <cell r="C1743" t="str">
            <v>Caprellidae remains</v>
          </cell>
          <cell r="D1743" t="str">
            <v>Arthropoda/Crustacea</v>
          </cell>
          <cell r="E1743" t="str">
            <v>Malacostraca/Eumalacostraca/Peracarida</v>
          </cell>
          <cell r="F1743" t="str">
            <v>Amphipoda/Caprellidae</v>
          </cell>
          <cell r="G1743" t="str">
            <v>Arthropoda/CrustaceaMalacostraca/Eumalacostraca/PeracaridaAmphipoda/Caprellidae</v>
          </cell>
          <cell r="H1743" t="str">
            <v>benthic crustacean</v>
          </cell>
          <cell r="I1743" t="str">
            <v>epibenthos</v>
          </cell>
          <cell r="J1743" t="str">
            <v>epibenthos</v>
          </cell>
          <cell r="K1743" t="str">
            <v>large zooplankton</v>
          </cell>
          <cell r="L1743" t="str">
            <v>large zooplankton</v>
          </cell>
          <cell r="M1743" t="str">
            <v>large zooplankton</v>
          </cell>
          <cell r="N1743" t="str">
            <v xml:space="preserve"> </v>
          </cell>
          <cell r="O1743" t="str">
            <v>Benthic carnivore</v>
          </cell>
          <cell r="P1743" t="str">
            <v>BC</v>
          </cell>
        </row>
        <row r="1744">
          <cell r="C1744" t="str">
            <v>Caprellidae cf. Parapota spino</v>
          </cell>
          <cell r="D1744" t="str">
            <v>Arthropoda/Crustacea</v>
          </cell>
          <cell r="E1744" t="str">
            <v>Malacostraca/Eumalacostraca/Peracarida</v>
          </cell>
          <cell r="F1744" t="str">
            <v>Amphipoda/Caprellidae</v>
          </cell>
          <cell r="G1744" t="str">
            <v>Arthropoda/CrustaceaMalacostraca/Eumalacostraca/PeracaridaAmphipoda/Caprellidae</v>
          </cell>
          <cell r="H1744" t="str">
            <v>benthic crustacean</v>
          </cell>
          <cell r="I1744" t="str">
            <v>epibenthos</v>
          </cell>
          <cell r="J1744" t="str">
            <v>epibenthos</v>
          </cell>
          <cell r="K1744" t="str">
            <v>large zooplankton</v>
          </cell>
          <cell r="L1744" t="str">
            <v>large zooplankton</v>
          </cell>
          <cell r="M1744" t="str">
            <v>large zooplankton</v>
          </cell>
          <cell r="N1744" t="str">
            <v xml:space="preserve"> </v>
          </cell>
          <cell r="O1744" t="str">
            <v>Benthic carnivore</v>
          </cell>
          <cell r="P1744" t="str">
            <v>BC</v>
          </cell>
        </row>
        <row r="1745">
          <cell r="C1745" t="str">
            <v xml:space="preserve">Caprellidae </v>
          </cell>
          <cell r="D1745" t="str">
            <v>Arthropoda</v>
          </cell>
          <cell r="E1745" t="str">
            <v>Malacostraca</v>
          </cell>
          <cell r="F1745" t="str">
            <v>Caprellidae</v>
          </cell>
          <cell r="J1745">
            <v>0</v>
          </cell>
          <cell r="K1745">
            <v>0</v>
          </cell>
          <cell r="L1745">
            <v>0</v>
          </cell>
          <cell r="M1745">
            <v>0</v>
          </cell>
          <cell r="O1745" t="str">
            <v>Benthic carnivore</v>
          </cell>
          <cell r="P1745" t="str">
            <v>BC</v>
          </cell>
        </row>
        <row r="1746">
          <cell r="C1746" t="str">
            <v>Bentheuphausia amblyops</v>
          </cell>
          <cell r="D1746" t="str">
            <v>Arthropoda/Crustacea</v>
          </cell>
          <cell r="E1746" t="str">
            <v>Malacostraca/Eumalacostraca/Eucarida</v>
          </cell>
          <cell r="F1746" t="str">
            <v>Euphausiacea</v>
          </cell>
          <cell r="G1746" t="str">
            <v>Arthropoda/CrustaceaMalacostraca/Eumalacostraca/EucaridaEuphausiacea</v>
          </cell>
          <cell r="H1746" t="str">
            <v>pelagic crustacean</v>
          </cell>
          <cell r="I1746" t="str">
            <v>pelagic crustacean</v>
          </cell>
          <cell r="J1746" t="str">
            <v>pelagic crustacean</v>
          </cell>
          <cell r="K1746" t="str">
            <v>large zooplankton</v>
          </cell>
          <cell r="L1746" t="str">
            <v>large zooplankton</v>
          </cell>
          <cell r="M1746" t="str">
            <v>large zooplankton</v>
          </cell>
          <cell r="N1746" t="str">
            <v>Large zooplankton (carnivorous)</v>
          </cell>
          <cell r="O1746" t="str">
            <v>Large zooplankton (carnivorous)</v>
          </cell>
          <cell r="P1746" t="str">
            <v>ZL</v>
          </cell>
        </row>
        <row r="1747">
          <cell r="C1747" t="str">
            <v>Euphausiidae - undifferentiated</v>
          </cell>
          <cell r="N1747" t="str">
            <v>Large zooplankton (carnivorous)</v>
          </cell>
          <cell r="O1747" t="str">
            <v>Large zooplankton (carnivorous)</v>
          </cell>
          <cell r="P1747" t="str">
            <v>ZL</v>
          </cell>
        </row>
        <row r="1748">
          <cell r="C1748" t="str">
            <v>Euphausia sp.</v>
          </cell>
          <cell r="D1748" t="str">
            <v>Arthropoda/Crustacea</v>
          </cell>
          <cell r="E1748" t="str">
            <v>Malacostraca/Eumalacostraca/Eucarida</v>
          </cell>
          <cell r="F1748" t="str">
            <v>Euphausiacea</v>
          </cell>
          <cell r="G1748" t="str">
            <v>Arthropoda/CrustaceaMalacostraca/Eumalacostraca/EucaridaEuphausiacea</v>
          </cell>
          <cell r="H1748" t="str">
            <v>pelagic crustacean</v>
          </cell>
          <cell r="I1748" t="str">
            <v>pelagic crustacean</v>
          </cell>
          <cell r="J1748" t="str">
            <v>pelagic crustacean</v>
          </cell>
          <cell r="K1748" t="str">
            <v>large zooplankton</v>
          </cell>
          <cell r="L1748" t="str">
            <v>large zooplankton</v>
          </cell>
          <cell r="M1748" t="str">
            <v>large zooplankton</v>
          </cell>
          <cell r="N1748" t="str">
            <v>Large zooplankton (carnivorous)</v>
          </cell>
          <cell r="O1748" t="str">
            <v>Large zooplankton (carnivorous)</v>
          </cell>
          <cell r="P1748" t="str">
            <v>ZL</v>
          </cell>
        </row>
        <row r="1749">
          <cell r="C1749" t="str">
            <v>Euphausiidae</v>
          </cell>
          <cell r="D1749">
            <v>0</v>
          </cell>
          <cell r="E1749">
            <v>0</v>
          </cell>
          <cell r="F1749">
            <v>0</v>
          </cell>
          <cell r="H1749" t="str">
            <v>pelagic crustacean</v>
          </cell>
          <cell r="K1749" t="str">
            <v>large zooplankton</v>
          </cell>
          <cell r="L1749" t="str">
            <v>large zooplankton</v>
          </cell>
          <cell r="M1749" t="str">
            <v>large zooplankton</v>
          </cell>
          <cell r="N1749" t="str">
            <v>Large zooplankton (carnivorous)</v>
          </cell>
          <cell r="O1749" t="str">
            <v>Large zooplankton (carnivorous)</v>
          </cell>
          <cell r="P1749" t="str">
            <v>ZL</v>
          </cell>
        </row>
        <row r="1750">
          <cell r="C1750" t="str">
            <v>Euphausiacea</v>
          </cell>
          <cell r="D1750" t="str">
            <v>Arthropoda/Crustacea</v>
          </cell>
          <cell r="E1750" t="str">
            <v>Malacostraca/Eumalacostraca/Eucarida</v>
          </cell>
          <cell r="F1750" t="str">
            <v>Euphausiacea</v>
          </cell>
          <cell r="G1750" t="str">
            <v>Arthropoda/CrustaceaMalacostraca/Eumalacostraca/EucaridaEuphausiacea</v>
          </cell>
          <cell r="H1750" t="str">
            <v>pelagic crustacean</v>
          </cell>
          <cell r="I1750" t="str">
            <v>pelagic crustacean</v>
          </cell>
          <cell r="J1750" t="str">
            <v>pelagic crustacean</v>
          </cell>
          <cell r="K1750" t="str">
            <v>large zooplankton</v>
          </cell>
          <cell r="L1750" t="str">
            <v>large zooplankton</v>
          </cell>
          <cell r="M1750" t="str">
            <v>large zooplankton</v>
          </cell>
          <cell r="N1750" t="str">
            <v>Large zooplankton (carnivorous)</v>
          </cell>
          <cell r="O1750" t="str">
            <v>Large zooplankton (carnivorous)</v>
          </cell>
          <cell r="P1750" t="str">
            <v>ZL</v>
          </cell>
        </row>
        <row r="1751">
          <cell r="C1751" t="str">
            <v>Euphausiacea larva</v>
          </cell>
          <cell r="D1751" t="str">
            <v>Arthropoda/Crustacea</v>
          </cell>
          <cell r="E1751" t="str">
            <v>Malacostraca/Eumalacostraca/Eucarida</v>
          </cell>
          <cell r="F1751" t="str">
            <v>Euphausiacea</v>
          </cell>
          <cell r="G1751" t="str">
            <v>Arthropoda/CrustaceaMalacostraca/Eumalacostraca/EucaridaEuphausiacea</v>
          </cell>
          <cell r="H1751" t="str">
            <v>pelagic crustacean</v>
          </cell>
          <cell r="I1751" t="str">
            <v>pelagic crustacean</v>
          </cell>
          <cell r="J1751" t="str">
            <v>pelagic crustacean</v>
          </cell>
          <cell r="K1751" t="str">
            <v>large zooplankton</v>
          </cell>
          <cell r="L1751" t="str">
            <v>large zooplankton</v>
          </cell>
          <cell r="M1751" t="str">
            <v>large zooplankton</v>
          </cell>
          <cell r="N1751" t="str">
            <v>Large zooplankton (carnivorous)</v>
          </cell>
          <cell r="O1751" t="str">
            <v>Large zooplankton (carnivorous)</v>
          </cell>
          <cell r="P1751" t="str">
            <v>ZL</v>
          </cell>
        </row>
        <row r="1752">
          <cell r="C1752" t="str">
            <v>Euphuasiacea remains</v>
          </cell>
          <cell r="D1752" t="str">
            <v>Arthropoda/Crustacea</v>
          </cell>
          <cell r="E1752" t="str">
            <v>Malacostraca/Eumalacostraca/Eucarida</v>
          </cell>
          <cell r="F1752" t="str">
            <v>Euphausiacea</v>
          </cell>
          <cell r="G1752" t="str">
            <v>Arthropoda/CrustaceaMalacostraca/Eumalacostraca/EucaridaEuphausiacea</v>
          </cell>
          <cell r="H1752" t="str">
            <v>pelagic crustacean</v>
          </cell>
          <cell r="I1752" t="str">
            <v>pelagic crustacean</v>
          </cell>
          <cell r="J1752" t="str">
            <v>pelagic crustacean</v>
          </cell>
          <cell r="K1752" t="str">
            <v>large zooplankton</v>
          </cell>
          <cell r="L1752" t="str">
            <v>large zooplankton</v>
          </cell>
          <cell r="M1752" t="str">
            <v>large zooplankton</v>
          </cell>
          <cell r="N1752" t="str">
            <v>Large zooplankton (carnivorous)</v>
          </cell>
          <cell r="O1752" t="str">
            <v>Large zooplankton (carnivorous)</v>
          </cell>
          <cell r="P1752" t="str">
            <v>ZL</v>
          </cell>
        </row>
        <row r="1753">
          <cell r="C1753" t="str">
            <v>Meganyctiphanes sp.</v>
          </cell>
          <cell r="D1753" t="str">
            <v>Arthropoda/Crustacea</v>
          </cell>
          <cell r="E1753" t="str">
            <v>Malacostraca/Eumalacostraca/Eucarida</v>
          </cell>
          <cell r="F1753" t="str">
            <v>Euphausiacea</v>
          </cell>
          <cell r="G1753" t="str">
            <v>Arthropoda/CrustaceaMalacostraca/Eumalacostraca/EucaridaEuphausiacea</v>
          </cell>
          <cell r="H1753" t="str">
            <v>pelagic crustacean</v>
          </cell>
          <cell r="I1753" t="str">
            <v>pelagic crustacean</v>
          </cell>
          <cell r="J1753" t="str">
            <v>pelagic crustacean</v>
          </cell>
          <cell r="K1753" t="str">
            <v>large zooplankton</v>
          </cell>
          <cell r="L1753" t="str">
            <v>large zooplankton</v>
          </cell>
          <cell r="M1753" t="str">
            <v>large zooplankton</v>
          </cell>
          <cell r="N1753" t="str">
            <v>Large zooplankton (carnivorous)</v>
          </cell>
          <cell r="O1753" t="str">
            <v>Large zooplankton (carnivorous)</v>
          </cell>
          <cell r="P1753" t="str">
            <v>ZL</v>
          </cell>
        </row>
        <row r="1754">
          <cell r="C1754" t="str">
            <v>Nematobrachion sp.</v>
          </cell>
          <cell r="D1754" t="str">
            <v>Arthropoda/Crustacea</v>
          </cell>
          <cell r="E1754" t="str">
            <v>Malacostraca/Eumalacostraca/Eucarida</v>
          </cell>
          <cell r="F1754" t="str">
            <v>Euphausiacea</v>
          </cell>
          <cell r="G1754" t="str">
            <v>Arthropoda/CrustaceaMalacostraca/Eumalacostraca/EucaridaEuphausiacea</v>
          </cell>
          <cell r="H1754" t="str">
            <v>pelagic crustacean</v>
          </cell>
          <cell r="I1754" t="str">
            <v>pelagic crustacean</v>
          </cell>
          <cell r="J1754" t="str">
            <v>pelagic crustacean</v>
          </cell>
          <cell r="K1754" t="str">
            <v>large zooplankton</v>
          </cell>
          <cell r="L1754" t="str">
            <v>large zooplankton</v>
          </cell>
          <cell r="M1754" t="str">
            <v>large zooplankton</v>
          </cell>
          <cell r="N1754" t="str">
            <v>Large zooplankton (carnivorous)</v>
          </cell>
          <cell r="O1754" t="str">
            <v>Large zooplankton (carnivorous)</v>
          </cell>
          <cell r="P1754" t="str">
            <v>ZL</v>
          </cell>
        </row>
        <row r="1755">
          <cell r="C1755" t="str">
            <v>Nematoseclis sp.</v>
          </cell>
          <cell r="D1755" t="str">
            <v>Arthropoda/Crustacea</v>
          </cell>
          <cell r="E1755" t="str">
            <v>Malacostraca/Eumalacostraca/Eucarida</v>
          </cell>
          <cell r="F1755" t="str">
            <v>Euphausiacea</v>
          </cell>
          <cell r="G1755" t="str">
            <v>Arthropoda/CrustaceaMalacostraca/Eumalacostraca/EucaridaEuphausiacea</v>
          </cell>
          <cell r="H1755" t="str">
            <v>pelagic crustacean</v>
          </cell>
          <cell r="I1755" t="str">
            <v>pelagic crustacean</v>
          </cell>
          <cell r="J1755" t="str">
            <v>pelagic crustacean</v>
          </cell>
          <cell r="K1755" t="str">
            <v>large zooplankton</v>
          </cell>
          <cell r="L1755" t="str">
            <v>large zooplankton</v>
          </cell>
          <cell r="M1755" t="str">
            <v>large zooplankton</v>
          </cell>
          <cell r="N1755" t="str">
            <v>Large zooplankton (carnivorous)</v>
          </cell>
          <cell r="O1755" t="str">
            <v>Large zooplankton (carnivorous)</v>
          </cell>
          <cell r="P1755" t="str">
            <v>ZL</v>
          </cell>
        </row>
        <row r="1756">
          <cell r="C1756" t="str">
            <v>Stylocheiron sp.</v>
          </cell>
          <cell r="D1756" t="str">
            <v>Arthropoda/Crustacea</v>
          </cell>
          <cell r="E1756" t="str">
            <v>Malacostraca/Eumalacostraca/Eucarida</v>
          </cell>
          <cell r="F1756" t="str">
            <v>Euphausiacea</v>
          </cell>
          <cell r="G1756" t="str">
            <v>Arthropoda/CrustaceaMalacostraca/Eumalacostraca/EucaridaEuphausiacea</v>
          </cell>
          <cell r="H1756" t="str">
            <v>pelagic crustacean</v>
          </cell>
          <cell r="I1756" t="str">
            <v>pelagic crustacean</v>
          </cell>
          <cell r="J1756" t="str">
            <v>pelagic crustacean</v>
          </cell>
          <cell r="K1756" t="str">
            <v>large zooplankton</v>
          </cell>
          <cell r="L1756" t="str">
            <v>large zooplankton</v>
          </cell>
          <cell r="M1756" t="str">
            <v>large zooplankton</v>
          </cell>
          <cell r="N1756" t="str">
            <v>Large zooplankton (carnivorous)</v>
          </cell>
          <cell r="O1756" t="str">
            <v>Large zooplankton (carnivorous)</v>
          </cell>
          <cell r="P1756" t="str">
            <v>ZL</v>
          </cell>
        </row>
        <row r="1757">
          <cell r="C1757" t="str">
            <v>Tessarabrachion oculatum</v>
          </cell>
          <cell r="D1757" t="str">
            <v>Arthropoda/Crustacea</v>
          </cell>
          <cell r="E1757" t="str">
            <v>Malacostraca/Eumalacostraca/Eucarida</v>
          </cell>
          <cell r="F1757" t="str">
            <v>Euphausiacea</v>
          </cell>
          <cell r="G1757" t="str">
            <v>Arthropoda/CrustaceaMalacostraca/Eumalacostraca/EucaridaEuphausiacea</v>
          </cell>
          <cell r="H1757" t="str">
            <v>pelagic crustacean</v>
          </cell>
          <cell r="I1757" t="str">
            <v>pelagic crustacean</v>
          </cell>
          <cell r="J1757" t="str">
            <v>pelagic crustacean</v>
          </cell>
          <cell r="K1757" t="str">
            <v>large zooplankton</v>
          </cell>
          <cell r="L1757" t="str">
            <v>large zooplankton</v>
          </cell>
          <cell r="M1757" t="str">
            <v>large zooplankton</v>
          </cell>
          <cell r="N1757" t="str">
            <v>Large zooplankton (carnivorous)</v>
          </cell>
          <cell r="O1757" t="str">
            <v>Large zooplankton (carnivorous)</v>
          </cell>
          <cell r="P1757" t="str">
            <v>ZL</v>
          </cell>
        </row>
        <row r="1758">
          <cell r="C1758" t="str">
            <v>Thysanoessa inomis</v>
          </cell>
          <cell r="D1758" t="str">
            <v>Arthropoda/Crustacea</v>
          </cell>
          <cell r="E1758" t="str">
            <v>Malacostraca/Eumalacostraca/Eucarida</v>
          </cell>
          <cell r="F1758" t="str">
            <v>Euphausiacea</v>
          </cell>
          <cell r="G1758" t="str">
            <v>Arthropoda/CrustaceaMalacostraca/Eumalacostraca/EucaridaEuphausiacea</v>
          </cell>
          <cell r="H1758" t="str">
            <v>pelagic crustacean</v>
          </cell>
          <cell r="I1758" t="str">
            <v>pelagic crustacean</v>
          </cell>
          <cell r="J1758" t="str">
            <v>pelagic crustacean</v>
          </cell>
          <cell r="K1758" t="str">
            <v>large zooplankton</v>
          </cell>
          <cell r="L1758" t="str">
            <v>large zooplankton</v>
          </cell>
          <cell r="M1758" t="str">
            <v>large zooplankton</v>
          </cell>
          <cell r="N1758" t="str">
            <v>Large zooplankton (carnivorous)</v>
          </cell>
          <cell r="O1758" t="str">
            <v>Large zooplankton (carnivorous)</v>
          </cell>
          <cell r="P1758" t="str">
            <v>ZL</v>
          </cell>
        </row>
        <row r="1759">
          <cell r="C1759" t="str">
            <v>Thysanoessa sp.</v>
          </cell>
          <cell r="D1759" t="str">
            <v>Arthropoda/Crustacea</v>
          </cell>
          <cell r="E1759" t="str">
            <v>Malacostraca/Eumalacostraca/Eucarida</v>
          </cell>
          <cell r="F1759" t="str">
            <v>Euphausiacea</v>
          </cell>
          <cell r="G1759" t="str">
            <v>Arthropoda/CrustaceaMalacostraca/Eumalacostraca/EucaridaEuphausiacea</v>
          </cell>
          <cell r="H1759" t="str">
            <v>pelagic crustacean</v>
          </cell>
          <cell r="I1759" t="str">
            <v>pelagic crustacean</v>
          </cell>
          <cell r="J1759" t="str">
            <v>pelagic crustacean</v>
          </cell>
          <cell r="K1759" t="str">
            <v>large zooplankton</v>
          </cell>
          <cell r="L1759" t="str">
            <v>large zooplankton</v>
          </cell>
          <cell r="M1759" t="str">
            <v>large zooplankton</v>
          </cell>
          <cell r="N1759" t="str">
            <v>Large zooplankton (carnivorous)</v>
          </cell>
          <cell r="O1759" t="str">
            <v>Large zooplankton (carnivorous)</v>
          </cell>
          <cell r="P1759" t="str">
            <v>ZL</v>
          </cell>
        </row>
        <row r="1760">
          <cell r="C1760" t="str">
            <v>Thysanopoda sp.</v>
          </cell>
          <cell r="D1760" t="str">
            <v>Arthropoda/Crustacea</v>
          </cell>
          <cell r="E1760" t="str">
            <v>Malacostraca/Eumalacostraca/Eucarida</v>
          </cell>
          <cell r="F1760" t="str">
            <v>Euphausiacea</v>
          </cell>
          <cell r="G1760" t="str">
            <v>Arthropoda/CrustaceaMalacostraca/Eumalacostraca/EucaridaEuphausiacea</v>
          </cell>
          <cell r="H1760" t="str">
            <v>pelagic crustacean</v>
          </cell>
          <cell r="I1760" t="str">
            <v>pelagic crustacean</v>
          </cell>
          <cell r="J1760" t="str">
            <v>pelagic crustacean</v>
          </cell>
          <cell r="K1760" t="str">
            <v>large zooplankton</v>
          </cell>
          <cell r="L1760" t="str">
            <v>large zooplankton</v>
          </cell>
          <cell r="M1760" t="str">
            <v>large zooplankton</v>
          </cell>
          <cell r="N1760" t="str">
            <v>Large zooplankton (carnivorous)</v>
          </cell>
          <cell r="O1760" t="str">
            <v>Large zooplankton (carnivorous)</v>
          </cell>
          <cell r="P1760" t="str">
            <v>ZL</v>
          </cell>
        </row>
        <row r="1761">
          <cell r="C1761" t="str">
            <v>Euphausia similis similis</v>
          </cell>
          <cell r="D1761">
            <v>0</v>
          </cell>
          <cell r="E1761">
            <v>0</v>
          </cell>
          <cell r="F1761">
            <v>0</v>
          </cell>
          <cell r="K1761" t="str">
            <v>large zooplankton</v>
          </cell>
          <cell r="L1761" t="str">
            <v>large zooplankton</v>
          </cell>
          <cell r="M1761" t="str">
            <v>large zooplankton</v>
          </cell>
          <cell r="N1761" t="str">
            <v>Large zooplankton (carnivorous)</v>
          </cell>
          <cell r="O1761" t="str">
            <v>Large zooplankton (carnivorous)</v>
          </cell>
          <cell r="P1761" t="str">
            <v>ZL</v>
          </cell>
        </row>
        <row r="1762">
          <cell r="C1762" t="str">
            <v>Euphausia similis armatus</v>
          </cell>
          <cell r="D1762">
            <v>0</v>
          </cell>
          <cell r="E1762">
            <v>0</v>
          </cell>
          <cell r="F1762">
            <v>0</v>
          </cell>
          <cell r="K1762" t="str">
            <v>large zooplankton</v>
          </cell>
          <cell r="L1762" t="str">
            <v>large zooplankton</v>
          </cell>
          <cell r="M1762" t="str">
            <v>large zooplankton</v>
          </cell>
          <cell r="N1762" t="str">
            <v>Large zooplankton (carnivorous)</v>
          </cell>
          <cell r="O1762" t="str">
            <v>Large zooplankton (carnivorous)</v>
          </cell>
          <cell r="P1762" t="str">
            <v>ZL</v>
          </cell>
        </row>
        <row r="1763">
          <cell r="C1763" t="str">
            <v>Euphausia spinifera</v>
          </cell>
          <cell r="D1763">
            <v>0</v>
          </cell>
          <cell r="E1763">
            <v>0</v>
          </cell>
          <cell r="F1763">
            <v>0</v>
          </cell>
          <cell r="K1763" t="str">
            <v>large zooplankton</v>
          </cell>
          <cell r="L1763" t="str">
            <v>large zooplankton</v>
          </cell>
          <cell r="M1763" t="str">
            <v>large zooplankton</v>
          </cell>
          <cell r="N1763" t="str">
            <v>Large zooplankton (carnivorous)</v>
          </cell>
          <cell r="O1763" t="str">
            <v>Large zooplankton (carnivorous)</v>
          </cell>
          <cell r="P1763" t="str">
            <v>ZL</v>
          </cell>
        </row>
        <row r="1764">
          <cell r="C1764" t="str">
            <v>Euphausia spinifera</v>
          </cell>
          <cell r="E1764">
            <v>0</v>
          </cell>
          <cell r="F1764">
            <v>0</v>
          </cell>
          <cell r="G1764">
            <v>0</v>
          </cell>
          <cell r="H1764">
            <v>0</v>
          </cell>
          <cell r="I1764">
            <v>0</v>
          </cell>
          <cell r="J1764">
            <v>0</v>
          </cell>
          <cell r="N1764" t="str">
            <v>Large zooplankton (carnivorous)</v>
          </cell>
          <cell r="O1764" t="str">
            <v>Large zooplankton (carnivorous)</v>
          </cell>
          <cell r="P1764" t="str">
            <v>ZL</v>
          </cell>
        </row>
        <row r="1765">
          <cell r="C1765" t="str">
            <v>Nematobrachion boopis</v>
          </cell>
          <cell r="E1765">
            <v>0</v>
          </cell>
          <cell r="F1765">
            <v>0</v>
          </cell>
          <cell r="G1765">
            <v>0</v>
          </cell>
          <cell r="I1765">
            <v>0</v>
          </cell>
          <cell r="J1765">
            <v>0</v>
          </cell>
          <cell r="N1765" t="str">
            <v>Large zooplankton (carnivorous)</v>
          </cell>
          <cell r="O1765" t="str">
            <v>Large zooplankton (carnivorous)</v>
          </cell>
          <cell r="P1765" t="str">
            <v>ZL</v>
          </cell>
        </row>
        <row r="1766">
          <cell r="C1766" t="str">
            <v>Nematobrachion flexipes</v>
          </cell>
          <cell r="E1766">
            <v>0</v>
          </cell>
          <cell r="F1766">
            <v>0</v>
          </cell>
          <cell r="G1766">
            <v>0</v>
          </cell>
          <cell r="I1766">
            <v>0</v>
          </cell>
          <cell r="J1766">
            <v>0</v>
          </cell>
          <cell r="N1766" t="str">
            <v>Large zooplankton (carnivorous)</v>
          </cell>
          <cell r="O1766" t="str">
            <v>Large zooplankton (carnivorous)</v>
          </cell>
          <cell r="P1766" t="str">
            <v>ZL</v>
          </cell>
        </row>
        <row r="1767">
          <cell r="C1767" t="str">
            <v>Nematoscelis megalops</v>
          </cell>
          <cell r="D1767">
            <v>0</v>
          </cell>
          <cell r="E1767">
            <v>0</v>
          </cell>
          <cell r="F1767">
            <v>0</v>
          </cell>
          <cell r="G1767">
            <v>0</v>
          </cell>
          <cell r="I1767">
            <v>0</v>
          </cell>
          <cell r="J1767">
            <v>0</v>
          </cell>
          <cell r="K1767" t="str">
            <v>large zooplankton</v>
          </cell>
          <cell r="L1767" t="str">
            <v>large zooplankton</v>
          </cell>
          <cell r="M1767" t="str">
            <v>large zooplankton</v>
          </cell>
          <cell r="N1767" t="str">
            <v>Large zooplankton (carnivorous)</v>
          </cell>
          <cell r="O1767" t="str">
            <v>Large zooplankton (carnivorous)</v>
          </cell>
          <cell r="P1767" t="str">
            <v>ZL</v>
          </cell>
        </row>
        <row r="1768">
          <cell r="C1768" t="str">
            <v>Nematoscelis microps</v>
          </cell>
          <cell r="D1768">
            <v>0</v>
          </cell>
          <cell r="E1768">
            <v>0</v>
          </cell>
          <cell r="F1768">
            <v>0</v>
          </cell>
          <cell r="K1768" t="str">
            <v>large zooplankton</v>
          </cell>
          <cell r="L1768" t="str">
            <v>large zooplankton</v>
          </cell>
          <cell r="M1768" t="str">
            <v>large zooplankton</v>
          </cell>
          <cell r="N1768" t="str">
            <v>Large zooplankton (carnivorous)</v>
          </cell>
          <cell r="O1768" t="str">
            <v>Large zooplankton (carnivorous)</v>
          </cell>
          <cell r="P1768" t="str">
            <v>ZL</v>
          </cell>
        </row>
        <row r="1769">
          <cell r="C1769" t="str">
            <v>Stylocheiron abbreviatum</v>
          </cell>
          <cell r="N1769" t="str">
            <v>Large zooplankton (carnivorous)</v>
          </cell>
          <cell r="O1769" t="str">
            <v>Large zooplankton (carnivorous)</v>
          </cell>
          <cell r="P1769" t="str">
            <v>ZL</v>
          </cell>
        </row>
        <row r="1770">
          <cell r="C1770" t="str">
            <v>Thysanoessa gregaria</v>
          </cell>
          <cell r="D1770">
            <v>0</v>
          </cell>
          <cell r="E1770">
            <v>0</v>
          </cell>
          <cell r="F1770">
            <v>0</v>
          </cell>
          <cell r="K1770" t="str">
            <v>large zooplankton</v>
          </cell>
          <cell r="L1770" t="str">
            <v>large zooplankton</v>
          </cell>
          <cell r="M1770" t="str">
            <v>large zooplankton</v>
          </cell>
          <cell r="N1770" t="str">
            <v>Large zooplankton (carnivorous)</v>
          </cell>
          <cell r="O1770" t="str">
            <v>Large zooplankton (carnivorous)</v>
          </cell>
          <cell r="P1770" t="str">
            <v>ZL</v>
          </cell>
        </row>
        <row r="1771">
          <cell r="C1771" t="str">
            <v>Thysanopoda obtusifrons</v>
          </cell>
          <cell r="D1771" t="str">
            <v>Arthropoda/Crustacea</v>
          </cell>
          <cell r="E1771" t="str">
            <v>Malacostraca/Eumalacostraca/Eucarida</v>
          </cell>
          <cell r="F1771" t="str">
            <v>Euphausiacea</v>
          </cell>
          <cell r="G1771" t="str">
            <v>Arthropoda/CrustaceaMalacostraca/Eumalacostraca/EucaridaEuphausiacea</v>
          </cell>
          <cell r="H1771" t="str">
            <v>pelagic crustacean</v>
          </cell>
          <cell r="I1771" t="str">
            <v>pelagic crustacean</v>
          </cell>
          <cell r="J1771" t="str">
            <v>pelagic crustacean</v>
          </cell>
          <cell r="K1771" t="str">
            <v>large zooplankton</v>
          </cell>
          <cell r="L1771" t="str">
            <v>large zooplankton</v>
          </cell>
          <cell r="M1771" t="str">
            <v>large zooplankton</v>
          </cell>
          <cell r="N1771" t="str">
            <v>Large zooplankton (carnivorous)</v>
          </cell>
          <cell r="O1771" t="str">
            <v>Large zooplankton (carnivorous)</v>
          </cell>
          <cell r="P1771" t="str">
            <v>ZL</v>
          </cell>
        </row>
        <row r="1772">
          <cell r="C1772" t="str">
            <v>Euphausia lucens</v>
          </cell>
          <cell r="D1772">
            <v>0</v>
          </cell>
          <cell r="E1772">
            <v>0</v>
          </cell>
          <cell r="F1772">
            <v>0</v>
          </cell>
          <cell r="K1772" t="str">
            <v>large zooplankton</v>
          </cell>
          <cell r="L1772" t="str">
            <v>large zooplankton</v>
          </cell>
          <cell r="M1772" t="str">
            <v>large zooplankton</v>
          </cell>
          <cell r="N1772" t="str">
            <v>Large zooplankton (carnivorous)</v>
          </cell>
          <cell r="O1772" t="str">
            <v>Large zooplankton (carnivorous)</v>
          </cell>
          <cell r="P1772" t="str">
            <v>ZL</v>
          </cell>
        </row>
        <row r="1773">
          <cell r="C1773" t="str">
            <v>Nematobrachion sexspinosum</v>
          </cell>
          <cell r="D1773" t="str">
            <v>Arthropoda/Crustacea</v>
          </cell>
          <cell r="E1773" t="str">
            <v>Malacostraca/Eumalacostraca/Eucarida</v>
          </cell>
          <cell r="F1773" t="str">
            <v>Euphausiacea</v>
          </cell>
          <cell r="G1773" t="str">
            <v>Arthropoda/CrustaceaMalacostraca/Eumalacostraca/EucaridaEuphausiacea</v>
          </cell>
          <cell r="H1773" t="str">
            <v>pelagic crustacean</v>
          </cell>
          <cell r="I1773" t="str">
            <v>pelagic crustacean</v>
          </cell>
          <cell r="J1773" t="str">
            <v>pelagic crustacean</v>
          </cell>
          <cell r="K1773" t="str">
            <v>large zooplankton</v>
          </cell>
          <cell r="L1773" t="str">
            <v>large zooplankton</v>
          </cell>
          <cell r="M1773" t="str">
            <v>large zooplankton</v>
          </cell>
          <cell r="N1773" t="str">
            <v>Large zooplankton (carnivorous)</v>
          </cell>
          <cell r="O1773" t="str">
            <v>Large zooplankton (carnivorous)</v>
          </cell>
          <cell r="P1773" t="str">
            <v>ZL</v>
          </cell>
        </row>
        <row r="1774">
          <cell r="C1774" t="str">
            <v>Nyctiphanes australis</v>
          </cell>
          <cell r="D1774" t="str">
            <v>Arthropoda/Crustacea</v>
          </cell>
          <cell r="E1774" t="str">
            <v>Malacostraca/Eumalacostraca/Eucarida</v>
          </cell>
          <cell r="F1774" t="str">
            <v>Euphausiacea</v>
          </cell>
          <cell r="G1774" t="str">
            <v>Arthropoda/CrustaceaMalacostraca/Eumalacostraca/EucaridaEuphausiacea</v>
          </cell>
          <cell r="H1774" t="str">
            <v>pelagic crustacean</v>
          </cell>
          <cell r="I1774" t="str">
            <v>pelagic crustacean</v>
          </cell>
          <cell r="J1774" t="str">
            <v>pelagic crustacean</v>
          </cell>
          <cell r="K1774" t="str">
            <v>large zooplankton</v>
          </cell>
          <cell r="L1774" t="str">
            <v>large zooplankton</v>
          </cell>
          <cell r="M1774" t="str">
            <v>large zooplankton</v>
          </cell>
          <cell r="N1774" t="str">
            <v>Large zooplankton (carnivorous)</v>
          </cell>
          <cell r="O1774" t="str">
            <v>Large zooplankton (carnivorous)</v>
          </cell>
          <cell r="P1774" t="str">
            <v>ZL</v>
          </cell>
        </row>
        <row r="1775">
          <cell r="C1775" t="str">
            <v>Euphausia spp.</v>
          </cell>
          <cell r="N1775" t="str">
            <v>Large zooplankton (carnivorous)</v>
          </cell>
          <cell r="O1775" t="str">
            <v>Large zooplankton (carnivorous)</v>
          </cell>
          <cell r="P1775" t="str">
            <v>ZL</v>
          </cell>
        </row>
        <row r="1776">
          <cell r="C1776" t="str">
            <v>Nematoscelis spp.</v>
          </cell>
          <cell r="N1776" t="str">
            <v>Large zooplankton (carnivorous)</v>
          </cell>
          <cell r="O1776" t="str">
            <v>Large zooplankton (carnivorous)</v>
          </cell>
          <cell r="P1776" t="str">
            <v>ZL</v>
          </cell>
        </row>
        <row r="1777">
          <cell r="C1777" t="str">
            <v>Nyctiphanes sp.</v>
          </cell>
          <cell r="D1777" t="str">
            <v>Arthropoda/Crustacea</v>
          </cell>
          <cell r="E1777" t="str">
            <v>Malacostraca/Eumalacostraca/Eucarida</v>
          </cell>
          <cell r="F1777" t="str">
            <v>Euphausiacea</v>
          </cell>
          <cell r="G1777" t="str">
            <v>Arthropoda/CrustaceaMalacostraca/Eumalacostraca/EucaridaEuphausiacea</v>
          </cell>
          <cell r="H1777" t="str">
            <v>pelagic crustacean</v>
          </cell>
          <cell r="I1777" t="str">
            <v>pelagic crustacean</v>
          </cell>
          <cell r="J1777" t="str">
            <v>pelagic crustacean</v>
          </cell>
          <cell r="K1777" t="str">
            <v>large zooplankton</v>
          </cell>
          <cell r="L1777" t="str">
            <v>large zooplankton</v>
          </cell>
          <cell r="M1777" t="str">
            <v>large zooplankton</v>
          </cell>
          <cell r="N1777" t="str">
            <v>Large zooplankton (carnivorous)</v>
          </cell>
          <cell r="O1777" t="str">
            <v>Large zooplankton (carnivorous)</v>
          </cell>
          <cell r="P1777" t="str">
            <v>ZL</v>
          </cell>
        </row>
        <row r="1778">
          <cell r="C1778" t="str">
            <v>Pseudeuphausia spp.</v>
          </cell>
          <cell r="N1778" t="str">
            <v>Large zooplankton (carnivorous)</v>
          </cell>
          <cell r="O1778" t="str">
            <v>Large zooplankton (carnivorous)</v>
          </cell>
          <cell r="P1778" t="str">
            <v>ZL</v>
          </cell>
        </row>
        <row r="1779">
          <cell r="C1779" t="str">
            <v>Thysanoessa spp.</v>
          </cell>
          <cell r="N1779" t="str">
            <v>Large zooplankton (carnivorous)</v>
          </cell>
          <cell r="O1779" t="str">
            <v>Large zooplankton (carnivorous)</v>
          </cell>
          <cell r="P1779" t="str">
            <v>ZL</v>
          </cell>
        </row>
        <row r="1780">
          <cell r="C1780" t="str">
            <v>Thysanopoda spp.</v>
          </cell>
          <cell r="N1780" t="str">
            <v>Large zooplankton (carnivorous)</v>
          </cell>
          <cell r="O1780" t="str">
            <v>Large zooplankton (carnivorous)</v>
          </cell>
          <cell r="P1780" t="str">
            <v>ZL</v>
          </cell>
        </row>
        <row r="1781">
          <cell r="C1781" t="str">
            <v>Decapoda</v>
          </cell>
          <cell r="D1781" t="str">
            <v>Arthropoda/Crustacea</v>
          </cell>
          <cell r="E1781" t="str">
            <v>Malacostraca/Eumalacostraca/Eucarida</v>
          </cell>
          <cell r="F1781" t="str">
            <v>Decapoda</v>
          </cell>
          <cell r="G1781" t="str">
            <v>Arthropoda/CrustaceaMalacostraca/Eumalacostraca/EucaridaDecapoda</v>
          </cell>
          <cell r="H1781" t="str">
            <v xml:space="preserve">unknown crustacean </v>
          </cell>
          <cell r="I1781" t="str">
            <v xml:space="preserve">unknown crustacean </v>
          </cell>
          <cell r="J1781" t="str">
            <v xml:space="preserve">unknown crustacean </v>
          </cell>
          <cell r="K1781" t="str">
            <v>unidentified crustacea</v>
          </cell>
          <cell r="L1781" t="str">
            <v>megabenthos</v>
          </cell>
          <cell r="M1781" t="str">
            <v>megabenthos</v>
          </cell>
          <cell r="N1781" t="str">
            <v>megabenthos</v>
          </cell>
          <cell r="O1781" t="str">
            <v>Macrozoobenthos</v>
          </cell>
          <cell r="P1781" t="str">
            <v>BMS</v>
          </cell>
        </row>
        <row r="1782">
          <cell r="C1782" t="str">
            <v>Decapoda larva</v>
          </cell>
          <cell r="D1782" t="str">
            <v>Arthropoda/Crustacea</v>
          </cell>
          <cell r="E1782" t="str">
            <v>Malacostraca/Eumalacostraca/Eucarida</v>
          </cell>
          <cell r="F1782" t="str">
            <v>Decapoda</v>
          </cell>
          <cell r="G1782" t="str">
            <v>Arthropoda/CrustaceaMalacostraca/Eumalacostraca/EucaridaDecapoda</v>
          </cell>
          <cell r="H1782" t="str">
            <v xml:space="preserve">unknown crustacean </v>
          </cell>
          <cell r="I1782" t="str">
            <v xml:space="preserve">unknown crustacean </v>
          </cell>
          <cell r="J1782" t="str">
            <v xml:space="preserve">unknown crustacean </v>
          </cell>
          <cell r="K1782" t="str">
            <v>large zooplankton</v>
          </cell>
          <cell r="L1782" t="str">
            <v>large zooplankton</v>
          </cell>
          <cell r="M1782" t="str">
            <v>large zooplankton</v>
          </cell>
          <cell r="N1782" t="str">
            <v>Large zooplankton (carnivorous)</v>
          </cell>
          <cell r="O1782" t="str">
            <v>Large zooplankton (carnivorous)</v>
          </cell>
          <cell r="P1782" t="str">
            <v>ZL</v>
          </cell>
        </row>
        <row r="1783">
          <cell r="C1783" t="str">
            <v>Decapoda remains</v>
          </cell>
          <cell r="D1783" t="str">
            <v>Arthropoda/Crustacea</v>
          </cell>
          <cell r="E1783" t="str">
            <v>Malacostraca/Eumalacostraca/Eucarida</v>
          </cell>
          <cell r="F1783" t="str">
            <v>Decapoda</v>
          </cell>
          <cell r="G1783" t="str">
            <v>Arthropoda/CrustaceaMalacostraca/Eumalacostraca/EucaridaDecapoda</v>
          </cell>
          <cell r="H1783" t="str">
            <v xml:space="preserve">unknown crustacean </v>
          </cell>
          <cell r="I1783" t="str">
            <v xml:space="preserve">unknown crustacean </v>
          </cell>
          <cell r="J1783" t="str">
            <v xml:space="preserve">unknown crustacean </v>
          </cell>
          <cell r="K1783" t="str">
            <v>unidentified crustacea</v>
          </cell>
          <cell r="L1783" t="str">
            <v>megabenthos</v>
          </cell>
          <cell r="M1783" t="str">
            <v>megabenthos</v>
          </cell>
          <cell r="N1783" t="str">
            <v>unidentified crustacea</v>
          </cell>
          <cell r="O1783" t="str">
            <v>Macrozoobenthos</v>
          </cell>
          <cell r="P1783" t="str">
            <v>BMS</v>
          </cell>
        </row>
        <row r="1784">
          <cell r="C1784" t="str">
            <v>Eucarida</v>
          </cell>
          <cell r="D1784" t="str">
            <v>Arthropoda/Crustacea</v>
          </cell>
          <cell r="E1784" t="str">
            <v>Malacostraca/Eumalacostraca/Eucarida</v>
          </cell>
          <cell r="F1784">
            <v>0</v>
          </cell>
          <cell r="G1784" t="str">
            <v>Arthropoda/CrustaceaMalacostraca/Eumalacostraca/Eucarida</v>
          </cell>
          <cell r="H1784" t="str">
            <v xml:space="preserve">unknown crustacean </v>
          </cell>
          <cell r="I1784" t="str">
            <v xml:space="preserve">unknown crustacean </v>
          </cell>
          <cell r="J1784" t="str">
            <v xml:space="preserve">unknown crustacean </v>
          </cell>
          <cell r="K1784" t="str">
            <v>unidentified crustacea</v>
          </cell>
          <cell r="L1784" t="str">
            <v>large zooplankton</v>
          </cell>
          <cell r="M1784" t="str">
            <v>unidentified crustacea</v>
          </cell>
          <cell r="N1784" t="str">
            <v>unidentified crustacea</v>
          </cell>
          <cell r="O1784" t="str">
            <v>Macrozoobenthos</v>
          </cell>
          <cell r="P1784" t="str">
            <v>BMS</v>
          </cell>
        </row>
        <row r="1785">
          <cell r="C1785" t="str">
            <v>Eucarida remains</v>
          </cell>
          <cell r="D1785" t="str">
            <v>Arthropoda/Crustacea</v>
          </cell>
          <cell r="E1785" t="str">
            <v>Malacostraca/Eumalacostraca/Eucarida</v>
          </cell>
          <cell r="F1785">
            <v>0</v>
          </cell>
          <cell r="G1785" t="str">
            <v>Arthropoda/CrustaceaMalacostraca/Eumalacostraca/Eucarida</v>
          </cell>
          <cell r="H1785" t="str">
            <v xml:space="preserve">unknown crustacean </v>
          </cell>
          <cell r="I1785" t="str">
            <v xml:space="preserve">unknown crustacean </v>
          </cell>
          <cell r="J1785" t="str">
            <v xml:space="preserve">unknown crustacean </v>
          </cell>
          <cell r="K1785" t="str">
            <v>unidentified crustacea</v>
          </cell>
          <cell r="L1785" t="str">
            <v>large zooplankton</v>
          </cell>
          <cell r="M1785" t="str">
            <v>unidentified crustacea</v>
          </cell>
          <cell r="N1785" t="str">
            <v>unidentified crustacea</v>
          </cell>
          <cell r="O1785" t="str">
            <v>Macrozoobenthos</v>
          </cell>
          <cell r="P1785" t="str">
            <v>BMS</v>
          </cell>
        </row>
        <row r="1786">
          <cell r="C1786" t="str">
            <v>Zoea</v>
          </cell>
          <cell r="D1786" t="str">
            <v>Arthropoda/Crustacea</v>
          </cell>
          <cell r="E1786" t="str">
            <v>Malacostraca/Eumalacostraca/Eucarida</v>
          </cell>
          <cell r="F1786">
            <v>0</v>
          </cell>
          <cell r="G1786" t="str">
            <v>Arthropoda/CrustaceaMalacostraca/Eumalacostraca/Eucarida</v>
          </cell>
          <cell r="H1786" t="str">
            <v>pelagic crustacean</v>
          </cell>
          <cell r="I1786" t="str">
            <v>pelagic crustacean</v>
          </cell>
          <cell r="J1786" t="str">
            <v>pelagic crustacean</v>
          </cell>
          <cell r="K1786" t="str">
            <v>large zooplankton</v>
          </cell>
          <cell r="L1786" t="str">
            <v>large zooplankton</v>
          </cell>
          <cell r="M1786" t="str">
            <v>large zooplankton</v>
          </cell>
          <cell r="N1786" t="str">
            <v>Large zooplankton (carnivorous)</v>
          </cell>
          <cell r="O1786" t="str">
            <v>Large zooplankton (carnivorous)</v>
          </cell>
          <cell r="P1786" t="str">
            <v>ZL</v>
          </cell>
        </row>
        <row r="1787">
          <cell r="C1787" t="str">
            <v>Zoea remains</v>
          </cell>
          <cell r="D1787" t="str">
            <v>Arthropoda/Crustacea</v>
          </cell>
          <cell r="E1787" t="str">
            <v>Malacostraca/Eumalacostraca/Eucarida</v>
          </cell>
          <cell r="F1787">
            <v>0</v>
          </cell>
          <cell r="G1787" t="str">
            <v>Arthropoda/CrustaceaMalacostraca/Eumalacostraca/Eucarida</v>
          </cell>
          <cell r="H1787" t="str">
            <v>pelagic crustacean</v>
          </cell>
          <cell r="I1787" t="str">
            <v>pelagic crustacean</v>
          </cell>
          <cell r="J1787" t="str">
            <v>pelagic crustacean</v>
          </cell>
          <cell r="K1787" t="str">
            <v>large zooplankton</v>
          </cell>
          <cell r="L1787" t="str">
            <v>large zooplankton</v>
          </cell>
          <cell r="M1787" t="str">
            <v>large zooplankton</v>
          </cell>
          <cell r="N1787" t="str">
            <v>Large zooplankton (carnivorous)</v>
          </cell>
          <cell r="O1787" t="str">
            <v>Large zooplankton (carnivorous)</v>
          </cell>
          <cell r="P1787" t="str">
            <v>ZL</v>
          </cell>
        </row>
        <row r="1788">
          <cell r="C1788" t="str">
            <v>Order Decapoda - undifferentiated</v>
          </cell>
          <cell r="D1788" t="str">
            <v>Arthropoda</v>
          </cell>
          <cell r="E1788" t="str">
            <v>Malacostraca</v>
          </cell>
          <cell r="F1788" t="str">
            <v xml:space="preserve">  --  </v>
          </cell>
          <cell r="J1788">
            <v>0</v>
          </cell>
          <cell r="K1788">
            <v>0</v>
          </cell>
          <cell r="L1788">
            <v>0</v>
          </cell>
          <cell r="M1788">
            <v>0</v>
          </cell>
          <cell r="O1788" t="str">
            <v>Macrozoobenthos</v>
          </cell>
          <cell r="P1788" t="str">
            <v>BMS</v>
          </cell>
        </row>
        <row r="1789">
          <cell r="C1789" t="str">
            <v>Superorder Dendrobranchiata - penaeoid &amp; sergestoid prawns - undifferentiated</v>
          </cell>
          <cell r="O1789" t="str">
            <v>Macrozoobenthos</v>
          </cell>
          <cell r="P1789" t="str">
            <v>BMS</v>
          </cell>
        </row>
        <row r="1790">
          <cell r="C1790" t="str">
            <v>Penaeoidea &amp; Caridea - undifferentiated</v>
          </cell>
          <cell r="O1790" t="str">
            <v>Macrozoobenthos</v>
          </cell>
          <cell r="P1790" t="str">
            <v>BMS</v>
          </cell>
        </row>
        <row r="1791">
          <cell r="C1791" t="str">
            <v>Unidentified prawns</v>
          </cell>
          <cell r="D1791" t="str">
            <v>Arthropoda/Crustacea</v>
          </cell>
          <cell r="E1791" t="str">
            <v>Malacostraca/Eumalacostraca/Eucarida</v>
          </cell>
          <cell r="F1791" t="str">
            <v>Penaeoidea &amp; Caridea</v>
          </cell>
          <cell r="G1791" t="str">
            <v>Arthropoda/CrustaceaMalacostraca/Eumalacostraca/EucaridaPenaeoidea &amp; Caridea</v>
          </cell>
          <cell r="I1791" t="str">
            <v>megabenthos</v>
          </cell>
          <cell r="J1791" t="str">
            <v>megabenthos</v>
          </cell>
          <cell r="K1791" t="str">
            <v>prawns</v>
          </cell>
          <cell r="O1791" t="str">
            <v>Macrozoobenthos</v>
          </cell>
          <cell r="P1791" t="str">
            <v>BMS</v>
          </cell>
        </row>
        <row r="1792">
          <cell r="C1792" t="str">
            <v>Natantia</v>
          </cell>
          <cell r="D1792" t="str">
            <v>Arthropoda/Crustacea</v>
          </cell>
          <cell r="E1792" t="str">
            <v>Malacostraca/Eumalacostraca/Eucarida</v>
          </cell>
          <cell r="F1792" t="str">
            <v>Decapoda</v>
          </cell>
          <cell r="G1792" t="str">
            <v>Arthropoda/CrustaceaMalacostraca/Eumalacostraca/EucaridaDecapoda</v>
          </cell>
          <cell r="H1792" t="str">
            <v>megabenthic</v>
          </cell>
          <cell r="I1792" t="str">
            <v>megabenthos</v>
          </cell>
          <cell r="J1792" t="str">
            <v>megabenthos</v>
          </cell>
          <cell r="K1792" t="str">
            <v>prawns</v>
          </cell>
          <cell r="L1792" t="str">
            <v>large zooplankton</v>
          </cell>
          <cell r="M1792" t="str">
            <v>prawns</v>
          </cell>
          <cell r="N1792" t="str">
            <v>prawns</v>
          </cell>
          <cell r="O1792" t="str">
            <v>Macrozoobenthos</v>
          </cell>
          <cell r="P1792" t="str">
            <v>BMS</v>
          </cell>
        </row>
        <row r="1793">
          <cell r="C1793" t="str">
            <v>Natantia 1</v>
          </cell>
          <cell r="D1793" t="str">
            <v>Arthropoda/Crustacea</v>
          </cell>
          <cell r="E1793" t="str">
            <v>Malacostraca/Eumalacostraca/Eucarida</v>
          </cell>
          <cell r="F1793" t="str">
            <v>Decapoda</v>
          </cell>
          <cell r="G1793" t="str">
            <v>Arthropoda/CrustaceaMalacostraca/Eumalacostraca/EucaridaDecapoda</v>
          </cell>
          <cell r="H1793" t="str">
            <v>megabenthic</v>
          </cell>
          <cell r="I1793" t="str">
            <v>megabenthos</v>
          </cell>
          <cell r="J1793" t="str">
            <v>megabenthos</v>
          </cell>
          <cell r="K1793" t="str">
            <v>prawns</v>
          </cell>
          <cell r="L1793" t="str">
            <v>large zooplankton</v>
          </cell>
          <cell r="M1793" t="str">
            <v>prawns</v>
          </cell>
          <cell r="N1793" t="str">
            <v>prawns</v>
          </cell>
          <cell r="O1793" t="str">
            <v>Macrozoobenthos</v>
          </cell>
          <cell r="P1793" t="str">
            <v>BMS</v>
          </cell>
        </row>
        <row r="1794">
          <cell r="C1794" t="str">
            <v>Natantia remains</v>
          </cell>
          <cell r="D1794" t="str">
            <v>Arthropoda/Crustacea</v>
          </cell>
          <cell r="E1794" t="str">
            <v>Malacostraca/Eumalacostraca/Eucarida</v>
          </cell>
          <cell r="F1794" t="str">
            <v>Decapoda</v>
          </cell>
          <cell r="G1794" t="str">
            <v>Arthropoda/CrustaceaMalacostraca/Eumalacostraca/EucaridaDecapoda</v>
          </cell>
          <cell r="H1794" t="str">
            <v>megabenthic</v>
          </cell>
          <cell r="I1794" t="str">
            <v>megabenthos</v>
          </cell>
          <cell r="J1794" t="str">
            <v>megabenthos</v>
          </cell>
          <cell r="K1794" t="str">
            <v>prawns</v>
          </cell>
          <cell r="L1794" t="str">
            <v>large zooplankton</v>
          </cell>
          <cell r="M1794" t="str">
            <v>prawns</v>
          </cell>
          <cell r="N1794" t="str">
            <v>prawns</v>
          </cell>
          <cell r="O1794" t="str">
            <v>Macrozoobenthos</v>
          </cell>
          <cell r="P1794" t="str">
            <v>BMS</v>
          </cell>
        </row>
        <row r="1795">
          <cell r="C1795" t="str">
            <v>Penaeidae - undifferentiated</v>
          </cell>
          <cell r="O1795" t="str">
            <v>Macrozoobenthos</v>
          </cell>
          <cell r="P1795" t="str">
            <v>BMS</v>
          </cell>
        </row>
        <row r="1796">
          <cell r="C1796" t="str">
            <v>Funchalia sp.</v>
          </cell>
          <cell r="D1796" t="str">
            <v>Arthropoda/Crustacea</v>
          </cell>
          <cell r="E1796" t="str">
            <v>Malacostraca/Eumalacostraca/Eucarida</v>
          </cell>
          <cell r="F1796" t="str">
            <v>Decapoda/Dendrobranchiata//Penaeidae</v>
          </cell>
          <cell r="G1796" t="str">
            <v>Arthropoda/CrustaceaMalacostraca/Eumalacostraca/EucaridaDecapoda/Dendrobranchiata//Penaeidae</v>
          </cell>
          <cell r="H1796" t="str">
            <v>pelagic crustacean</v>
          </cell>
          <cell r="I1796" t="str">
            <v>megabenthos</v>
          </cell>
          <cell r="J1796" t="str">
            <v>megabenthos</v>
          </cell>
          <cell r="K1796" t="str">
            <v>prawns</v>
          </cell>
          <cell r="L1796" t="str">
            <v>megabenthos</v>
          </cell>
          <cell r="M1796" t="str">
            <v>megabenthos</v>
          </cell>
          <cell r="N1796" t="str">
            <v>prawns</v>
          </cell>
          <cell r="O1796" t="str">
            <v>Macrozoobenthos</v>
          </cell>
          <cell r="P1796" t="str">
            <v>BMS</v>
          </cell>
        </row>
        <row r="1797">
          <cell r="C1797" t="str">
            <v>Penaeidae 1</v>
          </cell>
          <cell r="D1797" t="str">
            <v>Arthropoda/Crustacea</v>
          </cell>
          <cell r="E1797" t="str">
            <v>Malacostraca/Eumalacostraca/Eucarida</v>
          </cell>
          <cell r="F1797" t="str">
            <v>Decapoda/Dendrobranchiata//Penaeidae</v>
          </cell>
          <cell r="G1797" t="str">
            <v>Arthropoda/CrustaceaMalacostraca/Eumalacostraca/EucaridaDecapoda/Dendrobranchiata//Penaeidae</v>
          </cell>
          <cell r="H1797" t="str">
            <v>pelagic crustacean</v>
          </cell>
          <cell r="I1797" t="str">
            <v>megabenthos</v>
          </cell>
          <cell r="J1797" t="str">
            <v>megabenthos</v>
          </cell>
          <cell r="K1797" t="str">
            <v>prawns</v>
          </cell>
          <cell r="L1797" t="str">
            <v>prawns</v>
          </cell>
          <cell r="M1797" t="str">
            <v>prawns</v>
          </cell>
          <cell r="N1797" t="str">
            <v>prawns</v>
          </cell>
          <cell r="O1797" t="str">
            <v>Macrozoobenthos</v>
          </cell>
          <cell r="P1797" t="str">
            <v>BMS</v>
          </cell>
        </row>
        <row r="1798">
          <cell r="C1798" t="str">
            <v>Penaeidae 3</v>
          </cell>
          <cell r="D1798" t="str">
            <v>Arthropoda/Crustacea</v>
          </cell>
          <cell r="E1798" t="str">
            <v>Malacostraca/Eumalacostraca/Eucarida</v>
          </cell>
          <cell r="F1798" t="str">
            <v>Decapoda/Dendrobranchiata//Penaeidae</v>
          </cell>
          <cell r="G1798" t="str">
            <v>Arthropoda/CrustaceaMalacostraca/Eumalacostraca/EucaridaDecapoda/Dendrobranchiata//Penaeidae</v>
          </cell>
          <cell r="H1798" t="str">
            <v>pelagic crustacean</v>
          </cell>
          <cell r="I1798" t="str">
            <v>megabenthos</v>
          </cell>
          <cell r="J1798" t="str">
            <v>megabenthos</v>
          </cell>
          <cell r="K1798" t="str">
            <v>prawns</v>
          </cell>
          <cell r="L1798" t="str">
            <v>prawns</v>
          </cell>
          <cell r="M1798" t="str">
            <v>prawns</v>
          </cell>
          <cell r="N1798" t="str">
            <v>prawns</v>
          </cell>
          <cell r="O1798" t="str">
            <v>Macrozoobenthos</v>
          </cell>
          <cell r="P1798" t="str">
            <v>BMS</v>
          </cell>
        </row>
        <row r="1799">
          <cell r="C1799" t="str">
            <v>Penaeidae 4</v>
          </cell>
          <cell r="D1799" t="str">
            <v>Arthropoda/Crustacea</v>
          </cell>
          <cell r="E1799" t="str">
            <v>Malacostraca/Eumalacostraca/Eucarida</v>
          </cell>
          <cell r="F1799" t="str">
            <v>Decapoda/Dendrobranchiata//Penaeidae</v>
          </cell>
          <cell r="G1799" t="str">
            <v>Arthropoda/CrustaceaMalacostraca/Eumalacostraca/EucaridaDecapoda/Dendrobranchiata//Penaeidae</v>
          </cell>
          <cell r="H1799" t="str">
            <v>pelagic crustacean</v>
          </cell>
          <cell r="I1799" t="str">
            <v>megabenthos</v>
          </cell>
          <cell r="J1799" t="str">
            <v>megabenthos</v>
          </cell>
          <cell r="K1799" t="str">
            <v>prawns</v>
          </cell>
          <cell r="L1799" t="str">
            <v>prawns</v>
          </cell>
          <cell r="M1799" t="str">
            <v>prawns</v>
          </cell>
          <cell r="N1799" t="str">
            <v>prawns</v>
          </cell>
          <cell r="O1799" t="str">
            <v>Macrozoobenthos</v>
          </cell>
          <cell r="P1799" t="str">
            <v>BMS</v>
          </cell>
        </row>
        <row r="1800">
          <cell r="C1800" t="str">
            <v>Funchalia woodwardi</v>
          </cell>
          <cell r="D1800" t="str">
            <v>Arthropoda/Crustacea</v>
          </cell>
          <cell r="E1800" t="str">
            <v>Crustacea/Malacostraca/Eumalacostraca/Eucarida</v>
          </cell>
          <cell r="F1800" t="str">
            <v>Decapoda//Dendrobranchiata/Penaidea/Penaeidae</v>
          </cell>
          <cell r="G1800" t="str">
            <v>Arthropoda/CrustaceaCrustacea/Malacostraca/Eumalacostraca/EucaridaDecapoda//Dendrobranchiata/Penaidea/Penaeidae</v>
          </cell>
          <cell r="H1800" t="str">
            <v>pelagic crustacean</v>
          </cell>
          <cell r="I1800" t="str">
            <v>megabenthos</v>
          </cell>
          <cell r="J1800" t="str">
            <v>megabenthos</v>
          </cell>
          <cell r="K1800" t="str">
            <v>megabenthos</v>
          </cell>
          <cell r="L1800" t="str">
            <v>megabenthos</v>
          </cell>
          <cell r="M1800" t="str">
            <v>megabenthos</v>
          </cell>
          <cell r="N1800" t="str">
            <v>megabenthos</v>
          </cell>
          <cell r="O1800" t="str">
            <v>Macrozoobenthos</v>
          </cell>
          <cell r="P1800" t="str">
            <v>BMS</v>
          </cell>
        </row>
        <row r="1801">
          <cell r="C1801" t="str">
            <v>Metapenaeus macleayi</v>
          </cell>
          <cell r="D1801" t="str">
            <v>Arthropoda/Crustacea</v>
          </cell>
          <cell r="E1801" t="str">
            <v>Crustacea/Malacostraca/Eumalacostraca/Eucarida</v>
          </cell>
          <cell r="F1801" t="str">
            <v>Decapoda//Dendrobranchiata/Penaidea/Penaeidae</v>
          </cell>
          <cell r="G1801" t="str">
            <v>Arthropoda/CrustaceaCrustacea/Malacostraca/Eumalacostraca/EucaridaDecapoda//Dendrobranchiata/Penaidea/Penaeidae</v>
          </cell>
          <cell r="H1801" t="str">
            <v>school prawn</v>
          </cell>
          <cell r="I1801" t="str">
            <v>megabenthos</v>
          </cell>
          <cell r="J1801" t="str">
            <v>megabenthos</v>
          </cell>
          <cell r="K1801" t="str">
            <v>Comm prawn</v>
          </cell>
          <cell r="L1801" t="str">
            <v>Comm prawn</v>
          </cell>
          <cell r="M1801" t="str">
            <v>Comm prawn</v>
          </cell>
          <cell r="N1801" t="str">
            <v>Comm prawn</v>
          </cell>
          <cell r="O1801" t="str">
            <v>Commercial prawns</v>
          </cell>
          <cell r="P1801" t="str">
            <v>PWN</v>
          </cell>
        </row>
        <row r="1802">
          <cell r="C1802" t="str">
            <v>Penaeus plebejus</v>
          </cell>
          <cell r="D1802" t="str">
            <v>Arthropoda/Crustacea</v>
          </cell>
          <cell r="E1802" t="str">
            <v>Crustacea/Malacostraca/Eumalacostraca/Eucarida</v>
          </cell>
          <cell r="F1802" t="str">
            <v>Decapoda//Dendrobranchiata/Penaidea/Penaeidae</v>
          </cell>
          <cell r="G1802" t="str">
            <v>Arthropoda/CrustaceaCrustacea/Malacostraca/Eumalacostraca/EucaridaDecapoda//Dendrobranchiata/Penaidea/Penaeidae</v>
          </cell>
          <cell r="I1802" t="str">
            <v>megabenthos</v>
          </cell>
          <cell r="J1802" t="str">
            <v>megabenthos</v>
          </cell>
          <cell r="K1802" t="str">
            <v>Comm prawn</v>
          </cell>
          <cell r="L1802" t="str">
            <v>Comm prawn</v>
          </cell>
          <cell r="M1802" t="str">
            <v>Comm prawn</v>
          </cell>
          <cell r="N1802" t="str">
            <v>Comm prawn</v>
          </cell>
          <cell r="O1802" t="str">
            <v>Commercial prawns</v>
          </cell>
          <cell r="P1802" t="str">
            <v>PWN</v>
          </cell>
        </row>
        <row r="1803">
          <cell r="C1803" t="str">
            <v>Melicertus latisulcatus, Melicertus plebejus &amp; Melicertus longistylus</v>
          </cell>
          <cell r="D1803" t="str">
            <v>Arthropoda/Crustacea</v>
          </cell>
          <cell r="E1803" t="str">
            <v>Crustacea/Malacostraca/Eumalacostraca/Eucarida</v>
          </cell>
          <cell r="F1803" t="str">
            <v>Decapoda//Dendrobranchiata/Penaidea/Penaeidae</v>
          </cell>
          <cell r="G1803" t="str">
            <v>Arthropoda/CrustaceaCrustacea/Malacostraca/Eumalacostraca/EucaridaDecapoda//Dendrobranchiata/Penaidea/Penaeidae</v>
          </cell>
          <cell r="H1803" t="str">
            <v>king prawns</v>
          </cell>
          <cell r="I1803" t="str">
            <v>megabenthos</v>
          </cell>
          <cell r="J1803" t="str">
            <v>megabenthos</v>
          </cell>
          <cell r="K1803" t="str">
            <v>Comm prawn</v>
          </cell>
          <cell r="L1803" t="str">
            <v>Comm prawn</v>
          </cell>
          <cell r="M1803" t="str">
            <v>Comm prawn</v>
          </cell>
          <cell r="N1803" t="str">
            <v>Comm prawn</v>
          </cell>
          <cell r="O1803" t="str">
            <v>Commercial prawns</v>
          </cell>
          <cell r="P1803" t="str">
            <v>PWN</v>
          </cell>
        </row>
        <row r="1804">
          <cell r="C1804" t="str">
            <v>prawns</v>
          </cell>
          <cell r="D1804" t="str">
            <v>Arthropoda/Crustacea</v>
          </cell>
          <cell r="E1804" t="str">
            <v>Crustacea/Malacostraca/Eumalacostraca/Eucarida</v>
          </cell>
          <cell r="F1804" t="str">
            <v>Decapoda//Dendrobranchiata/Penaidea/Penaeidae</v>
          </cell>
          <cell r="H1804" t="str">
            <v>Arthropoda/CrustaceaCrustacea/Malacostraca/Eumalacostraca/EucaridaDecapoda//Dendrobranchiata/Penaidea/Penaeidae</v>
          </cell>
          <cell r="I1804" t="str">
            <v>megabenthos</v>
          </cell>
          <cell r="J1804" t="str">
            <v>megabenthos</v>
          </cell>
          <cell r="K1804" t="str">
            <v>prawns</v>
          </cell>
          <cell r="L1804" t="str">
            <v>prawns</v>
          </cell>
          <cell r="M1804" t="str">
            <v>prawns</v>
          </cell>
          <cell r="N1804" t="str">
            <v>prawns</v>
          </cell>
          <cell r="O1804" t="str">
            <v>Commercial prawns</v>
          </cell>
          <cell r="P1804" t="str">
            <v>PWN</v>
          </cell>
        </row>
        <row r="1805">
          <cell r="C1805" t="str">
            <v>Aristaeomorpha foliacea</v>
          </cell>
          <cell r="D1805" t="str">
            <v>Arthropoda/Crustacea</v>
          </cell>
          <cell r="E1805" t="str">
            <v>Malacostraca/Eumalacostraca/Eucarida</v>
          </cell>
          <cell r="F1805" t="str">
            <v>Decapoda/Pleocyemata/Penaeidae/Aristeidae</v>
          </cell>
          <cell r="G1805" t="str">
            <v>Arthropoda/CrustaceaMalacostraca/Eumalacostraca/EucaridaDecapoda/Pleocyemata/Penaeidae/Aristeidae</v>
          </cell>
          <cell r="H1805" t="str">
            <v>pelagic crustacean</v>
          </cell>
          <cell r="I1805" t="str">
            <v>megabenthos</v>
          </cell>
          <cell r="J1805" t="str">
            <v>megabenthos</v>
          </cell>
          <cell r="K1805" t="str">
            <v>prawns</v>
          </cell>
          <cell r="L1805" t="str">
            <v>megabenthos</v>
          </cell>
          <cell r="M1805" t="str">
            <v>prawns</v>
          </cell>
          <cell r="N1805" t="str">
            <v>prawns</v>
          </cell>
          <cell r="O1805" t="str">
            <v>Macrozoobenthos</v>
          </cell>
          <cell r="P1805" t="str">
            <v>BMS</v>
          </cell>
        </row>
        <row r="1806">
          <cell r="C1806" t="str">
            <v>Aristeus mabahissae</v>
          </cell>
          <cell r="D1806" t="str">
            <v>Arthropoda</v>
          </cell>
          <cell r="E1806" t="str">
            <v>Malacostraca</v>
          </cell>
          <cell r="F1806" t="str">
            <v>Aristeidae</v>
          </cell>
          <cell r="J1806">
            <v>0</v>
          </cell>
          <cell r="K1806">
            <v>0</v>
          </cell>
          <cell r="L1806">
            <v>0</v>
          </cell>
          <cell r="M1806">
            <v>0</v>
          </cell>
          <cell r="O1806" t="str">
            <v>Macrozoobenthos</v>
          </cell>
          <cell r="P1806" t="str">
            <v>BMS</v>
          </cell>
        </row>
        <row r="1807">
          <cell r="C1807" t="str">
            <v>Plesiopenaeus edwardsianus</v>
          </cell>
          <cell r="D1807" t="str">
            <v>Arthropoda/Crustacea</v>
          </cell>
          <cell r="E1807">
            <v>0</v>
          </cell>
          <cell r="F1807">
            <v>0</v>
          </cell>
          <cell r="G1807" t="str">
            <v>Arthropoda/Crustacea</v>
          </cell>
          <cell r="H1807">
            <v>0</v>
          </cell>
          <cell r="I1807" t="str">
            <v>megabenthos</v>
          </cell>
          <cell r="J1807">
            <v>0</v>
          </cell>
          <cell r="K1807" t="str">
            <v>prawns</v>
          </cell>
          <cell r="L1807" t="str">
            <v>prawns</v>
          </cell>
          <cell r="M1807" t="str">
            <v>prawns</v>
          </cell>
          <cell r="N1807" t="str">
            <v>prawns</v>
          </cell>
          <cell r="O1807" t="str">
            <v>Macrozoobenthos</v>
          </cell>
          <cell r="P1807" t="str">
            <v>BMS</v>
          </cell>
        </row>
        <row r="1808">
          <cell r="C1808" t="str">
            <v>Austropenaeus nitidus</v>
          </cell>
          <cell r="D1808" t="str">
            <v>Arthropoda/Crustacea</v>
          </cell>
          <cell r="E1808" t="str">
            <v>Malacostraca/Eumalacostraca/Eucarida</v>
          </cell>
          <cell r="F1808" t="str">
            <v>Decapoda/Dendrobranchiata//Penaeidae</v>
          </cell>
          <cell r="G1808" t="str">
            <v>Arthropoda/CrustaceaMalacostraca/Eumalacostraca/EucaridaDecapoda/Dendrobranchiata//Penaeidae</v>
          </cell>
          <cell r="H1808" t="str">
            <v>pelagic crustacean</v>
          </cell>
          <cell r="I1808" t="str">
            <v>pelagic crustacean</v>
          </cell>
          <cell r="J1808" t="str">
            <v>pelagic crustacean</v>
          </cell>
          <cell r="K1808" t="str">
            <v>prawns</v>
          </cell>
          <cell r="L1808" t="str">
            <v>prawns</v>
          </cell>
          <cell r="M1808" t="str">
            <v>prawns</v>
          </cell>
          <cell r="N1808" t="str">
            <v>prawns</v>
          </cell>
          <cell r="O1808" t="str">
            <v>Macrozoobenthos</v>
          </cell>
          <cell r="P1808" t="str">
            <v>BMS</v>
          </cell>
        </row>
        <row r="1809">
          <cell r="C1809" t="str">
            <v>Austropenaeus nitidus</v>
          </cell>
          <cell r="D1809" t="str">
            <v>Arthropoda</v>
          </cell>
          <cell r="E1809" t="str">
            <v>Malacostraca</v>
          </cell>
          <cell r="F1809" t="str">
            <v>Aristeidae</v>
          </cell>
          <cell r="J1809">
            <v>0</v>
          </cell>
          <cell r="K1809">
            <v>0</v>
          </cell>
          <cell r="L1809">
            <v>0</v>
          </cell>
          <cell r="M1809">
            <v>0</v>
          </cell>
          <cell r="O1809" t="str">
            <v>Macrozoobenthos</v>
          </cell>
          <cell r="P1809" t="str">
            <v>BMS</v>
          </cell>
        </row>
        <row r="1810">
          <cell r="C1810" t="str">
            <v>Aristaeomorpha spp.</v>
          </cell>
          <cell r="D1810" t="str">
            <v>Arthropoda/Crustacea</v>
          </cell>
          <cell r="E1810" t="str">
            <v>Malacostraca/Eumalacostraca/Eucarida</v>
          </cell>
          <cell r="F1810" t="str">
            <v>Decapoda/Pleocyemata/Penaeidae/Aristeidae</v>
          </cell>
          <cell r="G1810" t="str">
            <v>Arthropoda/CrustaceaMalacostraca/Eumalacostraca/EucaridaDecapoda/Pleocyemata/Penaeidae/Aristeidae</v>
          </cell>
          <cell r="H1810" t="str">
            <v>pelagic crustacean</v>
          </cell>
          <cell r="I1810" t="str">
            <v>megabenthos</v>
          </cell>
          <cell r="J1810" t="str">
            <v>megabenthos</v>
          </cell>
          <cell r="K1810" t="str">
            <v>prawns</v>
          </cell>
          <cell r="L1810" t="str">
            <v>megabenthos</v>
          </cell>
          <cell r="M1810" t="str">
            <v>prawns</v>
          </cell>
          <cell r="N1810" t="str">
            <v>prawns</v>
          </cell>
          <cell r="O1810" t="str">
            <v>Macrozoobenthos</v>
          </cell>
          <cell r="P1810" t="str">
            <v>BMS</v>
          </cell>
        </row>
        <row r="1811">
          <cell r="C1811" t="str">
            <v>Benthesicymus investigatoris</v>
          </cell>
          <cell r="D1811" t="str">
            <v>Arthropoda</v>
          </cell>
          <cell r="E1811" t="str">
            <v>Malacostraca</v>
          </cell>
          <cell r="F1811" t="str">
            <v>Benthesicymidae</v>
          </cell>
          <cell r="J1811">
            <v>0</v>
          </cell>
          <cell r="K1811">
            <v>0</v>
          </cell>
          <cell r="L1811">
            <v>0</v>
          </cell>
          <cell r="M1811">
            <v>0</v>
          </cell>
          <cell r="O1811" t="str">
            <v>Macrozoobenthos</v>
          </cell>
          <cell r="P1811" t="str">
            <v>BMS</v>
          </cell>
        </row>
        <row r="1812">
          <cell r="C1812" t="str">
            <v>Gennadas gilchristi</v>
          </cell>
          <cell r="D1812" t="str">
            <v>Arthropoda/Crustacea</v>
          </cell>
          <cell r="E1812" t="str">
            <v>Crustacea/Malacostraca/Eumalacostraca/Eucarida</v>
          </cell>
          <cell r="F1812" t="str">
            <v>Decapoda/Dendrobranchiata/Penaidea/Penaeidae</v>
          </cell>
          <cell r="G1812" t="str">
            <v>Arthropoda/CrustaceaCrustacea/Malacostraca/Eumalacostraca/EucaridaDecapoda/Dendrobranchiata/Penaidea/Penaeidae</v>
          </cell>
          <cell r="H1812" t="str">
            <v>pelagic crustacean</v>
          </cell>
          <cell r="I1812" t="str">
            <v>megabenthos</v>
          </cell>
          <cell r="J1812" t="str">
            <v>megabenthos</v>
          </cell>
          <cell r="K1812" t="str">
            <v>prawns</v>
          </cell>
          <cell r="L1812" t="str">
            <v>megabenthos</v>
          </cell>
          <cell r="M1812" t="str">
            <v>prawns</v>
          </cell>
          <cell r="N1812" t="str">
            <v>prawns</v>
          </cell>
          <cell r="O1812" t="str">
            <v>Macrozoobenthos</v>
          </cell>
          <cell r="P1812" t="str">
            <v>BMS</v>
          </cell>
        </row>
        <row r="1813">
          <cell r="C1813" t="str">
            <v>Gennadas kempi</v>
          </cell>
          <cell r="D1813" t="str">
            <v>Arthropoda</v>
          </cell>
          <cell r="E1813" t="str">
            <v>Malacostraca</v>
          </cell>
          <cell r="F1813" t="str">
            <v>Benthesicymidae</v>
          </cell>
          <cell r="J1813">
            <v>0</v>
          </cell>
          <cell r="K1813">
            <v>0</v>
          </cell>
          <cell r="L1813">
            <v>0</v>
          </cell>
          <cell r="M1813">
            <v>0</v>
          </cell>
          <cell r="O1813" t="str">
            <v>Macrozoobenthos</v>
          </cell>
          <cell r="P1813" t="str">
            <v>BMS</v>
          </cell>
        </row>
        <row r="1814">
          <cell r="C1814" t="str">
            <v>Benthesicymus howensis</v>
          </cell>
          <cell r="D1814" t="str">
            <v>Arthropoda</v>
          </cell>
          <cell r="E1814" t="str">
            <v>Malacostraca</v>
          </cell>
          <cell r="F1814" t="str">
            <v>Benthesicymidae</v>
          </cell>
          <cell r="J1814">
            <v>0</v>
          </cell>
          <cell r="K1814">
            <v>0</v>
          </cell>
          <cell r="L1814">
            <v>0</v>
          </cell>
          <cell r="M1814">
            <v>0</v>
          </cell>
          <cell r="O1814" t="str">
            <v>Macrozoobenthos</v>
          </cell>
          <cell r="P1814" t="str">
            <v>BMS</v>
          </cell>
        </row>
        <row r="1815">
          <cell r="C1815" t="str">
            <v>Gennadas spp.</v>
          </cell>
          <cell r="O1815" t="str">
            <v>Macrozoobenthos</v>
          </cell>
          <cell r="P1815" t="str">
            <v>BMS</v>
          </cell>
        </row>
        <row r="1816">
          <cell r="C1816" t="str">
            <v>Gennadas sp. 1</v>
          </cell>
          <cell r="O1816" t="str">
            <v>Macrozoobenthos</v>
          </cell>
          <cell r="P1816" t="str">
            <v>BMS</v>
          </cell>
        </row>
        <row r="1817">
          <cell r="C1817" t="str">
            <v>Gennadas sp. 2</v>
          </cell>
          <cell r="O1817" t="str">
            <v>Macrozoobenthos</v>
          </cell>
          <cell r="P1817" t="str">
            <v>BMS</v>
          </cell>
        </row>
        <row r="1818">
          <cell r="C1818" t="str">
            <v>Gennedas sp. 1</v>
          </cell>
          <cell r="O1818" t="str">
            <v>Macrozoobenthos</v>
          </cell>
          <cell r="P1818" t="str">
            <v>BMS</v>
          </cell>
        </row>
        <row r="1819">
          <cell r="C1819" t="str">
            <v>Penaeidae</v>
          </cell>
          <cell r="D1819" t="str">
            <v>Arthropoda/Crustacea</v>
          </cell>
          <cell r="E1819" t="str">
            <v>Malacostraca/Eumalacostraca/Eucarida</v>
          </cell>
          <cell r="F1819" t="str">
            <v>Decapoda/Dendrobranchiata//Penaeidae</v>
          </cell>
          <cell r="G1819" t="str">
            <v>Arthropoda/CrustaceaMalacostraca/Eumalacostraca/EucaridaDecapoda/Dendrobranchiata//Penaeidae</v>
          </cell>
          <cell r="H1819" t="str">
            <v>pelagic crustacean</v>
          </cell>
          <cell r="I1819" t="str">
            <v>pelagic crustacean</v>
          </cell>
          <cell r="J1819" t="str">
            <v>pelagic crustacean</v>
          </cell>
          <cell r="K1819" t="str">
            <v>prawns</v>
          </cell>
          <cell r="L1819" t="str">
            <v>prawns</v>
          </cell>
          <cell r="M1819" t="str">
            <v>prawns</v>
          </cell>
          <cell r="N1819" t="str">
            <v>prawns</v>
          </cell>
          <cell r="O1819" t="str">
            <v>Prawn</v>
          </cell>
          <cell r="P1819" t="str">
            <v>PWN</v>
          </cell>
        </row>
        <row r="1820">
          <cell r="C1820" t="str">
            <v>Haliporoides sibogae</v>
          </cell>
          <cell r="D1820" t="str">
            <v>Arthropoda/Crustacea</v>
          </cell>
          <cell r="E1820">
            <v>0</v>
          </cell>
          <cell r="G1820" t="str">
            <v>Arthropoda/Crustacea</v>
          </cell>
          <cell r="I1820" t="str">
            <v>megabenthos</v>
          </cell>
          <cell r="K1820" t="str">
            <v>prawns</v>
          </cell>
          <cell r="L1820" t="str">
            <v>prawns</v>
          </cell>
          <cell r="M1820" t="str">
            <v>prawns</v>
          </cell>
          <cell r="N1820" t="str">
            <v>megabenthos</v>
          </cell>
          <cell r="O1820" t="str">
            <v>Prawn</v>
          </cell>
          <cell r="P1820" t="str">
            <v>PWN</v>
          </cell>
        </row>
        <row r="1821">
          <cell r="C1821" t="str">
            <v>Haliporoides sibogae</v>
          </cell>
          <cell r="D1821" t="str">
            <v>Arthropoda/Crustacea</v>
          </cell>
          <cell r="E1821">
            <v>0</v>
          </cell>
          <cell r="G1821" t="str">
            <v>Arthropoda/Crustacea</v>
          </cell>
          <cell r="I1821" t="str">
            <v>megabenthos</v>
          </cell>
          <cell r="K1821" t="str">
            <v>prawns</v>
          </cell>
          <cell r="L1821" t="str">
            <v>prawns</v>
          </cell>
          <cell r="M1821" t="str">
            <v>prawns</v>
          </cell>
          <cell r="N1821" t="str">
            <v>megabenthos</v>
          </cell>
          <cell r="O1821" t="str">
            <v>Prawn</v>
          </cell>
          <cell r="P1821" t="str">
            <v>PWN</v>
          </cell>
        </row>
        <row r="1822">
          <cell r="C1822" t="str">
            <v>Sicyonia australiensis</v>
          </cell>
          <cell r="O1822" t="str">
            <v>Macrozoobenthos</v>
          </cell>
          <cell r="P1822" t="str">
            <v>BMS</v>
          </cell>
        </row>
        <row r="1823">
          <cell r="C1823" t="str">
            <v>Penaidae</v>
          </cell>
          <cell r="D1823" t="str">
            <v>Arthropoda/Crustacea</v>
          </cell>
          <cell r="E1823" t="str">
            <v>Crustacea/Malacostraca/Eumalacostraca/Eucarida</v>
          </cell>
          <cell r="F1823" t="str">
            <v>Decapoda/Dendrobranchiata/Penaidea/Penaeidae</v>
          </cell>
          <cell r="G1823" t="str">
            <v>Arthropoda/CrustaceaCrustacea/Malacostraca/Eumalacostraca/EucaridaDecapoda/Dendrobranchiata/Penaidea/Penaeidae</v>
          </cell>
          <cell r="H1823" t="str">
            <v>pelagic crustacean</v>
          </cell>
          <cell r="I1823" t="str">
            <v>megabenthos</v>
          </cell>
          <cell r="J1823" t="str">
            <v>megabenthos</v>
          </cell>
          <cell r="K1823" t="str">
            <v>prawns</v>
          </cell>
          <cell r="L1823" t="str">
            <v>prawns</v>
          </cell>
          <cell r="M1823" t="str">
            <v>prawns</v>
          </cell>
          <cell r="N1823" t="str">
            <v>prawns</v>
          </cell>
          <cell r="O1823" t="str">
            <v>Macrozoobenthos</v>
          </cell>
          <cell r="P1823" t="str">
            <v>BMS</v>
          </cell>
        </row>
        <row r="1824">
          <cell r="C1824" t="str">
            <v>Sergestidae</v>
          </cell>
          <cell r="D1824" t="str">
            <v>Arthropoda/Crustacea</v>
          </cell>
          <cell r="E1824" t="str">
            <v>Malacostraca/Eumalacostraca/Eucarida</v>
          </cell>
          <cell r="F1824" t="str">
            <v>Decapoda/Dendrobranchiata//Sergestidae</v>
          </cell>
          <cell r="G1824" t="str">
            <v>Arthropoda/CrustaceaMalacostraca/Eumalacostraca/EucaridaDecapoda/Dendrobranchiata//Sergestidae</v>
          </cell>
          <cell r="H1824" t="str">
            <v>pelagic crustacean</v>
          </cell>
          <cell r="I1824" t="str">
            <v>pelagic crustacean</v>
          </cell>
          <cell r="J1824" t="str">
            <v>pelagic crustacean</v>
          </cell>
          <cell r="K1824" t="str">
            <v>prawns</v>
          </cell>
          <cell r="L1824" t="str">
            <v>prawns</v>
          </cell>
          <cell r="M1824" t="str">
            <v>prawns</v>
          </cell>
          <cell r="N1824" t="str">
            <v>Large zooplankton (carnivorous)</v>
          </cell>
          <cell r="O1824" t="str">
            <v>Macrozoobenthos</v>
          </cell>
          <cell r="P1824" t="str">
            <v>BMS</v>
          </cell>
        </row>
        <row r="1825">
          <cell r="C1825" t="str">
            <v>Sergestidae - undifferentiated</v>
          </cell>
          <cell r="N1825" t="str">
            <v>Large zooplankton (carnivorous)</v>
          </cell>
          <cell r="O1825" t="str">
            <v>Macrozoobenthos</v>
          </cell>
          <cell r="P1825" t="str">
            <v>BMS</v>
          </cell>
        </row>
        <row r="1826">
          <cell r="C1826" t="str">
            <v>Parasergestes armatus</v>
          </cell>
          <cell r="D1826" t="str">
            <v>Arthropoda</v>
          </cell>
          <cell r="E1826" t="str">
            <v>Malacostraca</v>
          </cell>
          <cell r="F1826" t="str">
            <v>Sergestidae</v>
          </cell>
          <cell r="J1826">
            <v>0</v>
          </cell>
          <cell r="K1826">
            <v>0</v>
          </cell>
          <cell r="L1826">
            <v>0</v>
          </cell>
          <cell r="M1826">
            <v>0</v>
          </cell>
          <cell r="O1826" t="str">
            <v>Macrozoobenthos</v>
          </cell>
          <cell r="P1826" t="str">
            <v>BMS</v>
          </cell>
        </row>
        <row r="1827">
          <cell r="C1827" t="str">
            <v>Allosergestes sargassi</v>
          </cell>
          <cell r="D1827" t="str">
            <v>Arthropoda</v>
          </cell>
          <cell r="E1827" t="str">
            <v>Malacostraca</v>
          </cell>
          <cell r="F1827" t="str">
            <v>Sergestidae</v>
          </cell>
          <cell r="J1827">
            <v>0</v>
          </cell>
          <cell r="K1827">
            <v>0</v>
          </cell>
          <cell r="L1827">
            <v>0</v>
          </cell>
          <cell r="M1827">
            <v>0</v>
          </cell>
          <cell r="O1827" t="str">
            <v>Macrozoobenthos</v>
          </cell>
          <cell r="P1827" t="str">
            <v>BMS</v>
          </cell>
        </row>
        <row r="1828">
          <cell r="C1828" t="str">
            <v>Petalidium foliaceum</v>
          </cell>
          <cell r="D1828" t="str">
            <v>Arthropoda</v>
          </cell>
          <cell r="E1828" t="str">
            <v>Malacostraca</v>
          </cell>
          <cell r="F1828" t="str">
            <v>Sergestidae</v>
          </cell>
          <cell r="J1828">
            <v>0</v>
          </cell>
          <cell r="K1828">
            <v>0</v>
          </cell>
          <cell r="L1828">
            <v>0</v>
          </cell>
          <cell r="M1828">
            <v>0</v>
          </cell>
          <cell r="O1828" t="str">
            <v>Macrozoobenthos</v>
          </cell>
          <cell r="P1828" t="str">
            <v>BMS</v>
          </cell>
        </row>
        <row r="1829">
          <cell r="C1829" t="str">
            <v>Deosergestes disjunctus</v>
          </cell>
          <cell r="D1829" t="str">
            <v>Arthropoda</v>
          </cell>
          <cell r="E1829" t="str">
            <v>Malacostraca</v>
          </cell>
          <cell r="F1829" t="str">
            <v>Sergestidae</v>
          </cell>
          <cell r="J1829">
            <v>0</v>
          </cell>
          <cell r="K1829">
            <v>0</v>
          </cell>
          <cell r="L1829">
            <v>0</v>
          </cell>
          <cell r="M1829">
            <v>0</v>
          </cell>
          <cell r="O1829" t="str">
            <v>Macrozoobenthos</v>
          </cell>
          <cell r="P1829" t="str">
            <v>BMS</v>
          </cell>
        </row>
        <row r="1830">
          <cell r="C1830" t="str">
            <v>Sergia potens</v>
          </cell>
          <cell r="D1830" t="str">
            <v>Arthropoda</v>
          </cell>
          <cell r="E1830" t="str">
            <v>Crustacea/Malacostraca/Eumalacostraca/Eucarida</v>
          </cell>
          <cell r="F1830" t="str">
            <v>Decapoda/Dendrobranchiata//Sergestidae</v>
          </cell>
          <cell r="G1830" t="str">
            <v>ArthropodaCrustacea/Malacostraca/Eumalacostraca/EucaridaDecapoda/Dendrobranchiata//Sergestidae</v>
          </cell>
          <cell r="H1830" t="str">
            <v>pelagic crustacean</v>
          </cell>
          <cell r="I1830" t="str">
            <v>pelagic crustacean</v>
          </cell>
          <cell r="J1830" t="str">
            <v>pelagic crustacean</v>
          </cell>
          <cell r="K1830" t="str">
            <v>prawns</v>
          </cell>
          <cell r="L1830" t="str">
            <v>prawns</v>
          </cell>
          <cell r="M1830" t="str">
            <v>prawns</v>
          </cell>
          <cell r="N1830" t="str">
            <v>Large zooplankton (carnivorous)</v>
          </cell>
          <cell r="O1830" t="str">
            <v>Macrozoobenthos</v>
          </cell>
          <cell r="P1830" t="str">
            <v>BMS</v>
          </cell>
        </row>
        <row r="1831">
          <cell r="C1831" t="str">
            <v>Sergia potens</v>
          </cell>
          <cell r="O1831" t="str">
            <v>Macrozoobenthos</v>
          </cell>
          <cell r="P1831" t="str">
            <v>BMS</v>
          </cell>
        </row>
        <row r="1832">
          <cell r="C1832" t="str">
            <v>Phorcosergia potens</v>
          </cell>
          <cell r="D1832" t="str">
            <v>Arthropoda</v>
          </cell>
          <cell r="E1832" t="str">
            <v>Malacostraca</v>
          </cell>
          <cell r="F1832" t="str">
            <v>Sergestidae</v>
          </cell>
          <cell r="J1832">
            <v>0</v>
          </cell>
          <cell r="K1832">
            <v>0</v>
          </cell>
          <cell r="L1832">
            <v>0</v>
          </cell>
          <cell r="M1832">
            <v>0</v>
          </cell>
          <cell r="O1832" t="str">
            <v>Macrozoobenthos</v>
          </cell>
          <cell r="P1832" t="str">
            <v>BMS</v>
          </cell>
        </row>
        <row r="1833">
          <cell r="C1833" t="str">
            <v>Prehensilosergia prehensilis</v>
          </cell>
          <cell r="D1833" t="str">
            <v>Arthropoda</v>
          </cell>
          <cell r="E1833" t="str">
            <v>Malacostraca</v>
          </cell>
          <cell r="F1833" t="str">
            <v>Sergestidae</v>
          </cell>
          <cell r="J1833">
            <v>0</v>
          </cell>
          <cell r="K1833">
            <v>0</v>
          </cell>
          <cell r="L1833">
            <v>0</v>
          </cell>
          <cell r="M1833">
            <v>0</v>
          </cell>
          <cell r="O1833" t="str">
            <v>Macrozoobenthos</v>
          </cell>
          <cell r="P1833" t="str">
            <v>BMS</v>
          </cell>
        </row>
        <row r="1834">
          <cell r="C1834" t="str">
            <v>Deosergestes corniculum</v>
          </cell>
          <cell r="D1834" t="str">
            <v>Arthropoda</v>
          </cell>
          <cell r="E1834" t="str">
            <v>Malacostraca</v>
          </cell>
          <cell r="F1834" t="str">
            <v>Sergestidae</v>
          </cell>
          <cell r="J1834">
            <v>0</v>
          </cell>
          <cell r="K1834">
            <v>0</v>
          </cell>
          <cell r="L1834">
            <v>0</v>
          </cell>
          <cell r="M1834">
            <v>0</v>
          </cell>
          <cell r="O1834" t="str">
            <v>Macrozoobenthos</v>
          </cell>
          <cell r="P1834" t="str">
            <v>BMS</v>
          </cell>
        </row>
        <row r="1835">
          <cell r="C1835" t="str">
            <v>Sergia sp.</v>
          </cell>
          <cell r="D1835" t="str">
            <v>Arthropoda</v>
          </cell>
          <cell r="E1835" t="str">
            <v>Crustacea/Malacostraca/Eumalacostraca/Eucarida</v>
          </cell>
          <cell r="F1835" t="str">
            <v>Decapoda/Dendrobranchiata//Sergestidae</v>
          </cell>
          <cell r="G1835" t="str">
            <v>ArthropodaCrustacea/Malacostraca/Eumalacostraca/EucaridaDecapoda/Dendrobranchiata//Sergestidae</v>
          </cell>
          <cell r="H1835" t="str">
            <v>pelagic crustacean</v>
          </cell>
          <cell r="I1835" t="str">
            <v>pelagic crustacean</v>
          </cell>
          <cell r="J1835" t="str">
            <v>pelagic crustacean</v>
          </cell>
          <cell r="K1835" t="str">
            <v>prawns</v>
          </cell>
          <cell r="L1835" t="str">
            <v>prawns</v>
          </cell>
          <cell r="M1835" t="str">
            <v>prawns</v>
          </cell>
          <cell r="N1835" t="str">
            <v>Large zooplankton (carnivorous)</v>
          </cell>
          <cell r="O1835" t="str">
            <v>Macrozoobenthos</v>
          </cell>
          <cell r="P1835" t="str">
            <v>BMS</v>
          </cell>
        </row>
        <row r="1836">
          <cell r="C1836" t="str">
            <v>Sergia spp.</v>
          </cell>
          <cell r="N1836" t="str">
            <v>Large zooplankton (carnivorous)</v>
          </cell>
          <cell r="O1836" t="str">
            <v>Macrozoobenthos</v>
          </cell>
          <cell r="P1836" t="str">
            <v>BMS</v>
          </cell>
        </row>
        <row r="1837">
          <cell r="C1837" t="str">
            <v>Deosergestes spp.</v>
          </cell>
          <cell r="D1837" t="str">
            <v>Arthropoda</v>
          </cell>
          <cell r="E1837" t="str">
            <v>Malacostraca</v>
          </cell>
          <cell r="F1837" t="str">
            <v>Sergestidae</v>
          </cell>
          <cell r="J1837">
            <v>0</v>
          </cell>
          <cell r="K1837">
            <v>0</v>
          </cell>
          <cell r="L1837">
            <v>0</v>
          </cell>
          <cell r="M1837">
            <v>0</v>
          </cell>
          <cell r="O1837" t="str">
            <v>Macrozoobenthos</v>
          </cell>
          <cell r="P1837" t="str">
            <v>BMS</v>
          </cell>
        </row>
        <row r="1838">
          <cell r="C1838" t="str">
            <v>Lucifer sp.</v>
          </cell>
          <cell r="D1838" t="str">
            <v>Arthropoda/Crustacea</v>
          </cell>
          <cell r="E1838" t="str">
            <v>Malacostraca/Eumalacostraca/Eucarida</v>
          </cell>
          <cell r="F1838" t="str">
            <v>Decapoda/Dendrobranchiata//Sergestidae</v>
          </cell>
          <cell r="G1838" t="str">
            <v>Arthropoda/CrustaceaMalacostraca/Eumalacostraca/EucaridaDecapoda/Dendrobranchiata//Sergestidae</v>
          </cell>
          <cell r="H1838" t="str">
            <v>pelagic crustacean</v>
          </cell>
          <cell r="I1838" t="str">
            <v>pelagic crustacean</v>
          </cell>
          <cell r="J1838" t="str">
            <v>pelagic crustacean</v>
          </cell>
          <cell r="K1838" t="str">
            <v>prawns</v>
          </cell>
          <cell r="L1838" t="str">
            <v>prawns</v>
          </cell>
          <cell r="M1838" t="str">
            <v>prawns</v>
          </cell>
          <cell r="N1838" t="str">
            <v>Large zooplankton (carnivorous)</v>
          </cell>
          <cell r="O1838" t="str">
            <v>Macrozoobenthos</v>
          </cell>
          <cell r="P1838" t="str">
            <v>BMS</v>
          </cell>
        </row>
        <row r="1839">
          <cell r="C1839" t="str">
            <v>carid prawns</v>
          </cell>
          <cell r="D1839" t="str">
            <v>Arthropoda/Crustacea</v>
          </cell>
          <cell r="E1839" t="str">
            <v>Malacostraca/Eumalacostraca/Eucarida</v>
          </cell>
          <cell r="F1839" t="str">
            <v>Decapoda/Dendrobranchiata//Caridea</v>
          </cell>
          <cell r="G1839" t="str">
            <v>Arthropoda/CrustaceaMalacostraca/Eumalacostraca/EucaridaDecapoda/Dendrobranchiata//Caridea</v>
          </cell>
          <cell r="I1839" t="str">
            <v>megabenthos</v>
          </cell>
          <cell r="K1839" t="str">
            <v>megabenthos</v>
          </cell>
          <cell r="L1839" t="str">
            <v>megabenthos</v>
          </cell>
          <cell r="M1839" t="str">
            <v>megabenthos</v>
          </cell>
          <cell r="N1839" t="str">
            <v>megabenthos</v>
          </cell>
          <cell r="O1839" t="str">
            <v>Macrozoobenthos</v>
          </cell>
          <cell r="P1839" t="str">
            <v>BMS</v>
          </cell>
        </row>
        <row r="1840">
          <cell r="C1840" t="str">
            <v>Caridea</v>
          </cell>
          <cell r="D1840" t="str">
            <v>Arthropoda/Crustacea</v>
          </cell>
          <cell r="E1840" t="str">
            <v>Malacostraca/Eumalacostraca/Eucarida</v>
          </cell>
          <cell r="F1840" t="str">
            <v>Decapoda/Pleocyemata/Caridea</v>
          </cell>
          <cell r="G1840" t="str">
            <v>Arthropoda/CrustaceaMalacostraca/Eumalacostraca/EucaridaDecapoda/Pleocyemata/Caridea</v>
          </cell>
          <cell r="H1840" t="str">
            <v xml:space="preserve">unknown crustacean </v>
          </cell>
          <cell r="I1840" t="str">
            <v>megabenthos</v>
          </cell>
          <cell r="J1840" t="str">
            <v>megabenthos</v>
          </cell>
          <cell r="K1840" t="str">
            <v>megabenthos</v>
          </cell>
          <cell r="L1840" t="str">
            <v>megabenthos</v>
          </cell>
          <cell r="M1840" t="str">
            <v>megabenthos</v>
          </cell>
          <cell r="N1840" t="str">
            <v>megabenthos</v>
          </cell>
          <cell r="O1840" t="str">
            <v>Macrozoobenthos</v>
          </cell>
          <cell r="P1840" t="str">
            <v>BMS</v>
          </cell>
        </row>
        <row r="1841">
          <cell r="C1841" t="str">
            <v>Caridea 3</v>
          </cell>
          <cell r="D1841" t="str">
            <v>Arthropoda/Crustacea</v>
          </cell>
          <cell r="E1841" t="str">
            <v>Malacostraca/Eumalacostraca/Eucarida</v>
          </cell>
          <cell r="F1841" t="str">
            <v>Decapoda/Pleocyemata/Caridea</v>
          </cell>
          <cell r="G1841" t="str">
            <v>Arthropoda/CrustaceaMalacostraca/Eumalacostraca/EucaridaDecapoda/Pleocyemata/Caridea</v>
          </cell>
          <cell r="H1841" t="str">
            <v xml:space="preserve">unknown crustacean </v>
          </cell>
          <cell r="I1841" t="str">
            <v xml:space="preserve">unknown crustacean </v>
          </cell>
          <cell r="J1841" t="str">
            <v xml:space="preserve">unknown crustacean </v>
          </cell>
          <cell r="K1841" t="str">
            <v>megabenthos</v>
          </cell>
          <cell r="L1841" t="str">
            <v>megabenthos</v>
          </cell>
          <cell r="M1841" t="str">
            <v>megabenthos</v>
          </cell>
          <cell r="N1841" t="str">
            <v>megabenthos</v>
          </cell>
          <cell r="O1841" t="str">
            <v>Macrozoobenthos</v>
          </cell>
          <cell r="P1841" t="str">
            <v>BMS</v>
          </cell>
        </row>
        <row r="1842">
          <cell r="C1842" t="str">
            <v>Caridea 4</v>
          </cell>
          <cell r="D1842" t="str">
            <v>Arthropoda/Crustacea</v>
          </cell>
          <cell r="E1842" t="str">
            <v>Malacostraca/Eumalacostraca/Eucarida</v>
          </cell>
          <cell r="F1842" t="str">
            <v>Decapoda/Pleocyemata/Caridea</v>
          </cell>
          <cell r="G1842" t="str">
            <v>Arthropoda/CrustaceaMalacostraca/Eumalacostraca/EucaridaDecapoda/Pleocyemata/Caridea</v>
          </cell>
          <cell r="H1842" t="str">
            <v xml:space="preserve">unknown crustacean </v>
          </cell>
          <cell r="I1842" t="str">
            <v xml:space="preserve">unknown crustacean </v>
          </cell>
          <cell r="J1842" t="str">
            <v xml:space="preserve">unknown crustacean </v>
          </cell>
          <cell r="K1842" t="str">
            <v>megabenthos</v>
          </cell>
          <cell r="L1842" t="str">
            <v>megabenthos</v>
          </cell>
          <cell r="M1842" t="str">
            <v>megabenthos</v>
          </cell>
          <cell r="N1842" t="str">
            <v>megabenthos</v>
          </cell>
          <cell r="O1842" t="str">
            <v>Macrozoobenthos</v>
          </cell>
          <cell r="P1842" t="str">
            <v>BMS</v>
          </cell>
        </row>
        <row r="1843">
          <cell r="C1843" t="str">
            <v>Caridea 5</v>
          </cell>
          <cell r="D1843" t="str">
            <v>Arthropoda/Crustacea</v>
          </cell>
          <cell r="E1843" t="str">
            <v>Malacostraca/Eumalacostraca/Eucarida</v>
          </cell>
          <cell r="F1843" t="str">
            <v>Decapoda/Pleocyemata/Caridea</v>
          </cell>
          <cell r="G1843" t="str">
            <v>Arthropoda/CrustaceaMalacostraca/Eumalacostraca/EucaridaDecapoda/Pleocyemata/Caridea</v>
          </cell>
          <cell r="H1843" t="str">
            <v xml:space="preserve">unknown crustacean </v>
          </cell>
          <cell r="I1843" t="str">
            <v xml:space="preserve">unknown crustacean </v>
          </cell>
          <cell r="J1843" t="str">
            <v xml:space="preserve">unknown crustacean </v>
          </cell>
          <cell r="K1843" t="str">
            <v>megabenthos</v>
          </cell>
          <cell r="L1843" t="str">
            <v>megabenthos</v>
          </cell>
          <cell r="M1843" t="str">
            <v>megabenthos</v>
          </cell>
          <cell r="N1843" t="str">
            <v>megabenthos</v>
          </cell>
          <cell r="O1843" t="str">
            <v>Macrozoobenthos</v>
          </cell>
          <cell r="P1843" t="str">
            <v>BMS</v>
          </cell>
        </row>
        <row r="1844">
          <cell r="C1844" t="str">
            <v>Caridea 6</v>
          </cell>
          <cell r="D1844" t="str">
            <v>Arthropoda/Crustacea</v>
          </cell>
          <cell r="E1844" t="str">
            <v>Malacostraca/Eumalacostraca/Eucarida</v>
          </cell>
          <cell r="F1844" t="str">
            <v>Decapoda/Pleocyemata/Caridea</v>
          </cell>
          <cell r="G1844" t="str">
            <v>Arthropoda/CrustaceaMalacostraca/Eumalacostraca/EucaridaDecapoda/Pleocyemata/Caridea</v>
          </cell>
          <cell r="H1844" t="str">
            <v xml:space="preserve">unknown crustacean </v>
          </cell>
          <cell r="I1844" t="str">
            <v xml:space="preserve">unknown crustacean </v>
          </cell>
          <cell r="J1844" t="str">
            <v xml:space="preserve">unknown crustacean </v>
          </cell>
          <cell r="K1844" t="str">
            <v>megabenthos</v>
          </cell>
          <cell r="L1844" t="str">
            <v>megabenthos</v>
          </cell>
          <cell r="M1844" t="str">
            <v>megabenthos</v>
          </cell>
          <cell r="N1844" t="str">
            <v>megabenthos</v>
          </cell>
          <cell r="O1844" t="str">
            <v>Macrozoobenthos</v>
          </cell>
          <cell r="P1844" t="str">
            <v>BMS</v>
          </cell>
        </row>
        <row r="1845">
          <cell r="C1845" t="str">
            <v>Caridea 7</v>
          </cell>
          <cell r="D1845" t="str">
            <v>Arthropoda/Crustacea</v>
          </cell>
          <cell r="E1845" t="str">
            <v>Malacostraca/Eumalacostraca/Eucarida</v>
          </cell>
          <cell r="F1845" t="str">
            <v>Decapoda/Pleocyemata/Caridea</v>
          </cell>
          <cell r="G1845" t="str">
            <v>Arthropoda/CrustaceaMalacostraca/Eumalacostraca/EucaridaDecapoda/Pleocyemata/Caridea</v>
          </cell>
          <cell r="H1845" t="str">
            <v xml:space="preserve">unknown crustacean </v>
          </cell>
          <cell r="I1845" t="str">
            <v xml:space="preserve">unknown crustacean </v>
          </cell>
          <cell r="J1845" t="str">
            <v xml:space="preserve">unknown crustacean </v>
          </cell>
          <cell r="K1845" t="str">
            <v>megabenthos</v>
          </cell>
          <cell r="L1845" t="str">
            <v>megabenthos</v>
          </cell>
          <cell r="M1845" t="str">
            <v>megabenthos</v>
          </cell>
          <cell r="N1845" t="str">
            <v>megabenthos</v>
          </cell>
          <cell r="O1845" t="str">
            <v>Macrozoobenthos</v>
          </cell>
          <cell r="P1845" t="str">
            <v>BMS</v>
          </cell>
        </row>
        <row r="1846">
          <cell r="C1846" t="str">
            <v>Infraorder Caridea - undifferentiated</v>
          </cell>
          <cell r="E1846">
            <v>0</v>
          </cell>
          <cell r="F1846">
            <v>0</v>
          </cell>
          <cell r="G1846">
            <v>0</v>
          </cell>
          <cell r="I1846">
            <v>0</v>
          </cell>
          <cell r="J1846">
            <v>0</v>
          </cell>
          <cell r="N1846" t="str">
            <v>megabenthos</v>
          </cell>
          <cell r="O1846" t="str">
            <v>Macrozoobenthos</v>
          </cell>
          <cell r="P1846" t="str">
            <v>BMS</v>
          </cell>
        </row>
        <row r="1847">
          <cell r="C1847" t="str">
            <v>Oplophoridae - undifferentiated</v>
          </cell>
          <cell r="E1847">
            <v>0</v>
          </cell>
          <cell r="F1847">
            <v>0</v>
          </cell>
          <cell r="I1847">
            <v>0</v>
          </cell>
          <cell r="J1847">
            <v>0</v>
          </cell>
          <cell r="N1847" t="str">
            <v>megabenthos</v>
          </cell>
          <cell r="O1847" t="str">
            <v>Macrozoobenthos</v>
          </cell>
          <cell r="P1847" t="str">
            <v>BMS</v>
          </cell>
        </row>
        <row r="1848">
          <cell r="C1848" t="str">
            <v>Oplophorus novaezeelandiae</v>
          </cell>
          <cell r="D1848" t="str">
            <v>Arthropoda</v>
          </cell>
          <cell r="E1848" t="str">
            <v>Malacostraca</v>
          </cell>
          <cell r="F1848" t="str">
            <v>Oplophoridae</v>
          </cell>
          <cell r="J1848">
            <v>0</v>
          </cell>
          <cell r="K1848">
            <v>0</v>
          </cell>
          <cell r="L1848">
            <v>0</v>
          </cell>
          <cell r="M1848">
            <v>0</v>
          </cell>
          <cell r="O1848" t="str">
            <v>Macrozoobenthos</v>
          </cell>
          <cell r="P1848" t="str">
            <v>BMS</v>
          </cell>
        </row>
        <row r="1849">
          <cell r="C1849" t="str">
            <v>Systellaspis debilis</v>
          </cell>
          <cell r="N1849" t="str">
            <v>megabenthos</v>
          </cell>
          <cell r="O1849" t="str">
            <v>Macrozoobenthos</v>
          </cell>
          <cell r="P1849" t="str">
            <v>BMS</v>
          </cell>
        </row>
        <row r="1850">
          <cell r="C1850" t="str">
            <v>Oplophorus spp.</v>
          </cell>
          <cell r="N1850" t="str">
            <v>megabenthos</v>
          </cell>
          <cell r="O1850" t="str">
            <v>Macrozoobenthos</v>
          </cell>
          <cell r="P1850" t="str">
            <v>BMS</v>
          </cell>
        </row>
        <row r="1851">
          <cell r="C1851" t="str">
            <v>Oplophorus sp. 1</v>
          </cell>
          <cell r="O1851" t="str">
            <v>Macrozoobenthos</v>
          </cell>
          <cell r="P1851" t="str">
            <v>BMS</v>
          </cell>
        </row>
        <row r="1852">
          <cell r="C1852" t="str">
            <v>Acanthephyridae - undifferentiated</v>
          </cell>
          <cell r="N1852" t="str">
            <v>megabenthos</v>
          </cell>
          <cell r="O1852" t="str">
            <v>Macrozoobenthos</v>
          </cell>
          <cell r="P1852" t="str">
            <v>BMS</v>
          </cell>
        </row>
        <row r="1853">
          <cell r="C1853" t="str">
            <v>Acanthephyra acutifrons</v>
          </cell>
          <cell r="D1853" t="str">
            <v>Arthropoda</v>
          </cell>
          <cell r="E1853" t="str">
            <v>Malacostraca</v>
          </cell>
          <cell r="F1853" t="str">
            <v>Acanthephyridae</v>
          </cell>
          <cell r="J1853">
            <v>0</v>
          </cell>
          <cell r="K1853">
            <v>0</v>
          </cell>
          <cell r="L1853">
            <v>0</v>
          </cell>
          <cell r="M1853">
            <v>0</v>
          </cell>
          <cell r="O1853" t="str">
            <v>Macrozoobenthos</v>
          </cell>
          <cell r="P1853" t="str">
            <v>BMS</v>
          </cell>
        </row>
        <row r="1854">
          <cell r="C1854" t="str">
            <v>Acanthephyra sica</v>
          </cell>
          <cell r="D1854" t="str">
            <v>Arthropoda</v>
          </cell>
          <cell r="E1854" t="str">
            <v>Malacostraca</v>
          </cell>
          <cell r="F1854" t="str">
            <v>Acanthephyridae</v>
          </cell>
          <cell r="J1854">
            <v>0</v>
          </cell>
          <cell r="K1854">
            <v>0</v>
          </cell>
          <cell r="L1854">
            <v>0</v>
          </cell>
          <cell r="M1854">
            <v>0</v>
          </cell>
          <cell r="O1854" t="str">
            <v>Macrozoobenthos</v>
          </cell>
          <cell r="P1854" t="str">
            <v>BMS</v>
          </cell>
        </row>
        <row r="1855">
          <cell r="C1855" t="str">
            <v xml:space="preserve">Acanthephyra pelagica </v>
          </cell>
          <cell r="D1855" t="str">
            <v>Arthropoda/Crustacea</v>
          </cell>
          <cell r="E1855" t="str">
            <v>Malacostraca/Eumalacostraca/Eucarida</v>
          </cell>
          <cell r="F1855" t="str">
            <v>Decapoda/Pleocyemata/Caridea/Oplophoridae</v>
          </cell>
          <cell r="G1855" t="str">
            <v>Arthropoda/CrustaceaMalacostraca/Eumalacostraca/EucaridaDecapoda/Pleocyemata/Caridea/Oplophoridae</v>
          </cell>
          <cell r="H1855" t="str">
            <v>pelagic crustacean</v>
          </cell>
          <cell r="I1855" t="str">
            <v>megabenthos</v>
          </cell>
          <cell r="J1855" t="str">
            <v>megabenthos</v>
          </cell>
          <cell r="K1855" t="str">
            <v>prawns</v>
          </cell>
          <cell r="L1855" t="str">
            <v>megabenthos</v>
          </cell>
          <cell r="M1855" t="str">
            <v>prawns</v>
          </cell>
          <cell r="N1855" t="str">
            <v>prawns</v>
          </cell>
          <cell r="O1855" t="str">
            <v>Macrozoobenthos</v>
          </cell>
          <cell r="P1855" t="str">
            <v>BMS</v>
          </cell>
        </row>
        <row r="1856">
          <cell r="C1856" t="str">
            <v>Acanthephyra quadrispinosa</v>
          </cell>
          <cell r="D1856" t="str">
            <v>Arthropoda/Crustacea</v>
          </cell>
          <cell r="E1856" t="str">
            <v>Malacostraca/Eumalacostraca/Eucarida</v>
          </cell>
          <cell r="F1856" t="str">
            <v>Decapoda/Pleocyemata/Caridea/Oplophoridae</v>
          </cell>
          <cell r="G1856" t="str">
            <v>Arthropoda/CrustaceaMalacostraca/Eumalacostraca/EucaridaDecapoda/Pleocyemata/Caridea/Oplophoridae</v>
          </cell>
          <cell r="H1856" t="str">
            <v>pelagic crustacean</v>
          </cell>
          <cell r="I1856" t="str">
            <v>pelagic crustacean</v>
          </cell>
          <cell r="J1856" t="str">
            <v>pelagic crustacean</v>
          </cell>
          <cell r="K1856" t="str">
            <v>prawns</v>
          </cell>
          <cell r="L1856" t="str">
            <v>megabenthos</v>
          </cell>
          <cell r="M1856" t="str">
            <v>prawns</v>
          </cell>
          <cell r="N1856" t="str">
            <v>prawns</v>
          </cell>
          <cell r="O1856" t="str">
            <v>Macrozoobenthos</v>
          </cell>
          <cell r="P1856" t="str">
            <v>BMS</v>
          </cell>
        </row>
        <row r="1857">
          <cell r="C1857" t="str">
            <v>Oplophorus novaezelandiae</v>
          </cell>
          <cell r="D1857" t="str">
            <v>Arthropoda/Crustacea</v>
          </cell>
          <cell r="E1857" t="str">
            <v>Malacostraca/Eumalacostraca/Eucarida</v>
          </cell>
          <cell r="F1857" t="str">
            <v>Decapoda/Pleocyemata/Caridea/Oplophoridae</v>
          </cell>
          <cell r="G1857" t="str">
            <v>Arthropoda/CrustaceaMalacostraca/Eumalacostraca/EucaridaDecapoda/Pleocyemata/Caridea/Oplophoridae</v>
          </cell>
          <cell r="H1857" t="str">
            <v>pelagic crustacean</v>
          </cell>
          <cell r="I1857" t="str">
            <v>pelagic crustacean</v>
          </cell>
          <cell r="J1857" t="str">
            <v>pelagic crustacean</v>
          </cell>
          <cell r="K1857" t="str">
            <v>prawns</v>
          </cell>
          <cell r="L1857" t="str">
            <v>megabenthos</v>
          </cell>
          <cell r="M1857" t="str">
            <v>prawns</v>
          </cell>
          <cell r="N1857" t="str">
            <v>prawns</v>
          </cell>
          <cell r="O1857" t="str">
            <v>Macrozoobenthos</v>
          </cell>
          <cell r="P1857" t="str">
            <v>BMS</v>
          </cell>
        </row>
        <row r="1858">
          <cell r="C1858" t="str">
            <v>Hymenodora gracilis</v>
          </cell>
          <cell r="D1858" t="str">
            <v>Arthropoda</v>
          </cell>
          <cell r="E1858" t="str">
            <v>Malacostraca</v>
          </cell>
          <cell r="F1858" t="str">
            <v>Acanthephyridae</v>
          </cell>
          <cell r="J1858">
            <v>0</v>
          </cell>
          <cell r="K1858">
            <v>0</v>
          </cell>
          <cell r="L1858">
            <v>0</v>
          </cell>
          <cell r="M1858">
            <v>0</v>
          </cell>
          <cell r="O1858" t="str">
            <v>Macrozoobenthos</v>
          </cell>
          <cell r="P1858" t="str">
            <v>BMS</v>
          </cell>
        </row>
        <row r="1859">
          <cell r="C1859" t="str">
            <v>Heterogenys microphthalma</v>
          </cell>
          <cell r="D1859" t="str">
            <v>Arthropoda</v>
          </cell>
          <cell r="E1859" t="str">
            <v>Malacostraca</v>
          </cell>
          <cell r="F1859" t="str">
            <v>Acanthephyridae</v>
          </cell>
          <cell r="J1859">
            <v>0</v>
          </cell>
          <cell r="K1859">
            <v>0</v>
          </cell>
          <cell r="L1859">
            <v>0</v>
          </cell>
          <cell r="M1859">
            <v>0</v>
          </cell>
          <cell r="O1859" t="str">
            <v>Macrozoobenthos</v>
          </cell>
          <cell r="P1859" t="str">
            <v>BMS</v>
          </cell>
        </row>
        <row r="1860">
          <cell r="C1860" t="str">
            <v>Acanthephyra spp.</v>
          </cell>
          <cell r="D1860" t="str">
            <v>Arthropoda</v>
          </cell>
          <cell r="E1860" t="str">
            <v>Malacostraca</v>
          </cell>
          <cell r="F1860" t="str">
            <v>Acanthephyridae</v>
          </cell>
          <cell r="J1860">
            <v>0</v>
          </cell>
          <cell r="K1860">
            <v>0</v>
          </cell>
          <cell r="L1860">
            <v>0</v>
          </cell>
          <cell r="M1860">
            <v>0</v>
          </cell>
          <cell r="O1860" t="str">
            <v>Macrozoobenthos</v>
          </cell>
          <cell r="P1860" t="str">
            <v>BMS</v>
          </cell>
        </row>
        <row r="1861">
          <cell r="C1861" t="str">
            <v>Nematocarcinus productus</v>
          </cell>
          <cell r="D1861" t="str">
            <v>Arthropoda</v>
          </cell>
          <cell r="E1861" t="str">
            <v>Malacostraca</v>
          </cell>
          <cell r="F1861" t="str">
            <v>Nematocarcinidae</v>
          </cell>
          <cell r="J1861">
            <v>0</v>
          </cell>
          <cell r="K1861">
            <v>0</v>
          </cell>
          <cell r="L1861">
            <v>0</v>
          </cell>
          <cell r="M1861">
            <v>0</v>
          </cell>
          <cell r="O1861" t="str">
            <v>Macrozoobenthos</v>
          </cell>
          <cell r="P1861" t="str">
            <v>BMS</v>
          </cell>
        </row>
        <row r="1862">
          <cell r="C1862" t="str">
            <v>Lipkius holthuisi</v>
          </cell>
          <cell r="D1862" t="str">
            <v>Arthropoda</v>
          </cell>
          <cell r="E1862" t="str">
            <v>Crustacea/Malacostraca/Eumalacostraca/Eucarida</v>
          </cell>
          <cell r="F1862" t="str">
            <v>Decapoda/Pleocyemata/Caridea/Rhynchocinetidae</v>
          </cell>
          <cell r="G1862" t="str">
            <v>ArthropodaCrustacea/Malacostraca/Eumalacostraca/EucaridaDecapoda/Pleocyemata/Caridea/Rhynchocinetidae</v>
          </cell>
          <cell r="H1862" t="str">
            <v>pelagic crustacean</v>
          </cell>
          <cell r="I1862" t="str">
            <v>pelagic crustacean</v>
          </cell>
          <cell r="J1862" t="str">
            <v>pelagic crustacean</v>
          </cell>
          <cell r="K1862" t="str">
            <v>prawns</v>
          </cell>
          <cell r="L1862" t="str">
            <v>megabenthos</v>
          </cell>
          <cell r="M1862" t="str">
            <v>prawns</v>
          </cell>
          <cell r="N1862" t="str">
            <v>prawns</v>
          </cell>
          <cell r="O1862" t="str">
            <v>Macrozoobenthos</v>
          </cell>
          <cell r="P1862" t="str">
            <v>BMS</v>
          </cell>
        </row>
        <row r="1863">
          <cell r="C1863" t="str">
            <v>Nematocarcinus  sigmoides</v>
          </cell>
          <cell r="D1863" t="str">
            <v>Arthropoda/Crustacea</v>
          </cell>
          <cell r="E1863" t="str">
            <v>Crustacea/Malacostraca/Eumalacostraca/Eucarida</v>
          </cell>
          <cell r="F1863" t="str">
            <v>Decapoda/Dendrobranchiata/Caridea/Nematocarcinidae</v>
          </cell>
          <cell r="G1863" t="str">
            <v>Arthropoda/CrustaceaCrustacea/Malacostraca/Eumalacostraca/EucaridaDecapoda/Dendrobranchiata/Caridea/Nematocarcinidae</v>
          </cell>
          <cell r="H1863" t="str">
            <v>pelagic crustacean</v>
          </cell>
          <cell r="I1863" t="str">
            <v>megabenthos</v>
          </cell>
          <cell r="J1863" t="str">
            <v>megabenthos</v>
          </cell>
          <cell r="K1863" t="str">
            <v>prawns</v>
          </cell>
          <cell r="L1863" t="str">
            <v>megabenthos</v>
          </cell>
          <cell r="M1863" t="str">
            <v>prawns</v>
          </cell>
          <cell r="N1863" t="str">
            <v>prawns</v>
          </cell>
          <cell r="O1863" t="str">
            <v>Macrozoobenthos</v>
          </cell>
          <cell r="P1863" t="str">
            <v>BMS</v>
          </cell>
        </row>
        <row r="1864">
          <cell r="C1864" t="str">
            <v>Nematocarcinus spp.</v>
          </cell>
          <cell r="D1864" t="str">
            <v>Arthropoda</v>
          </cell>
          <cell r="E1864" t="str">
            <v>Malacostraca</v>
          </cell>
          <cell r="F1864" t="str">
            <v>Nematocarcinidae</v>
          </cell>
          <cell r="J1864">
            <v>0</v>
          </cell>
          <cell r="K1864">
            <v>0</v>
          </cell>
          <cell r="L1864">
            <v>0</v>
          </cell>
          <cell r="M1864">
            <v>0</v>
          </cell>
          <cell r="O1864" t="str">
            <v>Macrozoobenthos</v>
          </cell>
          <cell r="P1864" t="str">
            <v>BMS</v>
          </cell>
        </row>
        <row r="1865">
          <cell r="C1865" t="str">
            <v>Stylodactylidae cf. Stylodactylus stebbingi</v>
          </cell>
          <cell r="D1865" t="str">
            <v>Arthropoda/Crustacea</v>
          </cell>
          <cell r="E1865" t="str">
            <v>Malacostraca/Eumalacostraca/Eucarida</v>
          </cell>
          <cell r="F1865" t="str">
            <v>Decapoda/Pleocyemata/Caridea/Stylodactylidae</v>
          </cell>
          <cell r="G1865" t="str">
            <v>Arthropoda/CrustaceaMalacostraca/Eumalacostraca/EucaridaDecapoda/Pleocyemata/Caridea/Stylodactylidae</v>
          </cell>
          <cell r="H1865" t="str">
            <v>pelagic crustacean</v>
          </cell>
          <cell r="I1865" t="str">
            <v>pelagic crustacean</v>
          </cell>
          <cell r="J1865" t="str">
            <v>pelagic crustacean</v>
          </cell>
          <cell r="K1865" t="str">
            <v>prawns</v>
          </cell>
          <cell r="L1865" t="str">
            <v>megabenthos</v>
          </cell>
          <cell r="M1865" t="str">
            <v>prawns</v>
          </cell>
          <cell r="N1865" t="str">
            <v>megabenthos</v>
          </cell>
          <cell r="O1865" t="str">
            <v>Macrozoobenthos</v>
          </cell>
          <cell r="P1865" t="str">
            <v>BMS</v>
          </cell>
        </row>
        <row r="1866">
          <cell r="C1866" t="str">
            <v>Pasiphae sp.</v>
          </cell>
          <cell r="D1866" t="str">
            <v>Arthropoda/Crustacea</v>
          </cell>
          <cell r="E1866" t="str">
            <v>Malacostraca/Eumalacostraca/Eucarida</v>
          </cell>
          <cell r="F1866" t="str">
            <v>Decapoda/Pleocyemata/Caridea/Pasiphaeidae</v>
          </cell>
          <cell r="G1866" t="str">
            <v>Arthropoda/CrustaceaMalacostraca/Eumalacostraca/EucaridaDecapoda/Pleocyemata/Caridea/Pasiphaeidae</v>
          </cell>
          <cell r="H1866" t="str">
            <v>pelagic crustacean</v>
          </cell>
          <cell r="I1866" t="str">
            <v>pelagic crustacean</v>
          </cell>
          <cell r="J1866" t="str">
            <v>pelagic crustacean</v>
          </cell>
          <cell r="K1866" t="str">
            <v>prawns</v>
          </cell>
          <cell r="L1866" t="str">
            <v>megabenthos</v>
          </cell>
          <cell r="M1866" t="str">
            <v>prawns</v>
          </cell>
          <cell r="N1866" t="str">
            <v>prawns</v>
          </cell>
          <cell r="O1866" t="str">
            <v>Macrozoobenthos</v>
          </cell>
          <cell r="P1866" t="str">
            <v>BMS</v>
          </cell>
        </row>
        <row r="1867">
          <cell r="C1867" t="str">
            <v>Pasiphaeidae</v>
          </cell>
          <cell r="D1867" t="str">
            <v>Arthropoda/Crustacea</v>
          </cell>
          <cell r="E1867" t="str">
            <v>Malacostraca/Eumalacostraca/Eucarida</v>
          </cell>
          <cell r="F1867" t="str">
            <v>Decapoda/Pleocyemata/Caridea/Pasiphaeidae</v>
          </cell>
          <cell r="G1867" t="str">
            <v>Arthropoda/CrustaceaMalacostraca/Eumalacostraca/EucaridaDecapoda/Pleocyemata/Caridea/Pasiphaeidae</v>
          </cell>
          <cell r="H1867" t="str">
            <v>pelagic crustacean</v>
          </cell>
          <cell r="I1867" t="str">
            <v>pelagic crustacean</v>
          </cell>
          <cell r="J1867" t="str">
            <v>pelagic crustacean</v>
          </cell>
          <cell r="K1867" t="str">
            <v>prawns</v>
          </cell>
          <cell r="L1867" t="str">
            <v>megabenthos</v>
          </cell>
          <cell r="M1867" t="str">
            <v>prawns</v>
          </cell>
          <cell r="N1867" t="str">
            <v>prawns</v>
          </cell>
          <cell r="O1867" t="str">
            <v>Macrozoobenthos</v>
          </cell>
          <cell r="P1867" t="str">
            <v>BMS</v>
          </cell>
        </row>
        <row r="1868">
          <cell r="C1868" t="str">
            <v>Pasiphaeidae - undifferentiated</v>
          </cell>
          <cell r="O1868" t="str">
            <v>Macrozoobenthos</v>
          </cell>
          <cell r="P1868" t="str">
            <v>BMS</v>
          </cell>
        </row>
        <row r="1869">
          <cell r="C1869" t="str">
            <v>Pasiphaea barnardi</v>
          </cell>
          <cell r="D1869" t="str">
            <v>Arthropoda</v>
          </cell>
          <cell r="E1869" t="str">
            <v>Malacostraca</v>
          </cell>
          <cell r="F1869" t="str">
            <v>Pasiphaeidae</v>
          </cell>
          <cell r="J1869">
            <v>0</v>
          </cell>
          <cell r="K1869">
            <v>0</v>
          </cell>
          <cell r="L1869">
            <v>0</v>
          </cell>
          <cell r="M1869">
            <v>0</v>
          </cell>
          <cell r="O1869" t="str">
            <v>Macrozoobenthos</v>
          </cell>
          <cell r="P1869" t="str">
            <v>BMS</v>
          </cell>
        </row>
        <row r="1870">
          <cell r="C1870" t="str">
            <v>Parapasiphae sulcatifrons</v>
          </cell>
          <cell r="D1870" t="str">
            <v>Arthropoda</v>
          </cell>
          <cell r="E1870" t="str">
            <v>Malacostraca</v>
          </cell>
          <cell r="F1870" t="str">
            <v>Pasiphaeidae</v>
          </cell>
          <cell r="J1870">
            <v>0</v>
          </cell>
          <cell r="K1870">
            <v>0</v>
          </cell>
          <cell r="L1870">
            <v>0</v>
          </cell>
          <cell r="M1870">
            <v>0</v>
          </cell>
          <cell r="O1870" t="str">
            <v>Macrozoobenthos</v>
          </cell>
          <cell r="P1870" t="str">
            <v>BMS</v>
          </cell>
        </row>
        <row r="1871">
          <cell r="C1871" t="str">
            <v>Leptochela sydniensis</v>
          </cell>
          <cell r="D1871" t="str">
            <v>Arthropoda/Crustacea</v>
          </cell>
          <cell r="E1871" t="str">
            <v>Malacostraca/Eumalacostraca/Eucarida</v>
          </cell>
          <cell r="F1871" t="str">
            <v>Decapoda/Pleocyemata/Caridea/Pasiphaeidae</v>
          </cell>
          <cell r="G1871" t="str">
            <v>Arthropoda/CrustaceaMalacostraca/Eumalacostraca/EucaridaDecapoda/Pleocyemata/Caridea/Pasiphaeidae</v>
          </cell>
          <cell r="H1871" t="str">
            <v>megabenthic</v>
          </cell>
          <cell r="I1871" t="str">
            <v>megabenthos</v>
          </cell>
          <cell r="J1871" t="str">
            <v>megabenthos</v>
          </cell>
          <cell r="K1871" t="str">
            <v>megabenthos</v>
          </cell>
          <cell r="L1871" t="str">
            <v>megabenthos</v>
          </cell>
          <cell r="M1871" t="str">
            <v>megabenthos</v>
          </cell>
          <cell r="N1871" t="str">
            <v>megabenthos</v>
          </cell>
          <cell r="O1871" t="str">
            <v>Macrozoobenthos</v>
          </cell>
          <cell r="P1871" t="str">
            <v>BMS</v>
          </cell>
        </row>
        <row r="1872">
          <cell r="C1872" t="str">
            <v>Alainopasiphaea australis</v>
          </cell>
          <cell r="O1872" t="str">
            <v>Macrozoobenthos</v>
          </cell>
          <cell r="P1872" t="str">
            <v>BMS</v>
          </cell>
        </row>
        <row r="1873">
          <cell r="C1873" t="str">
            <v>Pasiphaea cf oshoroae sp. nov</v>
          </cell>
          <cell r="D1873" t="str">
            <v>Arthropoda</v>
          </cell>
          <cell r="E1873" t="str">
            <v>Malacostraca</v>
          </cell>
          <cell r="F1873" t="str">
            <v>Pasiphaeidae</v>
          </cell>
          <cell r="J1873">
            <v>0</v>
          </cell>
          <cell r="K1873">
            <v>0</v>
          </cell>
          <cell r="L1873">
            <v>0</v>
          </cell>
          <cell r="M1873">
            <v>0</v>
          </cell>
          <cell r="O1873" t="str">
            <v>Macrozoobenthos</v>
          </cell>
          <cell r="P1873" t="str">
            <v>BMS</v>
          </cell>
        </row>
        <row r="1874">
          <cell r="C1874" t="str">
            <v>Pasiphaea cf longitaenia sp. nov.</v>
          </cell>
          <cell r="D1874" t="str">
            <v>Arthropoda</v>
          </cell>
          <cell r="E1874" t="str">
            <v>Malacostraca</v>
          </cell>
          <cell r="F1874" t="str">
            <v>Pasiphaeidae</v>
          </cell>
          <cell r="J1874">
            <v>0</v>
          </cell>
          <cell r="K1874">
            <v>0</v>
          </cell>
          <cell r="L1874">
            <v>0</v>
          </cell>
          <cell r="M1874">
            <v>0</v>
          </cell>
          <cell r="O1874" t="str">
            <v>Macrozoobenthos</v>
          </cell>
          <cell r="P1874" t="str">
            <v>BMS</v>
          </cell>
        </row>
        <row r="1875">
          <cell r="C1875" t="str">
            <v>Pasiphaea sp. 1</v>
          </cell>
          <cell r="O1875" t="str">
            <v>Macrozoobenthos</v>
          </cell>
          <cell r="P1875" t="str">
            <v>BMS</v>
          </cell>
        </row>
        <row r="1876">
          <cell r="C1876" t="str">
            <v>Pasiphaea sp. 2</v>
          </cell>
          <cell r="O1876" t="str">
            <v>Macrozoobenthos</v>
          </cell>
          <cell r="P1876" t="str">
            <v>BMS</v>
          </cell>
        </row>
        <row r="1877">
          <cell r="C1877" t="str">
            <v>Pasiphaea sp. 3</v>
          </cell>
          <cell r="O1877" t="str">
            <v>Macrozoobenthos</v>
          </cell>
          <cell r="P1877" t="str">
            <v>BMS</v>
          </cell>
        </row>
        <row r="1878">
          <cell r="C1878" t="str">
            <v>Penaeidae sp. 1</v>
          </cell>
          <cell r="O1878" t="str">
            <v>Macrozoobenthos</v>
          </cell>
          <cell r="P1878" t="str">
            <v>BMS</v>
          </cell>
        </row>
        <row r="1879">
          <cell r="C1879" t="str">
            <v>Campylonotidae</v>
          </cell>
          <cell r="D1879" t="str">
            <v>Arthropoda/Crustacea</v>
          </cell>
          <cell r="E1879" t="str">
            <v>Malacostraca/Eumalacostraca/Eucarida</v>
          </cell>
          <cell r="F1879" t="str">
            <v>Decapoda/Pleocyemata/Caridea/Campylonotidae</v>
          </cell>
          <cell r="G1879" t="str">
            <v>Arthropoda/CrustaceaMalacostraca/Eumalacostraca/EucaridaDecapoda/Pleocyemata/Caridea/Campylonotidae</v>
          </cell>
          <cell r="H1879" t="str">
            <v>benthic crustacean</v>
          </cell>
          <cell r="I1879" t="str">
            <v>megabenthos</v>
          </cell>
          <cell r="J1879" t="str">
            <v>megabenthos</v>
          </cell>
          <cell r="K1879" t="str">
            <v>prawns</v>
          </cell>
          <cell r="L1879" t="str">
            <v>megabenthos</v>
          </cell>
          <cell r="M1879" t="str">
            <v>prawns</v>
          </cell>
          <cell r="N1879" t="str">
            <v>Large zooplankton (carnivorous)</v>
          </cell>
          <cell r="O1879" t="str">
            <v>Macrozoobenthos</v>
          </cell>
          <cell r="P1879" t="str">
            <v>BMS</v>
          </cell>
        </row>
        <row r="1880">
          <cell r="C1880" t="str">
            <v>Campylonotus sp.</v>
          </cell>
          <cell r="D1880" t="str">
            <v>Arthropoda/Crustacea</v>
          </cell>
          <cell r="E1880" t="str">
            <v>Malacostraca/Eumalacostraca/Eucarida</v>
          </cell>
          <cell r="F1880" t="str">
            <v>Decapoda/Pleocyemata/Caridea/Campylonotidae</v>
          </cell>
          <cell r="G1880" t="str">
            <v>Arthropoda/CrustaceaMalacostraca/Eumalacostraca/EucaridaDecapoda/Pleocyemata/Caridea/Campylonotidae</v>
          </cell>
          <cell r="H1880" t="str">
            <v>benthic crustacean</v>
          </cell>
          <cell r="I1880" t="str">
            <v>megabenthos</v>
          </cell>
          <cell r="J1880" t="str">
            <v>megabenthos</v>
          </cell>
          <cell r="K1880" t="str">
            <v>prawns</v>
          </cell>
          <cell r="L1880" t="str">
            <v>megabenthos</v>
          </cell>
          <cell r="M1880" t="str">
            <v>prawns</v>
          </cell>
          <cell r="N1880" t="str">
            <v>Large zooplankton (carnivorous)</v>
          </cell>
          <cell r="O1880" t="str">
            <v>Macrozoobenthos</v>
          </cell>
          <cell r="P1880" t="str">
            <v>BMS</v>
          </cell>
        </row>
        <row r="1881">
          <cell r="C1881" t="str">
            <v>Palaemonidae</v>
          </cell>
          <cell r="D1881" t="str">
            <v>Arthropoda/Crustacea</v>
          </cell>
          <cell r="E1881" t="str">
            <v>Malacostraca/Eumalacostraca/Eucarida</v>
          </cell>
          <cell r="F1881" t="str">
            <v>Decapoda/Pleocyemata/Caridea/Palaemonidae</v>
          </cell>
          <cell r="G1881" t="str">
            <v>Arthropoda/CrustaceaMalacostraca/Eumalacostraca/EucaridaDecapoda/Pleocyemata/Caridea/Palaemonidae</v>
          </cell>
          <cell r="H1881" t="str">
            <v>pelagic crustacean</v>
          </cell>
          <cell r="I1881" t="str">
            <v>megabenthos</v>
          </cell>
          <cell r="J1881" t="str">
            <v>megabenthos</v>
          </cell>
          <cell r="K1881" t="str">
            <v>megabenthos</v>
          </cell>
          <cell r="L1881" t="str">
            <v>megabenthos</v>
          </cell>
          <cell r="M1881" t="str">
            <v>megabenthos</v>
          </cell>
          <cell r="N1881" t="str">
            <v>megabenthos</v>
          </cell>
          <cell r="O1881" t="str">
            <v>Macrozoobenthos</v>
          </cell>
          <cell r="P1881" t="str">
            <v>BMS</v>
          </cell>
        </row>
        <row r="1882">
          <cell r="C1882" t="str">
            <v>Pontoniinae</v>
          </cell>
          <cell r="D1882" t="str">
            <v>Arthropoda/Crustacea</v>
          </cell>
          <cell r="E1882" t="str">
            <v>Malacostraca/Eumalacostraca/Eucarida</v>
          </cell>
          <cell r="F1882" t="str">
            <v>Decapoda/Pleocyemata/Caridea/Palaemonidae/Pontoniinae</v>
          </cell>
          <cell r="G1882" t="str">
            <v>Arthropoda/CrustaceaMalacostraca/Eumalacostraca/EucaridaDecapoda/Pleocyemata/Caridea/Palaemonidae/Pontoniinae</v>
          </cell>
          <cell r="H1882" t="str">
            <v>megabenthic</v>
          </cell>
          <cell r="I1882" t="str">
            <v>megabenthos</v>
          </cell>
          <cell r="J1882" t="str">
            <v>megabenthos</v>
          </cell>
          <cell r="K1882" t="str">
            <v>megabenthos</v>
          </cell>
          <cell r="L1882" t="str">
            <v>megabenthos</v>
          </cell>
          <cell r="M1882" t="str">
            <v>megabenthos</v>
          </cell>
          <cell r="N1882" t="str">
            <v>megabenthos</v>
          </cell>
          <cell r="O1882" t="str">
            <v>Macrozoobenthos</v>
          </cell>
          <cell r="P1882" t="str">
            <v>BMS</v>
          </cell>
        </row>
        <row r="1883">
          <cell r="C1883" t="str">
            <v>Hymenoceridae - undifferentiated</v>
          </cell>
          <cell r="D1883" t="str">
            <v>Arthropoda</v>
          </cell>
          <cell r="E1883" t="str">
            <v>Malacostraca</v>
          </cell>
          <cell r="F1883" t="str">
            <v>Hymenoceridae</v>
          </cell>
          <cell r="J1883">
            <v>0</v>
          </cell>
          <cell r="K1883">
            <v>0</v>
          </cell>
          <cell r="L1883">
            <v>0</v>
          </cell>
          <cell r="M1883">
            <v>0</v>
          </cell>
          <cell r="O1883" t="str">
            <v>Macrozoobenthos</v>
          </cell>
          <cell r="P1883" t="str">
            <v>BMS</v>
          </cell>
        </row>
        <row r="1884">
          <cell r="C1884" t="str">
            <v>Alpheidae</v>
          </cell>
          <cell r="D1884" t="str">
            <v>Arthropoda/Crustacea</v>
          </cell>
          <cell r="E1884" t="str">
            <v>Malacostraca/Eumalacostraca/Eucarida</v>
          </cell>
          <cell r="F1884" t="str">
            <v>Decapoda/Pleocyemata/Caridea/Alpheidae</v>
          </cell>
          <cell r="G1884" t="str">
            <v>Arthropoda/CrustaceaMalacostraca/Eumalacostraca/EucaridaDecapoda/Pleocyemata/Caridea/Alpheidae</v>
          </cell>
          <cell r="H1884" t="str">
            <v>megabenthic</v>
          </cell>
          <cell r="I1884" t="str">
            <v>megabenthos</v>
          </cell>
          <cell r="J1884" t="str">
            <v>megabenthos</v>
          </cell>
          <cell r="K1884" t="str">
            <v>megabenthos</v>
          </cell>
          <cell r="L1884" t="str">
            <v>megabenthos</v>
          </cell>
          <cell r="M1884" t="str">
            <v>megabenthos</v>
          </cell>
          <cell r="N1884" t="str">
            <v>megabenthos</v>
          </cell>
          <cell r="O1884" t="str">
            <v>Macrozoobenthos</v>
          </cell>
          <cell r="P1884" t="str">
            <v>BMS</v>
          </cell>
        </row>
        <row r="1885">
          <cell r="C1885" t="str">
            <v>Alpheopsis trispinosus</v>
          </cell>
          <cell r="D1885" t="str">
            <v>Arthropoda/Crustacea</v>
          </cell>
          <cell r="E1885" t="str">
            <v>Malacostraca/Eumalacostraca/Eucarida</v>
          </cell>
          <cell r="F1885" t="str">
            <v>Decapoda/Pleocyemata/Caridea/Alpheidae</v>
          </cell>
          <cell r="G1885" t="str">
            <v>Arthropoda/CrustaceaMalacostraca/Eumalacostraca/EucaridaDecapoda/Pleocyemata/Caridea/Alpheidae</v>
          </cell>
          <cell r="H1885" t="str">
            <v>megabenthic</v>
          </cell>
          <cell r="I1885" t="str">
            <v>megabenthos</v>
          </cell>
          <cell r="J1885" t="str">
            <v>megabenthos</v>
          </cell>
          <cell r="K1885" t="str">
            <v>megabenthos</v>
          </cell>
          <cell r="L1885" t="str">
            <v>megabenthos</v>
          </cell>
          <cell r="M1885" t="str">
            <v>megabenthos</v>
          </cell>
          <cell r="N1885" t="str">
            <v>megabenthos</v>
          </cell>
          <cell r="O1885" t="str">
            <v>Macrozoobenthos</v>
          </cell>
          <cell r="P1885" t="str">
            <v>BMS</v>
          </cell>
        </row>
        <row r="1886">
          <cell r="C1886" t="str">
            <v>Alpheus hailstonei</v>
          </cell>
          <cell r="D1886" t="str">
            <v>Arthropoda/Crustacea</v>
          </cell>
          <cell r="E1886" t="str">
            <v>Malacostraca/Eumalacostraca/Eucarida</v>
          </cell>
          <cell r="F1886" t="str">
            <v>Decapoda/Pleocyemata/Caridea/Alpheidae</v>
          </cell>
          <cell r="G1886" t="str">
            <v>Arthropoda/CrustaceaMalacostraca/Eumalacostraca/EucaridaDecapoda/Pleocyemata/Caridea/Alpheidae</v>
          </cell>
          <cell r="H1886" t="str">
            <v>megabenthic</v>
          </cell>
          <cell r="I1886" t="str">
            <v>megabenthos</v>
          </cell>
          <cell r="J1886" t="str">
            <v>megabenthos</v>
          </cell>
          <cell r="K1886" t="str">
            <v>megabenthos</v>
          </cell>
          <cell r="L1886" t="str">
            <v>megabenthos</v>
          </cell>
          <cell r="M1886" t="str">
            <v>megabenthos</v>
          </cell>
          <cell r="N1886" t="str">
            <v>megabenthos</v>
          </cell>
          <cell r="O1886" t="str">
            <v>Macrozoobenthos</v>
          </cell>
          <cell r="P1886" t="str">
            <v>BMS</v>
          </cell>
        </row>
        <row r="1887">
          <cell r="C1887" t="str">
            <v>Hippolytidae, Lysmatidae, Thoridae - undifferentiated</v>
          </cell>
          <cell r="O1887" t="str">
            <v>Macrozoobenthos</v>
          </cell>
          <cell r="P1887" t="str">
            <v>BMS</v>
          </cell>
        </row>
        <row r="1888">
          <cell r="C1888" t="str">
            <v>Nauticarius cf. marionis</v>
          </cell>
          <cell r="D1888" t="str">
            <v>Arthropoda/Crustacea</v>
          </cell>
          <cell r="E1888" t="str">
            <v>Malacostraca/Eumalacostraca/Eucarida</v>
          </cell>
          <cell r="F1888" t="str">
            <v>Decapoda/Pleocyemata/Caridea</v>
          </cell>
          <cell r="G1888" t="str">
            <v>Arthropoda/CrustaceaMalacostraca/Eumalacostraca/EucaridaDecapoda/Pleocyemata/Caridea</v>
          </cell>
          <cell r="H1888" t="str">
            <v>megabenthic</v>
          </cell>
          <cell r="I1888" t="str">
            <v>megabenthos</v>
          </cell>
          <cell r="J1888" t="str">
            <v>megabenthos</v>
          </cell>
          <cell r="K1888" t="str">
            <v>megabenthos</v>
          </cell>
          <cell r="L1888" t="str">
            <v>megabenthos</v>
          </cell>
          <cell r="M1888" t="str">
            <v>megabenthos</v>
          </cell>
          <cell r="N1888" t="str">
            <v>megabenthos</v>
          </cell>
          <cell r="O1888" t="str">
            <v>Macrozoobenthos</v>
          </cell>
          <cell r="P1888" t="str">
            <v>BMS</v>
          </cell>
        </row>
        <row r="1889">
          <cell r="C1889" t="str">
            <v>Lebbeus clarehannah</v>
          </cell>
          <cell r="D1889" t="str">
            <v>Arthropoda</v>
          </cell>
          <cell r="E1889" t="str">
            <v>Malacostraca</v>
          </cell>
          <cell r="F1889" t="str">
            <v>Thoridae</v>
          </cell>
          <cell r="J1889">
            <v>0</v>
          </cell>
          <cell r="K1889">
            <v>0</v>
          </cell>
          <cell r="L1889">
            <v>0</v>
          </cell>
          <cell r="M1889">
            <v>0</v>
          </cell>
          <cell r="O1889" t="str">
            <v>Macrozoobenthos</v>
          </cell>
          <cell r="P1889" t="str">
            <v>BMS</v>
          </cell>
        </row>
        <row r="1890">
          <cell r="C1890" t="str">
            <v>Eualus sp. nov. 2</v>
          </cell>
          <cell r="D1890" t="str">
            <v>Arthropoda</v>
          </cell>
          <cell r="E1890" t="str">
            <v>Malacostraca</v>
          </cell>
          <cell r="F1890" t="str">
            <v>Thoridae</v>
          </cell>
          <cell r="J1890">
            <v>0</v>
          </cell>
          <cell r="K1890">
            <v>0</v>
          </cell>
          <cell r="L1890">
            <v>0</v>
          </cell>
          <cell r="M1890">
            <v>0</v>
          </cell>
          <cell r="O1890" t="str">
            <v>Macrozoobenthos</v>
          </cell>
          <cell r="P1890" t="str">
            <v>BMS</v>
          </cell>
        </row>
        <row r="1891">
          <cell r="C1891" t="str">
            <v>Eualus sp. nov. 1</v>
          </cell>
          <cell r="D1891" t="str">
            <v>Arthropoda</v>
          </cell>
          <cell r="E1891" t="str">
            <v>Malacostraca</v>
          </cell>
          <cell r="F1891" t="str">
            <v>Thoridae</v>
          </cell>
          <cell r="J1891">
            <v>0</v>
          </cell>
          <cell r="K1891">
            <v>0</v>
          </cell>
          <cell r="L1891">
            <v>0</v>
          </cell>
          <cell r="M1891">
            <v>0</v>
          </cell>
          <cell r="O1891" t="str">
            <v>Macrozoobenthos</v>
          </cell>
          <cell r="P1891" t="str">
            <v>BMS</v>
          </cell>
        </row>
        <row r="1892">
          <cell r="C1892" t="str">
            <v>Lebbeus sp. nov. 1</v>
          </cell>
          <cell r="D1892" t="str">
            <v>Arthropoda</v>
          </cell>
          <cell r="E1892" t="str">
            <v>Malacostraca</v>
          </cell>
          <cell r="F1892" t="str">
            <v>Thoridae</v>
          </cell>
          <cell r="J1892">
            <v>0</v>
          </cell>
          <cell r="K1892">
            <v>0</v>
          </cell>
          <cell r="L1892">
            <v>0</v>
          </cell>
          <cell r="M1892">
            <v>0</v>
          </cell>
          <cell r="O1892" t="str">
            <v>Macrozoobenthos</v>
          </cell>
          <cell r="P1892" t="str">
            <v>BMS</v>
          </cell>
        </row>
        <row r="1893">
          <cell r="C1893" t="str">
            <v>Chlorotocus sp.</v>
          </cell>
          <cell r="D1893" t="str">
            <v>Arthropoda/Crustacea</v>
          </cell>
          <cell r="E1893" t="str">
            <v>Malacostraca/Eumalacostraca/Eucarida</v>
          </cell>
          <cell r="F1893" t="str">
            <v>Decapoda/Pleocyemata/Caridea/Pandalidae</v>
          </cell>
          <cell r="G1893" t="str">
            <v>Arthropoda/CrustaceaMalacostraca/Eumalacostraca/EucaridaDecapoda/Pleocyemata/Caridea/Pandalidae</v>
          </cell>
          <cell r="H1893" t="str">
            <v>pelagic crustacean</v>
          </cell>
          <cell r="I1893" t="str">
            <v>pelagic crustacean</v>
          </cell>
          <cell r="J1893" t="str">
            <v>pelagic crustacean</v>
          </cell>
          <cell r="K1893" t="str">
            <v>prawns</v>
          </cell>
          <cell r="L1893" t="str">
            <v>megabenthos</v>
          </cell>
          <cell r="M1893" t="str">
            <v>macrobenthos</v>
          </cell>
          <cell r="N1893" t="str">
            <v>megabenthos</v>
          </cell>
          <cell r="O1893" t="str">
            <v>Macrozoobenthos</v>
          </cell>
          <cell r="P1893" t="str">
            <v>BMS</v>
          </cell>
        </row>
        <row r="1894">
          <cell r="C1894" t="str">
            <v>Heterocarpus sp.</v>
          </cell>
          <cell r="D1894" t="str">
            <v>Arthropoda/Crustacea</v>
          </cell>
          <cell r="E1894" t="str">
            <v>Malacostraca/Eumalacostraca/Eucarida</v>
          </cell>
          <cell r="F1894" t="str">
            <v>Decapoda/Pleocyemata/Caridea/Pandalidae</v>
          </cell>
          <cell r="G1894" t="str">
            <v>Arthropoda/CrustaceaMalacostraca/Eumalacostraca/EucaridaDecapoda/Pleocyemata/Caridea/Pandalidae</v>
          </cell>
          <cell r="H1894" t="str">
            <v>pelagic crustacean</v>
          </cell>
          <cell r="I1894" t="str">
            <v>pelagic crustacean</v>
          </cell>
          <cell r="J1894" t="str">
            <v>pelagic crustacean</v>
          </cell>
          <cell r="K1894" t="str">
            <v>prawns</v>
          </cell>
          <cell r="L1894" t="str">
            <v>megabenthos</v>
          </cell>
          <cell r="M1894" t="str">
            <v>prawns</v>
          </cell>
          <cell r="N1894" t="str">
            <v>megabenthos</v>
          </cell>
          <cell r="O1894" t="str">
            <v>Macrozoobenthos</v>
          </cell>
          <cell r="P1894" t="str">
            <v>BMS</v>
          </cell>
        </row>
        <row r="1895">
          <cell r="C1895" t="str">
            <v>Pandalidae</v>
          </cell>
          <cell r="D1895" t="str">
            <v>Arthropoda/Crustacea</v>
          </cell>
          <cell r="E1895" t="str">
            <v>Malacostraca/Eumalacostraca/Eucarida</v>
          </cell>
          <cell r="F1895" t="str">
            <v>Decapoda/Pleocyemata/Caridea/Pandalidae</v>
          </cell>
          <cell r="G1895" t="str">
            <v>Arthropoda/CrustaceaMalacostraca/Eumalacostraca/EucaridaDecapoda/Pleocyemata/Caridea/Pandalidae</v>
          </cell>
          <cell r="H1895" t="str">
            <v>pelagic crustacean</v>
          </cell>
          <cell r="I1895" t="str">
            <v>pelagic crustacean</v>
          </cell>
          <cell r="J1895" t="str">
            <v>pelagic crustacean</v>
          </cell>
          <cell r="K1895" t="str">
            <v>prawns</v>
          </cell>
          <cell r="L1895" t="str">
            <v>megabenthos</v>
          </cell>
          <cell r="M1895" t="str">
            <v>prawns</v>
          </cell>
          <cell r="N1895" t="str">
            <v>prawns</v>
          </cell>
          <cell r="O1895" t="str">
            <v>Macrozoobenthos</v>
          </cell>
          <cell r="P1895" t="str">
            <v>BMS</v>
          </cell>
        </row>
        <row r="1896">
          <cell r="C1896" t="str">
            <v>Pandalidae larva</v>
          </cell>
          <cell r="D1896" t="str">
            <v>Arthropoda/Crustacea</v>
          </cell>
          <cell r="E1896" t="str">
            <v>Malacostraca/Eumalacostraca/Eucarida</v>
          </cell>
          <cell r="F1896" t="str">
            <v>Decapoda/Pleocyemata/Caridea/Pandalidae</v>
          </cell>
          <cell r="G1896" t="str">
            <v>Arthropoda/CrustaceaMalacostraca/Eumalacostraca/EucaridaDecapoda/Pleocyemata/Caridea/Pandalidae</v>
          </cell>
          <cell r="H1896" t="str">
            <v>pelagic crustacean</v>
          </cell>
          <cell r="I1896" t="str">
            <v>pelagic crustacean</v>
          </cell>
          <cell r="J1896" t="str">
            <v>pelagic crustacean</v>
          </cell>
          <cell r="K1896" t="str">
            <v>prawns</v>
          </cell>
          <cell r="L1896" t="str">
            <v>megabenthos</v>
          </cell>
          <cell r="M1896" t="str">
            <v>prawns</v>
          </cell>
          <cell r="N1896" t="str">
            <v>Large zooplankton (carnivorous)</v>
          </cell>
          <cell r="O1896" t="str">
            <v>Macrozoobenthos</v>
          </cell>
          <cell r="P1896" t="str">
            <v>BMS</v>
          </cell>
        </row>
        <row r="1897">
          <cell r="C1897" t="str">
            <v>Chlorotocus novaezealandiae</v>
          </cell>
          <cell r="D1897" t="str">
            <v>Arthropoda/Crustacea</v>
          </cell>
          <cell r="E1897" t="str">
            <v>Malacostraca/Eumalacostraca/Eucarida</v>
          </cell>
          <cell r="F1897" t="str">
            <v>Decapoda/Pleocyemata/Caridea/Pandalidae</v>
          </cell>
          <cell r="G1897" t="str">
            <v>Arthropoda/CrustaceaMalacostraca/Eumalacostraca/EucaridaDecapoda/Pleocyemata/Caridea/Pandalidae</v>
          </cell>
          <cell r="H1897" t="str">
            <v>pelagic crustacean</v>
          </cell>
          <cell r="I1897" t="str">
            <v>pelagic crustacean</v>
          </cell>
          <cell r="J1897" t="str">
            <v>pelagic crustacean</v>
          </cell>
          <cell r="K1897" t="str">
            <v>prawns</v>
          </cell>
          <cell r="L1897" t="str">
            <v>megabenthos</v>
          </cell>
          <cell r="M1897" t="str">
            <v>megabenthos</v>
          </cell>
          <cell r="N1897" t="str">
            <v>megabenthos</v>
          </cell>
          <cell r="O1897" t="str">
            <v>Macrozoobenthos</v>
          </cell>
          <cell r="P1897" t="str">
            <v>BMS</v>
          </cell>
        </row>
        <row r="1898">
          <cell r="C1898" t="str">
            <v>Plesionika martia</v>
          </cell>
          <cell r="D1898" t="str">
            <v>Arthropoda/Crustacea</v>
          </cell>
          <cell r="E1898" t="str">
            <v>Malacostraca/Eumalacostraca/Eucarida</v>
          </cell>
          <cell r="F1898" t="str">
            <v>Decapoda/Pleocyemata/Caridea/Pandalidae</v>
          </cell>
          <cell r="G1898" t="str">
            <v>Arthropoda/CrustaceaMalacostraca/Eumalacostraca/EucaridaDecapoda/Pleocyemata/Caridea/Pandalidae</v>
          </cell>
          <cell r="H1898" t="str">
            <v>megabenthic</v>
          </cell>
          <cell r="I1898" t="str">
            <v>megabenthos</v>
          </cell>
          <cell r="J1898" t="str">
            <v>megabenthos</v>
          </cell>
          <cell r="K1898" t="str">
            <v>megabenthos</v>
          </cell>
          <cell r="L1898" t="str">
            <v>megabenthos</v>
          </cell>
          <cell r="M1898" t="str">
            <v>megabenthos</v>
          </cell>
          <cell r="N1898" t="str">
            <v>megabenthos</v>
          </cell>
          <cell r="O1898" t="str">
            <v>Macrozoobenthos</v>
          </cell>
          <cell r="P1898" t="str">
            <v>BMS</v>
          </cell>
        </row>
        <row r="1899">
          <cell r="C1899" t="str">
            <v>Plesionika semilaevis</v>
          </cell>
          <cell r="D1899" t="str">
            <v>Arthropoda</v>
          </cell>
          <cell r="E1899" t="str">
            <v>Malacostraca</v>
          </cell>
          <cell r="F1899" t="str">
            <v>Pandalidae</v>
          </cell>
          <cell r="J1899">
            <v>0</v>
          </cell>
          <cell r="K1899">
            <v>0</v>
          </cell>
          <cell r="L1899">
            <v>0</v>
          </cell>
          <cell r="M1899">
            <v>0</v>
          </cell>
          <cell r="O1899" t="str">
            <v>Macrozoobenthos</v>
          </cell>
          <cell r="P1899" t="str">
            <v>BMS</v>
          </cell>
        </row>
        <row r="1900">
          <cell r="C1900" t="str">
            <v>Plesionika edwardsii</v>
          </cell>
          <cell r="O1900" t="str">
            <v>Macrozoobenthos</v>
          </cell>
          <cell r="P1900" t="str">
            <v>BMS</v>
          </cell>
        </row>
        <row r="1901">
          <cell r="C1901" t="str">
            <v>Chlorotocus crassicornis</v>
          </cell>
          <cell r="D1901" t="str">
            <v>Arthropoda/Crustacea</v>
          </cell>
          <cell r="E1901" t="str">
            <v>Malacostraca/Eumalacostraca/Eucarida</v>
          </cell>
          <cell r="F1901" t="str">
            <v>Decapoda/Pleocyemata/Caridea/Pandalidae</v>
          </cell>
          <cell r="G1901" t="str">
            <v>Arthropoda/CrustaceaMalacostraca/Eumalacostraca/EucaridaDecapoda/Pleocyemata/Caridea/Pandalidae</v>
          </cell>
          <cell r="H1901" t="str">
            <v>pelagic crustacean</v>
          </cell>
          <cell r="I1901" t="str">
            <v>pelagic crustacean</v>
          </cell>
          <cell r="J1901" t="str">
            <v>pelagic crustacean</v>
          </cell>
          <cell r="K1901" t="str">
            <v>prawns</v>
          </cell>
          <cell r="L1901" t="str">
            <v>megabenthos</v>
          </cell>
          <cell r="M1901" t="str">
            <v>megabenthos</v>
          </cell>
          <cell r="N1901" t="str">
            <v>megabenthos</v>
          </cell>
          <cell r="O1901" t="str">
            <v>Macrozoobenthos</v>
          </cell>
          <cell r="P1901" t="str">
            <v>BMS</v>
          </cell>
        </row>
        <row r="1902">
          <cell r="C1902" t="str">
            <v>Chlorotocus crassicornis</v>
          </cell>
          <cell r="O1902" t="str">
            <v>Macrozoobenthos</v>
          </cell>
          <cell r="P1902" t="str">
            <v>BMS</v>
          </cell>
        </row>
        <row r="1903">
          <cell r="C1903" t="str">
            <v>Plesionika spp.</v>
          </cell>
          <cell r="D1903" t="str">
            <v>Arthropoda/Crustacea</v>
          </cell>
          <cell r="E1903" t="str">
            <v>Malacostraca/Eumalacostraca/Eucarida</v>
          </cell>
          <cell r="F1903" t="str">
            <v>Decapoda/Pleocyemata/Caridea/Pandalidae</v>
          </cell>
          <cell r="G1903" t="str">
            <v>Arthropoda/CrustaceaMalacostraca/Eumalacostraca/EucaridaDecapoda/Pleocyemata/Caridea/Pandalidae</v>
          </cell>
          <cell r="H1903" t="str">
            <v>megabenthic</v>
          </cell>
          <cell r="I1903" t="str">
            <v>megabenthos</v>
          </cell>
          <cell r="J1903" t="str">
            <v>megabenthos</v>
          </cell>
          <cell r="K1903" t="str">
            <v>megabenthos</v>
          </cell>
          <cell r="L1903" t="str">
            <v>megabenthos</v>
          </cell>
          <cell r="M1903" t="str">
            <v>prawns</v>
          </cell>
          <cell r="N1903" t="str">
            <v>prawns</v>
          </cell>
          <cell r="O1903" t="str">
            <v>Macrozoobenthos</v>
          </cell>
          <cell r="P1903" t="str">
            <v>BMS</v>
          </cell>
        </row>
        <row r="1904">
          <cell r="C1904" t="str">
            <v>Glyphocrangonidae or Crangonidae</v>
          </cell>
          <cell r="D1904" t="str">
            <v>Arthropoda/Crustacea</v>
          </cell>
          <cell r="E1904" t="str">
            <v>Malacostraca/Eumalacostraca/Eucarida</v>
          </cell>
          <cell r="F1904" t="str">
            <v>Decapoda/Pleocyemata/Caridea</v>
          </cell>
          <cell r="G1904" t="str">
            <v>Arthropoda/CrustaceaMalacostraca/Eumalacostraca/EucaridaDecapoda/Pleocyemata/Caridea</v>
          </cell>
          <cell r="H1904" t="str">
            <v>megabenthic</v>
          </cell>
          <cell r="I1904" t="str">
            <v>megabenthos</v>
          </cell>
          <cell r="J1904" t="str">
            <v>megabenthos</v>
          </cell>
          <cell r="K1904" t="str">
            <v>megabenthos</v>
          </cell>
          <cell r="L1904" t="str">
            <v>megabenthos</v>
          </cell>
          <cell r="M1904" t="str">
            <v>megabenthos</v>
          </cell>
          <cell r="N1904" t="str">
            <v>megabenthos</v>
          </cell>
          <cell r="O1904" t="str">
            <v>Macrozoobenthos</v>
          </cell>
          <cell r="P1904" t="str">
            <v>BMS</v>
          </cell>
        </row>
        <row r="1905">
          <cell r="C1905" t="str">
            <v>Glyphocrangon elephas</v>
          </cell>
          <cell r="D1905" t="str">
            <v>Arthropoda</v>
          </cell>
          <cell r="E1905" t="str">
            <v>Malacostraca</v>
          </cell>
          <cell r="F1905" t="str">
            <v>Glyphocrangonidae</v>
          </cell>
          <cell r="J1905">
            <v>0</v>
          </cell>
          <cell r="K1905">
            <v>0</v>
          </cell>
          <cell r="L1905">
            <v>0</v>
          </cell>
          <cell r="M1905">
            <v>0</v>
          </cell>
          <cell r="O1905" t="str">
            <v>Macrozoobenthos</v>
          </cell>
          <cell r="P1905" t="str">
            <v>BMS</v>
          </cell>
        </row>
        <row r="1906">
          <cell r="C1906" t="str">
            <v>Glyphocrangon dimorpha</v>
          </cell>
          <cell r="D1906" t="str">
            <v>Arthropoda</v>
          </cell>
          <cell r="E1906" t="str">
            <v>Malacostraca</v>
          </cell>
          <cell r="F1906" t="str">
            <v>Glyphocrangonidae</v>
          </cell>
          <cell r="J1906">
            <v>0</v>
          </cell>
          <cell r="K1906">
            <v>0</v>
          </cell>
          <cell r="L1906">
            <v>0</v>
          </cell>
          <cell r="M1906">
            <v>0</v>
          </cell>
          <cell r="O1906" t="str">
            <v>Macrozoobenthos</v>
          </cell>
          <cell r="P1906" t="str">
            <v>BMS</v>
          </cell>
        </row>
        <row r="1907">
          <cell r="C1907" t="str">
            <v>Glyphocrangon cf ferox sp.nov.</v>
          </cell>
          <cell r="D1907" t="str">
            <v>Arthropoda</v>
          </cell>
          <cell r="E1907" t="str">
            <v>Malacostraca</v>
          </cell>
          <cell r="F1907" t="str">
            <v>Glyphocrangonidae</v>
          </cell>
          <cell r="J1907">
            <v>0</v>
          </cell>
          <cell r="K1907">
            <v>0</v>
          </cell>
          <cell r="L1907">
            <v>0</v>
          </cell>
          <cell r="M1907">
            <v>0</v>
          </cell>
          <cell r="O1907" t="str">
            <v>Macrozoobenthos</v>
          </cell>
          <cell r="P1907" t="str">
            <v>BMS</v>
          </cell>
        </row>
        <row r="1908">
          <cell r="C1908" t="str">
            <v>Glyphocrangon cf fimbriata sp. nov.</v>
          </cell>
          <cell r="D1908" t="str">
            <v>Arthropoda</v>
          </cell>
          <cell r="E1908" t="str">
            <v>Malacostraca</v>
          </cell>
          <cell r="F1908" t="str">
            <v>Glyphocrangonidae</v>
          </cell>
          <cell r="J1908">
            <v>0</v>
          </cell>
          <cell r="K1908">
            <v>0</v>
          </cell>
          <cell r="L1908">
            <v>0</v>
          </cell>
          <cell r="M1908">
            <v>0</v>
          </cell>
          <cell r="O1908" t="str">
            <v>Macrozoobenthos</v>
          </cell>
          <cell r="P1908" t="str">
            <v>BMS</v>
          </cell>
        </row>
        <row r="1909">
          <cell r="C1909" t="str">
            <v>Crangonidae</v>
          </cell>
          <cell r="D1909" t="str">
            <v>Arthropoda/Crustacea</v>
          </cell>
          <cell r="E1909" t="str">
            <v>Malacostraca/Eumalacostraca/Eucarida</v>
          </cell>
          <cell r="F1909" t="str">
            <v>Decapoda/Pleocyemata/Caridea/Crangonidae</v>
          </cell>
          <cell r="G1909" t="str">
            <v>Arthropoda/CrustaceaMalacostraca/Eumalacostraca/EucaridaDecapoda/Pleocyemata/Caridea/Crangonidae</v>
          </cell>
          <cell r="H1909" t="str">
            <v>benthic crustacean</v>
          </cell>
          <cell r="I1909" t="str">
            <v>megabenthos</v>
          </cell>
          <cell r="J1909" t="str">
            <v>megabenthos</v>
          </cell>
          <cell r="K1909" t="str">
            <v>megabenthos</v>
          </cell>
          <cell r="L1909" t="str">
            <v>megabenthos</v>
          </cell>
          <cell r="M1909" t="str">
            <v>megabenthos</v>
          </cell>
          <cell r="N1909" t="str">
            <v>megabenthos</v>
          </cell>
          <cell r="O1909" t="str">
            <v>Macrozoobenthos</v>
          </cell>
          <cell r="P1909" t="str">
            <v>BMS</v>
          </cell>
        </row>
        <row r="1910">
          <cell r="C1910" t="str">
            <v>Pontocaris sp.</v>
          </cell>
          <cell r="D1910" t="str">
            <v>Arthropoda/Crustacea</v>
          </cell>
          <cell r="E1910" t="str">
            <v>Malacostraca/Eumalacostraca/Eucarida</v>
          </cell>
          <cell r="F1910" t="str">
            <v>Decapoda/Pleocyemata/Caridea/Crangonidae</v>
          </cell>
          <cell r="G1910" t="str">
            <v>Arthropoda/CrustaceaMalacostraca/Eumalacostraca/EucaridaDecapoda/Pleocyemata/Caridea/Crangonidae</v>
          </cell>
          <cell r="H1910" t="str">
            <v>megabenthic</v>
          </cell>
          <cell r="I1910" t="str">
            <v>megabenthos</v>
          </cell>
          <cell r="J1910" t="str">
            <v>megabenthos</v>
          </cell>
          <cell r="K1910" t="str">
            <v>megabenthos</v>
          </cell>
          <cell r="L1910" t="str">
            <v>megabenthos</v>
          </cell>
          <cell r="M1910" t="str">
            <v>megabenthos</v>
          </cell>
          <cell r="N1910" t="str">
            <v>megabenthos</v>
          </cell>
          <cell r="O1910" t="str">
            <v>Macrozoobenthos</v>
          </cell>
          <cell r="P1910" t="str">
            <v>BMS</v>
          </cell>
        </row>
        <row r="1911">
          <cell r="C1911" t="str">
            <v>Pontocaris lacazui</v>
          </cell>
          <cell r="D1911" t="str">
            <v>Arthropoda/Crustacea</v>
          </cell>
          <cell r="E1911" t="str">
            <v>Malacostraca/Eumalacostraca/Eucarida</v>
          </cell>
          <cell r="F1911" t="str">
            <v>Decapoda/Pleocyemata/Caridea/Crangonidae</v>
          </cell>
          <cell r="G1911" t="str">
            <v>Arthropoda/CrustaceaMalacostraca/Eumalacostraca/EucaridaDecapoda/Pleocyemata/Caridea/Crangonidae</v>
          </cell>
          <cell r="H1911" t="str">
            <v>megabenthic</v>
          </cell>
          <cell r="I1911" t="str">
            <v>megabenthos</v>
          </cell>
          <cell r="J1911" t="str">
            <v>megabenthos</v>
          </cell>
          <cell r="K1911" t="str">
            <v>megabenthos</v>
          </cell>
          <cell r="L1911" t="str">
            <v>megabenthos</v>
          </cell>
          <cell r="M1911" t="str">
            <v>megabenthos</v>
          </cell>
          <cell r="N1911" t="str">
            <v>megabenthos</v>
          </cell>
          <cell r="O1911" t="str">
            <v>Macrozoobenthos</v>
          </cell>
          <cell r="P1911" t="str">
            <v>BMS</v>
          </cell>
        </row>
        <row r="1912">
          <cell r="C1912" t="str">
            <v>Aegaeon lacazei</v>
          </cell>
          <cell r="D1912" t="str">
            <v>Arthropoda</v>
          </cell>
          <cell r="E1912" t="str">
            <v>Malacostraca</v>
          </cell>
          <cell r="F1912" t="str">
            <v>Crangonidae</v>
          </cell>
          <cell r="J1912">
            <v>0</v>
          </cell>
          <cell r="K1912">
            <v>0</v>
          </cell>
          <cell r="L1912">
            <v>0</v>
          </cell>
          <cell r="M1912">
            <v>0</v>
          </cell>
          <cell r="O1912" t="str">
            <v>Macrozoobenthos</v>
          </cell>
          <cell r="P1912" t="str">
            <v>BMS</v>
          </cell>
        </row>
        <row r="1913">
          <cell r="C1913" t="str">
            <v>Lissosabinea lynseyae</v>
          </cell>
          <cell r="O1913" t="str">
            <v>Macrozoobenthos</v>
          </cell>
          <cell r="P1913" t="str">
            <v>BMS</v>
          </cell>
        </row>
        <row r="1914">
          <cell r="C1914" t="str">
            <v>Parapontophilus cf difficilis</v>
          </cell>
          <cell r="D1914" t="str">
            <v>Arthropoda</v>
          </cell>
          <cell r="E1914" t="str">
            <v>Malacostraca</v>
          </cell>
          <cell r="F1914" t="str">
            <v>Crangonidae</v>
          </cell>
          <cell r="J1914">
            <v>0</v>
          </cell>
          <cell r="K1914">
            <v>0</v>
          </cell>
          <cell r="L1914">
            <v>0</v>
          </cell>
          <cell r="M1914">
            <v>0</v>
          </cell>
          <cell r="O1914" t="str">
            <v>Macrozoobenthos</v>
          </cell>
          <cell r="P1914" t="str">
            <v>BMS</v>
          </cell>
        </row>
        <row r="1915">
          <cell r="C1915" t="str">
            <v>Parapontophilus spp.</v>
          </cell>
          <cell r="D1915" t="str">
            <v>Arthropoda</v>
          </cell>
          <cell r="E1915" t="str">
            <v>Malacostraca</v>
          </cell>
          <cell r="F1915" t="str">
            <v>Crangonidae</v>
          </cell>
          <cell r="J1915">
            <v>0</v>
          </cell>
          <cell r="K1915">
            <v>0</v>
          </cell>
          <cell r="L1915">
            <v>0</v>
          </cell>
          <cell r="M1915">
            <v>0</v>
          </cell>
          <cell r="O1915" t="str">
            <v>Macrozoobenthos</v>
          </cell>
          <cell r="P1915" t="str">
            <v>BMS</v>
          </cell>
        </row>
        <row r="1916">
          <cell r="C1916" t="str">
            <v>lobster, unspecified (NSW)</v>
          </cell>
          <cell r="K1916" t="str">
            <v>megabenthos</v>
          </cell>
          <cell r="L1916" t="str">
            <v>megabenthos</v>
          </cell>
          <cell r="M1916" t="str">
            <v>megabenthos</v>
          </cell>
          <cell r="N1916" t="str">
            <v xml:space="preserve"> </v>
          </cell>
          <cell r="O1916" t="str">
            <v>Macrozoobenthos</v>
          </cell>
          <cell r="P1916" t="str">
            <v>BMS</v>
          </cell>
        </row>
        <row r="1917">
          <cell r="C1917" t="str">
            <v>Nephropidae</v>
          </cell>
          <cell r="D1917">
            <v>0</v>
          </cell>
          <cell r="E1917">
            <v>0</v>
          </cell>
          <cell r="F1917">
            <v>0</v>
          </cell>
          <cell r="G1917">
            <v>0</v>
          </cell>
          <cell r="H1917" t="str">
            <v>scampi</v>
          </cell>
          <cell r="I1917">
            <v>0</v>
          </cell>
          <cell r="J1917">
            <v>0</v>
          </cell>
          <cell r="K1917" t="str">
            <v>megabenthos</v>
          </cell>
          <cell r="L1917" t="str">
            <v>megabenthos</v>
          </cell>
          <cell r="M1917" t="str">
            <v>megabenthos</v>
          </cell>
          <cell r="N1917" t="str">
            <v>megabenthos</v>
          </cell>
          <cell r="O1917" t="str">
            <v>Commercial prawns</v>
          </cell>
          <cell r="P1917" t="str">
            <v>PWN</v>
          </cell>
        </row>
        <row r="1918">
          <cell r="C1918" t="str">
            <v>Metanephrops velutinus</v>
          </cell>
          <cell r="D1918" t="str">
            <v>Arthropoda</v>
          </cell>
          <cell r="E1918" t="str">
            <v>Malacostraca</v>
          </cell>
          <cell r="F1918" t="str">
            <v>Nephropidae</v>
          </cell>
          <cell r="J1918">
            <v>0</v>
          </cell>
          <cell r="K1918">
            <v>0</v>
          </cell>
          <cell r="L1918">
            <v>0</v>
          </cell>
          <cell r="M1918">
            <v>0</v>
          </cell>
          <cell r="O1918" t="str">
            <v>Macrozoobenthos</v>
          </cell>
          <cell r="P1918" t="str">
            <v>BMS</v>
          </cell>
        </row>
        <row r="1919">
          <cell r="C1919" t="str">
            <v>Nephropsis acanthura</v>
          </cell>
          <cell r="D1919" t="str">
            <v>Arthropoda</v>
          </cell>
          <cell r="E1919" t="str">
            <v>Malacostraca</v>
          </cell>
          <cell r="F1919" t="str">
            <v>Nephropidae</v>
          </cell>
          <cell r="J1919">
            <v>0</v>
          </cell>
          <cell r="K1919">
            <v>0</v>
          </cell>
          <cell r="L1919">
            <v>0</v>
          </cell>
          <cell r="M1919">
            <v>0</v>
          </cell>
          <cell r="O1919" t="str">
            <v>Macrozoobenthos</v>
          </cell>
          <cell r="P1919" t="str">
            <v>BMS</v>
          </cell>
        </row>
        <row r="1920">
          <cell r="C1920" t="str">
            <v>Nephropsis suhmi</v>
          </cell>
          <cell r="D1920" t="str">
            <v>Arthropoda</v>
          </cell>
          <cell r="E1920" t="str">
            <v>Malacostraca</v>
          </cell>
          <cell r="F1920" t="str">
            <v>Nephropidae</v>
          </cell>
          <cell r="J1920">
            <v>0</v>
          </cell>
          <cell r="K1920">
            <v>0</v>
          </cell>
          <cell r="L1920">
            <v>0</v>
          </cell>
          <cell r="M1920">
            <v>0</v>
          </cell>
          <cell r="O1920" t="str">
            <v>Macrozoobenthos</v>
          </cell>
          <cell r="P1920" t="str">
            <v>BMS</v>
          </cell>
        </row>
        <row r="1921">
          <cell r="C1921" t="str">
            <v>Parastacidae</v>
          </cell>
          <cell r="D1921">
            <v>0</v>
          </cell>
          <cell r="E1921">
            <v>0</v>
          </cell>
          <cell r="F1921">
            <v>0</v>
          </cell>
          <cell r="K1921" t="str">
            <v>megabenthos</v>
          </cell>
          <cell r="L1921" t="str">
            <v>megabenthos</v>
          </cell>
          <cell r="M1921" t="str">
            <v>megabenthos</v>
          </cell>
          <cell r="N1921" t="str">
            <v>megabenthos</v>
          </cell>
          <cell r="O1921" t="str">
            <v>Macrozoobenthos</v>
          </cell>
          <cell r="P1921" t="str">
            <v>BMS</v>
          </cell>
        </row>
        <row r="1922">
          <cell r="C1922" t="str">
            <v>Cherax destructor</v>
          </cell>
          <cell r="K1922" t="str">
            <v>yabbie</v>
          </cell>
          <cell r="L1922" t="str">
            <v>megabenthos</v>
          </cell>
          <cell r="M1922" t="str">
            <v>megabenthos</v>
          </cell>
          <cell r="N1922" t="str">
            <v>megabenthos</v>
          </cell>
          <cell r="O1922" t="str">
            <v>Macrozoobenthos</v>
          </cell>
          <cell r="P1922" t="str">
            <v>BMS</v>
          </cell>
        </row>
        <row r="1923">
          <cell r="C1923" t="str">
            <v>Thalassina squamifera</v>
          </cell>
          <cell r="D1923">
            <v>0</v>
          </cell>
          <cell r="E1923">
            <v>0</v>
          </cell>
          <cell r="F1923">
            <v>0</v>
          </cell>
          <cell r="K1923" t="str">
            <v>megabenthos</v>
          </cell>
          <cell r="L1923" t="str">
            <v>megabenthos</v>
          </cell>
          <cell r="M1923" t="str">
            <v>megabenthos</v>
          </cell>
          <cell r="N1923" t="str">
            <v>megabenthos</v>
          </cell>
          <cell r="O1923" t="str">
            <v>Macrozoobenthos</v>
          </cell>
          <cell r="P1923" t="str">
            <v>BMS</v>
          </cell>
        </row>
        <row r="1924">
          <cell r="C1924" t="str">
            <v>Ebalia tuberculosa</v>
          </cell>
          <cell r="D1924" t="str">
            <v>Arthropoda/Crustacea</v>
          </cell>
          <cell r="E1924" t="str">
            <v>Malacostraca/Eumalacostraca/Eucarida</v>
          </cell>
          <cell r="F1924" t="str">
            <v>Decapoda/Pleocyemata/Brachyura</v>
          </cell>
          <cell r="G1924" t="str">
            <v>Arthropoda/CrustaceaMalacostraca/Eumalacostraca/EucaridaDecapoda/Pleocyemata/Brachyura</v>
          </cell>
          <cell r="H1924" t="str">
            <v>megabenthic</v>
          </cell>
          <cell r="I1924" t="str">
            <v>megabenthos</v>
          </cell>
          <cell r="J1924" t="str">
            <v>megabenthos</v>
          </cell>
          <cell r="K1924" t="str">
            <v>megabenthos</v>
          </cell>
          <cell r="L1924" t="str">
            <v>megabenthos</v>
          </cell>
          <cell r="M1924" t="str">
            <v>megabenthos</v>
          </cell>
          <cell r="N1924" t="str">
            <v>megabenthos</v>
          </cell>
          <cell r="O1924" t="str">
            <v>Macrozoobenthos</v>
          </cell>
          <cell r="P1924" t="str">
            <v>BMS</v>
          </cell>
        </row>
        <row r="1925">
          <cell r="C1925" t="str">
            <v>Eiconaxius sp. MoV 5662</v>
          </cell>
          <cell r="D1925" t="str">
            <v>Arthropoda</v>
          </cell>
          <cell r="E1925" t="str">
            <v>Malacostraca</v>
          </cell>
          <cell r="F1925" t="str">
            <v>Axiidae</v>
          </cell>
          <cell r="J1925">
            <v>0</v>
          </cell>
          <cell r="K1925">
            <v>0</v>
          </cell>
          <cell r="L1925">
            <v>0</v>
          </cell>
          <cell r="M1925">
            <v>0</v>
          </cell>
          <cell r="O1925" t="str">
            <v>Macrozoobenthos</v>
          </cell>
          <cell r="P1925" t="str">
            <v>BMS</v>
          </cell>
        </row>
        <row r="1926">
          <cell r="C1926" t="str">
            <v>Polychelidae - undifferentiated</v>
          </cell>
          <cell r="D1926" t="str">
            <v>Arthropoda</v>
          </cell>
          <cell r="E1926" t="str">
            <v>Malacostraca</v>
          </cell>
          <cell r="F1926" t="str">
            <v>Polychelidae</v>
          </cell>
          <cell r="J1926">
            <v>0</v>
          </cell>
          <cell r="K1926">
            <v>0</v>
          </cell>
          <cell r="L1926">
            <v>0</v>
          </cell>
          <cell r="M1926">
            <v>0</v>
          </cell>
          <cell r="O1926" t="str">
            <v>Macrozoobenthos</v>
          </cell>
          <cell r="P1926" t="str">
            <v>BMS</v>
          </cell>
        </row>
        <row r="1927">
          <cell r="C1927" t="str">
            <v>Polycheles sp.</v>
          </cell>
          <cell r="D1927" t="str">
            <v>Arthropoda/Crustacea</v>
          </cell>
          <cell r="E1927" t="str">
            <v>Crustacea/Malacostraca/Eumalacostraca/Eucarida</v>
          </cell>
          <cell r="F1927" t="str">
            <v>Decapoda/Pleocyemata/Palinura/Polychelidae</v>
          </cell>
          <cell r="G1927" t="str">
            <v>Arthropoda/CrustaceaCrustacea/Malacostraca/Eumalacostraca/EucaridaDecapoda/Pleocyemata/Palinura/Polychelidae</v>
          </cell>
          <cell r="H1927" t="str">
            <v>megabenthic</v>
          </cell>
          <cell r="I1927" t="str">
            <v>megabenthos</v>
          </cell>
          <cell r="J1927" t="str">
            <v>megabenthos</v>
          </cell>
          <cell r="K1927" t="str">
            <v>megabenthos</v>
          </cell>
          <cell r="L1927" t="str">
            <v>megabenthos</v>
          </cell>
          <cell r="M1927" t="str">
            <v>megabenthos</v>
          </cell>
          <cell r="N1927" t="str">
            <v>megabenthos</v>
          </cell>
          <cell r="O1927" t="str">
            <v>Macrozoobenthos</v>
          </cell>
          <cell r="P1927" t="str">
            <v>BMS</v>
          </cell>
        </row>
        <row r="1928">
          <cell r="C1928" t="str">
            <v>Pentacheles laevis</v>
          </cell>
          <cell r="D1928" t="str">
            <v>Arthropoda</v>
          </cell>
          <cell r="E1928" t="str">
            <v>Malacostraca</v>
          </cell>
          <cell r="F1928" t="str">
            <v>Polychelidae</v>
          </cell>
          <cell r="J1928">
            <v>0</v>
          </cell>
          <cell r="K1928">
            <v>0</v>
          </cell>
          <cell r="L1928">
            <v>0</v>
          </cell>
          <cell r="M1928">
            <v>0</v>
          </cell>
          <cell r="O1928" t="str">
            <v>Macrozoobenthos</v>
          </cell>
          <cell r="P1928" t="str">
            <v>BMS</v>
          </cell>
        </row>
        <row r="1929">
          <cell r="C1929" t="str">
            <v>Willemoesia pacifica</v>
          </cell>
          <cell r="D1929" t="str">
            <v>Arthropoda</v>
          </cell>
          <cell r="E1929" t="str">
            <v>Malacostraca</v>
          </cell>
          <cell r="F1929" t="str">
            <v>Polychelidae</v>
          </cell>
          <cell r="J1929">
            <v>0</v>
          </cell>
          <cell r="K1929">
            <v>0</v>
          </cell>
          <cell r="L1929">
            <v>0</v>
          </cell>
          <cell r="M1929">
            <v>0</v>
          </cell>
          <cell r="O1929" t="str">
            <v>Macrozoobenthos</v>
          </cell>
          <cell r="P1929" t="str">
            <v>BMS</v>
          </cell>
        </row>
        <row r="1930">
          <cell r="C1930" t="str">
            <v>Pentacheles validus</v>
          </cell>
          <cell r="D1930" t="str">
            <v>Arthropoda</v>
          </cell>
          <cell r="E1930" t="str">
            <v>Malacostraca</v>
          </cell>
          <cell r="F1930" t="str">
            <v>Polychelidae</v>
          </cell>
          <cell r="J1930">
            <v>0</v>
          </cell>
          <cell r="K1930">
            <v>0</v>
          </cell>
          <cell r="L1930">
            <v>0</v>
          </cell>
          <cell r="M1930">
            <v>0</v>
          </cell>
          <cell r="O1930" t="str">
            <v>Macrozoobenthos</v>
          </cell>
          <cell r="P1930" t="str">
            <v>BMS</v>
          </cell>
        </row>
        <row r="1931">
          <cell r="C1931" t="str">
            <v>Stereomastis surda</v>
          </cell>
          <cell r="D1931" t="str">
            <v>Arthropoda</v>
          </cell>
          <cell r="E1931" t="str">
            <v>Malacostraca</v>
          </cell>
          <cell r="F1931" t="str">
            <v>Polychelidae</v>
          </cell>
          <cell r="J1931">
            <v>0</v>
          </cell>
          <cell r="K1931">
            <v>0</v>
          </cell>
          <cell r="L1931">
            <v>0</v>
          </cell>
          <cell r="M1931">
            <v>0</v>
          </cell>
          <cell r="O1931" t="str">
            <v>Macrozoobenthos</v>
          </cell>
          <cell r="P1931" t="str">
            <v>BMS</v>
          </cell>
        </row>
        <row r="1932">
          <cell r="C1932" t="str">
            <v>Pentacheles sp. 1</v>
          </cell>
          <cell r="D1932" t="str">
            <v>Arthropoda</v>
          </cell>
          <cell r="E1932" t="str">
            <v>Malacostraca</v>
          </cell>
          <cell r="F1932" t="str">
            <v>Polychelidae</v>
          </cell>
          <cell r="J1932">
            <v>0</v>
          </cell>
          <cell r="K1932">
            <v>0</v>
          </cell>
          <cell r="L1932">
            <v>0</v>
          </cell>
          <cell r="M1932">
            <v>0</v>
          </cell>
          <cell r="O1932" t="str">
            <v>Macrozoobenthos</v>
          </cell>
          <cell r="P1932" t="str">
            <v>BMS</v>
          </cell>
        </row>
        <row r="1933">
          <cell r="C1933" t="str">
            <v>Stereomastis spp.</v>
          </cell>
          <cell r="D1933" t="str">
            <v>Arthropoda</v>
          </cell>
          <cell r="E1933" t="str">
            <v>Malacostraca</v>
          </cell>
          <cell r="F1933" t="str">
            <v>Polychelidae</v>
          </cell>
          <cell r="J1933">
            <v>0</v>
          </cell>
          <cell r="K1933">
            <v>0</v>
          </cell>
          <cell r="L1933">
            <v>0</v>
          </cell>
          <cell r="M1933">
            <v>0</v>
          </cell>
          <cell r="O1933" t="str">
            <v>Macrozoobenthos</v>
          </cell>
          <cell r="P1933" t="str">
            <v>BMS</v>
          </cell>
        </row>
        <row r="1934">
          <cell r="C1934" t="str">
            <v>Palinuridae</v>
          </cell>
          <cell r="D1934">
            <v>0</v>
          </cell>
          <cell r="E1934">
            <v>0</v>
          </cell>
          <cell r="F1934">
            <v>0</v>
          </cell>
          <cell r="G1934">
            <v>0</v>
          </cell>
          <cell r="H1934">
            <v>0</v>
          </cell>
          <cell r="I1934">
            <v>0</v>
          </cell>
          <cell r="J1934">
            <v>0</v>
          </cell>
          <cell r="K1934" t="str">
            <v>megabenthos</v>
          </cell>
          <cell r="L1934" t="str">
            <v>megabenthos</v>
          </cell>
          <cell r="M1934" t="str">
            <v>megabenthos</v>
          </cell>
          <cell r="N1934" t="str">
            <v>megabenthos</v>
          </cell>
          <cell r="O1934" t="str">
            <v>Macrozoobenthos</v>
          </cell>
          <cell r="P1934" t="str">
            <v>BMS</v>
          </cell>
        </row>
        <row r="1935">
          <cell r="C1935" t="str">
            <v>Jasus edwardsii</v>
          </cell>
          <cell r="D1935">
            <v>0</v>
          </cell>
          <cell r="E1935">
            <v>0</v>
          </cell>
          <cell r="F1935">
            <v>0</v>
          </cell>
          <cell r="K1935" t="str">
            <v>megabenthos</v>
          </cell>
          <cell r="L1935" t="str">
            <v>Rock lobster</v>
          </cell>
          <cell r="M1935" t="str">
            <v>megabenthos</v>
          </cell>
          <cell r="N1935" t="str">
            <v>megabenthos</v>
          </cell>
          <cell r="O1935" t="str">
            <v>Rock lobster</v>
          </cell>
          <cell r="P1935" t="str">
            <v>RL</v>
          </cell>
        </row>
        <row r="1936">
          <cell r="C1936" t="str">
            <v>Jasus verreauxi</v>
          </cell>
          <cell r="D1936">
            <v>0</v>
          </cell>
          <cell r="E1936">
            <v>0</v>
          </cell>
          <cell r="F1936">
            <v>0</v>
          </cell>
          <cell r="K1936" t="str">
            <v>megabenthos</v>
          </cell>
          <cell r="L1936" t="str">
            <v>megabenthos</v>
          </cell>
          <cell r="M1936" t="str">
            <v>megabenthos</v>
          </cell>
          <cell r="N1936" t="str">
            <v>megabenthos</v>
          </cell>
          <cell r="O1936" t="str">
            <v>Rock lobster</v>
          </cell>
          <cell r="P1936" t="str">
            <v>RL</v>
          </cell>
        </row>
        <row r="1937">
          <cell r="C1937" t="str">
            <v>Panulirus spp</v>
          </cell>
          <cell r="D1937">
            <v>0</v>
          </cell>
          <cell r="E1937">
            <v>0</v>
          </cell>
          <cell r="O1937" t="str">
            <v>Macrozoobenthos</v>
          </cell>
          <cell r="P1937" t="str">
            <v>BMS</v>
          </cell>
        </row>
        <row r="1938">
          <cell r="C1938" t="str">
            <v>Scyllaridae - undifferentiated</v>
          </cell>
          <cell r="D1938" t="str">
            <v>Arthropoda</v>
          </cell>
          <cell r="E1938" t="str">
            <v>Malacostraca</v>
          </cell>
          <cell r="F1938" t="str">
            <v>Scyllaridae</v>
          </cell>
          <cell r="J1938">
            <v>0</v>
          </cell>
          <cell r="K1938">
            <v>0</v>
          </cell>
          <cell r="L1938">
            <v>0</v>
          </cell>
          <cell r="M1938">
            <v>0</v>
          </cell>
          <cell r="O1938" t="str">
            <v>Macrozoobenthos</v>
          </cell>
          <cell r="P1938" t="str">
            <v>BMS</v>
          </cell>
        </row>
        <row r="1939">
          <cell r="C1939" t="str">
            <v>bugs</v>
          </cell>
          <cell r="D1939" t="str">
            <v>Arthropoda/Crustacea</v>
          </cell>
          <cell r="E1939">
            <v>0</v>
          </cell>
          <cell r="G1939" t="str">
            <v>Arthropoda/Crustacea</v>
          </cell>
          <cell r="I1939" t="str">
            <v>megabenthos</v>
          </cell>
          <cell r="K1939" t="str">
            <v>megabenthos</v>
          </cell>
          <cell r="L1939" t="str">
            <v>megabenthos</v>
          </cell>
          <cell r="M1939" t="str">
            <v>megabenthos</v>
          </cell>
          <cell r="N1939" t="str">
            <v>megabenthos</v>
          </cell>
          <cell r="O1939" t="str">
            <v>Macrozoobenthos</v>
          </cell>
          <cell r="P1939" t="str">
            <v>BMS</v>
          </cell>
        </row>
        <row r="1940">
          <cell r="C1940" t="str">
            <v>Scyllaridae</v>
          </cell>
          <cell r="D1940" t="str">
            <v>Arthropoda/Crustacea</v>
          </cell>
          <cell r="E1940" t="str">
            <v>Malacostraca/Eumalacostraca/Eucarida</v>
          </cell>
          <cell r="F1940" t="str">
            <v>Decapoda/Pleocyemata/Palinura/Scyllaridae</v>
          </cell>
          <cell r="G1940" t="str">
            <v>Arthropoda/CrustaceaMalacostraca/Eumalacostraca/Eucarida</v>
          </cell>
          <cell r="H1940" t="str">
            <v>megabenthic</v>
          </cell>
          <cell r="I1940" t="str">
            <v>megabenthos</v>
          </cell>
          <cell r="J1940" t="str">
            <v>megabenthos</v>
          </cell>
          <cell r="K1940" t="str">
            <v>megabenthos</v>
          </cell>
          <cell r="L1940" t="str">
            <v>megabenthos</v>
          </cell>
          <cell r="M1940" t="str">
            <v>megabenthos</v>
          </cell>
          <cell r="N1940" t="str">
            <v>megabenthos</v>
          </cell>
          <cell r="O1940" t="str">
            <v>Macrozoobenthos</v>
          </cell>
          <cell r="P1940" t="str">
            <v>BMS</v>
          </cell>
        </row>
        <row r="1941">
          <cell r="C1941" t="str">
            <v>Scyllarus sp.</v>
          </cell>
          <cell r="D1941" t="str">
            <v>Arthropoda/Crustacea</v>
          </cell>
          <cell r="E1941" t="str">
            <v>Malacostraca/Eumalacostraca/Eucarida</v>
          </cell>
          <cell r="F1941" t="str">
            <v>Decapoda/Pleocyemata/Palinura/Scyllaridae</v>
          </cell>
          <cell r="G1941" t="str">
            <v>Arthropoda/CrustaceaMalacostraca/Eumalacostraca/EucaridaDecapoda/Pleocyemata/Palinura/Scyllaridae</v>
          </cell>
          <cell r="H1941" t="str">
            <v>megabenthic</v>
          </cell>
          <cell r="I1941" t="str">
            <v>megabenthos</v>
          </cell>
          <cell r="J1941" t="str">
            <v>megabenthos</v>
          </cell>
          <cell r="K1941" t="str">
            <v>megabenthos</v>
          </cell>
          <cell r="L1941" t="str">
            <v>megabenthos</v>
          </cell>
          <cell r="M1941" t="str">
            <v>megabenthos</v>
          </cell>
          <cell r="N1941" t="str">
            <v>megabenthos</v>
          </cell>
          <cell r="O1941" t="str">
            <v>Macrozoobenthos</v>
          </cell>
          <cell r="P1941" t="str">
            <v>BMS</v>
          </cell>
        </row>
        <row r="1942">
          <cell r="C1942" t="str">
            <v>Ibacus cilatus</v>
          </cell>
          <cell r="D1942">
            <v>0</v>
          </cell>
          <cell r="E1942">
            <v>0</v>
          </cell>
          <cell r="F1942" t="str">
            <v>Decapoda/Pleocyemata/Palinura/Scyllaridae</v>
          </cell>
          <cell r="K1942" t="str">
            <v>megabenthos</v>
          </cell>
          <cell r="L1942" t="str">
            <v>megabenthos</v>
          </cell>
          <cell r="M1942" t="str">
            <v>megabenthos</v>
          </cell>
          <cell r="N1942" t="str">
            <v>megabenthos</v>
          </cell>
          <cell r="O1942" t="str">
            <v>Macrozoobenthos</v>
          </cell>
          <cell r="P1942" t="str">
            <v>BMS</v>
          </cell>
        </row>
        <row r="1943">
          <cell r="C1943" t="str">
            <v>Ibacus alticrenatus</v>
          </cell>
          <cell r="D1943" t="str">
            <v>Arthropoda/Crustacea</v>
          </cell>
          <cell r="E1943">
            <v>0</v>
          </cell>
          <cell r="F1943" t="str">
            <v>Decapoda/Pleocyemata/Palinura/Scyllaridae</v>
          </cell>
          <cell r="G1943" t="str">
            <v>Arthropoda/CrustaceaDecapoda/Pleocyemata/Palinura/Scyllaridae</v>
          </cell>
          <cell r="I1943" t="str">
            <v>megabenthos</v>
          </cell>
          <cell r="K1943" t="str">
            <v>megabenthos</v>
          </cell>
          <cell r="L1943" t="str">
            <v>megabenthos</v>
          </cell>
          <cell r="M1943" t="str">
            <v>megabenthos</v>
          </cell>
          <cell r="N1943" t="str">
            <v>megabenthos</v>
          </cell>
          <cell r="O1943" t="str">
            <v>Macrozoobenthos</v>
          </cell>
          <cell r="P1943" t="str">
            <v>BMS</v>
          </cell>
        </row>
        <row r="1944">
          <cell r="C1944" t="str">
            <v>Ibacus altricrenatus</v>
          </cell>
          <cell r="D1944" t="str">
            <v>Crustacea</v>
          </cell>
          <cell r="E1944" t="str">
            <v>Scyllaridae</v>
          </cell>
          <cell r="F1944" t="str">
            <v>Decapoda/Pleocyemata/Palinura/Scyllaridae</v>
          </cell>
          <cell r="G1944" t="str">
            <v>CrustaceaScyllaridaeDecapoda/Pleocyemata/Palinura/Scyllaridae</v>
          </cell>
          <cell r="K1944" t="str">
            <v>megabenthos</v>
          </cell>
          <cell r="L1944" t="str">
            <v>megabenthos</v>
          </cell>
          <cell r="M1944" t="str">
            <v>megabenthos</v>
          </cell>
          <cell r="N1944" t="str">
            <v>megabenthos</v>
          </cell>
          <cell r="O1944" t="str">
            <v>Macrozoobenthos</v>
          </cell>
          <cell r="P1944" t="str">
            <v>BMS</v>
          </cell>
        </row>
        <row r="1945">
          <cell r="C1945" t="str">
            <v>Ibacus peronii</v>
          </cell>
          <cell r="D1945" t="str">
            <v>Arthropoda/Crustacea</v>
          </cell>
          <cell r="E1945">
            <v>0</v>
          </cell>
          <cell r="F1945" t="str">
            <v>Decapoda/Pleocyemata/Palinura/Scyllaridae</v>
          </cell>
          <cell r="G1945" t="str">
            <v>Arthropoda/CrustaceaDecapoda/Pleocyemata/Palinura/Scyllaridae</v>
          </cell>
          <cell r="I1945" t="str">
            <v>megabenthos</v>
          </cell>
          <cell r="K1945" t="str">
            <v>megabenthos</v>
          </cell>
          <cell r="L1945" t="str">
            <v>megabenthos</v>
          </cell>
          <cell r="M1945" t="str">
            <v>megabenthos</v>
          </cell>
          <cell r="N1945" t="str">
            <v>megabenthos</v>
          </cell>
          <cell r="O1945" t="str">
            <v>Macrozoobenthos</v>
          </cell>
          <cell r="P1945" t="str">
            <v>BMS</v>
          </cell>
        </row>
        <row r="1946">
          <cell r="C1946" t="str">
            <v>Antarctus mawsoni</v>
          </cell>
          <cell r="O1946" t="str">
            <v>Macrozoobenthos</v>
          </cell>
          <cell r="P1946" t="str">
            <v>BMS</v>
          </cell>
        </row>
        <row r="1947">
          <cell r="C1947" t="str">
            <v>Acantharctus ornatus</v>
          </cell>
          <cell r="D1947" t="str">
            <v>Arthropoda</v>
          </cell>
          <cell r="E1947" t="str">
            <v>Malacostraca</v>
          </cell>
          <cell r="F1947" t="str">
            <v>Scyllaridae</v>
          </cell>
          <cell r="J1947">
            <v>0</v>
          </cell>
          <cell r="K1947">
            <v>0</v>
          </cell>
          <cell r="L1947">
            <v>0</v>
          </cell>
          <cell r="M1947">
            <v>0</v>
          </cell>
          <cell r="O1947" t="str">
            <v>Macrozoobenthos</v>
          </cell>
          <cell r="P1947" t="str">
            <v>BMS</v>
          </cell>
        </row>
        <row r="1948">
          <cell r="C1948" t="str">
            <v>Ibacus cilatus</v>
          </cell>
          <cell r="D1948" t="str">
            <v>Arthropoda/Crustacea</v>
          </cell>
          <cell r="E1948">
            <v>0</v>
          </cell>
          <cell r="F1948" t="str">
            <v>Decapoda/Pleocyemata/Palinura/Scyllaridae</v>
          </cell>
          <cell r="G1948" t="str">
            <v>Arthropoda/CrustaceaDecapoda/Pleocyemata/Palinura/Scyllaridae</v>
          </cell>
          <cell r="I1948" t="str">
            <v>megabenthos</v>
          </cell>
          <cell r="K1948" t="str">
            <v>megabenthos</v>
          </cell>
          <cell r="L1948" t="str">
            <v>megabenthos</v>
          </cell>
          <cell r="M1948" t="str">
            <v>megabenthos</v>
          </cell>
          <cell r="N1948" t="str">
            <v>megabenthos</v>
          </cell>
          <cell r="O1948" t="str">
            <v>Macrozoobenthos</v>
          </cell>
          <cell r="P1948" t="str">
            <v>BMS</v>
          </cell>
        </row>
        <row r="1949">
          <cell r="C1949" t="str">
            <v>Ibacus sp.</v>
          </cell>
          <cell r="D1949" t="str">
            <v>Arthropoda/Crustacea</v>
          </cell>
          <cell r="E1949">
            <v>0</v>
          </cell>
          <cell r="F1949" t="str">
            <v>Decapoda/Pleocyemata/Palinura/Scyllaridae</v>
          </cell>
          <cell r="G1949" t="str">
            <v>Arthropoda/CrustaceaDecapoda/Pleocyemata/Palinura/Scyllaridae</v>
          </cell>
          <cell r="I1949" t="str">
            <v>megabenthos</v>
          </cell>
          <cell r="K1949" t="str">
            <v>megabenthos</v>
          </cell>
          <cell r="L1949" t="str">
            <v>megabenthos</v>
          </cell>
          <cell r="M1949" t="str">
            <v>megabenthos</v>
          </cell>
          <cell r="N1949" t="str">
            <v>megabenthos</v>
          </cell>
          <cell r="O1949" t="str">
            <v>Macrozoobenthos</v>
          </cell>
          <cell r="P1949" t="str">
            <v>BMS</v>
          </cell>
        </row>
        <row r="1950">
          <cell r="C1950" t="str">
            <v>Ibacus sp. 2</v>
          </cell>
          <cell r="D1950" t="str">
            <v>Arthropoda/Crustacea</v>
          </cell>
          <cell r="E1950" t="str">
            <v>Malacostraca/Eumalacostraca/Eucarida</v>
          </cell>
          <cell r="F1950" t="str">
            <v>Decapoda/Pleocyemata/Palinura/Scyllaridae</v>
          </cell>
          <cell r="G1950" t="str">
            <v>Arthropoda/CrustaceaMalacostraca/Eumalacostraca/EucaridaDecapoda/Pleocyemata/Palinura/Scyllaridae</v>
          </cell>
          <cell r="H1950" t="str">
            <v>megabenthic</v>
          </cell>
          <cell r="I1950" t="str">
            <v>megabenthos</v>
          </cell>
          <cell r="J1950" t="str">
            <v>megabenthos</v>
          </cell>
          <cell r="K1950" t="str">
            <v>megabenthos</v>
          </cell>
          <cell r="L1950" t="str">
            <v>megabenthos</v>
          </cell>
          <cell r="M1950" t="str">
            <v>megabenthos</v>
          </cell>
          <cell r="N1950" t="str">
            <v>megabenthos</v>
          </cell>
          <cell r="O1950" t="str">
            <v>Macrozoobenthos</v>
          </cell>
          <cell r="P1950" t="str">
            <v>BMS</v>
          </cell>
        </row>
        <row r="1951">
          <cell r="C1951" t="str">
            <v>Ibacus &amp; Thenus spp</v>
          </cell>
          <cell r="D1951" t="str">
            <v>Arthropoda/Crustacea</v>
          </cell>
          <cell r="E1951">
            <v>0</v>
          </cell>
          <cell r="F1951" t="str">
            <v>Decapoda/Pleocyemata/Palinura/Scyllaridae</v>
          </cell>
          <cell r="G1951" t="str">
            <v>Arthropoda/CrustaceaDecapoda/Pleocyemata/Palinura/Scyllaridae</v>
          </cell>
          <cell r="I1951" t="str">
            <v>megabenthos</v>
          </cell>
          <cell r="K1951" t="str">
            <v>megabenthos</v>
          </cell>
          <cell r="L1951" t="str">
            <v>megabenthos</v>
          </cell>
          <cell r="M1951" t="str">
            <v>megabenthos</v>
          </cell>
          <cell r="N1951" t="str">
            <v>megabenthos</v>
          </cell>
          <cell r="O1951" t="str">
            <v>Macrozoobenthos</v>
          </cell>
          <cell r="P1951" t="str">
            <v>BMS</v>
          </cell>
        </row>
        <row r="1952">
          <cell r="C1952" t="str">
            <v>Infraorder Anomura - undifferentiated</v>
          </cell>
          <cell r="D1952" t="str">
            <v>Arthropoda</v>
          </cell>
          <cell r="E1952" t="str">
            <v>Malacostraca</v>
          </cell>
          <cell r="F1952" t="str">
            <v xml:space="preserve">  --  </v>
          </cell>
          <cell r="J1952">
            <v>0</v>
          </cell>
          <cell r="K1952">
            <v>0</v>
          </cell>
          <cell r="L1952">
            <v>0</v>
          </cell>
          <cell r="M1952">
            <v>0</v>
          </cell>
          <cell r="O1952" t="str">
            <v>Macrozoobenthos</v>
          </cell>
          <cell r="P1952" t="str">
            <v>BMS</v>
          </cell>
        </row>
        <row r="1953">
          <cell r="C1953" t="str">
            <v>Anomura</v>
          </cell>
          <cell r="D1953" t="str">
            <v>Arthropoda/Crustacea</v>
          </cell>
          <cell r="E1953" t="str">
            <v>Malacostraca/Eumalacostraca/Eucarida</v>
          </cell>
          <cell r="F1953" t="str">
            <v>Decapoda/Pleocyemata/Anomura</v>
          </cell>
          <cell r="G1953" t="str">
            <v>Arthropoda/CrustaceaMalacostraca/Eumalacostraca/EucaridaDecapoda/Pleocyemata/Anomura</v>
          </cell>
          <cell r="H1953" t="str">
            <v>megabenthic</v>
          </cell>
          <cell r="I1953" t="str">
            <v>megabenthos</v>
          </cell>
          <cell r="J1953" t="str">
            <v>megabenthos</v>
          </cell>
          <cell r="K1953" t="str">
            <v>megabenthos</v>
          </cell>
          <cell r="L1953" t="str">
            <v>megabenthos</v>
          </cell>
          <cell r="M1953" t="str">
            <v>megabenthos</v>
          </cell>
          <cell r="N1953" t="str">
            <v>megabenthos</v>
          </cell>
          <cell r="O1953" t="str">
            <v>Macrozoobenthos</v>
          </cell>
          <cell r="P1953" t="str">
            <v>BMS</v>
          </cell>
        </row>
        <row r="1954">
          <cell r="C1954" t="str">
            <v>Anomura larva</v>
          </cell>
          <cell r="D1954" t="str">
            <v>Arthropoda/Crustacea</v>
          </cell>
          <cell r="E1954" t="str">
            <v>Malacostraca/Eumalacostraca/Eucarida</v>
          </cell>
          <cell r="F1954" t="str">
            <v>Decapoda/Pleocyemata/Anomura</v>
          </cell>
          <cell r="G1954" t="str">
            <v>Arthropoda/CrustaceaMalacostraca/Eumalacostraca/EucaridaDecapoda/Pleocyemata/Anomura</v>
          </cell>
          <cell r="H1954" t="str">
            <v>megabenthic</v>
          </cell>
          <cell r="I1954" t="str">
            <v>megabenthos</v>
          </cell>
          <cell r="J1954" t="str">
            <v>megabenthos</v>
          </cell>
          <cell r="K1954" t="str">
            <v>large zooplankton</v>
          </cell>
          <cell r="L1954" t="str">
            <v>large zooplankton</v>
          </cell>
          <cell r="M1954" t="str">
            <v>megabenthos</v>
          </cell>
          <cell r="N1954" t="str">
            <v>Large zooplankton (carnivorous)</v>
          </cell>
          <cell r="O1954" t="str">
            <v>Large zooplankton (carnivorous)</v>
          </cell>
          <cell r="P1954" t="str">
            <v>ZL</v>
          </cell>
        </row>
        <row r="1955">
          <cell r="C1955" t="str">
            <v>Reptantia larva</v>
          </cell>
          <cell r="D1955" t="str">
            <v>Arthropoda/Crustacea</v>
          </cell>
          <cell r="E1955" t="str">
            <v>Malacostraca/Eumalacostraca/Eucarida</v>
          </cell>
          <cell r="F1955" t="str">
            <v>Decapoda/Pleocyemata</v>
          </cell>
          <cell r="G1955" t="str">
            <v>Arthropoda/CrustaceaMalacostraca/Eumalacostraca/EucaridaDecapoda/Pleocyemata</v>
          </cell>
          <cell r="H1955" t="str">
            <v>pelagic crustacean</v>
          </cell>
          <cell r="I1955" t="str">
            <v>pelagic crustacean</v>
          </cell>
          <cell r="J1955" t="str">
            <v>pelagic crustacean</v>
          </cell>
          <cell r="K1955" t="str">
            <v>large zooplankton</v>
          </cell>
          <cell r="L1955" t="str">
            <v>large zooplankton</v>
          </cell>
          <cell r="M1955" t="str">
            <v>large zooplankton</v>
          </cell>
          <cell r="N1955" t="str">
            <v>Large zooplankton (carnivorous)</v>
          </cell>
          <cell r="O1955" t="str">
            <v>Large zooplankton (carnivorous)</v>
          </cell>
          <cell r="P1955" t="str">
            <v>ZL</v>
          </cell>
        </row>
        <row r="1956">
          <cell r="C1956" t="str">
            <v>Reptantia remains</v>
          </cell>
          <cell r="D1956" t="str">
            <v>Arthropoda/Crustacea</v>
          </cell>
          <cell r="E1956" t="str">
            <v>Malacostraca/Eumalacostraca/Eucarida</v>
          </cell>
          <cell r="F1956" t="str">
            <v>Decapoda/Pleocyemata</v>
          </cell>
          <cell r="G1956" t="str">
            <v>Arthropoda/CrustaceaMalacostraca/Eumalacostraca/EucaridaDecapoda/Pleocyemata</v>
          </cell>
          <cell r="H1956" t="str">
            <v>megabenthic</v>
          </cell>
          <cell r="I1956" t="str">
            <v>megabenthos</v>
          </cell>
          <cell r="J1956" t="str">
            <v>megabenthos</v>
          </cell>
          <cell r="K1956" t="str">
            <v>megabenthos</v>
          </cell>
          <cell r="L1956" t="str">
            <v>megabenthos</v>
          </cell>
          <cell r="M1956" t="str">
            <v>megabenthos</v>
          </cell>
          <cell r="N1956" t="str">
            <v>megabenthos</v>
          </cell>
          <cell r="O1956" t="str">
            <v>Macrozoobenthos</v>
          </cell>
          <cell r="P1956" t="str">
            <v>BMS</v>
          </cell>
        </row>
        <row r="1957">
          <cell r="C1957" t="str">
            <v>Hermit crabs: With shell or stone home</v>
          </cell>
          <cell r="D1957" t="str">
            <v>Arthropoda</v>
          </cell>
          <cell r="E1957" t="str">
            <v>Malacostraca</v>
          </cell>
          <cell r="F1957" t="str">
            <v xml:space="preserve">  --  </v>
          </cell>
          <cell r="J1957">
            <v>0</v>
          </cell>
          <cell r="K1957">
            <v>0</v>
          </cell>
          <cell r="L1957">
            <v>0</v>
          </cell>
          <cell r="M1957">
            <v>0</v>
          </cell>
          <cell r="O1957" t="str">
            <v>Macrozoobenthos</v>
          </cell>
          <cell r="P1957" t="str">
            <v>BMS</v>
          </cell>
        </row>
        <row r="1958">
          <cell r="C1958" t="str">
            <v>Hermit crabs: With anemones</v>
          </cell>
          <cell r="D1958" t="str">
            <v>Arthropoda</v>
          </cell>
          <cell r="E1958" t="str">
            <v>Malacostraca</v>
          </cell>
          <cell r="F1958" t="str">
            <v xml:space="preserve">  --  </v>
          </cell>
          <cell r="J1958">
            <v>0</v>
          </cell>
          <cell r="K1958">
            <v>0</v>
          </cell>
          <cell r="L1958">
            <v>0</v>
          </cell>
          <cell r="M1958">
            <v>0</v>
          </cell>
          <cell r="O1958" t="str">
            <v>Macrozoobenthos</v>
          </cell>
          <cell r="P1958" t="str">
            <v>BMS</v>
          </cell>
        </row>
        <row r="1959">
          <cell r="C1959" t="str">
            <v>Diogenidae</v>
          </cell>
          <cell r="D1959" t="str">
            <v>Arthropoda/Crustacea</v>
          </cell>
          <cell r="E1959" t="str">
            <v>Malacostraca/Eumalacostraca/Eucarida</v>
          </cell>
          <cell r="F1959" t="str">
            <v>Decapoda/Pleocyemata/Anomura/Diogenidae</v>
          </cell>
          <cell r="G1959" t="str">
            <v>Arthropoda/CrustaceaMalacostraca/Eumalacostraca/EucaridaDecapoda/Pleocyemata/Anomura/Diogenidae</v>
          </cell>
          <cell r="H1959" t="str">
            <v>megabenthic</v>
          </cell>
          <cell r="I1959" t="str">
            <v>megabenthos</v>
          </cell>
          <cell r="J1959" t="str">
            <v>megabenthos</v>
          </cell>
          <cell r="K1959" t="str">
            <v>megabenthos</v>
          </cell>
          <cell r="L1959" t="str">
            <v>megabenthos</v>
          </cell>
          <cell r="M1959" t="str">
            <v>megabenthos</v>
          </cell>
          <cell r="N1959" t="str">
            <v>megabenthos</v>
          </cell>
          <cell r="O1959" t="str">
            <v>Macrozoobenthos</v>
          </cell>
          <cell r="P1959" t="str">
            <v>BMS</v>
          </cell>
        </row>
        <row r="1960">
          <cell r="C1960" t="str">
            <v>Diogenidae 11</v>
          </cell>
          <cell r="D1960" t="str">
            <v>Arthropoda/Crustacea</v>
          </cell>
          <cell r="E1960" t="str">
            <v>Malacostraca/Eumalacostraca/Eucarida</v>
          </cell>
          <cell r="F1960" t="str">
            <v>Decapoda/Pleocyemata/Anomura/Diogenidae</v>
          </cell>
          <cell r="G1960" t="str">
            <v>Arthropoda/CrustaceaMalacostraca/Eumalacostraca/EucaridaDecapoda/Pleocyemata/Anomura/Diogenidae</v>
          </cell>
          <cell r="H1960" t="str">
            <v>megabenthic</v>
          </cell>
          <cell r="I1960" t="str">
            <v>megabenthos</v>
          </cell>
          <cell r="J1960" t="str">
            <v>megabenthos</v>
          </cell>
          <cell r="K1960" t="str">
            <v>megabenthos</v>
          </cell>
          <cell r="L1960" t="str">
            <v>megabenthos</v>
          </cell>
          <cell r="M1960" t="str">
            <v>megabenthos</v>
          </cell>
          <cell r="N1960" t="str">
            <v>megabenthos</v>
          </cell>
          <cell r="O1960" t="str">
            <v>Macrozoobenthos</v>
          </cell>
          <cell r="P1960" t="str">
            <v>BMS</v>
          </cell>
        </row>
        <row r="1961">
          <cell r="C1961" t="str">
            <v>Diogenidae cf. Paguristes sp.</v>
          </cell>
          <cell r="D1961" t="str">
            <v>Arthropoda/Crustacea</v>
          </cell>
          <cell r="E1961" t="str">
            <v>Malacostraca/Eumalacostraca/Eucarida</v>
          </cell>
          <cell r="F1961" t="str">
            <v>Decapoda/Pleocyemata/Anomura/Diogenidae</v>
          </cell>
          <cell r="G1961" t="str">
            <v>Arthropoda/CrustaceaMalacostraca/Eumalacostraca/EucaridaDecapoda/Pleocyemata/Anomura/Diogenidae</v>
          </cell>
          <cell r="H1961" t="str">
            <v>megabenthic</v>
          </cell>
          <cell r="I1961" t="str">
            <v>megabenthos</v>
          </cell>
          <cell r="J1961" t="str">
            <v>megabenthos</v>
          </cell>
          <cell r="K1961" t="str">
            <v>megabenthos</v>
          </cell>
          <cell r="L1961" t="str">
            <v>megabenthos</v>
          </cell>
          <cell r="M1961" t="str">
            <v>megabenthos</v>
          </cell>
          <cell r="N1961" t="str">
            <v>megabenthos</v>
          </cell>
          <cell r="O1961" t="str">
            <v>Macrozoobenthos</v>
          </cell>
          <cell r="P1961" t="str">
            <v>BMS</v>
          </cell>
        </row>
        <row r="1962">
          <cell r="C1962" t="str">
            <v>Diogenidae remains</v>
          </cell>
          <cell r="D1962" t="str">
            <v>Arthropoda/Crustacea</v>
          </cell>
          <cell r="E1962" t="str">
            <v>Malacostraca/Eumalacostraca/Eucarida</v>
          </cell>
          <cell r="F1962" t="str">
            <v>Decapoda/Pleocyemata/Anomura/Diogenidae</v>
          </cell>
          <cell r="G1962" t="str">
            <v>Arthropoda/CrustaceaMalacostraca/Eumalacostraca/EucaridaDecapoda/Pleocyemata/Anomura/Diogenidae</v>
          </cell>
          <cell r="H1962" t="str">
            <v>megabenthic</v>
          </cell>
          <cell r="I1962" t="str">
            <v>megabenthos</v>
          </cell>
          <cell r="J1962" t="str">
            <v>megabenthos</v>
          </cell>
          <cell r="K1962" t="str">
            <v>megabenthos</v>
          </cell>
          <cell r="L1962" t="str">
            <v>megabenthos</v>
          </cell>
          <cell r="M1962" t="str">
            <v>megabenthos</v>
          </cell>
          <cell r="N1962" t="str">
            <v>megabenthos</v>
          </cell>
          <cell r="O1962" t="str">
            <v>Macrozoobenthos</v>
          </cell>
          <cell r="P1962" t="str">
            <v>BMS</v>
          </cell>
        </row>
        <row r="1963">
          <cell r="C1963" t="str">
            <v>Hermit crabs</v>
          </cell>
          <cell r="D1963" t="str">
            <v>Crustacea</v>
          </cell>
          <cell r="E1963">
            <v>0</v>
          </cell>
          <cell r="F1963" t="str">
            <v>Diogenidae</v>
          </cell>
          <cell r="G1963" t="str">
            <v>CrustaceaDiogenidae</v>
          </cell>
          <cell r="H1963" t="str">
            <v>megabenthos</v>
          </cell>
          <cell r="I1963" t="str">
            <v>megabenthos</v>
          </cell>
          <cell r="K1963" t="str">
            <v>megabenthos</v>
          </cell>
          <cell r="L1963" t="str">
            <v>megabenthos</v>
          </cell>
          <cell r="M1963" t="str">
            <v>megabenthos</v>
          </cell>
          <cell r="N1963" t="str">
            <v>megabenthos</v>
          </cell>
          <cell r="O1963" t="str">
            <v>Macrozoobenthos</v>
          </cell>
          <cell r="P1963" t="str">
            <v>BMS</v>
          </cell>
        </row>
        <row r="1964">
          <cell r="C1964" t="str">
            <v>Paguristes sp.</v>
          </cell>
          <cell r="D1964" t="str">
            <v>Arthropoda/Crustacea</v>
          </cell>
          <cell r="E1964" t="str">
            <v>Malacostraca/Eumalacostraca/Eucarida</v>
          </cell>
          <cell r="F1964" t="str">
            <v>Decapoda/Pleocyemata/Anomura/Diogenidae</v>
          </cell>
          <cell r="G1964" t="str">
            <v>Arthropoda/CrustaceaMalacostraca/Eumalacostraca/EucaridaDecapoda/Pleocyemata/Anomura/Diogenidae</v>
          </cell>
          <cell r="H1964" t="str">
            <v>megabenthic</v>
          </cell>
          <cell r="I1964" t="str">
            <v>megabenthos</v>
          </cell>
          <cell r="J1964" t="str">
            <v>megabenthos</v>
          </cell>
          <cell r="K1964" t="str">
            <v>megabenthos</v>
          </cell>
          <cell r="L1964" t="str">
            <v>megabenthos</v>
          </cell>
          <cell r="M1964" t="str">
            <v>megabenthos</v>
          </cell>
          <cell r="N1964" t="str">
            <v>megabenthos</v>
          </cell>
          <cell r="O1964" t="str">
            <v>Macrozoobenthos</v>
          </cell>
          <cell r="P1964" t="str">
            <v>BMS</v>
          </cell>
        </row>
        <row r="1965">
          <cell r="C1965" t="str">
            <v>Paguristes sp. remains</v>
          </cell>
          <cell r="D1965" t="str">
            <v>Arthropoda/Crustacea</v>
          </cell>
          <cell r="E1965" t="str">
            <v>Malacostraca/Eumalacostraca/Eucarida</v>
          </cell>
          <cell r="F1965" t="str">
            <v>Decapoda/Pleocyemata/Anomura/Diogenidae</v>
          </cell>
          <cell r="G1965" t="str">
            <v>Arthropoda/CrustaceaMalacostraca/Eumalacostraca/EucaridaDecapoda/Pleocyemata/Anomura/Diogenidae</v>
          </cell>
          <cell r="H1965" t="str">
            <v>megabenthic</v>
          </cell>
          <cell r="I1965" t="str">
            <v>megabenthos</v>
          </cell>
          <cell r="J1965" t="str">
            <v>megabenthos</v>
          </cell>
          <cell r="K1965" t="str">
            <v>megabenthos</v>
          </cell>
          <cell r="L1965" t="str">
            <v>megabenthos</v>
          </cell>
          <cell r="M1965" t="str">
            <v>megabenthos</v>
          </cell>
          <cell r="N1965" t="str">
            <v>megabenthos</v>
          </cell>
          <cell r="O1965" t="str">
            <v>Macrozoobenthos</v>
          </cell>
          <cell r="P1965" t="str">
            <v>BMS</v>
          </cell>
        </row>
        <row r="1966">
          <cell r="C1966" t="str">
            <v>Dardanus arrosor</v>
          </cell>
          <cell r="O1966" t="str">
            <v>Macrozoobenthos</v>
          </cell>
          <cell r="P1966" t="str">
            <v>BMS</v>
          </cell>
        </row>
        <row r="1967">
          <cell r="C1967" t="str">
            <v>Paguristes aciculus</v>
          </cell>
          <cell r="O1967" t="str">
            <v>Macrozoobenthos</v>
          </cell>
          <cell r="P1967" t="str">
            <v>BMS</v>
          </cell>
        </row>
        <row r="1968">
          <cell r="C1968" t="str">
            <v>Strigopagurus elongatus</v>
          </cell>
          <cell r="D1968" t="str">
            <v>Arthropoda</v>
          </cell>
          <cell r="E1968" t="str">
            <v>Malacostraca</v>
          </cell>
          <cell r="F1968" t="str">
            <v>Diogenidae</v>
          </cell>
          <cell r="J1968">
            <v>0</v>
          </cell>
          <cell r="K1968">
            <v>0</v>
          </cell>
          <cell r="L1968">
            <v>0</v>
          </cell>
          <cell r="M1968">
            <v>0</v>
          </cell>
          <cell r="O1968" t="str">
            <v>Macrozoobenthos</v>
          </cell>
          <cell r="P1968" t="str">
            <v>BMS</v>
          </cell>
        </row>
        <row r="1969">
          <cell r="C1969" t="str">
            <v>Paguridae</v>
          </cell>
          <cell r="D1969" t="str">
            <v>Arthropoda/Crustacea</v>
          </cell>
          <cell r="E1969" t="str">
            <v>Malacostraca/Eumalacostraca/Eucarida</v>
          </cell>
          <cell r="F1969" t="str">
            <v>Decapoda/Pleocyemata/Anomura/Paguridae</v>
          </cell>
          <cell r="G1969" t="str">
            <v>Arthropoda/CrustaceaMalacostraca/Eumalacostraca/EucaridaDecapoda/Pleocyemata/Anomura/Paguridae</v>
          </cell>
          <cell r="H1969" t="str">
            <v>megabenthic</v>
          </cell>
          <cell r="I1969" t="str">
            <v>megabenthos</v>
          </cell>
          <cell r="J1969" t="str">
            <v>megabenthos</v>
          </cell>
          <cell r="K1969" t="str">
            <v>megabenthos</v>
          </cell>
          <cell r="L1969" t="str">
            <v>megabenthos</v>
          </cell>
          <cell r="M1969" t="str">
            <v>megabenthos</v>
          </cell>
          <cell r="N1969" t="str">
            <v>megabenthos</v>
          </cell>
          <cell r="O1969" t="str">
            <v>Macrozoobenthos</v>
          </cell>
          <cell r="P1969" t="str">
            <v>BMS</v>
          </cell>
        </row>
        <row r="1970">
          <cell r="C1970" t="str">
            <v>Paguridae 11</v>
          </cell>
          <cell r="D1970" t="str">
            <v>Arthropoda/Crustacea</v>
          </cell>
          <cell r="E1970" t="str">
            <v>Malacostraca/Eumalacostraca/Eucarida</v>
          </cell>
          <cell r="F1970" t="str">
            <v>Decapoda/Pleocyemata/Anomura/Paguridae</v>
          </cell>
          <cell r="G1970" t="str">
            <v>Arthropoda/CrustaceaMalacostraca/Eumalacostraca/EucaridaDecapoda/Pleocyemata/Anomura/Paguridae</v>
          </cell>
          <cell r="H1970" t="str">
            <v>megabenthic</v>
          </cell>
          <cell r="I1970" t="str">
            <v>megabenthos</v>
          </cell>
          <cell r="J1970" t="str">
            <v>megabenthos</v>
          </cell>
          <cell r="K1970" t="str">
            <v>megabenthos</v>
          </cell>
          <cell r="L1970" t="str">
            <v>megabenthos</v>
          </cell>
          <cell r="M1970" t="str">
            <v>megabenthos</v>
          </cell>
          <cell r="N1970" t="str">
            <v>megabenthos</v>
          </cell>
          <cell r="O1970" t="str">
            <v>Macrozoobenthos</v>
          </cell>
          <cell r="P1970" t="str">
            <v>BMS</v>
          </cell>
        </row>
        <row r="1971">
          <cell r="C1971" t="str">
            <v>Paguridae 12</v>
          </cell>
          <cell r="D1971" t="str">
            <v>Arthropoda/Crustacea</v>
          </cell>
          <cell r="E1971" t="str">
            <v>Malacostraca/Eumalacostraca/Eucarida</v>
          </cell>
          <cell r="F1971" t="str">
            <v>Decapoda/Pleocyemata/Anomura/Paguridae</v>
          </cell>
          <cell r="G1971" t="str">
            <v>Arthropoda/CrustaceaMalacostraca/Eumalacostraca/EucaridaDecapoda/Pleocyemata/Anomura/Paguridae</v>
          </cell>
          <cell r="H1971" t="str">
            <v>megabenthic</v>
          </cell>
          <cell r="I1971" t="str">
            <v>megabenthos</v>
          </cell>
          <cell r="J1971" t="str">
            <v>megabenthos</v>
          </cell>
          <cell r="K1971" t="str">
            <v>megabenthos</v>
          </cell>
          <cell r="L1971" t="str">
            <v>megabenthos</v>
          </cell>
          <cell r="M1971" t="str">
            <v>megabenthos</v>
          </cell>
          <cell r="N1971" t="str">
            <v>megabenthos</v>
          </cell>
          <cell r="O1971" t="str">
            <v>Macrozoobenthos</v>
          </cell>
          <cell r="P1971" t="str">
            <v>BMS</v>
          </cell>
        </row>
        <row r="1972">
          <cell r="C1972" t="str">
            <v>Paguridae cf. Pagurus sp.</v>
          </cell>
          <cell r="D1972" t="str">
            <v>Arthropoda/Crustacea</v>
          </cell>
          <cell r="E1972" t="str">
            <v>Malacostraca/Eumalacostraca/Eucarida</v>
          </cell>
          <cell r="F1972" t="str">
            <v>Decapoda/Pleocyemata/Anomura/Paguridae</v>
          </cell>
          <cell r="G1972" t="str">
            <v>Arthropoda/CrustaceaMalacostraca/Eumalacostraca/EucaridaDecapoda/Pleocyemata/Anomura/Paguridae</v>
          </cell>
          <cell r="H1972" t="str">
            <v>megabenthic</v>
          </cell>
          <cell r="I1972" t="str">
            <v>megabenthos</v>
          </cell>
          <cell r="J1972" t="str">
            <v>megabenthos</v>
          </cell>
          <cell r="K1972" t="str">
            <v>megabenthos</v>
          </cell>
          <cell r="L1972" t="str">
            <v>megabenthos</v>
          </cell>
          <cell r="M1972" t="str">
            <v>megabenthos</v>
          </cell>
          <cell r="N1972" t="str">
            <v>megabenthos</v>
          </cell>
          <cell r="O1972" t="str">
            <v>Macrozoobenthos</v>
          </cell>
          <cell r="P1972" t="str">
            <v>BMS</v>
          </cell>
        </row>
        <row r="1973">
          <cell r="C1973" t="str">
            <v>Paguridae larva</v>
          </cell>
          <cell r="D1973" t="str">
            <v>Arthropoda/Crustacea</v>
          </cell>
          <cell r="E1973" t="str">
            <v>Malacostraca/Eumalacostraca/Eucarida</v>
          </cell>
          <cell r="F1973" t="str">
            <v>Decapoda/Pleocyemata/Anomura/Paguridae</v>
          </cell>
          <cell r="G1973" t="str">
            <v>Arthropoda/CrustaceaMalacostraca/Eumalacostraca/EucaridaDecapoda/Pleocyemata/Anomura/Paguridae</v>
          </cell>
          <cell r="H1973" t="str">
            <v>megabenthic</v>
          </cell>
          <cell r="I1973" t="str">
            <v>megabenthos</v>
          </cell>
          <cell r="J1973" t="str">
            <v>megabenthos</v>
          </cell>
          <cell r="K1973" t="str">
            <v>large zooplankton</v>
          </cell>
          <cell r="L1973" t="str">
            <v>large zooplankton</v>
          </cell>
          <cell r="M1973" t="str">
            <v>large zooplankton</v>
          </cell>
          <cell r="N1973" t="str">
            <v>Large zooplankton (carnivorous)</v>
          </cell>
          <cell r="O1973" t="str">
            <v>Large zooplankton (carnivorous)</v>
          </cell>
          <cell r="P1973" t="str">
            <v>ZL</v>
          </cell>
        </row>
        <row r="1974">
          <cell r="C1974" t="str">
            <v>Paguridae remains</v>
          </cell>
          <cell r="D1974" t="str">
            <v>Arthropoda/Crustacea</v>
          </cell>
          <cell r="E1974" t="str">
            <v>Malacostraca/Eumalacostraca/Eucarida</v>
          </cell>
          <cell r="F1974" t="str">
            <v>Decapoda/Pleocyemata/Anomura/Paguridae</v>
          </cell>
          <cell r="G1974" t="str">
            <v>Arthropoda/CrustaceaMalacostraca/Eumalacostraca/EucaridaDecapoda/Pleocyemata/Anomura/Paguridae</v>
          </cell>
          <cell r="H1974" t="str">
            <v>megabenthic</v>
          </cell>
          <cell r="I1974" t="str">
            <v>megabenthos</v>
          </cell>
          <cell r="J1974" t="str">
            <v>megabenthos</v>
          </cell>
          <cell r="K1974" t="str">
            <v>megabenthos</v>
          </cell>
          <cell r="L1974" t="str">
            <v>megabenthos</v>
          </cell>
          <cell r="M1974" t="str">
            <v>megabenthos</v>
          </cell>
          <cell r="N1974" t="str">
            <v>megabenthos</v>
          </cell>
          <cell r="O1974" t="str">
            <v>Macrozoobenthos</v>
          </cell>
          <cell r="P1974" t="str">
            <v>BMS</v>
          </cell>
        </row>
        <row r="1975">
          <cell r="C1975" t="str">
            <v>Paguroidea</v>
          </cell>
          <cell r="D1975" t="str">
            <v>Arthropoda/Crustacea</v>
          </cell>
          <cell r="E1975" t="str">
            <v>Malacostraca/Eumalacostraca/Eucarida</v>
          </cell>
          <cell r="F1975" t="str">
            <v>Decapoda/Pleocyemata/Anomura/Paguridae</v>
          </cell>
          <cell r="G1975" t="str">
            <v>Arthropoda/CrustaceaMalacostraca/Eumalacostraca/EucaridaDecapoda/Pleocyemata/Anomura/Paguridae</v>
          </cell>
          <cell r="H1975" t="str">
            <v>megabenthic</v>
          </cell>
          <cell r="I1975" t="str">
            <v>megabenthos</v>
          </cell>
          <cell r="J1975" t="str">
            <v>megabenthos</v>
          </cell>
          <cell r="K1975" t="str">
            <v>megabenthos</v>
          </cell>
          <cell r="L1975" t="str">
            <v>megabenthos</v>
          </cell>
          <cell r="M1975" t="str">
            <v>megabenthos</v>
          </cell>
          <cell r="N1975" t="str">
            <v>megabenthos</v>
          </cell>
          <cell r="O1975" t="str">
            <v>Macrozoobenthos</v>
          </cell>
          <cell r="P1975" t="str">
            <v>BMS</v>
          </cell>
        </row>
        <row r="1976">
          <cell r="C1976" t="str">
            <v>Pagurus sp.</v>
          </cell>
          <cell r="D1976" t="str">
            <v>Arthropoda/Crustacea</v>
          </cell>
          <cell r="E1976" t="str">
            <v>Malacostraca/Eumalacostraca/Eucarida</v>
          </cell>
          <cell r="F1976" t="str">
            <v>Decapoda/Pleocyemata/Anomura/Paguridae</v>
          </cell>
          <cell r="G1976" t="str">
            <v>Arthropoda/CrustaceaMalacostraca/Eumalacostraca/EucaridaDecapoda/Pleocyemata/Anomura/Paguridae</v>
          </cell>
          <cell r="H1976" t="str">
            <v>megabenthic</v>
          </cell>
          <cell r="I1976" t="str">
            <v>megabenthos</v>
          </cell>
          <cell r="J1976" t="str">
            <v>megabenthos</v>
          </cell>
          <cell r="K1976" t="str">
            <v>megabenthos</v>
          </cell>
          <cell r="L1976" t="str">
            <v>megabenthos</v>
          </cell>
          <cell r="M1976" t="str">
            <v>megabenthos</v>
          </cell>
          <cell r="N1976" t="str">
            <v>megabenthos</v>
          </cell>
          <cell r="O1976" t="str">
            <v>Macrozoobenthos</v>
          </cell>
          <cell r="P1976" t="str">
            <v>BMS</v>
          </cell>
        </row>
        <row r="1977">
          <cell r="C1977" t="str">
            <v>Spiropagurus sp.</v>
          </cell>
          <cell r="D1977" t="str">
            <v>Arthropoda/Crustacea</v>
          </cell>
          <cell r="E1977" t="str">
            <v>Malacostraca/Eumalacostraca/Eucarida</v>
          </cell>
          <cell r="F1977" t="str">
            <v>Decapoda/Pleocyemata/Anomura/Paguridae</v>
          </cell>
          <cell r="G1977" t="str">
            <v>Arthropoda/CrustaceaMalacostraca/Eumalacostraca/EucaridaDecapoda/Pleocyemata/Anomura/Paguridae</v>
          </cell>
          <cell r="H1977" t="str">
            <v>megabenthic</v>
          </cell>
          <cell r="I1977" t="str">
            <v>megabenthos</v>
          </cell>
          <cell r="J1977" t="str">
            <v>megabenthos</v>
          </cell>
          <cell r="K1977" t="str">
            <v>megabenthos</v>
          </cell>
          <cell r="L1977" t="str">
            <v>megabenthos</v>
          </cell>
          <cell r="M1977" t="str">
            <v>megabenthos</v>
          </cell>
          <cell r="N1977" t="str">
            <v>megabenthos</v>
          </cell>
          <cell r="O1977" t="str">
            <v>Macrozoobenthos</v>
          </cell>
          <cell r="P1977" t="str">
            <v>BMS</v>
          </cell>
        </row>
        <row r="1978">
          <cell r="C1978" t="str">
            <v>Spiropagurus sp. remains</v>
          </cell>
          <cell r="D1978" t="str">
            <v>Arthropoda/Crustacea</v>
          </cell>
          <cell r="E1978" t="str">
            <v>Malacostraca/Eumalacostraca/Eucarida</v>
          </cell>
          <cell r="F1978" t="str">
            <v>Decapoda/Pleocyemata/Anomura/Paguridae</v>
          </cell>
          <cell r="G1978" t="str">
            <v>Arthropoda/CrustaceaMalacostraca/Eumalacostraca/EucaridaDecapoda/Pleocyemata/Anomura/Paguridae</v>
          </cell>
          <cell r="H1978" t="str">
            <v>megabenthic</v>
          </cell>
          <cell r="I1978" t="str">
            <v>megabenthos</v>
          </cell>
          <cell r="J1978" t="str">
            <v>megabenthos</v>
          </cell>
          <cell r="K1978" t="str">
            <v>megabenthos</v>
          </cell>
          <cell r="L1978" t="str">
            <v>megabenthos</v>
          </cell>
          <cell r="M1978" t="str">
            <v>megabenthos</v>
          </cell>
          <cell r="N1978" t="str">
            <v>megabenthos</v>
          </cell>
          <cell r="O1978" t="str">
            <v>Macrozoobenthos</v>
          </cell>
          <cell r="P1978" t="str">
            <v>BMS</v>
          </cell>
        </row>
        <row r="1979">
          <cell r="C1979" t="str">
            <v>Pagurus cf. sinuatus</v>
          </cell>
          <cell r="D1979" t="str">
            <v>Arthropoda/Crustacea</v>
          </cell>
          <cell r="E1979" t="str">
            <v>Malacostraca/Eumalacostraca/Eucarida</v>
          </cell>
          <cell r="F1979" t="str">
            <v>Decapoda/Pleocyemata/Anomura/Paguridae</v>
          </cell>
          <cell r="G1979" t="str">
            <v>Decapoda/Pleocyemata/Anomura/Paguridae</v>
          </cell>
          <cell r="H1979" t="str">
            <v>megabenthic</v>
          </cell>
          <cell r="I1979" t="str">
            <v>megabenthos</v>
          </cell>
          <cell r="J1979" t="str">
            <v>megabenthos</v>
          </cell>
          <cell r="K1979" t="str">
            <v>megabenthos</v>
          </cell>
          <cell r="L1979" t="str">
            <v>megabenthos</v>
          </cell>
          <cell r="M1979" t="str">
            <v>megabenthos</v>
          </cell>
          <cell r="N1979" t="str">
            <v>megabenthos</v>
          </cell>
          <cell r="O1979" t="str">
            <v>Macrozoobenthos</v>
          </cell>
          <cell r="P1979" t="str">
            <v>BMS</v>
          </cell>
        </row>
        <row r="1980">
          <cell r="C1980" t="str">
            <v>Lophopagurus nanus</v>
          </cell>
          <cell r="O1980" t="str">
            <v>Macrozoobenthos</v>
          </cell>
          <cell r="P1980" t="str">
            <v>BMS</v>
          </cell>
        </row>
        <row r="1981">
          <cell r="C1981" t="str">
            <v>Propagurus haigae</v>
          </cell>
          <cell r="D1981" t="str">
            <v>Arthropoda</v>
          </cell>
          <cell r="E1981" t="str">
            <v>Malacostraca</v>
          </cell>
          <cell r="F1981" t="str">
            <v>Paguridae</v>
          </cell>
          <cell r="J1981">
            <v>0</v>
          </cell>
          <cell r="K1981">
            <v>0</v>
          </cell>
          <cell r="L1981">
            <v>0</v>
          </cell>
          <cell r="M1981">
            <v>0</v>
          </cell>
          <cell r="O1981" t="str">
            <v>Macrozoobenthos</v>
          </cell>
          <cell r="P1981" t="str">
            <v>BMS</v>
          </cell>
        </row>
        <row r="1982">
          <cell r="C1982" t="str">
            <v>Goreopagurus poorei</v>
          </cell>
          <cell r="D1982" t="str">
            <v>Arthropoda</v>
          </cell>
          <cell r="E1982" t="str">
            <v>Malacostraca</v>
          </cell>
          <cell r="F1982" t="str">
            <v>Paguridae</v>
          </cell>
          <cell r="J1982">
            <v>0</v>
          </cell>
          <cell r="K1982">
            <v>0</v>
          </cell>
          <cell r="L1982">
            <v>0</v>
          </cell>
          <cell r="M1982">
            <v>0</v>
          </cell>
          <cell r="O1982" t="str">
            <v>Macrozoobenthos</v>
          </cell>
          <cell r="P1982" t="str">
            <v>BMS</v>
          </cell>
        </row>
        <row r="1983">
          <cell r="C1983" t="str">
            <v>Pagurodes inarmatus</v>
          </cell>
          <cell r="D1983" t="str">
            <v>Arthropoda</v>
          </cell>
          <cell r="E1983" t="str">
            <v>Malacostraca</v>
          </cell>
          <cell r="F1983" t="str">
            <v>Paguridae</v>
          </cell>
          <cell r="J1983">
            <v>0</v>
          </cell>
          <cell r="K1983">
            <v>0</v>
          </cell>
          <cell r="L1983">
            <v>0</v>
          </cell>
          <cell r="M1983">
            <v>0</v>
          </cell>
          <cell r="O1983" t="str">
            <v>Macrozoobenthos</v>
          </cell>
          <cell r="P1983" t="str">
            <v>BMS</v>
          </cell>
        </row>
        <row r="1984">
          <cell r="C1984" t="str">
            <v xml:space="preserve">Lithodidae </v>
          </cell>
          <cell r="D1984" t="str">
            <v>Arthropoda/Crustacea</v>
          </cell>
          <cell r="E1984" t="str">
            <v>Malacostraca/Eumalacostraca/Eucarida</v>
          </cell>
          <cell r="F1984" t="str">
            <v>Decapoda/Pleocyemata/Anomura/Lithodidae</v>
          </cell>
          <cell r="I1984" t="str">
            <v>megabenthos</v>
          </cell>
          <cell r="J1984" t="str">
            <v>megabenthos</v>
          </cell>
          <cell r="K1984" t="str">
            <v>megabenthos</v>
          </cell>
          <cell r="L1984" t="str">
            <v>megabenthos</v>
          </cell>
          <cell r="M1984" t="str">
            <v>megabenthos</v>
          </cell>
          <cell r="N1984" t="str">
            <v>megabenthos</v>
          </cell>
          <cell r="O1984" t="str">
            <v>Macrozoobenthos</v>
          </cell>
          <cell r="P1984" t="str">
            <v>BMS</v>
          </cell>
        </row>
        <row r="1985">
          <cell r="C1985" t="str">
            <v>Neolithodes flindersi</v>
          </cell>
          <cell r="D1985" t="str">
            <v>Arthropoda</v>
          </cell>
          <cell r="E1985" t="str">
            <v>Malacostraca</v>
          </cell>
          <cell r="F1985" t="str">
            <v>Lithodidae</v>
          </cell>
          <cell r="J1985">
            <v>0</v>
          </cell>
          <cell r="K1985">
            <v>0</v>
          </cell>
          <cell r="L1985">
            <v>0</v>
          </cell>
          <cell r="M1985">
            <v>0</v>
          </cell>
          <cell r="O1985" t="str">
            <v>Macrozoobenthos</v>
          </cell>
          <cell r="P1985" t="str">
            <v>BMS</v>
          </cell>
        </row>
        <row r="1986">
          <cell r="C1986" t="str">
            <v>Parapaguridae</v>
          </cell>
          <cell r="D1986" t="str">
            <v>Arthropoda/Crustacea</v>
          </cell>
          <cell r="E1986" t="str">
            <v>Malacostraca/Eumalacostraca/Eucarida</v>
          </cell>
          <cell r="F1986" t="str">
            <v>Decapoda/Pleocyemata/Anomura/Parapaguridae</v>
          </cell>
          <cell r="K1986" t="str">
            <v>megabenthos</v>
          </cell>
          <cell r="L1986" t="str">
            <v>megabenthos</v>
          </cell>
          <cell r="M1986" t="str">
            <v>megabenthos</v>
          </cell>
          <cell r="N1986" t="str">
            <v>megabenthos</v>
          </cell>
          <cell r="O1986" t="str">
            <v>Macrozoobenthos</v>
          </cell>
          <cell r="P1986" t="str">
            <v>BMS</v>
          </cell>
        </row>
        <row r="1987">
          <cell r="C1987" t="str">
            <v>Parapaguridae - undifferentiated</v>
          </cell>
          <cell r="D1987" t="str">
            <v>Arthropoda</v>
          </cell>
          <cell r="E1987" t="str">
            <v>Malacostraca</v>
          </cell>
          <cell r="F1987" t="str">
            <v>Parapaguridae</v>
          </cell>
          <cell r="J1987">
            <v>0</v>
          </cell>
          <cell r="K1987">
            <v>0</v>
          </cell>
          <cell r="L1987">
            <v>0</v>
          </cell>
          <cell r="M1987">
            <v>0</v>
          </cell>
          <cell r="O1987" t="str">
            <v>Macrozoobenthos</v>
          </cell>
          <cell r="P1987" t="str">
            <v>BMS</v>
          </cell>
        </row>
        <row r="1988">
          <cell r="C1988" t="str">
            <v>Parapagurus bouvieri</v>
          </cell>
          <cell r="D1988" t="str">
            <v>Arthropoda</v>
          </cell>
          <cell r="E1988" t="str">
            <v>Malacostraca</v>
          </cell>
          <cell r="F1988" t="str">
            <v>Parapaguridae</v>
          </cell>
          <cell r="J1988">
            <v>0</v>
          </cell>
          <cell r="K1988">
            <v>0</v>
          </cell>
          <cell r="L1988">
            <v>0</v>
          </cell>
          <cell r="M1988">
            <v>0</v>
          </cell>
          <cell r="O1988" t="str">
            <v>Macrozoobenthos</v>
          </cell>
          <cell r="P1988" t="str">
            <v>BMS</v>
          </cell>
        </row>
        <row r="1989">
          <cell r="C1989" t="str">
            <v>Parapagurus furici</v>
          </cell>
          <cell r="D1989" t="str">
            <v>Arthropoda</v>
          </cell>
          <cell r="E1989" t="str">
            <v>Malacostraca</v>
          </cell>
          <cell r="F1989" t="str">
            <v>Parapaguridae</v>
          </cell>
          <cell r="J1989">
            <v>0</v>
          </cell>
          <cell r="K1989">
            <v>0</v>
          </cell>
          <cell r="L1989">
            <v>0</v>
          </cell>
          <cell r="M1989">
            <v>0</v>
          </cell>
          <cell r="O1989" t="str">
            <v>Macrozoobenthos</v>
          </cell>
          <cell r="P1989" t="str">
            <v>BMS</v>
          </cell>
        </row>
        <row r="1990">
          <cell r="C1990" t="str">
            <v>Parapagurus latimanus</v>
          </cell>
          <cell r="D1990" t="str">
            <v>Arthropoda</v>
          </cell>
          <cell r="E1990" t="str">
            <v>Malacostraca</v>
          </cell>
          <cell r="F1990" t="str">
            <v>Parapaguridae</v>
          </cell>
          <cell r="J1990">
            <v>0</v>
          </cell>
          <cell r="K1990">
            <v>0</v>
          </cell>
          <cell r="L1990">
            <v>0</v>
          </cell>
          <cell r="M1990">
            <v>0</v>
          </cell>
          <cell r="O1990" t="str">
            <v>Macrozoobenthos</v>
          </cell>
          <cell r="P1990" t="str">
            <v>BMS</v>
          </cell>
        </row>
        <row r="1991">
          <cell r="C1991" t="str">
            <v>Parapagurus richeri</v>
          </cell>
          <cell r="D1991" t="str">
            <v>Arthropoda</v>
          </cell>
          <cell r="E1991" t="str">
            <v>Malacostraca</v>
          </cell>
          <cell r="F1991" t="str">
            <v>Parapaguridae</v>
          </cell>
          <cell r="J1991">
            <v>0</v>
          </cell>
          <cell r="K1991">
            <v>0</v>
          </cell>
          <cell r="L1991">
            <v>0</v>
          </cell>
          <cell r="M1991">
            <v>0</v>
          </cell>
          <cell r="O1991" t="str">
            <v>Macrozoobenthos</v>
          </cell>
          <cell r="P1991" t="str">
            <v>BMS</v>
          </cell>
        </row>
        <row r="1992">
          <cell r="C1992" t="str">
            <v>Oncopagurus sp. nov. 1</v>
          </cell>
          <cell r="D1992" t="str">
            <v>Arthropoda</v>
          </cell>
          <cell r="E1992" t="str">
            <v>Malacostraca</v>
          </cell>
          <cell r="F1992" t="str">
            <v>Parapaguridae</v>
          </cell>
          <cell r="J1992">
            <v>0</v>
          </cell>
          <cell r="K1992">
            <v>0</v>
          </cell>
          <cell r="L1992">
            <v>0</v>
          </cell>
          <cell r="M1992">
            <v>0</v>
          </cell>
          <cell r="O1992" t="str">
            <v>Macrozoobenthos</v>
          </cell>
          <cell r="P1992" t="str">
            <v>BMS</v>
          </cell>
        </row>
        <row r="1993">
          <cell r="C1993" t="str">
            <v>Parapagurus spp.</v>
          </cell>
          <cell r="D1993" t="str">
            <v>Arthropoda</v>
          </cell>
          <cell r="E1993" t="str">
            <v>Malacostraca</v>
          </cell>
          <cell r="F1993" t="str">
            <v>Parapaguridae</v>
          </cell>
          <cell r="J1993">
            <v>0</v>
          </cell>
          <cell r="K1993">
            <v>0</v>
          </cell>
          <cell r="L1993">
            <v>0</v>
          </cell>
          <cell r="M1993">
            <v>0</v>
          </cell>
          <cell r="O1993" t="str">
            <v>Macrozoobenthos</v>
          </cell>
          <cell r="P1993" t="str">
            <v>BMS</v>
          </cell>
        </row>
        <row r="1994">
          <cell r="C1994" t="str">
            <v>Galathea sp.</v>
          </cell>
          <cell r="D1994" t="str">
            <v>Arthropoda/Crustacea</v>
          </cell>
          <cell r="E1994" t="str">
            <v>Malacostraca/Eumalacostraca/Eucarida</v>
          </cell>
          <cell r="F1994" t="str">
            <v>Decapoda/Pleocymata/Anomura/Galatheidae</v>
          </cell>
          <cell r="G1994" t="str">
            <v>Arthropoda/CrustaceaMalacostraca/Eumalacostraca/EucaridaDecapoda/Pleocymata/Anomura/Galatheidae</v>
          </cell>
          <cell r="H1994" t="str">
            <v>megabenthic</v>
          </cell>
          <cell r="I1994" t="str">
            <v>megabenthos</v>
          </cell>
          <cell r="J1994" t="str">
            <v>megabenthos</v>
          </cell>
          <cell r="K1994" t="str">
            <v>megabenthos</v>
          </cell>
          <cell r="L1994" t="str">
            <v>megabenthos</v>
          </cell>
          <cell r="M1994" t="str">
            <v>megabenthos</v>
          </cell>
          <cell r="N1994" t="str">
            <v>megabenthos</v>
          </cell>
          <cell r="O1994" t="str">
            <v>Macrozoobenthos</v>
          </cell>
          <cell r="P1994" t="str">
            <v>BMS</v>
          </cell>
        </row>
        <row r="1995">
          <cell r="C1995" t="str">
            <v>Galatheidea papillosus</v>
          </cell>
          <cell r="D1995" t="str">
            <v>Arthropoda/Crustacea</v>
          </cell>
          <cell r="E1995" t="str">
            <v>Malacostraca/Eumalacostraca/Eucarida</v>
          </cell>
          <cell r="F1995" t="str">
            <v>Decapoda/Pleocymata/Anomura/Galatheidae</v>
          </cell>
          <cell r="G1995" t="str">
            <v>Arthropoda/CrustaceaMalacostraca/Eumalacostraca/EucaridaDecapoda/Pleocymata/Anomura/Galatheidae</v>
          </cell>
          <cell r="H1995" t="str">
            <v>megabenthic</v>
          </cell>
          <cell r="I1995" t="str">
            <v>megabenthos</v>
          </cell>
          <cell r="J1995" t="str">
            <v>megabenthos</v>
          </cell>
          <cell r="K1995" t="str">
            <v>megabenthos</v>
          </cell>
          <cell r="L1995" t="str">
            <v>megabenthos</v>
          </cell>
          <cell r="M1995" t="str">
            <v>megabenthos</v>
          </cell>
          <cell r="N1995" t="str">
            <v>megabenthos</v>
          </cell>
          <cell r="O1995" t="str">
            <v>Macrozoobenthos</v>
          </cell>
          <cell r="P1995" t="str">
            <v>BMS</v>
          </cell>
        </row>
        <row r="1996">
          <cell r="C1996" t="str">
            <v>Munida haswelli</v>
          </cell>
          <cell r="D1996" t="str">
            <v>Arthropoda/Crustacea</v>
          </cell>
          <cell r="E1996" t="str">
            <v>Malacostraca/Eumalacostraca/Eucarida</v>
          </cell>
          <cell r="F1996" t="str">
            <v>Decapoda/Pleocyemata/Anomura/Galatheidae</v>
          </cell>
          <cell r="G1996" t="str">
            <v>Arthropoda/CrustaceaMalacostraca/Eumalacostraca/EucaridaDecapoda/Pleocyemata/Anomura/Galatheidae</v>
          </cell>
          <cell r="H1996" t="str">
            <v>megabenthic</v>
          </cell>
          <cell r="I1996" t="str">
            <v>megabenthos</v>
          </cell>
          <cell r="J1996" t="str">
            <v>megabenthos</v>
          </cell>
          <cell r="K1996" t="str">
            <v>megabenthos</v>
          </cell>
          <cell r="L1996" t="str">
            <v>megabenthos</v>
          </cell>
          <cell r="M1996" t="str">
            <v>megabenthos</v>
          </cell>
          <cell r="N1996" t="str">
            <v>megabenthos</v>
          </cell>
          <cell r="O1996" t="str">
            <v>Macrozoobenthos</v>
          </cell>
          <cell r="P1996" t="str">
            <v>BMS</v>
          </cell>
        </row>
        <row r="1997">
          <cell r="C1997" t="str">
            <v>Galacantha rostrata</v>
          </cell>
          <cell r="D1997" t="str">
            <v>Arthropoda</v>
          </cell>
          <cell r="E1997" t="str">
            <v>Malacostraca</v>
          </cell>
          <cell r="F1997" t="str">
            <v>Munidopsidae</v>
          </cell>
          <cell r="J1997">
            <v>0</v>
          </cell>
          <cell r="K1997">
            <v>0</v>
          </cell>
          <cell r="L1997">
            <v>0</v>
          </cell>
          <cell r="M1997">
            <v>0</v>
          </cell>
          <cell r="O1997" t="str">
            <v>Macrozoobenthos</v>
          </cell>
          <cell r="P1997" t="str">
            <v>BMS</v>
          </cell>
        </row>
        <row r="1998">
          <cell r="C1998" t="str">
            <v>Munida endeavourae</v>
          </cell>
          <cell r="D1998" t="str">
            <v>Arthropoda</v>
          </cell>
          <cell r="E1998" t="str">
            <v>Malacostraca</v>
          </cell>
          <cell r="F1998" t="str">
            <v>Munididae</v>
          </cell>
          <cell r="J1998">
            <v>0</v>
          </cell>
          <cell r="K1998">
            <v>0</v>
          </cell>
          <cell r="L1998">
            <v>0</v>
          </cell>
          <cell r="M1998">
            <v>0</v>
          </cell>
          <cell r="O1998" t="str">
            <v>Macrozoobenthos</v>
          </cell>
          <cell r="P1998" t="str">
            <v>BMS</v>
          </cell>
        </row>
        <row r="1999">
          <cell r="C1999" t="str">
            <v>Munidopsis crenatirostris</v>
          </cell>
          <cell r="D1999" t="str">
            <v>Arthropoda</v>
          </cell>
          <cell r="E1999" t="str">
            <v>Malacostraca</v>
          </cell>
          <cell r="F1999" t="str">
            <v>Munidopsidae</v>
          </cell>
          <cell r="J1999">
            <v>0</v>
          </cell>
          <cell r="K1999">
            <v>0</v>
          </cell>
          <cell r="L1999">
            <v>0</v>
          </cell>
          <cell r="M1999">
            <v>0</v>
          </cell>
          <cell r="O1999" t="str">
            <v>Macrozoobenthos</v>
          </cell>
          <cell r="P1999" t="str">
            <v>BMS</v>
          </cell>
        </row>
        <row r="2000">
          <cell r="C2000" t="str">
            <v>Munidopsis arietina</v>
          </cell>
          <cell r="D2000" t="str">
            <v>Arthropoda</v>
          </cell>
          <cell r="E2000" t="str">
            <v>Malacostraca</v>
          </cell>
          <cell r="F2000" t="str">
            <v>Munidopsidae</v>
          </cell>
          <cell r="J2000">
            <v>0</v>
          </cell>
          <cell r="K2000">
            <v>0</v>
          </cell>
          <cell r="L2000">
            <v>0</v>
          </cell>
          <cell r="M2000">
            <v>0</v>
          </cell>
          <cell r="O2000" t="str">
            <v>Macrozoobenthos</v>
          </cell>
          <cell r="P2000" t="str">
            <v>BMS</v>
          </cell>
        </row>
        <row r="2001">
          <cell r="C2001" t="str">
            <v>Munida sp. mov 5661</v>
          </cell>
          <cell r="D2001" t="str">
            <v>Arthropoda</v>
          </cell>
          <cell r="E2001" t="str">
            <v>Malacostraca</v>
          </cell>
          <cell r="F2001" t="str">
            <v>Munididae</v>
          </cell>
          <cell r="J2001">
            <v>0</v>
          </cell>
          <cell r="K2001">
            <v>0</v>
          </cell>
          <cell r="L2001">
            <v>0</v>
          </cell>
          <cell r="M2001">
            <v>0</v>
          </cell>
          <cell r="O2001" t="str">
            <v>Macrozoobenthos</v>
          </cell>
          <cell r="P2001" t="str">
            <v>BMS</v>
          </cell>
        </row>
        <row r="2002">
          <cell r="C2002" t="str">
            <v>Munidopsis cf granosa sp. nov.</v>
          </cell>
          <cell r="D2002" t="str">
            <v>Arthropoda</v>
          </cell>
          <cell r="E2002" t="str">
            <v>Malacostraca</v>
          </cell>
          <cell r="F2002" t="str">
            <v>Munidopsidae</v>
          </cell>
          <cell r="J2002">
            <v>0</v>
          </cell>
          <cell r="K2002">
            <v>0</v>
          </cell>
          <cell r="L2002">
            <v>0</v>
          </cell>
          <cell r="M2002">
            <v>0</v>
          </cell>
          <cell r="O2002" t="str">
            <v>Macrozoobenthos</v>
          </cell>
          <cell r="P2002" t="str">
            <v>BMS</v>
          </cell>
        </row>
        <row r="2003">
          <cell r="C2003" t="str">
            <v>Munida cf manqingae sp. nov.</v>
          </cell>
          <cell r="D2003" t="str">
            <v>Arthropoda</v>
          </cell>
          <cell r="E2003" t="str">
            <v>Malacostraca</v>
          </cell>
          <cell r="F2003" t="str">
            <v>Munididae</v>
          </cell>
          <cell r="J2003">
            <v>0</v>
          </cell>
          <cell r="K2003">
            <v>0</v>
          </cell>
          <cell r="L2003">
            <v>0</v>
          </cell>
          <cell r="M2003">
            <v>0</v>
          </cell>
          <cell r="O2003" t="str">
            <v>Macrozoobenthos</v>
          </cell>
          <cell r="P2003" t="str">
            <v>BMS</v>
          </cell>
        </row>
        <row r="2004">
          <cell r="C2004" t="str">
            <v>Munidopsis cf subsquamosa sp. nov.</v>
          </cell>
          <cell r="D2004" t="str">
            <v>Arthropoda</v>
          </cell>
          <cell r="E2004" t="str">
            <v>Malacostraca</v>
          </cell>
          <cell r="F2004" t="str">
            <v>Munidopsidae</v>
          </cell>
          <cell r="J2004">
            <v>0</v>
          </cell>
          <cell r="K2004">
            <v>0</v>
          </cell>
          <cell r="L2004">
            <v>0</v>
          </cell>
          <cell r="M2004">
            <v>0</v>
          </cell>
          <cell r="O2004" t="str">
            <v>Macrozoobenthos</v>
          </cell>
          <cell r="P2004" t="str">
            <v>BMS</v>
          </cell>
        </row>
        <row r="2005">
          <cell r="C2005" t="str">
            <v>Munida sp.</v>
          </cell>
          <cell r="D2005" t="str">
            <v>Arthropoda/Crustacea</v>
          </cell>
          <cell r="E2005" t="str">
            <v>Malacostraca/Eumalacostraca/Eucarida</v>
          </cell>
          <cell r="F2005" t="str">
            <v>Decapoda/Pleocyemata/Anomura/Galatheidae</v>
          </cell>
          <cell r="G2005" t="str">
            <v>Arthropoda/CrustaceaMalacostraca/Eumalacostraca/EucaridaDecapoda/Pleocyemata/Anomura/Galatheidae</v>
          </cell>
          <cell r="H2005" t="str">
            <v>megabenthic</v>
          </cell>
          <cell r="I2005" t="str">
            <v>megabenthos</v>
          </cell>
          <cell r="J2005" t="str">
            <v>megabenthos</v>
          </cell>
          <cell r="K2005" t="str">
            <v>megabenthos</v>
          </cell>
          <cell r="L2005" t="str">
            <v>megabenthos</v>
          </cell>
          <cell r="M2005" t="str">
            <v>megabenthos</v>
          </cell>
          <cell r="N2005" t="str">
            <v>megabenthos</v>
          </cell>
          <cell r="O2005" t="str">
            <v>Macrozoobenthos</v>
          </cell>
          <cell r="P2005" t="str">
            <v>BMS</v>
          </cell>
        </row>
        <row r="2006">
          <cell r="C2006" t="str">
            <v>Uroptychus flindersi</v>
          </cell>
          <cell r="D2006" t="str">
            <v>Arthropoda</v>
          </cell>
          <cell r="E2006" t="str">
            <v>Malacostraca</v>
          </cell>
          <cell r="F2006" t="str">
            <v>Chirostylidae</v>
          </cell>
          <cell r="J2006">
            <v>0</v>
          </cell>
          <cell r="K2006">
            <v>0</v>
          </cell>
          <cell r="L2006">
            <v>0</v>
          </cell>
          <cell r="M2006">
            <v>0</v>
          </cell>
          <cell r="O2006" t="str">
            <v>Macrozoobenthos</v>
          </cell>
          <cell r="P2006" t="str">
            <v>BMS</v>
          </cell>
        </row>
        <row r="2007">
          <cell r="C2007" t="str">
            <v>Gastroptychus cf brevipropodus nov.</v>
          </cell>
          <cell r="O2007" t="str">
            <v>Macrozoobenthos</v>
          </cell>
          <cell r="P2007" t="str">
            <v>BMS</v>
          </cell>
        </row>
        <row r="2008">
          <cell r="C2008" t="str">
            <v>Gastroptychus cf brevipropodus nov.</v>
          </cell>
          <cell r="O2008" t="str">
            <v>Macrozoobenthos</v>
          </cell>
          <cell r="P2008" t="str">
            <v>BMS</v>
          </cell>
        </row>
        <row r="2009">
          <cell r="C2009" t="str">
            <v>Gastroptychus cf brevipropodus nov.</v>
          </cell>
          <cell r="O2009" t="str">
            <v>Macrozoobenthos</v>
          </cell>
          <cell r="P2009" t="str">
            <v>BMS</v>
          </cell>
        </row>
        <row r="2010">
          <cell r="C2010" t="str">
            <v>Gastroptychus cf brevipropodus nov.</v>
          </cell>
          <cell r="D2010" t="str">
            <v>Arthropoda</v>
          </cell>
          <cell r="E2010" t="str">
            <v>Malacostraca</v>
          </cell>
          <cell r="F2010" t="str">
            <v>Chirostylidae</v>
          </cell>
          <cell r="J2010">
            <v>0</v>
          </cell>
          <cell r="K2010">
            <v>0</v>
          </cell>
          <cell r="L2010">
            <v>0</v>
          </cell>
          <cell r="M2010">
            <v>0</v>
          </cell>
          <cell r="O2010" t="str">
            <v>Macrozoobenthos</v>
          </cell>
          <cell r="P2010" t="str">
            <v>BMS</v>
          </cell>
        </row>
        <row r="2011">
          <cell r="C2011" t="str">
            <v>Brachyura</v>
          </cell>
          <cell r="D2011" t="str">
            <v>Arthropoda/Crustacea</v>
          </cell>
          <cell r="E2011" t="str">
            <v>Malacostraca/Eumalacostraca/Eucarida</v>
          </cell>
          <cell r="F2011" t="str">
            <v>Decapoda/Pleocyemata/Brachyura</v>
          </cell>
          <cell r="G2011" t="str">
            <v>Arthropoda/CrustaceaMalacostraca/Eumalacostraca/EucaridaDecapoda/Pleocyemata/Brachyura</v>
          </cell>
          <cell r="H2011" t="str">
            <v>benthic crustacean</v>
          </cell>
          <cell r="I2011" t="str">
            <v>megabenthos</v>
          </cell>
          <cell r="J2011" t="str">
            <v>megabenthos</v>
          </cell>
          <cell r="K2011" t="str">
            <v>megabenthos</v>
          </cell>
          <cell r="L2011" t="str">
            <v>megabenthos</v>
          </cell>
          <cell r="M2011" t="str">
            <v>megabenthos</v>
          </cell>
          <cell r="N2011" t="str">
            <v>megabenthos</v>
          </cell>
          <cell r="O2011" t="str">
            <v>Macrozoobenthos</v>
          </cell>
          <cell r="P2011" t="str">
            <v>BMS</v>
          </cell>
        </row>
        <row r="2012">
          <cell r="C2012" t="str">
            <v>Brachyura larva</v>
          </cell>
          <cell r="D2012" t="str">
            <v>Arthropoda/Crustacea</v>
          </cell>
          <cell r="E2012" t="str">
            <v>Malacostraca/Eumalacostraca/Eucarida</v>
          </cell>
          <cell r="F2012" t="str">
            <v>Decapoda/Pleocyemata/Brachyura</v>
          </cell>
          <cell r="G2012" t="str">
            <v>Arthropoda/CrustaceaMalacostraca/Eumalacostraca/EucaridaDecapoda/Pleocyemata/Brachyura</v>
          </cell>
          <cell r="H2012" t="str">
            <v>benthic crustacean</v>
          </cell>
          <cell r="I2012" t="str">
            <v>pelagic crustacean</v>
          </cell>
          <cell r="J2012" t="str">
            <v>pelagic crustacean</v>
          </cell>
          <cell r="K2012" t="str">
            <v>large zooplankton</v>
          </cell>
          <cell r="L2012" t="str">
            <v>large zooplankton</v>
          </cell>
          <cell r="M2012" t="str">
            <v>large zooplankton</v>
          </cell>
          <cell r="N2012" t="str">
            <v>Large zooplankton (carnivorous)</v>
          </cell>
          <cell r="O2012" t="str">
            <v>Large zooplankton (carnivorous)</v>
          </cell>
          <cell r="P2012" t="str">
            <v>ZL</v>
          </cell>
        </row>
        <row r="2013">
          <cell r="C2013" t="str">
            <v>Brachyura remains</v>
          </cell>
          <cell r="D2013" t="str">
            <v>Arthropoda/Crustacea</v>
          </cell>
          <cell r="E2013" t="str">
            <v>Malacostraca/Eumalacostraca/Eucarida</v>
          </cell>
          <cell r="F2013" t="str">
            <v>Decapoda/Pleocyemata/Brachyura</v>
          </cell>
          <cell r="G2013" t="str">
            <v>Arthropoda/CrustaceaMalacostraca/Eumalacostraca/EucaridaDecapoda/Pleocyemata/Brachyura</v>
          </cell>
          <cell r="H2013" t="str">
            <v>benthic crustacean</v>
          </cell>
          <cell r="I2013" t="str">
            <v>megabenthos</v>
          </cell>
          <cell r="J2013" t="str">
            <v>megabenthos</v>
          </cell>
          <cell r="K2013" t="str">
            <v>megabenthos</v>
          </cell>
          <cell r="L2013" t="str">
            <v>megabenthos</v>
          </cell>
          <cell r="M2013" t="str">
            <v>megabenthos</v>
          </cell>
          <cell r="N2013" t="str">
            <v>megabenthos</v>
          </cell>
          <cell r="O2013" t="str">
            <v>Macrozoobenthos</v>
          </cell>
          <cell r="P2013" t="str">
            <v>BMS</v>
          </cell>
        </row>
        <row r="2014">
          <cell r="C2014" t="str">
            <v>crabs</v>
          </cell>
          <cell r="D2014" t="str">
            <v>Arthropoda/Crustacea</v>
          </cell>
          <cell r="E2014" t="str">
            <v>Malacostraca/Eumalacostraca/Eucarida</v>
          </cell>
          <cell r="F2014" t="str">
            <v>Decapoda/Pleocyemata/Brachyura</v>
          </cell>
          <cell r="G2014" t="str">
            <v>Arthropoda/CrustaceaMalacostraca/Eumalacostraca/EucaridaDecapoda/Pleocyemata/Brachyura</v>
          </cell>
          <cell r="I2014" t="str">
            <v>megabenthos</v>
          </cell>
          <cell r="K2014" t="str">
            <v>megabenthos</v>
          </cell>
          <cell r="L2014" t="str">
            <v>megabenthos</v>
          </cell>
          <cell r="M2014" t="str">
            <v>megabenthos</v>
          </cell>
          <cell r="N2014" t="str">
            <v>megabenthos</v>
          </cell>
          <cell r="O2014" t="str">
            <v>Macrozoobenthos</v>
          </cell>
          <cell r="P2014" t="str">
            <v>BMS</v>
          </cell>
        </row>
        <row r="2015">
          <cell r="C2015" t="str">
            <v>orange deep sea crab</v>
          </cell>
          <cell r="D2015" t="str">
            <v>Crustacea</v>
          </cell>
          <cell r="E2015">
            <v>0</v>
          </cell>
          <cell r="F2015" t="str">
            <v>Brachyura</v>
          </cell>
          <cell r="G2015" t="str">
            <v>CrustaceaBrachyura</v>
          </cell>
          <cell r="I2015" t="str">
            <v>megabenthos</v>
          </cell>
          <cell r="K2015" t="str">
            <v>megabenthos</v>
          </cell>
          <cell r="L2015" t="str">
            <v>megabenthos</v>
          </cell>
          <cell r="M2015" t="str">
            <v>megabenthos</v>
          </cell>
          <cell r="N2015" t="str">
            <v>megabenthos</v>
          </cell>
          <cell r="O2015" t="str">
            <v>Macrozoobenthos</v>
          </cell>
          <cell r="P2015" t="str">
            <v>BMS</v>
          </cell>
        </row>
        <row r="2016">
          <cell r="C2016" t="str">
            <v>red deepsea crab</v>
          </cell>
          <cell r="D2016" t="str">
            <v>Crustacea</v>
          </cell>
          <cell r="E2016">
            <v>0</v>
          </cell>
          <cell r="F2016" t="str">
            <v>Brachyura</v>
          </cell>
          <cell r="G2016" t="str">
            <v>CrustaceaBrachyura</v>
          </cell>
          <cell r="I2016" t="str">
            <v>megabenthos</v>
          </cell>
          <cell r="K2016" t="str">
            <v>megabenthos</v>
          </cell>
          <cell r="L2016" t="str">
            <v>megabenthos</v>
          </cell>
          <cell r="M2016" t="str">
            <v>megabenthos</v>
          </cell>
          <cell r="N2016" t="str">
            <v>megabenthos</v>
          </cell>
          <cell r="O2016" t="str">
            <v>Macrozoobenthos</v>
          </cell>
          <cell r="P2016" t="str">
            <v>BMS</v>
          </cell>
        </row>
        <row r="2017">
          <cell r="C2017" t="str">
            <v>spiny  red crab</v>
          </cell>
          <cell r="D2017" t="str">
            <v>Crustacea</v>
          </cell>
          <cell r="E2017">
            <v>0</v>
          </cell>
          <cell r="F2017" t="str">
            <v>Brachyura</v>
          </cell>
          <cell r="G2017" t="str">
            <v>CrustaceaBrachyura</v>
          </cell>
          <cell r="I2017" t="str">
            <v>megabenthos</v>
          </cell>
          <cell r="K2017" t="str">
            <v>megabenthos</v>
          </cell>
          <cell r="L2017" t="str">
            <v>megabenthos</v>
          </cell>
          <cell r="M2017" t="str">
            <v>megabenthos</v>
          </cell>
          <cell r="N2017" t="str">
            <v>megabenthos</v>
          </cell>
          <cell r="O2017" t="str">
            <v>Macrozoobenthos</v>
          </cell>
          <cell r="P2017" t="str">
            <v>BMS</v>
          </cell>
        </row>
        <row r="2018">
          <cell r="C2018" t="str">
            <v>xmas crab</v>
          </cell>
          <cell r="D2018" t="str">
            <v>Crustacea</v>
          </cell>
          <cell r="E2018">
            <v>0</v>
          </cell>
          <cell r="F2018" t="str">
            <v>Brachyura</v>
          </cell>
          <cell r="G2018" t="str">
            <v>CrustaceaBrachyura</v>
          </cell>
          <cell r="I2018" t="str">
            <v>megabenthos</v>
          </cell>
          <cell r="K2018" t="str">
            <v>megabenthos</v>
          </cell>
          <cell r="L2018" t="str">
            <v>megabenthos</v>
          </cell>
          <cell r="M2018" t="str">
            <v>megabenthos</v>
          </cell>
          <cell r="N2018" t="str">
            <v>megabenthos</v>
          </cell>
          <cell r="O2018" t="str">
            <v>Macrozoobenthos</v>
          </cell>
          <cell r="P2018" t="str">
            <v>BMS</v>
          </cell>
        </row>
        <row r="2019">
          <cell r="C2019" t="str">
            <v>Infraorder Brachyura - undifferentiated</v>
          </cell>
          <cell r="D2019" t="str">
            <v>Arthropoda</v>
          </cell>
          <cell r="E2019" t="str">
            <v>Malacostraca</v>
          </cell>
          <cell r="F2019" t="str">
            <v xml:space="preserve">  --  </v>
          </cell>
          <cell r="J2019">
            <v>0</v>
          </cell>
          <cell r="K2019">
            <v>0</v>
          </cell>
          <cell r="L2019">
            <v>0</v>
          </cell>
          <cell r="M2019">
            <v>0</v>
          </cell>
          <cell r="O2019" t="str">
            <v>Macrozoobenthos</v>
          </cell>
          <cell r="P2019" t="str">
            <v>BMS</v>
          </cell>
        </row>
        <row r="2020">
          <cell r="C2020" t="str">
            <v>Crab megalope</v>
          </cell>
          <cell r="D2020">
            <v>0</v>
          </cell>
          <cell r="E2020">
            <v>0</v>
          </cell>
          <cell r="F2020">
            <v>0</v>
          </cell>
          <cell r="O2020" t="str">
            <v>Large zooplankton (carnivorous)</v>
          </cell>
          <cell r="P2020" t="str">
            <v>ZL</v>
          </cell>
        </row>
        <row r="2021">
          <cell r="C2021" t="str">
            <v>Dromiidae - undifferentiated</v>
          </cell>
          <cell r="D2021" t="str">
            <v>Arthropoda</v>
          </cell>
          <cell r="E2021" t="str">
            <v>Malacostraca</v>
          </cell>
          <cell r="F2021" t="str">
            <v>Dromiidae</v>
          </cell>
          <cell r="J2021">
            <v>0</v>
          </cell>
          <cell r="K2021">
            <v>0</v>
          </cell>
          <cell r="L2021">
            <v>0</v>
          </cell>
          <cell r="M2021">
            <v>0</v>
          </cell>
          <cell r="O2021" t="str">
            <v>Macrozoobenthos</v>
          </cell>
          <cell r="P2021" t="str">
            <v>BMS</v>
          </cell>
        </row>
        <row r="2022">
          <cell r="C2022" t="str">
            <v>Austrodromidia octodentata</v>
          </cell>
          <cell r="O2022" t="str">
            <v>Macrozoobenthos</v>
          </cell>
          <cell r="P2022" t="str">
            <v>BMS</v>
          </cell>
        </row>
        <row r="2023">
          <cell r="C2023" t="str">
            <v>Austrodromidia insignis</v>
          </cell>
          <cell r="O2023" t="str">
            <v>Macrozoobenthos</v>
          </cell>
          <cell r="P2023" t="str">
            <v>BMS</v>
          </cell>
        </row>
        <row r="2024">
          <cell r="C2024" t="str">
            <v>Stimdromia lateralis</v>
          </cell>
          <cell r="O2024" t="str">
            <v>Macrozoobenthos</v>
          </cell>
          <cell r="P2024" t="str">
            <v>BMS</v>
          </cell>
        </row>
        <row r="2025">
          <cell r="C2025" t="str">
            <v>Austrodromidia incisa</v>
          </cell>
          <cell r="O2025" t="str">
            <v>Macrozoobenthos</v>
          </cell>
          <cell r="P2025" t="str">
            <v>BMS</v>
          </cell>
        </row>
        <row r="2026">
          <cell r="C2026" t="str">
            <v>Cymonomus delli</v>
          </cell>
          <cell r="D2026" t="str">
            <v>Arthropoda</v>
          </cell>
          <cell r="E2026" t="str">
            <v>Malacostraca</v>
          </cell>
          <cell r="F2026" t="str">
            <v>Cymonomidae</v>
          </cell>
          <cell r="J2026">
            <v>0</v>
          </cell>
          <cell r="K2026">
            <v>0</v>
          </cell>
          <cell r="L2026">
            <v>0</v>
          </cell>
          <cell r="M2026">
            <v>0</v>
          </cell>
          <cell r="O2026" t="str">
            <v>Macrozoobenthos</v>
          </cell>
          <cell r="P2026" t="str">
            <v>BMS</v>
          </cell>
        </row>
        <row r="2027">
          <cell r="C2027" t="str">
            <v>Cymonomus soela</v>
          </cell>
          <cell r="D2027" t="str">
            <v>Arthropoda</v>
          </cell>
          <cell r="E2027" t="str">
            <v>Malacostraca</v>
          </cell>
          <cell r="F2027" t="str">
            <v>Cymonomidae</v>
          </cell>
          <cell r="J2027">
            <v>0</v>
          </cell>
          <cell r="K2027">
            <v>0</v>
          </cell>
          <cell r="L2027">
            <v>0</v>
          </cell>
          <cell r="M2027">
            <v>0</v>
          </cell>
          <cell r="O2027" t="str">
            <v>Macrozoobenthos</v>
          </cell>
          <cell r="P2027" t="str">
            <v>BMS</v>
          </cell>
        </row>
        <row r="2028">
          <cell r="C2028" t="str">
            <v>Cymonomus cf deforgesi nov.</v>
          </cell>
          <cell r="D2028" t="str">
            <v>Arthropoda</v>
          </cell>
          <cell r="E2028" t="str">
            <v>Malacostraca</v>
          </cell>
          <cell r="F2028" t="str">
            <v>Cymonomidae</v>
          </cell>
          <cell r="J2028">
            <v>0</v>
          </cell>
          <cell r="K2028">
            <v>0</v>
          </cell>
          <cell r="L2028">
            <v>0</v>
          </cell>
          <cell r="M2028">
            <v>0</v>
          </cell>
          <cell r="O2028" t="str">
            <v>Macrozoobenthos</v>
          </cell>
          <cell r="P2028" t="str">
            <v>BMS</v>
          </cell>
        </row>
        <row r="2029">
          <cell r="C2029" t="str">
            <v>Cymonomus cf umitake nov.</v>
          </cell>
          <cell r="D2029" t="str">
            <v>Arthropoda</v>
          </cell>
          <cell r="E2029" t="str">
            <v>Malacostraca</v>
          </cell>
          <cell r="F2029" t="str">
            <v>Cymonomidae</v>
          </cell>
          <cell r="J2029">
            <v>0</v>
          </cell>
          <cell r="K2029">
            <v>0</v>
          </cell>
          <cell r="L2029">
            <v>0</v>
          </cell>
          <cell r="M2029">
            <v>0</v>
          </cell>
          <cell r="O2029" t="str">
            <v>Macrozoobenthos</v>
          </cell>
          <cell r="P2029" t="str">
            <v>BMS</v>
          </cell>
        </row>
        <row r="2030">
          <cell r="C2030" t="str">
            <v>Thelxiopeidae</v>
          </cell>
          <cell r="D2030" t="str">
            <v>Arthropoda/Crustacea</v>
          </cell>
          <cell r="E2030" t="str">
            <v>Malacostraca/Eumalacostraca/Eucarida</v>
          </cell>
          <cell r="F2030" t="str">
            <v>Decapoda/Pleocyemata/Brachyura/Thelxiopeidae</v>
          </cell>
          <cell r="G2030" t="str">
            <v>Arthropoda/CrustaceaMalacostraca/Eumalacostraca/EucaridaDecapoda/Pleocyemata/Brachyura/Thelxiopeidae</v>
          </cell>
          <cell r="H2030" t="str">
            <v>megabenthic</v>
          </cell>
          <cell r="I2030" t="str">
            <v>megabenthos</v>
          </cell>
          <cell r="J2030" t="str">
            <v>megabenthos</v>
          </cell>
          <cell r="K2030" t="str">
            <v>megabenthos</v>
          </cell>
          <cell r="L2030" t="str">
            <v>megabenthos</v>
          </cell>
          <cell r="M2030" t="str">
            <v>megabenthos</v>
          </cell>
          <cell r="N2030" t="str">
            <v>megabenthos</v>
          </cell>
          <cell r="O2030" t="str">
            <v>Macrozoobenthos</v>
          </cell>
          <cell r="P2030" t="str">
            <v>BMS</v>
          </cell>
        </row>
        <row r="2031">
          <cell r="C2031" t="str">
            <v>Tymolus similis</v>
          </cell>
          <cell r="O2031" t="str">
            <v>Macrozoobenthos</v>
          </cell>
          <cell r="P2031" t="str">
            <v>BMS</v>
          </cell>
        </row>
        <row r="2032">
          <cell r="C2032" t="str">
            <v>Homolidae cf. Latreillopsis peti</v>
          </cell>
          <cell r="D2032" t="str">
            <v>Arthropoda/Crustacea</v>
          </cell>
          <cell r="E2032" t="str">
            <v>Malacostraca/Eumalacostraca/Eucarida</v>
          </cell>
          <cell r="F2032" t="str">
            <v>Decapoda/Pleocyemata//Homolidae</v>
          </cell>
          <cell r="G2032" t="str">
            <v>Arthropoda/CrustaceaMalacostraca/Eumalacostraca/EucaridaDecapoda/Pleocyemata//Homolidae</v>
          </cell>
          <cell r="H2032" t="str">
            <v>megabenthic</v>
          </cell>
          <cell r="I2032" t="str">
            <v>megabenthos</v>
          </cell>
          <cell r="J2032" t="str">
            <v>megabenthos</v>
          </cell>
          <cell r="K2032" t="str">
            <v>megabenthos</v>
          </cell>
          <cell r="L2032" t="str">
            <v>megabenthos</v>
          </cell>
          <cell r="M2032" t="str">
            <v>megabenthos</v>
          </cell>
          <cell r="N2032" t="str">
            <v>megabenthos</v>
          </cell>
          <cell r="O2032" t="str">
            <v>Macrozoobenthos</v>
          </cell>
          <cell r="P2032" t="str">
            <v>BMS</v>
          </cell>
        </row>
        <row r="2033">
          <cell r="C2033" t="str">
            <v>Latriellopsis petterdi</v>
          </cell>
          <cell r="D2033" t="str">
            <v>Crustacea</v>
          </cell>
          <cell r="E2033">
            <v>0</v>
          </cell>
          <cell r="F2033" t="str">
            <v>Homolidae</v>
          </cell>
          <cell r="G2033" t="str">
            <v>CrustaceaHomolidae</v>
          </cell>
          <cell r="I2033" t="str">
            <v>megabenthos</v>
          </cell>
          <cell r="K2033" t="str">
            <v>megabenthos</v>
          </cell>
          <cell r="L2033" t="str">
            <v>megabenthos</v>
          </cell>
          <cell r="M2033" t="str">
            <v>megabenthos</v>
          </cell>
          <cell r="N2033" t="str">
            <v>megabenthos</v>
          </cell>
          <cell r="O2033" t="str">
            <v>Macrozoobenthos</v>
          </cell>
          <cell r="P2033" t="str">
            <v>BMS</v>
          </cell>
        </row>
        <row r="2034">
          <cell r="C2034" t="str">
            <v>Latreillia cf. australiensis</v>
          </cell>
          <cell r="D2034" t="str">
            <v>Arthropoda/Crustacea</v>
          </cell>
          <cell r="E2034" t="str">
            <v>Malacostraca/Eumalacostraca/Eucarida</v>
          </cell>
          <cell r="F2034" t="str">
            <v>Decapoda/Pleocyemata/Brachyura</v>
          </cell>
          <cell r="G2034" t="str">
            <v>Arthropoda/CrustaceaMalacostraca/Eumalacostraca/EucaridaDecapoda/Pleocyemata/Brachyura</v>
          </cell>
          <cell r="H2034" t="str">
            <v>megabenthic</v>
          </cell>
          <cell r="I2034" t="str">
            <v>megabenthos</v>
          </cell>
          <cell r="J2034" t="str">
            <v>megabenthos</v>
          </cell>
          <cell r="K2034" t="str">
            <v>megabenthos</v>
          </cell>
          <cell r="L2034" t="str">
            <v>megabenthos</v>
          </cell>
          <cell r="M2034" t="str">
            <v>megabenthos</v>
          </cell>
          <cell r="N2034" t="str">
            <v>megabenthos</v>
          </cell>
          <cell r="O2034" t="str">
            <v>Macrozoobenthos</v>
          </cell>
          <cell r="P2034" t="str">
            <v>BMS</v>
          </cell>
        </row>
        <row r="2035">
          <cell r="C2035" t="str">
            <v>Eplumula australiensis</v>
          </cell>
          <cell r="D2035">
            <v>0</v>
          </cell>
          <cell r="E2035">
            <v>0</v>
          </cell>
          <cell r="F2035">
            <v>0</v>
          </cell>
          <cell r="K2035" t="str">
            <v>megabenthos</v>
          </cell>
          <cell r="L2035" t="str">
            <v>megabenthos</v>
          </cell>
          <cell r="M2035" t="str">
            <v>megabenthos</v>
          </cell>
          <cell r="N2035" t="str">
            <v>megabenthos</v>
          </cell>
          <cell r="O2035" t="str">
            <v>Macrozoobenthos</v>
          </cell>
          <cell r="P2035" t="str">
            <v>BMS</v>
          </cell>
        </row>
        <row r="2036">
          <cell r="C2036" t="str">
            <v>Raninidae</v>
          </cell>
          <cell r="D2036" t="str">
            <v>Arthropoda/Crustacea</v>
          </cell>
          <cell r="E2036" t="str">
            <v>Malacostraca/Eumalacostraca/Eucarida</v>
          </cell>
          <cell r="F2036" t="str">
            <v>Decapoda/Pleocyemata/Brachyura/Raninidae</v>
          </cell>
          <cell r="G2036" t="str">
            <v>Arthropoda/CrustaceaMalacostraca/Eumalacostraca/EucaridaDecapoda/Pleocyemata/Brachyura/Raninidae</v>
          </cell>
          <cell r="H2036" t="str">
            <v>megabenthic</v>
          </cell>
          <cell r="I2036" t="str">
            <v>megabenthos</v>
          </cell>
          <cell r="J2036" t="str">
            <v>megabenthos</v>
          </cell>
          <cell r="K2036" t="str">
            <v>megabenthos</v>
          </cell>
          <cell r="L2036" t="str">
            <v>megabenthos</v>
          </cell>
          <cell r="M2036" t="str">
            <v>megabenthos</v>
          </cell>
          <cell r="N2036" t="str">
            <v>megabenthos</v>
          </cell>
          <cell r="O2036" t="str">
            <v>Macrozoobenthos</v>
          </cell>
          <cell r="P2036" t="str">
            <v>BMS</v>
          </cell>
        </row>
        <row r="2037">
          <cell r="C2037" t="str">
            <v>Raninidae</v>
          </cell>
          <cell r="D2037" t="str">
            <v>Arthropoda/Crustacea</v>
          </cell>
          <cell r="E2037" t="str">
            <v>Malacostraca/Eumalacostraca/Eucarida</v>
          </cell>
          <cell r="F2037" t="str">
            <v>Decapoda/Pleocyemata/Brachyura/Raninidae</v>
          </cell>
          <cell r="G2037" t="str">
            <v>Arthropoda/CrustaceaMalacostraca/Eumalacostraca/EucaridaDecapoda/Pleocyemata/Brachyura/Raninidae</v>
          </cell>
          <cell r="H2037" t="str">
            <v>megabenthic</v>
          </cell>
          <cell r="I2037" t="str">
            <v>megabenthos</v>
          </cell>
          <cell r="J2037" t="str">
            <v>megabenthos</v>
          </cell>
          <cell r="K2037" t="str">
            <v>megabenthos</v>
          </cell>
          <cell r="L2037" t="str">
            <v>megabenthos</v>
          </cell>
          <cell r="M2037" t="str">
            <v>megabenthos</v>
          </cell>
          <cell r="N2037" t="str">
            <v>megabenthos</v>
          </cell>
          <cell r="O2037" t="str">
            <v>Macrozoobenthos</v>
          </cell>
          <cell r="P2037" t="str">
            <v>BMS</v>
          </cell>
        </row>
        <row r="2038">
          <cell r="C2038" t="str">
            <v>Lyreidus sp.</v>
          </cell>
          <cell r="D2038" t="str">
            <v>Arthropoda/Crustacea</v>
          </cell>
          <cell r="E2038" t="str">
            <v>Malacostraca/Eumalacostraca/Eucarida</v>
          </cell>
          <cell r="F2038" t="str">
            <v>Decapoda/Pleocyemata/Brachyura</v>
          </cell>
          <cell r="G2038" t="str">
            <v>Arthropoda/CrustaceaMalacostraca/Eumalacostraca/EucaridaDecapoda/Pleocyemata/Brachyura</v>
          </cell>
          <cell r="H2038" t="str">
            <v>megabenthic</v>
          </cell>
          <cell r="I2038" t="str">
            <v>megabenthos</v>
          </cell>
          <cell r="J2038" t="str">
            <v>megabenthos</v>
          </cell>
          <cell r="K2038" t="str">
            <v>megabenthos</v>
          </cell>
          <cell r="L2038" t="str">
            <v>megabenthos</v>
          </cell>
          <cell r="M2038" t="str">
            <v>megabenthos</v>
          </cell>
          <cell r="N2038" t="str">
            <v>megabenthos</v>
          </cell>
          <cell r="O2038" t="str">
            <v>Macrozoobenthos</v>
          </cell>
          <cell r="P2038" t="str">
            <v>BMS</v>
          </cell>
        </row>
        <row r="2039">
          <cell r="C2039" t="str">
            <v>Mursia sp.</v>
          </cell>
          <cell r="D2039" t="str">
            <v>Arthropoda/Crustacea</v>
          </cell>
          <cell r="E2039" t="str">
            <v>Malacostraca/Eumalacostraca/Eucarida</v>
          </cell>
          <cell r="F2039" t="str">
            <v>Decapoda/Pleocyemata/Brachyura</v>
          </cell>
          <cell r="G2039" t="str">
            <v>Arthropoda/CrustaceaMalacostraca/Eumalacostraca/EucaridaDecapoda/Pleocyemata/Brachyura</v>
          </cell>
          <cell r="H2039" t="str">
            <v>megabenthic</v>
          </cell>
          <cell r="I2039" t="str">
            <v>megabenthos</v>
          </cell>
          <cell r="J2039" t="str">
            <v>megabenthos</v>
          </cell>
          <cell r="K2039" t="str">
            <v>megabenthos</v>
          </cell>
          <cell r="L2039" t="str">
            <v>megabenthos</v>
          </cell>
          <cell r="M2039" t="str">
            <v>megabenthos</v>
          </cell>
          <cell r="N2039" t="str">
            <v>megabenthos</v>
          </cell>
          <cell r="O2039" t="str">
            <v>Macrozoobenthos</v>
          </cell>
          <cell r="P2039" t="str">
            <v>BMS</v>
          </cell>
        </row>
        <row r="2040">
          <cell r="C2040" t="str">
            <v>Leucosiidae</v>
          </cell>
          <cell r="D2040" t="str">
            <v>Arthropoda/Crustacea</v>
          </cell>
          <cell r="E2040" t="str">
            <v>Malacostraca/Eumalacostraca/Eucarida</v>
          </cell>
          <cell r="F2040" t="str">
            <v>Decapoda/Pleocyemata/Brachyura/Leucosiidae</v>
          </cell>
          <cell r="G2040" t="str">
            <v>Arthropoda/CrustaceaMalacostraca/Eumalacostraca/EucaridaDecapoda/Pleocyemata/Brachyura/Leucosiidae</v>
          </cell>
          <cell r="H2040" t="str">
            <v>megabenthic</v>
          </cell>
          <cell r="I2040" t="str">
            <v>megabenthos</v>
          </cell>
          <cell r="J2040" t="str">
            <v>megabenthos</v>
          </cell>
          <cell r="K2040" t="str">
            <v>megabenthos</v>
          </cell>
          <cell r="L2040" t="str">
            <v>megabenthos</v>
          </cell>
          <cell r="M2040" t="str">
            <v>megabenthos</v>
          </cell>
          <cell r="N2040" t="str">
            <v>megabenthos</v>
          </cell>
          <cell r="O2040" t="str">
            <v>Macrozoobenthos</v>
          </cell>
          <cell r="P2040" t="str">
            <v>BMS</v>
          </cell>
        </row>
        <row r="2041">
          <cell r="C2041" t="str">
            <v>Leucosiidae cf. Leucosia sp.</v>
          </cell>
          <cell r="D2041" t="str">
            <v>Arthropoda/Crustacea</v>
          </cell>
          <cell r="E2041" t="str">
            <v>Malacostraca/Eumalacostraca/Eucarida</v>
          </cell>
          <cell r="F2041" t="str">
            <v>Decapoda/Pleocyemata/Brachyura/Leucosiidae</v>
          </cell>
          <cell r="G2041" t="str">
            <v>Arthropoda/CrustaceaMalacostraca/Eumalacostraca/EucaridaDecapoda/Pleocyemata/Brachyura/Leucosiidae</v>
          </cell>
          <cell r="H2041" t="str">
            <v>megabenthic</v>
          </cell>
          <cell r="I2041" t="str">
            <v>megabenthos</v>
          </cell>
          <cell r="J2041" t="str">
            <v>megabenthos</v>
          </cell>
          <cell r="K2041" t="str">
            <v>megabenthos</v>
          </cell>
          <cell r="L2041" t="str">
            <v>megabenthos</v>
          </cell>
          <cell r="M2041" t="str">
            <v>megabenthos</v>
          </cell>
          <cell r="N2041" t="str">
            <v>megabenthos</v>
          </cell>
          <cell r="O2041" t="str">
            <v>Macrozoobenthos</v>
          </cell>
          <cell r="P2041" t="str">
            <v>BMS</v>
          </cell>
        </row>
        <row r="2042">
          <cell r="C2042" t="str">
            <v>Merocryptus lambriformis</v>
          </cell>
          <cell r="O2042" t="str">
            <v>Macrozoobenthos</v>
          </cell>
          <cell r="P2042" t="str">
            <v>BMS</v>
          </cell>
        </row>
        <row r="2043">
          <cell r="C2043" t="str">
            <v>Ebalia tuberculosa</v>
          </cell>
          <cell r="O2043" t="str">
            <v>Macrozoobenthos</v>
          </cell>
          <cell r="P2043" t="str">
            <v>BMS</v>
          </cell>
        </row>
        <row r="2044">
          <cell r="C2044" t="str">
            <v>Majidae &amp; related families - undifferentiated</v>
          </cell>
          <cell r="D2044" t="str">
            <v>Arthropoda</v>
          </cell>
          <cell r="E2044" t="str">
            <v>Malacostraca</v>
          </cell>
          <cell r="F2044" t="str">
            <v>Majidae, Epialtidae, Inachidae, Inachoididae, Oregoniidae</v>
          </cell>
          <cell r="J2044">
            <v>0</v>
          </cell>
          <cell r="K2044">
            <v>0</v>
          </cell>
          <cell r="L2044">
            <v>0</v>
          </cell>
          <cell r="M2044">
            <v>0</v>
          </cell>
          <cell r="O2044" t="str">
            <v>Macrozoobenthos</v>
          </cell>
          <cell r="P2044" t="str">
            <v>BMS</v>
          </cell>
        </row>
        <row r="2045">
          <cell r="C2045" t="str">
            <v>Leptomithrax sp. 2</v>
          </cell>
          <cell r="D2045" t="str">
            <v>Arthropoda/Crustacea</v>
          </cell>
          <cell r="E2045" t="str">
            <v>Malacostraca/Eumalacostraca/Eucarida</v>
          </cell>
          <cell r="F2045" t="str">
            <v>Decapoda/Pleocyemata/Brachyura/Majidae</v>
          </cell>
          <cell r="G2045" t="str">
            <v>Arthropoda/CrustaceaMalacostraca/Eumalacostraca/EucaridaDecapoda/Pleocyemata/Brachyura/Majidae</v>
          </cell>
          <cell r="H2045" t="str">
            <v>megabenthic</v>
          </cell>
          <cell r="I2045" t="str">
            <v>megabenthos</v>
          </cell>
          <cell r="J2045" t="str">
            <v>megabenthos</v>
          </cell>
          <cell r="K2045" t="str">
            <v>megabenthos</v>
          </cell>
          <cell r="L2045" t="str">
            <v>megabenthos</v>
          </cell>
          <cell r="M2045" t="str">
            <v>megabenthos</v>
          </cell>
          <cell r="N2045" t="str">
            <v>megabenthos</v>
          </cell>
          <cell r="O2045" t="str">
            <v>Macrozoobenthos</v>
          </cell>
          <cell r="P2045" t="str">
            <v>BMS</v>
          </cell>
        </row>
        <row r="2046">
          <cell r="C2046" t="str">
            <v>Majidae cf. Acanthonydidae</v>
          </cell>
          <cell r="D2046" t="str">
            <v>Arthropoda/Crustacea</v>
          </cell>
          <cell r="E2046" t="str">
            <v>Malacostraca/Eumalacostraca/Eucarida</v>
          </cell>
          <cell r="F2046" t="str">
            <v>Decapoda/Pleocyemata/Brachyura/Majidae</v>
          </cell>
          <cell r="G2046" t="str">
            <v>Arthropoda/CrustaceaMalacostraca/Eumalacostraca/EucaridaDecapoda/Pleocyemata/Brachyura/Majidae</v>
          </cell>
          <cell r="H2046" t="str">
            <v>megabenthic</v>
          </cell>
          <cell r="I2046" t="str">
            <v>megabenthos</v>
          </cell>
          <cell r="J2046" t="str">
            <v>megabenthos</v>
          </cell>
          <cell r="K2046" t="str">
            <v>megabenthos</v>
          </cell>
          <cell r="L2046" t="str">
            <v>megabenthos</v>
          </cell>
          <cell r="M2046" t="str">
            <v>megabenthos</v>
          </cell>
          <cell r="N2046" t="str">
            <v>megabenthos</v>
          </cell>
          <cell r="O2046" t="str">
            <v>Macrozoobenthos</v>
          </cell>
          <cell r="P2046" t="str">
            <v>BMS</v>
          </cell>
        </row>
        <row r="2047">
          <cell r="C2047" t="str">
            <v>Majidae cf. Leptomithrax sp.</v>
          </cell>
          <cell r="D2047" t="str">
            <v>Arthropoda/Crustacea</v>
          </cell>
          <cell r="E2047" t="str">
            <v>Malacostraca/Eumalacostraca/Eucarida</v>
          </cell>
          <cell r="F2047" t="str">
            <v>Decapoda/Pleocyemata/Brachyura/Majidae</v>
          </cell>
          <cell r="G2047" t="str">
            <v>Arthropoda/CrustaceaMalacostraca/Eumalacostraca/EucaridaDecapoda/Pleocyemata/Brachyura/Majidae</v>
          </cell>
          <cell r="H2047" t="str">
            <v>megabenthic</v>
          </cell>
          <cell r="I2047" t="str">
            <v>megabenthos</v>
          </cell>
          <cell r="J2047" t="str">
            <v>megabenthos</v>
          </cell>
          <cell r="K2047" t="str">
            <v>megabenthos</v>
          </cell>
          <cell r="L2047" t="str">
            <v>megabenthos</v>
          </cell>
          <cell r="M2047" t="str">
            <v>megabenthos</v>
          </cell>
          <cell r="N2047" t="str">
            <v>megabenthos</v>
          </cell>
          <cell r="O2047" t="str">
            <v>Macrozoobenthos</v>
          </cell>
          <cell r="P2047" t="str">
            <v>BMS</v>
          </cell>
        </row>
        <row r="2048">
          <cell r="C2048" t="str">
            <v>Platymaia wyvillethomsoni</v>
          </cell>
          <cell r="O2048" t="str">
            <v>Macrozoobenthos</v>
          </cell>
          <cell r="P2048" t="str">
            <v>BMS</v>
          </cell>
        </row>
        <row r="2049">
          <cell r="C2049" t="str">
            <v>leptomithrax tuberculata</v>
          </cell>
          <cell r="D2049" t="str">
            <v>Arthropoda/Crustacea</v>
          </cell>
          <cell r="E2049" t="str">
            <v>Malacostraca/Eumalacostraca/Eucarida</v>
          </cell>
          <cell r="F2049" t="str">
            <v>Decapoda/Pleocyemata/Brachyura/Majidae</v>
          </cell>
          <cell r="G2049" t="str">
            <v>Arthropoda/CrustaceaMalacostraca/Eumalacostraca/EucaridaDecapoda/Pleocyemata/Brachyura/Majidae</v>
          </cell>
          <cell r="H2049" t="str">
            <v>megabenthic</v>
          </cell>
          <cell r="I2049" t="str">
            <v>megabenthos</v>
          </cell>
          <cell r="J2049" t="str">
            <v>megabenthos</v>
          </cell>
          <cell r="K2049" t="str">
            <v>megabenthos</v>
          </cell>
          <cell r="L2049" t="str">
            <v>megabenthos</v>
          </cell>
          <cell r="M2049" t="str">
            <v>megabenthos</v>
          </cell>
          <cell r="N2049" t="str">
            <v>megabenthos</v>
          </cell>
          <cell r="O2049" t="str">
            <v>Macrozoobenthos</v>
          </cell>
          <cell r="P2049" t="str">
            <v>BMS</v>
          </cell>
        </row>
        <row r="2050">
          <cell r="C2050" t="str">
            <v>Prismatopus spatulifer</v>
          </cell>
          <cell r="O2050" t="str">
            <v>Macrozoobenthos</v>
          </cell>
          <cell r="P2050" t="str">
            <v>BMS</v>
          </cell>
        </row>
        <row r="2051">
          <cell r="C2051" t="str">
            <v>Leptomithrax gaimardii</v>
          </cell>
          <cell r="D2051" t="str">
            <v>Arthropoda/Crustacea</v>
          </cell>
          <cell r="E2051" t="str">
            <v>Malacostraca/Eumalacostraca/Eucarida</v>
          </cell>
          <cell r="F2051" t="str">
            <v>Decapoda/Pleocyemata/Brachyura/Majidae</v>
          </cell>
          <cell r="G2051" t="str">
            <v>Arthropoda/CrustaceaMalacostraca/Eumalacostraca/EucaridaDecapoda/Pleocyemata/Brachyura/Majidae</v>
          </cell>
          <cell r="H2051" t="str">
            <v>megabenthic</v>
          </cell>
          <cell r="I2051" t="str">
            <v>megabenthos</v>
          </cell>
          <cell r="J2051" t="str">
            <v>megabenthos</v>
          </cell>
          <cell r="K2051" t="str">
            <v>megabenthos</v>
          </cell>
          <cell r="L2051" t="str">
            <v>megabenthos</v>
          </cell>
          <cell r="M2051" t="str">
            <v>megabenthos</v>
          </cell>
          <cell r="N2051" t="str">
            <v>megabenthos</v>
          </cell>
          <cell r="O2051" t="str">
            <v>Macrozoobenthos</v>
          </cell>
          <cell r="P2051" t="str">
            <v>BMS</v>
          </cell>
        </row>
        <row r="2052">
          <cell r="C2052" t="str">
            <v>Dorhynchus ramusculus</v>
          </cell>
          <cell r="O2052" t="str">
            <v>Macrozoobenthos</v>
          </cell>
          <cell r="P2052" t="str">
            <v>BMS</v>
          </cell>
        </row>
        <row r="2053">
          <cell r="C2053" t="str">
            <v>Rochinia mosaica</v>
          </cell>
          <cell r="O2053" t="str">
            <v>Macrozoobenthos</v>
          </cell>
          <cell r="P2053" t="str">
            <v>BMS</v>
          </cell>
        </row>
        <row r="2054">
          <cell r="C2054" t="str">
            <v>Teratomaia richardsoni</v>
          </cell>
          <cell r="D2054" t="str">
            <v>Arthropoda</v>
          </cell>
          <cell r="E2054" t="str">
            <v>Malacostraca</v>
          </cell>
          <cell r="F2054" t="str">
            <v>Majidae</v>
          </cell>
          <cell r="J2054">
            <v>0</v>
          </cell>
          <cell r="K2054">
            <v>0</v>
          </cell>
          <cell r="L2054">
            <v>0</v>
          </cell>
          <cell r="M2054">
            <v>0</v>
          </cell>
          <cell r="O2054" t="str">
            <v>Macrozoobenthos</v>
          </cell>
          <cell r="P2054" t="str">
            <v>BMS</v>
          </cell>
        </row>
        <row r="2055">
          <cell r="C2055" t="str">
            <v>Cyrtomaia maccullochi</v>
          </cell>
          <cell r="D2055" t="str">
            <v>Arthropoda</v>
          </cell>
          <cell r="E2055" t="str">
            <v>Malacostraca</v>
          </cell>
          <cell r="F2055" t="str">
            <v>Inachidae</v>
          </cell>
          <cell r="J2055">
            <v>0</v>
          </cell>
          <cell r="K2055">
            <v>0</v>
          </cell>
          <cell r="L2055">
            <v>0</v>
          </cell>
          <cell r="M2055">
            <v>0</v>
          </cell>
          <cell r="O2055" t="str">
            <v>Macrozoobenthos</v>
          </cell>
          <cell r="P2055" t="str">
            <v>BMS</v>
          </cell>
        </row>
        <row r="2056">
          <cell r="C2056" t="str">
            <v>Choniognathus granulosus</v>
          </cell>
          <cell r="O2056" t="str">
            <v>Macrozoobenthos</v>
          </cell>
          <cell r="P2056" t="str">
            <v>BMS</v>
          </cell>
        </row>
        <row r="2057">
          <cell r="C2057" t="str">
            <v>Leptomithrax globifer</v>
          </cell>
          <cell r="O2057" t="str">
            <v>Macrozoobenthos</v>
          </cell>
          <cell r="P2057" t="str">
            <v>BMS</v>
          </cell>
        </row>
        <row r="2058">
          <cell r="C2058" t="str">
            <v>Halicarcinus sp.</v>
          </cell>
          <cell r="D2058" t="str">
            <v>Arthropoda/Crustacea</v>
          </cell>
          <cell r="E2058" t="str">
            <v>Malacostraca/Eumalacostraca/Eucarida</v>
          </cell>
          <cell r="F2058" t="str">
            <v>Decapoda/Pleocyemata/Brachyura/Hymenosomatidae</v>
          </cell>
          <cell r="G2058" t="str">
            <v>Arthropoda/CrustaceaMalacostraca/Eumalacostraca/EucaridaDecapoda/Pleocyemata/Brachyura/Hymenosomatidae</v>
          </cell>
          <cell r="H2058" t="str">
            <v>megabenthic</v>
          </cell>
          <cell r="I2058" t="str">
            <v>megabenthos</v>
          </cell>
          <cell r="J2058" t="str">
            <v>megabenthos</v>
          </cell>
          <cell r="K2058" t="str">
            <v>megabenthos</v>
          </cell>
          <cell r="L2058" t="str">
            <v>megabenthos</v>
          </cell>
          <cell r="M2058" t="str">
            <v>megabenthos</v>
          </cell>
          <cell r="N2058" t="str">
            <v>megabenthos</v>
          </cell>
          <cell r="O2058" t="str">
            <v>Macrozoobenthos</v>
          </cell>
          <cell r="P2058" t="str">
            <v>BMS</v>
          </cell>
        </row>
        <row r="2059">
          <cell r="C2059" t="str">
            <v>Halicarcinus rostratus</v>
          </cell>
          <cell r="D2059" t="str">
            <v>Arthropoda/Crustacea</v>
          </cell>
          <cell r="E2059" t="str">
            <v>Malacostraca/Eumalacostraca/Eucarida</v>
          </cell>
          <cell r="F2059" t="str">
            <v>Decapoda/Pleocyemata/Brachyura</v>
          </cell>
          <cell r="G2059" t="str">
            <v>Arthropoda/CrustaceaMalacostraca/Eumalacostraca/EucaridaDecapoda/Pleocyemata/Brachyura</v>
          </cell>
          <cell r="H2059" t="str">
            <v>megabenthic</v>
          </cell>
          <cell r="I2059" t="str">
            <v>megabenthos</v>
          </cell>
          <cell r="J2059" t="str">
            <v>megabenthos</v>
          </cell>
          <cell r="K2059" t="str">
            <v>megabenthos</v>
          </cell>
          <cell r="L2059" t="str">
            <v>megabenthos</v>
          </cell>
          <cell r="M2059" t="str">
            <v>megabenthos</v>
          </cell>
          <cell r="N2059" t="str">
            <v>megabenthos</v>
          </cell>
          <cell r="O2059" t="str">
            <v>Macrozoobenthos</v>
          </cell>
          <cell r="P2059" t="str">
            <v>BMS</v>
          </cell>
        </row>
        <row r="2060">
          <cell r="C2060" t="str">
            <v>Amarinus laevis</v>
          </cell>
          <cell r="D2060">
            <v>0</v>
          </cell>
          <cell r="E2060">
            <v>0</v>
          </cell>
          <cell r="F2060">
            <v>0</v>
          </cell>
          <cell r="K2060" t="str">
            <v>megabenthos</v>
          </cell>
          <cell r="L2060" t="str">
            <v>megabenthos</v>
          </cell>
          <cell r="M2060" t="str">
            <v>megabenthos</v>
          </cell>
          <cell r="N2060" t="str">
            <v>megabenthos</v>
          </cell>
          <cell r="O2060" t="str">
            <v>Macrozoobenthos</v>
          </cell>
          <cell r="P2060" t="str">
            <v>BMS</v>
          </cell>
        </row>
        <row r="2061">
          <cell r="C2061" t="str">
            <v>Trichopeltarion sp. MoV 5135</v>
          </cell>
          <cell r="D2061" t="str">
            <v>Arthropoda</v>
          </cell>
          <cell r="E2061" t="str">
            <v>Malacostraca</v>
          </cell>
          <cell r="F2061" t="str">
            <v>Atelecyclidae</v>
          </cell>
          <cell r="J2061">
            <v>0</v>
          </cell>
          <cell r="K2061">
            <v>0</v>
          </cell>
          <cell r="L2061">
            <v>0</v>
          </cell>
          <cell r="M2061">
            <v>0</v>
          </cell>
          <cell r="O2061" t="str">
            <v>Macrozoobenthos</v>
          </cell>
          <cell r="P2061" t="str">
            <v>BMS</v>
          </cell>
        </row>
        <row r="2062">
          <cell r="C2062" t="str">
            <v>Shellfish, unspecified (NSW)</v>
          </cell>
          <cell r="K2062" t="str">
            <v>megabenthos</v>
          </cell>
          <cell r="L2062" t="str">
            <v>megabenthos</v>
          </cell>
          <cell r="M2062" t="str">
            <v>megabenthos</v>
          </cell>
          <cell r="N2062" t="str">
            <v>megabenthos</v>
          </cell>
          <cell r="O2062" t="str">
            <v>Macrozoobenthos</v>
          </cell>
          <cell r="P2062" t="str">
            <v>BMS</v>
          </cell>
        </row>
        <row r="2063">
          <cell r="C2063" t="str">
            <v>Chaceon albus</v>
          </cell>
          <cell r="D2063" t="str">
            <v>Arthropoda</v>
          </cell>
          <cell r="E2063" t="str">
            <v>Malacostraca</v>
          </cell>
          <cell r="F2063" t="str">
            <v>Geryonidae</v>
          </cell>
          <cell r="J2063">
            <v>0</v>
          </cell>
          <cell r="K2063">
            <v>0</v>
          </cell>
          <cell r="L2063">
            <v>0</v>
          </cell>
          <cell r="M2063">
            <v>0</v>
          </cell>
          <cell r="O2063" t="str">
            <v>Macrozoobenthos</v>
          </cell>
          <cell r="P2063" t="str">
            <v>BMS</v>
          </cell>
        </row>
        <row r="2064">
          <cell r="C2064" t="str">
            <v>Liocarcinus sp. remains</v>
          </cell>
          <cell r="D2064" t="str">
            <v>Arthropoda/Crustacea</v>
          </cell>
          <cell r="E2064" t="str">
            <v>Malacostraca/Eumalacostraca/Eucarida</v>
          </cell>
          <cell r="F2064" t="str">
            <v>Decapoda/Pleocyemata/Brachyura</v>
          </cell>
          <cell r="G2064" t="str">
            <v>Arthropoda/CrustaceaMalacostraca/Eumalacostraca/EucaridaDecapoda/Pleocyemata/Brachyura</v>
          </cell>
          <cell r="H2064" t="str">
            <v>megabenthic</v>
          </cell>
          <cell r="I2064" t="str">
            <v>megabenthos</v>
          </cell>
          <cell r="J2064" t="str">
            <v>megabenthos</v>
          </cell>
          <cell r="K2064" t="str">
            <v>megabenthos</v>
          </cell>
          <cell r="L2064" t="str">
            <v>megabenthos</v>
          </cell>
          <cell r="M2064" t="str">
            <v>megabenthos</v>
          </cell>
          <cell r="N2064" t="str">
            <v>megabenthos</v>
          </cell>
          <cell r="O2064" t="str">
            <v>Macrozoobenthos</v>
          </cell>
          <cell r="P2064" t="str">
            <v>BMS</v>
          </cell>
        </row>
        <row r="2065">
          <cell r="C2065" t="str">
            <v>Portunidae</v>
          </cell>
          <cell r="D2065" t="str">
            <v>Arthropoda/Crustacea</v>
          </cell>
          <cell r="E2065" t="str">
            <v>Malacostraca/Eumalacostraca/Eucarida</v>
          </cell>
          <cell r="F2065" t="str">
            <v>Decapoda/Pleocyemata/Brachyura/Portunidae</v>
          </cell>
          <cell r="G2065" t="str">
            <v>Arthropoda/CrustaceaMalacostraca/Eumalacostraca/EucaridaDecapoda/Pleocyemata/Brachyura/Portunidae</v>
          </cell>
          <cell r="H2065" t="str">
            <v>megabenthic</v>
          </cell>
          <cell r="I2065" t="str">
            <v>megabenthos</v>
          </cell>
          <cell r="J2065" t="str">
            <v>megabenthos</v>
          </cell>
          <cell r="K2065" t="str">
            <v>megabenthos</v>
          </cell>
          <cell r="L2065" t="str">
            <v>megabenthos</v>
          </cell>
          <cell r="M2065" t="str">
            <v>megabenthos</v>
          </cell>
          <cell r="N2065" t="str">
            <v>megabenthos</v>
          </cell>
          <cell r="O2065" t="str">
            <v>Macrozoobenthos</v>
          </cell>
          <cell r="P2065" t="str">
            <v>BMS</v>
          </cell>
        </row>
        <row r="2066">
          <cell r="C2066" t="str">
            <v>Portunidae 4</v>
          </cell>
          <cell r="D2066" t="str">
            <v>Arthropoda/Crustacea</v>
          </cell>
          <cell r="E2066" t="str">
            <v>Malacostraca/Eumalacostraca/Eucarida</v>
          </cell>
          <cell r="F2066" t="str">
            <v>Decapoda/Pleocyemata/Brachyura/Portunidae</v>
          </cell>
          <cell r="G2066" t="str">
            <v>Arthropoda/CrustaceaMalacostraca/Eumalacostraca/EucaridaDecapoda/Pleocyemata/Brachyura/Portunidae</v>
          </cell>
          <cell r="H2066" t="str">
            <v>megabenthic</v>
          </cell>
          <cell r="I2066" t="str">
            <v>megabenthos</v>
          </cell>
          <cell r="J2066" t="str">
            <v>megabenthos</v>
          </cell>
          <cell r="K2066" t="str">
            <v>megabenthos</v>
          </cell>
          <cell r="L2066" t="str">
            <v>megabenthos</v>
          </cell>
          <cell r="M2066" t="str">
            <v>megabenthos</v>
          </cell>
          <cell r="N2066" t="str">
            <v>megabenthos</v>
          </cell>
          <cell r="O2066" t="str">
            <v>Macrozoobenthos</v>
          </cell>
          <cell r="P2066" t="str">
            <v>BMS</v>
          </cell>
        </row>
        <row r="2067">
          <cell r="C2067" t="str">
            <v>Thalamita sp.</v>
          </cell>
          <cell r="D2067" t="str">
            <v>Arthropoda/Crustacea</v>
          </cell>
          <cell r="E2067" t="str">
            <v>Malacostraca/Eumalacostraca/Eucarida</v>
          </cell>
          <cell r="F2067" t="str">
            <v>Decapoda/Pleocyemata/Brachyura/Portunidae</v>
          </cell>
          <cell r="G2067" t="str">
            <v>Arthropoda/CrustaceaMalacostraca/Eumalacostraca/EucaridaDecapoda/Pleocyemata/Brachyura/Portunidae</v>
          </cell>
          <cell r="H2067" t="str">
            <v>megabenthic</v>
          </cell>
          <cell r="I2067" t="str">
            <v>megabenthos</v>
          </cell>
          <cell r="J2067" t="str">
            <v>megabenthos</v>
          </cell>
          <cell r="K2067" t="str">
            <v>megabenthos</v>
          </cell>
          <cell r="L2067" t="str">
            <v>megabenthos</v>
          </cell>
          <cell r="M2067" t="str">
            <v>megabenthos</v>
          </cell>
          <cell r="N2067" t="str">
            <v>megabenthos</v>
          </cell>
          <cell r="O2067" t="str">
            <v>Macrozoobenthos</v>
          </cell>
          <cell r="P2067" t="str">
            <v>BMS</v>
          </cell>
        </row>
        <row r="2068">
          <cell r="C2068" t="str">
            <v>Ovalipes cf. australiensis</v>
          </cell>
          <cell r="D2068" t="str">
            <v>Arthropoda/Crustacea</v>
          </cell>
          <cell r="E2068" t="str">
            <v>Malacostraca/Eumalacostraca/Eucarida</v>
          </cell>
          <cell r="F2068" t="str">
            <v>Decapoda/Pleocyemata/Brachyura/Portunidae</v>
          </cell>
          <cell r="G2068" t="str">
            <v>Arthropoda/CrustaceaMalacostraca/Eumalacostraca/EucaridaDecapoda/Pleocyemata/Brachyura/Portunidae</v>
          </cell>
          <cell r="H2068" t="str">
            <v>megabenthic</v>
          </cell>
          <cell r="I2068" t="str">
            <v>megabenthos</v>
          </cell>
          <cell r="J2068" t="str">
            <v>megabenthos</v>
          </cell>
          <cell r="K2068" t="str">
            <v>megabenthos</v>
          </cell>
          <cell r="L2068" t="str">
            <v>megabenthos</v>
          </cell>
          <cell r="M2068" t="str">
            <v>megabenthos</v>
          </cell>
          <cell r="N2068" t="str">
            <v>megabenthos</v>
          </cell>
          <cell r="O2068" t="str">
            <v>Macrozoobenthos</v>
          </cell>
          <cell r="P2068" t="str">
            <v>BMS</v>
          </cell>
        </row>
        <row r="2069">
          <cell r="C2069" t="str">
            <v>Nectocarcinus tuberculosus</v>
          </cell>
          <cell r="D2069" t="str">
            <v>Arthropoda/Crustacea</v>
          </cell>
          <cell r="E2069" t="str">
            <v>Malacostraca/Eumalacostraca/Eucarida</v>
          </cell>
          <cell r="F2069" t="str">
            <v>Decapoda/Pleocyemata/Brachyura/Portunidae</v>
          </cell>
          <cell r="K2069" t="str">
            <v>megabenthos</v>
          </cell>
          <cell r="L2069" t="str">
            <v>megabenthos</v>
          </cell>
          <cell r="M2069" t="str">
            <v>megabenthos</v>
          </cell>
          <cell r="N2069" t="str">
            <v>megabenthos</v>
          </cell>
          <cell r="O2069" t="str">
            <v>Macrozoobenthos</v>
          </cell>
          <cell r="P2069" t="str">
            <v>BMS</v>
          </cell>
        </row>
        <row r="2070">
          <cell r="C2070" t="str">
            <v>Portunus (Portunus) armatus</v>
          </cell>
          <cell r="D2070" t="str">
            <v>Arthropoda/Crustacea</v>
          </cell>
          <cell r="E2070" t="str">
            <v>Malacostraca/Eumalacostraca/Eucarida</v>
          </cell>
          <cell r="F2070" t="str">
            <v>Decapoda/Pleocyemata/Brachyura/Portunidae</v>
          </cell>
          <cell r="K2070" t="str">
            <v>megabenthos</v>
          </cell>
          <cell r="L2070" t="str">
            <v>megabenthos</v>
          </cell>
          <cell r="M2070" t="str">
            <v>megabenthos</v>
          </cell>
          <cell r="N2070" t="str">
            <v>megabenthos</v>
          </cell>
          <cell r="O2070" t="str">
            <v>Macrozoobenthos</v>
          </cell>
          <cell r="P2070" t="str">
            <v>BMS</v>
          </cell>
        </row>
        <row r="2071">
          <cell r="C2071" t="str">
            <v>Liocarcinus sp.</v>
          </cell>
          <cell r="D2071" t="str">
            <v>Arthropoda/Crustacea</v>
          </cell>
          <cell r="E2071" t="str">
            <v>Malacostraca/Eumalacostraca/Eucarida</v>
          </cell>
          <cell r="F2071" t="str">
            <v>Decapoda/Pleocyemata/Brachyura</v>
          </cell>
          <cell r="G2071" t="str">
            <v>Arthropoda/CrustaceaMalacostraca/Eumalacostraca/EucaridaDecapoda/Pleocyemata/Brachyura</v>
          </cell>
          <cell r="H2071" t="str">
            <v>megabenthic</v>
          </cell>
          <cell r="I2071" t="str">
            <v>megabenthos</v>
          </cell>
          <cell r="J2071" t="str">
            <v>megabenthos</v>
          </cell>
          <cell r="K2071" t="str">
            <v>megabenthos</v>
          </cell>
          <cell r="L2071" t="str">
            <v>megabenthos</v>
          </cell>
          <cell r="M2071" t="str">
            <v>megabenthos</v>
          </cell>
          <cell r="N2071" t="str">
            <v>megabenthos</v>
          </cell>
          <cell r="O2071" t="str">
            <v>Macrozoobenthos</v>
          </cell>
          <cell r="P2071" t="str">
            <v>BMS</v>
          </cell>
        </row>
        <row r="2072">
          <cell r="C2072" t="str">
            <v>Ovalipes molleri</v>
          </cell>
          <cell r="D2072" t="str">
            <v>Crustacea</v>
          </cell>
          <cell r="E2072">
            <v>0</v>
          </cell>
          <cell r="F2072" t="str">
            <v>Portunidae</v>
          </cell>
          <cell r="G2072" t="str">
            <v>CrustaceaPortunidae</v>
          </cell>
          <cell r="I2072" t="str">
            <v>megabenthos</v>
          </cell>
          <cell r="K2072" t="str">
            <v>megabenthos</v>
          </cell>
          <cell r="L2072" t="str">
            <v>megabenthos</v>
          </cell>
          <cell r="M2072" t="str">
            <v>megabenthos</v>
          </cell>
          <cell r="N2072" t="str">
            <v>megabenthos</v>
          </cell>
          <cell r="O2072" t="str">
            <v>Macrozoobenthos</v>
          </cell>
          <cell r="P2072" t="str">
            <v>BMS</v>
          </cell>
        </row>
        <row r="2073">
          <cell r="C2073" t="str">
            <v>Brusinia elongata</v>
          </cell>
          <cell r="D2073" t="str">
            <v>Arthropoda/Crustacea</v>
          </cell>
          <cell r="E2073" t="str">
            <v>Malacostraca/Eumalacostraca/Eucarida</v>
          </cell>
          <cell r="F2073" t="str">
            <v>Decapoda/Pleocyemata/Brachyura/Portunidae</v>
          </cell>
          <cell r="G2073" t="str">
            <v>Arthropoda/CrustaceaMalacostraca/Eumalacostraca/EucaridaDecapoda/Pleocyemata/Brachyura/Portunidae</v>
          </cell>
          <cell r="K2073" t="str">
            <v>megabenthos</v>
          </cell>
          <cell r="L2073" t="str">
            <v>megabenthos</v>
          </cell>
          <cell r="M2073" t="str">
            <v>megabenthos</v>
          </cell>
          <cell r="N2073" t="str">
            <v>megabenthos</v>
          </cell>
          <cell r="O2073" t="str">
            <v>Macrozoobenthos</v>
          </cell>
          <cell r="P2073" t="str">
            <v>BMS</v>
          </cell>
        </row>
        <row r="2074">
          <cell r="C2074" t="str">
            <v>Portunidae sp. MoV 5289</v>
          </cell>
          <cell r="D2074" t="str">
            <v>Arthropoda/Crustacea</v>
          </cell>
          <cell r="E2074" t="str">
            <v>Malacostraca/Eumalacostraca/Eucarida</v>
          </cell>
          <cell r="F2074" t="str">
            <v>Decapoda/Pleocyemata/Brachyura/Portunidae</v>
          </cell>
          <cell r="G2074" t="str">
            <v>Arthropoda/CrustaceaMalacostraca/Eumalacostraca/EucaridaDecapoda/Pleocyemata/Brachyura/Portunidae</v>
          </cell>
          <cell r="K2074" t="str">
            <v>megabenthos</v>
          </cell>
          <cell r="L2074" t="str">
            <v>megabenthos</v>
          </cell>
          <cell r="M2074" t="str">
            <v>megabenthos</v>
          </cell>
          <cell r="N2074" t="str">
            <v>megabenthos</v>
          </cell>
          <cell r="O2074" t="str">
            <v>Macrozoobenthos</v>
          </cell>
          <cell r="P2074" t="str">
            <v>BMS</v>
          </cell>
        </row>
        <row r="2075">
          <cell r="C2075" t="str">
            <v>Ovalipes spp</v>
          </cell>
          <cell r="D2075" t="str">
            <v>Crustacea</v>
          </cell>
          <cell r="E2075">
            <v>0</v>
          </cell>
          <cell r="F2075" t="str">
            <v>Portunidae</v>
          </cell>
          <cell r="G2075" t="str">
            <v>CrustaceaPortunidae</v>
          </cell>
          <cell r="I2075" t="str">
            <v>megabenthos</v>
          </cell>
          <cell r="K2075" t="str">
            <v>megabenthos</v>
          </cell>
          <cell r="L2075" t="str">
            <v>megabenthos</v>
          </cell>
          <cell r="M2075" t="str">
            <v>megabenthos</v>
          </cell>
          <cell r="N2075" t="str">
            <v>megabenthos</v>
          </cell>
          <cell r="O2075" t="str">
            <v>Macrozoobenthos</v>
          </cell>
          <cell r="P2075" t="str">
            <v>BMS</v>
          </cell>
        </row>
        <row r="2076">
          <cell r="C2076" t="str">
            <v>Pseudocarcinus gigas</v>
          </cell>
          <cell r="D2076" t="str">
            <v>Arthropoda/Crustacea</v>
          </cell>
          <cell r="E2076">
            <v>0</v>
          </cell>
          <cell r="G2076" t="str">
            <v>Arthropoda/Crustacea</v>
          </cell>
          <cell r="I2076" t="str">
            <v>megabenthos</v>
          </cell>
          <cell r="J2076" t="str">
            <v>Giant crab</v>
          </cell>
          <cell r="K2076" t="str">
            <v>giant crab</v>
          </cell>
          <cell r="L2076" t="str">
            <v>megabenthos</v>
          </cell>
          <cell r="M2076" t="str">
            <v>Giant crab</v>
          </cell>
          <cell r="N2076" t="str">
            <v>Giant crab</v>
          </cell>
          <cell r="O2076" t="str">
            <v>Commercial crabs</v>
          </cell>
          <cell r="P2076" t="str">
            <v>BMC</v>
          </cell>
        </row>
        <row r="2077">
          <cell r="C2077" t="str">
            <v>Hypothalassia spp.</v>
          </cell>
          <cell r="D2077">
            <v>0</v>
          </cell>
          <cell r="E2077">
            <v>0</v>
          </cell>
          <cell r="O2077" t="str">
            <v>Macrozoobenthos</v>
          </cell>
          <cell r="P2077" t="str">
            <v>BMS</v>
          </cell>
        </row>
        <row r="2078">
          <cell r="C2078" t="str">
            <v>Carcinoplax sp.</v>
          </cell>
          <cell r="D2078" t="str">
            <v>Arthropoda/Crustacea</v>
          </cell>
          <cell r="E2078" t="str">
            <v>Malacostraca/Eumalacostraca/Eucarida</v>
          </cell>
          <cell r="F2078" t="str">
            <v>Decapoda/Pleocyemata/Brachyura</v>
          </cell>
          <cell r="G2078" t="str">
            <v>Arthropoda/CrustaceaMalacostraca/Eumalacostraca/EucaridaDecapoda/Pleocyemata/Brachyura</v>
          </cell>
          <cell r="H2078" t="str">
            <v>benthic crustacean</v>
          </cell>
          <cell r="I2078" t="str">
            <v>megabenthos</v>
          </cell>
          <cell r="J2078" t="str">
            <v>megabenthos</v>
          </cell>
          <cell r="K2078" t="str">
            <v>megabenthos</v>
          </cell>
          <cell r="L2078" t="str">
            <v>megabenthos</v>
          </cell>
          <cell r="M2078" t="str">
            <v>megabenthos</v>
          </cell>
          <cell r="N2078" t="str">
            <v>megabenthos</v>
          </cell>
          <cell r="O2078" t="str">
            <v>Macrozoobenthos</v>
          </cell>
          <cell r="P2078" t="str">
            <v>BMS</v>
          </cell>
        </row>
        <row r="2079">
          <cell r="C2079" t="str">
            <v>Carcinoplax sp. remains</v>
          </cell>
          <cell r="D2079" t="str">
            <v>Arthropoda/Crustacea</v>
          </cell>
          <cell r="E2079" t="str">
            <v>Malacostraca/Eumalacostraca/Eucarida</v>
          </cell>
          <cell r="F2079" t="str">
            <v>Decapoda/Pleocyemata/Brachyura</v>
          </cell>
          <cell r="G2079" t="str">
            <v>Arthropoda/CrustaceaMalacostraca/Eumalacostraca/EucaridaDecapoda/Pleocyemata/Brachyura</v>
          </cell>
          <cell r="H2079" t="str">
            <v>benthic crustacean</v>
          </cell>
          <cell r="I2079" t="str">
            <v>megabenthos</v>
          </cell>
          <cell r="J2079" t="str">
            <v>megabenthos</v>
          </cell>
          <cell r="K2079" t="str">
            <v>megabenthos</v>
          </cell>
          <cell r="L2079" t="str">
            <v>megabenthos</v>
          </cell>
          <cell r="M2079" t="str">
            <v>megabenthos</v>
          </cell>
          <cell r="N2079" t="str">
            <v>megabenthos</v>
          </cell>
          <cell r="O2079" t="str">
            <v>Macrozoobenthos</v>
          </cell>
          <cell r="P2079" t="str">
            <v>BMS</v>
          </cell>
        </row>
        <row r="2080">
          <cell r="C2080" t="str">
            <v>Pycnoplax meridionalis</v>
          </cell>
          <cell r="D2080" t="str">
            <v>Arthropoda</v>
          </cell>
          <cell r="E2080" t="str">
            <v>Malacostraca</v>
          </cell>
          <cell r="F2080" t="str">
            <v>Goneplacidae</v>
          </cell>
          <cell r="J2080">
            <v>0</v>
          </cell>
          <cell r="K2080">
            <v>0</v>
          </cell>
          <cell r="L2080">
            <v>0</v>
          </cell>
          <cell r="M2080">
            <v>0</v>
          </cell>
          <cell r="O2080" t="str">
            <v>Macrozoobenthos</v>
          </cell>
          <cell r="P2080" t="str">
            <v>BMS</v>
          </cell>
        </row>
        <row r="2081">
          <cell r="C2081" t="str">
            <v>Carcinoplax meridionalis</v>
          </cell>
          <cell r="D2081" t="str">
            <v>Arthropoda/Crustacea</v>
          </cell>
          <cell r="E2081" t="str">
            <v>Malacostraca/Eumalacostraca/Eucarida</v>
          </cell>
          <cell r="F2081" t="str">
            <v>Decapoda/Pleocyemata/Brachyura</v>
          </cell>
          <cell r="G2081" t="str">
            <v>Arthropoda/CrustaceaMalacostraca/Eumalacostraca/EucaridaDecapoda/Pleocyemata/Brachyura</v>
          </cell>
          <cell r="H2081" t="str">
            <v>megabenthic</v>
          </cell>
          <cell r="I2081" t="str">
            <v>megabenthos</v>
          </cell>
          <cell r="J2081" t="str">
            <v>megabenthos</v>
          </cell>
          <cell r="K2081" t="str">
            <v>megabenthos</v>
          </cell>
          <cell r="L2081" t="str">
            <v>megabenthos</v>
          </cell>
          <cell r="M2081" t="str">
            <v>megabenthos</v>
          </cell>
          <cell r="N2081" t="str">
            <v>megabenthos</v>
          </cell>
          <cell r="O2081" t="str">
            <v>Macrozoobenthos</v>
          </cell>
          <cell r="P2081" t="str">
            <v>BMS</v>
          </cell>
        </row>
        <row r="2082">
          <cell r="C2082" t="str">
            <v>Pycnoplax victoriensis</v>
          </cell>
          <cell r="O2082" t="str">
            <v>Macrozoobenthos</v>
          </cell>
          <cell r="P2082" t="str">
            <v>BMS</v>
          </cell>
        </row>
        <row r="2083">
          <cell r="C2083" t="str">
            <v>giant deepsea crab</v>
          </cell>
          <cell r="D2083" t="str">
            <v>Crustacea</v>
          </cell>
          <cell r="E2083">
            <v>0</v>
          </cell>
          <cell r="F2083" t="str">
            <v>Eriphiidae</v>
          </cell>
          <cell r="G2083" t="str">
            <v>CrustaceaEriphiidae</v>
          </cell>
          <cell r="I2083" t="str">
            <v>megabenthos</v>
          </cell>
          <cell r="J2083" t="str">
            <v>Giant crab</v>
          </cell>
          <cell r="K2083" t="str">
            <v>giant crab</v>
          </cell>
          <cell r="L2083" t="str">
            <v>megabenthos</v>
          </cell>
          <cell r="M2083" t="str">
            <v>Giant crab</v>
          </cell>
          <cell r="N2083" t="str">
            <v>Giant crab</v>
          </cell>
          <cell r="O2083" t="str">
            <v>Commercial crabs</v>
          </cell>
          <cell r="P2083" t="str">
            <v>BMC</v>
          </cell>
        </row>
        <row r="2084">
          <cell r="C2084" t="str">
            <v>Hypothalassia armata</v>
          </cell>
          <cell r="D2084">
            <v>0</v>
          </cell>
          <cell r="E2084">
            <v>0</v>
          </cell>
          <cell r="O2084" t="str">
            <v>Macrozoobenthos</v>
          </cell>
          <cell r="P2084" t="str">
            <v>BMS</v>
          </cell>
        </row>
        <row r="2085">
          <cell r="C2085" t="str">
            <v>Actumnus sp.</v>
          </cell>
          <cell r="D2085" t="str">
            <v>Arthropoda/Crustacea</v>
          </cell>
          <cell r="E2085" t="str">
            <v>Malacostraca/Eumalacostraca/Eucarida</v>
          </cell>
          <cell r="F2085" t="str">
            <v>Decapoda/Pleocyemata/Brachyura/Pilumnidae</v>
          </cell>
          <cell r="G2085" t="str">
            <v>Arthropoda/CrustaceaMalacostraca/Eumalacostraca/EucaridaDecapoda/Pleocyemata/Brachyura/Pilumnidae</v>
          </cell>
          <cell r="H2085" t="str">
            <v>megabenthic</v>
          </cell>
          <cell r="I2085" t="str">
            <v>megabenthos</v>
          </cell>
          <cell r="J2085" t="str">
            <v>megabenthos</v>
          </cell>
          <cell r="K2085" t="str">
            <v>megabenthos</v>
          </cell>
          <cell r="L2085" t="str">
            <v>megabenthos</v>
          </cell>
          <cell r="M2085" t="str">
            <v>megabenthos</v>
          </cell>
          <cell r="N2085" t="str">
            <v>megabenthos</v>
          </cell>
          <cell r="O2085" t="str">
            <v>Macrozoobenthos</v>
          </cell>
          <cell r="P2085" t="str">
            <v>BMS</v>
          </cell>
        </row>
        <row r="2086">
          <cell r="C2086" t="str">
            <v>Pilumnus fissifron</v>
          </cell>
          <cell r="D2086" t="str">
            <v>Arthropoda/Crustacea</v>
          </cell>
          <cell r="E2086" t="str">
            <v>Malacostraca/Eumalacostraca/Eucarida</v>
          </cell>
          <cell r="F2086" t="str">
            <v>Decapoda/Pleocyemata/Brachyura/Pilumnidae</v>
          </cell>
          <cell r="G2086" t="str">
            <v>Arthropoda/CrustaceaMalacostraca/Eumalacostraca/EucaridaDecapoda/Pleocyemata/Brachyura/Pilumnidae</v>
          </cell>
          <cell r="H2086" t="str">
            <v>megabenthic</v>
          </cell>
          <cell r="I2086" t="str">
            <v>megabenthos</v>
          </cell>
          <cell r="J2086" t="str">
            <v>megabenthos</v>
          </cell>
          <cell r="K2086" t="str">
            <v>megabenthos</v>
          </cell>
          <cell r="L2086" t="str">
            <v>megabenthos</v>
          </cell>
          <cell r="M2086" t="str">
            <v>megabenthos</v>
          </cell>
          <cell r="N2086" t="str">
            <v>megabenthos</v>
          </cell>
          <cell r="O2086" t="str">
            <v>Macrozoobenthos</v>
          </cell>
          <cell r="P2086" t="str">
            <v>BMS</v>
          </cell>
        </row>
        <row r="2087">
          <cell r="C2087" t="str">
            <v>Pilumnus kingstoni</v>
          </cell>
          <cell r="D2087" t="str">
            <v>Arthropoda/Crustacea</v>
          </cell>
          <cell r="E2087" t="str">
            <v>Malacostraca/Eumalacostraca/Eucarida</v>
          </cell>
          <cell r="F2087" t="str">
            <v>Decapoda/Pleocyemata/Brachyura/Pilumnidae</v>
          </cell>
          <cell r="G2087" t="str">
            <v>Arthropoda/CrustaceaMalacostraca/Eumalacostraca/EucaridaDecapoda/Pleocyemata/Brachyura/Pilumnidae</v>
          </cell>
          <cell r="H2087" t="str">
            <v>megabenthic</v>
          </cell>
          <cell r="I2087" t="str">
            <v>megabenthos</v>
          </cell>
          <cell r="J2087" t="str">
            <v>megabenthos</v>
          </cell>
          <cell r="K2087" t="str">
            <v>megabenthos</v>
          </cell>
          <cell r="L2087" t="str">
            <v>megabenthos</v>
          </cell>
          <cell r="M2087" t="str">
            <v>megabenthos</v>
          </cell>
          <cell r="N2087" t="str">
            <v>megabenthos</v>
          </cell>
          <cell r="O2087" t="str">
            <v>Macrozoobenthos</v>
          </cell>
          <cell r="P2087" t="str">
            <v>BMS</v>
          </cell>
        </row>
        <row r="2088">
          <cell r="C2088" t="str">
            <v>Actumnus kingstoni</v>
          </cell>
          <cell r="D2088" t="str">
            <v>Arthropoda/Crustacea</v>
          </cell>
          <cell r="E2088" t="str">
            <v>Malacostraca/Eumalacostraca/Eucarida</v>
          </cell>
          <cell r="F2088" t="str">
            <v>Decapoda/Pleocyemata/Brachyura/Pilumnidae</v>
          </cell>
          <cell r="G2088" t="str">
            <v>Arthropoda/CrustaceaMalacostraca/Eumalacostraca/EucaridaDecapoda/Pleocyemata/Brachyura/Pilumnidae</v>
          </cell>
          <cell r="H2088" t="str">
            <v>megabenthic</v>
          </cell>
          <cell r="I2088" t="str">
            <v>megabenthos</v>
          </cell>
          <cell r="J2088" t="str">
            <v>megabenthos</v>
          </cell>
          <cell r="K2088" t="str">
            <v>megabenthos</v>
          </cell>
          <cell r="L2088" t="str">
            <v>megabenthos</v>
          </cell>
          <cell r="M2088" t="str">
            <v>megabenthos</v>
          </cell>
          <cell r="N2088" t="str">
            <v>megabenthos</v>
          </cell>
          <cell r="O2088" t="str">
            <v>Macrozoobenthos</v>
          </cell>
          <cell r="P2088" t="str">
            <v>BMS</v>
          </cell>
        </row>
        <row r="2089">
          <cell r="C2089" t="str">
            <v>Grapsidae</v>
          </cell>
          <cell r="D2089" t="str">
            <v>Arthropoda/Crustacea</v>
          </cell>
          <cell r="E2089" t="str">
            <v>Malacostraca/Eumalacostraca/Eucarida</v>
          </cell>
          <cell r="F2089" t="str">
            <v>Decapoda/Pleocyemata/Brachyura/Grapsidae</v>
          </cell>
          <cell r="G2089" t="str">
            <v>Arthropoda/CrustaceaMalacostraca/Eumalacostraca/EucaridaDecapoda/Pleocyemata/Brachyura/Grapsidae</v>
          </cell>
          <cell r="H2089" t="str">
            <v>megabenthic</v>
          </cell>
          <cell r="I2089" t="str">
            <v>megabenthos</v>
          </cell>
          <cell r="J2089" t="str">
            <v>megabenthos</v>
          </cell>
          <cell r="K2089" t="str">
            <v>megabenthos</v>
          </cell>
          <cell r="L2089" t="str">
            <v>megabenthos</v>
          </cell>
          <cell r="M2089" t="str">
            <v>megabenthos</v>
          </cell>
          <cell r="N2089" t="str">
            <v>megabenthos</v>
          </cell>
          <cell r="O2089" t="str">
            <v>Macrozoobenthos</v>
          </cell>
          <cell r="P2089" t="str">
            <v>BMS</v>
          </cell>
        </row>
        <row r="2090">
          <cell r="C2090" t="str">
            <v>Pseudopalicus macromeles</v>
          </cell>
          <cell r="D2090" t="str">
            <v>Arthropoda</v>
          </cell>
          <cell r="E2090" t="str">
            <v>Malacostraca</v>
          </cell>
          <cell r="F2090" t="str">
            <v>Palicidae</v>
          </cell>
          <cell r="J2090">
            <v>0</v>
          </cell>
          <cell r="K2090">
            <v>0</v>
          </cell>
          <cell r="L2090">
            <v>0</v>
          </cell>
          <cell r="M2090">
            <v>0</v>
          </cell>
          <cell r="O2090" t="str">
            <v>Macrozoobenthos</v>
          </cell>
          <cell r="P2090" t="str">
            <v>BMS</v>
          </cell>
        </row>
        <row r="2091">
          <cell r="C2091" t="str">
            <v>Scorpaenidae larvae</v>
          </cell>
          <cell r="K2091" t="str">
            <v>large zooplankton</v>
          </cell>
          <cell r="L2091" t="str">
            <v>large zooplankton</v>
          </cell>
          <cell r="M2091" t="str">
            <v>large zooplankton</v>
          </cell>
          <cell r="N2091" t="str">
            <v>large zooplankton</v>
          </cell>
          <cell r="O2091" t="str">
            <v>Large zooplankton (carnivorous)</v>
          </cell>
          <cell r="P2091" t="str">
            <v>ZL</v>
          </cell>
        </row>
        <row r="2092">
          <cell r="C2092" t="str">
            <v>Crab megalope</v>
          </cell>
          <cell r="K2092" t="str">
            <v>large zooplankton</v>
          </cell>
          <cell r="L2092" t="str">
            <v>large zooplankton</v>
          </cell>
          <cell r="M2092" t="str">
            <v>large zooplankton</v>
          </cell>
          <cell r="N2092" t="str">
            <v>large zooplankton</v>
          </cell>
          <cell r="O2092" t="str">
            <v>Large zooplankton (carnivorous)</v>
          </cell>
          <cell r="P2092" t="str">
            <v>ZL</v>
          </cell>
        </row>
        <row r="2093">
          <cell r="C2093" t="str">
            <v>crab megalope</v>
          </cell>
          <cell r="K2093" t="str">
            <v>large zooplankton</v>
          </cell>
          <cell r="L2093" t="str">
            <v>large zooplankton</v>
          </cell>
          <cell r="M2093" t="str">
            <v>large zooplankton</v>
          </cell>
          <cell r="N2093" t="str">
            <v>large zooplankton</v>
          </cell>
          <cell r="O2093" t="str">
            <v>Large zooplankton (carnivorous)</v>
          </cell>
          <cell r="P2093" t="str">
            <v>ZL</v>
          </cell>
        </row>
        <row r="2094">
          <cell r="C2094" t="str">
            <v>Larval Stomatopod sp. 1</v>
          </cell>
          <cell r="K2094" t="str">
            <v>large zooplankton</v>
          </cell>
          <cell r="L2094" t="str">
            <v>large zooplankton</v>
          </cell>
          <cell r="M2094" t="str">
            <v>large zooplankton</v>
          </cell>
          <cell r="N2094" t="str">
            <v>large zooplankton</v>
          </cell>
          <cell r="O2094" t="str">
            <v>Large zooplankton (carnivorous)</v>
          </cell>
          <cell r="P2094" t="str">
            <v>ZL</v>
          </cell>
        </row>
        <row r="2095">
          <cell r="C2095" t="str">
            <v>Megalopa sp. 1</v>
          </cell>
          <cell r="K2095" t="str">
            <v>large zooplankton</v>
          </cell>
          <cell r="L2095" t="str">
            <v>large zooplankton</v>
          </cell>
          <cell r="M2095" t="str">
            <v>large zooplankton</v>
          </cell>
          <cell r="N2095" t="str">
            <v>large zooplankton</v>
          </cell>
          <cell r="O2095" t="str">
            <v>Large zooplankton (carnivorous)</v>
          </cell>
          <cell r="P2095" t="str">
            <v>ZL</v>
          </cell>
        </row>
        <row r="2096">
          <cell r="C2096" t="str">
            <v>Phyllosoma larvae - undifferentiated [IMOS, 2011]</v>
          </cell>
          <cell r="K2096" t="str">
            <v>large zooplankton</v>
          </cell>
          <cell r="L2096" t="str">
            <v>large zooplankton</v>
          </cell>
          <cell r="M2096" t="str">
            <v>large zooplankton</v>
          </cell>
          <cell r="N2096" t="str">
            <v>large zooplankton</v>
          </cell>
          <cell r="O2096" t="str">
            <v>Large zooplankton (carnivorous)</v>
          </cell>
          <cell r="P2096" t="str">
            <v>ZL</v>
          </cell>
        </row>
        <row r="2097">
          <cell r="C2097" t="str">
            <v>Insecta</v>
          </cell>
          <cell r="D2097" t="str">
            <v>Arthropoda</v>
          </cell>
          <cell r="E2097" t="str">
            <v>Insecta</v>
          </cell>
          <cell r="F2097">
            <v>0</v>
          </cell>
          <cell r="G2097" t="str">
            <v>ArthropodaInsecta</v>
          </cell>
          <cell r="H2097" t="str">
            <v>other</v>
          </cell>
          <cell r="I2097" t="str">
            <v>other</v>
          </cell>
          <cell r="J2097" t="str">
            <v>other</v>
          </cell>
          <cell r="K2097" t="str">
            <v>other</v>
          </cell>
          <cell r="L2097" t="str">
            <v>other</v>
          </cell>
          <cell r="M2097" t="str">
            <v>other</v>
          </cell>
          <cell r="N2097" t="str">
            <v>Insecta</v>
          </cell>
          <cell r="O2097">
            <v>0</v>
          </cell>
        </row>
        <row r="2098">
          <cell r="C2098" t="str">
            <v>Callipallene sp. MoV 6883</v>
          </cell>
          <cell r="D2098" t="str">
            <v>Arthropoda</v>
          </cell>
          <cell r="E2098" t="str">
            <v>Pycnogonida</v>
          </cell>
          <cell r="F2098" t="str">
            <v xml:space="preserve">Callipallenidae </v>
          </cell>
          <cell r="J2098">
            <v>0</v>
          </cell>
          <cell r="K2098">
            <v>0</v>
          </cell>
          <cell r="L2098">
            <v>0</v>
          </cell>
          <cell r="M2098">
            <v>0</v>
          </cell>
          <cell r="O2098" t="str">
            <v>Benthic carnivore</v>
          </cell>
          <cell r="P2098" t="str">
            <v>BC</v>
          </cell>
        </row>
        <row r="2099">
          <cell r="C2099" t="str">
            <v>Meridionale sp. nov. 1</v>
          </cell>
          <cell r="O2099" t="str">
            <v>Macrozoobenthos</v>
          </cell>
          <cell r="P2099" t="str">
            <v>BMS</v>
          </cell>
        </row>
        <row r="2100">
          <cell r="C2100" t="str">
            <v>Parapallene sp. nov 1</v>
          </cell>
          <cell r="O2100" t="str">
            <v>Macrozoobenthos</v>
          </cell>
          <cell r="P2100" t="str">
            <v>BMS</v>
          </cell>
        </row>
        <row r="2101">
          <cell r="C2101" t="str">
            <v>Chonothea sp. nov. 1</v>
          </cell>
          <cell r="O2101" t="str">
            <v>Macrozoobenthos</v>
          </cell>
          <cell r="P2101" t="str">
            <v>BMS</v>
          </cell>
        </row>
        <row r="2102">
          <cell r="C2102" t="str">
            <v>Colossendeis macerrima</v>
          </cell>
          <cell r="D2102" t="str">
            <v>Arthropoda</v>
          </cell>
          <cell r="E2102" t="str">
            <v>Pycnogonida</v>
          </cell>
          <cell r="F2102" t="str">
            <v>Colossendeidae</v>
          </cell>
          <cell r="J2102">
            <v>0</v>
          </cell>
          <cell r="K2102">
            <v>0</v>
          </cell>
          <cell r="L2102">
            <v>0</v>
          </cell>
          <cell r="M2102">
            <v>0</v>
          </cell>
          <cell r="O2102" t="str">
            <v>Macrozoobenthos</v>
          </cell>
          <cell r="P2102" t="str">
            <v>BMS</v>
          </cell>
        </row>
        <row r="2103">
          <cell r="C2103" t="str">
            <v>Colossendeis tasmanica</v>
          </cell>
          <cell r="D2103" t="str">
            <v>Arthropoda</v>
          </cell>
          <cell r="E2103" t="str">
            <v>Pycnogonida</v>
          </cell>
          <cell r="F2103" t="str">
            <v>Colossendeidae</v>
          </cell>
          <cell r="J2103">
            <v>0</v>
          </cell>
          <cell r="K2103">
            <v>0</v>
          </cell>
          <cell r="L2103">
            <v>0</v>
          </cell>
          <cell r="M2103">
            <v>0</v>
          </cell>
          <cell r="O2103" t="str">
            <v>Macrozoobenthos</v>
          </cell>
          <cell r="P2103" t="str">
            <v>BMS</v>
          </cell>
        </row>
        <row r="2104">
          <cell r="C2104" t="str">
            <v>Colossendeis spicula</v>
          </cell>
          <cell r="D2104" t="str">
            <v>Arthropoda</v>
          </cell>
          <cell r="E2104" t="str">
            <v>Pycnogonida</v>
          </cell>
          <cell r="F2104" t="str">
            <v>Colossendeidae</v>
          </cell>
          <cell r="J2104">
            <v>0</v>
          </cell>
          <cell r="K2104">
            <v>0</v>
          </cell>
          <cell r="L2104">
            <v>0</v>
          </cell>
          <cell r="M2104">
            <v>0</v>
          </cell>
          <cell r="O2104" t="str">
            <v>Macrozoobenthos</v>
          </cell>
          <cell r="P2104" t="str">
            <v>BMS</v>
          </cell>
        </row>
        <row r="2105">
          <cell r="C2105" t="str">
            <v>Colossendeis cucurbita</v>
          </cell>
          <cell r="D2105" t="str">
            <v>Arthropoda</v>
          </cell>
          <cell r="E2105" t="str">
            <v>Pycnogonida</v>
          </cell>
          <cell r="F2105" t="str">
            <v>Colossendeidae</v>
          </cell>
          <cell r="J2105">
            <v>0</v>
          </cell>
          <cell r="K2105">
            <v>0</v>
          </cell>
          <cell r="L2105">
            <v>0</v>
          </cell>
          <cell r="M2105">
            <v>0</v>
          </cell>
          <cell r="O2105" t="str">
            <v>Macrozoobenthos</v>
          </cell>
          <cell r="P2105" t="str">
            <v>BMS</v>
          </cell>
        </row>
        <row r="2106">
          <cell r="C2106" t="str">
            <v>Colossendeis minor</v>
          </cell>
          <cell r="D2106" t="str">
            <v>Arthropoda</v>
          </cell>
          <cell r="E2106" t="str">
            <v>Pycnogonida</v>
          </cell>
          <cell r="F2106" t="str">
            <v>Colossendeidae</v>
          </cell>
          <cell r="J2106">
            <v>0</v>
          </cell>
          <cell r="K2106">
            <v>0</v>
          </cell>
          <cell r="L2106">
            <v>0</v>
          </cell>
          <cell r="M2106">
            <v>0</v>
          </cell>
          <cell r="O2106" t="str">
            <v>Macrozoobenthos</v>
          </cell>
          <cell r="P2106" t="str">
            <v>BMS</v>
          </cell>
        </row>
        <row r="2107">
          <cell r="C2107" t="str">
            <v>Pallenopsis gippslandiae</v>
          </cell>
          <cell r="D2107" t="str">
            <v>Arthropoda</v>
          </cell>
          <cell r="E2107" t="str">
            <v>Pycnogonida</v>
          </cell>
          <cell r="F2107" t="str">
            <v>Pallenopsidae</v>
          </cell>
          <cell r="J2107">
            <v>0</v>
          </cell>
          <cell r="K2107">
            <v>0</v>
          </cell>
          <cell r="L2107">
            <v>0</v>
          </cell>
          <cell r="M2107">
            <v>0</v>
          </cell>
          <cell r="O2107" t="str">
            <v>Macrozoobenthos</v>
          </cell>
          <cell r="P2107" t="str">
            <v>BMS</v>
          </cell>
        </row>
        <row r="2108">
          <cell r="C2108" t="str">
            <v>Bathypallenopsis antipoda</v>
          </cell>
          <cell r="D2108" t="str">
            <v>Arthropoda</v>
          </cell>
          <cell r="E2108" t="str">
            <v>Pycnogonida</v>
          </cell>
          <cell r="F2108" t="str">
            <v>Pallenopsidae</v>
          </cell>
          <cell r="J2108">
            <v>0</v>
          </cell>
          <cell r="K2108">
            <v>0</v>
          </cell>
          <cell r="L2108">
            <v>0</v>
          </cell>
          <cell r="M2108">
            <v>0</v>
          </cell>
          <cell r="O2108" t="str">
            <v>Macrozoobenthos</v>
          </cell>
          <cell r="P2108" t="str">
            <v>BMS</v>
          </cell>
        </row>
        <row r="2109">
          <cell r="C2109" t="str">
            <v>Class Ascidiacea - undifferentiated</v>
          </cell>
          <cell r="D2109">
            <v>0</v>
          </cell>
          <cell r="E2109">
            <v>0</v>
          </cell>
          <cell r="F2109">
            <v>0</v>
          </cell>
          <cell r="O2109" t="str">
            <v>Filter feeder</v>
          </cell>
          <cell r="P2109" t="str">
            <v>BF</v>
          </cell>
        </row>
        <row r="2110">
          <cell r="C2110" t="str">
            <v>Ascidiacea</v>
          </cell>
          <cell r="D2110" t="str">
            <v>Chordata/Urochodata</v>
          </cell>
          <cell r="E2110" t="str">
            <v>Ascidiacea</v>
          </cell>
          <cell r="F2110">
            <v>0</v>
          </cell>
          <cell r="G2110" t="str">
            <v>Chordata/UrochodataAscidiacea</v>
          </cell>
          <cell r="H2110" t="str">
            <v>benthic invertebrate</v>
          </cell>
          <cell r="I2110" t="str">
            <v>epibenthos</v>
          </cell>
          <cell r="J2110" t="str">
            <v>epibenthos</v>
          </cell>
          <cell r="K2110" t="str">
            <v>macrobenthos</v>
          </cell>
          <cell r="L2110" t="str">
            <v>macrobenthos</v>
          </cell>
          <cell r="M2110" t="str">
            <v>macrobenthos</v>
          </cell>
          <cell r="N2110" t="str">
            <v>macrobenthos</v>
          </cell>
          <cell r="O2110" t="str">
            <v>Filter feeder</v>
          </cell>
          <cell r="P2110" t="str">
            <v>BF</v>
          </cell>
        </row>
        <row r="2111">
          <cell r="C2111" t="str">
            <v>Ascidia</v>
          </cell>
          <cell r="D2111" t="str">
            <v>Chordata/Urochodata</v>
          </cell>
          <cell r="E2111" t="str">
            <v>Ascidiacea</v>
          </cell>
          <cell r="F2111">
            <v>0</v>
          </cell>
          <cell r="G2111" t="str">
            <v>Chordata/UrochodataAscidiacea</v>
          </cell>
          <cell r="H2111" t="str">
            <v>benthic invertebrate</v>
          </cell>
          <cell r="I2111" t="str">
            <v>epibenthos</v>
          </cell>
          <cell r="J2111" t="str">
            <v>epibenthos</v>
          </cell>
          <cell r="K2111" t="str">
            <v>macrobenthos</v>
          </cell>
          <cell r="L2111" t="str">
            <v>macrobenthos</v>
          </cell>
          <cell r="M2111" t="str">
            <v>macrobenthos</v>
          </cell>
          <cell r="N2111" t="str">
            <v>macrobenthos</v>
          </cell>
          <cell r="O2111" t="str">
            <v>Filter feeder</v>
          </cell>
          <cell r="P2111" t="str">
            <v>BF</v>
          </cell>
        </row>
        <row r="2112">
          <cell r="C2112" t="str">
            <v>Ascidia (pelagic)</v>
          </cell>
          <cell r="D2112" t="str">
            <v>Chordata/Urochodata</v>
          </cell>
          <cell r="E2112" t="str">
            <v>Ascidiacea</v>
          </cell>
          <cell r="F2112">
            <v>0</v>
          </cell>
          <cell r="G2112" t="str">
            <v>Chordata/UrochodataAscidiacea</v>
          </cell>
          <cell r="H2112" t="str">
            <v xml:space="preserve">pelagic invertebrate </v>
          </cell>
          <cell r="I2112" t="str">
            <v xml:space="preserve">pelagic invertebrate </v>
          </cell>
          <cell r="J2112" t="str">
            <v xml:space="preserve">pelagic invertebrate </v>
          </cell>
          <cell r="K2112" t="str">
            <v>large zooplankton</v>
          </cell>
          <cell r="L2112" t="str">
            <v>large zooplankton</v>
          </cell>
          <cell r="M2112" t="str">
            <v>large zooplankton</v>
          </cell>
          <cell r="N2112" t="str">
            <v>large zooplankton</v>
          </cell>
          <cell r="O2112" t="str">
            <v>Large zooplankton (carnivorous)</v>
          </cell>
          <cell r="P2112" t="str">
            <v>ZL</v>
          </cell>
        </row>
        <row r="2113">
          <cell r="C2113" t="str">
            <v>Ascidia (pelagic) remains</v>
          </cell>
          <cell r="D2113" t="str">
            <v>Chordata/Urochodata</v>
          </cell>
          <cell r="E2113" t="str">
            <v>Ascidiacea</v>
          </cell>
          <cell r="F2113">
            <v>0</v>
          </cell>
          <cell r="G2113" t="str">
            <v>Chordata/UrochodataAscidiacea</v>
          </cell>
          <cell r="H2113" t="str">
            <v xml:space="preserve">pelagic invertebrate </v>
          </cell>
          <cell r="I2113" t="str">
            <v xml:space="preserve">pelagic invertebrate </v>
          </cell>
          <cell r="J2113" t="str">
            <v xml:space="preserve">pelagic invertebrate </v>
          </cell>
          <cell r="K2113" t="str">
            <v>large zooplankton</v>
          </cell>
          <cell r="L2113" t="str">
            <v>large zooplankton</v>
          </cell>
          <cell r="M2113" t="str">
            <v>large zooplankton</v>
          </cell>
          <cell r="N2113" t="str">
            <v>large zooplankton</v>
          </cell>
          <cell r="O2113" t="str">
            <v>Large zooplankton (carnivorous)</v>
          </cell>
          <cell r="P2113" t="str">
            <v>ZL</v>
          </cell>
        </row>
        <row r="2114">
          <cell r="C2114" t="str">
            <v>Ascidia 41</v>
          </cell>
          <cell r="D2114" t="str">
            <v>Chordata/Urochodata</v>
          </cell>
          <cell r="E2114" t="str">
            <v>Ascidiacea</v>
          </cell>
          <cell r="F2114">
            <v>0</v>
          </cell>
          <cell r="G2114" t="str">
            <v>Chordata/UrochodataAscidiacea</v>
          </cell>
          <cell r="H2114" t="str">
            <v>benthic invertebrate</v>
          </cell>
          <cell r="I2114" t="str">
            <v>epibenthos</v>
          </cell>
          <cell r="J2114" t="str">
            <v>epibenthos</v>
          </cell>
          <cell r="K2114" t="str">
            <v>macrobenthos</v>
          </cell>
          <cell r="L2114" t="str">
            <v>macrobenthos</v>
          </cell>
          <cell r="M2114" t="str">
            <v>macrobenthos</v>
          </cell>
          <cell r="N2114" t="str">
            <v xml:space="preserve"> </v>
          </cell>
          <cell r="O2114" t="str">
            <v>Filter feeder</v>
          </cell>
          <cell r="P2114" t="str">
            <v>BF</v>
          </cell>
        </row>
        <row r="2115">
          <cell r="C2115" t="str">
            <v>Ascidia 41 remains</v>
          </cell>
          <cell r="D2115" t="str">
            <v>Chordata/Urochodata</v>
          </cell>
          <cell r="E2115" t="str">
            <v>Ascidiacea</v>
          </cell>
          <cell r="F2115">
            <v>0</v>
          </cell>
          <cell r="G2115" t="str">
            <v>Chordata/UrochodataAscidiacea</v>
          </cell>
          <cell r="H2115" t="str">
            <v>benthic invertebrate</v>
          </cell>
          <cell r="I2115" t="str">
            <v>epibenthos</v>
          </cell>
          <cell r="J2115" t="str">
            <v>epibenthos</v>
          </cell>
          <cell r="K2115" t="str">
            <v>macrobenthos</v>
          </cell>
          <cell r="L2115" t="str">
            <v>macrobenthos</v>
          </cell>
          <cell r="M2115" t="str">
            <v>macrobenthos</v>
          </cell>
          <cell r="N2115" t="str">
            <v xml:space="preserve"> </v>
          </cell>
          <cell r="O2115" t="str">
            <v>Filter feeder</v>
          </cell>
          <cell r="P2115" t="str">
            <v>BF</v>
          </cell>
        </row>
        <row r="2116">
          <cell r="C2116" t="str">
            <v>Ascidia 42</v>
          </cell>
          <cell r="D2116" t="str">
            <v>Chordata/Urochodata</v>
          </cell>
          <cell r="E2116" t="str">
            <v>Ascidiacea</v>
          </cell>
          <cell r="F2116">
            <v>0</v>
          </cell>
          <cell r="G2116" t="str">
            <v>Chordata/UrochodataAscidiacea</v>
          </cell>
          <cell r="H2116" t="str">
            <v>benthic invertebrate</v>
          </cell>
          <cell r="I2116" t="str">
            <v>epibenthos</v>
          </cell>
          <cell r="J2116" t="str">
            <v>epibenthos</v>
          </cell>
          <cell r="K2116" t="str">
            <v>macrobenthos</v>
          </cell>
          <cell r="L2116" t="str">
            <v>macrobenthos</v>
          </cell>
          <cell r="M2116" t="str">
            <v>macrobenthos</v>
          </cell>
          <cell r="N2116" t="str">
            <v xml:space="preserve"> </v>
          </cell>
          <cell r="O2116" t="str">
            <v>Filter feeder</v>
          </cell>
          <cell r="P2116" t="str">
            <v>BF</v>
          </cell>
        </row>
        <row r="2117">
          <cell r="C2117" t="str">
            <v>Ascidia 42 remains</v>
          </cell>
          <cell r="D2117" t="str">
            <v>Chordata/Urochodata</v>
          </cell>
          <cell r="E2117" t="str">
            <v>Ascidiacea</v>
          </cell>
          <cell r="F2117">
            <v>0</v>
          </cell>
          <cell r="G2117" t="str">
            <v>Chordata/UrochodataAscidiacea</v>
          </cell>
          <cell r="H2117" t="str">
            <v>benthic invertebrate</v>
          </cell>
          <cell r="I2117" t="str">
            <v>epibenthos</v>
          </cell>
          <cell r="J2117" t="str">
            <v>epibenthos</v>
          </cell>
          <cell r="K2117" t="str">
            <v>macrobenthos</v>
          </cell>
          <cell r="L2117" t="str">
            <v>macrobenthos</v>
          </cell>
          <cell r="M2117" t="str">
            <v>macrobenthos</v>
          </cell>
          <cell r="N2117" t="str">
            <v xml:space="preserve"> </v>
          </cell>
          <cell r="O2117" t="str">
            <v>Filter feeder</v>
          </cell>
          <cell r="P2117" t="str">
            <v>BF</v>
          </cell>
        </row>
        <row r="2118">
          <cell r="C2118" t="str">
            <v>Ascidia 43</v>
          </cell>
          <cell r="D2118" t="str">
            <v>Chordata/Urochodata</v>
          </cell>
          <cell r="E2118" t="str">
            <v>Ascidiacea</v>
          </cell>
          <cell r="F2118">
            <v>0</v>
          </cell>
          <cell r="G2118" t="str">
            <v>Chordata/UrochodataAscidiacea</v>
          </cell>
          <cell r="H2118" t="str">
            <v>benthic invertebrate</v>
          </cell>
          <cell r="I2118" t="str">
            <v>epibenthos</v>
          </cell>
          <cell r="J2118" t="str">
            <v>epibenthos</v>
          </cell>
          <cell r="K2118" t="str">
            <v>macrobenthos</v>
          </cell>
          <cell r="L2118" t="str">
            <v>macrobenthos</v>
          </cell>
          <cell r="M2118" t="str">
            <v>macrobenthos</v>
          </cell>
          <cell r="N2118" t="str">
            <v xml:space="preserve"> </v>
          </cell>
          <cell r="O2118" t="str">
            <v>Filter feeder</v>
          </cell>
          <cell r="P2118" t="str">
            <v>BF</v>
          </cell>
        </row>
        <row r="2119">
          <cell r="C2119" t="str">
            <v>Ascidia 44</v>
          </cell>
          <cell r="D2119" t="str">
            <v>Chordata/Urochodata</v>
          </cell>
          <cell r="E2119" t="str">
            <v>Ascidiacea</v>
          </cell>
          <cell r="F2119">
            <v>0</v>
          </cell>
          <cell r="G2119" t="str">
            <v>Chordata/UrochodataAscidiacea</v>
          </cell>
          <cell r="H2119" t="str">
            <v>benthic invertebrate</v>
          </cell>
          <cell r="I2119" t="str">
            <v>epibenthos</v>
          </cell>
          <cell r="J2119" t="str">
            <v>epibenthos</v>
          </cell>
          <cell r="K2119" t="str">
            <v>macrobenthos</v>
          </cell>
          <cell r="L2119" t="str">
            <v>macrobenthos</v>
          </cell>
          <cell r="M2119" t="str">
            <v>macrobenthos</v>
          </cell>
          <cell r="N2119" t="str">
            <v xml:space="preserve"> </v>
          </cell>
          <cell r="O2119" t="str">
            <v>Filter feeder</v>
          </cell>
          <cell r="P2119" t="str">
            <v>BF</v>
          </cell>
        </row>
        <row r="2120">
          <cell r="C2120" t="str">
            <v>Ascidia 45</v>
          </cell>
          <cell r="D2120" t="str">
            <v>Chordata/Urochodata</v>
          </cell>
          <cell r="E2120" t="str">
            <v>Ascidiacea</v>
          </cell>
          <cell r="F2120">
            <v>0</v>
          </cell>
          <cell r="G2120" t="str">
            <v>Chordata/UrochodataAscidiacea</v>
          </cell>
          <cell r="H2120" t="str">
            <v>benthic invertebrate</v>
          </cell>
          <cell r="I2120" t="str">
            <v>epibenthos</v>
          </cell>
          <cell r="J2120" t="str">
            <v>epibenthos</v>
          </cell>
          <cell r="K2120" t="str">
            <v>macrobenthos</v>
          </cell>
          <cell r="L2120" t="str">
            <v>macrobenthos</v>
          </cell>
          <cell r="M2120" t="str">
            <v>macrobenthos</v>
          </cell>
          <cell r="N2120" t="str">
            <v xml:space="preserve"> </v>
          </cell>
          <cell r="O2120" t="str">
            <v>Filter feeder</v>
          </cell>
          <cell r="P2120" t="str">
            <v>BF</v>
          </cell>
        </row>
        <row r="2121">
          <cell r="C2121" t="str">
            <v>Ascidia 46</v>
          </cell>
          <cell r="D2121" t="str">
            <v>Chordata/Urochodata</v>
          </cell>
          <cell r="E2121" t="str">
            <v>Ascidiacea</v>
          </cell>
          <cell r="F2121">
            <v>0</v>
          </cell>
          <cell r="G2121" t="str">
            <v>Chordata/UrochodataAscidiacea</v>
          </cell>
          <cell r="H2121" t="str">
            <v>benthic invertebrate</v>
          </cell>
          <cell r="I2121" t="str">
            <v>epibenthos</v>
          </cell>
          <cell r="J2121" t="str">
            <v>epibenthos</v>
          </cell>
          <cell r="K2121" t="str">
            <v>macrobenthos</v>
          </cell>
          <cell r="L2121" t="str">
            <v>macrobenthos</v>
          </cell>
          <cell r="M2121" t="str">
            <v>macrobenthos</v>
          </cell>
          <cell r="N2121" t="str">
            <v xml:space="preserve"> </v>
          </cell>
          <cell r="O2121" t="str">
            <v>Filter feeder</v>
          </cell>
          <cell r="P2121" t="str">
            <v>BF</v>
          </cell>
        </row>
        <row r="2122">
          <cell r="C2122" t="str">
            <v>Ascidia 47</v>
          </cell>
          <cell r="D2122" t="str">
            <v>Chordata/Urochodata</v>
          </cell>
          <cell r="E2122" t="str">
            <v>Ascidiacea</v>
          </cell>
          <cell r="F2122">
            <v>0</v>
          </cell>
          <cell r="G2122" t="str">
            <v>Chordata/UrochodataAscidiacea</v>
          </cell>
          <cell r="H2122" t="str">
            <v>benthic invertebrate</v>
          </cell>
          <cell r="I2122" t="str">
            <v>epibenthos</v>
          </cell>
          <cell r="J2122" t="str">
            <v>epibenthos</v>
          </cell>
          <cell r="K2122" t="str">
            <v>macrobenthos</v>
          </cell>
          <cell r="L2122" t="str">
            <v>macrobenthos</v>
          </cell>
          <cell r="M2122" t="str">
            <v>macrobenthos</v>
          </cell>
          <cell r="N2122" t="str">
            <v xml:space="preserve"> </v>
          </cell>
          <cell r="O2122" t="str">
            <v>Filter feeder</v>
          </cell>
          <cell r="P2122" t="str">
            <v>BF</v>
          </cell>
        </row>
        <row r="2123">
          <cell r="C2123" t="str">
            <v>Ascidia 48</v>
          </cell>
          <cell r="D2123" t="str">
            <v>Chordata/Urochodata</v>
          </cell>
          <cell r="E2123" t="str">
            <v>Ascidiacea</v>
          </cell>
          <cell r="F2123">
            <v>0</v>
          </cell>
          <cell r="G2123" t="str">
            <v>Chordata/UrochodataAscidiacea</v>
          </cell>
          <cell r="H2123" t="str">
            <v>benthic invertebrate</v>
          </cell>
          <cell r="I2123" t="str">
            <v>epibenthos</v>
          </cell>
          <cell r="J2123" t="str">
            <v>epibenthos</v>
          </cell>
          <cell r="K2123" t="str">
            <v>macrobenthos</v>
          </cell>
          <cell r="L2123" t="str">
            <v>macrobenthos</v>
          </cell>
          <cell r="M2123" t="str">
            <v>macrobenthos</v>
          </cell>
          <cell r="N2123" t="str">
            <v xml:space="preserve"> </v>
          </cell>
          <cell r="O2123" t="str">
            <v>Filter feeder</v>
          </cell>
          <cell r="P2123" t="str">
            <v>BF</v>
          </cell>
        </row>
        <row r="2124">
          <cell r="C2124" t="str">
            <v>Ascidia 48 remains</v>
          </cell>
          <cell r="D2124" t="str">
            <v>Chordata/Urochodata</v>
          </cell>
          <cell r="E2124" t="str">
            <v>Ascidiacea</v>
          </cell>
          <cell r="F2124">
            <v>0</v>
          </cell>
          <cell r="G2124" t="str">
            <v>Chordata/UrochodataAscidiacea</v>
          </cell>
          <cell r="H2124" t="str">
            <v>benthic invertebrate</v>
          </cell>
          <cell r="I2124" t="str">
            <v>epibenthos</v>
          </cell>
          <cell r="J2124" t="str">
            <v>epibenthos</v>
          </cell>
          <cell r="K2124" t="str">
            <v>macrobenthos</v>
          </cell>
          <cell r="L2124" t="str">
            <v>macrobenthos</v>
          </cell>
          <cell r="M2124" t="str">
            <v>macrobenthos</v>
          </cell>
          <cell r="N2124" t="str">
            <v xml:space="preserve"> </v>
          </cell>
          <cell r="O2124" t="str">
            <v>Filter feeder</v>
          </cell>
          <cell r="P2124" t="str">
            <v>BF</v>
          </cell>
        </row>
        <row r="2125">
          <cell r="C2125" t="str">
            <v>Ascidia larva</v>
          </cell>
          <cell r="D2125" t="str">
            <v>Chordata/Urochodata</v>
          </cell>
          <cell r="E2125" t="str">
            <v>Ascidiacea</v>
          </cell>
          <cell r="F2125">
            <v>0</v>
          </cell>
          <cell r="G2125" t="str">
            <v>Chordata/UrochodataAscidiacea</v>
          </cell>
          <cell r="H2125" t="str">
            <v xml:space="preserve">pelagic invertebrate </v>
          </cell>
          <cell r="I2125" t="str">
            <v>epibenthos</v>
          </cell>
          <cell r="J2125" t="str">
            <v>epibenthos</v>
          </cell>
          <cell r="K2125" t="str">
            <v>large zooplankton</v>
          </cell>
          <cell r="L2125" t="str">
            <v>large zooplankton</v>
          </cell>
          <cell r="M2125" t="str">
            <v>large zooplankton</v>
          </cell>
          <cell r="N2125" t="str">
            <v>large zooplankton</v>
          </cell>
          <cell r="O2125" t="str">
            <v>Large zooplankton (carnivorous)</v>
          </cell>
          <cell r="P2125" t="str">
            <v>ZL</v>
          </cell>
        </row>
        <row r="2126">
          <cell r="C2126" t="str">
            <v>Ascidia larva 3</v>
          </cell>
          <cell r="D2126" t="str">
            <v>Chordata/Urochodata</v>
          </cell>
          <cell r="E2126" t="str">
            <v>Ascidiacea</v>
          </cell>
          <cell r="F2126">
            <v>0</v>
          </cell>
          <cell r="G2126" t="str">
            <v>Chordata/UrochodataAscidiacea</v>
          </cell>
          <cell r="H2126" t="str">
            <v xml:space="preserve">pelagic invertebrate </v>
          </cell>
          <cell r="I2126" t="str">
            <v>epibenthos</v>
          </cell>
          <cell r="J2126" t="str">
            <v>epibenthos</v>
          </cell>
          <cell r="K2126" t="str">
            <v>large zooplankton</v>
          </cell>
          <cell r="L2126" t="str">
            <v>large zooplankton</v>
          </cell>
          <cell r="M2126" t="str">
            <v>large zooplankton</v>
          </cell>
          <cell r="N2126" t="str">
            <v>large zooplankton</v>
          </cell>
          <cell r="O2126" t="str">
            <v>Large zooplankton (carnivorous)</v>
          </cell>
          <cell r="P2126" t="str">
            <v>ZL</v>
          </cell>
        </row>
        <row r="2127">
          <cell r="C2127" t="str">
            <v>Ascidia remains</v>
          </cell>
          <cell r="D2127" t="str">
            <v>Chordata/Urochodata</v>
          </cell>
          <cell r="E2127" t="str">
            <v>Ascidiacea</v>
          </cell>
          <cell r="F2127">
            <v>0</v>
          </cell>
          <cell r="G2127" t="str">
            <v>Chordata/UrochodataAscidiacea</v>
          </cell>
          <cell r="H2127" t="str">
            <v>benthic invertebrate</v>
          </cell>
          <cell r="I2127" t="str">
            <v>epibenthos</v>
          </cell>
          <cell r="J2127" t="str">
            <v>epibenthos</v>
          </cell>
          <cell r="K2127" t="str">
            <v>macrobenthos</v>
          </cell>
          <cell r="L2127" t="str">
            <v>macrobenthos</v>
          </cell>
          <cell r="M2127" t="str">
            <v>macrobenthos</v>
          </cell>
          <cell r="N2127" t="str">
            <v xml:space="preserve"> </v>
          </cell>
          <cell r="O2127" t="str">
            <v>Large zooplankton (carnivorous)</v>
          </cell>
          <cell r="P2127" t="str">
            <v>ZL</v>
          </cell>
        </row>
        <row r="2128">
          <cell r="C2128" t="str">
            <v>pelagic Ascidia</v>
          </cell>
          <cell r="D2128" t="str">
            <v>Chordata/Urochodata</v>
          </cell>
          <cell r="E2128" t="str">
            <v>Ascidiacea</v>
          </cell>
          <cell r="F2128">
            <v>0</v>
          </cell>
          <cell r="G2128" t="str">
            <v>Chordata/UrochodataAscidiacea</v>
          </cell>
          <cell r="H2128" t="str">
            <v xml:space="preserve">pelagic invertebrate </v>
          </cell>
          <cell r="I2128" t="str">
            <v xml:space="preserve">pelagic invertebrate </v>
          </cell>
          <cell r="J2128" t="str">
            <v xml:space="preserve">pelagic invertebrate </v>
          </cell>
          <cell r="K2128" t="str">
            <v>large zooplankton</v>
          </cell>
          <cell r="L2128" t="str">
            <v>large zooplankton</v>
          </cell>
          <cell r="M2128" t="str">
            <v>large zooplankton</v>
          </cell>
          <cell r="N2128" t="str">
            <v xml:space="preserve"> </v>
          </cell>
          <cell r="O2128" t="str">
            <v>Large zooplankton (carnivorous)</v>
          </cell>
          <cell r="P2128" t="str">
            <v>ZL</v>
          </cell>
        </row>
        <row r="2129">
          <cell r="C2129" t="str">
            <v>pelagic Ascidia or Cnidaria</v>
          </cell>
          <cell r="D2129" t="str">
            <v>Chordata/Urochodata</v>
          </cell>
          <cell r="E2129" t="str">
            <v>Ascidiacea</v>
          </cell>
          <cell r="F2129">
            <v>0</v>
          </cell>
          <cell r="G2129" t="str">
            <v>Chordata/UrochodataAscidiacea</v>
          </cell>
          <cell r="H2129" t="str">
            <v xml:space="preserve">pelagic invertebrate </v>
          </cell>
          <cell r="I2129" t="str">
            <v xml:space="preserve">pelagic invertebrate </v>
          </cell>
          <cell r="J2129" t="str">
            <v xml:space="preserve">pelagic invertebrate </v>
          </cell>
          <cell r="K2129" t="str">
            <v>large zooplankton</v>
          </cell>
          <cell r="L2129" t="str">
            <v>large zooplankton</v>
          </cell>
          <cell r="M2129" t="str">
            <v>large zooplankton</v>
          </cell>
          <cell r="N2129" t="str">
            <v xml:space="preserve"> </v>
          </cell>
          <cell r="O2129" t="str">
            <v>Large zooplankton (carnivorous)</v>
          </cell>
          <cell r="P2129" t="str">
            <v>ZL</v>
          </cell>
        </row>
        <row r="2130">
          <cell r="C2130" t="str">
            <v>pelagic Ascidia remains</v>
          </cell>
          <cell r="D2130" t="str">
            <v>Chordata/Urochodata</v>
          </cell>
          <cell r="E2130" t="str">
            <v>Ascidiacea</v>
          </cell>
          <cell r="F2130">
            <v>0</v>
          </cell>
          <cell r="G2130" t="str">
            <v>Chordata/UrochodataAscidiacea</v>
          </cell>
          <cell r="H2130" t="str">
            <v xml:space="preserve">pelagic invertebrate </v>
          </cell>
          <cell r="I2130" t="str">
            <v xml:space="preserve">pelagic invertebrate </v>
          </cell>
          <cell r="J2130" t="str">
            <v xml:space="preserve">pelagic invertebrate </v>
          </cell>
          <cell r="K2130" t="str">
            <v>large zooplankton</v>
          </cell>
          <cell r="L2130" t="str">
            <v>large zooplankton</v>
          </cell>
          <cell r="M2130" t="str">
            <v>large zooplankton</v>
          </cell>
          <cell r="N2130" t="str">
            <v xml:space="preserve"> </v>
          </cell>
          <cell r="O2130" t="str">
            <v>Large zooplankton (carnivorous)</v>
          </cell>
          <cell r="P2130" t="str">
            <v>ZL</v>
          </cell>
        </row>
        <row r="2131">
          <cell r="C2131" t="str">
            <v>Cionidae - undifferentiated</v>
          </cell>
          <cell r="D2131">
            <v>0</v>
          </cell>
          <cell r="E2131">
            <v>0</v>
          </cell>
          <cell r="F2131">
            <v>0</v>
          </cell>
          <cell r="O2131" t="str">
            <v>Benthic detritivore</v>
          </cell>
          <cell r="P2131" t="str">
            <v>BD</v>
          </cell>
        </row>
        <row r="2132">
          <cell r="C2132" t="str">
            <v>Didemnidae - undifferentiated</v>
          </cell>
          <cell r="D2132" t="str">
            <v>Chordata/Urochodata</v>
          </cell>
          <cell r="E2132" t="str">
            <v>Ascidiacea</v>
          </cell>
          <cell r="F2132" t="str">
            <v>//Didemnidae</v>
          </cell>
          <cell r="G2132" t="str">
            <v>Chordata/UrochodataAscidiacea//Didemnidae</v>
          </cell>
          <cell r="H2132" t="str">
            <v>benthic invertebrate</v>
          </cell>
          <cell r="I2132" t="str">
            <v>epibenthos</v>
          </cell>
          <cell r="J2132" t="str">
            <v>epibenthos</v>
          </cell>
          <cell r="K2132" t="str">
            <v>macrobenthos</v>
          </cell>
          <cell r="L2132" t="str">
            <v>macrobenthos</v>
          </cell>
          <cell r="M2132" t="str">
            <v>macrobenthos</v>
          </cell>
          <cell r="N2132" t="str">
            <v xml:space="preserve"> </v>
          </cell>
          <cell r="O2132" t="str">
            <v>Filter feeder</v>
          </cell>
          <cell r="P2132" t="str">
            <v>BF</v>
          </cell>
        </row>
        <row r="2133">
          <cell r="C2133" t="str">
            <v>Didemnidae 1</v>
          </cell>
          <cell r="D2133" t="str">
            <v>Chordata/Urochodata</v>
          </cell>
          <cell r="E2133" t="str">
            <v>Ascidiacea</v>
          </cell>
          <cell r="F2133" t="str">
            <v>//Didemnidae</v>
          </cell>
          <cell r="G2133" t="str">
            <v>Chordata/UrochodataAscidiacea//Didemnidae</v>
          </cell>
          <cell r="H2133" t="str">
            <v>benthic invertebrate</v>
          </cell>
          <cell r="I2133" t="str">
            <v>epibenthos</v>
          </cell>
          <cell r="J2133" t="str">
            <v>epibenthos</v>
          </cell>
          <cell r="K2133" t="str">
            <v>macrobenthos</v>
          </cell>
          <cell r="L2133" t="str">
            <v>macrobenthos</v>
          </cell>
          <cell r="M2133" t="str">
            <v>macrobenthos</v>
          </cell>
          <cell r="N2133" t="str">
            <v xml:space="preserve"> </v>
          </cell>
          <cell r="O2133" t="str">
            <v>Filter feeder</v>
          </cell>
          <cell r="P2133" t="str">
            <v>BF</v>
          </cell>
        </row>
        <row r="2134">
          <cell r="C2134" t="str">
            <v>Didemnidae 2</v>
          </cell>
          <cell r="D2134" t="str">
            <v>Chordata/Urochodata</v>
          </cell>
          <cell r="E2134" t="str">
            <v>Ascidiacea</v>
          </cell>
          <cell r="F2134" t="str">
            <v>//Didemnidae</v>
          </cell>
          <cell r="G2134" t="str">
            <v>Chordata/UrochodataAscidiacea//Didemnidae</v>
          </cell>
          <cell r="H2134" t="str">
            <v>benthic invertebrate</v>
          </cell>
          <cell r="I2134" t="str">
            <v>epibenthos</v>
          </cell>
          <cell r="J2134" t="str">
            <v>epibenthos</v>
          </cell>
          <cell r="K2134" t="str">
            <v>macrobenthos</v>
          </cell>
          <cell r="L2134" t="str">
            <v>macrobenthos</v>
          </cell>
          <cell r="M2134" t="str">
            <v>macrobenthos</v>
          </cell>
          <cell r="N2134" t="str">
            <v xml:space="preserve"> </v>
          </cell>
          <cell r="O2134" t="str">
            <v>Filter feeder</v>
          </cell>
          <cell r="P2134" t="str">
            <v>BF</v>
          </cell>
        </row>
        <row r="2135">
          <cell r="C2135" t="str">
            <v>Didemnidae 2 remains</v>
          </cell>
          <cell r="D2135" t="str">
            <v>Chordata/Urochodata</v>
          </cell>
          <cell r="E2135" t="str">
            <v>Ascidiacea</v>
          </cell>
          <cell r="F2135" t="str">
            <v>//Didemnidae</v>
          </cell>
          <cell r="G2135" t="str">
            <v>Chordata/UrochodataAscidiacea//Didemnidae</v>
          </cell>
          <cell r="H2135" t="str">
            <v>benthic invertebrate</v>
          </cell>
          <cell r="I2135" t="str">
            <v>epibenthos</v>
          </cell>
          <cell r="J2135" t="str">
            <v>epibenthos</v>
          </cell>
          <cell r="K2135" t="str">
            <v>macrobenthos</v>
          </cell>
          <cell r="L2135" t="str">
            <v>macrobenthos</v>
          </cell>
          <cell r="M2135" t="str">
            <v>macrobenthos</v>
          </cell>
          <cell r="N2135" t="str">
            <v xml:space="preserve"> </v>
          </cell>
          <cell r="O2135" t="str">
            <v>Filter feeder</v>
          </cell>
          <cell r="P2135" t="str">
            <v>BF</v>
          </cell>
        </row>
        <row r="2136">
          <cell r="C2136" t="str">
            <v>Didemnidae 3</v>
          </cell>
          <cell r="D2136" t="str">
            <v>Chordata/Urochodata</v>
          </cell>
          <cell r="E2136" t="str">
            <v>Ascidiacea</v>
          </cell>
          <cell r="F2136" t="str">
            <v>//Didemnidae</v>
          </cell>
          <cell r="G2136" t="str">
            <v>Chordata/UrochodataAscidiacea//Didemnidae</v>
          </cell>
          <cell r="H2136" t="str">
            <v>benthic invertebrate</v>
          </cell>
          <cell r="I2136" t="str">
            <v>epibenthos</v>
          </cell>
          <cell r="J2136" t="str">
            <v>epibenthos</v>
          </cell>
          <cell r="K2136" t="str">
            <v>macrobenthos</v>
          </cell>
          <cell r="L2136" t="str">
            <v>macrobenthos</v>
          </cell>
          <cell r="M2136" t="str">
            <v>macrobenthos</v>
          </cell>
          <cell r="N2136" t="str">
            <v xml:space="preserve"> </v>
          </cell>
          <cell r="O2136" t="str">
            <v>Filter feeder</v>
          </cell>
          <cell r="P2136" t="str">
            <v>BF</v>
          </cell>
        </row>
        <row r="2137">
          <cell r="C2137" t="str">
            <v>Didemnidae 3 remains</v>
          </cell>
          <cell r="D2137" t="str">
            <v>Chordata/Urochodata</v>
          </cell>
          <cell r="E2137" t="str">
            <v>Ascidiacea</v>
          </cell>
          <cell r="F2137" t="str">
            <v>//Didemnidae</v>
          </cell>
          <cell r="G2137" t="str">
            <v>Chordata/UrochodataAscidiacea//Didemnidae</v>
          </cell>
          <cell r="H2137" t="str">
            <v>benthic invertebrate</v>
          </cell>
          <cell r="I2137" t="str">
            <v>epibenthos</v>
          </cell>
          <cell r="J2137" t="str">
            <v>epibenthos</v>
          </cell>
          <cell r="K2137" t="str">
            <v>macrobenthos</v>
          </cell>
          <cell r="L2137" t="str">
            <v>macrobenthos</v>
          </cell>
          <cell r="M2137" t="str">
            <v>macrobenthos</v>
          </cell>
          <cell r="N2137" t="str">
            <v xml:space="preserve"> </v>
          </cell>
          <cell r="O2137" t="str">
            <v>Filter feeder</v>
          </cell>
          <cell r="P2137" t="str">
            <v>BF</v>
          </cell>
        </row>
        <row r="2138">
          <cell r="C2138" t="str">
            <v>Ritterellidae - undifferentiated</v>
          </cell>
          <cell r="O2138" t="str">
            <v>Filter feeder</v>
          </cell>
          <cell r="P2138" t="str">
            <v>BF</v>
          </cell>
        </row>
        <row r="2139">
          <cell r="C2139" t="str">
            <v>Styelidae - undifferentiated</v>
          </cell>
          <cell r="D2139" t="str">
            <v>Chordata</v>
          </cell>
          <cell r="E2139" t="str">
            <v>Ascidiacea</v>
          </cell>
          <cell r="F2139" t="str">
            <v>Styelidae</v>
          </cell>
          <cell r="J2139">
            <v>0</v>
          </cell>
          <cell r="K2139">
            <v>0</v>
          </cell>
          <cell r="L2139">
            <v>0</v>
          </cell>
          <cell r="M2139">
            <v>0</v>
          </cell>
          <cell r="O2139" t="str">
            <v>Filter feeder</v>
          </cell>
          <cell r="P2139" t="str">
            <v>BF</v>
          </cell>
        </row>
        <row r="2140">
          <cell r="C2140" t="str">
            <v>Botrylloides sp.</v>
          </cell>
          <cell r="D2140" t="str">
            <v>Chordata/Urochodata</v>
          </cell>
          <cell r="E2140" t="str">
            <v>Ascidiacea</v>
          </cell>
          <cell r="F2140">
            <v>0</v>
          </cell>
          <cell r="G2140" t="str">
            <v>Chordata/UrochodataAscidiacea</v>
          </cell>
          <cell r="H2140" t="str">
            <v>benthic invertebrate</v>
          </cell>
          <cell r="I2140" t="str">
            <v>epibenthos</v>
          </cell>
          <cell r="J2140" t="str">
            <v>epibenthos</v>
          </cell>
          <cell r="K2140" t="str">
            <v>macrobenthos</v>
          </cell>
          <cell r="L2140" t="str">
            <v>macrobenthos</v>
          </cell>
          <cell r="M2140" t="str">
            <v>macrobenthos</v>
          </cell>
          <cell r="N2140" t="str">
            <v xml:space="preserve"> </v>
          </cell>
          <cell r="O2140" t="str">
            <v>Filter feeder</v>
          </cell>
          <cell r="P2140" t="str">
            <v>BF</v>
          </cell>
        </row>
        <row r="2141">
          <cell r="C2141" t="str">
            <v>Class Thaliacea - undifferentiated</v>
          </cell>
          <cell r="D2141" t="str">
            <v>Chordata</v>
          </cell>
          <cell r="E2141" t="str">
            <v>Thaliacea</v>
          </cell>
          <cell r="F2141" t="str">
            <v xml:space="preserve">  --  </v>
          </cell>
          <cell r="J2141">
            <v>0</v>
          </cell>
          <cell r="K2141">
            <v>0</v>
          </cell>
          <cell r="L2141">
            <v>0</v>
          </cell>
          <cell r="M2141">
            <v>0</v>
          </cell>
          <cell r="O2141" t="str">
            <v>Filter feeder</v>
          </cell>
          <cell r="P2141" t="str">
            <v>BF</v>
          </cell>
        </row>
        <row r="2142">
          <cell r="C2142" t="str">
            <v>Pyrosomatidae</v>
          </cell>
          <cell r="D2142" t="str">
            <v>Chordata/Urochodata</v>
          </cell>
          <cell r="E2142">
            <v>0</v>
          </cell>
          <cell r="F2142">
            <v>0</v>
          </cell>
          <cell r="H2142" t="str">
            <v xml:space="preserve">pelagic invertebrate </v>
          </cell>
          <cell r="I2142" t="str">
            <v>gelatinous nekton</v>
          </cell>
          <cell r="J2142" t="str">
            <v>gelatinous nekton</v>
          </cell>
          <cell r="K2142" t="str">
            <v>gelatinous nekton</v>
          </cell>
          <cell r="L2142" t="str">
            <v>gelatinous nekton</v>
          </cell>
          <cell r="M2142" t="str">
            <v>gelatinous nekton</v>
          </cell>
          <cell r="N2142" t="str">
            <v>Gelatinous nekton</v>
          </cell>
          <cell r="O2142" t="str">
            <v>Gelatinous zooplankton</v>
          </cell>
          <cell r="P2142" t="str">
            <v>ZG</v>
          </cell>
        </row>
        <row r="2143">
          <cell r="C2143" t="str">
            <v>Pyrosoma atlanticum</v>
          </cell>
          <cell r="D2143" t="str">
            <v>Chordata/Urochodata</v>
          </cell>
          <cell r="E2143">
            <v>0</v>
          </cell>
          <cell r="F2143">
            <v>0</v>
          </cell>
          <cell r="H2143" t="str">
            <v xml:space="preserve">pelagic invertebrate </v>
          </cell>
          <cell r="I2143" t="str">
            <v>gelatinous nekton</v>
          </cell>
          <cell r="J2143" t="str">
            <v>gelatinous nekton</v>
          </cell>
          <cell r="K2143" t="str">
            <v>gelatinous nekton</v>
          </cell>
          <cell r="L2143" t="str">
            <v>gelatinous nekton</v>
          </cell>
          <cell r="M2143" t="str">
            <v>gelatinous nekton</v>
          </cell>
          <cell r="N2143" t="str">
            <v>Gelatinous nekton</v>
          </cell>
          <cell r="O2143" t="str">
            <v>Filter feeder</v>
          </cell>
          <cell r="P2143" t="str">
            <v>BF</v>
          </cell>
        </row>
        <row r="2144">
          <cell r="C2144" t="str">
            <v>Pyrostremma spinosum</v>
          </cell>
          <cell r="D2144">
            <v>0</v>
          </cell>
          <cell r="E2144">
            <v>0</v>
          </cell>
          <cell r="F2144">
            <v>0</v>
          </cell>
          <cell r="O2144" t="str">
            <v>Filter feeder</v>
          </cell>
          <cell r="P2144" t="str">
            <v>BF</v>
          </cell>
        </row>
        <row r="2145">
          <cell r="C2145" t="str">
            <v>Doliolidae</v>
          </cell>
          <cell r="D2145" t="str">
            <v>Chordata/Urochodata</v>
          </cell>
          <cell r="E2145" t="str">
            <v>Thaliacea</v>
          </cell>
          <cell r="F2145" t="str">
            <v>//Salpidae</v>
          </cell>
          <cell r="G2145" t="str">
            <v>Chordata/UrochodataThaliacea//Salpidae</v>
          </cell>
          <cell r="H2145" t="str">
            <v xml:space="preserve">pelagic invertebrate </v>
          </cell>
          <cell r="I2145" t="str">
            <v>gelatinous nekton</v>
          </cell>
          <cell r="J2145" t="str">
            <v>gelatinous nekton</v>
          </cell>
          <cell r="K2145" t="str">
            <v>gelatinous nekton</v>
          </cell>
          <cell r="L2145" t="str">
            <v>gelatinous nekton</v>
          </cell>
          <cell r="M2145" t="str">
            <v>gelatinous nekton</v>
          </cell>
          <cell r="N2145" t="str">
            <v>Gelatinous nekton</v>
          </cell>
          <cell r="O2145" t="str">
            <v>Gelatinous zooplankton</v>
          </cell>
          <cell r="P2145" t="str">
            <v>ZG</v>
          </cell>
        </row>
        <row r="2146">
          <cell r="C2146" t="str">
            <v>Salpidae</v>
          </cell>
          <cell r="D2146" t="str">
            <v>Chordata//Urochordata</v>
          </cell>
          <cell r="E2146" t="str">
            <v>Thaliacea</v>
          </cell>
          <cell r="F2146" t="str">
            <v>//Salpidae</v>
          </cell>
          <cell r="G2146" t="str">
            <v>Chordata//UrochordataThaliacea//Salpidae</v>
          </cell>
          <cell r="H2146" t="str">
            <v xml:space="preserve">pelagic invertebrate </v>
          </cell>
          <cell r="I2146" t="str">
            <v>gelatinous nekton</v>
          </cell>
          <cell r="K2146" t="str">
            <v>gelatinous nekton</v>
          </cell>
          <cell r="L2146" t="str">
            <v>gelatinous nekton</v>
          </cell>
          <cell r="M2146" t="str">
            <v>gelatinous nekton</v>
          </cell>
          <cell r="N2146" t="str">
            <v>Gelatinous nekton</v>
          </cell>
          <cell r="O2146" t="str">
            <v>Filter feeder</v>
          </cell>
          <cell r="P2146" t="str">
            <v>BF</v>
          </cell>
        </row>
        <row r="2147">
          <cell r="C2147" t="str">
            <v>Soestia zonaria</v>
          </cell>
          <cell r="D2147">
            <v>0</v>
          </cell>
          <cell r="E2147">
            <v>0</v>
          </cell>
          <cell r="F2147">
            <v>0</v>
          </cell>
          <cell r="O2147" t="str">
            <v>Gelatinous zooplankton</v>
          </cell>
          <cell r="P2147" t="str">
            <v>ZG</v>
          </cell>
        </row>
        <row r="2148">
          <cell r="C2148" t="str">
            <v>Thetys vagina</v>
          </cell>
          <cell r="D2148">
            <v>0</v>
          </cell>
          <cell r="E2148">
            <v>0</v>
          </cell>
          <cell r="F2148">
            <v>0</v>
          </cell>
          <cell r="O2148" t="str">
            <v>Gelatinous zooplankton</v>
          </cell>
          <cell r="P2148" t="str">
            <v>ZG</v>
          </cell>
        </row>
        <row r="2149">
          <cell r="C2149" t="str">
            <v>Cyclosalpa spp.</v>
          </cell>
          <cell r="D2149">
            <v>0</v>
          </cell>
          <cell r="E2149">
            <v>0</v>
          </cell>
          <cell r="F2149">
            <v>0</v>
          </cell>
          <cell r="O2149" t="str">
            <v>Gelatinous zooplankton</v>
          </cell>
          <cell r="P2149" t="str">
            <v>ZG</v>
          </cell>
        </row>
        <row r="2150">
          <cell r="C2150" t="str">
            <v>Salpa sp.</v>
          </cell>
          <cell r="D2150" t="str">
            <v>Chordata/Urochodata</v>
          </cell>
          <cell r="E2150" t="str">
            <v>Thaliacea</v>
          </cell>
          <cell r="F2150" t="str">
            <v>//Salpidae</v>
          </cell>
          <cell r="G2150" t="str">
            <v>Chordata/UrochodataThaliacea//Salpidae</v>
          </cell>
          <cell r="H2150" t="str">
            <v xml:space="preserve">pelagic invertebrate </v>
          </cell>
          <cell r="I2150" t="str">
            <v>gelatinous nekton</v>
          </cell>
          <cell r="J2150" t="str">
            <v>gelatinous nekton</v>
          </cell>
          <cell r="K2150" t="str">
            <v>gelatinous nekton</v>
          </cell>
          <cell r="L2150" t="str">
            <v>gelatinous nekton</v>
          </cell>
          <cell r="M2150" t="str">
            <v>gelatinous nekton</v>
          </cell>
          <cell r="N2150" t="str">
            <v>Gelatinous nekton</v>
          </cell>
          <cell r="O2150" t="str">
            <v>Gelatinous zooplankton</v>
          </cell>
          <cell r="P2150" t="str">
            <v>ZG</v>
          </cell>
        </row>
        <row r="2151">
          <cell r="C2151" t="str">
            <v>Soestia spp.</v>
          </cell>
          <cell r="D2151">
            <v>0</v>
          </cell>
          <cell r="E2151">
            <v>0</v>
          </cell>
          <cell r="F2151">
            <v>0</v>
          </cell>
          <cell r="O2151" t="str">
            <v>Gelatinous zooplankton</v>
          </cell>
          <cell r="P2151" t="str">
            <v>ZG</v>
          </cell>
        </row>
        <row r="2152">
          <cell r="C2152" t="str">
            <v>Oikopleura</v>
          </cell>
          <cell r="D2152" t="str">
            <v>Chordata/Urochodata</v>
          </cell>
          <cell r="E2152" t="str">
            <v>Appendicularia (Larvacea)</v>
          </cell>
          <cell r="F2152">
            <v>0</v>
          </cell>
          <cell r="G2152" t="str">
            <v>Chordata/UrochodataAppendicularia (Larvacea)</v>
          </cell>
          <cell r="H2152" t="str">
            <v xml:space="preserve">pelagic invertebrate </v>
          </cell>
          <cell r="I2152" t="str">
            <v xml:space="preserve">pelagic invertebrate </v>
          </cell>
          <cell r="J2152" t="str">
            <v xml:space="preserve">pelagic invertebrate </v>
          </cell>
          <cell r="K2152" t="str">
            <v>large zooplankton</v>
          </cell>
          <cell r="L2152" t="str">
            <v>large zooplankton</v>
          </cell>
          <cell r="M2152" t="str">
            <v>large zooplankton</v>
          </cell>
          <cell r="N2152" t="str">
            <v xml:space="preserve"> </v>
          </cell>
          <cell r="O2152" t="str">
            <v>Large zooplankton (carnivorous)</v>
          </cell>
          <cell r="P2152" t="str">
            <v>ZL</v>
          </cell>
        </row>
        <row r="2153">
          <cell r="C2153" t="str">
            <v>Chaetognatha</v>
          </cell>
          <cell r="D2153" t="str">
            <v>Chaetognatha</v>
          </cell>
          <cell r="E2153">
            <v>0</v>
          </cell>
          <cell r="F2153">
            <v>0</v>
          </cell>
          <cell r="G2153" t="str">
            <v>Chaetognatha</v>
          </cell>
          <cell r="H2153" t="str">
            <v xml:space="preserve">pelagic invertebrate </v>
          </cell>
          <cell r="I2153" t="str">
            <v xml:space="preserve">pelagic invertebrate </v>
          </cell>
          <cell r="J2153" t="str">
            <v xml:space="preserve">pelagic invertebrate </v>
          </cell>
          <cell r="K2153" t="str">
            <v>large zooplankton</v>
          </cell>
          <cell r="L2153" t="str">
            <v>large zooplankton</v>
          </cell>
          <cell r="M2153" t="str">
            <v>large zooplankton</v>
          </cell>
          <cell r="N2153" t="str">
            <v xml:space="preserve"> </v>
          </cell>
          <cell r="O2153" t="str">
            <v>Large zooplankton (carnivorous)</v>
          </cell>
          <cell r="P2153" t="str">
            <v>ZL</v>
          </cell>
        </row>
        <row r="2154">
          <cell r="C2154" t="str">
            <v>Chaetognatha remains</v>
          </cell>
          <cell r="D2154" t="str">
            <v>Chaetognatha</v>
          </cell>
          <cell r="E2154">
            <v>0</v>
          </cell>
          <cell r="F2154">
            <v>0</v>
          </cell>
          <cell r="G2154" t="str">
            <v>Chaetognatha</v>
          </cell>
          <cell r="H2154" t="str">
            <v xml:space="preserve">pelagic invertebrate </v>
          </cell>
          <cell r="I2154" t="str">
            <v xml:space="preserve">pelagic invertebrate </v>
          </cell>
          <cell r="J2154" t="str">
            <v xml:space="preserve">pelagic invertebrate </v>
          </cell>
          <cell r="K2154" t="str">
            <v>large zooplankton</v>
          </cell>
          <cell r="L2154" t="str">
            <v>large zooplankton</v>
          </cell>
          <cell r="M2154" t="str">
            <v>large zooplankton</v>
          </cell>
          <cell r="N2154" t="str">
            <v xml:space="preserve"> </v>
          </cell>
          <cell r="O2154" t="str">
            <v>Large zooplankton (carnivorous)</v>
          </cell>
          <cell r="P2154" t="str">
            <v>ZL</v>
          </cell>
        </row>
        <row r="2155">
          <cell r="C2155" t="str">
            <v>Phylum Chaetognatha - undifferentiated</v>
          </cell>
          <cell r="D2155">
            <v>0</v>
          </cell>
          <cell r="E2155">
            <v>0</v>
          </cell>
          <cell r="F2155">
            <v>0</v>
          </cell>
          <cell r="O2155" t="str">
            <v>Benthic carnivore</v>
          </cell>
          <cell r="P2155" t="str">
            <v>BC</v>
          </cell>
        </row>
        <row r="2156">
          <cell r="C2156" t="str">
            <v>Pisces - undifferentiated fishes   </v>
          </cell>
          <cell r="D2156" t="str">
            <v>Pisces</v>
          </cell>
          <cell r="F2156">
            <v>0</v>
          </cell>
          <cell r="H2156" t="str">
            <v>unidentified fish</v>
          </cell>
          <cell r="K2156" t="str">
            <v>unidentified fish</v>
          </cell>
          <cell r="L2156" t="str">
            <v>unidentified fish</v>
          </cell>
          <cell r="M2156" t="str">
            <v>unidentified fish</v>
          </cell>
          <cell r="N2156" t="str">
            <v xml:space="preserve"> </v>
          </cell>
          <cell r="O2156" t="str">
            <v>Large zooplankton (carnivorous)</v>
          </cell>
          <cell r="P2156" t="str">
            <v>ZL</v>
          </cell>
        </row>
        <row r="2157">
          <cell r="C2157" t="str">
            <v>Fish larvae</v>
          </cell>
          <cell r="D2157" t="str">
            <v>Pisces</v>
          </cell>
          <cell r="E2157">
            <v>0</v>
          </cell>
          <cell r="F2157">
            <v>0</v>
          </cell>
          <cell r="G2157" t="str">
            <v>Pisces</v>
          </cell>
          <cell r="I2157" t="str">
            <v>zooplankton</v>
          </cell>
          <cell r="K2157" t="str">
            <v>large zooplankton</v>
          </cell>
          <cell r="L2157" t="str">
            <v>large zooplankton</v>
          </cell>
          <cell r="M2157" t="str">
            <v>large zooplankton</v>
          </cell>
          <cell r="N2157" t="str">
            <v>large zooplankton</v>
          </cell>
          <cell r="O2157" t="str">
            <v>Large zooplankton (carnivorous)</v>
          </cell>
          <cell r="P2157" t="str">
            <v>ZL</v>
          </cell>
        </row>
        <row r="2158">
          <cell r="C2158" t="str">
            <v>fish larva</v>
          </cell>
          <cell r="D2158" t="str">
            <v>Pisces</v>
          </cell>
          <cell r="E2158">
            <v>0</v>
          </cell>
          <cell r="F2158">
            <v>0</v>
          </cell>
          <cell r="G2158" t="str">
            <v>Pisces</v>
          </cell>
          <cell r="H2158" t="str">
            <v>unknown fish</v>
          </cell>
          <cell r="I2158" t="str">
            <v>unknown fish</v>
          </cell>
          <cell r="J2158" t="str">
            <v>unknown fish</v>
          </cell>
          <cell r="K2158" t="str">
            <v>large zooplankton</v>
          </cell>
          <cell r="L2158" t="str">
            <v>large zooplankton</v>
          </cell>
          <cell r="M2158" t="str">
            <v>large zooplankton</v>
          </cell>
          <cell r="N2158" t="str">
            <v>large zooplankton</v>
          </cell>
          <cell r="O2158" t="str">
            <v>Large zooplankton (carnivorous)</v>
          </cell>
          <cell r="P2158" t="str">
            <v>ZL</v>
          </cell>
        </row>
        <row r="2159">
          <cell r="C2159" t="str">
            <v xml:space="preserve"> "Superclass" Pisces - larvae</v>
          </cell>
          <cell r="D2159">
            <v>0</v>
          </cell>
          <cell r="E2159">
            <v>0</v>
          </cell>
          <cell r="F2159">
            <v>0</v>
          </cell>
          <cell r="G2159">
            <v>0</v>
          </cell>
          <cell r="H2159">
            <v>0</v>
          </cell>
          <cell r="I2159">
            <v>0</v>
          </cell>
          <cell r="J2159">
            <v>0</v>
          </cell>
          <cell r="K2159" t="str">
            <v>large zooplankton</v>
          </cell>
          <cell r="L2159" t="str">
            <v>large zooplankton</v>
          </cell>
          <cell r="M2159" t="str">
            <v>large zooplankton</v>
          </cell>
          <cell r="N2159" t="str">
            <v>large zooplankton</v>
          </cell>
          <cell r="O2159" t="str">
            <v>Large zooplankton (carnivorous)</v>
          </cell>
          <cell r="P2159" t="str">
            <v>ZL</v>
          </cell>
        </row>
        <row r="2160">
          <cell r="C2160" t="str">
            <v>Gadiformes larvae</v>
          </cell>
          <cell r="D2160">
            <v>0</v>
          </cell>
          <cell r="E2160">
            <v>0</v>
          </cell>
          <cell r="F2160">
            <v>0</v>
          </cell>
          <cell r="G2160">
            <v>0</v>
          </cell>
          <cell r="H2160">
            <v>0</v>
          </cell>
          <cell r="I2160">
            <v>0</v>
          </cell>
          <cell r="J2160">
            <v>0</v>
          </cell>
          <cell r="K2160" t="str">
            <v>large zooplankton</v>
          </cell>
          <cell r="L2160" t="str">
            <v>large zooplankton</v>
          </cell>
          <cell r="M2160" t="str">
            <v>large zooplankton</v>
          </cell>
          <cell r="N2160" t="str">
            <v>large zooplankton</v>
          </cell>
          <cell r="O2160" t="str">
            <v>Large zooplankton (carnivorous)</v>
          </cell>
          <cell r="P2160" t="str">
            <v>ZL</v>
          </cell>
        </row>
        <row r="2161">
          <cell r="C2161" t="str">
            <v>Leptocephalus</v>
          </cell>
          <cell r="K2161" t="str">
            <v>large zooplankton</v>
          </cell>
          <cell r="L2161" t="str">
            <v>large zooplankton</v>
          </cell>
          <cell r="M2161" t="str">
            <v>large zooplankton</v>
          </cell>
          <cell r="N2161" t="str">
            <v>large zooplankton</v>
          </cell>
          <cell r="O2161" t="str">
            <v>Large zooplankton (carnivorous)</v>
          </cell>
          <cell r="P2161" t="str">
            <v>ZL</v>
          </cell>
        </row>
        <row r="2162">
          <cell r="C2162" t="str">
            <v>Leptocephalus (eel larvae) undifferentiated</v>
          </cell>
          <cell r="K2162" t="str">
            <v>large zooplankton</v>
          </cell>
          <cell r="L2162" t="str">
            <v>large zooplankton</v>
          </cell>
          <cell r="M2162" t="str">
            <v>large zooplankton</v>
          </cell>
          <cell r="N2162" t="str">
            <v>large zooplankton</v>
          </cell>
          <cell r="O2162" t="str">
            <v>Large zooplankton (carnivorous)</v>
          </cell>
          <cell r="P2162" t="str">
            <v>ZL</v>
          </cell>
        </row>
        <row r="2163">
          <cell r="C2163" t="str">
            <v>Petromyzontidae -undifferentiated</v>
          </cell>
          <cell r="D2163" t="str">
            <v>Pisces</v>
          </cell>
          <cell r="E2163" t="str">
            <v>Petromyzontidae</v>
          </cell>
          <cell r="F2163">
            <v>0</v>
          </cell>
          <cell r="G2163" t="str">
            <v>PiscesPetromyzontidae</v>
          </cell>
          <cell r="K2163" t="str">
            <v>slope medium predator</v>
          </cell>
          <cell r="L2163" t="str">
            <v>slope medium predator</v>
          </cell>
          <cell r="M2163" t="str">
            <v>slope medium piscivore</v>
          </cell>
          <cell r="N2163" t="str">
            <v>Demersal piscivore medium (30-100cm)</v>
          </cell>
          <cell r="O2163" t="str">
            <v>Deep demersal piscivore large</v>
          </cell>
          <cell r="P2163" t="str">
            <v>FDD</v>
          </cell>
        </row>
        <row r="2164">
          <cell r="C2164" t="str">
            <v>Petromyzontidae -undifferentiated</v>
          </cell>
          <cell r="D2164" t="str">
            <v>Pisces</v>
          </cell>
          <cell r="E2164" t="str">
            <v>Petromyzontidae</v>
          </cell>
          <cell r="F2164">
            <v>0</v>
          </cell>
          <cell r="G2164" t="str">
            <v>PiscesPetromyzontidae</v>
          </cell>
          <cell r="H2164" t="str">
            <v>lampreys</v>
          </cell>
          <cell r="I2164" t="str">
            <v>lampreys</v>
          </cell>
          <cell r="J2164">
            <v>0</v>
          </cell>
          <cell r="K2164" t="str">
            <v>slope medium predator</v>
          </cell>
          <cell r="L2164" t="str">
            <v>slope medium predator</v>
          </cell>
          <cell r="M2164" t="str">
            <v>slope medium piscivore</v>
          </cell>
          <cell r="N2164" t="str">
            <v>Demersal piscivore medium (30-100cm)</v>
          </cell>
          <cell r="O2164" t="str">
            <v>Deep demersal piscivore large</v>
          </cell>
          <cell r="P2164" t="str">
            <v>FDD</v>
          </cell>
        </row>
        <row r="2165">
          <cell r="C2165" t="str">
            <v>Eptatretus cirrhatus</v>
          </cell>
          <cell r="D2165" t="str">
            <v>Pisces</v>
          </cell>
          <cell r="E2165" t="str">
            <v>Hexanchidiae</v>
          </cell>
          <cell r="F2165">
            <v>0</v>
          </cell>
          <cell r="G2165" t="str">
            <v>PiscesHexanchidiae</v>
          </cell>
          <cell r="H2165">
            <v>0</v>
          </cell>
          <cell r="I2165" t="str">
            <v>demersal shark</v>
          </cell>
          <cell r="K2165" t="str">
            <v>slope medium predator</v>
          </cell>
          <cell r="L2165" t="str">
            <v>slope medium predator</v>
          </cell>
          <cell r="M2165" t="str">
            <v>slope medium piscivore</v>
          </cell>
          <cell r="N2165" t="str">
            <v>Demersal piscivore medium (30-100cm)</v>
          </cell>
          <cell r="O2165" t="str">
            <v>Deep demersal piscivore large</v>
          </cell>
          <cell r="P2165" t="str">
            <v>FDD</v>
          </cell>
        </row>
        <row r="2166">
          <cell r="C2166" t="str">
            <v>Hexanchidae</v>
          </cell>
          <cell r="D2166">
            <v>0</v>
          </cell>
          <cell r="E2166">
            <v>0</v>
          </cell>
          <cell r="F2166">
            <v>0</v>
          </cell>
          <cell r="K2166" t="str">
            <v>demersal shark</v>
          </cell>
          <cell r="L2166" t="str">
            <v>demersal shark</v>
          </cell>
          <cell r="M2166" t="str">
            <v xml:space="preserve">coastal piscivorous shark </v>
          </cell>
          <cell r="N2166" t="str">
            <v>Demersal piscivorous shark</v>
          </cell>
          <cell r="O2166" t="str">
            <v>Shelf demersal shark</v>
          </cell>
          <cell r="P2166" t="str">
            <v>SHD</v>
          </cell>
        </row>
        <row r="2167">
          <cell r="C2167" t="str">
            <v>Heptranchias perlo</v>
          </cell>
          <cell r="D2167" t="str">
            <v>Pisces</v>
          </cell>
          <cell r="E2167" t="str">
            <v>Hexanchidiae</v>
          </cell>
          <cell r="F2167">
            <v>0</v>
          </cell>
          <cell r="G2167" t="str">
            <v>PiscesHexanchidiae</v>
          </cell>
          <cell r="H2167">
            <v>0</v>
          </cell>
          <cell r="I2167" t="str">
            <v>demersal shark</v>
          </cell>
          <cell r="K2167" t="str">
            <v>demersal shark</v>
          </cell>
          <cell r="L2167" t="str">
            <v>demersal shark</v>
          </cell>
          <cell r="M2167" t="str">
            <v xml:space="preserve">coastal piscivorous shark </v>
          </cell>
          <cell r="N2167" t="str">
            <v>Demersal piscivorous shark</v>
          </cell>
          <cell r="O2167" t="str">
            <v>Shelf demersal shark</v>
          </cell>
          <cell r="P2167" t="str">
            <v>SHD</v>
          </cell>
        </row>
        <row r="2168">
          <cell r="C2168" t="str">
            <v>Notorynchus cepedianus</v>
          </cell>
          <cell r="D2168" t="str">
            <v>Pisces</v>
          </cell>
          <cell r="E2168" t="str">
            <v>Hexanchidiae</v>
          </cell>
          <cell r="F2168">
            <v>0</v>
          </cell>
          <cell r="G2168" t="str">
            <v>PiscesHexanchidiae</v>
          </cell>
          <cell r="H2168">
            <v>0</v>
          </cell>
          <cell r="I2168" t="str">
            <v>demersal shark</v>
          </cell>
          <cell r="K2168" t="str">
            <v>demersal shark</v>
          </cell>
          <cell r="L2168" t="str">
            <v>demersal shark</v>
          </cell>
          <cell r="M2168" t="str">
            <v xml:space="preserve">coastal piscivorous shark </v>
          </cell>
          <cell r="N2168" t="str">
            <v>Demersal piscivorous shark</v>
          </cell>
          <cell r="O2168" t="str">
            <v>Shelf demersal shark</v>
          </cell>
          <cell r="P2168" t="str">
            <v>SHD</v>
          </cell>
        </row>
        <row r="2169">
          <cell r="C2169" t="str">
            <v>Hexanchus griseus</v>
          </cell>
          <cell r="D2169" t="str">
            <v>Pisces</v>
          </cell>
          <cell r="E2169" t="str">
            <v>Hexanchidiae</v>
          </cell>
          <cell r="F2169">
            <v>0</v>
          </cell>
          <cell r="G2169" t="str">
            <v>PiscesHexanchidiae</v>
          </cell>
          <cell r="H2169">
            <v>0</v>
          </cell>
          <cell r="K2169">
            <v>0</v>
          </cell>
          <cell r="L2169">
            <v>0</v>
          </cell>
          <cell r="M2169">
            <v>0</v>
          </cell>
          <cell r="N2169" t="str">
            <v>Demersal piscivorous shark</v>
          </cell>
          <cell r="O2169" t="str">
            <v>Shelf demersal shark</v>
          </cell>
          <cell r="P2169" t="str">
            <v>SHD</v>
          </cell>
        </row>
        <row r="2170">
          <cell r="C2170" t="str">
            <v>Heterodontus portusjacksoni</v>
          </cell>
          <cell r="D2170" t="str">
            <v>Pisces</v>
          </cell>
          <cell r="E2170" t="str">
            <v>Heterodontontidae</v>
          </cell>
          <cell r="F2170">
            <v>0</v>
          </cell>
          <cell r="G2170" t="str">
            <v>PiscesHeterodontontidae</v>
          </cell>
          <cell r="H2170">
            <v>0</v>
          </cell>
          <cell r="I2170" t="str">
            <v>pelagic shark</v>
          </cell>
          <cell r="K2170" t="str">
            <v>demersal shark</v>
          </cell>
          <cell r="L2170" t="str">
            <v>demersal shark</v>
          </cell>
          <cell r="M2170" t="str">
            <v xml:space="preserve">coastal invertebrate feeding shark </v>
          </cell>
          <cell r="N2170" t="str">
            <v>Demersal invertebrate feeding shark</v>
          </cell>
          <cell r="O2170" t="str">
            <v>Shelf demersal shark</v>
          </cell>
          <cell r="P2170" t="str">
            <v>SHD</v>
          </cell>
        </row>
        <row r="2171">
          <cell r="C2171" t="str">
            <v>Heterodontus galeatus</v>
          </cell>
          <cell r="D2171" t="str">
            <v>Pisces</v>
          </cell>
          <cell r="E2171" t="str">
            <v>Heterodontontidae</v>
          </cell>
          <cell r="F2171">
            <v>0</v>
          </cell>
          <cell r="G2171" t="str">
            <v>PiscesHeterodontontidae</v>
          </cell>
          <cell r="H2171">
            <v>0</v>
          </cell>
          <cell r="K2171" t="str">
            <v>demersal shark</v>
          </cell>
          <cell r="L2171" t="str">
            <v>demersal shark</v>
          </cell>
          <cell r="M2171" t="str">
            <v xml:space="preserve">coastal invertebrate feeding shark </v>
          </cell>
          <cell r="N2171" t="str">
            <v>Demersal invertebrate feeding shark</v>
          </cell>
          <cell r="O2171" t="str">
            <v>Shelf demersal shark</v>
          </cell>
          <cell r="P2171" t="str">
            <v>SHD</v>
          </cell>
        </row>
        <row r="2172">
          <cell r="C2172" t="str">
            <v>Carcharias taurus</v>
          </cell>
          <cell r="D2172" t="str">
            <v>Pisces</v>
          </cell>
          <cell r="E2172" t="str">
            <v>Odontaspididae</v>
          </cell>
          <cell r="F2172">
            <v>0</v>
          </cell>
          <cell r="G2172" t="str">
            <v>PiscesOdontaspididae</v>
          </cell>
          <cell r="H2172">
            <v>0</v>
          </cell>
          <cell r="I2172" t="str">
            <v>pelagic shark</v>
          </cell>
          <cell r="K2172" t="str">
            <v>demersal shark</v>
          </cell>
          <cell r="L2172" t="str">
            <v>pelagic shark</v>
          </cell>
          <cell r="M2172" t="str">
            <v xml:space="preserve">coastal piscivorous shark </v>
          </cell>
          <cell r="N2172" t="str">
            <v>Demersal piscivorous shark</v>
          </cell>
          <cell r="O2172" t="str">
            <v>Shelf demersal shark</v>
          </cell>
          <cell r="P2172" t="str">
            <v>SHD</v>
          </cell>
        </row>
        <row r="2173">
          <cell r="C2173" t="str">
            <v>Odontaspis ferox</v>
          </cell>
          <cell r="D2173" t="str">
            <v>Pisces</v>
          </cell>
          <cell r="E2173" t="str">
            <v>Odontaspididae</v>
          </cell>
          <cell r="F2173">
            <v>0</v>
          </cell>
          <cell r="G2173" t="str">
            <v>PiscesOdontaspididae</v>
          </cell>
          <cell r="H2173">
            <v>0</v>
          </cell>
          <cell r="I2173" t="str">
            <v>pelagic shark</v>
          </cell>
          <cell r="K2173" t="str">
            <v>demersal shark</v>
          </cell>
          <cell r="L2173" t="str">
            <v>demersal shark</v>
          </cell>
          <cell r="M2173" t="str">
            <v xml:space="preserve">coastal invertebrate feeding shark </v>
          </cell>
          <cell r="N2173" t="str">
            <v>Demersal invertebrate feeding shark</v>
          </cell>
          <cell r="O2173" t="str">
            <v>Shelf demersal shark</v>
          </cell>
          <cell r="P2173" t="str">
            <v>SHD</v>
          </cell>
        </row>
        <row r="2174">
          <cell r="C2174" t="str">
            <v>Mitsukurina owstoni</v>
          </cell>
          <cell r="D2174">
            <v>0</v>
          </cell>
          <cell r="F2174">
            <v>0</v>
          </cell>
          <cell r="H2174">
            <v>0</v>
          </cell>
          <cell r="J2174">
            <v>0</v>
          </cell>
          <cell r="K2174" t="str">
            <v>demersal shark</v>
          </cell>
          <cell r="L2174" t="str">
            <v>demersal shark</v>
          </cell>
          <cell r="M2174">
            <v>0</v>
          </cell>
          <cell r="N2174" t="str">
            <v xml:space="preserve"> </v>
          </cell>
          <cell r="O2174" t="str">
            <v>Shelf demersal shark</v>
          </cell>
          <cell r="P2174" t="str">
            <v>SHD</v>
          </cell>
        </row>
        <row r="2175">
          <cell r="C2175" t="str">
            <v>Pseudocarcharias kamoharai</v>
          </cell>
          <cell r="D2175">
            <v>0</v>
          </cell>
          <cell r="F2175">
            <v>0</v>
          </cell>
          <cell r="H2175">
            <v>0</v>
          </cell>
          <cell r="K2175" t="str">
            <v>pelagic shark</v>
          </cell>
          <cell r="L2175" t="str">
            <v>pelagic shark</v>
          </cell>
          <cell r="M2175" t="str">
            <v xml:space="preserve">coastal piscivorous shark </v>
          </cell>
          <cell r="N2175" t="str">
            <v>Demersal piscivorous shark</v>
          </cell>
          <cell r="O2175" t="str">
            <v>Shelf pelagic shark</v>
          </cell>
          <cell r="P2175" t="str">
            <v>SHD</v>
          </cell>
        </row>
        <row r="2176">
          <cell r="C2176" t="str">
            <v>Lamnidae spp</v>
          </cell>
          <cell r="D2176">
            <v>0</v>
          </cell>
          <cell r="E2176">
            <v>0</v>
          </cell>
          <cell r="F2176">
            <v>0</v>
          </cell>
          <cell r="K2176" t="str">
            <v>pelagic shark</v>
          </cell>
          <cell r="L2176" t="str">
            <v>pelagic shark</v>
          </cell>
          <cell r="M2176" t="str">
            <v>oceanic piscivorous shark</v>
          </cell>
          <cell r="N2176" t="str">
            <v>Pelagic piscivorous shark</v>
          </cell>
          <cell r="O2176" t="str">
            <v>Offshore pelagic shark</v>
          </cell>
          <cell r="P2176" t="str">
            <v>SHP</v>
          </cell>
        </row>
        <row r="2177">
          <cell r="C2177" t="str">
            <v>Isurus oxyrinchus</v>
          </cell>
          <cell r="D2177" t="str">
            <v>Pisces</v>
          </cell>
          <cell r="E2177" t="str">
            <v>Isuridae</v>
          </cell>
          <cell r="F2177">
            <v>0</v>
          </cell>
          <cell r="G2177" t="str">
            <v>PiscesIsuridae</v>
          </cell>
          <cell r="H2177">
            <v>0</v>
          </cell>
          <cell r="I2177" t="str">
            <v>pelagic shark</v>
          </cell>
          <cell r="K2177" t="str">
            <v>pelagic shark</v>
          </cell>
          <cell r="L2177" t="str">
            <v>pelagic shark</v>
          </cell>
          <cell r="M2177" t="str">
            <v>oceanic piscivorous shark</v>
          </cell>
          <cell r="N2177" t="str">
            <v>Pelagic piscivorous shark</v>
          </cell>
          <cell r="O2177" t="str">
            <v>Offshore pelagic shark (mako)</v>
          </cell>
          <cell r="P2177" t="str">
            <v>SHP</v>
          </cell>
        </row>
        <row r="2178">
          <cell r="C2178" t="str">
            <v>Isurus paucus</v>
          </cell>
          <cell r="D2178">
            <v>0</v>
          </cell>
          <cell r="E2178">
            <v>0</v>
          </cell>
          <cell r="O2178" t="str">
            <v>Offshore pelagic shark (mako)</v>
          </cell>
          <cell r="P2178" t="str">
            <v>SHP</v>
          </cell>
        </row>
        <row r="2179">
          <cell r="C2179" t="str">
            <v>Carcharodon carcharias</v>
          </cell>
          <cell r="D2179" t="str">
            <v>Pisces</v>
          </cell>
          <cell r="F2179" t="str">
            <v>Lamnidae</v>
          </cell>
          <cell r="G2179" t="str">
            <v>PiscesLamnidae</v>
          </cell>
          <cell r="H2179">
            <v>0</v>
          </cell>
          <cell r="K2179" t="str">
            <v>pelagic shark</v>
          </cell>
          <cell r="L2179" t="str">
            <v>pelagic shark</v>
          </cell>
          <cell r="M2179" t="str">
            <v>oceanic piscivorous shark</v>
          </cell>
          <cell r="N2179" t="str">
            <v>Pelagic  piscivorous shark</v>
          </cell>
          <cell r="O2179" t="str">
            <v>Offshore pelagic shark (white)</v>
          </cell>
          <cell r="P2179" t="str">
            <v>SHP</v>
          </cell>
        </row>
        <row r="2180">
          <cell r="C2180" t="str">
            <v>Lamna nasus</v>
          </cell>
          <cell r="D2180">
            <v>0</v>
          </cell>
          <cell r="E2180">
            <v>0</v>
          </cell>
          <cell r="F2180">
            <v>0</v>
          </cell>
          <cell r="K2180" t="str">
            <v>pelagic shark</v>
          </cell>
          <cell r="L2180" t="str">
            <v>pelagic shark</v>
          </cell>
          <cell r="M2180" t="str">
            <v>oceanic piscivorous shark</v>
          </cell>
          <cell r="N2180" t="str">
            <v>Pelagic piscivorous shark</v>
          </cell>
          <cell r="O2180" t="str">
            <v>Offshore pelagic shark</v>
          </cell>
          <cell r="P2180" t="str">
            <v>SHP</v>
          </cell>
        </row>
        <row r="2181">
          <cell r="C2181" t="str">
            <v>Cetorhinus maximus</v>
          </cell>
          <cell r="D2181">
            <v>0</v>
          </cell>
          <cell r="E2181">
            <v>0</v>
          </cell>
          <cell r="O2181" t="str">
            <v>Offshore pelagic shark</v>
          </cell>
          <cell r="P2181" t="str">
            <v>SHP</v>
          </cell>
        </row>
        <row r="2182">
          <cell r="C2182" t="str">
            <v>Alopiidae</v>
          </cell>
          <cell r="D2182" t="str">
            <v>Pisces</v>
          </cell>
          <cell r="E2182" t="str">
            <v>Alopiidae</v>
          </cell>
          <cell r="F2182">
            <v>0</v>
          </cell>
          <cell r="G2182" t="str">
            <v>PiscesAlopiidae</v>
          </cell>
          <cell r="H2182">
            <v>0</v>
          </cell>
          <cell r="I2182" t="str">
            <v>pelagic shark</v>
          </cell>
          <cell r="K2182" t="str">
            <v>pelagic shark</v>
          </cell>
          <cell r="L2182" t="str">
            <v>pelagic shark</v>
          </cell>
          <cell r="M2182" t="str">
            <v>oceanic piscivorous shark</v>
          </cell>
          <cell r="N2182" t="str">
            <v>Pelagic piscivorous shark</v>
          </cell>
          <cell r="O2182" t="str">
            <v>Offshore pelagic shark</v>
          </cell>
          <cell r="P2182" t="str">
            <v>SHP</v>
          </cell>
        </row>
        <row r="2183">
          <cell r="C2183" t="str">
            <v>Alopias vulpinus</v>
          </cell>
          <cell r="D2183" t="str">
            <v>Pisces</v>
          </cell>
          <cell r="E2183" t="str">
            <v>Alopiidae</v>
          </cell>
          <cell r="F2183">
            <v>0</v>
          </cell>
          <cell r="G2183" t="str">
            <v>PiscesAlopiidae</v>
          </cell>
          <cell r="H2183">
            <v>0</v>
          </cell>
          <cell r="I2183" t="str">
            <v>pelagic shark</v>
          </cell>
          <cell r="K2183" t="str">
            <v>pelagic shark</v>
          </cell>
          <cell r="L2183" t="str">
            <v>pelagic shark</v>
          </cell>
          <cell r="M2183" t="str">
            <v>oceanic piscivorous shark</v>
          </cell>
          <cell r="N2183" t="str">
            <v>Pelagic piscivorous shark</v>
          </cell>
          <cell r="O2183" t="str">
            <v>Offshore pelagic shark</v>
          </cell>
          <cell r="P2183" t="str">
            <v>SHP</v>
          </cell>
        </row>
        <row r="2184">
          <cell r="C2184" t="str">
            <v>Alopias superciliosus</v>
          </cell>
          <cell r="D2184">
            <v>0</v>
          </cell>
          <cell r="F2184">
            <v>0</v>
          </cell>
          <cell r="H2184">
            <v>0</v>
          </cell>
          <cell r="K2184" t="str">
            <v>pelagic shark</v>
          </cell>
          <cell r="L2184" t="str">
            <v>pelagic shark</v>
          </cell>
          <cell r="M2184" t="str">
            <v>oceanic piscivorous shark</v>
          </cell>
          <cell r="N2184" t="str">
            <v>Pelagic piscivorous shark</v>
          </cell>
          <cell r="O2184" t="str">
            <v>Offshore pelagic shark</v>
          </cell>
          <cell r="P2184" t="str">
            <v>SHP</v>
          </cell>
        </row>
        <row r="2185">
          <cell r="C2185" t="str">
            <v>Brachaeluridae and related families</v>
          </cell>
          <cell r="D2185" t="str">
            <v>Pisces</v>
          </cell>
          <cell r="E2185" t="str">
            <v>Brachaeluridae</v>
          </cell>
          <cell r="F2185">
            <v>0</v>
          </cell>
          <cell r="G2185" t="str">
            <v>PiscesBrachaeluridae</v>
          </cell>
          <cell r="H2185">
            <v>0</v>
          </cell>
          <cell r="I2185" t="str">
            <v>demersal shark</v>
          </cell>
          <cell r="K2185" t="str">
            <v>demersal shark</v>
          </cell>
          <cell r="L2185" t="str">
            <v>demersal shark</v>
          </cell>
          <cell r="M2185" t="str">
            <v>demersal shark</v>
          </cell>
          <cell r="N2185" t="str">
            <v>Demersal invertebrate feeding shark</v>
          </cell>
          <cell r="O2185" t="str">
            <v>Shelf demersal shark</v>
          </cell>
          <cell r="P2185" t="str">
            <v>SHD</v>
          </cell>
        </row>
        <row r="2186">
          <cell r="C2186" t="str">
            <v>Orectolobus ornatus</v>
          </cell>
          <cell r="D2186">
            <v>0</v>
          </cell>
          <cell r="F2186">
            <v>0</v>
          </cell>
          <cell r="H2186">
            <v>0</v>
          </cell>
          <cell r="K2186" t="str">
            <v>demersal shark</v>
          </cell>
          <cell r="L2186" t="str">
            <v>demersal shark</v>
          </cell>
          <cell r="N2186" t="str">
            <v>Demersal invertebrate feeding shark</v>
          </cell>
          <cell r="O2186" t="str">
            <v>Shelf demersal shark</v>
          </cell>
          <cell r="P2186" t="str">
            <v>SHD</v>
          </cell>
        </row>
        <row r="2187">
          <cell r="C2187" t="str">
            <v>Parascyllium collare</v>
          </cell>
          <cell r="D2187" t="str">
            <v>Pisces</v>
          </cell>
          <cell r="E2187" t="str">
            <v>Brachaeluridae</v>
          </cell>
          <cell r="F2187">
            <v>0</v>
          </cell>
          <cell r="G2187" t="str">
            <v>PiscesBrachaeluridae</v>
          </cell>
          <cell r="H2187">
            <v>0</v>
          </cell>
          <cell r="K2187" t="str">
            <v>demersal shark</v>
          </cell>
          <cell r="L2187" t="str">
            <v>demersal shark</v>
          </cell>
          <cell r="M2187" t="str">
            <v xml:space="preserve">coastal invertebrate feeding shark </v>
          </cell>
          <cell r="N2187" t="str">
            <v>Demersal invertebrate feeding shark</v>
          </cell>
          <cell r="O2187" t="str">
            <v>Shelf demersal shark</v>
          </cell>
          <cell r="P2187" t="str">
            <v>SHD</v>
          </cell>
        </row>
        <row r="2188">
          <cell r="C2188" t="str">
            <v>Orectolobus maculatus</v>
          </cell>
          <cell r="D2188" t="str">
            <v>Pisces</v>
          </cell>
          <cell r="E2188" t="str">
            <v>Brachaeluridae</v>
          </cell>
          <cell r="F2188">
            <v>0</v>
          </cell>
          <cell r="G2188" t="str">
            <v>PiscesBrachaeluridae</v>
          </cell>
          <cell r="H2188">
            <v>0</v>
          </cell>
          <cell r="K2188" t="str">
            <v>demersal shark</v>
          </cell>
          <cell r="L2188" t="str">
            <v>demersal shark</v>
          </cell>
          <cell r="M2188" t="str">
            <v xml:space="preserve">coastal invertebrate feeding shark </v>
          </cell>
          <cell r="N2188" t="str">
            <v>Demersal invertebrate feeding shark</v>
          </cell>
          <cell r="O2188" t="str">
            <v>Shelf demersal shark</v>
          </cell>
          <cell r="P2188" t="str">
            <v>SHD</v>
          </cell>
        </row>
        <row r="2189">
          <cell r="C2189" t="str">
            <v>Parascyllium ferrugineum</v>
          </cell>
          <cell r="D2189" t="str">
            <v>Pisces</v>
          </cell>
          <cell r="E2189" t="str">
            <v>Brachaeluridae</v>
          </cell>
          <cell r="F2189">
            <v>0</v>
          </cell>
          <cell r="G2189" t="str">
            <v>PiscesBrachaeluridae</v>
          </cell>
          <cell r="H2189">
            <v>0</v>
          </cell>
          <cell r="K2189" t="str">
            <v>demersal shark</v>
          </cell>
          <cell r="L2189" t="str">
            <v>demersal shark</v>
          </cell>
          <cell r="M2189" t="str">
            <v xml:space="preserve">coastal invertebrate feeding shark </v>
          </cell>
          <cell r="N2189" t="str">
            <v>Demersal invertebrate feeding shark</v>
          </cell>
          <cell r="O2189" t="str">
            <v>Shelf demersal shark</v>
          </cell>
          <cell r="P2189" t="str">
            <v>SHD</v>
          </cell>
        </row>
        <row r="2190">
          <cell r="C2190" t="str">
            <v>Stegostoma fasciatum</v>
          </cell>
          <cell r="D2190" t="str">
            <v>Pisces</v>
          </cell>
          <cell r="E2190" t="str">
            <v>Brachaeluridae</v>
          </cell>
          <cell r="F2190">
            <v>0</v>
          </cell>
          <cell r="G2190" t="str">
            <v>PiscesBrachaeluridae</v>
          </cell>
          <cell r="H2190">
            <v>0</v>
          </cell>
          <cell r="J2190">
            <v>0</v>
          </cell>
          <cell r="K2190" t="str">
            <v>demersal shark</v>
          </cell>
          <cell r="L2190" t="str">
            <v>demersal shark</v>
          </cell>
          <cell r="M2190" t="str">
            <v xml:space="preserve">coastal invertebrate feeding shark </v>
          </cell>
          <cell r="N2190" t="str">
            <v>Demersal invertebrate feeding shark</v>
          </cell>
          <cell r="O2190" t="str">
            <v>Shelf demersal shark</v>
          </cell>
          <cell r="P2190" t="str">
            <v>SHD</v>
          </cell>
        </row>
        <row r="2191">
          <cell r="C2191" t="str">
            <v>Orectolobidae - undifferentiated</v>
          </cell>
          <cell r="D2191">
            <v>0</v>
          </cell>
          <cell r="F2191">
            <v>0</v>
          </cell>
          <cell r="H2191">
            <v>0</v>
          </cell>
          <cell r="J2191">
            <v>0</v>
          </cell>
          <cell r="K2191">
            <v>0</v>
          </cell>
          <cell r="L2191">
            <v>0</v>
          </cell>
          <cell r="M2191">
            <v>0</v>
          </cell>
          <cell r="O2191" t="str">
            <v>Shelf demersal shark</v>
          </cell>
          <cell r="P2191" t="str">
            <v>SHD</v>
          </cell>
        </row>
        <row r="2192">
          <cell r="C2192" t="str">
            <v>Rhincodon typus</v>
          </cell>
          <cell r="D2192">
            <v>0</v>
          </cell>
          <cell r="E2192" t="str">
            <v>Rhincodontidae</v>
          </cell>
          <cell r="F2192">
            <v>0</v>
          </cell>
          <cell r="H2192">
            <v>0</v>
          </cell>
          <cell r="K2192">
            <v>0</v>
          </cell>
          <cell r="L2192">
            <v>0</v>
          </cell>
          <cell r="M2192">
            <v>0</v>
          </cell>
          <cell r="N2192" t="str">
            <v>Oceanic pelagic shark</v>
          </cell>
          <cell r="O2192" t="str">
            <v>Offshore pelagic shark</v>
          </cell>
          <cell r="P2192" t="str">
            <v>WHB</v>
          </cell>
        </row>
        <row r="2193">
          <cell r="C2193" t="str">
            <v>catshark</v>
          </cell>
          <cell r="D2193" t="str">
            <v>Pisces</v>
          </cell>
          <cell r="E2193" t="str">
            <v>Scyliorhinidae</v>
          </cell>
          <cell r="F2193" t="str">
            <v>Scyliorhinidae</v>
          </cell>
          <cell r="G2193" t="str">
            <v>PiscesScyliorhinidaeScyliorhinidae</v>
          </cell>
          <cell r="K2193" t="str">
            <v>demersal shark</v>
          </cell>
          <cell r="L2193" t="str">
            <v>demersal shark</v>
          </cell>
          <cell r="M2193" t="str">
            <v>demersal shark</v>
          </cell>
          <cell r="N2193" t="str">
            <v>Demersal invertebrate feeding shark</v>
          </cell>
          <cell r="O2193" t="str">
            <v>Shelf demersal shark</v>
          </cell>
          <cell r="P2193" t="str">
            <v>SHD</v>
          </cell>
        </row>
        <row r="2194">
          <cell r="C2194" t="str">
            <v>Scyliorhinidae -undifferentiated</v>
          </cell>
          <cell r="D2194" t="str">
            <v>Pisces</v>
          </cell>
          <cell r="E2194" t="str">
            <v>Scyliorhinidae</v>
          </cell>
          <cell r="F2194">
            <v>0</v>
          </cell>
          <cell r="G2194" t="str">
            <v>PiscesScyliorhinidae</v>
          </cell>
          <cell r="H2194">
            <v>0</v>
          </cell>
          <cell r="I2194" t="str">
            <v>demersal shark</v>
          </cell>
          <cell r="K2194" t="str">
            <v>demersal shark</v>
          </cell>
          <cell r="L2194" t="str">
            <v>demersal shark</v>
          </cell>
          <cell r="M2194" t="str">
            <v>demersal shark</v>
          </cell>
          <cell r="N2194" t="str">
            <v>Demersal invertebrate feeding shark</v>
          </cell>
          <cell r="O2194" t="str">
            <v>Shelf demersal shark</v>
          </cell>
          <cell r="P2194" t="str">
            <v>SHD</v>
          </cell>
        </row>
        <row r="2195">
          <cell r="C2195" t="str">
            <v>Cephaloscyllium laticeps</v>
          </cell>
          <cell r="D2195" t="str">
            <v>Pisces</v>
          </cell>
          <cell r="E2195" t="str">
            <v>Scyliorhinidae</v>
          </cell>
          <cell r="F2195">
            <v>0</v>
          </cell>
          <cell r="G2195" t="str">
            <v>PiscesScyliorhinidae</v>
          </cell>
          <cell r="H2195">
            <v>0</v>
          </cell>
          <cell r="I2195" t="str">
            <v>demersal shark</v>
          </cell>
          <cell r="K2195" t="str">
            <v>demersal shark</v>
          </cell>
          <cell r="L2195" t="str">
            <v>demersal shark</v>
          </cell>
          <cell r="M2195" t="str">
            <v xml:space="preserve">coastal piscivorous shark </v>
          </cell>
          <cell r="N2195" t="str">
            <v>Demersal piscivorous shark</v>
          </cell>
          <cell r="O2195" t="str">
            <v>Shelf demersal shark</v>
          </cell>
          <cell r="P2195" t="str">
            <v>SHD</v>
          </cell>
        </row>
        <row r="2196">
          <cell r="C2196" t="str">
            <v>Asymbolus vincenti</v>
          </cell>
          <cell r="D2196" t="str">
            <v>Pisces</v>
          </cell>
          <cell r="E2196" t="str">
            <v>Scyliorhinidae</v>
          </cell>
          <cell r="F2196">
            <v>0</v>
          </cell>
          <cell r="G2196" t="str">
            <v>PiscesScyliorhinidae</v>
          </cell>
          <cell r="H2196">
            <v>0</v>
          </cell>
          <cell r="K2196" t="str">
            <v>demersal shark</v>
          </cell>
          <cell r="L2196" t="str">
            <v>demersal shark</v>
          </cell>
          <cell r="M2196" t="str">
            <v>demersal shark</v>
          </cell>
          <cell r="N2196" t="str">
            <v>Demersal invertebrate feeding shark</v>
          </cell>
          <cell r="O2196" t="str">
            <v>Shelf demersal shark</v>
          </cell>
          <cell r="P2196" t="str">
            <v>SHD</v>
          </cell>
        </row>
        <row r="2197">
          <cell r="C2197" t="str">
            <v>Atelomycterus fasciatus</v>
          </cell>
          <cell r="D2197" t="str">
            <v>Pisces</v>
          </cell>
          <cell r="E2197" t="str">
            <v>Scyliorhinidae</v>
          </cell>
          <cell r="F2197">
            <v>0</v>
          </cell>
          <cell r="G2197" t="str">
            <v>PiscesScyliorhinidae</v>
          </cell>
          <cell r="H2197">
            <v>0</v>
          </cell>
          <cell r="I2197" t="str">
            <v>demersal shark</v>
          </cell>
          <cell r="K2197" t="str">
            <v>demersal shark</v>
          </cell>
          <cell r="L2197" t="str">
            <v>demersal shark</v>
          </cell>
          <cell r="M2197" t="str">
            <v>demersal shark</v>
          </cell>
          <cell r="N2197" t="str">
            <v>Demersal invertebrate feeding shark</v>
          </cell>
          <cell r="O2197" t="str">
            <v>Shelf demersal shark</v>
          </cell>
          <cell r="P2197" t="str">
            <v>SHD</v>
          </cell>
        </row>
        <row r="2198">
          <cell r="C2198" t="str">
            <v>Cephaloscyllium fasciatum</v>
          </cell>
          <cell r="D2198" t="str">
            <v>Pisces</v>
          </cell>
          <cell r="E2198" t="str">
            <v>Scyliorhinidae</v>
          </cell>
          <cell r="F2198">
            <v>0</v>
          </cell>
          <cell r="G2198" t="str">
            <v>PiscesScyliorhinidae</v>
          </cell>
          <cell r="H2198">
            <v>0</v>
          </cell>
          <cell r="K2198" t="str">
            <v>demersal shark</v>
          </cell>
          <cell r="L2198" t="str">
            <v>demersal shark</v>
          </cell>
          <cell r="M2198" t="str">
            <v>demersal shark</v>
          </cell>
          <cell r="N2198" t="str">
            <v>Demersal piscivorous shark</v>
          </cell>
          <cell r="O2198" t="str">
            <v>Shelf demersal shark</v>
          </cell>
          <cell r="P2198" t="str">
            <v>SHD</v>
          </cell>
        </row>
        <row r="2199">
          <cell r="C2199" t="str">
            <v>Galeus boardmani</v>
          </cell>
          <cell r="D2199" t="str">
            <v>Pisces</v>
          </cell>
          <cell r="E2199" t="str">
            <v>Scyliorhinidae</v>
          </cell>
          <cell r="F2199">
            <v>0</v>
          </cell>
          <cell r="G2199" t="str">
            <v>PiscesScyliorhinidae</v>
          </cell>
          <cell r="H2199">
            <v>0</v>
          </cell>
          <cell r="I2199" t="str">
            <v>demersal shark</v>
          </cell>
          <cell r="J2199">
            <v>0</v>
          </cell>
          <cell r="K2199" t="str">
            <v>demersal shark</v>
          </cell>
          <cell r="L2199" t="str">
            <v>demersal shark</v>
          </cell>
          <cell r="M2199" t="str">
            <v xml:space="preserve">coastal piscivorous shark </v>
          </cell>
          <cell r="N2199" t="str">
            <v>Demersal piscivorous shark</v>
          </cell>
          <cell r="O2199" t="str">
            <v>Shelf demersal shark</v>
          </cell>
          <cell r="P2199" t="str">
            <v>SHD</v>
          </cell>
        </row>
        <row r="2200">
          <cell r="C2200" t="str">
            <v>Apristurus</v>
          </cell>
          <cell r="D2200" t="str">
            <v>Pisces</v>
          </cell>
          <cell r="E2200" t="str">
            <v>Scyliorhinidae</v>
          </cell>
          <cell r="F2200">
            <v>0</v>
          </cell>
          <cell r="G2200" t="str">
            <v>PiscesScyliorhinidae</v>
          </cell>
          <cell r="H2200">
            <v>0</v>
          </cell>
          <cell r="I2200" t="str">
            <v>demersal shark</v>
          </cell>
          <cell r="K2200" t="str">
            <v>demersal shark</v>
          </cell>
          <cell r="L2200" t="str">
            <v>demersal shark</v>
          </cell>
          <cell r="M2200" t="str">
            <v>demersal shark</v>
          </cell>
          <cell r="N2200" t="str">
            <v xml:space="preserve"> </v>
          </cell>
          <cell r="O2200" t="str">
            <v>Deep demersal shark</v>
          </cell>
          <cell r="P2200" t="str">
            <v>SHD</v>
          </cell>
        </row>
        <row r="2201">
          <cell r="C2201" t="str">
            <v>Cephaloscyllium sp. A</v>
          </cell>
          <cell r="D2201" t="str">
            <v>Pisces</v>
          </cell>
          <cell r="E2201" t="str">
            <v>Scyliorhinidae</v>
          </cell>
          <cell r="F2201">
            <v>0</v>
          </cell>
          <cell r="G2201" t="str">
            <v>PiscesScyliorhinidae</v>
          </cell>
          <cell r="H2201">
            <v>0</v>
          </cell>
          <cell r="I2201" t="str">
            <v>demersal shark</v>
          </cell>
          <cell r="K2201" t="str">
            <v>demersal shark</v>
          </cell>
          <cell r="L2201" t="str">
            <v>demersal shark</v>
          </cell>
          <cell r="M2201" t="str">
            <v xml:space="preserve">coastal invertebrate feeding shark </v>
          </cell>
          <cell r="N2201" t="str">
            <v>Demersal invertebrate feeding shark</v>
          </cell>
          <cell r="O2201" t="str">
            <v>Shelf demersal shark</v>
          </cell>
          <cell r="P2201" t="str">
            <v>SHD</v>
          </cell>
        </row>
        <row r="2202">
          <cell r="C2202" t="str">
            <v>Apristurus melanoasper</v>
          </cell>
          <cell r="D2202">
            <v>0</v>
          </cell>
          <cell r="F2202">
            <v>0</v>
          </cell>
          <cell r="H2202">
            <v>0</v>
          </cell>
          <cell r="K2202" t="str">
            <v>demersal shark</v>
          </cell>
          <cell r="L2202" t="str">
            <v>demersal shark</v>
          </cell>
          <cell r="N2202" t="str">
            <v>Demersal invertebrate feeding shark</v>
          </cell>
          <cell r="O2202" t="str">
            <v>Shelf demersal shark</v>
          </cell>
          <cell r="P2202" t="str">
            <v>SHD</v>
          </cell>
        </row>
        <row r="2203">
          <cell r="C2203" t="str">
            <v>Asymbolus parvus</v>
          </cell>
          <cell r="D2203" t="str">
            <v>Pisces</v>
          </cell>
          <cell r="E2203" t="str">
            <v>Scyliorhinidae</v>
          </cell>
          <cell r="F2203">
            <v>0</v>
          </cell>
          <cell r="G2203" t="str">
            <v>PiscesScyliorhinidae</v>
          </cell>
          <cell r="H2203">
            <v>0</v>
          </cell>
          <cell r="K2203" t="str">
            <v>demersal shark</v>
          </cell>
          <cell r="L2203" t="str">
            <v>demersal shark</v>
          </cell>
          <cell r="M2203" t="str">
            <v xml:space="preserve">coastal invertebrate feeding shark </v>
          </cell>
          <cell r="N2203" t="str">
            <v>Demersal invertebrate feeding shark</v>
          </cell>
          <cell r="O2203" t="str">
            <v>Shelf demersal shark</v>
          </cell>
          <cell r="P2203" t="str">
            <v>SHD</v>
          </cell>
        </row>
        <row r="2204">
          <cell r="C2204" t="str">
            <v>Asymbolus sp. B</v>
          </cell>
          <cell r="D2204" t="str">
            <v>Pisces</v>
          </cell>
          <cell r="E2204" t="str">
            <v>Scyliorhinidae</v>
          </cell>
          <cell r="F2204">
            <v>0</v>
          </cell>
          <cell r="G2204" t="str">
            <v>PiscesScyliorhinidae</v>
          </cell>
          <cell r="H2204">
            <v>0</v>
          </cell>
          <cell r="I2204" t="str">
            <v>demersal shark</v>
          </cell>
          <cell r="K2204" t="str">
            <v>demersal shark</v>
          </cell>
          <cell r="L2204" t="str">
            <v>demersal shark</v>
          </cell>
          <cell r="M2204" t="str">
            <v xml:space="preserve">coastal invertebrate feeding shark </v>
          </cell>
          <cell r="N2204" t="str">
            <v>Demersal invertebrate feeding shark</v>
          </cell>
          <cell r="O2204" t="str">
            <v>Shelf demersal shark</v>
          </cell>
          <cell r="P2204" t="str">
            <v>SHD</v>
          </cell>
        </row>
        <row r="2205">
          <cell r="C2205" t="str">
            <v>Asymbolus rubiginosus</v>
          </cell>
          <cell r="D2205">
            <v>0</v>
          </cell>
          <cell r="F2205">
            <v>0</v>
          </cell>
          <cell r="H2205">
            <v>0</v>
          </cell>
          <cell r="K2205" t="str">
            <v>demersal shark</v>
          </cell>
          <cell r="L2205" t="str">
            <v>demersal shark</v>
          </cell>
          <cell r="M2205" t="str">
            <v xml:space="preserve">coastal invertebrate feeding shark </v>
          </cell>
          <cell r="N2205" t="str">
            <v>Demersal invertebrate feeding shark</v>
          </cell>
          <cell r="O2205" t="str">
            <v>Shelf demersal shark</v>
          </cell>
          <cell r="P2205" t="str">
            <v>SHD</v>
          </cell>
        </row>
        <row r="2206">
          <cell r="C2206" t="str">
            <v>Asymbolus occiduus</v>
          </cell>
          <cell r="D2206" t="str">
            <v>Pisces</v>
          </cell>
          <cell r="E2206" t="str">
            <v>Scyliorhinidae</v>
          </cell>
          <cell r="F2206">
            <v>0</v>
          </cell>
          <cell r="G2206" t="str">
            <v>PiscesScyliorhinidae</v>
          </cell>
          <cell r="H2206">
            <v>0</v>
          </cell>
          <cell r="J2206">
            <v>0</v>
          </cell>
          <cell r="K2206" t="str">
            <v>demersal shark</v>
          </cell>
          <cell r="L2206" t="str">
            <v>demersal shark</v>
          </cell>
          <cell r="M2206" t="str">
            <v xml:space="preserve">coastal invertebrate feeding shark </v>
          </cell>
          <cell r="N2206" t="str">
            <v>Demersal invertebrate feeding shark</v>
          </cell>
          <cell r="O2206" t="str">
            <v>Shelf demersal shark</v>
          </cell>
          <cell r="P2206" t="str">
            <v>SHD</v>
          </cell>
        </row>
        <row r="2207">
          <cell r="C2207" t="str">
            <v>Asymbolus analis</v>
          </cell>
          <cell r="D2207" t="str">
            <v>Pisces</v>
          </cell>
          <cell r="E2207" t="str">
            <v>Scyliorhinidae</v>
          </cell>
          <cell r="F2207">
            <v>0</v>
          </cell>
          <cell r="G2207" t="str">
            <v>PiscesScyliorhinidae</v>
          </cell>
          <cell r="H2207">
            <v>0</v>
          </cell>
          <cell r="I2207" t="str">
            <v>demersal shark</v>
          </cell>
          <cell r="K2207" t="str">
            <v>demersal shark</v>
          </cell>
          <cell r="L2207" t="str">
            <v>demersal shark</v>
          </cell>
          <cell r="M2207" t="str">
            <v>demersal shark</v>
          </cell>
          <cell r="N2207" t="str">
            <v>Demersal invertebrate feeding shark</v>
          </cell>
          <cell r="O2207" t="str">
            <v>Shelf demersal shark</v>
          </cell>
          <cell r="P2207" t="str">
            <v>SHD</v>
          </cell>
        </row>
        <row r="2208">
          <cell r="C2208" t="str">
            <v>Cephaloscyllium variegatum</v>
          </cell>
          <cell r="D2208">
            <v>0</v>
          </cell>
          <cell r="F2208">
            <v>0</v>
          </cell>
          <cell r="H2208">
            <v>0</v>
          </cell>
          <cell r="K2208" t="str">
            <v>demersal shark</v>
          </cell>
          <cell r="L2208" t="str">
            <v>demersal shark</v>
          </cell>
          <cell r="M2208" t="str">
            <v>demersal shark</v>
          </cell>
          <cell r="N2208" t="str">
            <v>Demersal invertebrate feeding shark</v>
          </cell>
          <cell r="O2208" t="str">
            <v>Deep demersal shark</v>
          </cell>
          <cell r="P2208" t="str">
            <v>SHD</v>
          </cell>
        </row>
        <row r="2209">
          <cell r="C2209" t="str">
            <v>Cephaloscyllium spp.</v>
          </cell>
          <cell r="D2209">
            <v>0</v>
          </cell>
          <cell r="E2209">
            <v>0</v>
          </cell>
          <cell r="O2209" t="str">
            <v>Deep demersal shark</v>
          </cell>
          <cell r="P2209" t="str">
            <v>SHD</v>
          </cell>
        </row>
        <row r="2210">
          <cell r="C2210" t="str">
            <v>Triakidae - undifferentiated</v>
          </cell>
          <cell r="D2210" t="str">
            <v>Pisces</v>
          </cell>
          <cell r="E2210" t="str">
            <v>Triakidae</v>
          </cell>
          <cell r="F2210">
            <v>0</v>
          </cell>
          <cell r="G2210" t="str">
            <v>PiscesTriakidae</v>
          </cell>
          <cell r="H2210">
            <v>0</v>
          </cell>
          <cell r="K2210" t="str">
            <v>demersal shark</v>
          </cell>
          <cell r="L2210" t="str">
            <v>demersal shark</v>
          </cell>
          <cell r="M2210" t="str">
            <v>demersal shark</v>
          </cell>
          <cell r="N2210" t="str">
            <v xml:space="preserve"> </v>
          </cell>
          <cell r="O2210" t="str">
            <v>Shelf demersal shark</v>
          </cell>
          <cell r="P2210" t="str">
            <v>SHD</v>
          </cell>
        </row>
        <row r="2211">
          <cell r="C2211" t="str">
            <v>Mustelus antarcticus</v>
          </cell>
          <cell r="D2211" t="str">
            <v>Pisces</v>
          </cell>
          <cell r="E2211" t="str">
            <v>Carcharhinidae</v>
          </cell>
          <cell r="F2211">
            <v>0</v>
          </cell>
          <cell r="G2211" t="str">
            <v>PiscesCarcharhinidae</v>
          </cell>
          <cell r="H2211">
            <v>0</v>
          </cell>
          <cell r="I2211" t="str">
            <v>school shark</v>
          </cell>
          <cell r="K2211" t="str">
            <v>demersal shark</v>
          </cell>
          <cell r="L2211" t="str">
            <v>demersal shark</v>
          </cell>
          <cell r="M2211" t="str">
            <v xml:space="preserve">coastal invertebrate feeding shark </v>
          </cell>
          <cell r="N2211" t="str">
            <v>Demersal invertebrate feeding shark</v>
          </cell>
          <cell r="O2211" t="str">
            <v>Shelf demersal shark</v>
          </cell>
          <cell r="P2211" t="str">
            <v>SHG</v>
          </cell>
        </row>
        <row r="2212">
          <cell r="C2212" t="str">
            <v>Furgaleus macki</v>
          </cell>
          <cell r="D2212">
            <v>0</v>
          </cell>
          <cell r="E2212">
            <v>0</v>
          </cell>
          <cell r="F2212">
            <v>0</v>
          </cell>
          <cell r="K2212" t="str">
            <v>demersal shark</v>
          </cell>
          <cell r="L2212" t="str">
            <v>demersal shark</v>
          </cell>
          <cell r="N2212" t="str">
            <v>Demersal invertebrate feeding shark</v>
          </cell>
          <cell r="O2212" t="str">
            <v>Shelf demersal shark</v>
          </cell>
          <cell r="P2212" t="str">
            <v>SHD</v>
          </cell>
        </row>
        <row r="2213">
          <cell r="C2213" t="str">
            <v>Hypogaleus hyugaensis</v>
          </cell>
          <cell r="D2213">
            <v>0</v>
          </cell>
          <cell r="E2213">
            <v>0</v>
          </cell>
          <cell r="F2213">
            <v>0</v>
          </cell>
          <cell r="K2213" t="str">
            <v>demersal shark</v>
          </cell>
          <cell r="L2213" t="str">
            <v>demersal shark</v>
          </cell>
          <cell r="M2213" t="str">
            <v xml:space="preserve">coastal piscivorous shark </v>
          </cell>
          <cell r="N2213" t="str">
            <v>Demersal piscivorous shark</v>
          </cell>
          <cell r="O2213" t="str">
            <v>Shelf demersal shark</v>
          </cell>
          <cell r="P2213" t="str">
            <v>SHD</v>
          </cell>
        </row>
        <row r="2214">
          <cell r="C2214" t="str">
            <v>Galeorhinus galeus</v>
          </cell>
          <cell r="D2214" t="str">
            <v>Pisces</v>
          </cell>
          <cell r="E2214" t="str">
            <v>Carcharhinidae</v>
          </cell>
          <cell r="F2214">
            <v>0</v>
          </cell>
          <cell r="G2214" t="str">
            <v>PiscesCarcharhinidae</v>
          </cell>
          <cell r="H2214">
            <v>0</v>
          </cell>
          <cell r="I2214" t="str">
            <v>demersal shark</v>
          </cell>
          <cell r="J2214">
            <v>0</v>
          </cell>
          <cell r="K2214" t="str">
            <v>demersal shark</v>
          </cell>
          <cell r="L2214" t="str">
            <v>demersal shark</v>
          </cell>
          <cell r="M2214" t="str">
            <v xml:space="preserve">coastal piscivorous shark </v>
          </cell>
          <cell r="N2214" t="str">
            <v>Demersal piscivorous shark</v>
          </cell>
          <cell r="O2214" t="str">
            <v>Shelf demersal shark</v>
          </cell>
          <cell r="P2214" t="str">
            <v>SHS</v>
          </cell>
        </row>
        <row r="2215">
          <cell r="C2215" t="str">
            <v>Hemitriakis falcata</v>
          </cell>
          <cell r="D2215">
            <v>0</v>
          </cell>
          <cell r="E2215">
            <v>0</v>
          </cell>
          <cell r="F2215">
            <v>0</v>
          </cell>
          <cell r="K2215" t="str">
            <v>demersal shark</v>
          </cell>
          <cell r="L2215" t="str">
            <v>demersal shark</v>
          </cell>
          <cell r="N2215" t="str">
            <v xml:space="preserve"> </v>
          </cell>
          <cell r="O2215" t="str">
            <v>Shelf demersal shark</v>
          </cell>
          <cell r="P2215" t="str">
            <v>SHD</v>
          </cell>
        </row>
        <row r="2216">
          <cell r="C2216" t="str">
            <v>Triakidae</v>
          </cell>
          <cell r="D2216">
            <v>0</v>
          </cell>
          <cell r="E2216" t="str">
            <v>Triakidae</v>
          </cell>
          <cell r="F2216">
            <v>0</v>
          </cell>
          <cell r="K2216" t="str">
            <v>demersal shark</v>
          </cell>
          <cell r="L2216" t="str">
            <v>demersal shark</v>
          </cell>
          <cell r="N2216" t="str">
            <v xml:space="preserve"> </v>
          </cell>
          <cell r="O2216" t="str">
            <v>Shelf demersal shark</v>
          </cell>
          <cell r="P2216" t="str">
            <v>SHD</v>
          </cell>
        </row>
        <row r="2217">
          <cell r="C2217" t="str">
            <v>Carcharhinidae</v>
          </cell>
          <cell r="D2217" t="str">
            <v>Pisces</v>
          </cell>
          <cell r="E2217" t="str">
            <v>Carcharhinidae</v>
          </cell>
          <cell r="F2217">
            <v>0</v>
          </cell>
          <cell r="G2217" t="str">
            <v>PiscesCarcharhinidae</v>
          </cell>
          <cell r="H2217">
            <v>0</v>
          </cell>
          <cell r="K2217" t="str">
            <v>pelagic shark</v>
          </cell>
          <cell r="L2217" t="str">
            <v>pelagic shark</v>
          </cell>
          <cell r="M2217" t="str">
            <v xml:space="preserve">coastal piscivorous shark </v>
          </cell>
          <cell r="N2217" t="str">
            <v>Demersal piscivorous shark</v>
          </cell>
          <cell r="O2217" t="str">
            <v>Shelf demersal shark (whalers)</v>
          </cell>
          <cell r="P2217" t="str">
            <v>SHD</v>
          </cell>
        </row>
        <row r="2218">
          <cell r="C2218" t="str">
            <v>Carcharhinidae, Hemigaleidae</v>
          </cell>
          <cell r="D2218" t="str">
            <v>Pisces</v>
          </cell>
          <cell r="E2218" t="str">
            <v>Carcharhinidae</v>
          </cell>
          <cell r="F2218">
            <v>0</v>
          </cell>
          <cell r="G2218" t="str">
            <v>PiscesCarcharhinidae</v>
          </cell>
          <cell r="H2218">
            <v>0</v>
          </cell>
          <cell r="K2218" t="str">
            <v>pelagic shark</v>
          </cell>
          <cell r="L2218" t="str">
            <v>pelagic shark</v>
          </cell>
          <cell r="M2218" t="str">
            <v xml:space="preserve">coastal piscivorous shark </v>
          </cell>
          <cell r="N2218" t="str">
            <v>Demersal piscivorous shark</v>
          </cell>
          <cell r="O2218" t="str">
            <v>Shelf demersal shark (whalers)</v>
          </cell>
          <cell r="P2218" t="str">
            <v>SHD</v>
          </cell>
        </row>
        <row r="2219">
          <cell r="C2219" t="str">
            <v>Carcharhinus species</v>
          </cell>
          <cell r="D2219" t="str">
            <v>Pisces</v>
          </cell>
          <cell r="E2219" t="str">
            <v>Carcharhinidae</v>
          </cell>
          <cell r="F2219">
            <v>0</v>
          </cell>
          <cell r="G2219" t="str">
            <v>PiscesCarcharhinidae</v>
          </cell>
          <cell r="H2219">
            <v>0</v>
          </cell>
          <cell r="K2219" t="str">
            <v>pelagic shark</v>
          </cell>
          <cell r="L2219" t="str">
            <v>pelagic shark</v>
          </cell>
          <cell r="M2219" t="str">
            <v xml:space="preserve">coastal piscivorous shark </v>
          </cell>
          <cell r="N2219" t="str">
            <v>Demersal piscivorous shark</v>
          </cell>
          <cell r="O2219" t="str">
            <v>Shelf demersal shark (whalers)</v>
          </cell>
          <cell r="P2219" t="str">
            <v>SHD</v>
          </cell>
        </row>
        <row r="2220">
          <cell r="C2220" t="str">
            <v>Carcharhinus obscurus</v>
          </cell>
          <cell r="D2220" t="str">
            <v>Pisces</v>
          </cell>
          <cell r="E2220" t="str">
            <v>Carcharhinidae</v>
          </cell>
          <cell r="F2220">
            <v>0</v>
          </cell>
          <cell r="G2220" t="str">
            <v>PiscesCarcharhinidae</v>
          </cell>
          <cell r="H2220">
            <v>0</v>
          </cell>
          <cell r="K2220" t="str">
            <v>demersal shark</v>
          </cell>
          <cell r="L2220" t="str">
            <v>pelagic shark</v>
          </cell>
          <cell r="M2220" t="str">
            <v xml:space="preserve">coastal piscivorous shark </v>
          </cell>
          <cell r="N2220" t="str">
            <v>Demersal piscivorous shark</v>
          </cell>
          <cell r="O2220" t="str">
            <v>Shelf demersal shark (whalers)</v>
          </cell>
          <cell r="P2220" t="str">
            <v>SHD</v>
          </cell>
        </row>
        <row r="2221">
          <cell r="C2221" t="str">
            <v>Carcharhinus brachyurus</v>
          </cell>
          <cell r="D2221" t="str">
            <v>Pisces</v>
          </cell>
          <cell r="E2221" t="str">
            <v>Carcharhinidae</v>
          </cell>
          <cell r="F2221">
            <v>0</v>
          </cell>
          <cell r="G2221" t="str">
            <v>PiscesCarcharhinidae</v>
          </cell>
          <cell r="H2221">
            <v>0</v>
          </cell>
          <cell r="I2221" t="str">
            <v>demersal shark</v>
          </cell>
          <cell r="J2221">
            <v>0</v>
          </cell>
          <cell r="K2221" t="str">
            <v>pelagic shark</v>
          </cell>
          <cell r="L2221" t="str">
            <v>pelagic shark</v>
          </cell>
          <cell r="M2221" t="str">
            <v xml:space="preserve">coastal piscivorous shark </v>
          </cell>
          <cell r="N2221" t="str">
            <v>Pelagic piscivorous shark</v>
          </cell>
          <cell r="O2221" t="str">
            <v>Offshore pelagic shark (whaler)</v>
          </cell>
          <cell r="P2221" t="str">
            <v>SHP</v>
          </cell>
        </row>
        <row r="2222">
          <cell r="C2222" t="str">
            <v>Prionace glauca</v>
          </cell>
          <cell r="D2222" t="str">
            <v>Pisces</v>
          </cell>
          <cell r="E2222" t="str">
            <v>Carcharhinidae</v>
          </cell>
          <cell r="F2222">
            <v>0</v>
          </cell>
          <cell r="G2222" t="str">
            <v>PiscesCarcharhinidae</v>
          </cell>
          <cell r="H2222">
            <v>0</v>
          </cell>
          <cell r="K2222" t="str">
            <v>pelagic shark</v>
          </cell>
          <cell r="L2222" t="str">
            <v>pelagic shark</v>
          </cell>
          <cell r="M2222" t="str">
            <v>oceanic piscivorous shark</v>
          </cell>
          <cell r="N2222" t="str">
            <v>Pelagic piscivorous shark</v>
          </cell>
          <cell r="O2222" t="str">
            <v>Offshore pelagic shark (blue)</v>
          </cell>
          <cell r="P2222" t="str">
            <v>SHP</v>
          </cell>
        </row>
        <row r="2223">
          <cell r="C2223" t="str">
            <v>Carcharhinus plumbeus</v>
          </cell>
          <cell r="D2223">
            <v>0</v>
          </cell>
          <cell r="E2223">
            <v>0</v>
          </cell>
          <cell r="O2223" t="str">
            <v>Shelf demersal shark (whalers)</v>
          </cell>
          <cell r="P2223" t="str">
            <v>SHD</v>
          </cell>
        </row>
        <row r="2224">
          <cell r="C2224" t="str">
            <v>Carcharhinus falciformis</v>
          </cell>
          <cell r="D2224" t="str">
            <v>Pisces</v>
          </cell>
          <cell r="E2224" t="str">
            <v>Carcharhinidae</v>
          </cell>
          <cell r="F2224">
            <v>0</v>
          </cell>
          <cell r="G2224" t="str">
            <v>PiscesCarcharhinidae</v>
          </cell>
          <cell r="H2224">
            <v>0</v>
          </cell>
          <cell r="K2224" t="str">
            <v>pelagic shark</v>
          </cell>
          <cell r="L2224" t="str">
            <v>pelagic shark</v>
          </cell>
          <cell r="M2224" t="str">
            <v xml:space="preserve">coastal piscivorous shark </v>
          </cell>
          <cell r="N2224" t="str">
            <v>Demersal piscivorous shark</v>
          </cell>
          <cell r="O2224" t="str">
            <v>Shelf demersal shark (whalers)</v>
          </cell>
          <cell r="P2224" t="str">
            <v>SHD</v>
          </cell>
        </row>
        <row r="2225">
          <cell r="C2225" t="str">
            <v>Carcharhinus sorrah</v>
          </cell>
          <cell r="D2225" t="str">
            <v>Pisces</v>
          </cell>
          <cell r="E2225" t="str">
            <v>Carcharhinidae</v>
          </cell>
          <cell r="F2225">
            <v>0</v>
          </cell>
          <cell r="G2225" t="str">
            <v>PiscesCarcharhinidae</v>
          </cell>
          <cell r="H2225">
            <v>0</v>
          </cell>
          <cell r="K2225" t="str">
            <v>pelagic shark</v>
          </cell>
          <cell r="L2225" t="str">
            <v>pelagic shark</v>
          </cell>
          <cell r="M2225" t="str">
            <v xml:space="preserve">coastal piscivorous shark </v>
          </cell>
          <cell r="N2225" t="str">
            <v>Demersal piscivorous shark</v>
          </cell>
          <cell r="O2225" t="str">
            <v>Shelf demersal shark (whalers)</v>
          </cell>
          <cell r="P2225" t="str">
            <v>SHD</v>
          </cell>
        </row>
        <row r="2226">
          <cell r="C2226" t="str">
            <v>Carcharhinus leucas</v>
          </cell>
          <cell r="D2226" t="str">
            <v>Pisces</v>
          </cell>
          <cell r="E2226" t="str">
            <v>Carcharhinidae</v>
          </cell>
          <cell r="F2226">
            <v>0</v>
          </cell>
          <cell r="G2226" t="str">
            <v>PiscesCarcharhinidae</v>
          </cell>
          <cell r="H2226">
            <v>0</v>
          </cell>
          <cell r="K2226" t="str">
            <v>pelagic shark</v>
          </cell>
          <cell r="L2226" t="str">
            <v>pelagic shark</v>
          </cell>
          <cell r="M2226" t="str">
            <v xml:space="preserve">coastal piscivorous shark </v>
          </cell>
          <cell r="N2226" t="str">
            <v>Demersal piscivorous shark</v>
          </cell>
          <cell r="O2226" t="str">
            <v>Shelf demersal shark (whalers)</v>
          </cell>
          <cell r="P2226" t="str">
            <v>SHD</v>
          </cell>
        </row>
        <row r="2227">
          <cell r="C2227" t="str">
            <v>Galeocerdo cuvier</v>
          </cell>
          <cell r="D2227" t="str">
            <v>Pisces</v>
          </cell>
          <cell r="E2227" t="str">
            <v>Carcharhinidae</v>
          </cell>
          <cell r="F2227">
            <v>0</v>
          </cell>
          <cell r="G2227" t="str">
            <v>PiscesCarcharhinidae</v>
          </cell>
          <cell r="H2227">
            <v>0</v>
          </cell>
          <cell r="I2227" t="str">
            <v>demersal shark</v>
          </cell>
          <cell r="K2227" t="str">
            <v>pelagic shark</v>
          </cell>
          <cell r="L2227" t="str">
            <v>pelagic shark</v>
          </cell>
          <cell r="M2227" t="str">
            <v xml:space="preserve">coastal piscivorous shark </v>
          </cell>
          <cell r="N2227" t="str">
            <v>Demersal piscivorous shark</v>
          </cell>
          <cell r="O2227" t="str">
            <v>Shelf demersal shark (whalers)</v>
          </cell>
          <cell r="P2227" t="str">
            <v>SHD</v>
          </cell>
        </row>
        <row r="2228">
          <cell r="C2228" t="str">
            <v>Carcharhinus brevipinna</v>
          </cell>
          <cell r="D2228" t="str">
            <v>Pisces</v>
          </cell>
          <cell r="E2228" t="str">
            <v>Carcharhinidae</v>
          </cell>
          <cell r="F2228">
            <v>0</v>
          </cell>
          <cell r="G2228" t="str">
            <v>PiscesCarcharhinidae</v>
          </cell>
          <cell r="H2228">
            <v>0</v>
          </cell>
          <cell r="K2228" t="str">
            <v>pelagic shark</v>
          </cell>
          <cell r="L2228" t="str">
            <v>pelagic shark</v>
          </cell>
          <cell r="M2228" t="str">
            <v xml:space="preserve">coastal piscivorous shark </v>
          </cell>
          <cell r="N2228" t="str">
            <v>Demersal piscivorous shark</v>
          </cell>
          <cell r="O2228" t="str">
            <v>Shelf demersal shark (whalers)</v>
          </cell>
          <cell r="P2228" t="str">
            <v>SHD</v>
          </cell>
        </row>
        <row r="2229">
          <cell r="C2229" t="str">
            <v>Negaprion acutidens</v>
          </cell>
          <cell r="D2229" t="str">
            <v>Pisces</v>
          </cell>
          <cell r="E2229" t="str">
            <v>Carcharhinidae</v>
          </cell>
          <cell r="F2229">
            <v>0</v>
          </cell>
          <cell r="G2229" t="str">
            <v>PiscesCarcharhinidae</v>
          </cell>
          <cell r="H2229">
            <v>0</v>
          </cell>
          <cell r="I2229">
            <v>37018029</v>
          </cell>
          <cell r="J2229">
            <v>37018029</v>
          </cell>
          <cell r="K2229" t="str">
            <v>pelagic shark</v>
          </cell>
          <cell r="L2229" t="str">
            <v>pelagic shark</v>
          </cell>
          <cell r="M2229" t="str">
            <v xml:space="preserve">coastal piscivorous shark </v>
          </cell>
          <cell r="N2229" t="str">
            <v>Demersal piscivorous shark</v>
          </cell>
          <cell r="O2229" t="str">
            <v>Shelf demersal shark (whalers)</v>
          </cell>
          <cell r="P2229" t="str">
            <v>SHD</v>
          </cell>
        </row>
        <row r="2230">
          <cell r="C2230" t="str">
            <v>Carcharhinus longimanus</v>
          </cell>
          <cell r="D2230" t="str">
            <v>Pisces</v>
          </cell>
          <cell r="E2230" t="str">
            <v>Carcharhinidae</v>
          </cell>
          <cell r="F2230">
            <v>37018016</v>
          </cell>
          <cell r="G2230" t="str">
            <v>PiscesCarcharhinidae</v>
          </cell>
          <cell r="H2230">
            <v>37018016</v>
          </cell>
          <cell r="I2230">
            <v>37018016</v>
          </cell>
          <cell r="J2230">
            <v>37018016</v>
          </cell>
          <cell r="K2230" t="str">
            <v>pelagic shark</v>
          </cell>
          <cell r="L2230" t="str">
            <v>pelagic shark</v>
          </cell>
          <cell r="M2230" t="str">
            <v xml:space="preserve">oceanic piscivorous shark </v>
          </cell>
          <cell r="N2230" t="str">
            <v>Pelagic piscivorous shark</v>
          </cell>
          <cell r="O2230" t="str">
            <v>Offshore pelagic shark (whalers)</v>
          </cell>
          <cell r="P2230" t="str">
            <v>SHP</v>
          </cell>
        </row>
        <row r="2231">
          <cell r="C2231" t="str">
            <v>Carcharhinus limbatus</v>
          </cell>
          <cell r="D2231" t="str">
            <v>Pisces</v>
          </cell>
          <cell r="E2231" t="str">
            <v>Carcharhinidae</v>
          </cell>
          <cell r="F2231">
            <v>37018016</v>
          </cell>
          <cell r="G2231" t="str">
            <v>PiscesCarcharhinidae</v>
          </cell>
          <cell r="H2231">
            <v>37018016</v>
          </cell>
          <cell r="I2231">
            <v>37018016</v>
          </cell>
          <cell r="J2231">
            <v>37018016</v>
          </cell>
          <cell r="K2231" t="str">
            <v>pelagic shark</v>
          </cell>
          <cell r="L2231" t="str">
            <v>pelagic shark</v>
          </cell>
          <cell r="M2231" t="str">
            <v xml:space="preserve">coastal piscivorous shark </v>
          </cell>
          <cell r="N2231" t="str">
            <v>Demersal piscivorous shark</v>
          </cell>
          <cell r="O2231" t="str">
            <v>Shelf demersal shark (whalers)</v>
          </cell>
          <cell r="P2231" t="str">
            <v>SHD</v>
          </cell>
        </row>
        <row r="2232">
          <cell r="C2232" t="str">
            <v>Carcharhinus galapagensis</v>
          </cell>
          <cell r="D2232" t="str">
            <v>Pisces</v>
          </cell>
          <cell r="E2232" t="str">
            <v>Carcharhinidae</v>
          </cell>
          <cell r="F2232">
            <v>37018016</v>
          </cell>
          <cell r="G2232" t="str">
            <v>PiscesCarcharhinidae</v>
          </cell>
          <cell r="H2232">
            <v>37018016</v>
          </cell>
          <cell r="K2232" t="str">
            <v>pelagic shark</v>
          </cell>
          <cell r="L2232" t="str">
            <v>pelagic shark</v>
          </cell>
          <cell r="M2232" t="str">
            <v xml:space="preserve">coastal piscivorous shark </v>
          </cell>
          <cell r="N2232" t="str">
            <v>Demersal piscivorous shark</v>
          </cell>
          <cell r="O2232" t="str">
            <v>Shelf demersal shark (whalers)</v>
          </cell>
          <cell r="P2232" t="str">
            <v>SHD</v>
          </cell>
        </row>
        <row r="2233">
          <cell r="C2233" t="str">
            <v>Carcharhinus, Loxodon &amp; Rhizoprionodon spp</v>
          </cell>
          <cell r="D2233" t="str">
            <v>Pisces</v>
          </cell>
          <cell r="E2233" t="str">
            <v>Carcharhinidae</v>
          </cell>
          <cell r="F2233">
            <v>37018016</v>
          </cell>
          <cell r="G2233" t="str">
            <v>PiscesCarcharhinidae</v>
          </cell>
          <cell r="H2233">
            <v>37018016</v>
          </cell>
          <cell r="I2233">
            <v>37018901</v>
          </cell>
          <cell r="J2233">
            <v>37018901</v>
          </cell>
          <cell r="K2233" t="str">
            <v>pelagic shark</v>
          </cell>
          <cell r="L2233" t="str">
            <v>pelagic shark</v>
          </cell>
          <cell r="M2233" t="str">
            <v xml:space="preserve">coastal piscivorous shark </v>
          </cell>
          <cell r="N2233" t="str">
            <v>Pelagic piscivorous shark</v>
          </cell>
          <cell r="O2233" t="str">
            <v>Shelf demersal shark (whalers)</v>
          </cell>
          <cell r="P2233" t="str">
            <v>SHD</v>
          </cell>
        </row>
        <row r="2234">
          <cell r="C2234" t="str">
            <v>Sphyrnidae</v>
          </cell>
          <cell r="D2234">
            <v>37018880</v>
          </cell>
          <cell r="E2234" t="str">
            <v>Sphyrnidae</v>
          </cell>
          <cell r="F2234">
            <v>37018880</v>
          </cell>
          <cell r="K2234" t="str">
            <v>pelagic shark</v>
          </cell>
          <cell r="L2234" t="str">
            <v>pelagic shark</v>
          </cell>
          <cell r="M2234" t="str">
            <v xml:space="preserve">coastal piscivorous shark </v>
          </cell>
          <cell r="N2234" t="str">
            <v>Demersal piscivorous shark</v>
          </cell>
          <cell r="O2234" t="str">
            <v xml:space="preserve">Shelf demersal shark </v>
          </cell>
          <cell r="P2234" t="str">
            <v>SHD</v>
          </cell>
        </row>
        <row r="2235">
          <cell r="C2235" t="str">
            <v>Sphyrna lewini</v>
          </cell>
          <cell r="D2235">
            <v>37018880</v>
          </cell>
          <cell r="E2235" t="str">
            <v>Sphyrnidae</v>
          </cell>
          <cell r="F2235">
            <v>37018880</v>
          </cell>
          <cell r="K2235" t="str">
            <v>demersal shark</v>
          </cell>
          <cell r="L2235" t="str">
            <v>demersal shark</v>
          </cell>
          <cell r="M2235" t="str">
            <v xml:space="preserve">oceanic piscivorous shark </v>
          </cell>
          <cell r="N2235" t="str">
            <v>Pelagic piscivorous shark</v>
          </cell>
          <cell r="O2235" t="str">
            <v>Offshore pelagic shark</v>
          </cell>
          <cell r="P2235" t="str">
            <v>SHP</v>
          </cell>
        </row>
        <row r="2236">
          <cell r="C2236" t="str">
            <v>Sphyrna mokarran</v>
          </cell>
          <cell r="D2236">
            <v>37018880</v>
          </cell>
          <cell r="E2236" t="str">
            <v>Sphyrnidae</v>
          </cell>
          <cell r="F2236">
            <v>37018880</v>
          </cell>
          <cell r="H2236">
            <v>37018880</v>
          </cell>
          <cell r="K2236" t="str">
            <v>pelagic shark</v>
          </cell>
          <cell r="L2236" t="str">
            <v>pelagic shark</v>
          </cell>
          <cell r="M2236" t="str">
            <v xml:space="preserve">coastal piscivorous shark </v>
          </cell>
          <cell r="N2236" t="str">
            <v>Demersal piscivorous shark</v>
          </cell>
          <cell r="O2236" t="str">
            <v>Offshore pelagic shark</v>
          </cell>
          <cell r="P2236" t="str">
            <v>SHP</v>
          </cell>
        </row>
        <row r="2237">
          <cell r="C2237" t="str">
            <v>Sphyrna zygaena</v>
          </cell>
          <cell r="D2237" t="str">
            <v>Pisces</v>
          </cell>
          <cell r="E2237" t="str">
            <v>Sphyrnidae</v>
          </cell>
          <cell r="F2237">
            <v>37018880</v>
          </cell>
          <cell r="G2237" t="str">
            <v>PiscesSphyrnidae</v>
          </cell>
          <cell r="H2237">
            <v>37018880</v>
          </cell>
          <cell r="K2237" t="str">
            <v>pelagic shark</v>
          </cell>
          <cell r="L2237" t="str">
            <v>pelagic shark</v>
          </cell>
          <cell r="M2237" t="str">
            <v xml:space="preserve">coastal piscivorous shark </v>
          </cell>
          <cell r="N2237" t="str">
            <v>Demersal piscivorous shark</v>
          </cell>
          <cell r="O2237" t="str">
            <v>Offshore pelagic shark</v>
          </cell>
          <cell r="P2237" t="str">
            <v>SHP</v>
          </cell>
        </row>
        <row r="2238">
          <cell r="C2238" t="str">
            <v>Squalidae</v>
          </cell>
          <cell r="D2238" t="str">
            <v>Pisces</v>
          </cell>
          <cell r="E2238" t="str">
            <v xml:space="preserve">Squalidae </v>
          </cell>
          <cell r="F2238">
            <v>37018880</v>
          </cell>
          <cell r="G2238" t="str">
            <v xml:space="preserve">PiscesSqualidae </v>
          </cell>
          <cell r="H2238" t="str">
            <v>demersal shark</v>
          </cell>
          <cell r="I2238" t="str">
            <v>demersal shark</v>
          </cell>
          <cell r="J2238" t="str">
            <v>demersal shark</v>
          </cell>
          <cell r="K2238" t="str">
            <v>demersal shark</v>
          </cell>
          <cell r="L2238" t="str">
            <v>demersal shark</v>
          </cell>
          <cell r="M2238" t="str">
            <v>demersal shark</v>
          </cell>
          <cell r="N2238" t="str">
            <v xml:space="preserve"> </v>
          </cell>
          <cell r="O2238" t="str">
            <v>Deep demersal shark (dogfish)</v>
          </cell>
          <cell r="P2238" t="str">
            <v>SHD</v>
          </cell>
        </row>
        <row r="2239">
          <cell r="C2239" t="str">
            <v>Elasmobranchia</v>
          </cell>
          <cell r="D2239" t="str">
            <v>Pisces</v>
          </cell>
          <cell r="E2239" t="str">
            <v>Elasmobranchii</v>
          </cell>
          <cell r="F2239">
            <v>37018880</v>
          </cell>
          <cell r="G2239" t="str">
            <v>PiscesElasmobranchii</v>
          </cell>
          <cell r="H2239" t="str">
            <v>benthic fish</v>
          </cell>
          <cell r="I2239" t="str">
            <v>demersal shark</v>
          </cell>
          <cell r="J2239" t="str">
            <v>demersal shark</v>
          </cell>
          <cell r="K2239" t="str">
            <v>demersal shark</v>
          </cell>
          <cell r="L2239" t="str">
            <v>demersal shark</v>
          </cell>
          <cell r="M2239" t="str">
            <v>demersal shark</v>
          </cell>
          <cell r="N2239" t="str">
            <v xml:space="preserve"> </v>
          </cell>
          <cell r="O2239" t="str">
            <v>Deep demersal shark (dogfish)</v>
          </cell>
          <cell r="P2239" t="str">
            <v>SHD</v>
          </cell>
        </row>
        <row r="2240">
          <cell r="C2240" t="str">
            <v>Elasmobranchia remains</v>
          </cell>
          <cell r="D2240" t="str">
            <v>Pisces</v>
          </cell>
          <cell r="E2240" t="str">
            <v>Elasmobranchii</v>
          </cell>
          <cell r="F2240">
            <v>37018880</v>
          </cell>
          <cell r="G2240" t="str">
            <v>PiscesElasmobranchii</v>
          </cell>
          <cell r="H2240" t="str">
            <v>benthic fish</v>
          </cell>
          <cell r="I2240" t="str">
            <v>demersal shark</v>
          </cell>
          <cell r="J2240" t="str">
            <v>demersal shark</v>
          </cell>
          <cell r="K2240" t="str">
            <v>demersal shark</v>
          </cell>
          <cell r="L2240" t="str">
            <v>demersal shark</v>
          </cell>
          <cell r="M2240" t="str">
            <v>demersal shark</v>
          </cell>
          <cell r="N2240" t="str">
            <v xml:space="preserve"> </v>
          </cell>
          <cell r="O2240" t="str">
            <v>Deep demersal shark (dogfish)</v>
          </cell>
          <cell r="P2240" t="str">
            <v>SHD</v>
          </cell>
        </row>
        <row r="2241">
          <cell r="C2241" t="str">
            <v>Squalidae</v>
          </cell>
          <cell r="D2241" t="str">
            <v>Pisces</v>
          </cell>
          <cell r="E2241" t="str">
            <v xml:space="preserve">Squalidae </v>
          </cell>
          <cell r="F2241" t="str">
            <v xml:space="preserve">Squalidae </v>
          </cell>
          <cell r="G2241" t="str">
            <v xml:space="preserve">PiscesSqualidae Squalidae </v>
          </cell>
          <cell r="I2241" t="str">
            <v>demersal shark</v>
          </cell>
          <cell r="K2241" t="str">
            <v>demersal shark</v>
          </cell>
          <cell r="L2241" t="str">
            <v>demersal shark</v>
          </cell>
          <cell r="M2241" t="str">
            <v>Demersal piscivorous shark</v>
          </cell>
          <cell r="N2241" t="str">
            <v>Demersal piscivorous shark</v>
          </cell>
          <cell r="O2241" t="str">
            <v>Deep demersal shark (dogfish)</v>
          </cell>
          <cell r="P2241" t="str">
            <v>SHD</v>
          </cell>
        </row>
        <row r="2242">
          <cell r="C2242" t="str">
            <v>Shark-unspecified</v>
          </cell>
          <cell r="D2242">
            <v>37018880</v>
          </cell>
          <cell r="E2242" t="str">
            <v xml:space="preserve">Squalidae </v>
          </cell>
          <cell r="K2242" t="str">
            <v>demersal shark</v>
          </cell>
          <cell r="L2242" t="str">
            <v>demersal shark</v>
          </cell>
          <cell r="M2242" t="str">
            <v>demersal shark</v>
          </cell>
          <cell r="N2242" t="str">
            <v xml:space="preserve"> </v>
          </cell>
          <cell r="O2242" t="str">
            <v>x</v>
          </cell>
        </row>
        <row r="2243">
          <cell r="C2243" t="str">
            <v>livers</v>
          </cell>
          <cell r="D2243" t="str">
            <v>Pisces</v>
          </cell>
          <cell r="E2243" t="str">
            <v xml:space="preserve">Squalidae </v>
          </cell>
          <cell r="G2243" t="str">
            <v xml:space="preserve">PiscesSqualidae </v>
          </cell>
          <cell r="K2243" t="str">
            <v>demersal shark</v>
          </cell>
          <cell r="M2243" t="str">
            <v>na</v>
          </cell>
          <cell r="N2243" t="str">
            <v xml:space="preserve"> </v>
          </cell>
          <cell r="O2243" t="str">
            <v>x</v>
          </cell>
        </row>
        <row r="2244">
          <cell r="C2244" t="str">
            <v>small black shark cookicuttes</v>
          </cell>
          <cell r="D2244" t="str">
            <v>Pisces</v>
          </cell>
          <cell r="E2244" t="str">
            <v xml:space="preserve">Squalidae </v>
          </cell>
          <cell r="F2244" t="str">
            <v xml:space="preserve">Squalidae </v>
          </cell>
          <cell r="G2244" t="str">
            <v xml:space="preserve">PiscesSqualidae Squalidae </v>
          </cell>
          <cell r="K2244" t="str">
            <v>demersal shark</v>
          </cell>
          <cell r="L2244" t="str">
            <v>demersal shark</v>
          </cell>
          <cell r="M2244" t="str">
            <v>demersal shark</v>
          </cell>
          <cell r="N2244" t="str">
            <v xml:space="preserve"> </v>
          </cell>
          <cell r="O2244" t="str">
            <v>Deep demersal shark (dogfish)</v>
          </cell>
          <cell r="P2244" t="str">
            <v>SHD</v>
          </cell>
        </row>
        <row r="2245">
          <cell r="C2245" t="str">
            <v>Centrophorus moluccensis</v>
          </cell>
          <cell r="D2245" t="str">
            <v>Pisces</v>
          </cell>
          <cell r="E2245" t="str">
            <v xml:space="preserve">Squalidae </v>
          </cell>
          <cell r="F2245">
            <v>37018880</v>
          </cell>
          <cell r="G2245" t="str">
            <v xml:space="preserve">PiscesSqualidae </v>
          </cell>
          <cell r="H2245">
            <v>37018880</v>
          </cell>
          <cell r="I2245" t="str">
            <v>demersal shark</v>
          </cell>
          <cell r="K2245" t="str">
            <v>demersal shark</v>
          </cell>
          <cell r="L2245" t="str">
            <v>demersal shark</v>
          </cell>
          <cell r="M2245" t="str">
            <v xml:space="preserve">slope piscivorous shark </v>
          </cell>
          <cell r="N2245" t="str">
            <v>Demersal piscivorous shark</v>
          </cell>
          <cell r="O2245" t="str">
            <v>Deep demersal shark (dogfish)</v>
          </cell>
          <cell r="P2245" t="str">
            <v>SHD</v>
          </cell>
        </row>
        <row r="2246">
          <cell r="C2246" t="str">
            <v>Dalatias licha</v>
          </cell>
          <cell r="D2246" t="str">
            <v>Pisces</v>
          </cell>
          <cell r="E2246" t="str">
            <v xml:space="preserve">Squalidae </v>
          </cell>
          <cell r="F2246">
            <v>37018880</v>
          </cell>
          <cell r="G2246" t="str">
            <v xml:space="preserve">PiscesSqualidae </v>
          </cell>
          <cell r="H2246">
            <v>37018880</v>
          </cell>
          <cell r="I2246" t="str">
            <v>demersal shark</v>
          </cell>
          <cell r="K2246" t="str">
            <v>demersal shark</v>
          </cell>
          <cell r="L2246" t="str">
            <v>demersal shark</v>
          </cell>
          <cell r="M2246" t="str">
            <v xml:space="preserve">slope/coastal piscivorous shark </v>
          </cell>
          <cell r="N2246" t="str">
            <v>Demersal piscivorous shark</v>
          </cell>
          <cell r="O2246" t="str">
            <v>Deep demersal shark (dogfish)</v>
          </cell>
          <cell r="P2246" t="str">
            <v>SHD</v>
          </cell>
        </row>
        <row r="2247">
          <cell r="C2247" t="str">
            <v>Deania calcea</v>
          </cell>
          <cell r="D2247" t="str">
            <v>Pisces</v>
          </cell>
          <cell r="E2247" t="str">
            <v xml:space="preserve">Squalidae </v>
          </cell>
          <cell r="F2247">
            <v>37018880</v>
          </cell>
          <cell r="G2247" t="str">
            <v xml:space="preserve">PiscesSqualidae </v>
          </cell>
          <cell r="H2247" t="str">
            <v>demersal shark</v>
          </cell>
          <cell r="I2247" t="str">
            <v>demersal shark</v>
          </cell>
          <cell r="J2247" t="str">
            <v>demersal shark</v>
          </cell>
          <cell r="K2247" t="str">
            <v>demersal shark</v>
          </cell>
          <cell r="L2247" t="str">
            <v>demersal shark</v>
          </cell>
          <cell r="M2247" t="str">
            <v xml:space="preserve">slope piscivorous shark </v>
          </cell>
          <cell r="N2247" t="str">
            <v>Demersal piscivorous shark</v>
          </cell>
          <cell r="O2247" t="str">
            <v>Deep demersal shark (dogfish)</v>
          </cell>
          <cell r="P2247" t="str">
            <v>SHD</v>
          </cell>
        </row>
        <row r="2248">
          <cell r="C2248" t="str">
            <v>Deania quadrispinosa</v>
          </cell>
          <cell r="D2248" t="str">
            <v>Pisces</v>
          </cell>
          <cell r="E2248" t="str">
            <v xml:space="preserve">Squalidae </v>
          </cell>
          <cell r="F2248">
            <v>37018880</v>
          </cell>
          <cell r="G2248" t="str">
            <v xml:space="preserve">PiscesSqualidae </v>
          </cell>
          <cell r="I2248" t="str">
            <v>demersal shark</v>
          </cell>
          <cell r="K2248" t="str">
            <v>demersal shark</v>
          </cell>
          <cell r="L2248" t="str">
            <v>demersal shark</v>
          </cell>
          <cell r="M2248" t="str">
            <v xml:space="preserve">slope piscivorous shark </v>
          </cell>
          <cell r="N2248" t="str">
            <v>Demersal piscivorous shark</v>
          </cell>
          <cell r="O2248" t="str">
            <v>Deep demersal shark (dogfish)</v>
          </cell>
          <cell r="P2248" t="str">
            <v>SHD</v>
          </cell>
        </row>
        <row r="2249">
          <cell r="C2249" t="str">
            <v>Etmopterus lucifer</v>
          </cell>
          <cell r="D2249" t="str">
            <v>Pisces</v>
          </cell>
          <cell r="E2249" t="str">
            <v xml:space="preserve">Squalidae </v>
          </cell>
          <cell r="F2249">
            <v>37018880</v>
          </cell>
          <cell r="G2249" t="str">
            <v xml:space="preserve">PiscesSqualidae </v>
          </cell>
          <cell r="I2249" t="str">
            <v>demersal shark</v>
          </cell>
          <cell r="K2249" t="str">
            <v>demersal shark</v>
          </cell>
          <cell r="L2249" t="str">
            <v>demersal shark</v>
          </cell>
          <cell r="M2249" t="str">
            <v>slope invertebrate feeding shark</v>
          </cell>
          <cell r="N2249" t="str">
            <v>Demersal invertebrate feeding shark</v>
          </cell>
          <cell r="O2249" t="str">
            <v>Deep demersal shark (dogfish)</v>
          </cell>
          <cell r="P2249" t="str">
            <v>SHD</v>
          </cell>
        </row>
        <row r="2250">
          <cell r="C2250" t="str">
            <v>piked &amp; greeneyed dogshark</v>
          </cell>
          <cell r="D2250" t="str">
            <v>Pisces</v>
          </cell>
          <cell r="E2250" t="str">
            <v>Squalidae</v>
          </cell>
          <cell r="F2250">
            <v>37018880</v>
          </cell>
          <cell r="G2250" t="str">
            <v>PiscesSqualidae</v>
          </cell>
          <cell r="I2250" t="str">
            <v>demersal shark</v>
          </cell>
          <cell r="K2250" t="str">
            <v>demersal shark</v>
          </cell>
          <cell r="L2250" t="str">
            <v>demersal shark</v>
          </cell>
          <cell r="M2250" t="str">
            <v xml:space="preserve">coastal piscivorous shark </v>
          </cell>
          <cell r="N2250" t="str">
            <v>Demersal piscivorous shark</v>
          </cell>
          <cell r="O2250" t="str">
            <v>Shelf demersal shark</v>
          </cell>
          <cell r="P2250" t="str">
            <v>SHD</v>
          </cell>
        </row>
        <row r="2251">
          <cell r="C2251" t="str">
            <v>Squalus megalops</v>
          </cell>
          <cell r="D2251" t="str">
            <v>Pisces</v>
          </cell>
          <cell r="E2251" t="str">
            <v xml:space="preserve">Squalidae </v>
          </cell>
          <cell r="F2251">
            <v>37018880</v>
          </cell>
          <cell r="G2251" t="str">
            <v xml:space="preserve">PiscesSqualidae </v>
          </cell>
          <cell r="I2251" t="str">
            <v>demersal shark</v>
          </cell>
          <cell r="K2251" t="str">
            <v>demersal shark</v>
          </cell>
          <cell r="L2251" t="str">
            <v>demersal shark</v>
          </cell>
          <cell r="M2251" t="str">
            <v xml:space="preserve">coastal/slope piscivorous shark </v>
          </cell>
          <cell r="N2251" t="str">
            <v>Demersal piscivorous shark</v>
          </cell>
          <cell r="O2251" t="str">
            <v>Shelf demersal shark</v>
          </cell>
          <cell r="P2251" t="str">
            <v>SHD</v>
          </cell>
        </row>
        <row r="2252">
          <cell r="C2252" t="str">
            <v>Squalus mitsukurii</v>
          </cell>
          <cell r="D2252" t="str">
            <v>Pisces</v>
          </cell>
          <cell r="E2252" t="str">
            <v xml:space="preserve">Squalidae </v>
          </cell>
          <cell r="F2252">
            <v>37018880</v>
          </cell>
          <cell r="G2252" t="str">
            <v xml:space="preserve">PiscesSqualidae </v>
          </cell>
          <cell r="H2252">
            <v>37018880</v>
          </cell>
          <cell r="I2252" t="str">
            <v>demersal shark</v>
          </cell>
          <cell r="J2252">
            <v>37018880</v>
          </cell>
          <cell r="K2252" t="str">
            <v>demersal shark</v>
          </cell>
          <cell r="L2252" t="str">
            <v>demersal shark</v>
          </cell>
          <cell r="M2252" t="str">
            <v xml:space="preserve">slope piscivorous shark </v>
          </cell>
          <cell r="N2252" t="str">
            <v>Demersal piscivorous shark</v>
          </cell>
          <cell r="O2252" t="str">
            <v>Deep demersal shark (dogfish)</v>
          </cell>
          <cell r="P2252" t="str">
            <v>SHD</v>
          </cell>
        </row>
        <row r="2253">
          <cell r="C2253" t="str">
            <v>Squalus acanthias</v>
          </cell>
          <cell r="D2253" t="str">
            <v>Pisces</v>
          </cell>
          <cell r="E2253" t="str">
            <v xml:space="preserve">Squalidae </v>
          </cell>
          <cell r="F2253">
            <v>37018880</v>
          </cell>
          <cell r="G2253" t="str">
            <v xml:space="preserve">PiscesSqualidae </v>
          </cell>
          <cell r="I2253" t="str">
            <v>demersal shark</v>
          </cell>
          <cell r="K2253" t="str">
            <v>demersal shark</v>
          </cell>
          <cell r="L2253" t="str">
            <v>demersal shark</v>
          </cell>
          <cell r="M2253" t="str">
            <v xml:space="preserve">coastal piscivorous shark </v>
          </cell>
          <cell r="N2253" t="str">
            <v xml:space="preserve"> </v>
          </cell>
          <cell r="O2253" t="str">
            <v>Shelf demersal shark</v>
          </cell>
          <cell r="P2253" t="str">
            <v>SHD</v>
          </cell>
        </row>
        <row r="2254">
          <cell r="C2254" t="str">
            <v xml:space="preserve">Centrophorus harrissoni </v>
          </cell>
          <cell r="D2254">
            <v>37018880</v>
          </cell>
          <cell r="E2254">
            <v>37018880</v>
          </cell>
          <cell r="O2254" t="str">
            <v>Deep demersal shark (dogfish)</v>
          </cell>
          <cell r="P2254" t="str">
            <v>SDG</v>
          </cell>
        </row>
        <row r="2255">
          <cell r="C2255" t="str">
            <v>Centrophorus zeehaani</v>
          </cell>
          <cell r="D2255" t="str">
            <v>Pisces</v>
          </cell>
          <cell r="E2255" t="str">
            <v xml:space="preserve">Squalidae </v>
          </cell>
          <cell r="F2255">
            <v>37018880</v>
          </cell>
          <cell r="G2255" t="str">
            <v xml:space="preserve">PiscesSqualidae </v>
          </cell>
          <cell r="I2255" t="str">
            <v>demersal shark</v>
          </cell>
          <cell r="K2255" t="str">
            <v>demersal shark</v>
          </cell>
          <cell r="L2255" t="str">
            <v>demersal shark</v>
          </cell>
          <cell r="M2255" t="str">
            <v xml:space="preserve">slope piscivorous shark </v>
          </cell>
          <cell r="N2255" t="str">
            <v xml:space="preserve"> </v>
          </cell>
          <cell r="O2255" t="str">
            <v>Deep demersal shark (dogfish)</v>
          </cell>
          <cell r="P2255" t="str">
            <v>SHD</v>
          </cell>
        </row>
        <row r="2256">
          <cell r="C2256" t="str">
            <v>Centroselachus crepidater</v>
          </cell>
          <cell r="D2256" t="str">
            <v>Pisces</v>
          </cell>
          <cell r="E2256" t="str">
            <v xml:space="preserve">Squalidae </v>
          </cell>
          <cell r="F2256">
            <v>37018880</v>
          </cell>
          <cell r="G2256" t="str">
            <v xml:space="preserve">PiscesSqualidae </v>
          </cell>
          <cell r="I2256" t="str">
            <v>demersal shark</v>
          </cell>
          <cell r="K2256" t="str">
            <v>demersal shark</v>
          </cell>
          <cell r="L2256" t="str">
            <v>demersal shark</v>
          </cell>
          <cell r="M2256" t="str">
            <v xml:space="preserve">slope piscivorous shark </v>
          </cell>
          <cell r="N2256" t="str">
            <v xml:space="preserve"> </v>
          </cell>
          <cell r="O2256" t="str">
            <v>Deep demersal shark (dogfish)</v>
          </cell>
          <cell r="P2256" t="str">
            <v>SHD</v>
          </cell>
        </row>
        <row r="2257">
          <cell r="C2257" t="str">
            <v>Isistius brasiliensis</v>
          </cell>
          <cell r="D2257" t="str">
            <v>Pisces</v>
          </cell>
          <cell r="E2257" t="str">
            <v xml:space="preserve">Squalidae </v>
          </cell>
          <cell r="F2257">
            <v>37018880</v>
          </cell>
          <cell r="G2257" t="str">
            <v xml:space="preserve">PiscesSqualidae </v>
          </cell>
          <cell r="I2257" t="str">
            <v>demersal shark</v>
          </cell>
          <cell r="K2257" t="str">
            <v>demersal shark</v>
          </cell>
          <cell r="L2257" t="str">
            <v>demersal shark</v>
          </cell>
          <cell r="M2257" t="str">
            <v xml:space="preserve">slope/coastal piscivorous shark </v>
          </cell>
          <cell r="N2257" t="str">
            <v>Demersal piscivorous shark</v>
          </cell>
          <cell r="O2257" t="str">
            <v>Deep demersal shark (dogfish)</v>
          </cell>
          <cell r="P2257" t="str">
            <v>SHD</v>
          </cell>
        </row>
        <row r="2258">
          <cell r="C2258" t="str">
            <v>Squalus altipinnis</v>
          </cell>
          <cell r="D2258" t="str">
            <v>Pisces</v>
          </cell>
          <cell r="E2258" t="str">
            <v xml:space="preserve">Squalidae </v>
          </cell>
          <cell r="F2258">
            <v>37018880</v>
          </cell>
          <cell r="G2258" t="str">
            <v xml:space="preserve">PiscesSqualidae </v>
          </cell>
          <cell r="I2258" t="str">
            <v>demersal shark</v>
          </cell>
          <cell r="K2258" t="str">
            <v>demersal shark</v>
          </cell>
          <cell r="L2258" t="str">
            <v>demersal shark</v>
          </cell>
          <cell r="M2258" t="str">
            <v xml:space="preserve">slope/coastal piscivorous shark </v>
          </cell>
          <cell r="N2258" t="str">
            <v xml:space="preserve"> </v>
          </cell>
          <cell r="O2258" t="str">
            <v>Deep demersal shark (dogfish)</v>
          </cell>
          <cell r="P2258" t="str">
            <v>SHD</v>
          </cell>
        </row>
        <row r="2259">
          <cell r="C2259" t="str">
            <v>Centroscymnus owstoni</v>
          </cell>
          <cell r="D2259" t="str">
            <v>Pisces</v>
          </cell>
          <cell r="E2259" t="str">
            <v xml:space="preserve">Squalidae </v>
          </cell>
          <cell r="F2259">
            <v>37018880</v>
          </cell>
          <cell r="G2259" t="str">
            <v xml:space="preserve">PiscesSqualidae </v>
          </cell>
          <cell r="I2259" t="str">
            <v>demersal shark</v>
          </cell>
          <cell r="K2259" t="str">
            <v>demersal shark</v>
          </cell>
          <cell r="L2259" t="str">
            <v>demersal shark</v>
          </cell>
          <cell r="M2259" t="str">
            <v xml:space="preserve">slope piscivorous shark </v>
          </cell>
          <cell r="N2259" t="str">
            <v xml:space="preserve"> </v>
          </cell>
          <cell r="O2259" t="str">
            <v>Deep demersal shark (dogfish)</v>
          </cell>
          <cell r="P2259" t="str">
            <v>SHD</v>
          </cell>
        </row>
        <row r="2260">
          <cell r="C2260" t="str">
            <v>Etmopterus baxteri</v>
          </cell>
          <cell r="D2260" t="str">
            <v>Pisces</v>
          </cell>
          <cell r="E2260" t="str">
            <v xml:space="preserve">Squalidae </v>
          </cell>
          <cell r="F2260">
            <v>37018880</v>
          </cell>
          <cell r="G2260" t="str">
            <v xml:space="preserve">PiscesSqualidae </v>
          </cell>
          <cell r="H2260" t="str">
            <v>demersal shark</v>
          </cell>
          <cell r="I2260" t="str">
            <v>demersal shark</v>
          </cell>
          <cell r="J2260" t="str">
            <v>demersal shark</v>
          </cell>
          <cell r="K2260" t="str">
            <v>demersal shark</v>
          </cell>
          <cell r="L2260" t="str">
            <v>demersal shark</v>
          </cell>
          <cell r="M2260" t="str">
            <v xml:space="preserve">slope piscivorous shark </v>
          </cell>
          <cell r="N2260" t="str">
            <v xml:space="preserve"> </v>
          </cell>
          <cell r="O2260" t="str">
            <v>Deep demersal shark (dogfish)</v>
          </cell>
          <cell r="P2260" t="str">
            <v>SHD</v>
          </cell>
        </row>
        <row r="2261">
          <cell r="C2261" t="str">
            <v>Centrophorus granulosus</v>
          </cell>
          <cell r="D2261">
            <v>37018880</v>
          </cell>
          <cell r="F2261">
            <v>37018880</v>
          </cell>
          <cell r="K2261" t="str">
            <v>demersal shark</v>
          </cell>
          <cell r="L2261" t="str">
            <v>demersal shark</v>
          </cell>
          <cell r="M2261" t="str">
            <v xml:space="preserve">slope piscivorous shark </v>
          </cell>
          <cell r="O2261" t="str">
            <v>Deep demersal shark (dogfish)</v>
          </cell>
          <cell r="P2261" t="str">
            <v>SHD</v>
          </cell>
        </row>
        <row r="2262">
          <cell r="C2262" t="str">
            <v>Squalus nasutus</v>
          </cell>
          <cell r="D2262">
            <v>37018880</v>
          </cell>
          <cell r="E2262">
            <v>37018880</v>
          </cell>
          <cell r="O2262" t="str">
            <v>Deep demersal shark (dogfish)</v>
          </cell>
          <cell r="P2262" t="str">
            <v>SHD</v>
          </cell>
        </row>
        <row r="2263">
          <cell r="C2263" t="str">
            <v>Zameus squamulosus</v>
          </cell>
          <cell r="D2263" t="str">
            <v>Pisces</v>
          </cell>
          <cell r="E2263" t="str">
            <v xml:space="preserve">Squalidae </v>
          </cell>
          <cell r="F2263">
            <v>37018880</v>
          </cell>
          <cell r="G2263" t="str">
            <v xml:space="preserve">PiscesSqualidae </v>
          </cell>
          <cell r="H2263" t="str">
            <v>demersal shark</v>
          </cell>
          <cell r="I2263" t="str">
            <v>demersal shark</v>
          </cell>
          <cell r="K2263" t="str">
            <v>pelagic shark</v>
          </cell>
          <cell r="L2263" t="str">
            <v>pelagic shark</v>
          </cell>
          <cell r="M2263" t="str">
            <v xml:space="preserve">slope piscivorous shark </v>
          </cell>
          <cell r="N2263" t="str">
            <v>Demersal piscivorous shark</v>
          </cell>
          <cell r="O2263" t="str">
            <v>Deep demersal shark (dogfish)</v>
          </cell>
          <cell r="P2263" t="str">
            <v>SHD</v>
          </cell>
        </row>
        <row r="2264">
          <cell r="C2264" t="str">
            <v>Squalus chloroculus</v>
          </cell>
          <cell r="D2264">
            <v>37018880</v>
          </cell>
          <cell r="F2264">
            <v>37018880</v>
          </cell>
          <cell r="K2264" t="str">
            <v>demersal shark</v>
          </cell>
          <cell r="L2264" t="str">
            <v>demersal shark</v>
          </cell>
          <cell r="M2264" t="str">
            <v xml:space="preserve">slope piscivorous shark </v>
          </cell>
          <cell r="N2264" t="str">
            <v>Demersal piscivorous shark</v>
          </cell>
          <cell r="O2264" t="str">
            <v>Deep demersal shark (dogfish)</v>
          </cell>
          <cell r="P2264" t="str">
            <v>SHD</v>
          </cell>
        </row>
        <row r="2265">
          <cell r="C2265" t="str">
            <v>endeavour dogfish livers</v>
          </cell>
          <cell r="D2265" t="str">
            <v>Pisces</v>
          </cell>
          <cell r="E2265" t="str">
            <v xml:space="preserve">Squalidae </v>
          </cell>
          <cell r="G2265" t="str">
            <v xml:space="preserve">PiscesSqualidae </v>
          </cell>
          <cell r="H2265" t="str">
            <v>demersal shark</v>
          </cell>
          <cell r="I2265" t="str">
            <v>demersal shark</v>
          </cell>
          <cell r="K2265" t="str">
            <v>demersal shark</v>
          </cell>
          <cell r="L2265" t="str">
            <v>demersal shark</v>
          </cell>
          <cell r="M2265" t="str">
            <v>demersal shark</v>
          </cell>
          <cell r="O2265">
            <v>37018880</v>
          </cell>
        </row>
        <row r="2266">
          <cell r="C2266" t="str">
            <v>Squalidae</v>
          </cell>
          <cell r="D2266" t="str">
            <v>Pisces</v>
          </cell>
          <cell r="E2266" t="str">
            <v xml:space="preserve">Squalidae </v>
          </cell>
          <cell r="F2266">
            <v>37018880</v>
          </cell>
          <cell r="G2266" t="str">
            <v xml:space="preserve">PiscesSqualidae </v>
          </cell>
          <cell r="H2266" t="str">
            <v>demersal shark</v>
          </cell>
          <cell r="I2266" t="str">
            <v>demersal shark</v>
          </cell>
          <cell r="J2266">
            <v>37018880</v>
          </cell>
          <cell r="K2266" t="str">
            <v>demersal shark</v>
          </cell>
          <cell r="L2266" t="str">
            <v>demersal shark</v>
          </cell>
          <cell r="M2266" t="str">
            <v>demersal shark</v>
          </cell>
          <cell r="N2266" t="str">
            <v>Demersal piscivorous shark</v>
          </cell>
          <cell r="O2266" t="str">
            <v>Deep demersal shark (dogfish)</v>
          </cell>
          <cell r="P2266" t="str">
            <v>SHD</v>
          </cell>
        </row>
        <row r="2267">
          <cell r="C2267" t="str">
            <v>Squalus spp</v>
          </cell>
          <cell r="D2267" t="str">
            <v>Pisces</v>
          </cell>
          <cell r="E2267" t="str">
            <v xml:space="preserve">Squalidae </v>
          </cell>
          <cell r="F2267">
            <v>37018880</v>
          </cell>
          <cell r="G2267" t="str">
            <v xml:space="preserve">PiscesSqualidae </v>
          </cell>
          <cell r="H2267" t="str">
            <v>demersal shark</v>
          </cell>
          <cell r="I2267" t="str">
            <v>demersal shark</v>
          </cell>
          <cell r="K2267" t="str">
            <v>demersal shark</v>
          </cell>
          <cell r="L2267" t="str">
            <v>demersal shark</v>
          </cell>
          <cell r="M2267" t="str">
            <v>demersal shark</v>
          </cell>
          <cell r="N2267" t="str">
            <v>Demersal piscivorous shark</v>
          </cell>
          <cell r="O2267" t="str">
            <v>Deep demersal shark (dogfish)</v>
          </cell>
          <cell r="P2267" t="str">
            <v>SHD</v>
          </cell>
        </row>
        <row r="2268">
          <cell r="C2268" t="str">
            <v>Centrophorus harrissoni, Centrophorus moluccensis and Centrophorus uyato</v>
          </cell>
          <cell r="D2268" t="str">
            <v>Pisces</v>
          </cell>
          <cell r="E2268" t="str">
            <v xml:space="preserve">Squalidae </v>
          </cell>
          <cell r="F2268">
            <v>37018880</v>
          </cell>
          <cell r="G2268" t="str">
            <v xml:space="preserve">PiscesSqualidae </v>
          </cell>
          <cell r="H2268" t="str">
            <v>demersal shark</v>
          </cell>
          <cell r="I2268" t="str">
            <v>demersal shark</v>
          </cell>
          <cell r="K2268" t="str">
            <v>demersal shark</v>
          </cell>
          <cell r="L2268" t="str">
            <v>demersal shark</v>
          </cell>
          <cell r="M2268" t="str">
            <v xml:space="preserve">slope piscivorous shark </v>
          </cell>
          <cell r="N2268" t="str">
            <v xml:space="preserve"> </v>
          </cell>
          <cell r="O2268" t="str">
            <v>Deep demersal shark (dogfish)</v>
          </cell>
          <cell r="P2268" t="str">
            <v>SDG</v>
          </cell>
        </row>
        <row r="2269">
          <cell r="C2269" t="str">
            <v>Centroscymnus &amp; Deania spp</v>
          </cell>
          <cell r="D2269" t="str">
            <v>Pisces</v>
          </cell>
          <cell r="E2269" t="str">
            <v xml:space="preserve">Squalidae </v>
          </cell>
          <cell r="F2269">
            <v>37018880</v>
          </cell>
          <cell r="G2269" t="str">
            <v xml:space="preserve">PiscesSqualidae </v>
          </cell>
          <cell r="H2269" t="str">
            <v>demersal shark</v>
          </cell>
          <cell r="I2269" t="str">
            <v>demersal shark</v>
          </cell>
          <cell r="J2269">
            <v>37018880</v>
          </cell>
          <cell r="K2269" t="str">
            <v>demersal shark</v>
          </cell>
          <cell r="L2269" t="str">
            <v>demersal shark</v>
          </cell>
          <cell r="M2269" t="str">
            <v xml:space="preserve">slope piscivorous shark </v>
          </cell>
          <cell r="N2269" t="str">
            <v>Demersal piscivorous shark</v>
          </cell>
          <cell r="O2269" t="str">
            <v>Deep demersal shark (dogfish)</v>
          </cell>
          <cell r="P2269" t="str">
            <v>SHD</v>
          </cell>
        </row>
        <row r="2270">
          <cell r="C2270" t="str">
            <v xml:space="preserve">Deania calcea and Deania quadrispinosa </v>
          </cell>
          <cell r="D2270" t="str">
            <v>Pisces</v>
          </cell>
          <cell r="E2270" t="str">
            <v xml:space="preserve">Squalidae </v>
          </cell>
          <cell r="F2270">
            <v>37018880</v>
          </cell>
          <cell r="G2270" t="str">
            <v xml:space="preserve">PiscesSqualidae </v>
          </cell>
          <cell r="H2270" t="str">
            <v>demersal shark</v>
          </cell>
          <cell r="I2270" t="str">
            <v>demersal shark</v>
          </cell>
          <cell r="K2270" t="str">
            <v>demersal shark</v>
          </cell>
          <cell r="L2270" t="str">
            <v>demersal shark</v>
          </cell>
          <cell r="M2270" t="str">
            <v xml:space="preserve">slope piscivorous shark </v>
          </cell>
          <cell r="N2270" t="str">
            <v>Demersal piscivorous shark</v>
          </cell>
          <cell r="O2270" t="str">
            <v>Deep demersal shark (dogfish)</v>
          </cell>
          <cell r="P2270" t="str">
            <v>SHD</v>
          </cell>
        </row>
        <row r="2271">
          <cell r="C2271" t="str">
            <v>platypus shark</v>
          </cell>
          <cell r="D2271" t="str">
            <v>Pisces</v>
          </cell>
          <cell r="E2271" t="str">
            <v xml:space="preserve">Squalidae </v>
          </cell>
          <cell r="G2271" t="str">
            <v xml:space="preserve">PiscesSqualidae </v>
          </cell>
          <cell r="H2271" t="str">
            <v>demersal shark</v>
          </cell>
          <cell r="I2271" t="str">
            <v>demersal shark</v>
          </cell>
          <cell r="K2271" t="str">
            <v>demersal shark</v>
          </cell>
          <cell r="L2271" t="str">
            <v>demersal shark</v>
          </cell>
          <cell r="M2271" t="str">
            <v xml:space="preserve">slope piscivorous shark </v>
          </cell>
          <cell r="N2271" t="str">
            <v xml:space="preserve"> </v>
          </cell>
          <cell r="O2271" t="str">
            <v>Deep demersal shark (dogfish)</v>
          </cell>
          <cell r="P2271" t="str">
            <v>SHD</v>
          </cell>
        </row>
        <row r="2272">
          <cell r="C2272" t="str">
            <v>Centroscymnus spp</v>
          </cell>
          <cell r="D2272" t="str">
            <v>Pisces</v>
          </cell>
          <cell r="E2272" t="str">
            <v xml:space="preserve">Squalidae </v>
          </cell>
          <cell r="F2272">
            <v>37018880</v>
          </cell>
          <cell r="G2272" t="str">
            <v xml:space="preserve">PiscesSqualidae </v>
          </cell>
          <cell r="H2272" t="str">
            <v>demersal shark</v>
          </cell>
          <cell r="I2272" t="str">
            <v>demersal shark</v>
          </cell>
          <cell r="K2272" t="str">
            <v>demersal shark</v>
          </cell>
          <cell r="L2272" t="str">
            <v>demersal shark</v>
          </cell>
          <cell r="M2272" t="str">
            <v xml:space="preserve">slope piscivorous shark </v>
          </cell>
          <cell r="N2272" t="str">
            <v>Demersal piscivorous shark</v>
          </cell>
          <cell r="O2272" t="str">
            <v>Deep demersal shark (dogfish)</v>
          </cell>
          <cell r="P2272" t="str">
            <v>SHD</v>
          </cell>
        </row>
        <row r="2273">
          <cell r="C2273" t="str">
            <v>Etmopterus spp.</v>
          </cell>
          <cell r="D2273" t="str">
            <v>Pisces</v>
          </cell>
          <cell r="E2273" t="str">
            <v xml:space="preserve">Squalidae </v>
          </cell>
          <cell r="F2273">
            <v>37018880</v>
          </cell>
          <cell r="G2273" t="str">
            <v xml:space="preserve">PiscesSqualidae </v>
          </cell>
          <cell r="H2273" t="str">
            <v>demersal shark</v>
          </cell>
          <cell r="I2273" t="str">
            <v>demersal shark</v>
          </cell>
          <cell r="M2273" t="str">
            <v xml:space="preserve">slope invertebrate feeding shark </v>
          </cell>
          <cell r="O2273" t="str">
            <v>Deep demersal shark (dogfish)</v>
          </cell>
          <cell r="P2273" t="str">
            <v>SHD</v>
          </cell>
        </row>
        <row r="2274">
          <cell r="C2274" t="str">
            <v>Oxynotus bruniensis</v>
          </cell>
          <cell r="D2274" t="str">
            <v>Pisces</v>
          </cell>
          <cell r="E2274" t="str">
            <v>Oxynotidae</v>
          </cell>
          <cell r="F2274">
            <v>37018880</v>
          </cell>
          <cell r="G2274" t="str">
            <v>PiscesOxynotidae</v>
          </cell>
          <cell r="H2274" t="str">
            <v>demersal shark</v>
          </cell>
          <cell r="I2274" t="str">
            <v>demersal shark</v>
          </cell>
          <cell r="K2274" t="str">
            <v>demersal shark</v>
          </cell>
          <cell r="L2274" t="str">
            <v>demersal shark</v>
          </cell>
          <cell r="M2274" t="str">
            <v xml:space="preserve">slope/coastal piscivorous shark </v>
          </cell>
          <cell r="N2274" t="str">
            <v>Demersal piscivorous shark</v>
          </cell>
          <cell r="O2274" t="str">
            <v>Deep demersal shark (dogfish)</v>
          </cell>
          <cell r="P2274" t="str">
            <v>SHD</v>
          </cell>
        </row>
        <row r="2275">
          <cell r="C2275" t="str">
            <v>Echinorhinus brucus</v>
          </cell>
          <cell r="D2275" t="str">
            <v>Pisces</v>
          </cell>
          <cell r="E2275" t="str">
            <v>Echinorhinidae</v>
          </cell>
          <cell r="F2275">
            <v>37018880</v>
          </cell>
          <cell r="G2275" t="str">
            <v>PiscesEchinorhinidae</v>
          </cell>
          <cell r="H2275" t="str">
            <v>demersal shark</v>
          </cell>
          <cell r="I2275" t="str">
            <v>demersal shark</v>
          </cell>
          <cell r="K2275" t="str">
            <v>demersal shark</v>
          </cell>
          <cell r="L2275" t="str">
            <v>demersal shark</v>
          </cell>
          <cell r="M2275" t="str">
            <v xml:space="preserve">coastal piscivorous shark </v>
          </cell>
          <cell r="N2275" t="str">
            <v>Demersal piscivorous shark</v>
          </cell>
          <cell r="O2275" t="str">
            <v>Shelf demersal piscivorous shark</v>
          </cell>
          <cell r="P2275" t="str">
            <v>SHD</v>
          </cell>
        </row>
        <row r="2276">
          <cell r="C2276" t="str">
            <v>Pristiophorus sp</v>
          </cell>
          <cell r="D2276" t="str">
            <v>Pisces</v>
          </cell>
          <cell r="E2276" t="str">
            <v>Pristiophoridae</v>
          </cell>
          <cell r="F2276">
            <v>37018880</v>
          </cell>
          <cell r="G2276" t="str">
            <v>PiscesPristiophoridae</v>
          </cell>
          <cell r="H2276" t="str">
            <v>demersal shark</v>
          </cell>
          <cell r="I2276" t="str">
            <v>demersal shark</v>
          </cell>
          <cell r="K2276" t="str">
            <v>demersal shark</v>
          </cell>
          <cell r="L2276" t="str">
            <v>demersal shark</v>
          </cell>
          <cell r="M2276" t="str">
            <v xml:space="preserve">coastal piscivorous shark </v>
          </cell>
          <cell r="N2276" t="str">
            <v>Demersal piscivorous shark</v>
          </cell>
          <cell r="O2276" t="str">
            <v>Shelf demersal piscivorous shark</v>
          </cell>
          <cell r="P2276" t="str">
            <v>SHD</v>
          </cell>
        </row>
        <row r="2277">
          <cell r="C2277" t="str">
            <v>sawsharks</v>
          </cell>
          <cell r="D2277" t="str">
            <v>Pisces</v>
          </cell>
          <cell r="E2277" t="str">
            <v>Pristiophoridae</v>
          </cell>
          <cell r="F2277">
            <v>37018880</v>
          </cell>
          <cell r="G2277" t="str">
            <v>PiscesPristiophoridae</v>
          </cell>
          <cell r="H2277" t="str">
            <v>demersal shark</v>
          </cell>
          <cell r="I2277" t="str">
            <v>demersal shark</v>
          </cell>
          <cell r="J2277">
            <v>37018880</v>
          </cell>
          <cell r="K2277" t="str">
            <v>demersal shark</v>
          </cell>
          <cell r="L2277" t="str">
            <v>demersal shark</v>
          </cell>
          <cell r="M2277" t="str">
            <v xml:space="preserve">coastal piscivorous shark </v>
          </cell>
          <cell r="N2277" t="str">
            <v>Demersal piscivorous shark</v>
          </cell>
          <cell r="O2277" t="str">
            <v>Shelf demersal piscivorous shark</v>
          </cell>
          <cell r="P2277" t="str">
            <v>SHD</v>
          </cell>
        </row>
        <row r="2278">
          <cell r="C2278" t="str">
            <v>Pristiophorus nudipinnis</v>
          </cell>
          <cell r="D2278" t="str">
            <v>Pisces</v>
          </cell>
          <cell r="E2278" t="str">
            <v>Pristiophoridae</v>
          </cell>
          <cell r="F2278">
            <v>37018880</v>
          </cell>
          <cell r="G2278" t="str">
            <v>PiscesPristiophoridae</v>
          </cell>
          <cell r="H2278" t="str">
            <v>demersal shark</v>
          </cell>
          <cell r="I2278" t="str">
            <v>demersal shark</v>
          </cell>
          <cell r="K2278" t="str">
            <v>demersal shark</v>
          </cell>
          <cell r="L2278" t="str">
            <v>demersal shark</v>
          </cell>
          <cell r="M2278" t="str">
            <v xml:space="preserve">coastal piscivorous shark </v>
          </cell>
          <cell r="N2278" t="str">
            <v>Demersal piscivorous shark</v>
          </cell>
          <cell r="O2278" t="str">
            <v>Shelf demersal piscivorous shark</v>
          </cell>
          <cell r="P2278" t="str">
            <v>SHD</v>
          </cell>
        </row>
        <row r="2279">
          <cell r="C2279" t="str">
            <v>Pristiophorus cirratus</v>
          </cell>
          <cell r="D2279" t="str">
            <v>Pisces</v>
          </cell>
          <cell r="E2279" t="str">
            <v>Pristiophoridae</v>
          </cell>
          <cell r="F2279">
            <v>37018880</v>
          </cell>
          <cell r="G2279" t="str">
            <v>PiscesPristiophoridae</v>
          </cell>
          <cell r="H2279" t="str">
            <v>demersal shark</v>
          </cell>
          <cell r="I2279" t="str">
            <v>demersal shark</v>
          </cell>
          <cell r="K2279" t="str">
            <v>demersal shark</v>
          </cell>
          <cell r="L2279" t="str">
            <v>demersal shark</v>
          </cell>
          <cell r="M2279" t="str">
            <v xml:space="preserve">coastal piscivorous shark </v>
          </cell>
          <cell r="N2279" t="str">
            <v>Demersal piscivorous shark</v>
          </cell>
          <cell r="O2279" t="str">
            <v>Shelf demersal piscivorous shark</v>
          </cell>
          <cell r="P2279" t="str">
            <v>SHD</v>
          </cell>
        </row>
        <row r="2280">
          <cell r="C2280" t="str">
            <v>Pristiophorus sp A</v>
          </cell>
          <cell r="D2280" t="str">
            <v>Pisces</v>
          </cell>
          <cell r="E2280" t="str">
            <v>Pristiophoridae</v>
          </cell>
          <cell r="F2280">
            <v>37018880</v>
          </cell>
          <cell r="G2280" t="str">
            <v>PiscesPristiophoridae</v>
          </cell>
          <cell r="H2280" t="str">
            <v>demersal shark</v>
          </cell>
          <cell r="I2280" t="str">
            <v>demersal shark</v>
          </cell>
          <cell r="J2280">
            <v>37018880</v>
          </cell>
          <cell r="K2280" t="str">
            <v>demersal shark</v>
          </cell>
          <cell r="L2280" t="str">
            <v>demersal shark</v>
          </cell>
          <cell r="M2280" t="str">
            <v xml:space="preserve">coastal piscivorous shark </v>
          </cell>
          <cell r="N2280" t="str">
            <v>Demersal piscivorous shark</v>
          </cell>
          <cell r="O2280" t="str">
            <v>Shelf demersal piscivorous shark</v>
          </cell>
          <cell r="P2280" t="str">
            <v>SHD</v>
          </cell>
        </row>
        <row r="2281">
          <cell r="C2281" t="str">
            <v>Pristiophorus spp</v>
          </cell>
          <cell r="D2281" t="str">
            <v>Pisces</v>
          </cell>
          <cell r="E2281" t="str">
            <v>Pristiophoridae</v>
          </cell>
          <cell r="F2281">
            <v>37018880</v>
          </cell>
          <cell r="G2281" t="str">
            <v>PiscesPristiophoridae</v>
          </cell>
          <cell r="H2281" t="str">
            <v>demersal shark</v>
          </cell>
          <cell r="I2281" t="str">
            <v>demersal shark</v>
          </cell>
          <cell r="K2281" t="str">
            <v>demersal shark</v>
          </cell>
          <cell r="L2281" t="str">
            <v>demersal shark</v>
          </cell>
          <cell r="M2281" t="str">
            <v xml:space="preserve">coastal piscivorous shark </v>
          </cell>
          <cell r="N2281" t="str">
            <v>Demersal piscivorous shark</v>
          </cell>
          <cell r="O2281" t="str">
            <v>Shelf demersal piscivorous shark</v>
          </cell>
          <cell r="P2281" t="str">
            <v>SHD</v>
          </cell>
        </row>
        <row r="2282">
          <cell r="C2282" t="str">
            <v>Squatinidae</v>
          </cell>
          <cell r="D2282" t="str">
            <v>Pisces</v>
          </cell>
          <cell r="E2282" t="str">
            <v>Squatinidae</v>
          </cell>
          <cell r="F2282">
            <v>37018880</v>
          </cell>
          <cell r="G2282" t="str">
            <v>PiscesSquatinidae</v>
          </cell>
          <cell r="H2282" t="str">
            <v>demersal shark</v>
          </cell>
          <cell r="I2282" t="str">
            <v>demersal shark</v>
          </cell>
          <cell r="J2282">
            <v>37018880</v>
          </cell>
          <cell r="K2282" t="str">
            <v>demersal shark</v>
          </cell>
          <cell r="L2282" t="str">
            <v>demersal shark</v>
          </cell>
          <cell r="M2282" t="str">
            <v xml:space="preserve">coastal piscivorous shark </v>
          </cell>
          <cell r="N2282" t="str">
            <v>Demersal piscivorous shark</v>
          </cell>
          <cell r="O2282" t="str">
            <v>Shelf demersal piscivorous shark</v>
          </cell>
          <cell r="P2282" t="str">
            <v>SHD</v>
          </cell>
        </row>
        <row r="2283">
          <cell r="C2283" t="str">
            <v>Squatina australis</v>
          </cell>
          <cell r="D2283" t="str">
            <v>Pisces</v>
          </cell>
          <cell r="E2283" t="str">
            <v>Squatinidae</v>
          </cell>
          <cell r="F2283">
            <v>37018880</v>
          </cell>
          <cell r="G2283" t="str">
            <v>PiscesSquatinidae</v>
          </cell>
          <cell r="I2283" t="str">
            <v>demersal shark</v>
          </cell>
          <cell r="K2283" t="str">
            <v>demersal shark</v>
          </cell>
          <cell r="L2283" t="str">
            <v>demersal shark</v>
          </cell>
          <cell r="M2283" t="str">
            <v xml:space="preserve">coastal piscivorous shark </v>
          </cell>
          <cell r="N2283" t="str">
            <v>Demersal piscivorous shark</v>
          </cell>
          <cell r="O2283" t="str">
            <v>Shelf demersal piscivorous shark</v>
          </cell>
          <cell r="P2283" t="str">
            <v>SHD</v>
          </cell>
        </row>
        <row r="2284">
          <cell r="C2284" t="str">
            <v>Squatina tergocellata</v>
          </cell>
          <cell r="D2284" t="str">
            <v>Pisces</v>
          </cell>
          <cell r="E2284" t="str">
            <v>Squatinidae</v>
          </cell>
          <cell r="F2284">
            <v>37018880</v>
          </cell>
          <cell r="G2284" t="str">
            <v>PiscesSquatinidae</v>
          </cell>
          <cell r="I2284" t="str">
            <v>demersal shark</v>
          </cell>
          <cell r="K2284" t="str">
            <v>demersal shark</v>
          </cell>
          <cell r="L2284" t="str">
            <v>demersal shark</v>
          </cell>
          <cell r="M2284" t="str">
            <v xml:space="preserve">coastal/slope piscivorous shark </v>
          </cell>
          <cell r="N2284" t="str">
            <v>Demersal piscivorous shark</v>
          </cell>
          <cell r="O2284" t="str">
            <v>Shelf demersal piscivorous shark</v>
          </cell>
          <cell r="P2284" t="str">
            <v>SHD</v>
          </cell>
        </row>
        <row r="2285">
          <cell r="C2285" t="str">
            <v>Squatina albipunctata</v>
          </cell>
          <cell r="D2285" t="str">
            <v>Pisces</v>
          </cell>
          <cell r="E2285" t="str">
            <v>Squatinidae</v>
          </cell>
          <cell r="F2285">
            <v>37018880</v>
          </cell>
          <cell r="G2285" t="str">
            <v>PiscesSquatinidae</v>
          </cell>
          <cell r="I2285" t="str">
            <v>demersal shark</v>
          </cell>
          <cell r="K2285" t="str">
            <v>demersal shark</v>
          </cell>
          <cell r="L2285" t="str">
            <v>demersal shark</v>
          </cell>
          <cell r="M2285" t="str">
            <v xml:space="preserve">coastal invertebrate feeding shark </v>
          </cell>
          <cell r="N2285" t="str">
            <v>Demersal invertebrate feeding shark</v>
          </cell>
          <cell r="O2285" t="str">
            <v>Shelf demersal shark</v>
          </cell>
          <cell r="P2285" t="str">
            <v>SHD</v>
          </cell>
        </row>
        <row r="2286">
          <cell r="C2286" t="str">
            <v>Squatina (all spp.)</v>
          </cell>
          <cell r="D2286" t="str">
            <v>Pisces</v>
          </cell>
          <cell r="E2286" t="str">
            <v>Squatinidae</v>
          </cell>
          <cell r="F2286">
            <v>37018880</v>
          </cell>
          <cell r="G2286" t="str">
            <v>PiscesSquatinidae</v>
          </cell>
          <cell r="I2286" t="str">
            <v>demersal shark</v>
          </cell>
          <cell r="K2286" t="str">
            <v>demersal shark</v>
          </cell>
          <cell r="L2286" t="str">
            <v>demersal shark</v>
          </cell>
          <cell r="M2286" t="str">
            <v xml:space="preserve">coastal invertebrate feeding shark </v>
          </cell>
          <cell r="N2286" t="str">
            <v xml:space="preserve"> </v>
          </cell>
          <cell r="O2286" t="str">
            <v>Shelf demersal shark</v>
          </cell>
          <cell r="P2286" t="str">
            <v>SHD</v>
          </cell>
        </row>
        <row r="2287">
          <cell r="C2287" t="str">
            <v>Pristidae</v>
          </cell>
          <cell r="D2287" t="str">
            <v>Pisces</v>
          </cell>
          <cell r="E2287" t="str">
            <v>Pristidae</v>
          </cell>
          <cell r="F2287">
            <v>37018880</v>
          </cell>
          <cell r="G2287" t="str">
            <v>PiscesPristidae</v>
          </cell>
          <cell r="I2287" t="str">
            <v>demersal shark</v>
          </cell>
          <cell r="K2287" t="str">
            <v>demersal shark</v>
          </cell>
          <cell r="L2287" t="str">
            <v>demersal shark</v>
          </cell>
          <cell r="M2287" t="str">
            <v xml:space="preserve">coastal invertebrate feeding shark </v>
          </cell>
          <cell r="N2287" t="str">
            <v xml:space="preserve"> </v>
          </cell>
          <cell r="O2287" t="str">
            <v>Shelf demersal shark</v>
          </cell>
          <cell r="P2287" t="str">
            <v>SHD</v>
          </cell>
        </row>
        <row r="2288">
          <cell r="C2288" t="str">
            <v>Rhynchobatidae</v>
          </cell>
          <cell r="D2288" t="str">
            <v>Pisces</v>
          </cell>
          <cell r="E2288" t="str">
            <v>Rhynchobatidae</v>
          </cell>
          <cell r="F2288">
            <v>37018880</v>
          </cell>
          <cell r="G2288" t="str">
            <v>PiscesRhynchobatidae</v>
          </cell>
          <cell r="I2288" t="str">
            <v>ray</v>
          </cell>
          <cell r="K2288" t="str">
            <v>rays</v>
          </cell>
          <cell r="L2288" t="str">
            <v>rays</v>
          </cell>
          <cell r="M2288" t="str">
            <v>rays</v>
          </cell>
          <cell r="N2288" t="str">
            <v>Skates and rays</v>
          </cell>
          <cell r="O2288" t="str">
            <v>Skates and rays</v>
          </cell>
          <cell r="P2288" t="str">
            <v>SKK</v>
          </cell>
        </row>
        <row r="2289">
          <cell r="C2289" t="str">
            <v>Rhynchobatus australiae</v>
          </cell>
          <cell r="D2289" t="str">
            <v>Pisces</v>
          </cell>
          <cell r="E2289" t="str">
            <v>Rhynchobatidae</v>
          </cell>
          <cell r="F2289">
            <v>37018880</v>
          </cell>
          <cell r="G2289" t="str">
            <v>PiscesRhynchobatidae</v>
          </cell>
          <cell r="I2289" t="str">
            <v>ray</v>
          </cell>
          <cell r="K2289" t="str">
            <v>rays</v>
          </cell>
          <cell r="L2289" t="str">
            <v>rays</v>
          </cell>
          <cell r="M2289" t="str">
            <v>rays</v>
          </cell>
          <cell r="N2289" t="str">
            <v>Skates and rays</v>
          </cell>
          <cell r="O2289" t="str">
            <v>Skates and rays</v>
          </cell>
          <cell r="P2289" t="str">
            <v>SKK</v>
          </cell>
        </row>
        <row r="2290">
          <cell r="C2290" t="str">
            <v>Rhinobatidae -undifferentiated</v>
          </cell>
          <cell r="D2290" t="str">
            <v>Pisces</v>
          </cell>
          <cell r="E2290" t="str">
            <v>Rhinobatidae</v>
          </cell>
          <cell r="F2290">
            <v>37018880</v>
          </cell>
          <cell r="G2290" t="str">
            <v>PiscesRhinobatidae</v>
          </cell>
          <cell r="I2290" t="str">
            <v>ray</v>
          </cell>
          <cell r="K2290" t="str">
            <v>rays</v>
          </cell>
          <cell r="L2290" t="str">
            <v>rays</v>
          </cell>
          <cell r="M2290" t="str">
            <v>rays</v>
          </cell>
          <cell r="N2290" t="str">
            <v>Skates and rays</v>
          </cell>
          <cell r="O2290" t="str">
            <v>Skates and rays</v>
          </cell>
          <cell r="P2290" t="str">
            <v>SKK</v>
          </cell>
        </row>
        <row r="2291">
          <cell r="C2291" t="str">
            <v>Aptychotrema vincentiana</v>
          </cell>
          <cell r="D2291" t="str">
            <v>Pisces</v>
          </cell>
          <cell r="E2291" t="str">
            <v>Rhinobatidae</v>
          </cell>
          <cell r="F2291">
            <v>37018880</v>
          </cell>
          <cell r="G2291" t="str">
            <v>PiscesRhinobatidae</v>
          </cell>
          <cell r="I2291" t="str">
            <v>ray</v>
          </cell>
          <cell r="J2291">
            <v>37018880</v>
          </cell>
          <cell r="K2291" t="str">
            <v>rays</v>
          </cell>
          <cell r="L2291" t="str">
            <v>rays</v>
          </cell>
          <cell r="M2291" t="str">
            <v>rays</v>
          </cell>
          <cell r="N2291" t="str">
            <v>Skates and rays</v>
          </cell>
          <cell r="O2291" t="str">
            <v>Skates and rays</v>
          </cell>
          <cell r="P2291" t="str">
            <v>SKK</v>
          </cell>
        </row>
        <row r="2292">
          <cell r="C2292" t="str">
            <v>Trygonorrhina fasciata</v>
          </cell>
          <cell r="D2292" t="str">
            <v>Pisces</v>
          </cell>
          <cell r="E2292" t="str">
            <v>Rhinobatidae</v>
          </cell>
          <cell r="F2292">
            <v>37018880</v>
          </cell>
          <cell r="G2292" t="str">
            <v>PiscesRhinobatidae</v>
          </cell>
          <cell r="I2292" t="str">
            <v>ray</v>
          </cell>
          <cell r="K2292" t="str">
            <v>rays</v>
          </cell>
          <cell r="L2292" t="str">
            <v>rays</v>
          </cell>
          <cell r="M2292" t="str">
            <v>rays</v>
          </cell>
          <cell r="N2292" t="str">
            <v>Skates and rays</v>
          </cell>
          <cell r="O2292" t="str">
            <v>Skates and rays</v>
          </cell>
          <cell r="P2292" t="str">
            <v>SKK</v>
          </cell>
        </row>
        <row r="2293">
          <cell r="C2293" t="str">
            <v>Trygonorrhina sp. A</v>
          </cell>
          <cell r="D2293" t="str">
            <v>Pisces</v>
          </cell>
          <cell r="E2293" t="str">
            <v>Rhinobatidae</v>
          </cell>
          <cell r="F2293">
            <v>37018880</v>
          </cell>
          <cell r="G2293" t="str">
            <v>PiscesRhinobatidae</v>
          </cell>
          <cell r="I2293" t="str">
            <v>ray</v>
          </cell>
          <cell r="K2293" t="str">
            <v>rays</v>
          </cell>
          <cell r="L2293" t="str">
            <v>rays</v>
          </cell>
          <cell r="M2293" t="str">
            <v>rays</v>
          </cell>
          <cell r="N2293" t="str">
            <v>Skates and rays</v>
          </cell>
          <cell r="O2293" t="str">
            <v>Skates and rays</v>
          </cell>
          <cell r="P2293" t="str">
            <v>SKK</v>
          </cell>
        </row>
        <row r="2294">
          <cell r="C2294" t="str">
            <v>Trygonorrhina melaleuca</v>
          </cell>
          <cell r="D2294" t="str">
            <v>Pisces</v>
          </cell>
          <cell r="E2294" t="str">
            <v>Rhinobatidae</v>
          </cell>
          <cell r="F2294">
            <v>37018880</v>
          </cell>
          <cell r="G2294" t="str">
            <v>PiscesRhinobatidae</v>
          </cell>
          <cell r="I2294" t="str">
            <v>ray</v>
          </cell>
          <cell r="K2294" t="str">
            <v>rays</v>
          </cell>
          <cell r="L2294" t="str">
            <v>rays</v>
          </cell>
          <cell r="M2294" t="str">
            <v>rays</v>
          </cell>
          <cell r="N2294" t="str">
            <v>Skates and rays</v>
          </cell>
          <cell r="O2294" t="str">
            <v>Skates and rays</v>
          </cell>
          <cell r="P2294" t="str">
            <v>SKK</v>
          </cell>
        </row>
        <row r="2295">
          <cell r="C2295" t="str">
            <v>Aptychotrema rostrata</v>
          </cell>
          <cell r="D2295" t="str">
            <v>Pisces</v>
          </cell>
          <cell r="E2295" t="str">
            <v>Rhinobatidae</v>
          </cell>
          <cell r="F2295">
            <v>37018880</v>
          </cell>
          <cell r="G2295" t="str">
            <v>PiscesRhinobatidae</v>
          </cell>
          <cell r="I2295" t="str">
            <v>ray</v>
          </cell>
          <cell r="K2295" t="str">
            <v>rays</v>
          </cell>
          <cell r="L2295" t="str">
            <v>rays</v>
          </cell>
          <cell r="M2295" t="str">
            <v>rays</v>
          </cell>
          <cell r="N2295" t="str">
            <v>Skates and rays</v>
          </cell>
          <cell r="O2295" t="str">
            <v>Skates and rays</v>
          </cell>
          <cell r="P2295" t="str">
            <v>SKK</v>
          </cell>
        </row>
        <row r="2296">
          <cell r="C2296" t="str">
            <v>Trygonorrhina fasciata</v>
          </cell>
          <cell r="D2296">
            <v>37018880</v>
          </cell>
          <cell r="F2296">
            <v>37018880</v>
          </cell>
          <cell r="K2296" t="str">
            <v>rays</v>
          </cell>
          <cell r="L2296" t="str">
            <v>rays</v>
          </cell>
          <cell r="M2296" t="str">
            <v>rays</v>
          </cell>
          <cell r="N2296" t="str">
            <v>Skates and rays</v>
          </cell>
          <cell r="O2296" t="str">
            <v>Skates and rays</v>
          </cell>
          <cell r="P2296" t="str">
            <v>SKK</v>
          </cell>
        </row>
        <row r="2297">
          <cell r="C2297" t="str">
            <v>Rhinobatidae</v>
          </cell>
          <cell r="D2297" t="str">
            <v>Pisces</v>
          </cell>
          <cell r="E2297" t="str">
            <v>Rhinobatidae</v>
          </cell>
          <cell r="F2297">
            <v>37018880</v>
          </cell>
          <cell r="G2297" t="str">
            <v>PiscesRhinobatidae</v>
          </cell>
          <cell r="I2297" t="str">
            <v>ray</v>
          </cell>
          <cell r="K2297" t="str">
            <v>rays</v>
          </cell>
          <cell r="L2297" t="str">
            <v>rays</v>
          </cell>
          <cell r="M2297" t="str">
            <v>rays</v>
          </cell>
          <cell r="N2297" t="str">
            <v>Skates and rays</v>
          </cell>
          <cell r="O2297" t="str">
            <v>Skates and rays</v>
          </cell>
          <cell r="P2297" t="str">
            <v>SKK</v>
          </cell>
        </row>
        <row r="2298">
          <cell r="C2298" t="str">
            <v>Torpedinidae, Narcinidae, Hypnidae - undifferentiated .. torpedo rayss, coffin rayss and numbfishes   </v>
          </cell>
          <cell r="D2298" t="str">
            <v>Pisces</v>
          </cell>
          <cell r="E2298" t="str">
            <v>Torpedinidae, Narcinidae, Hypnidae - undifferentiated .. torpedo rays, coffin rays and numbfishes   </v>
          </cell>
          <cell r="F2298">
            <v>37018880</v>
          </cell>
          <cell r="G2298" t="str">
            <v>PiscesTorpedinidae, Narcinidae, Hypnidae - undifferentiated .. torpedo rays, coffin rays and numbfishes   </v>
          </cell>
          <cell r="K2298" t="str">
            <v>rays</v>
          </cell>
          <cell r="L2298" t="str">
            <v>rays</v>
          </cell>
          <cell r="M2298" t="str">
            <v>rays</v>
          </cell>
          <cell r="N2298" t="str">
            <v>Skates and rays</v>
          </cell>
          <cell r="O2298" t="str">
            <v>Skates and rays</v>
          </cell>
          <cell r="P2298" t="str">
            <v>SKK</v>
          </cell>
        </row>
        <row r="2299">
          <cell r="C2299" t="str">
            <v>Hypnos monopterygium</v>
          </cell>
          <cell r="D2299" t="str">
            <v>Pisces</v>
          </cell>
          <cell r="E2299" t="str">
            <v>Rhinobatidae</v>
          </cell>
          <cell r="F2299">
            <v>37018880</v>
          </cell>
          <cell r="G2299" t="str">
            <v>PiscesRhinobatidae</v>
          </cell>
          <cell r="I2299" t="str">
            <v>ray</v>
          </cell>
          <cell r="K2299" t="str">
            <v>rays</v>
          </cell>
          <cell r="L2299" t="str">
            <v>rays</v>
          </cell>
          <cell r="M2299" t="str">
            <v>rays</v>
          </cell>
          <cell r="N2299" t="str">
            <v>Skates and rays</v>
          </cell>
          <cell r="O2299" t="str">
            <v>Skates and rays</v>
          </cell>
          <cell r="P2299" t="str">
            <v>SKK</v>
          </cell>
        </row>
        <row r="2300">
          <cell r="C2300" t="str">
            <v>Narcine tasmaniensis</v>
          </cell>
          <cell r="D2300" t="str">
            <v>Pisces</v>
          </cell>
          <cell r="E2300" t="str">
            <v>Torpeninidae</v>
          </cell>
          <cell r="F2300">
            <v>37018880</v>
          </cell>
          <cell r="G2300" t="str">
            <v>PiscesTorpeninidae</v>
          </cell>
          <cell r="I2300" t="str">
            <v>ray</v>
          </cell>
          <cell r="K2300" t="str">
            <v>rays</v>
          </cell>
          <cell r="L2300" t="str">
            <v>rays</v>
          </cell>
          <cell r="M2300" t="str">
            <v>rays</v>
          </cell>
          <cell r="N2300" t="str">
            <v>Skates and rays</v>
          </cell>
          <cell r="O2300" t="str">
            <v>Skates and rays</v>
          </cell>
          <cell r="P2300" t="str">
            <v>SKK</v>
          </cell>
        </row>
        <row r="2301">
          <cell r="C2301" t="str">
            <v>Torpedo macneilli</v>
          </cell>
          <cell r="D2301" t="str">
            <v>Pisces</v>
          </cell>
          <cell r="E2301" t="str">
            <v>Torpeninidae</v>
          </cell>
          <cell r="F2301">
            <v>37018880</v>
          </cell>
          <cell r="G2301" t="str">
            <v>PiscesTorpeninidae</v>
          </cell>
          <cell r="I2301" t="str">
            <v>ray</v>
          </cell>
          <cell r="K2301" t="str">
            <v>rays</v>
          </cell>
          <cell r="L2301" t="str">
            <v>rays</v>
          </cell>
          <cell r="M2301" t="str">
            <v>rays</v>
          </cell>
          <cell r="N2301" t="str">
            <v>Skates and rays</v>
          </cell>
          <cell r="O2301" t="str">
            <v>Skates and rays</v>
          </cell>
          <cell r="P2301" t="str">
            <v>SKK</v>
          </cell>
        </row>
        <row r="2302">
          <cell r="C2302" t="str">
            <v>Torpedinidae -undifferentiated</v>
          </cell>
          <cell r="D2302" t="str">
            <v>Pisces</v>
          </cell>
          <cell r="E2302" t="str">
            <v>Torpeninidae</v>
          </cell>
          <cell r="F2302">
            <v>37018880</v>
          </cell>
          <cell r="G2302" t="str">
            <v>PiscesTorpeninidae</v>
          </cell>
          <cell r="I2302" t="str">
            <v>ray</v>
          </cell>
          <cell r="K2302" t="str">
            <v>rays</v>
          </cell>
          <cell r="L2302" t="str">
            <v>rays</v>
          </cell>
          <cell r="M2302" t="str">
            <v>rays</v>
          </cell>
          <cell r="N2302" t="str">
            <v>Skates and rays</v>
          </cell>
          <cell r="O2302" t="str">
            <v>Skates and rays</v>
          </cell>
          <cell r="P2302" t="str">
            <v>SKK</v>
          </cell>
        </row>
        <row r="2303">
          <cell r="C2303" t="str">
            <v>Rajidae, Arhynchobatidae - undifferentiated</v>
          </cell>
          <cell r="D2303" t="str">
            <v>Chordata</v>
          </cell>
          <cell r="E2303" t="str">
            <v>Elasmobranchii</v>
          </cell>
          <cell r="F2303" t="str">
            <v>Rajidae</v>
          </cell>
          <cell r="J2303">
            <v>37018880</v>
          </cell>
          <cell r="K2303">
            <v>37018880</v>
          </cell>
          <cell r="L2303">
            <v>37018880</v>
          </cell>
          <cell r="M2303">
            <v>37018880</v>
          </cell>
          <cell r="O2303" t="str">
            <v>Skates and rays</v>
          </cell>
          <cell r="P2303" t="str">
            <v>SKK</v>
          </cell>
        </row>
        <row r="2304">
          <cell r="C2304" t="str">
            <v>Rajidae -undifferentiated</v>
          </cell>
          <cell r="D2304" t="str">
            <v>Pisces</v>
          </cell>
          <cell r="E2304" t="str">
            <v>Rajidae</v>
          </cell>
          <cell r="F2304">
            <v>37018880</v>
          </cell>
          <cell r="G2304" t="str">
            <v>PiscesRajidae</v>
          </cell>
          <cell r="I2304" t="str">
            <v>ray</v>
          </cell>
          <cell r="K2304" t="str">
            <v>rays</v>
          </cell>
          <cell r="L2304" t="str">
            <v>rays</v>
          </cell>
          <cell r="M2304" t="str">
            <v>rays</v>
          </cell>
          <cell r="N2304" t="str">
            <v>Skates and rays</v>
          </cell>
          <cell r="O2304" t="str">
            <v>Skates and rays</v>
          </cell>
          <cell r="P2304" t="str">
            <v>SKK</v>
          </cell>
        </row>
        <row r="2305">
          <cell r="C2305" t="str">
            <v>Rajidae -undifferentiated</v>
          </cell>
          <cell r="D2305" t="str">
            <v>Pisces</v>
          </cell>
          <cell r="E2305" t="str">
            <v>Rajidae</v>
          </cell>
          <cell r="F2305">
            <v>37018880</v>
          </cell>
          <cell r="G2305" t="str">
            <v>PiscesRajidae</v>
          </cell>
          <cell r="I2305" t="str">
            <v>ray</v>
          </cell>
          <cell r="K2305" t="str">
            <v>rays</v>
          </cell>
          <cell r="L2305" t="str">
            <v>rays</v>
          </cell>
          <cell r="M2305" t="str">
            <v>rays</v>
          </cell>
          <cell r="N2305" t="str">
            <v>Skates and rays</v>
          </cell>
          <cell r="O2305" t="str">
            <v>Skates and rays</v>
          </cell>
          <cell r="P2305" t="str">
            <v>SKK</v>
          </cell>
        </row>
        <row r="2306">
          <cell r="C2306" t="str">
            <v>Rajidae</v>
          </cell>
          <cell r="D2306" t="str">
            <v>Pisces</v>
          </cell>
          <cell r="E2306" t="str">
            <v>Rajidae</v>
          </cell>
          <cell r="F2306">
            <v>37018880</v>
          </cell>
          <cell r="G2306" t="str">
            <v>PiscesRajidae</v>
          </cell>
          <cell r="I2306" t="str">
            <v>ray</v>
          </cell>
          <cell r="K2306" t="str">
            <v>rays</v>
          </cell>
          <cell r="L2306" t="str">
            <v>rays</v>
          </cell>
          <cell r="M2306" t="str">
            <v>rays</v>
          </cell>
          <cell r="N2306" t="str">
            <v>Skates and rays</v>
          </cell>
          <cell r="O2306" t="str">
            <v>Skates and rays</v>
          </cell>
          <cell r="P2306" t="str">
            <v>SKK</v>
          </cell>
        </row>
        <row r="2307">
          <cell r="C2307" t="str">
            <v>Irolita waitii</v>
          </cell>
          <cell r="D2307" t="str">
            <v>Pisces</v>
          </cell>
          <cell r="E2307" t="str">
            <v>Rajidae</v>
          </cell>
          <cell r="F2307">
            <v>37018880</v>
          </cell>
          <cell r="G2307" t="str">
            <v>PiscesRajidae</v>
          </cell>
          <cell r="I2307" t="str">
            <v>ray</v>
          </cell>
          <cell r="K2307" t="str">
            <v>rays</v>
          </cell>
          <cell r="L2307" t="str">
            <v>rays</v>
          </cell>
          <cell r="M2307" t="str">
            <v>rays</v>
          </cell>
          <cell r="N2307" t="str">
            <v>Skates and rays</v>
          </cell>
          <cell r="O2307" t="str">
            <v>Skates and rays</v>
          </cell>
          <cell r="P2307" t="str">
            <v>SKK</v>
          </cell>
        </row>
        <row r="2308">
          <cell r="C2308" t="str">
            <v>Dipturus australis</v>
          </cell>
          <cell r="D2308" t="str">
            <v>Pisces</v>
          </cell>
          <cell r="E2308" t="str">
            <v>Rajidae</v>
          </cell>
          <cell r="F2308">
            <v>37018880</v>
          </cell>
          <cell r="G2308" t="str">
            <v>PiscesRajidae</v>
          </cell>
          <cell r="H2308" t="str">
            <v>ray</v>
          </cell>
          <cell r="I2308" t="str">
            <v>ray</v>
          </cell>
          <cell r="J2308" t="str">
            <v>ray</v>
          </cell>
          <cell r="K2308" t="str">
            <v>rays</v>
          </cell>
          <cell r="L2308" t="str">
            <v>rays</v>
          </cell>
          <cell r="M2308" t="str">
            <v>rays</v>
          </cell>
          <cell r="N2308" t="str">
            <v>Skates and rays</v>
          </cell>
          <cell r="O2308" t="str">
            <v>Skates and rays</v>
          </cell>
          <cell r="P2308" t="str">
            <v>SKK</v>
          </cell>
        </row>
        <row r="2309">
          <cell r="C2309" t="str">
            <v>Dipturus cerva</v>
          </cell>
          <cell r="D2309" t="str">
            <v>Pisces</v>
          </cell>
          <cell r="E2309" t="str">
            <v>Rajidae</v>
          </cell>
          <cell r="F2309">
            <v>37018880</v>
          </cell>
          <cell r="G2309" t="str">
            <v>PiscesRajidae</v>
          </cell>
          <cell r="H2309" t="str">
            <v>ray</v>
          </cell>
          <cell r="I2309" t="str">
            <v>ray</v>
          </cell>
          <cell r="J2309" t="str">
            <v>ray</v>
          </cell>
          <cell r="K2309" t="str">
            <v>rays</v>
          </cell>
          <cell r="L2309" t="str">
            <v>rays</v>
          </cell>
          <cell r="M2309" t="str">
            <v>rays</v>
          </cell>
          <cell r="N2309" t="str">
            <v>Skates and rays</v>
          </cell>
          <cell r="O2309" t="str">
            <v>Skates and rays</v>
          </cell>
          <cell r="P2309" t="str">
            <v>SKK</v>
          </cell>
        </row>
        <row r="2310">
          <cell r="C2310" t="str">
            <v>Raja sp. A</v>
          </cell>
          <cell r="D2310" t="str">
            <v>Pisces</v>
          </cell>
          <cell r="E2310" t="str">
            <v>Rajidae</v>
          </cell>
          <cell r="F2310">
            <v>37018880</v>
          </cell>
          <cell r="G2310" t="str">
            <v>PiscesRajidae</v>
          </cell>
          <cell r="I2310" t="str">
            <v>ray</v>
          </cell>
          <cell r="K2310" t="str">
            <v>rays</v>
          </cell>
          <cell r="L2310" t="str">
            <v>rays</v>
          </cell>
          <cell r="M2310" t="str">
            <v>rays</v>
          </cell>
          <cell r="N2310" t="str">
            <v>Skates and rays</v>
          </cell>
          <cell r="O2310" t="str">
            <v>Skates and rays</v>
          </cell>
          <cell r="P2310" t="str">
            <v>SKK</v>
          </cell>
        </row>
        <row r="2311">
          <cell r="C2311" t="str">
            <v>Dipturus whitleyi</v>
          </cell>
          <cell r="D2311" t="str">
            <v>Pisces</v>
          </cell>
          <cell r="E2311" t="str">
            <v>Rajidae</v>
          </cell>
          <cell r="F2311">
            <v>37018880</v>
          </cell>
          <cell r="G2311" t="str">
            <v>PiscesRajidae</v>
          </cell>
          <cell r="I2311" t="str">
            <v>ray</v>
          </cell>
          <cell r="K2311" t="str">
            <v>rays</v>
          </cell>
          <cell r="L2311" t="str">
            <v>rays</v>
          </cell>
          <cell r="M2311" t="str">
            <v>rays</v>
          </cell>
          <cell r="N2311" t="str">
            <v>Skates and rays</v>
          </cell>
          <cell r="O2311" t="str">
            <v>Skates and rays</v>
          </cell>
          <cell r="P2311" t="str">
            <v>SKK</v>
          </cell>
        </row>
        <row r="2312">
          <cell r="C2312" t="str">
            <v>Raja lemprieri</v>
          </cell>
          <cell r="D2312" t="str">
            <v>Pisces</v>
          </cell>
          <cell r="E2312" t="str">
            <v>Rajidae</v>
          </cell>
          <cell r="F2312">
            <v>37018880</v>
          </cell>
          <cell r="G2312" t="str">
            <v>PiscesRajidae</v>
          </cell>
          <cell r="I2312" t="str">
            <v>ray</v>
          </cell>
          <cell r="K2312" t="str">
            <v>rays</v>
          </cell>
          <cell r="L2312" t="str">
            <v>rays</v>
          </cell>
          <cell r="M2312" t="str">
            <v>rays</v>
          </cell>
          <cell r="N2312" t="str">
            <v>Skates and rays</v>
          </cell>
          <cell r="O2312" t="str">
            <v>Skates and rays</v>
          </cell>
          <cell r="P2312" t="str">
            <v>SKK</v>
          </cell>
        </row>
        <row r="2313">
          <cell r="C2313" t="str">
            <v>Pavoraja nitida</v>
          </cell>
          <cell r="D2313" t="str">
            <v>Pisces</v>
          </cell>
          <cell r="E2313" t="str">
            <v>Rajidae</v>
          </cell>
          <cell r="F2313">
            <v>37018880</v>
          </cell>
          <cell r="G2313" t="str">
            <v>PiscesRajidae</v>
          </cell>
          <cell r="I2313" t="str">
            <v>ray</v>
          </cell>
          <cell r="K2313" t="str">
            <v>rays</v>
          </cell>
          <cell r="L2313" t="str">
            <v>rays</v>
          </cell>
          <cell r="M2313" t="str">
            <v>rays</v>
          </cell>
          <cell r="N2313" t="str">
            <v>Skates and rays</v>
          </cell>
          <cell r="O2313" t="str">
            <v>Skates and rays</v>
          </cell>
          <cell r="P2313" t="str">
            <v>SKK</v>
          </cell>
        </row>
        <row r="2314">
          <cell r="C2314" t="str">
            <v>Dipturus gudgeri</v>
          </cell>
          <cell r="D2314" t="str">
            <v>Pisces</v>
          </cell>
          <cell r="E2314" t="str">
            <v>Rajidae</v>
          </cell>
          <cell r="F2314">
            <v>37018880</v>
          </cell>
          <cell r="G2314" t="str">
            <v>PiscesRajidae</v>
          </cell>
          <cell r="I2314" t="str">
            <v>ray</v>
          </cell>
          <cell r="K2314" t="str">
            <v>rays</v>
          </cell>
          <cell r="L2314" t="str">
            <v>rays</v>
          </cell>
          <cell r="M2314" t="str">
            <v>rays</v>
          </cell>
          <cell r="N2314" t="str">
            <v>Skates and rays</v>
          </cell>
          <cell r="O2314" t="str">
            <v>Skates and rays</v>
          </cell>
          <cell r="P2314" t="str">
            <v>SKK</v>
          </cell>
        </row>
        <row r="2315">
          <cell r="C2315" t="str">
            <v>Notoraja sp. A</v>
          </cell>
          <cell r="D2315" t="str">
            <v>Pisces</v>
          </cell>
          <cell r="E2315" t="str">
            <v>Rajidae</v>
          </cell>
          <cell r="F2315">
            <v>37018880</v>
          </cell>
          <cell r="G2315" t="str">
            <v>PiscesRajidae</v>
          </cell>
          <cell r="I2315" t="str">
            <v>ray</v>
          </cell>
          <cell r="K2315" t="str">
            <v>rays</v>
          </cell>
          <cell r="L2315" t="str">
            <v>rays</v>
          </cell>
          <cell r="M2315" t="str">
            <v>rays</v>
          </cell>
          <cell r="N2315" t="str">
            <v>Skates and rays</v>
          </cell>
          <cell r="O2315" t="str">
            <v>Skates and rays</v>
          </cell>
          <cell r="P2315" t="str">
            <v>SKK</v>
          </cell>
        </row>
        <row r="2316">
          <cell r="C2316" t="str">
            <v>Dipturus canutus</v>
          </cell>
          <cell r="D2316" t="str">
            <v>Pisces</v>
          </cell>
          <cell r="E2316" t="str">
            <v>Rajidae</v>
          </cell>
          <cell r="F2316">
            <v>37018880</v>
          </cell>
          <cell r="G2316" t="str">
            <v>PiscesRajidae</v>
          </cell>
          <cell r="I2316" t="str">
            <v>ray</v>
          </cell>
          <cell r="K2316" t="str">
            <v>rays</v>
          </cell>
          <cell r="L2316" t="str">
            <v>rays</v>
          </cell>
          <cell r="M2316" t="str">
            <v>rays</v>
          </cell>
          <cell r="N2316" t="str">
            <v>Skates and rays</v>
          </cell>
          <cell r="O2316" t="str">
            <v>Skates and rays</v>
          </cell>
          <cell r="P2316" t="str">
            <v>SKK</v>
          </cell>
        </row>
        <row r="2317">
          <cell r="C2317" t="str">
            <v>Raja spp.</v>
          </cell>
          <cell r="D2317" t="str">
            <v>Pisces</v>
          </cell>
          <cell r="E2317" t="str">
            <v>Rajidae</v>
          </cell>
          <cell r="F2317">
            <v>37018880</v>
          </cell>
          <cell r="G2317" t="str">
            <v>PiscesRajidae</v>
          </cell>
          <cell r="I2317" t="str">
            <v>ray</v>
          </cell>
          <cell r="K2317" t="str">
            <v>rays</v>
          </cell>
          <cell r="L2317" t="str">
            <v>rays</v>
          </cell>
          <cell r="M2317" t="str">
            <v>rays</v>
          </cell>
          <cell r="N2317" t="str">
            <v>Skates and rays</v>
          </cell>
          <cell r="O2317" t="str">
            <v>Skates and rays</v>
          </cell>
          <cell r="P2317" t="str">
            <v>SKK</v>
          </cell>
        </row>
        <row r="2318">
          <cell r="C2318" t="str">
            <v>Raja sp.?</v>
          </cell>
          <cell r="D2318" t="str">
            <v>Pisces</v>
          </cell>
          <cell r="E2318" t="str">
            <v>Rajidae</v>
          </cell>
          <cell r="F2318">
            <v>37018880</v>
          </cell>
          <cell r="G2318" t="str">
            <v>PiscesRajidae</v>
          </cell>
          <cell r="I2318" t="str">
            <v>ray</v>
          </cell>
          <cell r="K2318" t="str">
            <v>rays</v>
          </cell>
          <cell r="L2318" t="str">
            <v>rays</v>
          </cell>
          <cell r="M2318" t="str">
            <v>rays</v>
          </cell>
          <cell r="N2318" t="str">
            <v>Skates and rays</v>
          </cell>
          <cell r="O2318" t="str">
            <v>Skates and rays</v>
          </cell>
          <cell r="P2318" t="str">
            <v>SKK</v>
          </cell>
        </row>
        <row r="2319">
          <cell r="C2319" t="str">
            <v>Dasyatididae</v>
          </cell>
          <cell r="D2319" t="str">
            <v>Pisces</v>
          </cell>
          <cell r="E2319" t="str">
            <v>Dasyatididae</v>
          </cell>
          <cell r="F2319">
            <v>37018880</v>
          </cell>
          <cell r="G2319" t="str">
            <v>PiscesDasyatididae</v>
          </cell>
          <cell r="I2319" t="str">
            <v>ray</v>
          </cell>
          <cell r="K2319" t="str">
            <v>rays</v>
          </cell>
          <cell r="L2319" t="str">
            <v>rays</v>
          </cell>
          <cell r="M2319" t="str">
            <v>rays</v>
          </cell>
          <cell r="N2319" t="str">
            <v>Skates and rays</v>
          </cell>
          <cell r="O2319" t="str">
            <v>Skates and rays</v>
          </cell>
          <cell r="P2319" t="str">
            <v>SKK</v>
          </cell>
        </row>
        <row r="2320">
          <cell r="C2320" t="str">
            <v>Dasyatis brevicaudata</v>
          </cell>
          <cell r="D2320" t="str">
            <v>Pisces</v>
          </cell>
          <cell r="E2320" t="str">
            <v>Dasyatididae</v>
          </cell>
          <cell r="F2320">
            <v>37018880</v>
          </cell>
          <cell r="G2320" t="str">
            <v>PiscesDasyatididae</v>
          </cell>
          <cell r="I2320" t="str">
            <v>ray</v>
          </cell>
          <cell r="K2320" t="str">
            <v>rays</v>
          </cell>
          <cell r="L2320" t="str">
            <v>rays</v>
          </cell>
          <cell r="M2320" t="str">
            <v>rays</v>
          </cell>
          <cell r="N2320" t="str">
            <v>Skates and rays</v>
          </cell>
          <cell r="O2320" t="str">
            <v>Skates and rays</v>
          </cell>
          <cell r="P2320" t="str">
            <v>SKK</v>
          </cell>
        </row>
        <row r="2321">
          <cell r="C2321" t="str">
            <v>Dasyatis thetidis</v>
          </cell>
          <cell r="D2321" t="str">
            <v>Pisces</v>
          </cell>
          <cell r="E2321" t="str">
            <v>Dasyatididae</v>
          </cell>
          <cell r="F2321">
            <v>37018880</v>
          </cell>
          <cell r="G2321" t="str">
            <v>PiscesDasyatididae</v>
          </cell>
          <cell r="I2321" t="str">
            <v>ray</v>
          </cell>
          <cell r="K2321" t="str">
            <v>rays</v>
          </cell>
          <cell r="L2321" t="str">
            <v>rays</v>
          </cell>
          <cell r="M2321" t="str">
            <v>rays</v>
          </cell>
          <cell r="N2321" t="str">
            <v>Skates and rays</v>
          </cell>
          <cell r="O2321" t="str">
            <v>Skates and rays</v>
          </cell>
          <cell r="P2321" t="str">
            <v>SKK</v>
          </cell>
        </row>
        <row r="2322">
          <cell r="C2322" t="str">
            <v>Dasyatis violacea</v>
          </cell>
          <cell r="D2322" t="str">
            <v>Pisces</v>
          </cell>
          <cell r="E2322" t="str">
            <v>Dasyatididae</v>
          </cell>
          <cell r="F2322">
            <v>37018880</v>
          </cell>
          <cell r="G2322" t="str">
            <v>PiscesDasyatididae</v>
          </cell>
          <cell r="I2322" t="str">
            <v>ray</v>
          </cell>
          <cell r="K2322" t="str">
            <v>rays</v>
          </cell>
          <cell r="L2322" t="str">
            <v>rays</v>
          </cell>
          <cell r="M2322" t="str">
            <v>pelagic rays</v>
          </cell>
          <cell r="N2322" t="str">
            <v>Skates and rays</v>
          </cell>
          <cell r="O2322" t="str">
            <v>Skates and rays</v>
          </cell>
          <cell r="P2322" t="str">
            <v>SKK</v>
          </cell>
        </row>
        <row r="2323">
          <cell r="C2323" t="str">
            <v>Dasyatidae</v>
          </cell>
          <cell r="D2323" t="str">
            <v>Pisces</v>
          </cell>
          <cell r="E2323" t="str">
            <v>Dasyatididae</v>
          </cell>
          <cell r="F2323">
            <v>37018880</v>
          </cell>
          <cell r="G2323" t="str">
            <v>PiscesDasyatididae</v>
          </cell>
          <cell r="I2323" t="str">
            <v>ray</v>
          </cell>
          <cell r="K2323" t="str">
            <v>rays</v>
          </cell>
          <cell r="L2323" t="str">
            <v>rays</v>
          </cell>
          <cell r="M2323" t="str">
            <v>rays</v>
          </cell>
          <cell r="N2323" t="str">
            <v>Skates and rays</v>
          </cell>
          <cell r="O2323" t="str">
            <v>Skates and rays</v>
          </cell>
          <cell r="P2323" t="str">
            <v>SKK</v>
          </cell>
        </row>
        <row r="2324">
          <cell r="C2324" t="str">
            <v>Urolophidae - undifferentiated .. stingarees   </v>
          </cell>
          <cell r="D2324" t="str">
            <v>Pisces</v>
          </cell>
          <cell r="E2324" t="str">
            <v>Urolophidae</v>
          </cell>
          <cell r="F2324">
            <v>37018880</v>
          </cell>
          <cell r="G2324" t="str">
            <v>PiscesUrolophidae</v>
          </cell>
          <cell r="I2324" t="str">
            <v>ray</v>
          </cell>
          <cell r="K2324" t="str">
            <v>rays</v>
          </cell>
          <cell r="L2324" t="str">
            <v>rays</v>
          </cell>
          <cell r="M2324" t="str">
            <v>rays</v>
          </cell>
          <cell r="N2324" t="str">
            <v>Skates and rays</v>
          </cell>
          <cell r="O2324" t="str">
            <v>Skates and rays</v>
          </cell>
          <cell r="P2324" t="str">
            <v>SKK</v>
          </cell>
        </row>
        <row r="2325">
          <cell r="C2325" t="str">
            <v>Urolophus bucculentus</v>
          </cell>
          <cell r="D2325" t="str">
            <v>Pisces</v>
          </cell>
          <cell r="E2325" t="str">
            <v>Urolophidae</v>
          </cell>
          <cell r="F2325">
            <v>37018880</v>
          </cell>
          <cell r="G2325" t="str">
            <v>PiscesUrolophidae</v>
          </cell>
          <cell r="I2325" t="str">
            <v>ray</v>
          </cell>
          <cell r="K2325" t="str">
            <v>rays</v>
          </cell>
          <cell r="L2325" t="str">
            <v>rays</v>
          </cell>
          <cell r="M2325" t="str">
            <v>rays</v>
          </cell>
          <cell r="N2325" t="str">
            <v>Skates and rays</v>
          </cell>
          <cell r="O2325" t="str">
            <v>Skates and rays</v>
          </cell>
          <cell r="P2325" t="str">
            <v>SKK</v>
          </cell>
        </row>
        <row r="2326">
          <cell r="C2326" t="str">
            <v>Urolophus cruciatus</v>
          </cell>
          <cell r="D2326" t="str">
            <v>Pisces</v>
          </cell>
          <cell r="E2326" t="str">
            <v>Urolophidae</v>
          </cell>
          <cell r="F2326">
            <v>37018880</v>
          </cell>
          <cell r="G2326" t="str">
            <v>PiscesUrolophidae</v>
          </cell>
          <cell r="I2326" t="str">
            <v>ray</v>
          </cell>
          <cell r="K2326" t="str">
            <v>rays</v>
          </cell>
          <cell r="L2326" t="str">
            <v>rays</v>
          </cell>
          <cell r="M2326" t="str">
            <v>rays</v>
          </cell>
          <cell r="N2326" t="str">
            <v>Skates and rays</v>
          </cell>
          <cell r="O2326" t="str">
            <v>Skates and rays</v>
          </cell>
          <cell r="P2326" t="str">
            <v>SKK</v>
          </cell>
        </row>
        <row r="2327">
          <cell r="C2327" t="str">
            <v>Urolophus gigas</v>
          </cell>
          <cell r="D2327" t="str">
            <v>Pisces</v>
          </cell>
          <cell r="E2327" t="str">
            <v>Urolophidae</v>
          </cell>
          <cell r="F2327">
            <v>37018880</v>
          </cell>
          <cell r="G2327" t="str">
            <v>PiscesUrolophidae</v>
          </cell>
          <cell r="I2327" t="str">
            <v>ray</v>
          </cell>
          <cell r="K2327" t="str">
            <v>rays</v>
          </cell>
          <cell r="L2327" t="str">
            <v>rays</v>
          </cell>
          <cell r="M2327" t="str">
            <v>rays</v>
          </cell>
          <cell r="N2327" t="str">
            <v>Skates and rays</v>
          </cell>
          <cell r="O2327" t="str">
            <v>Skates and rays</v>
          </cell>
          <cell r="P2327" t="str">
            <v>SKK</v>
          </cell>
        </row>
        <row r="2328">
          <cell r="C2328" t="str">
            <v>Urolophus paucimaculatus</v>
          </cell>
          <cell r="D2328" t="str">
            <v>Pisces</v>
          </cell>
          <cell r="E2328" t="str">
            <v>Urolophidae</v>
          </cell>
          <cell r="F2328">
            <v>37018880</v>
          </cell>
          <cell r="G2328" t="str">
            <v>PiscesUrolophidae</v>
          </cell>
          <cell r="I2328" t="str">
            <v>ray</v>
          </cell>
          <cell r="K2328" t="str">
            <v>rays</v>
          </cell>
          <cell r="L2328" t="str">
            <v>rays</v>
          </cell>
          <cell r="M2328" t="str">
            <v>rays</v>
          </cell>
          <cell r="N2328" t="str">
            <v>Skates and rays</v>
          </cell>
          <cell r="O2328" t="str">
            <v>Skates and rays</v>
          </cell>
          <cell r="P2328" t="str">
            <v>SKK</v>
          </cell>
        </row>
        <row r="2329">
          <cell r="C2329" t="str">
            <v>Urolophus sufflavus</v>
          </cell>
          <cell r="D2329" t="str">
            <v>Pisces</v>
          </cell>
          <cell r="E2329" t="str">
            <v>Urolophidae</v>
          </cell>
          <cell r="F2329">
            <v>37018880</v>
          </cell>
          <cell r="G2329" t="str">
            <v>PiscesUrolophidae</v>
          </cell>
          <cell r="I2329" t="str">
            <v>ray</v>
          </cell>
          <cell r="K2329" t="str">
            <v>rays</v>
          </cell>
          <cell r="L2329" t="str">
            <v>rays</v>
          </cell>
          <cell r="M2329" t="str">
            <v>rays</v>
          </cell>
          <cell r="N2329" t="str">
            <v>Skates and rays</v>
          </cell>
          <cell r="O2329" t="str">
            <v>Skates and rays</v>
          </cell>
          <cell r="P2329" t="str">
            <v>SKK</v>
          </cell>
        </row>
        <row r="2330">
          <cell r="C2330" t="str">
            <v>Trygonoptera testacea</v>
          </cell>
          <cell r="D2330" t="str">
            <v>Pisces</v>
          </cell>
          <cell r="E2330" t="str">
            <v>Urolophidae</v>
          </cell>
          <cell r="F2330">
            <v>37018880</v>
          </cell>
          <cell r="G2330" t="str">
            <v>PiscesUrolophidae</v>
          </cell>
          <cell r="I2330" t="str">
            <v>ray</v>
          </cell>
          <cell r="K2330" t="str">
            <v>rays</v>
          </cell>
          <cell r="L2330" t="str">
            <v>rays</v>
          </cell>
          <cell r="M2330" t="str">
            <v>rays</v>
          </cell>
          <cell r="N2330" t="str">
            <v>Skates and rays</v>
          </cell>
          <cell r="O2330" t="str">
            <v>Skates and rays</v>
          </cell>
          <cell r="P2330" t="str">
            <v>SKK</v>
          </cell>
        </row>
        <row r="2331">
          <cell r="C2331" t="str">
            <v>Urolophus viridis</v>
          </cell>
          <cell r="D2331" t="str">
            <v>Pisces</v>
          </cell>
          <cell r="E2331" t="str">
            <v>Urolophidae</v>
          </cell>
          <cell r="F2331">
            <v>37018880</v>
          </cell>
          <cell r="G2331" t="str">
            <v>PiscesUrolophidae</v>
          </cell>
          <cell r="I2331" t="str">
            <v>ray</v>
          </cell>
          <cell r="K2331" t="str">
            <v>rays</v>
          </cell>
          <cell r="L2331" t="str">
            <v>rays</v>
          </cell>
          <cell r="M2331" t="str">
            <v>rays</v>
          </cell>
          <cell r="N2331" t="str">
            <v>Skates and rays</v>
          </cell>
          <cell r="O2331" t="str">
            <v>Skates and rays</v>
          </cell>
          <cell r="P2331" t="str">
            <v>SKK</v>
          </cell>
        </row>
        <row r="2332">
          <cell r="C2332" t="str">
            <v>Urolophus expansus</v>
          </cell>
          <cell r="D2332" t="str">
            <v>Pisces</v>
          </cell>
          <cell r="E2332" t="str">
            <v>Urolophidae</v>
          </cell>
          <cell r="F2332">
            <v>37018880</v>
          </cell>
          <cell r="G2332" t="str">
            <v>PiscesUrolophidae</v>
          </cell>
          <cell r="I2332" t="str">
            <v>ray</v>
          </cell>
          <cell r="K2332" t="str">
            <v>rays</v>
          </cell>
          <cell r="L2332" t="str">
            <v>rays</v>
          </cell>
          <cell r="M2332" t="str">
            <v>rays</v>
          </cell>
          <cell r="N2332" t="str">
            <v>Skates and rays</v>
          </cell>
          <cell r="O2332" t="str">
            <v>Skates and rays</v>
          </cell>
          <cell r="P2332" t="str">
            <v>SKK</v>
          </cell>
        </row>
        <row r="2333">
          <cell r="C2333" t="str">
            <v>Trygonoptera sp B</v>
          </cell>
          <cell r="D2333" t="str">
            <v>Pisces</v>
          </cell>
          <cell r="E2333" t="str">
            <v>Urolophidae</v>
          </cell>
          <cell r="F2333">
            <v>37018880</v>
          </cell>
          <cell r="G2333" t="str">
            <v>PiscesUrolophidae</v>
          </cell>
          <cell r="I2333" t="str">
            <v>ray</v>
          </cell>
          <cell r="K2333" t="str">
            <v>rays</v>
          </cell>
          <cell r="L2333" t="str">
            <v>rays</v>
          </cell>
          <cell r="M2333" t="str">
            <v>rays</v>
          </cell>
          <cell r="N2333" t="str">
            <v>Skates and rays</v>
          </cell>
          <cell r="O2333" t="str">
            <v>Skates and rays</v>
          </cell>
          <cell r="P2333" t="str">
            <v>SKK</v>
          </cell>
        </row>
        <row r="2334">
          <cell r="C2334" t="str">
            <v>Trygonoptera mucosa</v>
          </cell>
          <cell r="D2334" t="str">
            <v>Pisces</v>
          </cell>
          <cell r="E2334" t="str">
            <v>Urolophidae</v>
          </cell>
          <cell r="F2334">
            <v>37018880</v>
          </cell>
          <cell r="G2334" t="str">
            <v>PiscesUrolophidae</v>
          </cell>
          <cell r="I2334" t="str">
            <v>ray</v>
          </cell>
          <cell r="K2334" t="str">
            <v>rays</v>
          </cell>
          <cell r="L2334" t="str">
            <v>rays</v>
          </cell>
          <cell r="M2334" t="str">
            <v>rays</v>
          </cell>
          <cell r="N2334" t="str">
            <v>Skates and rays</v>
          </cell>
          <cell r="O2334" t="str">
            <v>Skates and rays</v>
          </cell>
          <cell r="P2334" t="str">
            <v>SKK</v>
          </cell>
        </row>
        <row r="2335">
          <cell r="C2335" t="str">
            <v>Urolophus sp B</v>
          </cell>
          <cell r="D2335" t="str">
            <v>Pisces</v>
          </cell>
          <cell r="E2335" t="str">
            <v>Urolophidae</v>
          </cell>
          <cell r="F2335">
            <v>37018880</v>
          </cell>
          <cell r="G2335" t="str">
            <v>PiscesUrolophidae</v>
          </cell>
          <cell r="I2335" t="str">
            <v>ray</v>
          </cell>
          <cell r="K2335" t="str">
            <v>rays</v>
          </cell>
          <cell r="L2335" t="str">
            <v>rays</v>
          </cell>
          <cell r="M2335" t="str">
            <v>rays</v>
          </cell>
          <cell r="N2335" t="str">
            <v>Skates and rays</v>
          </cell>
          <cell r="O2335" t="str">
            <v>Skates and rays</v>
          </cell>
          <cell r="P2335" t="str">
            <v>SKK</v>
          </cell>
        </row>
        <row r="2336">
          <cell r="C2336" t="str">
            <v>Myliobatididae - undifferentiated .. eagle rayss</v>
          </cell>
          <cell r="D2336" t="str">
            <v>Pisces</v>
          </cell>
          <cell r="E2336" t="str">
            <v>Myliobatidae</v>
          </cell>
          <cell r="F2336">
            <v>37018880</v>
          </cell>
          <cell r="G2336" t="str">
            <v>PiscesMyliobatidae</v>
          </cell>
          <cell r="I2336" t="str">
            <v>ray</v>
          </cell>
          <cell r="K2336" t="str">
            <v>rays</v>
          </cell>
          <cell r="L2336" t="str">
            <v>rays</v>
          </cell>
          <cell r="M2336" t="str">
            <v>rays</v>
          </cell>
          <cell r="N2336" t="str">
            <v>Skates and rays</v>
          </cell>
          <cell r="O2336" t="str">
            <v>Skates and rays</v>
          </cell>
          <cell r="P2336" t="str">
            <v>SKK</v>
          </cell>
        </row>
        <row r="2337">
          <cell r="C2337" t="str">
            <v>Myliobatis australis</v>
          </cell>
          <cell r="D2337" t="str">
            <v>Pisces</v>
          </cell>
          <cell r="E2337" t="str">
            <v>Myliobatidae</v>
          </cell>
          <cell r="F2337">
            <v>37018880</v>
          </cell>
          <cell r="G2337" t="str">
            <v>PiscesMyliobatidae</v>
          </cell>
          <cell r="I2337" t="str">
            <v>ray</v>
          </cell>
          <cell r="K2337" t="str">
            <v>rays</v>
          </cell>
          <cell r="L2337" t="str">
            <v>rays</v>
          </cell>
          <cell r="M2337" t="str">
            <v>rays</v>
          </cell>
          <cell r="N2337" t="str">
            <v>Skates and rays</v>
          </cell>
          <cell r="O2337" t="str">
            <v>Skates and rays</v>
          </cell>
          <cell r="P2337" t="str">
            <v>SKK</v>
          </cell>
        </row>
        <row r="2338">
          <cell r="C2338" t="str">
            <v>Manta birostris</v>
          </cell>
          <cell r="D2338" t="str">
            <v>Pisces</v>
          </cell>
          <cell r="E2338">
            <v>37018880</v>
          </cell>
          <cell r="F2338">
            <v>37018880</v>
          </cell>
          <cell r="I2338" t="str">
            <v>ray</v>
          </cell>
          <cell r="K2338" t="str">
            <v>pelagic large predator</v>
          </cell>
          <cell r="L2338" t="str">
            <v>pelagic large predator</v>
          </cell>
          <cell r="M2338" t="str">
            <v>large oceanic planktivore</v>
          </cell>
          <cell r="N2338" t="str">
            <v>Pelagic planktivore large (&gt;100cm)</v>
          </cell>
          <cell r="O2338" t="str">
            <v>Skates and rays</v>
          </cell>
          <cell r="P2338" t="str">
            <v>SKK</v>
          </cell>
        </row>
        <row r="2339">
          <cell r="C2339" t="str">
            <v>Chimaera sp.</v>
          </cell>
          <cell r="D2339" t="str">
            <v>Pisces</v>
          </cell>
          <cell r="E2339" t="str">
            <v>Chimaeridae</v>
          </cell>
          <cell r="F2339">
            <v>37018880</v>
          </cell>
          <cell r="G2339" t="str">
            <v>PiscesChimaeridae</v>
          </cell>
          <cell r="H2339" t="str">
            <v>demersal shark</v>
          </cell>
          <cell r="I2339" t="str">
            <v>demersal shark</v>
          </cell>
          <cell r="J2339" t="str">
            <v>demersal shark</v>
          </cell>
          <cell r="K2339" t="str">
            <v>demersal shark</v>
          </cell>
          <cell r="L2339" t="str">
            <v>demersal shark</v>
          </cell>
          <cell r="M2339" t="str">
            <v xml:space="preserve">coastal invertebrate feeding shark </v>
          </cell>
          <cell r="N2339" t="str">
            <v>Demersal invertebrate feeding shark</v>
          </cell>
          <cell r="O2339" t="str">
            <v>Shelf demersal shark</v>
          </cell>
          <cell r="P2339" t="str">
            <v>SHD</v>
          </cell>
        </row>
        <row r="2340">
          <cell r="C2340" t="str">
            <v>Chimaeridae</v>
          </cell>
          <cell r="D2340" t="str">
            <v>Pisces</v>
          </cell>
          <cell r="E2340">
            <v>37018880</v>
          </cell>
          <cell r="F2340">
            <v>37018880</v>
          </cell>
          <cell r="G2340" t="str">
            <v>Pisces</v>
          </cell>
          <cell r="K2340" t="str">
            <v>demersal shark</v>
          </cell>
          <cell r="L2340" t="str">
            <v>demersal shark</v>
          </cell>
          <cell r="M2340" t="str">
            <v xml:space="preserve">coastal invertebrate feeding shark </v>
          </cell>
          <cell r="N2340" t="str">
            <v>Demersal invertebrate feeding shark</v>
          </cell>
          <cell r="O2340" t="str">
            <v>Shelf demersal shark</v>
          </cell>
          <cell r="P2340" t="str">
            <v>SHD</v>
          </cell>
        </row>
        <row r="2341">
          <cell r="C2341" t="str">
            <v>ghostshark</v>
          </cell>
          <cell r="D2341" t="str">
            <v>Pisces</v>
          </cell>
          <cell r="E2341">
            <v>37018880</v>
          </cell>
          <cell r="F2341" t="str">
            <v>Chimaeridae</v>
          </cell>
          <cell r="G2341" t="str">
            <v>PiscesChimaeridae</v>
          </cell>
          <cell r="K2341" t="str">
            <v>demersal shark</v>
          </cell>
          <cell r="L2341" t="str">
            <v>demersal shark</v>
          </cell>
          <cell r="M2341" t="str">
            <v xml:space="preserve">coastal invertebrate feeding shark </v>
          </cell>
          <cell r="N2341" t="str">
            <v>Demersal invertebrate feeding shark</v>
          </cell>
          <cell r="O2341" t="str">
            <v>Shelf demersal shark</v>
          </cell>
          <cell r="P2341" t="str">
            <v>SHD</v>
          </cell>
        </row>
        <row r="2342">
          <cell r="C2342" t="str">
            <v>Hydrolagus ogilbyi</v>
          </cell>
          <cell r="D2342" t="str">
            <v>Pisces</v>
          </cell>
          <cell r="E2342" t="str">
            <v>Chimaeridae</v>
          </cell>
          <cell r="F2342">
            <v>37018880</v>
          </cell>
          <cell r="G2342" t="str">
            <v>PiscesChimaeridae</v>
          </cell>
          <cell r="I2342" t="str">
            <v>demersal shark</v>
          </cell>
          <cell r="K2342" t="str">
            <v>demersal shark</v>
          </cell>
          <cell r="L2342" t="str">
            <v>demersal shark</v>
          </cell>
          <cell r="M2342" t="str">
            <v xml:space="preserve">coastal invertebrate feeding shark </v>
          </cell>
          <cell r="N2342" t="str">
            <v>Demersal invertebrate feeding shark</v>
          </cell>
          <cell r="O2342" t="str">
            <v>Shelf demersal shark</v>
          </cell>
          <cell r="P2342" t="str">
            <v>SHD</v>
          </cell>
        </row>
        <row r="2343">
          <cell r="C2343" t="str">
            <v>Hydrolagus lemures</v>
          </cell>
          <cell r="D2343" t="str">
            <v>Pisces</v>
          </cell>
          <cell r="E2343" t="str">
            <v>Chimaeridae</v>
          </cell>
          <cell r="F2343">
            <v>37018880</v>
          </cell>
          <cell r="G2343" t="str">
            <v>PiscesChimaeridae</v>
          </cell>
          <cell r="I2343" t="str">
            <v>demersal shark</v>
          </cell>
          <cell r="K2343" t="str">
            <v>demersal shark</v>
          </cell>
          <cell r="L2343" t="str">
            <v>demersal shark</v>
          </cell>
          <cell r="M2343" t="str">
            <v xml:space="preserve">coastal invertebrate feeding shark </v>
          </cell>
          <cell r="N2343" t="str">
            <v>Demersal invertebrate feeding shark</v>
          </cell>
          <cell r="O2343" t="str">
            <v>Shelf demersal shark</v>
          </cell>
          <cell r="P2343" t="str">
            <v>SHD</v>
          </cell>
        </row>
        <row r="2344">
          <cell r="C2344" t="str">
            <v>Chimaera fulva</v>
          </cell>
          <cell r="D2344" t="str">
            <v>Pisces</v>
          </cell>
          <cell r="E2344">
            <v>37018880</v>
          </cell>
          <cell r="F2344">
            <v>37018880</v>
          </cell>
          <cell r="K2344" t="str">
            <v>demersal shark</v>
          </cell>
          <cell r="L2344" t="str">
            <v>demersal shark</v>
          </cell>
          <cell r="M2344" t="str">
            <v xml:space="preserve">coastal invertebrate feeding shark </v>
          </cell>
          <cell r="N2344" t="str">
            <v>Demersal invertebrate feeding shark</v>
          </cell>
          <cell r="O2344" t="str">
            <v>Shelf demersal shark</v>
          </cell>
          <cell r="P2344" t="str">
            <v>SHD</v>
          </cell>
        </row>
        <row r="2345">
          <cell r="C2345" t="str">
            <v>Hydrolagus homonycteris</v>
          </cell>
          <cell r="D2345" t="str">
            <v>Pisces</v>
          </cell>
          <cell r="E2345" t="str">
            <v>Chimaeridae</v>
          </cell>
          <cell r="F2345">
            <v>37018880</v>
          </cell>
          <cell r="G2345" t="str">
            <v>PiscesChimaeridae</v>
          </cell>
          <cell r="I2345" t="str">
            <v>demersal shark</v>
          </cell>
          <cell r="K2345" t="str">
            <v>demersal shark</v>
          </cell>
          <cell r="L2345" t="str">
            <v>demersal shark</v>
          </cell>
          <cell r="M2345" t="str">
            <v>demersal shark</v>
          </cell>
          <cell r="N2345" t="str">
            <v>Demersal invertebrate feeding shark</v>
          </cell>
          <cell r="O2345" t="str">
            <v>Shelf demersal shark</v>
          </cell>
          <cell r="P2345" t="str">
            <v>SHD</v>
          </cell>
        </row>
        <row r="2346">
          <cell r="C2346" t="str">
            <v>Hydrolagus trolli</v>
          </cell>
          <cell r="F2346">
            <v>1862.9499999999998</v>
          </cell>
          <cell r="J2346" t="str">
            <v>Deep demersal shark</v>
          </cell>
          <cell r="O2346" t="str">
            <v>Deep demersal shark</v>
          </cell>
          <cell r="P2346" t="str">
            <v>SHD</v>
          </cell>
        </row>
        <row r="2347">
          <cell r="C2347" t="str">
            <v>Callorhinchidae - undifferenti</v>
          </cell>
          <cell r="D2347" t="str">
            <v>Pisces</v>
          </cell>
          <cell r="E2347" t="str">
            <v>Chimaeridae</v>
          </cell>
          <cell r="F2347">
            <v>1862.94921875</v>
          </cell>
          <cell r="G2347" t="str">
            <v>PiscesChimaeridae</v>
          </cell>
          <cell r="I2347" t="str">
            <v>demersal shark</v>
          </cell>
          <cell r="K2347" t="str">
            <v>demersal shark</v>
          </cell>
          <cell r="L2347" t="str">
            <v>demersal shark</v>
          </cell>
          <cell r="M2347" t="str">
            <v xml:space="preserve">coastal invertebrate feeding shark </v>
          </cell>
          <cell r="N2347" t="str">
            <v>Demersal invertebrate feeding shark</v>
          </cell>
          <cell r="O2347" t="str">
            <v>Shelf demersal shark</v>
          </cell>
          <cell r="P2347" t="str">
            <v>SHD</v>
          </cell>
        </row>
        <row r="2348">
          <cell r="C2348" t="str">
            <v>Callorhinchus milii</v>
          </cell>
          <cell r="D2348" t="str">
            <v>Pisces</v>
          </cell>
          <cell r="E2348" t="str">
            <v>Chimaeridae</v>
          </cell>
          <cell r="F2348">
            <v>1862.94921875</v>
          </cell>
          <cell r="G2348" t="str">
            <v>PiscesChimaeridae</v>
          </cell>
          <cell r="I2348" t="str">
            <v>demersal shark</v>
          </cell>
          <cell r="K2348" t="str">
            <v>demersal shark</v>
          </cell>
          <cell r="L2348" t="str">
            <v>demersal shark</v>
          </cell>
          <cell r="M2348" t="str">
            <v xml:space="preserve">coastal invertebrate feeding shark </v>
          </cell>
          <cell r="N2348" t="str">
            <v>Demersal invertebrate feeding shark</v>
          </cell>
          <cell r="O2348" t="str">
            <v>Shelf demersal shark</v>
          </cell>
          <cell r="P2348" t="str">
            <v>SHD</v>
          </cell>
        </row>
        <row r="2349">
          <cell r="C2349" t="str">
            <v>Harriotta raleighana</v>
          </cell>
          <cell r="D2349" t="str">
            <v>Pisces</v>
          </cell>
          <cell r="E2349" t="str">
            <v>Chimaeridae</v>
          </cell>
          <cell r="F2349">
            <v>1862.94921875</v>
          </cell>
          <cell r="G2349" t="str">
            <v>PiscesChimaeridae</v>
          </cell>
          <cell r="I2349" t="str">
            <v>demersal shark</v>
          </cell>
          <cell r="K2349" t="str">
            <v>demersal shark</v>
          </cell>
          <cell r="L2349" t="str">
            <v>demersal shark</v>
          </cell>
          <cell r="M2349" t="str">
            <v>demersal shark</v>
          </cell>
          <cell r="N2349" t="str">
            <v>Demersal invertebrate feeding shark</v>
          </cell>
          <cell r="O2349" t="str">
            <v>Shelf demersal shark</v>
          </cell>
          <cell r="P2349" t="str">
            <v>SHD</v>
          </cell>
        </row>
        <row r="2350">
          <cell r="C2350" t="str">
            <v>Rhinochimaera pacifica</v>
          </cell>
          <cell r="D2350" t="str">
            <v>Pisces</v>
          </cell>
          <cell r="E2350" t="str">
            <v>Chimaeridae</v>
          </cell>
          <cell r="F2350">
            <v>1862.94921875</v>
          </cell>
          <cell r="G2350" t="str">
            <v>PiscesChimaeridae</v>
          </cell>
          <cell r="I2350" t="str">
            <v>demersal shark</v>
          </cell>
          <cell r="K2350" t="str">
            <v>demersal shark</v>
          </cell>
          <cell r="L2350" t="str">
            <v>demersal shark</v>
          </cell>
          <cell r="M2350" t="str">
            <v>demersal shark</v>
          </cell>
          <cell r="N2350" t="str">
            <v>Demersal invertebrate feeding shark</v>
          </cell>
          <cell r="O2350" t="str">
            <v>Shelf demersal shark</v>
          </cell>
          <cell r="P2350" t="str">
            <v>SHD</v>
          </cell>
        </row>
        <row r="2351">
          <cell r="C2351" t="str">
            <v>Megalops cyprinoides</v>
          </cell>
          <cell r="D2351" t="str">
            <v>Megalopidae</v>
          </cell>
          <cell r="E2351">
            <v>1862.94921875</v>
          </cell>
          <cell r="F2351">
            <v>1862.94921875</v>
          </cell>
          <cell r="N2351" t="str">
            <v>Pelagic piscivore medium (30-100cm)</v>
          </cell>
          <cell r="O2351" t="str">
            <v>Shelf pelagic piscivore large</v>
          </cell>
          <cell r="P2351" t="str">
            <v>FVS</v>
          </cell>
        </row>
        <row r="2352">
          <cell r="C2352" t="str">
            <v>Anguillidae</v>
          </cell>
          <cell r="D2352" t="str">
            <v>Pisces</v>
          </cell>
          <cell r="E2352" t="str">
            <v>Anguillidae</v>
          </cell>
          <cell r="F2352">
            <v>1862.94921875</v>
          </cell>
          <cell r="G2352" t="str">
            <v>PiscesAnguillidae</v>
          </cell>
          <cell r="H2352" t="str">
            <v>eels</v>
          </cell>
          <cell r="I2352" t="str">
            <v>eels</v>
          </cell>
          <cell r="K2352" t="str">
            <v>shelf medium invertebrate feeder</v>
          </cell>
          <cell r="L2352" t="str">
            <v>shelf medium invertebrate feeder</v>
          </cell>
          <cell r="M2352" t="str">
            <v xml:space="preserve">shelf invertebrate feeder medium </v>
          </cell>
          <cell r="N2352" t="str">
            <v xml:space="preserve">Demersal invertebrate feeder medium (30-100cm) </v>
          </cell>
          <cell r="O2352" t="str">
            <v>Shelf demersal invertivores large</v>
          </cell>
          <cell r="P2352" t="str">
            <v>FDS</v>
          </cell>
        </row>
        <row r="2353">
          <cell r="C2353" t="str">
            <v>Anguilla australis</v>
          </cell>
          <cell r="D2353" t="str">
            <v>Pisces</v>
          </cell>
          <cell r="F2353">
            <v>1862.94921875</v>
          </cell>
          <cell r="G2353" t="str">
            <v>Pisces</v>
          </cell>
          <cell r="K2353" t="str">
            <v>shelf medium invertebrate feeder</v>
          </cell>
          <cell r="L2353" t="str">
            <v>shelf medium invertebrate feeder</v>
          </cell>
          <cell r="M2353" t="str">
            <v xml:space="preserve">shelf invertebrate feeder medium </v>
          </cell>
          <cell r="N2353" t="str">
            <v xml:space="preserve">Demersal invertebrate feeder medium (30-100cm) </v>
          </cell>
          <cell r="O2353" t="str">
            <v>Shelf demersal invertivores large</v>
          </cell>
          <cell r="P2353" t="str">
            <v>FDS</v>
          </cell>
        </row>
        <row r="2354">
          <cell r="C2354" t="str">
            <v>Anguilla reinhardtii</v>
          </cell>
          <cell r="D2354">
            <v>1862.94921875</v>
          </cell>
          <cell r="E2354">
            <v>1862.94921875</v>
          </cell>
          <cell r="O2354" t="str">
            <v>Shelf demersal invertivores large</v>
          </cell>
          <cell r="P2354" t="str">
            <v>FDS</v>
          </cell>
        </row>
        <row r="2355">
          <cell r="C2355" t="str">
            <v>Leptocephalus spp. larvae</v>
          </cell>
          <cell r="D2355" t="str">
            <v>Pisces</v>
          </cell>
          <cell r="F2355">
            <v>1862.94921875</v>
          </cell>
          <cell r="G2355" t="str">
            <v>PiscesLeptocephalus spp. larvae</v>
          </cell>
          <cell r="N2355" t="str">
            <v>Large zooplankton</v>
          </cell>
          <cell r="O2355" t="str">
            <v>Large zooplankton (carnivorous)</v>
          </cell>
          <cell r="P2355" t="str">
            <v>ZL</v>
          </cell>
        </row>
        <row r="2356">
          <cell r="C2356" t="str">
            <v>unidentified eel species</v>
          </cell>
          <cell r="D2356" t="str">
            <v>Pisces</v>
          </cell>
          <cell r="E2356">
            <v>1862.94921875</v>
          </cell>
          <cell r="F2356">
            <v>1862.94921875</v>
          </cell>
          <cell r="G2356" t="str">
            <v>Pisces</v>
          </cell>
          <cell r="K2356" t="str">
            <v>shelf medium invertebrate feeder</v>
          </cell>
          <cell r="L2356" t="str">
            <v>shelf medium invertebrate feeder</v>
          </cell>
          <cell r="M2356" t="str">
            <v xml:space="preserve">shelf invertebrate feeder medium </v>
          </cell>
          <cell r="N2356" t="str">
            <v xml:space="preserve">Demersal invertebrate feeder medium (30-100cm) </v>
          </cell>
          <cell r="O2356" t="str">
            <v>Shelf demersal invertivores large</v>
          </cell>
          <cell r="P2356" t="str">
            <v>FDS</v>
          </cell>
        </row>
        <row r="2357">
          <cell r="C2357" t="str">
            <v>Gymnothorax sp.</v>
          </cell>
          <cell r="D2357" t="str">
            <v>Pisces</v>
          </cell>
          <cell r="F2357" t="str">
            <v>Muraenidae</v>
          </cell>
          <cell r="G2357" t="str">
            <v>PiscesMuraenidae</v>
          </cell>
          <cell r="H2357" t="str">
            <v>eels</v>
          </cell>
          <cell r="I2357" t="str">
            <v>eels</v>
          </cell>
          <cell r="K2357" t="str">
            <v>shelf medium invertebrate feeder</v>
          </cell>
          <cell r="L2357" t="str">
            <v>shelf medium invertebrate feeder</v>
          </cell>
          <cell r="M2357" t="str">
            <v xml:space="preserve">shelf invertebrate feeder medium </v>
          </cell>
          <cell r="N2357" t="str">
            <v xml:space="preserve">Demersal invertebrate feeder medium (30-100cm) </v>
          </cell>
          <cell r="O2357" t="str">
            <v>Shelf demersal invertivores large</v>
          </cell>
          <cell r="P2357" t="str">
            <v>FDS</v>
          </cell>
        </row>
        <row r="2358">
          <cell r="C2358" t="str">
            <v>Muraenesox bagio</v>
          </cell>
          <cell r="D2358" t="str">
            <v>Pisces</v>
          </cell>
          <cell r="E2358">
            <v>1862.94921875</v>
          </cell>
          <cell r="F2358" t="str">
            <v>Muraenidae</v>
          </cell>
          <cell r="G2358" t="str">
            <v>PiscesMuraenidae</v>
          </cell>
          <cell r="H2358" t="str">
            <v>eels</v>
          </cell>
          <cell r="I2358" t="str">
            <v>eels</v>
          </cell>
          <cell r="K2358" t="str">
            <v>shelf medium invertebrate feeder</v>
          </cell>
          <cell r="L2358" t="str">
            <v>shelf medium invertebrate feeder</v>
          </cell>
          <cell r="M2358" t="str">
            <v xml:space="preserve">shelf invertebrate feeder medium </v>
          </cell>
          <cell r="N2358" t="str">
            <v xml:space="preserve">Demersal invertebrate feeder medium (30-100cm) </v>
          </cell>
          <cell r="O2358" t="str">
            <v>Shelf demersal invertivores large</v>
          </cell>
          <cell r="P2358" t="str">
            <v>FDS</v>
          </cell>
        </row>
        <row r="2359">
          <cell r="C2359" t="str">
            <v>Venefica proboscoidea</v>
          </cell>
          <cell r="N2359" t="str">
            <v xml:space="preserve">Demersal invertebrate feeder medium (30-100cm) </v>
          </cell>
          <cell r="O2359" t="str">
            <v>Deep demersal invertivore large</v>
          </cell>
          <cell r="P2359" t="str">
            <v>FDD</v>
          </cell>
        </row>
        <row r="2360">
          <cell r="C2360" t="str">
            <v>Venefica proboscidea</v>
          </cell>
          <cell r="N2360" t="str">
            <v xml:space="preserve">Demersal invertebrate feeder medium (30-100cm) </v>
          </cell>
          <cell r="O2360" t="str">
            <v>Deep demersal invertivore large</v>
          </cell>
          <cell r="P2360" t="str">
            <v>FDD</v>
          </cell>
        </row>
        <row r="2361">
          <cell r="C2361" t="str">
            <v>Congridae, Colocongridae - undifferentiated</v>
          </cell>
          <cell r="D2361">
            <v>1862.94921875</v>
          </cell>
          <cell r="E2361">
            <v>1862.94921875</v>
          </cell>
          <cell r="O2361" t="str">
            <v>Shelf demersal invertivores large</v>
          </cell>
          <cell r="P2361" t="str">
            <v>FDS</v>
          </cell>
        </row>
        <row r="2362">
          <cell r="C2362" t="str">
            <v>Conger wilsoni</v>
          </cell>
          <cell r="D2362" t="str">
            <v>Pisces</v>
          </cell>
          <cell r="E2362" t="str">
            <v>Congridae</v>
          </cell>
          <cell r="F2362">
            <v>1862.94921875</v>
          </cell>
          <cell r="G2362" t="str">
            <v>PiscesCongridae</v>
          </cell>
          <cell r="K2362" t="str">
            <v>shelf large invertebrate feeder</v>
          </cell>
          <cell r="L2362" t="str">
            <v>shelf large invertebrate feeder</v>
          </cell>
          <cell r="M2362" t="str">
            <v>shelf large invertebrate feeder</v>
          </cell>
          <cell r="N2362" t="str">
            <v>Demersal invertebrate feeder large (&gt;100cm)</v>
          </cell>
          <cell r="O2362" t="str">
            <v>Shelf demersal invertivores large</v>
          </cell>
          <cell r="P2362" t="str">
            <v>FDS</v>
          </cell>
        </row>
        <row r="2363">
          <cell r="C2363" t="str">
            <v>Gnathophis longicauda</v>
          </cell>
          <cell r="D2363" t="str">
            <v>Pisces</v>
          </cell>
          <cell r="E2363" t="str">
            <v>Congridae</v>
          </cell>
          <cell r="F2363">
            <v>1862.94921875</v>
          </cell>
          <cell r="G2363" t="str">
            <v>PiscesCongridae</v>
          </cell>
          <cell r="H2363" t="str">
            <v>eels</v>
          </cell>
          <cell r="I2363" t="str">
            <v>eels</v>
          </cell>
          <cell r="K2363" t="str">
            <v>shelf medium invertebrate feeder</v>
          </cell>
          <cell r="L2363" t="str">
            <v>shelf medium invertebrate feeder</v>
          </cell>
          <cell r="M2363" t="str">
            <v xml:space="preserve">shelf invertebrate feeder medium </v>
          </cell>
          <cell r="N2363" t="str">
            <v xml:space="preserve">Demersal invertebrate feeder medium (30-100cm) </v>
          </cell>
          <cell r="O2363" t="str">
            <v>Shelf demersal invertivores large</v>
          </cell>
          <cell r="P2363" t="str">
            <v>FDS</v>
          </cell>
        </row>
        <row r="2364">
          <cell r="C2364" t="str">
            <v>Conger verreauxi</v>
          </cell>
          <cell r="D2364" t="str">
            <v>Pisces</v>
          </cell>
          <cell r="E2364" t="str">
            <v>Congridae</v>
          </cell>
          <cell r="F2364">
            <v>1862.94921875</v>
          </cell>
          <cell r="G2364" t="str">
            <v>PiscesCongridae</v>
          </cell>
          <cell r="H2364" t="str">
            <v>eels</v>
          </cell>
          <cell r="I2364" t="str">
            <v>eels</v>
          </cell>
          <cell r="K2364" t="str">
            <v>shelf large invertebrate feeder</v>
          </cell>
          <cell r="L2364" t="str">
            <v>shelf large invertebrate feeder</v>
          </cell>
          <cell r="M2364" t="str">
            <v>shelf large invertebrate feeder</v>
          </cell>
          <cell r="N2364" t="str">
            <v>Demersal invertebrate feeder large (&gt;100cm)</v>
          </cell>
          <cell r="O2364" t="str">
            <v>Shelf demersal invertivores large</v>
          </cell>
          <cell r="P2364" t="str">
            <v>FDS</v>
          </cell>
        </row>
        <row r="2365">
          <cell r="C2365" t="str">
            <v>Bassanago bulbiceps</v>
          </cell>
          <cell r="D2365" t="str">
            <v>Pisces</v>
          </cell>
          <cell r="E2365" t="str">
            <v>Congridae</v>
          </cell>
          <cell r="F2365">
            <v>1862.94921875</v>
          </cell>
          <cell r="G2365" t="str">
            <v>PiscesCongridae</v>
          </cell>
          <cell r="H2365" t="str">
            <v>benthic fish</v>
          </cell>
          <cell r="I2365" t="str">
            <v>large omnivore</v>
          </cell>
          <cell r="J2365" t="str">
            <v>large omnivore</v>
          </cell>
          <cell r="K2365" t="str">
            <v>slope large invertebrate feeder</v>
          </cell>
          <cell r="L2365" t="str">
            <v>slope large invertebrate feeder</v>
          </cell>
          <cell r="M2365" t="str">
            <v>slope large invertebrate feeder</v>
          </cell>
          <cell r="N2365" t="str">
            <v>Demersal invertebrate feeder large (&gt;100cm)</v>
          </cell>
          <cell r="O2365" t="str">
            <v>Deep demersal invertivore large</v>
          </cell>
          <cell r="P2365" t="str">
            <v>FDD</v>
          </cell>
        </row>
        <row r="2366">
          <cell r="C2366" t="str">
            <v>Bassanago hirsutus</v>
          </cell>
          <cell r="D2366" t="str">
            <v>Pisces</v>
          </cell>
          <cell r="E2366" t="str">
            <v>Congridae</v>
          </cell>
          <cell r="F2366">
            <v>1862.94921875</v>
          </cell>
          <cell r="G2366" t="str">
            <v>PiscesCongridae</v>
          </cell>
          <cell r="H2366" t="str">
            <v>eels</v>
          </cell>
          <cell r="I2366" t="str">
            <v>eels</v>
          </cell>
          <cell r="K2366" t="str">
            <v>slope large invertebrate feeder</v>
          </cell>
          <cell r="L2366" t="str">
            <v>slope large invertebrate feeder</v>
          </cell>
          <cell r="M2366" t="str">
            <v>slope large invertebrate feeder</v>
          </cell>
          <cell r="N2366" t="str">
            <v>Demersal invertebrate feeder large (&gt;100cm)</v>
          </cell>
          <cell r="O2366" t="str">
            <v>Deep demersal invertivore large</v>
          </cell>
          <cell r="P2366" t="str">
            <v>FDD</v>
          </cell>
        </row>
        <row r="2367">
          <cell r="C2367" t="str">
            <v>Gnathophis umbrellabius</v>
          </cell>
          <cell r="N2367" t="str">
            <v>Demersal invertebrate feeder small (&lt;30cm)</v>
          </cell>
          <cell r="O2367" t="str">
            <v>Shelf demersal invertivores small</v>
          </cell>
          <cell r="P2367" t="str">
            <v>FDS</v>
          </cell>
        </row>
        <row r="2368">
          <cell r="C2368" t="str">
            <v>Gnathophis melanocoelus</v>
          </cell>
          <cell r="N2368" t="str">
            <v>Demersal invertebrate feeder small (&lt;30cm)</v>
          </cell>
          <cell r="O2368" t="str">
            <v>Shelf demersal invertivores small</v>
          </cell>
          <cell r="P2368" t="str">
            <v>FDS</v>
          </cell>
        </row>
        <row r="2369">
          <cell r="C2369" t="str">
            <v>Gnathophis sp.</v>
          </cell>
          <cell r="D2369" t="str">
            <v>Pisces</v>
          </cell>
          <cell r="E2369" t="str">
            <v>Congridae</v>
          </cell>
          <cell r="F2369">
            <v>1862.94921875</v>
          </cell>
          <cell r="G2369" t="str">
            <v>PiscesCongridae</v>
          </cell>
          <cell r="H2369" t="str">
            <v>benthic fish</v>
          </cell>
          <cell r="I2369" t="str">
            <v>large omnivore</v>
          </cell>
          <cell r="J2369" t="str">
            <v>large omnivore</v>
          </cell>
          <cell r="K2369" t="str">
            <v>shelf medium invertebrate feeder</v>
          </cell>
          <cell r="L2369" t="str">
            <v>shelf medium invertebrate feeder</v>
          </cell>
          <cell r="M2369" t="str">
            <v xml:space="preserve">shelf invertebrate feeder medium </v>
          </cell>
          <cell r="N2369" t="str">
            <v xml:space="preserve">Demersal invertebrate feeder medium (30-100cm) </v>
          </cell>
          <cell r="O2369" t="str">
            <v>Shelf demersal invertivores large</v>
          </cell>
          <cell r="P2369" t="str">
            <v>FDS</v>
          </cell>
        </row>
        <row r="2370">
          <cell r="C2370" t="str">
            <v>Gnathophis spp.</v>
          </cell>
          <cell r="D2370" t="str">
            <v>Pisces</v>
          </cell>
          <cell r="E2370" t="str">
            <v>Congridae</v>
          </cell>
          <cell r="F2370">
            <v>1862.94921875</v>
          </cell>
          <cell r="G2370" t="str">
            <v>PiscesCongridae</v>
          </cell>
          <cell r="K2370" t="str">
            <v>shelf medium invertebrate feeder</v>
          </cell>
          <cell r="L2370" t="str">
            <v>shelf medium invertebrate feeder</v>
          </cell>
          <cell r="M2370" t="str">
            <v xml:space="preserve">shelf invertebrate feeder medium </v>
          </cell>
          <cell r="N2370" t="str">
            <v xml:space="preserve">Demersal invertebrate feeder medium (30-100cm) </v>
          </cell>
          <cell r="O2370" t="str">
            <v>Shelf demersal invertivores large</v>
          </cell>
          <cell r="P2370" t="str">
            <v>FDS</v>
          </cell>
        </row>
        <row r="2371">
          <cell r="C2371" t="str">
            <v>Bassanago sp.</v>
          </cell>
          <cell r="D2371" t="str">
            <v>Pisces</v>
          </cell>
          <cell r="E2371" t="str">
            <v>Congridae</v>
          </cell>
          <cell r="F2371">
            <v>1862.94921875</v>
          </cell>
          <cell r="G2371" t="str">
            <v>PiscesCongridae</v>
          </cell>
          <cell r="H2371" t="str">
            <v>benthic fish</v>
          </cell>
          <cell r="I2371" t="str">
            <v>large omnivore</v>
          </cell>
          <cell r="J2371" t="str">
            <v>large omnivore</v>
          </cell>
          <cell r="K2371" t="str">
            <v>slope large invertebrate feeder</v>
          </cell>
          <cell r="L2371" t="str">
            <v>shelf large invertebrate feeder</v>
          </cell>
          <cell r="M2371" t="str">
            <v>slope large invertebrate feeder</v>
          </cell>
          <cell r="N2371" t="str">
            <v xml:space="preserve">Demersal invertebrate feeder medium (30-100cm) </v>
          </cell>
          <cell r="O2371" t="str">
            <v>Deep demersal invertivore large</v>
          </cell>
          <cell r="P2371" t="str">
            <v>FDD</v>
          </cell>
        </row>
        <row r="2372">
          <cell r="C2372" t="str">
            <v>Bassanago sp. 5</v>
          </cell>
          <cell r="D2372" t="str">
            <v>Pisces</v>
          </cell>
          <cell r="E2372" t="str">
            <v>Congridae</v>
          </cell>
          <cell r="F2372">
            <v>1862.94921875</v>
          </cell>
          <cell r="G2372" t="str">
            <v>PiscesCongridae</v>
          </cell>
          <cell r="H2372" t="str">
            <v>benthic fish</v>
          </cell>
          <cell r="I2372" t="str">
            <v>large omnivore</v>
          </cell>
          <cell r="J2372" t="str">
            <v>large omnivore</v>
          </cell>
          <cell r="K2372" t="str">
            <v>slope large invertebrate feeder</v>
          </cell>
          <cell r="L2372" t="str">
            <v>slope large invertebrate feeder</v>
          </cell>
          <cell r="M2372" t="str">
            <v>slope large invertebrate feeder</v>
          </cell>
          <cell r="N2372" t="str">
            <v xml:space="preserve">Demersal invertebrate feeder medium (30-100cm) </v>
          </cell>
          <cell r="O2372" t="str">
            <v>Deep demersal invertivore large</v>
          </cell>
          <cell r="P2372" t="str">
            <v>FDD</v>
          </cell>
        </row>
        <row r="2373">
          <cell r="C2373" t="str">
            <v>Bassanago sp. 6</v>
          </cell>
          <cell r="D2373" t="str">
            <v>Pisces</v>
          </cell>
          <cell r="E2373" t="str">
            <v>Congridae</v>
          </cell>
          <cell r="F2373">
            <v>1862.94921875</v>
          </cell>
          <cell r="G2373" t="str">
            <v>PiscesCongridae</v>
          </cell>
          <cell r="H2373" t="str">
            <v>benthic fish</v>
          </cell>
          <cell r="I2373" t="str">
            <v>large omnivore</v>
          </cell>
          <cell r="J2373" t="str">
            <v>large omnivore</v>
          </cell>
          <cell r="K2373" t="str">
            <v>slope large invertebrate feeder</v>
          </cell>
          <cell r="L2373" t="str">
            <v>slope large invertebrate feeder</v>
          </cell>
          <cell r="M2373" t="str">
            <v>slope large invertebrate feeder</v>
          </cell>
          <cell r="N2373" t="str">
            <v xml:space="preserve">Demersal invertebrate feeder medium (30-100cm) </v>
          </cell>
          <cell r="O2373" t="str">
            <v>Deep demersal invertivore large</v>
          </cell>
          <cell r="P2373" t="str">
            <v>FDD</v>
          </cell>
        </row>
        <row r="2374">
          <cell r="C2374" t="str">
            <v>fish cf. Bassanago sp.</v>
          </cell>
          <cell r="D2374" t="str">
            <v>Pisces</v>
          </cell>
          <cell r="E2374" t="str">
            <v>Congridae</v>
          </cell>
          <cell r="F2374">
            <v>1862.94921875</v>
          </cell>
          <cell r="G2374" t="str">
            <v>PiscesCongridae</v>
          </cell>
          <cell r="H2374" t="str">
            <v>benthic fish</v>
          </cell>
          <cell r="I2374" t="str">
            <v>large omnivore</v>
          </cell>
          <cell r="J2374" t="str">
            <v>large omnivore</v>
          </cell>
          <cell r="K2374" t="str">
            <v>shelf large invertebrate feeder</v>
          </cell>
          <cell r="L2374" t="str">
            <v>shelf large invertebrate feeder</v>
          </cell>
          <cell r="M2374" t="str">
            <v>shelf large invertebrate feeder</v>
          </cell>
          <cell r="N2374" t="str">
            <v xml:space="preserve">Demersal invertebrate feeder medium (30-100cm) </v>
          </cell>
          <cell r="O2374" t="str">
            <v>Shelf demersal invertivores large</v>
          </cell>
          <cell r="P2374" t="str">
            <v>FDS</v>
          </cell>
        </row>
        <row r="2375">
          <cell r="C2375" t="str">
            <v>Bassanago spp.</v>
          </cell>
          <cell r="N2375" t="str">
            <v xml:space="preserve">Demersal invertebrate feeder medium (30-100cm) </v>
          </cell>
          <cell r="O2375" t="str">
            <v>Deep demersal invertivore large</v>
          </cell>
          <cell r="P2375" t="str">
            <v>FDD</v>
          </cell>
        </row>
        <row r="2376">
          <cell r="C2376" t="str">
            <v>Congridae 2</v>
          </cell>
          <cell r="D2376" t="str">
            <v>Pisces</v>
          </cell>
          <cell r="E2376" t="str">
            <v>Congridae</v>
          </cell>
          <cell r="F2376">
            <v>1862.94921875</v>
          </cell>
          <cell r="G2376" t="str">
            <v>PiscesCongridae</v>
          </cell>
          <cell r="H2376" t="str">
            <v>benthic fish</v>
          </cell>
          <cell r="I2376" t="str">
            <v>large omnivore</v>
          </cell>
          <cell r="J2376" t="str">
            <v>large omnivore</v>
          </cell>
          <cell r="K2376" t="str">
            <v>slope large invertebrate feeder</v>
          </cell>
          <cell r="L2376" t="str">
            <v>slope large invertebrate feeder</v>
          </cell>
          <cell r="M2376" t="str">
            <v>slope large invertebrate feeder</v>
          </cell>
          <cell r="N2376" t="str">
            <v xml:space="preserve">Demersal invertebrate feeder medium (30-100cm) </v>
          </cell>
          <cell r="O2376" t="str">
            <v>Deep demersal invertivore large</v>
          </cell>
          <cell r="P2376" t="str">
            <v>FDD</v>
          </cell>
        </row>
        <row r="2377">
          <cell r="C2377" t="str">
            <v>Congridae</v>
          </cell>
          <cell r="D2377" t="str">
            <v>Pisces</v>
          </cell>
          <cell r="E2377" t="str">
            <v>Congridae</v>
          </cell>
          <cell r="F2377">
            <v>1862.94921875</v>
          </cell>
          <cell r="G2377" t="str">
            <v>PiscesCongridae</v>
          </cell>
          <cell r="H2377" t="str">
            <v>eels</v>
          </cell>
          <cell r="I2377" t="str">
            <v>eels</v>
          </cell>
          <cell r="K2377" t="str">
            <v>slope large invertebrate feeder</v>
          </cell>
          <cell r="L2377" t="str">
            <v>slope large invertebrate feeder</v>
          </cell>
          <cell r="M2377" t="str">
            <v>slope large invertebrate feeder</v>
          </cell>
          <cell r="N2377" t="str">
            <v xml:space="preserve">Demersal invertebrate feeder medium (30-100cm) </v>
          </cell>
          <cell r="O2377" t="str">
            <v>Deep demersal invertivore large</v>
          </cell>
          <cell r="P2377" t="str">
            <v>FDD</v>
          </cell>
        </row>
        <row r="2378">
          <cell r="C2378" t="str">
            <v>fish (eel-like)</v>
          </cell>
          <cell r="D2378" t="str">
            <v>Pisces</v>
          </cell>
          <cell r="E2378" t="str">
            <v>Congridae</v>
          </cell>
          <cell r="F2378">
            <v>1862.94921875</v>
          </cell>
          <cell r="G2378" t="str">
            <v>PiscesCongridae</v>
          </cell>
          <cell r="H2378" t="str">
            <v>benthic fish</v>
          </cell>
          <cell r="I2378" t="str">
            <v>large omnivore</v>
          </cell>
          <cell r="J2378" t="str">
            <v>large omnivore</v>
          </cell>
          <cell r="K2378" t="str">
            <v>shelf large invertebrate feeder</v>
          </cell>
          <cell r="L2378" t="str">
            <v>shelf large invertebrate feeder</v>
          </cell>
          <cell r="M2378" t="str">
            <v>shelf large invertebrate feeder</v>
          </cell>
          <cell r="N2378" t="str">
            <v xml:space="preserve">Demersal invertebrate feeder medium (30-100cm) </v>
          </cell>
          <cell r="O2378" t="str">
            <v>Shelf demersal invertivores large</v>
          </cell>
          <cell r="P2378" t="str">
            <v>FDS</v>
          </cell>
        </row>
        <row r="2379">
          <cell r="C2379" t="str">
            <v>Congridae, Colocongridae - undifferentiated</v>
          </cell>
          <cell r="D2379" t="str">
            <v>Pisces</v>
          </cell>
          <cell r="G2379" t="str">
            <v>Pisces</v>
          </cell>
          <cell r="K2379" t="str">
            <v>shelf medium invertebrate feeder</v>
          </cell>
          <cell r="L2379" t="str">
            <v>shelf medium invertebrate feeder</v>
          </cell>
          <cell r="M2379" t="str">
            <v xml:space="preserve">shelf invertebrate feeder medium </v>
          </cell>
          <cell r="N2379" t="str">
            <v xml:space="preserve">Demersal invertebrate feeder medium (30-100cm) </v>
          </cell>
          <cell r="O2379" t="str">
            <v>Shelf demersal invertivores large</v>
          </cell>
          <cell r="P2379" t="str">
            <v>FDS</v>
          </cell>
        </row>
        <row r="2380">
          <cell r="C2380" t="str">
            <v>Congridae - undifferentiated</v>
          </cell>
          <cell r="D2380" t="str">
            <v>Pisces</v>
          </cell>
          <cell r="E2380" t="str">
            <v>Congridae</v>
          </cell>
          <cell r="G2380" t="str">
            <v>PiscesCongridae</v>
          </cell>
          <cell r="K2380" t="str">
            <v>shelf medium invertebrate feeder</v>
          </cell>
          <cell r="L2380" t="str">
            <v>shelf medium invertebrate feeder</v>
          </cell>
          <cell r="M2380" t="str">
            <v xml:space="preserve">shelf invertebrate feeder medium </v>
          </cell>
          <cell r="N2380" t="str">
            <v xml:space="preserve">Demersal invertebrate feeder medium (30-100cm) </v>
          </cell>
          <cell r="O2380" t="str">
            <v>Shelf demersal invertivore large</v>
          </cell>
          <cell r="P2380" t="str">
            <v>FDS</v>
          </cell>
        </row>
        <row r="2381">
          <cell r="C2381" t="str">
            <v>Glass eel</v>
          </cell>
          <cell r="D2381" t="str">
            <v>Pisces</v>
          </cell>
          <cell r="E2381" t="str">
            <v>Congridae</v>
          </cell>
          <cell r="F2381">
            <v>1862.94921875</v>
          </cell>
          <cell r="G2381" t="str">
            <v>PiscesCongridae</v>
          </cell>
          <cell r="H2381" t="str">
            <v>pelagic fish</v>
          </cell>
          <cell r="I2381" t="str">
            <v>small pelagic</v>
          </cell>
          <cell r="J2381" t="str">
            <v>small pelagic</v>
          </cell>
          <cell r="K2381" t="str">
            <v>large zooplankton</v>
          </cell>
          <cell r="L2381" t="str">
            <v>large zooplankton</v>
          </cell>
          <cell r="M2381" t="str">
            <v>large zooplankton</v>
          </cell>
          <cell r="N2381" t="str">
            <v>large zooplankton</v>
          </cell>
          <cell r="O2381" t="str">
            <v>Large zooplankton (carnivorous)</v>
          </cell>
          <cell r="P2381" t="str">
            <v>ZL</v>
          </cell>
        </row>
        <row r="2382">
          <cell r="C2382" t="str">
            <v>Leptocephalus sp.</v>
          </cell>
          <cell r="D2382" t="str">
            <v>Pisces</v>
          </cell>
          <cell r="E2382" t="str">
            <v>Congridae</v>
          </cell>
          <cell r="F2382">
            <v>1862.94921875</v>
          </cell>
          <cell r="G2382" t="str">
            <v>PiscesCongridae</v>
          </cell>
          <cell r="H2382" t="str">
            <v>pelagic fish</v>
          </cell>
          <cell r="I2382" t="str">
            <v>small pelagic</v>
          </cell>
          <cell r="J2382" t="str">
            <v>small pelagic</v>
          </cell>
          <cell r="K2382" t="str">
            <v>large zooplankton</v>
          </cell>
          <cell r="L2382" t="str">
            <v>large zooplankton</v>
          </cell>
          <cell r="M2382" t="str">
            <v>large zooplankton</v>
          </cell>
          <cell r="N2382" t="str">
            <v>large zooplankton</v>
          </cell>
          <cell r="O2382" t="str">
            <v>Large zooplankton (carnivorous)</v>
          </cell>
          <cell r="P2382" t="str">
            <v>ZL</v>
          </cell>
        </row>
        <row r="2383">
          <cell r="C2383" t="str">
            <v>Muraenichthys sp.</v>
          </cell>
          <cell r="D2383" t="str">
            <v>Pisces</v>
          </cell>
          <cell r="E2383" t="str">
            <v>Ophichthidae</v>
          </cell>
          <cell r="F2383">
            <v>1862.94921875</v>
          </cell>
          <cell r="G2383" t="str">
            <v>PiscesOphichthidae</v>
          </cell>
          <cell r="H2383" t="str">
            <v>benthic fish</v>
          </cell>
          <cell r="I2383" t="str">
            <v>large omnivore</v>
          </cell>
          <cell r="J2383" t="str">
            <v>large omnivore</v>
          </cell>
          <cell r="K2383" t="str">
            <v>shelf medium invertebrate feeder</v>
          </cell>
          <cell r="L2383" t="str">
            <v>shelf medium invertebrate feeder</v>
          </cell>
          <cell r="M2383" t="str">
            <v xml:space="preserve">shelf invertebrate feeder medium </v>
          </cell>
          <cell r="N2383" t="str">
            <v xml:space="preserve">Demersal invertebrate feeder medium (30-100cm) </v>
          </cell>
          <cell r="O2383" t="str">
            <v>Shelf demersal invertivore large</v>
          </cell>
          <cell r="P2383" t="str">
            <v>FDS</v>
          </cell>
        </row>
        <row r="2384">
          <cell r="C2384" t="str">
            <v>Muraenichthys sp. remains</v>
          </cell>
          <cell r="D2384" t="str">
            <v>Pisces</v>
          </cell>
          <cell r="E2384" t="str">
            <v>Ophichthidae</v>
          </cell>
          <cell r="F2384">
            <v>1862.94921875</v>
          </cell>
          <cell r="G2384" t="str">
            <v>PiscesOphichthidae</v>
          </cell>
          <cell r="H2384" t="str">
            <v>benthic fish</v>
          </cell>
          <cell r="I2384" t="str">
            <v>large omnivore</v>
          </cell>
          <cell r="J2384" t="str">
            <v>large omnivore</v>
          </cell>
          <cell r="K2384" t="str">
            <v>shelf medium invertebrate feeder</v>
          </cell>
          <cell r="L2384" t="str">
            <v>shelf medium invertebrate feeder</v>
          </cell>
          <cell r="M2384" t="str">
            <v xml:space="preserve">shelf invertebrate feeder medium </v>
          </cell>
          <cell r="N2384" t="str">
            <v xml:space="preserve">Demersal invertebrate feeder medium (30-100cm) </v>
          </cell>
          <cell r="O2384" t="str">
            <v>Shelf demersal invertivore large</v>
          </cell>
          <cell r="P2384" t="str">
            <v>FDS</v>
          </cell>
        </row>
        <row r="2385">
          <cell r="C2385" t="str">
            <v>Ophisurus serpens</v>
          </cell>
          <cell r="D2385" t="str">
            <v>Pisces</v>
          </cell>
          <cell r="E2385" t="str">
            <v>Ophichthidae</v>
          </cell>
          <cell r="F2385">
            <v>1862.94921875</v>
          </cell>
          <cell r="G2385" t="str">
            <v>PiscesOphichthidae</v>
          </cell>
          <cell r="H2385" t="str">
            <v>benthic fish</v>
          </cell>
          <cell r="I2385" t="str">
            <v>large omnivore</v>
          </cell>
          <cell r="J2385" t="str">
            <v>large omnivore</v>
          </cell>
          <cell r="K2385" t="str">
            <v>shelf medium invertebrate feeder</v>
          </cell>
          <cell r="L2385" t="str">
            <v>shelf medium invertebrate feeder</v>
          </cell>
          <cell r="M2385" t="str">
            <v xml:space="preserve">shelf invertebrate feeder medium </v>
          </cell>
          <cell r="N2385" t="str">
            <v xml:space="preserve">Demersal invertebrate feeder medium (30-100cm) </v>
          </cell>
          <cell r="O2385" t="str">
            <v>Shelf demersal invertivore large</v>
          </cell>
          <cell r="P2385" t="str">
            <v>FDS</v>
          </cell>
        </row>
        <row r="2386">
          <cell r="C2386" t="str">
            <v>Scolecenchelys australis</v>
          </cell>
          <cell r="D2386">
            <v>1862.94921875</v>
          </cell>
          <cell r="E2386">
            <v>1862.94921875</v>
          </cell>
          <cell r="F2386">
            <v>1862.94921875</v>
          </cell>
          <cell r="O2386" t="str">
            <v>Shelf demersal invertivore large</v>
          </cell>
          <cell r="P2386" t="str">
            <v>FDS</v>
          </cell>
        </row>
        <row r="2387">
          <cell r="C2387" t="str">
            <v>Scolecenchelys breviceps</v>
          </cell>
          <cell r="D2387">
            <v>1862.94921875</v>
          </cell>
          <cell r="E2387">
            <v>1862.94921875</v>
          </cell>
          <cell r="F2387">
            <v>1862.94921875</v>
          </cell>
          <cell r="O2387" t="str">
            <v>Shelf demersal invertivore large</v>
          </cell>
          <cell r="P2387" t="str">
            <v>FDS</v>
          </cell>
        </row>
        <row r="2388">
          <cell r="C2388" t="str">
            <v>Diastobranchus capensis</v>
          </cell>
          <cell r="D2388" t="str">
            <v>Pisces</v>
          </cell>
          <cell r="E2388" t="str">
            <v>Synaphobranchidae</v>
          </cell>
          <cell r="F2388">
            <v>1862.94921875</v>
          </cell>
          <cell r="G2388" t="str">
            <v>PiscesSynaphobranchidae</v>
          </cell>
          <cell r="H2388" t="str">
            <v>benthopelagic fish</v>
          </cell>
          <cell r="I2388" t="str">
            <v>large piscivore</v>
          </cell>
          <cell r="J2388" t="str">
            <v>large piscivore</v>
          </cell>
          <cell r="K2388" t="str">
            <v>slope large predator</v>
          </cell>
          <cell r="L2388" t="str">
            <v>slope large predator</v>
          </cell>
          <cell r="M2388" t="str">
            <v>slope large piscivore</v>
          </cell>
          <cell r="N2388" t="str">
            <v>Demersal piscivore large (&gt;100cm)</v>
          </cell>
          <cell r="O2388" t="str">
            <v>Deep demersal piscivore large</v>
          </cell>
          <cell r="P2388" t="str">
            <v>FDD</v>
          </cell>
        </row>
        <row r="2389">
          <cell r="C2389" t="str">
            <v>Ilyophis brunneus</v>
          </cell>
          <cell r="F2389">
            <v>2037.2</v>
          </cell>
          <cell r="N2389" t="str">
            <v xml:space="preserve">Demersal invertebrate feeder medium (30-100cm) </v>
          </cell>
          <cell r="O2389" t="str">
            <v>Deep demersal invertivore large</v>
          </cell>
          <cell r="P2389" t="str">
            <v>FDD</v>
          </cell>
        </row>
        <row r="2390">
          <cell r="C2390" t="str">
            <v>Synaphobranchus affinis</v>
          </cell>
          <cell r="F2390">
            <v>1020.9</v>
          </cell>
          <cell r="N2390" t="str">
            <v>Demersal piscivore medium (30-100cm)</v>
          </cell>
          <cell r="O2390" t="str">
            <v>Deep demersal piscivore large</v>
          </cell>
          <cell r="P2390" t="str">
            <v>FDD</v>
          </cell>
        </row>
        <row r="2391">
          <cell r="C2391" t="str">
            <v>Synaphobranchus brevidorsalis</v>
          </cell>
          <cell r="F2391">
            <v>2079.1000000000004</v>
          </cell>
          <cell r="N2391" t="str">
            <v>Demersal piscivore medium (30-100cm)</v>
          </cell>
          <cell r="O2391" t="str">
            <v>Deep demersal piscivore large</v>
          </cell>
          <cell r="P2391" t="str">
            <v>FDD</v>
          </cell>
        </row>
        <row r="2392">
          <cell r="C2392" t="str">
            <v>Simenchelys parasitica</v>
          </cell>
          <cell r="F2392">
            <v>986.6</v>
          </cell>
          <cell r="N2392" t="str">
            <v>Demersal piscivore small (&lt;30cm)</v>
          </cell>
          <cell r="O2392" t="str">
            <v>Deep demersal piscivore small</v>
          </cell>
          <cell r="P2392" t="str">
            <v>FDD</v>
          </cell>
        </row>
        <row r="2393">
          <cell r="C2393" t="str">
            <v>Histiobranchus australis</v>
          </cell>
          <cell r="F2393">
            <v>2725.55</v>
          </cell>
          <cell r="N2393" t="str">
            <v>Demersal piscivore medium (30-100cm)</v>
          </cell>
          <cell r="O2393" t="str">
            <v>Deep demersal piscivore large</v>
          </cell>
          <cell r="P2393" t="str">
            <v>FDD</v>
          </cell>
        </row>
        <row r="2394">
          <cell r="C2394" t="str">
            <v>Synaphobranchus sp 1</v>
          </cell>
          <cell r="F2394">
            <v>1021.4</v>
          </cell>
          <cell r="N2394" t="str">
            <v>Demersal piscivore medium (30-100cm)</v>
          </cell>
          <cell r="O2394" t="str">
            <v>Deep demersal piscivore large</v>
          </cell>
          <cell r="P2394" t="str">
            <v>FDD</v>
          </cell>
        </row>
        <row r="2395">
          <cell r="C2395" t="str">
            <v>Histiobranchus spp.</v>
          </cell>
          <cell r="F2395">
            <v>1862.9499999999998</v>
          </cell>
          <cell r="N2395" t="str">
            <v>Demersal piscivore medium (30-100cm)</v>
          </cell>
          <cell r="O2395" t="str">
            <v>Deep demersal piscivore large</v>
          </cell>
          <cell r="P2395" t="str">
            <v>FDD</v>
          </cell>
        </row>
        <row r="2396">
          <cell r="C2396" t="str">
            <v>Ilyophis spp.</v>
          </cell>
          <cell r="F2396">
            <v>995.55</v>
          </cell>
          <cell r="N2396" t="str">
            <v>Demersal piscivore medium (30-100cm)</v>
          </cell>
          <cell r="O2396" t="str">
            <v>Deep demersal piscivore large</v>
          </cell>
          <cell r="P2396" t="str">
            <v>FDD</v>
          </cell>
        </row>
        <row r="2397">
          <cell r="C2397" t="str">
            <v>Synaphobranchus spp.</v>
          </cell>
          <cell r="F2397">
            <v>1020.9</v>
          </cell>
          <cell r="N2397" t="str">
            <v>Demersal piscivore medium (30-100cm)</v>
          </cell>
          <cell r="O2397" t="str">
            <v>Deep demersal piscivore large</v>
          </cell>
          <cell r="P2397" t="str">
            <v>FDD</v>
          </cell>
        </row>
        <row r="2398">
          <cell r="C2398" t="str">
            <v>Serrivomer sp.</v>
          </cell>
          <cell r="D2398" t="str">
            <v>Pisces</v>
          </cell>
          <cell r="E2398" t="str">
            <v>Serrivomeridae</v>
          </cell>
          <cell r="F2398">
            <v>1020.89990234375</v>
          </cell>
          <cell r="G2398" t="str">
            <v>PiscesSerrivomeridae</v>
          </cell>
          <cell r="H2398" t="str">
            <v>pelagic fish</v>
          </cell>
          <cell r="I2398" t="str">
            <v>large piscivore</v>
          </cell>
          <cell r="J2398" t="str">
            <v>large piscivore</v>
          </cell>
          <cell r="K2398" t="str">
            <v>slope large predator</v>
          </cell>
          <cell r="L2398" t="str">
            <v>shelf medium predator</v>
          </cell>
          <cell r="M2398" t="str">
            <v>shelf piscivore medium</v>
          </cell>
          <cell r="N2398" t="str">
            <v>Demersal piscivore medium (30-100cm)</v>
          </cell>
          <cell r="O2398" t="str">
            <v>Shelf demersal piscivore large</v>
          </cell>
          <cell r="P2398" t="str">
            <v>FVS</v>
          </cell>
        </row>
        <row r="2399">
          <cell r="C2399" t="str">
            <v>Halosaurus pectoralis</v>
          </cell>
          <cell r="D2399">
            <v>1020.89990234375</v>
          </cell>
          <cell r="F2399">
            <v>1020.89990234375</v>
          </cell>
          <cell r="K2399" t="str">
            <v>shelf large predator</v>
          </cell>
          <cell r="L2399" t="str">
            <v>shelf large predator</v>
          </cell>
          <cell r="M2399" t="str">
            <v>slope large piscivore</v>
          </cell>
          <cell r="N2399" t="str">
            <v xml:space="preserve">Demersal invertebrate feeder medium (30-100cm) </v>
          </cell>
          <cell r="O2399" t="str">
            <v>Deep demersal piscivore large</v>
          </cell>
          <cell r="P2399" t="str">
            <v>FDD</v>
          </cell>
        </row>
        <row r="2400">
          <cell r="C2400" t="str">
            <v>Halosauropsis macrochir</v>
          </cell>
          <cell r="N2400" t="str">
            <v>Demersal piscivore medium (30-100cm)</v>
          </cell>
          <cell r="O2400" t="str">
            <v>Deep demersal piscivore large</v>
          </cell>
          <cell r="P2400" t="str">
            <v>FDD</v>
          </cell>
        </row>
        <row r="2401">
          <cell r="C2401" t="str">
            <v>Aldrovandia phalacra</v>
          </cell>
          <cell r="N2401" t="str">
            <v>Demersal invertebrate feeder medium (30-100cm)</v>
          </cell>
          <cell r="O2401" t="str">
            <v>Deep demersal invertivore large</v>
          </cell>
          <cell r="P2401" t="str">
            <v>FDD</v>
          </cell>
        </row>
        <row r="2402">
          <cell r="C2402" t="str">
            <v>Notacanthus sexspinus</v>
          </cell>
          <cell r="D2402" t="str">
            <v>Pisces</v>
          </cell>
          <cell r="E2402" t="str">
            <v>Notacanthidae</v>
          </cell>
          <cell r="F2402">
            <v>1020.89990234375</v>
          </cell>
          <cell r="G2402" t="str">
            <v>PiscesNotacanthidae</v>
          </cell>
          <cell r="H2402" t="str">
            <v>benthopelagic fish</v>
          </cell>
          <cell r="I2402" t="str">
            <v>large piscivore</v>
          </cell>
          <cell r="J2402" t="str">
            <v>large piscivore</v>
          </cell>
          <cell r="K2402" t="str">
            <v>shelf large predator</v>
          </cell>
          <cell r="L2402" t="str">
            <v>shelf large predator</v>
          </cell>
          <cell r="M2402" t="str">
            <v>shelf piscivore large</v>
          </cell>
          <cell r="N2402" t="str">
            <v>Demersal piscivore large (&gt;100cm)</v>
          </cell>
          <cell r="O2402" t="str">
            <v>Deep demersal piscivore large</v>
          </cell>
          <cell r="P2402" t="str">
            <v>FDD</v>
          </cell>
        </row>
        <row r="2403">
          <cell r="C2403" t="str">
            <v>Polyacanthonotus challengeri</v>
          </cell>
          <cell r="N2403" t="str">
            <v>Demersal invertebrate feeder small (&lt;30cm)</v>
          </cell>
          <cell r="O2403" t="str">
            <v>Deep demersal invertivore small</v>
          </cell>
          <cell r="P2403" t="str">
            <v>FDD</v>
          </cell>
        </row>
        <row r="2404">
          <cell r="C2404" t="str">
            <v>Polyacanthonotus spp.</v>
          </cell>
          <cell r="N2404" t="str">
            <v>Demersal invertebrate feeder small (&lt;30cm)</v>
          </cell>
          <cell r="O2404" t="str">
            <v>Deep demersal invertivore small</v>
          </cell>
          <cell r="P2404" t="str">
            <v>FDD</v>
          </cell>
        </row>
        <row r="2405">
          <cell r="C2405" t="str">
            <v>Clupeidae unspecified</v>
          </cell>
          <cell r="H2405" t="str">
            <v>pelagic fish</v>
          </cell>
          <cell r="K2405" t="str">
            <v>pelagic small invertebrate feeder</v>
          </cell>
          <cell r="L2405" t="str">
            <v>pelagic small invertebrate feeder</v>
          </cell>
          <cell r="M2405" t="str">
            <v>coastal pelagic planktivores</v>
          </cell>
          <cell r="N2405" t="str">
            <v>Pelagic planktivore small (&lt;30cm)</v>
          </cell>
          <cell r="O2405" t="str">
            <v>Shelf pelagic planktivore small</v>
          </cell>
          <cell r="P2405" t="str">
            <v>FPA</v>
          </cell>
        </row>
        <row r="2406">
          <cell r="C2406" t="str">
            <v>Etrumeus teres</v>
          </cell>
          <cell r="E2406">
            <v>1020.89990234375</v>
          </cell>
          <cell r="H2406" t="str">
            <v>pelagic fish</v>
          </cell>
          <cell r="K2406" t="str">
            <v>pelagic small invertebrate feeder</v>
          </cell>
          <cell r="L2406" t="str">
            <v>pelagic small invertebrate feeder</v>
          </cell>
          <cell r="M2406" t="str">
            <v>coastal pelagic planktivores</v>
          </cell>
          <cell r="N2406" t="str">
            <v>Pelagic planktivore small (&lt;30cm)</v>
          </cell>
          <cell r="O2406" t="str">
            <v>Shelf pelagic planktivore small</v>
          </cell>
          <cell r="P2406" t="str">
            <v>FPA</v>
          </cell>
        </row>
        <row r="2407">
          <cell r="C2407" t="str">
            <v>Sardinops sagax</v>
          </cell>
          <cell r="D2407" t="str">
            <v>Pisces</v>
          </cell>
          <cell r="G2407" t="str">
            <v>Pisces</v>
          </cell>
          <cell r="H2407" t="str">
            <v>pelagic fish</v>
          </cell>
          <cell r="K2407" t="str">
            <v>pelagic small invertebrate feeder</v>
          </cell>
          <cell r="L2407" t="str">
            <v>sardine</v>
          </cell>
          <cell r="M2407" t="str">
            <v>coastal pelagic planktivores</v>
          </cell>
          <cell r="N2407" t="str">
            <v>Pelagic planktivore small (&lt;30cm)</v>
          </cell>
          <cell r="O2407" t="str">
            <v>Australian sardine</v>
          </cell>
          <cell r="P2407" t="str">
            <v>FPS</v>
          </cell>
        </row>
        <row r="2408">
          <cell r="C2408" t="str">
            <v>Spratelloides robustus</v>
          </cell>
          <cell r="H2408" t="str">
            <v>pelagic fish</v>
          </cell>
          <cell r="K2408" t="str">
            <v>pelagic small invertebrate feeder</v>
          </cell>
          <cell r="L2408" t="str">
            <v>pelagic small invertebrate feeder</v>
          </cell>
          <cell r="M2408" t="str">
            <v>coastal pelagic planktivores</v>
          </cell>
          <cell r="N2408" t="str">
            <v>Pelagic planktivore small (&lt;30cm)</v>
          </cell>
          <cell r="O2408" t="str">
            <v>Shelf pelagic planktivore small</v>
          </cell>
          <cell r="P2408" t="str">
            <v>FPA</v>
          </cell>
        </row>
        <row r="2409">
          <cell r="C2409" t="str">
            <v>Spratelloides robustus</v>
          </cell>
          <cell r="D2409">
            <v>1020.89990234375</v>
          </cell>
          <cell r="E2409">
            <v>1020.89990234375</v>
          </cell>
          <cell r="F2409">
            <v>1020.89990234375</v>
          </cell>
          <cell r="H2409" t="str">
            <v>pelagic fish</v>
          </cell>
          <cell r="K2409" t="str">
            <v>pelagic small invertebrate feeder</v>
          </cell>
          <cell r="L2409" t="str">
            <v>pelagic small invertebrate feeder</v>
          </cell>
          <cell r="N2409" t="str">
            <v>Pelagic invertebrate feeder small (&lt;30cm)</v>
          </cell>
          <cell r="O2409" t="str">
            <v>Shelf pelagic planktivore small</v>
          </cell>
          <cell r="P2409" t="str">
            <v>FPA</v>
          </cell>
        </row>
        <row r="2410">
          <cell r="C2410" t="str">
            <v>Sprattus novaehollandiae</v>
          </cell>
          <cell r="H2410" t="str">
            <v>pelagic fish</v>
          </cell>
          <cell r="K2410" t="str">
            <v>pelagic small invertebrate feeder</v>
          </cell>
          <cell r="L2410" t="str">
            <v>pelagic small invertebrate feeder</v>
          </cell>
          <cell r="M2410" t="str">
            <v>coastal pelagic planktivores</v>
          </cell>
          <cell r="N2410" t="str">
            <v>Pelagic planktivore small (&lt;30cm)</v>
          </cell>
          <cell r="O2410" t="str">
            <v>Shelf pelagic planktivore small</v>
          </cell>
          <cell r="P2410" t="str">
            <v>FPA</v>
          </cell>
        </row>
        <row r="2411">
          <cell r="C2411" t="str">
            <v>Hyperlophus vittatus</v>
          </cell>
          <cell r="H2411" t="str">
            <v>pelagic fish</v>
          </cell>
          <cell r="K2411" t="str">
            <v>pelagic small invertebrate feeder</v>
          </cell>
          <cell r="L2411" t="str">
            <v>pelagic small invertebrate feeder</v>
          </cell>
          <cell r="M2411" t="str">
            <v>coastal pelagic planktivores</v>
          </cell>
          <cell r="N2411" t="str">
            <v>Pelagic planktivore small (&lt;30cm)</v>
          </cell>
          <cell r="O2411" t="str">
            <v>Shelf pelagic planktivore small</v>
          </cell>
          <cell r="P2411" t="str">
            <v>FPA</v>
          </cell>
        </row>
        <row r="2412">
          <cell r="C2412" t="str">
            <v>Nematalosa erebi</v>
          </cell>
          <cell r="D2412">
            <v>1020.89990234375</v>
          </cell>
          <cell r="E2412">
            <v>1020.89990234375</v>
          </cell>
          <cell r="O2412" t="str">
            <v>Shelf pelagic planktivore small</v>
          </cell>
          <cell r="P2412" t="str">
            <v>FPA</v>
          </cell>
        </row>
        <row r="2413">
          <cell r="C2413" t="str">
            <v>Herklotsichthys castelnaui</v>
          </cell>
          <cell r="H2413" t="str">
            <v>pelagic fish</v>
          </cell>
          <cell r="K2413" t="str">
            <v>pelagic small invertebrate feeder</v>
          </cell>
          <cell r="L2413" t="str">
            <v>pelagic small invertebrate feeder</v>
          </cell>
          <cell r="M2413" t="str">
            <v>coastal pelagic planktivores</v>
          </cell>
          <cell r="N2413" t="str">
            <v>Pelagic planktivore small (&lt;30cm)</v>
          </cell>
          <cell r="O2413" t="str">
            <v>Shelf pelagic planktivore small</v>
          </cell>
          <cell r="P2413" t="str">
            <v>FPA</v>
          </cell>
        </row>
        <row r="2414">
          <cell r="C2414" t="str">
            <v>Clupea harengus</v>
          </cell>
          <cell r="D2414">
            <v>1020.89990234375</v>
          </cell>
          <cell r="E2414">
            <v>1020.89990234375</v>
          </cell>
          <cell r="O2414" t="str">
            <v>Shelf pelagic planktivore small</v>
          </cell>
          <cell r="P2414" t="str">
            <v>FPA</v>
          </cell>
        </row>
        <row r="2415">
          <cell r="C2415" t="str">
            <v>Engraulis australis</v>
          </cell>
          <cell r="D2415" t="str">
            <v>Pisces</v>
          </cell>
          <cell r="E2415">
            <v>1020.89990234375</v>
          </cell>
          <cell r="F2415">
            <v>1020.89990234375</v>
          </cell>
          <cell r="G2415" t="str">
            <v>Pisces</v>
          </cell>
          <cell r="H2415" t="str">
            <v>pelagic fish</v>
          </cell>
          <cell r="K2415" t="str">
            <v>pelagic small invertebrate feeder</v>
          </cell>
          <cell r="L2415" t="str">
            <v>sardine</v>
          </cell>
          <cell r="M2415" t="str">
            <v>coastal pelagic planktivores</v>
          </cell>
          <cell r="N2415" t="str">
            <v>Pelagic planktivore small (&lt;30cm)</v>
          </cell>
          <cell r="O2415" t="str">
            <v>Shelf pelagic planktivore small</v>
          </cell>
          <cell r="P2415" t="str">
            <v>FPA</v>
          </cell>
        </row>
        <row r="2416">
          <cell r="C2416" t="str">
            <v>Salmo salar</v>
          </cell>
          <cell r="D2416" t="str">
            <v>Pisces</v>
          </cell>
          <cell r="E2416">
            <v>1020.89990234375</v>
          </cell>
          <cell r="F2416">
            <v>1020.89990234375</v>
          </cell>
          <cell r="G2416" t="str">
            <v>Pisces</v>
          </cell>
          <cell r="K2416" t="str">
            <v>shelf medium predator</v>
          </cell>
          <cell r="L2416" t="str">
            <v>shelf medium predator</v>
          </cell>
          <cell r="M2416" t="str">
            <v>shelf piscivore medium</v>
          </cell>
          <cell r="N2416" t="str">
            <v>Demersal piscivore medium (30-100cm)</v>
          </cell>
          <cell r="O2416" t="str">
            <v>Shelf demersal piscivore large</v>
          </cell>
          <cell r="P2416" t="str">
            <v>FVS</v>
          </cell>
        </row>
        <row r="2417">
          <cell r="C2417" t="str">
            <v>Oncorhynchus mykiss</v>
          </cell>
          <cell r="D2417">
            <v>1020.89990234375</v>
          </cell>
          <cell r="F2417">
            <v>1020.89990234375</v>
          </cell>
          <cell r="H2417">
            <v>1020.89990234375</v>
          </cell>
          <cell r="K2417" t="str">
            <v>shelf medium predator</v>
          </cell>
          <cell r="L2417" t="str">
            <v>shelf medium invertebrate feeder</v>
          </cell>
          <cell r="M2417" t="str">
            <v>demersal medium invertebrate feeder</v>
          </cell>
          <cell r="N2417" t="str">
            <v xml:space="preserve">Demersal invertebrate feeder medium (30-100cm) </v>
          </cell>
          <cell r="O2417" t="str">
            <v>Shelf demersal invertivores large</v>
          </cell>
          <cell r="P2417" t="str">
            <v>FDS</v>
          </cell>
        </row>
        <row r="2418">
          <cell r="C2418" t="str">
            <v>Argentinidae</v>
          </cell>
          <cell r="D2418">
            <v>1020.89990234375</v>
          </cell>
          <cell r="E2418">
            <v>1020.89990234375</v>
          </cell>
          <cell r="F2418">
            <v>1020.89990234375</v>
          </cell>
          <cell r="K2418" t="str">
            <v>shelf small invertebrate feeder</v>
          </cell>
          <cell r="L2418" t="str">
            <v>shelf small invertebrate feeder</v>
          </cell>
          <cell r="M2418" t="str">
            <v>coastal pelagic planktivores</v>
          </cell>
          <cell r="N2418" t="str">
            <v>Demersal invertebrate feeder small (&lt;30cm)</v>
          </cell>
          <cell r="O2418" t="str">
            <v>Shelf pelagic planktivore small</v>
          </cell>
          <cell r="P2418" t="str">
            <v>FPA</v>
          </cell>
        </row>
        <row r="2419">
          <cell r="C2419" t="str">
            <v>Argentinidae, Microstomatidae - undifferentiated</v>
          </cell>
          <cell r="K2419" t="str">
            <v>shelf small invertebrate feeder</v>
          </cell>
          <cell r="L2419" t="str">
            <v>shelf small invertebrate feeder</v>
          </cell>
          <cell r="M2419" t="str">
            <v>coastal pelagic planktivores</v>
          </cell>
          <cell r="N2419" t="str">
            <v>Demersal invertebrate feeder small (&lt;30cm)</v>
          </cell>
          <cell r="O2419" t="str">
            <v>Shelf pelagic planktivore small</v>
          </cell>
          <cell r="P2419" t="str">
            <v>FPA</v>
          </cell>
        </row>
        <row r="2420">
          <cell r="C2420" t="str">
            <v>Argentina australiae</v>
          </cell>
          <cell r="D2420" t="str">
            <v>Pisces</v>
          </cell>
          <cell r="E2420" t="str">
            <v>Argentinidae</v>
          </cell>
          <cell r="F2420">
            <v>1020.89990234375</v>
          </cell>
          <cell r="G2420" t="str">
            <v>PiscesArgentinidae</v>
          </cell>
          <cell r="H2420" t="str">
            <v>pelagic fish</v>
          </cell>
          <cell r="I2420" t="str">
            <v>small pelagic</v>
          </cell>
          <cell r="J2420" t="str">
            <v>small pelagic</v>
          </cell>
          <cell r="K2420" t="str">
            <v>shelf small invertebrate feeder</v>
          </cell>
          <cell r="L2420" t="str">
            <v>shelf small invertebrate feeder</v>
          </cell>
          <cell r="M2420" t="str">
            <v>coastal pelagic planktivores</v>
          </cell>
          <cell r="N2420" t="str">
            <v>Demersal invertebrate feeder small (&lt;30cm)</v>
          </cell>
          <cell r="O2420" t="str">
            <v>Shelf pelagic planktivore small</v>
          </cell>
          <cell r="P2420" t="str">
            <v>FPA</v>
          </cell>
        </row>
        <row r="2421">
          <cell r="C2421" t="str">
            <v>Microstomatidae - undifferentiated</v>
          </cell>
          <cell r="D2421" t="str">
            <v>Pisces</v>
          </cell>
          <cell r="E2421" t="str">
            <v>Microstomatidae</v>
          </cell>
          <cell r="F2421">
            <v>1020.89990234375</v>
          </cell>
          <cell r="G2421" t="str">
            <v>PiscesMicrostomatidae</v>
          </cell>
          <cell r="H2421" t="str">
            <v>pelagic fish</v>
          </cell>
          <cell r="I2421" t="str">
            <v>mesopelagic</v>
          </cell>
          <cell r="J2421" t="str">
            <v>mesopelagic</v>
          </cell>
          <cell r="K2421" t="str">
            <v>mesopelagic</v>
          </cell>
          <cell r="L2421" t="str">
            <v>mesopelagic</v>
          </cell>
          <cell r="M2421" t="str">
            <v>mesopelagic</v>
          </cell>
          <cell r="N2421" t="str">
            <v>Pelagic planktivore small (&lt;30cm)</v>
          </cell>
          <cell r="O2421" t="str">
            <v>Mesopelagic</v>
          </cell>
          <cell r="P2421" t="str">
            <v>FMM</v>
          </cell>
        </row>
        <row r="2422">
          <cell r="C2422" t="str">
            <v>Bathylagidae - undifferentiated</v>
          </cell>
          <cell r="D2422" t="str">
            <v>Pisces</v>
          </cell>
          <cell r="E2422" t="str">
            <v>Bathylagidae</v>
          </cell>
          <cell r="F2422">
            <v>1020.89990234375</v>
          </cell>
          <cell r="G2422" t="str">
            <v>PiscesBathylagidae - undifferentiated</v>
          </cell>
          <cell r="H2422" t="str">
            <v>pelagic fish</v>
          </cell>
          <cell r="I2422" t="str">
            <v>mesopelagic</v>
          </cell>
          <cell r="J2422" t="str">
            <v>mesopelagic</v>
          </cell>
          <cell r="K2422" t="str">
            <v>mesopelagic</v>
          </cell>
          <cell r="L2422" t="str">
            <v>mesopelagic</v>
          </cell>
          <cell r="M2422" t="str">
            <v>mesopelagic</v>
          </cell>
          <cell r="N2422" t="str">
            <v>Pelagic planktivore small (&lt;30cm)</v>
          </cell>
          <cell r="O2422" t="str">
            <v>Non-migrating meso/bathypelagics</v>
          </cell>
          <cell r="P2422" t="str">
            <v>FMN</v>
          </cell>
        </row>
        <row r="2423">
          <cell r="C2423" t="str">
            <v>Melanolagus bericoides</v>
          </cell>
          <cell r="D2423" t="str">
            <v>Pisces</v>
          </cell>
          <cell r="E2423" t="str">
            <v>Bathylagidae</v>
          </cell>
          <cell r="F2423">
            <v>1020.89990234375</v>
          </cell>
          <cell r="G2423" t="str">
            <v>PiscesMelanolagus bericoides</v>
          </cell>
          <cell r="H2423" t="str">
            <v>pelagic fish</v>
          </cell>
          <cell r="I2423" t="str">
            <v>mesopelagic</v>
          </cell>
          <cell r="J2423" t="str">
            <v>mesopelagic</v>
          </cell>
          <cell r="K2423" t="str">
            <v>mesopelagic</v>
          </cell>
          <cell r="L2423" t="str">
            <v>mesopelagic</v>
          </cell>
          <cell r="M2423" t="str">
            <v>mesopelagic</v>
          </cell>
          <cell r="N2423" t="str">
            <v>Pelagic planktivore small (&lt;30cm)</v>
          </cell>
          <cell r="O2423" t="str">
            <v>Non-migrating meso/bathypelagics</v>
          </cell>
          <cell r="P2423" t="str">
            <v>FMN</v>
          </cell>
        </row>
        <row r="2424">
          <cell r="C2424" t="str">
            <v>Bathylagus spp.</v>
          </cell>
          <cell r="D2424" t="str">
            <v>Pisces</v>
          </cell>
          <cell r="E2424" t="str">
            <v>Bathylagidae</v>
          </cell>
          <cell r="F2424">
            <v>1020.89990234375</v>
          </cell>
          <cell r="G2424" t="str">
            <v>PiscesBathylagidae</v>
          </cell>
          <cell r="H2424" t="str">
            <v>pelagic fish</v>
          </cell>
          <cell r="I2424" t="str">
            <v>mesopelagic</v>
          </cell>
          <cell r="J2424" t="str">
            <v>mesopelagic</v>
          </cell>
          <cell r="K2424" t="str">
            <v>mesopelagic</v>
          </cell>
          <cell r="L2424" t="str">
            <v>mesopelagic</v>
          </cell>
          <cell r="M2424" t="str">
            <v>mesopelagic</v>
          </cell>
          <cell r="N2424" t="str">
            <v>Pelagic planktivore small (&lt;30cm)</v>
          </cell>
          <cell r="O2424" t="str">
            <v>Non-migrating meso/bathypelagics</v>
          </cell>
          <cell r="P2424" t="str">
            <v>FMN</v>
          </cell>
        </row>
        <row r="2425">
          <cell r="C2425" t="str">
            <v>Opisthoproctus grimaldii</v>
          </cell>
          <cell r="D2425" t="str">
            <v>Pisces</v>
          </cell>
          <cell r="E2425" t="str">
            <v>Opisthoproctidae</v>
          </cell>
          <cell r="G2425" t="str">
            <v>PiscesOpisthoproctidae</v>
          </cell>
          <cell r="H2425" t="str">
            <v>pelagic fish</v>
          </cell>
          <cell r="I2425" t="str">
            <v>mesopelagic</v>
          </cell>
          <cell r="J2425" t="str">
            <v>mesopelagic</v>
          </cell>
          <cell r="K2425" t="str">
            <v>mesopelagic</v>
          </cell>
          <cell r="L2425" t="str">
            <v>mesopelagic</v>
          </cell>
          <cell r="M2425" t="str">
            <v>mesopelagic</v>
          </cell>
          <cell r="N2425" t="str">
            <v>Pelagic planktivore small (&lt;30cm)</v>
          </cell>
          <cell r="O2425" t="str">
            <v>Non-migrating meso/bathypelagics</v>
          </cell>
          <cell r="P2425" t="str">
            <v>FMN</v>
          </cell>
        </row>
        <row r="2426">
          <cell r="C2426" t="str">
            <v>Rhynchohyalus natalensis</v>
          </cell>
          <cell r="D2426" t="str">
            <v>Pisces</v>
          </cell>
          <cell r="E2426" t="str">
            <v>Opisthoproctidae</v>
          </cell>
          <cell r="G2426" t="str">
            <v>PiscesOpisthoproctidae</v>
          </cell>
          <cell r="H2426" t="str">
            <v>pelagic fish</v>
          </cell>
          <cell r="I2426" t="str">
            <v>mesopelagic</v>
          </cell>
          <cell r="J2426" t="str">
            <v>mesopelagic</v>
          </cell>
          <cell r="K2426" t="str">
            <v>mesopelagic</v>
          </cell>
          <cell r="L2426" t="str">
            <v>mesopelagic</v>
          </cell>
          <cell r="M2426" t="str">
            <v>mesopelagic</v>
          </cell>
          <cell r="N2426" t="str">
            <v>Pelagic planktivore small (&lt;30cm)</v>
          </cell>
          <cell r="O2426" t="str">
            <v>Non-migrating meso/bathypelagics</v>
          </cell>
          <cell r="P2426" t="str">
            <v>FMN</v>
          </cell>
        </row>
        <row r="2427">
          <cell r="C2427" t="str">
            <v>Winteria telescopa</v>
          </cell>
          <cell r="D2427" t="str">
            <v>Pisces</v>
          </cell>
          <cell r="E2427" t="str">
            <v>Opisthoproctidae</v>
          </cell>
          <cell r="G2427" t="str">
            <v>PiscesOpisthoproctidae</v>
          </cell>
          <cell r="H2427" t="str">
            <v>pelagic fish</v>
          </cell>
          <cell r="I2427" t="str">
            <v>mesopelagic</v>
          </cell>
          <cell r="J2427" t="str">
            <v>mesopelagic</v>
          </cell>
          <cell r="K2427" t="str">
            <v>mesopelagic</v>
          </cell>
          <cell r="L2427" t="str">
            <v>mesopelagic</v>
          </cell>
          <cell r="M2427" t="str">
            <v>mesopelagic</v>
          </cell>
          <cell r="N2427" t="str">
            <v>Pelagic planktivore small (&lt;30cm)</v>
          </cell>
          <cell r="O2427" t="str">
            <v>Non-migrating meso/bathypelagics</v>
          </cell>
          <cell r="P2427" t="str">
            <v>FMN</v>
          </cell>
        </row>
        <row r="2428">
          <cell r="C2428" t="str">
            <v>Dolichopteryx spp.</v>
          </cell>
          <cell r="D2428" t="str">
            <v>Pisces</v>
          </cell>
          <cell r="E2428" t="str">
            <v>Opisthoproctidae</v>
          </cell>
          <cell r="G2428" t="str">
            <v>PiscesOpisthoproctidae</v>
          </cell>
          <cell r="H2428" t="str">
            <v>pelagic fish</v>
          </cell>
          <cell r="I2428" t="str">
            <v>mesopelagic</v>
          </cell>
          <cell r="J2428" t="str">
            <v>mesopelagic</v>
          </cell>
          <cell r="K2428" t="str">
            <v>mesopelagic</v>
          </cell>
          <cell r="L2428" t="str">
            <v>mesopelagic</v>
          </cell>
          <cell r="M2428" t="str">
            <v>mesopelagic</v>
          </cell>
          <cell r="N2428" t="str">
            <v>Pelagic planktivore small (&lt;30cm)</v>
          </cell>
          <cell r="O2428" t="str">
            <v>Non-migrating meso/bathypelagics</v>
          </cell>
          <cell r="P2428" t="str">
            <v>FMN</v>
          </cell>
        </row>
        <row r="2429">
          <cell r="C2429" t="str">
            <v>Prototroctes maraena</v>
          </cell>
          <cell r="D2429" t="str">
            <v>Pisces</v>
          </cell>
          <cell r="E2429" t="str">
            <v>Prototroctidae</v>
          </cell>
          <cell r="F2429">
            <v>1020.89990234375</v>
          </cell>
          <cell r="G2429" t="str">
            <v>PiscesPrototroctidae</v>
          </cell>
          <cell r="K2429" t="str">
            <v>shelf small invertebrate feeder</v>
          </cell>
          <cell r="L2429" t="str">
            <v>shelf small invertebrate feeder</v>
          </cell>
          <cell r="M2429" t="str">
            <v xml:space="preserve">shelf invertebrate feeder small </v>
          </cell>
          <cell r="N2429" t="str">
            <v>Demersal herbivore/omnivore small (&lt;30cm)</v>
          </cell>
          <cell r="O2429" t="str">
            <v>Shelf demersal invertivores small</v>
          </cell>
          <cell r="P2429" t="str">
            <v>FDS</v>
          </cell>
        </row>
        <row r="2430">
          <cell r="C2430" t="str">
            <v>Gonostomatidae, Phosichthyidae - undifferentiated</v>
          </cell>
          <cell r="G2430" t="str">
            <v/>
          </cell>
          <cell r="K2430" t="str">
            <v>mesopelagic</v>
          </cell>
          <cell r="L2430" t="str">
            <v>mesopelagic</v>
          </cell>
          <cell r="M2430" t="str">
            <v>mesopelagic</v>
          </cell>
          <cell r="N2430" t="str">
            <v>Pelagic planktivore small (&lt;30cm)</v>
          </cell>
          <cell r="O2430" t="str">
            <v>Non-migrating meso/bathypelagics</v>
          </cell>
          <cell r="P2430" t="str">
            <v>FMN</v>
          </cell>
        </row>
        <row r="2431">
          <cell r="C2431" t="str">
            <v>Polymetme corythaeola</v>
          </cell>
          <cell r="E2431" t="str">
            <v>Phosichthyidae</v>
          </cell>
          <cell r="G2431" t="str">
            <v>Phosichthyidae</v>
          </cell>
          <cell r="K2431" t="str">
            <v>mesopelagic</v>
          </cell>
          <cell r="L2431" t="str">
            <v>mesopelagic</v>
          </cell>
          <cell r="M2431" t="str">
            <v>mesopelagic</v>
          </cell>
          <cell r="N2431" t="str">
            <v>Pelagic planktivore small (&lt;30cm)</v>
          </cell>
          <cell r="O2431" t="str">
            <v>Non-migrating meso/bathypelagics</v>
          </cell>
          <cell r="P2431" t="str">
            <v>FMN</v>
          </cell>
        </row>
        <row r="2432">
          <cell r="C2432" t="str">
            <v>Phosichthys argenteus</v>
          </cell>
          <cell r="D2432" t="str">
            <v>Pisces</v>
          </cell>
          <cell r="E2432" t="str">
            <v>Phosichthyidae</v>
          </cell>
          <cell r="F2432">
            <v>1020.89990234375</v>
          </cell>
          <cell r="G2432" t="str">
            <v>PiscesPhosichthyidae</v>
          </cell>
          <cell r="H2432" t="str">
            <v>pelagic fish</v>
          </cell>
          <cell r="I2432" t="str">
            <v>mesopelagic</v>
          </cell>
          <cell r="J2432" t="str">
            <v>mesopelagic</v>
          </cell>
          <cell r="K2432" t="str">
            <v>mesopelagic</v>
          </cell>
          <cell r="L2432" t="str">
            <v>mesopelagic</v>
          </cell>
          <cell r="M2432" t="str">
            <v>mesopelagic</v>
          </cell>
          <cell r="N2432" t="str">
            <v>Pelagic planktivore small (&lt;30cm)</v>
          </cell>
          <cell r="O2432" t="str">
            <v>Mesopelagic</v>
          </cell>
          <cell r="P2432" t="str">
            <v>FMM</v>
          </cell>
        </row>
        <row r="2433">
          <cell r="C2433" t="str">
            <v>Sigmops elongatus</v>
          </cell>
          <cell r="G2433" t="str">
            <v/>
          </cell>
          <cell r="K2433" t="str">
            <v>mesopelagic</v>
          </cell>
          <cell r="L2433" t="str">
            <v>mesopelagic</v>
          </cell>
          <cell r="M2433" t="str">
            <v>mesopelagic</v>
          </cell>
          <cell r="N2433" t="str">
            <v>Pelagic planktivore small (&lt;30cm)</v>
          </cell>
          <cell r="O2433" t="str">
            <v>Mesopelagic</v>
          </cell>
          <cell r="P2433" t="str">
            <v>FMM</v>
          </cell>
        </row>
        <row r="2434">
          <cell r="C2434" t="str">
            <v>Vinciguerria attenuata</v>
          </cell>
          <cell r="D2434" t="str">
            <v>Pisces</v>
          </cell>
          <cell r="E2434" t="str">
            <v>Phosichthyidae</v>
          </cell>
          <cell r="F2434">
            <v>1020.89990234375</v>
          </cell>
          <cell r="G2434" t="str">
            <v>PiscesPhosichthyidae</v>
          </cell>
          <cell r="H2434" t="str">
            <v>pelagic fish</v>
          </cell>
          <cell r="I2434" t="str">
            <v>mesopelagic</v>
          </cell>
          <cell r="J2434" t="str">
            <v>mesopelagic</v>
          </cell>
          <cell r="K2434" t="str">
            <v>mesopelagic</v>
          </cell>
          <cell r="L2434" t="str">
            <v>mesopelagic</v>
          </cell>
          <cell r="M2434" t="str">
            <v>mesopelagic</v>
          </cell>
          <cell r="N2434" t="str">
            <v>Pelagic planktivore small (&lt;30cm)</v>
          </cell>
          <cell r="O2434" t="str">
            <v>Mesopelagic</v>
          </cell>
          <cell r="P2434" t="str">
            <v>FMM</v>
          </cell>
        </row>
        <row r="2435">
          <cell r="C2435" t="str">
            <v>Vinciguerria spp.</v>
          </cell>
          <cell r="D2435" t="str">
            <v>Pisces</v>
          </cell>
          <cell r="E2435" t="str">
            <v>Phosichthyidae</v>
          </cell>
          <cell r="F2435">
            <v>1020.89990234375</v>
          </cell>
          <cell r="G2435" t="str">
            <v>PiscesPhosichthyidae</v>
          </cell>
          <cell r="H2435" t="str">
            <v>pelagic fish</v>
          </cell>
          <cell r="I2435" t="str">
            <v>mesopelagic</v>
          </cell>
          <cell r="J2435" t="str">
            <v>mesopelagic</v>
          </cell>
          <cell r="K2435" t="str">
            <v>mesopelagic</v>
          </cell>
          <cell r="L2435" t="str">
            <v>mesopelagic</v>
          </cell>
          <cell r="M2435" t="str">
            <v>mesopelagic</v>
          </cell>
          <cell r="N2435" t="str">
            <v>Pelagic planktivore small (&lt;30cm)</v>
          </cell>
          <cell r="O2435" t="str">
            <v>Mesopelagic</v>
          </cell>
          <cell r="P2435" t="str">
            <v>FMM</v>
          </cell>
        </row>
        <row r="2436">
          <cell r="C2436" t="str">
            <v>Diplophos rebainsi</v>
          </cell>
          <cell r="E2436" t="str">
            <v>Phosichthyidae</v>
          </cell>
          <cell r="G2436" t="str">
            <v>Phosichthyidae</v>
          </cell>
          <cell r="K2436" t="str">
            <v>mesopelagic</v>
          </cell>
          <cell r="L2436" t="str">
            <v>mesopelagic</v>
          </cell>
          <cell r="M2436" t="str">
            <v>mesopelagic</v>
          </cell>
          <cell r="N2436" t="str">
            <v>Pelagic planktivore small (&lt;30cm)</v>
          </cell>
          <cell r="O2436" t="str">
            <v>Mesopelagic</v>
          </cell>
          <cell r="P2436" t="str">
            <v>FMM</v>
          </cell>
        </row>
        <row r="2437">
          <cell r="C2437" t="str">
            <v>Woodsia meyerwaardeni</v>
          </cell>
          <cell r="D2437" t="str">
            <v>Pisces</v>
          </cell>
          <cell r="E2437" t="str">
            <v>Phosichthyidae</v>
          </cell>
          <cell r="F2437">
            <v>1020.89990234375</v>
          </cell>
          <cell r="G2437" t="str">
            <v>PiscesPhosichthyidae</v>
          </cell>
          <cell r="H2437" t="str">
            <v>pelagic fish</v>
          </cell>
          <cell r="I2437" t="str">
            <v>mesopelagic</v>
          </cell>
          <cell r="J2437" t="str">
            <v>mesopelagic</v>
          </cell>
          <cell r="K2437" t="str">
            <v>mesopelagic</v>
          </cell>
          <cell r="L2437" t="str">
            <v>mesopelagic</v>
          </cell>
          <cell r="M2437" t="str">
            <v>mesopelagic</v>
          </cell>
          <cell r="N2437" t="str">
            <v>Pelagic planktivore small (&lt;30cm)</v>
          </cell>
          <cell r="O2437" t="str">
            <v>Mesopelagic</v>
          </cell>
          <cell r="P2437" t="str">
            <v>FMM</v>
          </cell>
        </row>
        <row r="2438">
          <cell r="C2438" t="str">
            <v>Ichthyococcus australis</v>
          </cell>
          <cell r="D2438" t="str">
            <v>Pisces</v>
          </cell>
          <cell r="E2438" t="str">
            <v>Phosichthyidae</v>
          </cell>
          <cell r="F2438">
            <v>1020.89990234375</v>
          </cell>
          <cell r="G2438" t="str">
            <v>PiscesPhosichthyidae</v>
          </cell>
          <cell r="H2438" t="str">
            <v>pelagic fish</v>
          </cell>
          <cell r="I2438" t="str">
            <v>mesopelagic</v>
          </cell>
          <cell r="J2438" t="str">
            <v>mesopelagic</v>
          </cell>
          <cell r="K2438" t="str">
            <v>mesopelagic</v>
          </cell>
          <cell r="L2438" t="str">
            <v>mesopelagic</v>
          </cell>
          <cell r="M2438" t="str">
            <v>mesopelagic</v>
          </cell>
          <cell r="N2438" t="str">
            <v>Pelagic planktivore small (&lt;30cm)</v>
          </cell>
          <cell r="O2438" t="str">
            <v>Mesopelagic</v>
          </cell>
          <cell r="P2438" t="str">
            <v>FMM</v>
          </cell>
        </row>
        <row r="2439">
          <cell r="C2439" t="str">
            <v>Polymetme illustris</v>
          </cell>
          <cell r="N2439">
            <v>357.6</v>
          </cell>
          <cell r="O2439" t="str">
            <v>Non-migrating meso/bathypelagics</v>
          </cell>
          <cell r="P2439" t="str">
            <v>FMN</v>
          </cell>
        </row>
        <row r="2440">
          <cell r="C2440" t="str">
            <v>Cyclothone spp.</v>
          </cell>
          <cell r="D2440" t="str">
            <v>Pisces</v>
          </cell>
          <cell r="E2440" t="str">
            <v>Gonostomatidae</v>
          </cell>
          <cell r="F2440">
            <v>357.599853515625</v>
          </cell>
          <cell r="G2440" t="str">
            <v>PiscesGonostomatidae</v>
          </cell>
          <cell r="H2440" t="str">
            <v>pelagic fish</v>
          </cell>
          <cell r="I2440" t="str">
            <v>mesopelagic</v>
          </cell>
          <cell r="J2440" t="str">
            <v>mesopelagic</v>
          </cell>
          <cell r="K2440" t="str">
            <v>mesopelagic</v>
          </cell>
          <cell r="L2440" t="str">
            <v>mesopelagic</v>
          </cell>
          <cell r="M2440" t="str">
            <v>mesopelagic</v>
          </cell>
          <cell r="N2440" t="str">
            <v>Pelagic planktivore small (&lt;30cm)</v>
          </cell>
          <cell r="O2440" t="str">
            <v>Mesopelagic</v>
          </cell>
          <cell r="P2440" t="str">
            <v>FMM</v>
          </cell>
        </row>
        <row r="2441">
          <cell r="C2441" t="str">
            <v>Ichthyococcus spp.</v>
          </cell>
          <cell r="D2441" t="str">
            <v>Pisces</v>
          </cell>
          <cell r="E2441" t="str">
            <v>Phosichthyidae</v>
          </cell>
          <cell r="F2441">
            <v>357.599853515625</v>
          </cell>
          <cell r="G2441" t="str">
            <v>PiscesPhosichthyidae</v>
          </cell>
          <cell r="H2441" t="str">
            <v>pelagic fish</v>
          </cell>
          <cell r="I2441" t="str">
            <v>mesopelagic</v>
          </cell>
          <cell r="J2441" t="str">
            <v>mesopelagic</v>
          </cell>
          <cell r="K2441" t="str">
            <v>mesopelagic</v>
          </cell>
          <cell r="L2441" t="str">
            <v>mesopelagic</v>
          </cell>
          <cell r="M2441" t="str">
            <v>mesopelagic</v>
          </cell>
          <cell r="N2441" t="str">
            <v>Pelagic planktivore small (&lt;30cm)</v>
          </cell>
          <cell r="O2441" t="str">
            <v>Mesopelagic</v>
          </cell>
          <cell r="P2441" t="str">
            <v>FMM</v>
          </cell>
        </row>
        <row r="2442">
          <cell r="C2442" t="str">
            <v>Phosichthys spp.</v>
          </cell>
          <cell r="D2442" t="str">
            <v>Pisces</v>
          </cell>
          <cell r="E2442" t="str">
            <v>Phosichthyidae</v>
          </cell>
          <cell r="F2442">
            <v>357.599853515625</v>
          </cell>
          <cell r="G2442" t="str">
            <v>PiscesPhosichthyidae</v>
          </cell>
          <cell r="H2442" t="str">
            <v>pelagic fish</v>
          </cell>
          <cell r="I2442" t="str">
            <v>mesopelagic</v>
          </cell>
          <cell r="J2442" t="str">
            <v>mesopelagic</v>
          </cell>
          <cell r="K2442" t="str">
            <v>mesopelagic</v>
          </cell>
          <cell r="L2442" t="str">
            <v>mesopelagic</v>
          </cell>
          <cell r="M2442" t="str">
            <v>mesopelagic</v>
          </cell>
          <cell r="N2442" t="str">
            <v>Pelagic planktivore small (&lt;30cm)</v>
          </cell>
          <cell r="O2442" t="str">
            <v>Mesopelagic</v>
          </cell>
          <cell r="P2442" t="str">
            <v>FMM</v>
          </cell>
        </row>
        <row r="2443">
          <cell r="C2443" t="str">
            <v>Polymetme spp.</v>
          </cell>
          <cell r="D2443" t="str">
            <v>Pisces</v>
          </cell>
          <cell r="E2443" t="str">
            <v>Phosichthyidae</v>
          </cell>
          <cell r="G2443" t="str">
            <v>PiscesPhosichthyidae</v>
          </cell>
          <cell r="K2443" t="str">
            <v>mesopelagic</v>
          </cell>
          <cell r="L2443" t="str">
            <v>mesopelagic</v>
          </cell>
          <cell r="M2443" t="str">
            <v>mesopelagic</v>
          </cell>
          <cell r="N2443" t="str">
            <v>Pelagic planktivore small (&lt;30cm)</v>
          </cell>
          <cell r="O2443" t="str">
            <v>Non-migrating meso/bathypelagics</v>
          </cell>
          <cell r="P2443" t="str">
            <v>FMN</v>
          </cell>
        </row>
        <row r="2444">
          <cell r="C2444" t="str">
            <v>Maurolicus muelleri</v>
          </cell>
          <cell r="D2444" t="str">
            <v>Pisces</v>
          </cell>
          <cell r="E2444" t="str">
            <v>Sternoptychidae</v>
          </cell>
          <cell r="F2444">
            <v>357.599853515625</v>
          </cell>
          <cell r="G2444" t="str">
            <v>PiscesSternoptychidae</v>
          </cell>
          <cell r="H2444" t="str">
            <v>pelagic fish</v>
          </cell>
          <cell r="I2444" t="str">
            <v>mesopelagic</v>
          </cell>
          <cell r="J2444" t="str">
            <v>mesopelagic</v>
          </cell>
          <cell r="K2444" t="str">
            <v>mesopelagic</v>
          </cell>
          <cell r="L2444" t="str">
            <v>mesopelagic</v>
          </cell>
          <cell r="M2444" t="str">
            <v>mesopelagic</v>
          </cell>
          <cell r="N2444" t="str">
            <v>Pelagic planktivore small (&lt;30cm)</v>
          </cell>
          <cell r="O2444" t="str">
            <v>Mesopelagic</v>
          </cell>
          <cell r="P2444" t="str">
            <v>FMM</v>
          </cell>
        </row>
        <row r="2445">
          <cell r="C2445" t="str">
            <v>Argyropelecus aculeatus</v>
          </cell>
          <cell r="D2445" t="str">
            <v>Pisces</v>
          </cell>
          <cell r="E2445" t="str">
            <v>Sternoptychidae</v>
          </cell>
          <cell r="F2445">
            <v>357.599853515625</v>
          </cell>
          <cell r="G2445" t="str">
            <v>PiscesSternoptychidae</v>
          </cell>
          <cell r="H2445" t="str">
            <v>pelagic fish</v>
          </cell>
          <cell r="I2445" t="str">
            <v>mesopelagic</v>
          </cell>
          <cell r="J2445" t="str">
            <v>mesopelagic</v>
          </cell>
          <cell r="K2445" t="str">
            <v>mesopelagic</v>
          </cell>
          <cell r="L2445" t="str">
            <v>mesopelagic</v>
          </cell>
          <cell r="M2445" t="str">
            <v>mesopelagic</v>
          </cell>
          <cell r="N2445" t="str">
            <v>Pelagic planktivore small (&lt;30cm)</v>
          </cell>
          <cell r="O2445" t="str">
            <v>Mesopelagic</v>
          </cell>
          <cell r="P2445" t="str">
            <v>FMM</v>
          </cell>
        </row>
        <row r="2446">
          <cell r="C2446" t="str">
            <v>Maurolicus australis</v>
          </cell>
          <cell r="D2446" t="str">
            <v>Pisces</v>
          </cell>
          <cell r="E2446" t="str">
            <v>Sternoptychidae</v>
          </cell>
          <cell r="F2446">
            <v>357.599853515625</v>
          </cell>
          <cell r="G2446" t="str">
            <v>PiscesSternoptychidae</v>
          </cell>
          <cell r="H2446" t="str">
            <v>pelagic fish</v>
          </cell>
          <cell r="I2446" t="str">
            <v>mesopelagic</v>
          </cell>
          <cell r="J2446" t="str">
            <v>mesopelagic</v>
          </cell>
          <cell r="K2446" t="str">
            <v>mesopelagic</v>
          </cell>
          <cell r="L2446" t="str">
            <v>mesopelagic</v>
          </cell>
          <cell r="M2446" t="str">
            <v>mesopelagic</v>
          </cell>
          <cell r="N2446" t="str">
            <v>Pelagic planktivore small (&lt;30cm)</v>
          </cell>
          <cell r="O2446" t="str">
            <v>Mesopelagic</v>
          </cell>
          <cell r="P2446" t="str">
            <v>FMM</v>
          </cell>
        </row>
        <row r="2447">
          <cell r="C2447" t="str">
            <v>Polyipnus tridentifer</v>
          </cell>
          <cell r="D2447" t="str">
            <v>Pisces</v>
          </cell>
          <cell r="E2447" t="str">
            <v>Sternoptychidae</v>
          </cell>
          <cell r="F2447">
            <v>357.599853515625</v>
          </cell>
          <cell r="G2447" t="str">
            <v>PiscesSternoptychidae</v>
          </cell>
          <cell r="H2447" t="str">
            <v>pelagic fish</v>
          </cell>
          <cell r="I2447" t="str">
            <v>mesopelagic</v>
          </cell>
          <cell r="J2447" t="str">
            <v>mesopelagic</v>
          </cell>
          <cell r="K2447" t="str">
            <v>mesopelagic</v>
          </cell>
          <cell r="L2447" t="str">
            <v>mesopelagic</v>
          </cell>
          <cell r="M2447" t="str">
            <v>mesopelagic</v>
          </cell>
          <cell r="N2447" t="str">
            <v>Pelagic planktivore small (&lt;30cm)</v>
          </cell>
          <cell r="O2447" t="str">
            <v>Mesopelagic</v>
          </cell>
          <cell r="P2447" t="str">
            <v>FMM</v>
          </cell>
        </row>
        <row r="2448">
          <cell r="C2448" t="str">
            <v>Argyripnus iridescens</v>
          </cell>
          <cell r="D2448" t="str">
            <v>Pisces</v>
          </cell>
          <cell r="E2448" t="str">
            <v>Sternoptychidae</v>
          </cell>
          <cell r="G2448" t="str">
            <v>PiscesSternoptychidae</v>
          </cell>
          <cell r="K2448" t="str">
            <v>mesopelagic</v>
          </cell>
          <cell r="L2448" t="str">
            <v>mesopelagic</v>
          </cell>
          <cell r="M2448" t="str">
            <v>mesopelagic</v>
          </cell>
          <cell r="N2448" t="str">
            <v>Pelagic planktivore small (&lt;30cm)</v>
          </cell>
          <cell r="O2448" t="str">
            <v>Mesopelagic</v>
          </cell>
          <cell r="P2448" t="str">
            <v>FMM</v>
          </cell>
        </row>
        <row r="2449">
          <cell r="C2449" t="str">
            <v>Argyropelecus gigas</v>
          </cell>
          <cell r="D2449" t="str">
            <v>Pisces</v>
          </cell>
          <cell r="E2449" t="str">
            <v>Sternoptychidae</v>
          </cell>
          <cell r="F2449">
            <v>357.599853515625</v>
          </cell>
          <cell r="G2449" t="str">
            <v>PiscesSternoptychidae</v>
          </cell>
          <cell r="H2449" t="str">
            <v>pelagic fish</v>
          </cell>
          <cell r="I2449" t="str">
            <v>mesopelagic</v>
          </cell>
          <cell r="J2449" t="str">
            <v>mesopelagic</v>
          </cell>
          <cell r="K2449" t="str">
            <v>mesopelagic</v>
          </cell>
          <cell r="L2449" t="str">
            <v>mesopelagic</v>
          </cell>
          <cell r="M2449" t="str">
            <v>mesopelagic</v>
          </cell>
          <cell r="N2449" t="str">
            <v>Pelagic planktivore small (&lt;30cm)</v>
          </cell>
          <cell r="O2449" t="str">
            <v>Mesopelagic</v>
          </cell>
          <cell r="P2449" t="str">
            <v>FMM</v>
          </cell>
        </row>
        <row r="2450">
          <cell r="C2450" t="str">
            <v>Argyropelecus hemigymnus</v>
          </cell>
          <cell r="D2450" t="str">
            <v>Pisces</v>
          </cell>
          <cell r="E2450" t="str">
            <v>Sternoptychidae</v>
          </cell>
          <cell r="F2450">
            <v>357.599853515625</v>
          </cell>
          <cell r="G2450" t="str">
            <v>PiscesSternoptychidae</v>
          </cell>
          <cell r="H2450" t="str">
            <v>pelagic fish</v>
          </cell>
          <cell r="I2450" t="str">
            <v>mesopelagic</v>
          </cell>
          <cell r="J2450" t="str">
            <v>mesopelagic</v>
          </cell>
          <cell r="K2450" t="str">
            <v>mesopelagic</v>
          </cell>
          <cell r="L2450" t="str">
            <v>mesopelagic</v>
          </cell>
          <cell r="M2450" t="str">
            <v>mesopelagic</v>
          </cell>
          <cell r="N2450" t="str">
            <v>Pelagic planktivore small (&lt;30cm)</v>
          </cell>
          <cell r="O2450" t="str">
            <v>Mesopelagic</v>
          </cell>
          <cell r="P2450" t="str">
            <v>FMM</v>
          </cell>
        </row>
        <row r="2451">
          <cell r="C2451" t="str">
            <v>Sternoptyx pseudodiaphana</v>
          </cell>
          <cell r="D2451" t="str">
            <v>Pisces</v>
          </cell>
          <cell r="E2451" t="str">
            <v>Sternoptychidae</v>
          </cell>
          <cell r="F2451">
            <v>357.599853515625</v>
          </cell>
          <cell r="G2451" t="str">
            <v>PiscesSternoptychidae</v>
          </cell>
          <cell r="H2451" t="str">
            <v>pelagic fish</v>
          </cell>
          <cell r="I2451" t="str">
            <v>mesopelagic</v>
          </cell>
          <cell r="J2451" t="str">
            <v>mesopelagic</v>
          </cell>
          <cell r="K2451" t="str">
            <v>mesopelagic</v>
          </cell>
          <cell r="L2451" t="str">
            <v>mesopelagic</v>
          </cell>
          <cell r="M2451" t="str">
            <v>mesopelagic</v>
          </cell>
          <cell r="N2451" t="str">
            <v>Pelagic planktivore small (&lt;30cm)</v>
          </cell>
          <cell r="O2451" t="str">
            <v>Mesopelagic</v>
          </cell>
          <cell r="P2451" t="str">
            <v>FMM</v>
          </cell>
        </row>
        <row r="2452">
          <cell r="C2452" t="str">
            <v>Polyipnus spp.</v>
          </cell>
          <cell r="D2452" t="str">
            <v>Pisces</v>
          </cell>
          <cell r="E2452" t="str">
            <v>Sternoptychidae</v>
          </cell>
          <cell r="G2452" t="str">
            <v>PiscesSternoptychidae</v>
          </cell>
          <cell r="K2452" t="str">
            <v>mesopelagic</v>
          </cell>
          <cell r="L2452" t="str">
            <v>mesopelagic</v>
          </cell>
          <cell r="M2452" t="str">
            <v>mesopelagic</v>
          </cell>
          <cell r="N2452" t="str">
            <v>Pelagic planktivore small (&lt;30cm)</v>
          </cell>
          <cell r="O2452" t="str">
            <v>Mesopelagic</v>
          </cell>
          <cell r="P2452" t="str">
            <v>FMM</v>
          </cell>
        </row>
        <row r="2453">
          <cell r="C2453" t="str">
            <v>Maurolicus spp.</v>
          </cell>
          <cell r="D2453" t="str">
            <v>Pisces</v>
          </cell>
          <cell r="E2453" t="str">
            <v>Sternoptychidae</v>
          </cell>
          <cell r="F2453">
            <v>357.599853515625</v>
          </cell>
          <cell r="G2453" t="str">
            <v>PiscesSternoptychidae</v>
          </cell>
          <cell r="H2453" t="str">
            <v>pelagic fish</v>
          </cell>
          <cell r="I2453" t="str">
            <v>mesopelagic</v>
          </cell>
          <cell r="J2453" t="str">
            <v>mesopelagic</v>
          </cell>
          <cell r="K2453" t="str">
            <v>mesopelagic</v>
          </cell>
          <cell r="L2453" t="str">
            <v>mesopelagic</v>
          </cell>
          <cell r="M2453" t="str">
            <v>mesopelagic</v>
          </cell>
          <cell r="N2453" t="str">
            <v>Pelagic planktivore small (&lt;30cm)</v>
          </cell>
          <cell r="O2453" t="str">
            <v>Mesopelagic</v>
          </cell>
          <cell r="P2453" t="str">
            <v>FMM</v>
          </cell>
        </row>
        <row r="2454">
          <cell r="C2454" t="str">
            <v>Sternoptyx spp.</v>
          </cell>
          <cell r="D2454" t="str">
            <v>Pisces</v>
          </cell>
          <cell r="E2454" t="str">
            <v>Sternoptychidae</v>
          </cell>
          <cell r="F2454">
            <v>357.599853515625</v>
          </cell>
          <cell r="G2454" t="str">
            <v>PiscesSternoptychidae</v>
          </cell>
          <cell r="H2454" t="str">
            <v>pelagic fish</v>
          </cell>
          <cell r="I2454" t="str">
            <v>mesopelagic</v>
          </cell>
          <cell r="J2454" t="str">
            <v>mesopelagic</v>
          </cell>
          <cell r="K2454" t="str">
            <v>mesopelagic</v>
          </cell>
          <cell r="L2454" t="str">
            <v>mesopelagic</v>
          </cell>
          <cell r="M2454" t="str">
            <v>mesopelagic</v>
          </cell>
          <cell r="N2454" t="str">
            <v>Pelagic planktivore small (&lt;30cm)</v>
          </cell>
          <cell r="O2454" t="str">
            <v>Mesopelagic</v>
          </cell>
          <cell r="P2454" t="str">
            <v>FMM</v>
          </cell>
        </row>
        <row r="2455">
          <cell r="C2455" t="str">
            <v>Astronesthes boulengeri</v>
          </cell>
          <cell r="D2455" t="str">
            <v>Pisces</v>
          </cell>
          <cell r="E2455" t="str">
            <v>Stomiidae</v>
          </cell>
          <cell r="F2455">
            <v>357.599853515625</v>
          </cell>
          <cell r="G2455" t="str">
            <v>PiscesStomiidae</v>
          </cell>
          <cell r="K2455" t="str">
            <v>mesopelagic</v>
          </cell>
          <cell r="L2455" t="str">
            <v>mesopelagic</v>
          </cell>
          <cell r="M2455" t="str">
            <v>mesopelagic</v>
          </cell>
          <cell r="N2455" t="str">
            <v>Pelagic planktivore small (&lt;30cm)</v>
          </cell>
          <cell r="O2455" t="str">
            <v>Mesopelagic</v>
          </cell>
          <cell r="P2455" t="str">
            <v>FMM</v>
          </cell>
        </row>
        <row r="2456">
          <cell r="C2456" t="str">
            <v>Borostomias spp.</v>
          </cell>
          <cell r="D2456" t="str">
            <v>Pisces</v>
          </cell>
          <cell r="E2456" t="str">
            <v>Stomiidae</v>
          </cell>
          <cell r="F2456">
            <v>357.599853515625</v>
          </cell>
          <cell r="G2456" t="str">
            <v>PiscesStomiidae</v>
          </cell>
          <cell r="K2456" t="str">
            <v>mesopelagic</v>
          </cell>
          <cell r="L2456" t="str">
            <v>mesopelagic</v>
          </cell>
          <cell r="M2456" t="str">
            <v>mesopelagic</v>
          </cell>
          <cell r="N2456" t="str">
            <v>Pelagic planktivore small (&lt;30cm)</v>
          </cell>
          <cell r="O2456" t="str">
            <v>Mesopelagic</v>
          </cell>
          <cell r="P2456" t="str">
            <v>FMM</v>
          </cell>
        </row>
        <row r="2457">
          <cell r="C2457" t="str">
            <v>Melanostomiidae - undifferentiated</v>
          </cell>
          <cell r="D2457" t="str">
            <v>Pisces</v>
          </cell>
          <cell r="E2457" t="str">
            <v>Melanostomiidae</v>
          </cell>
          <cell r="G2457" t="str">
            <v>PiscesMelanostomiidae</v>
          </cell>
          <cell r="K2457" t="str">
            <v>mesopelagic</v>
          </cell>
          <cell r="L2457" t="str">
            <v>mesopelagic</v>
          </cell>
          <cell r="M2457" t="str">
            <v>mesopelagic</v>
          </cell>
          <cell r="N2457" t="str">
            <v>Pelagic planktivore small (&lt;30cm)</v>
          </cell>
          <cell r="O2457" t="str">
            <v>Non-migrating meso/bathypelagics</v>
          </cell>
          <cell r="P2457" t="str">
            <v>FMN</v>
          </cell>
        </row>
        <row r="2458">
          <cell r="C2458" t="str">
            <v>Eustomias trewavasae</v>
          </cell>
          <cell r="D2458" t="str">
            <v>Pisces</v>
          </cell>
          <cell r="E2458" t="str">
            <v>Melanostomiidae</v>
          </cell>
          <cell r="G2458" t="str">
            <v>PiscesMelanostomiidae</v>
          </cell>
          <cell r="K2458" t="str">
            <v>mesopelagic</v>
          </cell>
          <cell r="L2458" t="str">
            <v>mesopelagic</v>
          </cell>
          <cell r="M2458" t="str">
            <v>mesopelagic</v>
          </cell>
          <cell r="N2458" t="str">
            <v>Pelagic planktivore small (&lt;30cm)</v>
          </cell>
          <cell r="O2458" t="str">
            <v>Non-migrating meso/bathypelagics</v>
          </cell>
          <cell r="P2458" t="str">
            <v>FMN</v>
          </cell>
        </row>
        <row r="2459">
          <cell r="C2459" t="str">
            <v>Melanostomias niger</v>
          </cell>
          <cell r="D2459" t="str">
            <v>Pisces</v>
          </cell>
          <cell r="E2459" t="str">
            <v>Melanostomiidae</v>
          </cell>
          <cell r="F2459">
            <v>357.599853515625</v>
          </cell>
          <cell r="G2459" t="str">
            <v>PiscesMelanostomiidae</v>
          </cell>
          <cell r="K2459" t="str">
            <v>mesopelagic</v>
          </cell>
          <cell r="L2459" t="str">
            <v>mesopelagic</v>
          </cell>
          <cell r="M2459" t="str">
            <v>mesopelagic</v>
          </cell>
          <cell r="N2459" t="str">
            <v>Pelagic planktivore small (&lt;30cm)</v>
          </cell>
          <cell r="O2459" t="str">
            <v>Non-migrating meso/bathypelagics</v>
          </cell>
          <cell r="P2459" t="str">
            <v>FMN</v>
          </cell>
        </row>
        <row r="2460">
          <cell r="C2460" t="str">
            <v>Bathophilus spp.</v>
          </cell>
          <cell r="D2460" t="str">
            <v>Pisces</v>
          </cell>
          <cell r="E2460" t="str">
            <v>Melanostomiidae</v>
          </cell>
          <cell r="G2460" t="str">
            <v>PiscesMelanostomiidae</v>
          </cell>
          <cell r="K2460" t="str">
            <v>mesopelagic</v>
          </cell>
          <cell r="L2460" t="str">
            <v>mesopelagic</v>
          </cell>
          <cell r="M2460" t="str">
            <v>mesopelagic</v>
          </cell>
          <cell r="N2460" t="str">
            <v>Pelagic planktivore small (&lt;30cm)</v>
          </cell>
          <cell r="O2460" t="str">
            <v>Non-migrating meso/bathypelagics</v>
          </cell>
          <cell r="P2460" t="str">
            <v>FMN</v>
          </cell>
        </row>
        <row r="2461">
          <cell r="C2461" t="str">
            <v>Eustomias spp.</v>
          </cell>
          <cell r="D2461" t="str">
            <v>Pisces</v>
          </cell>
          <cell r="E2461" t="str">
            <v>Melanostomiidae</v>
          </cell>
          <cell r="G2461" t="str">
            <v>PiscesMelanostomiidae</v>
          </cell>
          <cell r="K2461" t="str">
            <v>mesopelagic</v>
          </cell>
          <cell r="L2461" t="str">
            <v>mesopelagic</v>
          </cell>
          <cell r="M2461" t="str">
            <v>mesopelagic</v>
          </cell>
          <cell r="N2461" t="str">
            <v>Pelagic planktivore small (&lt;30cm)</v>
          </cell>
          <cell r="O2461" t="str">
            <v>Non-migrating meso/bathypelagics</v>
          </cell>
          <cell r="P2461" t="str">
            <v>FMN</v>
          </cell>
        </row>
        <row r="2462">
          <cell r="C2462" t="str">
            <v>Photonectes spp.</v>
          </cell>
          <cell r="D2462" t="str">
            <v>Pisces</v>
          </cell>
          <cell r="E2462" t="str">
            <v>Melanostomiidae</v>
          </cell>
          <cell r="G2462" t="str">
            <v>PiscesMelanostomiidae</v>
          </cell>
          <cell r="K2462" t="str">
            <v>mesopelagic</v>
          </cell>
          <cell r="L2462" t="str">
            <v>mesopelagic</v>
          </cell>
          <cell r="M2462" t="str">
            <v>mesopelagic</v>
          </cell>
          <cell r="N2462" t="str">
            <v>Pelagic planktivore small (&lt;30cm)</v>
          </cell>
          <cell r="O2462" t="str">
            <v>Non-migrating meso/bathypelagics</v>
          </cell>
          <cell r="P2462" t="str">
            <v>FMN</v>
          </cell>
        </row>
        <row r="2463">
          <cell r="C2463" t="str">
            <v>Malacosteidae cf. Melanostomias sp.</v>
          </cell>
          <cell r="D2463" t="str">
            <v>Pisces</v>
          </cell>
          <cell r="E2463" t="str">
            <v>Malacosteidae</v>
          </cell>
          <cell r="F2463">
            <v>357.599853515625</v>
          </cell>
          <cell r="G2463" t="str">
            <v>PiscesMalacosteidae</v>
          </cell>
          <cell r="H2463" t="str">
            <v>pelagic fish</v>
          </cell>
          <cell r="I2463" t="str">
            <v>mesopelagic</v>
          </cell>
          <cell r="J2463" t="str">
            <v>mesopelagic</v>
          </cell>
          <cell r="K2463" t="str">
            <v>mesopelagic</v>
          </cell>
          <cell r="L2463" t="str">
            <v>mesopelagic</v>
          </cell>
          <cell r="M2463" t="str">
            <v>mesopelagic</v>
          </cell>
          <cell r="N2463" t="str">
            <v>Pelagic planktivore small (&lt;30cm)</v>
          </cell>
          <cell r="O2463" t="str">
            <v>Mesopelagic</v>
          </cell>
          <cell r="P2463" t="str">
            <v>FMM</v>
          </cell>
        </row>
        <row r="2464">
          <cell r="C2464" t="str">
            <v>Malacosteus niger</v>
          </cell>
          <cell r="D2464" t="str">
            <v>Pisces</v>
          </cell>
          <cell r="E2464" t="str">
            <v>Malacosteidae</v>
          </cell>
          <cell r="F2464">
            <v>357.599853515625</v>
          </cell>
          <cell r="G2464" t="str">
            <v>PiscesMalacosteidae</v>
          </cell>
          <cell r="H2464" t="str">
            <v>pelagic fish</v>
          </cell>
          <cell r="I2464" t="str">
            <v>mesopelagic</v>
          </cell>
          <cell r="J2464" t="str">
            <v>mesopelagic</v>
          </cell>
          <cell r="K2464" t="str">
            <v>mesopelagic</v>
          </cell>
          <cell r="L2464" t="str">
            <v>mesopelagic</v>
          </cell>
          <cell r="M2464" t="str">
            <v>mesopelagic</v>
          </cell>
          <cell r="N2464" t="str">
            <v>Pelagic piscivore small (&lt;30)</v>
          </cell>
          <cell r="O2464" t="str">
            <v>Mesopelagic</v>
          </cell>
          <cell r="P2464" t="str">
            <v>FMM</v>
          </cell>
        </row>
        <row r="2465">
          <cell r="C2465" t="str">
            <v>Chauliodus sloani</v>
          </cell>
          <cell r="D2465" t="str">
            <v>Pisces</v>
          </cell>
          <cell r="E2465" t="str">
            <v>Chauliodontidae</v>
          </cell>
          <cell r="F2465">
            <v>357.599853515625</v>
          </cell>
          <cell r="G2465" t="str">
            <v>PiscesChauliodontidae</v>
          </cell>
          <cell r="H2465" t="str">
            <v>pelagic fish</v>
          </cell>
          <cell r="I2465" t="str">
            <v>mesopelagic</v>
          </cell>
          <cell r="J2465" t="str">
            <v>mesopelagic</v>
          </cell>
          <cell r="K2465" t="str">
            <v>mesopelagic</v>
          </cell>
          <cell r="L2465" t="str">
            <v>mesopelagic</v>
          </cell>
          <cell r="M2465" t="str">
            <v>mesopelagic</v>
          </cell>
          <cell r="N2465" t="str">
            <v>Pelagic piscivore small (&lt;30)</v>
          </cell>
          <cell r="O2465" t="str">
            <v>Mesopelagic</v>
          </cell>
          <cell r="P2465" t="str">
            <v>FMM</v>
          </cell>
        </row>
        <row r="2466">
          <cell r="C2466" t="str">
            <v>Stomiidae - undifferentiated</v>
          </cell>
          <cell r="D2466" t="str">
            <v>Pisces</v>
          </cell>
          <cell r="G2466" t="str">
            <v>Pisces</v>
          </cell>
          <cell r="O2466" t="str">
            <v>Mesopelagic</v>
          </cell>
          <cell r="P2466" t="str">
            <v>FMM</v>
          </cell>
        </row>
        <row r="2467">
          <cell r="C2467" t="str">
            <v>Stomias boa</v>
          </cell>
          <cell r="D2467" t="str">
            <v>Pisces</v>
          </cell>
          <cell r="E2467" t="str">
            <v>Stomiidae</v>
          </cell>
          <cell r="F2467">
            <v>357.599853515625</v>
          </cell>
          <cell r="G2467" t="str">
            <v>PiscesStomiidae</v>
          </cell>
          <cell r="H2467" t="str">
            <v>pelagic fish</v>
          </cell>
          <cell r="I2467" t="str">
            <v>mesopelagic</v>
          </cell>
          <cell r="J2467" t="str">
            <v>mesopelagic</v>
          </cell>
          <cell r="K2467" t="str">
            <v>mesopelagic</v>
          </cell>
          <cell r="L2467" t="str">
            <v>mesopelagic</v>
          </cell>
          <cell r="M2467" t="str">
            <v>mesopelagic</v>
          </cell>
          <cell r="N2467" t="str">
            <v>Pelagic piscivore small (&lt;30)</v>
          </cell>
          <cell r="O2467" t="str">
            <v>Mesopelagic</v>
          </cell>
          <cell r="P2467" t="str">
            <v>FMM</v>
          </cell>
        </row>
        <row r="2468">
          <cell r="C2468" t="str">
            <v>Stomias spp.</v>
          </cell>
          <cell r="D2468" t="str">
            <v>Pisces</v>
          </cell>
          <cell r="G2468" t="str">
            <v>Pisces</v>
          </cell>
          <cell r="O2468" t="str">
            <v>Mesopelagic</v>
          </cell>
          <cell r="P2468" t="str">
            <v>FMM</v>
          </cell>
        </row>
        <row r="2469">
          <cell r="C2469" t="str">
            <v>cf. Idiacanthus sp.</v>
          </cell>
          <cell r="D2469" t="str">
            <v>Pisces</v>
          </cell>
          <cell r="E2469" t="str">
            <v>Idiacanthidae</v>
          </cell>
          <cell r="F2469">
            <v>357.599853515625</v>
          </cell>
          <cell r="G2469" t="str">
            <v>PiscesIdiacanthidae</v>
          </cell>
          <cell r="H2469" t="str">
            <v>pelagic fish</v>
          </cell>
          <cell r="I2469" t="str">
            <v>mesopelagic</v>
          </cell>
          <cell r="J2469" t="str">
            <v>mesopelagic</v>
          </cell>
          <cell r="K2469" t="str">
            <v>mesopelagic</v>
          </cell>
          <cell r="L2469" t="str">
            <v>mesopelagic</v>
          </cell>
          <cell r="M2469" t="str">
            <v>mesopelagic</v>
          </cell>
          <cell r="N2469" t="str">
            <v>Pelagic piscivore medium (30-100cm)</v>
          </cell>
          <cell r="O2469" t="str">
            <v>Mesopelagic</v>
          </cell>
          <cell r="P2469" t="str">
            <v>FMM</v>
          </cell>
        </row>
        <row r="2470">
          <cell r="C2470" t="str">
            <v>Idiacanthidae</v>
          </cell>
          <cell r="D2470" t="str">
            <v>Pisces</v>
          </cell>
          <cell r="E2470" t="str">
            <v>Idiacanthidae</v>
          </cell>
          <cell r="F2470">
            <v>357.599853515625</v>
          </cell>
          <cell r="G2470" t="str">
            <v>PiscesIdiacanthidae</v>
          </cell>
          <cell r="K2470" t="str">
            <v>mesopelagic</v>
          </cell>
          <cell r="L2470" t="str">
            <v>mesopelagic</v>
          </cell>
          <cell r="M2470" t="str">
            <v>mesopelagic</v>
          </cell>
          <cell r="N2470" t="str">
            <v>Pelagic piscivore medium (30-100cm)</v>
          </cell>
          <cell r="O2470" t="str">
            <v>Mesopelagic</v>
          </cell>
          <cell r="P2470" t="str">
            <v>FMM</v>
          </cell>
        </row>
        <row r="2471">
          <cell r="C2471" t="str">
            <v>Idiacanthus atlanticus</v>
          </cell>
          <cell r="D2471" t="str">
            <v>Pisces</v>
          </cell>
          <cell r="E2471" t="str">
            <v>Idiacanthidae</v>
          </cell>
          <cell r="F2471">
            <v>357.599853515625</v>
          </cell>
          <cell r="G2471" t="str">
            <v>PiscesIdiacanthidae</v>
          </cell>
          <cell r="N2471" t="str">
            <v>Pelagic piscivore medium (30-100cm)</v>
          </cell>
          <cell r="O2471" t="str">
            <v>Mesopelagic</v>
          </cell>
          <cell r="P2471" t="str">
            <v>FMM</v>
          </cell>
        </row>
        <row r="2472">
          <cell r="C2472" t="str">
            <v>Alepocephalidae - undifferentiated</v>
          </cell>
          <cell r="N2472" t="str">
            <v>Pelagic planktivore small (&lt;30cm)</v>
          </cell>
          <cell r="O2472" t="str">
            <v>Non-migrating meso/bathypelagics</v>
          </cell>
          <cell r="P2472" t="str">
            <v>FMN</v>
          </cell>
        </row>
        <row r="2473">
          <cell r="C2473" t="str">
            <v>Xenodermichthys copei</v>
          </cell>
          <cell r="D2473" t="str">
            <v>Pisces</v>
          </cell>
          <cell r="E2473" t="str">
            <v>Alepocephalidae</v>
          </cell>
          <cell r="F2473">
            <v>357.599853515625</v>
          </cell>
          <cell r="G2473" t="str">
            <v>PiscesAlepocephalidae</v>
          </cell>
          <cell r="N2473" t="str">
            <v>Pelagic planktivore small (&lt;30cm)</v>
          </cell>
          <cell r="O2473" t="str">
            <v>Non-migrating meso/bathypelagics</v>
          </cell>
          <cell r="P2473" t="str">
            <v>FMN</v>
          </cell>
        </row>
        <row r="2474">
          <cell r="C2474" t="str">
            <v>Rouleina attrita</v>
          </cell>
          <cell r="N2474">
            <v>986.6</v>
          </cell>
          <cell r="O2474" t="str">
            <v>Non-migrating meso/bathypelagics</v>
          </cell>
          <cell r="P2474" t="str">
            <v>FMN</v>
          </cell>
        </row>
        <row r="2475">
          <cell r="C2475" t="str">
            <v>Talismania longifilis</v>
          </cell>
          <cell r="D2475" t="str">
            <v>Pisces</v>
          </cell>
          <cell r="E2475" t="str">
            <v>Alepocephalidae</v>
          </cell>
          <cell r="F2475">
            <v>986.599609375</v>
          </cell>
          <cell r="G2475" t="str">
            <v>PiscesAlepocephalidae</v>
          </cell>
          <cell r="K2475" t="str">
            <v>shelf medium invertebrate feeder</v>
          </cell>
          <cell r="L2475" t="str">
            <v>shelf medium invertebrate feeder</v>
          </cell>
          <cell r="M2475" t="str">
            <v xml:space="preserve">shelf invertebrate feeder medium </v>
          </cell>
          <cell r="N2475" t="str">
            <v xml:space="preserve">Demersal invertebrate feeder medium (30-100cm) </v>
          </cell>
          <cell r="O2475" t="str">
            <v>Deep demersal invertivore large</v>
          </cell>
          <cell r="P2475" t="str">
            <v>FDD</v>
          </cell>
        </row>
        <row r="2476">
          <cell r="C2476" t="str">
            <v>Alepocephalus cf antipodianus</v>
          </cell>
          <cell r="N2476" t="str">
            <v xml:space="preserve">Demersal invertebrate feeder medium (30-100cm) </v>
          </cell>
          <cell r="O2476" t="str">
            <v>Deep demersal invertivore large</v>
          </cell>
          <cell r="P2476" t="str">
            <v>FDD</v>
          </cell>
        </row>
        <row r="2477">
          <cell r="C2477" t="str">
            <v>Narcetes stomias</v>
          </cell>
          <cell r="N2477" t="str">
            <v xml:space="preserve">Demersal invertebrate feeder medium (30-100cm) </v>
          </cell>
          <cell r="O2477" t="str">
            <v>Deep demersal invertivore large</v>
          </cell>
          <cell r="P2477" t="str">
            <v>FDD</v>
          </cell>
        </row>
        <row r="2478">
          <cell r="C2478" t="str">
            <v>Conocara murrayi</v>
          </cell>
          <cell r="J2478" t="str">
            <v>Bathypelagic</v>
          </cell>
          <cell r="N2478">
            <v>2240.65</v>
          </cell>
          <cell r="O2478" t="str">
            <v>Non-migrating meso/bathypelagics</v>
          </cell>
          <cell r="P2478" t="str">
            <v>FMN</v>
          </cell>
        </row>
        <row r="2479">
          <cell r="C2479" t="str">
            <v>Conocara murrayi</v>
          </cell>
          <cell r="N2479">
            <v>2037.2</v>
          </cell>
          <cell r="O2479" t="str">
            <v>Non-migrating meso/bathypelagics</v>
          </cell>
          <cell r="P2479" t="str">
            <v>FMN</v>
          </cell>
        </row>
        <row r="2480">
          <cell r="C2480" t="str">
            <v>Alepocephalus productus</v>
          </cell>
          <cell r="N2480" t="str">
            <v>Demersal invertebrate feeder small (&lt;30cm)</v>
          </cell>
          <cell r="O2480" t="str">
            <v>Deep demersal invertivore small</v>
          </cell>
          <cell r="P2480" t="str">
            <v>FDD</v>
          </cell>
        </row>
        <row r="2481">
          <cell r="C2481" t="str">
            <v>Leptoderma spp.</v>
          </cell>
          <cell r="N2481">
            <v>1026.6500000000001</v>
          </cell>
          <cell r="O2481" t="str">
            <v>Non-migrating meso/bathypelagics</v>
          </cell>
          <cell r="P2481" t="str">
            <v>FMN</v>
          </cell>
        </row>
        <row r="2482">
          <cell r="C2482" t="str">
            <v>Holtbyrnia laticauda</v>
          </cell>
          <cell r="F2482">
            <v>1478.05</v>
          </cell>
          <cell r="O2482" t="str">
            <v>Non-migrating meso/bathypelagics</v>
          </cell>
          <cell r="P2482" t="str">
            <v>FMN</v>
          </cell>
        </row>
        <row r="2483">
          <cell r="C2483" t="str">
            <v>Aulopus purpurissatus</v>
          </cell>
          <cell r="D2483" t="str">
            <v>Pisces</v>
          </cell>
          <cell r="E2483" t="str">
            <v>Aulopidae</v>
          </cell>
          <cell r="F2483">
            <v>1478.0498046875</v>
          </cell>
          <cell r="G2483" t="str">
            <v>PiscesAulopidae</v>
          </cell>
          <cell r="K2483" t="str">
            <v>shelf medium predator</v>
          </cell>
          <cell r="L2483" t="str">
            <v>shelf medium predator</v>
          </cell>
          <cell r="M2483" t="str">
            <v>shelf piscivore medium</v>
          </cell>
          <cell r="N2483" t="str">
            <v>Demersal piscivore  medium (30-100cm)</v>
          </cell>
          <cell r="O2483" t="str">
            <v>Shelf demersal piscivore large</v>
          </cell>
          <cell r="P2483" t="str">
            <v>FVS</v>
          </cell>
        </row>
        <row r="2484">
          <cell r="C2484" t="str">
            <v>Bathysaurus ferox</v>
          </cell>
          <cell r="N2484" t="str">
            <v>Demersal piscivore small (&lt;30cm)</v>
          </cell>
          <cell r="O2484" t="str">
            <v>Deep demersal piscivore small</v>
          </cell>
          <cell r="P2484" t="str">
            <v>FDD</v>
          </cell>
        </row>
        <row r="2485">
          <cell r="C2485" t="str">
            <v xml:space="preserve">Chlorophthalmidae, Paraulopidae &amp; Bathysauroididae, Bathysauropsidae </v>
          </cell>
          <cell r="D2485">
            <v>1478.0498046875</v>
          </cell>
          <cell r="E2485">
            <v>1478.0498046875</v>
          </cell>
          <cell r="F2485">
            <v>1478.0498046875</v>
          </cell>
          <cell r="K2485" t="str">
            <v>cucumber fish</v>
          </cell>
          <cell r="L2485" t="str">
            <v>shelf small invertebrate feeder</v>
          </cell>
          <cell r="M2485" t="str">
            <v>Shelf invertebrate feeders small</v>
          </cell>
          <cell r="N2485" t="str">
            <v>Demersal invertebrate feeder small (&lt;30cm)</v>
          </cell>
          <cell r="O2485" t="str">
            <v>Deep demersal invertivore small</v>
          </cell>
          <cell r="P2485" t="str">
            <v>FDD</v>
          </cell>
        </row>
        <row r="2486">
          <cell r="C2486" t="str">
            <v>Paraulopus nigripinnis</v>
          </cell>
          <cell r="D2486" t="str">
            <v>Pisces</v>
          </cell>
          <cell r="E2486" t="str">
            <v>Paraulopidae</v>
          </cell>
          <cell r="F2486">
            <v>1478.0498046875</v>
          </cell>
          <cell r="G2486" t="str">
            <v>PiscesParaulopidae</v>
          </cell>
          <cell r="H2486" t="str">
            <v>benthopelagic fish</v>
          </cell>
          <cell r="I2486" t="str">
            <v>cucumberfish</v>
          </cell>
          <cell r="J2486" t="str">
            <v>small omnivore</v>
          </cell>
          <cell r="K2486" t="str">
            <v>cucumber fish</v>
          </cell>
          <cell r="L2486" t="str">
            <v>shelf small invertebrate feeder</v>
          </cell>
          <cell r="M2486" t="str">
            <v>Shelf invertebrate feeders small</v>
          </cell>
          <cell r="N2486" t="str">
            <v>Demersal invertebrate feeder small (&lt;30cm)</v>
          </cell>
          <cell r="O2486" t="str">
            <v>Deep demersal invertivore small</v>
          </cell>
          <cell r="P2486" t="str">
            <v>FDD</v>
          </cell>
        </row>
        <row r="2487">
          <cell r="C2487" t="str">
            <v>Chlorophthalmus nigripinnis</v>
          </cell>
          <cell r="D2487" t="str">
            <v>Pisces</v>
          </cell>
          <cell r="E2487" t="str">
            <v>Paraulopidae</v>
          </cell>
          <cell r="F2487">
            <v>1478.0498046875</v>
          </cell>
          <cell r="G2487" t="str">
            <v>PiscesParaulopidae</v>
          </cell>
          <cell r="H2487" t="str">
            <v>benthopelagic fish</v>
          </cell>
          <cell r="I2487" t="str">
            <v>cucumberfish</v>
          </cell>
          <cell r="J2487" t="str">
            <v>small omnivore</v>
          </cell>
          <cell r="K2487" t="str">
            <v>cucumber fish</v>
          </cell>
          <cell r="L2487" t="str">
            <v>shelf small invertebrate feeder</v>
          </cell>
          <cell r="M2487" t="str">
            <v>Shelf invertebrate feeders small</v>
          </cell>
          <cell r="N2487" t="str">
            <v>Demersal invertebrate feeder small (&lt;30cm)</v>
          </cell>
          <cell r="O2487" t="str">
            <v>Deep demersal invertivore small</v>
          </cell>
          <cell r="P2487" t="str">
            <v>FDD</v>
          </cell>
        </row>
        <row r="2488">
          <cell r="C2488" t="str">
            <v>Chlorophthalmus agassizi</v>
          </cell>
          <cell r="D2488" t="str">
            <v>Pisces</v>
          </cell>
          <cell r="E2488" t="str">
            <v>Chlorophthalmidae</v>
          </cell>
          <cell r="F2488">
            <v>1478.0498046875</v>
          </cell>
          <cell r="G2488" t="str">
            <v>PiscesChlorophthalmidae</v>
          </cell>
          <cell r="H2488" t="str">
            <v>benthopelagic fish</v>
          </cell>
          <cell r="I2488" t="str">
            <v>shelf small invertebrate feeder</v>
          </cell>
          <cell r="J2488" t="str">
            <v>small omnivore</v>
          </cell>
          <cell r="K2488" t="str">
            <v>shelf small invertebrate feeder</v>
          </cell>
          <cell r="L2488" t="str">
            <v>shelf small invertebrate feeder</v>
          </cell>
          <cell r="M2488" t="str">
            <v>Shelf invertebrate feeders small</v>
          </cell>
          <cell r="N2488" t="str">
            <v>Demersal invertebrate feeder small (&lt;30cm)</v>
          </cell>
          <cell r="O2488" t="str">
            <v>Deep demersal invertivore small</v>
          </cell>
          <cell r="P2488" t="str">
            <v>FDD</v>
          </cell>
        </row>
        <row r="2489">
          <cell r="C2489" t="str">
            <v>Chlorophthalmus nigromarginatus</v>
          </cell>
          <cell r="D2489" t="str">
            <v>Pisces</v>
          </cell>
          <cell r="E2489" t="str">
            <v>Chlorophthalmidae</v>
          </cell>
          <cell r="F2489">
            <v>1478.0498046875</v>
          </cell>
          <cell r="G2489" t="str">
            <v>PiscesChlorophthalmidae</v>
          </cell>
          <cell r="H2489" t="str">
            <v>benthopelagic fish</v>
          </cell>
          <cell r="I2489" t="str">
            <v>shelf small invertebrate feeder</v>
          </cell>
          <cell r="J2489" t="str">
            <v>small omnivore</v>
          </cell>
          <cell r="K2489" t="str">
            <v>shelf small invertebrate feeder</v>
          </cell>
          <cell r="L2489" t="str">
            <v>shelf small invertebrate feeder</v>
          </cell>
          <cell r="M2489" t="str">
            <v>Shelf invertebrate feeders small</v>
          </cell>
          <cell r="N2489" t="str">
            <v>Demersal invertebrate feeder small (&lt;30cm)</v>
          </cell>
          <cell r="O2489" t="str">
            <v>Deep demersal invertivore small</v>
          </cell>
          <cell r="P2489" t="str">
            <v>FDD</v>
          </cell>
        </row>
        <row r="2490">
          <cell r="C2490" t="str">
            <v>Bathysauropsis gracilis</v>
          </cell>
          <cell r="N2490" t="str">
            <v>Demersal piscivore small (&lt;30cm)</v>
          </cell>
          <cell r="O2490" t="str">
            <v>Deep demersal piscivore small</v>
          </cell>
          <cell r="P2490" t="str">
            <v>FDD</v>
          </cell>
        </row>
        <row r="2491">
          <cell r="C2491" t="str">
            <v>Neoscopelus sp.</v>
          </cell>
          <cell r="D2491" t="str">
            <v>Pisces</v>
          </cell>
          <cell r="E2491" t="str">
            <v>Neoscopelidae</v>
          </cell>
          <cell r="F2491">
            <v>1478.0498046875</v>
          </cell>
          <cell r="G2491" t="str">
            <v>PiscesNeoscopelidae</v>
          </cell>
          <cell r="H2491" t="str">
            <v>pelagic fish</v>
          </cell>
          <cell r="I2491" t="str">
            <v>mesopelagic</v>
          </cell>
          <cell r="J2491" t="str">
            <v>mesopelagic</v>
          </cell>
          <cell r="K2491" t="str">
            <v>mesopelagic</v>
          </cell>
          <cell r="L2491" t="str">
            <v>mesopelagic</v>
          </cell>
          <cell r="M2491" t="str">
            <v>mesopelagic</v>
          </cell>
          <cell r="N2491" t="str">
            <v>Pelagic piscivore small (&lt;30)</v>
          </cell>
          <cell r="O2491" t="str">
            <v>Non-migrating meso/bathypelagics</v>
          </cell>
          <cell r="P2491" t="str">
            <v>FMN</v>
          </cell>
        </row>
        <row r="2492">
          <cell r="C2492" t="str">
            <v>Neoscopelus macrolepidotus</v>
          </cell>
          <cell r="D2492" t="str">
            <v>Pisces</v>
          </cell>
          <cell r="E2492" t="str">
            <v>Neoscopelidae</v>
          </cell>
          <cell r="F2492">
            <v>1478.0498046875</v>
          </cell>
          <cell r="G2492" t="str">
            <v>PiscesNeoscopelidae</v>
          </cell>
          <cell r="H2492" t="str">
            <v>pelagic fish</v>
          </cell>
          <cell r="I2492" t="str">
            <v>mesopelagic</v>
          </cell>
          <cell r="J2492" t="str">
            <v>mesopelagic</v>
          </cell>
          <cell r="K2492" t="str">
            <v>mesopelagic</v>
          </cell>
          <cell r="L2492" t="str">
            <v>mesopelagic</v>
          </cell>
          <cell r="M2492" t="str">
            <v>mesopelagic</v>
          </cell>
          <cell r="N2492" t="str">
            <v>Pelagic piscivore small (&lt;30)</v>
          </cell>
          <cell r="O2492" t="str">
            <v>Non-migrating meso/bathypelagics</v>
          </cell>
          <cell r="P2492" t="str">
            <v>FMN</v>
          </cell>
        </row>
        <row r="2493">
          <cell r="C2493" t="str">
            <v>Myctophidae - undifferentiated</v>
          </cell>
          <cell r="D2493" t="str">
            <v>Pisces</v>
          </cell>
          <cell r="E2493" t="str">
            <v>Myctophidae</v>
          </cell>
          <cell r="F2493">
            <v>1478.0498046875</v>
          </cell>
          <cell r="G2493" t="str">
            <v>PiscesMyctophidae</v>
          </cell>
          <cell r="H2493" t="str">
            <v>pelagic fish</v>
          </cell>
          <cell r="I2493" t="str">
            <v>mesopelagic</v>
          </cell>
          <cell r="J2493" t="str">
            <v>mesopelagic</v>
          </cell>
          <cell r="K2493" t="str">
            <v>mesopelagic</v>
          </cell>
          <cell r="L2493" t="str">
            <v>mesopelagic</v>
          </cell>
          <cell r="M2493" t="str">
            <v>mesopelagic</v>
          </cell>
          <cell r="N2493" t="str">
            <v>Pelagic planktivore small (&lt;30cm)</v>
          </cell>
          <cell r="O2493" t="str">
            <v>Mesopelagic</v>
          </cell>
          <cell r="P2493" t="str">
            <v>FMM</v>
          </cell>
        </row>
        <row r="2494">
          <cell r="C2494" t="str">
            <v>Myctophidae sp. 1</v>
          </cell>
          <cell r="D2494" t="str">
            <v>Pisces</v>
          </cell>
          <cell r="E2494" t="str">
            <v>Myctophidae</v>
          </cell>
          <cell r="F2494">
            <v>1478.0498046875</v>
          </cell>
          <cell r="G2494" t="str">
            <v>PiscesMyctophidae</v>
          </cell>
          <cell r="H2494" t="str">
            <v>pelagic fish</v>
          </cell>
          <cell r="I2494" t="str">
            <v>mesopelagic</v>
          </cell>
          <cell r="J2494" t="str">
            <v>mesopelagic</v>
          </cell>
          <cell r="K2494" t="str">
            <v>mesopelagic</v>
          </cell>
          <cell r="L2494" t="str">
            <v>mesopelagic</v>
          </cell>
          <cell r="M2494" t="str">
            <v>mesopelagic</v>
          </cell>
          <cell r="N2494" t="str">
            <v>Pelagic planktivore small (&lt;30cm)</v>
          </cell>
          <cell r="O2494" t="str">
            <v>Mesopelagic</v>
          </cell>
          <cell r="P2494" t="str">
            <v>FMM</v>
          </cell>
        </row>
        <row r="2495">
          <cell r="C2495" t="str">
            <v>Diaphus danae</v>
          </cell>
          <cell r="D2495" t="str">
            <v>Pisces</v>
          </cell>
          <cell r="E2495" t="str">
            <v>Myctophidae</v>
          </cell>
          <cell r="F2495">
            <v>1478.0498046875</v>
          </cell>
          <cell r="G2495" t="str">
            <v>PiscesMyctophidae</v>
          </cell>
          <cell r="H2495" t="str">
            <v>pelagic fish</v>
          </cell>
          <cell r="I2495" t="str">
            <v>mesopelagic</v>
          </cell>
          <cell r="J2495" t="str">
            <v>mesopelagic</v>
          </cell>
          <cell r="K2495" t="str">
            <v>mesopelagic</v>
          </cell>
          <cell r="L2495" t="str">
            <v>mesopelagic</v>
          </cell>
          <cell r="M2495" t="str">
            <v>mesopelagic</v>
          </cell>
          <cell r="N2495" t="str">
            <v>Pelagic planktivore small (&lt;30cm)</v>
          </cell>
          <cell r="O2495" t="str">
            <v>Mesopelagic</v>
          </cell>
          <cell r="P2495" t="str">
            <v>FMM</v>
          </cell>
        </row>
        <row r="2496">
          <cell r="C2496" t="str">
            <v>Hygophum hygomii</v>
          </cell>
          <cell r="D2496" t="str">
            <v>Pisces</v>
          </cell>
          <cell r="E2496" t="str">
            <v>Myctophidae</v>
          </cell>
          <cell r="F2496">
            <v>1478.0498046875</v>
          </cell>
          <cell r="G2496" t="str">
            <v>PiscesMyctophidae</v>
          </cell>
          <cell r="H2496" t="str">
            <v>pelagic fish</v>
          </cell>
          <cell r="I2496" t="str">
            <v>mesopelagic</v>
          </cell>
          <cell r="J2496" t="str">
            <v>mesopelagic</v>
          </cell>
          <cell r="K2496" t="str">
            <v>mesopelagic</v>
          </cell>
          <cell r="L2496" t="str">
            <v>mesopelagic</v>
          </cell>
          <cell r="M2496" t="str">
            <v>mesopelagic</v>
          </cell>
          <cell r="N2496" t="str">
            <v>Pelagic planktivore small (&lt;30cm)</v>
          </cell>
          <cell r="O2496" t="str">
            <v>Mesopelagic</v>
          </cell>
          <cell r="P2496" t="str">
            <v>FMM</v>
          </cell>
        </row>
        <row r="2497">
          <cell r="C2497" t="str">
            <v>Myctophum phengodes</v>
          </cell>
          <cell r="D2497" t="str">
            <v>Pisces</v>
          </cell>
          <cell r="E2497" t="str">
            <v>Myctophidae</v>
          </cell>
          <cell r="F2497">
            <v>1478.0498046875</v>
          </cell>
          <cell r="G2497" t="str">
            <v>PiscesMyctophidae</v>
          </cell>
          <cell r="H2497" t="str">
            <v>pelagic fish</v>
          </cell>
          <cell r="I2497" t="str">
            <v>mesopelagic</v>
          </cell>
          <cell r="J2497" t="str">
            <v>mesopelagic</v>
          </cell>
          <cell r="K2497" t="str">
            <v>mesopelagic</v>
          </cell>
          <cell r="L2497" t="str">
            <v>mesopelagic</v>
          </cell>
          <cell r="M2497" t="str">
            <v>mesopelagic</v>
          </cell>
          <cell r="N2497" t="str">
            <v>Pelagic planktivore small (&lt;30cm)</v>
          </cell>
          <cell r="O2497" t="str">
            <v>Mesopelagic</v>
          </cell>
          <cell r="P2497" t="str">
            <v>FMM</v>
          </cell>
        </row>
        <row r="2498">
          <cell r="C2498" t="str">
            <v>Lampanyctodes hectoris</v>
          </cell>
          <cell r="D2498" t="str">
            <v>Pisces</v>
          </cell>
          <cell r="E2498" t="str">
            <v>Myctophidae</v>
          </cell>
          <cell r="F2498">
            <v>1478.0498046875</v>
          </cell>
          <cell r="G2498" t="str">
            <v>PiscesMyctophidae</v>
          </cell>
          <cell r="H2498" t="str">
            <v>pelagic fish</v>
          </cell>
          <cell r="I2498" t="str">
            <v>mesopelagic</v>
          </cell>
          <cell r="J2498" t="str">
            <v>mesopelagic</v>
          </cell>
          <cell r="K2498" t="str">
            <v>mesopelagic</v>
          </cell>
          <cell r="L2498" t="str">
            <v>mesopelagic</v>
          </cell>
          <cell r="M2498" t="str">
            <v>mesopelagic</v>
          </cell>
          <cell r="N2498" t="str">
            <v>Pelagic planktivore small (&lt;30cm)</v>
          </cell>
          <cell r="O2498" t="str">
            <v>Mesopelagic</v>
          </cell>
          <cell r="P2498" t="str">
            <v>FMM</v>
          </cell>
        </row>
        <row r="2499">
          <cell r="C2499" t="str">
            <v>Scopelopsis multipunctatus</v>
          </cell>
          <cell r="D2499" t="str">
            <v>Pisces</v>
          </cell>
          <cell r="E2499" t="str">
            <v>Myctophidae</v>
          </cell>
          <cell r="F2499">
            <v>1478.0498046875</v>
          </cell>
          <cell r="G2499" t="str">
            <v>PiscesMyctophidae</v>
          </cell>
          <cell r="H2499" t="str">
            <v>pelagic fish</v>
          </cell>
          <cell r="I2499" t="str">
            <v>mesopelagic</v>
          </cell>
          <cell r="J2499" t="str">
            <v>mesopelagic</v>
          </cell>
          <cell r="K2499" t="str">
            <v>mesopelagic</v>
          </cell>
          <cell r="L2499" t="str">
            <v>mesopelagic</v>
          </cell>
          <cell r="M2499" t="str">
            <v>mesopelagic</v>
          </cell>
          <cell r="N2499" t="str">
            <v>Pelagic planktivore small (&lt;30cm)</v>
          </cell>
          <cell r="O2499" t="str">
            <v>Mesopelagic</v>
          </cell>
          <cell r="P2499" t="str">
            <v>FMM</v>
          </cell>
        </row>
        <row r="2500">
          <cell r="C2500" t="str">
            <v>Symbolophorus barnardi</v>
          </cell>
          <cell r="D2500" t="str">
            <v>Pisces</v>
          </cell>
          <cell r="E2500" t="str">
            <v>Myctophidae</v>
          </cell>
          <cell r="F2500">
            <v>1478.0498046875</v>
          </cell>
          <cell r="G2500" t="str">
            <v>PiscesMyctophidae</v>
          </cell>
          <cell r="H2500" t="str">
            <v>pelagic fish</v>
          </cell>
          <cell r="I2500" t="str">
            <v>mesopelagic</v>
          </cell>
          <cell r="J2500" t="str">
            <v>mesopelagic</v>
          </cell>
          <cell r="K2500" t="str">
            <v>mesopelagic</v>
          </cell>
          <cell r="L2500" t="str">
            <v>mesopelagic</v>
          </cell>
          <cell r="M2500" t="str">
            <v>mesopelagic</v>
          </cell>
          <cell r="N2500" t="str">
            <v>Pelagic planktivore small (&lt;30cm)</v>
          </cell>
          <cell r="O2500" t="str">
            <v>Mesopelagic</v>
          </cell>
          <cell r="P2500" t="str">
            <v>FMM</v>
          </cell>
        </row>
        <row r="2501">
          <cell r="C2501" t="str">
            <v>Diaphus ostenfeldi</v>
          </cell>
          <cell r="D2501" t="str">
            <v>Pisces</v>
          </cell>
          <cell r="E2501" t="str">
            <v>Myctophidae</v>
          </cell>
          <cell r="F2501">
            <v>1478.0498046875</v>
          </cell>
          <cell r="G2501" t="str">
            <v>PiscesMyctophidae</v>
          </cell>
          <cell r="H2501" t="str">
            <v>pelagic fish</v>
          </cell>
          <cell r="I2501" t="str">
            <v>mesopelagic</v>
          </cell>
          <cell r="J2501" t="str">
            <v>mesopelagic</v>
          </cell>
          <cell r="K2501" t="str">
            <v>mesopelagic</v>
          </cell>
          <cell r="L2501" t="str">
            <v>mesopelagic</v>
          </cell>
          <cell r="M2501" t="str">
            <v>mesopelagic</v>
          </cell>
          <cell r="N2501" t="str">
            <v>Pelagic planktivore small (&lt;30cm)</v>
          </cell>
          <cell r="O2501" t="str">
            <v>Mesopelagic</v>
          </cell>
          <cell r="P2501" t="str">
            <v>FMM</v>
          </cell>
        </row>
        <row r="2502">
          <cell r="C2502" t="str">
            <v>Lampichthys procerus</v>
          </cell>
          <cell r="D2502" t="str">
            <v>Pisces</v>
          </cell>
          <cell r="E2502" t="str">
            <v>Myctophidae</v>
          </cell>
          <cell r="F2502">
            <v>1478.0498046875</v>
          </cell>
          <cell r="G2502" t="str">
            <v>PiscesMyctophidae</v>
          </cell>
          <cell r="H2502" t="str">
            <v>pelagic fish</v>
          </cell>
          <cell r="I2502" t="str">
            <v>mesopelagic</v>
          </cell>
          <cell r="J2502" t="str">
            <v>mesopelagic</v>
          </cell>
          <cell r="K2502" t="str">
            <v>mesopelagic</v>
          </cell>
          <cell r="L2502" t="str">
            <v>mesopelagic</v>
          </cell>
          <cell r="M2502" t="str">
            <v>mesopelagic</v>
          </cell>
          <cell r="N2502" t="str">
            <v>Pelagic planktivore small (&lt;30cm)</v>
          </cell>
          <cell r="O2502" t="str">
            <v>Mesopelagic</v>
          </cell>
          <cell r="P2502" t="str">
            <v>FMM</v>
          </cell>
        </row>
        <row r="2503">
          <cell r="C2503" t="str">
            <v>Lampanyctus australis</v>
          </cell>
          <cell r="D2503" t="str">
            <v>Pisces</v>
          </cell>
          <cell r="E2503" t="str">
            <v>Myctophidae</v>
          </cell>
          <cell r="F2503">
            <v>1478.0498046875</v>
          </cell>
          <cell r="G2503" t="str">
            <v>PiscesMyctophidae</v>
          </cell>
          <cell r="H2503" t="str">
            <v>pelagic fish</v>
          </cell>
          <cell r="I2503" t="str">
            <v>mesopelagic</v>
          </cell>
          <cell r="J2503" t="str">
            <v>mesopelagic</v>
          </cell>
          <cell r="K2503" t="str">
            <v>mesopelagic</v>
          </cell>
          <cell r="L2503" t="str">
            <v>mesopelagic</v>
          </cell>
          <cell r="M2503" t="str">
            <v>mesopelagic</v>
          </cell>
          <cell r="N2503" t="str">
            <v>Pelagic planktivore small (&lt;30cm)</v>
          </cell>
          <cell r="O2503" t="str">
            <v>Mesopelagic</v>
          </cell>
          <cell r="P2503" t="str">
            <v>FMM</v>
          </cell>
        </row>
        <row r="2504">
          <cell r="C2504" t="str">
            <v>Ceratoscopelus warmingii</v>
          </cell>
          <cell r="D2504" t="str">
            <v>Pisces</v>
          </cell>
          <cell r="E2504" t="str">
            <v>Myctophidae</v>
          </cell>
          <cell r="F2504">
            <v>1478.0498046875</v>
          </cell>
          <cell r="G2504" t="str">
            <v>PiscesMyctophidae</v>
          </cell>
          <cell r="H2504" t="str">
            <v>pelagic fish</v>
          </cell>
          <cell r="I2504" t="str">
            <v>mesopelagic</v>
          </cell>
          <cell r="J2504" t="str">
            <v>mesopelagic</v>
          </cell>
          <cell r="K2504" t="str">
            <v>mesopelagic</v>
          </cell>
          <cell r="L2504" t="str">
            <v>mesopelagic</v>
          </cell>
          <cell r="M2504" t="str">
            <v>mesopelagic</v>
          </cell>
          <cell r="N2504" t="str">
            <v>Pelagic planktivore small (&lt;30cm)</v>
          </cell>
          <cell r="O2504" t="str">
            <v>Mesopelagic</v>
          </cell>
          <cell r="P2504" t="str">
            <v>FMM</v>
          </cell>
        </row>
        <row r="2505">
          <cell r="C2505" t="str">
            <v>Notoscopelus resplendens</v>
          </cell>
          <cell r="D2505" t="str">
            <v>Pisces</v>
          </cell>
          <cell r="E2505" t="str">
            <v>Myctophidae</v>
          </cell>
          <cell r="F2505">
            <v>1478.0498046875</v>
          </cell>
          <cell r="G2505" t="str">
            <v>PiscesMyctophidae</v>
          </cell>
          <cell r="H2505" t="str">
            <v>pelagic fish</v>
          </cell>
          <cell r="I2505" t="str">
            <v>mesopelagic</v>
          </cell>
          <cell r="J2505" t="str">
            <v>mesopelagic</v>
          </cell>
          <cell r="K2505" t="str">
            <v>mesopelagic</v>
          </cell>
          <cell r="L2505" t="str">
            <v>mesopelagic</v>
          </cell>
          <cell r="M2505" t="str">
            <v>mesopelagic</v>
          </cell>
          <cell r="N2505" t="str">
            <v>Pelagic planktivore small (&lt;30cm)</v>
          </cell>
          <cell r="O2505" t="str">
            <v>Mesopelagic</v>
          </cell>
          <cell r="P2505" t="str">
            <v>FMM</v>
          </cell>
        </row>
        <row r="2506">
          <cell r="C2506" t="str">
            <v>Diaphus meadi</v>
          </cell>
          <cell r="D2506" t="str">
            <v>Pisces</v>
          </cell>
          <cell r="E2506" t="str">
            <v>Myctophidae</v>
          </cell>
          <cell r="F2506">
            <v>1478.0498046875</v>
          </cell>
          <cell r="G2506" t="str">
            <v>PiscesMyctophidae</v>
          </cell>
          <cell r="H2506" t="str">
            <v>pelagic fish</v>
          </cell>
          <cell r="I2506" t="str">
            <v>mesopelagic</v>
          </cell>
          <cell r="J2506" t="str">
            <v>mesopelagic</v>
          </cell>
          <cell r="K2506" t="str">
            <v>mesopelagic</v>
          </cell>
          <cell r="L2506" t="str">
            <v>mesopelagic</v>
          </cell>
          <cell r="M2506" t="str">
            <v>mesopelagic</v>
          </cell>
          <cell r="N2506" t="str">
            <v>Pelagic planktivore small (&lt;30cm)</v>
          </cell>
          <cell r="O2506" t="str">
            <v>Mesopelagic</v>
          </cell>
          <cell r="P2506" t="str">
            <v>FMM</v>
          </cell>
        </row>
        <row r="2507">
          <cell r="C2507" t="str">
            <v>Diaphus termophilus</v>
          </cell>
          <cell r="D2507" t="str">
            <v>Pisces</v>
          </cell>
          <cell r="E2507" t="str">
            <v>Myctophidae</v>
          </cell>
          <cell r="F2507">
            <v>1478.0498046875</v>
          </cell>
          <cell r="G2507" t="str">
            <v>PiscesMyctophidae</v>
          </cell>
          <cell r="H2507" t="str">
            <v>pelagic fish</v>
          </cell>
          <cell r="I2507" t="str">
            <v>mesopelagic</v>
          </cell>
          <cell r="J2507" t="str">
            <v>mesopelagic</v>
          </cell>
          <cell r="K2507" t="str">
            <v>mesopelagic</v>
          </cell>
          <cell r="L2507" t="str">
            <v>mesopelagic</v>
          </cell>
          <cell r="M2507" t="str">
            <v>mesopelagic</v>
          </cell>
          <cell r="N2507" t="str">
            <v>Pelagic planktivore small (&lt;30cm)</v>
          </cell>
          <cell r="O2507" t="str">
            <v>Mesopelagic</v>
          </cell>
          <cell r="P2507" t="str">
            <v>FMM</v>
          </cell>
        </row>
        <row r="2508">
          <cell r="C2508" t="str">
            <v>Diogenichthys atlanticus</v>
          </cell>
          <cell r="D2508" t="str">
            <v>Pisces</v>
          </cell>
          <cell r="E2508" t="str">
            <v>Myctophidae</v>
          </cell>
          <cell r="F2508">
            <v>1478.0498046875</v>
          </cell>
          <cell r="G2508" t="str">
            <v>PiscesMyctophidae</v>
          </cell>
          <cell r="H2508" t="str">
            <v>pelagic fish</v>
          </cell>
          <cell r="I2508" t="str">
            <v>mesopelagic</v>
          </cell>
          <cell r="J2508" t="str">
            <v>mesopelagic</v>
          </cell>
          <cell r="K2508" t="str">
            <v>mesopelagic</v>
          </cell>
          <cell r="L2508" t="str">
            <v>mesopelagic</v>
          </cell>
          <cell r="M2508" t="str">
            <v>mesopelagic</v>
          </cell>
          <cell r="N2508" t="str">
            <v>Pelagic planktivore small (&lt;30cm)</v>
          </cell>
          <cell r="O2508" t="str">
            <v>Mesopelagic</v>
          </cell>
          <cell r="P2508" t="str">
            <v>FMM</v>
          </cell>
        </row>
        <row r="2509">
          <cell r="C2509" t="str">
            <v>Electrona risso</v>
          </cell>
          <cell r="D2509" t="str">
            <v>Pisces</v>
          </cell>
          <cell r="E2509" t="str">
            <v>Myctophidae</v>
          </cell>
          <cell r="F2509">
            <v>1478.0498046875</v>
          </cell>
          <cell r="G2509" t="str">
            <v>PiscesMyctophidae</v>
          </cell>
          <cell r="H2509" t="str">
            <v>pelagic fish</v>
          </cell>
          <cell r="I2509" t="str">
            <v>mesopelagic</v>
          </cell>
          <cell r="J2509" t="str">
            <v>mesopelagic</v>
          </cell>
          <cell r="K2509" t="str">
            <v>mesopelagic</v>
          </cell>
          <cell r="L2509" t="str">
            <v>mesopelagic</v>
          </cell>
          <cell r="M2509" t="str">
            <v>mesopelagic</v>
          </cell>
          <cell r="N2509" t="str">
            <v>Pelagic planktivore small (&lt;30cm)</v>
          </cell>
          <cell r="O2509" t="str">
            <v>Mesopelagic</v>
          </cell>
          <cell r="P2509" t="str">
            <v>FMM</v>
          </cell>
        </row>
        <row r="2510">
          <cell r="C2510" t="str">
            <v>Gonichthys barnesi</v>
          </cell>
          <cell r="D2510" t="str">
            <v>Pisces</v>
          </cell>
          <cell r="E2510" t="str">
            <v>Myctophidae</v>
          </cell>
          <cell r="F2510">
            <v>1478.0498046875</v>
          </cell>
          <cell r="G2510" t="str">
            <v>PiscesMyctophidae</v>
          </cell>
          <cell r="H2510" t="str">
            <v>pelagic fish</v>
          </cell>
          <cell r="I2510" t="str">
            <v>mesopelagic</v>
          </cell>
          <cell r="J2510" t="str">
            <v>mesopelagic</v>
          </cell>
          <cell r="K2510" t="str">
            <v>mesopelagic</v>
          </cell>
          <cell r="L2510" t="str">
            <v>mesopelagic</v>
          </cell>
          <cell r="M2510" t="str">
            <v>mesopelagic</v>
          </cell>
          <cell r="N2510" t="str">
            <v>Pelagic planktivore small (&lt;30cm)</v>
          </cell>
          <cell r="O2510" t="str">
            <v>Mesopelagic</v>
          </cell>
          <cell r="P2510" t="str">
            <v>FMM</v>
          </cell>
        </row>
        <row r="2511">
          <cell r="C2511" t="str">
            <v>Hygophum hanseni</v>
          </cell>
          <cell r="D2511" t="str">
            <v>Pisces</v>
          </cell>
          <cell r="E2511" t="str">
            <v>Myctophidae</v>
          </cell>
          <cell r="F2511">
            <v>1478.0498046875</v>
          </cell>
          <cell r="G2511" t="str">
            <v>PiscesMyctophidae</v>
          </cell>
          <cell r="H2511" t="str">
            <v>pelagic fish</v>
          </cell>
          <cell r="I2511" t="str">
            <v>mesopelagic</v>
          </cell>
          <cell r="J2511" t="str">
            <v>mesopelagic</v>
          </cell>
          <cell r="K2511" t="str">
            <v>mesopelagic</v>
          </cell>
          <cell r="L2511" t="str">
            <v>mesopelagic</v>
          </cell>
          <cell r="M2511" t="str">
            <v>mesopelagic</v>
          </cell>
          <cell r="N2511" t="str">
            <v>Pelagic planktivore small (&lt;30cm)</v>
          </cell>
          <cell r="O2511" t="str">
            <v>Mesopelagic</v>
          </cell>
          <cell r="P2511" t="str">
            <v>FMM</v>
          </cell>
        </row>
        <row r="2512">
          <cell r="C2512" t="str">
            <v>Nannobrachium atrum</v>
          </cell>
          <cell r="D2512" t="str">
            <v>Pisces</v>
          </cell>
          <cell r="E2512" t="str">
            <v>Myctophidae</v>
          </cell>
          <cell r="F2512">
            <v>1478.0498046875</v>
          </cell>
          <cell r="G2512" t="str">
            <v>PiscesMyctophidae</v>
          </cell>
          <cell r="H2512" t="str">
            <v>pelagic fish</v>
          </cell>
          <cell r="I2512" t="str">
            <v>mesopelagic</v>
          </cell>
          <cell r="J2512" t="str">
            <v>mesopelagic</v>
          </cell>
          <cell r="K2512" t="str">
            <v>mesopelagic</v>
          </cell>
          <cell r="L2512" t="str">
            <v>mesopelagic</v>
          </cell>
          <cell r="M2512" t="str">
            <v>mesopelagic</v>
          </cell>
          <cell r="N2512" t="str">
            <v>Pelagic planktivore small (&lt;30cm)</v>
          </cell>
          <cell r="O2512" t="str">
            <v>Mesopelagic</v>
          </cell>
          <cell r="P2512" t="str">
            <v>FMM</v>
          </cell>
        </row>
        <row r="2513">
          <cell r="C2513" t="str">
            <v>Lobianchia dofleini</v>
          </cell>
          <cell r="D2513" t="str">
            <v>Pisces</v>
          </cell>
          <cell r="E2513" t="str">
            <v>Myctophidae</v>
          </cell>
          <cell r="F2513">
            <v>1478.0498046875</v>
          </cell>
          <cell r="G2513" t="str">
            <v>PiscesMyctophidae</v>
          </cell>
          <cell r="H2513" t="str">
            <v>pelagic fish</v>
          </cell>
          <cell r="I2513" t="str">
            <v>mesopelagic</v>
          </cell>
          <cell r="J2513" t="str">
            <v>mesopelagic</v>
          </cell>
          <cell r="K2513" t="str">
            <v>mesopelagic</v>
          </cell>
          <cell r="L2513" t="str">
            <v>mesopelagic</v>
          </cell>
          <cell r="M2513" t="str">
            <v>mesopelagic</v>
          </cell>
          <cell r="N2513" t="str">
            <v>Pelagic planktivore small (&lt;30cm)</v>
          </cell>
          <cell r="O2513" t="str">
            <v>Mesopelagic</v>
          </cell>
          <cell r="P2513" t="str">
            <v>FMM</v>
          </cell>
        </row>
        <row r="2514">
          <cell r="C2514" t="str">
            <v>Diaphus hudsoni</v>
          </cell>
          <cell r="D2514" t="str">
            <v>Pisces</v>
          </cell>
          <cell r="E2514" t="str">
            <v>Myctophidae</v>
          </cell>
          <cell r="F2514">
            <v>1478.0498046875</v>
          </cell>
          <cell r="G2514" t="str">
            <v>PiscesMyctophidae</v>
          </cell>
          <cell r="H2514" t="str">
            <v>pelagic fish</v>
          </cell>
          <cell r="I2514" t="str">
            <v>mesopelagic</v>
          </cell>
          <cell r="J2514" t="str">
            <v>mesopelagic</v>
          </cell>
          <cell r="K2514" t="str">
            <v>mesopelagic</v>
          </cell>
          <cell r="L2514" t="str">
            <v>mesopelagic</v>
          </cell>
          <cell r="M2514" t="str">
            <v>mesopelagic</v>
          </cell>
          <cell r="N2514" t="str">
            <v>Pelagic planktivore small (&lt;30cm)</v>
          </cell>
          <cell r="O2514" t="str">
            <v>Mesopelagic</v>
          </cell>
          <cell r="P2514" t="str">
            <v>FMM</v>
          </cell>
        </row>
        <row r="2515">
          <cell r="C2515" t="str">
            <v>Diaphus sp.</v>
          </cell>
          <cell r="D2515" t="str">
            <v>Pisces</v>
          </cell>
          <cell r="E2515" t="str">
            <v>Myctophidae</v>
          </cell>
          <cell r="F2515">
            <v>1478.0498046875</v>
          </cell>
          <cell r="G2515" t="str">
            <v>PiscesMyctophidae</v>
          </cell>
          <cell r="H2515" t="str">
            <v>pelagic fish</v>
          </cell>
          <cell r="I2515" t="str">
            <v>mesopelagic</v>
          </cell>
          <cell r="J2515" t="str">
            <v>mesopelagic</v>
          </cell>
          <cell r="K2515" t="str">
            <v>mesopelagic</v>
          </cell>
          <cell r="L2515" t="str">
            <v>mesopelagic</v>
          </cell>
          <cell r="M2515" t="str">
            <v>mesopelagic</v>
          </cell>
          <cell r="N2515" t="str">
            <v>Pelagic planktivore small (&lt;30cm)</v>
          </cell>
          <cell r="O2515" t="str">
            <v>Non-migrating meso/bathypelagics</v>
          </cell>
          <cell r="P2515" t="str">
            <v>FMN</v>
          </cell>
        </row>
        <row r="2516">
          <cell r="C2516" t="str">
            <v>Diaphus spp.</v>
          </cell>
          <cell r="D2516" t="str">
            <v>Pisces</v>
          </cell>
          <cell r="E2516" t="str">
            <v>Myctophidae</v>
          </cell>
          <cell r="F2516">
            <v>1478.0498046875</v>
          </cell>
          <cell r="G2516" t="str">
            <v>PiscesMyctophidae</v>
          </cell>
          <cell r="H2516" t="str">
            <v>pelagic fish</v>
          </cell>
          <cell r="I2516" t="str">
            <v>mesopelagic</v>
          </cell>
          <cell r="J2516" t="str">
            <v>mesopelagic</v>
          </cell>
          <cell r="K2516" t="str">
            <v>mesopelagic</v>
          </cell>
          <cell r="L2516" t="str">
            <v>mesopelagic</v>
          </cell>
          <cell r="M2516" t="str">
            <v>mesopelagic</v>
          </cell>
          <cell r="N2516" t="str">
            <v>Pelagic planktivore small (&lt;30cm)</v>
          </cell>
          <cell r="O2516" t="str">
            <v>Mesopelagic</v>
          </cell>
          <cell r="P2516" t="str">
            <v>FMM</v>
          </cell>
        </row>
        <row r="2517">
          <cell r="C2517" t="str">
            <v>Hygophum spp.</v>
          </cell>
          <cell r="D2517" t="str">
            <v>Pisces</v>
          </cell>
          <cell r="E2517" t="str">
            <v>Myctophidae</v>
          </cell>
          <cell r="F2517">
            <v>1478.0498046875</v>
          </cell>
          <cell r="G2517" t="str">
            <v>PiscesMyctophidae</v>
          </cell>
          <cell r="H2517" t="str">
            <v>pelagic fish</v>
          </cell>
          <cell r="I2517" t="str">
            <v>mesopelagic</v>
          </cell>
          <cell r="J2517" t="str">
            <v>mesopelagic</v>
          </cell>
          <cell r="K2517" t="str">
            <v>mesopelagic</v>
          </cell>
          <cell r="L2517" t="str">
            <v>mesopelagic</v>
          </cell>
          <cell r="M2517" t="str">
            <v>mesopelagic</v>
          </cell>
          <cell r="N2517" t="str">
            <v>Pelagic planktivore small (&lt;30cm)</v>
          </cell>
          <cell r="O2517" t="str">
            <v>Non-migrating meso/bathypelagics</v>
          </cell>
          <cell r="P2517" t="str">
            <v>FMN</v>
          </cell>
        </row>
        <row r="2518">
          <cell r="C2518" t="str">
            <v>Diogenichthys spp.</v>
          </cell>
          <cell r="D2518" t="str">
            <v>Pisces</v>
          </cell>
          <cell r="E2518" t="str">
            <v>Myctophidae</v>
          </cell>
          <cell r="F2518">
            <v>1478.0498046875</v>
          </cell>
          <cell r="G2518" t="str">
            <v>PiscesMyctophidae</v>
          </cell>
          <cell r="H2518" t="str">
            <v>pelagic fish</v>
          </cell>
          <cell r="I2518" t="str">
            <v>mesopelagic</v>
          </cell>
          <cell r="J2518" t="str">
            <v>mesopelagic</v>
          </cell>
          <cell r="K2518" t="str">
            <v>mesopelagic</v>
          </cell>
          <cell r="L2518" t="str">
            <v>mesopelagic</v>
          </cell>
          <cell r="M2518" t="str">
            <v>mesopelagic</v>
          </cell>
          <cell r="N2518" t="str">
            <v>Pelagic planktivore small (&lt;30cm)</v>
          </cell>
          <cell r="O2518" t="str">
            <v>Non-migrating meso/bathypelagics</v>
          </cell>
          <cell r="P2518" t="str">
            <v>FMN</v>
          </cell>
        </row>
        <row r="2519">
          <cell r="C2519" t="str">
            <v>Lampanyctus spp.</v>
          </cell>
          <cell r="D2519" t="str">
            <v>Pisces</v>
          </cell>
          <cell r="E2519" t="str">
            <v>Myctophidae</v>
          </cell>
          <cell r="F2519">
            <v>1478.0498046875</v>
          </cell>
          <cell r="G2519" t="str">
            <v>PiscesMyctophidae</v>
          </cell>
          <cell r="H2519" t="str">
            <v>pelagic fish</v>
          </cell>
          <cell r="I2519" t="str">
            <v>mesopelagic</v>
          </cell>
          <cell r="J2519" t="str">
            <v>mesopelagic</v>
          </cell>
          <cell r="K2519" t="str">
            <v>mesopelagic</v>
          </cell>
          <cell r="L2519" t="str">
            <v>mesopelagic</v>
          </cell>
          <cell r="M2519" t="str">
            <v>mesopelagic</v>
          </cell>
          <cell r="N2519" t="str">
            <v>Pelagic planktivore small (&lt;30cm)</v>
          </cell>
          <cell r="O2519" t="str">
            <v>Mesopelagic</v>
          </cell>
          <cell r="P2519" t="str">
            <v>FMM</v>
          </cell>
        </row>
        <row r="2520">
          <cell r="C2520" t="str">
            <v>Lampicthys sp.</v>
          </cell>
          <cell r="D2520" t="str">
            <v>Pisces</v>
          </cell>
          <cell r="E2520" t="str">
            <v>Myctophidae</v>
          </cell>
          <cell r="F2520">
            <v>1478.0498046875</v>
          </cell>
          <cell r="G2520" t="str">
            <v>PiscesMyctophidae</v>
          </cell>
          <cell r="H2520" t="str">
            <v>pelagic fish</v>
          </cell>
          <cell r="I2520" t="str">
            <v>mesopelagic</v>
          </cell>
          <cell r="J2520" t="str">
            <v>mesopelagic</v>
          </cell>
          <cell r="K2520" t="str">
            <v>mesopelagic</v>
          </cell>
          <cell r="L2520" t="str">
            <v>mesopelagic</v>
          </cell>
          <cell r="M2520" t="str">
            <v>mesopelagic</v>
          </cell>
          <cell r="N2520" t="str">
            <v>Pelagic planktivore small (&lt;30cm)</v>
          </cell>
          <cell r="O2520" t="str">
            <v>Mesopelagic</v>
          </cell>
          <cell r="P2520" t="str">
            <v>FMM</v>
          </cell>
        </row>
        <row r="2521">
          <cell r="C2521" t="str">
            <v>Myctophum spp.</v>
          </cell>
          <cell r="D2521" t="str">
            <v>Pisces</v>
          </cell>
          <cell r="E2521" t="str">
            <v>Myctophidae</v>
          </cell>
          <cell r="F2521">
            <v>1478.0498046875</v>
          </cell>
          <cell r="G2521" t="str">
            <v>PiscesMyctophidae</v>
          </cell>
          <cell r="H2521" t="str">
            <v>pelagic fish</v>
          </cell>
          <cell r="I2521" t="str">
            <v>mesopelagic</v>
          </cell>
          <cell r="J2521" t="str">
            <v>mesopelagic</v>
          </cell>
          <cell r="K2521" t="str">
            <v>mesopelagic</v>
          </cell>
          <cell r="L2521" t="str">
            <v>mesopelagic</v>
          </cell>
          <cell r="M2521" t="str">
            <v>mesopelagic</v>
          </cell>
          <cell r="N2521" t="str">
            <v>Pelagic planktivore small (&lt;30cm)</v>
          </cell>
          <cell r="O2521" t="str">
            <v>Mesopelagic</v>
          </cell>
          <cell r="P2521" t="str">
            <v>FMM</v>
          </cell>
        </row>
        <row r="2522">
          <cell r="C2522" t="str">
            <v>Lobianchia spp.</v>
          </cell>
          <cell r="D2522" t="str">
            <v>Pisces</v>
          </cell>
          <cell r="E2522" t="str">
            <v>Myctophidae</v>
          </cell>
          <cell r="F2522">
            <v>1478.0498046875</v>
          </cell>
          <cell r="G2522" t="str">
            <v>PiscesMyctophidae</v>
          </cell>
          <cell r="H2522" t="str">
            <v>pelagic fish</v>
          </cell>
          <cell r="I2522" t="str">
            <v>mesopelagic</v>
          </cell>
          <cell r="J2522" t="str">
            <v>mesopelagic</v>
          </cell>
          <cell r="K2522" t="str">
            <v>mesopelagic</v>
          </cell>
          <cell r="L2522" t="str">
            <v>mesopelagic</v>
          </cell>
          <cell r="M2522" t="str">
            <v>mesopelagic</v>
          </cell>
          <cell r="N2522" t="str">
            <v>Pelagic planktivore small (&lt;30cm)</v>
          </cell>
          <cell r="O2522" t="str">
            <v>Mesopelagic</v>
          </cell>
          <cell r="P2522" t="str">
            <v>FMM</v>
          </cell>
        </row>
        <row r="2523">
          <cell r="C2523" t="str">
            <v>Protomyctophum spp.</v>
          </cell>
          <cell r="D2523" t="str">
            <v>Pisces</v>
          </cell>
          <cell r="E2523" t="str">
            <v>Myctophidae</v>
          </cell>
          <cell r="F2523">
            <v>1478.0498046875</v>
          </cell>
          <cell r="G2523" t="str">
            <v>PiscesMyctophidae</v>
          </cell>
          <cell r="H2523" t="str">
            <v>pelagic fish</v>
          </cell>
          <cell r="I2523" t="str">
            <v>mesopelagic</v>
          </cell>
          <cell r="J2523" t="str">
            <v>mesopelagic</v>
          </cell>
          <cell r="K2523" t="str">
            <v>mesopelagic</v>
          </cell>
          <cell r="L2523" t="str">
            <v>mesopelagic</v>
          </cell>
          <cell r="M2523" t="str">
            <v>mesopelagic</v>
          </cell>
          <cell r="N2523" t="str">
            <v>Pelagic planktivore small (&lt;30cm)</v>
          </cell>
          <cell r="O2523" t="str">
            <v>Mesopelagic</v>
          </cell>
          <cell r="P2523" t="str">
            <v>FMM</v>
          </cell>
        </row>
        <row r="2524">
          <cell r="C2524" t="str">
            <v>Nannobrachium spp.</v>
          </cell>
          <cell r="D2524" t="str">
            <v>Pisces</v>
          </cell>
          <cell r="E2524" t="str">
            <v>Myctophidae</v>
          </cell>
          <cell r="F2524">
            <v>1478.0498046875</v>
          </cell>
          <cell r="G2524" t="str">
            <v>PiscesMyctophidae</v>
          </cell>
          <cell r="H2524" t="str">
            <v>pelagic fish</v>
          </cell>
          <cell r="I2524" t="str">
            <v>mesopelagic</v>
          </cell>
          <cell r="J2524" t="str">
            <v>mesopelagic</v>
          </cell>
          <cell r="K2524" t="str">
            <v>mesopelagic</v>
          </cell>
          <cell r="L2524" t="str">
            <v>mesopelagic</v>
          </cell>
          <cell r="M2524" t="str">
            <v>mesopelagic</v>
          </cell>
          <cell r="N2524" t="str">
            <v>Pelagic planktivore small (&lt;30cm)</v>
          </cell>
          <cell r="O2524" t="str">
            <v>Mesopelagic</v>
          </cell>
          <cell r="P2524" t="str">
            <v>FMM</v>
          </cell>
        </row>
        <row r="2525">
          <cell r="C2525" t="str">
            <v>Symbolophorus spp.</v>
          </cell>
          <cell r="D2525" t="str">
            <v>Pisces</v>
          </cell>
          <cell r="E2525" t="str">
            <v>Myctophidae</v>
          </cell>
          <cell r="F2525">
            <v>1478.0498046875</v>
          </cell>
          <cell r="G2525" t="str">
            <v>PiscesMyctophidae</v>
          </cell>
          <cell r="H2525" t="str">
            <v>pelagic fish</v>
          </cell>
          <cell r="I2525" t="str">
            <v>mesopelagic</v>
          </cell>
          <cell r="J2525" t="str">
            <v>mesopelagic</v>
          </cell>
          <cell r="K2525" t="str">
            <v>mesopelagic</v>
          </cell>
          <cell r="L2525" t="str">
            <v>mesopelagic</v>
          </cell>
          <cell r="M2525" t="str">
            <v>mesopelagic</v>
          </cell>
          <cell r="N2525" t="str">
            <v>Pelagic planktivore small (&lt;30cm)</v>
          </cell>
          <cell r="O2525" t="str">
            <v>Mesopelagic</v>
          </cell>
          <cell r="P2525" t="str">
            <v>FMM</v>
          </cell>
        </row>
        <row r="2526">
          <cell r="C2526" t="str">
            <v>Bathypterois filiferus</v>
          </cell>
          <cell r="N2526" t="str">
            <v>Demersal invertebrate feeder small (&lt;30cm)</v>
          </cell>
          <cell r="O2526" t="str">
            <v>Deep demersal invertivore small</v>
          </cell>
          <cell r="P2526" t="str">
            <v>FDD</v>
          </cell>
        </row>
        <row r="2527">
          <cell r="C2527" t="str">
            <v>Ipnops murrayi</v>
          </cell>
          <cell r="N2527" t="str">
            <v>Demersal invertebrate feeder small (&lt;30cm)</v>
          </cell>
          <cell r="O2527" t="str">
            <v>Deep demersal invertivore small</v>
          </cell>
          <cell r="P2527" t="str">
            <v>FDD</v>
          </cell>
        </row>
        <row r="2528">
          <cell r="C2528" t="str">
            <v>Notosudidae - undifferentiated</v>
          </cell>
          <cell r="D2528" t="str">
            <v>Pisces</v>
          </cell>
          <cell r="E2528" t="str">
            <v>Notosudidae</v>
          </cell>
          <cell r="F2528">
            <v>1478.0498046875</v>
          </cell>
          <cell r="G2528" t="str">
            <v>PiscesNotosudidae</v>
          </cell>
          <cell r="H2528" t="str">
            <v>pelagic fish</v>
          </cell>
          <cell r="I2528" t="str">
            <v>mesopelagic</v>
          </cell>
          <cell r="J2528" t="str">
            <v>mesopelagic</v>
          </cell>
          <cell r="K2528" t="str">
            <v>mesopelagic</v>
          </cell>
          <cell r="L2528" t="str">
            <v>mesopelagic</v>
          </cell>
          <cell r="M2528" t="str">
            <v>mesopelagic</v>
          </cell>
          <cell r="N2528" t="str">
            <v>Pelagic planktivore small (&lt;30cm)</v>
          </cell>
          <cell r="O2528" t="str">
            <v>Deep demersal invertivore small</v>
          </cell>
          <cell r="P2528" t="str">
            <v>FDD</v>
          </cell>
        </row>
        <row r="2529">
          <cell r="C2529" t="str">
            <v>Scopelosaurus ahlstromi</v>
          </cell>
          <cell r="D2529" t="str">
            <v>Pisces</v>
          </cell>
          <cell r="E2529" t="str">
            <v>Notosudidae</v>
          </cell>
          <cell r="F2529">
            <v>1478.0498046875</v>
          </cell>
          <cell r="G2529" t="str">
            <v>PiscesNotosudidae</v>
          </cell>
          <cell r="H2529" t="str">
            <v>pelagic fish</v>
          </cell>
          <cell r="I2529" t="str">
            <v>mesopelagic</v>
          </cell>
          <cell r="J2529" t="str">
            <v>mesopelagic</v>
          </cell>
          <cell r="K2529" t="str">
            <v>mesopelagic</v>
          </cell>
          <cell r="L2529" t="str">
            <v>mesopelagic</v>
          </cell>
          <cell r="M2529" t="str">
            <v>mesopelagic</v>
          </cell>
          <cell r="N2529" t="str">
            <v>Pelagic planktivore small (&lt;30cm)</v>
          </cell>
          <cell r="O2529" t="str">
            <v>Deep demersal invertivore small</v>
          </cell>
          <cell r="P2529" t="str">
            <v>FDD</v>
          </cell>
        </row>
        <row r="2530">
          <cell r="C2530" t="str">
            <v>Scopelosaurus meadi</v>
          </cell>
          <cell r="D2530" t="str">
            <v>Pisces</v>
          </cell>
          <cell r="E2530" t="str">
            <v>Notosudidae</v>
          </cell>
          <cell r="F2530">
            <v>1478.0498046875</v>
          </cell>
          <cell r="G2530" t="str">
            <v>PiscesNotosudidae</v>
          </cell>
          <cell r="H2530" t="str">
            <v>pelagic fish</v>
          </cell>
          <cell r="I2530" t="str">
            <v>mesopelagic</v>
          </cell>
          <cell r="J2530" t="str">
            <v>mesopelagic</v>
          </cell>
          <cell r="K2530" t="str">
            <v>mesopelagic</v>
          </cell>
          <cell r="L2530" t="str">
            <v>mesopelagic</v>
          </cell>
          <cell r="M2530" t="str">
            <v>mesopelagic</v>
          </cell>
          <cell r="N2530" t="str">
            <v>Pelagic planktivore small (&lt;30cm)</v>
          </cell>
          <cell r="O2530" t="str">
            <v>Deep demersal invertivore small</v>
          </cell>
          <cell r="P2530" t="str">
            <v>FDD</v>
          </cell>
        </row>
        <row r="2531">
          <cell r="C2531" t="str">
            <v>Scopelosaurus herwigi</v>
          </cell>
          <cell r="D2531" t="str">
            <v>Pisces</v>
          </cell>
          <cell r="E2531" t="str">
            <v>Notosudidae</v>
          </cell>
          <cell r="F2531">
            <v>1478.0498046875</v>
          </cell>
          <cell r="G2531" t="str">
            <v>PiscesNotosudidae</v>
          </cell>
          <cell r="H2531" t="str">
            <v>pelagic fish</v>
          </cell>
          <cell r="I2531" t="str">
            <v>mesopelagic</v>
          </cell>
          <cell r="J2531" t="str">
            <v>mesopelagic</v>
          </cell>
          <cell r="K2531" t="str">
            <v>mesopelagic</v>
          </cell>
          <cell r="L2531" t="str">
            <v>mesopelagic</v>
          </cell>
          <cell r="M2531" t="str">
            <v>mesopelagic</v>
          </cell>
          <cell r="N2531" t="str">
            <v>Pelagic planktivore small (&lt;30cm)</v>
          </cell>
          <cell r="O2531" t="str">
            <v>Deep demersal invertivore small</v>
          </cell>
          <cell r="P2531" t="str">
            <v>FDD</v>
          </cell>
        </row>
        <row r="2532">
          <cell r="C2532" t="str">
            <v>Scopelosaurus spp.</v>
          </cell>
          <cell r="D2532" t="str">
            <v>Pisces</v>
          </cell>
          <cell r="E2532" t="str">
            <v>Notosudidae</v>
          </cell>
          <cell r="F2532">
            <v>1478.0498046875</v>
          </cell>
          <cell r="G2532" t="str">
            <v>PiscesNotosudidae</v>
          </cell>
          <cell r="H2532" t="str">
            <v>pelagic fish</v>
          </cell>
          <cell r="I2532" t="str">
            <v>mesopelagic</v>
          </cell>
          <cell r="J2532" t="str">
            <v>mesopelagic</v>
          </cell>
          <cell r="K2532" t="str">
            <v>mesopelagic</v>
          </cell>
          <cell r="L2532" t="str">
            <v>mesopelagic</v>
          </cell>
          <cell r="M2532" t="str">
            <v>mesopelagic</v>
          </cell>
          <cell r="N2532" t="str">
            <v>Pelagic planktivore small (&lt;30cm)</v>
          </cell>
          <cell r="O2532" t="str">
            <v>Deep demersal invertivore small</v>
          </cell>
          <cell r="P2532" t="str">
            <v>FDD</v>
          </cell>
        </row>
        <row r="2533">
          <cell r="C2533" t="str">
            <v>Paralepididae - undifferentiated</v>
          </cell>
          <cell r="N2533" t="str">
            <v>Pelagic planktivore small (&lt;30cm)</v>
          </cell>
          <cell r="O2533" t="str">
            <v>Mesopelagic</v>
          </cell>
          <cell r="P2533" t="str">
            <v>FMM</v>
          </cell>
        </row>
        <row r="2534">
          <cell r="C2534" t="str">
            <v>Alepisauridae</v>
          </cell>
          <cell r="D2534">
            <v>1478.0498046875</v>
          </cell>
          <cell r="E2534">
            <v>1478.0498046875</v>
          </cell>
          <cell r="F2534">
            <v>1478.0498046875</v>
          </cell>
          <cell r="K2534" t="str">
            <v>pelagic medium predator</v>
          </cell>
          <cell r="L2534" t="str">
            <v>pelagic medium predator</v>
          </cell>
          <cell r="M2534" t="str">
            <v>pelagic oceanic piscivore</v>
          </cell>
          <cell r="N2534" t="str">
            <v>Pelagic planktivore medium (30-100)</v>
          </cell>
          <cell r="O2534" t="str">
            <v>Non-migrating meso/bathypelagics</v>
          </cell>
          <cell r="P2534" t="str">
            <v>FMN</v>
          </cell>
        </row>
        <row r="2535">
          <cell r="C2535" t="str">
            <v>Scopelarchidae - undifferentiated</v>
          </cell>
          <cell r="N2535" t="str">
            <v>Pelagic planktivore small (&lt;30cm)</v>
          </cell>
          <cell r="O2535" t="str">
            <v>Mesopelagic</v>
          </cell>
          <cell r="P2535" t="str">
            <v>FMM</v>
          </cell>
        </row>
        <row r="2536">
          <cell r="C2536" t="str">
            <v>Gonorynchus greyi</v>
          </cell>
          <cell r="D2536" t="str">
            <v>Pisces</v>
          </cell>
          <cell r="E2536" t="str">
            <v>Gonarynchidae</v>
          </cell>
          <cell r="F2536">
            <v>1478.0498046875</v>
          </cell>
          <cell r="G2536" t="str">
            <v>PiscesGonarynchidae</v>
          </cell>
          <cell r="H2536" t="str">
            <v>benthic fish</v>
          </cell>
          <cell r="I2536" t="str">
            <v>large omnivore</v>
          </cell>
          <cell r="J2536" t="str">
            <v>large omnivore</v>
          </cell>
          <cell r="K2536" t="str">
            <v>shelf medium invertebrate feeder</v>
          </cell>
          <cell r="L2536" t="str">
            <v>shelf medium invertebrate feeder</v>
          </cell>
          <cell r="M2536" t="str">
            <v xml:space="preserve">shelf invertebrate feeder medium </v>
          </cell>
          <cell r="N2536" t="str">
            <v xml:space="preserve">Demersal invertebrate feeder medium (30-100cm) </v>
          </cell>
          <cell r="O2536" t="str">
            <v>Shelf demersal invertivores large</v>
          </cell>
          <cell r="P2536" t="str">
            <v>FDS</v>
          </cell>
        </row>
        <row r="2537">
          <cell r="C2537" t="str">
            <v>Chanos chanos</v>
          </cell>
          <cell r="D2537">
            <v>1478.0498046875</v>
          </cell>
          <cell r="E2537">
            <v>1478.0498046875</v>
          </cell>
          <cell r="F2537">
            <v>1478.0498046875</v>
          </cell>
          <cell r="K2537" t="str">
            <v>large herbivore</v>
          </cell>
          <cell r="L2537" t="str">
            <v>shelf herbivore/omnivore</v>
          </cell>
          <cell r="N2537" t="str">
            <v>Demersal herbivore</v>
          </cell>
          <cell r="O2537" t="str">
            <v>Herbivore</v>
          </cell>
          <cell r="P2537" t="str">
            <v>FDH</v>
          </cell>
        </row>
        <row r="2538">
          <cell r="C2538" t="str">
            <v>Cyprinus carpio</v>
          </cell>
          <cell r="K2538" t="str">
            <v>medium freshwater</v>
          </cell>
          <cell r="L2538" t="str">
            <v>medium freshwater</v>
          </cell>
          <cell r="M2538" t="str">
            <v>medium freshwater</v>
          </cell>
          <cell r="N2538" t="str">
            <v>Freshwater</v>
          </cell>
          <cell r="O2538" t="str">
            <v>Shelf demersal invertivores small</v>
          </cell>
          <cell r="P2538" t="str">
            <v>FDS</v>
          </cell>
        </row>
        <row r="2539">
          <cell r="C2539" t="str">
            <v>Cnidoglanis macrocephalus</v>
          </cell>
          <cell r="D2539" t="str">
            <v>Pisces</v>
          </cell>
          <cell r="E2539" t="str">
            <v>Plotosidae</v>
          </cell>
          <cell r="F2539">
            <v>1478.0498046875</v>
          </cell>
          <cell r="G2539" t="str">
            <v>PiscesPlotosidae</v>
          </cell>
          <cell r="K2539" t="str">
            <v>shelf medium invertebrate feeder</v>
          </cell>
          <cell r="L2539" t="str">
            <v>shelf medium invertebrate feeder</v>
          </cell>
          <cell r="M2539" t="str">
            <v xml:space="preserve">shelf invertebrate feeder medium </v>
          </cell>
          <cell r="N2539" t="str">
            <v xml:space="preserve">Demersal invertebrate feeder medium (30-100cm) </v>
          </cell>
          <cell r="O2539" t="str">
            <v>Shelf demersal invertivores large</v>
          </cell>
          <cell r="P2539" t="str">
            <v>FDS</v>
          </cell>
        </row>
        <row r="2540">
          <cell r="C2540" t="str">
            <v>Gobiesocidae - undifferentiated</v>
          </cell>
          <cell r="D2540" t="str">
            <v>Pisces</v>
          </cell>
          <cell r="E2540" t="str">
            <v>Gobiesocidae</v>
          </cell>
          <cell r="F2540">
            <v>1478.0498046875</v>
          </cell>
          <cell r="G2540" t="str">
            <v>PiscesGobiesocidae</v>
          </cell>
          <cell r="K2540" t="str">
            <v>shelf small invertebrate feeder</v>
          </cell>
          <cell r="L2540" t="str">
            <v>shelf small invertebrate feeder</v>
          </cell>
          <cell r="M2540" t="str">
            <v xml:space="preserve">shelf invertebrate feeder small </v>
          </cell>
          <cell r="N2540" t="str">
            <v>Demersal herbivore/omnivore small (&lt;30cm)</v>
          </cell>
          <cell r="O2540" t="str">
            <v>Herbivore</v>
          </cell>
          <cell r="P2540" t="str">
            <v>FDH</v>
          </cell>
        </row>
        <row r="2541">
          <cell r="C2541" t="str">
            <v>Alabes cf. dorsalis</v>
          </cell>
          <cell r="D2541" t="str">
            <v>Pisces</v>
          </cell>
          <cell r="E2541" t="str">
            <v>Gobiesocidae</v>
          </cell>
          <cell r="F2541">
            <v>1478.0498046875</v>
          </cell>
          <cell r="G2541" t="str">
            <v>PiscesGobiesocidae</v>
          </cell>
          <cell r="H2541" t="str">
            <v>benthic fish</v>
          </cell>
          <cell r="I2541" t="str">
            <v>small omnivore</v>
          </cell>
          <cell r="J2541" t="str">
            <v>small omnivore</v>
          </cell>
          <cell r="K2541" t="str">
            <v>shelf small invertebrate feeder</v>
          </cell>
          <cell r="L2541" t="str">
            <v>shelf small invertebrate feeder</v>
          </cell>
          <cell r="M2541" t="str">
            <v xml:space="preserve">shelf invertebrate feeder small </v>
          </cell>
          <cell r="N2541" t="str">
            <v>Demersal herbivore/omnivore small (&lt;30cm)</v>
          </cell>
          <cell r="O2541" t="str">
            <v>Herbivore</v>
          </cell>
          <cell r="P2541" t="str">
            <v>FDH</v>
          </cell>
        </row>
        <row r="2542">
          <cell r="C2542" t="str">
            <v>Lophiidae</v>
          </cell>
          <cell r="D2542" t="str">
            <v>Pisces</v>
          </cell>
          <cell r="E2542" t="str">
            <v>Lophiidae</v>
          </cell>
          <cell r="F2542">
            <v>1478.0498046875</v>
          </cell>
          <cell r="G2542" t="str">
            <v>PiscesLophiidae</v>
          </cell>
          <cell r="K2542" t="str">
            <v>slope medium predator</v>
          </cell>
          <cell r="L2542" t="str">
            <v>slope medium predator</v>
          </cell>
          <cell r="M2542" t="str">
            <v>slope medium piscivore</v>
          </cell>
          <cell r="N2542" t="str">
            <v>Demersal piscivore medium (30-100cm)</v>
          </cell>
          <cell r="O2542" t="str">
            <v>Deep demersal piscivore large</v>
          </cell>
          <cell r="P2542" t="str">
            <v>FDD</v>
          </cell>
        </row>
        <row r="2543">
          <cell r="C2543" t="str">
            <v>Lophiodes mutilus</v>
          </cell>
          <cell r="D2543" t="str">
            <v>Pisces</v>
          </cell>
          <cell r="E2543" t="str">
            <v>Lophiidae</v>
          </cell>
          <cell r="F2543">
            <v>1478.0498046875</v>
          </cell>
          <cell r="G2543" t="str">
            <v>PiscesLophiidae</v>
          </cell>
          <cell r="K2543" t="str">
            <v>slope medium predator</v>
          </cell>
          <cell r="L2543" t="str">
            <v>slope medium predator</v>
          </cell>
          <cell r="M2543" t="str">
            <v>slope medium piscivore</v>
          </cell>
          <cell r="N2543" t="str">
            <v>Demersal piscivore medium (30-100cm)</v>
          </cell>
          <cell r="O2543" t="str">
            <v>Deep demersal piscivore large</v>
          </cell>
          <cell r="P2543" t="str">
            <v>FDD</v>
          </cell>
        </row>
        <row r="2544">
          <cell r="C2544" t="str">
            <v>Brachionichthys hirsutus</v>
          </cell>
          <cell r="D2544" t="str">
            <v>Pisces</v>
          </cell>
          <cell r="E2544" t="str">
            <v>Brachionichthyidae</v>
          </cell>
          <cell r="F2544">
            <v>1478.0498046875</v>
          </cell>
          <cell r="G2544" t="str">
            <v>PiscesBrachionichthyidae</v>
          </cell>
          <cell r="K2544" t="str">
            <v>shelf small invertebrate feeder</v>
          </cell>
          <cell r="L2544" t="str">
            <v>shelf small invertebrate feeder</v>
          </cell>
          <cell r="M2544" t="str">
            <v xml:space="preserve">shelf invertebrate feeder small </v>
          </cell>
          <cell r="N2544" t="str">
            <v>Demersal invertebrate feeder small (&lt;30cm)</v>
          </cell>
          <cell r="O2544" t="str">
            <v>Shelf demersal invertivores small</v>
          </cell>
          <cell r="P2544" t="str">
            <v>FDS</v>
          </cell>
        </row>
        <row r="2545">
          <cell r="C2545" t="str">
            <v>Brachionichthys australis</v>
          </cell>
          <cell r="F2545">
            <v>283.2</v>
          </cell>
          <cell r="O2545" t="str">
            <v>Shelf demersal invertivores small</v>
          </cell>
          <cell r="P2545" t="str">
            <v>FDS</v>
          </cell>
        </row>
        <row r="2546">
          <cell r="C2546" t="str">
            <v>Antennariidae, Tetrabrachiidae, Lophichthyidae - undifferentiated</v>
          </cell>
          <cell r="D2546">
            <v>283.199951171875</v>
          </cell>
          <cell r="E2546">
            <v>283.199951171875</v>
          </cell>
          <cell r="O2546" t="str">
            <v>Shelf demersal piscivore small</v>
          </cell>
          <cell r="P2546" t="str">
            <v>FVS</v>
          </cell>
        </row>
        <row r="2547">
          <cell r="C2547" t="str">
            <v>Kuiterichthys furcipilis</v>
          </cell>
          <cell r="O2547" t="str">
            <v>Shelf demersal invertivores small</v>
          </cell>
          <cell r="P2547" t="str">
            <v>FDS</v>
          </cell>
        </row>
        <row r="2548">
          <cell r="C2548" t="str">
            <v>Chaunacidae</v>
          </cell>
          <cell r="D2548" t="str">
            <v>Pisces</v>
          </cell>
          <cell r="E2548" t="str">
            <v>Chaunacidae</v>
          </cell>
          <cell r="F2548">
            <v>283.199951171875</v>
          </cell>
          <cell r="G2548" t="str">
            <v>PiscesChaunacidae</v>
          </cell>
          <cell r="K2548" t="str">
            <v>shelf small invertebrate feeder</v>
          </cell>
          <cell r="L2548" t="str">
            <v>shelf small invertebrate feeder</v>
          </cell>
          <cell r="M2548" t="str">
            <v xml:space="preserve">shelf invertebrate feeder small </v>
          </cell>
          <cell r="N2548" t="str">
            <v>Demersal invertebrate feeder small (&lt;30cm)</v>
          </cell>
          <cell r="O2548" t="str">
            <v>Shelf demersal invertivores small</v>
          </cell>
          <cell r="P2548" t="str">
            <v>FDS</v>
          </cell>
        </row>
        <row r="2549">
          <cell r="C2549" t="str">
            <v>Chaunax endeavouri</v>
          </cell>
          <cell r="D2549" t="str">
            <v>Pisces</v>
          </cell>
          <cell r="E2549" t="str">
            <v>Chaunacidae</v>
          </cell>
          <cell r="F2549">
            <v>283.199951171875</v>
          </cell>
          <cell r="G2549" t="str">
            <v>PiscesChaunacidae</v>
          </cell>
          <cell r="K2549" t="str">
            <v>shelf small invertebrate feeder</v>
          </cell>
          <cell r="L2549" t="str">
            <v>shelf small invertebrate feeder</v>
          </cell>
          <cell r="M2549" t="str">
            <v xml:space="preserve">shelf invertebrate feeder small </v>
          </cell>
          <cell r="N2549" t="str">
            <v>Demersal invertebrate feeder small (&lt;30cm)</v>
          </cell>
          <cell r="O2549" t="str">
            <v>Shelf demersal invertivores small</v>
          </cell>
          <cell r="P2549" t="str">
            <v>FDS</v>
          </cell>
        </row>
        <row r="2550">
          <cell r="C2550" t="str">
            <v>Chaunax penicillatus</v>
          </cell>
          <cell r="D2550" t="str">
            <v>Pisces</v>
          </cell>
          <cell r="E2550" t="str">
            <v>Chaunacidae</v>
          </cell>
          <cell r="F2550">
            <v>283.199951171875</v>
          </cell>
          <cell r="G2550" t="str">
            <v>PiscesChaunacidae</v>
          </cell>
          <cell r="K2550" t="str">
            <v>shelf small invertebrate feeder</v>
          </cell>
          <cell r="L2550" t="str">
            <v>shelf small invertebrate feeder</v>
          </cell>
          <cell r="M2550" t="str">
            <v xml:space="preserve">shelf invertebrate feeder small </v>
          </cell>
          <cell r="N2550" t="str">
            <v>Demersal invertebrate feeder small (&lt;30cm)</v>
          </cell>
          <cell r="O2550" t="str">
            <v>Shelf demersal invertivores small</v>
          </cell>
          <cell r="P2550" t="str">
            <v>FDS</v>
          </cell>
        </row>
        <row r="2551">
          <cell r="C2551" t="str">
            <v>Chaunacops melanostomus</v>
          </cell>
          <cell r="F2551">
            <v>2240.65</v>
          </cell>
          <cell r="J2551" t="str">
            <v>Deep demersal invertivore small</v>
          </cell>
          <cell r="N2551" t="str">
            <v>Demersal invertebrate feeder small (&lt;30cm)</v>
          </cell>
          <cell r="O2551" t="str">
            <v>Deep demersal invertivore small</v>
          </cell>
          <cell r="P2551" t="str">
            <v>FDD</v>
          </cell>
        </row>
        <row r="2552">
          <cell r="C2552" t="str">
            <v>Halieutaea brevicauda</v>
          </cell>
          <cell r="D2552" t="str">
            <v>Pisces</v>
          </cell>
          <cell r="E2552" t="str">
            <v>Ogcocephalidae</v>
          </cell>
          <cell r="F2552">
            <v>2240.6484375</v>
          </cell>
          <cell r="G2552" t="str">
            <v>PiscesOgcocephalidae</v>
          </cell>
          <cell r="K2552" t="str">
            <v>shelf small invertebrate feeder</v>
          </cell>
          <cell r="L2552" t="str">
            <v>shelf small invertebrate feeder</v>
          </cell>
          <cell r="M2552" t="str">
            <v xml:space="preserve">shelf invertebrate feeder small </v>
          </cell>
          <cell r="N2552" t="str">
            <v>Demersal invertebrate feeder small (&lt;30cm)</v>
          </cell>
          <cell r="O2552" t="str">
            <v>Shelf demersal invertivores small</v>
          </cell>
          <cell r="P2552" t="str">
            <v>FDS</v>
          </cell>
        </row>
        <row r="2553">
          <cell r="C2553" t="str">
            <v>Himantolophus spp.</v>
          </cell>
          <cell r="D2553" t="str">
            <v>Pisces</v>
          </cell>
          <cell r="N2553" t="str">
            <v>Demersal invertebrate feeder small (&lt;30cm)</v>
          </cell>
          <cell r="O2553" t="str">
            <v>Shelf demersal invertivores small</v>
          </cell>
          <cell r="P2553" t="str">
            <v>FDS</v>
          </cell>
        </row>
        <row r="2554">
          <cell r="C2554" t="str">
            <v>Ceratiidae - undifferentiated</v>
          </cell>
          <cell r="D2554" t="str">
            <v>Pisces</v>
          </cell>
          <cell r="E2554" t="str">
            <v>Ceratiidae</v>
          </cell>
          <cell r="F2554">
            <v>2240.6484375</v>
          </cell>
          <cell r="G2554" t="str">
            <v>PiscesCeratiidae</v>
          </cell>
          <cell r="H2554" t="str">
            <v>pelagic fish</v>
          </cell>
          <cell r="I2554" t="str">
            <v>mesopelagic</v>
          </cell>
          <cell r="J2554" t="str">
            <v>mesopelagic</v>
          </cell>
          <cell r="K2554" t="str">
            <v>mesopelagic</v>
          </cell>
          <cell r="L2554" t="str">
            <v>mesopelagic</v>
          </cell>
          <cell r="M2554" t="str">
            <v>mesopelagic</v>
          </cell>
          <cell r="N2554" t="str">
            <v>Demersal invertebrate feeder small (&lt;30cm)</v>
          </cell>
          <cell r="O2554" t="str">
            <v>Deep demersal invertivore small</v>
          </cell>
          <cell r="P2554" t="str">
            <v>FDD</v>
          </cell>
        </row>
        <row r="2555">
          <cell r="C2555" t="str">
            <v>Cryptopsaras couesii</v>
          </cell>
          <cell r="D2555" t="str">
            <v>Pisces</v>
          </cell>
          <cell r="E2555" t="str">
            <v>Ceratiidae</v>
          </cell>
          <cell r="F2555">
            <v>2240.6484375</v>
          </cell>
          <cell r="G2555" t="str">
            <v>PiscesCeratiidae</v>
          </cell>
          <cell r="N2555" t="str">
            <v>Demersal invertebrate feeder small (&lt;30cm)</v>
          </cell>
          <cell r="O2555" t="str">
            <v>Deep demersal invertivore small</v>
          </cell>
          <cell r="P2555" t="str">
            <v>FDD</v>
          </cell>
        </row>
        <row r="2556">
          <cell r="C2556" t="str">
            <v>Ceratias spp.</v>
          </cell>
          <cell r="D2556" t="str">
            <v>Pisces</v>
          </cell>
          <cell r="E2556" t="str">
            <v>Ceratiidae</v>
          </cell>
          <cell r="F2556">
            <v>2240.6484375</v>
          </cell>
          <cell r="G2556" t="str">
            <v>PiscesCeratiidae</v>
          </cell>
          <cell r="N2556" t="str">
            <v>Demersal invertebrate feeder small (&lt;30cm)</v>
          </cell>
          <cell r="O2556" t="str">
            <v>Deep demersal invertivore small</v>
          </cell>
          <cell r="P2556" t="str">
            <v>FDD</v>
          </cell>
        </row>
        <row r="2557">
          <cell r="C2557" t="str">
            <v>Moridae</v>
          </cell>
          <cell r="D2557" t="str">
            <v>Pisces</v>
          </cell>
          <cell r="E2557" t="str">
            <v>Moridae</v>
          </cell>
          <cell r="F2557">
            <v>2240.6484375</v>
          </cell>
          <cell r="G2557" t="str">
            <v>PiscesMoridae</v>
          </cell>
          <cell r="H2557" t="str">
            <v>benthic fish</v>
          </cell>
          <cell r="I2557" t="str">
            <v>large omnivore</v>
          </cell>
          <cell r="J2557" t="str">
            <v>large omnivore</v>
          </cell>
          <cell r="K2557" t="str">
            <v>shelf medium invertebrate feeder</v>
          </cell>
          <cell r="L2557" t="str">
            <v>shelf medium invertebrate feeder</v>
          </cell>
          <cell r="M2557" t="str">
            <v xml:space="preserve">shelf invertebrate feeder medium </v>
          </cell>
          <cell r="N2557" t="str">
            <v xml:space="preserve">Demersal invertebrate feeder medium (30-100cm) </v>
          </cell>
          <cell r="O2557" t="str">
            <v>Shelf demersal invertivores large</v>
          </cell>
          <cell r="P2557" t="str">
            <v>FDS</v>
          </cell>
        </row>
        <row r="2558">
          <cell r="C2558" t="str">
            <v>Moridae cf. Halargyreus johnsonii</v>
          </cell>
          <cell r="D2558" t="str">
            <v>Pisces</v>
          </cell>
          <cell r="E2558" t="str">
            <v>Moridae</v>
          </cell>
          <cell r="F2558">
            <v>2240.6484375</v>
          </cell>
          <cell r="G2558" t="str">
            <v>PiscesMoridae</v>
          </cell>
          <cell r="H2558" t="str">
            <v>benthic fish</v>
          </cell>
          <cell r="I2558" t="str">
            <v>large omnivore</v>
          </cell>
          <cell r="J2558" t="str">
            <v>large omnivore</v>
          </cell>
          <cell r="K2558" t="str">
            <v>shelf medium invertebrate feeder</v>
          </cell>
          <cell r="L2558" t="str">
            <v>shelf medium invertebrate feeder</v>
          </cell>
          <cell r="M2558" t="str">
            <v xml:space="preserve">shelf invertebrate feeder medium </v>
          </cell>
          <cell r="N2558" t="str">
            <v xml:space="preserve">Demersal invertebrate feeder medium (30-100cm) </v>
          </cell>
          <cell r="O2558" t="str">
            <v>Deep demersal invertivore large</v>
          </cell>
          <cell r="P2558" t="str">
            <v>FDD</v>
          </cell>
        </row>
        <row r="2559">
          <cell r="C2559" t="str">
            <v>Moridae cf. Lutella mora</v>
          </cell>
          <cell r="D2559" t="str">
            <v>Pisces</v>
          </cell>
          <cell r="E2559" t="str">
            <v>Moridae</v>
          </cell>
          <cell r="F2559">
            <v>2240.6484375</v>
          </cell>
          <cell r="G2559" t="str">
            <v>PiscesMoridae</v>
          </cell>
          <cell r="H2559" t="str">
            <v>benthic fish</v>
          </cell>
          <cell r="I2559" t="str">
            <v>large omnivore</v>
          </cell>
          <cell r="J2559" t="str">
            <v>large omnivore</v>
          </cell>
          <cell r="K2559" t="str">
            <v>shelf medium invertebrate feeder</v>
          </cell>
          <cell r="L2559" t="str">
            <v>shelf medium invertebrate feeder</v>
          </cell>
          <cell r="M2559" t="str">
            <v xml:space="preserve">shelf invertebrate feeder medium </v>
          </cell>
          <cell r="N2559" t="str">
            <v xml:space="preserve">Demersal invertebrate feeder medium (30-100cm) </v>
          </cell>
          <cell r="O2559" t="str">
            <v>Shelf demersal invertivores large</v>
          </cell>
          <cell r="P2559" t="str">
            <v>FDS</v>
          </cell>
        </row>
        <row r="2560">
          <cell r="C2560" t="str">
            <v>Moridae spp</v>
          </cell>
          <cell r="D2560" t="str">
            <v>Pisces</v>
          </cell>
          <cell r="E2560" t="str">
            <v>Moridae</v>
          </cell>
          <cell r="F2560">
            <v>2240.6484375</v>
          </cell>
          <cell r="G2560" t="str">
            <v>PiscesMoridae</v>
          </cell>
          <cell r="K2560" t="str">
            <v>slope medium invertebrate feeder</v>
          </cell>
          <cell r="L2560" t="str">
            <v>slope medium invertebrate feeder</v>
          </cell>
          <cell r="M2560" t="str">
            <v>slope medium invertebrate feeder</v>
          </cell>
          <cell r="N2560" t="str">
            <v xml:space="preserve">Demersal invertebrate feeder medium (30-100cm) </v>
          </cell>
          <cell r="O2560" t="str">
            <v>Shelf demersal invertivores large</v>
          </cell>
          <cell r="P2560" t="str">
            <v>FDS</v>
          </cell>
        </row>
        <row r="2561">
          <cell r="C2561" t="str">
            <v>Melanonidae, Moridae, Euclichthyidae - undifferentiated</v>
          </cell>
          <cell r="N2561" t="str">
            <v xml:space="preserve">Demersal invertebrate feeder medium (30-100cm) </v>
          </cell>
          <cell r="O2561" t="str">
            <v>Shelf demersal invertivores large</v>
          </cell>
          <cell r="P2561" t="str">
            <v>FDS</v>
          </cell>
        </row>
        <row r="2562">
          <cell r="C2562" t="str">
            <v>Euclichthys polynemus</v>
          </cell>
          <cell r="D2562" t="str">
            <v>Pisces</v>
          </cell>
          <cell r="E2562" t="str">
            <v>Moridae</v>
          </cell>
          <cell r="F2562">
            <v>2240.6484375</v>
          </cell>
          <cell r="G2562" t="str">
            <v>PiscesMoridae</v>
          </cell>
          <cell r="N2562" t="str">
            <v xml:space="preserve">Demersal invertebrate feeder medium (30-100cm) </v>
          </cell>
          <cell r="O2562" t="str">
            <v>Deep demersal invertivore small</v>
          </cell>
          <cell r="P2562" t="str">
            <v>FDD</v>
          </cell>
        </row>
        <row r="2563">
          <cell r="C2563" t="str">
            <v>Mora moro</v>
          </cell>
          <cell r="D2563" t="str">
            <v>Pisces</v>
          </cell>
          <cell r="E2563" t="str">
            <v>Moridae</v>
          </cell>
          <cell r="F2563">
            <v>2240.6484375</v>
          </cell>
          <cell r="G2563" t="str">
            <v>PiscesMoridae</v>
          </cell>
          <cell r="K2563" t="str">
            <v>deep-sea cod</v>
          </cell>
          <cell r="L2563" t="str">
            <v>deep-sea cod</v>
          </cell>
          <cell r="M2563" t="str">
            <v>Deep piscivore medium</v>
          </cell>
          <cell r="N2563" t="str">
            <v>Demersal piscivore medium (30-100cm)</v>
          </cell>
          <cell r="O2563" t="str">
            <v>Deep demersal piscivore large</v>
          </cell>
          <cell r="P2563" t="str">
            <v>FDD</v>
          </cell>
        </row>
        <row r="2564">
          <cell r="C2564" t="str">
            <v>Pseudophycis barbata</v>
          </cell>
          <cell r="D2564" t="str">
            <v>Pisces</v>
          </cell>
          <cell r="E2564" t="str">
            <v>Moridae</v>
          </cell>
          <cell r="F2564">
            <v>2240.6484375</v>
          </cell>
          <cell r="G2564" t="str">
            <v>PiscesMoridae</v>
          </cell>
          <cell r="K2564" t="str">
            <v>shelf medium invertebrate feeder</v>
          </cell>
          <cell r="L2564" t="str">
            <v>shelf medium invertebrate feeder</v>
          </cell>
          <cell r="M2564" t="str">
            <v xml:space="preserve">shelf invertebrate feeder medium </v>
          </cell>
          <cell r="N2564" t="str">
            <v xml:space="preserve">Demersal invertebrate feeder medium (30-100cm) </v>
          </cell>
          <cell r="O2564" t="str">
            <v>Shelf demersal invertivores large</v>
          </cell>
          <cell r="P2564" t="str">
            <v>FDS</v>
          </cell>
        </row>
        <row r="2565">
          <cell r="C2565" t="str">
            <v>Tripterophycis gilchristi</v>
          </cell>
          <cell r="D2565" t="str">
            <v>Pisces</v>
          </cell>
          <cell r="E2565" t="str">
            <v>Moridae</v>
          </cell>
          <cell r="G2565" t="str">
            <v>PiscesMoridae</v>
          </cell>
          <cell r="K2565" t="str">
            <v>slope small invertebrate feeder</v>
          </cell>
          <cell r="L2565" t="str">
            <v>slope small invertebrate feeder</v>
          </cell>
          <cell r="M2565" t="str">
            <v>slope small invertebrate feeder</v>
          </cell>
          <cell r="N2565" t="str">
            <v>Demersal invertebrate feeder small (&lt;30cm)</v>
          </cell>
          <cell r="O2565" t="str">
            <v>Deep demersal invertivore small</v>
          </cell>
          <cell r="P2565" t="str">
            <v>FDD</v>
          </cell>
        </row>
        <row r="2566">
          <cell r="C2566" t="str">
            <v>Lotella rhacina</v>
          </cell>
          <cell r="D2566" t="str">
            <v>Pisces</v>
          </cell>
          <cell r="E2566" t="str">
            <v>Moridae</v>
          </cell>
          <cell r="F2566">
            <v>2240.6484375</v>
          </cell>
          <cell r="G2566" t="str">
            <v>PiscesMoridae</v>
          </cell>
          <cell r="H2566">
            <v>2240.6484375</v>
          </cell>
          <cell r="I2566">
            <v>2240.6484375</v>
          </cell>
          <cell r="J2566">
            <v>2240.6484375</v>
          </cell>
          <cell r="K2566" t="str">
            <v>shelf medium invertebrate feeder</v>
          </cell>
          <cell r="L2566" t="str">
            <v>shelf medium invertebrate feeder</v>
          </cell>
          <cell r="M2566" t="str">
            <v xml:space="preserve">shelf invertebrate feeder medium </v>
          </cell>
          <cell r="N2566" t="str">
            <v xml:space="preserve">Demersal invertebrate feeder medium (30-100cm) </v>
          </cell>
          <cell r="O2566" t="str">
            <v>Shelf demersal invertivores large</v>
          </cell>
          <cell r="P2566" t="str">
            <v>FDS</v>
          </cell>
        </row>
        <row r="2567">
          <cell r="C2567" t="str">
            <v>Pseudophycis bachus</v>
          </cell>
          <cell r="D2567" t="str">
            <v>Pisces</v>
          </cell>
          <cell r="E2567" t="str">
            <v>Moridae</v>
          </cell>
          <cell r="F2567">
            <v>2240.6484375</v>
          </cell>
          <cell r="G2567" t="str">
            <v>PiscesMoridae</v>
          </cell>
          <cell r="H2567" t="str">
            <v>benthic fish</v>
          </cell>
          <cell r="I2567" t="str">
            <v>small omnivore</v>
          </cell>
          <cell r="J2567" t="str">
            <v>small omnivore</v>
          </cell>
          <cell r="K2567" t="str">
            <v>shelf medium predator</v>
          </cell>
          <cell r="L2567" t="str">
            <v>red cod</v>
          </cell>
          <cell r="M2567" t="str">
            <v>shelf piscivore medium</v>
          </cell>
          <cell r="N2567" t="str">
            <v>Demersal piscivore small (&lt;30cm)</v>
          </cell>
          <cell r="O2567" t="str">
            <v>Shelf demersal piscivore small</v>
          </cell>
          <cell r="P2567" t="str">
            <v>FVS</v>
          </cell>
        </row>
        <row r="2568">
          <cell r="C2568" t="str">
            <v>Austrophycis marginata</v>
          </cell>
          <cell r="D2568" t="str">
            <v>Pisces</v>
          </cell>
          <cell r="E2568" t="str">
            <v>Moridae</v>
          </cell>
          <cell r="F2568">
            <v>2240.6484375</v>
          </cell>
          <cell r="G2568" t="str">
            <v>PiscesMoridae</v>
          </cell>
          <cell r="H2568" t="str">
            <v>benthic fish</v>
          </cell>
          <cell r="I2568" t="str">
            <v>small omnivore</v>
          </cell>
          <cell r="J2568" t="str">
            <v>small omnivore</v>
          </cell>
          <cell r="K2568" t="str">
            <v>shelf small invertebrate feeder</v>
          </cell>
          <cell r="L2568" t="str">
            <v>shelf small invertebrate feeder</v>
          </cell>
          <cell r="M2568" t="str">
            <v xml:space="preserve">shelf invertebrate feeder small </v>
          </cell>
          <cell r="N2568" t="str">
            <v>Demersal invertebrate feeder small (&lt;30cm)</v>
          </cell>
          <cell r="O2568" t="str">
            <v>Shelf demersal invertivores small</v>
          </cell>
          <cell r="P2568" t="str">
            <v>FDS</v>
          </cell>
        </row>
        <row r="2569">
          <cell r="C2569" t="str">
            <v>Antimora rostrata</v>
          </cell>
          <cell r="N2569" t="str">
            <v xml:space="preserve">Demersal invertebrate feeder medium (30-100cm) </v>
          </cell>
          <cell r="O2569" t="str">
            <v>Deep demersal invertivore large</v>
          </cell>
          <cell r="P2569" t="str">
            <v>FDD</v>
          </cell>
        </row>
        <row r="2570">
          <cell r="C2570" t="str">
            <v>Halargyreus johnsonii</v>
          </cell>
          <cell r="D2570" t="str">
            <v>Pisces</v>
          </cell>
          <cell r="E2570" t="str">
            <v>Moridae</v>
          </cell>
          <cell r="F2570">
            <v>2240.6484375</v>
          </cell>
          <cell r="G2570" t="str">
            <v>PiscesMoridae</v>
          </cell>
          <cell r="K2570" t="str">
            <v>slope medium invertebrate feeder</v>
          </cell>
          <cell r="L2570" t="str">
            <v>slope medium invertebrate feeder</v>
          </cell>
          <cell r="M2570" t="str">
            <v>slope medium invertebrate feeder</v>
          </cell>
          <cell r="N2570" t="str">
            <v xml:space="preserve">Demersal invertebrate feeder medium (30-100cm) </v>
          </cell>
          <cell r="O2570" t="str">
            <v>Deep demersal invertivore large</v>
          </cell>
          <cell r="P2570" t="str">
            <v>FDD</v>
          </cell>
        </row>
        <row r="2571">
          <cell r="C2571" t="str">
            <v>Lepidion microcephalus</v>
          </cell>
          <cell r="D2571" t="str">
            <v>Pisces</v>
          </cell>
          <cell r="E2571" t="str">
            <v>Moridae</v>
          </cell>
          <cell r="F2571">
            <v>2240.6484375</v>
          </cell>
          <cell r="G2571" t="str">
            <v>PiscesMoridae</v>
          </cell>
          <cell r="H2571" t="str">
            <v>benthopelagic fish</v>
          </cell>
          <cell r="I2571" t="str">
            <v>large omnivore</v>
          </cell>
          <cell r="J2571" t="str">
            <v>large omnivore</v>
          </cell>
          <cell r="K2571" t="str">
            <v>slope medium invertebrate feeder</v>
          </cell>
          <cell r="L2571" t="str">
            <v>slope medium invertebrate feeder</v>
          </cell>
          <cell r="M2571" t="str">
            <v>slope medium invertebrate feeder</v>
          </cell>
          <cell r="N2571" t="str">
            <v xml:space="preserve">Demersal invertebrate feeder medium (30-100cm) </v>
          </cell>
          <cell r="O2571" t="str">
            <v>Deep demersal invertivore large</v>
          </cell>
          <cell r="P2571" t="str">
            <v>FDD</v>
          </cell>
        </row>
        <row r="2572">
          <cell r="C2572" t="str">
            <v>Pseudophycis breviuscula</v>
          </cell>
          <cell r="D2572" t="str">
            <v>Pisces</v>
          </cell>
          <cell r="E2572" t="str">
            <v>Moridae</v>
          </cell>
          <cell r="F2572">
            <v>2240.6484375</v>
          </cell>
          <cell r="G2572" t="str">
            <v>PiscesMoridae</v>
          </cell>
          <cell r="H2572" t="str">
            <v>benthopelagic fish</v>
          </cell>
          <cell r="I2572" t="str">
            <v>large omnivore</v>
          </cell>
          <cell r="J2572" t="str">
            <v>large omnivore</v>
          </cell>
          <cell r="K2572" t="str">
            <v>slope medium invertebrate feeder</v>
          </cell>
          <cell r="L2572" t="str">
            <v>slope medium invertebrate feeder</v>
          </cell>
          <cell r="M2572" t="str">
            <v>slope medium invertebrate feeder</v>
          </cell>
          <cell r="N2572" t="str">
            <v xml:space="preserve">Demersal invertebrate feeder medium (30-100cm) </v>
          </cell>
          <cell r="O2572" t="str">
            <v>Deep demersal invertivore large</v>
          </cell>
          <cell r="P2572" t="str">
            <v>FDD</v>
          </cell>
        </row>
        <row r="2573">
          <cell r="C2573" t="str">
            <v>Physiculus luminosa</v>
          </cell>
          <cell r="O2573" t="str">
            <v>Deep demersal invertivore small</v>
          </cell>
          <cell r="P2573" t="str">
            <v>FDD</v>
          </cell>
        </row>
        <row r="2574">
          <cell r="C2574" t="str">
            <v>Guttigadus globiceps</v>
          </cell>
          <cell r="N2574" t="str">
            <v>Demersal invertebrate feeder small (&lt;30cm)</v>
          </cell>
          <cell r="O2574" t="str">
            <v>Deep demersal invertivore small</v>
          </cell>
          <cell r="P2574" t="str">
            <v>FDD</v>
          </cell>
        </row>
        <row r="2575">
          <cell r="C2575" t="str">
            <v>Melanonus gracilis</v>
          </cell>
          <cell r="D2575" t="str">
            <v>Pisces</v>
          </cell>
          <cell r="E2575" t="str">
            <v>Moridae</v>
          </cell>
          <cell r="F2575">
            <v>2240.6484375</v>
          </cell>
          <cell r="G2575" t="str">
            <v>PiscesMoridae</v>
          </cell>
          <cell r="N2575" t="str">
            <v>Pelagic planktivore small (&lt;30cm)</v>
          </cell>
          <cell r="O2575" t="str">
            <v>Non-migrating meso/bathypelagics</v>
          </cell>
          <cell r="P2575" t="str">
            <v>FMN</v>
          </cell>
        </row>
        <row r="2576">
          <cell r="C2576" t="str">
            <v>Melanonus zugmayeri</v>
          </cell>
          <cell r="D2576" t="str">
            <v>Pisces</v>
          </cell>
          <cell r="E2576" t="str">
            <v>Moridae</v>
          </cell>
          <cell r="F2576">
            <v>2240.6484375</v>
          </cell>
          <cell r="G2576" t="str">
            <v>PiscesMoridae</v>
          </cell>
          <cell r="N2576" t="str">
            <v>Pelagic planktivore small (&lt;30cm)</v>
          </cell>
          <cell r="O2576" t="str">
            <v>Non-migrating meso/bathypelagics</v>
          </cell>
          <cell r="P2576" t="str">
            <v>FMN</v>
          </cell>
        </row>
        <row r="2577">
          <cell r="C2577" t="str">
            <v>Halargyreus sp</v>
          </cell>
          <cell r="N2577" t="str">
            <v xml:space="preserve">Demersal invertebrate feeder medium (30-100cm) </v>
          </cell>
          <cell r="O2577" t="str">
            <v>Deep demersal invertivore large</v>
          </cell>
          <cell r="P2577" t="str">
            <v>FDD</v>
          </cell>
        </row>
        <row r="2578">
          <cell r="C2578" t="str">
            <v>Lotella &amp; Pseudophycis spp.</v>
          </cell>
          <cell r="D2578" t="str">
            <v>Pisces</v>
          </cell>
          <cell r="E2578" t="str">
            <v>Moridae</v>
          </cell>
          <cell r="F2578">
            <v>2240.6484375</v>
          </cell>
          <cell r="G2578" t="str">
            <v>PiscesMoridae</v>
          </cell>
          <cell r="K2578" t="str">
            <v>slope medium invertebrate feeder</v>
          </cell>
          <cell r="L2578" t="str">
            <v>shelf medium invertebrate feeder</v>
          </cell>
          <cell r="N2578" t="str">
            <v xml:space="preserve">Demersal invertebrate feeder medium (30-100cm) </v>
          </cell>
          <cell r="O2578" t="str">
            <v>Shelf demersal invertivores large</v>
          </cell>
          <cell r="P2578" t="str">
            <v>FDS</v>
          </cell>
        </row>
        <row r="2579">
          <cell r="C2579" t="str">
            <v>Moridae - undifferentiated</v>
          </cell>
          <cell r="D2579" t="str">
            <v>Pisces</v>
          </cell>
          <cell r="E2579" t="str">
            <v>Moridae</v>
          </cell>
          <cell r="F2579">
            <v>2240.6484375</v>
          </cell>
          <cell r="G2579" t="str">
            <v>PiscesMoridae</v>
          </cell>
          <cell r="N2579" t="str">
            <v xml:space="preserve">Demersal invertebrate feeder medium (30-100cm) </v>
          </cell>
          <cell r="O2579" t="str">
            <v>Shelf demersal invertivores large</v>
          </cell>
          <cell r="P2579" t="str">
            <v>FDS</v>
          </cell>
        </row>
        <row r="2580">
          <cell r="C2580" t="str">
            <v>Pseudophycis spp.</v>
          </cell>
          <cell r="D2580" t="str">
            <v>Pisces</v>
          </cell>
          <cell r="E2580" t="str">
            <v>Moridae</v>
          </cell>
          <cell r="F2580">
            <v>2240.6484375</v>
          </cell>
          <cell r="G2580" t="str">
            <v>PiscesMoridae</v>
          </cell>
          <cell r="N2580" t="str">
            <v xml:space="preserve">Demersal invertebrate feeder medium (30-100cm) </v>
          </cell>
          <cell r="O2580" t="str">
            <v>Shelf demersal invertivores large</v>
          </cell>
          <cell r="P2580" t="str">
            <v>FDS</v>
          </cell>
        </row>
        <row r="2581">
          <cell r="C2581" t="str">
            <v>Gadidae -undifferentiated</v>
          </cell>
          <cell r="D2581" t="str">
            <v>Pisces</v>
          </cell>
          <cell r="E2581" t="str">
            <v>Gadidae</v>
          </cell>
          <cell r="G2581" t="str">
            <v>PiscesGadidae</v>
          </cell>
          <cell r="K2581" t="str">
            <v>shelf small invertebrate feeder</v>
          </cell>
          <cell r="L2581" t="str">
            <v>shelf small invertebrate feeder</v>
          </cell>
          <cell r="M2581" t="str">
            <v xml:space="preserve">shelf invertebrate feeder small </v>
          </cell>
          <cell r="N2581" t="str">
            <v>Demersal invertebrate feeder small (&lt;30cm)</v>
          </cell>
          <cell r="O2581" t="str">
            <v>Shelf demersal invertivores small</v>
          </cell>
          <cell r="P2581" t="str">
            <v>FDS</v>
          </cell>
        </row>
        <row r="2582">
          <cell r="C2582" t="str">
            <v>Gaidropsarus novaezealandiae</v>
          </cell>
          <cell r="D2582" t="str">
            <v>Pisces</v>
          </cell>
          <cell r="E2582" t="str">
            <v>Gadidae</v>
          </cell>
          <cell r="G2582" t="str">
            <v>PiscesGadidae</v>
          </cell>
          <cell r="K2582" t="str">
            <v>shelf small invertebrate feeder</v>
          </cell>
          <cell r="L2582" t="str">
            <v>shelf small invertebrate feeder</v>
          </cell>
          <cell r="M2582" t="str">
            <v xml:space="preserve">shelf invertebrate feeder small </v>
          </cell>
          <cell r="N2582" t="str">
            <v>Demersal invertebrate feeder small (&lt;30cm)</v>
          </cell>
          <cell r="O2582" t="str">
            <v>Shelf demersal invertivores small</v>
          </cell>
          <cell r="P2582" t="str">
            <v>FDS</v>
          </cell>
        </row>
        <row r="2583">
          <cell r="C2583" t="str">
            <v>Gadus morhua</v>
          </cell>
          <cell r="D2583">
            <v>2240.6484375</v>
          </cell>
          <cell r="E2583">
            <v>2240.6484375</v>
          </cell>
          <cell r="F2583">
            <v>2240.6484375</v>
          </cell>
          <cell r="N2583" t="str">
            <v xml:space="preserve">North Atlantic </v>
          </cell>
          <cell r="O2583" t="str">
            <v>Shelf demersal invertivores large</v>
          </cell>
          <cell r="P2583" t="str">
            <v>FDS</v>
          </cell>
        </row>
        <row r="2584">
          <cell r="C2584" t="str">
            <v>Macruronus novaezelandiae</v>
          </cell>
          <cell r="D2584" t="str">
            <v>Pisces</v>
          </cell>
          <cell r="E2584" t="str">
            <v>Merluccidae</v>
          </cell>
          <cell r="F2584">
            <v>2240.6484375</v>
          </cell>
          <cell r="G2584" t="str">
            <v>PiscesMerluccidae</v>
          </cell>
          <cell r="H2584" t="str">
            <v>benthopelagic fish</v>
          </cell>
          <cell r="I2584" t="str">
            <v>blue grenadier</v>
          </cell>
          <cell r="J2584" t="str">
            <v>blue grenadier</v>
          </cell>
          <cell r="K2584" t="str">
            <v>blue grenadier</v>
          </cell>
          <cell r="L2584" t="str">
            <v>blue grenadier</v>
          </cell>
          <cell r="M2584" t="str">
            <v>Deep piscivore large</v>
          </cell>
          <cell r="N2584" t="str">
            <v>Demersal piscivore medium (30-100cm)</v>
          </cell>
          <cell r="O2584" t="str">
            <v>Deep demersal piscivore large</v>
          </cell>
          <cell r="P2584" t="str">
            <v>FDD</v>
          </cell>
        </row>
        <row r="2585">
          <cell r="C2585" t="str">
            <v>Merluccius australis</v>
          </cell>
          <cell r="K2585" t="str">
            <v>slope large predator</v>
          </cell>
          <cell r="L2585" t="str">
            <v>slope large predator</v>
          </cell>
          <cell r="M2585" t="str">
            <v>slope large piscivore</v>
          </cell>
          <cell r="N2585" t="str">
            <v>Demersal piscivore medium (30-100cm)</v>
          </cell>
          <cell r="O2585" t="str">
            <v>Deep demersal piscivore large</v>
          </cell>
          <cell r="P2585" t="str">
            <v>FDD</v>
          </cell>
        </row>
        <row r="2586">
          <cell r="C2586" t="str">
            <v>Genypterus sp.</v>
          </cell>
          <cell r="D2586" t="str">
            <v>Pisces</v>
          </cell>
          <cell r="E2586" t="str">
            <v>Ophidiidae</v>
          </cell>
          <cell r="F2586">
            <v>2240.6484375</v>
          </cell>
          <cell r="G2586" t="str">
            <v>PiscesOphidiidae</v>
          </cell>
          <cell r="H2586" t="str">
            <v>benthopelagic fish</v>
          </cell>
          <cell r="I2586" t="str">
            <v>ling</v>
          </cell>
          <cell r="J2586" t="str">
            <v>large piscivore</v>
          </cell>
          <cell r="K2586" t="str">
            <v xml:space="preserve">ling </v>
          </cell>
          <cell r="L2586" t="str">
            <v>shelf large predator</v>
          </cell>
          <cell r="M2586" t="str">
            <v>shelf large predator</v>
          </cell>
          <cell r="N2586" t="str">
            <v>Demersal piscivore medium (30-100cm)</v>
          </cell>
          <cell r="O2586" t="str">
            <v>Deep demersal piscivore large</v>
          </cell>
          <cell r="P2586" t="str">
            <v>FDD</v>
          </cell>
        </row>
        <row r="2587">
          <cell r="C2587" t="str">
            <v>Ophidiidae</v>
          </cell>
          <cell r="D2587" t="str">
            <v>Pisces</v>
          </cell>
          <cell r="E2587" t="str">
            <v>Ophidiidae</v>
          </cell>
          <cell r="F2587">
            <v>2240.6484375</v>
          </cell>
          <cell r="G2587" t="str">
            <v>PiscesOphidiidae</v>
          </cell>
          <cell r="H2587" t="str">
            <v>benthic fish</v>
          </cell>
          <cell r="I2587" t="str">
            <v>large piscivore</v>
          </cell>
          <cell r="J2587" t="str">
            <v>large piscivore</v>
          </cell>
          <cell r="K2587" t="str">
            <v>shelf medium predator</v>
          </cell>
          <cell r="L2587" t="str">
            <v>shelf medium predator</v>
          </cell>
          <cell r="M2587" t="str">
            <v>shelf piscivore medium</v>
          </cell>
          <cell r="N2587" t="str">
            <v>Demersal piscivore medium (30-100cm)</v>
          </cell>
          <cell r="O2587" t="str">
            <v>Shelf demersal piscivore large</v>
          </cell>
          <cell r="P2587" t="str">
            <v>FVS</v>
          </cell>
        </row>
        <row r="2588">
          <cell r="C2588" t="str">
            <v>Bythitidae, Dinematichthyidae, Ophidiidae, Parabrotulidae - undifferentiated</v>
          </cell>
          <cell r="N2588" t="str">
            <v>Demersal piscivore medium (30-100cm)</v>
          </cell>
          <cell r="O2588" t="str">
            <v>Shelf demersal piscivore large</v>
          </cell>
          <cell r="P2588" t="str">
            <v>FVS</v>
          </cell>
        </row>
        <row r="2589">
          <cell r="C2589" t="str">
            <v>Dannevigia tusca</v>
          </cell>
          <cell r="D2589" t="str">
            <v>Pisces</v>
          </cell>
          <cell r="E2589" t="str">
            <v>Ophidiidae</v>
          </cell>
          <cell r="F2589">
            <v>2240.6484375</v>
          </cell>
          <cell r="G2589" t="str">
            <v>PiscesOphidiidae</v>
          </cell>
          <cell r="H2589" t="str">
            <v>benthic fish</v>
          </cell>
          <cell r="I2589" t="str">
            <v>large piscivore</v>
          </cell>
          <cell r="J2589" t="str">
            <v>large piscivore</v>
          </cell>
          <cell r="K2589" t="str">
            <v>slope medium predator</v>
          </cell>
          <cell r="L2589" t="str">
            <v>slope medium predator</v>
          </cell>
          <cell r="M2589" t="str">
            <v>slope medium piscivore</v>
          </cell>
          <cell r="N2589" t="str">
            <v>Demersal piscivore medium (30-100cm)</v>
          </cell>
          <cell r="O2589" t="str">
            <v>Deep demersal piscivore large</v>
          </cell>
          <cell r="P2589" t="str">
            <v>FDD</v>
          </cell>
        </row>
        <row r="2590">
          <cell r="C2590" t="str">
            <v>Genypterus blacodes</v>
          </cell>
          <cell r="D2590" t="str">
            <v>Pisces</v>
          </cell>
          <cell r="E2590" t="str">
            <v>Ophidiidae</v>
          </cell>
          <cell r="F2590">
            <v>2240.6484375</v>
          </cell>
          <cell r="G2590" t="str">
            <v>PiscesOphidiidae</v>
          </cell>
          <cell r="H2590" t="str">
            <v>benthopelagic fish</v>
          </cell>
          <cell r="I2590" t="str">
            <v>ling</v>
          </cell>
          <cell r="J2590" t="str">
            <v>large piscivore</v>
          </cell>
          <cell r="K2590" t="str">
            <v xml:space="preserve">ling </v>
          </cell>
          <cell r="L2590" t="str">
            <v>shelf large predator</v>
          </cell>
          <cell r="M2590" t="str">
            <v>shelf large predator</v>
          </cell>
          <cell r="N2590" t="str">
            <v>Demersal piscivore large (&gt;100cm)</v>
          </cell>
          <cell r="O2590" t="str">
            <v>Deep demersal piscivore large</v>
          </cell>
          <cell r="P2590" t="str">
            <v>FDD</v>
          </cell>
        </row>
        <row r="2591">
          <cell r="C2591" t="str">
            <v>Hoplobrotula armata</v>
          </cell>
          <cell r="D2591" t="str">
            <v>Pisces</v>
          </cell>
          <cell r="E2591" t="str">
            <v>Ophidiidae</v>
          </cell>
          <cell r="F2591">
            <v>2240.6484375</v>
          </cell>
          <cell r="G2591" t="str">
            <v>PiscesOphidiidae</v>
          </cell>
          <cell r="H2591">
            <v>2240.6484375</v>
          </cell>
          <cell r="I2591">
            <v>2240.6484375</v>
          </cell>
          <cell r="J2591">
            <v>2240.6484375</v>
          </cell>
          <cell r="K2591" t="str">
            <v>slope medium predator</v>
          </cell>
          <cell r="L2591" t="str">
            <v>slope medium predator</v>
          </cell>
          <cell r="M2591" t="str">
            <v>slope medium piscivore</v>
          </cell>
          <cell r="N2591" t="str">
            <v>Demersal piscivore medium (30-100cm)</v>
          </cell>
          <cell r="O2591" t="str">
            <v>Deep demersal piscivore large</v>
          </cell>
          <cell r="P2591" t="str">
            <v>FDD</v>
          </cell>
        </row>
        <row r="2592">
          <cell r="C2592" t="str">
            <v>Genypterus tigerinus</v>
          </cell>
          <cell r="D2592" t="str">
            <v>Pisces</v>
          </cell>
          <cell r="E2592" t="str">
            <v>Ophidiidae</v>
          </cell>
          <cell r="F2592">
            <v>2240.6484375</v>
          </cell>
          <cell r="G2592" t="str">
            <v>PiscesOphidiidae</v>
          </cell>
          <cell r="H2592">
            <v>2240.6484375</v>
          </cell>
          <cell r="I2592">
            <v>2240.6484375</v>
          </cell>
          <cell r="J2592">
            <v>2240.6484375</v>
          </cell>
          <cell r="K2592" t="str">
            <v xml:space="preserve">ling </v>
          </cell>
          <cell r="L2592" t="str">
            <v>shelf large predator</v>
          </cell>
          <cell r="M2592" t="str">
            <v>shelf large predator</v>
          </cell>
          <cell r="N2592" t="str">
            <v>Demersal piscivore large (&gt;100cm)</v>
          </cell>
          <cell r="O2592" t="str">
            <v>Shelf demersal piscivore large</v>
          </cell>
          <cell r="P2592" t="str">
            <v>FDS</v>
          </cell>
        </row>
        <row r="2593">
          <cell r="C2593" t="str">
            <v>Brotulotaenia crassa</v>
          </cell>
          <cell r="D2593" t="str">
            <v>Pisces</v>
          </cell>
          <cell r="E2593" t="str">
            <v>Ophidiidae</v>
          </cell>
          <cell r="F2593">
            <v>2240.6484375</v>
          </cell>
          <cell r="G2593" t="str">
            <v>PiscesOphidiidae</v>
          </cell>
          <cell r="H2593">
            <v>2240.6484375</v>
          </cell>
          <cell r="I2593">
            <v>2240.6484375</v>
          </cell>
          <cell r="J2593">
            <v>2240.6484375</v>
          </cell>
          <cell r="K2593">
            <v>2240.6484375</v>
          </cell>
          <cell r="L2593">
            <v>2240.6484375</v>
          </cell>
          <cell r="M2593">
            <v>2240.6484375</v>
          </cell>
          <cell r="N2593" t="str">
            <v>Pelagic piscivore medium (30-100cm)</v>
          </cell>
          <cell r="O2593" t="str">
            <v>Shelf demersal piscivore large</v>
          </cell>
          <cell r="P2593" t="str">
            <v>FVS</v>
          </cell>
        </row>
        <row r="2594">
          <cell r="C2594" t="str">
            <v>Cataetyx chthamalorhynchus</v>
          </cell>
          <cell r="N2594" t="str">
            <v>Demersal invertebrate feeder small (&lt;30cm)</v>
          </cell>
          <cell r="O2594" t="str">
            <v>Deep demersal invertivore small</v>
          </cell>
          <cell r="P2594" t="str">
            <v>FDD</v>
          </cell>
        </row>
        <row r="2595">
          <cell r="C2595" t="str">
            <v>Bassozetus robustus</v>
          </cell>
          <cell r="N2595" t="str">
            <v xml:space="preserve">Demersal invertebrate feeder medium (30-100cm) </v>
          </cell>
          <cell r="O2595" t="str">
            <v>Deep demersal invertivore large</v>
          </cell>
          <cell r="P2595" t="str">
            <v>FDD</v>
          </cell>
        </row>
        <row r="2596">
          <cell r="C2596" t="str">
            <v>Spectrunculus grandis</v>
          </cell>
          <cell r="N2596" t="str">
            <v xml:space="preserve">Demersal invertebrate feeder medium (30-100cm) </v>
          </cell>
          <cell r="O2596" t="str">
            <v>Deep demersal invertivore large</v>
          </cell>
          <cell r="P2596" t="str">
            <v>FDD</v>
          </cell>
        </row>
        <row r="2597">
          <cell r="C2597" t="str">
            <v>Genypterus spp</v>
          </cell>
          <cell r="D2597" t="str">
            <v>Pisces</v>
          </cell>
          <cell r="E2597" t="str">
            <v>Ophidiidae</v>
          </cell>
          <cell r="F2597">
            <v>2240.6484375</v>
          </cell>
          <cell r="G2597" t="str">
            <v>PiscesOphidiidae</v>
          </cell>
          <cell r="H2597" t="str">
            <v>benthopelagic fish</v>
          </cell>
          <cell r="I2597" t="str">
            <v>ling</v>
          </cell>
          <cell r="J2597" t="str">
            <v>large piscivore</v>
          </cell>
          <cell r="K2597" t="str">
            <v xml:space="preserve">ling </v>
          </cell>
          <cell r="L2597" t="str">
            <v>shelf large predator</v>
          </cell>
          <cell r="M2597" t="str">
            <v>shelf large predator</v>
          </cell>
          <cell r="N2597" t="str">
            <v>Demersal piscivore large (&gt;100cm)</v>
          </cell>
          <cell r="O2597" t="str">
            <v>Deep demersal piscivore large</v>
          </cell>
          <cell r="P2597" t="str">
            <v>FDD</v>
          </cell>
        </row>
        <row r="2598">
          <cell r="C2598" t="str">
            <v>Cataetyx spp.</v>
          </cell>
          <cell r="N2598" t="str">
            <v>Demersal invertebrate feeder small (&lt;30cm)</v>
          </cell>
          <cell r="O2598" t="str">
            <v>Deep demersal invertivore small</v>
          </cell>
          <cell r="P2598" t="str">
            <v>FDD</v>
          </cell>
        </row>
        <row r="2599">
          <cell r="C2599" t="str">
            <v>Dicrolene spp.</v>
          </cell>
          <cell r="N2599" t="str">
            <v>Demersal invertebrate feeder small (&lt;30cm)</v>
          </cell>
          <cell r="O2599" t="str">
            <v>Deep demersal invertivore small</v>
          </cell>
          <cell r="P2599" t="str">
            <v>FDD</v>
          </cell>
        </row>
        <row r="2600">
          <cell r="C2600" t="str">
            <v>Carapidae - undifferentiated</v>
          </cell>
          <cell r="D2600" t="str">
            <v>Pisces</v>
          </cell>
          <cell r="E2600" t="str">
            <v>Carapidae</v>
          </cell>
          <cell r="G2600" t="str">
            <v>PiscesCarapidae</v>
          </cell>
          <cell r="N2600" t="str">
            <v>Demersal invertebrate feeder small (&lt;30cm)</v>
          </cell>
          <cell r="O2600" t="str">
            <v>Shelf demersal invertivores small</v>
          </cell>
          <cell r="P2600" t="str">
            <v>FDS</v>
          </cell>
        </row>
        <row r="2601">
          <cell r="C2601" t="str">
            <v>Echiodon rendahli</v>
          </cell>
          <cell r="N2601" t="str">
            <v>Demersal invertebrate feeder small (&lt;30cm)</v>
          </cell>
          <cell r="O2601" t="str">
            <v>Shelf demersal invertivores small</v>
          </cell>
          <cell r="P2601" t="str">
            <v>FDS</v>
          </cell>
        </row>
        <row r="2602">
          <cell r="C2602" t="str">
            <v>Pyramodon ventralis</v>
          </cell>
          <cell r="O2602" t="str">
            <v>Deep demersal invertivore small</v>
          </cell>
          <cell r="P2602" t="str">
            <v>FDD</v>
          </cell>
        </row>
        <row r="2603">
          <cell r="C2603" t="str">
            <v>Zoarcidae - undifferentiated</v>
          </cell>
          <cell r="N2603">
            <v>2839.5</v>
          </cell>
          <cell r="O2603" t="str">
            <v>Non-migrating meso/bathypelagics</v>
          </cell>
          <cell r="P2603" t="str">
            <v>FMN</v>
          </cell>
        </row>
        <row r="2604">
          <cell r="C2604" t="str">
            <v>Macrouridae &amp; Bathygadidae - undifferentiated</v>
          </cell>
          <cell r="D2604" t="str">
            <v>Pisces</v>
          </cell>
          <cell r="N2604" t="str">
            <v>Demersal invertebrate feeder small (&lt;30cm)</v>
          </cell>
          <cell r="O2604" t="str">
            <v>Shelf demersal invertivores small</v>
          </cell>
          <cell r="P2604" t="str">
            <v>FDS</v>
          </cell>
        </row>
        <row r="2605">
          <cell r="C2605" t="str">
            <v>Macrouridae</v>
          </cell>
          <cell r="D2605" t="str">
            <v>Pisces</v>
          </cell>
          <cell r="E2605" t="str">
            <v>Macrouridae</v>
          </cell>
          <cell r="F2605">
            <v>2839.5</v>
          </cell>
          <cell r="G2605" t="str">
            <v>PiscesMacrouridae</v>
          </cell>
          <cell r="H2605" t="str">
            <v>benthopelagic fish</v>
          </cell>
          <cell r="I2605" t="str">
            <v>small omnivore</v>
          </cell>
          <cell r="J2605" t="str">
            <v>small omnivore</v>
          </cell>
          <cell r="K2605" t="str">
            <v>shelf small invertebrate feeder</v>
          </cell>
          <cell r="L2605" t="str">
            <v>shelf small invertebrate feeder</v>
          </cell>
          <cell r="M2605" t="str">
            <v xml:space="preserve">shelf invertebrate feeder small </v>
          </cell>
          <cell r="N2605" t="str">
            <v>Demersal invertebrate feeder small (&lt;30cm)</v>
          </cell>
          <cell r="O2605" t="str">
            <v>Shelf demersal invertivores small</v>
          </cell>
          <cell r="P2605" t="str">
            <v>FDS</v>
          </cell>
        </row>
        <row r="2606">
          <cell r="C2606" t="str">
            <v>Whiptail</v>
          </cell>
          <cell r="D2606" t="str">
            <v>Pisces</v>
          </cell>
          <cell r="E2606" t="str">
            <v>Macrouridae</v>
          </cell>
          <cell r="F2606">
            <v>2839.5</v>
          </cell>
          <cell r="G2606" t="str">
            <v>PiscesMacrouridae</v>
          </cell>
          <cell r="K2606" t="str">
            <v>shelf small invertebrate feeder</v>
          </cell>
          <cell r="L2606" t="str">
            <v>shelf small invertebrate feeder</v>
          </cell>
          <cell r="M2606" t="str">
            <v xml:space="preserve">shelf invertebrate feeder small </v>
          </cell>
          <cell r="N2606" t="str">
            <v>Demersal invertebrate feeder small (&lt;30cm)</v>
          </cell>
          <cell r="O2606" t="str">
            <v>Shelf demersal invertivores small</v>
          </cell>
          <cell r="P2606" t="str">
            <v>FDS</v>
          </cell>
        </row>
        <row r="2607">
          <cell r="C2607" t="str">
            <v>Coelorinchus australis</v>
          </cell>
          <cell r="D2607" t="str">
            <v>Pisces</v>
          </cell>
          <cell r="E2607" t="str">
            <v>Macrouridae</v>
          </cell>
          <cell r="F2607">
            <v>2839.5</v>
          </cell>
          <cell r="G2607" t="str">
            <v>PiscesMacrouridae</v>
          </cell>
          <cell r="H2607" t="str">
            <v>benthic fish</v>
          </cell>
          <cell r="I2607" t="str">
            <v>small omnivore</v>
          </cell>
          <cell r="J2607" t="str">
            <v>small omnivore</v>
          </cell>
          <cell r="K2607" t="str">
            <v>slope medium invertebrate feeder</v>
          </cell>
          <cell r="L2607" t="str">
            <v>slope medium invertebrate feeder</v>
          </cell>
          <cell r="M2607" t="str">
            <v>slope medium invertebrate feeder</v>
          </cell>
          <cell r="N2607" t="str">
            <v xml:space="preserve">Demersal invertebrate feeder medium (30-100cm) </v>
          </cell>
          <cell r="O2607" t="str">
            <v>Deep demersal invertivore large</v>
          </cell>
          <cell r="P2607" t="str">
            <v>FDD</v>
          </cell>
        </row>
        <row r="2608">
          <cell r="C2608" t="str">
            <v>Coelorinchus fasciatus</v>
          </cell>
          <cell r="D2608" t="str">
            <v>Pisces</v>
          </cell>
          <cell r="E2608" t="str">
            <v>Macrouridae</v>
          </cell>
          <cell r="F2608">
            <v>2839.5</v>
          </cell>
          <cell r="G2608" t="str">
            <v>PiscesMacrouridae</v>
          </cell>
          <cell r="H2608" t="str">
            <v>benthopelagic fish</v>
          </cell>
          <cell r="K2608" t="str">
            <v>slope small invertebrate feeder</v>
          </cell>
          <cell r="L2608" t="str">
            <v>slope small invertebrate feeder</v>
          </cell>
          <cell r="M2608" t="str">
            <v>slope small invertebrate feeder</v>
          </cell>
          <cell r="N2608" t="str">
            <v>Demersal invertebrate feeder small (&lt;30cm)</v>
          </cell>
          <cell r="O2608" t="str">
            <v>Deep demersal invertivore small</v>
          </cell>
          <cell r="P2608" t="str">
            <v>FDD</v>
          </cell>
        </row>
        <row r="2609">
          <cell r="C2609" t="str">
            <v>Coelorinchus mirus</v>
          </cell>
          <cell r="D2609" t="str">
            <v>Pisces</v>
          </cell>
          <cell r="E2609" t="str">
            <v>Macrouridae</v>
          </cell>
          <cell r="F2609">
            <v>2839.5</v>
          </cell>
          <cell r="G2609" t="str">
            <v>PiscesMacrouridae</v>
          </cell>
          <cell r="H2609" t="str">
            <v>benthic fish</v>
          </cell>
          <cell r="I2609" t="str">
            <v>small omnivore</v>
          </cell>
          <cell r="J2609" t="str">
            <v>small omnivore</v>
          </cell>
          <cell r="K2609" t="str">
            <v>slope small predator</v>
          </cell>
          <cell r="L2609" t="str">
            <v>slope small predator</v>
          </cell>
          <cell r="M2609" t="str">
            <v>slope small predator</v>
          </cell>
          <cell r="N2609" t="str">
            <v>Demersal piscivore small (&lt;30cm)</v>
          </cell>
          <cell r="O2609" t="str">
            <v>Deep demersal piscivore small</v>
          </cell>
          <cell r="P2609" t="str">
            <v>FDD</v>
          </cell>
        </row>
        <row r="2610">
          <cell r="C2610" t="str">
            <v>Lepidorhynchus denticulatus</v>
          </cell>
          <cell r="D2610" t="str">
            <v>Pisces</v>
          </cell>
          <cell r="E2610" t="str">
            <v>Macrouridae</v>
          </cell>
          <cell r="F2610">
            <v>2839.5</v>
          </cell>
          <cell r="G2610" t="str">
            <v>PiscesMacrouridae</v>
          </cell>
          <cell r="H2610" t="str">
            <v>benthopelagic fish</v>
          </cell>
          <cell r="I2610" t="str">
            <v>Toothed whiptail</v>
          </cell>
          <cell r="J2610" t="str">
            <v>small omnivore</v>
          </cell>
          <cell r="K2610" t="str">
            <v>slope medium invertebrate feeder</v>
          </cell>
          <cell r="L2610" t="str">
            <v>slope medium invertebrate feeder</v>
          </cell>
          <cell r="M2610" t="str">
            <v>slope medium invertebrate feeder</v>
          </cell>
          <cell r="N2610" t="str">
            <v xml:space="preserve">Demersal invertebrate feeder medium (30-100cm) </v>
          </cell>
          <cell r="O2610" t="str">
            <v>Deep demersal invertivore large</v>
          </cell>
          <cell r="P2610" t="str">
            <v>FDD</v>
          </cell>
        </row>
        <row r="2611">
          <cell r="C2611" t="str">
            <v>Ventrifossa nigromaculata</v>
          </cell>
          <cell r="D2611" t="str">
            <v>Pisces</v>
          </cell>
          <cell r="E2611" t="str">
            <v>Macrouridae</v>
          </cell>
          <cell r="F2611">
            <v>2839.5</v>
          </cell>
          <cell r="G2611" t="str">
            <v>PiscesMacrouridae</v>
          </cell>
          <cell r="K2611" t="str">
            <v>slope small invertebrate feeder</v>
          </cell>
          <cell r="L2611" t="str">
            <v>slope small invertebrate feeder</v>
          </cell>
          <cell r="M2611" t="str">
            <v>slope small invertebrate feeder</v>
          </cell>
          <cell r="N2611" t="str">
            <v>Demersal invertebrate feeder small (&lt;30cm)</v>
          </cell>
          <cell r="O2611" t="str">
            <v>Deep demersal invertivore small</v>
          </cell>
          <cell r="P2611" t="str">
            <v>FDD</v>
          </cell>
        </row>
        <row r="2612">
          <cell r="C2612" t="str">
            <v>Malacocephalus laevis</v>
          </cell>
          <cell r="D2612" t="str">
            <v>Pisces</v>
          </cell>
          <cell r="E2612" t="str">
            <v>Macrouridae</v>
          </cell>
          <cell r="F2612">
            <v>2839.5</v>
          </cell>
          <cell r="G2612" t="str">
            <v>PiscesMacrouridae</v>
          </cell>
          <cell r="K2612" t="str">
            <v>slope medium predator</v>
          </cell>
          <cell r="L2612" t="str">
            <v>slope medium predator</v>
          </cell>
          <cell r="M2612" t="str">
            <v>slope medium piscivore</v>
          </cell>
          <cell r="N2612" t="str">
            <v xml:space="preserve">Demersal piscivore medium </v>
          </cell>
          <cell r="O2612" t="str">
            <v>Deep demersal piscivore large</v>
          </cell>
          <cell r="P2612" t="str">
            <v>FDD</v>
          </cell>
        </row>
        <row r="2613">
          <cell r="C2613" t="str">
            <v>Coelorinchus acutirostris</v>
          </cell>
          <cell r="D2613" t="str">
            <v>Pisces</v>
          </cell>
          <cell r="E2613" t="str">
            <v>Macrouridae</v>
          </cell>
          <cell r="F2613">
            <v>2839.5</v>
          </cell>
          <cell r="G2613" t="str">
            <v>PiscesMacrouridae</v>
          </cell>
          <cell r="K2613" t="str">
            <v>slope medium invertebrate feeder</v>
          </cell>
          <cell r="L2613" t="str">
            <v>slope medium invertebrate feeder</v>
          </cell>
          <cell r="M2613" t="str">
            <v>slope medium invertebrate feeder</v>
          </cell>
          <cell r="N2613" t="str">
            <v xml:space="preserve">Demersal invertebrate feeder medium (30-100cm) </v>
          </cell>
          <cell r="O2613" t="str">
            <v>Deep demersal invertivore large</v>
          </cell>
          <cell r="P2613" t="str">
            <v>FDD</v>
          </cell>
        </row>
        <row r="2614">
          <cell r="C2614" t="str">
            <v>Coelorinchus sp</v>
          </cell>
          <cell r="D2614" t="str">
            <v>Pisces</v>
          </cell>
          <cell r="E2614" t="str">
            <v>Macrouridae</v>
          </cell>
          <cell r="F2614">
            <v>2839.5</v>
          </cell>
          <cell r="G2614" t="str">
            <v>PiscesMacrouridae</v>
          </cell>
          <cell r="K2614" t="str">
            <v>slope medium invertebrate feeder</v>
          </cell>
          <cell r="L2614" t="str">
            <v>slope medium invertebrate feeder</v>
          </cell>
          <cell r="M2614" t="str">
            <v>slope medium invertebrate feeder</v>
          </cell>
          <cell r="N2614" t="str">
            <v xml:space="preserve">Demersal invertebrate feeder medium (30-100cm) </v>
          </cell>
          <cell r="O2614" t="str">
            <v>Deep demersal invertivore large</v>
          </cell>
          <cell r="P2614" t="str">
            <v>FDD</v>
          </cell>
        </row>
        <row r="2615">
          <cell r="C2615" t="str">
            <v>Coelorinchus innotabilis</v>
          </cell>
          <cell r="D2615" t="str">
            <v>Pisces</v>
          </cell>
          <cell r="E2615" t="str">
            <v>Macrouridae</v>
          </cell>
          <cell r="F2615">
            <v>2839.5</v>
          </cell>
          <cell r="G2615" t="str">
            <v>PiscesMacrouridae</v>
          </cell>
          <cell r="K2615" t="str">
            <v>slope medium invertebrate feeder</v>
          </cell>
          <cell r="L2615" t="str">
            <v>slope medium invertebrate feeder</v>
          </cell>
          <cell r="M2615" t="str">
            <v>slope medium invertebrate feeder</v>
          </cell>
          <cell r="N2615" t="str">
            <v xml:space="preserve">Demersal invertebrate feeder medium (30-100cm) </v>
          </cell>
          <cell r="O2615" t="str">
            <v>Deep demersal invertivore large</v>
          </cell>
          <cell r="P2615" t="str">
            <v>FDD</v>
          </cell>
        </row>
        <row r="2616">
          <cell r="C2616" t="str">
            <v>Coryphaenoides serrulatus</v>
          </cell>
          <cell r="D2616" t="str">
            <v>Pisces</v>
          </cell>
          <cell r="E2616" t="str">
            <v>Macrouridae</v>
          </cell>
          <cell r="F2616">
            <v>2839.5</v>
          </cell>
          <cell r="G2616" t="str">
            <v>PiscesMacrouridae</v>
          </cell>
          <cell r="H2616" t="str">
            <v>benthopelagic fish</v>
          </cell>
          <cell r="I2616" t="str">
            <v>small omnivore</v>
          </cell>
          <cell r="J2616" t="str">
            <v>small omnivore</v>
          </cell>
          <cell r="K2616" t="str">
            <v>slope small invertebrate feeder</v>
          </cell>
          <cell r="L2616" t="str">
            <v>slope small invertebrate feeder</v>
          </cell>
          <cell r="M2616" t="str">
            <v>slope small invertebrate feeder</v>
          </cell>
          <cell r="N2616" t="str">
            <v>Demersal invertebrate feeder small (&lt;30cm)</v>
          </cell>
          <cell r="O2616" t="str">
            <v>Deep demersal invertivore small</v>
          </cell>
          <cell r="P2616" t="str">
            <v>FDD</v>
          </cell>
        </row>
        <row r="2617">
          <cell r="C2617" t="str">
            <v>Coryphaenoides subserrulatus</v>
          </cell>
          <cell r="D2617">
            <v>2839.5</v>
          </cell>
          <cell r="E2617">
            <v>2839.5</v>
          </cell>
          <cell r="F2617">
            <v>2839.5</v>
          </cell>
          <cell r="O2617" t="str">
            <v>Deep demersal invertivore small</v>
          </cell>
          <cell r="P2617" t="str">
            <v>FDD</v>
          </cell>
        </row>
        <row r="2618">
          <cell r="C2618" t="str">
            <v>Coelorinchus matamua</v>
          </cell>
          <cell r="D2618" t="str">
            <v>Pisces</v>
          </cell>
          <cell r="E2618" t="str">
            <v>Macrouridae</v>
          </cell>
          <cell r="F2618">
            <v>2839.5</v>
          </cell>
          <cell r="G2618" t="str">
            <v>PiscesMacrouridae</v>
          </cell>
          <cell r="H2618">
            <v>2839.5</v>
          </cell>
          <cell r="I2618">
            <v>2839.5</v>
          </cell>
          <cell r="J2618">
            <v>2839.5</v>
          </cell>
          <cell r="K2618" t="str">
            <v>slope medium invertebrate feeder</v>
          </cell>
          <cell r="L2618" t="str">
            <v>slope medium invertebrate feeder</v>
          </cell>
          <cell r="M2618" t="str">
            <v>slope medium invertebrate feeder</v>
          </cell>
          <cell r="N2618" t="str">
            <v xml:space="preserve">Demersal invertebrate feeder medium (30-100cm) </v>
          </cell>
          <cell r="O2618" t="str">
            <v>Deep demersal invertivore large</v>
          </cell>
          <cell r="P2618" t="str">
            <v>FDD</v>
          </cell>
        </row>
        <row r="2619">
          <cell r="C2619" t="str">
            <v>Nezumia soela</v>
          </cell>
          <cell r="N2619" t="str">
            <v>Demersal invertebrate feeder small (&lt;30cm)</v>
          </cell>
          <cell r="O2619" t="str">
            <v>Deep demersal invertivore small</v>
          </cell>
          <cell r="P2619" t="str">
            <v>FDD</v>
          </cell>
        </row>
        <row r="2620">
          <cell r="C2620" t="str">
            <v>Cetonurus globiceps</v>
          </cell>
          <cell r="D2620">
            <v>2839.5</v>
          </cell>
          <cell r="E2620">
            <v>2839.5</v>
          </cell>
          <cell r="F2620">
            <v>2839.5</v>
          </cell>
          <cell r="G2620">
            <v>2839.5</v>
          </cell>
          <cell r="H2620">
            <v>2839.5</v>
          </cell>
          <cell r="I2620">
            <v>2839.5</v>
          </cell>
          <cell r="J2620">
            <v>2839.5</v>
          </cell>
          <cell r="K2620">
            <v>2839.5</v>
          </cell>
          <cell r="L2620">
            <v>2839.5</v>
          </cell>
          <cell r="M2620">
            <v>2839.5</v>
          </cell>
          <cell r="N2620" t="str">
            <v>Demersal invertebrate feeder small (&lt;30cm)</v>
          </cell>
          <cell r="O2620" t="str">
            <v>Deep demersal invertivore small</v>
          </cell>
          <cell r="P2620" t="str">
            <v>FDD</v>
          </cell>
        </row>
        <row r="2621">
          <cell r="C2621" t="str">
            <v>Bathygadus cottoides</v>
          </cell>
          <cell r="D2621">
            <v>2839.5</v>
          </cell>
          <cell r="E2621">
            <v>2839.5</v>
          </cell>
          <cell r="F2621">
            <v>2839.5</v>
          </cell>
          <cell r="G2621">
            <v>2839.5</v>
          </cell>
          <cell r="N2621" t="str">
            <v>Demersal invertebrate feeder small (&lt;30cm)</v>
          </cell>
          <cell r="O2621" t="str">
            <v>Deep demersal invertivore small</v>
          </cell>
          <cell r="P2621" t="str">
            <v>FDD</v>
          </cell>
        </row>
        <row r="2622">
          <cell r="C2622" t="str">
            <v>Idiolophorhynchus andriashevi</v>
          </cell>
          <cell r="N2622" t="str">
            <v>Demersal invertebrate feeder small (&lt;30cm)</v>
          </cell>
          <cell r="O2622" t="str">
            <v>Deep demersal invertivore small</v>
          </cell>
          <cell r="P2622" t="str">
            <v>FDD</v>
          </cell>
        </row>
        <row r="2623">
          <cell r="C2623" t="str">
            <v>Coryphaenoides dossenus</v>
          </cell>
          <cell r="O2623" t="str">
            <v>Deep demersal invertivore small</v>
          </cell>
          <cell r="P2623" t="str">
            <v>FDD</v>
          </cell>
        </row>
        <row r="2624">
          <cell r="C2624" t="str">
            <v>Coelorinchus acanthiger</v>
          </cell>
          <cell r="N2624" t="str">
            <v xml:space="preserve">Demersal invertebrate feeder medium (30-100cm) </v>
          </cell>
          <cell r="O2624" t="str">
            <v>Deep demersal invertivore large</v>
          </cell>
          <cell r="P2624" t="str">
            <v>FDD</v>
          </cell>
        </row>
        <row r="2625">
          <cell r="C2625" t="str">
            <v>Coelorinchus maurofasciatus</v>
          </cell>
          <cell r="D2625" t="str">
            <v>Pisces</v>
          </cell>
          <cell r="E2625" t="str">
            <v>Macrouridae</v>
          </cell>
          <cell r="F2625">
            <v>2839.5</v>
          </cell>
          <cell r="G2625" t="str">
            <v>PiscesMacrouridae</v>
          </cell>
          <cell r="H2625" t="str">
            <v>benthopelagic fish</v>
          </cell>
          <cell r="I2625" t="str">
            <v>small omnivore</v>
          </cell>
          <cell r="J2625" t="str">
            <v>small omnivore</v>
          </cell>
          <cell r="K2625" t="str">
            <v>slope small predator</v>
          </cell>
          <cell r="L2625" t="str">
            <v>slope small predator</v>
          </cell>
          <cell r="M2625" t="str">
            <v>slope small predator</v>
          </cell>
          <cell r="N2625" t="str">
            <v>Demersal invertebrate feeder small (&lt;30cm)</v>
          </cell>
          <cell r="O2625" t="str">
            <v>Deep demersal invertivore small</v>
          </cell>
          <cell r="P2625" t="str">
            <v>FDD</v>
          </cell>
        </row>
        <row r="2626">
          <cell r="C2626" t="str">
            <v>Coelorinchus parvifasciatus</v>
          </cell>
          <cell r="D2626" t="str">
            <v>Pisces</v>
          </cell>
          <cell r="E2626" t="str">
            <v>Macrouridae</v>
          </cell>
          <cell r="F2626">
            <v>2839.5</v>
          </cell>
          <cell r="G2626" t="str">
            <v>PiscesMacrouridae</v>
          </cell>
          <cell r="H2626" t="str">
            <v>benthic fish</v>
          </cell>
          <cell r="I2626" t="str">
            <v>small omnivore</v>
          </cell>
          <cell r="J2626" t="str">
            <v>small omnivore</v>
          </cell>
          <cell r="K2626" t="str">
            <v>slope medium invertebrate feeder</v>
          </cell>
          <cell r="L2626" t="str">
            <v>slope medium invertebrate feeder</v>
          </cell>
          <cell r="M2626" t="str">
            <v>slope medium invertebrate feeder</v>
          </cell>
          <cell r="N2626" t="str">
            <v xml:space="preserve">Demersal invertebrate feeder medium (30-100cm) </v>
          </cell>
          <cell r="O2626" t="str">
            <v>Deep demersal invertivore large</v>
          </cell>
          <cell r="P2626" t="str">
            <v>FDD</v>
          </cell>
        </row>
        <row r="2627">
          <cell r="C2627" t="str">
            <v>Coryphaenoides filicauda</v>
          </cell>
          <cell r="J2627" t="str">
            <v>Bathypelagic invertivore medium</v>
          </cell>
          <cell r="N2627" t="str">
            <v>Demersal invertebrate feeder small (&lt;30cm)</v>
          </cell>
          <cell r="O2627" t="str">
            <v>Deep demersal invertivore small</v>
          </cell>
          <cell r="P2627" t="str">
            <v>FDD</v>
          </cell>
        </row>
        <row r="2628">
          <cell r="C2628" t="str">
            <v>Coryphaenoides murrayi</v>
          </cell>
          <cell r="O2628" t="str">
            <v>Deep demersal invertivore small</v>
          </cell>
          <cell r="P2628" t="str">
            <v>FDD</v>
          </cell>
        </row>
        <row r="2629">
          <cell r="C2629" t="str">
            <v>Coryphaenoides striaturus</v>
          </cell>
          <cell r="N2629" t="str">
            <v>Demersal invertebrate feeder small (&lt;30cm)</v>
          </cell>
          <cell r="O2629" t="str">
            <v>Deep demersal invertivore small</v>
          </cell>
          <cell r="P2629" t="str">
            <v>FDD</v>
          </cell>
        </row>
        <row r="2630">
          <cell r="C2630" t="str">
            <v>Haplomacrourus nudirostris</v>
          </cell>
          <cell r="O2630" t="str">
            <v>Deep demersal invertivore large</v>
          </cell>
          <cell r="P2630" t="str">
            <v>FDD</v>
          </cell>
        </row>
        <row r="2631">
          <cell r="C2631" t="str">
            <v>Hymenocephalus longibarbis</v>
          </cell>
          <cell r="D2631" t="str">
            <v>Pisces</v>
          </cell>
          <cell r="E2631" t="str">
            <v>Macrouridae</v>
          </cell>
          <cell r="F2631">
            <v>2839.5</v>
          </cell>
          <cell r="G2631" t="str">
            <v>PiscesMacrouridae</v>
          </cell>
          <cell r="N2631" t="str">
            <v>Demersal invertebrate feeder small (&lt;30cm)</v>
          </cell>
          <cell r="O2631" t="str">
            <v>Deep demersal invertivore small</v>
          </cell>
          <cell r="P2631" t="str">
            <v>FDD</v>
          </cell>
        </row>
        <row r="2632">
          <cell r="C2632" t="str">
            <v>Kuronezumia leonis</v>
          </cell>
          <cell r="D2632">
            <v>2839.5</v>
          </cell>
          <cell r="E2632">
            <v>2839.5</v>
          </cell>
          <cell r="F2632">
            <v>2839.5</v>
          </cell>
          <cell r="O2632" t="str">
            <v>Deep demersal invertivore large</v>
          </cell>
          <cell r="P2632" t="str">
            <v>FDD</v>
          </cell>
        </row>
        <row r="2633">
          <cell r="C2633" t="str">
            <v>Nezumia kapala</v>
          </cell>
          <cell r="N2633" t="str">
            <v>Demersal invertebrate feeder small (&lt;30cm)</v>
          </cell>
          <cell r="O2633" t="str">
            <v>Deep demersal invertivore small</v>
          </cell>
          <cell r="P2633" t="str">
            <v>FDD</v>
          </cell>
        </row>
        <row r="2634">
          <cell r="C2634" t="str">
            <v>Bathygadus spongiceps</v>
          </cell>
          <cell r="N2634" t="str">
            <v>Demersal invertebrate feeder small (&lt;30cm)</v>
          </cell>
          <cell r="O2634" t="str">
            <v>Deep demersal invertivore small</v>
          </cell>
          <cell r="P2634" t="str">
            <v>FDD</v>
          </cell>
        </row>
        <row r="2635">
          <cell r="C2635" t="str">
            <v>Gadomus pepperi</v>
          </cell>
          <cell r="N2635" t="str">
            <v>Demersal invertebrate feeder small (&lt;30cm)</v>
          </cell>
          <cell r="O2635" t="str">
            <v>Deep demersal invertivore small</v>
          </cell>
          <cell r="P2635" t="str">
            <v>FDD</v>
          </cell>
        </row>
        <row r="2636">
          <cell r="C2636" t="str">
            <v>Coelorinchus trachycarus</v>
          </cell>
          <cell r="O2636" t="str">
            <v>Deep demersal invertivore large</v>
          </cell>
          <cell r="P2636" t="str">
            <v>FDD</v>
          </cell>
        </row>
        <row r="2637">
          <cell r="C2637" t="str">
            <v>Hymenocephalus nascens</v>
          </cell>
          <cell r="O2637" t="str">
            <v>Deep demersal invertivore small</v>
          </cell>
          <cell r="P2637" t="str">
            <v>FDD</v>
          </cell>
        </row>
        <row r="2638">
          <cell r="C2638" t="str">
            <v>Trachonurus yiwardaus</v>
          </cell>
          <cell r="O2638" t="str">
            <v>Deep demersal invertivore large</v>
          </cell>
          <cell r="P2638" t="str">
            <v>FDD</v>
          </cell>
        </row>
        <row r="2639">
          <cell r="C2639" t="str">
            <v>Coelorinchus amydrozosterus</v>
          </cell>
          <cell r="N2639" t="str">
            <v>Demersal invertebrate feeder small (&lt;30cm)</v>
          </cell>
          <cell r="O2639" t="str">
            <v>Deep demersal invertivore small</v>
          </cell>
          <cell r="P2639" t="str">
            <v>FDD</v>
          </cell>
        </row>
        <row r="2640">
          <cell r="C2640" t="str">
            <v>Coelorinchus sp.</v>
          </cell>
          <cell r="D2640" t="str">
            <v>Pisces</v>
          </cell>
          <cell r="E2640" t="str">
            <v>Macrouridae</v>
          </cell>
          <cell r="F2640">
            <v>2839.5</v>
          </cell>
          <cell r="G2640" t="str">
            <v>PiscesMacrouridae</v>
          </cell>
          <cell r="H2640" t="str">
            <v>benthic fish</v>
          </cell>
          <cell r="I2640" t="str">
            <v>small omnivore</v>
          </cell>
          <cell r="J2640" t="str">
            <v>small omnivore</v>
          </cell>
          <cell r="K2640" t="str">
            <v>shelf small invertebrate feeder</v>
          </cell>
          <cell r="L2640" t="str">
            <v>shelf small invertebrate feeder</v>
          </cell>
          <cell r="M2640" t="str">
            <v xml:space="preserve">shelf invertebrate feeder small </v>
          </cell>
          <cell r="N2640" t="str">
            <v>Demersal invertebrate feeder small (&lt;30cm)</v>
          </cell>
          <cell r="O2640" t="str">
            <v>Shelf demersal invertivores small</v>
          </cell>
          <cell r="P2640" t="str">
            <v>FDS</v>
          </cell>
        </row>
        <row r="2641">
          <cell r="C2641" t="str">
            <v>Coryphaenoides sp.</v>
          </cell>
          <cell r="D2641" t="str">
            <v>Pisces</v>
          </cell>
          <cell r="E2641" t="str">
            <v>Macrouridae</v>
          </cell>
          <cell r="F2641">
            <v>2839.5</v>
          </cell>
          <cell r="G2641" t="str">
            <v>PiscesMacrouridae</v>
          </cell>
          <cell r="H2641" t="str">
            <v>benthopelagic fish</v>
          </cell>
          <cell r="I2641" t="str">
            <v>small omnivore</v>
          </cell>
          <cell r="J2641" t="str">
            <v>small omnivore</v>
          </cell>
          <cell r="K2641" t="str">
            <v>shelf small invertebrate feeder</v>
          </cell>
          <cell r="L2641" t="str">
            <v>shelf small invertebrate feeder</v>
          </cell>
          <cell r="M2641" t="str">
            <v xml:space="preserve">shelf invertebrate feeder small </v>
          </cell>
          <cell r="N2641" t="str">
            <v>Demersal invertebrate feeder small (&lt;30cm)</v>
          </cell>
          <cell r="O2641" t="str">
            <v>Shelf demersal invertivores small</v>
          </cell>
          <cell r="P2641" t="str">
            <v>FDS</v>
          </cell>
        </row>
        <row r="2642">
          <cell r="C2642" t="str">
            <v>Bathygadus spp.</v>
          </cell>
          <cell r="D2642">
            <v>2839.5</v>
          </cell>
          <cell r="E2642">
            <v>2839.5</v>
          </cell>
          <cell r="F2642">
            <v>2839.5</v>
          </cell>
          <cell r="O2642" t="str">
            <v>Deep demersal invertivore small</v>
          </cell>
          <cell r="P2642" t="str">
            <v>FDD</v>
          </cell>
        </row>
        <row r="2643">
          <cell r="C2643" t="str">
            <v>Hymenocephalus spp.</v>
          </cell>
          <cell r="N2643" t="str">
            <v>Demersal invertebrate feeder small (&lt;30cm)</v>
          </cell>
          <cell r="O2643" t="str">
            <v>Deep demersal invertivore small</v>
          </cell>
          <cell r="P2643" t="str">
            <v>FDD</v>
          </cell>
        </row>
        <row r="2644">
          <cell r="C2644" t="str">
            <v>Nezumia spp.</v>
          </cell>
          <cell r="O2644" t="str">
            <v>Deep demersal invertivore small</v>
          </cell>
          <cell r="P2644" t="str">
            <v>FDD</v>
          </cell>
        </row>
        <row r="2645">
          <cell r="C2645" t="str">
            <v>Paracetonurus spp.</v>
          </cell>
          <cell r="O2645" t="str">
            <v>Deep demersal invertivore small</v>
          </cell>
          <cell r="P2645" t="str">
            <v>FDD</v>
          </cell>
        </row>
        <row r="2646">
          <cell r="C2646" t="str">
            <v>Hyporhamphus melanochir</v>
          </cell>
          <cell r="D2646" t="str">
            <v>Pisces</v>
          </cell>
          <cell r="E2646" t="str">
            <v>Hemiramphidae</v>
          </cell>
          <cell r="G2646" t="str">
            <v>PiscesHemiramphidae</v>
          </cell>
          <cell r="K2646" t="str">
            <v>shelf medium invertebrate feeder</v>
          </cell>
          <cell r="L2646" t="str">
            <v>shelf herbivore/omnivore</v>
          </cell>
          <cell r="M2646" t="str">
            <v xml:space="preserve">shelf invertebrate feeder medium </v>
          </cell>
          <cell r="N2646" t="str">
            <v xml:space="preserve">Herbivore medium (30-100cm) </v>
          </cell>
          <cell r="O2646" t="str">
            <v>Offshore pelagic piscivore medium</v>
          </cell>
          <cell r="P2646" t="str">
            <v>FSG</v>
          </cell>
        </row>
        <row r="2647">
          <cell r="C2647" t="str">
            <v>Hyporhamphus regularis</v>
          </cell>
          <cell r="D2647" t="str">
            <v>Pisces</v>
          </cell>
          <cell r="E2647" t="str">
            <v>Hemiramphidae</v>
          </cell>
          <cell r="G2647" t="str">
            <v>PiscesHemiramphidae</v>
          </cell>
          <cell r="K2647" t="str">
            <v>shelf medium invertebrate feeder</v>
          </cell>
          <cell r="L2647" t="str">
            <v>shelf herbivore/omnivore</v>
          </cell>
          <cell r="M2647" t="str">
            <v xml:space="preserve">shelf invertebrate feeder medium </v>
          </cell>
          <cell r="N2647" t="str">
            <v xml:space="preserve">Herbivore medium (30-100cm) </v>
          </cell>
          <cell r="O2647" t="str">
            <v>Garfish</v>
          </cell>
          <cell r="P2647" t="str">
            <v>FSG</v>
          </cell>
        </row>
        <row r="2648">
          <cell r="C2648" t="str">
            <v>Hyporhamphus australis</v>
          </cell>
          <cell r="N2648" t="str">
            <v>Offshore pelagic piscivore small</v>
          </cell>
          <cell r="O2648" t="str">
            <v>Garfish</v>
          </cell>
          <cell r="P2648" t="str">
            <v>FSG</v>
          </cell>
        </row>
        <row r="2649">
          <cell r="C2649" t="str">
            <v>Scomberesox saurus</v>
          </cell>
          <cell r="O2649" t="str">
            <v>Offshore pelagic invertivore large</v>
          </cell>
          <cell r="P2649" t="str">
            <v>FDS</v>
          </cell>
        </row>
        <row r="2650">
          <cell r="C2650" t="str">
            <v>Pseudomugil gertrudae</v>
          </cell>
          <cell r="D2650" t="str">
            <v>Pisces</v>
          </cell>
          <cell r="E2650" t="str">
            <v>Pseudomugilidae</v>
          </cell>
          <cell r="G2650" t="str">
            <v>PiscesPseudomugilidae</v>
          </cell>
          <cell r="K2650" t="str">
            <v>shelf small invertebrate feeder</v>
          </cell>
          <cell r="L2650" t="str">
            <v>shelf small invertebrate feeder</v>
          </cell>
          <cell r="M2650" t="str">
            <v xml:space="preserve">shelf invertebrate feeder small </v>
          </cell>
          <cell r="N2650" t="str">
            <v>Demersal invertebrate feeder small (&lt;30cm)</v>
          </cell>
          <cell r="O2650" t="str">
            <v>Offshore pelagic invertivore large</v>
          </cell>
          <cell r="P2650" t="str">
            <v>FDS</v>
          </cell>
        </row>
        <row r="2651">
          <cell r="C2651" t="str">
            <v>Melamphaes suborbitalis</v>
          </cell>
          <cell r="D2651" t="str">
            <v>Pisces</v>
          </cell>
          <cell r="E2651" t="str">
            <v>Melamphaidae</v>
          </cell>
          <cell r="F2651">
            <v>2839.5</v>
          </cell>
          <cell r="G2651" t="str">
            <v>PiscesMelamphaidae</v>
          </cell>
          <cell r="K2651" t="str">
            <v>shelf small invertebrate feeder</v>
          </cell>
          <cell r="L2651" t="str">
            <v>shelf small invertebrate feeder</v>
          </cell>
          <cell r="M2651" t="str">
            <v xml:space="preserve">shelf invertebrate feeder small </v>
          </cell>
          <cell r="N2651" t="str">
            <v>Pelagic planktivore small (&lt;30cm)</v>
          </cell>
          <cell r="O2651" t="str">
            <v>Non-migrating meso/bathypelagics</v>
          </cell>
          <cell r="P2651" t="str">
            <v>FMN</v>
          </cell>
        </row>
        <row r="2652">
          <cell r="C2652" t="str">
            <v>Kestratherina esox</v>
          </cell>
          <cell r="D2652" t="str">
            <v>Pisces</v>
          </cell>
          <cell r="E2652" t="str">
            <v>Melamphaidae</v>
          </cell>
          <cell r="F2652">
            <v>2839.5</v>
          </cell>
          <cell r="G2652" t="str">
            <v>PiscesMelamphaidae</v>
          </cell>
          <cell r="H2652">
            <v>2839.5</v>
          </cell>
          <cell r="I2652">
            <v>2839.5</v>
          </cell>
          <cell r="J2652">
            <v>2839.5</v>
          </cell>
          <cell r="N2652" t="str">
            <v>Pelagic planktivore small (&lt;30cm)</v>
          </cell>
          <cell r="O2652" t="str">
            <v>Shelf pelagic piscivore small</v>
          </cell>
          <cell r="P2652" t="str">
            <v>FVS</v>
          </cell>
        </row>
        <row r="2653">
          <cell r="C2653" t="str">
            <v>Atherinason hepsetoides</v>
          </cell>
          <cell r="D2653">
            <v>2839.5</v>
          </cell>
          <cell r="E2653">
            <v>2839.5</v>
          </cell>
          <cell r="F2653">
            <v>2839.5</v>
          </cell>
          <cell r="G2653">
            <v>2839.5</v>
          </cell>
          <cell r="H2653">
            <v>2839.5</v>
          </cell>
          <cell r="I2653">
            <v>2839.5</v>
          </cell>
          <cell r="J2653">
            <v>2839.5</v>
          </cell>
          <cell r="O2653" t="str">
            <v>Shelf pelagic planktivore small</v>
          </cell>
          <cell r="P2653" t="str">
            <v>FPA</v>
          </cell>
        </row>
        <row r="2654">
          <cell r="C2654" t="str">
            <v>Diretmichthys parini</v>
          </cell>
          <cell r="D2654">
            <v>2839.5</v>
          </cell>
          <cell r="E2654">
            <v>2839.5</v>
          </cell>
          <cell r="F2654">
            <v>2839.5</v>
          </cell>
          <cell r="G2654">
            <v>2839.5</v>
          </cell>
          <cell r="H2654">
            <v>2839.5</v>
          </cell>
          <cell r="I2654">
            <v>2839.5</v>
          </cell>
          <cell r="J2654">
            <v>2839.5</v>
          </cell>
          <cell r="O2654" t="str">
            <v>Non-migrating meso/bathypelagics</v>
          </cell>
          <cell r="P2654" t="str">
            <v>FMN</v>
          </cell>
        </row>
        <row r="2655">
          <cell r="C2655" t="str">
            <v>Trachichthyidae - undifferentiated</v>
          </cell>
          <cell r="D2655">
            <v>2839.5</v>
          </cell>
          <cell r="E2655">
            <v>2839.5</v>
          </cell>
          <cell r="O2655" t="str">
            <v>Deep demersal invertivore small</v>
          </cell>
          <cell r="P2655" t="str">
            <v>FDD</v>
          </cell>
        </row>
        <row r="2656">
          <cell r="C2656" t="str">
            <v>Hoplostethus intermedius</v>
          </cell>
          <cell r="D2656" t="str">
            <v>Pisces</v>
          </cell>
          <cell r="E2656" t="str">
            <v>Trachichthyidae</v>
          </cell>
          <cell r="G2656" t="str">
            <v>PiscesTrachichthyidae</v>
          </cell>
          <cell r="K2656" t="str">
            <v>slope small invertebrate feeder</v>
          </cell>
          <cell r="L2656" t="str">
            <v>slope small invertebrate feeder</v>
          </cell>
          <cell r="M2656" t="str">
            <v>slope small invertebrate feeder</v>
          </cell>
          <cell r="N2656" t="str">
            <v>Demersal invertebrate feeder small (&lt;30cm)</v>
          </cell>
          <cell r="O2656" t="str">
            <v>Deep demersal invertivore small</v>
          </cell>
          <cell r="P2656" t="str">
            <v>FDD</v>
          </cell>
        </row>
        <row r="2657">
          <cell r="C2657" t="str">
            <v>Hoplostethus latus</v>
          </cell>
          <cell r="D2657" t="str">
            <v>Pisces</v>
          </cell>
          <cell r="E2657" t="str">
            <v>Trachichthyidae</v>
          </cell>
          <cell r="F2657">
            <v>2839.5</v>
          </cell>
          <cell r="G2657" t="str">
            <v>PiscesTrachichthyidae</v>
          </cell>
          <cell r="K2657" t="str">
            <v>slope small invertebrate feeder</v>
          </cell>
          <cell r="L2657" t="str">
            <v>slope small invertebrate feeder</v>
          </cell>
          <cell r="M2657" t="str">
            <v>slope small invertebrate feeder</v>
          </cell>
          <cell r="N2657" t="str">
            <v>Demersal invertebrate feeder small (&lt;30cm)</v>
          </cell>
          <cell r="O2657" t="str">
            <v>Deep demersal piscivore large</v>
          </cell>
          <cell r="P2657" t="str">
            <v>FDD</v>
          </cell>
        </row>
        <row r="2658">
          <cell r="C2658" t="str">
            <v>Paratrachichthys sp 1</v>
          </cell>
          <cell r="D2658" t="str">
            <v>Pisces</v>
          </cell>
          <cell r="E2658" t="str">
            <v>Trachichthyidae</v>
          </cell>
          <cell r="G2658" t="str">
            <v>PiscesTrachichthyidae</v>
          </cell>
          <cell r="K2658" t="str">
            <v>shelf small invertebrate feeder</v>
          </cell>
          <cell r="L2658" t="str">
            <v>shelf small invertebrate feeder</v>
          </cell>
          <cell r="M2658" t="str">
            <v xml:space="preserve">shelf invertebrate feeder small </v>
          </cell>
          <cell r="N2658" t="str">
            <v>Pelagic piscivore small (&lt;30)</v>
          </cell>
          <cell r="O2658" t="str">
            <v>Deep demersal piscivore large</v>
          </cell>
          <cell r="P2658" t="str">
            <v>FDD</v>
          </cell>
        </row>
        <row r="2659">
          <cell r="C2659" t="str">
            <v>Gephyroberyx darwinii</v>
          </cell>
          <cell r="D2659" t="str">
            <v>Pisces</v>
          </cell>
          <cell r="E2659" t="str">
            <v>Trachichthyidae</v>
          </cell>
          <cell r="F2659">
            <v>2839.5</v>
          </cell>
          <cell r="G2659" t="str">
            <v>PiscesTrachichthyidae</v>
          </cell>
          <cell r="K2659" t="str">
            <v>shelf small invertebrate feeder</v>
          </cell>
          <cell r="L2659" t="str">
            <v>shelf small invertebrate feeder</v>
          </cell>
          <cell r="M2659" t="str">
            <v xml:space="preserve">shelf invertebrate feeder small </v>
          </cell>
          <cell r="N2659" t="str">
            <v>Pelagic piscivore small (&lt;30)</v>
          </cell>
          <cell r="O2659" t="str">
            <v>Deep demersal invertivore large</v>
          </cell>
          <cell r="P2659" t="str">
            <v>FDD</v>
          </cell>
        </row>
        <row r="2660">
          <cell r="C2660" t="str">
            <v>Hoplostethus gigas</v>
          </cell>
          <cell r="D2660" t="str">
            <v>Pisces</v>
          </cell>
          <cell r="E2660" t="str">
            <v>Trachichthyidae</v>
          </cell>
          <cell r="G2660" t="str">
            <v>PiscesTrachichthyidae</v>
          </cell>
          <cell r="K2660" t="str">
            <v>slope medium predator</v>
          </cell>
          <cell r="L2660" t="str">
            <v>slope medium predator</v>
          </cell>
          <cell r="M2660" t="str">
            <v>slope medium piscivore</v>
          </cell>
          <cell r="N2660" t="str">
            <v xml:space="preserve">Demersal invertebrate feeder medium (30-100cm) </v>
          </cell>
          <cell r="O2660" t="str">
            <v>Deep demersal invertivore large</v>
          </cell>
          <cell r="P2660" t="str">
            <v>FDD</v>
          </cell>
        </row>
        <row r="2661">
          <cell r="C2661" t="str">
            <v>Optivus sp 1</v>
          </cell>
          <cell r="D2661" t="str">
            <v>Pisces</v>
          </cell>
          <cell r="E2661" t="str">
            <v>Trachichthyidae</v>
          </cell>
          <cell r="F2661">
            <v>2839.5</v>
          </cell>
          <cell r="G2661" t="str">
            <v>PiscesTrachichthyidae</v>
          </cell>
          <cell r="K2661" t="str">
            <v>slope small invertebrate feeder</v>
          </cell>
          <cell r="L2661" t="str">
            <v>slope small invertebrate feeder</v>
          </cell>
          <cell r="M2661" t="str">
            <v>slope small invertebrate feeder</v>
          </cell>
          <cell r="N2661" t="str">
            <v>Demersal invertebrate feeder small (&lt;30cm)</v>
          </cell>
          <cell r="O2661" t="str">
            <v>Deep demersal invertivore small</v>
          </cell>
          <cell r="P2661" t="str">
            <v>FDD</v>
          </cell>
        </row>
        <row r="2662">
          <cell r="C2662" t="str">
            <v>Optivus agrammus</v>
          </cell>
          <cell r="D2662" t="str">
            <v>Pisces</v>
          </cell>
          <cell r="E2662" t="str">
            <v>Trachichthyidae</v>
          </cell>
          <cell r="F2662">
            <v>2839.5</v>
          </cell>
          <cell r="G2662" t="str">
            <v>PiscesTrachichthyidae</v>
          </cell>
          <cell r="K2662" t="str">
            <v>slope small invertebrate feeder</v>
          </cell>
          <cell r="L2662" t="str">
            <v>slope small invertebrate feeder</v>
          </cell>
          <cell r="M2662" t="str">
            <v>slope small invertebrate feeder</v>
          </cell>
          <cell r="N2662" t="str">
            <v>Demersal invertebrate feeder small (&lt;30cm)</v>
          </cell>
          <cell r="O2662" t="str">
            <v>Shelf demersal invertivore small</v>
          </cell>
          <cell r="P2662" t="str">
            <v>FDS</v>
          </cell>
        </row>
        <row r="2663">
          <cell r="C2663" t="str">
            <v>Hoplostethus atlanticus</v>
          </cell>
          <cell r="D2663">
            <v>2839.5</v>
          </cell>
          <cell r="E2663">
            <v>2839.5</v>
          </cell>
          <cell r="F2663">
            <v>2839.5</v>
          </cell>
          <cell r="O2663" t="str">
            <v>Deep demersal piscivore large</v>
          </cell>
          <cell r="P2663" t="str">
            <v>FDD</v>
          </cell>
        </row>
        <row r="2664">
          <cell r="C2664" t="str">
            <v>Berycidae</v>
          </cell>
          <cell r="D2664" t="str">
            <v>Pisces</v>
          </cell>
          <cell r="E2664" t="str">
            <v>Berycidae</v>
          </cell>
          <cell r="G2664" t="str">
            <v>PiscesBerycidae</v>
          </cell>
          <cell r="H2664" t="str">
            <v>benthopelagic fish</v>
          </cell>
          <cell r="I2664" t="str">
            <v>large piscivore</v>
          </cell>
          <cell r="J2664" t="str">
            <v>large piscivore</v>
          </cell>
          <cell r="K2664" t="str">
            <v>slope medium predator</v>
          </cell>
          <cell r="L2664" t="str">
            <v>slope medium predator</v>
          </cell>
          <cell r="M2664" t="str">
            <v>slope medium piscivore</v>
          </cell>
          <cell r="N2664" t="str">
            <v>Demersal piscivore medium (30-100cm)</v>
          </cell>
          <cell r="O2664" t="str">
            <v>Deep demersal piscivore large</v>
          </cell>
          <cell r="P2664" t="str">
            <v>FDD</v>
          </cell>
        </row>
        <row r="2665">
          <cell r="C2665" t="str">
            <v>Beryx decadactylus</v>
          </cell>
          <cell r="D2665" t="str">
            <v>Pisces</v>
          </cell>
          <cell r="E2665" t="str">
            <v>Berycidae</v>
          </cell>
          <cell r="F2665">
            <v>2839.5</v>
          </cell>
          <cell r="G2665" t="str">
            <v>PiscesBerycidae</v>
          </cell>
          <cell r="H2665" t="str">
            <v>benthopelagic fish</v>
          </cell>
          <cell r="I2665" t="str">
            <v>large piscivore</v>
          </cell>
          <cell r="J2665" t="str">
            <v>large piscivore</v>
          </cell>
          <cell r="K2665" t="str">
            <v>slope medium predator</v>
          </cell>
          <cell r="L2665" t="str">
            <v>slope medium predator</v>
          </cell>
          <cell r="M2665" t="str">
            <v>slope medium piscivore</v>
          </cell>
          <cell r="N2665" t="str">
            <v>Demersal piscivore medium (30-100cm)</v>
          </cell>
          <cell r="O2665" t="str">
            <v>Deep demersal piscivore large</v>
          </cell>
          <cell r="P2665" t="str">
            <v>FDD</v>
          </cell>
        </row>
        <row r="2666">
          <cell r="C2666" t="str">
            <v>Beryx splendens</v>
          </cell>
          <cell r="D2666" t="str">
            <v>Pisces</v>
          </cell>
          <cell r="E2666" t="str">
            <v>Berycidae</v>
          </cell>
          <cell r="F2666">
            <v>2839.5</v>
          </cell>
          <cell r="G2666" t="str">
            <v>PiscesBerycidae</v>
          </cell>
          <cell r="K2666" t="str">
            <v>slope medium predator</v>
          </cell>
          <cell r="L2666" t="str">
            <v>slope medium predator</v>
          </cell>
          <cell r="M2666" t="str">
            <v>slope medium piscivore</v>
          </cell>
          <cell r="N2666" t="str">
            <v>Demersal piscivore medium (30-100cm)</v>
          </cell>
          <cell r="O2666" t="str">
            <v>Deep demersal piscivore large</v>
          </cell>
          <cell r="P2666" t="str">
            <v>FDD</v>
          </cell>
        </row>
        <row r="2667">
          <cell r="C2667" t="str">
            <v>Centroberyx affinis</v>
          </cell>
          <cell r="D2667" t="str">
            <v>Pisces</v>
          </cell>
          <cell r="E2667" t="str">
            <v>Berycidae</v>
          </cell>
          <cell r="G2667" t="str">
            <v>PiscesBerycidae</v>
          </cell>
          <cell r="H2667" t="str">
            <v>benthopelagic fish</v>
          </cell>
          <cell r="I2667" t="str">
            <v>redfish</v>
          </cell>
          <cell r="J2667" t="str">
            <v>large piscivore</v>
          </cell>
          <cell r="K2667" t="str">
            <v>redfish</v>
          </cell>
          <cell r="L2667" t="str">
            <v>shelf medium predator</v>
          </cell>
          <cell r="M2667" t="str">
            <v>shelf piscivore medium</v>
          </cell>
          <cell r="N2667" t="str">
            <v>Demersal piscivore medium (30-100cm)</v>
          </cell>
          <cell r="O2667" t="str">
            <v>Deep demersal piscivore large</v>
          </cell>
          <cell r="P2667" t="str">
            <v>FDD</v>
          </cell>
        </row>
        <row r="2668">
          <cell r="C2668" t="str">
            <v>Centroberyx  gerrardi</v>
          </cell>
          <cell r="D2668" t="str">
            <v>Pisces</v>
          </cell>
          <cell r="E2668" t="str">
            <v>Berycidae</v>
          </cell>
          <cell r="F2668">
            <v>2839.5</v>
          </cell>
          <cell r="G2668" t="str">
            <v>PiscesBerycidae</v>
          </cell>
          <cell r="H2668" t="str">
            <v>benthopelagic fish</v>
          </cell>
          <cell r="I2668" t="str">
            <v>redfish</v>
          </cell>
          <cell r="J2668" t="str">
            <v>large piscivore</v>
          </cell>
          <cell r="K2668" t="str">
            <v>redfish</v>
          </cell>
          <cell r="L2668" t="str">
            <v>shelf medium predator</v>
          </cell>
          <cell r="M2668" t="str">
            <v>shelf piscivore medium</v>
          </cell>
          <cell r="N2668" t="str">
            <v>Demersal piscivore medium (30-100cm)</v>
          </cell>
          <cell r="O2668" t="str">
            <v>Bight redfish</v>
          </cell>
          <cell r="P2668" t="str">
            <v>FRD</v>
          </cell>
        </row>
        <row r="2669">
          <cell r="C2669" t="str">
            <v>Centroberyx lineatus</v>
          </cell>
          <cell r="D2669" t="str">
            <v>Pisces</v>
          </cell>
          <cell r="E2669" t="str">
            <v>Berycidae</v>
          </cell>
          <cell r="F2669">
            <v>2839.5</v>
          </cell>
          <cell r="G2669" t="str">
            <v>PiscesBerycidae</v>
          </cell>
          <cell r="K2669" t="str">
            <v>shelf medium predator</v>
          </cell>
          <cell r="L2669" t="str">
            <v>shelf medium predator</v>
          </cell>
          <cell r="M2669" t="str">
            <v>shelf piscivore medium</v>
          </cell>
          <cell r="N2669" t="str">
            <v>Demersal piscivore medium (30-100cm)</v>
          </cell>
          <cell r="O2669" t="str">
            <v>Bight redfish</v>
          </cell>
          <cell r="P2669" t="str">
            <v>FRD</v>
          </cell>
        </row>
        <row r="2670">
          <cell r="C2670" t="str">
            <v>Centroberyx australis</v>
          </cell>
          <cell r="D2670" t="str">
            <v>Pisces</v>
          </cell>
          <cell r="E2670" t="str">
            <v>Berycidae</v>
          </cell>
          <cell r="F2670">
            <v>2839.5</v>
          </cell>
          <cell r="G2670" t="str">
            <v>PiscesBerycidae</v>
          </cell>
          <cell r="K2670" t="str">
            <v>shelf medium predator</v>
          </cell>
          <cell r="L2670" t="str">
            <v>shelf medium predator</v>
          </cell>
          <cell r="M2670" t="str">
            <v>shelf piscivore medium</v>
          </cell>
          <cell r="N2670" t="str">
            <v>Demersal piscivore medium (30-100cm)</v>
          </cell>
          <cell r="O2670" t="str">
            <v>Deep demersal invertivore small</v>
          </cell>
          <cell r="P2670" t="str">
            <v>FDD</v>
          </cell>
        </row>
        <row r="2671">
          <cell r="C2671" t="str">
            <v>Zenion japonicum</v>
          </cell>
          <cell r="D2671" t="str">
            <v>Pisces</v>
          </cell>
          <cell r="E2671">
            <v>2839.5</v>
          </cell>
          <cell r="N2671" t="str">
            <v>Demersal invertebrate feeders &amp; omnivores small (&lt;30cm)</v>
          </cell>
          <cell r="O2671" t="str">
            <v>Deep demersal invertivore small</v>
          </cell>
          <cell r="P2671" t="str">
            <v>FDD</v>
          </cell>
        </row>
        <row r="2672">
          <cell r="C2672" t="str">
            <v>Zeidae, Cyttidae - undifferentiated</v>
          </cell>
          <cell r="D2672" t="str">
            <v>Pisces</v>
          </cell>
          <cell r="E2672">
            <v>2839.5</v>
          </cell>
          <cell r="F2672">
            <v>2839.5</v>
          </cell>
          <cell r="N2672" t="str">
            <v>Demersal invertebrate feeders &amp; omnivores small (&lt;30cm)</v>
          </cell>
          <cell r="O2672" t="str">
            <v>Deep demersal piscivore large</v>
          </cell>
          <cell r="P2672" t="str">
            <v>FDD</v>
          </cell>
        </row>
        <row r="2673">
          <cell r="C2673" t="str">
            <v>Cyttus traversi</v>
          </cell>
          <cell r="D2673" t="str">
            <v>Pisces</v>
          </cell>
          <cell r="E2673" t="str">
            <v>Zeidae</v>
          </cell>
          <cell r="G2673" t="str">
            <v>PiscesZeidae</v>
          </cell>
          <cell r="K2673" t="str">
            <v>dory</v>
          </cell>
          <cell r="L2673" t="str">
            <v>dory</v>
          </cell>
          <cell r="M2673" t="str">
            <v>deep piscivore medium</v>
          </cell>
          <cell r="N2673" t="str">
            <v>Demersal piscivore medium (30-100cm)</v>
          </cell>
          <cell r="O2673" t="str">
            <v>Deep demersal piscivore large</v>
          </cell>
          <cell r="P2673" t="str">
            <v>FDD</v>
          </cell>
        </row>
        <row r="2674">
          <cell r="C2674" t="str">
            <v>Cyttus australis</v>
          </cell>
          <cell r="D2674" t="str">
            <v>Pisces</v>
          </cell>
          <cell r="E2674" t="str">
            <v>Zeidae</v>
          </cell>
          <cell r="F2674">
            <v>2839.5</v>
          </cell>
          <cell r="G2674" t="str">
            <v>PiscesZeidae</v>
          </cell>
          <cell r="K2674" t="str">
            <v>dory</v>
          </cell>
          <cell r="L2674" t="str">
            <v>dory</v>
          </cell>
          <cell r="M2674" t="str">
            <v>deep piscivore medium</v>
          </cell>
          <cell r="N2674" t="str">
            <v>Demersal piscivore medium (30-100cm)</v>
          </cell>
          <cell r="O2674" t="str">
            <v>Deep demersal piscivore large</v>
          </cell>
          <cell r="P2674" t="str">
            <v>FDD</v>
          </cell>
        </row>
        <row r="2675">
          <cell r="C2675" t="str">
            <v>Zenopsis nebulosus</v>
          </cell>
          <cell r="D2675" t="str">
            <v>Pisces</v>
          </cell>
          <cell r="E2675" t="str">
            <v>Zeidae</v>
          </cell>
          <cell r="G2675" t="str">
            <v>PiscesZeidae</v>
          </cell>
          <cell r="K2675" t="str">
            <v>dory</v>
          </cell>
          <cell r="L2675" t="str">
            <v>dory</v>
          </cell>
          <cell r="M2675" t="str">
            <v>shelf piscivore medium</v>
          </cell>
          <cell r="N2675" t="str">
            <v>Demersal piscivore medium (30-100cm)</v>
          </cell>
          <cell r="O2675" t="str">
            <v>Deep demersal piscivore large</v>
          </cell>
          <cell r="P2675" t="str">
            <v>FDD</v>
          </cell>
        </row>
        <row r="2676">
          <cell r="C2676" t="str">
            <v>Zeus faber</v>
          </cell>
          <cell r="D2676" t="str">
            <v>Pisces</v>
          </cell>
          <cell r="E2676" t="str">
            <v>Zeidae</v>
          </cell>
          <cell r="F2676">
            <v>2839.5</v>
          </cell>
          <cell r="G2676" t="str">
            <v>PiscesZeidae</v>
          </cell>
          <cell r="K2676" t="str">
            <v>dory</v>
          </cell>
          <cell r="L2676" t="str">
            <v>dory</v>
          </cell>
          <cell r="M2676" t="str">
            <v>shelf piscivore medium</v>
          </cell>
          <cell r="N2676" t="str">
            <v>Demersal piscivore medium (30-100cm)</v>
          </cell>
          <cell r="O2676" t="str">
            <v>Shelf demersal piscivore large</v>
          </cell>
          <cell r="P2676" t="str">
            <v>FVS</v>
          </cell>
        </row>
        <row r="2677">
          <cell r="C2677" t="str">
            <v>Cyttus novaezelandiae</v>
          </cell>
          <cell r="D2677" t="str">
            <v>Pisces</v>
          </cell>
          <cell r="E2677" t="str">
            <v>Zeidae</v>
          </cell>
          <cell r="G2677" t="str">
            <v>PiscesZeidae</v>
          </cell>
          <cell r="K2677" t="str">
            <v>dory</v>
          </cell>
          <cell r="L2677" t="str">
            <v>dory</v>
          </cell>
          <cell r="M2677" t="str">
            <v>pelagic medium invertebrate feeder</v>
          </cell>
          <cell r="N2677" t="str">
            <v>Demersal invertebrate feeder small (&lt;30cm)</v>
          </cell>
          <cell r="O2677" t="str">
            <v>Shelf demersal piscivore large</v>
          </cell>
          <cell r="P2677" t="str">
            <v>FVS</v>
          </cell>
        </row>
        <row r="2678">
          <cell r="C2678" t="str">
            <v>Cyttopsis rosea</v>
          </cell>
          <cell r="D2678" t="str">
            <v>Pisces</v>
          </cell>
          <cell r="E2678" t="str">
            <v>Zeidae</v>
          </cell>
          <cell r="F2678">
            <v>2839.5</v>
          </cell>
          <cell r="G2678" t="str">
            <v>PiscesZeidae</v>
          </cell>
          <cell r="H2678">
            <v>2839.5</v>
          </cell>
          <cell r="I2678">
            <v>2839.5</v>
          </cell>
          <cell r="J2678">
            <v>2839.5</v>
          </cell>
          <cell r="K2678" t="str">
            <v>dory</v>
          </cell>
          <cell r="L2678" t="str">
            <v>dory</v>
          </cell>
          <cell r="M2678" t="str">
            <v>pelagic medium invertebrate feeder</v>
          </cell>
          <cell r="N2678" t="str">
            <v>Demersal invertebrate feeder small (&lt;30cm)</v>
          </cell>
          <cell r="O2678" t="str">
            <v>Deep demersal invertivore small</v>
          </cell>
          <cell r="P2678" t="str">
            <v>FDD</v>
          </cell>
        </row>
        <row r="2679">
          <cell r="C2679" t="str">
            <v>Zeidae/Oreosomatidae (NSW)</v>
          </cell>
          <cell r="D2679" t="str">
            <v>Pisces</v>
          </cell>
          <cell r="E2679" t="str">
            <v>Oreosomatidae</v>
          </cell>
          <cell r="G2679" t="str">
            <v>PiscesOreosomatidae</v>
          </cell>
          <cell r="K2679" t="str">
            <v>oreo</v>
          </cell>
          <cell r="L2679" t="str">
            <v>oreo</v>
          </cell>
          <cell r="M2679" t="str">
            <v>slope medium piscivore</v>
          </cell>
          <cell r="N2679" t="str">
            <v>Demersal piscivore medium (30-100cm)</v>
          </cell>
          <cell r="O2679" t="str">
            <v>Deep demersal invertivore small</v>
          </cell>
          <cell r="P2679" t="str">
            <v>FDD</v>
          </cell>
        </row>
        <row r="2680">
          <cell r="C2680" t="str">
            <v>Neocyttus rhomboidalis</v>
          </cell>
          <cell r="D2680" t="str">
            <v>Pisces</v>
          </cell>
          <cell r="E2680" t="str">
            <v>Oreosomatidae</v>
          </cell>
          <cell r="F2680">
            <v>2839.5</v>
          </cell>
          <cell r="G2680" t="str">
            <v>PiscesOreosomatidae</v>
          </cell>
          <cell r="K2680" t="str">
            <v>oreo</v>
          </cell>
          <cell r="L2680" t="str">
            <v>oreo</v>
          </cell>
          <cell r="M2680" t="str">
            <v>slope medium piscivore</v>
          </cell>
          <cell r="N2680" t="str">
            <v>Demersal piscivore medium (30-100cm)</v>
          </cell>
          <cell r="O2680" t="str">
            <v>Deep demersal piscivore large</v>
          </cell>
          <cell r="P2680" t="str">
            <v>FDD</v>
          </cell>
        </row>
        <row r="2681">
          <cell r="C2681" t="str">
            <v>Oreosoma atlanticum</v>
          </cell>
          <cell r="D2681" t="str">
            <v>Pisces</v>
          </cell>
          <cell r="E2681" t="str">
            <v>Oreosomatidae</v>
          </cell>
          <cell r="G2681" t="str">
            <v>PiscesOreosomatidae</v>
          </cell>
          <cell r="K2681" t="str">
            <v>oreo</v>
          </cell>
          <cell r="L2681" t="str">
            <v>oreo</v>
          </cell>
          <cell r="M2681" t="str">
            <v xml:space="preserve">deep piscivore medium </v>
          </cell>
          <cell r="N2681" t="str">
            <v>Demersal piscivore medium (30-100cm)</v>
          </cell>
          <cell r="O2681" t="str">
            <v>Deep demersal piscivore large</v>
          </cell>
          <cell r="P2681" t="str">
            <v>FDD</v>
          </cell>
        </row>
        <row r="2682">
          <cell r="C2682" t="str">
            <v>Pseudocyttus maculatus</v>
          </cell>
          <cell r="D2682" t="str">
            <v>Pisces</v>
          </cell>
          <cell r="E2682" t="str">
            <v>Oreosomatidae</v>
          </cell>
          <cell r="F2682">
            <v>2839.5</v>
          </cell>
          <cell r="G2682" t="str">
            <v>PiscesOreosomatidae</v>
          </cell>
          <cell r="K2682" t="str">
            <v>oreo</v>
          </cell>
          <cell r="L2682" t="str">
            <v>oreo</v>
          </cell>
          <cell r="M2682" t="str">
            <v xml:space="preserve">deep piscivore medium </v>
          </cell>
          <cell r="N2682" t="str">
            <v>Demersal piscivore medium (30-100cm)</v>
          </cell>
          <cell r="O2682" t="str">
            <v>Deep demersal piscivore large</v>
          </cell>
          <cell r="P2682" t="str">
            <v>FDD</v>
          </cell>
        </row>
        <row r="2683">
          <cell r="C2683" t="str">
            <v>Allocyttus verrucosus</v>
          </cell>
          <cell r="D2683" t="str">
            <v>Pisces</v>
          </cell>
          <cell r="E2683" t="str">
            <v>Oreosomatidae</v>
          </cell>
          <cell r="G2683" t="str">
            <v>PiscesOreosomatidae</v>
          </cell>
          <cell r="K2683" t="str">
            <v>oreo</v>
          </cell>
          <cell r="L2683" t="str">
            <v>oreo</v>
          </cell>
          <cell r="M2683" t="str">
            <v xml:space="preserve">deep piscivore medium </v>
          </cell>
          <cell r="N2683" t="str">
            <v>Demersal piscivore medium (30-100cm)</v>
          </cell>
          <cell r="O2683" t="str">
            <v>Deep demersal piscivore large</v>
          </cell>
          <cell r="P2683" t="str">
            <v>FDD</v>
          </cell>
        </row>
        <row r="2684">
          <cell r="C2684" t="str">
            <v>Allocyttus niger</v>
          </cell>
          <cell r="D2684" t="str">
            <v>Pisces</v>
          </cell>
          <cell r="E2684" t="str">
            <v>Oreosomatidae</v>
          </cell>
          <cell r="F2684">
            <v>2839.5</v>
          </cell>
          <cell r="G2684" t="str">
            <v>PiscesOreosomatidae</v>
          </cell>
          <cell r="K2684" t="str">
            <v>oreo</v>
          </cell>
          <cell r="L2684" t="str">
            <v>oreo</v>
          </cell>
          <cell r="M2684" t="str">
            <v xml:space="preserve">deep piscivore medium </v>
          </cell>
          <cell r="N2684" t="str">
            <v>Demersal piscivore medium (30-100cm)</v>
          </cell>
          <cell r="O2684" t="str">
            <v>Deep demersal piscivore large</v>
          </cell>
          <cell r="P2684" t="str">
            <v>FDD</v>
          </cell>
        </row>
        <row r="2685">
          <cell r="C2685" t="str">
            <v>Neocyttus psilorhynchus</v>
          </cell>
          <cell r="D2685" t="str">
            <v>Pisces</v>
          </cell>
          <cell r="E2685" t="str">
            <v>Oreosomatidae</v>
          </cell>
          <cell r="G2685" t="str">
            <v>PiscesOreosomatidae</v>
          </cell>
          <cell r="K2685" t="str">
            <v>oreo</v>
          </cell>
          <cell r="L2685" t="str">
            <v>oreo</v>
          </cell>
          <cell r="M2685" t="str">
            <v xml:space="preserve">deep piscivore medium </v>
          </cell>
          <cell r="N2685" t="str">
            <v>Demersal piscivore medium (30-100cm)</v>
          </cell>
          <cell r="O2685" t="str">
            <v>Deep demersal piscivore large</v>
          </cell>
          <cell r="P2685" t="str">
            <v>FDD</v>
          </cell>
        </row>
        <row r="2686">
          <cell r="C2686" t="str">
            <v>Neocyttus rhomboidalis, N. psilorhynchus, Allocyttus niger &amp; A. verrucosus</v>
          </cell>
          <cell r="D2686" t="str">
            <v>Pisces</v>
          </cell>
          <cell r="E2686" t="str">
            <v>Oreosomatidae</v>
          </cell>
          <cell r="F2686">
            <v>2839.5</v>
          </cell>
          <cell r="G2686" t="str">
            <v>PiscesOreosomatidae</v>
          </cell>
          <cell r="K2686" t="str">
            <v>oreo</v>
          </cell>
          <cell r="L2686" t="str">
            <v>oreo</v>
          </cell>
          <cell r="M2686" t="str">
            <v xml:space="preserve">deep piscivore medium </v>
          </cell>
          <cell r="N2686" t="str">
            <v>Demersal invertebrate feeder medium (30-100cm)</v>
          </cell>
          <cell r="O2686" t="str">
            <v>Deep demersal invertivore large</v>
          </cell>
          <cell r="P2686" t="str">
            <v>FDD</v>
          </cell>
        </row>
        <row r="2687">
          <cell r="C2687" t="str">
            <v>Caproidae</v>
          </cell>
          <cell r="D2687" t="str">
            <v>Pisces</v>
          </cell>
          <cell r="E2687" t="str">
            <v>Caproidae</v>
          </cell>
          <cell r="F2687">
            <v>2839.5</v>
          </cell>
          <cell r="G2687" t="str">
            <v>PiscesCaproidae</v>
          </cell>
          <cell r="K2687" t="str">
            <v>slope small invertebrate feeder</v>
          </cell>
          <cell r="L2687" t="str">
            <v>slope small invertebrate feeder</v>
          </cell>
          <cell r="M2687" t="str">
            <v>slope small invertebrate feeder</v>
          </cell>
          <cell r="N2687" t="str">
            <v>Demersal invertebrate feeder medium (30-100cm)</v>
          </cell>
          <cell r="O2687" t="str">
            <v>Deep demersal invertivore large</v>
          </cell>
          <cell r="P2687" t="str">
            <v>FDD</v>
          </cell>
        </row>
        <row r="2688">
          <cell r="C2688" t="str">
            <v>Antigonia rhomboidea</v>
          </cell>
          <cell r="D2688" t="str">
            <v>Pisces</v>
          </cell>
          <cell r="E2688" t="str">
            <v>Caproidae</v>
          </cell>
          <cell r="F2688">
            <v>2839.5</v>
          </cell>
          <cell r="G2688" t="str">
            <v>PiscesCaproidae</v>
          </cell>
          <cell r="H2688">
            <v>2839.5</v>
          </cell>
          <cell r="I2688">
            <v>2839.5</v>
          </cell>
          <cell r="J2688">
            <v>2839.5</v>
          </cell>
          <cell r="K2688" t="str">
            <v>slope small invertebrate feeder</v>
          </cell>
          <cell r="L2688" t="str">
            <v>slope small invertebrate feeder</v>
          </cell>
          <cell r="M2688" t="str">
            <v>slope small invertebrate feeder</v>
          </cell>
          <cell r="N2688" t="str">
            <v>Demersal invertebrate feeder small (&lt;30cm)</v>
          </cell>
          <cell r="O2688" t="str">
            <v>Deep demersal invertivore small</v>
          </cell>
          <cell r="P2688" t="str">
            <v>FDD</v>
          </cell>
        </row>
        <row r="2689">
          <cell r="C2689" t="str">
            <v>Lampris guttatus</v>
          </cell>
          <cell r="D2689" t="str">
            <v>Pisces</v>
          </cell>
          <cell r="E2689" t="str">
            <v>Caproidae</v>
          </cell>
          <cell r="F2689">
            <v>2839.5</v>
          </cell>
          <cell r="G2689" t="str">
            <v>Pisces</v>
          </cell>
          <cell r="K2689" t="str">
            <v>pelagic large predator</v>
          </cell>
          <cell r="L2689" t="str">
            <v>pelagic large predator</v>
          </cell>
          <cell r="M2689" t="str">
            <v>pelagic oceanic piscivore</v>
          </cell>
          <cell r="N2689" t="str">
            <v>Pelagic piscivore large (&gt;100cm)</v>
          </cell>
          <cell r="O2689" t="str">
            <v>Offshore pelagic piscivore large</v>
          </cell>
          <cell r="P2689" t="str">
            <v>FVS</v>
          </cell>
        </row>
        <row r="2690">
          <cell r="C2690" t="str">
            <v>Lampris guttatus &amp; Lampris immaculatus</v>
          </cell>
          <cell r="D2690" t="str">
            <v>Pisces</v>
          </cell>
          <cell r="E2690">
            <v>2839.5</v>
          </cell>
          <cell r="F2690">
            <v>2839.5</v>
          </cell>
          <cell r="G2690" t="str">
            <v>Pisces</v>
          </cell>
          <cell r="K2690" t="str">
            <v>pelagic large predator</v>
          </cell>
          <cell r="L2690" t="str">
            <v>pelagic large predator</v>
          </cell>
          <cell r="M2690" t="str">
            <v>pelagic oceanic piscivore</v>
          </cell>
          <cell r="N2690" t="str">
            <v>Pelagic piscivore large (&gt;100cm)</v>
          </cell>
          <cell r="O2690" t="str">
            <v>Offshore pelagic piscivore large</v>
          </cell>
          <cell r="P2690" t="str">
            <v>FVS</v>
          </cell>
        </row>
        <row r="2691">
          <cell r="C2691" t="str">
            <v>Metavelifer multiradiatus</v>
          </cell>
          <cell r="D2691" t="str">
            <v>Pisces</v>
          </cell>
          <cell r="E2691" t="str">
            <v xml:space="preserve">Veliferidae </v>
          </cell>
          <cell r="G2691" t="str">
            <v xml:space="preserve">PiscesVeliferidae </v>
          </cell>
          <cell r="K2691" t="str">
            <v>shelf small invertebrate feeder</v>
          </cell>
          <cell r="L2691" t="str">
            <v>shelf small invertebrate feeder</v>
          </cell>
          <cell r="M2691" t="str">
            <v xml:space="preserve">shelf invertebrate feeder small </v>
          </cell>
          <cell r="N2691" t="str">
            <v>Pelagic piscivore small (&lt;30)</v>
          </cell>
          <cell r="O2691" t="str">
            <v>Offshore pelagic piscivore large</v>
          </cell>
          <cell r="P2691" t="str">
            <v>FVS</v>
          </cell>
        </row>
        <row r="2692">
          <cell r="C2692" t="str">
            <v>Trachipterus jacksonensis</v>
          </cell>
          <cell r="D2692" t="str">
            <v>Pisces</v>
          </cell>
          <cell r="E2692" t="str">
            <v>Trachipteridae</v>
          </cell>
          <cell r="F2692">
            <v>2839.5</v>
          </cell>
          <cell r="G2692" t="str">
            <v>PiscesTrachipteridae</v>
          </cell>
          <cell r="K2692" t="str">
            <v>slope large predator</v>
          </cell>
          <cell r="L2692" t="str">
            <v>slope large predator</v>
          </cell>
          <cell r="M2692" t="str">
            <v>slope large piscivore</v>
          </cell>
          <cell r="N2692" t="str">
            <v>Pelagic planktivore large (&gt;100cm)</v>
          </cell>
          <cell r="O2692" t="str">
            <v>Offshore pelagic invertivore large</v>
          </cell>
          <cell r="P2692" t="str">
            <v>FVS</v>
          </cell>
        </row>
        <row r="2693">
          <cell r="C2693" t="str">
            <v>Regalecus glesne</v>
          </cell>
          <cell r="D2693" t="str">
            <v>Pisces</v>
          </cell>
          <cell r="E2693" t="str">
            <v>Regalecidae</v>
          </cell>
          <cell r="F2693">
            <v>2839.5</v>
          </cell>
          <cell r="G2693" t="str">
            <v>PiscesRegalecidae</v>
          </cell>
          <cell r="K2693" t="str">
            <v>Pelagic large predator</v>
          </cell>
          <cell r="L2693" t="str">
            <v>pelagic large predator</v>
          </cell>
          <cell r="M2693" t="str">
            <v>large oceanic planktivore</v>
          </cell>
          <cell r="N2693" t="str">
            <v xml:space="preserve">Pelagic jelly feeder </v>
          </cell>
          <cell r="O2693" t="str">
            <v>Offshore pelagic invertivore large</v>
          </cell>
          <cell r="P2693" t="str">
            <v>FVS</v>
          </cell>
        </row>
        <row r="2694">
          <cell r="C2694" t="str">
            <v>Agrostichthys parkeri</v>
          </cell>
          <cell r="D2694" t="str">
            <v>Pisces</v>
          </cell>
          <cell r="E2694" t="str">
            <v>Regalecidae</v>
          </cell>
          <cell r="F2694">
            <v>2839.5</v>
          </cell>
          <cell r="G2694" t="str">
            <v>PiscesRegalecidae</v>
          </cell>
          <cell r="K2694" t="str">
            <v>Pelagic large predator</v>
          </cell>
          <cell r="L2694" t="str">
            <v>pelagic large predator</v>
          </cell>
          <cell r="M2694" t="str">
            <v>large oceanic planktivore</v>
          </cell>
          <cell r="N2694" t="str">
            <v>Pelagic planktivore large (&gt;100cm)</v>
          </cell>
          <cell r="O2694" t="str">
            <v>Offshore pelagic invertivore large</v>
          </cell>
          <cell r="P2694" t="str">
            <v>FVS</v>
          </cell>
        </row>
        <row r="2695">
          <cell r="C2695" t="str">
            <v>Fistularia commersonii</v>
          </cell>
          <cell r="D2695" t="str">
            <v>Pisces</v>
          </cell>
          <cell r="E2695" t="str">
            <v>Fistulariidae</v>
          </cell>
          <cell r="F2695">
            <v>2839.5</v>
          </cell>
          <cell r="G2695" t="str">
            <v>PiscesFistulariidae</v>
          </cell>
          <cell r="K2695" t="str">
            <v>shelf large predator</v>
          </cell>
          <cell r="L2695" t="str">
            <v>shelf large predator</v>
          </cell>
          <cell r="M2695" t="str">
            <v>shelf piscivore large</v>
          </cell>
          <cell r="N2695" t="str">
            <v>Demersal piscivore large (&gt;100cm)</v>
          </cell>
          <cell r="O2695" t="str">
            <v>Deep demersal piscivore large</v>
          </cell>
          <cell r="P2695" t="str">
            <v>FDD</v>
          </cell>
        </row>
        <row r="2696">
          <cell r="C2696" t="str">
            <v>Fistularia petimba</v>
          </cell>
          <cell r="D2696" t="str">
            <v>Pisces</v>
          </cell>
          <cell r="E2696" t="str">
            <v>Fistulariidae</v>
          </cell>
          <cell r="F2696">
            <v>2839.5</v>
          </cell>
          <cell r="G2696" t="str">
            <v>PiscesFistulariidae</v>
          </cell>
          <cell r="K2696" t="str">
            <v>shelf large predator</v>
          </cell>
          <cell r="L2696" t="str">
            <v>shelf large predator</v>
          </cell>
          <cell r="M2696" t="str">
            <v>shelf piscivore large</v>
          </cell>
          <cell r="N2696" t="str">
            <v>Demersal piscivore medium (30-100cm)</v>
          </cell>
          <cell r="O2696" t="str">
            <v>Deep demersal piscivore large</v>
          </cell>
          <cell r="P2696" t="str">
            <v>FDD</v>
          </cell>
        </row>
        <row r="2697">
          <cell r="C2697" t="str">
            <v>Macroramphosidae - undifferentiated</v>
          </cell>
          <cell r="D2697" t="str">
            <v>Pisces</v>
          </cell>
          <cell r="E2697" t="str">
            <v>Macroramphosidae</v>
          </cell>
          <cell r="F2697">
            <v>2839.5</v>
          </cell>
          <cell r="G2697" t="str">
            <v>PiscesMacroramphosidae</v>
          </cell>
          <cell r="H2697" t="str">
            <v>benthic fish</v>
          </cell>
          <cell r="I2697" t="str">
            <v>small omnivore</v>
          </cell>
          <cell r="J2697" t="str">
            <v>small omnivore</v>
          </cell>
          <cell r="K2697" t="str">
            <v>shelf large predator</v>
          </cell>
          <cell r="L2697" t="str">
            <v>shelf large predator</v>
          </cell>
          <cell r="M2697" t="str">
            <v>shelf piscivore large</v>
          </cell>
          <cell r="N2697" t="str">
            <v>Demersal piscivore medium (30-100cm)</v>
          </cell>
          <cell r="O2697" t="str">
            <v>Deep demersal piscivore large</v>
          </cell>
          <cell r="P2697" t="str">
            <v>FDD</v>
          </cell>
        </row>
        <row r="2698">
          <cell r="C2698" t="str">
            <v>Macroramphosidae remains</v>
          </cell>
          <cell r="D2698" t="str">
            <v>Pisces</v>
          </cell>
          <cell r="E2698" t="str">
            <v>Macroramphosidae</v>
          </cell>
          <cell r="F2698">
            <v>2839.5</v>
          </cell>
          <cell r="G2698" t="str">
            <v>PiscesMacroramphosidae</v>
          </cell>
          <cell r="H2698" t="str">
            <v>benthic fish</v>
          </cell>
          <cell r="I2698" t="str">
            <v>small omnivore</v>
          </cell>
          <cell r="J2698" t="str">
            <v>small omnivore</v>
          </cell>
          <cell r="K2698" t="str">
            <v>shelf small invertebrate feeder</v>
          </cell>
          <cell r="L2698" t="str">
            <v>shelf small invertebrate feeder</v>
          </cell>
          <cell r="M2698" t="str">
            <v xml:space="preserve">shelf invertebrate feeder small </v>
          </cell>
          <cell r="N2698" t="str">
            <v>Demersal invertebrate feeder small (&lt;30cm)</v>
          </cell>
          <cell r="O2698" t="str">
            <v>Shelf demersal invertivores small</v>
          </cell>
          <cell r="P2698" t="str">
            <v>FDS</v>
          </cell>
        </row>
        <row r="2699">
          <cell r="C2699" t="str">
            <v>Centriscops humerosus</v>
          </cell>
          <cell r="D2699" t="str">
            <v>Pisces</v>
          </cell>
          <cell r="E2699" t="str">
            <v>Macroramphosidae</v>
          </cell>
          <cell r="F2699">
            <v>2839.5</v>
          </cell>
          <cell r="G2699" t="str">
            <v>PiscesMacroramphosidae</v>
          </cell>
          <cell r="H2699" t="str">
            <v>benthic fish</v>
          </cell>
          <cell r="I2699" t="str">
            <v>small omnivore</v>
          </cell>
          <cell r="J2699" t="str">
            <v>small omnivore</v>
          </cell>
          <cell r="K2699" t="str">
            <v>slope small invertebrate feeder</v>
          </cell>
          <cell r="L2699" t="str">
            <v>slope small invertebrate feeder</v>
          </cell>
          <cell r="M2699" t="str">
            <v>shelf small invertebrate feeder</v>
          </cell>
          <cell r="N2699" t="str">
            <v>Demersal invertebrate feeder small (&lt;30cm)</v>
          </cell>
          <cell r="O2699" t="str">
            <v>Shelf demersal invertivores small</v>
          </cell>
          <cell r="P2699" t="str">
            <v>FDS</v>
          </cell>
        </row>
        <row r="2700">
          <cell r="C2700" t="str">
            <v>Macroramphosus scolopax</v>
          </cell>
          <cell r="D2700" t="str">
            <v>Pisces</v>
          </cell>
          <cell r="E2700" t="str">
            <v>Macroramphosidae</v>
          </cell>
          <cell r="F2700">
            <v>2839.5</v>
          </cell>
          <cell r="G2700" t="str">
            <v>PiscesMacroramphosidae</v>
          </cell>
          <cell r="H2700" t="str">
            <v>benthic fish</v>
          </cell>
          <cell r="I2700" t="str">
            <v>small omnivore</v>
          </cell>
          <cell r="J2700" t="str">
            <v>small omnivore</v>
          </cell>
          <cell r="K2700" t="str">
            <v>shelf small invertebrate feeder</v>
          </cell>
          <cell r="L2700" t="str">
            <v>shelf small invertebrate feeder</v>
          </cell>
          <cell r="M2700" t="str">
            <v xml:space="preserve">shelf invertebrate feeder small </v>
          </cell>
          <cell r="N2700" t="str">
            <v>Demersal invertebrate feeder small (&lt;30cm)</v>
          </cell>
          <cell r="O2700" t="str">
            <v>Shelf demersal invertivores small</v>
          </cell>
          <cell r="P2700" t="str">
            <v>FDS</v>
          </cell>
        </row>
        <row r="2701">
          <cell r="C2701" t="str">
            <v>Notopogon lilliei</v>
          </cell>
          <cell r="D2701" t="str">
            <v>Pisces</v>
          </cell>
          <cell r="E2701" t="str">
            <v>Macroramphosidae</v>
          </cell>
          <cell r="F2701">
            <v>2839.5</v>
          </cell>
          <cell r="G2701" t="str">
            <v>PiscesMacroramphosidae</v>
          </cell>
          <cell r="H2701" t="str">
            <v>benthic fish</v>
          </cell>
          <cell r="I2701" t="str">
            <v>small omnivore</v>
          </cell>
          <cell r="J2701" t="str">
            <v>small omnivore</v>
          </cell>
          <cell r="K2701" t="str">
            <v>slope small invertebrate feeder</v>
          </cell>
          <cell r="L2701" t="str">
            <v>slope small invertebrate feeder</v>
          </cell>
          <cell r="M2701" t="str">
            <v>slope small invertebrate feeder</v>
          </cell>
          <cell r="N2701" t="str">
            <v>Demersal invertebrate feeder small (&lt;30cm)</v>
          </cell>
          <cell r="O2701" t="str">
            <v>Deep demersal invertivore small</v>
          </cell>
          <cell r="P2701" t="str">
            <v>FDD</v>
          </cell>
        </row>
        <row r="2702">
          <cell r="C2702" t="str">
            <v>Centriscops obliquus</v>
          </cell>
          <cell r="D2702" t="str">
            <v>Pisces</v>
          </cell>
          <cell r="E2702" t="str">
            <v>Macroramphosidae</v>
          </cell>
          <cell r="F2702">
            <v>2839.5</v>
          </cell>
          <cell r="G2702" t="str">
            <v>PiscesMacroramphosidae</v>
          </cell>
          <cell r="K2702" t="str">
            <v>shelf small invertebrate feeder</v>
          </cell>
          <cell r="L2702" t="str">
            <v>shelf small invertebrate feeder</v>
          </cell>
          <cell r="M2702" t="str">
            <v xml:space="preserve">shelf invertebrate feeder small </v>
          </cell>
          <cell r="N2702" t="str">
            <v>Demersal invertebrate feeder small (&lt;30cm)</v>
          </cell>
          <cell r="O2702" t="str">
            <v>Shelf demersal invertivores small</v>
          </cell>
          <cell r="P2702" t="str">
            <v>FDS</v>
          </cell>
        </row>
        <row r="2703">
          <cell r="C2703" t="str">
            <v>Notopogon fernandezianus</v>
          </cell>
          <cell r="D2703" t="str">
            <v>Pisces</v>
          </cell>
          <cell r="E2703" t="str">
            <v>Macroramphosidae</v>
          </cell>
          <cell r="F2703">
            <v>2839.5</v>
          </cell>
          <cell r="G2703" t="str">
            <v>PiscesMacroramphosidae</v>
          </cell>
          <cell r="K2703" t="str">
            <v>slope small invertebrate feeder</v>
          </cell>
          <cell r="L2703" t="str">
            <v>slope small invertebrate feeder</v>
          </cell>
          <cell r="M2703" t="str">
            <v>slope small invertebrate feeder</v>
          </cell>
          <cell r="N2703" t="str">
            <v>Demersal invertebrate feeder small (&lt;30cm)</v>
          </cell>
          <cell r="O2703" t="str">
            <v>Deep demersal invertivore small</v>
          </cell>
          <cell r="P2703" t="str">
            <v>FDD</v>
          </cell>
        </row>
        <row r="2704">
          <cell r="C2704" t="str">
            <v>Notopogon xenosoma</v>
          </cell>
          <cell r="D2704" t="str">
            <v>Pisces</v>
          </cell>
          <cell r="E2704" t="str">
            <v>Macroramphosidae</v>
          </cell>
          <cell r="G2704" t="str">
            <v>PiscesMacroramphosidae</v>
          </cell>
          <cell r="K2704" t="str">
            <v>slope small invertebrate feeder</v>
          </cell>
          <cell r="L2704" t="str">
            <v>slope small invertebrate feeder</v>
          </cell>
          <cell r="M2704" t="str">
            <v>slope small invertebrate feeder</v>
          </cell>
          <cell r="N2704" t="str">
            <v>Demersal invertebrate feeder small (&lt;30cm)</v>
          </cell>
          <cell r="O2704" t="str">
            <v>Deep demersal invertivore small</v>
          </cell>
          <cell r="P2704" t="str">
            <v>FDD</v>
          </cell>
        </row>
        <row r="2705">
          <cell r="C2705" t="str">
            <v>Syngnathidae</v>
          </cell>
          <cell r="D2705" t="str">
            <v>Pisces</v>
          </cell>
          <cell r="E2705" t="str">
            <v>Syngnathidae</v>
          </cell>
          <cell r="F2705">
            <v>2839.5</v>
          </cell>
          <cell r="G2705" t="str">
            <v>PiscesSyngnathidae</v>
          </cell>
          <cell r="H2705" t="str">
            <v>benthic fish</v>
          </cell>
          <cell r="I2705" t="str">
            <v>small omnivore</v>
          </cell>
          <cell r="J2705" t="str">
            <v>small omnivore</v>
          </cell>
          <cell r="K2705" t="str">
            <v>shelf small invertebrate feeder</v>
          </cell>
          <cell r="L2705" t="str">
            <v>shelf small invertebrate feeder</v>
          </cell>
          <cell r="M2705" t="str">
            <v xml:space="preserve">shelf invertebrate feeder small </v>
          </cell>
          <cell r="N2705" t="str">
            <v>Demersal invertebrate feeder small (&lt;30cm)</v>
          </cell>
          <cell r="O2705" t="str">
            <v>Shelf demersal invertivores small</v>
          </cell>
          <cell r="P2705" t="str">
            <v>FDS</v>
          </cell>
        </row>
        <row r="2706">
          <cell r="C2706" t="str">
            <v>Phyllopteryx taeniolatus</v>
          </cell>
          <cell r="D2706" t="str">
            <v>Pisces</v>
          </cell>
          <cell r="E2706" t="str">
            <v>Syngnathidae</v>
          </cell>
          <cell r="F2706">
            <v>2839.5</v>
          </cell>
          <cell r="G2706" t="str">
            <v>PiscesSyngnathidae</v>
          </cell>
          <cell r="H2706" t="str">
            <v>benthic fish</v>
          </cell>
          <cell r="I2706" t="str">
            <v>small omnivore</v>
          </cell>
          <cell r="J2706" t="str">
            <v>small omnivore</v>
          </cell>
          <cell r="K2706" t="str">
            <v>shelf small invertebrate feeder</v>
          </cell>
          <cell r="L2706" t="str">
            <v>shelf small invertebrate feeder</v>
          </cell>
          <cell r="M2706" t="str">
            <v xml:space="preserve">shelf invertebrate feeder small </v>
          </cell>
          <cell r="N2706" t="str">
            <v>Demersal invertebrate feeder small (&lt;30cm)</v>
          </cell>
          <cell r="O2706" t="str">
            <v>Shelf demersal invertivores small</v>
          </cell>
          <cell r="P2706" t="str">
            <v>FDS</v>
          </cell>
        </row>
        <row r="2707">
          <cell r="C2707" t="str">
            <v>Hippocampus abdominalis</v>
          </cell>
          <cell r="D2707" t="str">
            <v>Pisces</v>
          </cell>
          <cell r="E2707" t="str">
            <v>Syngnathidae</v>
          </cell>
          <cell r="F2707">
            <v>2839.5</v>
          </cell>
          <cell r="G2707" t="str">
            <v>PiscesSyngnathidae</v>
          </cell>
          <cell r="H2707" t="str">
            <v>benthic fish</v>
          </cell>
          <cell r="I2707" t="str">
            <v>small omnivore</v>
          </cell>
          <cell r="J2707" t="str">
            <v>small omnivore</v>
          </cell>
          <cell r="K2707" t="str">
            <v>shelf small invertebrate feeder</v>
          </cell>
          <cell r="L2707" t="str">
            <v>shelf small invertebrate feeder</v>
          </cell>
          <cell r="M2707" t="str">
            <v xml:space="preserve">shelf invertebrate feeder small </v>
          </cell>
          <cell r="N2707" t="str">
            <v>Demersal invertebrate feeder small (&lt;30cm)</v>
          </cell>
          <cell r="O2707" t="str">
            <v>Shelf demersal invertivores small</v>
          </cell>
          <cell r="P2707" t="str">
            <v>FDS</v>
          </cell>
        </row>
        <row r="2708">
          <cell r="C2708" t="str">
            <v>Stigmatopora argus</v>
          </cell>
          <cell r="D2708" t="str">
            <v>Pisces</v>
          </cell>
          <cell r="E2708" t="str">
            <v>Syngnathidae</v>
          </cell>
          <cell r="F2708">
            <v>2839.5</v>
          </cell>
          <cell r="G2708" t="str">
            <v>PiscesSyngnathidae</v>
          </cell>
          <cell r="H2708" t="str">
            <v>benthic fish</v>
          </cell>
          <cell r="I2708" t="str">
            <v>small omnivore</v>
          </cell>
          <cell r="J2708" t="str">
            <v>small omnivore</v>
          </cell>
          <cell r="K2708" t="str">
            <v>shelf small invertebrate feeder</v>
          </cell>
          <cell r="L2708" t="str">
            <v>shelf small invertebrate feeder</v>
          </cell>
          <cell r="M2708" t="str">
            <v xml:space="preserve">shelf invertebrate feeder small </v>
          </cell>
          <cell r="N2708" t="str">
            <v>Demersal invertebrate feeder small (&lt;30cm)</v>
          </cell>
          <cell r="O2708" t="str">
            <v>Shelf demersal invertivores small</v>
          </cell>
          <cell r="P2708" t="str">
            <v>FDS</v>
          </cell>
        </row>
        <row r="2709">
          <cell r="C2709" t="str">
            <v>Hippocampus whitei</v>
          </cell>
          <cell r="D2709" t="str">
            <v>Pisces</v>
          </cell>
          <cell r="E2709" t="str">
            <v>Syngnathidae</v>
          </cell>
          <cell r="F2709">
            <v>2839.5</v>
          </cell>
          <cell r="G2709" t="str">
            <v>PiscesSyngnathidae</v>
          </cell>
          <cell r="K2709" t="str">
            <v>shelf small invertebrate feeder</v>
          </cell>
          <cell r="L2709" t="str">
            <v>shelf small invertebrate feeder</v>
          </cell>
          <cell r="M2709" t="str">
            <v xml:space="preserve">shelf invertebrate feeder small </v>
          </cell>
          <cell r="N2709" t="str">
            <v>Demersal invertebrate feeder small (&lt;30cm)</v>
          </cell>
          <cell r="O2709" t="str">
            <v>Shelf demersal invertivores small</v>
          </cell>
          <cell r="P2709" t="str">
            <v>FDS</v>
          </cell>
        </row>
        <row r="2710">
          <cell r="C2710" t="str">
            <v>Solegnathus spinosissimus</v>
          </cell>
          <cell r="D2710" t="str">
            <v>Pisces</v>
          </cell>
          <cell r="E2710" t="str">
            <v>Syngnathidae</v>
          </cell>
          <cell r="F2710">
            <v>2839.5</v>
          </cell>
          <cell r="G2710" t="str">
            <v>PiscesSyngnathidae</v>
          </cell>
          <cell r="K2710" t="str">
            <v>shelf medium invertebrate feeder</v>
          </cell>
          <cell r="L2710" t="str">
            <v>shelf medium invertebrate feeder</v>
          </cell>
          <cell r="M2710" t="str">
            <v xml:space="preserve">shelf invertebrate feeder medium </v>
          </cell>
          <cell r="N2710" t="str">
            <v xml:space="preserve">Demersal invertebrate feeder medium (30-100cm) </v>
          </cell>
          <cell r="O2710" t="str">
            <v>Shelf demersal invertivores small</v>
          </cell>
          <cell r="P2710" t="str">
            <v>FDS</v>
          </cell>
        </row>
        <row r="2711">
          <cell r="C2711" t="str">
            <v>Hippocampus abdominalis</v>
          </cell>
          <cell r="D2711" t="str">
            <v>Pisces</v>
          </cell>
          <cell r="E2711" t="str">
            <v>Syngnathidae</v>
          </cell>
          <cell r="F2711">
            <v>2839.5</v>
          </cell>
          <cell r="G2711" t="str">
            <v>PiscesSyngnathidae</v>
          </cell>
          <cell r="K2711" t="str">
            <v>shelf medium invertebrate feeder</v>
          </cell>
          <cell r="L2711" t="str">
            <v>shelf medium invertebrate feeder</v>
          </cell>
          <cell r="M2711" t="str">
            <v xml:space="preserve">shelf invertebrate feeder medium </v>
          </cell>
          <cell r="N2711" t="str">
            <v>Demersal invertebrate feeder small (&lt;30cm)</v>
          </cell>
          <cell r="O2711" t="str">
            <v>Shelf demersal invertivores small</v>
          </cell>
          <cell r="P2711" t="str">
            <v>FDS</v>
          </cell>
        </row>
        <row r="2712">
          <cell r="C2712" t="str">
            <v>cf. Scorpaenidae</v>
          </cell>
          <cell r="D2712" t="str">
            <v>Pisces</v>
          </cell>
          <cell r="E2712" t="str">
            <v>Scorpaenidae</v>
          </cell>
          <cell r="G2712" t="str">
            <v>PiscesScorpaenidae</v>
          </cell>
          <cell r="H2712" t="str">
            <v>benthic fish</v>
          </cell>
          <cell r="I2712" t="str">
            <v>small omnivore</v>
          </cell>
          <cell r="J2712" t="str">
            <v>small omnivore</v>
          </cell>
          <cell r="K2712" t="str">
            <v>shelf small invertebrate feeder</v>
          </cell>
          <cell r="L2712" t="str">
            <v>shelf small invertebrate feeder</v>
          </cell>
          <cell r="M2712" t="str">
            <v xml:space="preserve">shelf invertebrate feeder small </v>
          </cell>
          <cell r="N2712" t="str">
            <v>Demersal invertebrate feeder small (&lt;30cm)</v>
          </cell>
          <cell r="O2712" t="str">
            <v>Shelf demersal invertivores small</v>
          </cell>
          <cell r="P2712" t="str">
            <v>FDS</v>
          </cell>
        </row>
        <row r="2713">
          <cell r="C2713" t="str">
            <v>Maxillicosta sp.</v>
          </cell>
          <cell r="D2713" t="str">
            <v>Pisces</v>
          </cell>
          <cell r="E2713" t="str">
            <v>Scorpaenidae</v>
          </cell>
          <cell r="F2713">
            <v>2839.5</v>
          </cell>
          <cell r="G2713" t="str">
            <v>PiscesScorpaenidae</v>
          </cell>
          <cell r="H2713" t="str">
            <v>benthic fish</v>
          </cell>
          <cell r="I2713" t="str">
            <v>small omnivore</v>
          </cell>
          <cell r="J2713" t="str">
            <v>small omnivore</v>
          </cell>
          <cell r="K2713" t="str">
            <v>shelf small invertebrate feeder</v>
          </cell>
          <cell r="L2713" t="str">
            <v>shelf small invertebrate feeder</v>
          </cell>
          <cell r="M2713" t="str">
            <v xml:space="preserve">shelf invertebrate feeder small </v>
          </cell>
          <cell r="N2713" t="str">
            <v>Demersal invertebrate feeder small (&lt;30cm)</v>
          </cell>
          <cell r="O2713" t="str">
            <v>Shelf demersal invertivores small</v>
          </cell>
          <cell r="P2713" t="str">
            <v>FDS</v>
          </cell>
        </row>
        <row r="2714">
          <cell r="C2714" t="str">
            <v>Neosebastes sp.</v>
          </cell>
          <cell r="D2714" t="str">
            <v>Pisces</v>
          </cell>
          <cell r="E2714" t="str">
            <v>Scorpaenidae</v>
          </cell>
          <cell r="F2714">
            <v>2839.5</v>
          </cell>
          <cell r="G2714" t="str">
            <v>PiscesScorpaenidae</v>
          </cell>
          <cell r="H2714" t="str">
            <v>benthic fish</v>
          </cell>
          <cell r="I2714" t="str">
            <v>large omnivore</v>
          </cell>
          <cell r="J2714" t="str">
            <v>large omnivore</v>
          </cell>
          <cell r="K2714" t="str">
            <v>shelf medium invertebrate feeder</v>
          </cell>
          <cell r="L2714" t="str">
            <v>shelf medium invertebrate feeder</v>
          </cell>
          <cell r="M2714" t="str">
            <v xml:space="preserve">shelf invertebrate feeder medium </v>
          </cell>
          <cell r="N2714" t="str">
            <v xml:space="preserve">Demersal invertebrate feeder medium (30-100cm) </v>
          </cell>
          <cell r="O2714" t="str">
            <v>Shelf demersal invertivores large</v>
          </cell>
          <cell r="P2714" t="str">
            <v>FDS</v>
          </cell>
        </row>
        <row r="2715">
          <cell r="C2715" t="str">
            <v>Scorpaenidae</v>
          </cell>
          <cell r="D2715" t="str">
            <v>Pisces</v>
          </cell>
          <cell r="E2715" t="str">
            <v>Scopaenidae</v>
          </cell>
          <cell r="F2715">
            <v>2839.5</v>
          </cell>
          <cell r="G2715" t="str">
            <v>PiscesScopaenidae</v>
          </cell>
          <cell r="H2715" t="str">
            <v>benthic fish</v>
          </cell>
          <cell r="I2715" t="str">
            <v>large omnivore</v>
          </cell>
          <cell r="J2715" t="str">
            <v>large omnivore</v>
          </cell>
          <cell r="K2715" t="str">
            <v>shelf medium invertebrate feeder</v>
          </cell>
          <cell r="L2715" t="str">
            <v>shelf medium invertebrate feeder</v>
          </cell>
          <cell r="M2715" t="str">
            <v xml:space="preserve">shelf invertebrate feeder medium </v>
          </cell>
          <cell r="N2715" t="str">
            <v xml:space="preserve">Demersal invertebrate feeder medium (30-100cm) </v>
          </cell>
          <cell r="O2715" t="str">
            <v>Shelf demersal invertivores large</v>
          </cell>
          <cell r="P2715" t="str">
            <v>FDS</v>
          </cell>
        </row>
        <row r="2716">
          <cell r="C2716" t="str">
            <v>Apistidae, Neosebastidae, Plectrogenidae, Pteroidae, Scorpaenidae, Sebastidae, Setarchidae, Synanceiidae &amp; Tetrarogidae - undifferentiated</v>
          </cell>
          <cell r="D2716" t="str">
            <v>Pisces</v>
          </cell>
          <cell r="E2716" t="str">
            <v>Scopaenidae</v>
          </cell>
          <cell r="F2716">
            <v>2839.5</v>
          </cell>
          <cell r="G2716" t="str">
            <v>PiscesScopaenidae</v>
          </cell>
          <cell r="H2716" t="str">
            <v>benthic fish</v>
          </cell>
          <cell r="I2716" t="str">
            <v>large omnivore</v>
          </cell>
          <cell r="J2716" t="str">
            <v>large omnivore</v>
          </cell>
          <cell r="K2716" t="str">
            <v>shelf medium invertebrate feeder</v>
          </cell>
          <cell r="L2716" t="str">
            <v>shelf medium invertebrate feeder</v>
          </cell>
          <cell r="M2716" t="str">
            <v xml:space="preserve">shelf invertebrate feeder medium </v>
          </cell>
          <cell r="N2716" t="str">
            <v xml:space="preserve">Demersal invertebrate feeder medium (30-100cm) </v>
          </cell>
          <cell r="O2716" t="str">
            <v>Shelf demersal invertivores large</v>
          </cell>
          <cell r="P2716" t="str">
            <v>FDS</v>
          </cell>
        </row>
        <row r="2717">
          <cell r="C2717" t="str">
            <v>Scorpaenidae, Triglidae &amp; Peristediida</v>
          </cell>
          <cell r="O2717" t="str">
            <v>Shelf demersal invertivores large</v>
          </cell>
          <cell r="P2717" t="str">
            <v>FDS</v>
          </cell>
        </row>
        <row r="2718">
          <cell r="C2718" t="str">
            <v>Helicolenus percoides</v>
          </cell>
          <cell r="D2718" t="str">
            <v>Pisces</v>
          </cell>
          <cell r="E2718" t="str">
            <v>Scorpaenidae</v>
          </cell>
          <cell r="F2718">
            <v>0</v>
          </cell>
          <cell r="G2718" t="str">
            <v>PiscesScorpaenidae</v>
          </cell>
          <cell r="H2718">
            <v>0</v>
          </cell>
          <cell r="I2718" t="str">
            <v>ocean perch</v>
          </cell>
          <cell r="J2718" t="str">
            <v>large omnivore</v>
          </cell>
          <cell r="K2718">
            <v>0</v>
          </cell>
          <cell r="L2718">
            <v>0</v>
          </cell>
          <cell r="M2718">
            <v>0</v>
          </cell>
          <cell r="N2718" t="str">
            <v xml:space="preserve">Demersal invertebrate feeder medium (30-100cm) </v>
          </cell>
          <cell r="O2718" t="str">
            <v>Shelf demersal invertivores large</v>
          </cell>
          <cell r="P2718" t="str">
            <v>FDS</v>
          </cell>
        </row>
        <row r="2719">
          <cell r="C2719" t="str">
            <v>Neosebastes nigropunctatus</v>
          </cell>
          <cell r="D2719" t="str">
            <v>Pisces</v>
          </cell>
          <cell r="E2719" t="str">
            <v>Scorpaenidae</v>
          </cell>
          <cell r="F2719">
            <v>2839.5</v>
          </cell>
          <cell r="G2719" t="str">
            <v>PiscesScorpaenidae</v>
          </cell>
          <cell r="H2719" t="str">
            <v>benthopelagic fish</v>
          </cell>
          <cell r="I2719" t="str">
            <v>ocean perch</v>
          </cell>
          <cell r="J2719" t="str">
            <v>large omnivore</v>
          </cell>
          <cell r="K2719" t="str">
            <v>shelf medium predator</v>
          </cell>
          <cell r="L2719" t="str">
            <v>shelf medium predator</v>
          </cell>
          <cell r="M2719" t="str">
            <v>shelf piscivore medium</v>
          </cell>
          <cell r="N2719" t="str">
            <v xml:space="preserve">Demersal invertebrate feeder medium (30-100cm) </v>
          </cell>
          <cell r="O2719" t="str">
            <v>Shelf demersal invertivores large</v>
          </cell>
          <cell r="P2719" t="str">
            <v>FDS</v>
          </cell>
        </row>
        <row r="2720">
          <cell r="C2720" t="str">
            <v>Neosebastes pandus</v>
          </cell>
          <cell r="D2720" t="str">
            <v>Pisces</v>
          </cell>
          <cell r="E2720" t="str">
            <v>Scorpaenidae</v>
          </cell>
          <cell r="F2720">
            <v>2839.5</v>
          </cell>
          <cell r="G2720" t="str">
            <v>PiscesScorpaenidae</v>
          </cell>
          <cell r="K2720" t="str">
            <v>shelf medium predator</v>
          </cell>
          <cell r="L2720" t="str">
            <v>shelf medium predator</v>
          </cell>
          <cell r="M2720" t="str">
            <v>shelf piscivore medium</v>
          </cell>
          <cell r="N2720" t="str">
            <v xml:space="preserve">Demersal invertebrate feeder medium (30-100cm) </v>
          </cell>
          <cell r="O2720" t="str">
            <v>Shelf demersal invertivores large</v>
          </cell>
          <cell r="P2720" t="str">
            <v>FDS</v>
          </cell>
        </row>
        <row r="2721">
          <cell r="C2721" t="str">
            <v>Neosebastes scorpaenoides</v>
          </cell>
          <cell r="D2721" t="str">
            <v>Pisces</v>
          </cell>
          <cell r="E2721" t="str">
            <v>Scorpaenidae</v>
          </cell>
          <cell r="F2721">
            <v>2839.5</v>
          </cell>
          <cell r="G2721" t="str">
            <v>PiscesScorpaenidae</v>
          </cell>
          <cell r="H2721" t="str">
            <v>benthic fish</v>
          </cell>
          <cell r="I2721" t="str">
            <v>large omnivore</v>
          </cell>
          <cell r="J2721" t="str">
            <v>large omnivore</v>
          </cell>
          <cell r="K2721" t="str">
            <v>shelf medium predator</v>
          </cell>
          <cell r="L2721" t="str">
            <v>shelf medium predator</v>
          </cell>
          <cell r="M2721" t="str">
            <v>shelf piscivore medium</v>
          </cell>
          <cell r="N2721" t="str">
            <v xml:space="preserve">Demersal invertebrate feeder medium (30-100cm) </v>
          </cell>
          <cell r="O2721" t="str">
            <v>Shelf demersal invertivores large</v>
          </cell>
          <cell r="P2721" t="str">
            <v>FDS</v>
          </cell>
        </row>
        <row r="2722">
          <cell r="C2722" t="str">
            <v>Neosebastes bougainvillii</v>
          </cell>
          <cell r="D2722" t="str">
            <v>Pisces</v>
          </cell>
          <cell r="E2722" t="str">
            <v>Scorpaenidae</v>
          </cell>
          <cell r="F2722">
            <v>2839.5</v>
          </cell>
          <cell r="G2722" t="str">
            <v>PiscesScorpaenidae</v>
          </cell>
          <cell r="H2722" t="str">
            <v>benthic fish</v>
          </cell>
          <cell r="I2722" t="str">
            <v>large omnivore</v>
          </cell>
          <cell r="J2722" t="str">
            <v>large omnivore</v>
          </cell>
          <cell r="K2722" t="str">
            <v>shelf medium invertebrate feeder</v>
          </cell>
          <cell r="L2722" t="str">
            <v>shelf medium invertebrate feeder</v>
          </cell>
          <cell r="M2722" t="str">
            <v xml:space="preserve">shelf invertebrate feeder medium </v>
          </cell>
          <cell r="N2722" t="str">
            <v xml:space="preserve">Demersal invertebrate feeder medium (30-100cm) </v>
          </cell>
          <cell r="O2722" t="str">
            <v>Shelf demersal invertivores small</v>
          </cell>
          <cell r="P2722" t="str">
            <v>FDS</v>
          </cell>
        </row>
        <row r="2723">
          <cell r="C2723" t="str">
            <v>Neosebastes thetidis</v>
          </cell>
          <cell r="D2723" t="str">
            <v>Pisces</v>
          </cell>
          <cell r="E2723" t="str">
            <v>Scorpaenidae</v>
          </cell>
          <cell r="F2723">
            <v>2839.5</v>
          </cell>
          <cell r="G2723" t="str">
            <v>PiscesScorpaenidae</v>
          </cell>
          <cell r="K2723" t="str">
            <v>shelf small invertebrate feeder</v>
          </cell>
          <cell r="L2723" t="str">
            <v>shelf small invertebrate feeder</v>
          </cell>
          <cell r="M2723" t="str">
            <v xml:space="preserve">shelf invertebrate feeder small </v>
          </cell>
          <cell r="N2723" t="str">
            <v xml:space="preserve">Demersal invertebrate feeder medium (30-100cm) </v>
          </cell>
          <cell r="O2723" t="str">
            <v>Shelf demersal invertivores small</v>
          </cell>
          <cell r="P2723" t="str">
            <v>FDS</v>
          </cell>
        </row>
        <row r="2724">
          <cell r="C2724" t="str">
            <v>Maxillicosta scabriceps</v>
          </cell>
          <cell r="D2724" t="str">
            <v>Pisces</v>
          </cell>
          <cell r="E2724" t="str">
            <v>Scorpaenidae</v>
          </cell>
          <cell r="F2724">
            <v>2839.5</v>
          </cell>
          <cell r="G2724" t="str">
            <v>PiscesScorpaenidae</v>
          </cell>
          <cell r="K2724" t="str">
            <v>shelf small invertebrate feeder</v>
          </cell>
          <cell r="L2724" t="str">
            <v>shelf small invertebrate feeder</v>
          </cell>
          <cell r="M2724" t="str">
            <v xml:space="preserve">shelf invertebrate feeder small </v>
          </cell>
          <cell r="N2724" t="str">
            <v xml:space="preserve">Demersal invertebrate feeder medium (30-100cm) </v>
          </cell>
          <cell r="O2724" t="str">
            <v>Shelf demersal invertivores small</v>
          </cell>
          <cell r="P2724" t="str">
            <v>FDS</v>
          </cell>
        </row>
        <row r="2725">
          <cell r="C2725" t="str">
            <v>Scorpaena papillosa</v>
          </cell>
          <cell r="D2725" t="str">
            <v>Pisces</v>
          </cell>
          <cell r="E2725" t="str">
            <v>Scorpaenidae</v>
          </cell>
          <cell r="F2725">
            <v>2839.5</v>
          </cell>
          <cell r="G2725" t="str">
            <v>PiscesScorpaenidae</v>
          </cell>
          <cell r="H2725" t="str">
            <v>benthic fish</v>
          </cell>
          <cell r="I2725" t="str">
            <v>large omnivore</v>
          </cell>
          <cell r="J2725" t="str">
            <v>large omnivore</v>
          </cell>
          <cell r="K2725" t="str">
            <v>shelf medium invertebrate feeder</v>
          </cell>
          <cell r="L2725" t="str">
            <v>shelf medium invertebrate feeder</v>
          </cell>
          <cell r="M2725" t="str">
            <v xml:space="preserve">shelf invertebrate feeder medium </v>
          </cell>
          <cell r="N2725" t="str">
            <v xml:space="preserve">Demersal invertebrate feeder medium (30-100cm) </v>
          </cell>
          <cell r="O2725" t="str">
            <v>Shelf demersal invertivores small</v>
          </cell>
          <cell r="P2725" t="str">
            <v>FDS</v>
          </cell>
        </row>
        <row r="2726">
          <cell r="C2726" t="str">
            <v>Neosebastes entaxis</v>
          </cell>
          <cell r="D2726" t="str">
            <v>Pisces</v>
          </cell>
          <cell r="E2726" t="str">
            <v>Scorpaenidae</v>
          </cell>
          <cell r="F2726">
            <v>2839.5</v>
          </cell>
          <cell r="G2726" t="str">
            <v>PiscesScorpaenidae</v>
          </cell>
          <cell r="H2726" t="str">
            <v>benthic fish</v>
          </cell>
          <cell r="I2726" t="str">
            <v>large omnivore</v>
          </cell>
          <cell r="J2726" t="str">
            <v>large omnivore</v>
          </cell>
          <cell r="K2726" t="str">
            <v>shelf medium invertebrate feeder</v>
          </cell>
          <cell r="L2726" t="str">
            <v>shelf medium invertebrate feeder</v>
          </cell>
          <cell r="M2726" t="str">
            <v xml:space="preserve">shelf invertebrate feeder medium </v>
          </cell>
          <cell r="N2726" t="str">
            <v>Demersal invertebrate feeder small (&lt;30cm)</v>
          </cell>
          <cell r="O2726" t="str">
            <v>Shelf demersal piscivore small</v>
          </cell>
          <cell r="P2726" t="str">
            <v>FVS</v>
          </cell>
        </row>
        <row r="2727">
          <cell r="C2727" t="str">
            <v>Gymnapistes marmoratus</v>
          </cell>
          <cell r="D2727" t="str">
            <v>Pisces</v>
          </cell>
          <cell r="E2727" t="str">
            <v>Scorpaenidae</v>
          </cell>
          <cell r="F2727">
            <v>2839.5</v>
          </cell>
          <cell r="G2727" t="str">
            <v>PiscesScorpaenidae</v>
          </cell>
          <cell r="H2727" t="str">
            <v>benthic fish</v>
          </cell>
          <cell r="I2727" t="str">
            <v>large omnivore</v>
          </cell>
          <cell r="J2727" t="str">
            <v>large omnivore</v>
          </cell>
          <cell r="K2727" t="str">
            <v>shelf small predator</v>
          </cell>
          <cell r="L2727" t="str">
            <v>shelf small predator</v>
          </cell>
          <cell r="M2727" t="str">
            <v>shelf piscivore small</v>
          </cell>
          <cell r="N2727" t="str">
            <v>Demersal invertivore small (&lt;30cm)</v>
          </cell>
          <cell r="O2727" t="str">
            <v>Shelf demersal invertivore small</v>
          </cell>
          <cell r="P2727" t="str">
            <v>FDS</v>
          </cell>
        </row>
        <row r="2728">
          <cell r="C2728" t="str">
            <v>Neosebastes incisipinnis</v>
          </cell>
          <cell r="D2728" t="str">
            <v>Pisces</v>
          </cell>
          <cell r="E2728" t="str">
            <v>Scorpaenidae</v>
          </cell>
          <cell r="F2728">
            <v>2839.5</v>
          </cell>
          <cell r="G2728" t="str">
            <v>PiscesScorpaenidae</v>
          </cell>
          <cell r="K2728" t="str">
            <v>shelf small predator</v>
          </cell>
          <cell r="L2728" t="str">
            <v>shelf small predator</v>
          </cell>
          <cell r="M2728" t="str">
            <v>shelf piscivore small</v>
          </cell>
          <cell r="N2728" t="str">
            <v>Demersal piscivore small (&lt;30cm)</v>
          </cell>
          <cell r="O2728" t="str">
            <v>Shelf demersal piscivore small</v>
          </cell>
          <cell r="P2728" t="str">
            <v>FVS</v>
          </cell>
        </row>
        <row r="2729">
          <cell r="C2729" t="str">
            <v>Glyptauchen panduratus</v>
          </cell>
          <cell r="D2729" t="str">
            <v>Pisces</v>
          </cell>
          <cell r="E2729" t="str">
            <v>Scorpaenidae</v>
          </cell>
          <cell r="F2729">
            <v>2839.5</v>
          </cell>
          <cell r="G2729" t="str">
            <v>PiscesScorpaenidae</v>
          </cell>
          <cell r="K2729" t="str">
            <v>shelf small predator</v>
          </cell>
          <cell r="L2729" t="str">
            <v>shelf small predator</v>
          </cell>
          <cell r="M2729" t="str">
            <v>shelf piscivore small</v>
          </cell>
          <cell r="N2729" t="str">
            <v>Demersal piscivore small (&lt;30cm)</v>
          </cell>
          <cell r="O2729" t="str">
            <v>Shelf demersal piscivore small</v>
          </cell>
          <cell r="P2729" t="str">
            <v>FVS</v>
          </cell>
        </row>
        <row r="2730">
          <cell r="C2730" t="str">
            <v>Maxillicosta whitleyi</v>
          </cell>
          <cell r="D2730" t="str">
            <v>Pisces</v>
          </cell>
          <cell r="E2730" t="str">
            <v>Scorpaenidae</v>
          </cell>
          <cell r="F2730">
            <v>2839.5</v>
          </cell>
          <cell r="G2730" t="str">
            <v>PiscesScorpaenidae</v>
          </cell>
          <cell r="H2730" t="str">
            <v>benthic fish</v>
          </cell>
          <cell r="I2730" t="str">
            <v>small omnivore</v>
          </cell>
          <cell r="J2730" t="str">
            <v>small omnivore</v>
          </cell>
          <cell r="K2730" t="str">
            <v>shelf small predator</v>
          </cell>
          <cell r="L2730" t="str">
            <v>shelf small predator</v>
          </cell>
          <cell r="M2730" t="str">
            <v>shelf piscivore small</v>
          </cell>
          <cell r="N2730" t="str">
            <v>Demersal piscivore small (&lt;30cm)</v>
          </cell>
          <cell r="O2730" t="str">
            <v>Shelf demersal piscivore small</v>
          </cell>
          <cell r="P2730" t="str">
            <v>FVS</v>
          </cell>
        </row>
        <row r="2731">
          <cell r="C2731" t="str">
            <v>Trachyscorpia capensis</v>
          </cell>
          <cell r="D2731" t="str">
            <v>Pisces</v>
          </cell>
          <cell r="E2731" t="str">
            <v>Scorpaenidae</v>
          </cell>
          <cell r="F2731">
            <v>2839.5</v>
          </cell>
          <cell r="G2731" t="str">
            <v>PiscesScorpaenidae</v>
          </cell>
          <cell r="H2731" t="str">
            <v>benthic fish</v>
          </cell>
          <cell r="I2731" t="str">
            <v>small omnivore</v>
          </cell>
          <cell r="J2731" t="str">
            <v>small omnivore</v>
          </cell>
          <cell r="K2731" t="str">
            <v>slope small predator</v>
          </cell>
          <cell r="L2731" t="str">
            <v>slope small predator</v>
          </cell>
          <cell r="M2731" t="str">
            <v>slope small predator</v>
          </cell>
          <cell r="N2731" t="str">
            <v>Demersal piscivore small (&lt;30cm)</v>
          </cell>
          <cell r="O2731" t="str">
            <v>Shelf demersal invertivores small</v>
          </cell>
          <cell r="P2731" t="str">
            <v>FDS</v>
          </cell>
        </row>
        <row r="2732">
          <cell r="C2732" t="str">
            <v>Centropogon australis</v>
          </cell>
          <cell r="D2732" t="str">
            <v>Pisces</v>
          </cell>
          <cell r="E2732" t="str">
            <v>Scorpaenidae</v>
          </cell>
          <cell r="F2732">
            <v>2839.5</v>
          </cell>
          <cell r="G2732" t="str">
            <v>PiscesScorpaenidae</v>
          </cell>
          <cell r="K2732" t="str">
            <v>shelf small predator</v>
          </cell>
          <cell r="L2732" t="str">
            <v>shelf small predator</v>
          </cell>
          <cell r="M2732" t="str">
            <v>shelf piscivore small</v>
          </cell>
          <cell r="N2732" t="str">
            <v>Demersal piscivore small (&lt;30cm)</v>
          </cell>
          <cell r="O2732" t="str">
            <v>Shelf demersal piscivore small</v>
          </cell>
          <cell r="P2732" t="str">
            <v>FVS</v>
          </cell>
        </row>
        <row r="2733">
          <cell r="C2733" t="str">
            <v>Scorpaena cardinalis</v>
          </cell>
          <cell r="D2733" t="str">
            <v>Pisces</v>
          </cell>
          <cell r="E2733" t="str">
            <v>Scorpaenidae</v>
          </cell>
          <cell r="F2733">
            <v>2839.5</v>
          </cell>
          <cell r="G2733" t="str">
            <v>PiscesScorpaenidae</v>
          </cell>
          <cell r="K2733" t="str">
            <v>shelf small predator</v>
          </cell>
          <cell r="L2733" t="str">
            <v>shelf small predator</v>
          </cell>
          <cell r="M2733" t="str">
            <v>shelf piscivore small</v>
          </cell>
          <cell r="N2733" t="str">
            <v>Demersal piscivore small (&lt;30cm)</v>
          </cell>
          <cell r="O2733" t="str">
            <v>Shelf demersal piscivore small</v>
          </cell>
          <cell r="P2733" t="str">
            <v>FVS</v>
          </cell>
        </row>
        <row r="2734">
          <cell r="C2734" t="str">
            <v>Scorpaena sp</v>
          </cell>
          <cell r="D2734" t="str">
            <v>Pisces</v>
          </cell>
          <cell r="E2734" t="str">
            <v>Scorpaenidae</v>
          </cell>
          <cell r="F2734">
            <v>2839.5</v>
          </cell>
          <cell r="G2734" t="str">
            <v>PiscesScorpaenidae</v>
          </cell>
          <cell r="K2734" t="str">
            <v>shelf small predator</v>
          </cell>
          <cell r="L2734" t="str">
            <v>shelf small predator</v>
          </cell>
          <cell r="M2734" t="str">
            <v>shelf piscivore small</v>
          </cell>
          <cell r="N2734" t="str">
            <v>Demersal piscivore small (&lt;30cm)</v>
          </cell>
          <cell r="O2734" t="str">
            <v>Shelf demersal piscivore small</v>
          </cell>
          <cell r="P2734" t="str">
            <v>FVS</v>
          </cell>
        </row>
        <row r="2735">
          <cell r="C2735" t="str">
            <v>Scorpaena sp.</v>
          </cell>
          <cell r="D2735" t="str">
            <v>Pisces</v>
          </cell>
          <cell r="E2735" t="str">
            <v>Scorpaenidae</v>
          </cell>
          <cell r="F2735">
            <v>2839.5</v>
          </cell>
          <cell r="G2735" t="str">
            <v>PiscesScorpaenidae</v>
          </cell>
          <cell r="H2735" t="str">
            <v>benthic fish</v>
          </cell>
          <cell r="I2735" t="str">
            <v>large omnivore</v>
          </cell>
          <cell r="J2735" t="str">
            <v>large omnivore</v>
          </cell>
          <cell r="K2735" t="str">
            <v>shelf small predator</v>
          </cell>
          <cell r="L2735" t="str">
            <v>shelf small predator</v>
          </cell>
          <cell r="M2735" t="str">
            <v>shelf piscivore small</v>
          </cell>
          <cell r="N2735" t="str">
            <v>Demersal piscivore small (&lt;30cm)</v>
          </cell>
          <cell r="O2735" t="str">
            <v>Shelf demersal piscivore small</v>
          </cell>
          <cell r="P2735" t="str">
            <v>FVS</v>
          </cell>
        </row>
        <row r="2736">
          <cell r="C2736" t="str">
            <v>Helicolenus barathri</v>
          </cell>
          <cell r="D2736" t="str">
            <v>Pisces</v>
          </cell>
          <cell r="E2736" t="str">
            <v>Scorpaenidae</v>
          </cell>
          <cell r="F2736">
            <v>2839.5</v>
          </cell>
          <cell r="G2736" t="str">
            <v>PiscesScorpaenidae</v>
          </cell>
          <cell r="H2736" t="str">
            <v>benthopelagic fish</v>
          </cell>
          <cell r="I2736" t="str">
            <v>slope ocean perch</v>
          </cell>
          <cell r="J2736" t="str">
            <v>large omnivore</v>
          </cell>
          <cell r="K2736" t="str">
            <v>slope ocean perch</v>
          </cell>
          <cell r="L2736" t="str">
            <v>slope ocean perch</v>
          </cell>
          <cell r="M2736" t="str">
            <v>slope medium invertebrate feeder</v>
          </cell>
          <cell r="N2736" t="str">
            <v xml:space="preserve">Demersal invertebrate feeder medium (30-100cm) </v>
          </cell>
          <cell r="O2736" t="str">
            <v>Deep demersal invertivore small</v>
          </cell>
          <cell r="P2736" t="str">
            <v>FDD</v>
          </cell>
        </row>
        <row r="2737">
          <cell r="C2737" t="str">
            <v>Trachyscorpia sp.</v>
          </cell>
          <cell r="D2737">
            <v>37287103</v>
          </cell>
          <cell r="E2737">
            <v>37287103</v>
          </cell>
          <cell r="F2737">
            <v>37287103</v>
          </cell>
          <cell r="G2737">
            <v>37287103</v>
          </cell>
          <cell r="H2737">
            <v>37287103</v>
          </cell>
          <cell r="I2737">
            <v>37287103</v>
          </cell>
          <cell r="J2737">
            <v>37287103</v>
          </cell>
          <cell r="K2737" t="str">
            <v>slope small predator</v>
          </cell>
          <cell r="L2737" t="str">
            <v>slope small predator</v>
          </cell>
          <cell r="M2737" t="str">
            <v>slope small predator</v>
          </cell>
          <cell r="N2737" t="str">
            <v>Demersal piscivore small (&lt;30cm)</v>
          </cell>
          <cell r="O2737" t="str">
            <v>Deep demersal piscivore small</v>
          </cell>
          <cell r="P2737" t="str">
            <v>FDD</v>
          </cell>
        </row>
        <row r="2738">
          <cell r="C2738" t="str">
            <v>Phenacoscorpius adenensis</v>
          </cell>
          <cell r="D2738">
            <v>37287103</v>
          </cell>
          <cell r="E2738">
            <v>37287103</v>
          </cell>
          <cell r="F2738">
            <v>37287103</v>
          </cell>
          <cell r="G2738">
            <v>37287103</v>
          </cell>
          <cell r="H2738">
            <v>37287103</v>
          </cell>
          <cell r="I2738">
            <v>37287103</v>
          </cell>
          <cell r="J2738">
            <v>37287103</v>
          </cell>
          <cell r="K2738" t="str">
            <v>slope small predator</v>
          </cell>
          <cell r="L2738" t="str">
            <v>slope small predator</v>
          </cell>
          <cell r="M2738" t="str">
            <v>slope small predator</v>
          </cell>
          <cell r="N2738" t="str">
            <v>Demersal invertebrate feeder small (&lt;30cm)</v>
          </cell>
          <cell r="O2738" t="str">
            <v>Shelf demersal invertivores small</v>
          </cell>
          <cell r="P2738" t="str">
            <v>FDS</v>
          </cell>
        </row>
        <row r="2739">
          <cell r="C2739" t="str">
            <v>Neosebastes spp</v>
          </cell>
          <cell r="N2739" t="str">
            <v>Demersal invertebrate feeder small (&lt;30cm)</v>
          </cell>
          <cell r="O2739" t="str">
            <v>Shelf demersal invertivores small</v>
          </cell>
          <cell r="P2739" t="str">
            <v>FDS</v>
          </cell>
        </row>
        <row r="2740">
          <cell r="C2740" t="str">
            <v>Helicolenus sp. larva</v>
          </cell>
          <cell r="D2740" t="str">
            <v>Pisces</v>
          </cell>
          <cell r="E2740" t="str">
            <v>Scorpaenidae</v>
          </cell>
          <cell r="G2740" t="str">
            <v>PiscesScorpaenidae</v>
          </cell>
          <cell r="H2740" t="str">
            <v>pelagic fish</v>
          </cell>
          <cell r="I2740" t="str">
            <v>small pelagic</v>
          </cell>
          <cell r="J2740" t="str">
            <v>small omnivore</v>
          </cell>
          <cell r="K2740" t="str">
            <v>large zooplankton</v>
          </cell>
          <cell r="L2740" t="str">
            <v>large zooplankton</v>
          </cell>
          <cell r="M2740" t="str">
            <v>large zooplankton</v>
          </cell>
          <cell r="N2740" t="str">
            <v>Large zooplankton (carnivorous)</v>
          </cell>
          <cell r="O2740" t="str">
            <v>Shelf demersal invertivores small</v>
          </cell>
          <cell r="P2740" t="str">
            <v>FDS</v>
          </cell>
        </row>
        <row r="2741">
          <cell r="C2741" t="str">
            <v>latchet or gurnards</v>
          </cell>
          <cell r="D2741" t="str">
            <v>Pisces</v>
          </cell>
          <cell r="E2741" t="str">
            <v>Triglidae</v>
          </cell>
          <cell r="F2741">
            <v>37287072</v>
          </cell>
          <cell r="G2741" t="str">
            <v>PiscesTriglidae</v>
          </cell>
          <cell r="H2741" t="str">
            <v>pelagic fish</v>
          </cell>
          <cell r="I2741" t="str">
            <v>small pelagic</v>
          </cell>
          <cell r="J2741" t="str">
            <v>small omnivore</v>
          </cell>
          <cell r="K2741" t="str">
            <v>shelf medium predator</v>
          </cell>
          <cell r="L2741" t="str">
            <v>shelf medium predator</v>
          </cell>
          <cell r="M2741" t="str">
            <v>shelf piscivore medium</v>
          </cell>
          <cell r="N2741" t="str">
            <v>Demersal piscivore medium (30-100cm)</v>
          </cell>
          <cell r="O2741" t="str">
            <v>Shelf demersal piscivore large</v>
          </cell>
          <cell r="P2741" t="str">
            <v>FVS</v>
          </cell>
        </row>
        <row r="2742">
          <cell r="C2742" t="str">
            <v>Triglidae</v>
          </cell>
          <cell r="D2742" t="str">
            <v>Pisces</v>
          </cell>
          <cell r="E2742" t="str">
            <v>Triglidae</v>
          </cell>
          <cell r="G2742" t="str">
            <v>PiscesTriglidae</v>
          </cell>
          <cell r="H2742" t="str">
            <v>benthic fish</v>
          </cell>
          <cell r="I2742" t="str">
            <v>large piscivore</v>
          </cell>
          <cell r="J2742" t="str">
            <v>large piscivore</v>
          </cell>
          <cell r="K2742" t="str">
            <v>shelf medium predator</v>
          </cell>
          <cell r="L2742" t="str">
            <v>shelf medium predator</v>
          </cell>
          <cell r="M2742" t="str">
            <v>shelf piscivore medium</v>
          </cell>
          <cell r="N2742" t="str">
            <v>Demersal piscivore medium (30-100cm)</v>
          </cell>
          <cell r="O2742" t="str">
            <v>Shelf demersal piscivore large</v>
          </cell>
          <cell r="P2742" t="str">
            <v>FVS</v>
          </cell>
        </row>
        <row r="2743">
          <cell r="C2743" t="str">
            <v>Triglidae &amp; Peristediidae - undifferentiated</v>
          </cell>
          <cell r="D2743" t="str">
            <v>Pisces</v>
          </cell>
          <cell r="E2743" t="str">
            <v>Triglidae</v>
          </cell>
          <cell r="F2743">
            <v>37287072</v>
          </cell>
          <cell r="G2743" t="str">
            <v>PiscesTriglidae</v>
          </cell>
          <cell r="H2743" t="str">
            <v>benthic fish</v>
          </cell>
          <cell r="I2743" t="str">
            <v>large piscivore</v>
          </cell>
          <cell r="J2743" t="str">
            <v>large piscivore</v>
          </cell>
          <cell r="K2743" t="str">
            <v>shelf medium predator</v>
          </cell>
          <cell r="L2743" t="str">
            <v>shelf medium predator</v>
          </cell>
          <cell r="M2743" t="str">
            <v>shelf piscivore medium</v>
          </cell>
          <cell r="N2743" t="str">
            <v>Demersal piscivore medium (30-100cm)</v>
          </cell>
          <cell r="O2743" t="str">
            <v>Shelf demersal piscivore large</v>
          </cell>
          <cell r="P2743" t="str">
            <v>FVS</v>
          </cell>
        </row>
        <row r="2744">
          <cell r="C2744" t="str">
            <v>Chelidonichthys kumu</v>
          </cell>
          <cell r="D2744" t="str">
            <v>Pisces</v>
          </cell>
          <cell r="E2744" t="str">
            <v>Triglidae</v>
          </cell>
          <cell r="F2744">
            <v>37287072</v>
          </cell>
          <cell r="G2744" t="str">
            <v>PiscesTriglidae</v>
          </cell>
          <cell r="H2744" t="str">
            <v>benthic fish</v>
          </cell>
          <cell r="I2744" t="str">
            <v>large piscivore</v>
          </cell>
          <cell r="J2744" t="str">
            <v>large piscivore</v>
          </cell>
          <cell r="K2744" t="str">
            <v>shelf medium predator</v>
          </cell>
          <cell r="L2744" t="str">
            <v>shelf medium predator</v>
          </cell>
          <cell r="M2744" t="str">
            <v>shelf piscivore medium</v>
          </cell>
          <cell r="N2744" t="str">
            <v>Demersal piscivore medium (30-100cm)</v>
          </cell>
          <cell r="O2744" t="str">
            <v>Shelf demersal piscivore large</v>
          </cell>
          <cell r="P2744" t="str">
            <v>FVS</v>
          </cell>
        </row>
        <row r="2745">
          <cell r="C2745" t="str">
            <v>Lepidotrigla papilio</v>
          </cell>
          <cell r="D2745" t="str">
            <v>Pisces</v>
          </cell>
          <cell r="E2745" t="str">
            <v>Triglidae</v>
          </cell>
          <cell r="F2745">
            <v>37287072</v>
          </cell>
          <cell r="G2745" t="str">
            <v>PiscesTriglidae</v>
          </cell>
          <cell r="H2745" t="str">
            <v>benthic fish</v>
          </cell>
          <cell r="I2745" t="str">
            <v>large piscivore</v>
          </cell>
          <cell r="J2745" t="str">
            <v>large piscivore</v>
          </cell>
          <cell r="K2745" t="str">
            <v>shelf small predator</v>
          </cell>
          <cell r="L2745" t="str">
            <v>shelf small predator</v>
          </cell>
          <cell r="M2745" t="str">
            <v>shelf piscivore small</v>
          </cell>
          <cell r="N2745" t="str">
            <v>Demersal piscivore small (&lt;30cm)</v>
          </cell>
          <cell r="O2745" t="str">
            <v>Shelf demersal piscivore small</v>
          </cell>
          <cell r="P2745" t="str">
            <v>FVS</v>
          </cell>
        </row>
        <row r="2746">
          <cell r="C2746" t="str">
            <v>Lepidotrigla vanessa</v>
          </cell>
          <cell r="D2746" t="str">
            <v>Pisces</v>
          </cell>
          <cell r="E2746" t="str">
            <v>Triglidae</v>
          </cell>
          <cell r="F2746">
            <v>37287072</v>
          </cell>
          <cell r="G2746" t="str">
            <v>PiscesTriglidae</v>
          </cell>
          <cell r="H2746" t="str">
            <v>benthic fish</v>
          </cell>
          <cell r="K2746" t="str">
            <v>shelf small predator</v>
          </cell>
          <cell r="L2746" t="str">
            <v>shelf small predator</v>
          </cell>
          <cell r="M2746" t="str">
            <v>shelf piscivore small</v>
          </cell>
          <cell r="N2746" t="str">
            <v>Demersal piscivore small (&lt;30cm)</v>
          </cell>
          <cell r="O2746" t="str">
            <v>Shelf demersal piscivore small</v>
          </cell>
          <cell r="P2746" t="str">
            <v>FVS</v>
          </cell>
        </row>
        <row r="2747">
          <cell r="C2747" t="str">
            <v>Peristedion picturatum</v>
          </cell>
          <cell r="D2747" t="str">
            <v>Pisces</v>
          </cell>
          <cell r="E2747" t="str">
            <v>Triglidae</v>
          </cell>
          <cell r="F2747">
            <v>37287072</v>
          </cell>
          <cell r="G2747" t="str">
            <v>PiscesTriglidae</v>
          </cell>
          <cell r="H2747">
            <v>37287072</v>
          </cell>
          <cell r="I2747">
            <v>37287072</v>
          </cell>
          <cell r="J2747">
            <v>37287072</v>
          </cell>
          <cell r="K2747" t="str">
            <v>slope medium predator</v>
          </cell>
          <cell r="L2747" t="str">
            <v>slope medium predator</v>
          </cell>
          <cell r="M2747" t="str">
            <v>slope medium piscivore</v>
          </cell>
          <cell r="N2747" t="str">
            <v>Demersal piscivore medium (30-100cm)</v>
          </cell>
          <cell r="O2747" t="str">
            <v>Deep demersal piscivore large</v>
          </cell>
          <cell r="P2747" t="str">
            <v>FDD</v>
          </cell>
        </row>
        <row r="2748">
          <cell r="C2748" t="str">
            <v>Pterygotrigla andertoni</v>
          </cell>
          <cell r="D2748" t="str">
            <v>Pisces</v>
          </cell>
          <cell r="E2748" t="str">
            <v>Triglidae</v>
          </cell>
          <cell r="F2748">
            <v>37287072</v>
          </cell>
          <cell r="G2748" t="str">
            <v>PiscesTriglidae</v>
          </cell>
          <cell r="K2748" t="str">
            <v>slope medium predator</v>
          </cell>
          <cell r="L2748" t="str">
            <v>slope medium predator</v>
          </cell>
          <cell r="M2748" t="str">
            <v>slope medium piscivore</v>
          </cell>
          <cell r="N2748" t="str">
            <v>Demersal piscivore medium (30-100cm)</v>
          </cell>
          <cell r="O2748" t="str">
            <v>Deep demersal piscivore large</v>
          </cell>
          <cell r="P2748" t="str">
            <v>FDD</v>
          </cell>
        </row>
        <row r="2749">
          <cell r="C2749" t="str">
            <v>Pterygotrigla picta</v>
          </cell>
          <cell r="D2749" t="str">
            <v>Pisces</v>
          </cell>
          <cell r="E2749" t="str">
            <v>Triglidae</v>
          </cell>
          <cell r="F2749">
            <v>37287072</v>
          </cell>
          <cell r="G2749" t="str">
            <v>PiscesTriglidae</v>
          </cell>
          <cell r="K2749" t="str">
            <v>slope medium predator</v>
          </cell>
          <cell r="L2749" t="str">
            <v>slope medium predator</v>
          </cell>
          <cell r="M2749" t="str">
            <v>slope medium piscivore</v>
          </cell>
          <cell r="N2749" t="str">
            <v>Demersal piscivore medium (30-100cm)</v>
          </cell>
          <cell r="O2749" t="str">
            <v>Deep demersal piscivore large</v>
          </cell>
          <cell r="P2749" t="str">
            <v>FDD</v>
          </cell>
        </row>
        <row r="2750">
          <cell r="C2750" t="str">
            <v>Pterygotrigla polyommata</v>
          </cell>
          <cell r="D2750" t="str">
            <v>Pisces</v>
          </cell>
          <cell r="E2750" t="str">
            <v>Triglidae</v>
          </cell>
          <cell r="F2750">
            <v>37287072</v>
          </cell>
          <cell r="G2750" t="str">
            <v>PiscesTriglidae</v>
          </cell>
          <cell r="K2750" t="str">
            <v>shelf medium predator</v>
          </cell>
          <cell r="L2750" t="str">
            <v>shelf medium predator</v>
          </cell>
          <cell r="M2750" t="str">
            <v>shelf piscivore medium</v>
          </cell>
          <cell r="N2750" t="str">
            <v>Demersal piscivore medium (30-100cm)</v>
          </cell>
          <cell r="O2750" t="str">
            <v>Shelf demersal piscivore large</v>
          </cell>
          <cell r="P2750" t="str">
            <v>FVS</v>
          </cell>
        </row>
        <row r="2751">
          <cell r="C2751" t="str">
            <v>grooved and roundsnouted grunard (L.modesta and mulhalli)</v>
          </cell>
          <cell r="D2751" t="str">
            <v>Pisces</v>
          </cell>
          <cell r="E2751" t="str">
            <v>Triglidae</v>
          </cell>
          <cell r="F2751">
            <v>37287072</v>
          </cell>
          <cell r="G2751" t="str">
            <v>PiscesTriglidae</v>
          </cell>
          <cell r="K2751" t="str">
            <v>shelf small invertebrate feeder</v>
          </cell>
          <cell r="L2751" t="str">
            <v>shelf small invertebrate feeder</v>
          </cell>
          <cell r="M2751" t="str">
            <v xml:space="preserve">shelf invertebrate feeder small </v>
          </cell>
          <cell r="N2751" t="str">
            <v>Demersal invertebrate feeder small (&lt;30cm)</v>
          </cell>
          <cell r="O2751" t="str">
            <v>Shelf demersal invertivores small</v>
          </cell>
          <cell r="P2751" t="str">
            <v>FDS</v>
          </cell>
        </row>
        <row r="2752">
          <cell r="C2752" t="str">
            <v>Lepidotrigla modesta</v>
          </cell>
          <cell r="D2752" t="str">
            <v>Pisces</v>
          </cell>
          <cell r="E2752" t="str">
            <v>Triglidae</v>
          </cell>
          <cell r="F2752">
            <v>37287072</v>
          </cell>
          <cell r="G2752" t="str">
            <v>PiscesTriglidae</v>
          </cell>
          <cell r="H2752" t="str">
            <v>benthic fish</v>
          </cell>
          <cell r="I2752" t="str">
            <v>small omnivore</v>
          </cell>
          <cell r="J2752" t="str">
            <v>small omnivore</v>
          </cell>
          <cell r="K2752" t="str">
            <v>shelf small invertebrate feeder</v>
          </cell>
          <cell r="L2752" t="str">
            <v>shelf small invertebrate feeder</v>
          </cell>
          <cell r="M2752" t="str">
            <v xml:space="preserve">shelf invertebrate feeder small </v>
          </cell>
          <cell r="N2752" t="str">
            <v>Demersal invertebrate feeder small (&lt;30cm)</v>
          </cell>
          <cell r="O2752" t="str">
            <v>Shelf demersal invertivores small</v>
          </cell>
          <cell r="P2752" t="str">
            <v>FDS</v>
          </cell>
        </row>
        <row r="2753">
          <cell r="C2753" t="str">
            <v>Lepidotrigla mulhalli</v>
          </cell>
          <cell r="D2753" t="str">
            <v>Pisces</v>
          </cell>
          <cell r="E2753" t="str">
            <v>Triglidae</v>
          </cell>
          <cell r="F2753">
            <v>37287072</v>
          </cell>
          <cell r="G2753" t="str">
            <v>PiscesTriglidae</v>
          </cell>
          <cell r="H2753" t="str">
            <v>benthic fish</v>
          </cell>
          <cell r="I2753" t="str">
            <v>small omnivore</v>
          </cell>
          <cell r="J2753" t="str">
            <v>small omnivore</v>
          </cell>
          <cell r="K2753" t="str">
            <v>shelf small invertebrate feeder</v>
          </cell>
          <cell r="L2753" t="str">
            <v>shelf small invertebrate feeder</v>
          </cell>
          <cell r="M2753" t="str">
            <v xml:space="preserve">shelf invertebrate feeder small </v>
          </cell>
          <cell r="N2753" t="str">
            <v>Demersal invertebrate feeder small (&lt;30cm)</v>
          </cell>
          <cell r="O2753" t="str">
            <v>Shelf demersal invertivores small</v>
          </cell>
          <cell r="P2753" t="str">
            <v>FDS</v>
          </cell>
        </row>
        <row r="2754">
          <cell r="C2754" t="str">
            <v>Lepidotrigla argus</v>
          </cell>
          <cell r="D2754" t="str">
            <v>Pisces</v>
          </cell>
          <cell r="E2754" t="str">
            <v>Triglidae</v>
          </cell>
          <cell r="F2754">
            <v>37287072</v>
          </cell>
          <cell r="G2754" t="str">
            <v>PiscesTriglidae</v>
          </cell>
          <cell r="H2754" t="str">
            <v>benthic fish</v>
          </cell>
          <cell r="I2754" t="str">
            <v>small omnivore</v>
          </cell>
          <cell r="J2754" t="str">
            <v>small omnivore</v>
          </cell>
          <cell r="K2754" t="str">
            <v>shelf small invertebrate feeder</v>
          </cell>
          <cell r="L2754" t="str">
            <v>shelf small invertebrate feeder</v>
          </cell>
          <cell r="M2754" t="str">
            <v xml:space="preserve">shelf invertebrate feeder small </v>
          </cell>
          <cell r="N2754" t="str">
            <v>Demersal invertebrate feeder small (&lt;30cm)</v>
          </cell>
          <cell r="O2754" t="str">
            <v>Shelf demersal invertivores small</v>
          </cell>
          <cell r="P2754" t="str">
            <v>FDS</v>
          </cell>
        </row>
        <row r="2755">
          <cell r="C2755" t="str">
            <v>Satyrichthys moluccense</v>
          </cell>
          <cell r="D2755" t="str">
            <v>Pisces</v>
          </cell>
          <cell r="E2755" t="str">
            <v>Scorpaenidae</v>
          </cell>
          <cell r="F2755">
            <v>37287072</v>
          </cell>
          <cell r="G2755" t="str">
            <v>PiscesScorpaenidae</v>
          </cell>
          <cell r="H2755" t="str">
            <v>benthic fish</v>
          </cell>
          <cell r="I2755" t="str">
            <v>small omnivore</v>
          </cell>
          <cell r="J2755" t="str">
            <v>small omnivore</v>
          </cell>
          <cell r="K2755" t="str">
            <v>shelf medium predator</v>
          </cell>
          <cell r="L2755" t="str">
            <v>shelf medium predator</v>
          </cell>
          <cell r="M2755" t="str">
            <v>shelf piscivore medium</v>
          </cell>
          <cell r="N2755" t="str">
            <v>Demersal piscivore medium (30-100cm)</v>
          </cell>
          <cell r="O2755" t="str">
            <v>Shelf demersal piscivore large</v>
          </cell>
          <cell r="P2755" t="str">
            <v>FVS</v>
          </cell>
        </row>
        <row r="2756">
          <cell r="C2756" t="str">
            <v>Lepidotrigla grandis</v>
          </cell>
          <cell r="D2756" t="str">
            <v>Pisces</v>
          </cell>
          <cell r="E2756" t="str">
            <v>Scorpaenidae</v>
          </cell>
          <cell r="F2756">
            <v>37287072</v>
          </cell>
          <cell r="G2756" t="str">
            <v>PiscesScorpaenidae</v>
          </cell>
          <cell r="K2756" t="str">
            <v>slope small invertebrate feeder</v>
          </cell>
          <cell r="L2756" t="str">
            <v>slope small invertebrate feeder</v>
          </cell>
          <cell r="M2756" t="str">
            <v>slope small invertebrate feeder</v>
          </cell>
          <cell r="N2756" t="str">
            <v>Demersal invertebrate feeder small (&lt;30cm)</v>
          </cell>
          <cell r="O2756" t="str">
            <v>Deep demersal invertivore small</v>
          </cell>
          <cell r="P2756" t="str">
            <v>FDD</v>
          </cell>
        </row>
        <row r="2757">
          <cell r="C2757" t="str">
            <v>Lepidotrigla spinosa</v>
          </cell>
          <cell r="D2757" t="str">
            <v>Pisces</v>
          </cell>
          <cell r="E2757" t="str">
            <v>Scorpaenidae</v>
          </cell>
          <cell r="F2757">
            <v>37287072</v>
          </cell>
          <cell r="G2757" t="str">
            <v>PiscesScorpaenidae</v>
          </cell>
          <cell r="K2757" t="str">
            <v>slope small invertebrate feeder</v>
          </cell>
          <cell r="L2757" t="str">
            <v>slope small invertebrate feeder</v>
          </cell>
          <cell r="M2757" t="str">
            <v>slope small invertebrate feeder</v>
          </cell>
          <cell r="N2757" t="str">
            <v>Demersal invertebrate feeder small (&lt;30cm)</v>
          </cell>
          <cell r="O2757" t="str">
            <v>Shef demersal invertivore small</v>
          </cell>
          <cell r="P2757" t="str">
            <v>FDS</v>
          </cell>
        </row>
        <row r="2758">
          <cell r="C2758" t="str">
            <v>Satyrichthys lingi</v>
          </cell>
          <cell r="D2758" t="str">
            <v>Pisces</v>
          </cell>
          <cell r="E2758" t="str">
            <v>Scorpaenidae</v>
          </cell>
          <cell r="F2758">
            <v>37287072</v>
          </cell>
          <cell r="G2758" t="str">
            <v>PiscesScorpaenidae</v>
          </cell>
          <cell r="K2758" t="str">
            <v>shelf medium predator</v>
          </cell>
          <cell r="L2758" t="str">
            <v>shelf medium predator</v>
          </cell>
          <cell r="M2758" t="str">
            <v>shelf piscivore medium</v>
          </cell>
          <cell r="N2758" t="str">
            <v>Demersal piscivore medium (30-100cm)</v>
          </cell>
          <cell r="O2758" t="str">
            <v>Shef demersal invertivore small</v>
          </cell>
          <cell r="P2758" t="str">
            <v>FDS</v>
          </cell>
        </row>
        <row r="2759">
          <cell r="C2759" t="str">
            <v>Lepidotrigla sp [of Gomon et al 2008]</v>
          </cell>
          <cell r="D2759" t="str">
            <v>Pisces</v>
          </cell>
          <cell r="E2759" t="str">
            <v>Scorpaenidae</v>
          </cell>
          <cell r="F2759">
            <v>37287072</v>
          </cell>
          <cell r="G2759" t="str">
            <v>PiscesScorpaenidae</v>
          </cell>
          <cell r="K2759" t="str">
            <v>shelf medium predator</v>
          </cell>
          <cell r="L2759" t="str">
            <v>shelf medium predator</v>
          </cell>
          <cell r="M2759" t="str">
            <v>shelf piscivore medium</v>
          </cell>
          <cell r="N2759" t="str">
            <v>Demersal piscivore medium (30-100cm)</v>
          </cell>
          <cell r="O2759" t="str">
            <v>Deep demersal invertivore small</v>
          </cell>
          <cell r="P2759" t="str">
            <v>FDD</v>
          </cell>
        </row>
        <row r="2760">
          <cell r="C2760" t="str">
            <v>Triglidae</v>
          </cell>
          <cell r="D2760" t="str">
            <v>Pisces</v>
          </cell>
          <cell r="E2760" t="str">
            <v>Triglidae</v>
          </cell>
          <cell r="K2760" t="str">
            <v>shelf medium predator</v>
          </cell>
          <cell r="L2760" t="str">
            <v>shelf medium predator</v>
          </cell>
          <cell r="M2760" t="str">
            <v>shelf piscivore medium</v>
          </cell>
          <cell r="N2760" t="str">
            <v>Demersal piscivore medium (30-100cm)</v>
          </cell>
          <cell r="O2760" t="str">
            <v>Deep demersal invertivore small</v>
          </cell>
          <cell r="P2760" t="str">
            <v>FDD</v>
          </cell>
        </row>
        <row r="2761">
          <cell r="C2761" t="str">
            <v>Triglidae - undifferentiated</v>
          </cell>
          <cell r="D2761" t="str">
            <v>Pisces</v>
          </cell>
          <cell r="E2761" t="str">
            <v>Triglidae</v>
          </cell>
          <cell r="F2761">
            <v>37287072</v>
          </cell>
          <cell r="K2761" t="str">
            <v>shelf medium predator</v>
          </cell>
          <cell r="L2761" t="str">
            <v>shelf medium predator</v>
          </cell>
          <cell r="M2761" t="str">
            <v>shelf piscivore medium</v>
          </cell>
          <cell r="N2761" t="str">
            <v>Demersal piscivore medium (30-100cm)</v>
          </cell>
          <cell r="O2761" t="str">
            <v>Shelf demersal piscivore small</v>
          </cell>
          <cell r="P2761" t="str">
            <v>FVS</v>
          </cell>
        </row>
        <row r="2762">
          <cell r="C2762" t="str">
            <v>Lepidotrigla spp.</v>
          </cell>
          <cell r="D2762" t="str">
            <v>Pisces</v>
          </cell>
          <cell r="E2762" t="str">
            <v>Triglidae</v>
          </cell>
          <cell r="G2762" t="str">
            <v>PiscesTriglidae</v>
          </cell>
          <cell r="H2762" t="str">
            <v>benthic fish</v>
          </cell>
          <cell r="I2762" t="str">
            <v>small omnivore</v>
          </cell>
          <cell r="J2762" t="str">
            <v>small omnivore</v>
          </cell>
          <cell r="K2762" t="str">
            <v>shelf small invertebrate feeder</v>
          </cell>
          <cell r="L2762" t="str">
            <v>shelf small invertebrate feeder</v>
          </cell>
          <cell r="M2762" t="str">
            <v xml:space="preserve">shelf invertebrate feeder small </v>
          </cell>
          <cell r="N2762" t="str">
            <v>Demersal invertebrate feeder small (&lt;30cm)</v>
          </cell>
          <cell r="O2762" t="str">
            <v>Shelf demersal piscivore small</v>
          </cell>
          <cell r="P2762" t="str">
            <v>FVS</v>
          </cell>
        </row>
        <row r="2763">
          <cell r="C2763" t="str">
            <v>Pterygotrigla spp.</v>
          </cell>
          <cell r="D2763" t="str">
            <v>Pisces</v>
          </cell>
          <cell r="E2763" t="str">
            <v>Triglidae</v>
          </cell>
          <cell r="F2763">
            <v>37287072</v>
          </cell>
          <cell r="G2763" t="str">
            <v>PiscesTriglidae</v>
          </cell>
          <cell r="H2763" t="str">
            <v>benthic fish</v>
          </cell>
          <cell r="I2763" t="str">
            <v>small omnivore</v>
          </cell>
          <cell r="J2763" t="str">
            <v>small omnivore</v>
          </cell>
          <cell r="K2763" t="str">
            <v>shelf small invertebrate feeder</v>
          </cell>
          <cell r="L2763" t="str">
            <v>shelf small invertebrate feeder</v>
          </cell>
          <cell r="M2763" t="str">
            <v xml:space="preserve">shelf invertebrate feeder small </v>
          </cell>
          <cell r="N2763">
            <v>283.2</v>
          </cell>
          <cell r="O2763" t="str">
            <v>Deep demersal piscivore large</v>
          </cell>
          <cell r="P2763" t="str">
            <v>FDD</v>
          </cell>
        </row>
        <row r="2764">
          <cell r="C2764" t="str">
            <v>Gnathanacanthus goetzeei</v>
          </cell>
          <cell r="N2764">
            <v>283.2</v>
          </cell>
          <cell r="O2764" t="str">
            <v>Shelf demersal invertivore large</v>
          </cell>
          <cell r="P2764" t="str">
            <v>FDS</v>
          </cell>
        </row>
        <row r="2765">
          <cell r="C2765" t="str">
            <v>Neoplatycephalus sp.</v>
          </cell>
          <cell r="D2765" t="str">
            <v>Pisces</v>
          </cell>
          <cell r="E2765" t="str">
            <v>Platycephalidae</v>
          </cell>
          <cell r="G2765" t="str">
            <v>PiscesPlatycephalidae</v>
          </cell>
          <cell r="H2765" t="str">
            <v>benthic fish</v>
          </cell>
          <cell r="I2765" t="str">
            <v>large piscivore</v>
          </cell>
          <cell r="J2765" t="str">
            <v>large piscivore</v>
          </cell>
          <cell r="K2765" t="str">
            <v>shelf medium predator</v>
          </cell>
          <cell r="L2765" t="str">
            <v>shelf medium predator</v>
          </cell>
          <cell r="M2765" t="str">
            <v>shelf piscivore medium</v>
          </cell>
          <cell r="N2765" t="str">
            <v>Demersal piscivore medium (30-100cm)</v>
          </cell>
          <cell r="O2765" t="str">
            <v>Shelf demersal invertivore large</v>
          </cell>
          <cell r="P2765" t="str">
            <v>FDS</v>
          </cell>
        </row>
        <row r="2766">
          <cell r="C2766" t="str">
            <v>Platycephalus sp. 1</v>
          </cell>
          <cell r="D2766" t="str">
            <v>Pisces</v>
          </cell>
          <cell r="E2766" t="str">
            <v>Platycephalidae</v>
          </cell>
          <cell r="F2766">
            <v>283.199951171875</v>
          </cell>
          <cell r="G2766" t="str">
            <v>PiscesPlatycephalidae</v>
          </cell>
          <cell r="H2766" t="str">
            <v>benthic fish</v>
          </cell>
          <cell r="I2766" t="str">
            <v>large piscivore</v>
          </cell>
          <cell r="J2766" t="str">
            <v>large piscivore</v>
          </cell>
          <cell r="K2766" t="str">
            <v>shelf medium predator</v>
          </cell>
          <cell r="L2766" t="str">
            <v>flathead</v>
          </cell>
          <cell r="M2766" t="str">
            <v>shelf piscivore medium</v>
          </cell>
          <cell r="N2766" t="str">
            <v>Demersal piscivore medium (30-100cm)</v>
          </cell>
          <cell r="O2766" t="str">
            <v>Shelf demersal piscivore large</v>
          </cell>
          <cell r="P2766" t="str">
            <v>FVS</v>
          </cell>
        </row>
        <row r="2767">
          <cell r="C2767" t="str">
            <v>Platycephalus richardsoni</v>
          </cell>
          <cell r="D2767" t="str">
            <v>Pisces</v>
          </cell>
          <cell r="E2767" t="str">
            <v>Platycephalidae</v>
          </cell>
          <cell r="F2767">
            <v>283.199951171875</v>
          </cell>
          <cell r="G2767" t="str">
            <v>PiscesPlatycephalidae</v>
          </cell>
          <cell r="H2767" t="str">
            <v>benthic fish</v>
          </cell>
          <cell r="I2767" t="str">
            <v>large piscivore</v>
          </cell>
          <cell r="J2767" t="str">
            <v>large piscivore</v>
          </cell>
          <cell r="K2767" t="str">
            <v>flathead</v>
          </cell>
          <cell r="L2767" t="str">
            <v>flathead</v>
          </cell>
          <cell r="M2767" t="str">
            <v>shelf piscivore medium</v>
          </cell>
          <cell r="N2767" t="str">
            <v>Demersal piscivore medium (30-100cm)</v>
          </cell>
          <cell r="O2767" t="str">
            <v>Shelf demersal piscivore large</v>
          </cell>
          <cell r="P2767" t="str">
            <v>FVS</v>
          </cell>
        </row>
        <row r="2768">
          <cell r="C2768" t="str">
            <v xml:space="preserve">Platycephalus speculator </v>
          </cell>
          <cell r="D2768" t="str">
            <v>Pisces</v>
          </cell>
          <cell r="E2768" t="str">
            <v>Platycephalidae</v>
          </cell>
          <cell r="F2768">
            <v>283.199951171875</v>
          </cell>
          <cell r="G2768" t="str">
            <v>PiscesPlatycephalidae</v>
          </cell>
          <cell r="K2768" t="str">
            <v>flathead</v>
          </cell>
          <cell r="L2768" t="str">
            <v>flathead</v>
          </cell>
          <cell r="M2768" t="str">
            <v>shelf piscivore medium</v>
          </cell>
          <cell r="N2768" t="str">
            <v>Demersal piscivore medium (30-100cm)</v>
          </cell>
          <cell r="O2768" t="str">
            <v>Shelf demersal piscivore large</v>
          </cell>
          <cell r="P2768" t="str">
            <v>FVS</v>
          </cell>
        </row>
        <row r="2769">
          <cell r="C2769" t="str">
            <v>Platycephalus conatus</v>
          </cell>
          <cell r="D2769" t="str">
            <v>Pisces</v>
          </cell>
          <cell r="E2769" t="str">
            <v>Platycephalidae</v>
          </cell>
          <cell r="F2769">
            <v>283.199951171875</v>
          </cell>
          <cell r="G2769" t="str">
            <v>PiscesPlatycephalidae</v>
          </cell>
          <cell r="K2769" t="str">
            <v>slope medium predator</v>
          </cell>
          <cell r="L2769" t="str">
            <v>slope medium predator</v>
          </cell>
          <cell r="M2769" t="str">
            <v>slope medium piscivore</v>
          </cell>
          <cell r="N2769" t="str">
            <v>Demersal piscivore medium (30-100cm)</v>
          </cell>
          <cell r="O2769" t="str">
            <v>Shelf demersal piscivore large</v>
          </cell>
          <cell r="P2769" t="str">
            <v>FVS</v>
          </cell>
        </row>
        <row r="2770">
          <cell r="C2770" t="str">
            <v>Platycephalus bassensis</v>
          </cell>
          <cell r="D2770" t="str">
            <v>Pisces</v>
          </cell>
          <cell r="E2770" t="str">
            <v>Platycephalidae</v>
          </cell>
          <cell r="F2770">
            <v>283.199951171875</v>
          </cell>
          <cell r="G2770" t="str">
            <v>PiscesPlatycephalidae</v>
          </cell>
          <cell r="K2770" t="str">
            <v>flathead</v>
          </cell>
          <cell r="L2770" t="str">
            <v>flathead</v>
          </cell>
          <cell r="M2770" t="str">
            <v>shelf piscivore medium</v>
          </cell>
          <cell r="N2770" t="str">
            <v>Demersal piscivore medium (30-100cm)</v>
          </cell>
          <cell r="O2770" t="str">
            <v>Shelf demersal piscivore large</v>
          </cell>
          <cell r="P2770" t="str">
            <v>FVS</v>
          </cell>
        </row>
        <row r="2771">
          <cell r="C2771" t="str">
            <v>Platycephalus fuscus</v>
          </cell>
          <cell r="D2771" t="str">
            <v>Pisces</v>
          </cell>
          <cell r="E2771" t="str">
            <v>Platycephalidae</v>
          </cell>
          <cell r="F2771">
            <v>283.199951171875</v>
          </cell>
          <cell r="G2771" t="str">
            <v>PiscesPlatycephalidae</v>
          </cell>
          <cell r="K2771" t="str">
            <v>flathead</v>
          </cell>
          <cell r="L2771" t="str">
            <v>flathead</v>
          </cell>
          <cell r="M2771" t="str">
            <v>shelf piscivore medium</v>
          </cell>
          <cell r="N2771" t="str">
            <v>Demersal piscivore medium (30-100cm)</v>
          </cell>
          <cell r="O2771" t="str">
            <v>Shelf demersal piscivore large</v>
          </cell>
          <cell r="P2771" t="str">
            <v>FVS</v>
          </cell>
        </row>
        <row r="2772">
          <cell r="C2772" t="str">
            <v>Platycephalus laevigatus</v>
          </cell>
          <cell r="D2772" t="str">
            <v>Pisces</v>
          </cell>
          <cell r="E2772" t="str">
            <v>Platycephalidae</v>
          </cell>
          <cell r="F2772">
            <v>283.199951171875</v>
          </cell>
          <cell r="G2772" t="str">
            <v>PiscesPlatycephalidae</v>
          </cell>
          <cell r="K2772" t="str">
            <v>shelf medium predator</v>
          </cell>
          <cell r="L2772" t="str">
            <v>flathead</v>
          </cell>
          <cell r="M2772" t="str">
            <v>shelf piscivore medium</v>
          </cell>
          <cell r="N2772" t="str">
            <v>Demersal piscivore medium (30-100cm)</v>
          </cell>
          <cell r="O2772" t="str">
            <v>Shelf demersal piscivore large</v>
          </cell>
          <cell r="P2772" t="str">
            <v>FVS</v>
          </cell>
        </row>
        <row r="2773">
          <cell r="C2773" t="str">
            <v>Platycephalus caeruleopunctatus</v>
          </cell>
          <cell r="D2773" t="str">
            <v>Pisces</v>
          </cell>
          <cell r="E2773" t="str">
            <v>Platycephalidae</v>
          </cell>
          <cell r="G2773" t="str">
            <v>PiscesPlatycephalidae</v>
          </cell>
          <cell r="K2773" t="str">
            <v>shelf medium predator</v>
          </cell>
          <cell r="L2773" t="str">
            <v>flathead</v>
          </cell>
          <cell r="M2773" t="str">
            <v>shelf piscivore medium</v>
          </cell>
          <cell r="N2773" t="str">
            <v>Demersal piscivore medium (30-100cm)</v>
          </cell>
          <cell r="O2773" t="str">
            <v>Shelf demersal piscivore large</v>
          </cell>
          <cell r="P2773" t="str">
            <v>FVS</v>
          </cell>
        </row>
        <row r="2774">
          <cell r="C2774" t="str">
            <v>Platycephalus arenarius</v>
          </cell>
          <cell r="D2774" t="str">
            <v>Pisces</v>
          </cell>
          <cell r="E2774" t="str">
            <v>Platycephalidae</v>
          </cell>
          <cell r="F2774">
            <v>283.199951171875</v>
          </cell>
          <cell r="G2774" t="str">
            <v>PiscesPlatycephalidae</v>
          </cell>
          <cell r="K2774" t="str">
            <v>shelf medium predator</v>
          </cell>
          <cell r="L2774" t="str">
            <v>flathead</v>
          </cell>
          <cell r="M2774" t="str">
            <v>shelf piscivore medium</v>
          </cell>
          <cell r="N2774" t="str">
            <v>Demersal piscivore medium (30-100cm)</v>
          </cell>
          <cell r="O2774" t="str">
            <v>Shelf demersal piscivore large</v>
          </cell>
          <cell r="P2774" t="str">
            <v>FVS</v>
          </cell>
        </row>
        <row r="2775">
          <cell r="C2775" t="str">
            <v>Neoplatycephalus aurimaculatus</v>
          </cell>
          <cell r="D2775" t="str">
            <v>Pisces</v>
          </cell>
          <cell r="E2775" t="str">
            <v>Platycephalidae</v>
          </cell>
          <cell r="F2775">
            <v>283.199951171875</v>
          </cell>
          <cell r="G2775" t="str">
            <v>PiscesPlatycephalidae</v>
          </cell>
          <cell r="H2775" t="str">
            <v>benthic fish</v>
          </cell>
          <cell r="I2775" t="str">
            <v>large piscivore</v>
          </cell>
          <cell r="J2775" t="str">
            <v>large piscivore</v>
          </cell>
          <cell r="K2775" t="str">
            <v>shelf medium predator</v>
          </cell>
          <cell r="L2775" t="str">
            <v>flathead</v>
          </cell>
          <cell r="M2775" t="str">
            <v>shelf piscivore medium</v>
          </cell>
          <cell r="N2775" t="str">
            <v>Demersal piscivore medium (30-100cm)</v>
          </cell>
          <cell r="O2775" t="str">
            <v>Shelf demersal piscivore large</v>
          </cell>
          <cell r="P2775" t="str">
            <v>FVS</v>
          </cell>
        </row>
        <row r="2776">
          <cell r="C2776" t="str">
            <v>Platycephalus longispinis</v>
          </cell>
          <cell r="D2776" t="str">
            <v>Pisces</v>
          </cell>
          <cell r="E2776" t="str">
            <v>Platycephalidae</v>
          </cell>
          <cell r="F2776">
            <v>283.199951171875</v>
          </cell>
          <cell r="G2776" t="str">
            <v>PiscesPlatycephalidae</v>
          </cell>
          <cell r="H2776" t="str">
            <v>benthic fish</v>
          </cell>
          <cell r="I2776" t="str">
            <v>large piscivore</v>
          </cell>
          <cell r="J2776" t="str">
            <v>large piscivore</v>
          </cell>
          <cell r="K2776" t="str">
            <v>shelf medium predator</v>
          </cell>
          <cell r="L2776" t="str">
            <v>flathead</v>
          </cell>
          <cell r="M2776" t="str">
            <v>shelf piscivore medium</v>
          </cell>
          <cell r="N2776" t="str">
            <v>Demersal piscivore medium (30-100cm)</v>
          </cell>
          <cell r="O2776" t="str">
            <v>Shelf demersal piscivore large</v>
          </cell>
          <cell r="P2776" t="str">
            <v>FVS</v>
          </cell>
        </row>
        <row r="2777">
          <cell r="C2777" t="str">
            <v>Platycephalus speculator</v>
          </cell>
          <cell r="D2777" t="str">
            <v>Pisces</v>
          </cell>
          <cell r="E2777" t="str">
            <v>Platycephalidae</v>
          </cell>
          <cell r="F2777">
            <v>283.199951171875</v>
          </cell>
          <cell r="G2777" t="str">
            <v>PiscesPlatycephalidae</v>
          </cell>
          <cell r="K2777" t="str">
            <v>shelf medium predator</v>
          </cell>
          <cell r="L2777" t="str">
            <v>flathead</v>
          </cell>
          <cell r="M2777" t="str">
            <v>shelf piscivore medium</v>
          </cell>
          <cell r="N2777" t="str">
            <v>Demersal piscivore medium (30-100cm)</v>
          </cell>
          <cell r="O2777" t="str">
            <v>Shelf demersal piscivore large</v>
          </cell>
          <cell r="P2777" t="str">
            <v>FVS</v>
          </cell>
        </row>
        <row r="2778">
          <cell r="C2778" t="str">
            <v>Platycephalus marmoratus</v>
          </cell>
          <cell r="D2778" t="str">
            <v>Pisces</v>
          </cell>
          <cell r="E2778" t="str">
            <v>Platycephalidae</v>
          </cell>
          <cell r="F2778">
            <v>283.199951171875</v>
          </cell>
          <cell r="G2778" t="str">
            <v>PiscesPlatycephalidae</v>
          </cell>
          <cell r="K2778" t="str">
            <v>shelf medium predator</v>
          </cell>
          <cell r="L2778" t="str">
            <v>flathead</v>
          </cell>
          <cell r="M2778" t="str">
            <v>shelf piscivore medium</v>
          </cell>
          <cell r="N2778" t="str">
            <v>Demersal piscivore medium (30-100cm)</v>
          </cell>
          <cell r="O2778" t="str">
            <v>Shelf demersal piscivore large</v>
          </cell>
          <cell r="P2778" t="str">
            <v>FVS</v>
          </cell>
        </row>
        <row r="2779">
          <cell r="C2779" t="str">
            <v>Platycephalus aurimaculatus &amp; Platycephalus richardsoni</v>
          </cell>
          <cell r="D2779" t="str">
            <v>Pisces</v>
          </cell>
          <cell r="E2779" t="str">
            <v>Platycephalidae</v>
          </cell>
          <cell r="F2779">
            <v>283.199951171875</v>
          </cell>
          <cell r="G2779" t="str">
            <v>PiscesPlatycephalidae</v>
          </cell>
          <cell r="K2779" t="str">
            <v>shelf medium predator</v>
          </cell>
          <cell r="L2779" t="str">
            <v>flathead</v>
          </cell>
          <cell r="M2779" t="str">
            <v>shelf piscivore medium</v>
          </cell>
          <cell r="N2779" t="str">
            <v>Demersal piscivore medium (30-100cm)</v>
          </cell>
          <cell r="O2779" t="str">
            <v>Shelf demersal piscivore large</v>
          </cell>
          <cell r="P2779" t="str">
            <v>FVS</v>
          </cell>
        </row>
        <row r="2780">
          <cell r="C2780" t="str">
            <v>mixed flathead</v>
          </cell>
          <cell r="D2780" t="str">
            <v>Pisces</v>
          </cell>
          <cell r="E2780" t="str">
            <v>Platycephalidae</v>
          </cell>
          <cell r="G2780" t="str">
            <v/>
          </cell>
          <cell r="K2780" t="str">
            <v>flathead</v>
          </cell>
          <cell r="L2780" t="str">
            <v>flathead</v>
          </cell>
          <cell r="M2780" t="str">
            <v>shelf piscivore medium</v>
          </cell>
          <cell r="N2780" t="str">
            <v>Demersal piscivore medium (30-100cm)</v>
          </cell>
          <cell r="O2780" t="str">
            <v>Shelf demersal piscivore large</v>
          </cell>
          <cell r="P2780" t="str">
            <v>FVS</v>
          </cell>
        </row>
        <row r="2781">
          <cell r="C2781" t="str">
            <v>Platycephalus spp</v>
          </cell>
          <cell r="D2781">
            <v>283.199951171875</v>
          </cell>
          <cell r="E2781">
            <v>283.199951171875</v>
          </cell>
          <cell r="F2781">
            <v>283.199951171875</v>
          </cell>
          <cell r="G2781" t="str">
            <v/>
          </cell>
          <cell r="K2781" t="str">
            <v>flathead</v>
          </cell>
          <cell r="L2781" t="str">
            <v>flathead</v>
          </cell>
          <cell r="M2781" t="str">
            <v>shelf piscivore medium</v>
          </cell>
          <cell r="N2781" t="str">
            <v>Demersal piscivore medium (30-100cm)</v>
          </cell>
          <cell r="O2781" t="str">
            <v>Shelf demersal piscivore large</v>
          </cell>
          <cell r="P2781" t="str">
            <v>FVS</v>
          </cell>
        </row>
        <row r="2782">
          <cell r="C2782" t="str">
            <v>Hoplichthyidae - undifferentiated</v>
          </cell>
          <cell r="D2782">
            <v>283.199951171875</v>
          </cell>
          <cell r="E2782">
            <v>283.199951171875</v>
          </cell>
          <cell r="F2782">
            <v>283.199951171875</v>
          </cell>
          <cell r="O2782" t="str">
            <v>Deep demersal piscivore large</v>
          </cell>
          <cell r="P2782" t="str">
            <v>FDD</v>
          </cell>
        </row>
        <row r="2783">
          <cell r="C2783" t="str">
            <v>Hoplichthys haswelli</v>
          </cell>
          <cell r="D2783" t="str">
            <v>Pisces</v>
          </cell>
          <cell r="E2783" t="str">
            <v>Hoplichthyidae</v>
          </cell>
          <cell r="G2783" t="str">
            <v>PiscesHoplichthyidae</v>
          </cell>
          <cell r="H2783" t="str">
            <v>benthopelagic fish</v>
          </cell>
          <cell r="I2783" t="str">
            <v>large piscivore</v>
          </cell>
          <cell r="J2783" t="str">
            <v>large piscivore</v>
          </cell>
          <cell r="K2783" t="str">
            <v>slope medium predator</v>
          </cell>
          <cell r="L2783" t="str">
            <v>slope medium predator</v>
          </cell>
          <cell r="M2783" t="str">
            <v>slope medium piscivore</v>
          </cell>
          <cell r="N2783" t="str">
            <v>Demersal piscivore medium (30-100cm)</v>
          </cell>
          <cell r="O2783" t="str">
            <v>Deep demersal piscivore large</v>
          </cell>
          <cell r="P2783" t="str">
            <v>FDD</v>
          </cell>
        </row>
        <row r="2784">
          <cell r="C2784" t="str">
            <v>Hoplichthys spp.</v>
          </cell>
          <cell r="D2784" t="str">
            <v>Pisces</v>
          </cell>
          <cell r="E2784" t="str">
            <v>Hoplichthyidae</v>
          </cell>
          <cell r="F2784">
            <v>283.199951171875</v>
          </cell>
          <cell r="G2784" t="str">
            <v>PiscesHoplichthyidae</v>
          </cell>
          <cell r="H2784" t="str">
            <v>benthopelagic fish</v>
          </cell>
          <cell r="I2784" t="str">
            <v>large piscivore</v>
          </cell>
          <cell r="J2784" t="str">
            <v>large piscivore</v>
          </cell>
          <cell r="K2784" t="str">
            <v>slope medium predator</v>
          </cell>
          <cell r="L2784" t="str">
            <v>slope medium predator</v>
          </cell>
          <cell r="M2784" t="str">
            <v>slope medium piscivore</v>
          </cell>
          <cell r="N2784" t="str">
            <v>Demersal piscivore medium (30-100cm)</v>
          </cell>
          <cell r="O2784" t="str">
            <v>Deep demersal piscivore large</v>
          </cell>
          <cell r="P2784" t="str">
            <v>FDD</v>
          </cell>
        </row>
        <row r="2785">
          <cell r="C2785" t="str">
            <v>Antipodocottus elegans</v>
          </cell>
          <cell r="N2785" t="str">
            <v>Demersal invertebrate feeder small (&lt;30cm)</v>
          </cell>
          <cell r="O2785" t="str">
            <v>Deep demersal invertivore small</v>
          </cell>
          <cell r="P2785" t="str">
            <v>FDD</v>
          </cell>
        </row>
        <row r="2786">
          <cell r="C2786" t="str">
            <v>Psychrolutes marcidus</v>
          </cell>
          <cell r="D2786" t="str">
            <v>Pisces</v>
          </cell>
          <cell r="E2786" t="str">
            <v>Psychrolutidae</v>
          </cell>
          <cell r="G2786" t="str">
            <v>PiscesPsychrolutidae</v>
          </cell>
          <cell r="K2786" t="str">
            <v>slope small invertebrate feeder</v>
          </cell>
          <cell r="L2786" t="str">
            <v>slope small invertebrate feeder</v>
          </cell>
          <cell r="M2786" t="str">
            <v>slope small invertebrate feeder</v>
          </cell>
          <cell r="N2786" t="str">
            <v>Demersal invertebrate feeder small (&lt;30cm)</v>
          </cell>
          <cell r="O2786" t="str">
            <v>Deep demersal invertivore small</v>
          </cell>
          <cell r="P2786" t="str">
            <v>FDD</v>
          </cell>
        </row>
        <row r="2787">
          <cell r="C2787" t="str">
            <v>Pegasus lancifer</v>
          </cell>
          <cell r="D2787" t="str">
            <v>Pisces</v>
          </cell>
          <cell r="E2787" t="str">
            <v>Pegasisae</v>
          </cell>
          <cell r="F2787">
            <v>283.199951171875</v>
          </cell>
          <cell r="G2787" t="str">
            <v>PiscesPegasisae</v>
          </cell>
          <cell r="K2787" t="str">
            <v>shelf small invertebrate feeder</v>
          </cell>
          <cell r="L2787" t="str">
            <v>shelf small invertebrate feeder</v>
          </cell>
          <cell r="M2787" t="str">
            <v xml:space="preserve">shelf invertebrate feeder small </v>
          </cell>
          <cell r="N2787" t="str">
            <v>Demersal invertebrate feeder small (&lt;30cm)</v>
          </cell>
          <cell r="O2787" t="str">
            <v>Shelf demersal invertivores small</v>
          </cell>
          <cell r="P2787" t="str">
            <v>FDS</v>
          </cell>
        </row>
        <row r="2788">
          <cell r="C2788" t="str">
            <v>Percichthyidae</v>
          </cell>
          <cell r="D2788" t="str">
            <v>Pisces</v>
          </cell>
          <cell r="E2788" t="str">
            <v>Percichthyidae</v>
          </cell>
          <cell r="F2788">
            <v>283.199951171875</v>
          </cell>
          <cell r="G2788" t="str">
            <v>PiscesPercichthyidae</v>
          </cell>
          <cell r="K2788" t="str">
            <v>shelf small invertebrate feeder</v>
          </cell>
          <cell r="L2788" t="str">
            <v>shelf small invertebrate feeder</v>
          </cell>
          <cell r="M2788" t="str">
            <v xml:space="preserve">shelf invertebrate feeder small </v>
          </cell>
          <cell r="N2788" t="str">
            <v>Demersal invertebrate feeder small (&lt;30cm)</v>
          </cell>
          <cell r="O2788" t="str">
            <v>Shelf demersal invertivores small</v>
          </cell>
          <cell r="P2788" t="str">
            <v>FDS</v>
          </cell>
        </row>
        <row r="2789">
          <cell r="C2789" t="str">
            <v>Polyprion spp</v>
          </cell>
          <cell r="D2789" t="str">
            <v>Pisces</v>
          </cell>
          <cell r="E2789" t="str">
            <v>Percichthyidae</v>
          </cell>
          <cell r="F2789">
            <v>283.199951171875</v>
          </cell>
          <cell r="G2789" t="str">
            <v>PiscesPercichthyidae</v>
          </cell>
          <cell r="K2789" t="str">
            <v>slope large predator</v>
          </cell>
          <cell r="L2789" t="str">
            <v>slope large predator</v>
          </cell>
          <cell r="M2789" t="str">
            <v>slope large piscivore</v>
          </cell>
          <cell r="N2789" t="str">
            <v>Demersal piscivore large (&gt;100cm)</v>
          </cell>
          <cell r="O2789" t="str">
            <v>Deep demersal piscivore large</v>
          </cell>
          <cell r="P2789" t="str">
            <v>FDD</v>
          </cell>
        </row>
        <row r="2790">
          <cell r="C2790" t="str">
            <v>Polyprion americanus</v>
          </cell>
          <cell r="D2790">
            <v>283.199951171875</v>
          </cell>
          <cell r="E2790">
            <v>283.199951171875</v>
          </cell>
          <cell r="F2790">
            <v>283.199951171875</v>
          </cell>
          <cell r="K2790" t="str">
            <v>slope large predator</v>
          </cell>
          <cell r="L2790" t="str">
            <v>slope large predator</v>
          </cell>
          <cell r="M2790" t="str">
            <v>slope large piscivore</v>
          </cell>
          <cell r="N2790" t="str">
            <v>Demersal piscivore large (&gt;100cm)</v>
          </cell>
          <cell r="O2790" t="str">
            <v>Deep demersal piscivore large</v>
          </cell>
          <cell r="P2790" t="str">
            <v>FDD</v>
          </cell>
        </row>
        <row r="2791">
          <cell r="C2791" t="str">
            <v>Serranidae spp</v>
          </cell>
          <cell r="D2791">
            <v>283.199951171875</v>
          </cell>
          <cell r="E2791">
            <v>283.199951171875</v>
          </cell>
          <cell r="F2791">
            <v>283.199951171875</v>
          </cell>
          <cell r="K2791" t="str">
            <v>shelf medium invertebrate feeder</v>
          </cell>
          <cell r="L2791" t="str">
            <v>shelf medium invertebrate feeder</v>
          </cell>
          <cell r="M2791" t="str">
            <v xml:space="preserve">shelf invertebrate feeder medium </v>
          </cell>
          <cell r="N2791" t="str">
            <v xml:space="preserve">Demersal invertebrate feeder medium (30-100cm) </v>
          </cell>
          <cell r="O2791" t="str">
            <v>Deep demersal piscivore large</v>
          </cell>
          <cell r="P2791" t="str">
            <v>FDD</v>
          </cell>
        </row>
        <row r="2792">
          <cell r="C2792" t="str">
            <v>Lepidoperca pulchella</v>
          </cell>
          <cell r="D2792" t="str">
            <v>Pisces</v>
          </cell>
          <cell r="E2792" t="str">
            <v>Percichthyidae</v>
          </cell>
          <cell r="F2792">
            <v>283.199951171875</v>
          </cell>
          <cell r="G2792" t="str">
            <v>PiscesPercichthyidae</v>
          </cell>
          <cell r="H2792" t="str">
            <v>benthopelagic fish</v>
          </cell>
          <cell r="I2792" t="str">
            <v>small piscivore</v>
          </cell>
          <cell r="J2792" t="str">
            <v>small piscivore</v>
          </cell>
          <cell r="K2792" t="str">
            <v>shelf medium invertebrate feeder</v>
          </cell>
          <cell r="L2792" t="str">
            <v>shelf medium invertebrate feeder</v>
          </cell>
          <cell r="M2792" t="str">
            <v xml:space="preserve">shelf invertebrate feeder medium </v>
          </cell>
          <cell r="N2792" t="str">
            <v xml:space="preserve">Demersal invertebrate feeder medium (30-100cm) </v>
          </cell>
          <cell r="O2792" t="str">
            <v>Shelf demersal invertivores large</v>
          </cell>
          <cell r="P2792" t="str">
            <v>FDS</v>
          </cell>
        </row>
        <row r="2793">
          <cell r="C2793" t="str">
            <v>Caesioperca lepidoptera</v>
          </cell>
          <cell r="D2793" t="str">
            <v>Pisces</v>
          </cell>
          <cell r="E2793" t="str">
            <v>Percichthyidae</v>
          </cell>
          <cell r="F2793">
            <v>283.199951171875</v>
          </cell>
          <cell r="G2793" t="str">
            <v>PiscesPercichthyidae</v>
          </cell>
          <cell r="H2793" t="str">
            <v>benthopelagic fish</v>
          </cell>
          <cell r="I2793" t="str">
            <v>large omnivore</v>
          </cell>
          <cell r="J2793" t="str">
            <v>large omnivore</v>
          </cell>
          <cell r="K2793" t="str">
            <v>shelf small invertebrate feeder</v>
          </cell>
          <cell r="L2793" t="str">
            <v>shelf small invertebrate feeder</v>
          </cell>
          <cell r="M2793" t="str">
            <v xml:space="preserve">shelf invertebrate feeder small </v>
          </cell>
          <cell r="N2793" t="str">
            <v>Demersal invertebrate feeder medium (30-100cm)</v>
          </cell>
          <cell r="O2793" t="str">
            <v>Shelf demersal invertivores large</v>
          </cell>
          <cell r="P2793" t="str">
            <v>FDS</v>
          </cell>
        </row>
        <row r="2794">
          <cell r="C2794" t="str">
            <v>Caesioperca sp.</v>
          </cell>
          <cell r="D2794" t="str">
            <v>Pisces</v>
          </cell>
          <cell r="E2794" t="str">
            <v>Percichthyidae</v>
          </cell>
          <cell r="F2794" t="str">
            <v>Serranidae</v>
          </cell>
          <cell r="G2794" t="str">
            <v>PiscesPercichthyidaeSerranidae</v>
          </cell>
          <cell r="H2794" t="str">
            <v>benthopelagic fish</v>
          </cell>
          <cell r="I2794" t="str">
            <v>large omnivore</v>
          </cell>
          <cell r="J2794" t="str">
            <v>large omnivore</v>
          </cell>
          <cell r="K2794" t="str">
            <v>shelf small invertebrate feeder</v>
          </cell>
          <cell r="L2794" t="str">
            <v>shelf small invertebrate feeder</v>
          </cell>
          <cell r="M2794" t="str">
            <v xml:space="preserve">shelf invertebrate feeder small </v>
          </cell>
          <cell r="N2794" t="str">
            <v xml:space="preserve">Shelf demersal invertivore small </v>
          </cell>
          <cell r="O2794" t="str">
            <v>Shelf demersal invertivores small</v>
          </cell>
          <cell r="P2794" t="str">
            <v>FDS</v>
          </cell>
        </row>
        <row r="2795">
          <cell r="C2795" t="str">
            <v>Caesioperca rasor</v>
          </cell>
          <cell r="D2795" t="str">
            <v>Pisces</v>
          </cell>
          <cell r="E2795" t="str">
            <v>Percichthyidae</v>
          </cell>
          <cell r="F2795" t="str">
            <v>Serranidae</v>
          </cell>
          <cell r="G2795" t="str">
            <v>PiscesPercichthyidae</v>
          </cell>
          <cell r="K2795" t="str">
            <v>shelf small predator</v>
          </cell>
          <cell r="L2795" t="str">
            <v>shelf small predator</v>
          </cell>
          <cell r="M2795" t="str">
            <v>shelf piscivore small</v>
          </cell>
          <cell r="N2795" t="str">
            <v>Demersal invertebrate feeder small (&lt;30cm)</v>
          </cell>
          <cell r="O2795" t="str">
            <v>Shelf demersal invertivores small</v>
          </cell>
          <cell r="P2795" t="str">
            <v>FDS</v>
          </cell>
        </row>
        <row r="2796">
          <cell r="C2796" t="str">
            <v>Callanthias allporti</v>
          </cell>
          <cell r="D2796" t="str">
            <v>Pisces</v>
          </cell>
          <cell r="E2796" t="str">
            <v>Percichthyidae</v>
          </cell>
          <cell r="G2796" t="str">
            <v>PiscesPercichthyidae</v>
          </cell>
          <cell r="K2796" t="str">
            <v>shelf small predator</v>
          </cell>
          <cell r="L2796" t="str">
            <v>shelf small predator</v>
          </cell>
          <cell r="M2796" t="str">
            <v>shelf piscivore small</v>
          </cell>
          <cell r="N2796" t="str">
            <v xml:space="preserve"> </v>
          </cell>
          <cell r="O2796" t="str">
            <v>Shelf demersal piscivore small</v>
          </cell>
          <cell r="P2796" t="str">
            <v>FVS</v>
          </cell>
        </row>
        <row r="2797">
          <cell r="C2797" t="str">
            <v>Othos dentex</v>
          </cell>
          <cell r="D2797" t="str">
            <v>Pisces</v>
          </cell>
          <cell r="E2797" t="str">
            <v>Percichthyidae</v>
          </cell>
          <cell r="G2797" t="str">
            <v>PiscesPercichthyidae</v>
          </cell>
          <cell r="K2797" t="str">
            <v>shelf small predator</v>
          </cell>
          <cell r="L2797" t="str">
            <v>shelf small predator</v>
          </cell>
          <cell r="M2797" t="str">
            <v>shelf piscivore small</v>
          </cell>
          <cell r="N2797" t="str">
            <v xml:space="preserve"> </v>
          </cell>
          <cell r="O2797" t="str">
            <v>Shelf demersal piscivore large</v>
          </cell>
          <cell r="P2797" t="str">
            <v>FVS</v>
          </cell>
        </row>
        <row r="2798">
          <cell r="C2798" t="str">
            <v>Polyprion oxygeneios</v>
          </cell>
          <cell r="D2798" t="str">
            <v>Pisces</v>
          </cell>
          <cell r="E2798" t="str">
            <v>Polyprionidae</v>
          </cell>
          <cell r="G2798" t="str">
            <v>PiscesPolyprionidae</v>
          </cell>
          <cell r="K2798" t="str">
            <v>slope large predator</v>
          </cell>
          <cell r="L2798" t="str">
            <v>shelf large predator</v>
          </cell>
          <cell r="M2798" t="str">
            <v>slope large piscivore</v>
          </cell>
          <cell r="N2798" t="str">
            <v>Demersal piscivore large (&gt;100cm)</v>
          </cell>
          <cell r="O2798" t="str">
            <v>Shelf demersal piscivore large</v>
          </cell>
          <cell r="P2798" t="str">
            <v>FVS</v>
          </cell>
        </row>
        <row r="2799">
          <cell r="C2799" t="str">
            <v>Epinephelus fasciatus</v>
          </cell>
          <cell r="D2799" t="str">
            <v>Pisces</v>
          </cell>
          <cell r="E2799" t="str">
            <v>Polyprionidae</v>
          </cell>
          <cell r="G2799" t="str">
            <v>PiscesPolyprionidae</v>
          </cell>
          <cell r="K2799" t="str">
            <v>slope large predator</v>
          </cell>
          <cell r="L2799" t="str">
            <v>shelf large predator</v>
          </cell>
          <cell r="M2799" t="str">
            <v>slope large piscivore</v>
          </cell>
          <cell r="N2799" t="str">
            <v>Demersal piscivore large (&gt;100cm)</v>
          </cell>
          <cell r="O2799" t="str">
            <v>Shelf demersal piscivore large</v>
          </cell>
          <cell r="P2799" t="str">
            <v>FVS</v>
          </cell>
        </row>
        <row r="2800">
          <cell r="C2800" t="str">
            <v>Variola albimarginata</v>
          </cell>
          <cell r="D2800">
            <v>283.199951171875</v>
          </cell>
          <cell r="E2800">
            <v>283.199951171875</v>
          </cell>
          <cell r="O2800" t="str">
            <v>Shelf demersal piscivore large</v>
          </cell>
          <cell r="P2800" t="str">
            <v>FVS</v>
          </cell>
        </row>
        <row r="2801">
          <cell r="C2801" t="str">
            <v>Macquaria colonorum</v>
          </cell>
          <cell r="D2801" t="str">
            <v>Pisces</v>
          </cell>
          <cell r="E2801" t="str">
            <v>Polyprionidae</v>
          </cell>
          <cell r="G2801" t="str">
            <v>PiscesPolyprionidae</v>
          </cell>
          <cell r="K2801" t="str">
            <v>freshwater</v>
          </cell>
          <cell r="L2801" t="str">
            <v>freshwater</v>
          </cell>
          <cell r="N2801" t="str">
            <v xml:space="preserve"> </v>
          </cell>
          <cell r="O2801" t="str">
            <v>Shelf demersal piscivore large</v>
          </cell>
          <cell r="P2801" t="str">
            <v>FVS</v>
          </cell>
        </row>
        <row r="2802">
          <cell r="C2802" t="str">
            <v>Epinephelus quoyanus</v>
          </cell>
          <cell r="D2802" t="str">
            <v>Pisces</v>
          </cell>
          <cell r="E2802" t="str">
            <v>Polyprionidae</v>
          </cell>
          <cell r="G2802" t="str">
            <v>PiscesPolyprionidae</v>
          </cell>
          <cell r="K2802" t="str">
            <v>freshwater</v>
          </cell>
          <cell r="L2802" t="str">
            <v>freshwater</v>
          </cell>
          <cell r="N2802" t="str">
            <v xml:space="preserve"> </v>
          </cell>
          <cell r="O2802" t="str">
            <v>Shelf demersal piscivore large</v>
          </cell>
          <cell r="P2802" t="str">
            <v>FVS</v>
          </cell>
        </row>
        <row r="2803">
          <cell r="C2803" t="str">
            <v>Lepidoperca occidentalis</v>
          </cell>
          <cell r="D2803" t="str">
            <v>Pisces</v>
          </cell>
          <cell r="E2803" t="str">
            <v>Serranidae</v>
          </cell>
          <cell r="G2803" t="str">
            <v>PiscesSerranidae</v>
          </cell>
          <cell r="K2803" t="str">
            <v>shelf small invertebrate feeder</v>
          </cell>
          <cell r="L2803" t="str">
            <v>shelf small invertebrate feeder</v>
          </cell>
          <cell r="M2803" t="str">
            <v xml:space="preserve">shelf invertebrate feeder small </v>
          </cell>
          <cell r="N2803" t="str">
            <v>Demersal invertebrate feeder small (&lt;30cm)</v>
          </cell>
          <cell r="O2803" t="str">
            <v>Shelf demersal piscivore large</v>
          </cell>
          <cell r="P2803" t="str">
            <v>FVS</v>
          </cell>
        </row>
        <row r="2804">
          <cell r="C2804" t="str">
            <v>Apogonops anomalus</v>
          </cell>
          <cell r="D2804" t="str">
            <v>Pisces</v>
          </cell>
          <cell r="E2804" t="str">
            <v>Acropomatidae</v>
          </cell>
          <cell r="G2804" t="str">
            <v>PiscesAcropomatidae</v>
          </cell>
          <cell r="H2804" t="str">
            <v>benthopelagic fish</v>
          </cell>
          <cell r="I2804" t="str">
            <v>shelf cardinal fish</v>
          </cell>
          <cell r="J2804" t="str">
            <v>small piscivore</v>
          </cell>
          <cell r="K2804" t="str">
            <v>shelf small invertebrate feeder</v>
          </cell>
          <cell r="L2804" t="str">
            <v>shelf small invertebrate feeder</v>
          </cell>
          <cell r="M2804" t="str">
            <v xml:space="preserve">shelf invertebrate feeder small </v>
          </cell>
          <cell r="N2804" t="str">
            <v>Demersal invertebrate feeder small (&lt;30cm)</v>
          </cell>
          <cell r="O2804" t="str">
            <v>Shelf demersal invertivores small</v>
          </cell>
          <cell r="P2804" t="str">
            <v>FDS</v>
          </cell>
        </row>
        <row r="2805">
          <cell r="C2805" t="str">
            <v>Synagrops japonicus</v>
          </cell>
          <cell r="D2805" t="str">
            <v>Pisces</v>
          </cell>
          <cell r="E2805" t="str">
            <v>Percichthyidae</v>
          </cell>
          <cell r="F2805">
            <v>283.199951171875</v>
          </cell>
          <cell r="G2805" t="str">
            <v>PiscesPercichthyidae</v>
          </cell>
          <cell r="H2805" t="str">
            <v>benthopelagic fish</v>
          </cell>
          <cell r="I2805" t="str">
            <v>shelf cardinal fish</v>
          </cell>
          <cell r="J2805" t="str">
            <v>small piscivore</v>
          </cell>
          <cell r="K2805" t="str">
            <v>slope small predator</v>
          </cell>
          <cell r="L2805" t="str">
            <v>slope small predator</v>
          </cell>
          <cell r="M2805" t="str">
            <v>slope small predator</v>
          </cell>
          <cell r="N2805" t="str">
            <v>Demersal piscivore small (&lt;30cm)</v>
          </cell>
          <cell r="O2805" t="str">
            <v>Deep demersal piscivore small</v>
          </cell>
          <cell r="P2805" t="str">
            <v>FDD</v>
          </cell>
        </row>
        <row r="2806">
          <cell r="C2806" t="str">
            <v>Callanthias australis</v>
          </cell>
          <cell r="D2806" t="str">
            <v>Pisces</v>
          </cell>
          <cell r="E2806" t="str">
            <v>Percichthyidae</v>
          </cell>
          <cell r="G2806" t="str">
            <v>PiscesPercichthyidae</v>
          </cell>
          <cell r="K2806" t="str">
            <v>shelf small predator</v>
          </cell>
          <cell r="L2806" t="str">
            <v>shelf small predator</v>
          </cell>
          <cell r="M2806" t="str">
            <v>shelf piscivore small</v>
          </cell>
          <cell r="N2806" t="str">
            <v>Demersal piscivore small (&lt;30cm)</v>
          </cell>
          <cell r="O2806" t="str">
            <v>Deep demersal piscivore small</v>
          </cell>
          <cell r="P2806" t="str">
            <v>FDD</v>
          </cell>
        </row>
        <row r="2807">
          <cell r="C2807" t="str">
            <v>Epinephelus septemfasciatus</v>
          </cell>
          <cell r="D2807" t="str">
            <v>Pisces</v>
          </cell>
          <cell r="E2807" t="str">
            <v>Percichthyidae</v>
          </cell>
          <cell r="F2807">
            <v>283.199951171875</v>
          </cell>
          <cell r="G2807" t="str">
            <v>PiscesPercichthyidae</v>
          </cell>
          <cell r="K2807" t="str">
            <v>shelf large predator</v>
          </cell>
          <cell r="L2807" t="str">
            <v>shelf large predator</v>
          </cell>
          <cell r="M2807" t="str">
            <v>shelf piscivore large</v>
          </cell>
          <cell r="N2807" t="str">
            <v xml:space="preserve"> </v>
          </cell>
          <cell r="O2807" t="str">
            <v>Shelf demersal piscivore large</v>
          </cell>
          <cell r="P2807" t="str">
            <v>FVS</v>
          </cell>
        </row>
        <row r="2808">
          <cell r="C2808" t="str">
            <v>Epinephelus undulatostriatus</v>
          </cell>
          <cell r="D2808" t="str">
            <v>Pisces</v>
          </cell>
          <cell r="E2808" t="str">
            <v>Percichthyidae</v>
          </cell>
          <cell r="F2808">
            <v>283.199951171875</v>
          </cell>
          <cell r="G2808" t="str">
            <v>PiscesPercichthyidae</v>
          </cell>
          <cell r="H2808">
            <v>283.199951171875</v>
          </cell>
          <cell r="I2808">
            <v>283.199951171875</v>
          </cell>
          <cell r="J2808">
            <v>283.199951171875</v>
          </cell>
          <cell r="K2808" t="str">
            <v>shelf large predator</v>
          </cell>
          <cell r="L2808" t="str">
            <v>shelf large predator</v>
          </cell>
          <cell r="M2808" t="str">
            <v>shelf piscivore large</v>
          </cell>
          <cell r="N2808" t="str">
            <v xml:space="preserve"> </v>
          </cell>
          <cell r="O2808" t="str">
            <v>Shelf demersal piscivore large</v>
          </cell>
          <cell r="P2808" t="str">
            <v>FVS</v>
          </cell>
        </row>
        <row r="2809">
          <cell r="C2809" t="str">
            <v>Acanthistius ocellatus</v>
          </cell>
          <cell r="D2809" t="str">
            <v>Pisces</v>
          </cell>
          <cell r="E2809" t="str">
            <v>Serranidae</v>
          </cell>
          <cell r="F2809">
            <v>283.199951171875</v>
          </cell>
          <cell r="G2809">
            <v>283.199951171875</v>
          </cell>
          <cell r="H2809">
            <v>283.199951171875</v>
          </cell>
          <cell r="I2809">
            <v>283.199951171875</v>
          </cell>
          <cell r="J2809">
            <v>283.199951171875</v>
          </cell>
          <cell r="K2809" t="str">
            <v>shelf medium predator</v>
          </cell>
          <cell r="L2809" t="str">
            <v>shelf medium predator</v>
          </cell>
          <cell r="M2809" t="str">
            <v>shelf piscivore medium</v>
          </cell>
          <cell r="N2809" t="str">
            <v xml:space="preserve"> </v>
          </cell>
          <cell r="O2809" t="str">
            <v>Shelf demersal piscivore small</v>
          </cell>
          <cell r="P2809" t="str">
            <v>FVS</v>
          </cell>
        </row>
        <row r="2810">
          <cell r="C2810" t="str">
            <v>Caprodon longimanus</v>
          </cell>
          <cell r="D2810" t="str">
            <v>Pisces</v>
          </cell>
          <cell r="E2810" t="str">
            <v>Serranidae</v>
          </cell>
          <cell r="F2810">
            <v>283.199951171875</v>
          </cell>
          <cell r="K2810" t="str">
            <v>shelf medium predator</v>
          </cell>
          <cell r="L2810" t="str">
            <v>shelf medium predator</v>
          </cell>
          <cell r="M2810" t="str">
            <v>shelf piscivore medium</v>
          </cell>
          <cell r="N2810" t="str">
            <v xml:space="preserve"> </v>
          </cell>
          <cell r="O2810" t="str">
            <v>Shelf demersal piscivore large</v>
          </cell>
          <cell r="P2810" t="str">
            <v>FVS</v>
          </cell>
        </row>
        <row r="2811">
          <cell r="C2811" t="str">
            <v>Epinephelides armatus</v>
          </cell>
          <cell r="D2811">
            <v>283.199951171875</v>
          </cell>
          <cell r="E2811">
            <v>283.199951171875</v>
          </cell>
          <cell r="O2811" t="str">
            <v>Shelf demersal piscivore large</v>
          </cell>
          <cell r="P2811" t="str">
            <v>FVS</v>
          </cell>
        </row>
        <row r="2812">
          <cell r="C2812" t="str">
            <v>Lepidoperca brochata</v>
          </cell>
          <cell r="D2812" t="str">
            <v>Pisces</v>
          </cell>
          <cell r="E2812" t="str">
            <v>Percichthyidae</v>
          </cell>
          <cell r="G2812" t="str">
            <v>PiscesPercichthyidae</v>
          </cell>
          <cell r="K2812" t="str">
            <v>shelf small invertebrate feeder</v>
          </cell>
          <cell r="L2812" t="str">
            <v>shelf small invertebrate feeder</v>
          </cell>
          <cell r="M2812" t="str">
            <v xml:space="preserve">shelf invertebrate feeder small </v>
          </cell>
          <cell r="N2812" t="str">
            <v>Demersal piscivore small (&lt;30cm)</v>
          </cell>
          <cell r="O2812" t="str">
            <v>Shelf demersal piscivore large</v>
          </cell>
          <cell r="P2812" t="str">
            <v>FVS</v>
          </cell>
        </row>
        <row r="2813">
          <cell r="C2813" t="str">
            <v>Cephalopholis cyanostigma</v>
          </cell>
          <cell r="D2813" t="str">
            <v>Pisces</v>
          </cell>
          <cell r="E2813" t="str">
            <v>Percichthyidae</v>
          </cell>
          <cell r="F2813">
            <v>283.199951171875</v>
          </cell>
          <cell r="G2813" t="str">
            <v>PiscesPercichthyidae</v>
          </cell>
          <cell r="H2813">
            <v>283.199951171875</v>
          </cell>
          <cell r="I2813">
            <v>283.199951171875</v>
          </cell>
          <cell r="J2813">
            <v>283.199951171875</v>
          </cell>
          <cell r="K2813" t="str">
            <v>shelf medium invertebrate feeder</v>
          </cell>
          <cell r="L2813" t="str">
            <v>shelf medium invertebrate feeder</v>
          </cell>
          <cell r="M2813" t="str">
            <v xml:space="preserve">shelf invertebrate feeder medium </v>
          </cell>
          <cell r="N2813" t="str">
            <v xml:space="preserve">Demersal invertebrate feeder medium (30-100cm) </v>
          </cell>
          <cell r="O2813" t="str">
            <v>Shelf demersal invertivores large</v>
          </cell>
          <cell r="P2813" t="str">
            <v>FDS</v>
          </cell>
        </row>
        <row r="2814">
          <cell r="C2814" t="str">
            <v>Cephalopholis sexmaculata</v>
          </cell>
          <cell r="D2814" t="str">
            <v>Pisces</v>
          </cell>
          <cell r="E2814" t="str">
            <v>Percichthyidae</v>
          </cell>
          <cell r="F2814">
            <v>283.199951171875</v>
          </cell>
          <cell r="H2814">
            <v>283.199951171875</v>
          </cell>
          <cell r="I2814">
            <v>283.199951171875</v>
          </cell>
          <cell r="J2814">
            <v>283.199951171875</v>
          </cell>
          <cell r="K2814" t="str">
            <v>shelf medium predator</v>
          </cell>
          <cell r="L2814" t="str">
            <v>shelf medium predator</v>
          </cell>
          <cell r="M2814" t="str">
            <v>shelf medium piscivore</v>
          </cell>
          <cell r="N2814" t="str">
            <v>Demersal piscivore medium (30-100cm)</v>
          </cell>
          <cell r="O2814" t="str">
            <v>Shelf demersal piscivore large</v>
          </cell>
          <cell r="P2814" t="str">
            <v>FVS</v>
          </cell>
        </row>
        <row r="2815">
          <cell r="C2815" t="str">
            <v>Polyprion americanus</v>
          </cell>
          <cell r="D2815" t="str">
            <v>Pisces</v>
          </cell>
          <cell r="E2815" t="str">
            <v>Percichthyidae</v>
          </cell>
          <cell r="K2815" t="str">
            <v>shelf large predator</v>
          </cell>
          <cell r="L2815" t="str">
            <v>shelf large predator</v>
          </cell>
          <cell r="M2815" t="str">
            <v>shelf piscivore large</v>
          </cell>
          <cell r="N2815" t="str">
            <v>Demersal piscivore large (&gt;100cm)</v>
          </cell>
          <cell r="O2815" t="str">
            <v>Shelf demersal piscivore large</v>
          </cell>
          <cell r="P2815" t="str">
            <v>FVS</v>
          </cell>
        </row>
        <row r="2816">
          <cell r="C2816" t="str">
            <v>Polyprion moeone</v>
          </cell>
          <cell r="D2816" t="str">
            <v>Pisces</v>
          </cell>
          <cell r="E2816" t="str">
            <v>Percichthyidae</v>
          </cell>
          <cell r="G2816" t="str">
            <v>PiscesPercichthyidae</v>
          </cell>
          <cell r="K2816" t="str">
            <v>shelf large predator</v>
          </cell>
          <cell r="L2816" t="str">
            <v>shelf large predator</v>
          </cell>
          <cell r="M2816" t="str">
            <v>shelf piscivore large</v>
          </cell>
          <cell r="N2816" t="str">
            <v>Demersal piscivore large (&gt;100cm)</v>
          </cell>
          <cell r="O2816" t="str">
            <v>Shelf demersal piscivore large</v>
          </cell>
          <cell r="P2816" t="str">
            <v>FVS</v>
          </cell>
        </row>
        <row r="2817">
          <cell r="C2817" t="str">
            <v>Lepidoperca filamenta</v>
          </cell>
          <cell r="D2817" t="str">
            <v>Pisces</v>
          </cell>
          <cell r="E2817" t="str">
            <v>Percichthyidae</v>
          </cell>
          <cell r="G2817" t="str">
            <v>PiscesPercichthyidae</v>
          </cell>
          <cell r="K2817" t="str">
            <v>shelf large predator</v>
          </cell>
          <cell r="L2817" t="str">
            <v>shelf large predator</v>
          </cell>
          <cell r="M2817" t="str">
            <v>shelf piscivore large</v>
          </cell>
          <cell r="N2817" t="str">
            <v>Demersal piscivore large (&gt;100cm)</v>
          </cell>
          <cell r="O2817" t="str">
            <v>Shelf demersal invertivores small</v>
          </cell>
          <cell r="P2817" t="str">
            <v>FDS</v>
          </cell>
        </row>
        <row r="2818">
          <cell r="C2818" t="str">
            <v>Aethaloperca &amp; Anyperodon</v>
          </cell>
          <cell r="K2818" t="str">
            <v>shelf large predator</v>
          </cell>
          <cell r="L2818" t="str">
            <v>shelf large predator</v>
          </cell>
          <cell r="M2818" t="str">
            <v>shelf piscivore large</v>
          </cell>
          <cell r="N2818" t="str">
            <v xml:space="preserve"> </v>
          </cell>
          <cell r="O2818" t="str">
            <v>Shelf demersal invertivores small</v>
          </cell>
          <cell r="P2818" t="str">
            <v>FDS</v>
          </cell>
        </row>
        <row r="2819">
          <cell r="C2819" t="str">
            <v>Polyprion americanus &amp; Polyprion oxygeneios</v>
          </cell>
          <cell r="D2819">
            <v>283.199951171875</v>
          </cell>
          <cell r="E2819">
            <v>283.199951171875</v>
          </cell>
          <cell r="F2819">
            <v>283.199951171875</v>
          </cell>
          <cell r="K2819" t="str">
            <v>shelf large predator</v>
          </cell>
          <cell r="L2819" t="str">
            <v>shelf large predator</v>
          </cell>
          <cell r="M2819" t="str">
            <v>shelf piscivore large</v>
          </cell>
          <cell r="N2819" t="str">
            <v xml:space="preserve"> </v>
          </cell>
          <cell r="O2819" t="str">
            <v>Shelf demersal piscivore large</v>
          </cell>
          <cell r="P2819" t="str">
            <v>FVS</v>
          </cell>
        </row>
        <row r="2820">
          <cell r="C2820" t="str">
            <v>Serranidae</v>
          </cell>
          <cell r="D2820">
            <v>283.199951171875</v>
          </cell>
          <cell r="E2820">
            <v>283.199951171875</v>
          </cell>
          <cell r="F2820">
            <v>283.199951171875</v>
          </cell>
          <cell r="G2820">
            <v>283.199951171875</v>
          </cell>
          <cell r="H2820">
            <v>283.199951171875</v>
          </cell>
          <cell r="I2820">
            <v>283.199951171875</v>
          </cell>
          <cell r="J2820">
            <v>283.199951171875</v>
          </cell>
          <cell r="K2820" t="str">
            <v>shelf small predator</v>
          </cell>
          <cell r="L2820" t="str">
            <v>shelf small predator</v>
          </cell>
          <cell r="M2820" t="str">
            <v>shelf small predator</v>
          </cell>
          <cell r="N2820" t="str">
            <v xml:space="preserve"> </v>
          </cell>
          <cell r="O2820" t="str">
            <v>Shelf demersal piscivore large</v>
          </cell>
          <cell r="P2820" t="str">
            <v>FVS</v>
          </cell>
        </row>
        <row r="2821">
          <cell r="C2821" t="str">
            <v xml:space="preserve">Glaucosomatidae - undifferentiated </v>
          </cell>
          <cell r="D2821">
            <v>283.199951171875</v>
          </cell>
          <cell r="E2821">
            <v>283.199951171875</v>
          </cell>
          <cell r="F2821">
            <v>283.199951171875</v>
          </cell>
          <cell r="G2821">
            <v>283.199951171875</v>
          </cell>
          <cell r="H2821">
            <v>283.199951171875</v>
          </cell>
          <cell r="I2821">
            <v>283.199951171875</v>
          </cell>
          <cell r="J2821">
            <v>283.199951171875</v>
          </cell>
          <cell r="K2821" t="str">
            <v>shelf large predator</v>
          </cell>
          <cell r="L2821" t="str">
            <v>shelf large predator</v>
          </cell>
          <cell r="M2821" t="str">
            <v>shelf piscivore large</v>
          </cell>
          <cell r="N2821" t="str">
            <v xml:space="preserve"> </v>
          </cell>
          <cell r="O2821" t="str">
            <v>Shelf demersal piscivore large</v>
          </cell>
          <cell r="P2821" t="str">
            <v>FVS</v>
          </cell>
        </row>
        <row r="2822">
          <cell r="C2822" t="str">
            <v>Glaucosoma scapulare</v>
          </cell>
          <cell r="D2822" t="str">
            <v>Pisces</v>
          </cell>
          <cell r="E2822">
            <v>283.199951171875</v>
          </cell>
          <cell r="F2822">
            <v>283.199951171875</v>
          </cell>
          <cell r="G2822">
            <v>283.199951171875</v>
          </cell>
          <cell r="H2822">
            <v>283.199951171875</v>
          </cell>
          <cell r="I2822">
            <v>283.199951171875</v>
          </cell>
          <cell r="J2822">
            <v>283.199951171875</v>
          </cell>
          <cell r="K2822" t="str">
            <v>shelf large predator</v>
          </cell>
          <cell r="L2822" t="str">
            <v>shelf large predator</v>
          </cell>
          <cell r="M2822" t="str">
            <v>shelf piscivore large</v>
          </cell>
          <cell r="N2822" t="str">
            <v xml:space="preserve"> </v>
          </cell>
          <cell r="O2822" t="str">
            <v>Shelf demersal piscivore large</v>
          </cell>
          <cell r="P2822" t="str">
            <v>FVS</v>
          </cell>
        </row>
        <row r="2823">
          <cell r="C2823" t="str">
            <v>Glaucosoma hebraicum</v>
          </cell>
          <cell r="D2823" t="str">
            <v>Pisces</v>
          </cell>
          <cell r="K2823" t="str">
            <v>shelf large predator</v>
          </cell>
          <cell r="L2823" t="str">
            <v>shelf large predator</v>
          </cell>
          <cell r="M2823" t="str">
            <v>shelf piscivore large</v>
          </cell>
          <cell r="N2823" t="str">
            <v xml:space="preserve"> </v>
          </cell>
          <cell r="O2823" t="str">
            <v>Shelf demersal piscivore large</v>
          </cell>
          <cell r="P2823" t="str">
            <v>FVS</v>
          </cell>
        </row>
        <row r="2824">
          <cell r="C2824" t="str">
            <v>Glaucosoma spp</v>
          </cell>
          <cell r="O2824" t="str">
            <v>Shelf demersal piscivore large</v>
          </cell>
          <cell r="P2824" t="str">
            <v>FVS</v>
          </cell>
        </row>
        <row r="2825">
          <cell r="C2825" t="str">
            <v>Pelates quadrilineatus</v>
          </cell>
          <cell r="D2825" t="str">
            <v>Pisces</v>
          </cell>
          <cell r="E2825" t="str">
            <v>Terapontidae</v>
          </cell>
          <cell r="K2825" t="str">
            <v>shelf small invertebrate feeder</v>
          </cell>
          <cell r="L2825" t="str">
            <v>shelf small invertebrate feeder</v>
          </cell>
          <cell r="M2825" t="str">
            <v xml:space="preserve">shelf invertebrate feeder small </v>
          </cell>
          <cell r="N2825" t="str">
            <v>Demersal invertebrate feeder small (&lt;30cm)</v>
          </cell>
          <cell r="O2825" t="str">
            <v>Shelf demersal piscivore large</v>
          </cell>
          <cell r="P2825" t="str">
            <v>FVS</v>
          </cell>
        </row>
        <row r="2826">
          <cell r="C2826" t="str">
            <v>Pelates octolineatus</v>
          </cell>
          <cell r="D2826" t="str">
            <v>Pisces</v>
          </cell>
          <cell r="E2826" t="str">
            <v>Terapontidae</v>
          </cell>
          <cell r="K2826" t="str">
            <v>shelf small invertebrate feeder</v>
          </cell>
          <cell r="L2826" t="str">
            <v>shelf small invertebrate feeder</v>
          </cell>
          <cell r="M2826" t="str">
            <v xml:space="preserve">shelf invertebrate feeder small </v>
          </cell>
          <cell r="N2826" t="str">
            <v>Demersal invertebrate feeder small (&lt;30cm)</v>
          </cell>
          <cell r="O2826" t="str">
            <v>Shelf demersal invertivores small</v>
          </cell>
          <cell r="P2826" t="str">
            <v>FDS</v>
          </cell>
        </row>
        <row r="2827">
          <cell r="C2827" t="str">
            <v>Priacanthus spp</v>
          </cell>
          <cell r="D2827" t="str">
            <v>Pisces</v>
          </cell>
          <cell r="E2827" t="str">
            <v>Terapontidae</v>
          </cell>
          <cell r="K2827" t="str">
            <v>shelf small predator</v>
          </cell>
          <cell r="L2827" t="str">
            <v>shelf small predator</v>
          </cell>
          <cell r="M2827" t="str">
            <v>shelf piscivore small</v>
          </cell>
          <cell r="N2827" t="str">
            <v xml:space="preserve"> </v>
          </cell>
          <cell r="O2827" t="str">
            <v>Shelf demersal piscivore small</v>
          </cell>
          <cell r="P2827" t="str">
            <v>FVS</v>
          </cell>
        </row>
        <row r="2828">
          <cell r="C2828" t="str">
            <v>Priacanthus macracanthus</v>
          </cell>
          <cell r="D2828" t="str">
            <v>Pisces</v>
          </cell>
          <cell r="E2828" t="str">
            <v>Priacanthidae</v>
          </cell>
          <cell r="F2828">
            <v>283.199951171875</v>
          </cell>
          <cell r="G2828" t="str">
            <v>PiscesPriacanthidae</v>
          </cell>
          <cell r="K2828" t="str">
            <v>shelf small predator</v>
          </cell>
          <cell r="L2828" t="str">
            <v>shelf small predator</v>
          </cell>
          <cell r="M2828" t="str">
            <v>shelf piscivore small</v>
          </cell>
          <cell r="N2828" t="str">
            <v>Demersal piscivore small (&lt;30cm)</v>
          </cell>
          <cell r="O2828" t="str">
            <v>Shelf demersal piscivore small</v>
          </cell>
          <cell r="P2828" t="str">
            <v>FVS</v>
          </cell>
        </row>
        <row r="2829">
          <cell r="C2829" t="str">
            <v>Cookeolus boops</v>
          </cell>
          <cell r="D2829" t="str">
            <v>Pisces</v>
          </cell>
          <cell r="E2829" t="str">
            <v>Priacanthidae</v>
          </cell>
          <cell r="F2829">
            <v>283.199951171875</v>
          </cell>
          <cell r="G2829" t="str">
            <v>Pisces</v>
          </cell>
          <cell r="H2829">
            <v>283.199951171875</v>
          </cell>
          <cell r="I2829">
            <v>283.199951171875</v>
          </cell>
          <cell r="J2829">
            <v>283.199951171875</v>
          </cell>
          <cell r="K2829" t="str">
            <v>shelf medium invertebrate feeder</v>
          </cell>
          <cell r="L2829" t="str">
            <v>shelf medium invertebrate feeder</v>
          </cell>
          <cell r="M2829" t="str">
            <v xml:space="preserve">shelf invertebrate feeder medium </v>
          </cell>
          <cell r="N2829" t="str">
            <v>Demersal invertebrate feeder large (&gt;100cm)</v>
          </cell>
          <cell r="O2829" t="str">
            <v>Shelf demersal invertivores large</v>
          </cell>
          <cell r="P2829" t="str">
            <v>FDS</v>
          </cell>
        </row>
        <row r="2830">
          <cell r="C2830" t="str">
            <v>Cookeolus japonicus</v>
          </cell>
          <cell r="D2830" t="str">
            <v>Pisces</v>
          </cell>
          <cell r="E2830" t="str">
            <v>Priacanthidae</v>
          </cell>
          <cell r="F2830">
            <v>283.199951171875</v>
          </cell>
          <cell r="G2830" t="str">
            <v>PiscesPriacanthidae</v>
          </cell>
          <cell r="H2830">
            <v>283.199951171875</v>
          </cell>
          <cell r="I2830">
            <v>283.199951171875</v>
          </cell>
          <cell r="J2830">
            <v>283.199951171875</v>
          </cell>
          <cell r="K2830" t="str">
            <v>slope large invertebrate feeder</v>
          </cell>
          <cell r="L2830" t="str">
            <v>shelf medium invertebrate feeder</v>
          </cell>
          <cell r="M2830" t="str">
            <v>shelf large invertebrate feeder</v>
          </cell>
          <cell r="N2830" t="str">
            <v xml:space="preserve">Demersal invertebrate feeder medium (30-100cm) </v>
          </cell>
          <cell r="O2830" t="str">
            <v>Shelf demersal invertivores large</v>
          </cell>
          <cell r="P2830" t="str">
            <v>FDS</v>
          </cell>
        </row>
        <row r="2831">
          <cell r="C2831" t="str">
            <v>Priacanthus spp</v>
          </cell>
          <cell r="D2831" t="str">
            <v>Pisces</v>
          </cell>
          <cell r="E2831" t="str">
            <v>Priacanthidae</v>
          </cell>
          <cell r="F2831">
            <v>283.199951171875</v>
          </cell>
          <cell r="G2831" t="str">
            <v>PiscesPriacanthidae</v>
          </cell>
          <cell r="I2831">
            <v>283.199951171875</v>
          </cell>
          <cell r="J2831">
            <v>283.199951171875</v>
          </cell>
          <cell r="K2831" t="str">
            <v>shelf small predator</v>
          </cell>
          <cell r="L2831" t="str">
            <v>shelf small predator</v>
          </cell>
          <cell r="M2831" t="str">
            <v>shelf piscivore small</v>
          </cell>
          <cell r="N2831" t="str">
            <v xml:space="preserve"> </v>
          </cell>
          <cell r="O2831" t="str">
            <v>Shelf demersal piscivore small</v>
          </cell>
          <cell r="P2831" t="str">
            <v>FVS</v>
          </cell>
        </row>
        <row r="2832">
          <cell r="C2832" t="str">
            <v>Apogonidae</v>
          </cell>
          <cell r="D2832" t="str">
            <v>Pisces</v>
          </cell>
          <cell r="E2832" t="str">
            <v>Apogonidae</v>
          </cell>
          <cell r="F2832">
            <v>283.199951171875</v>
          </cell>
          <cell r="G2832" t="str">
            <v>PiscesApogonidae</v>
          </cell>
          <cell r="H2832">
            <v>283.199951171875</v>
          </cell>
          <cell r="I2832">
            <v>283.199951171875</v>
          </cell>
          <cell r="J2832">
            <v>283.199951171875</v>
          </cell>
          <cell r="K2832" t="str">
            <v>cardinal fish</v>
          </cell>
          <cell r="L2832" t="str">
            <v>shelf small predator</v>
          </cell>
          <cell r="M2832" t="str">
            <v>deep piscivore small</v>
          </cell>
          <cell r="N2832" t="str">
            <v>Demersal piscivore small (&lt;30cm)</v>
          </cell>
          <cell r="O2832" t="str">
            <v>Deep demersal piscivore small</v>
          </cell>
          <cell r="P2832" t="str">
            <v>FDD</v>
          </cell>
        </row>
        <row r="2833">
          <cell r="C2833" t="str">
            <v>Epigonus lenimen</v>
          </cell>
          <cell r="D2833" t="str">
            <v>Pisces</v>
          </cell>
          <cell r="E2833" t="str">
            <v>Apogonidae</v>
          </cell>
          <cell r="G2833" t="str">
            <v>PiscesApogonidae</v>
          </cell>
          <cell r="H2833" t="str">
            <v>benthopelagic fish</v>
          </cell>
          <cell r="I2833" t="str">
            <v>slope cardinal fish</v>
          </cell>
          <cell r="J2833" t="str">
            <v>small piscivore</v>
          </cell>
          <cell r="K2833" t="str">
            <v>cardinal fish</v>
          </cell>
          <cell r="L2833" t="str">
            <v>shelf small predator</v>
          </cell>
          <cell r="M2833" t="str">
            <v>deep piscivore small</v>
          </cell>
          <cell r="N2833" t="str">
            <v>Demersal piscivore small (&lt;30cm)</v>
          </cell>
          <cell r="O2833" t="str">
            <v>Deep demersal piscivore small</v>
          </cell>
          <cell r="P2833" t="str">
            <v>FDD</v>
          </cell>
        </row>
        <row r="2834">
          <cell r="C2834" t="str">
            <v>Dinolestes lewini</v>
          </cell>
          <cell r="D2834" t="str">
            <v>Pisces</v>
          </cell>
          <cell r="E2834" t="str">
            <v>Dinolestidae</v>
          </cell>
          <cell r="F2834">
            <v>283.199951171875</v>
          </cell>
          <cell r="G2834" t="str">
            <v>PiscesDinolestidae</v>
          </cell>
          <cell r="H2834" t="str">
            <v>benthopelagic fish</v>
          </cell>
          <cell r="I2834" t="str">
            <v>slope cardinal fish</v>
          </cell>
          <cell r="J2834" t="str">
            <v>small piscivore</v>
          </cell>
          <cell r="K2834" t="str">
            <v>shelf large predator</v>
          </cell>
          <cell r="L2834" t="str">
            <v>shelf large predator</v>
          </cell>
          <cell r="M2834" t="str">
            <v>shelf piscivore large</v>
          </cell>
          <cell r="N2834" t="str">
            <v xml:space="preserve"> </v>
          </cell>
          <cell r="O2834" t="str">
            <v>Shelf demersal piscivore large</v>
          </cell>
          <cell r="P2834" t="str">
            <v>FVS</v>
          </cell>
        </row>
        <row r="2835">
          <cell r="C2835" t="str">
            <v>Epigonus denticulatus</v>
          </cell>
          <cell r="D2835" t="str">
            <v>Pisces</v>
          </cell>
          <cell r="E2835" t="str">
            <v>Apogonidae</v>
          </cell>
          <cell r="F2835">
            <v>283.199951171875</v>
          </cell>
          <cell r="G2835" t="str">
            <v>PiscesApogonidae</v>
          </cell>
          <cell r="H2835" t="str">
            <v>benthopelagic fish</v>
          </cell>
          <cell r="I2835" t="str">
            <v>slope cardinal fish</v>
          </cell>
          <cell r="J2835" t="str">
            <v>small piscivore</v>
          </cell>
          <cell r="K2835" t="str">
            <v>slope small invertebrate feeder</v>
          </cell>
          <cell r="L2835" t="str">
            <v>slope small invertebrate feeder</v>
          </cell>
          <cell r="M2835" t="str">
            <v>slope small invertebrate feeder</v>
          </cell>
          <cell r="N2835" t="str">
            <v>Demersal invertebrate feeder small (&lt;30cm)</v>
          </cell>
          <cell r="O2835" t="str">
            <v>Deep demersal invertivore small</v>
          </cell>
          <cell r="P2835" t="str">
            <v>FDD</v>
          </cell>
        </row>
        <row r="2836">
          <cell r="C2836" t="str">
            <v>Epigonus robustus</v>
          </cell>
          <cell r="D2836" t="str">
            <v>Pisces</v>
          </cell>
          <cell r="E2836" t="str">
            <v>Apogonidae</v>
          </cell>
          <cell r="F2836">
            <v>283.199951171875</v>
          </cell>
          <cell r="G2836" t="str">
            <v>PiscesApogonidae</v>
          </cell>
          <cell r="H2836" t="str">
            <v>benthopelagic fish</v>
          </cell>
          <cell r="I2836" t="str">
            <v>slope cardinal fish</v>
          </cell>
          <cell r="J2836" t="str">
            <v>small piscivore</v>
          </cell>
          <cell r="K2836" t="str">
            <v>slope small invertebrate feeder</v>
          </cell>
          <cell r="L2836" t="str">
            <v>slope small invertebrate feeder</v>
          </cell>
          <cell r="M2836" t="str">
            <v>slope small invertebrate feeder</v>
          </cell>
          <cell r="N2836" t="str">
            <v>Demersal invertebrate feeder small (&lt;30cm)</v>
          </cell>
          <cell r="O2836" t="str">
            <v>Deep demersal invertivore small</v>
          </cell>
          <cell r="P2836" t="str">
            <v>FDD</v>
          </cell>
        </row>
        <row r="2837">
          <cell r="C2837" t="str">
            <v>Vincentia conspersa</v>
          </cell>
          <cell r="D2837" t="str">
            <v>Pisces</v>
          </cell>
          <cell r="E2837" t="str">
            <v>Apogonidae</v>
          </cell>
          <cell r="G2837" t="str">
            <v>PiscesApogonidae</v>
          </cell>
          <cell r="K2837" t="str">
            <v>slope small invertebrate feeder</v>
          </cell>
          <cell r="L2837" t="str">
            <v>slope small invertebrate feeder</v>
          </cell>
          <cell r="M2837" t="str">
            <v>slope small invertebrate feeder</v>
          </cell>
          <cell r="N2837" t="str">
            <v>Demersal invertebrate feeder small (&lt;30cm)</v>
          </cell>
          <cell r="O2837" t="str">
            <v>Shelf demersal invertivore small</v>
          </cell>
          <cell r="P2837" t="str">
            <v>FDS</v>
          </cell>
        </row>
        <row r="2838">
          <cell r="C2838" t="str">
            <v>Howella sherborni</v>
          </cell>
          <cell r="D2838" t="str">
            <v>Pisces</v>
          </cell>
          <cell r="E2838" t="str">
            <v>Howellidae</v>
          </cell>
          <cell r="G2838" t="str">
            <v>PiscesHowellidae</v>
          </cell>
          <cell r="K2838" t="str">
            <v>slope small invertebrate feeder</v>
          </cell>
          <cell r="L2838" t="str">
            <v>slope small invertebrate feeder</v>
          </cell>
          <cell r="M2838" t="str">
            <v>slope small invertebrate feeder</v>
          </cell>
          <cell r="N2838" t="str">
            <v>Demersal invertebrate feeder small (&lt;30cm)</v>
          </cell>
          <cell r="O2838" t="str">
            <v>Shelf demersal invertivore small</v>
          </cell>
          <cell r="P2838" t="str">
            <v>FDS</v>
          </cell>
        </row>
        <row r="2839">
          <cell r="C2839" t="str">
            <v>Rosenblattia robusta</v>
          </cell>
          <cell r="D2839" t="str">
            <v>Pisces</v>
          </cell>
          <cell r="E2839" t="str">
            <v>Howellidae</v>
          </cell>
          <cell r="G2839" t="str">
            <v>PiscesHowellidae</v>
          </cell>
          <cell r="K2839" t="str">
            <v>slope small invertebrate feeder</v>
          </cell>
          <cell r="L2839" t="str">
            <v>slope small invertebrate feeder</v>
          </cell>
          <cell r="M2839" t="str">
            <v>slope small invertebrate feeder</v>
          </cell>
          <cell r="N2839">
            <v>2825.55</v>
          </cell>
          <cell r="O2839" t="str">
            <v>Non-migrating meso/bathypelagics</v>
          </cell>
          <cell r="P2839" t="str">
            <v>FMN</v>
          </cell>
        </row>
        <row r="2840">
          <cell r="C2840" t="str">
            <v>Dinolestes spp.</v>
          </cell>
          <cell r="N2840">
            <v>2825.55</v>
          </cell>
          <cell r="O2840" t="str">
            <v>Shelf demersal piscivore large</v>
          </cell>
          <cell r="P2840" t="str">
            <v>FVS</v>
          </cell>
        </row>
        <row r="2841">
          <cell r="C2841" t="str">
            <v>Sillaginidae</v>
          </cell>
          <cell r="K2841" t="str">
            <v>shelf medium invertebrate feeder</v>
          </cell>
          <cell r="L2841" t="str">
            <v>whiting</v>
          </cell>
          <cell r="M2841" t="str">
            <v xml:space="preserve">shelf invertebrate feeder medium </v>
          </cell>
          <cell r="N2841" t="str">
            <v xml:space="preserve">Demersal invertebrate feeder medium (30-100cm) </v>
          </cell>
          <cell r="O2841" t="str">
            <v>Shelf demersal piscivore large</v>
          </cell>
          <cell r="P2841" t="str">
            <v>FVS</v>
          </cell>
        </row>
        <row r="2842">
          <cell r="C2842" t="str">
            <v>Sillago sp.</v>
          </cell>
          <cell r="D2842" t="str">
            <v>Pisces</v>
          </cell>
          <cell r="E2842" t="str">
            <v>Sillaginidae</v>
          </cell>
          <cell r="G2842" t="str">
            <v>PiscesSillaginidae</v>
          </cell>
          <cell r="H2842" t="str">
            <v>benthic fish</v>
          </cell>
          <cell r="I2842" t="str">
            <v>school whiting</v>
          </cell>
          <cell r="J2842" t="str">
            <v>small omnivore</v>
          </cell>
          <cell r="K2842" t="str">
            <v>shelf medium invertebrate feeder</v>
          </cell>
          <cell r="L2842" t="str">
            <v>whiting</v>
          </cell>
          <cell r="M2842" t="str">
            <v xml:space="preserve">shelf invertebrate feeder medium </v>
          </cell>
          <cell r="N2842" t="str">
            <v xml:space="preserve">Demersal invertebrate feeder medium (30-100cm) </v>
          </cell>
          <cell r="O2842" t="str">
            <v>Shelf demersal invertivores large</v>
          </cell>
          <cell r="P2842" t="str">
            <v>FDS</v>
          </cell>
        </row>
        <row r="2843">
          <cell r="C2843" t="str">
            <v>Sillaginodes punctata</v>
          </cell>
          <cell r="D2843" t="str">
            <v>Pisces</v>
          </cell>
          <cell r="E2843" t="str">
            <v>Sillaginidae</v>
          </cell>
          <cell r="F2843">
            <v>2825.548828125</v>
          </cell>
          <cell r="G2843" t="str">
            <v>PiscesSillaginidae</v>
          </cell>
          <cell r="H2843" t="str">
            <v>benthic fish</v>
          </cell>
          <cell r="I2843" t="str">
            <v>school whiting</v>
          </cell>
          <cell r="J2843" t="str">
            <v>small omnivore</v>
          </cell>
          <cell r="K2843" t="str">
            <v>shelf medium invertebrate feeder</v>
          </cell>
          <cell r="L2843" t="str">
            <v>whiting</v>
          </cell>
          <cell r="M2843" t="str">
            <v xml:space="preserve">shelf invertebrate feeder medium </v>
          </cell>
          <cell r="N2843" t="str">
            <v xml:space="preserve">Demersal invertebrate feeder medium (30-100cm) </v>
          </cell>
          <cell r="O2843" t="str">
            <v>King George whiting</v>
          </cell>
          <cell r="P2843" t="str">
            <v>FKG</v>
          </cell>
        </row>
        <row r="2844">
          <cell r="C2844" t="str">
            <v>Sillago bassensis</v>
          </cell>
          <cell r="D2844" t="str">
            <v>Pisces</v>
          </cell>
          <cell r="E2844" t="str">
            <v>Sillaginidae</v>
          </cell>
          <cell r="F2844">
            <v>2825.548828125</v>
          </cell>
          <cell r="G2844" t="str">
            <v>PiscesSillaginidae</v>
          </cell>
          <cell r="K2844" t="str">
            <v>school whiting</v>
          </cell>
          <cell r="L2844" t="str">
            <v>whiting</v>
          </cell>
          <cell r="M2844" t="str">
            <v xml:space="preserve">shelf invertebrate feeder medium </v>
          </cell>
          <cell r="N2844" t="str">
            <v xml:space="preserve">Demersal invertebrate feeder medium (30-100cm) </v>
          </cell>
          <cell r="O2844" t="str">
            <v>Shelf demersal invertivores small</v>
          </cell>
          <cell r="P2844" t="str">
            <v>FDS</v>
          </cell>
        </row>
        <row r="2845">
          <cell r="C2845" t="str">
            <v>Sillago burrus</v>
          </cell>
          <cell r="D2845" t="str">
            <v>Pisces</v>
          </cell>
          <cell r="E2845" t="str">
            <v>Sillaginidae</v>
          </cell>
          <cell r="F2845">
            <v>2825.548828125</v>
          </cell>
          <cell r="K2845" t="str">
            <v>shelf small invertebrate feeder</v>
          </cell>
          <cell r="L2845" t="str">
            <v>whiting</v>
          </cell>
          <cell r="M2845" t="str">
            <v xml:space="preserve">shelf invertebrate feeder small </v>
          </cell>
          <cell r="N2845" t="str">
            <v xml:space="preserve">Demersal invertebrate feeder medium (30-100cm) </v>
          </cell>
          <cell r="O2845" t="str">
            <v>Shelf demersal invertivores small</v>
          </cell>
          <cell r="P2845" t="str">
            <v>FDS</v>
          </cell>
        </row>
        <row r="2846">
          <cell r="C2846" t="str">
            <v>Sillago lutea</v>
          </cell>
          <cell r="D2846" t="str">
            <v>Pisces</v>
          </cell>
          <cell r="E2846" t="str">
            <v>Sillaginidae</v>
          </cell>
          <cell r="F2846">
            <v>2825.548828125</v>
          </cell>
          <cell r="K2846" t="str">
            <v>shelf small invertebrate feeder</v>
          </cell>
          <cell r="L2846" t="str">
            <v>whiting</v>
          </cell>
          <cell r="M2846" t="str">
            <v xml:space="preserve">shelf invertebrate feeder small </v>
          </cell>
          <cell r="N2846" t="str">
            <v>Demersal invertebrate feeder small (&lt;30cm)</v>
          </cell>
          <cell r="O2846" t="str">
            <v>Shelf demersal invertivores small</v>
          </cell>
          <cell r="P2846" t="str">
            <v>FDS</v>
          </cell>
        </row>
        <row r="2847">
          <cell r="C2847" t="str">
            <v>Sillago ciliata</v>
          </cell>
          <cell r="D2847" t="str">
            <v>Pisces</v>
          </cell>
          <cell r="E2847" t="str">
            <v>Sillaginidae</v>
          </cell>
          <cell r="F2847">
            <v>2825.548828125</v>
          </cell>
          <cell r="K2847" t="str">
            <v>shelf small invertebrate feeder</v>
          </cell>
          <cell r="L2847" t="str">
            <v>whiting</v>
          </cell>
          <cell r="M2847" t="str">
            <v xml:space="preserve">shelf invertebrate feeder small </v>
          </cell>
          <cell r="N2847" t="str">
            <v>Demersal invertebrate feeder small (&lt;30cm)</v>
          </cell>
          <cell r="O2847" t="str">
            <v>Shelf demersal invertivores small</v>
          </cell>
          <cell r="P2847" t="str">
            <v>FDS</v>
          </cell>
        </row>
        <row r="2848">
          <cell r="C2848" t="str">
            <v>Sillago schomburgkii</v>
          </cell>
          <cell r="D2848" t="str">
            <v>Pisces</v>
          </cell>
          <cell r="E2848" t="str">
            <v>Sillaginidae</v>
          </cell>
          <cell r="F2848">
            <v>2825.548828125</v>
          </cell>
          <cell r="K2848" t="str">
            <v>shelf small invertebrate feeder</v>
          </cell>
          <cell r="L2848" t="str">
            <v>whiting</v>
          </cell>
          <cell r="M2848" t="str">
            <v xml:space="preserve">shelf invertebrate feeder small </v>
          </cell>
          <cell r="N2848" t="str">
            <v>Demersal invertebrate feeder small (&lt;30cm)</v>
          </cell>
          <cell r="O2848" t="str">
            <v>Shelf demersal invertivores small</v>
          </cell>
          <cell r="P2848" t="str">
            <v>FDS</v>
          </cell>
        </row>
        <row r="2849">
          <cell r="C2849" t="str">
            <v>Sillago flindersi</v>
          </cell>
          <cell r="D2849" t="str">
            <v>Pisces</v>
          </cell>
          <cell r="E2849" t="str">
            <v>Sillaginidae</v>
          </cell>
          <cell r="F2849">
            <v>2825.548828125</v>
          </cell>
          <cell r="G2849" t="str">
            <v>PiscesSillaginidae</v>
          </cell>
          <cell r="H2849" t="str">
            <v>benthic fish</v>
          </cell>
          <cell r="I2849" t="str">
            <v>school whiting</v>
          </cell>
          <cell r="J2849" t="str">
            <v>small omnivore</v>
          </cell>
          <cell r="K2849" t="str">
            <v>school whiting</v>
          </cell>
          <cell r="L2849" t="str">
            <v>whiting</v>
          </cell>
          <cell r="M2849" t="str">
            <v>shelf small invertebrate feeder</v>
          </cell>
          <cell r="N2849" t="str">
            <v>Demersal invertebrate feeder small (&lt;30cm)</v>
          </cell>
          <cell r="O2849" t="str">
            <v>Shelf demersal invertivores small</v>
          </cell>
          <cell r="P2849" t="str">
            <v>FDS</v>
          </cell>
        </row>
        <row r="2850">
          <cell r="C2850" t="str">
            <v>Pomatomus saltatrix</v>
          </cell>
          <cell r="D2850" t="str">
            <v>Pisces</v>
          </cell>
          <cell r="E2850" t="str">
            <v>Sillaginidae</v>
          </cell>
          <cell r="F2850">
            <v>2825.548828125</v>
          </cell>
          <cell r="G2850" t="str">
            <v>Pisces</v>
          </cell>
          <cell r="H2850" t="str">
            <v>benthic fish</v>
          </cell>
          <cell r="I2850" t="str">
            <v>school whiting</v>
          </cell>
          <cell r="J2850" t="str">
            <v>small omnivore</v>
          </cell>
          <cell r="K2850" t="str">
            <v>pelagic large predator</v>
          </cell>
          <cell r="L2850" t="str">
            <v>pelagic large predator</v>
          </cell>
          <cell r="M2850" t="str">
            <v>pelagic coastal piscivore</v>
          </cell>
          <cell r="N2850" t="str">
            <v>Pelagic piscivore large (&gt;100cm)</v>
          </cell>
          <cell r="O2850" t="str">
            <v>Shelf pelagic piscivore large</v>
          </cell>
          <cell r="P2850" t="str">
            <v>FVS</v>
          </cell>
        </row>
        <row r="2851">
          <cell r="C2851" t="str">
            <v>Rachycentron canadum</v>
          </cell>
          <cell r="D2851" t="str">
            <v>Pisces</v>
          </cell>
          <cell r="E2851">
            <v>2825.548828125</v>
          </cell>
          <cell r="F2851">
            <v>2825.548828125</v>
          </cell>
          <cell r="G2851" t="str">
            <v>Pisces</v>
          </cell>
          <cell r="K2851" t="str">
            <v>pelagic large predator</v>
          </cell>
          <cell r="L2851" t="str">
            <v>pelagic large predator</v>
          </cell>
          <cell r="M2851" t="str">
            <v>pelagic coastal piscivore</v>
          </cell>
          <cell r="N2851" t="str">
            <v>Pelagic piscivore large (&gt;100cm)</v>
          </cell>
          <cell r="O2851" t="str">
            <v>Shelf pelagic piscivore large</v>
          </cell>
          <cell r="P2851" t="str">
            <v>FVS</v>
          </cell>
        </row>
        <row r="2852">
          <cell r="C2852" t="str">
            <v>Carangidae - undifferentiated</v>
          </cell>
          <cell r="D2852" t="str">
            <v>Pisces</v>
          </cell>
          <cell r="E2852" t="str">
            <v>Carangidae</v>
          </cell>
          <cell r="F2852">
            <v>2825.548828125</v>
          </cell>
          <cell r="G2852" t="str">
            <v>PiscesCarangidae</v>
          </cell>
          <cell r="H2852" t="str">
            <v>pelagic fish</v>
          </cell>
          <cell r="I2852" t="str">
            <v>large pelagic</v>
          </cell>
          <cell r="J2852" t="str">
            <v>large omnivore</v>
          </cell>
          <cell r="K2852" t="str">
            <v>pelagic large predator</v>
          </cell>
          <cell r="L2852" t="str">
            <v>pelagic large predator</v>
          </cell>
          <cell r="M2852" t="str">
            <v>pelagic coastal piscivore</v>
          </cell>
          <cell r="N2852" t="str">
            <v>Pelagic piscivore large (&gt;100cm)</v>
          </cell>
          <cell r="O2852" t="str">
            <v>Shelf pelagic piscivore large</v>
          </cell>
          <cell r="P2852" t="str">
            <v>FVS</v>
          </cell>
        </row>
        <row r="2853">
          <cell r="C2853" t="str">
            <v>Carangidae</v>
          </cell>
          <cell r="D2853" t="str">
            <v>Pisces</v>
          </cell>
          <cell r="E2853" t="str">
            <v>Carangidae</v>
          </cell>
          <cell r="F2853">
            <v>2825.548828125</v>
          </cell>
          <cell r="G2853" t="str">
            <v>PiscesCarangidae</v>
          </cell>
          <cell r="H2853" t="str">
            <v>pelagic fish</v>
          </cell>
          <cell r="I2853" t="str">
            <v>large pelagic</v>
          </cell>
          <cell r="J2853" t="str">
            <v>large omnivore</v>
          </cell>
          <cell r="K2853" t="str">
            <v>pelagic medium invertebrate feeder</v>
          </cell>
          <cell r="L2853" t="str">
            <v>pelagic medium invertebrate feeder</v>
          </cell>
          <cell r="M2853" t="str">
            <v>pelagic coastal piscivore</v>
          </cell>
          <cell r="N2853" t="str">
            <v>Pelagic piscivore medium (30-100cm)</v>
          </cell>
          <cell r="O2853" t="str">
            <v>Shelf pelagic piscivore large</v>
          </cell>
          <cell r="P2853" t="str">
            <v>FVS</v>
          </cell>
        </row>
        <row r="2854">
          <cell r="C2854" t="str">
            <v>Trachurus sp.</v>
          </cell>
          <cell r="D2854" t="str">
            <v>Pisces</v>
          </cell>
          <cell r="E2854" t="str">
            <v>Carangidae</v>
          </cell>
          <cell r="F2854">
            <v>2825.548828125</v>
          </cell>
          <cell r="G2854" t="str">
            <v>PiscesCarangidae</v>
          </cell>
          <cell r="H2854" t="str">
            <v>benthopelagic fish</v>
          </cell>
          <cell r="I2854" t="str">
            <v>jack mackerel</v>
          </cell>
          <cell r="J2854" t="str">
            <v>large omnivore</v>
          </cell>
          <cell r="K2854" t="str">
            <v>jack mackerel</v>
          </cell>
          <cell r="L2854" t="str">
            <v>jack mackerel</v>
          </cell>
          <cell r="M2854" t="str">
            <v>Pelagic coastal invertebrate feeder</v>
          </cell>
          <cell r="N2854" t="str">
            <v>Pelagic piscivore medium (30-100cm)</v>
          </cell>
          <cell r="O2854" t="str">
            <v>Jack mackerel</v>
          </cell>
          <cell r="P2854" t="str">
            <v>FPJ</v>
          </cell>
        </row>
        <row r="2855">
          <cell r="C2855" t="str">
            <v>Trachurus sp. remains</v>
          </cell>
          <cell r="D2855" t="str">
            <v>Pisces</v>
          </cell>
          <cell r="E2855" t="str">
            <v>Carangidae</v>
          </cell>
          <cell r="F2855">
            <v>2825.548828125</v>
          </cell>
          <cell r="G2855" t="str">
            <v>PiscesCarangidae</v>
          </cell>
          <cell r="H2855" t="str">
            <v>benthopelagic fish</v>
          </cell>
          <cell r="I2855" t="str">
            <v>jack mackerel</v>
          </cell>
          <cell r="J2855" t="str">
            <v>large omnivore</v>
          </cell>
          <cell r="K2855" t="str">
            <v>jack mackerel</v>
          </cell>
          <cell r="L2855" t="str">
            <v>jack mackerel</v>
          </cell>
          <cell r="M2855" t="str">
            <v>Pelagic coastal invertebrate feeder</v>
          </cell>
          <cell r="N2855" t="str">
            <v>Pelagic piscivore medium (30-100cm)</v>
          </cell>
          <cell r="O2855" t="str">
            <v>Jack mackerel</v>
          </cell>
          <cell r="P2855" t="str">
            <v>FPJ</v>
          </cell>
        </row>
        <row r="2856">
          <cell r="C2856" t="str">
            <v>Trachurus declivis</v>
          </cell>
          <cell r="D2856" t="str">
            <v>Pisces</v>
          </cell>
          <cell r="E2856" t="str">
            <v>Carangidae</v>
          </cell>
          <cell r="F2856">
            <v>2825.548828125</v>
          </cell>
          <cell r="G2856" t="str">
            <v>PiscesCarangidae</v>
          </cell>
          <cell r="H2856" t="str">
            <v>benthopelagic fish</v>
          </cell>
          <cell r="I2856" t="str">
            <v>jack mackerel</v>
          </cell>
          <cell r="J2856" t="str">
            <v>large omnivore</v>
          </cell>
          <cell r="K2856" t="str">
            <v>jack mackerel</v>
          </cell>
          <cell r="L2856" t="str">
            <v>jack mackerel</v>
          </cell>
          <cell r="M2856" t="str">
            <v>Pelagic piscivore medium</v>
          </cell>
          <cell r="N2856" t="str">
            <v>Pelagic piscivore medium (30-100cm)</v>
          </cell>
          <cell r="O2856" t="str">
            <v>Jack mackerel</v>
          </cell>
          <cell r="P2856" t="str">
            <v>FPJ</v>
          </cell>
        </row>
        <row r="2857">
          <cell r="C2857" t="str">
            <v>Trachurus novaezelandiae</v>
          </cell>
          <cell r="D2857" t="str">
            <v>Pisces</v>
          </cell>
          <cell r="E2857" t="str">
            <v>Carangidae</v>
          </cell>
          <cell r="F2857">
            <v>2825.548828125</v>
          </cell>
          <cell r="G2857" t="str">
            <v>Pisces</v>
          </cell>
          <cell r="H2857" t="str">
            <v>benthopelagic fish</v>
          </cell>
          <cell r="I2857" t="str">
            <v>jack mackerel</v>
          </cell>
          <cell r="J2857" t="str">
            <v>large omnivore</v>
          </cell>
          <cell r="K2857" t="str">
            <v>pelagic medium invertebrate feeder</v>
          </cell>
          <cell r="L2857" t="str">
            <v>pelagic medium invertebrate feeder</v>
          </cell>
          <cell r="M2857" t="str">
            <v>pelagic coastal invertebrate feeder</v>
          </cell>
          <cell r="N2857" t="str">
            <v>Pelagic planktivore medium (30-100cm)</v>
          </cell>
          <cell r="O2857" t="str">
            <v>Jack mackerel</v>
          </cell>
          <cell r="P2857" t="str">
            <v>FPJ</v>
          </cell>
        </row>
        <row r="2858">
          <cell r="C2858" t="str">
            <v>Seriola lalandi</v>
          </cell>
          <cell r="D2858" t="str">
            <v>Pisces</v>
          </cell>
          <cell r="E2858">
            <v>2825.548828125</v>
          </cell>
          <cell r="F2858">
            <v>2825.548828125</v>
          </cell>
          <cell r="G2858" t="str">
            <v>Pisces</v>
          </cell>
          <cell r="H2858">
            <v>2825.548828125</v>
          </cell>
          <cell r="I2858">
            <v>2825.548828125</v>
          </cell>
          <cell r="J2858">
            <v>2825.548828125</v>
          </cell>
          <cell r="K2858" t="str">
            <v>shelf large predator</v>
          </cell>
          <cell r="L2858" t="str">
            <v>shelf large predator</v>
          </cell>
          <cell r="M2858" t="str">
            <v>shelf piscivore large</v>
          </cell>
          <cell r="N2858" t="str">
            <v>Demersal piscivore large (&gt;100cm)</v>
          </cell>
          <cell r="O2858" t="str">
            <v>Shelf pelagic piscivore large</v>
          </cell>
          <cell r="P2858" t="str">
            <v>FVS</v>
          </cell>
        </row>
        <row r="2859">
          <cell r="C2859" t="str">
            <v>Seriola hippos</v>
          </cell>
          <cell r="D2859" t="str">
            <v>Pisces</v>
          </cell>
          <cell r="E2859">
            <v>2825.548828125</v>
          </cell>
          <cell r="F2859">
            <v>2825.548828125</v>
          </cell>
          <cell r="G2859" t="str">
            <v>Pisces</v>
          </cell>
          <cell r="H2859">
            <v>2825.548828125</v>
          </cell>
          <cell r="I2859">
            <v>2825.548828125</v>
          </cell>
          <cell r="J2859">
            <v>2825.548828125</v>
          </cell>
          <cell r="K2859" t="str">
            <v>shelf large predator</v>
          </cell>
          <cell r="L2859" t="str">
            <v>shelf large predator</v>
          </cell>
          <cell r="M2859" t="str">
            <v>shelf piscivore large</v>
          </cell>
          <cell r="N2859" t="str">
            <v>Demersal piscivore large (&gt;100cm)</v>
          </cell>
          <cell r="O2859" t="str">
            <v>Shelf pelagic piscivore large</v>
          </cell>
          <cell r="P2859" t="str">
            <v>FVS</v>
          </cell>
        </row>
        <row r="2860">
          <cell r="C2860" t="str">
            <v>Gnathanodon speciosus</v>
          </cell>
          <cell r="D2860" t="str">
            <v>Pisces</v>
          </cell>
          <cell r="E2860">
            <v>2825.548828125</v>
          </cell>
          <cell r="F2860">
            <v>2825.548828125</v>
          </cell>
          <cell r="G2860" t="str">
            <v>Pisces</v>
          </cell>
          <cell r="H2860">
            <v>2825.548828125</v>
          </cell>
          <cell r="I2860">
            <v>2825.548828125</v>
          </cell>
          <cell r="J2860">
            <v>2825.548828125</v>
          </cell>
          <cell r="K2860" t="str">
            <v>shelf large predator</v>
          </cell>
          <cell r="L2860" t="str">
            <v>shelf large predator</v>
          </cell>
          <cell r="M2860" t="str">
            <v>shelf piscivore large</v>
          </cell>
          <cell r="N2860" t="str">
            <v>Demersal piscivore large (&gt;100cm)</v>
          </cell>
          <cell r="O2860" t="str">
            <v>Shelf demersal invertivore large</v>
          </cell>
          <cell r="P2860" t="str">
            <v>FVS</v>
          </cell>
        </row>
        <row r="2861">
          <cell r="C2861" t="str">
            <v>Decapterus russelli</v>
          </cell>
          <cell r="D2861">
            <v>2825.548828125</v>
          </cell>
          <cell r="E2861">
            <v>2825.548828125</v>
          </cell>
          <cell r="F2861">
            <v>2825.548828125</v>
          </cell>
          <cell r="H2861">
            <v>2825.548828125</v>
          </cell>
          <cell r="I2861">
            <v>2825.548828125</v>
          </cell>
          <cell r="J2861">
            <v>2825.548828125</v>
          </cell>
          <cell r="K2861" t="str">
            <v>pelagic medium invertebrate feeder</v>
          </cell>
          <cell r="L2861" t="str">
            <v>pelagic medium invertebrate feeder</v>
          </cell>
          <cell r="M2861" t="str">
            <v>pelagic coastal invertebrate feeder</v>
          </cell>
          <cell r="N2861" t="str">
            <v>Pelagic planktivore medium (30-100cm)</v>
          </cell>
          <cell r="O2861" t="str">
            <v>Shelf demersal invertivore large</v>
          </cell>
          <cell r="P2861" t="str">
            <v>FVS</v>
          </cell>
        </row>
        <row r="2862">
          <cell r="C2862" t="str">
            <v>Elegatis bipinnulata</v>
          </cell>
          <cell r="D2862">
            <v>2825.548828125</v>
          </cell>
          <cell r="E2862">
            <v>2825.548828125</v>
          </cell>
          <cell r="F2862">
            <v>2825.548828125</v>
          </cell>
          <cell r="H2862">
            <v>2825.548828125</v>
          </cell>
          <cell r="I2862">
            <v>2825.548828125</v>
          </cell>
          <cell r="J2862">
            <v>2825.548828125</v>
          </cell>
          <cell r="K2862" t="str">
            <v>shelf large predator</v>
          </cell>
          <cell r="L2862" t="str">
            <v>shelf large predator</v>
          </cell>
          <cell r="M2862" t="str">
            <v>shelf piscivore large</v>
          </cell>
          <cell r="N2862" t="str">
            <v>Demersal piscivore medium (30-100cm)</v>
          </cell>
          <cell r="O2862" t="str">
            <v>Shelf demersal piscivore large</v>
          </cell>
          <cell r="P2862" t="str">
            <v>FVS</v>
          </cell>
        </row>
        <row r="2863">
          <cell r="C2863" t="str">
            <v>Caranx sexfasciatus</v>
          </cell>
          <cell r="D2863" t="str">
            <v>Pisces</v>
          </cell>
          <cell r="G2863" t="str">
            <v>Pisces</v>
          </cell>
          <cell r="K2863" t="str">
            <v>shelf large predator</v>
          </cell>
          <cell r="L2863" t="str">
            <v>shelf large predator</v>
          </cell>
          <cell r="M2863" t="str">
            <v>shelf piscivore large</v>
          </cell>
          <cell r="N2863" t="str">
            <v>Demersal piscivore large (&gt;100cm)</v>
          </cell>
          <cell r="O2863" t="str">
            <v>Shelf demersal piscivore large</v>
          </cell>
          <cell r="P2863" t="str">
            <v>FVS</v>
          </cell>
        </row>
        <row r="2864">
          <cell r="C2864" t="str">
            <v>Seriola rivoliana</v>
          </cell>
          <cell r="D2864" t="str">
            <v>Carangidae</v>
          </cell>
          <cell r="E2864">
            <v>2825.548828125</v>
          </cell>
          <cell r="F2864">
            <v>2825.548828125</v>
          </cell>
          <cell r="G2864" t="str">
            <v>Pisces</v>
          </cell>
          <cell r="H2864">
            <v>2825.548828125</v>
          </cell>
          <cell r="I2864">
            <v>2825.548828125</v>
          </cell>
          <cell r="J2864">
            <v>2825.548828125</v>
          </cell>
          <cell r="K2864" t="str">
            <v>shelf large predator</v>
          </cell>
          <cell r="L2864" t="str">
            <v>shelf large predator</v>
          </cell>
          <cell r="M2864" t="str">
            <v>shelf piscivore large</v>
          </cell>
          <cell r="N2864" t="str">
            <v>Pelagic piscivore medium (30-100cm)</v>
          </cell>
          <cell r="O2864" t="str">
            <v>Shelf pelagic piscivore large</v>
          </cell>
          <cell r="P2864" t="str">
            <v>FVS</v>
          </cell>
        </row>
        <row r="2865">
          <cell r="C2865" t="str">
            <v>Caranx lugubris</v>
          </cell>
          <cell r="D2865" t="str">
            <v>Carangidae</v>
          </cell>
          <cell r="E2865">
            <v>2825.548828125</v>
          </cell>
          <cell r="F2865">
            <v>2825.548828125</v>
          </cell>
          <cell r="N2865" t="str">
            <v>Pelagic piscivore medium (30-100cm)</v>
          </cell>
          <cell r="O2865" t="str">
            <v>Shelf pelagic piscivore large</v>
          </cell>
          <cell r="P2865" t="str">
            <v>FVS</v>
          </cell>
        </row>
        <row r="2866">
          <cell r="C2866" t="str">
            <v>Pseudocaranx dentex</v>
          </cell>
          <cell r="D2866" t="str">
            <v>Pisces</v>
          </cell>
          <cell r="E2866">
            <v>2825.548828125</v>
          </cell>
          <cell r="F2866">
            <v>2825.548828125</v>
          </cell>
          <cell r="G2866" t="str">
            <v>Pisces</v>
          </cell>
          <cell r="K2866" t="str">
            <v>shelf large predator</v>
          </cell>
          <cell r="L2866" t="str">
            <v>shelf large predator</v>
          </cell>
          <cell r="M2866" t="str">
            <v>shelf piscivore large</v>
          </cell>
          <cell r="N2866" t="str">
            <v>Pelagic piscivore medium (30-100cm)</v>
          </cell>
          <cell r="O2866" t="str">
            <v>Shelf pelagic piscivore large</v>
          </cell>
          <cell r="P2866" t="str">
            <v>FVS</v>
          </cell>
        </row>
        <row r="2867">
          <cell r="C2867" t="str">
            <v>Pseudocaranx wrighti</v>
          </cell>
          <cell r="D2867" t="str">
            <v>Pisces</v>
          </cell>
          <cell r="E2867">
            <v>2825.548828125</v>
          </cell>
          <cell r="F2867">
            <v>2825.548828125</v>
          </cell>
          <cell r="G2867" t="str">
            <v>Pisces</v>
          </cell>
          <cell r="H2867">
            <v>2825.548828125</v>
          </cell>
          <cell r="I2867">
            <v>2825.548828125</v>
          </cell>
          <cell r="J2867">
            <v>2825.548828125</v>
          </cell>
          <cell r="K2867" t="str">
            <v>shelf large predator</v>
          </cell>
          <cell r="L2867" t="str">
            <v>shelf large predator</v>
          </cell>
          <cell r="M2867" t="str">
            <v>shelf piscivore large</v>
          </cell>
          <cell r="N2867" t="str">
            <v>Demersal piscivore medium (30-100cm)</v>
          </cell>
          <cell r="O2867" t="str">
            <v>Shelf demersal piscivore large</v>
          </cell>
          <cell r="P2867" t="str">
            <v>FVS</v>
          </cell>
        </row>
        <row r="2868">
          <cell r="C2868" t="str">
            <v>Trachurus declivis</v>
          </cell>
          <cell r="D2868" t="str">
            <v>Pisces</v>
          </cell>
          <cell r="E2868">
            <v>2825.548828125</v>
          </cell>
          <cell r="F2868">
            <v>2825.548828125</v>
          </cell>
          <cell r="G2868" t="str">
            <v>Pisces</v>
          </cell>
          <cell r="H2868">
            <v>2825.548828125</v>
          </cell>
          <cell r="I2868">
            <v>2825.548828125</v>
          </cell>
          <cell r="J2868">
            <v>2825.548828125</v>
          </cell>
          <cell r="K2868" t="str">
            <v>shelf large predator</v>
          </cell>
          <cell r="L2868" t="str">
            <v>shelf large predator</v>
          </cell>
          <cell r="M2868" t="str">
            <v>shelf piscivore large</v>
          </cell>
          <cell r="N2868" t="str">
            <v>Demersal piscivore medium (30-100cm)</v>
          </cell>
          <cell r="O2868" t="str">
            <v>Jack mackerel</v>
          </cell>
          <cell r="P2868" t="str">
            <v>FPJ</v>
          </cell>
        </row>
        <row r="2869">
          <cell r="C2869" t="str">
            <v>Trachurus murphyi</v>
          </cell>
          <cell r="D2869" t="str">
            <v>Pisces</v>
          </cell>
          <cell r="E2869">
            <v>2825.548828125</v>
          </cell>
          <cell r="F2869">
            <v>2825.548828125</v>
          </cell>
          <cell r="G2869" t="str">
            <v>Pisces</v>
          </cell>
          <cell r="H2869">
            <v>0</v>
          </cell>
          <cell r="I2869">
            <v>0</v>
          </cell>
          <cell r="J2869">
            <v>0</v>
          </cell>
          <cell r="K2869" t="str">
            <v>pelagic large invertebrate feeder</v>
          </cell>
          <cell r="L2869" t="str">
            <v>pelagic large invertebrate feeder</v>
          </cell>
          <cell r="M2869" t="str">
            <v>pelagic coastal invertebrate feeder</v>
          </cell>
          <cell r="N2869" t="str">
            <v>Pelagic planktivore medium (30-100cm)</v>
          </cell>
          <cell r="O2869" t="str">
            <v>Jack mackerel</v>
          </cell>
          <cell r="P2869" t="str">
            <v>FPJ</v>
          </cell>
        </row>
        <row r="2870">
          <cell r="C2870" t="str">
            <v>Trachurus spp.</v>
          </cell>
          <cell r="D2870" t="str">
            <v>Pisces</v>
          </cell>
          <cell r="E2870">
            <v>2825.548828125</v>
          </cell>
          <cell r="F2870">
            <v>2825.548828125</v>
          </cell>
          <cell r="G2870" t="str">
            <v>Pisces</v>
          </cell>
          <cell r="H2870">
            <v>2825.548828125</v>
          </cell>
          <cell r="I2870">
            <v>2825.548828125</v>
          </cell>
          <cell r="J2870">
            <v>2825.548828125</v>
          </cell>
          <cell r="K2870" t="str">
            <v>pelagic large invertebrate feeder</v>
          </cell>
          <cell r="L2870" t="str">
            <v>pelagic large invertebrate feeder</v>
          </cell>
          <cell r="M2870" t="str">
            <v>pelagic coastal invertebrate feeder</v>
          </cell>
          <cell r="N2870" t="str">
            <v>Pelagic planktivore medium (30-100cm)</v>
          </cell>
          <cell r="O2870" t="str">
            <v>Shelf pelagic piscivore large</v>
          </cell>
          <cell r="P2870" t="str">
            <v>FVS</v>
          </cell>
        </row>
        <row r="2871">
          <cell r="C2871" t="str">
            <v>Trachurus declivis &amp; Trachurus murphyi</v>
          </cell>
          <cell r="O2871" t="str">
            <v>Jack mackerel</v>
          </cell>
          <cell r="P2871" t="str">
            <v>FPJ</v>
          </cell>
        </row>
        <row r="2872">
          <cell r="C2872" t="str">
            <v>Coryphaena hippurus</v>
          </cell>
          <cell r="D2872" t="str">
            <v>Pisces</v>
          </cell>
          <cell r="E2872">
            <v>2825.548828125</v>
          </cell>
          <cell r="K2872" t="str">
            <v>pelagic medium predator</v>
          </cell>
          <cell r="L2872" t="str">
            <v>pelagic medium predator</v>
          </cell>
          <cell r="M2872" t="str">
            <v>tuna &amp; billfishes</v>
          </cell>
          <cell r="N2872" t="str">
            <v xml:space="preserve"> </v>
          </cell>
          <cell r="O2872" t="str">
            <v>Jack mackerel</v>
          </cell>
          <cell r="P2872" t="str">
            <v>FPJ</v>
          </cell>
        </row>
        <row r="2873">
          <cell r="C2873" t="str">
            <v>Coryphaena hippurus</v>
          </cell>
          <cell r="D2873" t="str">
            <v>Pisces</v>
          </cell>
          <cell r="E2873">
            <v>2825.548828125</v>
          </cell>
          <cell r="F2873">
            <v>2825.548828125</v>
          </cell>
          <cell r="K2873" t="str">
            <v>pelagic large predator</v>
          </cell>
          <cell r="L2873" t="str">
            <v>pelagic large predator</v>
          </cell>
          <cell r="M2873" t="str">
            <v>tuna &amp; billfishes</v>
          </cell>
          <cell r="N2873" t="str">
            <v>Pelagic piscivore large (&gt;100cm)</v>
          </cell>
          <cell r="O2873" t="str">
            <v>Offshore pelagic piscivore large</v>
          </cell>
          <cell r="P2873" t="str">
            <v>FVS</v>
          </cell>
        </row>
        <row r="2874">
          <cell r="C2874" t="str">
            <v>Rhabdosargus sarba</v>
          </cell>
          <cell r="D2874" t="str">
            <v>Pisces</v>
          </cell>
          <cell r="E2874">
            <v>2825.548828125</v>
          </cell>
          <cell r="F2874">
            <v>2825.548828125</v>
          </cell>
          <cell r="K2874" t="str">
            <v>pelagic large predator</v>
          </cell>
          <cell r="L2874" t="str">
            <v>pelagic large predator</v>
          </cell>
          <cell r="N2874" t="str">
            <v>Pelagic piscivore large (&gt;100cm)</v>
          </cell>
          <cell r="O2874" t="str">
            <v>Shelf demersal invertivore large</v>
          </cell>
          <cell r="P2874" t="str">
            <v>FVS</v>
          </cell>
        </row>
        <row r="2875">
          <cell r="C2875" t="str">
            <v>Heteroscarus acroptilus</v>
          </cell>
          <cell r="D2875">
            <v>2825.548828125</v>
          </cell>
          <cell r="E2875">
            <v>2825.548828125</v>
          </cell>
          <cell r="F2875">
            <v>2825.548828125</v>
          </cell>
          <cell r="O2875" t="str">
            <v>Shelf demersal invertivore small</v>
          </cell>
          <cell r="P2875" t="str">
            <v>FDH</v>
          </cell>
        </row>
        <row r="2876">
          <cell r="C2876" t="str">
            <v>Siphonognathus radiatus</v>
          </cell>
          <cell r="D2876">
            <v>2825.548828125</v>
          </cell>
          <cell r="E2876">
            <v>2825.548828125</v>
          </cell>
          <cell r="F2876">
            <v>2825.548828125</v>
          </cell>
          <cell r="O2876" t="str">
            <v>Shelf demersal invertivore small</v>
          </cell>
          <cell r="P2876" t="str">
            <v>FDH</v>
          </cell>
        </row>
        <row r="2877">
          <cell r="C2877" t="str">
            <v>Olisthops cyanomelas</v>
          </cell>
          <cell r="D2877">
            <v>2825.548828125</v>
          </cell>
          <cell r="E2877">
            <v>2825.548828125</v>
          </cell>
          <cell r="F2877">
            <v>2825.548828125</v>
          </cell>
          <cell r="O2877" t="str">
            <v>Herbivore</v>
          </cell>
          <cell r="P2877" t="str">
            <v>FDH</v>
          </cell>
        </row>
        <row r="2878">
          <cell r="C2878" t="str">
            <v>Neoodax balteatus</v>
          </cell>
          <cell r="D2878">
            <v>2825.548828125</v>
          </cell>
          <cell r="E2878">
            <v>2825.548828125</v>
          </cell>
          <cell r="F2878">
            <v>2825.548828125</v>
          </cell>
          <cell r="O2878" t="str">
            <v>Shelf demersal invertivore small</v>
          </cell>
          <cell r="P2878" t="str">
            <v>FDS</v>
          </cell>
        </row>
        <row r="2879">
          <cell r="C2879" t="str">
            <v>Bramidae - undifferentiated</v>
          </cell>
          <cell r="D2879" t="str">
            <v>Pisces</v>
          </cell>
          <cell r="E2879" t="str">
            <v>Bramidae</v>
          </cell>
          <cell r="F2879">
            <v>2825.548828125</v>
          </cell>
          <cell r="G2879" t="str">
            <v>PiscesBramidae</v>
          </cell>
          <cell r="K2879" t="str">
            <v>pelagic medium predator</v>
          </cell>
          <cell r="L2879" t="str">
            <v>pelagic medium predator</v>
          </cell>
          <cell r="M2879" t="str">
            <v>pelagic oceanic piscivore</v>
          </cell>
          <cell r="N2879" t="str">
            <v>Pelagic piscivore medium (30-100cm)</v>
          </cell>
          <cell r="O2879" t="str">
            <v>Shelf demersal invertivore small</v>
          </cell>
          <cell r="P2879" t="str">
            <v>FDS</v>
          </cell>
        </row>
        <row r="2880">
          <cell r="C2880" t="str">
            <v>Brama brama</v>
          </cell>
          <cell r="D2880" t="str">
            <v>Pisces</v>
          </cell>
          <cell r="E2880" t="str">
            <v>Bramidae</v>
          </cell>
          <cell r="F2880">
            <v>2825.548828125</v>
          </cell>
          <cell r="G2880" t="str">
            <v>PiscesBramidae</v>
          </cell>
          <cell r="H2880" t="str">
            <v>pelagic fish</v>
          </cell>
          <cell r="I2880" t="str">
            <v>large pelagic</v>
          </cell>
          <cell r="J2880" t="str">
            <v>large pelagic</v>
          </cell>
          <cell r="K2880" t="str">
            <v>pelagic medium predator</v>
          </cell>
          <cell r="L2880" t="str">
            <v>pelagic medium predator</v>
          </cell>
          <cell r="M2880" t="str">
            <v>pelagic oceanic piscivore</v>
          </cell>
          <cell r="N2880" t="str">
            <v>Pelagic piscivore medium (30-100cm)</v>
          </cell>
          <cell r="O2880" t="str">
            <v>Offshore pelagic piscivore medium</v>
          </cell>
          <cell r="P2880" t="str">
            <v>FVS</v>
          </cell>
        </row>
        <row r="2881">
          <cell r="C2881" t="str">
            <v>Brama australis</v>
          </cell>
          <cell r="D2881" t="str">
            <v>Pisces</v>
          </cell>
          <cell r="E2881" t="str">
            <v>Bramidae</v>
          </cell>
          <cell r="F2881">
            <v>2825.548828125</v>
          </cell>
          <cell r="G2881" t="str">
            <v>PiscesBramidae</v>
          </cell>
          <cell r="H2881" t="str">
            <v>pelagic fish</v>
          </cell>
          <cell r="I2881" t="str">
            <v>large pelagic</v>
          </cell>
          <cell r="J2881" t="str">
            <v>large pelagic</v>
          </cell>
          <cell r="K2881" t="str">
            <v>pelagic medium predator</v>
          </cell>
          <cell r="L2881" t="str">
            <v>pelagic medium predator</v>
          </cell>
          <cell r="M2881" t="str">
            <v>pelagic oceanic piscivore</v>
          </cell>
          <cell r="N2881" t="str">
            <v>Pelagic piscivore medium (30-100cm)</v>
          </cell>
          <cell r="O2881" t="str">
            <v>Offshore pelagic piscivore medium</v>
          </cell>
          <cell r="P2881" t="str">
            <v>FVS</v>
          </cell>
        </row>
        <row r="2882">
          <cell r="C2882" t="str">
            <v>Arripis spp</v>
          </cell>
          <cell r="D2882" t="str">
            <v>Pisces</v>
          </cell>
          <cell r="E2882" t="str">
            <v>Salmonidae</v>
          </cell>
          <cell r="F2882">
            <v>2825.548828125</v>
          </cell>
          <cell r="G2882" t="str">
            <v>PiscesSalmonidae</v>
          </cell>
          <cell r="K2882" t="str">
            <v>pelagic medium predator</v>
          </cell>
          <cell r="L2882" t="str">
            <v>pelagic medium predator</v>
          </cell>
          <cell r="M2882" t="str">
            <v>pelagic coastal piscivore</v>
          </cell>
          <cell r="N2882" t="str">
            <v>Pelagic piscivore medium (30-100cm)</v>
          </cell>
          <cell r="O2882" t="str">
            <v>Shelf pelagic piscivore large</v>
          </cell>
          <cell r="P2882" t="str">
            <v>FVS</v>
          </cell>
        </row>
        <row r="2883">
          <cell r="C2883" t="str">
            <v>Arripis georgianus</v>
          </cell>
          <cell r="D2883" t="str">
            <v>Pisces</v>
          </cell>
          <cell r="E2883" t="str">
            <v>Salmonidae</v>
          </cell>
          <cell r="F2883">
            <v>2825.548828125</v>
          </cell>
          <cell r="G2883" t="str">
            <v>PiscesSalmonidae</v>
          </cell>
          <cell r="K2883" t="str">
            <v>pelagic medium predator</v>
          </cell>
          <cell r="L2883" t="str">
            <v>pelagic medium predator</v>
          </cell>
          <cell r="M2883" t="str">
            <v>pelagic oceanic piscivore</v>
          </cell>
          <cell r="N2883" t="str">
            <v>Pelagic piscivore small (&lt;30)</v>
          </cell>
          <cell r="O2883" t="str">
            <v>Shelf pelagic piscivore small</v>
          </cell>
          <cell r="P2883" t="str">
            <v>FVS</v>
          </cell>
        </row>
        <row r="2884">
          <cell r="C2884" t="str">
            <v>Arripis trutta</v>
          </cell>
          <cell r="D2884" t="str">
            <v>Pisces</v>
          </cell>
          <cell r="E2884" t="str">
            <v>Salmonidae</v>
          </cell>
          <cell r="G2884" t="str">
            <v>PiscesSalmonidae</v>
          </cell>
          <cell r="K2884" t="str">
            <v>pelagic medium predator</v>
          </cell>
          <cell r="L2884" t="str">
            <v>pelagic medium predator</v>
          </cell>
          <cell r="M2884" t="str">
            <v>pelagic coastal piscivore</v>
          </cell>
          <cell r="N2884" t="str">
            <v>Pelagic piscivore medium (30-100cm)</v>
          </cell>
          <cell r="O2884" t="str">
            <v>Shelf pelagic piscivore large</v>
          </cell>
          <cell r="P2884" t="str">
            <v>FVS</v>
          </cell>
        </row>
        <row r="2885">
          <cell r="C2885" t="str">
            <v>Arripis truttaceus</v>
          </cell>
          <cell r="D2885" t="str">
            <v>Pisces</v>
          </cell>
          <cell r="E2885" t="str">
            <v>Salmonidae</v>
          </cell>
          <cell r="F2885">
            <v>2825.548828125</v>
          </cell>
          <cell r="G2885" t="str">
            <v>PiscesSalmonidae</v>
          </cell>
          <cell r="K2885" t="str">
            <v>pelagic medium invertebrate feeder</v>
          </cell>
          <cell r="L2885" t="str">
            <v>pelagic medium invertebrate feeder</v>
          </cell>
          <cell r="M2885" t="str">
            <v>pelagic coastal invertebrate feeder</v>
          </cell>
          <cell r="N2885" t="str">
            <v>Pelagic planktivore medium (30-100cm)</v>
          </cell>
          <cell r="O2885" t="str">
            <v>Shelf pelagic piscivore large</v>
          </cell>
          <cell r="P2885" t="str">
            <v>FVS</v>
          </cell>
        </row>
        <row r="2886">
          <cell r="C2886" t="str">
            <v>Arripis spp</v>
          </cell>
          <cell r="D2886" t="str">
            <v>Pisces</v>
          </cell>
          <cell r="E2886" t="str">
            <v>Salmonidae</v>
          </cell>
          <cell r="F2886">
            <v>2825.548828125</v>
          </cell>
          <cell r="G2886" t="str">
            <v>PiscesSalmonidae</v>
          </cell>
          <cell r="K2886" t="str">
            <v>pelagic medium predator</v>
          </cell>
          <cell r="L2886" t="str">
            <v>pelagic medium predator</v>
          </cell>
          <cell r="M2886" t="str">
            <v>pelagic coastal piscivore</v>
          </cell>
          <cell r="N2886" t="str">
            <v>Pelagic piscivore medium (30-100cm)</v>
          </cell>
          <cell r="O2886" t="str">
            <v>Shelf pelagic piscivore large</v>
          </cell>
          <cell r="P2886" t="str">
            <v>FVS</v>
          </cell>
        </row>
        <row r="2887">
          <cell r="C2887" t="str">
            <v>Arripis trutta &amp; Arripis truttaceus</v>
          </cell>
          <cell r="D2887">
            <v>2825.548828125</v>
          </cell>
          <cell r="E2887">
            <v>2825.548828125</v>
          </cell>
          <cell r="F2887">
            <v>2825.548828125</v>
          </cell>
          <cell r="K2887" t="str">
            <v>pelagic medium invertebrate feeder</v>
          </cell>
          <cell r="L2887" t="str">
            <v>pelagic medium invertebrate feeder</v>
          </cell>
          <cell r="M2887" t="str">
            <v>pelagic coastal invertebrate feeder</v>
          </cell>
          <cell r="N2887" t="str">
            <v>Pelagic planktivore medium (30-100cm)</v>
          </cell>
          <cell r="O2887" t="str">
            <v>Shelf pelagic piscivore large</v>
          </cell>
          <cell r="P2887" t="str">
            <v>FVS</v>
          </cell>
        </row>
        <row r="2888">
          <cell r="C2888" t="str">
            <v>Emmelichthyidae</v>
          </cell>
          <cell r="K2888" t="str">
            <v>redbait</v>
          </cell>
          <cell r="L2888" t="str">
            <v>redbait</v>
          </cell>
          <cell r="M2888" t="str">
            <v>Pelagic planktivore small</v>
          </cell>
          <cell r="N2888" t="str">
            <v>Pelagic planktivore medium (30-100cm)</v>
          </cell>
          <cell r="O2888" t="str">
            <v>Redbait</v>
          </cell>
          <cell r="P2888" t="str">
            <v>FPB</v>
          </cell>
        </row>
        <row r="2889">
          <cell r="C2889" t="str">
            <v>Emmelichthys nitidus</v>
          </cell>
          <cell r="D2889" t="str">
            <v>Pisces</v>
          </cell>
          <cell r="E2889" t="str">
            <v>Emmelichthyidae</v>
          </cell>
          <cell r="F2889">
            <v>2825.548828125</v>
          </cell>
          <cell r="G2889" t="str">
            <v>PiscesEmmelichthyidae</v>
          </cell>
          <cell r="H2889" t="str">
            <v>redbait</v>
          </cell>
          <cell r="I2889" t="str">
            <v>redbait</v>
          </cell>
          <cell r="J2889" t="str">
            <v>small omnivore</v>
          </cell>
          <cell r="K2889" t="str">
            <v>redbait</v>
          </cell>
          <cell r="L2889" t="str">
            <v>redbait</v>
          </cell>
          <cell r="M2889" t="str">
            <v>Pelagic planktivore small</v>
          </cell>
          <cell r="N2889" t="str">
            <v>Pelagic planktivore medium (30-100cm)</v>
          </cell>
          <cell r="O2889" t="str">
            <v>Redbait</v>
          </cell>
          <cell r="P2889" t="str">
            <v>FPB</v>
          </cell>
        </row>
        <row r="2890">
          <cell r="C2890" t="str">
            <v>Emmelichthys cf. nitidus</v>
          </cell>
          <cell r="D2890" t="str">
            <v>Pisces</v>
          </cell>
          <cell r="E2890" t="str">
            <v>Emmelichthyidae</v>
          </cell>
          <cell r="F2890">
            <v>2825.548828125</v>
          </cell>
          <cell r="G2890" t="str">
            <v>PiscesEmmelichthyidae</v>
          </cell>
          <cell r="H2890" t="str">
            <v>redbait</v>
          </cell>
          <cell r="I2890" t="str">
            <v>redbait</v>
          </cell>
          <cell r="J2890" t="str">
            <v>small omnivore</v>
          </cell>
          <cell r="K2890" t="str">
            <v>redbait</v>
          </cell>
          <cell r="L2890" t="str">
            <v>redbait</v>
          </cell>
          <cell r="M2890" t="str">
            <v>Pelagic planktivore small</v>
          </cell>
          <cell r="N2890" t="str">
            <v>Pelagic planktivore medium (30-100cm)</v>
          </cell>
          <cell r="O2890" t="str">
            <v>Redbait</v>
          </cell>
          <cell r="P2890" t="str">
            <v>FPB</v>
          </cell>
        </row>
        <row r="2891">
          <cell r="C2891" t="str">
            <v>Plagiogeneion macrolepis</v>
          </cell>
          <cell r="D2891" t="str">
            <v>Pisces</v>
          </cell>
          <cell r="E2891" t="str">
            <v>Emmelichthyidae</v>
          </cell>
          <cell r="F2891">
            <v>2825.548828125</v>
          </cell>
          <cell r="G2891" t="str">
            <v>PiscesEmmelichthyidae</v>
          </cell>
          <cell r="H2891" t="str">
            <v>redbait</v>
          </cell>
          <cell r="I2891" t="str">
            <v>redbait</v>
          </cell>
          <cell r="J2891" t="str">
            <v>small omnivore</v>
          </cell>
          <cell r="K2891" t="str">
            <v>slope medium invertebrate feeder</v>
          </cell>
          <cell r="L2891" t="str">
            <v>slope medium invertebrate feeder</v>
          </cell>
          <cell r="M2891" t="str">
            <v>slope medium invertebrate feeder</v>
          </cell>
          <cell r="N2891" t="str">
            <v xml:space="preserve">Demersal invertebrate feeder medium (30-100cm) </v>
          </cell>
          <cell r="O2891" t="str">
            <v>Deep demersal invertivore large</v>
          </cell>
          <cell r="P2891" t="str">
            <v>FDS</v>
          </cell>
        </row>
        <row r="2892">
          <cell r="C2892" t="str">
            <v>Plagiogeneion rubiginosus</v>
          </cell>
          <cell r="D2892" t="str">
            <v>Pisces</v>
          </cell>
          <cell r="E2892" t="str">
            <v>Emmelichthyidae</v>
          </cell>
          <cell r="F2892">
            <v>2825.548828125</v>
          </cell>
          <cell r="G2892" t="str">
            <v>PiscesEmmelichthyidae</v>
          </cell>
          <cell r="K2892" t="str">
            <v>slope medium invertebrate feeder</v>
          </cell>
          <cell r="L2892" t="str">
            <v>slope medium invertebrate feeder</v>
          </cell>
          <cell r="M2892" t="str">
            <v>slope medium invertebrate feeder</v>
          </cell>
          <cell r="N2892" t="str">
            <v>Pelagic planktivore medium (30-100cm)</v>
          </cell>
          <cell r="O2892" t="str">
            <v>Deep demersal invertivore large</v>
          </cell>
          <cell r="P2892" t="str">
            <v>FDS</v>
          </cell>
        </row>
        <row r="2893">
          <cell r="C2893" t="str">
            <v>Plagiogeneion spp</v>
          </cell>
          <cell r="D2893" t="str">
            <v>Pisces</v>
          </cell>
          <cell r="E2893" t="str">
            <v>Emmelichthyidae</v>
          </cell>
          <cell r="G2893" t="str">
            <v>PiscesEmmelichthyidae</v>
          </cell>
          <cell r="K2893" t="str">
            <v>slope medium invertebrate feeder</v>
          </cell>
          <cell r="L2893" t="str">
            <v>slope medium invertebrate feeder</v>
          </cell>
          <cell r="M2893" t="str">
            <v>slope medium invertebrate feeder</v>
          </cell>
          <cell r="N2893" t="str">
            <v>Pelagic planktivore medium (30-100cm)</v>
          </cell>
          <cell r="O2893" t="str">
            <v>Deep demersal invertivore large</v>
          </cell>
          <cell r="P2893" t="str">
            <v>FDS</v>
          </cell>
        </row>
        <row r="2894">
          <cell r="C2894" t="str">
            <v>Emmelichthys spp</v>
          </cell>
          <cell r="D2894" t="str">
            <v>Pisces</v>
          </cell>
          <cell r="E2894" t="str">
            <v>Emmelichthyidae</v>
          </cell>
          <cell r="G2894" t="str">
            <v>PiscesEmmelichthyidae</v>
          </cell>
          <cell r="K2894" t="str">
            <v>redbait</v>
          </cell>
          <cell r="L2894" t="str">
            <v>redbait</v>
          </cell>
          <cell r="M2894" t="str">
            <v>Pelagic planktivore small</v>
          </cell>
          <cell r="N2894" t="str">
            <v>Pelagic planktivore medium (30-100cm)</v>
          </cell>
          <cell r="O2894" t="str">
            <v>Redbait</v>
          </cell>
          <cell r="P2894" t="str">
            <v>FPB</v>
          </cell>
        </row>
        <row r="2895">
          <cell r="C2895" t="str">
            <v>Aphareus rutilans</v>
          </cell>
          <cell r="D2895" t="str">
            <v>Pisces</v>
          </cell>
          <cell r="E2895" t="str">
            <v>Emmelichthyidae</v>
          </cell>
          <cell r="F2895">
            <v>2825.548828125</v>
          </cell>
          <cell r="G2895" t="str">
            <v>PiscesEmmelichthyidae</v>
          </cell>
          <cell r="H2895">
            <v>2825.548828125</v>
          </cell>
          <cell r="I2895">
            <v>2825.548828125</v>
          </cell>
          <cell r="J2895">
            <v>2825.548828125</v>
          </cell>
          <cell r="K2895" t="str">
            <v>redbait</v>
          </cell>
          <cell r="L2895" t="str">
            <v>redbait</v>
          </cell>
          <cell r="M2895" t="str">
            <v>Pelagic planktivore small</v>
          </cell>
          <cell r="N2895" t="str">
            <v>Pelagic planktivore medium (30-100cm)</v>
          </cell>
          <cell r="O2895" t="str">
            <v>Shelf pelagic piscivore large</v>
          </cell>
          <cell r="P2895" t="str">
            <v>FVS</v>
          </cell>
        </row>
        <row r="2896">
          <cell r="C2896" t="str">
            <v>Lutjanus sebae</v>
          </cell>
          <cell r="D2896">
            <v>2825.548828125</v>
          </cell>
          <cell r="E2896">
            <v>2825.548828125</v>
          </cell>
          <cell r="K2896" t="str">
            <v>tropical snapper</v>
          </cell>
          <cell r="L2896" t="str">
            <v>tropical snapper</v>
          </cell>
          <cell r="N2896" t="str">
            <v>Demersal piscivore medium (30-100cm)</v>
          </cell>
          <cell r="O2896" t="str">
            <v>Shelf pelagic piscivore large</v>
          </cell>
          <cell r="P2896" t="str">
            <v>FVS</v>
          </cell>
        </row>
        <row r="2897">
          <cell r="C2897" t="str">
            <v>Lutjanus erythropterus</v>
          </cell>
          <cell r="K2897" t="str">
            <v>tropical snapper</v>
          </cell>
          <cell r="L2897" t="str">
            <v>tropical snapper</v>
          </cell>
          <cell r="N2897" t="str">
            <v>Demersal piscivore medium (30-100cm)</v>
          </cell>
          <cell r="O2897" t="str">
            <v>Shelf demersal piscivore large</v>
          </cell>
          <cell r="P2897" t="str">
            <v>FVS</v>
          </cell>
        </row>
        <row r="2898">
          <cell r="C2898" t="str">
            <v>Lutjanus malabaricus</v>
          </cell>
          <cell r="D2898">
            <v>2825.548828125</v>
          </cell>
          <cell r="E2898">
            <v>2825.548828125</v>
          </cell>
          <cell r="O2898" t="str">
            <v>Shelf demersal piscivore large</v>
          </cell>
          <cell r="P2898" t="str">
            <v>FVS</v>
          </cell>
        </row>
        <row r="2899">
          <cell r="C2899" t="str">
            <v>Etelis carbunculus</v>
          </cell>
          <cell r="D2899">
            <v>2825.548828125</v>
          </cell>
          <cell r="E2899">
            <v>2825.548828125</v>
          </cell>
          <cell r="K2899" t="str">
            <v>tropical snapper</v>
          </cell>
          <cell r="L2899" t="str">
            <v>tropical snapper</v>
          </cell>
          <cell r="M2899" t="str">
            <v>Coastal piscivore medium</v>
          </cell>
          <cell r="N2899" t="str">
            <v>Demersal piscivore medium (30-100cm)</v>
          </cell>
          <cell r="O2899" t="str">
            <v>Shelf demersal piscivore large</v>
          </cell>
          <cell r="P2899" t="str">
            <v>FVS</v>
          </cell>
        </row>
        <row r="2900">
          <cell r="C2900" t="str">
            <v>Lutjanus argentimaculatus</v>
          </cell>
          <cell r="K2900" t="str">
            <v>tropical snapper</v>
          </cell>
          <cell r="L2900" t="str">
            <v>tropical snapper</v>
          </cell>
          <cell r="M2900" t="str">
            <v>Coastal piscivore medium</v>
          </cell>
          <cell r="N2900" t="str">
            <v xml:space="preserve"> </v>
          </cell>
          <cell r="O2900" t="str">
            <v>Shelf pelagic piscivore large</v>
          </cell>
          <cell r="P2900" t="str">
            <v>FVS</v>
          </cell>
        </row>
        <row r="2901">
          <cell r="C2901" t="str">
            <v>Lutjanus rivulatus</v>
          </cell>
          <cell r="K2901" t="str">
            <v>tropical snapper</v>
          </cell>
          <cell r="L2901" t="str">
            <v>tropical snapper</v>
          </cell>
          <cell r="N2901" t="str">
            <v xml:space="preserve"> </v>
          </cell>
          <cell r="O2901" t="str">
            <v>Shelf pelagic piscivore large</v>
          </cell>
          <cell r="P2901" t="str">
            <v>FVS</v>
          </cell>
        </row>
        <row r="2902">
          <cell r="C2902" t="str">
            <v>Lipocheilus carnolabrum</v>
          </cell>
          <cell r="D2902">
            <v>2825.548828125</v>
          </cell>
          <cell r="E2902">
            <v>2825.548828125</v>
          </cell>
          <cell r="O2902" t="str">
            <v>Shelf pelagic piscivore large</v>
          </cell>
          <cell r="P2902" t="str">
            <v>FVS</v>
          </cell>
        </row>
        <row r="2903">
          <cell r="C2903" t="str">
            <v>Pristipomoides filamentosus</v>
          </cell>
          <cell r="D2903">
            <v>2825.548828125</v>
          </cell>
          <cell r="E2903">
            <v>2825.548828125</v>
          </cell>
          <cell r="K2903" t="str">
            <v>tropical snapper</v>
          </cell>
          <cell r="L2903" t="str">
            <v>tropical snapper</v>
          </cell>
          <cell r="N2903" t="str">
            <v xml:space="preserve"> </v>
          </cell>
          <cell r="O2903" t="str">
            <v>Shelf pelagic piscivore large</v>
          </cell>
          <cell r="P2903" t="str">
            <v>FVS</v>
          </cell>
        </row>
        <row r="2904">
          <cell r="C2904" t="str">
            <v>Etelis coruscans</v>
          </cell>
          <cell r="K2904" t="str">
            <v>tropical snapper</v>
          </cell>
          <cell r="L2904" t="str">
            <v>tropical snapper</v>
          </cell>
          <cell r="N2904" t="str">
            <v xml:space="preserve"> </v>
          </cell>
          <cell r="O2904" t="str">
            <v>Shelf demersal piscivore large</v>
          </cell>
          <cell r="P2904" t="str">
            <v>FVS</v>
          </cell>
        </row>
        <row r="2905">
          <cell r="C2905" t="str">
            <v>Lutjanus fulvus</v>
          </cell>
          <cell r="D2905">
            <v>2825.548828125</v>
          </cell>
          <cell r="E2905">
            <v>2825.548828125</v>
          </cell>
          <cell r="O2905" t="str">
            <v>Shelf demersal piscivore small</v>
          </cell>
          <cell r="P2905" t="str">
            <v>FVS</v>
          </cell>
        </row>
        <row r="2906">
          <cell r="C2906" t="str">
            <v>Lutjanus spp</v>
          </cell>
          <cell r="D2906">
            <v>2825.548828125</v>
          </cell>
          <cell r="E2906">
            <v>2825.548828125</v>
          </cell>
          <cell r="K2906" t="str">
            <v>tropical snapper</v>
          </cell>
          <cell r="L2906" t="str">
            <v>tropical snapper</v>
          </cell>
          <cell r="O2906" t="str">
            <v>Shelf pelagic piscivore large</v>
          </cell>
          <cell r="P2906" t="str">
            <v>FVS</v>
          </cell>
        </row>
        <row r="2907">
          <cell r="C2907" t="str">
            <v>Lutjanus vitta, Lutjanus carponotatus, Lutjanus lutjanus &amp; Lutjanus quinquelineatus</v>
          </cell>
          <cell r="K2907" t="str">
            <v>tropical snapper</v>
          </cell>
          <cell r="L2907" t="str">
            <v>tropical snapper</v>
          </cell>
          <cell r="O2907" t="str">
            <v>Shelf demersal piscivore small</v>
          </cell>
          <cell r="P2907" t="str">
            <v>FVS</v>
          </cell>
        </row>
        <row r="2908">
          <cell r="C2908" t="str">
            <v>Etelis spp</v>
          </cell>
          <cell r="D2908">
            <v>2825.548828125</v>
          </cell>
          <cell r="E2908">
            <v>2825.548828125</v>
          </cell>
          <cell r="O2908" t="str">
            <v>Shelf demersal piscivore large</v>
          </cell>
          <cell r="P2908" t="str">
            <v>FVS</v>
          </cell>
        </row>
        <row r="2909">
          <cell r="C2909" t="str">
            <v>Gerreidae</v>
          </cell>
          <cell r="D2909">
            <v>2825.548828125</v>
          </cell>
          <cell r="E2909">
            <v>2825.548828125</v>
          </cell>
          <cell r="K2909" t="str">
            <v>shelf small invertebrate feeder</v>
          </cell>
          <cell r="L2909" t="str">
            <v>shelf small invertebrate feeder</v>
          </cell>
          <cell r="O2909" t="str">
            <v>Shelf demersal invertivores small</v>
          </cell>
          <cell r="P2909" t="str">
            <v>FDS</v>
          </cell>
        </row>
        <row r="2910">
          <cell r="C2910" t="str">
            <v>Parequula melbournensis</v>
          </cell>
          <cell r="D2910" t="str">
            <v>Pisces</v>
          </cell>
          <cell r="E2910" t="str">
            <v>Gerreidae</v>
          </cell>
          <cell r="G2910" t="str">
            <v>PiscesGerreidae</v>
          </cell>
          <cell r="H2910" t="str">
            <v>benthic fish</v>
          </cell>
          <cell r="I2910" t="str">
            <v>small omnivore</v>
          </cell>
          <cell r="J2910" t="str">
            <v>small omnivore</v>
          </cell>
          <cell r="K2910" t="str">
            <v>shelf small invertebrate feeder</v>
          </cell>
          <cell r="L2910" t="str">
            <v>shelf small invertebrate feeder</v>
          </cell>
          <cell r="M2910" t="str">
            <v xml:space="preserve">shelf invertebrate feeder small </v>
          </cell>
          <cell r="N2910" t="str">
            <v>Demersal invertebrate feeder small (&lt;30cm)</v>
          </cell>
          <cell r="O2910" t="str">
            <v>Shelf demersal invertivores small</v>
          </cell>
          <cell r="P2910" t="str">
            <v>FDS</v>
          </cell>
        </row>
        <row r="2911">
          <cell r="C2911" t="str">
            <v>Gerres subfasciatus</v>
          </cell>
          <cell r="D2911" t="str">
            <v>Pisces</v>
          </cell>
          <cell r="E2911" t="str">
            <v>Gerreidae</v>
          </cell>
          <cell r="G2911" t="str">
            <v>PiscesGerreidae</v>
          </cell>
          <cell r="H2911" t="str">
            <v>benthic fish</v>
          </cell>
          <cell r="I2911" t="str">
            <v>small omnivore</v>
          </cell>
          <cell r="J2911" t="str">
            <v>small omnivore</v>
          </cell>
          <cell r="K2911" t="str">
            <v>shelf small invertebrate feeder</v>
          </cell>
          <cell r="L2911" t="str">
            <v>shelf small invertebrate feeder</v>
          </cell>
          <cell r="M2911" t="str">
            <v xml:space="preserve">shelf invertebrate feeder small </v>
          </cell>
          <cell r="N2911" t="str">
            <v>Demersal invertebrate feeder small (&lt;30cm)</v>
          </cell>
          <cell r="O2911" t="str">
            <v>Shelf demersal invertivores small</v>
          </cell>
          <cell r="P2911" t="str">
            <v>FDS</v>
          </cell>
        </row>
        <row r="2912">
          <cell r="C2912" t="str">
            <v>Gerres erythrourus</v>
          </cell>
          <cell r="D2912" t="str">
            <v>Pisces</v>
          </cell>
          <cell r="E2912" t="str">
            <v>Gerreidae</v>
          </cell>
          <cell r="G2912" t="str">
            <v>PiscesGerreidae</v>
          </cell>
          <cell r="K2912" t="str">
            <v>tropical small invertebrate feeder</v>
          </cell>
          <cell r="L2912" t="str">
            <v>tropical small invertebrate feeder</v>
          </cell>
          <cell r="M2912" t="str">
            <v>tropical small invertebrate feeder</v>
          </cell>
          <cell r="N2912" t="str">
            <v xml:space="preserve"> </v>
          </cell>
          <cell r="O2912" t="str">
            <v>Shelf demersal invertivores small</v>
          </cell>
          <cell r="P2912" t="str">
            <v>FDS</v>
          </cell>
        </row>
        <row r="2913">
          <cell r="C2913" t="str">
            <v>Haemulidae</v>
          </cell>
          <cell r="D2913" t="str">
            <v>Pisces</v>
          </cell>
          <cell r="E2913" t="str">
            <v>Gerreidae</v>
          </cell>
          <cell r="G2913" t="str">
            <v>PiscesGerreidae</v>
          </cell>
          <cell r="K2913" t="str">
            <v>tropical small invertebrate feeder</v>
          </cell>
          <cell r="L2913" t="str">
            <v>tropical small invertebrate feeder</v>
          </cell>
          <cell r="M2913" t="str">
            <v>tropical small invertebrate feeder</v>
          </cell>
          <cell r="N2913" t="str">
            <v xml:space="preserve"> </v>
          </cell>
          <cell r="O2913" t="str">
            <v>Shelf demersal piscivore large</v>
          </cell>
          <cell r="P2913" t="str">
            <v>FVS</v>
          </cell>
        </row>
        <row r="2914">
          <cell r="C2914" t="str">
            <v>Plectorhinchus spp</v>
          </cell>
          <cell r="O2914" t="str">
            <v>Shelf demersal piscivore large</v>
          </cell>
          <cell r="P2914" t="str">
            <v>FVS</v>
          </cell>
        </row>
        <row r="2915">
          <cell r="C2915" t="str">
            <v>Lethrinus miniatus</v>
          </cell>
          <cell r="D2915">
            <v>2825.548828125</v>
          </cell>
          <cell r="E2915">
            <v>2825.548828125</v>
          </cell>
          <cell r="K2915" t="str">
            <v>shelf large invertebrate feeder</v>
          </cell>
          <cell r="L2915" t="str">
            <v>shelf large invertebrate feeder</v>
          </cell>
          <cell r="M2915" t="str">
            <v>shelf large invertebrate feeder</v>
          </cell>
          <cell r="N2915" t="str">
            <v xml:space="preserve">Demersal invertebrate feeder medium (30-100cm) </v>
          </cell>
          <cell r="O2915" t="str">
            <v>Shelf demersal piscivore large</v>
          </cell>
          <cell r="P2915" t="str">
            <v>FVS</v>
          </cell>
        </row>
        <row r="2916">
          <cell r="C2916" t="str">
            <v>Lethrinus spp</v>
          </cell>
          <cell r="K2916" t="str">
            <v>shelf large invertebrate feeder</v>
          </cell>
          <cell r="L2916" t="str">
            <v>shelf large invertebrate feeder</v>
          </cell>
          <cell r="M2916" t="str">
            <v>shelf large invertebrate feeder</v>
          </cell>
          <cell r="N2916" t="str">
            <v xml:space="preserve">Demersal invertebrate feeder medium (30-100cm) </v>
          </cell>
          <cell r="O2916" t="str">
            <v>Shelf demersal invertivores large</v>
          </cell>
          <cell r="P2916" t="str">
            <v>FDS</v>
          </cell>
        </row>
        <row r="2917">
          <cell r="C2917" t="str">
            <v>Acanthopagrus sp</v>
          </cell>
          <cell r="D2917">
            <v>2825.548828125</v>
          </cell>
          <cell r="E2917">
            <v>2825.548828125</v>
          </cell>
          <cell r="F2917">
            <v>2825.548828125</v>
          </cell>
          <cell r="G2917">
            <v>2825.548828125</v>
          </cell>
          <cell r="H2917">
            <v>2825.548828125</v>
          </cell>
          <cell r="I2917">
            <v>2825.548828125</v>
          </cell>
          <cell r="J2917">
            <v>2825.548828125</v>
          </cell>
          <cell r="K2917" t="str">
            <v>shelf large invertebrate feeder</v>
          </cell>
          <cell r="L2917" t="str">
            <v>shelf large invertebrate feeder</v>
          </cell>
          <cell r="M2917" t="str">
            <v>shelf large invertebrate feeder</v>
          </cell>
          <cell r="N2917" t="str">
            <v>Demersal invertebrate feeder large (&gt;100cm)</v>
          </cell>
          <cell r="O2917" t="str">
            <v>Shelf demersal invertivores large</v>
          </cell>
          <cell r="P2917" t="str">
            <v>FDS</v>
          </cell>
        </row>
        <row r="2918">
          <cell r="C2918" t="str">
            <v>Chrysophrys auratus</v>
          </cell>
          <cell r="D2918" t="str">
            <v>Pisces</v>
          </cell>
          <cell r="E2918" t="str">
            <v>Sparidae</v>
          </cell>
          <cell r="G2918" t="str">
            <v>PiscesSparidae</v>
          </cell>
          <cell r="K2918" t="str">
            <v>shelf large predator</v>
          </cell>
          <cell r="L2918" t="str">
            <v>shelf large predator</v>
          </cell>
          <cell r="M2918" t="str">
            <v>shelf piscivore large</v>
          </cell>
          <cell r="N2918" t="str">
            <v>Demersal piscivore medium (30-100cm)</v>
          </cell>
          <cell r="O2918" t="str">
            <v>Snapper</v>
          </cell>
          <cell r="P2918" t="str">
            <v>FSN</v>
          </cell>
        </row>
        <row r="2919">
          <cell r="C2919" t="str">
            <v>Acanthopagrus butcheri</v>
          </cell>
          <cell r="D2919" t="str">
            <v>Pisces</v>
          </cell>
          <cell r="E2919" t="str">
            <v>Sparidae</v>
          </cell>
          <cell r="G2919" t="str">
            <v>PiscesSparidae</v>
          </cell>
          <cell r="K2919" t="str">
            <v>shelf medium invertebrate feeder</v>
          </cell>
          <cell r="L2919" t="str">
            <v>shelf medium invertebrate feeder</v>
          </cell>
          <cell r="M2919" t="str">
            <v xml:space="preserve">shelf invertebrate feeder medium </v>
          </cell>
          <cell r="N2919" t="str">
            <v xml:space="preserve">Demersal invertebrate feeder medium (30-100cm) </v>
          </cell>
          <cell r="O2919" t="str">
            <v>Shelf demersal invertivores large</v>
          </cell>
          <cell r="P2919" t="str">
            <v>FDS</v>
          </cell>
        </row>
        <row r="2920">
          <cell r="C2920" t="str">
            <v>Acanthopagrus australis</v>
          </cell>
          <cell r="D2920" t="str">
            <v>Pisces</v>
          </cell>
          <cell r="K2920" t="str">
            <v>shelf small invertebrate feeder</v>
          </cell>
          <cell r="L2920" t="str">
            <v>shelf small invertebrate feeder</v>
          </cell>
          <cell r="M2920" t="str">
            <v xml:space="preserve">shelf invertebrate feeder small </v>
          </cell>
          <cell r="N2920" t="str">
            <v>Demersal invertebrate feeder medium (30-100cm)</v>
          </cell>
          <cell r="O2920" t="str">
            <v>Shelf demersal invertivores large</v>
          </cell>
          <cell r="P2920" t="str">
            <v>FDS</v>
          </cell>
        </row>
        <row r="2921">
          <cell r="C2921" t="str">
            <v>Argyrosomus hololepidotus</v>
          </cell>
          <cell r="D2921" t="str">
            <v>Pisces</v>
          </cell>
          <cell r="K2921" t="str">
            <v>shelf large invertebrate feeder</v>
          </cell>
          <cell r="L2921" t="str">
            <v>shelf large invertebrate feeder</v>
          </cell>
          <cell r="M2921" t="str">
            <v>shelf large invertebrate feeder</v>
          </cell>
          <cell r="N2921" t="str">
            <v>Demersal piscivore large (&gt;100cm)</v>
          </cell>
          <cell r="O2921" t="str">
            <v>Shelf demersal piscivore large</v>
          </cell>
          <cell r="P2921" t="str">
            <v>FVS</v>
          </cell>
        </row>
        <row r="2922">
          <cell r="C2922" t="str">
            <v>Acanthopagrus berda</v>
          </cell>
          <cell r="K2922" t="str">
            <v>shelf large invertebrate feeder</v>
          </cell>
          <cell r="L2922" t="str">
            <v>shelf large invertebrate feeder</v>
          </cell>
          <cell r="M2922" t="str">
            <v>shelf large invertebrate feeder</v>
          </cell>
          <cell r="N2922" t="str">
            <v>Demersal invertebrate feeder large (&gt;100cm)</v>
          </cell>
          <cell r="O2922" t="str">
            <v>Shelf demersal invertivores large</v>
          </cell>
          <cell r="P2922" t="str">
            <v>FDS</v>
          </cell>
        </row>
        <row r="2923">
          <cell r="C2923" t="str">
            <v>Argyrosomus japonicus</v>
          </cell>
          <cell r="D2923" t="str">
            <v>Pisces</v>
          </cell>
          <cell r="K2923" t="str">
            <v>shelf large predator</v>
          </cell>
          <cell r="L2923" t="str">
            <v>shelf large predator</v>
          </cell>
          <cell r="M2923" t="str">
            <v>shelf piscivore large</v>
          </cell>
          <cell r="N2923" t="str">
            <v>Demersal piscivore large (&gt;100cm)</v>
          </cell>
          <cell r="O2923" t="str">
            <v>Shelf demersal piscivore large</v>
          </cell>
          <cell r="P2923" t="str">
            <v>FVS</v>
          </cell>
        </row>
        <row r="2924">
          <cell r="C2924" t="str">
            <v>Protonibea diacantha</v>
          </cell>
          <cell r="D2924" t="str">
            <v>Pisces</v>
          </cell>
          <cell r="K2924" t="str">
            <v>shelf large predator</v>
          </cell>
          <cell r="L2924" t="str">
            <v>shelf large predator</v>
          </cell>
          <cell r="M2924" t="str">
            <v>shelf piscivore large</v>
          </cell>
          <cell r="N2924" t="str">
            <v>Demersal piscivore large (&gt;100cm)</v>
          </cell>
          <cell r="O2924" t="str">
            <v>Shelf demersal piscivore large</v>
          </cell>
          <cell r="P2924" t="str">
            <v>FVS</v>
          </cell>
        </row>
        <row r="2925">
          <cell r="C2925" t="str">
            <v>Otolithes ruber</v>
          </cell>
          <cell r="K2925" t="str">
            <v>shelf large invertebrate feeder</v>
          </cell>
          <cell r="L2925" t="str">
            <v>shelf large invertebrate feeder</v>
          </cell>
          <cell r="M2925" t="str">
            <v>shelf large invertebrate feeder</v>
          </cell>
          <cell r="N2925" t="str">
            <v>Demersal invertebrate feeder large (&gt;100cm)</v>
          </cell>
          <cell r="O2925" t="str">
            <v>Shelf demersal piscivore large</v>
          </cell>
          <cell r="P2925" t="str">
            <v>FVS</v>
          </cell>
        </row>
        <row r="2926">
          <cell r="C2926" t="str">
            <v>Atractoscion aequidens</v>
          </cell>
          <cell r="E2926" t="str">
            <v>Sciaenidae</v>
          </cell>
          <cell r="K2926" t="str">
            <v>shelf large invertebrate feeder</v>
          </cell>
          <cell r="L2926" t="str">
            <v>shelf large invertebrate feeder</v>
          </cell>
          <cell r="M2926" t="str">
            <v>shelf large invertebrate feeder</v>
          </cell>
          <cell r="N2926" t="str">
            <v>Demersal invertebrate feeder large (&gt;100cm)</v>
          </cell>
          <cell r="O2926" t="str">
            <v>Shelf demersal piscivore large</v>
          </cell>
          <cell r="P2926" t="str">
            <v>FVS</v>
          </cell>
        </row>
        <row r="2927">
          <cell r="C2927" t="str">
            <v>Atractoscion aequidens</v>
          </cell>
          <cell r="D2927" t="str">
            <v>Pisces</v>
          </cell>
          <cell r="E2927" t="str">
            <v>Sciaenidae</v>
          </cell>
          <cell r="N2927" t="str">
            <v>Pelagic piscivore large (&gt;100cm)</v>
          </cell>
          <cell r="O2927" t="str">
            <v>Shelf demersal piscivore large</v>
          </cell>
          <cell r="P2927" t="str">
            <v>FVS</v>
          </cell>
        </row>
        <row r="2928">
          <cell r="C2928" t="str">
            <v>Mullidae (NSW)</v>
          </cell>
          <cell r="D2928" t="str">
            <v>Pisces</v>
          </cell>
          <cell r="E2928" t="str">
            <v>Sciaenidae</v>
          </cell>
          <cell r="F2928">
            <v>2825.548828125</v>
          </cell>
          <cell r="K2928" t="str">
            <v>shelf small invertebrate feeder</v>
          </cell>
          <cell r="L2928" t="str">
            <v>shelf small invertebrate feeder</v>
          </cell>
          <cell r="M2928" t="str">
            <v xml:space="preserve">shelf invertebrate feeder small </v>
          </cell>
          <cell r="N2928" t="str">
            <v>Pelagic piscivore large (&gt;100cm)</v>
          </cell>
          <cell r="O2928" t="str">
            <v>Shelf pelagic piscivore large</v>
          </cell>
          <cell r="P2928" t="str">
            <v>FVS</v>
          </cell>
        </row>
        <row r="2929">
          <cell r="C2929" t="str">
            <v>Upeneichthys lineatus</v>
          </cell>
          <cell r="D2929" t="str">
            <v>Pisces</v>
          </cell>
          <cell r="E2929" t="str">
            <v>Mullidae</v>
          </cell>
          <cell r="G2929" t="str">
            <v>PiscesMullidae</v>
          </cell>
          <cell r="K2929" t="str">
            <v>shelf small invertebrate feeder</v>
          </cell>
          <cell r="L2929" t="str">
            <v>shelf small invertebrate feeder</v>
          </cell>
          <cell r="M2929" t="str">
            <v xml:space="preserve">shelf invertebrate feeder small </v>
          </cell>
          <cell r="N2929" t="str">
            <v>Demersal invertebrate feeder small (&lt;30cm)</v>
          </cell>
          <cell r="O2929" t="str">
            <v>Shelf demersal invertivores small</v>
          </cell>
          <cell r="P2929" t="str">
            <v>FDS</v>
          </cell>
        </row>
        <row r="2930">
          <cell r="C2930" t="str">
            <v>Upeneichthys vlamingii</v>
          </cell>
          <cell r="D2930" t="str">
            <v>Pisces</v>
          </cell>
          <cell r="E2930" t="str">
            <v>Mullidae</v>
          </cell>
          <cell r="F2930">
            <v>2825.548828125</v>
          </cell>
          <cell r="G2930" t="str">
            <v>PiscesMullidae</v>
          </cell>
          <cell r="K2930" t="str">
            <v>shelf medium invertebrate feeder</v>
          </cell>
          <cell r="L2930" t="str">
            <v>shelf medium invertebrate feeder</v>
          </cell>
          <cell r="M2930" t="str">
            <v xml:space="preserve">shelf invertebrate feeder medium </v>
          </cell>
          <cell r="N2930" t="str">
            <v xml:space="preserve">Demersal invertebrate feeder medium (30-100cm) </v>
          </cell>
          <cell r="O2930" t="str">
            <v>Shelf demersal invertivores small</v>
          </cell>
          <cell r="P2930" t="str">
            <v>FDS</v>
          </cell>
        </row>
        <row r="2931">
          <cell r="C2931" t="str">
            <v>Monodactylus argenteus</v>
          </cell>
          <cell r="D2931" t="str">
            <v>Pisces</v>
          </cell>
          <cell r="E2931" t="str">
            <v>Mullidae</v>
          </cell>
          <cell r="F2931">
            <v>2825.548828125</v>
          </cell>
          <cell r="G2931" t="str">
            <v>PiscesMullidae</v>
          </cell>
          <cell r="K2931" t="str">
            <v>shelf small invertebrate feeder</v>
          </cell>
          <cell r="L2931" t="str">
            <v>shelf small invertebrate feeder</v>
          </cell>
          <cell r="M2931" t="str">
            <v xml:space="preserve">shelf invertebrate feeder small </v>
          </cell>
          <cell r="N2931" t="str">
            <v>Demersal invertebrate feeder small (&lt;30cm)</v>
          </cell>
          <cell r="O2931" t="str">
            <v>Shelf demersal invertivores small</v>
          </cell>
          <cell r="P2931" t="str">
            <v>FDS</v>
          </cell>
        </row>
        <row r="2932">
          <cell r="C2932" t="str">
            <v>Pempherididae, Leptobramidae</v>
          </cell>
          <cell r="D2932">
            <v>2825.548828125</v>
          </cell>
          <cell r="E2932">
            <v>2825.548828125</v>
          </cell>
          <cell r="F2932">
            <v>2825.548828125</v>
          </cell>
          <cell r="K2932" t="str">
            <v>shelf small invertebrate feeder</v>
          </cell>
          <cell r="L2932" t="str">
            <v>shelf small invertebrate feeder</v>
          </cell>
          <cell r="M2932" t="str">
            <v xml:space="preserve">shelf invertebrate feeder small </v>
          </cell>
          <cell r="N2932" t="str">
            <v>Demersal invertebrate feeder small (&lt;30cm)</v>
          </cell>
          <cell r="O2932" t="str">
            <v>Shelf demersal invertivores small</v>
          </cell>
          <cell r="P2932" t="str">
            <v>FDS</v>
          </cell>
        </row>
        <row r="2933">
          <cell r="C2933" t="str">
            <v>Pempheris multiradiatus</v>
          </cell>
          <cell r="D2933" t="str">
            <v>Pisces</v>
          </cell>
          <cell r="E2933" t="str">
            <v>Pempherididae</v>
          </cell>
          <cell r="F2933">
            <v>2825.548828125</v>
          </cell>
          <cell r="G2933" t="str">
            <v>PiscesPempherididae</v>
          </cell>
          <cell r="K2933" t="str">
            <v>shelf small invertebrate feeder</v>
          </cell>
          <cell r="L2933" t="str">
            <v>shelf small invertebrate feeder</v>
          </cell>
          <cell r="M2933" t="str">
            <v xml:space="preserve">shelf invertebrate feeder small </v>
          </cell>
          <cell r="N2933" t="str">
            <v>Demersal invertebrate feeder small (&lt;30cm)</v>
          </cell>
          <cell r="O2933" t="str">
            <v>Shelf demersal invertivores small</v>
          </cell>
          <cell r="P2933" t="str">
            <v>FDS</v>
          </cell>
        </row>
        <row r="2934">
          <cell r="C2934" t="str">
            <v>Parapriacanthus elongatus</v>
          </cell>
          <cell r="D2934" t="str">
            <v>Pisces</v>
          </cell>
          <cell r="E2934" t="str">
            <v>Pempherididae</v>
          </cell>
          <cell r="F2934">
            <v>2825.548828125</v>
          </cell>
          <cell r="G2934" t="str">
            <v>PiscesPempherididae</v>
          </cell>
          <cell r="K2934" t="str">
            <v>shelf small invertebrate feeder</v>
          </cell>
          <cell r="L2934" t="str">
            <v>shelf small invertebrate feeder</v>
          </cell>
          <cell r="M2934" t="str">
            <v xml:space="preserve">shelf invertebrate feeder small </v>
          </cell>
          <cell r="N2934" t="str">
            <v>Demersal invertebrate feeder small (&lt;30cm)</v>
          </cell>
          <cell r="O2934" t="str">
            <v>Shelf demersal invertivores small</v>
          </cell>
          <cell r="P2934" t="str">
            <v>FDS</v>
          </cell>
        </row>
        <row r="2935">
          <cell r="C2935" t="str">
            <v>Pempheris klunzingeri</v>
          </cell>
          <cell r="D2935" t="str">
            <v>Pisces</v>
          </cell>
          <cell r="E2935" t="str">
            <v>Pempherididae</v>
          </cell>
          <cell r="F2935">
            <v>2825.548828125</v>
          </cell>
          <cell r="G2935" t="str">
            <v>PiscesPempherididae</v>
          </cell>
          <cell r="K2935" t="str">
            <v>shelf medium invertebrate feeder</v>
          </cell>
          <cell r="L2935" t="str">
            <v>shelf medium invertebrate feeder</v>
          </cell>
          <cell r="M2935" t="str">
            <v xml:space="preserve">shelf invertebrate feeder medium </v>
          </cell>
          <cell r="N2935" t="str">
            <v xml:space="preserve">Demersal invertebrate feeder medium (30-100cm) </v>
          </cell>
          <cell r="O2935" t="str">
            <v>Shelf demersal invertivores small</v>
          </cell>
          <cell r="P2935" t="str">
            <v>FDS</v>
          </cell>
        </row>
        <row r="2936">
          <cell r="C2936" t="str">
            <v>Kyphosus sydneyanus</v>
          </cell>
          <cell r="D2936" t="str">
            <v>Pisces</v>
          </cell>
          <cell r="E2936" t="str">
            <v>Pempherididae</v>
          </cell>
          <cell r="F2936">
            <v>2825.548828125</v>
          </cell>
          <cell r="G2936" t="str">
            <v>PiscesPempherididae</v>
          </cell>
          <cell r="K2936" t="str">
            <v>shelf large herbivore</v>
          </cell>
          <cell r="L2936" t="str">
            <v>shelf herbivore/omnivore</v>
          </cell>
          <cell r="M2936" t="str">
            <v>shelf herbivore/omnivore</v>
          </cell>
          <cell r="N2936" t="str">
            <v>Demersal herbivore/omnivore medium (30-100cm)</v>
          </cell>
          <cell r="O2936" t="str">
            <v>Herbivore</v>
          </cell>
          <cell r="P2936" t="str">
            <v>FDH</v>
          </cell>
        </row>
        <row r="2937">
          <cell r="C2937" t="str">
            <v>Tilodon sexfasciatus</v>
          </cell>
          <cell r="K2937" t="str">
            <v>shelf large herbivore</v>
          </cell>
          <cell r="L2937" t="str">
            <v>shelf herbivore/omnivore</v>
          </cell>
          <cell r="M2937" t="str">
            <v>shelf herbivore/omnivore</v>
          </cell>
          <cell r="N2937" t="str">
            <v>Demersal herbivore/omnivore medium (30-100cm)</v>
          </cell>
          <cell r="O2937" t="str">
            <v>Shelf demersal invertivores small</v>
          </cell>
          <cell r="P2937" t="str">
            <v>FDS</v>
          </cell>
        </row>
        <row r="2938">
          <cell r="C2938" t="str">
            <v>Scorpis aequipinnis</v>
          </cell>
          <cell r="D2938">
            <v>2825.548828125</v>
          </cell>
          <cell r="E2938">
            <v>2825.548828125</v>
          </cell>
          <cell r="K2938" t="str">
            <v>slope medium invertebrate feeder</v>
          </cell>
          <cell r="L2938" t="str">
            <v>shelf medium invertebrate feeder</v>
          </cell>
          <cell r="M2938" t="str">
            <v>slope medium invertebrate feeder</v>
          </cell>
          <cell r="N2938" t="str">
            <v xml:space="preserve">Demersal invertebrate feeder medium (30-100cm) </v>
          </cell>
          <cell r="O2938" t="str">
            <v>Shelf demersal invertivores small</v>
          </cell>
          <cell r="P2938" t="str">
            <v>FDS</v>
          </cell>
        </row>
        <row r="2939">
          <cell r="C2939" t="str">
            <v>Scorpis georgiana</v>
          </cell>
          <cell r="K2939" t="str">
            <v>slope medium invertebrate feeder</v>
          </cell>
          <cell r="L2939" t="str">
            <v>shelf medium invertebrate feeder</v>
          </cell>
          <cell r="M2939" t="str">
            <v>slope medium invertebrate feeder</v>
          </cell>
          <cell r="N2939" t="str">
            <v xml:space="preserve">Demersal invertebrate feeder medium (30-100cm) </v>
          </cell>
          <cell r="O2939" t="str">
            <v>Shelf demersal invertivores small</v>
          </cell>
          <cell r="P2939" t="str">
            <v>FDS</v>
          </cell>
        </row>
        <row r="2940">
          <cell r="C2940" t="str">
            <v>Girella zebra</v>
          </cell>
          <cell r="O2940" t="str">
            <v>Herbivore</v>
          </cell>
          <cell r="P2940" t="str">
            <v>FDH</v>
          </cell>
        </row>
        <row r="2941">
          <cell r="C2941" t="str">
            <v>Girella elevata</v>
          </cell>
          <cell r="K2941" t="str">
            <v>shelf large herbivore</v>
          </cell>
          <cell r="L2941" t="str">
            <v>shelf herbivore/omnivore</v>
          </cell>
          <cell r="M2941" t="str">
            <v>shelf herbivore/omnivore</v>
          </cell>
          <cell r="N2941" t="str">
            <v>Demersal herbivore/omnivore medium (30-100cm)</v>
          </cell>
          <cell r="O2941" t="str">
            <v>Herbivore</v>
          </cell>
          <cell r="P2941" t="str">
            <v>FDH</v>
          </cell>
        </row>
        <row r="2942">
          <cell r="C2942" t="str">
            <v>Girella tricuspidata</v>
          </cell>
          <cell r="D2942" t="str">
            <v>Pisces</v>
          </cell>
          <cell r="E2942" t="str">
            <v>Kyphosidae</v>
          </cell>
          <cell r="G2942" t="str">
            <v>PiscesKyphosidae</v>
          </cell>
          <cell r="K2942" t="str">
            <v>shelf small invertebrate feeder</v>
          </cell>
          <cell r="L2942" t="str">
            <v>shelf herbivore/omnivore</v>
          </cell>
          <cell r="M2942" t="str">
            <v>small herbivore/omnivore</v>
          </cell>
          <cell r="N2942" t="str">
            <v>Demersal herbivore/omnivore medium (30-100cm)</v>
          </cell>
          <cell r="O2942" t="str">
            <v>Herbivore</v>
          </cell>
          <cell r="P2942" t="str">
            <v>FDH</v>
          </cell>
        </row>
        <row r="2943">
          <cell r="C2943" t="str">
            <v>Scorpis lineolatus</v>
          </cell>
          <cell r="D2943" t="str">
            <v>Pisces</v>
          </cell>
          <cell r="E2943" t="str">
            <v>Kyphosidae</v>
          </cell>
          <cell r="G2943" t="str">
            <v>PiscesKyphosidae</v>
          </cell>
          <cell r="K2943" t="str">
            <v>shelf small predator</v>
          </cell>
          <cell r="L2943" t="str">
            <v>shelf small predator</v>
          </cell>
          <cell r="M2943" t="str">
            <v>shelf piscivore small</v>
          </cell>
          <cell r="N2943" t="str">
            <v>Demersal piscivore small (&lt;30cm)</v>
          </cell>
          <cell r="O2943" t="str">
            <v>Shelf demersal piscivore small</v>
          </cell>
          <cell r="P2943" t="str">
            <v>FVS</v>
          </cell>
        </row>
        <row r="2944">
          <cell r="C2944" t="str">
            <v>Atypichthys strigatus</v>
          </cell>
          <cell r="K2944" t="str">
            <v>shelf small predator</v>
          </cell>
          <cell r="L2944" t="str">
            <v>shelf small predator</v>
          </cell>
          <cell r="M2944" t="str">
            <v>shelf piscivore small</v>
          </cell>
          <cell r="N2944" t="str">
            <v>Demersal piscivore small (&lt;30cm)</v>
          </cell>
          <cell r="O2944" t="str">
            <v>Shelf demersal piscivore small</v>
          </cell>
          <cell r="P2944" t="str">
            <v>FVS</v>
          </cell>
        </row>
        <row r="2945">
          <cell r="C2945" t="str">
            <v>Selenotoca multifasciata</v>
          </cell>
          <cell r="K2945" t="str">
            <v>shelf small predator</v>
          </cell>
          <cell r="L2945" t="str">
            <v>shelf small predator</v>
          </cell>
          <cell r="M2945" t="str">
            <v>shelf piscivore small</v>
          </cell>
          <cell r="N2945" t="str">
            <v>Demersal piscivore small (&lt;30cm)</v>
          </cell>
          <cell r="O2945" t="str">
            <v>Shelf demersal piscivore small</v>
          </cell>
          <cell r="P2945" t="str">
            <v>FVS</v>
          </cell>
        </row>
        <row r="2946">
          <cell r="C2946" t="str">
            <v>Enoplosus armatus</v>
          </cell>
          <cell r="D2946" t="str">
            <v>Pisces</v>
          </cell>
          <cell r="E2946" t="str">
            <v>Enoplosidae</v>
          </cell>
          <cell r="G2946" t="str">
            <v>PiscesEnoplosidae</v>
          </cell>
          <cell r="K2946" t="str">
            <v>shelf small invertebrate feeder</v>
          </cell>
          <cell r="L2946" t="str">
            <v>shelf small invertebrate feeder</v>
          </cell>
          <cell r="M2946" t="str">
            <v xml:space="preserve">shelf invertebrate feeder small </v>
          </cell>
          <cell r="N2946" t="str">
            <v>Demersal invertebrate feeder medium (30-100cm)</v>
          </cell>
          <cell r="O2946" t="str">
            <v>Shelf demersal invertivores small</v>
          </cell>
          <cell r="P2946" t="str">
            <v>FDS</v>
          </cell>
        </row>
        <row r="2947">
          <cell r="C2947" t="str">
            <v>Pentacerotidae (NSW) Boarfish</v>
          </cell>
          <cell r="D2947" t="str">
            <v>Pisces</v>
          </cell>
          <cell r="E2947" t="str">
            <v>Enoplosidae</v>
          </cell>
          <cell r="F2947">
            <v>2825.548828125</v>
          </cell>
          <cell r="G2947" t="str">
            <v>PiscesEnoplosidae</v>
          </cell>
          <cell r="K2947" t="str">
            <v>shelf large invertebrate feeder</v>
          </cell>
          <cell r="L2947" t="str">
            <v>shelf large invertebrate feeder</v>
          </cell>
          <cell r="M2947" t="str">
            <v>shelf large invertebrate feeder</v>
          </cell>
          <cell r="N2947" t="str">
            <v xml:space="preserve">Demersal invertebrate feeder medium (30-100cm) </v>
          </cell>
          <cell r="O2947" t="str">
            <v>Shelf demersal invertivores large</v>
          </cell>
          <cell r="P2947" t="str">
            <v>FDS</v>
          </cell>
        </row>
        <row r="2948">
          <cell r="C2948" t="str">
            <v>Pentacerotidae</v>
          </cell>
          <cell r="D2948" t="str">
            <v>Pisces</v>
          </cell>
          <cell r="E2948" t="str">
            <v xml:space="preserve">Pentacerotidae </v>
          </cell>
          <cell r="G2948" t="str">
            <v xml:space="preserve">PiscesPentacerotidae </v>
          </cell>
          <cell r="K2948" t="str">
            <v>shelf large invertebrate feeder</v>
          </cell>
          <cell r="L2948" t="str">
            <v>shelf large invertebrate feeder</v>
          </cell>
          <cell r="M2948" t="str">
            <v>shelf large invertebrate feeder</v>
          </cell>
          <cell r="N2948" t="str">
            <v xml:space="preserve">Demersal invertebrate feeder medium (30-100cm) </v>
          </cell>
          <cell r="O2948" t="str">
            <v>Shelf demersal invertivores large</v>
          </cell>
          <cell r="P2948" t="str">
            <v>FDS</v>
          </cell>
        </row>
        <row r="2949">
          <cell r="C2949" t="str">
            <v>Paristiopterus gallipavo</v>
          </cell>
          <cell r="D2949" t="str">
            <v>Pisces</v>
          </cell>
          <cell r="E2949" t="str">
            <v xml:space="preserve">Pentacerotidae </v>
          </cell>
          <cell r="F2949">
            <v>2825.548828125</v>
          </cell>
          <cell r="G2949" t="str">
            <v xml:space="preserve">PiscesPentacerotidae </v>
          </cell>
          <cell r="K2949" t="str">
            <v>shelf large invertebrate feeder</v>
          </cell>
          <cell r="L2949" t="str">
            <v>shelf large invertebrate feeder</v>
          </cell>
          <cell r="M2949" t="str">
            <v>shelf large invertebrate feeder</v>
          </cell>
          <cell r="N2949" t="str">
            <v xml:space="preserve">Demersal invertebrate feeder medium (30-100cm) </v>
          </cell>
          <cell r="O2949" t="str">
            <v>Shelf demersal invertivores large</v>
          </cell>
          <cell r="P2949" t="str">
            <v>FDS</v>
          </cell>
        </row>
        <row r="2950">
          <cell r="C2950" t="str">
            <v>Paristiopterus labiosus</v>
          </cell>
          <cell r="D2950" t="str">
            <v>Pisces</v>
          </cell>
          <cell r="E2950" t="str">
            <v xml:space="preserve">Pentacerotidae </v>
          </cell>
          <cell r="F2950">
            <v>2825.548828125</v>
          </cell>
          <cell r="G2950" t="str">
            <v xml:space="preserve">PiscesPentacerotidae </v>
          </cell>
          <cell r="K2950" t="str">
            <v>shelf large invertebrate feeder</v>
          </cell>
          <cell r="L2950" t="str">
            <v>shelf large invertebrate feeder</v>
          </cell>
          <cell r="M2950" t="str">
            <v>shelf large invertebrate feeder</v>
          </cell>
          <cell r="N2950" t="str">
            <v xml:space="preserve">Demersal invertebrate feeder medium (30-100cm) </v>
          </cell>
          <cell r="O2950" t="str">
            <v>Shelf demersal invertivores large</v>
          </cell>
          <cell r="P2950" t="str">
            <v>FDS</v>
          </cell>
        </row>
        <row r="2951">
          <cell r="C2951" t="str">
            <v>Pentaceropsis recurvirostris</v>
          </cell>
          <cell r="D2951" t="str">
            <v>Pisces</v>
          </cell>
          <cell r="E2951" t="str">
            <v xml:space="preserve">Pentacerotidae </v>
          </cell>
          <cell r="F2951">
            <v>2825.548828125</v>
          </cell>
          <cell r="G2951" t="str">
            <v xml:space="preserve">PiscesPentacerotidae </v>
          </cell>
          <cell r="K2951" t="str">
            <v>shelf medium invertebrate feeder</v>
          </cell>
          <cell r="L2951" t="str">
            <v>shelf medium invertebrate feeder</v>
          </cell>
          <cell r="M2951" t="str">
            <v xml:space="preserve">shelf invertebrate feeder medium </v>
          </cell>
          <cell r="N2951" t="str">
            <v xml:space="preserve">Demersal invertebrate feeder medium (30-100cm) </v>
          </cell>
          <cell r="O2951" t="str">
            <v>Shelf demersal invertivores large</v>
          </cell>
          <cell r="P2951" t="str">
            <v>FDH</v>
          </cell>
        </row>
        <row r="2952">
          <cell r="C2952" t="str">
            <v>Pentaceros decacanthus</v>
          </cell>
          <cell r="D2952" t="str">
            <v>Pisces</v>
          </cell>
          <cell r="E2952" t="str">
            <v xml:space="preserve">Pentacerotidae </v>
          </cell>
          <cell r="F2952">
            <v>2825.548828125</v>
          </cell>
          <cell r="G2952" t="str">
            <v xml:space="preserve">PiscesPentacerotidae </v>
          </cell>
          <cell r="K2952" t="str">
            <v>slope small invertebrate feeder</v>
          </cell>
          <cell r="L2952" t="str">
            <v>slope small invertebrate feeder</v>
          </cell>
          <cell r="M2952" t="str">
            <v>slope small invertebrate feeder</v>
          </cell>
          <cell r="N2952" t="str">
            <v>Demersal invertebrate feeder small (&lt;30cm)</v>
          </cell>
          <cell r="O2952" t="str">
            <v>Deep demersal invertivore small</v>
          </cell>
          <cell r="P2952" t="str">
            <v>FDD</v>
          </cell>
        </row>
        <row r="2953">
          <cell r="C2953" t="str">
            <v>Zanclistius elevatus</v>
          </cell>
          <cell r="D2953" t="str">
            <v>Pisces</v>
          </cell>
          <cell r="E2953" t="str">
            <v xml:space="preserve">Pentacerotidae </v>
          </cell>
          <cell r="F2953">
            <v>2825.548828125</v>
          </cell>
          <cell r="G2953" t="str">
            <v xml:space="preserve">PiscesPentacerotidae </v>
          </cell>
          <cell r="K2953" t="str">
            <v>slope small invertebrate feeder</v>
          </cell>
          <cell r="L2953" t="str">
            <v>slope small invertebrate feeder</v>
          </cell>
          <cell r="M2953" t="str">
            <v>slope small invertebrate feeder</v>
          </cell>
          <cell r="N2953" t="str">
            <v>Demersal invertebrate feeder small (&lt;30cm)</v>
          </cell>
          <cell r="O2953" t="str">
            <v>Shelf demersal invertivores small</v>
          </cell>
          <cell r="P2953" t="str">
            <v>FDS</v>
          </cell>
        </row>
        <row r="2954">
          <cell r="C2954" t="str">
            <v>Pseudopentaceros richardsoni</v>
          </cell>
          <cell r="D2954" t="str">
            <v>Pisces</v>
          </cell>
          <cell r="E2954" t="str">
            <v xml:space="preserve">Pentacerotidae </v>
          </cell>
          <cell r="F2954">
            <v>2825.548828125</v>
          </cell>
          <cell r="G2954" t="str">
            <v xml:space="preserve">PiscesPentacerotidae </v>
          </cell>
          <cell r="K2954" t="str">
            <v>slope small invertebrate feeder</v>
          </cell>
          <cell r="L2954" t="str">
            <v>slope small invertebrate feeder</v>
          </cell>
          <cell r="M2954" t="str">
            <v>slope small invertebrate feeder</v>
          </cell>
          <cell r="N2954" t="str">
            <v>Demersal invertebrate feeder small (&lt;30cm)</v>
          </cell>
          <cell r="O2954" t="str">
            <v>Deep demersal invertivores large</v>
          </cell>
          <cell r="P2954" t="str">
            <v>FDD</v>
          </cell>
        </row>
        <row r="2955">
          <cell r="C2955" t="str">
            <v>Parazanclistius hutchinsi</v>
          </cell>
          <cell r="D2955" t="str">
            <v>Pisces</v>
          </cell>
          <cell r="E2955" t="str">
            <v xml:space="preserve">Pentacerotidae </v>
          </cell>
          <cell r="G2955" t="str">
            <v xml:space="preserve">PiscesPentacerotidae </v>
          </cell>
          <cell r="K2955" t="str">
            <v>shelf small invertebrate feeder</v>
          </cell>
          <cell r="L2955" t="str">
            <v>shelf small invertebrate feeder</v>
          </cell>
          <cell r="M2955" t="str">
            <v xml:space="preserve">shelf invertebrate feeder small </v>
          </cell>
          <cell r="N2955" t="str">
            <v>Demersal invertebrate feeder medium (30-100cm)</v>
          </cell>
          <cell r="O2955" t="str">
            <v>Deep demersal invertivores large</v>
          </cell>
          <cell r="P2955" t="str">
            <v>FDD</v>
          </cell>
        </row>
        <row r="2956">
          <cell r="C2956" t="str">
            <v>Oplegnathus woodwardi</v>
          </cell>
          <cell r="D2956" t="str">
            <v>Pisces</v>
          </cell>
          <cell r="E2956" t="str">
            <v xml:space="preserve">Oplegnathidae </v>
          </cell>
          <cell r="F2956">
            <v>2825.548828125</v>
          </cell>
          <cell r="G2956" t="str">
            <v xml:space="preserve">PiscesOplegnathidae </v>
          </cell>
          <cell r="K2956" t="str">
            <v>slope medium invertebrate feeder</v>
          </cell>
          <cell r="L2956" t="str">
            <v>slope medium invertebrate feeder</v>
          </cell>
          <cell r="M2956" t="str">
            <v>slope medium invertebrate feeder</v>
          </cell>
          <cell r="N2956" t="str">
            <v xml:space="preserve">Demersal invertebrate feeder medium (30-100cm) </v>
          </cell>
          <cell r="O2956" t="str">
            <v>Deep demersal invertivore large</v>
          </cell>
          <cell r="P2956" t="str">
            <v>FDD</v>
          </cell>
        </row>
        <row r="2957">
          <cell r="C2957" t="str">
            <v>Parma microlepis</v>
          </cell>
          <cell r="D2957" t="str">
            <v>Pisces</v>
          </cell>
          <cell r="E2957" t="str">
            <v>Pomacentridae</v>
          </cell>
          <cell r="F2957">
            <v>2825.548828125</v>
          </cell>
          <cell r="G2957" t="str">
            <v>PiscesPomacentridae</v>
          </cell>
          <cell r="K2957" t="str">
            <v>shelf small invertebrate feeder</v>
          </cell>
          <cell r="L2957" t="str">
            <v>shelf small invertebrate feeder</v>
          </cell>
          <cell r="M2957" t="str">
            <v xml:space="preserve">shelf invertebrate feeder small </v>
          </cell>
          <cell r="N2957" t="str">
            <v>Demersal invertebrate feeder small (&lt;30cm)</v>
          </cell>
          <cell r="O2957" t="str">
            <v>Shelf demersal invertivores small</v>
          </cell>
          <cell r="P2957" t="str">
            <v>FDS</v>
          </cell>
        </row>
        <row r="2958">
          <cell r="C2958" t="str">
            <v xml:space="preserve">Chironemus maculosus </v>
          </cell>
          <cell r="D2958" t="str">
            <v>Pisces</v>
          </cell>
          <cell r="E2958" t="str">
            <v>Pomacentridae</v>
          </cell>
          <cell r="F2958">
            <v>2825.548828125</v>
          </cell>
          <cell r="G2958" t="str">
            <v>PiscesPomacentridae</v>
          </cell>
          <cell r="K2958" t="str">
            <v>shelf small invertebrate feeder</v>
          </cell>
          <cell r="L2958" t="str">
            <v>shelf small invertebrate feeder</v>
          </cell>
          <cell r="M2958" t="str">
            <v xml:space="preserve">shelf invertebrate feeder small </v>
          </cell>
          <cell r="N2958" t="str">
            <v>Demersal invertebrate feeder small (&lt;30cm)</v>
          </cell>
          <cell r="O2958" t="str">
            <v>Shelf demersal invertivores small</v>
          </cell>
          <cell r="P2958" t="str">
            <v>FDS</v>
          </cell>
        </row>
        <row r="2959">
          <cell r="C2959" t="str">
            <v>Chironemus georgianus</v>
          </cell>
          <cell r="D2959">
            <v>2825.548828125</v>
          </cell>
          <cell r="E2959">
            <v>2825.548828125</v>
          </cell>
          <cell r="F2959">
            <v>2825.548828125</v>
          </cell>
          <cell r="O2959" t="str">
            <v>Shelf demersal invertivores small</v>
          </cell>
          <cell r="P2959" t="str">
            <v>FDS</v>
          </cell>
        </row>
        <row r="2960">
          <cell r="C2960" t="str">
            <v>Aplodactylus arctidens</v>
          </cell>
          <cell r="D2960">
            <v>2825.548828125</v>
          </cell>
          <cell r="E2960">
            <v>2825.548828125</v>
          </cell>
          <cell r="F2960">
            <v>2825.548828125</v>
          </cell>
          <cell r="K2960" t="str">
            <v>shelf medium herbivore</v>
          </cell>
          <cell r="L2960" t="str">
            <v>shelf herbivore/omnivore</v>
          </cell>
          <cell r="M2960" t="str">
            <v>shelf medium herbivore</v>
          </cell>
          <cell r="N2960" t="str">
            <v>Demersal herbivore/omnivore medium (30-100cm)</v>
          </cell>
          <cell r="O2960" t="str">
            <v>Shelf demersal invertivores small</v>
          </cell>
          <cell r="P2960" t="str">
            <v>FDS</v>
          </cell>
        </row>
        <row r="2961">
          <cell r="C2961" t="str">
            <v>Cheilodactylidae</v>
          </cell>
          <cell r="D2961" t="str">
            <v>Pisces</v>
          </cell>
          <cell r="E2961" t="str">
            <v>Cheilodactylidae</v>
          </cell>
          <cell r="G2961" t="str">
            <v>PiscesCheilodactylidae</v>
          </cell>
          <cell r="K2961" t="str">
            <v>shelf medium invertebrate feeder</v>
          </cell>
          <cell r="L2961" t="str">
            <v>shelf medium invertebrate feeder</v>
          </cell>
          <cell r="M2961" t="str">
            <v xml:space="preserve">shelf invertebrate feeder medium </v>
          </cell>
          <cell r="N2961" t="str">
            <v xml:space="preserve">Demersal invertebrate feeder medium (30-100cm) </v>
          </cell>
          <cell r="O2961" t="str">
            <v>Shelf demersal invertivores large</v>
          </cell>
          <cell r="P2961" t="str">
            <v>FDS</v>
          </cell>
        </row>
        <row r="2962">
          <cell r="C2962" t="str">
            <v>Cheilodactylus nigripes</v>
          </cell>
          <cell r="D2962" t="str">
            <v>Pisces</v>
          </cell>
          <cell r="E2962" t="str">
            <v>Cheilodactylidae</v>
          </cell>
          <cell r="G2962" t="str">
            <v>PiscesCheilodactylidae</v>
          </cell>
          <cell r="K2962" t="str">
            <v>shelf medium invertebrate feeder</v>
          </cell>
          <cell r="L2962" t="str">
            <v>shelf medium invertebrate feeder</v>
          </cell>
          <cell r="M2962" t="str">
            <v xml:space="preserve">shelf invertebrate feeder medium </v>
          </cell>
          <cell r="N2962" t="str">
            <v xml:space="preserve">Demersal invertebrate feeder medium (30-100cm) </v>
          </cell>
          <cell r="O2962" t="str">
            <v>Shelf demersal invertivores large</v>
          </cell>
          <cell r="P2962" t="str">
            <v>FDS</v>
          </cell>
        </row>
        <row r="2963">
          <cell r="C2963" t="str">
            <v>Nemadactylus douglasi</v>
          </cell>
          <cell r="D2963" t="str">
            <v>Pisces</v>
          </cell>
          <cell r="E2963" t="str">
            <v>Cheilodactylidae</v>
          </cell>
          <cell r="G2963" t="str">
            <v>PiscesCheilodactylidae</v>
          </cell>
          <cell r="K2963" t="str">
            <v>shelf medium invertebrate feeder</v>
          </cell>
          <cell r="L2963" t="str">
            <v>shelf medium invertebrate feeder</v>
          </cell>
          <cell r="M2963" t="str">
            <v xml:space="preserve">shelf invertebrate feeder medium </v>
          </cell>
          <cell r="N2963" t="str">
            <v xml:space="preserve">Demersal invertebrate feeder medium (30-100cm) </v>
          </cell>
          <cell r="O2963" t="str">
            <v>Shelf demersal invertivores large</v>
          </cell>
          <cell r="P2963" t="str">
            <v>FDS</v>
          </cell>
        </row>
        <row r="2964">
          <cell r="C2964" t="str">
            <v>Nemadactylus macropterus</v>
          </cell>
          <cell r="D2964" t="str">
            <v>Pisces</v>
          </cell>
          <cell r="E2964" t="str">
            <v>Cheilodactylidae</v>
          </cell>
          <cell r="G2964" t="str">
            <v>PiscesCheilodactylidae</v>
          </cell>
          <cell r="K2964" t="str">
            <v>jackass morwong</v>
          </cell>
          <cell r="L2964" t="str">
            <v>jackass morwong</v>
          </cell>
          <cell r="M2964" t="str">
            <v>shelf medium invertebrate feeder</v>
          </cell>
          <cell r="N2964" t="str">
            <v xml:space="preserve">Demersal invertebrate feeder medium (30-100cm) </v>
          </cell>
          <cell r="O2964" t="str">
            <v>Shelf demersal invertivores large</v>
          </cell>
          <cell r="P2964" t="str">
            <v>FDS</v>
          </cell>
        </row>
        <row r="2965">
          <cell r="C2965" t="str">
            <v>Nemadactylus valenciennesi</v>
          </cell>
          <cell r="D2965" t="str">
            <v>Pisces</v>
          </cell>
          <cell r="E2965" t="str">
            <v>Cheilodactylidae</v>
          </cell>
          <cell r="G2965" t="str">
            <v>PiscesCheilodactylidae</v>
          </cell>
          <cell r="K2965" t="str">
            <v>shelf medium invertebrate feeder</v>
          </cell>
          <cell r="L2965" t="str">
            <v>shelf medium invertebrate feeder</v>
          </cell>
          <cell r="M2965" t="str">
            <v xml:space="preserve">shelf invertebrate feeder medium </v>
          </cell>
          <cell r="N2965" t="str">
            <v xml:space="preserve">Demersal invertebrate feeder medium (30-100cm) </v>
          </cell>
          <cell r="O2965" t="str">
            <v>Shelf demersal invertivores large</v>
          </cell>
          <cell r="P2965" t="str">
            <v>FDS</v>
          </cell>
        </row>
        <row r="2966">
          <cell r="C2966" t="str">
            <v>Dactylophora nigricans</v>
          </cell>
          <cell r="D2966" t="str">
            <v>Pisces</v>
          </cell>
          <cell r="E2966" t="str">
            <v>Cheilodactylidae</v>
          </cell>
          <cell r="G2966" t="str">
            <v>PiscesCheilodactylidae</v>
          </cell>
          <cell r="K2966" t="str">
            <v>shelf medium invertebrate feeder</v>
          </cell>
          <cell r="L2966" t="str">
            <v>shelf medium invertebrate feeder</v>
          </cell>
          <cell r="M2966" t="str">
            <v xml:space="preserve">shelf invertebrate feeder medium </v>
          </cell>
          <cell r="N2966" t="str">
            <v xml:space="preserve">Demersal invertebrate feeder medium (30-100cm) </v>
          </cell>
          <cell r="O2966" t="str">
            <v>Shelf demersal invertivores large</v>
          </cell>
          <cell r="P2966" t="str">
            <v>FDS</v>
          </cell>
        </row>
        <row r="2967">
          <cell r="C2967" t="str">
            <v>Cheilodactylus spectabilis</v>
          </cell>
          <cell r="D2967" t="str">
            <v>Pisces</v>
          </cell>
          <cell r="E2967" t="str">
            <v>Cheilodactylidae</v>
          </cell>
          <cell r="K2967" t="str">
            <v>shelf large invertebrate feeder</v>
          </cell>
          <cell r="L2967" t="str">
            <v>shelf large invertebrate feeder</v>
          </cell>
          <cell r="M2967" t="str">
            <v>shelf large invertebrate feeder</v>
          </cell>
          <cell r="N2967" t="str">
            <v xml:space="preserve">Demersal invertebrate feeder medium (30-100cm) </v>
          </cell>
          <cell r="O2967" t="str">
            <v>Shelf demersal invertivores large</v>
          </cell>
          <cell r="P2967" t="str">
            <v>FDS</v>
          </cell>
        </row>
        <row r="2968">
          <cell r="C2968" t="str">
            <v>Cheilodactylus vestitus</v>
          </cell>
          <cell r="D2968" t="str">
            <v>Pisces</v>
          </cell>
          <cell r="E2968" t="str">
            <v>Cheilodactylidae</v>
          </cell>
          <cell r="G2968" t="str">
            <v>PiscesCheilodactylidae</v>
          </cell>
          <cell r="K2968" t="str">
            <v>shelf medium invertebrate feeder</v>
          </cell>
          <cell r="L2968" t="str">
            <v>shelf medium invertebrate feeder</v>
          </cell>
          <cell r="M2968" t="str">
            <v xml:space="preserve">shelf invertebrate feeder medium </v>
          </cell>
          <cell r="N2968" t="str">
            <v xml:space="preserve">Demersal invertebrate feeder medium (30-100cm) </v>
          </cell>
          <cell r="O2968" t="str">
            <v>Shelf demersal invertivores large</v>
          </cell>
          <cell r="P2968" t="str">
            <v>FDS</v>
          </cell>
        </row>
        <row r="2969">
          <cell r="C2969" t="str">
            <v>Cheilodactylus fuscus</v>
          </cell>
          <cell r="D2969" t="str">
            <v>Pisces</v>
          </cell>
          <cell r="E2969" t="str">
            <v>Cheilodactylidae</v>
          </cell>
          <cell r="G2969" t="str">
            <v>PiscesCheilodactylidae</v>
          </cell>
          <cell r="K2969" t="str">
            <v>shelf large invertebrate feeder</v>
          </cell>
          <cell r="L2969" t="str">
            <v>shelf medium invertebrate feeder</v>
          </cell>
          <cell r="M2969" t="str">
            <v>shelf large invertebrate feeder</v>
          </cell>
          <cell r="N2969" t="str">
            <v xml:space="preserve">Demersal invertebrate feeder medium (30-100cm) </v>
          </cell>
          <cell r="O2969" t="str">
            <v>Shelf demersal invertivores large</v>
          </cell>
          <cell r="P2969" t="str">
            <v>FDS</v>
          </cell>
        </row>
        <row r="2970">
          <cell r="C2970" t="str">
            <v>Nemadactylus sp</v>
          </cell>
          <cell r="D2970" t="str">
            <v>Pisces</v>
          </cell>
          <cell r="E2970" t="str">
            <v>Cheilodactylidae</v>
          </cell>
          <cell r="K2970" t="str">
            <v>shelf large invertebrate feeder</v>
          </cell>
          <cell r="L2970" t="str">
            <v>shelf medium invertebrate feeder</v>
          </cell>
          <cell r="M2970" t="str">
            <v>shelf large invertebrate feeder</v>
          </cell>
          <cell r="N2970" t="str">
            <v xml:space="preserve">Demersal invertebrate feeder medium (30-100cm) </v>
          </cell>
          <cell r="O2970" t="str">
            <v>Shelf demersal invertivores large</v>
          </cell>
          <cell r="P2970" t="str">
            <v>FDS</v>
          </cell>
        </row>
        <row r="2971">
          <cell r="C2971" t="str">
            <v>Nemadactylus macropterus &amp; Nem</v>
          </cell>
          <cell r="D2971">
            <v>2825.548828125</v>
          </cell>
          <cell r="E2971">
            <v>2825.548828125</v>
          </cell>
          <cell r="L2971" t="str">
            <v>jackass morwong</v>
          </cell>
          <cell r="M2971" t="str">
            <v>shelf medium invertebrate feeder</v>
          </cell>
          <cell r="N2971" t="str">
            <v xml:space="preserve">Demersal invertebrate feeder medium (30-100cm) </v>
          </cell>
          <cell r="O2971" t="str">
            <v>Shelf demersal invertivores large</v>
          </cell>
          <cell r="P2971" t="str">
            <v>FDS</v>
          </cell>
        </row>
        <row r="2972">
          <cell r="C2972" t="str">
            <v>Latrididae</v>
          </cell>
          <cell r="K2972" t="str">
            <v>shelf large predator</v>
          </cell>
          <cell r="L2972" t="str">
            <v>jackass morwong</v>
          </cell>
          <cell r="M2972" t="str">
            <v>shelf medium invertebrate feeder</v>
          </cell>
          <cell r="N2972" t="str">
            <v xml:space="preserve">Demersal invertebrate feeder medium (30-100cm) </v>
          </cell>
          <cell r="O2972" t="str">
            <v>Shelf demersal invertivores large</v>
          </cell>
          <cell r="P2972" t="str">
            <v>FDS</v>
          </cell>
        </row>
        <row r="2973">
          <cell r="C2973" t="str">
            <v>Latris lineata</v>
          </cell>
          <cell r="D2973" t="str">
            <v>Pisces</v>
          </cell>
          <cell r="E2973" t="str">
            <v xml:space="preserve">Latridae </v>
          </cell>
          <cell r="G2973" t="str">
            <v xml:space="preserve">PiscesLatridae </v>
          </cell>
          <cell r="K2973" t="str">
            <v>shelf large predator</v>
          </cell>
          <cell r="L2973" t="str">
            <v>shelf large predator</v>
          </cell>
          <cell r="M2973" t="str">
            <v>shelf piscivore large</v>
          </cell>
          <cell r="N2973" t="str">
            <v>Demersal piscivore medium (30-100cm)</v>
          </cell>
          <cell r="O2973" t="str">
            <v>Shelf demersal piscivore large</v>
          </cell>
          <cell r="P2973" t="str">
            <v>FVS</v>
          </cell>
        </row>
        <row r="2974">
          <cell r="C2974" t="str">
            <v>Latridopsis forsteri</v>
          </cell>
          <cell r="D2974" t="str">
            <v>Pisces</v>
          </cell>
          <cell r="E2974" t="str">
            <v xml:space="preserve">Latridae </v>
          </cell>
          <cell r="G2974" t="str">
            <v xml:space="preserve">PiscesLatridae </v>
          </cell>
          <cell r="K2974" t="str">
            <v>shelf medium predator</v>
          </cell>
          <cell r="L2974" t="str">
            <v>shelf medium predator</v>
          </cell>
          <cell r="M2974" t="str">
            <v>shelf piscivore medium</v>
          </cell>
          <cell r="N2974" t="str">
            <v>Demersal piscivore medium (30-100cm)</v>
          </cell>
          <cell r="O2974" t="str">
            <v>Shelf demersal piscivore large</v>
          </cell>
          <cell r="P2974" t="str">
            <v>FVS</v>
          </cell>
        </row>
        <row r="2975">
          <cell r="C2975" t="str">
            <v>Latridopsis spp</v>
          </cell>
          <cell r="D2975" t="str">
            <v>Pisces</v>
          </cell>
          <cell r="E2975" t="str">
            <v xml:space="preserve">Latridae </v>
          </cell>
          <cell r="G2975" t="str">
            <v xml:space="preserve">PiscesLatridae </v>
          </cell>
          <cell r="K2975" t="str">
            <v>shelf medium predator</v>
          </cell>
          <cell r="L2975" t="str">
            <v>shelf medium predator</v>
          </cell>
          <cell r="M2975" t="str">
            <v>shelf piscivore medium</v>
          </cell>
          <cell r="N2975" t="str">
            <v>Demersal piscivore medium (30-100cm)</v>
          </cell>
          <cell r="O2975" t="str">
            <v>Shelf demersal piscivore large</v>
          </cell>
          <cell r="P2975" t="str">
            <v>FVS</v>
          </cell>
        </row>
        <row r="2976">
          <cell r="C2976" t="str">
            <v>Mugilidae</v>
          </cell>
          <cell r="D2976" t="str">
            <v>Pisces</v>
          </cell>
          <cell r="E2976" t="str">
            <v>Mugilidae</v>
          </cell>
          <cell r="G2976" t="str">
            <v>PiscesMugilidae</v>
          </cell>
          <cell r="K2976" t="str">
            <v>shelf medium invertebrate feeder</v>
          </cell>
          <cell r="L2976" t="str">
            <v>shelf medium invertebrate feeder</v>
          </cell>
          <cell r="M2976" t="str">
            <v xml:space="preserve">shelf invertebrate feeder medium </v>
          </cell>
          <cell r="N2976" t="str">
            <v xml:space="preserve">Demersal invertebrate feeder medium (30-100cm) </v>
          </cell>
          <cell r="O2976" t="str">
            <v>Shelf demersal invertivore large</v>
          </cell>
          <cell r="P2976" t="str">
            <v>FDS</v>
          </cell>
        </row>
        <row r="2977">
          <cell r="C2977" t="str">
            <v>Aldrichetta forsteri</v>
          </cell>
          <cell r="D2977" t="str">
            <v>Pisces</v>
          </cell>
          <cell r="E2977" t="str">
            <v>Mugilidae</v>
          </cell>
          <cell r="G2977" t="str">
            <v>PiscesMugilidae</v>
          </cell>
          <cell r="K2977" t="str">
            <v>shelf medium omnivore</v>
          </cell>
          <cell r="L2977" t="str">
            <v>shelf herbivore/omnivore</v>
          </cell>
          <cell r="M2977" t="str">
            <v>shelf herbivore/omnivore</v>
          </cell>
          <cell r="N2977" t="str">
            <v>Demersal herbivore/omnivore small (&lt;30cm)</v>
          </cell>
          <cell r="O2977" t="str">
            <v>Shelf demersal invertivore large</v>
          </cell>
          <cell r="P2977" t="str">
            <v>FDS</v>
          </cell>
        </row>
        <row r="2978">
          <cell r="C2978" t="str">
            <v>Mugil cephalus</v>
          </cell>
          <cell r="D2978" t="str">
            <v>Pisces</v>
          </cell>
          <cell r="E2978" t="str">
            <v>Mugilidae</v>
          </cell>
          <cell r="G2978" t="str">
            <v>PiscesMugilidae</v>
          </cell>
          <cell r="K2978" t="str">
            <v>shelf medium invertebrate feeder</v>
          </cell>
          <cell r="L2978" t="str">
            <v>shelf medium invertebrate feeder</v>
          </cell>
          <cell r="M2978" t="str">
            <v xml:space="preserve">shelf invertebrate feeder medium </v>
          </cell>
          <cell r="N2978" t="str">
            <v xml:space="preserve">Demersal invertebrate feeder medium (30-100cm) </v>
          </cell>
          <cell r="O2978" t="str">
            <v>Shelf demersal invertivore large</v>
          </cell>
          <cell r="P2978" t="str">
            <v>FDS</v>
          </cell>
        </row>
        <row r="2979">
          <cell r="C2979" t="str">
            <v>Myxus elongatus</v>
          </cell>
          <cell r="D2979" t="str">
            <v>Pisces</v>
          </cell>
          <cell r="E2979" t="str">
            <v>Mugilidae</v>
          </cell>
          <cell r="G2979" t="str">
            <v>PiscesMugilidae</v>
          </cell>
          <cell r="K2979" t="str">
            <v>shelf medium invertebrate feeder</v>
          </cell>
          <cell r="L2979" t="str">
            <v>shelf medium invertebrate feeder</v>
          </cell>
          <cell r="M2979" t="str">
            <v xml:space="preserve">shelf invertebrate feeder medium </v>
          </cell>
          <cell r="N2979" t="str">
            <v xml:space="preserve">Demersal invertebrate feeder medium (30-100cm) </v>
          </cell>
          <cell r="O2979" t="str">
            <v>Shelf demersal invertivore large</v>
          </cell>
          <cell r="P2979" t="str">
            <v>FDS</v>
          </cell>
        </row>
        <row r="2980">
          <cell r="C2980" t="str">
            <v>Liza argentea</v>
          </cell>
          <cell r="K2980" t="str">
            <v>shelf medium invertebrate feeder</v>
          </cell>
          <cell r="L2980" t="str">
            <v>shelf medium invertebrate feeder</v>
          </cell>
          <cell r="M2980" t="str">
            <v xml:space="preserve">shelf invertebrate feeder medium </v>
          </cell>
          <cell r="N2980" t="str">
            <v xml:space="preserve">Demersal invertebrate feeder medium (30-100cm) </v>
          </cell>
          <cell r="O2980" t="str">
            <v>Shelf demersal invertivore large</v>
          </cell>
          <cell r="P2980" t="str">
            <v>FDS</v>
          </cell>
        </row>
        <row r="2981">
          <cell r="C2981" t="str">
            <v>Myxus petardi</v>
          </cell>
          <cell r="K2981" t="str">
            <v>shelf large herbivore</v>
          </cell>
          <cell r="L2981" t="str">
            <v>shelf herbivore/omnivore</v>
          </cell>
          <cell r="M2981" t="str">
            <v>shelf large herbivore</v>
          </cell>
          <cell r="N2981" t="str">
            <v>Demersal herbivore/omnivore medium (30-100cm)</v>
          </cell>
          <cell r="O2981" t="str">
            <v>Herbivore</v>
          </cell>
          <cell r="P2981" t="str">
            <v>FDH</v>
          </cell>
        </row>
        <row r="2982">
          <cell r="C2982" t="str">
            <v>Myxus spp.</v>
          </cell>
          <cell r="K2982" t="str">
            <v>shelf large herbivore</v>
          </cell>
          <cell r="L2982" t="str">
            <v>shelf herbivore/omnivore</v>
          </cell>
          <cell r="M2982" t="str">
            <v>shelf large herbivore</v>
          </cell>
          <cell r="N2982" t="str">
            <v>Demersal herbivore/omnivore medium (30-100cm)</v>
          </cell>
          <cell r="O2982" t="str">
            <v>Herbivore</v>
          </cell>
          <cell r="P2982" t="str">
            <v>FDH</v>
          </cell>
        </row>
        <row r="2983">
          <cell r="C2983" t="str">
            <v>Sphyraenidae-unspecified</v>
          </cell>
          <cell r="D2983" t="str">
            <v>Pisces</v>
          </cell>
          <cell r="E2983" t="str">
            <v>Sphyraenidae</v>
          </cell>
          <cell r="G2983" t="str">
            <v>PiscesSphyraenidae</v>
          </cell>
          <cell r="K2983" t="str">
            <v>pelagic large predator</v>
          </cell>
          <cell r="L2983" t="str">
            <v>pelagic large predator</v>
          </cell>
          <cell r="M2983" t="str">
            <v>pelagic coastal piscivore</v>
          </cell>
          <cell r="N2983" t="str">
            <v>Pelagic piscivore large (&gt;100cm)</v>
          </cell>
          <cell r="O2983" t="str">
            <v>Herbivore</v>
          </cell>
          <cell r="P2983" t="str">
            <v>FDH</v>
          </cell>
        </row>
        <row r="2984">
          <cell r="C2984" t="str">
            <v>Sphyraena novaehollandiae</v>
          </cell>
          <cell r="D2984" t="str">
            <v>Pisces</v>
          </cell>
          <cell r="E2984" t="str">
            <v>Sphyraenidae</v>
          </cell>
          <cell r="G2984" t="str">
            <v>PiscesSphyraenidae</v>
          </cell>
          <cell r="K2984" t="str">
            <v>pelagic large predator</v>
          </cell>
          <cell r="L2984" t="str">
            <v>pelagic large predator</v>
          </cell>
          <cell r="M2984" t="str">
            <v>pelagic coastal piscivore</v>
          </cell>
          <cell r="N2984" t="str">
            <v>Pelagic piscivore large (&gt;100cm)</v>
          </cell>
          <cell r="O2984" t="str">
            <v>Shelf pelagic piscivore large</v>
          </cell>
          <cell r="P2984" t="str">
            <v>FVS</v>
          </cell>
        </row>
        <row r="2985">
          <cell r="C2985" t="str">
            <v>Labridae</v>
          </cell>
          <cell r="D2985" t="str">
            <v>Pisces</v>
          </cell>
          <cell r="E2985" t="str">
            <v xml:space="preserve">Labridae </v>
          </cell>
          <cell r="F2985">
            <v>2825.548828125</v>
          </cell>
          <cell r="G2985" t="str">
            <v>PiscesSphyraenidae</v>
          </cell>
          <cell r="K2985" t="str">
            <v>shelf small invertebrate feeder</v>
          </cell>
          <cell r="L2985" t="str">
            <v>shelf small invertebrate feeder</v>
          </cell>
          <cell r="M2985" t="str">
            <v xml:space="preserve">shelf invertebrate feeder small </v>
          </cell>
          <cell r="N2985" t="str">
            <v>Demersal invertebrate feeder medium (30-100cm)</v>
          </cell>
          <cell r="O2985" t="str">
            <v>Shelf demersal invertivore large</v>
          </cell>
          <cell r="P2985" t="str">
            <v>FDS</v>
          </cell>
        </row>
        <row r="2986">
          <cell r="C2986" t="str">
            <v>Bodianus vulpinus</v>
          </cell>
          <cell r="D2986" t="str">
            <v>Pisces</v>
          </cell>
          <cell r="E2986" t="str">
            <v xml:space="preserve">Labridae </v>
          </cell>
          <cell r="F2986">
            <v>2825.548828125</v>
          </cell>
          <cell r="G2986" t="str">
            <v xml:space="preserve">PiscesLabridae </v>
          </cell>
          <cell r="K2986" t="str">
            <v>shelf small invertebrate feeder</v>
          </cell>
          <cell r="L2986" t="str">
            <v>shelf small invertebrate feeder</v>
          </cell>
          <cell r="M2986" t="str">
            <v xml:space="preserve">shelf invertebrate feeder small </v>
          </cell>
          <cell r="N2986" t="str">
            <v>Demersal invertebrate feeder small (&lt;30cm)</v>
          </cell>
          <cell r="O2986" t="str">
            <v>Shelf demersal invertivore small</v>
          </cell>
          <cell r="P2986" t="str">
            <v>FDS</v>
          </cell>
        </row>
        <row r="2987">
          <cell r="C2987" t="str">
            <v>Achoerodus gouldii</v>
          </cell>
          <cell r="D2987" t="str">
            <v>Pisces</v>
          </cell>
          <cell r="E2987" t="str">
            <v xml:space="preserve">Labridae </v>
          </cell>
          <cell r="F2987">
            <v>2825.548828125</v>
          </cell>
          <cell r="G2987" t="str">
            <v xml:space="preserve">PiscesLabridae </v>
          </cell>
          <cell r="K2987" t="str">
            <v>shelf large invertebrate feeder</v>
          </cell>
          <cell r="L2987" t="str">
            <v>shelf large invertebrate feeder</v>
          </cell>
          <cell r="M2987" t="str">
            <v>shelf large invertebrate feeder</v>
          </cell>
          <cell r="N2987" t="str">
            <v>Demersal invertebrate feeder large (&gt;100cm)</v>
          </cell>
          <cell r="O2987" t="str">
            <v>Shelf demersal invertivore large</v>
          </cell>
          <cell r="P2987" t="str">
            <v>FDS</v>
          </cell>
        </row>
        <row r="2988">
          <cell r="C2988" t="str">
            <v>Notolabrus tetricus</v>
          </cell>
          <cell r="D2988" t="str">
            <v>Pisces</v>
          </cell>
          <cell r="E2988" t="str">
            <v xml:space="preserve">Labridae </v>
          </cell>
          <cell r="F2988">
            <v>2825.548828125</v>
          </cell>
          <cell r="G2988" t="str">
            <v xml:space="preserve">PiscesLabridae </v>
          </cell>
          <cell r="K2988" t="str">
            <v>shelf small invertebrate feeder</v>
          </cell>
          <cell r="L2988" t="str">
            <v>shelf small invertebrate feeder</v>
          </cell>
          <cell r="M2988" t="str">
            <v xml:space="preserve">shelf invertebrate feeder small </v>
          </cell>
          <cell r="N2988" t="str">
            <v>Demersal invertebrate feeder medium (30-100cm)</v>
          </cell>
          <cell r="O2988" t="str">
            <v>Shelf demersal invertivore large</v>
          </cell>
          <cell r="P2988" t="str">
            <v>FDS</v>
          </cell>
        </row>
        <row r="2989">
          <cell r="C2989" t="str">
            <v>Eupetrichthys angustipes</v>
          </cell>
          <cell r="D2989" t="str">
            <v>Pisces</v>
          </cell>
          <cell r="E2989" t="str">
            <v xml:space="preserve">Labridae </v>
          </cell>
          <cell r="G2989" t="str">
            <v xml:space="preserve">PiscesLabridae </v>
          </cell>
          <cell r="K2989" t="str">
            <v>shelf small invertebrate feeder</v>
          </cell>
          <cell r="L2989" t="str">
            <v>shelf small invertebrate feeder</v>
          </cell>
          <cell r="M2989" t="str">
            <v xml:space="preserve">shelf invertebrate feeder small </v>
          </cell>
          <cell r="N2989" t="str">
            <v>Demersal invertebrate feeder medium (30-100cm)</v>
          </cell>
          <cell r="O2989" t="str">
            <v>Shelf demersal invertivore small</v>
          </cell>
          <cell r="P2989" t="str">
            <v>FDS</v>
          </cell>
        </row>
        <row r="2990">
          <cell r="C2990" t="str">
            <v>Xiphocheilus typus</v>
          </cell>
          <cell r="O2990" t="str">
            <v>Shelf demersal invertivore small</v>
          </cell>
          <cell r="P2990" t="str">
            <v>FDS</v>
          </cell>
        </row>
        <row r="2991">
          <cell r="C2991" t="str">
            <v>Pictilabrus laticlavius</v>
          </cell>
          <cell r="D2991">
            <v>2825.548828125</v>
          </cell>
          <cell r="E2991">
            <v>2825.548828125</v>
          </cell>
          <cell r="O2991" t="str">
            <v>Shelf demersal invertivore small</v>
          </cell>
          <cell r="P2991" t="str">
            <v>FDS</v>
          </cell>
        </row>
        <row r="2992">
          <cell r="C2992" t="str">
            <v>Notolabrus fucicola</v>
          </cell>
          <cell r="D2992">
            <v>2825.548828125</v>
          </cell>
          <cell r="E2992">
            <v>2825.548828125</v>
          </cell>
          <cell r="K2992" t="str">
            <v>shelf small invertebrate feeder</v>
          </cell>
          <cell r="L2992" t="str">
            <v>shelf small invertebrate feeder</v>
          </cell>
          <cell r="M2992" t="str">
            <v xml:space="preserve">shelf invertebrate feeder small </v>
          </cell>
          <cell r="N2992" t="str">
            <v>Demersal invertebrate feeder medium (30-100cm)</v>
          </cell>
          <cell r="O2992" t="str">
            <v>Shelf demersal invertivore small</v>
          </cell>
          <cell r="P2992" t="str">
            <v>FDS</v>
          </cell>
        </row>
        <row r="2993">
          <cell r="C2993" t="str">
            <v>Pseudolabrus rubicundus</v>
          </cell>
          <cell r="D2993" t="str">
            <v>Pisces</v>
          </cell>
          <cell r="E2993" t="str">
            <v xml:space="preserve">Labridae </v>
          </cell>
          <cell r="G2993" t="str">
            <v xml:space="preserve">PiscesLabridae </v>
          </cell>
          <cell r="K2993" t="str">
            <v>slope small invertebrate feeder</v>
          </cell>
          <cell r="L2993" t="str">
            <v>slope small invertebrate feeder</v>
          </cell>
          <cell r="M2993" t="str">
            <v>shelf omnivores/herbivores</v>
          </cell>
          <cell r="N2993" t="str">
            <v>Demersal herbivore/omnivore small (&lt;30cm)</v>
          </cell>
          <cell r="O2993" t="str">
            <v>Shelf demersal invertivore large</v>
          </cell>
          <cell r="P2993" t="str">
            <v>FDS</v>
          </cell>
        </row>
        <row r="2994">
          <cell r="C2994" t="str">
            <v>Pseudolabrus psittaculus</v>
          </cell>
          <cell r="D2994" t="str">
            <v>Pisces</v>
          </cell>
          <cell r="E2994" t="str">
            <v xml:space="preserve">Labridae </v>
          </cell>
          <cell r="G2994" t="str">
            <v xml:space="preserve">PiscesLabridae </v>
          </cell>
          <cell r="K2994" t="str">
            <v>shelf small invertebrate feeder</v>
          </cell>
          <cell r="L2994" t="str">
            <v>shelf small invertebrate feeder</v>
          </cell>
          <cell r="M2994" t="str">
            <v xml:space="preserve">shelf invertebrate feeder small </v>
          </cell>
          <cell r="N2994" t="str">
            <v>Demersal invertebrate feeder medium (30-100cm)</v>
          </cell>
          <cell r="O2994" t="str">
            <v>Shelf demersal invertivore large</v>
          </cell>
          <cell r="P2994" t="str">
            <v>FDS</v>
          </cell>
        </row>
        <row r="2995">
          <cell r="C2995" t="str">
            <v>Bodianus flavipinnis</v>
          </cell>
          <cell r="D2995" t="str">
            <v>Pisces</v>
          </cell>
          <cell r="E2995" t="str">
            <v xml:space="preserve">Labridae </v>
          </cell>
          <cell r="G2995" t="str">
            <v xml:space="preserve">PiscesLabridae </v>
          </cell>
          <cell r="K2995" t="str">
            <v>shelf small invertebrate feeder</v>
          </cell>
          <cell r="L2995" t="str">
            <v>shelf small invertebrate feeder</v>
          </cell>
          <cell r="M2995" t="str">
            <v xml:space="preserve">shelf invertebrate feeder small </v>
          </cell>
          <cell r="N2995" t="str">
            <v>Demersal invertebrate feeder medium (30-100cm)</v>
          </cell>
          <cell r="O2995" t="str">
            <v>Shelf demersal invertivore large</v>
          </cell>
          <cell r="P2995" t="str">
            <v>FDS</v>
          </cell>
        </row>
        <row r="2996">
          <cell r="C2996" t="str">
            <v>Choerodon rubescens</v>
          </cell>
          <cell r="D2996" t="str">
            <v>Pisces</v>
          </cell>
          <cell r="E2996" t="str">
            <v xml:space="preserve">Labridae </v>
          </cell>
          <cell r="G2996" t="str">
            <v xml:space="preserve">PiscesLabridae </v>
          </cell>
          <cell r="K2996" t="str">
            <v>shelf small invertebrate feeder</v>
          </cell>
          <cell r="L2996" t="str">
            <v>shelf small invertebrate feeder</v>
          </cell>
          <cell r="M2996" t="str">
            <v xml:space="preserve">shelf invertebrate feeder small </v>
          </cell>
          <cell r="N2996" t="str">
            <v>Demersal invertebrate feeder medium (30-100cm)</v>
          </cell>
          <cell r="O2996" t="str">
            <v>Shelf demersal invertivore large</v>
          </cell>
          <cell r="P2996" t="str">
            <v>FDS</v>
          </cell>
        </row>
        <row r="2997">
          <cell r="C2997" t="str">
            <v>Bodianus frenchii</v>
          </cell>
          <cell r="O2997" t="str">
            <v>Shelf demersal invertivore large</v>
          </cell>
          <cell r="P2997" t="str">
            <v>FDS</v>
          </cell>
        </row>
        <row r="2998">
          <cell r="C2998" t="str">
            <v>Ophthalmolepis lineolatus</v>
          </cell>
          <cell r="K2998" t="str">
            <v>shelf medium predator</v>
          </cell>
          <cell r="L2998" t="str">
            <v>shelf medium predator</v>
          </cell>
          <cell r="M2998" t="str">
            <v>shelf piscivore medium</v>
          </cell>
          <cell r="N2998" t="str">
            <v>Demersal piscivore medium (30-100cm)</v>
          </cell>
          <cell r="O2998" t="str">
            <v>Shelf demersal invertivore large</v>
          </cell>
          <cell r="P2998" t="str">
            <v>FDS</v>
          </cell>
        </row>
        <row r="2999">
          <cell r="C2999" t="str">
            <v>Achoerodus viridis</v>
          </cell>
          <cell r="K2999" t="str">
            <v>shelf medium predator</v>
          </cell>
          <cell r="L2999" t="str">
            <v>shelf medium predator</v>
          </cell>
          <cell r="M2999" t="str">
            <v>shelf piscivore medium</v>
          </cell>
          <cell r="N2999" t="str">
            <v>Demersal piscivore medium (30-100cm)</v>
          </cell>
          <cell r="O2999" t="str">
            <v>Shelf demersal piscivore large</v>
          </cell>
          <cell r="P2999" t="str">
            <v>FVS</v>
          </cell>
        </row>
        <row r="3000">
          <cell r="C3000" t="str">
            <v>Epibulus insidiator</v>
          </cell>
          <cell r="K3000" t="str">
            <v>shelf medium predator</v>
          </cell>
          <cell r="L3000" t="str">
            <v>shelf medium predator</v>
          </cell>
          <cell r="M3000" t="str">
            <v>shelf piscivore medium</v>
          </cell>
          <cell r="N3000" t="str">
            <v>Demersal piscivore medium (30-100cm)</v>
          </cell>
          <cell r="O3000" t="str">
            <v>Shelf demersal invertivore small</v>
          </cell>
          <cell r="P3000" t="str">
            <v>FDS</v>
          </cell>
        </row>
        <row r="3001">
          <cell r="C3001" t="str">
            <v>Pseudolabrus biserialis</v>
          </cell>
          <cell r="D3001" t="str">
            <v>Pisces</v>
          </cell>
          <cell r="E3001" t="str">
            <v xml:space="preserve">Labridae </v>
          </cell>
          <cell r="G3001" t="str">
            <v xml:space="preserve">PiscesLabridae </v>
          </cell>
          <cell r="K3001" t="str">
            <v>shelf small invertebrate feeder</v>
          </cell>
          <cell r="L3001" t="str">
            <v>shelf small invertebrate feeder</v>
          </cell>
          <cell r="M3001" t="str">
            <v xml:space="preserve">shelf invertebrate feeder small </v>
          </cell>
          <cell r="N3001" t="str">
            <v>Demersal invertebrate feeder small (&lt;30cm)</v>
          </cell>
          <cell r="O3001" t="str">
            <v>Shelf demersal invertivore small</v>
          </cell>
          <cell r="P3001" t="str">
            <v>FDS</v>
          </cell>
        </row>
        <row r="3002">
          <cell r="C3002" t="str">
            <v xml:space="preserve">Labridae-undifferentiated </v>
          </cell>
          <cell r="D3002" t="str">
            <v>Pisces</v>
          </cell>
          <cell r="E3002" t="str">
            <v xml:space="preserve">Labridae </v>
          </cell>
          <cell r="F3002">
            <v>2825.548828125</v>
          </cell>
          <cell r="G3002" t="str">
            <v xml:space="preserve">PiscesLabridae </v>
          </cell>
          <cell r="K3002" t="str">
            <v>shelf small invertebrate feeder</v>
          </cell>
          <cell r="L3002" t="str">
            <v>shelf small invertebrate feeder</v>
          </cell>
          <cell r="M3002" t="str">
            <v xml:space="preserve">shelf invertebrate feeder small </v>
          </cell>
          <cell r="N3002" t="str">
            <v>Demersal invertebrate feeder medium (30-100cm)</v>
          </cell>
          <cell r="O3002" t="str">
            <v>Shelf demersal invertivore large</v>
          </cell>
          <cell r="P3002" t="str">
            <v>FDS</v>
          </cell>
        </row>
        <row r="3003">
          <cell r="C3003" t="str">
            <v>Labridae spp</v>
          </cell>
          <cell r="K3003" t="str">
            <v>shelf small invertebrate feeder</v>
          </cell>
          <cell r="L3003" t="str">
            <v>shelf small invertebrate feeder</v>
          </cell>
          <cell r="M3003" t="str">
            <v xml:space="preserve">shelf invertebrate feeder small </v>
          </cell>
          <cell r="N3003" t="str">
            <v>Demersal invertebrate feeder medium (30-100cm)</v>
          </cell>
          <cell r="O3003" t="str">
            <v>Shelf demersal invertivore large</v>
          </cell>
          <cell r="P3003" t="str">
            <v>FDS</v>
          </cell>
        </row>
        <row r="3004">
          <cell r="C3004" t="str">
            <v>Notolabrus spp.</v>
          </cell>
          <cell r="D3004">
            <v>2825.548828125</v>
          </cell>
          <cell r="E3004">
            <v>2825.548828125</v>
          </cell>
          <cell r="O3004" t="str">
            <v>Shelf demersal invertivore large</v>
          </cell>
          <cell r="P3004" t="str">
            <v>FDS</v>
          </cell>
        </row>
        <row r="3005">
          <cell r="C3005" t="str">
            <v>Odacidae</v>
          </cell>
          <cell r="D3005" t="str">
            <v>Pisces</v>
          </cell>
          <cell r="E3005">
            <v>2825.548828125</v>
          </cell>
          <cell r="G3005" t="str">
            <v>Pisces</v>
          </cell>
          <cell r="K3005" t="str">
            <v>shelf small invertebrate feeder</v>
          </cell>
          <cell r="L3005" t="str">
            <v>shelf small invertebrate feeder</v>
          </cell>
          <cell r="M3005" t="str">
            <v xml:space="preserve">shelf invertebrate feeder small </v>
          </cell>
          <cell r="N3005" t="str">
            <v>Demersal invertebrate feeder small (&lt;30cm)</v>
          </cell>
          <cell r="O3005" t="str">
            <v>Shelf demersal invertivore large</v>
          </cell>
          <cell r="P3005" t="str">
            <v>FDS</v>
          </cell>
        </row>
        <row r="3006">
          <cell r="C3006" t="str">
            <v>Odax cyanomelas</v>
          </cell>
          <cell r="D3006" t="str">
            <v>Pisces</v>
          </cell>
          <cell r="E3006">
            <v>2825.548828125</v>
          </cell>
          <cell r="F3006">
            <v>2825.548828125</v>
          </cell>
          <cell r="G3006" t="str">
            <v>Pisces</v>
          </cell>
          <cell r="K3006" t="str">
            <v>shelf small invertebrate feeder</v>
          </cell>
          <cell r="L3006" t="str">
            <v>shelf small invertebrate feeder</v>
          </cell>
          <cell r="M3006" t="str">
            <v xml:space="preserve">shelf invertebrate feeder small </v>
          </cell>
          <cell r="N3006" t="str">
            <v>Demersal herbivore/omnivore medium (30-100cm)</v>
          </cell>
          <cell r="O3006" t="str">
            <v>Herbivore</v>
          </cell>
          <cell r="P3006" t="str">
            <v>FDH</v>
          </cell>
        </row>
        <row r="3007">
          <cell r="C3007" t="str">
            <v>Haletta semifasciata</v>
          </cell>
          <cell r="K3007" t="str">
            <v>shelf small invertebrate feeder</v>
          </cell>
          <cell r="L3007" t="str">
            <v>shelf small invertebrate feeder</v>
          </cell>
          <cell r="M3007" t="str">
            <v xml:space="preserve">shelf invertebrate feeder small </v>
          </cell>
          <cell r="N3007" t="str">
            <v>Demersal invertebrate feeder medium (30-100cm)</v>
          </cell>
          <cell r="O3007" t="str">
            <v>Shelf demersal invertivore large</v>
          </cell>
          <cell r="P3007" t="str">
            <v>FDS</v>
          </cell>
        </row>
        <row r="3008">
          <cell r="C3008" t="str">
            <v>Scaridae - undifferentiated</v>
          </cell>
          <cell r="K3008" t="str">
            <v>shelf small invertebrate feeder</v>
          </cell>
          <cell r="L3008" t="str">
            <v>shelf small invertebrate feeder</v>
          </cell>
          <cell r="M3008" t="str">
            <v xml:space="preserve">shelf invertebrate feeder small </v>
          </cell>
          <cell r="N3008" t="str">
            <v>Demersal invertebrate feeder medium (30-100cm)</v>
          </cell>
          <cell r="O3008" t="str">
            <v>Shelf demersal invertivore small</v>
          </cell>
          <cell r="P3008" t="str">
            <v>FDS</v>
          </cell>
        </row>
        <row r="3009">
          <cell r="C3009" t="str">
            <v>Pinguipedidae - undifferentiated</v>
          </cell>
          <cell r="D3009">
            <v>2825.548828125</v>
          </cell>
          <cell r="E3009">
            <v>2825.548828125</v>
          </cell>
          <cell r="O3009" t="str">
            <v>Shelf demersal invertivore small</v>
          </cell>
          <cell r="P3009" t="str">
            <v>FDS</v>
          </cell>
        </row>
        <row r="3010">
          <cell r="C3010" t="str">
            <v>Parapercis allporti</v>
          </cell>
          <cell r="D3010" t="str">
            <v>Pisces</v>
          </cell>
          <cell r="E3010" t="str">
            <v>Pinguipedidae</v>
          </cell>
          <cell r="G3010" t="str">
            <v>PiscesPinguipedidae</v>
          </cell>
          <cell r="H3010" t="str">
            <v>benthic fish</v>
          </cell>
          <cell r="I3010" t="str">
            <v>small omnivore</v>
          </cell>
          <cell r="J3010" t="str">
            <v>small omnivore</v>
          </cell>
          <cell r="K3010" t="str">
            <v>shelf small invertebrate feeder</v>
          </cell>
          <cell r="L3010" t="str">
            <v>shelf small invertebrate feeder</v>
          </cell>
          <cell r="M3010" t="str">
            <v xml:space="preserve">shelf invertebrate feeder small </v>
          </cell>
          <cell r="N3010" t="str">
            <v>Demersal invertebrate feeder small (&lt;30cm)</v>
          </cell>
          <cell r="O3010" t="str">
            <v>Shelf demersal invertivore small</v>
          </cell>
          <cell r="P3010" t="str">
            <v>FDS</v>
          </cell>
        </row>
        <row r="3011">
          <cell r="C3011" t="str">
            <v>Parapercis binivirgata</v>
          </cell>
          <cell r="D3011" t="str">
            <v>Pisces</v>
          </cell>
          <cell r="E3011" t="str">
            <v>Pinguipedidae</v>
          </cell>
          <cell r="F3011">
            <v>2825.548828125</v>
          </cell>
          <cell r="G3011" t="str">
            <v>PiscesPinguipedidae</v>
          </cell>
          <cell r="H3011" t="str">
            <v>benthic fish</v>
          </cell>
          <cell r="I3011" t="str">
            <v>small omnivore</v>
          </cell>
          <cell r="J3011" t="str">
            <v>small omnivore</v>
          </cell>
          <cell r="K3011" t="str">
            <v>shelf small invertebrate feeder</v>
          </cell>
          <cell r="L3011" t="str">
            <v>shelf small invertebrate feeder</v>
          </cell>
          <cell r="M3011" t="str">
            <v xml:space="preserve">shelf invertebrate feeder small </v>
          </cell>
          <cell r="N3011" t="str">
            <v>Demersal invertebrate feeder small (&lt;30cm)</v>
          </cell>
          <cell r="O3011" t="str">
            <v>Shelf demersal invertivore small</v>
          </cell>
          <cell r="P3011" t="str">
            <v>FDS</v>
          </cell>
        </row>
        <row r="3012">
          <cell r="C3012" t="str">
            <v>Parapercis haackei</v>
          </cell>
          <cell r="D3012" t="str">
            <v>Pisces</v>
          </cell>
          <cell r="E3012" t="str">
            <v>Pinguipedidae</v>
          </cell>
          <cell r="F3012">
            <v>2825.548828125</v>
          </cell>
          <cell r="G3012" t="str">
            <v>PiscesPinguipedidae</v>
          </cell>
          <cell r="H3012" t="str">
            <v>benthic fish</v>
          </cell>
          <cell r="I3012" t="str">
            <v>small omnivore</v>
          </cell>
          <cell r="J3012" t="str">
            <v>small omnivore</v>
          </cell>
          <cell r="K3012" t="str">
            <v>shelf small invertebrate feeder</v>
          </cell>
          <cell r="L3012" t="str">
            <v>shelf small invertebrate feeder</v>
          </cell>
          <cell r="M3012" t="str">
            <v xml:space="preserve">shelf invertebrate feeder small </v>
          </cell>
          <cell r="N3012" t="str">
            <v>Demersal invertebrate feeder small (&lt;30cm)</v>
          </cell>
          <cell r="O3012" t="str">
            <v>Shelf demersal invertivore small</v>
          </cell>
          <cell r="P3012" t="str">
            <v>FDS</v>
          </cell>
        </row>
        <row r="3013">
          <cell r="C3013" t="str">
            <v>Parapercis sp. 5 [of Johnson]</v>
          </cell>
          <cell r="D3013">
            <v>2825.548828125</v>
          </cell>
          <cell r="E3013">
            <v>2825.548828125</v>
          </cell>
          <cell r="F3013">
            <v>2825.548828125</v>
          </cell>
          <cell r="O3013" t="str">
            <v>Shelf demersal invertivore small</v>
          </cell>
          <cell r="P3013" t="str">
            <v>FDS</v>
          </cell>
        </row>
        <row r="3014">
          <cell r="C3014" t="str">
            <v>Uranoscopidae</v>
          </cell>
          <cell r="K3014" t="str">
            <v>shelf small predator</v>
          </cell>
          <cell r="L3014" t="str">
            <v>shelf small predator</v>
          </cell>
          <cell r="M3014" t="str">
            <v>shelf piscivore small</v>
          </cell>
          <cell r="N3014" t="str">
            <v>Demersal piscivore small (&lt;30cm)</v>
          </cell>
          <cell r="O3014" t="str">
            <v>Shelf demersal invertivore small</v>
          </cell>
          <cell r="P3014" t="str">
            <v>FDS</v>
          </cell>
        </row>
        <row r="3015">
          <cell r="C3015" t="str">
            <v>brown stargazer</v>
          </cell>
          <cell r="D3015" t="str">
            <v>Pisces</v>
          </cell>
          <cell r="E3015" t="str">
            <v xml:space="preserve">Uranoscopidae </v>
          </cell>
          <cell r="G3015" t="str">
            <v xml:space="preserve">PiscesUranoscopidae </v>
          </cell>
          <cell r="K3015" t="str">
            <v>shelf small predator</v>
          </cell>
          <cell r="L3015" t="str">
            <v>shelf small predator</v>
          </cell>
          <cell r="M3015" t="str">
            <v>shelf piscivore small</v>
          </cell>
          <cell r="N3015" t="str">
            <v>Demersal piscivore small (&lt;30cm)</v>
          </cell>
          <cell r="O3015" t="str">
            <v>Shelf demersal piscivore small</v>
          </cell>
          <cell r="P3015" t="str">
            <v>FVS</v>
          </cell>
        </row>
        <row r="3016">
          <cell r="C3016" t="str">
            <v>green stargazer</v>
          </cell>
          <cell r="D3016" t="str">
            <v>Pisces</v>
          </cell>
          <cell r="E3016" t="str">
            <v xml:space="preserve">Uranoscopidae </v>
          </cell>
          <cell r="F3016">
            <v>2825.548828125</v>
          </cell>
          <cell r="G3016" t="str">
            <v xml:space="preserve">PiscesUranoscopidae </v>
          </cell>
          <cell r="K3016" t="str">
            <v>shelf small predator</v>
          </cell>
          <cell r="L3016" t="str">
            <v>shelf small predator</v>
          </cell>
          <cell r="M3016" t="str">
            <v>shelf piscivore small</v>
          </cell>
          <cell r="N3016" t="str">
            <v>Demersal piscivore small (&lt;30cm)</v>
          </cell>
          <cell r="O3016" t="str">
            <v>Shelf demersal piscivore small</v>
          </cell>
          <cell r="P3016" t="str">
            <v>FVS</v>
          </cell>
        </row>
        <row r="3017">
          <cell r="C3017" t="str">
            <v>Gnathagnus innotabilis</v>
          </cell>
          <cell r="D3017" t="str">
            <v>Pisces</v>
          </cell>
          <cell r="E3017" t="str">
            <v xml:space="preserve">Uranoscopidae </v>
          </cell>
          <cell r="G3017" t="str">
            <v xml:space="preserve">PiscesUranoscopidae </v>
          </cell>
          <cell r="K3017" t="str">
            <v>slope medium predator</v>
          </cell>
          <cell r="L3017" t="str">
            <v>slope medium predator</v>
          </cell>
          <cell r="M3017" t="str">
            <v>slope medium piscivore</v>
          </cell>
          <cell r="N3017" t="str">
            <v>Demersal piscivore medium (30-100cm)</v>
          </cell>
          <cell r="O3017" t="str">
            <v>Shelf demersal piscivore large</v>
          </cell>
          <cell r="P3017" t="str">
            <v>FVS</v>
          </cell>
        </row>
        <row r="3018">
          <cell r="C3018" t="str">
            <v>Xenocephalus armatus</v>
          </cell>
          <cell r="D3018" t="str">
            <v>Pisces</v>
          </cell>
          <cell r="E3018" t="str">
            <v xml:space="preserve">Uranoscopidae </v>
          </cell>
          <cell r="F3018">
            <v>2825.548828125</v>
          </cell>
          <cell r="G3018" t="str">
            <v xml:space="preserve">PiscesUranoscopidae </v>
          </cell>
          <cell r="H3018">
            <v>2825.548828125</v>
          </cell>
          <cell r="I3018">
            <v>2825.548828125</v>
          </cell>
          <cell r="J3018">
            <v>2825.548828125</v>
          </cell>
          <cell r="K3018" t="str">
            <v>slope medium predator</v>
          </cell>
          <cell r="L3018" t="str">
            <v>slope medium predator</v>
          </cell>
          <cell r="M3018" t="str">
            <v>slope medium piscivore</v>
          </cell>
          <cell r="N3018" t="str">
            <v>Demersal piscivore medium (30-100cm)</v>
          </cell>
          <cell r="O3018" t="str">
            <v>Deep demersal piscivore large</v>
          </cell>
          <cell r="P3018" t="str">
            <v>FDD</v>
          </cell>
        </row>
        <row r="3019">
          <cell r="C3019" t="str">
            <v>Ichthyscopus barbatus</v>
          </cell>
          <cell r="D3019" t="str">
            <v>Pisces</v>
          </cell>
          <cell r="E3019" t="str">
            <v xml:space="preserve">Uranoscopidae </v>
          </cell>
          <cell r="G3019" t="str">
            <v xml:space="preserve">PiscesUranoscopidae </v>
          </cell>
          <cell r="K3019" t="str">
            <v>shelf medium predator</v>
          </cell>
          <cell r="L3019" t="str">
            <v>shelf medium predator</v>
          </cell>
          <cell r="M3019" t="str">
            <v>shelf piscivore medium</v>
          </cell>
          <cell r="N3019" t="str">
            <v>Demersal piscivore medium (30-100cm)</v>
          </cell>
          <cell r="O3019" t="str">
            <v>Shelf demersal piscivore large</v>
          </cell>
          <cell r="P3019" t="str">
            <v>FVS</v>
          </cell>
        </row>
        <row r="3020">
          <cell r="C3020" t="str">
            <v>Kathetostoma laeve</v>
          </cell>
          <cell r="D3020" t="str">
            <v>Pisces</v>
          </cell>
          <cell r="E3020" t="str">
            <v xml:space="preserve">Uranoscopidae </v>
          </cell>
          <cell r="G3020" t="str">
            <v xml:space="preserve">PiscesUranoscopidae </v>
          </cell>
          <cell r="K3020" t="str">
            <v>shelf medium predator</v>
          </cell>
          <cell r="L3020" t="str">
            <v>shelf medium predator</v>
          </cell>
          <cell r="M3020" t="str">
            <v>shelf piscivore medium</v>
          </cell>
          <cell r="N3020" t="str">
            <v>Demersal piscivore medium (30-100cm)</v>
          </cell>
          <cell r="O3020" t="str">
            <v>Shelf demersal piscivore large</v>
          </cell>
          <cell r="P3020" t="str">
            <v>FVS</v>
          </cell>
        </row>
        <row r="3021">
          <cell r="C3021" t="str">
            <v>Kathetostoma nigrofasciatum</v>
          </cell>
          <cell r="D3021" t="str">
            <v>Pisces</v>
          </cell>
          <cell r="E3021" t="str">
            <v xml:space="preserve">Uranoscopidae </v>
          </cell>
          <cell r="G3021" t="str">
            <v xml:space="preserve">PiscesUranoscopidae </v>
          </cell>
          <cell r="K3021" t="str">
            <v>shelf medium predator</v>
          </cell>
          <cell r="L3021" t="str">
            <v>shelf medium predator</v>
          </cell>
          <cell r="M3021" t="str">
            <v>shelf piscivore medium</v>
          </cell>
          <cell r="N3021" t="str">
            <v>Demersal piscivore medium (30-100cm)</v>
          </cell>
          <cell r="O3021" t="str">
            <v>Shelf demersal piscivore large</v>
          </cell>
          <cell r="P3021" t="str">
            <v>FVS</v>
          </cell>
        </row>
        <row r="3022">
          <cell r="C3022" t="str">
            <v>Pleuroscopus pseudodorsalis</v>
          </cell>
          <cell r="D3022" t="str">
            <v>Pisces</v>
          </cell>
          <cell r="E3022" t="str">
            <v xml:space="preserve">Uranoscopidae </v>
          </cell>
          <cell r="G3022" t="str">
            <v xml:space="preserve">PiscesUranoscopidae </v>
          </cell>
          <cell r="K3022" t="str">
            <v>shelf small predator</v>
          </cell>
          <cell r="L3022" t="str">
            <v>shelf small predator</v>
          </cell>
          <cell r="M3022" t="str">
            <v>shelf piscivore small</v>
          </cell>
          <cell r="N3022" t="str">
            <v>Demersal piscivore small (&lt;30cm)</v>
          </cell>
          <cell r="O3022" t="str">
            <v>Shelf demersal piscivore large</v>
          </cell>
          <cell r="P3022" t="str">
            <v>FVS</v>
          </cell>
        </row>
        <row r="3023">
          <cell r="C3023" t="str">
            <v>Uranoscopus bicinctus</v>
          </cell>
          <cell r="D3023" t="str">
            <v>Pisces</v>
          </cell>
          <cell r="E3023" t="str">
            <v xml:space="preserve">Uranoscopidae </v>
          </cell>
          <cell r="G3023" t="str">
            <v xml:space="preserve">Uranoscopidae </v>
          </cell>
          <cell r="K3023" t="str">
            <v>shelf small predator</v>
          </cell>
          <cell r="L3023" t="str">
            <v>shelf small predator</v>
          </cell>
          <cell r="M3023" t="str">
            <v>shelf piscivore small</v>
          </cell>
          <cell r="N3023" t="str">
            <v>Demersal piscivore small (&lt;30cm)</v>
          </cell>
          <cell r="O3023" t="str">
            <v>Shelf demersal piscivore small</v>
          </cell>
          <cell r="P3023" t="str">
            <v>FVS</v>
          </cell>
        </row>
        <row r="3024">
          <cell r="C3024" t="str">
            <v>Uranoscopus japonicus</v>
          </cell>
          <cell r="D3024">
            <v>2825.548828125</v>
          </cell>
          <cell r="E3024" t="str">
            <v xml:space="preserve">Uranoscopidae </v>
          </cell>
          <cell r="G3024" t="str">
            <v xml:space="preserve">Uranoscopidae </v>
          </cell>
          <cell r="K3024" t="str">
            <v>slope small predator</v>
          </cell>
          <cell r="L3024" t="str">
            <v>slope small predator</v>
          </cell>
          <cell r="M3024" t="str">
            <v>slope small predator</v>
          </cell>
          <cell r="N3024" t="str">
            <v>Demersal piscivore small (&lt;30cm)</v>
          </cell>
          <cell r="O3024" t="str">
            <v>Deep demersal piscivore small</v>
          </cell>
          <cell r="P3024" t="str">
            <v>FDD</v>
          </cell>
        </row>
        <row r="3025">
          <cell r="C3025" t="str">
            <v>Uranoscopus cognatus</v>
          </cell>
          <cell r="D3025" t="str">
            <v>Pisces</v>
          </cell>
          <cell r="E3025" t="str">
            <v xml:space="preserve">Uranoscopidae </v>
          </cell>
          <cell r="G3025" t="str">
            <v xml:space="preserve">PiscesUranoscopidae </v>
          </cell>
          <cell r="K3025" t="str">
            <v>slope small predator</v>
          </cell>
          <cell r="L3025" t="str">
            <v>slope small predator</v>
          </cell>
          <cell r="M3025" t="str">
            <v>slope small predator</v>
          </cell>
          <cell r="N3025" t="str">
            <v>Demersal piscivore small (&lt;30cm)</v>
          </cell>
          <cell r="O3025" t="str">
            <v>Deep demersal piscivore small</v>
          </cell>
          <cell r="P3025" t="str">
            <v>FDD</v>
          </cell>
        </row>
        <row r="3026">
          <cell r="C3026" t="str">
            <v>Kathetostoma canaster</v>
          </cell>
          <cell r="D3026" t="str">
            <v>Pisces</v>
          </cell>
          <cell r="E3026" t="str">
            <v xml:space="preserve">Uranoscopidae </v>
          </cell>
          <cell r="G3026" t="str">
            <v xml:space="preserve">PiscesUranoscopidae </v>
          </cell>
          <cell r="K3026" t="str">
            <v>slope medium predator</v>
          </cell>
          <cell r="L3026" t="str">
            <v>slope medium predator</v>
          </cell>
          <cell r="M3026" t="str">
            <v>slope medium piscivore</v>
          </cell>
          <cell r="N3026" t="str">
            <v>Demersal piscivore medium (30-100cm)</v>
          </cell>
          <cell r="O3026" t="str">
            <v>Deep demersal piscivore large</v>
          </cell>
          <cell r="P3026" t="str">
            <v>FDD</v>
          </cell>
        </row>
        <row r="3027">
          <cell r="C3027" t="str">
            <v>Kathetostoma sp. 1</v>
          </cell>
          <cell r="D3027" t="str">
            <v>Pisces</v>
          </cell>
          <cell r="E3027" t="str">
            <v xml:space="preserve">Uranoscopidae </v>
          </cell>
          <cell r="G3027" t="str">
            <v xml:space="preserve">Uranoscopidae </v>
          </cell>
          <cell r="K3027" t="str">
            <v>slope medium predator</v>
          </cell>
          <cell r="L3027" t="str">
            <v>slope medium predator</v>
          </cell>
          <cell r="M3027" t="str">
            <v>slope medium piscivore</v>
          </cell>
          <cell r="N3027" t="str">
            <v>Demersal piscivore medium (30-100cm)</v>
          </cell>
          <cell r="O3027" t="str">
            <v>Deep demersal piscivore large</v>
          </cell>
          <cell r="P3027" t="str">
            <v>FDD</v>
          </cell>
        </row>
        <row r="3028">
          <cell r="C3028" t="str">
            <v>Kathetostoma spp.</v>
          </cell>
          <cell r="D3028" t="str">
            <v>Pisces</v>
          </cell>
          <cell r="E3028" t="str">
            <v xml:space="preserve">Uranoscopidae </v>
          </cell>
          <cell r="G3028" t="str">
            <v xml:space="preserve">PiscesUranoscopidae </v>
          </cell>
          <cell r="K3028" t="str">
            <v>slope medium predator</v>
          </cell>
          <cell r="L3028" t="str">
            <v>slope medium predator</v>
          </cell>
          <cell r="M3028" t="str">
            <v>slope medium piscivore</v>
          </cell>
          <cell r="N3028" t="str">
            <v>Demersal piscivore medium (30-100cm)</v>
          </cell>
          <cell r="O3028" t="str">
            <v>Shelf demersal piscivore large</v>
          </cell>
          <cell r="P3028" t="str">
            <v>FDS</v>
          </cell>
        </row>
        <row r="3029">
          <cell r="C3029" t="str">
            <v>Chiasmodontidae - undifferentiated</v>
          </cell>
          <cell r="D3029" t="str">
            <v>Pisces</v>
          </cell>
          <cell r="E3029" t="str">
            <v xml:space="preserve">Uranoscopidae </v>
          </cell>
          <cell r="G3029" t="str">
            <v xml:space="preserve">PiscesUranoscopidae </v>
          </cell>
          <cell r="K3029" t="str">
            <v>slope medium predator</v>
          </cell>
          <cell r="L3029" t="str">
            <v>slope medium predator</v>
          </cell>
          <cell r="M3029" t="str">
            <v>slope medium piscivore</v>
          </cell>
          <cell r="N3029" t="str">
            <v>Demersal piscivore medium (30-100cm)</v>
          </cell>
          <cell r="O3029" t="str">
            <v>Non-migrating meso/bathypelagics</v>
          </cell>
          <cell r="P3029" t="str">
            <v>FMN</v>
          </cell>
        </row>
        <row r="3030">
          <cell r="C3030" t="str">
            <v>Pseudaphritis urvilli</v>
          </cell>
          <cell r="D3030" t="str">
            <v>Pisces</v>
          </cell>
          <cell r="E3030" t="str">
            <v xml:space="preserve">Pseudaphritidae </v>
          </cell>
          <cell r="G3030" t="str">
            <v xml:space="preserve">PiscesPseudaphritidae </v>
          </cell>
          <cell r="K3030" t="str">
            <v>shelf small invertebrate feeder</v>
          </cell>
          <cell r="L3030" t="str">
            <v>shelf small invertebrate feeder</v>
          </cell>
          <cell r="M3030" t="str">
            <v xml:space="preserve">shelf invertebrate feeder small </v>
          </cell>
          <cell r="N3030" t="str">
            <v>Demersal invertebrate feeder small (&lt;30cm)</v>
          </cell>
          <cell r="O3030" t="str">
            <v>Non-migrating meso/bathypelagics</v>
          </cell>
          <cell r="P3030" t="str">
            <v>FMN</v>
          </cell>
        </row>
        <row r="3031">
          <cell r="C3031" t="str">
            <v>Cristiceps australis</v>
          </cell>
          <cell r="D3031" t="str">
            <v>Pisces</v>
          </cell>
          <cell r="E3031" t="str">
            <v xml:space="preserve">Pseudaphritidae </v>
          </cell>
          <cell r="G3031" t="str">
            <v xml:space="preserve">PiscesPseudaphritidae </v>
          </cell>
          <cell r="K3031" t="str">
            <v>shelf small invertebrate feeder</v>
          </cell>
          <cell r="L3031" t="str">
            <v>shelf small invertebrate feeder</v>
          </cell>
          <cell r="M3031" t="str">
            <v xml:space="preserve">shelf invertebrate feeder small </v>
          </cell>
          <cell r="N3031" t="str">
            <v>Demersal invertebrate feeder small (&lt;30cm)</v>
          </cell>
          <cell r="O3031" t="str">
            <v>Shelf demersal invertivore small</v>
          </cell>
          <cell r="P3031" t="str">
            <v>FDS</v>
          </cell>
        </row>
        <row r="3032">
          <cell r="C3032" t="str">
            <v>Heteroclinus roseus</v>
          </cell>
          <cell r="D3032">
            <v>2825.548828125</v>
          </cell>
          <cell r="E3032">
            <v>2825.548828125</v>
          </cell>
          <cell r="O3032" t="str">
            <v>Shelf demersal invertivore small</v>
          </cell>
          <cell r="P3032" t="str">
            <v>FDS</v>
          </cell>
        </row>
        <row r="3033">
          <cell r="C3033" t="str">
            <v>Callionymidae</v>
          </cell>
          <cell r="D3033" t="str">
            <v>Pisces</v>
          </cell>
          <cell r="E3033" t="str">
            <v>Callionymidae</v>
          </cell>
          <cell r="G3033" t="str">
            <v>PiscesCallionymidae</v>
          </cell>
          <cell r="H3033" t="str">
            <v>benthic fish</v>
          </cell>
          <cell r="I3033" t="str">
            <v>small omnivore</v>
          </cell>
          <cell r="J3033" t="str">
            <v>small omnivore</v>
          </cell>
          <cell r="K3033" t="str">
            <v>shelf small invertebrate feeder</v>
          </cell>
          <cell r="L3033" t="str">
            <v>shelf small invertebrate feeder</v>
          </cell>
          <cell r="M3033" t="str">
            <v xml:space="preserve">shelf invertebrate feeder small </v>
          </cell>
          <cell r="N3033" t="str">
            <v xml:space="preserve">Demersal invertebrate feeder medium (30-100cm) </v>
          </cell>
          <cell r="O3033" t="str">
            <v>Shelf demersal invertivore small</v>
          </cell>
          <cell r="P3033" t="str">
            <v>FDS</v>
          </cell>
        </row>
        <row r="3034">
          <cell r="C3034" t="str">
            <v>Foetorepus sp.</v>
          </cell>
          <cell r="D3034" t="str">
            <v>Pisces</v>
          </cell>
          <cell r="E3034" t="str">
            <v>Callionymidae</v>
          </cell>
          <cell r="F3034">
            <v>2825.548828125</v>
          </cell>
          <cell r="G3034" t="str">
            <v>PiscesCallionymidae</v>
          </cell>
          <cell r="H3034" t="str">
            <v>benthic fish</v>
          </cell>
          <cell r="I3034" t="str">
            <v>small omnivore</v>
          </cell>
          <cell r="J3034" t="str">
            <v>small omnivore</v>
          </cell>
          <cell r="K3034" t="str">
            <v>shelf medium invertebrate feeder</v>
          </cell>
          <cell r="L3034" t="str">
            <v>shelf medium invertebrate feeder</v>
          </cell>
          <cell r="M3034" t="str">
            <v xml:space="preserve">shelf invertebrate feeder medium </v>
          </cell>
          <cell r="N3034" t="str">
            <v xml:space="preserve">Demersal invertebrate feeder medium (30-100cm) </v>
          </cell>
          <cell r="O3034" t="str">
            <v>Shelf demersal invertivore small</v>
          </cell>
          <cell r="P3034" t="str">
            <v>FDS</v>
          </cell>
        </row>
        <row r="3035">
          <cell r="C3035" t="str">
            <v>Foetorepus calauropomus</v>
          </cell>
          <cell r="D3035" t="str">
            <v>Pisces</v>
          </cell>
          <cell r="E3035" t="str">
            <v>Callionymidae</v>
          </cell>
          <cell r="F3035">
            <v>2825.548828125</v>
          </cell>
          <cell r="G3035" t="str">
            <v>PiscesCallionymidae</v>
          </cell>
          <cell r="H3035" t="str">
            <v>benthic fish</v>
          </cell>
          <cell r="I3035" t="str">
            <v>small omnivore</v>
          </cell>
          <cell r="J3035" t="str">
            <v>small omnivore</v>
          </cell>
          <cell r="K3035" t="str">
            <v>shelf medium invertebrate feeder</v>
          </cell>
          <cell r="L3035" t="str">
            <v>shelf medium invertebrate feeder</v>
          </cell>
          <cell r="M3035" t="str">
            <v xml:space="preserve">shelf invertebrate feeder medium </v>
          </cell>
          <cell r="N3035" t="str">
            <v xml:space="preserve">Demersal invertebrate feeder medium (30-100cm) </v>
          </cell>
          <cell r="O3035" t="str">
            <v>Shelf demersal invertivore small</v>
          </cell>
          <cell r="P3035" t="str">
            <v>FDS</v>
          </cell>
        </row>
        <row r="3036">
          <cell r="C3036" t="str">
            <v>Foetorepus phasis</v>
          </cell>
          <cell r="D3036" t="str">
            <v>Pisces</v>
          </cell>
          <cell r="E3036" t="str">
            <v>Callionymidae</v>
          </cell>
          <cell r="F3036">
            <v>2825.548828125</v>
          </cell>
          <cell r="G3036" t="str">
            <v>PiscesCallionymidae</v>
          </cell>
          <cell r="H3036" t="str">
            <v>benthic fish</v>
          </cell>
          <cell r="I3036" t="str">
            <v>small omnivore</v>
          </cell>
          <cell r="J3036" t="str">
            <v>small omnivore</v>
          </cell>
          <cell r="K3036" t="str">
            <v>shelf small invertebrate feeder</v>
          </cell>
          <cell r="L3036" t="str">
            <v>shelf small invertebrate feeder</v>
          </cell>
          <cell r="M3036" t="str">
            <v xml:space="preserve">shelf invertebrate feeder small </v>
          </cell>
          <cell r="N3036" t="str">
            <v>Demersal invertebrate feeder small (&lt;30cm)</v>
          </cell>
          <cell r="O3036" t="str">
            <v>Deep demersal invertivore small</v>
          </cell>
          <cell r="P3036" t="str">
            <v>FDD</v>
          </cell>
        </row>
        <row r="3037">
          <cell r="C3037" t="str">
            <v>Eocallionymus papilio</v>
          </cell>
          <cell r="D3037" t="str">
            <v>Pisces</v>
          </cell>
          <cell r="E3037" t="str">
            <v>Callionymidae</v>
          </cell>
          <cell r="F3037">
            <v>2825.548828125</v>
          </cell>
          <cell r="G3037" t="str">
            <v>PiscesCallionymidae</v>
          </cell>
          <cell r="H3037" t="str">
            <v>benthic fish</v>
          </cell>
          <cell r="I3037" t="str">
            <v>small omnivore</v>
          </cell>
          <cell r="J3037" t="str">
            <v>small omnivore</v>
          </cell>
          <cell r="K3037" t="str">
            <v>shelf small invertebrate feeder</v>
          </cell>
          <cell r="L3037" t="str">
            <v>shelf small invertebrate feeder</v>
          </cell>
          <cell r="M3037" t="str">
            <v xml:space="preserve">shelf invertebrate feeder small </v>
          </cell>
          <cell r="N3037" t="str">
            <v>Demersal invertebrate feeder small (&lt;30cm)</v>
          </cell>
          <cell r="O3037" t="str">
            <v>Shelf demersal invertivore small</v>
          </cell>
          <cell r="P3037" t="str">
            <v>FDS</v>
          </cell>
        </row>
        <row r="3038">
          <cell r="C3038" t="str">
            <v>Repomucenus calcaratus</v>
          </cell>
          <cell r="D3038" t="str">
            <v>Pisces</v>
          </cell>
          <cell r="E3038" t="str">
            <v>Callionymidae</v>
          </cell>
          <cell r="F3038">
            <v>2825.548828125</v>
          </cell>
          <cell r="G3038" t="str">
            <v>PiscesCallionymidae</v>
          </cell>
          <cell r="H3038" t="str">
            <v>benthic fish</v>
          </cell>
          <cell r="I3038" t="str">
            <v>small omnivore</v>
          </cell>
          <cell r="J3038" t="str">
            <v>small omnivore</v>
          </cell>
          <cell r="K3038" t="str">
            <v>shelf small invertebrate feeder</v>
          </cell>
          <cell r="L3038" t="str">
            <v>shelf small invertebrate feeder</v>
          </cell>
          <cell r="M3038" t="str">
            <v xml:space="preserve">shelf invertebrate feeder small </v>
          </cell>
          <cell r="N3038" t="str">
            <v>Demersal invertebrate feeder small (&lt;30cm)</v>
          </cell>
          <cell r="O3038" t="str">
            <v>Shelf demersal invertivore small</v>
          </cell>
          <cell r="P3038" t="str">
            <v>FDS</v>
          </cell>
        </row>
        <row r="3039">
          <cell r="C3039" t="str">
            <v>Foetorepus apricus</v>
          </cell>
          <cell r="D3039" t="str">
            <v>Pisces</v>
          </cell>
          <cell r="E3039" t="str">
            <v>Callionymidae</v>
          </cell>
          <cell r="F3039" t="str">
            <v>Callionymidae</v>
          </cell>
          <cell r="G3039" t="str">
            <v>PiscesCallionymidae</v>
          </cell>
          <cell r="H3039" t="str">
            <v>benthic fish</v>
          </cell>
          <cell r="I3039" t="str">
            <v>small omnivore</v>
          </cell>
          <cell r="J3039" t="str">
            <v>small omnivore</v>
          </cell>
          <cell r="K3039" t="str">
            <v>shelf small invertebrate feeder</v>
          </cell>
          <cell r="L3039" t="str">
            <v>shelf small invertebrate feeder</v>
          </cell>
          <cell r="M3039" t="str">
            <v xml:space="preserve">shelf invertebrate feeder small </v>
          </cell>
          <cell r="N3039" t="str">
            <v>Demersal invertebrate feeder small (&lt;30cm)</v>
          </cell>
          <cell r="O3039" t="str">
            <v>Deep demersal invertivore small</v>
          </cell>
          <cell r="P3039" t="str">
            <v>FDD</v>
          </cell>
        </row>
        <row r="3040">
          <cell r="C3040" t="str">
            <v>Foetorepus spp.</v>
          </cell>
          <cell r="F3040" t="str">
            <v>Callionymidae</v>
          </cell>
          <cell r="N3040" t="str">
            <v>Demersal invertebrate feeder small (&lt;30cm)</v>
          </cell>
          <cell r="O3040" t="str">
            <v>Deep demersal invertivore small</v>
          </cell>
          <cell r="P3040" t="str">
            <v>FDD</v>
          </cell>
        </row>
        <row r="3041">
          <cell r="C3041" t="str">
            <v>Gobiidae</v>
          </cell>
          <cell r="D3041" t="str">
            <v>Pisces</v>
          </cell>
          <cell r="E3041" t="str">
            <v>Gobiidae</v>
          </cell>
          <cell r="G3041" t="str">
            <v>PiscesGobiidae</v>
          </cell>
          <cell r="H3041" t="str">
            <v>benthic fish</v>
          </cell>
          <cell r="I3041" t="str">
            <v>small omnivore</v>
          </cell>
          <cell r="J3041" t="str">
            <v>small omnivore</v>
          </cell>
          <cell r="K3041" t="str">
            <v>shelf small invertebrate feeder</v>
          </cell>
          <cell r="L3041" t="str">
            <v>shelf small invertebrate feeder</v>
          </cell>
          <cell r="M3041" t="str">
            <v xml:space="preserve">shelf invertebrate feeder small </v>
          </cell>
          <cell r="N3041" t="str">
            <v>Demersal invertebrate feeder small (&lt;30cm)</v>
          </cell>
          <cell r="O3041" t="str">
            <v>Deep demersal invertivore small</v>
          </cell>
          <cell r="P3041" t="str">
            <v>FDD</v>
          </cell>
        </row>
        <row r="3042">
          <cell r="C3042" t="str">
            <v>Nesogobius spp.</v>
          </cell>
          <cell r="D3042" t="str">
            <v>Pisces</v>
          </cell>
          <cell r="E3042" t="str">
            <v>Gobiidae</v>
          </cell>
          <cell r="F3042">
            <v>2825.548828125</v>
          </cell>
          <cell r="G3042" t="str">
            <v>PiscesGobiidae</v>
          </cell>
          <cell r="H3042" t="str">
            <v>benthic fish</v>
          </cell>
          <cell r="I3042" t="str">
            <v>small omnivore</v>
          </cell>
          <cell r="J3042" t="str">
            <v>small omnivore</v>
          </cell>
          <cell r="K3042" t="str">
            <v>shelf small invertebrate feeder</v>
          </cell>
          <cell r="L3042" t="str">
            <v>shelf small invertebrate feeder</v>
          </cell>
          <cell r="M3042" t="str">
            <v xml:space="preserve">shelf invertebrate feeder small </v>
          </cell>
          <cell r="N3042" t="str">
            <v>Demersal invertebrate feeder small (&lt;30cm)</v>
          </cell>
          <cell r="O3042" t="str">
            <v>Shelf demersal invertivore small</v>
          </cell>
          <cell r="P3042" t="str">
            <v>FDS</v>
          </cell>
        </row>
        <row r="3043">
          <cell r="C3043" t="str">
            <v>Siganus nebulosus</v>
          </cell>
          <cell r="D3043" t="str">
            <v>Pisces</v>
          </cell>
          <cell r="E3043" t="str">
            <v>Siganidae</v>
          </cell>
          <cell r="G3043" t="str">
            <v>PiscesSiganidae</v>
          </cell>
          <cell r="K3043" t="str">
            <v>shelf medium invertebrate feeder</v>
          </cell>
          <cell r="L3043" t="str">
            <v>shelf medium invertebrate feeder</v>
          </cell>
          <cell r="M3043" t="str">
            <v xml:space="preserve">shelf invertebrate feeder medium </v>
          </cell>
          <cell r="N3043" t="str">
            <v>Demersal herbivore/omnivore medium (30-100cm)</v>
          </cell>
          <cell r="O3043" t="str">
            <v>Shelf demersal invertivore small</v>
          </cell>
          <cell r="P3043" t="str">
            <v>FDS</v>
          </cell>
        </row>
        <row r="3044">
          <cell r="C3044" t="str">
            <v>Callogobius mucosus</v>
          </cell>
          <cell r="D3044" t="str">
            <v>Pisces</v>
          </cell>
          <cell r="E3044" t="str">
            <v>Siganidae</v>
          </cell>
          <cell r="F3044">
            <v>2825.548828125</v>
          </cell>
          <cell r="G3044" t="str">
            <v>PiscesSiganidae</v>
          </cell>
          <cell r="K3044" t="str">
            <v>shelf medium invertebrate feeder</v>
          </cell>
          <cell r="L3044" t="str">
            <v>shelf medium invertebrate feeder</v>
          </cell>
          <cell r="M3044" t="str">
            <v xml:space="preserve">shelf invertebrate feeder medium </v>
          </cell>
          <cell r="N3044" t="str">
            <v>Demersal herbivore/omnivore medium (30-100cm)</v>
          </cell>
          <cell r="O3044" t="str">
            <v>Shelf demersal invertivore small</v>
          </cell>
          <cell r="P3044" t="str">
            <v>FDS</v>
          </cell>
        </row>
        <row r="3045">
          <cell r="C3045" t="str">
            <v>Scombrolabracidae, Gempylidae - undifferentiated</v>
          </cell>
          <cell r="D3045">
            <v>2825.548828125</v>
          </cell>
          <cell r="F3045">
            <v>2825.548828125</v>
          </cell>
          <cell r="N3045" t="str">
            <v>Pelagic piscivore large (&gt;100cm)</v>
          </cell>
          <cell r="O3045" t="str">
            <v>Shelf demersal invertivore small</v>
          </cell>
          <cell r="P3045" t="str">
            <v>FDS</v>
          </cell>
        </row>
        <row r="3046">
          <cell r="C3046" t="str">
            <v>Thyrsites atun</v>
          </cell>
          <cell r="D3046" t="str">
            <v>Pisces</v>
          </cell>
          <cell r="E3046" t="str">
            <v>Gempylidae</v>
          </cell>
          <cell r="G3046" t="str">
            <v>PiscesGempylidae</v>
          </cell>
          <cell r="H3046" t="str">
            <v>benthopelagic fish</v>
          </cell>
          <cell r="I3046" t="str">
            <v>large piscivore</v>
          </cell>
          <cell r="J3046" t="str">
            <v>large piscivore</v>
          </cell>
          <cell r="K3046" t="str">
            <v>shelf large predator</v>
          </cell>
          <cell r="L3046" t="str">
            <v>Barracouta</v>
          </cell>
          <cell r="M3046" t="str">
            <v>shelf piscivore large</v>
          </cell>
          <cell r="N3046" t="str">
            <v>Pelagic piscivore large (&gt;100cm)</v>
          </cell>
          <cell r="O3046" t="str">
            <v>Shelf pelagic piscivore large</v>
          </cell>
          <cell r="P3046" t="str">
            <v>FVS</v>
          </cell>
        </row>
        <row r="3047">
          <cell r="C3047" t="str">
            <v>Rexea solandri</v>
          </cell>
          <cell r="D3047" t="str">
            <v>Pisces</v>
          </cell>
          <cell r="E3047" t="str">
            <v>Gempylidae</v>
          </cell>
          <cell r="F3047">
            <v>2825.548828125</v>
          </cell>
          <cell r="G3047" t="str">
            <v>PiscesGempylidae</v>
          </cell>
          <cell r="H3047" t="str">
            <v>benthopelagic fish</v>
          </cell>
          <cell r="I3047" t="str">
            <v>gemfish</v>
          </cell>
          <cell r="J3047" t="str">
            <v>gemfish</v>
          </cell>
          <cell r="K3047" t="str">
            <v>gemfish</v>
          </cell>
          <cell r="L3047" t="str">
            <v>pelagic medium predator</v>
          </cell>
          <cell r="M3047" t="str">
            <v>pelagic coastal piscivore</v>
          </cell>
          <cell r="N3047" t="str">
            <v>Pelagic piscivore medium (30-100cm)</v>
          </cell>
          <cell r="O3047" t="str">
            <v>Shelf pelagic piscivore large</v>
          </cell>
          <cell r="P3047" t="str">
            <v>FVS</v>
          </cell>
        </row>
        <row r="3048">
          <cell r="C3048" t="str">
            <v>Ruvettus pretiosus</v>
          </cell>
          <cell r="D3048" t="str">
            <v>Pisces</v>
          </cell>
          <cell r="E3048" t="str">
            <v>Gempylidae</v>
          </cell>
          <cell r="F3048">
            <v>2825.548828125</v>
          </cell>
          <cell r="G3048" t="str">
            <v>PiscesGempylidae</v>
          </cell>
          <cell r="H3048" t="str">
            <v>benthopelagic fish</v>
          </cell>
          <cell r="I3048" t="str">
            <v>gemfish</v>
          </cell>
          <cell r="J3048" t="str">
            <v>gemfish</v>
          </cell>
          <cell r="K3048" t="str">
            <v>slope large predator</v>
          </cell>
          <cell r="L3048" t="str">
            <v>slope large predator</v>
          </cell>
          <cell r="M3048" t="str">
            <v>pelagic oceanic piscivore</v>
          </cell>
          <cell r="N3048" t="str">
            <v>Demersal piscivore large (&gt;100cm)</v>
          </cell>
          <cell r="O3048" t="str">
            <v>Offshore pelagic piscivore large</v>
          </cell>
          <cell r="P3048" t="str">
            <v>FVS</v>
          </cell>
        </row>
        <row r="3049">
          <cell r="C3049" t="str">
            <v>Paradiplospinus gracilis</v>
          </cell>
          <cell r="D3049" t="str">
            <v>Pisces</v>
          </cell>
          <cell r="E3049" t="str">
            <v>Gempylidae</v>
          </cell>
          <cell r="G3049" t="str">
            <v>PiscesGempylidae</v>
          </cell>
          <cell r="K3049" t="str">
            <v>slope large predator</v>
          </cell>
          <cell r="L3049" t="str">
            <v>slope large predator</v>
          </cell>
          <cell r="M3049" t="str">
            <v>pelagic oceanic piscivore</v>
          </cell>
          <cell r="N3049" t="str">
            <v>Demersal piscivore large (&gt;100cm)</v>
          </cell>
          <cell r="O3049" t="str">
            <v>Offshore pelagic piscivore large</v>
          </cell>
          <cell r="P3049" t="str">
            <v>FVS</v>
          </cell>
        </row>
        <row r="3050">
          <cell r="C3050" t="str">
            <v>Lepidocybium flavobrunneum</v>
          </cell>
          <cell r="D3050" t="str">
            <v>Pisces</v>
          </cell>
          <cell r="K3050" t="str">
            <v>pelagic large predator</v>
          </cell>
          <cell r="L3050" t="str">
            <v>pelagic large predator</v>
          </cell>
          <cell r="M3050" t="str">
            <v>pelagic oceanic piscivore</v>
          </cell>
          <cell r="N3050" t="str">
            <v>Pelagic piscivore large (&gt;100cm)</v>
          </cell>
          <cell r="O3050" t="str">
            <v>Offshore pelagic piscivore large</v>
          </cell>
          <cell r="P3050" t="str">
            <v>FVS</v>
          </cell>
        </row>
        <row r="3051">
          <cell r="C3051" t="str">
            <v>Rexea antefurcata</v>
          </cell>
          <cell r="D3051" t="str">
            <v>Pisces</v>
          </cell>
          <cell r="E3051" t="str">
            <v>Gempylidae</v>
          </cell>
          <cell r="F3051">
            <v>2825.548828125</v>
          </cell>
          <cell r="G3051" t="str">
            <v>PiscesGempylidae</v>
          </cell>
          <cell r="K3051" t="str">
            <v>slope medium predator</v>
          </cell>
          <cell r="L3051" t="str">
            <v>slope medium predator</v>
          </cell>
          <cell r="M3051" t="str">
            <v>slope medium piscivore</v>
          </cell>
          <cell r="N3051" t="str">
            <v>Demersal piscivore medium (30-100cm)</v>
          </cell>
          <cell r="O3051" t="str">
            <v>Deep demersal piscivore large</v>
          </cell>
          <cell r="P3051" t="str">
            <v>FDD</v>
          </cell>
        </row>
        <row r="3052">
          <cell r="C3052" t="str">
            <v>Nesiarchus nasutus</v>
          </cell>
          <cell r="D3052" t="str">
            <v>Pisces</v>
          </cell>
          <cell r="E3052" t="str">
            <v>Gempylidae</v>
          </cell>
          <cell r="G3052" t="str">
            <v>PiscesGempylidae</v>
          </cell>
          <cell r="K3052" t="str">
            <v>slope medium predator</v>
          </cell>
          <cell r="L3052" t="str">
            <v>slope medium predator</v>
          </cell>
          <cell r="M3052" t="str">
            <v>slope medium piscivore</v>
          </cell>
          <cell r="N3052" t="str">
            <v>Pelagic piscivore large (&gt;100cm)</v>
          </cell>
          <cell r="O3052" t="str">
            <v>Offshore pelagic piscivore large</v>
          </cell>
          <cell r="P3052" t="str">
            <v>FVS</v>
          </cell>
        </row>
        <row r="3053">
          <cell r="C3053" t="str">
            <v>Thyrsitoides marleyi</v>
          </cell>
          <cell r="D3053" t="str">
            <v>Pisces</v>
          </cell>
          <cell r="E3053" t="str">
            <v>Gempylidae</v>
          </cell>
          <cell r="F3053">
            <v>2825.548828125</v>
          </cell>
          <cell r="N3053" t="str">
            <v>Pelagic piscivore large (&gt;100cm)</v>
          </cell>
          <cell r="O3053" t="str">
            <v>Offshore pelagic piscivore large</v>
          </cell>
          <cell r="P3053" t="str">
            <v>FVS</v>
          </cell>
        </row>
        <row r="3054">
          <cell r="C3054" t="str">
            <v>Gempylidae - undifferentiated</v>
          </cell>
          <cell r="D3054" t="str">
            <v>Pisces</v>
          </cell>
          <cell r="E3054" t="str">
            <v>Gempylidae</v>
          </cell>
          <cell r="F3054">
            <v>2825.548828125</v>
          </cell>
          <cell r="N3054" t="str">
            <v>Pelagic piscivore large (&gt;100cm)</v>
          </cell>
          <cell r="O3054" t="str">
            <v>Offshore pelagic piscivore large</v>
          </cell>
          <cell r="P3054" t="str">
            <v>FVS</v>
          </cell>
        </row>
        <row r="3055">
          <cell r="C3055" t="str">
            <v>Trichiuridae - undifferentiated</v>
          </cell>
          <cell r="D3055" t="str">
            <v>Pisces</v>
          </cell>
          <cell r="E3055" t="str">
            <v>Trichiuridae</v>
          </cell>
          <cell r="G3055" t="str">
            <v>PiscesTrichiuridae</v>
          </cell>
          <cell r="H3055" t="str">
            <v>benthopelagic fish</v>
          </cell>
          <cell r="I3055" t="str">
            <v>large piscivore</v>
          </cell>
          <cell r="J3055" t="str">
            <v>large piscivore</v>
          </cell>
          <cell r="K3055" t="str">
            <v>shelf large predator</v>
          </cell>
          <cell r="L3055" t="str">
            <v>shelf large predator</v>
          </cell>
          <cell r="M3055" t="str">
            <v>shelf piscivore large</v>
          </cell>
          <cell r="N3055" t="str">
            <v>Demersal piscivore medium (30-100cm)</v>
          </cell>
          <cell r="O3055" t="str">
            <v>Offshore pelagic piscivore large</v>
          </cell>
          <cell r="P3055" t="str">
            <v>FVS</v>
          </cell>
        </row>
        <row r="3056">
          <cell r="C3056" t="str">
            <v>Benthodesmus elongatus</v>
          </cell>
          <cell r="D3056" t="str">
            <v>Pisces</v>
          </cell>
          <cell r="E3056" t="str">
            <v>Trichiuridae</v>
          </cell>
          <cell r="G3056" t="str">
            <v>PiscesTrichiuridae</v>
          </cell>
          <cell r="H3056" t="str">
            <v>benthopelagic fish</v>
          </cell>
          <cell r="I3056" t="str">
            <v>large piscivore</v>
          </cell>
          <cell r="J3056" t="str">
            <v>large piscivore</v>
          </cell>
          <cell r="K3056" t="str">
            <v>shelf medium predator</v>
          </cell>
          <cell r="L3056" t="str">
            <v>shelf medium predator</v>
          </cell>
          <cell r="M3056" t="str">
            <v>shelf piscivore medium</v>
          </cell>
          <cell r="N3056" t="str">
            <v>Demersal piscivore medium (30-100cm)</v>
          </cell>
          <cell r="O3056" t="str">
            <v>Shelf demersal piscivore large</v>
          </cell>
          <cell r="P3056" t="str">
            <v>FVS</v>
          </cell>
        </row>
        <row r="3057">
          <cell r="C3057" t="str">
            <v>Lepidopus caudatus</v>
          </cell>
          <cell r="D3057" t="str">
            <v>Pisces</v>
          </cell>
          <cell r="E3057" t="str">
            <v>Trichiuridae</v>
          </cell>
          <cell r="G3057" t="str">
            <v>PiscesTrichiuridae</v>
          </cell>
          <cell r="H3057" t="str">
            <v>benthopelagic fish</v>
          </cell>
          <cell r="I3057" t="str">
            <v>large piscivore</v>
          </cell>
          <cell r="J3057" t="str">
            <v>large piscivore</v>
          </cell>
          <cell r="K3057" t="str">
            <v>shelf medium predator</v>
          </cell>
          <cell r="L3057" t="str">
            <v>shelf medium predator</v>
          </cell>
          <cell r="M3057" t="str">
            <v>shelf piscivore medium</v>
          </cell>
          <cell r="N3057" t="str">
            <v>Demersal piscivore medium (30-100cm)</v>
          </cell>
          <cell r="O3057" t="str">
            <v>Shelf demersal piscivore large</v>
          </cell>
          <cell r="P3057" t="str">
            <v>FVS</v>
          </cell>
        </row>
        <row r="3058">
          <cell r="C3058" t="str">
            <v>Tentoriceps cristatus</v>
          </cell>
          <cell r="D3058" t="str">
            <v>Trichiuridae</v>
          </cell>
          <cell r="E3058" t="str">
            <v>Trichiuridae</v>
          </cell>
          <cell r="G3058" t="str">
            <v>PiscesTrichiuridae</v>
          </cell>
          <cell r="H3058" t="str">
            <v>benthopelagic fish</v>
          </cell>
          <cell r="I3058" t="str">
            <v>large piscivore</v>
          </cell>
          <cell r="J3058" t="str">
            <v>large piscivore</v>
          </cell>
          <cell r="K3058" t="str">
            <v>slope large predator</v>
          </cell>
          <cell r="L3058" t="str">
            <v>slope large predator</v>
          </cell>
          <cell r="M3058" t="str">
            <v>slope large piscivore</v>
          </cell>
          <cell r="N3058" t="str">
            <v>Pelagic piscivore medium (30-100cm)</v>
          </cell>
          <cell r="O3058" t="str">
            <v>Shelf pelagic piscivore large</v>
          </cell>
          <cell r="P3058" t="str">
            <v>FVS</v>
          </cell>
        </row>
        <row r="3059">
          <cell r="C3059" t="str">
            <v>Scombridae - undifferentiated</v>
          </cell>
          <cell r="D3059" t="str">
            <v>Pisces</v>
          </cell>
          <cell r="E3059" t="str">
            <v>Scombridae</v>
          </cell>
          <cell r="F3059">
            <v>2825.548828125</v>
          </cell>
          <cell r="G3059" t="str">
            <v>PiscesScombridae</v>
          </cell>
          <cell r="K3059" t="str">
            <v>pelagic medium predator</v>
          </cell>
          <cell r="L3059" t="str">
            <v>pelagic medium predator</v>
          </cell>
          <cell r="M3059" t="str">
            <v>pelagic coastal piscivore</v>
          </cell>
          <cell r="N3059" t="str">
            <v>Pelagic piscivore medium (30-100cm)</v>
          </cell>
          <cell r="O3059" t="str">
            <v>Shelf pelagic piscivore large</v>
          </cell>
          <cell r="P3059" t="str">
            <v>FVS</v>
          </cell>
        </row>
        <row r="3060">
          <cell r="C3060" t="str">
            <v>Scomber australasicus</v>
          </cell>
          <cell r="D3060" t="str">
            <v>Pisces</v>
          </cell>
          <cell r="E3060" t="str">
            <v>Scombridae</v>
          </cell>
          <cell r="G3060" t="str">
            <v>PiscesScombridae</v>
          </cell>
          <cell r="H3060" t="str">
            <v>pelagic fish</v>
          </cell>
          <cell r="I3060" t="str">
            <v>large pelagic</v>
          </cell>
          <cell r="J3060" t="str">
            <v>large piscivore</v>
          </cell>
          <cell r="K3060" t="str">
            <v>pelagic medium predator</v>
          </cell>
          <cell r="L3060" t="str">
            <v>pelagic medium predator</v>
          </cell>
          <cell r="M3060" t="str">
            <v>pelagic coastal piscivore</v>
          </cell>
          <cell r="N3060" t="str">
            <v>Pelagic piscivore medium (30-100cm)</v>
          </cell>
          <cell r="O3060" t="str">
            <v>Shelf pelagic piscivore large</v>
          </cell>
          <cell r="P3060" t="str">
            <v>FVS</v>
          </cell>
        </row>
        <row r="3061">
          <cell r="C3061" t="str">
            <v>Thunnus albacares</v>
          </cell>
          <cell r="D3061" t="str">
            <v>Pisces</v>
          </cell>
          <cell r="E3061" t="str">
            <v>Scombridae</v>
          </cell>
          <cell r="G3061" t="str">
            <v>PiscesScombridae</v>
          </cell>
          <cell r="H3061" t="str">
            <v>pelagic fish</v>
          </cell>
          <cell r="I3061" t="str">
            <v>large pelagic</v>
          </cell>
          <cell r="J3061" t="str">
            <v>large piscivore</v>
          </cell>
          <cell r="K3061" t="str">
            <v>tuna &amp; billfishes</v>
          </cell>
          <cell r="L3061" t="str">
            <v>tuna &amp; billfishes</v>
          </cell>
          <cell r="M3061" t="str">
            <v>tuna &amp; billfishes</v>
          </cell>
          <cell r="N3061" t="str">
            <v>Pelagic piscivore large (&gt;100cm)</v>
          </cell>
          <cell r="O3061" t="str">
            <v>Tuna &amp; billfishes</v>
          </cell>
          <cell r="P3061" t="str">
            <v>FVT</v>
          </cell>
        </row>
        <row r="3062">
          <cell r="C3062" t="str">
            <v>Katsuwonus pelamis</v>
          </cell>
          <cell r="D3062">
            <v>2825.548828125</v>
          </cell>
          <cell r="E3062">
            <v>2825.548828125</v>
          </cell>
          <cell r="F3062">
            <v>2825.548828125</v>
          </cell>
          <cell r="K3062" t="str">
            <v>tuna &amp; billfishes</v>
          </cell>
          <cell r="L3062" t="str">
            <v>tuna &amp; billfishes</v>
          </cell>
          <cell r="M3062" t="str">
            <v>tuna &amp; billfishes</v>
          </cell>
          <cell r="N3062" t="str">
            <v>Pelagic piscivore large (&gt;100cm)</v>
          </cell>
          <cell r="O3062" t="str">
            <v>Tuna &amp; billfishes</v>
          </cell>
          <cell r="P3062" t="str">
            <v>FVT</v>
          </cell>
        </row>
        <row r="3063">
          <cell r="C3063" t="str">
            <v>Thunnus maccoyii</v>
          </cell>
          <cell r="D3063">
            <v>2825.548828125</v>
          </cell>
          <cell r="E3063">
            <v>2825.548828125</v>
          </cell>
          <cell r="F3063">
            <v>2825.548828125</v>
          </cell>
          <cell r="K3063" t="str">
            <v>tuna &amp; billfishes</v>
          </cell>
          <cell r="L3063" t="str">
            <v>tuna &amp; billfishes</v>
          </cell>
          <cell r="M3063" t="str">
            <v>tuna &amp; billfishes</v>
          </cell>
          <cell r="N3063" t="str">
            <v>Pelagic piscivore large (&gt;100cm)</v>
          </cell>
          <cell r="O3063" t="str">
            <v>SBT</v>
          </cell>
          <cell r="P3063" t="str">
            <v>FVB</v>
          </cell>
        </row>
        <row r="3064">
          <cell r="C3064" t="str">
            <v>Thunnus alalunga</v>
          </cell>
          <cell r="D3064">
            <v>2825.548828125</v>
          </cell>
          <cell r="E3064">
            <v>2825.548828125</v>
          </cell>
          <cell r="F3064">
            <v>2825.548828125</v>
          </cell>
          <cell r="K3064" t="str">
            <v>tuna &amp; billfishes</v>
          </cell>
          <cell r="L3064" t="str">
            <v>tuna &amp; billfishes</v>
          </cell>
          <cell r="M3064" t="str">
            <v>tuna &amp; billfishes</v>
          </cell>
          <cell r="N3064" t="str">
            <v>Pelagic piscivore large (&gt;100cm)</v>
          </cell>
          <cell r="O3064" t="str">
            <v>Tuna &amp; billfishes</v>
          </cell>
          <cell r="P3064" t="str">
            <v>FVT</v>
          </cell>
        </row>
        <row r="3065">
          <cell r="C3065" t="str">
            <v>Scomberomorus commerson</v>
          </cell>
          <cell r="D3065">
            <v>2825.548828125</v>
          </cell>
          <cell r="E3065">
            <v>2825.548828125</v>
          </cell>
          <cell r="F3065">
            <v>2825.548828125</v>
          </cell>
          <cell r="K3065" t="str">
            <v>tuna &amp; billfishes</v>
          </cell>
          <cell r="L3065" t="str">
            <v>tuna &amp; billfishes</v>
          </cell>
          <cell r="M3065" t="str">
            <v>tuna &amp; billfishes</v>
          </cell>
          <cell r="N3065" t="str">
            <v>Pelagic piscivore large (&gt;100cm)</v>
          </cell>
          <cell r="O3065" t="str">
            <v>Tuna &amp; billfishes</v>
          </cell>
          <cell r="P3065" t="str">
            <v>FVT</v>
          </cell>
        </row>
        <row r="3066">
          <cell r="C3066" t="str">
            <v>Cybiosarda elegans</v>
          </cell>
          <cell r="D3066">
            <v>2825.548828125</v>
          </cell>
          <cell r="E3066">
            <v>2825.548828125</v>
          </cell>
          <cell r="F3066">
            <v>2825.548828125</v>
          </cell>
          <cell r="K3066" t="str">
            <v>tuna &amp; billfishes</v>
          </cell>
          <cell r="L3066" t="str">
            <v>tuna &amp; billfishes</v>
          </cell>
          <cell r="M3066" t="str">
            <v>tuna &amp; billfishes</v>
          </cell>
          <cell r="N3066" t="str">
            <v>Pelagic piscivore large (&gt;100cm)</v>
          </cell>
          <cell r="O3066" t="str">
            <v>Tuna &amp; billfishes</v>
          </cell>
          <cell r="P3066" t="str">
            <v>FVT</v>
          </cell>
        </row>
        <row r="3067">
          <cell r="C3067" t="str">
            <v>Auxis thazard</v>
          </cell>
          <cell r="K3067" t="str">
            <v>pelagic medium predator</v>
          </cell>
          <cell r="L3067" t="str">
            <v>pelagic medium predator</v>
          </cell>
          <cell r="M3067" t="str">
            <v>pelagic coastal piscivore</v>
          </cell>
          <cell r="N3067" t="str">
            <v>Pelagic piscivore medium (30-100cm)</v>
          </cell>
          <cell r="O3067" t="str">
            <v>Tuna &amp; billfishes</v>
          </cell>
          <cell r="P3067" t="str">
            <v>FVT</v>
          </cell>
        </row>
        <row r="3068">
          <cell r="C3068" t="str">
            <v>Euthynnus affinis</v>
          </cell>
          <cell r="K3068" t="str">
            <v>tuna &amp; billfishes</v>
          </cell>
          <cell r="L3068" t="str">
            <v>tuna &amp; billfishes</v>
          </cell>
          <cell r="M3068" t="str">
            <v>tuna &amp; billfishes</v>
          </cell>
          <cell r="N3068" t="str">
            <v>Pelagic piscivore large (&gt;100cm)</v>
          </cell>
          <cell r="O3068" t="str">
            <v>Tuna &amp; billfishes</v>
          </cell>
          <cell r="P3068" t="str">
            <v>FVT</v>
          </cell>
        </row>
        <row r="3069">
          <cell r="C3069" t="str">
            <v>Thunnus obesus</v>
          </cell>
          <cell r="K3069" t="str">
            <v>tuna &amp; billfishes</v>
          </cell>
          <cell r="L3069" t="str">
            <v>tuna &amp; billfishes</v>
          </cell>
          <cell r="M3069" t="str">
            <v>tuna &amp; billfishes</v>
          </cell>
          <cell r="N3069" t="str">
            <v>Pelagic piscivore large (&gt;100cm)</v>
          </cell>
          <cell r="O3069" t="str">
            <v>Tuna &amp; billfishes</v>
          </cell>
          <cell r="P3069" t="str">
            <v>FVT</v>
          </cell>
        </row>
        <row r="3070">
          <cell r="C3070" t="str">
            <v>Thunnus tonggol</v>
          </cell>
          <cell r="K3070" t="str">
            <v>tuna &amp; billfishes</v>
          </cell>
          <cell r="L3070" t="str">
            <v>tuna &amp; billfishes</v>
          </cell>
          <cell r="M3070" t="str">
            <v>tuna &amp; billfishes</v>
          </cell>
          <cell r="N3070" t="str">
            <v>Pelagic piscivore large (&gt;100cm)</v>
          </cell>
          <cell r="O3070" t="str">
            <v>Tuna &amp; billfishes</v>
          </cell>
          <cell r="P3070" t="str">
            <v>FVT</v>
          </cell>
        </row>
        <row r="3071">
          <cell r="C3071" t="str">
            <v>Scomberomorus queenslandicus</v>
          </cell>
          <cell r="K3071" t="str">
            <v>tuna &amp; billfishes</v>
          </cell>
          <cell r="L3071" t="str">
            <v>tuna &amp; billfishes</v>
          </cell>
          <cell r="M3071" t="str">
            <v>tuna &amp; billfishes</v>
          </cell>
          <cell r="N3071" t="str">
            <v>Pelagic piscivore large (&gt;100cm)</v>
          </cell>
          <cell r="O3071" t="str">
            <v>Tuna &amp; billfishes</v>
          </cell>
          <cell r="P3071" t="str">
            <v>FVT</v>
          </cell>
        </row>
        <row r="3072">
          <cell r="C3072" t="str">
            <v>Scomberomorus munroi</v>
          </cell>
          <cell r="D3072">
            <v>2825.548828125</v>
          </cell>
          <cell r="E3072">
            <v>2825.548828125</v>
          </cell>
          <cell r="K3072" t="str">
            <v>tuna &amp; billfishes</v>
          </cell>
          <cell r="L3072" t="str">
            <v>tuna &amp; billfishes</v>
          </cell>
          <cell r="M3072" t="str">
            <v>tuna &amp; billfishes</v>
          </cell>
          <cell r="N3072" t="str">
            <v>Pelagic piscivore large (&gt;100cm)</v>
          </cell>
          <cell r="O3072" t="str">
            <v>Tuna &amp; billfishes</v>
          </cell>
          <cell r="P3072" t="str">
            <v>FVT</v>
          </cell>
        </row>
        <row r="3073">
          <cell r="C3073" t="str">
            <v>Sarda australis</v>
          </cell>
          <cell r="D3073" t="str">
            <v>Scombridae</v>
          </cell>
          <cell r="K3073" t="str">
            <v>pelagic large predator</v>
          </cell>
          <cell r="L3073" t="str">
            <v>pelagic large predator</v>
          </cell>
          <cell r="M3073" t="str">
            <v>pelagic coastal piscivore</v>
          </cell>
          <cell r="N3073" t="str">
            <v>Pelagic piscivore medium (30-100cm)</v>
          </cell>
          <cell r="O3073" t="str">
            <v>Tuna &amp; billfishes</v>
          </cell>
          <cell r="P3073" t="str">
            <v>FVT</v>
          </cell>
        </row>
        <row r="3074">
          <cell r="C3074" t="str">
            <v>Acanthocybium solandri</v>
          </cell>
          <cell r="D3074" t="str">
            <v>Scombridae</v>
          </cell>
          <cell r="E3074">
            <v>2825.548828125</v>
          </cell>
          <cell r="F3074">
            <v>2825.548828125</v>
          </cell>
          <cell r="K3074" t="str">
            <v>pelagic medium predator</v>
          </cell>
          <cell r="L3074" t="str">
            <v>pelagic medium predator</v>
          </cell>
          <cell r="M3074" t="str">
            <v>pelagic coastal piscivore</v>
          </cell>
          <cell r="N3074" t="str">
            <v>Pelagic piscivore medium (30-100cm)</v>
          </cell>
          <cell r="O3074" t="str">
            <v>Tuna &amp; billfishes</v>
          </cell>
          <cell r="P3074" t="str">
            <v>FVT</v>
          </cell>
        </row>
        <row r="3075">
          <cell r="C3075" t="str">
            <v>Thunnus thynnus</v>
          </cell>
          <cell r="K3075" t="str">
            <v>tuna &amp; billfishes</v>
          </cell>
          <cell r="L3075" t="str">
            <v>tuna &amp; billfishes</v>
          </cell>
          <cell r="M3075" t="str">
            <v>tuna &amp; billfishes</v>
          </cell>
          <cell r="N3075" t="str">
            <v>Pelagic piscivore large (&gt;100cm)</v>
          </cell>
          <cell r="O3075" t="str">
            <v>Tuna &amp; billfishes</v>
          </cell>
          <cell r="P3075" t="str">
            <v>FVT</v>
          </cell>
        </row>
        <row r="3076">
          <cell r="C3076" t="str">
            <v>Scomber scombrus</v>
          </cell>
          <cell r="K3076" t="str">
            <v>not Australian</v>
          </cell>
          <cell r="L3076" t="str">
            <v>pelagic medium predator</v>
          </cell>
          <cell r="M3076" t="str">
            <v>not Australian</v>
          </cell>
          <cell r="N3076" t="str">
            <v>not Australian</v>
          </cell>
          <cell r="O3076" t="str">
            <v>Tuna &amp; billfishes</v>
          </cell>
          <cell r="P3076" t="str">
            <v>FVT</v>
          </cell>
        </row>
        <row r="3077">
          <cell r="C3077" t="str">
            <v>Scombridae</v>
          </cell>
          <cell r="D3077">
            <v>2825.548828125</v>
          </cell>
          <cell r="E3077">
            <v>2825.548828125</v>
          </cell>
          <cell r="F3077">
            <v>2825.548828125</v>
          </cell>
          <cell r="K3077" t="str">
            <v>tuna &amp; billfishes</v>
          </cell>
          <cell r="L3077" t="str">
            <v>tuna &amp; billfishes</v>
          </cell>
          <cell r="M3077" t="str">
            <v>tuna &amp; billfishes</v>
          </cell>
          <cell r="N3077" t="str">
            <v>Pelagic piscivore large (&gt;100cm)</v>
          </cell>
          <cell r="O3077" t="str">
            <v>Tuna &amp; billfishes</v>
          </cell>
          <cell r="P3077" t="str">
            <v>FVT</v>
          </cell>
        </row>
        <row r="3078">
          <cell r="C3078" t="str">
            <v>Scombridae spp. (tribes Scomberomorini &amp; Scombrini</v>
          </cell>
          <cell r="D3078">
            <v>2825.548828125</v>
          </cell>
          <cell r="E3078">
            <v>2825.548828125</v>
          </cell>
          <cell r="F3078">
            <v>2825.548828125</v>
          </cell>
          <cell r="G3078">
            <v>2825.548828125</v>
          </cell>
          <cell r="H3078">
            <v>2825.548828125</v>
          </cell>
          <cell r="I3078">
            <v>2825.548828125</v>
          </cell>
          <cell r="J3078">
            <v>2825.548828125</v>
          </cell>
          <cell r="K3078" t="str">
            <v>tuna &amp; billfishes</v>
          </cell>
          <cell r="L3078" t="str">
            <v>tuna &amp; billfishes</v>
          </cell>
          <cell r="M3078" t="str">
            <v>tuna &amp; billfishes</v>
          </cell>
          <cell r="N3078" t="str">
            <v>Pelagic piscivore large (&gt;100cm)</v>
          </cell>
          <cell r="O3078" t="str">
            <v>Tuna &amp; billfishes</v>
          </cell>
          <cell r="P3078" t="str">
            <v>FVT</v>
          </cell>
        </row>
        <row r="3079">
          <cell r="C3079" t="str">
            <v>Scombridae spp. (tribes Sardini &amp; Thunnini)</v>
          </cell>
          <cell r="D3079">
            <v>2825.548828125</v>
          </cell>
          <cell r="E3079">
            <v>2825.548828125</v>
          </cell>
          <cell r="K3079" t="str">
            <v>tuna &amp; billfishes</v>
          </cell>
          <cell r="L3079" t="str">
            <v>tuna &amp; billfishes</v>
          </cell>
          <cell r="O3079" t="str">
            <v>Tuna &amp; billfishes</v>
          </cell>
          <cell r="P3079" t="str">
            <v>FVT</v>
          </cell>
        </row>
        <row r="3080">
          <cell r="C3080" t="str">
            <v>Xiphias gladius</v>
          </cell>
          <cell r="D3080" t="str">
            <v>Pisces</v>
          </cell>
          <cell r="E3080" t="str">
            <v>Scombridae</v>
          </cell>
          <cell r="F3080">
            <v>2825.548828125</v>
          </cell>
          <cell r="G3080" t="str">
            <v>PiscesScombridae</v>
          </cell>
          <cell r="H3080">
            <v>2825.548828125</v>
          </cell>
          <cell r="I3080">
            <v>2825.548828125</v>
          </cell>
          <cell r="J3080">
            <v>2825.548828125</v>
          </cell>
          <cell r="K3080" t="str">
            <v>tuna &amp; billfishes</v>
          </cell>
          <cell r="L3080" t="str">
            <v>tuna &amp; billfishes</v>
          </cell>
          <cell r="M3080" t="str">
            <v>pelagic oceanic piscivore</v>
          </cell>
          <cell r="N3080" t="str">
            <v>Pelagic piscivore large (&gt;100cm)</v>
          </cell>
          <cell r="O3080" t="str">
            <v>Tuna &amp; billfishes</v>
          </cell>
          <cell r="P3080" t="str">
            <v>FVT</v>
          </cell>
        </row>
        <row r="3081">
          <cell r="C3081" t="str">
            <v>Istiophoridae</v>
          </cell>
          <cell r="D3081" t="str">
            <v>Pisces</v>
          </cell>
          <cell r="E3081" t="str">
            <v>Scombridae</v>
          </cell>
          <cell r="G3081" t="str">
            <v>PiscesScombridae</v>
          </cell>
          <cell r="K3081" t="str">
            <v>tuna &amp; billfishes</v>
          </cell>
          <cell r="L3081" t="str">
            <v>tuna &amp; billfishes</v>
          </cell>
          <cell r="M3081" t="str">
            <v>tuna &amp; billfishes</v>
          </cell>
          <cell r="N3081" t="str">
            <v>Pelagic piscivore large (&gt;100cm)</v>
          </cell>
          <cell r="O3081" t="str">
            <v>Tuna &amp; billfishes</v>
          </cell>
          <cell r="P3081" t="str">
            <v>FVT</v>
          </cell>
        </row>
        <row r="3082">
          <cell r="C3082" t="str">
            <v>Tetrapturus audax</v>
          </cell>
          <cell r="D3082">
            <v>2825.548828125</v>
          </cell>
          <cell r="K3082" t="str">
            <v>tuna &amp; billfishes</v>
          </cell>
          <cell r="L3082" t="str">
            <v>tuna &amp; billfishes</v>
          </cell>
          <cell r="M3082" t="str">
            <v>tuna &amp; billfishes</v>
          </cell>
          <cell r="N3082" t="str">
            <v>Pelagic piscivore large (&gt;100cm)</v>
          </cell>
          <cell r="O3082" t="str">
            <v>Tuna &amp; billfishes</v>
          </cell>
          <cell r="P3082" t="str">
            <v>FVT</v>
          </cell>
        </row>
        <row r="3083">
          <cell r="C3083" t="str">
            <v>Tetrapturus audax</v>
          </cell>
          <cell r="K3083" t="str">
            <v>tuna &amp; billfishes</v>
          </cell>
          <cell r="L3083" t="str">
            <v>tuna &amp; billfishes</v>
          </cell>
          <cell r="M3083" t="str">
            <v>tuna &amp; billfishes</v>
          </cell>
          <cell r="N3083" t="str">
            <v>Pelagic piscivore large (&gt;100cm)</v>
          </cell>
          <cell r="O3083" t="str">
            <v>Tuna &amp; billfishes</v>
          </cell>
          <cell r="P3083" t="str">
            <v>FVT</v>
          </cell>
        </row>
        <row r="3084">
          <cell r="C3084" t="str">
            <v>Makaira mazara</v>
          </cell>
          <cell r="D3084">
            <v>2825.548828125</v>
          </cell>
          <cell r="K3084" t="str">
            <v>tuna &amp; billfishes</v>
          </cell>
          <cell r="L3084" t="str">
            <v>tuna &amp; billfishes</v>
          </cell>
          <cell r="M3084" t="str">
            <v>tuna &amp; billfishes</v>
          </cell>
          <cell r="N3084" t="str">
            <v>Pelagic piscivore large (&gt;100cm)</v>
          </cell>
          <cell r="O3084" t="str">
            <v>Tuna &amp; billfishes</v>
          </cell>
          <cell r="P3084" t="str">
            <v>FVT</v>
          </cell>
        </row>
        <row r="3085">
          <cell r="C3085" t="str">
            <v>Istiophorus platypterus</v>
          </cell>
          <cell r="D3085">
            <v>2825.548828125</v>
          </cell>
          <cell r="K3085" t="str">
            <v>tuna &amp; billfishes</v>
          </cell>
          <cell r="L3085" t="str">
            <v>tuna &amp; billfishes</v>
          </cell>
          <cell r="M3085" t="str">
            <v>tuna &amp; billfishes</v>
          </cell>
          <cell r="N3085" t="str">
            <v>Pelagic piscivore large (&gt;100cm)</v>
          </cell>
          <cell r="O3085" t="str">
            <v>Tuna &amp; billfishes</v>
          </cell>
          <cell r="P3085" t="str">
            <v>FVT</v>
          </cell>
        </row>
        <row r="3086">
          <cell r="C3086" t="str">
            <v>Makaira indica</v>
          </cell>
          <cell r="D3086">
            <v>2825.548828125</v>
          </cell>
          <cell r="K3086" t="str">
            <v>tuna &amp; billfishes</v>
          </cell>
          <cell r="L3086" t="str">
            <v>tuna &amp; billfishes</v>
          </cell>
          <cell r="M3086" t="str">
            <v>tuna &amp; billfishes</v>
          </cell>
          <cell r="N3086" t="str">
            <v>Pelagic piscivore large (&gt;100cm)</v>
          </cell>
          <cell r="O3086" t="str">
            <v>Tuna &amp; billfishes</v>
          </cell>
          <cell r="P3086" t="str">
            <v>FVT</v>
          </cell>
        </row>
        <row r="3087">
          <cell r="C3087" t="str">
            <v>Tetrapturus angustirostris</v>
          </cell>
          <cell r="D3087">
            <v>2825.548828125</v>
          </cell>
          <cell r="K3087" t="str">
            <v>tuna &amp; billfishes</v>
          </cell>
          <cell r="L3087" t="str">
            <v>tuna &amp; billfishes</v>
          </cell>
          <cell r="M3087" t="str">
            <v>tuna &amp; billfishes</v>
          </cell>
          <cell r="N3087" t="str">
            <v>Pelagic piscivore large (&gt;100cm)</v>
          </cell>
          <cell r="O3087" t="str">
            <v>Tuna &amp; billfishes</v>
          </cell>
          <cell r="P3087" t="str">
            <v>FVT</v>
          </cell>
        </row>
        <row r="3088">
          <cell r="C3088" t="str">
            <v>Centrolophidae -undifferentiated</v>
          </cell>
          <cell r="D3088" t="str">
            <v>Pisces</v>
          </cell>
          <cell r="E3088" t="str">
            <v>Centrolophidae</v>
          </cell>
          <cell r="G3088" t="str">
            <v>PiscesCentrolophidae</v>
          </cell>
          <cell r="K3088" t="str">
            <v>pelagic medium predator</v>
          </cell>
          <cell r="L3088" t="str">
            <v>pelagic medium predator</v>
          </cell>
          <cell r="M3088" t="str">
            <v>pelagic oceanic piscivore</v>
          </cell>
          <cell r="N3088" t="str">
            <v>pelagic oceanic piscivore</v>
          </cell>
          <cell r="O3088" t="str">
            <v>Offshore pelagic piscivore medium</v>
          </cell>
          <cell r="P3088" t="str">
            <v>FVS</v>
          </cell>
        </row>
        <row r="3089">
          <cell r="C3089" t="str">
            <v>Hyperoglyphe antarctica</v>
          </cell>
          <cell r="D3089" t="str">
            <v>Pisces</v>
          </cell>
          <cell r="E3089" t="str">
            <v>Centrolophidae</v>
          </cell>
          <cell r="G3089" t="str">
            <v>PiscesCentrolophidae</v>
          </cell>
          <cell r="K3089" t="str">
            <v>blue-eye trevalla</v>
          </cell>
          <cell r="L3089" t="str">
            <v>blue-eye trevalla</v>
          </cell>
          <cell r="M3089" t="str">
            <v>pelagic oceanic invertebrate feeder</v>
          </cell>
          <cell r="N3089" t="str">
            <v>pelagic oceanic invertebrate feeder</v>
          </cell>
          <cell r="O3089" t="str">
            <v>Offshore pelagic invertivore large</v>
          </cell>
          <cell r="P3089" t="str">
            <v>FVS</v>
          </cell>
        </row>
        <row r="3090">
          <cell r="C3090" t="str">
            <v>Tubbia tasmanica</v>
          </cell>
          <cell r="D3090" t="str">
            <v>Pisces</v>
          </cell>
          <cell r="E3090" t="str">
            <v>Centrolophidae</v>
          </cell>
          <cell r="G3090" t="str">
            <v>PiscesCentrolophidae</v>
          </cell>
          <cell r="K3090" t="str">
            <v>pelagic medium invertebrate feeder</v>
          </cell>
          <cell r="L3090" t="str">
            <v>pelagic medium invertebrate feeder</v>
          </cell>
          <cell r="M3090" t="str">
            <v>pelagic oceanic invertebrate feeder</v>
          </cell>
          <cell r="N3090" t="str">
            <v>pelagic oceanic invertebrate feeder</v>
          </cell>
          <cell r="O3090" t="str">
            <v>Offshore pelagic invertivore large</v>
          </cell>
          <cell r="P3090" t="str">
            <v>FVS</v>
          </cell>
        </row>
        <row r="3091">
          <cell r="C3091" t="str">
            <v>Centrolophus niger</v>
          </cell>
          <cell r="D3091" t="str">
            <v>Pisces</v>
          </cell>
          <cell r="E3091" t="str">
            <v xml:space="preserve">Centrolophidae </v>
          </cell>
          <cell r="G3091" t="str">
            <v xml:space="preserve">PiscesCentrolophidae </v>
          </cell>
          <cell r="K3091" t="str">
            <v>pelagic medium predator</v>
          </cell>
          <cell r="L3091" t="str">
            <v>pelagic medium predator</v>
          </cell>
          <cell r="M3091" t="str">
            <v>pelagic oceanic piscivore</v>
          </cell>
          <cell r="N3091" t="str">
            <v>Pelagic piscivore medium (30-100cm)</v>
          </cell>
          <cell r="O3091" t="str">
            <v>Offshore pelagic piscivore medium</v>
          </cell>
          <cell r="P3091" t="str">
            <v>FVS</v>
          </cell>
        </row>
        <row r="3092">
          <cell r="C3092" t="str">
            <v>Seriolella brama</v>
          </cell>
          <cell r="D3092" t="str">
            <v>Pisces</v>
          </cell>
          <cell r="E3092" t="str">
            <v xml:space="preserve">Centrolophidae </v>
          </cell>
          <cell r="G3092" t="str">
            <v xml:space="preserve">PiscesCentrolophidae </v>
          </cell>
          <cell r="K3092" t="str">
            <v>warehou</v>
          </cell>
          <cell r="L3092" t="str">
            <v>warehou</v>
          </cell>
          <cell r="M3092" t="str">
            <v>pelagic oceanic invertebrate feeder</v>
          </cell>
          <cell r="N3092" t="str">
            <v>pelagic oceanic invertebrate feeder</v>
          </cell>
          <cell r="O3092" t="str">
            <v>Offshore pelagic invertivore large</v>
          </cell>
          <cell r="P3092" t="str">
            <v>FVS</v>
          </cell>
        </row>
        <row r="3093">
          <cell r="C3093" t="str">
            <v>Seriolella punctata</v>
          </cell>
          <cell r="D3093" t="str">
            <v>Pisces</v>
          </cell>
          <cell r="E3093" t="str">
            <v xml:space="preserve">Centrolophidae </v>
          </cell>
          <cell r="G3093" t="str">
            <v xml:space="preserve">PiscesCentrolophidae </v>
          </cell>
          <cell r="K3093" t="str">
            <v>warehou</v>
          </cell>
          <cell r="L3093" t="str">
            <v>warehou</v>
          </cell>
          <cell r="M3093" t="str">
            <v>pelagic oceanic invertebrate feeder</v>
          </cell>
          <cell r="N3093" t="str">
            <v>pelagic oceanic invertebrate feeder</v>
          </cell>
          <cell r="O3093" t="str">
            <v>Offshore pelagic invertivore large</v>
          </cell>
          <cell r="P3093" t="str">
            <v>FVS</v>
          </cell>
        </row>
        <row r="3094">
          <cell r="C3094" t="str">
            <v>Seriolella caerulea</v>
          </cell>
          <cell r="D3094" t="str">
            <v>Pisces</v>
          </cell>
          <cell r="E3094" t="str">
            <v xml:space="preserve">Centrolophidae </v>
          </cell>
          <cell r="G3094" t="str">
            <v xml:space="preserve">PiscesCentrolophidae </v>
          </cell>
          <cell r="K3094" t="str">
            <v>pelagic medium invertebrate feeder</v>
          </cell>
          <cell r="L3094" t="str">
            <v>pelagic medium invertebrate feeder</v>
          </cell>
          <cell r="M3094" t="str">
            <v>pelagic oceanic invertebrate feeder</v>
          </cell>
          <cell r="N3094" t="str">
            <v>pelagic oceanic invertebrate feeder</v>
          </cell>
          <cell r="O3094" t="str">
            <v>Offshore pelagic invertivore large</v>
          </cell>
          <cell r="P3094" t="str">
            <v>FVS</v>
          </cell>
        </row>
        <row r="3095">
          <cell r="C3095" t="str">
            <v>Schedophilus labyrinthicus</v>
          </cell>
          <cell r="D3095" t="str">
            <v>Pisces</v>
          </cell>
          <cell r="E3095" t="str">
            <v xml:space="preserve">Centrolophidae </v>
          </cell>
          <cell r="G3095" t="str">
            <v xml:space="preserve">PiscesCentrolophidae </v>
          </cell>
          <cell r="K3095" t="str">
            <v>pelagic medium invertebrate feeder</v>
          </cell>
          <cell r="L3095" t="str">
            <v>pelagic medium invertebrate feeder</v>
          </cell>
          <cell r="M3095" t="str">
            <v>pelagic oceanic invertebrate feeder</v>
          </cell>
          <cell r="N3095" t="str">
            <v>pelagic oceanic invertebrate feeder</v>
          </cell>
          <cell r="O3095" t="str">
            <v>Offshore pelagic invertivore large</v>
          </cell>
          <cell r="P3095" t="str">
            <v>FVS</v>
          </cell>
        </row>
        <row r="3096">
          <cell r="C3096" t="str">
            <v xml:space="preserve">Arnoglossus muelleri </v>
          </cell>
          <cell r="D3096">
            <v>2825.548828125</v>
          </cell>
          <cell r="E3096">
            <v>2825.548828125</v>
          </cell>
          <cell r="O3096" t="str">
            <v>Shelf demersal invertivore small</v>
          </cell>
          <cell r="P3096" t="str">
            <v>FDS</v>
          </cell>
        </row>
        <row r="3097">
          <cell r="C3097" t="str">
            <v>Seriolella spp</v>
          </cell>
          <cell r="D3097">
            <v>2825.548828125</v>
          </cell>
          <cell r="E3097">
            <v>2825.548828125</v>
          </cell>
          <cell r="F3097">
            <v>2825.548828125</v>
          </cell>
          <cell r="G3097" t="str">
            <v/>
          </cell>
          <cell r="H3097">
            <v>2825.548828125</v>
          </cell>
          <cell r="I3097">
            <v>2825.548828125</v>
          </cell>
          <cell r="J3097">
            <v>2825.548828125</v>
          </cell>
          <cell r="K3097" t="str">
            <v>warehou</v>
          </cell>
          <cell r="L3097" t="str">
            <v>warehou</v>
          </cell>
          <cell r="M3097" t="str">
            <v>pelagic oceanic invertebrate feeder</v>
          </cell>
          <cell r="N3097" t="str">
            <v>pelagic oceanic invertebrate feeder</v>
          </cell>
          <cell r="O3097" t="str">
            <v>Offshore pelagic invertivore large</v>
          </cell>
          <cell r="P3097" t="str">
            <v>FVS</v>
          </cell>
        </row>
        <row r="3098">
          <cell r="C3098" t="str">
            <v>Cubiceps spp.</v>
          </cell>
          <cell r="D3098" t="str">
            <v>Pisces</v>
          </cell>
          <cell r="E3098" t="str">
            <v>Nomeidae</v>
          </cell>
          <cell r="G3098" t="str">
            <v>PiscesNomeidae</v>
          </cell>
          <cell r="K3098" t="str">
            <v>warehou</v>
          </cell>
          <cell r="L3098" t="str">
            <v>warehou</v>
          </cell>
          <cell r="M3098" t="str">
            <v>pelagic oceanic invertebrate feeder</v>
          </cell>
          <cell r="N3098" t="str">
            <v>pelagic oceanic invertebrate feeder</v>
          </cell>
          <cell r="O3098" t="str">
            <v>Offshore pelagic invertivore large</v>
          </cell>
          <cell r="P3098" t="str">
            <v>FVS</v>
          </cell>
        </row>
        <row r="3099">
          <cell r="C3099" t="str">
            <v>Cubiceps caeruleus</v>
          </cell>
          <cell r="D3099" t="str">
            <v>Pisces</v>
          </cell>
          <cell r="E3099" t="str">
            <v>Nomeidae</v>
          </cell>
          <cell r="G3099" t="str">
            <v>PiscesNomeidae</v>
          </cell>
          <cell r="N3099" t="str">
            <v>pelagic oceanic invertebrate feeder</v>
          </cell>
          <cell r="O3099" t="str">
            <v>Offshore pelagic invertivore large</v>
          </cell>
          <cell r="P3099" t="str">
            <v>FVS</v>
          </cell>
        </row>
        <row r="3100">
          <cell r="C3100" t="str">
            <v>Ariomma spp</v>
          </cell>
          <cell r="D3100" t="str">
            <v>Pisces</v>
          </cell>
          <cell r="K3100" t="str">
            <v>pelagic medium invertebrate feeder</v>
          </cell>
          <cell r="L3100" t="str">
            <v>pelagic medium invertebrate feeder</v>
          </cell>
          <cell r="M3100" t="str">
            <v>pelagic oceanic invertebrate feeder</v>
          </cell>
          <cell r="N3100" t="str">
            <v>pelagic oceanic invertebrate feeder</v>
          </cell>
          <cell r="O3100" t="str">
            <v>Offshore pelagic invertivore large</v>
          </cell>
          <cell r="P3100" t="str">
            <v>FVS</v>
          </cell>
        </row>
        <row r="3101">
          <cell r="C3101" t="str">
            <v>Tetragonurus cuvieri</v>
          </cell>
          <cell r="D3101" t="str">
            <v>Pisces</v>
          </cell>
          <cell r="E3101" t="str">
            <v>Tetragonuridae</v>
          </cell>
          <cell r="F3101">
            <v>2825.548828125</v>
          </cell>
          <cell r="G3101" t="str">
            <v>PiscesTetragonuridae</v>
          </cell>
          <cell r="H3101" t="str">
            <v>pelagic fish</v>
          </cell>
          <cell r="I3101" t="str">
            <v>large pelagic</v>
          </cell>
          <cell r="J3101" t="str">
            <v>large omnivore</v>
          </cell>
          <cell r="K3101" t="str">
            <v>pelagic medium invertebrate feeder</v>
          </cell>
          <cell r="L3101" t="str">
            <v>pelagic medium invertebrate feeder</v>
          </cell>
          <cell r="M3101" t="str">
            <v>pelagic oceanic invertebrate feeder</v>
          </cell>
          <cell r="N3101" t="str">
            <v>pelagic oceanic invertebrate feeder</v>
          </cell>
          <cell r="O3101" t="str">
            <v>Offshore pelagic invertivore large</v>
          </cell>
          <cell r="P3101" t="str">
            <v>FVS</v>
          </cell>
        </row>
        <row r="3102">
          <cell r="C3102" t="str">
            <v>Bothidae</v>
          </cell>
          <cell r="D3102" t="str">
            <v>Pisces</v>
          </cell>
          <cell r="E3102" t="str">
            <v>Bothidae</v>
          </cell>
          <cell r="F3102">
            <v>2825.548828125</v>
          </cell>
          <cell r="G3102" t="str">
            <v>PiscesBothidae</v>
          </cell>
          <cell r="H3102" t="str">
            <v>benthic fish</v>
          </cell>
          <cell r="I3102" t="str">
            <v>small omnivore</v>
          </cell>
          <cell r="J3102" t="str">
            <v>small omnivore</v>
          </cell>
          <cell r="K3102" t="str">
            <v>shelf small invertebrate feeder</v>
          </cell>
          <cell r="L3102" t="str">
            <v>shelf small invertebrate feeder</v>
          </cell>
          <cell r="M3102" t="str">
            <v xml:space="preserve">shelf invertebrate feeder small </v>
          </cell>
          <cell r="N3102" t="str">
            <v>Demersal invertebrate feeder small (&lt;30cm)</v>
          </cell>
          <cell r="O3102" t="str">
            <v>Shelf demersal invertivore small</v>
          </cell>
          <cell r="P3102" t="str">
            <v>FDS</v>
          </cell>
        </row>
        <row r="3103">
          <cell r="C3103" t="str">
            <v>Lophonectes sp.</v>
          </cell>
          <cell r="D3103" t="str">
            <v>Pisces</v>
          </cell>
          <cell r="E3103" t="str">
            <v>Bothidae</v>
          </cell>
          <cell r="F3103">
            <v>2825.548828125</v>
          </cell>
          <cell r="G3103" t="str">
            <v>PiscesBothidae</v>
          </cell>
          <cell r="H3103" t="str">
            <v>benthic fish</v>
          </cell>
          <cell r="I3103" t="str">
            <v>small omnivore</v>
          </cell>
          <cell r="J3103" t="str">
            <v>small omnivore</v>
          </cell>
          <cell r="K3103" t="str">
            <v>shelf small invertebrate feeder</v>
          </cell>
          <cell r="L3103" t="str">
            <v>shelf small invertebrate feeder</v>
          </cell>
          <cell r="M3103" t="str">
            <v xml:space="preserve">shelf invertebrate feeder small </v>
          </cell>
          <cell r="N3103" t="str">
            <v>Demersal invertebrate feeder small (&lt;30cm)</v>
          </cell>
          <cell r="O3103" t="str">
            <v>Shelf demersal invertivore small</v>
          </cell>
          <cell r="P3103" t="str">
            <v>FDS</v>
          </cell>
        </row>
        <row r="3104">
          <cell r="C3104" t="str">
            <v>Bothidae, Achiropsettidae, Paralichthyidae - undifferentiated</v>
          </cell>
          <cell r="D3104" t="str">
            <v>Pisces</v>
          </cell>
          <cell r="E3104" t="str">
            <v>Bothidae</v>
          </cell>
          <cell r="F3104">
            <v>2825.548828125</v>
          </cell>
          <cell r="G3104" t="str">
            <v>PiscesBothidae</v>
          </cell>
          <cell r="H3104" t="str">
            <v>benthic fish</v>
          </cell>
          <cell r="I3104" t="str">
            <v>small omnivore</v>
          </cell>
          <cell r="J3104" t="str">
            <v>small omnivore</v>
          </cell>
          <cell r="K3104" t="str">
            <v>shelf small invertebrate feeder</v>
          </cell>
          <cell r="L3104" t="str">
            <v>shelf small invertebrate feeder</v>
          </cell>
          <cell r="M3104" t="str">
            <v xml:space="preserve">shelf invertebrate feeder small </v>
          </cell>
          <cell r="N3104" t="str">
            <v>Demersal invertebrate feeder small (&lt;30cm)</v>
          </cell>
          <cell r="O3104" t="str">
            <v>Shelf demersal invertivore small</v>
          </cell>
          <cell r="P3104" t="str">
            <v>FDS</v>
          </cell>
        </row>
        <row r="3105">
          <cell r="C3105" t="str">
            <v>Lophonectes gallus</v>
          </cell>
          <cell r="D3105" t="str">
            <v>Pisces</v>
          </cell>
          <cell r="E3105" t="str">
            <v>Bothidae</v>
          </cell>
          <cell r="G3105" t="str">
            <v>PiscesBothidae</v>
          </cell>
          <cell r="H3105" t="str">
            <v>benthic fish</v>
          </cell>
          <cell r="I3105" t="str">
            <v>small omnivore</v>
          </cell>
          <cell r="J3105" t="str">
            <v>small omnivore</v>
          </cell>
          <cell r="K3105" t="str">
            <v>shelf small invertebrate feeder</v>
          </cell>
          <cell r="L3105" t="str">
            <v>shelf small invertebrate feeder</v>
          </cell>
          <cell r="M3105" t="str">
            <v xml:space="preserve">shelf invertebrate feeder small </v>
          </cell>
          <cell r="N3105" t="str">
            <v>Demersal invertebrate feeder small (&lt;30cm)</v>
          </cell>
          <cell r="O3105" t="str">
            <v>Shelf demersal invertivore small</v>
          </cell>
          <cell r="P3105" t="str">
            <v>FDS</v>
          </cell>
        </row>
        <row r="3106">
          <cell r="C3106" t="str">
            <v>Pseudorhombus jenynsii</v>
          </cell>
          <cell r="D3106" t="str">
            <v>Pisces</v>
          </cell>
          <cell r="E3106" t="str">
            <v xml:space="preserve">Paralichthyidae </v>
          </cell>
          <cell r="F3106">
            <v>2825.548828125</v>
          </cell>
          <cell r="G3106" t="str">
            <v xml:space="preserve">PiscesParalichthyidae </v>
          </cell>
          <cell r="H3106" t="str">
            <v>benthic fish</v>
          </cell>
          <cell r="I3106" t="str">
            <v>small omnivore</v>
          </cell>
          <cell r="J3106" t="str">
            <v>small omnivore</v>
          </cell>
          <cell r="K3106" t="str">
            <v>shelf small invertebrate feeder</v>
          </cell>
          <cell r="L3106" t="str">
            <v>shelf small invertebrate feeder</v>
          </cell>
          <cell r="M3106" t="str">
            <v xml:space="preserve">shelf invertebrate feeder small </v>
          </cell>
          <cell r="N3106" t="str">
            <v>Demersal invertebrate feeder medium (30-100cm)</v>
          </cell>
          <cell r="O3106" t="str">
            <v>Shelf demersal invertivore large</v>
          </cell>
          <cell r="P3106" t="str">
            <v>FDS</v>
          </cell>
        </row>
        <row r="3107">
          <cell r="C3107" t="str">
            <v>Arnoglossus bassensis</v>
          </cell>
          <cell r="D3107" t="str">
            <v>Pisces</v>
          </cell>
          <cell r="E3107" t="str">
            <v>Bothidae</v>
          </cell>
          <cell r="F3107">
            <v>2825.548828125</v>
          </cell>
          <cell r="G3107" t="str">
            <v>PiscesBothidae</v>
          </cell>
          <cell r="K3107" t="str">
            <v>shelf small invertebrate feeder</v>
          </cell>
          <cell r="L3107" t="str">
            <v>shelf small invertebrate feeder</v>
          </cell>
          <cell r="M3107" t="str">
            <v xml:space="preserve">shelf invertebrate feeder small </v>
          </cell>
          <cell r="N3107" t="str">
            <v>Demersal invertebrate feeder small (&lt;30cm)</v>
          </cell>
          <cell r="O3107" t="str">
            <v>Shelf demersal invertivore small</v>
          </cell>
          <cell r="P3107" t="str">
            <v>FDS</v>
          </cell>
        </row>
        <row r="3108">
          <cell r="C3108" t="str">
            <v>Arnoglossus muelleri</v>
          </cell>
          <cell r="D3108" t="str">
            <v>Pisces</v>
          </cell>
          <cell r="E3108" t="str">
            <v>Bothidae</v>
          </cell>
          <cell r="F3108">
            <v>2825.548828125</v>
          </cell>
          <cell r="G3108" t="str">
            <v>PiscesBothidae</v>
          </cell>
          <cell r="K3108" t="str">
            <v>shelf small invertebrate feeder</v>
          </cell>
          <cell r="L3108" t="str">
            <v>shelf small invertebrate feeder</v>
          </cell>
          <cell r="M3108" t="str">
            <v xml:space="preserve">shelf invertebrate feeder small </v>
          </cell>
          <cell r="N3108" t="str">
            <v>Demersal invertebrate feeder small (&lt;30cm)</v>
          </cell>
          <cell r="O3108" t="str">
            <v>Shelf demersal invertivore small</v>
          </cell>
          <cell r="P3108" t="str">
            <v>FDS</v>
          </cell>
        </row>
        <row r="3109">
          <cell r="C3109" t="str">
            <v>Bothidae</v>
          </cell>
          <cell r="D3109" t="str">
            <v>Pisces</v>
          </cell>
          <cell r="E3109" t="str">
            <v>Bothidae</v>
          </cell>
          <cell r="F3109">
            <v>2825.548828125</v>
          </cell>
          <cell r="G3109" t="str">
            <v>PiscesBothidae</v>
          </cell>
          <cell r="K3109" t="str">
            <v>shelf small invertebrate feeder</v>
          </cell>
          <cell r="L3109" t="str">
            <v>shelf small invertebrate feeder</v>
          </cell>
          <cell r="M3109" t="str">
            <v xml:space="preserve">shelf invertebrate feeder small </v>
          </cell>
          <cell r="N3109" t="str">
            <v>Demersal invertebrate feeder small (&lt;30cm)</v>
          </cell>
          <cell r="O3109" t="str">
            <v>Shelf demersal invertivore small</v>
          </cell>
          <cell r="P3109" t="str">
            <v>FDS</v>
          </cell>
        </row>
        <row r="3110">
          <cell r="C3110" t="str">
            <v>Pleuronectidae</v>
          </cell>
          <cell r="D3110" t="str">
            <v>Pisces</v>
          </cell>
          <cell r="E3110" t="str">
            <v>Pleuronectiformes</v>
          </cell>
          <cell r="F3110">
            <v>2825.548828125</v>
          </cell>
          <cell r="G3110" t="str">
            <v>PiscesPleuronectiformes</v>
          </cell>
          <cell r="H3110" t="str">
            <v>benthic fish</v>
          </cell>
          <cell r="I3110" t="str">
            <v>small omnivore</v>
          </cell>
          <cell r="J3110" t="str">
            <v>small omnivore</v>
          </cell>
          <cell r="K3110" t="str">
            <v>shelf small invertebrate feeder</v>
          </cell>
          <cell r="L3110" t="str">
            <v>shelf small invertebrate feeder</v>
          </cell>
          <cell r="M3110" t="str">
            <v xml:space="preserve">shelf invertebrate feeder small </v>
          </cell>
          <cell r="N3110" t="str">
            <v>Demersal invertebrate feeder small (&lt;30cm)</v>
          </cell>
          <cell r="O3110" t="str">
            <v>Shelf demersal invertivore small</v>
          </cell>
          <cell r="P3110" t="str">
            <v>FDS</v>
          </cell>
        </row>
        <row r="3111">
          <cell r="C3111" t="str">
            <v>Ammotretis rostratus</v>
          </cell>
          <cell r="D3111" t="str">
            <v>Pisces</v>
          </cell>
          <cell r="E3111" t="str">
            <v>Pleuronectiformes</v>
          </cell>
          <cell r="F3111">
            <v>2825.548828125</v>
          </cell>
          <cell r="G3111" t="str">
            <v>PiscesPleuronectiformes</v>
          </cell>
          <cell r="H3111" t="str">
            <v>benthic fish</v>
          </cell>
          <cell r="I3111" t="str">
            <v>small omnivore</v>
          </cell>
          <cell r="J3111" t="str">
            <v>small omnivore</v>
          </cell>
          <cell r="K3111" t="str">
            <v>shelf small invertebrate feeder</v>
          </cell>
          <cell r="L3111" t="str">
            <v>shelf small invertebrate feeder</v>
          </cell>
          <cell r="M3111" t="str">
            <v xml:space="preserve">shelf invertebrate feeder small </v>
          </cell>
          <cell r="N3111" t="str">
            <v>Demersal invertebrate feeder small (&lt;30cm)</v>
          </cell>
          <cell r="O3111" t="str">
            <v>Shelf demersal invertivore small</v>
          </cell>
          <cell r="P3111" t="str">
            <v>FDS</v>
          </cell>
        </row>
        <row r="3112">
          <cell r="C3112" t="str">
            <v>Azygopus pinnifasciatus</v>
          </cell>
          <cell r="D3112" t="str">
            <v>Pisces</v>
          </cell>
          <cell r="E3112" t="str">
            <v>Pleuronectidae</v>
          </cell>
          <cell r="F3112">
            <v>2825.548828125</v>
          </cell>
          <cell r="G3112" t="str">
            <v>PiscesPleuronectidae</v>
          </cell>
          <cell r="H3112" t="str">
            <v>benthic fish</v>
          </cell>
          <cell r="I3112" t="str">
            <v>small omnivore</v>
          </cell>
          <cell r="J3112" t="str">
            <v>small omnivore</v>
          </cell>
          <cell r="K3112" t="str">
            <v>shelf small invertebrate feeder</v>
          </cell>
          <cell r="L3112" t="str">
            <v>shelf small invertebrate feeder</v>
          </cell>
          <cell r="M3112" t="str">
            <v xml:space="preserve">shelf invertebrate feeder small </v>
          </cell>
          <cell r="N3112" t="str">
            <v>Demersal invertebrate feeder small (&lt;30cm)</v>
          </cell>
          <cell r="O3112" t="str">
            <v>Deep demersal invertivore small</v>
          </cell>
          <cell r="P3112" t="str">
            <v>FDD</v>
          </cell>
        </row>
        <row r="3113">
          <cell r="C3113" t="str">
            <v>Rhombosolea tapirina</v>
          </cell>
          <cell r="D3113" t="str">
            <v>Pisces</v>
          </cell>
          <cell r="E3113" t="str">
            <v>Pleuronectidae</v>
          </cell>
          <cell r="F3113">
            <v>2825.548828125</v>
          </cell>
          <cell r="G3113" t="str">
            <v>PiscesPleuronectidae</v>
          </cell>
          <cell r="H3113" t="str">
            <v>benthic fish</v>
          </cell>
          <cell r="I3113" t="str">
            <v>small omnivore</v>
          </cell>
          <cell r="J3113" t="str">
            <v>small omnivore</v>
          </cell>
          <cell r="K3113" t="str">
            <v>shelf medium invertebrate feeder</v>
          </cell>
          <cell r="L3113" t="str">
            <v>shelf medium invertebrate feeder</v>
          </cell>
          <cell r="M3113" t="str">
            <v xml:space="preserve">shelf invertebrate feeder medium </v>
          </cell>
          <cell r="N3113" t="str">
            <v>Demersal invertebrate feeder medium (30-100cm)</v>
          </cell>
          <cell r="O3113" t="str">
            <v>Shelf demersal invertivore large</v>
          </cell>
          <cell r="P3113" t="str">
            <v>FDS</v>
          </cell>
        </row>
        <row r="3114">
          <cell r="C3114" t="str">
            <v>Ammotretis lituratus</v>
          </cell>
          <cell r="D3114" t="str">
            <v>Pisces</v>
          </cell>
          <cell r="E3114" t="str">
            <v>Pleuronectidae</v>
          </cell>
          <cell r="F3114">
            <v>2825.548828125</v>
          </cell>
          <cell r="G3114" t="str">
            <v>PiscesPleuronectidae</v>
          </cell>
          <cell r="H3114" t="str">
            <v>benthic fish</v>
          </cell>
          <cell r="I3114" t="str">
            <v>small omnivore</v>
          </cell>
          <cell r="J3114" t="str">
            <v>small omnivore</v>
          </cell>
          <cell r="K3114" t="str">
            <v>shelf small invertebrate feeder</v>
          </cell>
          <cell r="L3114" t="str">
            <v>shelf small invertebrate feeder</v>
          </cell>
          <cell r="M3114" t="str">
            <v xml:space="preserve">shelf invertebrate feeder small </v>
          </cell>
          <cell r="N3114" t="str">
            <v>Demersal invertebrate feeder small (&lt;30cm)</v>
          </cell>
          <cell r="O3114" t="str">
            <v>Shelf demersal invertivore small</v>
          </cell>
          <cell r="P3114" t="str">
            <v>FDS</v>
          </cell>
        </row>
        <row r="3115">
          <cell r="C3115" t="str">
            <v>Soleidae/Pleuronectidae</v>
          </cell>
          <cell r="D3115" t="str">
            <v>Pisces</v>
          </cell>
          <cell r="E3115" t="str">
            <v>Pleuronectidae</v>
          </cell>
          <cell r="F3115">
            <v>2825.548828125</v>
          </cell>
          <cell r="K3115" t="str">
            <v>shelf small invertebrate feeder</v>
          </cell>
          <cell r="L3115" t="str">
            <v>shelf small invertebrate feeder</v>
          </cell>
          <cell r="M3115" t="str">
            <v xml:space="preserve">shelf invertebrate feeder small </v>
          </cell>
          <cell r="N3115" t="str">
            <v>Demersal invertebrate feeder small (&lt;30cm)</v>
          </cell>
          <cell r="O3115" t="str">
            <v>Shelf demersal invertivore small</v>
          </cell>
          <cell r="P3115" t="str">
            <v>FDS</v>
          </cell>
        </row>
        <row r="3116">
          <cell r="C3116" t="str">
            <v>Soleidae</v>
          </cell>
          <cell r="D3116" t="str">
            <v>Pisces</v>
          </cell>
          <cell r="E3116" t="str">
            <v>Soleidae</v>
          </cell>
          <cell r="F3116">
            <v>2825.548828125</v>
          </cell>
          <cell r="G3116" t="str">
            <v>PiscesSoleidae</v>
          </cell>
          <cell r="K3116" t="str">
            <v>shelf small invertebrate feeder</v>
          </cell>
          <cell r="L3116" t="str">
            <v>shelf small invertebrate feeder</v>
          </cell>
          <cell r="M3116" t="str">
            <v xml:space="preserve">shelf invertebrate feeder small </v>
          </cell>
          <cell r="N3116" t="str">
            <v>Demersal invertebrate feeder small (&lt;30cm)</v>
          </cell>
          <cell r="O3116" t="str">
            <v>Shelf demersal invertivore small</v>
          </cell>
          <cell r="P3116" t="str">
            <v>FDS</v>
          </cell>
        </row>
        <row r="3117">
          <cell r="C3117" t="str">
            <v>Zebrias scalaris</v>
          </cell>
          <cell r="D3117" t="str">
            <v>Pisces</v>
          </cell>
          <cell r="E3117" t="str">
            <v>Soleidae</v>
          </cell>
          <cell r="F3117">
            <v>2825.548828125</v>
          </cell>
          <cell r="G3117" t="str">
            <v>PiscesSoleidae</v>
          </cell>
          <cell r="K3117" t="str">
            <v>shelf small invertebrate feeder</v>
          </cell>
          <cell r="L3117" t="str">
            <v>shelf small invertebrate feeder</v>
          </cell>
          <cell r="M3117" t="str">
            <v xml:space="preserve">shelf invertebrate feeder small </v>
          </cell>
          <cell r="N3117" t="str">
            <v>Demersal invertebrate feeder small (&lt;30cm)</v>
          </cell>
          <cell r="O3117" t="str">
            <v>Shelf demersal invertivore small</v>
          </cell>
          <cell r="P3117" t="str">
            <v>FDS</v>
          </cell>
        </row>
        <row r="3118">
          <cell r="C3118" t="str">
            <v>Brachirus nigra</v>
          </cell>
          <cell r="D3118" t="str">
            <v>Pisces</v>
          </cell>
          <cell r="E3118" t="str">
            <v>Soleidae</v>
          </cell>
          <cell r="F3118">
            <v>2825.548828125</v>
          </cell>
          <cell r="G3118" t="str">
            <v>PiscesSoleidae</v>
          </cell>
          <cell r="K3118" t="str">
            <v>shelf small invertebrate feeder</v>
          </cell>
          <cell r="L3118" t="str">
            <v>shelf small invertebrate feeder</v>
          </cell>
          <cell r="M3118" t="str">
            <v xml:space="preserve">shelf invertebrate feeder small </v>
          </cell>
          <cell r="N3118" t="str">
            <v>Demersal invertebrate feeder medium (30-100cm)</v>
          </cell>
          <cell r="O3118" t="str">
            <v>Shelf demersal invertivore large</v>
          </cell>
          <cell r="P3118" t="str">
            <v>FDS</v>
          </cell>
        </row>
        <row r="3119">
          <cell r="C3119" t="str">
            <v>Pardachirus hedleyi</v>
          </cell>
          <cell r="D3119" t="str">
            <v>Pisces</v>
          </cell>
          <cell r="E3119" t="str">
            <v>Soleidae</v>
          </cell>
          <cell r="F3119">
            <v>2825.548828125</v>
          </cell>
          <cell r="G3119" t="str">
            <v>PiscesSoleidae</v>
          </cell>
          <cell r="K3119" t="str">
            <v>shelf small invertebrate feeder</v>
          </cell>
          <cell r="L3119" t="str">
            <v>shelf small invertebrate feeder</v>
          </cell>
          <cell r="M3119" t="str">
            <v xml:space="preserve">shelf invertebrate feeder small </v>
          </cell>
          <cell r="N3119" t="str">
            <v>Demersal invertebrate feeder small (&lt;30cm)</v>
          </cell>
          <cell r="O3119" t="str">
            <v>Shelf demersal invertivore small</v>
          </cell>
          <cell r="P3119" t="str">
            <v>FDS</v>
          </cell>
        </row>
        <row r="3120">
          <cell r="C3120" t="str">
            <v>Zebrias penescalaris</v>
          </cell>
          <cell r="D3120" t="str">
            <v>Pisces</v>
          </cell>
          <cell r="E3120" t="str">
            <v>Soleidae</v>
          </cell>
          <cell r="F3120">
            <v>2825.548828125</v>
          </cell>
          <cell r="G3120" t="str">
            <v>PiscesSoleidae</v>
          </cell>
          <cell r="K3120" t="str">
            <v>shelf small invertebrate feeder</v>
          </cell>
          <cell r="L3120" t="str">
            <v>shelf small invertebrate feeder</v>
          </cell>
          <cell r="M3120" t="str">
            <v xml:space="preserve">shelf invertebrate feeder small </v>
          </cell>
          <cell r="N3120" t="str">
            <v>Demersal invertebrate feeder small (&lt;30cm)</v>
          </cell>
          <cell r="O3120" t="str">
            <v>Shelf demersal invertivore small</v>
          </cell>
          <cell r="P3120" t="str">
            <v>FDS</v>
          </cell>
        </row>
        <row r="3121">
          <cell r="C3121" t="str">
            <v>Cynoglossus broadhursti</v>
          </cell>
          <cell r="D3121">
            <v>2825.548828125</v>
          </cell>
          <cell r="E3121">
            <v>2825.548828125</v>
          </cell>
          <cell r="F3121">
            <v>2825.548828125</v>
          </cell>
          <cell r="O3121" t="str">
            <v>Shelf demersal invertivore small</v>
          </cell>
          <cell r="P3121" t="str">
            <v>FDS</v>
          </cell>
        </row>
        <row r="3122">
          <cell r="C3122" t="str">
            <v>leatherjackets</v>
          </cell>
          <cell r="D3122" t="str">
            <v>Pisces</v>
          </cell>
          <cell r="E3122" t="str">
            <v>Monacanthidae</v>
          </cell>
          <cell r="F3122">
            <v>2825.548828125</v>
          </cell>
          <cell r="G3122" t="str">
            <v>PiscesMonacanthidae</v>
          </cell>
          <cell r="K3122" t="str">
            <v>shelf medium predator</v>
          </cell>
          <cell r="L3122" t="str">
            <v>Leatherjackets</v>
          </cell>
          <cell r="M3122" t="str">
            <v>shelf piscivore medium</v>
          </cell>
          <cell r="N3122" t="str">
            <v>Demersal piscivore medium (30-100cm)</v>
          </cell>
          <cell r="O3122" t="str">
            <v>Shelf demersal invertivore small</v>
          </cell>
          <cell r="P3122" t="str">
            <v>FDS</v>
          </cell>
        </row>
        <row r="3123">
          <cell r="C3123" t="str">
            <v>Monacanthidae</v>
          </cell>
          <cell r="D3123" t="str">
            <v>Pisces</v>
          </cell>
          <cell r="E3123" t="str">
            <v>Monacanthidae</v>
          </cell>
          <cell r="F3123">
            <v>2825.548828125</v>
          </cell>
          <cell r="G3123" t="str">
            <v>PiscesMonacanthidae</v>
          </cell>
          <cell r="H3123" t="str">
            <v>benthic fish</v>
          </cell>
          <cell r="I3123" t="str">
            <v>large piscivore</v>
          </cell>
          <cell r="J3123" t="str">
            <v>large piscivore</v>
          </cell>
          <cell r="K3123" t="str">
            <v>shelf medium predator</v>
          </cell>
          <cell r="L3123" t="str">
            <v>Leatherjackets</v>
          </cell>
          <cell r="M3123" t="str">
            <v>shelf piscivore medium</v>
          </cell>
          <cell r="N3123" t="str">
            <v>Demersal piscivore medium (30-100cm)</v>
          </cell>
          <cell r="O3123" t="str">
            <v>Shelf demersal piscivore large</v>
          </cell>
          <cell r="P3123" t="str">
            <v>FVS</v>
          </cell>
        </row>
        <row r="3124">
          <cell r="C3124" t="str">
            <v>Balistidae, Monacanthidae - undifferentiated</v>
          </cell>
          <cell r="D3124" t="str">
            <v>Pisces</v>
          </cell>
          <cell r="E3124" t="str">
            <v>Monacanthidae</v>
          </cell>
          <cell r="F3124">
            <v>2825.548828125</v>
          </cell>
          <cell r="G3124" t="str">
            <v>PiscesMonacanthidae</v>
          </cell>
          <cell r="H3124" t="str">
            <v>benthic fish</v>
          </cell>
          <cell r="I3124" t="str">
            <v>large piscivore</v>
          </cell>
          <cell r="J3124" t="str">
            <v>large piscivore</v>
          </cell>
          <cell r="K3124" t="str">
            <v>shelf medium predator</v>
          </cell>
          <cell r="L3124" t="str">
            <v>Leatherjackets</v>
          </cell>
          <cell r="M3124" t="str">
            <v>shelf piscivore medium</v>
          </cell>
          <cell r="O3124" t="str">
            <v>Shelf demersal piscivore small</v>
          </cell>
          <cell r="P3124" t="str">
            <v>FVS</v>
          </cell>
        </row>
        <row r="3125">
          <cell r="C3125" t="str">
            <v>Acanthaluteres vittiger</v>
          </cell>
          <cell r="D3125" t="str">
            <v>Pisces</v>
          </cell>
          <cell r="E3125" t="str">
            <v>Monacanthidae</v>
          </cell>
          <cell r="G3125" t="str">
            <v>PiscesMonacanthidae</v>
          </cell>
          <cell r="K3125" t="str">
            <v>shelf medium invertebrate feeder</v>
          </cell>
          <cell r="L3125" t="str">
            <v>Leatherjackets</v>
          </cell>
          <cell r="M3125" t="str">
            <v xml:space="preserve">shelf invertebrate feeder medium </v>
          </cell>
          <cell r="N3125" t="str">
            <v xml:space="preserve">Demersal invertebrate feeder medium (30-100cm) </v>
          </cell>
          <cell r="O3125" t="str">
            <v>Shelf demersal piscivore small</v>
          </cell>
          <cell r="P3125" t="str">
            <v>FVS</v>
          </cell>
        </row>
        <row r="3126">
          <cell r="C3126" t="str">
            <v>Acanthaluteres brownii</v>
          </cell>
          <cell r="D3126" t="str">
            <v>Pisces</v>
          </cell>
          <cell r="E3126" t="str">
            <v>Monacanthidae</v>
          </cell>
          <cell r="F3126">
            <v>2825.548828125</v>
          </cell>
          <cell r="G3126" t="str">
            <v>PiscesMonacanthidae</v>
          </cell>
          <cell r="K3126" t="str">
            <v>shelf medium invertebrate feeder</v>
          </cell>
          <cell r="L3126" t="str">
            <v>Leatherjackets</v>
          </cell>
          <cell r="M3126" t="str">
            <v xml:space="preserve">shelf invertebrate feeder medium </v>
          </cell>
          <cell r="N3126" t="str">
            <v xml:space="preserve">Demersal invertebrate feeder medium (30-100cm) </v>
          </cell>
          <cell r="O3126" t="str">
            <v>Shelf demersal invertivore large</v>
          </cell>
          <cell r="P3126" t="str">
            <v>FDS</v>
          </cell>
        </row>
        <row r="3127">
          <cell r="C3127" t="str">
            <v>Eubalichthys mosaicus</v>
          </cell>
          <cell r="D3127" t="str">
            <v>Pisces</v>
          </cell>
          <cell r="E3127" t="str">
            <v>Monacanthidae</v>
          </cell>
          <cell r="F3127">
            <v>2825.548828125</v>
          </cell>
          <cell r="G3127" t="str">
            <v>PiscesMonacanthidae</v>
          </cell>
          <cell r="K3127" t="str">
            <v>shelf medium invertebrate feeder</v>
          </cell>
          <cell r="L3127" t="str">
            <v>Leatherjackets</v>
          </cell>
          <cell r="M3127" t="str">
            <v xml:space="preserve">shelf invertebrate feeder medium </v>
          </cell>
          <cell r="N3127" t="str">
            <v xml:space="preserve">Demersal invertebrate feeder medium (30-100cm) </v>
          </cell>
          <cell r="O3127" t="str">
            <v>Shelf demersal invertivore large</v>
          </cell>
          <cell r="P3127" t="str">
            <v>FDS</v>
          </cell>
        </row>
        <row r="3128">
          <cell r="C3128" t="str">
            <v>Acanthaluteres spilomelanurus</v>
          </cell>
          <cell r="D3128" t="str">
            <v>Pisces</v>
          </cell>
          <cell r="E3128" t="str">
            <v>Monacanthidae</v>
          </cell>
          <cell r="F3128">
            <v>2825.548828125</v>
          </cell>
          <cell r="G3128" t="str">
            <v>PiscesMonacanthidae</v>
          </cell>
          <cell r="K3128" t="str">
            <v>shelf medium invertebrate feeder</v>
          </cell>
          <cell r="L3128" t="str">
            <v>Leatherjackets</v>
          </cell>
          <cell r="M3128" t="str">
            <v xml:space="preserve">shelf invertebrate feeder medium </v>
          </cell>
          <cell r="N3128" t="str">
            <v xml:space="preserve">Demersal invertebrate feeder medium (30-100cm) </v>
          </cell>
          <cell r="O3128" t="str">
            <v>Shelf demersal invertivore small</v>
          </cell>
          <cell r="P3128" t="str">
            <v>FDS</v>
          </cell>
        </row>
        <row r="3129">
          <cell r="C3129" t="str">
            <v>Meuschenia scaber</v>
          </cell>
          <cell r="D3129" t="str">
            <v>Pisces</v>
          </cell>
          <cell r="E3129" t="str">
            <v>Monacanthidae</v>
          </cell>
          <cell r="F3129">
            <v>2825.548828125</v>
          </cell>
          <cell r="G3129" t="str">
            <v>PiscesMonacanthidae</v>
          </cell>
          <cell r="K3129" t="str">
            <v>shelf small invertebrate feeder</v>
          </cell>
          <cell r="L3129">
            <v>0</v>
          </cell>
          <cell r="M3129" t="str">
            <v xml:space="preserve">shelf invertebrate feeder small </v>
          </cell>
          <cell r="N3129" t="str">
            <v>Demersal invertebrate feeder small (&lt;30cm)</v>
          </cell>
          <cell r="O3129" t="str">
            <v>Shelf demersal invertivore small</v>
          </cell>
          <cell r="P3129" t="str">
            <v>FDS</v>
          </cell>
        </row>
        <row r="3130">
          <cell r="C3130" t="str">
            <v>Parika scaber</v>
          </cell>
          <cell r="D3130" t="str">
            <v>Pisces</v>
          </cell>
          <cell r="E3130" t="str">
            <v>Monacanthidae</v>
          </cell>
          <cell r="F3130">
            <v>2825.548828125</v>
          </cell>
          <cell r="G3130" t="str">
            <v>PiscesMonacanthidae</v>
          </cell>
          <cell r="K3130" t="str">
            <v>shelf small invertebrate feeder</v>
          </cell>
          <cell r="L3130" t="str">
            <v>Leatherjackets</v>
          </cell>
          <cell r="M3130" t="str">
            <v xml:space="preserve">shelf invertebrate feeder small </v>
          </cell>
          <cell r="N3130" t="str">
            <v>Demersal invertebrate feeder small (&lt;30cm)</v>
          </cell>
          <cell r="O3130" t="str">
            <v>Shelf demersal invertivore small</v>
          </cell>
          <cell r="P3130" t="str">
            <v>FDS</v>
          </cell>
        </row>
        <row r="3131">
          <cell r="C3131" t="str">
            <v>Nelusetta ayraudi</v>
          </cell>
          <cell r="D3131" t="str">
            <v>Pisces</v>
          </cell>
          <cell r="E3131" t="str">
            <v>Monacanthidae</v>
          </cell>
          <cell r="F3131">
            <v>2825.548828125</v>
          </cell>
          <cell r="G3131" t="str">
            <v>PiscesMonacanthidae</v>
          </cell>
          <cell r="K3131" t="str">
            <v>Chinaman leatherjacket</v>
          </cell>
          <cell r="L3131" t="str">
            <v>Leatherjackets</v>
          </cell>
          <cell r="M3131" t="str">
            <v>Shelf invertebrate feeders medium</v>
          </cell>
          <cell r="N3131" t="str">
            <v xml:space="preserve">Demersal invertebrate feeder medium (30-100cm) </v>
          </cell>
          <cell r="O3131" t="str">
            <v>Shelf demersal invertivore large</v>
          </cell>
          <cell r="P3131" t="str">
            <v>FDS</v>
          </cell>
        </row>
        <row r="3132">
          <cell r="C3132" t="str">
            <v>Scobinichthys granulatus</v>
          </cell>
          <cell r="D3132" t="str">
            <v>Pisces</v>
          </cell>
          <cell r="E3132" t="str">
            <v>Monacanthidae</v>
          </cell>
          <cell r="F3132">
            <v>2825.548828125</v>
          </cell>
          <cell r="G3132" t="str">
            <v>PiscesMonacanthidae</v>
          </cell>
          <cell r="H3132">
            <v>2825.548828125</v>
          </cell>
          <cell r="I3132">
            <v>2825.548828125</v>
          </cell>
          <cell r="J3132">
            <v>2825.548828125</v>
          </cell>
          <cell r="K3132" t="str">
            <v>shelf small invertebrate feeder</v>
          </cell>
          <cell r="L3132" t="str">
            <v>Leatherjackets</v>
          </cell>
          <cell r="M3132" t="str">
            <v xml:space="preserve">shelf invertebrate feeder small </v>
          </cell>
          <cell r="N3132" t="str">
            <v>Demersal invertebrate feeder small (&lt;30cm)</v>
          </cell>
          <cell r="O3132" t="str">
            <v>Shelf demersal invertivore small</v>
          </cell>
          <cell r="P3132" t="str">
            <v>FDH</v>
          </cell>
        </row>
        <row r="3133">
          <cell r="C3133" t="str">
            <v>Meuschenia australis</v>
          </cell>
          <cell r="D3133" t="str">
            <v>Pisces</v>
          </cell>
          <cell r="E3133" t="str">
            <v>Monacanthidae</v>
          </cell>
          <cell r="F3133">
            <v>2825.548828125</v>
          </cell>
          <cell r="G3133" t="str">
            <v>PiscesMonacanthidae</v>
          </cell>
          <cell r="K3133" t="str">
            <v>shelf small invertebrate feeder</v>
          </cell>
          <cell r="L3133" t="str">
            <v>Leatherjackets</v>
          </cell>
          <cell r="M3133" t="str">
            <v xml:space="preserve">shelf invertebrate feeder small </v>
          </cell>
          <cell r="N3133" t="str">
            <v>Demersal invertebrate feeder small (&lt;30cm)</v>
          </cell>
          <cell r="O3133" t="str">
            <v>Shelf demersal invertivore small</v>
          </cell>
          <cell r="P3133" t="str">
            <v>FDS</v>
          </cell>
        </row>
        <row r="3134">
          <cell r="C3134" t="str">
            <v>Paramonacanthus filicauda</v>
          </cell>
          <cell r="D3134" t="str">
            <v>Pisces</v>
          </cell>
          <cell r="E3134" t="str">
            <v>Monacanthidae</v>
          </cell>
          <cell r="F3134">
            <v>2825.548828125</v>
          </cell>
          <cell r="G3134" t="str">
            <v>PiscesMonacanthidae</v>
          </cell>
          <cell r="H3134" t="str">
            <v>benthic fish</v>
          </cell>
          <cell r="I3134" t="str">
            <v>small omnivore</v>
          </cell>
          <cell r="J3134" t="str">
            <v>small omnivore</v>
          </cell>
          <cell r="K3134" t="str">
            <v>shelf small invertebrate feeder</v>
          </cell>
          <cell r="L3134" t="str">
            <v>Leatherjackets</v>
          </cell>
          <cell r="M3134" t="str">
            <v xml:space="preserve">shelf invertebrate feeder small </v>
          </cell>
          <cell r="N3134" t="str">
            <v>Demersal invertebrate feeder small (&lt;30cm)</v>
          </cell>
          <cell r="O3134" t="str">
            <v>Shelf demersal invertivore small</v>
          </cell>
          <cell r="P3134" t="str">
            <v>FDS</v>
          </cell>
        </row>
        <row r="3135">
          <cell r="C3135" t="str">
            <v>Brachaluteres jacksonianus</v>
          </cell>
          <cell r="D3135" t="str">
            <v>Pisces</v>
          </cell>
          <cell r="E3135" t="str">
            <v>Monacanthidae</v>
          </cell>
          <cell r="F3135">
            <v>2825.548828125</v>
          </cell>
          <cell r="G3135" t="str">
            <v>PiscesMonacanthidae</v>
          </cell>
          <cell r="H3135" t="str">
            <v>benthic fish</v>
          </cell>
          <cell r="I3135" t="str">
            <v>small omnivore</v>
          </cell>
          <cell r="J3135" t="str">
            <v>small omnivore</v>
          </cell>
          <cell r="K3135" t="str">
            <v>shelf small invertebrate feeder</v>
          </cell>
          <cell r="L3135" t="str">
            <v>Leatherjackets</v>
          </cell>
          <cell r="M3135" t="str">
            <v xml:space="preserve">shelf invertebrate feeder small </v>
          </cell>
          <cell r="N3135" t="str">
            <v>Demersal invertebrate feeder small (&lt;30cm)</v>
          </cell>
          <cell r="O3135" t="str">
            <v>Shelf demersal invertivore small</v>
          </cell>
          <cell r="P3135" t="str">
            <v>FDS</v>
          </cell>
        </row>
        <row r="3136">
          <cell r="C3136" t="str">
            <v>Meuschenia freycineti</v>
          </cell>
          <cell r="D3136" t="str">
            <v>Pisces</v>
          </cell>
          <cell r="E3136" t="str">
            <v>Monacanthidae</v>
          </cell>
          <cell r="F3136">
            <v>2825.548828125</v>
          </cell>
          <cell r="G3136" t="str">
            <v>PiscesMonacanthidae</v>
          </cell>
          <cell r="H3136" t="str">
            <v>benthic fish</v>
          </cell>
          <cell r="I3136">
            <v>2825.548828125</v>
          </cell>
          <cell r="J3136">
            <v>2825.548828125</v>
          </cell>
          <cell r="K3136" t="str">
            <v>shelf medium invertebrate feeder</v>
          </cell>
          <cell r="L3136" t="str">
            <v>Leatherjackets</v>
          </cell>
          <cell r="M3136" t="str">
            <v xml:space="preserve">shelf invertebrate feeder medium </v>
          </cell>
          <cell r="N3136" t="str">
            <v xml:space="preserve">Demersal invertebrate feeder medium (30-100cm) </v>
          </cell>
          <cell r="O3136" t="str">
            <v>Shelf demersal invertivore large</v>
          </cell>
          <cell r="P3136" t="str">
            <v>FDS</v>
          </cell>
        </row>
        <row r="3137">
          <cell r="C3137" t="str">
            <v>Thamnaconus degeni</v>
          </cell>
          <cell r="D3137" t="str">
            <v>Pisces</v>
          </cell>
          <cell r="E3137" t="str">
            <v>Monacanthidae</v>
          </cell>
          <cell r="F3137">
            <v>2825.548828125</v>
          </cell>
          <cell r="G3137" t="str">
            <v>PiscesMonacanthidae</v>
          </cell>
          <cell r="K3137" t="str">
            <v>shelf small invertebrate feeder</v>
          </cell>
          <cell r="L3137" t="str">
            <v>Leatherjackets</v>
          </cell>
          <cell r="M3137" t="str">
            <v xml:space="preserve">shelf invertebrate feeder small </v>
          </cell>
          <cell r="N3137" t="str">
            <v>Demersal invertebrate feeder small (&lt;30cm)</v>
          </cell>
          <cell r="O3137" t="str">
            <v>Shelf demersal invertivore small</v>
          </cell>
          <cell r="P3137" t="str">
            <v>FDH</v>
          </cell>
        </row>
        <row r="3138">
          <cell r="C3138" t="str">
            <v>Eubalichthys bucephalus</v>
          </cell>
          <cell r="D3138" t="str">
            <v>Pisces</v>
          </cell>
          <cell r="E3138" t="str">
            <v>Monacanthidae</v>
          </cell>
          <cell r="F3138">
            <v>2825.548828125</v>
          </cell>
          <cell r="G3138" t="str">
            <v>PiscesMonacanthidae</v>
          </cell>
          <cell r="K3138" t="str">
            <v>shelf medium invertebrate feeder</v>
          </cell>
          <cell r="L3138" t="str">
            <v>Leatherjackets</v>
          </cell>
          <cell r="M3138" t="str">
            <v xml:space="preserve">shelf invertebrate feeder medium </v>
          </cell>
          <cell r="N3138" t="str">
            <v xml:space="preserve">Demersal invertebrate feeder medium (30-100cm) </v>
          </cell>
          <cell r="O3138" t="str">
            <v>Shelf demersal invertivore large</v>
          </cell>
          <cell r="P3138" t="str">
            <v>FDS</v>
          </cell>
        </row>
        <row r="3139">
          <cell r="C3139" t="str">
            <v>Eubalichthys gunnii</v>
          </cell>
          <cell r="D3139" t="str">
            <v>Pisces</v>
          </cell>
          <cell r="E3139" t="str">
            <v>Monacanthidae</v>
          </cell>
          <cell r="F3139">
            <v>2825.548828125</v>
          </cell>
          <cell r="G3139" t="str">
            <v>PiscesMonacanthidae</v>
          </cell>
          <cell r="K3139" t="str">
            <v>shelf medium invertebrate feeder</v>
          </cell>
          <cell r="L3139" t="str">
            <v>Leatherjackets</v>
          </cell>
          <cell r="M3139" t="str">
            <v xml:space="preserve">shelf invertebrate feeder medium </v>
          </cell>
          <cell r="N3139" t="str">
            <v xml:space="preserve">Demersal invertebrate feeder medium (30-100cm) </v>
          </cell>
          <cell r="O3139" t="str">
            <v>Shelf demersal invertivore large</v>
          </cell>
          <cell r="P3139" t="str">
            <v>FDS</v>
          </cell>
        </row>
        <row r="3140">
          <cell r="C3140" t="str">
            <v>Eubalichthys quadrispinis</v>
          </cell>
          <cell r="D3140">
            <v>2825.548828125</v>
          </cell>
          <cell r="E3140">
            <v>2825.548828125</v>
          </cell>
          <cell r="F3140">
            <v>2825.548828125</v>
          </cell>
          <cell r="K3140">
            <v>2825.548828125</v>
          </cell>
          <cell r="L3140">
            <v>2825.548828125</v>
          </cell>
          <cell r="O3140" t="str">
            <v>Shelf demersal invertivore large</v>
          </cell>
          <cell r="P3140" t="str">
            <v>FDS</v>
          </cell>
        </row>
        <row r="3141">
          <cell r="C3141" t="str">
            <v>Meuschenia trachylepis</v>
          </cell>
          <cell r="D3141" t="str">
            <v>Pisces</v>
          </cell>
          <cell r="E3141" t="str">
            <v>Monacanthidae</v>
          </cell>
          <cell r="F3141">
            <v>2825.548828125</v>
          </cell>
          <cell r="G3141" t="str">
            <v>PiscesMonacanthidae</v>
          </cell>
          <cell r="K3141" t="str">
            <v>shelf medium invertebrate feeder</v>
          </cell>
          <cell r="L3141" t="str">
            <v>Leatherjackets</v>
          </cell>
          <cell r="M3141" t="str">
            <v xml:space="preserve">shelf invertebrate feeder medium </v>
          </cell>
          <cell r="N3141" t="str">
            <v xml:space="preserve">Demersal invertebrate feeder medium (30-100cm) </v>
          </cell>
          <cell r="O3141" t="str">
            <v>Shelf demersal invertivore large</v>
          </cell>
          <cell r="P3141" t="str">
            <v>FDS</v>
          </cell>
        </row>
        <row r="3142">
          <cell r="C3142" t="str">
            <v>Meuschenia venusta</v>
          </cell>
          <cell r="D3142" t="str">
            <v>Pisces</v>
          </cell>
          <cell r="E3142" t="str">
            <v>Monacanthidae</v>
          </cell>
          <cell r="F3142">
            <v>2825.548828125</v>
          </cell>
          <cell r="G3142" t="str">
            <v>PiscesMonacanthidae</v>
          </cell>
          <cell r="K3142" t="str">
            <v>shelf small invertebrate feeder</v>
          </cell>
          <cell r="L3142" t="str">
            <v>Leatherjackets</v>
          </cell>
          <cell r="M3142" t="str">
            <v xml:space="preserve">shelf invertebrate feeder small </v>
          </cell>
          <cell r="N3142" t="str">
            <v>Demersal invertebrate feeder small (&lt;30cm)</v>
          </cell>
          <cell r="O3142" t="str">
            <v>Shelf demersal invertivore small</v>
          </cell>
          <cell r="P3142" t="str">
            <v>FDS</v>
          </cell>
        </row>
        <row r="3143">
          <cell r="C3143" t="str">
            <v>Meuschenia hippocrepis</v>
          </cell>
          <cell r="D3143" t="str">
            <v>Pisces</v>
          </cell>
          <cell r="E3143" t="str">
            <v>Monacanthidae</v>
          </cell>
          <cell r="F3143">
            <v>2825.548828125</v>
          </cell>
          <cell r="G3143" t="str">
            <v>PiscesMonacanthidae</v>
          </cell>
          <cell r="K3143" t="str">
            <v>shelf small invertebrate feeder</v>
          </cell>
          <cell r="L3143" t="str">
            <v>Leatherjackets</v>
          </cell>
          <cell r="M3143" t="str">
            <v xml:space="preserve">shelf invertebrate feeder small </v>
          </cell>
          <cell r="N3143" t="str">
            <v>Demersal invertebrate feeder small (&lt;30cm)</v>
          </cell>
          <cell r="O3143" t="str">
            <v>Shef demersal invertivore large</v>
          </cell>
          <cell r="P3143" t="str">
            <v>FDS</v>
          </cell>
        </row>
        <row r="3144">
          <cell r="C3144" t="str">
            <v>Balistidae</v>
          </cell>
          <cell r="D3144">
            <v>2825.548828125</v>
          </cell>
          <cell r="E3144">
            <v>2825.548828125</v>
          </cell>
          <cell r="F3144">
            <v>2825.548828125</v>
          </cell>
          <cell r="K3144" t="str">
            <v>shelf small invertebrate feeder</v>
          </cell>
          <cell r="L3144" t="str">
            <v>shelf small invertebrate feeder</v>
          </cell>
          <cell r="M3144" t="str">
            <v xml:space="preserve">shelf invertebrate feeder small </v>
          </cell>
          <cell r="N3144" t="str">
            <v>Demersal invertebrate feeder small (&lt;30cm)</v>
          </cell>
          <cell r="O3144" t="str">
            <v>Shef demersal invertivore large</v>
          </cell>
          <cell r="P3144" t="str">
            <v>FDS</v>
          </cell>
        </row>
        <row r="3145">
          <cell r="C3145" t="str">
            <v>Monacanthidae - undifferentiated</v>
          </cell>
          <cell r="D3145" t="str">
            <v>Pisces</v>
          </cell>
          <cell r="E3145" t="str">
            <v>Monacanthidae</v>
          </cell>
          <cell r="F3145">
            <v>2825.548828125</v>
          </cell>
          <cell r="G3145" t="str">
            <v>PiscesMonacanthidae</v>
          </cell>
          <cell r="K3145" t="str">
            <v>shelf small invertebrate feeder</v>
          </cell>
          <cell r="L3145" t="str">
            <v>Leatherjackets</v>
          </cell>
          <cell r="M3145" t="str">
            <v xml:space="preserve">shelf invertebrate feeder small </v>
          </cell>
          <cell r="N3145" t="str">
            <v>Demersal invertebrate feeder small (&lt;30cm)</v>
          </cell>
          <cell r="O3145" t="str">
            <v>Shelf demersal invertivore small</v>
          </cell>
          <cell r="P3145" t="str">
            <v>FDS</v>
          </cell>
        </row>
        <row r="3146">
          <cell r="C3146" t="str">
            <v>Ostraciidae</v>
          </cell>
          <cell r="D3146" t="str">
            <v>Pisces</v>
          </cell>
          <cell r="E3146" t="str">
            <v>Monacanthidae</v>
          </cell>
          <cell r="F3146">
            <v>2825.548828125</v>
          </cell>
          <cell r="G3146" t="str">
            <v>PiscesMonacanthidae</v>
          </cell>
          <cell r="K3146" t="str">
            <v>shelf small invertebrate feeder</v>
          </cell>
          <cell r="L3146" t="str">
            <v>shelf small invertebrate feeder</v>
          </cell>
          <cell r="M3146" t="str">
            <v xml:space="preserve">shelf invertebrate feeder small </v>
          </cell>
          <cell r="N3146" t="str">
            <v>Demersal invertebrate feeder small (&lt;30cm)</v>
          </cell>
          <cell r="O3146" t="str">
            <v>Shelf demersal invertivore small</v>
          </cell>
          <cell r="P3146" t="str">
            <v>FDS</v>
          </cell>
        </row>
        <row r="3147">
          <cell r="C3147" t="str">
            <v>Aracana ornata</v>
          </cell>
          <cell r="D3147" t="str">
            <v>Pisces</v>
          </cell>
          <cell r="E3147" t="str">
            <v>Ostraciidae</v>
          </cell>
          <cell r="F3147">
            <v>2825.548828125</v>
          </cell>
          <cell r="G3147" t="str">
            <v>PiscesOstraciidae</v>
          </cell>
          <cell r="K3147" t="str">
            <v>shelf small invertebrate feeder</v>
          </cell>
          <cell r="L3147" t="str">
            <v>shelf small invertebrate feeder</v>
          </cell>
          <cell r="M3147" t="str">
            <v xml:space="preserve">shelf invertebrate feeder small </v>
          </cell>
          <cell r="N3147" t="str">
            <v>Demersal invertebrate feeder small (&lt;30cm)</v>
          </cell>
          <cell r="O3147" t="str">
            <v>Shelf demersal invertivore small</v>
          </cell>
          <cell r="P3147" t="str">
            <v>FDS</v>
          </cell>
        </row>
        <row r="3148">
          <cell r="C3148" t="str">
            <v>Anoplocapros inermis</v>
          </cell>
          <cell r="D3148" t="str">
            <v>Pisces</v>
          </cell>
          <cell r="E3148" t="str">
            <v>Ostraciidae</v>
          </cell>
          <cell r="F3148">
            <v>2825.548828125</v>
          </cell>
          <cell r="G3148" t="str">
            <v>PiscesOstraciidae</v>
          </cell>
          <cell r="K3148" t="str">
            <v>shelf small invertebrate feeder</v>
          </cell>
          <cell r="L3148" t="str">
            <v>shelf small invertebrate feeder</v>
          </cell>
          <cell r="M3148" t="str">
            <v xml:space="preserve">shelf invertebrate feeder small </v>
          </cell>
          <cell r="N3148" t="str">
            <v>Demersal invertebrate feeder small (&lt;30cm)</v>
          </cell>
          <cell r="O3148" t="str">
            <v>Shelf demersal invertivore small</v>
          </cell>
          <cell r="P3148" t="str">
            <v>FDS</v>
          </cell>
        </row>
        <row r="3149">
          <cell r="C3149" t="str">
            <v>Aracana aurita</v>
          </cell>
          <cell r="D3149" t="str">
            <v>Pisces</v>
          </cell>
          <cell r="E3149" t="str">
            <v>Ostraciidae</v>
          </cell>
          <cell r="F3149">
            <v>2825.548828125</v>
          </cell>
          <cell r="G3149" t="str">
            <v>PiscesOstraciidae</v>
          </cell>
          <cell r="K3149" t="str">
            <v>shelf small invertebrate feeder</v>
          </cell>
          <cell r="L3149" t="str">
            <v>shelf small invertebrate feeder</v>
          </cell>
          <cell r="M3149" t="str">
            <v xml:space="preserve">shelf invertebrate feeder small </v>
          </cell>
          <cell r="N3149" t="str">
            <v>Demersal invertebrate feeder small (&lt;30cm)</v>
          </cell>
          <cell r="O3149" t="str">
            <v>Shelf demersal invertivore small</v>
          </cell>
          <cell r="P3149" t="str">
            <v>FDS</v>
          </cell>
        </row>
        <row r="3150">
          <cell r="C3150" t="str">
            <v>Lactoria cornuta</v>
          </cell>
          <cell r="D3150" t="str">
            <v>Pisces</v>
          </cell>
          <cell r="E3150" t="str">
            <v>Ostraciidae</v>
          </cell>
          <cell r="F3150">
            <v>2825.548828125</v>
          </cell>
          <cell r="G3150" t="str">
            <v>PiscesOstraciidae</v>
          </cell>
          <cell r="K3150" t="str">
            <v>shelf small invertebrate feeder</v>
          </cell>
          <cell r="L3150" t="str">
            <v>shelf small invertebrate feeder</v>
          </cell>
          <cell r="M3150" t="str">
            <v xml:space="preserve">shelf invertebrate feeder small </v>
          </cell>
          <cell r="N3150" t="str">
            <v>Demersal invertebrate feeder small (&lt;30cm)</v>
          </cell>
          <cell r="O3150" t="str">
            <v>Shelf demersal invertivore small</v>
          </cell>
          <cell r="P3150" t="str">
            <v>FDS</v>
          </cell>
        </row>
        <row r="3151">
          <cell r="C3151" t="str">
            <v>Capropygia unistriata</v>
          </cell>
          <cell r="D3151" t="str">
            <v>Pisces</v>
          </cell>
          <cell r="E3151" t="str">
            <v>Ostraciidae</v>
          </cell>
          <cell r="F3151">
            <v>2825.548828125</v>
          </cell>
          <cell r="K3151" t="str">
            <v>shelf small invertebrate feeder</v>
          </cell>
          <cell r="L3151" t="str">
            <v>shelf small invertebrate feeder</v>
          </cell>
          <cell r="M3151" t="str">
            <v xml:space="preserve">shelf invertebrate feeder small </v>
          </cell>
          <cell r="N3151" t="str">
            <v>Demersal invertebrate feeder small (&lt;30cm)</v>
          </cell>
          <cell r="O3151" t="str">
            <v>Shelf demersal invertivore small</v>
          </cell>
          <cell r="P3151" t="str">
            <v>FDS</v>
          </cell>
        </row>
        <row r="3152">
          <cell r="C3152" t="str">
            <v>Anoplocapros amygdaloides</v>
          </cell>
          <cell r="D3152" t="str">
            <v>Pisces</v>
          </cell>
          <cell r="E3152" t="str">
            <v>Ostraciidae</v>
          </cell>
          <cell r="F3152">
            <v>2825.548828125</v>
          </cell>
          <cell r="K3152" t="str">
            <v>shelf small invertebrate feeder</v>
          </cell>
          <cell r="L3152" t="str">
            <v>shelf small invertebrate feeder</v>
          </cell>
          <cell r="M3152" t="str">
            <v xml:space="preserve">shelf invertebrate feeder small </v>
          </cell>
          <cell r="N3152" t="str">
            <v>Demersal invertebrate feeder small (&lt;30cm)</v>
          </cell>
          <cell r="O3152" t="str">
            <v>Shelf demersal invertivore small</v>
          </cell>
          <cell r="P3152" t="str">
            <v>FDS</v>
          </cell>
        </row>
        <row r="3153">
          <cell r="C3153" t="str">
            <v>Tetradontidae</v>
          </cell>
          <cell r="D3153" t="str">
            <v>Pisces</v>
          </cell>
          <cell r="E3153" t="str">
            <v>Tetraodontidae</v>
          </cell>
          <cell r="F3153">
            <v>2825.548828125</v>
          </cell>
          <cell r="G3153" t="str">
            <v>PiscesTetraodontidae</v>
          </cell>
          <cell r="K3153" t="str">
            <v>shelf small invertebrate feeder</v>
          </cell>
          <cell r="L3153" t="str">
            <v>shelf small invertebrate feeder</v>
          </cell>
          <cell r="M3153" t="str">
            <v xml:space="preserve">shelf invertebrate feeder small </v>
          </cell>
          <cell r="N3153" t="str">
            <v>Demersal invertebrate feeder small (&lt;30cm)</v>
          </cell>
          <cell r="O3153" t="str">
            <v>Shelf demersal invertivore small</v>
          </cell>
          <cell r="P3153" t="str">
            <v>FDS</v>
          </cell>
        </row>
        <row r="3154">
          <cell r="C3154" t="str">
            <v>Tetraodontidae - undifferentiated</v>
          </cell>
          <cell r="D3154" t="str">
            <v>Pisces</v>
          </cell>
          <cell r="E3154" t="str">
            <v>Tetraodontidae</v>
          </cell>
          <cell r="F3154">
            <v>2825.548828125</v>
          </cell>
          <cell r="G3154" t="str">
            <v>PiscesTetraodontidae</v>
          </cell>
          <cell r="K3154" t="str">
            <v>shelf small invertebrate feeder</v>
          </cell>
          <cell r="L3154" t="str">
            <v>shelf small invertebrate feeder</v>
          </cell>
          <cell r="M3154" t="str">
            <v xml:space="preserve">shelf invertebrate feeder small </v>
          </cell>
          <cell r="N3154" t="str">
            <v>Demersal invertebrate feeder small (&lt;30cm)</v>
          </cell>
          <cell r="O3154" t="str">
            <v>Shelf demersal invertivore small</v>
          </cell>
          <cell r="P3154" t="str">
            <v>FDS</v>
          </cell>
        </row>
        <row r="3155">
          <cell r="C3155" t="str">
            <v>Contusus richei</v>
          </cell>
          <cell r="D3155" t="str">
            <v>Pisces</v>
          </cell>
          <cell r="E3155" t="str">
            <v>Tetraodontidae</v>
          </cell>
          <cell r="G3155" t="str">
            <v>PiscesTetraodontidae</v>
          </cell>
          <cell r="K3155" t="str">
            <v>shelf small invertebrate feeder</v>
          </cell>
          <cell r="L3155" t="str">
            <v>shelf small invertebrate feeder</v>
          </cell>
          <cell r="M3155" t="str">
            <v xml:space="preserve">shelf invertebrate feeder small </v>
          </cell>
          <cell r="N3155" t="str">
            <v>Demersal invertebrate feeder small (&lt;30cm)</v>
          </cell>
          <cell r="O3155" t="str">
            <v>Shelf demersal invertivore small</v>
          </cell>
          <cell r="P3155" t="str">
            <v>FDS</v>
          </cell>
        </row>
        <row r="3156">
          <cell r="C3156" t="str">
            <v>Contusus sp.</v>
          </cell>
          <cell r="D3156" t="str">
            <v>Pisces</v>
          </cell>
          <cell r="E3156" t="str">
            <v>Monacanthidae</v>
          </cell>
          <cell r="G3156" t="str">
            <v>PiscesMonacanthidae</v>
          </cell>
          <cell r="K3156" t="str">
            <v>shelf small invertebrate feeder</v>
          </cell>
          <cell r="L3156" t="str">
            <v>shelf small invertebrate feeder</v>
          </cell>
          <cell r="M3156" t="str">
            <v xml:space="preserve">shelf invertebrate feeder small </v>
          </cell>
          <cell r="N3156" t="str">
            <v>Demersal invertebrate feeder small (&lt;30cm)</v>
          </cell>
          <cell r="O3156" t="str">
            <v>Shelf demersal invertivore small</v>
          </cell>
          <cell r="P3156" t="str">
            <v>FDS</v>
          </cell>
        </row>
        <row r="3157">
          <cell r="C3157" t="str">
            <v>Omegophora armilla</v>
          </cell>
          <cell r="D3157" t="str">
            <v>Pisces</v>
          </cell>
          <cell r="E3157" t="str">
            <v>Tetraodontidae</v>
          </cell>
          <cell r="G3157" t="str">
            <v>PiscesTetraodontidae</v>
          </cell>
          <cell r="K3157" t="str">
            <v>shelf small invertebrate feeder</v>
          </cell>
          <cell r="L3157" t="str">
            <v>shelf small invertebrate feeder</v>
          </cell>
          <cell r="M3157" t="str">
            <v xml:space="preserve">shelf invertebrate feeder small </v>
          </cell>
          <cell r="N3157" t="str">
            <v>Demersal invertebrate feeder small (&lt;30cm)</v>
          </cell>
          <cell r="O3157" t="str">
            <v>Shelf demersal invertivore small</v>
          </cell>
          <cell r="P3157" t="str">
            <v>FDS</v>
          </cell>
        </row>
        <row r="3158">
          <cell r="C3158" t="str">
            <v>Tetractenos glaber</v>
          </cell>
          <cell r="D3158" t="str">
            <v>Pisces</v>
          </cell>
          <cell r="E3158" t="str">
            <v>Tetraodontidae</v>
          </cell>
          <cell r="G3158" t="str">
            <v>PiscesTetraodontidae</v>
          </cell>
          <cell r="K3158" t="str">
            <v>shelf small invertebrate feeder</v>
          </cell>
          <cell r="L3158" t="str">
            <v>shelf small invertebrate feeder</v>
          </cell>
          <cell r="M3158" t="str">
            <v xml:space="preserve">shelf invertebrate feeder small </v>
          </cell>
          <cell r="N3158" t="str">
            <v>Demersal invertebrate feeder small (&lt;30cm)</v>
          </cell>
          <cell r="O3158" t="str">
            <v>Shelf demersal invertivore small</v>
          </cell>
          <cell r="P3158" t="str">
            <v>FDS</v>
          </cell>
        </row>
        <row r="3159">
          <cell r="C3159" t="str">
            <v>Sphoeroides pachygaster</v>
          </cell>
          <cell r="D3159" t="str">
            <v>Pisces</v>
          </cell>
          <cell r="E3159" t="str">
            <v>Tetraodontidae</v>
          </cell>
          <cell r="G3159" t="str">
            <v>PiscesTetraodontidae</v>
          </cell>
          <cell r="K3159" t="str">
            <v>slope medium invertebrate feeder</v>
          </cell>
          <cell r="L3159" t="str">
            <v>slope medium invertebrate feeder</v>
          </cell>
          <cell r="M3159" t="str">
            <v>slope medium invertebrate feeder</v>
          </cell>
          <cell r="N3159" t="str">
            <v xml:space="preserve">Demersal invertebrate feeder medium (30-100cm) </v>
          </cell>
          <cell r="O3159" t="str">
            <v>Shelf demersal invertivore large</v>
          </cell>
          <cell r="P3159" t="str">
            <v>FDS</v>
          </cell>
        </row>
        <row r="3160">
          <cell r="C3160" t="str">
            <v>Arothron firmamentum</v>
          </cell>
          <cell r="D3160" t="str">
            <v>Pisces</v>
          </cell>
          <cell r="E3160" t="str">
            <v>Tetraodontidae</v>
          </cell>
          <cell r="G3160" t="str">
            <v>PiscesTetraodontidae</v>
          </cell>
          <cell r="K3160" t="str">
            <v>shelf small invertebrate feeder</v>
          </cell>
          <cell r="L3160" t="str">
            <v>shelf small invertebrate feeder</v>
          </cell>
          <cell r="M3160" t="str">
            <v xml:space="preserve">shelf invertebrate feeder small </v>
          </cell>
          <cell r="N3160" t="str">
            <v>Demersal invertebrate feeder medium (30-100cm)</v>
          </cell>
          <cell r="O3160" t="str">
            <v>Shelf demersal invertivore large</v>
          </cell>
          <cell r="P3160" t="str">
            <v>FDS</v>
          </cell>
        </row>
        <row r="3161">
          <cell r="C3161" t="str">
            <v>Torquigener pallimaculatus</v>
          </cell>
          <cell r="D3161" t="str">
            <v>Pisces</v>
          </cell>
          <cell r="E3161" t="str">
            <v>Tetraodontidae</v>
          </cell>
          <cell r="G3161" t="str">
            <v>PiscesTetraodontidae</v>
          </cell>
          <cell r="K3161" t="str">
            <v>shelf small invertebrate feeder</v>
          </cell>
          <cell r="L3161" t="str">
            <v>shelf small invertebrate feeder</v>
          </cell>
          <cell r="M3161" t="str">
            <v xml:space="preserve">shelf invertebrate feeder small </v>
          </cell>
          <cell r="N3161" t="str">
            <v>Demersal invertebrate feeder small (&lt;30cm)</v>
          </cell>
          <cell r="O3161" t="str">
            <v>Shelf demersal invertivore small</v>
          </cell>
          <cell r="P3161" t="str">
            <v>FDS</v>
          </cell>
        </row>
        <row r="3162">
          <cell r="C3162" t="str">
            <v>Torquigener pleurogramma</v>
          </cell>
          <cell r="D3162" t="str">
            <v>Pisces</v>
          </cell>
          <cell r="E3162" t="str">
            <v>Tetraodontidae</v>
          </cell>
          <cell r="G3162" t="str">
            <v>PiscesTetraodontidae</v>
          </cell>
          <cell r="K3162" t="str">
            <v>shelf small invertebrate feeder</v>
          </cell>
          <cell r="L3162" t="str">
            <v>shelf small invertebrate feeder</v>
          </cell>
          <cell r="M3162" t="str">
            <v xml:space="preserve">shelf invertebrate feeder small </v>
          </cell>
          <cell r="N3162" t="str">
            <v>Demersal invertebrate feeder small (&lt;30cm)</v>
          </cell>
          <cell r="O3162" t="str">
            <v>Shelf demersal invertivore small</v>
          </cell>
          <cell r="P3162" t="str">
            <v>FDS</v>
          </cell>
        </row>
        <row r="3163">
          <cell r="C3163" t="str">
            <v>Contusus brevicaudas</v>
          </cell>
          <cell r="D3163" t="str">
            <v>Pisces</v>
          </cell>
          <cell r="E3163" t="str">
            <v>Tetraodontidae</v>
          </cell>
          <cell r="G3163" t="str">
            <v>PiscesTetraodontidae</v>
          </cell>
          <cell r="K3163" t="str">
            <v>shelf small invertebrate feeder</v>
          </cell>
          <cell r="L3163" t="str">
            <v>shelf small invertebrate feeder</v>
          </cell>
          <cell r="M3163" t="str">
            <v xml:space="preserve">shelf invertebrate feeder small </v>
          </cell>
          <cell r="N3163" t="str">
            <v>Demersal invertebrate feeder small (&lt;30cm)</v>
          </cell>
          <cell r="O3163" t="str">
            <v>Shelf demersal invertivore small</v>
          </cell>
          <cell r="P3163" t="str">
            <v>FDS</v>
          </cell>
        </row>
        <row r="3164">
          <cell r="C3164" t="str">
            <v>Reicheltia halsteadi</v>
          </cell>
          <cell r="D3164" t="str">
            <v>Pisces</v>
          </cell>
          <cell r="E3164" t="str">
            <v>Tetraodontidae</v>
          </cell>
          <cell r="G3164" t="str">
            <v>PiscesTetraodontidae</v>
          </cell>
          <cell r="K3164" t="str">
            <v>shelf small invertebrate feeder</v>
          </cell>
          <cell r="L3164" t="str">
            <v>shelf small invertebrate feeder</v>
          </cell>
          <cell r="M3164" t="str">
            <v xml:space="preserve">shelf invertebrate feeder small </v>
          </cell>
          <cell r="N3164" t="str">
            <v>Demersal invertebrate feeder small (&lt;30cm)</v>
          </cell>
          <cell r="O3164" t="str">
            <v>Shelf demersal invertivore small</v>
          </cell>
          <cell r="P3164" t="str">
            <v>FDS</v>
          </cell>
        </row>
        <row r="3165">
          <cell r="C3165" t="str">
            <v>Triodontidae</v>
          </cell>
          <cell r="D3165" t="str">
            <v>Pisces</v>
          </cell>
          <cell r="E3165" t="str">
            <v>Triodontidae</v>
          </cell>
          <cell r="F3165">
            <v>2825.548828125</v>
          </cell>
          <cell r="G3165" t="str">
            <v>PiscesTetraodontidae</v>
          </cell>
          <cell r="K3165" t="str">
            <v>shelf small invertebrate feeder</v>
          </cell>
          <cell r="L3165" t="str">
            <v>shelf medium invertebrate feeder</v>
          </cell>
          <cell r="M3165" t="str">
            <v>shelf medium invertebrate feeder</v>
          </cell>
          <cell r="N3165" t="str">
            <v>Demersal invertebrate feeder medium (30-100cm)</v>
          </cell>
          <cell r="O3165" t="str">
            <v>Shelf demersal invertivore large</v>
          </cell>
          <cell r="P3165" t="str">
            <v>FDS</v>
          </cell>
        </row>
        <row r="3166">
          <cell r="C3166" t="str">
            <v>Diodontidae - undifferentiated</v>
          </cell>
          <cell r="D3166" t="str">
            <v>Pisces</v>
          </cell>
          <cell r="E3166" t="str">
            <v>Diodontidae</v>
          </cell>
          <cell r="F3166">
            <v>2825.548828125</v>
          </cell>
          <cell r="G3166" t="str">
            <v>PiscesDiodontidae</v>
          </cell>
          <cell r="K3166" t="str">
            <v>shelf small invertebrate feeder</v>
          </cell>
          <cell r="L3166" t="str">
            <v>shelf medium invertebrate feeder</v>
          </cell>
          <cell r="M3166" t="str">
            <v>shelf medium invertebrate feeder</v>
          </cell>
          <cell r="N3166" t="str">
            <v>Demersal invertebrate feeder medium (30-100cm)</v>
          </cell>
          <cell r="O3166" t="str">
            <v>Shelf demersal invertivore large</v>
          </cell>
          <cell r="P3166" t="str">
            <v>FDS</v>
          </cell>
        </row>
        <row r="3167">
          <cell r="C3167" t="str">
            <v>Diodon nicthemerus</v>
          </cell>
          <cell r="D3167" t="str">
            <v>Pisces</v>
          </cell>
          <cell r="E3167" t="str">
            <v>Diodontidae</v>
          </cell>
          <cell r="G3167" t="str">
            <v>PiscesDiodontidae</v>
          </cell>
          <cell r="K3167" t="str">
            <v>shelf medium invertebrate feeder</v>
          </cell>
          <cell r="L3167" t="str">
            <v>shelf medium invertebrate feeder</v>
          </cell>
          <cell r="M3167" t="str">
            <v xml:space="preserve">shelf invertebrate feeder medium </v>
          </cell>
          <cell r="N3167" t="str">
            <v xml:space="preserve">Demersal invertebrate feeder medium (30-100cm) </v>
          </cell>
          <cell r="O3167" t="str">
            <v>Shelf demersal invertivore small</v>
          </cell>
          <cell r="P3167" t="str">
            <v>FDS</v>
          </cell>
        </row>
        <row r="3168">
          <cell r="C3168" t="str">
            <v>Allomycterus pilatus</v>
          </cell>
          <cell r="D3168" t="str">
            <v>Pisces</v>
          </cell>
          <cell r="E3168" t="str">
            <v>Diodontidae</v>
          </cell>
          <cell r="G3168" t="str">
            <v>PiscesDiodontidae</v>
          </cell>
          <cell r="K3168" t="str">
            <v>shelf small invertebrate feeder</v>
          </cell>
          <cell r="L3168" t="str">
            <v>shelf small invertebrate feeder</v>
          </cell>
          <cell r="M3168" t="str">
            <v xml:space="preserve">shelf invertebrate feeder small </v>
          </cell>
          <cell r="N3168" t="str">
            <v>Demersal invertebrate feeder medium (30-100cm)</v>
          </cell>
          <cell r="O3168" t="str">
            <v>Shelf demersal invertivore large</v>
          </cell>
          <cell r="P3168" t="str">
            <v>FDS</v>
          </cell>
        </row>
        <row r="3169">
          <cell r="C3169" t="str">
            <v>Diodon holocanthus</v>
          </cell>
          <cell r="D3169" t="str">
            <v>Pisces</v>
          </cell>
          <cell r="E3169" t="str">
            <v>Diodontidae</v>
          </cell>
          <cell r="G3169" t="str">
            <v>PiscesDiodontidae</v>
          </cell>
          <cell r="K3169" t="str">
            <v>shelf medium invertebrate feeder</v>
          </cell>
          <cell r="L3169" t="str">
            <v>shelf medium invertebrate feeder</v>
          </cell>
          <cell r="M3169" t="str">
            <v xml:space="preserve">shelf invertebrate feeder medium </v>
          </cell>
          <cell r="N3169" t="str">
            <v xml:space="preserve">Demersal invertebrate feeder medium (30-100cm) </v>
          </cell>
          <cell r="O3169" t="str">
            <v>Shelf demersal invertivore large</v>
          </cell>
          <cell r="P3169" t="str">
            <v>FDS</v>
          </cell>
        </row>
        <row r="3170">
          <cell r="C3170" t="str">
            <v>Dicotylichthys punctulatus</v>
          </cell>
          <cell r="D3170" t="str">
            <v>Pisces</v>
          </cell>
          <cell r="E3170" t="str">
            <v>Diodontidae</v>
          </cell>
          <cell r="G3170" t="str">
            <v>PiscesDiodontidae</v>
          </cell>
          <cell r="K3170" t="str">
            <v>shelf medium invertebrate feeder</v>
          </cell>
          <cell r="L3170" t="str">
            <v>shelf medium invertebrate feeder</v>
          </cell>
          <cell r="M3170" t="str">
            <v xml:space="preserve">shelf invertebrate feeder medium </v>
          </cell>
          <cell r="N3170" t="str">
            <v xml:space="preserve">Demersal invertebrate feeder medium (30-100cm) </v>
          </cell>
          <cell r="O3170" t="str">
            <v>Shelf demersal invertivore large</v>
          </cell>
          <cell r="P3170" t="str">
            <v>FDS</v>
          </cell>
        </row>
        <row r="3171">
          <cell r="C3171" t="str">
            <v>Molidae -undifferentiated</v>
          </cell>
          <cell r="D3171" t="str">
            <v>Pisces</v>
          </cell>
          <cell r="E3171" t="str">
            <v>Molidae</v>
          </cell>
          <cell r="G3171" t="str">
            <v>PiscesMolidae</v>
          </cell>
          <cell r="K3171" t="str">
            <v>pelagic large predator</v>
          </cell>
          <cell r="L3171" t="str">
            <v>pelagic large predator</v>
          </cell>
          <cell r="M3171" t="str">
            <v>large oceanic planktivore</v>
          </cell>
          <cell r="N3171" t="str">
            <v>Pelagic planktivore large (&gt;100cm)</v>
          </cell>
          <cell r="O3171" t="str">
            <v>Offshore pelagic piscivore large</v>
          </cell>
          <cell r="P3171" t="str">
            <v>FVS</v>
          </cell>
        </row>
        <row r="3172">
          <cell r="C3172" t="str">
            <v>Mola ramsayi</v>
          </cell>
          <cell r="D3172" t="str">
            <v>Pisces</v>
          </cell>
          <cell r="E3172" t="str">
            <v>Molidae</v>
          </cell>
          <cell r="G3172" t="str">
            <v>PiscesMolidae</v>
          </cell>
          <cell r="K3172" t="str">
            <v>pelagic large predator</v>
          </cell>
          <cell r="L3172" t="str">
            <v>pelagic large predator</v>
          </cell>
          <cell r="M3172" t="str">
            <v>large oceanic planktivore</v>
          </cell>
          <cell r="N3172" t="str">
            <v>Pelagic planktivore large (&gt;100cm)</v>
          </cell>
          <cell r="O3172" t="str">
            <v>Offshore pelagic piscivore large</v>
          </cell>
          <cell r="P3172" t="str">
            <v>FVS</v>
          </cell>
        </row>
        <row r="3173">
          <cell r="C3173" t="str">
            <v>Mola mola</v>
          </cell>
          <cell r="D3173" t="str">
            <v>Pisces</v>
          </cell>
          <cell r="E3173" t="str">
            <v>Molidae</v>
          </cell>
          <cell r="K3173" t="str">
            <v>pelagic large predator</v>
          </cell>
          <cell r="L3173" t="str">
            <v>pelagic large predator</v>
          </cell>
          <cell r="M3173" t="str">
            <v>large oceanic planktivore</v>
          </cell>
          <cell r="N3173" t="str">
            <v>Pelagic planktivore large (&gt;100cm)</v>
          </cell>
          <cell r="O3173" t="str">
            <v>Offshore pelagic piscivore large</v>
          </cell>
          <cell r="P3173" t="str">
            <v>FVS</v>
          </cell>
        </row>
        <row r="3174">
          <cell r="C3174" t="str">
            <v>NSW estuary fish unspecified</v>
          </cell>
          <cell r="D3174" t="str">
            <v>Pisces</v>
          </cell>
          <cell r="E3174" t="str">
            <v>Molidae</v>
          </cell>
          <cell r="F3174">
            <v>2825.548828125</v>
          </cell>
          <cell r="K3174" t="str">
            <v>shelf small invertebrate feeder</v>
          </cell>
          <cell r="L3174" t="str">
            <v>shelf small invertebrate feeder</v>
          </cell>
          <cell r="M3174" t="str">
            <v xml:space="preserve">shelf invertebrate feeder small </v>
          </cell>
          <cell r="N3174" t="str">
            <v>Demersal invertebrate feeder small (&lt;30cm)</v>
          </cell>
          <cell r="O3174" t="str">
            <v>Shelf demersal invertivore small</v>
          </cell>
          <cell r="P3174" t="str">
            <v>FDS</v>
          </cell>
        </row>
        <row r="3175">
          <cell r="C3175" t="str">
            <v>NSW ocean fish</v>
          </cell>
          <cell r="D3175" t="str">
            <v>Pisces</v>
          </cell>
          <cell r="K3175" t="str">
            <v>unidentified fish</v>
          </cell>
          <cell r="L3175" t="str">
            <v>unidentified fish</v>
          </cell>
          <cell r="M3175" t="str">
            <v>unidentified fish</v>
          </cell>
          <cell r="N3175" t="str">
            <v>unidentified fish</v>
          </cell>
          <cell r="O3175" t="str">
            <v>Shelf demersal invertivore small</v>
          </cell>
          <cell r="P3175" t="str">
            <v>FDS</v>
          </cell>
        </row>
        <row r="3176">
          <cell r="C3176" t="str">
            <v>shark</v>
          </cell>
          <cell r="D3176" t="str">
            <v>Pisces</v>
          </cell>
          <cell r="E3176" t="str">
            <v>Chondrichthyes</v>
          </cell>
          <cell r="G3176" t="str">
            <v>PiscesChondrichthyes</v>
          </cell>
          <cell r="K3176" t="str">
            <v>demersal shark</v>
          </cell>
          <cell r="L3176" t="str">
            <v>demersal shark</v>
          </cell>
          <cell r="M3176" t="str">
            <v xml:space="preserve">coastal piscivorous shark </v>
          </cell>
          <cell r="N3176" t="str">
            <v>unidentified fish</v>
          </cell>
          <cell r="O3176" t="str">
            <v>Shelf demersal piscivorous shark</v>
          </cell>
          <cell r="P3176" t="str">
            <v>SHD</v>
          </cell>
        </row>
        <row r="3177">
          <cell r="C3177" t="str">
            <v>Bothidae, Psettodidae &amp; Pleuronectidae</v>
          </cell>
          <cell r="D3177" t="str">
            <v>Pisces</v>
          </cell>
          <cell r="E3177" t="str">
            <v>Bothidae, Psettodidae &amp; Pleuronectidae</v>
          </cell>
          <cell r="G3177" t="str">
            <v>PiscesBothidae, Psettodidae &amp; Pleuronectidae</v>
          </cell>
          <cell r="K3177" t="str">
            <v>shelf small invertebrate feeder</v>
          </cell>
          <cell r="L3177" t="str">
            <v>shelf small invertebrate feeder</v>
          </cell>
          <cell r="M3177" t="str">
            <v xml:space="preserve">shelf invertebrate feeder small </v>
          </cell>
          <cell r="N3177" t="str">
            <v>Demersal invertebrate feeder small (&lt;30cm)</v>
          </cell>
          <cell r="O3177" t="str">
            <v>Shelf demersal piscivorous shark</v>
          </cell>
          <cell r="P3177" t="str">
            <v>SHD</v>
          </cell>
        </row>
        <row r="3178">
          <cell r="C3178" t="str">
            <v>Cynoglossidae, Soleidae</v>
          </cell>
          <cell r="D3178" t="str">
            <v>Pisces</v>
          </cell>
          <cell r="E3178" t="str">
            <v>Cynoglossidae, Soleidae</v>
          </cell>
          <cell r="F3178">
            <v>2825.548828125</v>
          </cell>
          <cell r="G3178" t="str">
            <v>PiscesCynoglossidae, Soleidae</v>
          </cell>
          <cell r="K3178" t="str">
            <v>shelf small invertebrate feeder</v>
          </cell>
          <cell r="L3178" t="str">
            <v>shelf small invertebrate feeder</v>
          </cell>
          <cell r="M3178" t="str">
            <v xml:space="preserve">shelf invertebrate feeder small </v>
          </cell>
          <cell r="N3178" t="str">
            <v>Demersal invertebrate feeder small (&lt;30cm)</v>
          </cell>
          <cell r="O3178" t="str">
            <v>Shelf demersal invertivore small</v>
          </cell>
          <cell r="P3178" t="str">
            <v>FDS</v>
          </cell>
        </row>
        <row r="3179">
          <cell r="C3179" t="str">
            <v>Skates &amp; rays, unspecified</v>
          </cell>
          <cell r="D3179" t="str">
            <v>Pisces</v>
          </cell>
          <cell r="E3179" t="str">
            <v>Chondrichthyes</v>
          </cell>
          <cell r="F3179">
            <v>2825.548828125</v>
          </cell>
          <cell r="G3179" t="str">
            <v>PiscesChondrichthyes</v>
          </cell>
          <cell r="K3179" t="str">
            <v>rays</v>
          </cell>
          <cell r="L3179" t="str">
            <v>rays</v>
          </cell>
          <cell r="M3179" t="str">
            <v>skates &amp; rays</v>
          </cell>
          <cell r="N3179" t="str">
            <v>skates &amp; rays</v>
          </cell>
          <cell r="O3179" t="str">
            <v>Shelf demersal invertivore small</v>
          </cell>
          <cell r="P3179" t="str">
            <v>FDS</v>
          </cell>
        </row>
        <row r="3180">
          <cell r="C3180" t="str">
            <v>Unidentified chondrichtyes</v>
          </cell>
          <cell r="D3180" t="str">
            <v>Pisces</v>
          </cell>
          <cell r="E3180" t="str">
            <v>Chondrichthyes</v>
          </cell>
          <cell r="F3180">
            <v>2825.548828125</v>
          </cell>
          <cell r="G3180" t="str">
            <v>PiscesChondrichthyes</v>
          </cell>
          <cell r="K3180" t="str">
            <v>demersal shark</v>
          </cell>
          <cell r="L3180" t="str">
            <v>demersal shark</v>
          </cell>
          <cell r="M3180" t="str">
            <v xml:space="preserve">coastal piscivorous shark </v>
          </cell>
          <cell r="N3180" t="str">
            <v>Demersal piscivorous shark</v>
          </cell>
          <cell r="O3180" t="str">
            <v>Shelf demersal piscivorous shark</v>
          </cell>
          <cell r="P3180" t="str">
            <v>SHD</v>
          </cell>
        </row>
        <row r="3181">
          <cell r="C3181" t="str">
            <v>Order Aulopiformes - undifferentiated</v>
          </cell>
          <cell r="D3181" t="str">
            <v>Pisces</v>
          </cell>
          <cell r="E3181" t="str">
            <v>Actinopterygii</v>
          </cell>
          <cell r="F3181" t="str">
            <v>Aulopiformes</v>
          </cell>
          <cell r="G3181" t="str">
            <v>PiscesActinopterygiiAulopiformes</v>
          </cell>
          <cell r="K3181" t="str">
            <v>demersal shark</v>
          </cell>
          <cell r="L3181" t="str">
            <v>demersal shark</v>
          </cell>
          <cell r="M3181" t="str">
            <v xml:space="preserve">coastal piscivorous shark </v>
          </cell>
          <cell r="N3181" t="str">
            <v>Demersal piscivorous shark</v>
          </cell>
          <cell r="O3181" t="str">
            <v>Shelf demersal invertivore small</v>
          </cell>
          <cell r="P3181" t="str">
            <v>FDS</v>
          </cell>
        </row>
        <row r="3182">
          <cell r="C3182" t="str">
            <v>Order Lampridiformes - undifferentiated</v>
          </cell>
          <cell r="D3182" t="str">
            <v>Pisces</v>
          </cell>
          <cell r="E3182" t="str">
            <v>Petromyzondtida</v>
          </cell>
          <cell r="F3182" t="str">
            <v>Lampridiformes</v>
          </cell>
          <cell r="G3182" t="str">
            <v>PiscesPetromyzondtidaLampridiformes</v>
          </cell>
          <cell r="O3182" t="str">
            <v>Shelf demersal invertivore large</v>
          </cell>
          <cell r="P3182" t="str">
            <v>FDS</v>
          </cell>
        </row>
        <row r="3183">
          <cell r="C3183" t="str">
            <v>Order Pleuronectiformes - undifferentiated</v>
          </cell>
          <cell r="D3183" t="str">
            <v>Pisces</v>
          </cell>
          <cell r="E3183" t="str">
            <v>Actinopterygii</v>
          </cell>
          <cell r="F3183" t="str">
            <v>Pleuronectiformes</v>
          </cell>
          <cell r="G3183" t="str">
            <v>PiscesActinopterygiiPleuronectiformes</v>
          </cell>
          <cell r="O3183" t="str">
            <v>Deep demersal invertivore small</v>
          </cell>
          <cell r="P3183" t="str">
            <v>FDD</v>
          </cell>
        </row>
        <row r="3184">
          <cell r="C3184" t="str">
            <v>Order Scorpaeniformes - undifferentiated</v>
          </cell>
          <cell r="D3184" t="str">
            <v>Pisces</v>
          </cell>
          <cell r="E3184" t="str">
            <v>Actinopterygii</v>
          </cell>
          <cell r="F3184" t="str">
            <v>Scorpaeniformes</v>
          </cell>
          <cell r="G3184" t="str">
            <v>PiscesActinopterygiiScorpaeniformes</v>
          </cell>
          <cell r="O3184" t="str">
            <v>Shelf demersal invertivore small</v>
          </cell>
          <cell r="P3184" t="str">
            <v>FDS</v>
          </cell>
        </row>
        <row r="3185">
          <cell r="C3185" t="str">
            <v>Class Actinopterygii - undifferentiated</v>
          </cell>
          <cell r="D3185" t="str">
            <v>Pisces</v>
          </cell>
          <cell r="E3185" t="str">
            <v>Actinopterygii</v>
          </cell>
          <cell r="F3185" t="str">
            <v>Scorpaeniformes</v>
          </cell>
          <cell r="G3185" t="str">
            <v>PiscesActinopterygii</v>
          </cell>
          <cell r="O3185" t="str">
            <v>Shelf demersal invertivore small</v>
          </cell>
          <cell r="P3185" t="str">
            <v>FDS</v>
          </cell>
        </row>
        <row r="3186">
          <cell r="C3186" t="str">
            <v>Gadiformes larave</v>
          </cell>
          <cell r="D3186" t="str">
            <v>Pisces</v>
          </cell>
          <cell r="E3186" t="str">
            <v>Actinopterygii</v>
          </cell>
          <cell r="F3186" t="str">
            <v>Gadiformes</v>
          </cell>
          <cell r="G3186" t="str">
            <v>PiscesActinopterygii</v>
          </cell>
          <cell r="O3186" t="str">
            <v>Large zooplankton (carnivorous)</v>
          </cell>
          <cell r="P3186" t="str">
            <v>ZL</v>
          </cell>
        </row>
        <row r="3187">
          <cell r="C3187" t="str">
            <v>fish</v>
          </cell>
          <cell r="D3187" t="str">
            <v>Pisces</v>
          </cell>
          <cell r="F3187" t="str">
            <v>Gadiformes</v>
          </cell>
          <cell r="G3187" t="str">
            <v>Pisces</v>
          </cell>
          <cell r="H3187" t="str">
            <v>unknown fish</v>
          </cell>
          <cell r="I3187" t="str">
            <v>unknown fish</v>
          </cell>
          <cell r="J3187" t="str">
            <v>unknown fish</v>
          </cell>
          <cell r="K3187" t="str">
            <v>unidentified fish</v>
          </cell>
          <cell r="L3187" t="str">
            <v>unidentified fish</v>
          </cell>
          <cell r="M3187" t="str">
            <v>unidentified fish</v>
          </cell>
          <cell r="N3187" t="str">
            <v xml:space="preserve"> </v>
          </cell>
          <cell r="O3187" t="str">
            <v>Large zooplankton (carnivorous)</v>
          </cell>
          <cell r="P3187" t="str">
            <v>ZL</v>
          </cell>
        </row>
        <row r="3188">
          <cell r="C3188" t="str">
            <v>Fish 1</v>
          </cell>
          <cell r="D3188" t="str">
            <v>Pisces</v>
          </cell>
          <cell r="E3188">
            <v>2825.548828125</v>
          </cell>
          <cell r="F3188">
            <v>2825.548828125</v>
          </cell>
          <cell r="G3188" t="str">
            <v>Pisces</v>
          </cell>
          <cell r="H3188" t="str">
            <v>unknown fish</v>
          </cell>
          <cell r="I3188" t="str">
            <v>unknown fish</v>
          </cell>
          <cell r="J3188" t="str">
            <v>unknown fish</v>
          </cell>
          <cell r="K3188" t="str">
            <v>unidentified fish</v>
          </cell>
          <cell r="L3188" t="str">
            <v>unidentified fish</v>
          </cell>
          <cell r="M3188" t="str">
            <v>unidentified fish</v>
          </cell>
          <cell r="N3188" t="str">
            <v xml:space="preserve"> </v>
          </cell>
          <cell r="O3188" t="str">
            <v>Unidentified fish</v>
          </cell>
          <cell r="P3188" t="str">
            <v>FD</v>
          </cell>
        </row>
        <row r="3189">
          <cell r="C3189" t="str">
            <v>Fish 10</v>
          </cell>
          <cell r="D3189" t="str">
            <v>Pisces</v>
          </cell>
          <cell r="E3189">
            <v>2825.548828125</v>
          </cell>
          <cell r="F3189">
            <v>2825.548828125</v>
          </cell>
          <cell r="G3189" t="str">
            <v>Pisces</v>
          </cell>
          <cell r="H3189" t="str">
            <v>unknown fish</v>
          </cell>
          <cell r="I3189" t="str">
            <v>unknown fish</v>
          </cell>
          <cell r="J3189" t="str">
            <v>unknown fish</v>
          </cell>
          <cell r="K3189" t="str">
            <v>unidentified fish</v>
          </cell>
          <cell r="L3189" t="str">
            <v>unidentified fish</v>
          </cell>
          <cell r="M3189" t="str">
            <v>unidentified fish</v>
          </cell>
          <cell r="N3189" t="str">
            <v xml:space="preserve"> </v>
          </cell>
          <cell r="O3189" t="str">
            <v>Unidentified fish</v>
          </cell>
          <cell r="P3189" t="str">
            <v>FD</v>
          </cell>
        </row>
        <row r="3190">
          <cell r="C3190" t="str">
            <v>Fish 11</v>
          </cell>
          <cell r="D3190" t="str">
            <v>Pisces</v>
          </cell>
          <cell r="E3190">
            <v>2825.548828125</v>
          </cell>
          <cell r="F3190">
            <v>2825.548828125</v>
          </cell>
          <cell r="G3190" t="str">
            <v>Pisces</v>
          </cell>
          <cell r="H3190" t="str">
            <v>unknown fish</v>
          </cell>
          <cell r="I3190" t="str">
            <v>unknown fish</v>
          </cell>
          <cell r="J3190" t="str">
            <v>unknown fish</v>
          </cell>
          <cell r="K3190" t="str">
            <v>unidentified fish</v>
          </cell>
          <cell r="L3190" t="str">
            <v>unidentified fish</v>
          </cell>
          <cell r="M3190" t="str">
            <v>unidentified fish</v>
          </cell>
          <cell r="N3190" t="str">
            <v xml:space="preserve"> </v>
          </cell>
          <cell r="O3190" t="str">
            <v>Unidentified fish</v>
          </cell>
          <cell r="P3190" t="str">
            <v>FD</v>
          </cell>
        </row>
        <row r="3191">
          <cell r="C3191" t="str">
            <v>Fish 14</v>
          </cell>
          <cell r="D3191" t="str">
            <v>Pisces</v>
          </cell>
          <cell r="E3191">
            <v>2825.548828125</v>
          </cell>
          <cell r="F3191">
            <v>2825.548828125</v>
          </cell>
          <cell r="G3191" t="str">
            <v>Pisces</v>
          </cell>
          <cell r="H3191" t="str">
            <v>unknown fish</v>
          </cell>
          <cell r="I3191" t="str">
            <v>unknown fish</v>
          </cell>
          <cell r="J3191" t="str">
            <v>unknown fish</v>
          </cell>
          <cell r="K3191" t="str">
            <v>unidentified fish</v>
          </cell>
          <cell r="L3191" t="str">
            <v>unidentified fish</v>
          </cell>
          <cell r="M3191" t="str">
            <v>unidentified fish</v>
          </cell>
          <cell r="N3191" t="str">
            <v xml:space="preserve"> </v>
          </cell>
          <cell r="O3191" t="str">
            <v>Unidentified fish</v>
          </cell>
          <cell r="P3191" t="str">
            <v>FD</v>
          </cell>
        </row>
        <row r="3192">
          <cell r="C3192" t="str">
            <v>Fish 15</v>
          </cell>
          <cell r="D3192" t="str">
            <v>Pisces</v>
          </cell>
          <cell r="E3192">
            <v>2825.548828125</v>
          </cell>
          <cell r="F3192">
            <v>2825.548828125</v>
          </cell>
          <cell r="G3192" t="str">
            <v>Pisces</v>
          </cell>
          <cell r="H3192" t="str">
            <v>unknown fish</v>
          </cell>
          <cell r="I3192" t="str">
            <v>unknown fish</v>
          </cell>
          <cell r="J3192" t="str">
            <v>unknown fish</v>
          </cell>
          <cell r="K3192" t="str">
            <v>unidentified fish</v>
          </cell>
          <cell r="L3192" t="str">
            <v>unidentified fish</v>
          </cell>
          <cell r="M3192" t="str">
            <v>unidentified fish</v>
          </cell>
          <cell r="N3192" t="str">
            <v xml:space="preserve"> </v>
          </cell>
          <cell r="O3192" t="str">
            <v>Unidentified fish</v>
          </cell>
          <cell r="P3192" t="str">
            <v>FD</v>
          </cell>
        </row>
        <row r="3193">
          <cell r="C3193" t="str">
            <v>Fish 16</v>
          </cell>
          <cell r="D3193" t="str">
            <v>Pisces</v>
          </cell>
          <cell r="E3193">
            <v>2825.548828125</v>
          </cell>
          <cell r="F3193">
            <v>2825.548828125</v>
          </cell>
          <cell r="G3193" t="str">
            <v>Pisces</v>
          </cell>
          <cell r="H3193" t="str">
            <v>unknown fish</v>
          </cell>
          <cell r="I3193" t="str">
            <v>unknown fish</v>
          </cell>
          <cell r="J3193" t="str">
            <v>unknown fish</v>
          </cell>
          <cell r="K3193" t="str">
            <v>unidentified fish</v>
          </cell>
          <cell r="L3193" t="str">
            <v>unidentified fish</v>
          </cell>
          <cell r="M3193" t="str">
            <v>unidentified fish</v>
          </cell>
          <cell r="N3193" t="str">
            <v xml:space="preserve"> </v>
          </cell>
          <cell r="O3193" t="str">
            <v>Unidentified fish</v>
          </cell>
          <cell r="P3193" t="str">
            <v>FD</v>
          </cell>
        </row>
        <row r="3194">
          <cell r="C3194" t="str">
            <v>Fish 17</v>
          </cell>
          <cell r="D3194" t="str">
            <v>Pisces</v>
          </cell>
          <cell r="E3194">
            <v>2825.548828125</v>
          </cell>
          <cell r="F3194">
            <v>2825.548828125</v>
          </cell>
          <cell r="G3194" t="str">
            <v>Pisces</v>
          </cell>
          <cell r="H3194" t="str">
            <v>unknown fish</v>
          </cell>
          <cell r="I3194" t="str">
            <v>unknown fish</v>
          </cell>
          <cell r="J3194" t="str">
            <v>unknown fish</v>
          </cell>
          <cell r="K3194" t="str">
            <v>unidentified fish</v>
          </cell>
          <cell r="L3194" t="str">
            <v>unidentified fish</v>
          </cell>
          <cell r="M3194" t="str">
            <v>unidentified fish</v>
          </cell>
          <cell r="N3194" t="str">
            <v xml:space="preserve"> </v>
          </cell>
          <cell r="O3194" t="str">
            <v>Unidentified fish</v>
          </cell>
          <cell r="P3194" t="str">
            <v>FD</v>
          </cell>
        </row>
        <row r="3195">
          <cell r="C3195" t="str">
            <v>Fish 18</v>
          </cell>
          <cell r="D3195" t="str">
            <v>Pisces</v>
          </cell>
          <cell r="E3195">
            <v>2825.548828125</v>
          </cell>
          <cell r="F3195">
            <v>2825.548828125</v>
          </cell>
          <cell r="G3195" t="str">
            <v>Pisces</v>
          </cell>
          <cell r="H3195" t="str">
            <v>unknown fish</v>
          </cell>
          <cell r="I3195" t="str">
            <v>unknown fish</v>
          </cell>
          <cell r="J3195" t="str">
            <v>unknown fish</v>
          </cell>
          <cell r="K3195" t="str">
            <v>unidentified fish</v>
          </cell>
          <cell r="L3195" t="str">
            <v>unidentified fish</v>
          </cell>
          <cell r="M3195" t="str">
            <v>unidentified fish</v>
          </cell>
          <cell r="N3195" t="str">
            <v xml:space="preserve"> </v>
          </cell>
          <cell r="O3195" t="str">
            <v>Unidentified fish</v>
          </cell>
          <cell r="P3195" t="str">
            <v>FD</v>
          </cell>
        </row>
        <row r="3196">
          <cell r="C3196" t="str">
            <v>Fish 19</v>
          </cell>
          <cell r="D3196" t="str">
            <v>Pisces</v>
          </cell>
          <cell r="E3196">
            <v>2825.548828125</v>
          </cell>
          <cell r="F3196">
            <v>2825.548828125</v>
          </cell>
          <cell r="G3196" t="str">
            <v>Pisces</v>
          </cell>
          <cell r="H3196" t="str">
            <v>unknown fish</v>
          </cell>
          <cell r="I3196" t="str">
            <v>unknown fish</v>
          </cell>
          <cell r="J3196" t="str">
            <v>unknown fish</v>
          </cell>
          <cell r="K3196" t="str">
            <v>unidentified fish</v>
          </cell>
          <cell r="L3196" t="str">
            <v>unidentified fish</v>
          </cell>
          <cell r="M3196" t="str">
            <v>unidentified fish</v>
          </cell>
          <cell r="N3196" t="str">
            <v xml:space="preserve"> </v>
          </cell>
          <cell r="O3196" t="str">
            <v>Unidentified fish</v>
          </cell>
          <cell r="P3196" t="str">
            <v>FD</v>
          </cell>
        </row>
        <row r="3197">
          <cell r="C3197" t="str">
            <v>Fish 20</v>
          </cell>
          <cell r="D3197" t="str">
            <v>Pisces</v>
          </cell>
          <cell r="E3197">
            <v>2825.548828125</v>
          </cell>
          <cell r="F3197">
            <v>2825.548828125</v>
          </cell>
          <cell r="G3197" t="str">
            <v>Pisces</v>
          </cell>
          <cell r="H3197" t="str">
            <v>unknown fish</v>
          </cell>
          <cell r="I3197" t="str">
            <v>unknown fish</v>
          </cell>
          <cell r="J3197" t="str">
            <v>unknown fish</v>
          </cell>
          <cell r="K3197" t="str">
            <v>unidentified fish</v>
          </cell>
          <cell r="L3197" t="str">
            <v>unidentified fish</v>
          </cell>
          <cell r="M3197" t="str">
            <v>unidentified fish</v>
          </cell>
          <cell r="N3197" t="str">
            <v xml:space="preserve"> </v>
          </cell>
          <cell r="O3197" t="str">
            <v>Unidentified fish</v>
          </cell>
          <cell r="P3197" t="str">
            <v>FD</v>
          </cell>
        </row>
        <row r="3198">
          <cell r="C3198" t="str">
            <v>Fish 21</v>
          </cell>
          <cell r="D3198" t="str">
            <v>Pisces</v>
          </cell>
          <cell r="E3198">
            <v>2825.548828125</v>
          </cell>
          <cell r="F3198">
            <v>2825.548828125</v>
          </cell>
          <cell r="G3198" t="str">
            <v>Pisces</v>
          </cell>
          <cell r="H3198" t="str">
            <v>unknown fish</v>
          </cell>
          <cell r="I3198" t="str">
            <v>unknown fish</v>
          </cell>
          <cell r="J3198" t="str">
            <v>unknown fish</v>
          </cell>
          <cell r="K3198" t="str">
            <v>unidentified fish</v>
          </cell>
          <cell r="L3198" t="str">
            <v>unidentified fish</v>
          </cell>
          <cell r="M3198" t="str">
            <v>unidentified fish</v>
          </cell>
          <cell r="N3198" t="str">
            <v xml:space="preserve"> </v>
          </cell>
          <cell r="O3198" t="str">
            <v>Unidentified fish</v>
          </cell>
          <cell r="P3198" t="str">
            <v>FD</v>
          </cell>
        </row>
        <row r="3199">
          <cell r="C3199" t="str">
            <v>Fish 22</v>
          </cell>
          <cell r="D3199" t="str">
            <v>Pisces</v>
          </cell>
          <cell r="E3199">
            <v>2825.548828125</v>
          </cell>
          <cell r="F3199">
            <v>2825.548828125</v>
          </cell>
          <cell r="G3199" t="str">
            <v>Pisces</v>
          </cell>
          <cell r="H3199" t="str">
            <v>unknown fish</v>
          </cell>
          <cell r="I3199" t="str">
            <v>unknown fish</v>
          </cell>
          <cell r="J3199" t="str">
            <v>unknown fish</v>
          </cell>
          <cell r="K3199" t="str">
            <v>unidentified fish</v>
          </cell>
          <cell r="L3199" t="str">
            <v>unidentified fish</v>
          </cell>
          <cell r="M3199" t="str">
            <v>unidentified fish</v>
          </cell>
          <cell r="N3199" t="str">
            <v xml:space="preserve"> </v>
          </cell>
          <cell r="O3199" t="str">
            <v>Unidentified fish</v>
          </cell>
          <cell r="P3199" t="str">
            <v>FD</v>
          </cell>
        </row>
        <row r="3200">
          <cell r="C3200" t="str">
            <v>Fish 23</v>
          </cell>
          <cell r="D3200" t="str">
            <v>Pisces</v>
          </cell>
          <cell r="E3200">
            <v>2825.548828125</v>
          </cell>
          <cell r="F3200">
            <v>2825.548828125</v>
          </cell>
          <cell r="G3200" t="str">
            <v>Pisces</v>
          </cell>
          <cell r="H3200" t="str">
            <v>unknown fish</v>
          </cell>
          <cell r="I3200" t="str">
            <v>unknown fish</v>
          </cell>
          <cell r="J3200" t="str">
            <v>unknown fish</v>
          </cell>
          <cell r="K3200" t="str">
            <v>unidentified fish</v>
          </cell>
          <cell r="L3200" t="str">
            <v>unidentified fish</v>
          </cell>
          <cell r="M3200" t="str">
            <v>unidentified fish</v>
          </cell>
          <cell r="N3200" t="str">
            <v xml:space="preserve"> </v>
          </cell>
          <cell r="O3200" t="str">
            <v>Unidentified fish</v>
          </cell>
          <cell r="P3200" t="str">
            <v>FD</v>
          </cell>
        </row>
        <row r="3201">
          <cell r="C3201" t="str">
            <v>Fish 25</v>
          </cell>
          <cell r="D3201" t="str">
            <v>Pisces</v>
          </cell>
          <cell r="E3201">
            <v>2825.548828125</v>
          </cell>
          <cell r="F3201">
            <v>2825.548828125</v>
          </cell>
          <cell r="G3201" t="str">
            <v>Pisces</v>
          </cell>
          <cell r="H3201" t="str">
            <v>unknown fish</v>
          </cell>
          <cell r="I3201" t="str">
            <v>unknown fish</v>
          </cell>
          <cell r="J3201" t="str">
            <v>unknown fish</v>
          </cell>
          <cell r="K3201" t="str">
            <v>unidentified fish</v>
          </cell>
          <cell r="L3201" t="str">
            <v>unidentified fish</v>
          </cell>
          <cell r="M3201" t="str">
            <v>unidentified fish</v>
          </cell>
          <cell r="N3201" t="str">
            <v xml:space="preserve"> </v>
          </cell>
          <cell r="O3201" t="str">
            <v>Unidentified fish</v>
          </cell>
          <cell r="P3201" t="str">
            <v>FD</v>
          </cell>
        </row>
        <row r="3202">
          <cell r="C3202" t="str">
            <v>Fish 26</v>
          </cell>
          <cell r="D3202" t="str">
            <v>Pisces</v>
          </cell>
          <cell r="E3202">
            <v>2825.548828125</v>
          </cell>
          <cell r="F3202">
            <v>2825.548828125</v>
          </cell>
          <cell r="G3202" t="str">
            <v>Pisces</v>
          </cell>
          <cell r="H3202" t="str">
            <v>unknown fish</v>
          </cell>
          <cell r="I3202" t="str">
            <v>unknown fish</v>
          </cell>
          <cell r="J3202" t="str">
            <v>unknown fish</v>
          </cell>
          <cell r="K3202" t="str">
            <v>unidentified fish</v>
          </cell>
          <cell r="L3202" t="str">
            <v>unidentified fish</v>
          </cell>
          <cell r="M3202" t="str">
            <v>unidentified fish</v>
          </cell>
          <cell r="N3202" t="str">
            <v xml:space="preserve"> </v>
          </cell>
          <cell r="O3202" t="str">
            <v>Unidentified fish</v>
          </cell>
          <cell r="P3202" t="str">
            <v>FD</v>
          </cell>
        </row>
        <row r="3203">
          <cell r="C3203" t="str">
            <v>Fish 27</v>
          </cell>
          <cell r="D3203" t="str">
            <v>Pisces</v>
          </cell>
          <cell r="E3203">
            <v>2825.548828125</v>
          </cell>
          <cell r="F3203">
            <v>2825.548828125</v>
          </cell>
          <cell r="G3203" t="str">
            <v>Pisces</v>
          </cell>
          <cell r="H3203" t="str">
            <v>unknown fish</v>
          </cell>
          <cell r="I3203" t="str">
            <v>unknown fish</v>
          </cell>
          <cell r="J3203" t="str">
            <v>unknown fish</v>
          </cell>
          <cell r="K3203" t="str">
            <v>unidentified fish</v>
          </cell>
          <cell r="L3203" t="str">
            <v>unidentified fish</v>
          </cell>
          <cell r="M3203" t="str">
            <v>unidentified fish</v>
          </cell>
          <cell r="N3203" t="str">
            <v xml:space="preserve"> </v>
          </cell>
          <cell r="O3203" t="str">
            <v>Unidentified fish</v>
          </cell>
          <cell r="P3203" t="str">
            <v>FD</v>
          </cell>
        </row>
        <row r="3204">
          <cell r="C3204" t="str">
            <v>Fish 29</v>
          </cell>
          <cell r="D3204" t="str">
            <v>Pisces</v>
          </cell>
          <cell r="E3204">
            <v>2825.548828125</v>
          </cell>
          <cell r="F3204">
            <v>2825.548828125</v>
          </cell>
          <cell r="G3204" t="str">
            <v>Pisces</v>
          </cell>
          <cell r="H3204" t="str">
            <v>unknown fish</v>
          </cell>
          <cell r="I3204" t="str">
            <v>unknown fish</v>
          </cell>
          <cell r="J3204" t="str">
            <v>unknown fish</v>
          </cell>
          <cell r="K3204" t="str">
            <v>unidentified fish</v>
          </cell>
          <cell r="L3204" t="str">
            <v>unidentified fish</v>
          </cell>
          <cell r="M3204" t="str">
            <v>unidentified fish</v>
          </cell>
          <cell r="N3204" t="str">
            <v xml:space="preserve"> </v>
          </cell>
          <cell r="O3204" t="str">
            <v>Unidentified fish</v>
          </cell>
          <cell r="P3204" t="str">
            <v>FD</v>
          </cell>
        </row>
        <row r="3205">
          <cell r="C3205" t="str">
            <v>Fish 3</v>
          </cell>
          <cell r="D3205" t="str">
            <v>Pisces</v>
          </cell>
          <cell r="E3205">
            <v>2825.548828125</v>
          </cell>
          <cell r="F3205">
            <v>2825.548828125</v>
          </cell>
          <cell r="G3205" t="str">
            <v>Pisces</v>
          </cell>
          <cell r="H3205" t="str">
            <v>unknown fish</v>
          </cell>
          <cell r="I3205" t="str">
            <v>unknown fish</v>
          </cell>
          <cell r="J3205" t="str">
            <v>unknown fish</v>
          </cell>
          <cell r="K3205" t="str">
            <v>unidentified fish</v>
          </cell>
          <cell r="L3205" t="str">
            <v>unidentified fish</v>
          </cell>
          <cell r="M3205" t="str">
            <v>unidentified fish</v>
          </cell>
          <cell r="N3205" t="str">
            <v xml:space="preserve"> </v>
          </cell>
          <cell r="O3205" t="str">
            <v>Unidentified fish</v>
          </cell>
          <cell r="P3205" t="str">
            <v>FD</v>
          </cell>
        </row>
        <row r="3206">
          <cell r="C3206" t="str">
            <v>Fish 4</v>
          </cell>
          <cell r="D3206" t="str">
            <v>Pisces</v>
          </cell>
          <cell r="E3206">
            <v>2825.548828125</v>
          </cell>
          <cell r="F3206">
            <v>2825.548828125</v>
          </cell>
          <cell r="G3206" t="str">
            <v>Pisces</v>
          </cell>
          <cell r="H3206" t="str">
            <v>unknown fish</v>
          </cell>
          <cell r="I3206" t="str">
            <v>unknown fish</v>
          </cell>
          <cell r="J3206" t="str">
            <v>unknown fish</v>
          </cell>
          <cell r="K3206" t="str">
            <v>unidentified fish</v>
          </cell>
          <cell r="L3206" t="str">
            <v>unidentified fish</v>
          </cell>
          <cell r="M3206" t="str">
            <v>unidentified fish</v>
          </cell>
          <cell r="N3206" t="str">
            <v xml:space="preserve"> </v>
          </cell>
          <cell r="O3206" t="str">
            <v>Unidentified fish</v>
          </cell>
          <cell r="P3206" t="str">
            <v>FD</v>
          </cell>
        </row>
        <row r="3207">
          <cell r="C3207" t="str">
            <v>Fish 5</v>
          </cell>
          <cell r="D3207" t="str">
            <v>Pisces</v>
          </cell>
          <cell r="E3207">
            <v>2825.548828125</v>
          </cell>
          <cell r="F3207">
            <v>2825.548828125</v>
          </cell>
          <cell r="G3207" t="str">
            <v>Pisces</v>
          </cell>
          <cell r="H3207" t="str">
            <v>unknown fish</v>
          </cell>
          <cell r="I3207" t="str">
            <v>unknown fish</v>
          </cell>
          <cell r="J3207" t="str">
            <v>unknown fish</v>
          </cell>
          <cell r="K3207" t="str">
            <v>unidentified fish</v>
          </cell>
          <cell r="L3207" t="str">
            <v>unidentified fish</v>
          </cell>
          <cell r="M3207" t="str">
            <v>unidentified fish</v>
          </cell>
          <cell r="N3207" t="str">
            <v xml:space="preserve"> </v>
          </cell>
          <cell r="O3207" t="str">
            <v>Unidentified fish</v>
          </cell>
          <cell r="P3207" t="str">
            <v>FD</v>
          </cell>
        </row>
        <row r="3208">
          <cell r="C3208" t="str">
            <v>Fish 6</v>
          </cell>
          <cell r="D3208" t="str">
            <v>Pisces</v>
          </cell>
          <cell r="E3208">
            <v>2825.548828125</v>
          </cell>
          <cell r="F3208">
            <v>2825.548828125</v>
          </cell>
          <cell r="G3208" t="str">
            <v>Pisces</v>
          </cell>
          <cell r="H3208" t="str">
            <v>unknown fish</v>
          </cell>
          <cell r="I3208" t="str">
            <v>unknown fish</v>
          </cell>
          <cell r="J3208" t="str">
            <v>unknown fish</v>
          </cell>
          <cell r="K3208" t="str">
            <v>unidentified fish</v>
          </cell>
          <cell r="L3208" t="str">
            <v>unidentified fish</v>
          </cell>
          <cell r="M3208" t="str">
            <v>unidentified fish</v>
          </cell>
          <cell r="N3208" t="str">
            <v xml:space="preserve"> </v>
          </cell>
          <cell r="O3208" t="str">
            <v>Unidentified fish</v>
          </cell>
          <cell r="P3208" t="str">
            <v>FD</v>
          </cell>
        </row>
        <row r="3209">
          <cell r="C3209" t="str">
            <v>Fish 7</v>
          </cell>
          <cell r="D3209" t="str">
            <v>Pisces</v>
          </cell>
          <cell r="E3209">
            <v>2825.548828125</v>
          </cell>
          <cell r="F3209">
            <v>2825.548828125</v>
          </cell>
          <cell r="G3209" t="str">
            <v>Pisces</v>
          </cell>
          <cell r="H3209" t="str">
            <v>unknown fish</v>
          </cell>
          <cell r="I3209" t="str">
            <v>unknown fish</v>
          </cell>
          <cell r="J3209" t="str">
            <v>unknown fish</v>
          </cell>
          <cell r="K3209" t="str">
            <v>unidentified fish</v>
          </cell>
          <cell r="L3209" t="str">
            <v>unidentified fish</v>
          </cell>
          <cell r="M3209" t="str">
            <v>unidentified fish</v>
          </cell>
          <cell r="N3209" t="str">
            <v xml:space="preserve"> </v>
          </cell>
          <cell r="O3209" t="str">
            <v>Unidentified fish</v>
          </cell>
          <cell r="P3209" t="str">
            <v>FD</v>
          </cell>
        </row>
        <row r="3210">
          <cell r="C3210" t="str">
            <v>fish remains</v>
          </cell>
          <cell r="D3210" t="str">
            <v>Pisces</v>
          </cell>
          <cell r="E3210">
            <v>2825.548828125</v>
          </cell>
          <cell r="F3210">
            <v>2825.548828125</v>
          </cell>
          <cell r="G3210" t="str">
            <v>Pisces</v>
          </cell>
          <cell r="H3210" t="str">
            <v>unknown fish</v>
          </cell>
          <cell r="I3210" t="str">
            <v>unknown fish</v>
          </cell>
          <cell r="J3210" t="str">
            <v>unknown fish</v>
          </cell>
          <cell r="K3210" t="str">
            <v>unidentified fish</v>
          </cell>
          <cell r="L3210" t="str">
            <v>unidentified fish</v>
          </cell>
          <cell r="M3210" t="str">
            <v>unidentified fish</v>
          </cell>
          <cell r="N3210" t="str">
            <v xml:space="preserve"> </v>
          </cell>
          <cell r="O3210" t="str">
            <v>Unidentified fish</v>
          </cell>
          <cell r="P3210" t="str">
            <v>FD</v>
          </cell>
        </row>
        <row r="3211">
          <cell r="C3211" t="str">
            <v>mixed fishes</v>
          </cell>
          <cell r="D3211" t="str">
            <v>Pisces</v>
          </cell>
          <cell r="E3211">
            <v>2825.548828125</v>
          </cell>
          <cell r="F3211">
            <v>2825.548828125</v>
          </cell>
          <cell r="G3211" t="str">
            <v>Pisces</v>
          </cell>
          <cell r="H3211" t="str">
            <v>unknown fish</v>
          </cell>
          <cell r="I3211" t="str">
            <v>unknown fish</v>
          </cell>
          <cell r="J3211" t="str">
            <v>unknown fish</v>
          </cell>
          <cell r="K3211" t="str">
            <v>unidentified fish</v>
          </cell>
          <cell r="L3211" t="str">
            <v>unidentified fish</v>
          </cell>
          <cell r="M3211" t="str">
            <v>unidentified fish</v>
          </cell>
          <cell r="N3211" t="str">
            <v xml:space="preserve"> </v>
          </cell>
          <cell r="O3211" t="str">
            <v>Unidentified fish</v>
          </cell>
          <cell r="P3211" t="str">
            <v>FD</v>
          </cell>
        </row>
        <row r="3212">
          <cell r="C3212" t="str">
            <v>Unidentified fish</v>
          </cell>
          <cell r="D3212" t="str">
            <v>Pisces</v>
          </cell>
          <cell r="E3212">
            <v>2825.548828125</v>
          </cell>
          <cell r="G3212" t="str">
            <v>Pisces</v>
          </cell>
          <cell r="I3212" t="str">
            <v>unidentified fish</v>
          </cell>
          <cell r="K3212" t="str">
            <v>unidentified fish</v>
          </cell>
          <cell r="L3212" t="str">
            <v>unidentified fish</v>
          </cell>
          <cell r="M3212" t="str">
            <v>unidentified fish</v>
          </cell>
          <cell r="N3212" t="str">
            <v xml:space="preserve"> </v>
          </cell>
          <cell r="O3212" t="str">
            <v>Unidentified fish</v>
          </cell>
          <cell r="P3212" t="str">
            <v>FD</v>
          </cell>
        </row>
        <row r="3213">
          <cell r="C3213" t="str">
            <v>Not identified 2</v>
          </cell>
          <cell r="D3213" t="str">
            <v>Pisces</v>
          </cell>
          <cell r="E3213">
            <v>2825.548828125</v>
          </cell>
          <cell r="F3213">
            <v>2825.548828125</v>
          </cell>
          <cell r="G3213" t="str">
            <v>Pisces</v>
          </cell>
          <cell r="I3213" t="str">
            <v>unidentified fish</v>
          </cell>
          <cell r="K3213" t="str">
            <v>unidentified fish</v>
          </cell>
          <cell r="L3213" t="str">
            <v>unidentified fish</v>
          </cell>
          <cell r="M3213" t="str">
            <v>unidentified fish</v>
          </cell>
          <cell r="N3213" t="str">
            <v xml:space="preserve"> </v>
          </cell>
          <cell r="O3213" t="str">
            <v>Unidentified fish</v>
          </cell>
          <cell r="P3213" t="str">
            <v>FD</v>
          </cell>
        </row>
        <row r="3214">
          <cell r="C3214" t="str">
            <v>Not identified 1</v>
          </cell>
          <cell r="D3214" t="str">
            <v>Pisces</v>
          </cell>
          <cell r="E3214">
            <v>2825.548828125</v>
          </cell>
          <cell r="F3214">
            <v>2825.548828125</v>
          </cell>
          <cell r="G3214" t="str">
            <v>Pisces</v>
          </cell>
          <cell r="K3214" t="str">
            <v>unidentified fish</v>
          </cell>
          <cell r="L3214" t="str">
            <v>unidentified fish</v>
          </cell>
          <cell r="M3214" t="str">
            <v>unidentified fish</v>
          </cell>
          <cell r="N3214" t="str">
            <v xml:space="preserve"> </v>
          </cell>
          <cell r="O3214" t="str">
            <v>Unidentified fish</v>
          </cell>
          <cell r="P3214" t="str">
            <v>FD</v>
          </cell>
        </row>
        <row r="3215">
          <cell r="C3215" t="str">
            <v>Cetacea</v>
          </cell>
          <cell r="D3215" t="str">
            <v>Chordata</v>
          </cell>
          <cell r="E3215" t="str">
            <v>Mammalia</v>
          </cell>
          <cell r="F3215">
            <v>2825.548828125</v>
          </cell>
          <cell r="G3215" t="str">
            <v>ChordataMammalia</v>
          </cell>
          <cell r="H3215" t="str">
            <v>pelagic mammal</v>
          </cell>
          <cell r="I3215" t="str">
            <v>pelagic mammal</v>
          </cell>
          <cell r="J3215" t="str">
            <v>pelagic mammal</v>
          </cell>
          <cell r="K3215" t="str">
            <v>unidentified fish</v>
          </cell>
          <cell r="L3215" t="str">
            <v>unidentified fish</v>
          </cell>
          <cell r="M3215" t="str">
            <v>unidentified fish</v>
          </cell>
          <cell r="N3215" t="str">
            <v xml:space="preserve"> </v>
          </cell>
          <cell r="O3215" t="str">
            <v>Unidentified fish</v>
          </cell>
          <cell r="P3215" t="str">
            <v>FD</v>
          </cell>
        </row>
        <row r="3216">
          <cell r="C3216" t="str">
            <v>Arctocephalus forsteri</v>
          </cell>
          <cell r="D3216" t="str">
            <v>Chordata</v>
          </cell>
          <cell r="E3216" t="str">
            <v>Mammalia</v>
          </cell>
          <cell r="F3216">
            <v>2825.548828125</v>
          </cell>
          <cell r="G3216" t="str">
            <v>ChordataMammalia</v>
          </cell>
          <cell r="H3216" t="str">
            <v>pelagic mammal</v>
          </cell>
          <cell r="I3216" t="str">
            <v>pelagic mammal</v>
          </cell>
          <cell r="J3216" t="str">
            <v>pelagic mammal</v>
          </cell>
          <cell r="K3216" t="str">
            <v>whale</v>
          </cell>
          <cell r="L3216" t="str">
            <v>whale</v>
          </cell>
          <cell r="M3216" t="str">
            <v>whale</v>
          </cell>
          <cell r="N3216" t="str">
            <v xml:space="preserve"> </v>
          </cell>
          <cell r="O3216" t="str">
            <v>Longnosed fur seals</v>
          </cell>
          <cell r="P3216" t="str">
            <v>SFL</v>
          </cell>
        </row>
        <row r="3217">
          <cell r="C3217" t="str">
            <v>Arctocephalus pusillus doriferus</v>
          </cell>
          <cell r="D3217" t="str">
            <v>Chordata</v>
          </cell>
          <cell r="E3217" t="str">
            <v>Mammalia</v>
          </cell>
          <cell r="G3217" t="str">
            <v>ChordataMammalia</v>
          </cell>
          <cell r="K3217" t="str">
            <v>seal</v>
          </cell>
          <cell r="L3217" t="str">
            <v>seal</v>
          </cell>
          <cell r="M3217" t="str">
            <v>seal</v>
          </cell>
          <cell r="N3217" t="str">
            <v>Seal</v>
          </cell>
          <cell r="O3217" t="str">
            <v>Longnosed fur seals</v>
          </cell>
          <cell r="P3217" t="str">
            <v>SFL</v>
          </cell>
        </row>
        <row r="3218">
          <cell r="C3218" t="str">
            <v>Foraminifera</v>
          </cell>
          <cell r="D3218" t="str">
            <v>Sarcomastigophora/Sarcodina/Rhizopoda</v>
          </cell>
          <cell r="E3218" t="str">
            <v>Foraminiferida</v>
          </cell>
          <cell r="G3218" t="str">
            <v>Sarcomastigophora/Sarcodina/RhizopodaForaminiferida</v>
          </cell>
          <cell r="H3218" t="str">
            <v>benthic invertebrate</v>
          </cell>
          <cell r="I3218" t="str">
            <v>epibenthos</v>
          </cell>
          <cell r="J3218" t="str">
            <v>epibenthos</v>
          </cell>
          <cell r="K3218" t="str">
            <v>seal</v>
          </cell>
          <cell r="L3218" t="str">
            <v>seal</v>
          </cell>
          <cell r="M3218" t="str">
            <v>seal</v>
          </cell>
          <cell r="N3218" t="str">
            <v>Seal</v>
          </cell>
          <cell r="O3218" t="str">
            <v>Australian fur seals</v>
          </cell>
          <cell r="P3218" t="str">
            <v>SFA</v>
          </cell>
        </row>
        <row r="3219">
          <cell r="C3219" t="str">
            <v>Hymenostomata</v>
          </cell>
          <cell r="D3219" t="str">
            <v>Ciliophora</v>
          </cell>
          <cell r="E3219" t="str">
            <v>Oligohymenophora/Hymenostomatia</v>
          </cell>
          <cell r="F3219">
            <v>2825.548828125</v>
          </cell>
          <cell r="G3219" t="str">
            <v>CiliophoraOligohymenophora/Hymenostomatia</v>
          </cell>
          <cell r="H3219" t="str">
            <v>benthic invertebrate</v>
          </cell>
          <cell r="I3219" t="str">
            <v>epibenthos</v>
          </cell>
          <cell r="J3219" t="str">
            <v>epibenthos</v>
          </cell>
          <cell r="K3219" t="str">
            <v>macrobenthos</v>
          </cell>
          <cell r="L3219" t="str">
            <v>macrobenthos</v>
          </cell>
          <cell r="M3219" t="str">
            <v>macrobenthos</v>
          </cell>
          <cell r="N3219" t="str">
            <v xml:space="preserve"> </v>
          </cell>
          <cell r="O3219" t="str">
            <v>Meiobenthos</v>
          </cell>
          <cell r="P3219" t="str">
            <v>BO</v>
          </cell>
        </row>
        <row r="3220">
          <cell r="C3220" t="str">
            <v>Order Foraminiferida - undifferentiated</v>
          </cell>
          <cell r="D3220" t="str">
            <v>Foraminiferida</v>
          </cell>
          <cell r="E3220" t="str">
            <v xml:space="preserve">  --  </v>
          </cell>
          <cell r="F3220" t="str">
            <v xml:space="preserve">  --  </v>
          </cell>
          <cell r="G3220" t="str">
            <v>CiliophoraOligohymenophora/Hymenostomatia</v>
          </cell>
          <cell r="H3220" t="str">
            <v>benthic invertebrate</v>
          </cell>
          <cell r="I3220" t="str">
            <v>epibenthos</v>
          </cell>
          <cell r="J3220" t="str">
            <v>epibenthos</v>
          </cell>
          <cell r="K3220" t="str">
            <v>macrobenthos</v>
          </cell>
          <cell r="L3220" t="str">
            <v>macrobenthos</v>
          </cell>
          <cell r="M3220" t="str">
            <v>macrobenthos</v>
          </cell>
          <cell r="N3220" t="str">
            <v xml:space="preserve"> </v>
          </cell>
          <cell r="O3220" t="str">
            <v>Meiobenthos</v>
          </cell>
          <cell r="P3220" t="str">
            <v>BO</v>
          </cell>
        </row>
        <row r="3221">
          <cell r="C3221" t="str">
            <v>Bulimina marginata</v>
          </cell>
          <cell r="D3221" t="str">
            <v>Foraminiferida</v>
          </cell>
          <cell r="E3221" t="str">
            <v xml:space="preserve">  --  </v>
          </cell>
          <cell r="F3221" t="str">
            <v>Buliminidae</v>
          </cell>
          <cell r="J3221">
            <v>2825.548828125</v>
          </cell>
          <cell r="K3221">
            <v>2825.548828125</v>
          </cell>
          <cell r="L3221">
            <v>2825.548828125</v>
          </cell>
          <cell r="M3221">
            <v>2825.548828125</v>
          </cell>
          <cell r="O3221" t="str">
            <v>Meiobenthos</v>
          </cell>
          <cell r="P3221" t="str">
            <v>BO</v>
          </cell>
        </row>
        <row r="3222">
          <cell r="C3222" t="str">
            <v>Orbulina universa</v>
          </cell>
          <cell r="D3222" t="str">
            <v>Foraminiferida</v>
          </cell>
          <cell r="E3222" t="str">
            <v xml:space="preserve">  --  </v>
          </cell>
          <cell r="F3222" t="str">
            <v>Globigerinidae</v>
          </cell>
          <cell r="J3222">
            <v>2825.548828125</v>
          </cell>
          <cell r="K3222">
            <v>2825.548828125</v>
          </cell>
          <cell r="L3222">
            <v>2825.548828125</v>
          </cell>
          <cell r="M3222">
            <v>2825.548828125</v>
          </cell>
          <cell r="O3222" t="str">
            <v>Meiobenthos</v>
          </cell>
          <cell r="P3222" t="str">
            <v>BO</v>
          </cell>
        </row>
        <row r="3223">
          <cell r="C3223" t="str">
            <v>Macrophyta Brown</v>
          </cell>
          <cell r="D3223" t="str">
            <v>Macrophyta</v>
          </cell>
          <cell r="E3223" t="str">
            <v xml:space="preserve">  --  </v>
          </cell>
          <cell r="F3223" t="str">
            <v>Globigerinidae</v>
          </cell>
          <cell r="G3223" t="str">
            <v>Macrophyta</v>
          </cell>
          <cell r="H3223" t="str">
            <v>other</v>
          </cell>
          <cell r="I3223" t="str">
            <v>Macrophyta</v>
          </cell>
          <cell r="J3223">
            <v>0</v>
          </cell>
          <cell r="K3223">
            <v>0</v>
          </cell>
          <cell r="L3223">
            <v>0</v>
          </cell>
          <cell r="M3223">
            <v>0</v>
          </cell>
          <cell r="N3223" t="str">
            <v>Macroalgae</v>
          </cell>
          <cell r="O3223" t="str">
            <v>Meiobenthos</v>
          </cell>
          <cell r="P3223" t="str">
            <v>BO</v>
          </cell>
        </row>
        <row r="3224">
          <cell r="C3224" t="str">
            <v>Macrophyta Red</v>
          </cell>
          <cell r="D3224" t="str">
            <v>Macrophyta</v>
          </cell>
          <cell r="E3224">
            <v>2825.548828125</v>
          </cell>
          <cell r="F3224">
            <v>2825.548828125</v>
          </cell>
          <cell r="G3224" t="str">
            <v>Macrophyta</v>
          </cell>
          <cell r="H3224" t="str">
            <v>other</v>
          </cell>
          <cell r="I3224" t="str">
            <v>Macrophyta</v>
          </cell>
          <cell r="J3224" t="str">
            <v>Macrophyta</v>
          </cell>
          <cell r="K3224" t="str">
            <v>benthic primary producer</v>
          </cell>
          <cell r="L3224" t="str">
            <v>benthic primary producer</v>
          </cell>
          <cell r="M3224" t="str">
            <v>macrophyte</v>
          </cell>
          <cell r="N3224" t="str">
            <v>Macroalgae</v>
          </cell>
          <cell r="O3224" t="str">
            <v>Macroalgae</v>
          </cell>
          <cell r="P3224" t="str">
            <v>MA</v>
          </cell>
        </row>
        <row r="3225">
          <cell r="C3225" t="str">
            <v>Macrophyta Red and Brown</v>
          </cell>
          <cell r="D3225" t="str">
            <v>Macrophyta</v>
          </cell>
          <cell r="E3225">
            <v>2825.548828125</v>
          </cell>
          <cell r="F3225">
            <v>2825.548828125</v>
          </cell>
          <cell r="G3225" t="str">
            <v>Macrophyta</v>
          </cell>
          <cell r="H3225" t="str">
            <v>other</v>
          </cell>
          <cell r="I3225" t="str">
            <v>Macrophyta</v>
          </cell>
          <cell r="J3225" t="str">
            <v>Macrophyta</v>
          </cell>
          <cell r="K3225" t="str">
            <v>benthic primary producer</v>
          </cell>
          <cell r="L3225" t="str">
            <v>benthic primary producer</v>
          </cell>
          <cell r="M3225" t="str">
            <v>macrophyte</v>
          </cell>
          <cell r="N3225" t="str">
            <v>Macroalgae</v>
          </cell>
          <cell r="O3225" t="str">
            <v>Macroalgae</v>
          </cell>
          <cell r="P3225" t="str">
            <v>MA</v>
          </cell>
        </row>
        <row r="3226">
          <cell r="C3226" t="str">
            <v>Macrophyta</v>
          </cell>
          <cell r="D3226" t="str">
            <v>Macrophyta</v>
          </cell>
          <cell r="E3226">
            <v>2825.548828125</v>
          </cell>
          <cell r="F3226">
            <v>2825.548828125</v>
          </cell>
          <cell r="G3226" t="str">
            <v>Macrophyta</v>
          </cell>
          <cell r="H3226" t="str">
            <v>other</v>
          </cell>
          <cell r="I3226" t="str">
            <v>other</v>
          </cell>
          <cell r="J3226" t="str">
            <v>macrophyte</v>
          </cell>
          <cell r="K3226" t="str">
            <v>benthic primary producer</v>
          </cell>
          <cell r="L3226" t="str">
            <v>benthic primary producer</v>
          </cell>
          <cell r="M3226" t="str">
            <v>macrophyte</v>
          </cell>
          <cell r="N3226" t="str">
            <v>Macroalgae</v>
          </cell>
          <cell r="O3226" t="str">
            <v>Macroalgae</v>
          </cell>
          <cell r="P3226" t="str">
            <v>MA</v>
          </cell>
        </row>
        <row r="3227">
          <cell r="C3227" t="str">
            <v>Macrophyta Green</v>
          </cell>
          <cell r="D3227" t="str">
            <v>Macrophyta</v>
          </cell>
          <cell r="E3227">
            <v>2825.548828125</v>
          </cell>
          <cell r="F3227">
            <v>2825.548828125</v>
          </cell>
          <cell r="G3227" t="str">
            <v>Macrophyta</v>
          </cell>
          <cell r="H3227" t="str">
            <v>other</v>
          </cell>
          <cell r="I3227" t="str">
            <v>Macrophyta</v>
          </cell>
          <cell r="J3227" t="str">
            <v>Macrophyta</v>
          </cell>
          <cell r="K3227" t="str">
            <v>benthic primary producer</v>
          </cell>
          <cell r="L3227" t="str">
            <v>benthic primary producer</v>
          </cell>
          <cell r="M3227" t="str">
            <v>macrophyte</v>
          </cell>
          <cell r="N3227" t="str">
            <v>Macroalgae</v>
          </cell>
          <cell r="O3227" t="str">
            <v>Macroalgae</v>
          </cell>
          <cell r="P3227" t="str">
            <v>MA</v>
          </cell>
        </row>
        <row r="3228">
          <cell r="C3228" t="str">
            <v>Macrophyta remains</v>
          </cell>
          <cell r="D3228" t="str">
            <v>Macrophyta</v>
          </cell>
          <cell r="E3228">
            <v>2825.548828125</v>
          </cell>
          <cell r="F3228">
            <v>2825.548828125</v>
          </cell>
          <cell r="G3228" t="str">
            <v>Macrophyta</v>
          </cell>
          <cell r="H3228" t="str">
            <v>other</v>
          </cell>
          <cell r="I3228" t="str">
            <v>Macrophyta</v>
          </cell>
          <cell r="J3228" t="str">
            <v>Macrophyta</v>
          </cell>
          <cell r="K3228" t="str">
            <v>benthic primary producer</v>
          </cell>
          <cell r="L3228" t="str">
            <v>benthic primary producer</v>
          </cell>
          <cell r="M3228" t="str">
            <v>macrophyte</v>
          </cell>
          <cell r="N3228" t="str">
            <v>Macroalgae</v>
          </cell>
          <cell r="O3228" t="str">
            <v>Macroalgae</v>
          </cell>
          <cell r="P3228" t="str">
            <v>MA</v>
          </cell>
        </row>
        <row r="3229">
          <cell r="C3229" t="str">
            <v>microscopic phytoplankton</v>
          </cell>
          <cell r="D3229" t="str">
            <v>Algae</v>
          </cell>
          <cell r="E3229">
            <v>2825.548828125</v>
          </cell>
          <cell r="F3229">
            <v>2825.548828125</v>
          </cell>
          <cell r="G3229" t="str">
            <v>Algae</v>
          </cell>
          <cell r="H3229" t="str">
            <v>other</v>
          </cell>
          <cell r="I3229" t="str">
            <v>phytoplankton</v>
          </cell>
          <cell r="J3229" t="str">
            <v>other</v>
          </cell>
          <cell r="K3229" t="str">
            <v>phytoplankton</v>
          </cell>
          <cell r="L3229" t="str">
            <v>phytoplankton</v>
          </cell>
          <cell r="M3229" t="str">
            <v>phytoplankton</v>
          </cell>
          <cell r="N3229" t="str">
            <v>Phytoplankton</v>
          </cell>
          <cell r="O3229" t="str">
            <v>Phytoplankton</v>
          </cell>
          <cell r="P3229" t="str">
            <v>PS</v>
          </cell>
        </row>
        <row r="3230">
          <cell r="C3230" t="str">
            <v>seagrass</v>
          </cell>
          <cell r="D3230" t="str">
            <v>Marine Angiosperm</v>
          </cell>
          <cell r="E3230">
            <v>2825.548828125</v>
          </cell>
          <cell r="F3230">
            <v>2825.548828125</v>
          </cell>
          <cell r="G3230" t="str">
            <v>Marine Angiosperm</v>
          </cell>
          <cell r="H3230" t="str">
            <v>other</v>
          </cell>
          <cell r="I3230" t="str">
            <v>other</v>
          </cell>
          <cell r="J3230" t="str">
            <v>Marine Angiosperm</v>
          </cell>
          <cell r="K3230" t="str">
            <v>benthic primary producer</v>
          </cell>
          <cell r="L3230" t="str">
            <v>benthic primary producer</v>
          </cell>
          <cell r="M3230" t="str">
            <v>seagrass</v>
          </cell>
          <cell r="N3230" t="str">
            <v>Seagrass</v>
          </cell>
          <cell r="O3230" t="str">
            <v>Seagrass</v>
          </cell>
          <cell r="P3230" t="str">
            <v>SG</v>
          </cell>
        </row>
        <row r="3231">
          <cell r="C3231" t="str">
            <v>sediment</v>
          </cell>
          <cell r="D3231" t="str">
            <v>Sediment</v>
          </cell>
          <cell r="E3231">
            <v>2825.548828125</v>
          </cell>
          <cell r="F3231">
            <v>2825.548828125</v>
          </cell>
          <cell r="G3231" t="str">
            <v>Sediment</v>
          </cell>
          <cell r="H3231" t="str">
            <v>other</v>
          </cell>
          <cell r="I3231" t="str">
            <v>other</v>
          </cell>
          <cell r="J3231" t="str">
            <v>other</v>
          </cell>
          <cell r="K3231" t="str">
            <v>other</v>
          </cell>
          <cell r="L3231" t="str">
            <v>other</v>
          </cell>
          <cell r="M3231" t="str">
            <v>other</v>
          </cell>
          <cell r="N3231" t="str">
            <v xml:space="preserve"> </v>
          </cell>
          <cell r="O3231" t="str">
            <v>Seagrass</v>
          </cell>
          <cell r="P3231" t="str">
            <v>SG</v>
          </cell>
        </row>
        <row r="3232">
          <cell r="C3232" t="str">
            <v>mucus</v>
          </cell>
          <cell r="D3232" t="str">
            <v>Sediment</v>
          </cell>
          <cell r="E3232">
            <v>2825.548828125</v>
          </cell>
          <cell r="F3232">
            <v>2825.548828125</v>
          </cell>
          <cell r="G3232" t="str">
            <v/>
          </cell>
          <cell r="H3232" t="str">
            <v>unknown</v>
          </cell>
          <cell r="I3232" t="str">
            <v>unknown</v>
          </cell>
          <cell r="J3232" t="str">
            <v>unknown</v>
          </cell>
          <cell r="K3232" t="str">
            <v>other</v>
          </cell>
          <cell r="L3232" t="str">
            <v>other</v>
          </cell>
          <cell r="M3232" t="str">
            <v>other</v>
          </cell>
          <cell r="N3232" t="str">
            <v xml:space="preserve"> </v>
          </cell>
          <cell r="O3232">
            <v>2825.548828125</v>
          </cell>
        </row>
        <row r="3233">
          <cell r="C3233" t="str">
            <v>unid. remains</v>
          </cell>
          <cell r="D3233">
            <v>2825.548828125</v>
          </cell>
          <cell r="E3233">
            <v>2825.548828125</v>
          </cell>
          <cell r="F3233">
            <v>2825.548828125</v>
          </cell>
          <cell r="G3233" t="str">
            <v/>
          </cell>
          <cell r="H3233" t="str">
            <v>unknown</v>
          </cell>
          <cell r="I3233" t="str">
            <v>unknown</v>
          </cell>
          <cell r="J3233" t="str">
            <v>unknown</v>
          </cell>
          <cell r="K3233" t="str">
            <v>other</v>
          </cell>
          <cell r="L3233" t="str">
            <v>unidentified</v>
          </cell>
          <cell r="M3233" t="str">
            <v>unknown</v>
          </cell>
          <cell r="N3233" t="str">
            <v xml:space="preserve"> </v>
          </cell>
          <cell r="O3233">
            <v>2825.548828125</v>
          </cell>
        </row>
        <row r="3234">
          <cell r="C3234" t="str">
            <v>parasitic resting stage</v>
          </cell>
          <cell r="D3234">
            <v>2825.548828125</v>
          </cell>
          <cell r="E3234">
            <v>2825.548828125</v>
          </cell>
          <cell r="F3234">
            <v>2825.548828125</v>
          </cell>
          <cell r="G3234" t="str">
            <v/>
          </cell>
          <cell r="H3234" t="str">
            <v>unknown invertebrate</v>
          </cell>
          <cell r="I3234" t="str">
            <v>unknown invertebrate</v>
          </cell>
          <cell r="J3234" t="str">
            <v>unknown invertebrate</v>
          </cell>
          <cell r="K3234" t="str">
            <v>small zooplankton</v>
          </cell>
          <cell r="L3234" t="str">
            <v>small zooplankton</v>
          </cell>
          <cell r="M3234" t="str">
            <v>small zooplankton</v>
          </cell>
          <cell r="N3234" t="str">
            <v xml:space="preserve"> </v>
          </cell>
          <cell r="O3234">
            <v>2825.548828125</v>
          </cell>
        </row>
        <row r="3235">
          <cell r="C3235" t="str">
            <v>Polychaeta &amp; Crustacea remains</v>
          </cell>
          <cell r="D3235">
            <v>2825.548828125</v>
          </cell>
          <cell r="E3235">
            <v>2825.548828125</v>
          </cell>
          <cell r="F3235">
            <v>2825.548828125</v>
          </cell>
          <cell r="G3235" t="str">
            <v/>
          </cell>
          <cell r="H3235" t="str">
            <v>benthic invertebrate</v>
          </cell>
          <cell r="I3235" t="str">
            <v>epibenthos</v>
          </cell>
          <cell r="J3235" t="str">
            <v>epibenthos</v>
          </cell>
          <cell r="K3235" t="str">
            <v>macrobenthos</v>
          </cell>
          <cell r="L3235" t="str">
            <v>macrobenthos</v>
          </cell>
          <cell r="M3235" t="str">
            <v>macrobenthos</v>
          </cell>
          <cell r="N3235" t="str">
            <v xml:space="preserve"> </v>
          </cell>
          <cell r="O3235">
            <v>2825.548828125</v>
          </cell>
        </row>
        <row r="3236">
          <cell r="C3236" t="str">
            <v>unid. larva</v>
          </cell>
          <cell r="D3236">
            <v>2825.548828125</v>
          </cell>
          <cell r="E3236">
            <v>2825.548828125</v>
          </cell>
          <cell r="F3236">
            <v>2825.548828125</v>
          </cell>
          <cell r="G3236" t="str">
            <v/>
          </cell>
          <cell r="H3236" t="str">
            <v>pelagic invertebrate</v>
          </cell>
          <cell r="I3236" t="str">
            <v>pelagic invertebrate</v>
          </cell>
          <cell r="J3236" t="str">
            <v>pelagic invertebrate</v>
          </cell>
          <cell r="K3236" t="str">
            <v>large zooplankton</v>
          </cell>
          <cell r="L3236" t="str">
            <v>large zooplankton</v>
          </cell>
          <cell r="M3236" t="str">
            <v>large zooplankton</v>
          </cell>
          <cell r="N3236" t="str">
            <v>large zooplankton</v>
          </cell>
          <cell r="O3236" t="str">
            <v>Large zooplankton (carnivorous)</v>
          </cell>
          <cell r="P3236" t="str">
            <v>ZL</v>
          </cell>
        </row>
        <row r="3237">
          <cell r="C3237" t="str">
            <v>Unidentified</v>
          </cell>
          <cell r="D3237" t="str">
            <v>Unidentified</v>
          </cell>
          <cell r="E3237" t="str">
            <v>Unidentified</v>
          </cell>
          <cell r="F3237" t="str">
            <v>Unidentified</v>
          </cell>
          <cell r="G3237" t="str">
            <v>Unidentified</v>
          </cell>
          <cell r="H3237" t="str">
            <v>unidentified</v>
          </cell>
          <cell r="I3237" t="str">
            <v>unidentified</v>
          </cell>
          <cell r="J3237" t="str">
            <v>unidentified</v>
          </cell>
          <cell r="K3237" t="str">
            <v>unidentified</v>
          </cell>
          <cell r="L3237" t="str">
            <v>unidentified</v>
          </cell>
          <cell r="M3237" t="str">
            <v>unidentified</v>
          </cell>
          <cell r="N3237" t="str">
            <v>unidentified</v>
          </cell>
          <cell r="O3237" t="str">
            <v>Large zooplankton (carnivorous)</v>
          </cell>
          <cell r="P3237" t="str">
            <v>ZL</v>
          </cell>
        </row>
        <row r="3238">
          <cell r="C3238" t="str">
            <v>Sicyomia australiensis</v>
          </cell>
          <cell r="D3238" t="str">
            <v>Unidentified</v>
          </cell>
          <cell r="E3238" t="str">
            <v>Unidentified</v>
          </cell>
          <cell r="F3238" t="str">
            <v>Unidentified</v>
          </cell>
          <cell r="G3238" t="str">
            <v/>
          </cell>
          <cell r="H3238" t="str">
            <v>unknown</v>
          </cell>
          <cell r="I3238" t="str">
            <v>unknown</v>
          </cell>
          <cell r="J3238" t="str">
            <v>unknown</v>
          </cell>
          <cell r="K3238" t="str">
            <v>other</v>
          </cell>
          <cell r="L3238" t="str">
            <v>other</v>
          </cell>
          <cell r="M3238" t="str">
            <v>unknown</v>
          </cell>
          <cell r="N3238" t="str">
            <v xml:space="preserve"> </v>
          </cell>
          <cell r="O3238">
            <v>2825.548828125</v>
          </cell>
          <cell r="P3238">
            <v>2825.548828125</v>
          </cell>
        </row>
        <row r="3239">
          <cell r="C3239" t="str">
            <v>Porifera lumpy</v>
          </cell>
          <cell r="D3239">
            <v>2825.548828125</v>
          </cell>
          <cell r="E3239">
            <v>2825.548828125</v>
          </cell>
          <cell r="F3239">
            <v>2825.548828125</v>
          </cell>
          <cell r="G3239" t="str">
            <v/>
          </cell>
          <cell r="H3239" t="str">
            <v>unknown</v>
          </cell>
          <cell r="I3239" t="str">
            <v>unknown</v>
          </cell>
          <cell r="J3239" t="str">
            <v>unknown</v>
          </cell>
          <cell r="K3239" t="str">
            <v>macrobenthos</v>
          </cell>
          <cell r="L3239" t="str">
            <v>macrobenthos</v>
          </cell>
          <cell r="M3239" t="str">
            <v>macrobenthos</v>
          </cell>
          <cell r="N3239" t="str">
            <v xml:space="preserve"> </v>
          </cell>
          <cell r="O3239" t="str">
            <v>Filter feeder</v>
          </cell>
          <cell r="P3239" t="str">
            <v>BF</v>
          </cell>
        </row>
        <row r="3240">
          <cell r="C3240" t="str">
            <v>Gorgonacea-sea fan</v>
          </cell>
          <cell r="D3240">
            <v>2825.548828125</v>
          </cell>
          <cell r="E3240">
            <v>2825.548828125</v>
          </cell>
          <cell r="F3240">
            <v>2825.548828125</v>
          </cell>
          <cell r="G3240" t="str">
            <v/>
          </cell>
          <cell r="K3240" t="str">
            <v>macrobenthos</v>
          </cell>
          <cell r="L3240" t="str">
            <v>macrobenthos</v>
          </cell>
          <cell r="M3240" t="str">
            <v>macrobenthos</v>
          </cell>
          <cell r="N3240" t="str">
            <v xml:space="preserve"> </v>
          </cell>
          <cell r="O3240" t="str">
            <v>Filter feeder</v>
          </cell>
          <cell r="P3240" t="str">
            <v>BF</v>
          </cell>
        </row>
        <row r="3241">
          <cell r="C3241" t="str">
            <v>Octocorals</v>
          </cell>
          <cell r="D3241">
            <v>2825.548828125</v>
          </cell>
          <cell r="E3241">
            <v>2825.548828125</v>
          </cell>
          <cell r="F3241">
            <v>2825.548828125</v>
          </cell>
          <cell r="G3241" t="str">
            <v/>
          </cell>
          <cell r="K3241" t="str">
            <v>macrobenthos</v>
          </cell>
          <cell r="L3241" t="str">
            <v>macrobenthos</v>
          </cell>
          <cell r="M3241" t="str">
            <v>macrobenthos</v>
          </cell>
          <cell r="N3241" t="str">
            <v xml:space="preserve"> </v>
          </cell>
          <cell r="O3241" t="str">
            <v>Filter feeder</v>
          </cell>
          <cell r="P3241" t="str">
            <v>BF</v>
          </cell>
        </row>
        <row r="3242">
          <cell r="C3242" t="str">
            <v>Acanella sp. A [SS200702, 2008]</v>
          </cell>
          <cell r="D3242" t="str">
            <v>Cnidaria</v>
          </cell>
          <cell r="E3242" t="str">
            <v>Anthozoa</v>
          </cell>
          <cell r="F3242" t="str">
            <v>Isididae</v>
          </cell>
          <cell r="G3242" t="str">
            <v/>
          </cell>
          <cell r="K3242" t="str">
            <v>macrobenthos</v>
          </cell>
          <cell r="L3242" t="str">
            <v>macrobenthos</v>
          </cell>
          <cell r="M3242" t="str">
            <v>macrobenthos</v>
          </cell>
          <cell r="N3242" t="str">
            <v xml:space="preserve"> </v>
          </cell>
          <cell r="O3242" t="str">
            <v>Filter feeder</v>
          </cell>
          <cell r="P3242" t="str">
            <v>BF</v>
          </cell>
        </row>
        <row r="3243">
          <cell r="C3243" t="str">
            <v>Anthomastus n.sp. Q [NIWA TAN0803, 2014]</v>
          </cell>
          <cell r="D3243" t="str">
            <v>Cnidaria</v>
          </cell>
          <cell r="E3243" t="str">
            <v>Anthozoa</v>
          </cell>
          <cell r="F3243" t="str">
            <v>Alcyoniidae</v>
          </cell>
          <cell r="J3243">
            <v>2825.548828125</v>
          </cell>
          <cell r="K3243">
            <v>2825.548828125</v>
          </cell>
          <cell r="L3243">
            <v>2825.548828125</v>
          </cell>
          <cell r="M3243">
            <v>2825.548828125</v>
          </cell>
          <cell r="O3243" t="str">
            <v>Filter feeder</v>
          </cell>
          <cell r="P3243" t="str">
            <v>BF</v>
          </cell>
        </row>
        <row r="3244">
          <cell r="C3244" t="str">
            <v>Clavulariidae n.gen. D n.sp. C [NIWA TAN0803, 2014]</v>
          </cell>
          <cell r="D3244" t="str">
            <v>Cnidaria</v>
          </cell>
          <cell r="E3244" t="str">
            <v>Anthozoa</v>
          </cell>
          <cell r="F3244" t="str">
            <v>Clavulariidae</v>
          </cell>
          <cell r="J3244">
            <v>2825.548828125</v>
          </cell>
          <cell r="K3244">
            <v>2825.548828125</v>
          </cell>
          <cell r="L3244">
            <v>2825.548828125</v>
          </cell>
          <cell r="M3244">
            <v>2825.548828125</v>
          </cell>
          <cell r="O3244" t="str">
            <v>Filter feeder</v>
          </cell>
          <cell r="P3244" t="str">
            <v>BF</v>
          </cell>
        </row>
        <row r="3245">
          <cell r="C3245" t="str">
            <v>Protoptilum n.sp. B [GAB Mus. Rec., 2015]</v>
          </cell>
          <cell r="D3245" t="str">
            <v>Cnidaria</v>
          </cell>
          <cell r="E3245" t="str">
            <v>Anthozoa</v>
          </cell>
          <cell r="F3245" t="str">
            <v>Protoptilidae</v>
          </cell>
          <cell r="J3245">
            <v>2825.548828125</v>
          </cell>
          <cell r="K3245">
            <v>2825.548828125</v>
          </cell>
          <cell r="L3245">
            <v>2825.548828125</v>
          </cell>
          <cell r="M3245">
            <v>2825.548828125</v>
          </cell>
          <cell r="O3245" t="str">
            <v>Filter feeder</v>
          </cell>
          <cell r="P3245" t="str">
            <v>BF</v>
          </cell>
        </row>
        <row r="3246">
          <cell r="C3246" t="str">
            <v>Anthomastus sp. R [, 2017]</v>
          </cell>
          <cell r="D3246" t="str">
            <v>Cnidaria</v>
          </cell>
          <cell r="E3246" t="str">
            <v>Anthozoa</v>
          </cell>
          <cell r="F3246" t="str">
            <v>Alcyoniidae</v>
          </cell>
          <cell r="J3246">
            <v>2825.548828125</v>
          </cell>
          <cell r="K3246">
            <v>2825.548828125</v>
          </cell>
          <cell r="L3246">
            <v>2825.548828125</v>
          </cell>
          <cell r="M3246">
            <v>2825.548828125</v>
          </cell>
          <cell r="O3246" t="str">
            <v>Filter feeder</v>
          </cell>
          <cell r="P3246" t="str">
            <v>BF</v>
          </cell>
        </row>
        <row r="3247">
          <cell r="C3247" t="str">
            <v>Eleutherobia n.sp. C [, 2017]</v>
          </cell>
          <cell r="D3247" t="str">
            <v>Cnidaria</v>
          </cell>
          <cell r="E3247" t="str">
            <v>Anthozoa</v>
          </cell>
          <cell r="F3247" t="str">
            <v>Alcyoniidae</v>
          </cell>
          <cell r="J3247">
            <v>2825.548828125</v>
          </cell>
          <cell r="K3247">
            <v>2825.548828125</v>
          </cell>
          <cell r="L3247">
            <v>2825.548828125</v>
          </cell>
          <cell r="M3247">
            <v>2825.548828125</v>
          </cell>
          <cell r="O3247" t="str">
            <v>Filter feeder</v>
          </cell>
          <cell r="P3247" t="str">
            <v>BF</v>
          </cell>
        </row>
        <row r="3248">
          <cell r="C3248" t="str">
            <v>Solenocaulon n.sp. B [, 2017]</v>
          </cell>
          <cell r="D3248" t="str">
            <v>Cnidaria</v>
          </cell>
          <cell r="E3248" t="str">
            <v>Anthozoa</v>
          </cell>
          <cell r="F3248" t="str">
            <v>Anthothelidae</v>
          </cell>
          <cell r="J3248">
            <v>2825.548828125</v>
          </cell>
          <cell r="K3248">
            <v>2825.548828125</v>
          </cell>
          <cell r="L3248">
            <v>2825.548828125</v>
          </cell>
          <cell r="M3248">
            <v>2825.548828125</v>
          </cell>
          <cell r="O3248" t="str">
            <v>Filter feeder</v>
          </cell>
          <cell r="P3248" t="str">
            <v>BF</v>
          </cell>
        </row>
        <row r="3249">
          <cell r="C3249" t="str">
            <v>Funiculina n.sp. B [, 2017]</v>
          </cell>
          <cell r="D3249" t="str">
            <v>Cnidaria</v>
          </cell>
          <cell r="E3249" t="str">
            <v>Anthozoa</v>
          </cell>
          <cell r="F3249" t="str">
            <v>Funiculinidae</v>
          </cell>
          <cell r="J3249">
            <v>2825.548828125</v>
          </cell>
          <cell r="K3249">
            <v>2825.548828125</v>
          </cell>
          <cell r="L3249">
            <v>2825.548828125</v>
          </cell>
          <cell r="M3249">
            <v>2825.548828125</v>
          </cell>
          <cell r="O3249" t="str">
            <v>Filter feeder</v>
          </cell>
          <cell r="P3249" t="str">
            <v>BF</v>
          </cell>
        </row>
        <row r="3250">
          <cell r="C3250" t="str">
            <v>Scleronephthya sp. D [, 2017]</v>
          </cell>
          <cell r="D3250" t="str">
            <v>Cnidaria</v>
          </cell>
          <cell r="E3250" t="str">
            <v>Anthozoa</v>
          </cell>
          <cell r="F3250" t="str">
            <v>Nephtheidae</v>
          </cell>
          <cell r="J3250">
            <v>2825.548828125</v>
          </cell>
          <cell r="K3250">
            <v>2825.548828125</v>
          </cell>
          <cell r="L3250">
            <v>2825.548828125</v>
          </cell>
          <cell r="M3250">
            <v>2825.548828125</v>
          </cell>
          <cell r="O3250" t="str">
            <v>Filter feeder</v>
          </cell>
          <cell r="P3250" t="str">
            <v>BF</v>
          </cell>
        </row>
        <row r="3251">
          <cell r="C3251" t="str">
            <v>Pennatula sp. F [, 2017]</v>
          </cell>
          <cell r="D3251" t="str">
            <v>Cnidaria</v>
          </cell>
          <cell r="E3251" t="str">
            <v>Anthozoa</v>
          </cell>
          <cell r="F3251" t="str">
            <v>Pennatulidae</v>
          </cell>
          <cell r="J3251">
            <v>2825.548828125</v>
          </cell>
          <cell r="K3251">
            <v>2825.548828125</v>
          </cell>
          <cell r="L3251">
            <v>2825.548828125</v>
          </cell>
          <cell r="M3251">
            <v>2825.548828125</v>
          </cell>
          <cell r="O3251" t="str">
            <v>Filter feeder</v>
          </cell>
          <cell r="P3251" t="str">
            <v>BF</v>
          </cell>
        </row>
        <row r="3252">
          <cell r="C3252" t="str">
            <v>Plexauridae n.gen. E n.sp. B [, 2017]</v>
          </cell>
          <cell r="D3252" t="str">
            <v>Cnidaria</v>
          </cell>
          <cell r="E3252" t="str">
            <v>Anthozoa</v>
          </cell>
          <cell r="F3252" t="str">
            <v xml:space="preserve">  --  </v>
          </cell>
          <cell r="J3252">
            <v>2825.548828125</v>
          </cell>
          <cell r="K3252">
            <v>2825.548828125</v>
          </cell>
          <cell r="L3252">
            <v>2825.548828125</v>
          </cell>
          <cell r="M3252">
            <v>2825.548828125</v>
          </cell>
          <cell r="O3252" t="str">
            <v>Filter feeder</v>
          </cell>
          <cell r="P3252" t="str">
            <v>BF</v>
          </cell>
        </row>
        <row r="3253">
          <cell r="C3253" t="str">
            <v>Swiftia n.sp. C [, 2017]</v>
          </cell>
          <cell r="D3253" t="str">
            <v>Cnidaria</v>
          </cell>
          <cell r="E3253" t="str">
            <v>Anthozoa</v>
          </cell>
          <cell r="F3253" t="str">
            <v>Plexauridae</v>
          </cell>
          <cell r="J3253">
            <v>2825.548828125</v>
          </cell>
          <cell r="K3253">
            <v>2825.548828125</v>
          </cell>
          <cell r="L3253">
            <v>2825.548828125</v>
          </cell>
          <cell r="M3253">
            <v>2825.548828125</v>
          </cell>
          <cell r="O3253" t="str">
            <v>Filter feeder</v>
          </cell>
          <cell r="P3253" t="str">
            <v>BF</v>
          </cell>
        </row>
        <row r="3254">
          <cell r="C3254" t="str">
            <v>Callogorgia n.sp. B [, 2017]</v>
          </cell>
          <cell r="D3254" t="str">
            <v>Cnidaria</v>
          </cell>
          <cell r="E3254" t="str">
            <v>Anthozoa</v>
          </cell>
          <cell r="F3254" t="str">
            <v>Primnoidae</v>
          </cell>
          <cell r="J3254">
            <v>2825.548828125</v>
          </cell>
          <cell r="K3254">
            <v>2825.548828125</v>
          </cell>
          <cell r="L3254">
            <v>2825.548828125</v>
          </cell>
          <cell r="M3254">
            <v>2825.548828125</v>
          </cell>
          <cell r="O3254" t="str">
            <v>Filter feeder</v>
          </cell>
          <cell r="P3254" t="str">
            <v>BF</v>
          </cell>
        </row>
        <row r="3255">
          <cell r="C3255" t="str">
            <v>Pectinariidae</v>
          </cell>
          <cell r="D3255" t="str">
            <v>Annelida</v>
          </cell>
          <cell r="E3255" t="str">
            <v>Polychaeta</v>
          </cell>
          <cell r="F3255" t="str">
            <v>Terebellidae/Pectinariidae</v>
          </cell>
          <cell r="G3255" t="str">
            <v>AnnelidaPolychaetaTerebellidae/Pectinariidae</v>
          </cell>
          <cell r="H3255" t="str">
            <v>polychaeta</v>
          </cell>
          <cell r="I3255" t="str">
            <v>polychaeta</v>
          </cell>
          <cell r="J3255">
            <v>0</v>
          </cell>
          <cell r="K3255">
            <v>0</v>
          </cell>
          <cell r="L3255">
            <v>0</v>
          </cell>
          <cell r="M3255">
            <v>0</v>
          </cell>
          <cell r="N3255" t="str">
            <v xml:space="preserve"> </v>
          </cell>
          <cell r="O3255" t="str">
            <v>Filter feeder</v>
          </cell>
          <cell r="P3255" t="str">
            <v>BF</v>
          </cell>
        </row>
        <row r="3256">
          <cell r="C3256" t="str">
            <v>Pectinariidae 1 remains</v>
          </cell>
          <cell r="D3256" t="str">
            <v>Annelida</v>
          </cell>
          <cell r="E3256" t="str">
            <v>Polychaeta</v>
          </cell>
          <cell r="F3256" t="str">
            <v>Terebellidae/Pectinariidae</v>
          </cell>
          <cell r="G3256" t="str">
            <v>AnnelidaPolychaetaTerebellidae/Pectinariidae</v>
          </cell>
          <cell r="H3256" t="str">
            <v>polychaeta</v>
          </cell>
          <cell r="I3256" t="str">
            <v>polychaeta</v>
          </cell>
          <cell r="J3256" t="str">
            <v>polychaeta</v>
          </cell>
          <cell r="K3256" t="str">
            <v>polychaeta</v>
          </cell>
          <cell r="L3256" t="str">
            <v>polychaeta</v>
          </cell>
          <cell r="M3256" t="str">
            <v>polychaeta</v>
          </cell>
          <cell r="N3256" t="str">
            <v xml:space="preserve"> </v>
          </cell>
          <cell r="O3256" t="str">
            <v>Benthic detritivore</v>
          </cell>
          <cell r="P3256" t="str">
            <v>BD</v>
          </cell>
        </row>
        <row r="3257">
          <cell r="C3257" t="str">
            <v>Pectinariidae remains</v>
          </cell>
          <cell r="D3257" t="str">
            <v>Annelida</v>
          </cell>
          <cell r="E3257" t="str">
            <v>Polychaeta</v>
          </cell>
          <cell r="F3257" t="str">
            <v>Terebellidae/Pectinariidae</v>
          </cell>
          <cell r="G3257" t="str">
            <v>AnnelidaPolychaetaTerebellidae/Pectinariidae</v>
          </cell>
          <cell r="H3257" t="str">
            <v>polychaeta</v>
          </cell>
          <cell r="I3257" t="str">
            <v>polychaeta</v>
          </cell>
          <cell r="J3257" t="str">
            <v>polychaeta</v>
          </cell>
          <cell r="K3257" t="str">
            <v>polychaeta</v>
          </cell>
          <cell r="L3257" t="str">
            <v>polychaeta</v>
          </cell>
          <cell r="M3257" t="str">
            <v>polychaeta</v>
          </cell>
          <cell r="N3257" t="str">
            <v xml:space="preserve"> </v>
          </cell>
          <cell r="O3257" t="str">
            <v>Benthic detritivore</v>
          </cell>
          <cell r="P3257" t="str">
            <v>BD</v>
          </cell>
        </row>
        <row r="3258">
          <cell r="C3258" t="str">
            <v>Worm tube sandy</v>
          </cell>
          <cell r="D3258" t="str">
            <v>Annelida</v>
          </cell>
          <cell r="E3258" t="str">
            <v>Polychaeta</v>
          </cell>
          <cell r="F3258" t="str">
            <v>Terebellidae/Pectinariidae</v>
          </cell>
          <cell r="G3258" t="str">
            <v>AnnelidaPolychaeta</v>
          </cell>
          <cell r="H3258" t="str">
            <v>polychaeta</v>
          </cell>
          <cell r="I3258" t="str">
            <v>polychaeta</v>
          </cell>
          <cell r="J3258" t="str">
            <v>polychaeta</v>
          </cell>
          <cell r="K3258" t="str">
            <v>polychaeta</v>
          </cell>
          <cell r="L3258" t="str">
            <v>polychaeta</v>
          </cell>
          <cell r="M3258" t="str">
            <v>polychaeta</v>
          </cell>
          <cell r="N3258" t="str">
            <v xml:space="preserve"> </v>
          </cell>
          <cell r="O3258" t="str">
            <v>Benthic detritivore</v>
          </cell>
          <cell r="P3258" t="str">
            <v>BD</v>
          </cell>
        </row>
        <row r="3259">
          <cell r="C3259" t="str">
            <v>Cephalopod unidentified sp.2 [SS list, 2000]</v>
          </cell>
          <cell r="D3259" t="str">
            <v>Annelida</v>
          </cell>
          <cell r="E3259" t="str">
            <v>Polychaeta</v>
          </cell>
          <cell r="F3259">
            <v>2825.548828125</v>
          </cell>
          <cell r="G3259" t="str">
            <v>AnnelidaPolychaeta</v>
          </cell>
          <cell r="H3259" t="str">
            <v>polychaeta</v>
          </cell>
          <cell r="I3259" t="str">
            <v>polychaeta</v>
          </cell>
          <cell r="J3259" t="str">
            <v>polychaeta</v>
          </cell>
          <cell r="K3259" t="str">
            <v>polychaeta</v>
          </cell>
          <cell r="L3259" t="str">
            <v>polychaeta</v>
          </cell>
          <cell r="M3259" t="str">
            <v>polychaeta</v>
          </cell>
          <cell r="N3259" t="str">
            <v xml:space="preserve"> </v>
          </cell>
          <cell r="O3259" t="str">
            <v>Squid</v>
          </cell>
          <cell r="P3259" t="str">
            <v>CEP</v>
          </cell>
        </row>
        <row r="3260">
          <cell r="C3260" t="str">
            <v>Octopus sp.</v>
          </cell>
          <cell r="D3260" t="str">
            <v>Mollusca</v>
          </cell>
          <cell r="E3260" t="str">
            <v>Cephalopoda/Coloidea</v>
          </cell>
          <cell r="F3260" t="str">
            <v>Octopoda</v>
          </cell>
          <cell r="G3260" t="str">
            <v>MolluscaCephalopoda/ColoideaOctopoda</v>
          </cell>
          <cell r="H3260" t="str">
            <v>megabenthic</v>
          </cell>
          <cell r="I3260" t="str">
            <v>megabenthos</v>
          </cell>
          <cell r="J3260" t="str">
            <v>megabenthos</v>
          </cell>
          <cell r="K3260">
            <v>0</v>
          </cell>
          <cell r="L3260">
            <v>0</v>
          </cell>
          <cell r="M3260">
            <v>0</v>
          </cell>
          <cell r="N3260" t="str">
            <v xml:space="preserve"> </v>
          </cell>
          <cell r="O3260" t="str">
            <v>Squid</v>
          </cell>
          <cell r="P3260" t="str">
            <v>CEP</v>
          </cell>
        </row>
        <row r="3261">
          <cell r="C3261" t="str">
            <v>Tellina sp.</v>
          </cell>
          <cell r="D3261" t="str">
            <v>Mollusca</v>
          </cell>
          <cell r="E3261" t="str">
            <v>Bivalvia</v>
          </cell>
          <cell r="F3261" t="str">
            <v>Octopoda</v>
          </cell>
          <cell r="G3261" t="str">
            <v>MolluscaBivalvia</v>
          </cell>
          <cell r="H3261" t="str">
            <v>benthic invertebrate</v>
          </cell>
          <cell r="I3261" t="str">
            <v>epibenthos</v>
          </cell>
          <cell r="J3261" t="str">
            <v>epibenthos</v>
          </cell>
          <cell r="K3261" t="str">
            <v>macrobenthos</v>
          </cell>
          <cell r="L3261" t="str">
            <v>macrobenthos</v>
          </cell>
          <cell r="M3261" t="str">
            <v>macrobenthos</v>
          </cell>
          <cell r="N3261" t="str">
            <v xml:space="preserve"> </v>
          </cell>
          <cell r="O3261" t="str">
            <v>Octopus</v>
          </cell>
          <cell r="P3261" t="str">
            <v>BMS</v>
          </cell>
        </row>
        <row r="3262">
          <cell r="C3262" t="str">
            <v>Cuspidaria</v>
          </cell>
          <cell r="D3262" t="str">
            <v>Mollusca</v>
          </cell>
          <cell r="E3262" t="str">
            <v>Bivalvia/Septibranchia</v>
          </cell>
          <cell r="F3262" t="str">
            <v>Cuspidariidae</v>
          </cell>
          <cell r="G3262" t="str">
            <v>MolluscaBivalvia/SeptibranchiaCuspidariidae</v>
          </cell>
          <cell r="H3262" t="str">
            <v>benthic invertebrate</v>
          </cell>
          <cell r="I3262" t="str">
            <v>epibenthos</v>
          </cell>
          <cell r="J3262" t="str">
            <v>epibenthos</v>
          </cell>
          <cell r="K3262" t="str">
            <v>macrobenthos</v>
          </cell>
          <cell r="L3262" t="str">
            <v>macrobenthos</v>
          </cell>
          <cell r="M3262" t="str">
            <v>macrobenthos</v>
          </cell>
          <cell r="N3262" t="str">
            <v xml:space="preserve"> </v>
          </cell>
          <cell r="O3262" t="str">
            <v>Octopus</v>
          </cell>
          <cell r="P3262" t="str">
            <v>BMS</v>
          </cell>
        </row>
        <row r="3263">
          <cell r="C3263" t="str">
            <v>Cuspidaria sp.</v>
          </cell>
          <cell r="D3263" t="str">
            <v>Mollusca</v>
          </cell>
          <cell r="E3263" t="str">
            <v>Bivalvia/Septibranchia</v>
          </cell>
          <cell r="F3263" t="str">
            <v>Cuspidariidae</v>
          </cell>
          <cell r="G3263" t="str">
            <v>MolluscaBivalvia/SeptibranchiaCuspidariidae</v>
          </cell>
          <cell r="H3263" t="str">
            <v>benthic invertebrate</v>
          </cell>
          <cell r="I3263" t="str">
            <v>epibenthos</v>
          </cell>
          <cell r="J3263" t="str">
            <v>epibenthos</v>
          </cell>
          <cell r="K3263" t="str">
            <v>macrobenthos</v>
          </cell>
          <cell r="L3263" t="str">
            <v>macrobenthos</v>
          </cell>
          <cell r="M3263" t="str">
            <v>macrobenthos</v>
          </cell>
          <cell r="N3263" t="str">
            <v xml:space="preserve"> </v>
          </cell>
          <cell r="O3263" t="str">
            <v>Octopus</v>
          </cell>
          <cell r="P3263" t="str">
            <v>BMS</v>
          </cell>
        </row>
        <row r="3264">
          <cell r="C3264" t="str">
            <v>Heteroteuthis sp. 1 [SS200510, 2010]</v>
          </cell>
          <cell r="D3264" t="str">
            <v>Mollusca</v>
          </cell>
          <cell r="E3264" t="str">
            <v>Bivalvia/Septibranchia</v>
          </cell>
          <cell r="F3264" t="str">
            <v>Cuspidariidae</v>
          </cell>
          <cell r="G3264" t="str">
            <v>MolluscaBivalvia/SeptibranchiaCuspidariidae</v>
          </cell>
          <cell r="H3264" t="str">
            <v>benthic invertebrate</v>
          </cell>
          <cell r="I3264" t="str">
            <v>epibenthos</v>
          </cell>
          <cell r="J3264" t="str">
            <v>epibenthos</v>
          </cell>
          <cell r="K3264" t="str">
            <v>macrobenthos</v>
          </cell>
          <cell r="L3264" t="str">
            <v>macrobenthos</v>
          </cell>
          <cell r="M3264" t="str">
            <v>macrobenthos</v>
          </cell>
          <cell r="N3264" t="str">
            <v xml:space="preserve"> </v>
          </cell>
          <cell r="O3264" t="str">
            <v>Squid</v>
          </cell>
          <cell r="P3264" t="str">
            <v>CEP</v>
          </cell>
        </row>
        <row r="3265">
          <cell r="C3265" t="str">
            <v>Echinacardium sp.</v>
          </cell>
          <cell r="D3265" t="str">
            <v>Echinodermata/Eleutherozoa</v>
          </cell>
          <cell r="E3265" t="str">
            <v>Echinoidea/Euechinoidea/Gnathostomata</v>
          </cell>
          <cell r="F3265" t="str">
            <v>Clypaesteroida</v>
          </cell>
          <cell r="G3265" t="str">
            <v>Echinodermata/EleutherozoaEchinoidea/Euechinoidea/GnathostomataClypaesteroida</v>
          </cell>
          <cell r="H3265" t="str">
            <v>benthic invertebrate</v>
          </cell>
          <cell r="I3265" t="str">
            <v>epibenthos</v>
          </cell>
          <cell r="J3265" t="str">
            <v>epibenthos</v>
          </cell>
          <cell r="K3265" t="str">
            <v>macrobenthos</v>
          </cell>
          <cell r="L3265" t="str">
            <v>macrobenthos</v>
          </cell>
          <cell r="M3265" t="str">
            <v>macrobenthos</v>
          </cell>
          <cell r="N3265" t="str">
            <v xml:space="preserve"> </v>
          </cell>
          <cell r="O3265" t="str">
            <v>Squid</v>
          </cell>
          <cell r="P3265" t="str">
            <v>CEP</v>
          </cell>
        </row>
        <row r="3266">
          <cell r="C3266" t="str">
            <v>Asteroidea 10</v>
          </cell>
          <cell r="D3266" t="str">
            <v>Echinodermata/Eleutherozoa</v>
          </cell>
          <cell r="E3266" t="str">
            <v>Asteroidea</v>
          </cell>
          <cell r="F3266" t="str">
            <v>Clypaesteroida</v>
          </cell>
          <cell r="G3266" t="str">
            <v>Echinodermata/EleutherozoaAsteroidea</v>
          </cell>
          <cell r="H3266" t="str">
            <v>benthic invertebrate</v>
          </cell>
          <cell r="I3266" t="str">
            <v>epibenthos</v>
          </cell>
          <cell r="J3266" t="str">
            <v>epibenthos</v>
          </cell>
          <cell r="K3266" t="str">
            <v>macrobenthos</v>
          </cell>
          <cell r="L3266" t="str">
            <v>macrobenthos</v>
          </cell>
          <cell r="M3266" t="str">
            <v>macrobenthos</v>
          </cell>
          <cell r="N3266" t="str">
            <v xml:space="preserve"> </v>
          </cell>
          <cell r="O3266" t="str">
            <v>Benthic carnivore</v>
          </cell>
          <cell r="P3266" t="str">
            <v>BC</v>
          </cell>
        </row>
        <row r="3267">
          <cell r="C3267" t="str">
            <v>Ibacus sp.</v>
          </cell>
          <cell r="D3267" t="str">
            <v>Arthropoda/Crustacea</v>
          </cell>
          <cell r="E3267" t="str">
            <v>Malacostraca/Eumalacostraca/Eucarida</v>
          </cell>
          <cell r="F3267" t="str">
            <v>Decapoda/Pleocyemata/Palinura/Scyllaridae</v>
          </cell>
          <cell r="G3267" t="str">
            <v>Arthropoda/CrustaceaMalacostraca/Eumalacostraca/EucaridaDecapoda/Pleocyemata/Palinura/Scyllaridae</v>
          </cell>
          <cell r="H3267" t="str">
            <v>megabenthic</v>
          </cell>
          <cell r="I3267" t="str">
            <v>megabenthos</v>
          </cell>
          <cell r="J3267" t="str">
            <v>megabenthos</v>
          </cell>
          <cell r="K3267" t="str">
            <v>megabenthos</v>
          </cell>
          <cell r="L3267" t="str">
            <v>megabenthos</v>
          </cell>
          <cell r="M3267" t="str">
            <v>megabenthos</v>
          </cell>
          <cell r="N3267" t="str">
            <v xml:space="preserve"> </v>
          </cell>
          <cell r="O3267" t="str">
            <v>Macrozoobenthos</v>
          </cell>
          <cell r="P3267" t="str">
            <v>BMS</v>
          </cell>
        </row>
        <row r="3268">
          <cell r="C3268" t="str">
            <v>Majidae</v>
          </cell>
          <cell r="D3268" t="str">
            <v>Arthropoda/Crustacea</v>
          </cell>
          <cell r="E3268" t="str">
            <v>Malacostraca/Eumalacostraca/Eucarida</v>
          </cell>
          <cell r="F3268" t="str">
            <v>Decapoda/Pleocyemata/Brachyura/Majidae</v>
          </cell>
          <cell r="G3268" t="str">
            <v>Arthropoda/CrustaceaMalacostraca/Eumalacostraca/EucaridaDecapoda/Pleocyemata/Brachyura/Majidae</v>
          </cell>
          <cell r="H3268" t="str">
            <v>megabenthic</v>
          </cell>
          <cell r="I3268" t="str">
            <v>megabenthos</v>
          </cell>
          <cell r="J3268" t="str">
            <v>megabenthos</v>
          </cell>
          <cell r="K3268" t="str">
            <v>megabenthos</v>
          </cell>
          <cell r="L3268" t="str">
            <v>megabenthos</v>
          </cell>
          <cell r="M3268" t="str">
            <v>megabenthos</v>
          </cell>
          <cell r="N3268" t="str">
            <v xml:space="preserve"> </v>
          </cell>
          <cell r="O3268" t="str">
            <v>Macrozoobenthos</v>
          </cell>
          <cell r="P3268" t="str">
            <v>BMS</v>
          </cell>
        </row>
        <row r="3269">
          <cell r="C3269" t="str">
            <v>Pandalidae sp. 1</v>
          </cell>
          <cell r="D3269" t="str">
            <v>Arthropoda/Crustacea</v>
          </cell>
          <cell r="E3269" t="str">
            <v>Malacostraca/Eumalacostraca/Eucarida</v>
          </cell>
          <cell r="F3269" t="str">
            <v>Decapoda/Pleocyemata/Brachyura/Majidae</v>
          </cell>
          <cell r="G3269" t="str">
            <v>Arthropoda/CrustaceaMalacostraca/Eumalacostraca/EucaridaDecapoda/Pleocyemata/Brachyura/Majidae</v>
          </cell>
          <cell r="H3269" t="str">
            <v>megabenthic</v>
          </cell>
          <cell r="I3269" t="str">
            <v>megabenthos</v>
          </cell>
          <cell r="J3269" t="str">
            <v>megabenthos</v>
          </cell>
          <cell r="K3269" t="str">
            <v>megabenthos</v>
          </cell>
          <cell r="L3269" t="str">
            <v>megabenthos</v>
          </cell>
          <cell r="M3269" t="str">
            <v>megabenthos</v>
          </cell>
          <cell r="N3269" t="str">
            <v xml:space="preserve"> </v>
          </cell>
          <cell r="O3269" t="str">
            <v>Macrozoobenthos</v>
          </cell>
          <cell r="P3269" t="str">
            <v>BMS</v>
          </cell>
        </row>
        <row r="3270">
          <cell r="C3270" t="str">
            <v>Sergestes sp.</v>
          </cell>
          <cell r="D3270" t="str">
            <v>Arthropoda/Crustacea</v>
          </cell>
          <cell r="E3270" t="str">
            <v>Malacostraca/Eumalacostraca/Eucarida</v>
          </cell>
          <cell r="F3270" t="str">
            <v>Decapoda/Dendrobranchiata//Sergestidae</v>
          </cell>
          <cell r="G3270" t="str">
            <v>Arthropoda/CrustaceaMalacostraca/Eumalacostraca/EucaridaDecapoda/Dendrobranchiata//Sergestidae</v>
          </cell>
          <cell r="H3270" t="str">
            <v>pelagic crustacean</v>
          </cell>
          <cell r="I3270" t="str">
            <v>pelagic crustacean</v>
          </cell>
          <cell r="J3270" t="str">
            <v>pelagic crustacean</v>
          </cell>
          <cell r="K3270" t="str">
            <v>prawns</v>
          </cell>
          <cell r="L3270" t="str">
            <v>prawns</v>
          </cell>
          <cell r="M3270" t="str">
            <v>prawns</v>
          </cell>
          <cell r="N3270" t="str">
            <v>megabenthos</v>
          </cell>
          <cell r="O3270" t="str">
            <v>Macrozoobenthos</v>
          </cell>
          <cell r="P3270" t="str">
            <v>BMS</v>
          </cell>
        </row>
        <row r="3271">
          <cell r="C3271" t="str">
            <v>Galatheidea</v>
          </cell>
          <cell r="D3271" t="str">
            <v>Arthropoda/Crustacea</v>
          </cell>
          <cell r="E3271" t="str">
            <v>Malacostraca/Eumalacostraca/Eucarida</v>
          </cell>
          <cell r="F3271" t="str">
            <v>Decapoda/Pleocyemata/Anomura</v>
          </cell>
          <cell r="G3271" t="str">
            <v>Arthropoda/CrustaceaMalacostraca/Eumalacostraca/EucaridaDecapoda/Pleocyemata/Anomura</v>
          </cell>
          <cell r="H3271" t="str">
            <v>megabenthic</v>
          </cell>
          <cell r="I3271" t="str">
            <v>megabenthos</v>
          </cell>
          <cell r="J3271" t="str">
            <v>megabenthos</v>
          </cell>
          <cell r="K3271" t="str">
            <v>megabenthos</v>
          </cell>
          <cell r="L3271" t="str">
            <v>megabenthos</v>
          </cell>
          <cell r="M3271" t="str">
            <v>megabenthos</v>
          </cell>
          <cell r="N3271" t="str">
            <v xml:space="preserve"> </v>
          </cell>
          <cell r="O3271" t="str">
            <v>Macrozoobenthos</v>
          </cell>
          <cell r="P3271" t="str">
            <v>BMS</v>
          </cell>
        </row>
        <row r="3272">
          <cell r="C3272" t="str">
            <v>Galatheidea remains</v>
          </cell>
          <cell r="D3272" t="str">
            <v>Arthropoda/Crustacea</v>
          </cell>
          <cell r="E3272" t="str">
            <v>Malacostraca/Eumalacostraca/Eucarida</v>
          </cell>
          <cell r="F3272" t="str">
            <v>Decapoda/Pleocyemata/Anomura</v>
          </cell>
          <cell r="G3272" t="str">
            <v>Arthropoda/CrustaceaMalacostraca/Eumalacostraca/EucaridaDecapoda/Pleocyemata/Anomura</v>
          </cell>
          <cell r="H3272" t="str">
            <v>megabenthic</v>
          </cell>
          <cell r="I3272" t="str">
            <v>megabenthos</v>
          </cell>
          <cell r="J3272" t="str">
            <v>megabenthos</v>
          </cell>
          <cell r="K3272" t="str">
            <v>megabenthos</v>
          </cell>
          <cell r="L3272" t="str">
            <v>megabenthos</v>
          </cell>
          <cell r="M3272" t="str">
            <v>megabenthos</v>
          </cell>
          <cell r="N3272" t="str">
            <v xml:space="preserve"> </v>
          </cell>
          <cell r="O3272" t="str">
            <v>Macrozoobenthos</v>
          </cell>
          <cell r="P3272" t="str">
            <v>BMS</v>
          </cell>
        </row>
        <row r="3273">
          <cell r="C3273" t="str">
            <v>Pyrosoma sp.</v>
          </cell>
          <cell r="D3273" t="str">
            <v>Chordata/Urochodata</v>
          </cell>
          <cell r="E3273" t="str">
            <v>Thaliacea</v>
          </cell>
          <cell r="F3273" t="str">
            <v>Decapoda/Pleocyemata/Anomura</v>
          </cell>
          <cell r="G3273" t="str">
            <v>Chordata/UrochodataThaliacea</v>
          </cell>
          <cell r="H3273" t="str">
            <v xml:space="preserve">pelagic invertebrate </v>
          </cell>
          <cell r="I3273" t="str">
            <v>gelatinous nekton</v>
          </cell>
          <cell r="J3273" t="str">
            <v>gelatinous nekton</v>
          </cell>
          <cell r="K3273" t="str">
            <v>gelatinous nekton</v>
          </cell>
          <cell r="L3273" t="str">
            <v>gelatinous nekton</v>
          </cell>
          <cell r="M3273" t="str">
            <v>gelatinous nekton</v>
          </cell>
          <cell r="N3273" t="str">
            <v>Gelatinous nekton</v>
          </cell>
          <cell r="O3273" t="str">
            <v>Gelatinous zooplankton</v>
          </cell>
          <cell r="P3273" t="str">
            <v>ZG</v>
          </cell>
        </row>
        <row r="3274">
          <cell r="C3274" t="str">
            <v>eggs</v>
          </cell>
          <cell r="D3274" t="str">
            <v>Unidentified</v>
          </cell>
          <cell r="E3274" t="str">
            <v>Thaliacea</v>
          </cell>
          <cell r="F3274">
            <v>2825.548828125</v>
          </cell>
          <cell r="G3274" t="str">
            <v>Unidentified</v>
          </cell>
          <cell r="H3274" t="str">
            <v>unknown</v>
          </cell>
          <cell r="I3274" t="str">
            <v>unknown</v>
          </cell>
          <cell r="J3274" t="str">
            <v>unknown</v>
          </cell>
          <cell r="K3274" t="str">
            <v>other</v>
          </cell>
          <cell r="L3274" t="str">
            <v>other</v>
          </cell>
          <cell r="M3274" t="str">
            <v>other</v>
          </cell>
          <cell r="N3274" t="str">
            <v xml:space="preserve"> </v>
          </cell>
          <cell r="O3274" t="str">
            <v>Gelatinous zooplankton</v>
          </cell>
          <cell r="P3274" t="str">
            <v>ZG</v>
          </cell>
        </row>
        <row r="3275">
          <cell r="C3275" t="str">
            <v>miscellaneous gelatinous animals [IN2015-E03, 2015]</v>
          </cell>
          <cell r="D3275" t="str">
            <v>Unidentified</v>
          </cell>
          <cell r="E3275">
            <v>2825.548828125</v>
          </cell>
          <cell r="F3275">
            <v>2825.548828125</v>
          </cell>
          <cell r="G3275" t="str">
            <v>Unidentified</v>
          </cell>
          <cell r="H3275" t="str">
            <v>unknown</v>
          </cell>
          <cell r="I3275" t="str">
            <v>unknown</v>
          </cell>
          <cell r="J3275" t="str">
            <v>unknown</v>
          </cell>
          <cell r="K3275" t="str">
            <v>other</v>
          </cell>
          <cell r="L3275" t="str">
            <v>other</v>
          </cell>
          <cell r="M3275" t="str">
            <v>other</v>
          </cell>
          <cell r="N3275" t="str">
            <v xml:space="preserve"> </v>
          </cell>
          <cell r="O3275" t="str">
            <v>Gelatinous zooplankton</v>
          </cell>
          <cell r="P3275" t="str">
            <v>ZG</v>
          </cell>
        </row>
        <row r="3276">
          <cell r="C3276" t="str">
            <v>Euphausiid with jelly</v>
          </cell>
          <cell r="D3276">
            <v>2825.548828125</v>
          </cell>
          <cell r="E3276">
            <v>2825.548828125</v>
          </cell>
          <cell r="F3276">
            <v>2825.548828125</v>
          </cell>
          <cell r="K3276">
            <v>2825.548828125</v>
          </cell>
          <cell r="L3276">
            <v>2825.548828125</v>
          </cell>
          <cell r="M3276">
            <v>2825.548828125</v>
          </cell>
          <cell r="O3276" t="str">
            <v>Gelatinous zooplankton</v>
          </cell>
          <cell r="P3276" t="str">
            <v>ZG</v>
          </cell>
        </row>
        <row r="3277">
          <cell r="C3277" t="str">
            <v>Unidentified fish</v>
          </cell>
          <cell r="G3277" t="str">
            <v/>
          </cell>
          <cell r="K3277" t="str">
            <v>unidentified fish</v>
          </cell>
          <cell r="L3277" t="str">
            <v>unidentified fish</v>
          </cell>
          <cell r="M3277" t="str">
            <v>unidentified fish</v>
          </cell>
          <cell r="N3277" t="str">
            <v>unidentified fish</v>
          </cell>
          <cell r="O3277" t="str">
            <v>Gelatinous zooplankton</v>
          </cell>
          <cell r="P3277" t="str">
            <v>ZG</v>
          </cell>
        </row>
        <row r="3278">
          <cell r="C3278" t="str">
            <v>unknown fish</v>
          </cell>
          <cell r="D3278">
            <v>2825.548828125</v>
          </cell>
          <cell r="E3278">
            <v>2825.548828125</v>
          </cell>
          <cell r="G3278" t="str">
            <v/>
          </cell>
          <cell r="K3278" t="str">
            <v>unidentified fish</v>
          </cell>
          <cell r="L3278" t="str">
            <v>unidentified fish</v>
          </cell>
          <cell r="M3278" t="str">
            <v>unidentified fish</v>
          </cell>
          <cell r="N3278" t="str">
            <v>unidentified fish</v>
          </cell>
          <cell r="O3278">
            <v>2825.548828125</v>
          </cell>
        </row>
        <row r="3279">
          <cell r="C3279" t="str">
            <v>Livers-black shark</v>
          </cell>
          <cell r="D3279" t="str">
            <v>Pisces</v>
          </cell>
          <cell r="E3279">
            <v>2825.548828125</v>
          </cell>
          <cell r="G3279" t="str">
            <v>Pisces</v>
          </cell>
          <cell r="K3279" t="str">
            <v>unidentified fish</v>
          </cell>
          <cell r="L3279" t="str">
            <v>unidentified fish</v>
          </cell>
          <cell r="M3279" t="str">
            <v>unidentified fish</v>
          </cell>
          <cell r="N3279" t="str">
            <v>unidentified fish</v>
          </cell>
          <cell r="O3279">
            <v>2825.548828125</v>
          </cell>
        </row>
        <row r="3280">
          <cell r="C3280" t="str">
            <v>purple blubber</v>
          </cell>
          <cell r="D3280" t="str">
            <v>Pisces</v>
          </cell>
          <cell r="E3280">
            <v>2825.548828125</v>
          </cell>
          <cell r="G3280" t="str">
            <v/>
          </cell>
          <cell r="K3280" t="str">
            <v>unknown</v>
          </cell>
          <cell r="L3280" t="str">
            <v>unknown</v>
          </cell>
          <cell r="M3280" t="str">
            <v>unknown</v>
          </cell>
          <cell r="N3280" t="str">
            <v>unknown</v>
          </cell>
        </row>
        <row r="3281">
          <cell r="C3281" t="str">
            <v>purple blubber</v>
          </cell>
          <cell r="D3281">
            <v>2825.548828125</v>
          </cell>
          <cell r="E3281">
            <v>2825.548828125</v>
          </cell>
          <cell r="G3281" t="str">
            <v/>
          </cell>
          <cell r="K3281" t="str">
            <v>unknown</v>
          </cell>
          <cell r="L3281" t="str">
            <v>unknown</v>
          </cell>
          <cell r="M3281" t="str">
            <v>unknown</v>
          </cell>
          <cell r="N3281" t="str">
            <v>unknown</v>
          </cell>
          <cell r="O3281">
            <v>2825.548828125</v>
          </cell>
          <cell r="P3281">
            <v>2825.548828125</v>
          </cell>
        </row>
        <row r="3282">
          <cell r="C3282">
            <v>2825.548828125</v>
          </cell>
          <cell r="D3282">
            <v>2825.548828125</v>
          </cell>
          <cell r="E3282">
            <v>2825.548828125</v>
          </cell>
          <cell r="F3282">
            <v>2825.548828125</v>
          </cell>
          <cell r="G3282" t="str">
            <v/>
          </cell>
          <cell r="K3282" t="str">
            <v>unknown</v>
          </cell>
          <cell r="L3282" t="str">
            <v>unknown</v>
          </cell>
          <cell r="M3282" t="str">
            <v>unknown</v>
          </cell>
          <cell r="N3282" t="str">
            <v>unknown</v>
          </cell>
          <cell r="O3282">
            <v>2825.548828125</v>
          </cell>
          <cell r="P3282">
            <v>2825.548828125</v>
          </cell>
        </row>
        <row r="3283">
          <cell r="D3283">
            <v>2825.548828125</v>
          </cell>
          <cell r="E3283">
            <v>2825.548828125</v>
          </cell>
          <cell r="G3283" t="str">
            <v/>
          </cell>
          <cell r="K3283" t="str">
            <v>unknown</v>
          </cell>
          <cell r="L3283" t="str">
            <v>unknown</v>
          </cell>
          <cell r="M3283" t="str">
            <v>unknown</v>
          </cell>
          <cell r="N3283" t="str">
            <v>unknown</v>
          </cell>
          <cell r="O3283">
            <v>2825.548828125</v>
          </cell>
          <cell r="P3283">
            <v>2825.548828125</v>
          </cell>
        </row>
        <row r="3284">
          <cell r="D3284">
            <v>2825.548828125</v>
          </cell>
          <cell r="E3284" t="str">
            <v xml:space="preserve">                                                                                                                                                                                                                                                                              </v>
          </cell>
          <cell r="G3284" t="str">
            <v xml:space="preserve">                                                                                                                                                                                                                                                                              </v>
          </cell>
          <cell r="K3284" t="str">
            <v>unknown</v>
          </cell>
          <cell r="L3284" t="str">
            <v>unknown</v>
          </cell>
          <cell r="M3284" t="str">
            <v>unknown</v>
          </cell>
          <cell r="N3284" t="str">
            <v>unknown</v>
          </cell>
          <cell r="O3284">
            <v>2825.548828125</v>
          </cell>
          <cell r="P3284">
            <v>2825.548828125</v>
          </cell>
        </row>
        <row r="3285">
          <cell r="D3285">
            <v>2825.548828125</v>
          </cell>
          <cell r="E3285" t="str">
            <v xml:space="preserve">                                                                                                                                                                                                                                                                              </v>
          </cell>
          <cell r="G3285" t="str">
            <v xml:space="preserve">                                                                                                                                                                                                                                                                              </v>
          </cell>
          <cell r="K3285" t="str">
            <v>unknown</v>
          </cell>
          <cell r="L3285" t="str">
            <v>unknown</v>
          </cell>
          <cell r="M3285" t="str">
            <v>unknown</v>
          </cell>
          <cell r="N3285" t="str">
            <v>unknown</v>
          </cell>
          <cell r="O3285">
            <v>2825.548828125</v>
          </cell>
          <cell r="P3285">
            <v>2825.548828125</v>
          </cell>
        </row>
        <row r="3286">
          <cell r="C3286">
            <v>2825.548828125</v>
          </cell>
          <cell r="D3286">
            <v>2825.548828125</v>
          </cell>
          <cell r="E3286">
            <v>2825.548828125</v>
          </cell>
          <cell r="F3286">
            <v>2825.548828125</v>
          </cell>
          <cell r="K3286" t="str">
            <v>unknown</v>
          </cell>
          <cell r="L3286" t="str">
            <v>unknown</v>
          </cell>
          <cell r="M3286" t="str">
            <v>unknown</v>
          </cell>
          <cell r="N3286" t="str">
            <v>unknown</v>
          </cell>
          <cell r="O3286">
            <v>2825.548828125</v>
          </cell>
          <cell r="P3286">
            <v>2825.548828125</v>
          </cell>
        </row>
        <row r="3287">
          <cell r="C3287">
            <v>2825.548828125</v>
          </cell>
          <cell r="D3287">
            <v>2825.548828125</v>
          </cell>
          <cell r="E3287">
            <v>2825.548828125</v>
          </cell>
          <cell r="F3287">
            <v>2825.548828125</v>
          </cell>
          <cell r="G3287" t="str">
            <v/>
          </cell>
          <cell r="I3287">
            <v>2825.548828125</v>
          </cell>
          <cell r="J3287">
            <v>2825.548828125</v>
          </cell>
          <cell r="K3287" t="str">
            <v>unknown</v>
          </cell>
          <cell r="L3287" t="str">
            <v>unknown</v>
          </cell>
          <cell r="M3287" t="str">
            <v>unknown</v>
          </cell>
          <cell r="N3287" t="str">
            <v>unknown</v>
          </cell>
          <cell r="O3287">
            <v>2825.548828125</v>
          </cell>
          <cell r="P3287">
            <v>2825.548828125</v>
          </cell>
        </row>
        <row r="3288">
          <cell r="C3288">
            <v>2825.548828125</v>
          </cell>
          <cell r="D3288">
            <v>2825.548828125</v>
          </cell>
          <cell r="E3288">
            <v>2825.548828125</v>
          </cell>
          <cell r="F3288">
            <v>2825.548828125</v>
          </cell>
          <cell r="G3288" t="str">
            <v/>
          </cell>
          <cell r="K3288" t="str">
            <v>unknown</v>
          </cell>
          <cell r="L3288" t="str">
            <v>unknown</v>
          </cell>
          <cell r="M3288" t="str">
            <v>unknown</v>
          </cell>
          <cell r="N3288" t="str">
            <v>unknown</v>
          </cell>
          <cell r="O3288">
            <v>2825.548828125</v>
          </cell>
          <cell r="P3288">
            <v>2825.548828125</v>
          </cell>
        </row>
        <row r="3289">
          <cell r="C3289">
            <v>2825.548828125</v>
          </cell>
          <cell r="D3289">
            <v>2825.548828125</v>
          </cell>
          <cell r="E3289">
            <v>2825.548828125</v>
          </cell>
          <cell r="F3289">
            <v>2825.548828125</v>
          </cell>
          <cell r="G3289" t="str">
            <v/>
          </cell>
          <cell r="K3289" t="str">
            <v>unknown</v>
          </cell>
          <cell r="L3289" t="str">
            <v>unknown</v>
          </cell>
          <cell r="M3289" t="str">
            <v>unknown</v>
          </cell>
          <cell r="N3289" t="str">
            <v>unknown</v>
          </cell>
          <cell r="O3289">
            <v>2825.548828125</v>
          </cell>
          <cell r="P3289">
            <v>2825.548828125</v>
          </cell>
        </row>
        <row r="3290">
          <cell r="C3290" t="str">
            <v>cockles (NSW)</v>
          </cell>
          <cell r="D3290">
            <v>0</v>
          </cell>
          <cell r="E3290">
            <v>0</v>
          </cell>
          <cell r="G3290" t="str">
            <v/>
          </cell>
          <cell r="K3290" t="str">
            <v>megabenthos</v>
          </cell>
          <cell r="L3290" t="str">
            <v>megabenthos</v>
          </cell>
          <cell r="M3290" t="str">
            <v>megabenthos</v>
          </cell>
          <cell r="N3290" t="str">
            <v>megabenthos</v>
          </cell>
          <cell r="O3290">
            <v>2825.548828125</v>
          </cell>
          <cell r="P3290">
            <v>2825.548828125</v>
          </cell>
        </row>
        <row r="3291">
          <cell r="C3291" t="str">
            <v>shell (NSW)</v>
          </cell>
          <cell r="K3291" t="str">
            <v>megabenthos</v>
          </cell>
          <cell r="L3291" t="str">
            <v>megabenthos</v>
          </cell>
          <cell r="M3291" t="str">
            <v>megabenthos</v>
          </cell>
          <cell r="N3291" t="str">
            <v>megabenthos</v>
          </cell>
          <cell r="O3291" t="str">
            <v>Macrozoobenthos</v>
          </cell>
          <cell r="P3291" t="str">
            <v>BMS</v>
          </cell>
        </row>
        <row r="3292">
          <cell r="C3292" t="str">
            <v>Metapenaeus macleayi</v>
          </cell>
          <cell r="K3292" t="str">
            <v>prawns</v>
          </cell>
          <cell r="L3292" t="str">
            <v>prawns</v>
          </cell>
          <cell r="M3292" t="str">
            <v>prawns</v>
          </cell>
          <cell r="N3292" t="str">
            <v>megabenthos</v>
          </cell>
          <cell r="O3292" t="str">
            <v>Commercial prawns</v>
          </cell>
          <cell r="P3292" t="str">
            <v>PWN</v>
          </cell>
        </row>
        <row r="3293">
          <cell r="C3293" t="str">
            <v>prawn, eastern king (NSW)</v>
          </cell>
          <cell r="D3293">
            <v>2825.548828125</v>
          </cell>
          <cell r="E3293">
            <v>2825.548828125</v>
          </cell>
          <cell r="K3293" t="str">
            <v>prawns</v>
          </cell>
          <cell r="L3293" t="str">
            <v>prawns</v>
          </cell>
          <cell r="M3293" t="str">
            <v>prawns</v>
          </cell>
          <cell r="N3293" t="str">
            <v>megabenthos</v>
          </cell>
          <cell r="O3293" t="str">
            <v>Commercial prawns</v>
          </cell>
          <cell r="P3293" t="str">
            <v>PWN</v>
          </cell>
        </row>
        <row r="3294">
          <cell r="C3294" t="str">
            <v>prawn, eastern king (NSW)</v>
          </cell>
          <cell r="D3294">
            <v>0</v>
          </cell>
          <cell r="E3294">
            <v>0</v>
          </cell>
          <cell r="K3294" t="str">
            <v>prawns</v>
          </cell>
          <cell r="L3294" t="str">
            <v>prawns</v>
          </cell>
          <cell r="M3294" t="str">
            <v>prawns</v>
          </cell>
          <cell r="N3294" t="str">
            <v>megabenthos</v>
          </cell>
          <cell r="O3294" t="str">
            <v>Commercial prawns</v>
          </cell>
          <cell r="P3294" t="str">
            <v>PWN</v>
          </cell>
        </row>
      </sheetData>
      <sheetData sheetId="1"/>
      <sheetData sheetId="2"/>
      <sheetData sheetId="3"/>
      <sheetData sheetId="4"/>
      <sheetData sheetId="5"/>
      <sheetData sheetId="6"/>
      <sheetData sheetId="7"/>
      <sheetData sheetId="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2.bin"/><Relationship Id="rId1" Type="http://schemas.openxmlformats.org/officeDocument/2006/relationships/hyperlink" Target="http://www.fishbase.org/ComNames/CommonNameSummary.php?autoctr=307693" TargetMode="External"/><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CB322"/>
  <sheetViews>
    <sheetView zoomScale="71" zoomScaleNormal="71" workbookViewId="0">
      <pane xSplit="2" ySplit="2" topLeftCell="AG153" activePane="bottomRight" state="frozen"/>
      <selection pane="topRight" activeCell="C1" sqref="C1"/>
      <selection pane="bottomLeft" activeCell="A3" sqref="A3"/>
      <selection pane="bottomRight" activeCell="AM49" sqref="AM49"/>
    </sheetView>
  </sheetViews>
  <sheetFormatPr defaultRowHeight="15"/>
  <cols>
    <col min="1" max="1" width="5.7109375" customWidth="1"/>
    <col min="2" max="2" width="36.5703125" customWidth="1"/>
    <col min="3" max="3" width="14.7109375" customWidth="1"/>
    <col min="4" max="4" width="12" bestFit="1" customWidth="1"/>
    <col min="8" max="8" width="11" bestFit="1" customWidth="1"/>
    <col min="9" max="9" width="12.5703125" bestFit="1" customWidth="1"/>
    <col min="11" max="17" width="10.5703125" bestFit="1" customWidth="1"/>
    <col min="18" max="18" width="17.7109375" customWidth="1"/>
    <col min="19" max="19" width="14.28515625" customWidth="1"/>
    <col min="20" max="20" width="15.42578125" customWidth="1"/>
    <col min="21" max="21" width="14.5703125" customWidth="1"/>
    <col min="25" max="25" width="12.28515625" customWidth="1"/>
    <col min="26" max="26" width="13.28515625" customWidth="1"/>
    <col min="27" max="27" width="12" customWidth="1"/>
    <col min="28" max="28" width="10.5703125" customWidth="1"/>
    <col min="31" max="31" width="9.7109375" bestFit="1" customWidth="1"/>
    <col min="32" max="32" width="9.5703125" bestFit="1" customWidth="1"/>
    <col min="33" max="33" width="13" customWidth="1"/>
    <col min="34" max="34" width="9.5703125" bestFit="1" customWidth="1"/>
    <col min="36" max="36" width="13" customWidth="1"/>
    <col min="37" max="37" width="14.28515625" customWidth="1"/>
    <col min="39" max="39" width="12.140625" customWidth="1"/>
    <col min="42" max="42" width="13.42578125" customWidth="1"/>
    <col min="48" max="48" width="10.140625" customWidth="1"/>
    <col min="49" max="55" width="7.7109375" customWidth="1"/>
    <col min="56" max="56" width="9.7109375" customWidth="1"/>
    <col min="57" max="59" width="7.7109375" customWidth="1"/>
    <col min="60" max="60" width="10" customWidth="1"/>
    <col min="61" max="66" width="7.7109375" customWidth="1"/>
    <col min="67" max="67" width="10.7109375" customWidth="1"/>
    <col min="68" max="68" width="7.7109375" style="62" customWidth="1"/>
    <col min="69" max="71" width="7.7109375" customWidth="1"/>
    <col min="72" max="72" width="4.140625" customWidth="1"/>
    <col min="73" max="79" width="4.7109375" customWidth="1"/>
  </cols>
  <sheetData>
    <row r="1" spans="1:77" s="62" customFormat="1">
      <c r="B1" s="64" t="s">
        <v>1947</v>
      </c>
      <c r="C1" s="62">
        <v>1</v>
      </c>
      <c r="D1" s="62">
        <v>2</v>
      </c>
      <c r="E1" s="62">
        <v>3</v>
      </c>
      <c r="F1" s="62">
        <v>4</v>
      </c>
      <c r="G1" s="62">
        <v>5</v>
      </c>
      <c r="H1" s="62">
        <v>6</v>
      </c>
      <c r="I1" s="62">
        <v>7</v>
      </c>
      <c r="J1" s="62">
        <v>8</v>
      </c>
      <c r="K1" s="62">
        <v>9</v>
      </c>
      <c r="L1" s="62">
        <v>10</v>
      </c>
      <c r="M1" s="62">
        <v>11</v>
      </c>
      <c r="N1" s="62">
        <v>12</v>
      </c>
      <c r="O1" s="62">
        <v>13</v>
      </c>
      <c r="P1" s="62">
        <v>14</v>
      </c>
      <c r="Q1" s="62">
        <v>15</v>
      </c>
      <c r="R1" s="62">
        <v>16</v>
      </c>
      <c r="S1" s="62">
        <v>17</v>
      </c>
      <c r="T1" s="62">
        <v>18</v>
      </c>
      <c r="U1" s="62">
        <v>19</v>
      </c>
      <c r="V1" s="62">
        <v>20</v>
      </c>
      <c r="W1" s="62">
        <v>21</v>
      </c>
      <c r="X1" s="62">
        <v>22</v>
      </c>
      <c r="Y1" s="62">
        <v>23</v>
      </c>
      <c r="Z1" s="62">
        <v>24</v>
      </c>
      <c r="AA1" s="62">
        <v>25</v>
      </c>
      <c r="AB1" s="62">
        <v>26</v>
      </c>
      <c r="AC1" s="62">
        <v>27</v>
      </c>
      <c r="AD1" s="62">
        <v>28</v>
      </c>
      <c r="AE1" s="62">
        <v>29</v>
      </c>
      <c r="AF1" s="62">
        <v>30</v>
      </c>
      <c r="AG1" s="62">
        <v>31</v>
      </c>
      <c r="AH1" s="62">
        <v>32</v>
      </c>
      <c r="AI1" s="62">
        <v>33</v>
      </c>
      <c r="AJ1" s="62">
        <v>34</v>
      </c>
      <c r="AK1" s="62">
        <v>35</v>
      </c>
      <c r="AL1" s="62">
        <v>36</v>
      </c>
      <c r="AM1" s="62">
        <v>37</v>
      </c>
      <c r="AN1" s="62">
        <v>38</v>
      </c>
      <c r="AO1" s="62">
        <v>39</v>
      </c>
      <c r="AP1" s="62">
        <v>40</v>
      </c>
      <c r="AQ1" s="62">
        <v>41</v>
      </c>
      <c r="AR1" s="62">
        <v>42</v>
      </c>
      <c r="AS1" s="62">
        <v>43</v>
      </c>
      <c r="AT1" s="62">
        <v>44</v>
      </c>
      <c r="AU1" s="62">
        <v>45</v>
      </c>
      <c r="AV1" s="62">
        <v>46</v>
      </c>
      <c r="AW1" s="62">
        <v>47</v>
      </c>
      <c r="AX1" s="62">
        <v>48</v>
      </c>
      <c r="AY1" s="62">
        <v>49</v>
      </c>
      <c r="AZ1" s="62">
        <v>50</v>
      </c>
      <c r="BA1" s="62">
        <v>51</v>
      </c>
      <c r="BB1" s="62">
        <v>52</v>
      </c>
      <c r="BC1" s="62">
        <v>53</v>
      </c>
      <c r="BD1" s="62">
        <v>54</v>
      </c>
      <c r="BE1" s="62">
        <v>55</v>
      </c>
      <c r="BF1" s="62">
        <v>56</v>
      </c>
      <c r="BG1" s="62">
        <v>57</v>
      </c>
      <c r="BH1" s="62">
        <v>58</v>
      </c>
      <c r="BI1" s="62">
        <v>59</v>
      </c>
      <c r="BJ1" s="62">
        <v>60</v>
      </c>
      <c r="BK1" s="62">
        <v>61</v>
      </c>
      <c r="BL1" s="62">
        <v>62</v>
      </c>
      <c r="BM1" s="62">
        <v>63</v>
      </c>
      <c r="BN1" s="62">
        <v>64</v>
      </c>
      <c r="BO1" s="62">
        <v>65</v>
      </c>
      <c r="BP1" s="62">
        <v>66</v>
      </c>
      <c r="BQ1" s="62">
        <v>67</v>
      </c>
      <c r="BR1" s="62">
        <v>68</v>
      </c>
      <c r="BS1" s="62">
        <v>71</v>
      </c>
      <c r="BU1" s="62">
        <v>60</v>
      </c>
      <c r="BV1" s="62">
        <v>63</v>
      </c>
      <c r="BW1" s="62">
        <v>54</v>
      </c>
      <c r="BY1" s="62">
        <v>54</v>
      </c>
    </row>
    <row r="2" spans="1:77" s="461" customFormat="1" ht="90">
      <c r="B2" s="461" t="s">
        <v>700</v>
      </c>
      <c r="C2" s="461" t="s">
        <v>715</v>
      </c>
      <c r="D2" s="461" t="s">
        <v>716</v>
      </c>
      <c r="E2" s="461" t="s">
        <v>717</v>
      </c>
      <c r="F2" s="461" t="s">
        <v>718</v>
      </c>
      <c r="G2" s="461" t="s">
        <v>719</v>
      </c>
      <c r="H2" s="461" t="s">
        <v>783</v>
      </c>
      <c r="I2" s="461" t="s">
        <v>784</v>
      </c>
      <c r="J2" s="461" t="s">
        <v>721</v>
      </c>
      <c r="K2" s="461" t="s">
        <v>722</v>
      </c>
      <c r="L2" s="461" t="s">
        <v>723</v>
      </c>
      <c r="M2" s="461" t="s">
        <v>4</v>
      </c>
      <c r="N2" s="461" t="s">
        <v>5</v>
      </c>
      <c r="O2" s="461" t="s">
        <v>762</v>
      </c>
      <c r="P2" s="461" t="s">
        <v>315</v>
      </c>
      <c r="Q2" s="461" t="s">
        <v>785</v>
      </c>
      <c r="R2" s="718" t="s">
        <v>786</v>
      </c>
      <c r="S2" s="461" t="s">
        <v>725</v>
      </c>
      <c r="T2" s="461" t="s">
        <v>772</v>
      </c>
      <c r="U2" s="719" t="s">
        <v>787</v>
      </c>
      <c r="V2" s="719" t="s">
        <v>729</v>
      </c>
      <c r="W2" s="461" t="s">
        <v>788</v>
      </c>
      <c r="X2" s="461" t="s">
        <v>789</v>
      </c>
      <c r="Y2" s="719" t="s">
        <v>791</v>
      </c>
      <c r="Z2" s="719" t="s">
        <v>731</v>
      </c>
      <c r="AA2" s="461" t="s">
        <v>732</v>
      </c>
      <c r="AB2" s="719" t="s">
        <v>733</v>
      </c>
      <c r="AC2" s="461" t="s">
        <v>12</v>
      </c>
      <c r="AD2" s="461" t="s">
        <v>792</v>
      </c>
      <c r="AE2" s="461" t="s">
        <v>735</v>
      </c>
      <c r="AF2" s="461" t="s">
        <v>736</v>
      </c>
      <c r="AG2" s="718" t="s">
        <v>740</v>
      </c>
      <c r="AH2" s="718" t="s">
        <v>737</v>
      </c>
      <c r="AI2" s="718" t="s">
        <v>738</v>
      </c>
      <c r="AJ2" s="718" t="s">
        <v>739</v>
      </c>
      <c r="AK2" s="461" t="s">
        <v>165</v>
      </c>
      <c r="AL2" s="461" t="s">
        <v>329</v>
      </c>
      <c r="AM2" s="461" t="s">
        <v>113</v>
      </c>
      <c r="AN2" s="461" t="s">
        <v>742</v>
      </c>
      <c r="AO2" s="461" t="s">
        <v>793</v>
      </c>
      <c r="AP2" s="461" t="s">
        <v>794</v>
      </c>
      <c r="AQ2" s="461" t="s">
        <v>795</v>
      </c>
      <c r="AR2" s="718" t="s">
        <v>796</v>
      </c>
      <c r="AS2" s="461" t="s">
        <v>797</v>
      </c>
      <c r="AT2" s="461" t="s">
        <v>799</v>
      </c>
      <c r="AU2" s="461" t="s">
        <v>798</v>
      </c>
      <c r="AV2" s="461" t="s">
        <v>348</v>
      </c>
      <c r="AW2" s="461" t="s">
        <v>747</v>
      </c>
      <c r="AX2" s="461" t="s">
        <v>777</v>
      </c>
      <c r="AY2" s="461" t="s">
        <v>946</v>
      </c>
      <c r="AZ2" s="461" t="s">
        <v>752</v>
      </c>
      <c r="BA2" s="461" t="s">
        <v>748</v>
      </c>
      <c r="BB2" s="461" t="s">
        <v>823</v>
      </c>
      <c r="BC2" s="461" t="s">
        <v>773</v>
      </c>
      <c r="BD2" s="461" t="s">
        <v>744</v>
      </c>
      <c r="BE2" s="461" t="s">
        <v>746</v>
      </c>
      <c r="BF2" s="461" t="s">
        <v>332</v>
      </c>
      <c r="BG2" s="461" t="s">
        <v>331</v>
      </c>
      <c r="BH2" s="461" t="s">
        <v>824</v>
      </c>
      <c r="BI2" s="461" t="s">
        <v>774</v>
      </c>
      <c r="BJ2" s="461" t="s">
        <v>745</v>
      </c>
      <c r="BK2" s="461" t="s">
        <v>679</v>
      </c>
      <c r="BL2" s="461" t="s">
        <v>753</v>
      </c>
      <c r="BM2" s="719" t="s">
        <v>754</v>
      </c>
      <c r="BN2" s="719" t="s">
        <v>755</v>
      </c>
      <c r="BO2" s="719" t="s">
        <v>933</v>
      </c>
      <c r="BP2" s="719" t="s">
        <v>930</v>
      </c>
      <c r="BQ2" s="461" t="s">
        <v>759</v>
      </c>
      <c r="BR2" s="461" t="s">
        <v>827</v>
      </c>
      <c r="BS2" s="461" t="s">
        <v>1949</v>
      </c>
    </row>
    <row r="3" spans="1:77">
      <c r="A3">
        <v>1</v>
      </c>
      <c r="B3" t="s">
        <v>715</v>
      </c>
      <c r="C3" s="62">
        <f>SUMIF('Raw diet data'!$E$6:$E$379,$A3,'Raw diet data'!L$6:L$379)</f>
        <v>0</v>
      </c>
      <c r="D3" s="62">
        <f>SUMIF(Odontocetes!$A$7:$A$15,$A3,Odontocetes!C$7:C$15)</f>
        <v>0</v>
      </c>
      <c r="E3" s="62">
        <f>SUMIF('Raw diet data'!$E$6:$E$379,$A3,'Raw diet data'!N$6:N$379)</f>
        <v>0</v>
      </c>
      <c r="F3" s="62">
        <f>SUMIF('Raw diet data'!$E$6:$E$379,$A3,'Raw diet data'!O$6:O$379)</f>
        <v>0</v>
      </c>
      <c r="G3" s="62">
        <f>SUMIF(Seals!$A$8:$A$281,$A3,Seals!$K$8:$K$281)</f>
        <v>0</v>
      </c>
      <c r="H3" s="62">
        <f>SUMIF(Seals!$A$8:$A$281,$A3,Seals!$P$8:$P$281)</f>
        <v>0</v>
      </c>
      <c r="I3" s="62">
        <f>SUMIF(Seals!$A$8:$A$281,$A3,Seals!$I$8:$I$281)</f>
        <v>0</v>
      </c>
      <c r="J3" s="62">
        <f>SUMIF('Raw diet data'!$E$6:$E$379,$A3,'Raw diet data'!S$6:S$379)</f>
        <v>0</v>
      </c>
      <c r="K3" s="62">
        <f>SUMIF('Raw diet data'!$E$6:$E$379,$A3,'Raw diet data'!T$6:T$379)</f>
        <v>0</v>
      </c>
      <c r="L3" s="62">
        <f>SUMIF('WF storm petrel'!$A$5:$A$28,$A3,'WF storm petrel'!J$5:J$28)</f>
        <v>0</v>
      </c>
      <c r="M3" s="62">
        <f>SUMIF('Raw diet data'!$E$6:$E$379,$A3,'Raw diet data'!Y$6:Y$379)</f>
        <v>0</v>
      </c>
      <c r="N3" s="62">
        <f>SUMIF('Raw diet data'!$E$6:$E$379,$A3,'Raw diet data'!Z$6:Z$379)</f>
        <v>0</v>
      </c>
      <c r="O3" s="62">
        <f>SUMIF('Raw diet data'!$E$6:$E$379,$A3,'Raw diet data'!AA$6:AA$379)</f>
        <v>0</v>
      </c>
      <c r="P3" s="62">
        <f>SUMIF('Raw diet data'!$E$6:$E$379,$A3,'Raw diet data'!AB$6:AB$379)</f>
        <v>0</v>
      </c>
      <c r="Q3" s="62">
        <f>SUMIF(LP!$A$5:$A$22,$A3,LP!D$5:D$22)</f>
        <v>0</v>
      </c>
      <c r="R3" s="62">
        <f>SUMIF('Raw diet data'!$E$6:$E$379,$A3,'Raw diet data'!AL$6:AL$379)</f>
        <v>0</v>
      </c>
      <c r="S3" s="62">
        <f>SUMIF('Raw diet data'!$E$6:$E$379,$A3,'Raw diet data'!AQ$6:AQ$379)</f>
        <v>0</v>
      </c>
      <c r="T3" s="62">
        <f>SUMIF('Shelf dem sharks'!A$38:A$59,A3,'Shelf dem sharks'!$F$38:$F$59)</f>
        <v>0</v>
      </c>
      <c r="U3" s="62">
        <f>SUMIF('Raw diet data'!$E$6:$E$379,$A3,'Raw diet data'!AT$6:AT$379)</f>
        <v>0</v>
      </c>
      <c r="V3" s="62">
        <f>SUMIF('Raw diet data'!$E$6:$E$379,$A3,'Raw diet data'!AW$6:AW$379)</f>
        <v>0</v>
      </c>
      <c r="W3" s="62">
        <f>SUMIF('Skates&amp;rays'!A$27:A$37,$A3,'Skates&amp;rays'!$E$27:$E$37)</f>
        <v>0</v>
      </c>
      <c r="X3" s="62">
        <f>SUMIF('Raw diet data'!$E$6:$E$379,$A3,'Raw diet data'!AZ$6:AZ$379)</f>
        <v>0</v>
      </c>
      <c r="Y3">
        <f>IF(ISNA(VLOOKUP($A3,'Offshore pelagic pisc &amp; tuna'!$A$5:'Offshore pelagic pisc &amp; tuna'!$O$28,15,FALSE)),0,VLOOKUP($A3,'Offshore pelagic pisc &amp; tuna'!$A$5:'Offshore pelagic pisc &amp; tuna'!$O$28,15,FALSE))</f>
        <v>0</v>
      </c>
      <c r="Z3" s="62">
        <f>IF(ISNA(VLOOKUP($A3,'Offshore pelagic pisc &amp; tuna'!$A$5:'Offshore pelagic pisc &amp; tuna'!$O$28,8,FALSE)),0,VLOOKUP($A3,'Offshore pelagic pisc &amp; tuna'!$A$5:'Offshore pelagic pisc &amp; tuna'!$O$28,8,FALSE))</f>
        <v>0</v>
      </c>
      <c r="AA3" s="62">
        <f>SUMIF('Raw diet data'!$E$6:$E$379,$A3,'Raw diet data'!BC$6:BC$379)</f>
        <v>0</v>
      </c>
      <c r="AB3" s="62">
        <f>SUMIF('Raw diet data'!$E$6:$E$379,$A3,'Raw diet data'!BJ$6:BJ$379)</f>
        <v>0</v>
      </c>
      <c r="AC3" s="62">
        <f>SUMIF('Small pelagic fish'!$A$31:$A$43,$A3,'Small pelagic fish'!D$31:D$43)</f>
        <v>0</v>
      </c>
      <c r="AD3" s="62">
        <f>SUMIF('Small pelagic fish'!$A$31:$A$43,$A3,'Small pelagic fish'!E$31:E$43)</f>
        <v>0</v>
      </c>
      <c r="AE3" s="62">
        <f>SUMIF('Small pelagic fish'!$A$31:$A$43,$A3,'Small pelagic fish'!G$31:G$43)</f>
        <v>0</v>
      </c>
      <c r="AF3" s="62">
        <f>SUMIF('Small pelagic fish'!$A$31:$A$43,$A3,'Small pelagic fish'!I$31:I$43)</f>
        <v>0</v>
      </c>
      <c r="AG3" s="62">
        <f>SUMIF('Other fish'!$C$643:$C$689,$A3,'Other fish'!CL$643:CL$689)</f>
        <v>0</v>
      </c>
      <c r="AH3" s="62">
        <f>SUMIF('Other fish'!$C$643:$C$689,$A3,'Other fish'!BV$643:BV$689)</f>
        <v>0</v>
      </c>
      <c r="AI3" s="62">
        <f>SUMIF('Other fish'!$C$643:$C$689,$A3,'Other fish'!CH$643:CH$689)</f>
        <v>0</v>
      </c>
      <c r="AJ3" s="62">
        <f>SUMIF('Other fish'!$C$643:$C$689,$A3,'Other fish'!X$643:X$689)</f>
        <v>0</v>
      </c>
      <c r="AK3" s="62">
        <f>SUMIF('Other fish'!$C$643:$C$689,$A3,'Other fish'!K$643:K$689)</f>
        <v>0</v>
      </c>
      <c r="AL3" s="62">
        <f>SUMIF(Garfish!$A$5:$A$10,$A3,Garfish!E$5:E$10)</f>
        <v>0</v>
      </c>
      <c r="AM3" s="62">
        <f>SUMIF('Raw diet data'!$E$6:$E$379,$A3,'Raw diet data'!CF$6:CF$379)</f>
        <v>0</v>
      </c>
      <c r="AN3" s="62">
        <f>SUMIF('Raw diet data'!$E$6:$E$379,$A3,'Raw diet data'!CG$6:CG$379)</f>
        <v>0</v>
      </c>
      <c r="AO3" s="62">
        <f>SUMIF('Raw diet data'!$E$6:$E$379,$A3,'Raw diet data'!CH$6:CH$379)</f>
        <v>0</v>
      </c>
      <c r="AP3" s="62">
        <f>SUMIF('Raw diet data'!$E$6:$E$379,$A3,'Raw diet data'!CI$6:CI$379)</f>
        <v>0</v>
      </c>
      <c r="AQ3" s="62">
        <f>SUMIF('Raw diet data'!$E$6:$E$379,$A3,'Raw diet data'!CJ$6:CJ$379)</f>
        <v>0</v>
      </c>
      <c r="AR3" s="62">
        <f>SUMIF('Raw diet data'!$E$6:$E$379,$A3,'Raw diet data'!CK$6:CK$379)</f>
        <v>0</v>
      </c>
      <c r="AS3" s="62">
        <f>SUMIF('Raw diet data'!$E$6:$E$379,$A3,'Raw diet data'!CN$6:CN$379)</f>
        <v>0</v>
      </c>
      <c r="AT3" s="62">
        <f>SUMIF('Raw diet data'!$E$6:$E$379,$A3,'Raw diet data'!CO$6:CO$379)</f>
        <v>0</v>
      </c>
      <c r="AU3" s="62">
        <f>SUMIF('Raw diet data'!$E$6:$E$379,$A3,'Raw diet data'!CQ$6:CQ$379)</f>
        <v>0</v>
      </c>
      <c r="AV3" s="62">
        <f>SUMIF('Raw diet data'!$E$6:$E$379,$A3,'Raw diet data'!CR$6:CR$379)</f>
        <v>0</v>
      </c>
      <c r="AW3" s="62">
        <f>SUMIF('Raw diet data'!$E$6:$E$379,$A3,'Raw diet data'!CU$6:CU$379)</f>
        <v>0</v>
      </c>
      <c r="AX3" s="62">
        <f>SUMIF('Raw diet data'!$E$6:$E$379,$A3,'Raw diet data'!CW$6:CW$379)</f>
        <v>0</v>
      </c>
      <c r="AY3" s="62">
        <f>SUMIF('Raw diet data'!$E$6:$E$379,$A3,'Raw diet data'!CX$6:CX$379)</f>
        <v>0</v>
      </c>
      <c r="AZ3" s="62">
        <f>SUMIF('Raw diet data'!$E$6:$E$379,$A3,'Raw diet data'!CY$6:CY$379)</f>
        <v>0</v>
      </c>
      <c r="BA3" s="62">
        <f>SUMIF('Raw diet data'!$E$6:$E$379,$A3,'Raw diet data'!CZ$6:CZ$379)</f>
        <v>0</v>
      </c>
      <c r="BB3" s="62">
        <f>SUMIF('Raw diet data'!$E$6:$E$379,$A3,'Raw diet data'!DA$6:DA$379)</f>
        <v>0</v>
      </c>
      <c r="BC3" s="62">
        <f>SUMIF('Raw diet data'!$E$6:$E$379,$A3,'Raw diet data'!DB$6:DB$379)</f>
        <v>0</v>
      </c>
      <c r="BD3" s="62">
        <f>SUMIF('Raw diet data'!$E$6:$E$379,$A3,'Raw diet data'!DF$6:DF$379)</f>
        <v>0</v>
      </c>
      <c r="BE3" s="62">
        <f>SUMIF('Raw diet data'!$E$6:$E$379,$A3,'Raw diet data'!DG$6:DG$379)</f>
        <v>0</v>
      </c>
      <c r="BF3" s="62">
        <f>SUMIF('Raw diet data'!$E$6:$E$379,$A3,'Raw diet data'!DH$6:DH$379)</f>
        <v>0</v>
      </c>
      <c r="BG3" s="62">
        <f>SUMIF('Raw diet data'!$E$6:$E$379,$A3,'Raw diet data'!DI$6:DI$379)</f>
        <v>0</v>
      </c>
      <c r="BH3" s="62">
        <f>SUMIF('Raw diet data'!$E$6:$E$379,$A3,'Raw diet data'!DM$6:DM$379)</f>
        <v>0</v>
      </c>
      <c r="BI3" s="62">
        <f>SUMIF('Raw diet data'!$E$6:$E$379,$A3,'Raw diet data'!DN$6:DN$379)</f>
        <v>0</v>
      </c>
      <c r="BJ3" s="62">
        <f>SUMIF('Raw diet data'!$E$6:$E$379,$A3,'Raw diet data'!DO$6:DO$379)</f>
        <v>0</v>
      </c>
      <c r="BK3" s="62">
        <f>SUMIF('Raw diet data'!$E$6:$E$379,$A3,'Raw diet data'!DP$6:DP$379)</f>
        <v>0</v>
      </c>
      <c r="BL3" s="62">
        <f>SUMIF('Raw diet data'!$E$6:$E$379,$A3,'Raw diet data'!DQ$6:DQ$379)</f>
        <v>0</v>
      </c>
      <c r="BM3" s="62">
        <f>SUMIF(Zooplankton!$A$17:$A$29,$A3,Zooplankton!C$17:C$29)</f>
        <v>0</v>
      </c>
      <c r="BN3" s="62">
        <f>SUMIF(Zooplankton!$A$17:$A$29,$A3,Zooplankton!D$17:D$29)</f>
        <v>0</v>
      </c>
      <c r="BO3" s="62">
        <f>SUMIF(Zooplankton!$A$17:$A$29,$A3,Zooplankton!E$17:E$29)</f>
        <v>0</v>
      </c>
      <c r="BP3" s="62">
        <f>SUMIF('Raw diet data'!$E$6:$E$379,$A3,'Raw diet data'!DU$6:DU$379)</f>
        <v>0</v>
      </c>
      <c r="BQ3" s="62">
        <f>SUMIF('Raw diet data'!$E$6:$E$379,$A3,'Raw diet data'!DV$6:DV$379)</f>
        <v>0</v>
      </c>
      <c r="BR3" s="62">
        <f>SUMIF('Raw diet data'!$E$6:$E$379,$A3,'Raw diet data'!DX$6:DX$379)</f>
        <v>0</v>
      </c>
    </row>
    <row r="4" spans="1:77">
      <c r="A4">
        <v>2</v>
      </c>
      <c r="B4" t="s">
        <v>716</v>
      </c>
      <c r="C4" s="62">
        <f>SUMIF('Raw diet data'!$E$6:$E$379,$A4,'Raw diet data'!L$6:L$379)</f>
        <v>0</v>
      </c>
      <c r="D4" s="62">
        <f>SUMIF(Odontocetes!$A$7:$A$15,$A4,Odontocetes!C$7:C$15)</f>
        <v>0</v>
      </c>
      <c r="E4" s="62">
        <f>SUMIF('Raw diet data'!$E$6:$E$379,$A4,'Raw diet data'!N$6:N$379)</f>
        <v>0</v>
      </c>
      <c r="F4" s="62">
        <f>SUMIF('Raw diet data'!$E$6:$E$379,$A4,'Raw diet data'!O$6:O$379)</f>
        <v>0</v>
      </c>
      <c r="G4" s="62">
        <f>SUMIF(Seals!$A$8:$A$281,$A4,Seals!$K$8:$K$281)</f>
        <v>0</v>
      </c>
      <c r="H4" s="62">
        <f>SUMIF(Seals!$A$8:$A$281,$A4,Seals!$P$8:$P$281)</f>
        <v>0</v>
      </c>
      <c r="I4" s="62">
        <f>SUMIF(Seals!$A$8:$A$281,$A4,Seals!$I$8:$I$281)</f>
        <v>0</v>
      </c>
      <c r="J4" s="62">
        <f>SUMIF('Raw diet data'!$E$6:$E$379,$A4,'Raw diet data'!S$6:S$379)</f>
        <v>0</v>
      </c>
      <c r="K4" s="62">
        <f>SUMIF('Raw diet data'!$E$6:$E$379,$A4,'Raw diet data'!T$6:T$379)</f>
        <v>0</v>
      </c>
      <c r="L4" s="62">
        <f>SUMIF('WF storm petrel'!$A$5:$A$28,$A4,'WF storm petrel'!J$5:J$28)</f>
        <v>0</v>
      </c>
      <c r="M4" s="62">
        <f>SUMIF('Raw diet data'!$E$6:$E$379,$A4,'Raw diet data'!Y$6:Y$379)</f>
        <v>0</v>
      </c>
      <c r="N4" s="62">
        <f>SUMIF('Raw diet data'!$E$6:$E$379,$A4,'Raw diet data'!Z$6:Z$379)</f>
        <v>0</v>
      </c>
      <c r="O4" s="62">
        <f>SUMIF('Raw diet data'!$E$6:$E$379,$A4,'Raw diet data'!AA$6:AA$379)</f>
        <v>0</v>
      </c>
      <c r="P4" s="62">
        <f>SUMIF('Raw diet data'!$E$6:$E$379,$A4,'Raw diet data'!AB$6:AB$379)</f>
        <v>0</v>
      </c>
      <c r="Q4" s="62">
        <f>SUMIF(LP!$A$5:$A$22,$A4,LP!D$5:D$22)</f>
        <v>0</v>
      </c>
      <c r="R4" s="62">
        <f>SUMIF('Raw diet data'!$E$6:$E$379,$A4,'Raw diet data'!AL$6:AL$379)</f>
        <v>0</v>
      </c>
      <c r="S4" s="62">
        <f>SUMIF('Raw diet data'!$E$6:$E$379,$A4,'Raw diet data'!AQ$6:AQ$379)</f>
        <v>0</v>
      </c>
      <c r="T4" s="62">
        <f>SUMIF('Shelf dem sharks'!A$38:A$59,A4,'Shelf dem sharks'!$F$38:$F$59)</f>
        <v>0</v>
      </c>
      <c r="U4" s="62">
        <f>SUMIF('Raw diet data'!$E$6:$E$379,$A4,'Raw diet data'!AT$6:AT$379)</f>
        <v>0</v>
      </c>
      <c r="V4" s="62">
        <f>SUMIF('Raw diet data'!$E$6:$E$379,$A4,'Raw diet data'!AW$6:AW$379)</f>
        <v>0</v>
      </c>
      <c r="W4" s="62">
        <f>SUMIF('Skates&amp;rays'!A$27:A$37,$A4,'Skates&amp;rays'!$E$27:$E$37)</f>
        <v>0</v>
      </c>
      <c r="X4" s="62">
        <f>SUMIF('Raw diet data'!$E$6:$E$379,$A4,'Raw diet data'!AZ$6:AZ$379)</f>
        <v>0</v>
      </c>
      <c r="Y4" s="62">
        <f>IF(ISNA(VLOOKUP($A4,'Offshore pelagic pisc &amp; tuna'!$A$5:'Offshore pelagic pisc &amp; tuna'!$O$28,15,FALSE)),0,VLOOKUP($A4,'Offshore pelagic pisc &amp; tuna'!$A$5:'Offshore pelagic pisc &amp; tuna'!$O$28,15,FALSE))</f>
        <v>0</v>
      </c>
      <c r="Z4" s="62">
        <f>IF(ISNA(VLOOKUP($A4,'Offshore pelagic pisc &amp; tuna'!$A$5:'Offshore pelagic pisc &amp; tuna'!$O$28,8,FALSE)),0,VLOOKUP($A4,'Offshore pelagic pisc &amp; tuna'!$A$5:'Offshore pelagic pisc &amp; tuna'!$O$28,8,FALSE))</f>
        <v>0</v>
      </c>
      <c r="AA4" s="62">
        <f>SUMIF('Raw diet data'!$E$6:$E$379,$A4,'Raw diet data'!BC$6:BC$379)</f>
        <v>0</v>
      </c>
      <c r="AB4" s="62">
        <f>SUMIF('Raw diet data'!$E$6:$E$379,$A4,'Raw diet data'!BJ$6:BJ$379)</f>
        <v>0</v>
      </c>
      <c r="AC4" s="62">
        <f>SUMIF('Small pelagic fish'!$A$31:$A$43,$A4,'Small pelagic fish'!D$31:D$43)</f>
        <v>0</v>
      </c>
      <c r="AD4" s="62">
        <f>SUMIF('Small pelagic fish'!$A$31:$A$43,$A4,'Small pelagic fish'!E$31:E$43)</f>
        <v>0</v>
      </c>
      <c r="AE4" s="62">
        <f>SUMIF('Small pelagic fish'!$A$31:$A$43,$A4,'Small pelagic fish'!G$31:G$43)</f>
        <v>0</v>
      </c>
      <c r="AF4" s="62">
        <f>SUMIF('Small pelagic fish'!$A$31:$A$43,$A4,'Small pelagic fish'!I$31:I$43)</f>
        <v>0</v>
      </c>
      <c r="AG4" s="62">
        <f>SUMIF('Other fish'!$C$643:$C$689,$A4,'Other fish'!CL$643:CL$689)</f>
        <v>0</v>
      </c>
      <c r="AH4" s="62">
        <f>SUMIF('Other fish'!$C$643:$C$689,$A4,'Other fish'!BV$643:BV$689)</f>
        <v>0</v>
      </c>
      <c r="AI4" s="62">
        <f>SUMIF('Other fish'!$C$643:$C$689,$A4,'Other fish'!CH$643:CH$689)</f>
        <v>0</v>
      </c>
      <c r="AJ4" s="62">
        <f>SUMIF('Other fish'!$C$643:$C$689,$A4,'Other fish'!X$643:X$689)</f>
        <v>0</v>
      </c>
      <c r="AK4" s="62">
        <f>SUMIF('Other fish'!$C$643:$C$689,$A4,'Other fish'!K$643:K$689)</f>
        <v>0</v>
      </c>
      <c r="AL4" s="62">
        <f>SUMIF(Garfish!$A$5:$A$10,$A4,Garfish!E$5:E$10)</f>
        <v>0</v>
      </c>
      <c r="AM4" s="62">
        <f>SUMIF('Raw diet data'!$E$6:$E$379,$A4,'Raw diet data'!CF$6:CF$379)</f>
        <v>0</v>
      </c>
      <c r="AN4" s="62">
        <f>SUMIF('Raw diet data'!$E$6:$E$379,$A4,'Raw diet data'!CG$6:CG$379)</f>
        <v>0</v>
      </c>
      <c r="AO4" s="62">
        <f>SUMIF('Raw diet data'!$E$6:$E$379,$A4,'Raw diet data'!CH$6:CH$379)</f>
        <v>0</v>
      </c>
      <c r="AP4" s="62">
        <f>SUMIF('Raw diet data'!$E$6:$E$379,$A4,'Raw diet data'!CI$6:CI$379)</f>
        <v>0</v>
      </c>
      <c r="AQ4" s="62">
        <f>SUMIF('Raw diet data'!$E$6:$E$379,$A4,'Raw diet data'!CJ$6:CJ$379)</f>
        <v>0</v>
      </c>
      <c r="AR4" s="62">
        <f>SUMIF('Raw diet data'!$E$6:$E$379,$A4,'Raw diet data'!CK$6:CK$379)</f>
        <v>0</v>
      </c>
      <c r="AS4" s="62">
        <f>SUMIF('Raw diet data'!$E$6:$E$379,$A4,'Raw diet data'!CN$6:CN$379)</f>
        <v>0</v>
      </c>
      <c r="AT4" s="62">
        <f>SUMIF('Raw diet data'!$E$6:$E$379,$A4,'Raw diet data'!CO$6:CO$379)</f>
        <v>0</v>
      </c>
      <c r="AU4" s="62">
        <f>SUMIF('Raw diet data'!$E$6:$E$379,$A4,'Raw diet data'!CQ$6:CQ$379)</f>
        <v>0</v>
      </c>
      <c r="AV4" s="62">
        <f>SUMIF('Raw diet data'!$E$6:$E$379,$A4,'Raw diet data'!CR$6:CR$379)</f>
        <v>0</v>
      </c>
      <c r="AW4" s="62">
        <f>SUMIF('Raw diet data'!$E$6:$E$379,$A4,'Raw diet data'!CU$6:CU$379)</f>
        <v>0</v>
      </c>
      <c r="AX4" s="62">
        <f>SUMIF('Raw diet data'!$E$6:$E$379,$A4,'Raw diet data'!CW$6:CW$379)</f>
        <v>0</v>
      </c>
      <c r="AY4" s="62">
        <f>SUMIF('Raw diet data'!$E$6:$E$379,$A4,'Raw diet data'!CX$6:CX$379)</f>
        <v>0</v>
      </c>
      <c r="AZ4" s="62">
        <f>SUMIF('Raw diet data'!$E$6:$E$379,$A4,'Raw diet data'!CY$6:CY$379)</f>
        <v>0</v>
      </c>
      <c r="BA4" s="62">
        <f>SUMIF('Raw diet data'!$E$6:$E$379,$A4,'Raw diet data'!CZ$6:CZ$379)</f>
        <v>0</v>
      </c>
      <c r="BB4" s="62">
        <f>SUMIF('Raw diet data'!$E$6:$E$379,$A4,'Raw diet data'!DA$6:DA$379)</f>
        <v>0</v>
      </c>
      <c r="BC4" s="62">
        <f>SUMIF('Raw diet data'!$E$6:$E$379,$A4,'Raw diet data'!DB$6:DB$379)</f>
        <v>0</v>
      </c>
      <c r="BD4" s="62">
        <f>SUMIF('Raw diet data'!$E$6:$E$379,$A4,'Raw diet data'!DF$6:DF$379)</f>
        <v>0</v>
      </c>
      <c r="BE4" s="62">
        <f>SUMIF('Raw diet data'!$E$6:$E$379,$A4,'Raw diet data'!DG$6:DG$379)</f>
        <v>0</v>
      </c>
      <c r="BF4" s="62">
        <f>SUMIF('Raw diet data'!$E$6:$E$379,$A4,'Raw diet data'!DH$6:DH$379)</f>
        <v>0</v>
      </c>
      <c r="BG4" s="62">
        <f>SUMIF('Raw diet data'!$E$6:$E$379,$A4,'Raw diet data'!DI$6:DI$379)</f>
        <v>0</v>
      </c>
      <c r="BH4" s="62">
        <f>SUMIF('Raw diet data'!$E$6:$E$379,$A4,'Raw diet data'!DM$6:DM$379)</f>
        <v>0</v>
      </c>
      <c r="BI4" s="62">
        <f>SUMIF('Raw diet data'!$E$6:$E$379,$A4,'Raw diet data'!DN$6:DN$379)</f>
        <v>0</v>
      </c>
      <c r="BJ4" s="62">
        <f>SUMIF('Raw diet data'!$E$6:$E$379,$A4,'Raw diet data'!DO$6:DO$379)</f>
        <v>0</v>
      </c>
      <c r="BK4" s="62">
        <f>SUMIF('Raw diet data'!$E$6:$E$379,$A4,'Raw diet data'!DP$6:DP$379)</f>
        <v>0</v>
      </c>
      <c r="BL4" s="62">
        <f>SUMIF('Raw diet data'!$E$6:$E$379,$A4,'Raw diet data'!DQ$6:DQ$379)</f>
        <v>0</v>
      </c>
      <c r="BM4" s="62">
        <f>SUMIF(Zooplankton!$A$17:$A$29,$A4,Zooplankton!C$17:C$29)</f>
        <v>0</v>
      </c>
      <c r="BN4" s="62">
        <f>SUMIF(Zooplankton!$A$17:$A$29,$A4,Zooplankton!D$17:D$29)</f>
        <v>0</v>
      </c>
      <c r="BO4" s="62">
        <f>SUMIF(Zooplankton!$A$17:$A$29,$A4,Zooplankton!E$17:E$29)</f>
        <v>0</v>
      </c>
      <c r="BP4" s="62">
        <f>SUMIF('Raw diet data'!$E$6:$E$379,$A4,'Raw diet data'!DU$6:DU$379)</f>
        <v>0</v>
      </c>
      <c r="BQ4" s="62">
        <f>SUMIF('Raw diet data'!$E$6:$E$379,$A4,'Raw diet data'!DV$6:DV$379)</f>
        <v>0</v>
      </c>
      <c r="BR4" s="62">
        <f>SUMIF('Raw diet data'!$E$6:$E$379,$A4,'Raw diet data'!DX$6:DX$379)</f>
        <v>0</v>
      </c>
    </row>
    <row r="5" spans="1:77">
      <c r="A5">
        <v>3</v>
      </c>
      <c r="B5" t="s">
        <v>717</v>
      </c>
      <c r="C5" s="62">
        <f>SUMIF('Raw diet data'!$E$6:$E$379,$A5,'Raw diet data'!L$6:L$379)</f>
        <v>0</v>
      </c>
      <c r="D5" s="62">
        <f>SUMIF(Odontocetes!$A$7:$A$15,$A5,Odontocetes!C$7:C$15)</f>
        <v>0</v>
      </c>
      <c r="E5" s="62">
        <f>SUMIF('Raw diet data'!$E$6:$E$379,$A5,'Raw diet data'!N$6:N$379)</f>
        <v>0</v>
      </c>
      <c r="F5" s="62">
        <f>SUMIF('Raw diet data'!$E$6:$E$379,$A5,'Raw diet data'!O$6:O$379)</f>
        <v>0</v>
      </c>
      <c r="G5" s="62">
        <f>SUMIF(Seals!$A$8:$A$281,$A5,Seals!$K$8:$K$281)</f>
        <v>0</v>
      </c>
      <c r="H5" s="62">
        <f>SUMIF(Seals!$A$8:$A$281,$A5,Seals!$P$8:$P$281)</f>
        <v>0</v>
      </c>
      <c r="I5" s="62">
        <f>SUMIF(Seals!$A$8:$A$281,$A5,Seals!$I$8:$I$281)</f>
        <v>0</v>
      </c>
      <c r="J5" s="62">
        <f>SUMIF('Raw diet data'!$E$6:$E$379,$A5,'Raw diet data'!S$6:S$379)</f>
        <v>0</v>
      </c>
      <c r="K5" s="62">
        <f>SUMIF('Raw diet data'!$E$6:$E$379,$A5,'Raw diet data'!T$6:T$379)</f>
        <v>0</v>
      </c>
      <c r="L5" s="62">
        <f>SUMIF('WF storm petrel'!$A$5:$A$28,$A5,'WF storm petrel'!J$5:J$28)</f>
        <v>0</v>
      </c>
      <c r="M5" s="62">
        <f>SUMIF('Raw diet data'!$E$6:$E$379,$A5,'Raw diet data'!Y$6:Y$379)</f>
        <v>0</v>
      </c>
      <c r="N5" s="62">
        <f>SUMIF('Raw diet data'!$E$6:$E$379,$A5,'Raw diet data'!Z$6:Z$379)</f>
        <v>0</v>
      </c>
      <c r="O5" s="62">
        <f>SUMIF('Raw diet data'!$E$6:$E$379,$A5,'Raw diet data'!AA$6:AA$379)</f>
        <v>0</v>
      </c>
      <c r="P5" s="62">
        <f>SUMIF('Raw diet data'!$E$6:$E$379,$A5,'Raw diet data'!AB$6:AB$379)</f>
        <v>0</v>
      </c>
      <c r="Q5" s="62">
        <f>SUMIF(LP!$A$5:$A$22,$A5,LP!D$5:D$22)</f>
        <v>0</v>
      </c>
      <c r="R5" s="62">
        <f>SUMIF('Raw diet data'!$E$6:$E$379,$A5,'Raw diet data'!AL$6:AL$379)</f>
        <v>5.099999999999924E-3</v>
      </c>
      <c r="S5" s="62">
        <f>SUMIF('Raw diet data'!$E$6:$E$379,$A5,'Raw diet data'!AQ$6:AQ$379)</f>
        <v>0</v>
      </c>
      <c r="T5" s="62">
        <f>SUMIF('Shelf dem sharks'!A$38:A$59,A5,'Shelf dem sharks'!$F$38:$F$59)</f>
        <v>0</v>
      </c>
      <c r="U5" s="62">
        <f>SUMIF('Raw diet data'!$E$6:$E$379,$A5,'Raw diet data'!AT$6:AT$379)</f>
        <v>0</v>
      </c>
      <c r="V5" s="62">
        <f>SUMIF('Raw diet data'!$E$6:$E$379,$A5,'Raw diet data'!AW$6:AW$379)</f>
        <v>0</v>
      </c>
      <c r="W5" s="62">
        <f>SUMIF('Skates&amp;rays'!A$27:A$37,$A5,'Skates&amp;rays'!$E$27:$E$37)</f>
        <v>0</v>
      </c>
      <c r="X5" s="62">
        <f>SUMIF('Raw diet data'!$E$6:$E$379,$A5,'Raw diet data'!AZ$6:AZ$379)</f>
        <v>0</v>
      </c>
      <c r="Y5" s="62">
        <f>IF(ISNA(VLOOKUP($A5,'Offshore pelagic pisc &amp; tuna'!$A$5:'Offshore pelagic pisc &amp; tuna'!$O$28,15,FALSE)),0,VLOOKUP($A5,'Offshore pelagic pisc &amp; tuna'!$A$5:'Offshore pelagic pisc &amp; tuna'!$O$28,15,FALSE))</f>
        <v>0</v>
      </c>
      <c r="Z5" s="62">
        <f>IF(ISNA(VLOOKUP($A5,'Offshore pelagic pisc &amp; tuna'!$A$5:'Offshore pelagic pisc &amp; tuna'!$O$28,8,FALSE)),0,VLOOKUP($A5,'Offshore pelagic pisc &amp; tuna'!$A$5:'Offshore pelagic pisc &amp; tuna'!$O$28,8,FALSE))</f>
        <v>0</v>
      </c>
      <c r="AA5" s="62">
        <f>SUMIF('Raw diet data'!$E$6:$E$379,$A5,'Raw diet data'!BC$6:BC$379)</f>
        <v>0</v>
      </c>
      <c r="AB5" s="62">
        <f>SUMIF('Raw diet data'!$E$6:$E$379,$A5,'Raw diet data'!BJ$6:BJ$379)</f>
        <v>0</v>
      </c>
      <c r="AC5" s="62">
        <f>SUMIF('Small pelagic fish'!$A$31:$A$43,$A5,'Small pelagic fish'!D$31:D$43)</f>
        <v>0</v>
      </c>
      <c r="AD5" s="62">
        <f>SUMIF('Small pelagic fish'!$A$31:$A$43,$A5,'Small pelagic fish'!E$31:E$43)</f>
        <v>0</v>
      </c>
      <c r="AE5" s="62">
        <f>SUMIF('Small pelagic fish'!$A$31:$A$43,$A5,'Small pelagic fish'!G$31:G$43)</f>
        <v>0</v>
      </c>
      <c r="AF5" s="62">
        <f>SUMIF('Small pelagic fish'!$A$31:$A$43,$A5,'Small pelagic fish'!I$31:I$43)</f>
        <v>0</v>
      </c>
      <c r="AG5" s="62">
        <f>SUMIF('Other fish'!$C$643:$C$689,$A5,'Other fish'!CL$643:CL$689)</f>
        <v>0</v>
      </c>
      <c r="AH5" s="62">
        <f>SUMIF('Other fish'!$C$643:$C$689,$A5,'Other fish'!BV$643:BV$689)</f>
        <v>0</v>
      </c>
      <c r="AI5" s="62">
        <f>SUMIF('Other fish'!$C$643:$C$689,$A5,'Other fish'!CH$643:CH$689)</f>
        <v>0</v>
      </c>
      <c r="AJ5" s="62">
        <f>SUMIF('Other fish'!$C$643:$C$689,$A5,'Other fish'!X$643:X$689)</f>
        <v>0</v>
      </c>
      <c r="AK5" s="62">
        <f>SUMIF('Other fish'!$C$643:$C$689,$A5,'Other fish'!K$643:K$689)</f>
        <v>0</v>
      </c>
      <c r="AL5" s="62">
        <f>SUMIF(Garfish!$A$5:$A$10,$A5,Garfish!E$5:E$10)</f>
        <v>0</v>
      </c>
      <c r="AM5" s="62">
        <f>SUMIF('Raw diet data'!$E$6:$E$379,$A5,'Raw diet data'!CF$6:CF$379)</f>
        <v>0</v>
      </c>
      <c r="AN5" s="62">
        <f>SUMIF('Raw diet data'!$E$6:$E$379,$A5,'Raw diet data'!CG$6:CG$379)</f>
        <v>0</v>
      </c>
      <c r="AO5" s="62">
        <f>SUMIF('Raw diet data'!$E$6:$E$379,$A5,'Raw diet data'!CH$6:CH$379)</f>
        <v>0</v>
      </c>
      <c r="AP5" s="62">
        <f>SUMIF('Raw diet data'!$E$6:$E$379,$A5,'Raw diet data'!CI$6:CI$379)</f>
        <v>0</v>
      </c>
      <c r="AQ5" s="62">
        <f>SUMIF('Raw diet data'!$E$6:$E$379,$A5,'Raw diet data'!CJ$6:CJ$379)</f>
        <v>0</v>
      </c>
      <c r="AR5" s="62">
        <f>SUMIF('Raw diet data'!$E$6:$E$379,$A5,'Raw diet data'!CK$6:CK$379)</f>
        <v>0</v>
      </c>
      <c r="AS5" s="62">
        <f>SUMIF('Raw diet data'!$E$6:$E$379,$A5,'Raw diet data'!CN$6:CN$379)</f>
        <v>0</v>
      </c>
      <c r="AT5" s="62">
        <f>SUMIF('Raw diet data'!$E$6:$E$379,$A5,'Raw diet data'!CO$6:CO$379)</f>
        <v>0</v>
      </c>
      <c r="AU5" s="62">
        <f>SUMIF('Raw diet data'!$E$6:$E$379,$A5,'Raw diet data'!CQ$6:CQ$379)</f>
        <v>0</v>
      </c>
      <c r="AV5" s="62">
        <f>SUMIF('Raw diet data'!$E$6:$E$379,$A5,'Raw diet data'!CR$6:CR$379)</f>
        <v>0</v>
      </c>
      <c r="AW5" s="62">
        <f>SUMIF('Raw diet data'!$E$6:$E$379,$A5,'Raw diet data'!CU$6:CU$379)</f>
        <v>0</v>
      </c>
      <c r="AX5" s="62">
        <f>SUMIF('Raw diet data'!$E$6:$E$379,$A5,'Raw diet data'!CW$6:CW$379)</f>
        <v>0</v>
      </c>
      <c r="AY5" s="62">
        <f>SUMIF('Raw diet data'!$E$6:$E$379,$A5,'Raw diet data'!CX$6:CX$379)</f>
        <v>0</v>
      </c>
      <c r="AZ5" s="62">
        <f>SUMIF('Raw diet data'!$E$6:$E$379,$A5,'Raw diet data'!CY$6:CY$379)</f>
        <v>0</v>
      </c>
      <c r="BA5" s="62">
        <f>SUMIF('Raw diet data'!$E$6:$E$379,$A5,'Raw diet data'!CZ$6:CZ$379)</f>
        <v>0</v>
      </c>
      <c r="BB5" s="62">
        <f>SUMIF('Raw diet data'!$E$6:$E$379,$A5,'Raw diet data'!DA$6:DA$379)</f>
        <v>0</v>
      </c>
      <c r="BC5" s="62">
        <f>SUMIF('Raw diet data'!$E$6:$E$379,$A5,'Raw diet data'!DB$6:DB$379)</f>
        <v>0</v>
      </c>
      <c r="BD5" s="62">
        <f>SUMIF('Raw diet data'!$E$6:$E$379,$A5,'Raw diet data'!DF$6:DF$379)</f>
        <v>0</v>
      </c>
      <c r="BE5" s="62">
        <f>SUMIF('Raw diet data'!$E$6:$E$379,$A5,'Raw diet data'!DG$6:DG$379)</f>
        <v>0</v>
      </c>
      <c r="BF5" s="62">
        <f>SUMIF('Raw diet data'!$E$6:$E$379,$A5,'Raw diet data'!DH$6:DH$379)</f>
        <v>0</v>
      </c>
      <c r="BG5" s="62">
        <f>SUMIF('Raw diet data'!$E$6:$E$379,$A5,'Raw diet data'!DI$6:DI$379)</f>
        <v>0</v>
      </c>
      <c r="BH5" s="62">
        <f>SUMIF('Raw diet data'!$E$6:$E$379,$A5,'Raw diet data'!DM$6:DM$379)</f>
        <v>0</v>
      </c>
      <c r="BI5" s="62">
        <f>SUMIF('Raw diet data'!$E$6:$E$379,$A5,'Raw diet data'!DN$6:DN$379)</f>
        <v>0</v>
      </c>
      <c r="BJ5" s="62">
        <f>SUMIF('Raw diet data'!$E$6:$E$379,$A5,'Raw diet data'!DO$6:DO$379)</f>
        <v>0</v>
      </c>
      <c r="BK5" s="62">
        <f>SUMIF('Raw diet data'!$E$6:$E$379,$A5,'Raw diet data'!DP$6:DP$379)</f>
        <v>0</v>
      </c>
      <c r="BL5" s="62">
        <f>SUMIF('Raw diet data'!$E$6:$E$379,$A5,'Raw diet data'!DQ$6:DQ$379)</f>
        <v>0</v>
      </c>
      <c r="BM5" s="62">
        <f>SUMIF(Zooplankton!$A$17:$A$29,$A5,Zooplankton!C$17:C$29)</f>
        <v>0</v>
      </c>
      <c r="BN5" s="62">
        <f>SUMIF(Zooplankton!$A$17:$A$29,$A5,Zooplankton!D$17:D$29)</f>
        <v>0</v>
      </c>
      <c r="BO5" s="62">
        <f>SUMIF(Zooplankton!$A$17:$A$29,$A5,Zooplankton!E$17:E$29)</f>
        <v>0</v>
      </c>
      <c r="BP5" s="62">
        <f>SUMIF('Raw diet data'!$E$6:$E$379,$A5,'Raw diet data'!DU$6:DU$379)</f>
        <v>0</v>
      </c>
      <c r="BQ5" s="62">
        <f>SUMIF('Raw diet data'!$E$6:$E$379,$A5,'Raw diet data'!DV$6:DV$379)</f>
        <v>0</v>
      </c>
      <c r="BR5" s="62">
        <f>SUMIF('Raw diet data'!$E$6:$E$379,$A5,'Raw diet data'!DX$6:DX$379)</f>
        <v>0</v>
      </c>
    </row>
    <row r="6" spans="1:77">
      <c r="A6">
        <v>4</v>
      </c>
      <c r="B6" t="s">
        <v>718</v>
      </c>
      <c r="C6" s="62">
        <f>SUMIF('Raw diet data'!$E$6:$E$379,$A6,'Raw diet data'!L$6:L$379)</f>
        <v>0</v>
      </c>
      <c r="D6" s="62">
        <f>SUMIF(Odontocetes!$A$7:$A$15,$A6,Odontocetes!C$7:C$15)</f>
        <v>0</v>
      </c>
      <c r="E6" s="62">
        <f>SUMIF('Raw diet data'!$E$6:$E$379,$A6,'Raw diet data'!N$6:N$379)</f>
        <v>0</v>
      </c>
      <c r="F6" s="62">
        <f>SUMIF('Raw diet data'!$E$6:$E$379,$A6,'Raw diet data'!O$6:O$379)</f>
        <v>0</v>
      </c>
      <c r="G6" s="62">
        <f>SUMIF(Seals!$A$8:$A$281,$A6,Seals!$K$8:$K$281)</f>
        <v>0</v>
      </c>
      <c r="H6" s="62">
        <f>SUMIF(Seals!$A$8:$A$281,$A6,Seals!$P$8:$P$281)</f>
        <v>0</v>
      </c>
      <c r="I6" s="62">
        <f>SUMIF(Seals!$A$8:$A$281,$A6,Seals!$I$8:$I$281)</f>
        <v>0</v>
      </c>
      <c r="J6" s="62">
        <f>SUMIF('Raw diet data'!$E$6:$E$379,$A6,'Raw diet data'!S$6:S$379)</f>
        <v>0</v>
      </c>
      <c r="K6" s="62">
        <f>SUMIF('Raw diet data'!$E$6:$E$379,$A6,'Raw diet data'!T$6:T$379)</f>
        <v>0</v>
      </c>
      <c r="L6" s="62">
        <f>SUMIF('WF storm petrel'!$A$5:$A$28,$A6,'WF storm petrel'!J$5:J$28)</f>
        <v>0</v>
      </c>
      <c r="M6" s="62">
        <f>SUMIF('Raw diet data'!$E$6:$E$379,$A6,'Raw diet data'!Y$6:Y$379)</f>
        <v>0</v>
      </c>
      <c r="N6" s="62">
        <f>SUMIF('Raw diet data'!$E$6:$E$379,$A6,'Raw diet data'!Z$6:Z$379)</f>
        <v>0</v>
      </c>
      <c r="O6" s="62">
        <f>SUMIF('Raw diet data'!$E$6:$E$379,$A6,'Raw diet data'!AA$6:AA$379)</f>
        <v>0</v>
      </c>
      <c r="P6" s="62">
        <f>SUMIF('Raw diet data'!$E$6:$E$379,$A6,'Raw diet data'!AB$6:AB$379)</f>
        <v>0</v>
      </c>
      <c r="Q6" s="62">
        <f>SUMIF(LP!$A$5:$A$22,$A6,LP!D$5:D$22)</f>
        <v>0</v>
      </c>
      <c r="R6" s="62">
        <f>SUMIF('Raw diet data'!$E$6:$E$379,$A6,'Raw diet data'!AL$6:AL$379)</f>
        <v>5.1259436710054257E-3</v>
      </c>
      <c r="S6" s="448">
        <f>SUMIF('Raw diet data'!$E$6:$E$379,$A6,'Raw diet data'!AQ$6:AQ$379)</f>
        <v>5.649014439755802E-2</v>
      </c>
      <c r="T6" s="62">
        <f>SUMIF('Shelf dem sharks'!A$38:A$59,A6,'Shelf dem sharks'!$F$38:$F$59)</f>
        <v>0</v>
      </c>
      <c r="U6" s="62">
        <f>SUMIF('Raw diet data'!$E$6:$E$379,$A6,'Raw diet data'!AT$6:AT$379)</f>
        <v>0</v>
      </c>
      <c r="V6" s="62">
        <f>SUMIF('Raw diet data'!$E$6:$E$379,$A6,'Raw diet data'!AW$6:AW$379)</f>
        <v>0</v>
      </c>
      <c r="W6" s="62">
        <f>SUMIF('Skates&amp;rays'!A$27:A$37,$A6,'Skates&amp;rays'!$E$27:$E$37)</f>
        <v>0</v>
      </c>
      <c r="X6" s="62">
        <f>SUMIF('Raw diet data'!$E$6:$E$379,$A6,'Raw diet data'!AZ$6:AZ$379)</f>
        <v>0</v>
      </c>
      <c r="Y6" s="62">
        <f>IF(ISNA(VLOOKUP($A6,'Offshore pelagic pisc &amp; tuna'!$A$5:'Offshore pelagic pisc &amp; tuna'!$O$28,15,FALSE)),0,VLOOKUP($A6,'Offshore pelagic pisc &amp; tuna'!$A$5:'Offshore pelagic pisc &amp; tuna'!$O$28,15,FALSE))</f>
        <v>0</v>
      </c>
      <c r="Z6" s="62">
        <f>IF(ISNA(VLOOKUP($A6,'Offshore pelagic pisc &amp; tuna'!$A$5:'Offshore pelagic pisc &amp; tuna'!$O$28,8,FALSE)),0,VLOOKUP($A6,'Offshore pelagic pisc &amp; tuna'!$A$5:'Offshore pelagic pisc &amp; tuna'!$O$28,8,FALSE))</f>
        <v>0</v>
      </c>
      <c r="AA6" s="62">
        <f>SUMIF('Raw diet data'!$E$6:$E$379,$A6,'Raw diet data'!BC$6:BC$379)</f>
        <v>0</v>
      </c>
      <c r="AB6" s="62">
        <f>SUMIF('Raw diet data'!$E$6:$E$379,$A6,'Raw diet data'!BJ$6:BJ$379)</f>
        <v>0</v>
      </c>
      <c r="AC6" s="62">
        <f>SUMIF('Small pelagic fish'!$A$31:$A$43,$A6,'Small pelagic fish'!D$31:D$43)</f>
        <v>0</v>
      </c>
      <c r="AD6" s="62">
        <f>SUMIF('Small pelagic fish'!$A$31:$A$43,$A6,'Small pelagic fish'!E$31:E$43)</f>
        <v>0</v>
      </c>
      <c r="AE6" s="62">
        <f>SUMIF('Small pelagic fish'!$A$31:$A$43,$A6,'Small pelagic fish'!G$31:G$43)</f>
        <v>0</v>
      </c>
      <c r="AF6" s="62">
        <f>SUMIF('Small pelagic fish'!$A$31:$A$43,$A6,'Small pelagic fish'!I$31:I$43)</f>
        <v>0</v>
      </c>
      <c r="AG6" s="62">
        <f>SUMIF('Other fish'!$C$643:$C$689,$A6,'Other fish'!CL$643:CL$689)</f>
        <v>0</v>
      </c>
      <c r="AH6" s="62">
        <f>SUMIF('Other fish'!$C$643:$C$689,$A6,'Other fish'!BV$643:BV$689)</f>
        <v>0</v>
      </c>
      <c r="AI6" s="62">
        <f>SUMIF('Other fish'!$C$643:$C$689,$A6,'Other fish'!CH$643:CH$689)</f>
        <v>0</v>
      </c>
      <c r="AJ6" s="62">
        <f>SUMIF('Other fish'!$C$643:$C$689,$A6,'Other fish'!X$643:X$689)</f>
        <v>0</v>
      </c>
      <c r="AK6" s="62">
        <f>SUMIF('Other fish'!$C$643:$C$689,$A6,'Other fish'!K$643:K$689)</f>
        <v>0</v>
      </c>
      <c r="AL6" s="62">
        <f>SUMIF(Garfish!$A$5:$A$10,$A6,Garfish!E$5:E$10)</f>
        <v>0</v>
      </c>
      <c r="AM6" s="62">
        <f>SUMIF('Raw diet data'!$E$6:$E$379,$A6,'Raw diet data'!CF$6:CF$379)</f>
        <v>0</v>
      </c>
      <c r="AN6" s="62">
        <f>SUMIF('Raw diet data'!$E$6:$E$379,$A6,'Raw diet data'!CG$6:CG$379)</f>
        <v>0</v>
      </c>
      <c r="AO6" s="62">
        <f>SUMIF('Raw diet data'!$E$6:$E$379,$A6,'Raw diet data'!CH$6:CH$379)</f>
        <v>0</v>
      </c>
      <c r="AP6" s="62">
        <f>SUMIF('Raw diet data'!$E$6:$E$379,$A6,'Raw diet data'!CI$6:CI$379)</f>
        <v>0</v>
      </c>
      <c r="AQ6" s="62">
        <f>SUMIF('Raw diet data'!$E$6:$E$379,$A6,'Raw diet data'!CJ$6:CJ$379)</f>
        <v>0</v>
      </c>
      <c r="AR6" s="62">
        <f>SUMIF('Raw diet data'!$E$6:$E$379,$A6,'Raw diet data'!CK$6:CK$379)</f>
        <v>0</v>
      </c>
      <c r="AS6" s="62">
        <f>SUMIF('Raw diet data'!$E$6:$E$379,$A6,'Raw diet data'!CN$6:CN$379)</f>
        <v>0</v>
      </c>
      <c r="AT6" s="62">
        <f>SUMIF('Raw diet data'!$E$6:$E$379,$A6,'Raw diet data'!CO$6:CO$379)</f>
        <v>0</v>
      </c>
      <c r="AU6" s="62">
        <f>SUMIF('Raw diet data'!$E$6:$E$379,$A6,'Raw diet data'!CQ$6:CQ$379)</f>
        <v>0</v>
      </c>
      <c r="AV6" s="62">
        <f>SUMIF('Raw diet data'!$E$6:$E$379,$A6,'Raw diet data'!CR$6:CR$379)</f>
        <v>0</v>
      </c>
      <c r="AW6" s="62">
        <f>SUMIF('Raw diet data'!$E$6:$E$379,$A6,'Raw diet data'!CU$6:CU$379)</f>
        <v>0</v>
      </c>
      <c r="AX6" s="62">
        <f>SUMIF('Raw diet data'!$E$6:$E$379,$A6,'Raw diet data'!CW$6:CW$379)</f>
        <v>0</v>
      </c>
      <c r="AY6" s="62">
        <f>SUMIF('Raw diet data'!$E$6:$E$379,$A6,'Raw diet data'!CX$6:CX$379)</f>
        <v>0</v>
      </c>
      <c r="AZ6" s="62">
        <f>SUMIF('Raw diet data'!$E$6:$E$379,$A6,'Raw diet data'!CY$6:CY$379)</f>
        <v>0</v>
      </c>
      <c r="BA6" s="62">
        <f>SUMIF('Raw diet data'!$E$6:$E$379,$A6,'Raw diet data'!CZ$6:CZ$379)</f>
        <v>0</v>
      </c>
      <c r="BB6" s="62">
        <f>SUMIF('Raw diet data'!$E$6:$E$379,$A6,'Raw diet data'!DA$6:DA$379)</f>
        <v>0</v>
      </c>
      <c r="BC6" s="62">
        <f>SUMIF('Raw diet data'!$E$6:$E$379,$A6,'Raw diet data'!DB$6:DB$379)</f>
        <v>0</v>
      </c>
      <c r="BD6" s="62">
        <f>SUMIF('Raw diet data'!$E$6:$E$379,$A6,'Raw diet data'!DF$6:DF$379)</f>
        <v>0</v>
      </c>
      <c r="BE6" s="62">
        <f>SUMIF('Raw diet data'!$E$6:$E$379,$A6,'Raw diet data'!DG$6:DG$379)</f>
        <v>0</v>
      </c>
      <c r="BF6" s="62">
        <f>SUMIF('Raw diet data'!$E$6:$E$379,$A6,'Raw diet data'!DH$6:DH$379)</f>
        <v>0</v>
      </c>
      <c r="BG6" s="62">
        <f>SUMIF('Raw diet data'!$E$6:$E$379,$A6,'Raw diet data'!DI$6:DI$379)</f>
        <v>0</v>
      </c>
      <c r="BH6" s="62">
        <f>SUMIF('Raw diet data'!$E$6:$E$379,$A6,'Raw diet data'!DM$6:DM$379)</f>
        <v>0</v>
      </c>
      <c r="BI6" s="62">
        <f>SUMIF('Raw diet data'!$E$6:$E$379,$A6,'Raw diet data'!DN$6:DN$379)</f>
        <v>0</v>
      </c>
      <c r="BJ6" s="62">
        <f>SUMIF('Raw diet data'!$E$6:$E$379,$A6,'Raw diet data'!DO$6:DO$379)</f>
        <v>0</v>
      </c>
      <c r="BK6" s="62">
        <f>SUMIF('Raw diet data'!$E$6:$E$379,$A6,'Raw diet data'!DP$6:DP$379)</f>
        <v>0</v>
      </c>
      <c r="BL6" s="62">
        <f>SUMIF('Raw diet data'!$E$6:$E$379,$A6,'Raw diet data'!DQ$6:DQ$379)</f>
        <v>0</v>
      </c>
      <c r="BM6" s="62">
        <f>SUMIF(Zooplankton!$A$17:$A$29,$A6,Zooplankton!C$17:C$29)</f>
        <v>0</v>
      </c>
      <c r="BN6" s="62">
        <f>SUMIF(Zooplankton!$A$17:$A$29,$A6,Zooplankton!D$17:D$29)</f>
        <v>0</v>
      </c>
      <c r="BO6" s="62">
        <f>SUMIF(Zooplankton!$A$17:$A$29,$A6,Zooplankton!E$17:E$29)</f>
        <v>0</v>
      </c>
      <c r="BP6" s="62">
        <f>SUMIF('Raw diet data'!$E$6:$E$379,$A6,'Raw diet data'!DU$6:DU$379)</f>
        <v>0</v>
      </c>
      <c r="BQ6" s="62">
        <f>SUMIF('Raw diet data'!$E$6:$E$379,$A6,'Raw diet data'!DV$6:DV$379)</f>
        <v>0</v>
      </c>
      <c r="BR6" s="62">
        <f>SUMIF('Raw diet data'!$E$6:$E$379,$A6,'Raw diet data'!DX$6:DX$379)</f>
        <v>0</v>
      </c>
    </row>
    <row r="7" spans="1:77">
      <c r="A7">
        <v>5</v>
      </c>
      <c r="B7" t="s">
        <v>719</v>
      </c>
      <c r="C7" s="62">
        <f>SUMIF('Raw diet data'!$E$6:$E$379,$A7,'Raw diet data'!L$6:L$379)</f>
        <v>0</v>
      </c>
      <c r="D7" s="62">
        <f>SUMIF(Odontocetes!$A$7:$A$15,$A7,Odontocetes!C$7:C$15)</f>
        <v>0</v>
      </c>
      <c r="E7" s="62">
        <f>SUMIF('Raw diet data'!$E$6:$E$379,$A7,'Raw diet data'!N$6:N$379)</f>
        <v>0</v>
      </c>
      <c r="F7" s="62">
        <f>SUMIF('Raw diet data'!$E$6:$E$379,$A7,'Raw diet data'!O$6:O$379)</f>
        <v>0</v>
      </c>
      <c r="G7" s="62">
        <f>SUMIF(Seals!$A$8:$A$281,$A7,Seals!$K$8:$K$281)</f>
        <v>0</v>
      </c>
      <c r="H7" s="62">
        <f>SUMIF(Seals!$A$8:$A$281,$A7,Seals!$P$8:$P$281)</f>
        <v>0</v>
      </c>
      <c r="I7" s="62">
        <f>SUMIF(Seals!$A$8:$A$281,$A7,Seals!$I$8:$I$281)</f>
        <v>0</v>
      </c>
      <c r="J7" s="62">
        <f>SUMIF('Raw diet data'!$E$6:$E$379,$A7,'Raw diet data'!S$6:S$379)</f>
        <v>0</v>
      </c>
      <c r="K7" s="62">
        <f>SUMIF('Raw diet data'!$E$6:$E$379,$A7,'Raw diet data'!T$6:T$379)</f>
        <v>0</v>
      </c>
      <c r="L7" s="62">
        <f>SUMIF('WF storm petrel'!$A$5:$A$28,$A7,'WF storm petrel'!J$5:J$28)</f>
        <v>0</v>
      </c>
      <c r="M7" s="62">
        <f>SUMIF('Raw diet data'!$E$6:$E$379,$A7,'Raw diet data'!Y$6:Y$379)</f>
        <v>0</v>
      </c>
      <c r="N7" s="62">
        <f>SUMIF('Raw diet data'!$E$6:$E$379,$A7,'Raw diet data'!Z$6:Z$379)</f>
        <v>0</v>
      </c>
      <c r="O7" s="62">
        <f>SUMIF('Raw diet data'!$E$6:$E$379,$A7,'Raw diet data'!AA$6:AA$379)</f>
        <v>0</v>
      </c>
      <c r="P7" s="62">
        <f>SUMIF('Raw diet data'!$E$6:$E$379,$A7,'Raw diet data'!AB$6:AB$379)</f>
        <v>0</v>
      </c>
      <c r="Q7" s="62">
        <f>SUMIF(LP!$A$5:$A$22,$A7,LP!D$5:D$22)</f>
        <v>0</v>
      </c>
      <c r="R7" s="62">
        <f>SUMIF('Raw diet data'!$E$6:$E$379,$A7,'Raw diet data'!AL$6:AL$379)</f>
        <v>1.0225943671005426E-2</v>
      </c>
      <c r="S7" s="62">
        <f>SUMIF('Raw diet data'!$E$6:$E$379,$A7,'Raw diet data'!AQ$6:AQ$379)</f>
        <v>0</v>
      </c>
      <c r="T7" s="62">
        <f>SUMIF('Shelf dem sharks'!A$38:A$59,A7,'Shelf dem sharks'!$F$38:$F$59)</f>
        <v>0</v>
      </c>
      <c r="U7" s="62">
        <f>SUMIF('Raw diet data'!$E$6:$E$379,$A7,'Raw diet data'!AT$6:AT$379)</f>
        <v>0</v>
      </c>
      <c r="V7" s="62">
        <f>SUMIF('Raw diet data'!$E$6:$E$379,$A7,'Raw diet data'!AW$6:AW$379)</f>
        <v>0</v>
      </c>
      <c r="W7" s="62">
        <f>SUMIF('Skates&amp;rays'!A$27:A$37,$A7,'Skates&amp;rays'!$E$27:$E$37)</f>
        <v>0</v>
      </c>
      <c r="X7" s="62">
        <f>SUMIF('Raw diet data'!$E$6:$E$379,$A7,'Raw diet data'!AZ$6:AZ$379)</f>
        <v>0</v>
      </c>
      <c r="Y7" s="62">
        <f>IF(ISNA(VLOOKUP($A7,'Offshore pelagic pisc &amp; tuna'!$A$5:'Offshore pelagic pisc &amp; tuna'!$O$28,15,FALSE)),0,VLOOKUP($A7,'Offshore pelagic pisc &amp; tuna'!$A$5:'Offshore pelagic pisc &amp; tuna'!$O$28,15,FALSE))</f>
        <v>0</v>
      </c>
      <c r="Z7" s="62">
        <f>IF(ISNA(VLOOKUP($A7,'Offshore pelagic pisc &amp; tuna'!$A$5:'Offshore pelagic pisc &amp; tuna'!$O$28,8,FALSE)),0,VLOOKUP($A7,'Offshore pelagic pisc &amp; tuna'!$A$5:'Offshore pelagic pisc &amp; tuna'!$O$28,8,FALSE))</f>
        <v>0</v>
      </c>
      <c r="AA7" s="62">
        <f>SUMIF('Raw diet data'!$E$6:$E$379,$A7,'Raw diet data'!BC$6:BC$379)</f>
        <v>0</v>
      </c>
      <c r="AB7" s="62">
        <f>SUMIF('Raw diet data'!$E$6:$E$379,$A7,'Raw diet data'!BJ$6:BJ$379)</f>
        <v>0</v>
      </c>
      <c r="AC7" s="62">
        <f>SUMIF('Small pelagic fish'!$A$31:$A$43,$A7,'Small pelagic fish'!D$31:D$43)</f>
        <v>0</v>
      </c>
      <c r="AD7" s="62">
        <f>SUMIF('Small pelagic fish'!$A$31:$A$43,$A7,'Small pelagic fish'!E$31:E$43)</f>
        <v>0</v>
      </c>
      <c r="AE7" s="62">
        <f>SUMIF('Small pelagic fish'!$A$31:$A$43,$A7,'Small pelagic fish'!G$31:G$43)</f>
        <v>0</v>
      </c>
      <c r="AF7" s="62">
        <f>SUMIF('Small pelagic fish'!$A$31:$A$43,$A7,'Small pelagic fish'!I$31:I$43)</f>
        <v>0</v>
      </c>
      <c r="AG7" s="62">
        <f>SUMIF('Other fish'!$C$643:$C$689,$A7,'Other fish'!CL$643:CL$689)</f>
        <v>0</v>
      </c>
      <c r="AH7" s="62">
        <f>SUMIF('Other fish'!$C$643:$C$689,$A7,'Other fish'!BV$643:BV$689)</f>
        <v>0</v>
      </c>
      <c r="AI7" s="62">
        <f>SUMIF('Other fish'!$C$643:$C$689,$A7,'Other fish'!CH$643:CH$689)</f>
        <v>0</v>
      </c>
      <c r="AJ7" s="62">
        <f>SUMIF('Other fish'!$C$643:$C$689,$A7,'Other fish'!X$643:X$689)</f>
        <v>0</v>
      </c>
      <c r="AK7" s="62">
        <f>SUMIF('Other fish'!$C$643:$C$689,$A7,'Other fish'!K$643:K$689)</f>
        <v>0</v>
      </c>
      <c r="AL7" s="62">
        <f>SUMIF(Garfish!$A$5:$A$10,$A7,Garfish!E$5:E$10)</f>
        <v>0</v>
      </c>
      <c r="AM7" s="62">
        <f>SUMIF('Raw diet data'!$E$6:$E$379,$A7,'Raw diet data'!CF$6:CF$379)</f>
        <v>0</v>
      </c>
      <c r="AN7" s="62">
        <f>SUMIF('Raw diet data'!$E$6:$E$379,$A7,'Raw diet data'!CG$6:CG$379)</f>
        <v>0</v>
      </c>
      <c r="AO7" s="62">
        <f>SUMIF('Raw diet data'!$E$6:$E$379,$A7,'Raw diet data'!CH$6:CH$379)</f>
        <v>0</v>
      </c>
      <c r="AP7" s="62">
        <f>SUMIF('Raw diet data'!$E$6:$E$379,$A7,'Raw diet data'!CI$6:CI$379)</f>
        <v>0</v>
      </c>
      <c r="AQ7" s="62">
        <f>SUMIF('Raw diet data'!$E$6:$E$379,$A7,'Raw diet data'!CJ$6:CJ$379)</f>
        <v>0</v>
      </c>
      <c r="AR7" s="62">
        <f>SUMIF('Raw diet data'!$E$6:$E$379,$A7,'Raw diet data'!CK$6:CK$379)</f>
        <v>0</v>
      </c>
      <c r="AS7" s="62">
        <f>SUMIF('Raw diet data'!$E$6:$E$379,$A7,'Raw diet data'!CN$6:CN$379)</f>
        <v>0</v>
      </c>
      <c r="AT7" s="62">
        <f>SUMIF('Raw diet data'!$E$6:$E$379,$A7,'Raw diet data'!CO$6:CO$379)</f>
        <v>0</v>
      </c>
      <c r="AU7" s="62">
        <f>SUMIF('Raw diet data'!$E$6:$E$379,$A7,'Raw diet data'!CQ$6:CQ$379)</f>
        <v>0</v>
      </c>
      <c r="AV7" s="62">
        <f>SUMIF('Raw diet data'!$E$6:$E$379,$A7,'Raw diet data'!CR$6:CR$379)</f>
        <v>0</v>
      </c>
      <c r="AW7" s="62">
        <f>SUMIF('Raw diet data'!$E$6:$E$379,$A7,'Raw diet data'!CU$6:CU$379)</f>
        <v>0</v>
      </c>
      <c r="AX7" s="62">
        <f>SUMIF('Raw diet data'!$E$6:$E$379,$A7,'Raw diet data'!CW$6:CW$379)</f>
        <v>0</v>
      </c>
      <c r="AY7" s="62">
        <f>SUMIF('Raw diet data'!$E$6:$E$379,$A7,'Raw diet data'!CX$6:CX$379)</f>
        <v>0</v>
      </c>
      <c r="AZ7" s="62">
        <f>SUMIF('Raw diet data'!$E$6:$E$379,$A7,'Raw diet data'!CY$6:CY$379)</f>
        <v>0</v>
      </c>
      <c r="BA7" s="62">
        <f>SUMIF('Raw diet data'!$E$6:$E$379,$A7,'Raw diet data'!CZ$6:CZ$379)</f>
        <v>0</v>
      </c>
      <c r="BB7" s="62">
        <f>SUMIF('Raw diet data'!$E$6:$E$379,$A7,'Raw diet data'!DA$6:DA$379)</f>
        <v>0</v>
      </c>
      <c r="BC7" s="62">
        <f>SUMIF('Raw diet data'!$E$6:$E$379,$A7,'Raw diet data'!DB$6:DB$379)</f>
        <v>0</v>
      </c>
      <c r="BD7" s="62">
        <f>SUMIF('Raw diet data'!$E$6:$E$379,$A7,'Raw diet data'!DF$6:DF$379)</f>
        <v>0</v>
      </c>
      <c r="BE7" s="62">
        <f>SUMIF('Raw diet data'!$E$6:$E$379,$A7,'Raw diet data'!DG$6:DG$379)</f>
        <v>0</v>
      </c>
      <c r="BF7" s="62">
        <f>SUMIF('Raw diet data'!$E$6:$E$379,$A7,'Raw diet data'!DH$6:DH$379)</f>
        <v>0</v>
      </c>
      <c r="BG7" s="62">
        <f>SUMIF('Raw diet data'!$E$6:$E$379,$A7,'Raw diet data'!DI$6:DI$379)</f>
        <v>0</v>
      </c>
      <c r="BH7" s="62">
        <f>SUMIF('Raw diet data'!$E$6:$E$379,$A7,'Raw diet data'!DM$6:DM$379)</f>
        <v>0</v>
      </c>
      <c r="BI7" s="62">
        <f>SUMIF('Raw diet data'!$E$6:$E$379,$A7,'Raw diet data'!DN$6:DN$379)</f>
        <v>0</v>
      </c>
      <c r="BJ7" s="62">
        <f>SUMIF('Raw diet data'!$E$6:$E$379,$A7,'Raw diet data'!DO$6:DO$379)</f>
        <v>0</v>
      </c>
      <c r="BK7" s="62">
        <f>SUMIF('Raw diet data'!$E$6:$E$379,$A7,'Raw diet data'!DP$6:DP$379)</f>
        <v>0</v>
      </c>
      <c r="BL7" s="62">
        <f>SUMIF('Raw diet data'!$E$6:$E$379,$A7,'Raw diet data'!DQ$6:DQ$379)</f>
        <v>0</v>
      </c>
      <c r="BM7" s="62">
        <f>SUMIF(Zooplankton!$A$17:$A$29,$A7,Zooplankton!C$17:C$29)</f>
        <v>0</v>
      </c>
      <c r="BN7" s="62">
        <f>SUMIF(Zooplankton!$A$17:$A$29,$A7,Zooplankton!D$17:D$29)</f>
        <v>0</v>
      </c>
      <c r="BO7" s="62">
        <f>SUMIF(Zooplankton!$A$17:$A$29,$A7,Zooplankton!E$17:E$29)</f>
        <v>0</v>
      </c>
      <c r="BP7" s="62">
        <f>SUMIF('Raw diet data'!$E$6:$E$379,$A7,'Raw diet data'!DU$6:DU$379)</f>
        <v>0</v>
      </c>
      <c r="BQ7" s="62">
        <f>SUMIF('Raw diet data'!$E$6:$E$379,$A7,'Raw diet data'!DV$6:DV$379)</f>
        <v>0</v>
      </c>
      <c r="BR7" s="62">
        <f>SUMIF('Raw diet data'!$E$6:$E$379,$A7,'Raw diet data'!DX$6:DX$379)</f>
        <v>0</v>
      </c>
    </row>
    <row r="8" spans="1:77">
      <c r="A8">
        <v>6</v>
      </c>
      <c r="B8" t="s">
        <v>783</v>
      </c>
      <c r="C8" s="62">
        <f>SUMIF('Raw diet data'!$E$6:$E$379,$A8,'Raw diet data'!L$6:L$379)</f>
        <v>0</v>
      </c>
      <c r="D8" s="62">
        <f>SUMIF(Odontocetes!$A$7:$A$15,$A8,Odontocetes!C$7:C$15)</f>
        <v>0</v>
      </c>
      <c r="E8" s="62">
        <f>SUMIF('Raw diet data'!$E$6:$E$379,$A8,'Raw diet data'!N$6:N$379)</f>
        <v>0</v>
      </c>
      <c r="F8" s="62">
        <f>SUMIF('Raw diet data'!$E$6:$E$379,$A8,'Raw diet data'!O$6:O$379)</f>
        <v>0</v>
      </c>
      <c r="G8" s="62">
        <f>SUMIF(Seals!$A$8:$A$281,$A8,Seals!$K$8:$K$281)</f>
        <v>0</v>
      </c>
      <c r="H8" s="62">
        <f>SUMIF(Seals!$A$8:$A$281,$A8,Seals!$P$8:$P$281)</f>
        <v>0</v>
      </c>
      <c r="I8" s="62">
        <f>SUMIF(Seals!$A$8:$A$281,$A8,Seals!$I$8:$I$281)</f>
        <v>0</v>
      </c>
      <c r="J8" s="62">
        <f>SUMIF('Raw diet data'!$E$6:$E$379,$A8,'Raw diet data'!S$6:S$379)</f>
        <v>0</v>
      </c>
      <c r="K8" s="62">
        <f>SUMIF('Raw diet data'!$E$6:$E$379,$A8,'Raw diet data'!T$6:T$379)</f>
        <v>0</v>
      </c>
      <c r="L8" s="62">
        <f>SUMIF('WF storm petrel'!$A$5:$A$28,$A8,'WF storm petrel'!J$5:J$28)</f>
        <v>0</v>
      </c>
      <c r="M8" s="62">
        <f>SUMIF('Raw diet data'!$E$6:$E$379,$A8,'Raw diet data'!Y$6:Y$379)</f>
        <v>0</v>
      </c>
      <c r="N8" s="62">
        <f>SUMIF('Raw diet data'!$E$6:$E$379,$A8,'Raw diet data'!Z$6:Z$379)</f>
        <v>0</v>
      </c>
      <c r="O8" s="62">
        <f>SUMIF('Raw diet data'!$E$6:$E$379,$A8,'Raw diet data'!AA$6:AA$379)</f>
        <v>0</v>
      </c>
      <c r="P8" s="62">
        <f>SUMIF('Raw diet data'!$E$6:$E$379,$A8,'Raw diet data'!AB$6:AB$379)</f>
        <v>0</v>
      </c>
      <c r="Q8" s="62">
        <f>SUMIF(LP!$A$5:$A$22,$A8,LP!D$5:D$22)</f>
        <v>0</v>
      </c>
      <c r="R8" s="690">
        <f>SUMIF('Raw diet data'!$E$6:$E$379,$A8,'Raw diet data'!AL$6:AL$379)</f>
        <v>2.5943671005425355E-5</v>
      </c>
      <c r="S8" s="62">
        <f>SUMIF('Raw diet data'!$E$6:$E$379,$A8,'Raw diet data'!AQ$6:AQ$379)</f>
        <v>0</v>
      </c>
      <c r="T8" s="62">
        <f>SUMIF('Shelf dem sharks'!A$38:A$59,A8,'Shelf dem sharks'!$F$38:$F$59)</f>
        <v>0</v>
      </c>
      <c r="U8" s="62">
        <f>SUMIF('Raw diet data'!$E$6:$E$379,$A8,'Raw diet data'!AT$6:AT$379)</f>
        <v>0</v>
      </c>
      <c r="V8" s="62">
        <f>SUMIF('Raw diet data'!$E$6:$E$379,$A8,'Raw diet data'!AW$6:AW$379)</f>
        <v>0</v>
      </c>
      <c r="W8" s="62">
        <f>SUMIF('Skates&amp;rays'!A$27:A$37,$A8,'Skates&amp;rays'!$E$27:$E$37)</f>
        <v>0</v>
      </c>
      <c r="X8" s="62">
        <f>SUMIF('Raw diet data'!$E$6:$E$379,$A8,'Raw diet data'!AZ$6:AZ$379)</f>
        <v>0</v>
      </c>
      <c r="Y8" s="62">
        <f>IF(ISNA(VLOOKUP($A8,'Offshore pelagic pisc &amp; tuna'!$A$5:'Offshore pelagic pisc &amp; tuna'!$O$28,15,FALSE)),0,VLOOKUP($A8,'Offshore pelagic pisc &amp; tuna'!$A$5:'Offshore pelagic pisc &amp; tuna'!$O$28,15,FALSE))</f>
        <v>0</v>
      </c>
      <c r="Z8" s="62">
        <f>IF(ISNA(VLOOKUP($A8,'Offshore pelagic pisc &amp; tuna'!$A$5:'Offshore pelagic pisc &amp; tuna'!$O$28,8,FALSE)),0,VLOOKUP($A8,'Offshore pelagic pisc &amp; tuna'!$A$5:'Offshore pelagic pisc &amp; tuna'!$O$28,8,FALSE))</f>
        <v>0</v>
      </c>
      <c r="AA8" s="62">
        <f>SUMIF('Raw diet data'!$E$6:$E$379,$A8,'Raw diet data'!BC$6:BC$379)</f>
        <v>0</v>
      </c>
      <c r="AB8" s="62">
        <f>SUMIF('Raw diet data'!$E$6:$E$379,$A8,'Raw diet data'!BJ$6:BJ$379)</f>
        <v>0</v>
      </c>
      <c r="AC8" s="62">
        <f>SUMIF('Small pelagic fish'!$A$31:$A$43,$A8,'Small pelagic fish'!D$31:D$43)</f>
        <v>0</v>
      </c>
      <c r="AD8" s="62">
        <f>SUMIF('Small pelagic fish'!$A$31:$A$43,$A8,'Small pelagic fish'!E$31:E$43)</f>
        <v>0</v>
      </c>
      <c r="AE8" s="62">
        <f>SUMIF('Small pelagic fish'!$A$31:$A$43,$A8,'Small pelagic fish'!G$31:G$43)</f>
        <v>0</v>
      </c>
      <c r="AF8" s="62">
        <f>SUMIF('Small pelagic fish'!$A$31:$A$43,$A8,'Small pelagic fish'!I$31:I$43)</f>
        <v>0</v>
      </c>
      <c r="AG8" s="62">
        <f>SUMIF('Other fish'!$C$643:$C$689,$A8,'Other fish'!CL$643:CL$689)</f>
        <v>0</v>
      </c>
      <c r="AH8" s="62">
        <f>SUMIF('Other fish'!$C$643:$C$689,$A8,'Other fish'!BV$643:BV$689)</f>
        <v>0</v>
      </c>
      <c r="AI8" s="62">
        <f>SUMIF('Other fish'!$C$643:$C$689,$A8,'Other fish'!CH$643:CH$689)</f>
        <v>0</v>
      </c>
      <c r="AJ8" s="62">
        <f>SUMIF('Other fish'!$C$643:$C$689,$A8,'Other fish'!X$643:X$689)</f>
        <v>0</v>
      </c>
      <c r="AK8" s="62">
        <f>SUMIF('Other fish'!$C$643:$C$689,$A8,'Other fish'!K$643:K$689)</f>
        <v>0</v>
      </c>
      <c r="AL8" s="62">
        <f>SUMIF(Garfish!$A$5:$A$10,$A8,Garfish!E$5:E$10)</f>
        <v>0</v>
      </c>
      <c r="AM8" s="62">
        <f>SUMIF('Raw diet data'!$E$6:$E$379,$A8,'Raw diet data'!CF$6:CF$379)</f>
        <v>0</v>
      </c>
      <c r="AN8" s="62">
        <f>SUMIF('Raw diet data'!$E$6:$E$379,$A8,'Raw diet data'!CG$6:CG$379)</f>
        <v>0</v>
      </c>
      <c r="AO8" s="62">
        <f>SUMIF('Raw diet data'!$E$6:$E$379,$A8,'Raw diet data'!CH$6:CH$379)</f>
        <v>0</v>
      </c>
      <c r="AP8" s="62">
        <f>SUMIF('Raw diet data'!$E$6:$E$379,$A8,'Raw diet data'!CI$6:CI$379)</f>
        <v>0</v>
      </c>
      <c r="AQ8" s="62">
        <f>SUMIF('Raw diet data'!$E$6:$E$379,$A8,'Raw diet data'!CJ$6:CJ$379)</f>
        <v>0</v>
      </c>
      <c r="AR8" s="62">
        <f>SUMIF('Raw diet data'!$E$6:$E$379,$A8,'Raw diet data'!CK$6:CK$379)</f>
        <v>0</v>
      </c>
      <c r="AS8" s="62">
        <f>SUMIF('Raw diet data'!$E$6:$E$379,$A8,'Raw diet data'!CN$6:CN$379)</f>
        <v>0</v>
      </c>
      <c r="AT8" s="62">
        <f>SUMIF('Raw diet data'!$E$6:$E$379,$A8,'Raw diet data'!CO$6:CO$379)</f>
        <v>0</v>
      </c>
      <c r="AU8" s="62">
        <f>SUMIF('Raw diet data'!$E$6:$E$379,$A8,'Raw diet data'!CQ$6:CQ$379)</f>
        <v>0</v>
      </c>
      <c r="AV8" s="62">
        <f>SUMIF('Raw diet data'!$E$6:$E$379,$A8,'Raw diet data'!CR$6:CR$379)</f>
        <v>0</v>
      </c>
      <c r="AW8" s="62">
        <f>SUMIF('Raw diet data'!$E$6:$E$379,$A8,'Raw diet data'!CU$6:CU$379)</f>
        <v>0</v>
      </c>
      <c r="AX8" s="62">
        <f>SUMIF('Raw diet data'!$E$6:$E$379,$A8,'Raw diet data'!CW$6:CW$379)</f>
        <v>0</v>
      </c>
      <c r="AY8" s="62">
        <f>SUMIF('Raw diet data'!$E$6:$E$379,$A8,'Raw diet data'!CX$6:CX$379)</f>
        <v>0</v>
      </c>
      <c r="AZ8" s="62">
        <f>SUMIF('Raw diet data'!$E$6:$E$379,$A8,'Raw diet data'!CY$6:CY$379)</f>
        <v>0</v>
      </c>
      <c r="BA8" s="62">
        <f>SUMIF('Raw diet data'!$E$6:$E$379,$A8,'Raw diet data'!CZ$6:CZ$379)</f>
        <v>0</v>
      </c>
      <c r="BB8" s="62">
        <f>SUMIF('Raw diet data'!$E$6:$E$379,$A8,'Raw diet data'!DA$6:DA$379)</f>
        <v>0</v>
      </c>
      <c r="BC8" s="62">
        <f>SUMIF('Raw diet data'!$E$6:$E$379,$A8,'Raw diet data'!DB$6:DB$379)</f>
        <v>0</v>
      </c>
      <c r="BD8" s="62">
        <f>SUMIF('Raw diet data'!$E$6:$E$379,$A8,'Raw diet data'!DF$6:DF$379)</f>
        <v>0</v>
      </c>
      <c r="BE8" s="62">
        <f>SUMIF('Raw diet data'!$E$6:$E$379,$A8,'Raw diet data'!DG$6:DG$379)</f>
        <v>0</v>
      </c>
      <c r="BF8" s="62">
        <f>SUMIF('Raw diet data'!$E$6:$E$379,$A8,'Raw diet data'!DH$6:DH$379)</f>
        <v>0</v>
      </c>
      <c r="BG8" s="62">
        <f>SUMIF('Raw diet data'!$E$6:$E$379,$A8,'Raw diet data'!DI$6:DI$379)</f>
        <v>0</v>
      </c>
      <c r="BH8" s="62">
        <f>SUMIF('Raw diet data'!$E$6:$E$379,$A8,'Raw diet data'!DM$6:DM$379)</f>
        <v>0</v>
      </c>
      <c r="BI8" s="62">
        <f>SUMIF('Raw diet data'!$E$6:$E$379,$A8,'Raw diet data'!DN$6:DN$379)</f>
        <v>0</v>
      </c>
      <c r="BJ8" s="62">
        <f>SUMIF('Raw diet data'!$E$6:$E$379,$A8,'Raw diet data'!DO$6:DO$379)</f>
        <v>0</v>
      </c>
      <c r="BK8" s="62">
        <f>SUMIF('Raw diet data'!$E$6:$E$379,$A8,'Raw diet data'!DP$6:DP$379)</f>
        <v>0</v>
      </c>
      <c r="BL8" s="62">
        <f>SUMIF('Raw diet data'!$E$6:$E$379,$A8,'Raw diet data'!DQ$6:DQ$379)</f>
        <v>0</v>
      </c>
      <c r="BM8" s="62">
        <f>SUMIF(Zooplankton!$A$17:$A$29,$A8,Zooplankton!C$17:C$29)</f>
        <v>0</v>
      </c>
      <c r="BN8" s="62">
        <f>SUMIF(Zooplankton!$A$17:$A$29,$A8,Zooplankton!D$17:D$29)</f>
        <v>0</v>
      </c>
      <c r="BO8" s="62">
        <f>SUMIF(Zooplankton!$A$17:$A$29,$A8,Zooplankton!E$17:E$29)</f>
        <v>0</v>
      </c>
      <c r="BP8" s="62">
        <f>SUMIF('Raw diet data'!$E$6:$E$379,$A8,'Raw diet data'!DU$6:DU$379)</f>
        <v>0</v>
      </c>
      <c r="BQ8" s="62">
        <f>SUMIF('Raw diet data'!$E$6:$E$379,$A8,'Raw diet data'!DV$6:DV$379)</f>
        <v>0</v>
      </c>
      <c r="BR8" s="62">
        <f>SUMIF('Raw diet data'!$E$6:$E$379,$A8,'Raw diet data'!DX$6:DX$379)</f>
        <v>0</v>
      </c>
    </row>
    <row r="9" spans="1:77">
      <c r="A9">
        <v>7</v>
      </c>
      <c r="B9" t="s">
        <v>784</v>
      </c>
      <c r="C9" s="62">
        <f>SUMIF('Raw diet data'!$E$6:$E$379,$A9,'Raw diet data'!L$6:L$379)</f>
        <v>0</v>
      </c>
      <c r="D9" s="62">
        <f>SUMIF(Odontocetes!$A$7:$A$15,$A9,Odontocetes!C$7:C$15)</f>
        <v>0</v>
      </c>
      <c r="E9" s="62">
        <f>SUMIF('Raw diet data'!$E$6:$E$379,$A9,'Raw diet data'!N$6:N$379)</f>
        <v>0</v>
      </c>
      <c r="F9" s="62">
        <f>SUMIF('Raw diet data'!$E$6:$E$379,$A9,'Raw diet data'!O$6:O$379)</f>
        <v>0</v>
      </c>
      <c r="G9" s="62">
        <f>SUMIF(Seals!$A$8:$A$281,$A9,Seals!$K$8:$K$281)</f>
        <v>0</v>
      </c>
      <c r="H9" s="62">
        <f>SUMIF(Seals!$A$8:$A$281,$A9,Seals!$P$8:$P$281)</f>
        <v>0</v>
      </c>
      <c r="I9" s="62">
        <f>SUMIF(Seals!$A$8:$A$281,$A9,Seals!$I$8:$I$281)</f>
        <v>0</v>
      </c>
      <c r="J9" s="62">
        <f>SUMIF('Raw diet data'!$E$6:$E$379,$A9,'Raw diet data'!S$6:S$379)</f>
        <v>0</v>
      </c>
      <c r="K9" s="62">
        <f>SUMIF('Raw diet data'!$E$6:$E$379,$A9,'Raw diet data'!T$6:T$379)</f>
        <v>0</v>
      </c>
      <c r="L9" s="62">
        <f>SUMIF('WF storm petrel'!$A$5:$A$28,$A9,'WF storm petrel'!J$5:J$28)</f>
        <v>0</v>
      </c>
      <c r="M9" s="62">
        <f>SUMIF('Raw diet data'!$E$6:$E$379,$A9,'Raw diet data'!Y$6:Y$379)</f>
        <v>0</v>
      </c>
      <c r="N9" s="62">
        <f>SUMIF('Raw diet data'!$E$6:$E$379,$A9,'Raw diet data'!Z$6:Z$379)</f>
        <v>0</v>
      </c>
      <c r="O9" s="62">
        <f>SUMIF('Raw diet data'!$E$6:$E$379,$A9,'Raw diet data'!AA$6:AA$379)</f>
        <v>0</v>
      </c>
      <c r="P9" s="62">
        <f>SUMIF('Raw diet data'!$E$6:$E$379,$A9,'Raw diet data'!AB$6:AB$379)</f>
        <v>0</v>
      </c>
      <c r="Q9" s="62">
        <f>SUMIF(LP!$A$5:$A$22,$A9,LP!D$5:D$22)</f>
        <v>0</v>
      </c>
      <c r="R9" s="62">
        <f>SUMIF('Raw diet data'!$E$6:$E$379,$A9,'Raw diet data'!AL$6:AL$379)</f>
        <v>1.0225943671005426E-2</v>
      </c>
      <c r="S9" s="62">
        <f>SUMIF('Raw diet data'!$E$6:$E$379,$A9,'Raw diet data'!AQ$6:AQ$379)</f>
        <v>0</v>
      </c>
      <c r="T9" s="62">
        <f>SUMIF('Shelf dem sharks'!A$38:A$59,A9,'Shelf dem sharks'!$F$38:$F$59)</f>
        <v>0</v>
      </c>
      <c r="U9" s="62">
        <f>SUMIF('Raw diet data'!$E$6:$E$379,$A9,'Raw diet data'!AT$6:AT$379)</f>
        <v>0</v>
      </c>
      <c r="V9" s="62">
        <f>SUMIF('Raw diet data'!$E$6:$E$379,$A9,'Raw diet data'!AW$6:AW$379)</f>
        <v>0</v>
      </c>
      <c r="W9" s="62">
        <f>SUMIF('Skates&amp;rays'!A$27:A$37,$A9,'Skates&amp;rays'!$E$27:$E$37)</f>
        <v>0</v>
      </c>
      <c r="X9" s="62">
        <f>SUMIF('Raw diet data'!$E$6:$E$379,$A9,'Raw diet data'!AZ$6:AZ$379)</f>
        <v>0</v>
      </c>
      <c r="Y9" s="62">
        <f>IF(ISNA(VLOOKUP($A9,'Offshore pelagic pisc &amp; tuna'!$A$5:'Offshore pelagic pisc &amp; tuna'!$O$28,15,FALSE)),0,VLOOKUP($A9,'Offshore pelagic pisc &amp; tuna'!$A$5:'Offshore pelagic pisc &amp; tuna'!$O$28,15,FALSE))</f>
        <v>0</v>
      </c>
      <c r="Z9" s="62">
        <f>IF(ISNA(VLOOKUP($A9,'Offshore pelagic pisc &amp; tuna'!$A$5:'Offshore pelagic pisc &amp; tuna'!$O$28,8,FALSE)),0,VLOOKUP($A9,'Offshore pelagic pisc &amp; tuna'!$A$5:'Offshore pelagic pisc &amp; tuna'!$O$28,8,FALSE))</f>
        <v>0</v>
      </c>
      <c r="AA9" s="62">
        <f>SUMIF('Raw diet data'!$E$6:$E$379,$A9,'Raw diet data'!BC$6:BC$379)</f>
        <v>0</v>
      </c>
      <c r="AB9" s="62">
        <f>SUMIF('Raw diet data'!$E$6:$E$379,$A9,'Raw diet data'!BJ$6:BJ$379)</f>
        <v>0</v>
      </c>
      <c r="AC9" s="62">
        <f>SUMIF('Small pelagic fish'!$A$31:$A$43,$A9,'Small pelagic fish'!D$31:D$43)</f>
        <v>0</v>
      </c>
      <c r="AD9" s="62">
        <f>SUMIF('Small pelagic fish'!$A$31:$A$43,$A9,'Small pelagic fish'!E$31:E$43)</f>
        <v>0</v>
      </c>
      <c r="AE9" s="62">
        <f>SUMIF('Small pelagic fish'!$A$31:$A$43,$A9,'Small pelagic fish'!G$31:G$43)</f>
        <v>0</v>
      </c>
      <c r="AF9" s="62">
        <f>SUMIF('Small pelagic fish'!$A$31:$A$43,$A9,'Small pelagic fish'!I$31:I$43)</f>
        <v>0</v>
      </c>
      <c r="AG9" s="62">
        <f>SUMIF('Other fish'!$C$643:$C$689,$A9,'Other fish'!CL$643:CL$689)</f>
        <v>0</v>
      </c>
      <c r="AH9" s="62">
        <f>SUMIF('Other fish'!$C$643:$C$689,$A9,'Other fish'!BV$643:BV$689)</f>
        <v>0</v>
      </c>
      <c r="AI9" s="62">
        <f>SUMIF('Other fish'!$C$643:$C$689,$A9,'Other fish'!CH$643:CH$689)</f>
        <v>0</v>
      </c>
      <c r="AJ9" s="62">
        <f>SUMIF('Other fish'!$C$643:$C$689,$A9,'Other fish'!X$643:X$689)</f>
        <v>0</v>
      </c>
      <c r="AK9" s="62">
        <f>SUMIF('Other fish'!$C$643:$C$689,$A9,'Other fish'!K$643:K$689)</f>
        <v>0</v>
      </c>
      <c r="AL9" s="62">
        <f>SUMIF(Garfish!$A$5:$A$10,$A9,Garfish!E$5:E$10)</f>
        <v>0</v>
      </c>
      <c r="AM9" s="62">
        <f>SUMIF('Raw diet data'!$E$6:$E$379,$A9,'Raw diet data'!CF$6:CF$379)</f>
        <v>0</v>
      </c>
      <c r="AN9" s="62">
        <f>SUMIF('Raw diet data'!$E$6:$E$379,$A9,'Raw diet data'!CG$6:CG$379)</f>
        <v>0</v>
      </c>
      <c r="AO9" s="62">
        <f>SUMIF('Raw diet data'!$E$6:$E$379,$A9,'Raw diet data'!CH$6:CH$379)</f>
        <v>0</v>
      </c>
      <c r="AP9" s="62">
        <f>SUMIF('Raw diet data'!$E$6:$E$379,$A9,'Raw diet data'!CI$6:CI$379)</f>
        <v>0</v>
      </c>
      <c r="AQ9" s="62">
        <f>SUMIF('Raw diet data'!$E$6:$E$379,$A9,'Raw diet data'!CJ$6:CJ$379)</f>
        <v>0</v>
      </c>
      <c r="AR9" s="62">
        <f>SUMIF('Raw diet data'!$E$6:$E$379,$A9,'Raw diet data'!CK$6:CK$379)</f>
        <v>0</v>
      </c>
      <c r="AS9" s="62">
        <f>SUMIF('Raw diet data'!$E$6:$E$379,$A9,'Raw diet data'!CN$6:CN$379)</f>
        <v>0</v>
      </c>
      <c r="AT9" s="62">
        <f>SUMIF('Raw diet data'!$E$6:$E$379,$A9,'Raw diet data'!CO$6:CO$379)</f>
        <v>0</v>
      </c>
      <c r="AU9" s="62">
        <f>SUMIF('Raw diet data'!$E$6:$E$379,$A9,'Raw diet data'!CQ$6:CQ$379)</f>
        <v>0</v>
      </c>
      <c r="AV9" s="62">
        <f>SUMIF('Raw diet data'!$E$6:$E$379,$A9,'Raw diet data'!CR$6:CR$379)</f>
        <v>0</v>
      </c>
      <c r="AW9" s="62">
        <f>SUMIF('Raw diet data'!$E$6:$E$379,$A9,'Raw diet data'!CU$6:CU$379)</f>
        <v>0</v>
      </c>
      <c r="AX9" s="62">
        <f>SUMIF('Raw diet data'!$E$6:$E$379,$A9,'Raw diet data'!CW$6:CW$379)</f>
        <v>0</v>
      </c>
      <c r="AY9" s="62">
        <f>SUMIF('Raw diet data'!$E$6:$E$379,$A9,'Raw diet data'!CX$6:CX$379)</f>
        <v>0</v>
      </c>
      <c r="AZ9" s="62">
        <f>SUMIF('Raw diet data'!$E$6:$E$379,$A9,'Raw diet data'!CY$6:CY$379)</f>
        <v>0</v>
      </c>
      <c r="BA9" s="62">
        <f>SUMIF('Raw diet data'!$E$6:$E$379,$A9,'Raw diet data'!CZ$6:CZ$379)</f>
        <v>0</v>
      </c>
      <c r="BB9" s="62">
        <f>SUMIF('Raw diet data'!$E$6:$E$379,$A9,'Raw diet data'!DA$6:DA$379)</f>
        <v>0</v>
      </c>
      <c r="BC9" s="62">
        <f>SUMIF('Raw diet data'!$E$6:$E$379,$A9,'Raw diet data'!DB$6:DB$379)</f>
        <v>0</v>
      </c>
      <c r="BD9" s="62">
        <f>SUMIF('Raw diet data'!$E$6:$E$379,$A9,'Raw diet data'!DF$6:DF$379)</f>
        <v>0</v>
      </c>
      <c r="BE9" s="62">
        <f>SUMIF('Raw diet data'!$E$6:$E$379,$A9,'Raw diet data'!DG$6:DG$379)</f>
        <v>0</v>
      </c>
      <c r="BF9" s="62">
        <f>SUMIF('Raw diet data'!$E$6:$E$379,$A9,'Raw diet data'!DH$6:DH$379)</f>
        <v>0</v>
      </c>
      <c r="BG9" s="62">
        <f>SUMIF('Raw diet data'!$E$6:$E$379,$A9,'Raw diet data'!DI$6:DI$379)</f>
        <v>0</v>
      </c>
      <c r="BH9" s="62">
        <f>SUMIF('Raw diet data'!$E$6:$E$379,$A9,'Raw diet data'!DM$6:DM$379)</f>
        <v>0</v>
      </c>
      <c r="BI9" s="62">
        <f>SUMIF('Raw diet data'!$E$6:$E$379,$A9,'Raw diet data'!DN$6:DN$379)</f>
        <v>0</v>
      </c>
      <c r="BJ9" s="62">
        <f>SUMIF('Raw diet data'!$E$6:$E$379,$A9,'Raw diet data'!DO$6:DO$379)</f>
        <v>0</v>
      </c>
      <c r="BK9" s="62">
        <f>SUMIF('Raw diet data'!$E$6:$E$379,$A9,'Raw diet data'!DP$6:DP$379)</f>
        <v>0</v>
      </c>
      <c r="BL9" s="62">
        <f>SUMIF('Raw diet data'!$E$6:$E$379,$A9,'Raw diet data'!DQ$6:DQ$379)</f>
        <v>0</v>
      </c>
      <c r="BM9" s="62">
        <f>SUMIF(Zooplankton!$A$17:$A$29,$A9,Zooplankton!C$17:C$29)</f>
        <v>0</v>
      </c>
      <c r="BN9" s="62">
        <f>SUMIF(Zooplankton!$A$17:$A$29,$A9,Zooplankton!D$17:D$29)</f>
        <v>0</v>
      </c>
      <c r="BO9" s="62">
        <f>SUMIF(Zooplankton!$A$17:$A$29,$A9,Zooplankton!E$17:E$29)</f>
        <v>0</v>
      </c>
      <c r="BP9" s="62">
        <f>SUMIF('Raw diet data'!$E$6:$E$379,$A9,'Raw diet data'!DU$6:DU$379)</f>
        <v>0</v>
      </c>
      <c r="BQ9" s="62">
        <f>SUMIF('Raw diet data'!$E$6:$E$379,$A9,'Raw diet data'!DV$6:DV$379)</f>
        <v>0</v>
      </c>
      <c r="BR9" s="62">
        <f>SUMIF('Raw diet data'!$E$6:$E$379,$A9,'Raw diet data'!DX$6:DX$379)</f>
        <v>0</v>
      </c>
    </row>
    <row r="10" spans="1:77">
      <c r="A10">
        <v>8</v>
      </c>
      <c r="B10" t="s">
        <v>721</v>
      </c>
      <c r="C10" s="62">
        <f>SUMIF('Raw diet data'!$E$6:$E$379,$A10,'Raw diet data'!L$6:L$379)</f>
        <v>0</v>
      </c>
      <c r="D10" s="62">
        <f>SUMIF(Odontocetes!$A$7:$A$15,$A10,Odontocetes!C$7:C$15)</f>
        <v>0</v>
      </c>
      <c r="E10" s="62">
        <f>SUMIF('Raw diet data'!$E$6:$E$379,$A10,'Raw diet data'!N$6:N$379)</f>
        <v>0</v>
      </c>
      <c r="F10" s="62">
        <f>SUMIF('Raw diet data'!$E$6:$E$379,$A10,'Raw diet data'!O$6:O$379)</f>
        <v>0</v>
      </c>
      <c r="G10" s="62">
        <f>SUMIF(Seals!$A$8:$A$281,$A10,Seals!$K$8:$K$281)</f>
        <v>0</v>
      </c>
      <c r="H10" s="62">
        <f>SUMIF(Seals!$A$8:$A$281,$A10,Seals!$P$8:$P$281)</f>
        <v>0</v>
      </c>
      <c r="I10" s="62">
        <f>SUMIF(Seals!$A$8:$A$281,$A10,Seals!$I$8:$I$281)</f>
        <v>0</v>
      </c>
      <c r="J10" s="62">
        <f>SUMIF('Raw diet data'!$E$6:$E$379,$A10,'Raw diet data'!S$6:S$379)</f>
        <v>0</v>
      </c>
      <c r="K10" s="62">
        <f>SUMIF('Raw diet data'!$E$6:$E$379,$A10,'Raw diet data'!T$6:T$379)</f>
        <v>0</v>
      </c>
      <c r="L10" s="62">
        <f>SUMIF('WF storm petrel'!$A$5:$A$28,$A10,'WF storm petrel'!J$5:J$28)</f>
        <v>0</v>
      </c>
      <c r="M10" s="62">
        <f>SUMIF('Raw diet data'!$E$6:$E$379,$A10,'Raw diet data'!Y$6:Y$379)</f>
        <v>0</v>
      </c>
      <c r="N10" s="62">
        <f>SUMIF('Raw diet data'!$E$6:$E$379,$A10,'Raw diet data'!Z$6:Z$379)</f>
        <v>0</v>
      </c>
      <c r="O10" s="62">
        <f>SUMIF('Raw diet data'!$E$6:$E$379,$A10,'Raw diet data'!AA$6:AA$379)</f>
        <v>0</v>
      </c>
      <c r="P10" s="62">
        <f>SUMIF('Raw diet data'!$E$6:$E$379,$A10,'Raw diet data'!AB$6:AB$379)</f>
        <v>0</v>
      </c>
      <c r="Q10" s="62">
        <f>SUMIF(LP!$A$5:$A$22,$A10,LP!D$5:D$22)</f>
        <v>0</v>
      </c>
      <c r="R10" s="62">
        <f>SUMIF('Raw diet data'!$E$6:$E$379,$A10,'Raw diet data'!AL$6:AL$379)</f>
        <v>3.5792657220447938E-4</v>
      </c>
      <c r="S10" s="62">
        <f>SUMIF('Raw diet data'!$E$6:$E$379,$A10,'Raw diet data'!AQ$6:AQ$379)</f>
        <v>0</v>
      </c>
      <c r="T10" s="62">
        <f>SUMIF('Shelf dem sharks'!A$38:A$59,A10,'Shelf dem sharks'!$F$38:$F$59)</f>
        <v>0</v>
      </c>
      <c r="U10" s="62">
        <f>SUMIF('Raw diet data'!$E$6:$E$379,$A10,'Raw diet data'!AT$6:AT$379)</f>
        <v>0</v>
      </c>
      <c r="V10" s="62">
        <f>SUMIF('Raw diet data'!$E$6:$E$379,$A10,'Raw diet data'!AW$6:AW$379)</f>
        <v>0</v>
      </c>
      <c r="W10" s="62">
        <f>SUMIF('Skates&amp;rays'!A$27:A$37,$A10,'Skates&amp;rays'!$E$27:$E$37)</f>
        <v>0</v>
      </c>
      <c r="X10" s="62">
        <f>SUMIF('Raw diet data'!$E$6:$E$379,$A10,'Raw diet data'!AZ$6:AZ$379)</f>
        <v>0</v>
      </c>
      <c r="Y10" s="62">
        <f>IF(ISNA(VLOOKUP($A10,'Offshore pelagic pisc &amp; tuna'!$A$5:'Offshore pelagic pisc &amp; tuna'!$O$28,15,FALSE)),0,VLOOKUP($A10,'Offshore pelagic pisc &amp; tuna'!$A$5:'Offshore pelagic pisc &amp; tuna'!$O$28,15,FALSE))</f>
        <v>0</v>
      </c>
      <c r="Z10" s="62">
        <f>IF(ISNA(VLOOKUP($A10,'Offshore pelagic pisc &amp; tuna'!$A$5:'Offshore pelagic pisc &amp; tuna'!$O$28,8,FALSE)),0,VLOOKUP($A10,'Offshore pelagic pisc &amp; tuna'!$A$5:'Offshore pelagic pisc &amp; tuna'!$O$28,8,FALSE))</f>
        <v>0</v>
      </c>
      <c r="AA10" s="62">
        <f>SUMIF('Raw diet data'!$E$6:$E$379,$A10,'Raw diet data'!BC$6:BC$379)</f>
        <v>0</v>
      </c>
      <c r="AB10" s="62">
        <f>SUMIF('Raw diet data'!$E$6:$E$379,$A10,'Raw diet data'!BJ$6:BJ$379)</f>
        <v>0</v>
      </c>
      <c r="AC10" s="62">
        <f>SUMIF('Small pelagic fish'!$A$31:$A$43,$A10,'Small pelagic fish'!D$31:D$43)</f>
        <v>0</v>
      </c>
      <c r="AD10" s="62">
        <f>SUMIF('Small pelagic fish'!$A$31:$A$43,$A10,'Small pelagic fish'!E$31:E$43)</f>
        <v>0</v>
      </c>
      <c r="AE10" s="62">
        <f>SUMIF('Small pelagic fish'!$A$31:$A$43,$A10,'Small pelagic fish'!G$31:G$43)</f>
        <v>0</v>
      </c>
      <c r="AF10" s="62">
        <f>SUMIF('Small pelagic fish'!$A$31:$A$43,$A10,'Small pelagic fish'!I$31:I$43)</f>
        <v>0</v>
      </c>
      <c r="AG10" s="62">
        <f>SUMIF('Other fish'!$C$643:$C$689,$A10,'Other fish'!CL$643:CL$689)</f>
        <v>0</v>
      </c>
      <c r="AH10" s="62">
        <f>SUMIF('Other fish'!$C$643:$C$689,$A10,'Other fish'!BV$643:BV$689)</f>
        <v>0</v>
      </c>
      <c r="AI10" s="62">
        <f>SUMIF('Other fish'!$C$643:$C$689,$A10,'Other fish'!CH$643:CH$689)</f>
        <v>0</v>
      </c>
      <c r="AJ10" s="62">
        <f>SUMIF('Other fish'!$C$643:$C$689,$A10,'Other fish'!X$643:X$689)</f>
        <v>0</v>
      </c>
      <c r="AK10" s="62">
        <f>SUMIF('Other fish'!$C$643:$C$689,$A10,'Other fish'!K$643:K$689)</f>
        <v>0</v>
      </c>
      <c r="AL10" s="62">
        <f>SUMIF(Garfish!$A$5:$A$10,$A10,Garfish!E$5:E$10)</f>
        <v>0</v>
      </c>
      <c r="AM10" s="62">
        <f>SUMIF('Raw diet data'!$E$6:$E$379,$A10,'Raw diet data'!CF$6:CF$379)</f>
        <v>0</v>
      </c>
      <c r="AN10" s="62">
        <f>SUMIF('Raw diet data'!$E$6:$E$379,$A10,'Raw diet data'!CG$6:CG$379)</f>
        <v>0</v>
      </c>
      <c r="AO10" s="62">
        <f>SUMIF('Raw diet data'!$E$6:$E$379,$A10,'Raw diet data'!CH$6:CH$379)</f>
        <v>0</v>
      </c>
      <c r="AP10" s="62">
        <f>SUMIF('Raw diet data'!$E$6:$E$379,$A10,'Raw diet data'!CI$6:CI$379)</f>
        <v>0</v>
      </c>
      <c r="AQ10" s="62">
        <f>SUMIF('Raw diet data'!$E$6:$E$379,$A10,'Raw diet data'!CJ$6:CJ$379)</f>
        <v>0</v>
      </c>
      <c r="AR10" s="62">
        <f>SUMIF('Raw diet data'!$E$6:$E$379,$A10,'Raw diet data'!CK$6:CK$379)</f>
        <v>0</v>
      </c>
      <c r="AS10" s="62">
        <f>SUMIF('Raw diet data'!$E$6:$E$379,$A10,'Raw diet data'!CN$6:CN$379)</f>
        <v>0</v>
      </c>
      <c r="AT10" s="62">
        <f>SUMIF('Raw diet data'!$E$6:$E$379,$A10,'Raw diet data'!CO$6:CO$379)</f>
        <v>0</v>
      </c>
      <c r="AU10" s="62">
        <f>SUMIF('Raw diet data'!$E$6:$E$379,$A10,'Raw diet data'!CQ$6:CQ$379)</f>
        <v>0</v>
      </c>
      <c r="AV10" s="62">
        <f>SUMIF('Raw diet data'!$E$6:$E$379,$A10,'Raw diet data'!CR$6:CR$379)</f>
        <v>0</v>
      </c>
      <c r="AW10" s="62">
        <f>SUMIF('Raw diet data'!$E$6:$E$379,$A10,'Raw diet data'!CU$6:CU$379)</f>
        <v>0</v>
      </c>
      <c r="AX10" s="62">
        <f>SUMIF('Raw diet data'!$E$6:$E$379,$A10,'Raw diet data'!CW$6:CW$379)</f>
        <v>0</v>
      </c>
      <c r="AY10" s="62">
        <f>SUMIF('Raw diet data'!$E$6:$E$379,$A10,'Raw diet data'!CX$6:CX$379)</f>
        <v>0</v>
      </c>
      <c r="AZ10" s="62">
        <f>SUMIF('Raw diet data'!$E$6:$E$379,$A10,'Raw diet data'!CY$6:CY$379)</f>
        <v>0</v>
      </c>
      <c r="BA10" s="62">
        <f>SUMIF('Raw diet data'!$E$6:$E$379,$A10,'Raw diet data'!CZ$6:CZ$379)</f>
        <v>0</v>
      </c>
      <c r="BB10" s="62">
        <f>SUMIF('Raw diet data'!$E$6:$E$379,$A10,'Raw diet data'!DA$6:DA$379)</f>
        <v>0</v>
      </c>
      <c r="BC10" s="62">
        <f>SUMIF('Raw diet data'!$E$6:$E$379,$A10,'Raw diet data'!DB$6:DB$379)</f>
        <v>0</v>
      </c>
      <c r="BD10" s="62">
        <f>SUMIF('Raw diet data'!$E$6:$E$379,$A10,'Raw diet data'!DF$6:DF$379)</f>
        <v>0</v>
      </c>
      <c r="BE10" s="62">
        <f>SUMIF('Raw diet data'!$E$6:$E$379,$A10,'Raw diet data'!DG$6:DG$379)</f>
        <v>0</v>
      </c>
      <c r="BF10" s="62">
        <f>SUMIF('Raw diet data'!$E$6:$E$379,$A10,'Raw diet data'!DH$6:DH$379)</f>
        <v>0</v>
      </c>
      <c r="BG10" s="62">
        <f>SUMIF('Raw diet data'!$E$6:$E$379,$A10,'Raw diet data'!DI$6:DI$379)</f>
        <v>0</v>
      </c>
      <c r="BH10" s="62">
        <f>SUMIF('Raw diet data'!$E$6:$E$379,$A10,'Raw diet data'!DM$6:DM$379)</f>
        <v>0</v>
      </c>
      <c r="BI10" s="62">
        <f>SUMIF('Raw diet data'!$E$6:$E$379,$A10,'Raw diet data'!DN$6:DN$379)</f>
        <v>0</v>
      </c>
      <c r="BJ10" s="62">
        <f>SUMIF('Raw diet data'!$E$6:$E$379,$A10,'Raw diet data'!DO$6:DO$379)</f>
        <v>0</v>
      </c>
      <c r="BK10" s="62">
        <f>SUMIF('Raw diet data'!$E$6:$E$379,$A10,'Raw diet data'!DP$6:DP$379)</f>
        <v>0</v>
      </c>
      <c r="BL10" s="62">
        <f>SUMIF('Raw diet data'!$E$6:$E$379,$A10,'Raw diet data'!DQ$6:DQ$379)</f>
        <v>0</v>
      </c>
      <c r="BM10" s="62">
        <f>SUMIF(Zooplankton!$A$17:$A$29,$A10,Zooplankton!C$17:C$29)</f>
        <v>0</v>
      </c>
      <c r="BN10" s="62">
        <f>SUMIF(Zooplankton!$A$17:$A$29,$A10,Zooplankton!D$17:D$29)</f>
        <v>0</v>
      </c>
      <c r="BO10" s="62">
        <f>SUMIF(Zooplankton!$A$17:$A$29,$A10,Zooplankton!E$17:E$29)</f>
        <v>0</v>
      </c>
      <c r="BP10" s="62">
        <f>SUMIF('Raw diet data'!$E$6:$E$379,$A10,'Raw diet data'!DU$6:DU$379)</f>
        <v>0</v>
      </c>
      <c r="BQ10" s="62">
        <f>SUMIF('Raw diet data'!$E$6:$E$379,$A10,'Raw diet data'!DV$6:DV$379)</f>
        <v>0</v>
      </c>
      <c r="BR10" s="62">
        <f>SUMIF('Raw diet data'!$E$6:$E$379,$A10,'Raw diet data'!DX$6:DX$379)</f>
        <v>0</v>
      </c>
    </row>
    <row r="11" spans="1:77">
      <c r="A11">
        <v>9</v>
      </c>
      <c r="B11" t="s">
        <v>722</v>
      </c>
      <c r="C11" s="62">
        <f>SUMIF('Raw diet data'!$E$6:$E$379,$A11,'Raw diet data'!L$6:L$379)</f>
        <v>0</v>
      </c>
      <c r="D11" s="62">
        <f>SUMIF(Odontocetes!$A$7:$A$15,$A11,Odontocetes!C$7:C$15)</f>
        <v>0</v>
      </c>
      <c r="E11" s="62">
        <f>SUMIF('Raw diet data'!$E$6:$E$379,$A11,'Raw diet data'!N$6:N$379)</f>
        <v>0</v>
      </c>
      <c r="F11" s="62">
        <f>SUMIF('Raw diet data'!$E$6:$E$379,$A11,'Raw diet data'!O$6:O$379)</f>
        <v>0</v>
      </c>
      <c r="G11" s="62">
        <f>SUMIF(Seals!$A$8:$A$281,$A11,Seals!$K$8:$K$281)</f>
        <v>2.541618678166891E-4</v>
      </c>
      <c r="H11" s="62">
        <f>SUMIF(Seals!$A$8:$A$281,$A11,Seals!$P$8:$P$281)</f>
        <v>0</v>
      </c>
      <c r="I11" s="507">
        <f>SUMIF(Seals!$A$8:$A$281,$A11,Seals!$I$8:$I$281)</f>
        <v>8.2936161923257361E-5</v>
      </c>
      <c r="J11" s="62">
        <f>SUMIF('Raw diet data'!$E$6:$E$379,$A11,'Raw diet data'!S$6:S$379)</f>
        <v>0</v>
      </c>
      <c r="K11" s="62">
        <f>SUMIF('Raw diet data'!$E$6:$E$379,$A11,'Raw diet data'!T$6:T$379)</f>
        <v>0</v>
      </c>
      <c r="L11" s="62">
        <f>SUMIF('WF storm petrel'!$A$5:$A$28,$A11,'WF storm petrel'!J$5:J$28)</f>
        <v>0</v>
      </c>
      <c r="M11" s="62">
        <f>SUMIF('Raw diet data'!$E$6:$E$379,$A11,'Raw diet data'!Y$6:Y$379)</f>
        <v>0</v>
      </c>
      <c r="N11" s="62">
        <f>SUMIF('Raw diet data'!$E$6:$E$379,$A11,'Raw diet data'!Z$6:Z$379)</f>
        <v>0</v>
      </c>
      <c r="O11" s="62">
        <f>SUMIF('Raw diet data'!$E$6:$E$379,$A11,'Raw diet data'!AA$6:AA$379)</f>
        <v>0</v>
      </c>
      <c r="P11" s="62">
        <f>SUMIF('Raw diet data'!$E$6:$E$379,$A11,'Raw diet data'!AB$6:AB$379)</f>
        <v>0</v>
      </c>
      <c r="Q11" s="62">
        <f>SUMIF(LP!$A$5:$A$22,$A11,LP!D$5:D$22)</f>
        <v>0</v>
      </c>
      <c r="R11" s="62">
        <f>SUMIF('Raw diet data'!$E$6:$E$379,$A11,'Raw diet data'!AL$6:AL$379)</f>
        <v>3.5792657220447938E-4</v>
      </c>
      <c r="S11" s="62">
        <f>SUMIF('Raw diet data'!$E$6:$E$379,$A11,'Raw diet data'!AQ$6:AQ$379)</f>
        <v>0</v>
      </c>
      <c r="T11" s="62">
        <f>SUMIF('Shelf dem sharks'!A$38:A$59,A11,'Shelf dem sharks'!$F$38:$F$59)</f>
        <v>0</v>
      </c>
      <c r="U11" s="62">
        <f>SUMIF('Raw diet data'!$E$6:$E$379,$A11,'Raw diet data'!AT$6:AT$379)</f>
        <v>0</v>
      </c>
      <c r="V11" s="62">
        <f>SUMIF('Raw diet data'!$E$6:$E$379,$A11,'Raw diet data'!AW$6:AW$379)</f>
        <v>0</v>
      </c>
      <c r="W11" s="62">
        <f>SUMIF('Skates&amp;rays'!A$27:A$37,$A11,'Skates&amp;rays'!$E$27:$E$37)</f>
        <v>0</v>
      </c>
      <c r="X11" s="62">
        <f>SUMIF('Raw diet data'!$E$6:$E$379,$A11,'Raw diet data'!AZ$6:AZ$379)</f>
        <v>0</v>
      </c>
      <c r="Y11" s="62">
        <f>IF(ISNA(VLOOKUP($A11,'Offshore pelagic pisc &amp; tuna'!$A$5:'Offshore pelagic pisc &amp; tuna'!$O$28,15,FALSE)),0,VLOOKUP($A11,'Offshore pelagic pisc &amp; tuna'!$A$5:'Offshore pelagic pisc &amp; tuna'!$O$28,15,FALSE))</f>
        <v>0</v>
      </c>
      <c r="Z11" s="62">
        <f>IF(ISNA(VLOOKUP($A11,'Offshore pelagic pisc &amp; tuna'!$A$5:'Offshore pelagic pisc &amp; tuna'!$O$28,8,FALSE)),0,VLOOKUP($A11,'Offshore pelagic pisc &amp; tuna'!$A$5:'Offshore pelagic pisc &amp; tuna'!$O$28,8,FALSE))</f>
        <v>0</v>
      </c>
      <c r="AA11" s="62">
        <f>SUMIF('Raw diet data'!$E$6:$E$379,$A11,'Raw diet data'!BC$6:BC$379)</f>
        <v>0</v>
      </c>
      <c r="AB11" s="62">
        <f>SUMIF('Raw diet data'!$E$6:$E$379,$A11,'Raw diet data'!BJ$6:BJ$379)</f>
        <v>0</v>
      </c>
      <c r="AC11" s="62">
        <f>SUMIF('Small pelagic fish'!$A$31:$A$43,$A11,'Small pelagic fish'!D$31:D$43)</f>
        <v>0</v>
      </c>
      <c r="AD11" s="62">
        <f>SUMIF('Small pelagic fish'!$A$31:$A$43,$A11,'Small pelagic fish'!E$31:E$43)</f>
        <v>0</v>
      </c>
      <c r="AE11" s="62">
        <f>SUMIF('Small pelagic fish'!$A$31:$A$43,$A11,'Small pelagic fish'!G$31:G$43)</f>
        <v>0</v>
      </c>
      <c r="AF11" s="62">
        <f>SUMIF('Small pelagic fish'!$A$31:$A$43,$A11,'Small pelagic fish'!I$31:I$43)</f>
        <v>0</v>
      </c>
      <c r="AG11" s="62">
        <f>SUMIF('Other fish'!$C$643:$C$689,$A11,'Other fish'!CL$643:CL$689)</f>
        <v>0</v>
      </c>
      <c r="AH11" s="62">
        <f>SUMIF('Other fish'!$C$643:$C$689,$A11,'Other fish'!BV$643:BV$689)</f>
        <v>0</v>
      </c>
      <c r="AI11" s="62">
        <f>SUMIF('Other fish'!$C$643:$C$689,$A11,'Other fish'!CH$643:CH$689)</f>
        <v>0</v>
      </c>
      <c r="AJ11" s="62">
        <f>SUMIF('Other fish'!$C$643:$C$689,$A11,'Other fish'!X$643:X$689)</f>
        <v>0</v>
      </c>
      <c r="AK11" s="62">
        <f>SUMIF('Other fish'!$C$643:$C$689,$A11,'Other fish'!K$643:K$689)</f>
        <v>0</v>
      </c>
      <c r="AL11" s="62">
        <f>SUMIF(Garfish!$A$5:$A$10,$A11,Garfish!E$5:E$10)</f>
        <v>0</v>
      </c>
      <c r="AM11" s="62">
        <f>SUMIF('Raw diet data'!$E$6:$E$379,$A11,'Raw diet data'!CF$6:CF$379)</f>
        <v>0</v>
      </c>
      <c r="AN11" s="62">
        <f>SUMIF('Raw diet data'!$E$6:$E$379,$A11,'Raw diet data'!CG$6:CG$379)</f>
        <v>0</v>
      </c>
      <c r="AO11" s="62">
        <f>SUMIF('Raw diet data'!$E$6:$E$379,$A11,'Raw diet data'!CH$6:CH$379)</f>
        <v>0</v>
      </c>
      <c r="AP11" s="62">
        <f>SUMIF('Raw diet data'!$E$6:$E$379,$A11,'Raw diet data'!CI$6:CI$379)</f>
        <v>0</v>
      </c>
      <c r="AQ11" s="62">
        <f>SUMIF('Raw diet data'!$E$6:$E$379,$A11,'Raw diet data'!CJ$6:CJ$379)</f>
        <v>0</v>
      </c>
      <c r="AR11" s="62">
        <f>SUMIF('Raw diet data'!$E$6:$E$379,$A11,'Raw diet data'!CK$6:CK$379)</f>
        <v>0</v>
      </c>
      <c r="AS11" s="62">
        <f>SUMIF('Raw diet data'!$E$6:$E$379,$A11,'Raw diet data'!CN$6:CN$379)</f>
        <v>0</v>
      </c>
      <c r="AT11" s="62">
        <f>SUMIF('Raw diet data'!$E$6:$E$379,$A11,'Raw diet data'!CO$6:CO$379)</f>
        <v>0</v>
      </c>
      <c r="AU11" s="62">
        <f>SUMIF('Raw diet data'!$E$6:$E$379,$A11,'Raw diet data'!CQ$6:CQ$379)</f>
        <v>0</v>
      </c>
      <c r="AV11" s="62">
        <f>SUMIF('Raw diet data'!$E$6:$E$379,$A11,'Raw diet data'!CR$6:CR$379)</f>
        <v>0</v>
      </c>
      <c r="AW11" s="62">
        <f>SUMIF('Raw diet data'!$E$6:$E$379,$A11,'Raw diet data'!CU$6:CU$379)</f>
        <v>0</v>
      </c>
      <c r="AX11" s="62">
        <f>SUMIF('Raw diet data'!$E$6:$E$379,$A11,'Raw diet data'!CW$6:CW$379)</f>
        <v>0</v>
      </c>
      <c r="AY11" s="62">
        <f>SUMIF('Raw diet data'!$E$6:$E$379,$A11,'Raw diet data'!CX$6:CX$379)</f>
        <v>0</v>
      </c>
      <c r="AZ11" s="62">
        <f>SUMIF('Raw diet data'!$E$6:$E$379,$A11,'Raw diet data'!CY$6:CY$379)</f>
        <v>0</v>
      </c>
      <c r="BA11" s="62">
        <f>SUMIF('Raw diet data'!$E$6:$E$379,$A11,'Raw diet data'!CZ$6:CZ$379)</f>
        <v>0</v>
      </c>
      <c r="BB11" s="62">
        <f>SUMIF('Raw diet data'!$E$6:$E$379,$A11,'Raw diet data'!DA$6:DA$379)</f>
        <v>0</v>
      </c>
      <c r="BC11" s="62">
        <f>SUMIF('Raw diet data'!$E$6:$E$379,$A11,'Raw diet data'!DB$6:DB$379)</f>
        <v>0</v>
      </c>
      <c r="BD11" s="62">
        <f>SUMIF('Raw diet data'!$E$6:$E$379,$A11,'Raw diet data'!DF$6:DF$379)</f>
        <v>0</v>
      </c>
      <c r="BE11" s="62">
        <f>SUMIF('Raw diet data'!$E$6:$E$379,$A11,'Raw diet data'!DG$6:DG$379)</f>
        <v>0</v>
      </c>
      <c r="BF11" s="62">
        <f>SUMIF('Raw diet data'!$E$6:$E$379,$A11,'Raw diet data'!DH$6:DH$379)</f>
        <v>0</v>
      </c>
      <c r="BG11" s="62">
        <f>SUMIF('Raw diet data'!$E$6:$E$379,$A11,'Raw diet data'!DI$6:DI$379)</f>
        <v>0</v>
      </c>
      <c r="BH11" s="62">
        <f>SUMIF('Raw diet data'!$E$6:$E$379,$A11,'Raw diet data'!DM$6:DM$379)</f>
        <v>0</v>
      </c>
      <c r="BI11" s="62">
        <f>SUMIF('Raw diet data'!$E$6:$E$379,$A11,'Raw diet data'!DN$6:DN$379)</f>
        <v>0</v>
      </c>
      <c r="BJ11" s="62">
        <f>SUMIF('Raw diet data'!$E$6:$E$379,$A11,'Raw diet data'!DO$6:DO$379)</f>
        <v>0</v>
      </c>
      <c r="BK11" s="62">
        <f>SUMIF('Raw diet data'!$E$6:$E$379,$A11,'Raw diet data'!DP$6:DP$379)</f>
        <v>0</v>
      </c>
      <c r="BL11" s="62">
        <f>SUMIF('Raw diet data'!$E$6:$E$379,$A11,'Raw diet data'!DQ$6:DQ$379)</f>
        <v>0</v>
      </c>
      <c r="BM11" s="62">
        <f>SUMIF(Zooplankton!$A$17:$A$29,$A11,Zooplankton!C$17:C$29)</f>
        <v>0</v>
      </c>
      <c r="BN11" s="62">
        <f>SUMIF(Zooplankton!$A$17:$A$29,$A11,Zooplankton!D$17:D$29)</f>
        <v>0</v>
      </c>
      <c r="BO11" s="62">
        <f>SUMIF(Zooplankton!$A$17:$A$29,$A11,Zooplankton!E$17:E$29)</f>
        <v>0</v>
      </c>
      <c r="BP11" s="62">
        <f>SUMIF('Raw diet data'!$E$6:$E$379,$A11,'Raw diet data'!DU$6:DU$379)</f>
        <v>0</v>
      </c>
      <c r="BQ11" s="62">
        <f>SUMIF('Raw diet data'!$E$6:$E$379,$A11,'Raw diet data'!DV$6:DV$379)</f>
        <v>0</v>
      </c>
      <c r="BR11" s="62">
        <f>SUMIF('Raw diet data'!$E$6:$E$379,$A11,'Raw diet data'!DX$6:DX$379)</f>
        <v>0</v>
      </c>
    </row>
    <row r="12" spans="1:77">
      <c r="A12">
        <v>10</v>
      </c>
      <c r="B12" t="s">
        <v>723</v>
      </c>
      <c r="C12" s="62">
        <f>SUMIF('Raw diet data'!$E$6:$E$379,$A12,'Raw diet data'!L$6:L$379)</f>
        <v>0</v>
      </c>
      <c r="D12" s="62">
        <f>SUMIF(Odontocetes!$A$7:$A$15,$A12,Odontocetes!C$7:C$15)</f>
        <v>0</v>
      </c>
      <c r="E12" s="62">
        <f>SUMIF('Raw diet data'!$E$6:$E$379,$A12,'Raw diet data'!N$6:N$379)</f>
        <v>0</v>
      </c>
      <c r="F12" s="62">
        <f>SUMIF('Raw diet data'!$E$6:$E$379,$A12,'Raw diet data'!O$6:O$379)</f>
        <v>0</v>
      </c>
      <c r="G12" s="62">
        <f>SUMIF(Seals!$A$8:$A$281,$A12,Seals!$K$8:$K$281)</f>
        <v>0</v>
      </c>
      <c r="H12" s="62">
        <f>SUMIF(Seals!$A$8:$A$281,$A12,Seals!$P$8:$P$281)</f>
        <v>0</v>
      </c>
      <c r="I12" s="62">
        <f>SUMIF(Seals!$A$8:$A$281,$A12,Seals!$I$8:$I$281)</f>
        <v>0</v>
      </c>
      <c r="J12" s="62">
        <f>SUMIF('Raw diet data'!$E$6:$E$379,$A12,'Raw diet data'!S$6:S$379)</f>
        <v>0</v>
      </c>
      <c r="K12" s="62">
        <f>SUMIF('Raw diet data'!$E$6:$E$379,$A12,'Raw diet data'!T$6:T$379)</f>
        <v>0</v>
      </c>
      <c r="L12" s="62">
        <f>SUMIF('WF storm petrel'!$A$5:$A$28,$A12,'WF storm petrel'!J$5:J$28)</f>
        <v>0</v>
      </c>
      <c r="M12" s="62">
        <f>SUMIF('Raw diet data'!$E$6:$E$379,$A12,'Raw diet data'!Y$6:Y$379)</f>
        <v>0</v>
      </c>
      <c r="N12" s="62">
        <f>SUMIF('Raw diet data'!$E$6:$E$379,$A12,'Raw diet data'!Z$6:Z$379)</f>
        <v>0</v>
      </c>
      <c r="O12" s="62">
        <f>SUMIF('Raw diet data'!$E$6:$E$379,$A12,'Raw diet data'!AA$6:AA$379)</f>
        <v>0</v>
      </c>
      <c r="P12" s="448">
        <f>SUMIF('Raw diet data'!$E$6:$E$379,$A12,'Raw diet data'!AB$6:AB$379)</f>
        <v>1.1994491378333754E-2</v>
      </c>
      <c r="Q12" s="62">
        <f>SUMIF(LP!$A$5:$A$22,$A12,LP!D$5:D$22)</f>
        <v>0</v>
      </c>
      <c r="R12" s="62">
        <f>SUMIF('Raw diet data'!$E$6:$E$379,$A12,'Raw diet data'!AL$6:AL$379)</f>
        <v>3.5792657220447938E-4</v>
      </c>
      <c r="S12" s="62">
        <f>SUMIF('Raw diet data'!$E$6:$E$379,$A12,'Raw diet data'!AQ$6:AQ$379)</f>
        <v>0</v>
      </c>
      <c r="T12" s="62">
        <f>SUMIF('Shelf dem sharks'!A$38:A$59,A12,'Shelf dem sharks'!$F$38:$F$59)</f>
        <v>0</v>
      </c>
      <c r="U12" s="62">
        <f>SUMIF('Raw diet data'!$E$6:$E$379,$A12,'Raw diet data'!AT$6:AT$379)</f>
        <v>0</v>
      </c>
      <c r="V12" s="62">
        <f>SUMIF('Raw diet data'!$E$6:$E$379,$A12,'Raw diet data'!AW$6:AW$379)</f>
        <v>0</v>
      </c>
      <c r="W12" s="62">
        <f>SUMIF('Skates&amp;rays'!A$27:A$37,$A12,'Skates&amp;rays'!$E$27:$E$37)</f>
        <v>0</v>
      </c>
      <c r="X12" s="62">
        <f>SUMIF('Raw diet data'!$E$6:$E$379,$A12,'Raw diet data'!AZ$6:AZ$379)</f>
        <v>0</v>
      </c>
      <c r="Y12" s="62">
        <f>IF(ISNA(VLOOKUP($A12,'Offshore pelagic pisc &amp; tuna'!$A$5:'Offshore pelagic pisc &amp; tuna'!$O$28,15,FALSE)),0,VLOOKUP($A12,'Offshore pelagic pisc &amp; tuna'!$A$5:'Offshore pelagic pisc &amp; tuna'!$O$28,15,FALSE))</f>
        <v>0</v>
      </c>
      <c r="Z12" s="62">
        <f>IF(ISNA(VLOOKUP($A12,'Offshore pelagic pisc &amp; tuna'!$A$5:'Offshore pelagic pisc &amp; tuna'!$O$28,8,FALSE)),0,VLOOKUP($A12,'Offshore pelagic pisc &amp; tuna'!$A$5:'Offshore pelagic pisc &amp; tuna'!$O$28,8,FALSE))</f>
        <v>0</v>
      </c>
      <c r="AA12" s="62">
        <f>SUMIF('Raw diet data'!$E$6:$E$379,$A12,'Raw diet data'!BC$6:BC$379)</f>
        <v>0</v>
      </c>
      <c r="AB12" s="62">
        <f>SUMIF('Raw diet data'!$E$6:$E$379,$A12,'Raw diet data'!BJ$6:BJ$379)</f>
        <v>0</v>
      </c>
      <c r="AC12" s="62">
        <f>SUMIF('Small pelagic fish'!$A$31:$A$43,$A12,'Small pelagic fish'!D$31:D$43)</f>
        <v>0</v>
      </c>
      <c r="AD12" s="62">
        <f>SUMIF('Small pelagic fish'!$A$31:$A$43,$A12,'Small pelagic fish'!E$31:E$43)</f>
        <v>0</v>
      </c>
      <c r="AE12" s="62">
        <f>SUMIF('Small pelagic fish'!$A$31:$A$43,$A12,'Small pelagic fish'!G$31:G$43)</f>
        <v>0</v>
      </c>
      <c r="AF12" s="62">
        <f>SUMIF('Small pelagic fish'!$A$31:$A$43,$A12,'Small pelagic fish'!I$31:I$43)</f>
        <v>0</v>
      </c>
      <c r="AG12" s="62">
        <f>SUMIF('Other fish'!$C$643:$C$689,$A12,'Other fish'!CL$643:CL$689)</f>
        <v>0</v>
      </c>
      <c r="AH12" s="62">
        <f>SUMIF('Other fish'!$C$643:$C$689,$A12,'Other fish'!BV$643:BV$689)</f>
        <v>0</v>
      </c>
      <c r="AI12" s="62">
        <f>SUMIF('Other fish'!$C$643:$C$689,$A12,'Other fish'!CH$643:CH$689)</f>
        <v>0</v>
      </c>
      <c r="AJ12" s="62">
        <f>SUMIF('Other fish'!$C$643:$C$689,$A12,'Other fish'!X$643:X$689)</f>
        <v>0</v>
      </c>
      <c r="AK12" s="62">
        <f>SUMIF('Other fish'!$C$643:$C$689,$A12,'Other fish'!K$643:K$689)</f>
        <v>0</v>
      </c>
      <c r="AL12" s="62">
        <f>SUMIF(Garfish!$A$5:$A$10,$A12,Garfish!E$5:E$10)</f>
        <v>0</v>
      </c>
      <c r="AM12" s="62">
        <f>SUMIF('Raw diet data'!$E$6:$E$379,$A12,'Raw diet data'!CF$6:CF$379)</f>
        <v>0</v>
      </c>
      <c r="AN12" s="62">
        <f>SUMIF('Raw diet data'!$E$6:$E$379,$A12,'Raw diet data'!CG$6:CG$379)</f>
        <v>0</v>
      </c>
      <c r="AO12" s="62">
        <f>SUMIF('Raw diet data'!$E$6:$E$379,$A12,'Raw diet data'!CH$6:CH$379)</f>
        <v>0</v>
      </c>
      <c r="AP12" s="62">
        <f>SUMIF('Raw diet data'!$E$6:$E$379,$A12,'Raw diet data'!CI$6:CI$379)</f>
        <v>0</v>
      </c>
      <c r="AQ12" s="62">
        <f>SUMIF('Raw diet data'!$E$6:$E$379,$A12,'Raw diet data'!CJ$6:CJ$379)</f>
        <v>0</v>
      </c>
      <c r="AR12" s="62">
        <f>SUMIF('Raw diet data'!$E$6:$E$379,$A12,'Raw diet data'!CK$6:CK$379)</f>
        <v>0</v>
      </c>
      <c r="AS12" s="62">
        <f>SUMIF('Raw diet data'!$E$6:$E$379,$A12,'Raw diet data'!CN$6:CN$379)</f>
        <v>0</v>
      </c>
      <c r="AT12" s="62">
        <f>SUMIF('Raw diet data'!$E$6:$E$379,$A12,'Raw diet data'!CO$6:CO$379)</f>
        <v>0</v>
      </c>
      <c r="AU12" s="62">
        <f>SUMIF('Raw diet data'!$E$6:$E$379,$A12,'Raw diet data'!CQ$6:CQ$379)</f>
        <v>0</v>
      </c>
      <c r="AV12" s="62">
        <f>SUMIF('Raw diet data'!$E$6:$E$379,$A12,'Raw diet data'!CR$6:CR$379)</f>
        <v>0</v>
      </c>
      <c r="AW12" s="62">
        <f>SUMIF('Raw diet data'!$E$6:$E$379,$A12,'Raw diet data'!CU$6:CU$379)</f>
        <v>0</v>
      </c>
      <c r="AX12" s="62">
        <f>SUMIF('Raw diet data'!$E$6:$E$379,$A12,'Raw diet data'!CW$6:CW$379)</f>
        <v>0</v>
      </c>
      <c r="AY12" s="62">
        <f>SUMIF('Raw diet data'!$E$6:$E$379,$A12,'Raw diet data'!CX$6:CX$379)</f>
        <v>0</v>
      </c>
      <c r="AZ12" s="62">
        <f>SUMIF('Raw diet data'!$E$6:$E$379,$A12,'Raw diet data'!CY$6:CY$379)</f>
        <v>0</v>
      </c>
      <c r="BA12" s="62">
        <f>SUMIF('Raw diet data'!$E$6:$E$379,$A12,'Raw diet data'!CZ$6:CZ$379)</f>
        <v>0</v>
      </c>
      <c r="BB12" s="62">
        <f>SUMIF('Raw diet data'!$E$6:$E$379,$A12,'Raw diet data'!DA$6:DA$379)</f>
        <v>0</v>
      </c>
      <c r="BC12" s="62">
        <f>SUMIF('Raw diet data'!$E$6:$E$379,$A12,'Raw diet data'!DB$6:DB$379)</f>
        <v>0</v>
      </c>
      <c r="BD12" s="62">
        <f>SUMIF('Raw diet data'!$E$6:$E$379,$A12,'Raw diet data'!DF$6:DF$379)</f>
        <v>0</v>
      </c>
      <c r="BE12" s="62">
        <f>SUMIF('Raw diet data'!$E$6:$E$379,$A12,'Raw diet data'!DG$6:DG$379)</f>
        <v>0</v>
      </c>
      <c r="BF12" s="62">
        <f>SUMIF('Raw diet data'!$E$6:$E$379,$A12,'Raw diet data'!DH$6:DH$379)</f>
        <v>0</v>
      </c>
      <c r="BG12" s="62">
        <f>SUMIF('Raw diet data'!$E$6:$E$379,$A12,'Raw diet data'!DI$6:DI$379)</f>
        <v>0</v>
      </c>
      <c r="BH12" s="62">
        <f>SUMIF('Raw diet data'!$E$6:$E$379,$A12,'Raw diet data'!DM$6:DM$379)</f>
        <v>0</v>
      </c>
      <c r="BI12" s="62">
        <f>SUMIF('Raw diet data'!$E$6:$E$379,$A12,'Raw diet data'!DN$6:DN$379)</f>
        <v>0</v>
      </c>
      <c r="BJ12" s="62">
        <f>SUMIF('Raw diet data'!$E$6:$E$379,$A12,'Raw diet data'!DO$6:DO$379)</f>
        <v>0</v>
      </c>
      <c r="BK12" s="62">
        <f>SUMIF('Raw diet data'!$E$6:$E$379,$A12,'Raw diet data'!DP$6:DP$379)</f>
        <v>0</v>
      </c>
      <c r="BL12" s="62">
        <f>SUMIF('Raw diet data'!$E$6:$E$379,$A12,'Raw diet data'!DQ$6:DQ$379)</f>
        <v>0</v>
      </c>
      <c r="BM12" s="62">
        <f>SUMIF(Zooplankton!$A$17:$A$29,$A12,Zooplankton!C$17:C$29)</f>
        <v>0</v>
      </c>
      <c r="BN12" s="62">
        <f>SUMIF(Zooplankton!$A$17:$A$29,$A12,Zooplankton!D$17:D$29)</f>
        <v>0</v>
      </c>
      <c r="BO12" s="62">
        <f>SUMIF(Zooplankton!$A$17:$A$29,$A12,Zooplankton!E$17:E$29)</f>
        <v>0</v>
      </c>
      <c r="BP12" s="62">
        <f>SUMIF('Raw diet data'!$E$6:$E$379,$A12,'Raw diet data'!DU$6:DU$379)</f>
        <v>0</v>
      </c>
      <c r="BQ12" s="62">
        <f>SUMIF('Raw diet data'!$E$6:$E$379,$A12,'Raw diet data'!DV$6:DV$379)</f>
        <v>0</v>
      </c>
      <c r="BR12" s="62">
        <f>SUMIF('Raw diet data'!$E$6:$E$379,$A12,'Raw diet data'!DX$6:DX$379)</f>
        <v>0</v>
      </c>
    </row>
    <row r="13" spans="1:77">
      <c r="A13">
        <v>11</v>
      </c>
      <c r="B13" t="s">
        <v>4</v>
      </c>
      <c r="C13" s="62">
        <f>SUMIF('Raw diet data'!$E$6:$E$379,$A13,'Raw diet data'!L$6:L$379)</f>
        <v>0</v>
      </c>
      <c r="D13" s="62">
        <f>SUMIF(Odontocetes!$A$7:$A$15,$A13,Odontocetes!C$7:C$15)</f>
        <v>0</v>
      </c>
      <c r="E13" s="62">
        <f>SUMIF('Raw diet data'!$E$6:$E$379,$A13,'Raw diet data'!N$6:N$379)</f>
        <v>0</v>
      </c>
      <c r="F13" s="62">
        <f>SUMIF('Raw diet data'!$E$6:$E$379,$A13,'Raw diet data'!O$6:O$379)</f>
        <v>0</v>
      </c>
      <c r="G13" s="62">
        <f>SUMIF(Seals!$A$8:$A$281,$A13,Seals!$K$8:$K$281)</f>
        <v>1.1011819107982617E-4</v>
      </c>
      <c r="H13" s="62">
        <f>SUMIF(Seals!$A$8:$A$281,$A13,Seals!$P$8:$P$281)</f>
        <v>0</v>
      </c>
      <c r="I13" s="62">
        <f>SUMIF(Seals!$A$8:$A$281,$A13,Seals!$I$8:$I$281)</f>
        <v>0</v>
      </c>
      <c r="J13" s="62">
        <f>SUMIF('Raw diet data'!$E$6:$E$379,$A13,'Raw diet data'!S$6:S$379)</f>
        <v>0</v>
      </c>
      <c r="K13" s="62">
        <f>SUMIF('Raw diet data'!$E$6:$E$379,$A13,'Raw diet data'!T$6:T$379)</f>
        <v>0</v>
      </c>
      <c r="L13" s="62">
        <f>SUMIF('WF storm petrel'!$A$5:$A$28,$A13,'WF storm petrel'!J$5:J$28)</f>
        <v>0</v>
      </c>
      <c r="M13" s="62">
        <f>SUMIF('Raw diet data'!$E$6:$E$379,$A13,'Raw diet data'!Y$6:Y$379)</f>
        <v>0</v>
      </c>
      <c r="N13" s="62">
        <f>SUMIF('Raw diet data'!$E$6:$E$379,$A13,'Raw diet data'!Z$6:Z$379)</f>
        <v>0</v>
      </c>
      <c r="O13" s="62">
        <f>SUMIF('Raw diet data'!$E$6:$E$379,$A13,'Raw diet data'!AA$6:AA$379)</f>
        <v>0</v>
      </c>
      <c r="P13" s="62">
        <f>SUMIF('Raw diet data'!$E$6:$E$379,$A13,'Raw diet data'!AB$6:AB$379)</f>
        <v>0</v>
      </c>
      <c r="Q13" s="62">
        <f>SUMIF(LP!$A$5:$A$22,$A13,LP!D$5:D$22)</f>
        <v>0</v>
      </c>
      <c r="R13" s="62">
        <f>SUMIF('Raw diet data'!$E$6:$E$379,$A13,'Raw diet data'!AL$6:AL$379)</f>
        <v>3.5792657220447938E-4</v>
      </c>
      <c r="S13" s="62">
        <f>SUMIF('Raw diet data'!$E$6:$E$379,$A13,'Raw diet data'!AQ$6:AQ$379)</f>
        <v>0</v>
      </c>
      <c r="T13" s="62">
        <f>SUMIF('Shelf dem sharks'!A$38:A$59,A13,'Shelf dem sharks'!$F$38:$F$59)</f>
        <v>0</v>
      </c>
      <c r="U13" s="62">
        <f>SUMIF('Raw diet data'!$E$6:$E$379,$A13,'Raw diet data'!AT$6:AT$379)</f>
        <v>0</v>
      </c>
      <c r="V13" s="62">
        <f>SUMIF('Raw diet data'!$E$6:$E$379,$A13,'Raw diet data'!AW$6:AW$379)</f>
        <v>0</v>
      </c>
      <c r="W13" s="62">
        <f>SUMIF('Skates&amp;rays'!A$27:A$37,$A13,'Skates&amp;rays'!$E$27:$E$37)</f>
        <v>0</v>
      </c>
      <c r="X13" s="62">
        <f>SUMIF('Raw diet data'!$E$6:$E$379,$A13,'Raw diet data'!AZ$6:AZ$379)</f>
        <v>0</v>
      </c>
      <c r="Y13" s="62">
        <f>IF(ISNA(VLOOKUP($A13,'Offshore pelagic pisc &amp; tuna'!$A$5:'Offshore pelagic pisc &amp; tuna'!$O$28,15,FALSE)),0,VLOOKUP($A13,'Offshore pelagic pisc &amp; tuna'!$A$5:'Offshore pelagic pisc &amp; tuna'!$O$28,15,FALSE))</f>
        <v>0</v>
      </c>
      <c r="Z13" s="62">
        <f>IF(ISNA(VLOOKUP($A13,'Offshore pelagic pisc &amp; tuna'!$A$5:'Offshore pelagic pisc &amp; tuna'!$O$28,8,FALSE)),0,VLOOKUP($A13,'Offshore pelagic pisc &amp; tuna'!$A$5:'Offshore pelagic pisc &amp; tuna'!$O$28,8,FALSE))</f>
        <v>0</v>
      </c>
      <c r="AA13" s="62">
        <f>SUMIF('Raw diet data'!$E$6:$E$379,$A13,'Raw diet data'!BC$6:BC$379)</f>
        <v>0</v>
      </c>
      <c r="AB13" s="62">
        <f>SUMIF('Raw diet data'!$E$6:$E$379,$A13,'Raw diet data'!BJ$6:BJ$379)</f>
        <v>0</v>
      </c>
      <c r="AC13" s="62">
        <f>SUMIF('Small pelagic fish'!$A$31:$A$43,$A13,'Small pelagic fish'!D$31:D$43)</f>
        <v>0</v>
      </c>
      <c r="AD13" s="62">
        <f>SUMIF('Small pelagic fish'!$A$31:$A$43,$A13,'Small pelagic fish'!E$31:E$43)</f>
        <v>0</v>
      </c>
      <c r="AE13" s="62">
        <f>SUMIF('Small pelagic fish'!$A$31:$A$43,$A13,'Small pelagic fish'!G$31:G$43)</f>
        <v>0</v>
      </c>
      <c r="AF13" s="62">
        <f>SUMIF('Small pelagic fish'!$A$31:$A$43,$A13,'Small pelagic fish'!I$31:I$43)</f>
        <v>0</v>
      </c>
      <c r="AG13" s="62">
        <f>SUMIF('Other fish'!$C$643:$C$689,$A13,'Other fish'!CL$643:CL$689)</f>
        <v>0</v>
      </c>
      <c r="AH13" s="62">
        <f>SUMIF('Other fish'!$C$643:$C$689,$A13,'Other fish'!BV$643:BV$689)</f>
        <v>0</v>
      </c>
      <c r="AI13" s="62">
        <f>SUMIF('Other fish'!$C$643:$C$689,$A13,'Other fish'!CH$643:CH$689)</f>
        <v>0</v>
      </c>
      <c r="AJ13" s="62">
        <f>SUMIF('Other fish'!$C$643:$C$689,$A13,'Other fish'!X$643:X$689)</f>
        <v>0</v>
      </c>
      <c r="AK13" s="62">
        <f>SUMIF('Other fish'!$C$643:$C$689,$A13,'Other fish'!K$643:K$689)</f>
        <v>0</v>
      </c>
      <c r="AL13" s="62">
        <f>SUMIF(Garfish!$A$5:$A$10,$A13,Garfish!E$5:E$10)</f>
        <v>0</v>
      </c>
      <c r="AM13" s="62">
        <f>SUMIF('Raw diet data'!$E$6:$E$379,$A13,'Raw diet data'!CF$6:CF$379)</f>
        <v>0</v>
      </c>
      <c r="AN13" s="62">
        <f>SUMIF('Raw diet data'!$E$6:$E$379,$A13,'Raw diet data'!CG$6:CG$379)</f>
        <v>0</v>
      </c>
      <c r="AO13" s="62">
        <f>SUMIF('Raw diet data'!$E$6:$E$379,$A13,'Raw diet data'!CH$6:CH$379)</f>
        <v>0</v>
      </c>
      <c r="AP13" s="62">
        <f>SUMIF('Raw diet data'!$E$6:$E$379,$A13,'Raw diet data'!CI$6:CI$379)</f>
        <v>0</v>
      </c>
      <c r="AQ13" s="62">
        <f>SUMIF('Raw diet data'!$E$6:$E$379,$A13,'Raw diet data'!CJ$6:CJ$379)</f>
        <v>0</v>
      </c>
      <c r="AR13" s="62">
        <f>SUMIF('Raw diet data'!$E$6:$E$379,$A13,'Raw diet data'!CK$6:CK$379)</f>
        <v>0</v>
      </c>
      <c r="AS13" s="62">
        <f>SUMIF('Raw diet data'!$E$6:$E$379,$A13,'Raw diet data'!CN$6:CN$379)</f>
        <v>0</v>
      </c>
      <c r="AT13" s="62">
        <f>SUMIF('Raw diet data'!$E$6:$E$379,$A13,'Raw diet data'!CO$6:CO$379)</f>
        <v>0</v>
      </c>
      <c r="AU13" s="62">
        <f>SUMIF('Raw diet data'!$E$6:$E$379,$A13,'Raw diet data'!CQ$6:CQ$379)</f>
        <v>0</v>
      </c>
      <c r="AV13" s="62">
        <f>SUMIF('Raw diet data'!$E$6:$E$379,$A13,'Raw diet data'!CR$6:CR$379)</f>
        <v>0</v>
      </c>
      <c r="AW13" s="62">
        <f>SUMIF('Raw diet data'!$E$6:$E$379,$A13,'Raw diet data'!CU$6:CU$379)</f>
        <v>0</v>
      </c>
      <c r="AX13" s="62">
        <f>SUMIF('Raw diet data'!$E$6:$E$379,$A13,'Raw diet data'!CW$6:CW$379)</f>
        <v>0</v>
      </c>
      <c r="AY13" s="62">
        <f>SUMIF('Raw diet data'!$E$6:$E$379,$A13,'Raw diet data'!CX$6:CX$379)</f>
        <v>0</v>
      </c>
      <c r="AZ13" s="62">
        <f>SUMIF('Raw diet data'!$E$6:$E$379,$A13,'Raw diet data'!CY$6:CY$379)</f>
        <v>0</v>
      </c>
      <c r="BA13" s="62">
        <f>SUMIF('Raw diet data'!$E$6:$E$379,$A13,'Raw diet data'!CZ$6:CZ$379)</f>
        <v>0</v>
      </c>
      <c r="BB13" s="62">
        <f>SUMIF('Raw diet data'!$E$6:$E$379,$A13,'Raw diet data'!DA$6:DA$379)</f>
        <v>0</v>
      </c>
      <c r="BC13" s="62">
        <f>SUMIF('Raw diet data'!$E$6:$E$379,$A13,'Raw diet data'!DB$6:DB$379)</f>
        <v>0</v>
      </c>
      <c r="BD13" s="62">
        <f>SUMIF('Raw diet data'!$E$6:$E$379,$A13,'Raw diet data'!DF$6:DF$379)</f>
        <v>0</v>
      </c>
      <c r="BE13" s="62">
        <f>SUMIF('Raw diet data'!$E$6:$E$379,$A13,'Raw diet data'!DG$6:DG$379)</f>
        <v>0</v>
      </c>
      <c r="BF13" s="62">
        <f>SUMIF('Raw diet data'!$E$6:$E$379,$A13,'Raw diet data'!DH$6:DH$379)</f>
        <v>0</v>
      </c>
      <c r="BG13" s="62">
        <f>SUMIF('Raw diet data'!$E$6:$E$379,$A13,'Raw diet data'!DI$6:DI$379)</f>
        <v>0</v>
      </c>
      <c r="BH13" s="62">
        <f>SUMIF('Raw diet data'!$E$6:$E$379,$A13,'Raw diet data'!DM$6:DM$379)</f>
        <v>0</v>
      </c>
      <c r="BI13" s="62">
        <f>SUMIF('Raw diet data'!$E$6:$E$379,$A13,'Raw diet data'!DN$6:DN$379)</f>
        <v>0</v>
      </c>
      <c r="BJ13" s="62">
        <f>SUMIF('Raw diet data'!$E$6:$E$379,$A13,'Raw diet data'!DO$6:DO$379)</f>
        <v>0</v>
      </c>
      <c r="BK13" s="62">
        <f>SUMIF('Raw diet data'!$E$6:$E$379,$A13,'Raw diet data'!DP$6:DP$379)</f>
        <v>0</v>
      </c>
      <c r="BL13" s="62">
        <f>SUMIF('Raw diet data'!$E$6:$E$379,$A13,'Raw diet data'!DQ$6:DQ$379)</f>
        <v>0</v>
      </c>
      <c r="BM13" s="62">
        <f>SUMIF(Zooplankton!$A$17:$A$29,$A13,Zooplankton!C$17:C$29)</f>
        <v>0</v>
      </c>
      <c r="BN13" s="62">
        <f>SUMIF(Zooplankton!$A$17:$A$29,$A13,Zooplankton!D$17:D$29)</f>
        <v>0</v>
      </c>
      <c r="BO13" s="62">
        <f>SUMIF(Zooplankton!$A$17:$A$29,$A13,Zooplankton!E$17:E$29)</f>
        <v>0</v>
      </c>
      <c r="BP13" s="62">
        <f>SUMIF('Raw diet data'!$E$6:$E$379,$A13,'Raw diet data'!DU$6:DU$379)</f>
        <v>0</v>
      </c>
      <c r="BQ13" s="62">
        <f>SUMIF('Raw diet data'!$E$6:$E$379,$A13,'Raw diet data'!DV$6:DV$379)</f>
        <v>0</v>
      </c>
      <c r="BR13" s="62">
        <f>SUMIF('Raw diet data'!$E$6:$E$379,$A13,'Raw diet data'!DX$6:DX$379)</f>
        <v>0</v>
      </c>
    </row>
    <row r="14" spans="1:77">
      <c r="A14">
        <v>12</v>
      </c>
      <c r="B14" t="s">
        <v>5</v>
      </c>
      <c r="C14" s="62">
        <f>SUMIF('Raw diet data'!$E$6:$E$379,$A14,'Raw diet data'!L$6:L$379)</f>
        <v>0</v>
      </c>
      <c r="D14" s="62">
        <f>SUMIF(Odontocetes!$A$7:$A$15,$A14,Odontocetes!C$7:C$15)</f>
        <v>0</v>
      </c>
      <c r="E14" s="62">
        <f>SUMIF('Raw diet data'!$E$6:$E$379,$A14,'Raw diet data'!N$6:N$379)</f>
        <v>0</v>
      </c>
      <c r="F14" s="62">
        <f>SUMIF('Raw diet data'!$E$6:$E$379,$A14,'Raw diet data'!O$6:O$379)</f>
        <v>0</v>
      </c>
      <c r="G14" s="62">
        <f>SUMIF(Seals!$A$8:$A$281,$A14,Seals!$K$8:$K$281)</f>
        <v>0</v>
      </c>
      <c r="H14" s="62">
        <f>SUMIF(Seals!$A$8:$A$281,$A14,Seals!$P$8:$P$281)</f>
        <v>0</v>
      </c>
      <c r="I14" s="62">
        <f>SUMIF(Seals!$A$8:$A$281,$A14,Seals!$I$8:$I$281)</f>
        <v>0</v>
      </c>
      <c r="J14" s="62">
        <f>SUMIF('Raw diet data'!$E$6:$E$379,$A14,'Raw diet data'!S$6:S$379)</f>
        <v>0</v>
      </c>
      <c r="K14" s="62">
        <f>SUMIF('Raw diet data'!$E$6:$E$379,$A14,'Raw diet data'!T$6:T$379)</f>
        <v>0</v>
      </c>
      <c r="L14" s="62">
        <f>SUMIF('WF storm petrel'!$A$5:$A$28,$A14,'WF storm petrel'!J$5:J$28)</f>
        <v>0</v>
      </c>
      <c r="M14" s="62">
        <f>SUMIF('Raw diet data'!$E$6:$E$379,$A14,'Raw diet data'!Y$6:Y$379)</f>
        <v>0</v>
      </c>
      <c r="N14" s="62">
        <f>SUMIF('Raw diet data'!$E$6:$E$379,$A14,'Raw diet data'!Z$6:Z$379)</f>
        <v>0</v>
      </c>
      <c r="O14" s="62">
        <f>SUMIF('Raw diet data'!$E$6:$E$379,$A14,'Raw diet data'!AA$6:AA$379)</f>
        <v>0</v>
      </c>
      <c r="P14" s="448">
        <f>SUMIF('Raw diet data'!$E$6:$E$379,$A14,'Raw diet data'!AB$6:AB$379)</f>
        <v>1.1994491378333754E-2</v>
      </c>
      <c r="Q14" s="62">
        <f>SUMIF(LP!$A$5:$A$22,$A14,LP!D$5:D$22)</f>
        <v>0</v>
      </c>
      <c r="R14" s="62">
        <f>SUMIF('Raw diet data'!$E$6:$E$379,$A14,'Raw diet data'!AL$6:AL$379)</f>
        <v>3.5792657220447938E-4</v>
      </c>
      <c r="S14" s="62">
        <f>SUMIF('Raw diet data'!$E$6:$E$379,$A14,'Raw diet data'!AQ$6:AQ$379)</f>
        <v>0</v>
      </c>
      <c r="T14" s="62">
        <f>SUMIF('Shelf dem sharks'!A$38:A$59,A14,'Shelf dem sharks'!$F$38:$F$59)</f>
        <v>0</v>
      </c>
      <c r="U14" s="62">
        <f>SUMIF('Raw diet data'!$E$6:$E$379,$A14,'Raw diet data'!AT$6:AT$379)</f>
        <v>0</v>
      </c>
      <c r="V14" s="62">
        <f>SUMIF('Raw diet data'!$E$6:$E$379,$A14,'Raw diet data'!AW$6:AW$379)</f>
        <v>0</v>
      </c>
      <c r="W14" s="62">
        <f>SUMIF('Skates&amp;rays'!A$27:A$37,$A14,'Skates&amp;rays'!$E$27:$E$37)</f>
        <v>0</v>
      </c>
      <c r="X14" s="62">
        <f>SUMIF('Raw diet data'!$E$6:$E$379,$A14,'Raw diet data'!AZ$6:AZ$379)</f>
        <v>0</v>
      </c>
      <c r="Y14" s="62">
        <f>IF(ISNA(VLOOKUP($A14,'Offshore pelagic pisc &amp; tuna'!$A$5:'Offshore pelagic pisc &amp; tuna'!$O$28,15,FALSE)),0,VLOOKUP($A14,'Offshore pelagic pisc &amp; tuna'!$A$5:'Offshore pelagic pisc &amp; tuna'!$O$28,15,FALSE))</f>
        <v>0</v>
      </c>
      <c r="Z14" s="62">
        <f>IF(ISNA(VLOOKUP($A14,'Offshore pelagic pisc &amp; tuna'!$A$5:'Offshore pelagic pisc &amp; tuna'!$O$28,8,FALSE)),0,VLOOKUP($A14,'Offshore pelagic pisc &amp; tuna'!$A$5:'Offshore pelagic pisc &amp; tuna'!$O$28,8,FALSE))</f>
        <v>0</v>
      </c>
      <c r="AA14" s="62">
        <f>SUMIF('Raw diet data'!$E$6:$E$379,$A14,'Raw diet data'!BC$6:BC$379)</f>
        <v>0</v>
      </c>
      <c r="AB14" s="62">
        <f>SUMIF('Raw diet data'!$E$6:$E$379,$A14,'Raw diet data'!BJ$6:BJ$379)</f>
        <v>0</v>
      </c>
      <c r="AC14" s="62">
        <f>SUMIF('Small pelagic fish'!$A$31:$A$43,$A14,'Small pelagic fish'!D$31:D$43)</f>
        <v>0</v>
      </c>
      <c r="AD14" s="62">
        <f>SUMIF('Small pelagic fish'!$A$31:$A$43,$A14,'Small pelagic fish'!E$31:E$43)</f>
        <v>0</v>
      </c>
      <c r="AE14" s="62">
        <f>SUMIF('Small pelagic fish'!$A$31:$A$43,$A14,'Small pelagic fish'!G$31:G$43)</f>
        <v>0</v>
      </c>
      <c r="AF14" s="62">
        <f>SUMIF('Small pelagic fish'!$A$31:$A$43,$A14,'Small pelagic fish'!I$31:I$43)</f>
        <v>0</v>
      </c>
      <c r="AG14" s="62">
        <f>SUMIF('Other fish'!$C$643:$C$689,$A14,'Other fish'!CL$643:CL$689)</f>
        <v>0</v>
      </c>
      <c r="AH14" s="62">
        <f>SUMIF('Other fish'!$C$643:$C$689,$A14,'Other fish'!BV$643:BV$689)</f>
        <v>0</v>
      </c>
      <c r="AI14" s="62">
        <f>SUMIF('Other fish'!$C$643:$C$689,$A14,'Other fish'!CH$643:CH$689)</f>
        <v>0</v>
      </c>
      <c r="AJ14" s="62">
        <f>SUMIF('Other fish'!$C$643:$C$689,$A14,'Other fish'!X$643:X$689)</f>
        <v>0</v>
      </c>
      <c r="AK14" s="62">
        <f>SUMIF('Other fish'!$C$643:$C$689,$A14,'Other fish'!K$643:K$689)</f>
        <v>0</v>
      </c>
      <c r="AL14" s="62">
        <f>SUMIF(Garfish!$A$5:$A$10,$A14,Garfish!E$5:E$10)</f>
        <v>0</v>
      </c>
      <c r="AM14" s="62">
        <f>SUMIF('Raw diet data'!$E$6:$E$379,$A14,'Raw diet data'!CF$6:CF$379)</f>
        <v>0</v>
      </c>
      <c r="AN14" s="62">
        <f>SUMIF('Raw diet data'!$E$6:$E$379,$A14,'Raw diet data'!CG$6:CG$379)</f>
        <v>0</v>
      </c>
      <c r="AO14" s="62">
        <f>SUMIF('Raw diet data'!$E$6:$E$379,$A14,'Raw diet data'!CH$6:CH$379)</f>
        <v>0</v>
      </c>
      <c r="AP14" s="62">
        <f>SUMIF('Raw diet data'!$E$6:$E$379,$A14,'Raw diet data'!CI$6:CI$379)</f>
        <v>0</v>
      </c>
      <c r="AQ14" s="62">
        <f>SUMIF('Raw diet data'!$E$6:$E$379,$A14,'Raw diet data'!CJ$6:CJ$379)</f>
        <v>0</v>
      </c>
      <c r="AR14" s="62">
        <f>SUMIF('Raw diet data'!$E$6:$E$379,$A14,'Raw diet data'!CK$6:CK$379)</f>
        <v>0</v>
      </c>
      <c r="AS14" s="62">
        <f>SUMIF('Raw diet data'!$E$6:$E$379,$A14,'Raw diet data'!CN$6:CN$379)</f>
        <v>0</v>
      </c>
      <c r="AT14" s="62">
        <f>SUMIF('Raw diet data'!$E$6:$E$379,$A14,'Raw diet data'!CO$6:CO$379)</f>
        <v>0</v>
      </c>
      <c r="AU14" s="62">
        <f>SUMIF('Raw diet data'!$E$6:$E$379,$A14,'Raw diet data'!CQ$6:CQ$379)</f>
        <v>0</v>
      </c>
      <c r="AV14" s="62">
        <f>SUMIF('Raw diet data'!$E$6:$E$379,$A14,'Raw diet data'!CR$6:CR$379)</f>
        <v>0</v>
      </c>
      <c r="AW14" s="62">
        <f>SUMIF('Raw diet data'!$E$6:$E$379,$A14,'Raw diet data'!CU$6:CU$379)</f>
        <v>0</v>
      </c>
      <c r="AX14" s="62">
        <f>SUMIF('Raw diet data'!$E$6:$E$379,$A14,'Raw diet data'!CW$6:CW$379)</f>
        <v>0</v>
      </c>
      <c r="AY14" s="62">
        <f>SUMIF('Raw diet data'!$E$6:$E$379,$A14,'Raw diet data'!CX$6:CX$379)</f>
        <v>0</v>
      </c>
      <c r="AZ14" s="62">
        <f>SUMIF('Raw diet data'!$E$6:$E$379,$A14,'Raw diet data'!CY$6:CY$379)</f>
        <v>0</v>
      </c>
      <c r="BA14" s="62">
        <f>SUMIF('Raw diet data'!$E$6:$E$379,$A14,'Raw diet data'!CZ$6:CZ$379)</f>
        <v>0</v>
      </c>
      <c r="BB14" s="62">
        <f>SUMIF('Raw diet data'!$E$6:$E$379,$A14,'Raw diet data'!DA$6:DA$379)</f>
        <v>0</v>
      </c>
      <c r="BC14" s="62">
        <f>SUMIF('Raw diet data'!$E$6:$E$379,$A14,'Raw diet data'!DB$6:DB$379)</f>
        <v>0</v>
      </c>
      <c r="BD14" s="62">
        <f>SUMIF('Raw diet data'!$E$6:$E$379,$A14,'Raw diet data'!DF$6:DF$379)</f>
        <v>0</v>
      </c>
      <c r="BE14" s="62">
        <f>SUMIF('Raw diet data'!$E$6:$E$379,$A14,'Raw diet data'!DG$6:DG$379)</f>
        <v>0</v>
      </c>
      <c r="BF14" s="62">
        <f>SUMIF('Raw diet data'!$E$6:$E$379,$A14,'Raw diet data'!DH$6:DH$379)</f>
        <v>0</v>
      </c>
      <c r="BG14" s="62">
        <f>SUMIF('Raw diet data'!$E$6:$E$379,$A14,'Raw diet data'!DI$6:DI$379)</f>
        <v>0</v>
      </c>
      <c r="BH14" s="62">
        <f>SUMIF('Raw diet data'!$E$6:$E$379,$A14,'Raw diet data'!DM$6:DM$379)</f>
        <v>0</v>
      </c>
      <c r="BI14" s="62">
        <f>SUMIF('Raw diet data'!$E$6:$E$379,$A14,'Raw diet data'!DN$6:DN$379)</f>
        <v>0</v>
      </c>
      <c r="BJ14" s="62">
        <f>SUMIF('Raw diet data'!$E$6:$E$379,$A14,'Raw diet data'!DO$6:DO$379)</f>
        <v>0</v>
      </c>
      <c r="BK14" s="62">
        <f>SUMIF('Raw diet data'!$E$6:$E$379,$A14,'Raw diet data'!DP$6:DP$379)</f>
        <v>0</v>
      </c>
      <c r="BL14" s="62">
        <f>SUMIF('Raw diet data'!$E$6:$E$379,$A14,'Raw diet data'!DQ$6:DQ$379)</f>
        <v>0</v>
      </c>
      <c r="BM14" s="62">
        <f>SUMIF(Zooplankton!$A$17:$A$29,$A14,Zooplankton!C$17:C$29)</f>
        <v>0</v>
      </c>
      <c r="BN14" s="62">
        <f>SUMIF(Zooplankton!$A$17:$A$29,$A14,Zooplankton!D$17:D$29)</f>
        <v>0</v>
      </c>
      <c r="BO14" s="62">
        <f>SUMIF(Zooplankton!$A$17:$A$29,$A14,Zooplankton!E$17:E$29)</f>
        <v>0</v>
      </c>
      <c r="BP14" s="62">
        <f>SUMIF('Raw diet data'!$E$6:$E$379,$A14,'Raw diet data'!DU$6:DU$379)</f>
        <v>0</v>
      </c>
      <c r="BQ14" s="62">
        <f>SUMIF('Raw diet data'!$E$6:$E$379,$A14,'Raw diet data'!DV$6:DV$379)</f>
        <v>0</v>
      </c>
      <c r="BR14" s="62">
        <f>SUMIF('Raw diet data'!$E$6:$E$379,$A14,'Raw diet data'!DX$6:DX$379)</f>
        <v>0</v>
      </c>
    </row>
    <row r="15" spans="1:77">
      <c r="A15">
        <v>13</v>
      </c>
      <c r="B15" t="s">
        <v>762</v>
      </c>
      <c r="C15" s="62">
        <f>SUMIF('Raw diet data'!$E$6:$E$379,$A15,'Raw diet data'!L$6:L$379)</f>
        <v>0</v>
      </c>
      <c r="D15" s="62">
        <f>SUMIF(Odontocetes!$A$7:$A$15,$A15,Odontocetes!C$7:C$15)</f>
        <v>0</v>
      </c>
      <c r="E15" s="62">
        <f>SUMIF('Raw diet data'!$E$6:$E$379,$A15,'Raw diet data'!N$6:N$379)</f>
        <v>0</v>
      </c>
      <c r="F15" s="62">
        <f>SUMIF('Raw diet data'!$E$6:$E$379,$A15,'Raw diet data'!O$6:O$379)</f>
        <v>0</v>
      </c>
      <c r="G15" s="62">
        <f>SUMIF(Seals!$A$8:$A$281,$A15,Seals!$K$8:$K$281)</f>
        <v>1.4951658276135332E-4</v>
      </c>
      <c r="H15" s="62">
        <f>SUMIF(Seals!$A$8:$A$281,$A15,Seals!$P$8:$P$281)</f>
        <v>0</v>
      </c>
      <c r="I15" s="62">
        <f>SUMIF(Seals!$A$8:$A$281,$A15,Seals!$I$8:$I$281)</f>
        <v>7.4642545730931628E-4</v>
      </c>
      <c r="J15" s="62">
        <f>SUMIF('Raw diet data'!$E$6:$E$379,$A15,'Raw diet data'!S$6:S$379)</f>
        <v>0</v>
      </c>
      <c r="K15" s="62">
        <f>SUMIF('Raw diet data'!$E$6:$E$379,$A15,'Raw diet data'!T$6:T$379)</f>
        <v>0</v>
      </c>
      <c r="L15" s="62">
        <f>SUMIF('WF storm petrel'!$A$5:$A$28,$A15,'WF storm petrel'!J$5:J$28)</f>
        <v>0</v>
      </c>
      <c r="M15" s="62">
        <f>SUMIF('Raw diet data'!$E$6:$E$379,$A15,'Raw diet data'!Y$6:Y$379)</f>
        <v>0</v>
      </c>
      <c r="N15" s="62">
        <f>SUMIF('Raw diet data'!$E$6:$E$379,$A15,'Raw diet data'!Z$6:Z$379)</f>
        <v>0</v>
      </c>
      <c r="O15" s="62">
        <f>SUMIF('Raw diet data'!$E$6:$E$379,$A15,'Raw diet data'!AA$6:AA$379)</f>
        <v>0</v>
      </c>
      <c r="P15" s="62">
        <f>SUMIF('Raw diet data'!$E$6:$E$379,$A15,'Raw diet data'!AB$6:AB$379)</f>
        <v>0</v>
      </c>
      <c r="Q15" s="62">
        <f>SUMIF(LP!$A$5:$A$22,$A15,LP!D$5:D$22)</f>
        <v>0</v>
      </c>
      <c r="R15" s="62">
        <f>SUMIF('Raw diet data'!$E$6:$E$379,$A15,'Raw diet data'!AL$6:AL$379)</f>
        <v>3.5792657220447938E-4</v>
      </c>
      <c r="S15" s="62">
        <f>SUMIF('Raw diet data'!$E$6:$E$379,$A15,'Raw diet data'!AQ$6:AQ$379)</f>
        <v>0</v>
      </c>
      <c r="T15" s="62">
        <f>SUMIF('Shelf dem sharks'!A$38:A$59,A15,'Shelf dem sharks'!$F$38:$F$59)</f>
        <v>0</v>
      </c>
      <c r="U15" s="62">
        <f>SUMIF('Raw diet data'!$E$6:$E$379,$A15,'Raw diet data'!AT$6:AT$379)</f>
        <v>0</v>
      </c>
      <c r="V15" s="62">
        <f>SUMIF('Raw diet data'!$E$6:$E$379,$A15,'Raw diet data'!AW$6:AW$379)</f>
        <v>0</v>
      </c>
      <c r="W15" s="62">
        <f>SUMIF('Skates&amp;rays'!A$27:A$37,$A15,'Skates&amp;rays'!$E$27:$E$37)</f>
        <v>0</v>
      </c>
      <c r="X15" s="62">
        <f>SUMIF('Raw diet data'!$E$6:$E$379,$A15,'Raw diet data'!AZ$6:AZ$379)</f>
        <v>0</v>
      </c>
      <c r="Y15" s="62">
        <f>IF(ISNA(VLOOKUP($A15,'Offshore pelagic pisc &amp; tuna'!$A$5:'Offshore pelagic pisc &amp; tuna'!$O$28,15,FALSE)),0,VLOOKUP($A15,'Offshore pelagic pisc &amp; tuna'!$A$5:'Offshore pelagic pisc &amp; tuna'!$O$28,15,FALSE))</f>
        <v>0</v>
      </c>
      <c r="Z15" s="62">
        <f>IF(ISNA(VLOOKUP($A15,'Offshore pelagic pisc &amp; tuna'!$A$5:'Offshore pelagic pisc &amp; tuna'!$O$28,8,FALSE)),0,VLOOKUP($A15,'Offshore pelagic pisc &amp; tuna'!$A$5:'Offshore pelagic pisc &amp; tuna'!$O$28,8,FALSE))</f>
        <v>0</v>
      </c>
      <c r="AA15" s="62">
        <f>SUMIF('Raw diet data'!$E$6:$E$379,$A15,'Raw diet data'!BC$6:BC$379)</f>
        <v>0</v>
      </c>
      <c r="AB15" s="62">
        <f>SUMIF('Raw diet data'!$E$6:$E$379,$A15,'Raw diet data'!BJ$6:BJ$379)</f>
        <v>0</v>
      </c>
      <c r="AC15" s="62">
        <f>SUMIF('Small pelagic fish'!$A$31:$A$43,$A15,'Small pelagic fish'!D$31:D$43)</f>
        <v>0</v>
      </c>
      <c r="AD15" s="62">
        <f>SUMIF('Small pelagic fish'!$A$31:$A$43,$A15,'Small pelagic fish'!E$31:E$43)</f>
        <v>0</v>
      </c>
      <c r="AE15" s="62">
        <f>SUMIF('Small pelagic fish'!$A$31:$A$43,$A15,'Small pelagic fish'!G$31:G$43)</f>
        <v>0</v>
      </c>
      <c r="AF15" s="62">
        <f>SUMIF('Small pelagic fish'!$A$31:$A$43,$A15,'Small pelagic fish'!I$31:I$43)</f>
        <v>0</v>
      </c>
      <c r="AG15" s="62">
        <f>SUMIF('Other fish'!$C$643:$C$689,$A15,'Other fish'!CL$643:CL$689)</f>
        <v>0</v>
      </c>
      <c r="AH15" s="62">
        <f>SUMIF('Other fish'!$C$643:$C$689,$A15,'Other fish'!BV$643:BV$689)</f>
        <v>0</v>
      </c>
      <c r="AI15" s="62">
        <f>SUMIF('Other fish'!$C$643:$C$689,$A15,'Other fish'!CH$643:CH$689)</f>
        <v>0</v>
      </c>
      <c r="AJ15" s="62">
        <f>SUMIF('Other fish'!$C$643:$C$689,$A15,'Other fish'!X$643:X$689)</f>
        <v>0</v>
      </c>
      <c r="AK15" s="62">
        <f>SUMIF('Other fish'!$C$643:$C$689,$A15,'Other fish'!K$643:K$689)</f>
        <v>0</v>
      </c>
      <c r="AL15" s="62">
        <f>SUMIF(Garfish!$A$5:$A$10,$A15,Garfish!E$5:E$10)</f>
        <v>0</v>
      </c>
      <c r="AM15" s="62">
        <f>SUMIF('Raw diet data'!$E$6:$E$379,$A15,'Raw diet data'!CF$6:CF$379)</f>
        <v>0</v>
      </c>
      <c r="AN15" s="62">
        <f>SUMIF('Raw diet data'!$E$6:$E$379,$A15,'Raw diet data'!CG$6:CG$379)</f>
        <v>0</v>
      </c>
      <c r="AO15" s="62">
        <f>SUMIF('Raw diet data'!$E$6:$E$379,$A15,'Raw diet data'!CH$6:CH$379)</f>
        <v>0</v>
      </c>
      <c r="AP15" s="62">
        <f>SUMIF('Raw diet data'!$E$6:$E$379,$A15,'Raw diet data'!CI$6:CI$379)</f>
        <v>0</v>
      </c>
      <c r="AQ15" s="62">
        <f>SUMIF('Raw diet data'!$E$6:$E$379,$A15,'Raw diet data'!CJ$6:CJ$379)</f>
        <v>0</v>
      </c>
      <c r="AR15" s="62">
        <f>SUMIF('Raw diet data'!$E$6:$E$379,$A15,'Raw diet data'!CK$6:CK$379)</f>
        <v>0</v>
      </c>
      <c r="AS15" s="62">
        <f>SUMIF('Raw diet data'!$E$6:$E$379,$A15,'Raw diet data'!CN$6:CN$379)</f>
        <v>0</v>
      </c>
      <c r="AT15" s="62">
        <f>SUMIF('Raw diet data'!$E$6:$E$379,$A15,'Raw diet data'!CO$6:CO$379)</f>
        <v>0</v>
      </c>
      <c r="AU15" s="62">
        <f>SUMIF('Raw diet data'!$E$6:$E$379,$A15,'Raw diet data'!CQ$6:CQ$379)</f>
        <v>0</v>
      </c>
      <c r="AV15" s="62">
        <f>SUMIF('Raw diet data'!$E$6:$E$379,$A15,'Raw diet data'!CR$6:CR$379)</f>
        <v>0</v>
      </c>
      <c r="AW15" s="62">
        <f>SUMIF('Raw diet data'!$E$6:$E$379,$A15,'Raw diet data'!CU$6:CU$379)</f>
        <v>0</v>
      </c>
      <c r="AX15" s="62">
        <f>SUMIF('Raw diet data'!$E$6:$E$379,$A15,'Raw diet data'!CW$6:CW$379)</f>
        <v>0</v>
      </c>
      <c r="AY15" s="62">
        <f>SUMIF('Raw diet data'!$E$6:$E$379,$A15,'Raw diet data'!CX$6:CX$379)</f>
        <v>0</v>
      </c>
      <c r="AZ15" s="62">
        <f>SUMIF('Raw diet data'!$E$6:$E$379,$A15,'Raw diet data'!CY$6:CY$379)</f>
        <v>0</v>
      </c>
      <c r="BA15" s="62">
        <f>SUMIF('Raw diet data'!$E$6:$E$379,$A15,'Raw diet data'!CZ$6:CZ$379)</f>
        <v>0</v>
      </c>
      <c r="BB15" s="62">
        <f>SUMIF('Raw diet data'!$E$6:$E$379,$A15,'Raw diet data'!DA$6:DA$379)</f>
        <v>0</v>
      </c>
      <c r="BC15" s="62">
        <f>SUMIF('Raw diet data'!$E$6:$E$379,$A15,'Raw diet data'!DB$6:DB$379)</f>
        <v>0</v>
      </c>
      <c r="BD15" s="62">
        <f>SUMIF('Raw diet data'!$E$6:$E$379,$A15,'Raw diet data'!DF$6:DF$379)</f>
        <v>0</v>
      </c>
      <c r="BE15" s="62">
        <f>SUMIF('Raw diet data'!$E$6:$E$379,$A15,'Raw diet data'!DG$6:DG$379)</f>
        <v>0</v>
      </c>
      <c r="BF15" s="62">
        <f>SUMIF('Raw diet data'!$E$6:$E$379,$A15,'Raw diet data'!DH$6:DH$379)</f>
        <v>0</v>
      </c>
      <c r="BG15" s="62">
        <f>SUMIF('Raw diet data'!$E$6:$E$379,$A15,'Raw diet data'!DI$6:DI$379)</f>
        <v>0</v>
      </c>
      <c r="BH15" s="62">
        <f>SUMIF('Raw diet data'!$E$6:$E$379,$A15,'Raw diet data'!DM$6:DM$379)</f>
        <v>0</v>
      </c>
      <c r="BI15" s="62">
        <f>SUMIF('Raw diet data'!$E$6:$E$379,$A15,'Raw diet data'!DN$6:DN$379)</f>
        <v>0</v>
      </c>
      <c r="BJ15" s="62">
        <f>SUMIF('Raw diet data'!$E$6:$E$379,$A15,'Raw diet data'!DO$6:DO$379)</f>
        <v>0</v>
      </c>
      <c r="BK15" s="62">
        <f>SUMIF('Raw diet data'!$E$6:$E$379,$A15,'Raw diet data'!DP$6:DP$379)</f>
        <v>0</v>
      </c>
      <c r="BL15" s="62">
        <f>SUMIF('Raw diet data'!$E$6:$E$379,$A15,'Raw diet data'!DQ$6:DQ$379)</f>
        <v>0</v>
      </c>
      <c r="BM15" s="62">
        <f>SUMIF(Zooplankton!$A$17:$A$29,$A15,Zooplankton!C$17:C$29)</f>
        <v>0</v>
      </c>
      <c r="BN15" s="62">
        <f>SUMIF(Zooplankton!$A$17:$A$29,$A15,Zooplankton!D$17:D$29)</f>
        <v>0</v>
      </c>
      <c r="BO15" s="62">
        <f>SUMIF(Zooplankton!$A$17:$A$29,$A15,Zooplankton!E$17:E$29)</f>
        <v>0</v>
      </c>
      <c r="BP15" s="62">
        <f>SUMIF('Raw diet data'!$E$6:$E$379,$A15,'Raw diet data'!DU$6:DU$379)</f>
        <v>0</v>
      </c>
      <c r="BQ15" s="62">
        <f>SUMIF('Raw diet data'!$E$6:$E$379,$A15,'Raw diet data'!DV$6:DV$379)</f>
        <v>0</v>
      </c>
      <c r="BR15" s="62">
        <f>SUMIF('Raw diet data'!$E$6:$E$379,$A15,'Raw diet data'!DX$6:DX$379)</f>
        <v>0</v>
      </c>
    </row>
    <row r="16" spans="1:77">
      <c r="A16">
        <v>14</v>
      </c>
      <c r="B16" t="s">
        <v>315</v>
      </c>
      <c r="C16" s="62">
        <f>SUMIF('Raw diet data'!$E$6:$E$379,$A16,'Raw diet data'!L$6:L$379)</f>
        <v>0</v>
      </c>
      <c r="D16" s="62">
        <f>SUMIF(Odontocetes!$A$7:$A$15,$A16,Odontocetes!C$7:C$15)</f>
        <v>0</v>
      </c>
      <c r="E16" s="62">
        <f>SUMIF('Raw diet data'!$E$6:$E$379,$A16,'Raw diet data'!N$6:N$379)</f>
        <v>0</v>
      </c>
      <c r="F16" s="62">
        <f>SUMIF('Raw diet data'!$E$6:$E$379,$A16,'Raw diet data'!O$6:O$379)</f>
        <v>0</v>
      </c>
      <c r="G16" s="62">
        <f>SUMIF(Seals!$A$8:$A$281,$A16,Seals!$K$8:$K$281)</f>
        <v>0</v>
      </c>
      <c r="H16" s="62">
        <f>SUMIF(Seals!$A$8:$A$281,$A16,Seals!$P$8:$P$281)</f>
        <v>7.8976842383128385E-3</v>
      </c>
      <c r="I16" s="62">
        <f>SUMIF(Seals!$A$8:$A$281,$A16,Seals!$I$8:$I$281)</f>
        <v>7.4642545730931628E-4</v>
      </c>
      <c r="J16" s="62">
        <f>SUMIF('Raw diet data'!$E$6:$E$379,$A16,'Raw diet data'!S$6:S$379)</f>
        <v>0</v>
      </c>
      <c r="K16" s="62">
        <f>SUMIF('Raw diet data'!$E$6:$E$379,$A16,'Raw diet data'!T$6:T$379)</f>
        <v>0</v>
      </c>
      <c r="L16" s="62">
        <f>SUMIF('WF storm petrel'!$A$5:$A$28,$A16,'WF storm petrel'!J$5:J$28)</f>
        <v>0</v>
      </c>
      <c r="M16" s="62">
        <f>SUMIF('Raw diet data'!$E$6:$E$379,$A16,'Raw diet data'!Y$6:Y$379)</f>
        <v>0</v>
      </c>
      <c r="N16" s="62">
        <f>SUMIF('Raw diet data'!$E$6:$E$379,$A16,'Raw diet data'!Z$6:Z$379)</f>
        <v>0</v>
      </c>
      <c r="O16" s="62">
        <f>SUMIF('Raw diet data'!$E$6:$E$379,$A16,'Raw diet data'!AA$6:AA$379)</f>
        <v>0</v>
      </c>
      <c r="P16" s="62">
        <f>SUMIF('Raw diet data'!$E$6:$E$379,$A16,'Raw diet data'!AB$6:AB$379)</f>
        <v>0</v>
      </c>
      <c r="Q16" s="62">
        <f>SUMIF(LP!$A$5:$A$22,$A16,LP!D$5:D$22)</f>
        <v>0</v>
      </c>
      <c r="R16" s="62">
        <f>SUMIF('Raw diet data'!$E$6:$E$379,$A16,'Raw diet data'!AL$6:AL$379)</f>
        <v>3.5792657220447938E-4</v>
      </c>
      <c r="S16" s="62">
        <f>SUMIF('Raw diet data'!$E$6:$E$379,$A16,'Raw diet data'!AQ$6:AQ$379)</f>
        <v>0</v>
      </c>
      <c r="T16" s="62">
        <f>SUMIF('Shelf dem sharks'!A$38:A$59,A16,'Shelf dem sharks'!$F$38:$F$59)</f>
        <v>0</v>
      </c>
      <c r="U16" s="62">
        <f>SUMIF('Raw diet data'!$E$6:$E$379,$A16,'Raw diet data'!AT$6:AT$379)</f>
        <v>0</v>
      </c>
      <c r="V16" s="62">
        <f>SUMIF('Raw diet data'!$E$6:$E$379,$A16,'Raw diet data'!AW$6:AW$379)</f>
        <v>0</v>
      </c>
      <c r="W16" s="62">
        <f>SUMIF('Skates&amp;rays'!A$27:A$37,$A16,'Skates&amp;rays'!$E$27:$E$37)</f>
        <v>0</v>
      </c>
      <c r="X16" s="62">
        <f>SUMIF('Raw diet data'!$E$6:$E$379,$A16,'Raw diet data'!AZ$6:AZ$379)</f>
        <v>0</v>
      </c>
      <c r="Y16" s="62">
        <f>IF(ISNA(VLOOKUP($A16,'Offshore pelagic pisc &amp; tuna'!$A$5:'Offshore pelagic pisc &amp; tuna'!$O$28,15,FALSE)),0,VLOOKUP($A16,'Offshore pelagic pisc &amp; tuna'!$A$5:'Offshore pelagic pisc &amp; tuna'!$O$28,15,FALSE))</f>
        <v>0</v>
      </c>
      <c r="Z16" s="62">
        <f>IF(ISNA(VLOOKUP($A16,'Offshore pelagic pisc &amp; tuna'!$A$5:'Offshore pelagic pisc &amp; tuna'!$O$28,8,FALSE)),0,VLOOKUP($A16,'Offshore pelagic pisc &amp; tuna'!$A$5:'Offshore pelagic pisc &amp; tuna'!$O$28,8,FALSE))</f>
        <v>0</v>
      </c>
      <c r="AA16" s="62">
        <f>SUMIF('Raw diet data'!$E$6:$E$379,$A16,'Raw diet data'!BC$6:BC$379)</f>
        <v>0</v>
      </c>
      <c r="AB16" s="62">
        <f>SUMIF('Raw diet data'!$E$6:$E$379,$A16,'Raw diet data'!BJ$6:BJ$379)</f>
        <v>0</v>
      </c>
      <c r="AC16" s="62">
        <f>SUMIF('Small pelagic fish'!$A$31:$A$43,$A16,'Small pelagic fish'!D$31:D$43)</f>
        <v>0</v>
      </c>
      <c r="AD16" s="62">
        <f>SUMIF('Small pelagic fish'!$A$31:$A$43,$A16,'Small pelagic fish'!E$31:E$43)</f>
        <v>0</v>
      </c>
      <c r="AE16" s="62">
        <f>SUMIF('Small pelagic fish'!$A$31:$A$43,$A16,'Small pelagic fish'!G$31:G$43)</f>
        <v>0</v>
      </c>
      <c r="AF16" s="62">
        <f>SUMIF('Small pelagic fish'!$A$31:$A$43,$A16,'Small pelagic fish'!I$31:I$43)</f>
        <v>0</v>
      </c>
      <c r="AG16" s="62">
        <f>SUMIF('Other fish'!$C$643:$C$689,$A16,'Other fish'!CL$643:CL$689)</f>
        <v>0</v>
      </c>
      <c r="AH16" s="62">
        <f>SUMIF('Other fish'!$C$643:$C$689,$A16,'Other fish'!BV$643:BV$689)</f>
        <v>0</v>
      </c>
      <c r="AI16" s="62">
        <f>SUMIF('Other fish'!$C$643:$C$689,$A16,'Other fish'!CH$643:CH$689)</f>
        <v>0</v>
      </c>
      <c r="AJ16" s="62">
        <f>SUMIF('Other fish'!$C$643:$C$689,$A16,'Other fish'!X$643:X$689)</f>
        <v>0</v>
      </c>
      <c r="AK16" s="62">
        <f>SUMIF('Other fish'!$C$643:$C$689,$A16,'Other fish'!K$643:K$689)</f>
        <v>0</v>
      </c>
      <c r="AL16" s="62">
        <f>SUMIF(Garfish!$A$5:$A$10,$A16,Garfish!E$5:E$10)</f>
        <v>0</v>
      </c>
      <c r="AM16" s="62">
        <f>SUMIF('Raw diet data'!$E$6:$E$379,$A16,'Raw diet data'!CF$6:CF$379)</f>
        <v>0</v>
      </c>
      <c r="AN16" s="62">
        <f>SUMIF('Raw diet data'!$E$6:$E$379,$A16,'Raw diet data'!CG$6:CG$379)</f>
        <v>0</v>
      </c>
      <c r="AO16" s="62">
        <f>SUMIF('Raw diet data'!$E$6:$E$379,$A16,'Raw diet data'!CH$6:CH$379)</f>
        <v>0</v>
      </c>
      <c r="AP16" s="62">
        <f>SUMIF('Raw diet data'!$E$6:$E$379,$A16,'Raw diet data'!CI$6:CI$379)</f>
        <v>0</v>
      </c>
      <c r="AQ16" s="62">
        <f>SUMIF('Raw diet data'!$E$6:$E$379,$A16,'Raw diet data'!CJ$6:CJ$379)</f>
        <v>0</v>
      </c>
      <c r="AR16" s="62">
        <f>SUMIF('Raw diet data'!$E$6:$E$379,$A16,'Raw diet data'!CK$6:CK$379)</f>
        <v>0</v>
      </c>
      <c r="AS16" s="62">
        <f>SUMIF('Raw diet data'!$E$6:$E$379,$A16,'Raw diet data'!CN$6:CN$379)</f>
        <v>0</v>
      </c>
      <c r="AT16" s="62">
        <f>SUMIF('Raw diet data'!$E$6:$E$379,$A16,'Raw diet data'!CO$6:CO$379)</f>
        <v>0</v>
      </c>
      <c r="AU16" s="62">
        <f>SUMIF('Raw diet data'!$E$6:$E$379,$A16,'Raw diet data'!CQ$6:CQ$379)</f>
        <v>0</v>
      </c>
      <c r="AV16" s="62">
        <f>SUMIF('Raw diet data'!$E$6:$E$379,$A16,'Raw diet data'!CR$6:CR$379)</f>
        <v>0</v>
      </c>
      <c r="AW16" s="62">
        <f>SUMIF('Raw diet data'!$E$6:$E$379,$A16,'Raw diet data'!CU$6:CU$379)</f>
        <v>0</v>
      </c>
      <c r="AX16" s="62">
        <f>SUMIF('Raw diet data'!$E$6:$E$379,$A16,'Raw diet data'!CW$6:CW$379)</f>
        <v>0</v>
      </c>
      <c r="AY16" s="62">
        <f>SUMIF('Raw diet data'!$E$6:$E$379,$A16,'Raw diet data'!CX$6:CX$379)</f>
        <v>0</v>
      </c>
      <c r="AZ16" s="62">
        <f>SUMIF('Raw diet data'!$E$6:$E$379,$A16,'Raw diet data'!CY$6:CY$379)</f>
        <v>0</v>
      </c>
      <c r="BA16" s="62">
        <f>SUMIF('Raw diet data'!$E$6:$E$379,$A16,'Raw diet data'!CZ$6:CZ$379)</f>
        <v>0</v>
      </c>
      <c r="BB16" s="62">
        <f>SUMIF('Raw diet data'!$E$6:$E$379,$A16,'Raw diet data'!DA$6:DA$379)</f>
        <v>0</v>
      </c>
      <c r="BC16" s="62">
        <f>SUMIF('Raw diet data'!$E$6:$E$379,$A16,'Raw diet data'!DB$6:DB$379)</f>
        <v>0</v>
      </c>
      <c r="BD16" s="62">
        <f>SUMIF('Raw diet data'!$E$6:$E$379,$A16,'Raw diet data'!DF$6:DF$379)</f>
        <v>0</v>
      </c>
      <c r="BE16" s="62">
        <f>SUMIF('Raw diet data'!$E$6:$E$379,$A16,'Raw diet data'!DG$6:DG$379)</f>
        <v>0</v>
      </c>
      <c r="BF16" s="62">
        <f>SUMIF('Raw diet data'!$E$6:$E$379,$A16,'Raw diet data'!DH$6:DH$379)</f>
        <v>0</v>
      </c>
      <c r="BG16" s="62">
        <f>SUMIF('Raw diet data'!$E$6:$E$379,$A16,'Raw diet data'!DI$6:DI$379)</f>
        <v>0</v>
      </c>
      <c r="BH16" s="62">
        <f>SUMIF('Raw diet data'!$E$6:$E$379,$A16,'Raw diet data'!DM$6:DM$379)</f>
        <v>0</v>
      </c>
      <c r="BI16" s="62">
        <f>SUMIF('Raw diet data'!$E$6:$E$379,$A16,'Raw diet data'!DN$6:DN$379)</f>
        <v>0</v>
      </c>
      <c r="BJ16" s="62">
        <f>SUMIF('Raw diet data'!$E$6:$E$379,$A16,'Raw diet data'!DO$6:DO$379)</f>
        <v>0</v>
      </c>
      <c r="BK16" s="62">
        <f>SUMIF('Raw diet data'!$E$6:$E$379,$A16,'Raw diet data'!DP$6:DP$379)</f>
        <v>0</v>
      </c>
      <c r="BL16" s="62">
        <f>SUMIF('Raw diet data'!$E$6:$E$379,$A16,'Raw diet data'!DQ$6:DQ$379)</f>
        <v>0</v>
      </c>
      <c r="BM16" s="62">
        <f>SUMIF(Zooplankton!$A$17:$A$29,$A16,Zooplankton!C$17:C$29)</f>
        <v>0</v>
      </c>
      <c r="BN16" s="62">
        <f>SUMIF(Zooplankton!$A$17:$A$29,$A16,Zooplankton!D$17:D$29)</f>
        <v>0</v>
      </c>
      <c r="BO16" s="62">
        <f>SUMIF(Zooplankton!$A$17:$A$29,$A16,Zooplankton!E$17:E$29)</f>
        <v>0</v>
      </c>
      <c r="BP16" s="62">
        <f>SUMIF('Raw diet data'!$E$6:$E$379,$A16,'Raw diet data'!DU$6:DU$379)</f>
        <v>0</v>
      </c>
      <c r="BQ16" s="62">
        <f>SUMIF('Raw diet data'!$E$6:$E$379,$A16,'Raw diet data'!DV$6:DV$379)</f>
        <v>0</v>
      </c>
      <c r="BR16" s="62">
        <f>SUMIF('Raw diet data'!$E$6:$E$379,$A16,'Raw diet data'!DX$6:DX$379)</f>
        <v>0</v>
      </c>
    </row>
    <row r="17" spans="1:70">
      <c r="A17">
        <v>15</v>
      </c>
      <c r="B17" t="s">
        <v>785</v>
      </c>
      <c r="C17" s="62">
        <f>SUMIF('Raw diet data'!$E$6:$E$379,$A17,'Raw diet data'!L$6:L$379)</f>
        <v>0</v>
      </c>
      <c r="D17" s="62">
        <f>SUMIF(Odontocetes!$A$7:$A$15,$A17,Odontocetes!C$7:C$15)</f>
        <v>0</v>
      </c>
      <c r="E17" s="62">
        <f>SUMIF('Raw diet data'!$E$6:$E$379,$A17,'Raw diet data'!N$6:N$379)</f>
        <v>0</v>
      </c>
      <c r="F17" s="62">
        <f>SUMIF('Raw diet data'!$E$6:$E$379,$A17,'Raw diet data'!O$6:O$379)</f>
        <v>0</v>
      </c>
      <c r="G17" s="62">
        <f>SUMIF(Seals!$A$8:$A$281,$A17,Seals!$K$8:$K$281)</f>
        <v>2.1999358248985499E-2</v>
      </c>
      <c r="H17" s="62">
        <f>SUMIF(Seals!$A$8:$A$281,$A17,Seals!$P$8:$P$281)</f>
        <v>0</v>
      </c>
      <c r="I17" s="62">
        <f>SUMIF(Seals!$A$8:$A$281,$A17,Seals!$I$8:$I$281)</f>
        <v>1.3793803808971933E-4</v>
      </c>
      <c r="J17" s="62">
        <f>SUMIF('Raw diet data'!$E$6:$E$379,$A17,'Raw diet data'!S$6:S$379)</f>
        <v>0</v>
      </c>
      <c r="K17" s="62">
        <f>SUMIF('Raw diet data'!$E$6:$E$379,$A17,'Raw diet data'!T$6:T$379)</f>
        <v>0</v>
      </c>
      <c r="L17" s="62">
        <f>SUMIF('WF storm petrel'!$A$5:$A$28,$A17,'WF storm petrel'!J$5:J$28)</f>
        <v>0</v>
      </c>
      <c r="M17" s="62">
        <f>SUMIF('Raw diet data'!$E$6:$E$379,$A17,'Raw diet data'!Y$6:Y$379)</f>
        <v>0</v>
      </c>
      <c r="N17" s="62">
        <f>SUMIF('Raw diet data'!$E$6:$E$379,$A17,'Raw diet data'!Z$6:Z$379)</f>
        <v>0</v>
      </c>
      <c r="O17" s="62">
        <f>SUMIF('Raw diet data'!$E$6:$E$379,$A17,'Raw diet data'!AA$6:AA$379)</f>
        <v>0</v>
      </c>
      <c r="P17" s="62">
        <f>SUMIF('Raw diet data'!$E$6:$E$379,$A17,'Raw diet data'!AB$6:AB$379)</f>
        <v>0</v>
      </c>
      <c r="Q17" s="62">
        <f>SUMIF(LP!$A$5:$A$22,$A17,LP!D$5:D$22)</f>
        <v>0</v>
      </c>
      <c r="R17" s="62">
        <f>SUMIF('Raw diet data'!$E$6:$E$379,$A17,'Raw diet data'!AL$6:AL$379)</f>
        <v>3.5792657220447938E-4</v>
      </c>
      <c r="S17" s="62">
        <f>SUMIF('Raw diet data'!$E$6:$E$379,$A17,'Raw diet data'!AQ$6:AQ$379)</f>
        <v>0</v>
      </c>
      <c r="T17" s="62">
        <f>SUMIF('Shelf dem sharks'!A$38:A$59,A17,'Shelf dem sharks'!$F$38:$F$59)</f>
        <v>0</v>
      </c>
      <c r="U17" s="62">
        <f>SUMIF('Raw diet data'!$E$6:$E$379,$A17,'Raw diet data'!AT$6:AT$379)</f>
        <v>0</v>
      </c>
      <c r="V17" s="62">
        <f>SUMIF('Raw diet data'!$E$6:$E$379,$A17,'Raw diet data'!AW$6:AW$379)</f>
        <v>0</v>
      </c>
      <c r="W17" s="62">
        <f>SUMIF('Skates&amp;rays'!A$27:A$37,$A17,'Skates&amp;rays'!$E$27:$E$37)</f>
        <v>0</v>
      </c>
      <c r="X17" s="62">
        <f>SUMIF('Raw diet data'!$E$6:$E$379,$A17,'Raw diet data'!AZ$6:AZ$379)</f>
        <v>0</v>
      </c>
      <c r="Y17" s="62">
        <f>IF(ISNA(VLOOKUP($A17,'Offshore pelagic pisc &amp; tuna'!$A$5:'Offshore pelagic pisc &amp; tuna'!$O$28,15,FALSE)),0,VLOOKUP($A17,'Offshore pelagic pisc &amp; tuna'!$A$5:'Offshore pelagic pisc &amp; tuna'!$O$28,15,FALSE))</f>
        <v>0</v>
      </c>
      <c r="Z17" s="62">
        <f>IF(ISNA(VLOOKUP($A17,'Offshore pelagic pisc &amp; tuna'!$A$5:'Offshore pelagic pisc &amp; tuna'!$O$28,8,FALSE)),0,VLOOKUP($A17,'Offshore pelagic pisc &amp; tuna'!$A$5:'Offshore pelagic pisc &amp; tuna'!$O$28,8,FALSE))</f>
        <v>0</v>
      </c>
      <c r="AA17" s="62">
        <f>SUMIF('Raw diet data'!$E$6:$E$379,$A17,'Raw diet data'!BC$6:BC$379)</f>
        <v>0</v>
      </c>
      <c r="AB17" s="62">
        <f>SUMIF('Raw diet data'!$E$6:$E$379,$A17,'Raw diet data'!BJ$6:BJ$379)</f>
        <v>0</v>
      </c>
      <c r="AC17" s="62">
        <f>SUMIF('Small pelagic fish'!$A$31:$A$43,$A17,'Small pelagic fish'!D$31:D$43)</f>
        <v>0</v>
      </c>
      <c r="AD17" s="62">
        <f>SUMIF('Small pelagic fish'!$A$31:$A$43,$A17,'Small pelagic fish'!E$31:E$43)</f>
        <v>0</v>
      </c>
      <c r="AE17" s="62">
        <f>SUMIF('Small pelagic fish'!$A$31:$A$43,$A17,'Small pelagic fish'!G$31:G$43)</f>
        <v>0</v>
      </c>
      <c r="AF17" s="62">
        <f>SUMIF('Small pelagic fish'!$A$31:$A$43,$A17,'Small pelagic fish'!I$31:I$43)</f>
        <v>0</v>
      </c>
      <c r="AG17" s="62">
        <f>SUMIF('Other fish'!$C$643:$C$689,$A17,'Other fish'!CL$643:CL$689)</f>
        <v>0</v>
      </c>
      <c r="AH17" s="62">
        <f>SUMIF('Other fish'!$C$643:$C$689,$A17,'Other fish'!BV$643:BV$689)</f>
        <v>0</v>
      </c>
      <c r="AI17" s="62">
        <f>SUMIF('Other fish'!$C$643:$C$689,$A17,'Other fish'!CH$643:CH$689)</f>
        <v>0</v>
      </c>
      <c r="AJ17" s="62">
        <f>SUMIF('Other fish'!$C$643:$C$689,$A17,'Other fish'!X$643:X$689)</f>
        <v>0</v>
      </c>
      <c r="AK17" s="62">
        <f>SUMIF('Other fish'!$C$643:$C$689,$A17,'Other fish'!K$643:K$689)</f>
        <v>0</v>
      </c>
      <c r="AL17" s="62">
        <f>SUMIF(Garfish!$A$5:$A$10,$A17,Garfish!E$5:E$10)</f>
        <v>0</v>
      </c>
      <c r="AM17" s="62">
        <f>SUMIF('Raw diet data'!$E$6:$E$379,$A17,'Raw diet data'!CF$6:CF$379)</f>
        <v>0</v>
      </c>
      <c r="AN17" s="62">
        <f>SUMIF('Raw diet data'!$E$6:$E$379,$A17,'Raw diet data'!CG$6:CG$379)</f>
        <v>0</v>
      </c>
      <c r="AO17" s="62">
        <f>SUMIF('Raw diet data'!$E$6:$E$379,$A17,'Raw diet data'!CH$6:CH$379)</f>
        <v>0</v>
      </c>
      <c r="AP17" s="62">
        <f>SUMIF('Raw diet data'!$E$6:$E$379,$A17,'Raw diet data'!CI$6:CI$379)</f>
        <v>0</v>
      </c>
      <c r="AQ17" s="62">
        <f>SUMIF('Raw diet data'!$E$6:$E$379,$A17,'Raw diet data'!CJ$6:CJ$379)</f>
        <v>0</v>
      </c>
      <c r="AR17" s="62">
        <f>SUMIF('Raw diet data'!$E$6:$E$379,$A17,'Raw diet data'!CK$6:CK$379)</f>
        <v>0</v>
      </c>
      <c r="AS17" s="62">
        <f>SUMIF('Raw diet data'!$E$6:$E$379,$A17,'Raw diet data'!CN$6:CN$379)</f>
        <v>0</v>
      </c>
      <c r="AT17" s="62">
        <f>SUMIF('Raw diet data'!$E$6:$E$379,$A17,'Raw diet data'!CO$6:CO$379)</f>
        <v>0</v>
      </c>
      <c r="AU17" s="62">
        <f>SUMIF('Raw diet data'!$E$6:$E$379,$A17,'Raw diet data'!CQ$6:CQ$379)</f>
        <v>0</v>
      </c>
      <c r="AV17" s="62">
        <f>SUMIF('Raw diet data'!$E$6:$E$379,$A17,'Raw diet data'!CR$6:CR$379)</f>
        <v>0</v>
      </c>
      <c r="AW17" s="62">
        <f>SUMIF('Raw diet data'!$E$6:$E$379,$A17,'Raw diet data'!CU$6:CU$379)</f>
        <v>0</v>
      </c>
      <c r="AX17" s="62">
        <f>SUMIF('Raw diet data'!$E$6:$E$379,$A17,'Raw diet data'!CW$6:CW$379)</f>
        <v>0</v>
      </c>
      <c r="AY17" s="62">
        <f>SUMIF('Raw diet data'!$E$6:$E$379,$A17,'Raw diet data'!CX$6:CX$379)</f>
        <v>0</v>
      </c>
      <c r="AZ17" s="62">
        <f>SUMIF('Raw diet data'!$E$6:$E$379,$A17,'Raw diet data'!CY$6:CY$379)</f>
        <v>0</v>
      </c>
      <c r="BA17" s="62">
        <f>SUMIF('Raw diet data'!$E$6:$E$379,$A17,'Raw diet data'!CZ$6:CZ$379)</f>
        <v>0</v>
      </c>
      <c r="BB17" s="62">
        <f>SUMIF('Raw diet data'!$E$6:$E$379,$A17,'Raw diet data'!DA$6:DA$379)</f>
        <v>0</v>
      </c>
      <c r="BC17" s="62">
        <f>SUMIF('Raw diet data'!$E$6:$E$379,$A17,'Raw diet data'!DB$6:DB$379)</f>
        <v>0</v>
      </c>
      <c r="BD17" s="62">
        <f>SUMIF('Raw diet data'!$E$6:$E$379,$A17,'Raw diet data'!DF$6:DF$379)</f>
        <v>0</v>
      </c>
      <c r="BE17" s="62">
        <f>SUMIF('Raw diet data'!$E$6:$E$379,$A17,'Raw diet data'!DG$6:DG$379)</f>
        <v>0</v>
      </c>
      <c r="BF17" s="62">
        <f>SUMIF('Raw diet data'!$E$6:$E$379,$A17,'Raw diet data'!DH$6:DH$379)</f>
        <v>0</v>
      </c>
      <c r="BG17" s="62">
        <f>SUMIF('Raw diet data'!$E$6:$E$379,$A17,'Raw diet data'!DI$6:DI$379)</f>
        <v>0</v>
      </c>
      <c r="BH17" s="62">
        <f>SUMIF('Raw diet data'!$E$6:$E$379,$A17,'Raw diet data'!DM$6:DM$379)</f>
        <v>0</v>
      </c>
      <c r="BI17" s="62">
        <f>SUMIF('Raw diet data'!$E$6:$E$379,$A17,'Raw diet data'!DN$6:DN$379)</f>
        <v>0</v>
      </c>
      <c r="BJ17" s="62">
        <f>SUMIF('Raw diet data'!$E$6:$E$379,$A17,'Raw diet data'!DO$6:DO$379)</f>
        <v>0</v>
      </c>
      <c r="BK17" s="62">
        <f>SUMIF('Raw diet data'!$E$6:$E$379,$A17,'Raw diet data'!DP$6:DP$379)</f>
        <v>0</v>
      </c>
      <c r="BL17" s="62">
        <f>SUMIF('Raw diet data'!$E$6:$E$379,$A17,'Raw diet data'!DQ$6:DQ$379)</f>
        <v>0</v>
      </c>
      <c r="BM17" s="62">
        <f>SUMIF(Zooplankton!$A$17:$A$29,$A17,Zooplankton!C$17:C$29)</f>
        <v>0</v>
      </c>
      <c r="BN17" s="62">
        <f>SUMIF(Zooplankton!$A$17:$A$29,$A17,Zooplankton!D$17:D$29)</f>
        <v>0</v>
      </c>
      <c r="BO17" s="62">
        <f>SUMIF(Zooplankton!$A$17:$A$29,$A17,Zooplankton!E$17:E$29)</f>
        <v>0</v>
      </c>
      <c r="BP17" s="62">
        <f>SUMIF('Raw diet data'!$E$6:$E$379,$A17,'Raw diet data'!DU$6:DU$379)</f>
        <v>0</v>
      </c>
      <c r="BQ17" s="62">
        <f>SUMIF('Raw diet data'!$E$6:$E$379,$A17,'Raw diet data'!DV$6:DV$379)</f>
        <v>0</v>
      </c>
      <c r="BR17" s="62">
        <f>SUMIF('Raw diet data'!$E$6:$E$379,$A17,'Raw diet data'!DX$6:DX$379)</f>
        <v>0</v>
      </c>
    </row>
    <row r="18" spans="1:70">
      <c r="A18">
        <v>16</v>
      </c>
      <c r="B18" t="s">
        <v>786</v>
      </c>
      <c r="C18" s="62">
        <f>SUMIF('Raw diet data'!$E$6:$E$379,$A18,'Raw diet data'!L$6:L$379)</f>
        <v>0</v>
      </c>
      <c r="D18" s="62">
        <f>SUMIF(Odontocetes!$A$7:$A$15,$A18,Odontocetes!C$7:C$15)</f>
        <v>0</v>
      </c>
      <c r="E18" s="62">
        <f>SUMIF('Raw diet data'!$E$6:$E$379,$A18,'Raw diet data'!N$6:N$379)</f>
        <v>0</v>
      </c>
      <c r="F18" s="62">
        <f>SUMIF('Raw diet data'!$E$6:$E$379,$A18,'Raw diet data'!O$6:O$379)</f>
        <v>0</v>
      </c>
      <c r="G18" s="507">
        <f>SUMIF(Seals!$A$8:$A$281,$A18,Seals!$K$8:$K$281)</f>
        <v>6.6451814560601442E-5</v>
      </c>
      <c r="H18" s="62">
        <f>SUMIF(Seals!$A$8:$A$281,$A18,Seals!$P$8:$P$281)</f>
        <v>0</v>
      </c>
      <c r="I18" s="62">
        <f>SUMIF(Seals!$A$8:$A$281,$A18,Seals!$I$8:$I$281)</f>
        <v>0</v>
      </c>
      <c r="J18" s="62">
        <f>SUMIF('Raw diet data'!$E$6:$E$379,$A18,'Raw diet data'!S$6:S$379)</f>
        <v>0</v>
      </c>
      <c r="K18" s="62">
        <f>SUMIF('Raw diet data'!$E$6:$E$379,$A18,'Raw diet data'!T$6:T$379)</f>
        <v>0</v>
      </c>
      <c r="L18" s="62">
        <f>SUMIF('WF storm petrel'!$A$5:$A$28,$A18,'WF storm petrel'!J$5:J$28)</f>
        <v>0</v>
      </c>
      <c r="M18" s="62">
        <f>SUMIF('Raw diet data'!$E$6:$E$379,$A18,'Raw diet data'!Y$6:Y$379)</f>
        <v>0</v>
      </c>
      <c r="N18" s="62">
        <f>SUMIF('Raw diet data'!$E$6:$E$379,$A18,'Raw diet data'!Z$6:Z$379)</f>
        <v>0</v>
      </c>
      <c r="O18" s="62">
        <f>SUMIF('Raw diet data'!$E$6:$E$379,$A18,'Raw diet data'!AA$6:AA$379)</f>
        <v>0</v>
      </c>
      <c r="P18" s="62">
        <f>SUMIF('Raw diet data'!$E$6:$E$379,$A18,'Raw diet data'!AB$6:AB$379)</f>
        <v>0</v>
      </c>
      <c r="Q18" s="62">
        <f>SUMIF(LP!$A$5:$A$22,$A18,LP!D$5:D$22)</f>
        <v>0</v>
      </c>
      <c r="R18" s="62">
        <f>SUMIF('Raw diet data'!$E$6:$E$379,$A18,'Raw diet data'!AL$6:AL$379)</f>
        <v>5.9935892225886842E-2</v>
      </c>
      <c r="S18" s="62">
        <f>SUMIF('Raw diet data'!$E$6:$E$379,$A18,'Raw diet data'!AQ$6:AQ$379)</f>
        <v>0</v>
      </c>
      <c r="T18" s="62">
        <f>SUMIF('Shelf dem sharks'!A$38:A$59,A18,'Shelf dem sharks'!$F$38:$F$59)</f>
        <v>0</v>
      </c>
      <c r="U18" s="62">
        <f>SUMIF('Raw diet data'!$E$6:$E$379,$A18,'Raw diet data'!AT$6:AT$379)</f>
        <v>0</v>
      </c>
      <c r="V18" s="62">
        <f>SUMIF('Raw diet data'!$E$6:$E$379,$A18,'Raw diet data'!AW$6:AW$379)</f>
        <v>0</v>
      </c>
      <c r="W18" s="62">
        <f>SUMIF('Skates&amp;rays'!A$27:A$37,$A18,'Skates&amp;rays'!$E$27:$E$37)</f>
        <v>0</v>
      </c>
      <c r="X18" s="62">
        <f>SUMIF('Raw diet data'!$E$6:$E$379,$A18,'Raw diet data'!AZ$6:AZ$379)</f>
        <v>0</v>
      </c>
      <c r="Y18" s="62">
        <f>IF(ISNA(VLOOKUP($A18,'Offshore pelagic pisc &amp; tuna'!$A$5:'Offshore pelagic pisc &amp; tuna'!$O$28,15,FALSE)),0,VLOOKUP($A18,'Offshore pelagic pisc &amp; tuna'!$A$5:'Offshore pelagic pisc &amp; tuna'!$O$28,15,FALSE))</f>
        <v>0</v>
      </c>
      <c r="Z18" s="62">
        <f>IF(ISNA(VLOOKUP($A18,'Offshore pelagic pisc &amp; tuna'!$A$5:'Offshore pelagic pisc &amp; tuna'!$O$28,8,FALSE)),0,VLOOKUP($A18,'Offshore pelagic pisc &amp; tuna'!$A$5:'Offshore pelagic pisc &amp; tuna'!$O$28,8,FALSE))</f>
        <v>0</v>
      </c>
      <c r="AA18" s="62">
        <f>SUMIF('Raw diet data'!$E$6:$E$379,$A18,'Raw diet data'!BC$6:BC$379)</f>
        <v>0</v>
      </c>
      <c r="AB18" s="62">
        <f>SUMIF('Raw diet data'!$E$6:$E$379,$A18,'Raw diet data'!BJ$6:BJ$379)</f>
        <v>0</v>
      </c>
      <c r="AC18" s="62">
        <f>SUMIF('Small pelagic fish'!$A$31:$A$43,$A18,'Small pelagic fish'!D$31:D$43)</f>
        <v>0</v>
      </c>
      <c r="AD18" s="62">
        <f>SUMIF('Small pelagic fish'!$A$31:$A$43,$A18,'Small pelagic fish'!E$31:E$43)</f>
        <v>0</v>
      </c>
      <c r="AE18" s="62">
        <f>SUMIF('Small pelagic fish'!$A$31:$A$43,$A18,'Small pelagic fish'!G$31:G$43)</f>
        <v>0</v>
      </c>
      <c r="AF18" s="62">
        <f>SUMIF('Small pelagic fish'!$A$31:$A$43,$A18,'Small pelagic fish'!I$31:I$43)</f>
        <v>0</v>
      </c>
      <c r="AG18" s="62">
        <f>SUMIF('Other fish'!$C$643:$C$689,$A18,'Other fish'!CL$643:CL$689)</f>
        <v>0</v>
      </c>
      <c r="AH18" s="62">
        <f>SUMIF('Other fish'!$C$643:$C$689,$A18,'Other fish'!BV$643:BV$689)</f>
        <v>0</v>
      </c>
      <c r="AI18" s="62">
        <f>SUMIF('Other fish'!$C$643:$C$689,$A18,'Other fish'!CH$643:CH$689)</f>
        <v>0</v>
      </c>
      <c r="AJ18" s="62">
        <f>SUMIF('Other fish'!$C$643:$C$689,$A18,'Other fish'!X$643:X$689)</f>
        <v>0</v>
      </c>
      <c r="AK18" s="62">
        <f>SUMIF('Other fish'!$C$643:$C$689,$A18,'Other fish'!K$643:K$689)</f>
        <v>0</v>
      </c>
      <c r="AL18" s="62">
        <f>SUMIF(Garfish!$A$5:$A$10,$A18,Garfish!E$5:E$10)</f>
        <v>0</v>
      </c>
      <c r="AM18" s="62">
        <f>SUMIF('Raw diet data'!$E$6:$E$379,$A18,'Raw diet data'!CF$6:CF$379)</f>
        <v>0</v>
      </c>
      <c r="AN18" s="62">
        <f>SUMIF('Raw diet data'!$E$6:$E$379,$A18,'Raw diet data'!CG$6:CG$379)</f>
        <v>0</v>
      </c>
      <c r="AO18" s="62">
        <f>SUMIF('Raw diet data'!$E$6:$E$379,$A18,'Raw diet data'!CH$6:CH$379)</f>
        <v>0</v>
      </c>
      <c r="AP18" s="62">
        <f>SUMIF('Raw diet data'!$E$6:$E$379,$A18,'Raw diet data'!CI$6:CI$379)</f>
        <v>0</v>
      </c>
      <c r="AQ18" s="62">
        <f>SUMIF('Raw diet data'!$E$6:$E$379,$A18,'Raw diet data'!CJ$6:CJ$379)</f>
        <v>0</v>
      </c>
      <c r="AR18" s="62">
        <f>SUMIF('Raw diet data'!$E$6:$E$379,$A18,'Raw diet data'!CK$6:CK$379)</f>
        <v>0</v>
      </c>
      <c r="AS18" s="62">
        <f>SUMIF('Raw diet data'!$E$6:$E$379,$A18,'Raw diet data'!CN$6:CN$379)</f>
        <v>0</v>
      </c>
      <c r="AT18" s="62">
        <f>SUMIF('Raw diet data'!$E$6:$E$379,$A18,'Raw diet data'!CO$6:CO$379)</f>
        <v>0</v>
      </c>
      <c r="AU18" s="62">
        <f>SUMIF('Raw diet data'!$E$6:$E$379,$A18,'Raw diet data'!CQ$6:CQ$379)</f>
        <v>0</v>
      </c>
      <c r="AV18" s="62">
        <f>SUMIF('Raw diet data'!$E$6:$E$379,$A18,'Raw diet data'!CR$6:CR$379)</f>
        <v>0</v>
      </c>
      <c r="AW18" s="62">
        <f>SUMIF('Raw diet data'!$E$6:$E$379,$A18,'Raw diet data'!CU$6:CU$379)</f>
        <v>0</v>
      </c>
      <c r="AX18" s="62">
        <f>SUMIF('Raw diet data'!$E$6:$E$379,$A18,'Raw diet data'!CW$6:CW$379)</f>
        <v>0</v>
      </c>
      <c r="AY18" s="62">
        <f>SUMIF('Raw diet data'!$E$6:$E$379,$A18,'Raw diet data'!CX$6:CX$379)</f>
        <v>0</v>
      </c>
      <c r="AZ18" s="62">
        <f>SUMIF('Raw diet data'!$E$6:$E$379,$A18,'Raw diet data'!CY$6:CY$379)</f>
        <v>0</v>
      </c>
      <c r="BA18" s="62">
        <f>SUMIF('Raw diet data'!$E$6:$E$379,$A18,'Raw diet data'!CZ$6:CZ$379)</f>
        <v>0</v>
      </c>
      <c r="BB18" s="62">
        <f>SUMIF('Raw diet data'!$E$6:$E$379,$A18,'Raw diet data'!DA$6:DA$379)</f>
        <v>0</v>
      </c>
      <c r="BC18" s="62">
        <f>SUMIF('Raw diet data'!$E$6:$E$379,$A18,'Raw diet data'!DB$6:DB$379)</f>
        <v>0</v>
      </c>
      <c r="BD18" s="62">
        <f>SUMIF('Raw diet data'!$E$6:$E$379,$A18,'Raw diet data'!DF$6:DF$379)</f>
        <v>0</v>
      </c>
      <c r="BE18" s="62">
        <f>SUMIF('Raw diet data'!$E$6:$E$379,$A18,'Raw diet data'!DG$6:DG$379)</f>
        <v>0</v>
      </c>
      <c r="BF18" s="62">
        <f>SUMIF('Raw diet data'!$E$6:$E$379,$A18,'Raw diet data'!DH$6:DH$379)</f>
        <v>0</v>
      </c>
      <c r="BG18" s="62">
        <f>SUMIF('Raw diet data'!$E$6:$E$379,$A18,'Raw diet data'!DI$6:DI$379)</f>
        <v>0</v>
      </c>
      <c r="BH18" s="62">
        <f>SUMIF('Raw diet data'!$E$6:$E$379,$A18,'Raw diet data'!DM$6:DM$379)</f>
        <v>0</v>
      </c>
      <c r="BI18" s="62">
        <f>SUMIF('Raw diet data'!$E$6:$E$379,$A18,'Raw diet data'!DN$6:DN$379)</f>
        <v>0</v>
      </c>
      <c r="BJ18" s="62">
        <f>SUMIF('Raw diet data'!$E$6:$E$379,$A18,'Raw diet data'!DO$6:DO$379)</f>
        <v>0</v>
      </c>
      <c r="BK18" s="62">
        <f>SUMIF('Raw diet data'!$E$6:$E$379,$A18,'Raw diet data'!DP$6:DP$379)</f>
        <v>0</v>
      </c>
      <c r="BL18" s="62">
        <f>SUMIF('Raw diet data'!$E$6:$E$379,$A18,'Raw diet data'!DQ$6:DQ$379)</f>
        <v>0</v>
      </c>
      <c r="BM18" s="62">
        <f>SUMIF(Zooplankton!$A$17:$A$29,$A18,Zooplankton!C$17:C$29)</f>
        <v>0</v>
      </c>
      <c r="BN18" s="62">
        <f>SUMIF(Zooplankton!$A$17:$A$29,$A18,Zooplankton!D$17:D$29)</f>
        <v>0</v>
      </c>
      <c r="BO18" s="62">
        <f>SUMIF(Zooplankton!$A$17:$A$29,$A18,Zooplankton!E$17:E$29)</f>
        <v>0</v>
      </c>
      <c r="BP18" s="62">
        <f>SUMIF('Raw diet data'!$E$6:$E$379,$A18,'Raw diet data'!DU$6:DU$379)</f>
        <v>0</v>
      </c>
      <c r="BQ18" s="62">
        <f>SUMIF('Raw diet data'!$E$6:$E$379,$A18,'Raw diet data'!DV$6:DV$379)</f>
        <v>0</v>
      </c>
      <c r="BR18" s="62">
        <f>SUMIF('Raw diet data'!$E$6:$E$379,$A18,'Raw diet data'!DX$6:DX$379)</f>
        <v>0</v>
      </c>
    </row>
    <row r="19" spans="1:70">
      <c r="A19">
        <v>17</v>
      </c>
      <c r="B19" t="s">
        <v>725</v>
      </c>
      <c r="C19" s="62">
        <f>SUMIF('Raw diet data'!$E$6:$E$379,$A19,'Raw diet data'!L$6:L$379)</f>
        <v>0</v>
      </c>
      <c r="D19" s="62">
        <f>SUMIF(Odontocetes!$A$7:$A$15,$A19,Odontocetes!C$7:C$15)</f>
        <v>0</v>
      </c>
      <c r="E19" s="62">
        <f>SUMIF('Raw diet data'!$E$6:$E$379,$A19,'Raw diet data'!N$6:N$379)</f>
        <v>0</v>
      </c>
      <c r="F19" s="62">
        <f>SUMIF('Raw diet data'!$E$6:$E$379,$A19,'Raw diet data'!O$6:O$379)</f>
        <v>0</v>
      </c>
      <c r="G19" s="62">
        <f>SUMIF(Seals!$A$8:$A$281,$A19,Seals!$K$8:$K$281)</f>
        <v>0</v>
      </c>
      <c r="H19" s="62">
        <f>SUMIF(Seals!$A$8:$A$281,$A19,Seals!$P$8:$P$281)</f>
        <v>0</v>
      </c>
      <c r="I19" s="62">
        <f>SUMIF(Seals!$A$8:$A$281,$A19,Seals!$I$8:$I$281)</f>
        <v>0</v>
      </c>
      <c r="J19" s="62">
        <f>SUMIF('Raw diet data'!$E$6:$E$379,$A19,'Raw diet data'!S$6:S$379)</f>
        <v>0</v>
      </c>
      <c r="K19" s="62">
        <f>SUMIF('Raw diet data'!$E$6:$E$379,$A19,'Raw diet data'!T$6:T$379)</f>
        <v>0</v>
      </c>
      <c r="L19" s="62">
        <f>SUMIF('WF storm petrel'!$A$5:$A$28,$A19,'WF storm petrel'!J$5:J$28)</f>
        <v>0</v>
      </c>
      <c r="M19" s="62">
        <f>SUMIF('Raw diet data'!$E$6:$E$379,$A19,'Raw diet data'!Y$6:Y$379)</f>
        <v>0</v>
      </c>
      <c r="N19" s="62">
        <f>SUMIF('Raw diet data'!$E$6:$E$379,$A19,'Raw diet data'!Z$6:Z$379)</f>
        <v>0</v>
      </c>
      <c r="O19" s="62">
        <f>SUMIF('Raw diet data'!$E$6:$E$379,$A19,'Raw diet data'!AA$6:AA$379)</f>
        <v>0</v>
      </c>
      <c r="P19" s="62">
        <f>SUMIF('Raw diet data'!$E$6:$E$379,$A19,'Raw diet data'!AB$6:AB$379)</f>
        <v>0</v>
      </c>
      <c r="Q19" s="62">
        <f>SUMIF(LP!$A$5:$A$22,$A19,LP!D$5:D$22)</f>
        <v>0</v>
      </c>
      <c r="R19" s="62">
        <f>SUMIF('Raw diet data'!$E$6:$E$379,$A19,'Raw diet data'!AL$6:AL$379)</f>
        <v>0</v>
      </c>
      <c r="S19" s="62">
        <f>SUMIF('Raw diet data'!$E$6:$E$379,$A19,'Raw diet data'!AQ$6:AQ$379)</f>
        <v>0</v>
      </c>
      <c r="T19" s="62">
        <f>SUMIF('Shelf dem sharks'!A$38:A$59,A19,'Shelf dem sharks'!$F$38:$F$59)</f>
        <v>0</v>
      </c>
      <c r="U19" s="62">
        <f>SUMIF('Raw diet data'!$E$6:$E$379,$A19,'Raw diet data'!AT$6:AT$379)</f>
        <v>0</v>
      </c>
      <c r="V19" s="62">
        <f>SUMIF('Raw diet data'!$E$6:$E$379,$A19,'Raw diet data'!AW$6:AW$379)</f>
        <v>0</v>
      </c>
      <c r="W19" s="62">
        <f>SUMIF('Skates&amp;rays'!A$27:A$37,$A19,'Skates&amp;rays'!$E$27:$E$37)</f>
        <v>0</v>
      </c>
      <c r="X19" s="62">
        <f>SUMIF('Raw diet data'!$E$6:$E$379,$A19,'Raw diet data'!AZ$6:AZ$379)</f>
        <v>0</v>
      </c>
      <c r="Y19" s="62">
        <f>IF(ISNA(VLOOKUP($A19,'Offshore pelagic pisc &amp; tuna'!$A$5:'Offshore pelagic pisc &amp; tuna'!$O$28,15,FALSE)),0,VLOOKUP($A19,'Offshore pelagic pisc &amp; tuna'!$A$5:'Offshore pelagic pisc &amp; tuna'!$O$28,15,FALSE))</f>
        <v>0</v>
      </c>
      <c r="Z19" s="62">
        <f>IF(ISNA(VLOOKUP($A19,'Offshore pelagic pisc &amp; tuna'!$A$5:'Offshore pelagic pisc &amp; tuna'!$O$28,8,FALSE)),0,VLOOKUP($A19,'Offshore pelagic pisc &amp; tuna'!$A$5:'Offshore pelagic pisc &amp; tuna'!$O$28,8,FALSE))</f>
        <v>0</v>
      </c>
      <c r="AA19" s="62">
        <f>SUMIF('Raw diet data'!$E$6:$E$379,$A19,'Raw diet data'!BC$6:BC$379)</f>
        <v>0</v>
      </c>
      <c r="AB19" s="62">
        <f>SUMIF('Raw diet data'!$E$6:$E$379,$A19,'Raw diet data'!BJ$6:BJ$379)</f>
        <v>0</v>
      </c>
      <c r="AC19" s="62">
        <f>SUMIF('Small pelagic fish'!$A$31:$A$43,$A19,'Small pelagic fish'!D$31:D$43)</f>
        <v>0</v>
      </c>
      <c r="AD19" s="62">
        <f>SUMIF('Small pelagic fish'!$A$31:$A$43,$A19,'Small pelagic fish'!E$31:E$43)</f>
        <v>0</v>
      </c>
      <c r="AE19" s="62">
        <f>SUMIF('Small pelagic fish'!$A$31:$A$43,$A19,'Small pelagic fish'!G$31:G$43)</f>
        <v>0</v>
      </c>
      <c r="AF19" s="62">
        <f>SUMIF('Small pelagic fish'!$A$31:$A$43,$A19,'Small pelagic fish'!I$31:I$43)</f>
        <v>0</v>
      </c>
      <c r="AG19" s="62">
        <f>SUMIF('Other fish'!$C$643:$C$689,$A19,'Other fish'!CL$643:CL$689)</f>
        <v>0</v>
      </c>
      <c r="AH19" s="62">
        <f>SUMIF('Other fish'!$C$643:$C$689,$A19,'Other fish'!BV$643:BV$689)</f>
        <v>0</v>
      </c>
      <c r="AI19" s="62">
        <f>SUMIF('Other fish'!$C$643:$C$689,$A19,'Other fish'!CH$643:CH$689)</f>
        <v>0</v>
      </c>
      <c r="AJ19" s="62">
        <f>SUMIF('Other fish'!$C$643:$C$689,$A19,'Other fish'!X$643:X$689)</f>
        <v>0</v>
      </c>
      <c r="AK19" s="62">
        <f>SUMIF('Other fish'!$C$643:$C$689,$A19,'Other fish'!K$643:K$689)</f>
        <v>0</v>
      </c>
      <c r="AL19" s="62">
        <f>SUMIF(Garfish!$A$5:$A$10,$A19,Garfish!E$5:E$10)</f>
        <v>0</v>
      </c>
      <c r="AM19" s="62">
        <f>SUMIF('Raw diet data'!$E$6:$E$379,$A19,'Raw diet data'!CF$6:CF$379)</f>
        <v>0</v>
      </c>
      <c r="AN19" s="62">
        <f>SUMIF('Raw diet data'!$E$6:$E$379,$A19,'Raw diet data'!CG$6:CG$379)</f>
        <v>0</v>
      </c>
      <c r="AO19" s="62">
        <f>SUMIF('Raw diet data'!$E$6:$E$379,$A19,'Raw diet data'!CH$6:CH$379)</f>
        <v>0</v>
      </c>
      <c r="AP19" s="62">
        <f>SUMIF('Raw diet data'!$E$6:$E$379,$A19,'Raw diet data'!CI$6:CI$379)</f>
        <v>0</v>
      </c>
      <c r="AQ19" s="62">
        <f>SUMIF('Raw diet data'!$E$6:$E$379,$A19,'Raw diet data'!CJ$6:CJ$379)</f>
        <v>0</v>
      </c>
      <c r="AR19" s="62">
        <f>SUMIF('Raw diet data'!$E$6:$E$379,$A19,'Raw diet data'!CK$6:CK$379)</f>
        <v>0</v>
      </c>
      <c r="AS19" s="62">
        <f>SUMIF('Raw diet data'!$E$6:$E$379,$A19,'Raw diet data'!CN$6:CN$379)</f>
        <v>0</v>
      </c>
      <c r="AT19" s="62">
        <f>SUMIF('Raw diet data'!$E$6:$E$379,$A19,'Raw diet data'!CO$6:CO$379)</f>
        <v>0</v>
      </c>
      <c r="AU19" s="62">
        <f>SUMIF('Raw diet data'!$E$6:$E$379,$A19,'Raw diet data'!CQ$6:CQ$379)</f>
        <v>0</v>
      </c>
      <c r="AV19" s="62">
        <f>SUMIF('Raw diet data'!$E$6:$E$379,$A19,'Raw diet data'!CR$6:CR$379)</f>
        <v>0</v>
      </c>
      <c r="AW19" s="62">
        <f>SUMIF('Raw diet data'!$E$6:$E$379,$A19,'Raw diet data'!CU$6:CU$379)</f>
        <v>0</v>
      </c>
      <c r="AX19" s="62">
        <f>SUMIF('Raw diet data'!$E$6:$E$379,$A19,'Raw diet data'!CW$6:CW$379)</f>
        <v>0</v>
      </c>
      <c r="AY19" s="62">
        <f>SUMIF('Raw diet data'!$E$6:$E$379,$A19,'Raw diet data'!CX$6:CX$379)</f>
        <v>0</v>
      </c>
      <c r="AZ19" s="62">
        <f>SUMIF('Raw diet data'!$E$6:$E$379,$A19,'Raw diet data'!CY$6:CY$379)</f>
        <v>0</v>
      </c>
      <c r="BA19" s="62">
        <f>SUMIF('Raw diet data'!$E$6:$E$379,$A19,'Raw diet data'!CZ$6:CZ$379)</f>
        <v>0</v>
      </c>
      <c r="BB19" s="62">
        <f>SUMIF('Raw diet data'!$E$6:$E$379,$A19,'Raw diet data'!DA$6:DA$379)</f>
        <v>0</v>
      </c>
      <c r="BC19" s="62">
        <f>SUMIF('Raw diet data'!$E$6:$E$379,$A19,'Raw diet data'!DB$6:DB$379)</f>
        <v>0</v>
      </c>
      <c r="BD19" s="62">
        <f>SUMIF('Raw diet data'!$E$6:$E$379,$A19,'Raw diet data'!DF$6:DF$379)</f>
        <v>0</v>
      </c>
      <c r="BE19" s="62">
        <f>SUMIF('Raw diet data'!$E$6:$E$379,$A19,'Raw diet data'!DG$6:DG$379)</f>
        <v>0</v>
      </c>
      <c r="BF19" s="62">
        <f>SUMIF('Raw diet data'!$E$6:$E$379,$A19,'Raw diet data'!DH$6:DH$379)</f>
        <v>0</v>
      </c>
      <c r="BG19" s="62">
        <f>SUMIF('Raw diet data'!$E$6:$E$379,$A19,'Raw diet data'!DI$6:DI$379)</f>
        <v>0</v>
      </c>
      <c r="BH19" s="62">
        <f>SUMIF('Raw diet data'!$E$6:$E$379,$A19,'Raw diet data'!DM$6:DM$379)</f>
        <v>0</v>
      </c>
      <c r="BI19" s="62">
        <f>SUMIF('Raw diet data'!$E$6:$E$379,$A19,'Raw diet data'!DN$6:DN$379)</f>
        <v>0</v>
      </c>
      <c r="BJ19" s="62">
        <f>SUMIF('Raw diet data'!$E$6:$E$379,$A19,'Raw diet data'!DO$6:DO$379)</f>
        <v>0</v>
      </c>
      <c r="BK19" s="62">
        <f>SUMIF('Raw diet data'!$E$6:$E$379,$A19,'Raw diet data'!DP$6:DP$379)</f>
        <v>0</v>
      </c>
      <c r="BL19" s="62">
        <f>SUMIF('Raw diet data'!$E$6:$E$379,$A19,'Raw diet data'!DQ$6:DQ$379)</f>
        <v>0</v>
      </c>
      <c r="BM19" s="62">
        <f>SUMIF(Zooplankton!$A$17:$A$29,$A19,Zooplankton!C$17:C$29)</f>
        <v>0</v>
      </c>
      <c r="BN19" s="62">
        <f>SUMIF(Zooplankton!$A$17:$A$29,$A19,Zooplankton!D$17:D$29)</f>
        <v>0</v>
      </c>
      <c r="BO19" s="62">
        <f>SUMIF(Zooplankton!$A$17:$A$29,$A19,Zooplankton!E$17:E$29)</f>
        <v>0</v>
      </c>
      <c r="BP19" s="62">
        <f>SUMIF('Raw diet data'!$E$6:$E$379,$A19,'Raw diet data'!DU$6:DU$379)</f>
        <v>0</v>
      </c>
      <c r="BQ19" s="62">
        <f>SUMIF('Raw diet data'!$E$6:$E$379,$A19,'Raw diet data'!DV$6:DV$379)</f>
        <v>0</v>
      </c>
      <c r="BR19" s="62">
        <f>SUMIF('Raw diet data'!$E$6:$E$379,$A19,'Raw diet data'!DX$6:DX$379)</f>
        <v>0</v>
      </c>
    </row>
    <row r="20" spans="1:70">
      <c r="A20">
        <v>18</v>
      </c>
      <c r="B20" t="s">
        <v>772</v>
      </c>
      <c r="C20" s="62">
        <f>SUMIF('Raw diet data'!$E$6:$E$379,$A20,'Raw diet data'!L$6:L$379)</f>
        <v>0</v>
      </c>
      <c r="D20" s="62">
        <f>SUMIF(Odontocetes!$A$7:$A$15,$A20,Odontocetes!C$7:C$15)</f>
        <v>0</v>
      </c>
      <c r="E20" s="62">
        <f>SUMIF('Raw diet data'!$E$6:$E$379,$A20,'Raw diet data'!N$6:N$379)</f>
        <v>0</v>
      </c>
      <c r="F20" s="62">
        <f>SUMIF('Raw diet data'!$E$6:$E$379,$A20,'Raw diet data'!O$6:O$379)</f>
        <v>0</v>
      </c>
      <c r="G20" s="62">
        <f>SUMIF(Seals!$A$8:$A$281,$A20,Seals!$K$8:$K$281)</f>
        <v>0</v>
      </c>
      <c r="H20" s="62">
        <f>SUMIF(Seals!$A$8:$A$281,$A20,Seals!$P$8:$P$281)</f>
        <v>0</v>
      </c>
      <c r="I20" s="62">
        <f>SUMIF(Seals!$A$8:$A$281,$A20,Seals!$I$8:$I$281)</f>
        <v>0</v>
      </c>
      <c r="J20" s="62">
        <f>SUMIF('Raw diet data'!$E$6:$E$379,$A20,'Raw diet data'!S$6:S$379)</f>
        <v>0</v>
      </c>
      <c r="K20" s="62">
        <f>SUMIF('Raw diet data'!$E$6:$E$379,$A20,'Raw diet data'!T$6:T$379)</f>
        <v>0</v>
      </c>
      <c r="L20" s="62">
        <f>SUMIF('WF storm petrel'!$A$5:$A$28,$A20,'WF storm petrel'!J$5:J$28)</f>
        <v>0</v>
      </c>
      <c r="M20" s="62">
        <f>SUMIF('Raw diet data'!$E$6:$E$379,$A20,'Raw diet data'!Y$6:Y$379)</f>
        <v>0</v>
      </c>
      <c r="N20" s="62">
        <f>SUMIF('Raw diet data'!$E$6:$E$379,$A20,'Raw diet data'!Z$6:Z$379)</f>
        <v>0</v>
      </c>
      <c r="O20" s="62">
        <f>SUMIF('Raw diet data'!$E$6:$E$379,$A20,'Raw diet data'!AA$6:AA$379)</f>
        <v>0</v>
      </c>
      <c r="P20" s="62">
        <f>SUMIF('Raw diet data'!$E$6:$E$379,$A20,'Raw diet data'!AB$6:AB$379)</f>
        <v>0</v>
      </c>
      <c r="Q20" s="62">
        <f>SUMIF(LP!$A$5:$A$22,$A20,LP!D$5:D$22)</f>
        <v>0</v>
      </c>
      <c r="R20" s="62">
        <f>SUMIF('Raw diet data'!$E$6:$E$379,$A20,'Raw diet data'!AL$6:AL$379)</f>
        <v>1.2500890358896899E-2</v>
      </c>
      <c r="S20" s="62">
        <f>SUMIF('Raw diet data'!$E$6:$E$379,$A20,'Raw diet data'!AQ$6:AQ$379)</f>
        <v>0</v>
      </c>
      <c r="T20" s="62">
        <f>SUMIF('Shelf dem sharks'!A$38:A$59,A20,'Shelf dem sharks'!$F$38:$F$59)</f>
        <v>0</v>
      </c>
      <c r="U20" s="62">
        <f>SUMIF('Raw diet data'!$E$6:$E$379,$A20,'Raw diet data'!AT$6:AT$379)</f>
        <v>0</v>
      </c>
      <c r="V20" s="62">
        <f>SUMIF('Raw diet data'!$E$6:$E$379,$A20,'Raw diet data'!AW$6:AW$379)</f>
        <v>0</v>
      </c>
      <c r="W20" s="62">
        <f>SUMIF('Skates&amp;rays'!A$27:A$37,$A20,'Skates&amp;rays'!$E$27:$E$37)</f>
        <v>0</v>
      </c>
      <c r="X20" s="62">
        <f>SUMIF('Raw diet data'!$E$6:$E$379,$A20,'Raw diet data'!AZ$6:AZ$379)</f>
        <v>0</v>
      </c>
      <c r="Y20" s="62">
        <f>IF(ISNA(VLOOKUP($A20,'Offshore pelagic pisc &amp; tuna'!$A$5:'Offshore pelagic pisc &amp; tuna'!$O$28,15,FALSE)),0,VLOOKUP($A20,'Offshore pelagic pisc &amp; tuna'!$A$5:'Offshore pelagic pisc &amp; tuna'!$O$28,15,FALSE))</f>
        <v>0</v>
      </c>
      <c r="Z20" s="62">
        <f>IF(ISNA(VLOOKUP($A20,'Offshore pelagic pisc &amp; tuna'!$A$5:'Offshore pelagic pisc &amp; tuna'!$O$28,8,FALSE)),0,VLOOKUP($A20,'Offshore pelagic pisc &amp; tuna'!$A$5:'Offshore pelagic pisc &amp; tuna'!$O$28,8,FALSE))</f>
        <v>0</v>
      </c>
      <c r="AA20" s="62">
        <f>SUMIF('Raw diet data'!$E$6:$E$379,$A20,'Raw diet data'!BC$6:BC$379)</f>
        <v>0</v>
      </c>
      <c r="AB20" s="62">
        <f>SUMIF('Raw diet data'!$E$6:$E$379,$A20,'Raw diet data'!BJ$6:BJ$379)</f>
        <v>0</v>
      </c>
      <c r="AC20" s="62">
        <f>SUMIF('Small pelagic fish'!$A$31:$A$43,$A20,'Small pelagic fish'!D$31:D$43)</f>
        <v>0</v>
      </c>
      <c r="AD20" s="62">
        <f>SUMIF('Small pelagic fish'!$A$31:$A$43,$A20,'Small pelagic fish'!E$31:E$43)</f>
        <v>0</v>
      </c>
      <c r="AE20" s="62">
        <f>SUMIF('Small pelagic fish'!$A$31:$A$43,$A20,'Small pelagic fish'!G$31:G$43)</f>
        <v>0</v>
      </c>
      <c r="AF20" s="62">
        <f>SUMIF('Small pelagic fish'!$A$31:$A$43,$A20,'Small pelagic fish'!I$31:I$43)</f>
        <v>0</v>
      </c>
      <c r="AG20" s="62">
        <f>SUMIF('Other fish'!$C$643:$C$689,$A20,'Other fish'!CL$643:CL$689)</f>
        <v>0</v>
      </c>
      <c r="AH20" s="62">
        <f>SUMIF('Other fish'!$C$643:$C$689,$A20,'Other fish'!BV$643:BV$689)</f>
        <v>0</v>
      </c>
      <c r="AI20" s="62">
        <f>SUMIF('Other fish'!$C$643:$C$689,$A20,'Other fish'!CH$643:CH$689)</f>
        <v>0</v>
      </c>
      <c r="AJ20" s="62">
        <f>SUMIF('Other fish'!$C$643:$C$689,$A20,'Other fish'!X$643:X$689)</f>
        <v>0</v>
      </c>
      <c r="AK20" s="62">
        <f>SUMIF('Other fish'!$C$643:$C$689,$A20,'Other fish'!K$643:K$689)</f>
        <v>0</v>
      </c>
      <c r="AL20" s="62">
        <f>SUMIF(Garfish!$A$5:$A$10,$A20,Garfish!E$5:E$10)</f>
        <v>0</v>
      </c>
      <c r="AM20" s="62">
        <f>SUMIF('Raw diet data'!$E$6:$E$379,$A20,'Raw diet data'!CF$6:CF$379)</f>
        <v>0</v>
      </c>
      <c r="AN20" s="62">
        <f>SUMIF('Raw diet data'!$E$6:$E$379,$A20,'Raw diet data'!CG$6:CG$379)</f>
        <v>0</v>
      </c>
      <c r="AO20" s="62">
        <f>SUMIF('Raw diet data'!$E$6:$E$379,$A20,'Raw diet data'!CH$6:CH$379)</f>
        <v>0</v>
      </c>
      <c r="AP20" s="62">
        <f>SUMIF('Raw diet data'!$E$6:$E$379,$A20,'Raw diet data'!CI$6:CI$379)</f>
        <v>0</v>
      </c>
      <c r="AQ20" s="62">
        <f>SUMIF('Raw diet data'!$E$6:$E$379,$A20,'Raw diet data'!CJ$6:CJ$379)</f>
        <v>0</v>
      </c>
      <c r="AR20" s="62">
        <f>SUMIF('Raw diet data'!$E$6:$E$379,$A20,'Raw diet data'!CK$6:CK$379)</f>
        <v>0</v>
      </c>
      <c r="AS20" s="62">
        <f>SUMIF('Raw diet data'!$E$6:$E$379,$A20,'Raw diet data'!CN$6:CN$379)</f>
        <v>0</v>
      </c>
      <c r="AT20" s="62">
        <f>SUMIF('Raw diet data'!$E$6:$E$379,$A20,'Raw diet data'!CO$6:CO$379)</f>
        <v>0</v>
      </c>
      <c r="AU20" s="62">
        <f>SUMIF('Raw diet data'!$E$6:$E$379,$A20,'Raw diet data'!CQ$6:CQ$379)</f>
        <v>0</v>
      </c>
      <c r="AV20" s="62">
        <f>SUMIF('Raw diet data'!$E$6:$E$379,$A20,'Raw diet data'!CR$6:CR$379)</f>
        <v>0</v>
      </c>
      <c r="AW20" s="62">
        <f>SUMIF('Raw diet data'!$E$6:$E$379,$A20,'Raw diet data'!CU$6:CU$379)</f>
        <v>0</v>
      </c>
      <c r="AX20" s="62">
        <f>SUMIF('Raw diet data'!$E$6:$E$379,$A20,'Raw diet data'!CW$6:CW$379)</f>
        <v>0</v>
      </c>
      <c r="AY20" s="62">
        <f>SUMIF('Raw diet data'!$E$6:$E$379,$A20,'Raw diet data'!CX$6:CX$379)</f>
        <v>0</v>
      </c>
      <c r="AZ20" s="62">
        <f>SUMIF('Raw diet data'!$E$6:$E$379,$A20,'Raw diet data'!CY$6:CY$379)</f>
        <v>0</v>
      </c>
      <c r="BA20" s="62">
        <f>SUMIF('Raw diet data'!$E$6:$E$379,$A20,'Raw diet data'!CZ$6:CZ$379)</f>
        <v>0</v>
      </c>
      <c r="BB20" s="62">
        <f>SUMIF('Raw diet data'!$E$6:$E$379,$A20,'Raw diet data'!DA$6:DA$379)</f>
        <v>0</v>
      </c>
      <c r="BC20" s="62">
        <f>SUMIF('Raw diet data'!$E$6:$E$379,$A20,'Raw diet data'!DB$6:DB$379)</f>
        <v>0</v>
      </c>
      <c r="BD20" s="62">
        <f>SUMIF('Raw diet data'!$E$6:$E$379,$A20,'Raw diet data'!DF$6:DF$379)</f>
        <v>0</v>
      </c>
      <c r="BE20" s="62">
        <f>SUMIF('Raw diet data'!$E$6:$E$379,$A20,'Raw diet data'!DG$6:DG$379)</f>
        <v>0</v>
      </c>
      <c r="BF20" s="62">
        <f>SUMIF('Raw diet data'!$E$6:$E$379,$A20,'Raw diet data'!DH$6:DH$379)</f>
        <v>0</v>
      </c>
      <c r="BG20" s="62">
        <f>SUMIF('Raw diet data'!$E$6:$E$379,$A20,'Raw diet data'!DI$6:DI$379)</f>
        <v>0</v>
      </c>
      <c r="BH20" s="62">
        <f>SUMIF('Raw diet data'!$E$6:$E$379,$A20,'Raw diet data'!DM$6:DM$379)</f>
        <v>0</v>
      </c>
      <c r="BI20" s="62">
        <f>SUMIF('Raw diet data'!$E$6:$E$379,$A20,'Raw diet data'!DN$6:DN$379)</f>
        <v>0</v>
      </c>
      <c r="BJ20" s="62">
        <f>SUMIF('Raw diet data'!$E$6:$E$379,$A20,'Raw diet data'!DO$6:DO$379)</f>
        <v>0</v>
      </c>
      <c r="BK20" s="62">
        <f>SUMIF('Raw diet data'!$E$6:$E$379,$A20,'Raw diet data'!DP$6:DP$379)</f>
        <v>0</v>
      </c>
      <c r="BL20" s="62">
        <f>SUMIF('Raw diet data'!$E$6:$E$379,$A20,'Raw diet data'!DQ$6:DQ$379)</f>
        <v>0</v>
      </c>
      <c r="BM20" s="62">
        <f>SUMIF(Zooplankton!$A$17:$A$29,$A20,Zooplankton!C$17:C$29)</f>
        <v>0</v>
      </c>
      <c r="BN20" s="62">
        <f>SUMIF(Zooplankton!$A$17:$A$29,$A20,Zooplankton!D$17:D$29)</f>
        <v>0</v>
      </c>
      <c r="BO20" s="62">
        <f>SUMIF(Zooplankton!$A$17:$A$29,$A20,Zooplankton!E$17:E$29)</f>
        <v>0</v>
      </c>
      <c r="BP20" s="62">
        <f>SUMIF('Raw diet data'!$E$6:$E$379,$A20,'Raw diet data'!DU$6:DU$379)</f>
        <v>0</v>
      </c>
      <c r="BQ20" s="62">
        <f>SUMIF('Raw diet data'!$E$6:$E$379,$A20,'Raw diet data'!DV$6:DV$379)</f>
        <v>0</v>
      </c>
      <c r="BR20" s="62">
        <f>SUMIF('Raw diet data'!$E$6:$E$379,$A20,'Raw diet data'!DX$6:DX$379)</f>
        <v>0</v>
      </c>
    </row>
    <row r="21" spans="1:70">
      <c r="A21">
        <v>19</v>
      </c>
      <c r="B21" t="s">
        <v>787</v>
      </c>
      <c r="C21" s="62">
        <f>SUMIF('Raw diet data'!$E$6:$E$379,$A21,'Raw diet data'!L$6:L$379)</f>
        <v>0</v>
      </c>
      <c r="D21" s="62">
        <f>SUMIF(Odontocetes!$A$7:$A$15,$A21,Odontocetes!C$7:C$15)</f>
        <v>0</v>
      </c>
      <c r="E21" s="62">
        <f>SUMIF('Raw diet data'!$E$6:$E$379,$A21,'Raw diet data'!N$6:N$379)</f>
        <v>0</v>
      </c>
      <c r="F21" s="62">
        <f>SUMIF('Raw diet data'!$E$6:$E$379,$A21,'Raw diet data'!O$6:O$379)</f>
        <v>0</v>
      </c>
      <c r="G21" s="507">
        <f>SUMIF(Seals!$A$8:$A$281,$A21,Seals!$K$8:$K$281)</f>
        <v>3.3225907280300714E-5</v>
      </c>
      <c r="H21" s="62">
        <f>SUMIF(Seals!$A$8:$A$281,$A21,Seals!$P$8:$P$281)</f>
        <v>1.5795368476625677E-2</v>
      </c>
      <c r="I21" s="62">
        <f>SUMIF(Seals!$A$8:$A$281,$A21,Seals!$I$8:$I$281)</f>
        <v>4.2591501366942642E-3</v>
      </c>
      <c r="J21" s="62">
        <f>SUMIF('Raw diet data'!$E$6:$E$379,$A21,'Raw diet data'!S$6:S$379)</f>
        <v>0</v>
      </c>
      <c r="K21" s="62">
        <f>SUMIF('Raw diet data'!$E$6:$E$379,$A21,'Raw diet data'!T$6:T$379)</f>
        <v>0</v>
      </c>
      <c r="L21" s="62">
        <f>SUMIF('WF storm petrel'!$A$5:$A$28,$A21,'WF storm petrel'!J$5:J$28)</f>
        <v>0</v>
      </c>
      <c r="M21" s="62">
        <f>SUMIF('Raw diet data'!$E$6:$E$379,$A21,'Raw diet data'!Y$6:Y$379)</f>
        <v>0</v>
      </c>
      <c r="N21" s="62">
        <f>SUMIF('Raw diet data'!$E$6:$E$379,$A21,'Raw diet data'!Z$6:Z$379)</f>
        <v>9.4967000000000011E-4</v>
      </c>
      <c r="O21" s="62">
        <f>SUMIF('Raw diet data'!$E$6:$E$379,$A21,'Raw diet data'!AA$6:AA$379)</f>
        <v>0</v>
      </c>
      <c r="P21" s="62">
        <f>SUMIF('Raw diet data'!$E$6:$E$379,$A21,'Raw diet data'!AB$6:AB$379)</f>
        <v>0</v>
      </c>
      <c r="Q21" s="62">
        <f>SUMIF(LP!$A$5:$A$22,$A21,LP!D$5:D$22)</f>
        <v>0</v>
      </c>
      <c r="R21" s="62">
        <f>SUMIF('Raw diet data'!$E$6:$E$379,$A21,'Raw diet data'!AL$6:AL$379)</f>
        <v>3.5107268417728592E-2</v>
      </c>
      <c r="S21" s="62">
        <f>SUMIF('Raw diet data'!$E$6:$E$379,$A21,'Raw diet data'!AQ$6:AQ$379)</f>
        <v>0</v>
      </c>
      <c r="T21" s="62">
        <f>SUMIF('Shelf dem sharks'!A$38:A$59,A21,'Shelf dem sharks'!$F$38:$F$59)</f>
        <v>0</v>
      </c>
      <c r="U21" s="62">
        <f>SUMIF('Raw diet data'!$E$6:$E$379,$A21,'Raw diet data'!AT$6:AT$379)</f>
        <v>0</v>
      </c>
      <c r="V21" s="62">
        <f>SUMIF('Raw diet data'!$E$6:$E$379,$A21,'Raw diet data'!AW$6:AW$379)</f>
        <v>0</v>
      </c>
      <c r="W21" s="62">
        <f>SUMIF('Skates&amp;rays'!A$27:A$37,$A21,'Skates&amp;rays'!$E$27:$E$37)</f>
        <v>0</v>
      </c>
      <c r="X21" s="62">
        <f>SUMIF('Raw diet data'!$E$6:$E$379,$A21,'Raw diet data'!AZ$6:AZ$379)</f>
        <v>0</v>
      </c>
      <c r="Y21" s="62">
        <f>IF(ISNA(VLOOKUP($A21,'Offshore pelagic pisc &amp; tuna'!$A$5:'Offshore pelagic pisc &amp; tuna'!$O$28,15,FALSE)),0,VLOOKUP($A21,'Offshore pelagic pisc &amp; tuna'!$A$5:'Offshore pelagic pisc &amp; tuna'!$O$28,15,FALSE))</f>
        <v>0</v>
      </c>
      <c r="Z21" s="62">
        <f>IF(ISNA(VLOOKUP($A21,'Offshore pelagic pisc &amp; tuna'!$A$5:'Offshore pelagic pisc &amp; tuna'!$O$28,8,FALSE)),0,VLOOKUP($A21,'Offshore pelagic pisc &amp; tuna'!$A$5:'Offshore pelagic pisc &amp; tuna'!$O$28,8,FALSE))</f>
        <v>0</v>
      </c>
      <c r="AA21" s="62">
        <f>SUMIF('Raw diet data'!$E$6:$E$379,$A21,'Raw diet data'!BC$6:BC$379)</f>
        <v>0</v>
      </c>
      <c r="AB21" s="62">
        <f>SUMIF('Raw diet data'!$E$6:$E$379,$A21,'Raw diet data'!BJ$6:BJ$379)</f>
        <v>0</v>
      </c>
      <c r="AC21" s="62">
        <f>SUMIF('Small pelagic fish'!$A$31:$A$43,$A21,'Small pelagic fish'!D$31:D$43)</f>
        <v>0</v>
      </c>
      <c r="AD21" s="62">
        <f>SUMIF('Small pelagic fish'!$A$31:$A$43,$A21,'Small pelagic fish'!E$31:E$43)</f>
        <v>0</v>
      </c>
      <c r="AE21" s="62">
        <f>SUMIF('Small pelagic fish'!$A$31:$A$43,$A21,'Small pelagic fish'!G$31:G$43)</f>
        <v>0</v>
      </c>
      <c r="AF21" s="62">
        <f>SUMIF('Small pelagic fish'!$A$31:$A$43,$A21,'Small pelagic fish'!I$31:I$43)</f>
        <v>0</v>
      </c>
      <c r="AG21" s="62">
        <f>SUMIF('Other fish'!$C$643:$C$689,$A21,'Other fish'!CL$643:CL$689)</f>
        <v>0</v>
      </c>
      <c r="AH21" s="62">
        <f>SUMIF('Other fish'!$C$643:$C$689,$A21,'Other fish'!BV$643:BV$689)</f>
        <v>0</v>
      </c>
      <c r="AI21" s="62">
        <f>SUMIF('Other fish'!$C$643:$C$689,$A21,'Other fish'!CH$643:CH$689)</f>
        <v>0</v>
      </c>
      <c r="AJ21" s="62">
        <f>SUMIF('Other fish'!$C$643:$C$689,$A21,'Other fish'!X$643:X$689)</f>
        <v>0</v>
      </c>
      <c r="AK21" s="62">
        <f>SUMIF('Other fish'!$C$643:$C$689,$A21,'Other fish'!K$643:K$689)</f>
        <v>0</v>
      </c>
      <c r="AL21" s="62">
        <f>SUMIF(Garfish!$A$5:$A$10,$A21,Garfish!E$5:E$10)</f>
        <v>0</v>
      </c>
      <c r="AM21" s="62">
        <f>SUMIF('Raw diet data'!$E$6:$E$379,$A21,'Raw diet data'!CF$6:CF$379)</f>
        <v>0</v>
      </c>
      <c r="AN21" s="62">
        <f>SUMIF('Raw diet data'!$E$6:$E$379,$A21,'Raw diet data'!CG$6:CG$379)</f>
        <v>0</v>
      </c>
      <c r="AO21" s="62">
        <f>SUMIF('Raw diet data'!$E$6:$E$379,$A21,'Raw diet data'!CH$6:CH$379)</f>
        <v>0</v>
      </c>
      <c r="AP21" s="62">
        <f>SUMIF('Raw diet data'!$E$6:$E$379,$A21,'Raw diet data'!CI$6:CI$379)</f>
        <v>0</v>
      </c>
      <c r="AQ21" s="62">
        <f>SUMIF('Raw diet data'!$E$6:$E$379,$A21,'Raw diet data'!CJ$6:CJ$379)</f>
        <v>0</v>
      </c>
      <c r="AR21" s="62">
        <f>SUMIF('Raw diet data'!$E$6:$E$379,$A21,'Raw diet data'!CK$6:CK$379)</f>
        <v>0</v>
      </c>
      <c r="AS21" s="62">
        <f>SUMIF('Raw diet data'!$E$6:$E$379,$A21,'Raw diet data'!CN$6:CN$379)</f>
        <v>0</v>
      </c>
      <c r="AT21" s="62">
        <f>SUMIF('Raw diet data'!$E$6:$E$379,$A21,'Raw diet data'!CO$6:CO$379)</f>
        <v>0</v>
      </c>
      <c r="AU21" s="62">
        <f>SUMIF('Raw diet data'!$E$6:$E$379,$A21,'Raw diet data'!CQ$6:CQ$379)</f>
        <v>0</v>
      </c>
      <c r="AV21" s="62">
        <f>SUMIF('Raw diet data'!$E$6:$E$379,$A21,'Raw diet data'!CR$6:CR$379)</f>
        <v>0</v>
      </c>
      <c r="AW21" s="62">
        <f>SUMIF('Raw diet data'!$E$6:$E$379,$A21,'Raw diet data'!CU$6:CU$379)</f>
        <v>0</v>
      </c>
      <c r="AX21" s="62">
        <f>SUMIF('Raw diet data'!$E$6:$E$379,$A21,'Raw diet data'!CW$6:CW$379)</f>
        <v>0</v>
      </c>
      <c r="AY21" s="62">
        <f>SUMIF('Raw diet data'!$E$6:$E$379,$A21,'Raw diet data'!CX$6:CX$379)</f>
        <v>0</v>
      </c>
      <c r="AZ21" s="62">
        <f>SUMIF('Raw diet data'!$E$6:$E$379,$A21,'Raw diet data'!CY$6:CY$379)</f>
        <v>0</v>
      </c>
      <c r="BA21" s="62">
        <f>SUMIF('Raw diet data'!$E$6:$E$379,$A21,'Raw diet data'!CZ$6:CZ$379)</f>
        <v>0</v>
      </c>
      <c r="BB21" s="62">
        <f>SUMIF('Raw diet data'!$E$6:$E$379,$A21,'Raw diet data'!DA$6:DA$379)</f>
        <v>0</v>
      </c>
      <c r="BC21" s="62">
        <f>SUMIF('Raw diet data'!$E$6:$E$379,$A21,'Raw diet data'!DB$6:DB$379)</f>
        <v>0</v>
      </c>
      <c r="BD21" s="62">
        <f>SUMIF('Raw diet data'!$E$6:$E$379,$A21,'Raw diet data'!DF$6:DF$379)</f>
        <v>0</v>
      </c>
      <c r="BE21" s="62">
        <f>SUMIF('Raw diet data'!$E$6:$E$379,$A21,'Raw diet data'!DG$6:DG$379)</f>
        <v>0</v>
      </c>
      <c r="BF21" s="62">
        <f>SUMIF('Raw diet data'!$E$6:$E$379,$A21,'Raw diet data'!DH$6:DH$379)</f>
        <v>0</v>
      </c>
      <c r="BG21" s="62">
        <f>SUMIF('Raw diet data'!$E$6:$E$379,$A21,'Raw diet data'!DI$6:DI$379)</f>
        <v>0</v>
      </c>
      <c r="BH21" s="62">
        <f>SUMIF('Raw diet data'!$E$6:$E$379,$A21,'Raw diet data'!DM$6:DM$379)</f>
        <v>0</v>
      </c>
      <c r="BI21" s="62">
        <f>SUMIF('Raw diet data'!$E$6:$E$379,$A21,'Raw diet data'!DN$6:DN$379)</f>
        <v>0</v>
      </c>
      <c r="BJ21" s="62">
        <f>SUMIF('Raw diet data'!$E$6:$E$379,$A21,'Raw diet data'!DO$6:DO$379)</f>
        <v>0</v>
      </c>
      <c r="BK21" s="62">
        <f>SUMIF('Raw diet data'!$E$6:$E$379,$A21,'Raw diet data'!DP$6:DP$379)</f>
        <v>0</v>
      </c>
      <c r="BL21" s="62">
        <f>SUMIF('Raw diet data'!$E$6:$E$379,$A21,'Raw diet data'!DQ$6:DQ$379)</f>
        <v>0</v>
      </c>
      <c r="BM21" s="62">
        <f>SUMIF(Zooplankton!$A$17:$A$29,$A21,Zooplankton!C$17:C$29)</f>
        <v>0</v>
      </c>
      <c r="BN21" s="62">
        <f>SUMIF(Zooplankton!$A$17:$A$29,$A21,Zooplankton!D$17:D$29)</f>
        <v>0</v>
      </c>
      <c r="BO21" s="62">
        <f>SUMIF(Zooplankton!$A$17:$A$29,$A21,Zooplankton!E$17:E$29)</f>
        <v>0</v>
      </c>
      <c r="BP21" s="62">
        <f>SUMIF('Raw diet data'!$E$6:$E$379,$A21,'Raw diet data'!DU$6:DU$379)</f>
        <v>0</v>
      </c>
      <c r="BQ21" s="62">
        <f>SUMIF('Raw diet data'!$E$6:$E$379,$A21,'Raw diet data'!DV$6:DV$379)</f>
        <v>0</v>
      </c>
      <c r="BR21" s="62">
        <f>SUMIF('Raw diet data'!$E$6:$E$379,$A21,'Raw diet data'!DX$6:DX$379)</f>
        <v>0</v>
      </c>
    </row>
    <row r="22" spans="1:70">
      <c r="A22">
        <v>20</v>
      </c>
      <c r="B22" t="s">
        <v>729</v>
      </c>
      <c r="C22" s="62">
        <f>SUMIF('Raw diet data'!$E$6:$E$379,$A22,'Raw diet data'!L$6:L$379)</f>
        <v>0</v>
      </c>
      <c r="D22" s="62">
        <f>SUMIF(Odontocetes!$A$7:$A$15,$A22,Odontocetes!C$7:C$15)</f>
        <v>0</v>
      </c>
      <c r="E22" s="62">
        <f>SUMIF('Raw diet data'!$E$6:$E$379,$A22,'Raw diet data'!N$6:N$379)</f>
        <v>0</v>
      </c>
      <c r="F22" s="62">
        <f>SUMIF('Raw diet data'!$E$6:$E$379,$A22,'Raw diet data'!O$6:O$379)</f>
        <v>0</v>
      </c>
      <c r="G22" s="62">
        <f>SUMIF(Seals!$A$8:$A$281,$A22,Seals!$K$8:$K$281)</f>
        <v>0</v>
      </c>
      <c r="H22" s="62">
        <f>SUMIF(Seals!$A$8:$A$281,$A22,Seals!$P$8:$P$281)</f>
        <v>0</v>
      </c>
      <c r="I22" s="62">
        <f>SUMIF(Seals!$A$8:$A$281,$A22,Seals!$I$8:$I$281)</f>
        <v>0</v>
      </c>
      <c r="J22" s="62">
        <f>SUMIF('Raw diet data'!$E$6:$E$379,$A22,'Raw diet data'!S$6:S$379)</f>
        <v>0</v>
      </c>
      <c r="K22" s="62">
        <f>SUMIF('Raw diet data'!$E$6:$E$379,$A22,'Raw diet data'!T$6:T$379)</f>
        <v>0</v>
      </c>
      <c r="L22" s="62">
        <f>SUMIF('WF storm petrel'!$A$5:$A$28,$A22,'WF storm petrel'!J$5:J$28)</f>
        <v>0</v>
      </c>
      <c r="M22" s="62">
        <f>SUMIF('Raw diet data'!$E$6:$E$379,$A22,'Raw diet data'!Y$6:Y$379)</f>
        <v>0</v>
      </c>
      <c r="N22" s="62">
        <f>SUMIF('Raw diet data'!$E$6:$E$379,$A22,'Raw diet data'!Z$6:Z$379)</f>
        <v>0</v>
      </c>
      <c r="O22" s="62">
        <f>SUMIF('Raw diet data'!$E$6:$E$379,$A22,'Raw diet data'!AA$6:AA$379)</f>
        <v>0</v>
      </c>
      <c r="P22" s="62">
        <f>SUMIF('Raw diet data'!$E$6:$E$379,$A22,'Raw diet data'!AB$6:AB$379)</f>
        <v>0</v>
      </c>
      <c r="Q22" s="62">
        <f>SUMIF(LP!$A$5:$A$22,$A22,LP!D$5:D$22)</f>
        <v>0</v>
      </c>
      <c r="R22" s="62">
        <f>SUMIF('Raw diet data'!$E$6:$E$379,$A22,'Raw diet data'!AL$6:AL$379)</f>
        <v>1.0090409160858146E-4</v>
      </c>
      <c r="S22" s="62">
        <f>SUMIF('Raw diet data'!$E$6:$E$379,$A22,'Raw diet data'!AQ$6:AQ$379)</f>
        <v>0</v>
      </c>
      <c r="T22" s="62">
        <f>SUMIF('Shelf dem sharks'!A$38:A$59,A22,'Shelf dem sharks'!$F$38:$F$59)</f>
        <v>0</v>
      </c>
      <c r="U22" s="62">
        <f>SUMIF('Raw diet data'!$E$6:$E$379,$A22,'Raw diet data'!AT$6:AT$379)</f>
        <v>0</v>
      </c>
      <c r="V22" s="62">
        <f>SUMIF('Raw diet data'!$E$6:$E$379,$A22,'Raw diet data'!AW$6:AW$379)</f>
        <v>0</v>
      </c>
      <c r="W22" s="62">
        <f>SUMIF('Skates&amp;rays'!A$27:A$37,$A22,'Skates&amp;rays'!$E$27:$E$37)</f>
        <v>0</v>
      </c>
      <c r="X22" s="62">
        <f>SUMIF('Raw diet data'!$E$6:$E$379,$A22,'Raw diet data'!AZ$6:AZ$379)</f>
        <v>0</v>
      </c>
      <c r="Y22" s="62">
        <f>IF(ISNA(VLOOKUP($A22,'Offshore pelagic pisc &amp; tuna'!$A$5:'Offshore pelagic pisc &amp; tuna'!$O$28,15,FALSE)),0,VLOOKUP($A22,'Offshore pelagic pisc &amp; tuna'!$A$5:'Offshore pelagic pisc &amp; tuna'!$O$28,15,FALSE))</f>
        <v>0</v>
      </c>
      <c r="Z22" s="62">
        <f>IF(ISNA(VLOOKUP($A22,'Offshore pelagic pisc &amp; tuna'!$A$5:'Offshore pelagic pisc &amp; tuna'!$O$28,8,FALSE)),0,VLOOKUP($A22,'Offshore pelagic pisc &amp; tuna'!$A$5:'Offshore pelagic pisc &amp; tuna'!$O$28,8,FALSE))</f>
        <v>0</v>
      </c>
      <c r="AA22" s="62">
        <f>SUMIF('Raw diet data'!$E$6:$E$379,$A22,'Raw diet data'!BC$6:BC$379)</f>
        <v>0</v>
      </c>
      <c r="AB22" s="62">
        <f>SUMIF('Raw diet data'!$E$6:$E$379,$A22,'Raw diet data'!BJ$6:BJ$379)</f>
        <v>0</v>
      </c>
      <c r="AC22" s="62">
        <f>SUMIF('Small pelagic fish'!$A$31:$A$43,$A22,'Small pelagic fish'!D$31:D$43)</f>
        <v>0</v>
      </c>
      <c r="AD22" s="62">
        <f>SUMIF('Small pelagic fish'!$A$31:$A$43,$A22,'Small pelagic fish'!E$31:E$43)</f>
        <v>0</v>
      </c>
      <c r="AE22" s="62">
        <f>SUMIF('Small pelagic fish'!$A$31:$A$43,$A22,'Small pelagic fish'!G$31:G$43)</f>
        <v>0</v>
      </c>
      <c r="AF22" s="62">
        <f>SUMIF('Small pelagic fish'!$A$31:$A$43,$A22,'Small pelagic fish'!I$31:I$43)</f>
        <v>0</v>
      </c>
      <c r="AG22" s="62">
        <f>SUMIF('Other fish'!$C$643:$C$689,$A22,'Other fish'!CL$643:CL$689)</f>
        <v>0</v>
      </c>
      <c r="AH22" s="62">
        <f>SUMIF('Other fish'!$C$643:$C$689,$A22,'Other fish'!BV$643:BV$689)</f>
        <v>0</v>
      </c>
      <c r="AI22" s="62">
        <f>SUMIF('Other fish'!$C$643:$C$689,$A22,'Other fish'!CH$643:CH$689)</f>
        <v>0</v>
      </c>
      <c r="AJ22" s="62">
        <f>SUMIF('Other fish'!$C$643:$C$689,$A22,'Other fish'!X$643:X$689)</f>
        <v>0</v>
      </c>
      <c r="AK22" s="62">
        <f>SUMIF('Other fish'!$C$643:$C$689,$A22,'Other fish'!K$643:K$689)</f>
        <v>0</v>
      </c>
      <c r="AL22" s="62">
        <f>SUMIF(Garfish!$A$5:$A$10,$A22,Garfish!E$5:E$10)</f>
        <v>0</v>
      </c>
      <c r="AM22" s="62">
        <f>SUMIF('Raw diet data'!$E$6:$E$379,$A22,'Raw diet data'!CF$6:CF$379)</f>
        <v>0</v>
      </c>
      <c r="AN22" s="62">
        <f>SUMIF('Raw diet data'!$E$6:$E$379,$A22,'Raw diet data'!CG$6:CG$379)</f>
        <v>0</v>
      </c>
      <c r="AO22" s="62">
        <f>SUMIF('Raw diet data'!$E$6:$E$379,$A22,'Raw diet data'!CH$6:CH$379)</f>
        <v>0</v>
      </c>
      <c r="AP22" s="62">
        <f>SUMIF('Raw diet data'!$E$6:$E$379,$A22,'Raw diet data'!CI$6:CI$379)</f>
        <v>0</v>
      </c>
      <c r="AQ22" s="62">
        <f>SUMIF('Raw diet data'!$E$6:$E$379,$A22,'Raw diet data'!CJ$6:CJ$379)</f>
        <v>0</v>
      </c>
      <c r="AR22" s="62">
        <f>SUMIF('Raw diet data'!$E$6:$E$379,$A22,'Raw diet data'!CK$6:CK$379)</f>
        <v>0</v>
      </c>
      <c r="AS22" s="62">
        <f>SUMIF('Raw diet data'!$E$6:$E$379,$A22,'Raw diet data'!CN$6:CN$379)</f>
        <v>0</v>
      </c>
      <c r="AT22" s="62">
        <f>SUMIF('Raw diet data'!$E$6:$E$379,$A22,'Raw diet data'!CO$6:CO$379)</f>
        <v>0</v>
      </c>
      <c r="AU22" s="62">
        <f>SUMIF('Raw diet data'!$E$6:$E$379,$A22,'Raw diet data'!CQ$6:CQ$379)</f>
        <v>0</v>
      </c>
      <c r="AV22" s="62">
        <f>SUMIF('Raw diet data'!$E$6:$E$379,$A22,'Raw diet data'!CR$6:CR$379)</f>
        <v>0</v>
      </c>
      <c r="AW22" s="62">
        <f>SUMIF('Raw diet data'!$E$6:$E$379,$A22,'Raw diet data'!CU$6:CU$379)</f>
        <v>0</v>
      </c>
      <c r="AX22" s="62">
        <f>SUMIF('Raw diet data'!$E$6:$E$379,$A22,'Raw diet data'!CW$6:CW$379)</f>
        <v>0</v>
      </c>
      <c r="AY22" s="62">
        <f>SUMIF('Raw diet data'!$E$6:$E$379,$A22,'Raw diet data'!CX$6:CX$379)</f>
        <v>0</v>
      </c>
      <c r="AZ22" s="62">
        <f>SUMIF('Raw diet data'!$E$6:$E$379,$A22,'Raw diet data'!CY$6:CY$379)</f>
        <v>0</v>
      </c>
      <c r="BA22" s="62">
        <f>SUMIF('Raw diet data'!$E$6:$E$379,$A22,'Raw diet data'!CZ$6:CZ$379)</f>
        <v>0</v>
      </c>
      <c r="BB22" s="62">
        <f>SUMIF('Raw diet data'!$E$6:$E$379,$A22,'Raw diet data'!DA$6:DA$379)</f>
        <v>0</v>
      </c>
      <c r="BC22" s="62">
        <f>SUMIF('Raw diet data'!$E$6:$E$379,$A22,'Raw diet data'!DB$6:DB$379)</f>
        <v>0</v>
      </c>
      <c r="BD22" s="62">
        <f>SUMIF('Raw diet data'!$E$6:$E$379,$A22,'Raw diet data'!DF$6:DF$379)</f>
        <v>0</v>
      </c>
      <c r="BE22" s="62">
        <f>SUMIF('Raw diet data'!$E$6:$E$379,$A22,'Raw diet data'!DG$6:DG$379)</f>
        <v>0</v>
      </c>
      <c r="BF22" s="62">
        <f>SUMIF('Raw diet data'!$E$6:$E$379,$A22,'Raw diet data'!DH$6:DH$379)</f>
        <v>0</v>
      </c>
      <c r="BG22" s="62">
        <f>SUMIF('Raw diet data'!$E$6:$E$379,$A22,'Raw diet data'!DI$6:DI$379)</f>
        <v>0</v>
      </c>
      <c r="BH22" s="62">
        <f>SUMIF('Raw diet data'!$E$6:$E$379,$A22,'Raw diet data'!DM$6:DM$379)</f>
        <v>0</v>
      </c>
      <c r="BI22" s="62">
        <f>SUMIF('Raw diet data'!$E$6:$E$379,$A22,'Raw diet data'!DN$6:DN$379)</f>
        <v>0</v>
      </c>
      <c r="BJ22" s="62">
        <f>SUMIF('Raw diet data'!$E$6:$E$379,$A22,'Raw diet data'!DO$6:DO$379)</f>
        <v>0</v>
      </c>
      <c r="BK22" s="62">
        <f>SUMIF('Raw diet data'!$E$6:$E$379,$A22,'Raw diet data'!DP$6:DP$379)</f>
        <v>0</v>
      </c>
      <c r="BL22" s="62">
        <f>SUMIF('Raw diet data'!$E$6:$E$379,$A22,'Raw diet data'!DQ$6:DQ$379)</f>
        <v>0</v>
      </c>
      <c r="BM22" s="62">
        <f>SUMIF(Zooplankton!$A$17:$A$29,$A22,Zooplankton!C$17:C$29)</f>
        <v>0</v>
      </c>
      <c r="BN22" s="62">
        <f>SUMIF(Zooplankton!$A$17:$A$29,$A22,Zooplankton!D$17:D$29)</f>
        <v>0</v>
      </c>
      <c r="BO22" s="62">
        <f>SUMIF(Zooplankton!$A$17:$A$29,$A22,Zooplankton!E$17:E$29)</f>
        <v>0</v>
      </c>
      <c r="BP22" s="62">
        <f>SUMIF('Raw diet data'!$E$6:$E$379,$A22,'Raw diet data'!DU$6:DU$379)</f>
        <v>0</v>
      </c>
      <c r="BQ22" s="62">
        <f>SUMIF('Raw diet data'!$E$6:$E$379,$A22,'Raw diet data'!DV$6:DV$379)</f>
        <v>0</v>
      </c>
      <c r="BR22" s="62">
        <f>SUMIF('Raw diet data'!$E$6:$E$379,$A22,'Raw diet data'!DX$6:DX$379)</f>
        <v>0</v>
      </c>
    </row>
    <row r="23" spans="1:70">
      <c r="A23">
        <v>21</v>
      </c>
      <c r="B23" t="s">
        <v>788</v>
      </c>
      <c r="C23" s="62">
        <f>SUMIF('Raw diet data'!$E$6:$E$379,$A23,'Raw diet data'!L$6:L$379)</f>
        <v>0</v>
      </c>
      <c r="D23" s="62">
        <f>SUMIF(Odontocetes!$A$7:$A$15,$A23,Odontocetes!C$7:C$15)</f>
        <v>0</v>
      </c>
      <c r="E23" s="62">
        <f>SUMIF('Raw diet data'!$E$6:$E$379,$A23,'Raw diet data'!N$6:N$379)</f>
        <v>0</v>
      </c>
      <c r="F23" s="62">
        <f>SUMIF('Raw diet data'!$E$6:$E$379,$A23,'Raw diet data'!O$6:O$379)</f>
        <v>0</v>
      </c>
      <c r="G23" s="62">
        <f>SUMIF(Seals!$A$8:$A$281,$A23,Seals!$K$8:$K$281)</f>
        <v>1.6629903654006911E-4</v>
      </c>
      <c r="H23" s="62">
        <f>SUMIF(Seals!$A$8:$A$281,$A23,Seals!$P$8:$P$281)</f>
        <v>0</v>
      </c>
      <c r="I23" s="62">
        <f>SUMIF(Seals!$A$8:$A$281,$A23,Seals!$I$8:$I$281)</f>
        <v>8.893840052323309E-3</v>
      </c>
      <c r="J23" s="62">
        <f>SUMIF('Raw diet data'!$E$6:$E$379,$A23,'Raw diet data'!S$6:S$379)</f>
        <v>0</v>
      </c>
      <c r="K23" s="62">
        <f>SUMIF('Raw diet data'!$E$6:$E$379,$A23,'Raw diet data'!T$6:T$379)</f>
        <v>0</v>
      </c>
      <c r="L23" s="62">
        <f>SUMIF('WF storm petrel'!$A$5:$A$28,$A23,'WF storm petrel'!J$5:J$28)</f>
        <v>0</v>
      </c>
      <c r="M23" s="62">
        <f>SUMIF('Raw diet data'!$E$6:$E$379,$A23,'Raw diet data'!Y$6:Y$379)</f>
        <v>0</v>
      </c>
      <c r="N23" s="62">
        <f>SUMIF('Raw diet data'!$E$6:$E$379,$A23,'Raw diet data'!Z$6:Z$379)</f>
        <v>0</v>
      </c>
      <c r="O23" s="62">
        <f>SUMIF('Raw diet data'!$E$6:$E$379,$A23,'Raw diet data'!AA$6:AA$379)</f>
        <v>0</v>
      </c>
      <c r="P23" s="62">
        <f>SUMIF('Raw diet data'!$E$6:$E$379,$A23,'Raw diet data'!AB$6:AB$379)</f>
        <v>0</v>
      </c>
      <c r="Q23" s="62">
        <f>SUMIF(LP!$A$5:$A$22,$A23,LP!D$5:D$22)</f>
        <v>0</v>
      </c>
      <c r="R23" s="62">
        <f>SUMIF('Raw diet data'!$E$6:$E$379,$A23,'Raw diet data'!AL$6:AL$379)</f>
        <v>3.3606182197585432E-2</v>
      </c>
      <c r="S23" s="62">
        <f>SUMIF('Raw diet data'!$E$6:$E$379,$A23,'Raw diet data'!AQ$6:AQ$379)</f>
        <v>0</v>
      </c>
      <c r="T23" s="62">
        <f>SUMIF('Shelf dem sharks'!A$38:A$59,A23,'Shelf dem sharks'!$F$38:$F$59)</f>
        <v>0</v>
      </c>
      <c r="U23" s="62">
        <f>SUMIF('Raw diet data'!$E$6:$E$379,$A23,'Raw diet data'!AT$6:AT$379)</f>
        <v>0</v>
      </c>
      <c r="V23" s="62">
        <f>SUMIF('Raw diet data'!$E$6:$E$379,$A23,'Raw diet data'!AW$6:AW$379)</f>
        <v>0</v>
      </c>
      <c r="W23" s="62">
        <f>SUMIF('Skates&amp;rays'!A$27:A$37,$A23,'Skates&amp;rays'!$E$27:$E$37)</f>
        <v>0</v>
      </c>
      <c r="X23" s="62">
        <f>SUMIF('Raw diet data'!$E$6:$E$379,$A23,'Raw diet data'!AZ$6:AZ$379)</f>
        <v>0</v>
      </c>
      <c r="Y23" s="62">
        <f>IF(ISNA(VLOOKUP($A23,'Offshore pelagic pisc &amp; tuna'!$A$5:'Offshore pelagic pisc &amp; tuna'!$O$28,15,FALSE)),0,VLOOKUP($A23,'Offshore pelagic pisc &amp; tuna'!$A$5:'Offshore pelagic pisc &amp; tuna'!$O$28,15,FALSE))</f>
        <v>0</v>
      </c>
      <c r="Z23" s="62">
        <f>IF(ISNA(VLOOKUP($A23,'Offshore pelagic pisc &amp; tuna'!$A$5:'Offshore pelagic pisc &amp; tuna'!$O$28,8,FALSE)),0,VLOOKUP($A23,'Offshore pelagic pisc &amp; tuna'!$A$5:'Offshore pelagic pisc &amp; tuna'!$O$28,8,FALSE))</f>
        <v>0</v>
      </c>
      <c r="AA23" s="62">
        <f>SUMIF('Raw diet data'!$E$6:$E$379,$A23,'Raw diet data'!BC$6:BC$379)</f>
        <v>0</v>
      </c>
      <c r="AB23" s="62">
        <f>SUMIF('Raw diet data'!$E$6:$E$379,$A23,'Raw diet data'!BJ$6:BJ$379)</f>
        <v>0</v>
      </c>
      <c r="AC23" s="62">
        <f>SUMIF('Small pelagic fish'!$A$31:$A$43,$A23,'Small pelagic fish'!D$31:D$43)</f>
        <v>0</v>
      </c>
      <c r="AD23" s="62">
        <f>SUMIF('Small pelagic fish'!$A$31:$A$43,$A23,'Small pelagic fish'!E$31:E$43)</f>
        <v>0</v>
      </c>
      <c r="AE23" s="62">
        <f>SUMIF('Small pelagic fish'!$A$31:$A$43,$A23,'Small pelagic fish'!G$31:G$43)</f>
        <v>0</v>
      </c>
      <c r="AF23" s="62">
        <f>SUMIF('Small pelagic fish'!$A$31:$A$43,$A23,'Small pelagic fish'!I$31:I$43)</f>
        <v>0</v>
      </c>
      <c r="AG23" s="62">
        <f>SUMIF('Other fish'!$C$643:$C$689,$A23,'Other fish'!CL$643:CL$689)</f>
        <v>0</v>
      </c>
      <c r="AH23" s="62">
        <f>SUMIF('Other fish'!$C$643:$C$689,$A23,'Other fish'!BV$643:BV$689)</f>
        <v>0</v>
      </c>
      <c r="AI23" s="62">
        <f>SUMIF('Other fish'!$C$643:$C$689,$A23,'Other fish'!CH$643:CH$689)</f>
        <v>0</v>
      </c>
      <c r="AJ23" s="62">
        <f>SUMIF('Other fish'!$C$643:$C$689,$A23,'Other fish'!X$643:X$689)</f>
        <v>0</v>
      </c>
      <c r="AK23" s="62">
        <f>SUMIF('Other fish'!$C$643:$C$689,$A23,'Other fish'!K$643:K$689)</f>
        <v>0</v>
      </c>
      <c r="AL23" s="62">
        <f>SUMIF(Garfish!$A$5:$A$10,$A23,Garfish!E$5:E$10)</f>
        <v>0</v>
      </c>
      <c r="AM23" s="62">
        <f>SUMIF('Raw diet data'!$E$6:$E$379,$A23,'Raw diet data'!CF$6:CF$379)</f>
        <v>0</v>
      </c>
      <c r="AN23" s="62">
        <f>SUMIF('Raw diet data'!$E$6:$E$379,$A23,'Raw diet data'!CG$6:CG$379)</f>
        <v>0</v>
      </c>
      <c r="AO23" s="62">
        <f>SUMIF('Raw diet data'!$E$6:$E$379,$A23,'Raw diet data'!CH$6:CH$379)</f>
        <v>0</v>
      </c>
      <c r="AP23" s="62">
        <f>SUMIF('Raw diet data'!$E$6:$E$379,$A23,'Raw diet data'!CI$6:CI$379)</f>
        <v>0</v>
      </c>
      <c r="AQ23" s="62">
        <f>SUMIF('Raw diet data'!$E$6:$E$379,$A23,'Raw diet data'!CJ$6:CJ$379)</f>
        <v>0</v>
      </c>
      <c r="AR23" s="62">
        <f>SUMIF('Raw diet data'!$E$6:$E$379,$A23,'Raw diet data'!CK$6:CK$379)</f>
        <v>0</v>
      </c>
      <c r="AS23" s="62">
        <f>SUMIF('Raw diet data'!$E$6:$E$379,$A23,'Raw diet data'!CN$6:CN$379)</f>
        <v>0</v>
      </c>
      <c r="AT23" s="62">
        <f>SUMIF('Raw diet data'!$E$6:$E$379,$A23,'Raw diet data'!CO$6:CO$379)</f>
        <v>0</v>
      </c>
      <c r="AU23" s="62">
        <f>SUMIF('Raw diet data'!$E$6:$E$379,$A23,'Raw diet data'!CQ$6:CQ$379)</f>
        <v>0</v>
      </c>
      <c r="AV23" s="62">
        <f>SUMIF('Raw diet data'!$E$6:$E$379,$A23,'Raw diet data'!CR$6:CR$379)</f>
        <v>0</v>
      </c>
      <c r="AW23" s="62">
        <f>SUMIF('Raw diet data'!$E$6:$E$379,$A23,'Raw diet data'!CU$6:CU$379)</f>
        <v>0</v>
      </c>
      <c r="AX23" s="62">
        <f>SUMIF('Raw diet data'!$E$6:$E$379,$A23,'Raw diet data'!CW$6:CW$379)</f>
        <v>0</v>
      </c>
      <c r="AY23" s="62">
        <f>SUMIF('Raw diet data'!$E$6:$E$379,$A23,'Raw diet data'!CX$6:CX$379)</f>
        <v>0</v>
      </c>
      <c r="AZ23" s="62">
        <f>SUMIF('Raw diet data'!$E$6:$E$379,$A23,'Raw diet data'!CY$6:CY$379)</f>
        <v>0</v>
      </c>
      <c r="BA23" s="62">
        <f>SUMIF('Raw diet data'!$E$6:$E$379,$A23,'Raw diet data'!CZ$6:CZ$379)</f>
        <v>0</v>
      </c>
      <c r="BB23" s="62">
        <f>SUMIF('Raw diet data'!$E$6:$E$379,$A23,'Raw diet data'!DA$6:DA$379)</f>
        <v>0</v>
      </c>
      <c r="BC23" s="62">
        <f>SUMIF('Raw diet data'!$E$6:$E$379,$A23,'Raw diet data'!DB$6:DB$379)</f>
        <v>0</v>
      </c>
      <c r="BD23" s="62">
        <f>SUMIF('Raw diet data'!$E$6:$E$379,$A23,'Raw diet data'!DF$6:DF$379)</f>
        <v>0</v>
      </c>
      <c r="BE23" s="62">
        <f>SUMIF('Raw diet data'!$E$6:$E$379,$A23,'Raw diet data'!DG$6:DG$379)</f>
        <v>0</v>
      </c>
      <c r="BF23" s="62">
        <f>SUMIF('Raw diet data'!$E$6:$E$379,$A23,'Raw diet data'!DH$6:DH$379)</f>
        <v>0</v>
      </c>
      <c r="BG23" s="62">
        <f>SUMIF('Raw diet data'!$E$6:$E$379,$A23,'Raw diet data'!DI$6:DI$379)</f>
        <v>0</v>
      </c>
      <c r="BH23" s="62">
        <f>SUMIF('Raw diet data'!$E$6:$E$379,$A23,'Raw diet data'!DM$6:DM$379)</f>
        <v>0</v>
      </c>
      <c r="BI23" s="62">
        <f>SUMIF('Raw diet data'!$E$6:$E$379,$A23,'Raw diet data'!DN$6:DN$379)</f>
        <v>0</v>
      </c>
      <c r="BJ23" s="62">
        <f>SUMIF('Raw diet data'!$E$6:$E$379,$A23,'Raw diet data'!DO$6:DO$379)</f>
        <v>0</v>
      </c>
      <c r="BK23" s="62">
        <f>SUMIF('Raw diet data'!$E$6:$E$379,$A23,'Raw diet data'!DP$6:DP$379)</f>
        <v>0</v>
      </c>
      <c r="BL23" s="62">
        <f>SUMIF('Raw diet data'!$E$6:$E$379,$A23,'Raw diet data'!DQ$6:DQ$379)</f>
        <v>0</v>
      </c>
      <c r="BM23" s="62">
        <f>SUMIF(Zooplankton!$A$17:$A$29,$A23,Zooplankton!C$17:C$29)</f>
        <v>0</v>
      </c>
      <c r="BN23" s="62">
        <f>SUMIF(Zooplankton!$A$17:$A$29,$A23,Zooplankton!D$17:D$29)</f>
        <v>0</v>
      </c>
      <c r="BO23" s="62">
        <f>SUMIF(Zooplankton!$A$17:$A$29,$A23,Zooplankton!E$17:E$29)</f>
        <v>0</v>
      </c>
      <c r="BP23" s="62">
        <f>SUMIF('Raw diet data'!$E$6:$E$379,$A23,'Raw diet data'!DU$6:DU$379)</f>
        <v>0</v>
      </c>
      <c r="BQ23" s="62">
        <f>SUMIF('Raw diet data'!$E$6:$E$379,$A23,'Raw diet data'!DV$6:DV$379)</f>
        <v>0</v>
      </c>
      <c r="BR23" s="62">
        <f>SUMIF('Raw diet data'!$E$6:$E$379,$A23,'Raw diet data'!DX$6:DX$379)</f>
        <v>0</v>
      </c>
    </row>
    <row r="24" spans="1:70">
      <c r="A24">
        <v>22</v>
      </c>
      <c r="B24" t="s">
        <v>789</v>
      </c>
      <c r="C24" s="62">
        <f>SUMIF('Raw diet data'!$E$6:$E$379,$A24,'Raw diet data'!L$6:L$379)</f>
        <v>0</v>
      </c>
      <c r="D24" s="62">
        <f>SUMIF(Odontocetes!$A$7:$A$15,$A24,Odontocetes!C$7:C$15)</f>
        <v>0</v>
      </c>
      <c r="E24" s="62">
        <f>SUMIF('Raw diet data'!$E$6:$E$379,$A24,'Raw diet data'!N$6:N$379)</f>
        <v>0</v>
      </c>
      <c r="F24" s="62">
        <f>SUMIF('Raw diet data'!$E$6:$E$379,$A24,'Raw diet data'!O$6:O$379)</f>
        <v>0</v>
      </c>
      <c r="G24" s="62">
        <f>SUMIF(Seals!$A$8:$A$281,$A24,Seals!$K$8:$K$281)</f>
        <v>2.6580725824240577E-4</v>
      </c>
      <c r="H24" s="62">
        <f>SUMIF(Seals!$A$8:$A$281,$A24,Seals!$P$8:$P$281)</f>
        <v>0</v>
      </c>
      <c r="I24" s="62">
        <f>SUMIF(Seals!$A$8:$A$281,$A24,Seals!$I$8:$I$281)</f>
        <v>0</v>
      </c>
      <c r="J24" s="62">
        <f>SUMIF('Raw diet data'!$E$6:$E$379,$A24,'Raw diet data'!S$6:S$379)</f>
        <v>0</v>
      </c>
      <c r="K24" s="62">
        <f>SUMIF('Raw diet data'!$E$6:$E$379,$A24,'Raw diet data'!T$6:T$379)</f>
        <v>0</v>
      </c>
      <c r="L24" s="62">
        <f>SUMIF('WF storm petrel'!$A$5:$A$28,$A24,'WF storm petrel'!J$5:J$28)</f>
        <v>0</v>
      </c>
      <c r="M24" s="62">
        <f>SUMIF('Raw diet data'!$E$6:$E$379,$A24,'Raw diet data'!Y$6:Y$379)</f>
        <v>0</v>
      </c>
      <c r="N24" s="62">
        <f>SUMIF('Raw diet data'!$E$6:$E$379,$A24,'Raw diet data'!Z$6:Z$379)</f>
        <v>0</v>
      </c>
      <c r="O24" s="62">
        <f>SUMIF('Raw diet data'!$E$6:$E$379,$A24,'Raw diet data'!AA$6:AA$379)</f>
        <v>0</v>
      </c>
      <c r="P24" s="62">
        <f>SUMIF('Raw diet data'!$E$6:$E$379,$A24,'Raw diet data'!AB$6:AB$379)</f>
        <v>0</v>
      </c>
      <c r="Q24" s="62">
        <f>SUMIF(LP!$A$5:$A$22,$A24,LP!D$5:D$22)</f>
        <v>0</v>
      </c>
      <c r="R24" s="62">
        <f>SUMIF('Raw diet data'!$E$6:$E$379,$A24,'Raw diet data'!AL$6:AL$379)</f>
        <v>2.2769560464223917E-3</v>
      </c>
      <c r="S24" s="62">
        <f>SUMIF('Raw diet data'!$E$6:$E$379,$A24,'Raw diet data'!AQ$6:AQ$379)</f>
        <v>0</v>
      </c>
      <c r="T24" s="62">
        <f>SUMIF('Shelf dem sharks'!A$38:A$59,A24,'Shelf dem sharks'!$F$38:$F$59)</f>
        <v>0</v>
      </c>
      <c r="U24" s="62">
        <f>SUMIF('Raw diet data'!$E$6:$E$379,$A24,'Raw diet data'!AT$6:AT$379)</f>
        <v>0</v>
      </c>
      <c r="V24" s="62">
        <f>SUMIF('Raw diet data'!$E$6:$E$379,$A24,'Raw diet data'!AW$6:AW$379)</f>
        <v>0</v>
      </c>
      <c r="W24" s="62">
        <f>SUMIF('Skates&amp;rays'!A$27:A$37,$A24,'Skates&amp;rays'!$E$27:$E$37)</f>
        <v>0</v>
      </c>
      <c r="X24" s="62">
        <f>SUMIF('Raw diet data'!$E$6:$E$379,$A24,'Raw diet data'!AZ$6:AZ$379)</f>
        <v>0</v>
      </c>
      <c r="Y24" s="62">
        <f>IF(ISNA(VLOOKUP($A24,'Offshore pelagic pisc &amp; tuna'!$A$5:'Offshore pelagic pisc &amp; tuna'!$O$28,15,FALSE)),0,VLOOKUP($A24,'Offshore pelagic pisc &amp; tuna'!$A$5:'Offshore pelagic pisc &amp; tuna'!$O$28,15,FALSE))</f>
        <v>0</v>
      </c>
      <c r="Z24" s="62">
        <f>IF(ISNA(VLOOKUP($A24,'Offshore pelagic pisc &amp; tuna'!$A$5:'Offshore pelagic pisc &amp; tuna'!$O$28,8,FALSE)),0,VLOOKUP($A24,'Offshore pelagic pisc &amp; tuna'!$A$5:'Offshore pelagic pisc &amp; tuna'!$O$28,8,FALSE))</f>
        <v>0</v>
      </c>
      <c r="AA24" s="62">
        <f>SUMIF('Raw diet data'!$E$6:$E$379,$A24,'Raw diet data'!BC$6:BC$379)</f>
        <v>0</v>
      </c>
      <c r="AB24" s="62">
        <f>SUMIF('Raw diet data'!$E$6:$E$379,$A24,'Raw diet data'!BJ$6:BJ$379)</f>
        <v>0</v>
      </c>
      <c r="AC24" s="62">
        <f>SUMIF('Small pelagic fish'!$A$31:$A$43,$A24,'Small pelagic fish'!D$31:D$43)</f>
        <v>0</v>
      </c>
      <c r="AD24" s="62">
        <f>SUMIF('Small pelagic fish'!$A$31:$A$43,$A24,'Small pelagic fish'!E$31:E$43)</f>
        <v>0</v>
      </c>
      <c r="AE24" s="62">
        <f>SUMIF('Small pelagic fish'!$A$31:$A$43,$A24,'Small pelagic fish'!G$31:G$43)</f>
        <v>0</v>
      </c>
      <c r="AF24" s="62">
        <f>SUMIF('Small pelagic fish'!$A$31:$A$43,$A24,'Small pelagic fish'!I$31:I$43)</f>
        <v>0</v>
      </c>
      <c r="AG24" s="62">
        <f>SUMIF('Other fish'!$C$643:$C$689,$A24,'Other fish'!CL$643:CL$689)</f>
        <v>0</v>
      </c>
      <c r="AH24" s="62">
        <f>SUMIF('Other fish'!$C$643:$C$689,$A24,'Other fish'!BV$643:BV$689)</f>
        <v>0</v>
      </c>
      <c r="AI24" s="62">
        <f>SUMIF('Other fish'!$C$643:$C$689,$A24,'Other fish'!CH$643:CH$689)</f>
        <v>0</v>
      </c>
      <c r="AJ24" s="62">
        <f>SUMIF('Other fish'!$C$643:$C$689,$A24,'Other fish'!X$643:X$689)</f>
        <v>0</v>
      </c>
      <c r="AK24" s="62">
        <f>SUMIF('Other fish'!$C$643:$C$689,$A24,'Other fish'!K$643:K$689)</f>
        <v>0</v>
      </c>
      <c r="AL24" s="62">
        <f>SUMIF(Garfish!$A$5:$A$10,$A24,Garfish!E$5:E$10)</f>
        <v>0</v>
      </c>
      <c r="AM24" s="62">
        <f>SUMIF('Raw diet data'!$E$6:$E$379,$A24,'Raw diet data'!CF$6:CF$379)</f>
        <v>0</v>
      </c>
      <c r="AN24" s="62">
        <f>SUMIF('Raw diet data'!$E$6:$E$379,$A24,'Raw diet data'!CG$6:CG$379)</f>
        <v>0</v>
      </c>
      <c r="AO24" s="62">
        <f>SUMIF('Raw diet data'!$E$6:$E$379,$A24,'Raw diet data'!CH$6:CH$379)</f>
        <v>0</v>
      </c>
      <c r="AP24" s="62">
        <f>SUMIF('Raw diet data'!$E$6:$E$379,$A24,'Raw diet data'!CI$6:CI$379)</f>
        <v>0</v>
      </c>
      <c r="AQ24" s="62">
        <f>SUMIF('Raw diet data'!$E$6:$E$379,$A24,'Raw diet data'!CJ$6:CJ$379)</f>
        <v>0</v>
      </c>
      <c r="AR24" s="62">
        <f>SUMIF('Raw diet data'!$E$6:$E$379,$A24,'Raw diet data'!CK$6:CK$379)</f>
        <v>0</v>
      </c>
      <c r="AS24" s="62">
        <f>SUMIF('Raw diet data'!$E$6:$E$379,$A24,'Raw diet data'!CN$6:CN$379)</f>
        <v>0</v>
      </c>
      <c r="AT24" s="62">
        <f>SUMIF('Raw diet data'!$E$6:$E$379,$A24,'Raw diet data'!CO$6:CO$379)</f>
        <v>0</v>
      </c>
      <c r="AU24" s="62">
        <f>SUMIF('Raw diet data'!$E$6:$E$379,$A24,'Raw diet data'!CQ$6:CQ$379)</f>
        <v>0</v>
      </c>
      <c r="AV24" s="62">
        <f>SUMIF('Raw diet data'!$E$6:$E$379,$A24,'Raw diet data'!CR$6:CR$379)</f>
        <v>0</v>
      </c>
      <c r="AW24" s="62">
        <f>SUMIF('Raw diet data'!$E$6:$E$379,$A24,'Raw diet data'!CU$6:CU$379)</f>
        <v>0</v>
      </c>
      <c r="AX24" s="62">
        <f>SUMIF('Raw diet data'!$E$6:$E$379,$A24,'Raw diet data'!CW$6:CW$379)</f>
        <v>0</v>
      </c>
      <c r="AY24" s="62">
        <f>SUMIF('Raw diet data'!$E$6:$E$379,$A24,'Raw diet data'!CX$6:CX$379)</f>
        <v>0</v>
      </c>
      <c r="AZ24" s="62">
        <f>SUMIF('Raw diet data'!$E$6:$E$379,$A24,'Raw diet data'!CY$6:CY$379)</f>
        <v>0</v>
      </c>
      <c r="BA24" s="62">
        <f>SUMIF('Raw diet data'!$E$6:$E$379,$A24,'Raw diet data'!CZ$6:CZ$379)</f>
        <v>0</v>
      </c>
      <c r="BB24" s="62">
        <f>SUMIF('Raw diet data'!$E$6:$E$379,$A24,'Raw diet data'!DA$6:DA$379)</f>
        <v>0</v>
      </c>
      <c r="BC24" s="62">
        <f>SUMIF('Raw diet data'!$E$6:$E$379,$A24,'Raw diet data'!DB$6:DB$379)</f>
        <v>0</v>
      </c>
      <c r="BD24" s="62">
        <f>SUMIF('Raw diet data'!$E$6:$E$379,$A24,'Raw diet data'!DF$6:DF$379)</f>
        <v>0</v>
      </c>
      <c r="BE24" s="62">
        <f>SUMIF('Raw diet data'!$E$6:$E$379,$A24,'Raw diet data'!DG$6:DG$379)</f>
        <v>0</v>
      </c>
      <c r="BF24" s="62">
        <f>SUMIF('Raw diet data'!$E$6:$E$379,$A24,'Raw diet data'!DH$6:DH$379)</f>
        <v>0</v>
      </c>
      <c r="BG24" s="62">
        <f>SUMIF('Raw diet data'!$E$6:$E$379,$A24,'Raw diet data'!DI$6:DI$379)</f>
        <v>0</v>
      </c>
      <c r="BH24" s="62">
        <f>SUMIF('Raw diet data'!$E$6:$E$379,$A24,'Raw diet data'!DM$6:DM$379)</f>
        <v>0</v>
      </c>
      <c r="BI24" s="62">
        <f>SUMIF('Raw diet data'!$E$6:$E$379,$A24,'Raw diet data'!DN$6:DN$379)</f>
        <v>0</v>
      </c>
      <c r="BJ24" s="62">
        <f>SUMIF('Raw diet data'!$E$6:$E$379,$A24,'Raw diet data'!DO$6:DO$379)</f>
        <v>0</v>
      </c>
      <c r="BK24" s="62">
        <f>SUMIF('Raw diet data'!$E$6:$E$379,$A24,'Raw diet data'!DP$6:DP$379)</f>
        <v>0</v>
      </c>
      <c r="BL24" s="62">
        <f>SUMIF('Raw diet data'!$E$6:$E$379,$A24,'Raw diet data'!DQ$6:DQ$379)</f>
        <v>0</v>
      </c>
      <c r="BM24" s="62">
        <f>SUMIF(Zooplankton!$A$17:$A$29,$A24,Zooplankton!C$17:C$29)</f>
        <v>0</v>
      </c>
      <c r="BN24" s="62">
        <f>SUMIF(Zooplankton!$A$17:$A$29,$A24,Zooplankton!D$17:D$29)</f>
        <v>0</v>
      </c>
      <c r="BO24" s="62">
        <f>SUMIF(Zooplankton!$A$17:$A$29,$A24,Zooplankton!E$17:E$29)</f>
        <v>0</v>
      </c>
      <c r="BP24" s="62">
        <f>SUMIF('Raw diet data'!$E$6:$E$379,$A24,'Raw diet data'!DU$6:DU$379)</f>
        <v>0</v>
      </c>
      <c r="BQ24" s="62">
        <f>SUMIF('Raw diet data'!$E$6:$E$379,$A24,'Raw diet data'!DV$6:DV$379)</f>
        <v>0</v>
      </c>
      <c r="BR24" s="62">
        <f>SUMIF('Raw diet data'!$E$6:$E$379,$A24,'Raw diet data'!DX$6:DX$379)</f>
        <v>0</v>
      </c>
    </row>
    <row r="25" spans="1:70">
      <c r="A25">
        <v>23</v>
      </c>
      <c r="B25" t="s">
        <v>791</v>
      </c>
      <c r="C25" s="62">
        <f>SUMIF('Raw diet data'!$E$6:$E$379,$A25,'Raw diet data'!L$6:L$379)</f>
        <v>0</v>
      </c>
      <c r="D25" s="62">
        <f>SUMIF(Odontocetes!$A$7:$A$15,$A25,Odontocetes!C$7:C$15)</f>
        <v>0</v>
      </c>
      <c r="E25" s="62">
        <f>SUMIF('Raw diet data'!$E$6:$E$379,$A25,'Raw diet data'!N$6:N$379)</f>
        <v>0</v>
      </c>
      <c r="F25" s="62">
        <f>SUMIF('Raw diet data'!$E$6:$E$379,$A25,'Raw diet data'!O$6:O$379)</f>
        <v>0</v>
      </c>
      <c r="G25" s="62">
        <f>SUMIF(Seals!$A$8:$A$281,$A25,Seals!$K$8:$K$281)</f>
        <v>0</v>
      </c>
      <c r="H25" s="62">
        <f>SUMIF(Seals!$A$8:$A$281,$A25,Seals!$P$8:$P$281)</f>
        <v>0</v>
      </c>
      <c r="I25" s="62">
        <f>SUMIF(Seals!$A$8:$A$281,$A25,Seals!$I$8:$I$281)</f>
        <v>0</v>
      </c>
      <c r="J25" s="62">
        <f>SUMIF('Raw diet data'!$E$6:$E$379,$A25,'Raw diet data'!S$6:S$379)</f>
        <v>0</v>
      </c>
      <c r="K25" s="62">
        <f>SUMIF('Raw diet data'!$E$6:$E$379,$A25,'Raw diet data'!T$6:T$379)</f>
        <v>0</v>
      </c>
      <c r="L25" s="62">
        <f>SUMIF('WF storm petrel'!$A$5:$A$28,$A25,'WF storm petrel'!J$5:J$28)</f>
        <v>0</v>
      </c>
      <c r="M25" s="62">
        <f>SUMIF('Raw diet data'!$E$6:$E$379,$A25,'Raw diet data'!Y$6:Y$379)</f>
        <v>0</v>
      </c>
      <c r="N25" s="62">
        <f>SUMIF('Raw diet data'!$E$6:$E$379,$A25,'Raw diet data'!Z$6:Z$379)</f>
        <v>0</v>
      </c>
      <c r="O25" s="62">
        <f>SUMIF('Raw diet data'!$E$6:$E$379,$A25,'Raw diet data'!AA$6:AA$379)</f>
        <v>0</v>
      </c>
      <c r="P25" s="62">
        <f>SUMIF('Raw diet data'!$E$6:$E$379,$A25,'Raw diet data'!AB$6:AB$379)</f>
        <v>0</v>
      </c>
      <c r="Q25" s="62">
        <f>SUMIF(LP!$A$5:$A$22,$A25,LP!D$5:D$22)</f>
        <v>0</v>
      </c>
      <c r="R25" s="62">
        <f>SUMIF('Raw diet data'!$E$6:$E$379,$A25,'Raw diet data'!AL$6:AL$379)</f>
        <v>2.8511813161944399E-3</v>
      </c>
      <c r="S25" s="448">
        <f>SUMIF('Raw diet data'!$E$6:$E$379,$A25,'Raw diet data'!AQ$6:AQ$379)</f>
        <v>1.482104128574483E-3</v>
      </c>
      <c r="T25" s="62">
        <f>SUMIF('Shelf dem sharks'!A$38:A$59,A25,'Shelf dem sharks'!$F$38:$F$59)</f>
        <v>0</v>
      </c>
      <c r="U25" s="62">
        <f>SUMIF('Raw diet data'!$E$6:$E$379,$A25,'Raw diet data'!AT$6:AT$379)</f>
        <v>0</v>
      </c>
      <c r="V25" s="62">
        <f>SUMIF('Raw diet data'!$E$6:$E$379,$A25,'Raw diet data'!AW$6:AW$379)</f>
        <v>0</v>
      </c>
      <c r="W25" s="62">
        <f>SUMIF('Skates&amp;rays'!A$27:A$37,$A25,'Skates&amp;rays'!$E$27:$E$37)</f>
        <v>0</v>
      </c>
      <c r="X25" s="62">
        <f>SUMIF('Raw diet data'!$E$6:$E$379,$A25,'Raw diet data'!AZ$6:AZ$379)</f>
        <v>0</v>
      </c>
      <c r="Y25" s="62">
        <f>IF(ISNA(VLOOKUP($A25,'Offshore pelagic pisc &amp; tuna'!$A$5:'Offshore pelagic pisc &amp; tuna'!$O$28,15,FALSE)),0,VLOOKUP($A25,'Offshore pelagic pisc &amp; tuna'!$A$5:'Offshore pelagic pisc &amp; tuna'!$O$28,15,FALSE))</f>
        <v>0</v>
      </c>
      <c r="Z25" s="62">
        <f>IF(ISNA(VLOOKUP($A25,'Offshore pelagic pisc &amp; tuna'!$A$4:'Offshore pelagic pisc &amp; tuna'!$O$28,8,FALSE)),0,VLOOKUP($A25,'Offshore pelagic pisc &amp; tuna'!$A$4:'Offshore pelagic pisc &amp; tuna'!$O$28,8,FALSE))</f>
        <v>7.3333333333333334E-2</v>
      </c>
      <c r="AA25" s="62">
        <f>SUMIF('Raw diet data'!$E$6:$E$379,$A25,'Raw diet data'!BC$6:BC$379)</f>
        <v>0</v>
      </c>
      <c r="AB25" s="62">
        <f>SUMIF('Raw diet data'!$E$6:$E$379,$A25,'Raw diet data'!BJ$6:BJ$379)</f>
        <v>0</v>
      </c>
      <c r="AC25" s="62">
        <f>SUMIF('Small pelagic fish'!$A$31:$A$43,$A25,'Small pelagic fish'!D$31:D$43)</f>
        <v>0</v>
      </c>
      <c r="AD25" s="62">
        <f>SUMIF('Small pelagic fish'!$A$31:$A$43,$A25,'Small pelagic fish'!E$31:E$43)</f>
        <v>0</v>
      </c>
      <c r="AE25" s="62">
        <f>SUMIF('Small pelagic fish'!$A$31:$A$43,$A25,'Small pelagic fish'!G$31:G$43)</f>
        <v>0</v>
      </c>
      <c r="AF25" s="62">
        <f>SUMIF('Small pelagic fish'!$A$31:$A$43,$A25,'Small pelagic fish'!I$31:I$43)</f>
        <v>0</v>
      </c>
      <c r="AG25" s="62">
        <f>SUMIF('Other fish'!$C$643:$C$689,$A25,'Other fish'!CL$643:CL$689)</f>
        <v>0</v>
      </c>
      <c r="AH25" s="62">
        <f>SUMIF('Other fish'!$C$643:$C$689,$A25,'Other fish'!BV$643:BV$689)</f>
        <v>0</v>
      </c>
      <c r="AI25" s="62">
        <f>SUMIF('Other fish'!$C$643:$C$689,$A25,'Other fish'!CH$643:CH$689)</f>
        <v>0</v>
      </c>
      <c r="AJ25" s="62">
        <f>SUMIF('Other fish'!$C$643:$C$689,$A25,'Other fish'!X$643:X$689)</f>
        <v>0</v>
      </c>
      <c r="AK25" s="62">
        <f>SUMIF('Other fish'!$C$643:$C$689,$A25,'Other fish'!K$643:K$689)</f>
        <v>0</v>
      </c>
      <c r="AL25" s="62">
        <f>SUMIF(Garfish!$A$5:$A$10,$A25,Garfish!E$5:E$10)</f>
        <v>0</v>
      </c>
      <c r="AM25" s="62">
        <f>SUMIF('Raw diet data'!$E$6:$E$379,$A25,'Raw diet data'!CF$6:CF$379)</f>
        <v>0</v>
      </c>
      <c r="AN25" s="62">
        <f>SUMIF('Raw diet data'!$E$6:$E$379,$A25,'Raw diet data'!CG$6:CG$379)</f>
        <v>0</v>
      </c>
      <c r="AO25" s="62">
        <f>SUMIF('Raw diet data'!$E$6:$E$379,$A25,'Raw diet data'!CH$6:CH$379)</f>
        <v>0</v>
      </c>
      <c r="AP25" s="62">
        <f>SUMIF('Raw diet data'!$E$6:$E$379,$A25,'Raw diet data'!CI$6:CI$379)</f>
        <v>0</v>
      </c>
      <c r="AQ25" s="62">
        <f>SUMIF('Raw diet data'!$E$6:$E$379,$A25,'Raw diet data'!CJ$6:CJ$379)</f>
        <v>0</v>
      </c>
      <c r="AR25" s="62">
        <f>SUMIF('Raw diet data'!$E$6:$E$379,$A25,'Raw diet data'!CK$6:CK$379)</f>
        <v>0</v>
      </c>
      <c r="AS25" s="62">
        <f>SUMIF('Raw diet data'!$E$6:$E$379,$A25,'Raw diet data'!CN$6:CN$379)</f>
        <v>0</v>
      </c>
      <c r="AT25" s="62">
        <f>SUMIF('Raw diet data'!$E$6:$E$379,$A25,'Raw diet data'!CO$6:CO$379)</f>
        <v>0</v>
      </c>
      <c r="AU25" s="62">
        <f>SUMIF('Raw diet data'!$E$6:$E$379,$A25,'Raw diet data'!CQ$6:CQ$379)</f>
        <v>0</v>
      </c>
      <c r="AV25" s="62">
        <f>SUMIF('Raw diet data'!$E$6:$E$379,$A25,'Raw diet data'!CR$6:CR$379)</f>
        <v>0</v>
      </c>
      <c r="AW25" s="62">
        <f>SUMIF('Raw diet data'!$E$6:$E$379,$A25,'Raw diet data'!CU$6:CU$379)</f>
        <v>0</v>
      </c>
      <c r="AX25" s="62">
        <f>SUMIF('Raw diet data'!$E$6:$E$379,$A25,'Raw diet data'!CW$6:CW$379)</f>
        <v>0</v>
      </c>
      <c r="AY25" s="62">
        <f>SUMIF('Raw diet data'!$E$6:$E$379,$A25,'Raw diet data'!CX$6:CX$379)</f>
        <v>0</v>
      </c>
      <c r="AZ25" s="62">
        <f>SUMIF('Raw diet data'!$E$6:$E$379,$A25,'Raw diet data'!CY$6:CY$379)</f>
        <v>0</v>
      </c>
      <c r="BA25" s="62">
        <f>SUMIF('Raw diet data'!$E$6:$E$379,$A25,'Raw diet data'!CZ$6:CZ$379)</f>
        <v>0</v>
      </c>
      <c r="BB25" s="62">
        <f>SUMIF('Raw diet data'!$E$6:$E$379,$A25,'Raw diet data'!DA$6:DA$379)</f>
        <v>0</v>
      </c>
      <c r="BC25" s="62">
        <f>SUMIF('Raw diet data'!$E$6:$E$379,$A25,'Raw diet data'!DB$6:DB$379)</f>
        <v>0</v>
      </c>
      <c r="BD25" s="62">
        <f>SUMIF('Raw diet data'!$E$6:$E$379,$A25,'Raw diet data'!DF$6:DF$379)</f>
        <v>0</v>
      </c>
      <c r="BE25" s="62">
        <f>SUMIF('Raw diet data'!$E$6:$E$379,$A25,'Raw diet data'!DG$6:DG$379)</f>
        <v>0</v>
      </c>
      <c r="BF25" s="62">
        <f>SUMIF('Raw diet data'!$E$6:$E$379,$A25,'Raw diet data'!DH$6:DH$379)</f>
        <v>0</v>
      </c>
      <c r="BG25" s="62">
        <f>SUMIF('Raw diet data'!$E$6:$E$379,$A25,'Raw diet data'!DI$6:DI$379)</f>
        <v>0</v>
      </c>
      <c r="BH25" s="62">
        <f>SUMIF('Raw diet data'!$E$6:$E$379,$A25,'Raw diet data'!DM$6:DM$379)</f>
        <v>0</v>
      </c>
      <c r="BI25" s="62">
        <f>SUMIF('Raw diet data'!$E$6:$E$379,$A25,'Raw diet data'!DN$6:DN$379)</f>
        <v>0</v>
      </c>
      <c r="BJ25" s="62">
        <f>SUMIF('Raw diet data'!$E$6:$E$379,$A25,'Raw diet data'!DO$6:DO$379)</f>
        <v>0</v>
      </c>
      <c r="BK25" s="62">
        <f>SUMIF('Raw diet data'!$E$6:$E$379,$A25,'Raw diet data'!DP$6:DP$379)</f>
        <v>0</v>
      </c>
      <c r="BL25" s="62">
        <f>SUMIF('Raw diet data'!$E$6:$E$379,$A25,'Raw diet data'!DQ$6:DQ$379)</f>
        <v>0</v>
      </c>
      <c r="BM25" s="62">
        <f>SUMIF(Zooplankton!$A$17:$A$29,$A25,Zooplankton!C$17:C$29)</f>
        <v>0</v>
      </c>
      <c r="BN25" s="62">
        <f>SUMIF(Zooplankton!$A$17:$A$29,$A25,Zooplankton!D$17:D$29)</f>
        <v>0</v>
      </c>
      <c r="BO25" s="62">
        <f>SUMIF(Zooplankton!$A$17:$A$29,$A25,Zooplankton!E$17:E$29)</f>
        <v>0</v>
      </c>
      <c r="BP25" s="62">
        <f>SUMIF('Raw diet data'!$E$6:$E$379,$A25,'Raw diet data'!DU$6:DU$379)</f>
        <v>0</v>
      </c>
      <c r="BQ25" s="62">
        <f>SUMIF('Raw diet data'!$E$6:$E$379,$A25,'Raw diet data'!DV$6:DV$379)</f>
        <v>0</v>
      </c>
      <c r="BR25" s="62">
        <f>SUMIF('Raw diet data'!$E$6:$E$379,$A25,'Raw diet data'!DX$6:DX$379)</f>
        <v>0</v>
      </c>
    </row>
    <row r="26" spans="1:70">
      <c r="A26">
        <v>24</v>
      </c>
      <c r="B26" t="s">
        <v>790</v>
      </c>
      <c r="C26" s="62">
        <f>SUMIF('Raw diet data'!$E$6:$E$379,$A26,'Raw diet data'!L$6:L$379)</f>
        <v>0</v>
      </c>
      <c r="D26" s="62">
        <f>SUMIF(Odontocetes!$A$7:$A$15,$A26,Odontocetes!C$7:C$15)</f>
        <v>0</v>
      </c>
      <c r="E26" s="62">
        <f>SUMIF('Raw diet data'!$E$6:$E$379,$A26,'Raw diet data'!N$6:N$379)</f>
        <v>0</v>
      </c>
      <c r="F26" s="62">
        <f>SUMIF('Raw diet data'!$E$6:$E$379,$A26,'Raw diet data'!O$6:O$379)</f>
        <v>0</v>
      </c>
      <c r="G26" s="62">
        <f>SUMIF(Seals!$A$8:$A$281,$A26,Seals!$K$8:$K$281)</f>
        <v>1.6779083176551861E-3</v>
      </c>
      <c r="H26" s="62">
        <f>SUMIF(Seals!$A$8:$A$281,$A26,Seals!$P$8:$P$281)</f>
        <v>0</v>
      </c>
      <c r="I26" s="62">
        <f>SUMIF(Seals!$A$8:$A$281,$A26,Seals!$I$8:$I$281)</f>
        <v>6.7178291157838433E-3</v>
      </c>
      <c r="J26" s="62">
        <f>SUMIF('Raw diet data'!$E$6:$E$379,$A26,'Raw diet data'!S$6:S$379)</f>
        <v>0</v>
      </c>
      <c r="K26" s="62">
        <f>SUMIF('Raw diet data'!$E$6:$E$379,$A26,'Raw diet data'!T$6:T$379)</f>
        <v>0</v>
      </c>
      <c r="L26" s="62">
        <f>SUMIF('WF storm petrel'!$A$5:$A$28,$A26,'WF storm petrel'!J$5:J$28)</f>
        <v>0</v>
      </c>
      <c r="M26" s="62">
        <f>SUMIF('Raw diet data'!$E$6:$E$379,$A26,'Raw diet data'!Y$6:Y$379)</f>
        <v>0</v>
      </c>
      <c r="N26" s="62">
        <f>SUMIF('Raw diet data'!$E$6:$E$379,$A26,'Raw diet data'!Z$6:Z$379)</f>
        <v>0</v>
      </c>
      <c r="O26" s="62">
        <f>SUMIF('Raw diet data'!$E$6:$E$379,$A26,'Raw diet data'!AA$6:AA$379)</f>
        <v>0</v>
      </c>
      <c r="P26" s="62">
        <f>SUMIF('Raw diet data'!$E$6:$E$379,$A26,'Raw diet data'!AB$6:AB$379)</f>
        <v>0</v>
      </c>
      <c r="Q26" s="62">
        <f>SUMIF(LP!$A$5:$A$22,$A26,LP!D$5:D$22)</f>
        <v>0</v>
      </c>
      <c r="R26" s="62">
        <f>SUMIF('Raw diet data'!$E$6:$E$379,$A26,'Raw diet data'!AL$6:AL$379)</f>
        <v>0</v>
      </c>
      <c r="S26" s="62">
        <f>SUMIF('Raw diet data'!$E$6:$E$379,$A26,'Raw diet data'!AQ$6:AQ$379)</f>
        <v>0</v>
      </c>
      <c r="T26" s="62">
        <f>SUMIF('Shelf dem sharks'!A$38:A$59,A26,'Shelf dem sharks'!$F$38:$F$59)</f>
        <v>0</v>
      </c>
      <c r="U26" s="62">
        <f>SUMIF('Raw diet data'!$E$6:$E$379,$A26,'Raw diet data'!AT$6:AT$379)</f>
        <v>0</v>
      </c>
      <c r="V26" s="62">
        <f>SUMIF('Raw diet data'!$E$6:$E$379,$A26,'Raw diet data'!AW$6:AW$379)</f>
        <v>0</v>
      </c>
      <c r="W26" s="62">
        <f>SUMIF('Skates&amp;rays'!A$27:A$37,$A26,'Skates&amp;rays'!$E$27:$E$37)</f>
        <v>0</v>
      </c>
      <c r="X26" s="62">
        <f>SUMIF('Raw diet data'!$E$6:$E$379,$A26,'Raw diet data'!AZ$6:AZ$379)</f>
        <v>0</v>
      </c>
      <c r="Y26" s="62">
        <f>IF(ISNA(VLOOKUP($A26,'Offshore pelagic pisc &amp; tuna'!$A$5:'Offshore pelagic pisc &amp; tuna'!$O$28,15,FALSE)),0,VLOOKUP($A26,'Offshore pelagic pisc &amp; tuna'!$A$5:'Offshore pelagic pisc &amp; tuna'!$O$28,15,FALSE))</f>
        <v>0.24799999999999994</v>
      </c>
      <c r="Z26" s="62">
        <f>IF(ISNA(VLOOKUP($A26,'Offshore pelagic pisc &amp; tuna'!$A$4:'Offshore pelagic pisc &amp; tuna'!$O$28,8,FALSE)),0,VLOOKUP($A26,'Offshore pelagic pisc &amp; tuna'!$A$4:'Offshore pelagic pisc &amp; tuna'!$O$28,8,FALSE))</f>
        <v>0.14299999999999999</v>
      </c>
      <c r="AA26" s="62">
        <f>SUMIF('Raw diet data'!$E$6:$E$379,$A26,'Raw diet data'!BC$6:BC$379)</f>
        <v>0</v>
      </c>
      <c r="AB26" s="62">
        <f>SUMIF('Raw diet data'!$E$6:$E$379,$A26,'Raw diet data'!BJ$6:BJ$379)</f>
        <v>0</v>
      </c>
      <c r="AC26" s="62">
        <f>SUMIF('Small pelagic fish'!$A$31:$A$43,$A26,'Small pelagic fish'!D$31:D$43)</f>
        <v>0</v>
      </c>
      <c r="AD26" s="62">
        <f>SUMIF('Small pelagic fish'!$A$31:$A$43,$A26,'Small pelagic fish'!E$31:E$43)</f>
        <v>0</v>
      </c>
      <c r="AE26" s="62">
        <f>SUMIF('Small pelagic fish'!$A$31:$A$43,$A26,'Small pelagic fish'!G$31:G$43)</f>
        <v>0</v>
      </c>
      <c r="AF26" s="62">
        <f>SUMIF('Small pelagic fish'!$A$31:$A$43,$A26,'Small pelagic fish'!I$31:I$43)</f>
        <v>0</v>
      </c>
      <c r="AG26" s="62">
        <f>SUMIF('Other fish'!$C$643:$C$689,$A26,'Other fish'!CL$643:CL$689)</f>
        <v>0</v>
      </c>
      <c r="AH26" s="62">
        <f>SUMIF('Other fish'!$C$643:$C$689,$A26,'Other fish'!BV$643:BV$689)</f>
        <v>0</v>
      </c>
      <c r="AI26" s="62">
        <f>SUMIF('Other fish'!$C$643:$C$689,$A26,'Other fish'!CH$643:CH$689)</f>
        <v>0</v>
      </c>
      <c r="AJ26" s="62">
        <f>SUMIF('Other fish'!$C$643:$C$689,$A26,'Other fish'!X$643:X$689)</f>
        <v>0</v>
      </c>
      <c r="AK26" s="62">
        <f>SUMIF('Other fish'!$C$643:$C$689,$A26,'Other fish'!K$643:K$689)</f>
        <v>0</v>
      </c>
      <c r="AL26" s="62">
        <f>SUMIF(Garfish!$A$5:$A$10,$A26,Garfish!E$5:E$10)</f>
        <v>0</v>
      </c>
      <c r="AM26" s="62">
        <f>SUMIF('Raw diet data'!$E$6:$E$379,$A26,'Raw diet data'!CF$6:CF$379)</f>
        <v>0</v>
      </c>
      <c r="AN26" s="62">
        <f>SUMIF('Raw diet data'!$E$6:$E$379,$A26,'Raw diet data'!CG$6:CG$379)</f>
        <v>0</v>
      </c>
      <c r="AO26" s="62">
        <f>SUMIF('Raw diet data'!$E$6:$E$379,$A26,'Raw diet data'!CH$6:CH$379)</f>
        <v>0</v>
      </c>
      <c r="AP26" s="62">
        <f>SUMIF('Raw diet data'!$E$6:$E$379,$A26,'Raw diet data'!CI$6:CI$379)</f>
        <v>0</v>
      </c>
      <c r="AQ26" s="62">
        <f>SUMIF('Raw diet data'!$E$6:$E$379,$A26,'Raw diet data'!CJ$6:CJ$379)</f>
        <v>0</v>
      </c>
      <c r="AR26" s="62">
        <f>SUMIF('Raw diet data'!$E$6:$E$379,$A26,'Raw diet data'!CK$6:CK$379)</f>
        <v>0</v>
      </c>
      <c r="AS26" s="62">
        <f>SUMIF('Raw diet data'!$E$6:$E$379,$A26,'Raw diet data'!CN$6:CN$379)</f>
        <v>0</v>
      </c>
      <c r="AT26" s="62">
        <f>SUMIF('Raw diet data'!$E$6:$E$379,$A26,'Raw diet data'!CO$6:CO$379)</f>
        <v>0</v>
      </c>
      <c r="AU26" s="62">
        <f>SUMIF('Raw diet data'!$E$6:$E$379,$A26,'Raw diet data'!CQ$6:CQ$379)</f>
        <v>0</v>
      </c>
      <c r="AV26" s="62">
        <f>SUMIF('Raw diet data'!$E$6:$E$379,$A26,'Raw diet data'!CR$6:CR$379)</f>
        <v>0</v>
      </c>
      <c r="AW26" s="62">
        <f>SUMIF('Raw diet data'!$E$6:$E$379,$A26,'Raw diet data'!CU$6:CU$379)</f>
        <v>0</v>
      </c>
      <c r="AX26" s="62">
        <f>SUMIF('Raw diet data'!$E$6:$E$379,$A26,'Raw diet data'!CW$6:CW$379)</f>
        <v>0</v>
      </c>
      <c r="AY26" s="62">
        <f>SUMIF('Raw diet data'!$E$6:$E$379,$A26,'Raw diet data'!CX$6:CX$379)</f>
        <v>0</v>
      </c>
      <c r="AZ26" s="62">
        <f>SUMIF('Raw diet data'!$E$6:$E$379,$A26,'Raw diet data'!CY$6:CY$379)</f>
        <v>0</v>
      </c>
      <c r="BA26" s="62">
        <f>SUMIF('Raw diet data'!$E$6:$E$379,$A26,'Raw diet data'!CZ$6:CZ$379)</f>
        <v>0</v>
      </c>
      <c r="BB26" s="62">
        <f>SUMIF('Raw diet data'!$E$6:$E$379,$A26,'Raw diet data'!DA$6:DA$379)</f>
        <v>0</v>
      </c>
      <c r="BC26" s="62">
        <f>SUMIF('Raw diet data'!$E$6:$E$379,$A26,'Raw diet data'!DB$6:DB$379)</f>
        <v>0</v>
      </c>
      <c r="BD26" s="62">
        <f>SUMIF('Raw diet data'!$E$6:$E$379,$A26,'Raw diet data'!DF$6:DF$379)</f>
        <v>0</v>
      </c>
      <c r="BE26" s="62">
        <f>SUMIF('Raw diet data'!$E$6:$E$379,$A26,'Raw diet data'!DG$6:DG$379)</f>
        <v>0</v>
      </c>
      <c r="BF26" s="62">
        <f>SUMIF('Raw diet data'!$E$6:$E$379,$A26,'Raw diet data'!DH$6:DH$379)</f>
        <v>0</v>
      </c>
      <c r="BG26" s="62">
        <f>SUMIF('Raw diet data'!$E$6:$E$379,$A26,'Raw diet data'!DI$6:DI$379)</f>
        <v>0</v>
      </c>
      <c r="BH26" s="62">
        <f>SUMIF('Raw diet data'!$E$6:$E$379,$A26,'Raw diet data'!DM$6:DM$379)</f>
        <v>0</v>
      </c>
      <c r="BI26" s="62">
        <f>SUMIF('Raw diet data'!$E$6:$E$379,$A26,'Raw diet data'!DN$6:DN$379)</f>
        <v>0</v>
      </c>
      <c r="BJ26" s="62">
        <f>SUMIF('Raw diet data'!$E$6:$E$379,$A26,'Raw diet data'!DO$6:DO$379)</f>
        <v>0</v>
      </c>
      <c r="BK26" s="62">
        <f>SUMIF('Raw diet data'!$E$6:$E$379,$A26,'Raw diet data'!DP$6:DP$379)</f>
        <v>0</v>
      </c>
      <c r="BL26" s="62">
        <f>SUMIF('Raw diet data'!$E$6:$E$379,$A26,'Raw diet data'!DQ$6:DQ$379)</f>
        <v>0</v>
      </c>
      <c r="BM26" s="62">
        <f>SUMIF(Zooplankton!$A$17:$A$29,$A26,Zooplankton!C$17:C$29)</f>
        <v>0</v>
      </c>
      <c r="BN26" s="62">
        <f>SUMIF(Zooplankton!$A$17:$A$29,$A26,Zooplankton!D$17:D$29)</f>
        <v>0</v>
      </c>
      <c r="BO26" s="62">
        <f>SUMIF(Zooplankton!$A$17:$A$29,$A26,Zooplankton!E$17:E$29)</f>
        <v>0</v>
      </c>
      <c r="BP26" s="62">
        <f>SUMIF('Raw diet data'!$E$6:$E$379,$A26,'Raw diet data'!DU$6:DU$379)</f>
        <v>0</v>
      </c>
      <c r="BQ26" s="62">
        <f>SUMIF('Raw diet data'!$E$6:$E$379,$A26,'Raw diet data'!DV$6:DV$379)</f>
        <v>0</v>
      </c>
      <c r="BR26" s="62">
        <f>SUMIF('Raw diet data'!$E$6:$E$379,$A26,'Raw diet data'!DX$6:DX$379)</f>
        <v>0</v>
      </c>
    </row>
    <row r="27" spans="1:70">
      <c r="A27">
        <v>25</v>
      </c>
      <c r="B27" t="s">
        <v>732</v>
      </c>
      <c r="C27" s="62">
        <f>SUMIF('Raw diet data'!$E$6:$E$379,$A27,'Raw diet data'!L$6:L$379)</f>
        <v>0</v>
      </c>
      <c r="D27" s="62">
        <f>SUMIF(Odontocetes!$A$7:$A$15,$A27,Odontocetes!C$7:C$15)</f>
        <v>0</v>
      </c>
      <c r="E27" s="62">
        <f>SUMIF('Raw diet data'!$E$6:$E$379,$A27,'Raw diet data'!N$6:N$379)</f>
        <v>0</v>
      </c>
      <c r="F27" s="62">
        <f>SUMIF('Raw diet data'!$E$6:$E$379,$A27,'Raw diet data'!O$6:O$379)</f>
        <v>0</v>
      </c>
      <c r="G27" s="62">
        <f>SUMIF(Seals!$A$8:$A$281,$A27,Seals!$K$8:$K$281)</f>
        <v>1.5764665383508181E-4</v>
      </c>
      <c r="H27" s="62">
        <f>SUMIF(Seals!$A$8:$A$281,$A27,Seals!$P$8:$P$281)</f>
        <v>0</v>
      </c>
      <c r="I27" s="62">
        <f>SUMIF(Seals!$A$8:$A$281,$A27,Seals!$I$8:$I$281)</f>
        <v>0</v>
      </c>
      <c r="J27" s="62">
        <f>SUMIF('Raw diet data'!$E$6:$E$379,$A27,'Raw diet data'!S$6:S$379)</f>
        <v>0</v>
      </c>
      <c r="K27" s="62">
        <f>SUMIF('Raw diet data'!$E$6:$E$379,$A27,'Raw diet data'!T$6:T$379)</f>
        <v>0</v>
      </c>
      <c r="L27" s="62">
        <f>SUMIF('WF storm petrel'!$A$5:$A$28,$A27,'WF storm petrel'!J$5:J$28)</f>
        <v>0</v>
      </c>
      <c r="M27" s="62">
        <f>SUMIF('Raw diet data'!$E$6:$E$379,$A27,'Raw diet data'!Y$6:Y$379)</f>
        <v>0</v>
      </c>
      <c r="N27" s="62">
        <f>SUMIF('Raw diet data'!$E$6:$E$379,$A27,'Raw diet data'!Z$6:Z$379)</f>
        <v>0</v>
      </c>
      <c r="O27" s="62">
        <f>SUMIF('Raw diet data'!$E$6:$E$379,$A27,'Raw diet data'!AA$6:AA$379)</f>
        <v>0</v>
      </c>
      <c r="P27" s="62">
        <f>SUMIF('Raw diet data'!$E$6:$E$379,$A27,'Raw diet data'!AB$6:AB$379)</f>
        <v>0</v>
      </c>
      <c r="Q27" s="62">
        <f>SUMIF(LP!$A$5:$A$22,$A27,LP!D$5:D$22)</f>
        <v>0</v>
      </c>
      <c r="R27" s="62">
        <f>SUMIF('Raw diet data'!$E$6:$E$379,$A27,'Raw diet data'!AL$6:AL$379)</f>
        <v>0</v>
      </c>
      <c r="S27" s="62">
        <f>SUMIF('Raw diet data'!$E$6:$E$379,$A27,'Raw diet data'!AQ$6:AQ$379)</f>
        <v>0</v>
      </c>
      <c r="T27" s="62">
        <f>SUMIF('Shelf dem sharks'!A$38:A$59,A27,'Shelf dem sharks'!$F$38:$F$59)</f>
        <v>0</v>
      </c>
      <c r="U27" s="62">
        <f>SUMIF('Raw diet data'!$E$6:$E$379,$A27,'Raw diet data'!AT$6:AT$379)</f>
        <v>0</v>
      </c>
      <c r="V27" s="62">
        <f>SUMIF('Raw diet data'!$E$6:$E$379,$A27,'Raw diet data'!AW$6:AW$379)</f>
        <v>0</v>
      </c>
      <c r="W27" s="62">
        <f>SUMIF('Skates&amp;rays'!A$27:A$37,$A27,'Skates&amp;rays'!$E$27:$E$37)</f>
        <v>0</v>
      </c>
      <c r="X27" s="62">
        <f>SUMIF('Raw diet data'!$E$6:$E$379,$A27,'Raw diet data'!AZ$6:AZ$379)</f>
        <v>0</v>
      </c>
      <c r="Y27" s="62">
        <f>IF(ISNA(VLOOKUP($A27,'Offshore pelagic pisc &amp; tuna'!$A$5:'Offshore pelagic pisc &amp; tuna'!$O$28,15,FALSE)),0,VLOOKUP($A27,'Offshore pelagic pisc &amp; tuna'!$A$5:'Offshore pelagic pisc &amp; tuna'!$O$28,15,FALSE))</f>
        <v>9.7000000000000003E-2</v>
      </c>
      <c r="Z27" s="62">
        <f>IF(ISNA(VLOOKUP($A27,'Offshore pelagic pisc &amp; tuna'!$A$4:'Offshore pelagic pisc &amp; tuna'!$O$28,8,FALSE)),0,VLOOKUP($A27,'Offshore pelagic pisc &amp; tuna'!$A$4:'Offshore pelagic pisc &amp; tuna'!$O$28,8,FALSE))</f>
        <v>2.3333333333333334E-2</v>
      </c>
      <c r="AA27" s="62">
        <f>SUMIF('Raw diet data'!$E$6:$E$379,$A27,'Raw diet data'!BC$6:BC$379)</f>
        <v>0</v>
      </c>
      <c r="AB27" s="62">
        <f>SUMIF('Raw diet data'!$E$6:$E$379,$A27,'Raw diet data'!BJ$6:BJ$379)</f>
        <v>0</v>
      </c>
      <c r="AC27" s="62">
        <f>SUMIF('Small pelagic fish'!$A$31:$A$43,$A27,'Small pelagic fish'!D$31:D$43)</f>
        <v>0</v>
      </c>
      <c r="AD27" s="62">
        <f>SUMIF('Small pelagic fish'!$A$31:$A$43,$A27,'Small pelagic fish'!E$31:E$43)</f>
        <v>0</v>
      </c>
      <c r="AE27" s="62">
        <f>SUMIF('Small pelagic fish'!$A$31:$A$43,$A27,'Small pelagic fish'!G$31:G$43)</f>
        <v>0</v>
      </c>
      <c r="AF27" s="62">
        <f>SUMIF('Small pelagic fish'!$A$31:$A$43,$A27,'Small pelagic fish'!I$31:I$43)</f>
        <v>0</v>
      </c>
      <c r="AG27" s="62">
        <f>SUMIF('Other fish'!$C$643:$C$689,$A27,'Other fish'!CL$643:CL$689)</f>
        <v>0</v>
      </c>
      <c r="AH27" s="62">
        <f>SUMIF('Other fish'!$C$643:$C$689,$A27,'Other fish'!BV$643:BV$689)</f>
        <v>0</v>
      </c>
      <c r="AI27" s="62">
        <f>SUMIF('Other fish'!$C$643:$C$689,$A27,'Other fish'!CH$643:CH$689)</f>
        <v>0</v>
      </c>
      <c r="AJ27" s="62">
        <f>SUMIF('Other fish'!$C$643:$C$689,$A27,'Other fish'!X$643:X$689)</f>
        <v>0</v>
      </c>
      <c r="AK27" s="62">
        <f>SUMIF('Other fish'!$C$643:$C$689,$A27,'Other fish'!K$643:K$689)</f>
        <v>0</v>
      </c>
      <c r="AL27" s="62">
        <f>SUMIF(Garfish!$A$5:$A$10,$A27,Garfish!E$5:E$10)</f>
        <v>0</v>
      </c>
      <c r="AM27" s="62">
        <f>SUMIF('Raw diet data'!$E$6:$E$379,$A27,'Raw diet data'!CF$6:CF$379)</f>
        <v>0</v>
      </c>
      <c r="AN27" s="62">
        <f>SUMIF('Raw diet data'!$E$6:$E$379,$A27,'Raw diet data'!CG$6:CG$379)</f>
        <v>0</v>
      </c>
      <c r="AO27" s="62">
        <f>SUMIF('Raw diet data'!$E$6:$E$379,$A27,'Raw diet data'!CH$6:CH$379)</f>
        <v>0</v>
      </c>
      <c r="AP27" s="62">
        <f>SUMIF('Raw diet data'!$E$6:$E$379,$A27,'Raw diet data'!CI$6:CI$379)</f>
        <v>0</v>
      </c>
      <c r="AQ27" s="62">
        <f>SUMIF('Raw diet data'!$E$6:$E$379,$A27,'Raw diet data'!CJ$6:CJ$379)</f>
        <v>0</v>
      </c>
      <c r="AR27" s="62">
        <f>SUMIF('Raw diet data'!$E$6:$E$379,$A27,'Raw diet data'!CK$6:CK$379)</f>
        <v>0</v>
      </c>
      <c r="AS27" s="62">
        <f>SUMIF('Raw diet data'!$E$6:$E$379,$A27,'Raw diet data'!CN$6:CN$379)</f>
        <v>0</v>
      </c>
      <c r="AT27" s="62">
        <f>SUMIF('Raw diet data'!$E$6:$E$379,$A27,'Raw diet data'!CO$6:CO$379)</f>
        <v>0</v>
      </c>
      <c r="AU27" s="62">
        <f>SUMIF('Raw diet data'!$E$6:$E$379,$A27,'Raw diet data'!CQ$6:CQ$379)</f>
        <v>0</v>
      </c>
      <c r="AV27" s="62">
        <f>SUMIF('Raw diet data'!$E$6:$E$379,$A27,'Raw diet data'!CR$6:CR$379)</f>
        <v>0</v>
      </c>
      <c r="AW27" s="62">
        <f>SUMIF('Raw diet data'!$E$6:$E$379,$A27,'Raw diet data'!CU$6:CU$379)</f>
        <v>0</v>
      </c>
      <c r="AX27" s="62">
        <f>SUMIF('Raw diet data'!$E$6:$E$379,$A27,'Raw diet data'!CW$6:CW$379)</f>
        <v>0</v>
      </c>
      <c r="AY27" s="62">
        <f>SUMIF('Raw diet data'!$E$6:$E$379,$A27,'Raw diet data'!CX$6:CX$379)</f>
        <v>0</v>
      </c>
      <c r="AZ27" s="62">
        <f>SUMIF('Raw diet data'!$E$6:$E$379,$A27,'Raw diet data'!CY$6:CY$379)</f>
        <v>0</v>
      </c>
      <c r="BA27" s="62">
        <f>SUMIF('Raw diet data'!$E$6:$E$379,$A27,'Raw diet data'!CZ$6:CZ$379)</f>
        <v>0</v>
      </c>
      <c r="BB27" s="62">
        <f>SUMIF('Raw diet data'!$E$6:$E$379,$A27,'Raw diet data'!DA$6:DA$379)</f>
        <v>0</v>
      </c>
      <c r="BC27" s="62">
        <f>SUMIF('Raw diet data'!$E$6:$E$379,$A27,'Raw diet data'!DB$6:DB$379)</f>
        <v>0</v>
      </c>
      <c r="BD27" s="62">
        <f>SUMIF('Raw diet data'!$E$6:$E$379,$A27,'Raw diet data'!DF$6:DF$379)</f>
        <v>0</v>
      </c>
      <c r="BE27" s="62">
        <f>SUMIF('Raw diet data'!$E$6:$E$379,$A27,'Raw diet data'!DG$6:DG$379)</f>
        <v>0</v>
      </c>
      <c r="BF27" s="62">
        <f>SUMIF('Raw diet data'!$E$6:$E$379,$A27,'Raw diet data'!DH$6:DH$379)</f>
        <v>0</v>
      </c>
      <c r="BG27" s="62">
        <f>SUMIF('Raw diet data'!$E$6:$E$379,$A27,'Raw diet data'!DI$6:DI$379)</f>
        <v>0</v>
      </c>
      <c r="BH27" s="62">
        <f>SUMIF('Raw diet data'!$E$6:$E$379,$A27,'Raw diet data'!DM$6:DM$379)</f>
        <v>0</v>
      </c>
      <c r="BI27" s="62">
        <f>SUMIF('Raw diet data'!$E$6:$E$379,$A27,'Raw diet data'!DN$6:DN$379)</f>
        <v>0</v>
      </c>
      <c r="BJ27" s="62">
        <f>SUMIF('Raw diet data'!$E$6:$E$379,$A27,'Raw diet data'!DO$6:DO$379)</f>
        <v>0</v>
      </c>
      <c r="BK27" s="62">
        <f>SUMIF('Raw diet data'!$E$6:$E$379,$A27,'Raw diet data'!DP$6:DP$379)</f>
        <v>0</v>
      </c>
      <c r="BL27" s="62">
        <f>SUMIF('Raw diet data'!$E$6:$E$379,$A27,'Raw diet data'!DQ$6:DQ$379)</f>
        <v>0</v>
      </c>
      <c r="BM27" s="62">
        <f>SUMIF(Zooplankton!$A$17:$A$29,$A27,Zooplankton!C$17:C$29)</f>
        <v>0</v>
      </c>
      <c r="BN27" s="62">
        <f>SUMIF(Zooplankton!$A$17:$A$29,$A27,Zooplankton!D$17:D$29)</f>
        <v>0</v>
      </c>
      <c r="BO27" s="62">
        <f>SUMIF(Zooplankton!$A$17:$A$29,$A27,Zooplankton!E$17:E$29)</f>
        <v>0</v>
      </c>
      <c r="BP27" s="62">
        <f>SUMIF('Raw diet data'!$E$6:$E$379,$A27,'Raw diet data'!DU$6:DU$379)</f>
        <v>0</v>
      </c>
      <c r="BQ27" s="62">
        <f>SUMIF('Raw diet data'!$E$6:$E$379,$A27,'Raw diet data'!DV$6:DV$379)</f>
        <v>0</v>
      </c>
      <c r="BR27" s="62">
        <f>SUMIF('Raw diet data'!$E$6:$E$379,$A27,'Raw diet data'!DX$6:DX$379)</f>
        <v>0</v>
      </c>
    </row>
    <row r="28" spans="1:70">
      <c r="A28">
        <v>26</v>
      </c>
      <c r="B28" t="s">
        <v>733</v>
      </c>
      <c r="C28" s="62">
        <f>SUMIF('Raw diet data'!$E$6:$E$379,$A28,'Raw diet data'!L$6:L$379)</f>
        <v>0</v>
      </c>
      <c r="D28" s="62">
        <f>SUMIF(Odontocetes!$A$7:$A$15,$A28,Odontocetes!C$7:C$15)</f>
        <v>0</v>
      </c>
      <c r="E28" s="62">
        <f>SUMIF('Raw diet data'!$E$6:$E$379,$A28,'Raw diet data'!N$6:N$379)</f>
        <v>1.3093E-3</v>
      </c>
      <c r="F28" s="62">
        <f>SUMIF('Raw diet data'!$E$6:$E$379,$A28,'Raw diet data'!O$6:O$379)</f>
        <v>1.6960989999999999E-2</v>
      </c>
      <c r="G28" s="62">
        <f>SUMIF(Seals!$A$8:$A$281,$A28,Seals!$K$8:$K$281)</f>
        <v>7.816011777832501E-3</v>
      </c>
      <c r="H28" s="62">
        <f>SUMIF(Seals!$A$8:$A$281,$A28,Seals!$P$8:$P$281)</f>
        <v>0</v>
      </c>
      <c r="I28" s="62">
        <f>SUMIF(Seals!$A$8:$A$281,$A28,Seals!$I$8:$I$281)</f>
        <v>9.5376586211745936E-3</v>
      </c>
      <c r="J28" s="62">
        <f>SUMIF('Raw diet data'!$E$6:$E$379,$A28,'Raw diet data'!S$6:S$379)</f>
        <v>0.08</v>
      </c>
      <c r="K28" s="448">
        <f>SUMIF('Raw diet data'!$E$6:$E$379,$A28,'Raw diet data'!T$6:T$379)</f>
        <v>1.70053313483708E-3</v>
      </c>
      <c r="L28" s="62">
        <f>SUMIF('WF storm petrel'!$A$5:$A$28,$A28,'WF storm petrel'!J$5:J$28)</f>
        <v>0</v>
      </c>
      <c r="M28" s="448">
        <f>SUMIF('Raw diet data'!$E$6:$E$379,$A28,'Raw diet data'!Y$6:Y$379)</f>
        <v>0.39750000000000002</v>
      </c>
      <c r="N28" s="448">
        <f>SUMIF('Raw diet data'!$E$6:$E$379,$A28,'Raw diet data'!Z$6:Z$379)</f>
        <v>8.2049799999999867E-2</v>
      </c>
      <c r="O28" s="62">
        <f>SUMIF('Raw diet data'!$E$6:$E$379,$A28,'Raw diet data'!AA$6:AA$379)</f>
        <v>0</v>
      </c>
      <c r="P28" s="62">
        <f>SUMIF('Raw diet data'!$E$6:$E$379,$A28,'Raw diet data'!AB$6:AB$379)</f>
        <v>0</v>
      </c>
      <c r="Q28" s="62">
        <f>SUMIF(LP!$A$5:$A$22,$A28,LP!D$5:D$22)</f>
        <v>0</v>
      </c>
      <c r="R28" s="62">
        <f>SUMIF('Raw diet data'!$E$6:$E$379,$A28,'Raw diet data'!AL$6:AL$379)</f>
        <v>9.9137786438217385E-2</v>
      </c>
      <c r="S28" s="507">
        <f>SUMIF('Raw diet data'!$E$6:$E$379,$A28,'Raw diet data'!AQ$6:AQ$379)</f>
        <v>0.20176449539402772</v>
      </c>
      <c r="T28" s="62">
        <f>SUMIF('Shelf dem sharks'!A$38:A$59,A28,'Shelf dem sharks'!$F$38:$F$59)</f>
        <v>0</v>
      </c>
      <c r="U28" s="62">
        <f>SUMIF('Raw diet data'!$E$6:$E$379,$A28,'Raw diet data'!AT$6:AT$379)</f>
        <v>0</v>
      </c>
      <c r="V28" s="62">
        <f>SUMIF('Raw diet data'!$E$6:$E$379,$A28,'Raw diet data'!AW$6:AW$379)</f>
        <v>0</v>
      </c>
      <c r="W28" s="62">
        <f>SUMIF('Skates&amp;rays'!A$27:A$37,$A28,'Skates&amp;rays'!$E$27:$E$37)</f>
        <v>0</v>
      </c>
      <c r="X28" s="448">
        <f>SUMIF('Raw diet data'!$E$6:$E$379,$A28,'Raw diet data'!AZ$6:AZ$379)</f>
        <v>9.1806548001523887E-3</v>
      </c>
      <c r="Y28" s="62">
        <f>IF(ISNA(VLOOKUP($A28,'Offshore pelagic pisc &amp; tuna'!$A$5:'Offshore pelagic pisc &amp; tuna'!$O$28,15,FALSE)),0,VLOOKUP($A28,'Offshore pelagic pisc &amp; tuna'!$A$5:'Offshore pelagic pisc &amp; tuna'!$O$28,15,FALSE))</f>
        <v>6.0000000000000012E-2</v>
      </c>
      <c r="Z28" s="62">
        <f>IF(ISNA(VLOOKUP($A28,'Offshore pelagic pisc &amp; tuna'!$A$4:'Offshore pelagic pisc &amp; tuna'!$O$28,8,FALSE)),0,VLOOKUP($A28,'Offshore pelagic pisc &amp; tuna'!$A$4:'Offshore pelagic pisc &amp; tuna'!$O$28,8,FALSE))</f>
        <v>6.6666666666666666E-2</v>
      </c>
      <c r="AA28" s="62">
        <f>SUMIF('Raw diet data'!$E$6:$E$379,$A28,'Raw diet data'!BC$6:BC$379)</f>
        <v>0</v>
      </c>
      <c r="AB28" s="448">
        <f>SUMIF('Raw diet data'!$E$6:$E$379,$A28,'Raw diet data'!BJ$6:BJ$379)</f>
        <v>6.8894721975349478E-4</v>
      </c>
      <c r="AC28" s="62">
        <f>SUMIF('Small pelagic fish'!$A$31:$A$43,$A28,'Small pelagic fish'!D$31:D$43)</f>
        <v>0</v>
      </c>
      <c r="AD28" s="62">
        <f>SUMIF('Small pelagic fish'!$A$31:$A$43,$A28,'Small pelagic fish'!E$31:E$43)</f>
        <v>0</v>
      </c>
      <c r="AE28" s="62">
        <f>SUMIF('Small pelagic fish'!$A$31:$A$43,$A28,'Small pelagic fish'!G$31:G$43)</f>
        <v>0</v>
      </c>
      <c r="AF28" s="62">
        <f>SUMIF('Small pelagic fish'!$A$31:$A$43,$A28,'Small pelagic fish'!I$31:I$43)</f>
        <v>0</v>
      </c>
      <c r="AG28" s="62">
        <f>SUMIF('Other fish'!$C$643:$C$689,$A28,'Other fish'!CL$643:CL$689)</f>
        <v>0</v>
      </c>
      <c r="AH28" s="62">
        <f>SUMIF('Other fish'!$C$643:$C$689,$A28,'Other fish'!BV$643:BV$689)</f>
        <v>0</v>
      </c>
      <c r="AI28" s="62">
        <f>SUMIF('Other fish'!$C$643:$C$689,$A28,'Other fish'!CH$643:CH$689)</f>
        <v>0</v>
      </c>
      <c r="AJ28" s="62">
        <f>SUMIF('Other fish'!$C$643:$C$689,$A28,'Other fish'!X$643:X$689)</f>
        <v>0</v>
      </c>
      <c r="AK28" s="62">
        <f>SUMIF('Other fish'!$C$643:$C$689,$A28,'Other fish'!K$643:K$689)</f>
        <v>0</v>
      </c>
      <c r="AL28" s="62">
        <f>SUMIF(Garfish!$A$5:$A$10,$A28,Garfish!E$5:E$10)</f>
        <v>0</v>
      </c>
      <c r="AM28" s="62">
        <f>SUMIF('Raw diet data'!$E$6:$E$379,$A28,'Raw diet data'!CF$6:CF$379)</f>
        <v>2.1598441189395717E-2</v>
      </c>
      <c r="AN28" s="62">
        <f>SUMIF('Raw diet data'!$E$6:$E$379,$A28,'Raw diet data'!CG$6:CG$379)</f>
        <v>0</v>
      </c>
      <c r="AO28" s="62">
        <f>SUMIF('Raw diet data'!$E$6:$E$379,$A28,'Raw diet data'!CH$6:CH$379)</f>
        <v>0</v>
      </c>
      <c r="AP28" s="62">
        <f>SUMIF('Raw diet data'!$E$6:$E$379,$A28,'Raw diet data'!CI$6:CI$379)</f>
        <v>0</v>
      </c>
      <c r="AQ28" s="62">
        <f>SUMIF('Raw diet data'!$E$6:$E$379,$A28,'Raw diet data'!CJ$6:CJ$379)</f>
        <v>0</v>
      </c>
      <c r="AR28" s="62">
        <f>SUMIF('Raw diet data'!$E$6:$E$379,$A28,'Raw diet data'!CK$6:CK$379)</f>
        <v>0</v>
      </c>
      <c r="AS28" s="62">
        <f>SUMIF('Raw diet data'!$E$6:$E$379,$A28,'Raw diet data'!CN$6:CN$379)</f>
        <v>0</v>
      </c>
      <c r="AT28" s="62">
        <f>SUMIF('Raw diet data'!$E$6:$E$379,$A28,'Raw diet data'!CO$6:CO$379)</f>
        <v>0</v>
      </c>
      <c r="AU28" s="62">
        <f>SUMIF('Raw diet data'!$E$6:$E$379,$A28,'Raw diet data'!CQ$6:CQ$379)</f>
        <v>0</v>
      </c>
      <c r="AV28" s="62">
        <f>SUMIF('Raw diet data'!$E$6:$E$379,$A28,'Raw diet data'!CR$6:CR$379)</f>
        <v>0</v>
      </c>
      <c r="AW28" s="62">
        <f>SUMIF('Raw diet data'!$E$6:$E$379,$A28,'Raw diet data'!CU$6:CU$379)</f>
        <v>0</v>
      </c>
      <c r="AX28" s="62">
        <f>SUMIF('Raw diet data'!$E$6:$E$379,$A28,'Raw diet data'!CW$6:CW$379)</f>
        <v>0</v>
      </c>
      <c r="AY28" s="62">
        <f>SUMIF('Raw diet data'!$E$6:$E$379,$A28,'Raw diet data'!CX$6:CX$379)</f>
        <v>0</v>
      </c>
      <c r="AZ28" s="62">
        <f>SUMIF('Raw diet data'!$E$6:$E$379,$A28,'Raw diet data'!CY$6:CY$379)</f>
        <v>0</v>
      </c>
      <c r="BA28" s="62">
        <f>SUMIF('Raw diet data'!$E$6:$E$379,$A28,'Raw diet data'!CZ$6:CZ$379)</f>
        <v>0</v>
      </c>
      <c r="BB28" s="62">
        <f>SUMIF('Raw diet data'!$E$6:$E$379,$A28,'Raw diet data'!DA$6:DA$379)</f>
        <v>0</v>
      </c>
      <c r="BC28" s="62">
        <f>SUMIF('Raw diet data'!$E$6:$E$379,$A28,'Raw diet data'!DB$6:DB$379)</f>
        <v>0</v>
      </c>
      <c r="BD28" s="62">
        <f>SUMIF('Raw diet data'!$E$6:$E$379,$A28,'Raw diet data'!DF$6:DF$379)</f>
        <v>4.7282682499999999E-2</v>
      </c>
      <c r="BE28" s="62">
        <f>SUMIF('Raw diet data'!$E$6:$E$379,$A28,'Raw diet data'!DG$6:DG$379)</f>
        <v>0</v>
      </c>
      <c r="BF28" s="62">
        <f>SUMIF('Raw diet data'!$E$6:$E$379,$A28,'Raw diet data'!DH$6:DH$379)</f>
        <v>0</v>
      </c>
      <c r="BG28" s="62">
        <f>SUMIF('Raw diet data'!$E$6:$E$379,$A28,'Raw diet data'!DI$6:DI$379)</f>
        <v>0</v>
      </c>
      <c r="BH28" s="62">
        <f>SUMIF('Raw diet data'!$E$6:$E$379,$A28,'Raw diet data'!DM$6:DM$379)</f>
        <v>0</v>
      </c>
      <c r="BI28" s="62">
        <f>SUMIF('Raw diet data'!$E$6:$E$379,$A28,'Raw diet data'!DN$6:DN$379)</f>
        <v>0</v>
      </c>
      <c r="BJ28" s="62">
        <f>SUMIF('Raw diet data'!$E$6:$E$379,$A28,'Raw diet data'!DO$6:DO$379)</f>
        <v>0</v>
      </c>
      <c r="BK28" s="62">
        <f>SUMIF('Raw diet data'!$E$6:$E$379,$A28,'Raw diet data'!DP$6:DP$379)</f>
        <v>0</v>
      </c>
      <c r="BL28" s="62">
        <f>SUMIF('Raw diet data'!$E$6:$E$379,$A28,'Raw diet data'!DQ$6:DQ$379)</f>
        <v>0</v>
      </c>
      <c r="BM28" s="62">
        <f>SUMIF(Zooplankton!$A$17:$A$29,$A28,Zooplankton!C$17:C$29)</f>
        <v>0</v>
      </c>
      <c r="BN28" s="62">
        <f>SUMIF(Zooplankton!$A$17:$A$29,$A28,Zooplankton!D$17:D$29)</f>
        <v>0</v>
      </c>
      <c r="BO28" s="62">
        <f>SUMIF(Zooplankton!$A$17:$A$29,$A28,Zooplankton!E$17:E$29)</f>
        <v>0</v>
      </c>
      <c r="BP28" s="62">
        <f>SUMIF('Raw diet data'!$E$6:$E$379,$A28,'Raw diet data'!DU$6:DU$379)</f>
        <v>0</v>
      </c>
      <c r="BQ28" s="62">
        <f>SUMIF('Raw diet data'!$E$6:$E$379,$A28,'Raw diet data'!DV$6:DV$379)</f>
        <v>0</v>
      </c>
      <c r="BR28" s="62">
        <f>SUMIF('Raw diet data'!$E$6:$E$379,$A28,'Raw diet data'!DX$6:DX$379)</f>
        <v>0</v>
      </c>
    </row>
    <row r="29" spans="1:70">
      <c r="A29">
        <v>27</v>
      </c>
      <c r="B29" t="s">
        <v>12</v>
      </c>
      <c r="C29" s="62">
        <f>SUMIF('Raw diet data'!$E$6:$E$379,$A29,'Raw diet data'!L$6:L$379)</f>
        <v>0</v>
      </c>
      <c r="D29" s="62">
        <f>SUMIF(Odontocetes!$A$7:$A$15,$A29,Odontocetes!C$7:C$15)</f>
        <v>0</v>
      </c>
      <c r="E29" s="62">
        <f>SUMIF('Raw diet data'!$E$6:$E$379,$A29,'Raw diet data'!N$6:N$379)</f>
        <v>2.0948790000000002E-2</v>
      </c>
      <c r="F29" s="62">
        <f>SUMIF('Raw diet data'!$E$6:$E$379,$A29,'Raw diet data'!O$6:O$379)</f>
        <v>0.20820319000000001</v>
      </c>
      <c r="G29" s="62">
        <f>SUMIF(Seals!$A$8:$A$281,$A29,Seals!$K$8:$K$281)</f>
        <v>7.8010071378478551E-3</v>
      </c>
      <c r="H29" s="62">
        <f>SUMIF(Seals!$A$8:$A$281,$A29,Seals!$P$8:$P$281)</f>
        <v>0</v>
      </c>
      <c r="I29" s="62">
        <f>SUMIF(Seals!$A$8:$A$281,$A29,Seals!$I$8:$I$281)</f>
        <v>4.1468080961628683E-4</v>
      </c>
      <c r="J29" s="62">
        <f>SUMIF('Raw diet data'!$E$6:$E$379,$A29,'Raw diet data'!S$6:S$379)</f>
        <v>0</v>
      </c>
      <c r="K29" s="448">
        <f>SUMIF('Raw diet data'!$E$6:$E$379,$A29,'Raw diet data'!T$6:T$379)</f>
        <v>1.2488697166675544E-3</v>
      </c>
      <c r="L29" s="62">
        <f>SUMIF('WF storm petrel'!$A$5:$A$28,$A29,'WF storm petrel'!J$5:J$28)</f>
        <v>0</v>
      </c>
      <c r="M29" s="448">
        <f>SUMIF('Raw diet data'!$E$6:$E$379,$A29,'Raw diet data'!Y$6:Y$379)</f>
        <v>0.16</v>
      </c>
      <c r="N29" s="448">
        <f>SUMIF('Raw diet data'!$E$6:$E$379,$A29,'Raw diet data'!Z$6:Z$379)</f>
        <v>0.22967442999999899</v>
      </c>
      <c r="O29" s="62">
        <f>SUMIF('Raw diet data'!$E$6:$E$379,$A29,'Raw diet data'!AA$6:AA$379)</f>
        <v>0</v>
      </c>
      <c r="P29" s="62">
        <f>SUMIF('Raw diet data'!$E$6:$E$379,$A29,'Raw diet data'!AB$6:AB$379)</f>
        <v>3.5060820952052513E-2</v>
      </c>
      <c r="Q29" s="62">
        <f>SUMIF(LP!$A$5:$A$22,$A29,LP!D$5:D$22)</f>
        <v>6.3245330000000002E-2</v>
      </c>
      <c r="R29" s="62">
        <f>SUMIF('Raw diet data'!$E$6:$E$379,$A29,'Raw diet data'!AL$6:AL$379)</f>
        <v>7.0214147079200512E-2</v>
      </c>
      <c r="S29" s="62">
        <f>SUMIF('Raw diet data'!$E$6:$E$379,$A29,'Raw diet data'!AQ$6:AQ$379)</f>
        <v>0</v>
      </c>
      <c r="T29" s="62">
        <f>SUMIF('Shelf dem sharks'!A$38:A$59,A29,'Shelf dem sharks'!$F$38:$F$59)</f>
        <v>0</v>
      </c>
      <c r="U29" s="62">
        <f>SUMIF('Raw diet data'!$E$6:$E$379,$A29,'Raw diet data'!AT$6:AT$379)</f>
        <v>0</v>
      </c>
      <c r="V29" s="62">
        <f>SUMIF('Raw diet data'!$E$6:$E$379,$A29,'Raw diet data'!AW$6:AW$379)</f>
        <v>0</v>
      </c>
      <c r="W29" s="62">
        <f>SUMIF('Skates&amp;rays'!A$27:A$37,$A29,'Skates&amp;rays'!$E$27:$E$37)</f>
        <v>0</v>
      </c>
      <c r="X29" s="448">
        <f>SUMIF('Raw diet data'!$E$6:$E$379,$A29,'Raw diet data'!AZ$6:AZ$379)</f>
        <v>0.45848721095784351</v>
      </c>
      <c r="Y29" s="62">
        <f>IF(ISNA(VLOOKUP($A29,'Offshore pelagic pisc &amp; tuna'!$A$5:'Offshore pelagic pisc &amp; tuna'!$O$28,15,FALSE)),0,VLOOKUP($A29,'Offshore pelagic pisc &amp; tuna'!$A$5:'Offshore pelagic pisc &amp; tuna'!$O$28,15,FALSE))</f>
        <v>0.01</v>
      </c>
      <c r="Z29" s="62">
        <f>IF(ISNA(VLOOKUP($A29,'Offshore pelagic pisc &amp; tuna'!$A$4:'Offshore pelagic pisc &amp; tuna'!$O$28,8,FALSE)),0,VLOOKUP($A29,'Offshore pelagic pisc &amp; tuna'!$A$4:'Offshore pelagic pisc &amp; tuna'!$O$28,8,FALSE))</f>
        <v>2E-3</v>
      </c>
      <c r="AA29" s="62">
        <f>SUMIF('Raw diet data'!$E$6:$E$379,$A29,'Raw diet data'!BC$6:BC$379)</f>
        <v>0</v>
      </c>
      <c r="AB29" s="448">
        <f>SUMIF('Raw diet data'!$E$6:$E$379,$A29,'Raw diet data'!BJ$6:BJ$379)</f>
        <v>0.22908367512448985</v>
      </c>
      <c r="AC29" s="62">
        <f>SUMIF('Small pelagic fish'!$A$31:$A$43,$A29,'Small pelagic fish'!D$31:D$43)</f>
        <v>0</v>
      </c>
      <c r="AD29" s="62">
        <f>SUMIF('Small pelagic fish'!$A$31:$A$43,$A29,'Small pelagic fish'!E$31:E$43)</f>
        <v>0</v>
      </c>
      <c r="AE29" s="62">
        <f>SUMIF('Small pelagic fish'!$A$31:$A$43,$A29,'Small pelagic fish'!G$31:G$43)</f>
        <v>0</v>
      </c>
      <c r="AF29" s="62">
        <f>SUMIF('Small pelagic fish'!$A$31:$A$43,$A29,'Small pelagic fish'!I$31:I$43)</f>
        <v>0</v>
      </c>
      <c r="AG29" s="62">
        <f>SUMIF('Other fish'!$C$643:$C$689,$A29,'Other fish'!CL$643:CL$689)</f>
        <v>0</v>
      </c>
      <c r="AH29" s="62">
        <f>SUMIF('Other fish'!$C$643:$C$689,$A29,'Other fish'!BV$643:BV$689)</f>
        <v>0</v>
      </c>
      <c r="AI29" s="62">
        <f>SUMIF('Other fish'!$C$643:$C$689,$A29,'Other fish'!CH$643:CH$689)</f>
        <v>0</v>
      </c>
      <c r="AJ29" s="62">
        <f>SUMIF('Other fish'!$C$643:$C$689,$A29,'Other fish'!X$643:X$689)</f>
        <v>0</v>
      </c>
      <c r="AK29" s="62">
        <f>SUMIF('Other fish'!$C$643:$C$689,$A29,'Other fish'!K$643:K$689)</f>
        <v>0</v>
      </c>
      <c r="AL29" s="62">
        <f>SUMIF(Garfish!$A$5:$A$10,$A29,Garfish!E$5:E$10)</f>
        <v>0</v>
      </c>
      <c r="AM29" s="62">
        <f>SUMIF('Raw diet data'!$E$6:$E$379,$A29,'Raw diet data'!CF$6:CF$379)</f>
        <v>3.0318080700212444E-2</v>
      </c>
      <c r="AN29" s="62">
        <f>SUMIF('Raw diet data'!$E$6:$E$379,$A29,'Raw diet data'!CG$6:CG$379)</f>
        <v>0</v>
      </c>
      <c r="AO29" s="62">
        <f>SUMIF('Raw diet data'!$E$6:$E$379,$A29,'Raw diet data'!CH$6:CH$379)</f>
        <v>0</v>
      </c>
      <c r="AP29" s="62">
        <f>SUMIF('Raw diet data'!$E$6:$E$379,$A29,'Raw diet data'!CI$6:CI$379)</f>
        <v>0</v>
      </c>
      <c r="AQ29" s="62">
        <f>SUMIF('Raw diet data'!$E$6:$E$379,$A29,'Raw diet data'!CJ$6:CJ$379)</f>
        <v>0</v>
      </c>
      <c r="AR29" s="62">
        <f>SUMIF('Raw diet data'!$E$6:$E$379,$A29,'Raw diet data'!CK$6:CK$379)</f>
        <v>0</v>
      </c>
      <c r="AS29" s="62">
        <f>SUMIF('Raw diet data'!$E$6:$E$379,$A29,'Raw diet data'!CN$6:CN$379)</f>
        <v>0</v>
      </c>
      <c r="AT29" s="62">
        <f>SUMIF('Raw diet data'!$E$6:$E$379,$A29,'Raw diet data'!CO$6:CO$379)</f>
        <v>0</v>
      </c>
      <c r="AU29" s="62">
        <f>SUMIF('Raw diet data'!$E$6:$E$379,$A29,'Raw diet data'!CQ$6:CQ$379)</f>
        <v>0</v>
      </c>
      <c r="AV29" s="62">
        <f>SUMIF('Raw diet data'!$E$6:$E$379,$A29,'Raw diet data'!CR$6:CR$379)</f>
        <v>0</v>
      </c>
      <c r="AW29" s="62">
        <f>SUMIF('Raw diet data'!$E$6:$E$379,$A29,'Raw diet data'!CU$6:CU$379)</f>
        <v>0</v>
      </c>
      <c r="AX29" s="62">
        <f>SUMIF('Raw diet data'!$E$6:$E$379,$A29,'Raw diet data'!CW$6:CW$379)</f>
        <v>0</v>
      </c>
      <c r="AY29" s="62">
        <f>SUMIF('Raw diet data'!$E$6:$E$379,$A29,'Raw diet data'!CX$6:CX$379)</f>
        <v>0</v>
      </c>
      <c r="AZ29" s="62">
        <f>SUMIF('Raw diet data'!$E$6:$E$379,$A29,'Raw diet data'!CY$6:CY$379)</f>
        <v>0</v>
      </c>
      <c r="BA29" s="62">
        <f>SUMIF('Raw diet data'!$E$6:$E$379,$A29,'Raw diet data'!CZ$6:CZ$379)</f>
        <v>0</v>
      </c>
      <c r="BB29" s="62">
        <f>SUMIF('Raw diet data'!$E$6:$E$379,$A29,'Raw diet data'!DA$6:DA$379)</f>
        <v>0</v>
      </c>
      <c r="BC29" s="62">
        <f>SUMIF('Raw diet data'!$E$6:$E$379,$A29,'Raw diet data'!DB$6:DB$379)</f>
        <v>0</v>
      </c>
      <c r="BD29" s="62">
        <f>SUMIF('Raw diet data'!$E$6:$E$379,$A29,'Raw diet data'!DF$6:DF$379)</f>
        <v>0.11856159000000001</v>
      </c>
      <c r="BE29" s="62">
        <f>SUMIF('Raw diet data'!$E$6:$E$379,$A29,'Raw diet data'!DG$6:DG$379)</f>
        <v>0</v>
      </c>
      <c r="BF29" s="62">
        <f>SUMIF('Raw diet data'!$E$6:$E$379,$A29,'Raw diet data'!DH$6:DH$379)</f>
        <v>0</v>
      </c>
      <c r="BG29" s="62">
        <f>SUMIF('Raw diet data'!$E$6:$E$379,$A29,'Raw diet data'!DI$6:DI$379)</f>
        <v>0</v>
      </c>
      <c r="BH29" s="62">
        <f>SUMIF('Raw diet data'!$E$6:$E$379,$A29,'Raw diet data'!DM$6:DM$379)</f>
        <v>0</v>
      </c>
      <c r="BI29" s="62">
        <f>SUMIF('Raw diet data'!$E$6:$E$379,$A29,'Raw diet data'!DN$6:DN$379)</f>
        <v>0</v>
      </c>
      <c r="BJ29" s="62">
        <f>SUMIF('Raw diet data'!$E$6:$E$379,$A29,'Raw diet data'!DO$6:DO$379)</f>
        <v>0</v>
      </c>
      <c r="BK29" s="62">
        <f>SUMIF('Raw diet data'!$E$6:$E$379,$A29,'Raw diet data'!DP$6:DP$379)</f>
        <v>0</v>
      </c>
      <c r="BL29" s="62">
        <f>SUMIF('Raw diet data'!$E$6:$E$379,$A29,'Raw diet data'!DQ$6:DQ$379)</f>
        <v>0</v>
      </c>
      <c r="BM29" s="62">
        <f>SUMIF(Zooplankton!$A$17:$A$29,$A29,Zooplankton!C$17:C$29)</f>
        <v>0</v>
      </c>
      <c r="BN29" s="62">
        <f>SUMIF(Zooplankton!$A$17:$A$29,$A29,Zooplankton!D$17:D$29)</f>
        <v>0</v>
      </c>
      <c r="BO29" s="62">
        <f>SUMIF(Zooplankton!$A$17:$A$29,$A29,Zooplankton!E$17:E$29)</f>
        <v>0</v>
      </c>
      <c r="BP29" s="62">
        <f>SUMIF('Raw diet data'!$E$6:$E$379,$A29,'Raw diet data'!DU$6:DU$379)</f>
        <v>0</v>
      </c>
      <c r="BQ29" s="62">
        <f>SUMIF('Raw diet data'!$E$6:$E$379,$A29,'Raw diet data'!DV$6:DV$379)</f>
        <v>0</v>
      </c>
      <c r="BR29" s="62">
        <f>SUMIF('Raw diet data'!$E$6:$E$379,$A29,'Raw diet data'!DX$6:DX$379)</f>
        <v>0</v>
      </c>
    </row>
    <row r="30" spans="1:70">
      <c r="A30">
        <v>28</v>
      </c>
      <c r="B30" t="s">
        <v>792</v>
      </c>
      <c r="C30" s="62">
        <f>SUMIF('Raw diet data'!$E$6:$E$379,$A30,'Raw diet data'!L$6:L$379)</f>
        <v>0</v>
      </c>
      <c r="D30" s="62">
        <f>SUMIF(Odontocetes!$A$7:$A$15,$A30,Odontocetes!C$7:C$15)</f>
        <v>0</v>
      </c>
      <c r="E30" s="62">
        <f>SUMIF('Raw diet data'!$E$6:$E$379,$A30,'Raw diet data'!N$6:N$379)</f>
        <v>0</v>
      </c>
      <c r="F30" s="62">
        <f>SUMIF('Raw diet data'!$E$6:$E$379,$A30,'Raw diet data'!O$6:O$379)</f>
        <v>0.43911946000000002</v>
      </c>
      <c r="G30" s="62">
        <f>SUMIF(Seals!$A$8:$A$281,$A30,Seals!$K$8:$K$281)</f>
        <v>7.3991467320594501E-3</v>
      </c>
      <c r="H30" s="62">
        <f>SUMIF(Seals!$A$8:$A$281,$A30,Seals!$P$8:$P$281)</f>
        <v>0</v>
      </c>
      <c r="I30" s="62">
        <f>SUMIF(Seals!$A$8:$A$281,$A30,Seals!$I$8:$I$281)</f>
        <v>5.1615054689973269E-4</v>
      </c>
      <c r="J30" s="62">
        <f>SUMIF('Raw diet data'!$E$6:$E$379,$A30,'Raw diet data'!S$6:S$379)</f>
        <v>0</v>
      </c>
      <c r="K30" s="448">
        <f>SUMIF('Raw diet data'!$E$6:$E$379,$A30,'Raw diet data'!T$6:T$379)</f>
        <v>2.3912408151127221E-2</v>
      </c>
      <c r="L30" s="62">
        <f>SUMIF('WF storm petrel'!$A$5:$A$28,$A30,'WF storm petrel'!J$5:J$28)</f>
        <v>0</v>
      </c>
      <c r="M30" s="448">
        <f>SUMIF('Raw diet data'!$E$6:$E$379,$A30,'Raw diet data'!Y$6:Y$379)</f>
        <v>9.7500000000000003E-2</v>
      </c>
      <c r="N30" s="448">
        <f>SUMIF('Raw diet data'!$E$6:$E$379,$A30,'Raw diet data'!Z$6:Z$379)</f>
        <v>0.39738678999999888</v>
      </c>
      <c r="O30" s="448">
        <f>SUMIF('Raw diet data'!$E$6:$E$379,$A30,'Raw diet data'!AA$6:AA$379)</f>
        <v>1.8800000000000001E-2</v>
      </c>
      <c r="P30" s="62">
        <f>SUMIF('Raw diet data'!$E$6:$E$379,$A30,'Raw diet data'!AB$6:AB$379)</f>
        <v>1.845306365897501E-3</v>
      </c>
      <c r="Q30" s="62">
        <f>SUMIF(LP!$A$5:$A$22,$A30,LP!D$5:D$22)</f>
        <v>0.70381205000000002</v>
      </c>
      <c r="R30" s="62">
        <f>SUMIF('Raw diet data'!$E$6:$E$379,$A30,'Raw diet data'!AL$6:AL$379)</f>
        <v>0.18240465792334229</v>
      </c>
      <c r="S30" s="62">
        <f>SUMIF('Raw diet data'!$E$6:$E$379,$A30,'Raw diet data'!AQ$6:AQ$379)</f>
        <v>0</v>
      </c>
      <c r="T30" s="62">
        <f>SUMIF('Shelf dem sharks'!A$38:A$59,A30,'Shelf dem sharks'!$F$38:$F$59)</f>
        <v>0</v>
      </c>
      <c r="U30" s="62">
        <f>SUMIF('Raw diet data'!$E$6:$E$379,$A30,'Raw diet data'!AT$6:AT$379)</f>
        <v>0.11941935483870969</v>
      </c>
      <c r="V30" s="62">
        <f>SUMIF('Raw diet data'!$E$6:$E$379,$A30,'Raw diet data'!AW$6:AW$379)</f>
        <v>0</v>
      </c>
      <c r="W30" s="62">
        <f>SUMIF('Skates&amp;rays'!A$27:A$37,$A30,'Skates&amp;rays'!$E$27:$E$37)</f>
        <v>0</v>
      </c>
      <c r="X30" s="448">
        <f>SUMIF('Raw diet data'!$E$6:$E$379,$A30,'Raw diet data'!AZ$6:AZ$379)</f>
        <v>0.29983646840986555</v>
      </c>
      <c r="Y30" s="62">
        <f>IF(ISNA(VLOOKUP($A30,'Offshore pelagic pisc &amp; tuna'!$A$5:'Offshore pelagic pisc &amp; tuna'!$O$28,15,FALSE)),0,VLOOKUP($A30,'Offshore pelagic pisc &amp; tuna'!$A$5:'Offshore pelagic pisc &amp; tuna'!$O$28,15,FALSE))</f>
        <v>0</v>
      </c>
      <c r="Z30" s="62">
        <f>IF(ISNA(VLOOKUP($A30,'Offshore pelagic pisc &amp; tuna'!$A$4:'Offshore pelagic pisc &amp; tuna'!$O$28,8,FALSE)),0,VLOOKUP($A30,'Offshore pelagic pisc &amp; tuna'!$A$4:'Offshore pelagic pisc &amp; tuna'!$O$28,8,FALSE))</f>
        <v>0</v>
      </c>
      <c r="AA30" s="62">
        <f>SUMIF('Raw diet data'!$E$6:$E$379,$A30,'Raw diet data'!BC$6:BC$379)</f>
        <v>0</v>
      </c>
      <c r="AB30" s="448">
        <f>SUMIF('Raw diet data'!$E$6:$E$379,$A30,'Raw diet data'!BJ$6:BJ$379)</f>
        <v>0.2384959589855693</v>
      </c>
      <c r="AC30" s="62">
        <f>SUMIF('Small pelagic fish'!$A$31:$A$43,$A30,'Small pelagic fish'!D$31:D$43)</f>
        <v>0</v>
      </c>
      <c r="AD30" s="62">
        <f>SUMIF('Small pelagic fish'!$A$31:$A$43,$A30,'Small pelagic fish'!E$31:E$43)</f>
        <v>0</v>
      </c>
      <c r="AE30" s="62">
        <f>SUMIF('Small pelagic fish'!$A$31:$A$43,$A30,'Small pelagic fish'!G$31:G$43)</f>
        <v>0</v>
      </c>
      <c r="AF30" s="62">
        <f>SUMIF('Small pelagic fish'!$A$31:$A$43,$A30,'Small pelagic fish'!I$31:I$43)</f>
        <v>0</v>
      </c>
      <c r="AG30" s="62">
        <f>SUMIF('Other fish'!$C$643:$C$689,$A30,'Other fish'!CL$643:CL$689)</f>
        <v>0</v>
      </c>
      <c r="AH30" s="62">
        <f>SUMIF('Other fish'!$C$643:$C$689,$A30,'Other fish'!BV$643:BV$689)</f>
        <v>0</v>
      </c>
      <c r="AI30" s="62">
        <f>SUMIF('Other fish'!$C$643:$C$689,$A30,'Other fish'!CH$643:CH$689)</f>
        <v>0</v>
      </c>
      <c r="AJ30" s="62">
        <f>SUMIF('Other fish'!$C$643:$C$689,$A30,'Other fish'!X$643:X$689)</f>
        <v>0</v>
      </c>
      <c r="AK30" s="62">
        <f>SUMIF('Other fish'!$C$643:$C$689,$A30,'Other fish'!K$643:K$689)</f>
        <v>0</v>
      </c>
      <c r="AL30" s="62">
        <f>SUMIF(Garfish!$A$5:$A$10,$A30,Garfish!E$5:E$10)</f>
        <v>0</v>
      </c>
      <c r="AM30" s="62">
        <f>SUMIF('Raw diet data'!$E$6:$E$379,$A30,'Raw diet data'!CF$6:CF$379)</f>
        <v>3.524600335624721E-2</v>
      </c>
      <c r="AN30" s="62">
        <f>SUMIF('Raw diet data'!$E$6:$E$379,$A30,'Raw diet data'!CG$6:CG$379)</f>
        <v>0</v>
      </c>
      <c r="AO30" s="448">
        <f>SUMIF('Raw diet data'!$E$6:$E$379,$A30,'Raw diet data'!CH$6:CH$379)</f>
        <v>0.15</v>
      </c>
      <c r="AP30" s="62">
        <f>SUMIF('Raw diet data'!$E$6:$E$379,$A30,'Raw diet data'!CI$6:CI$379)</f>
        <v>0</v>
      </c>
      <c r="AQ30" s="62">
        <f>SUMIF('Raw diet data'!$E$6:$E$379,$A30,'Raw diet data'!CJ$6:CJ$379)</f>
        <v>0</v>
      </c>
      <c r="AR30" s="62">
        <f>SUMIF('Raw diet data'!$E$6:$E$379,$A30,'Raw diet data'!CK$6:CK$379)</f>
        <v>0</v>
      </c>
      <c r="AS30" s="62">
        <f>SUMIF('Raw diet data'!$E$6:$E$379,$A30,'Raw diet data'!CN$6:CN$379)</f>
        <v>0</v>
      </c>
      <c r="AT30" s="62">
        <f>SUMIF('Raw diet data'!$E$6:$E$379,$A30,'Raw diet data'!CO$6:CO$379)</f>
        <v>0</v>
      </c>
      <c r="AU30" s="62">
        <f>SUMIF('Raw diet data'!$E$6:$E$379,$A30,'Raw diet data'!CQ$6:CQ$379)</f>
        <v>0</v>
      </c>
      <c r="AV30" s="62">
        <f>SUMIF('Raw diet data'!$E$6:$E$379,$A30,'Raw diet data'!CR$6:CR$379)</f>
        <v>0</v>
      </c>
      <c r="AW30" s="62">
        <f>SUMIF('Raw diet data'!$E$6:$E$379,$A30,'Raw diet data'!CU$6:CU$379)</f>
        <v>0</v>
      </c>
      <c r="AX30" s="62">
        <f>SUMIF('Raw diet data'!$E$6:$E$379,$A30,'Raw diet data'!CW$6:CW$379)</f>
        <v>0</v>
      </c>
      <c r="AY30" s="62">
        <f>SUMIF('Raw diet data'!$E$6:$E$379,$A30,'Raw diet data'!CX$6:CX$379)</f>
        <v>0</v>
      </c>
      <c r="AZ30" s="62">
        <f>SUMIF('Raw diet data'!$E$6:$E$379,$A30,'Raw diet data'!CY$6:CY$379)</f>
        <v>0</v>
      </c>
      <c r="BA30" s="62">
        <f>SUMIF('Raw diet data'!$E$6:$E$379,$A30,'Raw diet data'!CZ$6:CZ$379)</f>
        <v>0</v>
      </c>
      <c r="BB30" s="62">
        <f>SUMIF('Raw diet data'!$E$6:$E$379,$A30,'Raw diet data'!DA$6:DA$379)</f>
        <v>0</v>
      </c>
      <c r="BC30" s="62">
        <f>SUMIF('Raw diet data'!$E$6:$E$379,$A30,'Raw diet data'!DB$6:DB$379)</f>
        <v>0</v>
      </c>
      <c r="BD30" s="62">
        <f>SUMIF('Raw diet data'!$E$6:$E$379,$A30,'Raw diet data'!DF$6:DF$379)</f>
        <v>6.48452375E-2</v>
      </c>
      <c r="BE30" s="62">
        <f>SUMIF('Raw diet data'!$E$6:$E$379,$A30,'Raw diet data'!DG$6:DG$379)</f>
        <v>0</v>
      </c>
      <c r="BF30" s="62">
        <f>SUMIF('Raw diet data'!$E$6:$E$379,$A30,'Raw diet data'!DH$6:DH$379)</f>
        <v>0</v>
      </c>
      <c r="BG30" s="62">
        <f>SUMIF('Raw diet data'!$E$6:$E$379,$A30,'Raw diet data'!DI$6:DI$379)</f>
        <v>0</v>
      </c>
      <c r="BH30" s="62">
        <f>SUMIF('Raw diet data'!$E$6:$E$379,$A30,'Raw diet data'!DM$6:DM$379)</f>
        <v>0</v>
      </c>
      <c r="BI30" s="62">
        <f>SUMIF('Raw diet data'!$E$6:$E$379,$A30,'Raw diet data'!DN$6:DN$379)</f>
        <v>0</v>
      </c>
      <c r="BJ30" s="62">
        <f>SUMIF('Raw diet data'!$E$6:$E$379,$A30,'Raw diet data'!DO$6:DO$379)</f>
        <v>0</v>
      </c>
      <c r="BK30" s="62">
        <f>SUMIF('Raw diet data'!$E$6:$E$379,$A30,'Raw diet data'!DP$6:DP$379)</f>
        <v>0</v>
      </c>
      <c r="BL30" s="62">
        <f>SUMIF('Raw diet data'!$E$6:$E$379,$A30,'Raw diet data'!DQ$6:DQ$379)</f>
        <v>0</v>
      </c>
      <c r="BM30" s="62">
        <f>SUMIF(Zooplankton!$A$17:$A$29,$A30,Zooplankton!C$17:C$29)</f>
        <v>0</v>
      </c>
      <c r="BN30" s="62">
        <f>SUMIF(Zooplankton!$A$17:$A$29,$A30,Zooplankton!D$17:D$29)</f>
        <v>0</v>
      </c>
      <c r="BO30" s="62">
        <f>SUMIF(Zooplankton!$A$17:$A$29,$A30,Zooplankton!E$17:E$29)</f>
        <v>0</v>
      </c>
      <c r="BP30" s="62">
        <f>SUMIF('Raw diet data'!$E$6:$E$379,$A30,'Raw diet data'!DU$6:DU$379)</f>
        <v>0</v>
      </c>
      <c r="BQ30" s="62">
        <f>SUMIF('Raw diet data'!$E$6:$E$379,$A30,'Raw diet data'!DV$6:DV$379)</f>
        <v>0</v>
      </c>
      <c r="BR30" s="62">
        <f>SUMIF('Raw diet data'!$E$6:$E$379,$A30,'Raw diet data'!DX$6:DX$379)</f>
        <v>0</v>
      </c>
    </row>
    <row r="31" spans="1:70">
      <c r="A31">
        <v>29</v>
      </c>
      <c r="B31" t="s">
        <v>735</v>
      </c>
      <c r="C31" s="62">
        <f>SUMIF('Raw diet data'!$E$6:$E$379,$A31,'Raw diet data'!L$6:L$379)</f>
        <v>0</v>
      </c>
      <c r="D31" s="62">
        <f>SUMIF(Odontocetes!$A$7:$A$15,$A31,Odontocetes!C$7:C$15)</f>
        <v>1.1935682931681962E-3</v>
      </c>
      <c r="E31" s="62">
        <f>SUMIF('Raw diet data'!$E$6:$E$379,$A31,'Raw diet data'!N$6:N$379)</f>
        <v>1.5711590000000001E-2</v>
      </c>
      <c r="F31" s="62">
        <f>SUMIF('Raw diet data'!$E$6:$E$379,$A31,'Raw diet data'!O$6:O$379)</f>
        <v>0.11690143</v>
      </c>
      <c r="G31" s="62">
        <f>SUMIF(Seals!$A$8:$A$281,$A31,Seals!$K$8:$K$281)</f>
        <v>1.8119656802339696E-2</v>
      </c>
      <c r="H31" s="62">
        <f>SUMIF(Seals!$A$8:$A$281,$A31,Seals!$P$8:$P$281)</f>
        <v>9.4475518666727071E-2</v>
      </c>
      <c r="I31" s="62">
        <f>SUMIF(Seals!$A$8:$A$281,$A31,Seals!$I$8:$I$281)</f>
        <v>4.6968268578274826E-4</v>
      </c>
      <c r="J31" s="62">
        <f>SUMIF('Raw diet data'!$E$6:$E$379,$A31,'Raw diet data'!S$6:S$379)</f>
        <v>0.46799999999999997</v>
      </c>
      <c r="K31" s="448">
        <f>SUMIF('Raw diet data'!$E$6:$E$379,$A31,'Raw diet data'!T$6:T$379)</f>
        <v>2.9591544821231233E-2</v>
      </c>
      <c r="L31" s="62">
        <f>SUMIF('WF storm petrel'!$A$5:$A$28,$A31,'WF storm petrel'!J$5:J$28)</f>
        <v>0</v>
      </c>
      <c r="M31" s="448">
        <f>SUMIF('Raw diet data'!$E$6:$E$379,$A31,'Raw diet data'!Y$6:Y$379)</f>
        <v>0.11</v>
      </c>
      <c r="N31" s="448">
        <f>SUMIF('Raw diet data'!$E$6:$E$379,$A31,'Raw diet data'!Z$6:Z$379)</f>
        <v>5.9271600000000008E-3</v>
      </c>
      <c r="O31" s="62">
        <f>SUMIF('Raw diet data'!$E$6:$E$379,$A31,'Raw diet data'!AA$6:AA$379)</f>
        <v>0</v>
      </c>
      <c r="P31" s="62">
        <f>SUMIF('Raw diet data'!$E$6:$E$379,$A31,'Raw diet data'!AB$6:AB$379)</f>
        <v>0</v>
      </c>
      <c r="Q31" s="62">
        <f>SUMIF(LP!$A$5:$A$22,$A31,LP!D$5:D$22)</f>
        <v>1.6144000000000002E-2</v>
      </c>
      <c r="R31" s="62">
        <f>SUMIF('Raw diet data'!$E$6:$E$379,$A31,'Raw diet data'!AL$6:AL$379)</f>
        <v>4.4485408999976814E-2</v>
      </c>
      <c r="S31" s="507">
        <f>SUMIF('Raw diet data'!$E$6:$E$379,$A31,'Raw diet data'!AQ$6:AQ$379)</f>
        <v>0.10671240693827648</v>
      </c>
      <c r="T31" s="62">
        <f>SUMIF('Shelf dem sharks'!A$38:A$59,A31,'Shelf dem sharks'!$F$38:$F$59)</f>
        <v>0</v>
      </c>
      <c r="U31" s="62">
        <f>SUMIF('Raw diet data'!$E$6:$E$379,$A31,'Raw diet data'!AT$6:AT$379)</f>
        <v>0.20888709677419354</v>
      </c>
      <c r="V31" s="62">
        <f>SUMIF('Raw diet data'!$E$6:$E$379,$A31,'Raw diet data'!AW$6:AW$379)</f>
        <v>0</v>
      </c>
      <c r="W31" s="62">
        <f>SUMIF('Skates&amp;rays'!A$27:A$37,$A31,'Skates&amp;rays'!$E$27:$E$37)</f>
        <v>0</v>
      </c>
      <c r="X31" s="448">
        <f>SUMIF('Raw diet data'!$E$6:$E$379,$A31,'Raw diet data'!AZ$6:AZ$379)</f>
        <v>4.7323595832138576E-2</v>
      </c>
      <c r="Y31" s="62">
        <f>IF(ISNA(VLOOKUP($A31,'Offshore pelagic pisc &amp; tuna'!$A$5:'Offshore pelagic pisc &amp; tuna'!$O$28,15,FALSE)),0,VLOOKUP($A31,'Offshore pelagic pisc &amp; tuna'!$A$5:'Offshore pelagic pisc &amp; tuna'!$O$28,15,FALSE))</f>
        <v>6.5999999999999989E-2</v>
      </c>
      <c r="Z31" s="62">
        <f>IF(ISNA(VLOOKUP($A31,'Offshore pelagic pisc &amp; tuna'!$A$4:'Offshore pelagic pisc &amp; tuna'!$O$28,8,FALSE)),0,VLOOKUP($A31,'Offshore pelagic pisc &amp; tuna'!$A$4:'Offshore pelagic pisc &amp; tuna'!$O$28,8,FALSE))</f>
        <v>1.5333333333333332E-2</v>
      </c>
      <c r="AA31" s="62">
        <f>SUMIF('Raw diet data'!$E$6:$E$379,$A31,'Raw diet data'!BC$6:BC$379)</f>
        <v>0</v>
      </c>
      <c r="AB31" s="448">
        <f>SUMIF('Raw diet data'!$E$6:$E$379,$A31,'Raw diet data'!BJ$6:BJ$379)</f>
        <v>9.2895179157222563E-2</v>
      </c>
      <c r="AC31" s="62">
        <f>SUMIF('Small pelagic fish'!$A$31:$A$43,$A31,'Small pelagic fish'!D$31:D$43)</f>
        <v>0</v>
      </c>
      <c r="AD31" s="62">
        <f>SUMIF('Small pelagic fish'!$A$31:$A$43,$A31,'Small pelagic fish'!E$31:E$43)</f>
        <v>0</v>
      </c>
      <c r="AE31" s="62">
        <f>SUMIF('Small pelagic fish'!$A$31:$A$43,$A31,'Small pelagic fish'!G$31:G$43)</f>
        <v>0</v>
      </c>
      <c r="AF31" s="62">
        <f>SUMIF('Small pelagic fish'!$A$31:$A$43,$A31,'Small pelagic fish'!I$31:I$43)</f>
        <v>0</v>
      </c>
      <c r="AG31" s="62">
        <f>SUMIF('Other fish'!$C$643:$C$689,$A31,'Other fish'!CL$643:CL$689)</f>
        <v>0</v>
      </c>
      <c r="AH31" s="62">
        <f>SUMIF('Other fish'!$C$643:$C$689,$A31,'Other fish'!BV$643:BV$689)</f>
        <v>0</v>
      </c>
      <c r="AI31" s="448">
        <f>SUMIF('Other fish'!$C$643:$C$689,$A31,'Other fish'!CH$643:CH$689)</f>
        <v>0.13586835366590169</v>
      </c>
      <c r="AJ31" s="62">
        <f>SUMIF('Other fish'!$C$643:$C$689,$A31,'Other fish'!X$643:X$689)</f>
        <v>0</v>
      </c>
      <c r="AK31" s="62">
        <f>SUMIF('Other fish'!$C$643:$C$689,$A31,'Other fish'!K$643:K$689)</f>
        <v>0</v>
      </c>
      <c r="AL31" s="62">
        <f>SUMIF(Garfish!$A$5:$A$10,$A31,Garfish!E$5:E$10)</f>
        <v>0</v>
      </c>
      <c r="AM31" s="62">
        <f>SUMIF('Raw diet data'!$E$6:$E$379,$A31,'Raw diet data'!CF$6:CF$379)</f>
        <v>4.3179805137289647E-3</v>
      </c>
      <c r="AN31" s="62">
        <f>SUMIF('Raw diet data'!$E$6:$E$379,$A31,'Raw diet data'!CG$6:CG$379)</f>
        <v>0</v>
      </c>
      <c r="AO31" s="62">
        <f>SUMIF('Raw diet data'!$E$6:$E$379,$A31,'Raw diet data'!CH$6:CH$379)</f>
        <v>0</v>
      </c>
      <c r="AP31" s="62">
        <f>SUMIF('Raw diet data'!$E$6:$E$379,$A31,'Raw diet data'!CI$6:CI$379)</f>
        <v>0</v>
      </c>
      <c r="AQ31" s="62">
        <f>SUMIF('Raw diet data'!$E$6:$E$379,$A31,'Raw diet data'!CJ$6:CJ$379)</f>
        <v>0</v>
      </c>
      <c r="AR31" s="62">
        <f>SUMIF('Raw diet data'!$E$6:$E$379,$A31,'Raw diet data'!CK$6:CK$379)</f>
        <v>0</v>
      </c>
      <c r="AS31" s="62">
        <f>SUMIF('Raw diet data'!$E$6:$E$379,$A31,'Raw diet data'!CN$6:CN$379)</f>
        <v>0</v>
      </c>
      <c r="AT31" s="62">
        <f>SUMIF('Raw diet data'!$E$6:$E$379,$A31,'Raw diet data'!CO$6:CO$379)</f>
        <v>5.0000000000000001E-3</v>
      </c>
      <c r="AU31" s="62">
        <f>SUMIF('Raw diet data'!$E$6:$E$379,$A31,'Raw diet data'!CQ$6:CQ$379)</f>
        <v>0</v>
      </c>
      <c r="AV31" s="62">
        <f>SUMIF('Raw diet data'!$E$6:$E$379,$A31,'Raw diet data'!CR$6:CR$379)</f>
        <v>0</v>
      </c>
      <c r="AW31" s="62">
        <f>SUMIF('Raw diet data'!$E$6:$E$379,$A31,'Raw diet data'!CU$6:CU$379)</f>
        <v>0</v>
      </c>
      <c r="AX31" s="62">
        <f>SUMIF('Raw diet data'!$E$6:$E$379,$A31,'Raw diet data'!CW$6:CW$379)</f>
        <v>0</v>
      </c>
      <c r="AY31" s="62">
        <f>SUMIF('Raw diet data'!$E$6:$E$379,$A31,'Raw diet data'!CX$6:CX$379)</f>
        <v>0</v>
      </c>
      <c r="AZ31" s="62">
        <f>SUMIF('Raw diet data'!$E$6:$E$379,$A31,'Raw diet data'!CY$6:CY$379)</f>
        <v>0</v>
      </c>
      <c r="BA31" s="62">
        <f>SUMIF('Raw diet data'!$E$6:$E$379,$A31,'Raw diet data'!CZ$6:CZ$379)</f>
        <v>0</v>
      </c>
      <c r="BB31" s="62">
        <f>SUMIF('Raw diet data'!$E$6:$E$379,$A31,'Raw diet data'!DA$6:DA$379)</f>
        <v>0</v>
      </c>
      <c r="BC31" s="62">
        <f>SUMIF('Raw diet data'!$E$6:$E$379,$A31,'Raw diet data'!DB$6:DB$379)</f>
        <v>0</v>
      </c>
      <c r="BD31" s="62">
        <f>SUMIF('Raw diet data'!$E$6:$E$379,$A31,'Raw diet data'!DF$6:DF$379)</f>
        <v>0.16256878702380953</v>
      </c>
      <c r="BE31" s="62">
        <f>SUMIF('Raw diet data'!$E$6:$E$379,$A31,'Raw diet data'!DG$6:DG$379)</f>
        <v>0</v>
      </c>
      <c r="BF31" s="62">
        <f>SUMIF('Raw diet data'!$E$6:$E$379,$A31,'Raw diet data'!DH$6:DH$379)</f>
        <v>0</v>
      </c>
      <c r="BG31" s="62">
        <f>SUMIF('Raw diet data'!$E$6:$E$379,$A31,'Raw diet data'!DI$6:DI$379)</f>
        <v>0</v>
      </c>
      <c r="BH31" s="62">
        <f>SUMIF('Raw diet data'!$E$6:$E$379,$A31,'Raw diet data'!DM$6:DM$379)</f>
        <v>0</v>
      </c>
      <c r="BI31" s="62">
        <f>SUMIF('Raw diet data'!$E$6:$E$379,$A31,'Raw diet data'!DN$6:DN$379)</f>
        <v>0</v>
      </c>
      <c r="BJ31" s="62">
        <f>SUMIF('Raw diet data'!$E$6:$E$379,$A31,'Raw diet data'!DO$6:DO$379)</f>
        <v>0</v>
      </c>
      <c r="BK31" s="62">
        <f>SUMIF('Raw diet data'!$E$6:$E$379,$A31,'Raw diet data'!DP$6:DP$379)</f>
        <v>0</v>
      </c>
      <c r="BL31" s="62">
        <f>SUMIF('Raw diet data'!$E$6:$E$379,$A31,'Raw diet data'!DQ$6:DQ$379)</f>
        <v>0</v>
      </c>
      <c r="BM31" s="62">
        <f>SUMIF(Zooplankton!$A$17:$A$29,$A31,Zooplankton!C$17:C$29)</f>
        <v>0</v>
      </c>
      <c r="BN31" s="62">
        <f>SUMIF(Zooplankton!$A$17:$A$29,$A31,Zooplankton!D$17:D$29)</f>
        <v>0</v>
      </c>
      <c r="BO31" s="62">
        <f>SUMIF(Zooplankton!$A$17:$A$29,$A31,Zooplankton!E$17:E$29)</f>
        <v>0</v>
      </c>
      <c r="BP31" s="62">
        <f>SUMIF('Raw diet data'!$E$6:$E$379,$A31,'Raw diet data'!DU$6:DU$379)</f>
        <v>0</v>
      </c>
      <c r="BQ31" s="62">
        <f>SUMIF('Raw diet data'!$E$6:$E$379,$A31,'Raw diet data'!DV$6:DV$379)</f>
        <v>0</v>
      </c>
      <c r="BR31" s="62">
        <f>SUMIF('Raw diet data'!$E$6:$E$379,$A31,'Raw diet data'!DX$6:DX$379)</f>
        <v>0</v>
      </c>
    </row>
    <row r="32" spans="1:70">
      <c r="A32">
        <v>30</v>
      </c>
      <c r="B32" t="s">
        <v>736</v>
      </c>
      <c r="C32" s="62">
        <f>SUMIF('Raw diet data'!$E$6:$E$379,$A32,'Raw diet data'!L$6:L$379)</f>
        <v>0</v>
      </c>
      <c r="D32" s="62">
        <f>SUMIF(Odontocetes!$A$7:$A$15,$A32,Odontocetes!C$7:C$15)</f>
        <v>0</v>
      </c>
      <c r="E32" s="62">
        <f>SUMIF('Raw diet data'!$E$6:$E$379,$A32,'Raw diet data'!N$6:N$379)</f>
        <v>0</v>
      </c>
      <c r="F32" s="62">
        <f>SUMIF('Raw diet data'!$E$6:$E$379,$A32,'Raw diet data'!O$6:O$379)</f>
        <v>0</v>
      </c>
      <c r="G32" s="62">
        <f>SUMIF(Seals!$A$8:$A$281,$A32,Seals!$K$8:$K$281)</f>
        <v>0.44134417290050942</v>
      </c>
      <c r="H32" s="62">
        <f>SUMIF(Seals!$A$8:$A$281,$A32,Seals!$P$8:$P$281)</f>
        <v>0.46236339315751374</v>
      </c>
      <c r="I32" s="62">
        <f>SUMIF(Seals!$A$8:$A$281,$A32,Seals!$I$8:$I$281)</f>
        <v>7.4642545730931628E-4</v>
      </c>
      <c r="J32" s="62">
        <f>SUMIF('Raw diet data'!$E$6:$E$379,$A32,'Raw diet data'!S$6:S$379)</f>
        <v>2.8999999999999998E-2</v>
      </c>
      <c r="K32" s="448">
        <f>SUMIF('Raw diet data'!$E$6:$E$379,$A32,'Raw diet data'!T$6:T$379)</f>
        <v>5.4336087228133104E-3</v>
      </c>
      <c r="L32" s="62">
        <f>SUMIF('WF storm petrel'!$A$5:$A$28,$A32,'WF storm petrel'!J$5:J$28)</f>
        <v>0</v>
      </c>
      <c r="M32" s="62">
        <f>SUMIF('Raw diet data'!$E$6:$E$379,$A32,'Raw diet data'!Y$6:Y$379)</f>
        <v>0</v>
      </c>
      <c r="N32" s="62">
        <f>SUMIF('Raw diet data'!$E$6:$E$379,$A32,'Raw diet data'!Z$6:Z$379)</f>
        <v>0</v>
      </c>
      <c r="O32" s="62">
        <f>SUMIF('Raw diet data'!$E$6:$E$379,$A32,'Raw diet data'!AA$6:AA$379)</f>
        <v>0</v>
      </c>
      <c r="P32" s="62">
        <f>SUMIF('Raw diet data'!$E$6:$E$379,$A32,'Raw diet data'!AB$6:AB$379)</f>
        <v>0</v>
      </c>
      <c r="Q32" s="62">
        <f>SUMIF(LP!$A$5:$A$22,$A32,LP!D$5:D$22)</f>
        <v>4.4131329999999996E-2</v>
      </c>
      <c r="R32" s="62">
        <f>SUMIF('Raw diet data'!$E$6:$E$379,$A32,'Raw diet data'!AL$6:AL$379)</f>
        <v>1.7852112785995786E-3</v>
      </c>
      <c r="S32" s="62">
        <f>SUMIF('Raw diet data'!$E$6:$E$379,$A32,'Raw diet data'!AQ$6:AQ$379)</f>
        <v>0</v>
      </c>
      <c r="T32" s="62">
        <f>SUMIF('Shelf dem sharks'!A$38:A$59,A32,'Shelf dem sharks'!$F$38:$F$59)</f>
        <v>0</v>
      </c>
      <c r="U32" s="62">
        <f>SUMIF('Raw diet data'!$E$6:$E$379,$A32,'Raw diet data'!AT$6:AT$379)</f>
        <v>4.1612903225806451E-3</v>
      </c>
      <c r="V32" s="62">
        <f>SUMIF('Raw diet data'!$E$6:$E$379,$A32,'Raw diet data'!AW$6:AW$379)</f>
        <v>0</v>
      </c>
      <c r="W32" s="62">
        <f>SUMIF('Skates&amp;rays'!A$27:A$37,$A32,'Skates&amp;rays'!$E$27:$E$37)</f>
        <v>0</v>
      </c>
      <c r="X32" s="62">
        <f>SUMIF('Raw diet data'!$E$6:$E$379,$A32,'Raw diet data'!AZ$6:AZ$379)</f>
        <v>0</v>
      </c>
      <c r="Y32" s="62">
        <f>IF(ISNA(VLOOKUP($A32,'Offshore pelagic pisc &amp; tuna'!$A$5:'Offshore pelagic pisc &amp; tuna'!$O$28,15,FALSE)),0,VLOOKUP($A32,'Offshore pelagic pisc &amp; tuna'!$A$5:'Offshore pelagic pisc &amp; tuna'!$O$28,15,FALSE))</f>
        <v>2E-3</v>
      </c>
      <c r="Z32" s="62">
        <f>IF(ISNA(VLOOKUP($A32,'Offshore pelagic pisc &amp; tuna'!$A$4:'Offshore pelagic pisc &amp; tuna'!$O$28,8,FALSE)),0,VLOOKUP($A32,'Offshore pelagic pisc &amp; tuna'!$A$4:'Offshore pelagic pisc &amp; tuna'!$O$28,8,FALSE))</f>
        <v>7.2452162376615325E-3</v>
      </c>
      <c r="AA32" s="62">
        <f>SUMIF('Raw diet data'!$E$6:$E$379,$A32,'Raw diet data'!BC$6:BC$379)</f>
        <v>0</v>
      </c>
      <c r="AB32" s="62">
        <f>SUMIF('Raw diet data'!$E$6:$E$379,$A32,'Raw diet data'!BJ$6:BJ$379)</f>
        <v>0</v>
      </c>
      <c r="AC32" s="62">
        <f>SUMIF('Small pelagic fish'!$A$31:$A$43,$A32,'Small pelagic fish'!D$31:D$43)</f>
        <v>0</v>
      </c>
      <c r="AD32" s="62">
        <f>SUMIF('Small pelagic fish'!$A$31:$A$43,$A32,'Small pelagic fish'!E$31:E$43)</f>
        <v>0</v>
      </c>
      <c r="AE32" s="62">
        <f>SUMIF('Small pelagic fish'!$A$31:$A$43,$A32,'Small pelagic fish'!G$31:G$43)</f>
        <v>0</v>
      </c>
      <c r="AF32" s="62">
        <f>SUMIF('Small pelagic fish'!$A$31:$A$43,$A32,'Small pelagic fish'!I$31:I$43)</f>
        <v>0</v>
      </c>
      <c r="AG32" s="62">
        <f>SUMIF('Other fish'!$C$643:$C$689,$A32,'Other fish'!CL$643:CL$689)</f>
        <v>0</v>
      </c>
      <c r="AH32" s="62">
        <f>SUMIF('Other fish'!$C$643:$C$689,$A32,'Other fish'!BV$643:BV$689)</f>
        <v>0</v>
      </c>
      <c r="AI32" s="62">
        <f>SUMIF('Other fish'!$C$643:$C$689,$A32,'Other fish'!CH$643:CH$689)</f>
        <v>0</v>
      </c>
      <c r="AJ32" s="62">
        <f>SUMIF('Other fish'!$C$643:$C$689,$A32,'Other fish'!X$643:X$689)</f>
        <v>0</v>
      </c>
      <c r="AK32" s="62">
        <f>SUMIF('Other fish'!$C$643:$C$689,$A32,'Other fish'!K$643:K$689)</f>
        <v>0</v>
      </c>
      <c r="AL32" s="62">
        <f>SUMIF(Garfish!$A$5:$A$10,$A32,Garfish!E$5:E$10)</f>
        <v>0</v>
      </c>
      <c r="AM32" s="62">
        <f>SUMIF('Raw diet data'!$E$6:$E$379,$A32,'Raw diet data'!CF$6:CF$379)</f>
        <v>0</v>
      </c>
      <c r="AN32" s="62">
        <f>SUMIF('Raw diet data'!$E$6:$E$379,$A32,'Raw diet data'!CG$6:CG$379)</f>
        <v>0</v>
      </c>
      <c r="AO32" s="341">
        <f>SUMIF('Raw diet data'!$E$6:$E$379,$A32,'Raw diet data'!CH$6:CH$379)</f>
        <v>0.05</v>
      </c>
      <c r="AP32" s="62">
        <f>SUMIF('Raw diet data'!$E$6:$E$379,$A32,'Raw diet data'!CI$6:CI$379)</f>
        <v>0</v>
      </c>
      <c r="AQ32" s="62">
        <f>SUMIF('Raw diet data'!$E$6:$E$379,$A32,'Raw diet data'!CJ$6:CJ$379)</f>
        <v>0</v>
      </c>
      <c r="AR32" s="62">
        <f>SUMIF('Raw diet data'!$E$6:$E$379,$A32,'Raw diet data'!CK$6:CK$379)</f>
        <v>0</v>
      </c>
      <c r="AS32" s="62">
        <f>SUMIF('Raw diet data'!$E$6:$E$379,$A32,'Raw diet data'!CN$6:CN$379)</f>
        <v>0</v>
      </c>
      <c r="AT32" s="62">
        <f>SUMIF('Raw diet data'!$E$6:$E$379,$A32,'Raw diet data'!CO$6:CO$379)</f>
        <v>0</v>
      </c>
      <c r="AU32" s="62">
        <f>SUMIF('Raw diet data'!$E$6:$E$379,$A32,'Raw diet data'!CQ$6:CQ$379)</f>
        <v>0</v>
      </c>
      <c r="AV32" s="62">
        <f>SUMIF('Raw diet data'!$E$6:$E$379,$A32,'Raw diet data'!CR$6:CR$379)</f>
        <v>0</v>
      </c>
      <c r="AW32" s="62">
        <f>SUMIF('Raw diet data'!$E$6:$E$379,$A32,'Raw diet data'!CU$6:CU$379)</f>
        <v>0</v>
      </c>
      <c r="AX32" s="62">
        <f>SUMIF('Raw diet data'!$E$6:$E$379,$A32,'Raw diet data'!CW$6:CW$379)</f>
        <v>0</v>
      </c>
      <c r="AY32" s="62">
        <f>SUMIF('Raw diet data'!$E$6:$E$379,$A32,'Raw diet data'!CX$6:CX$379)</f>
        <v>0</v>
      </c>
      <c r="AZ32" s="62">
        <f>SUMIF('Raw diet data'!$E$6:$E$379,$A32,'Raw diet data'!CY$6:CY$379)</f>
        <v>0</v>
      </c>
      <c r="BA32" s="62">
        <f>SUMIF('Raw diet data'!$E$6:$E$379,$A32,'Raw diet data'!CZ$6:CZ$379)</f>
        <v>0</v>
      </c>
      <c r="BB32" s="62">
        <f>SUMIF('Raw diet data'!$E$6:$E$379,$A32,'Raw diet data'!DA$6:DA$379)</f>
        <v>0</v>
      </c>
      <c r="BC32" s="62">
        <f>SUMIF('Raw diet data'!$E$6:$E$379,$A32,'Raw diet data'!DB$6:DB$379)</f>
        <v>0</v>
      </c>
      <c r="BD32" s="62">
        <f>SUMIF('Raw diet data'!$E$6:$E$379,$A32,'Raw diet data'!DF$6:DF$379)</f>
        <v>0</v>
      </c>
      <c r="BE32" s="62">
        <f>SUMIF('Raw diet data'!$E$6:$E$379,$A32,'Raw diet data'!DG$6:DG$379)</f>
        <v>0</v>
      </c>
      <c r="BF32" s="62">
        <f>SUMIF('Raw diet data'!$E$6:$E$379,$A32,'Raw diet data'!DH$6:DH$379)</f>
        <v>0</v>
      </c>
      <c r="BG32" s="62">
        <f>SUMIF('Raw diet data'!$E$6:$E$379,$A32,'Raw diet data'!DI$6:DI$379)</f>
        <v>0</v>
      </c>
      <c r="BH32" s="62">
        <f>SUMIF('Raw diet data'!$E$6:$E$379,$A32,'Raw diet data'!DM$6:DM$379)</f>
        <v>0</v>
      </c>
      <c r="BI32" s="62">
        <f>SUMIF('Raw diet data'!$E$6:$E$379,$A32,'Raw diet data'!DN$6:DN$379)</f>
        <v>0</v>
      </c>
      <c r="BJ32" s="62">
        <f>SUMIF('Raw diet data'!$E$6:$E$379,$A32,'Raw diet data'!DO$6:DO$379)</f>
        <v>0</v>
      </c>
      <c r="BK32" s="62">
        <f>SUMIF('Raw diet data'!$E$6:$E$379,$A32,'Raw diet data'!DP$6:DP$379)</f>
        <v>0</v>
      </c>
      <c r="BL32" s="62">
        <f>SUMIF('Raw diet data'!$E$6:$E$379,$A32,'Raw diet data'!DQ$6:DQ$379)</f>
        <v>0</v>
      </c>
      <c r="BM32" s="62">
        <f>SUMIF(Zooplankton!$A$17:$A$29,$A32,Zooplankton!C$17:C$29)</f>
        <v>0</v>
      </c>
      <c r="BN32" s="62">
        <f>SUMIF(Zooplankton!$A$17:$A$29,$A32,Zooplankton!D$17:D$29)</f>
        <v>0</v>
      </c>
      <c r="BO32" s="62">
        <f>SUMIF(Zooplankton!$A$17:$A$29,$A32,Zooplankton!E$17:E$29)</f>
        <v>0</v>
      </c>
      <c r="BP32" s="62">
        <f>SUMIF('Raw diet data'!$E$6:$E$379,$A32,'Raw diet data'!DU$6:DU$379)</f>
        <v>0</v>
      </c>
      <c r="BQ32" s="62">
        <f>SUMIF('Raw diet data'!$E$6:$E$379,$A32,'Raw diet data'!DV$6:DV$379)</f>
        <v>0</v>
      </c>
      <c r="BR32" s="62">
        <f>SUMIF('Raw diet data'!$E$6:$E$379,$A32,'Raw diet data'!DX$6:DX$379)</f>
        <v>0</v>
      </c>
    </row>
    <row r="33" spans="1:70">
      <c r="A33">
        <v>31</v>
      </c>
      <c r="B33" t="s">
        <v>740</v>
      </c>
      <c r="C33" s="62">
        <f>SUMIF('Raw diet data'!$E$6:$E$379,$A33,'Raw diet data'!L$6:L$379)</f>
        <v>0</v>
      </c>
      <c r="D33" s="62">
        <f>SUMIF(Odontocetes!$A$7:$A$15,$A33,Odontocetes!C$7:C$15)</f>
        <v>0</v>
      </c>
      <c r="E33" s="62">
        <f>SUMIF('Raw diet data'!$E$6:$E$379,$A33,'Raw diet data'!N$6:N$379)</f>
        <v>8.7286000000000004E-4</v>
      </c>
      <c r="F33" s="62">
        <f>SUMIF('Raw diet data'!$E$6:$E$379,$A33,'Raw diet data'!O$6:O$379)</f>
        <v>0</v>
      </c>
      <c r="G33" s="62">
        <f>SUMIF(Seals!$A$8:$A$281,$A33,Seals!$K$8:$K$281)</f>
        <v>0</v>
      </c>
      <c r="H33" s="62">
        <f>SUMIF(Seals!$A$8:$A$281,$A33,Seals!$P$8:$P$281)</f>
        <v>0</v>
      </c>
      <c r="I33" s="62">
        <f>SUMIF(Seals!$A$8:$A$281,$A33,Seals!$I$8:$I$281)</f>
        <v>0</v>
      </c>
      <c r="J33" s="62">
        <f>SUMIF('Raw diet data'!$E$6:$E$379,$A33,'Raw diet data'!S$6:S$379)</f>
        <v>6.6000000000000003E-2</v>
      </c>
      <c r="K33" s="62">
        <f>SUMIF('Raw diet data'!$E$6:$E$379,$A33,'Raw diet data'!T$6:T$379)</f>
        <v>0</v>
      </c>
      <c r="L33" s="62">
        <f>SUMIF('WF storm petrel'!$A$5:$A$28,$A33,'WF storm petrel'!J$5:J$28)</f>
        <v>0</v>
      </c>
      <c r="M33" s="62">
        <f>SUMIF('Raw diet data'!$E$6:$E$379,$A33,'Raw diet data'!Y$6:Y$379)</f>
        <v>0</v>
      </c>
      <c r="N33" s="62">
        <f>SUMIF('Raw diet data'!$E$6:$E$379,$A33,'Raw diet data'!Z$6:Z$379)</f>
        <v>0</v>
      </c>
      <c r="O33" s="62">
        <f>SUMIF('Raw diet data'!$E$6:$E$379,$A33,'Raw diet data'!AA$6:AA$379)</f>
        <v>0</v>
      </c>
      <c r="P33" s="62">
        <f>SUMIF('Raw diet data'!$E$6:$E$379,$A33,'Raw diet data'!AB$6:AB$379)</f>
        <v>0</v>
      </c>
      <c r="Q33" s="62">
        <f>SUMIF(LP!$A$5:$A$22,$A33,LP!D$5:D$22)</f>
        <v>0</v>
      </c>
      <c r="R33" s="62">
        <f>SUMIF('Raw diet data'!$E$6:$E$379,$A33,'Raw diet data'!AL$6:AL$379)</f>
        <v>0</v>
      </c>
      <c r="S33" s="62">
        <f>SUMIF('Raw diet data'!$E$6:$E$379,$A33,'Raw diet data'!AQ$6:AQ$379)</f>
        <v>0</v>
      </c>
      <c r="T33" s="62">
        <f>SUMIF('Shelf dem sharks'!A$38:A$59,A33,'Shelf dem sharks'!$F$38:$F$59)</f>
        <v>0</v>
      </c>
      <c r="U33" s="62">
        <f>SUMIF('Raw diet data'!$E$6:$E$379,$A33,'Raw diet data'!AT$6:AT$379)</f>
        <v>6.2419354838709673E-3</v>
      </c>
      <c r="V33" s="62">
        <f>SUMIF('Raw diet data'!$E$6:$E$379,$A33,'Raw diet data'!AW$6:AW$379)</f>
        <v>0</v>
      </c>
      <c r="W33" s="62">
        <f>SUMIF('Skates&amp;rays'!A$27:A$37,$A33,'Skates&amp;rays'!$E$27:$E$37)</f>
        <v>0</v>
      </c>
      <c r="X33" s="62">
        <f>SUMIF('Raw diet data'!$E$6:$E$379,$A33,'Raw diet data'!AZ$6:AZ$379)</f>
        <v>0</v>
      </c>
      <c r="Y33" s="62">
        <f>IF(ISNA(VLOOKUP($A33,'Offshore pelagic pisc &amp; tuna'!$A$5:'Offshore pelagic pisc &amp; tuna'!$O$28,15,FALSE)),0,VLOOKUP($A33,'Offshore pelagic pisc &amp; tuna'!$A$5:'Offshore pelagic pisc &amp; tuna'!$O$28,15,FALSE))</f>
        <v>0</v>
      </c>
      <c r="Z33" s="62">
        <f>IF(ISNA(VLOOKUP($A33,'Offshore pelagic pisc &amp; tuna'!$A$4:'Offshore pelagic pisc &amp; tuna'!$O$28,8,FALSE)),0,VLOOKUP($A33,'Offshore pelagic pisc &amp; tuna'!$A$4:'Offshore pelagic pisc &amp; tuna'!$O$28,8,FALSE))</f>
        <v>0</v>
      </c>
      <c r="AA33" s="62">
        <f>SUMIF('Raw diet data'!$E$6:$E$379,$A33,'Raw diet data'!BC$6:BC$379)</f>
        <v>0</v>
      </c>
      <c r="AB33" s="62">
        <f>SUMIF('Raw diet data'!$E$6:$E$379,$A33,'Raw diet data'!BJ$6:BJ$379)</f>
        <v>0</v>
      </c>
      <c r="AC33" s="62">
        <f>SUMIF('Small pelagic fish'!$A$31:$A$43,$A33,'Small pelagic fish'!D$31:D$43)</f>
        <v>0</v>
      </c>
      <c r="AD33" s="62">
        <f>SUMIF('Small pelagic fish'!$A$31:$A$43,$A33,'Small pelagic fish'!E$31:E$43)</f>
        <v>0</v>
      </c>
      <c r="AE33" s="62">
        <f>SUMIF('Small pelagic fish'!$A$31:$A$43,$A33,'Small pelagic fish'!G$31:G$43)</f>
        <v>0</v>
      </c>
      <c r="AF33" s="62">
        <f>SUMIF('Small pelagic fish'!$A$31:$A$43,$A33,'Small pelagic fish'!I$31:I$43)</f>
        <v>0</v>
      </c>
      <c r="AG33" s="62">
        <f>SUMIF('Other fish'!$C$643:$C$689,$A33,'Other fish'!CL$643:CL$689)</f>
        <v>0</v>
      </c>
      <c r="AH33" s="62">
        <f>SUMIF('Other fish'!$C$643:$C$689,$A33,'Other fish'!BV$643:BV$689)</f>
        <v>0</v>
      </c>
      <c r="AI33" s="62">
        <f>SUMIF('Other fish'!$C$643:$C$689,$A33,'Other fish'!CH$643:CH$689)</f>
        <v>0</v>
      </c>
      <c r="AJ33" s="62">
        <f>SUMIF('Other fish'!$C$643:$C$689,$A33,'Other fish'!X$643:X$689)</f>
        <v>0</v>
      </c>
      <c r="AK33" s="62">
        <f>SUMIF('Other fish'!$C$643:$C$689,$A33,'Other fish'!K$643:K$689)</f>
        <v>0</v>
      </c>
      <c r="AL33" s="62">
        <f>SUMIF(Garfish!$A$5:$A$10,$A33,Garfish!E$5:E$10)</f>
        <v>0</v>
      </c>
      <c r="AM33" s="62">
        <f>SUMIF('Raw diet data'!$E$6:$E$379,$A33,'Raw diet data'!CF$6:CF$379)</f>
        <v>0</v>
      </c>
      <c r="AN33" s="448">
        <f>SUMIF('Raw diet data'!$E$6:$E$379,$A33,'Raw diet data'!CG$6:CG$379)</f>
        <v>0.15</v>
      </c>
      <c r="AO33" s="341">
        <f>SUMIF('Raw diet data'!$E$6:$E$379,$A33,'Raw diet data'!CH$6:CH$379)</f>
        <v>0.2</v>
      </c>
      <c r="AP33" s="62">
        <f>SUMIF('Raw diet data'!$E$6:$E$379,$A33,'Raw diet data'!CI$6:CI$379)</f>
        <v>0</v>
      </c>
      <c r="AQ33" s="62">
        <f>SUMIF('Raw diet data'!$E$6:$E$379,$A33,'Raw diet data'!CJ$6:CJ$379)</f>
        <v>0</v>
      </c>
      <c r="AR33" s="62">
        <f>SUMIF('Raw diet data'!$E$6:$E$379,$A33,'Raw diet data'!CK$6:CK$379)</f>
        <v>0</v>
      </c>
      <c r="AS33" s="62">
        <f>SUMIF('Raw diet data'!$E$6:$E$379,$A33,'Raw diet data'!CN$6:CN$379)</f>
        <v>0</v>
      </c>
      <c r="AT33" s="62">
        <f>SUMIF('Raw diet data'!$E$6:$E$379,$A33,'Raw diet data'!CO$6:CO$379)</f>
        <v>2E-3</v>
      </c>
      <c r="AU33" s="62">
        <f>SUMIF('Raw diet data'!$E$6:$E$379,$A33,'Raw diet data'!CQ$6:CQ$379)</f>
        <v>0</v>
      </c>
      <c r="AV33" s="62">
        <f>SUMIF('Raw diet data'!$E$6:$E$379,$A33,'Raw diet data'!CR$6:CR$379)</f>
        <v>0</v>
      </c>
      <c r="AW33" s="62">
        <f>SUMIF('Raw diet data'!$E$6:$E$379,$A33,'Raw diet data'!CU$6:CU$379)</f>
        <v>0</v>
      </c>
      <c r="AX33" s="62">
        <f>SUMIF('Raw diet data'!$E$6:$E$379,$A33,'Raw diet data'!CW$6:CW$379)</f>
        <v>0</v>
      </c>
      <c r="AY33" s="62">
        <f>SUMIF('Raw diet data'!$E$6:$E$379,$A33,'Raw diet data'!CX$6:CX$379)</f>
        <v>0</v>
      </c>
      <c r="AZ33" s="62">
        <f>SUMIF('Raw diet data'!$E$6:$E$379,$A33,'Raw diet data'!CY$6:CY$379)</f>
        <v>0</v>
      </c>
      <c r="BA33" s="62">
        <f>SUMIF('Raw diet data'!$E$6:$E$379,$A33,'Raw diet data'!CZ$6:CZ$379)</f>
        <v>0</v>
      </c>
      <c r="BB33" s="62">
        <f>SUMIF('Raw diet data'!$E$6:$E$379,$A33,'Raw diet data'!DA$6:DA$379)</f>
        <v>0</v>
      </c>
      <c r="BC33" s="62">
        <f>SUMIF('Raw diet data'!$E$6:$E$379,$A33,'Raw diet data'!DB$6:DB$379)</f>
        <v>0</v>
      </c>
      <c r="BD33" s="62">
        <f>SUMIF('Raw diet data'!$E$6:$E$379,$A33,'Raw diet data'!DF$6:DF$379)</f>
        <v>1.9173233333333337E-3</v>
      </c>
      <c r="BE33" s="62">
        <f>SUMIF('Raw diet data'!$E$6:$E$379,$A33,'Raw diet data'!DG$6:DG$379)</f>
        <v>0</v>
      </c>
      <c r="BF33" s="62">
        <f>SUMIF('Raw diet data'!$E$6:$E$379,$A33,'Raw diet data'!DH$6:DH$379)</f>
        <v>0</v>
      </c>
      <c r="BG33" s="62">
        <f>SUMIF('Raw diet data'!$E$6:$E$379,$A33,'Raw diet data'!DI$6:DI$379)</f>
        <v>0</v>
      </c>
      <c r="BH33" s="62">
        <f>SUMIF('Raw diet data'!$E$6:$E$379,$A33,'Raw diet data'!DM$6:DM$379)</f>
        <v>0</v>
      </c>
      <c r="BI33" s="62">
        <f>SUMIF('Raw diet data'!$E$6:$E$379,$A33,'Raw diet data'!DN$6:DN$379)</f>
        <v>0</v>
      </c>
      <c r="BJ33" s="62">
        <f>SUMIF('Raw diet data'!$E$6:$E$379,$A33,'Raw diet data'!DO$6:DO$379)</f>
        <v>0</v>
      </c>
      <c r="BK33" s="62">
        <f>SUMIF('Raw diet data'!$E$6:$E$379,$A33,'Raw diet data'!DP$6:DP$379)</f>
        <v>0</v>
      </c>
      <c r="BL33" s="62">
        <f>SUMIF('Raw diet data'!$E$6:$E$379,$A33,'Raw diet data'!DQ$6:DQ$379)</f>
        <v>0</v>
      </c>
      <c r="BM33" s="62">
        <f>SUMIF(Zooplankton!$A$17:$A$29,$A33,Zooplankton!C$17:C$29)</f>
        <v>0</v>
      </c>
      <c r="BN33" s="62">
        <f>SUMIF(Zooplankton!$A$17:$A$29,$A33,Zooplankton!D$17:D$29)</f>
        <v>0</v>
      </c>
      <c r="BO33" s="62">
        <f>SUMIF(Zooplankton!$A$17:$A$29,$A33,Zooplankton!E$17:E$29)</f>
        <v>0</v>
      </c>
      <c r="BP33" s="62">
        <f>SUMIF('Raw diet data'!$E$6:$E$379,$A33,'Raw diet data'!DU$6:DU$379)</f>
        <v>0</v>
      </c>
      <c r="BQ33" s="62">
        <f>SUMIF('Raw diet data'!$E$6:$E$379,$A33,'Raw diet data'!DV$6:DV$379)</f>
        <v>0</v>
      </c>
      <c r="BR33" s="62">
        <f>SUMIF('Raw diet data'!$E$6:$E$379,$A33,'Raw diet data'!DX$6:DX$379)</f>
        <v>0</v>
      </c>
    </row>
    <row r="34" spans="1:70">
      <c r="A34">
        <v>32</v>
      </c>
      <c r="B34" t="s">
        <v>737</v>
      </c>
      <c r="C34" s="62">
        <f>SUMIF('Raw diet data'!$E$6:$E$379,$A34,'Raw diet data'!L$6:L$379)</f>
        <v>0</v>
      </c>
      <c r="D34" s="62">
        <f>SUMIF(Odontocetes!$A$7:$A$15,$A34,Odontocetes!C$7:C$15)</f>
        <v>0</v>
      </c>
      <c r="E34" s="62">
        <f>SUMIF('Raw diet data'!$E$6:$E$379,$A34,'Raw diet data'!N$6:N$379)</f>
        <v>0.29546527999999994</v>
      </c>
      <c r="F34" s="62">
        <f>SUMIF('Raw diet data'!$E$6:$E$379,$A34,'Raw diet data'!O$6:O$379)</f>
        <v>2.271308E-2</v>
      </c>
      <c r="G34" s="62">
        <f>SUMIF(Seals!$A$8:$A$281,$A34,Seals!$K$8:$K$281)</f>
        <v>0.14635727350147923</v>
      </c>
      <c r="H34" s="62">
        <f>SUMIF(Seals!$A$8:$A$281,$A34,Seals!$P$8:$P$281)</f>
        <v>0.29828005313214834</v>
      </c>
      <c r="I34" s="62">
        <f>SUMIF(Seals!$A$8:$A$281,$A34,Seals!$I$8:$I$281)</f>
        <v>0.38496035631264536</v>
      </c>
      <c r="J34" s="62">
        <f>SUMIF('Raw diet data'!$E$6:$E$379,$A34,'Raw diet data'!S$6:S$379)</f>
        <v>0</v>
      </c>
      <c r="K34" s="62">
        <f>SUMIF('Raw diet data'!$E$6:$E$379,$A34,'Raw diet data'!T$6:T$379)</f>
        <v>0</v>
      </c>
      <c r="L34" s="62">
        <f>SUMIF('WF storm petrel'!$A$5:$A$28,$A34,'WF storm petrel'!J$5:J$28)</f>
        <v>0</v>
      </c>
      <c r="M34" s="448">
        <f>SUMIF('Raw diet data'!$E$6:$E$379,$A34,'Raw diet data'!Y$6:Y$379)</f>
        <v>0.05</v>
      </c>
      <c r="N34" s="448">
        <f>SUMIF('Raw diet data'!$E$6:$E$379,$A34,'Raw diet data'!Z$6:Z$379)</f>
        <v>0.22480287000000224</v>
      </c>
      <c r="O34" s="448">
        <f>SUMIF('Raw diet data'!$E$6:$E$379,$A34,'Raw diet data'!AA$6:AA$379)</f>
        <v>0.58199999999999996</v>
      </c>
      <c r="P34" s="62">
        <f>SUMIF('Raw diet data'!$E$6:$E$379,$A34,'Raw diet data'!AB$6:AB$379)</f>
        <v>0.31497819162705881</v>
      </c>
      <c r="Q34" s="62">
        <f>SUMIF(LP!$A$5:$A$22,$A34,LP!D$5:D$22)</f>
        <v>3.1058419999999996E-2</v>
      </c>
      <c r="R34" s="62">
        <f>SUMIF('Raw diet data'!$E$6:$E$379,$A34,'Raw diet data'!AL$6:AL$379)</f>
        <v>1.5436054942977943E-2</v>
      </c>
      <c r="S34" s="62">
        <f>SUMIF('Raw diet data'!$E$6:$E$379,$A34,'Raw diet data'!AQ$6:AQ$379)</f>
        <v>0</v>
      </c>
      <c r="T34" s="448">
        <f>SUMIF('Shelf dem sharks'!A$38:A$59,A34,'Shelf dem sharks'!$F$38:$F$59)</f>
        <v>0.12515656356563037</v>
      </c>
      <c r="U34" s="62">
        <f>SUMIF('Raw diet data'!$E$6:$E$379,$A34,'Raw diet data'!AT$6:AT$379)</f>
        <v>0</v>
      </c>
      <c r="V34" s="62">
        <f>SUMIF('Raw diet data'!$E$6:$E$379,$A34,'Raw diet data'!AW$6:AW$379)</f>
        <v>0</v>
      </c>
      <c r="W34" s="62">
        <f>SUMIF('Skates&amp;rays'!A$27:A$37,$A34,'Skates&amp;rays'!$E$27:$E$37)</f>
        <v>0</v>
      </c>
      <c r="X34" s="62">
        <f>SUMIF('Raw diet data'!$E$6:$E$379,$A34,'Raw diet data'!AZ$6:AZ$379)</f>
        <v>0</v>
      </c>
      <c r="Y34" s="62">
        <f>IF(ISNA(VLOOKUP($A34,'Offshore pelagic pisc &amp; tuna'!$A$5:'Offshore pelagic pisc &amp; tuna'!$O$28,15,FALSE)),0,VLOOKUP($A34,'Offshore pelagic pisc &amp; tuna'!$A$5:'Offshore pelagic pisc &amp; tuna'!$O$28,15,FALSE))</f>
        <v>1.8000000000000002E-2</v>
      </c>
      <c r="Z34" s="62">
        <f>IF(ISNA(VLOOKUP($A34,'Offshore pelagic pisc &amp; tuna'!$A$4:'Offshore pelagic pisc &amp; tuna'!$O$28,8,FALSE)),0,VLOOKUP($A34,'Offshore pelagic pisc &amp; tuna'!$A$4:'Offshore pelagic pisc &amp; tuna'!$O$28,8,FALSE))</f>
        <v>1.6666666666666666E-2</v>
      </c>
      <c r="AA34" s="62">
        <f>SUMIF('Raw diet data'!$E$6:$E$379,$A34,'Raw diet data'!BC$6:BC$379)</f>
        <v>0</v>
      </c>
      <c r="AB34" s="448">
        <f>SUMIF('Raw diet data'!$E$6:$E$379,$A34,'Raw diet data'!BJ$6:BJ$379)</f>
        <v>0.10960316486445612</v>
      </c>
      <c r="AC34" s="62">
        <f>SUMIF('Small pelagic fish'!$A$31:$A$43,$A34,'Small pelagic fish'!D$31:D$43)</f>
        <v>0</v>
      </c>
      <c r="AD34" s="62">
        <f>SUMIF('Small pelagic fish'!$A$31:$A$43,$A34,'Small pelagic fish'!E$31:E$43)</f>
        <v>0</v>
      </c>
      <c r="AE34" s="62">
        <f>SUMIF('Small pelagic fish'!$A$31:$A$43,$A34,'Small pelagic fish'!G$31:G$43)</f>
        <v>0</v>
      </c>
      <c r="AF34" s="62">
        <f>SUMIF('Small pelagic fish'!$A$31:$A$43,$A34,'Small pelagic fish'!I$31:I$43)</f>
        <v>0</v>
      </c>
      <c r="AG34" s="62">
        <f>SUMIF('Other fish'!$C$643:$C$689,$A34,'Other fish'!CL$643:CL$689)</f>
        <v>1.6450763372362006E-2</v>
      </c>
      <c r="AH34" s="62">
        <f>SUMIF('Other fish'!$C$643:$C$689,$A34,'Other fish'!BV$643:BV$689)</f>
        <v>1.4223078643259871E-3</v>
      </c>
      <c r="AI34" s="448">
        <f>SUMIF('Other fish'!$C$643:$C$689,$A34,'Other fish'!CH$643:CH$689)</f>
        <v>0.501245759279071</v>
      </c>
      <c r="AJ34" s="62">
        <f>SUMIF('Other fish'!$C$643:$C$689,$A34,'Other fish'!X$643:X$689)</f>
        <v>5.480832549079688E-2</v>
      </c>
      <c r="AK34" s="62">
        <f>SUMIF('Other fish'!$C$643:$C$689,$A34,'Other fish'!K$643:K$689)</f>
        <v>0</v>
      </c>
      <c r="AL34" s="62">
        <f>SUMIF(Garfish!$A$5:$A$10,$A34,Garfish!E$5:E$10)</f>
        <v>0</v>
      </c>
      <c r="AM34" s="62">
        <f>SUMIF('Raw diet data'!$E$6:$E$379,$A34,'Raw diet data'!CF$6:CF$379)</f>
        <v>4.3824755624674111E-2</v>
      </c>
      <c r="AN34" s="448">
        <f>SUMIF('Raw diet data'!$E$6:$E$379,$A34,'Raw diet data'!CG$6:CG$379)</f>
        <v>0.15</v>
      </c>
      <c r="AO34" s="341">
        <f>SUMIF('Raw diet data'!$E$6:$E$379,$A34,'Raw diet data'!CH$6:CH$379)</f>
        <v>0.2</v>
      </c>
      <c r="AP34" s="62">
        <f>SUMIF('Raw diet data'!$E$6:$E$379,$A34,'Raw diet data'!CI$6:CI$379)</f>
        <v>0</v>
      </c>
      <c r="AQ34" s="62">
        <f>SUMIF('Raw diet data'!$E$6:$E$379,$A34,'Raw diet data'!CJ$6:CJ$379)</f>
        <v>0</v>
      </c>
      <c r="AR34" s="62">
        <f>SUMIF('Raw diet data'!$E$6:$E$379,$A34,'Raw diet data'!CK$6:CK$379)</f>
        <v>0</v>
      </c>
      <c r="AS34" s="62">
        <f>SUMIF('Raw diet data'!$E$6:$E$379,$A34,'Raw diet data'!CN$6:CN$379)</f>
        <v>0</v>
      </c>
      <c r="AT34" s="62">
        <f>SUMIF('Raw diet data'!$E$6:$E$379,$A34,'Raw diet data'!CO$6:CO$379)</f>
        <v>0</v>
      </c>
      <c r="AU34" s="62">
        <f>SUMIF('Raw diet data'!$E$6:$E$379,$A34,'Raw diet data'!CQ$6:CQ$379)</f>
        <v>0</v>
      </c>
      <c r="AV34" s="62">
        <f>SUMIF('Raw diet data'!$E$6:$E$379,$A34,'Raw diet data'!CR$6:CR$379)</f>
        <v>0</v>
      </c>
      <c r="AW34" s="62">
        <f>SUMIF('Raw diet data'!$E$6:$E$379,$A34,'Raw diet data'!CU$6:CU$379)</f>
        <v>0</v>
      </c>
      <c r="AX34" s="62">
        <f>SUMIF('Raw diet data'!$E$6:$E$379,$A34,'Raw diet data'!CW$6:CW$379)</f>
        <v>0</v>
      </c>
      <c r="AY34" s="62">
        <f>SUMIF('Raw diet data'!$E$6:$E$379,$A34,'Raw diet data'!CX$6:CX$379)</f>
        <v>0</v>
      </c>
      <c r="AZ34" s="62">
        <f>SUMIF('Raw diet data'!$E$6:$E$379,$A34,'Raw diet data'!CY$6:CY$379)</f>
        <v>0</v>
      </c>
      <c r="BA34" s="62">
        <f>SUMIF('Raw diet data'!$E$6:$E$379,$A34,'Raw diet data'!CZ$6:CZ$379)</f>
        <v>0</v>
      </c>
      <c r="BB34" s="62">
        <f>SUMIF('Raw diet data'!$E$6:$E$379,$A34,'Raw diet data'!DA$6:DA$379)</f>
        <v>0</v>
      </c>
      <c r="BC34" s="62">
        <f>SUMIF('Raw diet data'!$E$6:$E$379,$A34,'Raw diet data'!DB$6:DB$379)</f>
        <v>0</v>
      </c>
      <c r="BD34" s="62">
        <f>SUMIF('Raw diet data'!$E$6:$E$379,$A34,'Raw diet data'!DF$6:DF$379)</f>
        <v>8.3017410238095238E-2</v>
      </c>
      <c r="BE34" s="62">
        <f>SUMIF('Raw diet data'!$E$6:$E$379,$A34,'Raw diet data'!DG$6:DG$379)</f>
        <v>0.2</v>
      </c>
      <c r="BF34" s="62">
        <f>SUMIF('Raw diet data'!$E$6:$E$379,$A34,'Raw diet data'!DH$6:DH$379)</f>
        <v>0</v>
      </c>
      <c r="BG34" s="62">
        <f>SUMIF('Raw diet data'!$E$6:$E$379,$A34,'Raw diet data'!DI$6:DI$379)</f>
        <v>0</v>
      </c>
      <c r="BH34" s="62">
        <f>SUMIF('Raw diet data'!$E$6:$E$379,$A34,'Raw diet data'!DM$6:DM$379)</f>
        <v>0</v>
      </c>
      <c r="BI34" s="62">
        <f>SUMIF('Raw diet data'!$E$6:$E$379,$A34,'Raw diet data'!DN$6:DN$379)</f>
        <v>0</v>
      </c>
      <c r="BJ34" s="62">
        <f>SUMIF('Raw diet data'!$E$6:$E$379,$A34,'Raw diet data'!DO$6:DO$379)</f>
        <v>0</v>
      </c>
      <c r="BK34" s="62">
        <f>SUMIF('Raw diet data'!$E$6:$E$379,$A34,'Raw diet data'!DP$6:DP$379)</f>
        <v>0</v>
      </c>
      <c r="BL34" s="62">
        <f>SUMIF('Raw diet data'!$E$6:$E$379,$A34,'Raw diet data'!DQ$6:DQ$379)</f>
        <v>0</v>
      </c>
      <c r="BM34" s="62">
        <f>SUMIF(Zooplankton!$A$17:$A$29,$A34,Zooplankton!C$17:C$29)</f>
        <v>0</v>
      </c>
      <c r="BN34" s="62">
        <f>SUMIF(Zooplankton!$A$17:$A$29,$A34,Zooplankton!D$17:D$29)</f>
        <v>0</v>
      </c>
      <c r="BO34" s="62">
        <f>SUMIF(Zooplankton!$A$17:$A$29,$A34,Zooplankton!E$17:E$29)</f>
        <v>0</v>
      </c>
      <c r="BP34" s="62">
        <f>SUMIF('Raw diet data'!$E$6:$E$379,$A34,'Raw diet data'!DU$6:DU$379)</f>
        <v>0</v>
      </c>
      <c r="BQ34" s="62">
        <f>SUMIF('Raw diet data'!$E$6:$E$379,$A34,'Raw diet data'!DV$6:DV$379)</f>
        <v>0</v>
      </c>
      <c r="BR34" s="62">
        <f>SUMIF('Raw diet data'!$E$6:$E$379,$A34,'Raw diet data'!DX$6:DX$379)</f>
        <v>0</v>
      </c>
    </row>
    <row r="35" spans="1:70">
      <c r="A35">
        <v>33</v>
      </c>
      <c r="B35" t="s">
        <v>738</v>
      </c>
      <c r="C35" s="62">
        <f>SUMIF('Raw diet data'!$E$6:$E$379,$A35,'Raw diet data'!L$6:L$379)</f>
        <v>0</v>
      </c>
      <c r="D35" s="62">
        <f>SUMIF(Odontocetes!$A$7:$A$15,$A35,Odontocetes!C$7:C$15)</f>
        <v>0</v>
      </c>
      <c r="E35" s="62">
        <f>SUMIF('Raw diet data'!$E$6:$E$379,$A35,'Raw diet data'!N$6:N$379)</f>
        <v>1.2656560000000001E-2</v>
      </c>
      <c r="F35" s="62">
        <f>SUMIF('Raw diet data'!$E$6:$E$379,$A35,'Raw diet data'!O$6:O$379)</f>
        <v>7.0481450000000001E-2</v>
      </c>
      <c r="G35" s="62">
        <f>SUMIF(Seals!$A$8:$A$281,$A35,Seals!$K$8:$K$281)</f>
        <v>1.2140686640726617E-2</v>
      </c>
      <c r="H35" s="62">
        <f>SUMIF(Seals!$A$8:$A$281,$A35,Seals!$P$8:$P$281)</f>
        <v>6.1339906058142143E-2</v>
      </c>
      <c r="I35" s="62">
        <f>SUMIF(Seals!$A$8:$A$281,$A35,Seals!$I$8:$I$281)</f>
        <v>7.0190988011650191E-2</v>
      </c>
      <c r="J35" s="62">
        <f>SUMIF('Raw diet data'!$E$6:$E$379,$A35,'Raw diet data'!S$6:S$379)</f>
        <v>0</v>
      </c>
      <c r="K35" s="62">
        <f>SUMIF('Raw diet data'!$E$6:$E$379,$A35,'Raw diet data'!T$6:T$379)</f>
        <v>0</v>
      </c>
      <c r="L35" s="62">
        <f>SUMIF('WF storm petrel'!$A$5:$A$28,$A35,'WF storm petrel'!J$5:J$28)</f>
        <v>0</v>
      </c>
      <c r="M35" s="448">
        <f>SUMIF('Raw diet data'!$E$6:$E$379,$A35,'Raw diet data'!Y$6:Y$379)</f>
        <v>7.4999999999999997E-3</v>
      </c>
      <c r="N35" s="448">
        <f>SUMIF('Raw diet data'!$E$6:$E$379,$A35,'Raw diet data'!Z$6:Z$379)</f>
        <v>4.8654000000000004E-4</v>
      </c>
      <c r="O35" s="62">
        <f>SUMIF('Raw diet data'!$E$6:$E$379,$A35,'Raw diet data'!AA$6:AA$379)</f>
        <v>0</v>
      </c>
      <c r="P35" s="62">
        <f>SUMIF('Raw diet data'!$E$6:$E$379,$A35,'Raw diet data'!AB$6:AB$379)</f>
        <v>1.9729173083458711E-2</v>
      </c>
      <c r="Q35" s="62">
        <f>SUMIF(LP!$A$5:$A$22,$A35,LP!D$5:D$22)</f>
        <v>5.4726000000000037E-4</v>
      </c>
      <c r="R35" s="62">
        <f>SUMIF('Raw diet data'!$E$6:$E$379,$A35,'Raw diet data'!AL$6:AL$379)</f>
        <v>4.0719423767609959E-2</v>
      </c>
      <c r="S35" s="448">
        <f>SUMIF('Raw diet data'!$E$6:$E$379,$A35,'Raw diet data'!AQ$6:AQ$379)</f>
        <v>5.4545097508716658E-3</v>
      </c>
      <c r="T35" s="62">
        <f>SUMIF('Shelf dem sharks'!A$38:A$59,A35,'Shelf dem sharks'!$F$38:$F$59)</f>
        <v>0</v>
      </c>
      <c r="U35" s="62">
        <f>SUMIF('Raw diet data'!$E$6:$E$379,$A35,'Raw diet data'!AT$6:AT$379)</f>
        <v>0</v>
      </c>
      <c r="V35" s="62">
        <f>SUMIF('Raw diet data'!$E$6:$E$379,$A35,'Raw diet data'!AW$6:AW$379)</f>
        <v>0</v>
      </c>
      <c r="W35" s="62">
        <f>SUMIF('Skates&amp;rays'!A$27:A$37,$A35,'Skates&amp;rays'!$E$27:$E$37)</f>
        <v>0</v>
      </c>
      <c r="X35" s="62">
        <f>SUMIF('Raw diet data'!$E$6:$E$379,$A35,'Raw diet data'!AZ$6:AZ$379)</f>
        <v>0</v>
      </c>
      <c r="Y35" s="62">
        <f>IF(ISNA(VLOOKUP($A35,'Offshore pelagic pisc &amp; tuna'!$A$5:'Offshore pelagic pisc &amp; tuna'!$O$28,15,FALSE)),0,VLOOKUP($A35,'Offshore pelagic pisc &amp; tuna'!$A$5:'Offshore pelagic pisc &amp; tuna'!$O$28,15,FALSE))</f>
        <v>0.01</v>
      </c>
      <c r="Z35" s="62">
        <f>IF(ISNA(VLOOKUP($A35,'Offshore pelagic pisc &amp; tuna'!$A$4:'Offshore pelagic pisc &amp; tuna'!$O$28,8,FALSE)),0,VLOOKUP($A35,'Offshore pelagic pisc &amp; tuna'!$A$4:'Offshore pelagic pisc &amp; tuna'!$O$28,8,FALSE))</f>
        <v>0.06</v>
      </c>
      <c r="AA35" s="62">
        <f>SUMIF('Raw diet data'!$E$6:$E$379,$A35,'Raw diet data'!BC$6:BC$379)</f>
        <v>0</v>
      </c>
      <c r="AB35" s="448">
        <f>SUMIF('Raw diet data'!$E$6:$E$379,$A35,'Raw diet data'!BJ$6:BJ$379)</f>
        <v>4.9431963017313241E-5</v>
      </c>
      <c r="AC35" s="62">
        <f>SUMIF('Small pelagic fish'!$A$31:$A$43,$A35,'Small pelagic fish'!D$31:D$43)</f>
        <v>0</v>
      </c>
      <c r="AD35" s="62">
        <f>SUMIF('Small pelagic fish'!$A$31:$A$43,$A35,'Small pelagic fish'!E$31:E$43)</f>
        <v>0</v>
      </c>
      <c r="AE35" s="62">
        <f>SUMIF('Small pelagic fish'!$A$31:$A$43,$A35,'Small pelagic fish'!G$31:G$43)</f>
        <v>0</v>
      </c>
      <c r="AF35" s="62">
        <f>SUMIF('Small pelagic fish'!$A$31:$A$43,$A35,'Small pelagic fish'!I$31:I$43)</f>
        <v>0</v>
      </c>
      <c r="AG35" s="62">
        <f>SUMIF('Other fish'!$C$643:$C$689,$A35,'Other fish'!CL$643:CL$689)</f>
        <v>0</v>
      </c>
      <c r="AH35" s="62">
        <f>SUMIF('Other fish'!$C$643:$C$689,$A35,'Other fish'!BV$643:BV$689)</f>
        <v>0</v>
      </c>
      <c r="AI35" s="62">
        <f>SUMIF('Other fish'!$C$643:$C$689,$A35,'Other fish'!CH$643:CH$689)</f>
        <v>7.8700951633220041E-3</v>
      </c>
      <c r="AJ35" s="62">
        <f>SUMIF('Other fish'!$C$643:$C$689,$A35,'Other fish'!X$643:X$689)</f>
        <v>0</v>
      </c>
      <c r="AK35" s="62">
        <f>SUMIF('Other fish'!$C$643:$C$689,$A35,'Other fish'!K$643:K$689)</f>
        <v>0</v>
      </c>
      <c r="AL35" s="62">
        <f>SUMIF(Garfish!$A$5:$A$10,$A35,Garfish!E$5:E$10)</f>
        <v>0</v>
      </c>
      <c r="AM35" s="62">
        <f>SUMIF('Raw diet data'!$E$6:$E$379,$A35,'Raw diet data'!CF$6:CF$379)</f>
        <v>0</v>
      </c>
      <c r="AN35" s="448">
        <f>SUMIF('Raw diet data'!$E$6:$E$379,$A35,'Raw diet data'!CG$6:CG$379)</f>
        <v>0.15</v>
      </c>
      <c r="AO35" s="62">
        <f>SUMIF('Raw diet data'!$E$6:$E$379,$A35,'Raw diet data'!CH$6:CH$379)</f>
        <v>0</v>
      </c>
      <c r="AP35" s="62">
        <f>SUMIF('Raw diet data'!$E$6:$E$379,$A35,'Raw diet data'!CI$6:CI$379)</f>
        <v>0</v>
      </c>
      <c r="AQ35" s="62">
        <f>SUMIF('Raw diet data'!$E$6:$E$379,$A35,'Raw diet data'!CJ$6:CJ$379)</f>
        <v>0</v>
      </c>
      <c r="AR35" s="62">
        <f>SUMIF('Raw diet data'!$E$6:$E$379,$A35,'Raw diet data'!CK$6:CK$379)</f>
        <v>0</v>
      </c>
      <c r="AS35" s="62">
        <f>SUMIF('Raw diet data'!$E$6:$E$379,$A35,'Raw diet data'!CN$6:CN$379)</f>
        <v>0</v>
      </c>
      <c r="AT35" s="62">
        <f>SUMIF('Raw diet data'!$E$6:$E$379,$A35,'Raw diet data'!CO$6:CO$379)</f>
        <v>0</v>
      </c>
      <c r="AU35" s="62">
        <f>SUMIF('Raw diet data'!$E$6:$E$379,$A35,'Raw diet data'!CQ$6:CQ$379)</f>
        <v>0</v>
      </c>
      <c r="AV35" s="62">
        <f>SUMIF('Raw diet data'!$E$6:$E$379,$A35,'Raw diet data'!CR$6:CR$379)</f>
        <v>0</v>
      </c>
      <c r="AW35" s="62">
        <f>SUMIF('Raw diet data'!$E$6:$E$379,$A35,'Raw diet data'!CU$6:CU$379)</f>
        <v>0</v>
      </c>
      <c r="AX35" s="62">
        <f>SUMIF('Raw diet data'!$E$6:$E$379,$A35,'Raw diet data'!CW$6:CW$379)</f>
        <v>0</v>
      </c>
      <c r="AY35" s="62">
        <f>SUMIF('Raw diet data'!$E$6:$E$379,$A35,'Raw diet data'!CX$6:CX$379)</f>
        <v>0</v>
      </c>
      <c r="AZ35" s="62">
        <f>SUMIF('Raw diet data'!$E$6:$E$379,$A35,'Raw diet data'!CY$6:CY$379)</f>
        <v>0</v>
      </c>
      <c r="BA35" s="62">
        <f>SUMIF('Raw diet data'!$E$6:$E$379,$A35,'Raw diet data'!CZ$6:CZ$379)</f>
        <v>0</v>
      </c>
      <c r="BB35" s="62">
        <f>SUMIF('Raw diet data'!$E$6:$E$379,$A35,'Raw diet data'!DA$6:DA$379)</f>
        <v>0</v>
      </c>
      <c r="BC35" s="62">
        <f>SUMIF('Raw diet data'!$E$6:$E$379,$A35,'Raw diet data'!DB$6:DB$379)</f>
        <v>0</v>
      </c>
      <c r="BD35" s="62">
        <f>SUMIF('Raw diet data'!$E$6:$E$379,$A35,'Raw diet data'!DF$6:DF$379)</f>
        <v>2.5928571428571433E-2</v>
      </c>
      <c r="BE35" s="62">
        <f>SUMIF('Raw diet data'!$E$6:$E$379,$A35,'Raw diet data'!DG$6:DG$379)</f>
        <v>0</v>
      </c>
      <c r="BF35" s="62">
        <f>SUMIF('Raw diet data'!$E$6:$E$379,$A35,'Raw diet data'!DH$6:DH$379)</f>
        <v>0</v>
      </c>
      <c r="BG35" s="62">
        <f>SUMIF('Raw diet data'!$E$6:$E$379,$A35,'Raw diet data'!DI$6:DI$379)</f>
        <v>0</v>
      </c>
      <c r="BH35" s="62">
        <f>SUMIF('Raw diet data'!$E$6:$E$379,$A35,'Raw diet data'!DM$6:DM$379)</f>
        <v>0</v>
      </c>
      <c r="BI35" s="62">
        <f>SUMIF('Raw diet data'!$E$6:$E$379,$A35,'Raw diet data'!DN$6:DN$379)</f>
        <v>0</v>
      </c>
      <c r="BJ35" s="62">
        <f>SUMIF('Raw diet data'!$E$6:$E$379,$A35,'Raw diet data'!DO$6:DO$379)</f>
        <v>0</v>
      </c>
      <c r="BK35" s="62">
        <f>SUMIF('Raw diet data'!$E$6:$E$379,$A35,'Raw diet data'!DP$6:DP$379)</f>
        <v>0</v>
      </c>
      <c r="BL35" s="62">
        <f>SUMIF('Raw diet data'!$E$6:$E$379,$A35,'Raw diet data'!DQ$6:DQ$379)</f>
        <v>0</v>
      </c>
      <c r="BM35" s="62">
        <f>SUMIF(Zooplankton!$A$17:$A$29,$A35,Zooplankton!C$17:C$29)</f>
        <v>0</v>
      </c>
      <c r="BN35" s="62">
        <f>SUMIF(Zooplankton!$A$17:$A$29,$A35,Zooplankton!D$17:D$29)</f>
        <v>0</v>
      </c>
      <c r="BO35" s="62">
        <f>SUMIF(Zooplankton!$A$17:$A$29,$A35,Zooplankton!E$17:E$29)</f>
        <v>0</v>
      </c>
      <c r="BP35" s="62">
        <f>SUMIF('Raw diet data'!$E$6:$E$379,$A35,'Raw diet data'!DU$6:DU$379)</f>
        <v>0</v>
      </c>
      <c r="BQ35" s="62">
        <f>SUMIF('Raw diet data'!$E$6:$E$379,$A35,'Raw diet data'!DV$6:DV$379)</f>
        <v>0</v>
      </c>
      <c r="BR35" s="62">
        <f>SUMIF('Raw diet data'!$E$6:$E$379,$A35,'Raw diet data'!DX$6:DX$379)</f>
        <v>0</v>
      </c>
    </row>
    <row r="36" spans="1:70">
      <c r="A36">
        <v>34</v>
      </c>
      <c r="B36" t="s">
        <v>739</v>
      </c>
      <c r="C36" s="62">
        <f>SUMIF('Raw diet data'!$E$6:$E$379,$A36,'Raw diet data'!L$6:L$379)</f>
        <v>0</v>
      </c>
      <c r="D36" s="62">
        <f>SUMIF(Odontocetes!$A$7:$A$15,$A36,Odontocetes!C$7:C$15)</f>
        <v>0</v>
      </c>
      <c r="E36" s="62">
        <f>SUMIF('Raw diet data'!$E$6:$E$379,$A36,'Raw diet data'!N$6:N$379)</f>
        <v>2.5749560000000001E-2</v>
      </c>
      <c r="F36" s="62">
        <f>SUMIF('Raw diet data'!$E$6:$E$379,$A36,'Raw diet data'!O$6:O$379)</f>
        <v>1.3880209999999999E-2</v>
      </c>
      <c r="G36" s="507">
        <f>SUMIF(Seals!$A$8:$A$281,$A36,Seals!$K$8:$K$281)</f>
        <v>6.1058965947104893E-5</v>
      </c>
      <c r="H36" s="62">
        <f>SUMIF(Seals!$A$8:$A$281,$A36,Seals!$P$8:$P$281)</f>
        <v>1.5795368476625677E-2</v>
      </c>
      <c r="I36" s="62">
        <f>SUMIF(Seals!$A$8:$A$281,$A36,Seals!$I$8:$I$281)</f>
        <v>2.1900374692214376E-2</v>
      </c>
      <c r="J36" s="62">
        <f>SUMIF('Raw diet data'!$E$6:$E$379,$A36,'Raw diet data'!S$6:S$379)</f>
        <v>0</v>
      </c>
      <c r="K36" s="62">
        <f>SUMIF('Raw diet data'!$E$6:$E$379,$A36,'Raw diet data'!T$6:T$379)</f>
        <v>0</v>
      </c>
      <c r="L36" s="62">
        <f>SUMIF('WF storm petrel'!$A$5:$A$28,$A36,'WF storm petrel'!J$5:J$28)</f>
        <v>0</v>
      </c>
      <c r="M36" s="448">
        <f>SUMIF('Raw diet data'!$E$6:$E$379,$A36,'Raw diet data'!Y$6:Y$379)</f>
        <v>3.7499999999999999E-2</v>
      </c>
      <c r="N36" s="448">
        <f>SUMIF('Raw diet data'!$E$6:$E$379,$A36,'Raw diet data'!Z$6:Z$379)</f>
        <v>1.1039600000000002E-3</v>
      </c>
      <c r="O36" s="448">
        <f>SUMIF('Raw diet data'!$E$6:$E$379,$A36,'Raw diet data'!AA$6:AA$379)</f>
        <v>0.27550000000000002</v>
      </c>
      <c r="P36" s="62">
        <f>SUMIF('Raw diet data'!$E$6:$E$379,$A36,'Raw diet data'!AB$6:AB$379)</f>
        <v>0.15408308155244133</v>
      </c>
      <c r="Q36" s="62">
        <f>SUMIF(LP!$A$5:$A$22,$A36,LP!D$5:D$22)</f>
        <v>0</v>
      </c>
      <c r="R36" s="62">
        <f>SUMIF('Raw diet data'!$E$6:$E$379,$A36,'Raw diet data'!AL$6:AL$379)</f>
        <v>4.7747239069430578E-3</v>
      </c>
      <c r="S36" s="62">
        <f>SUMIF('Raw diet data'!$E$6:$E$379,$A36,'Raw diet data'!AQ$6:AQ$379)</f>
        <v>0</v>
      </c>
      <c r="T36" s="62">
        <f>SUMIF('Shelf dem sharks'!A$38:A$59,A36,'Shelf dem sharks'!$F$38:$F$59)</f>
        <v>0</v>
      </c>
      <c r="U36" s="62">
        <f>SUMIF('Raw diet data'!$E$6:$E$379,$A36,'Raw diet data'!AT$6:AT$379)</f>
        <v>0</v>
      </c>
      <c r="V36" s="62">
        <f>SUMIF('Raw diet data'!$E$6:$E$379,$A36,'Raw diet data'!AW$6:AW$379)</f>
        <v>0</v>
      </c>
      <c r="W36" s="62">
        <f>SUMIF('Skates&amp;rays'!A$27:A$37,$A36,'Skates&amp;rays'!$E$27:$E$37)</f>
        <v>0</v>
      </c>
      <c r="X36" s="62">
        <f>SUMIF('Raw diet data'!$E$6:$E$379,$A36,'Raw diet data'!AZ$6:AZ$379)</f>
        <v>0</v>
      </c>
      <c r="Y36" s="62">
        <f>IF(ISNA(VLOOKUP($A36,'Offshore pelagic pisc &amp; tuna'!$A$5:'Offshore pelagic pisc &amp; tuna'!$O$28,15,FALSE)),0,VLOOKUP($A36,'Offshore pelagic pisc &amp; tuna'!$A$5:'Offshore pelagic pisc &amp; tuna'!$O$28,15,FALSE))</f>
        <v>2.4E-2</v>
      </c>
      <c r="Z36" s="62">
        <f>IF(ISNA(VLOOKUP($A36,'Offshore pelagic pisc &amp; tuna'!$A$4:'Offshore pelagic pisc &amp; tuna'!$O$28,8,FALSE)),0,VLOOKUP($A36,'Offshore pelagic pisc &amp; tuna'!$A$4:'Offshore pelagic pisc &amp; tuna'!$O$28,8,FALSE))</f>
        <v>1.6666666666666666E-2</v>
      </c>
      <c r="AA36" s="62">
        <f>SUMIF('Raw diet data'!$E$6:$E$379,$A36,'Raw diet data'!BC$6:BC$379)</f>
        <v>0</v>
      </c>
      <c r="AB36" s="448">
        <f>SUMIF('Raw diet data'!$E$6:$E$379,$A36,'Raw diet data'!BJ$6:BJ$379)</f>
        <v>2.9575921485990163E-2</v>
      </c>
      <c r="AC36" s="62">
        <f>SUMIF('Small pelagic fish'!$A$31:$A$43,$A36,'Small pelagic fish'!D$31:D$43)</f>
        <v>0</v>
      </c>
      <c r="AD36" s="62">
        <f>SUMIF('Small pelagic fish'!$A$31:$A$43,$A36,'Small pelagic fish'!E$31:E$43)</f>
        <v>0</v>
      </c>
      <c r="AE36" s="62">
        <f>SUMIF('Small pelagic fish'!$A$31:$A$43,$A36,'Small pelagic fish'!G$31:G$43)</f>
        <v>0</v>
      </c>
      <c r="AF36" s="62">
        <f>SUMIF('Small pelagic fish'!$A$31:$A$43,$A36,'Small pelagic fish'!I$31:I$43)</f>
        <v>0</v>
      </c>
      <c r="AG36" s="62">
        <f>SUMIF('Other fish'!$C$643:$C$689,$A36,'Other fish'!CL$643:CL$689)</f>
        <v>0</v>
      </c>
      <c r="AH36" s="62">
        <f>SUMIF('Other fish'!$C$643:$C$689,$A36,'Other fish'!BV$643:BV$689)</f>
        <v>0</v>
      </c>
      <c r="AI36" s="62">
        <f>SUMIF('Other fish'!$C$643:$C$689,$A36,'Other fish'!CH$643:CH$689)</f>
        <v>0</v>
      </c>
      <c r="AJ36" s="62">
        <f>SUMIF('Other fish'!$C$643:$C$689,$A36,'Other fish'!X$643:X$689)</f>
        <v>0</v>
      </c>
      <c r="AK36" s="62">
        <f>SUMIF('Other fish'!$C$643:$C$689,$A36,'Other fish'!K$643:K$689)</f>
        <v>0</v>
      </c>
      <c r="AL36" s="62">
        <f>SUMIF(Garfish!$A$5:$A$10,$A36,Garfish!E$5:E$10)</f>
        <v>0</v>
      </c>
      <c r="AM36" s="62">
        <f>SUMIF('Raw diet data'!$E$6:$E$379,$A36,'Raw diet data'!CF$6:CF$379)</f>
        <v>5.8210623865786546E-3</v>
      </c>
      <c r="AN36" s="448">
        <f>SUMIF('Raw diet data'!$E$6:$E$379,$A36,'Raw diet data'!CG$6:CG$379)</f>
        <v>0.15</v>
      </c>
      <c r="AO36" s="62">
        <f>SUMIF('Raw diet data'!$E$6:$E$379,$A36,'Raw diet data'!CH$6:CH$379)</f>
        <v>0</v>
      </c>
      <c r="AP36" s="62">
        <f>SUMIF('Raw diet data'!$E$6:$E$379,$A36,'Raw diet data'!CI$6:CI$379)</f>
        <v>0</v>
      </c>
      <c r="AQ36" s="62">
        <f>SUMIF('Raw diet data'!$E$6:$E$379,$A36,'Raw diet data'!CJ$6:CJ$379)</f>
        <v>0</v>
      </c>
      <c r="AR36" s="62">
        <f>SUMIF('Raw diet data'!$E$6:$E$379,$A36,'Raw diet data'!CK$6:CK$379)</f>
        <v>0</v>
      </c>
      <c r="AS36" s="62">
        <f>SUMIF('Raw diet data'!$E$6:$E$379,$A36,'Raw diet data'!CN$6:CN$379)</f>
        <v>0</v>
      </c>
      <c r="AT36" s="62">
        <f>SUMIF('Raw diet data'!$E$6:$E$379,$A36,'Raw diet data'!CO$6:CO$379)</f>
        <v>0</v>
      </c>
      <c r="AU36" s="62">
        <f>SUMIF('Raw diet data'!$E$6:$E$379,$A36,'Raw diet data'!CQ$6:CQ$379)</f>
        <v>0</v>
      </c>
      <c r="AV36" s="62">
        <f>SUMIF('Raw diet data'!$E$6:$E$379,$A36,'Raw diet data'!CR$6:CR$379)</f>
        <v>0</v>
      </c>
      <c r="AW36" s="62">
        <f>SUMIF('Raw diet data'!$E$6:$E$379,$A36,'Raw diet data'!CU$6:CU$379)</f>
        <v>0</v>
      </c>
      <c r="AX36" s="62">
        <f>SUMIF('Raw diet data'!$E$6:$E$379,$A36,'Raw diet data'!CW$6:CW$379)</f>
        <v>0</v>
      </c>
      <c r="AY36" s="62">
        <f>SUMIF('Raw diet data'!$E$6:$E$379,$A36,'Raw diet data'!CX$6:CX$379)</f>
        <v>0</v>
      </c>
      <c r="AZ36" s="62">
        <f>SUMIF('Raw diet data'!$E$6:$E$379,$A36,'Raw diet data'!CY$6:CY$379)</f>
        <v>0</v>
      </c>
      <c r="BA36" s="62">
        <f>SUMIF('Raw diet data'!$E$6:$E$379,$A36,'Raw diet data'!CZ$6:CZ$379)</f>
        <v>0</v>
      </c>
      <c r="BB36" s="62">
        <f>SUMIF('Raw diet data'!$E$6:$E$379,$A36,'Raw diet data'!DA$6:DA$379)</f>
        <v>0</v>
      </c>
      <c r="BC36" s="62">
        <f>SUMIF('Raw diet data'!$E$6:$E$379,$A36,'Raw diet data'!DB$6:DB$379)</f>
        <v>0</v>
      </c>
      <c r="BD36" s="62">
        <f>SUMIF('Raw diet data'!$E$6:$E$379,$A36,'Raw diet data'!DF$6:DF$379)</f>
        <v>0</v>
      </c>
      <c r="BE36" s="62">
        <f>SUMIF('Raw diet data'!$E$6:$E$379,$A36,'Raw diet data'!DG$6:DG$379)</f>
        <v>0</v>
      </c>
      <c r="BF36" s="62">
        <f>SUMIF('Raw diet data'!$E$6:$E$379,$A36,'Raw diet data'!DH$6:DH$379)</f>
        <v>0</v>
      </c>
      <c r="BG36" s="62">
        <f>SUMIF('Raw diet data'!$E$6:$E$379,$A36,'Raw diet data'!DI$6:DI$379)</f>
        <v>0</v>
      </c>
      <c r="BH36" s="62">
        <f>SUMIF('Raw diet data'!$E$6:$E$379,$A36,'Raw diet data'!DM$6:DM$379)</f>
        <v>0</v>
      </c>
      <c r="BI36" s="62">
        <f>SUMIF('Raw diet data'!$E$6:$E$379,$A36,'Raw diet data'!DN$6:DN$379)</f>
        <v>0</v>
      </c>
      <c r="BJ36" s="62">
        <f>SUMIF('Raw diet data'!$E$6:$E$379,$A36,'Raw diet data'!DO$6:DO$379)</f>
        <v>0</v>
      </c>
      <c r="BK36" s="62">
        <f>SUMIF('Raw diet data'!$E$6:$E$379,$A36,'Raw diet data'!DP$6:DP$379)</f>
        <v>0</v>
      </c>
      <c r="BL36" s="62">
        <f>SUMIF('Raw diet data'!$E$6:$E$379,$A36,'Raw diet data'!DQ$6:DQ$379)</f>
        <v>0</v>
      </c>
      <c r="BM36" s="62">
        <f>SUMIF(Zooplankton!$A$17:$A$29,$A36,Zooplankton!C$17:C$29)</f>
        <v>0</v>
      </c>
      <c r="BN36" s="62">
        <f>SUMIF(Zooplankton!$A$17:$A$29,$A36,Zooplankton!D$17:D$29)</f>
        <v>0</v>
      </c>
      <c r="BO36" s="62">
        <f>SUMIF(Zooplankton!$A$17:$A$29,$A36,Zooplankton!E$17:E$29)</f>
        <v>0</v>
      </c>
      <c r="BP36" s="62">
        <f>SUMIF('Raw diet data'!$E$6:$E$379,$A36,'Raw diet data'!DU$6:DU$379)</f>
        <v>0</v>
      </c>
      <c r="BQ36" s="62">
        <f>SUMIF('Raw diet data'!$E$6:$E$379,$A36,'Raw diet data'!DV$6:DV$379)</f>
        <v>0</v>
      </c>
      <c r="BR36" s="62">
        <f>SUMIF('Raw diet data'!$E$6:$E$379,$A36,'Raw diet data'!DX$6:DX$379)</f>
        <v>0</v>
      </c>
    </row>
    <row r="37" spans="1:70">
      <c r="A37">
        <v>35</v>
      </c>
      <c r="B37" t="s">
        <v>165</v>
      </c>
      <c r="C37" s="62">
        <f>SUMIF('Raw diet data'!$E$6:$E$379,$A37,'Raw diet data'!L$6:L$379)</f>
        <v>0</v>
      </c>
      <c r="D37" s="62">
        <f>SUMIF(Odontocetes!$A$7:$A$15,$A37,Odontocetes!C$7:C$15)</f>
        <v>0</v>
      </c>
      <c r="E37" s="62">
        <f>SUMIF('Raw diet data'!$E$6:$E$379,$A37,'Raw diet data'!N$6:N$379)</f>
        <v>6.5464999999999994E-3</v>
      </c>
      <c r="F37" s="62">
        <f>SUMIF('Raw diet data'!$E$6:$E$379,$A37,'Raw diet data'!O$6:O$379)</f>
        <v>0</v>
      </c>
      <c r="G37" s="507">
        <f>SUMIF(Seals!$A$8:$A$281,$A37,Seals!$K$8:$K$281)</f>
        <v>1.6130136631091562E-5</v>
      </c>
      <c r="H37" s="62">
        <f>SUMIF(Seals!$A$8:$A$281,$A37,Seals!$P$8:$P$281)</f>
        <v>0</v>
      </c>
      <c r="I37" s="62">
        <f>SUMIF(Seals!$A$8:$A$281,$A37,Seals!$I$8:$I$281)</f>
        <v>2.1563402100046917E-3</v>
      </c>
      <c r="J37" s="62">
        <f>SUMIF('Raw diet data'!$E$6:$E$379,$A37,'Raw diet data'!S$6:S$379)</f>
        <v>0</v>
      </c>
      <c r="K37" s="62">
        <f>SUMIF('Raw diet data'!$E$6:$E$379,$A37,'Raw diet data'!T$6:T$379)</f>
        <v>0</v>
      </c>
      <c r="L37" s="62">
        <f>SUMIF('WF storm petrel'!$A$5:$A$28,$A37,'WF storm petrel'!J$5:J$28)</f>
        <v>0</v>
      </c>
      <c r="M37" s="62">
        <f>SUMIF('Raw diet data'!$E$6:$E$379,$A37,'Raw diet data'!Y$6:Y$379)</f>
        <v>0</v>
      </c>
      <c r="N37" s="62">
        <f>SUMIF('Raw diet data'!$E$6:$E$379,$A37,'Raw diet data'!Z$6:Z$379)</f>
        <v>0</v>
      </c>
      <c r="O37" s="448">
        <f>SUMIF('Raw diet data'!$E$6:$E$379,$A37,'Raw diet data'!AA$6:AA$379)</f>
        <v>7.8E-2</v>
      </c>
      <c r="P37" s="62">
        <f>SUMIF('Raw diet data'!$E$6:$E$379,$A37,'Raw diet data'!AB$6:AB$379)</f>
        <v>0</v>
      </c>
      <c r="Q37" s="62">
        <f>SUMIF(LP!$A$5:$A$22,$A37,LP!D$5:D$22)</f>
        <v>0</v>
      </c>
      <c r="R37" s="62">
        <f>SUMIF('Raw diet data'!$E$6:$E$379,$A37,'Raw diet data'!AL$6:AL$379)</f>
        <v>0</v>
      </c>
      <c r="S37" s="62">
        <f>SUMIF('Raw diet data'!$E$6:$E$379,$A37,'Raw diet data'!AQ$6:AQ$379)</f>
        <v>0</v>
      </c>
      <c r="T37" s="62">
        <f>SUMIF('Shelf dem sharks'!A$38:A$59,A37,'Shelf dem sharks'!$F$38:$F$59)</f>
        <v>0</v>
      </c>
      <c r="U37" s="62">
        <f>SUMIF('Raw diet data'!$E$6:$E$379,$A37,'Raw diet data'!AT$6:AT$379)</f>
        <v>0</v>
      </c>
      <c r="V37" s="62">
        <f>SUMIF('Raw diet data'!$E$6:$E$379,$A37,'Raw diet data'!AW$6:AW$379)</f>
        <v>0</v>
      </c>
      <c r="W37" s="62">
        <f>SUMIF('Skates&amp;rays'!A$27:A$37,$A37,'Skates&amp;rays'!$E$27:$E$37)</f>
        <v>0</v>
      </c>
      <c r="X37" s="62">
        <f>SUMIF('Raw diet data'!$E$6:$E$379,$A37,'Raw diet data'!AZ$6:AZ$379)</f>
        <v>0</v>
      </c>
      <c r="Y37" s="62">
        <f>IF(ISNA(VLOOKUP($A37,'Offshore pelagic pisc &amp; tuna'!$A$5:'Offshore pelagic pisc &amp; tuna'!$O$28,15,FALSE)),0,VLOOKUP($A37,'Offshore pelagic pisc &amp; tuna'!$A$5:'Offshore pelagic pisc &amp; tuna'!$O$28,15,FALSE))</f>
        <v>0</v>
      </c>
      <c r="Z37" s="62">
        <f>IF(ISNA(VLOOKUP($A37,'Offshore pelagic pisc &amp; tuna'!$A$4:'Offshore pelagic pisc &amp; tuna'!$O$28,8,FALSE)),0,VLOOKUP($A37,'Offshore pelagic pisc &amp; tuna'!$A$4:'Offshore pelagic pisc &amp; tuna'!$O$28,8,FALSE))</f>
        <v>0</v>
      </c>
      <c r="AA37" s="62">
        <f>SUMIF('Raw diet data'!$E$6:$E$379,$A37,'Raw diet data'!BC$6:BC$379)</f>
        <v>0</v>
      </c>
      <c r="AB37" s="62">
        <f>SUMIF('Raw diet data'!$E$6:$E$379,$A37,'Raw diet data'!BJ$6:BJ$379)</f>
        <v>0</v>
      </c>
      <c r="AC37" s="62">
        <f>SUMIF('Small pelagic fish'!$A$31:$A$43,$A37,'Small pelagic fish'!D$31:D$43)</f>
        <v>0</v>
      </c>
      <c r="AD37" s="62">
        <f>SUMIF('Small pelagic fish'!$A$31:$A$43,$A37,'Small pelagic fish'!E$31:E$43)</f>
        <v>0</v>
      </c>
      <c r="AE37" s="62">
        <f>SUMIF('Small pelagic fish'!$A$31:$A$43,$A37,'Small pelagic fish'!G$31:G$43)</f>
        <v>0</v>
      </c>
      <c r="AF37" s="62">
        <f>SUMIF('Small pelagic fish'!$A$31:$A$43,$A37,'Small pelagic fish'!I$31:I$43)</f>
        <v>0</v>
      </c>
      <c r="AG37" s="62">
        <f>SUMIF('Other fish'!$C$643:$C$689,$A37,'Other fish'!CL$643:CL$689)</f>
        <v>0</v>
      </c>
      <c r="AH37" s="62">
        <f>SUMIF('Other fish'!$C$643:$C$689,$A37,'Other fish'!BV$643:BV$689)</f>
        <v>0</v>
      </c>
      <c r="AI37" s="62">
        <f>SUMIF('Other fish'!$C$643:$C$689,$A37,'Other fish'!CH$643:CH$689)</f>
        <v>0</v>
      </c>
      <c r="AJ37" s="62">
        <f>SUMIF('Other fish'!$C$643:$C$689,$A37,'Other fish'!X$643:X$689)</f>
        <v>0</v>
      </c>
      <c r="AK37" s="62">
        <f>SUMIF('Other fish'!$C$643:$C$689,$A37,'Other fish'!K$643:K$689)</f>
        <v>0</v>
      </c>
      <c r="AL37" s="62">
        <f>SUMIF(Garfish!$A$5:$A$10,$A37,Garfish!E$5:E$10)</f>
        <v>0</v>
      </c>
      <c r="AM37" s="62">
        <f>SUMIF('Raw diet data'!$E$6:$E$379,$A37,'Raw diet data'!CF$6:CF$379)</f>
        <v>1.4032084721333576E-2</v>
      </c>
      <c r="AN37" s="62">
        <f>SUMIF('Raw diet data'!$E$6:$E$379,$A37,'Raw diet data'!CG$6:CG$379)</f>
        <v>0</v>
      </c>
      <c r="AO37" s="62">
        <f>SUMIF('Raw diet data'!$E$6:$E$379,$A37,'Raw diet data'!CH$6:CH$379)</f>
        <v>0</v>
      </c>
      <c r="AP37" s="62">
        <f>SUMIF('Raw diet data'!$E$6:$E$379,$A37,'Raw diet data'!CI$6:CI$379)</f>
        <v>0</v>
      </c>
      <c r="AQ37" s="62">
        <f>SUMIF('Raw diet data'!$E$6:$E$379,$A37,'Raw diet data'!CJ$6:CJ$379)</f>
        <v>0</v>
      </c>
      <c r="AR37" s="62">
        <f>SUMIF('Raw diet data'!$E$6:$E$379,$A37,'Raw diet data'!CK$6:CK$379)</f>
        <v>0</v>
      </c>
      <c r="AS37" s="62">
        <f>SUMIF('Raw diet data'!$E$6:$E$379,$A37,'Raw diet data'!CN$6:CN$379)</f>
        <v>0</v>
      </c>
      <c r="AT37" s="62">
        <f>SUMIF('Raw diet data'!$E$6:$E$379,$A37,'Raw diet data'!CO$6:CO$379)</f>
        <v>0</v>
      </c>
      <c r="AU37" s="62">
        <f>SUMIF('Raw diet data'!$E$6:$E$379,$A37,'Raw diet data'!CQ$6:CQ$379)</f>
        <v>0</v>
      </c>
      <c r="AV37" s="62">
        <f>SUMIF('Raw diet data'!$E$6:$E$379,$A37,'Raw diet data'!CR$6:CR$379)</f>
        <v>0</v>
      </c>
      <c r="AW37" s="62">
        <f>SUMIF('Raw diet data'!$E$6:$E$379,$A37,'Raw diet data'!CU$6:CU$379)</f>
        <v>0</v>
      </c>
      <c r="AX37" s="62">
        <f>SUMIF('Raw diet data'!$E$6:$E$379,$A37,'Raw diet data'!CW$6:CW$379)</f>
        <v>0</v>
      </c>
      <c r="AY37" s="62">
        <f>SUMIF('Raw diet data'!$E$6:$E$379,$A37,'Raw diet data'!CX$6:CX$379)</f>
        <v>0</v>
      </c>
      <c r="AZ37" s="62">
        <f>SUMIF('Raw diet data'!$E$6:$E$379,$A37,'Raw diet data'!CY$6:CY$379)</f>
        <v>0</v>
      </c>
      <c r="BA37" s="62">
        <f>SUMIF('Raw diet data'!$E$6:$E$379,$A37,'Raw diet data'!CZ$6:CZ$379)</f>
        <v>0</v>
      </c>
      <c r="BB37" s="62">
        <f>SUMIF('Raw diet data'!$E$6:$E$379,$A37,'Raw diet data'!DA$6:DA$379)</f>
        <v>0</v>
      </c>
      <c r="BC37" s="62">
        <f>SUMIF('Raw diet data'!$E$6:$E$379,$A37,'Raw diet data'!DB$6:DB$379)</f>
        <v>0</v>
      </c>
      <c r="BD37" s="62">
        <f>SUMIF('Raw diet data'!$E$6:$E$379,$A37,'Raw diet data'!DF$6:DF$379)</f>
        <v>0</v>
      </c>
      <c r="BE37" s="62">
        <f>SUMIF('Raw diet data'!$E$6:$E$379,$A37,'Raw diet data'!DG$6:DG$379)</f>
        <v>0</v>
      </c>
      <c r="BF37" s="62">
        <f>SUMIF('Raw diet data'!$E$6:$E$379,$A37,'Raw diet data'!DH$6:DH$379)</f>
        <v>0</v>
      </c>
      <c r="BG37" s="62">
        <f>SUMIF('Raw diet data'!$E$6:$E$379,$A37,'Raw diet data'!DI$6:DI$379)</f>
        <v>0</v>
      </c>
      <c r="BH37" s="62">
        <f>SUMIF('Raw diet data'!$E$6:$E$379,$A37,'Raw diet data'!DM$6:DM$379)</f>
        <v>0</v>
      </c>
      <c r="BI37" s="62">
        <f>SUMIF('Raw diet data'!$E$6:$E$379,$A37,'Raw diet data'!DN$6:DN$379)</f>
        <v>0</v>
      </c>
      <c r="BJ37" s="62">
        <f>SUMIF('Raw diet data'!$E$6:$E$379,$A37,'Raw diet data'!DO$6:DO$379)</f>
        <v>0</v>
      </c>
      <c r="BK37" s="62">
        <f>SUMIF('Raw diet data'!$E$6:$E$379,$A37,'Raw diet data'!DP$6:DP$379)</f>
        <v>0</v>
      </c>
      <c r="BL37" s="62">
        <f>SUMIF('Raw diet data'!$E$6:$E$379,$A37,'Raw diet data'!DQ$6:DQ$379)</f>
        <v>0</v>
      </c>
      <c r="BM37" s="62">
        <f>SUMIF(Zooplankton!$A$17:$A$29,$A37,Zooplankton!C$17:C$29)</f>
        <v>0</v>
      </c>
      <c r="BN37" s="62">
        <f>SUMIF(Zooplankton!$A$17:$A$29,$A37,Zooplankton!D$17:D$29)</f>
        <v>0</v>
      </c>
      <c r="BO37" s="62">
        <f>SUMIF(Zooplankton!$A$17:$A$29,$A37,Zooplankton!E$17:E$29)</f>
        <v>0</v>
      </c>
      <c r="BP37" s="62">
        <f>SUMIF('Raw diet data'!$E$6:$E$379,$A37,'Raw diet data'!DU$6:DU$379)</f>
        <v>0</v>
      </c>
      <c r="BQ37" s="62">
        <f>SUMIF('Raw diet data'!$E$6:$E$379,$A37,'Raw diet data'!DV$6:DV$379)</f>
        <v>0</v>
      </c>
      <c r="BR37" s="62">
        <f>SUMIF('Raw diet data'!$E$6:$E$379,$A37,'Raw diet data'!DX$6:DX$379)</f>
        <v>0</v>
      </c>
    </row>
    <row r="38" spans="1:70">
      <c r="A38">
        <v>36</v>
      </c>
      <c r="B38" t="s">
        <v>329</v>
      </c>
      <c r="C38" s="62">
        <f>SUMIF('Raw diet data'!$E$6:$E$379,$A38,'Raw diet data'!L$6:L$379)</f>
        <v>0</v>
      </c>
      <c r="D38" s="62">
        <f>SUMIF(Odontocetes!$A$7:$A$15,$A38,Odontocetes!C$7:C$15)</f>
        <v>0</v>
      </c>
      <c r="E38" s="62">
        <f>SUMIF('Raw diet data'!$E$6:$E$379,$A38,'Raw diet data'!N$6:N$379)</f>
        <v>0</v>
      </c>
      <c r="F38" s="62">
        <f>SUMIF('Raw diet data'!$E$6:$E$379,$A38,'Raw diet data'!O$6:O$379)</f>
        <v>9.4637799999999998E-3</v>
      </c>
      <c r="G38" s="62">
        <f>SUMIF(Seals!$A$8:$A$281,$A38,Seals!$K$8:$K$281)</f>
        <v>8.6443482558370543E-3</v>
      </c>
      <c r="H38" s="62">
        <f>SUMIF(Seals!$A$8:$A$281,$A38,Seals!$P$8:$P$281)</f>
        <v>7.8976842383128385E-3</v>
      </c>
      <c r="I38" s="62">
        <f>SUMIF(Seals!$A$8:$A$281,$A38,Seals!$I$8:$I$281)</f>
        <v>2.0734040480814343E-3</v>
      </c>
      <c r="J38" s="62">
        <f>SUMIF('Raw diet data'!$E$6:$E$379,$A38,'Raw diet data'!S$6:S$379)</f>
        <v>0</v>
      </c>
      <c r="K38" s="448">
        <f>SUMIF('Raw diet data'!$E$6:$E$379,$A38,'Raw diet data'!T$6:T$379)</f>
        <v>2.5174385116889846E-4</v>
      </c>
      <c r="L38" s="62">
        <f>SUMIF('WF storm petrel'!$A$5:$A$28,$A38,'WF storm petrel'!J$5:J$28)</f>
        <v>0</v>
      </c>
      <c r="M38" s="448">
        <f>SUMIF('Raw diet data'!$E$6:$E$379,$A38,'Raw diet data'!Y$6:Y$379)</f>
        <v>0.1</v>
      </c>
      <c r="N38" s="448">
        <f>SUMIF('Raw diet data'!$E$6:$E$379,$A38,'Raw diet data'!Z$6:Z$379)</f>
        <v>4.8855289999999905E-2</v>
      </c>
      <c r="O38" s="448">
        <f>SUMIF('Raw diet data'!$E$6:$E$379,$A38,'Raw diet data'!AA$6:AA$379)</f>
        <v>4.3099999999999999E-2</v>
      </c>
      <c r="P38" s="62">
        <f>SUMIF('Raw diet data'!$E$6:$E$379,$A38,'Raw diet data'!AB$6:AB$379)</f>
        <v>6.6353004014087294E-3</v>
      </c>
      <c r="Q38" s="62">
        <f>SUMIF(LP!$A$5:$A$22,$A38,LP!D$5:D$22)</f>
        <v>0.10828028999999993</v>
      </c>
      <c r="R38" s="62">
        <f>SUMIF('Raw diet data'!$E$6:$E$379,$A38,'Raw diet data'!AL$6:AL$379)</f>
        <v>5.2518114673468456E-3</v>
      </c>
      <c r="S38" s="62">
        <f>SUMIF('Raw diet data'!$E$6:$E$379,$A38,'Raw diet data'!AQ$6:AQ$379)</f>
        <v>0</v>
      </c>
      <c r="T38" s="62">
        <f>SUMIF('Shelf dem sharks'!A$38:A$59,A38,'Shelf dem sharks'!$F$38:$F$59)</f>
        <v>0</v>
      </c>
      <c r="U38" s="62">
        <f>SUMIF('Raw diet data'!$E$6:$E$379,$A38,'Raw diet data'!AT$6:AT$379)</f>
        <v>0</v>
      </c>
      <c r="V38" s="62">
        <f>SUMIF('Raw diet data'!$E$6:$E$379,$A38,'Raw diet data'!AW$6:AW$379)</f>
        <v>0</v>
      </c>
      <c r="W38" s="62">
        <f>SUMIF('Skates&amp;rays'!A$27:A$37,$A38,'Skates&amp;rays'!$E$27:$E$37)</f>
        <v>0</v>
      </c>
      <c r="X38" s="62">
        <f>SUMIF('Raw diet data'!$E$6:$E$379,$A38,'Raw diet data'!AZ$6:AZ$379)</f>
        <v>0</v>
      </c>
      <c r="Y38" s="62">
        <f>IF(ISNA(VLOOKUP($A38,'Offshore pelagic pisc &amp; tuna'!$A$5:'Offshore pelagic pisc &amp; tuna'!$O$28,15,FALSE)),0,VLOOKUP($A38,'Offshore pelagic pisc &amp; tuna'!$A$5:'Offshore pelagic pisc &amp; tuna'!$O$28,15,FALSE))</f>
        <v>0</v>
      </c>
      <c r="Z38" s="62">
        <f>IF(ISNA(VLOOKUP($A38,'Offshore pelagic pisc &amp; tuna'!$A$4:'Offshore pelagic pisc &amp; tuna'!$O$28,8,FALSE)),0,VLOOKUP($A38,'Offshore pelagic pisc &amp; tuna'!$A$4:'Offshore pelagic pisc &amp; tuna'!$O$28,8,FALSE))</f>
        <v>0</v>
      </c>
      <c r="AA38" s="62">
        <f>SUMIF('Raw diet data'!$E$6:$E$379,$A38,'Raw diet data'!BC$6:BC$379)</f>
        <v>0</v>
      </c>
      <c r="AB38" s="448">
        <f>SUMIF('Raw diet data'!$E$6:$E$379,$A38,'Raw diet data'!BJ$6:BJ$379)</f>
        <v>5.0951559309316212E-2</v>
      </c>
      <c r="AC38" s="62">
        <f>SUMIF('Small pelagic fish'!$A$31:$A$43,$A38,'Small pelagic fish'!D$31:D$43)</f>
        <v>0</v>
      </c>
      <c r="AD38" s="62">
        <f>SUMIF('Small pelagic fish'!$A$31:$A$43,$A38,'Small pelagic fish'!E$31:E$43)</f>
        <v>0</v>
      </c>
      <c r="AE38" s="62">
        <f>SUMIF('Small pelagic fish'!$A$31:$A$43,$A38,'Small pelagic fish'!G$31:G$43)</f>
        <v>0</v>
      </c>
      <c r="AF38" s="62">
        <f>SUMIF('Small pelagic fish'!$A$31:$A$43,$A38,'Small pelagic fish'!I$31:I$43)</f>
        <v>0</v>
      </c>
      <c r="AG38" s="62">
        <f>SUMIF('Other fish'!$C$643:$C$689,$A38,'Other fish'!CL$643:CL$689)</f>
        <v>0</v>
      </c>
      <c r="AH38" s="62">
        <f>SUMIF('Other fish'!$C$643:$C$689,$A38,'Other fish'!BV$643:BV$689)</f>
        <v>0</v>
      </c>
      <c r="AI38" s="62">
        <f>SUMIF('Other fish'!$C$643:$C$689,$A38,'Other fish'!CH$643:CH$689)</f>
        <v>0</v>
      </c>
      <c r="AJ38" s="62">
        <f>SUMIF('Other fish'!$C$643:$C$689,$A38,'Other fish'!X$643:X$689)</f>
        <v>0</v>
      </c>
      <c r="AK38" s="62">
        <f>SUMIF('Other fish'!$C$643:$C$689,$A38,'Other fish'!K$643:K$689)</f>
        <v>0</v>
      </c>
      <c r="AL38" s="62">
        <f>SUMIF(Garfish!$A$5:$A$10,$A38,Garfish!E$5:E$10)</f>
        <v>0</v>
      </c>
      <c r="AM38" s="62">
        <f>SUMIF('Raw diet data'!$E$6:$E$379,$A38,'Raw diet data'!CF$6:CF$379)</f>
        <v>3.4615568524139257E-3</v>
      </c>
      <c r="AN38" s="62">
        <f>SUMIF('Raw diet data'!$E$6:$E$379,$A38,'Raw diet data'!CG$6:CG$379)</f>
        <v>0</v>
      </c>
      <c r="AO38" s="62">
        <f>SUMIF('Raw diet data'!$E$6:$E$379,$A38,'Raw diet data'!CH$6:CH$379)</f>
        <v>0</v>
      </c>
      <c r="AP38" s="62">
        <f>SUMIF('Raw diet data'!$E$6:$E$379,$A38,'Raw diet data'!CI$6:CI$379)</f>
        <v>0</v>
      </c>
      <c r="AQ38" s="62">
        <f>SUMIF('Raw diet data'!$E$6:$E$379,$A38,'Raw diet data'!CJ$6:CJ$379)</f>
        <v>0</v>
      </c>
      <c r="AR38" s="62">
        <f>SUMIF('Raw diet data'!$E$6:$E$379,$A38,'Raw diet data'!CK$6:CK$379)</f>
        <v>0</v>
      </c>
      <c r="AS38" s="62">
        <f>SUMIF('Raw diet data'!$E$6:$E$379,$A38,'Raw diet data'!CN$6:CN$379)</f>
        <v>0</v>
      </c>
      <c r="AT38" s="62">
        <f>SUMIF('Raw diet data'!$E$6:$E$379,$A38,'Raw diet data'!CO$6:CO$379)</f>
        <v>0</v>
      </c>
      <c r="AU38" s="62">
        <f>SUMIF('Raw diet data'!$E$6:$E$379,$A38,'Raw diet data'!CQ$6:CQ$379)</f>
        <v>0</v>
      </c>
      <c r="AV38" s="62">
        <f>SUMIF('Raw diet data'!$E$6:$E$379,$A38,'Raw diet data'!CR$6:CR$379)</f>
        <v>0</v>
      </c>
      <c r="AW38" s="62">
        <f>SUMIF('Raw diet data'!$E$6:$E$379,$A38,'Raw diet data'!CU$6:CU$379)</f>
        <v>0</v>
      </c>
      <c r="AX38" s="62">
        <f>SUMIF('Raw diet data'!$E$6:$E$379,$A38,'Raw diet data'!CW$6:CW$379)</f>
        <v>0</v>
      </c>
      <c r="AY38" s="62">
        <f>SUMIF('Raw diet data'!$E$6:$E$379,$A38,'Raw diet data'!CX$6:CX$379)</f>
        <v>0</v>
      </c>
      <c r="AZ38" s="62">
        <f>SUMIF('Raw diet data'!$E$6:$E$379,$A38,'Raw diet data'!CY$6:CY$379)</f>
        <v>0</v>
      </c>
      <c r="BA38" s="62">
        <f>SUMIF('Raw diet data'!$E$6:$E$379,$A38,'Raw diet data'!CZ$6:CZ$379)</f>
        <v>0</v>
      </c>
      <c r="BB38" s="62">
        <f>SUMIF('Raw diet data'!$E$6:$E$379,$A38,'Raw diet data'!DA$6:DA$379)</f>
        <v>0</v>
      </c>
      <c r="BC38" s="62">
        <f>SUMIF('Raw diet data'!$E$6:$E$379,$A38,'Raw diet data'!DB$6:DB$379)</f>
        <v>0</v>
      </c>
      <c r="BD38" s="62">
        <f>SUMIF('Raw diet data'!$E$6:$E$379,$A38,'Raw diet data'!DF$6:DF$379)</f>
        <v>8.953005238095238E-3</v>
      </c>
      <c r="BE38" s="62">
        <f>SUMIF('Raw diet data'!$E$6:$E$379,$A38,'Raw diet data'!DG$6:DG$379)</f>
        <v>0</v>
      </c>
      <c r="BF38" s="62">
        <f>SUMIF('Raw diet data'!$E$6:$E$379,$A38,'Raw diet data'!DH$6:DH$379)</f>
        <v>0</v>
      </c>
      <c r="BG38" s="62">
        <f>SUMIF('Raw diet data'!$E$6:$E$379,$A38,'Raw diet data'!DI$6:DI$379)</f>
        <v>0</v>
      </c>
      <c r="BH38" s="62">
        <f>SUMIF('Raw diet data'!$E$6:$E$379,$A38,'Raw diet data'!DM$6:DM$379)</f>
        <v>0</v>
      </c>
      <c r="BI38" s="62">
        <f>SUMIF('Raw diet data'!$E$6:$E$379,$A38,'Raw diet data'!DN$6:DN$379)</f>
        <v>0</v>
      </c>
      <c r="BJ38" s="62">
        <f>SUMIF('Raw diet data'!$E$6:$E$379,$A38,'Raw diet data'!DO$6:DO$379)</f>
        <v>0</v>
      </c>
      <c r="BK38" s="62">
        <f>SUMIF('Raw diet data'!$E$6:$E$379,$A38,'Raw diet data'!DP$6:DP$379)</f>
        <v>0</v>
      </c>
      <c r="BL38" s="62">
        <f>SUMIF('Raw diet data'!$E$6:$E$379,$A38,'Raw diet data'!DQ$6:DQ$379)</f>
        <v>0</v>
      </c>
      <c r="BM38" s="62">
        <f>SUMIF(Zooplankton!$A$17:$A$29,$A38,Zooplankton!C$17:C$29)</f>
        <v>0</v>
      </c>
      <c r="BN38" s="62">
        <f>SUMIF(Zooplankton!$A$17:$A$29,$A38,Zooplankton!D$17:D$29)</f>
        <v>0</v>
      </c>
      <c r="BO38" s="62">
        <f>SUMIF(Zooplankton!$A$17:$A$29,$A38,Zooplankton!E$17:E$29)</f>
        <v>0</v>
      </c>
      <c r="BP38" s="62">
        <f>SUMIF('Raw diet data'!$E$6:$E$379,$A38,'Raw diet data'!DU$6:DU$379)</f>
        <v>0</v>
      </c>
      <c r="BQ38" s="62">
        <f>SUMIF('Raw diet data'!$E$6:$E$379,$A38,'Raw diet data'!DV$6:DV$379)</f>
        <v>0</v>
      </c>
      <c r="BR38" s="62">
        <f>SUMIF('Raw diet data'!$E$6:$E$379,$A38,'Raw diet data'!DX$6:DX$379)</f>
        <v>0</v>
      </c>
    </row>
    <row r="39" spans="1:70">
      <c r="A39">
        <v>37</v>
      </c>
      <c r="B39" t="s">
        <v>113</v>
      </c>
      <c r="C39" s="62">
        <f>SUMIF('Raw diet data'!$E$6:$E$379,$A39,'Raw diet data'!L$6:L$379)</f>
        <v>0</v>
      </c>
      <c r="D39" s="62">
        <f>SUMIF(Odontocetes!$A$7:$A$15,$A39,Odontocetes!C$7:C$15)</f>
        <v>0</v>
      </c>
      <c r="E39" s="62">
        <f>SUMIF('Raw diet data'!$E$6:$E$379,$A39,'Raw diet data'!N$6:N$379)</f>
        <v>0</v>
      </c>
      <c r="F39" s="62">
        <f>SUMIF('Raw diet data'!$E$6:$E$379,$A39,'Raw diet data'!O$6:O$379)</f>
        <v>1.87156E-3</v>
      </c>
      <c r="G39" s="62">
        <f>SUMIF(Seals!$A$8:$A$281,$A39,Seals!$K$8:$K$281)</f>
        <v>2.6580725824240577E-4</v>
      </c>
      <c r="H39" s="62">
        <f>SUMIF(Seals!$A$8:$A$281,$A39,Seals!$P$8:$P$281)</f>
        <v>0</v>
      </c>
      <c r="I39" s="62">
        <f>SUMIF(Seals!$A$8:$A$281,$A39,Seals!$I$8:$I$281)</f>
        <v>1.6587232384651472E-4</v>
      </c>
      <c r="J39" s="62">
        <f>SUMIF('Raw diet data'!$E$6:$E$379,$A39,'Raw diet data'!S$6:S$379)</f>
        <v>0</v>
      </c>
      <c r="K39" s="62">
        <f>SUMIF('Raw diet data'!$E$6:$E$379,$A39,'Raw diet data'!T$6:T$379)</f>
        <v>0</v>
      </c>
      <c r="L39" s="62">
        <f>SUMIF('WF storm petrel'!$A$5:$A$28,$A39,'WF storm petrel'!J$5:J$28)</f>
        <v>0</v>
      </c>
      <c r="M39" s="62">
        <f>SUMIF('Raw diet data'!$E$6:$E$379,$A39,'Raw diet data'!Y$6:Y$379)</f>
        <v>0</v>
      </c>
      <c r="N39" s="62">
        <f>SUMIF('Raw diet data'!$E$6:$E$379,$A39,'Raw diet data'!Z$6:Z$379)</f>
        <v>0</v>
      </c>
      <c r="O39" s="62">
        <f>SUMIF('Raw diet data'!$E$6:$E$379,$A39,'Raw diet data'!AA$6:AA$379)</f>
        <v>0</v>
      </c>
      <c r="P39" s="62">
        <f>SUMIF('Raw diet data'!$E$6:$E$379,$A39,'Raw diet data'!AB$6:AB$379)</f>
        <v>0</v>
      </c>
      <c r="Q39" s="62">
        <f>SUMIF(LP!$A$5:$A$22,$A39,LP!D$5:D$22)</f>
        <v>0</v>
      </c>
      <c r="R39" s="62">
        <f>SUMIF('Raw diet data'!$E$6:$E$379,$A39,'Raw diet data'!AL$6:AL$379)</f>
        <v>3.7676603890993546E-2</v>
      </c>
      <c r="S39" s="62">
        <f>SUMIF('Raw diet data'!$E$6:$E$379,$A39,'Raw diet data'!AQ$6:AQ$379)</f>
        <v>0</v>
      </c>
      <c r="T39" s="62">
        <f>SUMIF('Shelf dem sharks'!A$38:A$59,A39,'Shelf dem sharks'!$F$38:$F$59)</f>
        <v>0</v>
      </c>
      <c r="U39" s="62">
        <f>SUMIF('Raw diet data'!$E$6:$E$379,$A39,'Raw diet data'!AT$6:AT$379)</f>
        <v>0</v>
      </c>
      <c r="V39" s="62">
        <f>SUMIF('Raw diet data'!$E$6:$E$379,$A39,'Raw diet data'!AW$6:AW$379)</f>
        <v>0</v>
      </c>
      <c r="W39" s="62">
        <f>SUMIF('Skates&amp;rays'!A$27:A$37,$A39,'Skates&amp;rays'!$E$27:$E$37)</f>
        <v>0</v>
      </c>
      <c r="X39" s="62">
        <f>SUMIF('Raw diet data'!$E$6:$E$379,$A39,'Raw diet data'!AZ$6:AZ$379)</f>
        <v>0</v>
      </c>
      <c r="Y39" s="62">
        <f>IF(ISNA(VLOOKUP($A39,'Offshore pelagic pisc &amp; tuna'!$A$5:'Offshore pelagic pisc &amp; tuna'!$O$28,15,FALSE)),0,VLOOKUP($A39,'Offshore pelagic pisc &amp; tuna'!$A$5:'Offshore pelagic pisc &amp; tuna'!$O$28,15,FALSE))</f>
        <v>0</v>
      </c>
      <c r="Z39" s="62">
        <f>IF(ISNA(VLOOKUP($A39,'Offshore pelagic pisc &amp; tuna'!$A$4:'Offshore pelagic pisc &amp; tuna'!$O$28,8,FALSE)),0,VLOOKUP($A39,'Offshore pelagic pisc &amp; tuna'!$A$4:'Offshore pelagic pisc &amp; tuna'!$O$28,8,FALSE))</f>
        <v>0</v>
      </c>
      <c r="AA39" s="62">
        <f>SUMIF('Raw diet data'!$E$6:$E$379,$A39,'Raw diet data'!BC$6:BC$379)</f>
        <v>0</v>
      </c>
      <c r="AB39" s="62">
        <f>SUMIF('Raw diet data'!$E$6:$E$379,$A39,'Raw diet data'!BJ$6:BJ$379)</f>
        <v>0</v>
      </c>
      <c r="AC39" s="62">
        <f>SUMIF('Small pelagic fish'!$A$31:$A$43,$A39,'Small pelagic fish'!D$31:D$43)</f>
        <v>0</v>
      </c>
      <c r="AD39" s="62">
        <f>SUMIF('Small pelagic fish'!$A$31:$A$43,$A39,'Small pelagic fish'!E$31:E$43)</f>
        <v>0</v>
      </c>
      <c r="AE39" s="62">
        <f>SUMIF('Small pelagic fish'!$A$31:$A$43,$A39,'Small pelagic fish'!G$31:G$43)</f>
        <v>0</v>
      </c>
      <c r="AF39" s="62">
        <f>SUMIF('Small pelagic fish'!$A$31:$A$43,$A39,'Small pelagic fish'!I$31:I$43)</f>
        <v>0</v>
      </c>
      <c r="AG39" s="62">
        <f>SUMIF('Other fish'!$C$643:$C$689,$A39,'Other fish'!CL$643:CL$689)</f>
        <v>0</v>
      </c>
      <c r="AH39" s="62">
        <f>SUMIF('Other fish'!$C$643:$C$689,$A39,'Other fish'!BV$643:BV$689)</f>
        <v>0</v>
      </c>
      <c r="AI39" s="62">
        <f>SUMIF('Other fish'!$C$643:$C$689,$A39,'Other fish'!CH$643:CH$689)</f>
        <v>0</v>
      </c>
      <c r="AJ39" s="62">
        <f>SUMIF('Other fish'!$C$643:$C$689,$A39,'Other fish'!X$643:X$689)</f>
        <v>0</v>
      </c>
      <c r="AK39" s="62">
        <f>SUMIF('Other fish'!$C$643:$C$689,$A39,'Other fish'!K$643:K$689)</f>
        <v>0</v>
      </c>
      <c r="AL39" s="62">
        <f>SUMIF(Garfish!$A$5:$A$10,$A39,Garfish!E$5:E$10)</f>
        <v>0</v>
      </c>
      <c r="AM39" s="62">
        <f>SUMIF('Raw diet data'!$E$6:$E$379,$A39,'Raw diet data'!CF$6:CF$379)</f>
        <v>3.5349889908716452E-4</v>
      </c>
      <c r="AN39" s="62">
        <f>SUMIF('Raw diet data'!$E$6:$E$379,$A39,'Raw diet data'!CG$6:CG$379)</f>
        <v>0</v>
      </c>
      <c r="AO39" s="62">
        <f>SUMIF('Raw diet data'!$E$6:$E$379,$A39,'Raw diet data'!CH$6:CH$379)</f>
        <v>0</v>
      </c>
      <c r="AP39" s="62">
        <f>SUMIF('Raw diet data'!$E$6:$E$379,$A39,'Raw diet data'!CI$6:CI$379)</f>
        <v>0</v>
      </c>
      <c r="AQ39" s="62">
        <f>SUMIF('Raw diet data'!$E$6:$E$379,$A39,'Raw diet data'!CJ$6:CJ$379)</f>
        <v>0</v>
      </c>
      <c r="AR39" s="62">
        <f>SUMIF('Raw diet data'!$E$6:$E$379,$A39,'Raw diet data'!CK$6:CK$379)</f>
        <v>0</v>
      </c>
      <c r="AS39" s="62">
        <f>SUMIF('Raw diet data'!$E$6:$E$379,$A39,'Raw diet data'!CN$6:CN$379)</f>
        <v>0</v>
      </c>
      <c r="AT39" s="62">
        <f>SUMIF('Raw diet data'!$E$6:$E$379,$A39,'Raw diet data'!CO$6:CO$379)</f>
        <v>0</v>
      </c>
      <c r="AU39" s="62">
        <f>SUMIF('Raw diet data'!$E$6:$E$379,$A39,'Raw diet data'!CQ$6:CQ$379)</f>
        <v>0</v>
      </c>
      <c r="AV39" s="62">
        <f>SUMIF('Raw diet data'!$E$6:$E$379,$A39,'Raw diet data'!CR$6:CR$379)</f>
        <v>0</v>
      </c>
      <c r="AW39" s="62">
        <f>SUMIF('Raw diet data'!$E$6:$E$379,$A39,'Raw diet data'!CU$6:CU$379)</f>
        <v>0</v>
      </c>
      <c r="AX39" s="62">
        <f>SUMIF('Raw diet data'!$E$6:$E$379,$A39,'Raw diet data'!CW$6:CW$379)</f>
        <v>0</v>
      </c>
      <c r="AY39" s="62">
        <f>SUMIF('Raw diet data'!$E$6:$E$379,$A39,'Raw diet data'!CX$6:CX$379)</f>
        <v>0</v>
      </c>
      <c r="AZ39" s="62">
        <f>SUMIF('Raw diet data'!$E$6:$E$379,$A39,'Raw diet data'!CY$6:CY$379)</f>
        <v>0</v>
      </c>
      <c r="BA39" s="62">
        <f>SUMIF('Raw diet data'!$E$6:$E$379,$A39,'Raw diet data'!CZ$6:CZ$379)</f>
        <v>0</v>
      </c>
      <c r="BB39" s="62">
        <f>SUMIF('Raw diet data'!$E$6:$E$379,$A39,'Raw diet data'!DA$6:DA$379)</f>
        <v>0</v>
      </c>
      <c r="BC39" s="62">
        <f>SUMIF('Raw diet data'!$E$6:$E$379,$A39,'Raw diet data'!DB$6:DB$379)</f>
        <v>0</v>
      </c>
      <c r="BD39" s="62">
        <f>SUMIF('Raw diet data'!$E$6:$E$379,$A39,'Raw diet data'!DF$6:DF$379)</f>
        <v>0</v>
      </c>
      <c r="BE39" s="62">
        <f>SUMIF('Raw diet data'!$E$6:$E$379,$A39,'Raw diet data'!DG$6:DG$379)</f>
        <v>0</v>
      </c>
      <c r="BF39" s="62">
        <f>SUMIF('Raw diet data'!$E$6:$E$379,$A39,'Raw diet data'!DH$6:DH$379)</f>
        <v>0</v>
      </c>
      <c r="BG39" s="62">
        <f>SUMIF('Raw diet data'!$E$6:$E$379,$A39,'Raw diet data'!DI$6:DI$379)</f>
        <v>0</v>
      </c>
      <c r="BH39" s="62">
        <f>SUMIF('Raw diet data'!$E$6:$E$379,$A39,'Raw diet data'!DM$6:DM$379)</f>
        <v>0</v>
      </c>
      <c r="BI39" s="62">
        <f>SUMIF('Raw diet data'!$E$6:$E$379,$A39,'Raw diet data'!DN$6:DN$379)</f>
        <v>0</v>
      </c>
      <c r="BJ39" s="62">
        <f>SUMIF('Raw diet data'!$E$6:$E$379,$A39,'Raw diet data'!DO$6:DO$379)</f>
        <v>0</v>
      </c>
      <c r="BK39" s="62">
        <f>SUMIF('Raw diet data'!$E$6:$E$379,$A39,'Raw diet data'!DP$6:DP$379)</f>
        <v>0</v>
      </c>
      <c r="BL39" s="62">
        <f>SUMIF('Raw diet data'!$E$6:$E$379,$A39,'Raw diet data'!DQ$6:DQ$379)</f>
        <v>0</v>
      </c>
      <c r="BM39" s="62">
        <f>SUMIF(Zooplankton!$A$17:$A$29,$A39,Zooplankton!C$17:C$29)</f>
        <v>0</v>
      </c>
      <c r="BN39" s="62">
        <f>SUMIF(Zooplankton!$A$17:$A$29,$A39,Zooplankton!D$17:D$29)</f>
        <v>0</v>
      </c>
      <c r="BO39" s="62">
        <f>SUMIF(Zooplankton!$A$17:$A$29,$A39,Zooplankton!E$17:E$29)</f>
        <v>0</v>
      </c>
      <c r="BP39" s="62">
        <f>SUMIF('Raw diet data'!$E$6:$E$379,$A39,'Raw diet data'!DU$6:DU$379)</f>
        <v>0</v>
      </c>
      <c r="BQ39" s="62">
        <f>SUMIF('Raw diet data'!$E$6:$E$379,$A39,'Raw diet data'!DV$6:DV$379)</f>
        <v>0</v>
      </c>
      <c r="BR39" s="62">
        <f>SUMIF('Raw diet data'!$E$6:$E$379,$A39,'Raw diet data'!DX$6:DX$379)</f>
        <v>0</v>
      </c>
    </row>
    <row r="40" spans="1:70">
      <c r="A40">
        <v>38</v>
      </c>
      <c r="B40" t="s">
        <v>742</v>
      </c>
      <c r="C40" s="62">
        <f>SUMIF('Raw diet data'!$E$6:$E$379,$A40,'Raw diet data'!L$6:L$379)</f>
        <v>0</v>
      </c>
      <c r="D40" s="62">
        <f>SUMIF(Odontocetes!$A$7:$A$15,$A40,Odontocetes!C$7:C$15)</f>
        <v>0</v>
      </c>
      <c r="E40" s="62">
        <f>SUMIF('Raw diet data'!$E$6:$E$379,$A40,'Raw diet data'!N$6:N$379)</f>
        <v>0</v>
      </c>
      <c r="F40" s="62">
        <f>SUMIF('Raw diet data'!$E$6:$E$379,$A40,'Raw diet data'!O$6:O$379)</f>
        <v>0</v>
      </c>
      <c r="G40" s="507">
        <f>SUMIF(Seals!$A$8:$A$281,$A40,Seals!$K$8:$K$281)</f>
        <v>1.6612953640150361E-5</v>
      </c>
      <c r="H40" s="62">
        <f>SUMIF(Seals!$A$8:$A$281,$A40,Seals!$P$8:$P$281)</f>
        <v>0</v>
      </c>
      <c r="I40" s="62">
        <f>SUMIF(Seals!$A$8:$A$281,$A40,Seals!$I$8:$I$281)</f>
        <v>1.3269785907721178E-3</v>
      </c>
      <c r="J40" s="62">
        <f>SUMIF('Raw diet data'!$E$6:$E$379,$A40,'Raw diet data'!S$6:S$379)</f>
        <v>0</v>
      </c>
      <c r="K40" s="62">
        <f>SUMIF('Raw diet data'!$E$6:$E$379,$A40,'Raw diet data'!T$6:T$379)</f>
        <v>0</v>
      </c>
      <c r="L40" s="62">
        <f>SUMIF('WF storm petrel'!$A$5:$A$28,$A40,'WF storm petrel'!J$5:J$28)</f>
        <v>0</v>
      </c>
      <c r="M40" s="62">
        <f>SUMIF('Raw diet data'!$E$6:$E$379,$A40,'Raw diet data'!Y$6:Y$379)</f>
        <v>0</v>
      </c>
      <c r="N40" s="62">
        <f>SUMIF('Raw diet data'!$E$6:$E$379,$A40,'Raw diet data'!Z$6:Z$379)</f>
        <v>0</v>
      </c>
      <c r="O40" s="62">
        <f>SUMIF('Raw diet data'!$E$6:$E$379,$A40,'Raw diet data'!AA$6:AA$379)</f>
        <v>0</v>
      </c>
      <c r="P40" s="62">
        <f>SUMIF('Raw diet data'!$E$6:$E$379,$A40,'Raw diet data'!AB$6:AB$379)</f>
        <v>0</v>
      </c>
      <c r="Q40" s="62">
        <f>SUMIF(LP!$A$5:$A$22,$A40,LP!D$5:D$22)</f>
        <v>0</v>
      </c>
      <c r="R40" s="62">
        <f>SUMIF('Raw diet data'!$E$6:$E$379,$A40,'Raw diet data'!AL$6:AL$379)</f>
        <v>0</v>
      </c>
      <c r="S40" s="62">
        <f>SUMIF('Raw diet data'!$E$6:$E$379,$A40,'Raw diet data'!AQ$6:AQ$379)</f>
        <v>0</v>
      </c>
      <c r="T40" s="62">
        <f>SUMIF('Shelf dem sharks'!A$38:A$59,A40,'Shelf dem sharks'!$F$38:$F$59)</f>
        <v>0</v>
      </c>
      <c r="U40" s="62">
        <f>SUMIF('Raw diet data'!$E$6:$E$379,$A40,'Raw diet data'!AT$6:AT$379)</f>
        <v>0</v>
      </c>
      <c r="V40" s="62">
        <f>SUMIF('Raw diet data'!$E$6:$E$379,$A40,'Raw diet data'!AW$6:AW$379)</f>
        <v>0</v>
      </c>
      <c r="W40" s="62">
        <f>SUMIF('Skates&amp;rays'!A$27:A$37,$A40,'Skates&amp;rays'!$E$27:$E$37)</f>
        <v>0</v>
      </c>
      <c r="X40" s="62">
        <f>SUMIF('Raw diet data'!$E$6:$E$379,$A40,'Raw diet data'!AZ$6:AZ$379)</f>
        <v>0</v>
      </c>
      <c r="Y40" s="62">
        <f>IF(ISNA(VLOOKUP($A40,'Offshore pelagic pisc &amp; tuna'!$A$5:'Offshore pelagic pisc &amp; tuna'!$O$28,15,FALSE)),0,VLOOKUP($A40,'Offshore pelagic pisc &amp; tuna'!$A$5:'Offshore pelagic pisc &amp; tuna'!$O$28,15,FALSE))</f>
        <v>0</v>
      </c>
      <c r="Z40" s="62">
        <f>IF(ISNA(VLOOKUP($A40,'Offshore pelagic pisc &amp; tuna'!$A$4:'Offshore pelagic pisc &amp; tuna'!$O$28,8,FALSE)),0,VLOOKUP($A40,'Offshore pelagic pisc &amp; tuna'!$A$4:'Offshore pelagic pisc &amp; tuna'!$O$28,8,FALSE))</f>
        <v>0</v>
      </c>
      <c r="AA40" s="62">
        <f>SUMIF('Raw diet data'!$E$6:$E$379,$A40,'Raw diet data'!BC$6:BC$379)</f>
        <v>0</v>
      </c>
      <c r="AB40" s="62">
        <f>SUMIF('Raw diet data'!$E$6:$E$379,$A40,'Raw diet data'!BJ$6:BJ$379)</f>
        <v>0</v>
      </c>
      <c r="AC40" s="62">
        <f>SUMIF('Small pelagic fish'!$A$31:$A$43,$A40,'Small pelagic fish'!D$31:D$43)</f>
        <v>0</v>
      </c>
      <c r="AD40" s="62">
        <f>SUMIF('Small pelagic fish'!$A$31:$A$43,$A40,'Small pelagic fish'!E$31:E$43)</f>
        <v>0</v>
      </c>
      <c r="AE40" s="62">
        <f>SUMIF('Small pelagic fish'!$A$31:$A$43,$A40,'Small pelagic fish'!G$31:G$43)</f>
        <v>0</v>
      </c>
      <c r="AF40" s="62">
        <f>SUMIF('Small pelagic fish'!$A$31:$A$43,$A40,'Small pelagic fish'!I$31:I$43)</f>
        <v>0</v>
      </c>
      <c r="AG40" s="62">
        <f>SUMIF('Other fish'!$C$643:$C$689,$A40,'Other fish'!CL$643:CL$689)</f>
        <v>0</v>
      </c>
      <c r="AH40" s="62">
        <f>SUMIF('Other fish'!$C$643:$C$689,$A40,'Other fish'!BV$643:BV$689)</f>
        <v>0</v>
      </c>
      <c r="AI40" s="62">
        <f>SUMIF('Other fish'!$C$643:$C$689,$A40,'Other fish'!CH$643:CH$689)</f>
        <v>0</v>
      </c>
      <c r="AJ40" s="62">
        <f>SUMIF('Other fish'!$C$643:$C$689,$A40,'Other fish'!X$643:X$689)</f>
        <v>0</v>
      </c>
      <c r="AK40" s="62">
        <f>SUMIF('Other fish'!$C$643:$C$689,$A40,'Other fish'!K$643:K$689)</f>
        <v>0</v>
      </c>
      <c r="AL40" s="62">
        <f>SUMIF(Garfish!$A$5:$A$10,$A40,Garfish!E$5:E$10)</f>
        <v>0</v>
      </c>
      <c r="AM40" s="62">
        <f>SUMIF('Raw diet data'!$E$6:$E$379,$A40,'Raw diet data'!CF$6:CF$379)</f>
        <v>0</v>
      </c>
      <c r="AN40" s="62">
        <f>SUMIF('Raw diet data'!$E$6:$E$379,$A40,'Raw diet data'!CG$6:CG$379)</f>
        <v>0</v>
      </c>
      <c r="AO40" s="62">
        <f>SUMIF('Raw diet data'!$E$6:$E$379,$A40,'Raw diet data'!CH$6:CH$379)</f>
        <v>0</v>
      </c>
      <c r="AP40" s="62">
        <f>SUMIF('Raw diet data'!$E$6:$E$379,$A40,'Raw diet data'!CI$6:CI$379)</f>
        <v>0</v>
      </c>
      <c r="AQ40" s="62">
        <f>SUMIF('Raw diet data'!$E$6:$E$379,$A40,'Raw diet data'!CJ$6:CJ$379)</f>
        <v>0</v>
      </c>
      <c r="AR40" s="62">
        <f>SUMIF('Raw diet data'!$E$6:$E$379,$A40,'Raw diet data'!CK$6:CK$379)</f>
        <v>0</v>
      </c>
      <c r="AS40" s="62">
        <f>SUMIF('Raw diet data'!$E$6:$E$379,$A40,'Raw diet data'!CN$6:CN$379)</f>
        <v>0</v>
      </c>
      <c r="AT40" s="62">
        <f>SUMIF('Raw diet data'!$E$6:$E$379,$A40,'Raw diet data'!CO$6:CO$379)</f>
        <v>0</v>
      </c>
      <c r="AU40" s="62">
        <f>SUMIF('Raw diet data'!$E$6:$E$379,$A40,'Raw diet data'!CQ$6:CQ$379)</f>
        <v>0</v>
      </c>
      <c r="AV40" s="62">
        <f>SUMIF('Raw diet data'!$E$6:$E$379,$A40,'Raw diet data'!CR$6:CR$379)</f>
        <v>0</v>
      </c>
      <c r="AW40" s="62">
        <f>SUMIF('Raw diet data'!$E$6:$E$379,$A40,'Raw diet data'!CU$6:CU$379)</f>
        <v>0</v>
      </c>
      <c r="AX40" s="62">
        <f>SUMIF('Raw diet data'!$E$6:$E$379,$A40,'Raw diet data'!CW$6:CW$379)</f>
        <v>0</v>
      </c>
      <c r="AY40" s="62">
        <f>SUMIF('Raw diet data'!$E$6:$E$379,$A40,'Raw diet data'!CX$6:CX$379)</f>
        <v>0</v>
      </c>
      <c r="AZ40" s="62">
        <f>SUMIF('Raw diet data'!$E$6:$E$379,$A40,'Raw diet data'!CY$6:CY$379)</f>
        <v>0</v>
      </c>
      <c r="BA40" s="62">
        <f>SUMIF('Raw diet data'!$E$6:$E$379,$A40,'Raw diet data'!CZ$6:CZ$379)</f>
        <v>0</v>
      </c>
      <c r="BB40" s="62">
        <f>SUMIF('Raw diet data'!$E$6:$E$379,$A40,'Raw diet data'!DA$6:DA$379)</f>
        <v>0</v>
      </c>
      <c r="BC40" s="62">
        <f>SUMIF('Raw diet data'!$E$6:$E$379,$A40,'Raw diet data'!DB$6:DB$379)</f>
        <v>0</v>
      </c>
      <c r="BD40" s="62">
        <f>SUMIF('Raw diet data'!$E$6:$E$379,$A40,'Raw diet data'!DF$6:DF$379)</f>
        <v>0</v>
      </c>
      <c r="BE40" s="62">
        <f>SUMIF('Raw diet data'!$E$6:$E$379,$A40,'Raw diet data'!DG$6:DG$379)</f>
        <v>0</v>
      </c>
      <c r="BF40" s="62">
        <f>SUMIF('Raw diet data'!$E$6:$E$379,$A40,'Raw diet data'!DH$6:DH$379)</f>
        <v>0</v>
      </c>
      <c r="BG40" s="62">
        <f>SUMIF('Raw diet data'!$E$6:$E$379,$A40,'Raw diet data'!DI$6:DI$379)</f>
        <v>0</v>
      </c>
      <c r="BH40" s="62">
        <f>SUMIF('Raw diet data'!$E$6:$E$379,$A40,'Raw diet data'!DM$6:DM$379)</f>
        <v>0</v>
      </c>
      <c r="BI40" s="62">
        <f>SUMIF('Raw diet data'!$E$6:$E$379,$A40,'Raw diet data'!DN$6:DN$379)</f>
        <v>0</v>
      </c>
      <c r="BJ40" s="62">
        <f>SUMIF('Raw diet data'!$E$6:$E$379,$A40,'Raw diet data'!DO$6:DO$379)</f>
        <v>0</v>
      </c>
      <c r="BK40" s="62">
        <f>SUMIF('Raw diet data'!$E$6:$E$379,$A40,'Raw diet data'!DP$6:DP$379)</f>
        <v>0</v>
      </c>
      <c r="BL40" s="62">
        <f>SUMIF('Raw diet data'!$E$6:$E$379,$A40,'Raw diet data'!DQ$6:DQ$379)</f>
        <v>0</v>
      </c>
      <c r="BM40" s="62">
        <f>SUMIF(Zooplankton!$A$17:$A$29,$A40,Zooplankton!C$17:C$29)</f>
        <v>0</v>
      </c>
      <c r="BN40" s="62">
        <f>SUMIF(Zooplankton!$A$17:$A$29,$A40,Zooplankton!D$17:D$29)</f>
        <v>0</v>
      </c>
      <c r="BO40" s="62">
        <f>SUMIF(Zooplankton!$A$17:$A$29,$A40,Zooplankton!E$17:E$29)</f>
        <v>0</v>
      </c>
      <c r="BP40" s="62">
        <f>SUMIF('Raw diet data'!$E$6:$E$379,$A40,'Raw diet data'!DU$6:DU$379)</f>
        <v>0</v>
      </c>
      <c r="BQ40" s="62">
        <f>SUMIF('Raw diet data'!$E$6:$E$379,$A40,'Raw diet data'!DV$6:DV$379)</f>
        <v>0</v>
      </c>
      <c r="BR40" s="62">
        <f>SUMIF('Raw diet data'!$E$6:$E$379,$A40,'Raw diet data'!DX$6:DX$379)</f>
        <v>0</v>
      </c>
    </row>
    <row r="41" spans="1:70">
      <c r="A41">
        <v>39</v>
      </c>
      <c r="B41" t="s">
        <v>793</v>
      </c>
      <c r="C41" s="62">
        <f>SUMIF('Raw diet data'!$E$6:$E$379,$A41,'Raw diet data'!L$6:L$379)</f>
        <v>0</v>
      </c>
      <c r="D41" s="62">
        <f>SUMIF(Odontocetes!$A$7:$A$15,$A41,Odontocetes!C$7:C$15)</f>
        <v>0</v>
      </c>
      <c r="E41" s="62">
        <f>SUMIF('Raw diet data'!$E$6:$E$379,$A41,'Raw diet data'!N$6:N$379)</f>
        <v>1.3093E-3</v>
      </c>
      <c r="F41" s="62">
        <f>SUMIF('Raw diet data'!$E$6:$E$379,$A41,'Raw diet data'!O$6:O$379)</f>
        <v>0</v>
      </c>
      <c r="G41" s="62">
        <f>SUMIF(Seals!$A$8:$A$281,$A41,Seals!$K$8:$K$281)</f>
        <v>4.7581994462155223E-3</v>
      </c>
      <c r="H41" s="62">
        <f>SUMIF(Seals!$A$8:$A$281,$A41,Seals!$P$8:$P$281)</f>
        <v>9.478778346753319E-3</v>
      </c>
      <c r="I41" s="62">
        <f>SUMIF(Seals!$A$8:$A$281,$A41,Seals!$I$8:$I$281)</f>
        <v>2.3695248076230475E-3</v>
      </c>
      <c r="J41" s="62">
        <f>SUMIF('Raw diet data'!$E$6:$E$379,$A41,'Raw diet data'!S$6:S$379)</f>
        <v>0</v>
      </c>
      <c r="K41" s="62">
        <f>SUMIF('Raw diet data'!$E$6:$E$379,$A41,'Raw diet data'!T$6:T$379)</f>
        <v>0</v>
      </c>
      <c r="L41" s="62">
        <f>SUMIF('WF storm petrel'!$A$5:$A$28,$A41,'WF storm petrel'!J$5:J$28)</f>
        <v>0</v>
      </c>
      <c r="M41" s="62">
        <f>SUMIF('Raw diet data'!$E$6:$E$379,$A41,'Raw diet data'!Y$6:Y$379)</f>
        <v>0</v>
      </c>
      <c r="N41" s="62">
        <f>SUMIF('Raw diet data'!$E$6:$E$379,$A41,'Raw diet data'!Z$6:Z$379)</f>
        <v>0</v>
      </c>
      <c r="O41" s="62">
        <f>SUMIF('Raw diet data'!$E$6:$E$379,$A41,'Raw diet data'!AA$6:AA$379)</f>
        <v>0</v>
      </c>
      <c r="P41" s="62">
        <f>SUMIF('Raw diet data'!$E$6:$E$379,$A41,'Raw diet data'!AB$6:AB$379)</f>
        <v>0</v>
      </c>
      <c r="Q41" s="62">
        <f>SUMIF(LP!$A$5:$A$22,$A41,LP!D$5:D$22)</f>
        <v>0</v>
      </c>
      <c r="R41" s="62">
        <f>SUMIF('Raw diet data'!$E$6:$E$379,$A41,'Raw diet data'!AL$6:AL$379)</f>
        <v>4.1629376831782937E-3</v>
      </c>
      <c r="S41" s="62">
        <f>SUMIF('Raw diet data'!$E$6:$E$379,$A41,'Raw diet data'!AQ$6:AQ$379)</f>
        <v>0</v>
      </c>
      <c r="T41" s="62">
        <f>SUMIF('Shelf dem sharks'!A$38:A$59,A41,'Shelf dem sharks'!$F$38:$F$59)</f>
        <v>0</v>
      </c>
      <c r="U41" s="448">
        <f>SUMIF('Raw diet data'!$E$6:$E$379,$A41,'Raw diet data'!AT$6:AT$379)</f>
        <v>0.1</v>
      </c>
      <c r="V41" s="62">
        <f>SUMIF('Raw diet data'!$E$6:$E$379,$A41,'Raw diet data'!AW$6:AW$379)</f>
        <v>0</v>
      </c>
      <c r="W41" s="62">
        <f>SUMIF('Skates&amp;rays'!A$27:A$37,$A41,'Skates&amp;rays'!$E$27:$E$37)</f>
        <v>0</v>
      </c>
      <c r="X41" s="448">
        <f>SUMIF('Raw diet data'!$E$6:$E$379,$A41,'Raw diet data'!AZ$6:AZ$379)</f>
        <v>1.2545600000000001E-3</v>
      </c>
      <c r="Y41" s="62">
        <f>IF(ISNA(VLOOKUP($A41,'Offshore pelagic pisc &amp; tuna'!$A$5:'Offshore pelagic pisc &amp; tuna'!$O$28,15,FALSE)),0,VLOOKUP($A41,'Offshore pelagic pisc &amp; tuna'!$A$5:'Offshore pelagic pisc &amp; tuna'!$O$28,15,FALSE))</f>
        <v>0</v>
      </c>
      <c r="Z41" s="62">
        <f>IF(ISNA(VLOOKUP($A41,'Offshore pelagic pisc &amp; tuna'!$A$4:'Offshore pelagic pisc &amp; tuna'!$O$28,8,FALSE)),0,VLOOKUP($A41,'Offshore pelagic pisc &amp; tuna'!$A$4:'Offshore pelagic pisc &amp; tuna'!$O$28,8,FALSE))</f>
        <v>0</v>
      </c>
      <c r="AA41" s="62">
        <f>SUMIF('Raw diet data'!$E$6:$E$379,$A41,'Raw diet data'!BC$6:BC$379)</f>
        <v>0</v>
      </c>
      <c r="AB41" s="556">
        <f>SUMIF('Raw diet data'!$E$6:$E$379,$A41,'Raw diet data'!BJ$6:BJ$379)</f>
        <v>2.6524467960509543E-6</v>
      </c>
      <c r="AC41" s="62">
        <f>SUMIF('Small pelagic fish'!$A$31:$A$43,$A41,'Small pelagic fish'!D$31:D$43)</f>
        <v>0</v>
      </c>
      <c r="AD41" s="62">
        <f>SUMIF('Small pelagic fish'!$A$31:$A$43,$A41,'Small pelagic fish'!E$31:E$43)</f>
        <v>0</v>
      </c>
      <c r="AE41" s="62">
        <f>SUMIF('Small pelagic fish'!$A$31:$A$43,$A41,'Small pelagic fish'!G$31:G$43)</f>
        <v>0</v>
      </c>
      <c r="AF41" s="62">
        <f>SUMIF('Small pelagic fish'!$A$31:$A$43,$A41,'Small pelagic fish'!I$31:I$43)</f>
        <v>0</v>
      </c>
      <c r="AG41" s="62">
        <f>SUMIF('Other fish'!$C$643:$C$689,$A41,'Other fish'!CL$643:CL$689)</f>
        <v>0</v>
      </c>
      <c r="AH41" s="62">
        <f>SUMIF('Other fish'!$C$643:$C$689,$A41,'Other fish'!BV$643:BV$689)</f>
        <v>0</v>
      </c>
      <c r="AI41" s="62">
        <f>SUMIF('Other fish'!$C$643:$C$689,$A41,'Other fish'!CH$643:CH$689)</f>
        <v>0</v>
      </c>
      <c r="AJ41" s="62">
        <f>SUMIF('Other fish'!$C$643:$C$689,$A41,'Other fish'!X$643:X$689)</f>
        <v>0</v>
      </c>
      <c r="AK41" s="62">
        <f>SUMIF('Other fish'!$C$643:$C$689,$A41,'Other fish'!K$643:K$689)</f>
        <v>0</v>
      </c>
      <c r="AL41" s="62">
        <f>SUMIF(Garfish!$A$5:$A$10,$A41,Garfish!E$5:E$10)</f>
        <v>0</v>
      </c>
      <c r="AM41" s="62">
        <f>SUMIF('Raw diet data'!$E$6:$E$379,$A41,'Raw diet data'!CF$6:CF$379)</f>
        <v>0</v>
      </c>
      <c r="AN41" s="62">
        <f>SUMIF('Raw diet data'!$E$6:$E$379,$A41,'Raw diet data'!CG$6:CG$379)</f>
        <v>0</v>
      </c>
      <c r="AO41" s="62">
        <f>SUMIF('Raw diet data'!$E$6:$E$379,$A41,'Raw diet data'!CH$6:CH$379)</f>
        <v>0</v>
      </c>
      <c r="AP41" s="62">
        <f>SUMIF('Raw diet data'!$E$6:$E$379,$A41,'Raw diet data'!CI$6:CI$379)</f>
        <v>0</v>
      </c>
      <c r="AQ41" s="62">
        <f>SUMIF('Raw diet data'!$E$6:$E$379,$A41,'Raw diet data'!CJ$6:CJ$379)</f>
        <v>0</v>
      </c>
      <c r="AR41" s="62">
        <f>SUMIF('Raw diet data'!$E$6:$E$379,$A41,'Raw diet data'!CK$6:CK$379)</f>
        <v>0</v>
      </c>
      <c r="AS41" s="62">
        <f>SUMIF('Raw diet data'!$E$6:$E$379,$A41,'Raw diet data'!CN$6:CN$379)</f>
        <v>0</v>
      </c>
      <c r="AT41" s="62">
        <f>SUMIF('Raw diet data'!$E$6:$E$379,$A41,'Raw diet data'!CO$6:CO$379)</f>
        <v>0</v>
      </c>
      <c r="AU41" s="62">
        <f>SUMIF('Raw diet data'!$E$6:$E$379,$A41,'Raw diet data'!CQ$6:CQ$379)</f>
        <v>0</v>
      </c>
      <c r="AV41" s="62">
        <f>SUMIF('Raw diet data'!$E$6:$E$379,$A41,'Raw diet data'!CR$6:CR$379)</f>
        <v>0</v>
      </c>
      <c r="AW41" s="62">
        <f>SUMIF('Raw diet data'!$E$6:$E$379,$A41,'Raw diet data'!CU$6:CU$379)</f>
        <v>0</v>
      </c>
      <c r="AX41" s="62">
        <f>SUMIF('Raw diet data'!$E$6:$E$379,$A41,'Raw diet data'!CW$6:CW$379)</f>
        <v>0</v>
      </c>
      <c r="AY41" s="62">
        <f>SUMIF('Raw diet data'!$E$6:$E$379,$A41,'Raw diet data'!CX$6:CX$379)</f>
        <v>0</v>
      </c>
      <c r="AZ41" s="62">
        <f>SUMIF('Raw diet data'!$E$6:$E$379,$A41,'Raw diet data'!CY$6:CY$379)</f>
        <v>0</v>
      </c>
      <c r="BA41" s="62">
        <f>SUMIF('Raw diet data'!$E$6:$E$379,$A41,'Raw diet data'!CZ$6:CZ$379)</f>
        <v>0</v>
      </c>
      <c r="BB41" s="62">
        <f>SUMIF('Raw diet data'!$E$6:$E$379,$A41,'Raw diet data'!DA$6:DA$379)</f>
        <v>0</v>
      </c>
      <c r="BC41" s="62">
        <f>SUMIF('Raw diet data'!$E$6:$E$379,$A41,'Raw diet data'!DB$6:DB$379)</f>
        <v>0</v>
      </c>
      <c r="BD41" s="62">
        <f>SUMIF('Raw diet data'!$E$6:$E$379,$A41,'Raw diet data'!DF$6:DF$379)</f>
        <v>0</v>
      </c>
      <c r="BE41" s="62">
        <f>SUMIF('Raw diet data'!$E$6:$E$379,$A41,'Raw diet data'!DG$6:DG$379)</f>
        <v>0</v>
      </c>
      <c r="BF41" s="62">
        <f>SUMIF('Raw diet data'!$E$6:$E$379,$A41,'Raw diet data'!DH$6:DH$379)</f>
        <v>0</v>
      </c>
      <c r="BG41" s="62">
        <f>SUMIF('Raw diet data'!$E$6:$E$379,$A41,'Raw diet data'!DI$6:DI$379)</f>
        <v>0</v>
      </c>
      <c r="BH41" s="62">
        <f>SUMIF('Raw diet data'!$E$6:$E$379,$A41,'Raw diet data'!DM$6:DM$379)</f>
        <v>0</v>
      </c>
      <c r="BI41" s="62">
        <f>SUMIF('Raw diet data'!$E$6:$E$379,$A41,'Raw diet data'!DN$6:DN$379)</f>
        <v>0</v>
      </c>
      <c r="BJ41" s="62">
        <f>SUMIF('Raw diet data'!$E$6:$E$379,$A41,'Raw diet data'!DO$6:DO$379)</f>
        <v>0</v>
      </c>
      <c r="BK41" s="62">
        <f>SUMIF('Raw diet data'!$E$6:$E$379,$A41,'Raw diet data'!DP$6:DP$379)</f>
        <v>0</v>
      </c>
      <c r="BL41" s="62">
        <f>SUMIF('Raw diet data'!$E$6:$E$379,$A41,'Raw diet data'!DQ$6:DQ$379)</f>
        <v>0</v>
      </c>
      <c r="BM41" s="62">
        <f>SUMIF(Zooplankton!$A$17:$A$29,$A41,Zooplankton!C$17:C$29)</f>
        <v>0</v>
      </c>
      <c r="BN41" s="62">
        <f>SUMIF(Zooplankton!$A$17:$A$29,$A41,Zooplankton!D$17:D$29)</f>
        <v>0</v>
      </c>
      <c r="BO41" s="62">
        <f>SUMIF(Zooplankton!$A$17:$A$29,$A41,Zooplankton!E$17:E$29)</f>
        <v>0</v>
      </c>
      <c r="BP41" s="62">
        <f>SUMIF('Raw diet data'!$E$6:$E$379,$A41,'Raw diet data'!DU$6:DU$379)</f>
        <v>0</v>
      </c>
      <c r="BQ41" s="62">
        <f>SUMIF('Raw diet data'!$E$6:$E$379,$A41,'Raw diet data'!DV$6:DV$379)</f>
        <v>0</v>
      </c>
      <c r="BR41" s="62">
        <f>SUMIF('Raw diet data'!$E$6:$E$379,$A41,'Raw diet data'!DX$6:DX$379)</f>
        <v>0</v>
      </c>
    </row>
    <row r="42" spans="1:70">
      <c r="A42">
        <v>40</v>
      </c>
      <c r="B42" t="s">
        <v>794</v>
      </c>
      <c r="C42" s="62">
        <f>SUMIF('Raw diet data'!$E$6:$E$379,$A42,'Raw diet data'!L$6:L$379)</f>
        <v>0</v>
      </c>
      <c r="D42" s="62">
        <f>SUMIF(Odontocetes!$A$7:$A$15,$A42,Odontocetes!C$7:C$15)</f>
        <v>4.7742731726727839E-3</v>
      </c>
      <c r="E42" s="62">
        <f>SUMIF('Raw diet data'!$E$6:$E$379,$A42,'Raw diet data'!N$6:N$379)</f>
        <v>0</v>
      </c>
      <c r="F42" s="62">
        <f>SUMIF('Raw diet data'!$E$6:$E$379,$A42,'Raw diet data'!O$6:O$379)</f>
        <v>0</v>
      </c>
      <c r="G42" s="62">
        <f>SUMIF(Seals!$A$8:$A$281,$A42,Seals!$K$8:$K$281)</f>
        <v>0.23673844493450108</v>
      </c>
      <c r="H42" s="62">
        <f>SUMIF(Seals!$A$8:$A$281,$A42,Seals!$P$8:$P$281)</f>
        <v>4.900514152232987E-4</v>
      </c>
      <c r="I42" s="62">
        <f>SUMIF(Seals!$A$8:$A$281,$A42,Seals!$I$8:$I$281)</f>
        <v>0</v>
      </c>
      <c r="J42" s="62">
        <f>SUMIF('Raw diet data'!$E$6:$E$379,$A42,'Raw diet data'!S$6:S$379)</f>
        <v>0</v>
      </c>
      <c r="K42" s="448">
        <f>SUMIF('Raw diet data'!$E$6:$E$379,$A42,'Raw diet data'!T$6:T$379)</f>
        <v>1.8361312833421246E-2</v>
      </c>
      <c r="L42" s="448">
        <f>SUMIF('WF storm petrel'!$A$5:$A$28,$A42,'WF storm petrel'!J$5:J$28)</f>
        <v>8.9195143363535498E-2</v>
      </c>
      <c r="M42" s="62">
        <f>SUMIF('Raw diet data'!$E$6:$E$379,$A42,'Raw diet data'!Y$6:Y$379)</f>
        <v>0</v>
      </c>
      <c r="N42" s="62">
        <f>SUMIF('Raw diet data'!$E$6:$E$379,$A42,'Raw diet data'!Z$6:Z$379)</f>
        <v>0</v>
      </c>
      <c r="O42" s="62">
        <f>SUMIF('Raw diet data'!$E$6:$E$379,$A42,'Raw diet data'!AA$6:AA$379)</f>
        <v>0</v>
      </c>
      <c r="P42" s="62">
        <f>SUMIF('Raw diet data'!$E$6:$E$379,$A42,'Raw diet data'!AB$6:AB$379)</f>
        <v>0</v>
      </c>
      <c r="Q42" s="62">
        <f>SUMIF(LP!$A$5:$A$22,$A42,LP!D$5:D$22)</f>
        <v>0</v>
      </c>
      <c r="R42" s="62">
        <f>SUMIF('Raw diet data'!$E$6:$E$379,$A42,'Raw diet data'!AL$6:AL$379)</f>
        <v>0</v>
      </c>
      <c r="S42" s="62">
        <f>SUMIF('Raw diet data'!$E$6:$E$379,$A42,'Raw diet data'!AQ$6:AQ$379)</f>
        <v>0</v>
      </c>
      <c r="T42" s="62">
        <f>SUMIF('Shelf dem sharks'!A$38:A$59,A42,'Shelf dem sharks'!$F$38:$F$59)</f>
        <v>0</v>
      </c>
      <c r="U42" s="448">
        <f>SUMIF('Raw diet data'!$E$6:$E$379,$A42,'Raw diet data'!AT$6:AT$379)</f>
        <v>2.0806451612903226E-3</v>
      </c>
      <c r="V42" s="62">
        <f>SUMIF('Raw diet data'!$E$6:$E$379,$A42,'Raw diet data'!AW$6:AW$379)</f>
        <v>0.31669999999999998</v>
      </c>
      <c r="W42" s="62">
        <f>SUMIF('Skates&amp;rays'!A$27:A$37,$A42,'Skates&amp;rays'!$E$27:$E$37)</f>
        <v>0</v>
      </c>
      <c r="X42" s="62">
        <f>SUMIF('Raw diet data'!$E$6:$E$379,$A42,'Raw diet data'!AZ$6:AZ$379)</f>
        <v>0</v>
      </c>
      <c r="Y42" s="62">
        <f>IF(ISNA(VLOOKUP($A42,'Offshore pelagic pisc &amp; tuna'!$A$5:'Offshore pelagic pisc &amp; tuna'!$O$28,15,FALSE)),0,VLOOKUP($A42,'Offshore pelagic pisc &amp; tuna'!$A$5:'Offshore pelagic pisc &amp; tuna'!$O$28,15,FALSE))</f>
        <v>2.8000000000000004E-2</v>
      </c>
      <c r="Z42" s="62">
        <f>IF(ISNA(VLOOKUP($A42,'Offshore pelagic pisc &amp; tuna'!$A$4:'Offshore pelagic pisc &amp; tuna'!$O$28,8,FALSE)),0,VLOOKUP($A42,'Offshore pelagic pisc &amp; tuna'!$A$4:'Offshore pelagic pisc &amp; tuna'!$O$28,8,FALSE))</f>
        <v>0.30032864693327077</v>
      </c>
      <c r="AA42" s="62">
        <f>SUMIF('Raw diet data'!$E$6:$E$379,$A42,'Raw diet data'!BC$6:BC$379)</f>
        <v>0.05</v>
      </c>
      <c r="AB42" s="62">
        <f>SUMIF('Raw diet data'!$E$6:$E$379,$A42,'Raw diet data'!BJ$6:BJ$379)</f>
        <v>0</v>
      </c>
      <c r="AC42" s="62">
        <f>SUMIF('Small pelagic fish'!$A$31:$A$43,$A42,'Small pelagic fish'!D$31:D$43)</f>
        <v>0</v>
      </c>
      <c r="AD42" s="62">
        <f>SUMIF('Small pelagic fish'!$A$31:$A$43,$A42,'Small pelagic fish'!E$31:E$43)</f>
        <v>0</v>
      </c>
      <c r="AE42" s="62">
        <f>SUMIF('Small pelagic fish'!$A$31:$A$43,$A42,'Small pelagic fish'!G$31:G$43)</f>
        <v>0</v>
      </c>
      <c r="AF42" s="62">
        <f>SUMIF('Small pelagic fish'!$A$31:$A$43,$A42,'Small pelagic fish'!I$31:I$43)</f>
        <v>0</v>
      </c>
      <c r="AG42" s="62">
        <f>SUMIF('Other fish'!$C$643:$C$689,$A42,'Other fish'!CL$643:CL$689)</f>
        <v>0</v>
      </c>
      <c r="AH42" s="62">
        <f>SUMIF('Other fish'!$C$643:$C$689,$A42,'Other fish'!BV$643:BV$689)</f>
        <v>0</v>
      </c>
      <c r="AI42" s="62">
        <f>SUMIF('Other fish'!$C$643:$C$689,$A42,'Other fish'!CH$643:CH$689)</f>
        <v>0</v>
      </c>
      <c r="AJ42" s="62">
        <f>SUMIF('Other fish'!$C$643:$C$689,$A42,'Other fish'!X$643:X$689)</f>
        <v>0</v>
      </c>
      <c r="AK42" s="62">
        <f>SUMIF('Other fish'!$C$643:$C$689,$A42,'Other fish'!K$643:K$689)</f>
        <v>0</v>
      </c>
      <c r="AL42" s="62">
        <f>SUMIF(Garfish!$A$5:$A$10,$A42,Garfish!E$5:E$10)</f>
        <v>0</v>
      </c>
      <c r="AM42" s="62">
        <f>SUMIF('Raw diet data'!$E$6:$E$379,$A42,'Raw diet data'!CF$6:CF$379)</f>
        <v>0</v>
      </c>
      <c r="AN42" s="62">
        <f>SUMIF('Raw diet data'!$E$6:$E$379,$A42,'Raw diet data'!CG$6:CG$379)</f>
        <v>0</v>
      </c>
      <c r="AO42" s="62">
        <f>SUMIF('Raw diet data'!$E$6:$E$379,$A42,'Raw diet data'!CH$6:CH$379)</f>
        <v>0</v>
      </c>
      <c r="AP42" s="62">
        <f>SUMIF('Raw diet data'!$E$6:$E$379,$A42,'Raw diet data'!CI$6:CI$379)</f>
        <v>1E-3</v>
      </c>
      <c r="AQ42" s="62">
        <f>SUMIF('Raw diet data'!$E$6:$E$379,$A42,'Raw diet data'!CJ$6:CJ$379)</f>
        <v>0.74960000000000004</v>
      </c>
      <c r="AR42" s="62">
        <f>SUMIF('Raw diet data'!$E$6:$E$379,$A42,'Raw diet data'!CK$6:CK$379)</f>
        <v>0</v>
      </c>
      <c r="AS42" s="62">
        <f>SUMIF('Raw diet data'!$E$6:$E$379,$A42,'Raw diet data'!CN$6:CN$379)</f>
        <v>0.55000000000000004</v>
      </c>
      <c r="AT42" s="62">
        <f>SUMIF('Raw diet data'!$E$6:$E$379,$A42,'Raw diet data'!CO$6:CO$379)</f>
        <v>0.13400000000000001</v>
      </c>
      <c r="AU42" s="62">
        <f>SUMIF('Raw diet data'!$E$6:$E$379,$A42,'Raw diet data'!CQ$6:CQ$379)</f>
        <v>2.5000000000000001E-2</v>
      </c>
      <c r="AV42" s="62">
        <f>SUMIF('Raw diet data'!$E$6:$E$379,$A42,'Raw diet data'!CR$6:CR$379)</f>
        <v>0</v>
      </c>
      <c r="AW42" s="62">
        <f>SUMIF('Raw diet data'!$E$6:$E$379,$A42,'Raw diet data'!CU$6:CU$379)</f>
        <v>0</v>
      </c>
      <c r="AX42" s="62">
        <f>SUMIF('Raw diet data'!$E$6:$E$379,$A42,'Raw diet data'!CW$6:CW$379)</f>
        <v>0</v>
      </c>
      <c r="AY42" s="62">
        <f>SUMIF('Raw diet data'!$E$6:$E$379,$A42,'Raw diet data'!CX$6:CX$379)</f>
        <v>0</v>
      </c>
      <c r="AZ42" s="62">
        <f>SUMIF('Raw diet data'!$E$6:$E$379,$A42,'Raw diet data'!CY$6:CY$379)</f>
        <v>0</v>
      </c>
      <c r="BA42" s="62">
        <f>SUMIF('Raw diet data'!$E$6:$E$379,$A42,'Raw diet data'!CZ$6:CZ$379)</f>
        <v>0</v>
      </c>
      <c r="BB42" s="62">
        <f>SUMIF('Raw diet data'!$E$6:$E$379,$A42,'Raw diet data'!DA$6:DA$379)</f>
        <v>0</v>
      </c>
      <c r="BC42" s="62">
        <f>SUMIF('Raw diet data'!$E$6:$E$379,$A42,'Raw diet data'!DB$6:DB$379)</f>
        <v>0</v>
      </c>
      <c r="BD42" s="62">
        <f>SUMIF('Raw diet data'!$E$6:$E$379,$A42,'Raw diet data'!DF$6:DF$379)</f>
        <v>0</v>
      </c>
      <c r="BE42" s="62">
        <f>SUMIF('Raw diet data'!$E$6:$E$379,$A42,'Raw diet data'!DG$6:DG$379)</f>
        <v>0</v>
      </c>
      <c r="BF42" s="62">
        <f>SUMIF('Raw diet data'!$E$6:$E$379,$A42,'Raw diet data'!DH$6:DH$379)</f>
        <v>0</v>
      </c>
      <c r="BG42" s="62">
        <f>SUMIF('Raw diet data'!$E$6:$E$379,$A42,'Raw diet data'!DI$6:DI$379)</f>
        <v>0</v>
      </c>
      <c r="BH42" s="62">
        <f>SUMIF('Raw diet data'!$E$6:$E$379,$A42,'Raw diet data'!DM$6:DM$379)</f>
        <v>0</v>
      </c>
      <c r="BI42" s="62">
        <f>SUMIF('Raw diet data'!$E$6:$E$379,$A42,'Raw diet data'!DN$6:DN$379)</f>
        <v>0</v>
      </c>
      <c r="BJ42" s="62">
        <f>SUMIF('Raw diet data'!$E$6:$E$379,$A42,'Raw diet data'!DO$6:DO$379)</f>
        <v>0.75</v>
      </c>
      <c r="BK42" s="62">
        <f>SUMIF('Raw diet data'!$E$6:$E$379,$A42,'Raw diet data'!DP$6:DP$379)</f>
        <v>0</v>
      </c>
      <c r="BL42" s="62">
        <f>SUMIF('Raw diet data'!$E$6:$E$379,$A42,'Raw diet data'!DQ$6:DQ$379)</f>
        <v>0</v>
      </c>
      <c r="BM42" s="62">
        <f>SUMIF(Zooplankton!$A$17:$A$29,$A42,Zooplankton!C$17:C$29)</f>
        <v>0</v>
      </c>
      <c r="BN42" s="62">
        <f>SUMIF(Zooplankton!$A$17:$A$29,$A42,Zooplankton!D$17:D$29)</f>
        <v>0</v>
      </c>
      <c r="BO42" s="62">
        <f>SUMIF(Zooplankton!$A$17:$A$29,$A42,Zooplankton!E$17:E$29)</f>
        <v>0</v>
      </c>
      <c r="BP42" s="62">
        <f>SUMIF('Raw diet data'!$E$6:$E$379,$A42,'Raw diet data'!DU$6:DU$379)</f>
        <v>0</v>
      </c>
      <c r="BQ42" s="62">
        <f>SUMIF('Raw diet data'!$E$6:$E$379,$A42,'Raw diet data'!DV$6:DV$379)</f>
        <v>0</v>
      </c>
      <c r="BR42" s="62">
        <f>SUMIF('Raw diet data'!$E$6:$E$379,$A42,'Raw diet data'!DX$6:DX$379)</f>
        <v>0</v>
      </c>
    </row>
    <row r="43" spans="1:70">
      <c r="A43">
        <v>41</v>
      </c>
      <c r="B43" t="s">
        <v>795</v>
      </c>
      <c r="C43" s="62">
        <f>SUMIF('Raw diet data'!$E$6:$E$379,$A43,'Raw diet data'!L$6:L$379)</f>
        <v>0</v>
      </c>
      <c r="D43" s="62">
        <f>SUMIF(Odontocetes!$A$7:$A$15,$A43,Odontocetes!C$7:C$15)</f>
        <v>0</v>
      </c>
      <c r="E43" s="62">
        <f>SUMIF('Raw diet data'!$E$6:$E$379,$A43,'Raw diet data'!N$6:N$379)</f>
        <v>0</v>
      </c>
      <c r="F43" s="62">
        <f>SUMIF('Raw diet data'!$E$6:$E$379,$A43,'Raw diet data'!O$6:O$379)</f>
        <v>0</v>
      </c>
      <c r="G43" s="62">
        <f>SUMIF(Seals!$A$8:$A$281,$A43,Seals!$K$8:$K$281)</f>
        <v>0</v>
      </c>
      <c r="H43" s="62">
        <f>SUMIF(Seals!$A$8:$A$281,$A43,Seals!$P$8:$P$281)</f>
        <v>0</v>
      </c>
      <c r="I43" s="62">
        <f>SUMIF(Seals!$A$8:$A$281,$A43,Seals!$I$8:$I$281)</f>
        <v>0</v>
      </c>
      <c r="J43" s="62">
        <f>SUMIF('Raw diet data'!$E$6:$E$379,$A43,'Raw diet data'!S$6:S$379)</f>
        <v>0</v>
      </c>
      <c r="K43" s="62">
        <f>SUMIF('Raw diet data'!$E$6:$E$379,$A43,'Raw diet data'!T$6:T$379)</f>
        <v>0</v>
      </c>
      <c r="L43" s="62">
        <f>SUMIF('WF storm petrel'!$A$5:$A$28,$A43,'WF storm petrel'!J$5:J$28)</f>
        <v>0</v>
      </c>
      <c r="M43" s="62">
        <f>SUMIF('Raw diet data'!$E$6:$E$379,$A43,'Raw diet data'!Y$6:Y$379)</f>
        <v>0</v>
      </c>
      <c r="N43" s="62">
        <f>SUMIF('Raw diet data'!$E$6:$E$379,$A43,'Raw diet data'!Z$6:Z$379)</f>
        <v>0</v>
      </c>
      <c r="O43" s="62">
        <f>SUMIF('Raw diet data'!$E$6:$E$379,$A43,'Raw diet data'!AA$6:AA$379)</f>
        <v>0</v>
      </c>
      <c r="P43" s="62">
        <f>SUMIF('Raw diet data'!$E$6:$E$379,$A43,'Raw diet data'!AB$6:AB$379)</f>
        <v>0</v>
      </c>
      <c r="Q43" s="62">
        <f>SUMIF(LP!$A$5:$A$22,$A43,LP!D$5:D$22)</f>
        <v>0</v>
      </c>
      <c r="R43" s="62">
        <f>SUMIF('Raw diet data'!$E$6:$E$379,$A43,'Raw diet data'!AL$6:AL$379)</f>
        <v>0</v>
      </c>
      <c r="S43" s="62">
        <f>SUMIF('Raw diet data'!$E$6:$E$379,$A43,'Raw diet data'!AQ$6:AQ$379)</f>
        <v>0</v>
      </c>
      <c r="T43" s="62">
        <f>SUMIF('Shelf dem sharks'!A$38:A$59,A43,'Shelf dem sharks'!$F$38:$F$59)</f>
        <v>0</v>
      </c>
      <c r="U43" s="62">
        <f>SUMIF('Raw diet data'!$E$6:$E$379,$A43,'Raw diet data'!AT$6:AT$379)</f>
        <v>0</v>
      </c>
      <c r="V43" s="62">
        <f>SUMIF('Raw diet data'!$E$6:$E$379,$A43,'Raw diet data'!AW$6:AW$379)</f>
        <v>0.36449999999999999</v>
      </c>
      <c r="W43" s="62">
        <f>SUMIF('Skates&amp;rays'!A$27:A$37,$A43,'Skates&amp;rays'!$E$27:$E$37)</f>
        <v>0</v>
      </c>
      <c r="X43" s="62">
        <f>SUMIF('Raw diet data'!$E$6:$E$379,$A43,'Raw diet data'!AZ$6:AZ$379)</f>
        <v>0</v>
      </c>
      <c r="Y43" s="62">
        <f>IF(ISNA(VLOOKUP($A43,'Offshore pelagic pisc &amp; tuna'!$A$5:'Offshore pelagic pisc &amp; tuna'!$O$28,15,FALSE)),0,VLOOKUP($A43,'Offshore pelagic pisc &amp; tuna'!$A$5:'Offshore pelagic pisc &amp; tuna'!$O$28,15,FALSE))</f>
        <v>0.02</v>
      </c>
      <c r="Z43" s="62">
        <f>IF(ISNA(VLOOKUP($A43,'Offshore pelagic pisc &amp; tuna'!$A$4:'Offshore pelagic pisc &amp; tuna'!$O$28,8,FALSE)),0,VLOOKUP($A43,'Offshore pelagic pisc &amp; tuna'!$A$4:'Offshore pelagic pisc &amp; tuna'!$O$28,8,FALSE))</f>
        <v>3.3333333333333335E-3</v>
      </c>
      <c r="AA43" s="62">
        <f>SUMIF('Raw diet data'!$E$6:$E$379,$A43,'Raw diet data'!BC$6:BC$379)</f>
        <v>0</v>
      </c>
      <c r="AB43" s="62">
        <f>SUMIF('Raw diet data'!$E$6:$E$379,$A43,'Raw diet data'!BJ$6:BJ$379)</f>
        <v>0</v>
      </c>
      <c r="AC43" s="62">
        <f>SUMIF('Small pelagic fish'!$A$31:$A$43,$A43,'Small pelagic fish'!D$31:D$43)</f>
        <v>0</v>
      </c>
      <c r="AD43" s="62">
        <f>SUMIF('Small pelagic fish'!$A$31:$A$43,$A43,'Small pelagic fish'!E$31:E$43)</f>
        <v>0</v>
      </c>
      <c r="AE43" s="62">
        <f>SUMIF('Small pelagic fish'!$A$31:$A$43,$A43,'Small pelagic fish'!G$31:G$43)</f>
        <v>0</v>
      </c>
      <c r="AF43" s="62">
        <f>SUMIF('Small pelagic fish'!$A$31:$A$43,$A43,'Small pelagic fish'!I$31:I$43)</f>
        <v>0</v>
      </c>
      <c r="AG43" s="62">
        <f>SUMIF('Other fish'!$C$643:$C$689,$A43,'Other fish'!CL$643:CL$689)</f>
        <v>0</v>
      </c>
      <c r="AH43" s="62">
        <f>SUMIF('Other fish'!$C$643:$C$689,$A43,'Other fish'!BV$643:BV$689)</f>
        <v>0</v>
      </c>
      <c r="AI43" s="62">
        <f>SUMIF('Other fish'!$C$643:$C$689,$A43,'Other fish'!CH$643:CH$689)</f>
        <v>0</v>
      </c>
      <c r="AJ43" s="62">
        <f>SUMIF('Other fish'!$C$643:$C$689,$A43,'Other fish'!X$643:X$689)</f>
        <v>0</v>
      </c>
      <c r="AK43" s="62">
        <f>SUMIF('Other fish'!$C$643:$C$689,$A43,'Other fish'!K$643:K$689)</f>
        <v>0</v>
      </c>
      <c r="AL43" s="62">
        <f>SUMIF(Garfish!$A$5:$A$10,$A43,Garfish!E$5:E$10)</f>
        <v>0</v>
      </c>
      <c r="AM43" s="62">
        <f>SUMIF('Raw diet data'!$E$6:$E$379,$A43,'Raw diet data'!CF$6:CF$379)</f>
        <v>0</v>
      </c>
      <c r="AN43" s="62">
        <f>SUMIF('Raw diet data'!$E$6:$E$379,$A43,'Raw diet data'!CG$6:CG$379)</f>
        <v>0</v>
      </c>
      <c r="AO43" s="62">
        <f>SUMIF('Raw diet data'!$E$6:$E$379,$A43,'Raw diet data'!CH$6:CH$379)</f>
        <v>0</v>
      </c>
      <c r="AP43" s="62">
        <f>SUMIF('Raw diet data'!$E$6:$E$379,$A43,'Raw diet data'!CI$6:CI$379)</f>
        <v>1.4E-2</v>
      </c>
      <c r="AQ43" s="62">
        <f>SUMIF('Raw diet data'!$E$6:$E$379,$A43,'Raw diet data'!CJ$6:CJ$379)</f>
        <v>0</v>
      </c>
      <c r="AR43" s="62">
        <f>SUMIF('Raw diet data'!$E$6:$E$379,$A43,'Raw diet data'!CK$6:CK$379)</f>
        <v>0</v>
      </c>
      <c r="AS43" s="62">
        <f>SUMIF('Raw diet data'!$E$6:$E$379,$A43,'Raw diet data'!CN$6:CN$379)</f>
        <v>0.01</v>
      </c>
      <c r="AT43" s="62">
        <f>SUMIF('Raw diet data'!$E$6:$E$379,$A43,'Raw diet data'!CO$6:CO$379)</f>
        <v>0.39900000000000002</v>
      </c>
      <c r="AU43" s="62">
        <f>SUMIF('Raw diet data'!$E$6:$E$379,$A43,'Raw diet data'!CQ$6:CQ$379)</f>
        <v>2.5000000000000001E-2</v>
      </c>
      <c r="AV43" s="62">
        <f>SUMIF('Raw diet data'!$E$6:$E$379,$A43,'Raw diet data'!CR$6:CR$379)</f>
        <v>0</v>
      </c>
      <c r="AW43" s="62">
        <f>SUMIF('Raw diet data'!$E$6:$E$379,$A43,'Raw diet data'!CU$6:CU$379)</f>
        <v>0</v>
      </c>
      <c r="AX43" s="62">
        <f>SUMIF('Raw diet data'!$E$6:$E$379,$A43,'Raw diet data'!CW$6:CW$379)</f>
        <v>0</v>
      </c>
      <c r="AY43" s="62">
        <f>SUMIF('Raw diet data'!$E$6:$E$379,$A43,'Raw diet data'!CX$6:CX$379)</f>
        <v>0</v>
      </c>
      <c r="AZ43" s="62">
        <f>SUMIF('Raw diet data'!$E$6:$E$379,$A43,'Raw diet data'!CY$6:CY$379)</f>
        <v>0</v>
      </c>
      <c r="BA43" s="62">
        <f>SUMIF('Raw diet data'!$E$6:$E$379,$A43,'Raw diet data'!CZ$6:CZ$379)</f>
        <v>0</v>
      </c>
      <c r="BB43" s="62">
        <f>SUMIF('Raw diet data'!$E$6:$E$379,$A43,'Raw diet data'!DA$6:DA$379)</f>
        <v>0</v>
      </c>
      <c r="BC43" s="62">
        <f>SUMIF('Raw diet data'!$E$6:$E$379,$A43,'Raw diet data'!DB$6:DB$379)</f>
        <v>0</v>
      </c>
      <c r="BD43" s="62">
        <f>SUMIF('Raw diet data'!$E$6:$E$379,$A43,'Raw diet data'!DF$6:DF$379)</f>
        <v>0</v>
      </c>
      <c r="BE43" s="62">
        <f>SUMIF('Raw diet data'!$E$6:$E$379,$A43,'Raw diet data'!DG$6:DG$379)</f>
        <v>0</v>
      </c>
      <c r="BF43" s="62">
        <f>SUMIF('Raw diet data'!$E$6:$E$379,$A43,'Raw diet data'!DH$6:DH$379)</f>
        <v>0</v>
      </c>
      <c r="BG43" s="62">
        <f>SUMIF('Raw diet data'!$E$6:$E$379,$A43,'Raw diet data'!DI$6:DI$379)</f>
        <v>0</v>
      </c>
      <c r="BH43" s="62">
        <f>SUMIF('Raw diet data'!$E$6:$E$379,$A43,'Raw diet data'!DM$6:DM$379)</f>
        <v>0</v>
      </c>
      <c r="BI43" s="62">
        <f>SUMIF('Raw diet data'!$E$6:$E$379,$A43,'Raw diet data'!DN$6:DN$379)</f>
        <v>0</v>
      </c>
      <c r="BJ43" s="62">
        <f>SUMIF('Raw diet data'!$E$6:$E$379,$A43,'Raw diet data'!DO$6:DO$379)</f>
        <v>0</v>
      </c>
      <c r="BK43" s="62">
        <f>SUMIF('Raw diet data'!$E$6:$E$379,$A43,'Raw diet data'!DP$6:DP$379)</f>
        <v>0</v>
      </c>
      <c r="BL43" s="62">
        <f>SUMIF('Raw diet data'!$E$6:$E$379,$A43,'Raw diet data'!DQ$6:DQ$379)</f>
        <v>0</v>
      </c>
      <c r="BM43" s="62">
        <f>SUMIF(Zooplankton!$A$17:$A$29,$A43,Zooplankton!C$17:C$29)</f>
        <v>0</v>
      </c>
      <c r="BN43" s="62">
        <f>SUMIF(Zooplankton!$A$17:$A$29,$A43,Zooplankton!D$17:D$29)</f>
        <v>0</v>
      </c>
      <c r="BO43" s="62">
        <f>SUMIF(Zooplankton!$A$17:$A$29,$A43,Zooplankton!E$17:E$29)</f>
        <v>0</v>
      </c>
      <c r="BP43" s="62">
        <f>SUMIF('Raw diet data'!$E$6:$E$379,$A43,'Raw diet data'!DU$6:DU$379)</f>
        <v>0</v>
      </c>
      <c r="BQ43" s="62">
        <f>SUMIF('Raw diet data'!$E$6:$E$379,$A43,'Raw diet data'!DV$6:DV$379)</f>
        <v>0</v>
      </c>
      <c r="BR43" s="62">
        <f>SUMIF('Raw diet data'!$E$6:$E$379,$A43,'Raw diet data'!DX$6:DX$379)</f>
        <v>0</v>
      </c>
    </row>
    <row r="44" spans="1:70">
      <c r="A44">
        <v>42</v>
      </c>
      <c r="B44" t="s">
        <v>796</v>
      </c>
      <c r="C44" s="62">
        <f>SUMIF('Raw diet data'!$E$6:$E$379,$A44,'Raw diet data'!L$6:L$379)</f>
        <v>0</v>
      </c>
      <c r="D44" s="62">
        <f>SUMIF(Odontocetes!$A$7:$A$15,$A44,Odontocetes!C$7:C$15)</f>
        <v>0</v>
      </c>
      <c r="E44" s="62">
        <f>SUMIF('Raw diet data'!$E$6:$E$379,$A44,'Raw diet data'!N$6:N$379)</f>
        <v>0</v>
      </c>
      <c r="F44" s="62">
        <f>SUMIF('Raw diet data'!$E$6:$E$379,$A44,'Raw diet data'!O$6:O$379)</f>
        <v>0</v>
      </c>
      <c r="G44" s="62">
        <f>SUMIF(Seals!$A$8:$A$281,$A44,Seals!$K$8:$K$281)</f>
        <v>0</v>
      </c>
      <c r="H44" s="62">
        <f>SUMIF(Seals!$A$8:$A$281,$A44,Seals!$P$8:$P$281)</f>
        <v>0</v>
      </c>
      <c r="I44" s="62">
        <f>SUMIF(Seals!$A$8:$A$281,$A44,Seals!$I$8:$I$281)</f>
        <v>0</v>
      </c>
      <c r="J44" s="62">
        <f>SUMIF('Raw diet data'!$E$6:$E$379,$A44,'Raw diet data'!S$6:S$379)</f>
        <v>0</v>
      </c>
      <c r="K44" s="62">
        <f>SUMIF('Raw diet data'!$E$6:$E$379,$A44,'Raw diet data'!T$6:T$379)</f>
        <v>0</v>
      </c>
      <c r="L44" s="62">
        <f>SUMIF('WF storm petrel'!$A$5:$A$28,$A44,'WF storm petrel'!J$5:J$28)</f>
        <v>0</v>
      </c>
      <c r="M44" s="62">
        <f>SUMIF('Raw diet data'!$E$6:$E$379,$A44,'Raw diet data'!Y$6:Y$379)</f>
        <v>0</v>
      </c>
      <c r="N44" s="62">
        <f>SUMIF('Raw diet data'!$E$6:$E$379,$A44,'Raw diet data'!Z$6:Z$379)</f>
        <v>0</v>
      </c>
      <c r="O44" s="62">
        <f>SUMIF('Raw diet data'!$E$6:$E$379,$A44,'Raw diet data'!AA$6:AA$379)</f>
        <v>0</v>
      </c>
      <c r="P44" s="62">
        <f>SUMIF('Raw diet data'!$E$6:$E$379,$A44,'Raw diet data'!AB$6:AB$379)</f>
        <v>0</v>
      </c>
      <c r="Q44" s="62">
        <f>SUMIF(LP!$A$5:$A$22,$A44,LP!D$5:D$22)</f>
        <v>0</v>
      </c>
      <c r="R44" s="62">
        <f>SUMIF('Raw diet data'!$E$6:$E$379,$A44,'Raw diet data'!AL$6:AL$379)</f>
        <v>0</v>
      </c>
      <c r="S44" s="62">
        <f>SUMIF('Raw diet data'!$E$6:$E$379,$A44,'Raw diet data'!AQ$6:AQ$379)</f>
        <v>0</v>
      </c>
      <c r="T44" s="62">
        <f>SUMIF('Shelf dem sharks'!A$38:A$59,A44,'Shelf dem sharks'!$F$38:$F$59)</f>
        <v>0</v>
      </c>
      <c r="U44" s="448">
        <f>SUMIF('Raw diet data'!$E$6:$E$379,$A44,'Raw diet data'!AT$6:AT$379)</f>
        <v>4.1612903225806451E-3</v>
      </c>
      <c r="V44" s="62">
        <f>SUMIF('Raw diet data'!$E$6:$E$379,$A44,'Raw diet data'!AW$6:AW$379)</f>
        <v>0.23300000000000001</v>
      </c>
      <c r="W44" s="62">
        <f>SUMIF('Skates&amp;rays'!A$27:A$37,$A44,'Skates&amp;rays'!$E$27:$E$37)</f>
        <v>0</v>
      </c>
      <c r="X44" s="62">
        <f>SUMIF('Raw diet data'!$E$6:$E$379,$A44,'Raw diet data'!AZ$6:AZ$379)</f>
        <v>0</v>
      </c>
      <c r="Y44" s="62">
        <f>IF(ISNA(VLOOKUP($A44,'Offshore pelagic pisc &amp; tuna'!$A$5:'Offshore pelagic pisc &amp; tuna'!$O$28,15,FALSE)),0,VLOOKUP($A44,'Offshore pelagic pisc &amp; tuna'!$A$5:'Offshore pelagic pisc &amp; tuna'!$O$28,15,FALSE))</f>
        <v>0.01</v>
      </c>
      <c r="Z44" s="62">
        <f>IF(ISNA(VLOOKUP($A44,'Offshore pelagic pisc &amp; tuna'!$A$4:'Offshore pelagic pisc &amp; tuna'!$O$28,8,FALSE)),0,VLOOKUP($A44,'Offshore pelagic pisc &amp; tuna'!$A$4:'Offshore pelagic pisc &amp; tuna'!$O$28,8,FALSE))</f>
        <v>5.0000000000000001E-3</v>
      </c>
      <c r="AA44" s="62">
        <f>SUMIF('Raw diet data'!$E$6:$E$379,$A44,'Raw diet data'!BC$6:BC$379)</f>
        <v>0</v>
      </c>
      <c r="AB44" s="62">
        <f>SUMIF('Raw diet data'!$E$6:$E$379,$A44,'Raw diet data'!BJ$6:BJ$379)</f>
        <v>0</v>
      </c>
      <c r="AC44" s="62">
        <f>SUMIF('Small pelagic fish'!$A$31:$A$43,$A44,'Small pelagic fish'!D$31:D$43)</f>
        <v>0</v>
      </c>
      <c r="AD44" s="62">
        <f>SUMIF('Small pelagic fish'!$A$31:$A$43,$A44,'Small pelagic fish'!E$31:E$43)</f>
        <v>0</v>
      </c>
      <c r="AE44" s="62">
        <f>SUMIF('Small pelagic fish'!$A$31:$A$43,$A44,'Small pelagic fish'!G$31:G$43)</f>
        <v>0</v>
      </c>
      <c r="AF44" s="62">
        <f>SUMIF('Small pelagic fish'!$A$31:$A$43,$A44,'Small pelagic fish'!I$31:I$43)</f>
        <v>0</v>
      </c>
      <c r="AG44" s="62">
        <f>SUMIF('Other fish'!$C$643:$C$689,$A44,'Other fish'!CL$643:CL$689)</f>
        <v>0</v>
      </c>
      <c r="AH44" s="62">
        <f>SUMIF('Other fish'!$C$643:$C$689,$A44,'Other fish'!BV$643:BV$689)</f>
        <v>0</v>
      </c>
      <c r="AI44" s="62">
        <f>SUMIF('Other fish'!$C$643:$C$689,$A44,'Other fish'!CH$643:CH$689)</f>
        <v>0</v>
      </c>
      <c r="AJ44" s="62">
        <f>SUMIF('Other fish'!$C$643:$C$689,$A44,'Other fish'!X$643:X$689)</f>
        <v>0</v>
      </c>
      <c r="AK44" s="62">
        <f>SUMIF('Other fish'!$C$643:$C$689,$A44,'Other fish'!K$643:K$689)</f>
        <v>0</v>
      </c>
      <c r="AL44" s="62">
        <f>SUMIF(Garfish!$A$5:$A$10,$A44,Garfish!E$5:E$10)</f>
        <v>0</v>
      </c>
      <c r="AM44" s="62">
        <f>SUMIF('Raw diet data'!$E$6:$E$379,$A44,'Raw diet data'!CF$6:CF$379)</f>
        <v>0</v>
      </c>
      <c r="AN44" s="62">
        <f>SUMIF('Raw diet data'!$E$6:$E$379,$A44,'Raw diet data'!CG$6:CG$379)</f>
        <v>0</v>
      </c>
      <c r="AO44" s="62">
        <f>SUMIF('Raw diet data'!$E$6:$E$379,$A44,'Raw diet data'!CH$6:CH$379)</f>
        <v>0</v>
      </c>
      <c r="AP44" s="62">
        <f>SUMIF('Raw diet data'!$E$6:$E$379,$A44,'Raw diet data'!CI$6:CI$379)</f>
        <v>0</v>
      </c>
      <c r="AQ44" s="62">
        <f>SUMIF('Raw diet data'!$E$6:$E$379,$A44,'Raw diet data'!CJ$6:CJ$379)</f>
        <v>0</v>
      </c>
      <c r="AR44" s="62">
        <f>SUMIF('Raw diet data'!$E$6:$E$379,$A44,'Raw diet data'!CK$6:CK$379)</f>
        <v>0</v>
      </c>
      <c r="AS44" s="62">
        <f>SUMIF('Raw diet data'!$E$6:$E$379,$A44,'Raw diet data'!CN$6:CN$379)</f>
        <v>0</v>
      </c>
      <c r="AT44" s="62">
        <f>SUMIF('Raw diet data'!$E$6:$E$379,$A44,'Raw diet data'!CO$6:CO$379)</f>
        <v>0.15</v>
      </c>
      <c r="AU44" s="62">
        <f>SUMIF('Raw diet data'!$E$6:$E$379,$A44,'Raw diet data'!CQ$6:CQ$379)</f>
        <v>0.01</v>
      </c>
      <c r="AV44" s="62">
        <f>SUMIF('Raw diet data'!$E$6:$E$379,$A44,'Raw diet data'!CR$6:CR$379)</f>
        <v>0</v>
      </c>
      <c r="AW44" s="62">
        <f>SUMIF('Raw diet data'!$E$6:$E$379,$A44,'Raw diet data'!CU$6:CU$379)</f>
        <v>0</v>
      </c>
      <c r="AX44" s="62">
        <f>SUMIF('Raw diet data'!$E$6:$E$379,$A44,'Raw diet data'!CW$6:CW$379)</f>
        <v>0</v>
      </c>
      <c r="AY44" s="62">
        <f>SUMIF('Raw diet data'!$E$6:$E$379,$A44,'Raw diet data'!CX$6:CX$379)</f>
        <v>0</v>
      </c>
      <c r="AZ44" s="62">
        <f>SUMIF('Raw diet data'!$E$6:$E$379,$A44,'Raw diet data'!CY$6:CY$379)</f>
        <v>0</v>
      </c>
      <c r="BA44" s="62">
        <f>SUMIF('Raw diet data'!$E$6:$E$379,$A44,'Raw diet data'!CZ$6:CZ$379)</f>
        <v>0</v>
      </c>
      <c r="BB44" s="62">
        <f>SUMIF('Raw diet data'!$E$6:$E$379,$A44,'Raw diet data'!DA$6:DA$379)</f>
        <v>0</v>
      </c>
      <c r="BC44" s="62">
        <f>SUMIF('Raw diet data'!$E$6:$E$379,$A44,'Raw diet data'!DB$6:DB$379)</f>
        <v>0</v>
      </c>
      <c r="BD44" s="62">
        <f>SUMIF('Raw diet data'!$E$6:$E$379,$A44,'Raw diet data'!DF$6:DF$379)</f>
        <v>0</v>
      </c>
      <c r="BE44" s="62">
        <f>SUMIF('Raw diet data'!$E$6:$E$379,$A44,'Raw diet data'!DG$6:DG$379)</f>
        <v>0</v>
      </c>
      <c r="BF44" s="62">
        <f>SUMIF('Raw diet data'!$E$6:$E$379,$A44,'Raw diet data'!DH$6:DH$379)</f>
        <v>0</v>
      </c>
      <c r="BG44" s="62">
        <f>SUMIF('Raw diet data'!$E$6:$E$379,$A44,'Raw diet data'!DI$6:DI$379)</f>
        <v>0</v>
      </c>
      <c r="BH44" s="62">
        <f>SUMIF('Raw diet data'!$E$6:$E$379,$A44,'Raw diet data'!DM$6:DM$379)</f>
        <v>0</v>
      </c>
      <c r="BI44" s="62">
        <f>SUMIF('Raw diet data'!$E$6:$E$379,$A44,'Raw diet data'!DN$6:DN$379)</f>
        <v>0</v>
      </c>
      <c r="BJ44" s="62">
        <f>SUMIF('Raw diet data'!$E$6:$E$379,$A44,'Raw diet data'!DO$6:DO$379)</f>
        <v>0</v>
      </c>
      <c r="BK44" s="62">
        <f>SUMIF('Raw diet data'!$E$6:$E$379,$A44,'Raw diet data'!DP$6:DP$379)</f>
        <v>0</v>
      </c>
      <c r="BL44" s="62">
        <f>SUMIF('Raw diet data'!$E$6:$E$379,$A44,'Raw diet data'!DQ$6:DQ$379)</f>
        <v>0</v>
      </c>
      <c r="BM44" s="62">
        <f>SUMIF(Zooplankton!$A$17:$A$29,$A44,Zooplankton!C$17:C$29)</f>
        <v>0</v>
      </c>
      <c r="BN44" s="62">
        <f>SUMIF(Zooplankton!$A$17:$A$29,$A44,Zooplankton!D$17:D$29)</f>
        <v>0</v>
      </c>
      <c r="BO44" s="62">
        <f>SUMIF(Zooplankton!$A$17:$A$29,$A44,Zooplankton!E$17:E$29)</f>
        <v>0</v>
      </c>
      <c r="BP44" s="62">
        <f>SUMIF('Raw diet data'!$E$6:$E$379,$A44,'Raw diet data'!DU$6:DU$379)</f>
        <v>0</v>
      </c>
      <c r="BQ44" s="62">
        <f>SUMIF('Raw diet data'!$E$6:$E$379,$A44,'Raw diet data'!DV$6:DV$379)</f>
        <v>0</v>
      </c>
      <c r="BR44" s="62">
        <f>SUMIF('Raw diet data'!$E$6:$E$379,$A44,'Raw diet data'!DX$6:DX$379)</f>
        <v>0</v>
      </c>
    </row>
    <row r="45" spans="1:70">
      <c r="A45">
        <v>43</v>
      </c>
      <c r="B45" t="s">
        <v>797</v>
      </c>
      <c r="C45" s="62">
        <f>SUMIF('Raw diet data'!$E$6:$E$379,$A45,'Raw diet data'!L$6:L$379)</f>
        <v>0</v>
      </c>
      <c r="D45" s="62">
        <f>SUMIF(Odontocetes!$A$7:$A$15,$A45,Odontocetes!C$7:C$15)</f>
        <v>0</v>
      </c>
      <c r="E45" s="62">
        <f>SUMIF('Raw diet data'!$E$6:$E$379,$A45,'Raw diet data'!N$6:N$379)</f>
        <v>0</v>
      </c>
      <c r="F45" s="62">
        <f>SUMIF('Raw diet data'!$E$6:$E$379,$A45,'Raw diet data'!O$6:O$379)</f>
        <v>0</v>
      </c>
      <c r="G45" s="62">
        <f>SUMIF(Seals!$A$8:$A$281,$A45,Seals!$K$8:$K$281)</f>
        <v>0</v>
      </c>
      <c r="H45" s="62">
        <f>SUMIF(Seals!$A$8:$A$281,$A45,Seals!$P$8:$P$281)</f>
        <v>0</v>
      </c>
      <c r="I45" s="62">
        <f>SUMIF(Seals!$A$8:$A$281,$A45,Seals!$I$8:$I$281)</f>
        <v>0</v>
      </c>
      <c r="J45" s="62">
        <f>SUMIF('Raw diet data'!$E$6:$E$379,$A45,'Raw diet data'!S$6:S$379)</f>
        <v>0</v>
      </c>
      <c r="K45" s="62">
        <f>SUMIF('Raw diet data'!$E$6:$E$379,$A45,'Raw diet data'!T$6:T$379)</f>
        <v>0</v>
      </c>
      <c r="L45" s="62">
        <f>SUMIF('WF storm petrel'!$A$5:$A$28,$A45,'WF storm petrel'!J$5:J$28)</f>
        <v>0</v>
      </c>
      <c r="M45" s="62">
        <f>SUMIF('Raw diet data'!$E$6:$E$379,$A45,'Raw diet data'!Y$6:Y$379)</f>
        <v>0</v>
      </c>
      <c r="N45" s="62">
        <f>SUMIF('Raw diet data'!$E$6:$E$379,$A45,'Raw diet data'!Z$6:Z$379)</f>
        <v>0</v>
      </c>
      <c r="O45" s="62">
        <f>SUMIF('Raw diet data'!$E$6:$E$379,$A45,'Raw diet data'!AA$6:AA$379)</f>
        <v>0</v>
      </c>
      <c r="P45" s="62">
        <f>SUMIF('Raw diet data'!$E$6:$E$379,$A45,'Raw diet data'!AB$6:AB$379)</f>
        <v>0</v>
      </c>
      <c r="Q45" s="62">
        <f>SUMIF(LP!$A$5:$A$22,$A45,LP!D$5:D$22)</f>
        <v>0</v>
      </c>
      <c r="R45" s="62">
        <f>SUMIF('Raw diet data'!$E$6:$E$379,$A45,'Raw diet data'!AL$6:AL$379)</f>
        <v>0</v>
      </c>
      <c r="S45" s="62">
        <f>SUMIF('Raw diet data'!$E$6:$E$379,$A45,'Raw diet data'!AQ$6:AQ$379)</f>
        <v>0</v>
      </c>
      <c r="T45" s="62">
        <f>SUMIF('Shelf dem sharks'!A$38:A$59,A45,'Shelf dem sharks'!$F$38:$F$59)</f>
        <v>0</v>
      </c>
      <c r="U45" s="448">
        <f>SUMIF('Raw diet data'!$E$6:$E$379,$A45,'Raw diet data'!AT$6:AT$379)</f>
        <v>8.4612903225806446E-2</v>
      </c>
      <c r="V45" s="62">
        <f>SUMIF('Raw diet data'!$E$6:$E$379,$A45,'Raw diet data'!AW$6:AW$379)</f>
        <v>0</v>
      </c>
      <c r="W45" s="62">
        <f>SUMIF('Skates&amp;rays'!A$27:A$37,$A45,'Skates&amp;rays'!$E$27:$E$37)</f>
        <v>0</v>
      </c>
      <c r="X45" s="62">
        <f>SUMIF('Raw diet data'!$E$6:$E$379,$A45,'Raw diet data'!AZ$6:AZ$379)</f>
        <v>0</v>
      </c>
      <c r="Y45" s="62">
        <f>IF(ISNA(VLOOKUP($A45,'Offshore pelagic pisc &amp; tuna'!$A$5:'Offshore pelagic pisc &amp; tuna'!$O$28,15,FALSE)),0,VLOOKUP($A45,'Offshore pelagic pisc &amp; tuna'!$A$5:'Offshore pelagic pisc &amp; tuna'!$O$28,15,FALSE))</f>
        <v>2E-3</v>
      </c>
      <c r="Z45" s="62">
        <f>IF(ISNA(VLOOKUP($A45,'Offshore pelagic pisc &amp; tuna'!$A$4:'Offshore pelagic pisc &amp; tuna'!$O$28,8,FALSE)),0,VLOOKUP($A45,'Offshore pelagic pisc &amp; tuna'!$A$4:'Offshore pelagic pisc &amp; tuna'!$O$28,8,FALSE))</f>
        <v>3.3333333333333332E-4</v>
      </c>
      <c r="AA45" s="62">
        <f>SUMIF('Raw diet data'!$E$6:$E$379,$A45,'Raw diet data'!BC$6:BC$379)</f>
        <v>0</v>
      </c>
      <c r="AB45" s="62">
        <f>SUMIF('Raw diet data'!$E$6:$E$379,$A45,'Raw diet data'!BJ$6:BJ$379)</f>
        <v>0</v>
      </c>
      <c r="AC45" s="62">
        <f>SUMIF('Small pelagic fish'!$A$31:$A$43,$A45,'Small pelagic fish'!D$31:D$43)</f>
        <v>0</v>
      </c>
      <c r="AD45" s="62">
        <f>SUMIF('Small pelagic fish'!$A$31:$A$43,$A45,'Small pelagic fish'!E$31:E$43)</f>
        <v>0</v>
      </c>
      <c r="AE45" s="62">
        <f>SUMIF('Small pelagic fish'!$A$31:$A$43,$A45,'Small pelagic fish'!G$31:G$43)</f>
        <v>0</v>
      </c>
      <c r="AF45" s="62">
        <f>SUMIF('Small pelagic fish'!$A$31:$A$43,$A45,'Small pelagic fish'!I$31:I$43)</f>
        <v>0</v>
      </c>
      <c r="AG45" s="62">
        <f>SUMIF('Other fish'!$C$643:$C$689,$A45,'Other fish'!CL$643:CL$689)</f>
        <v>0</v>
      </c>
      <c r="AH45" s="62">
        <f>SUMIF('Other fish'!$C$643:$C$689,$A45,'Other fish'!BV$643:BV$689)</f>
        <v>0</v>
      </c>
      <c r="AI45" s="62">
        <f>SUMIF('Other fish'!$C$643:$C$689,$A45,'Other fish'!CH$643:CH$689)</f>
        <v>0</v>
      </c>
      <c r="AJ45" s="62">
        <f>SUMIF('Other fish'!$C$643:$C$689,$A45,'Other fish'!X$643:X$689)</f>
        <v>0</v>
      </c>
      <c r="AK45" s="62">
        <f>SUMIF('Other fish'!$C$643:$C$689,$A45,'Other fish'!K$643:K$689)</f>
        <v>0</v>
      </c>
      <c r="AL45" s="62">
        <f>SUMIF(Garfish!$A$5:$A$10,$A45,Garfish!E$5:E$10)</f>
        <v>0</v>
      </c>
      <c r="AM45" s="62">
        <f>SUMIF('Raw diet data'!$E$6:$E$379,$A45,'Raw diet data'!CF$6:CF$379)</f>
        <v>0</v>
      </c>
      <c r="AN45" s="62">
        <f>SUMIF('Raw diet data'!$E$6:$E$379,$A45,'Raw diet data'!CG$6:CG$379)</f>
        <v>0</v>
      </c>
      <c r="AO45" s="62">
        <f>SUMIF('Raw diet data'!$E$6:$E$379,$A45,'Raw diet data'!CH$6:CH$379)</f>
        <v>0</v>
      </c>
      <c r="AP45" s="62">
        <f>SUMIF('Raw diet data'!$E$6:$E$379,$A45,'Raw diet data'!CI$6:CI$379)</f>
        <v>0</v>
      </c>
      <c r="AQ45" s="62">
        <f>SUMIF('Raw diet data'!$E$6:$E$379,$A45,'Raw diet data'!CJ$6:CJ$379)</f>
        <v>0</v>
      </c>
      <c r="AR45" s="62">
        <f>SUMIF('Raw diet data'!$E$6:$E$379,$A45,'Raw diet data'!CK$6:CK$379)</f>
        <v>0</v>
      </c>
      <c r="AS45" s="62">
        <f>SUMIF('Raw diet data'!$E$6:$E$379,$A45,'Raw diet data'!CN$6:CN$379)</f>
        <v>0</v>
      </c>
      <c r="AT45" s="62">
        <f>SUMIF('Raw diet data'!$E$6:$E$379,$A45,'Raw diet data'!CO$6:CO$379)</f>
        <v>5.5E-2</v>
      </c>
      <c r="AU45" s="62">
        <f>SUMIF('Raw diet data'!$E$6:$E$379,$A45,'Raw diet data'!CQ$6:CQ$379)</f>
        <v>0.01</v>
      </c>
      <c r="AV45" s="62">
        <f>SUMIF('Raw diet data'!$E$6:$E$379,$A45,'Raw diet data'!CR$6:CR$379)</f>
        <v>0</v>
      </c>
      <c r="AW45" s="62">
        <f>SUMIF('Raw diet data'!$E$6:$E$379,$A45,'Raw diet data'!CU$6:CU$379)</f>
        <v>0</v>
      </c>
      <c r="AX45" s="62">
        <f>SUMIF('Raw diet data'!$E$6:$E$379,$A45,'Raw diet data'!CW$6:CW$379)</f>
        <v>0</v>
      </c>
      <c r="AY45" s="62">
        <f>SUMIF('Raw diet data'!$E$6:$E$379,$A45,'Raw diet data'!CX$6:CX$379)</f>
        <v>0</v>
      </c>
      <c r="AZ45" s="62">
        <f>SUMIF('Raw diet data'!$E$6:$E$379,$A45,'Raw diet data'!CY$6:CY$379)</f>
        <v>0</v>
      </c>
      <c r="BA45" s="62">
        <f>SUMIF('Raw diet data'!$E$6:$E$379,$A45,'Raw diet data'!CZ$6:CZ$379)</f>
        <v>0</v>
      </c>
      <c r="BB45" s="62">
        <f>SUMIF('Raw diet data'!$E$6:$E$379,$A45,'Raw diet data'!DA$6:DA$379)</f>
        <v>0</v>
      </c>
      <c r="BC45" s="62">
        <f>SUMIF('Raw diet data'!$E$6:$E$379,$A45,'Raw diet data'!DB$6:DB$379)</f>
        <v>0</v>
      </c>
      <c r="BD45" s="62">
        <f>SUMIF('Raw diet data'!$E$6:$E$379,$A45,'Raw diet data'!DF$6:DF$379)</f>
        <v>0</v>
      </c>
      <c r="BE45" s="62">
        <f>SUMIF('Raw diet data'!$E$6:$E$379,$A45,'Raw diet data'!DG$6:DG$379)</f>
        <v>0</v>
      </c>
      <c r="BF45" s="62">
        <f>SUMIF('Raw diet data'!$E$6:$E$379,$A45,'Raw diet data'!DH$6:DH$379)</f>
        <v>0</v>
      </c>
      <c r="BG45" s="62">
        <f>SUMIF('Raw diet data'!$E$6:$E$379,$A45,'Raw diet data'!DI$6:DI$379)</f>
        <v>0</v>
      </c>
      <c r="BH45" s="62">
        <f>SUMIF('Raw diet data'!$E$6:$E$379,$A45,'Raw diet data'!DM$6:DM$379)</f>
        <v>0</v>
      </c>
      <c r="BI45" s="62">
        <f>SUMIF('Raw diet data'!$E$6:$E$379,$A45,'Raw diet data'!DN$6:DN$379)</f>
        <v>0</v>
      </c>
      <c r="BJ45" s="62">
        <f>SUMIF('Raw diet data'!$E$6:$E$379,$A45,'Raw diet data'!DO$6:DO$379)</f>
        <v>0</v>
      </c>
      <c r="BK45" s="62">
        <f>SUMIF('Raw diet data'!$E$6:$E$379,$A45,'Raw diet data'!DP$6:DP$379)</f>
        <v>0</v>
      </c>
      <c r="BL45" s="62">
        <f>SUMIF('Raw diet data'!$E$6:$E$379,$A45,'Raw diet data'!DQ$6:DQ$379)</f>
        <v>0</v>
      </c>
      <c r="BM45" s="62">
        <f>SUMIF(Zooplankton!$A$17:$A$29,$A45,Zooplankton!C$17:C$29)</f>
        <v>0</v>
      </c>
      <c r="BN45" s="62">
        <f>SUMIF(Zooplankton!$A$17:$A$29,$A45,Zooplankton!D$17:D$29)</f>
        <v>0</v>
      </c>
      <c r="BO45" s="62">
        <f>SUMIF(Zooplankton!$A$17:$A$29,$A45,Zooplankton!E$17:E$29)</f>
        <v>0</v>
      </c>
      <c r="BP45" s="62">
        <f>SUMIF('Raw diet data'!$E$6:$E$379,$A45,'Raw diet data'!DU$6:DU$379)</f>
        <v>0</v>
      </c>
      <c r="BQ45" s="62">
        <f>SUMIF('Raw diet data'!$E$6:$E$379,$A45,'Raw diet data'!DV$6:DV$379)</f>
        <v>0</v>
      </c>
      <c r="BR45" s="62">
        <f>SUMIF('Raw diet data'!$E$6:$E$379,$A45,'Raw diet data'!DX$6:DX$379)</f>
        <v>0</v>
      </c>
    </row>
    <row r="46" spans="1:70">
      <c r="A46">
        <v>44</v>
      </c>
      <c r="B46" t="s">
        <v>799</v>
      </c>
      <c r="C46" s="62">
        <f>SUMIF('Raw diet data'!$E$6:$E$379,$A46,'Raw diet data'!L$6:L$379)</f>
        <v>0</v>
      </c>
      <c r="D46" s="62">
        <f>SUMIF(Odontocetes!$A$7:$A$15,$A46,Odontocetes!C$7:C$15)</f>
        <v>2.6429012205867199E-3</v>
      </c>
      <c r="E46" s="62">
        <f>SUMIF('Raw diet data'!$E$6:$E$379,$A46,'Raw diet data'!N$6:N$379)</f>
        <v>0</v>
      </c>
      <c r="F46" s="62">
        <f>SUMIF('Raw diet data'!$E$6:$E$379,$A46,'Raw diet data'!O$6:O$379)</f>
        <v>0</v>
      </c>
      <c r="G46" s="62">
        <f>SUMIF(Seals!$A$8:$A$281,$A46,Seals!$K$8:$K$281)</f>
        <v>0</v>
      </c>
      <c r="H46" s="62">
        <f>SUMIF(Seals!$A$8:$A$281,$A46,Seals!$P$8:$P$281)</f>
        <v>0</v>
      </c>
      <c r="I46" s="62">
        <f>SUMIF(Seals!$A$8:$A$281,$A46,Seals!$I$8:$I$281)</f>
        <v>0</v>
      </c>
      <c r="J46" s="62">
        <f>SUMIF('Raw diet data'!$E$6:$E$379,$A46,'Raw diet data'!S$6:S$379)</f>
        <v>0</v>
      </c>
      <c r="K46" s="62">
        <f>SUMIF('Raw diet data'!$E$6:$E$379,$A46,'Raw diet data'!T$6:T$379)</f>
        <v>0</v>
      </c>
      <c r="L46" s="62">
        <f>SUMIF('WF storm petrel'!$A$5:$A$28,$A46,'WF storm petrel'!J$5:J$28)</f>
        <v>0</v>
      </c>
      <c r="M46" s="62">
        <f>SUMIF('Raw diet data'!$E$6:$E$379,$A46,'Raw diet data'!Y$6:Y$379)</f>
        <v>0</v>
      </c>
      <c r="N46" s="62">
        <f>SUMIF('Raw diet data'!$E$6:$E$379,$A46,'Raw diet data'!Z$6:Z$379)</f>
        <v>0</v>
      </c>
      <c r="O46" s="62">
        <f>SUMIF('Raw diet data'!$E$6:$E$379,$A46,'Raw diet data'!AA$6:AA$379)</f>
        <v>0</v>
      </c>
      <c r="P46" s="62">
        <f>SUMIF('Raw diet data'!$E$6:$E$379,$A46,'Raw diet data'!AB$6:AB$379)</f>
        <v>0</v>
      </c>
      <c r="Q46" s="62">
        <f>SUMIF(LP!$A$5:$A$22,$A46,LP!D$5:D$22)</f>
        <v>0</v>
      </c>
      <c r="R46" s="62">
        <f>SUMIF('Raw diet data'!$E$6:$E$379,$A46,'Raw diet data'!AL$6:AL$379)</f>
        <v>0</v>
      </c>
      <c r="S46" s="62">
        <f>SUMIF('Raw diet data'!$E$6:$E$379,$A46,'Raw diet data'!AQ$6:AQ$379)</f>
        <v>0</v>
      </c>
      <c r="T46" s="62">
        <f>SUMIF('Shelf dem sharks'!A$38:A$59,A46,'Shelf dem sharks'!$F$38:$F$59)</f>
        <v>0</v>
      </c>
      <c r="U46" s="448">
        <f>SUMIF('Raw diet data'!$E$6:$E$379,$A46,'Raw diet data'!AT$6:AT$379)</f>
        <v>0.19543548387096749</v>
      </c>
      <c r="V46" s="62">
        <f>SUMIF('Raw diet data'!$E$6:$E$379,$A46,'Raw diet data'!AW$6:AW$379)</f>
        <v>2.53E-2</v>
      </c>
      <c r="W46" s="62">
        <f>SUMIF('Skates&amp;rays'!A$27:A$37,$A46,'Skates&amp;rays'!$E$27:$E$37)</f>
        <v>0</v>
      </c>
      <c r="X46" s="62">
        <f>SUMIF('Raw diet data'!$E$6:$E$379,$A46,'Raw diet data'!AZ$6:AZ$379)</f>
        <v>0</v>
      </c>
      <c r="Y46" s="62">
        <f>IF(ISNA(VLOOKUP($A46,'Offshore pelagic pisc &amp; tuna'!$A$5:'Offshore pelagic pisc &amp; tuna'!$O$28,15,FALSE)),0,VLOOKUP($A46,'Offshore pelagic pisc &amp; tuna'!$A$5:'Offshore pelagic pisc &amp; tuna'!$O$28,15,FALSE))</f>
        <v>1.2E-2</v>
      </c>
      <c r="Z46" s="62">
        <f>IF(ISNA(VLOOKUP($A46,'Offshore pelagic pisc &amp; tuna'!$A$4:'Offshore pelagic pisc &amp; tuna'!$O$28,8,FALSE)),0,VLOOKUP($A46,'Offshore pelagic pisc &amp; tuna'!$A$4:'Offshore pelagic pisc &amp; tuna'!$O$28,8,FALSE))</f>
        <v>1.6666666666666666E-2</v>
      </c>
      <c r="AA46" s="62">
        <f>SUMIF('Raw diet data'!$E$6:$E$379,$A46,'Raw diet data'!BC$6:BC$379)</f>
        <v>0</v>
      </c>
      <c r="AB46" s="62">
        <f>SUMIF('Raw diet data'!$E$6:$E$379,$A46,'Raw diet data'!BJ$6:BJ$379)</f>
        <v>0</v>
      </c>
      <c r="AC46" s="62">
        <f>SUMIF('Small pelagic fish'!$A$31:$A$43,$A46,'Small pelagic fish'!D$31:D$43)</f>
        <v>0</v>
      </c>
      <c r="AD46" s="62">
        <f>SUMIF('Small pelagic fish'!$A$31:$A$43,$A46,'Small pelagic fish'!E$31:E$43)</f>
        <v>0</v>
      </c>
      <c r="AE46" s="62">
        <f>SUMIF('Small pelagic fish'!$A$31:$A$43,$A46,'Small pelagic fish'!G$31:G$43)</f>
        <v>0</v>
      </c>
      <c r="AF46" s="62">
        <f>SUMIF('Small pelagic fish'!$A$31:$A$43,$A46,'Small pelagic fish'!I$31:I$43)</f>
        <v>0</v>
      </c>
      <c r="AG46" s="62">
        <f>SUMIF('Other fish'!$C$643:$C$689,$A46,'Other fish'!CL$643:CL$689)</f>
        <v>0</v>
      </c>
      <c r="AH46" s="62">
        <f>SUMIF('Other fish'!$C$643:$C$689,$A46,'Other fish'!BV$643:BV$689)</f>
        <v>0</v>
      </c>
      <c r="AI46" s="62">
        <f>SUMIF('Other fish'!$C$643:$C$689,$A46,'Other fish'!CH$643:CH$689)</f>
        <v>0</v>
      </c>
      <c r="AJ46" s="62">
        <f>SUMIF('Other fish'!$C$643:$C$689,$A46,'Other fish'!X$643:X$689)</f>
        <v>0</v>
      </c>
      <c r="AK46" s="62">
        <f>SUMIF('Other fish'!$C$643:$C$689,$A46,'Other fish'!K$643:K$689)</f>
        <v>0</v>
      </c>
      <c r="AL46" s="62">
        <f>SUMIF(Garfish!$A$5:$A$10,$A46,Garfish!E$5:E$10)</f>
        <v>0</v>
      </c>
      <c r="AM46" s="62">
        <f>SUMIF('Raw diet data'!$E$6:$E$379,$A46,'Raw diet data'!CF$6:CF$379)</f>
        <v>0</v>
      </c>
      <c r="AN46" s="62">
        <f>SUMIF('Raw diet data'!$E$6:$E$379,$A46,'Raw diet data'!CG$6:CG$379)</f>
        <v>0</v>
      </c>
      <c r="AO46" s="62">
        <f>SUMIF('Raw diet data'!$E$6:$E$379,$A46,'Raw diet data'!CH$6:CH$379)</f>
        <v>0</v>
      </c>
      <c r="AP46" s="62">
        <f>SUMIF('Raw diet data'!$E$6:$E$379,$A46,'Raw diet data'!CI$6:CI$379)</f>
        <v>0</v>
      </c>
      <c r="AQ46" s="62">
        <f>SUMIF('Raw diet data'!$E$6:$E$379,$A46,'Raw diet data'!CJ$6:CJ$379)</f>
        <v>0</v>
      </c>
      <c r="AR46" s="62">
        <f>SUMIF('Raw diet data'!$E$6:$E$379,$A46,'Raw diet data'!CK$6:CK$379)</f>
        <v>0</v>
      </c>
      <c r="AS46" s="62">
        <f>SUMIF('Raw diet data'!$E$6:$E$379,$A46,'Raw diet data'!CN$6:CN$379)</f>
        <v>0</v>
      </c>
      <c r="AT46" s="62">
        <f>SUMIF('Raw diet data'!$E$6:$E$379,$A46,'Raw diet data'!CO$6:CO$379)</f>
        <v>0</v>
      </c>
      <c r="AU46" s="62">
        <f>SUMIF('Raw diet data'!$E$6:$E$379,$A46,'Raw diet data'!CQ$6:CQ$379)</f>
        <v>0</v>
      </c>
      <c r="AV46" s="62">
        <f>SUMIF('Raw diet data'!$E$6:$E$379,$A46,'Raw diet data'!CR$6:CR$379)</f>
        <v>0</v>
      </c>
      <c r="AW46" s="62">
        <f>SUMIF('Raw diet data'!$E$6:$E$379,$A46,'Raw diet data'!CU$6:CU$379)</f>
        <v>0</v>
      </c>
      <c r="AX46" s="62">
        <f>SUMIF('Raw diet data'!$E$6:$E$379,$A46,'Raw diet data'!CW$6:CW$379)</f>
        <v>0</v>
      </c>
      <c r="AY46" s="62">
        <f>SUMIF('Raw diet data'!$E$6:$E$379,$A46,'Raw diet data'!CX$6:CX$379)</f>
        <v>0</v>
      </c>
      <c r="AZ46" s="62">
        <f>SUMIF('Raw diet data'!$E$6:$E$379,$A46,'Raw diet data'!CY$6:CY$379)</f>
        <v>0</v>
      </c>
      <c r="BA46" s="62">
        <f>SUMIF('Raw diet data'!$E$6:$E$379,$A46,'Raw diet data'!CZ$6:CZ$379)</f>
        <v>0</v>
      </c>
      <c r="BB46" s="62">
        <f>SUMIF('Raw diet data'!$E$6:$E$379,$A46,'Raw diet data'!DA$6:DA$379)</f>
        <v>0</v>
      </c>
      <c r="BC46" s="62">
        <f>SUMIF('Raw diet data'!$E$6:$E$379,$A46,'Raw diet data'!DB$6:DB$379)</f>
        <v>0</v>
      </c>
      <c r="BD46" s="62">
        <f>SUMIF('Raw diet data'!$E$6:$E$379,$A46,'Raw diet data'!DF$6:DF$379)</f>
        <v>0</v>
      </c>
      <c r="BE46" s="62">
        <f>SUMIF('Raw diet data'!$E$6:$E$379,$A46,'Raw diet data'!DG$6:DG$379)</f>
        <v>0</v>
      </c>
      <c r="BF46" s="62">
        <f>SUMIF('Raw diet data'!$E$6:$E$379,$A46,'Raw diet data'!DH$6:DH$379)</f>
        <v>0</v>
      </c>
      <c r="BG46" s="62">
        <f>SUMIF('Raw diet data'!$E$6:$E$379,$A46,'Raw diet data'!DI$6:DI$379)</f>
        <v>0</v>
      </c>
      <c r="BH46" s="62">
        <f>SUMIF('Raw diet data'!$E$6:$E$379,$A46,'Raw diet data'!DM$6:DM$379)</f>
        <v>0</v>
      </c>
      <c r="BI46" s="62">
        <f>SUMIF('Raw diet data'!$E$6:$E$379,$A46,'Raw diet data'!DN$6:DN$379)</f>
        <v>0</v>
      </c>
      <c r="BJ46" s="62">
        <f>SUMIF('Raw diet data'!$E$6:$E$379,$A46,'Raw diet data'!DO$6:DO$379)</f>
        <v>0</v>
      </c>
      <c r="BK46" s="62">
        <f>SUMIF('Raw diet data'!$E$6:$E$379,$A46,'Raw diet data'!DP$6:DP$379)</f>
        <v>0</v>
      </c>
      <c r="BL46" s="62">
        <f>SUMIF('Raw diet data'!$E$6:$E$379,$A46,'Raw diet data'!DQ$6:DQ$379)</f>
        <v>0</v>
      </c>
      <c r="BM46" s="62">
        <f>SUMIF(Zooplankton!$A$17:$A$29,$A46,Zooplankton!C$17:C$29)</f>
        <v>0</v>
      </c>
      <c r="BN46" s="62">
        <f>SUMIF(Zooplankton!$A$17:$A$29,$A46,Zooplankton!D$17:D$29)</f>
        <v>0</v>
      </c>
      <c r="BO46" s="62">
        <f>SUMIF(Zooplankton!$A$17:$A$29,$A46,Zooplankton!E$17:E$29)</f>
        <v>0</v>
      </c>
      <c r="BP46" s="62">
        <f>SUMIF('Raw diet data'!$E$6:$E$379,$A46,'Raw diet data'!DU$6:DU$379)</f>
        <v>0</v>
      </c>
      <c r="BQ46" s="62">
        <f>SUMIF('Raw diet data'!$E$6:$E$379,$A46,'Raw diet data'!DV$6:DV$379)</f>
        <v>0</v>
      </c>
      <c r="BR46" s="62">
        <f>SUMIF('Raw diet data'!$E$6:$E$379,$A46,'Raw diet data'!DX$6:DX$379)</f>
        <v>0</v>
      </c>
    </row>
    <row r="47" spans="1:70">
      <c r="A47">
        <v>45</v>
      </c>
      <c r="B47" t="s">
        <v>798</v>
      </c>
      <c r="C47" s="62">
        <f>SUMIF('Raw diet data'!$E$6:$E$379,$A47,'Raw diet data'!L$6:L$379)</f>
        <v>0</v>
      </c>
      <c r="D47" s="62">
        <f>SUMIF(Odontocetes!$A$7:$A$15,$A47,Odontocetes!C$7:C$15)</f>
        <v>2.6429012205867199E-3</v>
      </c>
      <c r="E47" s="62">
        <f>SUMIF('Raw diet data'!$E$6:$E$379,$A47,'Raw diet data'!N$6:N$379)</f>
        <v>0</v>
      </c>
      <c r="F47" s="62">
        <f>SUMIF('Raw diet data'!$E$6:$E$379,$A47,'Raw diet data'!O$6:O$379)</f>
        <v>0</v>
      </c>
      <c r="G47" s="62">
        <f>SUMIF(Seals!$A$8:$A$281,$A47,Seals!$K$8:$K$281)</f>
        <v>0</v>
      </c>
      <c r="H47" s="62">
        <f>SUMIF(Seals!$A$8:$A$281,$A47,Seals!$P$8:$P$281)</f>
        <v>0</v>
      </c>
      <c r="I47" s="62">
        <f>SUMIF(Seals!$A$8:$A$281,$A47,Seals!$I$8:$I$281)</f>
        <v>0</v>
      </c>
      <c r="J47" s="62">
        <f>SUMIF('Raw diet data'!$E$6:$E$379,$A47,'Raw diet data'!S$6:S$379)</f>
        <v>0</v>
      </c>
      <c r="K47" s="62">
        <f>SUMIF('Raw diet data'!$E$6:$E$379,$A47,'Raw diet data'!T$6:T$379)</f>
        <v>0</v>
      </c>
      <c r="L47" s="62">
        <f>SUMIF('WF storm petrel'!$A$5:$A$28,$A47,'WF storm petrel'!J$5:J$28)</f>
        <v>0</v>
      </c>
      <c r="M47" s="62">
        <f>SUMIF('Raw diet data'!$E$6:$E$379,$A47,'Raw diet data'!Y$6:Y$379)</f>
        <v>0</v>
      </c>
      <c r="N47" s="62">
        <f>SUMIF('Raw diet data'!$E$6:$E$379,$A47,'Raw diet data'!Z$6:Z$379)</f>
        <v>0</v>
      </c>
      <c r="O47" s="62">
        <f>SUMIF('Raw diet data'!$E$6:$E$379,$A47,'Raw diet data'!AA$6:AA$379)</f>
        <v>0</v>
      </c>
      <c r="P47" s="62">
        <f>SUMIF('Raw diet data'!$E$6:$E$379,$A47,'Raw diet data'!AB$6:AB$379)</f>
        <v>0</v>
      </c>
      <c r="Q47" s="62">
        <f>SUMIF(LP!$A$5:$A$22,$A47,LP!D$5:D$22)</f>
        <v>0</v>
      </c>
      <c r="R47" s="62">
        <f>SUMIF('Raw diet data'!$E$6:$E$379,$A47,'Raw diet data'!AL$6:AL$379)</f>
        <v>0</v>
      </c>
      <c r="S47" s="62">
        <f>SUMIF('Raw diet data'!$E$6:$E$379,$A47,'Raw diet data'!AQ$6:AQ$379)</f>
        <v>0</v>
      </c>
      <c r="T47" s="62">
        <f>SUMIF('Shelf dem sharks'!A$38:A$59,A47,'Shelf dem sharks'!$F$38:$F$59)</f>
        <v>0</v>
      </c>
      <c r="U47" s="62">
        <f>SUMIF('Raw diet data'!$E$6:$E$379,$A47,'Raw diet data'!AT$6:AT$379)</f>
        <v>0</v>
      </c>
      <c r="V47" s="62">
        <f>SUMIF('Raw diet data'!$E$6:$E$379,$A47,'Raw diet data'!AW$6:AW$379)</f>
        <v>0</v>
      </c>
      <c r="W47" s="62">
        <f>SUMIF('Skates&amp;rays'!A$27:A$37,$A47,'Skates&amp;rays'!$E$27:$E$37)</f>
        <v>0</v>
      </c>
      <c r="X47" s="62">
        <f>SUMIF('Raw diet data'!$E$6:$E$379,$A47,'Raw diet data'!AZ$6:AZ$379)</f>
        <v>0</v>
      </c>
      <c r="Y47" s="62">
        <f>IF(ISNA(VLOOKUP($A47,'Offshore pelagic pisc &amp; tuna'!$A$5:'Offshore pelagic pisc &amp; tuna'!$O$28,15,FALSE)),0,VLOOKUP($A47,'Offshore pelagic pisc &amp; tuna'!$A$5:'Offshore pelagic pisc &amp; tuna'!$O$28,15,FALSE))</f>
        <v>0.01</v>
      </c>
      <c r="Z47" s="62">
        <f>IF(ISNA(VLOOKUP($A47,'Offshore pelagic pisc &amp; tuna'!$A$4:'Offshore pelagic pisc &amp; tuna'!$O$28,8,FALSE)),0,VLOOKUP($A47,'Offshore pelagic pisc &amp; tuna'!$A$4:'Offshore pelagic pisc &amp; tuna'!$O$28,8,FALSE))</f>
        <v>3.3333333333333333E-2</v>
      </c>
      <c r="AA47" s="62">
        <f>SUMIF('Raw diet data'!$E$6:$E$379,$A47,'Raw diet data'!BC$6:BC$379)</f>
        <v>0</v>
      </c>
      <c r="AB47" s="62">
        <f>SUMIF('Raw diet data'!$E$6:$E$379,$A47,'Raw diet data'!BJ$6:BJ$379)</f>
        <v>0</v>
      </c>
      <c r="AC47" s="62">
        <f>SUMIF('Small pelagic fish'!$A$31:$A$43,$A47,'Small pelagic fish'!D$31:D$43)</f>
        <v>0</v>
      </c>
      <c r="AD47" s="62">
        <f>SUMIF('Small pelagic fish'!$A$31:$A$43,$A47,'Small pelagic fish'!E$31:E$43)</f>
        <v>0</v>
      </c>
      <c r="AE47" s="62">
        <f>SUMIF('Small pelagic fish'!$A$31:$A$43,$A47,'Small pelagic fish'!G$31:G$43)</f>
        <v>0</v>
      </c>
      <c r="AF47" s="62">
        <f>SUMIF('Small pelagic fish'!$A$31:$A$43,$A47,'Small pelagic fish'!I$31:I$43)</f>
        <v>0</v>
      </c>
      <c r="AG47" s="62">
        <f>SUMIF('Other fish'!$C$643:$C$689,$A47,'Other fish'!CL$643:CL$689)</f>
        <v>0</v>
      </c>
      <c r="AH47" s="62">
        <f>SUMIF('Other fish'!$C$643:$C$689,$A47,'Other fish'!BV$643:BV$689)</f>
        <v>0</v>
      </c>
      <c r="AI47" s="62">
        <f>SUMIF('Other fish'!$C$643:$C$689,$A47,'Other fish'!CH$643:CH$689)</f>
        <v>0</v>
      </c>
      <c r="AJ47" s="62">
        <f>SUMIF('Other fish'!$C$643:$C$689,$A47,'Other fish'!X$643:X$689)</f>
        <v>0</v>
      </c>
      <c r="AK47" s="62">
        <f>SUMIF('Other fish'!$C$643:$C$689,$A47,'Other fish'!K$643:K$689)</f>
        <v>0</v>
      </c>
      <c r="AL47" s="62">
        <f>SUMIF(Garfish!$A$5:$A$10,$A47,Garfish!E$5:E$10)</f>
        <v>0</v>
      </c>
      <c r="AM47" s="62">
        <f>SUMIF('Raw diet data'!$E$6:$E$379,$A47,'Raw diet data'!CF$6:CF$379)</f>
        <v>0</v>
      </c>
      <c r="AN47" s="62">
        <f>SUMIF('Raw diet data'!$E$6:$E$379,$A47,'Raw diet data'!CG$6:CG$379)</f>
        <v>0</v>
      </c>
      <c r="AO47" s="62">
        <f>SUMIF('Raw diet data'!$E$6:$E$379,$A47,'Raw diet data'!CH$6:CH$379)</f>
        <v>0</v>
      </c>
      <c r="AP47" s="62">
        <f>SUMIF('Raw diet data'!$E$6:$E$379,$A47,'Raw diet data'!CI$6:CI$379)</f>
        <v>0</v>
      </c>
      <c r="AQ47" s="62">
        <f>SUMIF('Raw diet data'!$E$6:$E$379,$A47,'Raw diet data'!CJ$6:CJ$379)</f>
        <v>0</v>
      </c>
      <c r="AR47" s="62">
        <f>SUMIF('Raw diet data'!$E$6:$E$379,$A47,'Raw diet data'!CK$6:CK$379)</f>
        <v>0</v>
      </c>
      <c r="AS47" s="62">
        <f>SUMIF('Raw diet data'!$E$6:$E$379,$A47,'Raw diet data'!CN$6:CN$379)</f>
        <v>0</v>
      </c>
      <c r="AT47" s="62">
        <f>SUMIF('Raw diet data'!$E$6:$E$379,$A47,'Raw diet data'!CO$6:CO$379)</f>
        <v>0</v>
      </c>
      <c r="AU47" s="62">
        <f>SUMIF('Raw diet data'!$E$6:$E$379,$A47,'Raw diet data'!CQ$6:CQ$379)</f>
        <v>0</v>
      </c>
      <c r="AV47" s="62">
        <f>SUMIF('Raw diet data'!$E$6:$E$379,$A47,'Raw diet data'!CR$6:CR$379)</f>
        <v>0</v>
      </c>
      <c r="AW47" s="62">
        <f>SUMIF('Raw diet data'!$E$6:$E$379,$A47,'Raw diet data'!CU$6:CU$379)</f>
        <v>0</v>
      </c>
      <c r="AX47" s="62">
        <f>SUMIF('Raw diet data'!$E$6:$E$379,$A47,'Raw diet data'!CW$6:CW$379)</f>
        <v>0</v>
      </c>
      <c r="AY47" s="62">
        <f>SUMIF('Raw diet data'!$E$6:$E$379,$A47,'Raw diet data'!CX$6:CX$379)</f>
        <v>0</v>
      </c>
      <c r="AZ47" s="62">
        <f>SUMIF('Raw diet data'!$E$6:$E$379,$A47,'Raw diet data'!CY$6:CY$379)</f>
        <v>0</v>
      </c>
      <c r="BA47" s="62">
        <f>SUMIF('Raw diet data'!$E$6:$E$379,$A47,'Raw diet data'!CZ$6:CZ$379)</f>
        <v>0</v>
      </c>
      <c r="BB47" s="62">
        <f>SUMIF('Raw diet data'!$E$6:$E$379,$A47,'Raw diet data'!DA$6:DA$379)</f>
        <v>0</v>
      </c>
      <c r="BC47" s="62">
        <f>SUMIF('Raw diet data'!$E$6:$E$379,$A47,'Raw diet data'!DB$6:DB$379)</f>
        <v>0</v>
      </c>
      <c r="BD47" s="62">
        <f>SUMIF('Raw diet data'!$E$6:$E$379,$A47,'Raw diet data'!DF$6:DF$379)</f>
        <v>0</v>
      </c>
      <c r="BE47" s="62">
        <f>SUMIF('Raw diet data'!$E$6:$E$379,$A47,'Raw diet data'!DG$6:DG$379)</f>
        <v>0</v>
      </c>
      <c r="BF47" s="62">
        <f>SUMIF('Raw diet data'!$E$6:$E$379,$A47,'Raw diet data'!DH$6:DH$379)</f>
        <v>0</v>
      </c>
      <c r="BG47" s="62">
        <f>SUMIF('Raw diet data'!$E$6:$E$379,$A47,'Raw diet data'!DI$6:DI$379)</f>
        <v>0</v>
      </c>
      <c r="BH47" s="62">
        <f>SUMIF('Raw diet data'!$E$6:$E$379,$A47,'Raw diet data'!DM$6:DM$379)</f>
        <v>0</v>
      </c>
      <c r="BI47" s="62">
        <f>SUMIF('Raw diet data'!$E$6:$E$379,$A47,'Raw diet data'!DN$6:DN$379)</f>
        <v>0</v>
      </c>
      <c r="BJ47" s="62">
        <f>SUMIF('Raw diet data'!$E$6:$E$379,$A47,'Raw diet data'!DO$6:DO$379)</f>
        <v>0</v>
      </c>
      <c r="BK47" s="62">
        <f>SUMIF('Raw diet data'!$E$6:$E$379,$A47,'Raw diet data'!DP$6:DP$379)</f>
        <v>0</v>
      </c>
      <c r="BL47" s="62">
        <f>SUMIF('Raw diet data'!$E$6:$E$379,$A47,'Raw diet data'!DQ$6:DQ$379)</f>
        <v>0</v>
      </c>
      <c r="BM47" s="62">
        <f>SUMIF(Zooplankton!$A$17:$A$29,$A47,Zooplankton!C$17:C$29)</f>
        <v>0</v>
      </c>
      <c r="BN47" s="62">
        <f>SUMIF(Zooplankton!$A$17:$A$29,$A47,Zooplankton!D$17:D$29)</f>
        <v>0</v>
      </c>
      <c r="BO47" s="62">
        <f>SUMIF(Zooplankton!$A$17:$A$29,$A47,Zooplankton!E$17:E$29)</f>
        <v>0</v>
      </c>
      <c r="BP47" s="62">
        <f>SUMIF('Raw diet data'!$E$6:$E$379,$A47,'Raw diet data'!DU$6:DU$379)</f>
        <v>0</v>
      </c>
      <c r="BQ47" s="62">
        <f>SUMIF('Raw diet data'!$E$6:$E$379,$A47,'Raw diet data'!DV$6:DV$379)</f>
        <v>0</v>
      </c>
      <c r="BR47" s="62">
        <f>SUMIF('Raw diet data'!$E$6:$E$379,$A47,'Raw diet data'!DX$6:DX$379)</f>
        <v>0</v>
      </c>
    </row>
    <row r="48" spans="1:70">
      <c r="A48">
        <v>46</v>
      </c>
      <c r="B48" t="s">
        <v>348</v>
      </c>
      <c r="C48" s="62">
        <f>SUMIF('Raw diet data'!$E$6:$E$379,$A48,'Raw diet data'!L$6:L$379)</f>
        <v>0</v>
      </c>
      <c r="D48" s="62">
        <f>SUMIF(Odontocetes!$A$7:$A$15,$A48,Odontocetes!C$7:C$15)</f>
        <v>0</v>
      </c>
      <c r="E48" s="62">
        <f>SUMIF('Raw diet data'!$E$6:$E$379,$A48,'Raw diet data'!N$6:N$379)</f>
        <v>0</v>
      </c>
      <c r="F48" s="62">
        <f>SUMIF('Raw diet data'!$E$6:$E$379,$A48,'Raw diet data'!O$6:O$379)</f>
        <v>0</v>
      </c>
      <c r="G48" s="62">
        <f>SUMIF(Seals!$A$8:$A$281,$A48,Seals!$K$8:$K$281)</f>
        <v>0</v>
      </c>
      <c r="H48" s="62">
        <f>SUMIF(Seals!$A$8:$A$281,$A48,Seals!$P$8:$P$281)</f>
        <v>0</v>
      </c>
      <c r="I48" s="62">
        <f>SUMIF(Seals!$A$8:$A$281,$A48,Seals!$I$8:$I$281)</f>
        <v>8.2936161923257334E-5</v>
      </c>
      <c r="J48" s="62">
        <f>SUMIF('Raw diet data'!$E$6:$E$379,$A48,'Raw diet data'!S$6:S$379)</f>
        <v>0</v>
      </c>
      <c r="K48" s="62">
        <f>SUMIF('Raw diet data'!$E$6:$E$379,$A48,'Raw diet data'!T$6:T$379)</f>
        <v>0</v>
      </c>
      <c r="L48" s="62">
        <f>SUMIF('WF storm petrel'!$A$5:$A$28,$A48,'WF storm petrel'!J$5:J$28)</f>
        <v>0</v>
      </c>
      <c r="M48" s="62">
        <f>SUMIF('Raw diet data'!$E$6:$E$379,$A48,'Raw diet data'!Y$6:Y$379)</f>
        <v>0</v>
      </c>
      <c r="N48" s="62">
        <f>SUMIF('Raw diet data'!$E$6:$E$379,$A48,'Raw diet data'!Z$6:Z$379)</f>
        <v>0</v>
      </c>
      <c r="O48" s="448">
        <f>SUMIF('Raw diet data'!$E$6:$E$379,$A48,'Raw diet data'!AA$6:AA$379)</f>
        <v>2.3999999999999998E-3</v>
      </c>
      <c r="P48" s="62">
        <f>SUMIF('Raw diet data'!$E$6:$E$379,$A48,'Raw diet data'!AB$6:AB$379)</f>
        <v>3.4806067673062303E-2</v>
      </c>
      <c r="Q48" s="62">
        <f>SUMIF(LP!$A$5:$A$22,$A48,LP!D$5:D$22)</f>
        <v>0</v>
      </c>
      <c r="R48" s="62">
        <f>SUMIF('Raw diet data'!$E$6:$E$379,$A48,'Raw diet data'!AL$6:AL$379)</f>
        <v>0</v>
      </c>
      <c r="S48" s="62">
        <f>SUMIF('Raw diet data'!$E$6:$E$379,$A48,'Raw diet data'!AQ$6:AQ$379)</f>
        <v>0</v>
      </c>
      <c r="T48" s="62">
        <f>SUMIF('Shelf dem sharks'!A$38:A$59,A48,'Shelf dem sharks'!$F$38:$F$59)</f>
        <v>0</v>
      </c>
      <c r="U48" s="62">
        <f>SUMIF('Raw diet data'!$E$6:$E$379,$A48,'Raw diet data'!AT$6:AT$379)</f>
        <v>0</v>
      </c>
      <c r="V48" s="62">
        <f>SUMIF('Raw diet data'!$E$6:$E$379,$A48,'Raw diet data'!AW$6:AW$379)</f>
        <v>0</v>
      </c>
      <c r="W48" s="62">
        <f>SUMIF('Skates&amp;rays'!A$27:A$37,$A48,'Skates&amp;rays'!$E$27:$E$37)</f>
        <v>0</v>
      </c>
      <c r="X48" s="62">
        <f>SUMIF('Raw diet data'!$E$6:$E$379,$A48,'Raw diet data'!AZ$6:AZ$379)</f>
        <v>0</v>
      </c>
      <c r="Y48" s="62">
        <f>IF(ISNA(VLOOKUP($A48,'Offshore pelagic pisc &amp; tuna'!$A$5:'Offshore pelagic pisc &amp; tuna'!$O$28,15,FALSE)),0,VLOOKUP($A48,'Offshore pelagic pisc &amp; tuna'!$A$5:'Offshore pelagic pisc &amp; tuna'!$O$28,15,FALSE))</f>
        <v>0</v>
      </c>
      <c r="Z48" s="62">
        <f>IF(ISNA(VLOOKUP($A48,'Offshore pelagic pisc &amp; tuna'!$A$4:'Offshore pelagic pisc &amp; tuna'!$O$28,8,FALSE)),0,VLOOKUP($A48,'Offshore pelagic pisc &amp; tuna'!$A$4:'Offshore pelagic pisc &amp; tuna'!$O$28,8,FALSE))</f>
        <v>0</v>
      </c>
      <c r="AA48" s="62">
        <f>SUMIF('Raw diet data'!$E$6:$E$379,$A48,'Raw diet data'!BC$6:BC$379)</f>
        <v>0</v>
      </c>
      <c r="AB48" s="62">
        <f>SUMIF('Raw diet data'!$E$6:$E$379,$A48,'Raw diet data'!BJ$6:BJ$379)</f>
        <v>0</v>
      </c>
      <c r="AC48" s="62">
        <f>SUMIF('Small pelagic fish'!$A$31:$A$43,$A48,'Small pelagic fish'!D$31:D$43)</f>
        <v>0</v>
      </c>
      <c r="AD48" s="62">
        <f>SUMIF('Small pelagic fish'!$A$31:$A$43,$A48,'Small pelagic fish'!E$31:E$43)</f>
        <v>0</v>
      </c>
      <c r="AE48" s="62">
        <f>SUMIF('Small pelagic fish'!$A$31:$A$43,$A48,'Small pelagic fish'!G$31:G$43)</f>
        <v>0</v>
      </c>
      <c r="AF48" s="448">
        <f>SUMIF('Small pelagic fish'!$A$31:$A$43,$A48,'Small pelagic fish'!I$31:I$43)</f>
        <v>2.7081243731193583E-2</v>
      </c>
      <c r="AG48" s="62">
        <f>SUMIF('Other fish'!$C$643:$C$689,$A48,'Other fish'!CL$643:CL$689)</f>
        <v>0</v>
      </c>
      <c r="AH48" s="62">
        <f>SUMIF('Other fish'!$C$643:$C$689,$A48,'Other fish'!BV$643:BV$689)</f>
        <v>9.7121078694254424E-3</v>
      </c>
      <c r="AI48" s="62">
        <f>SUMIF('Other fish'!$C$643:$C$689,$A48,'Other fish'!CH$643:CH$689)</f>
        <v>0</v>
      </c>
      <c r="AJ48" s="62">
        <f>SUMIF('Other fish'!$C$643:$C$689,$A48,'Other fish'!X$643:X$689)</f>
        <v>3.5239410555520954E-2</v>
      </c>
      <c r="AK48" s="62">
        <f>SUMIF('Other fish'!$C$643:$C$689,$A48,'Other fish'!K$643:K$689)</f>
        <v>0</v>
      </c>
      <c r="AL48" s="62">
        <f>SUMIF(Garfish!$A$5:$A$10,$A48,Garfish!E$5:E$10)</f>
        <v>0</v>
      </c>
      <c r="AM48" s="448">
        <f>SUMIF('Raw diet data'!$E$6:$E$379,$A48,'Raw diet data'!CF$6:CF$379)</f>
        <v>1.5065827073575589E-2</v>
      </c>
      <c r="AN48" s="448">
        <f>SUMIF('Raw diet data'!$E$6:$E$379,$A48,'Raw diet data'!CG$6:CG$379)</f>
        <v>0.05</v>
      </c>
      <c r="AO48" s="448">
        <f>SUMIF('Raw diet data'!$E$6:$E$379,$A48,'Raw diet data'!CH$6:CH$379)</f>
        <v>0.1</v>
      </c>
      <c r="AP48" s="62">
        <f>SUMIF('Raw diet data'!$E$6:$E$379,$A48,'Raw diet data'!CI$6:CI$379)</f>
        <v>0</v>
      </c>
      <c r="AQ48" s="62">
        <f>SUMIF('Raw diet data'!$E$6:$E$379,$A48,'Raw diet data'!CJ$6:CJ$379)</f>
        <v>0</v>
      </c>
      <c r="AR48" s="62">
        <f>SUMIF('Raw diet data'!$E$6:$E$379,$A48,'Raw diet data'!CK$6:CK$379)</f>
        <v>0</v>
      </c>
      <c r="AS48" s="62">
        <f>SUMIF('Raw diet data'!$E$6:$E$379,$A48,'Raw diet data'!CN$6:CN$379)</f>
        <v>0</v>
      </c>
      <c r="AT48" s="62">
        <f>SUMIF('Raw diet data'!$E$6:$E$379,$A48,'Raw diet data'!CO$6:CO$379)</f>
        <v>0</v>
      </c>
      <c r="AU48" s="62">
        <f>SUMIF('Raw diet data'!$E$6:$E$379,$A48,'Raw diet data'!CQ$6:CQ$379)</f>
        <v>0</v>
      </c>
      <c r="AV48" s="62">
        <f>SUMIF('Raw diet data'!$E$6:$E$379,$A48,'Raw diet data'!CR$6:CR$379)</f>
        <v>0</v>
      </c>
      <c r="AW48" s="62">
        <f>SUMIF('Raw diet data'!$E$6:$E$379,$A48,'Raw diet data'!CU$6:CU$379)</f>
        <v>0</v>
      </c>
      <c r="AX48" s="62">
        <f>SUMIF('Raw diet data'!$E$6:$E$379,$A48,'Raw diet data'!CW$6:CW$379)</f>
        <v>0</v>
      </c>
      <c r="AY48" s="62">
        <f>SUMIF('Raw diet data'!$E$6:$E$379,$A48,'Raw diet data'!CX$6:CX$379)</f>
        <v>0</v>
      </c>
      <c r="AZ48" s="62">
        <f>SUMIF('Raw diet data'!$E$6:$E$379,$A48,'Raw diet data'!CY$6:CY$379)</f>
        <v>0</v>
      </c>
      <c r="BA48" s="62">
        <f>SUMIF('Raw diet data'!$E$6:$E$379,$A48,'Raw diet data'!CZ$6:CZ$379)</f>
        <v>0</v>
      </c>
      <c r="BB48" s="62">
        <f>SUMIF('Raw diet data'!$E$6:$E$379,$A48,'Raw diet data'!DA$6:DA$379)</f>
        <v>0</v>
      </c>
      <c r="BC48" s="62">
        <f>SUMIF('Raw diet data'!$E$6:$E$379,$A48,'Raw diet data'!DB$6:DB$379)</f>
        <v>0</v>
      </c>
      <c r="BD48" s="62">
        <f>SUMIF('Raw diet data'!$E$6:$E$379,$A48,'Raw diet data'!DF$6:DF$379)</f>
        <v>0</v>
      </c>
      <c r="BE48" s="62">
        <f>SUMIF('Raw diet data'!$E$6:$E$379,$A48,'Raw diet data'!DG$6:DG$379)</f>
        <v>0</v>
      </c>
      <c r="BF48" s="62">
        <f>SUMIF('Raw diet data'!$E$6:$E$379,$A48,'Raw diet data'!DH$6:DH$379)</f>
        <v>0.37423312883435589</v>
      </c>
      <c r="BG48" s="62">
        <f>SUMIF('Raw diet data'!$E$6:$E$379,$A48,'Raw diet data'!DI$6:DI$379)</f>
        <v>0</v>
      </c>
      <c r="BH48" s="62">
        <f>SUMIF('Raw diet data'!$E$6:$E$379,$A48,'Raw diet data'!DM$6:DM$379)</f>
        <v>2.9639351559554685E-2</v>
      </c>
      <c r="BI48" s="62">
        <f>SUMIF('Raw diet data'!$E$6:$E$379,$A48,'Raw diet data'!DN$6:DN$379)</f>
        <v>0</v>
      </c>
      <c r="BJ48" s="62">
        <f>SUMIF('Raw diet data'!$E$6:$E$379,$A48,'Raw diet data'!DO$6:DO$379)</f>
        <v>0</v>
      </c>
      <c r="BK48" s="62">
        <f>SUMIF('Raw diet data'!$E$6:$E$379,$A48,'Raw diet data'!DP$6:DP$379)</f>
        <v>0</v>
      </c>
      <c r="BL48" s="62">
        <f>SUMIF('Raw diet data'!$E$6:$E$379,$A48,'Raw diet data'!DQ$6:DQ$379)</f>
        <v>0</v>
      </c>
      <c r="BM48" s="62">
        <f>SUMIF(Zooplankton!$A$17:$A$29,$A48,Zooplankton!C$17:C$29)</f>
        <v>0</v>
      </c>
      <c r="BN48" s="62">
        <f>SUMIF(Zooplankton!$A$17:$A$29,$A48,Zooplankton!D$17:D$29)</f>
        <v>0</v>
      </c>
      <c r="BO48" s="62">
        <f>SUMIF(Zooplankton!$A$17:$A$29,$A48,Zooplankton!E$17:E$29)</f>
        <v>0</v>
      </c>
      <c r="BP48" s="62">
        <f>SUMIF('Raw diet data'!$E$6:$E$379,$A48,'Raw diet data'!DU$6:DU$379)</f>
        <v>0</v>
      </c>
      <c r="BQ48" s="62">
        <f>SUMIF('Raw diet data'!$E$6:$E$379,$A48,'Raw diet data'!DV$6:DV$379)</f>
        <v>0</v>
      </c>
      <c r="BR48" s="62">
        <f>SUMIF('Raw diet data'!$E$6:$E$379,$A48,'Raw diet data'!DX$6:DX$379)</f>
        <v>0</v>
      </c>
    </row>
    <row r="49" spans="1:70">
      <c r="A49">
        <v>47</v>
      </c>
      <c r="B49" t="s">
        <v>747</v>
      </c>
      <c r="C49" s="62">
        <f>SUMIF('Raw diet data'!$E$6:$E$379,$A49,'Raw diet data'!L$6:L$379)</f>
        <v>0</v>
      </c>
      <c r="D49" s="62">
        <f>SUMIF(Odontocetes!$A$7:$A$15,$A49,Odontocetes!C$7:C$15)</f>
        <v>0</v>
      </c>
      <c r="E49" s="62">
        <f>SUMIF('Raw diet data'!$E$6:$E$379,$A49,'Raw diet data'!N$6:N$379)</f>
        <v>0</v>
      </c>
      <c r="F49" s="62">
        <f>SUMIF('Raw diet data'!$E$6:$E$379,$A49,'Raw diet data'!O$6:O$379)</f>
        <v>0</v>
      </c>
      <c r="G49" s="62">
        <f>SUMIF(Seals!$A$8:$A$281,$A49,Seals!$K$8:$K$281)</f>
        <v>0</v>
      </c>
      <c r="H49" s="62">
        <f>SUMIF(Seals!$A$8:$A$281,$A49,Seals!$P$8:$P$281)</f>
        <v>0</v>
      </c>
      <c r="I49" s="62">
        <f>SUMIF(Seals!$A$8:$A$281,$A49,Seals!$I$8:$I$281)</f>
        <v>0</v>
      </c>
      <c r="J49" s="62">
        <f>SUMIF('Raw diet data'!$E$6:$E$379,$A49,'Raw diet data'!S$6:S$379)</f>
        <v>0</v>
      </c>
      <c r="K49" s="62">
        <f>SUMIF('Raw diet data'!$E$6:$E$379,$A49,'Raw diet data'!T$6:T$379)</f>
        <v>0</v>
      </c>
      <c r="L49" s="62">
        <f>SUMIF('WF storm petrel'!$A$5:$A$28,$A49,'WF storm petrel'!J$5:J$28)</f>
        <v>0</v>
      </c>
      <c r="M49" s="62">
        <f>SUMIF('Raw diet data'!$E$6:$E$379,$A49,'Raw diet data'!Y$6:Y$379)</f>
        <v>0</v>
      </c>
      <c r="N49" s="62">
        <f>SUMIF('Raw diet data'!$E$6:$E$379,$A49,'Raw diet data'!Z$6:Z$379)</f>
        <v>0</v>
      </c>
      <c r="O49" s="62">
        <f>SUMIF('Raw diet data'!$E$6:$E$379,$A49,'Raw diet data'!AA$6:AA$379)</f>
        <v>0</v>
      </c>
      <c r="P49" s="62">
        <f>SUMIF('Raw diet data'!$E$6:$E$379,$A49,'Raw diet data'!AB$6:AB$379)</f>
        <v>0</v>
      </c>
      <c r="Q49" s="62">
        <f>SUMIF(LP!$A$5:$A$22,$A49,LP!D$5:D$22)</f>
        <v>0</v>
      </c>
      <c r="R49" s="62">
        <f>SUMIF('Raw diet data'!$E$6:$E$379,$A49,'Raw diet data'!AL$6:AL$379)</f>
        <v>0</v>
      </c>
      <c r="S49" s="62">
        <f>SUMIF('Raw diet data'!$E$6:$E$379,$A49,'Raw diet data'!AQ$6:AQ$379)</f>
        <v>0</v>
      </c>
      <c r="T49" s="62">
        <f>SUMIF('Shelf dem sharks'!A$38:A$59,A49,'Shelf dem sharks'!$F$38:$F$59)</f>
        <v>0</v>
      </c>
      <c r="U49" s="62">
        <f>SUMIF('Raw diet data'!$E$6:$E$379,$A49,'Raw diet data'!AT$6:AT$379)</f>
        <v>0</v>
      </c>
      <c r="V49" s="62">
        <f>SUMIF('Raw diet data'!$E$6:$E$379,$A49,'Raw diet data'!AW$6:AW$379)</f>
        <v>0</v>
      </c>
      <c r="W49" s="62">
        <f>SUMIF('Skates&amp;rays'!A$27:A$37,$A49,'Skates&amp;rays'!$E$27:$E$37)</f>
        <v>0</v>
      </c>
      <c r="X49" s="62">
        <f>SUMIF('Raw diet data'!$E$6:$E$379,$A49,'Raw diet data'!AZ$6:AZ$379)</f>
        <v>0</v>
      </c>
      <c r="Y49" s="62">
        <f>IF(ISNA(VLOOKUP($A49,'Offshore pelagic pisc &amp; tuna'!$A$5:'Offshore pelagic pisc &amp; tuna'!$O$28,15,FALSE)),0,VLOOKUP($A49,'Offshore pelagic pisc &amp; tuna'!$A$5:'Offshore pelagic pisc &amp; tuna'!$O$28,15,FALSE))</f>
        <v>0</v>
      </c>
      <c r="Z49" s="62">
        <f>IF(ISNA(VLOOKUP($A49,'Offshore pelagic pisc &amp; tuna'!$A$4:'Offshore pelagic pisc &amp; tuna'!$O$28,8,FALSE)),0,VLOOKUP($A49,'Offshore pelagic pisc &amp; tuna'!$A$4:'Offshore pelagic pisc &amp; tuna'!$O$28,8,FALSE))</f>
        <v>0</v>
      </c>
      <c r="AA49" s="62">
        <f>SUMIF('Raw diet data'!$E$6:$E$379,$A49,'Raw diet data'!BC$6:BC$379)</f>
        <v>0</v>
      </c>
      <c r="AB49" s="62">
        <f>SUMIF('Raw diet data'!$E$6:$E$379,$A49,'Raw diet data'!BJ$6:BJ$379)</f>
        <v>0</v>
      </c>
      <c r="AC49" s="62">
        <f>SUMIF('Small pelagic fish'!$A$31:$A$43,$A49,'Small pelagic fish'!D$31:D$43)</f>
        <v>0</v>
      </c>
      <c r="AD49" s="62">
        <f>SUMIF('Small pelagic fish'!$A$31:$A$43,$A49,'Small pelagic fish'!E$31:E$43)</f>
        <v>0</v>
      </c>
      <c r="AE49" s="62">
        <f>SUMIF('Small pelagic fish'!$A$31:$A$43,$A49,'Small pelagic fish'!G$31:G$43)</f>
        <v>0</v>
      </c>
      <c r="AF49" s="62">
        <f>SUMIF('Small pelagic fish'!$A$31:$A$43,$A49,'Small pelagic fish'!I$31:I$43)</f>
        <v>0</v>
      </c>
      <c r="AG49" s="62">
        <f>SUMIF('Other fish'!$C$643:$C$689,$A49,'Other fish'!CL$643:CL$689)</f>
        <v>0</v>
      </c>
      <c r="AH49" s="62">
        <f>SUMIF('Other fish'!$C$643:$C$689,$A49,'Other fish'!BV$643:BV$689)</f>
        <v>0</v>
      </c>
      <c r="AI49" s="62">
        <f>SUMIF('Other fish'!$C$643:$C$689,$A49,'Other fish'!CH$643:CH$689)</f>
        <v>0</v>
      </c>
      <c r="AJ49" s="62">
        <f>SUMIF('Other fish'!$C$643:$C$689,$A49,'Other fish'!X$643:X$689)</f>
        <v>0</v>
      </c>
      <c r="AK49" s="62">
        <f>SUMIF('Other fish'!$C$643:$C$689,$A49,'Other fish'!K$643:K$689)</f>
        <v>0</v>
      </c>
      <c r="AL49" s="62">
        <f>SUMIF(Garfish!$A$5:$A$10,$A49,Garfish!E$5:E$10)</f>
        <v>0</v>
      </c>
      <c r="AM49" s="448">
        <f>SUMIF('Raw diet data'!$E$6:$E$379,$A49,'Raw diet data'!CF$6:CF$379)</f>
        <v>4.4967223081144201E-3</v>
      </c>
      <c r="AN49" s="62">
        <f>SUMIF('Raw diet data'!$E$6:$E$379,$A49,'Raw diet data'!CG$6:CG$379)</f>
        <v>0</v>
      </c>
      <c r="AO49" s="62">
        <f>SUMIF('Raw diet data'!$E$6:$E$379,$A49,'Raw diet data'!CH$6:CH$379)</f>
        <v>0</v>
      </c>
      <c r="AP49" s="62">
        <f>SUMIF('Raw diet data'!$E$6:$E$379,$A49,'Raw diet data'!CI$6:CI$379)</f>
        <v>0</v>
      </c>
      <c r="AQ49" s="62">
        <f>SUMIF('Raw diet data'!$E$6:$E$379,$A49,'Raw diet data'!CJ$6:CJ$379)</f>
        <v>0</v>
      </c>
      <c r="AR49" s="62">
        <f>SUMIF('Raw diet data'!$E$6:$E$379,$A49,'Raw diet data'!CK$6:CK$379)</f>
        <v>0</v>
      </c>
      <c r="AS49" s="62">
        <f>SUMIF('Raw diet data'!$E$6:$E$379,$A49,'Raw diet data'!CN$6:CN$379)</f>
        <v>0</v>
      </c>
      <c r="AT49" s="62">
        <f>SUMIF('Raw diet data'!$E$6:$E$379,$A49,'Raw diet data'!CO$6:CO$379)</f>
        <v>0</v>
      </c>
      <c r="AU49" s="62">
        <f>SUMIF('Raw diet data'!$E$6:$E$379,$A49,'Raw diet data'!CQ$6:CQ$379)</f>
        <v>0</v>
      </c>
      <c r="AV49" s="62">
        <f>SUMIF('Raw diet data'!$E$6:$E$379,$A49,'Raw diet data'!CR$6:CR$379)</f>
        <v>0</v>
      </c>
      <c r="AW49" s="62">
        <f>SUMIF('Raw diet data'!$E$6:$E$379,$A49,'Raw diet data'!CU$6:CU$379)</f>
        <v>0</v>
      </c>
      <c r="AX49" s="62">
        <f>SUMIF('Raw diet data'!$E$6:$E$379,$A49,'Raw diet data'!CW$6:CW$379)</f>
        <v>0</v>
      </c>
      <c r="AY49" s="62">
        <f>SUMIF('Raw diet data'!$E$6:$E$379,$A49,'Raw diet data'!CX$6:CX$379)</f>
        <v>0</v>
      </c>
      <c r="AZ49" s="62">
        <f>SUMIF('Raw diet data'!$E$6:$E$379,$A49,'Raw diet data'!CY$6:CY$379)</f>
        <v>0</v>
      </c>
      <c r="BA49" s="62">
        <f>SUMIF('Raw diet data'!$E$6:$E$379,$A49,'Raw diet data'!CZ$6:CZ$379)</f>
        <v>0</v>
      </c>
      <c r="BB49" s="62">
        <f>SUMIF('Raw diet data'!$E$6:$E$379,$A49,'Raw diet data'!DA$6:DA$379)</f>
        <v>0</v>
      </c>
      <c r="BC49" s="62">
        <f>SUMIF('Raw diet data'!$E$6:$E$379,$A49,'Raw diet data'!DB$6:DB$379)</f>
        <v>0</v>
      </c>
      <c r="BD49" s="62">
        <f>SUMIF('Raw diet data'!$E$6:$E$379,$A49,'Raw diet data'!DF$6:DF$379)</f>
        <v>0</v>
      </c>
      <c r="BE49" s="62">
        <f>SUMIF('Raw diet data'!$E$6:$E$379,$A49,'Raw diet data'!DG$6:DG$379)</f>
        <v>0</v>
      </c>
      <c r="BF49" s="62">
        <f>SUMIF('Raw diet data'!$E$6:$E$379,$A49,'Raw diet data'!DH$6:DH$379)</f>
        <v>1.2269938650306752E-2</v>
      </c>
      <c r="BG49" s="62">
        <f>SUMIF('Raw diet data'!$E$6:$E$379,$A49,'Raw diet data'!DI$6:DI$379)</f>
        <v>0</v>
      </c>
      <c r="BH49" s="62">
        <f>SUMIF('Raw diet data'!$E$6:$E$379,$A49,'Raw diet data'!DM$6:DM$379)</f>
        <v>0</v>
      </c>
      <c r="BI49" s="62">
        <f>SUMIF('Raw diet data'!$E$6:$E$379,$A49,'Raw diet data'!DN$6:DN$379)</f>
        <v>0</v>
      </c>
      <c r="BJ49" s="62">
        <f>SUMIF('Raw diet data'!$E$6:$E$379,$A49,'Raw diet data'!DO$6:DO$379)</f>
        <v>0</v>
      </c>
      <c r="BK49" s="62">
        <f>SUMIF('Raw diet data'!$E$6:$E$379,$A49,'Raw diet data'!DP$6:DP$379)</f>
        <v>0</v>
      </c>
      <c r="BL49" s="62">
        <f>SUMIF('Raw diet data'!$E$6:$E$379,$A49,'Raw diet data'!DQ$6:DQ$379)</f>
        <v>0</v>
      </c>
      <c r="BM49" s="62">
        <f>SUMIF(Zooplankton!$A$17:$A$29,$A49,Zooplankton!C$17:C$29)</f>
        <v>0</v>
      </c>
      <c r="BN49" s="62">
        <f>SUMIF(Zooplankton!$A$17:$A$29,$A49,Zooplankton!D$17:D$29)</f>
        <v>0</v>
      </c>
      <c r="BO49" s="62">
        <f>SUMIF(Zooplankton!$A$17:$A$29,$A49,Zooplankton!E$17:E$29)</f>
        <v>0</v>
      </c>
      <c r="BP49" s="62">
        <f>SUMIF('Raw diet data'!$E$6:$E$379,$A49,'Raw diet data'!DU$6:DU$379)</f>
        <v>0</v>
      </c>
      <c r="BQ49" s="62">
        <f>SUMIF('Raw diet data'!$E$6:$E$379,$A49,'Raw diet data'!DV$6:DV$379)</f>
        <v>0</v>
      </c>
      <c r="BR49" s="62">
        <f>SUMIF('Raw diet data'!$E$6:$E$379,$A49,'Raw diet data'!DX$6:DX$379)</f>
        <v>0</v>
      </c>
    </row>
    <row r="50" spans="1:70">
      <c r="A50">
        <v>48</v>
      </c>
      <c r="B50" t="s">
        <v>777</v>
      </c>
      <c r="C50" s="62">
        <f>SUMIF('Raw diet data'!$E$6:$E$379,$A50,'Raw diet data'!L$6:L$379)</f>
        <v>0</v>
      </c>
      <c r="D50" s="62">
        <f>SUMIF(Odontocetes!$A$7:$A$15,$A50,Odontocetes!C$7:C$15)</f>
        <v>0</v>
      </c>
      <c r="E50" s="62">
        <f>SUMIF('Raw diet data'!$E$6:$E$379,$A50,'Raw diet data'!N$6:N$379)</f>
        <v>0</v>
      </c>
      <c r="F50" s="62">
        <f>SUMIF('Raw diet data'!$E$6:$E$379,$A50,'Raw diet data'!O$6:O$379)</f>
        <v>0</v>
      </c>
      <c r="G50" s="62">
        <f>SUMIF(Seals!$A$8:$A$281,$A50,Seals!$K$8:$K$281)</f>
        <v>0</v>
      </c>
      <c r="H50" s="62">
        <f>SUMIF(Seals!$A$8:$A$281,$A50,Seals!$P$8:$P$281)</f>
        <v>0</v>
      </c>
      <c r="I50" s="62">
        <f>SUMIF(Seals!$A$8:$A$281,$A50,Seals!$I$8:$I$281)</f>
        <v>0</v>
      </c>
      <c r="J50" s="62">
        <f>SUMIF('Raw diet data'!$E$6:$E$379,$A50,'Raw diet data'!S$6:S$379)</f>
        <v>0</v>
      </c>
      <c r="K50" s="62">
        <f>SUMIF('Raw diet data'!$E$6:$E$379,$A50,'Raw diet data'!T$6:T$379)</f>
        <v>0</v>
      </c>
      <c r="L50" s="62">
        <f>SUMIF('WF storm petrel'!$A$5:$A$28,$A50,'WF storm petrel'!J$5:J$28)</f>
        <v>0</v>
      </c>
      <c r="M50" s="62">
        <f>SUMIF('Raw diet data'!$E$6:$E$379,$A50,'Raw diet data'!Y$6:Y$379)</f>
        <v>0</v>
      </c>
      <c r="N50" s="62">
        <f>SUMIF('Raw diet data'!$E$6:$E$379,$A50,'Raw diet data'!Z$6:Z$379)</f>
        <v>0</v>
      </c>
      <c r="O50" s="62">
        <f>SUMIF('Raw diet data'!$E$6:$E$379,$A50,'Raw diet data'!AA$6:AA$379)</f>
        <v>0</v>
      </c>
      <c r="P50" s="62">
        <f>SUMIF('Raw diet data'!$E$6:$E$379,$A50,'Raw diet data'!AB$6:AB$379)</f>
        <v>0</v>
      </c>
      <c r="Q50" s="62">
        <f>SUMIF(LP!$A$5:$A$22,$A50,LP!D$5:D$22)</f>
        <v>0</v>
      </c>
      <c r="R50" s="62">
        <f>SUMIF('Raw diet data'!$E$6:$E$379,$A50,'Raw diet data'!AL$6:AL$379)</f>
        <v>2.4834885472549595E-3</v>
      </c>
      <c r="S50" s="62">
        <f>SUMIF('Raw diet data'!$E$6:$E$379,$A50,'Raw diet data'!AQ$6:AQ$379)</f>
        <v>0</v>
      </c>
      <c r="T50" s="448">
        <f>SUMIF('Shelf dem sharks'!A$38:A$59,A50,'Shelf dem sharks'!$F$38:$F$59)</f>
        <v>0.1765379591058148</v>
      </c>
      <c r="U50" s="448">
        <f>SUMIF('Raw diet data'!$E$6:$E$379,$A50,'Raw diet data'!AT$6:AT$379)</f>
        <v>1.5E-3</v>
      </c>
      <c r="V50" s="62">
        <f>SUMIF('Raw diet data'!$E$6:$E$379,$A50,'Raw diet data'!AW$6:AW$379)</f>
        <v>0</v>
      </c>
      <c r="W50" s="448">
        <f>SUMIF('Skates&amp;rays'!A$27:A$37,$A50,'Skates&amp;rays'!$E$27:$E$37)</f>
        <v>0.87347421046083307</v>
      </c>
      <c r="X50" s="62">
        <f>SUMIF('Raw diet data'!$E$6:$E$379,$A50,'Raw diet data'!AZ$6:AZ$379)</f>
        <v>0</v>
      </c>
      <c r="Y50" s="62">
        <f>IF(ISNA(VLOOKUP($A50,'Offshore pelagic pisc &amp; tuna'!$A$5:'Offshore pelagic pisc &amp; tuna'!$O$28,15,FALSE)),0,VLOOKUP($A50,'Offshore pelagic pisc &amp; tuna'!$A$5:'Offshore pelagic pisc &amp; tuna'!$O$28,15,FALSE))</f>
        <v>0</v>
      </c>
      <c r="Z50" s="62">
        <f>IF(ISNA(VLOOKUP($A50,'Offshore pelagic pisc &amp; tuna'!$A$4:'Offshore pelagic pisc &amp; tuna'!$O$28,8,FALSE)),0,VLOOKUP($A50,'Offshore pelagic pisc &amp; tuna'!$A$4:'Offshore pelagic pisc &amp; tuna'!$O$28,8,FALSE))</f>
        <v>8.3951761252213323E-3</v>
      </c>
      <c r="AA50" s="62">
        <f>SUMIF('Raw diet data'!$E$6:$E$379,$A50,'Raw diet data'!BC$6:BC$379)</f>
        <v>0</v>
      </c>
      <c r="AB50" s="448">
        <f>SUMIF('Raw diet data'!$E$6:$E$379,$A50,'Raw diet data'!BJ$6:BJ$379)</f>
        <v>6.4626295651365143E-2</v>
      </c>
      <c r="AC50" s="62">
        <f>SUMIF('Small pelagic fish'!$A$31:$A$43,$A50,'Small pelagic fish'!D$31:D$43)</f>
        <v>0</v>
      </c>
      <c r="AD50" s="62">
        <f>SUMIF('Small pelagic fish'!$A$31:$A$43,$A50,'Small pelagic fish'!E$31:E$43)</f>
        <v>0</v>
      </c>
      <c r="AE50" s="507">
        <f>SUMIF('Small pelagic fish'!$A$31:$A$43,$A50,'Small pelagic fish'!G$31:G$43)</f>
        <v>0.11010960997488461</v>
      </c>
      <c r="AF50" s="448">
        <f>SUMIF('Small pelagic fish'!$A$31:$A$43,$A50,'Small pelagic fish'!I$31:I$43)</f>
        <v>8.324974924774324E-2</v>
      </c>
      <c r="AG50" s="62">
        <f>SUMIF('Other fish'!$C$643:$C$689,$A50,'Other fish'!CL$643:CL$689)</f>
        <v>0.26333030712836758</v>
      </c>
      <c r="AH50" s="62">
        <f>SUMIF('Other fish'!$C$643:$C$689,$A50,'Other fish'!BV$643:BV$689)</f>
        <v>0.18646272751630052</v>
      </c>
      <c r="AI50" s="62">
        <f>SUMIF('Other fish'!$C$643:$C$689,$A50,'Other fish'!CH$643:CH$689)</f>
        <v>2.8148744564560946E-2</v>
      </c>
      <c r="AJ50" s="62">
        <f>SUMIF('Other fish'!$C$643:$C$689,$A50,'Other fish'!X$643:X$689)</f>
        <v>1.9969920351255846E-2</v>
      </c>
      <c r="AK50" s="62">
        <f>SUMIF('Other fish'!$C$643:$C$689,$A50,'Other fish'!K$643:K$689)</f>
        <v>0.31000000000000005</v>
      </c>
      <c r="AL50" s="62">
        <f>SUMIF(Garfish!$A$5:$A$10,$A50,Garfish!E$5:E$10)</f>
        <v>0.41819999999999996</v>
      </c>
      <c r="AM50" s="448">
        <f>SUMIF('Raw diet data'!$E$6:$E$379,$A50,'Raw diet data'!CF$6:CF$379)</f>
        <v>9.9725397956651144E-3</v>
      </c>
      <c r="AN50" s="448">
        <f>SUMIF('Raw diet data'!$E$6:$E$379,$A50,'Raw diet data'!CG$6:CG$379)</f>
        <v>0.05</v>
      </c>
      <c r="AO50" s="62">
        <f>SUMIF('Raw diet data'!$E$6:$E$379,$A50,'Raw diet data'!CH$6:CH$379)</f>
        <v>0</v>
      </c>
      <c r="AP50" s="62">
        <f>SUMIF('Raw diet data'!$E$6:$E$379,$A50,'Raw diet data'!CI$6:CI$379)</f>
        <v>0</v>
      </c>
      <c r="AQ50" s="62">
        <f>SUMIF('Raw diet data'!$E$6:$E$379,$A50,'Raw diet data'!CJ$6:CJ$379)</f>
        <v>4.0000000000000001E-3</v>
      </c>
      <c r="AR50" s="62">
        <f>SUMIF('Raw diet data'!$E$6:$E$379,$A50,'Raw diet data'!CK$6:CK$379)</f>
        <v>0.47699999999999998</v>
      </c>
      <c r="AS50" s="62">
        <f>SUMIF('Raw diet data'!$E$6:$E$379,$A50,'Raw diet data'!CN$6:CN$379)</f>
        <v>0.13</v>
      </c>
      <c r="AT50" s="62">
        <f>SUMIF('Raw diet data'!$E$6:$E$379,$A50,'Raw diet data'!CO$6:CO$379)</f>
        <v>0.1</v>
      </c>
      <c r="AU50" s="62">
        <f>SUMIF('Raw diet data'!$E$6:$E$379,$A50,'Raw diet data'!CQ$6:CQ$379)</f>
        <v>0</v>
      </c>
      <c r="AV50" s="62">
        <f>SUMIF('Raw diet data'!$E$6:$E$379,$A50,'Raw diet data'!CR$6:CR$379)</f>
        <v>0</v>
      </c>
      <c r="AW50" s="62">
        <f>SUMIF('Raw diet data'!$E$6:$E$379,$A50,'Raw diet data'!CU$6:CU$379)</f>
        <v>0</v>
      </c>
      <c r="AX50" s="62">
        <f>SUMIF('Raw diet data'!$E$6:$E$379,$A50,'Raw diet data'!CW$6:CW$379)</f>
        <v>0.05</v>
      </c>
      <c r="AY50" s="62">
        <f>SUMIF('Raw diet data'!$E$6:$E$379,$A50,'Raw diet data'!CX$6:CX$379)</f>
        <v>0.55000000000000004</v>
      </c>
      <c r="AZ50" s="62">
        <f>SUMIF('Raw diet data'!$E$6:$E$379,$A50,'Raw diet data'!CY$6:CY$379)</f>
        <v>0</v>
      </c>
      <c r="BA50" s="62">
        <f>SUMIF('Raw diet data'!$E$6:$E$379,$A50,'Raw diet data'!CZ$6:CZ$379)</f>
        <v>0</v>
      </c>
      <c r="BB50" s="62">
        <f>SUMIF('Raw diet data'!$E$6:$E$379,$A50,'Raw diet data'!DA$6:DA$379)</f>
        <v>0</v>
      </c>
      <c r="BC50" s="62">
        <f>SUMIF('Raw diet data'!$E$6:$E$379,$A50,'Raw diet data'!DB$6:DB$379)</f>
        <v>0</v>
      </c>
      <c r="BD50" s="62">
        <f>SUMIF('Raw diet data'!$E$6:$E$379,$A50,'Raw diet data'!DF$6:DF$379)</f>
        <v>4.4642400833333332E-2</v>
      </c>
      <c r="BE50" s="62">
        <f>SUMIF('Raw diet data'!$E$6:$E$379,$A50,'Raw diet data'!DG$6:DG$379)</f>
        <v>0</v>
      </c>
      <c r="BF50" s="62">
        <f>SUMIF('Raw diet data'!$E$6:$E$379,$A50,'Raw diet data'!DH$6:DH$379)</f>
        <v>0</v>
      </c>
      <c r="BG50" s="62">
        <f>SUMIF('Raw diet data'!$E$6:$E$379,$A50,'Raw diet data'!DI$6:DI$379)</f>
        <v>0.1</v>
      </c>
      <c r="BH50" s="62">
        <f>SUMIF('Raw diet data'!$E$6:$E$379,$A50,'Raw diet data'!DM$6:DM$379)</f>
        <v>0.24743117474189111</v>
      </c>
      <c r="BI50" s="62">
        <f>SUMIF('Raw diet data'!$E$6:$E$379,$A50,'Raw diet data'!DN$6:DN$379)</f>
        <v>0</v>
      </c>
      <c r="BJ50" s="62">
        <f>SUMIF('Raw diet data'!$E$6:$E$379,$A50,'Raw diet data'!DO$6:DO$379)</f>
        <v>0</v>
      </c>
      <c r="BK50" s="62">
        <f>SUMIF('Raw diet data'!$E$6:$E$379,$A50,'Raw diet data'!DP$6:DP$379)</f>
        <v>0.16700000000000001</v>
      </c>
      <c r="BL50" s="62">
        <f>SUMIF('Raw diet data'!$E$6:$E$379,$A50,'Raw diet data'!DQ$6:DQ$379)</f>
        <v>0.107</v>
      </c>
      <c r="BM50" s="62">
        <f>SUMIF(Zooplankton!$A$17:$A$29,$A50,Zooplankton!C$17:C$29)</f>
        <v>0</v>
      </c>
      <c r="BN50" s="62">
        <f>SUMIF(Zooplankton!$A$17:$A$29,$A50,Zooplankton!D$17:D$29)</f>
        <v>0</v>
      </c>
      <c r="BO50" s="62">
        <f>SUMIF(Zooplankton!$A$17:$A$29,$A50,Zooplankton!E$17:E$29)</f>
        <v>0</v>
      </c>
      <c r="BP50" s="62">
        <f>SUMIF('Raw diet data'!$E$6:$E$379,$A50,'Raw diet data'!DU$6:DU$379)</f>
        <v>0</v>
      </c>
      <c r="BQ50" s="62">
        <f>SUMIF('Raw diet data'!$E$6:$E$379,$A50,'Raw diet data'!DV$6:DV$379)</f>
        <v>0</v>
      </c>
      <c r="BR50" s="62">
        <f>SUMIF('Raw diet data'!$E$6:$E$379,$A50,'Raw diet data'!DX$6:DX$379)</f>
        <v>0</v>
      </c>
    </row>
    <row r="51" spans="1:70">
      <c r="A51">
        <v>49</v>
      </c>
      <c r="B51" t="s">
        <v>946</v>
      </c>
      <c r="C51" s="62">
        <f>SUMIF('Raw diet data'!$E$6:$E$379,$A51,'Raw diet data'!L$6:L$379)</f>
        <v>0</v>
      </c>
      <c r="D51" s="62">
        <f>SUMIF(Odontocetes!$A$7:$A$15,$A51,Odontocetes!C$7:C$15)</f>
        <v>0</v>
      </c>
      <c r="E51" s="62">
        <f>SUMIF('Raw diet data'!$E$6:$E$379,$A51,'Raw diet data'!N$6:N$379)</f>
        <v>0</v>
      </c>
      <c r="F51" s="62">
        <f>SUMIF('Raw diet data'!$E$6:$E$379,$A51,'Raw diet data'!O$6:O$379)</f>
        <v>0</v>
      </c>
      <c r="G51" s="62">
        <f>SUMIF(Seals!$A$8:$A$281,$A51,Seals!$K$8:$K$281)</f>
        <v>0</v>
      </c>
      <c r="H51" s="62">
        <f>SUMIF(Seals!$A$8:$A$281,$A51,Seals!$P$8:$P$281)</f>
        <v>0</v>
      </c>
      <c r="I51" s="62">
        <f>SUMIF(Seals!$A$8:$A$281,$A51,Seals!$I$8:$I$281)</f>
        <v>0</v>
      </c>
      <c r="J51" s="62">
        <f>SUMIF('Raw diet data'!$E$6:$E$379,$A51,'Raw diet data'!S$6:S$379)</f>
        <v>0</v>
      </c>
      <c r="K51" s="62">
        <f>SUMIF('Raw diet data'!$E$6:$E$379,$A51,'Raw diet data'!T$6:T$379)</f>
        <v>0</v>
      </c>
      <c r="L51" s="62">
        <f>SUMIF('WF storm petrel'!$A$5:$A$28,$A51,'WF storm petrel'!J$5:J$28)</f>
        <v>0</v>
      </c>
      <c r="M51" s="62">
        <f>SUMIF('Raw diet data'!$E$6:$E$379,$A51,'Raw diet data'!Y$6:Y$379)</f>
        <v>0</v>
      </c>
      <c r="N51" s="62">
        <f>SUMIF('Raw diet data'!$E$6:$E$379,$A51,'Raw diet data'!Z$6:Z$379)</f>
        <v>0</v>
      </c>
      <c r="O51" s="62">
        <f>SUMIF('Raw diet data'!$E$6:$E$379,$A51,'Raw diet data'!AA$6:AA$379)</f>
        <v>0</v>
      </c>
      <c r="P51" s="62">
        <f>SUMIF('Raw diet data'!$E$6:$E$379,$A51,'Raw diet data'!AB$6:AB$379)</f>
        <v>0</v>
      </c>
      <c r="Q51" s="62">
        <f>SUMIF(LP!$A$5:$A$22,$A51,LP!D$5:D$22)</f>
        <v>0</v>
      </c>
      <c r="R51" s="62">
        <f>SUMIF('Raw diet data'!$E$6:$E$379,$A51,'Raw diet data'!AL$6:AL$379)</f>
        <v>0</v>
      </c>
      <c r="S51" s="62">
        <f>SUMIF('Raw diet data'!$E$6:$E$379,$A51,'Raw diet data'!AQ$6:AQ$379)</f>
        <v>0</v>
      </c>
      <c r="T51" s="448">
        <f>SUMIF('Shelf dem sharks'!A$38:A$59,A51,'Shelf dem sharks'!$F$38:$F$59)</f>
        <v>1.4132105820199026E-3</v>
      </c>
      <c r="U51" s="448">
        <f>SUMIF('Raw diet data'!$E$6:$E$379,$A51,'Raw diet data'!AT$6:AT$379)</f>
        <v>2.5000000000000001E-3</v>
      </c>
      <c r="V51" s="62">
        <f>SUMIF('Raw diet data'!$E$6:$E$379,$A51,'Raw diet data'!AW$6:AW$379)</f>
        <v>0</v>
      </c>
      <c r="W51" s="62">
        <f>SUMIF('Skates&amp;rays'!A$27:A$37,$A51,'Skates&amp;rays'!$E$27:$E$37)</f>
        <v>0</v>
      </c>
      <c r="X51" s="62">
        <f>SUMIF('Raw diet data'!$E$6:$E$379,$A51,'Raw diet data'!AZ$6:AZ$379)</f>
        <v>0</v>
      </c>
      <c r="Y51" s="62">
        <f>IF(ISNA(VLOOKUP($A51,'Offshore pelagic pisc &amp; tuna'!$A$5:'Offshore pelagic pisc &amp; tuna'!$O$28,15,FALSE)),0,VLOOKUP($A51,'Offshore pelagic pisc &amp; tuna'!$A$5:'Offshore pelagic pisc &amp; tuna'!$O$28,15,FALSE))</f>
        <v>0</v>
      </c>
      <c r="Z51" s="62">
        <f>IF(ISNA(VLOOKUP($A51,'Offshore pelagic pisc &amp; tuna'!$A$4:'Offshore pelagic pisc &amp; tuna'!$O$28,8,FALSE)),0,VLOOKUP($A51,'Offshore pelagic pisc &amp; tuna'!$A$4:'Offshore pelagic pisc &amp; tuna'!$O$28,8,FALSE))</f>
        <v>0</v>
      </c>
      <c r="AA51" s="62">
        <f>SUMIF('Raw diet data'!$E$6:$E$379,$A51,'Raw diet data'!BC$6:BC$379)</f>
        <v>0</v>
      </c>
      <c r="AB51" s="448">
        <f>SUMIF('Raw diet data'!$E$6:$E$379,$A51,'Raw diet data'!BJ$6:BJ$379)</f>
        <v>2.9668823071464501E-2</v>
      </c>
      <c r="AC51" s="62">
        <f>SUMIF('Small pelagic fish'!$A$31:$A$43,$A51,'Small pelagic fish'!D$31:D$43)</f>
        <v>0</v>
      </c>
      <c r="AD51" s="62">
        <f>SUMIF('Small pelagic fish'!$A$31:$A$43,$A51,'Small pelagic fish'!E$31:E$43)</f>
        <v>0</v>
      </c>
      <c r="AE51" s="62">
        <f>SUMIF('Small pelagic fish'!$A$31:$A$43,$A51,'Small pelagic fish'!G$31:G$43)</f>
        <v>0</v>
      </c>
      <c r="AF51" s="62">
        <f>SUMIF('Small pelagic fish'!$A$31:$A$43,$A51,'Small pelagic fish'!I$31:I$43)</f>
        <v>0</v>
      </c>
      <c r="AG51" s="62">
        <f>SUMIF('Other fish'!$C$643:$C$689,$A51,'Other fish'!CL$643:CL$689)</f>
        <v>0.11647272411829603</v>
      </c>
      <c r="AH51" s="62">
        <f>SUMIF('Other fish'!$C$643:$C$689,$A51,'Other fish'!BV$643:BV$689)</f>
        <v>0.14420002427676518</v>
      </c>
      <c r="AI51" s="62">
        <f>SUMIF('Other fish'!$C$643:$C$689,$A51,'Other fish'!CH$643:CH$689)</f>
        <v>1.5435422670094732E-2</v>
      </c>
      <c r="AJ51" s="62">
        <f>SUMIF('Other fish'!$C$643:$C$689,$A51,'Other fish'!X$643:X$689)</f>
        <v>6.1226099736861155E-2</v>
      </c>
      <c r="AK51" s="62">
        <f>SUMIF('Other fish'!$C$643:$C$689,$A51,'Other fish'!K$643:K$689)</f>
        <v>0.34159999999999996</v>
      </c>
      <c r="AL51" s="62">
        <f>SUMIF(Garfish!$A$5:$A$10,$A51,Garfish!E$5:E$10)</f>
        <v>0</v>
      </c>
      <c r="AM51" s="448">
        <f>SUMIF('Raw diet data'!$E$6:$E$379,$A51,'Raw diet data'!CF$6:CF$379)</f>
        <v>3.2116598851043192E-3</v>
      </c>
      <c r="AN51" s="62">
        <f>SUMIF('Raw diet data'!$E$6:$E$379,$A51,'Raw diet data'!CG$6:CG$379)</f>
        <v>0</v>
      </c>
      <c r="AO51" s="62">
        <f>SUMIF('Raw diet data'!$E$6:$E$379,$A51,'Raw diet data'!CH$6:CH$379)</f>
        <v>0</v>
      </c>
      <c r="AP51" s="62">
        <f>SUMIF('Raw diet data'!$E$6:$E$379,$A51,'Raw diet data'!CI$6:CI$379)</f>
        <v>0</v>
      </c>
      <c r="AQ51" s="62">
        <f>SUMIF('Raw diet data'!$E$6:$E$379,$A51,'Raw diet data'!CJ$6:CJ$379)</f>
        <v>0</v>
      </c>
      <c r="AR51" s="62">
        <f>SUMIF('Raw diet data'!$E$6:$E$379,$A51,'Raw diet data'!CK$6:CK$379)</f>
        <v>0</v>
      </c>
      <c r="AS51" s="62">
        <f>SUMIF('Raw diet data'!$E$6:$E$379,$A51,'Raw diet data'!CN$6:CN$379)</f>
        <v>0</v>
      </c>
      <c r="AT51" s="62">
        <f>SUMIF('Raw diet data'!$E$6:$E$379,$A51,'Raw diet data'!CO$6:CO$379)</f>
        <v>0</v>
      </c>
      <c r="AU51" s="62">
        <f>SUMIF('Raw diet data'!$E$6:$E$379,$A51,'Raw diet data'!CQ$6:CQ$379)</f>
        <v>0</v>
      </c>
      <c r="AV51" s="62">
        <f>SUMIF('Raw diet data'!$E$6:$E$379,$A51,'Raw diet data'!CR$6:CR$379)</f>
        <v>0</v>
      </c>
      <c r="AW51" s="62">
        <f>SUMIF('Raw diet data'!$E$6:$E$379,$A51,'Raw diet data'!CU$6:CU$379)</f>
        <v>0</v>
      </c>
      <c r="AX51" s="62">
        <f>SUMIF('Raw diet data'!$E$6:$E$379,$A51,'Raw diet data'!CW$6:CW$379)</f>
        <v>0</v>
      </c>
      <c r="AY51" s="62">
        <f>SUMIF('Raw diet data'!$E$6:$E$379,$A51,'Raw diet data'!CX$6:CX$379)</f>
        <v>0</v>
      </c>
      <c r="AZ51" s="62">
        <f>SUMIF('Raw diet data'!$E$6:$E$379,$A51,'Raw diet data'!CY$6:CY$379)</f>
        <v>0</v>
      </c>
      <c r="BA51" s="62">
        <f>SUMIF('Raw diet data'!$E$6:$E$379,$A51,'Raw diet data'!CZ$6:CZ$379)</f>
        <v>0</v>
      </c>
      <c r="BB51" s="62">
        <f>SUMIF('Raw diet data'!$E$6:$E$379,$A51,'Raw diet data'!DA$6:DA$379)</f>
        <v>0</v>
      </c>
      <c r="BC51" s="62">
        <f>SUMIF('Raw diet data'!$E$6:$E$379,$A51,'Raw diet data'!DB$6:DB$379)</f>
        <v>0</v>
      </c>
      <c r="BD51" s="62">
        <f>SUMIF('Raw diet data'!$E$6:$E$379,$A51,'Raw diet data'!DF$6:DF$379)</f>
        <v>0</v>
      </c>
      <c r="BE51" s="62">
        <f>SUMIF('Raw diet data'!$E$6:$E$379,$A51,'Raw diet data'!DG$6:DG$379)</f>
        <v>0</v>
      </c>
      <c r="BF51" s="62">
        <f>SUMIF('Raw diet data'!$E$6:$E$379,$A51,'Raw diet data'!DH$6:DH$379)</f>
        <v>0</v>
      </c>
      <c r="BG51" s="62">
        <f>SUMIF('Raw diet data'!$E$6:$E$379,$A51,'Raw diet data'!DI$6:DI$379)</f>
        <v>0</v>
      </c>
      <c r="BH51" s="62">
        <f>SUMIF('Raw diet data'!$E$6:$E$379,$A51,'Raw diet data'!DM$6:DM$379)</f>
        <v>0</v>
      </c>
      <c r="BI51" s="62">
        <f>SUMIF('Raw diet data'!$E$6:$E$379,$A51,'Raw diet data'!DN$6:DN$379)</f>
        <v>0</v>
      </c>
      <c r="BJ51" s="62">
        <f>SUMIF('Raw diet data'!$E$6:$E$379,$A51,'Raw diet data'!DO$6:DO$379)</f>
        <v>0</v>
      </c>
      <c r="BK51" s="62">
        <f>SUMIF('Raw diet data'!$E$6:$E$379,$A51,'Raw diet data'!DP$6:DP$379)</f>
        <v>0</v>
      </c>
      <c r="BL51" s="62">
        <f>SUMIF('Raw diet data'!$E$6:$E$379,$A51,'Raw diet data'!DQ$6:DQ$379)</f>
        <v>0</v>
      </c>
      <c r="BM51" s="62">
        <f>SUMIF(Zooplankton!$A$17:$A$29,$A51,Zooplankton!C$17:C$29)</f>
        <v>0</v>
      </c>
      <c r="BN51" s="62">
        <f>SUMIF(Zooplankton!$A$17:$A$29,$A51,Zooplankton!D$17:D$29)</f>
        <v>0</v>
      </c>
      <c r="BO51" s="62">
        <f>SUMIF(Zooplankton!$A$17:$A$29,$A51,Zooplankton!E$17:E$29)</f>
        <v>0</v>
      </c>
      <c r="BP51" s="62">
        <f>SUMIF('Raw diet data'!$E$6:$E$379,$A51,'Raw diet data'!DU$6:DU$379)</f>
        <v>0</v>
      </c>
      <c r="BQ51" s="62">
        <f>SUMIF('Raw diet data'!$E$6:$E$379,$A51,'Raw diet data'!DV$6:DV$379)</f>
        <v>0</v>
      </c>
      <c r="BR51" s="62">
        <f>SUMIF('Raw diet data'!$E$6:$E$379,$A51,'Raw diet data'!DX$6:DX$379)</f>
        <v>0</v>
      </c>
    </row>
    <row r="52" spans="1:70">
      <c r="A52">
        <v>50</v>
      </c>
      <c r="B52" t="s">
        <v>752</v>
      </c>
      <c r="C52" s="62">
        <f>SUMIF('Raw diet data'!$E$6:$E$379,$A52,'Raw diet data'!L$6:L$379)</f>
        <v>0</v>
      </c>
      <c r="D52" s="62">
        <f>SUMIF(Odontocetes!$A$7:$A$15,$A52,Odontocetes!C$7:C$15)</f>
        <v>0</v>
      </c>
      <c r="E52" s="62">
        <f>SUMIF('Raw diet data'!$E$6:$E$379,$A52,'Raw diet data'!N$6:N$379)</f>
        <v>0</v>
      </c>
      <c r="F52" s="62">
        <f>SUMIF('Raw diet data'!$E$6:$E$379,$A52,'Raw diet data'!O$6:O$379)</f>
        <v>0</v>
      </c>
      <c r="G52" s="62">
        <f>SUMIF(Seals!$A$8:$A$281,$A52,Seals!$K$8:$K$281)</f>
        <v>0</v>
      </c>
      <c r="H52" s="62">
        <f>SUMIF(Seals!$A$8:$A$281,$A52,Seals!$P$8:$P$281)</f>
        <v>0</v>
      </c>
      <c r="I52" s="62">
        <f>SUMIF(Seals!$A$8:$A$281,$A52,Seals!$I$8:$I$281)</f>
        <v>0</v>
      </c>
      <c r="J52" s="62">
        <f>SUMIF('Raw diet data'!$E$6:$E$379,$A52,'Raw diet data'!S$6:S$379)</f>
        <v>0</v>
      </c>
      <c r="K52" s="62">
        <f>SUMIF('Raw diet data'!$E$6:$E$379,$A52,'Raw diet data'!T$6:T$379)</f>
        <v>0</v>
      </c>
      <c r="L52" s="62">
        <f>SUMIF('WF storm petrel'!$A$5:$A$28,$A52,'WF storm petrel'!J$5:J$28)</f>
        <v>0</v>
      </c>
      <c r="M52" s="62">
        <f>SUMIF('Raw diet data'!$E$6:$E$379,$A52,'Raw diet data'!Y$6:Y$379)</f>
        <v>0</v>
      </c>
      <c r="N52" s="62">
        <f>SUMIF('Raw diet data'!$E$6:$E$379,$A52,'Raw diet data'!Z$6:Z$379)</f>
        <v>0</v>
      </c>
      <c r="O52" s="62">
        <f>SUMIF('Raw diet data'!$E$6:$E$379,$A52,'Raw diet data'!AA$6:AA$379)</f>
        <v>0</v>
      </c>
      <c r="P52" s="62">
        <f>SUMIF('Raw diet data'!$E$6:$E$379,$A52,'Raw diet data'!AB$6:AB$379)</f>
        <v>0</v>
      </c>
      <c r="Q52" s="62">
        <f>SUMIF(LP!$A$5:$A$22,$A52,LP!D$5:D$22)</f>
        <v>0</v>
      </c>
      <c r="R52" s="62">
        <f>SUMIF('Raw diet data'!$E$6:$E$379,$A52,'Raw diet data'!AL$6:AL$379)</f>
        <v>0</v>
      </c>
      <c r="S52" s="62">
        <f>SUMIF('Raw diet data'!$E$6:$E$379,$A52,'Raw diet data'!AQ$6:AQ$379)</f>
        <v>0</v>
      </c>
      <c r="T52" s="62">
        <f>SUMIF('Shelf dem sharks'!A$38:A$59,A52,'Shelf dem sharks'!$F$38:$F$59)</f>
        <v>0</v>
      </c>
      <c r="U52" s="448">
        <f>SUMIF('Raw diet data'!$E$6:$E$379,$A52,'Raw diet data'!AT$6:AT$379)</f>
        <v>5.0000000000000001E-4</v>
      </c>
      <c r="V52" s="62">
        <f>SUMIF('Raw diet data'!$E$6:$E$379,$A52,'Raw diet data'!AW$6:AW$379)</f>
        <v>0</v>
      </c>
      <c r="W52" s="62">
        <f>SUMIF('Skates&amp;rays'!A$27:A$37,$A52,'Skates&amp;rays'!$E$27:$E$37)</f>
        <v>1.8204889290270505E-3</v>
      </c>
      <c r="X52" s="62">
        <f>SUMIF('Raw diet data'!$E$6:$E$379,$A52,'Raw diet data'!AZ$6:AZ$379)</f>
        <v>0</v>
      </c>
      <c r="Y52" s="62">
        <f>IF(ISNA(VLOOKUP($A52,'Offshore pelagic pisc &amp; tuna'!$A$5:'Offshore pelagic pisc &amp; tuna'!$O$28,15,FALSE)),0,VLOOKUP($A52,'Offshore pelagic pisc &amp; tuna'!$A$5:'Offshore pelagic pisc &amp; tuna'!$O$28,15,FALSE))</f>
        <v>0</v>
      </c>
      <c r="Z52" s="62">
        <f>IF(ISNA(VLOOKUP($A52,'Offshore pelagic pisc &amp; tuna'!$A$4:'Offshore pelagic pisc &amp; tuna'!$O$28,8,FALSE)),0,VLOOKUP($A52,'Offshore pelagic pisc &amp; tuna'!$A$4:'Offshore pelagic pisc &amp; tuna'!$O$28,8,FALSE))</f>
        <v>0</v>
      </c>
      <c r="AA52" s="62">
        <f>SUMIF('Raw diet data'!$E$6:$E$379,$A52,'Raw diet data'!BC$6:BC$379)</f>
        <v>0</v>
      </c>
      <c r="AB52" s="448">
        <f>SUMIF('Raw diet data'!$E$6:$E$379,$A52,'Raw diet data'!BJ$6:BJ$379)</f>
        <v>3.0556187090506996E-2</v>
      </c>
      <c r="AC52" s="448">
        <f>SUMIF('Small pelagic fish'!$A$31:$A$43,$A52,'Small pelagic fish'!D$31:D$43)</f>
        <v>9.8843322818086235E-2</v>
      </c>
      <c r="AD52" s="62">
        <f>SUMIF('Small pelagic fish'!$A$31:$A$43,$A52,'Small pelagic fish'!E$31:E$43)</f>
        <v>0</v>
      </c>
      <c r="AE52" s="62">
        <f>SUMIF('Small pelagic fish'!$A$31:$A$43,$A52,'Small pelagic fish'!G$31:G$43)</f>
        <v>0</v>
      </c>
      <c r="AF52" s="62">
        <f>SUMIF('Small pelagic fish'!$A$31:$A$43,$A52,'Small pelagic fish'!I$31:I$43)</f>
        <v>0</v>
      </c>
      <c r="AG52" s="62">
        <f>SUMIF('Other fish'!$C$643:$C$689,$A52,'Other fish'!CL$643:CL$689)</f>
        <v>6.0632686216591333E-2</v>
      </c>
      <c r="AH52" s="62">
        <f>SUMIF('Other fish'!$C$643:$C$689,$A52,'Other fish'!BV$643:BV$689)</f>
        <v>2.6063866902467838E-2</v>
      </c>
      <c r="AI52" s="62">
        <f>SUMIF('Other fish'!$C$643:$C$689,$A52,'Other fish'!CH$643:CH$689)</f>
        <v>2.503257812365193E-3</v>
      </c>
      <c r="AJ52" s="62">
        <f>SUMIF('Other fish'!$C$643:$C$689,$A52,'Other fish'!X$643:X$689)</f>
        <v>6.8930457605689052E-4</v>
      </c>
      <c r="AK52" s="62">
        <f>SUMIF('Other fish'!$C$643:$C$689,$A52,'Other fish'!K$643:K$689)</f>
        <v>0</v>
      </c>
      <c r="AL52" s="62">
        <f>SUMIF(Garfish!$A$5:$A$10,$A52,Garfish!E$5:E$10)</f>
        <v>1.0999999999999999E-2</v>
      </c>
      <c r="AM52" s="62">
        <f>SUMIF('Raw diet data'!$E$6:$E$379,$A52,'Raw diet data'!CF$6:CF$379)</f>
        <v>0</v>
      </c>
      <c r="AN52" s="62">
        <f>SUMIF('Raw diet data'!$E$6:$E$379,$A52,'Raw diet data'!CG$6:CG$379)</f>
        <v>0</v>
      </c>
      <c r="AO52" s="62">
        <f>SUMIF('Raw diet data'!$E$6:$E$379,$A52,'Raw diet data'!CH$6:CH$379)</f>
        <v>0</v>
      </c>
      <c r="AP52" s="62">
        <f>SUMIF('Raw diet data'!$E$6:$E$379,$A52,'Raw diet data'!CI$6:CI$379)</f>
        <v>0</v>
      </c>
      <c r="AQ52" s="62">
        <f>SUMIF('Raw diet data'!$E$6:$E$379,$A52,'Raw diet data'!CJ$6:CJ$379)</f>
        <v>8.0000000000000004E-4</v>
      </c>
      <c r="AR52" s="62">
        <f>SUMIF('Raw diet data'!$E$6:$E$379,$A52,'Raw diet data'!CK$6:CK$379)</f>
        <v>0</v>
      </c>
      <c r="AS52" s="62">
        <f>SUMIF('Raw diet data'!$E$6:$E$379,$A52,'Raw diet data'!CN$6:CN$379)</f>
        <v>0</v>
      </c>
      <c r="AT52" s="62">
        <f>SUMIF('Raw diet data'!$E$6:$E$379,$A52,'Raw diet data'!CO$6:CO$379)</f>
        <v>0</v>
      </c>
      <c r="AU52" s="62">
        <f>SUMIF('Raw diet data'!$E$6:$E$379,$A52,'Raw diet data'!CQ$6:CQ$379)</f>
        <v>0</v>
      </c>
      <c r="AV52" s="62">
        <f>SUMIF('Raw diet data'!$E$6:$E$379,$A52,'Raw diet data'!CR$6:CR$379)</f>
        <v>0</v>
      </c>
      <c r="AW52" s="62">
        <f>SUMIF('Raw diet data'!$E$6:$E$379,$A52,'Raw diet data'!CU$6:CU$379)</f>
        <v>0</v>
      </c>
      <c r="AX52" s="62">
        <f>SUMIF('Raw diet data'!$E$6:$E$379,$A52,'Raw diet data'!CW$6:CW$379)</f>
        <v>0.2</v>
      </c>
      <c r="AY52" s="62">
        <f>SUMIF('Raw diet data'!$E$6:$E$379,$A52,'Raw diet data'!CX$6:CX$379)</f>
        <v>0</v>
      </c>
      <c r="AZ52" s="62">
        <f>SUMIF('Raw diet data'!$E$6:$E$379,$A52,'Raw diet data'!CY$6:CY$379)</f>
        <v>0</v>
      </c>
      <c r="BA52" s="62">
        <f>SUMIF('Raw diet data'!$E$6:$E$379,$A52,'Raw diet data'!CZ$6:CZ$379)</f>
        <v>0</v>
      </c>
      <c r="BB52" s="62">
        <f>SUMIF('Raw diet data'!$E$6:$E$379,$A52,'Raw diet data'!DA$6:DA$379)</f>
        <v>0</v>
      </c>
      <c r="BC52" s="62">
        <f>SUMIF('Raw diet data'!$E$6:$E$379,$A52,'Raw diet data'!DB$6:DB$379)</f>
        <v>0</v>
      </c>
      <c r="BD52" s="62">
        <f>SUMIF('Raw diet data'!$E$6:$E$379,$A52,'Raw diet data'!DF$6:DF$379)</f>
        <v>0</v>
      </c>
      <c r="BE52" s="62">
        <f>SUMIF('Raw diet data'!$E$6:$E$379,$A52,'Raw diet data'!DG$6:DG$379)</f>
        <v>0</v>
      </c>
      <c r="BF52" s="62">
        <f>SUMIF('Raw diet data'!$E$6:$E$379,$A52,'Raw diet data'!DH$6:DH$379)</f>
        <v>0</v>
      </c>
      <c r="BG52" s="62">
        <f>SUMIF('Raw diet data'!$E$6:$E$379,$A52,'Raw diet data'!DI$6:DI$379)</f>
        <v>0.1</v>
      </c>
      <c r="BH52" s="62">
        <f>SUMIF('Raw diet data'!$E$6:$E$379,$A52,'Raw diet data'!DM$6:DM$379)</f>
        <v>0</v>
      </c>
      <c r="BI52" s="62">
        <f>SUMIF('Raw diet data'!$E$6:$E$379,$A52,'Raw diet data'!DN$6:DN$379)</f>
        <v>0</v>
      </c>
      <c r="BJ52" s="62">
        <f>SUMIF('Raw diet data'!$E$6:$E$379,$A52,'Raw diet data'!DO$6:DO$379)</f>
        <v>0</v>
      </c>
      <c r="BK52" s="62">
        <f>SUMIF('Raw diet data'!$E$6:$E$379,$A52,'Raw diet data'!DP$6:DP$379)</f>
        <v>0</v>
      </c>
      <c r="BL52" s="62">
        <f>SUMIF('Raw diet data'!$E$6:$E$379,$A52,'Raw diet data'!DQ$6:DQ$379)</f>
        <v>0</v>
      </c>
      <c r="BM52" s="62">
        <f>SUMIF(Zooplankton!$A$17:$A$29,$A52,Zooplankton!C$17:C$29)</f>
        <v>0</v>
      </c>
      <c r="BN52" s="62">
        <f>SUMIF(Zooplankton!$A$17:$A$29,$A52,Zooplankton!D$17:D$29)</f>
        <v>0</v>
      </c>
      <c r="BO52" s="62">
        <f>SUMIF(Zooplankton!$A$17:$A$29,$A52,Zooplankton!E$17:E$29)</f>
        <v>0</v>
      </c>
      <c r="BP52" s="62">
        <f>SUMIF('Raw diet data'!$E$6:$E$379,$A52,'Raw diet data'!DU$6:DU$379)</f>
        <v>0</v>
      </c>
      <c r="BQ52" s="62">
        <f>SUMIF('Raw diet data'!$E$6:$E$379,$A52,'Raw diet data'!DV$6:DV$379)</f>
        <v>0</v>
      </c>
      <c r="BR52" s="62">
        <f>SUMIF('Raw diet data'!$E$6:$E$379,$A52,'Raw diet data'!DX$6:DX$379)</f>
        <v>0</v>
      </c>
    </row>
    <row r="53" spans="1:70">
      <c r="A53">
        <v>51</v>
      </c>
      <c r="B53" t="s">
        <v>748</v>
      </c>
      <c r="C53" s="62">
        <f>SUMIF('Raw diet data'!$E$6:$E$379,$A53,'Raw diet data'!L$6:L$379)</f>
        <v>0</v>
      </c>
      <c r="D53" s="62">
        <f>SUMIF(Odontocetes!$A$7:$A$15,$A53,Odontocetes!C$7:C$15)</f>
        <v>0</v>
      </c>
      <c r="E53" s="62">
        <f>SUMIF('Raw diet data'!$E$6:$E$379,$A53,'Raw diet data'!N$6:N$379)</f>
        <v>0</v>
      </c>
      <c r="F53" s="62">
        <f>SUMIF('Raw diet data'!$E$6:$E$379,$A53,'Raw diet data'!O$6:O$379)</f>
        <v>0</v>
      </c>
      <c r="G53" s="62">
        <f>SUMIF(Seals!$A$8:$A$281,$A53,Seals!$K$8:$K$281)</f>
        <v>0</v>
      </c>
      <c r="H53" s="62">
        <f>SUMIF(Seals!$A$8:$A$281,$A53,Seals!$P$8:$P$281)</f>
        <v>0</v>
      </c>
      <c r="I53" s="62">
        <f>SUMIF(Seals!$A$8:$A$281,$A53,Seals!$I$8:$I$281)</f>
        <v>8.2936161923257334E-5</v>
      </c>
      <c r="J53" s="62">
        <f>SUMIF('Raw diet data'!$E$6:$E$379,$A53,'Raw diet data'!S$6:S$379)</f>
        <v>0</v>
      </c>
      <c r="K53" s="62">
        <f>SUMIF('Raw diet data'!$E$6:$E$379,$A53,'Raw diet data'!T$6:T$379)</f>
        <v>0</v>
      </c>
      <c r="L53" s="62">
        <f>SUMIF('WF storm petrel'!$A$5:$A$28,$A53,'WF storm petrel'!J$5:J$28)</f>
        <v>0</v>
      </c>
      <c r="M53" s="62">
        <f>SUMIF('Raw diet data'!$E$6:$E$379,$A53,'Raw diet data'!Y$6:Y$379)</f>
        <v>0</v>
      </c>
      <c r="N53" s="62">
        <f>SUMIF('Raw diet data'!$E$6:$E$379,$A53,'Raw diet data'!Z$6:Z$379)</f>
        <v>0</v>
      </c>
      <c r="O53" s="62">
        <f>SUMIF('Raw diet data'!$E$6:$E$379,$A53,'Raw diet data'!AA$6:AA$379)</f>
        <v>0</v>
      </c>
      <c r="P53" s="448">
        <f>SUMIF('Raw diet data'!$E$6:$E$379,$A53,'Raw diet data'!AB$6:AB$379)</f>
        <v>5.3690612731794998E-2</v>
      </c>
      <c r="Q53" s="62">
        <f>SUMIF(LP!$A$5:$A$22,$A53,LP!D$5:D$22)</f>
        <v>0</v>
      </c>
      <c r="R53" s="62">
        <f>SUMIF('Raw diet data'!$E$6:$E$379,$A53,'Raw diet data'!AL$6:AL$379)</f>
        <v>7.6378202226848866E-5</v>
      </c>
      <c r="S53" s="62">
        <f>SUMIF('Raw diet data'!$E$6:$E$379,$A53,'Raw diet data'!AQ$6:AQ$379)</f>
        <v>0</v>
      </c>
      <c r="T53" s="448">
        <f>SUMIF('Shelf dem sharks'!A$38:A$59,A53,'Shelf dem sharks'!$F$38:$F$59)</f>
        <v>1.8262448229670672E-2</v>
      </c>
      <c r="U53" s="62">
        <f>SUMIF('Raw diet data'!$E$6:$E$379,$A53,'Raw diet data'!AT$6:AT$379)</f>
        <v>0</v>
      </c>
      <c r="V53" s="62">
        <f>SUMIF('Raw diet data'!$E$6:$E$379,$A53,'Raw diet data'!AW$6:AW$379)</f>
        <v>0</v>
      </c>
      <c r="W53" s="62">
        <f>SUMIF('Skates&amp;rays'!A$27:A$37,$A53,'Skates&amp;rays'!$E$27:$E$37)</f>
        <v>0</v>
      </c>
      <c r="X53" s="62">
        <f>SUMIF('Raw diet data'!$E$6:$E$379,$A53,'Raw diet data'!AZ$6:AZ$379)</f>
        <v>0</v>
      </c>
      <c r="Y53" s="62">
        <f>IF(ISNA(VLOOKUP($A53,'Offshore pelagic pisc &amp; tuna'!$A$5:'Offshore pelagic pisc &amp; tuna'!$O$28,15,FALSE)),0,VLOOKUP($A53,'Offshore pelagic pisc &amp; tuna'!$A$5:'Offshore pelagic pisc &amp; tuna'!$O$28,15,FALSE))</f>
        <v>0</v>
      </c>
      <c r="Z53" s="62">
        <f>IF(ISNA(VLOOKUP($A53,'Offshore pelagic pisc &amp; tuna'!$A$4:'Offshore pelagic pisc &amp; tuna'!$O$28,8,FALSE)),0,VLOOKUP($A53,'Offshore pelagic pisc &amp; tuna'!$A$4:'Offshore pelagic pisc &amp; tuna'!$O$28,8,FALSE))</f>
        <v>0</v>
      </c>
      <c r="AA53" s="62">
        <f>SUMIF('Raw diet data'!$E$6:$E$379,$A53,'Raw diet data'!BC$6:BC$379)</f>
        <v>0</v>
      </c>
      <c r="AB53" s="62">
        <f>SUMIF('Raw diet data'!$E$6:$E$379,$A53,'Raw diet data'!BJ$6:BJ$379)</f>
        <v>0</v>
      </c>
      <c r="AC53" s="62">
        <f>SUMIF('Small pelagic fish'!$A$31:$A$43,$A53,'Small pelagic fish'!D$31:D$43)</f>
        <v>0</v>
      </c>
      <c r="AD53" s="62">
        <f>SUMIF('Small pelagic fish'!$A$31:$A$43,$A53,'Small pelagic fish'!E$31:E$43)</f>
        <v>0</v>
      </c>
      <c r="AE53" s="62">
        <f>SUMIF('Small pelagic fish'!$A$31:$A$43,$A53,'Small pelagic fish'!G$31:G$43)</f>
        <v>0</v>
      </c>
      <c r="AF53" s="62">
        <f>SUMIF('Small pelagic fish'!$A$31:$A$43,$A53,'Small pelagic fish'!I$31:I$43)</f>
        <v>0</v>
      </c>
      <c r="AG53" s="62">
        <f>SUMIF('Other fish'!$C$643:$C$689,$A53,'Other fish'!CL$643:CL$689)</f>
        <v>0.44277558720950927</v>
      </c>
      <c r="AH53" s="62">
        <f>SUMIF('Other fish'!$C$643:$C$689,$A53,'Other fish'!BV$643:BV$689)</f>
        <v>0.23600231427626772</v>
      </c>
      <c r="AI53" s="62">
        <f>SUMIF('Other fish'!$C$643:$C$689,$A53,'Other fish'!CH$643:CH$689)</f>
        <v>2.3765352958431837E-2</v>
      </c>
      <c r="AJ53" s="62">
        <f>SUMIF('Other fish'!$C$643:$C$689,$A53,'Other fish'!X$643:X$689)</f>
        <v>0.19128699794438567</v>
      </c>
      <c r="AK53" s="62">
        <f>SUMIF('Other fish'!$C$643:$C$689,$A53,'Other fish'!K$643:K$689)</f>
        <v>0.20630000000000001</v>
      </c>
      <c r="AL53" s="62">
        <f>SUMIF(Garfish!$A$5:$A$10,$A53,Garfish!E$5:E$10)</f>
        <v>0</v>
      </c>
      <c r="AM53" s="448">
        <f>SUMIF('Raw diet data'!$E$6:$E$379,$A53,'Raw diet data'!CF$6:CF$379)</f>
        <v>3.6611044193624043E-2</v>
      </c>
      <c r="AN53" s="62">
        <f>SUMIF('Raw diet data'!$E$6:$E$379,$A53,'Raw diet data'!CG$6:CG$379)</f>
        <v>0</v>
      </c>
      <c r="AO53" s="448">
        <f>SUMIF('Raw diet data'!$E$6:$E$379,$A53,'Raw diet data'!CH$6:CH$379)</f>
        <v>0.1</v>
      </c>
      <c r="AP53" s="62">
        <f>SUMIF('Raw diet data'!$E$6:$E$379,$A53,'Raw diet data'!CI$6:CI$379)</f>
        <v>0</v>
      </c>
      <c r="AQ53" s="62">
        <f>SUMIF('Raw diet data'!$E$6:$E$379,$A53,'Raw diet data'!CJ$6:CJ$379)</f>
        <v>3.5999999999999999E-3</v>
      </c>
      <c r="AR53" s="62">
        <f>SUMIF('Raw diet data'!$E$6:$E$379,$A53,'Raw diet data'!CK$6:CK$379)</f>
        <v>0</v>
      </c>
      <c r="AS53" s="62">
        <f>SUMIF('Raw diet data'!$E$6:$E$379,$A53,'Raw diet data'!CN$6:CN$379)</f>
        <v>0</v>
      </c>
      <c r="AT53" s="62">
        <f>SUMIF('Raw diet data'!$E$6:$E$379,$A53,'Raw diet data'!CO$6:CO$379)</f>
        <v>0</v>
      </c>
      <c r="AU53" s="62">
        <f>SUMIF('Raw diet data'!$E$6:$E$379,$A53,'Raw diet data'!CQ$6:CQ$379)</f>
        <v>0</v>
      </c>
      <c r="AV53" s="62">
        <f>SUMIF('Raw diet data'!$E$6:$E$379,$A53,'Raw diet data'!CR$6:CR$379)</f>
        <v>0</v>
      </c>
      <c r="AW53" s="62">
        <f>SUMIF('Raw diet data'!$E$6:$E$379,$A53,'Raw diet data'!CU$6:CU$379)</f>
        <v>0</v>
      </c>
      <c r="AX53" s="62">
        <f>SUMIF('Raw diet data'!$E$6:$E$379,$A53,'Raw diet data'!CW$6:CW$379)</f>
        <v>0</v>
      </c>
      <c r="AY53" s="62">
        <f>SUMIF('Raw diet data'!$E$6:$E$379,$A53,'Raw diet data'!CX$6:CX$379)</f>
        <v>0</v>
      </c>
      <c r="AZ53" s="62">
        <f>SUMIF('Raw diet data'!$E$6:$E$379,$A53,'Raw diet data'!CY$6:CY$379)</f>
        <v>0</v>
      </c>
      <c r="BA53" s="62">
        <f>SUMIF('Raw diet data'!$E$6:$E$379,$A53,'Raw diet data'!CZ$6:CZ$379)</f>
        <v>0</v>
      </c>
      <c r="BB53" s="62">
        <f>SUMIF('Raw diet data'!$E$6:$E$379,$A53,'Raw diet data'!DA$6:DA$379)</f>
        <v>0</v>
      </c>
      <c r="BC53" s="62">
        <f>SUMIF('Raw diet data'!$E$6:$E$379,$A53,'Raw diet data'!DB$6:DB$379)</f>
        <v>0</v>
      </c>
      <c r="BD53" s="62">
        <f>SUMIF('Raw diet data'!$E$6:$E$379,$A53,'Raw diet data'!DF$6:DF$379)</f>
        <v>1.6154437976190501E-2</v>
      </c>
      <c r="BE53" s="62">
        <f>SUMIF('Raw diet data'!$E$6:$E$379,$A53,'Raw diet data'!DG$6:DG$379)</f>
        <v>0.1</v>
      </c>
      <c r="BF53" s="62">
        <f>SUMIF('Raw diet data'!$E$6:$E$379,$A53,'Raw diet data'!DH$6:DH$379)</f>
        <v>0</v>
      </c>
      <c r="BG53" s="62">
        <f>SUMIF('Raw diet data'!$E$6:$E$379,$A53,'Raw diet data'!DI$6:DI$379)</f>
        <v>0</v>
      </c>
      <c r="BH53" s="62">
        <f>SUMIF('Raw diet data'!$E$6:$E$379,$A53,'Raw diet data'!DM$6:DM$379)</f>
        <v>0.16857066937985729</v>
      </c>
      <c r="BI53" s="62">
        <f>SUMIF('Raw diet data'!$E$6:$E$379,$A53,'Raw diet data'!DN$6:DN$379)</f>
        <v>0</v>
      </c>
      <c r="BJ53" s="62">
        <f>SUMIF('Raw diet data'!$E$6:$E$379,$A53,'Raw diet data'!DO$6:DO$379)</f>
        <v>0</v>
      </c>
      <c r="BK53" s="62">
        <f>SUMIF('Raw diet data'!$E$6:$E$379,$A53,'Raw diet data'!DP$6:DP$379)</f>
        <v>0</v>
      </c>
      <c r="BL53" s="62">
        <f>SUMIF('Raw diet data'!$E$6:$E$379,$A53,'Raw diet data'!DQ$6:DQ$379)</f>
        <v>0</v>
      </c>
      <c r="BM53" s="62">
        <f>SUMIF(Zooplankton!$A$17:$A$29,$A53,Zooplankton!C$17:C$29)</f>
        <v>0</v>
      </c>
      <c r="BN53" s="62">
        <f>SUMIF(Zooplankton!$A$17:$A$29,$A53,Zooplankton!D$17:D$29)</f>
        <v>0</v>
      </c>
      <c r="BO53" s="62">
        <f>SUMIF(Zooplankton!$A$17:$A$29,$A53,Zooplankton!E$17:E$29)</f>
        <v>0</v>
      </c>
      <c r="BP53" s="62">
        <f>SUMIF('Raw diet data'!$E$6:$E$379,$A53,'Raw diet data'!DU$6:DU$379)</f>
        <v>0</v>
      </c>
      <c r="BQ53" s="62">
        <f>SUMIF('Raw diet data'!$E$6:$E$379,$A53,'Raw diet data'!DV$6:DV$379)</f>
        <v>0</v>
      </c>
      <c r="BR53" s="62">
        <f>SUMIF('Raw diet data'!$E$6:$E$379,$A53,'Raw diet data'!DX$6:DX$379)</f>
        <v>0</v>
      </c>
    </row>
    <row r="54" spans="1:70">
      <c r="A54">
        <v>52</v>
      </c>
      <c r="B54" t="s">
        <v>823</v>
      </c>
      <c r="C54" s="62">
        <f>SUMIF('Raw diet data'!$E$6:$E$379,$A54,'Raw diet data'!L$6:L$379)</f>
        <v>0</v>
      </c>
      <c r="D54" s="62">
        <f>SUMIF(Odontocetes!$A$7:$A$15,$A54,Odontocetes!C$7:C$15)</f>
        <v>0</v>
      </c>
      <c r="E54" s="62">
        <f>SUMIF('Raw diet data'!$E$6:$E$379,$A54,'Raw diet data'!N$6:N$379)</f>
        <v>0</v>
      </c>
      <c r="F54" s="62">
        <f>SUMIF('Raw diet data'!$E$6:$E$379,$A54,'Raw diet data'!O$6:O$379)</f>
        <v>0</v>
      </c>
      <c r="G54" s="62">
        <f>SUMIF(Seals!$A$8:$A$281,$A54,Seals!$K$8:$K$281)</f>
        <v>0</v>
      </c>
      <c r="H54" s="62">
        <f>SUMIF(Seals!$A$8:$A$281,$A54,Seals!$P$8:$P$281)</f>
        <v>0</v>
      </c>
      <c r="I54" s="62">
        <f>SUMIF(Seals!$A$8:$A$281,$A54,Seals!$I$8:$I$281)</f>
        <v>0</v>
      </c>
      <c r="J54" s="62">
        <f>SUMIF('Raw diet data'!$E$6:$E$379,$A54,'Raw diet data'!S$6:S$379)</f>
        <v>0</v>
      </c>
      <c r="K54" s="62">
        <f>SUMIF('Raw diet data'!$E$6:$E$379,$A54,'Raw diet data'!T$6:T$379)</f>
        <v>0</v>
      </c>
      <c r="L54" s="62">
        <f>SUMIF('WF storm petrel'!$A$5:$A$28,$A54,'WF storm petrel'!J$5:J$28)</f>
        <v>0</v>
      </c>
      <c r="M54" s="62">
        <f>SUMIF('Raw diet data'!$E$6:$E$379,$A54,'Raw diet data'!Y$6:Y$379)</f>
        <v>0</v>
      </c>
      <c r="N54" s="62">
        <f>SUMIF('Raw diet data'!$E$6:$E$379,$A54,'Raw diet data'!Z$6:Z$379)</f>
        <v>0</v>
      </c>
      <c r="O54" s="62">
        <f>SUMIF('Raw diet data'!$E$6:$E$379,$A54,'Raw diet data'!AA$6:AA$379)</f>
        <v>0</v>
      </c>
      <c r="P54" s="62">
        <f>SUMIF('Raw diet data'!$E$6:$E$379,$A54,'Raw diet data'!AB$6:AB$379)</f>
        <v>0</v>
      </c>
      <c r="Q54" s="62">
        <f>SUMIF(LP!$A$5:$A$22,$A54,LP!D$5:D$22)</f>
        <v>0</v>
      </c>
      <c r="R54" s="62">
        <f>SUMIF('Raw diet data'!$E$6:$E$379,$A54,'Raw diet data'!AL$6:AL$379)</f>
        <v>0</v>
      </c>
      <c r="S54" s="62">
        <f>SUMIF('Raw diet data'!$E$6:$E$379,$A54,'Raw diet data'!AQ$6:AQ$379)</f>
        <v>0</v>
      </c>
      <c r="T54" s="62">
        <f>SUMIF('Shelf dem sharks'!A$38:A$59,A54,'Shelf dem sharks'!$F$38:$F$59)</f>
        <v>0</v>
      </c>
      <c r="U54" s="62">
        <f>SUMIF('Raw diet data'!$E$6:$E$379,$A54,'Raw diet data'!AT$6:AT$379)</f>
        <v>0</v>
      </c>
      <c r="V54" s="62">
        <f>SUMIF('Raw diet data'!$E$6:$E$379,$A54,'Raw diet data'!AW$6:AW$379)</f>
        <v>0</v>
      </c>
      <c r="W54" s="62">
        <f>SUMIF('Skates&amp;rays'!A$27:A$37,$A54,'Skates&amp;rays'!$E$27:$E$37)</f>
        <v>0</v>
      </c>
      <c r="X54" s="62">
        <f>SUMIF('Raw diet data'!$E$6:$E$379,$A54,'Raw diet data'!AZ$6:AZ$379)</f>
        <v>0</v>
      </c>
      <c r="Y54" s="62">
        <f>IF(ISNA(VLOOKUP($A54,'Offshore pelagic pisc &amp; tuna'!$A$5:'Offshore pelagic pisc &amp; tuna'!$O$28,15,FALSE)),0,VLOOKUP($A54,'Offshore pelagic pisc &amp; tuna'!$A$5:'Offshore pelagic pisc &amp; tuna'!$O$28,15,FALSE))</f>
        <v>0</v>
      </c>
      <c r="Z54" s="62">
        <f>IF(ISNA(VLOOKUP($A54,'Offshore pelagic pisc &amp; tuna'!$A$4:'Offshore pelagic pisc &amp; tuna'!$O$28,8,FALSE)),0,VLOOKUP($A54,'Offshore pelagic pisc &amp; tuna'!$A$4:'Offshore pelagic pisc &amp; tuna'!$O$28,8,FALSE))</f>
        <v>0</v>
      </c>
      <c r="AA54" s="62">
        <f>SUMIF('Raw diet data'!$E$6:$E$379,$A54,'Raw diet data'!BC$6:BC$379)</f>
        <v>0</v>
      </c>
      <c r="AB54" s="62">
        <f>SUMIF('Raw diet data'!$E$6:$E$379,$A54,'Raw diet data'!BJ$6:BJ$379)</f>
        <v>0</v>
      </c>
      <c r="AC54" s="62">
        <f>SUMIF('Small pelagic fish'!$A$31:$A$43,$A54,'Small pelagic fish'!D$31:D$43)</f>
        <v>0</v>
      </c>
      <c r="AD54" s="62">
        <f>SUMIF('Small pelagic fish'!$A$31:$A$43,$A54,'Small pelagic fish'!E$31:E$43)</f>
        <v>0</v>
      </c>
      <c r="AE54" s="62">
        <f>SUMIF('Small pelagic fish'!$A$31:$A$43,$A54,'Small pelagic fish'!G$31:G$43)</f>
        <v>0</v>
      </c>
      <c r="AF54" s="62">
        <f>SUMIF('Small pelagic fish'!$A$31:$A$43,$A54,'Small pelagic fish'!I$31:I$43)</f>
        <v>0</v>
      </c>
      <c r="AG54" s="62">
        <f>SUMIF('Other fish'!$C$643:$C$689,$A54,'Other fish'!CL$643:CL$689)</f>
        <v>0</v>
      </c>
      <c r="AH54" s="62">
        <f>SUMIF('Other fish'!$C$643:$C$689,$A54,'Other fish'!BV$643:BV$689)</f>
        <v>0</v>
      </c>
      <c r="AI54" s="62">
        <f>SUMIF('Other fish'!$C$643:$C$689,$A54,'Other fish'!CH$643:CH$689)</f>
        <v>0</v>
      </c>
      <c r="AJ54" s="62">
        <f>SUMIF('Other fish'!$C$643:$C$689,$A54,'Other fish'!X$643:X$689)</f>
        <v>0</v>
      </c>
      <c r="AK54" s="62">
        <f>SUMIF('Other fish'!$C$643:$C$689,$A54,'Other fish'!K$643:K$689)</f>
        <v>0</v>
      </c>
      <c r="AL54" s="62">
        <f>SUMIF(Garfish!$A$5:$A$10,$A54,Garfish!E$5:E$10)</f>
        <v>0</v>
      </c>
      <c r="AM54" s="62">
        <f>SUMIF('Raw diet data'!$E$6:$E$379,$A54,'Raw diet data'!CF$6:CF$379)</f>
        <v>0</v>
      </c>
      <c r="AN54" s="62">
        <f>SUMIF('Raw diet data'!$E$6:$E$379,$A54,'Raw diet data'!CG$6:CG$379)</f>
        <v>0</v>
      </c>
      <c r="AO54" s="62">
        <f>SUMIF('Raw diet data'!$E$6:$E$379,$A54,'Raw diet data'!CH$6:CH$379)</f>
        <v>0</v>
      </c>
      <c r="AP54" s="62">
        <f>SUMIF('Raw diet data'!$E$6:$E$379,$A54,'Raw diet data'!CI$6:CI$379)</f>
        <v>0</v>
      </c>
      <c r="AQ54" s="62">
        <f>SUMIF('Raw diet data'!$E$6:$E$379,$A54,'Raw diet data'!CJ$6:CJ$379)</f>
        <v>0</v>
      </c>
      <c r="AR54" s="62">
        <f>SUMIF('Raw diet data'!$E$6:$E$379,$A54,'Raw diet data'!CK$6:CK$379)</f>
        <v>0</v>
      </c>
      <c r="AS54" s="62">
        <f>SUMIF('Raw diet data'!$E$6:$E$379,$A54,'Raw diet data'!CN$6:CN$379)</f>
        <v>0.02</v>
      </c>
      <c r="AT54" s="62">
        <f>SUMIF('Raw diet data'!$E$6:$E$379,$A54,'Raw diet data'!CO$6:CO$379)</f>
        <v>0</v>
      </c>
      <c r="AU54" s="62">
        <f>SUMIF('Raw diet data'!$E$6:$E$379,$A54,'Raw diet data'!CQ$6:CQ$379)</f>
        <v>0</v>
      </c>
      <c r="AV54" s="62">
        <f>SUMIF('Raw diet data'!$E$6:$E$379,$A54,'Raw diet data'!CR$6:CR$379)</f>
        <v>0</v>
      </c>
      <c r="AW54" s="62">
        <f>SUMIF('Raw diet data'!$E$6:$E$379,$A54,'Raw diet data'!CU$6:CU$379)</f>
        <v>0</v>
      </c>
      <c r="AX54" s="62">
        <f>SUMIF('Raw diet data'!$E$6:$E$379,$A54,'Raw diet data'!CW$6:CW$379)</f>
        <v>0</v>
      </c>
      <c r="AY54" s="62">
        <f>SUMIF('Raw diet data'!$E$6:$E$379,$A54,'Raw diet data'!CX$6:CX$379)</f>
        <v>0</v>
      </c>
      <c r="AZ54" s="62">
        <f>SUMIF('Raw diet data'!$E$6:$E$379,$A54,'Raw diet data'!CY$6:CY$379)</f>
        <v>0</v>
      </c>
      <c r="BA54" s="62">
        <f>SUMIF('Raw diet data'!$E$6:$E$379,$A54,'Raw diet data'!CZ$6:CZ$379)</f>
        <v>0</v>
      </c>
      <c r="BB54" s="62">
        <f>SUMIF('Raw diet data'!$E$6:$E$379,$A54,'Raw diet data'!DA$6:DA$379)</f>
        <v>0</v>
      </c>
      <c r="BC54" s="62">
        <f>SUMIF('Raw diet data'!$E$6:$E$379,$A54,'Raw diet data'!DB$6:DB$379)</f>
        <v>0</v>
      </c>
      <c r="BD54" s="62">
        <f>SUMIF('Raw diet data'!$E$6:$E$379,$A54,'Raw diet data'!DF$6:DF$379)</f>
        <v>0</v>
      </c>
      <c r="BE54" s="62">
        <f>SUMIF('Raw diet data'!$E$6:$E$379,$A54,'Raw diet data'!DG$6:DG$379)</f>
        <v>0</v>
      </c>
      <c r="BF54" s="62">
        <f>SUMIF('Raw diet data'!$E$6:$E$379,$A54,'Raw diet data'!DH$6:DH$379)</f>
        <v>0</v>
      </c>
      <c r="BG54" s="62">
        <f>SUMIF('Raw diet data'!$E$6:$E$379,$A54,'Raw diet data'!DI$6:DI$379)</f>
        <v>0</v>
      </c>
      <c r="BH54" s="62">
        <f>SUMIF('Raw diet data'!$E$6:$E$379,$A54,'Raw diet data'!DM$6:DM$379)</f>
        <v>0</v>
      </c>
      <c r="BI54" s="62">
        <f>SUMIF('Raw diet data'!$E$6:$E$379,$A54,'Raw diet data'!DN$6:DN$379)</f>
        <v>0</v>
      </c>
      <c r="BJ54" s="62">
        <f>SUMIF('Raw diet data'!$E$6:$E$379,$A54,'Raw diet data'!DO$6:DO$379)</f>
        <v>0</v>
      </c>
      <c r="BK54" s="62">
        <f>SUMIF('Raw diet data'!$E$6:$E$379,$A54,'Raw diet data'!DP$6:DP$379)</f>
        <v>0</v>
      </c>
      <c r="BL54" s="62">
        <f>SUMIF('Raw diet data'!$E$6:$E$379,$A54,'Raw diet data'!DQ$6:DQ$379)</f>
        <v>0</v>
      </c>
      <c r="BM54" s="62">
        <f>SUMIF(Zooplankton!$A$17:$A$29,$A54,Zooplankton!C$17:C$29)</f>
        <v>0</v>
      </c>
      <c r="BN54" s="62">
        <f>SUMIF(Zooplankton!$A$17:$A$29,$A54,Zooplankton!D$17:D$29)</f>
        <v>0</v>
      </c>
      <c r="BO54" s="62">
        <f>SUMIF(Zooplankton!$A$17:$A$29,$A54,Zooplankton!E$17:E$29)</f>
        <v>0</v>
      </c>
      <c r="BP54" s="62">
        <f>SUMIF('Raw diet data'!$E$6:$E$379,$A54,'Raw diet data'!DU$6:DU$379)</f>
        <v>0</v>
      </c>
      <c r="BQ54" s="62">
        <f>SUMIF('Raw diet data'!$E$6:$E$379,$A54,'Raw diet data'!DV$6:DV$379)</f>
        <v>0</v>
      </c>
      <c r="BR54" s="62">
        <f>SUMIF('Raw diet data'!$E$6:$E$379,$A54,'Raw diet data'!DX$6:DX$379)</f>
        <v>0</v>
      </c>
    </row>
    <row r="55" spans="1:70">
      <c r="A55">
        <v>53</v>
      </c>
      <c r="B55" t="s">
        <v>773</v>
      </c>
      <c r="C55" s="62">
        <f>SUMIF('Raw diet data'!$E$6:$E$379,$A55,'Raw diet data'!L$6:L$379)</f>
        <v>0</v>
      </c>
      <c r="D55" s="62">
        <f>SUMIF(Odontocetes!$A$7:$A$15,$A55,Odontocetes!C$7:C$15)</f>
        <v>0</v>
      </c>
      <c r="E55" s="62">
        <f>SUMIF('Raw diet data'!$E$6:$E$379,$A55,'Raw diet data'!N$6:N$379)</f>
        <v>0</v>
      </c>
      <c r="F55" s="62">
        <f>SUMIF('Raw diet data'!$E$6:$E$379,$A55,'Raw diet data'!O$6:O$379)</f>
        <v>0</v>
      </c>
      <c r="G55" s="62">
        <f>SUMIF(Seals!$A$8:$A$281,$A55,Seals!$K$8:$K$281)</f>
        <v>5.159754056487068E-4</v>
      </c>
      <c r="H55" s="62">
        <f>SUMIF(Seals!$A$8:$A$281,$A55,Seals!$P$8:$P$281)</f>
        <v>0</v>
      </c>
      <c r="I55" s="62">
        <f>SUMIF(Seals!$A$8:$A$281,$A55,Seals!$I$8:$I$281)</f>
        <v>1.3537127968851134E-2</v>
      </c>
      <c r="J55" s="62">
        <f>SUMIF('Raw diet data'!$E$6:$E$379,$A55,'Raw diet data'!S$6:S$379)</f>
        <v>0</v>
      </c>
      <c r="K55" s="62">
        <f>SUMIF('Raw diet data'!$E$6:$E$379,$A55,'Raw diet data'!T$6:T$379)</f>
        <v>1.1246398299022958E-4</v>
      </c>
      <c r="L55" s="62">
        <f>SUMIF('WF storm petrel'!$A$5:$A$28,$A55,'WF storm petrel'!J$5:J$28)</f>
        <v>0</v>
      </c>
      <c r="M55" s="62">
        <f>SUMIF('Raw diet data'!$E$6:$E$379,$A55,'Raw diet data'!Y$6:Y$379)</f>
        <v>0</v>
      </c>
      <c r="N55" s="448">
        <f>SUMIF('Raw diet data'!$E$6:$E$379,$A55,'Raw diet data'!Z$6:Z$379)</f>
        <v>1.857E-5</v>
      </c>
      <c r="O55" s="62">
        <f>SUMIF('Raw diet data'!$E$6:$E$379,$A55,'Raw diet data'!AA$6:AA$379)</f>
        <v>2.0000000000000001E-4</v>
      </c>
      <c r="P55" s="448">
        <f>SUMIF('Raw diet data'!$E$6:$E$379,$A55,'Raw diet data'!AB$6:AB$379)</f>
        <v>1.1602022557687434E-2</v>
      </c>
      <c r="Q55" s="62">
        <f>SUMIF(LP!$A$5:$A$22,$A55,LP!D$5:D$22)</f>
        <v>5.4492899999999999E-3</v>
      </c>
      <c r="R55" s="62">
        <f>SUMIF('Raw diet data'!$E$6:$E$379,$A55,'Raw diet data'!AL$6:AL$379)</f>
        <v>3.3453647843281726E-4</v>
      </c>
      <c r="S55" s="62">
        <f>SUMIF('Raw diet data'!$E$6:$E$379,$A55,'Raw diet data'!AQ$6:AQ$379)</f>
        <v>0</v>
      </c>
      <c r="T55" s="448">
        <f>SUMIF('Shelf dem sharks'!A$38:A$59,A55,'Shelf dem sharks'!$F$38:$F$59)</f>
        <v>0.19194066179010338</v>
      </c>
      <c r="U55" s="448">
        <f>SUMIF('Raw diet data'!$E$6:$E$379,$A55,'Raw diet data'!AT$6:AT$379)</f>
        <v>1.15E-2</v>
      </c>
      <c r="V55" s="62">
        <f>SUMIF('Raw diet data'!$E$6:$E$379,$A55,'Raw diet data'!AW$6:AW$379)</f>
        <v>1.4E-3</v>
      </c>
      <c r="W55" s="448">
        <f>SUMIF('Skates&amp;rays'!A$27:A$37,$A55,'Skates&amp;rays'!$E$27:$E$37)</f>
        <v>0.12190468582775571</v>
      </c>
      <c r="X55" s="62">
        <f>SUMIF('Raw diet data'!$E$6:$E$379,$A55,'Raw diet data'!AZ$6:AZ$379)</f>
        <v>0</v>
      </c>
      <c r="Y55" s="62">
        <f>IF(ISNA(VLOOKUP($A55,'Offshore pelagic pisc &amp; tuna'!$A$5:'Offshore pelagic pisc &amp; tuna'!$O$28,15,FALSE)),0,VLOOKUP($A55,'Offshore pelagic pisc &amp; tuna'!$A$5:'Offshore pelagic pisc &amp; tuna'!$O$28,15,FALSE))</f>
        <v>0</v>
      </c>
      <c r="Z55" s="62">
        <f>IF(ISNA(VLOOKUP($A55,'Offshore pelagic pisc &amp; tuna'!$A$4:'Offshore pelagic pisc &amp; tuna'!$O$28,8,FALSE)),0,VLOOKUP($A55,'Offshore pelagic pisc &amp; tuna'!$A$4:'Offshore pelagic pisc &amp; tuna'!$O$28,8,FALSE))</f>
        <v>1.8839259971467476E-2</v>
      </c>
      <c r="AA55" s="62">
        <f>SUMIF('Raw diet data'!$E$6:$E$379,$A55,'Raw diet data'!BC$6:BC$379)</f>
        <v>0</v>
      </c>
      <c r="AB55" s="448">
        <f>SUMIF('Raw diet data'!$E$6:$E$379,$A55,'Raw diet data'!BJ$6:BJ$379)</f>
        <v>6.8076252678282323E-2</v>
      </c>
      <c r="AC55" s="62">
        <f>SUMIF('Small pelagic fish'!$A$31:$A$43,$A55,'Small pelagic fish'!D$31:D$43)</f>
        <v>0</v>
      </c>
      <c r="AD55" s="62">
        <f>SUMIF('Small pelagic fish'!$A$31:$A$43,$A55,'Small pelagic fish'!E$31:E$43)</f>
        <v>0</v>
      </c>
      <c r="AE55" s="62">
        <f>SUMIF('Small pelagic fish'!$A$31:$A$43,$A55,'Small pelagic fish'!G$31:G$43)</f>
        <v>0</v>
      </c>
      <c r="AF55" s="62">
        <f>SUMIF('Small pelagic fish'!$A$31:$A$43,$A55,'Small pelagic fish'!I$31:I$43)</f>
        <v>0</v>
      </c>
      <c r="AG55" s="62">
        <f>SUMIF('Other fish'!$C$643:$C$689,$A55,'Other fish'!CL$643:CL$689)</f>
        <v>6.4625475995587031E-2</v>
      </c>
      <c r="AH55" s="62">
        <f>SUMIF('Other fish'!$C$643:$C$689,$A55,'Other fish'!BV$643:BV$689)</f>
        <v>0.11976298059990526</v>
      </c>
      <c r="AI55" s="62">
        <f>SUMIF('Other fish'!$C$643:$C$689,$A55,'Other fish'!CH$643:CH$689)</f>
        <v>0.18826367109985681</v>
      </c>
      <c r="AJ55" s="62">
        <f>SUMIF('Other fish'!$C$643:$C$689,$A55,'Other fish'!X$643:X$689)</f>
        <v>4.8439160885075841E-2</v>
      </c>
      <c r="AK55" s="62">
        <f>SUMIF('Other fish'!$C$643:$C$689,$A55,'Other fish'!K$643:K$689)</f>
        <v>0.13840000000000002</v>
      </c>
      <c r="AL55" s="62">
        <f>SUMIF(Garfish!$A$5:$A$10,$A55,Garfish!E$5:E$10)</f>
        <v>0</v>
      </c>
      <c r="AM55" s="448">
        <f>SUMIF('Raw diet data'!$E$6:$E$379,$A55,'Raw diet data'!CF$6:CF$379)</f>
        <v>0.10924795243874397</v>
      </c>
      <c r="AN55" s="341">
        <f>SUMIF('Raw diet data'!$E$6:$E$379,$A55,'Raw diet data'!CG$6:CG$379)</f>
        <v>0.2</v>
      </c>
      <c r="AO55" s="448">
        <f>SUMIF('Raw diet data'!$E$6:$E$379,$A55,'Raw diet data'!CH$6:CH$379)</f>
        <v>0.2</v>
      </c>
      <c r="AP55" s="62">
        <f>SUMIF('Raw diet data'!$E$6:$E$379,$A55,'Raw diet data'!CI$6:CI$379)</f>
        <v>0</v>
      </c>
      <c r="AQ55" s="62">
        <f>SUMIF('Raw diet data'!$E$6:$E$379,$A55,'Raw diet data'!CJ$6:CJ$379)</f>
        <v>0</v>
      </c>
      <c r="AR55" s="62">
        <f>SUMIF('Raw diet data'!$E$6:$E$379,$A55,'Raw diet data'!CK$6:CK$379)</f>
        <v>0</v>
      </c>
      <c r="AS55" s="62">
        <f>SUMIF('Raw diet data'!$E$6:$E$379,$A55,'Raw diet data'!CN$6:CN$379)</f>
        <v>0</v>
      </c>
      <c r="AT55" s="62">
        <f>SUMIF('Raw diet data'!$E$6:$E$379,$A55,'Raw diet data'!CO$6:CO$379)</f>
        <v>0</v>
      </c>
      <c r="AU55" s="62">
        <f>SUMIF('Raw diet data'!$E$6:$E$379,$A55,'Raw diet data'!CQ$6:CQ$379)</f>
        <v>0</v>
      </c>
      <c r="AV55" s="62">
        <f>SUMIF('Raw diet data'!$E$6:$E$379,$A55,'Raw diet data'!CR$6:CR$379)</f>
        <v>0</v>
      </c>
      <c r="AW55" s="62">
        <f>SUMIF('Raw diet data'!$E$6:$E$379,$A55,'Raw diet data'!CU$6:CU$379)</f>
        <v>0</v>
      </c>
      <c r="AX55" s="62">
        <f>SUMIF('Raw diet data'!$E$6:$E$379,$A55,'Raw diet data'!CW$6:CW$379)</f>
        <v>0</v>
      </c>
      <c r="AY55" s="62">
        <f>SUMIF('Raw diet data'!$E$6:$E$379,$A55,'Raw diet data'!CX$6:CX$379)</f>
        <v>0.05</v>
      </c>
      <c r="AZ55" s="62">
        <f>SUMIF('Raw diet data'!$E$6:$E$379,$A55,'Raw diet data'!CY$6:CY$379)</f>
        <v>0</v>
      </c>
      <c r="BA55" s="62">
        <f>SUMIF('Raw diet data'!$E$6:$E$379,$A55,'Raw diet data'!CZ$6:CZ$379)</f>
        <v>0</v>
      </c>
      <c r="BB55" s="62">
        <f>SUMIF('Raw diet data'!$E$6:$E$379,$A55,'Raw diet data'!DA$6:DA$379)</f>
        <v>0</v>
      </c>
      <c r="BC55" s="62">
        <f>SUMIF('Raw diet data'!$E$6:$E$379,$A55,'Raw diet data'!DB$6:DB$379)</f>
        <v>0.1</v>
      </c>
      <c r="BD55" s="62">
        <f>SUMIF('Raw diet data'!$E$6:$E$379,$A55,'Raw diet data'!DF$6:DF$379)</f>
        <v>7.361524452380952E-2</v>
      </c>
      <c r="BE55" s="62">
        <f>SUMIF('Raw diet data'!$E$6:$E$379,$A55,'Raw diet data'!DG$6:DG$379)</f>
        <v>0.65</v>
      </c>
      <c r="BF55" s="62">
        <f>SUMIF('Raw diet data'!$E$6:$E$379,$A55,'Raw diet data'!DH$6:DH$379)</f>
        <v>0.23926380368098163</v>
      </c>
      <c r="BG55" s="62">
        <f>SUMIF('Raw diet data'!$E$6:$E$379,$A55,'Raw diet data'!DI$6:DI$379)</f>
        <v>0</v>
      </c>
      <c r="BH55" s="62">
        <f>SUMIF('Raw diet data'!$E$6:$E$379,$A55,'Raw diet data'!DM$6:DM$379)</f>
        <v>0.10036995989262305</v>
      </c>
      <c r="BI55" s="62">
        <f>SUMIF('Raw diet data'!$E$6:$E$379,$A55,'Raw diet data'!DN$6:DN$379)</f>
        <v>0</v>
      </c>
      <c r="BJ55" s="62">
        <f>SUMIF('Raw diet data'!$E$6:$E$379,$A55,'Raw diet data'!DO$6:DO$379)</f>
        <v>0</v>
      </c>
      <c r="BK55" s="62">
        <f>SUMIF('Raw diet data'!$E$6:$E$379,$A55,'Raw diet data'!DP$6:DP$379)</f>
        <v>0</v>
      </c>
      <c r="BL55" s="62">
        <f>SUMIF('Raw diet data'!$E$6:$E$379,$A55,'Raw diet data'!DQ$6:DQ$379)</f>
        <v>0</v>
      </c>
      <c r="BM55" s="62">
        <f>SUMIF(Zooplankton!$A$17:$A$29,$A55,Zooplankton!C$17:C$29)</f>
        <v>0</v>
      </c>
      <c r="BN55" s="62">
        <f>SUMIF(Zooplankton!$A$17:$A$29,$A55,Zooplankton!D$17:D$29)</f>
        <v>0</v>
      </c>
      <c r="BO55" s="62">
        <f>SUMIF(Zooplankton!$A$17:$A$29,$A55,Zooplankton!E$17:E$29)</f>
        <v>0</v>
      </c>
      <c r="BP55" s="62">
        <f>SUMIF('Raw diet data'!$E$6:$E$379,$A55,'Raw diet data'!DU$6:DU$379)</f>
        <v>0</v>
      </c>
      <c r="BQ55" s="62">
        <f>SUMIF('Raw diet data'!$E$6:$E$379,$A55,'Raw diet data'!DV$6:DV$379)</f>
        <v>0</v>
      </c>
      <c r="BR55" s="62">
        <f>SUMIF('Raw diet data'!$E$6:$E$379,$A55,'Raw diet data'!DX$6:DX$379)</f>
        <v>0</v>
      </c>
    </row>
    <row r="56" spans="1:70">
      <c r="A56">
        <v>54</v>
      </c>
      <c r="B56" t="s">
        <v>744</v>
      </c>
      <c r="C56" s="62">
        <f>SUMIF('Raw diet data'!$E$6:$E$379,$A56,'Raw diet data'!L$6:L$379)</f>
        <v>0</v>
      </c>
      <c r="D56" s="62">
        <f>SUMIF(Odontocetes!$A$7:$A$15,$A56,Odontocetes!C$7:C$15)</f>
        <v>1.3211461186727919E-2</v>
      </c>
      <c r="E56" s="62">
        <f>SUMIF('Raw diet data'!$E$6:$E$379,$A56,'Raw diet data'!N$6:N$379)</f>
        <v>0.33411241000000003</v>
      </c>
      <c r="F56" s="62">
        <f>SUMIF('Raw diet data'!$E$6:$E$379,$A56,'Raw diet data'!O$6:O$379)</f>
        <v>8.5117439999999933E-2</v>
      </c>
      <c r="G56" s="62">
        <f>SUMIF(Seals!$A$8:$A$281,$A56,Seals!$K$8:$K$281)</f>
        <v>7.737338565052683E-2</v>
      </c>
      <c r="H56" s="62">
        <f>SUMIF(Seals!$A$8:$A$281,$A56,Seals!$P$8:$P$281)</f>
        <v>8.9050471455965723E-3</v>
      </c>
      <c r="I56" s="62">
        <f>SUMIF(Seals!$A$8:$A$281,$A56,Seals!$I$8:$I$281)</f>
        <v>0.18663673499228162</v>
      </c>
      <c r="J56" s="62">
        <f>SUMIF('Raw diet data'!$E$6:$E$379,$A56,'Raw diet data'!S$6:S$379)</f>
        <v>0.26700000000000002</v>
      </c>
      <c r="K56" s="62">
        <f>SUMIF('Raw diet data'!$E$6:$E$379,$A56,'Raw diet data'!T$6:T$379)</f>
        <v>0</v>
      </c>
      <c r="L56" s="62">
        <f>SUMIF('WF storm petrel'!$A$5:$A$28,$A56,'WF storm petrel'!J$5:J$28)</f>
        <v>0</v>
      </c>
      <c r="M56" s="448">
        <f>SUMIF('Raw diet data'!$E$6:$E$379,$A56,'Raw diet data'!Y$6:Y$379)</f>
        <v>0.02</v>
      </c>
      <c r="N56" s="448">
        <f>SUMIF('Raw diet data'!$E$6:$E$379,$A56,'Raw diet data'!Z$6:Z$379)</f>
        <v>3.8193700000000003E-3</v>
      </c>
      <c r="O56" s="62">
        <f>SUMIF('Raw diet data'!$E$6:$E$379,$A56,'Raw diet data'!AA$6:AA$379)</f>
        <v>0</v>
      </c>
      <c r="P56" s="448">
        <f>SUMIF('Raw diet data'!$E$6:$E$379,$A56,'Raw diet data'!AB$6:AB$379)</f>
        <v>2.2143676390770008E-2</v>
      </c>
      <c r="Q56" s="62">
        <f>SUMIF(LP!$A$5:$A$22,$A56,LP!D$5:D$22)</f>
        <v>2.7274580000000017E-2</v>
      </c>
      <c r="R56" s="62">
        <f>SUMIF('Raw diet data'!$E$6:$E$379,$A56,'Raw diet data'!AL$6:AL$379)</f>
        <v>0.16595682573940171</v>
      </c>
      <c r="S56" s="448">
        <f>SUMIF('Raw diet data'!$E$6:$E$379,$A56,'Raw diet data'!AQ$6:AQ$379)</f>
        <v>4.4288736411290851E-2</v>
      </c>
      <c r="T56" s="448">
        <f>SUMIF('Shelf dem sharks'!A$38:A$59,A56,'Shelf dem sharks'!$F$38:$F$59)</f>
        <v>0.17616455021868099</v>
      </c>
      <c r="U56" s="448">
        <f>SUMIF('Raw diet data'!$E$6:$E$379,$A56,'Raw diet data'!AT$6:AT$379)</f>
        <v>0.10050000000000001</v>
      </c>
      <c r="V56" s="62">
        <f>SUMIF('Raw diet data'!$E$6:$E$379,$A56,'Raw diet data'!AW$6:AW$379)</f>
        <v>0</v>
      </c>
      <c r="W56" s="62">
        <f>SUMIF('Skates&amp;rays'!A$27:A$37,$A56,'Skates&amp;rays'!$E$27:$E$37)</f>
        <v>0</v>
      </c>
      <c r="X56" s="448">
        <f>SUMIF('Raw diet data'!$E$6:$E$379,$A56,'Raw diet data'!AZ$6:AZ$379)</f>
        <v>6.4159999999999998E-4</v>
      </c>
      <c r="Y56" s="62">
        <f>IF(ISNA(VLOOKUP($A56,'Offshore pelagic pisc &amp; tuna'!$A$5:'Offshore pelagic pisc &amp; tuna'!$O$28,15,FALSE)),0,VLOOKUP($A56,'Offshore pelagic pisc &amp; tuna'!$A$5:'Offshore pelagic pisc &amp; tuna'!$O$28,15,FALSE))</f>
        <v>0</v>
      </c>
      <c r="Z56" s="62">
        <f>IF(ISNA(VLOOKUP($A56,'Offshore pelagic pisc &amp; tuna'!$A$4:'Offshore pelagic pisc &amp; tuna'!$O$28,8,FALSE)),0,VLOOKUP($A56,'Offshore pelagic pisc &amp; tuna'!$A$4:'Offshore pelagic pisc &amp; tuna'!$O$28,8,FALSE))</f>
        <v>0</v>
      </c>
      <c r="AA56" s="62">
        <f>SUMIF('Raw diet data'!$E$6:$E$379,$A56,'Raw diet data'!BC$6:BC$379)</f>
        <v>0</v>
      </c>
      <c r="AB56" s="448">
        <f>SUMIF('Raw diet data'!$E$6:$E$379,$A56,'Raw diet data'!BJ$6:BJ$379)</f>
        <v>1.0336860743098471E-2</v>
      </c>
      <c r="AC56" s="62">
        <f>SUMIF('Small pelagic fish'!$A$31:$A$43,$A56,'Small pelagic fish'!D$31:D$43)</f>
        <v>0</v>
      </c>
      <c r="AD56" s="62">
        <f>SUMIF('Small pelagic fish'!$A$31:$A$43,$A56,'Small pelagic fish'!E$31:E$43)</f>
        <v>0</v>
      </c>
      <c r="AE56" s="62">
        <f>SUMIF('Small pelagic fish'!$A$31:$A$43,$A56,'Small pelagic fish'!G$31:G$43)</f>
        <v>0</v>
      </c>
      <c r="AF56" s="62">
        <f>SUMIF('Small pelagic fish'!$A$31:$A$43,$A56,'Small pelagic fish'!I$31:I$43)</f>
        <v>0</v>
      </c>
      <c r="AG56" s="62">
        <f>SUMIF('Other fish'!$C$643:$C$689,$A56,'Other fish'!CL$643:CL$689)</f>
        <v>0</v>
      </c>
      <c r="AH56" s="62">
        <f>SUMIF('Other fish'!$C$643:$C$689,$A56,'Other fish'!BV$643:BV$689)</f>
        <v>0</v>
      </c>
      <c r="AI56" s="62">
        <f>SUMIF('Other fish'!$C$643:$C$689,$A56,'Other fish'!CH$643:CH$689)</f>
        <v>3.6270978206477669E-3</v>
      </c>
      <c r="AJ56" s="62">
        <f>SUMIF('Other fish'!$C$643:$C$689,$A56,'Other fish'!X$643:X$689)</f>
        <v>0</v>
      </c>
      <c r="AK56" s="62">
        <f>SUMIF('Other fish'!$C$643:$C$689,$A56,'Other fish'!K$643:K$689)</f>
        <v>0</v>
      </c>
      <c r="AL56" s="62">
        <f>SUMIF(Garfish!$A$5:$A$10,$A56,Garfish!E$5:E$10)</f>
        <v>0</v>
      </c>
      <c r="AM56" s="448">
        <f>SUMIF('Raw diet data'!$E$6:$E$379,$A56,'Raw diet data'!CF$6:CF$379)</f>
        <v>2.0743725252230859E-2</v>
      </c>
      <c r="AN56" s="62">
        <f>SUMIF('Raw diet data'!$E$6:$E$379,$A56,'Raw diet data'!CG$6:CG$379)</f>
        <v>0</v>
      </c>
      <c r="AO56" s="62">
        <f>SUMIF('Raw diet data'!$E$6:$E$379,$A56,'Raw diet data'!CH$6:CH$379)</f>
        <v>0</v>
      </c>
      <c r="AP56" s="62">
        <f>SUMIF('Raw diet data'!$E$6:$E$379,$A56,'Raw diet data'!CI$6:CI$379)</f>
        <v>0</v>
      </c>
      <c r="AQ56" s="62">
        <f>SUMIF('Raw diet data'!$E$6:$E$379,$A56,'Raw diet data'!CJ$6:CJ$379)</f>
        <v>0</v>
      </c>
      <c r="AR56" s="62">
        <f>SUMIF('Raw diet data'!$E$6:$E$379,$A56,'Raw diet data'!CK$6:CK$379)</f>
        <v>0</v>
      </c>
      <c r="AS56" s="62">
        <f>SUMIF('Raw diet data'!$E$6:$E$379,$A56,'Raw diet data'!CN$6:CN$379)</f>
        <v>0</v>
      </c>
      <c r="AT56" s="62">
        <f>SUMIF('Raw diet data'!$E$6:$E$379,$A56,'Raw diet data'!CO$6:CO$379)</f>
        <v>0</v>
      </c>
      <c r="AU56" s="62">
        <f>SUMIF('Raw diet data'!$E$6:$E$379,$A56,'Raw diet data'!CQ$6:CQ$379)</f>
        <v>0</v>
      </c>
      <c r="AV56" s="62">
        <f>SUMIF('Raw diet data'!$E$6:$E$379,$A56,'Raw diet data'!CR$6:CR$379)</f>
        <v>0</v>
      </c>
      <c r="AW56" s="62">
        <f>SUMIF('Raw diet data'!$E$6:$E$379,$A56,'Raw diet data'!CU$6:CU$379)</f>
        <v>0</v>
      </c>
      <c r="AX56" s="62">
        <f>SUMIF('Raw diet data'!$E$6:$E$379,$A56,'Raw diet data'!CW$6:CW$379)</f>
        <v>0</v>
      </c>
      <c r="AY56" s="62">
        <f>SUMIF('Raw diet data'!$E$6:$E$379,$A56,'Raw diet data'!CX$6:CX$379)</f>
        <v>0</v>
      </c>
      <c r="AZ56" s="62">
        <f>SUMIF('Raw diet data'!$E$6:$E$379,$A56,'Raw diet data'!CY$6:CY$379)</f>
        <v>0</v>
      </c>
      <c r="BA56" s="62">
        <f>SUMIF('Raw diet data'!$E$6:$E$379,$A56,'Raw diet data'!CZ$6:CZ$379)</f>
        <v>0</v>
      </c>
      <c r="BB56" s="62">
        <f>SUMIF('Raw diet data'!$E$6:$E$379,$A56,'Raw diet data'!DA$6:DA$379)</f>
        <v>0</v>
      </c>
      <c r="BC56" s="62">
        <f>SUMIF('Raw diet data'!$E$6:$E$379,$A56,'Raw diet data'!DB$6:DB$379)</f>
        <v>0</v>
      </c>
      <c r="BD56" s="62">
        <f>SUMIF('Raw diet data'!$E$6:$E$379,$A56,'Raw diet data'!DF$6:DF$379)</f>
        <v>1.2992891309523809E-2</v>
      </c>
      <c r="BE56" s="62">
        <f>SUMIF('Raw diet data'!$E$6:$E$379,$A56,'Raw diet data'!DG$6:DG$379)</f>
        <v>0.05</v>
      </c>
      <c r="BF56" s="62">
        <f>SUMIF('Raw diet data'!$E$6:$E$379,$A56,'Raw diet data'!DH$6:DH$379)</f>
        <v>0</v>
      </c>
      <c r="BG56" s="62">
        <f>SUMIF('Raw diet data'!$E$6:$E$379,$A56,'Raw diet data'!DI$6:DI$379)</f>
        <v>0</v>
      </c>
      <c r="BH56" s="62">
        <f>SUMIF('Raw diet data'!$E$6:$E$379,$A56,'Raw diet data'!DM$6:DM$379)</f>
        <v>0</v>
      </c>
      <c r="BI56" s="62">
        <f>SUMIF('Raw diet data'!$E$6:$E$379,$A56,'Raw diet data'!DN$6:DN$379)</f>
        <v>0</v>
      </c>
      <c r="BJ56" s="62">
        <f>SUMIF('Raw diet data'!$E$6:$E$379,$A56,'Raw diet data'!DO$6:DO$379)</f>
        <v>0</v>
      </c>
      <c r="BK56" s="62">
        <f>SUMIF('Raw diet data'!$E$6:$E$379,$A56,'Raw diet data'!DP$6:DP$379)</f>
        <v>0</v>
      </c>
      <c r="BL56" s="62">
        <f>SUMIF('Raw diet data'!$E$6:$E$379,$A56,'Raw diet data'!DQ$6:DQ$379)</f>
        <v>0</v>
      </c>
      <c r="BM56" s="62">
        <f>SUMIF(Zooplankton!$A$17:$A$29,$A56,Zooplankton!C$17:C$29)</f>
        <v>0</v>
      </c>
      <c r="BN56" s="62">
        <f>SUMIF(Zooplankton!$A$17:$A$29,$A56,Zooplankton!D$17:D$29)</f>
        <v>0</v>
      </c>
      <c r="BO56" s="62">
        <f>SUMIF(Zooplankton!$A$17:$A$29,$A56,Zooplankton!E$17:E$29)</f>
        <v>0</v>
      </c>
      <c r="BP56" s="62">
        <f>SUMIF('Raw diet data'!$E$6:$E$379,$A56,'Raw diet data'!DU$6:DU$379)</f>
        <v>0</v>
      </c>
      <c r="BQ56" s="62">
        <f>SUMIF('Raw diet data'!$E$6:$E$379,$A56,'Raw diet data'!DV$6:DV$379)</f>
        <v>0</v>
      </c>
      <c r="BR56" s="62">
        <f>SUMIF('Raw diet data'!$E$6:$E$379,$A56,'Raw diet data'!DX$6:DX$379)</f>
        <v>0</v>
      </c>
    </row>
    <row r="57" spans="1:70">
      <c r="A57">
        <v>55</v>
      </c>
      <c r="B57" t="s">
        <v>746</v>
      </c>
      <c r="C57" s="62">
        <f>SUMIF('Raw diet data'!$E$6:$E$379,$A57,'Raw diet data'!L$6:L$379)</f>
        <v>0</v>
      </c>
      <c r="D57" s="62">
        <f>SUMIF(Odontocetes!$A$7:$A$15,$A57,Odontocetes!C$7:C$15)</f>
        <v>0</v>
      </c>
      <c r="E57" s="62">
        <f>SUMIF('Raw diet data'!$E$6:$E$379,$A57,'Raw diet data'!N$6:N$379)</f>
        <v>0.28494537000000003</v>
      </c>
      <c r="F57" s="62">
        <f>SUMIF('Raw diet data'!$E$6:$E$379,$A57,'Raw diet data'!O$6:O$379)</f>
        <v>2.8663899999999999E-3</v>
      </c>
      <c r="G57" s="62">
        <f>SUMIF(Seals!$A$8:$A$281,$A57,Seals!$K$8:$K$281)</f>
        <v>3.6811106626214981E-3</v>
      </c>
      <c r="H57" s="62">
        <f>SUMIF(Seals!$A$8:$A$281,$A57,Seals!$P$8:$P$281)</f>
        <v>1.4857781713925192E-3</v>
      </c>
      <c r="I57" s="62">
        <f>SUMIF(Seals!$A$8:$A$281,$A57,Seals!$I$8:$I$281)</f>
        <v>0.26074908628420762</v>
      </c>
      <c r="J57" s="62">
        <f>SUMIF('Raw diet data'!$E$6:$E$379,$A57,'Raw diet data'!S$6:S$379)</f>
        <v>4.0000000000000001E-3</v>
      </c>
      <c r="K57" s="62">
        <f>SUMIF('Raw diet data'!$E$6:$E$379,$A57,'Raw diet data'!T$6:T$379)</f>
        <v>0</v>
      </c>
      <c r="L57" s="62">
        <f>SUMIF('WF storm petrel'!$A$5:$A$28,$A57,'WF storm petrel'!J$5:J$28)</f>
        <v>0</v>
      </c>
      <c r="M57" s="62">
        <f>SUMIF('Raw diet data'!$E$6:$E$379,$A57,'Raw diet data'!Y$6:Y$379)</f>
        <v>0</v>
      </c>
      <c r="N57" s="62">
        <f>SUMIF('Raw diet data'!$E$6:$E$379,$A57,'Raw diet data'!Z$6:Z$379)</f>
        <v>0</v>
      </c>
      <c r="O57" s="62">
        <f>SUMIF('Raw diet data'!$E$6:$E$379,$A57,'Raw diet data'!AA$6:AA$379)</f>
        <v>0</v>
      </c>
      <c r="P57" s="448">
        <f>SUMIF('Raw diet data'!$E$6:$E$379,$A57,'Raw diet data'!AB$6:AB$379)</f>
        <v>4.6132659147437522E-3</v>
      </c>
      <c r="Q57" s="62">
        <f>SUMIF(LP!$A$5:$A$22,$A57,LP!D$5:D$22)</f>
        <v>0</v>
      </c>
      <c r="R57" s="62">
        <f>SUMIF('Raw diet data'!$E$6:$E$379,$A57,'Raw diet data'!AL$6:AL$379)</f>
        <v>2.5908333678979205E-2</v>
      </c>
      <c r="S57" s="448">
        <f>SUMIF('Raw diet data'!$E$6:$E$379,$A57,'Raw diet data'!AQ$6:AQ$379)</f>
        <v>4.4288736411290851E-2</v>
      </c>
      <c r="T57" s="62">
        <f>SUMIF('Shelf dem sharks'!A$38:A$59,A57,'Shelf dem sharks'!$F$38:$F$59)</f>
        <v>0</v>
      </c>
      <c r="U57" s="448">
        <f>SUMIF('Raw diet data'!$E$6:$E$379,$A57,'Raw diet data'!AT$6:AT$379)</f>
        <v>0.1525</v>
      </c>
      <c r="V57" s="62">
        <f>SUMIF('Raw diet data'!$E$6:$E$379,$A57,'Raw diet data'!AW$6:AW$379)</f>
        <v>0</v>
      </c>
      <c r="W57" s="62">
        <f>SUMIF('Skates&amp;rays'!A$27:A$37,$A57,'Skates&amp;rays'!$E$27:$E$37)</f>
        <v>0</v>
      </c>
      <c r="X57" s="62">
        <f>SUMIF('Raw diet data'!$E$6:$E$379,$A57,'Raw diet data'!AZ$6:AZ$379)</f>
        <v>0</v>
      </c>
      <c r="Y57" s="62">
        <f>IF(ISNA(VLOOKUP($A57,'Offshore pelagic pisc &amp; tuna'!$A$5:'Offshore pelagic pisc &amp; tuna'!$O$28,15,FALSE)),0,VLOOKUP($A57,'Offshore pelagic pisc &amp; tuna'!$A$5:'Offshore pelagic pisc &amp; tuna'!$O$28,15,FALSE))</f>
        <v>0</v>
      </c>
      <c r="Z57" s="62">
        <f>IF(ISNA(VLOOKUP($A57,'Offshore pelagic pisc &amp; tuna'!$A$4:'Offshore pelagic pisc &amp; tuna'!$O$28,8,FALSE)),0,VLOOKUP($A57,'Offshore pelagic pisc &amp; tuna'!$A$4:'Offshore pelagic pisc &amp; tuna'!$O$28,8,FALSE))</f>
        <v>0</v>
      </c>
      <c r="AA57" s="62">
        <f>SUMIF('Raw diet data'!$E$6:$E$379,$A57,'Raw diet data'!BC$6:BC$379)</f>
        <v>0</v>
      </c>
      <c r="AB57" s="62">
        <f>SUMIF('Raw diet data'!$E$6:$E$379,$A57,'Raw diet data'!BJ$6:BJ$379)</f>
        <v>0</v>
      </c>
      <c r="AC57" s="62">
        <f>SUMIF('Small pelagic fish'!$A$31:$A$43,$A57,'Small pelagic fish'!D$31:D$43)</f>
        <v>0</v>
      </c>
      <c r="AD57" s="62">
        <f>SUMIF('Small pelagic fish'!$A$31:$A$43,$A57,'Small pelagic fish'!E$31:E$43)</f>
        <v>0</v>
      </c>
      <c r="AE57" s="62">
        <f>SUMIF('Small pelagic fish'!$A$31:$A$43,$A57,'Small pelagic fish'!G$31:G$43)</f>
        <v>0</v>
      </c>
      <c r="AF57" s="62">
        <f>SUMIF('Small pelagic fish'!$A$31:$A$43,$A57,'Small pelagic fish'!I$31:I$43)</f>
        <v>0</v>
      </c>
      <c r="AG57" s="62">
        <f>SUMIF('Other fish'!$C$643:$C$689,$A57,'Other fish'!CL$643:CL$689)</f>
        <v>0</v>
      </c>
      <c r="AH57" s="62">
        <f>SUMIF('Other fish'!$C$643:$C$689,$A57,'Other fish'!BV$643:BV$689)</f>
        <v>0</v>
      </c>
      <c r="AI57" s="62">
        <f>SUMIF('Other fish'!$C$643:$C$689,$A57,'Other fish'!CH$643:CH$689)</f>
        <v>0</v>
      </c>
      <c r="AJ57" s="62">
        <f>SUMIF('Other fish'!$C$643:$C$689,$A57,'Other fish'!X$643:X$689)</f>
        <v>0</v>
      </c>
      <c r="AK57" s="62">
        <f>SUMIF('Other fish'!$C$643:$C$689,$A57,'Other fish'!K$643:K$689)</f>
        <v>0</v>
      </c>
      <c r="AL57" s="62">
        <f>SUMIF(Garfish!$A$5:$A$10,$A57,Garfish!E$5:E$10)</f>
        <v>0</v>
      </c>
      <c r="AM57" s="448">
        <f>SUMIF('Raw diet data'!$E$6:$E$379,$A57,'Raw diet data'!CF$6:CF$379)</f>
        <v>1.4404083965381016E-2</v>
      </c>
      <c r="AN57" s="62">
        <f>SUMIF('Raw diet data'!$E$6:$E$379,$A57,'Raw diet data'!CG$6:CG$379)</f>
        <v>0</v>
      </c>
      <c r="AO57" s="62">
        <f>SUMIF('Raw diet data'!$E$6:$E$379,$A57,'Raw diet data'!CH$6:CH$379)</f>
        <v>0</v>
      </c>
      <c r="AP57" s="62">
        <f>SUMIF('Raw diet data'!$E$6:$E$379,$A57,'Raw diet data'!CI$6:CI$379)</f>
        <v>0</v>
      </c>
      <c r="AQ57" s="62">
        <f>SUMIF('Raw diet data'!$E$6:$E$379,$A57,'Raw diet data'!CJ$6:CJ$379)</f>
        <v>0</v>
      </c>
      <c r="AR57" s="62">
        <f>SUMIF('Raw diet data'!$E$6:$E$379,$A57,'Raw diet data'!CK$6:CK$379)</f>
        <v>0</v>
      </c>
      <c r="AS57" s="62">
        <f>SUMIF('Raw diet data'!$E$6:$E$379,$A57,'Raw diet data'!CN$6:CN$379)</f>
        <v>0</v>
      </c>
      <c r="AT57" s="62">
        <f>SUMIF('Raw diet data'!$E$6:$E$379,$A57,'Raw diet data'!CO$6:CO$379)</f>
        <v>0</v>
      </c>
      <c r="AU57" s="62">
        <f>SUMIF('Raw diet data'!$E$6:$E$379,$A57,'Raw diet data'!CQ$6:CQ$379)</f>
        <v>0</v>
      </c>
      <c r="AV57" s="62">
        <f>SUMIF('Raw diet data'!$E$6:$E$379,$A57,'Raw diet data'!CR$6:CR$379)</f>
        <v>0</v>
      </c>
      <c r="AW57" s="62">
        <f>SUMIF('Raw diet data'!$E$6:$E$379,$A57,'Raw diet data'!CU$6:CU$379)</f>
        <v>0</v>
      </c>
      <c r="AX57" s="62">
        <f>SUMIF('Raw diet data'!$E$6:$E$379,$A57,'Raw diet data'!CW$6:CW$379)</f>
        <v>0</v>
      </c>
      <c r="AY57" s="62">
        <f>SUMIF('Raw diet data'!$E$6:$E$379,$A57,'Raw diet data'!CX$6:CX$379)</f>
        <v>0</v>
      </c>
      <c r="AZ57" s="62">
        <f>SUMIF('Raw diet data'!$E$6:$E$379,$A57,'Raw diet data'!CY$6:CY$379)</f>
        <v>0</v>
      </c>
      <c r="BA57" s="62">
        <f>SUMIF('Raw diet data'!$E$6:$E$379,$A57,'Raw diet data'!CZ$6:CZ$379)</f>
        <v>0</v>
      </c>
      <c r="BB57" s="62">
        <f>SUMIF('Raw diet data'!$E$6:$E$379,$A57,'Raw diet data'!DA$6:DA$379)</f>
        <v>0</v>
      </c>
      <c r="BC57" s="62">
        <f>SUMIF('Raw diet data'!$E$6:$E$379,$A57,'Raw diet data'!DB$6:DB$379)</f>
        <v>0</v>
      </c>
      <c r="BD57" s="62">
        <f>SUMIF('Raw diet data'!$E$6:$E$379,$A57,'Raw diet data'!DF$6:DF$379)</f>
        <v>4.1904761904761906E-3</v>
      </c>
      <c r="BE57" s="62">
        <f>SUMIF('Raw diet data'!$E$6:$E$379,$A57,'Raw diet data'!DG$6:DG$379)</f>
        <v>0</v>
      </c>
      <c r="BF57" s="62">
        <f>SUMIF('Raw diet data'!$E$6:$E$379,$A57,'Raw diet data'!DH$6:DH$379)</f>
        <v>0</v>
      </c>
      <c r="BG57" s="62">
        <f>SUMIF('Raw diet data'!$E$6:$E$379,$A57,'Raw diet data'!DI$6:DI$379)</f>
        <v>0</v>
      </c>
      <c r="BH57" s="62">
        <f>SUMIF('Raw diet data'!$E$6:$E$379,$A57,'Raw diet data'!DM$6:DM$379)</f>
        <v>0</v>
      </c>
      <c r="BI57" s="62">
        <f>SUMIF('Raw diet data'!$E$6:$E$379,$A57,'Raw diet data'!DN$6:DN$379)</f>
        <v>0</v>
      </c>
      <c r="BJ57" s="62">
        <f>SUMIF('Raw diet data'!$E$6:$E$379,$A57,'Raw diet data'!DO$6:DO$379)</f>
        <v>0</v>
      </c>
      <c r="BK57" s="62">
        <f>SUMIF('Raw diet data'!$E$6:$E$379,$A57,'Raw diet data'!DP$6:DP$379)</f>
        <v>0</v>
      </c>
      <c r="BL57" s="62">
        <f>SUMIF('Raw diet data'!$E$6:$E$379,$A57,'Raw diet data'!DQ$6:DQ$379)</f>
        <v>0</v>
      </c>
      <c r="BM57" s="62">
        <f>SUMIF(Zooplankton!$A$17:$A$29,$A57,Zooplankton!C$17:C$29)</f>
        <v>0</v>
      </c>
      <c r="BN57" s="62">
        <f>SUMIF(Zooplankton!$A$17:$A$29,$A57,Zooplankton!D$17:D$29)</f>
        <v>0</v>
      </c>
      <c r="BO57" s="62">
        <f>SUMIF(Zooplankton!$A$17:$A$29,$A57,Zooplankton!E$17:E$29)</f>
        <v>0</v>
      </c>
      <c r="BP57" s="62">
        <f>SUMIF('Raw diet data'!$E$6:$E$379,$A57,'Raw diet data'!DU$6:DU$379)</f>
        <v>0</v>
      </c>
      <c r="BQ57" s="62">
        <f>SUMIF('Raw diet data'!$E$6:$E$379,$A57,'Raw diet data'!DV$6:DV$379)</f>
        <v>0</v>
      </c>
      <c r="BR57" s="62">
        <f>SUMIF('Raw diet data'!$E$6:$E$379,$A57,'Raw diet data'!DX$6:DX$379)</f>
        <v>0</v>
      </c>
    </row>
    <row r="58" spans="1:70">
      <c r="A58">
        <v>56</v>
      </c>
      <c r="B58" t="s">
        <v>332</v>
      </c>
      <c r="C58" s="62">
        <f>SUMIF('Raw diet data'!$E$6:$E$379,$A58,'Raw diet data'!L$6:L$379)</f>
        <v>0</v>
      </c>
      <c r="D58" s="62">
        <f>SUMIF(Odontocetes!$A$7:$A$15,$A58,Odontocetes!C$7:C$15)</f>
        <v>0</v>
      </c>
      <c r="E58" s="62">
        <f>SUMIF('Raw diet data'!$E$6:$E$379,$A58,'Raw diet data'!N$6:N$379)</f>
        <v>0</v>
      </c>
      <c r="F58" s="62">
        <f>SUMIF('Raw diet data'!$E$6:$E$379,$A58,'Raw diet data'!O$6:O$379)</f>
        <v>0</v>
      </c>
      <c r="G58" s="62">
        <f>SUMIF(Seals!$A$8:$A$281,$A58,Seals!$K$8:$K$281)</f>
        <v>0</v>
      </c>
      <c r="H58" s="62">
        <f>SUMIF(Seals!$A$8:$A$281,$A58,Seals!$P$8:$P$281)</f>
        <v>0</v>
      </c>
      <c r="I58" s="62">
        <f>SUMIF(Seals!$A$8:$A$281,$A58,Seals!$I$8:$I$281)</f>
        <v>3.0247048916199671E-3</v>
      </c>
      <c r="J58" s="62">
        <f>SUMIF('Raw diet data'!$E$6:$E$379,$A58,'Raw diet data'!S$6:S$379)</f>
        <v>0</v>
      </c>
      <c r="K58" s="62">
        <f>SUMIF('Raw diet data'!$E$6:$E$379,$A58,'Raw diet data'!T$6:T$379)</f>
        <v>0</v>
      </c>
      <c r="L58" s="62">
        <f>SUMIF('WF storm petrel'!$A$5:$A$28,$A58,'WF storm petrel'!J$5:J$28)</f>
        <v>0</v>
      </c>
      <c r="M58" s="62">
        <f>SUMIF('Raw diet data'!$E$6:$E$379,$A58,'Raw diet data'!Y$6:Y$379)</f>
        <v>0</v>
      </c>
      <c r="N58" s="62">
        <f>SUMIF('Raw diet data'!$E$6:$E$379,$A58,'Raw diet data'!Z$6:Z$379)</f>
        <v>0</v>
      </c>
      <c r="O58" s="62">
        <f>SUMIF('Raw diet data'!$E$6:$E$379,$A58,'Raw diet data'!AA$6:AA$379)</f>
        <v>0</v>
      </c>
      <c r="P58" s="62">
        <f>SUMIF('Raw diet data'!$E$6:$E$379,$A58,'Raw diet data'!AB$6:AB$379)</f>
        <v>0</v>
      </c>
      <c r="Q58" s="62">
        <f>SUMIF(LP!$A$5:$A$22,$A58,LP!D$5:D$22)</f>
        <v>0</v>
      </c>
      <c r="R58" s="62">
        <f>SUMIF('Raw diet data'!$E$6:$E$379,$A58,'Raw diet data'!AL$6:AL$379)</f>
        <v>2.2871028333484186E-4</v>
      </c>
      <c r="S58" s="62">
        <f>SUMIF('Raw diet data'!$E$6:$E$379,$A58,'Raw diet data'!AQ$6:AQ$379)</f>
        <v>0</v>
      </c>
      <c r="T58" s="62">
        <f>SUMIF('Shelf dem sharks'!A$38:A$59,A58,'Shelf dem sharks'!$F$38:$F$59)</f>
        <v>0</v>
      </c>
      <c r="U58" s="62">
        <f>SUMIF('Raw diet data'!$E$6:$E$379,$A58,'Raw diet data'!AT$6:AT$379)</f>
        <v>0</v>
      </c>
      <c r="V58" s="62">
        <f>SUMIF('Raw diet data'!$E$6:$E$379,$A58,'Raw diet data'!AW$6:AW$379)</f>
        <v>0</v>
      </c>
      <c r="W58" s="62">
        <f>SUMIF('Skates&amp;rays'!A$27:A$37,$A58,'Skates&amp;rays'!$E$27:$E$37)</f>
        <v>0</v>
      </c>
      <c r="X58" s="62">
        <f>SUMIF('Raw diet data'!$E$6:$E$379,$A58,'Raw diet data'!AZ$6:AZ$379)</f>
        <v>0</v>
      </c>
      <c r="Y58" s="62">
        <f>IF(ISNA(VLOOKUP($A58,'Offshore pelagic pisc &amp; tuna'!$A$5:'Offshore pelagic pisc &amp; tuna'!$O$28,15,FALSE)),0,VLOOKUP($A58,'Offshore pelagic pisc &amp; tuna'!$A$5:'Offshore pelagic pisc &amp; tuna'!$O$28,15,FALSE))</f>
        <v>0</v>
      </c>
      <c r="Z58" s="62">
        <f>IF(ISNA(VLOOKUP($A58,'Offshore pelagic pisc &amp; tuna'!$A$4:'Offshore pelagic pisc &amp; tuna'!$O$28,8,FALSE)),0,VLOOKUP($A58,'Offshore pelagic pisc &amp; tuna'!$A$4:'Offshore pelagic pisc &amp; tuna'!$O$28,8,FALSE))</f>
        <v>0</v>
      </c>
      <c r="AA58" s="62">
        <f>SUMIF('Raw diet data'!$E$6:$E$379,$A58,'Raw diet data'!BC$6:BC$379)</f>
        <v>0</v>
      </c>
      <c r="AB58" s="62">
        <f>SUMIF('Raw diet data'!$E$6:$E$379,$A58,'Raw diet data'!BJ$6:BJ$379)</f>
        <v>0</v>
      </c>
      <c r="AC58" s="62">
        <f>SUMIF('Small pelagic fish'!$A$31:$A$43,$A58,'Small pelagic fish'!D$31:D$43)</f>
        <v>0</v>
      </c>
      <c r="AD58" s="62">
        <f>SUMIF('Small pelagic fish'!$A$31:$A$43,$A58,'Small pelagic fish'!E$31:E$43)</f>
        <v>0</v>
      </c>
      <c r="AE58" s="62">
        <f>SUMIF('Small pelagic fish'!$A$31:$A$43,$A58,'Small pelagic fish'!G$31:G$43)</f>
        <v>0</v>
      </c>
      <c r="AF58" s="62">
        <f>SUMIF('Small pelagic fish'!$A$31:$A$43,$A58,'Small pelagic fish'!I$31:I$43)</f>
        <v>0</v>
      </c>
      <c r="AG58" s="62">
        <f>SUMIF('Other fish'!$C$643:$C$689,$A58,'Other fish'!CL$643:CL$689)</f>
        <v>0</v>
      </c>
      <c r="AH58" s="62">
        <f>SUMIF('Other fish'!$C$643:$C$689,$A58,'Other fish'!BV$643:BV$689)</f>
        <v>0</v>
      </c>
      <c r="AI58" s="62">
        <f>SUMIF('Other fish'!$C$643:$C$689,$A58,'Other fish'!CH$643:CH$689)</f>
        <v>0</v>
      </c>
      <c r="AJ58" s="62">
        <f>SUMIF('Other fish'!$C$643:$C$689,$A58,'Other fish'!X$643:X$689)</f>
        <v>0</v>
      </c>
      <c r="AK58" s="62">
        <f>SUMIF('Other fish'!$C$643:$C$689,$A58,'Other fish'!K$643:K$689)</f>
        <v>0</v>
      </c>
      <c r="AL58" s="62">
        <f>SUMIF(Garfish!$A$5:$A$10,$A58,Garfish!E$5:E$10)</f>
        <v>0</v>
      </c>
      <c r="AM58" s="62">
        <f>SUMIF('Raw diet data'!$E$6:$E$379,$A58,'Raw diet data'!CF$6:CF$379)</f>
        <v>0</v>
      </c>
      <c r="AN58" s="62">
        <f>SUMIF('Raw diet data'!$E$6:$E$379,$A58,'Raw diet data'!CG$6:CG$379)</f>
        <v>0</v>
      </c>
      <c r="AO58" s="62">
        <f>SUMIF('Raw diet data'!$E$6:$E$379,$A58,'Raw diet data'!CH$6:CH$379)</f>
        <v>0</v>
      </c>
      <c r="AP58" s="62">
        <f>SUMIF('Raw diet data'!$E$6:$E$379,$A58,'Raw diet data'!CI$6:CI$379)</f>
        <v>0</v>
      </c>
      <c r="AQ58" s="62">
        <f>SUMIF('Raw diet data'!$E$6:$E$379,$A58,'Raw diet data'!CJ$6:CJ$379)</f>
        <v>0</v>
      </c>
      <c r="AR58" s="62">
        <f>SUMIF('Raw diet data'!$E$6:$E$379,$A58,'Raw diet data'!CK$6:CK$379)</f>
        <v>0</v>
      </c>
      <c r="AS58" s="62">
        <f>SUMIF('Raw diet data'!$E$6:$E$379,$A58,'Raw diet data'!CN$6:CN$379)</f>
        <v>0</v>
      </c>
      <c r="AT58" s="62">
        <f>SUMIF('Raw diet data'!$E$6:$E$379,$A58,'Raw diet data'!CO$6:CO$379)</f>
        <v>0</v>
      </c>
      <c r="AU58" s="62">
        <f>SUMIF('Raw diet data'!$E$6:$E$379,$A58,'Raw diet data'!CQ$6:CQ$379)</f>
        <v>0</v>
      </c>
      <c r="AV58" s="62">
        <f>SUMIF('Raw diet data'!$E$6:$E$379,$A58,'Raw diet data'!CR$6:CR$379)</f>
        <v>0</v>
      </c>
      <c r="AW58" s="62">
        <f>SUMIF('Raw diet data'!$E$6:$E$379,$A58,'Raw diet data'!CU$6:CU$379)</f>
        <v>0</v>
      </c>
      <c r="AX58" s="62">
        <f>SUMIF('Raw diet data'!$E$6:$E$379,$A58,'Raw diet data'!CW$6:CW$379)</f>
        <v>0</v>
      </c>
      <c r="AY58" s="62">
        <f>SUMIF('Raw diet data'!$E$6:$E$379,$A58,'Raw diet data'!CX$6:CX$379)</f>
        <v>0</v>
      </c>
      <c r="AZ58" s="62">
        <f>SUMIF('Raw diet data'!$E$6:$E$379,$A58,'Raw diet data'!CY$6:CY$379)</f>
        <v>0</v>
      </c>
      <c r="BA58" s="62">
        <f>SUMIF('Raw diet data'!$E$6:$E$379,$A58,'Raw diet data'!CZ$6:CZ$379)</f>
        <v>0</v>
      </c>
      <c r="BB58" s="62">
        <f>SUMIF('Raw diet data'!$E$6:$E$379,$A58,'Raw diet data'!DA$6:DA$379)</f>
        <v>0</v>
      </c>
      <c r="BC58" s="62">
        <f>SUMIF('Raw diet data'!$E$6:$E$379,$A58,'Raw diet data'!DB$6:DB$379)</f>
        <v>0</v>
      </c>
      <c r="BD58" s="62">
        <f>SUMIF('Raw diet data'!$E$6:$E$379,$A58,'Raw diet data'!DF$6:DF$379)</f>
        <v>0</v>
      </c>
      <c r="BE58" s="62">
        <f>SUMIF('Raw diet data'!$E$6:$E$379,$A58,'Raw diet data'!DG$6:DG$379)</f>
        <v>0</v>
      </c>
      <c r="BF58" s="62">
        <f>SUMIF('Raw diet data'!$E$6:$E$379,$A58,'Raw diet data'!DH$6:DH$379)</f>
        <v>0</v>
      </c>
      <c r="BG58" s="62">
        <f>SUMIF('Raw diet data'!$E$6:$E$379,$A58,'Raw diet data'!DI$6:DI$379)</f>
        <v>0</v>
      </c>
      <c r="BH58" s="62">
        <f>SUMIF('Raw diet data'!$E$6:$E$379,$A58,'Raw diet data'!DM$6:DM$379)</f>
        <v>0</v>
      </c>
      <c r="BI58" s="62">
        <f>SUMIF('Raw diet data'!$E$6:$E$379,$A58,'Raw diet data'!DN$6:DN$379)</f>
        <v>0</v>
      </c>
      <c r="BJ58" s="62">
        <f>SUMIF('Raw diet data'!$E$6:$E$379,$A58,'Raw diet data'!DO$6:DO$379)</f>
        <v>0</v>
      </c>
      <c r="BK58" s="62">
        <f>SUMIF('Raw diet data'!$E$6:$E$379,$A58,'Raw diet data'!DP$6:DP$379)</f>
        <v>0</v>
      </c>
      <c r="BL58" s="62">
        <f>SUMIF('Raw diet data'!$E$6:$E$379,$A58,'Raw diet data'!DQ$6:DQ$379)</f>
        <v>0</v>
      </c>
      <c r="BM58" s="62">
        <f>SUMIF(Zooplankton!$A$17:$A$29,$A58,Zooplankton!C$17:C$29)</f>
        <v>0</v>
      </c>
      <c r="BN58" s="62">
        <f>SUMIF(Zooplankton!$A$17:$A$29,$A58,Zooplankton!D$17:D$29)</f>
        <v>0</v>
      </c>
      <c r="BO58" s="62">
        <f>SUMIF(Zooplankton!$A$17:$A$29,$A58,Zooplankton!E$17:E$29)</f>
        <v>0</v>
      </c>
      <c r="BP58" s="62">
        <f>SUMIF('Raw diet data'!$E$6:$E$379,$A58,'Raw diet data'!DU$6:DU$379)</f>
        <v>0</v>
      </c>
      <c r="BQ58" s="62">
        <f>SUMIF('Raw diet data'!$E$6:$E$379,$A58,'Raw diet data'!DV$6:DV$379)</f>
        <v>0</v>
      </c>
      <c r="BR58" s="62">
        <f>SUMIF('Raw diet data'!$E$6:$E$379,$A58,'Raw diet data'!DX$6:DX$379)</f>
        <v>0</v>
      </c>
    </row>
    <row r="59" spans="1:70">
      <c r="A59">
        <v>57</v>
      </c>
      <c r="B59" t="s">
        <v>331</v>
      </c>
      <c r="C59" s="62">
        <f>SUMIF('Raw diet data'!$E$6:$E$379,$A59,'Raw diet data'!L$6:L$379)</f>
        <v>0</v>
      </c>
      <c r="D59" s="62">
        <f>SUMIF(Odontocetes!$A$7:$A$15,$A59,Odontocetes!C$7:C$15)</f>
        <v>0</v>
      </c>
      <c r="E59" s="62">
        <f>SUMIF('Raw diet data'!$E$6:$E$379,$A59,'Raw diet data'!N$6:N$379)</f>
        <v>0</v>
      </c>
      <c r="F59" s="62">
        <f>SUMIF('Raw diet data'!$E$6:$E$379,$A59,'Raw diet data'!O$6:O$379)</f>
        <v>0</v>
      </c>
      <c r="G59" s="507">
        <f>SUMIF(Seals!$A$8:$A$281,$A59,Seals!$K$8:$K$281)</f>
        <v>1.6612953640150354E-5</v>
      </c>
      <c r="H59" s="62">
        <f>SUMIF(Seals!$A$8:$A$281,$A59,Seals!$P$8:$P$281)</f>
        <v>0</v>
      </c>
      <c r="I59" s="62">
        <f>SUMIF(Seals!$A$8:$A$281,$A59,Seals!$I$8:$I$281)</f>
        <v>1.3269785907721178E-3</v>
      </c>
      <c r="J59" s="62">
        <f>SUMIF('Raw diet data'!$E$6:$E$379,$A59,'Raw diet data'!S$6:S$379)</f>
        <v>0</v>
      </c>
      <c r="K59" s="62">
        <f>SUMIF('Raw diet data'!$E$6:$E$379,$A59,'Raw diet data'!T$6:T$379)</f>
        <v>0</v>
      </c>
      <c r="L59" s="62">
        <f>SUMIF('WF storm petrel'!$A$5:$A$28,$A59,'WF storm petrel'!J$5:J$28)</f>
        <v>0</v>
      </c>
      <c r="M59" s="62">
        <f>SUMIF('Raw diet data'!$E$6:$E$379,$A59,'Raw diet data'!Y$6:Y$379)</f>
        <v>0</v>
      </c>
      <c r="N59" s="448">
        <f>SUMIF('Raw diet data'!$E$6:$E$379,$A59,'Raw diet data'!Z$6:Z$379)</f>
        <v>2.8589899999999996E-3</v>
      </c>
      <c r="O59" s="62">
        <f>SUMIF('Raw diet data'!$E$6:$E$379,$A59,'Raw diet data'!AA$6:AA$379)</f>
        <v>0</v>
      </c>
      <c r="P59" s="62">
        <f>SUMIF('Raw diet data'!$E$6:$E$379,$A59,'Raw diet data'!AB$6:AB$379)</f>
        <v>0</v>
      </c>
      <c r="Q59" s="62">
        <f>SUMIF(LP!$A$5:$A$22,$A59,LP!D$5:D$22)</f>
        <v>5.7450000000000001E-5</v>
      </c>
      <c r="R59" s="62">
        <f>SUMIF('Raw diet data'!$E$6:$E$379,$A59,'Raw diet data'!AL$6:AL$379)</f>
        <v>3.9990040754358776E-3</v>
      </c>
      <c r="S59" s="62">
        <f>SUMIF('Raw diet data'!$E$6:$E$379,$A59,'Raw diet data'!AQ$6:AQ$379)</f>
        <v>0</v>
      </c>
      <c r="T59" s="448">
        <f>SUMIF('Shelf dem sharks'!A$38:A$59,A59,'Shelf dem sharks'!$F$38:$F$59)</f>
        <v>3.2559126876651565E-2</v>
      </c>
      <c r="U59" s="62">
        <f>SUMIF('Raw diet data'!$E$6:$E$379,$A59,'Raw diet data'!AT$6:AT$379)</f>
        <v>0</v>
      </c>
      <c r="V59" s="62">
        <f>SUMIF('Raw diet data'!$E$6:$E$379,$A59,'Raw diet data'!AW$6:AW$379)</f>
        <v>0</v>
      </c>
      <c r="W59" s="62">
        <f>SUMIF('Skates&amp;rays'!A$27:A$37,$A59,'Skates&amp;rays'!$E$27:$E$37)</f>
        <v>0</v>
      </c>
      <c r="X59" s="62">
        <f>SUMIF('Raw diet data'!$E$6:$E$379,$A59,'Raw diet data'!AZ$6:AZ$379)</f>
        <v>0</v>
      </c>
      <c r="Y59" s="62">
        <f>IF(ISNA(VLOOKUP($A59,'Offshore pelagic pisc &amp; tuna'!$A$5:'Offshore pelagic pisc &amp; tuna'!$O$28,15,FALSE)),0,VLOOKUP($A59,'Offshore pelagic pisc &amp; tuna'!$A$5:'Offshore pelagic pisc &amp; tuna'!$O$28,15,FALSE))</f>
        <v>0</v>
      </c>
      <c r="Z59" s="62">
        <f>IF(ISNA(VLOOKUP($A59,'Offshore pelagic pisc &amp; tuna'!$A$4:'Offshore pelagic pisc &amp; tuna'!$O$28,8,FALSE)),0,VLOOKUP($A59,'Offshore pelagic pisc &amp; tuna'!$A$4:'Offshore pelagic pisc &amp; tuna'!$O$28,8,FALSE))</f>
        <v>0</v>
      </c>
      <c r="AA59" s="62">
        <f>SUMIF('Raw diet data'!$E$6:$E$379,$A59,'Raw diet data'!BC$6:BC$379)</f>
        <v>0</v>
      </c>
      <c r="AB59" s="62">
        <f>SUMIF('Raw diet data'!$E$6:$E$379,$A59,'Raw diet data'!BJ$6:BJ$379)</f>
        <v>0</v>
      </c>
      <c r="AC59" s="62">
        <f>SUMIF('Small pelagic fish'!$A$31:$A$43,$A59,'Small pelagic fish'!D$31:D$43)</f>
        <v>0</v>
      </c>
      <c r="AD59" s="62">
        <f>SUMIF('Small pelagic fish'!$A$31:$A$43,$A59,'Small pelagic fish'!E$31:E$43)</f>
        <v>0</v>
      </c>
      <c r="AE59" s="62">
        <f>SUMIF('Small pelagic fish'!$A$31:$A$43,$A59,'Small pelagic fish'!G$31:G$43)</f>
        <v>0</v>
      </c>
      <c r="AF59" s="62">
        <f>SUMIF('Small pelagic fish'!$A$31:$A$43,$A59,'Small pelagic fish'!I$31:I$43)</f>
        <v>0</v>
      </c>
      <c r="AG59" s="62">
        <f>SUMIF('Other fish'!$C$643:$C$689,$A59,'Other fish'!CL$643:CL$689)</f>
        <v>3.5712455959286807E-2</v>
      </c>
      <c r="AH59" s="62">
        <f>SUMIF('Other fish'!$C$643:$C$689,$A59,'Other fish'!BV$643:BV$689)</f>
        <v>1.6184637589444287E-3</v>
      </c>
      <c r="AI59" s="62">
        <f>SUMIF('Other fish'!$C$643:$C$689,$A59,'Other fish'!CH$643:CH$689)</f>
        <v>7.4596987213776694E-2</v>
      </c>
      <c r="AJ59" s="62">
        <f>SUMIF('Other fish'!$C$643:$C$689,$A59,'Other fish'!X$643:X$689)</f>
        <v>0.2634915147403209</v>
      </c>
      <c r="AK59" s="62">
        <f>SUMIF('Other fish'!$C$643:$C$689,$A59,'Other fish'!K$643:K$689)</f>
        <v>3.7000000000000002E-3</v>
      </c>
      <c r="AL59" s="62">
        <f>SUMIF(Garfish!$A$5:$A$10,$A59,Garfish!E$5:E$10)</f>
        <v>0</v>
      </c>
      <c r="AM59" s="62">
        <f>SUMIF('Raw diet data'!$E$6:$E$379,$A59,'Raw diet data'!CF$6:CF$379)</f>
        <v>1.1839936153886442E-2</v>
      </c>
      <c r="AN59" s="62">
        <f>SUMIF('Raw diet data'!$E$6:$E$379,$A59,'Raw diet data'!CG$6:CG$379)</f>
        <v>0</v>
      </c>
      <c r="AO59" s="62">
        <f>SUMIF('Raw diet data'!$E$6:$E$379,$A59,'Raw diet data'!CH$6:CH$379)</f>
        <v>0</v>
      </c>
      <c r="AP59" s="62">
        <f>SUMIF('Raw diet data'!$E$6:$E$379,$A59,'Raw diet data'!CI$6:CI$379)</f>
        <v>0</v>
      </c>
      <c r="AQ59" s="62">
        <f>SUMIF('Raw diet data'!$E$6:$E$379,$A59,'Raw diet data'!CJ$6:CJ$379)</f>
        <v>0</v>
      </c>
      <c r="AR59" s="62">
        <f>SUMIF('Raw diet data'!$E$6:$E$379,$A59,'Raw diet data'!CK$6:CK$379)</f>
        <v>0</v>
      </c>
      <c r="AS59" s="62">
        <f>SUMIF('Raw diet data'!$E$6:$E$379,$A59,'Raw diet data'!CN$6:CN$379)</f>
        <v>0</v>
      </c>
      <c r="AT59" s="62">
        <f>SUMIF('Raw diet data'!$E$6:$E$379,$A59,'Raw diet data'!CO$6:CO$379)</f>
        <v>0</v>
      </c>
      <c r="AU59" s="62">
        <f>SUMIF('Raw diet data'!$E$6:$E$379,$A59,'Raw diet data'!CQ$6:CQ$379)</f>
        <v>0</v>
      </c>
      <c r="AV59" s="62">
        <f>SUMIF('Raw diet data'!$E$6:$E$379,$A59,'Raw diet data'!CR$6:CR$379)</f>
        <v>0</v>
      </c>
      <c r="AW59" s="62">
        <f>SUMIF('Raw diet data'!$E$6:$E$379,$A59,'Raw diet data'!CU$6:CU$379)</f>
        <v>0</v>
      </c>
      <c r="AX59" s="62">
        <f>SUMIF('Raw diet data'!$E$6:$E$379,$A59,'Raw diet data'!CW$6:CW$379)</f>
        <v>0</v>
      </c>
      <c r="AY59" s="62">
        <f>SUMIF('Raw diet data'!$E$6:$E$379,$A59,'Raw diet data'!CX$6:CX$379)</f>
        <v>0</v>
      </c>
      <c r="AZ59" s="62">
        <f>SUMIF('Raw diet data'!$E$6:$E$379,$A59,'Raw diet data'!CY$6:CY$379)</f>
        <v>0</v>
      </c>
      <c r="BA59" s="62">
        <f>SUMIF('Raw diet data'!$E$6:$E$379,$A59,'Raw diet data'!CZ$6:CZ$379)</f>
        <v>0</v>
      </c>
      <c r="BB59" s="62">
        <f>SUMIF('Raw diet data'!$E$6:$E$379,$A59,'Raw diet data'!DA$6:DA$379)</f>
        <v>0</v>
      </c>
      <c r="BC59" s="62">
        <f>SUMIF('Raw diet data'!$E$6:$E$379,$A59,'Raw diet data'!DB$6:DB$379)</f>
        <v>0</v>
      </c>
      <c r="BD59" s="62">
        <f>SUMIF('Raw diet data'!$E$6:$E$379,$A59,'Raw diet data'!DF$6:DF$379)</f>
        <v>1.5476190476190477E-2</v>
      </c>
      <c r="BE59" s="62">
        <f>SUMIF('Raw diet data'!$E$6:$E$379,$A59,'Raw diet data'!DG$6:DG$379)</f>
        <v>0</v>
      </c>
      <c r="BF59" s="62">
        <f>SUMIF('Raw diet data'!$E$6:$E$379,$A59,'Raw diet data'!DH$6:DH$379)</f>
        <v>0</v>
      </c>
      <c r="BG59" s="62">
        <f>SUMIF('Raw diet data'!$E$6:$E$379,$A59,'Raw diet data'!DI$6:DI$379)</f>
        <v>0</v>
      </c>
      <c r="BH59" s="62">
        <f>SUMIF('Raw diet data'!$E$6:$E$379,$A59,'Raw diet data'!DM$6:DM$379)</f>
        <v>0</v>
      </c>
      <c r="BI59" s="62">
        <f>SUMIF('Raw diet data'!$E$6:$E$379,$A59,'Raw diet data'!DN$6:DN$379)</f>
        <v>0</v>
      </c>
      <c r="BJ59" s="62">
        <f>SUMIF('Raw diet data'!$E$6:$E$379,$A59,'Raw diet data'!DO$6:DO$379)</f>
        <v>0</v>
      </c>
      <c r="BK59" s="62">
        <f>SUMIF('Raw diet data'!$E$6:$E$379,$A59,'Raw diet data'!DP$6:DP$379)</f>
        <v>0</v>
      </c>
      <c r="BL59" s="62">
        <f>SUMIF('Raw diet data'!$E$6:$E$379,$A59,'Raw diet data'!DQ$6:DQ$379)</f>
        <v>0</v>
      </c>
      <c r="BM59" s="62">
        <f>SUMIF(Zooplankton!$A$17:$A$29,$A59,Zooplankton!C$17:C$29)</f>
        <v>0</v>
      </c>
      <c r="BN59" s="62">
        <f>SUMIF(Zooplankton!$A$17:$A$29,$A59,Zooplankton!D$17:D$29)</f>
        <v>0</v>
      </c>
      <c r="BO59" s="62">
        <f>SUMIF(Zooplankton!$A$17:$A$29,$A59,Zooplankton!E$17:E$29)</f>
        <v>0</v>
      </c>
      <c r="BP59" s="62">
        <f>SUMIF('Raw diet data'!$E$6:$E$379,$A59,'Raw diet data'!DU$6:DU$379)</f>
        <v>0</v>
      </c>
      <c r="BQ59" s="62">
        <f>SUMIF('Raw diet data'!$E$6:$E$379,$A59,'Raw diet data'!DV$6:DV$379)</f>
        <v>0</v>
      </c>
      <c r="BR59" s="62">
        <f>SUMIF('Raw diet data'!$E$6:$E$379,$A59,'Raw diet data'!DX$6:DX$379)</f>
        <v>0</v>
      </c>
    </row>
    <row r="60" spans="1:70">
      <c r="A60">
        <v>58</v>
      </c>
      <c r="B60" t="s">
        <v>824</v>
      </c>
      <c r="C60" s="62">
        <f>SUMIF('Raw diet data'!$E$6:$E$379,$A60,'Raw diet data'!L$6:L$379)</f>
        <v>0</v>
      </c>
      <c r="D60" s="62">
        <f>SUMIF(Odontocetes!$A$7:$A$15,$A60,Odontocetes!C$7:C$15)</f>
        <v>0</v>
      </c>
      <c r="E60" s="62">
        <f>SUMIF('Raw diet data'!$E$6:$E$379,$A60,'Raw diet data'!N$6:N$379)</f>
        <v>0</v>
      </c>
      <c r="F60" s="62">
        <f>SUMIF('Raw diet data'!$E$6:$E$379,$A60,'Raw diet data'!O$6:O$379)</f>
        <v>0</v>
      </c>
      <c r="G60" s="62">
        <f>SUMIF(Seals!$A$8:$A$281,$A60,Seals!$K$8:$K$281)</f>
        <v>1.6945212712953372E-3</v>
      </c>
      <c r="H60" s="62">
        <f>SUMIF(Seals!$A$8:$A$281,$A60,Seals!$P$8:$P$281)</f>
        <v>1.5795368476625677E-2</v>
      </c>
      <c r="I60" s="62">
        <f>SUMIF(Seals!$A$8:$A$281,$A60,Seals!$I$8:$I$281)</f>
        <v>1.61465134113675E-2</v>
      </c>
      <c r="J60" s="62">
        <f>SUMIF('Raw diet data'!$E$6:$E$379,$A60,'Raw diet data'!S$6:S$379)</f>
        <v>0</v>
      </c>
      <c r="K60" s="62">
        <f>SUMIF('Raw diet data'!$E$6:$E$379,$A60,'Raw diet data'!T$6:T$379)</f>
        <v>0</v>
      </c>
      <c r="L60" s="62">
        <f>SUMIF('WF storm petrel'!$A$5:$A$28,$A60,'WF storm petrel'!J$5:J$28)</f>
        <v>0</v>
      </c>
      <c r="M60" s="62">
        <f>SUMIF('Raw diet data'!$E$6:$E$379,$A60,'Raw diet data'!Y$6:Y$379)</f>
        <v>0</v>
      </c>
      <c r="N60" s="62">
        <f>SUMIF('Raw diet data'!$E$6:$E$379,$A60,'Raw diet data'!Z$6:Z$379)</f>
        <v>0</v>
      </c>
      <c r="O60" s="62">
        <f>SUMIF('Raw diet data'!$E$6:$E$379,$A60,'Raw diet data'!AA$6:AA$379)</f>
        <v>0</v>
      </c>
      <c r="P60" s="448">
        <f>SUMIF('Raw diet data'!$E$6:$E$379,$A60,'Raw diet data'!AB$6:AB$379)</f>
        <v>3.867340852562478E-3</v>
      </c>
      <c r="Q60" s="62">
        <f>SUMIF(LP!$A$5:$A$22,$A60,LP!D$5:D$22)</f>
        <v>0</v>
      </c>
      <c r="R60" s="62">
        <f>SUMIF('Raw diet data'!$E$6:$E$379,$A60,'Raw diet data'!AL$6:AL$379)</f>
        <v>4.1277957745660442E-3</v>
      </c>
      <c r="S60" s="62">
        <f>SUMIF('Raw diet data'!$E$6:$E$379,$A60,'Raw diet data'!AQ$6:AQ$379)</f>
        <v>0</v>
      </c>
      <c r="T60" s="448">
        <f>SUMIF('Shelf dem sharks'!A$38:A$59,A60,'Shelf dem sharks'!$F$38:$F$59)</f>
        <v>0.24615429224455618</v>
      </c>
      <c r="U60" s="62">
        <f>SUMIF('Raw diet data'!$E$6:$E$379,$A60,'Raw diet data'!AT$6:AT$379)</f>
        <v>0</v>
      </c>
      <c r="V60" s="62">
        <f>SUMIF('Raw diet data'!$E$6:$E$379,$A60,'Raw diet data'!AW$6:AW$379)</f>
        <v>0</v>
      </c>
      <c r="W60" s="62">
        <f>SUMIF('Skates&amp;rays'!A$27:A$37,$A60,'Skates&amp;rays'!$E$27:$E$37)</f>
        <v>0</v>
      </c>
      <c r="X60" s="62">
        <f>SUMIF('Raw diet data'!$E$6:$E$379,$A60,'Raw diet data'!AZ$6:AZ$379)</f>
        <v>0</v>
      </c>
      <c r="Y60" s="62">
        <f>IF(ISNA(VLOOKUP($A60,'Offshore pelagic pisc &amp; tuna'!$A$5:'Offshore pelagic pisc &amp; tuna'!$O$28,15,FALSE)),0,VLOOKUP($A60,'Offshore pelagic pisc &amp; tuna'!$A$5:'Offshore pelagic pisc &amp; tuna'!$O$28,15,FALSE))</f>
        <v>0</v>
      </c>
      <c r="Z60" s="62">
        <f>IF(ISNA(VLOOKUP($A60,'Offshore pelagic pisc &amp; tuna'!$A$4:'Offshore pelagic pisc &amp; tuna'!$O$28,8,FALSE)),0,VLOOKUP($A60,'Offshore pelagic pisc &amp; tuna'!$A$4:'Offshore pelagic pisc &amp; tuna'!$O$28,8,FALSE))</f>
        <v>0</v>
      </c>
      <c r="AA60" s="62">
        <f>SUMIF('Raw diet data'!$E$6:$E$379,$A60,'Raw diet data'!BC$6:BC$379)</f>
        <v>0</v>
      </c>
      <c r="AB60" s="62">
        <f>SUMIF('Raw diet data'!$E$6:$E$379,$A60,'Raw diet data'!BJ$6:BJ$379)</f>
        <v>0</v>
      </c>
      <c r="AC60" s="62">
        <f>SUMIF('Small pelagic fish'!$A$31:$A$43,$A60,'Small pelagic fish'!D$31:D$43)</f>
        <v>0</v>
      </c>
      <c r="AD60" s="62">
        <f>SUMIF('Small pelagic fish'!$A$31:$A$43,$A60,'Small pelagic fish'!E$31:E$43)</f>
        <v>0</v>
      </c>
      <c r="AE60" s="62">
        <f>SUMIF('Small pelagic fish'!$A$31:$A$43,$A60,'Small pelagic fish'!G$31:G$43)</f>
        <v>0</v>
      </c>
      <c r="AF60" s="62">
        <f>SUMIF('Small pelagic fish'!$A$31:$A$43,$A60,'Small pelagic fish'!I$31:I$43)</f>
        <v>0</v>
      </c>
      <c r="AG60" s="62">
        <f>SUMIF('Other fish'!$C$643:$C$689,$A60,'Other fish'!CL$643:CL$689)</f>
        <v>0</v>
      </c>
      <c r="AH60" s="62">
        <f>SUMIF('Other fish'!$C$643:$C$689,$A60,'Other fish'!BV$643:BV$689)</f>
        <v>0</v>
      </c>
      <c r="AI60" s="62">
        <f>SUMIF('Other fish'!$C$643:$C$689,$A60,'Other fish'!CH$643:CH$689)</f>
        <v>0</v>
      </c>
      <c r="AJ60" s="62">
        <f>SUMIF('Other fish'!$C$643:$C$689,$A60,'Other fish'!X$643:X$689)</f>
        <v>0</v>
      </c>
      <c r="AK60" s="62">
        <f>SUMIF('Other fish'!$C$643:$C$689,$A60,'Other fish'!K$643:K$689)</f>
        <v>0</v>
      </c>
      <c r="AL60" s="62">
        <f>SUMIF(Garfish!$A$5:$A$10,$A60,Garfish!E$5:E$10)</f>
        <v>0</v>
      </c>
      <c r="AM60" s="448">
        <f>SUMIF('Raw diet data'!$E$6:$E$379,$A60,'Raw diet data'!CF$6:CF$379)</f>
        <v>0.5006674355220283</v>
      </c>
      <c r="AN60" s="62">
        <f>SUMIF('Raw diet data'!$E$6:$E$379,$A60,'Raw diet data'!CG$6:CG$379)</f>
        <v>0</v>
      </c>
      <c r="AO60" s="62">
        <f>SUMIF('Raw diet data'!$E$6:$E$379,$A60,'Raw diet data'!CH$6:CH$379)</f>
        <v>0</v>
      </c>
      <c r="AP60" s="62">
        <f>SUMIF('Raw diet data'!$E$6:$E$379,$A60,'Raw diet data'!CI$6:CI$379)</f>
        <v>0</v>
      </c>
      <c r="AQ60" s="62">
        <f>SUMIF('Raw diet data'!$E$6:$E$379,$A60,'Raw diet data'!CJ$6:CJ$379)</f>
        <v>0</v>
      </c>
      <c r="AR60" s="62">
        <f>SUMIF('Raw diet data'!$E$6:$E$379,$A60,'Raw diet data'!CK$6:CK$379)</f>
        <v>0</v>
      </c>
      <c r="AS60" s="62">
        <f>SUMIF('Raw diet data'!$E$6:$E$379,$A60,'Raw diet data'!CN$6:CN$379)</f>
        <v>0</v>
      </c>
      <c r="AT60" s="62">
        <f>SUMIF('Raw diet data'!$E$6:$E$379,$A60,'Raw diet data'!CO$6:CO$379)</f>
        <v>0</v>
      </c>
      <c r="AU60" s="62">
        <f>SUMIF('Raw diet data'!$E$6:$E$379,$A60,'Raw diet data'!CQ$6:CQ$379)</f>
        <v>0</v>
      </c>
      <c r="AV60" s="62">
        <f>SUMIF('Raw diet data'!$E$6:$E$379,$A60,'Raw diet data'!CR$6:CR$379)</f>
        <v>0</v>
      </c>
      <c r="AW60" s="62">
        <f>SUMIF('Raw diet data'!$E$6:$E$379,$A60,'Raw diet data'!CU$6:CU$379)</f>
        <v>0</v>
      </c>
      <c r="AX60" s="62">
        <f>SUMIF('Raw diet data'!$E$6:$E$379,$A60,'Raw diet data'!CW$6:CW$379)</f>
        <v>0</v>
      </c>
      <c r="AY60" s="62">
        <f>SUMIF('Raw diet data'!$E$6:$E$379,$A60,'Raw diet data'!CX$6:CX$379)</f>
        <v>0</v>
      </c>
      <c r="AZ60" s="62">
        <f>SUMIF('Raw diet data'!$E$6:$E$379,$A60,'Raw diet data'!CY$6:CY$379)</f>
        <v>0</v>
      </c>
      <c r="BA60" s="62">
        <f>SUMIF('Raw diet data'!$E$6:$E$379,$A60,'Raw diet data'!CZ$6:CZ$379)</f>
        <v>0</v>
      </c>
      <c r="BB60" s="62">
        <f>SUMIF('Raw diet data'!$E$6:$E$379,$A60,'Raw diet data'!DA$6:DA$379)</f>
        <v>0</v>
      </c>
      <c r="BC60" s="62">
        <f>SUMIF('Raw diet data'!$E$6:$E$379,$A60,'Raw diet data'!DB$6:DB$379)</f>
        <v>0</v>
      </c>
      <c r="BD60" s="62">
        <f>SUMIF('Raw diet data'!$E$6:$E$379,$A60,'Raw diet data'!DF$6:DF$379)</f>
        <v>4.642857142857143E-2</v>
      </c>
      <c r="BE60" s="62">
        <f>SUMIF('Raw diet data'!$E$6:$E$379,$A60,'Raw diet data'!DG$6:DG$379)</f>
        <v>0</v>
      </c>
      <c r="BF60" s="62">
        <f>SUMIF('Raw diet data'!$E$6:$E$379,$A60,'Raw diet data'!DH$6:DH$379)</f>
        <v>0</v>
      </c>
      <c r="BG60" s="62">
        <f>SUMIF('Raw diet data'!$E$6:$E$379,$A60,'Raw diet data'!DI$6:DI$379)</f>
        <v>0</v>
      </c>
      <c r="BH60" s="62">
        <f>SUMIF('Raw diet data'!$E$6:$E$379,$A60,'Raw diet data'!DM$6:DM$379)</f>
        <v>0</v>
      </c>
      <c r="BI60" s="62">
        <f>SUMIF('Raw diet data'!$E$6:$E$379,$A60,'Raw diet data'!DN$6:DN$379)</f>
        <v>0</v>
      </c>
      <c r="BJ60" s="62">
        <f>SUMIF('Raw diet data'!$E$6:$E$379,$A60,'Raw diet data'!DO$6:DO$379)</f>
        <v>0</v>
      </c>
      <c r="BK60" s="62">
        <f>SUMIF('Raw diet data'!$E$6:$E$379,$A60,'Raw diet data'!DP$6:DP$379)</f>
        <v>0</v>
      </c>
      <c r="BL60" s="62">
        <f>SUMIF('Raw diet data'!$E$6:$E$379,$A60,'Raw diet data'!DQ$6:DQ$379)</f>
        <v>0</v>
      </c>
      <c r="BM60" s="62">
        <f>SUMIF(Zooplankton!$A$17:$A$29,$A60,Zooplankton!C$17:C$29)</f>
        <v>0</v>
      </c>
      <c r="BN60" s="62">
        <f>SUMIF(Zooplankton!$A$17:$A$29,$A60,Zooplankton!D$17:D$29)</f>
        <v>0</v>
      </c>
      <c r="BO60" s="62">
        <f>SUMIF(Zooplankton!$A$17:$A$29,$A60,Zooplankton!E$17:E$29)</f>
        <v>0</v>
      </c>
      <c r="BP60" s="62">
        <f>SUMIF('Raw diet data'!$E$6:$E$379,$A60,'Raw diet data'!DU$6:DU$379)</f>
        <v>0</v>
      </c>
      <c r="BQ60" s="62">
        <f>SUMIF('Raw diet data'!$E$6:$E$379,$A60,'Raw diet data'!DV$6:DV$379)</f>
        <v>0</v>
      </c>
      <c r="BR60" s="62">
        <f>SUMIF('Raw diet data'!$E$6:$E$379,$A60,'Raw diet data'!DX$6:DX$379)</f>
        <v>0</v>
      </c>
    </row>
    <row r="61" spans="1:70">
      <c r="A61">
        <v>59</v>
      </c>
      <c r="B61" t="s">
        <v>774</v>
      </c>
      <c r="C61" s="62">
        <f>SUMIF('Raw diet data'!$E$6:$E$379,$A61,'Raw diet data'!L$6:L$379)</f>
        <v>0</v>
      </c>
      <c r="D61" s="62">
        <f>SUMIF(Odontocetes!$A$7:$A$15,$A61,Odontocetes!C$7:C$15)</f>
        <v>1.5345878055019666E-3</v>
      </c>
      <c r="E61" s="62">
        <f>SUMIF('Raw diet data'!$E$6:$E$379,$A61,'Raw diet data'!N$6:N$379)</f>
        <v>0</v>
      </c>
      <c r="F61" s="62">
        <f>SUMIF('Raw diet data'!$E$6:$E$379,$A61,'Raw diet data'!O$6:O$379)</f>
        <v>0</v>
      </c>
      <c r="G61" s="62">
        <f>SUMIF(Seals!$A$8:$A$281,$A61,Seals!$K$8:$K$281)</f>
        <v>0</v>
      </c>
      <c r="H61" s="62">
        <f>SUMIF(Seals!$A$8:$A$281,$A61,Seals!$P$8:$P$281)</f>
        <v>0</v>
      </c>
      <c r="I61" s="62">
        <f>SUMIF(Seals!$A$8:$A$281,$A61,Seals!$I$8:$I$281)</f>
        <v>0</v>
      </c>
      <c r="J61" s="62">
        <f>SUMIF('Raw diet data'!$E$6:$E$379,$A61,'Raw diet data'!S$6:S$379)</f>
        <v>0</v>
      </c>
      <c r="K61" s="62">
        <f>SUMIF('Raw diet data'!$E$6:$E$379,$A61,'Raw diet data'!T$6:T$379)</f>
        <v>0</v>
      </c>
      <c r="L61" s="62">
        <f>SUMIF('WF storm petrel'!$A$5:$A$28,$A61,'WF storm petrel'!J$5:J$28)</f>
        <v>0</v>
      </c>
      <c r="M61" s="62">
        <f>SUMIF('Raw diet data'!$E$6:$E$379,$A61,'Raw diet data'!Y$6:Y$379)</f>
        <v>0</v>
      </c>
      <c r="N61" s="62">
        <f>SUMIF('Raw diet data'!$E$6:$E$379,$A61,'Raw diet data'!Z$6:Z$379)</f>
        <v>0</v>
      </c>
      <c r="O61" s="62">
        <f>SUMIF('Raw diet data'!$E$6:$E$379,$A61,'Raw diet data'!AA$6:AA$379)</f>
        <v>0</v>
      </c>
      <c r="P61" s="62">
        <f>SUMIF('Raw diet data'!$E$6:$E$379,$A61,'Raw diet data'!AB$6:AB$379)</f>
        <v>0</v>
      </c>
      <c r="Q61" s="62">
        <f>SUMIF(LP!$A$5:$A$22,$A61,LP!D$5:D$22)</f>
        <v>0</v>
      </c>
      <c r="R61" s="62">
        <f>SUMIF('Raw diet data'!$E$6:$E$379,$A61,'Raw diet data'!AL$6:AL$379)</f>
        <v>0</v>
      </c>
      <c r="S61" s="62">
        <f>SUMIF('Raw diet data'!$E$6:$E$379,$A61,'Raw diet data'!AQ$6:AQ$379)</f>
        <v>0</v>
      </c>
      <c r="T61" s="62">
        <f>SUMIF('Shelf dem sharks'!A$38:A$59,A61,'Shelf dem sharks'!$F$38:$F$59)</f>
        <v>0</v>
      </c>
      <c r="U61" s="62">
        <f>SUMIF('Raw diet data'!$E$6:$E$379,$A61,'Raw diet data'!AT$6:AT$379)</f>
        <v>0</v>
      </c>
      <c r="V61" s="62">
        <f>SUMIF('Raw diet data'!$E$6:$E$379,$A61,'Raw diet data'!AW$6:AW$379)</f>
        <v>0</v>
      </c>
      <c r="W61" s="62">
        <f>SUMIF('Skates&amp;rays'!A$27:A$37,$A61,'Skates&amp;rays'!$E$27:$E$37)</f>
        <v>0</v>
      </c>
      <c r="X61" s="62">
        <f>SUMIF('Raw diet data'!$E$6:$E$379,$A61,'Raw diet data'!AZ$6:AZ$379)</f>
        <v>0</v>
      </c>
      <c r="Y61" s="62">
        <f>IF(ISNA(VLOOKUP($A61,'Offshore pelagic pisc &amp; tuna'!$A$5:'Offshore pelagic pisc &amp; tuna'!$O$28,15,FALSE)),0,VLOOKUP($A61,'Offshore pelagic pisc &amp; tuna'!$A$5:'Offshore pelagic pisc &amp; tuna'!$O$28,15,FALSE))</f>
        <v>4.2999999999999997E-2</v>
      </c>
      <c r="Z61" s="62">
        <f>IF(ISNA(VLOOKUP($A61,'Offshore pelagic pisc &amp; tuna'!$A$4:'Offshore pelagic pisc &amp; tuna'!$O$28,8,FALSE)),0,VLOOKUP($A61,'Offshore pelagic pisc &amp; tuna'!$A$4:'Offshore pelagic pisc &amp; tuna'!$O$28,8,FALSE))</f>
        <v>1.4544854640401049E-3</v>
      </c>
      <c r="AA61" s="62">
        <f>SUMIF('Raw diet data'!$E$6:$E$379,$A61,'Raw diet data'!BC$6:BC$379)</f>
        <v>0</v>
      </c>
      <c r="AB61" s="62">
        <f>SUMIF('Raw diet data'!$E$6:$E$379,$A61,'Raw diet data'!BJ$6:BJ$379)</f>
        <v>0</v>
      </c>
      <c r="AC61" s="62">
        <f>SUMIF('Small pelagic fish'!$A$31:$A$43,$A61,'Small pelagic fish'!D$31:D$43)</f>
        <v>0</v>
      </c>
      <c r="AD61" s="62">
        <f>SUMIF('Small pelagic fish'!$A$31:$A$43,$A61,'Small pelagic fish'!E$31:E$43)</f>
        <v>0</v>
      </c>
      <c r="AE61" s="62">
        <f>SUMIF('Small pelagic fish'!$A$31:$A$43,$A61,'Small pelagic fish'!G$31:G$43)</f>
        <v>0</v>
      </c>
      <c r="AF61" s="62">
        <f>SUMIF('Small pelagic fish'!$A$31:$A$43,$A61,'Small pelagic fish'!I$31:I$43)</f>
        <v>0</v>
      </c>
      <c r="AG61" s="62">
        <f>SUMIF('Other fish'!$C$643:$C$689,$A61,'Other fish'!CL$643:CL$689)</f>
        <v>0</v>
      </c>
      <c r="AH61" s="62">
        <f>SUMIF('Other fish'!$C$643:$C$689,$A61,'Other fish'!BV$643:BV$689)</f>
        <v>0</v>
      </c>
      <c r="AI61" s="62">
        <f>SUMIF('Other fish'!$C$643:$C$689,$A61,'Other fish'!CH$643:CH$689)</f>
        <v>0</v>
      </c>
      <c r="AJ61" s="62">
        <f>SUMIF('Other fish'!$C$643:$C$689,$A61,'Other fish'!X$643:X$689)</f>
        <v>0</v>
      </c>
      <c r="AK61" s="62">
        <f>SUMIF('Other fish'!$C$643:$C$689,$A61,'Other fish'!K$643:K$689)</f>
        <v>0</v>
      </c>
      <c r="AL61" s="62">
        <f>SUMIF(Garfish!$A$5:$A$10,$A61,Garfish!E$5:E$10)</f>
        <v>0</v>
      </c>
      <c r="AM61" s="62">
        <f>SUMIF('Raw diet data'!$E$6:$E$379,$A61,'Raw diet data'!CF$6:CF$379)</f>
        <v>0</v>
      </c>
      <c r="AN61" s="62">
        <f>SUMIF('Raw diet data'!$E$6:$E$379,$A61,'Raw diet data'!CG$6:CG$379)</f>
        <v>0</v>
      </c>
      <c r="AO61" s="62">
        <f>SUMIF('Raw diet data'!$E$6:$E$379,$A61,'Raw diet data'!CH$6:CH$379)</f>
        <v>0</v>
      </c>
      <c r="AP61" s="62">
        <f>SUMIF('Raw diet data'!$E$6:$E$379,$A61,'Raw diet data'!CI$6:CI$379)</f>
        <v>0</v>
      </c>
      <c r="AQ61" s="62">
        <f>SUMIF('Raw diet data'!$E$6:$E$379,$A61,'Raw diet data'!CJ$6:CJ$379)</f>
        <v>5.3999999999999999E-2</v>
      </c>
      <c r="AR61" s="62">
        <f>SUMIF('Raw diet data'!$E$6:$E$379,$A61,'Raw diet data'!CK$6:CK$379)</f>
        <v>0.25</v>
      </c>
      <c r="AS61" s="62">
        <f>SUMIF('Raw diet data'!$E$6:$E$379,$A61,'Raw diet data'!CN$6:CN$379)</f>
        <v>0.13</v>
      </c>
      <c r="AT61" s="62">
        <f>SUMIF('Raw diet data'!$E$6:$E$379,$A61,'Raw diet data'!CO$6:CO$379)</f>
        <v>0.08</v>
      </c>
      <c r="AU61" s="62">
        <f>SUMIF('Raw diet data'!$E$6:$E$379,$A61,'Raw diet data'!CQ$6:CQ$379)</f>
        <v>0.15</v>
      </c>
      <c r="AV61" s="62">
        <f>SUMIF('Raw diet data'!$E$6:$E$379,$A61,'Raw diet data'!CR$6:CR$379)</f>
        <v>0</v>
      </c>
      <c r="AW61" s="62">
        <f>SUMIF('Raw diet data'!$E$6:$E$379,$A61,'Raw diet data'!CU$6:CU$379)</f>
        <v>0</v>
      </c>
      <c r="AX61" s="62">
        <f>SUMIF('Raw diet data'!$E$6:$E$379,$A61,'Raw diet data'!CW$6:CW$379)</f>
        <v>0</v>
      </c>
      <c r="AY61" s="62">
        <f>SUMIF('Raw diet data'!$E$6:$E$379,$A61,'Raw diet data'!CX$6:CX$379)</f>
        <v>0</v>
      </c>
      <c r="AZ61" s="62">
        <f>SUMIF('Raw diet data'!$E$6:$E$379,$A61,'Raw diet data'!CY$6:CY$379)</f>
        <v>0</v>
      </c>
      <c r="BA61" s="62">
        <f>SUMIF('Raw diet data'!$E$6:$E$379,$A61,'Raw diet data'!CZ$6:CZ$379)</f>
        <v>0</v>
      </c>
      <c r="BB61" s="62">
        <f>SUMIF('Raw diet data'!$E$6:$E$379,$A61,'Raw diet data'!DA$6:DA$379)</f>
        <v>0</v>
      </c>
      <c r="BC61" s="62">
        <f>SUMIF('Raw diet data'!$E$6:$E$379,$A61,'Raw diet data'!DB$6:DB$379)</f>
        <v>0</v>
      </c>
      <c r="BD61" s="62">
        <f>SUMIF('Raw diet data'!$E$6:$E$379,$A61,'Raw diet data'!DF$6:DF$379)</f>
        <v>0</v>
      </c>
      <c r="BE61" s="62">
        <f>SUMIF('Raw diet data'!$E$6:$E$379,$A61,'Raw diet data'!DG$6:DG$379)</f>
        <v>0</v>
      </c>
      <c r="BF61" s="62">
        <f>SUMIF('Raw diet data'!$E$6:$E$379,$A61,'Raw diet data'!DH$6:DH$379)</f>
        <v>0</v>
      </c>
      <c r="BG61" s="62">
        <f>SUMIF('Raw diet data'!$E$6:$E$379,$A61,'Raw diet data'!DI$6:DI$379)</f>
        <v>0</v>
      </c>
      <c r="BH61" s="62">
        <f>SUMIF('Raw diet data'!$E$6:$E$379,$A61,'Raw diet data'!DM$6:DM$379)</f>
        <v>0</v>
      </c>
      <c r="BI61" s="62">
        <f>SUMIF('Raw diet data'!$E$6:$E$379,$A61,'Raw diet data'!DN$6:DN$379)</f>
        <v>0.1</v>
      </c>
      <c r="BJ61" s="62">
        <f>SUMIF('Raw diet data'!$E$6:$E$379,$A61,'Raw diet data'!DO$6:DO$379)</f>
        <v>0</v>
      </c>
      <c r="BK61" s="62">
        <f>SUMIF('Raw diet data'!$E$6:$E$379,$A61,'Raw diet data'!DP$6:DP$379)</f>
        <v>0</v>
      </c>
      <c r="BL61" s="62">
        <f>SUMIF('Raw diet data'!$E$6:$E$379,$A61,'Raw diet data'!DQ$6:DQ$379)</f>
        <v>0</v>
      </c>
      <c r="BM61" s="62">
        <f>SUMIF(Zooplankton!$A$17:$A$29,$A61,Zooplankton!C$17:C$29)</f>
        <v>0</v>
      </c>
      <c r="BN61" s="62">
        <f>SUMIF(Zooplankton!$A$17:$A$29,$A61,Zooplankton!D$17:D$29)</f>
        <v>0</v>
      </c>
      <c r="BO61" s="62">
        <f>SUMIF(Zooplankton!$A$17:$A$29,$A61,Zooplankton!E$17:E$29)</f>
        <v>0</v>
      </c>
      <c r="BP61" s="62">
        <f>SUMIF('Raw diet data'!$E$6:$E$379,$A61,'Raw diet data'!DU$6:DU$379)</f>
        <v>0</v>
      </c>
      <c r="BQ61" s="62">
        <f>SUMIF('Raw diet data'!$E$6:$E$379,$A61,'Raw diet data'!DV$6:DV$379)</f>
        <v>0</v>
      </c>
      <c r="BR61" s="62">
        <f>SUMIF('Raw diet data'!$E$6:$E$379,$A61,'Raw diet data'!DX$6:DX$379)</f>
        <v>0</v>
      </c>
    </row>
    <row r="62" spans="1:70">
      <c r="A62">
        <v>60</v>
      </c>
      <c r="B62" t="s">
        <v>745</v>
      </c>
      <c r="C62" s="62">
        <f>SUMIF('Raw diet data'!$E$6:$E$379,$A62,'Raw diet data'!L$6:L$379)</f>
        <v>0</v>
      </c>
      <c r="D62" s="62">
        <f>SUMIF(Odontocetes!$A$7:$A$15,$A62,Odontocetes!C$7:C$15)</f>
        <v>0.97331826807608768</v>
      </c>
      <c r="E62" s="62">
        <f>SUMIF('Raw diet data'!$E$6:$E$379,$A62,'Raw diet data'!N$6:N$379)</f>
        <v>3.7248000000000001E-4</v>
      </c>
      <c r="F62" s="62">
        <f>SUMIF('Raw diet data'!$E$6:$E$379,$A62,'Raw diet data'!O$6:O$379)</f>
        <v>1.242102E-2</v>
      </c>
      <c r="G62" s="62">
        <f>SUMIF(Seals!$A$8:$A$281,$A62,Seals!$K$8:$K$281)</f>
        <v>0</v>
      </c>
      <c r="H62" s="62">
        <f>SUMIF(Seals!$A$8:$A$281,$A62,Seals!$P$8:$P$281)</f>
        <v>0</v>
      </c>
      <c r="I62" s="62">
        <f>SUMIF(Seals!$A$8:$A$281,$A62,Seals!$I$8:$I$281)</f>
        <v>0</v>
      </c>
      <c r="J62" s="62">
        <f>SUMIF('Raw diet data'!$E$6:$E$379,$A62,'Raw diet data'!S$6:S$379)</f>
        <v>8.1000000000000003E-2</v>
      </c>
      <c r="K62" s="62">
        <f>SUMIF('Raw diet data'!$E$6:$E$379,$A62,'Raw diet data'!T$6:T$379)</f>
        <v>1.4875198258100804E-2</v>
      </c>
      <c r="L62" s="62">
        <f>SUMIF('WF storm petrel'!$A$5:$A$28,$A62,'WF storm petrel'!J$5:J$28)</f>
        <v>0</v>
      </c>
      <c r="M62" s="448">
        <f>SUMIF('Raw diet data'!$E$6:$E$379,$A62,'Raw diet data'!Y$6:Y$379)</f>
        <v>0.02</v>
      </c>
      <c r="N62" s="448">
        <f>SUMIF('Raw diet data'!$E$6:$E$379,$A62,'Raw diet data'!Z$6:Z$379)</f>
        <v>2.0665600000000003E-3</v>
      </c>
      <c r="O62" s="62">
        <f>SUMIF('Raw diet data'!$E$6:$E$379,$A62,'Raw diet data'!AA$6:AA$379)</f>
        <v>0</v>
      </c>
      <c r="P62" s="448">
        <f>SUMIF('Raw diet data'!$E$6:$E$379,$A62,'Raw diet data'!AB$6:AB$379)</f>
        <v>1.845306365897501E-3</v>
      </c>
      <c r="Q62" s="62">
        <f>SUMIF(LP!$A$5:$A$22,$A62,LP!D$5:D$22)</f>
        <v>0</v>
      </c>
      <c r="R62" s="62">
        <f>SUMIF('Raw diet data'!$E$6:$E$379,$A62,'Raw diet data'!AL$6:AL$379)</f>
        <v>4.0889697926000682E-2</v>
      </c>
      <c r="S62" s="448">
        <f>SUMIF('Raw diet data'!$E$6:$E$379,$A62,'Raw diet data'!AQ$6:AQ$379)</f>
        <v>0.18951886306810989</v>
      </c>
      <c r="T62" s="62">
        <f>SUMIF('Shelf dem sharks'!A$38:A$59,A62,'Shelf dem sharks'!$F$38:$F$59)</f>
        <v>0</v>
      </c>
      <c r="U62" s="62">
        <f>SUMIF('Raw diet data'!$E$6:$E$379,$A62,'Raw diet data'!AT$6:AT$379)</f>
        <v>0</v>
      </c>
      <c r="V62" s="62">
        <f>SUMIF('Raw diet data'!$E$6:$E$379,$A62,'Raw diet data'!AW$6:AW$379)</f>
        <v>3.7499999999999999E-2</v>
      </c>
      <c r="W62" s="62">
        <f>SUMIF('Skates&amp;rays'!A$27:A$37,$A62,'Skates&amp;rays'!$E$27:$E$37)</f>
        <v>0</v>
      </c>
      <c r="X62" s="448">
        <f>SUMIF('Raw diet data'!$E$6:$E$379,$A62,'Raw diet data'!AZ$6:AZ$379)</f>
        <v>0.18327591999999998</v>
      </c>
      <c r="Y62" s="62">
        <f>IF(ISNA(VLOOKUP($A62,'Offshore pelagic pisc &amp; tuna'!$A$5:'Offshore pelagic pisc &amp; tuna'!$O$28,15,FALSE)),0,VLOOKUP($A62,'Offshore pelagic pisc &amp; tuna'!$A$5:'Offshore pelagic pisc &amp; tuna'!$O$28,15,FALSE))</f>
        <v>0.33600000000000002</v>
      </c>
      <c r="Z62" s="62">
        <f>IF(ISNA(VLOOKUP($A62,'Offshore pelagic pisc &amp; tuna'!$A$4:'Offshore pelagic pisc &amp; tuna'!$O$28,8,FALSE)),0,VLOOKUP($A62,'Offshore pelagic pisc &amp; tuna'!$A$4:'Offshore pelagic pisc &amp; tuna'!$O$28,8,FALSE))</f>
        <v>0.16008085703877567</v>
      </c>
      <c r="AA62" s="62">
        <f>SUMIF('Raw diet data'!$E$6:$E$379,$A62,'Raw diet data'!BC$6:BC$379)</f>
        <v>0.4</v>
      </c>
      <c r="AB62" s="448">
        <f>SUMIF('Raw diet data'!$E$6:$E$379,$A62,'Raw diet data'!BJ$6:BJ$379)</f>
        <v>4.5366753248031043E-2</v>
      </c>
      <c r="AC62" s="62">
        <f>SUMIF('Small pelagic fish'!$A$31:$A$43,$A62,'Small pelagic fish'!D$31:D$43)</f>
        <v>0</v>
      </c>
      <c r="AD62" s="62">
        <f>SUMIF('Small pelagic fish'!$A$31:$A$43,$A62,'Small pelagic fish'!E$31:E$43)</f>
        <v>0</v>
      </c>
      <c r="AE62" s="62">
        <f>SUMIF('Small pelagic fish'!$A$31:$A$43,$A62,'Small pelagic fish'!G$31:G$43)</f>
        <v>0</v>
      </c>
      <c r="AF62" s="62">
        <f>SUMIF('Small pelagic fish'!$A$31:$A$43,$A62,'Small pelagic fish'!I$31:I$43)</f>
        <v>0</v>
      </c>
      <c r="AG62" s="62">
        <f>SUMIF('Other fish'!$C$643:$C$689,$A62,'Other fish'!CL$643:CL$689)</f>
        <v>0</v>
      </c>
      <c r="AH62" s="62">
        <f>SUMIF('Other fish'!$C$643:$C$689,$A62,'Other fish'!BV$643:BV$689)</f>
        <v>1.7530683482060563E-5</v>
      </c>
      <c r="AI62" s="62">
        <f>SUMIF('Other fish'!$C$643:$C$689,$A62,'Other fish'!CH$643:CH$689)</f>
        <v>1.8037757536279401E-2</v>
      </c>
      <c r="AJ62" s="62">
        <f>SUMIF('Other fish'!$C$643:$C$689,$A62,'Other fish'!X$643:X$689)</f>
        <v>3.3101637252244596E-2</v>
      </c>
      <c r="AK62" s="62">
        <f>SUMIF('Other fish'!$C$643:$C$689,$A62,'Other fish'!K$643:K$689)</f>
        <v>0</v>
      </c>
      <c r="AL62" s="62">
        <f>SUMIF(Garfish!$A$5:$A$10,$A62,Garfish!E$5:E$10)</f>
        <v>0</v>
      </c>
      <c r="AM62" s="448">
        <f>SUMIF('Raw diet data'!$E$6:$E$379,$A62,'Raw diet data'!CF$6:CF$379)</f>
        <v>4.4323980317909923E-3</v>
      </c>
      <c r="AN62" s="448">
        <f>SUMIF('Raw diet data'!$E$6:$E$379,$A62,'Raw diet data'!CG$6:CG$379)</f>
        <v>0.1</v>
      </c>
      <c r="AO62" s="62">
        <f>SUMIF('Raw diet data'!$E$6:$E$379,$A62,'Raw diet data'!CH$6:CH$379)</f>
        <v>0</v>
      </c>
      <c r="AP62" s="62">
        <f>SUMIF('Raw diet data'!$E$6:$E$379,$A62,'Raw diet data'!CI$6:CI$379)</f>
        <v>0</v>
      </c>
      <c r="AQ62" s="62">
        <f>SUMIF('Raw diet data'!$E$6:$E$379,$A62,'Raw diet data'!CJ$6:CJ$379)</f>
        <v>0</v>
      </c>
      <c r="AR62" s="62">
        <f>SUMIF('Raw diet data'!$E$6:$E$379,$A62,'Raw diet data'!CK$6:CK$379)</f>
        <v>0</v>
      </c>
      <c r="AS62" s="62">
        <f>SUMIF('Raw diet data'!$E$6:$E$379,$A62,'Raw diet data'!CN$6:CN$379)</f>
        <v>0</v>
      </c>
      <c r="AT62" s="62">
        <f>SUMIF('Raw diet data'!$E$6:$E$379,$A62,'Raw diet data'!CO$6:CO$379)</f>
        <v>7.4999999999999997E-2</v>
      </c>
      <c r="AU62" s="62">
        <f>SUMIF('Raw diet data'!$E$6:$E$379,$A62,'Raw diet data'!CQ$6:CQ$379)</f>
        <v>0.2</v>
      </c>
      <c r="AV62" s="62">
        <f>SUMIF('Raw diet data'!$E$6:$E$379,$A62,'Raw diet data'!CR$6:CR$379)</f>
        <v>0</v>
      </c>
      <c r="AW62" s="62">
        <f>SUMIF('Raw diet data'!$E$6:$E$379,$A62,'Raw diet data'!CU$6:CU$379)</f>
        <v>0</v>
      </c>
      <c r="AX62" s="62">
        <f>SUMIF('Raw diet data'!$E$6:$E$379,$A62,'Raw diet data'!CW$6:CW$379)</f>
        <v>0</v>
      </c>
      <c r="AY62" s="62">
        <f>SUMIF('Raw diet data'!$E$6:$E$379,$A62,'Raw diet data'!CX$6:CX$379)</f>
        <v>0</v>
      </c>
      <c r="AZ62" s="62">
        <f>SUMIF('Raw diet data'!$E$6:$E$379,$A62,'Raw diet data'!CY$6:CY$379)</f>
        <v>0</v>
      </c>
      <c r="BA62" s="62">
        <f>SUMIF('Raw diet data'!$E$6:$E$379,$A62,'Raw diet data'!CZ$6:CZ$379)</f>
        <v>0</v>
      </c>
      <c r="BB62" s="62">
        <f>SUMIF('Raw diet data'!$E$6:$E$379,$A62,'Raw diet data'!DA$6:DA$379)</f>
        <v>0</v>
      </c>
      <c r="BC62" s="62">
        <f>SUMIF('Raw diet data'!$E$6:$E$379,$A62,'Raw diet data'!DB$6:DB$379)</f>
        <v>0</v>
      </c>
      <c r="BD62" s="62">
        <f>SUMIF('Raw diet data'!$E$6:$E$379,$A62,'Raw diet data'!DF$6:DF$379)</f>
        <v>0.12469075500000006</v>
      </c>
      <c r="BE62" s="62">
        <f>SUMIF('Raw diet data'!$E$6:$E$379,$A62,'Raw diet data'!DG$6:DG$379)</f>
        <v>0</v>
      </c>
      <c r="BF62" s="62">
        <f>SUMIF('Raw diet data'!$E$6:$E$379,$A62,'Raw diet data'!DH$6:DH$379)</f>
        <v>0</v>
      </c>
      <c r="BG62" s="62">
        <f>SUMIF('Raw diet data'!$E$6:$E$379,$A62,'Raw diet data'!DI$6:DI$379)</f>
        <v>0</v>
      </c>
      <c r="BH62" s="62">
        <f>SUMIF('Raw diet data'!$E$6:$E$379,$A62,'Raw diet data'!DM$6:DM$379)</f>
        <v>0</v>
      </c>
      <c r="BI62" s="62">
        <f>SUMIF('Raw diet data'!$E$6:$E$379,$A62,'Raw diet data'!DN$6:DN$379)</f>
        <v>0</v>
      </c>
      <c r="BJ62" s="62">
        <f>SUMIF('Raw diet data'!$E$6:$E$379,$A62,'Raw diet data'!DO$6:DO$379)</f>
        <v>0.25</v>
      </c>
      <c r="BK62" s="62">
        <f>SUMIF('Raw diet data'!$E$6:$E$379,$A62,'Raw diet data'!DP$6:DP$379)</f>
        <v>0</v>
      </c>
      <c r="BL62" s="62">
        <f>SUMIF('Raw diet data'!$E$6:$E$379,$A62,'Raw diet data'!DQ$6:DQ$379)</f>
        <v>0</v>
      </c>
      <c r="BM62" s="62">
        <f>SUMIF(Zooplankton!$A$17:$A$29,$A62,Zooplankton!C$17:C$29)</f>
        <v>0</v>
      </c>
      <c r="BN62" s="62">
        <f>SUMIF(Zooplankton!$A$17:$A$29,$A62,Zooplankton!D$17:D$29)</f>
        <v>0</v>
      </c>
      <c r="BO62" s="62">
        <f>SUMIF(Zooplankton!$A$17:$A$29,$A62,Zooplankton!E$17:E$29)</f>
        <v>0</v>
      </c>
      <c r="BP62" s="62">
        <f>SUMIF('Raw diet data'!$E$6:$E$379,$A62,'Raw diet data'!DU$6:DU$379)</f>
        <v>0</v>
      </c>
      <c r="BQ62" s="62">
        <f>SUMIF('Raw diet data'!$E$6:$E$379,$A62,'Raw diet data'!DV$6:DV$379)</f>
        <v>0</v>
      </c>
      <c r="BR62" s="62">
        <f>SUMIF('Raw diet data'!$E$6:$E$379,$A62,'Raw diet data'!DX$6:DX$379)</f>
        <v>0</v>
      </c>
    </row>
    <row r="63" spans="1:70">
      <c r="A63">
        <v>61</v>
      </c>
      <c r="B63" t="s">
        <v>679</v>
      </c>
      <c r="C63" s="62">
        <f>SUMIF('Raw diet data'!$E$6:$E$379,$A63,'Raw diet data'!L$6:L$379)</f>
        <v>0</v>
      </c>
      <c r="D63" s="62">
        <f>SUMIF(Odontocetes!$A$7:$A$15,$A63,Odontocetes!C$7:C$15)</f>
        <v>0</v>
      </c>
      <c r="E63" s="62">
        <f>SUMIF('Raw diet data'!$E$6:$E$379,$A63,'Raw diet data'!N$6:N$379)</f>
        <v>0</v>
      </c>
      <c r="F63" s="62">
        <f>SUMIF('Raw diet data'!$E$6:$E$379,$A63,'Raw diet data'!O$6:O$379)</f>
        <v>0</v>
      </c>
      <c r="G63" s="62">
        <f>SUMIF(Seals!$A$8:$A$281,$A63,Seals!$K$8:$K$281)</f>
        <v>0</v>
      </c>
      <c r="H63" s="62">
        <f>SUMIF(Seals!$A$8:$A$281,$A63,Seals!$P$8:$P$281)</f>
        <v>0</v>
      </c>
      <c r="I63" s="62">
        <f>SUMIF(Seals!$A$8:$A$281,$A63,Seals!$I$8:$I$281)</f>
        <v>0</v>
      </c>
      <c r="J63" s="62">
        <f>SUMIF('Raw diet data'!$E$6:$E$379,$A63,'Raw diet data'!S$6:S$379)</f>
        <v>4.0000000000000001E-3</v>
      </c>
      <c r="K63" s="62">
        <f>SUMIF('Raw diet data'!$E$6:$E$379,$A63,'Raw diet data'!T$6:T$379)</f>
        <v>0</v>
      </c>
      <c r="L63" s="62">
        <f>SUMIF('WF storm petrel'!$A$5:$A$28,$A63,'WF storm petrel'!J$5:J$28)</f>
        <v>0</v>
      </c>
      <c r="M63" s="62">
        <f>SUMIF('Raw diet data'!$E$6:$E$379,$A63,'Raw diet data'!Y$6:Y$379)</f>
        <v>0</v>
      </c>
      <c r="N63" s="62">
        <f>SUMIF('Raw diet data'!$E$6:$E$379,$A63,'Raw diet data'!Z$6:Z$379)</f>
        <v>0</v>
      </c>
      <c r="O63" s="62">
        <f>SUMIF('Raw diet data'!$E$6:$E$379,$A63,'Raw diet data'!AA$6:AA$379)</f>
        <v>0</v>
      </c>
      <c r="P63" s="62">
        <f>SUMIF('Raw diet data'!$E$6:$E$379,$A63,'Raw diet data'!AB$6:AB$379)</f>
        <v>0</v>
      </c>
      <c r="Q63" s="62">
        <f>SUMIF(LP!$A$5:$A$22,$A63,LP!D$5:D$22)</f>
        <v>0</v>
      </c>
      <c r="R63" s="62">
        <f>SUMIF('Raw diet data'!$E$6:$E$379,$A63,'Raw diet data'!AL$6:AL$379)</f>
        <v>0</v>
      </c>
      <c r="S63" s="62">
        <f>SUMIF('Raw diet data'!$E$6:$E$379,$A63,'Raw diet data'!AQ$6:AQ$379)</f>
        <v>0</v>
      </c>
      <c r="T63" s="62">
        <f>SUMIF('Shelf dem sharks'!A$38:A$59,A63,'Shelf dem sharks'!$F$38:$F$59)</f>
        <v>0</v>
      </c>
      <c r="U63" s="62">
        <f>SUMIF('Raw diet data'!$E$6:$E$379,$A63,'Raw diet data'!AT$6:AT$379)</f>
        <v>5.0000000000000001E-3</v>
      </c>
      <c r="V63" s="62">
        <f>SUMIF('Raw diet data'!$E$6:$E$379,$A63,'Raw diet data'!AW$6:AW$379)</f>
        <v>1.7000000000000001E-2</v>
      </c>
      <c r="W63" s="62">
        <f>SUMIF('Skates&amp;rays'!A$27:A$37,$A63,'Skates&amp;rays'!$E$27:$E$37)</f>
        <v>0</v>
      </c>
      <c r="X63" s="62">
        <f>SUMIF('Raw diet data'!$E$6:$E$379,$A63,'Raw diet data'!AZ$6:AZ$379)</f>
        <v>0</v>
      </c>
      <c r="Y63" s="62">
        <f>IF(ISNA(VLOOKUP($A63,'Offshore pelagic pisc &amp; tuna'!$A$5:'Offshore pelagic pisc &amp; tuna'!$O$28,15,FALSE)),0,VLOOKUP($A63,'Offshore pelagic pisc &amp; tuna'!$A$5:'Offshore pelagic pisc &amp; tuna'!$O$28,15,FALSE))</f>
        <v>0</v>
      </c>
      <c r="Z63" s="62">
        <f>IF(ISNA(VLOOKUP($A63,'Offshore pelagic pisc &amp; tuna'!$A$4:'Offshore pelagic pisc &amp; tuna'!$O$28,8,FALSE)),0,VLOOKUP($A63,'Offshore pelagic pisc &amp; tuna'!$A$4:'Offshore pelagic pisc &amp; tuna'!$O$28,8,FALSE))</f>
        <v>1E-3</v>
      </c>
      <c r="AA63" s="62">
        <f>SUMIF('Raw diet data'!$E$6:$E$379,$A63,'Raw diet data'!BC$6:BC$379)</f>
        <v>0.5</v>
      </c>
      <c r="AB63" s="62">
        <f>SUMIF('Raw diet data'!$E$6:$E$379,$A63,'Raw diet data'!BJ$6:BJ$379)</f>
        <v>0</v>
      </c>
      <c r="AC63" s="448">
        <f>SUMIF('Small pelagic fish'!$A$31:$A$43,$A63,'Small pelagic fish'!D$31:D$43)</f>
        <v>0.14195583596214512</v>
      </c>
      <c r="AD63" s="448">
        <f>SUMIF('Small pelagic fish'!$A$31:$A$43,$A63,'Small pelagic fish'!E$31:E$43)</f>
        <v>0.37195916572717025</v>
      </c>
      <c r="AE63" s="448">
        <f>SUMIF('Small pelagic fish'!$A$31:$A$43,$A63,'Small pelagic fish'!G$31:G$43)</f>
        <v>0.38281412217794575</v>
      </c>
      <c r="AF63" s="448">
        <f>SUMIF('Small pelagic fish'!$A$31:$A$43,$A63,'Small pelagic fish'!I$31:I$43)</f>
        <v>5.3159478435305919E-2</v>
      </c>
      <c r="AG63" s="62">
        <f>SUMIF('Other fish'!$C$643:$C$689,$A63,'Other fish'!CL$643:CL$689)</f>
        <v>0</v>
      </c>
      <c r="AH63" s="62">
        <f>SUMIF('Other fish'!$C$643:$C$689,$A63,'Other fish'!BV$643:BV$689)</f>
        <v>0</v>
      </c>
      <c r="AI63" s="62">
        <f>SUMIF('Other fish'!$C$643:$C$689,$A63,'Other fish'!CH$643:CH$689)</f>
        <v>0</v>
      </c>
      <c r="AJ63" s="62">
        <f>SUMIF('Other fish'!$C$643:$C$689,$A63,'Other fish'!X$643:X$689)</f>
        <v>0</v>
      </c>
      <c r="AK63" s="62">
        <f>SUMIF('Other fish'!$C$643:$C$689,$A63,'Other fish'!K$643:K$689)</f>
        <v>0</v>
      </c>
      <c r="AL63" s="62">
        <f>SUMIF(Garfish!$A$5:$A$10,$A63,Garfish!E$5:E$10)</f>
        <v>0</v>
      </c>
      <c r="AM63" s="62">
        <f>SUMIF('Raw diet data'!$E$6:$E$379,$A63,'Raw diet data'!CF$6:CF$379)</f>
        <v>0</v>
      </c>
      <c r="AN63" s="62">
        <f>SUMIF('Raw diet data'!$E$6:$E$379,$A63,'Raw diet data'!CG$6:CG$379)</f>
        <v>0</v>
      </c>
      <c r="AO63" s="62">
        <f>SUMIF('Raw diet data'!$E$6:$E$379,$A63,'Raw diet data'!CH$6:CH$379)</f>
        <v>0</v>
      </c>
      <c r="AP63" s="62">
        <f>SUMIF('Raw diet data'!$E$6:$E$379,$A63,'Raw diet data'!CI$6:CI$379)</f>
        <v>0.01</v>
      </c>
      <c r="AQ63" s="62">
        <f>SUMIF('Raw diet data'!$E$6:$E$379,$A63,'Raw diet data'!CJ$6:CJ$379)</f>
        <v>5.0000000000000001E-3</v>
      </c>
      <c r="AR63" s="62">
        <f>SUMIF('Raw diet data'!$E$6:$E$379,$A63,'Raw diet data'!CK$6:CK$379)</f>
        <v>3.0000000000000001E-3</v>
      </c>
      <c r="AS63" s="62">
        <f>SUMIF('Raw diet data'!$E$6:$E$379,$A63,'Raw diet data'!CN$6:CN$379)</f>
        <v>0.01</v>
      </c>
      <c r="AT63" s="62">
        <f>SUMIF('Raw diet data'!$E$6:$E$379,$A63,'Raw diet data'!CO$6:CO$379)</f>
        <v>0</v>
      </c>
      <c r="AU63" s="62">
        <f>SUMIF('Raw diet data'!$E$6:$E$379,$A63,'Raw diet data'!CQ$6:CQ$379)</f>
        <v>0.57999999999999996</v>
      </c>
      <c r="AV63" s="62">
        <f>SUMIF('Raw diet data'!$E$6:$E$379,$A63,'Raw diet data'!CR$6:CR$379)</f>
        <v>0</v>
      </c>
      <c r="AW63" s="62">
        <f>SUMIF('Raw diet data'!$E$6:$E$379,$A63,'Raw diet data'!CU$6:CU$379)</f>
        <v>0</v>
      </c>
      <c r="AX63" s="62">
        <f>SUMIF('Raw diet data'!$E$6:$E$379,$A63,'Raw diet data'!CW$6:CW$379)</f>
        <v>0</v>
      </c>
      <c r="AY63" s="62">
        <f>SUMIF('Raw diet data'!$E$6:$E$379,$A63,'Raw diet data'!CX$6:CX$379)</f>
        <v>0</v>
      </c>
      <c r="AZ63" s="62">
        <f>SUMIF('Raw diet data'!$E$6:$E$379,$A63,'Raw diet data'!CY$6:CY$379)</f>
        <v>0</v>
      </c>
      <c r="BA63" s="62">
        <f>SUMIF('Raw diet data'!$E$6:$E$379,$A63,'Raw diet data'!CZ$6:CZ$379)</f>
        <v>0</v>
      </c>
      <c r="BB63" s="62">
        <f>SUMIF('Raw diet data'!$E$6:$E$379,$A63,'Raw diet data'!DA$6:DA$379)</f>
        <v>0</v>
      </c>
      <c r="BC63" s="62">
        <f>SUMIF('Raw diet data'!$E$6:$E$379,$A63,'Raw diet data'!DB$6:DB$379)</f>
        <v>0</v>
      </c>
      <c r="BD63" s="62">
        <f>SUMIF('Raw diet data'!$E$6:$E$379,$A63,'Raw diet data'!DF$6:DF$379)</f>
        <v>0</v>
      </c>
      <c r="BE63" s="62">
        <f>SUMIF('Raw diet data'!$E$6:$E$379,$A63,'Raw diet data'!DG$6:DG$379)</f>
        <v>0</v>
      </c>
      <c r="BF63" s="62">
        <f>SUMIF('Raw diet data'!$E$6:$E$379,$A63,'Raw diet data'!DH$6:DH$379)</f>
        <v>0</v>
      </c>
      <c r="BG63" s="62">
        <f>SUMIF('Raw diet data'!$E$6:$E$379,$A63,'Raw diet data'!DI$6:DI$379)</f>
        <v>0</v>
      </c>
      <c r="BH63" s="62">
        <f>SUMIF('Raw diet data'!$E$6:$E$379,$A63,'Raw diet data'!DM$6:DM$379)</f>
        <v>0</v>
      </c>
      <c r="BI63" s="62">
        <f>SUMIF('Raw diet data'!$E$6:$E$379,$A63,'Raw diet data'!DN$6:DN$379)</f>
        <v>0</v>
      </c>
      <c r="BJ63" s="62">
        <f>SUMIF('Raw diet data'!$E$6:$E$379,$A63,'Raw diet data'!DO$6:DO$379)</f>
        <v>0</v>
      </c>
      <c r="BK63" s="62">
        <f>SUMIF('Raw diet data'!$E$6:$E$379,$A63,'Raw diet data'!DP$6:DP$379)</f>
        <v>0.25700000000000001</v>
      </c>
      <c r="BL63" s="62">
        <f>SUMIF('Raw diet data'!$E$6:$E$379,$A63,'Raw diet data'!DQ$6:DQ$379)</f>
        <v>5.1999999999999998E-2</v>
      </c>
      <c r="BM63" s="62">
        <f>SUMIF(Zooplankton!$A$17:$A$29,$A63,Zooplankton!C$17:C$29)</f>
        <v>0</v>
      </c>
      <c r="BN63" s="62">
        <f>SUMIF(Zooplankton!$A$17:$A$29,$A63,Zooplankton!D$17:D$29)</f>
        <v>0</v>
      </c>
      <c r="BO63" s="62">
        <f>SUMIF(Zooplankton!$A$17:$A$29,$A63,Zooplankton!E$17:E$29)</f>
        <v>0</v>
      </c>
      <c r="BP63" s="62">
        <f>SUMIF('Raw diet data'!$E$6:$E$379,$A63,'Raw diet data'!DU$6:DU$379)</f>
        <v>0</v>
      </c>
      <c r="BQ63" s="62">
        <f>SUMIF('Raw diet data'!$E$6:$E$379,$A63,'Raw diet data'!DV$6:DV$379)</f>
        <v>0</v>
      </c>
      <c r="BR63" s="62">
        <f>SUMIF('Raw diet data'!$E$6:$E$379,$A63,'Raw diet data'!DX$6:DX$379)</f>
        <v>0</v>
      </c>
    </row>
    <row r="64" spans="1:70">
      <c r="A64">
        <v>62</v>
      </c>
      <c r="B64" t="s">
        <v>753</v>
      </c>
      <c r="C64" s="62">
        <v>0.5</v>
      </c>
      <c r="D64" s="62">
        <f>SUMIF(Odontocetes!$A$7:$A$15,$A64,Odontocetes!C$7:C$15)</f>
        <v>6.8203902466754064E-4</v>
      </c>
      <c r="E64" s="62">
        <f>SUMIF('Raw diet data'!$E$6:$E$379,$A64,'Raw diet data'!N$6:N$379)</f>
        <v>0</v>
      </c>
      <c r="F64" s="62">
        <f>SUMIF('Raw diet data'!$E$6:$E$379,$A64,'Raw diet data'!O$6:O$379)</f>
        <v>0</v>
      </c>
      <c r="G64" s="62">
        <f>SUMIF(Seals!$A$8:$A$281,$A64,Seals!$K$8:$K$281)</f>
        <v>0</v>
      </c>
      <c r="H64" s="62">
        <f>SUMIF(Seals!$A$8:$A$281,$A64,Seals!$P$8:$P$281)</f>
        <v>0</v>
      </c>
      <c r="I64" s="62">
        <f>SUMIF(Seals!$A$8:$A$281,$A64,Seals!$I$8:$I$281)</f>
        <v>0</v>
      </c>
      <c r="J64" s="62">
        <f>SUMIF('Raw diet data'!$E$6:$E$379,$A64,'Raw diet data'!S$6:S$379)</f>
        <v>1E-3</v>
      </c>
      <c r="K64" s="448">
        <f>SUMIF('Raw diet data'!$E$6:$E$379,$A64,'Raw diet data'!T$6:T$379)</f>
        <v>3.5339514163589589E-2</v>
      </c>
      <c r="L64" s="448">
        <f>SUMIF('WF storm petrel'!$A$5:$A$28,$A64,'WF storm petrel'!J$5:J$28)</f>
        <v>0.49162677444468389</v>
      </c>
      <c r="M64" s="62">
        <f>SUMIF('Raw diet data'!$E$6:$E$379,$A64,'Raw diet data'!Y$6:Y$379)</f>
        <v>0</v>
      </c>
      <c r="N64" s="62">
        <f>SUMIF('Raw diet data'!$E$6:$E$379,$A64,'Raw diet data'!Z$6:Z$379)</f>
        <v>0</v>
      </c>
      <c r="O64" s="62">
        <f>SUMIF('Raw diet data'!$E$6:$E$379,$A64,'Raw diet data'!AA$6:AA$379)</f>
        <v>0</v>
      </c>
      <c r="P64" s="62">
        <f>SUMIF('Raw diet data'!$E$6:$E$379,$A64,'Raw diet data'!AB$6:AB$379)</f>
        <v>0</v>
      </c>
      <c r="Q64" s="62">
        <f>SUMIF(LP!$A$5:$A$22,$A64,LP!D$5:D$22)</f>
        <v>0</v>
      </c>
      <c r="R64" s="62">
        <f>SUMIF('Raw diet data'!$E$6:$E$379,$A64,'Raw diet data'!AL$6:AL$379)</f>
        <v>0</v>
      </c>
      <c r="S64" s="62">
        <f>SUMIF('Raw diet data'!$E$6:$E$379,$A64,'Raw diet data'!AQ$6:AQ$379)</f>
        <v>0</v>
      </c>
      <c r="T64" s="62">
        <f>SUMIF('Shelf dem sharks'!A$38:A$59,A64,'Shelf dem sharks'!$F$38:$F$59)</f>
        <v>0</v>
      </c>
      <c r="U64" s="62">
        <f>SUMIF('Raw diet data'!$E$6:$E$379,$A64,'Raw diet data'!AT$6:AT$379)</f>
        <v>5.0000000000000001E-4</v>
      </c>
      <c r="V64" s="62">
        <f>SUMIF('Raw diet data'!$E$6:$E$379,$A64,'Raw diet data'!AW$6:AW$379)</f>
        <v>4.5999999999999999E-3</v>
      </c>
      <c r="W64" s="62">
        <f>SUMIF('Skates&amp;rays'!A$27:A$37,$A64,'Skates&amp;rays'!$E$27:$E$37)</f>
        <v>0</v>
      </c>
      <c r="X64" s="62">
        <f>SUMIF('Raw diet data'!$E$6:$E$379,$A64,'Raw diet data'!AZ$6:AZ$379)</f>
        <v>0</v>
      </c>
      <c r="Y64" s="62">
        <f>IF(ISNA(VLOOKUP($A64,'Offshore pelagic pisc &amp; tuna'!$A$5:'Offshore pelagic pisc &amp; tuna'!$O$28,15,FALSE)),0,VLOOKUP($A64,'Offshore pelagic pisc &amp; tuna'!$A$5:'Offshore pelagic pisc &amp; tuna'!$O$28,15,FALSE))</f>
        <v>4.0000000000000001E-3</v>
      </c>
      <c r="Z64" s="62">
        <f>IF(ISNA(VLOOKUP($A64,'Offshore pelagic pisc &amp; tuna'!$A$4:'Offshore pelagic pisc &amp; tuna'!$O$28,8,FALSE)),0,VLOOKUP($A64,'Offshore pelagic pisc &amp; tuna'!$A$4:'Offshore pelagic pisc &amp; tuna'!$O$28,8,FALSE))</f>
        <v>2.6675938609014835E-2</v>
      </c>
      <c r="AA64" s="62">
        <f>SUMIF('Raw diet data'!$E$6:$E$379,$A64,'Raw diet data'!BC$6:BC$379)</f>
        <v>0.05</v>
      </c>
      <c r="AB64" s="448">
        <f>SUMIF('Raw diet data'!$E$6:$E$379,$A64,'Raw diet data'!BJ$6:BJ$379)</f>
        <v>2.2336960640445339E-5</v>
      </c>
      <c r="AC64" s="448">
        <f>SUMIF('Small pelagic fish'!$A$31:$A$43,$A64,'Small pelagic fish'!D$31:D$43)</f>
        <v>0.35541535226077814</v>
      </c>
      <c r="AD64" s="448">
        <f>SUMIF('Small pelagic fish'!$A$31:$A$43,$A64,'Small pelagic fish'!E$31:E$43)</f>
        <v>0.37737492671927847</v>
      </c>
      <c r="AE64" s="448">
        <f>SUMIF('Small pelagic fish'!$A$31:$A$43,$A64,'Small pelagic fish'!G$31:G$43)</f>
        <v>0.30374697193450129</v>
      </c>
      <c r="AF64" s="448">
        <f>SUMIF('Small pelagic fish'!$A$31:$A$43,$A64,'Small pelagic fish'!I$31:I$43)</f>
        <v>0.4954864593781344</v>
      </c>
      <c r="AG64" s="62">
        <f>SUMIF('Other fish'!$C$643:$C$689,$A64,'Other fish'!CL$643:CL$689)</f>
        <v>0</v>
      </c>
      <c r="AH64" s="62">
        <f>SUMIF('Other fish'!$C$643:$C$689,$A64,'Other fish'!BV$643:BV$689)</f>
        <v>4.0457712934775826E-2</v>
      </c>
      <c r="AI64" s="62">
        <f>SUMIF('Other fish'!$C$643:$C$689,$A64,'Other fish'!CH$643:CH$689)</f>
        <v>0</v>
      </c>
      <c r="AJ64" s="62">
        <f>SUMIF('Other fish'!$C$643:$C$689,$A64,'Other fish'!X$643:X$689)</f>
        <v>2.6040395095482533E-3</v>
      </c>
      <c r="AK64" s="62">
        <f>SUMIF('Other fish'!$C$643:$C$689,$A64,'Other fish'!K$643:K$689)</f>
        <v>0</v>
      </c>
      <c r="AL64" s="62">
        <f>SUMIF(Garfish!$A$5:$A$10,$A64,Garfish!E$5:E$10)</f>
        <v>0</v>
      </c>
      <c r="AM64" s="62">
        <f>SUMIF('Raw diet data'!$E$6:$E$379,$A64,'Raw diet data'!CF$6:CF$379)</f>
        <v>0</v>
      </c>
      <c r="AN64" s="62">
        <f>SUMIF('Raw diet data'!$E$6:$E$379,$A64,'Raw diet data'!CG$6:CG$379)</f>
        <v>0</v>
      </c>
      <c r="AO64" s="62">
        <f>SUMIF('Raw diet data'!$E$6:$E$379,$A64,'Raw diet data'!CH$6:CH$379)</f>
        <v>0</v>
      </c>
      <c r="AP64" s="62">
        <f>SUMIF('Raw diet data'!$E$6:$E$379,$A64,'Raw diet data'!CI$6:CI$379)</f>
        <v>0.84000000000000008</v>
      </c>
      <c r="AQ64" s="62">
        <f>SUMIF('Raw diet data'!$E$6:$E$379,$A64,'Raw diet data'!CJ$6:CJ$379)</f>
        <v>0.18</v>
      </c>
      <c r="AR64" s="62">
        <f>SUMIF('Raw diet data'!$E$6:$E$379,$A64,'Raw diet data'!CK$6:CK$379)</f>
        <v>0.19</v>
      </c>
      <c r="AS64" s="62">
        <f>SUMIF('Raw diet data'!$E$6:$E$379,$A64,'Raw diet data'!CN$6:CN$379)</f>
        <v>0.1</v>
      </c>
      <c r="AT64" s="62">
        <f>SUMIF('Raw diet data'!$E$6:$E$379,$A64,'Raw diet data'!CO$6:CO$379)</f>
        <v>0</v>
      </c>
      <c r="AU64" s="62">
        <f>SUMIF('Raw diet data'!$E$6:$E$379,$A64,'Raw diet data'!CQ$6:CQ$379)</f>
        <v>0</v>
      </c>
      <c r="AV64" s="62">
        <f>SUMIF('Raw diet data'!$E$6:$E$379,$A64,'Raw diet data'!CR$6:CR$379)</f>
        <v>0</v>
      </c>
      <c r="AW64" s="62">
        <f>SUMIF('Raw diet data'!$E$6:$E$379,$A64,'Raw diet data'!CU$6:CU$379)</f>
        <v>0</v>
      </c>
      <c r="AX64" s="62">
        <f>SUMIF('Raw diet data'!$E$6:$E$379,$A64,'Raw diet data'!CW$6:CW$379)</f>
        <v>0</v>
      </c>
      <c r="AY64" s="62">
        <f>SUMIF('Raw diet data'!$E$6:$E$379,$A64,'Raw diet data'!CX$6:CX$379)</f>
        <v>0</v>
      </c>
      <c r="AZ64" s="62">
        <f>SUMIF('Raw diet data'!$E$6:$E$379,$A64,'Raw diet data'!CY$6:CY$379)</f>
        <v>0</v>
      </c>
      <c r="BA64" s="62">
        <f>SUMIF('Raw diet data'!$E$6:$E$379,$A64,'Raw diet data'!CZ$6:CZ$379)</f>
        <v>0</v>
      </c>
      <c r="BB64" s="62">
        <f>SUMIF('Raw diet data'!$E$6:$E$379,$A64,'Raw diet data'!DA$6:DA$379)</f>
        <v>0</v>
      </c>
      <c r="BC64" s="62">
        <f>SUMIF('Raw diet data'!$E$6:$E$379,$A64,'Raw diet data'!DB$6:DB$379)</f>
        <v>0.2</v>
      </c>
      <c r="BD64" s="62">
        <f>SUMIF('Raw diet data'!$E$6:$E$379,$A64,'Raw diet data'!DF$6:DF$379)</f>
        <v>0.14873442500000003</v>
      </c>
      <c r="BE64" s="62">
        <f>SUMIF('Raw diet data'!$E$6:$E$379,$A64,'Raw diet data'!DG$6:DG$379)</f>
        <v>0</v>
      </c>
      <c r="BF64" s="62">
        <f>SUMIF('Raw diet data'!$E$6:$E$379,$A64,'Raw diet data'!DH$6:DH$379)</f>
        <v>0</v>
      </c>
      <c r="BG64" s="62">
        <f>SUMIF('Raw diet data'!$E$6:$E$379,$A64,'Raw diet data'!DI$6:DI$379)</f>
        <v>0</v>
      </c>
      <c r="BH64" s="62">
        <f>SUMIF('Raw diet data'!$E$6:$E$379,$A64,'Raw diet data'!DM$6:DM$379)</f>
        <v>0</v>
      </c>
      <c r="BI64" s="62">
        <f>SUMIF('Raw diet data'!$E$6:$E$379,$A64,'Raw diet data'!DN$6:DN$379)</f>
        <v>0.2</v>
      </c>
      <c r="BJ64" s="62">
        <f>SUMIF('Raw diet data'!$E$6:$E$379,$A64,'Raw diet data'!DO$6:DO$379)</f>
        <v>0</v>
      </c>
      <c r="BK64" s="62">
        <f>SUMIF('Raw diet data'!$E$6:$E$379,$A64,'Raw diet data'!DP$6:DP$379)</f>
        <v>6.0999999999999999E-2</v>
      </c>
      <c r="BL64" s="62">
        <f>SUMIF('Raw diet data'!$E$6:$E$379,$A64,'Raw diet data'!DQ$6:DQ$379)</f>
        <v>0</v>
      </c>
      <c r="BM64" s="62">
        <f>SUMIF(Zooplankton!$A$17:$A$29,$A64,Zooplankton!C$17:C$29)</f>
        <v>0</v>
      </c>
      <c r="BN64" s="62">
        <f>SUMIF(Zooplankton!$A$17:$A$29,$A64,Zooplankton!D$17:D$29)</f>
        <v>0</v>
      </c>
      <c r="BO64" s="62">
        <f>SUMIF(Zooplankton!$A$17:$A$29,$A64,Zooplankton!E$17:E$29)</f>
        <v>0</v>
      </c>
      <c r="BP64" s="62">
        <f>SUMIF('Raw diet data'!$E$6:$E$379,$A64,'Raw diet data'!DU$6:DU$379)</f>
        <v>0</v>
      </c>
      <c r="BQ64" s="62">
        <f>SUMIF('Raw diet data'!$E$6:$E$379,$A64,'Raw diet data'!DV$6:DV$379)</f>
        <v>0</v>
      </c>
      <c r="BR64" s="62">
        <f>SUMIF('Raw diet data'!$E$6:$E$379,$A64,'Raw diet data'!DX$6:DX$379)</f>
        <v>0</v>
      </c>
    </row>
    <row r="65" spans="1:70">
      <c r="A65">
        <v>63</v>
      </c>
      <c r="B65" t="s">
        <v>754</v>
      </c>
      <c r="C65" s="62">
        <f>SUMIF('Raw diet data'!$E$6:$E$379,$A65,'Raw diet data'!L$6:L$379)</f>
        <v>0</v>
      </c>
      <c r="D65" s="62">
        <f>SUMIF(Odontocetes!$A$7:$A$15,$A65,Odontocetes!C$7:C$15)</f>
        <v>0</v>
      </c>
      <c r="E65" s="62">
        <f>SUMIF('Raw diet data'!$E$6:$E$379,$A65,'Raw diet data'!N$6:N$379)</f>
        <v>0</v>
      </c>
      <c r="F65" s="62">
        <f>SUMIF('Raw diet data'!$E$6:$E$379,$A65,'Raw diet data'!O$6:O$379)</f>
        <v>0</v>
      </c>
      <c r="G65" s="62">
        <f>SUMIF(Seals!$A$8:$A$281,$A65,Seals!$K$8:$K$281)</f>
        <v>0</v>
      </c>
      <c r="H65" s="62">
        <f>SUMIF(Seals!$A$8:$A$281,$A65,Seals!$P$8:$P$281)</f>
        <v>0</v>
      </c>
      <c r="I65" s="62">
        <f>SUMIF(Seals!$A$8:$A$281,$A65,Seals!$I$8:$I$281)</f>
        <v>0</v>
      </c>
      <c r="J65" s="62">
        <f>SUMIF('Raw diet data'!$E$6:$E$379,$A65,'Raw diet data'!S$6:S$379)</f>
        <v>0</v>
      </c>
      <c r="K65" s="448">
        <f>SUMIF('Raw diet data'!$E$6:$E$379,$A65,'Raw diet data'!T$6:T$379)</f>
        <v>1.7277654896688234E-4</v>
      </c>
      <c r="L65" s="62">
        <f>SUMIF('WF storm petrel'!$A$5:$A$28,$A65,'WF storm petrel'!J$5:J$28)</f>
        <v>0</v>
      </c>
      <c r="M65" s="62">
        <f>SUMIF('Raw diet data'!$E$6:$E$379,$A65,'Raw diet data'!Y$6:Y$379)</f>
        <v>0</v>
      </c>
      <c r="N65" s="62">
        <f>SUMIF('Raw diet data'!$E$6:$E$379,$A65,'Raw diet data'!Z$6:Z$379)</f>
        <v>0</v>
      </c>
      <c r="O65" s="62">
        <f>SUMIF('Raw diet data'!$E$6:$E$379,$A65,'Raw diet data'!AA$6:AA$379)</f>
        <v>0</v>
      </c>
      <c r="P65" s="62">
        <f>SUMIF('Raw diet data'!$E$6:$E$379,$A65,'Raw diet data'!AB$6:AB$379)</f>
        <v>0</v>
      </c>
      <c r="Q65" s="62">
        <f>SUMIF(LP!$A$5:$A$22,$A65,LP!D$5:D$22)</f>
        <v>0</v>
      </c>
      <c r="R65" s="62">
        <f>SUMIF('Raw diet data'!$E$6:$E$379,$A65,'Raw diet data'!AL$6:AL$379)</f>
        <v>0</v>
      </c>
      <c r="S65" s="62">
        <f>SUMIF('Raw diet data'!$E$6:$E$379,$A65,'Raw diet data'!AQ$6:AQ$379)</f>
        <v>0</v>
      </c>
      <c r="T65" s="62">
        <f>SUMIF('Shelf dem sharks'!A$38:A$59,A65,'Shelf dem sharks'!$F$38:$F$59)</f>
        <v>0</v>
      </c>
      <c r="U65" s="62">
        <f>SUMIF('Raw diet data'!$E$6:$E$379,$A65,'Raw diet data'!AT$6:AT$379)</f>
        <v>5.0000000000000001E-4</v>
      </c>
      <c r="V65" s="62">
        <f>SUMIF('Raw diet data'!$E$6:$E$379,$A65,'Raw diet data'!AW$6:AW$379)</f>
        <v>0</v>
      </c>
      <c r="W65" s="62">
        <f>SUMIF('Skates&amp;rays'!A$27:A$37,$A65,'Skates&amp;rays'!$E$27:$E$37)</f>
        <v>0</v>
      </c>
      <c r="X65" s="62">
        <f>SUMIF('Raw diet data'!$E$6:$E$379,$A65,'Raw diet data'!AZ$6:AZ$379)</f>
        <v>0</v>
      </c>
      <c r="Y65" s="62">
        <f>IF(ISNA(VLOOKUP($A65,'Offshore pelagic pisc &amp; tuna'!$A$5:'Offshore pelagic pisc &amp; tuna'!$O$28,15,FALSE)),0,VLOOKUP($A65,'Offshore pelagic pisc &amp; tuna'!$A$5:'Offshore pelagic pisc &amp; tuna'!$O$28,15,FALSE))</f>
        <v>0</v>
      </c>
      <c r="Z65" s="62">
        <f>IF(ISNA(VLOOKUP($A65,'Offshore pelagic pisc &amp; tuna'!$A$4:'Offshore pelagic pisc &amp; tuna'!$O$28,8,FALSE)),0,VLOOKUP($A65,'Offshore pelagic pisc &amp; tuna'!$A$4:'Offshore pelagic pisc &amp; tuna'!$O$28,8,FALSE))</f>
        <v>3.1375295388163903E-4</v>
      </c>
      <c r="AA65" s="62">
        <f>SUMIF('Raw diet data'!$E$6:$E$379,$A65,'Raw diet data'!BC$6:BC$379)</f>
        <v>0</v>
      </c>
      <c r="AB65" s="62">
        <f>SUMIF('Raw diet data'!$E$6:$E$379,$A65,'Raw diet data'!BJ$6:BJ$379)</f>
        <v>0</v>
      </c>
      <c r="AC65" s="448">
        <f>SUMIF('Small pelagic fish'!$A$31:$A$43,$A65,'Small pelagic fish'!D$31:D$43)</f>
        <v>0.23869610935856991</v>
      </c>
      <c r="AD65" s="448">
        <f>SUMIF('Small pelagic fish'!$A$31:$A$43,$A65,'Small pelagic fish'!E$31:E$43)</f>
        <v>0.25066590755355128</v>
      </c>
      <c r="AE65" s="448">
        <f>SUMIF('Small pelagic fish'!$A$31:$A$43,$A65,'Small pelagic fish'!G$31:G$43)</f>
        <v>0.18031152669323255</v>
      </c>
      <c r="AF65" s="448">
        <f>SUMIF('Small pelagic fish'!$A$31:$A$43,$A65,'Small pelagic fish'!I$31:I$43)</f>
        <v>0.24774322968906715</v>
      </c>
      <c r="AG65" s="62">
        <f>SUMIF('Other fish'!$C$643:$C$689,$A65,'Other fish'!CL$643:CL$689)</f>
        <v>0</v>
      </c>
      <c r="AH65" s="62">
        <f>SUMIF('Other fish'!$C$643:$C$689,$A65,'Other fish'!BV$643:BV$689)</f>
        <v>0</v>
      </c>
      <c r="AI65" s="62">
        <f>SUMIF('Other fish'!$C$643:$C$689,$A65,'Other fish'!CH$643:CH$689)</f>
        <v>0</v>
      </c>
      <c r="AJ65" s="62">
        <f>SUMIF('Other fish'!$C$643:$C$689,$A65,'Other fish'!X$643:X$689)</f>
        <v>0</v>
      </c>
      <c r="AK65" s="62">
        <f>SUMIF('Other fish'!$C$643:$C$689,$A65,'Other fish'!K$643:K$689)</f>
        <v>0</v>
      </c>
      <c r="AL65" s="62">
        <f>SUMIF(Garfish!$A$5:$A$10,$A65,Garfish!E$5:E$10)</f>
        <v>0</v>
      </c>
      <c r="AM65" s="62">
        <f>SUMIF('Raw diet data'!$E$6:$E$379,$A65,'Raw diet data'!CF$6:CF$379)</f>
        <v>0</v>
      </c>
      <c r="AN65" s="62">
        <f>SUMIF('Raw diet data'!$E$6:$E$379,$A65,'Raw diet data'!CG$6:CG$379)</f>
        <v>0</v>
      </c>
      <c r="AO65" s="62">
        <f>SUMIF('Raw diet data'!$E$6:$E$379,$A65,'Raw diet data'!CH$6:CH$379)</f>
        <v>0</v>
      </c>
      <c r="AP65" s="62">
        <f>SUMIF('Raw diet data'!$E$6:$E$379,$A65,'Raw diet data'!CI$6:CI$379)</f>
        <v>0.13500000000000001</v>
      </c>
      <c r="AQ65" s="62">
        <f>SUMIF('Raw diet data'!$E$6:$E$379,$A65,'Raw diet data'!CJ$6:CJ$379)</f>
        <v>3.0000000000000001E-3</v>
      </c>
      <c r="AR65" s="62">
        <f>SUMIF('Raw diet data'!$E$6:$E$379,$A65,'Raw diet data'!CK$6:CK$379)</f>
        <v>0.08</v>
      </c>
      <c r="AS65" s="62">
        <f>SUMIF('Raw diet data'!$E$6:$E$379,$A65,'Raw diet data'!CN$6:CN$379)</f>
        <v>0.05</v>
      </c>
      <c r="AT65" s="62">
        <f>SUMIF('Raw diet data'!$E$6:$E$379,$A65,'Raw diet data'!CO$6:CO$379)</f>
        <v>0</v>
      </c>
      <c r="AU65" s="62">
        <f>SUMIF('Raw diet data'!$E$6:$E$379,$A65,'Raw diet data'!CQ$6:CQ$379)</f>
        <v>0</v>
      </c>
      <c r="AV65" s="62">
        <f>SUMIF('Raw diet data'!$E$6:$E$379,$A65,'Raw diet data'!CR$6:CR$379)</f>
        <v>0</v>
      </c>
      <c r="AW65" s="62">
        <f>SUMIF('Raw diet data'!$E$6:$E$379,$A65,'Raw diet data'!CU$6:CU$379)</f>
        <v>0</v>
      </c>
      <c r="AX65" s="62">
        <f>SUMIF('Raw diet data'!$E$6:$E$379,$A65,'Raw diet data'!CW$6:CW$379)</f>
        <v>0</v>
      </c>
      <c r="AY65" s="62">
        <f>SUMIF('Raw diet data'!$E$6:$E$379,$A65,'Raw diet data'!CX$6:CX$379)</f>
        <v>0</v>
      </c>
      <c r="AZ65" s="62">
        <f>SUMIF('Raw diet data'!$E$6:$E$379,$A65,'Raw diet data'!CY$6:CY$379)</f>
        <v>0</v>
      </c>
      <c r="BA65" s="62">
        <f>SUMIF('Raw diet data'!$E$6:$E$379,$A65,'Raw diet data'!CZ$6:CZ$379)</f>
        <v>0</v>
      </c>
      <c r="BB65" s="62">
        <f>SUMIF('Raw diet data'!$E$6:$E$379,$A65,'Raw diet data'!DA$6:DA$379)</f>
        <v>0</v>
      </c>
      <c r="BC65" s="62">
        <f>SUMIF('Raw diet data'!$E$6:$E$379,$A65,'Raw diet data'!DB$6:DB$379)</f>
        <v>0.2</v>
      </c>
      <c r="BD65" s="62">
        <f>SUMIF('Raw diet data'!$E$6:$E$379,$A65,'Raw diet data'!DF$6:DF$379)</f>
        <v>0</v>
      </c>
      <c r="BE65" s="62">
        <f>SUMIF('Raw diet data'!$E$6:$E$379,$A65,'Raw diet data'!DG$6:DG$379)</f>
        <v>0</v>
      </c>
      <c r="BF65" s="62">
        <f>SUMIF('Raw diet data'!$E$6:$E$379,$A65,'Raw diet data'!DH$6:DH$379)</f>
        <v>0</v>
      </c>
      <c r="BG65" s="62">
        <f>SUMIF('Raw diet data'!$E$6:$E$379,$A65,'Raw diet data'!DI$6:DI$379)</f>
        <v>0</v>
      </c>
      <c r="BH65" s="62">
        <f>SUMIF('Raw diet data'!$E$6:$E$379,$A65,'Raw diet data'!DM$6:DM$379)</f>
        <v>0</v>
      </c>
      <c r="BI65" s="62">
        <f>SUMIF('Raw diet data'!$E$6:$E$379,$A65,'Raw diet data'!DN$6:DN$379)</f>
        <v>0.2</v>
      </c>
      <c r="BJ65" s="62">
        <f>SUMIF('Raw diet data'!$E$6:$E$379,$A65,'Raw diet data'!DO$6:DO$379)</f>
        <v>0</v>
      </c>
      <c r="BK65" s="62">
        <f>SUMIF('Raw diet data'!$E$6:$E$379,$A65,'Raw diet data'!DP$6:DP$379)</f>
        <v>0</v>
      </c>
      <c r="BL65" s="62">
        <f>SUMIF('Raw diet data'!$E$6:$E$379,$A65,'Raw diet data'!DQ$6:DQ$379)</f>
        <v>0</v>
      </c>
      <c r="BM65" s="62">
        <f>SUMIF(Zooplankton!$A$17:$A$29,$A65,Zooplankton!C$17:C$29)</f>
        <v>0</v>
      </c>
      <c r="BN65" s="62">
        <f>SUMIF(Zooplankton!$A$17:$A$29,$A65,Zooplankton!D$17:D$29)</f>
        <v>0</v>
      </c>
      <c r="BO65" s="62">
        <f>SUMIF(Zooplankton!$A$17:$A$29,$A65,Zooplankton!E$17:E$29)</f>
        <v>0</v>
      </c>
      <c r="BP65" s="62">
        <f>SUMIF('Raw diet data'!$E$6:$E$379,$A65,'Raw diet data'!DU$6:DU$379)</f>
        <v>0</v>
      </c>
      <c r="BQ65" s="62">
        <f>SUMIF('Raw diet data'!$E$6:$E$379,$A65,'Raw diet data'!DV$6:DV$379)</f>
        <v>0</v>
      </c>
      <c r="BR65" s="62">
        <f>SUMIF('Raw diet data'!$E$6:$E$379,$A65,'Raw diet data'!DX$6:DX$379)</f>
        <v>0</v>
      </c>
    </row>
    <row r="66" spans="1:70">
      <c r="A66">
        <v>64</v>
      </c>
      <c r="B66" t="s">
        <v>755</v>
      </c>
      <c r="C66" s="62">
        <f>SUMIF('Raw diet data'!$E$6:$E$379,$A66,'Raw diet data'!L$6:L$379)</f>
        <v>0</v>
      </c>
      <c r="D66" s="62">
        <f>SUMIF(Odontocetes!$A$7:$A$15,$A66,Odontocetes!C$7:C$15)</f>
        <v>0</v>
      </c>
      <c r="E66" s="62">
        <f>SUMIF('Raw diet data'!$E$6:$E$379,$A66,'Raw diet data'!N$6:N$379)</f>
        <v>0</v>
      </c>
      <c r="F66" s="62">
        <f>SUMIF('Raw diet data'!$E$6:$E$379,$A66,'Raw diet data'!O$6:O$379)</f>
        <v>0</v>
      </c>
      <c r="G66" s="62">
        <f>SUMIF(Seals!$A$8:$A$281,$A66,Seals!$K$8:$K$281)</f>
        <v>0</v>
      </c>
      <c r="H66" s="62">
        <f>SUMIF(Seals!$A$8:$A$281,$A66,Seals!$P$8:$P$281)</f>
        <v>0</v>
      </c>
      <c r="I66" s="62">
        <f>SUMIF(Seals!$A$8:$A$281,$A66,Seals!$I$8:$I$281)</f>
        <v>0</v>
      </c>
      <c r="J66" s="62">
        <f>SUMIF('Raw diet data'!$E$6:$E$379,$A66,'Raw diet data'!S$6:S$379)</f>
        <v>0</v>
      </c>
      <c r="K66" s="62">
        <f>SUMIF('Raw diet data'!$E$6:$E$379,$A66,'Raw diet data'!T$6:T$379)</f>
        <v>0</v>
      </c>
      <c r="L66" s="62">
        <f>SUMIF('WF storm petrel'!$A$5:$A$28,$A66,'WF storm petrel'!J$5:J$28)</f>
        <v>0</v>
      </c>
      <c r="M66" s="62">
        <f>SUMIF('Raw diet data'!$E$6:$E$379,$A66,'Raw diet data'!Y$6:Y$379)</f>
        <v>0</v>
      </c>
      <c r="N66" s="62">
        <f>SUMIF('Raw diet data'!$E$6:$E$379,$A66,'Raw diet data'!Z$6:Z$379)</f>
        <v>0</v>
      </c>
      <c r="O66" s="62">
        <f>SUMIF('Raw diet data'!$E$6:$E$379,$A66,'Raw diet data'!AA$6:AA$379)</f>
        <v>0</v>
      </c>
      <c r="P66" s="62">
        <f>SUMIF('Raw diet data'!$E$6:$E$379,$A66,'Raw diet data'!AB$6:AB$379)</f>
        <v>0</v>
      </c>
      <c r="Q66" s="62">
        <f>SUMIF(LP!$A$5:$A$22,$A66,LP!D$5:D$22)</f>
        <v>0</v>
      </c>
      <c r="R66" s="62">
        <f>SUMIF('Raw diet data'!$E$6:$E$379,$A66,'Raw diet data'!AL$6:AL$379)</f>
        <v>0</v>
      </c>
      <c r="S66" s="62">
        <f>SUMIF('Raw diet data'!$E$6:$E$379,$A66,'Raw diet data'!AQ$6:AQ$379)</f>
        <v>0</v>
      </c>
      <c r="T66" s="62">
        <f>SUMIF('Shelf dem sharks'!A$38:A$59,A66,'Shelf dem sharks'!$F$38:$F$59)</f>
        <v>0</v>
      </c>
      <c r="U66" s="62">
        <f>SUMIF('Raw diet data'!$E$6:$E$379,$A66,'Raw diet data'!AT$6:AT$379)</f>
        <v>0</v>
      </c>
      <c r="V66" s="62">
        <f>SUMIF('Raw diet data'!$E$6:$E$379,$A66,'Raw diet data'!AW$6:AW$379)</f>
        <v>0</v>
      </c>
      <c r="W66" s="62">
        <f>SUMIF('Skates&amp;rays'!A$27:A$37,$A66,'Skates&amp;rays'!$E$27:$E$37)</f>
        <v>0</v>
      </c>
      <c r="X66" s="62">
        <f>SUMIF('Raw diet data'!$E$6:$E$379,$A66,'Raw diet data'!AZ$6:AZ$379)</f>
        <v>0</v>
      </c>
      <c r="Y66" s="62">
        <f>IF(ISNA(VLOOKUP($A66,'Offshore pelagic pisc &amp; tuna'!$A$5:'Offshore pelagic pisc &amp; tuna'!$O$28,15,FALSE)),0,VLOOKUP($A66,'Offshore pelagic pisc &amp; tuna'!$A$5:'Offshore pelagic pisc &amp; tuna'!$O$28,15,FALSE))</f>
        <v>0</v>
      </c>
      <c r="Z66" s="62">
        <f>IF(ISNA(VLOOKUP($A66,'Offshore pelagic pisc &amp; tuna'!$A$5:'Offshore pelagic pisc &amp; tuna'!$O$28,8,FALSE)),0,VLOOKUP($A66,'Offshore pelagic pisc &amp; tuna'!$A$5:'Offshore pelagic pisc &amp; tuna'!$O$28,8,FALSE))</f>
        <v>0</v>
      </c>
      <c r="AA66" s="62">
        <f>SUMIF('Raw diet data'!$E$6:$E$379,$A66,'Raw diet data'!BC$6:BC$379)</f>
        <v>0</v>
      </c>
      <c r="AB66" s="62">
        <f>SUMIF('Raw diet data'!$E$6:$E$379,$A66,'Raw diet data'!BJ$6:BJ$379)</f>
        <v>0</v>
      </c>
      <c r="AC66" s="62">
        <f>SUMIF('Small pelagic fish'!$A$31:$A$43,$A66,'Small pelagic fish'!D$31:D$43)</f>
        <v>0</v>
      </c>
      <c r="AD66" s="62">
        <f>SUMIF('Small pelagic fish'!$A$31:$A$43,$A66,'Small pelagic fish'!E$31:E$43)</f>
        <v>0</v>
      </c>
      <c r="AE66" s="62">
        <f>SUMIF('Small pelagic fish'!$A$31:$A$43,$A66,'Small pelagic fish'!G$31:G$43)</f>
        <v>0</v>
      </c>
      <c r="AF66" s="62">
        <f>SUMIF('Small pelagic fish'!$A$31:$A$43,$A66,'Small pelagic fish'!I$31:I$43)</f>
        <v>0</v>
      </c>
      <c r="AG66" s="62">
        <f>SUMIF('Other fish'!$C$643:$C$689,$A66,'Other fish'!CL$643:CL$689)</f>
        <v>0</v>
      </c>
      <c r="AH66" s="62">
        <f>SUMIF('Other fish'!$C$643:$C$689,$A66,'Other fish'!BV$643:BV$689)</f>
        <v>0</v>
      </c>
      <c r="AI66" s="62">
        <f>SUMIF('Other fish'!$C$643:$C$689,$A66,'Other fish'!CH$643:CH$689)</f>
        <v>0</v>
      </c>
      <c r="AJ66" s="62">
        <f>SUMIF('Other fish'!$C$643:$C$689,$A66,'Other fish'!X$643:X$689)</f>
        <v>0</v>
      </c>
      <c r="AK66" s="62">
        <f>SUMIF('Other fish'!$C$643:$C$689,$A66,'Other fish'!K$643:K$689)</f>
        <v>0</v>
      </c>
      <c r="AL66" s="62">
        <f>SUMIF(Garfish!$A$5:$A$10,$A66,Garfish!E$5:E$10)</f>
        <v>0</v>
      </c>
      <c r="AM66" s="62">
        <f>SUMIF('Raw diet data'!$E$6:$E$379,$A66,'Raw diet data'!CF$6:CF$379)</f>
        <v>0</v>
      </c>
      <c r="AN66" s="62">
        <f>SUMIF('Raw diet data'!$E$6:$E$379,$A66,'Raw diet data'!CG$6:CG$379)</f>
        <v>0</v>
      </c>
      <c r="AO66" s="62">
        <f>SUMIF('Raw diet data'!$E$6:$E$379,$A66,'Raw diet data'!CH$6:CH$379)</f>
        <v>0</v>
      </c>
      <c r="AP66" s="62">
        <f>SUMIF('Raw diet data'!$E$6:$E$379,$A66,'Raw diet data'!CI$6:CI$379)</f>
        <v>0</v>
      </c>
      <c r="AQ66" s="62">
        <f>SUMIF('Raw diet data'!$E$6:$E$379,$A66,'Raw diet data'!CJ$6:CJ$379)</f>
        <v>0</v>
      </c>
      <c r="AR66" s="62">
        <f>SUMIF('Raw diet data'!$E$6:$E$379,$A66,'Raw diet data'!CK$6:CK$379)</f>
        <v>0</v>
      </c>
      <c r="AS66" s="62">
        <f>SUMIF('Raw diet data'!$E$6:$E$379,$A66,'Raw diet data'!CN$6:CN$379)</f>
        <v>0</v>
      </c>
      <c r="AT66" s="62">
        <f>SUMIF('Raw diet data'!$E$6:$E$379,$A66,'Raw diet data'!CO$6:CO$379)</f>
        <v>0</v>
      </c>
      <c r="AU66" s="62">
        <f>SUMIF('Raw diet data'!$E$6:$E$379,$A66,'Raw diet data'!CQ$6:CQ$379)</f>
        <v>0</v>
      </c>
      <c r="AV66" s="62">
        <f>SUMIF('Raw diet data'!$E$6:$E$379,$A66,'Raw diet data'!CR$6:CR$379)</f>
        <v>0</v>
      </c>
      <c r="AW66" s="62">
        <f>SUMIF('Raw diet data'!$E$6:$E$379,$A66,'Raw diet data'!CU$6:CU$379)</f>
        <v>0</v>
      </c>
      <c r="AX66" s="62">
        <f>SUMIF('Raw diet data'!$E$6:$E$379,$A66,'Raw diet data'!CW$6:CW$379)</f>
        <v>0.25</v>
      </c>
      <c r="AY66" s="62">
        <f>SUMIF('Raw diet data'!$E$6:$E$379,$A66,'Raw diet data'!CX$6:CX$379)</f>
        <v>0</v>
      </c>
      <c r="AZ66" s="62">
        <f>SUMIF('Raw diet data'!$E$6:$E$379,$A66,'Raw diet data'!CY$6:CY$379)</f>
        <v>0</v>
      </c>
      <c r="BA66" s="62">
        <f>SUMIF('Raw diet data'!$E$6:$E$379,$A66,'Raw diet data'!CZ$6:CZ$379)</f>
        <v>0</v>
      </c>
      <c r="BB66" s="62">
        <f>SUMIF('Raw diet data'!$E$6:$E$379,$A66,'Raw diet data'!DA$6:DA$379)</f>
        <v>0</v>
      </c>
      <c r="BC66" s="62">
        <f>SUMIF('Raw diet data'!$E$6:$E$379,$A66,'Raw diet data'!DB$6:DB$379)</f>
        <v>0</v>
      </c>
      <c r="BD66" s="62">
        <f>SUMIF('Raw diet data'!$E$6:$E$379,$A66,'Raw diet data'!DF$6:DF$379)</f>
        <v>0</v>
      </c>
      <c r="BE66" s="62">
        <f>SUMIF('Raw diet data'!$E$6:$E$379,$A66,'Raw diet data'!DG$6:DG$379)</f>
        <v>0</v>
      </c>
      <c r="BF66" s="62">
        <f>SUMIF('Raw diet data'!$E$6:$E$379,$A66,'Raw diet data'!DH$6:DH$379)</f>
        <v>0</v>
      </c>
      <c r="BG66" s="62">
        <f>SUMIF('Raw diet data'!$E$6:$E$379,$A66,'Raw diet data'!DI$6:DI$379)</f>
        <v>0</v>
      </c>
      <c r="BH66" s="62">
        <f>SUMIF('Raw diet data'!$E$6:$E$379,$A66,'Raw diet data'!DM$6:DM$379)</f>
        <v>0</v>
      </c>
      <c r="BI66" s="62">
        <f>SUMIF('Raw diet data'!$E$6:$E$379,$A66,'Raw diet data'!DN$6:DN$379)</f>
        <v>0</v>
      </c>
      <c r="BJ66" s="62">
        <f>SUMIF('Raw diet data'!$E$6:$E$379,$A66,'Raw diet data'!DO$6:DO$379)</f>
        <v>0</v>
      </c>
      <c r="BK66" s="62">
        <f>SUMIF('Raw diet data'!$E$6:$E$379,$A66,'Raw diet data'!DP$6:DP$379)</f>
        <v>0.25700000000000001</v>
      </c>
      <c r="BL66" s="62">
        <f>SUMIF('Raw diet data'!$E$6:$E$379,$A66,'Raw diet data'!DQ$6:DQ$379)</f>
        <v>0.73699999999999999</v>
      </c>
      <c r="BM66" s="62">
        <f>SUMIF(Zooplankton!$A$17:$A$29,$A66,Zooplankton!C$17:C$29)</f>
        <v>0.2</v>
      </c>
      <c r="BN66" s="62">
        <f>SUMIF(Zooplankton!$A$17:$A$29,$A66,Zooplankton!D$17:D$29)</f>
        <v>0</v>
      </c>
      <c r="BO66" s="62">
        <f>SUMIF(Zooplankton!$A$17:$A$29,$A66,Zooplankton!E$17:E$29)</f>
        <v>0</v>
      </c>
      <c r="BP66" s="62">
        <f>SUMIF('Raw diet data'!$E$6:$E$379,$A66,'Raw diet data'!DU$6:DU$379)</f>
        <v>0</v>
      </c>
      <c r="BQ66" s="62">
        <f>SUMIF('Raw diet data'!$E$6:$E$379,$A66,'Raw diet data'!DV$6:DV$379)</f>
        <v>0</v>
      </c>
      <c r="BR66" s="62">
        <f>SUMIF('Raw diet data'!$E$6:$E$379,$A66,'Raw diet data'!DX$6:DX$379)</f>
        <v>0</v>
      </c>
    </row>
    <row r="67" spans="1:70">
      <c r="A67">
        <v>65</v>
      </c>
      <c r="B67" t="s">
        <v>933</v>
      </c>
      <c r="C67" s="62">
        <f>SUMIF('Raw diet data'!$E$6:$E$379,$A67,'Raw diet data'!L$6:L$379)</f>
        <v>0</v>
      </c>
      <c r="D67" s="62">
        <f>SUMIF(Odontocetes!$A$7:$A$15,$A67,Odontocetes!C$7:C$15)</f>
        <v>0</v>
      </c>
      <c r="E67" s="62">
        <f>SUMIF('Raw diet data'!$E$6:$E$379,$A67,'Raw diet data'!N$6:N$379)</f>
        <v>0</v>
      </c>
      <c r="F67" s="62">
        <f>SUMIF('Raw diet data'!$E$6:$E$379,$A67,'Raw diet data'!O$6:O$379)</f>
        <v>0</v>
      </c>
      <c r="G67" s="62">
        <f>SUMIF(Seals!$A$8:$A$281,$A67,Seals!$K$8:$K$281)</f>
        <v>0</v>
      </c>
      <c r="H67" s="62">
        <f>SUMIF(Seals!$A$8:$A$281,$A67,Seals!$P$8:$P$281)</f>
        <v>0</v>
      </c>
      <c r="I67" s="62">
        <f>SUMIF(Seals!$A$8:$A$281,$A67,Seals!$I$8:$I$281)</f>
        <v>0</v>
      </c>
      <c r="J67" s="62">
        <f>SUMIF('Raw diet data'!$E$6:$E$379,$A67,'Raw diet data'!S$6:S$379)</f>
        <v>0</v>
      </c>
      <c r="K67" s="62">
        <f>SUMIF('Raw diet data'!$E$6:$E$379,$A67,'Raw diet data'!T$6:T$379)</f>
        <v>0</v>
      </c>
      <c r="L67" s="62">
        <f>SUMIF('WF storm petrel'!$A$5:$A$28,$A67,'WF storm petrel'!J$5:J$28)</f>
        <v>0</v>
      </c>
      <c r="M67" s="62">
        <f>SUMIF('Raw diet data'!$E$6:$E$379,$A67,'Raw diet data'!Y$6:Y$379)</f>
        <v>0</v>
      </c>
      <c r="N67" s="62">
        <f>SUMIF('Raw diet data'!$E$6:$E$379,$A67,'Raw diet data'!Z$6:Z$379)</f>
        <v>0</v>
      </c>
      <c r="O67" s="62">
        <f>SUMIF('Raw diet data'!$E$6:$E$379,$A67,'Raw diet data'!AA$6:AA$379)</f>
        <v>0</v>
      </c>
      <c r="P67" s="62">
        <f>SUMIF('Raw diet data'!$E$6:$E$379,$A67,'Raw diet data'!AB$6:AB$379)</f>
        <v>0</v>
      </c>
      <c r="Q67" s="62">
        <f>SUMIF(LP!$A$5:$A$22,$A67,LP!D$5:D$22)</f>
        <v>0</v>
      </c>
      <c r="R67" s="62">
        <f>SUMIF('Raw diet data'!$E$6:$E$379,$A67,'Raw diet data'!AL$6:AL$379)</f>
        <v>0</v>
      </c>
      <c r="S67" s="62">
        <f>SUMIF('Raw diet data'!$E$6:$E$379,$A67,'Raw diet data'!AQ$6:AQ$379)</f>
        <v>0</v>
      </c>
      <c r="T67" s="62">
        <f>SUMIF('Shelf dem sharks'!A$38:A$59,A67,'Shelf dem sharks'!$F$38:$F$59)</f>
        <v>0</v>
      </c>
      <c r="U67" s="62">
        <f>SUMIF('Raw diet data'!$E$6:$E$379,$A67,'Raw diet data'!AT$6:AT$379)</f>
        <v>0</v>
      </c>
      <c r="V67" s="62">
        <f>SUMIF('Raw diet data'!$E$6:$E$379,$A67,'Raw diet data'!AW$6:AW$379)</f>
        <v>0</v>
      </c>
      <c r="W67" s="62">
        <f>SUMIF('Skates&amp;rays'!A$27:A$37,$A67,'Skates&amp;rays'!$E$27:$E$37)</f>
        <v>0</v>
      </c>
      <c r="X67" s="62">
        <f>SUMIF('Raw diet data'!$E$6:$E$379,$A67,'Raw diet data'!AZ$6:AZ$379)</f>
        <v>0</v>
      </c>
      <c r="Y67" s="62">
        <f>IF(ISNA(VLOOKUP($A67,'Offshore pelagic pisc &amp; tuna'!$A$5:'Offshore pelagic pisc &amp; tuna'!$O$28,15,FALSE)),0,VLOOKUP($A67,'Offshore pelagic pisc &amp; tuna'!$A$5:'Offshore pelagic pisc &amp; tuna'!$O$28,15,FALSE))</f>
        <v>0</v>
      </c>
      <c r="Z67" s="62">
        <f>IF(ISNA(VLOOKUP($A67,'Offshore pelagic pisc &amp; tuna'!$A$5:'Offshore pelagic pisc &amp; tuna'!$O$28,8,FALSE)),0,VLOOKUP($A67,'Offshore pelagic pisc &amp; tuna'!$A$5:'Offshore pelagic pisc &amp; tuna'!$O$28,8,FALSE))</f>
        <v>0</v>
      </c>
      <c r="AA67" s="62">
        <f>SUMIF('Raw diet data'!$E$6:$E$379,$A67,'Raw diet data'!BC$6:BC$379)</f>
        <v>0</v>
      </c>
      <c r="AB67" s="62">
        <f>SUMIF('Raw diet data'!$E$6:$E$379,$A67,'Raw diet data'!BJ$6:BJ$379)</f>
        <v>0</v>
      </c>
      <c r="AC67" s="62">
        <f>SUMIF('Small pelagic fish'!$A$31:$A$43,$A67,'Small pelagic fish'!D$31:D$43)</f>
        <v>0</v>
      </c>
      <c r="AD67" s="62">
        <f>SUMIF('Small pelagic fish'!$A$31:$A$43,$A67,'Small pelagic fish'!E$31:E$43)</f>
        <v>0</v>
      </c>
      <c r="AE67" s="62">
        <f>SUMIF('Small pelagic fish'!$A$31:$A$43,$A67,'Small pelagic fish'!G$31:G$43)</f>
        <v>0</v>
      </c>
      <c r="AF67" s="62">
        <f>SUMIF('Small pelagic fish'!$A$31:$A$43,$A67,'Small pelagic fish'!I$31:I$43)</f>
        <v>0</v>
      </c>
      <c r="AG67" s="62">
        <f>SUMIF('Other fish'!$C$643:$C$689,$A67,'Other fish'!CL$643:CL$689)</f>
        <v>0</v>
      </c>
      <c r="AH67" s="62">
        <f>SUMIF('Other fish'!$C$643:$C$689,$A67,'Other fish'!BV$643:BV$689)</f>
        <v>0</v>
      </c>
      <c r="AI67" s="62">
        <f>SUMIF('Other fish'!$C$643:$C$689,$A67,'Other fish'!CH$643:CH$689)</f>
        <v>0</v>
      </c>
      <c r="AJ67" s="62">
        <f>SUMIF('Other fish'!$C$643:$C$689,$A67,'Other fish'!X$643:X$689)</f>
        <v>0</v>
      </c>
      <c r="AK67" s="62">
        <f>SUMIF('Other fish'!$C$643:$C$689,$A67,'Other fish'!K$643:K$689)</f>
        <v>0</v>
      </c>
      <c r="AL67" s="62">
        <f>SUMIF(Garfish!$A$5:$A$10,$A67,Garfish!E$5:E$10)</f>
        <v>0</v>
      </c>
      <c r="AM67" s="62">
        <f>SUMIF('Raw diet data'!$E$6:$E$379,$A67,'Raw diet data'!CF$6:CF$379)</f>
        <v>0</v>
      </c>
      <c r="AN67" s="62">
        <f>SUMIF('Raw diet data'!$E$6:$E$379,$A67,'Raw diet data'!CG$6:CG$379)</f>
        <v>0</v>
      </c>
      <c r="AO67" s="62">
        <f>SUMIF('Raw diet data'!$E$6:$E$379,$A67,'Raw diet data'!CH$6:CH$379)</f>
        <v>0</v>
      </c>
      <c r="AP67" s="62">
        <f>SUMIF('Raw diet data'!$E$6:$E$379,$A67,'Raw diet data'!CI$6:CI$379)</f>
        <v>0</v>
      </c>
      <c r="AQ67" s="62">
        <f>SUMIF('Raw diet data'!$E$6:$E$379,$A67,'Raw diet data'!CJ$6:CJ$379)</f>
        <v>0</v>
      </c>
      <c r="AR67" s="62">
        <f>SUMIF('Raw diet data'!$E$6:$E$379,$A67,'Raw diet data'!CK$6:CK$379)</f>
        <v>0</v>
      </c>
      <c r="AS67" s="62">
        <f>SUMIF('Raw diet data'!$E$6:$E$379,$A67,'Raw diet data'!CN$6:CN$379)</f>
        <v>0</v>
      </c>
      <c r="AT67" s="62">
        <f>SUMIF('Raw diet data'!$E$6:$E$379,$A67,'Raw diet data'!CO$6:CO$379)</f>
        <v>0</v>
      </c>
      <c r="AU67" s="62">
        <f>SUMIF('Raw diet data'!$E$6:$E$379,$A67,'Raw diet data'!CQ$6:CQ$379)</f>
        <v>0</v>
      </c>
      <c r="AV67" s="62">
        <f>SUMIF('Raw diet data'!$E$6:$E$379,$A67,'Raw diet data'!CR$6:CR$379)</f>
        <v>0</v>
      </c>
      <c r="AW67" s="62">
        <f>SUMIF('Raw diet data'!$E$6:$E$379,$A67,'Raw diet data'!CU$6:CU$379)</f>
        <v>0</v>
      </c>
      <c r="AX67" s="62">
        <f>SUMIF('Raw diet data'!$E$6:$E$379,$A67,'Raw diet data'!CW$6:CW$379)</f>
        <v>0</v>
      </c>
      <c r="AY67" s="62">
        <f>SUMIF('Raw diet data'!$E$6:$E$379,$A67,'Raw diet data'!CX$6:CX$379)</f>
        <v>0</v>
      </c>
      <c r="AZ67" s="62">
        <f>SUMIF('Raw diet data'!$E$6:$E$379,$A67,'Raw diet data'!CY$6:CY$379)</f>
        <v>0</v>
      </c>
      <c r="BA67" s="62">
        <f>SUMIF('Raw diet data'!$E$6:$E$379,$A67,'Raw diet data'!CZ$6:CZ$379)</f>
        <v>0</v>
      </c>
      <c r="BB67" s="62">
        <f>SUMIF('Raw diet data'!$E$6:$E$379,$A67,'Raw diet data'!DA$6:DA$379)</f>
        <v>0</v>
      </c>
      <c r="BC67" s="62">
        <f>SUMIF('Raw diet data'!$E$6:$E$379,$A67,'Raw diet data'!DB$6:DB$379)</f>
        <v>0</v>
      </c>
      <c r="BD67" s="62">
        <f>SUMIF('Raw diet data'!$E$6:$E$379,$A67,'Raw diet data'!DF$6:DF$379)</f>
        <v>0</v>
      </c>
      <c r="BE67" s="62">
        <f>SUMIF('Raw diet data'!$E$6:$E$379,$A67,'Raw diet data'!DG$6:DG$379)</f>
        <v>0</v>
      </c>
      <c r="BF67" s="62">
        <f>SUMIF('Raw diet data'!$E$6:$E$379,$A67,'Raw diet data'!DH$6:DH$379)</f>
        <v>0</v>
      </c>
      <c r="BG67" s="62">
        <f>SUMIF('Raw diet data'!$E$6:$E$379,$A67,'Raw diet data'!DI$6:DI$379)</f>
        <v>0</v>
      </c>
      <c r="BH67" s="62">
        <f>SUMIF('Raw diet data'!$E$6:$E$379,$A67,'Raw diet data'!DM$6:DM$379)</f>
        <v>0</v>
      </c>
      <c r="BI67" s="62">
        <f>SUMIF('Raw diet data'!$E$6:$E$379,$A67,'Raw diet data'!DN$6:DN$379)</f>
        <v>0</v>
      </c>
      <c r="BJ67" s="62">
        <f>SUMIF('Raw diet data'!$E$6:$E$379,$A67,'Raw diet data'!DO$6:DO$379)</f>
        <v>0</v>
      </c>
      <c r="BK67" s="62">
        <f>SUMIF('Raw diet data'!$E$6:$E$379,$A67,'Raw diet data'!DP$6:DP$379)</f>
        <v>0</v>
      </c>
      <c r="BL67" s="62">
        <f>SUMIF('Raw diet data'!$E$6:$E$379,$A67,'Raw diet data'!DQ$6:DQ$379)</f>
        <v>0</v>
      </c>
      <c r="BM67" s="62">
        <f>SUMIF(Zooplankton!$A$17:$A$29,$A67,Zooplankton!C$17:C$29)</f>
        <v>0.1</v>
      </c>
      <c r="BN67" s="62">
        <f>SUMIF(Zooplankton!$A$17:$A$29,$A67,Zooplankton!D$17:D$29)</f>
        <v>0.34</v>
      </c>
      <c r="BO67" s="62">
        <f>SUMIF(Zooplankton!$A$17:$A$29,$A67,Zooplankton!E$17:E$29)</f>
        <v>0</v>
      </c>
      <c r="BP67" s="62">
        <f>SUMIF('Raw diet data'!$E$6:$E$379,$A67,'Raw diet data'!DU$6:DU$379)</f>
        <v>0</v>
      </c>
      <c r="BQ67" s="62">
        <f>SUMIF('Raw diet data'!$E$6:$E$379,$A67,'Raw diet data'!DV$6:DV$379)</f>
        <v>0</v>
      </c>
      <c r="BR67" s="62">
        <f>SUMIF('Raw diet data'!$E$6:$E$379,$A67,'Raw diet data'!DX$6:DX$379)</f>
        <v>0.1</v>
      </c>
    </row>
    <row r="68" spans="1:70">
      <c r="A68">
        <v>66</v>
      </c>
      <c r="B68" t="s">
        <v>931</v>
      </c>
      <c r="C68" s="62">
        <f>SUMIF('Raw diet data'!$E$6:$E$379,$A68,'Raw diet data'!L$6:L$379)</f>
        <v>0</v>
      </c>
      <c r="D68" s="62">
        <f>SUMIF(Odontocetes!$A$7:$A$15,$A68,Odontocetes!C$7:C$15)</f>
        <v>0</v>
      </c>
      <c r="E68" s="62">
        <f>SUMIF('Raw diet data'!$E$6:$E$379,$A68,'Raw diet data'!N$6:N$379)</f>
        <v>0</v>
      </c>
      <c r="F68" s="62">
        <f>SUMIF('Raw diet data'!$E$6:$E$379,$A68,'Raw diet data'!O$6:O$379)</f>
        <v>0</v>
      </c>
      <c r="G68" s="62">
        <f>SUMIF(Seals!$A$8:$A$281,$A68,Seals!$K$8:$K$281)</f>
        <v>0</v>
      </c>
      <c r="H68" s="62">
        <f>SUMIF(Seals!$A$8:$A$281,$A68,Seals!$P$8:$P$281)</f>
        <v>0</v>
      </c>
      <c r="I68" s="62">
        <f>SUMIF(Seals!$A$8:$A$281,$A68,Seals!$I$8:$I$281)</f>
        <v>0</v>
      </c>
      <c r="J68" s="62">
        <f>SUMIF('Raw diet data'!$E$6:$E$379,$A68,'Raw diet data'!S$6:S$379)</f>
        <v>0</v>
      </c>
      <c r="K68" s="62">
        <f>SUMIF('Raw diet data'!$E$6:$E$379,$A68,'Raw diet data'!T$6:T$379)</f>
        <v>0</v>
      </c>
      <c r="L68" s="62">
        <f>SUMIF('WF storm petrel'!$A$5:$A$28,$A68,'WF storm petrel'!J$5:J$28)</f>
        <v>0</v>
      </c>
      <c r="M68" s="62">
        <f>SUMIF('Raw diet data'!$E$6:$E$379,$A68,'Raw diet data'!Y$6:Y$379)</f>
        <v>0</v>
      </c>
      <c r="N68" s="62">
        <f>SUMIF('Raw diet data'!$E$6:$E$379,$A68,'Raw diet data'!Z$6:Z$379)</f>
        <v>0</v>
      </c>
      <c r="O68" s="62">
        <f>SUMIF('Raw diet data'!$E$6:$E$379,$A68,'Raw diet data'!AA$6:AA$379)</f>
        <v>0</v>
      </c>
      <c r="P68" s="62">
        <f>SUMIF('Raw diet data'!$E$6:$E$379,$A68,'Raw diet data'!AB$6:AB$379)</f>
        <v>0</v>
      </c>
      <c r="Q68" s="62">
        <f>SUMIF(LP!$A$5:$A$22,$A68,LP!D$5:D$22)</f>
        <v>0</v>
      </c>
      <c r="R68" s="62">
        <f>SUMIF('Raw diet data'!$E$6:$E$379,$A68,'Raw diet data'!AL$6:AL$379)</f>
        <v>0</v>
      </c>
      <c r="S68" s="62">
        <f>SUMIF('Raw diet data'!$E$6:$E$379,$A68,'Raw diet data'!AQ$6:AQ$379)</f>
        <v>0</v>
      </c>
      <c r="T68" s="62">
        <f>SUMIF('Shelf dem sharks'!A$38:A$59,A68,'Shelf dem sharks'!$F$38:$F$59)</f>
        <v>0</v>
      </c>
      <c r="U68" s="62">
        <f>SUMIF('Raw diet data'!$E$6:$E$379,$A68,'Raw diet data'!AT$6:AT$379)</f>
        <v>0</v>
      </c>
      <c r="V68" s="62">
        <f>SUMIF('Raw diet data'!$E$6:$E$379,$A68,'Raw diet data'!AW$6:AW$379)</f>
        <v>0</v>
      </c>
      <c r="W68" s="62">
        <f>SUMIF('Skates&amp;rays'!A$27:A$37,$A68,'Skates&amp;rays'!$E$27:$E$37)</f>
        <v>0</v>
      </c>
      <c r="X68" s="62">
        <f>SUMIF('Raw diet data'!$E$6:$E$379,$A68,'Raw diet data'!AZ$6:AZ$379)</f>
        <v>0</v>
      </c>
      <c r="Y68" s="62">
        <f>IF(ISNA(VLOOKUP($A68,'Offshore pelagic pisc &amp; tuna'!$A$5:'Offshore pelagic pisc &amp; tuna'!$O$28,15,FALSE)),0,VLOOKUP($A68,'Offshore pelagic pisc &amp; tuna'!$A$5:'Offshore pelagic pisc &amp; tuna'!$O$28,15,FALSE))</f>
        <v>0</v>
      </c>
      <c r="Z68" s="62">
        <f>IF(ISNA(VLOOKUP($A68,'Offshore pelagic pisc &amp; tuna'!$A$5:'Offshore pelagic pisc &amp; tuna'!$O$28,8,FALSE)),0,VLOOKUP($A68,'Offshore pelagic pisc &amp; tuna'!$A$5:'Offshore pelagic pisc &amp; tuna'!$O$28,8,FALSE))</f>
        <v>0</v>
      </c>
      <c r="AA68" s="62">
        <f>SUMIF('Raw diet data'!$E$6:$E$379,$A68,'Raw diet data'!BC$6:BC$379)</f>
        <v>0</v>
      </c>
      <c r="AB68" s="62">
        <f>SUMIF('Raw diet data'!$E$6:$E$379,$A68,'Raw diet data'!BJ$6:BJ$379)</f>
        <v>0</v>
      </c>
      <c r="AC68" s="62">
        <f>SUMIF('Small pelagic fish'!$A$31:$A$43,$A68,'Small pelagic fish'!D$31:D$43)</f>
        <v>0</v>
      </c>
      <c r="AD68" s="62">
        <f>SUMIF('Small pelagic fish'!$A$31:$A$43,$A68,'Small pelagic fish'!E$31:E$43)</f>
        <v>0</v>
      </c>
      <c r="AE68" s="62">
        <f>SUMIF('Small pelagic fish'!$A$31:$A$43,$A68,'Small pelagic fish'!G$31:G$43)</f>
        <v>0</v>
      </c>
      <c r="AF68" s="62">
        <f>SUMIF('Small pelagic fish'!$A$31:$A$43,$A68,'Small pelagic fish'!I$31:I$43)</f>
        <v>0</v>
      </c>
      <c r="AG68" s="62">
        <f>SUMIF('Other fish'!$C$643:$C$689,$A68,'Other fish'!CL$643:CL$689)</f>
        <v>0</v>
      </c>
      <c r="AH68" s="62">
        <f>SUMIF('Other fish'!$C$643:$C$689,$A68,'Other fish'!BV$643:BV$689)</f>
        <v>0</v>
      </c>
      <c r="AI68" s="62">
        <f>SUMIF('Other fish'!$C$643:$C$689,$A68,'Other fish'!CH$643:CH$689)</f>
        <v>0</v>
      </c>
      <c r="AJ68" s="62">
        <f>SUMIF('Other fish'!$C$643:$C$689,$A68,'Other fish'!X$643:X$689)</f>
        <v>0</v>
      </c>
      <c r="AK68" s="62">
        <f>SUMIF('Other fish'!$C$643:$C$689,$A68,'Other fish'!K$643:K$689)</f>
        <v>0</v>
      </c>
      <c r="AL68" s="62">
        <f>SUMIF(Garfish!$A$5:$A$10,$A68,Garfish!E$5:E$10)</f>
        <v>0</v>
      </c>
      <c r="AM68" s="62">
        <f>SUMIF('Raw diet data'!$E$6:$E$379,$A68,'Raw diet data'!CF$6:CF$379)</f>
        <v>0</v>
      </c>
      <c r="AN68" s="62">
        <f>SUMIF('Raw diet data'!$E$6:$E$379,$A68,'Raw diet data'!CG$6:CG$379)</f>
        <v>0</v>
      </c>
      <c r="AO68" s="62">
        <f>SUMIF('Raw diet data'!$E$6:$E$379,$A68,'Raw diet data'!CH$6:CH$379)</f>
        <v>0</v>
      </c>
      <c r="AP68" s="62">
        <f>SUMIF('Raw diet data'!$E$6:$E$379,$A68,'Raw diet data'!CI$6:CI$379)</f>
        <v>0</v>
      </c>
      <c r="AQ68" s="62">
        <f>SUMIF('Raw diet data'!$E$6:$E$379,$A68,'Raw diet data'!CJ$6:CJ$379)</f>
        <v>0</v>
      </c>
      <c r="AR68" s="62">
        <f>SUMIF('Raw diet data'!$E$6:$E$379,$A68,'Raw diet data'!CK$6:CK$379)</f>
        <v>0</v>
      </c>
      <c r="AS68" s="62">
        <f>SUMIF('Raw diet data'!$E$6:$E$379,$A68,'Raw diet data'!CN$6:CN$379)</f>
        <v>0</v>
      </c>
      <c r="AT68" s="62">
        <f>SUMIF('Raw diet data'!$E$6:$E$379,$A68,'Raw diet data'!CO$6:CO$379)</f>
        <v>0</v>
      </c>
      <c r="AU68" s="62">
        <f>SUMIF('Raw diet data'!$E$6:$E$379,$A68,'Raw diet data'!CQ$6:CQ$379)</f>
        <v>0</v>
      </c>
      <c r="AV68" s="62">
        <f>SUMIF('Raw diet data'!$E$6:$E$379,$A68,'Raw diet data'!CR$6:CR$379)</f>
        <v>0</v>
      </c>
      <c r="AW68" s="62">
        <f>SUMIF('Raw diet data'!$E$6:$E$379,$A68,'Raw diet data'!CU$6:CU$379)</f>
        <v>0</v>
      </c>
      <c r="AX68" s="62">
        <f>SUMIF('Raw diet data'!$E$6:$E$379,$A68,'Raw diet data'!CW$6:CW$379)</f>
        <v>0</v>
      </c>
      <c r="AY68" s="62">
        <f>SUMIF('Raw diet data'!$E$6:$E$379,$A68,'Raw diet data'!CX$6:CX$379)</f>
        <v>0</v>
      </c>
      <c r="AZ68" s="62">
        <f>SUMIF('Raw diet data'!$E$6:$E$379,$A68,'Raw diet data'!CY$6:CY$379)</f>
        <v>0</v>
      </c>
      <c r="BA68" s="62">
        <f>SUMIF('Raw diet data'!$E$6:$E$379,$A68,'Raw diet data'!CZ$6:CZ$379)</f>
        <v>0</v>
      </c>
      <c r="BB68" s="62">
        <f>SUMIF('Raw diet data'!$E$6:$E$379,$A68,'Raw diet data'!DA$6:DA$379)</f>
        <v>0</v>
      </c>
      <c r="BC68" s="62">
        <f>SUMIF('Raw diet data'!$E$6:$E$379,$A68,'Raw diet data'!DB$6:DB$379)</f>
        <v>0</v>
      </c>
      <c r="BD68" s="62">
        <f>SUMIF('Raw diet data'!$E$6:$E$379,$A68,'Raw diet data'!DF$6:DF$379)</f>
        <v>0</v>
      </c>
      <c r="BE68" s="62">
        <f>SUMIF('Raw diet data'!$E$6:$E$379,$A68,'Raw diet data'!DG$6:DG$379)</f>
        <v>0</v>
      </c>
      <c r="BF68" s="62">
        <f>SUMIF('Raw diet data'!$E$6:$E$379,$A68,'Raw diet data'!DH$6:DH$379)</f>
        <v>0</v>
      </c>
      <c r="BG68" s="62">
        <f>SUMIF('Raw diet data'!$E$6:$E$379,$A68,'Raw diet data'!DI$6:DI$379)</f>
        <v>0</v>
      </c>
      <c r="BH68" s="62">
        <f>SUMIF('Raw diet data'!$E$6:$E$379,$A68,'Raw diet data'!DM$6:DM$379)</f>
        <v>0</v>
      </c>
      <c r="BI68" s="62">
        <f>SUMIF('Raw diet data'!$E$6:$E$379,$A68,'Raw diet data'!DN$6:DN$379)</f>
        <v>0</v>
      </c>
      <c r="BJ68" s="62">
        <f>SUMIF('Raw diet data'!$E$6:$E$379,$A68,'Raw diet data'!DO$6:DO$379)</f>
        <v>0</v>
      </c>
      <c r="BK68" s="62">
        <f>SUMIF('Raw diet data'!$E$6:$E$379,$A68,'Raw diet data'!DP$6:DP$379)</f>
        <v>0</v>
      </c>
      <c r="BL68" s="62">
        <f>SUMIF('Raw diet data'!$E$6:$E$379,$A68,'Raw diet data'!DQ$6:DQ$379)</f>
        <v>0</v>
      </c>
      <c r="BM68" s="62">
        <f>SUMIF(Zooplankton!$A$17:$A$29,$A68,Zooplankton!C$17:C$29)</f>
        <v>0.05</v>
      </c>
      <c r="BN68" s="62">
        <f>SUMIF(Zooplankton!$A$17:$A$29,$A68,Zooplankton!D$17:D$29)</f>
        <v>0.01</v>
      </c>
      <c r="BO68" s="62">
        <f>SUMIF(Zooplankton!$A$17:$A$29,$A68,Zooplankton!E$17:E$29)</f>
        <v>2E-3</v>
      </c>
      <c r="BP68" s="62">
        <f>SUMIF('Raw diet data'!$E$6:$E$379,$A68,'Raw diet data'!DU$6:DU$379)</f>
        <v>0</v>
      </c>
      <c r="BQ68" s="62">
        <f>SUMIF('Raw diet data'!$E$6:$E$379,$A68,'Raw diet data'!DV$6:DV$379)</f>
        <v>0</v>
      </c>
      <c r="BR68" s="62">
        <f>SUMIF('Raw diet data'!$E$6:$E$379,$A68,'Raw diet data'!DX$6:DX$379)</f>
        <v>0</v>
      </c>
    </row>
    <row r="69" spans="1:70">
      <c r="A69">
        <v>67</v>
      </c>
      <c r="B69" t="s">
        <v>759</v>
      </c>
      <c r="C69" s="62">
        <f>SUMIF('Raw diet data'!$E$6:$E$379,$A69,'Raw diet data'!L$6:L$379)</f>
        <v>0</v>
      </c>
      <c r="D69" s="62">
        <f>SUMIF(Odontocetes!$A$7:$A$15,$A69,Odontocetes!C$7:C$15)</f>
        <v>0</v>
      </c>
      <c r="E69" s="62">
        <f>SUMIF('Raw diet data'!$E$6:$E$379,$A69,'Raw diet data'!N$6:N$379)</f>
        <v>0</v>
      </c>
      <c r="F69" s="62">
        <f>SUMIF('Raw diet data'!$E$6:$E$379,$A69,'Raw diet data'!O$6:O$379)</f>
        <v>0</v>
      </c>
      <c r="G69" s="62">
        <f>SUMIF(Seals!$A$8:$A$281,$A69,Seals!$K$8:$K$281)</f>
        <v>0</v>
      </c>
      <c r="H69" s="62">
        <f>SUMIF(Seals!$A$8:$A$281,$A69,Seals!$P$8:$P$281)</f>
        <v>0</v>
      </c>
      <c r="I69" s="62">
        <f>SUMIF(Seals!$A$8:$A$281,$A69,Seals!$I$8:$I$281)</f>
        <v>0</v>
      </c>
      <c r="J69" s="62">
        <f>SUMIF('Raw diet data'!$E$6:$E$379,$A69,'Raw diet data'!S$6:S$379)</f>
        <v>0</v>
      </c>
      <c r="K69" s="62">
        <f>SUMIF('Raw diet data'!$E$6:$E$379,$A69,'Raw diet data'!T$6:T$379)</f>
        <v>0</v>
      </c>
      <c r="L69" s="62">
        <f>SUMIF('WF storm petrel'!$A$5:$A$28,$A69,'WF storm petrel'!J$5:J$28)</f>
        <v>0</v>
      </c>
      <c r="M69" s="62">
        <f>SUMIF('Raw diet data'!$E$6:$E$379,$A69,'Raw diet data'!Y$6:Y$379)</f>
        <v>0</v>
      </c>
      <c r="N69" s="62">
        <f>SUMIF('Raw diet data'!$E$6:$E$379,$A69,'Raw diet data'!Z$6:Z$379)</f>
        <v>0</v>
      </c>
      <c r="O69" s="62">
        <f>SUMIF('Raw diet data'!$E$6:$E$379,$A69,'Raw diet data'!AA$6:AA$379)</f>
        <v>0</v>
      </c>
      <c r="P69" s="62">
        <f>SUMIF('Raw diet data'!$E$6:$E$379,$A69,'Raw diet data'!AB$6:AB$379)</f>
        <v>0</v>
      </c>
      <c r="Q69" s="62">
        <f>SUMIF(LP!$A$5:$A$22,$A69,LP!D$5:D$22)</f>
        <v>0</v>
      </c>
      <c r="R69" s="62">
        <f>SUMIF('Raw diet data'!$E$6:$E$379,$A69,'Raw diet data'!AL$6:AL$379)</f>
        <v>0</v>
      </c>
      <c r="S69" s="62">
        <f>SUMIF('Raw diet data'!$E$6:$E$379,$A69,'Raw diet data'!AQ$6:AQ$379)</f>
        <v>0</v>
      </c>
      <c r="T69" s="62">
        <f>SUMIF('Shelf dem sharks'!A$38:A$59,A69,'Shelf dem sharks'!$F$38:$F$59)</f>
        <v>0</v>
      </c>
      <c r="U69" s="62">
        <f>SUMIF('Raw diet data'!$E$6:$E$379,$A69,'Raw diet data'!AT$6:AT$379)</f>
        <v>0</v>
      </c>
      <c r="V69" s="62">
        <f>SUMIF('Raw diet data'!$E$6:$E$379,$A69,'Raw diet data'!AW$6:AW$379)</f>
        <v>0</v>
      </c>
      <c r="W69" s="62">
        <f>SUMIF('Skates&amp;rays'!A$27:A$37,$A69,'Skates&amp;rays'!$E$27:$E$37)</f>
        <v>0</v>
      </c>
      <c r="X69" s="62">
        <f>SUMIF('Raw diet data'!$E$6:$E$379,$A69,'Raw diet data'!AZ$6:AZ$379)</f>
        <v>0</v>
      </c>
      <c r="Y69" s="62">
        <f>IF(ISNA(VLOOKUP($A69,'Offshore pelagic pisc &amp; tuna'!$A$5:'Offshore pelagic pisc &amp; tuna'!$O$28,15,FALSE)),0,VLOOKUP($A69,'Offshore pelagic pisc &amp; tuna'!$A$5:'Offshore pelagic pisc &amp; tuna'!$O$28,15,FALSE))</f>
        <v>0</v>
      </c>
      <c r="Z69" s="62">
        <f>IF(ISNA(VLOOKUP($A69,'Offshore pelagic pisc &amp; tuna'!$A$5:'Offshore pelagic pisc &amp; tuna'!$O$28,8,FALSE)),0,VLOOKUP($A69,'Offshore pelagic pisc &amp; tuna'!$A$5:'Offshore pelagic pisc &amp; tuna'!$O$28,8,FALSE))</f>
        <v>0</v>
      </c>
      <c r="AA69" s="62">
        <f>SUMIF('Raw diet data'!$E$6:$E$379,$A69,'Raw diet data'!BC$6:BC$379)</f>
        <v>0</v>
      </c>
      <c r="AB69" s="62">
        <f>SUMIF('Raw diet data'!$E$6:$E$379,$A69,'Raw diet data'!BJ$6:BJ$379)</f>
        <v>0</v>
      </c>
      <c r="AC69" s="62">
        <f>SUMIF('Small pelagic fish'!$A$31:$A$43,$A69,'Small pelagic fish'!D$31:D$43)</f>
        <v>0</v>
      </c>
      <c r="AD69" s="62">
        <f>SUMIF('Small pelagic fish'!$A$31:$A$43,$A69,'Small pelagic fish'!E$31:E$43)</f>
        <v>0</v>
      </c>
      <c r="AE69" s="62">
        <f>SUMIF('Small pelagic fish'!$A$31:$A$43,$A69,'Small pelagic fish'!G$31:G$43)</f>
        <v>0</v>
      </c>
      <c r="AF69" s="62">
        <f>SUMIF('Small pelagic fish'!$A$31:$A$43,$A69,'Small pelagic fish'!I$31:I$43)</f>
        <v>0</v>
      </c>
      <c r="AG69" s="62">
        <f>SUMIF('Other fish'!$C$643:$C$689,$A69,'Other fish'!CL$643:CL$689)</f>
        <v>0</v>
      </c>
      <c r="AH69" s="62">
        <f>SUMIF('Other fish'!$C$643:$C$689,$A69,'Other fish'!BV$643:BV$689)</f>
        <v>0</v>
      </c>
      <c r="AI69" s="62">
        <f>SUMIF('Other fish'!$C$643:$C$689,$A69,'Other fish'!CH$643:CH$689)</f>
        <v>0</v>
      </c>
      <c r="AJ69" s="62">
        <f>SUMIF('Other fish'!$C$643:$C$689,$A69,'Other fish'!X$643:X$689)</f>
        <v>0</v>
      </c>
      <c r="AK69" s="62">
        <f>SUMIF('Other fish'!$C$643:$C$689,$A69,'Other fish'!K$643:K$689)</f>
        <v>0</v>
      </c>
      <c r="AL69" s="62">
        <f>SUMIF(Garfish!$A$5:$A$10,$A69,Garfish!E$5:E$10)</f>
        <v>0</v>
      </c>
      <c r="AM69" s="62">
        <f>SUMIF('Raw diet data'!$E$6:$E$379,$A69,'Raw diet data'!CF$6:CF$379)</f>
        <v>0</v>
      </c>
      <c r="AN69" s="62">
        <f>SUMIF('Raw diet data'!$E$6:$E$379,$A69,'Raw diet data'!CG$6:CG$379)</f>
        <v>0</v>
      </c>
      <c r="AO69" s="62">
        <f>SUMIF('Raw diet data'!$E$6:$E$379,$A69,'Raw diet data'!CH$6:CH$379)</f>
        <v>0</v>
      </c>
      <c r="AP69" s="62">
        <f>SUMIF('Raw diet data'!$E$6:$E$379,$A69,'Raw diet data'!CI$6:CI$379)</f>
        <v>0</v>
      </c>
      <c r="AQ69" s="62">
        <f>SUMIF('Raw diet data'!$E$6:$E$379,$A69,'Raw diet data'!CJ$6:CJ$379)</f>
        <v>0</v>
      </c>
      <c r="AR69" s="62">
        <f>SUMIF('Raw diet data'!$E$6:$E$379,$A69,'Raw diet data'!CK$6:CK$379)</f>
        <v>0</v>
      </c>
      <c r="AS69" s="62">
        <f>SUMIF('Raw diet data'!$E$6:$E$379,$A69,'Raw diet data'!CN$6:CN$379)</f>
        <v>0</v>
      </c>
      <c r="AT69" s="62">
        <f>SUMIF('Raw diet data'!$E$6:$E$379,$A69,'Raw diet data'!CO$6:CO$379)</f>
        <v>0</v>
      </c>
      <c r="AU69" s="62">
        <f>SUMIF('Raw diet data'!$E$6:$E$379,$A69,'Raw diet data'!CQ$6:CQ$379)</f>
        <v>0</v>
      </c>
      <c r="AV69" s="62">
        <f>SUMIF('Raw diet data'!$E$6:$E$379,$A69,'Raw diet data'!CR$6:CR$379)</f>
        <v>0</v>
      </c>
      <c r="AW69" s="62">
        <f>SUMIF('Raw diet data'!$E$6:$E$379,$A69,'Raw diet data'!CU$6:CU$379)</f>
        <v>0</v>
      </c>
      <c r="AX69" s="62">
        <f>SUMIF('Raw diet data'!$E$6:$E$379,$A69,'Raw diet data'!CW$6:CW$379)</f>
        <v>0</v>
      </c>
      <c r="AY69" s="62">
        <f>SUMIF('Raw diet data'!$E$6:$E$379,$A69,'Raw diet data'!CX$6:CX$379)</f>
        <v>0</v>
      </c>
      <c r="AZ69" s="62">
        <f>SUMIF('Raw diet data'!$E$6:$E$379,$A69,'Raw diet data'!CY$6:CY$379)</f>
        <v>0</v>
      </c>
      <c r="BA69" s="62">
        <f>SUMIF('Raw diet data'!$E$6:$E$379,$A69,'Raw diet data'!CZ$6:CZ$379)</f>
        <v>0</v>
      </c>
      <c r="BB69" s="62">
        <f>SUMIF('Raw diet data'!$E$6:$E$379,$A69,'Raw diet data'!DA$6:DA$379)</f>
        <v>0</v>
      </c>
      <c r="BC69" s="62">
        <f>SUMIF('Raw diet data'!$E$6:$E$379,$A69,'Raw diet data'!DB$6:DB$379)</f>
        <v>0</v>
      </c>
      <c r="BD69" s="62">
        <f>SUMIF('Raw diet data'!$E$6:$E$379,$A69,'Raw diet data'!DF$6:DF$379)</f>
        <v>0</v>
      </c>
      <c r="BE69" s="62">
        <f>SUMIF('Raw diet data'!$E$6:$E$379,$A69,'Raw diet data'!DG$6:DG$379)</f>
        <v>0</v>
      </c>
      <c r="BF69" s="62">
        <f>SUMIF('Raw diet data'!$E$6:$E$379,$A69,'Raw diet data'!DH$6:DH$379)</f>
        <v>0</v>
      </c>
      <c r="BG69" s="62">
        <f>SUMIF('Raw diet data'!$E$6:$E$379,$A69,'Raw diet data'!DI$6:DI$379)</f>
        <v>0</v>
      </c>
      <c r="BH69" s="62">
        <f>SUMIF('Raw diet data'!$E$6:$E$379,$A69,'Raw diet data'!DM$6:DM$379)</f>
        <v>0</v>
      </c>
      <c r="BI69" s="62">
        <f>SUMIF('Raw diet data'!$E$6:$E$379,$A69,'Raw diet data'!DN$6:DN$379)</f>
        <v>0</v>
      </c>
      <c r="BJ69" s="62">
        <f>SUMIF('Raw diet data'!$E$6:$E$379,$A69,'Raw diet data'!DO$6:DO$379)</f>
        <v>0</v>
      </c>
      <c r="BK69" s="62">
        <f>SUMIF('Raw diet data'!$E$6:$E$379,$A69,'Raw diet data'!DP$6:DP$379)</f>
        <v>0</v>
      </c>
      <c r="BL69" s="62">
        <f>SUMIF('Raw diet data'!$E$6:$E$379,$A69,'Raw diet data'!DQ$6:DQ$379)</f>
        <v>0</v>
      </c>
      <c r="BM69" s="62">
        <f>SUMIF(Zooplankton!$A$17:$A$29,$A69,Zooplankton!C$17:C$29)</f>
        <v>0</v>
      </c>
      <c r="BN69" s="62">
        <f>SUMIF(Zooplankton!$A$17:$A$29,$A69,Zooplankton!D$17:D$29)</f>
        <v>0</v>
      </c>
      <c r="BO69" s="62">
        <f>SUMIF(Zooplankton!$A$17:$A$29,$A69,Zooplankton!E$17:E$29)</f>
        <v>0</v>
      </c>
      <c r="BP69" s="62">
        <f>SUMIF('Raw diet data'!$E$6:$E$379,$A69,'Raw diet data'!DU$6:DU$379)</f>
        <v>0</v>
      </c>
      <c r="BQ69" s="62">
        <f>SUMIF('Raw diet data'!$E$6:$E$379,$A69,'Raw diet data'!DV$6:DV$379)</f>
        <v>0</v>
      </c>
      <c r="BR69" s="62">
        <f>SUMIF('Raw diet data'!$E$6:$E$379,$A69,'Raw diet data'!DX$6:DX$379)</f>
        <v>0</v>
      </c>
    </row>
    <row r="70" spans="1:70">
      <c r="A70">
        <v>68</v>
      </c>
      <c r="B70" t="s">
        <v>827</v>
      </c>
      <c r="C70" s="62">
        <f>SUMIF('Raw diet data'!$E$6:$E$379,$A70,'Raw diet data'!L$6:L$379)</f>
        <v>0</v>
      </c>
      <c r="D70" s="62">
        <f>SUMIF(Odontocetes!$A$7:$A$15,$A70,Odontocetes!C$7:C$15)</f>
        <v>0</v>
      </c>
      <c r="E70" s="62">
        <f>SUMIF('Raw diet data'!$E$6:$E$379,$A70,'Raw diet data'!N$6:N$379)</f>
        <v>0</v>
      </c>
      <c r="F70" s="62">
        <f>SUMIF('Raw diet data'!$E$6:$E$379,$A70,'Raw diet data'!O$6:O$379)</f>
        <v>0</v>
      </c>
      <c r="G70" s="62">
        <f>SUMIF(Seals!$A$8:$A$281,$A70,Seals!$K$8:$K$281)</f>
        <v>0</v>
      </c>
      <c r="H70" s="62">
        <f>SUMIF(Seals!$A$8:$A$281,$A70,Seals!$P$8:$P$281)</f>
        <v>0</v>
      </c>
      <c r="I70" s="62">
        <f>SUMIF(Seals!$A$8:$A$281,$A70,Seals!$I$8:$I$281)</f>
        <v>0</v>
      </c>
      <c r="J70" s="62">
        <f>SUMIF('Raw diet data'!$E$6:$E$379,$A70,'Raw diet data'!S$6:S$379)</f>
        <v>0</v>
      </c>
      <c r="K70" s="62">
        <f>SUMIF('Raw diet data'!$E$6:$E$379,$A70,'Raw diet data'!T$6:T$379)</f>
        <v>0</v>
      </c>
      <c r="L70" s="62">
        <f>SUMIF('WF storm petrel'!$A$5:$A$28,$A70,'WF storm petrel'!J$5:J$28)</f>
        <v>0</v>
      </c>
      <c r="M70" s="62">
        <f>SUMIF('Raw diet data'!$E$6:$E$379,$A70,'Raw diet data'!Y$6:Y$379)</f>
        <v>0</v>
      </c>
      <c r="N70" s="62">
        <f>SUMIF('Raw diet data'!$E$6:$E$379,$A70,'Raw diet data'!Z$6:Z$379)</f>
        <v>0</v>
      </c>
      <c r="O70" s="62">
        <f>SUMIF('Raw diet data'!$E$6:$E$379,$A70,'Raw diet data'!AA$6:AA$379)</f>
        <v>0</v>
      </c>
      <c r="P70" s="62">
        <f>SUMIF('Raw diet data'!$E$6:$E$379,$A70,'Raw diet data'!AB$6:AB$379)</f>
        <v>0</v>
      </c>
      <c r="Q70" s="62">
        <f>SUMIF(LP!$A$5:$A$22,$A70,LP!D$5:D$22)</f>
        <v>0</v>
      </c>
      <c r="R70" s="62">
        <f>SUMIF('Raw diet data'!$E$6:$E$379,$A70,'Raw diet data'!AL$6:AL$379)</f>
        <v>0</v>
      </c>
      <c r="S70" s="62">
        <f>SUMIF('Raw diet data'!$E$6:$E$379,$A70,'Raw diet data'!AQ$6:AQ$379)</f>
        <v>0</v>
      </c>
      <c r="T70" s="62">
        <f>SUMIF('Shelf dem sharks'!A$38:A$59,A70,'Shelf dem sharks'!$F$38:$F$59)</f>
        <v>0</v>
      </c>
      <c r="U70" s="62">
        <f>SUMIF('Raw diet data'!$E$6:$E$379,$A70,'Raw diet data'!AT$6:AT$379)</f>
        <v>0</v>
      </c>
      <c r="V70" s="62">
        <f>SUMIF('Raw diet data'!$E$6:$E$379,$A70,'Raw diet data'!AW$6:AW$379)</f>
        <v>0</v>
      </c>
      <c r="W70" s="62">
        <f>SUMIF('Skates&amp;rays'!A$27:A$37,$A70,'Skates&amp;rays'!$E$27:$E$37)</f>
        <v>0</v>
      </c>
      <c r="X70" s="62">
        <f>SUMIF('Raw diet data'!$E$6:$E$379,$A70,'Raw diet data'!AZ$6:AZ$379)</f>
        <v>0</v>
      </c>
      <c r="Y70" s="62">
        <f>IF(ISNA(VLOOKUP($A70,'Offshore pelagic pisc &amp; tuna'!$A$5:'Offshore pelagic pisc &amp; tuna'!$O$28,15,FALSE)),0,VLOOKUP($A70,'Offshore pelagic pisc &amp; tuna'!$A$5:'Offshore pelagic pisc &amp; tuna'!$O$28,15,FALSE))</f>
        <v>0</v>
      </c>
      <c r="Z70" s="62">
        <f>IF(ISNA(VLOOKUP($A70,'Offshore pelagic pisc &amp; tuna'!$A$5:'Offshore pelagic pisc &amp; tuna'!$O$28,8,FALSE)),0,VLOOKUP($A70,'Offshore pelagic pisc &amp; tuna'!$A$5:'Offshore pelagic pisc &amp; tuna'!$O$28,8,FALSE))</f>
        <v>0</v>
      </c>
      <c r="AA70" s="62">
        <f>SUMIF('Raw diet data'!$E$6:$E$379,$A70,'Raw diet data'!BC$6:BC$379)</f>
        <v>0</v>
      </c>
      <c r="AB70" s="62">
        <f>SUMIF('Raw diet data'!$E$6:$E$379,$A70,'Raw diet data'!BJ$6:BJ$379)</f>
        <v>0</v>
      </c>
      <c r="AC70" s="62">
        <f>SUMIF('Small pelagic fish'!$A$31:$A$43,$A70,'Small pelagic fish'!D$31:D$43)</f>
        <v>0</v>
      </c>
      <c r="AD70" s="62">
        <f>SUMIF('Small pelagic fish'!$A$31:$A$43,$A70,'Small pelagic fish'!E$31:E$43)</f>
        <v>0</v>
      </c>
      <c r="AE70" s="62">
        <f>SUMIF('Small pelagic fish'!$A$31:$A$43,$A70,'Small pelagic fish'!G$31:G$43)</f>
        <v>0</v>
      </c>
      <c r="AF70" s="62">
        <f>SUMIF('Small pelagic fish'!$A$31:$A$43,$A70,'Small pelagic fish'!I$31:I$43)</f>
        <v>0</v>
      </c>
      <c r="AG70" s="62">
        <f>SUMIF('Other fish'!$C$643:$C$689,$A70,'Other fish'!CL$643:CL$689)</f>
        <v>0</v>
      </c>
      <c r="AH70" s="62">
        <f>SUMIF('Other fish'!$C$643:$C$689,$A70,'Other fish'!BV$643:BV$689)</f>
        <v>0</v>
      </c>
      <c r="AI70" s="62">
        <f>SUMIF('Other fish'!$C$643:$C$689,$A70,'Other fish'!CH$643:CH$689)</f>
        <v>0</v>
      </c>
      <c r="AJ70" s="62">
        <f>SUMIF('Other fish'!$C$643:$C$689,$A70,'Other fish'!X$643:X$689)</f>
        <v>0</v>
      </c>
      <c r="AK70" s="62">
        <f>SUMIF('Other fish'!$C$643:$C$689,$A70,'Other fish'!K$643:K$689)</f>
        <v>0</v>
      </c>
      <c r="AL70" s="62">
        <f>SUMIF(Garfish!$A$5:$A$10,$A70,Garfish!E$5:E$10)</f>
        <v>0</v>
      </c>
      <c r="AM70" s="62">
        <f>SUMIF('Raw diet data'!$E$6:$E$379,$A70,'Raw diet data'!CF$6:CF$379)</f>
        <v>0</v>
      </c>
      <c r="AN70" s="62">
        <f>SUMIF('Raw diet data'!$E$6:$E$379,$A70,'Raw diet data'!CG$6:CG$379)</f>
        <v>0</v>
      </c>
      <c r="AO70" s="62">
        <f>SUMIF('Raw diet data'!$E$6:$E$379,$A70,'Raw diet data'!CH$6:CH$379)</f>
        <v>0</v>
      </c>
      <c r="AP70" s="62">
        <f>SUMIF('Raw diet data'!$E$6:$E$379,$A70,'Raw diet data'!CI$6:CI$379)</f>
        <v>0</v>
      </c>
      <c r="AQ70" s="62">
        <f>SUMIF('Raw diet data'!$E$6:$E$379,$A70,'Raw diet data'!CJ$6:CJ$379)</f>
        <v>0</v>
      </c>
      <c r="AR70" s="62">
        <f>SUMIF('Raw diet data'!$E$6:$E$379,$A70,'Raw diet data'!CK$6:CK$379)</f>
        <v>0</v>
      </c>
      <c r="AS70" s="62">
        <f>SUMIF('Raw diet data'!$E$6:$E$379,$A70,'Raw diet data'!CN$6:CN$379)</f>
        <v>0</v>
      </c>
      <c r="AT70" s="62">
        <f>SUMIF('Raw diet data'!$E$6:$E$379,$A70,'Raw diet data'!CO$6:CO$379)</f>
        <v>0</v>
      </c>
      <c r="AU70" s="62">
        <f>SUMIF('Raw diet data'!$E$6:$E$379,$A70,'Raw diet data'!CQ$6:CQ$379)</f>
        <v>0</v>
      </c>
      <c r="AV70" s="62">
        <f>SUMIF('Raw diet data'!$E$6:$E$379,$A70,'Raw diet data'!CR$6:CR$379)</f>
        <v>0</v>
      </c>
      <c r="AW70" s="62">
        <f>SUMIF('Raw diet data'!$E$6:$E$379,$A70,'Raw diet data'!CU$6:CU$379)</f>
        <v>0</v>
      </c>
      <c r="AX70" s="62">
        <f>SUMIF('Raw diet data'!$E$6:$E$379,$A70,'Raw diet data'!CW$6:CW$379)</f>
        <v>0</v>
      </c>
      <c r="AY70" s="62">
        <f>SUMIF('Raw diet data'!$E$6:$E$379,$A70,'Raw diet data'!CX$6:CX$379)</f>
        <v>0</v>
      </c>
      <c r="AZ70" s="62">
        <f>SUMIF('Raw diet data'!$E$6:$E$379,$A70,'Raw diet data'!CY$6:CY$379)</f>
        <v>0</v>
      </c>
      <c r="BA70" s="62">
        <f>SUMIF('Raw diet data'!$E$6:$E$379,$A70,'Raw diet data'!CZ$6:CZ$379)</f>
        <v>0</v>
      </c>
      <c r="BB70" s="62">
        <f>SUMIF('Raw diet data'!$E$6:$E$379,$A70,'Raw diet data'!DA$6:DA$379)</f>
        <v>0</v>
      </c>
      <c r="BC70" s="62">
        <f>SUMIF('Raw diet data'!$E$6:$E$379,$A70,'Raw diet data'!DB$6:DB$379)</f>
        <v>0</v>
      </c>
      <c r="BD70" s="62">
        <f>SUMIF('Raw diet data'!$E$6:$E$379,$A70,'Raw diet data'!DF$6:DF$379)</f>
        <v>0</v>
      </c>
      <c r="BE70" s="62">
        <f>SUMIF('Raw diet data'!$E$6:$E$379,$A70,'Raw diet data'!DG$6:DG$379)</f>
        <v>0</v>
      </c>
      <c r="BF70" s="62">
        <f>SUMIF('Raw diet data'!$E$6:$E$379,$A70,'Raw diet data'!DH$6:DH$379)</f>
        <v>0</v>
      </c>
      <c r="BG70" s="62">
        <f>SUMIF('Raw diet data'!$E$6:$E$379,$A70,'Raw diet data'!DI$6:DI$379)</f>
        <v>0</v>
      </c>
      <c r="BH70" s="62">
        <f>SUMIF('Raw diet data'!$E$6:$E$379,$A70,'Raw diet data'!DM$6:DM$379)</f>
        <v>0</v>
      </c>
      <c r="BI70" s="62">
        <f>SUMIF('Raw diet data'!$E$6:$E$379,$A70,'Raw diet data'!DN$6:DN$379)</f>
        <v>0</v>
      </c>
      <c r="BJ70" s="62">
        <f>SUMIF('Raw diet data'!$E$6:$E$379,$A70,'Raw diet data'!DO$6:DO$379)</f>
        <v>0</v>
      </c>
      <c r="BK70" s="62">
        <f>SUMIF('Raw diet data'!$E$6:$E$379,$A70,'Raw diet data'!DP$6:DP$379)</f>
        <v>0</v>
      </c>
      <c r="BL70" s="62">
        <f>SUMIF('Raw diet data'!$E$6:$E$379,$A70,'Raw diet data'!DQ$6:DQ$379)</f>
        <v>0</v>
      </c>
      <c r="BM70" s="62">
        <f>SUMIF(Zooplankton!$A$17:$A$29,$A70,Zooplankton!C$17:C$29)</f>
        <v>0</v>
      </c>
      <c r="BN70" s="62">
        <f>SUMIF(Zooplankton!$A$17:$A$29,$A70,Zooplankton!D$17:D$29)</f>
        <v>0</v>
      </c>
      <c r="BO70" s="62">
        <f>SUMIF(Zooplankton!$A$17:$A$29,$A70,Zooplankton!E$17:E$29)</f>
        <v>0</v>
      </c>
      <c r="BP70" s="62">
        <f>SUMIF('Raw diet data'!$E$6:$E$379,$A70,'Raw diet data'!DU$6:DU$379)</f>
        <v>0</v>
      </c>
      <c r="BQ70" s="62">
        <f>SUMIF('Raw diet data'!$E$6:$E$379,$A70,'Raw diet data'!DV$6:DV$379)</f>
        <v>0</v>
      </c>
      <c r="BR70" s="62">
        <f>SUMIF('Raw diet data'!$E$6:$E$379,$A70,'Raw diet data'!DX$6:DX$379)</f>
        <v>0</v>
      </c>
    </row>
    <row r="71" spans="1:70">
      <c r="A71">
        <v>69</v>
      </c>
      <c r="B71" t="s">
        <v>825</v>
      </c>
      <c r="C71" s="62">
        <f>SUMIF('Raw diet data'!$E$6:$E$379,$A71,'Raw diet data'!L$6:L$379)</f>
        <v>0</v>
      </c>
      <c r="D71" s="62">
        <f>SUMIF(Odontocetes!$A$7:$A$15,$A71,Odontocetes!C$7:C$15)</f>
        <v>0</v>
      </c>
      <c r="E71" s="62">
        <f>SUMIF('Raw diet data'!$E$6:$E$379,$A71,'Raw diet data'!N$6:N$379)</f>
        <v>0</v>
      </c>
      <c r="F71" s="62">
        <f>SUMIF('Raw diet data'!$E$6:$E$379,$A71,'Raw diet data'!O$6:O$379)</f>
        <v>0</v>
      </c>
      <c r="G71" s="62">
        <f>SUMIF(Seals!$A$8:$A$281,$A71,Seals!$K$8:$K$281)</f>
        <v>0</v>
      </c>
      <c r="H71" s="62">
        <f>SUMIF(Seals!$A$8:$A$281,$A71,Seals!$P$8:$P$281)</f>
        <v>0</v>
      </c>
      <c r="I71" s="62">
        <f>SUMIF(Seals!$A$8:$A$281,$A71,Seals!$I$8:$I$281)</f>
        <v>0</v>
      </c>
      <c r="J71" s="62">
        <f>SUMIF('Raw diet data'!$E$6:$E$379,$A71,'Raw diet data'!S$6:S$379)</f>
        <v>0</v>
      </c>
      <c r="K71" s="62">
        <f>SUMIF('Raw diet data'!$E$6:$E$379,$A71,'Raw diet data'!T$6:T$379)</f>
        <v>0</v>
      </c>
      <c r="L71" s="62">
        <f>SUMIF('WF storm petrel'!$A$5:$A$28,$A71,'WF storm petrel'!J$5:J$28)</f>
        <v>0</v>
      </c>
      <c r="M71" s="62">
        <f>SUMIF('Raw diet data'!$E$6:$E$379,$A71,'Raw diet data'!Y$6:Y$379)</f>
        <v>0</v>
      </c>
      <c r="N71" s="62">
        <f>SUMIF('Raw diet data'!$E$6:$E$379,$A71,'Raw diet data'!Z$6:Z$379)</f>
        <v>0</v>
      </c>
      <c r="O71" s="62">
        <f>SUMIF('Raw diet data'!$E$6:$E$379,$A71,'Raw diet data'!AA$6:AA$379)</f>
        <v>0</v>
      </c>
      <c r="P71" s="62">
        <f>SUMIF('Raw diet data'!$E$6:$E$379,$A71,'Raw diet data'!AB$6:AB$379)</f>
        <v>0</v>
      </c>
      <c r="Q71" s="62">
        <f>SUMIF(LP!$A$5:$A$22,$A71,LP!D$5:D$22)</f>
        <v>0</v>
      </c>
      <c r="R71" s="62">
        <f>SUMIF('Raw diet data'!$E$6:$E$379,$A71,'Raw diet data'!AL$6:AL$379)</f>
        <v>0</v>
      </c>
      <c r="S71" s="62">
        <f>SUMIF('Raw diet data'!$E$6:$E$379,$A71,'Raw diet data'!AQ$6:AQ$379)</f>
        <v>0</v>
      </c>
      <c r="T71" s="62">
        <f>SUMIF('Shelf dem sharks'!A$38:A$59,A71,'Shelf dem sharks'!$F$38:$F$59)</f>
        <v>0</v>
      </c>
      <c r="U71" s="62">
        <f>SUMIF('Raw diet data'!$E$6:$E$379,$A71,'Raw diet data'!AT$6:AT$379)</f>
        <v>0</v>
      </c>
      <c r="V71" s="62">
        <f>SUMIF('Raw diet data'!$E$6:$E$379,$A71,'Raw diet data'!AW$6:AW$379)</f>
        <v>0</v>
      </c>
      <c r="W71" s="62">
        <f>SUMIF('Skates&amp;rays'!A$27:A$37,$A71,'Skates&amp;rays'!$E$27:$E$37)</f>
        <v>0</v>
      </c>
      <c r="X71" s="62">
        <f>SUMIF('Raw diet data'!$E$6:$E$379,$A71,'Raw diet data'!AZ$6:AZ$379)</f>
        <v>0</v>
      </c>
      <c r="Y71" s="62">
        <f>IF(ISNA(VLOOKUP($A71,'Offshore pelagic pisc &amp; tuna'!$A$5:'Offshore pelagic pisc &amp; tuna'!$O$28,15,FALSE)),0,VLOOKUP($A71,'Offshore pelagic pisc &amp; tuna'!$A$5:'Offshore pelagic pisc &amp; tuna'!$O$28,15,FALSE))</f>
        <v>0</v>
      </c>
      <c r="Z71" s="62">
        <f>IF(ISNA(VLOOKUP($A71,'Offshore pelagic pisc &amp; tuna'!$A$5:'Offshore pelagic pisc &amp; tuna'!$O$28,8,FALSE)),0,VLOOKUP($A71,'Offshore pelagic pisc &amp; tuna'!$A$5:'Offshore pelagic pisc &amp; tuna'!$O$28,8,FALSE))</f>
        <v>0</v>
      </c>
      <c r="AA71" s="62">
        <f>SUMIF('Raw diet data'!$E$6:$E$379,$A71,'Raw diet data'!BC$6:BC$379)</f>
        <v>0</v>
      </c>
      <c r="AB71" s="62">
        <f>SUMIF('Raw diet data'!$E$6:$E$379,$A71,'Raw diet data'!BJ$6:BJ$379)</f>
        <v>0</v>
      </c>
      <c r="AC71" s="448">
        <f>SUMIF('Small pelagic fish'!$A$31:$A$43,$A71,'Small pelagic fish'!D$31:D$43)</f>
        <v>0.16508937960042061</v>
      </c>
      <c r="AD71" s="62">
        <f>SUMIF('Small pelagic fish'!$A$31:$A$43,$A71,'Small pelagic fish'!E$31:E$43)</f>
        <v>0</v>
      </c>
      <c r="AE71" s="448">
        <f>SUMIF('Small pelagic fish'!$A$31:$A$43,$A71,'Small pelagic fish'!G$31:G$43)</f>
        <v>2.3017769219435814E-2</v>
      </c>
      <c r="AF71" s="448">
        <f>SUMIF('Small pelagic fish'!$A$31:$A$43,$A71,'Small pelagic fish'!I$31:I$43)</f>
        <v>9.3279839518555688E-2</v>
      </c>
      <c r="AG71" s="62">
        <f>SUMIF('Other fish'!$C$643:$C$689,$A71,'Other fish'!CL$643:CL$689)</f>
        <v>0</v>
      </c>
      <c r="AH71" s="62">
        <f>SUMIF('Other fish'!$C$643:$C$689,$A71,'Other fish'!BV$643:BV$689)</f>
        <v>0</v>
      </c>
      <c r="AI71" s="62">
        <f>SUMIF('Other fish'!$C$643:$C$689,$A71,'Other fish'!CH$643:CH$689)</f>
        <v>0</v>
      </c>
      <c r="AJ71" s="62">
        <f>SUMIF('Other fish'!$C$643:$C$689,$A71,'Other fish'!X$643:X$689)</f>
        <v>0</v>
      </c>
      <c r="AK71" s="62">
        <f>SUMIF('Other fish'!$C$643:$C$689,$A71,'Other fish'!K$643:K$689)</f>
        <v>0</v>
      </c>
      <c r="AL71" s="62">
        <f>SUMIF(Garfish!$A$5:$A$10,$A71,Garfish!E$5:E$10)</f>
        <v>0</v>
      </c>
      <c r="AM71" s="62">
        <f>SUMIF('Raw diet data'!$E$6:$E$379,$A71,'Raw diet data'!CF$6:CF$379)</f>
        <v>0</v>
      </c>
      <c r="AN71" s="62">
        <f>SUMIF('Raw diet data'!$E$6:$E$379,$A71,'Raw diet data'!CG$6:CG$379)</f>
        <v>0</v>
      </c>
      <c r="AO71" s="62">
        <f>SUMIF('Raw diet data'!$E$6:$E$379,$A71,'Raw diet data'!CH$6:CH$379)</f>
        <v>0</v>
      </c>
      <c r="AP71" s="62">
        <f>SUMIF('Raw diet data'!$E$6:$E$379,$A71,'Raw diet data'!CI$6:CI$379)</f>
        <v>0</v>
      </c>
      <c r="AQ71" s="62">
        <f>SUMIF('Raw diet data'!$E$6:$E$379,$A71,'Raw diet data'!CJ$6:CJ$379)</f>
        <v>0</v>
      </c>
      <c r="AR71" s="62">
        <f>SUMIF('Raw diet data'!$E$6:$E$379,$A71,'Raw diet data'!CK$6:CK$379)</f>
        <v>0</v>
      </c>
      <c r="AS71" s="62">
        <f>SUMIF('Raw diet data'!$E$6:$E$379,$A71,'Raw diet data'!CN$6:CN$379)</f>
        <v>0</v>
      </c>
      <c r="AT71" s="62">
        <f>SUMIF('Raw diet data'!$E$6:$E$379,$A71,'Raw diet data'!CO$6:CO$379)</f>
        <v>0</v>
      </c>
      <c r="AU71" s="62">
        <f>SUMIF('Raw diet data'!$E$6:$E$379,$A71,'Raw diet data'!CQ$6:CQ$379)</f>
        <v>0</v>
      </c>
      <c r="AV71" s="62">
        <f>SUMIF('Raw diet data'!$E$6:$E$379,$A71,'Raw diet data'!CR$6:CR$379)</f>
        <v>0</v>
      </c>
      <c r="AW71" s="62">
        <f>SUMIF('Raw diet data'!$E$6:$E$379,$A71,'Raw diet data'!CU$6:CU$379)</f>
        <v>0</v>
      </c>
      <c r="AX71" s="62">
        <f>SUMIF('Raw diet data'!$E$6:$E$379,$A71,'Raw diet data'!CW$6:CW$379)</f>
        <v>0</v>
      </c>
      <c r="AY71" s="62">
        <f>SUMIF('Raw diet data'!$E$6:$E$379,$A71,'Raw diet data'!CX$6:CX$379)</f>
        <v>0</v>
      </c>
      <c r="AZ71" s="62">
        <f>SUMIF('Raw diet data'!$E$6:$E$379,$A71,'Raw diet data'!CY$6:CY$379)</f>
        <v>0</v>
      </c>
      <c r="BA71" s="62">
        <f>SUMIF('Raw diet data'!$E$6:$E$379,$A71,'Raw diet data'!CZ$6:CZ$379)</f>
        <v>0</v>
      </c>
      <c r="BB71" s="62">
        <f>SUMIF('Raw diet data'!$E$6:$E$379,$A71,'Raw diet data'!DA$6:DA$379)</f>
        <v>0</v>
      </c>
      <c r="BC71" s="62">
        <f>SUMIF('Raw diet data'!$E$6:$E$379,$A71,'Raw diet data'!DB$6:DB$379)</f>
        <v>0.2</v>
      </c>
      <c r="BD71" s="62">
        <f>SUMIF('Raw diet data'!$E$6:$E$379,$A71,'Raw diet data'!DF$6:DF$379)</f>
        <v>0</v>
      </c>
      <c r="BE71" s="62">
        <f>SUMIF('Raw diet data'!$E$6:$E$379,$A71,'Raw diet data'!DG$6:DG$379)</f>
        <v>0</v>
      </c>
      <c r="BF71" s="62">
        <f>SUMIF('Raw diet data'!$E$6:$E$379,$A71,'Raw diet data'!DH$6:DH$379)</f>
        <v>0</v>
      </c>
      <c r="BG71" s="62">
        <f>SUMIF('Raw diet data'!$E$6:$E$379,$A71,'Raw diet data'!DI$6:DI$379)</f>
        <v>0</v>
      </c>
      <c r="BH71" s="62">
        <f>SUMIF('Raw diet data'!$E$6:$E$379,$A71,'Raw diet data'!DM$6:DM$379)</f>
        <v>0</v>
      </c>
      <c r="BI71" s="62">
        <f>SUMIF('Raw diet data'!$E$6:$E$379,$A71,'Raw diet data'!DN$6:DN$379)</f>
        <v>0.2</v>
      </c>
      <c r="BJ71" s="62">
        <f>SUMIF('Raw diet data'!$E$6:$E$379,$A71,'Raw diet data'!DO$6:DO$379)</f>
        <v>0</v>
      </c>
      <c r="BK71" s="62">
        <f>SUMIF('Raw diet data'!$E$6:$E$379,$A71,'Raw diet data'!DP$6:DP$379)</f>
        <v>0.129</v>
      </c>
      <c r="BL71" s="62">
        <f>SUMIF('Raw diet data'!$E$6:$E$379,$A71,'Raw diet data'!DQ$6:DQ$379)</f>
        <v>0</v>
      </c>
      <c r="BM71" s="62">
        <f>SUMIF(Zooplankton!$A$17:$A$29,$A71,Zooplankton!C$17:C$29)</f>
        <v>0.27500000000000002</v>
      </c>
      <c r="BN71" s="62">
        <f>SUMIF(Zooplankton!$A$17:$A$29,$A71,Zooplankton!D$17:D$29)</f>
        <v>0.05</v>
      </c>
      <c r="BO71" s="62">
        <f>SUMIF(Zooplankton!$A$17:$A$29,$A71,Zooplankton!E$17:E$29)</f>
        <v>0</v>
      </c>
      <c r="BP71" s="62">
        <f>SUMIF('Raw diet data'!$E$6:$E$379,$A71,'Raw diet data'!DU$6:DU$379)</f>
        <v>0</v>
      </c>
      <c r="BQ71" s="62">
        <f>SUMIF('Raw diet data'!$E$6:$E$379,$A71,'Raw diet data'!DV$6:DV$379)</f>
        <v>0</v>
      </c>
      <c r="BR71" s="62">
        <f>SUMIF('Raw diet data'!$E$6:$E$379,$A71,'Raw diet data'!DX$6:DX$379)</f>
        <v>0.4</v>
      </c>
    </row>
    <row r="72" spans="1:70">
      <c r="A72">
        <v>70</v>
      </c>
      <c r="B72" t="s">
        <v>826</v>
      </c>
      <c r="C72" s="62">
        <f>SUMIF('Raw diet data'!$E$6:$E$379,$A72,'Raw diet data'!L$6:L$379)</f>
        <v>0</v>
      </c>
      <c r="D72" s="62">
        <f>SUMIF(Odontocetes!$A$7:$A$15,$A72,Odontocetes!C$7:C$15)</f>
        <v>0</v>
      </c>
      <c r="E72" s="62">
        <f>SUMIF('Raw diet data'!$E$6:$E$379,$A72,'Raw diet data'!N$6:N$379)</f>
        <v>0</v>
      </c>
      <c r="F72" s="62">
        <f>SUMIF('Raw diet data'!$E$6:$E$379,$A72,'Raw diet data'!O$6:O$379)</f>
        <v>0</v>
      </c>
      <c r="G72" s="62">
        <f>SUMIF(Seals!$A$8:$A$281,$A72,Seals!$K$8:$K$281)</f>
        <v>0</v>
      </c>
      <c r="H72" s="62">
        <f>SUMIF(Seals!$A$8:$A$281,$A72,Seals!$P$8:$P$281)</f>
        <v>0</v>
      </c>
      <c r="I72" s="62">
        <f>SUMIF(Seals!$A$8:$A$281,$A72,Seals!$I$8:$I$281)</f>
        <v>0</v>
      </c>
      <c r="J72" s="62">
        <f>SUMIF('Raw diet data'!$E$6:$E$379,$A72,'Raw diet data'!S$6:S$379)</f>
        <v>0</v>
      </c>
      <c r="K72" s="62">
        <f>SUMIF('Raw diet data'!$E$6:$E$379,$A72,'Raw diet data'!T$6:T$379)</f>
        <v>0</v>
      </c>
      <c r="L72" s="62">
        <f>SUMIF('WF storm petrel'!$A$5:$A$28,$A72,'WF storm petrel'!J$5:J$28)</f>
        <v>0</v>
      </c>
      <c r="M72" s="62">
        <f>SUMIF('Raw diet data'!$E$6:$E$379,$A72,'Raw diet data'!Y$6:Y$379)</f>
        <v>0</v>
      </c>
      <c r="N72" s="62">
        <f>SUMIF('Raw diet data'!$E$6:$E$379,$A72,'Raw diet data'!Z$6:Z$379)</f>
        <v>0</v>
      </c>
      <c r="O72" s="62">
        <f>SUMIF('Raw diet data'!$E$6:$E$379,$A72,'Raw diet data'!AA$6:AA$379)</f>
        <v>0</v>
      </c>
      <c r="P72" s="62">
        <f>SUMIF('Raw diet data'!$E$6:$E$379,$A72,'Raw diet data'!AB$6:AB$379)</f>
        <v>0</v>
      </c>
      <c r="Q72" s="62">
        <f>SUMIF(LP!$A$5:$A$22,$A72,LP!D$5:D$22)</f>
        <v>0</v>
      </c>
      <c r="R72" s="62">
        <f>SUMIF('Raw diet data'!$E$6:$E$379,$A72,'Raw diet data'!AL$6:AL$379)</f>
        <v>0</v>
      </c>
      <c r="S72" s="62">
        <f>SUMIF('Raw diet data'!$E$6:$E$379,$A72,'Raw diet data'!AQ$6:AQ$379)</f>
        <v>0</v>
      </c>
      <c r="T72" s="62">
        <f>SUMIF('Shelf dem sharks'!A$38:A$59,A72,'Shelf dem sharks'!$F$38:$F$59)</f>
        <v>0</v>
      </c>
      <c r="U72" s="62">
        <f>SUMIF('Raw diet data'!$E$6:$E$379,$A72,'Raw diet data'!AT$6:AT$379)</f>
        <v>0</v>
      </c>
      <c r="V72" s="62">
        <f>SUMIF('Raw diet data'!$E$6:$E$379,$A72,'Raw diet data'!AW$6:AW$379)</f>
        <v>0</v>
      </c>
      <c r="W72" s="62">
        <f>SUMIF('Skates&amp;rays'!A$27:A$37,$A72,'Skates&amp;rays'!$E$27:$E$37)</f>
        <v>0</v>
      </c>
      <c r="X72" s="62">
        <f>SUMIF('Raw diet data'!$E$6:$E$379,$A72,'Raw diet data'!AZ$6:AZ$379)</f>
        <v>0</v>
      </c>
      <c r="Y72" s="62">
        <f>IF(ISNA(VLOOKUP($A72,'Offshore pelagic pisc &amp; tuna'!$A$5:'Offshore pelagic pisc &amp; tuna'!$O$28,15,FALSE)),0,VLOOKUP($A72,'Offshore pelagic pisc &amp; tuna'!$A$5:'Offshore pelagic pisc &amp; tuna'!$O$28,15,FALSE))</f>
        <v>0</v>
      </c>
      <c r="Z72" s="62">
        <f>IF(ISNA(VLOOKUP($A72,'Offshore pelagic pisc &amp; tuna'!$A$5:'Offshore pelagic pisc &amp; tuna'!$O$28,8,FALSE)),0,VLOOKUP($A72,'Offshore pelagic pisc &amp; tuna'!$A$5:'Offshore pelagic pisc &amp; tuna'!$O$28,8,FALSE))</f>
        <v>0</v>
      </c>
      <c r="AA72" s="62">
        <f>SUMIF('Raw diet data'!$E$6:$E$379,$A72,'Raw diet data'!BC$6:BC$379)</f>
        <v>0</v>
      </c>
      <c r="AB72" s="62">
        <f>SUMIF('Raw diet data'!$E$6:$E$379,$A72,'Raw diet data'!BJ$6:BJ$379)</f>
        <v>0</v>
      </c>
      <c r="AC72" s="62">
        <f>SUMIF('Small pelagic fish'!$A$31:$A$43,$A72,'Small pelagic fish'!D$31:D$43)</f>
        <v>0</v>
      </c>
      <c r="AD72" s="62">
        <f>SUMIF('Small pelagic fish'!$A$31:$A$43,$A72,'Small pelagic fish'!E$31:E$43)</f>
        <v>0</v>
      </c>
      <c r="AE72" s="62">
        <f>SUMIF('Small pelagic fish'!$A$31:$A$43,$A72,'Small pelagic fish'!G$31:G$43)</f>
        <v>0</v>
      </c>
      <c r="AF72" s="62">
        <f>SUMIF('Small pelagic fish'!$A$31:$A$43,$A72,'Small pelagic fish'!I$31:I$43)</f>
        <v>0</v>
      </c>
      <c r="AG72" s="62">
        <f>SUMIF('Other fish'!$C$643:$C$689,$A72,'Other fish'!CL$643:CL$689)</f>
        <v>0</v>
      </c>
      <c r="AH72" s="62">
        <f>SUMIF('Other fish'!$C$643:$C$689,$A72,'Other fish'!BV$643:BV$689)</f>
        <v>0.20234718776163454</v>
      </c>
      <c r="AI72" s="62">
        <f>SUMIF('Other fish'!$C$643:$C$689,$A72,'Other fish'!CH$643:CH$689)</f>
        <v>5.7277017583213998E-4</v>
      </c>
      <c r="AJ72" s="62">
        <f>SUMIF('Other fish'!$C$643:$C$689,$A72,'Other fish'!X$643:X$689)</f>
        <v>0.22728468104306013</v>
      </c>
      <c r="AK72" s="62">
        <f>SUMIF('Other fish'!$C$643:$C$689,$A72,'Other fish'!K$643:K$689)</f>
        <v>0</v>
      </c>
      <c r="AL72" s="62">
        <f>SUMIF(Garfish!$A$5:$A$10,$A72,Garfish!E$5:E$10)</f>
        <v>0</v>
      </c>
      <c r="AM72" s="62">
        <f>SUMIF('Raw diet data'!$E$6:$E$379,$A72,'Raw diet data'!CF$6:CF$379)</f>
        <v>0</v>
      </c>
      <c r="AN72" s="62">
        <f>SUMIF('Raw diet data'!$E$6:$E$379,$A72,'Raw diet data'!CG$6:CG$379)</f>
        <v>0</v>
      </c>
      <c r="AO72" s="62">
        <f>SUMIF('Raw diet data'!$E$6:$E$379,$A72,'Raw diet data'!CH$6:CH$379)</f>
        <v>0</v>
      </c>
      <c r="AP72" s="62">
        <f>SUMIF('Raw diet data'!$E$6:$E$379,$A72,'Raw diet data'!CI$6:CI$379)</f>
        <v>0</v>
      </c>
      <c r="AQ72" s="62">
        <f>SUMIF('Raw diet data'!$E$6:$E$379,$A72,'Raw diet data'!CJ$6:CJ$379)</f>
        <v>0</v>
      </c>
      <c r="AR72" s="62">
        <f>SUMIF('Raw diet data'!$E$6:$E$379,$A72,'Raw diet data'!CK$6:CK$379)</f>
        <v>0</v>
      </c>
      <c r="AS72" s="62">
        <f>SUMIF('Raw diet data'!$E$6:$E$379,$A72,'Raw diet data'!CN$6:CN$379)</f>
        <v>0</v>
      </c>
      <c r="AT72" s="62">
        <f>SUMIF('Raw diet data'!$E$6:$E$379,$A72,'Raw diet data'!CO$6:CO$379)</f>
        <v>0</v>
      </c>
      <c r="AU72" s="62">
        <f>SUMIF('Raw diet data'!$E$6:$E$379,$A72,'Raw diet data'!CQ$6:CQ$379)</f>
        <v>0</v>
      </c>
      <c r="AV72" s="62">
        <f>SUMIF('Raw diet data'!$E$6:$E$379,$A72,'Raw diet data'!CR$6:CR$379)</f>
        <v>0</v>
      </c>
      <c r="AW72" s="62">
        <f>SUMIF('Raw diet data'!$E$6:$E$379,$A72,'Raw diet data'!CU$6:CU$379)</f>
        <v>0</v>
      </c>
      <c r="AX72" s="62">
        <f>SUMIF('Raw diet data'!$E$6:$E$379,$A72,'Raw diet data'!CW$6:CW$379)</f>
        <v>0</v>
      </c>
      <c r="AY72" s="62">
        <f>SUMIF('Raw diet data'!$E$6:$E$379,$A72,'Raw diet data'!CX$6:CX$379)</f>
        <v>0</v>
      </c>
      <c r="AZ72" s="62">
        <f>SUMIF('Raw diet data'!$E$6:$E$379,$A72,'Raw diet data'!CY$6:CY$379)</f>
        <v>0</v>
      </c>
      <c r="BA72" s="62">
        <f>SUMIF('Raw diet data'!$E$6:$E$379,$A72,'Raw diet data'!CZ$6:CZ$379)</f>
        <v>1</v>
      </c>
      <c r="BB72" s="62">
        <f>SUMIF('Raw diet data'!$E$6:$E$379,$A72,'Raw diet data'!DA$6:DA$379)</f>
        <v>1</v>
      </c>
      <c r="BC72" s="62">
        <f>SUMIF('Raw diet data'!$E$6:$E$379,$A72,'Raw diet data'!DB$6:DB$379)</f>
        <v>0</v>
      </c>
      <c r="BD72" s="62">
        <f>SUMIF('Raw diet data'!$E$6:$E$379,$A72,'Raw diet data'!DF$6:DF$379)</f>
        <v>0</v>
      </c>
      <c r="BE72" s="62">
        <f>SUMIF('Raw diet data'!$E$6:$E$379,$A72,'Raw diet data'!DG$6:DG$379)</f>
        <v>0</v>
      </c>
      <c r="BF72" s="62">
        <f>SUMIF('Raw diet data'!$E$6:$E$379,$A72,'Raw diet data'!DH$6:DH$379)</f>
        <v>0</v>
      </c>
      <c r="BG72" s="62">
        <f>SUMIF('Raw diet data'!$E$6:$E$379,$A72,'Raw diet data'!DI$6:DI$379)</f>
        <v>0</v>
      </c>
      <c r="BH72" s="62">
        <f>SUMIF('Raw diet data'!$E$6:$E$379,$A72,'Raw diet data'!DM$6:DM$379)</f>
        <v>0</v>
      </c>
      <c r="BI72" s="62">
        <f>SUMIF('Raw diet data'!$E$6:$E$379,$A72,'Raw diet data'!DN$6:DN$379)</f>
        <v>0</v>
      </c>
      <c r="BJ72" s="62">
        <f>SUMIF('Raw diet data'!$E$6:$E$379,$A72,'Raw diet data'!DO$6:DO$379)</f>
        <v>0</v>
      </c>
      <c r="BK72" s="62">
        <f>SUMIF('Raw diet data'!$E$6:$E$379,$A72,'Raw diet data'!DP$6:DP$379)</f>
        <v>0.129</v>
      </c>
      <c r="BL72" s="62">
        <f>SUMIF('Raw diet data'!$E$6:$E$379,$A72,'Raw diet data'!DQ$6:DQ$379)</f>
        <v>0.104</v>
      </c>
      <c r="BM72" s="62">
        <f>SUMIF(Zooplankton!$A$17:$A$29,$A72,Zooplankton!C$17:C$29)</f>
        <v>0.17499999999999999</v>
      </c>
      <c r="BN72" s="62">
        <f>SUMIF(Zooplankton!$A$17:$A$29,$A72,Zooplankton!D$17:D$29)</f>
        <v>0.4</v>
      </c>
      <c r="BO72" s="62">
        <f>SUMIF(Zooplankton!$A$17:$A$29,$A72,Zooplankton!E$17:E$29)</f>
        <v>0.8</v>
      </c>
      <c r="BP72" s="62">
        <f>SUMIF('Raw diet data'!$E$6:$E$379,$A72,'Raw diet data'!DU$6:DU$379)</f>
        <v>0</v>
      </c>
      <c r="BQ72" s="62">
        <f>SUMIF('Raw diet data'!$E$6:$E$379,$A72,'Raw diet data'!DV$6:DV$379)</f>
        <v>0</v>
      </c>
      <c r="BR72" s="62">
        <f>SUMIF('Raw diet data'!$E$6:$E$379,$A72,'Raw diet data'!DX$6:DX$379)</f>
        <v>0.5</v>
      </c>
    </row>
    <row r="73" spans="1:70">
      <c r="A73">
        <v>71</v>
      </c>
      <c r="B73" t="s">
        <v>629</v>
      </c>
      <c r="C73" s="62">
        <f>SUMIF('Raw diet data'!$E$6:$E$379,$A73,'Raw diet data'!L$6:L$379)</f>
        <v>0</v>
      </c>
      <c r="D73" s="62">
        <f>SUMIF(Odontocetes!$A$7:$A$15,$A73,Odontocetes!C$7:C$15)</f>
        <v>0</v>
      </c>
      <c r="E73" s="62">
        <f>SUMIF('Raw diet data'!$E$6:$E$379,$A73,'Raw diet data'!N$6:N$379)</f>
        <v>0</v>
      </c>
      <c r="F73" s="62">
        <f>SUMIF('Raw diet data'!$E$6:$E$379,$A73,'Raw diet data'!O$6:O$379)</f>
        <v>0</v>
      </c>
      <c r="G73" s="62">
        <f>SUMIF(Seals!$A$8:$A$281,$A73,Seals!$K$8:$K$281)</f>
        <v>0</v>
      </c>
      <c r="H73" s="62">
        <f>SUMIF(Seals!$A$8:$A$281,$A73,Seals!$P$8:$P$281)</f>
        <v>0</v>
      </c>
      <c r="I73" s="62">
        <f>SUMIF(Seals!$A$8:$A$281,$A73,Seals!$I$8:$I$281)</f>
        <v>0</v>
      </c>
      <c r="J73" s="62">
        <f>SUMIF('Raw diet data'!$E$6:$E$379,$A73,'Raw diet data'!S$6:S$379)</f>
        <v>0</v>
      </c>
      <c r="K73" s="62">
        <f>SUMIF('Raw diet data'!$E$6:$E$379,$A73,'Raw diet data'!T$6:T$379)</f>
        <v>0</v>
      </c>
      <c r="L73" s="62">
        <f>SUMIF('WF storm petrel'!$A$5:$A$28,$A73,'WF storm petrel'!J$5:J$28)</f>
        <v>0</v>
      </c>
      <c r="M73" s="62">
        <f>SUMIF('Raw diet data'!$E$6:$E$379,$A73,'Raw diet data'!Y$6:Y$379)</f>
        <v>0</v>
      </c>
      <c r="N73" s="62">
        <f>SUMIF('Raw diet data'!$E$6:$E$379,$A73,'Raw diet data'!Z$6:Z$379)</f>
        <v>0</v>
      </c>
      <c r="O73" s="62">
        <f>SUMIF('Raw diet data'!$E$6:$E$379,$A73,'Raw diet data'!AA$6:AA$379)</f>
        <v>0</v>
      </c>
      <c r="P73" s="62">
        <f>SUMIF('Raw diet data'!$E$6:$E$379,$A73,'Raw diet data'!AB$6:AB$379)</f>
        <v>0</v>
      </c>
      <c r="Q73" s="62">
        <f>SUMIF(LP!$A$5:$A$22,$A73,LP!D$5:D$22)</f>
        <v>0</v>
      </c>
      <c r="R73" s="62">
        <f>SUMIF('Raw diet data'!$E$6:$E$379,$A73,'Raw diet data'!AL$6:AL$379)</f>
        <v>0</v>
      </c>
      <c r="S73" s="62">
        <f>SUMIF('Raw diet data'!$E$6:$E$379,$A73,'Raw diet data'!AQ$6:AQ$379)</f>
        <v>0</v>
      </c>
      <c r="T73" s="62">
        <f>SUMIF('Shelf dem sharks'!A$38:A$59,A73,'Shelf dem sharks'!$F$38:$F$59)</f>
        <v>0</v>
      </c>
      <c r="U73" s="62">
        <f>SUMIF('Raw diet data'!$E$6:$E$379,$A73,'Raw diet data'!AT$6:AT$379)</f>
        <v>0</v>
      </c>
      <c r="V73" s="62">
        <f>SUMIF('Raw diet data'!$E$6:$E$379,$A73,'Raw diet data'!AW$6:AW$379)</f>
        <v>0</v>
      </c>
      <c r="W73" s="62">
        <f>SUMIF('Skates&amp;rays'!A$27:A$37,$A73,'Skates&amp;rays'!$E$27:$E$37)</f>
        <v>0</v>
      </c>
      <c r="X73" s="62">
        <f>SUMIF('Raw diet data'!$E$6:$E$379,$A73,'Raw diet data'!AZ$6:AZ$379)</f>
        <v>0</v>
      </c>
      <c r="Y73" s="62">
        <f>IF(ISNA(VLOOKUP($A73,'Offshore pelagic pisc &amp; tuna'!$A$5:'Offshore pelagic pisc &amp; tuna'!$O$28,15,FALSE)),0,VLOOKUP($A73,'Offshore pelagic pisc &amp; tuna'!$A$5:'Offshore pelagic pisc &amp; tuna'!$O$28,15,FALSE))</f>
        <v>0</v>
      </c>
      <c r="Z73" s="62">
        <f>IF(ISNA(VLOOKUP($A73,'Offshore pelagic pisc &amp; tuna'!$A$5:'Offshore pelagic pisc &amp; tuna'!$O$28,8,FALSE)),0,VLOOKUP($A73,'Offshore pelagic pisc &amp; tuna'!$A$5:'Offshore pelagic pisc &amp; tuna'!$O$28,8,FALSE))</f>
        <v>0</v>
      </c>
      <c r="AA73" s="62">
        <f>SUMIF('Raw diet data'!$E$6:$E$379,$A73,'Raw diet data'!BC$6:BC$379)</f>
        <v>0</v>
      </c>
      <c r="AB73" s="62">
        <f>SUMIF('Raw diet data'!$E$6:$E$379,$A73,'Raw diet data'!BJ$6:BJ$379)</f>
        <v>0</v>
      </c>
      <c r="AC73" s="62">
        <f>SUMIF('Small pelagic fish'!$A$31:$A$43,$A73,'Small pelagic fish'!D$31:D$43)</f>
        <v>0</v>
      </c>
      <c r="AD73" s="62">
        <f>SUMIF('Small pelagic fish'!$A$31:$A$43,$A73,'Small pelagic fish'!E$31:E$43)</f>
        <v>0</v>
      </c>
      <c r="AE73" s="62">
        <f>SUMIF('Small pelagic fish'!$A$31:$A$43,$A73,'Small pelagic fish'!G$31:G$43)</f>
        <v>0</v>
      </c>
      <c r="AF73" s="62">
        <f>SUMIF('Small pelagic fish'!$A$31:$A$43,$A73,'Small pelagic fish'!I$31:I$43)</f>
        <v>0</v>
      </c>
      <c r="AG73" s="62">
        <f>SUMIF('Other fish'!$C$643:$C$689,$A73,'Other fish'!CL$643:CL$689)</f>
        <v>0</v>
      </c>
      <c r="AH73" s="62">
        <f>SUMIF('Other fish'!$C$643:$C$689,$A73,'Other fish'!BV$643:BV$689)</f>
        <v>0</v>
      </c>
      <c r="AI73" s="62">
        <f>SUMIF('Other fish'!$C$643:$C$689,$A73,'Other fish'!CH$643:CH$689)</f>
        <v>0</v>
      </c>
      <c r="AJ73" s="62">
        <f>SUMIF('Other fish'!$C$643:$C$689,$A73,'Other fish'!X$643:X$689)</f>
        <v>0</v>
      </c>
      <c r="AK73" s="62">
        <f>SUMIF('Other fish'!$C$643:$C$689,$A73,'Other fish'!K$643:K$689)</f>
        <v>0</v>
      </c>
      <c r="AL73" s="62">
        <f>SUMIF(Garfish!$A$5:$A$10,$A73,Garfish!E$5:E$10)</f>
        <v>0</v>
      </c>
      <c r="AM73" s="62">
        <f>SUMIF('Raw diet data'!$E$6:$E$379,$A73,'Raw diet data'!CF$6:CF$379)</f>
        <v>0</v>
      </c>
      <c r="AN73" s="62">
        <f>SUMIF('Raw diet data'!$E$6:$E$379,$A73,'Raw diet data'!CG$6:CG$379)</f>
        <v>0</v>
      </c>
      <c r="AO73" s="62">
        <f>SUMIF('Raw diet data'!$E$6:$E$379,$A73,'Raw diet data'!CH$6:CH$379)</f>
        <v>0</v>
      </c>
      <c r="AP73" s="62">
        <f>SUMIF('Raw diet data'!$E$6:$E$379,$A73,'Raw diet data'!CI$6:CI$379)</f>
        <v>0</v>
      </c>
      <c r="AQ73" s="62">
        <f>SUMIF('Raw diet data'!$E$6:$E$379,$A73,'Raw diet data'!CJ$6:CJ$379)</f>
        <v>0</v>
      </c>
      <c r="AR73" s="62">
        <f>SUMIF('Raw diet data'!$E$6:$E$379,$A73,'Raw diet data'!CK$6:CK$379)</f>
        <v>0</v>
      </c>
      <c r="AS73" s="62">
        <f>SUMIF('Raw diet data'!$E$6:$E$379,$A73,'Raw diet data'!CN$6:CN$379)</f>
        <v>0</v>
      </c>
      <c r="AT73" s="62">
        <f>SUMIF('Raw diet data'!$E$6:$E$379,$A73,'Raw diet data'!CO$6:CO$379)</f>
        <v>0</v>
      </c>
      <c r="AU73" s="62">
        <f>SUMIF('Raw diet data'!$E$6:$E$379,$A73,'Raw diet data'!CQ$6:CQ$379)</f>
        <v>0</v>
      </c>
      <c r="AV73" s="62">
        <f>SUMIF('Raw diet data'!$E$6:$E$379,$A73,'Raw diet data'!CR$6:CR$379)</f>
        <v>0</v>
      </c>
      <c r="AW73" s="62">
        <f>SUMIF('Raw diet data'!$E$6:$E$379,$A73,'Raw diet data'!CU$6:CU$379)</f>
        <v>0</v>
      </c>
      <c r="AX73" s="62">
        <f>SUMIF('Raw diet data'!$E$6:$E$379,$A73,'Raw diet data'!CW$6:CW$379)</f>
        <v>0.25</v>
      </c>
      <c r="AY73" s="62">
        <f>SUMIF('Raw diet data'!$E$6:$E$379,$A73,'Raw diet data'!CX$6:CX$379)</f>
        <v>0.2</v>
      </c>
      <c r="AZ73" s="62">
        <f>SUMIF('Raw diet data'!$E$6:$E$379,$A73,'Raw diet data'!CY$6:CY$379)</f>
        <v>0.3</v>
      </c>
      <c r="BA73" s="62">
        <f>SUMIF('Raw diet data'!$E$6:$E$379,$A73,'Raw diet data'!CZ$6:CZ$379)</f>
        <v>0</v>
      </c>
      <c r="BB73" s="62">
        <f>SUMIF('Raw diet data'!$E$6:$E$379,$A73,'Raw diet data'!DA$6:DA$379)</f>
        <v>0</v>
      </c>
      <c r="BC73" s="62">
        <f>SUMIF('Raw diet data'!$E$6:$E$379,$A73,'Raw diet data'!DB$6:DB$379)</f>
        <v>0.3</v>
      </c>
      <c r="BD73" s="62">
        <f>SUMIF('Raw diet data'!$E$6:$E$379,$A73,'Raw diet data'!DF$6:DF$379)</f>
        <v>0</v>
      </c>
      <c r="BE73" s="62">
        <f>SUMIF('Raw diet data'!$E$6:$E$379,$A73,'Raw diet data'!DG$6:DG$379)</f>
        <v>0</v>
      </c>
      <c r="BF73" s="62">
        <f>SUMIF('Raw diet data'!$E$6:$E$379,$A73,'Raw diet data'!DH$6:DH$379)</f>
        <v>0</v>
      </c>
      <c r="BG73" s="62">
        <f>SUMIF('Raw diet data'!$E$6:$E$379,$A73,'Raw diet data'!DI$6:DI$379)</f>
        <v>0.1</v>
      </c>
      <c r="BH73" s="62">
        <f>SUMIF('Raw diet data'!$E$6:$E$379,$A73,'Raw diet data'!DM$6:DM$379)</f>
        <v>1.3808202253825647E-3</v>
      </c>
      <c r="BI73" s="62">
        <f>SUMIF('Raw diet data'!$E$6:$E$379,$A73,'Raw diet data'!DN$6:DN$379)</f>
        <v>0.3</v>
      </c>
      <c r="BJ73" s="62">
        <f>SUMIF('Raw diet data'!$E$6:$E$379,$A73,'Raw diet data'!DO$6:DO$379)</f>
        <v>0</v>
      </c>
      <c r="BK73" s="62">
        <f>SUMIF('Raw diet data'!$E$6:$E$379,$A73,'Raw diet data'!DP$6:DP$379)</f>
        <v>0</v>
      </c>
      <c r="BL73" s="62">
        <f>SUMIF('Raw diet data'!$E$6:$E$379,$A73,'Raw diet data'!DQ$6:DQ$379)</f>
        <v>0</v>
      </c>
      <c r="BM73" s="62">
        <f>SUMIF(Zooplankton!$A$17:$A$29,$A73,Zooplankton!C$17:C$29)</f>
        <v>0</v>
      </c>
      <c r="BN73" s="62">
        <f>SUMIF(Zooplankton!$A$17:$A$29,$A73,Zooplankton!D$17:D$29)</f>
        <v>0</v>
      </c>
      <c r="BO73" s="62">
        <f>SUMIF(Zooplankton!$A$17:$A$29,$A73,Zooplankton!E$17:E$29)</f>
        <v>0</v>
      </c>
      <c r="BP73" s="62">
        <f>SUMIF('Raw diet data'!$E$6:$E$379,$A73,'Raw diet data'!DU$6:DU$379)</f>
        <v>0</v>
      </c>
      <c r="BQ73" s="62">
        <f>SUMIF('Raw diet data'!$E$6:$E$379,$A73,'Raw diet data'!DV$6:DV$379)</f>
        <v>0</v>
      </c>
      <c r="BR73" s="62">
        <f>SUMIF('Raw diet data'!$E$6:$E$379,$A73,'Raw diet data'!DX$6:DX$379)</f>
        <v>0</v>
      </c>
    </row>
    <row r="74" spans="1:70">
      <c r="A74">
        <v>72</v>
      </c>
      <c r="B74" t="s">
        <v>338</v>
      </c>
      <c r="C74" s="62">
        <f>SUMIF('Raw diet data'!$E$6:$E$379,$A74,'Raw diet data'!L$6:L$379)</f>
        <v>0</v>
      </c>
      <c r="D74" s="62">
        <f>SUMIF(Odontocetes!$A$7:$A$15,$A74,Odontocetes!C$7:C$15)</f>
        <v>0</v>
      </c>
      <c r="E74" s="62">
        <f>SUMIF('Raw diet data'!$E$6:$E$379,$A74,'Raw diet data'!N$6:N$379)</f>
        <v>0</v>
      </c>
      <c r="F74" s="62">
        <f>SUMIF('Raw diet data'!$E$6:$E$379,$A74,'Raw diet data'!O$6:O$379)</f>
        <v>0</v>
      </c>
      <c r="G74" s="62">
        <f>SUMIF(Seals!$A$8:$A$281,$A74,Seals!$K$8:$K$281)</f>
        <v>0</v>
      </c>
      <c r="H74" s="62">
        <f>SUMIF(Seals!$A$8:$A$281,$A74,Seals!$P$8:$P$281)</f>
        <v>0</v>
      </c>
      <c r="I74" s="62">
        <f>SUMIF(Seals!$A$8:$A$281,$A74,Seals!$I$8:$I$281)</f>
        <v>0</v>
      </c>
      <c r="J74" s="62">
        <f>SUMIF('Raw diet data'!$E$6:$E$379,$A74,'Raw diet data'!S$6:S$379)</f>
        <v>0</v>
      </c>
      <c r="K74" s="62">
        <f>SUMIF('Raw diet data'!$E$6:$E$379,$A74,'Raw diet data'!T$6:T$379)</f>
        <v>0</v>
      </c>
      <c r="L74" s="62">
        <f>SUMIF('WF storm petrel'!$A$5:$A$28,$A74,'WF storm petrel'!J$5:J$28)</f>
        <v>0</v>
      </c>
      <c r="M74" s="62">
        <f>SUMIF('Raw diet data'!$E$6:$E$379,$A74,'Raw diet data'!Y$6:Y$379)</f>
        <v>0</v>
      </c>
      <c r="N74" s="62">
        <f>SUMIF('Raw diet data'!$E$6:$E$379,$A74,'Raw diet data'!Z$6:Z$379)</f>
        <v>0</v>
      </c>
      <c r="O74" s="62">
        <f>SUMIF('Raw diet data'!$E$6:$E$379,$A74,'Raw diet data'!AA$6:AA$379)</f>
        <v>0</v>
      </c>
      <c r="P74" s="448">
        <f>SUMIF('Raw diet data'!$E$6:$E$379,$A74,'Raw diet data'!AB$6:AB$379)</f>
        <v>8.6729399197182547E-2</v>
      </c>
      <c r="Q74" s="62">
        <f>SUMIF(LP!$A$5:$A$22,$A74,LP!D$5:D$22)</f>
        <v>0</v>
      </c>
      <c r="R74" s="62">
        <f>SUMIF('Raw diet data'!$E$6:$E$379,$A74,'Raw diet data'!AL$6:AL$379)</f>
        <v>0</v>
      </c>
      <c r="S74" s="62">
        <f>SUMIF('Raw diet data'!$E$6:$E$379,$A74,'Raw diet data'!AQ$6:AQ$379)</f>
        <v>0</v>
      </c>
      <c r="T74" s="448">
        <f>SUMIF('Shelf dem sharks'!A$38:A$59,A74,'Shelf dem sharks'!$F$38:$F$59)</f>
        <v>2.69853590982027E-2</v>
      </c>
      <c r="U74" s="62">
        <f>SUMIF('Raw diet data'!$E$6:$E$379,$A74,'Raw diet data'!AT$6:AT$379)</f>
        <v>0</v>
      </c>
      <c r="V74" s="62">
        <f>SUMIF('Raw diet data'!$E$6:$E$379,$A74,'Raw diet data'!AW$6:AW$379)</f>
        <v>0</v>
      </c>
      <c r="W74" s="448">
        <f>SUMIF('Skates&amp;rays'!A$27:A$37,$A74,'Skates&amp;rays'!$E$27:$E$37)</f>
        <v>2.8006147823842436E-3</v>
      </c>
      <c r="X74" s="62">
        <f>SUMIF('Raw diet data'!$E$6:$E$379,$A74,'Raw diet data'!AZ$6:AZ$379)</f>
        <v>0</v>
      </c>
      <c r="Y74" s="62">
        <f>IF(ISNA(VLOOKUP($A74,'Offshore pelagic pisc &amp; tuna'!$A$5:'Offshore pelagic pisc &amp; tuna'!$O$28,15,FALSE)),0,VLOOKUP($A74,'Offshore pelagic pisc &amp; tuna'!$A$5:'Offshore pelagic pisc &amp; tuna'!$O$28,15,FALSE))</f>
        <v>0</v>
      </c>
      <c r="Z74" s="62">
        <f>IF(ISNA(VLOOKUP($A74,'Offshore pelagic pisc &amp; tuna'!$A$5:'Offshore pelagic pisc &amp; tuna'!$O$28,8,FALSE)),0,VLOOKUP($A74,'Offshore pelagic pisc &amp; tuna'!$A$5:'Offshore pelagic pisc &amp; tuna'!$O$28,8,FALSE))</f>
        <v>0</v>
      </c>
      <c r="AA74" s="62">
        <f>SUMIF('Raw diet data'!$E$6:$E$379,$A74,'Raw diet data'!BC$6:BC$379)</f>
        <v>0</v>
      </c>
      <c r="AB74" s="62">
        <f>SUMIF('Raw diet data'!$E$6:$E$379,$A74,'Raw diet data'!BJ$6:BJ$379)</f>
        <v>0</v>
      </c>
      <c r="AC74" s="62">
        <f>SUMIF('Small pelagic fish'!$A$31:$A$43,$A74,'Small pelagic fish'!D$31:D$43)</f>
        <v>0</v>
      </c>
      <c r="AD74" s="62">
        <f>SUMIF('Small pelagic fish'!$A$31:$A$43,$A74,'Small pelagic fish'!E$31:E$43)</f>
        <v>0</v>
      </c>
      <c r="AE74" s="62">
        <f>SUMIF('Small pelagic fish'!$A$31:$A$43,$A74,'Small pelagic fish'!G$31:G$43)</f>
        <v>0</v>
      </c>
      <c r="AF74" s="62">
        <f>SUMIF('Small pelagic fish'!$A$31:$A$43,$A74,'Small pelagic fish'!I$31:I$43)</f>
        <v>0</v>
      </c>
      <c r="AG74" s="62">
        <f>SUMIF('Other fish'!$C$643:$C$689,$A74,'Other fish'!CL$643:CL$689)</f>
        <v>0</v>
      </c>
      <c r="AH74" s="62">
        <f>SUMIF('Other fish'!$C$643:$C$689,$A74,'Other fish'!BV$643:BV$689)</f>
        <v>1.7863765824517607E-2</v>
      </c>
      <c r="AI74" s="62">
        <f>SUMIF('Other fish'!$C$643:$C$689,$A74,'Other fish'!CH$643:CH$689)</f>
        <v>6.4730039859886468E-5</v>
      </c>
      <c r="AJ74" s="62">
        <f>SUMIF('Other fish'!$C$643:$C$689,$A74,'Other fish'!X$643:X$689)</f>
        <v>5.2493536515354815E-2</v>
      </c>
      <c r="AK74" s="62">
        <f>SUMIF('Other fish'!$C$643:$C$689,$A74,'Other fish'!K$643:K$689)</f>
        <v>0</v>
      </c>
      <c r="AL74" s="62">
        <f>SUMIF(Garfish!$A$5:$A$10,$A74,Garfish!E$5:E$10)</f>
        <v>0.57079999999999997</v>
      </c>
      <c r="AM74" s="62">
        <f>SUMIF('Raw diet data'!$E$6:$E$379,$A74,'Raw diet data'!CF$6:CF$379)</f>
        <v>0.10942441726759583</v>
      </c>
      <c r="AN74" s="62">
        <f>SUMIF('Raw diet data'!$E$6:$E$379,$A74,'Raw diet data'!CG$6:CG$379)</f>
        <v>0</v>
      </c>
      <c r="AO74" s="62">
        <f>SUMIF('Raw diet data'!$E$6:$E$379,$A74,'Raw diet data'!CH$6:CH$379)</f>
        <v>0</v>
      </c>
      <c r="AP74" s="62">
        <f>SUMIF('Raw diet data'!$E$6:$E$379,$A74,'Raw diet data'!CI$6:CI$379)</f>
        <v>0</v>
      </c>
      <c r="AQ74" s="62">
        <f>SUMIF('Raw diet data'!$E$6:$E$379,$A74,'Raw diet data'!CJ$6:CJ$379)</f>
        <v>0</v>
      </c>
      <c r="AR74" s="62">
        <f>SUMIF('Raw diet data'!$E$6:$E$379,$A74,'Raw diet data'!CK$6:CK$379)</f>
        <v>0</v>
      </c>
      <c r="AS74" s="62">
        <f>SUMIF('Raw diet data'!$E$6:$E$379,$A74,'Raw diet data'!CN$6:CN$379)</f>
        <v>0</v>
      </c>
      <c r="AT74" s="62">
        <f>SUMIF('Raw diet data'!$E$6:$E$379,$A74,'Raw diet data'!CO$6:CO$379)</f>
        <v>0</v>
      </c>
      <c r="AU74" s="62">
        <f>SUMIF('Raw diet data'!$E$6:$E$379,$A74,'Raw diet data'!CQ$6:CQ$379)</f>
        <v>0</v>
      </c>
      <c r="AV74" s="62">
        <f>SUMIF('Raw diet data'!$E$6:$E$379,$A74,'Raw diet data'!CR$6:CR$379)</f>
        <v>0.2</v>
      </c>
      <c r="AW74" s="62">
        <f>SUMIF('Raw diet data'!$E$6:$E$379,$A74,'Raw diet data'!CU$6:CU$379)</f>
        <v>0.21215008431703206</v>
      </c>
      <c r="AX74" s="62">
        <f>SUMIF('Raw diet data'!$E$6:$E$379,$A74,'Raw diet data'!CW$6:CW$379)</f>
        <v>0</v>
      </c>
      <c r="AY74" s="62">
        <f>SUMIF('Raw diet data'!$E$6:$E$379,$A74,'Raw diet data'!CX$6:CX$379)</f>
        <v>0</v>
      </c>
      <c r="AZ74" s="62">
        <f>SUMIF('Raw diet data'!$E$6:$E$379,$A74,'Raw diet data'!CY$6:CY$379)</f>
        <v>0</v>
      </c>
      <c r="BA74" s="62">
        <f>SUMIF('Raw diet data'!$E$6:$E$379,$A74,'Raw diet data'!CZ$6:CZ$379)</f>
        <v>0</v>
      </c>
      <c r="BB74" s="62">
        <f>SUMIF('Raw diet data'!$E$6:$E$379,$A74,'Raw diet data'!DA$6:DA$379)</f>
        <v>0</v>
      </c>
      <c r="BC74" s="62">
        <f>SUMIF('Raw diet data'!$E$6:$E$379,$A74,'Raw diet data'!DB$6:DB$379)</f>
        <v>0</v>
      </c>
      <c r="BD74" s="62">
        <f>SUMIF('Raw diet data'!$E$6:$E$379,$A74,'Raw diet data'!DF$6:DF$379)</f>
        <v>0</v>
      </c>
      <c r="BE74" s="62">
        <f>SUMIF('Raw diet data'!$E$6:$E$379,$A74,'Raw diet data'!DG$6:DG$379)</f>
        <v>0</v>
      </c>
      <c r="BF74" s="62">
        <f>SUMIF('Raw diet data'!$E$6:$E$379,$A74,'Raw diet data'!DH$6:DH$379)</f>
        <v>0</v>
      </c>
      <c r="BG74" s="62">
        <f>SUMIF('Raw diet data'!$E$6:$E$379,$A74,'Raw diet data'!DI$6:DI$379)</f>
        <v>0</v>
      </c>
      <c r="BH74" s="62">
        <f>SUMIF('Raw diet data'!$E$6:$E$379,$A74,'Raw diet data'!DM$6:DM$379)</f>
        <v>2.8615682302336042E-2</v>
      </c>
      <c r="BI74" s="62">
        <f>SUMIF('Raw diet data'!$E$6:$E$379,$A74,'Raw diet data'!DN$6:DN$379)</f>
        <v>0</v>
      </c>
      <c r="BJ74" s="62">
        <f>SUMIF('Raw diet data'!$E$6:$E$379,$A74,'Raw diet data'!DO$6:DO$379)</f>
        <v>0</v>
      </c>
      <c r="BK74" s="62">
        <f>SUMIF('Raw diet data'!$E$6:$E$379,$A74,'Raw diet data'!DP$6:DP$379)</f>
        <v>0</v>
      </c>
      <c r="BL74" s="62">
        <f>SUMIF('Raw diet data'!$E$6:$E$379,$A74,'Raw diet data'!DQ$6:DQ$379)</f>
        <v>0</v>
      </c>
      <c r="BM74" s="62">
        <f>SUMIF(Zooplankton!$A$17:$A$29,$A74,Zooplankton!C$17:C$29)</f>
        <v>0</v>
      </c>
      <c r="BN74" s="62">
        <f>SUMIF(Zooplankton!$A$17:$A$29,$A74,Zooplankton!D$17:D$29)</f>
        <v>0</v>
      </c>
      <c r="BO74" s="62">
        <f>SUMIF(Zooplankton!$A$17:$A$29,$A74,Zooplankton!E$17:E$29)</f>
        <v>0</v>
      </c>
      <c r="BP74" s="62">
        <f>SUMIF('Raw diet data'!$E$6:$E$379,$A74,'Raw diet data'!DU$6:DU$379)</f>
        <v>0</v>
      </c>
      <c r="BQ74" s="62">
        <f>SUMIF('Raw diet data'!$E$6:$E$379,$A74,'Raw diet data'!DV$6:DV$379)</f>
        <v>0</v>
      </c>
      <c r="BR74" s="62">
        <f>SUMIF('Raw diet data'!$E$6:$E$379,$A74,'Raw diet data'!DX$6:DX$379)</f>
        <v>0</v>
      </c>
    </row>
    <row r="75" spans="1:70">
      <c r="A75">
        <v>73</v>
      </c>
      <c r="B75" t="s">
        <v>337</v>
      </c>
      <c r="C75" s="62">
        <f>SUMIF('Raw diet data'!$E$6:$E$379,$A75,'Raw diet data'!L$6:L$379)</f>
        <v>0</v>
      </c>
      <c r="D75" s="62">
        <f>SUMIF(Odontocetes!$A$7:$A$15,$A75,Odontocetes!C$7:C$15)</f>
        <v>0</v>
      </c>
      <c r="E75" s="62">
        <f>SUMIF('Raw diet data'!$E$6:$E$379,$A75,'Raw diet data'!N$6:N$379)</f>
        <v>0</v>
      </c>
      <c r="F75" s="62">
        <f>SUMIF('Raw diet data'!$E$6:$E$379,$A75,'Raw diet data'!O$6:O$379)</f>
        <v>0</v>
      </c>
      <c r="G75" s="62">
        <f>SUMIF(Seals!$A$8:$A$281,$A75,Seals!$K$8:$K$281)</f>
        <v>0</v>
      </c>
      <c r="H75" s="62">
        <f>SUMIF(Seals!$A$8:$A$281,$A75,Seals!$P$8:$P$281)</f>
        <v>0</v>
      </c>
      <c r="I75" s="62">
        <f>SUMIF(Seals!$A$8:$A$281,$A75,Seals!$I$8:$I$281)</f>
        <v>0</v>
      </c>
      <c r="J75" s="62">
        <f>SUMIF('Raw diet data'!$E$6:$E$379,$A75,'Raw diet data'!S$6:S$379)</f>
        <v>0</v>
      </c>
      <c r="K75" s="62">
        <f>SUMIF('Raw diet data'!$E$6:$E$379,$A75,'Raw diet data'!T$6:T$379)</f>
        <v>0</v>
      </c>
      <c r="L75" s="62">
        <f>SUMIF('WF storm petrel'!$A$5:$A$28,$A75,'WF storm petrel'!J$5:J$28)</f>
        <v>0</v>
      </c>
      <c r="M75" s="62">
        <f>SUMIF('Raw diet data'!$E$6:$E$379,$A75,'Raw diet data'!Y$6:Y$379)</f>
        <v>0</v>
      </c>
      <c r="N75" s="62">
        <f>SUMIF('Raw diet data'!$E$6:$E$379,$A75,'Raw diet data'!Z$6:Z$379)</f>
        <v>0</v>
      </c>
      <c r="O75" s="62">
        <f>SUMIF('Raw diet data'!$E$6:$E$379,$A75,'Raw diet data'!AA$6:AA$379)</f>
        <v>0</v>
      </c>
      <c r="P75" s="62">
        <f>SUMIF('Raw diet data'!$E$6:$E$379,$A75,'Raw diet data'!AB$6:AB$379)</f>
        <v>0</v>
      </c>
      <c r="Q75" s="62">
        <f>SUMIF(LP!$A$5:$A$22,$A75,LP!D$5:D$22)</f>
        <v>0</v>
      </c>
      <c r="R75" s="62">
        <f>SUMIF('Raw diet data'!$E$6:$E$379,$A75,'Raw diet data'!AL$6:AL$379)</f>
        <v>0</v>
      </c>
      <c r="S75" s="62">
        <f>SUMIF('Raw diet data'!$E$6:$E$379,$A75,'Raw diet data'!AQ$6:AQ$379)</f>
        <v>0</v>
      </c>
      <c r="T75" s="448">
        <f>SUMIF('Shelf dem sharks'!A$38:A$59,A75,'Shelf dem sharks'!$F$38:$F$59)</f>
        <v>4.8258282886694528E-3</v>
      </c>
      <c r="U75" s="62">
        <f>SUMIF('Raw diet data'!$E$6:$E$379,$A75,'Raw diet data'!AT$6:AT$379)</f>
        <v>0</v>
      </c>
      <c r="V75" s="62">
        <f>SUMIF('Raw diet data'!$E$6:$E$379,$A75,'Raw diet data'!AW$6:AW$379)</f>
        <v>0</v>
      </c>
      <c r="W75" s="62">
        <f>SUMIF('Skates&amp;rays'!A$27:A$37,$A75,'Skates&amp;rays'!$E$27:$E$37)</f>
        <v>0</v>
      </c>
      <c r="X75" s="62">
        <f>SUMIF('Raw diet data'!$E$6:$E$379,$A75,'Raw diet data'!AZ$6:AZ$379)</f>
        <v>0</v>
      </c>
      <c r="Y75" s="62">
        <f>IF(ISNA(VLOOKUP($A75,'Offshore pelagic pisc &amp; tuna'!$A$5:'Offshore pelagic pisc &amp; tuna'!$O$28,15,FALSE)),0,VLOOKUP($A75,'Offshore pelagic pisc &amp; tuna'!$A$5:'Offshore pelagic pisc &amp; tuna'!$O$28,15,FALSE))</f>
        <v>0</v>
      </c>
      <c r="Z75" s="62">
        <f>IF(ISNA(VLOOKUP($A75,'Offshore pelagic pisc &amp; tuna'!$A$5:'Offshore pelagic pisc &amp; tuna'!$O$28,8,FALSE)),0,VLOOKUP($A75,'Offshore pelagic pisc &amp; tuna'!$A$5:'Offshore pelagic pisc &amp; tuna'!$O$28,8,FALSE))</f>
        <v>0</v>
      </c>
      <c r="AA75" s="62">
        <f>SUMIF('Raw diet data'!$E$6:$E$379,$A75,'Raw diet data'!BC$6:BC$379)</f>
        <v>0</v>
      </c>
      <c r="AB75" s="62">
        <f>SUMIF('Raw diet data'!$E$6:$E$379,$A75,'Raw diet data'!BJ$6:BJ$379)</f>
        <v>0</v>
      </c>
      <c r="AC75" s="62">
        <f>SUMIF('Small pelagic fish'!$A$31:$A$43,$A75,'Small pelagic fish'!D$31:D$43)</f>
        <v>0</v>
      </c>
      <c r="AD75" s="62">
        <f>SUMIF('Small pelagic fish'!$A$31:$A$43,$A75,'Small pelagic fish'!E$31:E$43)</f>
        <v>0</v>
      </c>
      <c r="AE75" s="62">
        <f>SUMIF('Small pelagic fish'!$A$31:$A$43,$A75,'Small pelagic fish'!G$31:G$43)</f>
        <v>0</v>
      </c>
      <c r="AF75" s="62">
        <f>SUMIF('Small pelagic fish'!$A$31:$A$43,$A75,'Small pelagic fish'!I$31:I$43)</f>
        <v>0</v>
      </c>
      <c r="AG75" s="62">
        <f>SUMIF('Other fish'!$C$643:$C$689,$A75,'Other fish'!CL$643:CL$689)</f>
        <v>0</v>
      </c>
      <c r="AH75" s="62">
        <f>SUMIF('Other fish'!$C$643:$C$689,$A75,'Other fish'!BV$643:BV$689)</f>
        <v>1.4069021852850531E-2</v>
      </c>
      <c r="AI75" s="62">
        <f>SUMIF('Other fish'!$C$643:$C$689,$A75,'Other fish'!CH$643:CH$689)</f>
        <v>0</v>
      </c>
      <c r="AJ75" s="62">
        <f>SUMIF('Other fish'!$C$643:$C$689,$A75,'Other fish'!X$643:X$689)</f>
        <v>9.3653713995181694E-3</v>
      </c>
      <c r="AK75" s="62">
        <f>SUMIF('Other fish'!$C$643:$C$689,$A75,'Other fish'!K$643:K$689)</f>
        <v>0</v>
      </c>
      <c r="AL75" s="62">
        <f>SUMIF(Garfish!$A$5:$A$10,$A75,Garfish!E$5:E$10)</f>
        <v>0</v>
      </c>
      <c r="AM75" s="62">
        <f>SUMIF('Raw diet data'!$E$6:$E$379,$A75,'Raw diet data'!CF$6:CF$379)</f>
        <v>5.7778000414407727E-5</v>
      </c>
      <c r="AN75" s="62">
        <f>SUMIF('Raw diet data'!$E$6:$E$379,$A75,'Raw diet data'!CG$6:CG$379)</f>
        <v>0</v>
      </c>
      <c r="AO75" s="62">
        <f>SUMIF('Raw diet data'!$E$6:$E$379,$A75,'Raw diet data'!CH$6:CH$379)</f>
        <v>0</v>
      </c>
      <c r="AP75" s="62">
        <f>SUMIF('Raw diet data'!$E$6:$E$379,$A75,'Raw diet data'!CI$6:CI$379)</f>
        <v>0</v>
      </c>
      <c r="AQ75" s="62">
        <f>SUMIF('Raw diet data'!$E$6:$E$379,$A75,'Raw diet data'!CJ$6:CJ$379)</f>
        <v>0</v>
      </c>
      <c r="AR75" s="62">
        <f>SUMIF('Raw diet data'!$E$6:$E$379,$A75,'Raw diet data'!CK$6:CK$379)</f>
        <v>0</v>
      </c>
      <c r="AS75" s="62">
        <f>SUMIF('Raw diet data'!$E$6:$E$379,$A75,'Raw diet data'!CN$6:CN$379)</f>
        <v>0</v>
      </c>
      <c r="AT75" s="62">
        <f>SUMIF('Raw diet data'!$E$6:$E$379,$A75,'Raw diet data'!CO$6:CO$379)</f>
        <v>0</v>
      </c>
      <c r="AU75" s="62">
        <f>SUMIF('Raw diet data'!$E$6:$E$379,$A75,'Raw diet data'!CQ$6:CQ$379)</f>
        <v>0</v>
      </c>
      <c r="AV75" s="62">
        <f>SUMIF('Raw diet data'!$E$6:$E$379,$A75,'Raw diet data'!CR$6:CR$379)</f>
        <v>0.8</v>
      </c>
      <c r="AW75" s="62">
        <f>SUMIF('Raw diet data'!$E$6:$E$379,$A75,'Raw diet data'!CU$6:CU$379)</f>
        <v>0.74439713322091072</v>
      </c>
      <c r="AX75" s="62">
        <f>SUMIF('Raw diet data'!$E$6:$E$379,$A75,'Raw diet data'!CW$6:CW$379)</f>
        <v>0</v>
      </c>
      <c r="AY75" s="62">
        <f>SUMIF('Raw diet data'!$E$6:$E$379,$A75,'Raw diet data'!CX$6:CX$379)</f>
        <v>0</v>
      </c>
      <c r="AZ75" s="62">
        <f>SUMIF('Raw diet data'!$E$6:$E$379,$A75,'Raw diet data'!CY$6:CY$379)</f>
        <v>0</v>
      </c>
      <c r="BA75" s="62">
        <f>SUMIF('Raw diet data'!$E$6:$E$379,$A75,'Raw diet data'!CZ$6:CZ$379)</f>
        <v>0</v>
      </c>
      <c r="BB75" s="62">
        <f>SUMIF('Raw diet data'!$E$6:$E$379,$A75,'Raw diet data'!DA$6:DA$379)</f>
        <v>0</v>
      </c>
      <c r="BC75" s="62">
        <f>SUMIF('Raw diet data'!$E$6:$E$379,$A75,'Raw diet data'!DB$6:DB$379)</f>
        <v>0</v>
      </c>
      <c r="BD75" s="62">
        <f>SUMIF('Raw diet data'!$E$6:$E$379,$A75,'Raw diet data'!DF$6:DF$379)</f>
        <v>0</v>
      </c>
      <c r="BE75" s="62">
        <f>SUMIF('Raw diet data'!$E$6:$E$379,$A75,'Raw diet data'!DG$6:DG$379)</f>
        <v>0</v>
      </c>
      <c r="BF75" s="62">
        <f>SUMIF('Raw diet data'!$E$6:$E$379,$A75,'Raw diet data'!DH$6:DH$379)</f>
        <v>0.37423312883435589</v>
      </c>
      <c r="BG75" s="62">
        <f>SUMIF('Raw diet data'!$E$6:$E$379,$A75,'Raw diet data'!DI$6:DI$379)</f>
        <v>0.5</v>
      </c>
      <c r="BH75" s="62">
        <f>SUMIF('Raw diet data'!$E$6:$E$379,$A75,'Raw diet data'!DM$6:DM$379)</f>
        <v>8.9617685400097208E-2</v>
      </c>
      <c r="BI75" s="62">
        <f>SUMIF('Raw diet data'!$E$6:$E$379,$A75,'Raw diet data'!DN$6:DN$379)</f>
        <v>0</v>
      </c>
      <c r="BJ75" s="62">
        <f>SUMIF('Raw diet data'!$E$6:$E$379,$A75,'Raw diet data'!DO$6:DO$379)</f>
        <v>0</v>
      </c>
      <c r="BK75" s="62">
        <f>SUMIF('Raw diet data'!$E$6:$E$379,$A75,'Raw diet data'!DP$6:DP$379)</f>
        <v>0</v>
      </c>
      <c r="BL75" s="62">
        <f>SUMIF('Raw diet data'!$E$6:$E$379,$A75,'Raw diet data'!DQ$6:DQ$379)</f>
        <v>0</v>
      </c>
      <c r="BM75" s="62">
        <f>SUMIF(Zooplankton!$A$17:$A$29,$A75,Zooplankton!C$17:C$29)</f>
        <v>0</v>
      </c>
      <c r="BN75" s="62">
        <f>SUMIF(Zooplankton!$A$17:$A$29,$A75,Zooplankton!D$17:D$29)</f>
        <v>0</v>
      </c>
      <c r="BO75" s="62">
        <f>SUMIF(Zooplankton!$A$17:$A$29,$A75,Zooplankton!E$17:E$29)</f>
        <v>0</v>
      </c>
      <c r="BP75" s="62">
        <f>SUMIF('Raw diet data'!$E$6:$E$379,$A75,'Raw diet data'!DU$6:DU$379)</f>
        <v>0</v>
      </c>
      <c r="BQ75" s="62">
        <f>SUMIF('Raw diet data'!$E$6:$E$379,$A75,'Raw diet data'!DV$6:DV$379)</f>
        <v>0</v>
      </c>
      <c r="BR75" s="62">
        <f>SUMIF('Raw diet data'!$E$6:$E$379,$A75,'Raw diet data'!DX$6:DX$379)</f>
        <v>0</v>
      </c>
    </row>
    <row r="76" spans="1:70">
      <c r="A76">
        <v>74</v>
      </c>
      <c r="B76" t="s">
        <v>20</v>
      </c>
      <c r="C76" s="62">
        <f>SUMIF('Raw diet data'!$E$6:$E$379,$A76,'Raw diet data'!L$6:L$379)</f>
        <v>0</v>
      </c>
      <c r="D76" s="62">
        <f>SUMIF(Odontocetes!$A$7:$A$15,$A76,Odontocetes!C$7:C$15)</f>
        <v>0</v>
      </c>
      <c r="E76" s="62">
        <f>SUMIF('Raw diet data'!$E$6:$E$379,$A76,'Raw diet data'!N$6:N$379)</f>
        <v>0</v>
      </c>
      <c r="F76" s="62">
        <f>SUMIF('Raw diet data'!$E$6:$E$379,$A76,'Raw diet data'!O$6:O$379)</f>
        <v>0</v>
      </c>
      <c r="G76" s="62">
        <f>SUMIF(Seals!$A$8:$A$281,$A76,Seals!$K$8:$K$281)</f>
        <v>0</v>
      </c>
      <c r="H76" s="62">
        <f>SUMIF(Seals!$A$8:$A$281,$A76,Seals!$P$8:$P$281)</f>
        <v>0</v>
      </c>
      <c r="I76" s="62">
        <f>SUMIF(Seals!$A$8:$A$281,$A76,Seals!$I$8:$I$281)</f>
        <v>0</v>
      </c>
      <c r="J76" s="62">
        <f>SUMIF('Raw diet data'!$E$6:$E$379,$A76,'Raw diet data'!S$6:S$379)</f>
        <v>0</v>
      </c>
      <c r="K76" s="62">
        <f>SUMIF('Raw diet data'!$E$6:$E$379,$A76,'Raw diet data'!T$6:T$379)</f>
        <v>0</v>
      </c>
      <c r="L76" s="62">
        <f>SUMIF('WF storm petrel'!$A$5:$A$28,$A76,'WF storm petrel'!J$5:J$28)</f>
        <v>0</v>
      </c>
      <c r="M76" s="62">
        <f>SUMIF('Raw diet data'!$E$6:$E$379,$A76,'Raw diet data'!Y$6:Y$379)</f>
        <v>0</v>
      </c>
      <c r="N76" s="62">
        <f>SUMIF('Raw diet data'!$E$6:$E$379,$A76,'Raw diet data'!Z$6:Z$379)</f>
        <v>0</v>
      </c>
      <c r="O76" s="62">
        <f>SUMIF('Raw diet data'!$E$6:$E$379,$A76,'Raw diet data'!AA$6:AA$379)</f>
        <v>0</v>
      </c>
      <c r="P76" s="62">
        <f>SUMIF('Raw diet data'!$E$6:$E$379,$A76,'Raw diet data'!AB$6:AB$379)</f>
        <v>0</v>
      </c>
      <c r="Q76" s="62">
        <f>SUMIF(LP!$A$5:$A$22,$A76,LP!D$5:D$22)</f>
        <v>0</v>
      </c>
      <c r="R76" s="62">
        <f>SUMIF('Raw diet data'!$E$6:$E$379,$A76,'Raw diet data'!AL$6:AL$379)</f>
        <v>0</v>
      </c>
      <c r="S76" s="62">
        <f>SUMIF('Raw diet data'!$E$6:$E$379,$A76,'Raw diet data'!AQ$6:AQ$379)</f>
        <v>0</v>
      </c>
      <c r="T76" s="62">
        <f>SUMIF('Shelf dem sharks'!A$38:A$59,A76,'Shelf dem sharks'!$F$38:$F$59)</f>
        <v>0</v>
      </c>
      <c r="U76" s="62">
        <f>SUMIF('Raw diet data'!$E$6:$E$379,$A76,'Raw diet data'!AT$6:AT$379)</f>
        <v>0</v>
      </c>
      <c r="V76" s="62">
        <f>SUMIF('Raw diet data'!$E$6:$E$379,$A76,'Raw diet data'!AW$6:AW$379)</f>
        <v>0</v>
      </c>
      <c r="W76" s="62">
        <f>SUMIF('Skates&amp;rays'!A$27:A$37,$A76,'Skates&amp;rays'!$E$27:$E$37)</f>
        <v>0</v>
      </c>
      <c r="X76" s="62">
        <f>SUMIF('Raw diet data'!$E$6:$E$379,$A76,'Raw diet data'!AZ$6:AZ$379)</f>
        <v>0</v>
      </c>
      <c r="Y76" s="62">
        <f>IF(ISNA(VLOOKUP($A76,'Offshore pelagic pisc &amp; tuna'!$A$5:'Offshore pelagic pisc &amp; tuna'!$O$28,15,FALSE)),0,VLOOKUP($A76,'Offshore pelagic pisc &amp; tuna'!$A$5:'Offshore pelagic pisc &amp; tuna'!$O$28,15,FALSE))</f>
        <v>0</v>
      </c>
      <c r="Z76" s="62">
        <f>IF(ISNA(VLOOKUP($A76,'Offshore pelagic pisc &amp; tuna'!$A$5:'Offshore pelagic pisc &amp; tuna'!$O$28,8,FALSE)),0,VLOOKUP($A76,'Offshore pelagic pisc &amp; tuna'!$A$5:'Offshore pelagic pisc &amp; tuna'!$O$28,8,FALSE))</f>
        <v>0</v>
      </c>
      <c r="AA76" s="62">
        <f>SUMIF('Raw diet data'!$E$6:$E$379,$A76,'Raw diet data'!BC$6:BC$379)</f>
        <v>0</v>
      </c>
      <c r="AB76" s="62">
        <f>SUMIF('Raw diet data'!$E$6:$E$379,$A76,'Raw diet data'!BJ$6:BJ$379)</f>
        <v>0</v>
      </c>
      <c r="AC76" s="62">
        <f>SUMIF('Small pelagic fish'!$A$31:$A$43,$A76,'Small pelagic fish'!D$31:D$43)</f>
        <v>0</v>
      </c>
      <c r="AD76" s="62">
        <f>SUMIF('Small pelagic fish'!$A$31:$A$43,$A76,'Small pelagic fish'!E$31:E$43)</f>
        <v>0</v>
      </c>
      <c r="AE76" s="62">
        <f>SUMIF('Small pelagic fish'!$A$31:$A$43,$A76,'Small pelagic fish'!G$31:G$43)</f>
        <v>0</v>
      </c>
      <c r="AF76" s="62">
        <f>SUMIF('Small pelagic fish'!$A$31:$A$43,$A76,'Small pelagic fish'!I$31:I$43)</f>
        <v>0</v>
      </c>
      <c r="AG76" s="62">
        <f>SUMIF('Other fish'!$C$643:$C$689,$A76,'Other fish'!CL$643:CL$689)</f>
        <v>0</v>
      </c>
      <c r="AH76" s="62">
        <f>SUMIF('Other fish'!$C$643:$C$689,$A76,'Other fish'!BV$643:BV$689)</f>
        <v>0</v>
      </c>
      <c r="AI76" s="62">
        <f>SUMIF('Other fish'!$C$643:$C$689,$A76,'Other fish'!CH$643:CH$689)</f>
        <v>0</v>
      </c>
      <c r="AJ76" s="62">
        <f>SUMIF('Other fish'!$C$643:$C$689,$A76,'Other fish'!X$643:X$689)</f>
        <v>0</v>
      </c>
      <c r="AK76" s="62">
        <f>SUMIF('Other fish'!$C$643:$C$689,$A76,'Other fish'!K$643:K$689)</f>
        <v>0</v>
      </c>
      <c r="AL76" s="62">
        <f>SUMIF(Garfish!$A$5:$A$10,$A76,Garfish!E$5:E$10)</f>
        <v>0</v>
      </c>
      <c r="AM76" s="62">
        <f>SUMIF('Raw diet data'!$E$6:$E$379,$A76,'Raw diet data'!CF$6:CF$379)</f>
        <v>0</v>
      </c>
      <c r="AN76" s="62">
        <f>SUMIF('Raw diet data'!$E$6:$E$379,$A76,'Raw diet data'!CG$6:CG$379)</f>
        <v>0</v>
      </c>
      <c r="AO76" s="62">
        <f>SUMIF('Raw diet data'!$E$6:$E$379,$A76,'Raw diet data'!CH$6:CH$379)</f>
        <v>0</v>
      </c>
      <c r="AP76" s="62">
        <f>SUMIF('Raw diet data'!$E$6:$E$379,$A76,'Raw diet data'!CI$6:CI$379)</f>
        <v>0</v>
      </c>
      <c r="AQ76" s="62">
        <f>SUMIF('Raw diet data'!$E$6:$E$379,$A76,'Raw diet data'!CJ$6:CJ$379)</f>
        <v>0</v>
      </c>
      <c r="AR76" s="62">
        <f>SUMIF('Raw diet data'!$E$6:$E$379,$A76,'Raw diet data'!CK$6:CK$379)</f>
        <v>0</v>
      </c>
      <c r="AS76" s="62">
        <f>SUMIF('Raw diet data'!$E$6:$E$379,$A76,'Raw diet data'!CN$6:CN$379)</f>
        <v>0</v>
      </c>
      <c r="AT76" s="62">
        <f>SUMIF('Raw diet data'!$E$6:$E$379,$A76,'Raw diet data'!CO$6:CO$379)</f>
        <v>0</v>
      </c>
      <c r="AU76" s="62">
        <f>SUMIF('Raw diet data'!$E$6:$E$379,$A76,'Raw diet data'!CQ$6:CQ$379)</f>
        <v>0</v>
      </c>
      <c r="AV76" s="62">
        <f>SUMIF('Raw diet data'!$E$6:$E$379,$A76,'Raw diet data'!CR$6:CR$379)</f>
        <v>0</v>
      </c>
      <c r="AW76" s="62">
        <f>SUMIF('Raw diet data'!$E$6:$E$379,$A76,'Raw diet data'!CU$6:CU$379)</f>
        <v>0</v>
      </c>
      <c r="AX76" s="62">
        <f>SUMIF('Raw diet data'!$E$6:$E$379,$A76,'Raw diet data'!CW$6:CW$379)</f>
        <v>0</v>
      </c>
      <c r="AY76" s="62">
        <f>SUMIF('Raw diet data'!$E$6:$E$379,$A76,'Raw diet data'!CX$6:CX$379)</f>
        <v>0</v>
      </c>
      <c r="AZ76" s="62">
        <f>SUMIF('Raw diet data'!$E$6:$E$379,$A76,'Raw diet data'!CY$6:CY$379)</f>
        <v>0</v>
      </c>
      <c r="BA76" s="62">
        <f>SUMIF('Raw diet data'!$E$6:$E$379,$A76,'Raw diet data'!CZ$6:CZ$379)</f>
        <v>0</v>
      </c>
      <c r="BB76" s="62">
        <f>SUMIF('Raw diet data'!$E$6:$E$379,$A76,'Raw diet data'!DA$6:DA$379)</f>
        <v>0</v>
      </c>
      <c r="BC76" s="62">
        <f>SUMIF('Raw diet data'!$E$6:$E$379,$A76,'Raw diet data'!DB$6:DB$379)</f>
        <v>0</v>
      </c>
      <c r="BD76" s="62">
        <f>SUMIF('Raw diet data'!$E$6:$E$379,$A76,'Raw diet data'!DF$6:DF$379)</f>
        <v>0</v>
      </c>
      <c r="BE76" s="62">
        <f>SUMIF('Raw diet data'!$E$6:$E$379,$A76,'Raw diet data'!DG$6:DG$379)</f>
        <v>0</v>
      </c>
      <c r="BF76" s="62">
        <f>SUMIF('Raw diet data'!$E$6:$E$379,$A76,'Raw diet data'!DH$6:DH$379)</f>
        <v>0</v>
      </c>
      <c r="BG76" s="62">
        <f>SUMIF('Raw diet data'!$E$6:$E$379,$A76,'Raw diet data'!DI$6:DI$379)</f>
        <v>0</v>
      </c>
      <c r="BH76" s="62">
        <f>SUMIF('Raw diet data'!$E$6:$E$379,$A76,'Raw diet data'!DM$6:DM$379)</f>
        <v>0</v>
      </c>
      <c r="BI76" s="62">
        <f>SUMIF('Raw diet data'!$E$6:$E$379,$A76,'Raw diet data'!DN$6:DN$379)</f>
        <v>0</v>
      </c>
      <c r="BJ76" s="62">
        <f>SUMIF('Raw diet data'!$E$6:$E$379,$A76,'Raw diet data'!DO$6:DO$379)</f>
        <v>0</v>
      </c>
      <c r="BK76" s="62">
        <f>SUMIF('Raw diet data'!$E$6:$E$379,$A76,'Raw diet data'!DP$6:DP$379)</f>
        <v>0</v>
      </c>
      <c r="BL76" s="62">
        <f>SUMIF('Raw diet data'!$E$6:$E$379,$A76,'Raw diet data'!DQ$6:DQ$379)</f>
        <v>0</v>
      </c>
      <c r="BM76" s="62">
        <f>SUMIF(Zooplankton!$A$17:$A$29,$A76,Zooplankton!C$17:C$29)</f>
        <v>0</v>
      </c>
      <c r="BN76" s="62">
        <f>SUMIF(Zooplankton!$A$17:$A$29,$A76,Zooplankton!D$17:D$29)</f>
        <v>0</v>
      </c>
      <c r="BO76" s="62">
        <f>SUMIF(Zooplankton!$A$17:$A$29,$A76,Zooplankton!E$17:E$29)</f>
        <v>0</v>
      </c>
      <c r="BP76" s="62">
        <f>SUMIF('Raw diet data'!$E$6:$E$379,$A76,'Raw diet data'!DU$6:DU$379)</f>
        <v>0</v>
      </c>
      <c r="BQ76" s="62">
        <f>SUMIF('Raw diet data'!$E$6:$E$379,$A76,'Raw diet data'!DV$6:DV$379)</f>
        <v>0</v>
      </c>
      <c r="BR76" s="62">
        <f>SUMIF('Raw diet data'!$E$6:$E$379,$A76,'Raw diet data'!DX$6:DX$379)</f>
        <v>0</v>
      </c>
    </row>
    <row r="77" spans="1:70">
      <c r="A77">
        <v>75</v>
      </c>
      <c r="B77" t="s">
        <v>761</v>
      </c>
      <c r="C77" s="62">
        <f>SUMIF('Raw diet data'!$E$6:$E$379,$A77,'Raw diet data'!L$6:L$379)</f>
        <v>0</v>
      </c>
      <c r="D77" s="62">
        <f>SUMIF(Odontocetes!$A$7:$A$15,$A77,Odontocetes!C$7:C$15)</f>
        <v>0</v>
      </c>
      <c r="E77" s="62">
        <f>SUMIF('Raw diet data'!$E$6:$E$379,$A77,'Raw diet data'!N$6:N$379)</f>
        <v>0</v>
      </c>
      <c r="F77" s="62">
        <f>SUMIF('Raw diet data'!$E$6:$E$379,$A77,'Raw diet data'!O$6:O$379)</f>
        <v>0</v>
      </c>
      <c r="G77" s="62">
        <f>SUMIF(Seals!$A$8:$A$281,$A77,Seals!$K$8:$K$281)</f>
        <v>0</v>
      </c>
      <c r="H77" s="62">
        <f>SUMIF(Seals!$A$8:$A$281,$A77,Seals!$P$8:$P$281)</f>
        <v>0</v>
      </c>
      <c r="I77" s="62">
        <f>SUMIF(Seals!$A$8:$A$281,$A77,Seals!$I$8:$I$281)</f>
        <v>0</v>
      </c>
      <c r="J77" s="62">
        <f>SUMIF('Raw diet data'!$E$6:$E$379,$A77,'Raw diet data'!S$6:S$379)</f>
        <v>0</v>
      </c>
      <c r="K77" s="62">
        <f>SUMIF('Raw diet data'!$E$6:$E$379,$A77,'Raw diet data'!T$6:T$379)</f>
        <v>0</v>
      </c>
      <c r="L77" s="62">
        <f>SUMIF('WF storm petrel'!$A$5:$A$28,$A77,'WF storm petrel'!J$5:J$28)</f>
        <v>0</v>
      </c>
      <c r="M77" s="62">
        <f>SUMIF('Raw diet data'!$E$6:$E$379,$A77,'Raw diet data'!Y$6:Y$379)</f>
        <v>0</v>
      </c>
      <c r="N77" s="62">
        <f>SUMIF('Raw diet data'!$E$6:$E$379,$A77,'Raw diet data'!Z$6:Z$379)</f>
        <v>0</v>
      </c>
      <c r="O77" s="62">
        <f>SUMIF('Raw diet data'!$E$6:$E$379,$A77,'Raw diet data'!AA$6:AA$379)</f>
        <v>0</v>
      </c>
      <c r="P77" s="62">
        <f>SUMIF('Raw diet data'!$E$6:$E$379,$A77,'Raw diet data'!AB$6:AB$379)</f>
        <v>0</v>
      </c>
      <c r="Q77" s="62">
        <f>SUMIF(LP!$A$5:$A$22,$A77,LP!D$5:D$22)</f>
        <v>0</v>
      </c>
      <c r="R77" s="62">
        <f>SUMIF('Raw diet data'!$E$6:$E$379,$A77,'Raw diet data'!AL$6:AL$379)</f>
        <v>0</v>
      </c>
      <c r="S77" s="62">
        <f>SUMIF('Raw diet data'!$E$6:$E$379,$A77,'Raw diet data'!AQ$6:AQ$379)</f>
        <v>0</v>
      </c>
      <c r="T77" s="62">
        <f>SUMIF('Shelf dem sharks'!A$38:A$59,A77,'Shelf dem sharks'!$F$38:$F$59)</f>
        <v>0</v>
      </c>
      <c r="U77" s="62">
        <f>SUMIF('Raw diet data'!$E$6:$E$379,$A77,'Raw diet data'!AT$6:AT$379)</f>
        <v>0</v>
      </c>
      <c r="V77" s="62">
        <f>SUMIF('Raw diet data'!$E$6:$E$379,$A77,'Raw diet data'!AW$6:AW$379)</f>
        <v>0</v>
      </c>
      <c r="W77" s="62">
        <f>SUMIF('Skates&amp;rays'!A$27:A$37,$A77,'Skates&amp;rays'!$E$27:$E$37)</f>
        <v>0</v>
      </c>
      <c r="X77" s="62">
        <f>SUMIF('Raw diet data'!$E$6:$E$379,$A77,'Raw diet data'!AZ$6:AZ$379)</f>
        <v>0</v>
      </c>
      <c r="Y77" s="62">
        <f>IF(ISNA(VLOOKUP($A77,'Offshore pelagic pisc &amp; tuna'!$A$5:'Offshore pelagic pisc &amp; tuna'!$O$28,15,FALSE)),0,VLOOKUP($A77,'Offshore pelagic pisc &amp; tuna'!$A$5:'Offshore pelagic pisc &amp; tuna'!$O$28,15,FALSE))</f>
        <v>0</v>
      </c>
      <c r="Z77" s="62">
        <f>IF(ISNA(VLOOKUP($A77,'Offshore pelagic pisc &amp; tuna'!$A$5:'Offshore pelagic pisc &amp; tuna'!$O$28,8,FALSE)),0,VLOOKUP($A77,'Offshore pelagic pisc &amp; tuna'!$A$5:'Offshore pelagic pisc &amp; tuna'!$O$28,8,FALSE))</f>
        <v>0</v>
      </c>
      <c r="AA77" s="62">
        <f>SUMIF('Raw diet data'!$E$6:$E$379,$A77,'Raw diet data'!BC$6:BC$379)</f>
        <v>0</v>
      </c>
      <c r="AB77" s="62">
        <f>SUMIF('Raw diet data'!$E$6:$E$379,$A77,'Raw diet data'!BJ$6:BJ$379)</f>
        <v>0</v>
      </c>
      <c r="AC77" s="62">
        <f>SUMIF('Small pelagic fish'!$A$31:$A$43,$A77,'Small pelagic fish'!D$31:D$43)</f>
        <v>0</v>
      </c>
      <c r="AD77" s="62">
        <f>SUMIF('Small pelagic fish'!$A$31:$A$43,$A77,'Small pelagic fish'!E$31:E$43)</f>
        <v>0</v>
      </c>
      <c r="AE77" s="62">
        <f>SUMIF('Small pelagic fish'!$A$31:$A$43,$A77,'Small pelagic fish'!G$31:G$43)</f>
        <v>0</v>
      </c>
      <c r="AF77" s="62">
        <f>SUMIF('Small pelagic fish'!$A$31:$A$43,$A77,'Small pelagic fish'!I$31:I$43)</f>
        <v>0</v>
      </c>
      <c r="AG77" s="62">
        <f>SUMIF('Other fish'!$C$643:$C$689,$A77,'Other fish'!CL$643:CL$689)</f>
        <v>0</v>
      </c>
      <c r="AH77" s="62">
        <f>SUMIF('Other fish'!$C$643:$C$689,$A77,'Other fish'!BV$643:BV$689)</f>
        <v>0</v>
      </c>
      <c r="AI77" s="62">
        <f>SUMIF('Other fish'!$C$643:$C$689,$A77,'Other fish'!CH$643:CH$689)</f>
        <v>0</v>
      </c>
      <c r="AJ77" s="62">
        <f>SUMIF('Other fish'!$C$643:$C$689,$A77,'Other fish'!X$643:X$689)</f>
        <v>0</v>
      </c>
      <c r="AK77" s="62">
        <f>SUMIF('Other fish'!$C$643:$C$689,$A77,'Other fish'!K$643:K$689)</f>
        <v>0</v>
      </c>
      <c r="AL77" s="62">
        <f>SUMIF(Garfish!$A$5:$A$10,$A77,Garfish!E$5:E$10)</f>
        <v>0</v>
      </c>
      <c r="AM77" s="62">
        <f>SUMIF('Raw diet data'!$E$6:$E$379,$A77,'Raw diet data'!CF$6:CF$379)</f>
        <v>0</v>
      </c>
      <c r="AN77" s="62">
        <f>SUMIF('Raw diet data'!$E$6:$E$379,$A77,'Raw diet data'!CG$6:CG$379)</f>
        <v>0</v>
      </c>
      <c r="AO77" s="62">
        <f>SUMIF('Raw diet data'!$E$6:$E$379,$A77,'Raw diet data'!CH$6:CH$379)</f>
        <v>0</v>
      </c>
      <c r="AP77" s="62">
        <f>SUMIF('Raw diet data'!$E$6:$E$379,$A77,'Raw diet data'!CI$6:CI$379)</f>
        <v>0</v>
      </c>
      <c r="AQ77" s="62">
        <f>SUMIF('Raw diet data'!$E$6:$E$379,$A77,'Raw diet data'!CJ$6:CJ$379)</f>
        <v>0</v>
      </c>
      <c r="AR77" s="62">
        <f>SUMIF('Raw diet data'!$E$6:$E$379,$A77,'Raw diet data'!CK$6:CK$379)</f>
        <v>0</v>
      </c>
      <c r="AS77" s="62">
        <f>SUMIF('Raw diet data'!$E$6:$E$379,$A77,'Raw diet data'!CN$6:CN$379)</f>
        <v>0</v>
      </c>
      <c r="AT77" s="62">
        <f>SUMIF('Raw diet data'!$E$6:$E$379,$A77,'Raw diet data'!CO$6:CO$379)</f>
        <v>0</v>
      </c>
      <c r="AU77" s="62">
        <f>SUMIF('Raw diet data'!$E$6:$E$379,$A77,'Raw diet data'!CQ$6:CQ$379)</f>
        <v>0</v>
      </c>
      <c r="AV77" s="62">
        <f>SUMIF('Raw diet data'!$E$6:$E$379,$A77,'Raw diet data'!CR$6:CR$379)</f>
        <v>0</v>
      </c>
      <c r="AW77" s="62">
        <f>SUMIF('Raw diet data'!$E$6:$E$379,$A77,'Raw diet data'!CU$6:CU$379)</f>
        <v>4.3452782462057339E-2</v>
      </c>
      <c r="AX77" s="62">
        <f>SUMIF('Raw diet data'!$E$6:$E$379,$A77,'Raw diet data'!CW$6:CW$379)</f>
        <v>0.25</v>
      </c>
      <c r="AY77" s="62">
        <f>SUMIF('Raw diet data'!$E$6:$E$379,$A77,'Raw diet data'!CX$6:CX$379)</f>
        <v>0.2</v>
      </c>
      <c r="AZ77" s="62">
        <f>SUMIF('Raw diet data'!$E$6:$E$379,$A77,'Raw diet data'!CY$6:CY$379)</f>
        <v>0.7</v>
      </c>
      <c r="BA77" s="62">
        <f>SUMIF('Raw diet data'!$E$6:$E$379,$A77,'Raw diet data'!CZ$6:CZ$379)</f>
        <v>0</v>
      </c>
      <c r="BB77" s="62">
        <f>SUMIF('Raw diet data'!$E$6:$E$379,$A77,'Raw diet data'!DA$6:DA$379)</f>
        <v>0</v>
      </c>
      <c r="BC77" s="62">
        <f>SUMIF('Raw diet data'!$E$6:$E$379,$A77,'Raw diet data'!DB$6:DB$379)</f>
        <v>0</v>
      </c>
      <c r="BD77" s="62">
        <f>SUMIF('Raw diet data'!$E$6:$E$379,$A77,'Raw diet data'!DF$6:DF$379)</f>
        <v>0</v>
      </c>
      <c r="BE77" s="62">
        <f>SUMIF('Raw diet data'!$E$6:$E$379,$A77,'Raw diet data'!DG$6:DG$379)</f>
        <v>0</v>
      </c>
      <c r="BF77" s="62">
        <f>SUMIF('Raw diet data'!$E$6:$E$379,$A77,'Raw diet data'!DH$6:DH$379)</f>
        <v>0</v>
      </c>
      <c r="BG77" s="62">
        <f>SUMIF('Raw diet data'!$E$6:$E$379,$A77,'Raw diet data'!DI$6:DI$379)</f>
        <v>0.2</v>
      </c>
      <c r="BH77" s="62">
        <f>SUMIF('Raw diet data'!$E$6:$E$379,$A77,'Raw diet data'!DM$6:DM$379)</f>
        <v>0.30008125945339503</v>
      </c>
      <c r="BI77" s="62">
        <f>SUMIF('Raw diet data'!$E$6:$E$379,$A77,'Raw diet data'!DN$6:DN$379)</f>
        <v>0</v>
      </c>
      <c r="BJ77" s="62">
        <f>SUMIF('Raw diet data'!$E$6:$E$379,$A77,'Raw diet data'!DO$6:DO$379)</f>
        <v>0</v>
      </c>
      <c r="BK77" s="62">
        <f>SUMIF('Raw diet data'!$E$6:$E$379,$A77,'Raw diet data'!DP$6:DP$379)</f>
        <v>0</v>
      </c>
      <c r="BL77" s="62">
        <f>SUMIF('Raw diet data'!$E$6:$E$379,$A77,'Raw diet data'!DQ$6:DQ$379)</f>
        <v>0</v>
      </c>
      <c r="BM77" s="62">
        <f>SUMIF(Zooplankton!$A$17:$A$29,$A77,Zooplankton!C$17:C$29)</f>
        <v>0.2</v>
      </c>
      <c r="BN77" s="62">
        <f>SUMIF(Zooplankton!$A$17:$A$29,$A77,Zooplankton!D$17:D$29)</f>
        <v>0.2</v>
      </c>
      <c r="BO77" s="62">
        <f>SUMIF(Zooplankton!$A$17:$A$29,$A77,Zooplankton!E$17:E$29)</f>
        <v>0.19800000000000001</v>
      </c>
      <c r="BP77" s="62">
        <f>SUMIF('Raw diet data'!$E$6:$E$379,$A77,'Raw diet data'!DU$6:DU$379)</f>
        <v>1</v>
      </c>
      <c r="BQ77" s="62">
        <f>SUMIF('Raw diet data'!$E$6:$E$379,$A77,'Raw diet data'!DV$6:DV$379)</f>
        <v>0</v>
      </c>
      <c r="BR77" s="62">
        <f>SUMIF('Raw diet data'!$E$6:$E$379,$A77,'Raw diet data'!DX$6:DX$379)</f>
        <v>0</v>
      </c>
    </row>
    <row r="78" spans="1:70">
      <c r="A78">
        <v>76</v>
      </c>
      <c r="B78" t="s">
        <v>828</v>
      </c>
      <c r="C78" s="62">
        <v>0.5</v>
      </c>
      <c r="D78" s="62">
        <f>SUMIF(Odontocetes!$A$7:$A$15,$A78,Odontocetes!C$7:C$15)</f>
        <v>0</v>
      </c>
      <c r="E78" s="62">
        <f>SUMIF('Raw diet data'!$E$6:$E$379,$A78,'Raw diet data'!N$6:N$379)</f>
        <v>0</v>
      </c>
      <c r="F78" s="62">
        <f>SUMIF('Raw diet data'!$E$6:$E$379,$A78,'Raw diet data'!O$6:O$379)</f>
        <v>0</v>
      </c>
      <c r="G78" s="62">
        <f>SUMIF(Seals!$A$8:$A$281,$A78,Seals!$K$8:$K$281)</f>
        <v>3.5934273370106173E-4</v>
      </c>
      <c r="H78" s="62">
        <f>SUMIF(Seals!$A$8:$A$281,$A78,Seals!$P$8:$P$281)</f>
        <v>0</v>
      </c>
      <c r="I78" s="62">
        <f>SUMIF(Seals!$A$8:$A$281,$A78,Seals!$I$8:$I$281)</f>
        <v>0</v>
      </c>
      <c r="J78" s="62">
        <f>SUMIF('Raw diet data'!$E$6:$E$379,$A78,'Raw diet data'!S$6:S$379)</f>
        <v>0</v>
      </c>
      <c r="K78" s="448">
        <f>SUMIF('Raw diet data'!$E$6:$E$379,$A78,'Raw diet data'!T$6:T$379)</f>
        <v>0.86899999999999999</v>
      </c>
      <c r="L78" s="448">
        <f>SUMIF('WF storm petrel'!$A$5:$A$28,$A78,'WF storm petrel'!J$5:J$28)</f>
        <v>0.41917808219178088</v>
      </c>
      <c r="M78" s="62">
        <f>SUMIF('Raw diet data'!$E$6:$E$379,$A78,'Raw diet data'!Y$6:Y$379)</f>
        <v>0</v>
      </c>
      <c r="N78" s="62">
        <f>SUMIF('Raw diet data'!$E$6:$E$379,$A78,'Raw diet data'!Z$6:Z$379)</f>
        <v>0</v>
      </c>
      <c r="O78" s="62">
        <f>SUMIF('Raw diet data'!$E$6:$E$379,$A78,'Raw diet data'!AA$6:AA$379)</f>
        <v>0</v>
      </c>
      <c r="P78" s="448">
        <f>SUMIF('Raw diet data'!$E$6:$E$379,$A78,'Raw diet data'!AB$6:AB$379)</f>
        <v>0.22438145157731385</v>
      </c>
      <c r="Q78" s="62">
        <f>SUMIF(LP!$A$5:$A$22,$A78,LP!D$5:D$22)</f>
        <v>0</v>
      </c>
      <c r="R78" s="62">
        <f>SUMIF('Raw diet data'!$E$6:$E$379,$A78,'Raw diet data'!AL$6:AL$379)</f>
        <v>7.0000000000000007E-2</v>
      </c>
      <c r="S78" s="62">
        <f>SUMIF('Raw diet data'!$E$6:$E$379,$A78,'Raw diet data'!AQ$6:AQ$379)</f>
        <v>0.35</v>
      </c>
      <c r="T78" s="62">
        <f>SUMIF('Shelf dem sharks'!A$38:A$59,A78,'Shelf dem sharks'!$F$38:$F$59)</f>
        <v>0</v>
      </c>
      <c r="U78" s="62">
        <f>SUMIF('Raw diet data'!$E$6:$E$379,$A78,'Raw diet data'!AT$6:AT$379)</f>
        <v>0</v>
      </c>
      <c r="V78" s="62">
        <f>SUMIF('Raw diet data'!$E$6:$E$379,$A78,'Raw diet data'!AW$6:AW$379)</f>
        <v>0</v>
      </c>
      <c r="W78" s="62">
        <f>SUMIF('Skates&amp;rays'!A$27:A$37,$A78,'Skates&amp;rays'!$E$27:$E$37)</f>
        <v>0</v>
      </c>
      <c r="X78" s="62">
        <f>SUMIF('Raw diet data'!$E$6:$E$379,$A78,'Raw diet data'!AZ$6:AZ$379)</f>
        <v>0</v>
      </c>
      <c r="Y78" s="62">
        <f>IF(ISNA(VLOOKUP($A78,'Offshore pelagic pisc &amp; tuna'!$A$5:'Offshore pelagic pisc &amp; tuna'!$O$28,15,FALSE)),0,VLOOKUP($A78,'Offshore pelagic pisc &amp; tuna'!$A$5:'Offshore pelagic pisc &amp; tuna'!$O$28,15,FALSE))</f>
        <v>0</v>
      </c>
      <c r="Z78" s="62">
        <f>IF(ISNA(VLOOKUP($A78,'Offshore pelagic pisc &amp; tuna'!$A$5:'Offshore pelagic pisc &amp; tuna'!$O$28,8,FALSE)),0,VLOOKUP($A78,'Offshore pelagic pisc &amp; tuna'!$A$5:'Offshore pelagic pisc &amp; tuna'!$O$28,8,FALSE))</f>
        <v>0</v>
      </c>
      <c r="AA78" s="62">
        <f>SUMIF('Raw diet data'!$E$6:$E$379,$A78,'Raw diet data'!BC$6:BC$379)</f>
        <v>0</v>
      </c>
      <c r="AB78" s="62">
        <f>SUMIF('Raw diet data'!$E$6:$E$379,$A78,'Raw diet data'!BJ$6:BJ$379)</f>
        <v>0</v>
      </c>
      <c r="AC78" s="62">
        <f>SUMIF('Small pelagic fish'!$A$31:$A$43,$A78,'Small pelagic fish'!D$31:D$43)</f>
        <v>0</v>
      </c>
      <c r="AD78" s="62">
        <f>SUMIF('Small pelagic fish'!$A$31:$A$43,$A78,'Small pelagic fish'!E$31:E$43)</f>
        <v>0</v>
      </c>
      <c r="AE78" s="62">
        <f>SUMIF('Small pelagic fish'!$A$31:$A$43,$A78,'Small pelagic fish'!G$31:G$43)</f>
        <v>0</v>
      </c>
      <c r="AF78" s="62">
        <f>SUMIF('Small pelagic fish'!$A$31:$A$43,$A78,'Small pelagic fish'!I$31:I$43)</f>
        <v>0</v>
      </c>
      <c r="AG78" s="62">
        <f>SUMIF('Other fish'!$C$643:$C$689,$A78,'Other fish'!CL$643:CL$689)</f>
        <v>0</v>
      </c>
      <c r="AH78" s="62">
        <f>SUMIF('Other fish'!$C$643:$C$689,$A78,'Other fish'!BV$643:BV$689)</f>
        <v>0</v>
      </c>
      <c r="AI78" s="62">
        <f>SUMIF('Other fish'!$C$643:$C$689,$A78,'Other fish'!CH$643:CH$689)</f>
        <v>0</v>
      </c>
      <c r="AJ78" s="62">
        <f>SUMIF('Other fish'!$C$643:$C$689,$A78,'Other fish'!X$643:X$689)</f>
        <v>0</v>
      </c>
      <c r="AK78" s="62">
        <f>SUMIF('Other fish'!$C$643:$C$689,$A78,'Other fish'!K$643:K$689)</f>
        <v>0</v>
      </c>
      <c r="AL78" s="62">
        <f>SUMIF(Garfish!$A$5:$A$10,$A78,Garfish!E$5:E$10)</f>
        <v>0</v>
      </c>
      <c r="AM78" s="62">
        <f>SUMIF('Raw diet data'!$E$6:$E$379,$A78,'Raw diet data'!CF$6:CF$379)</f>
        <v>0</v>
      </c>
      <c r="AN78" s="62">
        <f>SUMIF('Raw diet data'!$E$6:$E$379,$A78,'Raw diet data'!CG$6:CG$379)</f>
        <v>0</v>
      </c>
      <c r="AO78" s="62">
        <f>SUMIF('Raw diet data'!$E$6:$E$379,$A78,'Raw diet data'!CH$6:CH$379)</f>
        <v>0</v>
      </c>
      <c r="AP78" s="62">
        <f>SUMIF('Raw diet data'!$E$6:$E$379,$A78,'Raw diet data'!CI$6:CI$379)</f>
        <v>0</v>
      </c>
      <c r="AQ78" s="62">
        <f>SUMIF('Raw diet data'!$E$6:$E$379,$A78,'Raw diet data'!CJ$6:CJ$379)</f>
        <v>0</v>
      </c>
      <c r="AR78" s="62">
        <f>SUMIF('Raw diet data'!$E$6:$E$379,$A78,'Raw diet data'!CK$6:CK$379)</f>
        <v>0</v>
      </c>
      <c r="AS78" s="62">
        <f>SUMIF('Raw diet data'!$E$6:$E$379,$A78,'Raw diet data'!CN$6:CN$379)</f>
        <v>0</v>
      </c>
      <c r="AT78" s="62">
        <f>SUMIF('Raw diet data'!$E$6:$E$379,$A78,'Raw diet data'!CO$6:CO$379)</f>
        <v>0</v>
      </c>
      <c r="AU78" s="62">
        <f>SUMIF('Raw diet data'!$E$6:$E$379,$A78,'Raw diet data'!CQ$6:CQ$379)</f>
        <v>0</v>
      </c>
      <c r="AV78" s="62">
        <f>SUMIF('Raw diet data'!$E$6:$E$379,$A78,'Raw diet data'!CR$6:CR$379)</f>
        <v>0</v>
      </c>
      <c r="AW78" s="62">
        <f>SUMIF('Raw diet data'!$E$6:$E$379,$A78,'Raw diet data'!CU$6:CU$379)</f>
        <v>0</v>
      </c>
      <c r="AX78" s="62">
        <f>SUMIF('Raw diet data'!$E$6:$E$379,$A78,'Raw diet data'!CW$6:CW$379)</f>
        <v>0</v>
      </c>
      <c r="AY78" s="62">
        <f>SUMIF('Raw diet data'!$E$6:$E$379,$A78,'Raw diet data'!CX$6:CX$379)</f>
        <v>0</v>
      </c>
      <c r="AZ78" s="62">
        <f>SUMIF('Raw diet data'!$E$6:$E$379,$A78,'Raw diet data'!CY$6:CY$379)</f>
        <v>0</v>
      </c>
      <c r="BA78" s="62">
        <f>SUMIF('Raw diet data'!$E$6:$E$379,$A78,'Raw diet data'!CZ$6:CZ$379)</f>
        <v>0</v>
      </c>
      <c r="BB78" s="62">
        <f>SUMIF('Raw diet data'!$E$6:$E$379,$A78,'Raw diet data'!DA$6:DA$379)</f>
        <v>0</v>
      </c>
      <c r="BC78" s="62">
        <f>SUMIF('Raw diet data'!$E$6:$E$379,$A78,'Raw diet data'!DB$6:DB$379)</f>
        <v>0</v>
      </c>
      <c r="BD78" s="62">
        <f>SUMIF('Raw diet data'!$E$6:$E$379,$A78,'Raw diet data'!DF$6:DF$379)</f>
        <v>0</v>
      </c>
      <c r="BE78" s="62">
        <f>SUMIF('Raw diet data'!$E$6:$E$379,$A78,'Raw diet data'!DG$6:DG$379)</f>
        <v>0</v>
      </c>
      <c r="BF78" s="62">
        <f>SUMIF('Raw diet data'!$E$6:$E$379,$A78,'Raw diet data'!DH$6:DH$379)</f>
        <v>0</v>
      </c>
      <c r="BG78" s="62">
        <f>SUMIF('Raw diet data'!$E$6:$E$379,$A78,'Raw diet data'!DI$6:DI$379)</f>
        <v>0</v>
      </c>
      <c r="BH78" s="62">
        <f>SUMIF('Raw diet data'!$E$6:$E$379,$A78,'Raw diet data'!DM$6:DM$379)</f>
        <v>3.4293397044863033E-2</v>
      </c>
      <c r="BI78" s="62">
        <f>SUMIF('Raw diet data'!$E$6:$E$379,$A78,'Raw diet data'!DN$6:DN$379)</f>
        <v>0</v>
      </c>
      <c r="BJ78" s="62">
        <f>SUMIF('Raw diet data'!$E$6:$E$379,$A78,'Raw diet data'!DO$6:DO$379)</f>
        <v>0</v>
      </c>
      <c r="BK78" s="62">
        <f>SUMIF('Raw diet data'!$E$6:$E$379,$A78,'Raw diet data'!DP$6:DP$379)</f>
        <v>0</v>
      </c>
      <c r="BL78" s="62">
        <f>SUMIF('Raw diet data'!$E$6:$E$379,$A78,'Raw diet data'!DQ$6:DQ$379)</f>
        <v>0</v>
      </c>
      <c r="BM78" s="62">
        <f>SUMIF(Zooplankton!$A$17:$A$29,$A78,Zooplankton!C$17:C$29)</f>
        <v>0</v>
      </c>
      <c r="BN78" s="62">
        <f>SUMIF(Zooplankton!$A$17:$A$29,$A78,Zooplankton!D$17:D$29)</f>
        <v>0</v>
      </c>
      <c r="BO78" s="62">
        <f>SUMIF(Zooplankton!$A$17:$A$29,$A78,Zooplankton!E$17:E$29)</f>
        <v>0</v>
      </c>
      <c r="BP78" s="62">
        <f>SUMIF('Raw diet data'!$E$6:$E$379,$A78,'Raw diet data'!DU$6:DU$379)</f>
        <v>0</v>
      </c>
      <c r="BQ78" s="62">
        <f>SUMIF('Raw diet data'!$E$6:$E$379,$A78,'Raw diet data'!DV$6:DV$379)</f>
        <v>1</v>
      </c>
      <c r="BR78" s="62">
        <f>SUMIF('Raw diet data'!$E$6:$E$379,$A78,'Raw diet data'!DX$6:DX$379)</f>
        <v>0</v>
      </c>
    </row>
    <row r="79" spans="1:70">
      <c r="C79" s="507">
        <f t="shared" ref="C79:AH79" si="0">SUM(C3:C78)</f>
        <v>1</v>
      </c>
      <c r="D79" s="507">
        <f t="shared" si="0"/>
        <v>0.99999999999999956</v>
      </c>
      <c r="E79" s="507">
        <f t="shared" si="0"/>
        <v>1</v>
      </c>
      <c r="F79" s="507">
        <f t="shared" si="0"/>
        <v>1</v>
      </c>
      <c r="G79" s="507">
        <f t="shared" si="0"/>
        <v>0.99999999999999978</v>
      </c>
      <c r="H79" s="507">
        <f t="shared" si="0"/>
        <v>0.99999999999999967</v>
      </c>
      <c r="I79" s="507">
        <f t="shared" si="0"/>
        <v>0.99999999999999978</v>
      </c>
      <c r="J79" s="507">
        <f t="shared" si="0"/>
        <v>1</v>
      </c>
      <c r="K79" s="556">
        <f t="shared" si="0"/>
        <v>0.99999997418491404</v>
      </c>
      <c r="L79" s="448">
        <f t="shared" si="0"/>
        <v>1.0000000000000002</v>
      </c>
      <c r="M79" s="507">
        <f t="shared" si="0"/>
        <v>1</v>
      </c>
      <c r="N79" s="507">
        <f t="shared" si="0"/>
        <v>1</v>
      </c>
      <c r="O79" s="507">
        <f t="shared" si="0"/>
        <v>1</v>
      </c>
      <c r="P79" s="507">
        <f t="shared" si="0"/>
        <v>0.99999999999999989</v>
      </c>
      <c r="Q79" s="507">
        <f t="shared" si="0"/>
        <v>1.0000000000000002</v>
      </c>
      <c r="R79" s="507">
        <f t="shared" si="0"/>
        <v>1</v>
      </c>
      <c r="S79" s="507">
        <f t="shared" si="0"/>
        <v>0.99999999649999982</v>
      </c>
      <c r="T79" s="507">
        <f t="shared" si="0"/>
        <v>1</v>
      </c>
      <c r="U79" s="507">
        <f t="shared" si="0"/>
        <v>0.99999999999999956</v>
      </c>
      <c r="V79" s="507">
        <f t="shared" si="0"/>
        <v>1</v>
      </c>
      <c r="W79" s="507">
        <f t="shared" si="0"/>
        <v>1</v>
      </c>
      <c r="X79" s="507">
        <f t="shared" si="0"/>
        <v>1.0000000100000002</v>
      </c>
      <c r="Y79" s="507">
        <f t="shared" si="0"/>
        <v>1.0000000000000002</v>
      </c>
      <c r="Z79" s="507">
        <f t="shared" si="0"/>
        <v>1.0000000000000002</v>
      </c>
      <c r="AA79" s="507">
        <f t="shared" si="0"/>
        <v>1</v>
      </c>
      <c r="AB79" s="507">
        <f t="shared" si="0"/>
        <v>1</v>
      </c>
      <c r="AC79" s="507">
        <f t="shared" si="0"/>
        <v>1</v>
      </c>
      <c r="AD79" s="507">
        <f t="shared" si="0"/>
        <v>1</v>
      </c>
      <c r="AE79" s="507">
        <f t="shared" si="0"/>
        <v>1</v>
      </c>
      <c r="AF79" s="507">
        <f t="shared" si="0"/>
        <v>1</v>
      </c>
      <c r="AG79" s="507">
        <f t="shared" si="0"/>
        <v>1</v>
      </c>
      <c r="AH79" s="507">
        <f t="shared" si="0"/>
        <v>1.000000012121663</v>
      </c>
      <c r="AI79" s="507">
        <f t="shared" ref="AI79:BN79" si="1">SUM(AI3:AI78)</f>
        <v>1.0000000000000002</v>
      </c>
      <c r="AJ79" s="507">
        <f t="shared" si="1"/>
        <v>1</v>
      </c>
      <c r="AK79" s="507">
        <f t="shared" si="1"/>
        <v>1</v>
      </c>
      <c r="AL79" s="507">
        <f t="shared" si="1"/>
        <v>1</v>
      </c>
      <c r="AM79" s="507">
        <f t="shared" si="1"/>
        <v>0.99914898413182696</v>
      </c>
      <c r="AN79" s="507">
        <f t="shared" si="1"/>
        <v>1.0000000000000002</v>
      </c>
      <c r="AO79" s="507">
        <f t="shared" si="1"/>
        <v>1</v>
      </c>
      <c r="AP79" s="507">
        <f t="shared" si="1"/>
        <v>1</v>
      </c>
      <c r="AQ79" s="507">
        <f t="shared" si="1"/>
        <v>1</v>
      </c>
      <c r="AR79" s="507">
        <f t="shared" si="1"/>
        <v>0.99999999999999989</v>
      </c>
      <c r="AS79" s="507">
        <f t="shared" si="1"/>
        <v>1</v>
      </c>
      <c r="AT79" s="507">
        <f t="shared" si="1"/>
        <v>1</v>
      </c>
      <c r="AU79" s="507">
        <f t="shared" si="1"/>
        <v>1</v>
      </c>
      <c r="AV79" s="507">
        <f t="shared" si="1"/>
        <v>1</v>
      </c>
      <c r="AW79" s="507">
        <f t="shared" si="1"/>
        <v>1.0000000000000002</v>
      </c>
      <c r="AX79" s="507">
        <f t="shared" si="1"/>
        <v>1</v>
      </c>
      <c r="AY79" s="507">
        <f t="shared" si="1"/>
        <v>1</v>
      </c>
      <c r="AZ79" s="507">
        <f t="shared" si="1"/>
        <v>1</v>
      </c>
      <c r="BA79" s="507">
        <f t="shared" si="1"/>
        <v>1</v>
      </c>
      <c r="BB79" s="507">
        <f t="shared" si="1"/>
        <v>1</v>
      </c>
      <c r="BC79" s="507">
        <f t="shared" si="1"/>
        <v>1</v>
      </c>
      <c r="BD79" s="507">
        <f t="shared" si="1"/>
        <v>1.0000000000000002</v>
      </c>
      <c r="BE79" s="507">
        <f t="shared" si="1"/>
        <v>1</v>
      </c>
      <c r="BF79" s="507">
        <f t="shared" si="1"/>
        <v>1</v>
      </c>
      <c r="BG79" s="507">
        <f t="shared" si="1"/>
        <v>1</v>
      </c>
      <c r="BH79" s="507">
        <f t="shared" si="1"/>
        <v>1</v>
      </c>
      <c r="BI79" s="507">
        <f t="shared" si="1"/>
        <v>1</v>
      </c>
      <c r="BJ79" s="507">
        <f t="shared" si="1"/>
        <v>1</v>
      </c>
      <c r="BK79" s="507">
        <f t="shared" si="1"/>
        <v>1</v>
      </c>
      <c r="BL79" s="507">
        <f t="shared" si="1"/>
        <v>1</v>
      </c>
      <c r="BM79" s="507">
        <f t="shared" si="1"/>
        <v>1</v>
      </c>
      <c r="BN79" s="507">
        <f t="shared" si="1"/>
        <v>1</v>
      </c>
      <c r="BO79" s="507">
        <f t="shared" ref="BO79:BR79" si="2">SUM(BO3:BO78)</f>
        <v>1</v>
      </c>
      <c r="BP79" s="62">
        <f>SUMIF('Raw diet data'!$E$6:$E$379,$A79,'Raw diet data'!DU$6:DU$379)</f>
        <v>0</v>
      </c>
      <c r="BQ79" s="507">
        <f t="shared" si="2"/>
        <v>1</v>
      </c>
      <c r="BR79" s="507">
        <f t="shared" si="2"/>
        <v>1</v>
      </c>
    </row>
    <row r="82" spans="1:80">
      <c r="B82" s="64" t="s">
        <v>1948</v>
      </c>
    </row>
    <row r="84" spans="1:80">
      <c r="B84" t="s">
        <v>821</v>
      </c>
      <c r="C84">
        <v>1</v>
      </c>
      <c r="D84">
        <v>2</v>
      </c>
      <c r="E84">
        <v>3</v>
      </c>
      <c r="F84">
        <v>4</v>
      </c>
      <c r="G84">
        <v>5</v>
      </c>
      <c r="H84">
        <v>6</v>
      </c>
      <c r="I84">
        <v>7</v>
      </c>
      <c r="J84">
        <v>8</v>
      </c>
      <c r="K84">
        <v>9</v>
      </c>
      <c r="L84">
        <v>10</v>
      </c>
      <c r="M84">
        <v>11</v>
      </c>
      <c r="N84">
        <v>12</v>
      </c>
      <c r="O84">
        <v>13</v>
      </c>
      <c r="P84">
        <v>14</v>
      </c>
      <c r="Q84">
        <v>15</v>
      </c>
      <c r="R84">
        <v>16</v>
      </c>
      <c r="S84">
        <v>17</v>
      </c>
      <c r="T84">
        <v>18</v>
      </c>
      <c r="U84">
        <v>19</v>
      </c>
      <c r="V84">
        <v>20</v>
      </c>
      <c r="W84">
        <v>21</v>
      </c>
      <c r="X84">
        <v>22</v>
      </c>
      <c r="Y84">
        <v>23</v>
      </c>
      <c r="Z84">
        <v>24</v>
      </c>
      <c r="AA84">
        <v>25</v>
      </c>
      <c r="AB84">
        <v>26</v>
      </c>
      <c r="AC84">
        <v>27</v>
      </c>
      <c r="AD84">
        <v>28</v>
      </c>
      <c r="AE84">
        <v>29</v>
      </c>
      <c r="AF84">
        <v>30</v>
      </c>
      <c r="AG84">
        <v>31</v>
      </c>
      <c r="AH84">
        <v>32</v>
      </c>
      <c r="AI84">
        <v>33</v>
      </c>
      <c r="AJ84">
        <v>34</v>
      </c>
      <c r="AK84">
        <v>35</v>
      </c>
      <c r="AL84">
        <v>36</v>
      </c>
      <c r="AM84">
        <v>37</v>
      </c>
      <c r="AN84">
        <v>38</v>
      </c>
      <c r="AO84">
        <v>39</v>
      </c>
      <c r="AP84">
        <v>40</v>
      </c>
      <c r="AQ84">
        <v>41</v>
      </c>
      <c r="AR84">
        <v>42</v>
      </c>
      <c r="AS84">
        <v>43</v>
      </c>
      <c r="AT84">
        <v>44</v>
      </c>
      <c r="AU84">
        <v>45</v>
      </c>
      <c r="AV84" s="509">
        <v>46</v>
      </c>
      <c r="AW84">
        <v>47</v>
      </c>
      <c r="AX84" s="509">
        <v>48</v>
      </c>
      <c r="AY84" s="509">
        <v>49</v>
      </c>
      <c r="AZ84" s="509">
        <v>50</v>
      </c>
      <c r="BA84">
        <v>51</v>
      </c>
      <c r="BB84">
        <v>52</v>
      </c>
      <c r="BC84" s="509">
        <v>53</v>
      </c>
      <c r="BD84">
        <v>54</v>
      </c>
      <c r="BE84">
        <v>55</v>
      </c>
      <c r="BF84">
        <v>56</v>
      </c>
      <c r="BG84">
        <v>57</v>
      </c>
      <c r="BH84">
        <v>58</v>
      </c>
      <c r="BI84" s="509">
        <v>59</v>
      </c>
      <c r="BJ84">
        <v>60</v>
      </c>
      <c r="BK84">
        <v>61</v>
      </c>
      <c r="BL84">
        <v>62</v>
      </c>
      <c r="BM84">
        <v>63</v>
      </c>
      <c r="BN84" s="62">
        <v>64</v>
      </c>
      <c r="BO84">
        <v>65</v>
      </c>
      <c r="BP84" s="62">
        <v>66</v>
      </c>
      <c r="BQ84">
        <v>67</v>
      </c>
      <c r="BR84">
        <v>68</v>
      </c>
      <c r="BS84">
        <v>71</v>
      </c>
      <c r="BU84">
        <v>60</v>
      </c>
      <c r="BV84">
        <v>63</v>
      </c>
      <c r="BW84">
        <v>54</v>
      </c>
      <c r="BY84">
        <v>54</v>
      </c>
      <c r="CB84">
        <v>40</v>
      </c>
    </row>
    <row r="85" spans="1:80">
      <c r="A85">
        <v>1</v>
      </c>
      <c r="B85" t="s">
        <v>715</v>
      </c>
      <c r="C85">
        <v>0</v>
      </c>
      <c r="D85">
        <v>0</v>
      </c>
      <c r="E85">
        <v>0</v>
      </c>
      <c r="F85">
        <v>0</v>
      </c>
      <c r="G85">
        <v>0</v>
      </c>
      <c r="H85">
        <v>0</v>
      </c>
      <c r="I85">
        <v>0</v>
      </c>
      <c r="J85">
        <v>0</v>
      </c>
      <c r="K85">
        <v>0</v>
      </c>
      <c r="L85">
        <v>0</v>
      </c>
      <c r="M85">
        <v>0</v>
      </c>
      <c r="N85">
        <v>0</v>
      </c>
      <c r="O85">
        <v>0</v>
      </c>
      <c r="P85">
        <v>0</v>
      </c>
      <c r="Q85">
        <v>0</v>
      </c>
      <c r="R85" s="507">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s="509">
        <v>0</v>
      </c>
      <c r="AW85">
        <v>0</v>
      </c>
      <c r="AX85" s="509">
        <v>0</v>
      </c>
      <c r="AY85" s="509">
        <v>0</v>
      </c>
      <c r="AZ85" s="509">
        <v>0</v>
      </c>
      <c r="BA85">
        <v>0</v>
      </c>
      <c r="BB85">
        <v>0</v>
      </c>
      <c r="BC85" s="509">
        <v>0</v>
      </c>
      <c r="BD85">
        <v>0</v>
      </c>
      <c r="BE85">
        <v>0</v>
      </c>
      <c r="BF85">
        <v>0</v>
      </c>
      <c r="BG85">
        <v>0</v>
      </c>
      <c r="BH85">
        <v>0</v>
      </c>
      <c r="BI85" s="509">
        <v>0</v>
      </c>
      <c r="BJ85">
        <v>0</v>
      </c>
      <c r="BK85">
        <v>0</v>
      </c>
      <c r="BL85">
        <v>0</v>
      </c>
      <c r="BM85">
        <v>0</v>
      </c>
      <c r="BN85" s="62">
        <v>0</v>
      </c>
      <c r="BO85">
        <v>0</v>
      </c>
      <c r="BP85" s="62">
        <v>0</v>
      </c>
      <c r="BQ85">
        <v>0</v>
      </c>
      <c r="BR85">
        <v>0</v>
      </c>
      <c r="BS85">
        <v>0</v>
      </c>
      <c r="BU85">
        <v>0</v>
      </c>
      <c r="BV85">
        <v>0</v>
      </c>
      <c r="BW85">
        <v>0</v>
      </c>
      <c r="BY85">
        <v>0</v>
      </c>
      <c r="CB85">
        <v>0</v>
      </c>
    </row>
    <row r="86" spans="1:80">
      <c r="A86">
        <v>2</v>
      </c>
      <c r="B86" t="s">
        <v>716</v>
      </c>
      <c r="C86">
        <v>0</v>
      </c>
      <c r="D86">
        <v>0</v>
      </c>
      <c r="E86">
        <v>0</v>
      </c>
      <c r="F86">
        <v>0</v>
      </c>
      <c r="G86">
        <v>0</v>
      </c>
      <c r="H86">
        <v>0</v>
      </c>
      <c r="I86">
        <v>0</v>
      </c>
      <c r="J86">
        <v>0</v>
      </c>
      <c r="K86">
        <v>0</v>
      </c>
      <c r="L86">
        <v>0</v>
      </c>
      <c r="M86">
        <v>0</v>
      </c>
      <c r="N86">
        <v>0</v>
      </c>
      <c r="O86">
        <v>0</v>
      </c>
      <c r="P86">
        <v>0</v>
      </c>
      <c r="Q86">
        <v>0</v>
      </c>
      <c r="R86" s="507">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s="509">
        <v>0</v>
      </c>
      <c r="AW86">
        <v>0</v>
      </c>
      <c r="AX86" s="509">
        <v>0</v>
      </c>
      <c r="AY86" s="509">
        <v>0</v>
      </c>
      <c r="AZ86" s="509">
        <v>0</v>
      </c>
      <c r="BA86">
        <v>0</v>
      </c>
      <c r="BB86">
        <v>0</v>
      </c>
      <c r="BC86" s="509">
        <v>0</v>
      </c>
      <c r="BD86">
        <v>0</v>
      </c>
      <c r="BE86">
        <v>0</v>
      </c>
      <c r="BF86">
        <v>0</v>
      </c>
      <c r="BG86">
        <v>0</v>
      </c>
      <c r="BH86">
        <v>0</v>
      </c>
      <c r="BI86" s="509">
        <v>0</v>
      </c>
      <c r="BJ86">
        <v>0</v>
      </c>
      <c r="BK86">
        <v>0</v>
      </c>
      <c r="BL86">
        <v>0</v>
      </c>
      <c r="BM86">
        <v>0</v>
      </c>
      <c r="BN86" s="62">
        <v>0</v>
      </c>
      <c r="BO86">
        <v>0</v>
      </c>
      <c r="BP86" s="62">
        <v>0</v>
      </c>
      <c r="BQ86">
        <v>0</v>
      </c>
      <c r="BR86">
        <v>0</v>
      </c>
      <c r="BS86">
        <v>0</v>
      </c>
      <c r="BU86">
        <v>0</v>
      </c>
      <c r="BV86">
        <v>0</v>
      </c>
      <c r="BW86">
        <v>0</v>
      </c>
      <c r="BY86">
        <v>0</v>
      </c>
      <c r="CB86">
        <v>0</v>
      </c>
    </row>
    <row r="87" spans="1:80">
      <c r="A87">
        <v>3</v>
      </c>
      <c r="B87" t="s">
        <v>717</v>
      </c>
      <c r="C87">
        <v>0</v>
      </c>
      <c r="D87">
        <v>0</v>
      </c>
      <c r="E87">
        <v>0</v>
      </c>
      <c r="F87">
        <v>0</v>
      </c>
      <c r="G87">
        <v>0</v>
      </c>
      <c r="H87">
        <v>0</v>
      </c>
      <c r="I87">
        <v>0</v>
      </c>
      <c r="J87">
        <v>0</v>
      </c>
      <c r="K87">
        <v>0</v>
      </c>
      <c r="L87">
        <v>0</v>
      </c>
      <c r="M87">
        <v>0</v>
      </c>
      <c r="N87">
        <v>0</v>
      </c>
      <c r="O87">
        <v>0</v>
      </c>
      <c r="P87">
        <v>0</v>
      </c>
      <c r="Q87">
        <v>0</v>
      </c>
      <c r="R87" s="711">
        <f>0.00509999999999992+0.0003+0.00035+0.00035</f>
        <v>6.0999999999999189E-3</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s="509">
        <v>0</v>
      </c>
      <c r="AW87">
        <v>0</v>
      </c>
      <c r="AX87" s="509">
        <v>0</v>
      </c>
      <c r="AY87" s="509">
        <v>0</v>
      </c>
      <c r="AZ87" s="509">
        <v>0</v>
      </c>
      <c r="BA87">
        <v>0</v>
      </c>
      <c r="BB87">
        <v>0</v>
      </c>
      <c r="BC87" s="509">
        <v>0</v>
      </c>
      <c r="BD87">
        <v>0</v>
      </c>
      <c r="BE87">
        <v>0</v>
      </c>
      <c r="BF87">
        <v>0</v>
      </c>
      <c r="BG87">
        <v>0</v>
      </c>
      <c r="BH87">
        <v>0</v>
      </c>
      <c r="BI87" s="509">
        <v>0</v>
      </c>
      <c r="BJ87">
        <v>0</v>
      </c>
      <c r="BK87">
        <v>0</v>
      </c>
      <c r="BL87">
        <v>0</v>
      </c>
      <c r="BM87">
        <v>0</v>
      </c>
      <c r="BN87" s="62">
        <v>0</v>
      </c>
      <c r="BO87">
        <v>0</v>
      </c>
      <c r="BP87" s="62">
        <v>0</v>
      </c>
      <c r="BQ87">
        <v>0</v>
      </c>
      <c r="BR87">
        <v>0</v>
      </c>
      <c r="BS87">
        <v>0</v>
      </c>
      <c r="BU87">
        <v>0</v>
      </c>
      <c r="BV87">
        <v>0</v>
      </c>
      <c r="BW87">
        <v>0</v>
      </c>
      <c r="BY87">
        <v>0</v>
      </c>
      <c r="CB87">
        <v>0</v>
      </c>
    </row>
    <row r="88" spans="1:80">
      <c r="A88">
        <v>4</v>
      </c>
      <c r="B88" t="s">
        <v>718</v>
      </c>
      <c r="C88">
        <v>0</v>
      </c>
      <c r="D88">
        <v>0</v>
      </c>
      <c r="E88">
        <v>0</v>
      </c>
      <c r="F88">
        <v>0</v>
      </c>
      <c r="G88">
        <v>0</v>
      </c>
      <c r="H88">
        <v>0</v>
      </c>
      <c r="I88">
        <v>0</v>
      </c>
      <c r="J88">
        <v>0</v>
      </c>
      <c r="K88">
        <v>0</v>
      </c>
      <c r="L88">
        <v>0</v>
      </c>
      <c r="M88">
        <v>0</v>
      </c>
      <c r="N88">
        <v>0</v>
      </c>
      <c r="O88">
        <v>0</v>
      </c>
      <c r="P88">
        <v>0</v>
      </c>
      <c r="Q88">
        <v>0</v>
      </c>
      <c r="R88" s="711">
        <f>0.00512594367100543+0.007+0.000357926572204479</f>
        <v>1.248387024320991E-2</v>
      </c>
      <c r="S88">
        <v>5.6489999999999999E-2</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s="509">
        <v>0</v>
      </c>
      <c r="AW88">
        <v>0</v>
      </c>
      <c r="AX88" s="509">
        <v>0</v>
      </c>
      <c r="AY88" s="509">
        <v>0</v>
      </c>
      <c r="AZ88" s="509">
        <v>0</v>
      </c>
      <c r="BA88">
        <v>0</v>
      </c>
      <c r="BB88">
        <v>0</v>
      </c>
      <c r="BC88" s="509">
        <v>0</v>
      </c>
      <c r="BD88">
        <v>0</v>
      </c>
      <c r="BE88">
        <v>0</v>
      </c>
      <c r="BF88">
        <v>0</v>
      </c>
      <c r="BG88">
        <v>0</v>
      </c>
      <c r="BH88">
        <v>0</v>
      </c>
      <c r="BI88" s="509">
        <v>0</v>
      </c>
      <c r="BJ88">
        <v>0</v>
      </c>
      <c r="BK88">
        <v>0</v>
      </c>
      <c r="BL88">
        <v>0</v>
      </c>
      <c r="BM88">
        <v>0</v>
      </c>
      <c r="BN88" s="62">
        <v>0</v>
      </c>
      <c r="BO88">
        <v>0</v>
      </c>
      <c r="BP88" s="62">
        <v>0</v>
      </c>
      <c r="BQ88">
        <v>0</v>
      </c>
      <c r="BR88">
        <v>0</v>
      </c>
      <c r="BS88">
        <v>0</v>
      </c>
      <c r="BU88">
        <v>0</v>
      </c>
      <c r="BV88">
        <v>0</v>
      </c>
      <c r="BW88">
        <v>0</v>
      </c>
      <c r="BY88">
        <v>0</v>
      </c>
      <c r="CB88">
        <v>0</v>
      </c>
    </row>
    <row r="89" spans="1:80">
      <c r="A89">
        <v>5</v>
      </c>
      <c r="B89" t="s">
        <v>719</v>
      </c>
      <c r="C89">
        <v>0</v>
      </c>
      <c r="D89">
        <v>0</v>
      </c>
      <c r="E89">
        <v>0</v>
      </c>
      <c r="F89">
        <v>0</v>
      </c>
      <c r="G89">
        <v>0</v>
      </c>
      <c r="H89">
        <v>0</v>
      </c>
      <c r="I89">
        <v>0</v>
      </c>
      <c r="J89">
        <v>0</v>
      </c>
      <c r="K89">
        <v>0</v>
      </c>
      <c r="L89">
        <v>0</v>
      </c>
      <c r="M89">
        <v>0</v>
      </c>
      <c r="N89">
        <v>0</v>
      </c>
      <c r="O89">
        <v>0</v>
      </c>
      <c r="P89">
        <v>0</v>
      </c>
      <c r="Q89">
        <v>0</v>
      </c>
      <c r="R89" s="507">
        <v>1.0225943671005426E-2</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s="509">
        <v>0</v>
      </c>
      <c r="AW89">
        <v>0</v>
      </c>
      <c r="AX89" s="509">
        <v>0</v>
      </c>
      <c r="AY89" s="509">
        <v>0</v>
      </c>
      <c r="AZ89" s="509">
        <v>0</v>
      </c>
      <c r="BA89">
        <v>0</v>
      </c>
      <c r="BB89">
        <v>0</v>
      </c>
      <c r="BC89" s="509">
        <v>0</v>
      </c>
      <c r="BD89">
        <v>0</v>
      </c>
      <c r="BE89">
        <v>0</v>
      </c>
      <c r="BF89">
        <v>0</v>
      </c>
      <c r="BG89">
        <v>0</v>
      </c>
      <c r="BH89">
        <v>0</v>
      </c>
      <c r="BI89" s="509">
        <v>0</v>
      </c>
      <c r="BJ89">
        <v>0</v>
      </c>
      <c r="BK89">
        <v>0</v>
      </c>
      <c r="BL89">
        <v>0</v>
      </c>
      <c r="BM89">
        <v>0</v>
      </c>
      <c r="BN89" s="62">
        <v>0</v>
      </c>
      <c r="BO89">
        <v>0</v>
      </c>
      <c r="BP89" s="62">
        <v>0</v>
      </c>
      <c r="BQ89">
        <v>0</v>
      </c>
      <c r="BR89">
        <v>0</v>
      </c>
      <c r="BS89">
        <v>0</v>
      </c>
      <c r="BU89">
        <v>0</v>
      </c>
      <c r="BV89">
        <v>0</v>
      </c>
      <c r="BW89">
        <v>0</v>
      </c>
      <c r="BY89">
        <v>0</v>
      </c>
      <c r="CB89">
        <v>0</v>
      </c>
    </row>
    <row r="90" spans="1:80">
      <c r="A90">
        <v>6</v>
      </c>
      <c r="B90" t="s">
        <v>783</v>
      </c>
      <c r="C90">
        <v>0</v>
      </c>
      <c r="D90">
        <v>0</v>
      </c>
      <c r="E90">
        <v>0</v>
      </c>
      <c r="F90">
        <v>0</v>
      </c>
      <c r="G90">
        <v>0</v>
      </c>
      <c r="H90">
        <v>0</v>
      </c>
      <c r="I90">
        <v>0</v>
      </c>
      <c r="J90">
        <v>0</v>
      </c>
      <c r="K90">
        <v>0</v>
      </c>
      <c r="L90">
        <v>0</v>
      </c>
      <c r="M90">
        <v>0</v>
      </c>
      <c r="N90">
        <v>0</v>
      </c>
      <c r="O90">
        <v>0</v>
      </c>
      <c r="P90">
        <v>0</v>
      </c>
      <c r="Q90">
        <v>0</v>
      </c>
      <c r="R90" s="507">
        <v>2.5943671005425355E-5</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s="509">
        <v>0</v>
      </c>
      <c r="AW90">
        <v>0</v>
      </c>
      <c r="AX90" s="509">
        <v>0</v>
      </c>
      <c r="AY90" s="509">
        <v>0</v>
      </c>
      <c r="AZ90" s="509">
        <v>0</v>
      </c>
      <c r="BA90">
        <v>0</v>
      </c>
      <c r="BB90">
        <v>0</v>
      </c>
      <c r="BC90" s="509">
        <v>0</v>
      </c>
      <c r="BD90">
        <v>0</v>
      </c>
      <c r="BE90">
        <v>0</v>
      </c>
      <c r="BF90">
        <v>0</v>
      </c>
      <c r="BG90">
        <v>0</v>
      </c>
      <c r="BH90">
        <v>0</v>
      </c>
      <c r="BI90" s="509">
        <v>0</v>
      </c>
      <c r="BJ90">
        <v>0</v>
      </c>
      <c r="BK90">
        <v>0</v>
      </c>
      <c r="BL90">
        <v>0</v>
      </c>
      <c r="BM90">
        <v>0</v>
      </c>
      <c r="BN90" s="62">
        <v>0</v>
      </c>
      <c r="BO90">
        <v>0</v>
      </c>
      <c r="BP90" s="62">
        <v>0</v>
      </c>
      <c r="BQ90">
        <v>0</v>
      </c>
      <c r="BR90">
        <v>0</v>
      </c>
      <c r="BS90">
        <v>0</v>
      </c>
      <c r="BU90">
        <v>0</v>
      </c>
      <c r="BV90">
        <v>0</v>
      </c>
      <c r="BW90">
        <v>0</v>
      </c>
      <c r="BY90">
        <v>0</v>
      </c>
      <c r="CB90">
        <v>0</v>
      </c>
    </row>
    <row r="91" spans="1:80">
      <c r="A91">
        <v>7</v>
      </c>
      <c r="B91" t="s">
        <v>784</v>
      </c>
      <c r="C91">
        <v>0</v>
      </c>
      <c r="D91">
        <v>0</v>
      </c>
      <c r="E91">
        <v>0</v>
      </c>
      <c r="F91">
        <v>0</v>
      </c>
      <c r="G91">
        <v>0</v>
      </c>
      <c r="H91">
        <v>0</v>
      </c>
      <c r="I91">
        <v>0</v>
      </c>
      <c r="J91">
        <v>0</v>
      </c>
      <c r="K91">
        <v>0</v>
      </c>
      <c r="L91">
        <v>0</v>
      </c>
      <c r="M91">
        <v>0</v>
      </c>
      <c r="N91">
        <v>0</v>
      </c>
      <c r="O91">
        <v>0</v>
      </c>
      <c r="P91">
        <v>0</v>
      </c>
      <c r="Q91">
        <v>0</v>
      </c>
      <c r="R91" s="711">
        <f>0.0102259436710054-0.007</f>
        <v>3.2259436710053999E-3</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s="509">
        <v>0</v>
      </c>
      <c r="AW91">
        <v>0</v>
      </c>
      <c r="AX91" s="509">
        <v>0</v>
      </c>
      <c r="AY91" s="509">
        <v>0</v>
      </c>
      <c r="AZ91" s="509">
        <v>0</v>
      </c>
      <c r="BA91">
        <v>0</v>
      </c>
      <c r="BB91">
        <v>0</v>
      </c>
      <c r="BC91" s="509">
        <v>0</v>
      </c>
      <c r="BD91">
        <v>0</v>
      </c>
      <c r="BE91">
        <v>0</v>
      </c>
      <c r="BF91">
        <v>0</v>
      </c>
      <c r="BG91">
        <v>0</v>
      </c>
      <c r="BH91">
        <v>0</v>
      </c>
      <c r="BI91" s="509">
        <v>0</v>
      </c>
      <c r="BJ91">
        <v>0</v>
      </c>
      <c r="BK91">
        <v>0</v>
      </c>
      <c r="BL91">
        <v>0</v>
      </c>
      <c r="BM91">
        <v>0</v>
      </c>
      <c r="BN91" s="62">
        <v>0</v>
      </c>
      <c r="BO91">
        <v>0</v>
      </c>
      <c r="BP91" s="62">
        <v>0</v>
      </c>
      <c r="BQ91">
        <v>0</v>
      </c>
      <c r="BR91">
        <v>0</v>
      </c>
      <c r="BS91">
        <v>0</v>
      </c>
      <c r="BU91">
        <v>0</v>
      </c>
      <c r="BV91">
        <v>0</v>
      </c>
      <c r="BW91">
        <v>0</v>
      </c>
      <c r="BY91">
        <v>0</v>
      </c>
      <c r="CB91">
        <v>0</v>
      </c>
    </row>
    <row r="92" spans="1:80">
      <c r="A92">
        <v>8</v>
      </c>
      <c r="B92" t="s">
        <v>721</v>
      </c>
      <c r="C92">
        <v>0</v>
      </c>
      <c r="D92">
        <v>0</v>
      </c>
      <c r="E92">
        <v>0</v>
      </c>
      <c r="F92">
        <v>0</v>
      </c>
      <c r="G92">
        <v>0</v>
      </c>
      <c r="H92">
        <v>0</v>
      </c>
      <c r="I92">
        <v>0</v>
      </c>
      <c r="J92">
        <v>0</v>
      </c>
      <c r="K92">
        <v>0</v>
      </c>
      <c r="L92">
        <v>0</v>
      </c>
      <c r="M92">
        <v>0</v>
      </c>
      <c r="N92">
        <v>0</v>
      </c>
      <c r="O92">
        <v>0</v>
      </c>
      <c r="P92">
        <v>0</v>
      </c>
      <c r="Q92">
        <v>0</v>
      </c>
      <c r="R92" s="507">
        <v>3.5792657220447938E-4</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s="509">
        <v>0</v>
      </c>
      <c r="AW92">
        <v>0</v>
      </c>
      <c r="AX92" s="509">
        <v>0</v>
      </c>
      <c r="AY92" s="509">
        <v>0</v>
      </c>
      <c r="AZ92" s="509">
        <v>0</v>
      </c>
      <c r="BA92">
        <v>0</v>
      </c>
      <c r="BB92">
        <v>0</v>
      </c>
      <c r="BC92" s="509">
        <v>0</v>
      </c>
      <c r="BD92">
        <v>0</v>
      </c>
      <c r="BE92">
        <v>0</v>
      </c>
      <c r="BF92">
        <v>0</v>
      </c>
      <c r="BG92">
        <v>0</v>
      </c>
      <c r="BH92">
        <v>0</v>
      </c>
      <c r="BI92" s="509">
        <v>0</v>
      </c>
      <c r="BJ92">
        <v>0</v>
      </c>
      <c r="BK92">
        <v>0</v>
      </c>
      <c r="BL92">
        <v>0</v>
      </c>
      <c r="BM92">
        <v>0</v>
      </c>
      <c r="BN92" s="62">
        <v>0</v>
      </c>
      <c r="BO92">
        <v>0</v>
      </c>
      <c r="BP92" s="62">
        <v>0</v>
      </c>
      <c r="BQ92">
        <v>0</v>
      </c>
      <c r="BR92">
        <v>0</v>
      </c>
      <c r="BS92">
        <v>0</v>
      </c>
      <c r="BU92">
        <v>0</v>
      </c>
      <c r="BV92">
        <v>0</v>
      </c>
      <c r="BW92">
        <v>0</v>
      </c>
      <c r="BY92">
        <v>0</v>
      </c>
      <c r="CB92">
        <v>0</v>
      </c>
    </row>
    <row r="93" spans="1:80">
      <c r="A93">
        <v>9</v>
      </c>
      <c r="B93" t="s">
        <v>722</v>
      </c>
      <c r="C93">
        <v>0</v>
      </c>
      <c r="D93">
        <v>0</v>
      </c>
      <c r="E93">
        <v>0</v>
      </c>
      <c r="F93">
        <v>0</v>
      </c>
      <c r="G93" s="509">
        <f>0.000254162+0.000110118+0.000149517</f>
        <v>5.1379700000000008E-4</v>
      </c>
      <c r="H93">
        <v>0</v>
      </c>
      <c r="I93" s="556">
        <v>8.2999999999999998E-5</v>
      </c>
      <c r="J93">
        <v>0</v>
      </c>
      <c r="K93">
        <v>0</v>
      </c>
      <c r="L93">
        <v>0</v>
      </c>
      <c r="M93">
        <v>0</v>
      </c>
      <c r="N93">
        <v>0</v>
      </c>
      <c r="O93">
        <v>0</v>
      </c>
      <c r="P93">
        <v>0</v>
      </c>
      <c r="Q93">
        <v>0</v>
      </c>
      <c r="R93" s="507">
        <v>3.5792657220447938E-4</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s="509">
        <v>0</v>
      </c>
      <c r="AW93">
        <v>0</v>
      </c>
      <c r="AX93" s="509">
        <v>0</v>
      </c>
      <c r="AY93" s="509">
        <v>0</v>
      </c>
      <c r="AZ93" s="509">
        <v>0</v>
      </c>
      <c r="BA93">
        <v>0</v>
      </c>
      <c r="BB93">
        <v>0</v>
      </c>
      <c r="BC93" s="509">
        <v>0</v>
      </c>
      <c r="BD93">
        <v>0</v>
      </c>
      <c r="BE93">
        <v>0</v>
      </c>
      <c r="BF93">
        <v>0</v>
      </c>
      <c r="BG93">
        <v>0</v>
      </c>
      <c r="BH93">
        <v>0</v>
      </c>
      <c r="BI93" s="509">
        <v>0</v>
      </c>
      <c r="BJ93">
        <v>0</v>
      </c>
      <c r="BK93">
        <v>0</v>
      </c>
      <c r="BL93">
        <v>0</v>
      </c>
      <c r="BM93">
        <v>0</v>
      </c>
      <c r="BN93" s="62">
        <v>0</v>
      </c>
      <c r="BO93">
        <v>0</v>
      </c>
      <c r="BP93" s="62">
        <v>0</v>
      </c>
      <c r="BQ93">
        <v>0</v>
      </c>
      <c r="BR93">
        <v>0</v>
      </c>
      <c r="BS93">
        <v>0</v>
      </c>
      <c r="BU93">
        <v>0</v>
      </c>
      <c r="BV93">
        <v>0</v>
      </c>
      <c r="BW93">
        <v>0</v>
      </c>
      <c r="BY93">
        <v>0</v>
      </c>
      <c r="CB93">
        <v>0</v>
      </c>
    </row>
    <row r="94" spans="1:80">
      <c r="A94">
        <v>10</v>
      </c>
      <c r="B94" t="s">
        <v>723</v>
      </c>
      <c r="C94">
        <v>0</v>
      </c>
      <c r="D94">
        <v>0</v>
      </c>
      <c r="E94">
        <v>0</v>
      </c>
      <c r="F94">
        <v>0</v>
      </c>
      <c r="G94">
        <v>0</v>
      </c>
      <c r="H94">
        <v>0</v>
      </c>
      <c r="I94">
        <v>0</v>
      </c>
      <c r="J94">
        <v>0</v>
      </c>
      <c r="K94">
        <v>0</v>
      </c>
      <c r="L94">
        <v>0</v>
      </c>
      <c r="M94">
        <v>0</v>
      </c>
      <c r="N94">
        <v>0</v>
      </c>
      <c r="O94">
        <v>0</v>
      </c>
      <c r="P94">
        <v>1.1990000000000001E-2</v>
      </c>
      <c r="Q94">
        <v>0</v>
      </c>
      <c r="R94" s="507">
        <v>3.5792657220447938E-4</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s="509">
        <v>0</v>
      </c>
      <c r="AW94">
        <v>0</v>
      </c>
      <c r="AX94" s="509">
        <v>0</v>
      </c>
      <c r="AY94" s="509">
        <v>0</v>
      </c>
      <c r="AZ94" s="509">
        <v>0</v>
      </c>
      <c r="BA94">
        <v>0</v>
      </c>
      <c r="BB94">
        <v>0</v>
      </c>
      <c r="BC94" s="509">
        <v>0</v>
      </c>
      <c r="BD94">
        <v>0</v>
      </c>
      <c r="BE94">
        <v>0</v>
      </c>
      <c r="BF94">
        <v>0</v>
      </c>
      <c r="BG94">
        <v>0</v>
      </c>
      <c r="BH94">
        <v>0</v>
      </c>
      <c r="BI94" s="509">
        <v>0</v>
      </c>
      <c r="BJ94">
        <v>0</v>
      </c>
      <c r="BK94">
        <v>0</v>
      </c>
      <c r="BL94">
        <v>0</v>
      </c>
      <c r="BM94">
        <v>0</v>
      </c>
      <c r="BN94" s="62">
        <v>0</v>
      </c>
      <c r="BO94">
        <v>0</v>
      </c>
      <c r="BP94" s="62">
        <v>0</v>
      </c>
      <c r="BQ94">
        <v>0</v>
      </c>
      <c r="BR94">
        <v>0</v>
      </c>
      <c r="BS94">
        <v>0</v>
      </c>
      <c r="BU94">
        <v>0</v>
      </c>
      <c r="BV94">
        <v>0</v>
      </c>
      <c r="BW94">
        <v>0</v>
      </c>
      <c r="BY94">
        <v>0</v>
      </c>
      <c r="CB94">
        <v>0</v>
      </c>
    </row>
    <row r="95" spans="1:80">
      <c r="A95">
        <v>11</v>
      </c>
      <c r="B95" t="s">
        <v>4</v>
      </c>
      <c r="C95">
        <v>0</v>
      </c>
      <c r="D95">
        <v>0</v>
      </c>
      <c r="E95">
        <v>0</v>
      </c>
      <c r="F95">
        <v>0</v>
      </c>
      <c r="G95" s="509">
        <f>0.000110118-0.000110118</f>
        <v>0</v>
      </c>
      <c r="H95">
        <v>0</v>
      </c>
      <c r="I95">
        <v>0</v>
      </c>
      <c r="J95">
        <v>0</v>
      </c>
      <c r="K95">
        <v>0</v>
      </c>
      <c r="L95">
        <v>0</v>
      </c>
      <c r="M95">
        <v>0</v>
      </c>
      <c r="N95">
        <v>0</v>
      </c>
      <c r="O95">
        <v>0</v>
      </c>
      <c r="P95">
        <v>0</v>
      </c>
      <c r="Q95">
        <v>0</v>
      </c>
      <c r="R95" s="711">
        <f>0.000357926572204479-0.0003</f>
        <v>5.7926572204479031E-5</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s="509">
        <v>0</v>
      </c>
      <c r="AW95">
        <v>0</v>
      </c>
      <c r="AX95" s="509">
        <v>0</v>
      </c>
      <c r="AY95" s="509">
        <v>0</v>
      </c>
      <c r="AZ95" s="509">
        <v>0</v>
      </c>
      <c r="BA95">
        <v>0</v>
      </c>
      <c r="BB95">
        <v>0</v>
      </c>
      <c r="BC95" s="509">
        <v>0</v>
      </c>
      <c r="BD95">
        <v>0</v>
      </c>
      <c r="BE95">
        <v>0</v>
      </c>
      <c r="BF95">
        <v>0</v>
      </c>
      <c r="BG95">
        <v>0</v>
      </c>
      <c r="BH95">
        <v>0</v>
      </c>
      <c r="BI95" s="509">
        <v>0</v>
      </c>
      <c r="BJ95">
        <v>0</v>
      </c>
      <c r="BK95">
        <v>0</v>
      </c>
      <c r="BL95">
        <v>0</v>
      </c>
      <c r="BM95">
        <v>0</v>
      </c>
      <c r="BN95" s="62">
        <v>0</v>
      </c>
      <c r="BO95">
        <v>0</v>
      </c>
      <c r="BP95" s="62">
        <v>0</v>
      </c>
      <c r="BQ95">
        <v>0</v>
      </c>
      <c r="BR95">
        <v>0</v>
      </c>
      <c r="BS95">
        <v>0</v>
      </c>
      <c r="BU95">
        <v>0</v>
      </c>
      <c r="BV95">
        <v>0</v>
      </c>
      <c r="BW95">
        <v>0</v>
      </c>
      <c r="BY95">
        <v>0</v>
      </c>
      <c r="CB95">
        <v>0</v>
      </c>
    </row>
    <row r="96" spans="1:80">
      <c r="A96">
        <v>12</v>
      </c>
      <c r="B96" t="s">
        <v>5</v>
      </c>
      <c r="C96">
        <v>0</v>
      </c>
      <c r="D96">
        <v>0</v>
      </c>
      <c r="E96">
        <v>0</v>
      </c>
      <c r="F96">
        <v>0</v>
      </c>
      <c r="G96">
        <v>0</v>
      </c>
      <c r="H96" s="62">
        <v>0</v>
      </c>
      <c r="I96">
        <v>0</v>
      </c>
      <c r="J96">
        <v>0</v>
      </c>
      <c r="K96">
        <v>0</v>
      </c>
      <c r="L96">
        <v>0</v>
      </c>
      <c r="M96">
        <v>0</v>
      </c>
      <c r="N96">
        <v>0</v>
      </c>
      <c r="O96">
        <v>0</v>
      </c>
      <c r="P96" s="704">
        <f>0.01199-0.0116</f>
        <v>3.9000000000000146E-4</v>
      </c>
      <c r="Q96">
        <v>0</v>
      </c>
      <c r="R96" s="711">
        <f>0.000357926572204479-0.000357926572204479</f>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s="509">
        <v>0</v>
      </c>
      <c r="AW96">
        <v>0</v>
      </c>
      <c r="AX96" s="509">
        <v>0</v>
      </c>
      <c r="AY96" s="509">
        <v>0</v>
      </c>
      <c r="AZ96" s="509">
        <v>0</v>
      </c>
      <c r="BA96">
        <v>0</v>
      </c>
      <c r="BB96">
        <v>0</v>
      </c>
      <c r="BC96" s="509">
        <v>0</v>
      </c>
      <c r="BD96">
        <v>0</v>
      </c>
      <c r="BE96">
        <v>0</v>
      </c>
      <c r="BF96">
        <v>0</v>
      </c>
      <c r="BG96">
        <v>0</v>
      </c>
      <c r="BH96">
        <v>0</v>
      </c>
      <c r="BI96" s="509">
        <v>0</v>
      </c>
      <c r="BJ96">
        <v>0</v>
      </c>
      <c r="BK96">
        <v>0</v>
      </c>
      <c r="BL96">
        <v>0</v>
      </c>
      <c r="BM96">
        <v>0</v>
      </c>
      <c r="BN96" s="62">
        <v>0</v>
      </c>
      <c r="BO96">
        <v>0</v>
      </c>
      <c r="BP96" s="62">
        <v>0</v>
      </c>
      <c r="BQ96">
        <v>0</v>
      </c>
      <c r="BR96">
        <v>0</v>
      </c>
      <c r="BS96">
        <v>0</v>
      </c>
      <c r="BU96">
        <v>0</v>
      </c>
      <c r="BV96">
        <v>0</v>
      </c>
      <c r="BW96">
        <v>0</v>
      </c>
      <c r="BY96">
        <v>0</v>
      </c>
      <c r="CB96">
        <v>0</v>
      </c>
    </row>
    <row r="97" spans="1:80">
      <c r="A97">
        <v>13</v>
      </c>
      <c r="B97" t="s">
        <v>762</v>
      </c>
      <c r="C97">
        <v>0</v>
      </c>
      <c r="D97">
        <v>0</v>
      </c>
      <c r="E97">
        <v>0</v>
      </c>
      <c r="F97">
        <v>0</v>
      </c>
      <c r="G97" s="509">
        <f>0.000149517-0.000149517</f>
        <v>0</v>
      </c>
      <c r="H97">
        <v>0</v>
      </c>
      <c r="I97" s="509">
        <f>0.000746425-0.000746425</f>
        <v>0</v>
      </c>
      <c r="J97">
        <v>0</v>
      </c>
      <c r="K97">
        <v>0</v>
      </c>
      <c r="L97">
        <v>0</v>
      </c>
      <c r="M97">
        <v>0</v>
      </c>
      <c r="N97">
        <v>0</v>
      </c>
      <c r="O97">
        <v>0</v>
      </c>
      <c r="P97">
        <v>0</v>
      </c>
      <c r="Q97">
        <v>0</v>
      </c>
      <c r="R97" s="711">
        <f>0.000357926572204479-0.00035</f>
        <v>7.9265722044790082E-6</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s="509">
        <v>0</v>
      </c>
      <c r="AW97">
        <v>0</v>
      </c>
      <c r="AX97" s="509">
        <v>0</v>
      </c>
      <c r="AY97" s="509">
        <v>0</v>
      </c>
      <c r="AZ97" s="509">
        <v>0</v>
      </c>
      <c r="BA97">
        <v>0</v>
      </c>
      <c r="BB97">
        <v>0</v>
      </c>
      <c r="BC97" s="509">
        <v>0</v>
      </c>
      <c r="BD97">
        <v>0</v>
      </c>
      <c r="BE97">
        <v>0</v>
      </c>
      <c r="BF97">
        <v>0</v>
      </c>
      <c r="BG97">
        <v>0</v>
      </c>
      <c r="BH97">
        <v>0</v>
      </c>
      <c r="BI97" s="509">
        <v>0</v>
      </c>
      <c r="BJ97">
        <v>0</v>
      </c>
      <c r="BK97">
        <v>0</v>
      </c>
      <c r="BL97">
        <v>0</v>
      </c>
      <c r="BM97">
        <v>0</v>
      </c>
      <c r="BN97" s="62">
        <v>0</v>
      </c>
      <c r="BO97">
        <v>0</v>
      </c>
      <c r="BP97" s="62">
        <v>0</v>
      </c>
      <c r="BQ97">
        <v>0</v>
      </c>
      <c r="BR97">
        <v>0</v>
      </c>
      <c r="BS97">
        <v>0</v>
      </c>
      <c r="BU97">
        <v>0</v>
      </c>
      <c r="BV97">
        <v>0</v>
      </c>
      <c r="BW97">
        <v>0</v>
      </c>
      <c r="BY97">
        <v>0</v>
      </c>
      <c r="CB97">
        <v>0</v>
      </c>
    </row>
    <row r="98" spans="1:80">
      <c r="A98">
        <v>14</v>
      </c>
      <c r="B98" t="s">
        <v>315</v>
      </c>
      <c r="C98">
        <v>0</v>
      </c>
      <c r="D98">
        <v>0</v>
      </c>
      <c r="E98">
        <v>0</v>
      </c>
      <c r="F98">
        <v>0</v>
      </c>
      <c r="G98">
        <v>0</v>
      </c>
      <c r="H98" s="712">
        <f>0.007897684-0.00786-0.0000376839999999996</f>
        <v>0</v>
      </c>
      <c r="I98" s="509">
        <f>0.000746425-0.0007</f>
        <v>4.6425000000000004E-5</v>
      </c>
      <c r="J98">
        <v>0</v>
      </c>
      <c r="K98">
        <v>0</v>
      </c>
      <c r="L98">
        <v>0</v>
      </c>
      <c r="M98">
        <v>0</v>
      </c>
      <c r="N98">
        <v>0</v>
      </c>
      <c r="O98">
        <v>0</v>
      </c>
      <c r="P98">
        <v>0</v>
      </c>
      <c r="Q98">
        <v>0</v>
      </c>
      <c r="R98" s="711">
        <f>0.000357926572204479-0.00035</f>
        <v>7.9265722044790082E-6</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s="509">
        <v>0</v>
      </c>
      <c r="AW98">
        <v>0</v>
      </c>
      <c r="AX98" s="509">
        <v>0</v>
      </c>
      <c r="AY98" s="509">
        <v>0</v>
      </c>
      <c r="AZ98" s="509">
        <v>0</v>
      </c>
      <c r="BA98">
        <v>0</v>
      </c>
      <c r="BB98">
        <v>0</v>
      </c>
      <c r="BC98" s="509">
        <v>0</v>
      </c>
      <c r="BD98">
        <v>0</v>
      </c>
      <c r="BE98">
        <v>0</v>
      </c>
      <c r="BF98">
        <v>0</v>
      </c>
      <c r="BG98">
        <v>0</v>
      </c>
      <c r="BH98">
        <v>0</v>
      </c>
      <c r="BI98" s="509">
        <v>0</v>
      </c>
      <c r="BJ98">
        <v>0</v>
      </c>
      <c r="BK98">
        <v>0</v>
      </c>
      <c r="BL98">
        <v>0</v>
      </c>
      <c r="BM98">
        <v>0</v>
      </c>
      <c r="BN98" s="62">
        <v>0</v>
      </c>
      <c r="BO98">
        <v>0</v>
      </c>
      <c r="BP98" s="62">
        <v>0</v>
      </c>
      <c r="BQ98">
        <v>0</v>
      </c>
      <c r="BR98">
        <v>0</v>
      </c>
      <c r="BS98">
        <v>0</v>
      </c>
      <c r="BU98">
        <v>0</v>
      </c>
      <c r="BV98">
        <v>0</v>
      </c>
      <c r="BW98">
        <v>0</v>
      </c>
      <c r="BY98">
        <v>0</v>
      </c>
      <c r="CB98">
        <v>0</v>
      </c>
    </row>
    <row r="99" spans="1:80">
      <c r="A99">
        <v>15</v>
      </c>
      <c r="B99" t="s">
        <v>785</v>
      </c>
      <c r="C99">
        <v>0</v>
      </c>
      <c r="D99">
        <v>0</v>
      </c>
      <c r="E99">
        <v>0</v>
      </c>
      <c r="F99">
        <v>0</v>
      </c>
      <c r="G99" s="509">
        <f>0.02199936-0.0218-0.00004</f>
        <v>1.5935999999999912E-4</v>
      </c>
      <c r="H99">
        <v>0</v>
      </c>
      <c r="I99" s="713">
        <f>0.000137938-0.0001</f>
        <v>3.7937999999999988E-5</v>
      </c>
      <c r="J99">
        <v>0</v>
      </c>
      <c r="K99">
        <v>0</v>
      </c>
      <c r="L99">
        <v>0</v>
      </c>
      <c r="M99">
        <v>0</v>
      </c>
      <c r="N99">
        <v>0</v>
      </c>
      <c r="O99">
        <v>0</v>
      </c>
      <c r="P99">
        <v>0</v>
      </c>
      <c r="Q99">
        <v>0</v>
      </c>
      <c r="R99" s="711">
        <f>0.000357926572204479-0.0003</f>
        <v>5.7926572204479031E-5</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s="509">
        <v>0</v>
      </c>
      <c r="AW99">
        <v>0</v>
      </c>
      <c r="AX99" s="509">
        <v>0</v>
      </c>
      <c r="AY99" s="509">
        <v>0</v>
      </c>
      <c r="AZ99" s="509">
        <v>0</v>
      </c>
      <c r="BA99">
        <v>0</v>
      </c>
      <c r="BB99">
        <v>0</v>
      </c>
      <c r="BC99" s="509">
        <v>0</v>
      </c>
      <c r="BD99">
        <v>0</v>
      </c>
      <c r="BE99">
        <v>0</v>
      </c>
      <c r="BF99">
        <v>0</v>
      </c>
      <c r="BG99">
        <v>0</v>
      </c>
      <c r="BH99">
        <v>0</v>
      </c>
      <c r="BI99" s="509">
        <v>0</v>
      </c>
      <c r="BJ99">
        <v>0</v>
      </c>
      <c r="BK99">
        <v>0</v>
      </c>
      <c r="BL99">
        <v>0</v>
      </c>
      <c r="BM99">
        <v>0</v>
      </c>
      <c r="BN99" s="62">
        <v>0</v>
      </c>
      <c r="BO99">
        <v>0</v>
      </c>
      <c r="BP99" s="62">
        <v>0</v>
      </c>
      <c r="BQ99">
        <v>0</v>
      </c>
      <c r="BR99">
        <v>0</v>
      </c>
      <c r="BS99">
        <v>0</v>
      </c>
      <c r="BU99">
        <v>0</v>
      </c>
      <c r="BV99">
        <v>0</v>
      </c>
      <c r="BW99">
        <v>0</v>
      </c>
      <c r="BY99">
        <v>0</v>
      </c>
      <c r="CB99">
        <v>0</v>
      </c>
    </row>
    <row r="100" spans="1:80">
      <c r="A100">
        <v>16</v>
      </c>
      <c r="B100" t="s">
        <v>786</v>
      </c>
      <c r="C100">
        <v>0</v>
      </c>
      <c r="D100">
        <v>0</v>
      </c>
      <c r="E100">
        <v>0</v>
      </c>
      <c r="F100">
        <v>0</v>
      </c>
      <c r="G100" s="507">
        <v>6.6000000000000005E-5</v>
      </c>
      <c r="H100">
        <v>0</v>
      </c>
      <c r="I100">
        <v>0</v>
      </c>
      <c r="J100">
        <v>0</v>
      </c>
      <c r="K100">
        <v>0</v>
      </c>
      <c r="L100">
        <v>0</v>
      </c>
      <c r="M100">
        <v>0</v>
      </c>
      <c r="N100">
        <v>0</v>
      </c>
      <c r="O100">
        <v>0</v>
      </c>
      <c r="P100">
        <v>0</v>
      </c>
      <c r="Q100">
        <v>0</v>
      </c>
      <c r="R100" s="711">
        <f>0.0599358922258868-0.015</f>
        <v>4.49358922258868E-2</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s="509">
        <v>0</v>
      </c>
      <c r="AW100">
        <v>0</v>
      </c>
      <c r="AX100" s="509">
        <v>0</v>
      </c>
      <c r="AY100" s="509">
        <v>0</v>
      </c>
      <c r="AZ100" s="509">
        <v>0</v>
      </c>
      <c r="BA100">
        <v>0</v>
      </c>
      <c r="BB100">
        <v>0</v>
      </c>
      <c r="BC100" s="509">
        <v>0</v>
      </c>
      <c r="BD100">
        <v>0</v>
      </c>
      <c r="BE100">
        <v>0</v>
      </c>
      <c r="BF100">
        <v>0</v>
      </c>
      <c r="BG100">
        <v>0</v>
      </c>
      <c r="BH100">
        <v>0</v>
      </c>
      <c r="BI100" s="509">
        <v>0</v>
      </c>
      <c r="BJ100">
        <v>0</v>
      </c>
      <c r="BK100">
        <v>0</v>
      </c>
      <c r="BL100">
        <v>0</v>
      </c>
      <c r="BM100">
        <v>0</v>
      </c>
      <c r="BN100" s="62">
        <v>0</v>
      </c>
      <c r="BO100">
        <v>0</v>
      </c>
      <c r="BP100" s="62">
        <v>0</v>
      </c>
      <c r="BQ100">
        <v>0</v>
      </c>
      <c r="BR100">
        <v>0</v>
      </c>
      <c r="BS100">
        <v>0</v>
      </c>
      <c r="BU100">
        <v>0</v>
      </c>
      <c r="BV100">
        <v>0</v>
      </c>
      <c r="BW100">
        <v>0</v>
      </c>
      <c r="BY100">
        <v>0</v>
      </c>
      <c r="CB100">
        <v>0</v>
      </c>
    </row>
    <row r="101" spans="1:80">
      <c r="A101">
        <v>17</v>
      </c>
      <c r="B101" t="s">
        <v>725</v>
      </c>
      <c r="C101">
        <v>0</v>
      </c>
      <c r="D101">
        <v>0</v>
      </c>
      <c r="E101">
        <v>0</v>
      </c>
      <c r="F101">
        <v>0</v>
      </c>
      <c r="G101">
        <v>0</v>
      </c>
      <c r="H101">
        <v>0</v>
      </c>
      <c r="I101">
        <v>0</v>
      </c>
      <c r="J101">
        <v>0</v>
      </c>
      <c r="K101">
        <v>0</v>
      </c>
      <c r="L101">
        <v>0</v>
      </c>
      <c r="M101">
        <v>0</v>
      </c>
      <c r="N101">
        <v>0</v>
      </c>
      <c r="O101">
        <v>0</v>
      </c>
      <c r="P101">
        <v>0</v>
      </c>
      <c r="Q101">
        <v>0</v>
      </c>
      <c r="R101" s="507">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s="509">
        <v>0</v>
      </c>
      <c r="AW101">
        <v>0</v>
      </c>
      <c r="AX101" s="509">
        <v>0</v>
      </c>
      <c r="AY101" s="509">
        <v>0</v>
      </c>
      <c r="AZ101" s="509">
        <v>0</v>
      </c>
      <c r="BA101">
        <v>0</v>
      </c>
      <c r="BB101">
        <v>0</v>
      </c>
      <c r="BC101" s="509">
        <v>0</v>
      </c>
      <c r="BD101">
        <v>0</v>
      </c>
      <c r="BE101">
        <v>0</v>
      </c>
      <c r="BF101">
        <v>0</v>
      </c>
      <c r="BG101">
        <v>0</v>
      </c>
      <c r="BH101">
        <v>0</v>
      </c>
      <c r="BI101" s="509">
        <v>0</v>
      </c>
      <c r="BJ101">
        <v>0</v>
      </c>
      <c r="BK101">
        <v>0</v>
      </c>
      <c r="BL101">
        <v>0</v>
      </c>
      <c r="BM101">
        <v>0</v>
      </c>
      <c r="BN101" s="62">
        <v>0</v>
      </c>
      <c r="BO101">
        <v>0</v>
      </c>
      <c r="BP101" s="62">
        <v>0</v>
      </c>
      <c r="BQ101">
        <v>0</v>
      </c>
      <c r="BR101">
        <v>0</v>
      </c>
      <c r="BS101">
        <v>0</v>
      </c>
      <c r="BU101">
        <v>0</v>
      </c>
      <c r="BV101">
        <v>0</v>
      </c>
      <c r="BW101">
        <v>0</v>
      </c>
      <c r="BY101">
        <v>0</v>
      </c>
      <c r="CB101">
        <v>0</v>
      </c>
    </row>
    <row r="102" spans="1:80">
      <c r="A102">
        <v>18</v>
      </c>
      <c r="B102" t="s">
        <v>772</v>
      </c>
      <c r="C102">
        <v>0</v>
      </c>
      <c r="D102">
        <v>0</v>
      </c>
      <c r="E102">
        <v>0</v>
      </c>
      <c r="F102">
        <v>0</v>
      </c>
      <c r="G102">
        <v>0</v>
      </c>
      <c r="H102">
        <v>0</v>
      </c>
      <c r="I102">
        <v>0</v>
      </c>
      <c r="J102">
        <v>0</v>
      </c>
      <c r="K102">
        <v>0</v>
      </c>
      <c r="L102">
        <v>0</v>
      </c>
      <c r="M102">
        <v>0</v>
      </c>
      <c r="N102">
        <v>0</v>
      </c>
      <c r="O102">
        <v>0</v>
      </c>
      <c r="P102">
        <v>0</v>
      </c>
      <c r="Q102">
        <v>0</v>
      </c>
      <c r="R102" s="711">
        <f>0.0125008903588969-0.012</f>
        <v>5.0089035889690041E-4</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s="509">
        <v>0</v>
      </c>
      <c r="AW102">
        <v>0</v>
      </c>
      <c r="AX102" s="509">
        <v>0</v>
      </c>
      <c r="AY102" s="509">
        <v>0</v>
      </c>
      <c r="AZ102" s="509">
        <v>0</v>
      </c>
      <c r="BA102">
        <v>0</v>
      </c>
      <c r="BB102">
        <v>0</v>
      </c>
      <c r="BC102" s="509">
        <v>0</v>
      </c>
      <c r="BD102">
        <v>0</v>
      </c>
      <c r="BE102">
        <v>0</v>
      </c>
      <c r="BF102">
        <v>0</v>
      </c>
      <c r="BG102">
        <v>0</v>
      </c>
      <c r="BH102">
        <v>0</v>
      </c>
      <c r="BI102" s="509">
        <v>0</v>
      </c>
      <c r="BJ102">
        <v>0</v>
      </c>
      <c r="BK102">
        <v>0</v>
      </c>
      <c r="BL102">
        <v>0</v>
      </c>
      <c r="BM102">
        <v>0</v>
      </c>
      <c r="BN102" s="62">
        <v>0</v>
      </c>
      <c r="BO102">
        <v>0</v>
      </c>
      <c r="BP102" s="62">
        <v>0</v>
      </c>
      <c r="BQ102">
        <v>0</v>
      </c>
      <c r="BR102">
        <v>0</v>
      </c>
      <c r="BS102">
        <v>0</v>
      </c>
      <c r="BU102">
        <v>0</v>
      </c>
      <c r="BV102">
        <v>0</v>
      </c>
      <c r="BW102">
        <v>0</v>
      </c>
      <c r="BY102">
        <v>0</v>
      </c>
      <c r="CB102">
        <v>0</v>
      </c>
    </row>
    <row r="103" spans="1:80">
      <c r="A103">
        <v>19</v>
      </c>
      <c r="B103" t="s">
        <v>787</v>
      </c>
      <c r="C103">
        <v>0</v>
      </c>
      <c r="D103">
        <v>0</v>
      </c>
      <c r="E103">
        <v>0</v>
      </c>
      <c r="F103">
        <v>0</v>
      </c>
      <c r="G103" s="507">
        <v>3.3000000000000003E-5</v>
      </c>
      <c r="H103" s="509">
        <f>0.01579537+0.00786</f>
        <v>2.3655370000000002E-2</v>
      </c>
      <c r="I103">
        <v>4.2591499999999997E-3</v>
      </c>
      <c r="J103">
        <v>0</v>
      </c>
      <c r="K103">
        <v>0</v>
      </c>
      <c r="L103">
        <v>0</v>
      </c>
      <c r="M103">
        <v>0</v>
      </c>
      <c r="N103">
        <v>9.4967000000000001E-4</v>
      </c>
      <c r="O103">
        <v>0</v>
      </c>
      <c r="P103">
        <v>0</v>
      </c>
      <c r="Q103">
        <v>0</v>
      </c>
      <c r="R103" s="507">
        <v>3.5107268417728592E-2</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s="509">
        <v>0</v>
      </c>
      <c r="AW103">
        <v>0</v>
      </c>
      <c r="AX103" s="509">
        <v>0</v>
      </c>
      <c r="AY103" s="509">
        <v>0</v>
      </c>
      <c r="AZ103" s="509">
        <v>0</v>
      </c>
      <c r="BA103">
        <v>0</v>
      </c>
      <c r="BB103">
        <v>0</v>
      </c>
      <c r="BC103" s="509">
        <v>0</v>
      </c>
      <c r="BD103">
        <v>0</v>
      </c>
      <c r="BE103">
        <v>0</v>
      </c>
      <c r="BF103">
        <v>0</v>
      </c>
      <c r="BG103">
        <v>0</v>
      </c>
      <c r="BH103">
        <v>0</v>
      </c>
      <c r="BI103" s="509">
        <v>0</v>
      </c>
      <c r="BJ103">
        <v>0</v>
      </c>
      <c r="BK103">
        <v>0</v>
      </c>
      <c r="BL103">
        <v>0</v>
      </c>
      <c r="BM103">
        <v>0</v>
      </c>
      <c r="BN103" s="62">
        <v>0</v>
      </c>
      <c r="BO103">
        <v>0</v>
      </c>
      <c r="BP103" s="62">
        <v>0</v>
      </c>
      <c r="BQ103">
        <v>0</v>
      </c>
      <c r="BR103">
        <v>0</v>
      </c>
      <c r="BS103">
        <v>0</v>
      </c>
      <c r="BU103">
        <v>0</v>
      </c>
      <c r="BV103">
        <v>0</v>
      </c>
      <c r="BW103">
        <v>0</v>
      </c>
      <c r="BY103">
        <v>0</v>
      </c>
      <c r="CB103">
        <v>0</v>
      </c>
    </row>
    <row r="104" spans="1:80">
      <c r="A104">
        <v>20</v>
      </c>
      <c r="B104" t="s">
        <v>729</v>
      </c>
      <c r="C104">
        <v>0</v>
      </c>
      <c r="D104">
        <v>0</v>
      </c>
      <c r="E104">
        <v>0</v>
      </c>
      <c r="F104">
        <v>0</v>
      </c>
      <c r="G104">
        <v>0</v>
      </c>
      <c r="H104">
        <v>0</v>
      </c>
      <c r="I104">
        <v>0</v>
      </c>
      <c r="J104">
        <v>0</v>
      </c>
      <c r="K104">
        <v>0</v>
      </c>
      <c r="L104">
        <v>0</v>
      </c>
      <c r="M104">
        <v>0</v>
      </c>
      <c r="N104">
        <v>0</v>
      </c>
      <c r="O104">
        <v>0</v>
      </c>
      <c r="P104">
        <v>0</v>
      </c>
      <c r="Q104">
        <v>0</v>
      </c>
      <c r="R104" s="507">
        <v>1.0090409160858146E-4</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s="509">
        <v>0</v>
      </c>
      <c r="AW104">
        <v>0</v>
      </c>
      <c r="AX104" s="509">
        <v>0</v>
      </c>
      <c r="AY104" s="509">
        <v>0</v>
      </c>
      <c r="AZ104" s="509">
        <v>0</v>
      </c>
      <c r="BA104">
        <v>0</v>
      </c>
      <c r="BB104">
        <v>0</v>
      </c>
      <c r="BC104" s="509">
        <v>0</v>
      </c>
      <c r="BD104">
        <v>0</v>
      </c>
      <c r="BE104">
        <v>0</v>
      </c>
      <c r="BF104">
        <v>0</v>
      </c>
      <c r="BG104">
        <v>0</v>
      </c>
      <c r="BH104">
        <v>0</v>
      </c>
      <c r="BI104" s="509">
        <v>0</v>
      </c>
      <c r="BJ104">
        <v>0</v>
      </c>
      <c r="BK104">
        <v>0</v>
      </c>
      <c r="BL104">
        <v>0</v>
      </c>
      <c r="BM104">
        <v>0</v>
      </c>
      <c r="BN104" s="62">
        <v>0</v>
      </c>
      <c r="BO104">
        <v>0</v>
      </c>
      <c r="BP104" s="62">
        <v>0</v>
      </c>
      <c r="BQ104">
        <v>0</v>
      </c>
      <c r="BR104">
        <v>0</v>
      </c>
      <c r="BS104">
        <v>0</v>
      </c>
      <c r="BU104">
        <v>0</v>
      </c>
      <c r="BV104">
        <v>0</v>
      </c>
      <c r="BW104">
        <v>0</v>
      </c>
      <c r="BY104">
        <v>0</v>
      </c>
      <c r="CB104">
        <v>0</v>
      </c>
    </row>
    <row r="105" spans="1:80">
      <c r="A105">
        <v>21</v>
      </c>
      <c r="B105" t="s">
        <v>788</v>
      </c>
      <c r="C105">
        <v>0</v>
      </c>
      <c r="D105">
        <v>0</v>
      </c>
      <c r="E105">
        <v>0</v>
      </c>
      <c r="F105">
        <v>0</v>
      </c>
      <c r="G105">
        <v>1.6629899999999999E-4</v>
      </c>
      <c r="H105">
        <v>0</v>
      </c>
      <c r="I105">
        <v>8.8938400000000001E-3</v>
      </c>
      <c r="J105">
        <v>0</v>
      </c>
      <c r="K105">
        <v>0</v>
      </c>
      <c r="L105">
        <v>0</v>
      </c>
      <c r="M105">
        <v>0</v>
      </c>
      <c r="N105">
        <v>0</v>
      </c>
      <c r="O105">
        <v>0</v>
      </c>
      <c r="P105">
        <v>0</v>
      </c>
      <c r="Q105">
        <v>0</v>
      </c>
      <c r="R105" s="507">
        <v>3.3606182197585432E-2</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s="509">
        <v>0</v>
      </c>
      <c r="AW105">
        <v>0</v>
      </c>
      <c r="AX105" s="509">
        <v>0</v>
      </c>
      <c r="AY105" s="509">
        <v>0</v>
      </c>
      <c r="AZ105" s="509">
        <v>0</v>
      </c>
      <c r="BA105">
        <v>0</v>
      </c>
      <c r="BB105">
        <v>0</v>
      </c>
      <c r="BC105" s="509">
        <v>0</v>
      </c>
      <c r="BD105">
        <v>0</v>
      </c>
      <c r="BE105">
        <v>0</v>
      </c>
      <c r="BF105">
        <v>0</v>
      </c>
      <c r="BG105">
        <v>0</v>
      </c>
      <c r="BH105">
        <v>0</v>
      </c>
      <c r="BI105" s="509">
        <v>0</v>
      </c>
      <c r="BJ105">
        <v>0</v>
      </c>
      <c r="BK105">
        <v>0</v>
      </c>
      <c r="BL105">
        <v>0</v>
      </c>
      <c r="BM105">
        <v>0</v>
      </c>
      <c r="BN105" s="62">
        <v>0</v>
      </c>
      <c r="BO105">
        <v>0</v>
      </c>
      <c r="BP105" s="62">
        <v>0</v>
      </c>
      <c r="BQ105">
        <v>0</v>
      </c>
      <c r="BR105">
        <v>0</v>
      </c>
      <c r="BS105">
        <v>0</v>
      </c>
      <c r="BU105">
        <v>0</v>
      </c>
      <c r="BV105">
        <v>0</v>
      </c>
      <c r="BW105">
        <v>0</v>
      </c>
      <c r="BY105">
        <v>0</v>
      </c>
      <c r="CB105">
        <v>0</v>
      </c>
    </row>
    <row r="106" spans="1:80">
      <c r="A106">
        <v>22</v>
      </c>
      <c r="B106" t="s">
        <v>789</v>
      </c>
      <c r="C106">
        <v>0</v>
      </c>
      <c r="D106">
        <v>0</v>
      </c>
      <c r="E106">
        <v>0</v>
      </c>
      <c r="F106">
        <v>0</v>
      </c>
      <c r="G106" s="509">
        <f>0.000265807-0.000265807</f>
        <v>0</v>
      </c>
      <c r="H106">
        <v>0</v>
      </c>
      <c r="I106">
        <v>0</v>
      </c>
      <c r="J106">
        <v>0</v>
      </c>
      <c r="K106">
        <v>0</v>
      </c>
      <c r="L106">
        <v>0</v>
      </c>
      <c r="M106">
        <v>0</v>
      </c>
      <c r="N106">
        <v>0</v>
      </c>
      <c r="O106">
        <v>0</v>
      </c>
      <c r="P106">
        <v>0</v>
      </c>
      <c r="Q106">
        <v>0</v>
      </c>
      <c r="R106" s="507">
        <v>2.2769560464223917E-3</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s="509">
        <v>0</v>
      </c>
      <c r="AW106">
        <v>0</v>
      </c>
      <c r="AX106" s="509">
        <v>0</v>
      </c>
      <c r="AY106" s="509">
        <v>0</v>
      </c>
      <c r="AZ106" s="509">
        <v>0</v>
      </c>
      <c r="BA106">
        <v>0</v>
      </c>
      <c r="BB106">
        <v>0</v>
      </c>
      <c r="BC106" s="509">
        <v>0</v>
      </c>
      <c r="BD106">
        <v>0</v>
      </c>
      <c r="BE106">
        <v>0</v>
      </c>
      <c r="BF106">
        <v>0</v>
      </c>
      <c r="BG106">
        <v>0</v>
      </c>
      <c r="BH106">
        <v>0</v>
      </c>
      <c r="BI106" s="509">
        <v>0</v>
      </c>
      <c r="BJ106">
        <v>0</v>
      </c>
      <c r="BK106">
        <v>0</v>
      </c>
      <c r="BL106">
        <v>0</v>
      </c>
      <c r="BM106">
        <v>0</v>
      </c>
      <c r="BN106" s="62">
        <v>0</v>
      </c>
      <c r="BO106">
        <v>0</v>
      </c>
      <c r="BP106" s="62">
        <v>0</v>
      </c>
      <c r="BQ106">
        <v>0</v>
      </c>
      <c r="BR106">
        <v>0</v>
      </c>
      <c r="BS106">
        <v>0</v>
      </c>
      <c r="BU106">
        <v>0</v>
      </c>
      <c r="BV106">
        <v>0</v>
      </c>
      <c r="BW106">
        <v>0</v>
      </c>
      <c r="BY106">
        <v>0</v>
      </c>
      <c r="CB106">
        <v>0</v>
      </c>
    </row>
    <row r="107" spans="1:80">
      <c r="A107">
        <v>23</v>
      </c>
      <c r="B107" t="s">
        <v>791</v>
      </c>
      <c r="C107">
        <v>0</v>
      </c>
      <c r="D107">
        <v>0</v>
      </c>
      <c r="E107">
        <v>0</v>
      </c>
      <c r="F107">
        <v>0</v>
      </c>
      <c r="G107">
        <v>0</v>
      </c>
      <c r="H107">
        <v>0</v>
      </c>
      <c r="I107">
        <v>0</v>
      </c>
      <c r="J107">
        <v>0</v>
      </c>
      <c r="K107">
        <v>0</v>
      </c>
      <c r="L107">
        <v>0</v>
      </c>
      <c r="M107">
        <v>0</v>
      </c>
      <c r="N107">
        <v>0</v>
      </c>
      <c r="O107">
        <v>0</v>
      </c>
      <c r="P107">
        <v>0</v>
      </c>
      <c r="Q107">
        <v>0</v>
      </c>
      <c r="R107" s="714">
        <f>0.00285118131619444</f>
        <v>2.8511813161944399E-3</v>
      </c>
      <c r="S107">
        <v>1.48E-3</v>
      </c>
      <c r="T107">
        <v>0</v>
      </c>
      <c r="U107">
        <v>0</v>
      </c>
      <c r="V107">
        <v>0</v>
      </c>
      <c r="W107">
        <v>0</v>
      </c>
      <c r="X107">
        <v>0</v>
      </c>
      <c r="Y107">
        <v>0</v>
      </c>
      <c r="Z107" s="509">
        <f>0.07333333-0.067-0.003</f>
        <v>3.3333299999999981E-3</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s="509">
        <v>0</v>
      </c>
      <c r="AW107">
        <v>0</v>
      </c>
      <c r="AX107" s="509">
        <v>0</v>
      </c>
      <c r="AY107" s="509">
        <v>0</v>
      </c>
      <c r="AZ107" s="509">
        <v>0</v>
      </c>
      <c r="BA107">
        <v>0</v>
      </c>
      <c r="BB107">
        <v>0</v>
      </c>
      <c r="BC107" s="509">
        <v>0</v>
      </c>
      <c r="BD107">
        <v>0</v>
      </c>
      <c r="BE107">
        <v>0</v>
      </c>
      <c r="BF107">
        <v>0</v>
      </c>
      <c r="BG107">
        <v>0</v>
      </c>
      <c r="BH107">
        <v>0</v>
      </c>
      <c r="BI107" s="509">
        <v>0</v>
      </c>
      <c r="BJ107">
        <v>0</v>
      </c>
      <c r="BK107">
        <v>0</v>
      </c>
      <c r="BL107">
        <v>0</v>
      </c>
      <c r="BM107">
        <v>0</v>
      </c>
      <c r="BN107" s="62">
        <v>0</v>
      </c>
      <c r="BO107">
        <v>0</v>
      </c>
      <c r="BP107" s="62">
        <v>0</v>
      </c>
      <c r="BQ107">
        <v>0</v>
      </c>
      <c r="BR107">
        <v>0</v>
      </c>
      <c r="BS107">
        <v>0</v>
      </c>
      <c r="BU107">
        <v>0</v>
      </c>
      <c r="BV107">
        <v>0</v>
      </c>
      <c r="BW107">
        <v>0</v>
      </c>
      <c r="BY107">
        <v>0</v>
      </c>
      <c r="CB107">
        <v>0</v>
      </c>
    </row>
    <row r="108" spans="1:80">
      <c r="A108">
        <v>24</v>
      </c>
      <c r="B108" t="s">
        <v>790</v>
      </c>
      <c r="C108">
        <v>0</v>
      </c>
      <c r="D108">
        <v>0</v>
      </c>
      <c r="E108">
        <v>0</v>
      </c>
      <c r="F108">
        <v>0</v>
      </c>
      <c r="G108">
        <v>1.6779080000000001E-3</v>
      </c>
      <c r="H108">
        <v>0</v>
      </c>
      <c r="I108">
        <v>6.7178289999999998E-3</v>
      </c>
      <c r="J108">
        <v>0</v>
      </c>
      <c r="K108">
        <v>0</v>
      </c>
      <c r="L108">
        <v>0</v>
      </c>
      <c r="M108">
        <v>0</v>
      </c>
      <c r="N108">
        <v>0</v>
      </c>
      <c r="O108">
        <v>0</v>
      </c>
      <c r="P108">
        <v>0</v>
      </c>
      <c r="Q108">
        <v>0</v>
      </c>
      <c r="R108" s="507">
        <v>0</v>
      </c>
      <c r="S108" s="326">
        <v>0</v>
      </c>
      <c r="T108">
        <v>0</v>
      </c>
      <c r="U108">
        <v>0</v>
      </c>
      <c r="V108">
        <v>0</v>
      </c>
      <c r="W108">
        <v>0</v>
      </c>
      <c r="X108">
        <v>0</v>
      </c>
      <c r="Y108" s="509">
        <f>0.248+0.06</f>
        <v>0.308</v>
      </c>
      <c r="Z108" s="509">
        <f>0.143-0.1</f>
        <v>4.2999999999999983E-2</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s="509">
        <v>0</v>
      </c>
      <c r="AW108">
        <v>0</v>
      </c>
      <c r="AX108" s="509">
        <v>0</v>
      </c>
      <c r="AY108" s="509">
        <v>0</v>
      </c>
      <c r="AZ108" s="509">
        <v>0</v>
      </c>
      <c r="BA108">
        <v>0</v>
      </c>
      <c r="BB108">
        <v>0</v>
      </c>
      <c r="BC108" s="509">
        <v>0</v>
      </c>
      <c r="BD108">
        <v>0</v>
      </c>
      <c r="BE108">
        <v>0</v>
      </c>
      <c r="BF108">
        <v>0</v>
      </c>
      <c r="BG108">
        <v>0</v>
      </c>
      <c r="BH108">
        <v>0</v>
      </c>
      <c r="BI108" s="509">
        <v>0</v>
      </c>
      <c r="BJ108">
        <v>0</v>
      </c>
      <c r="BK108">
        <v>0</v>
      </c>
      <c r="BL108">
        <v>0</v>
      </c>
      <c r="BM108">
        <v>0</v>
      </c>
      <c r="BN108" s="62">
        <v>0</v>
      </c>
      <c r="BO108">
        <v>0</v>
      </c>
      <c r="BP108" s="62">
        <v>0</v>
      </c>
      <c r="BQ108">
        <v>0</v>
      </c>
      <c r="BR108">
        <v>0</v>
      </c>
      <c r="BS108">
        <v>0</v>
      </c>
      <c r="BU108">
        <v>0</v>
      </c>
      <c r="BV108">
        <v>0</v>
      </c>
      <c r="BW108">
        <v>0</v>
      </c>
      <c r="BY108">
        <v>0</v>
      </c>
      <c r="CB108">
        <v>0</v>
      </c>
    </row>
    <row r="109" spans="1:80">
      <c r="A109">
        <v>25</v>
      </c>
      <c r="B109" t="s">
        <v>732</v>
      </c>
      <c r="C109">
        <v>0</v>
      </c>
      <c r="D109">
        <v>0</v>
      </c>
      <c r="E109">
        <v>0</v>
      </c>
      <c r="F109">
        <v>0</v>
      </c>
      <c r="G109">
        <v>1.5764699999999999E-4</v>
      </c>
      <c r="H109">
        <v>0</v>
      </c>
      <c r="I109">
        <v>0</v>
      </c>
      <c r="J109">
        <v>0</v>
      </c>
      <c r="K109">
        <v>0</v>
      </c>
      <c r="L109">
        <v>0</v>
      </c>
      <c r="M109">
        <v>0</v>
      </c>
      <c r="N109">
        <v>0</v>
      </c>
      <c r="O109">
        <v>0</v>
      </c>
      <c r="P109">
        <v>0</v>
      </c>
      <c r="Q109">
        <v>0</v>
      </c>
      <c r="R109" s="507">
        <v>0</v>
      </c>
      <c r="S109" s="326">
        <v>0</v>
      </c>
      <c r="T109">
        <v>0</v>
      </c>
      <c r="U109">
        <v>0</v>
      </c>
      <c r="V109">
        <v>0</v>
      </c>
      <c r="W109">
        <v>0</v>
      </c>
      <c r="X109">
        <v>0</v>
      </c>
      <c r="Y109">
        <v>9.7000000000000003E-2</v>
      </c>
      <c r="Z109" s="509">
        <f>0.02333333+0.00667</f>
        <v>3.0003329999999998E-2</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s="509">
        <v>0</v>
      </c>
      <c r="AW109">
        <v>0</v>
      </c>
      <c r="AX109" s="509">
        <v>0</v>
      </c>
      <c r="AY109" s="509">
        <v>0</v>
      </c>
      <c r="AZ109" s="509">
        <v>0</v>
      </c>
      <c r="BA109">
        <v>0</v>
      </c>
      <c r="BB109">
        <v>0</v>
      </c>
      <c r="BC109" s="509">
        <v>0</v>
      </c>
      <c r="BD109">
        <v>0</v>
      </c>
      <c r="BE109">
        <v>0</v>
      </c>
      <c r="BF109">
        <v>0</v>
      </c>
      <c r="BG109">
        <v>0</v>
      </c>
      <c r="BH109">
        <v>0</v>
      </c>
      <c r="BI109" s="509">
        <v>0</v>
      </c>
      <c r="BJ109">
        <v>0</v>
      </c>
      <c r="BK109">
        <v>0</v>
      </c>
      <c r="BL109">
        <v>0</v>
      </c>
      <c r="BM109">
        <v>0</v>
      </c>
      <c r="BN109" s="62">
        <v>0</v>
      </c>
      <c r="BO109">
        <v>0</v>
      </c>
      <c r="BP109" s="62">
        <v>0</v>
      </c>
      <c r="BQ109">
        <v>0</v>
      </c>
      <c r="BR109">
        <v>0</v>
      </c>
      <c r="BS109">
        <v>0</v>
      </c>
      <c r="BU109">
        <v>0</v>
      </c>
      <c r="BV109">
        <v>0</v>
      </c>
      <c r="BW109">
        <v>0</v>
      </c>
      <c r="BY109">
        <v>0</v>
      </c>
      <c r="CB109">
        <v>0</v>
      </c>
    </row>
    <row r="110" spans="1:80">
      <c r="A110">
        <v>26</v>
      </c>
      <c r="B110" t="s">
        <v>733</v>
      </c>
      <c r="C110">
        <v>0</v>
      </c>
      <c r="D110">
        <v>0</v>
      </c>
      <c r="E110">
        <v>1.3093E-3</v>
      </c>
      <c r="F110">
        <v>1.6960989999999999E-2</v>
      </c>
      <c r="G110">
        <v>7.8160120000000007E-3</v>
      </c>
      <c r="H110">
        <v>0</v>
      </c>
      <c r="I110">
        <v>9.5376590000000004E-3</v>
      </c>
      <c r="J110">
        <v>0.08</v>
      </c>
      <c r="K110">
        <v>1.6999999999999999E-3</v>
      </c>
      <c r="L110">
        <v>0</v>
      </c>
      <c r="M110">
        <v>0.39750000000000002</v>
      </c>
      <c r="N110">
        <v>8.2049999999999998E-2</v>
      </c>
      <c r="O110">
        <v>0</v>
      </c>
      <c r="P110">
        <v>0</v>
      </c>
      <c r="Q110">
        <v>0</v>
      </c>
      <c r="R110" s="507">
        <v>9.9137786438217385E-2</v>
      </c>
      <c r="S110" s="326">
        <f>0.201764</f>
        <v>0.201764</v>
      </c>
      <c r="T110">
        <v>0</v>
      </c>
      <c r="U110">
        <v>0</v>
      </c>
      <c r="V110">
        <v>0</v>
      </c>
      <c r="W110">
        <v>0</v>
      </c>
      <c r="X110">
        <v>9.1800000000000007E-3</v>
      </c>
      <c r="Y110" s="509">
        <f>0.06-0.06</f>
        <v>0</v>
      </c>
      <c r="Z110" s="715">
        <f>0.06666667-0.06667</f>
        <v>-3.3299999999958363E-6</v>
      </c>
      <c r="AA110">
        <v>0</v>
      </c>
      <c r="AB110">
        <v>6.8999999999999997E-4</v>
      </c>
      <c r="AC110">
        <v>0</v>
      </c>
      <c r="AD110">
        <v>0</v>
      </c>
      <c r="AE110">
        <v>0</v>
      </c>
      <c r="AF110">
        <v>0</v>
      </c>
      <c r="AG110">
        <v>0</v>
      </c>
      <c r="AH110">
        <v>0</v>
      </c>
      <c r="AI110">
        <v>0</v>
      </c>
      <c r="AJ110">
        <v>0</v>
      </c>
      <c r="AK110">
        <v>0</v>
      </c>
      <c r="AL110">
        <v>0</v>
      </c>
      <c r="AM110">
        <v>2.159844E-2</v>
      </c>
      <c r="AN110">
        <v>0</v>
      </c>
      <c r="AO110">
        <v>0</v>
      </c>
      <c r="AP110">
        <v>0</v>
      </c>
      <c r="AQ110">
        <v>0</v>
      </c>
      <c r="AR110">
        <v>0</v>
      </c>
      <c r="AS110">
        <v>0</v>
      </c>
      <c r="AT110">
        <v>0</v>
      </c>
      <c r="AU110">
        <v>0</v>
      </c>
      <c r="AV110" s="509">
        <v>0</v>
      </c>
      <c r="AW110">
        <v>0</v>
      </c>
      <c r="AX110" s="509">
        <v>0</v>
      </c>
      <c r="AY110" s="509">
        <v>0</v>
      </c>
      <c r="AZ110" s="509">
        <v>0</v>
      </c>
      <c r="BA110">
        <v>0</v>
      </c>
      <c r="BB110">
        <v>0</v>
      </c>
      <c r="BC110" s="509">
        <v>0</v>
      </c>
      <c r="BD110" s="509">
        <f>0.04728268-0.04</f>
        <v>7.2826799999999997E-3</v>
      </c>
      <c r="BE110">
        <v>0</v>
      </c>
      <c r="BF110">
        <v>0</v>
      </c>
      <c r="BG110">
        <v>0</v>
      </c>
      <c r="BH110">
        <v>0</v>
      </c>
      <c r="BI110" s="509">
        <v>0</v>
      </c>
      <c r="BJ110">
        <v>0</v>
      </c>
      <c r="BK110">
        <v>0</v>
      </c>
      <c r="BL110">
        <v>0</v>
      </c>
      <c r="BM110">
        <v>0</v>
      </c>
      <c r="BN110" s="62">
        <v>0</v>
      </c>
      <c r="BO110">
        <v>0</v>
      </c>
      <c r="BP110" s="62">
        <v>0</v>
      </c>
      <c r="BQ110">
        <v>0</v>
      </c>
      <c r="BR110">
        <v>0</v>
      </c>
      <c r="BS110">
        <v>0</v>
      </c>
      <c r="BU110">
        <v>0</v>
      </c>
      <c r="BV110">
        <v>0</v>
      </c>
      <c r="BW110">
        <v>7.2826799999999997E-3</v>
      </c>
      <c r="BX110">
        <f>BW110-BD110</f>
        <v>0</v>
      </c>
      <c r="BY110">
        <v>7.2826799999999997E-3</v>
      </c>
      <c r="BZ110">
        <f>BD110-BY110</f>
        <v>0</v>
      </c>
      <c r="CB110">
        <v>0</v>
      </c>
    </row>
    <row r="111" spans="1:80">
      <c r="A111">
        <v>27</v>
      </c>
      <c r="B111" t="s">
        <v>12</v>
      </c>
      <c r="C111">
        <v>0</v>
      </c>
      <c r="D111">
        <v>0.06</v>
      </c>
      <c r="E111">
        <v>2.0948789999999998E-2</v>
      </c>
      <c r="F111">
        <v>0.2082032</v>
      </c>
      <c r="G111">
        <v>7.8010070000000004E-3</v>
      </c>
      <c r="H111">
        <v>0</v>
      </c>
      <c r="I111">
        <v>4.1468100000000002E-4</v>
      </c>
      <c r="J111">
        <v>0</v>
      </c>
      <c r="K111">
        <v>1.25E-3</v>
      </c>
      <c r="L111">
        <v>0</v>
      </c>
      <c r="M111">
        <v>0.16</v>
      </c>
      <c r="N111">
        <v>0.22967000000000001</v>
      </c>
      <c r="O111">
        <v>0</v>
      </c>
      <c r="P111">
        <v>3.5060819999999999E-2</v>
      </c>
      <c r="Q111">
        <v>6.3245330000000002E-2</v>
      </c>
      <c r="R111" s="507">
        <v>7.0214147079200512E-2</v>
      </c>
      <c r="S111">
        <v>0</v>
      </c>
      <c r="T111">
        <v>0</v>
      </c>
      <c r="U111">
        <v>0</v>
      </c>
      <c r="V111">
        <v>0</v>
      </c>
      <c r="W111">
        <v>0</v>
      </c>
      <c r="X111">
        <v>0.45849000000000001</v>
      </c>
      <c r="Y111">
        <v>0.01</v>
      </c>
      <c r="Z111">
        <v>2E-3</v>
      </c>
      <c r="AA111">
        <v>0</v>
      </c>
      <c r="AB111">
        <v>0.22908000000000001</v>
      </c>
      <c r="AC111">
        <v>0</v>
      </c>
      <c r="AD111">
        <v>0</v>
      </c>
      <c r="AE111">
        <v>0</v>
      </c>
      <c r="AF111">
        <v>0</v>
      </c>
      <c r="AG111">
        <v>0</v>
      </c>
      <c r="AH111">
        <v>0</v>
      </c>
      <c r="AI111">
        <v>0</v>
      </c>
      <c r="AJ111">
        <v>0</v>
      </c>
      <c r="AK111">
        <v>0</v>
      </c>
      <c r="AL111">
        <v>0</v>
      </c>
      <c r="AM111">
        <v>3.0318080000000001E-2</v>
      </c>
      <c r="AN111">
        <v>0</v>
      </c>
      <c r="AO111">
        <v>0</v>
      </c>
      <c r="AP111">
        <v>0</v>
      </c>
      <c r="AQ111">
        <v>0</v>
      </c>
      <c r="AR111">
        <v>0</v>
      </c>
      <c r="AS111">
        <v>0</v>
      </c>
      <c r="AT111">
        <v>0</v>
      </c>
      <c r="AU111">
        <v>0</v>
      </c>
      <c r="AV111" s="509">
        <v>0</v>
      </c>
      <c r="AW111">
        <v>0</v>
      </c>
      <c r="AX111" s="509">
        <v>0</v>
      </c>
      <c r="AY111" s="509">
        <v>0</v>
      </c>
      <c r="AZ111" s="509">
        <v>0</v>
      </c>
      <c r="BA111">
        <v>0</v>
      </c>
      <c r="BB111">
        <v>0</v>
      </c>
      <c r="BC111" s="509">
        <v>0</v>
      </c>
      <c r="BD111" s="509">
        <f>0.1185616+0.04+0.002</f>
        <v>0.1605616</v>
      </c>
      <c r="BE111">
        <v>0</v>
      </c>
      <c r="BF111">
        <v>0</v>
      </c>
      <c r="BG111">
        <v>0</v>
      </c>
      <c r="BH111">
        <v>0</v>
      </c>
      <c r="BI111" s="509">
        <v>0</v>
      </c>
      <c r="BJ111" s="509">
        <f>0.01</f>
        <v>0.01</v>
      </c>
      <c r="BK111">
        <v>0</v>
      </c>
      <c r="BL111">
        <v>0</v>
      </c>
      <c r="BM111">
        <v>0</v>
      </c>
      <c r="BN111" s="62">
        <v>0</v>
      </c>
      <c r="BO111">
        <v>0</v>
      </c>
      <c r="BP111" s="62">
        <v>0</v>
      </c>
      <c r="BQ111">
        <v>0</v>
      </c>
      <c r="BR111">
        <v>0</v>
      </c>
      <c r="BS111">
        <v>0</v>
      </c>
      <c r="BU111">
        <v>0.05</v>
      </c>
      <c r="BV111">
        <v>0</v>
      </c>
      <c r="BW111">
        <v>0.1605616</v>
      </c>
      <c r="BX111" s="62">
        <f t="shared" ref="BX111:BX160" si="3">BW111-BD111</f>
        <v>0</v>
      </c>
      <c r="BY111">
        <v>0.1605616</v>
      </c>
      <c r="BZ111" s="62">
        <f t="shared" ref="BZ111:BZ113" si="4">BD111-BY111</f>
        <v>0</v>
      </c>
      <c r="CB111">
        <v>0</v>
      </c>
    </row>
    <row r="112" spans="1:80">
      <c r="A112">
        <v>28</v>
      </c>
      <c r="B112" t="s">
        <v>792</v>
      </c>
      <c r="C112">
        <v>0</v>
      </c>
      <c r="D112">
        <v>0</v>
      </c>
      <c r="E112">
        <v>0</v>
      </c>
      <c r="F112">
        <v>0.4391195</v>
      </c>
      <c r="G112">
        <v>7.399147E-3</v>
      </c>
      <c r="H112">
        <v>0</v>
      </c>
      <c r="I112">
        <v>5.1615099999999996E-4</v>
      </c>
      <c r="J112">
        <v>0</v>
      </c>
      <c r="K112">
        <v>2.3910000000000001E-2</v>
      </c>
      <c r="L112">
        <v>0</v>
      </c>
      <c r="M112">
        <v>9.7500000000000003E-2</v>
      </c>
      <c r="N112">
        <v>0.39739000000000002</v>
      </c>
      <c r="O112">
        <v>1.8800000000000001E-2</v>
      </c>
      <c r="P112">
        <v>1.8453059999999999E-3</v>
      </c>
      <c r="Q112">
        <v>0.70381210000000005</v>
      </c>
      <c r="R112" s="711">
        <f>0.182404657923342+0.0003</f>
        <v>0.18270465792334201</v>
      </c>
      <c r="S112">
        <v>0</v>
      </c>
      <c r="T112">
        <v>0</v>
      </c>
      <c r="U112">
        <v>0.11941939999999999</v>
      </c>
      <c r="V112">
        <v>0</v>
      </c>
      <c r="W112">
        <v>0</v>
      </c>
      <c r="X112">
        <v>0.29984</v>
      </c>
      <c r="Y112">
        <v>0</v>
      </c>
      <c r="Z112">
        <v>0</v>
      </c>
      <c r="AA112">
        <v>0</v>
      </c>
      <c r="AB112">
        <v>0.23849999999999999</v>
      </c>
      <c r="AC112">
        <v>0</v>
      </c>
      <c r="AD112">
        <v>0</v>
      </c>
      <c r="AE112">
        <v>0</v>
      </c>
      <c r="AF112">
        <v>0</v>
      </c>
      <c r="AG112">
        <v>0</v>
      </c>
      <c r="AH112">
        <v>0</v>
      </c>
      <c r="AI112">
        <v>0</v>
      </c>
      <c r="AJ112">
        <v>0</v>
      </c>
      <c r="AK112">
        <v>0</v>
      </c>
      <c r="AL112">
        <v>0</v>
      </c>
      <c r="AM112">
        <v>3.5246E-2</v>
      </c>
      <c r="AN112">
        <v>0</v>
      </c>
      <c r="AO112">
        <v>0.15</v>
      </c>
      <c r="AP112">
        <v>0</v>
      </c>
      <c r="AQ112">
        <v>0</v>
      </c>
      <c r="AR112">
        <v>0</v>
      </c>
      <c r="AS112">
        <v>0</v>
      </c>
      <c r="AT112">
        <v>0</v>
      </c>
      <c r="AU112">
        <v>0</v>
      </c>
      <c r="AV112" s="509">
        <v>0</v>
      </c>
      <c r="AW112">
        <v>0</v>
      </c>
      <c r="AX112" s="509">
        <v>0</v>
      </c>
      <c r="AY112" s="509">
        <v>0</v>
      </c>
      <c r="AZ112" s="509">
        <v>0</v>
      </c>
      <c r="BA112">
        <v>0</v>
      </c>
      <c r="BB112">
        <v>0</v>
      </c>
      <c r="BC112" s="509">
        <v>0</v>
      </c>
      <c r="BD112">
        <v>6.4845239999999998E-2</v>
      </c>
      <c r="BE112">
        <v>0</v>
      </c>
      <c r="BF112">
        <v>0</v>
      </c>
      <c r="BG112">
        <v>0</v>
      </c>
      <c r="BH112">
        <v>0</v>
      </c>
      <c r="BI112" s="509">
        <v>0</v>
      </c>
      <c r="BJ112" s="509">
        <f>0.05</f>
        <v>0.05</v>
      </c>
      <c r="BK112">
        <v>0</v>
      </c>
      <c r="BL112">
        <v>0</v>
      </c>
      <c r="BM112">
        <v>0</v>
      </c>
      <c r="BN112" s="62">
        <v>0</v>
      </c>
      <c r="BO112">
        <v>0</v>
      </c>
      <c r="BP112" s="62">
        <v>0</v>
      </c>
      <c r="BQ112">
        <v>0</v>
      </c>
      <c r="BR112">
        <v>0</v>
      </c>
      <c r="BS112">
        <v>0</v>
      </c>
      <c r="BU112">
        <v>0.05</v>
      </c>
      <c r="BV112">
        <v>0</v>
      </c>
      <c r="BW112">
        <v>6.4845239999999998E-2</v>
      </c>
      <c r="BX112" s="62">
        <f t="shared" si="3"/>
        <v>0</v>
      </c>
      <c r="BY112">
        <v>6.4845239999999998E-2</v>
      </c>
      <c r="BZ112" s="62">
        <f t="shared" si="4"/>
        <v>0</v>
      </c>
      <c r="CB112">
        <v>0</v>
      </c>
    </row>
    <row r="113" spans="1:80">
      <c r="A113">
        <v>29</v>
      </c>
      <c r="B113" t="s">
        <v>735</v>
      </c>
      <c r="C113">
        <v>0</v>
      </c>
      <c r="D113">
        <v>1.1935680000000001E-3</v>
      </c>
      <c r="E113">
        <v>1.5711590000000001E-2</v>
      </c>
      <c r="F113">
        <v>0.1169014</v>
      </c>
      <c r="G113" s="509">
        <f>0.01811966+0.000265807+0.00004</f>
        <v>1.8425466999999997E-2</v>
      </c>
      <c r="H113">
        <v>9.4475519999999993E-2</v>
      </c>
      <c r="I113">
        <v>4.6968299999999998E-4</v>
      </c>
      <c r="J113">
        <v>0.46800000000000003</v>
      </c>
      <c r="K113">
        <v>2.9590000000000002E-2</v>
      </c>
      <c r="L113">
        <v>0</v>
      </c>
      <c r="M113">
        <v>0.11</v>
      </c>
      <c r="N113">
        <v>5.9300000000000004E-3</v>
      </c>
      <c r="O113">
        <v>0</v>
      </c>
      <c r="P113">
        <v>0</v>
      </c>
      <c r="Q113">
        <v>1.6143999999999999E-2</v>
      </c>
      <c r="R113" s="711">
        <f>0.0444854089999768</f>
        <v>4.44854089999768E-2</v>
      </c>
      <c r="S113">
        <v>0.106712</v>
      </c>
      <c r="T113">
        <v>0</v>
      </c>
      <c r="U113">
        <v>0.20888709999999999</v>
      </c>
      <c r="V113">
        <v>0</v>
      </c>
      <c r="W113">
        <v>0</v>
      </c>
      <c r="X113">
        <v>4.7320000000000001E-2</v>
      </c>
      <c r="Y113">
        <v>6.6000000000000003E-2</v>
      </c>
      <c r="Z113" s="509">
        <f>0.0153333+0.1</f>
        <v>0.1153333</v>
      </c>
      <c r="AA113">
        <v>0</v>
      </c>
      <c r="AB113">
        <v>9.2899999999999996E-2</v>
      </c>
      <c r="AC113">
        <v>0</v>
      </c>
      <c r="AD113">
        <v>0</v>
      </c>
      <c r="AE113">
        <v>0</v>
      </c>
      <c r="AF113">
        <v>0</v>
      </c>
      <c r="AG113">
        <v>0</v>
      </c>
      <c r="AH113">
        <v>0</v>
      </c>
      <c r="AI113">
        <v>0.13586835366590169</v>
      </c>
      <c r="AJ113">
        <v>0</v>
      </c>
      <c r="AK113">
        <v>0</v>
      </c>
      <c r="AL113">
        <v>0</v>
      </c>
      <c r="AM113">
        <v>4.3179810000000002E-3</v>
      </c>
      <c r="AN113">
        <v>0</v>
      </c>
      <c r="AO113">
        <v>0</v>
      </c>
      <c r="AP113">
        <v>0</v>
      </c>
      <c r="AQ113">
        <v>0</v>
      </c>
      <c r="AR113">
        <v>0</v>
      </c>
      <c r="AS113">
        <v>0</v>
      </c>
      <c r="AT113">
        <v>5.0000000000000001E-3</v>
      </c>
      <c r="AU113">
        <v>0</v>
      </c>
      <c r="AV113" s="509">
        <v>0</v>
      </c>
      <c r="AW113">
        <v>0</v>
      </c>
      <c r="AX113" s="509">
        <v>0</v>
      </c>
      <c r="AY113" s="509">
        <v>0</v>
      </c>
      <c r="AZ113" s="509">
        <v>0</v>
      </c>
      <c r="BA113">
        <v>0</v>
      </c>
      <c r="BB113">
        <v>0</v>
      </c>
      <c r="BC113" s="509">
        <v>0</v>
      </c>
      <c r="BD113">
        <v>0.16256880000000001</v>
      </c>
      <c r="BE113">
        <v>0</v>
      </c>
      <c r="BF113">
        <v>0</v>
      </c>
      <c r="BG113">
        <v>0</v>
      </c>
      <c r="BH113">
        <v>0</v>
      </c>
      <c r="BI113" s="509">
        <v>0</v>
      </c>
      <c r="BJ113" s="509">
        <f>0.05</f>
        <v>0.05</v>
      </c>
      <c r="BK113">
        <v>0</v>
      </c>
      <c r="BL113">
        <v>0</v>
      </c>
      <c r="BM113">
        <v>0</v>
      </c>
      <c r="BN113" s="62">
        <v>0</v>
      </c>
      <c r="BO113">
        <v>0</v>
      </c>
      <c r="BP113" s="62">
        <v>0</v>
      </c>
      <c r="BQ113">
        <v>0</v>
      </c>
      <c r="BR113">
        <v>0</v>
      </c>
      <c r="BS113">
        <v>0</v>
      </c>
      <c r="BU113">
        <v>0.01</v>
      </c>
      <c r="BV113">
        <v>0</v>
      </c>
      <c r="BW113">
        <v>0.16256880000000001</v>
      </c>
      <c r="BX113" s="62">
        <f t="shared" si="3"/>
        <v>0</v>
      </c>
      <c r="BY113">
        <v>0.16256880000000001</v>
      </c>
      <c r="BZ113" s="62">
        <f t="shared" si="4"/>
        <v>0</v>
      </c>
      <c r="CB113">
        <v>0</v>
      </c>
    </row>
    <row r="114" spans="1:80">
      <c r="A114">
        <v>30</v>
      </c>
      <c r="B114" t="s">
        <v>736</v>
      </c>
      <c r="C114">
        <v>0</v>
      </c>
      <c r="D114">
        <v>0.05</v>
      </c>
      <c r="E114">
        <v>0</v>
      </c>
      <c r="F114">
        <v>0</v>
      </c>
      <c r="G114" s="509">
        <f>0.4413442+0.0218</f>
        <v>0.46314420000000001</v>
      </c>
      <c r="H114" s="509">
        <f>0.4623634+0.0000376839999999996</f>
        <v>0.46240108399999996</v>
      </c>
      <c r="I114">
        <v>7.46425E-4</v>
      </c>
      <c r="J114">
        <v>2.9000000000000001E-2</v>
      </c>
      <c r="K114">
        <v>5.4299999999999999E-3</v>
      </c>
      <c r="L114">
        <v>0</v>
      </c>
      <c r="M114">
        <v>0</v>
      </c>
      <c r="N114">
        <v>0</v>
      </c>
      <c r="O114">
        <v>0</v>
      </c>
      <c r="P114">
        <v>0</v>
      </c>
      <c r="Q114">
        <v>4.4131330000000003E-2</v>
      </c>
      <c r="R114" s="507">
        <v>1.7852112785995786E-3</v>
      </c>
      <c r="S114">
        <v>0</v>
      </c>
      <c r="T114">
        <v>0</v>
      </c>
      <c r="U114">
        <v>4.1612899999999998E-3</v>
      </c>
      <c r="V114">
        <v>0</v>
      </c>
      <c r="W114">
        <v>0</v>
      </c>
      <c r="X114">
        <v>0</v>
      </c>
      <c r="Y114">
        <v>2E-3</v>
      </c>
      <c r="Z114">
        <v>7.2452159999999996E-3</v>
      </c>
      <c r="AA114">
        <v>0</v>
      </c>
      <c r="AB114">
        <v>0</v>
      </c>
      <c r="AC114">
        <v>0</v>
      </c>
      <c r="AD114">
        <v>0</v>
      </c>
      <c r="AE114">
        <v>0</v>
      </c>
      <c r="AF114">
        <v>0</v>
      </c>
      <c r="AG114">
        <v>0</v>
      </c>
      <c r="AH114">
        <v>0</v>
      </c>
      <c r="AI114">
        <v>0</v>
      </c>
      <c r="AJ114">
        <v>0</v>
      </c>
      <c r="AK114">
        <v>0</v>
      </c>
      <c r="AL114">
        <v>0</v>
      </c>
      <c r="AM114">
        <v>0</v>
      </c>
      <c r="AN114">
        <v>0</v>
      </c>
      <c r="AO114">
        <v>0.05</v>
      </c>
      <c r="AP114">
        <v>0</v>
      </c>
      <c r="AQ114">
        <v>0</v>
      </c>
      <c r="AR114">
        <v>0</v>
      </c>
      <c r="AS114">
        <v>0</v>
      </c>
      <c r="AT114">
        <v>0</v>
      </c>
      <c r="AU114">
        <v>0</v>
      </c>
      <c r="AV114" s="509">
        <v>0</v>
      </c>
      <c r="AW114">
        <v>0</v>
      </c>
      <c r="AX114" s="509">
        <v>0</v>
      </c>
      <c r="AY114" s="509">
        <v>0</v>
      </c>
      <c r="AZ114" s="509">
        <v>0</v>
      </c>
      <c r="BA114">
        <v>0</v>
      </c>
      <c r="BB114">
        <v>0</v>
      </c>
      <c r="BC114" s="509">
        <v>0</v>
      </c>
      <c r="BD114" s="509">
        <f>0.02</f>
        <v>0.02</v>
      </c>
      <c r="BE114">
        <v>0</v>
      </c>
      <c r="BF114">
        <v>0</v>
      </c>
      <c r="BG114">
        <v>0</v>
      </c>
      <c r="BH114">
        <v>0</v>
      </c>
      <c r="BI114" s="509">
        <v>0</v>
      </c>
      <c r="BJ114">
        <v>0</v>
      </c>
      <c r="BK114">
        <v>0</v>
      </c>
      <c r="BL114">
        <v>0</v>
      </c>
      <c r="BM114">
        <v>0</v>
      </c>
      <c r="BN114" s="62">
        <v>0</v>
      </c>
      <c r="BO114">
        <v>0</v>
      </c>
      <c r="BP114" s="62">
        <v>0</v>
      </c>
      <c r="BQ114">
        <v>0</v>
      </c>
      <c r="BR114">
        <v>0</v>
      </c>
      <c r="BS114">
        <v>0</v>
      </c>
      <c r="BU114">
        <v>0</v>
      </c>
      <c r="BV114">
        <v>0</v>
      </c>
      <c r="BW114">
        <v>0</v>
      </c>
      <c r="BX114" s="62">
        <f>BW114-BD114</f>
        <v>-0.02</v>
      </c>
      <c r="BY114">
        <v>0.02</v>
      </c>
      <c r="BZ114" s="62">
        <f>BY114-BD114</f>
        <v>0</v>
      </c>
      <c r="CB114">
        <v>0</v>
      </c>
    </row>
    <row r="115" spans="1:80">
      <c r="A115">
        <v>31</v>
      </c>
      <c r="B115" t="s">
        <v>740</v>
      </c>
      <c r="C115">
        <v>0</v>
      </c>
      <c r="D115">
        <v>1.4E-2</v>
      </c>
      <c r="E115">
        <v>8.7286000000000004E-4</v>
      </c>
      <c r="F115">
        <v>0</v>
      </c>
      <c r="G115">
        <v>0</v>
      </c>
      <c r="H115">
        <v>0</v>
      </c>
      <c r="I115">
        <v>0</v>
      </c>
      <c r="J115">
        <v>6.6000000000000003E-2</v>
      </c>
      <c r="K115">
        <v>0</v>
      </c>
      <c r="L115">
        <v>0</v>
      </c>
      <c r="M115">
        <v>0</v>
      </c>
      <c r="N115">
        <v>0</v>
      </c>
      <c r="O115">
        <v>0</v>
      </c>
      <c r="P115">
        <v>0</v>
      </c>
      <c r="Q115">
        <v>0</v>
      </c>
      <c r="R115" s="507">
        <v>0</v>
      </c>
      <c r="S115">
        <v>0</v>
      </c>
      <c r="T115">
        <v>0</v>
      </c>
      <c r="U115">
        <v>6.2419349999999997E-3</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0.15</v>
      </c>
      <c r="AO115">
        <v>0.2</v>
      </c>
      <c r="AP115">
        <v>0</v>
      </c>
      <c r="AQ115">
        <v>0</v>
      </c>
      <c r="AR115">
        <v>0</v>
      </c>
      <c r="AS115">
        <v>0</v>
      </c>
      <c r="AT115">
        <v>2E-3</v>
      </c>
      <c r="AU115">
        <v>0</v>
      </c>
      <c r="AV115" s="509">
        <v>0</v>
      </c>
      <c r="AW115">
        <v>0</v>
      </c>
      <c r="AX115" s="509">
        <v>0</v>
      </c>
      <c r="AY115" s="509">
        <v>0</v>
      </c>
      <c r="AZ115" s="509">
        <v>0</v>
      </c>
      <c r="BA115">
        <v>0</v>
      </c>
      <c r="BB115">
        <v>0</v>
      </c>
      <c r="BC115" s="509">
        <v>0</v>
      </c>
      <c r="BD115">
        <v>1.9173230000000001E-3</v>
      </c>
      <c r="BE115">
        <v>0</v>
      </c>
      <c r="BF115">
        <v>0</v>
      </c>
      <c r="BG115">
        <v>0</v>
      </c>
      <c r="BH115">
        <v>0</v>
      </c>
      <c r="BI115" s="509">
        <v>0</v>
      </c>
      <c r="BJ115">
        <v>0</v>
      </c>
      <c r="BK115">
        <v>0</v>
      </c>
      <c r="BL115">
        <v>0</v>
      </c>
      <c r="BM115">
        <v>0</v>
      </c>
      <c r="BN115" s="62">
        <v>0</v>
      </c>
      <c r="BO115">
        <v>0</v>
      </c>
      <c r="BP115" s="62">
        <v>0</v>
      </c>
      <c r="BQ115">
        <v>0</v>
      </c>
      <c r="BR115">
        <v>0</v>
      </c>
      <c r="BS115">
        <v>0</v>
      </c>
      <c r="BU115">
        <v>0</v>
      </c>
      <c r="BV115">
        <v>0</v>
      </c>
      <c r="BW115">
        <v>1.9173230000000001E-3</v>
      </c>
      <c r="BX115" s="62">
        <f t="shared" si="3"/>
        <v>0</v>
      </c>
      <c r="BY115">
        <v>1.9173230000000001E-3</v>
      </c>
      <c r="BZ115" s="62">
        <f t="shared" ref="BZ115:BZ160" si="5">BY115-BD115</f>
        <v>0</v>
      </c>
      <c r="CB115">
        <v>0</v>
      </c>
    </row>
    <row r="116" spans="1:80">
      <c r="A116">
        <v>32</v>
      </c>
      <c r="B116" t="s">
        <v>737</v>
      </c>
      <c r="C116">
        <v>0</v>
      </c>
      <c r="D116">
        <v>0</v>
      </c>
      <c r="E116">
        <v>0.29546529999999999</v>
      </c>
      <c r="F116">
        <v>2.271308E-2</v>
      </c>
      <c r="G116">
        <v>0.1463573</v>
      </c>
      <c r="H116">
        <v>0.29828009999999999</v>
      </c>
      <c r="I116" s="509">
        <f>0.3849604+0.0007+0.0001+0.000746425</f>
        <v>0.38650682499999994</v>
      </c>
      <c r="J116">
        <v>0</v>
      </c>
      <c r="K116">
        <v>0</v>
      </c>
      <c r="L116">
        <v>0</v>
      </c>
      <c r="M116">
        <v>0.05</v>
      </c>
      <c r="N116">
        <v>0.2248</v>
      </c>
      <c r="O116">
        <v>0.58199999999999996</v>
      </c>
      <c r="P116">
        <v>0.31497819999999999</v>
      </c>
      <c r="Q116">
        <v>3.105842E-2</v>
      </c>
      <c r="R116" s="507">
        <v>1.5436054942977943E-2</v>
      </c>
      <c r="S116">
        <v>0</v>
      </c>
      <c r="T116">
        <v>0.12515999999999999</v>
      </c>
      <c r="U116">
        <v>0</v>
      </c>
      <c r="V116">
        <v>0</v>
      </c>
      <c r="W116">
        <v>0</v>
      </c>
      <c r="X116">
        <v>0</v>
      </c>
      <c r="Y116">
        <v>1.7999999999999999E-2</v>
      </c>
      <c r="Z116">
        <v>1.6666670000000001E-2</v>
      </c>
      <c r="AA116">
        <v>0</v>
      </c>
      <c r="AB116">
        <v>0.1096</v>
      </c>
      <c r="AC116">
        <v>0</v>
      </c>
      <c r="AD116">
        <v>0</v>
      </c>
      <c r="AE116">
        <v>0</v>
      </c>
      <c r="AF116">
        <v>0</v>
      </c>
      <c r="AG116">
        <v>1.6450763372362006E-2</v>
      </c>
      <c r="AH116">
        <v>1.4223078643259871E-3</v>
      </c>
      <c r="AI116">
        <v>0.501245759279071</v>
      </c>
      <c r="AJ116">
        <v>5.480832549079688E-2</v>
      </c>
      <c r="AK116">
        <v>0</v>
      </c>
      <c r="AL116">
        <v>0</v>
      </c>
      <c r="AM116">
        <v>4.3824750000000003E-2</v>
      </c>
      <c r="AN116">
        <v>0.15</v>
      </c>
      <c r="AO116">
        <v>0.2</v>
      </c>
      <c r="AP116">
        <v>0</v>
      </c>
      <c r="AQ116">
        <v>0</v>
      </c>
      <c r="AR116">
        <v>0</v>
      </c>
      <c r="AS116">
        <v>0</v>
      </c>
      <c r="AT116">
        <v>0</v>
      </c>
      <c r="AU116">
        <v>0</v>
      </c>
      <c r="AV116" s="509">
        <v>0</v>
      </c>
      <c r="AW116">
        <v>0</v>
      </c>
      <c r="AX116" s="509">
        <v>0</v>
      </c>
      <c r="AY116" s="509">
        <v>0</v>
      </c>
      <c r="AZ116" s="509">
        <v>0</v>
      </c>
      <c r="BA116">
        <v>0</v>
      </c>
      <c r="BB116">
        <v>0</v>
      </c>
      <c r="BC116" s="509">
        <v>0</v>
      </c>
      <c r="BD116">
        <v>8.301741E-2</v>
      </c>
      <c r="BE116">
        <v>0.2</v>
      </c>
      <c r="BF116">
        <v>0</v>
      </c>
      <c r="BG116">
        <v>0</v>
      </c>
      <c r="BH116">
        <v>0</v>
      </c>
      <c r="BI116" s="509">
        <v>0</v>
      </c>
      <c r="BJ116">
        <v>0</v>
      </c>
      <c r="BK116">
        <v>0</v>
      </c>
      <c r="BL116">
        <v>0</v>
      </c>
      <c r="BM116">
        <v>0</v>
      </c>
      <c r="BN116" s="62">
        <v>0</v>
      </c>
      <c r="BO116">
        <v>0</v>
      </c>
      <c r="BP116" s="62">
        <v>0</v>
      </c>
      <c r="BQ116">
        <v>0</v>
      </c>
      <c r="BR116">
        <v>0</v>
      </c>
      <c r="BS116">
        <v>0</v>
      </c>
      <c r="BU116">
        <v>0</v>
      </c>
      <c r="BV116">
        <v>0</v>
      </c>
      <c r="BW116">
        <v>8.301741E-2</v>
      </c>
      <c r="BX116" s="62">
        <f t="shared" si="3"/>
        <v>0</v>
      </c>
      <c r="BY116">
        <v>8.301741E-2</v>
      </c>
      <c r="BZ116" s="62">
        <f t="shared" si="5"/>
        <v>0</v>
      </c>
      <c r="CB116">
        <v>0</v>
      </c>
    </row>
    <row r="117" spans="1:80">
      <c r="A117">
        <v>33</v>
      </c>
      <c r="B117" t="s">
        <v>738</v>
      </c>
      <c r="C117">
        <v>0</v>
      </c>
      <c r="D117">
        <v>0</v>
      </c>
      <c r="E117">
        <v>1.2656560000000001E-2</v>
      </c>
      <c r="F117">
        <v>7.0481450000000001E-2</v>
      </c>
      <c r="G117">
        <v>1.2140690000000001E-2</v>
      </c>
      <c r="H117">
        <v>6.1339909999999997E-2</v>
      </c>
      <c r="I117">
        <v>7.0190989999999995E-2</v>
      </c>
      <c r="J117">
        <v>0</v>
      </c>
      <c r="K117">
        <v>0</v>
      </c>
      <c r="L117">
        <v>0</v>
      </c>
      <c r="M117">
        <v>7.4999999999999997E-3</v>
      </c>
      <c r="N117">
        <v>4.8999999999999998E-4</v>
      </c>
      <c r="O117">
        <v>0</v>
      </c>
      <c r="P117">
        <v>1.9729170000000001E-2</v>
      </c>
      <c r="Q117">
        <v>5.4726000000000004E-4</v>
      </c>
      <c r="R117" s="507">
        <v>4.0719423767609959E-2</v>
      </c>
      <c r="S117">
        <v>5.45E-3</v>
      </c>
      <c r="T117">
        <v>0</v>
      </c>
      <c r="U117">
        <v>0</v>
      </c>
      <c r="V117">
        <v>0</v>
      </c>
      <c r="W117">
        <v>0</v>
      </c>
      <c r="X117">
        <v>0</v>
      </c>
      <c r="Y117">
        <v>0.01</v>
      </c>
      <c r="Z117">
        <v>0.06</v>
      </c>
      <c r="AA117">
        <v>0</v>
      </c>
      <c r="AB117" s="448">
        <v>5.0000000000000002E-5</v>
      </c>
      <c r="AC117">
        <v>0</v>
      </c>
      <c r="AD117">
        <v>0</v>
      </c>
      <c r="AE117">
        <v>0</v>
      </c>
      <c r="AF117">
        <v>0</v>
      </c>
      <c r="AG117">
        <v>0</v>
      </c>
      <c r="AH117">
        <v>0</v>
      </c>
      <c r="AI117">
        <v>7.8700951633220041E-3</v>
      </c>
      <c r="AJ117">
        <v>0</v>
      </c>
      <c r="AK117">
        <v>0</v>
      </c>
      <c r="AL117">
        <v>0</v>
      </c>
      <c r="AM117">
        <v>0</v>
      </c>
      <c r="AN117">
        <v>0.15</v>
      </c>
      <c r="AO117">
        <v>0</v>
      </c>
      <c r="AP117">
        <v>0</v>
      </c>
      <c r="AQ117">
        <v>0</v>
      </c>
      <c r="AR117">
        <v>0</v>
      </c>
      <c r="AS117">
        <v>0</v>
      </c>
      <c r="AT117">
        <v>0</v>
      </c>
      <c r="AU117">
        <v>0</v>
      </c>
      <c r="AV117" s="509">
        <v>0</v>
      </c>
      <c r="AW117">
        <v>0</v>
      </c>
      <c r="AX117" s="509">
        <v>0</v>
      </c>
      <c r="AY117" s="509">
        <v>0</v>
      </c>
      <c r="AZ117" s="509">
        <v>0</v>
      </c>
      <c r="BA117">
        <v>0</v>
      </c>
      <c r="BB117">
        <v>0</v>
      </c>
      <c r="BC117" s="509">
        <v>0</v>
      </c>
      <c r="BD117">
        <v>2.5928570000000001E-2</v>
      </c>
      <c r="BE117">
        <v>0</v>
      </c>
      <c r="BF117">
        <v>0</v>
      </c>
      <c r="BG117">
        <v>0</v>
      </c>
      <c r="BH117">
        <v>0</v>
      </c>
      <c r="BI117" s="509">
        <v>0</v>
      </c>
      <c r="BJ117">
        <v>0</v>
      </c>
      <c r="BK117">
        <v>0</v>
      </c>
      <c r="BL117">
        <v>0</v>
      </c>
      <c r="BM117">
        <v>0</v>
      </c>
      <c r="BN117" s="62">
        <v>0</v>
      </c>
      <c r="BO117">
        <v>0</v>
      </c>
      <c r="BP117" s="62">
        <v>0</v>
      </c>
      <c r="BQ117">
        <v>0</v>
      </c>
      <c r="BR117">
        <v>0</v>
      </c>
      <c r="BS117">
        <v>0</v>
      </c>
      <c r="BU117">
        <v>0</v>
      </c>
      <c r="BV117">
        <v>0</v>
      </c>
      <c r="BW117">
        <v>2.5928570000000001E-2</v>
      </c>
      <c r="BX117" s="62">
        <f t="shared" si="3"/>
        <v>0</v>
      </c>
      <c r="BY117">
        <v>2.5928570000000001E-2</v>
      </c>
      <c r="BZ117" s="62">
        <f t="shared" si="5"/>
        <v>0</v>
      </c>
      <c r="CB117">
        <v>0</v>
      </c>
    </row>
    <row r="118" spans="1:80">
      <c r="A118">
        <v>34</v>
      </c>
      <c r="B118" t="s">
        <v>739</v>
      </c>
      <c r="C118">
        <v>0</v>
      </c>
      <c r="D118">
        <v>0</v>
      </c>
      <c r="E118">
        <v>2.5749560000000001E-2</v>
      </c>
      <c r="F118">
        <v>1.388021E-2</v>
      </c>
      <c r="G118" s="710">
        <v>6.0999999999999999E-5</v>
      </c>
      <c r="H118">
        <v>1.579537E-2</v>
      </c>
      <c r="I118">
        <v>2.1900369999999999E-2</v>
      </c>
      <c r="J118">
        <v>0</v>
      </c>
      <c r="K118">
        <v>0</v>
      </c>
      <c r="L118">
        <v>0</v>
      </c>
      <c r="M118">
        <v>3.7499999999999999E-2</v>
      </c>
      <c r="N118">
        <v>1.1000000000000001E-3</v>
      </c>
      <c r="O118">
        <v>0.27550000000000002</v>
      </c>
      <c r="P118">
        <v>0.1540831</v>
      </c>
      <c r="Q118">
        <v>0</v>
      </c>
      <c r="R118" s="507">
        <v>4.7747239069430578E-3</v>
      </c>
      <c r="S118">
        <v>0</v>
      </c>
      <c r="T118">
        <v>0</v>
      </c>
      <c r="U118">
        <v>0</v>
      </c>
      <c r="V118">
        <v>0</v>
      </c>
      <c r="W118">
        <v>0</v>
      </c>
      <c r="X118">
        <v>0</v>
      </c>
      <c r="Y118">
        <v>2.4E-2</v>
      </c>
      <c r="Z118">
        <v>1.6666670000000001E-2</v>
      </c>
      <c r="AA118">
        <v>0</v>
      </c>
      <c r="AB118">
        <v>2.9579999999999999E-2</v>
      </c>
      <c r="AC118">
        <v>0</v>
      </c>
      <c r="AD118">
        <v>0</v>
      </c>
      <c r="AE118">
        <v>0</v>
      </c>
      <c r="AF118">
        <v>0</v>
      </c>
      <c r="AG118">
        <v>0</v>
      </c>
      <c r="AH118">
        <v>0</v>
      </c>
      <c r="AI118">
        <v>0</v>
      </c>
      <c r="AJ118">
        <v>0</v>
      </c>
      <c r="AK118">
        <v>0</v>
      </c>
      <c r="AL118">
        <v>0</v>
      </c>
      <c r="AM118">
        <v>5.8210620000000001E-3</v>
      </c>
      <c r="AN118">
        <v>0.15</v>
      </c>
      <c r="AO118">
        <v>0</v>
      </c>
      <c r="AP118">
        <v>0</v>
      </c>
      <c r="AQ118">
        <v>0</v>
      </c>
      <c r="AR118">
        <v>0</v>
      </c>
      <c r="AS118">
        <v>0</v>
      </c>
      <c r="AT118">
        <v>0</v>
      </c>
      <c r="AU118">
        <v>0</v>
      </c>
      <c r="AV118" s="509">
        <v>0</v>
      </c>
      <c r="AW118">
        <v>0</v>
      </c>
      <c r="AX118" s="509">
        <v>0</v>
      </c>
      <c r="AY118" s="509">
        <v>0</v>
      </c>
      <c r="AZ118" s="509">
        <v>0</v>
      </c>
      <c r="BA118">
        <v>0</v>
      </c>
      <c r="BB118">
        <v>0</v>
      </c>
      <c r="BC118" s="509">
        <v>0</v>
      </c>
      <c r="BD118">
        <v>0</v>
      </c>
      <c r="BE118">
        <v>0</v>
      </c>
      <c r="BF118">
        <v>0</v>
      </c>
      <c r="BG118">
        <v>0</v>
      </c>
      <c r="BH118">
        <v>0</v>
      </c>
      <c r="BI118" s="509">
        <v>0</v>
      </c>
      <c r="BJ118">
        <v>0</v>
      </c>
      <c r="BK118">
        <v>0</v>
      </c>
      <c r="BL118">
        <v>0</v>
      </c>
      <c r="BM118">
        <v>0</v>
      </c>
      <c r="BN118" s="62">
        <v>0</v>
      </c>
      <c r="BO118">
        <v>0</v>
      </c>
      <c r="BP118" s="62">
        <v>0</v>
      </c>
      <c r="BQ118">
        <v>0</v>
      </c>
      <c r="BR118">
        <v>0</v>
      </c>
      <c r="BS118">
        <v>0</v>
      </c>
      <c r="BU118">
        <v>0</v>
      </c>
      <c r="BV118">
        <v>0</v>
      </c>
      <c r="BW118">
        <v>0</v>
      </c>
      <c r="BX118" s="62">
        <f t="shared" si="3"/>
        <v>0</v>
      </c>
      <c r="BY118">
        <v>0</v>
      </c>
      <c r="BZ118" s="62">
        <f t="shared" si="5"/>
        <v>0</v>
      </c>
      <c r="CB118">
        <v>0</v>
      </c>
    </row>
    <row r="119" spans="1:80">
      <c r="A119">
        <v>35</v>
      </c>
      <c r="B119" t="s">
        <v>165</v>
      </c>
      <c r="C119">
        <v>0</v>
      </c>
      <c r="D119">
        <v>5.0000000000000001E-3</v>
      </c>
      <c r="E119">
        <v>6.5465000000000002E-3</v>
      </c>
      <c r="F119">
        <v>0</v>
      </c>
      <c r="G119" s="710">
        <v>1.5999999999999999E-5</v>
      </c>
      <c r="H119">
        <v>0</v>
      </c>
      <c r="I119">
        <v>2.1563400000000001E-3</v>
      </c>
      <c r="J119">
        <v>0</v>
      </c>
      <c r="K119">
        <v>0</v>
      </c>
      <c r="L119">
        <v>0</v>
      </c>
      <c r="M119">
        <v>0</v>
      </c>
      <c r="N119">
        <v>0</v>
      </c>
      <c r="O119">
        <v>7.8E-2</v>
      </c>
      <c r="P119">
        <v>0</v>
      </c>
      <c r="Q119">
        <v>0</v>
      </c>
      <c r="R119" s="507">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1.4032090000000001E-2</v>
      </c>
      <c r="AN119">
        <v>0</v>
      </c>
      <c r="AO119">
        <v>0</v>
      </c>
      <c r="AP119">
        <v>0</v>
      </c>
      <c r="AQ119">
        <v>0</v>
      </c>
      <c r="AR119">
        <v>0</v>
      </c>
      <c r="AS119">
        <v>0</v>
      </c>
      <c r="AT119">
        <v>0</v>
      </c>
      <c r="AU119">
        <v>0</v>
      </c>
      <c r="AV119" s="509">
        <v>0</v>
      </c>
      <c r="AW119">
        <v>0</v>
      </c>
      <c r="AX119" s="509">
        <v>0</v>
      </c>
      <c r="AY119" s="509">
        <v>0</v>
      </c>
      <c r="AZ119" s="509">
        <v>0</v>
      </c>
      <c r="BA119">
        <v>0</v>
      </c>
      <c r="BB119">
        <v>0</v>
      </c>
      <c r="BC119" s="509">
        <v>0</v>
      </c>
      <c r="BD119">
        <v>0</v>
      </c>
      <c r="BE119">
        <v>0</v>
      </c>
      <c r="BF119">
        <v>0</v>
      </c>
      <c r="BG119">
        <v>0</v>
      </c>
      <c r="BH119">
        <v>0</v>
      </c>
      <c r="BI119" s="509">
        <v>0</v>
      </c>
      <c r="BJ119">
        <v>0</v>
      </c>
      <c r="BK119">
        <v>0</v>
      </c>
      <c r="BL119">
        <v>0</v>
      </c>
      <c r="BM119">
        <v>0</v>
      </c>
      <c r="BN119" s="62">
        <v>0</v>
      </c>
      <c r="BO119">
        <v>0</v>
      </c>
      <c r="BP119" s="62">
        <v>0</v>
      </c>
      <c r="BQ119">
        <v>0</v>
      </c>
      <c r="BR119">
        <v>0</v>
      </c>
      <c r="BS119">
        <v>0</v>
      </c>
      <c r="BU119">
        <v>0</v>
      </c>
      <c r="BV119">
        <v>0</v>
      </c>
      <c r="BW119">
        <v>0</v>
      </c>
      <c r="BX119" s="62">
        <f t="shared" si="3"/>
        <v>0</v>
      </c>
      <c r="BY119">
        <v>0</v>
      </c>
      <c r="BZ119" s="62">
        <f t="shared" si="5"/>
        <v>0</v>
      </c>
      <c r="CB119">
        <v>0</v>
      </c>
    </row>
    <row r="120" spans="1:80" s="54" customFormat="1">
      <c r="A120" s="54">
        <v>36</v>
      </c>
      <c r="B120" s="54" t="s">
        <v>329</v>
      </c>
      <c r="C120" s="54">
        <v>0</v>
      </c>
      <c r="D120" s="54">
        <v>0</v>
      </c>
      <c r="E120" s="54">
        <v>0</v>
      </c>
      <c r="F120" s="54">
        <v>9.4637799999999998E-3</v>
      </c>
      <c r="G120" s="54">
        <v>8.6443479999999996E-3</v>
      </c>
      <c r="H120" s="54">
        <v>7.8976840000000003E-3</v>
      </c>
      <c r="I120" s="54">
        <v>2.073404E-3</v>
      </c>
      <c r="J120" s="54">
        <v>0</v>
      </c>
      <c r="K120" s="54">
        <v>2.5000000000000001E-4</v>
      </c>
      <c r="L120" s="54">
        <v>0</v>
      </c>
      <c r="M120" s="54">
        <v>0.1</v>
      </c>
      <c r="N120" s="54">
        <v>4.8860000000000001E-2</v>
      </c>
      <c r="O120" s="54">
        <v>4.3099999999999999E-2</v>
      </c>
      <c r="P120" s="54">
        <v>6.6353000000000002E-3</v>
      </c>
      <c r="Q120" s="54">
        <v>0.1082803</v>
      </c>
      <c r="R120" s="716">
        <v>5.2518114673468456E-3</v>
      </c>
      <c r="S120" s="54">
        <v>0</v>
      </c>
      <c r="T120" s="54">
        <v>0</v>
      </c>
      <c r="U120" s="54">
        <v>0</v>
      </c>
      <c r="V120" s="54">
        <v>0</v>
      </c>
      <c r="W120" s="54">
        <v>0</v>
      </c>
      <c r="X120" s="54">
        <v>0</v>
      </c>
      <c r="Y120" s="54">
        <v>0</v>
      </c>
      <c r="Z120" s="54">
        <v>0</v>
      </c>
      <c r="AA120" s="54">
        <v>0</v>
      </c>
      <c r="AB120" s="602">
        <f>0.05095-0.02</f>
        <v>3.0950000000000002E-2</v>
      </c>
      <c r="AC120" s="54">
        <v>0</v>
      </c>
      <c r="AD120" s="54">
        <v>0</v>
      </c>
      <c r="AE120" s="54">
        <v>0</v>
      </c>
      <c r="AF120" s="54">
        <v>0</v>
      </c>
      <c r="AG120" s="54">
        <v>0</v>
      </c>
      <c r="AH120" s="54">
        <v>0</v>
      </c>
      <c r="AI120" s="54">
        <v>0</v>
      </c>
      <c r="AJ120" s="54">
        <v>0</v>
      </c>
      <c r="AK120" s="54">
        <v>0</v>
      </c>
      <c r="AL120" s="54">
        <v>0</v>
      </c>
      <c r="AM120" s="54">
        <v>3.4615570000000001E-3</v>
      </c>
      <c r="AN120" s="54">
        <v>0</v>
      </c>
      <c r="AO120" s="54">
        <v>0</v>
      </c>
      <c r="AP120" s="54">
        <v>0</v>
      </c>
      <c r="AQ120" s="54">
        <v>0</v>
      </c>
      <c r="AR120" s="54">
        <v>0</v>
      </c>
      <c r="AS120" s="54">
        <v>0</v>
      </c>
      <c r="AT120" s="54">
        <v>0</v>
      </c>
      <c r="AU120" s="54">
        <v>0</v>
      </c>
      <c r="AV120" s="692">
        <v>0</v>
      </c>
      <c r="AW120" s="54">
        <v>0</v>
      </c>
      <c r="AX120" s="692">
        <v>0</v>
      </c>
      <c r="AY120" s="692">
        <v>0</v>
      </c>
      <c r="AZ120" s="692">
        <v>0</v>
      </c>
      <c r="BA120" s="54">
        <v>0</v>
      </c>
      <c r="BB120" s="54">
        <v>0</v>
      </c>
      <c r="BC120" s="692">
        <v>0</v>
      </c>
      <c r="BD120" s="692">
        <f>0.008953005-0.002</f>
        <v>6.9530049999999999E-3</v>
      </c>
      <c r="BE120" s="54">
        <v>0</v>
      </c>
      <c r="BF120" s="54">
        <v>0</v>
      </c>
      <c r="BG120" s="54">
        <v>0</v>
      </c>
      <c r="BH120" s="54">
        <v>0</v>
      </c>
      <c r="BI120" s="692">
        <v>0</v>
      </c>
      <c r="BJ120" s="54">
        <v>0</v>
      </c>
      <c r="BK120" s="54">
        <v>0</v>
      </c>
      <c r="BL120" s="54">
        <v>0</v>
      </c>
      <c r="BM120" s="54">
        <v>0</v>
      </c>
      <c r="BN120" s="54">
        <v>0</v>
      </c>
      <c r="BO120" s="54">
        <v>0</v>
      </c>
      <c r="BP120" s="54">
        <v>0</v>
      </c>
      <c r="BQ120" s="54">
        <v>0</v>
      </c>
      <c r="BR120" s="54">
        <v>0</v>
      </c>
      <c r="BS120" s="54">
        <v>0</v>
      </c>
      <c r="BU120" s="54">
        <v>0</v>
      </c>
      <c r="BV120" s="54">
        <v>0</v>
      </c>
      <c r="BW120" s="54">
        <v>6.9530049999999999E-3</v>
      </c>
      <c r="BX120" s="62">
        <f t="shared" si="3"/>
        <v>0</v>
      </c>
      <c r="BY120" s="54">
        <v>6.9530049999999999E-3</v>
      </c>
      <c r="BZ120" s="62">
        <f t="shared" si="5"/>
        <v>0</v>
      </c>
      <c r="CB120">
        <v>0</v>
      </c>
    </row>
    <row r="121" spans="1:80">
      <c r="A121">
        <v>37</v>
      </c>
      <c r="B121" t="s">
        <v>113</v>
      </c>
      <c r="C121">
        <v>0</v>
      </c>
      <c r="D121">
        <v>1E-3</v>
      </c>
      <c r="E121">
        <v>0</v>
      </c>
      <c r="F121">
        <v>1.87156E-3</v>
      </c>
      <c r="G121">
        <v>2.6580700000000001E-4</v>
      </c>
      <c r="H121">
        <v>0</v>
      </c>
      <c r="I121">
        <v>1.6587199999999999E-4</v>
      </c>
      <c r="J121">
        <v>0</v>
      </c>
      <c r="K121">
        <v>0</v>
      </c>
      <c r="L121">
        <v>0</v>
      </c>
      <c r="M121">
        <v>0</v>
      </c>
      <c r="N121">
        <v>0</v>
      </c>
      <c r="O121">
        <v>0</v>
      </c>
      <c r="P121">
        <v>0</v>
      </c>
      <c r="Q121">
        <v>0</v>
      </c>
      <c r="R121" s="507">
        <v>3.7676603890993546E-2</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3.5349900000000001E-4</v>
      </c>
      <c r="AN121">
        <v>0</v>
      </c>
      <c r="AO121">
        <v>0</v>
      </c>
      <c r="AP121">
        <v>0</v>
      </c>
      <c r="AQ121">
        <v>0</v>
      </c>
      <c r="AR121">
        <v>0</v>
      </c>
      <c r="AS121">
        <v>0</v>
      </c>
      <c r="AT121">
        <v>0</v>
      </c>
      <c r="AU121">
        <v>0</v>
      </c>
      <c r="AV121" s="509">
        <v>0</v>
      </c>
      <c r="AW121">
        <v>0</v>
      </c>
      <c r="AX121" s="509">
        <v>0</v>
      </c>
      <c r="AY121" s="509">
        <v>0</v>
      </c>
      <c r="AZ121" s="509">
        <v>0</v>
      </c>
      <c r="BA121">
        <v>0</v>
      </c>
      <c r="BB121">
        <v>0</v>
      </c>
      <c r="BC121" s="509">
        <v>0</v>
      </c>
      <c r="BD121">
        <v>0</v>
      </c>
      <c r="BE121">
        <v>0</v>
      </c>
      <c r="BF121">
        <v>0</v>
      </c>
      <c r="BG121">
        <v>0</v>
      </c>
      <c r="BH121">
        <v>0</v>
      </c>
      <c r="BI121" s="509">
        <v>0</v>
      </c>
      <c r="BJ121">
        <v>0</v>
      </c>
      <c r="BK121">
        <v>0</v>
      </c>
      <c r="BL121">
        <v>0</v>
      </c>
      <c r="BM121">
        <v>0</v>
      </c>
      <c r="BN121" s="62">
        <v>0</v>
      </c>
      <c r="BO121">
        <v>0</v>
      </c>
      <c r="BP121" s="62">
        <v>0</v>
      </c>
      <c r="BQ121">
        <v>0</v>
      </c>
      <c r="BR121">
        <v>0</v>
      </c>
      <c r="BS121">
        <v>0</v>
      </c>
      <c r="BU121">
        <v>0</v>
      </c>
      <c r="BV121">
        <v>0</v>
      </c>
      <c r="BW121">
        <v>0</v>
      </c>
      <c r="BX121" s="62">
        <f t="shared" si="3"/>
        <v>0</v>
      </c>
      <c r="BY121">
        <v>0</v>
      </c>
      <c r="BZ121" s="62">
        <f t="shared" si="5"/>
        <v>0</v>
      </c>
      <c r="CB121" s="54">
        <v>0</v>
      </c>
    </row>
    <row r="122" spans="1:80">
      <c r="A122">
        <v>38</v>
      </c>
      <c r="B122" t="s">
        <v>742</v>
      </c>
      <c r="C122">
        <v>0</v>
      </c>
      <c r="D122">
        <v>0.02</v>
      </c>
      <c r="E122">
        <v>0</v>
      </c>
      <c r="F122">
        <v>0</v>
      </c>
      <c r="G122" s="710">
        <v>1.7E-5</v>
      </c>
      <c r="H122">
        <v>0</v>
      </c>
      <c r="I122">
        <v>1.326979E-3</v>
      </c>
      <c r="J122">
        <v>0</v>
      </c>
      <c r="K122">
        <v>0</v>
      </c>
      <c r="L122">
        <v>0</v>
      </c>
      <c r="M122">
        <v>0</v>
      </c>
      <c r="N122">
        <v>0</v>
      </c>
      <c r="O122">
        <v>0</v>
      </c>
      <c r="P122">
        <v>0</v>
      </c>
      <c r="Q122">
        <v>0</v>
      </c>
      <c r="R122" s="507">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s="509">
        <v>0</v>
      </c>
      <c r="AW122">
        <v>0</v>
      </c>
      <c r="AX122" s="509">
        <v>0</v>
      </c>
      <c r="AY122" s="509">
        <v>0</v>
      </c>
      <c r="AZ122" s="509">
        <v>0</v>
      </c>
      <c r="BA122">
        <v>0</v>
      </c>
      <c r="BB122">
        <v>0</v>
      </c>
      <c r="BC122" s="509">
        <v>0</v>
      </c>
      <c r="BD122">
        <v>0</v>
      </c>
      <c r="BE122">
        <v>0</v>
      </c>
      <c r="BF122">
        <v>0</v>
      </c>
      <c r="BG122">
        <v>0</v>
      </c>
      <c r="BH122">
        <v>0</v>
      </c>
      <c r="BI122" s="509">
        <v>0</v>
      </c>
      <c r="BJ122">
        <v>0</v>
      </c>
      <c r="BK122">
        <v>0</v>
      </c>
      <c r="BL122">
        <v>0</v>
      </c>
      <c r="BM122">
        <v>0</v>
      </c>
      <c r="BN122" s="62">
        <v>0</v>
      </c>
      <c r="BO122">
        <v>0</v>
      </c>
      <c r="BP122" s="62">
        <v>0</v>
      </c>
      <c r="BQ122">
        <v>0</v>
      </c>
      <c r="BR122">
        <v>0</v>
      </c>
      <c r="BS122">
        <v>0</v>
      </c>
      <c r="BU122">
        <v>0</v>
      </c>
      <c r="BV122">
        <v>0</v>
      </c>
      <c r="BW122">
        <v>0</v>
      </c>
      <c r="BX122" s="62">
        <f t="shared" si="3"/>
        <v>0</v>
      </c>
      <c r="BY122">
        <v>0</v>
      </c>
      <c r="BZ122" s="62">
        <f t="shared" si="5"/>
        <v>0</v>
      </c>
      <c r="CB122">
        <v>0</v>
      </c>
    </row>
    <row r="123" spans="1:80">
      <c r="A123">
        <v>39</v>
      </c>
      <c r="B123" t="s">
        <v>793</v>
      </c>
      <c r="C123">
        <v>0</v>
      </c>
      <c r="D123">
        <v>0.06</v>
      </c>
      <c r="E123">
        <v>1.3093E-3</v>
      </c>
      <c r="F123">
        <v>0</v>
      </c>
      <c r="G123">
        <v>4.7581990000000003E-3</v>
      </c>
      <c r="H123">
        <v>9.4787780000000002E-3</v>
      </c>
      <c r="I123">
        <v>2.3695249999999999E-3</v>
      </c>
      <c r="J123">
        <v>0</v>
      </c>
      <c r="K123">
        <v>0</v>
      </c>
      <c r="L123">
        <v>0</v>
      </c>
      <c r="M123">
        <v>0</v>
      </c>
      <c r="N123">
        <v>0</v>
      </c>
      <c r="O123">
        <v>0</v>
      </c>
      <c r="P123">
        <v>0</v>
      </c>
      <c r="Q123">
        <v>0</v>
      </c>
      <c r="R123" s="507">
        <v>4.1629376831782937E-3</v>
      </c>
      <c r="S123">
        <v>0</v>
      </c>
      <c r="T123">
        <v>0</v>
      </c>
      <c r="U123">
        <v>0.1</v>
      </c>
      <c r="V123">
        <v>0</v>
      </c>
      <c r="W123">
        <v>0</v>
      </c>
      <c r="X123">
        <v>1.25E-3</v>
      </c>
      <c r="Y123">
        <v>0</v>
      </c>
      <c r="Z123">
        <v>0</v>
      </c>
      <c r="AA123">
        <v>0</v>
      </c>
      <c r="AB123" s="556">
        <v>2.7E-6</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s="509">
        <v>0</v>
      </c>
      <c r="AW123">
        <v>0</v>
      </c>
      <c r="AX123" s="509">
        <v>0</v>
      </c>
      <c r="AY123" s="509">
        <v>0</v>
      </c>
      <c r="AZ123" s="509">
        <v>0</v>
      </c>
      <c r="BA123">
        <v>0</v>
      </c>
      <c r="BB123">
        <v>0</v>
      </c>
      <c r="BC123" s="509">
        <v>0</v>
      </c>
      <c r="BD123">
        <v>0</v>
      </c>
      <c r="BE123">
        <v>0</v>
      </c>
      <c r="BF123">
        <v>0</v>
      </c>
      <c r="BG123">
        <v>0</v>
      </c>
      <c r="BH123">
        <v>0</v>
      </c>
      <c r="BI123" s="509">
        <v>0</v>
      </c>
      <c r="BJ123">
        <v>0</v>
      </c>
      <c r="BK123">
        <v>0</v>
      </c>
      <c r="BL123">
        <v>0</v>
      </c>
      <c r="BM123">
        <v>0</v>
      </c>
      <c r="BN123" s="62">
        <v>0</v>
      </c>
      <c r="BO123">
        <v>0</v>
      </c>
      <c r="BP123" s="62">
        <v>0</v>
      </c>
      <c r="BQ123">
        <v>0</v>
      </c>
      <c r="BR123">
        <v>0</v>
      </c>
      <c r="BS123">
        <v>0</v>
      </c>
      <c r="BU123">
        <v>0</v>
      </c>
      <c r="BV123">
        <v>0</v>
      </c>
      <c r="BW123">
        <v>0</v>
      </c>
      <c r="BX123" s="62">
        <f t="shared" si="3"/>
        <v>0</v>
      </c>
      <c r="BY123">
        <v>0</v>
      </c>
      <c r="BZ123" s="62">
        <f t="shared" si="5"/>
        <v>0</v>
      </c>
      <c r="CB123">
        <v>0</v>
      </c>
    </row>
    <row r="124" spans="1:80">
      <c r="A124">
        <v>40</v>
      </c>
      <c r="B124" t="s">
        <v>794</v>
      </c>
      <c r="C124">
        <v>0</v>
      </c>
      <c r="D124">
        <v>1.0774270000000001E-2</v>
      </c>
      <c r="E124">
        <v>0</v>
      </c>
      <c r="F124">
        <v>0</v>
      </c>
      <c r="G124">
        <v>0.23673839999999999</v>
      </c>
      <c r="H124">
        <v>4.9005100000000003E-4</v>
      </c>
      <c r="I124">
        <v>0</v>
      </c>
      <c r="J124">
        <v>0</v>
      </c>
      <c r="K124">
        <v>1.8360000000000001E-2</v>
      </c>
      <c r="L124">
        <v>8.9200000000000002E-2</v>
      </c>
      <c r="M124">
        <v>0</v>
      </c>
      <c r="N124">
        <v>0</v>
      </c>
      <c r="O124">
        <v>0</v>
      </c>
      <c r="P124">
        <v>0</v>
      </c>
      <c r="Q124">
        <v>0</v>
      </c>
      <c r="R124" s="507">
        <v>0</v>
      </c>
      <c r="S124">
        <v>0</v>
      </c>
      <c r="T124">
        <v>0</v>
      </c>
      <c r="U124">
        <v>2.0799999999999998E-3</v>
      </c>
      <c r="V124">
        <v>0.31669999999999998</v>
      </c>
      <c r="W124">
        <v>0</v>
      </c>
      <c r="X124">
        <v>0</v>
      </c>
      <c r="Y124">
        <v>2.8000000000000001E-2</v>
      </c>
      <c r="Z124" s="326">
        <f>0.3003286</f>
        <v>0.3003286</v>
      </c>
      <c r="AA124">
        <v>0.05</v>
      </c>
      <c r="AB124">
        <v>0</v>
      </c>
      <c r="AC124">
        <v>0</v>
      </c>
      <c r="AD124">
        <v>0</v>
      </c>
      <c r="AE124" s="62">
        <v>0</v>
      </c>
      <c r="AF124">
        <v>0</v>
      </c>
      <c r="AG124">
        <v>0</v>
      </c>
      <c r="AH124">
        <v>0</v>
      </c>
      <c r="AI124">
        <v>0</v>
      </c>
      <c r="AJ124">
        <v>0</v>
      </c>
      <c r="AK124">
        <v>0</v>
      </c>
      <c r="AL124">
        <v>0</v>
      </c>
      <c r="AM124">
        <v>0</v>
      </c>
      <c r="AN124">
        <v>0</v>
      </c>
      <c r="AO124">
        <v>0</v>
      </c>
      <c r="AP124" s="509">
        <f>0.001</f>
        <v>1E-3</v>
      </c>
      <c r="AQ124" s="326">
        <f>0.7496</f>
        <v>0.74960000000000004</v>
      </c>
      <c r="AR124">
        <v>0</v>
      </c>
      <c r="AS124">
        <v>0.55000000000000004</v>
      </c>
      <c r="AT124">
        <v>0.13400000000000001</v>
      </c>
      <c r="AU124">
        <v>2.5000000000000001E-2</v>
      </c>
      <c r="AV124" s="509">
        <v>0</v>
      </c>
      <c r="AW124">
        <v>0</v>
      </c>
      <c r="AX124" s="509">
        <v>0</v>
      </c>
      <c r="AY124" s="509">
        <v>0</v>
      </c>
      <c r="AZ124" s="509">
        <v>0</v>
      </c>
      <c r="BA124">
        <v>0</v>
      </c>
      <c r="BB124">
        <v>0</v>
      </c>
      <c r="BC124" s="509">
        <v>0</v>
      </c>
      <c r="BD124" s="509">
        <f>0.13</f>
        <v>0.13</v>
      </c>
      <c r="BE124">
        <v>0</v>
      </c>
      <c r="BF124">
        <v>0</v>
      </c>
      <c r="BG124">
        <v>0</v>
      </c>
      <c r="BH124">
        <v>0</v>
      </c>
      <c r="BI124" s="509">
        <v>0</v>
      </c>
      <c r="BJ124" s="509">
        <f>0.75-0.25+0.05</f>
        <v>0.55000000000000004</v>
      </c>
      <c r="BK124">
        <v>0</v>
      </c>
      <c r="BL124">
        <v>0</v>
      </c>
      <c r="BM124">
        <v>0</v>
      </c>
      <c r="BN124" s="62">
        <v>0</v>
      </c>
      <c r="BO124">
        <v>0</v>
      </c>
      <c r="BP124" s="62">
        <v>0</v>
      </c>
      <c r="BQ124">
        <v>0</v>
      </c>
      <c r="BR124">
        <v>0</v>
      </c>
      <c r="BS124">
        <v>0</v>
      </c>
      <c r="BU124">
        <v>0.5</v>
      </c>
      <c r="BV124">
        <v>0</v>
      </c>
      <c r="BW124">
        <v>0.1</v>
      </c>
      <c r="BX124" s="62">
        <f t="shared" si="3"/>
        <v>-0.03</v>
      </c>
      <c r="BY124">
        <v>0.13</v>
      </c>
      <c r="BZ124" s="62">
        <f t="shared" si="5"/>
        <v>0</v>
      </c>
      <c r="CB124">
        <v>0</v>
      </c>
    </row>
    <row r="125" spans="1:80">
      <c r="A125">
        <v>41</v>
      </c>
      <c r="B125" t="s">
        <v>795</v>
      </c>
      <c r="C125">
        <v>0</v>
      </c>
      <c r="D125">
        <v>2.4E-2</v>
      </c>
      <c r="E125">
        <v>0</v>
      </c>
      <c r="F125">
        <v>0</v>
      </c>
      <c r="G125">
        <v>0</v>
      </c>
      <c r="H125">
        <v>0</v>
      </c>
      <c r="I125">
        <v>0</v>
      </c>
      <c r="J125">
        <v>0</v>
      </c>
      <c r="K125">
        <v>0</v>
      </c>
      <c r="L125">
        <v>0</v>
      </c>
      <c r="M125">
        <v>0</v>
      </c>
      <c r="N125">
        <v>0</v>
      </c>
      <c r="O125">
        <v>0</v>
      </c>
      <c r="P125">
        <v>0</v>
      </c>
      <c r="Q125">
        <v>0</v>
      </c>
      <c r="R125" s="507">
        <v>0</v>
      </c>
      <c r="S125">
        <v>0</v>
      </c>
      <c r="T125">
        <v>0</v>
      </c>
      <c r="U125">
        <v>0</v>
      </c>
      <c r="V125">
        <v>0.36449999999999999</v>
      </c>
      <c r="W125">
        <v>0</v>
      </c>
      <c r="X125">
        <v>0</v>
      </c>
      <c r="Y125">
        <v>0.02</v>
      </c>
      <c r="Z125">
        <v>3.333333E-3</v>
      </c>
      <c r="AA125">
        <v>0</v>
      </c>
      <c r="AB125">
        <v>0</v>
      </c>
      <c r="AC125">
        <v>0</v>
      </c>
      <c r="AD125">
        <v>0</v>
      </c>
      <c r="AE125">
        <v>0</v>
      </c>
      <c r="AF125">
        <v>0</v>
      </c>
      <c r="AG125">
        <v>0</v>
      </c>
      <c r="AH125">
        <v>0</v>
      </c>
      <c r="AI125">
        <v>0</v>
      </c>
      <c r="AJ125">
        <v>0</v>
      </c>
      <c r="AK125">
        <v>0</v>
      </c>
      <c r="AL125">
        <v>0</v>
      </c>
      <c r="AM125">
        <v>0</v>
      </c>
      <c r="AN125">
        <v>0</v>
      </c>
      <c r="AO125">
        <v>0</v>
      </c>
      <c r="AP125">
        <v>1.4E-2</v>
      </c>
      <c r="AQ125">
        <v>0</v>
      </c>
      <c r="AR125">
        <v>0</v>
      </c>
      <c r="AS125">
        <v>0.01</v>
      </c>
      <c r="AT125">
        <v>0.39900000000000002</v>
      </c>
      <c r="AU125">
        <v>2.5000000000000001E-2</v>
      </c>
      <c r="AV125" s="509">
        <v>0</v>
      </c>
      <c r="AW125">
        <v>0</v>
      </c>
      <c r="AX125" s="509">
        <v>0</v>
      </c>
      <c r="AY125" s="509">
        <v>0</v>
      </c>
      <c r="AZ125" s="509">
        <v>0</v>
      </c>
      <c r="BA125">
        <v>0</v>
      </c>
      <c r="BB125">
        <v>0</v>
      </c>
      <c r="BC125" s="509">
        <v>0</v>
      </c>
      <c r="BD125">
        <v>0</v>
      </c>
      <c r="BE125">
        <v>0</v>
      </c>
      <c r="BF125">
        <v>0</v>
      </c>
      <c r="BG125">
        <v>0</v>
      </c>
      <c r="BH125">
        <v>0</v>
      </c>
      <c r="BI125" s="509">
        <v>0</v>
      </c>
      <c r="BJ125" s="509">
        <f>0.14</f>
        <v>0.14000000000000001</v>
      </c>
      <c r="BK125">
        <v>0</v>
      </c>
      <c r="BL125">
        <v>0</v>
      </c>
      <c r="BM125">
        <v>0</v>
      </c>
      <c r="BN125" s="62">
        <v>0</v>
      </c>
      <c r="BO125">
        <v>0</v>
      </c>
      <c r="BP125" s="62">
        <v>0</v>
      </c>
      <c r="BQ125">
        <v>0</v>
      </c>
      <c r="BR125">
        <v>0</v>
      </c>
      <c r="BS125">
        <v>0</v>
      </c>
      <c r="BU125">
        <v>0.14000000000000001</v>
      </c>
      <c r="BV125">
        <v>0</v>
      </c>
      <c r="BW125">
        <v>0</v>
      </c>
      <c r="BX125" s="62">
        <f t="shared" si="3"/>
        <v>0</v>
      </c>
      <c r="BY125">
        <v>0</v>
      </c>
      <c r="BZ125" s="62">
        <f t="shared" si="5"/>
        <v>0</v>
      </c>
      <c r="CB125">
        <v>5.0000000000000001E-3</v>
      </c>
    </row>
    <row r="126" spans="1:80">
      <c r="A126">
        <v>42</v>
      </c>
      <c r="B126" t="s">
        <v>796</v>
      </c>
      <c r="C126">
        <v>0</v>
      </c>
      <c r="D126">
        <v>0.02</v>
      </c>
      <c r="E126">
        <v>0</v>
      </c>
      <c r="F126">
        <v>0</v>
      </c>
      <c r="G126">
        <v>0</v>
      </c>
      <c r="H126">
        <v>0</v>
      </c>
      <c r="I126">
        <v>0</v>
      </c>
      <c r="J126">
        <v>0</v>
      </c>
      <c r="K126">
        <v>0</v>
      </c>
      <c r="L126">
        <v>0</v>
      </c>
      <c r="M126">
        <v>0</v>
      </c>
      <c r="N126">
        <v>0</v>
      </c>
      <c r="O126">
        <v>0</v>
      </c>
      <c r="P126">
        <v>0</v>
      </c>
      <c r="Q126">
        <v>0</v>
      </c>
      <c r="R126" s="507">
        <v>0</v>
      </c>
      <c r="S126">
        <v>0</v>
      </c>
      <c r="T126">
        <v>0</v>
      </c>
      <c r="U126">
        <v>4.1599999999999996E-3</v>
      </c>
      <c r="V126">
        <v>0.23300000000000001</v>
      </c>
      <c r="W126">
        <v>0</v>
      </c>
      <c r="X126">
        <v>0</v>
      </c>
      <c r="Y126">
        <v>0.01</v>
      </c>
      <c r="Z126">
        <v>5.0000000000000001E-3</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0.15</v>
      </c>
      <c r="AU126">
        <v>0.01</v>
      </c>
      <c r="AV126" s="509">
        <v>0</v>
      </c>
      <c r="AW126">
        <v>0</v>
      </c>
      <c r="AX126" s="509">
        <v>0</v>
      </c>
      <c r="AY126" s="509">
        <v>0</v>
      </c>
      <c r="AZ126" s="509">
        <v>0</v>
      </c>
      <c r="BA126">
        <v>0</v>
      </c>
      <c r="BB126">
        <v>0</v>
      </c>
      <c r="BC126" s="509">
        <v>0</v>
      </c>
      <c r="BD126">
        <v>0</v>
      </c>
      <c r="BE126">
        <v>0</v>
      </c>
      <c r="BF126">
        <v>0</v>
      </c>
      <c r="BG126">
        <v>0</v>
      </c>
      <c r="BH126">
        <v>0</v>
      </c>
      <c r="BI126" s="509">
        <v>0</v>
      </c>
      <c r="BJ126">
        <v>0</v>
      </c>
      <c r="BK126">
        <v>0</v>
      </c>
      <c r="BL126">
        <v>0</v>
      </c>
      <c r="BM126">
        <v>0</v>
      </c>
      <c r="BN126" s="62">
        <v>0</v>
      </c>
      <c r="BO126">
        <v>0</v>
      </c>
      <c r="BP126" s="62">
        <v>0</v>
      </c>
      <c r="BQ126">
        <v>0</v>
      </c>
      <c r="BR126">
        <v>0</v>
      </c>
      <c r="BS126">
        <v>0</v>
      </c>
      <c r="BU126">
        <v>0</v>
      </c>
      <c r="BV126">
        <v>0</v>
      </c>
      <c r="BW126">
        <v>0</v>
      </c>
      <c r="BX126" s="62">
        <f t="shared" si="3"/>
        <v>0</v>
      </c>
      <c r="BY126">
        <v>0</v>
      </c>
      <c r="BZ126" s="62">
        <f t="shared" si="5"/>
        <v>0</v>
      </c>
      <c r="CB126">
        <v>0</v>
      </c>
    </row>
    <row r="127" spans="1:80">
      <c r="A127">
        <v>43</v>
      </c>
      <c r="B127" t="s">
        <v>797</v>
      </c>
      <c r="C127">
        <v>0</v>
      </c>
      <c r="D127">
        <v>0.02</v>
      </c>
      <c r="E127">
        <v>0</v>
      </c>
      <c r="F127">
        <v>0</v>
      </c>
      <c r="G127">
        <v>0</v>
      </c>
      <c r="H127">
        <v>0</v>
      </c>
      <c r="I127">
        <v>0</v>
      </c>
      <c r="J127">
        <v>0</v>
      </c>
      <c r="K127">
        <v>0</v>
      </c>
      <c r="L127">
        <v>0</v>
      </c>
      <c r="M127">
        <v>0</v>
      </c>
      <c r="N127">
        <v>0</v>
      </c>
      <c r="O127">
        <v>0</v>
      </c>
      <c r="P127">
        <v>0</v>
      </c>
      <c r="Q127">
        <v>0</v>
      </c>
      <c r="R127" s="507">
        <v>0</v>
      </c>
      <c r="S127">
        <v>0</v>
      </c>
      <c r="T127">
        <v>0</v>
      </c>
      <c r="U127">
        <v>8.4610000000000005E-2</v>
      </c>
      <c r="V127">
        <v>0</v>
      </c>
      <c r="W127">
        <v>0</v>
      </c>
      <c r="X127">
        <v>0</v>
      </c>
      <c r="Y127">
        <v>2E-3</v>
      </c>
      <c r="Z127">
        <v>3.33333E-4</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5.5E-2</v>
      </c>
      <c r="AU127">
        <v>0.01</v>
      </c>
      <c r="AV127" s="509">
        <v>0</v>
      </c>
      <c r="AW127">
        <v>0</v>
      </c>
      <c r="AX127" s="509">
        <v>0</v>
      </c>
      <c r="AY127" s="509">
        <v>0</v>
      </c>
      <c r="AZ127" s="509">
        <v>0</v>
      </c>
      <c r="BA127">
        <v>0</v>
      </c>
      <c r="BB127">
        <v>0</v>
      </c>
      <c r="BC127" s="509">
        <v>0</v>
      </c>
      <c r="BD127">
        <v>0</v>
      </c>
      <c r="BE127">
        <v>0</v>
      </c>
      <c r="BF127">
        <v>0</v>
      </c>
      <c r="BG127">
        <v>0</v>
      </c>
      <c r="BH127">
        <v>0</v>
      </c>
      <c r="BI127" s="509">
        <v>0</v>
      </c>
      <c r="BJ127">
        <v>0</v>
      </c>
      <c r="BK127">
        <v>0</v>
      </c>
      <c r="BL127">
        <v>0</v>
      </c>
      <c r="BM127">
        <v>0</v>
      </c>
      <c r="BN127" s="62">
        <v>0</v>
      </c>
      <c r="BO127">
        <v>0</v>
      </c>
      <c r="BP127" s="62">
        <v>0</v>
      </c>
      <c r="BQ127">
        <v>0</v>
      </c>
      <c r="BR127">
        <v>0</v>
      </c>
      <c r="BS127">
        <v>0</v>
      </c>
      <c r="BU127">
        <v>0</v>
      </c>
      <c r="BV127">
        <v>0</v>
      </c>
      <c r="BW127">
        <v>0</v>
      </c>
      <c r="BX127" s="62">
        <f t="shared" si="3"/>
        <v>0</v>
      </c>
      <c r="BY127">
        <v>0</v>
      </c>
      <c r="BZ127" s="62">
        <f t="shared" si="5"/>
        <v>0</v>
      </c>
      <c r="CB127">
        <v>0</v>
      </c>
    </row>
    <row r="128" spans="1:80">
      <c r="A128">
        <v>44</v>
      </c>
      <c r="B128" t="s">
        <v>799</v>
      </c>
      <c r="C128">
        <v>0</v>
      </c>
      <c r="D128">
        <v>2.642901E-3</v>
      </c>
      <c r="E128">
        <v>0</v>
      </c>
      <c r="F128">
        <v>0</v>
      </c>
      <c r="G128">
        <v>0</v>
      </c>
      <c r="H128">
        <v>0</v>
      </c>
      <c r="I128">
        <v>0</v>
      </c>
      <c r="J128">
        <v>0</v>
      </c>
      <c r="K128">
        <v>0</v>
      </c>
      <c r="L128">
        <v>0</v>
      </c>
      <c r="M128">
        <v>0</v>
      </c>
      <c r="N128">
        <v>0</v>
      </c>
      <c r="O128">
        <v>0</v>
      </c>
      <c r="P128">
        <v>0</v>
      </c>
      <c r="Q128">
        <v>0</v>
      </c>
      <c r="R128" s="507">
        <v>0</v>
      </c>
      <c r="S128">
        <v>0</v>
      </c>
      <c r="T128">
        <v>0</v>
      </c>
      <c r="U128">
        <v>0.19544</v>
      </c>
      <c r="V128">
        <v>2.53E-2</v>
      </c>
      <c r="W128">
        <v>0</v>
      </c>
      <c r="X128">
        <v>0</v>
      </c>
      <c r="Y128">
        <v>1.2E-2</v>
      </c>
      <c r="Z128">
        <v>1.6666670000000001E-2</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s="509">
        <v>0</v>
      </c>
      <c r="AW128">
        <v>0</v>
      </c>
      <c r="AX128" s="509">
        <v>0</v>
      </c>
      <c r="AY128" s="509">
        <v>0</v>
      </c>
      <c r="AZ128" s="509">
        <v>0</v>
      </c>
      <c r="BA128">
        <v>0</v>
      </c>
      <c r="BB128">
        <v>0</v>
      </c>
      <c r="BC128" s="509">
        <v>0</v>
      </c>
      <c r="BD128">
        <v>0</v>
      </c>
      <c r="BE128">
        <v>0</v>
      </c>
      <c r="BF128">
        <v>0</v>
      </c>
      <c r="BG128">
        <v>0</v>
      </c>
      <c r="BH128">
        <v>0</v>
      </c>
      <c r="BI128" s="509">
        <v>0</v>
      </c>
      <c r="BJ128">
        <v>0</v>
      </c>
      <c r="BK128">
        <v>0</v>
      </c>
      <c r="BL128">
        <v>0</v>
      </c>
      <c r="BM128">
        <v>0</v>
      </c>
      <c r="BN128" s="62">
        <v>0</v>
      </c>
      <c r="BO128">
        <v>0</v>
      </c>
      <c r="BP128" s="62">
        <v>0</v>
      </c>
      <c r="BQ128">
        <v>0</v>
      </c>
      <c r="BR128">
        <v>0</v>
      </c>
      <c r="BS128">
        <v>0</v>
      </c>
      <c r="BU128">
        <v>0</v>
      </c>
      <c r="BV128">
        <v>0</v>
      </c>
      <c r="BW128">
        <v>0</v>
      </c>
      <c r="BX128" s="62">
        <f t="shared" si="3"/>
        <v>0</v>
      </c>
      <c r="BY128">
        <v>0</v>
      </c>
      <c r="BZ128" s="62">
        <f t="shared" si="5"/>
        <v>0</v>
      </c>
      <c r="CB128">
        <v>0</v>
      </c>
    </row>
    <row r="129" spans="1:80">
      <c r="A129">
        <v>45</v>
      </c>
      <c r="B129" t="s">
        <v>798</v>
      </c>
      <c r="C129">
        <v>0</v>
      </c>
      <c r="D129">
        <v>2.2642900000000001E-2</v>
      </c>
      <c r="E129">
        <v>0</v>
      </c>
      <c r="F129">
        <v>0</v>
      </c>
      <c r="G129">
        <v>0</v>
      </c>
      <c r="H129">
        <v>0</v>
      </c>
      <c r="I129">
        <v>0</v>
      </c>
      <c r="J129">
        <v>0</v>
      </c>
      <c r="K129">
        <v>0</v>
      </c>
      <c r="L129">
        <v>0</v>
      </c>
      <c r="M129">
        <v>0</v>
      </c>
      <c r="N129">
        <v>0</v>
      </c>
      <c r="O129">
        <v>0</v>
      </c>
      <c r="P129">
        <v>0</v>
      </c>
      <c r="Q129">
        <v>0</v>
      </c>
      <c r="R129" s="507">
        <v>0</v>
      </c>
      <c r="S129">
        <v>0</v>
      </c>
      <c r="T129">
        <v>0</v>
      </c>
      <c r="U129">
        <v>0</v>
      </c>
      <c r="V129">
        <v>0</v>
      </c>
      <c r="W129">
        <v>0</v>
      </c>
      <c r="X129">
        <v>0</v>
      </c>
      <c r="Y129">
        <v>0.01</v>
      </c>
      <c r="Z129">
        <v>3.3333330000000001E-2</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s="509">
        <v>0</v>
      </c>
      <c r="AW129">
        <v>0</v>
      </c>
      <c r="AX129" s="509">
        <v>0</v>
      </c>
      <c r="AY129" s="509">
        <v>0</v>
      </c>
      <c r="AZ129" s="509">
        <v>0</v>
      </c>
      <c r="BA129">
        <v>0</v>
      </c>
      <c r="BB129">
        <v>0</v>
      </c>
      <c r="BC129" s="509">
        <v>0</v>
      </c>
      <c r="BD129">
        <v>0</v>
      </c>
      <c r="BE129">
        <v>0</v>
      </c>
      <c r="BF129">
        <v>0</v>
      </c>
      <c r="BG129">
        <v>0</v>
      </c>
      <c r="BH129">
        <v>0</v>
      </c>
      <c r="BI129" s="509">
        <v>0</v>
      </c>
      <c r="BJ129">
        <v>0</v>
      </c>
      <c r="BK129">
        <v>0</v>
      </c>
      <c r="BL129">
        <v>0</v>
      </c>
      <c r="BM129">
        <v>0</v>
      </c>
      <c r="BN129" s="62">
        <v>0</v>
      </c>
      <c r="BO129">
        <v>0</v>
      </c>
      <c r="BP129" s="62">
        <v>0</v>
      </c>
      <c r="BQ129">
        <v>0</v>
      </c>
      <c r="BR129">
        <v>0</v>
      </c>
      <c r="BS129">
        <v>0</v>
      </c>
      <c r="BU129">
        <v>0</v>
      </c>
      <c r="BV129">
        <v>0</v>
      </c>
      <c r="BW129">
        <v>0</v>
      </c>
      <c r="BX129" s="62">
        <f t="shared" si="3"/>
        <v>0</v>
      </c>
      <c r="BY129">
        <v>0</v>
      </c>
      <c r="BZ129" s="62">
        <f t="shared" si="5"/>
        <v>0</v>
      </c>
      <c r="CB129">
        <v>0</v>
      </c>
    </row>
    <row r="130" spans="1:80">
      <c r="A130">
        <v>46</v>
      </c>
      <c r="B130" t="s">
        <v>348</v>
      </c>
      <c r="C130">
        <v>0</v>
      </c>
      <c r="D130">
        <v>0</v>
      </c>
      <c r="E130">
        <v>0</v>
      </c>
      <c r="F130">
        <v>0</v>
      </c>
      <c r="G130">
        <v>0</v>
      </c>
      <c r="H130">
        <v>0</v>
      </c>
      <c r="I130" s="462">
        <v>8.2936199999999994E-5</v>
      </c>
      <c r="J130">
        <v>0</v>
      </c>
      <c r="K130">
        <v>0</v>
      </c>
      <c r="L130">
        <v>0</v>
      </c>
      <c r="M130">
        <v>0</v>
      </c>
      <c r="N130">
        <v>0</v>
      </c>
      <c r="O130">
        <v>2.3999999999999998E-3</v>
      </c>
      <c r="P130">
        <v>3.4806070000000001E-2</v>
      </c>
      <c r="Q130">
        <v>0</v>
      </c>
      <c r="R130" s="507">
        <v>0</v>
      </c>
      <c r="S130">
        <v>0</v>
      </c>
      <c r="T130">
        <v>0</v>
      </c>
      <c r="U130">
        <v>0</v>
      </c>
      <c r="V130">
        <v>0</v>
      </c>
      <c r="W130">
        <v>0</v>
      </c>
      <c r="X130">
        <v>0</v>
      </c>
      <c r="Y130">
        <v>0</v>
      </c>
      <c r="Z130">
        <v>0</v>
      </c>
      <c r="AA130">
        <v>0</v>
      </c>
      <c r="AB130">
        <v>0</v>
      </c>
      <c r="AC130">
        <v>0</v>
      </c>
      <c r="AD130">
        <v>0</v>
      </c>
      <c r="AE130">
        <v>0</v>
      </c>
      <c r="AF130">
        <v>2.708E-2</v>
      </c>
      <c r="AG130">
        <v>0</v>
      </c>
      <c r="AH130">
        <v>9.7121078694254424E-3</v>
      </c>
      <c r="AI130">
        <v>0</v>
      </c>
      <c r="AJ130">
        <v>3.5239410555520954E-2</v>
      </c>
      <c r="AK130">
        <v>0</v>
      </c>
      <c r="AL130">
        <v>0</v>
      </c>
      <c r="AM130">
        <v>1.592E-2</v>
      </c>
      <c r="AN130">
        <v>0.05</v>
      </c>
      <c r="AO130">
        <v>0.1</v>
      </c>
      <c r="AP130">
        <v>0</v>
      </c>
      <c r="AQ130">
        <v>0</v>
      </c>
      <c r="AR130">
        <v>0</v>
      </c>
      <c r="AS130">
        <v>0</v>
      </c>
      <c r="AT130">
        <v>0</v>
      </c>
      <c r="AU130">
        <v>0</v>
      </c>
      <c r="AV130" s="509">
        <v>0</v>
      </c>
      <c r="AW130">
        <v>0</v>
      </c>
      <c r="AX130" s="509">
        <v>0</v>
      </c>
      <c r="AY130" s="509">
        <v>0</v>
      </c>
      <c r="AZ130" s="509">
        <v>0</v>
      </c>
      <c r="BA130">
        <v>0</v>
      </c>
      <c r="BB130">
        <v>0</v>
      </c>
      <c r="BC130" s="509">
        <v>0</v>
      </c>
      <c r="BD130">
        <v>0</v>
      </c>
      <c r="BE130">
        <v>0</v>
      </c>
      <c r="BF130">
        <v>0.37423309999999999</v>
      </c>
      <c r="BG130">
        <v>0</v>
      </c>
      <c r="BH130">
        <v>2.9639351559554685E-2</v>
      </c>
      <c r="BI130" s="509">
        <v>0</v>
      </c>
      <c r="BJ130">
        <v>0</v>
      </c>
      <c r="BK130">
        <v>0</v>
      </c>
      <c r="BL130">
        <v>0</v>
      </c>
      <c r="BM130">
        <v>0</v>
      </c>
      <c r="BN130" s="62">
        <v>0</v>
      </c>
      <c r="BO130">
        <v>0</v>
      </c>
      <c r="BP130" s="62">
        <v>0</v>
      </c>
      <c r="BQ130">
        <v>0</v>
      </c>
      <c r="BR130">
        <v>0</v>
      </c>
      <c r="BS130">
        <v>0</v>
      </c>
      <c r="BU130">
        <v>0</v>
      </c>
      <c r="BV130">
        <v>0</v>
      </c>
      <c r="BW130">
        <v>0</v>
      </c>
      <c r="BX130" s="62">
        <f t="shared" si="3"/>
        <v>0</v>
      </c>
      <c r="BY130">
        <v>0</v>
      </c>
      <c r="BZ130" s="62">
        <f t="shared" si="5"/>
        <v>0</v>
      </c>
      <c r="CB130">
        <v>0</v>
      </c>
    </row>
    <row r="131" spans="1:80">
      <c r="A131">
        <v>47</v>
      </c>
      <c r="B131" t="s">
        <v>747</v>
      </c>
      <c r="C131">
        <v>0</v>
      </c>
      <c r="D131">
        <v>0</v>
      </c>
      <c r="E131">
        <v>0</v>
      </c>
      <c r="F131">
        <v>0</v>
      </c>
      <c r="G131">
        <v>0</v>
      </c>
      <c r="H131">
        <v>0</v>
      </c>
      <c r="I131">
        <v>0</v>
      </c>
      <c r="J131">
        <v>0</v>
      </c>
      <c r="K131">
        <v>0</v>
      </c>
      <c r="L131">
        <v>0</v>
      </c>
      <c r="M131">
        <v>0</v>
      </c>
      <c r="N131">
        <v>0</v>
      </c>
      <c r="O131">
        <v>0</v>
      </c>
      <c r="P131">
        <v>0</v>
      </c>
      <c r="Q131">
        <v>0</v>
      </c>
      <c r="R131" s="507">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4.4999999999999997E-3</v>
      </c>
      <c r="AN131">
        <v>0</v>
      </c>
      <c r="AO131">
        <v>0</v>
      </c>
      <c r="AP131">
        <v>0</v>
      </c>
      <c r="AQ131">
        <v>0</v>
      </c>
      <c r="AR131">
        <v>0</v>
      </c>
      <c r="AS131">
        <v>0</v>
      </c>
      <c r="AT131">
        <v>0</v>
      </c>
      <c r="AU131">
        <v>0</v>
      </c>
      <c r="AV131" s="509">
        <v>0</v>
      </c>
      <c r="AW131">
        <v>0</v>
      </c>
      <c r="AX131" s="509">
        <v>0</v>
      </c>
      <c r="AY131" s="509">
        <v>0</v>
      </c>
      <c r="AZ131" s="509">
        <v>0</v>
      </c>
      <c r="BA131">
        <v>0</v>
      </c>
      <c r="BB131">
        <v>0</v>
      </c>
      <c r="BC131" s="509">
        <v>0</v>
      </c>
      <c r="BD131">
        <v>0</v>
      </c>
      <c r="BE131">
        <v>0</v>
      </c>
      <c r="BF131">
        <v>1.226994E-2</v>
      </c>
      <c r="BG131">
        <v>0</v>
      </c>
      <c r="BH131">
        <v>0</v>
      </c>
      <c r="BI131" s="509">
        <v>0</v>
      </c>
      <c r="BJ131">
        <v>0</v>
      </c>
      <c r="BK131">
        <v>0</v>
      </c>
      <c r="BL131">
        <v>0</v>
      </c>
      <c r="BM131">
        <v>0</v>
      </c>
      <c r="BN131" s="62">
        <v>0</v>
      </c>
      <c r="BO131">
        <v>0</v>
      </c>
      <c r="BP131" s="62">
        <v>0</v>
      </c>
      <c r="BQ131">
        <v>0</v>
      </c>
      <c r="BR131">
        <v>0</v>
      </c>
      <c r="BS131">
        <v>0</v>
      </c>
      <c r="BU131">
        <v>0</v>
      </c>
      <c r="BV131">
        <v>0</v>
      </c>
      <c r="BW131">
        <v>0</v>
      </c>
      <c r="BX131" s="62">
        <f t="shared" si="3"/>
        <v>0</v>
      </c>
      <c r="BY131">
        <v>0</v>
      </c>
      <c r="BZ131" s="62">
        <f t="shared" si="5"/>
        <v>0</v>
      </c>
      <c r="CB131">
        <v>0</v>
      </c>
    </row>
    <row r="132" spans="1:80">
      <c r="A132">
        <v>48</v>
      </c>
      <c r="B132" t="s">
        <v>777</v>
      </c>
      <c r="C132">
        <v>0</v>
      </c>
      <c r="D132">
        <v>0</v>
      </c>
      <c r="E132">
        <v>0</v>
      </c>
      <c r="F132">
        <v>0</v>
      </c>
      <c r="G132">
        <v>0</v>
      </c>
      <c r="H132">
        <v>0</v>
      </c>
      <c r="I132">
        <v>0</v>
      </c>
      <c r="J132">
        <v>0</v>
      </c>
      <c r="K132">
        <v>0</v>
      </c>
      <c r="L132">
        <v>0</v>
      </c>
      <c r="M132">
        <v>0</v>
      </c>
      <c r="N132">
        <v>0</v>
      </c>
      <c r="O132">
        <v>0</v>
      </c>
      <c r="P132">
        <v>0</v>
      </c>
      <c r="Q132">
        <v>0</v>
      </c>
      <c r="R132" s="507">
        <v>2.4834885472549595E-3</v>
      </c>
      <c r="S132">
        <v>0</v>
      </c>
      <c r="T132">
        <v>0.17654</v>
      </c>
      <c r="U132">
        <v>1.5E-3</v>
      </c>
      <c r="V132">
        <v>0</v>
      </c>
      <c r="W132">
        <v>0.87346999999999997</v>
      </c>
      <c r="X132">
        <v>0</v>
      </c>
      <c r="Y132">
        <v>0</v>
      </c>
      <c r="Z132">
        <v>8.3951760000000007E-3</v>
      </c>
      <c r="AA132">
        <v>0</v>
      </c>
      <c r="AB132">
        <v>6.4630000000000007E-2</v>
      </c>
      <c r="AC132">
        <v>0</v>
      </c>
      <c r="AD132">
        <v>0</v>
      </c>
      <c r="AE132">
        <v>0.11011</v>
      </c>
      <c r="AF132">
        <v>8.3250000000000005E-2</v>
      </c>
      <c r="AG132">
        <v>0.26333030712836758</v>
      </c>
      <c r="AH132">
        <v>0.1924638548560427</v>
      </c>
      <c r="AI132">
        <v>2.9663088947077813E-2</v>
      </c>
      <c r="AJ132">
        <v>1.9969920351255846E-2</v>
      </c>
      <c r="AK132">
        <v>0.49409999999999998</v>
      </c>
      <c r="AL132">
        <v>0.41820000000000002</v>
      </c>
      <c r="AM132">
        <v>9.9699999999999997E-3</v>
      </c>
      <c r="AN132">
        <v>0.05</v>
      </c>
      <c r="AO132">
        <v>0</v>
      </c>
      <c r="AP132">
        <v>0</v>
      </c>
      <c r="AQ132">
        <v>4.0000000000000001E-3</v>
      </c>
      <c r="AR132">
        <v>0.47699999999999998</v>
      </c>
      <c r="AS132">
        <v>0.13</v>
      </c>
      <c r="AT132">
        <v>0.1</v>
      </c>
      <c r="AU132">
        <v>0</v>
      </c>
      <c r="AV132" s="509">
        <v>0.05</v>
      </c>
      <c r="AW132">
        <v>0</v>
      </c>
      <c r="AX132" s="509">
        <v>0.05</v>
      </c>
      <c r="AY132" s="509">
        <v>0.55000000000000004</v>
      </c>
      <c r="AZ132" s="509">
        <v>0</v>
      </c>
      <c r="BA132">
        <v>0</v>
      </c>
      <c r="BB132">
        <v>0</v>
      </c>
      <c r="BC132" s="509">
        <v>0</v>
      </c>
      <c r="BD132">
        <v>4.4642399999999999E-2</v>
      </c>
      <c r="BE132">
        <v>0</v>
      </c>
      <c r="BF132">
        <v>0</v>
      </c>
      <c r="BG132">
        <v>0.1</v>
      </c>
      <c r="BH132">
        <v>0.24743117474189111</v>
      </c>
      <c r="BI132" s="509">
        <v>0</v>
      </c>
      <c r="BJ132">
        <v>0</v>
      </c>
      <c r="BK132">
        <v>0.16700000000000001</v>
      </c>
      <c r="BL132">
        <v>0.107</v>
      </c>
      <c r="BM132">
        <v>0</v>
      </c>
      <c r="BN132" s="62">
        <v>0</v>
      </c>
      <c r="BO132">
        <v>0</v>
      </c>
      <c r="BP132" s="62">
        <v>0</v>
      </c>
      <c r="BQ132">
        <v>0</v>
      </c>
      <c r="BR132">
        <v>0</v>
      </c>
      <c r="BS132">
        <v>0</v>
      </c>
      <c r="BU132">
        <v>0</v>
      </c>
      <c r="BV132">
        <v>0</v>
      </c>
      <c r="BW132">
        <v>4.4642399999999999E-2</v>
      </c>
      <c r="BX132" s="62">
        <f t="shared" si="3"/>
        <v>0</v>
      </c>
      <c r="BY132">
        <v>4.4642399999999999E-2</v>
      </c>
      <c r="BZ132" s="62">
        <f t="shared" si="5"/>
        <v>0</v>
      </c>
      <c r="CB132">
        <v>0</v>
      </c>
    </row>
    <row r="133" spans="1:80">
      <c r="A133">
        <v>49</v>
      </c>
      <c r="B133" t="s">
        <v>946</v>
      </c>
      <c r="C133">
        <v>0</v>
      </c>
      <c r="D133">
        <v>0</v>
      </c>
      <c r="E133">
        <v>0</v>
      </c>
      <c r="F133">
        <v>0</v>
      </c>
      <c r="G133">
        <v>0</v>
      </c>
      <c r="H133">
        <v>0</v>
      </c>
      <c r="I133">
        <v>0</v>
      </c>
      <c r="J133">
        <v>0</v>
      </c>
      <c r="K133">
        <v>0</v>
      </c>
      <c r="L133">
        <v>0</v>
      </c>
      <c r="M133">
        <v>0</v>
      </c>
      <c r="N133">
        <v>0</v>
      </c>
      <c r="O133">
        <v>0</v>
      </c>
      <c r="P133">
        <v>0</v>
      </c>
      <c r="Q133">
        <v>0</v>
      </c>
      <c r="R133" s="507">
        <v>0</v>
      </c>
      <c r="S133">
        <v>0</v>
      </c>
      <c r="T133">
        <v>1.41E-3</v>
      </c>
      <c r="U133">
        <v>2.5000000000000001E-3</v>
      </c>
      <c r="V133">
        <v>0</v>
      </c>
      <c r="W133">
        <v>0</v>
      </c>
      <c r="X133">
        <v>0</v>
      </c>
      <c r="Y133">
        <v>0</v>
      </c>
      <c r="Z133">
        <v>0</v>
      </c>
      <c r="AA133">
        <v>0</v>
      </c>
      <c r="AB133">
        <v>2.9669999999999998E-2</v>
      </c>
      <c r="AC133">
        <v>0</v>
      </c>
      <c r="AD133">
        <v>0</v>
      </c>
      <c r="AE133">
        <v>0</v>
      </c>
      <c r="AF133">
        <v>0</v>
      </c>
      <c r="AG133">
        <v>0.11647272411829603</v>
      </c>
      <c r="AH133" s="509">
        <f>0.144200024276765+0.19+0.02</f>
        <v>0.354200024276765</v>
      </c>
      <c r="AI133">
        <v>1.5435422670094732E-2</v>
      </c>
      <c r="AJ133">
        <v>6.1226099736861155E-2</v>
      </c>
      <c r="AK133">
        <v>0.34160000000000001</v>
      </c>
      <c r="AL133">
        <v>0</v>
      </c>
      <c r="AM133">
        <v>3.2100000000000002E-3</v>
      </c>
      <c r="AN133">
        <v>0</v>
      </c>
      <c r="AO133">
        <v>0</v>
      </c>
      <c r="AP133">
        <v>0</v>
      </c>
      <c r="AQ133">
        <v>0</v>
      </c>
      <c r="AR133">
        <v>0</v>
      </c>
      <c r="AS133">
        <v>0</v>
      </c>
      <c r="AT133">
        <v>0</v>
      </c>
      <c r="AU133">
        <v>0</v>
      </c>
      <c r="AV133" s="509">
        <v>0.01</v>
      </c>
      <c r="AW133">
        <v>0</v>
      </c>
      <c r="AX133" s="509">
        <v>0</v>
      </c>
      <c r="AY133" s="509">
        <v>0</v>
      </c>
      <c r="AZ133" s="509">
        <v>0</v>
      </c>
      <c r="BA133">
        <v>0</v>
      </c>
      <c r="BB133">
        <v>0</v>
      </c>
      <c r="BC133" s="509">
        <v>0</v>
      </c>
      <c r="BD133">
        <v>0</v>
      </c>
      <c r="BE133">
        <v>0</v>
      </c>
      <c r="BF133">
        <v>0</v>
      </c>
      <c r="BG133">
        <v>0</v>
      </c>
      <c r="BH133">
        <v>0</v>
      </c>
      <c r="BI133" s="509">
        <v>0</v>
      </c>
      <c r="BJ133">
        <v>0</v>
      </c>
      <c r="BK133">
        <v>0</v>
      </c>
      <c r="BL133">
        <v>0</v>
      </c>
      <c r="BM133">
        <v>0</v>
      </c>
      <c r="BN133" s="62">
        <v>0</v>
      </c>
      <c r="BO133">
        <v>0</v>
      </c>
      <c r="BP133" s="62">
        <v>0</v>
      </c>
      <c r="BQ133">
        <v>0</v>
      </c>
      <c r="BR133">
        <v>0</v>
      </c>
      <c r="BS133">
        <v>0</v>
      </c>
      <c r="BU133">
        <v>0</v>
      </c>
      <c r="BV133">
        <v>0</v>
      </c>
      <c r="BW133">
        <v>0</v>
      </c>
      <c r="BX133" s="62">
        <f t="shared" si="3"/>
        <v>0</v>
      </c>
      <c r="BY133">
        <v>0</v>
      </c>
      <c r="BZ133" s="62">
        <f t="shared" si="5"/>
        <v>0</v>
      </c>
      <c r="CB133">
        <v>0</v>
      </c>
    </row>
    <row r="134" spans="1:80">
      <c r="A134">
        <v>50</v>
      </c>
      <c r="B134" t="s">
        <v>752</v>
      </c>
      <c r="C134">
        <v>0</v>
      </c>
      <c r="D134">
        <v>0</v>
      </c>
      <c r="E134">
        <v>0</v>
      </c>
      <c r="F134">
        <v>0</v>
      </c>
      <c r="G134">
        <v>0</v>
      </c>
      <c r="H134">
        <v>0</v>
      </c>
      <c r="I134">
        <v>0</v>
      </c>
      <c r="J134">
        <v>0</v>
      </c>
      <c r="K134">
        <v>0</v>
      </c>
      <c r="L134">
        <v>0</v>
      </c>
      <c r="M134">
        <v>0</v>
      </c>
      <c r="N134">
        <v>0</v>
      </c>
      <c r="O134">
        <v>0</v>
      </c>
      <c r="P134">
        <v>0</v>
      </c>
      <c r="Q134">
        <v>0</v>
      </c>
      <c r="R134" s="507">
        <v>0</v>
      </c>
      <c r="S134">
        <v>0</v>
      </c>
      <c r="T134">
        <v>0</v>
      </c>
      <c r="U134">
        <v>5.0000000000000001E-4</v>
      </c>
      <c r="V134">
        <v>0</v>
      </c>
      <c r="W134">
        <v>1.820489E-3</v>
      </c>
      <c r="X134">
        <v>0</v>
      </c>
      <c r="Y134">
        <v>0</v>
      </c>
      <c r="Z134">
        <v>0</v>
      </c>
      <c r="AA134">
        <v>0</v>
      </c>
      <c r="AB134">
        <v>3.056E-2</v>
      </c>
      <c r="AC134">
        <v>9.8839999999999997E-2</v>
      </c>
      <c r="AD134">
        <v>0</v>
      </c>
      <c r="AE134">
        <v>0</v>
      </c>
      <c r="AF134">
        <v>0</v>
      </c>
      <c r="AG134">
        <v>6.0632686216591333E-2</v>
      </c>
      <c r="AH134" s="48">
        <v>2.60638669024678E-2</v>
      </c>
      <c r="AI134">
        <v>2.503257812365193E-3</v>
      </c>
      <c r="AJ134">
        <v>6.8930457605689052E-4</v>
      </c>
      <c r="AK134">
        <v>0</v>
      </c>
      <c r="AL134">
        <v>1.0999999999999999E-2</v>
      </c>
      <c r="AM134">
        <v>0</v>
      </c>
      <c r="AN134">
        <v>0</v>
      </c>
      <c r="AO134">
        <v>0</v>
      </c>
      <c r="AP134">
        <v>0</v>
      </c>
      <c r="AQ134">
        <v>8.0000000000000004E-4</v>
      </c>
      <c r="AR134">
        <v>0</v>
      </c>
      <c r="AS134">
        <v>0</v>
      </c>
      <c r="AT134">
        <v>0</v>
      </c>
      <c r="AU134">
        <v>0</v>
      </c>
      <c r="AV134" s="509">
        <v>0.02</v>
      </c>
      <c r="AW134">
        <v>0</v>
      </c>
      <c r="AX134" s="509">
        <v>0.2</v>
      </c>
      <c r="AY134" s="509">
        <v>0</v>
      </c>
      <c r="AZ134" s="509">
        <v>0</v>
      </c>
      <c r="BA134">
        <v>0</v>
      </c>
      <c r="BB134">
        <v>0</v>
      </c>
      <c r="BC134" s="509">
        <v>0</v>
      </c>
      <c r="BD134">
        <v>0</v>
      </c>
      <c r="BE134">
        <v>0</v>
      </c>
      <c r="BF134">
        <v>0</v>
      </c>
      <c r="BG134">
        <v>0.1</v>
      </c>
      <c r="BH134">
        <v>0</v>
      </c>
      <c r="BI134" s="509">
        <v>0</v>
      </c>
      <c r="BJ134">
        <v>0</v>
      </c>
      <c r="BK134">
        <v>0</v>
      </c>
      <c r="BL134">
        <v>0</v>
      </c>
      <c r="BM134">
        <v>0</v>
      </c>
      <c r="BN134" s="62">
        <v>0</v>
      </c>
      <c r="BO134">
        <v>0</v>
      </c>
      <c r="BP134" s="62">
        <v>0</v>
      </c>
      <c r="BQ134">
        <v>0</v>
      </c>
      <c r="BR134">
        <v>0</v>
      </c>
      <c r="BS134">
        <v>0</v>
      </c>
      <c r="BU134">
        <v>0</v>
      </c>
      <c r="BV134">
        <v>0</v>
      </c>
      <c r="BW134">
        <v>0</v>
      </c>
      <c r="BX134" s="62">
        <f t="shared" si="3"/>
        <v>0</v>
      </c>
      <c r="BY134">
        <v>0</v>
      </c>
      <c r="BZ134" s="62">
        <f t="shared" si="5"/>
        <v>0</v>
      </c>
      <c r="CB134">
        <v>0</v>
      </c>
    </row>
    <row r="135" spans="1:80">
      <c r="A135">
        <v>51</v>
      </c>
      <c r="B135" t="s">
        <v>748</v>
      </c>
      <c r="C135">
        <v>0</v>
      </c>
      <c r="D135">
        <v>0</v>
      </c>
      <c r="E135">
        <v>0</v>
      </c>
      <c r="F135">
        <v>0</v>
      </c>
      <c r="G135">
        <v>0</v>
      </c>
      <c r="H135">
        <v>0</v>
      </c>
      <c r="I135" s="690">
        <v>8.2936199999999994E-5</v>
      </c>
      <c r="J135">
        <v>0</v>
      </c>
      <c r="K135">
        <v>0</v>
      </c>
      <c r="L135">
        <v>0</v>
      </c>
      <c r="M135">
        <v>0</v>
      </c>
      <c r="N135">
        <v>0</v>
      </c>
      <c r="O135">
        <v>0</v>
      </c>
      <c r="P135">
        <v>5.3690000000000002E-2</v>
      </c>
      <c r="Q135">
        <v>0</v>
      </c>
      <c r="R135" s="507">
        <v>7.6378202226848866E-5</v>
      </c>
      <c r="S135">
        <v>0</v>
      </c>
      <c r="T135">
        <v>1.8259999999999998E-2</v>
      </c>
      <c r="U135">
        <v>0</v>
      </c>
      <c r="V135">
        <v>0</v>
      </c>
      <c r="W135">
        <v>0</v>
      </c>
      <c r="X135">
        <v>0</v>
      </c>
      <c r="Y135">
        <v>0</v>
      </c>
      <c r="Z135">
        <v>0</v>
      </c>
      <c r="AA135">
        <v>0</v>
      </c>
      <c r="AB135">
        <v>0</v>
      </c>
      <c r="AC135">
        <v>0</v>
      </c>
      <c r="AD135">
        <v>0</v>
      </c>
      <c r="AE135">
        <v>0</v>
      </c>
      <c r="AF135">
        <v>0</v>
      </c>
      <c r="AG135">
        <v>0.44277558720950927</v>
      </c>
      <c r="AH135" s="509">
        <f>0.230001186936525-0.19-0.02</f>
        <v>2.000118693652499E-2</v>
      </c>
      <c r="AI135">
        <v>2.2251008575914971E-2</v>
      </c>
      <c r="AJ135">
        <v>0.19128699794438567</v>
      </c>
      <c r="AK135">
        <v>2.2200000000000001E-2</v>
      </c>
      <c r="AL135">
        <v>0</v>
      </c>
      <c r="AM135">
        <v>3.6609999999999997E-2</v>
      </c>
      <c r="AN135">
        <v>0</v>
      </c>
      <c r="AO135">
        <v>0.1</v>
      </c>
      <c r="AP135">
        <v>0</v>
      </c>
      <c r="AQ135" s="509">
        <f>0.0036-0.0036</f>
        <v>0</v>
      </c>
      <c r="AR135">
        <v>0</v>
      </c>
      <c r="AS135">
        <v>0</v>
      </c>
      <c r="AT135">
        <v>0</v>
      </c>
      <c r="AU135">
        <v>0</v>
      </c>
      <c r="AV135" s="509">
        <v>0</v>
      </c>
      <c r="AW135">
        <v>0</v>
      </c>
      <c r="AX135" s="509">
        <v>0</v>
      </c>
      <c r="AY135" s="509">
        <v>0</v>
      </c>
      <c r="AZ135" s="509">
        <v>0</v>
      </c>
      <c r="BA135">
        <v>0</v>
      </c>
      <c r="BB135">
        <v>0</v>
      </c>
      <c r="BC135" s="509">
        <v>0</v>
      </c>
      <c r="BD135">
        <v>1.6154439999999999E-2</v>
      </c>
      <c r="BE135">
        <v>0.1</v>
      </c>
      <c r="BF135">
        <v>0</v>
      </c>
      <c r="BG135">
        <v>0</v>
      </c>
      <c r="BH135">
        <v>0.16857066937985729</v>
      </c>
      <c r="BI135" s="509">
        <v>0</v>
      </c>
      <c r="BJ135">
        <v>0</v>
      </c>
      <c r="BK135">
        <v>0</v>
      </c>
      <c r="BL135">
        <v>0</v>
      </c>
      <c r="BM135">
        <v>0</v>
      </c>
      <c r="BN135" s="62">
        <v>0</v>
      </c>
      <c r="BO135">
        <v>0</v>
      </c>
      <c r="BP135" s="62">
        <v>0</v>
      </c>
      <c r="BQ135">
        <v>0</v>
      </c>
      <c r="BR135">
        <v>0</v>
      </c>
      <c r="BS135">
        <v>0</v>
      </c>
      <c r="BU135">
        <v>0</v>
      </c>
      <c r="BV135">
        <v>0</v>
      </c>
      <c r="BW135">
        <v>1.6154439999999999E-2</v>
      </c>
      <c r="BX135" s="62">
        <f t="shared" si="3"/>
        <v>0</v>
      </c>
      <c r="BY135">
        <v>1.6154439999999999E-2</v>
      </c>
      <c r="BZ135" s="62">
        <f t="shared" si="5"/>
        <v>0</v>
      </c>
      <c r="CB135">
        <v>0</v>
      </c>
    </row>
    <row r="136" spans="1:80">
      <c r="A136">
        <v>52</v>
      </c>
      <c r="B136" t="s">
        <v>823</v>
      </c>
      <c r="C136">
        <v>0</v>
      </c>
      <c r="D136">
        <v>0</v>
      </c>
      <c r="E136">
        <v>0</v>
      </c>
      <c r="F136">
        <v>0</v>
      </c>
      <c r="G136">
        <v>0</v>
      </c>
      <c r="H136">
        <v>0</v>
      </c>
      <c r="I136">
        <v>0</v>
      </c>
      <c r="J136">
        <v>0</v>
      </c>
      <c r="K136">
        <v>0</v>
      </c>
      <c r="L136">
        <v>0</v>
      </c>
      <c r="M136">
        <v>0</v>
      </c>
      <c r="N136">
        <v>0</v>
      </c>
      <c r="O136">
        <v>0</v>
      </c>
      <c r="P136">
        <v>0</v>
      </c>
      <c r="Q136">
        <v>0</v>
      </c>
      <c r="R136" s="507">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s="509">
        <f>0.0036</f>
        <v>3.5999999999999999E-3</v>
      </c>
      <c r="AR136">
        <v>0</v>
      </c>
      <c r="AS136">
        <v>0.02</v>
      </c>
      <c r="AT136">
        <v>0</v>
      </c>
      <c r="AU136">
        <v>0</v>
      </c>
      <c r="AV136" s="509">
        <v>0</v>
      </c>
      <c r="AW136">
        <v>0</v>
      </c>
      <c r="AX136" s="509">
        <v>0</v>
      </c>
      <c r="AY136" s="509">
        <v>0</v>
      </c>
      <c r="AZ136" s="509">
        <v>0</v>
      </c>
      <c r="BA136">
        <v>0</v>
      </c>
      <c r="BB136">
        <v>0</v>
      </c>
      <c r="BC136" s="509">
        <v>0</v>
      </c>
      <c r="BD136">
        <v>0</v>
      </c>
      <c r="BE136">
        <v>0</v>
      </c>
      <c r="BF136">
        <v>0</v>
      </c>
      <c r="BG136">
        <v>0</v>
      </c>
      <c r="BH136">
        <v>0</v>
      </c>
      <c r="BI136" s="509">
        <v>0</v>
      </c>
      <c r="BJ136">
        <v>0</v>
      </c>
      <c r="BK136">
        <v>0</v>
      </c>
      <c r="BL136">
        <v>0</v>
      </c>
      <c r="BM136">
        <v>0</v>
      </c>
      <c r="BN136" s="62">
        <v>0</v>
      </c>
      <c r="BO136">
        <v>0</v>
      </c>
      <c r="BP136" s="62">
        <v>0</v>
      </c>
      <c r="BQ136">
        <v>0</v>
      </c>
      <c r="BR136">
        <v>0</v>
      </c>
      <c r="BS136">
        <v>0</v>
      </c>
      <c r="BU136">
        <v>0</v>
      </c>
      <c r="BV136">
        <v>0</v>
      </c>
      <c r="BW136">
        <v>0</v>
      </c>
      <c r="BX136" s="62">
        <f t="shared" si="3"/>
        <v>0</v>
      </c>
      <c r="BY136">
        <v>0</v>
      </c>
      <c r="BZ136" s="62">
        <f t="shared" si="5"/>
        <v>0</v>
      </c>
      <c r="CB136">
        <v>0</v>
      </c>
    </row>
    <row r="137" spans="1:80">
      <c r="A137">
        <v>53</v>
      </c>
      <c r="B137" t="s">
        <v>773</v>
      </c>
      <c r="C137">
        <v>0</v>
      </c>
      <c r="D137">
        <v>6.6890000000000005E-2</v>
      </c>
      <c r="E137">
        <v>0</v>
      </c>
      <c r="F137">
        <v>0</v>
      </c>
      <c r="G137">
        <v>5.1597500000000001E-4</v>
      </c>
      <c r="H137">
        <v>0</v>
      </c>
      <c r="I137">
        <v>1.353713E-2</v>
      </c>
      <c r="J137">
        <v>0</v>
      </c>
      <c r="K137">
        <v>1.12464E-4</v>
      </c>
      <c r="L137">
        <v>0</v>
      </c>
      <c r="M137">
        <v>0</v>
      </c>
      <c r="N137" s="710">
        <v>2.0000000000000002E-5</v>
      </c>
      <c r="O137">
        <v>2.0000000000000001E-4</v>
      </c>
      <c r="P137">
        <v>1.1599999999999999E-2</v>
      </c>
      <c r="Q137">
        <v>5.4492899999999999E-3</v>
      </c>
      <c r="R137" s="507">
        <v>3.3453647843281726E-4</v>
      </c>
      <c r="S137">
        <v>0</v>
      </c>
      <c r="T137">
        <v>0.19194</v>
      </c>
      <c r="U137">
        <v>1.15E-2</v>
      </c>
      <c r="V137">
        <v>1.4E-3</v>
      </c>
      <c r="W137">
        <v>0.1219095</v>
      </c>
      <c r="X137">
        <v>0</v>
      </c>
      <c r="Y137">
        <v>0</v>
      </c>
      <c r="Z137">
        <v>1.883926E-2</v>
      </c>
      <c r="AA137">
        <v>0</v>
      </c>
      <c r="AB137">
        <v>6.8080000000000002E-2</v>
      </c>
      <c r="AC137">
        <v>0</v>
      </c>
      <c r="AD137">
        <v>0</v>
      </c>
      <c r="AE137">
        <v>0</v>
      </c>
      <c r="AF137">
        <v>0</v>
      </c>
      <c r="AG137">
        <v>6.4625475995587031E-2</v>
      </c>
      <c r="AH137" s="48">
        <v>0.11976298059990501</v>
      </c>
      <c r="AI137">
        <v>0.18826367109985681</v>
      </c>
      <c r="AJ137">
        <v>4.8439160885075841E-2</v>
      </c>
      <c r="AK137">
        <v>0.1384</v>
      </c>
      <c r="AL137">
        <v>0</v>
      </c>
      <c r="AM137">
        <v>0.10925</v>
      </c>
      <c r="AN137">
        <v>0.2</v>
      </c>
      <c r="AO137">
        <v>0.2</v>
      </c>
      <c r="AP137">
        <v>0</v>
      </c>
      <c r="AQ137">
        <v>0</v>
      </c>
      <c r="AR137">
        <v>0</v>
      </c>
      <c r="AS137">
        <v>0</v>
      </c>
      <c r="AT137">
        <v>0</v>
      </c>
      <c r="AU137">
        <v>0</v>
      </c>
      <c r="AV137" s="509">
        <v>0</v>
      </c>
      <c r="AW137">
        <v>0</v>
      </c>
      <c r="AX137" s="509">
        <v>0</v>
      </c>
      <c r="AY137" s="509">
        <v>0.05</v>
      </c>
      <c r="AZ137" s="509">
        <v>0</v>
      </c>
      <c r="BA137">
        <v>0</v>
      </c>
      <c r="BB137">
        <v>0</v>
      </c>
      <c r="BC137" s="509">
        <v>0.1</v>
      </c>
      <c r="BD137">
        <v>7.3615249999999993E-2</v>
      </c>
      <c r="BE137">
        <v>0.65</v>
      </c>
      <c r="BF137">
        <v>0.2392638</v>
      </c>
      <c r="BG137">
        <v>0</v>
      </c>
      <c r="BH137">
        <v>0.10036995989262305</v>
      </c>
      <c r="BI137" s="509">
        <v>0</v>
      </c>
      <c r="BJ137">
        <v>0</v>
      </c>
      <c r="BK137">
        <v>0</v>
      </c>
      <c r="BL137">
        <v>0</v>
      </c>
      <c r="BM137">
        <v>0</v>
      </c>
      <c r="BN137" s="62">
        <v>0</v>
      </c>
      <c r="BO137">
        <v>0</v>
      </c>
      <c r="BP137" s="62">
        <v>0</v>
      </c>
      <c r="BQ137">
        <v>0</v>
      </c>
      <c r="BR137">
        <v>0</v>
      </c>
      <c r="BS137">
        <v>0</v>
      </c>
      <c r="BU137">
        <v>0</v>
      </c>
      <c r="BV137">
        <v>0</v>
      </c>
      <c r="BW137">
        <v>7.3615249999999993E-2</v>
      </c>
      <c r="BX137" s="62">
        <f t="shared" si="3"/>
        <v>0</v>
      </c>
      <c r="BY137">
        <v>7.3615249999999993E-2</v>
      </c>
      <c r="BZ137" s="62">
        <f t="shared" si="5"/>
        <v>0</v>
      </c>
      <c r="CB137">
        <v>0</v>
      </c>
    </row>
    <row r="138" spans="1:80">
      <c r="A138">
        <v>54</v>
      </c>
      <c r="B138" t="s">
        <v>744</v>
      </c>
      <c r="C138">
        <v>0</v>
      </c>
      <c r="D138">
        <v>4.6321149999999998E-2</v>
      </c>
      <c r="E138">
        <v>0.33411239999999998</v>
      </c>
      <c r="F138">
        <v>8.5117440000000003E-2</v>
      </c>
      <c r="G138">
        <v>7.737339E-2</v>
      </c>
      <c r="H138">
        <v>8.9050469999999993E-3</v>
      </c>
      <c r="I138">
        <v>0.18663669999999999</v>
      </c>
      <c r="J138">
        <v>0.26700000000000002</v>
      </c>
      <c r="K138">
        <v>0</v>
      </c>
      <c r="L138">
        <v>0</v>
      </c>
      <c r="M138">
        <v>0.02</v>
      </c>
      <c r="N138">
        <v>3.82E-3</v>
      </c>
      <c r="O138">
        <v>0</v>
      </c>
      <c r="P138">
        <v>2.214E-2</v>
      </c>
      <c r="Q138">
        <v>2.727458E-2</v>
      </c>
      <c r="R138" s="711">
        <f>0.165956825739402+0.015+0.012</f>
        <v>0.19295682573940198</v>
      </c>
      <c r="S138">
        <v>4.4290000000000003E-2</v>
      </c>
      <c r="T138">
        <v>0.17616000000000001</v>
      </c>
      <c r="U138">
        <v>0.10050000000000001</v>
      </c>
      <c r="V138">
        <v>0</v>
      </c>
      <c r="W138">
        <v>0</v>
      </c>
      <c r="X138">
        <v>6.4000000000000005E-4</v>
      </c>
      <c r="Y138">
        <v>0</v>
      </c>
      <c r="Z138">
        <v>0</v>
      </c>
      <c r="AA138">
        <v>0</v>
      </c>
      <c r="AB138" s="509">
        <f>0.01034+0.02</f>
        <v>3.0339999999999999E-2</v>
      </c>
      <c r="AC138">
        <v>0</v>
      </c>
      <c r="AD138">
        <v>0</v>
      </c>
      <c r="AE138">
        <v>0</v>
      </c>
      <c r="AF138">
        <v>0</v>
      </c>
      <c r="AG138">
        <v>0</v>
      </c>
      <c r="AH138">
        <v>0</v>
      </c>
      <c r="AI138">
        <v>3.6270978206477669E-3</v>
      </c>
      <c r="AJ138">
        <v>0</v>
      </c>
      <c r="AK138">
        <v>0</v>
      </c>
      <c r="AL138">
        <v>0</v>
      </c>
      <c r="AM138">
        <v>2.0740000000000001E-2</v>
      </c>
      <c r="AN138">
        <v>0</v>
      </c>
      <c r="AO138">
        <v>0</v>
      </c>
      <c r="AP138">
        <v>0</v>
      </c>
      <c r="AQ138">
        <v>0</v>
      </c>
      <c r="AR138">
        <v>0</v>
      </c>
      <c r="AS138">
        <v>0</v>
      </c>
      <c r="AT138">
        <v>0</v>
      </c>
      <c r="AU138">
        <v>0</v>
      </c>
      <c r="AV138" s="509">
        <v>0</v>
      </c>
      <c r="AW138">
        <v>0</v>
      </c>
      <c r="AX138" s="509">
        <v>0</v>
      </c>
      <c r="AY138" s="509">
        <v>0</v>
      </c>
      <c r="AZ138" s="509">
        <v>0</v>
      </c>
      <c r="BA138">
        <v>0</v>
      </c>
      <c r="BB138">
        <v>0</v>
      </c>
      <c r="BC138" s="509">
        <v>0</v>
      </c>
      <c r="BD138" s="509">
        <f>0.01299289</f>
        <v>1.299289E-2</v>
      </c>
      <c r="BE138">
        <v>0.05</v>
      </c>
      <c r="BF138">
        <v>0</v>
      </c>
      <c r="BG138">
        <v>0</v>
      </c>
      <c r="BH138">
        <v>0</v>
      </c>
      <c r="BI138" s="509">
        <v>0</v>
      </c>
      <c r="BJ138">
        <v>0</v>
      </c>
      <c r="BK138">
        <v>0</v>
      </c>
      <c r="BL138">
        <v>0</v>
      </c>
      <c r="BM138">
        <v>0</v>
      </c>
      <c r="BN138" s="62">
        <v>0</v>
      </c>
      <c r="BO138">
        <v>0</v>
      </c>
      <c r="BP138" s="62">
        <v>0</v>
      </c>
      <c r="BQ138">
        <v>0</v>
      </c>
      <c r="BR138">
        <v>0</v>
      </c>
      <c r="BS138">
        <v>0</v>
      </c>
      <c r="BU138">
        <v>0</v>
      </c>
      <c r="BV138">
        <v>0</v>
      </c>
      <c r="BW138">
        <v>6.2992889999999996E-2</v>
      </c>
      <c r="BX138" s="62">
        <f>BW138-BD138</f>
        <v>4.9999999999999996E-2</v>
      </c>
      <c r="BY138">
        <v>1.299289E-2</v>
      </c>
      <c r="BZ138" s="62">
        <f>BY138-BD138</f>
        <v>0</v>
      </c>
      <c r="CB138">
        <v>0</v>
      </c>
    </row>
    <row r="139" spans="1:80">
      <c r="A139">
        <v>55</v>
      </c>
      <c r="B139" t="s">
        <v>746</v>
      </c>
      <c r="C139">
        <v>0</v>
      </c>
      <c r="D139">
        <v>0</v>
      </c>
      <c r="E139">
        <v>0.28494540000000002</v>
      </c>
      <c r="F139">
        <v>2.8663899999999999E-3</v>
      </c>
      <c r="G139">
        <v>3.6811109999999999E-3</v>
      </c>
      <c r="H139">
        <v>1.4857780000000001E-3</v>
      </c>
      <c r="I139">
        <v>0.26074910000000001</v>
      </c>
      <c r="J139">
        <v>4.0000000000000001E-3</v>
      </c>
      <c r="K139">
        <v>0</v>
      </c>
      <c r="L139">
        <v>0</v>
      </c>
      <c r="M139">
        <v>0</v>
      </c>
      <c r="N139">
        <v>0</v>
      </c>
      <c r="O139">
        <v>0</v>
      </c>
      <c r="P139">
        <v>4.6100000000000004E-3</v>
      </c>
      <c r="Q139">
        <v>0</v>
      </c>
      <c r="R139" s="507">
        <v>2.5908333678979205E-2</v>
      </c>
      <c r="S139">
        <v>4.4290000000000003E-2</v>
      </c>
      <c r="T139">
        <v>0</v>
      </c>
      <c r="U139">
        <v>0.1525</v>
      </c>
      <c r="V139">
        <v>0</v>
      </c>
      <c r="W139">
        <v>0</v>
      </c>
      <c r="X139">
        <v>0</v>
      </c>
      <c r="Y139">
        <v>0</v>
      </c>
      <c r="Z139">
        <v>0</v>
      </c>
      <c r="AA139">
        <v>0</v>
      </c>
      <c r="AB139">
        <v>0</v>
      </c>
      <c r="AC139">
        <v>0</v>
      </c>
      <c r="AD139">
        <v>0</v>
      </c>
      <c r="AE139">
        <v>0</v>
      </c>
      <c r="AF139">
        <v>0</v>
      </c>
      <c r="AG139">
        <v>0</v>
      </c>
      <c r="AH139" s="507">
        <v>1.7530683482060563E-5</v>
      </c>
      <c r="AI139">
        <v>0</v>
      </c>
      <c r="AJ139">
        <v>3.3101637252244596E-2</v>
      </c>
      <c r="AK139">
        <v>0</v>
      </c>
      <c r="AL139">
        <v>0</v>
      </c>
      <c r="AM139">
        <v>1.44E-2</v>
      </c>
      <c r="AN139">
        <v>0</v>
      </c>
      <c r="AO139">
        <v>0</v>
      </c>
      <c r="AP139">
        <v>0</v>
      </c>
      <c r="AQ139">
        <v>0</v>
      </c>
      <c r="AR139">
        <v>0</v>
      </c>
      <c r="AS139">
        <v>0</v>
      </c>
      <c r="AT139">
        <v>0</v>
      </c>
      <c r="AU139">
        <v>0</v>
      </c>
      <c r="AV139" s="509">
        <v>0</v>
      </c>
      <c r="AW139">
        <v>0</v>
      </c>
      <c r="AX139" s="509">
        <v>0</v>
      </c>
      <c r="AY139" s="509">
        <v>0</v>
      </c>
      <c r="AZ139" s="509">
        <v>0</v>
      </c>
      <c r="BA139">
        <v>0</v>
      </c>
      <c r="BB139">
        <v>0</v>
      </c>
      <c r="BC139" s="509">
        <v>0</v>
      </c>
      <c r="BD139">
        <v>4.1904760000000003E-3</v>
      </c>
      <c r="BE139">
        <v>0</v>
      </c>
      <c r="BF139">
        <v>0</v>
      </c>
      <c r="BG139">
        <v>0</v>
      </c>
      <c r="BH139">
        <v>0</v>
      </c>
      <c r="BI139" s="509">
        <v>0</v>
      </c>
      <c r="BJ139">
        <v>0</v>
      </c>
      <c r="BK139">
        <v>0</v>
      </c>
      <c r="BL139">
        <v>0</v>
      </c>
      <c r="BM139">
        <v>0</v>
      </c>
      <c r="BN139" s="62">
        <v>0</v>
      </c>
      <c r="BO139">
        <v>0</v>
      </c>
      <c r="BP139" s="62">
        <v>0</v>
      </c>
      <c r="BQ139">
        <v>0</v>
      </c>
      <c r="BR139">
        <v>0</v>
      </c>
      <c r="BS139">
        <v>0</v>
      </c>
      <c r="BU139">
        <v>0</v>
      </c>
      <c r="BV139">
        <v>0</v>
      </c>
      <c r="BW139">
        <v>4.1904760000000003E-3</v>
      </c>
      <c r="BX139" s="62">
        <f t="shared" si="3"/>
        <v>0</v>
      </c>
      <c r="BY139">
        <v>4.1904760000000003E-3</v>
      </c>
      <c r="BZ139" s="62">
        <f t="shared" si="5"/>
        <v>0</v>
      </c>
      <c r="CB139">
        <v>0</v>
      </c>
    </row>
    <row r="140" spans="1:80">
      <c r="A140">
        <v>56</v>
      </c>
      <c r="B140" t="s">
        <v>332</v>
      </c>
      <c r="C140">
        <v>0</v>
      </c>
      <c r="D140">
        <v>0</v>
      </c>
      <c r="E140">
        <v>0</v>
      </c>
      <c r="F140">
        <v>0</v>
      </c>
      <c r="G140">
        <v>0</v>
      </c>
      <c r="H140">
        <v>0</v>
      </c>
      <c r="I140">
        <v>3.0247049999999999E-3</v>
      </c>
      <c r="J140">
        <v>0</v>
      </c>
      <c r="K140">
        <v>0</v>
      </c>
      <c r="L140">
        <v>0</v>
      </c>
      <c r="M140">
        <v>0</v>
      </c>
      <c r="N140">
        <v>0</v>
      </c>
      <c r="O140">
        <v>0</v>
      </c>
      <c r="P140">
        <v>0</v>
      </c>
      <c r="Q140">
        <v>0</v>
      </c>
      <c r="R140" s="507">
        <v>2.2871028333484186E-4</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s="509">
        <v>0</v>
      </c>
      <c r="AW140">
        <v>0</v>
      </c>
      <c r="AX140" s="509">
        <v>0</v>
      </c>
      <c r="AY140" s="509">
        <v>0</v>
      </c>
      <c r="AZ140" s="509">
        <v>0</v>
      </c>
      <c r="BA140">
        <v>0</v>
      </c>
      <c r="BB140">
        <v>0</v>
      </c>
      <c r="BC140" s="509">
        <v>0</v>
      </c>
      <c r="BD140">
        <v>0</v>
      </c>
      <c r="BE140">
        <v>0</v>
      </c>
      <c r="BF140">
        <v>0</v>
      </c>
      <c r="BG140">
        <v>0</v>
      </c>
      <c r="BH140">
        <v>0</v>
      </c>
      <c r="BI140" s="509">
        <v>0</v>
      </c>
      <c r="BJ140">
        <v>0</v>
      </c>
      <c r="BK140">
        <v>0</v>
      </c>
      <c r="BL140">
        <v>0</v>
      </c>
      <c r="BM140">
        <v>0</v>
      </c>
      <c r="BN140" s="62">
        <v>0</v>
      </c>
      <c r="BO140">
        <v>0</v>
      </c>
      <c r="BP140" s="62">
        <v>0</v>
      </c>
      <c r="BQ140">
        <v>0</v>
      </c>
      <c r="BR140">
        <v>0</v>
      </c>
      <c r="BS140">
        <v>0</v>
      </c>
      <c r="BU140">
        <v>0</v>
      </c>
      <c r="BV140">
        <v>0</v>
      </c>
      <c r="BW140">
        <v>0</v>
      </c>
      <c r="BX140" s="62">
        <f t="shared" si="3"/>
        <v>0</v>
      </c>
      <c r="BY140">
        <v>0</v>
      </c>
      <c r="BZ140" s="62">
        <f t="shared" si="5"/>
        <v>0</v>
      </c>
      <c r="CB140">
        <v>0</v>
      </c>
    </row>
    <row r="141" spans="1:80">
      <c r="A141">
        <v>57</v>
      </c>
      <c r="B141" t="s">
        <v>331</v>
      </c>
      <c r="C141">
        <v>0</v>
      </c>
      <c r="D141">
        <v>0</v>
      </c>
      <c r="E141">
        <v>0</v>
      </c>
      <c r="F141">
        <v>0</v>
      </c>
      <c r="G141" s="710">
        <v>1.7E-5</v>
      </c>
      <c r="H141">
        <v>0</v>
      </c>
      <c r="I141">
        <v>1.326979E-3</v>
      </c>
      <c r="J141">
        <v>0</v>
      </c>
      <c r="K141">
        <v>0</v>
      </c>
      <c r="L141">
        <v>0</v>
      </c>
      <c r="M141">
        <v>0</v>
      </c>
      <c r="N141">
        <v>2.8600000000000001E-3</v>
      </c>
      <c r="O141">
        <v>0</v>
      </c>
      <c r="P141">
        <v>0</v>
      </c>
      <c r="Q141" s="710">
        <v>5.7450000000000001E-5</v>
      </c>
      <c r="R141" s="507">
        <v>3.9990040754358776E-3</v>
      </c>
      <c r="S141">
        <v>0</v>
      </c>
      <c r="T141">
        <v>3.2559999999999999E-2</v>
      </c>
      <c r="U141">
        <v>0</v>
      </c>
      <c r="V141">
        <v>0</v>
      </c>
      <c r="W141">
        <v>0</v>
      </c>
      <c r="X141">
        <v>0</v>
      </c>
      <c r="Y141">
        <v>0</v>
      </c>
      <c r="Z141">
        <v>0</v>
      </c>
      <c r="AA141">
        <v>0</v>
      </c>
      <c r="AB141">
        <v>0</v>
      </c>
      <c r="AC141">
        <v>0</v>
      </c>
      <c r="AD141">
        <v>0</v>
      </c>
      <c r="AE141">
        <v>0</v>
      </c>
      <c r="AF141">
        <v>0</v>
      </c>
      <c r="AG141">
        <v>3.5712455959286807E-2</v>
      </c>
      <c r="AH141">
        <v>1.6184637589444287E-3</v>
      </c>
      <c r="AI141">
        <v>7.4596987213776694E-2</v>
      </c>
      <c r="AJ141">
        <v>0.2634915147403209</v>
      </c>
      <c r="AK141">
        <v>3.7000000000000002E-3</v>
      </c>
      <c r="AL141">
        <v>0</v>
      </c>
      <c r="AM141">
        <v>1.183994E-2</v>
      </c>
      <c r="AN141">
        <v>0</v>
      </c>
      <c r="AO141">
        <v>0</v>
      </c>
      <c r="AP141">
        <v>0</v>
      </c>
      <c r="AQ141">
        <v>0</v>
      </c>
      <c r="AR141">
        <v>0</v>
      </c>
      <c r="AS141">
        <v>0</v>
      </c>
      <c r="AT141">
        <v>0</v>
      </c>
      <c r="AU141">
        <v>0</v>
      </c>
      <c r="AV141" s="509">
        <v>0</v>
      </c>
      <c r="AW141">
        <v>0</v>
      </c>
      <c r="AX141" s="509">
        <v>0</v>
      </c>
      <c r="AY141" s="509">
        <v>0</v>
      </c>
      <c r="AZ141" s="509">
        <v>0</v>
      </c>
      <c r="BA141">
        <v>0</v>
      </c>
      <c r="BB141">
        <v>0</v>
      </c>
      <c r="BC141" s="509">
        <v>0</v>
      </c>
      <c r="BD141">
        <v>1.5476190000000001E-2</v>
      </c>
      <c r="BE141">
        <v>0</v>
      </c>
      <c r="BF141">
        <v>0</v>
      </c>
      <c r="BG141">
        <v>0</v>
      </c>
      <c r="BH141">
        <v>0</v>
      </c>
      <c r="BI141" s="509">
        <v>0</v>
      </c>
      <c r="BJ141">
        <v>0</v>
      </c>
      <c r="BK141">
        <v>0</v>
      </c>
      <c r="BL141">
        <v>0</v>
      </c>
      <c r="BM141">
        <v>0</v>
      </c>
      <c r="BN141" s="62">
        <v>0</v>
      </c>
      <c r="BO141">
        <v>0</v>
      </c>
      <c r="BP141" s="62">
        <v>0</v>
      </c>
      <c r="BQ141">
        <v>0</v>
      </c>
      <c r="BR141">
        <v>0</v>
      </c>
      <c r="BS141">
        <v>0</v>
      </c>
      <c r="BU141">
        <v>0</v>
      </c>
      <c r="BV141">
        <v>0</v>
      </c>
      <c r="BW141">
        <v>1.5476190000000001E-2</v>
      </c>
      <c r="BX141" s="62">
        <f t="shared" si="3"/>
        <v>0</v>
      </c>
      <c r="BY141">
        <v>1.5476190000000001E-2</v>
      </c>
      <c r="BZ141" s="62">
        <f t="shared" si="5"/>
        <v>0</v>
      </c>
      <c r="CB141">
        <v>0</v>
      </c>
    </row>
    <row r="142" spans="1:80">
      <c r="A142">
        <v>58</v>
      </c>
      <c r="B142" t="s">
        <v>824</v>
      </c>
      <c r="C142">
        <v>0</v>
      </c>
      <c r="D142">
        <v>0</v>
      </c>
      <c r="E142">
        <v>0</v>
      </c>
      <c r="F142">
        <v>0</v>
      </c>
      <c r="G142">
        <v>1.694521E-3</v>
      </c>
      <c r="H142">
        <v>1.579537E-2</v>
      </c>
      <c r="I142">
        <v>1.6146509999999999E-2</v>
      </c>
      <c r="J142">
        <v>0</v>
      </c>
      <c r="K142">
        <v>0</v>
      </c>
      <c r="L142">
        <v>0</v>
      </c>
      <c r="M142">
        <v>0</v>
      </c>
      <c r="N142">
        <v>0</v>
      </c>
      <c r="O142">
        <v>0</v>
      </c>
      <c r="P142">
        <v>3.8700000000000002E-3</v>
      </c>
      <c r="Q142">
        <v>0</v>
      </c>
      <c r="R142" s="507">
        <v>4.1277957745660442E-3</v>
      </c>
      <c r="S142">
        <v>0</v>
      </c>
      <c r="T142">
        <v>0.24615000000000001</v>
      </c>
      <c r="U142">
        <v>0</v>
      </c>
      <c r="V142">
        <v>0</v>
      </c>
      <c r="W142">
        <v>0</v>
      </c>
      <c r="X142">
        <v>0</v>
      </c>
      <c r="Y142">
        <v>0</v>
      </c>
      <c r="Z142">
        <v>0</v>
      </c>
      <c r="AA142">
        <v>0</v>
      </c>
      <c r="AB142">
        <v>0</v>
      </c>
      <c r="AC142">
        <v>0</v>
      </c>
      <c r="AD142">
        <v>0</v>
      </c>
      <c r="AE142">
        <v>0</v>
      </c>
      <c r="AF142">
        <v>0</v>
      </c>
      <c r="AG142">
        <v>0</v>
      </c>
      <c r="AH142">
        <v>0</v>
      </c>
      <c r="AI142">
        <v>0</v>
      </c>
      <c r="AJ142">
        <v>0</v>
      </c>
      <c r="AK142">
        <v>0</v>
      </c>
      <c r="AL142">
        <v>0</v>
      </c>
      <c r="AM142">
        <v>0.50067399999999995</v>
      </c>
      <c r="AN142">
        <v>0</v>
      </c>
      <c r="AO142">
        <v>0</v>
      </c>
      <c r="AP142">
        <v>0</v>
      </c>
      <c r="AQ142">
        <v>0</v>
      </c>
      <c r="AR142">
        <v>0</v>
      </c>
      <c r="AS142">
        <v>0</v>
      </c>
      <c r="AT142">
        <v>0</v>
      </c>
      <c r="AU142">
        <v>0</v>
      </c>
      <c r="AV142" s="509">
        <v>0</v>
      </c>
      <c r="AW142">
        <v>0</v>
      </c>
      <c r="AX142" s="509">
        <v>0</v>
      </c>
      <c r="AY142" s="509">
        <v>0</v>
      </c>
      <c r="AZ142" s="509">
        <v>0</v>
      </c>
      <c r="BA142">
        <v>0</v>
      </c>
      <c r="BB142">
        <v>0</v>
      </c>
      <c r="BC142" s="509">
        <v>0</v>
      </c>
      <c r="BD142">
        <v>4.6428570000000002E-2</v>
      </c>
      <c r="BE142">
        <v>0</v>
      </c>
      <c r="BF142">
        <v>0</v>
      </c>
      <c r="BG142">
        <v>0</v>
      </c>
      <c r="BH142">
        <v>0</v>
      </c>
      <c r="BI142" s="509">
        <v>0</v>
      </c>
      <c r="BJ142">
        <v>0</v>
      </c>
      <c r="BK142">
        <v>0</v>
      </c>
      <c r="BL142">
        <v>0</v>
      </c>
      <c r="BM142">
        <v>0</v>
      </c>
      <c r="BN142" s="62">
        <v>0</v>
      </c>
      <c r="BO142">
        <v>0</v>
      </c>
      <c r="BP142" s="62">
        <v>0</v>
      </c>
      <c r="BQ142">
        <v>0</v>
      </c>
      <c r="BR142">
        <v>0</v>
      </c>
      <c r="BS142">
        <v>0</v>
      </c>
      <c r="BU142">
        <v>0</v>
      </c>
      <c r="BV142">
        <v>0</v>
      </c>
      <c r="BW142">
        <v>4.6428570000000002E-2</v>
      </c>
      <c r="BX142" s="62">
        <f t="shared" si="3"/>
        <v>0</v>
      </c>
      <c r="BY142">
        <v>4.6428570000000002E-2</v>
      </c>
      <c r="BZ142" s="62">
        <f t="shared" si="5"/>
        <v>0</v>
      </c>
      <c r="CB142">
        <v>0</v>
      </c>
    </row>
    <row r="143" spans="1:80">
      <c r="A143">
        <v>59</v>
      </c>
      <c r="B143" t="s">
        <v>774</v>
      </c>
      <c r="C143">
        <v>0</v>
      </c>
      <c r="D143">
        <v>1.5345879999999999E-3</v>
      </c>
      <c r="E143">
        <v>0</v>
      </c>
      <c r="F143">
        <v>0</v>
      </c>
      <c r="G143">
        <v>0</v>
      </c>
      <c r="H143">
        <v>0</v>
      </c>
      <c r="I143">
        <v>0</v>
      </c>
      <c r="J143">
        <v>0</v>
      </c>
      <c r="K143">
        <v>0</v>
      </c>
      <c r="L143">
        <v>0</v>
      </c>
      <c r="M143">
        <v>0</v>
      </c>
      <c r="N143">
        <v>0</v>
      </c>
      <c r="O143">
        <v>0</v>
      </c>
      <c r="P143">
        <v>0</v>
      </c>
      <c r="Q143">
        <v>0</v>
      </c>
      <c r="R143" s="507">
        <v>0</v>
      </c>
      <c r="S143">
        <v>0</v>
      </c>
      <c r="T143">
        <v>0</v>
      </c>
      <c r="U143">
        <v>0</v>
      </c>
      <c r="V143">
        <v>0</v>
      </c>
      <c r="W143">
        <v>0</v>
      </c>
      <c r="X143">
        <v>0</v>
      </c>
      <c r="Y143">
        <v>4.2999999999999997E-2</v>
      </c>
      <c r="Z143">
        <v>1.4544849999999999E-3</v>
      </c>
      <c r="AA143">
        <v>0</v>
      </c>
      <c r="AB143">
        <v>0</v>
      </c>
      <c r="AC143">
        <v>0</v>
      </c>
      <c r="AD143">
        <v>0</v>
      </c>
      <c r="AE143">
        <v>0</v>
      </c>
      <c r="AF143">
        <v>0</v>
      </c>
      <c r="AG143">
        <v>0</v>
      </c>
      <c r="AH143">
        <v>0</v>
      </c>
      <c r="AI143">
        <v>0</v>
      </c>
      <c r="AJ143">
        <v>0</v>
      </c>
      <c r="AK143">
        <v>0</v>
      </c>
      <c r="AL143">
        <v>0</v>
      </c>
      <c r="AM143">
        <v>0</v>
      </c>
      <c r="AN143">
        <v>0</v>
      </c>
      <c r="AO143">
        <v>0</v>
      </c>
      <c r="AP143">
        <v>0</v>
      </c>
      <c r="AQ143">
        <v>5.3999999999999999E-2</v>
      </c>
      <c r="AR143">
        <v>0.25</v>
      </c>
      <c r="AS143">
        <v>0.13</v>
      </c>
      <c r="AT143">
        <v>0.08</v>
      </c>
      <c r="AU143">
        <v>0.15</v>
      </c>
      <c r="AV143" s="509">
        <v>0</v>
      </c>
      <c r="AW143">
        <v>0</v>
      </c>
      <c r="AX143" s="509">
        <v>0</v>
      </c>
      <c r="AY143" s="509">
        <v>0</v>
      </c>
      <c r="AZ143" s="509">
        <v>0</v>
      </c>
      <c r="BA143">
        <v>0</v>
      </c>
      <c r="BB143">
        <v>0</v>
      </c>
      <c r="BC143" s="509">
        <v>0</v>
      </c>
      <c r="BD143">
        <v>0</v>
      </c>
      <c r="BE143">
        <v>0</v>
      </c>
      <c r="BF143">
        <v>0</v>
      </c>
      <c r="BG143">
        <v>0</v>
      </c>
      <c r="BH143">
        <v>0</v>
      </c>
      <c r="BI143" s="509">
        <v>0.1</v>
      </c>
      <c r="BJ143">
        <v>0</v>
      </c>
      <c r="BK143">
        <v>0</v>
      </c>
      <c r="BL143">
        <v>0</v>
      </c>
      <c r="BM143">
        <v>0</v>
      </c>
      <c r="BN143" s="62">
        <v>0</v>
      </c>
      <c r="BO143">
        <v>0</v>
      </c>
      <c r="BP143" s="62">
        <v>0</v>
      </c>
      <c r="BQ143">
        <v>0</v>
      </c>
      <c r="BR143">
        <v>0</v>
      </c>
      <c r="BS143">
        <v>0</v>
      </c>
      <c r="BU143">
        <v>0</v>
      </c>
      <c r="BV143">
        <v>0</v>
      </c>
      <c r="BW143">
        <v>0</v>
      </c>
      <c r="BX143" s="62">
        <f t="shared" si="3"/>
        <v>0</v>
      </c>
      <c r="BY143">
        <v>0</v>
      </c>
      <c r="BZ143" s="62">
        <f t="shared" si="5"/>
        <v>0</v>
      </c>
      <c r="CB143">
        <v>0</v>
      </c>
    </row>
    <row r="144" spans="1:80">
      <c r="A144">
        <v>60</v>
      </c>
      <c r="B144" t="s">
        <v>745</v>
      </c>
      <c r="C144">
        <v>0</v>
      </c>
      <c r="D144">
        <v>0.57331829999999995</v>
      </c>
      <c r="E144">
        <v>3.7248000000000001E-4</v>
      </c>
      <c r="F144">
        <v>1.242102E-2</v>
      </c>
      <c r="G144">
        <v>0</v>
      </c>
      <c r="H144">
        <v>0</v>
      </c>
      <c r="I144">
        <v>0</v>
      </c>
      <c r="J144">
        <v>8.1000000000000003E-2</v>
      </c>
      <c r="K144">
        <v>1.48752E-2</v>
      </c>
      <c r="L144">
        <v>0</v>
      </c>
      <c r="M144">
        <v>0.02</v>
      </c>
      <c r="N144">
        <v>2.0602250000000002E-3</v>
      </c>
      <c r="O144">
        <v>0</v>
      </c>
      <c r="P144">
        <v>1.8500000000000001E-3</v>
      </c>
      <c r="Q144">
        <v>0</v>
      </c>
      <c r="R144" s="507">
        <v>4.0889000000000002E-2</v>
      </c>
      <c r="S144">
        <v>0.1895239</v>
      </c>
      <c r="T144">
        <v>0</v>
      </c>
      <c r="U144">
        <v>0</v>
      </c>
      <c r="V144">
        <v>3.7499999999999999E-2</v>
      </c>
      <c r="W144">
        <v>0</v>
      </c>
      <c r="X144">
        <v>0.18328</v>
      </c>
      <c r="Y144">
        <v>0.33600000000000002</v>
      </c>
      <c r="Z144" s="509">
        <f>0.1600809+0.067+0.06</f>
        <v>0.28708089999999997</v>
      </c>
      <c r="AA144">
        <v>0.4</v>
      </c>
      <c r="AB144">
        <v>4.5347230000000002E-2</v>
      </c>
      <c r="AC144">
        <v>0</v>
      </c>
      <c r="AD144">
        <v>0</v>
      </c>
      <c r="AE144">
        <v>0</v>
      </c>
      <c r="AF144">
        <v>0</v>
      </c>
      <c r="AG144">
        <v>0</v>
      </c>
      <c r="AH144">
        <v>0</v>
      </c>
      <c r="AI144">
        <v>1.8037757536279401E-2</v>
      </c>
      <c r="AJ144">
        <v>0</v>
      </c>
      <c r="AK144">
        <v>0</v>
      </c>
      <c r="AL144">
        <v>0</v>
      </c>
      <c r="AM144">
        <v>4.4299999999999999E-3</v>
      </c>
      <c r="AN144">
        <v>0.1</v>
      </c>
      <c r="AO144">
        <v>0</v>
      </c>
      <c r="AP144" s="509"/>
      <c r="AQ144">
        <v>0</v>
      </c>
      <c r="AR144">
        <v>0</v>
      </c>
      <c r="AS144">
        <v>0</v>
      </c>
      <c r="AT144">
        <v>7.4999999999999997E-2</v>
      </c>
      <c r="AU144">
        <v>0.2</v>
      </c>
      <c r="AV144" s="509">
        <v>0</v>
      </c>
      <c r="AW144">
        <v>0</v>
      </c>
      <c r="AX144" s="509">
        <v>0</v>
      </c>
      <c r="AY144" s="509">
        <v>0</v>
      </c>
      <c r="AZ144" s="509">
        <v>0</v>
      </c>
      <c r="BA144">
        <v>0</v>
      </c>
      <c r="BB144">
        <v>0</v>
      </c>
      <c r="BC144" s="509">
        <v>0</v>
      </c>
      <c r="BD144" s="509">
        <f>0.1246908-0.1246908</f>
        <v>0</v>
      </c>
      <c r="BE144">
        <v>0</v>
      </c>
      <c r="BF144">
        <v>0</v>
      </c>
      <c r="BG144">
        <v>0</v>
      </c>
      <c r="BH144">
        <v>0</v>
      </c>
      <c r="BI144" s="509">
        <v>0</v>
      </c>
      <c r="BJ144" s="509">
        <f>0.25-0.05</f>
        <v>0.2</v>
      </c>
      <c r="BK144">
        <v>0</v>
      </c>
      <c r="BL144">
        <v>0</v>
      </c>
      <c r="BM144">
        <v>0</v>
      </c>
      <c r="BN144" s="62">
        <v>0</v>
      </c>
      <c r="BO144">
        <v>0</v>
      </c>
      <c r="BP144" s="62">
        <v>0</v>
      </c>
      <c r="BQ144">
        <v>0</v>
      </c>
      <c r="BR144">
        <v>0</v>
      </c>
      <c r="BS144">
        <v>0</v>
      </c>
      <c r="BU144">
        <v>0.25</v>
      </c>
      <c r="BV144">
        <v>0</v>
      </c>
      <c r="BW144">
        <v>0</v>
      </c>
      <c r="BX144" s="62">
        <f t="shared" si="3"/>
        <v>0</v>
      </c>
      <c r="BY144">
        <v>0</v>
      </c>
      <c r="BZ144" s="62">
        <f t="shared" si="5"/>
        <v>0</v>
      </c>
      <c r="CB144">
        <v>0</v>
      </c>
    </row>
    <row r="145" spans="1:80">
      <c r="A145">
        <v>61</v>
      </c>
      <c r="B145" t="s">
        <v>679</v>
      </c>
      <c r="C145">
        <v>0</v>
      </c>
      <c r="D145">
        <v>0</v>
      </c>
      <c r="E145">
        <v>0</v>
      </c>
      <c r="F145">
        <v>0</v>
      </c>
      <c r="G145">
        <v>0</v>
      </c>
      <c r="H145">
        <v>0</v>
      </c>
      <c r="I145">
        <v>0</v>
      </c>
      <c r="J145">
        <v>4.0000000000000001E-3</v>
      </c>
      <c r="K145">
        <v>0</v>
      </c>
      <c r="L145">
        <v>0</v>
      </c>
      <c r="M145">
        <v>0</v>
      </c>
      <c r="N145">
        <v>0</v>
      </c>
      <c r="O145">
        <v>0</v>
      </c>
      <c r="P145">
        <v>0</v>
      </c>
      <c r="Q145">
        <v>0</v>
      </c>
      <c r="R145" s="507">
        <v>0</v>
      </c>
      <c r="S145">
        <v>0</v>
      </c>
      <c r="T145">
        <v>0</v>
      </c>
      <c r="U145">
        <v>5.0000000000000001E-3</v>
      </c>
      <c r="V145">
        <v>1.7000000000000001E-2</v>
      </c>
      <c r="W145">
        <v>0</v>
      </c>
      <c r="X145">
        <v>0</v>
      </c>
      <c r="Y145">
        <v>0</v>
      </c>
      <c r="Z145">
        <v>1E-3</v>
      </c>
      <c r="AA145">
        <v>0.5</v>
      </c>
      <c r="AB145">
        <v>0</v>
      </c>
      <c r="AC145">
        <v>0.14196</v>
      </c>
      <c r="AD145">
        <v>0.37196000000000001</v>
      </c>
      <c r="AE145" s="48">
        <f>0.38281</f>
        <v>0.38280999999999998</v>
      </c>
      <c r="AF145">
        <v>5.3159999999999999E-2</v>
      </c>
      <c r="AG145">
        <v>0</v>
      </c>
      <c r="AH145">
        <v>0</v>
      </c>
      <c r="AI145">
        <v>0</v>
      </c>
      <c r="AJ145">
        <v>0</v>
      </c>
      <c r="AK145">
        <v>0</v>
      </c>
      <c r="AL145">
        <v>0</v>
      </c>
      <c r="AM145">
        <v>0</v>
      </c>
      <c r="AN145">
        <v>0</v>
      </c>
      <c r="AO145">
        <v>0</v>
      </c>
      <c r="AP145" s="48">
        <f>0.01</f>
        <v>0.01</v>
      </c>
      <c r="AQ145">
        <v>5.0000000000000001E-3</v>
      </c>
      <c r="AR145">
        <v>3.0000000000000001E-3</v>
      </c>
      <c r="AS145">
        <v>0.01</v>
      </c>
      <c r="AT145">
        <v>0</v>
      </c>
      <c r="AU145">
        <v>0.57999999999999996</v>
      </c>
      <c r="AV145" s="509">
        <v>0</v>
      </c>
      <c r="AW145">
        <v>0</v>
      </c>
      <c r="AX145" s="509">
        <v>0</v>
      </c>
      <c r="AY145" s="509">
        <v>0</v>
      </c>
      <c r="AZ145" s="509">
        <v>0</v>
      </c>
      <c r="BA145">
        <v>0</v>
      </c>
      <c r="BB145">
        <v>0</v>
      </c>
      <c r="BC145" s="509">
        <v>0</v>
      </c>
      <c r="BD145">
        <v>0</v>
      </c>
      <c r="BE145">
        <v>0</v>
      </c>
      <c r="BF145">
        <v>0</v>
      </c>
      <c r="BG145">
        <v>0</v>
      </c>
      <c r="BH145">
        <v>0</v>
      </c>
      <c r="BI145" s="509">
        <v>0</v>
      </c>
      <c r="BJ145">
        <v>0</v>
      </c>
      <c r="BK145">
        <v>0.25700000000000001</v>
      </c>
      <c r="BL145">
        <v>5.1999999999999998E-2</v>
      </c>
      <c r="BM145">
        <v>0</v>
      </c>
      <c r="BN145" s="62">
        <v>0</v>
      </c>
      <c r="BO145">
        <v>0</v>
      </c>
      <c r="BP145" s="62">
        <v>0</v>
      </c>
      <c r="BQ145">
        <v>0</v>
      </c>
      <c r="BR145">
        <v>0</v>
      </c>
      <c r="BS145">
        <v>0</v>
      </c>
      <c r="BU145">
        <v>0</v>
      </c>
      <c r="BV145">
        <v>0</v>
      </c>
      <c r="BW145">
        <v>0</v>
      </c>
      <c r="BX145" s="62">
        <f t="shared" si="3"/>
        <v>0</v>
      </c>
      <c r="BY145">
        <v>0</v>
      </c>
      <c r="BZ145" s="62">
        <f t="shared" si="5"/>
        <v>0</v>
      </c>
      <c r="CB145">
        <v>0.05</v>
      </c>
    </row>
    <row r="146" spans="1:80">
      <c r="A146">
        <v>62</v>
      </c>
      <c r="B146" t="s">
        <v>753</v>
      </c>
      <c r="C146">
        <v>1</v>
      </c>
      <c r="D146">
        <v>6.8203899999999995E-4</v>
      </c>
      <c r="E146">
        <v>0</v>
      </c>
      <c r="F146">
        <v>0</v>
      </c>
      <c r="G146">
        <v>0</v>
      </c>
      <c r="H146">
        <v>0</v>
      </c>
      <c r="I146">
        <v>0</v>
      </c>
      <c r="J146">
        <v>1E-3</v>
      </c>
      <c r="K146">
        <v>3.535228E-2</v>
      </c>
      <c r="L146">
        <v>0.49162</v>
      </c>
      <c r="M146">
        <v>0</v>
      </c>
      <c r="N146">
        <v>0</v>
      </c>
      <c r="O146">
        <v>0</v>
      </c>
      <c r="P146">
        <v>0</v>
      </c>
      <c r="Q146">
        <v>0</v>
      </c>
      <c r="R146" s="507">
        <v>0</v>
      </c>
      <c r="S146">
        <v>0</v>
      </c>
      <c r="T146">
        <v>0</v>
      </c>
      <c r="U146">
        <v>5.0000000000000001E-4</v>
      </c>
      <c r="V146">
        <v>4.5999999999999999E-3</v>
      </c>
      <c r="W146">
        <v>0</v>
      </c>
      <c r="X146">
        <v>0</v>
      </c>
      <c r="Y146">
        <v>4.0000000000000001E-3</v>
      </c>
      <c r="Z146" s="509">
        <f>0.02667594+0.003</f>
        <v>2.9675939999999998E-2</v>
      </c>
      <c r="AA146">
        <v>0.05</v>
      </c>
      <c r="AB146" s="507">
        <v>2.0000000000000002E-5</v>
      </c>
      <c r="AC146">
        <v>0.35542000000000001</v>
      </c>
      <c r="AD146">
        <v>0.37736999999999998</v>
      </c>
      <c r="AE146" s="48">
        <f>0.30375</f>
        <v>0.30375000000000002</v>
      </c>
      <c r="AF146">
        <v>0.49548999999999999</v>
      </c>
      <c r="AG146">
        <v>0</v>
      </c>
      <c r="AH146">
        <v>4.0457712934775826E-2</v>
      </c>
      <c r="AI146">
        <v>0</v>
      </c>
      <c r="AJ146">
        <v>2.6040395095482533E-3</v>
      </c>
      <c r="AK146">
        <v>0</v>
      </c>
      <c r="AL146">
        <v>0</v>
      </c>
      <c r="AM146">
        <v>0</v>
      </c>
      <c r="AN146">
        <v>0</v>
      </c>
      <c r="AO146">
        <v>0</v>
      </c>
      <c r="AP146" s="509">
        <f>0.84</f>
        <v>0.84</v>
      </c>
      <c r="AQ146" s="326">
        <f>0.18</f>
        <v>0.18</v>
      </c>
      <c r="AR146">
        <v>0.19</v>
      </c>
      <c r="AS146">
        <v>0.1</v>
      </c>
      <c r="AT146">
        <v>0</v>
      </c>
      <c r="AU146">
        <v>0</v>
      </c>
      <c r="AV146" s="509">
        <v>0</v>
      </c>
      <c r="AW146">
        <v>0</v>
      </c>
      <c r="AX146" s="509">
        <v>0</v>
      </c>
      <c r="AY146" s="509">
        <v>0</v>
      </c>
      <c r="AZ146" s="509">
        <v>0</v>
      </c>
      <c r="BA146">
        <v>0</v>
      </c>
      <c r="BB146">
        <v>0</v>
      </c>
      <c r="BC146" s="509">
        <v>0.2</v>
      </c>
      <c r="BD146" s="509">
        <f>0.1487344-0.025-0.000309244000000097</f>
        <v>0.1234251559999999</v>
      </c>
      <c r="BE146">
        <v>0</v>
      </c>
      <c r="BF146">
        <v>0</v>
      </c>
      <c r="BG146">
        <v>0</v>
      </c>
      <c r="BH146">
        <v>0</v>
      </c>
      <c r="BI146" s="509">
        <v>0.2</v>
      </c>
      <c r="BJ146">
        <v>0</v>
      </c>
      <c r="BK146">
        <v>6.0999999999999999E-2</v>
      </c>
      <c r="BL146">
        <v>0</v>
      </c>
      <c r="BM146">
        <v>0</v>
      </c>
      <c r="BN146" s="62">
        <v>0</v>
      </c>
      <c r="BO146">
        <v>0</v>
      </c>
      <c r="BP146" s="62">
        <v>0</v>
      </c>
      <c r="BQ146">
        <v>0</v>
      </c>
      <c r="BR146">
        <v>0</v>
      </c>
      <c r="BS146">
        <v>0</v>
      </c>
      <c r="BU146">
        <v>0</v>
      </c>
      <c r="BV146">
        <v>0</v>
      </c>
      <c r="BW146">
        <v>0.12373439999999999</v>
      </c>
      <c r="BX146" s="62">
        <f t="shared" si="3"/>
        <v>3.0924400000009733E-4</v>
      </c>
      <c r="BY146">
        <v>0.12373439999999999</v>
      </c>
      <c r="BZ146" s="62">
        <f>BY146-BD146</f>
        <v>3.0924400000009733E-4</v>
      </c>
      <c r="CB146">
        <v>0.47</v>
      </c>
    </row>
    <row r="147" spans="1:80">
      <c r="A147">
        <v>63</v>
      </c>
      <c r="B147" t="s">
        <v>754</v>
      </c>
      <c r="C147">
        <v>0</v>
      </c>
      <c r="D147">
        <v>0</v>
      </c>
      <c r="E147">
        <v>0</v>
      </c>
      <c r="F147">
        <v>0</v>
      </c>
      <c r="G147">
        <v>0</v>
      </c>
      <c r="H147">
        <v>0</v>
      </c>
      <c r="I147">
        <v>0</v>
      </c>
      <c r="J147">
        <v>0</v>
      </c>
      <c r="K147">
        <v>1.7000000000000001E-4</v>
      </c>
      <c r="L147">
        <v>0</v>
      </c>
      <c r="M147">
        <v>0</v>
      </c>
      <c r="N147">
        <v>0</v>
      </c>
      <c r="O147">
        <v>0</v>
      </c>
      <c r="P147">
        <v>0</v>
      </c>
      <c r="Q147">
        <v>0</v>
      </c>
      <c r="R147" s="507">
        <v>0</v>
      </c>
      <c r="S147">
        <v>0</v>
      </c>
      <c r="T147">
        <v>0</v>
      </c>
      <c r="U147">
        <v>5.0000000000000001E-4</v>
      </c>
      <c r="V147">
        <v>0</v>
      </c>
      <c r="W147">
        <v>0</v>
      </c>
      <c r="X147">
        <v>0</v>
      </c>
      <c r="Y147">
        <v>0</v>
      </c>
      <c r="Z147">
        <v>3.13753E-4</v>
      </c>
      <c r="AA147">
        <v>0</v>
      </c>
      <c r="AB147">
        <v>0</v>
      </c>
      <c r="AC147">
        <v>0.2387</v>
      </c>
      <c r="AD147">
        <v>0.25067</v>
      </c>
      <c r="AE147">
        <v>0.18031</v>
      </c>
      <c r="AF147">
        <v>0.24773999999999999</v>
      </c>
      <c r="AG147">
        <v>0</v>
      </c>
      <c r="AH147">
        <v>0</v>
      </c>
      <c r="AI147">
        <v>0</v>
      </c>
      <c r="AJ147">
        <v>0</v>
      </c>
      <c r="AK147">
        <v>0</v>
      </c>
      <c r="AL147">
        <v>0</v>
      </c>
      <c r="AM147">
        <v>0</v>
      </c>
      <c r="AN147">
        <v>0</v>
      </c>
      <c r="AO147">
        <v>0</v>
      </c>
      <c r="AP147" s="509">
        <f>0.135</f>
        <v>0.13500000000000001</v>
      </c>
      <c r="AQ147">
        <v>3.0000000000000001E-3</v>
      </c>
      <c r="AR147">
        <v>0.08</v>
      </c>
      <c r="AS147">
        <v>0.05</v>
      </c>
      <c r="AT147">
        <v>0</v>
      </c>
      <c r="AU147">
        <v>0</v>
      </c>
      <c r="AV147" s="509">
        <v>0</v>
      </c>
      <c r="AW147">
        <v>0</v>
      </c>
      <c r="AX147" s="509">
        <v>0</v>
      </c>
      <c r="AY147" s="509">
        <v>0</v>
      </c>
      <c r="AZ147" s="509">
        <v>0</v>
      </c>
      <c r="BA147">
        <v>0</v>
      </c>
      <c r="BB147">
        <v>0</v>
      </c>
      <c r="BC147" s="509">
        <v>0.32700000000000001</v>
      </c>
      <c r="BD147">
        <v>0</v>
      </c>
      <c r="BE147">
        <v>0</v>
      </c>
      <c r="BF147">
        <v>0</v>
      </c>
      <c r="BG147">
        <v>0</v>
      </c>
      <c r="BH147">
        <v>0</v>
      </c>
      <c r="BI147" s="509">
        <v>0.2</v>
      </c>
      <c r="BJ147">
        <v>0</v>
      </c>
      <c r="BK147">
        <v>0</v>
      </c>
      <c r="BL147">
        <v>0</v>
      </c>
      <c r="BM147">
        <v>0</v>
      </c>
      <c r="BN147" s="62">
        <v>0</v>
      </c>
      <c r="BO147">
        <v>0</v>
      </c>
      <c r="BP147" s="62">
        <v>0</v>
      </c>
      <c r="BQ147">
        <v>0</v>
      </c>
      <c r="BR147">
        <v>0</v>
      </c>
      <c r="BS147">
        <v>0</v>
      </c>
      <c r="BU147">
        <v>0</v>
      </c>
      <c r="BV147">
        <v>0</v>
      </c>
      <c r="BW147">
        <v>0</v>
      </c>
      <c r="BX147" s="62">
        <f t="shared" si="3"/>
        <v>0</v>
      </c>
      <c r="BY147">
        <v>0</v>
      </c>
      <c r="BZ147" s="62">
        <f t="shared" si="5"/>
        <v>0</v>
      </c>
      <c r="CB147">
        <v>0.39500000000000002</v>
      </c>
    </row>
    <row r="148" spans="1:80">
      <c r="A148">
        <v>64</v>
      </c>
      <c r="B148" t="s">
        <v>755</v>
      </c>
      <c r="C148">
        <v>0</v>
      </c>
      <c r="D148">
        <v>0</v>
      </c>
      <c r="E148">
        <v>0</v>
      </c>
      <c r="F148">
        <v>0</v>
      </c>
      <c r="G148">
        <v>0</v>
      </c>
      <c r="H148">
        <v>0</v>
      </c>
      <c r="I148">
        <v>0</v>
      </c>
      <c r="J148">
        <v>0</v>
      </c>
      <c r="K148">
        <v>0</v>
      </c>
      <c r="L148">
        <v>0</v>
      </c>
      <c r="M148">
        <v>0</v>
      </c>
      <c r="N148">
        <v>0</v>
      </c>
      <c r="O148">
        <v>0</v>
      </c>
      <c r="P148">
        <v>0</v>
      </c>
      <c r="Q148">
        <v>0</v>
      </c>
      <c r="R148" s="507">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s="509">
        <v>0</v>
      </c>
      <c r="AW148">
        <v>0</v>
      </c>
      <c r="AX148" s="509">
        <v>0.25</v>
      </c>
      <c r="AY148" s="509">
        <v>0</v>
      </c>
      <c r="AZ148" s="509">
        <v>0</v>
      </c>
      <c r="BA148">
        <v>0</v>
      </c>
      <c r="BB148">
        <v>0</v>
      </c>
      <c r="BC148" s="509">
        <v>0</v>
      </c>
      <c r="BD148">
        <v>0</v>
      </c>
      <c r="BE148">
        <v>0</v>
      </c>
      <c r="BF148">
        <v>0</v>
      </c>
      <c r="BG148">
        <v>0</v>
      </c>
      <c r="BH148">
        <v>0</v>
      </c>
      <c r="BI148" s="509">
        <v>0</v>
      </c>
      <c r="BJ148">
        <v>0</v>
      </c>
      <c r="BK148">
        <v>0.25700000000000001</v>
      </c>
      <c r="BL148">
        <v>0.73699999999999999</v>
      </c>
      <c r="BM148" s="509">
        <f>0.2+0.05</f>
        <v>0.25</v>
      </c>
      <c r="BN148" s="62">
        <v>0</v>
      </c>
      <c r="BO148">
        <v>0</v>
      </c>
      <c r="BP148" s="62">
        <v>0</v>
      </c>
      <c r="BQ148">
        <v>0</v>
      </c>
      <c r="BR148">
        <v>0</v>
      </c>
      <c r="BS148">
        <v>0</v>
      </c>
      <c r="BU148">
        <v>0</v>
      </c>
      <c r="BV148">
        <v>0.25</v>
      </c>
      <c r="BW148">
        <v>0</v>
      </c>
      <c r="BX148" s="62">
        <f t="shared" si="3"/>
        <v>0</v>
      </c>
      <c r="BY148">
        <v>0</v>
      </c>
      <c r="BZ148" s="62">
        <f t="shared" si="5"/>
        <v>0</v>
      </c>
      <c r="CB148">
        <v>0</v>
      </c>
    </row>
    <row r="149" spans="1:80">
      <c r="A149">
        <v>65</v>
      </c>
      <c r="B149" t="s">
        <v>933</v>
      </c>
      <c r="C149">
        <v>0</v>
      </c>
      <c r="D149">
        <v>0</v>
      </c>
      <c r="E149">
        <v>0</v>
      </c>
      <c r="F149">
        <v>0</v>
      </c>
      <c r="G149">
        <v>0</v>
      </c>
      <c r="H149">
        <v>0</v>
      </c>
      <c r="I149">
        <v>0</v>
      </c>
      <c r="J149">
        <v>0</v>
      </c>
      <c r="K149">
        <v>0</v>
      </c>
      <c r="L149">
        <v>0</v>
      </c>
      <c r="M149">
        <v>0</v>
      </c>
      <c r="N149">
        <v>0</v>
      </c>
      <c r="O149">
        <v>0</v>
      </c>
      <c r="P149">
        <v>0</v>
      </c>
      <c r="Q149">
        <v>0</v>
      </c>
      <c r="R149" s="507">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s="509">
        <v>0</v>
      </c>
      <c r="AW149">
        <v>0</v>
      </c>
      <c r="AX149" s="509">
        <v>0</v>
      </c>
      <c r="AY149" s="509">
        <v>0</v>
      </c>
      <c r="AZ149" s="509">
        <v>0</v>
      </c>
      <c r="BA149">
        <v>0</v>
      </c>
      <c r="BB149">
        <v>0</v>
      </c>
      <c r="BC149" s="509">
        <v>0</v>
      </c>
      <c r="BD149">
        <v>0</v>
      </c>
      <c r="BE149">
        <v>0</v>
      </c>
      <c r="BF149">
        <v>0</v>
      </c>
      <c r="BG149">
        <v>0</v>
      </c>
      <c r="BH149">
        <v>0</v>
      </c>
      <c r="BI149" s="509">
        <v>0</v>
      </c>
      <c r="BJ149">
        <v>0</v>
      </c>
      <c r="BK149">
        <v>0</v>
      </c>
      <c r="BL149">
        <v>0</v>
      </c>
      <c r="BM149">
        <v>0.1</v>
      </c>
      <c r="BN149" s="509">
        <v>0.15</v>
      </c>
      <c r="BO149">
        <v>0</v>
      </c>
      <c r="BP149" s="62">
        <v>0</v>
      </c>
      <c r="BQ149">
        <v>0</v>
      </c>
      <c r="BR149">
        <v>0.1</v>
      </c>
      <c r="BS149">
        <v>0</v>
      </c>
      <c r="BU149">
        <v>0</v>
      </c>
      <c r="BV149">
        <v>0.1</v>
      </c>
      <c r="BW149">
        <v>0</v>
      </c>
      <c r="BX149" s="62">
        <f t="shared" si="3"/>
        <v>0</v>
      </c>
      <c r="BY149">
        <v>0</v>
      </c>
      <c r="BZ149" s="62">
        <f t="shared" si="5"/>
        <v>0</v>
      </c>
      <c r="CB149">
        <v>0</v>
      </c>
    </row>
    <row r="150" spans="1:80">
      <c r="A150">
        <v>66</v>
      </c>
      <c r="B150" t="s">
        <v>931</v>
      </c>
      <c r="C150">
        <v>0</v>
      </c>
      <c r="D150">
        <v>0</v>
      </c>
      <c r="E150">
        <v>0</v>
      </c>
      <c r="F150">
        <v>0</v>
      </c>
      <c r="G150">
        <v>0</v>
      </c>
      <c r="H150">
        <v>0</v>
      </c>
      <c r="I150">
        <v>0</v>
      </c>
      <c r="J150">
        <v>0</v>
      </c>
      <c r="K150">
        <v>0</v>
      </c>
      <c r="L150">
        <v>0</v>
      </c>
      <c r="M150">
        <v>0</v>
      </c>
      <c r="N150">
        <v>0</v>
      </c>
      <c r="O150">
        <v>0</v>
      </c>
      <c r="P150">
        <v>0</v>
      </c>
      <c r="Q150">
        <v>0</v>
      </c>
      <c r="R150" s="507">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s="509">
        <v>0</v>
      </c>
      <c r="AW150">
        <v>0</v>
      </c>
      <c r="AX150" s="509">
        <v>0</v>
      </c>
      <c r="AY150" s="509">
        <v>0</v>
      </c>
      <c r="AZ150" s="509">
        <v>0</v>
      </c>
      <c r="BA150">
        <v>0</v>
      </c>
      <c r="BB150">
        <v>0</v>
      </c>
      <c r="BC150" s="509">
        <v>0</v>
      </c>
      <c r="BD150">
        <v>0</v>
      </c>
      <c r="BE150">
        <v>0</v>
      </c>
      <c r="BF150">
        <v>0</v>
      </c>
      <c r="BG150">
        <v>0</v>
      </c>
      <c r="BH150">
        <v>0</v>
      </c>
      <c r="BI150" s="509">
        <v>0</v>
      </c>
      <c r="BJ150">
        <v>0</v>
      </c>
      <c r="BK150">
        <v>0</v>
      </c>
      <c r="BL150">
        <v>0</v>
      </c>
      <c r="BM150">
        <v>0.05</v>
      </c>
      <c r="BN150" s="62">
        <v>0.12</v>
      </c>
      <c r="BO150">
        <v>2E-3</v>
      </c>
      <c r="BP150" s="62">
        <v>0</v>
      </c>
      <c r="BQ150">
        <v>0</v>
      </c>
      <c r="BR150">
        <v>0</v>
      </c>
      <c r="BS150">
        <v>0</v>
      </c>
      <c r="BU150">
        <v>0</v>
      </c>
      <c r="BV150">
        <v>0.05</v>
      </c>
      <c r="BW150">
        <v>0</v>
      </c>
      <c r="BX150" s="62">
        <f t="shared" si="3"/>
        <v>0</v>
      </c>
      <c r="BY150">
        <v>0</v>
      </c>
      <c r="BZ150" s="62">
        <f t="shared" si="5"/>
        <v>0</v>
      </c>
      <c r="CB150" s="509">
        <v>0</v>
      </c>
    </row>
    <row r="151" spans="1:80">
      <c r="A151">
        <v>67</v>
      </c>
      <c r="B151" t="s">
        <v>759</v>
      </c>
      <c r="C151">
        <v>0</v>
      </c>
      <c r="D151">
        <v>0</v>
      </c>
      <c r="E151">
        <v>0</v>
      </c>
      <c r="F151">
        <v>0</v>
      </c>
      <c r="G151">
        <v>0</v>
      </c>
      <c r="H151">
        <v>0</v>
      </c>
      <c r="I151">
        <v>0</v>
      </c>
      <c r="J151">
        <v>0</v>
      </c>
      <c r="K151">
        <v>0</v>
      </c>
      <c r="L151">
        <v>0</v>
      </c>
      <c r="M151">
        <v>0</v>
      </c>
      <c r="N151">
        <v>0</v>
      </c>
      <c r="O151">
        <v>0</v>
      </c>
      <c r="P151">
        <v>0</v>
      </c>
      <c r="Q151">
        <v>0</v>
      </c>
      <c r="R151" s="507">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s="509">
        <v>0</v>
      </c>
      <c r="AW151">
        <v>0</v>
      </c>
      <c r="AX151" s="509">
        <v>0</v>
      </c>
      <c r="AY151" s="509">
        <v>0</v>
      </c>
      <c r="AZ151" s="509">
        <v>0</v>
      </c>
      <c r="BA151">
        <v>0</v>
      </c>
      <c r="BB151">
        <v>0</v>
      </c>
      <c r="BC151" s="509">
        <v>0</v>
      </c>
      <c r="BD151">
        <v>0</v>
      </c>
      <c r="BE151">
        <v>0</v>
      </c>
      <c r="BF151">
        <v>0</v>
      </c>
      <c r="BG151">
        <v>0</v>
      </c>
      <c r="BH151">
        <v>0</v>
      </c>
      <c r="BI151" s="509">
        <v>0</v>
      </c>
      <c r="BJ151">
        <v>0</v>
      </c>
      <c r="BK151">
        <v>0</v>
      </c>
      <c r="BL151">
        <v>0</v>
      </c>
      <c r="BM151">
        <v>0</v>
      </c>
      <c r="BN151" s="62">
        <v>0</v>
      </c>
      <c r="BO151">
        <v>0</v>
      </c>
      <c r="BP151" s="62">
        <v>0</v>
      </c>
      <c r="BQ151">
        <v>0</v>
      </c>
      <c r="BR151">
        <v>0</v>
      </c>
      <c r="BS151">
        <v>0</v>
      </c>
      <c r="BU151">
        <v>0</v>
      </c>
      <c r="BV151">
        <v>0</v>
      </c>
      <c r="BW151">
        <v>0</v>
      </c>
      <c r="BX151" s="62">
        <f t="shared" si="3"/>
        <v>0</v>
      </c>
      <c r="BY151">
        <v>0</v>
      </c>
      <c r="BZ151" s="62">
        <f t="shared" si="5"/>
        <v>0</v>
      </c>
      <c r="CB151">
        <v>0</v>
      </c>
    </row>
    <row r="152" spans="1:80">
      <c r="A152">
        <v>68</v>
      </c>
      <c r="B152" t="s">
        <v>1945</v>
      </c>
      <c r="C152">
        <v>0</v>
      </c>
      <c r="D152">
        <v>0</v>
      </c>
      <c r="E152">
        <v>0</v>
      </c>
      <c r="F152">
        <v>0</v>
      </c>
      <c r="G152">
        <v>0</v>
      </c>
      <c r="H152">
        <v>0</v>
      </c>
      <c r="I152">
        <v>0</v>
      </c>
      <c r="J152">
        <v>0</v>
      </c>
      <c r="K152">
        <v>0</v>
      </c>
      <c r="L152">
        <v>0</v>
      </c>
      <c r="M152">
        <v>0</v>
      </c>
      <c r="N152">
        <v>0</v>
      </c>
      <c r="O152">
        <v>0</v>
      </c>
      <c r="P152">
        <v>0</v>
      </c>
      <c r="Q152">
        <v>0</v>
      </c>
      <c r="R152" s="507">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s="509">
        <v>0</v>
      </c>
      <c r="AW152">
        <v>0</v>
      </c>
      <c r="AX152" s="509">
        <v>0</v>
      </c>
      <c r="AY152" s="509">
        <v>0</v>
      </c>
      <c r="AZ152" s="509">
        <v>0</v>
      </c>
      <c r="BA152">
        <v>0</v>
      </c>
      <c r="BB152">
        <v>0</v>
      </c>
      <c r="BC152" s="509">
        <v>0</v>
      </c>
      <c r="BD152">
        <v>0</v>
      </c>
      <c r="BE152">
        <v>0</v>
      </c>
      <c r="BF152">
        <v>0</v>
      </c>
      <c r="BG152">
        <v>0</v>
      </c>
      <c r="BH152">
        <v>0</v>
      </c>
      <c r="BI152" s="509">
        <v>0</v>
      </c>
      <c r="BJ152">
        <v>0</v>
      </c>
      <c r="BK152">
        <v>0</v>
      </c>
      <c r="BL152">
        <v>0</v>
      </c>
      <c r="BM152">
        <v>0</v>
      </c>
      <c r="BN152" s="62">
        <v>0</v>
      </c>
      <c r="BO152">
        <v>0</v>
      </c>
      <c r="BP152" s="62">
        <v>0</v>
      </c>
      <c r="BQ152">
        <v>0</v>
      </c>
      <c r="BR152">
        <v>0</v>
      </c>
      <c r="BS152">
        <v>0</v>
      </c>
      <c r="BU152">
        <v>0</v>
      </c>
      <c r="BV152">
        <v>0</v>
      </c>
      <c r="BW152">
        <v>0</v>
      </c>
      <c r="BX152" s="62">
        <f t="shared" si="3"/>
        <v>0</v>
      </c>
      <c r="BY152">
        <v>0</v>
      </c>
      <c r="BZ152" s="62">
        <f t="shared" si="5"/>
        <v>0</v>
      </c>
      <c r="CB152">
        <v>0</v>
      </c>
    </row>
    <row r="153" spans="1:80">
      <c r="A153">
        <v>69</v>
      </c>
      <c r="B153" t="s">
        <v>825</v>
      </c>
      <c r="C153">
        <v>0</v>
      </c>
      <c r="D153">
        <v>0</v>
      </c>
      <c r="E153">
        <v>0</v>
      </c>
      <c r="F153">
        <v>0</v>
      </c>
      <c r="G153">
        <v>0</v>
      </c>
      <c r="H153">
        <v>0</v>
      </c>
      <c r="I153">
        <v>0</v>
      </c>
      <c r="J153">
        <v>0</v>
      </c>
      <c r="K153">
        <v>0</v>
      </c>
      <c r="L153">
        <v>0</v>
      </c>
      <c r="M153">
        <v>0</v>
      </c>
      <c r="N153">
        <v>0</v>
      </c>
      <c r="O153">
        <v>0</v>
      </c>
      <c r="P153">
        <v>0</v>
      </c>
      <c r="Q153">
        <v>0</v>
      </c>
      <c r="R153" s="507">
        <v>0</v>
      </c>
      <c r="S153">
        <v>0</v>
      </c>
      <c r="T153">
        <v>0</v>
      </c>
      <c r="U153">
        <v>0</v>
      </c>
      <c r="V153">
        <v>0</v>
      </c>
      <c r="W153">
        <v>0</v>
      </c>
      <c r="X153">
        <v>0</v>
      </c>
      <c r="Y153">
        <v>0</v>
      </c>
      <c r="Z153">
        <v>0</v>
      </c>
      <c r="AA153">
        <v>0</v>
      </c>
      <c r="AB153">
        <v>0</v>
      </c>
      <c r="AC153">
        <v>0.16508</v>
      </c>
      <c r="AD153">
        <v>0</v>
      </c>
      <c r="AE153">
        <v>2.3019999999999999E-2</v>
      </c>
      <c r="AF153">
        <v>9.3280000000000002E-2</v>
      </c>
      <c r="AG153">
        <v>0</v>
      </c>
      <c r="AH153">
        <v>0</v>
      </c>
      <c r="AI153">
        <v>0</v>
      </c>
      <c r="AJ153">
        <v>0</v>
      </c>
      <c r="AK153">
        <v>0</v>
      </c>
      <c r="AL153">
        <v>0</v>
      </c>
      <c r="AM153">
        <v>0</v>
      </c>
      <c r="AN153">
        <v>0</v>
      </c>
      <c r="AO153">
        <v>0</v>
      </c>
      <c r="AP153">
        <v>0</v>
      </c>
      <c r="AQ153">
        <v>0</v>
      </c>
      <c r="AR153">
        <v>0</v>
      </c>
      <c r="AS153">
        <v>0</v>
      </c>
      <c r="AT153">
        <v>0</v>
      </c>
      <c r="AU153">
        <v>0</v>
      </c>
      <c r="AV153" s="509">
        <v>0</v>
      </c>
      <c r="AW153">
        <v>0</v>
      </c>
      <c r="AX153" s="509">
        <v>0</v>
      </c>
      <c r="AY153" s="509">
        <v>0</v>
      </c>
      <c r="AZ153" s="509">
        <v>0</v>
      </c>
      <c r="BA153">
        <v>0</v>
      </c>
      <c r="BB153">
        <v>0</v>
      </c>
      <c r="BC153" s="509">
        <v>0.2</v>
      </c>
      <c r="BD153">
        <v>0</v>
      </c>
      <c r="BE153">
        <v>0</v>
      </c>
      <c r="BF153">
        <v>0</v>
      </c>
      <c r="BG153">
        <v>0</v>
      </c>
      <c r="BH153">
        <v>0</v>
      </c>
      <c r="BI153" s="509">
        <v>0.4</v>
      </c>
      <c r="BJ153">
        <v>0</v>
      </c>
      <c r="BK153">
        <v>0.129</v>
      </c>
      <c r="BL153" s="509">
        <f>0.104</f>
        <v>0.104</v>
      </c>
      <c r="BM153">
        <v>0.27500000000000002</v>
      </c>
      <c r="BN153" s="62">
        <v>0.05</v>
      </c>
      <c r="BO153">
        <v>0</v>
      </c>
      <c r="BP153" s="62">
        <v>0</v>
      </c>
      <c r="BQ153">
        <v>0</v>
      </c>
      <c r="BR153">
        <v>0.4</v>
      </c>
      <c r="BS153">
        <v>0</v>
      </c>
      <c r="BU153">
        <v>0</v>
      </c>
      <c r="BV153">
        <v>0.27500000000000002</v>
      </c>
      <c r="BW153">
        <v>0</v>
      </c>
      <c r="BX153" s="62">
        <f t="shared" si="3"/>
        <v>0</v>
      </c>
      <c r="BY153">
        <v>0</v>
      </c>
      <c r="BZ153" s="62">
        <f t="shared" si="5"/>
        <v>0</v>
      </c>
      <c r="CB153">
        <v>0.08</v>
      </c>
    </row>
    <row r="154" spans="1:80">
      <c r="A154">
        <v>70</v>
      </c>
      <c r="B154" t="s">
        <v>826</v>
      </c>
      <c r="C154">
        <v>0</v>
      </c>
      <c r="D154">
        <v>0</v>
      </c>
      <c r="E154">
        <v>0</v>
      </c>
      <c r="F154">
        <v>0</v>
      </c>
      <c r="G154">
        <v>0</v>
      </c>
      <c r="H154">
        <v>0</v>
      </c>
      <c r="I154">
        <v>0</v>
      </c>
      <c r="J154">
        <v>0</v>
      </c>
      <c r="K154">
        <v>0</v>
      </c>
      <c r="L154">
        <v>0</v>
      </c>
      <c r="M154">
        <v>0</v>
      </c>
      <c r="N154">
        <v>0</v>
      </c>
      <c r="O154">
        <v>0</v>
      </c>
      <c r="P154">
        <v>0</v>
      </c>
      <c r="Q154">
        <v>0</v>
      </c>
      <c r="R154" s="507">
        <v>0</v>
      </c>
      <c r="S154">
        <v>0</v>
      </c>
      <c r="T154">
        <v>0</v>
      </c>
      <c r="U154">
        <v>0</v>
      </c>
      <c r="V154">
        <v>0</v>
      </c>
      <c r="W154">
        <v>0</v>
      </c>
      <c r="X154">
        <v>0</v>
      </c>
      <c r="Y154">
        <v>0</v>
      </c>
      <c r="Z154">
        <v>0</v>
      </c>
      <c r="AA154">
        <v>0</v>
      </c>
      <c r="AB154">
        <v>0</v>
      </c>
      <c r="AC154">
        <v>0</v>
      </c>
      <c r="AD154">
        <v>0</v>
      </c>
      <c r="AE154">
        <v>0</v>
      </c>
      <c r="AF154">
        <v>0</v>
      </c>
      <c r="AG154">
        <v>0</v>
      </c>
      <c r="AH154">
        <v>0.20234718776163454</v>
      </c>
      <c r="AI154">
        <v>5.7277017583213998E-4</v>
      </c>
      <c r="AJ154">
        <v>0.22728468104306013</v>
      </c>
      <c r="AK154">
        <v>0</v>
      </c>
      <c r="AL154">
        <v>0</v>
      </c>
      <c r="AM154">
        <v>0</v>
      </c>
      <c r="AN154">
        <v>0</v>
      </c>
      <c r="AO154">
        <v>0</v>
      </c>
      <c r="AP154">
        <v>0</v>
      </c>
      <c r="AQ154">
        <v>0</v>
      </c>
      <c r="AR154">
        <v>0</v>
      </c>
      <c r="AS154">
        <v>0</v>
      </c>
      <c r="AT154">
        <v>0</v>
      </c>
      <c r="AU154">
        <v>0</v>
      </c>
      <c r="AV154" s="509">
        <v>0.05</v>
      </c>
      <c r="AW154">
        <v>0</v>
      </c>
      <c r="AX154" s="509">
        <v>0</v>
      </c>
      <c r="AY154" s="509">
        <v>0</v>
      </c>
      <c r="AZ154" s="509">
        <v>0</v>
      </c>
      <c r="BA154">
        <v>1</v>
      </c>
      <c r="BB154">
        <v>1</v>
      </c>
      <c r="BC154" s="509">
        <v>0</v>
      </c>
      <c r="BD154">
        <v>0</v>
      </c>
      <c r="BE154">
        <v>0</v>
      </c>
      <c r="BF154">
        <v>0</v>
      </c>
      <c r="BG154">
        <v>0</v>
      </c>
      <c r="BH154">
        <v>0</v>
      </c>
      <c r="BI154" s="509">
        <v>0</v>
      </c>
      <c r="BJ154">
        <v>0</v>
      </c>
      <c r="BK154">
        <v>0.129</v>
      </c>
      <c r="BL154" s="509">
        <f>0.104-0.104</f>
        <v>0</v>
      </c>
      <c r="BM154" s="509">
        <f>0.175-0.05</f>
        <v>0.12499999999999999</v>
      </c>
      <c r="BN154" s="509">
        <v>0.48</v>
      </c>
      <c r="BO154">
        <v>0.8</v>
      </c>
      <c r="BP154" s="62">
        <v>0</v>
      </c>
      <c r="BQ154">
        <v>0</v>
      </c>
      <c r="BR154">
        <v>0.5</v>
      </c>
      <c r="BS154">
        <v>0</v>
      </c>
      <c r="BU154">
        <v>0</v>
      </c>
      <c r="BV154">
        <v>0.125</v>
      </c>
      <c r="BW154">
        <v>0</v>
      </c>
      <c r="BX154" s="62">
        <f t="shared" si="3"/>
        <v>0</v>
      </c>
      <c r="BY154">
        <v>0</v>
      </c>
      <c r="BZ154" s="62">
        <f t="shared" si="5"/>
        <v>0</v>
      </c>
      <c r="CB154">
        <v>0</v>
      </c>
    </row>
    <row r="155" spans="1:80">
      <c r="A155">
        <v>71</v>
      </c>
      <c r="B155" t="s">
        <v>629</v>
      </c>
      <c r="C155">
        <v>0</v>
      </c>
      <c r="D155">
        <v>0</v>
      </c>
      <c r="E155">
        <v>0</v>
      </c>
      <c r="F155">
        <v>0</v>
      </c>
      <c r="G155">
        <v>0</v>
      </c>
      <c r="H155">
        <v>0</v>
      </c>
      <c r="I155">
        <v>0</v>
      </c>
      <c r="J155">
        <v>0</v>
      </c>
      <c r="K155">
        <v>0</v>
      </c>
      <c r="L155">
        <v>0</v>
      </c>
      <c r="M155">
        <v>0</v>
      </c>
      <c r="N155">
        <v>0</v>
      </c>
      <c r="O155">
        <v>0</v>
      </c>
      <c r="P155">
        <v>0</v>
      </c>
      <c r="Q155">
        <v>0</v>
      </c>
      <c r="R155" s="507">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s="509">
        <v>0.05</v>
      </c>
      <c r="AW155">
        <v>0</v>
      </c>
      <c r="AX155" s="509">
        <v>2.5000000000000001E-3</v>
      </c>
      <c r="AY155" s="509">
        <v>2E-3</v>
      </c>
      <c r="AZ155" s="509">
        <f>0.003-0.001</f>
        <v>2E-3</v>
      </c>
      <c r="BA155">
        <v>0</v>
      </c>
      <c r="BB155">
        <v>0</v>
      </c>
      <c r="BC155" s="509">
        <v>3.0000000000000001E-3</v>
      </c>
      <c r="BD155">
        <v>0</v>
      </c>
      <c r="BE155">
        <v>0</v>
      </c>
      <c r="BF155">
        <v>0</v>
      </c>
      <c r="BG155">
        <v>0.1</v>
      </c>
      <c r="BH155">
        <v>1.3808202253825647E-3</v>
      </c>
      <c r="BI155" s="509">
        <v>0</v>
      </c>
      <c r="BJ155">
        <v>0</v>
      </c>
      <c r="BK155">
        <v>0</v>
      </c>
      <c r="BL155">
        <v>0</v>
      </c>
      <c r="BM155">
        <v>0</v>
      </c>
      <c r="BN155" s="62">
        <v>0</v>
      </c>
      <c r="BO155">
        <v>0</v>
      </c>
      <c r="BP155" s="62">
        <v>0</v>
      </c>
      <c r="BQ155">
        <v>0</v>
      </c>
      <c r="BR155">
        <v>0</v>
      </c>
      <c r="BS155">
        <v>0.1</v>
      </c>
      <c r="BU155">
        <v>0</v>
      </c>
      <c r="BV155">
        <v>0</v>
      </c>
      <c r="BW155">
        <v>0</v>
      </c>
      <c r="BX155" s="62">
        <f t="shared" si="3"/>
        <v>0</v>
      </c>
      <c r="BY155">
        <v>0</v>
      </c>
      <c r="BZ155" s="62">
        <f t="shared" si="5"/>
        <v>0</v>
      </c>
      <c r="CB155" s="509">
        <v>0</v>
      </c>
    </row>
    <row r="156" spans="1:80">
      <c r="A156">
        <v>72</v>
      </c>
      <c r="B156" t="s">
        <v>338</v>
      </c>
      <c r="C156">
        <v>0</v>
      </c>
      <c r="D156">
        <v>0</v>
      </c>
      <c r="E156">
        <v>0</v>
      </c>
      <c r="F156">
        <v>0</v>
      </c>
      <c r="G156">
        <v>0</v>
      </c>
      <c r="H156">
        <v>0</v>
      </c>
      <c r="I156">
        <v>0</v>
      </c>
      <c r="J156">
        <v>0</v>
      </c>
      <c r="K156">
        <v>0</v>
      </c>
      <c r="L156">
        <v>0</v>
      </c>
      <c r="M156">
        <v>0</v>
      </c>
      <c r="N156">
        <v>0</v>
      </c>
      <c r="O156">
        <v>0</v>
      </c>
      <c r="P156">
        <v>8.6741979999999996E-2</v>
      </c>
      <c r="Q156">
        <v>0</v>
      </c>
      <c r="R156" s="507">
        <v>0</v>
      </c>
      <c r="S156">
        <v>0</v>
      </c>
      <c r="T156">
        <v>2.699E-2</v>
      </c>
      <c r="U156">
        <v>0</v>
      </c>
      <c r="V156">
        <v>0</v>
      </c>
      <c r="W156">
        <v>2.8E-3</v>
      </c>
      <c r="X156">
        <v>0</v>
      </c>
      <c r="Y156">
        <v>0</v>
      </c>
      <c r="Z156">
        <v>0</v>
      </c>
      <c r="AA156">
        <v>0</v>
      </c>
      <c r="AB156">
        <v>0</v>
      </c>
      <c r="AC156">
        <v>0</v>
      </c>
      <c r="AD156">
        <v>0</v>
      </c>
      <c r="AE156">
        <v>0</v>
      </c>
      <c r="AF156">
        <v>0</v>
      </c>
      <c r="AG156">
        <v>0</v>
      </c>
      <c r="AH156">
        <v>1.7863765824517607E-2</v>
      </c>
      <c r="AI156" s="710">
        <v>6.4730039859886468E-5</v>
      </c>
      <c r="AJ156">
        <v>5.2493536515354815E-2</v>
      </c>
      <c r="AK156">
        <v>0</v>
      </c>
      <c r="AL156">
        <v>0.57079999999999997</v>
      </c>
      <c r="AM156">
        <v>0.1094244</v>
      </c>
      <c r="AN156">
        <v>0</v>
      </c>
      <c r="AO156">
        <v>0</v>
      </c>
      <c r="AP156">
        <v>0</v>
      </c>
      <c r="AQ156">
        <v>0</v>
      </c>
      <c r="AR156">
        <v>0</v>
      </c>
      <c r="AS156">
        <v>0</v>
      </c>
      <c r="AT156">
        <v>0</v>
      </c>
      <c r="AU156">
        <v>0</v>
      </c>
      <c r="AV156" s="509">
        <v>0.2</v>
      </c>
      <c r="AW156">
        <v>0.21215010000000001</v>
      </c>
      <c r="AX156" s="509">
        <v>0</v>
      </c>
      <c r="AY156" s="509">
        <v>0</v>
      </c>
      <c r="AZ156" s="509">
        <v>0</v>
      </c>
      <c r="BA156">
        <v>0</v>
      </c>
      <c r="BB156">
        <v>0</v>
      </c>
      <c r="BC156" s="509">
        <v>0</v>
      </c>
      <c r="BD156">
        <v>0</v>
      </c>
      <c r="BE156">
        <v>0</v>
      </c>
      <c r="BF156">
        <v>0</v>
      </c>
      <c r="BG156">
        <v>0</v>
      </c>
      <c r="BH156">
        <v>2.8615682302336042E-2</v>
      </c>
      <c r="BI156" s="509">
        <v>0</v>
      </c>
      <c r="BJ156">
        <v>0</v>
      </c>
      <c r="BK156">
        <v>0</v>
      </c>
      <c r="BL156">
        <v>0</v>
      </c>
      <c r="BM156">
        <v>0</v>
      </c>
      <c r="BN156" s="62">
        <v>0</v>
      </c>
      <c r="BO156">
        <v>0</v>
      </c>
      <c r="BP156" s="62">
        <v>0</v>
      </c>
      <c r="BQ156">
        <v>0</v>
      </c>
      <c r="BR156">
        <v>0</v>
      </c>
      <c r="BS156">
        <v>0</v>
      </c>
      <c r="BU156">
        <v>0</v>
      </c>
      <c r="BV156">
        <v>0</v>
      </c>
      <c r="BW156">
        <v>0</v>
      </c>
      <c r="BX156" s="62">
        <f t="shared" si="3"/>
        <v>0</v>
      </c>
      <c r="BY156">
        <v>0</v>
      </c>
      <c r="BZ156" s="62">
        <f t="shared" si="5"/>
        <v>0</v>
      </c>
      <c r="CB156">
        <v>0</v>
      </c>
    </row>
    <row r="157" spans="1:80">
      <c r="A157">
        <v>73</v>
      </c>
      <c r="B157" t="s">
        <v>337</v>
      </c>
      <c r="C157">
        <v>0</v>
      </c>
      <c r="D157">
        <v>0</v>
      </c>
      <c r="E157">
        <v>0</v>
      </c>
      <c r="F157">
        <v>0</v>
      </c>
      <c r="G157">
        <v>0</v>
      </c>
      <c r="H157">
        <v>0</v>
      </c>
      <c r="I157">
        <v>0</v>
      </c>
      <c r="J157">
        <v>0</v>
      </c>
      <c r="K157">
        <v>0</v>
      </c>
      <c r="L157">
        <v>0</v>
      </c>
      <c r="M157">
        <v>0</v>
      </c>
      <c r="N157">
        <v>0</v>
      </c>
      <c r="O157">
        <v>0</v>
      </c>
      <c r="P157">
        <v>0</v>
      </c>
      <c r="Q157">
        <v>0</v>
      </c>
      <c r="R157" s="507">
        <v>0</v>
      </c>
      <c r="S157">
        <v>0</v>
      </c>
      <c r="T157">
        <v>4.8300000000000001E-3</v>
      </c>
      <c r="U157">
        <v>0</v>
      </c>
      <c r="V157">
        <v>0</v>
      </c>
      <c r="W157">
        <v>0</v>
      </c>
      <c r="X157">
        <v>0</v>
      </c>
      <c r="Y157">
        <v>0</v>
      </c>
      <c r="Z157">
        <v>0</v>
      </c>
      <c r="AA157">
        <v>0</v>
      </c>
      <c r="AB157">
        <v>0</v>
      </c>
      <c r="AC157">
        <v>0</v>
      </c>
      <c r="AD157">
        <v>0</v>
      </c>
      <c r="AE157">
        <v>0</v>
      </c>
      <c r="AF157">
        <v>0</v>
      </c>
      <c r="AG157">
        <v>0</v>
      </c>
      <c r="AH157">
        <v>1.4069021852850531E-2</v>
      </c>
      <c r="AI157">
        <v>0</v>
      </c>
      <c r="AJ157">
        <v>9.3653713995181694E-3</v>
      </c>
      <c r="AK157">
        <v>0</v>
      </c>
      <c r="AL157">
        <v>0</v>
      </c>
      <c r="AM157" s="710">
        <v>5.7778000000000001E-5</v>
      </c>
      <c r="AN157">
        <v>0</v>
      </c>
      <c r="AO157">
        <v>0</v>
      </c>
      <c r="AP157">
        <v>0</v>
      </c>
      <c r="AQ157">
        <v>0</v>
      </c>
      <c r="AR157">
        <v>0</v>
      </c>
      <c r="AS157">
        <v>0</v>
      </c>
      <c r="AT157">
        <v>0</v>
      </c>
      <c r="AU157">
        <v>0</v>
      </c>
      <c r="AV157" s="509">
        <v>0.42</v>
      </c>
      <c r="AW157">
        <v>0.74439710000000003</v>
      </c>
      <c r="AX157" s="509">
        <v>0</v>
      </c>
      <c r="AY157" s="509">
        <v>0</v>
      </c>
      <c r="AZ157" s="509">
        <v>0</v>
      </c>
      <c r="BA157">
        <v>0</v>
      </c>
      <c r="BB157">
        <v>0</v>
      </c>
      <c r="BC157" s="509">
        <v>0</v>
      </c>
      <c r="BD157">
        <v>0</v>
      </c>
      <c r="BE157">
        <v>0</v>
      </c>
      <c r="BF157">
        <v>0.37423309999999999</v>
      </c>
      <c r="BG157">
        <v>0.5</v>
      </c>
      <c r="BH157">
        <v>8.9617685400097208E-2</v>
      </c>
      <c r="BI157" s="509">
        <v>0</v>
      </c>
      <c r="BJ157">
        <v>0</v>
      </c>
      <c r="BK157">
        <v>0</v>
      </c>
      <c r="BL157">
        <v>0</v>
      </c>
      <c r="BM157">
        <v>0</v>
      </c>
      <c r="BN157" s="62">
        <v>0</v>
      </c>
      <c r="BO157">
        <v>0</v>
      </c>
      <c r="BP157" s="62">
        <v>0</v>
      </c>
      <c r="BQ157">
        <v>0</v>
      </c>
      <c r="BR157">
        <v>0</v>
      </c>
      <c r="BS157">
        <v>0</v>
      </c>
      <c r="BU157">
        <v>0</v>
      </c>
      <c r="BV157">
        <v>0</v>
      </c>
      <c r="BW157">
        <v>0</v>
      </c>
      <c r="BX157" s="62">
        <f t="shared" si="3"/>
        <v>0</v>
      </c>
      <c r="BY157">
        <v>0</v>
      </c>
      <c r="BZ157" s="62">
        <f t="shared" si="5"/>
        <v>0</v>
      </c>
      <c r="CB157">
        <v>0</v>
      </c>
    </row>
    <row r="158" spans="1:80">
      <c r="A158">
        <v>74</v>
      </c>
      <c r="B158" t="s">
        <v>20</v>
      </c>
      <c r="C158">
        <v>0</v>
      </c>
      <c r="D158">
        <v>0</v>
      </c>
      <c r="E158">
        <v>0</v>
      </c>
      <c r="F158">
        <v>0</v>
      </c>
      <c r="G158">
        <v>0</v>
      </c>
      <c r="H158">
        <v>0</v>
      </c>
      <c r="I158">
        <v>0</v>
      </c>
      <c r="J158">
        <v>0</v>
      </c>
      <c r="K158">
        <v>0</v>
      </c>
      <c r="L158">
        <v>0</v>
      </c>
      <c r="M158">
        <v>0</v>
      </c>
      <c r="N158">
        <v>0</v>
      </c>
      <c r="O158">
        <v>0</v>
      </c>
      <c r="P158">
        <v>0</v>
      </c>
      <c r="Q158">
        <v>0</v>
      </c>
      <c r="R158" s="507">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s="509">
        <v>0</v>
      </c>
      <c r="AW158">
        <v>0</v>
      </c>
      <c r="AX158" s="509">
        <v>0</v>
      </c>
      <c r="AY158" s="509">
        <v>0</v>
      </c>
      <c r="AZ158" s="509">
        <v>0</v>
      </c>
      <c r="BA158">
        <v>0</v>
      </c>
      <c r="BB158">
        <v>0</v>
      </c>
      <c r="BC158" s="509">
        <v>0</v>
      </c>
      <c r="BD158">
        <v>0</v>
      </c>
      <c r="BE158">
        <v>0</v>
      </c>
      <c r="BF158">
        <v>0</v>
      </c>
      <c r="BG158">
        <v>0</v>
      </c>
      <c r="BH158">
        <v>0</v>
      </c>
      <c r="BI158" s="509">
        <v>0</v>
      </c>
      <c r="BJ158">
        <v>0</v>
      </c>
      <c r="BK158">
        <v>0</v>
      </c>
      <c r="BL158">
        <v>0</v>
      </c>
      <c r="BM158">
        <v>0</v>
      </c>
      <c r="BN158" s="62">
        <v>0</v>
      </c>
      <c r="BO158">
        <v>0</v>
      </c>
      <c r="BP158" s="62">
        <v>0</v>
      </c>
      <c r="BQ158">
        <v>0</v>
      </c>
      <c r="BR158">
        <v>0</v>
      </c>
      <c r="BS158">
        <v>0</v>
      </c>
      <c r="BU158">
        <v>0</v>
      </c>
      <c r="BV158">
        <v>0</v>
      </c>
      <c r="BW158">
        <v>0</v>
      </c>
      <c r="BX158" s="62">
        <f t="shared" si="3"/>
        <v>0</v>
      </c>
      <c r="BY158">
        <v>0</v>
      </c>
      <c r="BZ158" s="62">
        <f t="shared" si="5"/>
        <v>0</v>
      </c>
      <c r="CB158">
        <v>0</v>
      </c>
    </row>
    <row r="159" spans="1:80">
      <c r="A159">
        <v>75</v>
      </c>
      <c r="B159" t="s">
        <v>1946</v>
      </c>
      <c r="C159">
        <v>0</v>
      </c>
      <c r="D159">
        <v>0</v>
      </c>
      <c r="E159">
        <v>0</v>
      </c>
      <c r="F159">
        <v>0</v>
      </c>
      <c r="G159">
        <v>0</v>
      </c>
      <c r="H159">
        <v>0</v>
      </c>
      <c r="I159">
        <v>0</v>
      </c>
      <c r="J159">
        <v>0</v>
      </c>
      <c r="K159">
        <v>0</v>
      </c>
      <c r="L159">
        <v>0</v>
      </c>
      <c r="M159">
        <v>0</v>
      </c>
      <c r="N159">
        <v>0</v>
      </c>
      <c r="O159">
        <v>0</v>
      </c>
      <c r="P159">
        <v>0</v>
      </c>
      <c r="Q159">
        <v>0</v>
      </c>
      <c r="R159" s="507">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s="509">
        <v>0.2</v>
      </c>
      <c r="AW159">
        <v>4.3452780000000003E-2</v>
      </c>
      <c r="AX159" s="509">
        <v>0.4975</v>
      </c>
      <c r="AY159" s="509">
        <v>0.39800000000000002</v>
      </c>
      <c r="AZ159" s="509">
        <f>0.997+0.001</f>
        <v>0.998</v>
      </c>
      <c r="BA159">
        <v>0</v>
      </c>
      <c r="BB159">
        <v>0</v>
      </c>
      <c r="BC159" s="509">
        <v>0.17</v>
      </c>
      <c r="BD159">
        <v>0</v>
      </c>
      <c r="BE159">
        <v>0</v>
      </c>
      <c r="BF159">
        <v>0</v>
      </c>
      <c r="BG159">
        <v>0.2</v>
      </c>
      <c r="BH159">
        <v>0.30008125945339498</v>
      </c>
      <c r="BI159" s="509">
        <v>0.1</v>
      </c>
      <c r="BJ159">
        <v>0</v>
      </c>
      <c r="BK159">
        <v>0</v>
      </c>
      <c r="BL159">
        <v>0</v>
      </c>
      <c r="BM159">
        <v>0.2</v>
      </c>
      <c r="BN159" s="62">
        <v>0.2</v>
      </c>
      <c r="BO159">
        <v>0.19800000000000001</v>
      </c>
      <c r="BP159" s="62">
        <v>1</v>
      </c>
      <c r="BQ159">
        <v>0</v>
      </c>
      <c r="BR159">
        <v>0</v>
      </c>
      <c r="BS159">
        <v>0.9</v>
      </c>
      <c r="BU159">
        <v>0</v>
      </c>
      <c r="BV159">
        <v>0.2</v>
      </c>
      <c r="BW159">
        <v>0</v>
      </c>
      <c r="BX159" s="62">
        <f t="shared" si="3"/>
        <v>0</v>
      </c>
      <c r="BY159">
        <v>0</v>
      </c>
      <c r="BZ159" s="62">
        <f t="shared" si="5"/>
        <v>0</v>
      </c>
      <c r="CB159">
        <v>0</v>
      </c>
    </row>
    <row r="160" spans="1:80">
      <c r="A160">
        <v>76</v>
      </c>
      <c r="B160" t="s">
        <v>828</v>
      </c>
      <c r="C160">
        <v>0</v>
      </c>
      <c r="D160">
        <v>0</v>
      </c>
      <c r="E160">
        <v>0</v>
      </c>
      <c r="F160">
        <v>0</v>
      </c>
      <c r="G160">
        <v>3.5934299999999998E-4</v>
      </c>
      <c r="H160">
        <v>0</v>
      </c>
      <c r="I160">
        <v>0</v>
      </c>
      <c r="J160">
        <v>0</v>
      </c>
      <c r="K160">
        <v>0.86899999999999999</v>
      </c>
      <c r="L160">
        <v>0.41918</v>
      </c>
      <c r="M160">
        <v>0</v>
      </c>
      <c r="N160">
        <v>0</v>
      </c>
      <c r="O160">
        <v>0</v>
      </c>
      <c r="P160" s="509">
        <f>0.22438+0.0116</f>
        <v>0.23598</v>
      </c>
      <c r="Q160">
        <v>0</v>
      </c>
      <c r="R160" s="507">
        <v>7.0000000000000007E-2</v>
      </c>
      <c r="S160">
        <v>0.35</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s="509">
        <v>0</v>
      </c>
      <c r="AW160">
        <v>0</v>
      </c>
      <c r="AX160">
        <v>0</v>
      </c>
      <c r="AY160">
        <v>0</v>
      </c>
      <c r="AZ160">
        <v>0</v>
      </c>
      <c r="BA160">
        <v>0</v>
      </c>
      <c r="BB160">
        <v>0</v>
      </c>
      <c r="BC160" s="509">
        <v>0</v>
      </c>
      <c r="BD160">
        <v>0</v>
      </c>
      <c r="BE160">
        <v>0</v>
      </c>
      <c r="BF160">
        <v>0</v>
      </c>
      <c r="BG160">
        <v>0</v>
      </c>
      <c r="BH160">
        <v>3.4293397044863033E-2</v>
      </c>
      <c r="BI160" s="509">
        <v>0</v>
      </c>
      <c r="BJ160">
        <v>0</v>
      </c>
      <c r="BK160">
        <v>0</v>
      </c>
      <c r="BL160">
        <v>0</v>
      </c>
      <c r="BM160">
        <v>0</v>
      </c>
      <c r="BN160" s="62">
        <v>0</v>
      </c>
      <c r="BO160">
        <v>0</v>
      </c>
      <c r="BP160" s="62">
        <v>0</v>
      </c>
      <c r="BQ160">
        <v>1</v>
      </c>
      <c r="BR160">
        <v>0</v>
      </c>
      <c r="BS160">
        <v>0</v>
      </c>
      <c r="BU160">
        <v>0</v>
      </c>
      <c r="BV160">
        <v>0</v>
      </c>
      <c r="BW160">
        <v>0</v>
      </c>
      <c r="BX160" s="62">
        <f t="shared" si="3"/>
        <v>0</v>
      </c>
      <c r="BY160">
        <v>0</v>
      </c>
      <c r="BZ160" s="62">
        <f t="shared" si="5"/>
        <v>0</v>
      </c>
      <c r="CB160">
        <v>0</v>
      </c>
    </row>
    <row r="161" spans="1:80" s="62" customFormat="1">
      <c r="P161" s="509"/>
      <c r="R161" s="507"/>
      <c r="AV161" s="509"/>
      <c r="BI161" s="509"/>
      <c r="BV161" s="62">
        <v>1</v>
      </c>
      <c r="BW161" s="62">
        <v>1.0003089999999999</v>
      </c>
      <c r="CB161">
        <v>0.99999990000000005</v>
      </c>
    </row>
    <row r="162" spans="1:80" s="339" customFormat="1">
      <c r="C162" s="339">
        <f t="shared" ref="C162:AH162" si="6">SUM(C85:C160)</f>
        <v>1</v>
      </c>
      <c r="D162" s="339">
        <f t="shared" si="6"/>
        <v>0.99999971599999993</v>
      </c>
      <c r="E162" s="339">
        <f t="shared" si="6"/>
        <v>1.00000004</v>
      </c>
      <c r="F162" s="339">
        <f t="shared" si="6"/>
        <v>1.0000000199999999</v>
      </c>
      <c r="G162" s="339">
        <f t="shared" si="6"/>
        <v>0.99999992800000004</v>
      </c>
      <c r="H162" s="717">
        <f t="shared" si="6"/>
        <v>1.000000062</v>
      </c>
      <c r="I162" s="339">
        <f t="shared" si="6"/>
        <v>1.0000000823999997</v>
      </c>
      <c r="J162" s="339">
        <f t="shared" si="6"/>
        <v>1</v>
      </c>
      <c r="K162" s="339">
        <f t="shared" si="6"/>
        <v>0.99999994400000003</v>
      </c>
      <c r="L162" s="339">
        <f t="shared" si="6"/>
        <v>1</v>
      </c>
      <c r="M162" s="339">
        <f t="shared" si="6"/>
        <v>1</v>
      </c>
      <c r="N162" s="339">
        <f t="shared" si="6"/>
        <v>0.99999989500000008</v>
      </c>
      <c r="O162" s="339">
        <f t="shared" si="6"/>
        <v>1</v>
      </c>
      <c r="P162" s="339">
        <f t="shared" si="6"/>
        <v>0.99999994600000019</v>
      </c>
      <c r="Q162" s="339">
        <f t="shared" si="6"/>
        <v>1.0000000600000003</v>
      </c>
      <c r="R162" s="339">
        <f t="shared" si="6"/>
        <v>0.99999930207399901</v>
      </c>
      <c r="S162" s="339">
        <f t="shared" si="6"/>
        <v>0.99999990000000005</v>
      </c>
      <c r="T162" s="339">
        <f t="shared" si="6"/>
        <v>0.99999999999999989</v>
      </c>
      <c r="U162" s="339">
        <f t="shared" si="6"/>
        <v>0.99999972499999967</v>
      </c>
      <c r="V162" s="339">
        <f t="shared" si="6"/>
        <v>1</v>
      </c>
      <c r="W162" s="339">
        <f t="shared" si="6"/>
        <v>0.99999998899999998</v>
      </c>
      <c r="X162" s="339">
        <f t="shared" si="6"/>
        <v>1</v>
      </c>
      <c r="Y162" s="339">
        <f t="shared" si="6"/>
        <v>1.0000000000000002</v>
      </c>
      <c r="Z162" s="339">
        <f t="shared" si="6"/>
        <v>0.99999996600000007</v>
      </c>
      <c r="AA162" s="339">
        <f t="shared" si="6"/>
        <v>1</v>
      </c>
      <c r="AB162" s="339">
        <f t="shared" si="6"/>
        <v>0.99999993000000009</v>
      </c>
      <c r="AC162" s="339">
        <f t="shared" si="6"/>
        <v>1</v>
      </c>
      <c r="AD162" s="339">
        <f t="shared" si="6"/>
        <v>1</v>
      </c>
      <c r="AE162" s="339">
        <f t="shared" si="6"/>
        <v>1</v>
      </c>
      <c r="AF162" s="339">
        <f t="shared" si="6"/>
        <v>1</v>
      </c>
      <c r="AG162" s="339">
        <f t="shared" si="6"/>
        <v>1</v>
      </c>
      <c r="AH162" s="339">
        <f t="shared" si="6"/>
        <v>1.0000000121216621</v>
      </c>
      <c r="AI162" s="339">
        <f t="shared" ref="AI162:BN162" si="7">SUM(AI85:AI160)</f>
        <v>1.0000000000000002</v>
      </c>
      <c r="AJ162" s="339">
        <f t="shared" si="7"/>
        <v>1</v>
      </c>
      <c r="AK162" s="339">
        <f t="shared" si="7"/>
        <v>1</v>
      </c>
      <c r="AL162" s="339">
        <f t="shared" si="7"/>
        <v>1</v>
      </c>
      <c r="AM162" s="339">
        <f t="shared" si="7"/>
        <v>0.99999957699999997</v>
      </c>
      <c r="AN162" s="339">
        <f t="shared" si="7"/>
        <v>1.0000000000000002</v>
      </c>
      <c r="AO162" s="339">
        <f t="shared" si="7"/>
        <v>1</v>
      </c>
      <c r="AP162" s="339">
        <f>SUM(AP85:AP160)</f>
        <v>1</v>
      </c>
      <c r="AQ162" s="339">
        <f t="shared" si="7"/>
        <v>1</v>
      </c>
      <c r="AR162" s="339">
        <f t="shared" si="7"/>
        <v>0.99999999999999989</v>
      </c>
      <c r="AS162" s="339">
        <f t="shared" si="7"/>
        <v>1</v>
      </c>
      <c r="AT162" s="339">
        <f t="shared" si="7"/>
        <v>1</v>
      </c>
      <c r="AU162" s="339">
        <f t="shared" si="7"/>
        <v>1</v>
      </c>
      <c r="AV162" s="339">
        <f t="shared" si="7"/>
        <v>1</v>
      </c>
      <c r="AW162" s="339">
        <f t="shared" si="7"/>
        <v>0.99999998000000001</v>
      </c>
      <c r="AX162" s="339">
        <f t="shared" si="7"/>
        <v>1</v>
      </c>
      <c r="AY162" s="339">
        <f t="shared" si="7"/>
        <v>1</v>
      </c>
      <c r="AZ162" s="339">
        <f t="shared" si="7"/>
        <v>1</v>
      </c>
      <c r="BA162" s="339">
        <f t="shared" si="7"/>
        <v>1</v>
      </c>
      <c r="BB162" s="339">
        <f t="shared" si="7"/>
        <v>1</v>
      </c>
      <c r="BC162" s="339">
        <f t="shared" si="7"/>
        <v>1</v>
      </c>
      <c r="BD162" s="355">
        <f t="shared" si="7"/>
        <v>1</v>
      </c>
      <c r="BE162" s="339">
        <f t="shared" si="7"/>
        <v>1</v>
      </c>
      <c r="BF162" s="339">
        <f t="shared" si="7"/>
        <v>0.99999993999999992</v>
      </c>
      <c r="BG162" s="339">
        <f t="shared" si="7"/>
        <v>1</v>
      </c>
      <c r="BH162" s="339">
        <f t="shared" si="7"/>
        <v>0.99999999999999989</v>
      </c>
      <c r="BI162" s="339">
        <f t="shared" si="7"/>
        <v>1</v>
      </c>
      <c r="BJ162" s="339">
        <f t="shared" si="7"/>
        <v>1</v>
      </c>
      <c r="BK162" s="339">
        <f t="shared" si="7"/>
        <v>1</v>
      </c>
      <c r="BL162" s="339">
        <f t="shared" si="7"/>
        <v>1</v>
      </c>
      <c r="BM162" s="339">
        <f t="shared" si="7"/>
        <v>1</v>
      </c>
      <c r="BN162" s="339">
        <f t="shared" si="7"/>
        <v>1</v>
      </c>
      <c r="BO162" s="339">
        <f t="shared" ref="BO162:BU162" si="8">SUM(BO85:BO160)</f>
        <v>1</v>
      </c>
      <c r="BP162" s="339">
        <f>SUM(BP85:BP160)</f>
        <v>1</v>
      </c>
      <c r="BQ162" s="339">
        <f t="shared" si="8"/>
        <v>1</v>
      </c>
      <c r="BR162" s="339">
        <f t="shared" si="8"/>
        <v>1</v>
      </c>
      <c r="BS162" s="339">
        <f t="shared" si="8"/>
        <v>1</v>
      </c>
      <c r="BU162" s="339">
        <f t="shared" si="8"/>
        <v>1</v>
      </c>
      <c r="BV162" s="339">
        <v>0</v>
      </c>
      <c r="BW162" s="339">
        <v>-3.0922890000000002E-4</v>
      </c>
      <c r="BY162" s="339">
        <f t="shared" ref="BY162" si="9">SUM(BY85:BY160)</f>
        <v>1.0003092440000001</v>
      </c>
      <c r="CB162" s="710">
        <v>5.9604640000000001E-8</v>
      </c>
    </row>
    <row r="163" spans="1:80" s="339" customFormat="1">
      <c r="A163" s="339" t="s">
        <v>1953</v>
      </c>
      <c r="H163" s="717"/>
      <c r="BD163" s="355"/>
      <c r="CB163" s="710"/>
    </row>
    <row r="164" spans="1:80" s="64" customFormat="1">
      <c r="B164" s="64" t="s">
        <v>700</v>
      </c>
      <c r="C164" s="64" t="s">
        <v>715</v>
      </c>
      <c r="D164" s="64" t="s">
        <v>716</v>
      </c>
      <c r="E164" s="64" t="s">
        <v>717</v>
      </c>
      <c r="F164" s="64" t="s">
        <v>718</v>
      </c>
      <c r="G164" s="64" t="s">
        <v>719</v>
      </c>
      <c r="H164" s="64" t="s">
        <v>783</v>
      </c>
      <c r="I164" s="64" t="s">
        <v>784</v>
      </c>
      <c r="J164" s="64" t="s">
        <v>721</v>
      </c>
      <c r="K164" s="64" t="s">
        <v>722</v>
      </c>
      <c r="L164" s="64" t="s">
        <v>723</v>
      </c>
      <c r="M164" s="64" t="s">
        <v>4</v>
      </c>
      <c r="N164" s="64" t="s">
        <v>5</v>
      </c>
      <c r="O164" s="64" t="s">
        <v>762</v>
      </c>
      <c r="P164" s="64" t="s">
        <v>315</v>
      </c>
      <c r="Q164" s="64" t="s">
        <v>785</v>
      </c>
      <c r="R164" s="65" t="s">
        <v>786</v>
      </c>
      <c r="S164" s="64" t="s">
        <v>725</v>
      </c>
      <c r="T164" s="64" t="s">
        <v>772</v>
      </c>
      <c r="U164" s="144" t="s">
        <v>787</v>
      </c>
      <c r="V164" s="144" t="s">
        <v>729</v>
      </c>
      <c r="W164" s="64" t="s">
        <v>788</v>
      </c>
      <c r="X164" s="64" t="s">
        <v>789</v>
      </c>
      <c r="Y164" s="144" t="s">
        <v>791</v>
      </c>
      <c r="Z164" s="144" t="s">
        <v>731</v>
      </c>
      <c r="AA164" s="64" t="s">
        <v>732</v>
      </c>
      <c r="AB164" s="144" t="s">
        <v>733</v>
      </c>
      <c r="AC164" s="64" t="s">
        <v>12</v>
      </c>
      <c r="AD164" s="64" t="s">
        <v>792</v>
      </c>
      <c r="AE164" s="64" t="s">
        <v>735</v>
      </c>
      <c r="AF164" s="64" t="s">
        <v>736</v>
      </c>
      <c r="AG164" s="65" t="s">
        <v>740</v>
      </c>
      <c r="AH164" s="65" t="s">
        <v>737</v>
      </c>
      <c r="AI164" s="65" t="s">
        <v>738</v>
      </c>
      <c r="AJ164" s="65" t="s">
        <v>739</v>
      </c>
      <c r="AK164" s="64" t="s">
        <v>165</v>
      </c>
      <c r="AL164" s="64" t="s">
        <v>329</v>
      </c>
      <c r="AM164" s="64" t="s">
        <v>113</v>
      </c>
      <c r="AN164" s="64" t="s">
        <v>742</v>
      </c>
      <c r="AO164" s="64" t="s">
        <v>793</v>
      </c>
      <c r="AP164" s="64" t="s">
        <v>794</v>
      </c>
      <c r="AQ164" s="64" t="s">
        <v>795</v>
      </c>
      <c r="AR164" s="65" t="s">
        <v>796</v>
      </c>
      <c r="AS164" s="64" t="s">
        <v>797</v>
      </c>
      <c r="AT164" s="64" t="s">
        <v>799</v>
      </c>
      <c r="AU164" s="64" t="s">
        <v>798</v>
      </c>
      <c r="AV164" s="64" t="s">
        <v>348</v>
      </c>
      <c r="AW164" s="64" t="s">
        <v>747</v>
      </c>
      <c r="AX164" s="64" t="s">
        <v>777</v>
      </c>
      <c r="AY164" s="64" t="s">
        <v>946</v>
      </c>
      <c r="AZ164" s="64" t="s">
        <v>752</v>
      </c>
      <c r="BA164" s="64" t="s">
        <v>748</v>
      </c>
      <c r="BB164" s="64" t="s">
        <v>823</v>
      </c>
      <c r="BC164" s="64" t="s">
        <v>773</v>
      </c>
      <c r="BD164" s="64" t="s">
        <v>744</v>
      </c>
      <c r="BE164" s="64" t="s">
        <v>746</v>
      </c>
      <c r="BF164" s="64" t="s">
        <v>332</v>
      </c>
      <c r="BG164" s="64" t="s">
        <v>331</v>
      </c>
      <c r="BH164" s="64" t="s">
        <v>824</v>
      </c>
      <c r="BI164" s="64" t="s">
        <v>774</v>
      </c>
      <c r="BJ164" s="64" t="s">
        <v>745</v>
      </c>
      <c r="BK164" s="64" t="s">
        <v>679</v>
      </c>
      <c r="BL164" s="64" t="s">
        <v>753</v>
      </c>
      <c r="BM164" s="144" t="s">
        <v>754</v>
      </c>
      <c r="BN164" s="144" t="s">
        <v>755</v>
      </c>
      <c r="BO164" s="144" t="s">
        <v>933</v>
      </c>
      <c r="BP164" s="144" t="s">
        <v>930</v>
      </c>
      <c r="BQ164" s="64" t="s">
        <v>759</v>
      </c>
      <c r="BR164" s="64" t="s">
        <v>827</v>
      </c>
      <c r="BS164" s="64" t="s">
        <v>1949</v>
      </c>
    </row>
    <row r="165" spans="1:80">
      <c r="B165" t="s">
        <v>821</v>
      </c>
      <c r="C165">
        <v>1</v>
      </c>
      <c r="D165">
        <v>2</v>
      </c>
      <c r="E165">
        <v>3</v>
      </c>
      <c r="F165">
        <v>4</v>
      </c>
      <c r="G165">
        <v>5</v>
      </c>
      <c r="H165">
        <v>6</v>
      </c>
      <c r="I165">
        <v>7</v>
      </c>
      <c r="J165">
        <v>8</v>
      </c>
      <c r="K165">
        <v>9</v>
      </c>
      <c r="L165">
        <v>10</v>
      </c>
      <c r="M165">
        <v>11</v>
      </c>
      <c r="N165">
        <v>12</v>
      </c>
      <c r="O165">
        <v>13</v>
      </c>
      <c r="P165">
        <v>14</v>
      </c>
      <c r="Q165">
        <v>15</v>
      </c>
      <c r="R165" s="433">
        <v>16</v>
      </c>
      <c r="S165">
        <v>17</v>
      </c>
      <c r="T165">
        <v>18</v>
      </c>
      <c r="U165">
        <v>19</v>
      </c>
      <c r="V165">
        <v>20</v>
      </c>
      <c r="W165">
        <v>21</v>
      </c>
      <c r="X165">
        <v>22</v>
      </c>
      <c r="Y165">
        <v>23</v>
      </c>
      <c r="Z165" s="433">
        <v>24</v>
      </c>
      <c r="AA165">
        <v>25</v>
      </c>
      <c r="AB165">
        <v>26</v>
      </c>
      <c r="AC165">
        <v>27</v>
      </c>
      <c r="AD165">
        <v>28</v>
      </c>
      <c r="AE165">
        <v>29</v>
      </c>
      <c r="AF165">
        <v>30</v>
      </c>
      <c r="AG165" s="433">
        <v>31</v>
      </c>
      <c r="AH165" s="433">
        <v>32</v>
      </c>
      <c r="AI165" s="433">
        <v>33</v>
      </c>
      <c r="AJ165" s="433">
        <v>34</v>
      </c>
      <c r="AK165">
        <v>35</v>
      </c>
      <c r="AL165">
        <v>36</v>
      </c>
      <c r="AM165">
        <v>37</v>
      </c>
      <c r="AN165">
        <v>38</v>
      </c>
      <c r="AO165">
        <v>39</v>
      </c>
      <c r="AP165">
        <v>40</v>
      </c>
      <c r="AQ165">
        <v>41</v>
      </c>
      <c r="AR165">
        <v>42</v>
      </c>
      <c r="AS165">
        <v>43</v>
      </c>
      <c r="AT165">
        <v>44</v>
      </c>
      <c r="AU165">
        <v>45</v>
      </c>
      <c r="AV165">
        <v>46</v>
      </c>
      <c r="AW165">
        <v>47</v>
      </c>
      <c r="AX165">
        <v>48</v>
      </c>
      <c r="AY165">
        <v>49</v>
      </c>
      <c r="AZ165">
        <v>50</v>
      </c>
      <c r="BA165">
        <v>51</v>
      </c>
      <c r="BB165">
        <v>52</v>
      </c>
      <c r="BC165">
        <v>53</v>
      </c>
      <c r="BD165">
        <v>54</v>
      </c>
      <c r="BE165">
        <v>55</v>
      </c>
      <c r="BF165">
        <v>56</v>
      </c>
      <c r="BG165">
        <v>57</v>
      </c>
      <c r="BH165">
        <v>58</v>
      </c>
      <c r="BI165">
        <v>59</v>
      </c>
      <c r="BJ165">
        <v>60</v>
      </c>
      <c r="BK165">
        <v>61</v>
      </c>
      <c r="BL165">
        <v>62</v>
      </c>
      <c r="BM165">
        <v>63</v>
      </c>
      <c r="BN165">
        <v>64</v>
      </c>
      <c r="BO165">
        <v>65</v>
      </c>
      <c r="BP165" s="62">
        <v>66</v>
      </c>
      <c r="BQ165">
        <v>67</v>
      </c>
      <c r="BR165">
        <v>68</v>
      </c>
      <c r="BS165">
        <v>71</v>
      </c>
    </row>
    <row r="166" spans="1:80">
      <c r="A166">
        <v>1</v>
      </c>
      <c r="B166" t="s">
        <v>715</v>
      </c>
      <c r="C166">
        <v>0</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s="462">
        <v>0</v>
      </c>
      <c r="BE166">
        <v>0</v>
      </c>
      <c r="BF166">
        <v>0</v>
      </c>
      <c r="BG166">
        <v>0</v>
      </c>
      <c r="BH166">
        <v>0</v>
      </c>
      <c r="BI166">
        <v>0</v>
      </c>
      <c r="BJ166">
        <v>0</v>
      </c>
      <c r="BK166" s="62">
        <v>0</v>
      </c>
      <c r="BL166" s="62">
        <v>0</v>
      </c>
      <c r="BM166" s="62">
        <v>0</v>
      </c>
      <c r="BN166" s="62">
        <v>0</v>
      </c>
      <c r="BO166" s="62">
        <v>0</v>
      </c>
      <c r="BP166" s="62">
        <v>0</v>
      </c>
      <c r="BQ166">
        <v>0</v>
      </c>
      <c r="BR166">
        <v>0</v>
      </c>
      <c r="BS166">
        <v>0</v>
      </c>
    </row>
    <row r="167" spans="1:80">
      <c r="A167">
        <v>2</v>
      </c>
      <c r="B167" t="s">
        <v>716</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s="62">
        <v>0</v>
      </c>
      <c r="BL167" s="62">
        <v>0</v>
      </c>
      <c r="BM167" s="62">
        <v>0</v>
      </c>
      <c r="BN167" s="62">
        <v>0</v>
      </c>
      <c r="BO167" s="62">
        <v>0</v>
      </c>
      <c r="BP167" s="62">
        <v>0</v>
      </c>
      <c r="BQ167">
        <v>0</v>
      </c>
      <c r="BR167">
        <v>0</v>
      </c>
      <c r="BS167">
        <v>0</v>
      </c>
    </row>
    <row r="168" spans="1:80">
      <c r="A168">
        <v>3</v>
      </c>
      <c r="B168" t="s">
        <v>717</v>
      </c>
      <c r="C168">
        <v>0</v>
      </c>
      <c r="D168">
        <v>0</v>
      </c>
      <c r="E168">
        <v>0</v>
      </c>
      <c r="F168">
        <v>0</v>
      </c>
      <c r="G168">
        <v>0</v>
      </c>
      <c r="H168">
        <v>0</v>
      </c>
      <c r="I168">
        <v>0</v>
      </c>
      <c r="J168">
        <v>0</v>
      </c>
      <c r="K168">
        <v>0</v>
      </c>
      <c r="L168">
        <v>0</v>
      </c>
      <c r="M168">
        <v>0</v>
      </c>
      <c r="N168">
        <v>0</v>
      </c>
      <c r="O168">
        <v>0</v>
      </c>
      <c r="P168">
        <v>0</v>
      </c>
      <c r="Q168">
        <v>0</v>
      </c>
      <c r="R168">
        <v>6.1000000000000004E-3</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s="62">
        <v>0</v>
      </c>
      <c r="BL168" s="62">
        <v>0</v>
      </c>
      <c r="BM168" s="62">
        <v>0</v>
      </c>
      <c r="BN168" s="62">
        <v>0</v>
      </c>
      <c r="BO168" s="62">
        <v>0</v>
      </c>
      <c r="BP168" s="62">
        <v>0</v>
      </c>
      <c r="BQ168">
        <v>0</v>
      </c>
      <c r="BR168">
        <v>0</v>
      </c>
      <c r="BS168">
        <v>0</v>
      </c>
    </row>
    <row r="169" spans="1:80">
      <c r="A169">
        <v>4</v>
      </c>
      <c r="B169" t="s">
        <v>718</v>
      </c>
      <c r="C169">
        <v>0</v>
      </c>
      <c r="D169">
        <v>0</v>
      </c>
      <c r="E169">
        <v>0</v>
      </c>
      <c r="F169">
        <v>0</v>
      </c>
      <c r="G169">
        <v>0</v>
      </c>
      <c r="H169">
        <v>0</v>
      </c>
      <c r="I169">
        <v>0</v>
      </c>
      <c r="J169">
        <v>0</v>
      </c>
      <c r="K169">
        <v>0</v>
      </c>
      <c r="L169">
        <v>0</v>
      </c>
      <c r="M169">
        <v>0</v>
      </c>
      <c r="N169">
        <v>0</v>
      </c>
      <c r="O169">
        <v>0</v>
      </c>
      <c r="P169">
        <v>0</v>
      </c>
      <c r="Q169">
        <v>0</v>
      </c>
      <c r="R169">
        <v>1.2484E-2</v>
      </c>
      <c r="S169">
        <v>5.6489999999999999E-2</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s="62">
        <v>0</v>
      </c>
      <c r="BL169" s="62">
        <v>0</v>
      </c>
      <c r="BM169" s="62">
        <v>0</v>
      </c>
      <c r="BN169" s="62">
        <v>0</v>
      </c>
      <c r="BO169" s="62">
        <v>0</v>
      </c>
      <c r="BP169" s="62">
        <v>0</v>
      </c>
      <c r="BQ169">
        <v>0</v>
      </c>
      <c r="BR169">
        <v>0</v>
      </c>
      <c r="BS169">
        <v>0</v>
      </c>
    </row>
    <row r="170" spans="1:80">
      <c r="A170">
        <v>5</v>
      </c>
      <c r="B170" t="s">
        <v>719</v>
      </c>
      <c r="C170">
        <v>0</v>
      </c>
      <c r="D170">
        <v>0</v>
      </c>
      <c r="E170">
        <v>0</v>
      </c>
      <c r="F170">
        <v>0</v>
      </c>
      <c r="G170">
        <v>0</v>
      </c>
      <c r="H170">
        <v>0</v>
      </c>
      <c r="I170">
        <v>0</v>
      </c>
      <c r="J170">
        <v>0</v>
      </c>
      <c r="K170">
        <v>0</v>
      </c>
      <c r="L170">
        <v>0</v>
      </c>
      <c r="M170">
        <v>0</v>
      </c>
      <c r="N170">
        <v>0</v>
      </c>
      <c r="O170">
        <v>0</v>
      </c>
      <c r="P170">
        <v>0</v>
      </c>
      <c r="Q170">
        <v>0</v>
      </c>
      <c r="R170">
        <v>1.0226000000000001E-2</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s="62">
        <v>0</v>
      </c>
      <c r="BL170" s="62">
        <v>0</v>
      </c>
      <c r="BM170" s="62">
        <v>0</v>
      </c>
      <c r="BN170" s="62">
        <v>0</v>
      </c>
      <c r="BO170" s="62">
        <v>0</v>
      </c>
      <c r="BP170" s="62">
        <v>0</v>
      </c>
      <c r="BQ170">
        <v>0</v>
      </c>
      <c r="BR170">
        <v>0</v>
      </c>
      <c r="BS170">
        <v>0</v>
      </c>
    </row>
    <row r="171" spans="1:80">
      <c r="A171">
        <v>6</v>
      </c>
      <c r="B171" t="s">
        <v>783</v>
      </c>
      <c r="C171">
        <v>0</v>
      </c>
      <c r="D171">
        <v>0</v>
      </c>
      <c r="E171">
        <v>0</v>
      </c>
      <c r="F171">
        <v>0</v>
      </c>
      <c r="G171">
        <v>0</v>
      </c>
      <c r="H171">
        <v>0</v>
      </c>
      <c r="I171">
        <v>0</v>
      </c>
      <c r="J171">
        <v>0</v>
      </c>
      <c r="K171">
        <v>0</v>
      </c>
      <c r="L171">
        <v>0</v>
      </c>
      <c r="M171">
        <v>0</v>
      </c>
      <c r="N171">
        <v>0</v>
      </c>
      <c r="O171">
        <v>0</v>
      </c>
      <c r="P171">
        <v>0</v>
      </c>
      <c r="Q171">
        <v>0</v>
      </c>
      <c r="R171" s="710">
        <v>2.5999999999999998E-5</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s="62">
        <v>0</v>
      </c>
      <c r="BL171" s="62">
        <v>0</v>
      </c>
      <c r="BM171" s="62">
        <v>0</v>
      </c>
      <c r="BN171" s="62">
        <v>0</v>
      </c>
      <c r="BO171" s="62">
        <v>0</v>
      </c>
      <c r="BP171" s="62">
        <v>0</v>
      </c>
      <c r="BQ171">
        <v>0</v>
      </c>
      <c r="BR171">
        <v>0</v>
      </c>
      <c r="BS171">
        <v>0</v>
      </c>
    </row>
    <row r="172" spans="1:80">
      <c r="A172">
        <v>7</v>
      </c>
      <c r="B172" t="s">
        <v>784</v>
      </c>
      <c r="C172">
        <v>0</v>
      </c>
      <c r="D172">
        <v>0</v>
      </c>
      <c r="E172">
        <v>0</v>
      </c>
      <c r="F172">
        <v>0</v>
      </c>
      <c r="G172">
        <v>0</v>
      </c>
      <c r="H172">
        <v>0</v>
      </c>
      <c r="I172">
        <v>0</v>
      </c>
      <c r="J172">
        <v>0</v>
      </c>
      <c r="K172">
        <v>0</v>
      </c>
      <c r="L172">
        <v>0</v>
      </c>
      <c r="M172">
        <v>0</v>
      </c>
      <c r="N172">
        <v>0</v>
      </c>
      <c r="O172">
        <v>0</v>
      </c>
      <c r="P172">
        <v>0</v>
      </c>
      <c r="Q172">
        <v>0</v>
      </c>
      <c r="R172">
        <v>3.2260000000000001E-3</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s="62">
        <v>0</v>
      </c>
      <c r="BL172" s="62">
        <v>0</v>
      </c>
      <c r="BM172" s="62">
        <v>0</v>
      </c>
      <c r="BN172" s="62">
        <v>0</v>
      </c>
      <c r="BO172" s="62">
        <v>0</v>
      </c>
      <c r="BP172" s="62">
        <v>0</v>
      </c>
      <c r="BQ172">
        <v>0</v>
      </c>
      <c r="BR172">
        <v>0</v>
      </c>
      <c r="BS172">
        <v>0</v>
      </c>
    </row>
    <row r="173" spans="1:80">
      <c r="A173">
        <v>8</v>
      </c>
      <c r="B173" t="s">
        <v>721</v>
      </c>
      <c r="C173">
        <v>0</v>
      </c>
      <c r="D173">
        <v>0</v>
      </c>
      <c r="E173">
        <v>0</v>
      </c>
      <c r="F173">
        <v>0</v>
      </c>
      <c r="G173">
        <v>0</v>
      </c>
      <c r="H173">
        <v>0</v>
      </c>
      <c r="I173">
        <v>0</v>
      </c>
      <c r="J173">
        <v>0</v>
      </c>
      <c r="K173">
        <v>0</v>
      </c>
      <c r="L173">
        <v>0</v>
      </c>
      <c r="M173">
        <v>0</v>
      </c>
      <c r="N173">
        <v>0</v>
      </c>
      <c r="O173">
        <v>0</v>
      </c>
      <c r="P173">
        <v>0</v>
      </c>
      <c r="Q173">
        <v>0</v>
      </c>
      <c r="R173">
        <v>3.5799999999999997E-4</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s="62">
        <v>0</v>
      </c>
      <c r="BL173" s="62">
        <v>0</v>
      </c>
      <c r="BM173" s="62">
        <v>0</v>
      </c>
      <c r="BN173" s="62">
        <v>0</v>
      </c>
      <c r="BO173" s="62">
        <v>0</v>
      </c>
      <c r="BP173" s="62">
        <v>0</v>
      </c>
      <c r="BQ173">
        <v>0</v>
      </c>
      <c r="BR173">
        <v>0</v>
      </c>
      <c r="BS173">
        <v>0</v>
      </c>
    </row>
    <row r="174" spans="1:80">
      <c r="A174">
        <v>9</v>
      </c>
      <c r="B174" t="s">
        <v>722</v>
      </c>
      <c r="C174">
        <v>0</v>
      </c>
      <c r="D174">
        <v>0</v>
      </c>
      <c r="E174">
        <v>0</v>
      </c>
      <c r="F174">
        <v>0</v>
      </c>
      <c r="G174">
        <v>5.1379699999999997E-4</v>
      </c>
      <c r="H174">
        <v>0</v>
      </c>
      <c r="I174" s="710">
        <v>8.2999999999999998E-5</v>
      </c>
      <c r="J174">
        <v>0</v>
      </c>
      <c r="K174">
        <v>0</v>
      </c>
      <c r="L174">
        <v>0</v>
      </c>
      <c r="M174">
        <v>0</v>
      </c>
      <c r="N174">
        <v>0</v>
      </c>
      <c r="O174">
        <v>0</v>
      </c>
      <c r="P174">
        <v>0</v>
      </c>
      <c r="Q174">
        <v>0</v>
      </c>
      <c r="R174">
        <v>3.5799999999999997E-4</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s="62">
        <v>0</v>
      </c>
      <c r="BL174" s="62">
        <v>0</v>
      </c>
      <c r="BM174" s="62">
        <v>0</v>
      </c>
      <c r="BN174" s="62">
        <v>0</v>
      </c>
      <c r="BO174" s="62">
        <v>0</v>
      </c>
      <c r="BP174" s="62">
        <v>0</v>
      </c>
      <c r="BQ174">
        <v>0</v>
      </c>
      <c r="BR174">
        <v>0</v>
      </c>
      <c r="BS174">
        <v>0</v>
      </c>
    </row>
    <row r="175" spans="1:80">
      <c r="A175">
        <v>10</v>
      </c>
      <c r="B175" t="s">
        <v>723</v>
      </c>
      <c r="C175">
        <v>0</v>
      </c>
      <c r="D175">
        <v>0</v>
      </c>
      <c r="E175">
        <v>0</v>
      </c>
      <c r="F175">
        <v>0</v>
      </c>
      <c r="G175">
        <v>0</v>
      </c>
      <c r="H175">
        <v>0</v>
      </c>
      <c r="I175">
        <v>0</v>
      </c>
      <c r="J175">
        <v>0</v>
      </c>
      <c r="K175">
        <v>0</v>
      </c>
      <c r="L175">
        <v>0</v>
      </c>
      <c r="M175">
        <v>0</v>
      </c>
      <c r="N175">
        <v>0</v>
      </c>
      <c r="O175">
        <v>0</v>
      </c>
      <c r="P175">
        <v>1.1990000000000001E-2</v>
      </c>
      <c r="Q175">
        <v>0</v>
      </c>
      <c r="R175">
        <v>3.5799999999999997E-4</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s="62">
        <v>0</v>
      </c>
      <c r="BL175" s="62">
        <v>0</v>
      </c>
      <c r="BM175" s="62">
        <v>0</v>
      </c>
      <c r="BN175" s="62">
        <v>0</v>
      </c>
      <c r="BO175" s="62">
        <v>0</v>
      </c>
      <c r="BP175" s="62">
        <v>0</v>
      </c>
      <c r="BQ175">
        <v>0</v>
      </c>
      <c r="BR175">
        <v>0</v>
      </c>
      <c r="BS175">
        <v>0</v>
      </c>
    </row>
    <row r="176" spans="1:80">
      <c r="A176">
        <v>11</v>
      </c>
      <c r="B176" t="s">
        <v>4</v>
      </c>
      <c r="C176">
        <v>0</v>
      </c>
      <c r="D176">
        <v>0</v>
      </c>
      <c r="E176">
        <v>0</v>
      </c>
      <c r="F176">
        <v>0</v>
      </c>
      <c r="G176">
        <v>0</v>
      </c>
      <c r="H176">
        <v>0</v>
      </c>
      <c r="I176">
        <v>0</v>
      </c>
      <c r="J176">
        <v>0</v>
      </c>
      <c r="K176">
        <v>0</v>
      </c>
      <c r="L176">
        <v>0</v>
      </c>
      <c r="M176">
        <v>0</v>
      </c>
      <c r="N176">
        <v>0</v>
      </c>
      <c r="O176">
        <v>0</v>
      </c>
      <c r="P176">
        <v>0</v>
      </c>
      <c r="Q176">
        <v>0</v>
      </c>
      <c r="R176" s="710">
        <v>5.8E-5</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s="62">
        <v>0</v>
      </c>
      <c r="BL176" s="62">
        <v>0</v>
      </c>
      <c r="BM176" s="62">
        <v>0</v>
      </c>
      <c r="BN176" s="62">
        <v>0</v>
      </c>
      <c r="BO176" s="62">
        <v>0</v>
      </c>
      <c r="BP176" s="62">
        <v>0</v>
      </c>
      <c r="BQ176">
        <v>0</v>
      </c>
      <c r="BR176">
        <v>0</v>
      </c>
      <c r="BS176">
        <v>0</v>
      </c>
    </row>
    <row r="177" spans="1:71">
      <c r="A177">
        <v>12</v>
      </c>
      <c r="B177" t="s">
        <v>5</v>
      </c>
      <c r="C177">
        <v>0</v>
      </c>
      <c r="D177">
        <v>0</v>
      </c>
      <c r="E177">
        <v>0</v>
      </c>
      <c r="F177">
        <v>0</v>
      </c>
      <c r="G177">
        <v>0</v>
      </c>
      <c r="H177">
        <v>0</v>
      </c>
      <c r="I177">
        <v>0</v>
      </c>
      <c r="J177">
        <v>0</v>
      </c>
      <c r="K177">
        <v>0</v>
      </c>
      <c r="L177">
        <v>0</v>
      </c>
      <c r="M177">
        <v>0</v>
      </c>
      <c r="N177">
        <v>0</v>
      </c>
      <c r="O177">
        <v>0</v>
      </c>
      <c r="P177">
        <v>3.8999999999999999E-4</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s="62">
        <v>0</v>
      </c>
      <c r="BL177" s="62">
        <v>0</v>
      </c>
      <c r="BM177" s="62">
        <v>0</v>
      </c>
      <c r="BN177" s="62">
        <v>0</v>
      </c>
      <c r="BO177" s="62">
        <v>0</v>
      </c>
      <c r="BP177" s="62">
        <v>0</v>
      </c>
      <c r="BQ177">
        <v>0</v>
      </c>
      <c r="BR177">
        <v>0</v>
      </c>
      <c r="BS177">
        <v>0</v>
      </c>
    </row>
    <row r="178" spans="1:71">
      <c r="A178">
        <v>13</v>
      </c>
      <c r="B178" t="s">
        <v>762</v>
      </c>
      <c r="C178">
        <v>0</v>
      </c>
      <c r="D178">
        <v>0</v>
      </c>
      <c r="E178">
        <v>0</v>
      </c>
      <c r="F178">
        <v>0</v>
      </c>
      <c r="G178">
        <v>0</v>
      </c>
      <c r="H178">
        <v>0</v>
      </c>
      <c r="I178">
        <v>0</v>
      </c>
      <c r="J178">
        <v>0</v>
      </c>
      <c r="K178">
        <v>0</v>
      </c>
      <c r="L178">
        <v>0</v>
      </c>
      <c r="M178">
        <v>0</v>
      </c>
      <c r="N178">
        <v>0</v>
      </c>
      <c r="O178">
        <v>0</v>
      </c>
      <c r="P178">
        <v>0</v>
      </c>
      <c r="Q178">
        <v>0</v>
      </c>
      <c r="R178" s="710">
        <v>7.9999999999999996E-6</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s="62">
        <v>0</v>
      </c>
      <c r="BQ178">
        <v>0</v>
      </c>
      <c r="BR178">
        <v>0</v>
      </c>
      <c r="BS178">
        <v>0</v>
      </c>
    </row>
    <row r="179" spans="1:71">
      <c r="A179">
        <v>14</v>
      </c>
      <c r="B179" t="s">
        <v>315</v>
      </c>
      <c r="C179">
        <v>0</v>
      </c>
      <c r="D179">
        <v>0</v>
      </c>
      <c r="E179">
        <v>0</v>
      </c>
      <c r="F179">
        <v>0</v>
      </c>
      <c r="G179">
        <v>0</v>
      </c>
      <c r="H179">
        <v>0</v>
      </c>
      <c r="I179" s="710">
        <v>4.6424999999999997E-5</v>
      </c>
      <c r="J179">
        <v>0</v>
      </c>
      <c r="K179">
        <v>0</v>
      </c>
      <c r="L179">
        <v>0</v>
      </c>
      <c r="M179">
        <v>0</v>
      </c>
      <c r="N179">
        <v>0</v>
      </c>
      <c r="O179">
        <v>0</v>
      </c>
      <c r="P179">
        <v>0</v>
      </c>
      <c r="Q179">
        <v>0</v>
      </c>
      <c r="R179" s="710">
        <v>7.9999999999999996E-6</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s="62">
        <v>0</v>
      </c>
      <c r="BQ179">
        <v>0</v>
      </c>
      <c r="BR179">
        <v>0</v>
      </c>
      <c r="BS179">
        <v>0</v>
      </c>
    </row>
    <row r="180" spans="1:71">
      <c r="A180">
        <v>15</v>
      </c>
      <c r="B180" t="s">
        <v>785</v>
      </c>
      <c r="C180">
        <v>0</v>
      </c>
      <c r="D180">
        <v>0</v>
      </c>
      <c r="E180">
        <v>0</v>
      </c>
      <c r="F180">
        <v>0</v>
      </c>
      <c r="G180">
        <v>1.5935999999999999E-4</v>
      </c>
      <c r="H180">
        <v>0</v>
      </c>
      <c r="I180" s="710">
        <v>3.7939999999999999E-5</v>
      </c>
      <c r="J180">
        <v>0</v>
      </c>
      <c r="K180">
        <v>0</v>
      </c>
      <c r="L180">
        <v>0</v>
      </c>
      <c r="M180">
        <v>0</v>
      </c>
      <c r="N180">
        <v>0</v>
      </c>
      <c r="O180">
        <v>0</v>
      </c>
      <c r="P180">
        <v>0</v>
      </c>
      <c r="Q180">
        <v>0</v>
      </c>
      <c r="R180" s="710">
        <v>5.8E-5</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s="62">
        <v>0</v>
      </c>
      <c r="BQ180">
        <v>0</v>
      </c>
      <c r="BR180">
        <v>0</v>
      </c>
      <c r="BS180">
        <v>0</v>
      </c>
    </row>
    <row r="181" spans="1:71">
      <c r="A181">
        <v>16</v>
      </c>
      <c r="B181" t="s">
        <v>786</v>
      </c>
      <c r="C181">
        <v>0</v>
      </c>
      <c r="D181">
        <v>0</v>
      </c>
      <c r="E181">
        <v>0</v>
      </c>
      <c r="F181">
        <v>0</v>
      </c>
      <c r="G181" s="710">
        <v>6.6000000000000005E-5</v>
      </c>
      <c r="H181">
        <v>0</v>
      </c>
      <c r="I181">
        <v>0</v>
      </c>
      <c r="J181">
        <v>0</v>
      </c>
      <c r="K181">
        <v>0</v>
      </c>
      <c r="L181">
        <v>0</v>
      </c>
      <c r="M181">
        <v>0</v>
      </c>
      <c r="N181">
        <v>0</v>
      </c>
      <c r="O181">
        <v>0</v>
      </c>
      <c r="P181">
        <v>0</v>
      </c>
      <c r="Q181">
        <v>0</v>
      </c>
      <c r="R181">
        <v>4.4935999999999997E-2</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s="62">
        <v>0</v>
      </c>
      <c r="BQ181">
        <v>0</v>
      </c>
      <c r="BR181">
        <v>0</v>
      </c>
      <c r="BS181">
        <v>0</v>
      </c>
    </row>
    <row r="182" spans="1:71">
      <c r="A182">
        <v>17</v>
      </c>
      <c r="B182" t="s">
        <v>725</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s="62">
        <v>0</v>
      </c>
      <c r="BQ182">
        <v>0</v>
      </c>
      <c r="BR182">
        <v>0</v>
      </c>
      <c r="BS182">
        <v>0</v>
      </c>
    </row>
    <row r="183" spans="1:71">
      <c r="A183">
        <v>18</v>
      </c>
      <c r="B183" t="s">
        <v>772</v>
      </c>
      <c r="C183">
        <v>0</v>
      </c>
      <c r="D183">
        <v>0</v>
      </c>
      <c r="E183">
        <v>0</v>
      </c>
      <c r="F183">
        <v>0</v>
      </c>
      <c r="G183">
        <v>0</v>
      </c>
      <c r="H183">
        <v>0</v>
      </c>
      <c r="I183">
        <v>0</v>
      </c>
      <c r="J183">
        <v>0</v>
      </c>
      <c r="K183">
        <v>0</v>
      </c>
      <c r="L183">
        <v>0</v>
      </c>
      <c r="M183">
        <v>0</v>
      </c>
      <c r="N183">
        <v>0</v>
      </c>
      <c r="O183">
        <v>0</v>
      </c>
      <c r="P183">
        <v>0</v>
      </c>
      <c r="Q183">
        <v>0</v>
      </c>
      <c r="R183">
        <v>5.0100000000000003E-4</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s="62">
        <v>0</v>
      </c>
      <c r="BQ183">
        <v>0</v>
      </c>
      <c r="BR183">
        <v>0</v>
      </c>
      <c r="BS183">
        <v>0</v>
      </c>
    </row>
    <row r="184" spans="1:71">
      <c r="A184">
        <v>19</v>
      </c>
      <c r="B184" t="s">
        <v>787</v>
      </c>
      <c r="C184">
        <v>0</v>
      </c>
      <c r="D184">
        <v>0</v>
      </c>
      <c r="E184">
        <v>0</v>
      </c>
      <c r="F184">
        <v>0</v>
      </c>
      <c r="G184" s="710">
        <v>3.3000000000000003E-5</v>
      </c>
      <c r="H184">
        <v>2.3655369999999998E-2</v>
      </c>
      <c r="I184">
        <v>4.2591499999999997E-3</v>
      </c>
      <c r="J184">
        <v>0</v>
      </c>
      <c r="K184">
        <v>0</v>
      </c>
      <c r="L184">
        <v>0</v>
      </c>
      <c r="M184">
        <v>0</v>
      </c>
      <c r="N184">
        <v>9.4967000000000001E-4</v>
      </c>
      <c r="O184">
        <v>0</v>
      </c>
      <c r="P184">
        <v>0</v>
      </c>
      <c r="Q184">
        <v>0</v>
      </c>
      <c r="R184">
        <v>3.5106999999999999E-2</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s="62">
        <v>0</v>
      </c>
      <c r="BQ184">
        <v>0</v>
      </c>
      <c r="BR184">
        <v>0</v>
      </c>
      <c r="BS184">
        <v>0</v>
      </c>
    </row>
    <row r="185" spans="1:71">
      <c r="A185">
        <v>20</v>
      </c>
      <c r="B185" t="s">
        <v>729</v>
      </c>
      <c r="C185">
        <v>0</v>
      </c>
      <c r="D185">
        <v>0</v>
      </c>
      <c r="E185">
        <v>0</v>
      </c>
      <c r="F185">
        <v>0</v>
      </c>
      <c r="G185">
        <v>0</v>
      </c>
      <c r="H185">
        <v>0</v>
      </c>
      <c r="I185">
        <v>0</v>
      </c>
      <c r="J185">
        <v>0</v>
      </c>
      <c r="K185">
        <v>0</v>
      </c>
      <c r="L185">
        <v>0</v>
      </c>
      <c r="M185">
        <v>0</v>
      </c>
      <c r="N185">
        <v>0</v>
      </c>
      <c r="O185">
        <v>0</v>
      </c>
      <c r="P185">
        <v>0</v>
      </c>
      <c r="Q185">
        <v>0</v>
      </c>
      <c r="R185">
        <v>1.01E-4</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s="62">
        <v>0</v>
      </c>
      <c r="BQ185">
        <v>0</v>
      </c>
      <c r="BR185">
        <v>0</v>
      </c>
      <c r="BS185">
        <v>0</v>
      </c>
    </row>
    <row r="186" spans="1:71">
      <c r="A186">
        <v>21</v>
      </c>
      <c r="B186" t="s">
        <v>788</v>
      </c>
      <c r="C186">
        <v>0</v>
      </c>
      <c r="D186">
        <v>0</v>
      </c>
      <c r="E186">
        <v>0</v>
      </c>
      <c r="F186">
        <v>0</v>
      </c>
      <c r="G186">
        <v>1.6629899999999999E-4</v>
      </c>
      <c r="H186">
        <v>0</v>
      </c>
      <c r="I186">
        <v>8.8938400000000001E-3</v>
      </c>
      <c r="J186">
        <v>0</v>
      </c>
      <c r="K186">
        <v>0</v>
      </c>
      <c r="L186">
        <v>0</v>
      </c>
      <c r="M186">
        <v>0</v>
      </c>
      <c r="N186">
        <v>0</v>
      </c>
      <c r="O186">
        <v>0</v>
      </c>
      <c r="P186">
        <v>0</v>
      </c>
      <c r="Q186">
        <v>0</v>
      </c>
      <c r="R186">
        <v>3.3605999999999997E-2</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s="62">
        <v>0</v>
      </c>
      <c r="BQ186">
        <v>0</v>
      </c>
      <c r="BR186">
        <v>0</v>
      </c>
      <c r="BS186">
        <v>0</v>
      </c>
    </row>
    <row r="187" spans="1:71">
      <c r="A187">
        <v>22</v>
      </c>
      <c r="B187" t="s">
        <v>789</v>
      </c>
      <c r="C187">
        <v>0</v>
      </c>
      <c r="D187">
        <v>0</v>
      </c>
      <c r="E187">
        <v>0</v>
      </c>
      <c r="F187">
        <v>0</v>
      </c>
      <c r="G187">
        <v>0</v>
      </c>
      <c r="H187">
        <v>0</v>
      </c>
      <c r="I187">
        <v>0</v>
      </c>
      <c r="J187">
        <v>0</v>
      </c>
      <c r="K187">
        <v>0</v>
      </c>
      <c r="L187">
        <v>0</v>
      </c>
      <c r="M187">
        <v>0</v>
      </c>
      <c r="N187">
        <v>0</v>
      </c>
      <c r="O187">
        <v>0</v>
      </c>
      <c r="P187">
        <v>0</v>
      </c>
      <c r="Q187">
        <v>0</v>
      </c>
      <c r="R187">
        <v>2.2769999999999999E-3</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s="62">
        <v>0</v>
      </c>
      <c r="BQ187">
        <v>0</v>
      </c>
      <c r="BR187">
        <v>0</v>
      </c>
      <c r="BS187">
        <v>0</v>
      </c>
    </row>
    <row r="188" spans="1:71">
      <c r="A188">
        <v>23</v>
      </c>
      <c r="B188" t="s">
        <v>791</v>
      </c>
      <c r="C188">
        <v>0</v>
      </c>
      <c r="D188">
        <v>0</v>
      </c>
      <c r="E188">
        <v>0</v>
      </c>
      <c r="F188">
        <v>0</v>
      </c>
      <c r="G188">
        <v>0</v>
      </c>
      <c r="H188">
        <v>0</v>
      </c>
      <c r="I188">
        <v>0</v>
      </c>
      <c r="J188">
        <v>0</v>
      </c>
      <c r="K188">
        <v>0</v>
      </c>
      <c r="L188">
        <v>0</v>
      </c>
      <c r="M188">
        <v>0</v>
      </c>
      <c r="N188">
        <v>0</v>
      </c>
      <c r="O188">
        <v>0</v>
      </c>
      <c r="P188">
        <v>0</v>
      </c>
      <c r="Q188">
        <v>0</v>
      </c>
      <c r="R188">
        <v>2.8509999999999998E-3</v>
      </c>
      <c r="S188">
        <v>1.48E-3</v>
      </c>
      <c r="T188">
        <v>0</v>
      </c>
      <c r="U188">
        <v>0</v>
      </c>
      <c r="V188">
        <v>0</v>
      </c>
      <c r="W188">
        <v>0</v>
      </c>
      <c r="X188">
        <v>0</v>
      </c>
      <c r="Y188">
        <v>0</v>
      </c>
      <c r="Z188">
        <v>3.3333299999999998E-3</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s="62">
        <v>0</v>
      </c>
      <c r="BQ188">
        <v>0</v>
      </c>
      <c r="BR188">
        <v>0</v>
      </c>
      <c r="BS188">
        <v>0</v>
      </c>
    </row>
    <row r="189" spans="1:71">
      <c r="A189">
        <v>24</v>
      </c>
      <c r="B189" t="s">
        <v>790</v>
      </c>
      <c r="C189">
        <v>0</v>
      </c>
      <c r="D189">
        <v>0</v>
      </c>
      <c r="E189">
        <v>0</v>
      </c>
      <c r="F189">
        <v>0</v>
      </c>
      <c r="G189">
        <v>1.6779080000000001E-3</v>
      </c>
      <c r="H189">
        <v>0</v>
      </c>
      <c r="I189">
        <v>6.7178289999999998E-3</v>
      </c>
      <c r="J189">
        <v>0</v>
      </c>
      <c r="K189">
        <v>0</v>
      </c>
      <c r="L189">
        <v>0</v>
      </c>
      <c r="M189">
        <v>0</v>
      </c>
      <c r="N189">
        <v>0</v>
      </c>
      <c r="O189">
        <v>0</v>
      </c>
      <c r="P189">
        <v>0</v>
      </c>
      <c r="Q189">
        <v>0</v>
      </c>
      <c r="R189">
        <v>0</v>
      </c>
      <c r="S189">
        <v>0</v>
      </c>
      <c r="T189">
        <v>0</v>
      </c>
      <c r="U189">
        <v>0</v>
      </c>
      <c r="V189">
        <v>0</v>
      </c>
      <c r="W189">
        <v>0</v>
      </c>
      <c r="X189">
        <v>0</v>
      </c>
      <c r="Y189">
        <v>0.308</v>
      </c>
      <c r="Z189">
        <v>4.2999999999999997E-2</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s="62">
        <v>0</v>
      </c>
      <c r="BQ189">
        <v>0</v>
      </c>
      <c r="BR189">
        <v>0</v>
      </c>
      <c r="BS189">
        <v>0</v>
      </c>
    </row>
    <row r="190" spans="1:71">
      <c r="A190">
        <v>25</v>
      </c>
      <c r="B190" t="s">
        <v>732</v>
      </c>
      <c r="C190">
        <v>0</v>
      </c>
      <c r="D190">
        <v>0</v>
      </c>
      <c r="E190">
        <v>0</v>
      </c>
      <c r="F190">
        <v>0</v>
      </c>
      <c r="G190">
        <v>1.5764699999999999E-4</v>
      </c>
      <c r="H190">
        <v>0</v>
      </c>
      <c r="I190">
        <v>0</v>
      </c>
      <c r="J190">
        <v>0</v>
      </c>
      <c r="K190">
        <v>0</v>
      </c>
      <c r="L190">
        <v>0</v>
      </c>
      <c r="M190">
        <v>0</v>
      </c>
      <c r="N190">
        <v>0</v>
      </c>
      <c r="O190">
        <v>0</v>
      </c>
      <c r="P190">
        <v>0</v>
      </c>
      <c r="Q190">
        <v>0</v>
      </c>
      <c r="R190">
        <v>0</v>
      </c>
      <c r="S190">
        <v>0</v>
      </c>
      <c r="T190">
        <v>0</v>
      </c>
      <c r="U190">
        <v>0</v>
      </c>
      <c r="V190">
        <v>0</v>
      </c>
      <c r="W190">
        <v>0</v>
      </c>
      <c r="X190">
        <v>0</v>
      </c>
      <c r="Y190">
        <v>9.7000000000000003E-2</v>
      </c>
      <c r="Z190">
        <v>3.0003330000000002E-2</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s="62">
        <v>0</v>
      </c>
      <c r="BQ190">
        <v>0</v>
      </c>
      <c r="BR190">
        <v>0</v>
      </c>
      <c r="BS190">
        <v>0</v>
      </c>
    </row>
    <row r="191" spans="1:71">
      <c r="A191">
        <v>26</v>
      </c>
      <c r="B191" t="s">
        <v>733</v>
      </c>
      <c r="C191">
        <v>0</v>
      </c>
      <c r="D191">
        <v>0</v>
      </c>
      <c r="E191">
        <v>1.3093E-3</v>
      </c>
      <c r="F191">
        <v>1.6960989999999999E-2</v>
      </c>
      <c r="G191">
        <v>7.8160120000000007E-3</v>
      </c>
      <c r="H191">
        <v>0</v>
      </c>
      <c r="I191">
        <v>9.5376590000000004E-3</v>
      </c>
      <c r="J191">
        <v>0.08</v>
      </c>
      <c r="K191">
        <v>1.6999999999999999E-3</v>
      </c>
      <c r="L191">
        <v>0</v>
      </c>
      <c r="M191">
        <v>0.39750000000000002</v>
      </c>
      <c r="N191">
        <v>8.2049999999999998E-2</v>
      </c>
      <c r="O191">
        <v>0</v>
      </c>
      <c r="P191">
        <v>0</v>
      </c>
      <c r="Q191">
        <v>0</v>
      </c>
      <c r="R191">
        <v>9.9138000000000004E-2</v>
      </c>
      <c r="S191">
        <v>0.201764</v>
      </c>
      <c r="T191">
        <v>0</v>
      </c>
      <c r="U191">
        <v>0</v>
      </c>
      <c r="V191">
        <v>0</v>
      </c>
      <c r="W191">
        <v>0</v>
      </c>
      <c r="X191">
        <v>9.1800000000000007E-3</v>
      </c>
      <c r="Y191">
        <v>0</v>
      </c>
      <c r="Z191">
        <v>0</v>
      </c>
      <c r="AA191">
        <v>0</v>
      </c>
      <c r="AB191">
        <v>6.8999999999999997E-4</v>
      </c>
      <c r="AC191">
        <v>0</v>
      </c>
      <c r="AD191">
        <v>0</v>
      </c>
      <c r="AE191">
        <v>0</v>
      </c>
      <c r="AF191">
        <v>0</v>
      </c>
      <c r="AG191">
        <v>0</v>
      </c>
      <c r="AH191">
        <v>0</v>
      </c>
      <c r="AI191">
        <v>0</v>
      </c>
      <c r="AJ191">
        <v>0</v>
      </c>
      <c r="AK191">
        <v>0</v>
      </c>
      <c r="AL191">
        <v>0</v>
      </c>
      <c r="AM191">
        <v>2.159844E-2</v>
      </c>
      <c r="AN191">
        <v>0</v>
      </c>
      <c r="AO191">
        <v>0</v>
      </c>
      <c r="AP191">
        <v>0</v>
      </c>
      <c r="AQ191">
        <v>0</v>
      </c>
      <c r="AR191">
        <v>0</v>
      </c>
      <c r="AS191">
        <v>0</v>
      </c>
      <c r="AT191">
        <v>0</v>
      </c>
      <c r="AU191">
        <v>0</v>
      </c>
      <c r="AV191">
        <v>0</v>
      </c>
      <c r="AW191">
        <v>0</v>
      </c>
      <c r="AX191">
        <v>0</v>
      </c>
      <c r="AY191">
        <v>0</v>
      </c>
      <c r="AZ191">
        <v>0</v>
      </c>
      <c r="BA191">
        <v>0</v>
      </c>
      <c r="BB191">
        <v>0</v>
      </c>
      <c r="BC191">
        <v>0</v>
      </c>
      <c r="BD191">
        <v>7.2826799999999997E-3</v>
      </c>
      <c r="BE191">
        <v>0</v>
      </c>
      <c r="BF191">
        <v>0</v>
      </c>
      <c r="BG191">
        <v>0</v>
      </c>
      <c r="BH191">
        <v>0</v>
      </c>
      <c r="BI191">
        <v>0</v>
      </c>
      <c r="BJ191">
        <v>0</v>
      </c>
      <c r="BK191">
        <v>0</v>
      </c>
      <c r="BL191">
        <v>0</v>
      </c>
      <c r="BM191">
        <v>0</v>
      </c>
      <c r="BN191">
        <v>0</v>
      </c>
      <c r="BO191">
        <v>0</v>
      </c>
      <c r="BP191" s="62">
        <v>0</v>
      </c>
      <c r="BQ191">
        <v>0</v>
      </c>
      <c r="BR191">
        <v>0</v>
      </c>
      <c r="BS191">
        <v>0</v>
      </c>
    </row>
    <row r="192" spans="1:71">
      <c r="A192">
        <v>27</v>
      </c>
      <c r="B192" t="s">
        <v>12</v>
      </c>
      <c r="C192">
        <v>0</v>
      </c>
      <c r="D192">
        <v>0.06</v>
      </c>
      <c r="E192">
        <v>2.0948789999999998E-2</v>
      </c>
      <c r="F192">
        <v>0.2082032</v>
      </c>
      <c r="G192">
        <v>7.8010070000000004E-3</v>
      </c>
      <c r="H192">
        <v>0</v>
      </c>
      <c r="I192">
        <v>4.1468100000000002E-4</v>
      </c>
      <c r="J192">
        <v>0</v>
      </c>
      <c r="K192">
        <v>1.25E-3</v>
      </c>
      <c r="L192">
        <v>0</v>
      </c>
      <c r="M192">
        <v>0.16</v>
      </c>
      <c r="N192">
        <v>0.22967000000000001</v>
      </c>
      <c r="O192">
        <v>0</v>
      </c>
      <c r="P192">
        <v>3.5060819999999999E-2</v>
      </c>
      <c r="Q192">
        <v>6.3245330000000002E-2</v>
      </c>
      <c r="R192">
        <v>7.0213999999999999E-2</v>
      </c>
      <c r="S192">
        <v>0</v>
      </c>
      <c r="T192">
        <v>0</v>
      </c>
      <c r="U192">
        <v>0</v>
      </c>
      <c r="V192">
        <v>0</v>
      </c>
      <c r="W192">
        <v>0</v>
      </c>
      <c r="X192">
        <v>0.45849000000000001</v>
      </c>
      <c r="Y192">
        <v>0.01</v>
      </c>
      <c r="Z192">
        <v>2E-3</v>
      </c>
      <c r="AA192">
        <v>0</v>
      </c>
      <c r="AB192">
        <v>0.22908000000000001</v>
      </c>
      <c r="AC192">
        <v>0</v>
      </c>
      <c r="AD192">
        <v>0</v>
      </c>
      <c r="AE192">
        <v>0</v>
      </c>
      <c r="AF192">
        <v>0</v>
      </c>
      <c r="AG192">
        <v>0</v>
      </c>
      <c r="AH192">
        <v>0</v>
      </c>
      <c r="AI192">
        <v>0</v>
      </c>
      <c r="AJ192">
        <v>0</v>
      </c>
      <c r="AK192">
        <v>0</v>
      </c>
      <c r="AL192">
        <v>0</v>
      </c>
      <c r="AM192">
        <v>3.0318080000000001E-2</v>
      </c>
      <c r="AN192">
        <v>0</v>
      </c>
      <c r="AO192">
        <v>0</v>
      </c>
      <c r="AP192">
        <v>0</v>
      </c>
      <c r="AQ192">
        <v>0</v>
      </c>
      <c r="AR192">
        <v>0</v>
      </c>
      <c r="AS192">
        <v>0</v>
      </c>
      <c r="AT192">
        <v>0</v>
      </c>
      <c r="AU192">
        <v>0</v>
      </c>
      <c r="AV192">
        <v>0</v>
      </c>
      <c r="AW192">
        <v>0</v>
      </c>
      <c r="AX192">
        <v>0</v>
      </c>
      <c r="AY192">
        <v>0</v>
      </c>
      <c r="AZ192">
        <v>0</v>
      </c>
      <c r="BA192">
        <v>0</v>
      </c>
      <c r="BB192">
        <v>0</v>
      </c>
      <c r="BC192">
        <v>0</v>
      </c>
      <c r="BD192">
        <v>0.1605616</v>
      </c>
      <c r="BE192">
        <v>0</v>
      </c>
      <c r="BF192">
        <v>0</v>
      </c>
      <c r="BG192">
        <v>0</v>
      </c>
      <c r="BH192">
        <v>0</v>
      </c>
      <c r="BI192">
        <v>0</v>
      </c>
      <c r="BJ192">
        <v>0.01</v>
      </c>
      <c r="BK192">
        <v>0</v>
      </c>
      <c r="BL192">
        <v>0</v>
      </c>
      <c r="BM192">
        <v>0</v>
      </c>
      <c r="BN192">
        <v>0</v>
      </c>
      <c r="BO192">
        <v>0</v>
      </c>
      <c r="BP192" s="62">
        <v>0</v>
      </c>
      <c r="BQ192">
        <v>0</v>
      </c>
      <c r="BR192">
        <v>0</v>
      </c>
      <c r="BS192">
        <v>0</v>
      </c>
    </row>
    <row r="193" spans="1:71">
      <c r="A193">
        <v>28</v>
      </c>
      <c r="B193" t="s">
        <v>904</v>
      </c>
      <c r="C193">
        <v>0</v>
      </c>
      <c r="D193">
        <v>0</v>
      </c>
      <c r="E193">
        <v>0</v>
      </c>
      <c r="F193">
        <v>0.42911949999999999</v>
      </c>
      <c r="G193">
        <v>7.399147E-3</v>
      </c>
      <c r="H193">
        <v>0</v>
      </c>
      <c r="I193">
        <v>5.1615099999999996E-4</v>
      </c>
      <c r="J193">
        <v>0</v>
      </c>
      <c r="K193">
        <v>2.3910000000000001E-2</v>
      </c>
      <c r="L193">
        <v>0</v>
      </c>
      <c r="M193">
        <v>9.7500000000000003E-2</v>
      </c>
      <c r="N193">
        <v>0.39739000000000002</v>
      </c>
      <c r="O193">
        <v>1.8800000000000001E-2</v>
      </c>
      <c r="P193">
        <v>1.8453059999999999E-3</v>
      </c>
      <c r="Q193">
        <v>0.70381210000000005</v>
      </c>
      <c r="R193">
        <v>0.18270500000000001</v>
      </c>
      <c r="S193">
        <v>0</v>
      </c>
      <c r="T193">
        <v>0</v>
      </c>
      <c r="U193">
        <v>0.11941939999999999</v>
      </c>
      <c r="V193">
        <v>0</v>
      </c>
      <c r="W193">
        <v>0</v>
      </c>
      <c r="X193">
        <v>0.29984</v>
      </c>
      <c r="Y193">
        <v>0</v>
      </c>
      <c r="Z193">
        <v>0</v>
      </c>
      <c r="AA193">
        <v>0</v>
      </c>
      <c r="AB193">
        <v>0.23849999999999999</v>
      </c>
      <c r="AC193">
        <v>0</v>
      </c>
      <c r="AD193">
        <v>0</v>
      </c>
      <c r="AE193">
        <v>0</v>
      </c>
      <c r="AF193">
        <v>0</v>
      </c>
      <c r="AG193">
        <v>0</v>
      </c>
      <c r="AH193">
        <v>0</v>
      </c>
      <c r="AI193">
        <v>0</v>
      </c>
      <c r="AJ193">
        <v>0</v>
      </c>
      <c r="AK193">
        <v>0</v>
      </c>
      <c r="AL193">
        <v>0</v>
      </c>
      <c r="AM193">
        <v>3.5246E-2</v>
      </c>
      <c r="AN193">
        <v>0</v>
      </c>
      <c r="AO193">
        <v>0.15</v>
      </c>
      <c r="AP193">
        <v>0</v>
      </c>
      <c r="AQ193">
        <v>0</v>
      </c>
      <c r="AR193">
        <v>0</v>
      </c>
      <c r="AS193">
        <v>0</v>
      </c>
      <c r="AT193">
        <v>0</v>
      </c>
      <c r="AU193">
        <v>0</v>
      </c>
      <c r="AV193">
        <v>0</v>
      </c>
      <c r="AW193">
        <v>0</v>
      </c>
      <c r="AX193">
        <v>0</v>
      </c>
      <c r="AY193">
        <v>0</v>
      </c>
      <c r="AZ193">
        <v>0</v>
      </c>
      <c r="BA193">
        <v>0</v>
      </c>
      <c r="BB193">
        <v>0</v>
      </c>
      <c r="BC193">
        <v>0</v>
      </c>
      <c r="BD193">
        <v>6.4845239999999998E-2</v>
      </c>
      <c r="BE193">
        <v>0</v>
      </c>
      <c r="BF193">
        <v>0</v>
      </c>
      <c r="BG193">
        <v>0</v>
      </c>
      <c r="BH193">
        <v>0</v>
      </c>
      <c r="BI193">
        <v>0</v>
      </c>
      <c r="BJ193">
        <v>0.01</v>
      </c>
      <c r="BK193">
        <v>0</v>
      </c>
      <c r="BL193">
        <v>0</v>
      </c>
      <c r="BM193">
        <v>0</v>
      </c>
      <c r="BN193">
        <v>0</v>
      </c>
      <c r="BO193">
        <v>0</v>
      </c>
      <c r="BP193" s="62">
        <v>0</v>
      </c>
      <c r="BQ193">
        <v>0</v>
      </c>
      <c r="BR193">
        <v>0</v>
      </c>
      <c r="BS193">
        <v>0</v>
      </c>
    </row>
    <row r="194" spans="1:71">
      <c r="A194">
        <v>29</v>
      </c>
      <c r="B194" t="s">
        <v>735</v>
      </c>
      <c r="C194">
        <v>0</v>
      </c>
      <c r="D194">
        <v>1.1935680000000001E-3</v>
      </c>
      <c r="E194">
        <v>1.5711590000000001E-2</v>
      </c>
      <c r="F194">
        <v>0.1169014</v>
      </c>
      <c r="G194">
        <v>1.8425469999999999E-2</v>
      </c>
      <c r="H194">
        <v>9.4475519999999993E-2</v>
      </c>
      <c r="I194">
        <v>4.6968299999999998E-4</v>
      </c>
      <c r="J194">
        <v>0.46800000000000003</v>
      </c>
      <c r="K194">
        <v>2.9590000000000002E-2</v>
      </c>
      <c r="L194">
        <v>0</v>
      </c>
      <c r="M194">
        <v>0.11</v>
      </c>
      <c r="N194">
        <v>5.9300000000000004E-3</v>
      </c>
      <c r="O194">
        <v>0</v>
      </c>
      <c r="P194">
        <v>0</v>
      </c>
      <c r="Q194">
        <v>1.6143999999999999E-2</v>
      </c>
      <c r="R194">
        <v>4.4484999999999997E-2</v>
      </c>
      <c r="S194">
        <v>0.106712</v>
      </c>
      <c r="T194">
        <v>0</v>
      </c>
      <c r="U194">
        <v>0.20888709999999999</v>
      </c>
      <c r="V194">
        <v>0</v>
      </c>
      <c r="W194">
        <v>0</v>
      </c>
      <c r="X194">
        <v>4.7320000000000001E-2</v>
      </c>
      <c r="Y194">
        <v>6.6000000000000003E-2</v>
      </c>
      <c r="Z194">
        <v>0.1153333</v>
      </c>
      <c r="AA194">
        <v>0</v>
      </c>
      <c r="AB194">
        <v>9.2899999999999996E-2</v>
      </c>
      <c r="AC194">
        <v>0</v>
      </c>
      <c r="AD194">
        <v>0</v>
      </c>
      <c r="AE194">
        <v>0</v>
      </c>
      <c r="AF194">
        <v>0</v>
      </c>
      <c r="AG194">
        <v>0</v>
      </c>
      <c r="AH194">
        <v>0</v>
      </c>
      <c r="AI194">
        <v>0.1358684</v>
      </c>
      <c r="AJ194">
        <v>0</v>
      </c>
      <c r="AK194">
        <v>0</v>
      </c>
      <c r="AL194">
        <v>0</v>
      </c>
      <c r="AM194">
        <v>4.3179810000000002E-3</v>
      </c>
      <c r="AN194">
        <v>0</v>
      </c>
      <c r="AO194">
        <v>0</v>
      </c>
      <c r="AP194">
        <v>0</v>
      </c>
      <c r="AQ194">
        <v>0</v>
      </c>
      <c r="AR194">
        <v>0</v>
      </c>
      <c r="AS194">
        <v>0</v>
      </c>
      <c r="AT194">
        <v>5.0000000000000001E-3</v>
      </c>
      <c r="AU194">
        <v>0</v>
      </c>
      <c r="AV194">
        <v>0</v>
      </c>
      <c r="AW194">
        <v>0</v>
      </c>
      <c r="AX194">
        <v>0</v>
      </c>
      <c r="AY194">
        <v>0</v>
      </c>
      <c r="AZ194">
        <v>0</v>
      </c>
      <c r="BA194">
        <v>0</v>
      </c>
      <c r="BB194">
        <v>0</v>
      </c>
      <c r="BC194">
        <v>0</v>
      </c>
      <c r="BD194">
        <v>0.16256880000000001</v>
      </c>
      <c r="BE194">
        <v>0</v>
      </c>
      <c r="BF194">
        <v>0</v>
      </c>
      <c r="BG194">
        <v>0</v>
      </c>
      <c r="BH194">
        <v>0</v>
      </c>
      <c r="BI194">
        <v>0</v>
      </c>
      <c r="BJ194">
        <v>0.03</v>
      </c>
      <c r="BK194">
        <v>0</v>
      </c>
      <c r="BL194">
        <v>0</v>
      </c>
      <c r="BM194">
        <v>0</v>
      </c>
      <c r="BN194">
        <v>0</v>
      </c>
      <c r="BO194">
        <v>0</v>
      </c>
      <c r="BP194" s="62">
        <v>0</v>
      </c>
      <c r="BQ194">
        <v>0</v>
      </c>
      <c r="BR194">
        <v>0</v>
      </c>
      <c r="BS194">
        <v>0</v>
      </c>
    </row>
    <row r="195" spans="1:71">
      <c r="A195">
        <v>30</v>
      </c>
      <c r="B195" t="s">
        <v>736</v>
      </c>
      <c r="C195">
        <v>0</v>
      </c>
      <c r="D195">
        <v>0.05</v>
      </c>
      <c r="E195">
        <v>0</v>
      </c>
      <c r="F195">
        <v>0.01</v>
      </c>
      <c r="G195">
        <v>0.46314420000000001</v>
      </c>
      <c r="H195">
        <v>0.46240110000000001</v>
      </c>
      <c r="I195">
        <v>7.46425E-4</v>
      </c>
      <c r="J195">
        <v>2.9000000000000001E-2</v>
      </c>
      <c r="K195">
        <v>5.4299999999999999E-3</v>
      </c>
      <c r="L195">
        <v>0</v>
      </c>
      <c r="M195">
        <v>0</v>
      </c>
      <c r="N195">
        <v>0</v>
      </c>
      <c r="O195">
        <v>0</v>
      </c>
      <c r="P195">
        <v>0</v>
      </c>
      <c r="Q195">
        <v>4.4131330000000003E-2</v>
      </c>
      <c r="R195">
        <v>1.7849999999999999E-3</v>
      </c>
      <c r="S195">
        <v>0</v>
      </c>
      <c r="T195">
        <v>0</v>
      </c>
      <c r="U195">
        <v>4.1612899999999998E-3</v>
      </c>
      <c r="V195">
        <v>0</v>
      </c>
      <c r="W195">
        <v>0</v>
      </c>
      <c r="X195">
        <v>0</v>
      </c>
      <c r="Y195">
        <v>2E-3</v>
      </c>
      <c r="Z195">
        <v>7.2452159999999996E-3</v>
      </c>
      <c r="AA195">
        <v>0</v>
      </c>
      <c r="AB195">
        <v>0</v>
      </c>
      <c r="AC195">
        <v>0</v>
      </c>
      <c r="AD195">
        <v>0</v>
      </c>
      <c r="AE195">
        <v>0</v>
      </c>
      <c r="AF195">
        <v>0</v>
      </c>
      <c r="AG195">
        <v>0</v>
      </c>
      <c r="AH195">
        <v>0</v>
      </c>
      <c r="AI195">
        <v>0</v>
      </c>
      <c r="AJ195">
        <v>0</v>
      </c>
      <c r="AK195">
        <v>0</v>
      </c>
      <c r="AL195">
        <v>0</v>
      </c>
      <c r="AM195">
        <v>0</v>
      </c>
      <c r="AN195">
        <v>0</v>
      </c>
      <c r="AO195">
        <v>0.05</v>
      </c>
      <c r="AP195">
        <v>0</v>
      </c>
      <c r="AQ195">
        <v>0</v>
      </c>
      <c r="AR195">
        <v>0</v>
      </c>
      <c r="AS195">
        <v>0</v>
      </c>
      <c r="AT195">
        <v>0</v>
      </c>
      <c r="AU195">
        <v>0</v>
      </c>
      <c r="AV195">
        <v>0</v>
      </c>
      <c r="AW195">
        <v>0</v>
      </c>
      <c r="AX195">
        <v>0</v>
      </c>
      <c r="AY195">
        <v>0</v>
      </c>
      <c r="AZ195">
        <v>0</v>
      </c>
      <c r="BA195">
        <v>0</v>
      </c>
      <c r="BB195">
        <v>0</v>
      </c>
      <c r="BC195">
        <v>0</v>
      </c>
      <c r="BD195">
        <v>0.02</v>
      </c>
      <c r="BE195">
        <v>0</v>
      </c>
      <c r="BF195">
        <v>0</v>
      </c>
      <c r="BG195">
        <v>0</v>
      </c>
      <c r="BH195">
        <v>0</v>
      </c>
      <c r="BI195">
        <v>0</v>
      </c>
      <c r="BJ195">
        <v>5.0000000000000001E-3</v>
      </c>
      <c r="BK195">
        <v>0</v>
      </c>
      <c r="BL195">
        <v>0</v>
      </c>
      <c r="BM195">
        <v>0</v>
      </c>
      <c r="BN195">
        <v>0</v>
      </c>
      <c r="BO195">
        <v>0</v>
      </c>
      <c r="BP195" s="62">
        <v>0</v>
      </c>
      <c r="BQ195">
        <v>0</v>
      </c>
      <c r="BR195">
        <v>0</v>
      </c>
      <c r="BS195">
        <v>0</v>
      </c>
    </row>
    <row r="196" spans="1:71">
      <c r="A196">
        <v>31</v>
      </c>
      <c r="B196" t="s">
        <v>740</v>
      </c>
      <c r="C196">
        <v>0</v>
      </c>
      <c r="D196">
        <v>1.4E-2</v>
      </c>
      <c r="E196">
        <v>8.7286000000000004E-4</v>
      </c>
      <c r="F196">
        <v>0</v>
      </c>
      <c r="G196">
        <v>0</v>
      </c>
      <c r="H196">
        <v>0</v>
      </c>
      <c r="I196">
        <v>0</v>
      </c>
      <c r="J196">
        <v>6.6000000000000003E-2</v>
      </c>
      <c r="K196">
        <v>0</v>
      </c>
      <c r="L196">
        <v>0</v>
      </c>
      <c r="M196">
        <v>0</v>
      </c>
      <c r="N196">
        <v>0</v>
      </c>
      <c r="O196">
        <v>0</v>
      </c>
      <c r="P196">
        <v>0</v>
      </c>
      <c r="Q196">
        <v>0</v>
      </c>
      <c r="R196">
        <v>0</v>
      </c>
      <c r="S196">
        <v>0</v>
      </c>
      <c r="T196">
        <v>0</v>
      </c>
      <c r="U196">
        <v>6.2419349999999997E-3</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0.15</v>
      </c>
      <c r="AO196">
        <v>0.2</v>
      </c>
      <c r="AP196">
        <v>0</v>
      </c>
      <c r="AQ196">
        <v>0</v>
      </c>
      <c r="AR196">
        <v>0</v>
      </c>
      <c r="AS196">
        <v>0</v>
      </c>
      <c r="AT196">
        <v>2E-3</v>
      </c>
      <c r="AU196">
        <v>0</v>
      </c>
      <c r="AV196">
        <v>0</v>
      </c>
      <c r="AW196">
        <v>0</v>
      </c>
      <c r="AX196">
        <v>0</v>
      </c>
      <c r="AY196">
        <v>0</v>
      </c>
      <c r="AZ196">
        <v>0</v>
      </c>
      <c r="BA196">
        <v>0</v>
      </c>
      <c r="BB196">
        <v>0</v>
      </c>
      <c r="BC196">
        <v>0</v>
      </c>
      <c r="BD196">
        <v>1.9173230000000001E-3</v>
      </c>
      <c r="BE196">
        <v>0</v>
      </c>
      <c r="BF196">
        <v>0</v>
      </c>
      <c r="BG196">
        <v>0</v>
      </c>
      <c r="BH196">
        <v>0</v>
      </c>
      <c r="BI196">
        <v>0</v>
      </c>
      <c r="BJ196">
        <v>0</v>
      </c>
      <c r="BK196">
        <v>0</v>
      </c>
      <c r="BL196">
        <v>0</v>
      </c>
      <c r="BM196">
        <v>0</v>
      </c>
      <c r="BN196">
        <v>0</v>
      </c>
      <c r="BO196">
        <v>0</v>
      </c>
      <c r="BP196" s="62">
        <v>0</v>
      </c>
      <c r="BQ196">
        <v>0</v>
      </c>
      <c r="BR196">
        <v>0</v>
      </c>
      <c r="BS196">
        <v>0</v>
      </c>
    </row>
    <row r="197" spans="1:71">
      <c r="A197">
        <v>32</v>
      </c>
      <c r="B197" t="s">
        <v>737</v>
      </c>
      <c r="C197">
        <v>0</v>
      </c>
      <c r="D197">
        <v>0</v>
      </c>
      <c r="E197">
        <v>0.29546529999999999</v>
      </c>
      <c r="F197">
        <v>2.271308E-2</v>
      </c>
      <c r="G197">
        <v>0.1463573</v>
      </c>
      <c r="H197">
        <v>0.29828009999999999</v>
      </c>
      <c r="I197">
        <v>0.38650679999999998</v>
      </c>
      <c r="J197">
        <v>0</v>
      </c>
      <c r="K197">
        <v>0</v>
      </c>
      <c r="L197">
        <v>0</v>
      </c>
      <c r="M197">
        <v>0.05</v>
      </c>
      <c r="N197">
        <v>0.2248</v>
      </c>
      <c r="O197">
        <v>0.58199999999999996</v>
      </c>
      <c r="P197">
        <v>0.31497819999999999</v>
      </c>
      <c r="Q197">
        <v>3.105842E-2</v>
      </c>
      <c r="R197">
        <v>1.5436E-2</v>
      </c>
      <c r="S197">
        <v>0</v>
      </c>
      <c r="T197">
        <v>0.12515999999999999</v>
      </c>
      <c r="U197">
        <v>0.02</v>
      </c>
      <c r="V197">
        <v>0</v>
      </c>
      <c r="W197">
        <v>0</v>
      </c>
      <c r="X197">
        <v>0</v>
      </c>
      <c r="Y197">
        <v>1.7999999999999999E-2</v>
      </c>
      <c r="Z197">
        <v>1.6666670000000001E-2</v>
      </c>
      <c r="AA197">
        <v>0</v>
      </c>
      <c r="AB197">
        <v>0.1096</v>
      </c>
      <c r="AC197">
        <v>0</v>
      </c>
      <c r="AD197">
        <v>0</v>
      </c>
      <c r="AE197">
        <v>0</v>
      </c>
      <c r="AF197">
        <v>0</v>
      </c>
      <c r="AG197">
        <v>1.6450759999999998E-2</v>
      </c>
      <c r="AH197">
        <v>1.4223079999999999E-3</v>
      </c>
      <c r="AI197">
        <v>0.50124570000000002</v>
      </c>
      <c r="AJ197">
        <v>5.4808330000000002E-2</v>
      </c>
      <c r="AK197">
        <v>0</v>
      </c>
      <c r="AL197">
        <v>0</v>
      </c>
      <c r="AM197">
        <v>4.3824750000000003E-2</v>
      </c>
      <c r="AN197">
        <v>0.15</v>
      </c>
      <c r="AO197">
        <v>0.2</v>
      </c>
      <c r="AP197">
        <v>0</v>
      </c>
      <c r="AQ197">
        <v>0</v>
      </c>
      <c r="AR197">
        <v>0</v>
      </c>
      <c r="AS197">
        <v>0</v>
      </c>
      <c r="AT197">
        <v>0</v>
      </c>
      <c r="AU197">
        <v>0</v>
      </c>
      <c r="AV197">
        <v>0</v>
      </c>
      <c r="AW197">
        <v>0</v>
      </c>
      <c r="AX197">
        <v>0</v>
      </c>
      <c r="AY197">
        <v>0</v>
      </c>
      <c r="AZ197">
        <v>0</v>
      </c>
      <c r="BA197">
        <v>0</v>
      </c>
      <c r="BB197">
        <v>0</v>
      </c>
      <c r="BC197">
        <v>0</v>
      </c>
      <c r="BD197">
        <v>8.301741E-2</v>
      </c>
      <c r="BE197">
        <v>0.2</v>
      </c>
      <c r="BF197">
        <v>0</v>
      </c>
      <c r="BG197">
        <v>0</v>
      </c>
      <c r="BH197">
        <v>0</v>
      </c>
      <c r="BI197">
        <v>0</v>
      </c>
      <c r="BJ197">
        <v>0</v>
      </c>
      <c r="BK197">
        <v>0</v>
      </c>
      <c r="BL197">
        <v>0</v>
      </c>
      <c r="BM197">
        <v>0</v>
      </c>
      <c r="BN197">
        <v>0</v>
      </c>
      <c r="BO197">
        <v>0</v>
      </c>
      <c r="BP197" s="62">
        <v>0</v>
      </c>
      <c r="BQ197">
        <v>0</v>
      </c>
      <c r="BR197">
        <v>0</v>
      </c>
      <c r="BS197">
        <v>0</v>
      </c>
    </row>
    <row r="198" spans="1:71">
      <c r="A198">
        <v>33</v>
      </c>
      <c r="B198" t="s">
        <v>738</v>
      </c>
      <c r="C198">
        <v>0</v>
      </c>
      <c r="D198">
        <v>0</v>
      </c>
      <c r="E198">
        <v>1.2656560000000001E-2</v>
      </c>
      <c r="F198">
        <v>7.0481450000000001E-2</v>
      </c>
      <c r="G198">
        <v>1.2140690000000001E-2</v>
      </c>
      <c r="H198">
        <v>6.1339909999999997E-2</v>
      </c>
      <c r="I198">
        <v>7.0190989999999995E-2</v>
      </c>
      <c r="J198">
        <v>0</v>
      </c>
      <c r="K198">
        <v>0</v>
      </c>
      <c r="L198">
        <v>0</v>
      </c>
      <c r="M198">
        <v>7.4999999999999997E-3</v>
      </c>
      <c r="N198">
        <v>4.8999999999999998E-4</v>
      </c>
      <c r="O198">
        <v>0</v>
      </c>
      <c r="P198">
        <v>1.9729170000000001E-2</v>
      </c>
      <c r="Q198">
        <v>5.4726000000000004E-4</v>
      </c>
      <c r="R198">
        <v>4.0718999999999998E-2</v>
      </c>
      <c r="S198">
        <v>5.45E-3</v>
      </c>
      <c r="T198">
        <v>0</v>
      </c>
      <c r="U198">
        <v>0</v>
      </c>
      <c r="V198">
        <v>0</v>
      </c>
      <c r="W198">
        <v>0</v>
      </c>
      <c r="X198">
        <v>0</v>
      </c>
      <c r="Y198">
        <v>0.01</v>
      </c>
      <c r="Z198">
        <v>0.06</v>
      </c>
      <c r="AA198">
        <v>0</v>
      </c>
      <c r="AB198" s="710">
        <v>5.0000000000000002E-5</v>
      </c>
      <c r="AC198">
        <v>0</v>
      </c>
      <c r="AD198">
        <v>0</v>
      </c>
      <c r="AE198">
        <v>0</v>
      </c>
      <c r="AF198">
        <v>0</v>
      </c>
      <c r="AG198">
        <v>0</v>
      </c>
      <c r="AH198">
        <v>0</v>
      </c>
      <c r="AI198">
        <v>7.8700950000000006E-3</v>
      </c>
      <c r="AJ198">
        <v>0</v>
      </c>
      <c r="AK198">
        <v>0</v>
      </c>
      <c r="AL198">
        <v>0</v>
      </c>
      <c r="AM198">
        <v>0</v>
      </c>
      <c r="AN198">
        <v>0.15</v>
      </c>
      <c r="AO198">
        <v>0</v>
      </c>
      <c r="AP198">
        <v>0</v>
      </c>
      <c r="AQ198">
        <v>0</v>
      </c>
      <c r="AR198">
        <v>0</v>
      </c>
      <c r="AS198">
        <v>0</v>
      </c>
      <c r="AT198">
        <v>0</v>
      </c>
      <c r="AU198">
        <v>0</v>
      </c>
      <c r="AV198">
        <v>0</v>
      </c>
      <c r="AW198">
        <v>0</v>
      </c>
      <c r="AX198">
        <v>0</v>
      </c>
      <c r="AY198">
        <v>0</v>
      </c>
      <c r="AZ198">
        <v>0</v>
      </c>
      <c r="BA198">
        <v>0</v>
      </c>
      <c r="BB198">
        <v>0</v>
      </c>
      <c r="BC198">
        <v>0</v>
      </c>
      <c r="BD198">
        <v>2.5928570000000001E-2</v>
      </c>
      <c r="BE198">
        <v>0</v>
      </c>
      <c r="BF198">
        <v>0</v>
      </c>
      <c r="BG198">
        <v>0</v>
      </c>
      <c r="BH198">
        <v>0</v>
      </c>
      <c r="BI198">
        <v>0</v>
      </c>
      <c r="BJ198">
        <v>0</v>
      </c>
      <c r="BK198">
        <v>0</v>
      </c>
      <c r="BL198">
        <v>0</v>
      </c>
      <c r="BM198">
        <v>0</v>
      </c>
      <c r="BN198">
        <v>0</v>
      </c>
      <c r="BO198">
        <v>0</v>
      </c>
      <c r="BP198" s="62">
        <v>0</v>
      </c>
      <c r="BQ198">
        <v>0</v>
      </c>
      <c r="BR198">
        <v>0</v>
      </c>
      <c r="BS198">
        <v>0</v>
      </c>
    </row>
    <row r="199" spans="1:71">
      <c r="A199">
        <v>34</v>
      </c>
      <c r="B199" t="s">
        <v>739</v>
      </c>
      <c r="C199">
        <v>0</v>
      </c>
      <c r="D199">
        <v>0</v>
      </c>
      <c r="E199">
        <v>2.5749560000000001E-2</v>
      </c>
      <c r="F199">
        <v>1.388021E-2</v>
      </c>
      <c r="G199" s="710">
        <v>6.0999999999999999E-5</v>
      </c>
      <c r="H199">
        <v>1.579537E-2</v>
      </c>
      <c r="I199">
        <v>2.1900369999999999E-2</v>
      </c>
      <c r="J199">
        <v>0</v>
      </c>
      <c r="K199">
        <v>0</v>
      </c>
      <c r="L199">
        <v>0</v>
      </c>
      <c r="M199">
        <v>3.7499999999999999E-2</v>
      </c>
      <c r="N199">
        <v>1.1000000000000001E-3</v>
      </c>
      <c r="O199">
        <v>0.27550000000000002</v>
      </c>
      <c r="P199">
        <v>0.1540831</v>
      </c>
      <c r="Q199">
        <v>0</v>
      </c>
      <c r="R199">
        <v>4.7749999999999997E-3</v>
      </c>
      <c r="S199">
        <v>0</v>
      </c>
      <c r="T199">
        <v>0</v>
      </c>
      <c r="U199">
        <v>0</v>
      </c>
      <c r="V199">
        <v>0</v>
      </c>
      <c r="W199">
        <v>0</v>
      </c>
      <c r="X199">
        <v>0</v>
      </c>
      <c r="Y199">
        <v>2.4E-2</v>
      </c>
      <c r="Z199">
        <v>1.6666670000000001E-2</v>
      </c>
      <c r="AA199">
        <v>0</v>
      </c>
      <c r="AB199">
        <v>2.9579999999999999E-2</v>
      </c>
      <c r="AC199">
        <v>0</v>
      </c>
      <c r="AD199">
        <v>0</v>
      </c>
      <c r="AE199">
        <v>0</v>
      </c>
      <c r="AF199">
        <v>0</v>
      </c>
      <c r="AG199">
        <v>0</v>
      </c>
      <c r="AH199">
        <v>0</v>
      </c>
      <c r="AI199">
        <v>0</v>
      </c>
      <c r="AJ199">
        <v>0</v>
      </c>
      <c r="AK199">
        <v>0</v>
      </c>
      <c r="AL199">
        <v>0</v>
      </c>
      <c r="AM199">
        <v>5.8210620000000001E-3</v>
      </c>
      <c r="AN199">
        <v>0.15</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s="62">
        <v>0</v>
      </c>
      <c r="BQ199">
        <v>0</v>
      </c>
      <c r="BR199">
        <v>0</v>
      </c>
      <c r="BS199">
        <v>0</v>
      </c>
    </row>
    <row r="200" spans="1:71">
      <c r="A200">
        <v>35</v>
      </c>
      <c r="B200" t="s">
        <v>165</v>
      </c>
      <c r="C200">
        <v>0</v>
      </c>
      <c r="D200">
        <v>5.0000000000000001E-3</v>
      </c>
      <c r="E200">
        <v>6.5465000000000002E-3</v>
      </c>
      <c r="F200">
        <v>0</v>
      </c>
      <c r="G200" s="710">
        <v>1.5999999999999999E-5</v>
      </c>
      <c r="H200">
        <v>0</v>
      </c>
      <c r="I200">
        <v>2.1563400000000001E-3</v>
      </c>
      <c r="J200">
        <v>0</v>
      </c>
      <c r="K200">
        <v>0</v>
      </c>
      <c r="L200">
        <v>0</v>
      </c>
      <c r="M200">
        <v>0</v>
      </c>
      <c r="N200">
        <v>0</v>
      </c>
      <c r="O200">
        <v>7.8E-2</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1.4032090000000001E-2</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s="62">
        <v>0</v>
      </c>
      <c r="BQ200">
        <v>0</v>
      </c>
      <c r="BR200">
        <v>0</v>
      </c>
      <c r="BS200">
        <v>0</v>
      </c>
    </row>
    <row r="201" spans="1:71">
      <c r="A201">
        <v>36</v>
      </c>
      <c r="B201" t="s">
        <v>329</v>
      </c>
      <c r="C201">
        <v>0</v>
      </c>
      <c r="D201">
        <v>0</v>
      </c>
      <c r="E201">
        <v>0</v>
      </c>
      <c r="F201">
        <v>9.4637799999999998E-3</v>
      </c>
      <c r="G201">
        <v>8.6443479999999996E-3</v>
      </c>
      <c r="H201">
        <v>7.8976840000000003E-3</v>
      </c>
      <c r="I201">
        <v>2.073404E-3</v>
      </c>
      <c r="J201">
        <v>0</v>
      </c>
      <c r="K201">
        <v>2.5000000000000001E-4</v>
      </c>
      <c r="L201">
        <v>0</v>
      </c>
      <c r="M201">
        <v>0.1</v>
      </c>
      <c r="N201">
        <v>4.8860000000000001E-2</v>
      </c>
      <c r="O201">
        <v>4.3099999999999999E-2</v>
      </c>
      <c r="P201">
        <v>6.6353000000000002E-3</v>
      </c>
      <c r="Q201">
        <v>0.1082803</v>
      </c>
      <c r="R201">
        <v>5.2519999999999997E-3</v>
      </c>
      <c r="S201">
        <v>0</v>
      </c>
      <c r="T201">
        <v>0</v>
      </c>
      <c r="U201">
        <v>0</v>
      </c>
      <c r="V201">
        <v>0</v>
      </c>
      <c r="W201">
        <v>0</v>
      </c>
      <c r="X201">
        <v>0</v>
      </c>
      <c r="Y201">
        <v>0</v>
      </c>
      <c r="Z201">
        <v>0</v>
      </c>
      <c r="AA201">
        <v>0</v>
      </c>
      <c r="AB201">
        <v>3.0949999999999998E-2</v>
      </c>
      <c r="AC201">
        <v>0</v>
      </c>
      <c r="AD201">
        <v>0</v>
      </c>
      <c r="AE201">
        <v>0</v>
      </c>
      <c r="AF201">
        <v>0</v>
      </c>
      <c r="AG201">
        <v>0</v>
      </c>
      <c r="AH201">
        <v>0</v>
      </c>
      <c r="AI201">
        <v>0</v>
      </c>
      <c r="AJ201">
        <v>0</v>
      </c>
      <c r="AK201">
        <v>0</v>
      </c>
      <c r="AL201">
        <v>0</v>
      </c>
      <c r="AM201">
        <v>3.4615570000000001E-3</v>
      </c>
      <c r="AN201">
        <v>0</v>
      </c>
      <c r="AO201">
        <v>0</v>
      </c>
      <c r="AP201">
        <v>0</v>
      </c>
      <c r="AQ201">
        <v>0</v>
      </c>
      <c r="AR201">
        <v>0</v>
      </c>
      <c r="AS201">
        <v>0</v>
      </c>
      <c r="AT201">
        <v>0</v>
      </c>
      <c r="AU201">
        <v>0</v>
      </c>
      <c r="AV201">
        <v>0</v>
      </c>
      <c r="AW201">
        <v>0</v>
      </c>
      <c r="AX201">
        <v>0</v>
      </c>
      <c r="AY201">
        <v>0</v>
      </c>
      <c r="AZ201">
        <v>0</v>
      </c>
      <c r="BA201">
        <v>0</v>
      </c>
      <c r="BB201">
        <v>0</v>
      </c>
      <c r="BC201">
        <v>0</v>
      </c>
      <c r="BD201">
        <v>6.9530049999999999E-3</v>
      </c>
      <c r="BE201">
        <v>0</v>
      </c>
      <c r="BF201">
        <v>0</v>
      </c>
      <c r="BG201">
        <v>0</v>
      </c>
      <c r="BH201">
        <v>0</v>
      </c>
      <c r="BI201">
        <v>0</v>
      </c>
      <c r="BJ201">
        <v>0</v>
      </c>
      <c r="BK201">
        <v>0</v>
      </c>
      <c r="BL201">
        <v>0</v>
      </c>
      <c r="BM201">
        <v>0</v>
      </c>
      <c r="BN201">
        <v>0</v>
      </c>
      <c r="BO201">
        <v>0</v>
      </c>
      <c r="BP201" s="62">
        <v>0</v>
      </c>
      <c r="BQ201">
        <v>0</v>
      </c>
      <c r="BR201">
        <v>0</v>
      </c>
      <c r="BS201">
        <v>0</v>
      </c>
    </row>
    <row r="202" spans="1:71">
      <c r="A202">
        <v>37</v>
      </c>
      <c r="B202" t="s">
        <v>113</v>
      </c>
      <c r="C202">
        <v>0</v>
      </c>
      <c r="D202">
        <v>1E-3</v>
      </c>
      <c r="E202">
        <v>0</v>
      </c>
      <c r="F202">
        <v>1.87156E-3</v>
      </c>
      <c r="G202">
        <v>2.6580700000000001E-4</v>
      </c>
      <c r="H202">
        <v>0</v>
      </c>
      <c r="I202">
        <v>1.6587199999999999E-4</v>
      </c>
      <c r="J202">
        <v>0</v>
      </c>
      <c r="K202">
        <v>0</v>
      </c>
      <c r="L202">
        <v>0</v>
      </c>
      <c r="M202">
        <v>0</v>
      </c>
      <c r="N202">
        <v>0</v>
      </c>
      <c r="O202">
        <v>0</v>
      </c>
      <c r="P202">
        <v>0</v>
      </c>
      <c r="Q202">
        <v>0</v>
      </c>
      <c r="R202">
        <v>3.7677000000000002E-2</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3.5349900000000001E-4</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s="62">
        <v>0</v>
      </c>
      <c r="BQ202">
        <v>0</v>
      </c>
      <c r="BR202">
        <v>0</v>
      </c>
      <c r="BS202">
        <v>0</v>
      </c>
    </row>
    <row r="203" spans="1:71">
      <c r="A203">
        <v>38</v>
      </c>
      <c r="B203" t="s">
        <v>742</v>
      </c>
      <c r="C203">
        <v>0</v>
      </c>
      <c r="D203">
        <v>0.02</v>
      </c>
      <c r="E203">
        <v>0</v>
      </c>
      <c r="F203">
        <v>0</v>
      </c>
      <c r="G203" s="710">
        <v>1.7E-5</v>
      </c>
      <c r="H203">
        <v>0</v>
      </c>
      <c r="I203">
        <v>1.326979E-3</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s="62">
        <v>0</v>
      </c>
      <c r="BQ203">
        <v>0</v>
      </c>
      <c r="BR203">
        <v>0</v>
      </c>
      <c r="BS203">
        <v>0</v>
      </c>
    </row>
    <row r="204" spans="1:71">
      <c r="A204">
        <v>39</v>
      </c>
      <c r="B204" t="s">
        <v>793</v>
      </c>
      <c r="C204">
        <v>0</v>
      </c>
      <c r="D204">
        <v>0.06</v>
      </c>
      <c r="E204">
        <v>1.3093E-3</v>
      </c>
      <c r="F204">
        <v>0</v>
      </c>
      <c r="G204">
        <v>4.7581990000000003E-3</v>
      </c>
      <c r="H204">
        <v>9.4787780000000002E-3</v>
      </c>
      <c r="I204">
        <v>2.3695249999999999E-3</v>
      </c>
      <c r="J204">
        <v>0</v>
      </c>
      <c r="K204">
        <v>0</v>
      </c>
      <c r="L204">
        <v>0</v>
      </c>
      <c r="M204">
        <v>0</v>
      </c>
      <c r="N204">
        <v>0</v>
      </c>
      <c r="O204">
        <v>0</v>
      </c>
      <c r="P204">
        <v>0</v>
      </c>
      <c r="Q204">
        <v>0</v>
      </c>
      <c r="R204">
        <v>4.163E-3</v>
      </c>
      <c r="S204">
        <v>0</v>
      </c>
      <c r="T204">
        <v>0</v>
      </c>
      <c r="U204">
        <v>0.1</v>
      </c>
      <c r="V204">
        <v>0</v>
      </c>
      <c r="W204">
        <v>0</v>
      </c>
      <c r="X204">
        <v>1.25E-3</v>
      </c>
      <c r="Y204">
        <v>0</v>
      </c>
      <c r="Z204">
        <v>0</v>
      </c>
      <c r="AA204">
        <v>0</v>
      </c>
      <c r="AB204" s="710">
        <v>2.7E-6</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s="62">
        <v>0</v>
      </c>
      <c r="BQ204">
        <v>0</v>
      </c>
      <c r="BR204">
        <v>0</v>
      </c>
      <c r="BS204">
        <v>0</v>
      </c>
    </row>
    <row r="205" spans="1:71">
      <c r="A205">
        <v>40</v>
      </c>
      <c r="B205" t="s">
        <v>794</v>
      </c>
      <c r="C205">
        <v>0</v>
      </c>
      <c r="D205">
        <v>1.0774270000000001E-2</v>
      </c>
      <c r="E205">
        <v>0</v>
      </c>
      <c r="F205">
        <v>0</v>
      </c>
      <c r="G205">
        <v>0.23673839999999999</v>
      </c>
      <c r="H205">
        <v>4.9005100000000003E-4</v>
      </c>
      <c r="I205">
        <v>0</v>
      </c>
      <c r="J205">
        <v>0</v>
      </c>
      <c r="K205">
        <v>1.8360000000000001E-2</v>
      </c>
      <c r="L205">
        <v>8.9200000000000002E-2</v>
      </c>
      <c r="M205">
        <v>0</v>
      </c>
      <c r="N205">
        <v>0</v>
      </c>
      <c r="O205">
        <v>0</v>
      </c>
      <c r="P205">
        <v>0</v>
      </c>
      <c r="Q205">
        <v>0</v>
      </c>
      <c r="R205">
        <v>0</v>
      </c>
      <c r="S205">
        <v>0</v>
      </c>
      <c r="T205">
        <v>0</v>
      </c>
      <c r="U205">
        <v>2.0799999999999998E-3</v>
      </c>
      <c r="V205">
        <v>0.31669999999999998</v>
      </c>
      <c r="W205">
        <v>0</v>
      </c>
      <c r="X205">
        <v>0</v>
      </c>
      <c r="Y205">
        <v>2.8000000000000001E-2</v>
      </c>
      <c r="Z205">
        <v>0.40032859999999998</v>
      </c>
      <c r="AA205">
        <v>0.05</v>
      </c>
      <c r="AB205">
        <v>0</v>
      </c>
      <c r="AC205">
        <v>0</v>
      </c>
      <c r="AD205">
        <v>0</v>
      </c>
      <c r="AE205">
        <v>0</v>
      </c>
      <c r="AF205">
        <v>0</v>
      </c>
      <c r="AG205">
        <v>0</v>
      </c>
      <c r="AH205">
        <v>0</v>
      </c>
      <c r="AI205">
        <v>0</v>
      </c>
      <c r="AJ205">
        <v>0</v>
      </c>
      <c r="AK205">
        <v>0</v>
      </c>
      <c r="AL205">
        <v>0</v>
      </c>
      <c r="AM205">
        <v>0</v>
      </c>
      <c r="AN205">
        <v>0</v>
      </c>
      <c r="AO205">
        <v>0</v>
      </c>
      <c r="AP205">
        <v>1E-4</v>
      </c>
      <c r="AQ205">
        <v>0.74960000000000004</v>
      </c>
      <c r="AR205">
        <v>0</v>
      </c>
      <c r="AS205">
        <v>0.55000000000000004</v>
      </c>
      <c r="AT205">
        <v>0.154</v>
      </c>
      <c r="AU205">
        <v>2.5000000000000001E-2</v>
      </c>
      <c r="AV205">
        <v>0</v>
      </c>
      <c r="AW205">
        <v>0</v>
      </c>
      <c r="AX205">
        <v>0</v>
      </c>
      <c r="AY205">
        <v>0</v>
      </c>
      <c r="AZ205">
        <v>0</v>
      </c>
      <c r="BA205">
        <v>0</v>
      </c>
      <c r="BB205">
        <v>0</v>
      </c>
      <c r="BC205">
        <v>0</v>
      </c>
      <c r="BD205">
        <v>0.13</v>
      </c>
      <c r="BE205">
        <v>0</v>
      </c>
      <c r="BF205">
        <v>0</v>
      </c>
      <c r="BG205">
        <v>0</v>
      </c>
      <c r="BH205">
        <v>0</v>
      </c>
      <c r="BI205">
        <v>0</v>
      </c>
      <c r="BJ205">
        <v>0.6</v>
      </c>
      <c r="BK205">
        <v>0</v>
      </c>
      <c r="BL205">
        <v>0</v>
      </c>
      <c r="BM205">
        <v>0</v>
      </c>
      <c r="BN205">
        <v>0</v>
      </c>
      <c r="BO205">
        <v>0</v>
      </c>
      <c r="BP205" s="62">
        <v>0</v>
      </c>
      <c r="BQ205">
        <v>0</v>
      </c>
      <c r="BR205">
        <v>0</v>
      </c>
      <c r="BS205">
        <v>0</v>
      </c>
    </row>
    <row r="206" spans="1:71">
      <c r="A206">
        <v>41</v>
      </c>
      <c r="B206" t="s">
        <v>795</v>
      </c>
      <c r="C206">
        <v>0</v>
      </c>
      <c r="D206">
        <v>2.4E-2</v>
      </c>
      <c r="E206">
        <v>0</v>
      </c>
      <c r="F206">
        <v>0</v>
      </c>
      <c r="G206">
        <v>0</v>
      </c>
      <c r="H206">
        <v>0</v>
      </c>
      <c r="I206">
        <v>0</v>
      </c>
      <c r="J206">
        <v>0</v>
      </c>
      <c r="K206">
        <v>0</v>
      </c>
      <c r="L206">
        <v>0</v>
      </c>
      <c r="M206">
        <v>0</v>
      </c>
      <c r="N206">
        <v>0</v>
      </c>
      <c r="O206">
        <v>0</v>
      </c>
      <c r="P206">
        <v>0</v>
      </c>
      <c r="Q206">
        <v>0</v>
      </c>
      <c r="R206">
        <v>0</v>
      </c>
      <c r="S206">
        <v>0</v>
      </c>
      <c r="T206">
        <v>0</v>
      </c>
      <c r="U206">
        <v>0</v>
      </c>
      <c r="V206">
        <v>0.36449999999999999</v>
      </c>
      <c r="W206">
        <v>0</v>
      </c>
      <c r="X206">
        <v>0</v>
      </c>
      <c r="Y206">
        <v>0.02</v>
      </c>
      <c r="Z206">
        <v>3.333333E-3</v>
      </c>
      <c r="AA206">
        <v>0</v>
      </c>
      <c r="AB206">
        <v>0</v>
      </c>
      <c r="AC206">
        <v>0</v>
      </c>
      <c r="AD206">
        <v>0</v>
      </c>
      <c r="AE206">
        <v>0</v>
      </c>
      <c r="AF206">
        <v>0</v>
      </c>
      <c r="AG206">
        <v>0</v>
      </c>
      <c r="AH206">
        <v>0</v>
      </c>
      <c r="AI206">
        <v>0</v>
      </c>
      <c r="AJ206">
        <v>0</v>
      </c>
      <c r="AK206">
        <v>0</v>
      </c>
      <c r="AL206">
        <v>0</v>
      </c>
      <c r="AM206">
        <v>0</v>
      </c>
      <c r="AN206">
        <v>0</v>
      </c>
      <c r="AO206">
        <v>0</v>
      </c>
      <c r="AP206">
        <v>8.0000000000000002E-3</v>
      </c>
      <c r="AQ206">
        <v>0</v>
      </c>
      <c r="AR206">
        <v>0</v>
      </c>
      <c r="AS206">
        <v>0.01</v>
      </c>
      <c r="AT206">
        <v>0.39900000000000002</v>
      </c>
      <c r="AU206">
        <v>2.5000000000000001E-2</v>
      </c>
      <c r="AV206">
        <v>0</v>
      </c>
      <c r="AW206">
        <v>0</v>
      </c>
      <c r="AX206">
        <v>0</v>
      </c>
      <c r="AY206">
        <v>0</v>
      </c>
      <c r="AZ206">
        <v>0</v>
      </c>
      <c r="BA206">
        <v>0</v>
      </c>
      <c r="BB206">
        <v>0</v>
      </c>
      <c r="BC206">
        <v>0</v>
      </c>
      <c r="BD206">
        <v>0</v>
      </c>
      <c r="BE206">
        <v>0</v>
      </c>
      <c r="BF206">
        <v>0</v>
      </c>
      <c r="BG206">
        <v>0</v>
      </c>
      <c r="BH206">
        <v>0</v>
      </c>
      <c r="BI206">
        <v>0</v>
      </c>
      <c r="BJ206">
        <v>0.14000000000000001</v>
      </c>
      <c r="BK206">
        <v>0</v>
      </c>
      <c r="BL206">
        <v>0</v>
      </c>
      <c r="BM206">
        <v>0</v>
      </c>
      <c r="BN206">
        <v>0</v>
      </c>
      <c r="BO206">
        <v>0</v>
      </c>
      <c r="BP206" s="62">
        <v>0</v>
      </c>
      <c r="BQ206">
        <v>0</v>
      </c>
      <c r="BR206">
        <v>0</v>
      </c>
      <c r="BS206">
        <v>0</v>
      </c>
    </row>
    <row r="207" spans="1:71">
      <c r="A207">
        <v>42</v>
      </c>
      <c r="B207" t="s">
        <v>796</v>
      </c>
      <c r="C207">
        <v>0</v>
      </c>
      <c r="D207">
        <v>0.02</v>
      </c>
      <c r="E207">
        <v>0</v>
      </c>
      <c r="F207">
        <v>0</v>
      </c>
      <c r="G207">
        <v>0</v>
      </c>
      <c r="H207">
        <v>0</v>
      </c>
      <c r="I207">
        <v>0</v>
      </c>
      <c r="J207">
        <v>0</v>
      </c>
      <c r="K207">
        <v>0</v>
      </c>
      <c r="L207">
        <v>0</v>
      </c>
      <c r="M207">
        <v>0</v>
      </c>
      <c r="N207">
        <v>0</v>
      </c>
      <c r="O207">
        <v>0</v>
      </c>
      <c r="P207">
        <v>0</v>
      </c>
      <c r="Q207">
        <v>0</v>
      </c>
      <c r="R207">
        <v>0</v>
      </c>
      <c r="S207">
        <v>0</v>
      </c>
      <c r="T207">
        <v>0</v>
      </c>
      <c r="U207">
        <v>4.1599999999999996E-3</v>
      </c>
      <c r="V207">
        <v>0.23300000000000001</v>
      </c>
      <c r="W207">
        <v>0</v>
      </c>
      <c r="X207">
        <v>0</v>
      </c>
      <c r="Y207">
        <v>0.01</v>
      </c>
      <c r="Z207">
        <v>5.0000000000000001E-3</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0.13</v>
      </c>
      <c r="AU207">
        <v>0.01</v>
      </c>
      <c r="AV207">
        <v>0</v>
      </c>
      <c r="AW207">
        <v>0</v>
      </c>
      <c r="AX207">
        <v>0</v>
      </c>
      <c r="AY207">
        <v>0</v>
      </c>
      <c r="AZ207">
        <v>0</v>
      </c>
      <c r="BA207">
        <v>0</v>
      </c>
      <c r="BB207">
        <v>0</v>
      </c>
      <c r="BC207">
        <v>0</v>
      </c>
      <c r="BD207">
        <v>0</v>
      </c>
      <c r="BE207">
        <v>0</v>
      </c>
      <c r="BF207">
        <v>0</v>
      </c>
      <c r="BG207">
        <v>0</v>
      </c>
      <c r="BH207">
        <v>0</v>
      </c>
      <c r="BI207">
        <v>0</v>
      </c>
      <c r="BJ207">
        <v>1.4999999999999999E-2</v>
      </c>
      <c r="BK207">
        <v>0</v>
      </c>
      <c r="BL207">
        <v>0</v>
      </c>
      <c r="BM207">
        <v>0</v>
      </c>
      <c r="BN207">
        <v>0</v>
      </c>
      <c r="BO207">
        <v>0</v>
      </c>
      <c r="BP207" s="62">
        <v>0</v>
      </c>
      <c r="BQ207">
        <v>0</v>
      </c>
      <c r="BR207">
        <v>0</v>
      </c>
      <c r="BS207">
        <v>0</v>
      </c>
    </row>
    <row r="208" spans="1:71">
      <c r="A208">
        <v>43</v>
      </c>
      <c r="B208" t="s">
        <v>797</v>
      </c>
      <c r="C208">
        <v>0</v>
      </c>
      <c r="D208">
        <v>0.02</v>
      </c>
      <c r="E208">
        <v>0</v>
      </c>
      <c r="F208">
        <v>0</v>
      </c>
      <c r="G208">
        <v>0</v>
      </c>
      <c r="H208">
        <v>0</v>
      </c>
      <c r="I208">
        <v>0</v>
      </c>
      <c r="J208">
        <v>0</v>
      </c>
      <c r="K208">
        <v>0</v>
      </c>
      <c r="L208">
        <v>0</v>
      </c>
      <c r="M208">
        <v>0</v>
      </c>
      <c r="N208">
        <v>0</v>
      </c>
      <c r="O208">
        <v>0</v>
      </c>
      <c r="P208">
        <v>0</v>
      </c>
      <c r="Q208">
        <v>0</v>
      </c>
      <c r="R208">
        <v>0</v>
      </c>
      <c r="S208">
        <v>0</v>
      </c>
      <c r="T208">
        <v>0</v>
      </c>
      <c r="U208">
        <v>8.4610000000000005E-2</v>
      </c>
      <c r="V208">
        <v>0</v>
      </c>
      <c r="W208">
        <v>0</v>
      </c>
      <c r="X208">
        <v>0</v>
      </c>
      <c r="Y208">
        <v>2E-3</v>
      </c>
      <c r="Z208">
        <v>3.33333E-4</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5.5E-2</v>
      </c>
      <c r="AU208">
        <v>0.01</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s="62">
        <v>0</v>
      </c>
      <c r="BQ208">
        <v>0</v>
      </c>
      <c r="BR208">
        <v>0</v>
      </c>
      <c r="BS208">
        <v>0</v>
      </c>
    </row>
    <row r="209" spans="1:71">
      <c r="A209">
        <v>44</v>
      </c>
      <c r="B209" t="s">
        <v>799</v>
      </c>
      <c r="C209">
        <v>0</v>
      </c>
      <c r="D209">
        <v>2.642901E-3</v>
      </c>
      <c r="E209">
        <v>0</v>
      </c>
      <c r="F209">
        <v>0</v>
      </c>
      <c r="G209">
        <v>0</v>
      </c>
      <c r="H209">
        <v>0</v>
      </c>
      <c r="I209">
        <v>0</v>
      </c>
      <c r="J209">
        <v>0</v>
      </c>
      <c r="K209">
        <v>0</v>
      </c>
      <c r="L209">
        <v>0</v>
      </c>
      <c r="M209">
        <v>0</v>
      </c>
      <c r="N209">
        <v>0</v>
      </c>
      <c r="O209">
        <v>0</v>
      </c>
      <c r="P209">
        <v>0</v>
      </c>
      <c r="Q209">
        <v>0</v>
      </c>
      <c r="R209">
        <v>0</v>
      </c>
      <c r="S209">
        <v>0</v>
      </c>
      <c r="T209">
        <v>0</v>
      </c>
      <c r="U209">
        <v>0.19544</v>
      </c>
      <c r="V209">
        <v>2.53E-2</v>
      </c>
      <c r="W209">
        <v>0</v>
      </c>
      <c r="X209">
        <v>0</v>
      </c>
      <c r="Y209">
        <v>1.2E-2</v>
      </c>
      <c r="Z209">
        <v>1.6666670000000001E-2</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s="62">
        <v>0</v>
      </c>
      <c r="BQ209">
        <v>0</v>
      </c>
      <c r="BR209">
        <v>0</v>
      </c>
      <c r="BS209">
        <v>0</v>
      </c>
    </row>
    <row r="210" spans="1:71">
      <c r="A210">
        <v>45</v>
      </c>
      <c r="B210" t="s">
        <v>798</v>
      </c>
      <c r="C210">
        <v>0</v>
      </c>
      <c r="D210">
        <v>2.2642900000000001E-2</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0.01</v>
      </c>
      <c r="Z210">
        <v>3.3333330000000001E-2</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s="62">
        <v>0</v>
      </c>
      <c r="BQ210">
        <v>0</v>
      </c>
      <c r="BR210">
        <v>0</v>
      </c>
      <c r="BS210">
        <v>0</v>
      </c>
    </row>
    <row r="211" spans="1:71">
      <c r="A211">
        <v>46</v>
      </c>
      <c r="B211" t="s">
        <v>348</v>
      </c>
      <c r="C211">
        <v>0</v>
      </c>
      <c r="D211">
        <v>0</v>
      </c>
      <c r="E211">
        <v>0</v>
      </c>
      <c r="F211">
        <v>0</v>
      </c>
      <c r="G211">
        <v>0</v>
      </c>
      <c r="H211">
        <v>0</v>
      </c>
      <c r="I211" s="710">
        <v>8.2940000000000002E-5</v>
      </c>
      <c r="J211">
        <v>0</v>
      </c>
      <c r="K211">
        <v>0</v>
      </c>
      <c r="L211">
        <v>0</v>
      </c>
      <c r="M211">
        <v>0</v>
      </c>
      <c r="N211">
        <v>0</v>
      </c>
      <c r="O211">
        <v>2.3999999999999998E-3</v>
      </c>
      <c r="P211">
        <v>3.4806070000000001E-2</v>
      </c>
      <c r="Q211">
        <v>0</v>
      </c>
      <c r="R211">
        <v>0</v>
      </c>
      <c r="S211">
        <v>0</v>
      </c>
      <c r="T211">
        <v>0</v>
      </c>
      <c r="U211">
        <v>0</v>
      </c>
      <c r="V211">
        <v>0</v>
      </c>
      <c r="W211">
        <v>0</v>
      </c>
      <c r="X211">
        <v>0</v>
      </c>
      <c r="Y211">
        <v>0</v>
      </c>
      <c r="Z211">
        <v>0</v>
      </c>
      <c r="AA211">
        <v>0</v>
      </c>
      <c r="AB211">
        <v>0</v>
      </c>
      <c r="AC211">
        <v>0</v>
      </c>
      <c r="AD211">
        <v>0</v>
      </c>
      <c r="AE211">
        <v>0</v>
      </c>
      <c r="AF211">
        <v>2.708E-2</v>
      </c>
      <c r="AG211">
        <v>0</v>
      </c>
      <c r="AH211">
        <v>5.5121079999999999E-3</v>
      </c>
      <c r="AI211">
        <v>0</v>
      </c>
      <c r="AJ211">
        <v>3.5239409999999999E-2</v>
      </c>
      <c r="AK211">
        <v>0</v>
      </c>
      <c r="AL211">
        <v>0</v>
      </c>
      <c r="AM211">
        <v>1.592E-2</v>
      </c>
      <c r="AN211">
        <v>0.05</v>
      </c>
      <c r="AO211">
        <v>0.1</v>
      </c>
      <c r="AP211">
        <v>0</v>
      </c>
      <c r="AQ211">
        <v>0</v>
      </c>
      <c r="AR211">
        <v>0</v>
      </c>
      <c r="AS211">
        <v>0</v>
      </c>
      <c r="AT211">
        <v>0</v>
      </c>
      <c r="AU211">
        <v>0</v>
      </c>
      <c r="AV211">
        <v>0</v>
      </c>
      <c r="AW211">
        <v>0</v>
      </c>
      <c r="AX211">
        <v>0</v>
      </c>
      <c r="AY211">
        <v>0</v>
      </c>
      <c r="AZ211">
        <v>0</v>
      </c>
      <c r="BA211">
        <v>0</v>
      </c>
      <c r="BB211">
        <v>0</v>
      </c>
      <c r="BC211">
        <v>0</v>
      </c>
      <c r="BD211">
        <v>0</v>
      </c>
      <c r="BE211">
        <v>0</v>
      </c>
      <c r="BF211">
        <v>0.37423309999999999</v>
      </c>
      <c r="BG211">
        <v>0</v>
      </c>
      <c r="BH211">
        <v>2.9600000000000001E-2</v>
      </c>
      <c r="BI211">
        <v>0</v>
      </c>
      <c r="BJ211">
        <v>0</v>
      </c>
      <c r="BK211">
        <v>0</v>
      </c>
      <c r="BL211">
        <v>0</v>
      </c>
      <c r="BM211">
        <v>0</v>
      </c>
      <c r="BN211">
        <v>0</v>
      </c>
      <c r="BO211">
        <v>0</v>
      </c>
      <c r="BP211" s="62">
        <v>0</v>
      </c>
      <c r="BQ211">
        <v>0</v>
      </c>
      <c r="BR211">
        <v>0</v>
      </c>
      <c r="BS211">
        <v>0</v>
      </c>
    </row>
    <row r="212" spans="1:71">
      <c r="A212">
        <v>47</v>
      </c>
      <c r="B212" t="s">
        <v>747</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4.4999999999999997E-3</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1.226994E-2</v>
      </c>
      <c r="BG212">
        <v>0</v>
      </c>
      <c r="BH212">
        <v>0</v>
      </c>
      <c r="BI212">
        <v>0</v>
      </c>
      <c r="BJ212">
        <v>0</v>
      </c>
      <c r="BK212">
        <v>0</v>
      </c>
      <c r="BL212">
        <v>0</v>
      </c>
      <c r="BM212">
        <v>0</v>
      </c>
      <c r="BN212">
        <v>0</v>
      </c>
      <c r="BO212">
        <v>0</v>
      </c>
      <c r="BP212" s="62">
        <v>0</v>
      </c>
      <c r="BQ212">
        <v>0</v>
      </c>
      <c r="BR212">
        <v>0</v>
      </c>
      <c r="BS212">
        <v>0</v>
      </c>
    </row>
    <row r="213" spans="1:71">
      <c r="A213">
        <v>48</v>
      </c>
      <c r="B213" t="s">
        <v>777</v>
      </c>
      <c r="C213">
        <v>0</v>
      </c>
      <c r="D213">
        <v>0</v>
      </c>
      <c r="E213">
        <v>0</v>
      </c>
      <c r="F213">
        <v>0</v>
      </c>
      <c r="G213">
        <v>0</v>
      </c>
      <c r="H213">
        <v>0</v>
      </c>
      <c r="I213">
        <v>0</v>
      </c>
      <c r="J213">
        <v>0</v>
      </c>
      <c r="K213">
        <v>0</v>
      </c>
      <c r="L213">
        <v>0</v>
      </c>
      <c r="M213">
        <v>0</v>
      </c>
      <c r="N213">
        <v>0</v>
      </c>
      <c r="O213">
        <v>0</v>
      </c>
      <c r="P213">
        <v>0</v>
      </c>
      <c r="Q213">
        <v>0</v>
      </c>
      <c r="R213">
        <v>2.483E-3</v>
      </c>
      <c r="S213">
        <v>0</v>
      </c>
      <c r="T213">
        <v>0.17654</v>
      </c>
      <c r="U213">
        <v>1.5E-3</v>
      </c>
      <c r="V213">
        <v>0</v>
      </c>
      <c r="W213">
        <v>0.87346999999999997</v>
      </c>
      <c r="X213">
        <v>0</v>
      </c>
      <c r="Y213">
        <v>0</v>
      </c>
      <c r="Z213">
        <v>8.3951760000000007E-3</v>
      </c>
      <c r="AA213">
        <v>0</v>
      </c>
      <c r="AB213">
        <v>6.4630000000000007E-2</v>
      </c>
      <c r="AC213">
        <v>0</v>
      </c>
      <c r="AD213">
        <v>0</v>
      </c>
      <c r="AE213">
        <v>0.11011</v>
      </c>
      <c r="AF213">
        <v>8.3250000000000005E-2</v>
      </c>
      <c r="AG213">
        <v>0.26333030000000002</v>
      </c>
      <c r="AH213">
        <v>0.1954639</v>
      </c>
      <c r="AI213">
        <v>2.966309E-2</v>
      </c>
      <c r="AJ213">
        <v>1.9969919999999999E-2</v>
      </c>
      <c r="AK213">
        <v>0.49409999999999998</v>
      </c>
      <c r="AL213">
        <v>0.41820000000000002</v>
      </c>
      <c r="AM213">
        <v>9.9699999999999997E-3</v>
      </c>
      <c r="AN213">
        <v>0.05</v>
      </c>
      <c r="AO213">
        <v>0</v>
      </c>
      <c r="AP213">
        <v>0</v>
      </c>
      <c r="AQ213">
        <v>4.0000000000000001E-3</v>
      </c>
      <c r="AR213">
        <v>0.47699999999999998</v>
      </c>
      <c r="AS213">
        <v>0.13</v>
      </c>
      <c r="AT213">
        <v>0.1</v>
      </c>
      <c r="AU213">
        <v>0</v>
      </c>
      <c r="AV213">
        <v>0.05</v>
      </c>
      <c r="AW213">
        <v>0</v>
      </c>
      <c r="AX213">
        <v>0.05</v>
      </c>
      <c r="AY213">
        <v>0.55000000000000004</v>
      </c>
      <c r="AZ213">
        <v>0</v>
      </c>
      <c r="BA213">
        <v>0</v>
      </c>
      <c r="BB213">
        <v>0</v>
      </c>
      <c r="BC213">
        <v>0</v>
      </c>
      <c r="BD213">
        <v>4.4642399999999999E-2</v>
      </c>
      <c r="BE213">
        <v>0</v>
      </c>
      <c r="BF213">
        <v>0</v>
      </c>
      <c r="BG213">
        <v>0.1</v>
      </c>
      <c r="BH213">
        <v>0.24740000000000001</v>
      </c>
      <c r="BI213">
        <v>1.4999999999999999E-2</v>
      </c>
      <c r="BJ213">
        <v>0</v>
      </c>
      <c r="BK213">
        <v>0.16700000000000001</v>
      </c>
      <c r="BL213">
        <v>0</v>
      </c>
      <c r="BM213">
        <v>0</v>
      </c>
      <c r="BN213">
        <v>0</v>
      </c>
      <c r="BO213">
        <v>0</v>
      </c>
      <c r="BP213" s="62">
        <v>0</v>
      </c>
      <c r="BQ213">
        <v>0</v>
      </c>
      <c r="BR213">
        <v>0</v>
      </c>
      <c r="BS213">
        <v>0</v>
      </c>
    </row>
    <row r="214" spans="1:71">
      <c r="A214">
        <v>49</v>
      </c>
      <c r="B214" t="s">
        <v>946</v>
      </c>
      <c r="C214">
        <v>0</v>
      </c>
      <c r="D214">
        <v>0</v>
      </c>
      <c r="E214">
        <v>0</v>
      </c>
      <c r="F214">
        <v>0</v>
      </c>
      <c r="G214">
        <v>0</v>
      </c>
      <c r="H214">
        <v>0</v>
      </c>
      <c r="I214">
        <v>0</v>
      </c>
      <c r="J214">
        <v>0</v>
      </c>
      <c r="K214">
        <v>0</v>
      </c>
      <c r="L214">
        <v>0</v>
      </c>
      <c r="M214">
        <v>0</v>
      </c>
      <c r="N214">
        <v>0</v>
      </c>
      <c r="O214">
        <v>0</v>
      </c>
      <c r="P214">
        <v>0</v>
      </c>
      <c r="Q214">
        <v>0</v>
      </c>
      <c r="R214">
        <v>0</v>
      </c>
      <c r="S214">
        <v>0</v>
      </c>
      <c r="T214">
        <v>1.41E-3</v>
      </c>
      <c r="U214">
        <v>2.5000000000000001E-3</v>
      </c>
      <c r="V214">
        <v>0</v>
      </c>
      <c r="W214">
        <v>0</v>
      </c>
      <c r="X214">
        <v>0</v>
      </c>
      <c r="Y214">
        <v>0</v>
      </c>
      <c r="Z214">
        <v>0</v>
      </c>
      <c r="AA214">
        <v>0</v>
      </c>
      <c r="AB214">
        <v>2.9669999999999998E-2</v>
      </c>
      <c r="AC214">
        <v>0</v>
      </c>
      <c r="AD214">
        <v>0</v>
      </c>
      <c r="AE214">
        <v>0</v>
      </c>
      <c r="AF214">
        <v>0</v>
      </c>
      <c r="AG214">
        <v>0.1164727</v>
      </c>
      <c r="AH214">
        <v>0.36520000000000002</v>
      </c>
      <c r="AI214">
        <v>1.543542E-2</v>
      </c>
      <c r="AJ214">
        <v>6.1226099999999999E-2</v>
      </c>
      <c r="AK214">
        <v>0.34160000000000001</v>
      </c>
      <c r="AL214">
        <v>0</v>
      </c>
      <c r="AM214">
        <v>3.2100000000000002E-3</v>
      </c>
      <c r="AN214">
        <v>0</v>
      </c>
      <c r="AO214">
        <v>0</v>
      </c>
      <c r="AP214">
        <v>0</v>
      </c>
      <c r="AQ214">
        <v>0</v>
      </c>
      <c r="AR214">
        <v>0</v>
      </c>
      <c r="AS214">
        <v>0</v>
      </c>
      <c r="AT214">
        <v>0</v>
      </c>
      <c r="AU214">
        <v>0</v>
      </c>
      <c r="AV214">
        <v>0.01</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s="62">
        <v>0</v>
      </c>
      <c r="BQ214">
        <v>0</v>
      </c>
      <c r="BR214">
        <v>0</v>
      </c>
      <c r="BS214">
        <v>0</v>
      </c>
    </row>
    <row r="215" spans="1:71">
      <c r="A215">
        <v>50</v>
      </c>
      <c r="B215" t="s">
        <v>752</v>
      </c>
      <c r="C215">
        <v>0</v>
      </c>
      <c r="D215">
        <v>0</v>
      </c>
      <c r="E215">
        <v>0</v>
      </c>
      <c r="F215">
        <v>0</v>
      </c>
      <c r="G215">
        <v>0</v>
      </c>
      <c r="H215">
        <v>0</v>
      </c>
      <c r="I215">
        <v>0</v>
      </c>
      <c r="J215">
        <v>0</v>
      </c>
      <c r="K215">
        <v>0</v>
      </c>
      <c r="L215">
        <v>0</v>
      </c>
      <c r="M215">
        <v>0</v>
      </c>
      <c r="N215">
        <v>0</v>
      </c>
      <c r="O215">
        <v>0</v>
      </c>
      <c r="P215">
        <v>0</v>
      </c>
      <c r="Q215">
        <v>0</v>
      </c>
      <c r="R215">
        <v>0</v>
      </c>
      <c r="S215">
        <v>0</v>
      </c>
      <c r="T215">
        <v>0</v>
      </c>
      <c r="U215">
        <v>5.0000000000000001E-4</v>
      </c>
      <c r="V215">
        <v>0</v>
      </c>
      <c r="W215">
        <v>1.820489E-3</v>
      </c>
      <c r="X215">
        <v>0</v>
      </c>
      <c r="Y215">
        <v>0</v>
      </c>
      <c r="Z215">
        <v>0</v>
      </c>
      <c r="AA215">
        <v>0</v>
      </c>
      <c r="AB215">
        <v>3.056E-2</v>
      </c>
      <c r="AC215">
        <v>9.8839999999999997E-2</v>
      </c>
      <c r="AD215">
        <v>0</v>
      </c>
      <c r="AE215">
        <v>0</v>
      </c>
      <c r="AF215">
        <v>0</v>
      </c>
      <c r="AG215">
        <v>6.0632690000000003E-2</v>
      </c>
      <c r="AH215">
        <v>2.6063869999999999E-2</v>
      </c>
      <c r="AI215">
        <v>2.503258E-3</v>
      </c>
      <c r="AJ215">
        <v>6.8930499999999997E-4</v>
      </c>
      <c r="AK215">
        <v>0</v>
      </c>
      <c r="AL215">
        <v>1.0999999999999999E-2</v>
      </c>
      <c r="AM215">
        <v>0</v>
      </c>
      <c r="AN215">
        <v>0</v>
      </c>
      <c r="AO215">
        <v>0</v>
      </c>
      <c r="AP215">
        <v>0</v>
      </c>
      <c r="AQ215">
        <v>8.0000000000000004E-4</v>
      </c>
      <c r="AR215">
        <v>0</v>
      </c>
      <c r="AS215">
        <v>0</v>
      </c>
      <c r="AT215">
        <v>0</v>
      </c>
      <c r="AU215">
        <v>0</v>
      </c>
      <c r="AV215">
        <v>0.02</v>
      </c>
      <c r="AW215">
        <v>0</v>
      </c>
      <c r="AX215">
        <v>0.2</v>
      </c>
      <c r="AY215">
        <v>0</v>
      </c>
      <c r="AZ215">
        <v>0</v>
      </c>
      <c r="BA215">
        <v>0</v>
      </c>
      <c r="BB215">
        <v>0</v>
      </c>
      <c r="BC215">
        <v>0</v>
      </c>
      <c r="BD215">
        <v>0</v>
      </c>
      <c r="BE215">
        <v>0</v>
      </c>
      <c r="BF215">
        <v>0</v>
      </c>
      <c r="BG215">
        <v>0.1</v>
      </c>
      <c r="BH215">
        <v>0</v>
      </c>
      <c r="BI215">
        <v>0</v>
      </c>
      <c r="BJ215">
        <v>0</v>
      </c>
      <c r="BK215">
        <v>0</v>
      </c>
      <c r="BL215">
        <v>0.107</v>
      </c>
      <c r="BM215">
        <v>0</v>
      </c>
      <c r="BN215">
        <v>0</v>
      </c>
      <c r="BO215">
        <v>0</v>
      </c>
      <c r="BP215" s="62">
        <v>0</v>
      </c>
      <c r="BQ215">
        <v>0</v>
      </c>
      <c r="BR215">
        <v>0</v>
      </c>
      <c r="BS215">
        <v>0</v>
      </c>
    </row>
    <row r="216" spans="1:71">
      <c r="A216">
        <v>51</v>
      </c>
      <c r="B216" t="s">
        <v>748</v>
      </c>
      <c r="C216">
        <v>0</v>
      </c>
      <c r="D216">
        <v>0</v>
      </c>
      <c r="E216">
        <v>0</v>
      </c>
      <c r="F216">
        <v>0</v>
      </c>
      <c r="G216">
        <v>0</v>
      </c>
      <c r="H216">
        <v>0</v>
      </c>
      <c r="I216" s="710">
        <v>8.2935999999999993E-5</v>
      </c>
      <c r="J216">
        <v>0</v>
      </c>
      <c r="K216">
        <v>0</v>
      </c>
      <c r="L216">
        <v>0</v>
      </c>
      <c r="M216">
        <v>0</v>
      </c>
      <c r="N216">
        <v>0</v>
      </c>
      <c r="O216">
        <v>0</v>
      </c>
      <c r="P216">
        <v>5.3690000000000002E-2</v>
      </c>
      <c r="Q216">
        <v>0</v>
      </c>
      <c r="R216" s="710">
        <v>7.6000000000000004E-5</v>
      </c>
      <c r="S216">
        <v>0</v>
      </c>
      <c r="T216">
        <v>1.8259999999999998E-2</v>
      </c>
      <c r="U216">
        <v>0</v>
      </c>
      <c r="V216">
        <v>0</v>
      </c>
      <c r="W216">
        <v>0</v>
      </c>
      <c r="X216">
        <v>0</v>
      </c>
      <c r="Y216">
        <v>0</v>
      </c>
      <c r="Z216">
        <v>0</v>
      </c>
      <c r="AA216">
        <v>0</v>
      </c>
      <c r="AB216">
        <v>0</v>
      </c>
      <c r="AC216">
        <v>0</v>
      </c>
      <c r="AD216">
        <v>0</v>
      </c>
      <c r="AE216">
        <v>0</v>
      </c>
      <c r="AF216">
        <v>0</v>
      </c>
      <c r="AG216">
        <v>0.44277559999999999</v>
      </c>
      <c r="AH216">
        <v>2.0001189999999999E-2</v>
      </c>
      <c r="AI216">
        <v>2.2251010000000002E-2</v>
      </c>
      <c r="AJ216">
        <v>0.19128700000000001</v>
      </c>
      <c r="AK216">
        <v>2.2200000000000001E-2</v>
      </c>
      <c r="AL216">
        <v>0</v>
      </c>
      <c r="AM216">
        <v>3.6609999999999997E-2</v>
      </c>
      <c r="AN216">
        <v>0</v>
      </c>
      <c r="AO216">
        <v>0.1</v>
      </c>
      <c r="AP216">
        <v>0</v>
      </c>
      <c r="AQ216">
        <v>0</v>
      </c>
      <c r="AR216">
        <v>0</v>
      </c>
      <c r="AS216">
        <v>0</v>
      </c>
      <c r="AT216">
        <v>0</v>
      </c>
      <c r="AU216">
        <v>0</v>
      </c>
      <c r="AV216">
        <v>0</v>
      </c>
      <c r="AW216">
        <v>0</v>
      </c>
      <c r="AX216">
        <v>0</v>
      </c>
      <c r="AY216">
        <v>0</v>
      </c>
      <c r="AZ216">
        <v>0</v>
      </c>
      <c r="BA216">
        <v>0</v>
      </c>
      <c r="BB216">
        <v>0</v>
      </c>
      <c r="BC216">
        <v>4.8000000000000001E-2</v>
      </c>
      <c r="BD216">
        <v>1.6154439999999999E-2</v>
      </c>
      <c r="BE216">
        <v>0.1</v>
      </c>
      <c r="BF216">
        <v>0</v>
      </c>
      <c r="BG216">
        <v>0</v>
      </c>
      <c r="BH216">
        <v>0.16839999999999999</v>
      </c>
      <c r="BI216">
        <v>0</v>
      </c>
      <c r="BJ216">
        <v>0</v>
      </c>
      <c r="BK216">
        <v>0</v>
      </c>
      <c r="BL216">
        <v>0</v>
      </c>
      <c r="BM216">
        <v>0</v>
      </c>
      <c r="BN216">
        <v>0</v>
      </c>
      <c r="BO216">
        <v>0</v>
      </c>
      <c r="BP216" s="62">
        <v>0</v>
      </c>
      <c r="BQ216">
        <v>0</v>
      </c>
      <c r="BR216">
        <v>0</v>
      </c>
      <c r="BS216">
        <v>0</v>
      </c>
    </row>
    <row r="217" spans="1:71">
      <c r="A217">
        <v>52</v>
      </c>
      <c r="B217" t="s">
        <v>823</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3.5999999999999999E-3</v>
      </c>
      <c r="AR217">
        <v>0</v>
      </c>
      <c r="AS217">
        <v>0.02</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s="62">
        <v>0</v>
      </c>
      <c r="BQ217">
        <v>0</v>
      </c>
      <c r="BR217">
        <v>0</v>
      </c>
      <c r="BS217">
        <v>0</v>
      </c>
    </row>
    <row r="218" spans="1:71">
      <c r="A218">
        <v>53</v>
      </c>
      <c r="B218" t="s">
        <v>773</v>
      </c>
      <c r="C218">
        <v>0</v>
      </c>
      <c r="D218">
        <v>6.6890000000000005E-2</v>
      </c>
      <c r="E218">
        <v>0</v>
      </c>
      <c r="F218">
        <v>0</v>
      </c>
      <c r="G218">
        <v>5.1597500000000001E-4</v>
      </c>
      <c r="H218">
        <v>0</v>
      </c>
      <c r="I218">
        <v>1.353713E-2</v>
      </c>
      <c r="J218">
        <v>0</v>
      </c>
      <c r="K218">
        <v>1.12464E-4</v>
      </c>
      <c r="L218">
        <v>0</v>
      </c>
      <c r="M218">
        <v>0</v>
      </c>
      <c r="N218" s="710">
        <v>2.0000000000000002E-5</v>
      </c>
      <c r="O218">
        <v>2.0000000000000001E-4</v>
      </c>
      <c r="P218">
        <v>1.1599999999999999E-2</v>
      </c>
      <c r="Q218">
        <v>5.4492899999999999E-3</v>
      </c>
      <c r="R218">
        <v>3.3500000000000001E-4</v>
      </c>
      <c r="S218">
        <v>0</v>
      </c>
      <c r="T218">
        <v>0.19194</v>
      </c>
      <c r="U218">
        <v>4.1500000000000002E-2</v>
      </c>
      <c r="V218">
        <v>1.4E-3</v>
      </c>
      <c r="W218">
        <v>0.1219095</v>
      </c>
      <c r="X218">
        <v>0</v>
      </c>
      <c r="Y218">
        <v>0</v>
      </c>
      <c r="Z218">
        <v>1.883926E-2</v>
      </c>
      <c r="AA218">
        <v>0</v>
      </c>
      <c r="AB218">
        <v>6.8080000000000002E-2</v>
      </c>
      <c r="AC218">
        <v>0</v>
      </c>
      <c r="AD218">
        <v>0</v>
      </c>
      <c r="AE218">
        <v>0</v>
      </c>
      <c r="AF218">
        <v>0</v>
      </c>
      <c r="AG218">
        <v>6.4625479999999999E-2</v>
      </c>
      <c r="AH218">
        <v>0.11976299999999999</v>
      </c>
      <c r="AI218">
        <v>0.18826370000000001</v>
      </c>
      <c r="AJ218">
        <v>4.8439160000000002E-2</v>
      </c>
      <c r="AK218">
        <v>0.1384</v>
      </c>
      <c r="AL218">
        <v>0</v>
      </c>
      <c r="AM218">
        <v>0.10925</v>
      </c>
      <c r="AN218">
        <v>0.2</v>
      </c>
      <c r="AO218">
        <v>0.2</v>
      </c>
      <c r="AP218">
        <v>0</v>
      </c>
      <c r="AQ218">
        <v>0</v>
      </c>
      <c r="AR218">
        <v>0</v>
      </c>
      <c r="AS218">
        <v>0</v>
      </c>
      <c r="AT218">
        <v>0</v>
      </c>
      <c r="AU218">
        <v>0</v>
      </c>
      <c r="AV218">
        <v>0</v>
      </c>
      <c r="AW218">
        <v>0</v>
      </c>
      <c r="AX218">
        <v>0</v>
      </c>
      <c r="AY218">
        <v>0.05</v>
      </c>
      <c r="AZ218">
        <v>0</v>
      </c>
      <c r="BA218">
        <v>0</v>
      </c>
      <c r="BB218">
        <v>0</v>
      </c>
      <c r="BC218">
        <v>0.1</v>
      </c>
      <c r="BD218">
        <v>8.3614999999999995E-2</v>
      </c>
      <c r="BE218">
        <v>0.65</v>
      </c>
      <c r="BF218">
        <v>0.2392638</v>
      </c>
      <c r="BG218">
        <v>0</v>
      </c>
      <c r="BH218">
        <v>0.13469999999999999</v>
      </c>
      <c r="BI218">
        <v>0</v>
      </c>
      <c r="BJ218">
        <v>0</v>
      </c>
      <c r="BK218">
        <v>0</v>
      </c>
      <c r="BL218">
        <v>0</v>
      </c>
      <c r="BM218">
        <v>0</v>
      </c>
      <c r="BN218">
        <v>0</v>
      </c>
      <c r="BO218">
        <v>0</v>
      </c>
      <c r="BP218" s="62">
        <v>0</v>
      </c>
      <c r="BQ218">
        <v>0</v>
      </c>
      <c r="BR218">
        <v>0</v>
      </c>
      <c r="BS218">
        <v>0</v>
      </c>
    </row>
    <row r="219" spans="1:71">
      <c r="A219">
        <v>54</v>
      </c>
      <c r="B219" t="s">
        <v>744</v>
      </c>
      <c r="C219">
        <v>0</v>
      </c>
      <c r="D219">
        <v>4.6321149999999998E-2</v>
      </c>
      <c r="E219">
        <v>0.33411239999999998</v>
      </c>
      <c r="F219">
        <v>8.5117440000000003E-2</v>
      </c>
      <c r="G219">
        <v>7.737339E-2</v>
      </c>
      <c r="H219">
        <v>8.9050469999999993E-3</v>
      </c>
      <c r="I219">
        <v>0.18663669999999999</v>
      </c>
      <c r="J219">
        <v>0.26700000000000002</v>
      </c>
      <c r="K219">
        <v>0</v>
      </c>
      <c r="L219">
        <v>0</v>
      </c>
      <c r="M219">
        <v>0.02</v>
      </c>
      <c r="N219">
        <v>3.82E-3</v>
      </c>
      <c r="O219">
        <v>0</v>
      </c>
      <c r="P219">
        <v>2.214E-2</v>
      </c>
      <c r="Q219">
        <v>2.727458E-2</v>
      </c>
      <c r="R219">
        <v>0.19295699999999999</v>
      </c>
      <c r="S219">
        <v>4.4290000000000003E-2</v>
      </c>
      <c r="T219">
        <v>0.17616000000000001</v>
      </c>
      <c r="U219">
        <v>5.0500000000000003E-2</v>
      </c>
      <c r="V219">
        <v>0</v>
      </c>
      <c r="W219">
        <v>0</v>
      </c>
      <c r="X219">
        <v>6.4000000000000005E-4</v>
      </c>
      <c r="Y219">
        <v>0</v>
      </c>
      <c r="Z219">
        <v>0</v>
      </c>
      <c r="AA219">
        <v>0</v>
      </c>
      <c r="AB219">
        <v>3.0339999999999999E-2</v>
      </c>
      <c r="AC219">
        <v>0</v>
      </c>
      <c r="AD219">
        <v>0</v>
      </c>
      <c r="AE219">
        <v>0</v>
      </c>
      <c r="AF219">
        <v>0</v>
      </c>
      <c r="AG219">
        <v>0</v>
      </c>
      <c r="AH219">
        <v>0</v>
      </c>
      <c r="AI219">
        <v>3.627098E-3</v>
      </c>
      <c r="AJ219">
        <v>0</v>
      </c>
      <c r="AK219">
        <v>0</v>
      </c>
      <c r="AL219">
        <v>0</v>
      </c>
      <c r="AM219">
        <v>2.0740000000000001E-2</v>
      </c>
      <c r="AN219">
        <v>0</v>
      </c>
      <c r="AO219">
        <v>0</v>
      </c>
      <c r="AP219">
        <v>0</v>
      </c>
      <c r="AQ219">
        <v>0</v>
      </c>
      <c r="AR219">
        <v>0</v>
      </c>
      <c r="AS219">
        <v>0</v>
      </c>
      <c r="AT219">
        <v>0</v>
      </c>
      <c r="AU219">
        <v>0</v>
      </c>
      <c r="AV219">
        <v>0</v>
      </c>
      <c r="AW219">
        <v>0</v>
      </c>
      <c r="AX219">
        <v>0</v>
      </c>
      <c r="AY219">
        <v>0</v>
      </c>
      <c r="AZ219">
        <v>0</v>
      </c>
      <c r="BA219">
        <v>0</v>
      </c>
      <c r="BB219">
        <v>0</v>
      </c>
      <c r="BC219">
        <v>0</v>
      </c>
      <c r="BD219">
        <v>2.9928899999999998E-3</v>
      </c>
      <c r="BE219">
        <v>0.05</v>
      </c>
      <c r="BF219">
        <v>0</v>
      </c>
      <c r="BG219">
        <v>0</v>
      </c>
      <c r="BH219">
        <v>0</v>
      </c>
      <c r="BI219">
        <v>0</v>
      </c>
      <c r="BJ219">
        <v>0</v>
      </c>
      <c r="BK219">
        <v>0</v>
      </c>
      <c r="BL219">
        <v>0</v>
      </c>
      <c r="BM219">
        <v>0</v>
      </c>
      <c r="BN219">
        <v>0</v>
      </c>
      <c r="BO219">
        <v>0</v>
      </c>
      <c r="BP219" s="62">
        <v>0</v>
      </c>
      <c r="BQ219">
        <v>0</v>
      </c>
      <c r="BR219">
        <v>0</v>
      </c>
      <c r="BS219">
        <v>0</v>
      </c>
    </row>
    <row r="220" spans="1:71">
      <c r="A220">
        <v>55</v>
      </c>
      <c r="B220" t="s">
        <v>746</v>
      </c>
      <c r="C220">
        <v>0</v>
      </c>
      <c r="D220">
        <v>0</v>
      </c>
      <c r="E220">
        <v>0.28494540000000002</v>
      </c>
      <c r="F220">
        <v>2.8663899999999999E-3</v>
      </c>
      <c r="G220">
        <v>3.6811109999999999E-3</v>
      </c>
      <c r="H220">
        <v>1.4857780000000001E-3</v>
      </c>
      <c r="I220">
        <v>0.26074910000000001</v>
      </c>
      <c r="J220">
        <v>4.0000000000000001E-3</v>
      </c>
      <c r="K220">
        <v>0</v>
      </c>
      <c r="L220">
        <v>0</v>
      </c>
      <c r="M220">
        <v>0</v>
      </c>
      <c r="N220">
        <v>0</v>
      </c>
      <c r="O220">
        <v>0</v>
      </c>
      <c r="P220">
        <v>4.6100000000000004E-3</v>
      </c>
      <c r="Q220">
        <v>0</v>
      </c>
      <c r="R220">
        <v>2.5908E-2</v>
      </c>
      <c r="S220">
        <v>4.4290000000000003E-2</v>
      </c>
      <c r="T220">
        <v>0</v>
      </c>
      <c r="U220">
        <v>0.1525</v>
      </c>
      <c r="V220">
        <v>0</v>
      </c>
      <c r="W220">
        <v>0</v>
      </c>
      <c r="X220">
        <v>0</v>
      </c>
      <c r="Y220">
        <v>0</v>
      </c>
      <c r="Z220">
        <v>0</v>
      </c>
      <c r="AA220">
        <v>0</v>
      </c>
      <c r="AB220">
        <v>0</v>
      </c>
      <c r="AC220">
        <v>0</v>
      </c>
      <c r="AD220">
        <v>0</v>
      </c>
      <c r="AE220">
        <v>0</v>
      </c>
      <c r="AF220">
        <v>0</v>
      </c>
      <c r="AG220">
        <v>0</v>
      </c>
      <c r="AH220" s="710">
        <v>1.8E-5</v>
      </c>
      <c r="AI220">
        <v>0</v>
      </c>
      <c r="AJ220">
        <v>3.3101640000000002E-2</v>
      </c>
      <c r="AK220">
        <v>0</v>
      </c>
      <c r="AL220">
        <v>0</v>
      </c>
      <c r="AM220">
        <v>1.44E-2</v>
      </c>
      <c r="AN220">
        <v>0</v>
      </c>
      <c r="AO220">
        <v>0</v>
      </c>
      <c r="AP220">
        <v>0</v>
      </c>
      <c r="AQ220">
        <v>0</v>
      </c>
      <c r="AR220">
        <v>0</v>
      </c>
      <c r="AS220">
        <v>0</v>
      </c>
      <c r="AT220">
        <v>0</v>
      </c>
      <c r="AU220">
        <v>0</v>
      </c>
      <c r="AV220">
        <v>0</v>
      </c>
      <c r="AW220">
        <v>0</v>
      </c>
      <c r="AX220">
        <v>0</v>
      </c>
      <c r="AY220">
        <v>0</v>
      </c>
      <c r="AZ220">
        <v>0</v>
      </c>
      <c r="BA220">
        <v>0</v>
      </c>
      <c r="BB220">
        <v>0</v>
      </c>
      <c r="BC220">
        <v>0</v>
      </c>
      <c r="BD220">
        <v>4.1904760000000003E-3</v>
      </c>
      <c r="BE220">
        <v>0</v>
      </c>
      <c r="BF220">
        <v>0</v>
      </c>
      <c r="BG220">
        <v>0</v>
      </c>
      <c r="BH220">
        <v>0</v>
      </c>
      <c r="BI220">
        <v>0</v>
      </c>
      <c r="BJ220">
        <v>0</v>
      </c>
      <c r="BK220">
        <v>0</v>
      </c>
      <c r="BL220">
        <v>0</v>
      </c>
      <c r="BM220">
        <v>0</v>
      </c>
      <c r="BN220">
        <v>0</v>
      </c>
      <c r="BO220">
        <v>0</v>
      </c>
      <c r="BP220" s="62">
        <v>0</v>
      </c>
      <c r="BQ220">
        <v>0</v>
      </c>
      <c r="BR220">
        <v>0</v>
      </c>
      <c r="BS220">
        <v>0</v>
      </c>
    </row>
    <row r="221" spans="1:71">
      <c r="A221">
        <v>56</v>
      </c>
      <c r="B221" t="s">
        <v>332</v>
      </c>
      <c r="C221">
        <v>0</v>
      </c>
      <c r="D221">
        <v>0</v>
      </c>
      <c r="E221">
        <v>0</v>
      </c>
      <c r="F221">
        <v>0</v>
      </c>
      <c r="G221">
        <v>0</v>
      </c>
      <c r="H221">
        <v>0</v>
      </c>
      <c r="I221">
        <v>3.0247049999999999E-3</v>
      </c>
      <c r="J221">
        <v>0</v>
      </c>
      <c r="K221">
        <v>0</v>
      </c>
      <c r="L221">
        <v>0</v>
      </c>
      <c r="M221">
        <v>0</v>
      </c>
      <c r="N221">
        <v>0</v>
      </c>
      <c r="O221">
        <v>0</v>
      </c>
      <c r="P221">
        <v>0</v>
      </c>
      <c r="Q221">
        <v>0</v>
      </c>
      <c r="R221">
        <v>2.2900000000000001E-4</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s="62">
        <v>0</v>
      </c>
      <c r="BQ221">
        <v>0</v>
      </c>
      <c r="BR221">
        <v>0</v>
      </c>
      <c r="BS221">
        <v>0</v>
      </c>
    </row>
    <row r="222" spans="1:71">
      <c r="A222">
        <v>57</v>
      </c>
      <c r="B222" t="s">
        <v>331</v>
      </c>
      <c r="C222">
        <v>0</v>
      </c>
      <c r="D222">
        <v>0</v>
      </c>
      <c r="E222">
        <v>0</v>
      </c>
      <c r="F222">
        <v>0</v>
      </c>
      <c r="G222" s="710">
        <v>1.7E-5</v>
      </c>
      <c r="H222">
        <v>0</v>
      </c>
      <c r="I222">
        <v>1.326979E-3</v>
      </c>
      <c r="J222">
        <v>0</v>
      </c>
      <c r="K222">
        <v>0</v>
      </c>
      <c r="L222">
        <v>0</v>
      </c>
      <c r="M222">
        <v>0</v>
      </c>
      <c r="N222">
        <v>2.8600000000000001E-3</v>
      </c>
      <c r="O222">
        <v>0</v>
      </c>
      <c r="P222">
        <v>0</v>
      </c>
      <c r="Q222" s="710">
        <v>5.7450000000000001E-5</v>
      </c>
      <c r="R222">
        <v>3.999E-3</v>
      </c>
      <c r="S222">
        <v>0</v>
      </c>
      <c r="T222">
        <v>3.2559999999999999E-2</v>
      </c>
      <c r="U222">
        <v>0</v>
      </c>
      <c r="V222">
        <v>0</v>
      </c>
      <c r="W222">
        <v>0</v>
      </c>
      <c r="X222">
        <v>0</v>
      </c>
      <c r="Y222">
        <v>0</v>
      </c>
      <c r="Z222">
        <v>0</v>
      </c>
      <c r="AA222">
        <v>0</v>
      </c>
      <c r="AB222">
        <v>0</v>
      </c>
      <c r="AC222">
        <v>0</v>
      </c>
      <c r="AD222">
        <v>0</v>
      </c>
      <c r="AE222">
        <v>0</v>
      </c>
      <c r="AF222">
        <v>0</v>
      </c>
      <c r="AG222">
        <v>3.571245E-2</v>
      </c>
      <c r="AH222">
        <v>1.618464E-3</v>
      </c>
      <c r="AI222">
        <v>7.4596990000000002E-2</v>
      </c>
      <c r="AJ222">
        <v>0.26349149999999999</v>
      </c>
      <c r="AK222">
        <v>3.7000000000000002E-3</v>
      </c>
      <c r="AL222">
        <v>0</v>
      </c>
      <c r="AM222">
        <v>1.183994E-2</v>
      </c>
      <c r="AN222">
        <v>0</v>
      </c>
      <c r="AO222">
        <v>0</v>
      </c>
      <c r="AP222">
        <v>0</v>
      </c>
      <c r="AQ222">
        <v>0</v>
      </c>
      <c r="AR222">
        <v>0</v>
      </c>
      <c r="AS222">
        <v>0</v>
      </c>
      <c r="AT222">
        <v>0</v>
      </c>
      <c r="AU222">
        <v>0</v>
      </c>
      <c r="AV222">
        <v>0</v>
      </c>
      <c r="AW222">
        <v>0</v>
      </c>
      <c r="AX222">
        <v>0</v>
      </c>
      <c r="AY222">
        <v>0</v>
      </c>
      <c r="AZ222">
        <v>0</v>
      </c>
      <c r="BA222">
        <v>0</v>
      </c>
      <c r="BB222">
        <v>0</v>
      </c>
      <c r="BC222">
        <v>0</v>
      </c>
      <c r="BD222">
        <v>1.5476190000000001E-2</v>
      </c>
      <c r="BE222">
        <v>0</v>
      </c>
      <c r="BF222">
        <v>0</v>
      </c>
      <c r="BG222">
        <v>0</v>
      </c>
      <c r="BH222">
        <v>0</v>
      </c>
      <c r="BI222">
        <v>0</v>
      </c>
      <c r="BJ222">
        <v>0</v>
      </c>
      <c r="BK222">
        <v>0</v>
      </c>
      <c r="BL222">
        <v>0</v>
      </c>
      <c r="BM222">
        <v>0</v>
      </c>
      <c r="BN222">
        <v>0</v>
      </c>
      <c r="BO222">
        <v>0</v>
      </c>
      <c r="BP222" s="62">
        <v>0</v>
      </c>
      <c r="BQ222">
        <v>0</v>
      </c>
      <c r="BR222">
        <v>0</v>
      </c>
      <c r="BS222">
        <v>0</v>
      </c>
    </row>
    <row r="223" spans="1:71">
      <c r="A223">
        <v>58</v>
      </c>
      <c r="B223" t="s">
        <v>824</v>
      </c>
      <c r="C223">
        <v>0</v>
      </c>
      <c r="D223">
        <v>0</v>
      </c>
      <c r="E223">
        <v>0</v>
      </c>
      <c r="F223">
        <v>0</v>
      </c>
      <c r="G223">
        <v>1.694521E-3</v>
      </c>
      <c r="H223">
        <v>1.579537E-2</v>
      </c>
      <c r="I223">
        <v>1.6146509999999999E-2</v>
      </c>
      <c r="J223">
        <v>0</v>
      </c>
      <c r="K223">
        <v>0</v>
      </c>
      <c r="L223">
        <v>0</v>
      </c>
      <c r="M223">
        <v>0</v>
      </c>
      <c r="N223">
        <v>0</v>
      </c>
      <c r="O223">
        <v>0</v>
      </c>
      <c r="P223">
        <v>3.8700000000000002E-3</v>
      </c>
      <c r="Q223">
        <v>0</v>
      </c>
      <c r="R223">
        <v>4.1279999999999997E-3</v>
      </c>
      <c r="S223">
        <v>0</v>
      </c>
      <c r="T223">
        <v>0.24615000000000001</v>
      </c>
      <c r="U223">
        <v>0</v>
      </c>
      <c r="V223">
        <v>0</v>
      </c>
      <c r="W223">
        <v>0</v>
      </c>
      <c r="X223">
        <v>0</v>
      </c>
      <c r="Y223">
        <v>0</v>
      </c>
      <c r="Z223">
        <v>0</v>
      </c>
      <c r="AA223">
        <v>0</v>
      </c>
      <c r="AB223">
        <v>0</v>
      </c>
      <c r="AC223">
        <v>0</v>
      </c>
      <c r="AD223">
        <v>0</v>
      </c>
      <c r="AE223">
        <v>0</v>
      </c>
      <c r="AF223">
        <v>0</v>
      </c>
      <c r="AG223">
        <v>0</v>
      </c>
      <c r="AH223">
        <v>0</v>
      </c>
      <c r="AI223">
        <v>0</v>
      </c>
      <c r="AJ223">
        <v>0</v>
      </c>
      <c r="AK223">
        <v>0</v>
      </c>
      <c r="AL223">
        <v>0</v>
      </c>
      <c r="AM223">
        <v>0.50067399999999995</v>
      </c>
      <c r="AN223">
        <v>0</v>
      </c>
      <c r="AO223">
        <v>0</v>
      </c>
      <c r="AP223">
        <v>0</v>
      </c>
      <c r="AQ223">
        <v>0</v>
      </c>
      <c r="AR223">
        <v>0</v>
      </c>
      <c r="AS223">
        <v>0</v>
      </c>
      <c r="AT223">
        <v>0</v>
      </c>
      <c r="AU223">
        <v>0</v>
      </c>
      <c r="AV223">
        <v>0</v>
      </c>
      <c r="AW223">
        <v>0</v>
      </c>
      <c r="AX223">
        <v>0</v>
      </c>
      <c r="AY223">
        <v>0</v>
      </c>
      <c r="AZ223">
        <v>0</v>
      </c>
      <c r="BA223">
        <v>0</v>
      </c>
      <c r="BB223">
        <v>0</v>
      </c>
      <c r="BC223">
        <v>0</v>
      </c>
      <c r="BD223">
        <v>4.6428570000000002E-2</v>
      </c>
      <c r="BE223">
        <v>0</v>
      </c>
      <c r="BF223">
        <v>0</v>
      </c>
      <c r="BG223">
        <v>0</v>
      </c>
      <c r="BH223">
        <v>0</v>
      </c>
      <c r="BI223">
        <v>0</v>
      </c>
      <c r="BJ223">
        <v>0</v>
      </c>
      <c r="BK223">
        <v>0</v>
      </c>
      <c r="BL223">
        <v>0</v>
      </c>
      <c r="BM223">
        <v>0</v>
      </c>
      <c r="BN223">
        <v>0</v>
      </c>
      <c r="BO223">
        <v>0</v>
      </c>
      <c r="BP223" s="62">
        <v>0</v>
      </c>
      <c r="BQ223">
        <v>0</v>
      </c>
      <c r="BR223">
        <v>0</v>
      </c>
      <c r="BS223">
        <v>0</v>
      </c>
    </row>
    <row r="224" spans="1:71">
      <c r="A224">
        <v>59</v>
      </c>
      <c r="B224" t="s">
        <v>774</v>
      </c>
      <c r="C224">
        <v>0</v>
      </c>
      <c r="D224">
        <v>1.5345879999999999E-3</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7.9000000000000001E-2</v>
      </c>
      <c r="Z224">
        <v>1.4544849999999999E-3</v>
      </c>
      <c r="AA224">
        <v>0</v>
      </c>
      <c r="AB224">
        <v>0</v>
      </c>
      <c r="AC224">
        <v>0</v>
      </c>
      <c r="AD224">
        <v>0</v>
      </c>
      <c r="AE224">
        <v>0</v>
      </c>
      <c r="AF224">
        <v>0</v>
      </c>
      <c r="AG224">
        <v>0</v>
      </c>
      <c r="AH224">
        <v>0</v>
      </c>
      <c r="AI224">
        <v>0</v>
      </c>
      <c r="AJ224">
        <v>0</v>
      </c>
      <c r="AK224">
        <v>0</v>
      </c>
      <c r="AL224">
        <v>0</v>
      </c>
      <c r="AM224">
        <v>0</v>
      </c>
      <c r="AN224">
        <v>0</v>
      </c>
      <c r="AO224">
        <v>0</v>
      </c>
      <c r="AP224">
        <v>0</v>
      </c>
      <c r="AQ224">
        <v>5.3999999999999999E-2</v>
      </c>
      <c r="AR224">
        <v>0.25</v>
      </c>
      <c r="AS224">
        <v>0.13</v>
      </c>
      <c r="AT224">
        <v>0.08</v>
      </c>
      <c r="AU224">
        <v>0.15</v>
      </c>
      <c r="AV224">
        <v>0</v>
      </c>
      <c r="AW224">
        <v>0</v>
      </c>
      <c r="AX224">
        <v>0</v>
      </c>
      <c r="AY224">
        <v>0</v>
      </c>
      <c r="AZ224">
        <v>0</v>
      </c>
      <c r="BA224">
        <v>0</v>
      </c>
      <c r="BB224">
        <v>0</v>
      </c>
      <c r="BC224">
        <v>0</v>
      </c>
      <c r="BD224">
        <v>0</v>
      </c>
      <c r="BE224">
        <v>0</v>
      </c>
      <c r="BF224">
        <v>0</v>
      </c>
      <c r="BG224">
        <v>0</v>
      </c>
      <c r="BH224">
        <v>0</v>
      </c>
      <c r="BI224">
        <v>0.1</v>
      </c>
      <c r="BJ224">
        <v>0.19</v>
      </c>
      <c r="BK224">
        <v>0</v>
      </c>
      <c r="BL224">
        <v>0</v>
      </c>
      <c r="BM224">
        <v>0</v>
      </c>
      <c r="BN224">
        <v>0</v>
      </c>
      <c r="BO224">
        <v>0</v>
      </c>
      <c r="BP224" s="62">
        <v>0</v>
      </c>
      <c r="BQ224">
        <v>0</v>
      </c>
      <c r="BR224">
        <v>0</v>
      </c>
      <c r="BS224">
        <v>0</v>
      </c>
    </row>
    <row r="225" spans="1:71">
      <c r="A225">
        <v>60</v>
      </c>
      <c r="B225" t="s">
        <v>745</v>
      </c>
      <c r="C225">
        <v>0</v>
      </c>
      <c r="D225">
        <v>0.57331829999999995</v>
      </c>
      <c r="E225">
        <v>3.7248000000000001E-4</v>
      </c>
      <c r="F225">
        <v>1.242102E-2</v>
      </c>
      <c r="G225">
        <v>0</v>
      </c>
      <c r="H225">
        <v>0</v>
      </c>
      <c r="I225">
        <v>0</v>
      </c>
      <c r="J225">
        <v>8.1000000000000003E-2</v>
      </c>
      <c r="K225">
        <v>1.48752E-2</v>
      </c>
      <c r="L225">
        <v>0</v>
      </c>
      <c r="M225">
        <v>0.02</v>
      </c>
      <c r="N225">
        <v>2.0602250000000002E-3</v>
      </c>
      <c r="O225">
        <v>0</v>
      </c>
      <c r="P225">
        <v>1.8500000000000001E-3</v>
      </c>
      <c r="Q225">
        <v>0</v>
      </c>
      <c r="R225">
        <v>4.0889000000000002E-2</v>
      </c>
      <c r="S225">
        <v>0.1895239</v>
      </c>
      <c r="T225">
        <v>0</v>
      </c>
      <c r="U225">
        <v>0</v>
      </c>
      <c r="V225">
        <v>3.7499999999999999E-2</v>
      </c>
      <c r="W225">
        <v>0</v>
      </c>
      <c r="X225">
        <v>0.18328</v>
      </c>
      <c r="Y225">
        <v>0.3</v>
      </c>
      <c r="Z225">
        <v>0.18707799999999999</v>
      </c>
      <c r="AA225">
        <v>0.4</v>
      </c>
      <c r="AB225">
        <v>4.5347230000000002E-2</v>
      </c>
      <c r="AC225">
        <v>0</v>
      </c>
      <c r="AD225">
        <v>0</v>
      </c>
      <c r="AE225">
        <v>0</v>
      </c>
      <c r="AF225">
        <v>0</v>
      </c>
      <c r="AG225">
        <v>0</v>
      </c>
      <c r="AH225">
        <v>0</v>
      </c>
      <c r="AI225">
        <v>1.803776E-2</v>
      </c>
      <c r="AJ225">
        <v>0</v>
      </c>
      <c r="AK225">
        <v>0</v>
      </c>
      <c r="AL225">
        <v>0</v>
      </c>
      <c r="AM225">
        <v>4.4299999999999999E-3</v>
      </c>
      <c r="AN225">
        <v>0.1</v>
      </c>
      <c r="AO225">
        <v>0</v>
      </c>
      <c r="AP225">
        <v>0</v>
      </c>
      <c r="AQ225">
        <v>0</v>
      </c>
      <c r="AR225">
        <v>0</v>
      </c>
      <c r="AS225">
        <v>0</v>
      </c>
      <c r="AT225">
        <v>7.4999999999999997E-2</v>
      </c>
      <c r="AU225">
        <v>0.2</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s="62">
        <v>0</v>
      </c>
      <c r="BQ225">
        <v>0</v>
      </c>
      <c r="BR225">
        <v>0</v>
      </c>
      <c r="BS225">
        <v>0</v>
      </c>
    </row>
    <row r="226" spans="1:71">
      <c r="A226">
        <v>61</v>
      </c>
      <c r="B226" t="s">
        <v>679</v>
      </c>
      <c r="C226">
        <v>0</v>
      </c>
      <c r="D226">
        <v>0</v>
      </c>
      <c r="E226">
        <v>0</v>
      </c>
      <c r="F226">
        <v>0</v>
      </c>
      <c r="G226">
        <v>0</v>
      </c>
      <c r="H226">
        <v>0</v>
      </c>
      <c r="I226">
        <v>0</v>
      </c>
      <c r="J226">
        <v>4.0000000000000001E-3</v>
      </c>
      <c r="K226">
        <v>0</v>
      </c>
      <c r="L226">
        <v>0</v>
      </c>
      <c r="M226">
        <v>0</v>
      </c>
      <c r="N226">
        <v>0</v>
      </c>
      <c r="O226">
        <v>0</v>
      </c>
      <c r="P226">
        <v>0</v>
      </c>
      <c r="Q226">
        <v>0</v>
      </c>
      <c r="R226">
        <v>0</v>
      </c>
      <c r="S226">
        <v>0</v>
      </c>
      <c r="T226">
        <v>0</v>
      </c>
      <c r="U226">
        <v>5.0000000000000001E-3</v>
      </c>
      <c r="V226">
        <v>1.7000000000000001E-2</v>
      </c>
      <c r="W226">
        <v>0</v>
      </c>
      <c r="X226">
        <v>0</v>
      </c>
      <c r="Y226">
        <v>0</v>
      </c>
      <c r="Z226">
        <v>1E-3</v>
      </c>
      <c r="AA226">
        <v>0.5</v>
      </c>
      <c r="AB226">
        <v>0</v>
      </c>
      <c r="AC226">
        <v>0.14196</v>
      </c>
      <c r="AD226">
        <v>0.37196000000000001</v>
      </c>
      <c r="AE226">
        <v>0.38280999999999998</v>
      </c>
      <c r="AF226">
        <v>5.3159999999999999E-2</v>
      </c>
      <c r="AG226">
        <v>0</v>
      </c>
      <c r="AH226">
        <v>0</v>
      </c>
      <c r="AI226">
        <v>0</v>
      </c>
      <c r="AJ226">
        <v>0</v>
      </c>
      <c r="AK226">
        <v>0</v>
      </c>
      <c r="AL226">
        <v>0</v>
      </c>
      <c r="AM226">
        <v>0</v>
      </c>
      <c r="AN226">
        <v>0</v>
      </c>
      <c r="AO226">
        <v>0</v>
      </c>
      <c r="AP226">
        <v>5.4999999999999997E-3</v>
      </c>
      <c r="AQ226">
        <v>5.0000000000000001E-3</v>
      </c>
      <c r="AR226">
        <v>3.0000000000000001E-3</v>
      </c>
      <c r="AS226">
        <v>0.01</v>
      </c>
      <c r="AT226">
        <v>0</v>
      </c>
      <c r="AU226">
        <v>0.57999999999999996</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s="62">
        <v>0</v>
      </c>
      <c r="BQ226">
        <v>0</v>
      </c>
      <c r="BR226">
        <v>0</v>
      </c>
      <c r="BS226">
        <v>0</v>
      </c>
    </row>
    <row r="227" spans="1:71">
      <c r="A227">
        <v>62</v>
      </c>
      <c r="B227" t="s">
        <v>753</v>
      </c>
      <c r="C227">
        <v>1</v>
      </c>
      <c r="D227">
        <v>6.8203899999999995E-4</v>
      </c>
      <c r="E227">
        <v>0</v>
      </c>
      <c r="F227">
        <v>0</v>
      </c>
      <c r="G227">
        <v>0</v>
      </c>
      <c r="H227">
        <v>0</v>
      </c>
      <c r="I227">
        <v>0</v>
      </c>
      <c r="J227">
        <v>1E-3</v>
      </c>
      <c r="K227">
        <v>3.535228E-2</v>
      </c>
      <c r="L227">
        <v>0.49162</v>
      </c>
      <c r="M227">
        <v>0</v>
      </c>
      <c r="N227">
        <v>0</v>
      </c>
      <c r="O227">
        <v>0</v>
      </c>
      <c r="P227">
        <v>0</v>
      </c>
      <c r="Q227">
        <v>0</v>
      </c>
      <c r="R227">
        <v>0</v>
      </c>
      <c r="S227">
        <v>0</v>
      </c>
      <c r="T227">
        <v>0</v>
      </c>
      <c r="U227">
        <v>5.0000000000000001E-4</v>
      </c>
      <c r="V227">
        <v>4.5999999999999999E-3</v>
      </c>
      <c r="W227">
        <v>0</v>
      </c>
      <c r="X227">
        <v>0</v>
      </c>
      <c r="Y227">
        <v>4.0000000000000001E-3</v>
      </c>
      <c r="Z227">
        <v>2.9675940000000001E-2</v>
      </c>
      <c r="AA227">
        <v>0.05</v>
      </c>
      <c r="AB227" s="710">
        <v>2.0000000000000002E-5</v>
      </c>
      <c r="AC227">
        <v>0.35542000000000001</v>
      </c>
      <c r="AD227">
        <v>0.37736999999999998</v>
      </c>
      <c r="AE227">
        <v>0.30375000000000002</v>
      </c>
      <c r="AF227">
        <v>0.49548999999999999</v>
      </c>
      <c r="AG227">
        <v>0</v>
      </c>
      <c r="AH227">
        <v>3.0657E-2</v>
      </c>
      <c r="AI227">
        <v>0</v>
      </c>
      <c r="AJ227">
        <v>2.6040400000000002E-3</v>
      </c>
      <c r="AK227">
        <v>0</v>
      </c>
      <c r="AL227">
        <v>0</v>
      </c>
      <c r="AM227">
        <v>0</v>
      </c>
      <c r="AN227">
        <v>0</v>
      </c>
      <c r="AO227">
        <v>0</v>
      </c>
      <c r="AP227">
        <v>0.45490000000000003</v>
      </c>
      <c r="AQ227">
        <v>0.18</v>
      </c>
      <c r="AR227">
        <v>0.19</v>
      </c>
      <c r="AS227">
        <v>0.1</v>
      </c>
      <c r="AT227">
        <v>0</v>
      </c>
      <c r="AU227">
        <v>0</v>
      </c>
      <c r="AV227">
        <v>0</v>
      </c>
      <c r="AW227">
        <v>0</v>
      </c>
      <c r="AX227">
        <v>0</v>
      </c>
      <c r="AY227">
        <v>0</v>
      </c>
      <c r="AZ227">
        <v>0</v>
      </c>
      <c r="BA227">
        <v>0</v>
      </c>
      <c r="BB227">
        <v>0</v>
      </c>
      <c r="BC227">
        <v>0.1</v>
      </c>
      <c r="BD227">
        <v>0.1234252</v>
      </c>
      <c r="BE227">
        <v>0</v>
      </c>
      <c r="BF227">
        <v>0</v>
      </c>
      <c r="BG227">
        <v>0</v>
      </c>
      <c r="BH227">
        <v>0</v>
      </c>
      <c r="BI227">
        <v>0.13500000000000001</v>
      </c>
      <c r="BJ227">
        <v>0</v>
      </c>
      <c r="BK227">
        <v>0.25700000000000001</v>
      </c>
      <c r="BL227">
        <v>0</v>
      </c>
      <c r="BM227">
        <v>0</v>
      </c>
      <c r="BN227">
        <v>0</v>
      </c>
      <c r="BO227">
        <v>0</v>
      </c>
      <c r="BP227" s="62">
        <v>0</v>
      </c>
      <c r="BQ227">
        <v>0</v>
      </c>
      <c r="BR227">
        <v>0</v>
      </c>
      <c r="BS227">
        <v>0</v>
      </c>
    </row>
    <row r="228" spans="1:71">
      <c r="A228">
        <v>63</v>
      </c>
      <c r="B228" t="s">
        <v>754</v>
      </c>
      <c r="C228">
        <v>0</v>
      </c>
      <c r="D228">
        <v>0</v>
      </c>
      <c r="E228">
        <v>0</v>
      </c>
      <c r="F228">
        <v>0</v>
      </c>
      <c r="G228">
        <v>0</v>
      </c>
      <c r="H228">
        <v>0</v>
      </c>
      <c r="I228">
        <v>0</v>
      </c>
      <c r="J228">
        <v>0</v>
      </c>
      <c r="K228">
        <v>1.7000000000000001E-4</v>
      </c>
      <c r="L228">
        <v>0</v>
      </c>
      <c r="M228">
        <v>0</v>
      </c>
      <c r="N228">
        <v>0</v>
      </c>
      <c r="O228">
        <v>0</v>
      </c>
      <c r="P228">
        <v>0</v>
      </c>
      <c r="Q228">
        <v>0</v>
      </c>
      <c r="R228">
        <v>0</v>
      </c>
      <c r="S228">
        <v>0</v>
      </c>
      <c r="T228">
        <v>0</v>
      </c>
      <c r="U228">
        <v>5.0000000000000001E-4</v>
      </c>
      <c r="V228">
        <v>0</v>
      </c>
      <c r="W228">
        <v>0</v>
      </c>
      <c r="X228">
        <v>0</v>
      </c>
      <c r="Y228">
        <v>0</v>
      </c>
      <c r="Z228">
        <v>3.13753E-4</v>
      </c>
      <c r="AA228">
        <v>0</v>
      </c>
      <c r="AB228">
        <v>0</v>
      </c>
      <c r="AC228">
        <v>0.2387</v>
      </c>
      <c r="AD228">
        <v>0.25067</v>
      </c>
      <c r="AE228">
        <v>0.18031</v>
      </c>
      <c r="AF228">
        <v>0.24773999999999999</v>
      </c>
      <c r="AG228">
        <v>0</v>
      </c>
      <c r="AH228">
        <v>0</v>
      </c>
      <c r="AI228">
        <v>0</v>
      </c>
      <c r="AJ228">
        <v>0</v>
      </c>
      <c r="AK228">
        <v>0</v>
      </c>
      <c r="AL228">
        <v>0</v>
      </c>
      <c r="AM228">
        <v>0</v>
      </c>
      <c r="AN228">
        <v>0</v>
      </c>
      <c r="AO228">
        <v>0</v>
      </c>
      <c r="AP228">
        <v>0.46789999999999998</v>
      </c>
      <c r="AQ228">
        <v>3.0000000000000001E-3</v>
      </c>
      <c r="AR228">
        <v>0.08</v>
      </c>
      <c r="AS228">
        <v>0.05</v>
      </c>
      <c r="AT228">
        <v>0</v>
      </c>
      <c r="AU228">
        <v>0</v>
      </c>
      <c r="AV228">
        <v>0</v>
      </c>
      <c r="AW228">
        <v>0</v>
      </c>
      <c r="AX228">
        <v>0</v>
      </c>
      <c r="AY228">
        <v>0</v>
      </c>
      <c r="AZ228">
        <v>0</v>
      </c>
      <c r="BA228">
        <v>0</v>
      </c>
      <c r="BB228">
        <v>0</v>
      </c>
      <c r="BC228">
        <v>0.32700000000000001</v>
      </c>
      <c r="BD228">
        <v>0</v>
      </c>
      <c r="BE228">
        <v>0</v>
      </c>
      <c r="BF228">
        <v>0</v>
      </c>
      <c r="BG228">
        <v>0</v>
      </c>
      <c r="BH228">
        <v>0</v>
      </c>
      <c r="BI228">
        <v>0.25</v>
      </c>
      <c r="BJ228">
        <v>0</v>
      </c>
      <c r="BK228">
        <v>0.25700000000000001</v>
      </c>
      <c r="BL228">
        <v>0</v>
      </c>
      <c r="BM228">
        <v>0</v>
      </c>
      <c r="BN228">
        <v>0</v>
      </c>
      <c r="BO228">
        <v>0</v>
      </c>
      <c r="BP228" s="62">
        <v>0</v>
      </c>
      <c r="BQ228">
        <v>0</v>
      </c>
      <c r="BR228">
        <v>0</v>
      </c>
      <c r="BS228">
        <v>0</v>
      </c>
    </row>
    <row r="229" spans="1:71">
      <c r="A229">
        <v>64</v>
      </c>
      <c r="B229" t="s">
        <v>755</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0.25</v>
      </c>
      <c r="AY229">
        <v>0</v>
      </c>
      <c r="AZ229">
        <v>0</v>
      </c>
      <c r="BA229">
        <v>0</v>
      </c>
      <c r="BB229">
        <v>0</v>
      </c>
      <c r="BC229">
        <v>0</v>
      </c>
      <c r="BD229">
        <v>0</v>
      </c>
      <c r="BE229">
        <v>0</v>
      </c>
      <c r="BF229">
        <v>0</v>
      </c>
      <c r="BG229">
        <v>0</v>
      </c>
      <c r="BH229">
        <v>0</v>
      </c>
      <c r="BI229">
        <v>0</v>
      </c>
      <c r="BJ229">
        <v>0</v>
      </c>
      <c r="BK229">
        <v>0</v>
      </c>
      <c r="BL229">
        <v>0.78900000000000003</v>
      </c>
      <c r="BM229">
        <v>0.25</v>
      </c>
      <c r="BN229">
        <v>0</v>
      </c>
      <c r="BO229">
        <v>0</v>
      </c>
      <c r="BP229" s="62">
        <v>0</v>
      </c>
      <c r="BQ229">
        <v>0</v>
      </c>
      <c r="BR229">
        <v>0</v>
      </c>
      <c r="BS229">
        <v>0</v>
      </c>
    </row>
    <row r="230" spans="1:71">
      <c r="A230">
        <v>65</v>
      </c>
      <c r="B230" t="s">
        <v>933</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0.1</v>
      </c>
      <c r="BN230">
        <v>0.15</v>
      </c>
      <c r="BO230">
        <v>0</v>
      </c>
      <c r="BP230" s="62">
        <v>0</v>
      </c>
      <c r="BQ230">
        <v>0</v>
      </c>
      <c r="BR230">
        <v>0.1</v>
      </c>
      <c r="BS230">
        <v>0</v>
      </c>
    </row>
    <row r="231" spans="1:71">
      <c r="A231">
        <v>66</v>
      </c>
      <c r="B231" t="s">
        <v>931</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0.129</v>
      </c>
      <c r="BL231">
        <v>0</v>
      </c>
      <c r="BM231">
        <v>0.05</v>
      </c>
      <c r="BN231">
        <v>0.12</v>
      </c>
      <c r="BO231">
        <v>0.6</v>
      </c>
      <c r="BP231" s="62">
        <v>0</v>
      </c>
      <c r="BQ231">
        <v>0</v>
      </c>
      <c r="BR231">
        <v>0</v>
      </c>
      <c r="BS231">
        <v>0</v>
      </c>
    </row>
    <row r="232" spans="1:71">
      <c r="A232">
        <v>67</v>
      </c>
      <c r="B232" t="s">
        <v>759</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s="62">
        <v>0</v>
      </c>
      <c r="BQ232">
        <v>0</v>
      </c>
      <c r="BR232">
        <v>0</v>
      </c>
      <c r="BS232">
        <v>0</v>
      </c>
    </row>
    <row r="233" spans="1:71">
      <c r="A233">
        <v>68</v>
      </c>
      <c r="B233" t="s">
        <v>1945</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s="62">
        <v>0</v>
      </c>
      <c r="BQ233">
        <v>0</v>
      </c>
      <c r="BR233">
        <v>0</v>
      </c>
      <c r="BS233">
        <v>0</v>
      </c>
    </row>
    <row r="234" spans="1:71">
      <c r="A234">
        <v>69</v>
      </c>
      <c r="B234" t="s">
        <v>825</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0.16508</v>
      </c>
      <c r="AD234">
        <v>0</v>
      </c>
      <c r="AE234">
        <v>2.3019999999999999E-2</v>
      </c>
      <c r="AF234">
        <v>9.3280000000000002E-2</v>
      </c>
      <c r="AG234">
        <v>0</v>
      </c>
      <c r="AH234">
        <v>0</v>
      </c>
      <c r="AI234">
        <v>0</v>
      </c>
      <c r="AJ234">
        <v>0</v>
      </c>
      <c r="AK234">
        <v>0</v>
      </c>
      <c r="AL234">
        <v>0</v>
      </c>
      <c r="AM234">
        <v>0</v>
      </c>
      <c r="AN234">
        <v>0</v>
      </c>
      <c r="AO234">
        <v>0</v>
      </c>
      <c r="AP234">
        <v>6.3600000000000004E-2</v>
      </c>
      <c r="AQ234">
        <v>0</v>
      </c>
      <c r="AR234">
        <v>0</v>
      </c>
      <c r="AS234">
        <v>0</v>
      </c>
      <c r="AT234">
        <v>0</v>
      </c>
      <c r="AU234">
        <v>0</v>
      </c>
      <c r="AV234">
        <v>0</v>
      </c>
      <c r="AW234">
        <v>0</v>
      </c>
      <c r="AX234">
        <v>0</v>
      </c>
      <c r="AY234">
        <v>0</v>
      </c>
      <c r="AZ234">
        <v>0</v>
      </c>
      <c r="BA234">
        <v>0</v>
      </c>
      <c r="BB234">
        <v>0</v>
      </c>
      <c r="BC234">
        <v>0.25</v>
      </c>
      <c r="BD234">
        <v>0</v>
      </c>
      <c r="BE234">
        <v>0</v>
      </c>
      <c r="BF234">
        <v>0</v>
      </c>
      <c r="BG234">
        <v>0</v>
      </c>
      <c r="BH234">
        <v>0</v>
      </c>
      <c r="BI234">
        <v>0.4</v>
      </c>
      <c r="BJ234">
        <v>0</v>
      </c>
      <c r="BK234">
        <v>7.0000000000000007E-2</v>
      </c>
      <c r="BL234">
        <v>0.104</v>
      </c>
      <c r="BM234">
        <v>0.27500000000000002</v>
      </c>
      <c r="BN234">
        <v>0.05</v>
      </c>
      <c r="BO234">
        <v>0</v>
      </c>
      <c r="BP234" s="62">
        <v>0</v>
      </c>
      <c r="BQ234">
        <v>0</v>
      </c>
      <c r="BR234">
        <v>0.4</v>
      </c>
      <c r="BS234">
        <v>0</v>
      </c>
    </row>
    <row r="235" spans="1:71">
      <c r="A235">
        <v>70</v>
      </c>
      <c r="B235" t="s">
        <v>826</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0.2023472</v>
      </c>
      <c r="AI235">
        <v>5.7277000000000001E-4</v>
      </c>
      <c r="AJ235">
        <v>0.22728470000000001</v>
      </c>
      <c r="AK235">
        <v>0</v>
      </c>
      <c r="AL235">
        <v>0</v>
      </c>
      <c r="AM235">
        <v>0</v>
      </c>
      <c r="AN235">
        <v>0</v>
      </c>
      <c r="AO235">
        <v>0</v>
      </c>
      <c r="AP235">
        <v>0</v>
      </c>
      <c r="AQ235">
        <v>0</v>
      </c>
      <c r="AR235">
        <v>0</v>
      </c>
      <c r="AS235">
        <v>0</v>
      </c>
      <c r="AT235">
        <v>0</v>
      </c>
      <c r="AU235">
        <v>0</v>
      </c>
      <c r="AV235">
        <v>0.05</v>
      </c>
      <c r="AW235">
        <v>0</v>
      </c>
      <c r="AX235">
        <v>0</v>
      </c>
      <c r="AY235">
        <v>0</v>
      </c>
      <c r="AZ235">
        <v>0</v>
      </c>
      <c r="BA235">
        <v>1</v>
      </c>
      <c r="BB235">
        <v>1</v>
      </c>
      <c r="BC235">
        <v>0</v>
      </c>
      <c r="BD235">
        <v>0</v>
      </c>
      <c r="BE235">
        <v>0</v>
      </c>
      <c r="BF235">
        <v>0</v>
      </c>
      <c r="BG235">
        <v>0</v>
      </c>
      <c r="BH235">
        <v>0</v>
      </c>
      <c r="BI235">
        <v>0</v>
      </c>
      <c r="BJ235">
        <v>0</v>
      </c>
      <c r="BK235">
        <v>0.12</v>
      </c>
      <c r="BL235">
        <v>0</v>
      </c>
      <c r="BM235">
        <v>0.125</v>
      </c>
      <c r="BN235">
        <v>0.48</v>
      </c>
      <c r="BO235">
        <v>0.4</v>
      </c>
      <c r="BP235" s="62">
        <v>0</v>
      </c>
      <c r="BQ235">
        <v>0</v>
      </c>
      <c r="BR235">
        <v>0.5</v>
      </c>
      <c r="BS235">
        <v>0</v>
      </c>
    </row>
    <row r="236" spans="1:71">
      <c r="A236">
        <v>71</v>
      </c>
      <c r="B236" t="s">
        <v>629</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0.05</v>
      </c>
      <c r="AW236">
        <v>0</v>
      </c>
      <c r="AX236">
        <v>2.5000000000000001E-3</v>
      </c>
      <c r="AY236">
        <v>2E-3</v>
      </c>
      <c r="AZ236">
        <v>2E-3</v>
      </c>
      <c r="BA236">
        <v>0</v>
      </c>
      <c r="BB236">
        <v>0</v>
      </c>
      <c r="BC236">
        <v>5.0000000000000001E-3</v>
      </c>
      <c r="BD236">
        <v>0</v>
      </c>
      <c r="BE236">
        <v>0</v>
      </c>
      <c r="BF236">
        <v>0</v>
      </c>
      <c r="BG236">
        <v>0.1</v>
      </c>
      <c r="BH236">
        <v>1E-3</v>
      </c>
      <c r="BI236">
        <v>0</v>
      </c>
      <c r="BJ236">
        <v>0</v>
      </c>
      <c r="BK236">
        <v>0</v>
      </c>
      <c r="BL236">
        <v>0</v>
      </c>
      <c r="BM236">
        <v>0</v>
      </c>
      <c r="BN236">
        <v>0</v>
      </c>
      <c r="BO236">
        <v>0</v>
      </c>
      <c r="BP236" s="62">
        <v>0</v>
      </c>
      <c r="BQ236">
        <v>0</v>
      </c>
      <c r="BR236">
        <v>0</v>
      </c>
      <c r="BS236">
        <v>0.1</v>
      </c>
    </row>
    <row r="237" spans="1:71">
      <c r="A237">
        <v>72</v>
      </c>
      <c r="B237" t="s">
        <v>338</v>
      </c>
      <c r="C237">
        <v>0</v>
      </c>
      <c r="D237">
        <v>0</v>
      </c>
      <c r="E237">
        <v>0</v>
      </c>
      <c r="F237">
        <v>0</v>
      </c>
      <c r="G237">
        <v>0</v>
      </c>
      <c r="H237">
        <v>0</v>
      </c>
      <c r="I237">
        <v>0</v>
      </c>
      <c r="J237">
        <v>0</v>
      </c>
      <c r="K237">
        <v>0</v>
      </c>
      <c r="L237">
        <v>0</v>
      </c>
      <c r="M237">
        <v>0</v>
      </c>
      <c r="N237">
        <v>0</v>
      </c>
      <c r="O237">
        <v>0</v>
      </c>
      <c r="P237">
        <v>8.6741979999999996E-2</v>
      </c>
      <c r="Q237">
        <v>0</v>
      </c>
      <c r="R237">
        <v>0</v>
      </c>
      <c r="S237">
        <v>0</v>
      </c>
      <c r="T237">
        <v>2.699E-2</v>
      </c>
      <c r="U237">
        <v>0</v>
      </c>
      <c r="V237">
        <v>0</v>
      </c>
      <c r="W237">
        <v>2.8E-3</v>
      </c>
      <c r="X237">
        <v>0</v>
      </c>
      <c r="Y237">
        <v>0</v>
      </c>
      <c r="Z237">
        <v>0</v>
      </c>
      <c r="AA237">
        <v>0</v>
      </c>
      <c r="AB237">
        <v>0</v>
      </c>
      <c r="AC237">
        <v>0</v>
      </c>
      <c r="AD237">
        <v>0</v>
      </c>
      <c r="AE237">
        <v>0</v>
      </c>
      <c r="AF237">
        <v>0</v>
      </c>
      <c r="AG237">
        <v>0</v>
      </c>
      <c r="AH237">
        <v>1.7863770000000001E-2</v>
      </c>
      <c r="AI237" s="710">
        <v>6.4700000000000001E-5</v>
      </c>
      <c r="AJ237">
        <v>5.2493539999999998E-2</v>
      </c>
      <c r="AK237">
        <v>0</v>
      </c>
      <c r="AL237">
        <v>0.57079999999999997</v>
      </c>
      <c r="AM237">
        <v>0.1094244</v>
      </c>
      <c r="AN237">
        <v>0</v>
      </c>
      <c r="AO237">
        <v>0</v>
      </c>
      <c r="AP237">
        <v>0</v>
      </c>
      <c r="AQ237">
        <v>0</v>
      </c>
      <c r="AR237">
        <v>0</v>
      </c>
      <c r="AS237">
        <v>0</v>
      </c>
      <c r="AT237">
        <v>0</v>
      </c>
      <c r="AU237">
        <v>0</v>
      </c>
      <c r="AV237">
        <v>0.2</v>
      </c>
      <c r="AW237">
        <v>0.21215010000000001</v>
      </c>
      <c r="AX237">
        <v>0</v>
      </c>
      <c r="AY237">
        <v>0</v>
      </c>
      <c r="AZ237">
        <v>0</v>
      </c>
      <c r="BA237">
        <v>0</v>
      </c>
      <c r="BB237">
        <v>0</v>
      </c>
      <c r="BC237">
        <v>0</v>
      </c>
      <c r="BD237">
        <v>0</v>
      </c>
      <c r="BE237">
        <v>0</v>
      </c>
      <c r="BF237">
        <v>0</v>
      </c>
      <c r="BG237">
        <v>0</v>
      </c>
      <c r="BH237">
        <v>2.86E-2</v>
      </c>
      <c r="BI237">
        <v>0</v>
      </c>
      <c r="BJ237">
        <v>0</v>
      </c>
      <c r="BK237">
        <v>0</v>
      </c>
      <c r="BL237">
        <v>0</v>
      </c>
      <c r="BM237">
        <v>0</v>
      </c>
      <c r="BN237">
        <v>0</v>
      </c>
      <c r="BO237">
        <v>0</v>
      </c>
      <c r="BP237" s="62">
        <v>0</v>
      </c>
      <c r="BQ237">
        <v>0</v>
      </c>
      <c r="BR237">
        <v>0</v>
      </c>
      <c r="BS237">
        <v>0</v>
      </c>
    </row>
    <row r="238" spans="1:71">
      <c r="A238">
        <v>73</v>
      </c>
      <c r="B238" t="s">
        <v>337</v>
      </c>
      <c r="C238">
        <v>0</v>
      </c>
      <c r="D238">
        <v>0</v>
      </c>
      <c r="E238">
        <v>0</v>
      </c>
      <c r="F238">
        <v>0</v>
      </c>
      <c r="G238">
        <v>0</v>
      </c>
      <c r="H238">
        <v>0</v>
      </c>
      <c r="I238">
        <v>0</v>
      </c>
      <c r="J238">
        <v>0</v>
      </c>
      <c r="K238">
        <v>0</v>
      </c>
      <c r="L238">
        <v>0</v>
      </c>
      <c r="M238">
        <v>0</v>
      </c>
      <c r="N238">
        <v>0</v>
      </c>
      <c r="O238">
        <v>0</v>
      </c>
      <c r="P238">
        <v>0</v>
      </c>
      <c r="Q238">
        <v>0</v>
      </c>
      <c r="R238">
        <v>0</v>
      </c>
      <c r="S238">
        <v>0</v>
      </c>
      <c r="T238">
        <v>4.8300000000000001E-3</v>
      </c>
      <c r="U238">
        <v>0</v>
      </c>
      <c r="V238">
        <v>0</v>
      </c>
      <c r="W238">
        <v>0</v>
      </c>
      <c r="X238">
        <v>0</v>
      </c>
      <c r="Y238">
        <v>0</v>
      </c>
      <c r="Z238">
        <v>0</v>
      </c>
      <c r="AA238">
        <v>0</v>
      </c>
      <c r="AB238">
        <v>0</v>
      </c>
      <c r="AC238">
        <v>0</v>
      </c>
      <c r="AD238">
        <v>0</v>
      </c>
      <c r="AE238">
        <v>0</v>
      </c>
      <c r="AF238">
        <v>0</v>
      </c>
      <c r="AG238">
        <v>0</v>
      </c>
      <c r="AH238">
        <v>1.406902E-2</v>
      </c>
      <c r="AI238">
        <v>0</v>
      </c>
      <c r="AJ238">
        <v>9.3653710000000008E-3</v>
      </c>
      <c r="AK238">
        <v>0</v>
      </c>
      <c r="AL238">
        <v>0</v>
      </c>
      <c r="AM238" s="710">
        <v>5.7778000000000001E-5</v>
      </c>
      <c r="AN238">
        <v>0</v>
      </c>
      <c r="AO238">
        <v>0</v>
      </c>
      <c r="AP238">
        <v>0</v>
      </c>
      <c r="AQ238">
        <v>0</v>
      </c>
      <c r="AR238">
        <v>0</v>
      </c>
      <c r="AS238">
        <v>0</v>
      </c>
      <c r="AT238">
        <v>0</v>
      </c>
      <c r="AU238">
        <v>0</v>
      </c>
      <c r="AV238">
        <v>0.42</v>
      </c>
      <c r="AW238">
        <v>0.74439710000000003</v>
      </c>
      <c r="AX238">
        <v>0</v>
      </c>
      <c r="AY238">
        <v>0</v>
      </c>
      <c r="AZ238">
        <v>0</v>
      </c>
      <c r="BA238">
        <v>0</v>
      </c>
      <c r="BB238">
        <v>0</v>
      </c>
      <c r="BC238">
        <v>0</v>
      </c>
      <c r="BD238">
        <v>0</v>
      </c>
      <c r="BE238">
        <v>0</v>
      </c>
      <c r="BF238">
        <v>0.37423309999999999</v>
      </c>
      <c r="BG238">
        <v>0.5</v>
      </c>
      <c r="BH238">
        <v>9.0300000000000005E-2</v>
      </c>
      <c r="BI238">
        <v>0</v>
      </c>
      <c r="BJ238">
        <v>0</v>
      </c>
      <c r="BK238">
        <v>0</v>
      </c>
      <c r="BL238">
        <v>0</v>
      </c>
      <c r="BM238">
        <v>0</v>
      </c>
      <c r="BN238">
        <v>0</v>
      </c>
      <c r="BO238">
        <v>0</v>
      </c>
      <c r="BP238" s="62">
        <v>0</v>
      </c>
      <c r="BQ238">
        <v>0</v>
      </c>
      <c r="BR238">
        <v>0</v>
      </c>
      <c r="BS238">
        <v>0</v>
      </c>
    </row>
    <row r="239" spans="1:71">
      <c r="A239">
        <v>74</v>
      </c>
      <c r="B239" t="s">
        <v>20</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s="62">
        <v>0</v>
      </c>
      <c r="BQ239">
        <v>0</v>
      </c>
      <c r="BR239">
        <v>0</v>
      </c>
      <c r="BS239">
        <v>0</v>
      </c>
    </row>
    <row r="240" spans="1:71">
      <c r="A240">
        <v>75</v>
      </c>
      <c r="B240" t="s">
        <v>1946</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0.2</v>
      </c>
      <c r="AW240">
        <v>4.3452780000000003E-2</v>
      </c>
      <c r="AX240">
        <v>0.4975</v>
      </c>
      <c r="AY240">
        <v>0.39800000000000002</v>
      </c>
      <c r="AZ240">
        <v>0.998</v>
      </c>
      <c r="BA240">
        <v>0</v>
      </c>
      <c r="BB240">
        <v>0</v>
      </c>
      <c r="BC240">
        <v>0.17</v>
      </c>
      <c r="BD240">
        <v>0</v>
      </c>
      <c r="BE240">
        <v>0</v>
      </c>
      <c r="BF240">
        <v>0</v>
      </c>
      <c r="BG240">
        <v>0.2</v>
      </c>
      <c r="BH240">
        <v>0.3</v>
      </c>
      <c r="BI240">
        <v>0.1</v>
      </c>
      <c r="BJ240">
        <v>0</v>
      </c>
      <c r="BK240">
        <v>0</v>
      </c>
      <c r="BL240">
        <v>0</v>
      </c>
      <c r="BM240">
        <v>0.2</v>
      </c>
      <c r="BN240">
        <v>0.2</v>
      </c>
      <c r="BO240">
        <v>0</v>
      </c>
      <c r="BP240" s="62">
        <v>1</v>
      </c>
      <c r="BQ240">
        <v>0</v>
      </c>
      <c r="BR240">
        <v>0</v>
      </c>
      <c r="BS240">
        <v>0.9</v>
      </c>
    </row>
    <row r="241" spans="1:71">
      <c r="A241">
        <v>76</v>
      </c>
      <c r="B241" t="s">
        <v>828</v>
      </c>
      <c r="C241">
        <v>0</v>
      </c>
      <c r="D241">
        <v>0</v>
      </c>
      <c r="E241">
        <v>0</v>
      </c>
      <c r="F241">
        <v>0</v>
      </c>
      <c r="G241">
        <v>3.5934299999999998E-4</v>
      </c>
      <c r="H241">
        <v>0</v>
      </c>
      <c r="I241">
        <v>0</v>
      </c>
      <c r="J241">
        <v>0</v>
      </c>
      <c r="K241">
        <v>0.86899999999999999</v>
      </c>
      <c r="L241">
        <v>0.41918</v>
      </c>
      <c r="M241">
        <v>0</v>
      </c>
      <c r="N241">
        <v>0</v>
      </c>
      <c r="O241">
        <v>0</v>
      </c>
      <c r="P241">
        <v>0.23598</v>
      </c>
      <c r="Q241">
        <v>0</v>
      </c>
      <c r="R241">
        <v>7.0000000000000007E-2</v>
      </c>
      <c r="S241">
        <v>0.35</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s="62">
        <v>0</v>
      </c>
      <c r="BQ241">
        <v>1</v>
      </c>
      <c r="BR241">
        <v>0</v>
      </c>
      <c r="BS241">
        <v>0</v>
      </c>
    </row>
    <row r="242" spans="1:71">
      <c r="A242">
        <v>77</v>
      </c>
      <c r="B242" t="s">
        <v>829</v>
      </c>
      <c r="C242">
        <v>1</v>
      </c>
      <c r="D242">
        <v>0.99999979999999999</v>
      </c>
      <c r="E242">
        <v>1</v>
      </c>
      <c r="F242">
        <v>1</v>
      </c>
      <c r="G242">
        <v>0.99999990000000005</v>
      </c>
      <c r="H242">
        <v>1</v>
      </c>
      <c r="I242">
        <v>1</v>
      </c>
      <c r="J242">
        <v>1</v>
      </c>
      <c r="K242">
        <v>1</v>
      </c>
      <c r="L242">
        <v>1</v>
      </c>
      <c r="M242">
        <v>1</v>
      </c>
      <c r="N242">
        <v>1</v>
      </c>
      <c r="O242">
        <v>1</v>
      </c>
      <c r="P242">
        <v>1</v>
      </c>
      <c r="Q242">
        <v>1</v>
      </c>
      <c r="R242">
        <v>0.99999990000000005</v>
      </c>
      <c r="S242">
        <v>1</v>
      </c>
      <c r="T242">
        <v>1</v>
      </c>
      <c r="U242">
        <v>0.99999979999999999</v>
      </c>
      <c r="V242">
        <v>1</v>
      </c>
      <c r="W242">
        <v>1</v>
      </c>
      <c r="X242">
        <v>1</v>
      </c>
      <c r="Y242">
        <v>0.99999990000000005</v>
      </c>
      <c r="Z242">
        <v>1</v>
      </c>
      <c r="AA242">
        <v>1</v>
      </c>
      <c r="AB242">
        <v>1</v>
      </c>
      <c r="AC242">
        <v>1</v>
      </c>
      <c r="AD242">
        <v>1</v>
      </c>
      <c r="AE242">
        <v>1</v>
      </c>
      <c r="AF242">
        <v>1</v>
      </c>
      <c r="AG242">
        <v>1</v>
      </c>
      <c r="AH242">
        <v>0.99999970000000005</v>
      </c>
      <c r="AI242">
        <v>0.99999990000000005</v>
      </c>
      <c r="AJ242">
        <v>0.99999990000000005</v>
      </c>
      <c r="AK242">
        <v>1</v>
      </c>
      <c r="AL242">
        <v>1</v>
      </c>
      <c r="AM242">
        <v>0.99999959999999999</v>
      </c>
      <c r="AN242">
        <v>1</v>
      </c>
      <c r="AO242">
        <v>1</v>
      </c>
      <c r="AP242">
        <v>1</v>
      </c>
      <c r="AQ242">
        <v>1</v>
      </c>
      <c r="AR242">
        <v>1</v>
      </c>
      <c r="AS242">
        <v>1</v>
      </c>
      <c r="AT242">
        <v>1</v>
      </c>
      <c r="AU242">
        <v>1</v>
      </c>
      <c r="AV242">
        <v>0.99999990000000005</v>
      </c>
      <c r="AW242">
        <v>1</v>
      </c>
      <c r="AX242">
        <v>1</v>
      </c>
      <c r="AY242">
        <v>1</v>
      </c>
      <c r="AZ242">
        <v>1</v>
      </c>
      <c r="BA242">
        <v>1</v>
      </c>
      <c r="BB242">
        <v>1</v>
      </c>
      <c r="BC242">
        <v>1</v>
      </c>
      <c r="BD242">
        <v>0.99999979999999999</v>
      </c>
      <c r="BE242">
        <v>1</v>
      </c>
      <c r="BF242">
        <v>1</v>
      </c>
      <c r="BG242">
        <v>1</v>
      </c>
      <c r="BH242">
        <v>1</v>
      </c>
      <c r="BI242">
        <v>1</v>
      </c>
      <c r="BJ242">
        <v>1</v>
      </c>
      <c r="BK242">
        <v>1</v>
      </c>
      <c r="BL242">
        <v>1</v>
      </c>
      <c r="BM242">
        <v>1</v>
      </c>
      <c r="BN242">
        <v>1</v>
      </c>
      <c r="BO242">
        <v>1</v>
      </c>
      <c r="BP242" s="62">
        <v>1</v>
      </c>
      <c r="BQ242">
        <v>1</v>
      </c>
      <c r="BR242">
        <v>1</v>
      </c>
      <c r="BS242">
        <v>1</v>
      </c>
    </row>
    <row r="243" spans="1:71">
      <c r="A243">
        <v>78</v>
      </c>
      <c r="B243" t="s">
        <v>830</v>
      </c>
      <c r="C243">
        <v>0</v>
      </c>
      <c r="D243" s="710">
        <v>2.3841859999999999E-7</v>
      </c>
      <c r="E243">
        <v>0</v>
      </c>
      <c r="F243" s="710">
        <v>-1.192093E-7</v>
      </c>
      <c r="G243" s="710">
        <v>1.192093E-7</v>
      </c>
      <c r="H243" s="710">
        <v>-1.192093E-7</v>
      </c>
      <c r="I243">
        <v>0</v>
      </c>
      <c r="J243">
        <v>0</v>
      </c>
      <c r="K243">
        <v>0</v>
      </c>
      <c r="L243">
        <v>0</v>
      </c>
      <c r="M243">
        <v>0</v>
      </c>
      <c r="N243">
        <v>0</v>
      </c>
      <c r="O243">
        <v>0</v>
      </c>
      <c r="P243" s="710">
        <v>-1.192093E-7</v>
      </c>
      <c r="Q243">
        <v>0</v>
      </c>
      <c r="R243" s="710">
        <v>1.192093E-7</v>
      </c>
      <c r="S243">
        <v>0</v>
      </c>
      <c r="T243">
        <v>0</v>
      </c>
      <c r="U243" s="710">
        <v>2.3841859999999999E-7</v>
      </c>
      <c r="V243" s="710">
        <v>-1.192093E-7</v>
      </c>
      <c r="W243">
        <v>0</v>
      </c>
      <c r="X243" s="710">
        <v>-1.192093E-7</v>
      </c>
      <c r="Y243" s="710">
        <v>5.9604640000000001E-8</v>
      </c>
      <c r="Z243" s="710">
        <v>-2.3841859999999999E-7</v>
      </c>
      <c r="AA243">
        <v>0</v>
      </c>
      <c r="AB243">
        <v>0</v>
      </c>
      <c r="AC243">
        <v>0</v>
      </c>
      <c r="AD243">
        <v>0</v>
      </c>
      <c r="AE243">
        <v>0</v>
      </c>
      <c r="AF243">
        <v>0</v>
      </c>
      <c r="AG243">
        <v>0</v>
      </c>
      <c r="AH243" s="710">
        <v>2.9802319999999998E-7</v>
      </c>
      <c r="AI243" s="710">
        <v>1.192093E-7</v>
      </c>
      <c r="AJ243" s="710">
        <v>5.9604640000000001E-8</v>
      </c>
      <c r="AK243">
        <v>0</v>
      </c>
      <c r="AL243">
        <v>0</v>
      </c>
      <c r="AM243" s="710">
        <v>4.172325E-7</v>
      </c>
      <c r="AN243">
        <v>0</v>
      </c>
      <c r="AO243" s="710">
        <v>-1.192093E-7</v>
      </c>
      <c r="AP243" s="710">
        <v>0</v>
      </c>
      <c r="AQ243">
        <v>0</v>
      </c>
      <c r="AR243">
        <v>0</v>
      </c>
      <c r="AS243">
        <v>0</v>
      </c>
      <c r="AT243">
        <v>0</v>
      </c>
      <c r="AU243">
        <v>0</v>
      </c>
      <c r="AV243" s="710">
        <v>5.9604640000000001E-8</v>
      </c>
      <c r="AW243">
        <v>0</v>
      </c>
      <c r="AX243">
        <v>0</v>
      </c>
      <c r="AY243">
        <v>0</v>
      </c>
      <c r="AZ243">
        <v>0</v>
      </c>
      <c r="BA243">
        <v>0</v>
      </c>
      <c r="BB243">
        <v>0</v>
      </c>
      <c r="BC243">
        <v>0</v>
      </c>
      <c r="BD243" s="710">
        <v>2.3841859999999999E-7</v>
      </c>
      <c r="BE243">
        <v>0</v>
      </c>
      <c r="BF243">
        <v>0</v>
      </c>
      <c r="BG243">
        <v>0</v>
      </c>
      <c r="BH243" s="710">
        <v>0</v>
      </c>
      <c r="BI243">
        <v>0</v>
      </c>
      <c r="BJ243">
        <v>0</v>
      </c>
      <c r="BK243">
        <v>0</v>
      </c>
      <c r="BL243">
        <v>0</v>
      </c>
      <c r="BM243">
        <v>0</v>
      </c>
      <c r="BN243">
        <v>0</v>
      </c>
      <c r="BO243">
        <v>0</v>
      </c>
      <c r="BP243" s="62">
        <v>0</v>
      </c>
      <c r="BQ243">
        <v>0</v>
      </c>
      <c r="BR243">
        <v>0</v>
      </c>
      <c r="BS243">
        <v>0</v>
      </c>
    </row>
    <row r="245" spans="1:71">
      <c r="A245" s="62">
        <v>1</v>
      </c>
      <c r="B245" s="62" t="s">
        <v>715</v>
      </c>
      <c r="C245">
        <f t="shared" ref="C245:AH245" si="10">C166-C3</f>
        <v>0</v>
      </c>
      <c r="D245" s="62">
        <f t="shared" si="10"/>
        <v>0</v>
      </c>
      <c r="E245" s="62">
        <f t="shared" si="10"/>
        <v>0</v>
      </c>
      <c r="F245" s="62">
        <f t="shared" si="10"/>
        <v>0</v>
      </c>
      <c r="G245" s="62">
        <f t="shared" si="10"/>
        <v>0</v>
      </c>
      <c r="H245" s="62">
        <f t="shared" si="10"/>
        <v>0</v>
      </c>
      <c r="I245" s="62">
        <f t="shared" si="10"/>
        <v>0</v>
      </c>
      <c r="J245" s="62">
        <f t="shared" si="10"/>
        <v>0</v>
      </c>
      <c r="K245" s="62">
        <f t="shared" si="10"/>
        <v>0</v>
      </c>
      <c r="L245" s="62">
        <f t="shared" si="10"/>
        <v>0</v>
      </c>
      <c r="M245" s="62">
        <f t="shared" si="10"/>
        <v>0</v>
      </c>
      <c r="N245" s="62">
        <f t="shared" si="10"/>
        <v>0</v>
      </c>
      <c r="O245" s="62">
        <f t="shared" si="10"/>
        <v>0</v>
      </c>
      <c r="P245" s="62">
        <f t="shared" si="10"/>
        <v>0</v>
      </c>
      <c r="Q245" s="62">
        <f t="shared" si="10"/>
        <v>0</v>
      </c>
      <c r="R245" s="62">
        <f t="shared" si="10"/>
        <v>0</v>
      </c>
      <c r="S245" s="62">
        <f t="shared" si="10"/>
        <v>0</v>
      </c>
      <c r="T245" s="62">
        <f t="shared" si="10"/>
        <v>0</v>
      </c>
      <c r="U245" s="62">
        <f t="shared" si="10"/>
        <v>0</v>
      </c>
      <c r="V245" s="62">
        <f t="shared" si="10"/>
        <v>0</v>
      </c>
      <c r="W245" s="62">
        <f t="shared" si="10"/>
        <v>0</v>
      </c>
      <c r="X245" s="62">
        <f t="shared" si="10"/>
        <v>0</v>
      </c>
      <c r="Y245" s="62">
        <f t="shared" si="10"/>
        <v>0</v>
      </c>
      <c r="Z245" s="62">
        <f t="shared" si="10"/>
        <v>0</v>
      </c>
      <c r="AA245" s="62">
        <f t="shared" si="10"/>
        <v>0</v>
      </c>
      <c r="AB245" s="62">
        <f t="shared" si="10"/>
        <v>0</v>
      </c>
      <c r="AC245" s="62">
        <f t="shared" si="10"/>
        <v>0</v>
      </c>
      <c r="AD245" s="62">
        <f t="shared" si="10"/>
        <v>0</v>
      </c>
      <c r="AE245" s="62">
        <f t="shared" si="10"/>
        <v>0</v>
      </c>
      <c r="AF245" s="62">
        <f t="shared" si="10"/>
        <v>0</v>
      </c>
      <c r="AG245" s="62">
        <f t="shared" si="10"/>
        <v>0</v>
      </c>
      <c r="AH245" s="62">
        <f t="shared" si="10"/>
        <v>0</v>
      </c>
      <c r="AI245" s="62">
        <f t="shared" ref="AI245:BS245" si="11">AI166-AI3</f>
        <v>0</v>
      </c>
      <c r="AJ245" s="62">
        <f t="shared" si="11"/>
        <v>0</v>
      </c>
      <c r="AK245" s="62">
        <f t="shared" si="11"/>
        <v>0</v>
      </c>
      <c r="AL245" s="62">
        <f t="shared" si="11"/>
        <v>0</v>
      </c>
      <c r="AM245" s="62">
        <f t="shared" si="11"/>
        <v>0</v>
      </c>
      <c r="AN245" s="62">
        <f t="shared" si="11"/>
        <v>0</v>
      </c>
      <c r="AO245" s="62">
        <f t="shared" si="11"/>
        <v>0</v>
      </c>
      <c r="AP245" s="62">
        <f t="shared" si="11"/>
        <v>0</v>
      </c>
      <c r="AQ245" s="62">
        <f t="shared" si="11"/>
        <v>0</v>
      </c>
      <c r="AR245" s="62">
        <f t="shared" si="11"/>
        <v>0</v>
      </c>
      <c r="AS245" s="62">
        <f t="shared" si="11"/>
        <v>0</v>
      </c>
      <c r="AT245" s="62">
        <f t="shared" si="11"/>
        <v>0</v>
      </c>
      <c r="AU245" s="62">
        <f t="shared" si="11"/>
        <v>0</v>
      </c>
      <c r="AV245" s="62">
        <f t="shared" si="11"/>
        <v>0</v>
      </c>
      <c r="AW245" s="62">
        <f t="shared" si="11"/>
        <v>0</v>
      </c>
      <c r="AX245" s="62">
        <f t="shared" si="11"/>
        <v>0</v>
      </c>
      <c r="AY245" s="62">
        <f t="shared" si="11"/>
        <v>0</v>
      </c>
      <c r="AZ245" s="62">
        <f t="shared" si="11"/>
        <v>0</v>
      </c>
      <c r="BA245" s="62">
        <f t="shared" si="11"/>
        <v>0</v>
      </c>
      <c r="BB245" s="62">
        <f t="shared" si="11"/>
        <v>0</v>
      </c>
      <c r="BC245" s="62">
        <f t="shared" si="11"/>
        <v>0</v>
      </c>
      <c r="BD245" s="62">
        <f t="shared" si="11"/>
        <v>0</v>
      </c>
      <c r="BE245" s="62">
        <f t="shared" si="11"/>
        <v>0</v>
      </c>
      <c r="BF245" s="62">
        <f t="shared" si="11"/>
        <v>0</v>
      </c>
      <c r="BG245" s="62">
        <f t="shared" si="11"/>
        <v>0</v>
      </c>
      <c r="BH245" s="62">
        <f t="shared" si="11"/>
        <v>0</v>
      </c>
      <c r="BI245" s="62">
        <f t="shared" si="11"/>
        <v>0</v>
      </c>
      <c r="BJ245" s="62">
        <f t="shared" si="11"/>
        <v>0</v>
      </c>
      <c r="BK245" s="62">
        <f t="shared" si="11"/>
        <v>0</v>
      </c>
      <c r="BL245" s="62">
        <f>BL166-BL3</f>
        <v>0</v>
      </c>
      <c r="BM245" s="62">
        <f t="shared" si="11"/>
        <v>0</v>
      </c>
      <c r="BN245" s="62">
        <f t="shared" si="11"/>
        <v>0</v>
      </c>
      <c r="BO245" s="62">
        <f t="shared" si="11"/>
        <v>0</v>
      </c>
      <c r="BP245" s="62">
        <f t="shared" si="11"/>
        <v>0</v>
      </c>
      <c r="BQ245" s="62">
        <f t="shared" si="11"/>
        <v>0</v>
      </c>
      <c r="BR245" s="62">
        <f t="shared" si="11"/>
        <v>0</v>
      </c>
      <c r="BS245" s="62">
        <f t="shared" si="11"/>
        <v>0</v>
      </c>
    </row>
    <row r="246" spans="1:71">
      <c r="A246" s="62">
        <v>2</v>
      </c>
      <c r="B246" s="62" t="s">
        <v>716</v>
      </c>
      <c r="C246" s="62">
        <f t="shared" ref="C246:AH246" si="12">C167-C4</f>
        <v>0</v>
      </c>
      <c r="D246" s="62">
        <f t="shared" si="12"/>
        <v>0</v>
      </c>
      <c r="E246" s="62">
        <f t="shared" si="12"/>
        <v>0</v>
      </c>
      <c r="F246" s="62">
        <f t="shared" si="12"/>
        <v>0</v>
      </c>
      <c r="G246" s="62">
        <f t="shared" si="12"/>
        <v>0</v>
      </c>
      <c r="H246" s="62">
        <f t="shared" si="12"/>
        <v>0</v>
      </c>
      <c r="I246" s="62">
        <f t="shared" si="12"/>
        <v>0</v>
      </c>
      <c r="J246" s="62">
        <f t="shared" si="12"/>
        <v>0</v>
      </c>
      <c r="K246" s="62">
        <f t="shared" si="12"/>
        <v>0</v>
      </c>
      <c r="L246" s="62">
        <f t="shared" si="12"/>
        <v>0</v>
      </c>
      <c r="M246" s="62">
        <f t="shared" si="12"/>
        <v>0</v>
      </c>
      <c r="N246" s="62">
        <f t="shared" si="12"/>
        <v>0</v>
      </c>
      <c r="O246" s="62">
        <f t="shared" si="12"/>
        <v>0</v>
      </c>
      <c r="P246" s="62">
        <f t="shared" si="12"/>
        <v>0</v>
      </c>
      <c r="Q246" s="62">
        <f t="shared" si="12"/>
        <v>0</v>
      </c>
      <c r="R246" s="62">
        <f t="shared" si="12"/>
        <v>0</v>
      </c>
      <c r="S246" s="62">
        <f t="shared" si="12"/>
        <v>0</v>
      </c>
      <c r="T246" s="62">
        <f t="shared" si="12"/>
        <v>0</v>
      </c>
      <c r="U246" s="62">
        <f t="shared" si="12"/>
        <v>0</v>
      </c>
      <c r="V246" s="62">
        <f t="shared" si="12"/>
        <v>0</v>
      </c>
      <c r="W246" s="62">
        <f t="shared" si="12"/>
        <v>0</v>
      </c>
      <c r="X246" s="62">
        <f t="shared" si="12"/>
        <v>0</v>
      </c>
      <c r="Y246" s="62">
        <f t="shared" si="12"/>
        <v>0</v>
      </c>
      <c r="Z246" s="62">
        <f t="shared" si="12"/>
        <v>0</v>
      </c>
      <c r="AA246" s="62">
        <f t="shared" si="12"/>
        <v>0</v>
      </c>
      <c r="AB246" s="62">
        <f t="shared" si="12"/>
        <v>0</v>
      </c>
      <c r="AC246" s="62">
        <f t="shared" si="12"/>
        <v>0</v>
      </c>
      <c r="AD246" s="62">
        <f t="shared" si="12"/>
        <v>0</v>
      </c>
      <c r="AE246" s="62">
        <f t="shared" si="12"/>
        <v>0</v>
      </c>
      <c r="AF246" s="62">
        <f t="shared" si="12"/>
        <v>0</v>
      </c>
      <c r="AG246" s="62">
        <f t="shared" si="12"/>
        <v>0</v>
      </c>
      <c r="AH246" s="62">
        <f t="shared" si="12"/>
        <v>0</v>
      </c>
      <c r="AI246" s="62">
        <f t="shared" ref="AI246:BS246" si="13">AI167-AI4</f>
        <v>0</v>
      </c>
      <c r="AJ246" s="62">
        <f t="shared" si="13"/>
        <v>0</v>
      </c>
      <c r="AK246" s="62">
        <f t="shared" si="13"/>
        <v>0</v>
      </c>
      <c r="AL246" s="62">
        <f t="shared" si="13"/>
        <v>0</v>
      </c>
      <c r="AM246" s="62">
        <f t="shared" si="13"/>
        <v>0</v>
      </c>
      <c r="AN246" s="62">
        <f t="shared" si="13"/>
        <v>0</v>
      </c>
      <c r="AO246" s="62">
        <f t="shared" si="13"/>
        <v>0</v>
      </c>
      <c r="AP246" s="62">
        <f t="shared" si="13"/>
        <v>0</v>
      </c>
      <c r="AQ246" s="62">
        <f t="shared" si="13"/>
        <v>0</v>
      </c>
      <c r="AR246" s="62">
        <f t="shared" si="13"/>
        <v>0</v>
      </c>
      <c r="AS246" s="62">
        <f t="shared" si="13"/>
        <v>0</v>
      </c>
      <c r="AT246" s="62">
        <f t="shared" si="13"/>
        <v>0</v>
      </c>
      <c r="AU246" s="62">
        <f t="shared" si="13"/>
        <v>0</v>
      </c>
      <c r="AV246" s="62">
        <f t="shared" si="13"/>
        <v>0</v>
      </c>
      <c r="AW246" s="62">
        <f t="shared" si="13"/>
        <v>0</v>
      </c>
      <c r="AX246" s="62">
        <f t="shared" si="13"/>
        <v>0</v>
      </c>
      <c r="AY246" s="62">
        <f t="shared" si="13"/>
        <v>0</v>
      </c>
      <c r="AZ246" s="62">
        <f t="shared" si="13"/>
        <v>0</v>
      </c>
      <c r="BA246" s="62">
        <f t="shared" si="13"/>
        <v>0</v>
      </c>
      <c r="BB246" s="62">
        <f t="shared" si="13"/>
        <v>0</v>
      </c>
      <c r="BC246" s="62">
        <f t="shared" si="13"/>
        <v>0</v>
      </c>
      <c r="BD246" s="62">
        <f t="shared" si="13"/>
        <v>0</v>
      </c>
      <c r="BE246" s="62">
        <f t="shared" si="13"/>
        <v>0</v>
      </c>
      <c r="BF246" s="62">
        <f t="shared" si="13"/>
        <v>0</v>
      </c>
      <c r="BG246" s="62">
        <f t="shared" si="13"/>
        <v>0</v>
      </c>
      <c r="BH246" s="62">
        <f t="shared" si="13"/>
        <v>0</v>
      </c>
      <c r="BI246" s="62">
        <f t="shared" si="13"/>
        <v>0</v>
      </c>
      <c r="BJ246" s="62">
        <f t="shared" si="13"/>
        <v>0</v>
      </c>
      <c r="BK246" s="62">
        <f t="shared" si="13"/>
        <v>0</v>
      </c>
      <c r="BL246" s="62">
        <f t="shared" si="13"/>
        <v>0</v>
      </c>
      <c r="BM246" s="62">
        <f t="shared" si="13"/>
        <v>0</v>
      </c>
      <c r="BN246" s="62">
        <f t="shared" si="13"/>
        <v>0</v>
      </c>
      <c r="BO246" s="62">
        <f t="shared" si="13"/>
        <v>0</v>
      </c>
      <c r="BP246" s="62">
        <f t="shared" si="13"/>
        <v>0</v>
      </c>
      <c r="BQ246" s="62">
        <f t="shared" si="13"/>
        <v>0</v>
      </c>
      <c r="BR246" s="62">
        <f t="shared" si="13"/>
        <v>0</v>
      </c>
      <c r="BS246" s="62">
        <f t="shared" si="13"/>
        <v>0</v>
      </c>
    </row>
    <row r="247" spans="1:71">
      <c r="A247" s="62">
        <v>3</v>
      </c>
      <c r="B247" s="62" t="s">
        <v>717</v>
      </c>
      <c r="C247" s="62">
        <f t="shared" ref="C247:AH247" si="14">C168-C5</f>
        <v>0</v>
      </c>
      <c r="D247" s="62">
        <f t="shared" si="14"/>
        <v>0</v>
      </c>
      <c r="E247" s="62">
        <f t="shared" si="14"/>
        <v>0</v>
      </c>
      <c r="F247" s="62">
        <f t="shared" si="14"/>
        <v>0</v>
      </c>
      <c r="G247" s="62">
        <f t="shared" si="14"/>
        <v>0</v>
      </c>
      <c r="H247" s="62">
        <f t="shared" si="14"/>
        <v>0</v>
      </c>
      <c r="I247" s="62">
        <f t="shared" si="14"/>
        <v>0</v>
      </c>
      <c r="J247" s="62">
        <f t="shared" si="14"/>
        <v>0</v>
      </c>
      <c r="K247" s="62">
        <f t="shared" si="14"/>
        <v>0</v>
      </c>
      <c r="L247" s="62">
        <f t="shared" si="14"/>
        <v>0</v>
      </c>
      <c r="M247" s="62">
        <f t="shared" si="14"/>
        <v>0</v>
      </c>
      <c r="N247" s="62">
        <f t="shared" si="14"/>
        <v>0</v>
      </c>
      <c r="O247" s="62">
        <f t="shared" si="14"/>
        <v>0</v>
      </c>
      <c r="P247" s="62">
        <f t="shared" si="14"/>
        <v>0</v>
      </c>
      <c r="Q247" s="62">
        <f t="shared" si="14"/>
        <v>0</v>
      </c>
      <c r="R247" s="62">
        <f t="shared" si="14"/>
        <v>1.0000000000000763E-3</v>
      </c>
      <c r="S247" s="62">
        <f t="shared" si="14"/>
        <v>0</v>
      </c>
      <c r="T247" s="62">
        <f t="shared" si="14"/>
        <v>0</v>
      </c>
      <c r="U247" s="62">
        <f t="shared" si="14"/>
        <v>0</v>
      </c>
      <c r="V247" s="62">
        <f t="shared" si="14"/>
        <v>0</v>
      </c>
      <c r="W247" s="62">
        <f t="shared" si="14"/>
        <v>0</v>
      </c>
      <c r="X247" s="62">
        <f t="shared" si="14"/>
        <v>0</v>
      </c>
      <c r="Y247" s="62">
        <f t="shared" si="14"/>
        <v>0</v>
      </c>
      <c r="Z247" s="62">
        <f t="shared" si="14"/>
        <v>0</v>
      </c>
      <c r="AA247" s="62">
        <f t="shared" si="14"/>
        <v>0</v>
      </c>
      <c r="AB247" s="62">
        <f t="shared" si="14"/>
        <v>0</v>
      </c>
      <c r="AC247" s="62">
        <f t="shared" si="14"/>
        <v>0</v>
      </c>
      <c r="AD247" s="62">
        <f t="shared" si="14"/>
        <v>0</v>
      </c>
      <c r="AE247" s="62">
        <f t="shared" si="14"/>
        <v>0</v>
      </c>
      <c r="AF247" s="62">
        <f t="shared" si="14"/>
        <v>0</v>
      </c>
      <c r="AG247" s="62">
        <f t="shared" si="14"/>
        <v>0</v>
      </c>
      <c r="AH247" s="62">
        <f t="shared" si="14"/>
        <v>0</v>
      </c>
      <c r="AI247" s="62">
        <f t="shared" ref="AI247:BS247" si="15">AI168-AI5</f>
        <v>0</v>
      </c>
      <c r="AJ247" s="62">
        <f t="shared" si="15"/>
        <v>0</v>
      </c>
      <c r="AK247" s="62">
        <f t="shared" si="15"/>
        <v>0</v>
      </c>
      <c r="AL247" s="62">
        <f t="shared" si="15"/>
        <v>0</v>
      </c>
      <c r="AM247" s="62">
        <f t="shared" si="15"/>
        <v>0</v>
      </c>
      <c r="AN247" s="62">
        <f t="shared" si="15"/>
        <v>0</v>
      </c>
      <c r="AO247" s="62">
        <f t="shared" si="15"/>
        <v>0</v>
      </c>
      <c r="AP247" s="62">
        <f t="shared" si="15"/>
        <v>0</v>
      </c>
      <c r="AQ247" s="62">
        <f t="shared" si="15"/>
        <v>0</v>
      </c>
      <c r="AR247" s="62">
        <f t="shared" si="15"/>
        <v>0</v>
      </c>
      <c r="AS247" s="62">
        <f t="shared" si="15"/>
        <v>0</v>
      </c>
      <c r="AT247" s="62">
        <f t="shared" si="15"/>
        <v>0</v>
      </c>
      <c r="AU247" s="62">
        <f t="shared" si="15"/>
        <v>0</v>
      </c>
      <c r="AV247" s="62">
        <f t="shared" si="15"/>
        <v>0</v>
      </c>
      <c r="AW247" s="62">
        <f t="shared" si="15"/>
        <v>0</v>
      </c>
      <c r="AX247" s="62">
        <f t="shared" si="15"/>
        <v>0</v>
      </c>
      <c r="AY247" s="62">
        <f t="shared" si="15"/>
        <v>0</v>
      </c>
      <c r="AZ247" s="62">
        <f t="shared" si="15"/>
        <v>0</v>
      </c>
      <c r="BA247" s="62">
        <f t="shared" si="15"/>
        <v>0</v>
      </c>
      <c r="BB247" s="62">
        <f t="shared" si="15"/>
        <v>0</v>
      </c>
      <c r="BC247" s="62">
        <f t="shared" si="15"/>
        <v>0</v>
      </c>
      <c r="BD247" s="62">
        <f t="shared" si="15"/>
        <v>0</v>
      </c>
      <c r="BE247" s="62">
        <f t="shared" si="15"/>
        <v>0</v>
      </c>
      <c r="BF247" s="62">
        <f t="shared" si="15"/>
        <v>0</v>
      </c>
      <c r="BG247" s="62">
        <f t="shared" si="15"/>
        <v>0</v>
      </c>
      <c r="BH247" s="62">
        <f t="shared" si="15"/>
        <v>0</v>
      </c>
      <c r="BI247" s="62">
        <f t="shared" si="15"/>
        <v>0</v>
      </c>
      <c r="BJ247" s="62">
        <f t="shared" si="15"/>
        <v>0</v>
      </c>
      <c r="BK247" s="62">
        <f t="shared" si="15"/>
        <v>0</v>
      </c>
      <c r="BL247" s="62">
        <f t="shared" si="15"/>
        <v>0</v>
      </c>
      <c r="BM247" s="62">
        <f t="shared" si="15"/>
        <v>0</v>
      </c>
      <c r="BN247" s="62">
        <f t="shared" si="15"/>
        <v>0</v>
      </c>
      <c r="BO247" s="62">
        <f t="shared" si="15"/>
        <v>0</v>
      </c>
      <c r="BP247" s="62">
        <f t="shared" si="15"/>
        <v>0</v>
      </c>
      <c r="BQ247" s="62">
        <f t="shared" si="15"/>
        <v>0</v>
      </c>
      <c r="BR247" s="62">
        <f t="shared" si="15"/>
        <v>0</v>
      </c>
      <c r="BS247" s="62">
        <f t="shared" si="15"/>
        <v>0</v>
      </c>
    </row>
    <row r="248" spans="1:71">
      <c r="A248" s="62">
        <v>4</v>
      </c>
      <c r="B248" s="62" t="s">
        <v>718</v>
      </c>
      <c r="C248" s="62">
        <f t="shared" ref="C248:AH248" si="16">C169-C6</f>
        <v>0</v>
      </c>
      <c r="D248" s="62">
        <f t="shared" si="16"/>
        <v>0</v>
      </c>
      <c r="E248" s="62">
        <f t="shared" si="16"/>
        <v>0</v>
      </c>
      <c r="F248" s="62">
        <f t="shared" si="16"/>
        <v>0</v>
      </c>
      <c r="G248" s="62">
        <f t="shared" si="16"/>
        <v>0</v>
      </c>
      <c r="H248" s="62">
        <f t="shared" si="16"/>
        <v>0</v>
      </c>
      <c r="I248" s="62">
        <f t="shared" si="16"/>
        <v>0</v>
      </c>
      <c r="J248" s="62">
        <f t="shared" si="16"/>
        <v>0</v>
      </c>
      <c r="K248" s="62">
        <f t="shared" si="16"/>
        <v>0</v>
      </c>
      <c r="L248" s="62">
        <f t="shared" si="16"/>
        <v>0</v>
      </c>
      <c r="M248" s="62">
        <f t="shared" si="16"/>
        <v>0</v>
      </c>
      <c r="N248" s="62">
        <f t="shared" si="16"/>
        <v>0</v>
      </c>
      <c r="O248" s="62">
        <f t="shared" si="16"/>
        <v>0</v>
      </c>
      <c r="P248" s="62">
        <f t="shared" si="16"/>
        <v>0</v>
      </c>
      <c r="Q248" s="62">
        <f t="shared" si="16"/>
        <v>0</v>
      </c>
      <c r="R248" s="62">
        <f t="shared" si="16"/>
        <v>7.3580563289945746E-3</v>
      </c>
      <c r="S248" s="62">
        <f t="shared" si="16"/>
        <v>-1.4439755802175824E-7</v>
      </c>
      <c r="T248" s="62">
        <f t="shared" si="16"/>
        <v>0</v>
      </c>
      <c r="U248" s="62">
        <f t="shared" si="16"/>
        <v>0</v>
      </c>
      <c r="V248" s="62">
        <f t="shared" si="16"/>
        <v>0</v>
      </c>
      <c r="W248" s="62">
        <f t="shared" si="16"/>
        <v>0</v>
      </c>
      <c r="X248" s="62">
        <f t="shared" si="16"/>
        <v>0</v>
      </c>
      <c r="Y248" s="62">
        <f t="shared" si="16"/>
        <v>0</v>
      </c>
      <c r="Z248" s="62">
        <f t="shared" si="16"/>
        <v>0</v>
      </c>
      <c r="AA248" s="62">
        <f t="shared" si="16"/>
        <v>0</v>
      </c>
      <c r="AB248" s="62">
        <f t="shared" si="16"/>
        <v>0</v>
      </c>
      <c r="AC248" s="62">
        <f t="shared" si="16"/>
        <v>0</v>
      </c>
      <c r="AD248" s="62">
        <f t="shared" si="16"/>
        <v>0</v>
      </c>
      <c r="AE248" s="62">
        <f t="shared" si="16"/>
        <v>0</v>
      </c>
      <c r="AF248" s="62">
        <f t="shared" si="16"/>
        <v>0</v>
      </c>
      <c r="AG248" s="62">
        <f t="shared" si="16"/>
        <v>0</v>
      </c>
      <c r="AH248" s="62">
        <f t="shared" si="16"/>
        <v>0</v>
      </c>
      <c r="AI248" s="62">
        <f t="shared" ref="AI248:BS248" si="17">AI169-AI6</f>
        <v>0</v>
      </c>
      <c r="AJ248" s="62">
        <f t="shared" si="17"/>
        <v>0</v>
      </c>
      <c r="AK248" s="62">
        <f t="shared" si="17"/>
        <v>0</v>
      </c>
      <c r="AL248" s="62">
        <f t="shared" si="17"/>
        <v>0</v>
      </c>
      <c r="AM248" s="62">
        <f t="shared" si="17"/>
        <v>0</v>
      </c>
      <c r="AN248" s="62">
        <f t="shared" si="17"/>
        <v>0</v>
      </c>
      <c r="AO248" s="62">
        <f t="shared" si="17"/>
        <v>0</v>
      </c>
      <c r="AP248" s="62">
        <f t="shared" si="17"/>
        <v>0</v>
      </c>
      <c r="AQ248" s="62">
        <f t="shared" si="17"/>
        <v>0</v>
      </c>
      <c r="AR248" s="62">
        <f t="shared" si="17"/>
        <v>0</v>
      </c>
      <c r="AS248" s="62">
        <f t="shared" si="17"/>
        <v>0</v>
      </c>
      <c r="AT248" s="62">
        <f t="shared" si="17"/>
        <v>0</v>
      </c>
      <c r="AU248" s="62">
        <f t="shared" si="17"/>
        <v>0</v>
      </c>
      <c r="AV248" s="62">
        <f t="shared" si="17"/>
        <v>0</v>
      </c>
      <c r="AW248" s="62">
        <f t="shared" si="17"/>
        <v>0</v>
      </c>
      <c r="AX248" s="62">
        <f t="shared" si="17"/>
        <v>0</v>
      </c>
      <c r="AY248" s="62">
        <f t="shared" si="17"/>
        <v>0</v>
      </c>
      <c r="AZ248" s="62">
        <f t="shared" si="17"/>
        <v>0</v>
      </c>
      <c r="BA248" s="62">
        <f t="shared" si="17"/>
        <v>0</v>
      </c>
      <c r="BB248" s="62">
        <f t="shared" si="17"/>
        <v>0</v>
      </c>
      <c r="BC248" s="62">
        <f t="shared" si="17"/>
        <v>0</v>
      </c>
      <c r="BD248" s="62">
        <f t="shared" si="17"/>
        <v>0</v>
      </c>
      <c r="BE248" s="62">
        <f t="shared" si="17"/>
        <v>0</v>
      </c>
      <c r="BF248" s="62">
        <f t="shared" si="17"/>
        <v>0</v>
      </c>
      <c r="BG248" s="62">
        <f t="shared" si="17"/>
        <v>0</v>
      </c>
      <c r="BH248" s="62">
        <f t="shared" si="17"/>
        <v>0</v>
      </c>
      <c r="BI248" s="62">
        <f t="shared" si="17"/>
        <v>0</v>
      </c>
      <c r="BJ248" s="62">
        <f t="shared" si="17"/>
        <v>0</v>
      </c>
      <c r="BK248" s="62">
        <f t="shared" si="17"/>
        <v>0</v>
      </c>
      <c r="BL248" s="62">
        <f t="shared" si="17"/>
        <v>0</v>
      </c>
      <c r="BM248" s="62">
        <f t="shared" si="17"/>
        <v>0</v>
      </c>
      <c r="BN248" s="62">
        <f t="shared" si="17"/>
        <v>0</v>
      </c>
      <c r="BO248" s="62">
        <f t="shared" si="17"/>
        <v>0</v>
      </c>
      <c r="BP248" s="62">
        <f t="shared" si="17"/>
        <v>0</v>
      </c>
      <c r="BQ248" s="62">
        <f t="shared" si="17"/>
        <v>0</v>
      </c>
      <c r="BR248" s="62">
        <f t="shared" si="17"/>
        <v>0</v>
      </c>
      <c r="BS248" s="62">
        <f t="shared" si="17"/>
        <v>0</v>
      </c>
    </row>
    <row r="249" spans="1:71">
      <c r="A249" s="62">
        <v>5</v>
      </c>
      <c r="B249" s="62" t="s">
        <v>719</v>
      </c>
      <c r="C249" s="62">
        <f t="shared" ref="C249:AH249" si="18">C170-C7</f>
        <v>0</v>
      </c>
      <c r="D249" s="62">
        <f t="shared" si="18"/>
        <v>0</v>
      </c>
      <c r="E249" s="62">
        <f t="shared" si="18"/>
        <v>0</v>
      </c>
      <c r="F249" s="62">
        <f t="shared" si="18"/>
        <v>0</v>
      </c>
      <c r="G249" s="62">
        <f t="shared" si="18"/>
        <v>0</v>
      </c>
      <c r="H249" s="62">
        <f t="shared" si="18"/>
        <v>0</v>
      </c>
      <c r="I249" s="62">
        <f t="shared" si="18"/>
        <v>0</v>
      </c>
      <c r="J249" s="62">
        <f t="shared" si="18"/>
        <v>0</v>
      </c>
      <c r="K249" s="62">
        <f t="shared" si="18"/>
        <v>0</v>
      </c>
      <c r="L249" s="62">
        <f t="shared" si="18"/>
        <v>0</v>
      </c>
      <c r="M249" s="62">
        <f t="shared" si="18"/>
        <v>0</v>
      </c>
      <c r="N249" s="62">
        <f t="shared" si="18"/>
        <v>0</v>
      </c>
      <c r="O249" s="62">
        <f t="shared" si="18"/>
        <v>0</v>
      </c>
      <c r="P249" s="62">
        <f t="shared" si="18"/>
        <v>0</v>
      </c>
      <c r="Q249" s="62">
        <f t="shared" si="18"/>
        <v>0</v>
      </c>
      <c r="R249" s="62">
        <f t="shared" si="18"/>
        <v>5.6328994574653124E-8</v>
      </c>
      <c r="S249" s="62">
        <f t="shared" si="18"/>
        <v>0</v>
      </c>
      <c r="T249" s="62">
        <f t="shared" si="18"/>
        <v>0</v>
      </c>
      <c r="U249" s="62">
        <f t="shared" si="18"/>
        <v>0</v>
      </c>
      <c r="V249" s="62">
        <f t="shared" si="18"/>
        <v>0</v>
      </c>
      <c r="W249" s="62">
        <f t="shared" si="18"/>
        <v>0</v>
      </c>
      <c r="X249" s="62">
        <f t="shared" si="18"/>
        <v>0</v>
      </c>
      <c r="Y249" s="62">
        <f t="shared" si="18"/>
        <v>0</v>
      </c>
      <c r="Z249" s="62">
        <f t="shared" si="18"/>
        <v>0</v>
      </c>
      <c r="AA249" s="62">
        <f t="shared" si="18"/>
        <v>0</v>
      </c>
      <c r="AB249" s="62">
        <f t="shared" si="18"/>
        <v>0</v>
      </c>
      <c r="AC249" s="62">
        <f t="shared" si="18"/>
        <v>0</v>
      </c>
      <c r="AD249" s="62">
        <f t="shared" si="18"/>
        <v>0</v>
      </c>
      <c r="AE249" s="62">
        <f t="shared" si="18"/>
        <v>0</v>
      </c>
      <c r="AF249" s="62">
        <f t="shared" si="18"/>
        <v>0</v>
      </c>
      <c r="AG249" s="62">
        <f t="shared" si="18"/>
        <v>0</v>
      </c>
      <c r="AH249" s="62">
        <f t="shared" si="18"/>
        <v>0</v>
      </c>
      <c r="AI249" s="62">
        <f t="shared" ref="AI249:BS249" si="19">AI170-AI7</f>
        <v>0</v>
      </c>
      <c r="AJ249" s="62">
        <f t="shared" si="19"/>
        <v>0</v>
      </c>
      <c r="AK249" s="62">
        <f t="shared" si="19"/>
        <v>0</v>
      </c>
      <c r="AL249" s="62">
        <f t="shared" si="19"/>
        <v>0</v>
      </c>
      <c r="AM249" s="62">
        <f t="shared" si="19"/>
        <v>0</v>
      </c>
      <c r="AN249" s="62">
        <f t="shared" si="19"/>
        <v>0</v>
      </c>
      <c r="AO249" s="62">
        <f t="shared" si="19"/>
        <v>0</v>
      </c>
      <c r="AP249" s="62">
        <f t="shared" si="19"/>
        <v>0</v>
      </c>
      <c r="AQ249" s="62">
        <f t="shared" si="19"/>
        <v>0</v>
      </c>
      <c r="AR249" s="62">
        <f t="shared" si="19"/>
        <v>0</v>
      </c>
      <c r="AS249" s="62">
        <f t="shared" si="19"/>
        <v>0</v>
      </c>
      <c r="AT249" s="62">
        <f t="shared" si="19"/>
        <v>0</v>
      </c>
      <c r="AU249" s="62">
        <f t="shared" si="19"/>
        <v>0</v>
      </c>
      <c r="AV249" s="62">
        <f t="shared" si="19"/>
        <v>0</v>
      </c>
      <c r="AW249" s="62">
        <f t="shared" si="19"/>
        <v>0</v>
      </c>
      <c r="AX249" s="62">
        <f t="shared" si="19"/>
        <v>0</v>
      </c>
      <c r="AY249" s="62">
        <f t="shared" si="19"/>
        <v>0</v>
      </c>
      <c r="AZ249" s="62">
        <f t="shared" si="19"/>
        <v>0</v>
      </c>
      <c r="BA249" s="62">
        <f t="shared" si="19"/>
        <v>0</v>
      </c>
      <c r="BB249" s="62">
        <f t="shared" si="19"/>
        <v>0</v>
      </c>
      <c r="BC249" s="62">
        <f t="shared" si="19"/>
        <v>0</v>
      </c>
      <c r="BD249" s="62">
        <f t="shared" si="19"/>
        <v>0</v>
      </c>
      <c r="BE249" s="62">
        <f t="shared" si="19"/>
        <v>0</v>
      </c>
      <c r="BF249" s="62">
        <f t="shared" si="19"/>
        <v>0</v>
      </c>
      <c r="BG249" s="62">
        <f t="shared" si="19"/>
        <v>0</v>
      </c>
      <c r="BH249" s="62">
        <f t="shared" si="19"/>
        <v>0</v>
      </c>
      <c r="BI249" s="62">
        <f t="shared" si="19"/>
        <v>0</v>
      </c>
      <c r="BJ249" s="62">
        <f t="shared" si="19"/>
        <v>0</v>
      </c>
      <c r="BK249" s="62">
        <f t="shared" si="19"/>
        <v>0</v>
      </c>
      <c r="BL249" s="62">
        <f t="shared" si="19"/>
        <v>0</v>
      </c>
      <c r="BM249" s="62">
        <f t="shared" si="19"/>
        <v>0</v>
      </c>
      <c r="BN249" s="62">
        <f t="shared" si="19"/>
        <v>0</v>
      </c>
      <c r="BO249" s="62">
        <f t="shared" si="19"/>
        <v>0</v>
      </c>
      <c r="BP249" s="62">
        <f t="shared" si="19"/>
        <v>0</v>
      </c>
      <c r="BQ249" s="62">
        <f t="shared" si="19"/>
        <v>0</v>
      </c>
      <c r="BR249" s="62">
        <f t="shared" si="19"/>
        <v>0</v>
      </c>
      <c r="BS249" s="62">
        <f t="shared" si="19"/>
        <v>0</v>
      </c>
    </row>
    <row r="250" spans="1:71">
      <c r="A250" s="62">
        <v>6</v>
      </c>
      <c r="B250" s="62" t="s">
        <v>783</v>
      </c>
      <c r="C250" s="62">
        <f t="shared" ref="C250:AH250" si="20">C171-C8</f>
        <v>0</v>
      </c>
      <c r="D250" s="62">
        <f t="shared" si="20"/>
        <v>0</v>
      </c>
      <c r="E250" s="62">
        <f t="shared" si="20"/>
        <v>0</v>
      </c>
      <c r="F250" s="62">
        <f t="shared" si="20"/>
        <v>0</v>
      </c>
      <c r="G250" s="62">
        <f t="shared" si="20"/>
        <v>0</v>
      </c>
      <c r="H250" s="62">
        <f t="shared" si="20"/>
        <v>0</v>
      </c>
      <c r="I250" s="62">
        <f t="shared" si="20"/>
        <v>0</v>
      </c>
      <c r="J250" s="62">
        <f t="shared" si="20"/>
        <v>0</v>
      </c>
      <c r="K250" s="62">
        <f t="shared" si="20"/>
        <v>0</v>
      </c>
      <c r="L250" s="62">
        <f t="shared" si="20"/>
        <v>0</v>
      </c>
      <c r="M250" s="62">
        <f t="shared" si="20"/>
        <v>0</v>
      </c>
      <c r="N250" s="62">
        <f t="shared" si="20"/>
        <v>0</v>
      </c>
      <c r="O250" s="62">
        <f t="shared" si="20"/>
        <v>0</v>
      </c>
      <c r="P250" s="62">
        <f t="shared" si="20"/>
        <v>0</v>
      </c>
      <c r="Q250" s="62">
        <f t="shared" si="20"/>
        <v>0</v>
      </c>
      <c r="R250" s="62">
        <f t="shared" si="20"/>
        <v>5.632899457464296E-8</v>
      </c>
      <c r="S250" s="62">
        <f t="shared" si="20"/>
        <v>0</v>
      </c>
      <c r="T250" s="62">
        <f t="shared" si="20"/>
        <v>0</v>
      </c>
      <c r="U250" s="62">
        <f t="shared" si="20"/>
        <v>0</v>
      </c>
      <c r="V250" s="62">
        <f t="shared" si="20"/>
        <v>0</v>
      </c>
      <c r="W250" s="62">
        <f t="shared" si="20"/>
        <v>0</v>
      </c>
      <c r="X250" s="62">
        <f t="shared" si="20"/>
        <v>0</v>
      </c>
      <c r="Y250" s="62">
        <f t="shared" si="20"/>
        <v>0</v>
      </c>
      <c r="Z250" s="62">
        <f t="shared" si="20"/>
        <v>0</v>
      </c>
      <c r="AA250" s="62">
        <f t="shared" si="20"/>
        <v>0</v>
      </c>
      <c r="AB250" s="62">
        <f t="shared" si="20"/>
        <v>0</v>
      </c>
      <c r="AC250" s="62">
        <f t="shared" si="20"/>
        <v>0</v>
      </c>
      <c r="AD250" s="62">
        <f t="shared" si="20"/>
        <v>0</v>
      </c>
      <c r="AE250" s="62">
        <f t="shared" si="20"/>
        <v>0</v>
      </c>
      <c r="AF250" s="62">
        <f t="shared" si="20"/>
        <v>0</v>
      </c>
      <c r="AG250" s="62">
        <f t="shared" si="20"/>
        <v>0</v>
      </c>
      <c r="AH250" s="62">
        <f t="shared" si="20"/>
        <v>0</v>
      </c>
      <c r="AI250" s="62">
        <f t="shared" ref="AI250:BS250" si="21">AI171-AI8</f>
        <v>0</v>
      </c>
      <c r="AJ250" s="62">
        <f t="shared" si="21"/>
        <v>0</v>
      </c>
      <c r="AK250" s="62">
        <f t="shared" si="21"/>
        <v>0</v>
      </c>
      <c r="AL250" s="62">
        <f t="shared" si="21"/>
        <v>0</v>
      </c>
      <c r="AM250" s="62">
        <f t="shared" si="21"/>
        <v>0</v>
      </c>
      <c r="AN250" s="62">
        <f t="shared" si="21"/>
        <v>0</v>
      </c>
      <c r="AO250" s="62">
        <f t="shared" si="21"/>
        <v>0</v>
      </c>
      <c r="AP250" s="62">
        <f t="shared" si="21"/>
        <v>0</v>
      </c>
      <c r="AQ250" s="62">
        <f t="shared" si="21"/>
        <v>0</v>
      </c>
      <c r="AR250" s="62">
        <f t="shared" si="21"/>
        <v>0</v>
      </c>
      <c r="AS250" s="62">
        <f t="shared" si="21"/>
        <v>0</v>
      </c>
      <c r="AT250" s="62">
        <f t="shared" si="21"/>
        <v>0</v>
      </c>
      <c r="AU250" s="62">
        <f t="shared" si="21"/>
        <v>0</v>
      </c>
      <c r="AV250" s="62">
        <f t="shared" si="21"/>
        <v>0</v>
      </c>
      <c r="AW250" s="62">
        <f t="shared" si="21"/>
        <v>0</v>
      </c>
      <c r="AX250" s="62">
        <f t="shared" si="21"/>
        <v>0</v>
      </c>
      <c r="AY250" s="62">
        <f t="shared" si="21"/>
        <v>0</v>
      </c>
      <c r="AZ250" s="62">
        <f t="shared" si="21"/>
        <v>0</v>
      </c>
      <c r="BA250" s="62">
        <f t="shared" si="21"/>
        <v>0</v>
      </c>
      <c r="BB250" s="62">
        <f t="shared" si="21"/>
        <v>0</v>
      </c>
      <c r="BC250" s="62">
        <f t="shared" si="21"/>
        <v>0</v>
      </c>
      <c r="BD250" s="62">
        <f t="shared" si="21"/>
        <v>0</v>
      </c>
      <c r="BE250" s="62">
        <f t="shared" si="21"/>
        <v>0</v>
      </c>
      <c r="BF250" s="62">
        <f t="shared" si="21"/>
        <v>0</v>
      </c>
      <c r="BG250" s="62">
        <f t="shared" si="21"/>
        <v>0</v>
      </c>
      <c r="BH250" s="62">
        <f t="shared" si="21"/>
        <v>0</v>
      </c>
      <c r="BI250" s="62">
        <f t="shared" si="21"/>
        <v>0</v>
      </c>
      <c r="BJ250" s="62">
        <f t="shared" si="21"/>
        <v>0</v>
      </c>
      <c r="BK250" s="62">
        <f t="shared" si="21"/>
        <v>0</v>
      </c>
      <c r="BL250" s="62">
        <f t="shared" si="21"/>
        <v>0</v>
      </c>
      <c r="BM250" s="62">
        <f t="shared" si="21"/>
        <v>0</v>
      </c>
      <c r="BN250" s="62">
        <f t="shared" si="21"/>
        <v>0</v>
      </c>
      <c r="BO250" s="62">
        <f t="shared" si="21"/>
        <v>0</v>
      </c>
      <c r="BP250" s="62">
        <f t="shared" si="21"/>
        <v>0</v>
      </c>
      <c r="BQ250" s="62">
        <f t="shared" si="21"/>
        <v>0</v>
      </c>
      <c r="BR250" s="62">
        <f t="shared" si="21"/>
        <v>0</v>
      </c>
      <c r="BS250" s="62">
        <f t="shared" si="21"/>
        <v>0</v>
      </c>
    </row>
    <row r="251" spans="1:71">
      <c r="A251" s="62">
        <v>7</v>
      </c>
      <c r="B251" s="62" t="s">
        <v>784</v>
      </c>
      <c r="C251" s="62">
        <f t="shared" ref="C251:AH251" si="22">C172-C9</f>
        <v>0</v>
      </c>
      <c r="D251" s="62">
        <f t="shared" si="22"/>
        <v>0</v>
      </c>
      <c r="E251" s="62">
        <f t="shared" si="22"/>
        <v>0</v>
      </c>
      <c r="F251" s="62">
        <f t="shared" si="22"/>
        <v>0</v>
      </c>
      <c r="G251" s="62">
        <f t="shared" si="22"/>
        <v>0</v>
      </c>
      <c r="H251" s="62">
        <f t="shared" si="22"/>
        <v>0</v>
      </c>
      <c r="I251" s="62">
        <f t="shared" si="22"/>
        <v>0</v>
      </c>
      <c r="J251" s="62">
        <f t="shared" si="22"/>
        <v>0</v>
      </c>
      <c r="K251" s="62">
        <f t="shared" si="22"/>
        <v>0</v>
      </c>
      <c r="L251" s="62">
        <f t="shared" si="22"/>
        <v>0</v>
      </c>
      <c r="M251" s="62">
        <f t="shared" si="22"/>
        <v>0</v>
      </c>
      <c r="N251" s="62">
        <f t="shared" si="22"/>
        <v>0</v>
      </c>
      <c r="O251" s="62">
        <f t="shared" si="22"/>
        <v>0</v>
      </c>
      <c r="P251" s="62">
        <f t="shared" si="22"/>
        <v>0</v>
      </c>
      <c r="Q251" s="62">
        <f t="shared" si="22"/>
        <v>0</v>
      </c>
      <c r="R251" s="62">
        <f t="shared" si="22"/>
        <v>-6.9999436710054264E-3</v>
      </c>
      <c r="S251" s="62">
        <f t="shared" si="22"/>
        <v>0</v>
      </c>
      <c r="T251" s="62">
        <f t="shared" si="22"/>
        <v>0</v>
      </c>
      <c r="U251" s="62">
        <f t="shared" si="22"/>
        <v>0</v>
      </c>
      <c r="V251" s="62">
        <f t="shared" si="22"/>
        <v>0</v>
      </c>
      <c r="W251" s="62">
        <f t="shared" si="22"/>
        <v>0</v>
      </c>
      <c r="X251" s="62">
        <f t="shared" si="22"/>
        <v>0</v>
      </c>
      <c r="Y251" s="62">
        <f t="shared" si="22"/>
        <v>0</v>
      </c>
      <c r="Z251" s="62">
        <f t="shared" si="22"/>
        <v>0</v>
      </c>
      <c r="AA251" s="62">
        <f t="shared" si="22"/>
        <v>0</v>
      </c>
      <c r="AB251" s="62">
        <f t="shared" si="22"/>
        <v>0</v>
      </c>
      <c r="AC251" s="62">
        <f t="shared" si="22"/>
        <v>0</v>
      </c>
      <c r="AD251" s="62">
        <f t="shared" si="22"/>
        <v>0</v>
      </c>
      <c r="AE251" s="62">
        <f t="shared" si="22"/>
        <v>0</v>
      </c>
      <c r="AF251" s="62">
        <f t="shared" si="22"/>
        <v>0</v>
      </c>
      <c r="AG251" s="62">
        <f t="shared" si="22"/>
        <v>0</v>
      </c>
      <c r="AH251" s="62">
        <f t="shared" si="22"/>
        <v>0</v>
      </c>
      <c r="AI251" s="62">
        <f t="shared" ref="AI251:BS251" si="23">AI172-AI9</f>
        <v>0</v>
      </c>
      <c r="AJ251" s="62">
        <f t="shared" si="23"/>
        <v>0</v>
      </c>
      <c r="AK251" s="62">
        <f t="shared" si="23"/>
        <v>0</v>
      </c>
      <c r="AL251" s="62">
        <f t="shared" si="23"/>
        <v>0</v>
      </c>
      <c r="AM251" s="62">
        <f t="shared" si="23"/>
        <v>0</v>
      </c>
      <c r="AN251" s="62">
        <f t="shared" si="23"/>
        <v>0</v>
      </c>
      <c r="AO251" s="62">
        <f t="shared" si="23"/>
        <v>0</v>
      </c>
      <c r="AP251" s="62">
        <f t="shared" si="23"/>
        <v>0</v>
      </c>
      <c r="AQ251" s="62">
        <f t="shared" si="23"/>
        <v>0</v>
      </c>
      <c r="AR251" s="62">
        <f t="shared" si="23"/>
        <v>0</v>
      </c>
      <c r="AS251" s="62">
        <f t="shared" si="23"/>
        <v>0</v>
      </c>
      <c r="AT251" s="62">
        <f t="shared" si="23"/>
        <v>0</v>
      </c>
      <c r="AU251" s="62">
        <f t="shared" si="23"/>
        <v>0</v>
      </c>
      <c r="AV251" s="62">
        <f t="shared" si="23"/>
        <v>0</v>
      </c>
      <c r="AW251" s="62">
        <f t="shared" si="23"/>
        <v>0</v>
      </c>
      <c r="AX251" s="62">
        <f t="shared" si="23"/>
        <v>0</v>
      </c>
      <c r="AY251" s="62">
        <f t="shared" si="23"/>
        <v>0</v>
      </c>
      <c r="AZ251" s="62">
        <f t="shared" si="23"/>
        <v>0</v>
      </c>
      <c r="BA251" s="62">
        <f t="shared" si="23"/>
        <v>0</v>
      </c>
      <c r="BB251" s="62">
        <f t="shared" si="23"/>
        <v>0</v>
      </c>
      <c r="BC251" s="62">
        <f t="shared" si="23"/>
        <v>0</v>
      </c>
      <c r="BD251" s="62">
        <f t="shared" si="23"/>
        <v>0</v>
      </c>
      <c r="BE251" s="62">
        <f t="shared" si="23"/>
        <v>0</v>
      </c>
      <c r="BF251" s="62">
        <f t="shared" si="23"/>
        <v>0</v>
      </c>
      <c r="BG251" s="62">
        <f t="shared" si="23"/>
        <v>0</v>
      </c>
      <c r="BH251" s="62">
        <f t="shared" si="23"/>
        <v>0</v>
      </c>
      <c r="BI251" s="62">
        <f t="shared" si="23"/>
        <v>0</v>
      </c>
      <c r="BJ251" s="62">
        <f t="shared" si="23"/>
        <v>0</v>
      </c>
      <c r="BK251" s="62">
        <f t="shared" si="23"/>
        <v>0</v>
      </c>
      <c r="BL251" s="62">
        <f t="shared" si="23"/>
        <v>0</v>
      </c>
      <c r="BM251" s="62">
        <f>BM172-BM9</f>
        <v>0</v>
      </c>
      <c r="BN251" s="62">
        <f t="shared" si="23"/>
        <v>0</v>
      </c>
      <c r="BO251" s="62">
        <f t="shared" si="23"/>
        <v>0</v>
      </c>
      <c r="BP251" s="62">
        <f t="shared" si="23"/>
        <v>0</v>
      </c>
      <c r="BQ251" s="62">
        <f t="shared" si="23"/>
        <v>0</v>
      </c>
      <c r="BR251" s="62">
        <f t="shared" si="23"/>
        <v>0</v>
      </c>
      <c r="BS251" s="62">
        <f t="shared" si="23"/>
        <v>0</v>
      </c>
    </row>
    <row r="252" spans="1:71">
      <c r="A252" s="62">
        <v>8</v>
      </c>
      <c r="B252" s="62" t="s">
        <v>721</v>
      </c>
      <c r="C252" s="62">
        <f t="shared" ref="C252:AH252" si="24">C173-C10</f>
        <v>0</v>
      </c>
      <c r="D252" s="62">
        <f t="shared" si="24"/>
        <v>0</v>
      </c>
      <c r="E252" s="62">
        <f t="shared" si="24"/>
        <v>0</v>
      </c>
      <c r="F252" s="62">
        <f t="shared" si="24"/>
        <v>0</v>
      </c>
      <c r="G252" s="62">
        <f t="shared" si="24"/>
        <v>0</v>
      </c>
      <c r="H252" s="62">
        <f t="shared" si="24"/>
        <v>0</v>
      </c>
      <c r="I252" s="62">
        <f t="shared" si="24"/>
        <v>0</v>
      </c>
      <c r="J252" s="62">
        <f t="shared" si="24"/>
        <v>0</v>
      </c>
      <c r="K252" s="62">
        <f t="shared" si="24"/>
        <v>0</v>
      </c>
      <c r="L252" s="62">
        <f t="shared" si="24"/>
        <v>0</v>
      </c>
      <c r="M252" s="62">
        <f t="shared" si="24"/>
        <v>0</v>
      </c>
      <c r="N252" s="62">
        <f t="shared" si="24"/>
        <v>0</v>
      </c>
      <c r="O252" s="62">
        <f t="shared" si="24"/>
        <v>0</v>
      </c>
      <c r="P252" s="62">
        <f t="shared" si="24"/>
        <v>0</v>
      </c>
      <c r="Q252" s="62">
        <f t="shared" si="24"/>
        <v>0</v>
      </c>
      <c r="R252" s="62">
        <f t="shared" si="24"/>
        <v>7.3427795520589981E-8</v>
      </c>
      <c r="S252" s="62">
        <f t="shared" si="24"/>
        <v>0</v>
      </c>
      <c r="T252" s="62">
        <f t="shared" si="24"/>
        <v>0</v>
      </c>
      <c r="U252" s="62">
        <f t="shared" si="24"/>
        <v>0</v>
      </c>
      <c r="V252" s="62">
        <f t="shared" si="24"/>
        <v>0</v>
      </c>
      <c r="W252" s="62">
        <f t="shared" si="24"/>
        <v>0</v>
      </c>
      <c r="X252" s="62">
        <f t="shared" si="24"/>
        <v>0</v>
      </c>
      <c r="Y252" s="62">
        <f t="shared" si="24"/>
        <v>0</v>
      </c>
      <c r="Z252" s="62">
        <f t="shared" si="24"/>
        <v>0</v>
      </c>
      <c r="AA252" s="62">
        <f t="shared" si="24"/>
        <v>0</v>
      </c>
      <c r="AB252" s="62">
        <f t="shared" si="24"/>
        <v>0</v>
      </c>
      <c r="AC252" s="62">
        <f t="shared" si="24"/>
        <v>0</v>
      </c>
      <c r="AD252" s="62">
        <f t="shared" si="24"/>
        <v>0</v>
      </c>
      <c r="AE252" s="62">
        <f t="shared" si="24"/>
        <v>0</v>
      </c>
      <c r="AF252" s="62">
        <f t="shared" si="24"/>
        <v>0</v>
      </c>
      <c r="AG252" s="62">
        <f t="shared" si="24"/>
        <v>0</v>
      </c>
      <c r="AH252" s="62">
        <f t="shared" si="24"/>
        <v>0</v>
      </c>
      <c r="AI252" s="62">
        <f t="shared" ref="AI252:BS252" si="25">AI173-AI10</f>
        <v>0</v>
      </c>
      <c r="AJ252" s="62">
        <f t="shared" si="25"/>
        <v>0</v>
      </c>
      <c r="AK252" s="62">
        <f t="shared" si="25"/>
        <v>0</v>
      </c>
      <c r="AL252" s="62">
        <f t="shared" si="25"/>
        <v>0</v>
      </c>
      <c r="AM252" s="62">
        <f t="shared" si="25"/>
        <v>0</v>
      </c>
      <c r="AN252" s="62">
        <f t="shared" si="25"/>
        <v>0</v>
      </c>
      <c r="AO252" s="62">
        <f t="shared" si="25"/>
        <v>0</v>
      </c>
      <c r="AP252" s="62">
        <f t="shared" si="25"/>
        <v>0</v>
      </c>
      <c r="AQ252" s="62">
        <f t="shared" si="25"/>
        <v>0</v>
      </c>
      <c r="AR252" s="62">
        <f t="shared" si="25"/>
        <v>0</v>
      </c>
      <c r="AS252" s="62">
        <f t="shared" si="25"/>
        <v>0</v>
      </c>
      <c r="AT252" s="62">
        <f t="shared" si="25"/>
        <v>0</v>
      </c>
      <c r="AU252" s="62">
        <f t="shared" si="25"/>
        <v>0</v>
      </c>
      <c r="AV252" s="62">
        <f t="shared" si="25"/>
        <v>0</v>
      </c>
      <c r="AW252" s="62">
        <f t="shared" si="25"/>
        <v>0</v>
      </c>
      <c r="AX252" s="62">
        <f t="shared" si="25"/>
        <v>0</v>
      </c>
      <c r="AY252" s="62">
        <f t="shared" si="25"/>
        <v>0</v>
      </c>
      <c r="AZ252" s="62">
        <f t="shared" si="25"/>
        <v>0</v>
      </c>
      <c r="BA252" s="62">
        <f t="shared" si="25"/>
        <v>0</v>
      </c>
      <c r="BB252" s="62">
        <f t="shared" si="25"/>
        <v>0</v>
      </c>
      <c r="BC252" s="62">
        <f t="shared" si="25"/>
        <v>0</v>
      </c>
      <c r="BD252" s="62">
        <f t="shared" si="25"/>
        <v>0</v>
      </c>
      <c r="BE252" s="62">
        <f t="shared" si="25"/>
        <v>0</v>
      </c>
      <c r="BF252" s="62">
        <f t="shared" si="25"/>
        <v>0</v>
      </c>
      <c r="BG252" s="62">
        <f t="shared" si="25"/>
        <v>0</v>
      </c>
      <c r="BH252" s="62">
        <f t="shared" si="25"/>
        <v>0</v>
      </c>
      <c r="BI252" s="62">
        <f t="shared" si="25"/>
        <v>0</v>
      </c>
      <c r="BJ252" s="62">
        <f t="shared" si="25"/>
        <v>0</v>
      </c>
      <c r="BK252" s="62">
        <f t="shared" si="25"/>
        <v>0</v>
      </c>
      <c r="BL252" s="62">
        <f t="shared" si="25"/>
        <v>0</v>
      </c>
      <c r="BM252" s="62">
        <f t="shared" si="25"/>
        <v>0</v>
      </c>
      <c r="BN252" s="62">
        <f t="shared" si="25"/>
        <v>0</v>
      </c>
      <c r="BO252" s="62">
        <f t="shared" si="25"/>
        <v>0</v>
      </c>
      <c r="BP252" s="62">
        <f t="shared" si="25"/>
        <v>0</v>
      </c>
      <c r="BQ252" s="62">
        <f t="shared" si="25"/>
        <v>0</v>
      </c>
      <c r="BR252" s="62">
        <f t="shared" si="25"/>
        <v>0</v>
      </c>
      <c r="BS252" s="62">
        <f t="shared" si="25"/>
        <v>0</v>
      </c>
    </row>
    <row r="253" spans="1:71">
      <c r="A253" s="62">
        <v>9</v>
      </c>
      <c r="B253" s="62" t="s">
        <v>722</v>
      </c>
      <c r="C253" s="62">
        <f t="shared" ref="C253:AH253" si="26">C174-C11</f>
        <v>0</v>
      </c>
      <c r="D253" s="62">
        <f t="shared" si="26"/>
        <v>0</v>
      </c>
      <c r="E253" s="62">
        <f t="shared" si="26"/>
        <v>0</v>
      </c>
      <c r="F253" s="62">
        <f t="shared" si="26"/>
        <v>0</v>
      </c>
      <c r="G253" s="62">
        <f t="shared" si="26"/>
        <v>2.5963513218331088E-4</v>
      </c>
      <c r="H253" s="62">
        <f t="shared" si="26"/>
        <v>0</v>
      </c>
      <c r="I253" s="62">
        <f t="shared" si="26"/>
        <v>6.3838076742636749E-8</v>
      </c>
      <c r="J253" s="62">
        <f t="shared" si="26"/>
        <v>0</v>
      </c>
      <c r="K253" s="62">
        <f t="shared" si="26"/>
        <v>0</v>
      </c>
      <c r="L253" s="62">
        <f t="shared" si="26"/>
        <v>0</v>
      </c>
      <c r="M253" s="62">
        <f t="shared" si="26"/>
        <v>0</v>
      </c>
      <c r="N253" s="62">
        <f t="shared" si="26"/>
        <v>0</v>
      </c>
      <c r="O253" s="62">
        <f t="shared" si="26"/>
        <v>0</v>
      </c>
      <c r="P253" s="62">
        <f t="shared" si="26"/>
        <v>0</v>
      </c>
      <c r="Q253" s="62">
        <f t="shared" si="26"/>
        <v>0</v>
      </c>
      <c r="R253" s="62">
        <f t="shared" si="26"/>
        <v>7.3427795520589981E-8</v>
      </c>
      <c r="S253" s="62">
        <f t="shared" si="26"/>
        <v>0</v>
      </c>
      <c r="T253" s="62">
        <f t="shared" si="26"/>
        <v>0</v>
      </c>
      <c r="U253" s="62">
        <f t="shared" si="26"/>
        <v>0</v>
      </c>
      <c r="V253" s="62">
        <f t="shared" si="26"/>
        <v>0</v>
      </c>
      <c r="W253" s="62">
        <f t="shared" si="26"/>
        <v>0</v>
      </c>
      <c r="X253" s="62">
        <f t="shared" si="26"/>
        <v>0</v>
      </c>
      <c r="Y253" s="62">
        <f t="shared" si="26"/>
        <v>0</v>
      </c>
      <c r="Z253" s="62">
        <f t="shared" si="26"/>
        <v>0</v>
      </c>
      <c r="AA253" s="62">
        <f t="shared" si="26"/>
        <v>0</v>
      </c>
      <c r="AB253" s="62">
        <f t="shared" si="26"/>
        <v>0</v>
      </c>
      <c r="AC253" s="62">
        <f t="shared" si="26"/>
        <v>0</v>
      </c>
      <c r="AD253" s="62">
        <f t="shared" si="26"/>
        <v>0</v>
      </c>
      <c r="AE253" s="62">
        <f t="shared" si="26"/>
        <v>0</v>
      </c>
      <c r="AF253" s="62">
        <f t="shared" si="26"/>
        <v>0</v>
      </c>
      <c r="AG253" s="62">
        <f t="shared" si="26"/>
        <v>0</v>
      </c>
      <c r="AH253" s="62">
        <f t="shared" si="26"/>
        <v>0</v>
      </c>
      <c r="AI253" s="62">
        <f t="shared" ref="AI253:BS253" si="27">AI174-AI11</f>
        <v>0</v>
      </c>
      <c r="AJ253" s="62">
        <f t="shared" si="27"/>
        <v>0</v>
      </c>
      <c r="AK253" s="62">
        <f t="shared" si="27"/>
        <v>0</v>
      </c>
      <c r="AL253" s="62">
        <f t="shared" si="27"/>
        <v>0</v>
      </c>
      <c r="AM253" s="62">
        <f t="shared" si="27"/>
        <v>0</v>
      </c>
      <c r="AN253" s="62">
        <f t="shared" si="27"/>
        <v>0</v>
      </c>
      <c r="AO253" s="62">
        <f t="shared" si="27"/>
        <v>0</v>
      </c>
      <c r="AP253" s="62">
        <f t="shared" si="27"/>
        <v>0</v>
      </c>
      <c r="AQ253" s="62">
        <f t="shared" si="27"/>
        <v>0</v>
      </c>
      <c r="AR253" s="62">
        <f t="shared" si="27"/>
        <v>0</v>
      </c>
      <c r="AS253" s="62">
        <f t="shared" si="27"/>
        <v>0</v>
      </c>
      <c r="AT253" s="62">
        <f t="shared" si="27"/>
        <v>0</v>
      </c>
      <c r="AU253" s="62">
        <f t="shared" si="27"/>
        <v>0</v>
      </c>
      <c r="AV253" s="62">
        <f t="shared" si="27"/>
        <v>0</v>
      </c>
      <c r="AW253" s="62">
        <f t="shared" si="27"/>
        <v>0</v>
      </c>
      <c r="AX253" s="62">
        <f t="shared" si="27"/>
        <v>0</v>
      </c>
      <c r="AY253" s="62">
        <f t="shared" si="27"/>
        <v>0</v>
      </c>
      <c r="AZ253" s="62">
        <f t="shared" si="27"/>
        <v>0</v>
      </c>
      <c r="BA253" s="62">
        <f t="shared" si="27"/>
        <v>0</v>
      </c>
      <c r="BB253" s="62">
        <f t="shared" si="27"/>
        <v>0</v>
      </c>
      <c r="BC253" s="62">
        <f t="shared" si="27"/>
        <v>0</v>
      </c>
      <c r="BD253" s="62">
        <f t="shared" si="27"/>
        <v>0</v>
      </c>
      <c r="BE253" s="62">
        <f t="shared" si="27"/>
        <v>0</v>
      </c>
      <c r="BF253" s="62">
        <f t="shared" si="27"/>
        <v>0</v>
      </c>
      <c r="BG253" s="62">
        <f t="shared" si="27"/>
        <v>0</v>
      </c>
      <c r="BH253" s="62">
        <f t="shared" si="27"/>
        <v>0</v>
      </c>
      <c r="BI253" s="62">
        <f t="shared" si="27"/>
        <v>0</v>
      </c>
      <c r="BJ253" s="62">
        <f t="shared" si="27"/>
        <v>0</v>
      </c>
      <c r="BK253" s="62">
        <f t="shared" si="27"/>
        <v>0</v>
      </c>
      <c r="BL253" s="62">
        <f t="shared" si="27"/>
        <v>0</v>
      </c>
      <c r="BM253" s="62">
        <f t="shared" si="27"/>
        <v>0</v>
      </c>
      <c r="BN253" s="62">
        <f t="shared" si="27"/>
        <v>0</v>
      </c>
      <c r="BO253" s="62">
        <f t="shared" si="27"/>
        <v>0</v>
      </c>
      <c r="BP253" s="62">
        <f t="shared" si="27"/>
        <v>0</v>
      </c>
      <c r="BQ253" s="62">
        <f t="shared" si="27"/>
        <v>0</v>
      </c>
      <c r="BR253" s="62">
        <f t="shared" si="27"/>
        <v>0</v>
      </c>
      <c r="BS253" s="62">
        <f t="shared" si="27"/>
        <v>0</v>
      </c>
    </row>
    <row r="254" spans="1:71">
      <c r="A254" s="62">
        <v>10</v>
      </c>
      <c r="B254" s="62" t="s">
        <v>723</v>
      </c>
      <c r="C254" s="62">
        <f t="shared" ref="C254:AH254" si="28">C175-C12</f>
        <v>0</v>
      </c>
      <c r="D254" s="62">
        <f t="shared" si="28"/>
        <v>0</v>
      </c>
      <c r="E254" s="62">
        <f t="shared" si="28"/>
        <v>0</v>
      </c>
      <c r="F254" s="62">
        <f t="shared" si="28"/>
        <v>0</v>
      </c>
      <c r="G254" s="62">
        <f t="shared" si="28"/>
        <v>0</v>
      </c>
      <c r="H254" s="62">
        <f t="shared" si="28"/>
        <v>0</v>
      </c>
      <c r="I254" s="62">
        <f t="shared" si="28"/>
        <v>0</v>
      </c>
      <c r="J254" s="62">
        <f t="shared" si="28"/>
        <v>0</v>
      </c>
      <c r="K254" s="62">
        <f t="shared" si="28"/>
        <v>0</v>
      </c>
      <c r="L254" s="62">
        <f t="shared" si="28"/>
        <v>0</v>
      </c>
      <c r="M254" s="62">
        <f t="shared" si="28"/>
        <v>0</v>
      </c>
      <c r="N254" s="62">
        <f t="shared" si="28"/>
        <v>0</v>
      </c>
      <c r="O254" s="62">
        <f t="shared" si="28"/>
        <v>0</v>
      </c>
      <c r="P254" s="62">
        <f t="shared" si="28"/>
        <v>-4.4913783337537788E-6</v>
      </c>
      <c r="Q254" s="62">
        <f t="shared" si="28"/>
        <v>0</v>
      </c>
      <c r="R254" s="62">
        <f t="shared" si="28"/>
        <v>7.3427795520589981E-8</v>
      </c>
      <c r="S254" s="62">
        <f t="shared" si="28"/>
        <v>0</v>
      </c>
      <c r="T254" s="62">
        <f t="shared" si="28"/>
        <v>0</v>
      </c>
      <c r="U254" s="62">
        <f t="shared" si="28"/>
        <v>0</v>
      </c>
      <c r="V254" s="62">
        <f t="shared" si="28"/>
        <v>0</v>
      </c>
      <c r="W254" s="62">
        <f t="shared" si="28"/>
        <v>0</v>
      </c>
      <c r="X254" s="62">
        <f t="shared" si="28"/>
        <v>0</v>
      </c>
      <c r="Y254" s="62">
        <f t="shared" si="28"/>
        <v>0</v>
      </c>
      <c r="Z254" s="62">
        <f t="shared" si="28"/>
        <v>0</v>
      </c>
      <c r="AA254" s="62">
        <f t="shared" si="28"/>
        <v>0</v>
      </c>
      <c r="AB254" s="62">
        <f t="shared" si="28"/>
        <v>0</v>
      </c>
      <c r="AC254" s="62">
        <f t="shared" si="28"/>
        <v>0</v>
      </c>
      <c r="AD254" s="62">
        <f t="shared" si="28"/>
        <v>0</v>
      </c>
      <c r="AE254" s="62">
        <f t="shared" si="28"/>
        <v>0</v>
      </c>
      <c r="AF254" s="62">
        <f t="shared" si="28"/>
        <v>0</v>
      </c>
      <c r="AG254" s="62">
        <f t="shared" si="28"/>
        <v>0</v>
      </c>
      <c r="AH254" s="62">
        <f t="shared" si="28"/>
        <v>0</v>
      </c>
      <c r="AI254" s="62">
        <f t="shared" ref="AI254:BS254" si="29">AI175-AI12</f>
        <v>0</v>
      </c>
      <c r="AJ254" s="62">
        <f t="shared" si="29"/>
        <v>0</v>
      </c>
      <c r="AK254" s="62">
        <f t="shared" si="29"/>
        <v>0</v>
      </c>
      <c r="AL254" s="62">
        <f t="shared" si="29"/>
        <v>0</v>
      </c>
      <c r="AM254" s="62">
        <f t="shared" si="29"/>
        <v>0</v>
      </c>
      <c r="AN254" s="62">
        <f t="shared" si="29"/>
        <v>0</v>
      </c>
      <c r="AO254" s="62">
        <f t="shared" si="29"/>
        <v>0</v>
      </c>
      <c r="AP254" s="62">
        <f t="shared" si="29"/>
        <v>0</v>
      </c>
      <c r="AQ254" s="62">
        <f t="shared" si="29"/>
        <v>0</v>
      </c>
      <c r="AR254" s="62">
        <f t="shared" si="29"/>
        <v>0</v>
      </c>
      <c r="AS254" s="62">
        <f t="shared" si="29"/>
        <v>0</v>
      </c>
      <c r="AT254" s="62">
        <f t="shared" si="29"/>
        <v>0</v>
      </c>
      <c r="AU254" s="62">
        <f t="shared" si="29"/>
        <v>0</v>
      </c>
      <c r="AV254" s="62">
        <f t="shared" si="29"/>
        <v>0</v>
      </c>
      <c r="AW254" s="62">
        <f t="shared" si="29"/>
        <v>0</v>
      </c>
      <c r="AX254" s="62">
        <f t="shared" si="29"/>
        <v>0</v>
      </c>
      <c r="AY254" s="62">
        <f t="shared" si="29"/>
        <v>0</v>
      </c>
      <c r="AZ254" s="62">
        <f t="shared" si="29"/>
        <v>0</v>
      </c>
      <c r="BA254" s="62">
        <f t="shared" si="29"/>
        <v>0</v>
      </c>
      <c r="BB254" s="62">
        <f t="shared" si="29"/>
        <v>0</v>
      </c>
      <c r="BC254" s="62">
        <f t="shared" si="29"/>
        <v>0</v>
      </c>
      <c r="BD254" s="62">
        <f t="shared" si="29"/>
        <v>0</v>
      </c>
      <c r="BE254" s="62">
        <f t="shared" si="29"/>
        <v>0</v>
      </c>
      <c r="BF254" s="62">
        <f t="shared" si="29"/>
        <v>0</v>
      </c>
      <c r="BG254" s="62">
        <f t="shared" si="29"/>
        <v>0</v>
      </c>
      <c r="BH254" s="62">
        <f t="shared" si="29"/>
        <v>0</v>
      </c>
      <c r="BI254" s="62">
        <f t="shared" si="29"/>
        <v>0</v>
      </c>
      <c r="BJ254" s="62">
        <f t="shared" si="29"/>
        <v>0</v>
      </c>
      <c r="BK254" s="62">
        <f t="shared" si="29"/>
        <v>0</v>
      </c>
      <c r="BL254" s="62">
        <f t="shared" si="29"/>
        <v>0</v>
      </c>
      <c r="BM254" s="62">
        <f t="shared" si="29"/>
        <v>0</v>
      </c>
      <c r="BN254" s="62">
        <f t="shared" si="29"/>
        <v>0</v>
      </c>
      <c r="BO254" s="62">
        <f t="shared" si="29"/>
        <v>0</v>
      </c>
      <c r="BP254" s="62">
        <f t="shared" si="29"/>
        <v>0</v>
      </c>
      <c r="BQ254" s="62">
        <f t="shared" si="29"/>
        <v>0</v>
      </c>
      <c r="BR254" s="62">
        <f t="shared" si="29"/>
        <v>0</v>
      </c>
      <c r="BS254" s="62">
        <f t="shared" si="29"/>
        <v>0</v>
      </c>
    </row>
    <row r="255" spans="1:71">
      <c r="A255" s="62">
        <v>11</v>
      </c>
      <c r="B255" s="62" t="s">
        <v>4</v>
      </c>
      <c r="C255" s="62">
        <f t="shared" ref="C255:AH255" si="30">C176-C13</f>
        <v>0</v>
      </c>
      <c r="D255" s="62">
        <f t="shared" si="30"/>
        <v>0</v>
      </c>
      <c r="E255" s="62">
        <f t="shared" si="30"/>
        <v>0</v>
      </c>
      <c r="F255" s="62">
        <f t="shared" si="30"/>
        <v>0</v>
      </c>
      <c r="G255" s="62">
        <f t="shared" si="30"/>
        <v>-1.1011819107982617E-4</v>
      </c>
      <c r="H255" s="62">
        <f t="shared" si="30"/>
        <v>0</v>
      </c>
      <c r="I255" s="62">
        <f t="shared" si="30"/>
        <v>0</v>
      </c>
      <c r="J255" s="62">
        <f t="shared" si="30"/>
        <v>0</v>
      </c>
      <c r="K255" s="62">
        <f t="shared" si="30"/>
        <v>0</v>
      </c>
      <c r="L255" s="62">
        <f t="shared" si="30"/>
        <v>0</v>
      </c>
      <c r="M255" s="62">
        <f t="shared" si="30"/>
        <v>0</v>
      </c>
      <c r="N255" s="62">
        <f t="shared" si="30"/>
        <v>0</v>
      </c>
      <c r="O255" s="62">
        <f t="shared" si="30"/>
        <v>0</v>
      </c>
      <c r="P255" s="62">
        <f t="shared" si="30"/>
        <v>0</v>
      </c>
      <c r="Q255" s="62">
        <f t="shared" si="30"/>
        <v>0</v>
      </c>
      <c r="R255" s="62">
        <f t="shared" si="30"/>
        <v>-2.9992657220447938E-4</v>
      </c>
      <c r="S255" s="62">
        <f t="shared" si="30"/>
        <v>0</v>
      </c>
      <c r="T255" s="62">
        <f t="shared" si="30"/>
        <v>0</v>
      </c>
      <c r="U255" s="62">
        <f t="shared" si="30"/>
        <v>0</v>
      </c>
      <c r="V255" s="62">
        <f t="shared" si="30"/>
        <v>0</v>
      </c>
      <c r="W255" s="62">
        <f t="shared" si="30"/>
        <v>0</v>
      </c>
      <c r="X255" s="62">
        <f t="shared" si="30"/>
        <v>0</v>
      </c>
      <c r="Y255" s="62">
        <f t="shared" si="30"/>
        <v>0</v>
      </c>
      <c r="Z255" s="62">
        <f t="shared" si="30"/>
        <v>0</v>
      </c>
      <c r="AA255" s="62">
        <f t="shared" si="30"/>
        <v>0</v>
      </c>
      <c r="AB255" s="62">
        <f t="shared" si="30"/>
        <v>0</v>
      </c>
      <c r="AC255" s="62">
        <f t="shared" si="30"/>
        <v>0</v>
      </c>
      <c r="AD255" s="62">
        <f t="shared" si="30"/>
        <v>0</v>
      </c>
      <c r="AE255" s="62">
        <f t="shared" si="30"/>
        <v>0</v>
      </c>
      <c r="AF255" s="62">
        <f t="shared" si="30"/>
        <v>0</v>
      </c>
      <c r="AG255" s="62">
        <f t="shared" si="30"/>
        <v>0</v>
      </c>
      <c r="AH255" s="62">
        <f t="shared" si="30"/>
        <v>0</v>
      </c>
      <c r="AI255" s="62">
        <f t="shared" ref="AI255:BS255" si="31">AI176-AI13</f>
        <v>0</v>
      </c>
      <c r="AJ255" s="62">
        <f t="shared" si="31"/>
        <v>0</v>
      </c>
      <c r="AK255" s="62">
        <f t="shared" si="31"/>
        <v>0</v>
      </c>
      <c r="AL255" s="62">
        <f t="shared" si="31"/>
        <v>0</v>
      </c>
      <c r="AM255" s="62">
        <f t="shared" si="31"/>
        <v>0</v>
      </c>
      <c r="AN255" s="62">
        <f t="shared" si="31"/>
        <v>0</v>
      </c>
      <c r="AO255" s="62">
        <f t="shared" si="31"/>
        <v>0</v>
      </c>
      <c r="AP255" s="62">
        <f t="shared" si="31"/>
        <v>0</v>
      </c>
      <c r="AQ255" s="62">
        <f t="shared" si="31"/>
        <v>0</v>
      </c>
      <c r="AR255" s="62">
        <f t="shared" si="31"/>
        <v>0</v>
      </c>
      <c r="AS255" s="62">
        <f t="shared" si="31"/>
        <v>0</v>
      </c>
      <c r="AT255" s="62">
        <f t="shared" si="31"/>
        <v>0</v>
      </c>
      <c r="AU255" s="62">
        <f t="shared" si="31"/>
        <v>0</v>
      </c>
      <c r="AV255" s="62">
        <f t="shared" si="31"/>
        <v>0</v>
      </c>
      <c r="AW255" s="62">
        <f t="shared" si="31"/>
        <v>0</v>
      </c>
      <c r="AX255" s="62">
        <f t="shared" si="31"/>
        <v>0</v>
      </c>
      <c r="AY255" s="62">
        <f t="shared" si="31"/>
        <v>0</v>
      </c>
      <c r="AZ255" s="62">
        <f t="shared" si="31"/>
        <v>0</v>
      </c>
      <c r="BA255" s="62">
        <f t="shared" si="31"/>
        <v>0</v>
      </c>
      <c r="BB255" s="62">
        <f t="shared" si="31"/>
        <v>0</v>
      </c>
      <c r="BC255" s="62">
        <f t="shared" si="31"/>
        <v>0</v>
      </c>
      <c r="BD255" s="62">
        <f t="shared" si="31"/>
        <v>0</v>
      </c>
      <c r="BE255" s="62">
        <f t="shared" si="31"/>
        <v>0</v>
      </c>
      <c r="BF255" s="62">
        <f t="shared" si="31"/>
        <v>0</v>
      </c>
      <c r="BG255" s="62">
        <f t="shared" si="31"/>
        <v>0</v>
      </c>
      <c r="BH255" s="62">
        <f t="shared" si="31"/>
        <v>0</v>
      </c>
      <c r="BI255" s="62">
        <f t="shared" si="31"/>
        <v>0</v>
      </c>
      <c r="BJ255" s="62">
        <f t="shared" si="31"/>
        <v>0</v>
      </c>
      <c r="BK255" s="62">
        <f t="shared" si="31"/>
        <v>0</v>
      </c>
      <c r="BL255" s="62">
        <f t="shared" si="31"/>
        <v>0</v>
      </c>
      <c r="BM255" s="62">
        <f t="shared" si="31"/>
        <v>0</v>
      </c>
      <c r="BN255" s="62">
        <f t="shared" si="31"/>
        <v>0</v>
      </c>
      <c r="BO255" s="62">
        <f t="shared" si="31"/>
        <v>0</v>
      </c>
      <c r="BP255" s="62">
        <f t="shared" si="31"/>
        <v>0</v>
      </c>
      <c r="BQ255" s="62">
        <f t="shared" si="31"/>
        <v>0</v>
      </c>
      <c r="BR255" s="62">
        <f t="shared" si="31"/>
        <v>0</v>
      </c>
      <c r="BS255" s="62">
        <f t="shared" si="31"/>
        <v>0</v>
      </c>
    </row>
    <row r="256" spans="1:71">
      <c r="A256" s="62">
        <v>12</v>
      </c>
      <c r="B256" s="62" t="s">
        <v>5</v>
      </c>
      <c r="C256" s="62">
        <f t="shared" ref="C256:AH256" si="32">C177-C14</f>
        <v>0</v>
      </c>
      <c r="D256" s="62">
        <f t="shared" si="32"/>
        <v>0</v>
      </c>
      <c r="E256" s="62">
        <f t="shared" si="32"/>
        <v>0</v>
      </c>
      <c r="F256" s="62">
        <f t="shared" si="32"/>
        <v>0</v>
      </c>
      <c r="G256" s="62">
        <f t="shared" si="32"/>
        <v>0</v>
      </c>
      <c r="H256" s="62">
        <f t="shared" si="32"/>
        <v>0</v>
      </c>
      <c r="I256" s="62">
        <f t="shared" si="32"/>
        <v>0</v>
      </c>
      <c r="J256" s="62">
        <f t="shared" si="32"/>
        <v>0</v>
      </c>
      <c r="K256" s="62">
        <f t="shared" si="32"/>
        <v>0</v>
      </c>
      <c r="L256" s="62">
        <f t="shared" si="32"/>
        <v>0</v>
      </c>
      <c r="M256" s="62">
        <f t="shared" si="32"/>
        <v>0</v>
      </c>
      <c r="N256" s="62">
        <f t="shared" si="32"/>
        <v>0</v>
      </c>
      <c r="O256" s="62">
        <f t="shared" si="32"/>
        <v>0</v>
      </c>
      <c r="P256" s="62">
        <f t="shared" si="32"/>
        <v>-1.1604491378333755E-2</v>
      </c>
      <c r="Q256" s="62">
        <f t="shared" si="32"/>
        <v>0</v>
      </c>
      <c r="R256" s="62">
        <f t="shared" si="32"/>
        <v>-3.5792657220447938E-4</v>
      </c>
      <c r="S256" s="62">
        <f t="shared" si="32"/>
        <v>0</v>
      </c>
      <c r="T256" s="62">
        <f t="shared" si="32"/>
        <v>0</v>
      </c>
      <c r="U256" s="62">
        <f t="shared" si="32"/>
        <v>0</v>
      </c>
      <c r="V256" s="62">
        <f t="shared" si="32"/>
        <v>0</v>
      </c>
      <c r="W256" s="62">
        <f t="shared" si="32"/>
        <v>0</v>
      </c>
      <c r="X256" s="62">
        <f t="shared" si="32"/>
        <v>0</v>
      </c>
      <c r="Y256" s="62">
        <f t="shared" si="32"/>
        <v>0</v>
      </c>
      <c r="Z256" s="62">
        <f t="shared" si="32"/>
        <v>0</v>
      </c>
      <c r="AA256" s="62">
        <f t="shared" si="32"/>
        <v>0</v>
      </c>
      <c r="AB256" s="62">
        <f t="shared" si="32"/>
        <v>0</v>
      </c>
      <c r="AC256" s="62">
        <f t="shared" si="32"/>
        <v>0</v>
      </c>
      <c r="AD256" s="62">
        <f t="shared" si="32"/>
        <v>0</v>
      </c>
      <c r="AE256" s="62">
        <f t="shared" si="32"/>
        <v>0</v>
      </c>
      <c r="AF256" s="62">
        <f t="shared" si="32"/>
        <v>0</v>
      </c>
      <c r="AG256" s="62">
        <f t="shared" si="32"/>
        <v>0</v>
      </c>
      <c r="AH256" s="62">
        <f t="shared" si="32"/>
        <v>0</v>
      </c>
      <c r="AI256" s="62">
        <f t="shared" ref="AI256:BS256" si="33">AI177-AI14</f>
        <v>0</v>
      </c>
      <c r="AJ256" s="62">
        <f t="shared" si="33"/>
        <v>0</v>
      </c>
      <c r="AK256" s="62">
        <f t="shared" si="33"/>
        <v>0</v>
      </c>
      <c r="AL256" s="62">
        <f t="shared" si="33"/>
        <v>0</v>
      </c>
      <c r="AM256" s="62">
        <f t="shared" si="33"/>
        <v>0</v>
      </c>
      <c r="AN256" s="62">
        <f t="shared" si="33"/>
        <v>0</v>
      </c>
      <c r="AO256" s="62">
        <f t="shared" si="33"/>
        <v>0</v>
      </c>
      <c r="AP256" s="62">
        <f t="shared" si="33"/>
        <v>0</v>
      </c>
      <c r="AQ256" s="62">
        <f t="shared" si="33"/>
        <v>0</v>
      </c>
      <c r="AR256" s="62">
        <f t="shared" si="33"/>
        <v>0</v>
      </c>
      <c r="AS256" s="62">
        <f t="shared" si="33"/>
        <v>0</v>
      </c>
      <c r="AT256" s="62">
        <f t="shared" si="33"/>
        <v>0</v>
      </c>
      <c r="AU256" s="62">
        <f t="shared" si="33"/>
        <v>0</v>
      </c>
      <c r="AV256" s="62">
        <f t="shared" si="33"/>
        <v>0</v>
      </c>
      <c r="AW256" s="62">
        <f t="shared" si="33"/>
        <v>0</v>
      </c>
      <c r="AX256" s="62">
        <f t="shared" si="33"/>
        <v>0</v>
      </c>
      <c r="AY256" s="62">
        <f t="shared" si="33"/>
        <v>0</v>
      </c>
      <c r="AZ256" s="62">
        <f t="shared" si="33"/>
        <v>0</v>
      </c>
      <c r="BA256" s="62">
        <f t="shared" si="33"/>
        <v>0</v>
      </c>
      <c r="BB256" s="62">
        <f t="shared" si="33"/>
        <v>0</v>
      </c>
      <c r="BC256" s="62">
        <f t="shared" si="33"/>
        <v>0</v>
      </c>
      <c r="BD256" s="62">
        <f t="shared" si="33"/>
        <v>0</v>
      </c>
      <c r="BE256" s="62">
        <f t="shared" si="33"/>
        <v>0</v>
      </c>
      <c r="BF256" s="62">
        <f t="shared" si="33"/>
        <v>0</v>
      </c>
      <c r="BG256" s="62">
        <f t="shared" si="33"/>
        <v>0</v>
      </c>
      <c r="BH256" s="62">
        <f t="shared" si="33"/>
        <v>0</v>
      </c>
      <c r="BI256" s="62">
        <f t="shared" si="33"/>
        <v>0</v>
      </c>
      <c r="BJ256" s="62">
        <f t="shared" si="33"/>
        <v>0</v>
      </c>
      <c r="BK256" s="62">
        <f t="shared" si="33"/>
        <v>0</v>
      </c>
      <c r="BL256" s="62">
        <f t="shared" si="33"/>
        <v>0</v>
      </c>
      <c r="BM256" s="62">
        <f t="shared" si="33"/>
        <v>0</v>
      </c>
      <c r="BN256" s="62">
        <f t="shared" si="33"/>
        <v>0</v>
      </c>
      <c r="BO256" s="62">
        <f t="shared" si="33"/>
        <v>0</v>
      </c>
      <c r="BP256" s="62">
        <f t="shared" si="33"/>
        <v>0</v>
      </c>
      <c r="BQ256" s="62">
        <f t="shared" si="33"/>
        <v>0</v>
      </c>
      <c r="BR256" s="62">
        <f t="shared" si="33"/>
        <v>0</v>
      </c>
      <c r="BS256" s="62">
        <f t="shared" si="33"/>
        <v>0</v>
      </c>
    </row>
    <row r="257" spans="1:71">
      <c r="A257" s="62">
        <v>13</v>
      </c>
      <c r="B257" s="62" t="s">
        <v>762</v>
      </c>
      <c r="C257" s="62">
        <f t="shared" ref="C257:AH257" si="34">C178-C15</f>
        <v>0</v>
      </c>
      <c r="D257" s="62">
        <f t="shared" si="34"/>
        <v>0</v>
      </c>
      <c r="E257" s="62">
        <f t="shared" si="34"/>
        <v>0</v>
      </c>
      <c r="F257" s="62">
        <f t="shared" si="34"/>
        <v>0</v>
      </c>
      <c r="G257" s="62">
        <f t="shared" si="34"/>
        <v>-1.4951658276135332E-4</v>
      </c>
      <c r="H257" s="62">
        <f t="shared" si="34"/>
        <v>0</v>
      </c>
      <c r="I257" s="62">
        <f t="shared" si="34"/>
        <v>-7.4642545730931628E-4</v>
      </c>
      <c r="J257" s="62">
        <f t="shared" si="34"/>
        <v>0</v>
      </c>
      <c r="K257" s="62">
        <f t="shared" si="34"/>
        <v>0</v>
      </c>
      <c r="L257" s="62">
        <f t="shared" si="34"/>
        <v>0</v>
      </c>
      <c r="M257" s="62">
        <f t="shared" si="34"/>
        <v>0</v>
      </c>
      <c r="N257" s="62">
        <f t="shared" si="34"/>
        <v>0</v>
      </c>
      <c r="O257" s="62">
        <f t="shared" si="34"/>
        <v>0</v>
      </c>
      <c r="P257" s="62">
        <f t="shared" si="34"/>
        <v>0</v>
      </c>
      <c r="Q257" s="62">
        <f t="shared" si="34"/>
        <v>0</v>
      </c>
      <c r="R257" s="62">
        <f t="shared" si="34"/>
        <v>-3.4992657220447941E-4</v>
      </c>
      <c r="S257" s="62">
        <f t="shared" si="34"/>
        <v>0</v>
      </c>
      <c r="T257" s="62">
        <f t="shared" si="34"/>
        <v>0</v>
      </c>
      <c r="U257" s="62">
        <f t="shared" si="34"/>
        <v>0</v>
      </c>
      <c r="V257" s="62">
        <f t="shared" si="34"/>
        <v>0</v>
      </c>
      <c r="W257" s="62">
        <f t="shared" si="34"/>
        <v>0</v>
      </c>
      <c r="X257" s="62">
        <f t="shared" si="34"/>
        <v>0</v>
      </c>
      <c r="Y257" s="62">
        <f t="shared" si="34"/>
        <v>0</v>
      </c>
      <c r="Z257" s="62">
        <f t="shared" si="34"/>
        <v>0</v>
      </c>
      <c r="AA257" s="62">
        <f t="shared" si="34"/>
        <v>0</v>
      </c>
      <c r="AB257" s="62">
        <f t="shared" si="34"/>
        <v>0</v>
      </c>
      <c r="AC257" s="62">
        <f t="shared" si="34"/>
        <v>0</v>
      </c>
      <c r="AD257" s="62">
        <f t="shared" si="34"/>
        <v>0</v>
      </c>
      <c r="AE257" s="62">
        <f t="shared" si="34"/>
        <v>0</v>
      </c>
      <c r="AF257" s="62">
        <f t="shared" si="34"/>
        <v>0</v>
      </c>
      <c r="AG257" s="62">
        <f t="shared" si="34"/>
        <v>0</v>
      </c>
      <c r="AH257" s="62">
        <f t="shared" si="34"/>
        <v>0</v>
      </c>
      <c r="AI257" s="62">
        <f t="shared" ref="AI257:BS257" si="35">AI178-AI15</f>
        <v>0</v>
      </c>
      <c r="AJ257" s="62">
        <f t="shared" si="35"/>
        <v>0</v>
      </c>
      <c r="AK257" s="62">
        <f t="shared" si="35"/>
        <v>0</v>
      </c>
      <c r="AL257" s="62">
        <f t="shared" si="35"/>
        <v>0</v>
      </c>
      <c r="AM257" s="62">
        <f t="shared" si="35"/>
        <v>0</v>
      </c>
      <c r="AN257" s="62">
        <f t="shared" si="35"/>
        <v>0</v>
      </c>
      <c r="AO257" s="62">
        <f t="shared" si="35"/>
        <v>0</v>
      </c>
      <c r="AP257" s="62">
        <f t="shared" si="35"/>
        <v>0</v>
      </c>
      <c r="AQ257" s="62">
        <f t="shared" si="35"/>
        <v>0</v>
      </c>
      <c r="AR257" s="62">
        <f t="shared" si="35"/>
        <v>0</v>
      </c>
      <c r="AS257" s="62">
        <f t="shared" si="35"/>
        <v>0</v>
      </c>
      <c r="AT257" s="62">
        <f t="shared" si="35"/>
        <v>0</v>
      </c>
      <c r="AU257" s="62">
        <f t="shared" si="35"/>
        <v>0</v>
      </c>
      <c r="AV257" s="62">
        <f t="shared" si="35"/>
        <v>0</v>
      </c>
      <c r="AW257" s="62">
        <f t="shared" si="35"/>
        <v>0</v>
      </c>
      <c r="AX257" s="62">
        <f t="shared" si="35"/>
        <v>0</v>
      </c>
      <c r="AY257" s="62">
        <f t="shared" si="35"/>
        <v>0</v>
      </c>
      <c r="AZ257" s="62">
        <f t="shared" si="35"/>
        <v>0</v>
      </c>
      <c r="BA257" s="62">
        <f t="shared" si="35"/>
        <v>0</v>
      </c>
      <c r="BB257" s="62">
        <f t="shared" si="35"/>
        <v>0</v>
      </c>
      <c r="BC257" s="62">
        <f t="shared" si="35"/>
        <v>0</v>
      </c>
      <c r="BD257" s="62">
        <f t="shared" si="35"/>
        <v>0</v>
      </c>
      <c r="BE257" s="62">
        <f t="shared" si="35"/>
        <v>0</v>
      </c>
      <c r="BF257" s="62">
        <f t="shared" si="35"/>
        <v>0</v>
      </c>
      <c r="BG257" s="62">
        <f t="shared" si="35"/>
        <v>0</v>
      </c>
      <c r="BH257" s="62">
        <f t="shared" si="35"/>
        <v>0</v>
      </c>
      <c r="BI257" s="62">
        <f t="shared" si="35"/>
        <v>0</v>
      </c>
      <c r="BJ257" s="62">
        <f t="shared" si="35"/>
        <v>0</v>
      </c>
      <c r="BK257" s="62">
        <f t="shared" si="35"/>
        <v>0</v>
      </c>
      <c r="BL257" s="62">
        <f t="shared" si="35"/>
        <v>0</v>
      </c>
      <c r="BM257" s="62">
        <f t="shared" si="35"/>
        <v>0</v>
      </c>
      <c r="BN257" s="62">
        <f t="shared" si="35"/>
        <v>0</v>
      </c>
      <c r="BO257" s="62">
        <f t="shared" si="35"/>
        <v>0</v>
      </c>
      <c r="BP257" s="62">
        <f t="shared" si="35"/>
        <v>0</v>
      </c>
      <c r="BQ257" s="62">
        <f t="shared" si="35"/>
        <v>0</v>
      </c>
      <c r="BR257" s="62">
        <f t="shared" si="35"/>
        <v>0</v>
      </c>
      <c r="BS257" s="62">
        <f t="shared" si="35"/>
        <v>0</v>
      </c>
    </row>
    <row r="258" spans="1:71">
      <c r="A258" s="62">
        <v>14</v>
      </c>
      <c r="B258" s="62" t="s">
        <v>315</v>
      </c>
      <c r="C258" s="62">
        <f t="shared" ref="C258:AH258" si="36">C179-C16</f>
        <v>0</v>
      </c>
      <c r="D258" s="62">
        <f t="shared" si="36"/>
        <v>0</v>
      </c>
      <c r="E258" s="62">
        <f t="shared" si="36"/>
        <v>0</v>
      </c>
      <c r="F258" s="62">
        <f t="shared" si="36"/>
        <v>0</v>
      </c>
      <c r="G258" s="62">
        <f t="shared" si="36"/>
        <v>0</v>
      </c>
      <c r="H258" s="62">
        <f t="shared" si="36"/>
        <v>-7.8976842383128385E-3</v>
      </c>
      <c r="I258" s="62">
        <f t="shared" si="36"/>
        <v>-7.0000045730931628E-4</v>
      </c>
      <c r="J258" s="62">
        <f t="shared" si="36"/>
        <v>0</v>
      </c>
      <c r="K258" s="62">
        <f t="shared" si="36"/>
        <v>0</v>
      </c>
      <c r="L258" s="62">
        <f t="shared" si="36"/>
        <v>0</v>
      </c>
      <c r="M258" s="62">
        <f t="shared" si="36"/>
        <v>0</v>
      </c>
      <c r="N258" s="62">
        <f t="shared" si="36"/>
        <v>0</v>
      </c>
      <c r="O258" s="62">
        <f t="shared" si="36"/>
        <v>0</v>
      </c>
      <c r="P258" s="62">
        <f t="shared" si="36"/>
        <v>0</v>
      </c>
      <c r="Q258" s="62">
        <f t="shared" si="36"/>
        <v>0</v>
      </c>
      <c r="R258" s="62">
        <f t="shared" si="36"/>
        <v>-3.4992657220447941E-4</v>
      </c>
      <c r="S258" s="62">
        <f t="shared" si="36"/>
        <v>0</v>
      </c>
      <c r="T258" s="62">
        <f t="shared" si="36"/>
        <v>0</v>
      </c>
      <c r="U258" s="62">
        <f t="shared" si="36"/>
        <v>0</v>
      </c>
      <c r="V258" s="62">
        <f t="shared" si="36"/>
        <v>0</v>
      </c>
      <c r="W258" s="62">
        <f t="shared" si="36"/>
        <v>0</v>
      </c>
      <c r="X258" s="62">
        <f t="shared" si="36"/>
        <v>0</v>
      </c>
      <c r="Y258" s="62">
        <f t="shared" si="36"/>
        <v>0</v>
      </c>
      <c r="Z258" s="62">
        <f t="shared" si="36"/>
        <v>0</v>
      </c>
      <c r="AA258" s="62">
        <f t="shared" si="36"/>
        <v>0</v>
      </c>
      <c r="AB258" s="62">
        <f t="shared" si="36"/>
        <v>0</v>
      </c>
      <c r="AC258" s="62">
        <f t="shared" si="36"/>
        <v>0</v>
      </c>
      <c r="AD258" s="62">
        <f t="shared" si="36"/>
        <v>0</v>
      </c>
      <c r="AE258" s="62">
        <f t="shared" si="36"/>
        <v>0</v>
      </c>
      <c r="AF258" s="62">
        <f t="shared" si="36"/>
        <v>0</v>
      </c>
      <c r="AG258" s="62">
        <f t="shared" si="36"/>
        <v>0</v>
      </c>
      <c r="AH258" s="62">
        <f t="shared" si="36"/>
        <v>0</v>
      </c>
      <c r="AI258" s="62">
        <f t="shared" ref="AI258:BS258" si="37">AI179-AI16</f>
        <v>0</v>
      </c>
      <c r="AJ258" s="62">
        <f t="shared" si="37"/>
        <v>0</v>
      </c>
      <c r="AK258" s="62">
        <f t="shared" si="37"/>
        <v>0</v>
      </c>
      <c r="AL258" s="62">
        <f t="shared" si="37"/>
        <v>0</v>
      </c>
      <c r="AM258" s="62">
        <f t="shared" si="37"/>
        <v>0</v>
      </c>
      <c r="AN258" s="62">
        <f t="shared" si="37"/>
        <v>0</v>
      </c>
      <c r="AO258" s="62">
        <f t="shared" si="37"/>
        <v>0</v>
      </c>
      <c r="AP258" s="62">
        <f t="shared" si="37"/>
        <v>0</v>
      </c>
      <c r="AQ258" s="62">
        <f t="shared" si="37"/>
        <v>0</v>
      </c>
      <c r="AR258" s="62">
        <f t="shared" si="37"/>
        <v>0</v>
      </c>
      <c r="AS258" s="62">
        <f t="shared" si="37"/>
        <v>0</v>
      </c>
      <c r="AT258" s="62">
        <f t="shared" si="37"/>
        <v>0</v>
      </c>
      <c r="AU258" s="62">
        <f t="shared" si="37"/>
        <v>0</v>
      </c>
      <c r="AV258" s="62">
        <f t="shared" si="37"/>
        <v>0</v>
      </c>
      <c r="AW258" s="62">
        <f t="shared" si="37"/>
        <v>0</v>
      </c>
      <c r="AX258" s="62">
        <f t="shared" si="37"/>
        <v>0</v>
      </c>
      <c r="AY258" s="62">
        <f t="shared" si="37"/>
        <v>0</v>
      </c>
      <c r="AZ258" s="62">
        <f t="shared" si="37"/>
        <v>0</v>
      </c>
      <c r="BA258" s="62">
        <f t="shared" si="37"/>
        <v>0</v>
      </c>
      <c r="BB258" s="62">
        <f t="shared" si="37"/>
        <v>0</v>
      </c>
      <c r="BC258" s="62">
        <f t="shared" si="37"/>
        <v>0</v>
      </c>
      <c r="BD258" s="62">
        <f t="shared" si="37"/>
        <v>0</v>
      </c>
      <c r="BE258" s="62">
        <f t="shared" si="37"/>
        <v>0</v>
      </c>
      <c r="BF258" s="62">
        <f t="shared" si="37"/>
        <v>0</v>
      </c>
      <c r="BG258" s="62">
        <f t="shared" si="37"/>
        <v>0</v>
      </c>
      <c r="BH258" s="62">
        <f t="shared" si="37"/>
        <v>0</v>
      </c>
      <c r="BI258" s="62">
        <f t="shared" si="37"/>
        <v>0</v>
      </c>
      <c r="BJ258" s="62">
        <f t="shared" si="37"/>
        <v>0</v>
      </c>
      <c r="BK258" s="62">
        <f t="shared" si="37"/>
        <v>0</v>
      </c>
      <c r="BL258" s="62">
        <f t="shared" si="37"/>
        <v>0</v>
      </c>
      <c r="BM258" s="62">
        <f t="shared" si="37"/>
        <v>0</v>
      </c>
      <c r="BN258" s="62">
        <f t="shared" si="37"/>
        <v>0</v>
      </c>
      <c r="BO258" s="62">
        <f t="shared" si="37"/>
        <v>0</v>
      </c>
      <c r="BP258" s="62">
        <f t="shared" si="37"/>
        <v>0</v>
      </c>
      <c r="BQ258" s="62">
        <f t="shared" si="37"/>
        <v>0</v>
      </c>
      <c r="BR258" s="62">
        <f t="shared" si="37"/>
        <v>0</v>
      </c>
      <c r="BS258" s="62">
        <f t="shared" si="37"/>
        <v>0</v>
      </c>
    </row>
    <row r="259" spans="1:71">
      <c r="A259" s="62">
        <v>15</v>
      </c>
      <c r="B259" s="62" t="s">
        <v>785</v>
      </c>
      <c r="C259" s="62">
        <f t="shared" ref="C259:AH259" si="38">C180-C17</f>
        <v>0</v>
      </c>
      <c r="D259" s="62">
        <f t="shared" si="38"/>
        <v>0</v>
      </c>
      <c r="E259" s="62">
        <f t="shared" si="38"/>
        <v>0</v>
      </c>
      <c r="F259" s="62">
        <f t="shared" si="38"/>
        <v>0</v>
      </c>
      <c r="G259" s="62">
        <f t="shared" si="38"/>
        <v>-2.1839998248985498E-2</v>
      </c>
      <c r="H259" s="62">
        <f t="shared" si="38"/>
        <v>0</v>
      </c>
      <c r="I259" s="62">
        <f t="shared" si="38"/>
        <v>-9.9998038089719327E-5</v>
      </c>
      <c r="J259" s="62">
        <f t="shared" si="38"/>
        <v>0</v>
      </c>
      <c r="K259" s="62">
        <f t="shared" si="38"/>
        <v>0</v>
      </c>
      <c r="L259" s="62">
        <f t="shared" si="38"/>
        <v>0</v>
      </c>
      <c r="M259" s="62">
        <f t="shared" si="38"/>
        <v>0</v>
      </c>
      <c r="N259" s="62">
        <f t="shared" si="38"/>
        <v>0</v>
      </c>
      <c r="O259" s="62">
        <f t="shared" si="38"/>
        <v>0</v>
      </c>
      <c r="P259" s="62">
        <f t="shared" si="38"/>
        <v>0</v>
      </c>
      <c r="Q259" s="62">
        <f t="shared" si="38"/>
        <v>0</v>
      </c>
      <c r="R259" s="62">
        <f t="shared" si="38"/>
        <v>-2.9992657220447938E-4</v>
      </c>
      <c r="S259" s="62">
        <f t="shared" si="38"/>
        <v>0</v>
      </c>
      <c r="T259" s="62">
        <f t="shared" si="38"/>
        <v>0</v>
      </c>
      <c r="U259" s="62">
        <f t="shared" si="38"/>
        <v>0</v>
      </c>
      <c r="V259" s="62">
        <f t="shared" si="38"/>
        <v>0</v>
      </c>
      <c r="W259" s="62">
        <f t="shared" si="38"/>
        <v>0</v>
      </c>
      <c r="X259" s="62">
        <f t="shared" si="38"/>
        <v>0</v>
      </c>
      <c r="Y259" s="62">
        <f t="shared" si="38"/>
        <v>0</v>
      </c>
      <c r="Z259" s="62">
        <f t="shared" si="38"/>
        <v>0</v>
      </c>
      <c r="AA259" s="62">
        <f t="shared" si="38"/>
        <v>0</v>
      </c>
      <c r="AB259" s="62">
        <f t="shared" si="38"/>
        <v>0</v>
      </c>
      <c r="AC259" s="62">
        <f t="shared" si="38"/>
        <v>0</v>
      </c>
      <c r="AD259" s="62">
        <f t="shared" si="38"/>
        <v>0</v>
      </c>
      <c r="AE259" s="62">
        <f t="shared" si="38"/>
        <v>0</v>
      </c>
      <c r="AF259" s="62">
        <f t="shared" si="38"/>
        <v>0</v>
      </c>
      <c r="AG259" s="62">
        <f t="shared" si="38"/>
        <v>0</v>
      </c>
      <c r="AH259" s="62">
        <f t="shared" si="38"/>
        <v>0</v>
      </c>
      <c r="AI259" s="62">
        <f t="shared" ref="AI259:BS259" si="39">AI180-AI17</f>
        <v>0</v>
      </c>
      <c r="AJ259" s="62">
        <f t="shared" si="39"/>
        <v>0</v>
      </c>
      <c r="AK259" s="62">
        <f t="shared" si="39"/>
        <v>0</v>
      </c>
      <c r="AL259" s="62">
        <f t="shared" si="39"/>
        <v>0</v>
      </c>
      <c r="AM259" s="62">
        <f t="shared" si="39"/>
        <v>0</v>
      </c>
      <c r="AN259" s="62">
        <f t="shared" si="39"/>
        <v>0</v>
      </c>
      <c r="AO259" s="62">
        <f t="shared" si="39"/>
        <v>0</v>
      </c>
      <c r="AP259" s="62">
        <f t="shared" si="39"/>
        <v>0</v>
      </c>
      <c r="AQ259" s="62">
        <f t="shared" si="39"/>
        <v>0</v>
      </c>
      <c r="AR259" s="62">
        <f t="shared" si="39"/>
        <v>0</v>
      </c>
      <c r="AS259" s="62">
        <f t="shared" si="39"/>
        <v>0</v>
      </c>
      <c r="AT259" s="62">
        <f t="shared" si="39"/>
        <v>0</v>
      </c>
      <c r="AU259" s="62">
        <f t="shared" si="39"/>
        <v>0</v>
      </c>
      <c r="AV259" s="62">
        <f t="shared" si="39"/>
        <v>0</v>
      </c>
      <c r="AW259" s="62">
        <f t="shared" si="39"/>
        <v>0</v>
      </c>
      <c r="AX259" s="62">
        <f t="shared" si="39"/>
        <v>0</v>
      </c>
      <c r="AY259" s="62">
        <f t="shared" si="39"/>
        <v>0</v>
      </c>
      <c r="AZ259" s="62">
        <f t="shared" si="39"/>
        <v>0</v>
      </c>
      <c r="BA259" s="62">
        <f t="shared" si="39"/>
        <v>0</v>
      </c>
      <c r="BB259" s="62">
        <f t="shared" si="39"/>
        <v>0</v>
      </c>
      <c r="BC259" s="62">
        <f t="shared" si="39"/>
        <v>0</v>
      </c>
      <c r="BD259" s="62">
        <f t="shared" si="39"/>
        <v>0</v>
      </c>
      <c r="BE259" s="62">
        <f t="shared" si="39"/>
        <v>0</v>
      </c>
      <c r="BF259" s="62">
        <f t="shared" si="39"/>
        <v>0</v>
      </c>
      <c r="BG259" s="62">
        <f t="shared" si="39"/>
        <v>0</v>
      </c>
      <c r="BH259" s="62">
        <f t="shared" si="39"/>
        <v>0</v>
      </c>
      <c r="BI259" s="62">
        <f t="shared" si="39"/>
        <v>0</v>
      </c>
      <c r="BJ259" s="62">
        <f t="shared" si="39"/>
        <v>0</v>
      </c>
      <c r="BK259" s="62">
        <f t="shared" si="39"/>
        <v>0</v>
      </c>
      <c r="BL259" s="62">
        <f t="shared" si="39"/>
        <v>0</v>
      </c>
      <c r="BM259" s="62">
        <f t="shared" si="39"/>
        <v>0</v>
      </c>
      <c r="BN259" s="62">
        <f t="shared" si="39"/>
        <v>0</v>
      </c>
      <c r="BO259" s="62">
        <f t="shared" si="39"/>
        <v>0</v>
      </c>
      <c r="BP259" s="62">
        <f t="shared" si="39"/>
        <v>0</v>
      </c>
      <c r="BQ259" s="62">
        <f t="shared" si="39"/>
        <v>0</v>
      </c>
      <c r="BR259" s="62">
        <f t="shared" si="39"/>
        <v>0</v>
      </c>
      <c r="BS259" s="62">
        <f t="shared" si="39"/>
        <v>0</v>
      </c>
    </row>
    <row r="260" spans="1:71">
      <c r="A260" s="62">
        <v>16</v>
      </c>
      <c r="B260" s="62" t="s">
        <v>786</v>
      </c>
      <c r="C260" s="62">
        <f t="shared" ref="C260:AH260" si="40">C181-C18</f>
        <v>0</v>
      </c>
      <c r="D260" s="62">
        <f t="shared" si="40"/>
        <v>0</v>
      </c>
      <c r="E260" s="62">
        <f t="shared" si="40"/>
        <v>0</v>
      </c>
      <c r="F260" s="62">
        <f t="shared" si="40"/>
        <v>0</v>
      </c>
      <c r="G260" s="62">
        <f t="shared" si="40"/>
        <v>-4.5181456060143738E-7</v>
      </c>
      <c r="H260" s="62">
        <f t="shared" si="40"/>
        <v>0</v>
      </c>
      <c r="I260" s="62">
        <f t="shared" si="40"/>
        <v>0</v>
      </c>
      <c r="J260" s="62">
        <f t="shared" si="40"/>
        <v>0</v>
      </c>
      <c r="K260" s="62">
        <f t="shared" si="40"/>
        <v>0</v>
      </c>
      <c r="L260" s="62">
        <f t="shared" si="40"/>
        <v>0</v>
      </c>
      <c r="M260" s="62">
        <f t="shared" si="40"/>
        <v>0</v>
      </c>
      <c r="N260" s="62">
        <f t="shared" si="40"/>
        <v>0</v>
      </c>
      <c r="O260" s="62">
        <f t="shared" si="40"/>
        <v>0</v>
      </c>
      <c r="P260" s="62">
        <f t="shared" si="40"/>
        <v>0</v>
      </c>
      <c r="Q260" s="62">
        <f t="shared" si="40"/>
        <v>0</v>
      </c>
      <c r="R260" s="62">
        <f t="shared" si="40"/>
        <v>-1.4999892225886845E-2</v>
      </c>
      <c r="S260" s="62">
        <f t="shared" si="40"/>
        <v>0</v>
      </c>
      <c r="T260" s="62">
        <f t="shared" si="40"/>
        <v>0</v>
      </c>
      <c r="U260" s="62">
        <f t="shared" si="40"/>
        <v>0</v>
      </c>
      <c r="V260" s="62">
        <f t="shared" si="40"/>
        <v>0</v>
      </c>
      <c r="W260" s="62">
        <f t="shared" si="40"/>
        <v>0</v>
      </c>
      <c r="X260" s="62">
        <f t="shared" si="40"/>
        <v>0</v>
      </c>
      <c r="Y260" s="62">
        <f t="shared" si="40"/>
        <v>0</v>
      </c>
      <c r="Z260" s="62">
        <f t="shared" si="40"/>
        <v>0</v>
      </c>
      <c r="AA260" s="62">
        <f t="shared" si="40"/>
        <v>0</v>
      </c>
      <c r="AB260" s="62">
        <f t="shared" si="40"/>
        <v>0</v>
      </c>
      <c r="AC260" s="62">
        <f t="shared" si="40"/>
        <v>0</v>
      </c>
      <c r="AD260" s="62">
        <f t="shared" si="40"/>
        <v>0</v>
      </c>
      <c r="AE260" s="62">
        <f t="shared" si="40"/>
        <v>0</v>
      </c>
      <c r="AF260" s="62">
        <f t="shared" si="40"/>
        <v>0</v>
      </c>
      <c r="AG260" s="62">
        <f t="shared" si="40"/>
        <v>0</v>
      </c>
      <c r="AH260" s="62">
        <f t="shared" si="40"/>
        <v>0</v>
      </c>
      <c r="AI260" s="62">
        <f t="shared" ref="AI260:BS260" si="41">AI181-AI18</f>
        <v>0</v>
      </c>
      <c r="AJ260" s="62">
        <f t="shared" si="41"/>
        <v>0</v>
      </c>
      <c r="AK260" s="62">
        <f t="shared" si="41"/>
        <v>0</v>
      </c>
      <c r="AL260" s="62">
        <f t="shared" si="41"/>
        <v>0</v>
      </c>
      <c r="AM260" s="62">
        <f t="shared" si="41"/>
        <v>0</v>
      </c>
      <c r="AN260" s="62">
        <f t="shared" si="41"/>
        <v>0</v>
      </c>
      <c r="AO260" s="62">
        <f t="shared" si="41"/>
        <v>0</v>
      </c>
      <c r="AP260" s="62">
        <f t="shared" si="41"/>
        <v>0</v>
      </c>
      <c r="AQ260" s="62">
        <f t="shared" si="41"/>
        <v>0</v>
      </c>
      <c r="AR260" s="62">
        <f t="shared" si="41"/>
        <v>0</v>
      </c>
      <c r="AS260" s="62">
        <f t="shared" si="41"/>
        <v>0</v>
      </c>
      <c r="AT260" s="62">
        <f t="shared" si="41"/>
        <v>0</v>
      </c>
      <c r="AU260" s="62">
        <f t="shared" si="41"/>
        <v>0</v>
      </c>
      <c r="AV260" s="62">
        <f t="shared" si="41"/>
        <v>0</v>
      </c>
      <c r="AW260" s="62">
        <f t="shared" si="41"/>
        <v>0</v>
      </c>
      <c r="AX260" s="62">
        <f t="shared" si="41"/>
        <v>0</v>
      </c>
      <c r="AY260" s="62">
        <f t="shared" si="41"/>
        <v>0</v>
      </c>
      <c r="AZ260" s="62">
        <f t="shared" si="41"/>
        <v>0</v>
      </c>
      <c r="BA260" s="62">
        <f t="shared" si="41"/>
        <v>0</v>
      </c>
      <c r="BB260" s="62">
        <f t="shared" si="41"/>
        <v>0</v>
      </c>
      <c r="BC260" s="62">
        <f t="shared" si="41"/>
        <v>0</v>
      </c>
      <c r="BD260" s="62">
        <f t="shared" si="41"/>
        <v>0</v>
      </c>
      <c r="BE260" s="62">
        <f t="shared" si="41"/>
        <v>0</v>
      </c>
      <c r="BF260" s="62">
        <f t="shared" si="41"/>
        <v>0</v>
      </c>
      <c r="BG260" s="62">
        <f t="shared" si="41"/>
        <v>0</v>
      </c>
      <c r="BH260" s="62">
        <f t="shared" si="41"/>
        <v>0</v>
      </c>
      <c r="BI260" s="62">
        <f t="shared" si="41"/>
        <v>0</v>
      </c>
      <c r="BJ260" s="62">
        <f t="shared" si="41"/>
        <v>0</v>
      </c>
      <c r="BK260" s="62">
        <f t="shared" si="41"/>
        <v>0</v>
      </c>
      <c r="BL260" s="62">
        <f t="shared" si="41"/>
        <v>0</v>
      </c>
      <c r="BM260" s="62">
        <f t="shared" si="41"/>
        <v>0</v>
      </c>
      <c r="BN260" s="62">
        <f t="shared" si="41"/>
        <v>0</v>
      </c>
      <c r="BO260" s="62">
        <f t="shared" si="41"/>
        <v>0</v>
      </c>
      <c r="BP260" s="62">
        <f t="shared" si="41"/>
        <v>0</v>
      </c>
      <c r="BQ260" s="62">
        <f t="shared" si="41"/>
        <v>0</v>
      </c>
      <c r="BR260" s="62">
        <f t="shared" si="41"/>
        <v>0</v>
      </c>
      <c r="BS260" s="62">
        <f t="shared" si="41"/>
        <v>0</v>
      </c>
    </row>
    <row r="261" spans="1:71">
      <c r="A261" s="62">
        <v>17</v>
      </c>
      <c r="B261" s="62" t="s">
        <v>725</v>
      </c>
      <c r="C261" s="62">
        <f t="shared" ref="C261:AH261" si="42">C182-C19</f>
        <v>0</v>
      </c>
      <c r="D261" s="62">
        <f t="shared" si="42"/>
        <v>0</v>
      </c>
      <c r="E261" s="62">
        <f t="shared" si="42"/>
        <v>0</v>
      </c>
      <c r="F261" s="62">
        <f t="shared" si="42"/>
        <v>0</v>
      </c>
      <c r="G261" s="62">
        <f t="shared" si="42"/>
        <v>0</v>
      </c>
      <c r="H261" s="62">
        <f t="shared" si="42"/>
        <v>0</v>
      </c>
      <c r="I261" s="62">
        <f t="shared" si="42"/>
        <v>0</v>
      </c>
      <c r="J261" s="62">
        <f t="shared" si="42"/>
        <v>0</v>
      </c>
      <c r="K261" s="62">
        <f t="shared" si="42"/>
        <v>0</v>
      </c>
      <c r="L261" s="62">
        <f t="shared" si="42"/>
        <v>0</v>
      </c>
      <c r="M261" s="62">
        <f t="shared" si="42"/>
        <v>0</v>
      </c>
      <c r="N261" s="62">
        <f t="shared" si="42"/>
        <v>0</v>
      </c>
      <c r="O261" s="62">
        <f t="shared" si="42"/>
        <v>0</v>
      </c>
      <c r="P261" s="62">
        <f t="shared" si="42"/>
        <v>0</v>
      </c>
      <c r="Q261" s="62">
        <f t="shared" si="42"/>
        <v>0</v>
      </c>
      <c r="R261" s="62">
        <f t="shared" si="42"/>
        <v>0</v>
      </c>
      <c r="S261" s="62">
        <f t="shared" si="42"/>
        <v>0</v>
      </c>
      <c r="T261" s="62">
        <f t="shared" si="42"/>
        <v>0</v>
      </c>
      <c r="U261" s="62">
        <f t="shared" si="42"/>
        <v>0</v>
      </c>
      <c r="V261" s="62">
        <f t="shared" si="42"/>
        <v>0</v>
      </c>
      <c r="W261" s="62">
        <f t="shared" si="42"/>
        <v>0</v>
      </c>
      <c r="X261" s="62">
        <f t="shared" si="42"/>
        <v>0</v>
      </c>
      <c r="Y261" s="62">
        <f t="shared" si="42"/>
        <v>0</v>
      </c>
      <c r="Z261" s="62">
        <f t="shared" si="42"/>
        <v>0</v>
      </c>
      <c r="AA261" s="62">
        <f t="shared" si="42"/>
        <v>0</v>
      </c>
      <c r="AB261" s="62">
        <f t="shared" si="42"/>
        <v>0</v>
      </c>
      <c r="AC261" s="62">
        <f t="shared" si="42"/>
        <v>0</v>
      </c>
      <c r="AD261" s="62">
        <f t="shared" si="42"/>
        <v>0</v>
      </c>
      <c r="AE261" s="62">
        <f t="shared" si="42"/>
        <v>0</v>
      </c>
      <c r="AF261" s="62">
        <f t="shared" si="42"/>
        <v>0</v>
      </c>
      <c r="AG261" s="62">
        <f t="shared" si="42"/>
        <v>0</v>
      </c>
      <c r="AH261" s="62">
        <f t="shared" si="42"/>
        <v>0</v>
      </c>
      <c r="AI261" s="62">
        <f t="shared" ref="AI261:BS261" si="43">AI182-AI19</f>
        <v>0</v>
      </c>
      <c r="AJ261" s="62">
        <f t="shared" si="43"/>
        <v>0</v>
      </c>
      <c r="AK261" s="62">
        <f t="shared" si="43"/>
        <v>0</v>
      </c>
      <c r="AL261" s="62">
        <f t="shared" si="43"/>
        <v>0</v>
      </c>
      <c r="AM261" s="62">
        <f t="shared" si="43"/>
        <v>0</v>
      </c>
      <c r="AN261" s="62">
        <f t="shared" si="43"/>
        <v>0</v>
      </c>
      <c r="AO261" s="62">
        <f t="shared" si="43"/>
        <v>0</v>
      </c>
      <c r="AP261" s="62">
        <f t="shared" si="43"/>
        <v>0</v>
      </c>
      <c r="AQ261" s="62">
        <f t="shared" si="43"/>
        <v>0</v>
      </c>
      <c r="AR261" s="62">
        <f t="shared" si="43"/>
        <v>0</v>
      </c>
      <c r="AS261" s="62">
        <f t="shared" si="43"/>
        <v>0</v>
      </c>
      <c r="AT261" s="62">
        <f t="shared" si="43"/>
        <v>0</v>
      </c>
      <c r="AU261" s="62">
        <f t="shared" si="43"/>
        <v>0</v>
      </c>
      <c r="AV261" s="62">
        <f t="shared" si="43"/>
        <v>0</v>
      </c>
      <c r="AW261" s="62">
        <f t="shared" si="43"/>
        <v>0</v>
      </c>
      <c r="AX261" s="62">
        <f t="shared" si="43"/>
        <v>0</v>
      </c>
      <c r="AY261" s="62">
        <f t="shared" si="43"/>
        <v>0</v>
      </c>
      <c r="AZ261" s="62">
        <f t="shared" si="43"/>
        <v>0</v>
      </c>
      <c r="BA261" s="62">
        <f t="shared" si="43"/>
        <v>0</v>
      </c>
      <c r="BB261" s="62">
        <f t="shared" si="43"/>
        <v>0</v>
      </c>
      <c r="BC261" s="62">
        <f t="shared" si="43"/>
        <v>0</v>
      </c>
      <c r="BD261" s="62">
        <f t="shared" si="43"/>
        <v>0</v>
      </c>
      <c r="BE261" s="62">
        <f t="shared" si="43"/>
        <v>0</v>
      </c>
      <c r="BF261" s="62">
        <f t="shared" si="43"/>
        <v>0</v>
      </c>
      <c r="BG261" s="62">
        <f t="shared" si="43"/>
        <v>0</v>
      </c>
      <c r="BH261" s="62">
        <f t="shared" si="43"/>
        <v>0</v>
      </c>
      <c r="BI261" s="62">
        <f t="shared" si="43"/>
        <v>0</v>
      </c>
      <c r="BJ261" s="62">
        <f t="shared" si="43"/>
        <v>0</v>
      </c>
      <c r="BK261" s="62">
        <f t="shared" si="43"/>
        <v>0</v>
      </c>
      <c r="BL261" s="62">
        <f t="shared" si="43"/>
        <v>0</v>
      </c>
      <c r="BM261" s="62">
        <f t="shared" si="43"/>
        <v>0</v>
      </c>
      <c r="BN261" s="62">
        <f t="shared" si="43"/>
        <v>0</v>
      </c>
      <c r="BO261" s="62">
        <f t="shared" si="43"/>
        <v>0</v>
      </c>
      <c r="BP261" s="62">
        <f t="shared" si="43"/>
        <v>0</v>
      </c>
      <c r="BQ261" s="62">
        <f t="shared" si="43"/>
        <v>0</v>
      </c>
      <c r="BR261" s="62">
        <f t="shared" si="43"/>
        <v>0</v>
      </c>
      <c r="BS261" s="62">
        <f t="shared" si="43"/>
        <v>0</v>
      </c>
    </row>
    <row r="262" spans="1:71">
      <c r="A262" s="62">
        <v>18</v>
      </c>
      <c r="B262" s="62" t="s">
        <v>772</v>
      </c>
      <c r="C262" s="62">
        <f t="shared" ref="C262:AH262" si="44">C183-C20</f>
        <v>0</v>
      </c>
      <c r="D262" s="62">
        <f t="shared" si="44"/>
        <v>0</v>
      </c>
      <c r="E262" s="62">
        <f t="shared" si="44"/>
        <v>0</v>
      </c>
      <c r="F262" s="62">
        <f t="shared" si="44"/>
        <v>0</v>
      </c>
      <c r="G262" s="62">
        <f t="shared" si="44"/>
        <v>0</v>
      </c>
      <c r="H262" s="62">
        <f t="shared" si="44"/>
        <v>0</v>
      </c>
      <c r="I262" s="62">
        <f t="shared" si="44"/>
        <v>0</v>
      </c>
      <c r="J262" s="62">
        <f t="shared" si="44"/>
        <v>0</v>
      </c>
      <c r="K262" s="62">
        <f t="shared" si="44"/>
        <v>0</v>
      </c>
      <c r="L262" s="62">
        <f t="shared" si="44"/>
        <v>0</v>
      </c>
      <c r="M262" s="62">
        <f t="shared" si="44"/>
        <v>0</v>
      </c>
      <c r="N262" s="62">
        <f t="shared" si="44"/>
        <v>0</v>
      </c>
      <c r="O262" s="62">
        <f t="shared" si="44"/>
        <v>0</v>
      </c>
      <c r="P262" s="62">
        <f t="shared" si="44"/>
        <v>0</v>
      </c>
      <c r="Q262" s="62">
        <f t="shared" si="44"/>
        <v>0</v>
      </c>
      <c r="R262" s="62">
        <f t="shared" si="44"/>
        <v>-1.1999890358896899E-2</v>
      </c>
      <c r="S262" s="62">
        <f t="shared" si="44"/>
        <v>0</v>
      </c>
      <c r="T262" s="62">
        <f t="shared" si="44"/>
        <v>0</v>
      </c>
      <c r="U262" s="62">
        <f t="shared" si="44"/>
        <v>0</v>
      </c>
      <c r="V262" s="62">
        <f t="shared" si="44"/>
        <v>0</v>
      </c>
      <c r="W262" s="62">
        <f t="shared" si="44"/>
        <v>0</v>
      </c>
      <c r="X262" s="62">
        <f t="shared" si="44"/>
        <v>0</v>
      </c>
      <c r="Y262" s="62">
        <f t="shared" si="44"/>
        <v>0</v>
      </c>
      <c r="Z262" s="62">
        <f t="shared" si="44"/>
        <v>0</v>
      </c>
      <c r="AA262" s="62">
        <f t="shared" si="44"/>
        <v>0</v>
      </c>
      <c r="AB262" s="62">
        <f t="shared" si="44"/>
        <v>0</v>
      </c>
      <c r="AC262" s="62">
        <f t="shared" si="44"/>
        <v>0</v>
      </c>
      <c r="AD262" s="62">
        <f t="shared" si="44"/>
        <v>0</v>
      </c>
      <c r="AE262" s="62">
        <f t="shared" si="44"/>
        <v>0</v>
      </c>
      <c r="AF262" s="62">
        <f t="shared" si="44"/>
        <v>0</v>
      </c>
      <c r="AG262" s="62">
        <f t="shared" si="44"/>
        <v>0</v>
      </c>
      <c r="AH262" s="62">
        <f t="shared" si="44"/>
        <v>0</v>
      </c>
      <c r="AI262" s="62">
        <f t="shared" ref="AI262:BS262" si="45">AI183-AI20</f>
        <v>0</v>
      </c>
      <c r="AJ262" s="62">
        <f t="shared" si="45"/>
        <v>0</v>
      </c>
      <c r="AK262" s="62">
        <f t="shared" si="45"/>
        <v>0</v>
      </c>
      <c r="AL262" s="62">
        <f t="shared" si="45"/>
        <v>0</v>
      </c>
      <c r="AM262" s="62">
        <f t="shared" si="45"/>
        <v>0</v>
      </c>
      <c r="AN262" s="62">
        <f t="shared" si="45"/>
        <v>0</v>
      </c>
      <c r="AO262" s="62">
        <f t="shared" si="45"/>
        <v>0</v>
      </c>
      <c r="AP262" s="62">
        <f t="shared" si="45"/>
        <v>0</v>
      </c>
      <c r="AQ262" s="62">
        <f t="shared" si="45"/>
        <v>0</v>
      </c>
      <c r="AR262" s="62">
        <f t="shared" si="45"/>
        <v>0</v>
      </c>
      <c r="AS262" s="62">
        <f t="shared" si="45"/>
        <v>0</v>
      </c>
      <c r="AT262" s="62">
        <f t="shared" si="45"/>
        <v>0</v>
      </c>
      <c r="AU262" s="62">
        <f t="shared" si="45"/>
        <v>0</v>
      </c>
      <c r="AV262" s="62">
        <f t="shared" si="45"/>
        <v>0</v>
      </c>
      <c r="AW262" s="62">
        <f t="shared" si="45"/>
        <v>0</v>
      </c>
      <c r="AX262" s="62">
        <f t="shared" si="45"/>
        <v>0</v>
      </c>
      <c r="AY262" s="62">
        <f t="shared" si="45"/>
        <v>0</v>
      </c>
      <c r="AZ262" s="62">
        <f t="shared" si="45"/>
        <v>0</v>
      </c>
      <c r="BA262" s="62">
        <f t="shared" si="45"/>
        <v>0</v>
      </c>
      <c r="BB262" s="62">
        <f t="shared" si="45"/>
        <v>0</v>
      </c>
      <c r="BC262" s="62">
        <f t="shared" si="45"/>
        <v>0</v>
      </c>
      <c r="BD262" s="62">
        <f t="shared" si="45"/>
        <v>0</v>
      </c>
      <c r="BE262" s="62">
        <f t="shared" si="45"/>
        <v>0</v>
      </c>
      <c r="BF262" s="62">
        <f t="shared" si="45"/>
        <v>0</v>
      </c>
      <c r="BG262" s="62">
        <f t="shared" si="45"/>
        <v>0</v>
      </c>
      <c r="BH262" s="62">
        <f t="shared" si="45"/>
        <v>0</v>
      </c>
      <c r="BI262" s="62">
        <f t="shared" si="45"/>
        <v>0</v>
      </c>
      <c r="BJ262" s="62">
        <f t="shared" si="45"/>
        <v>0</v>
      </c>
      <c r="BK262" s="62">
        <f t="shared" si="45"/>
        <v>0</v>
      </c>
      <c r="BL262" s="62">
        <f t="shared" si="45"/>
        <v>0</v>
      </c>
      <c r="BM262" s="62">
        <f t="shared" si="45"/>
        <v>0</v>
      </c>
      <c r="BN262" s="62">
        <f t="shared" si="45"/>
        <v>0</v>
      </c>
      <c r="BO262" s="62">
        <f t="shared" si="45"/>
        <v>0</v>
      </c>
      <c r="BP262" s="62">
        <f t="shared" si="45"/>
        <v>0</v>
      </c>
      <c r="BQ262" s="62">
        <f t="shared" si="45"/>
        <v>0</v>
      </c>
      <c r="BR262" s="62">
        <f t="shared" si="45"/>
        <v>0</v>
      </c>
      <c r="BS262" s="62">
        <f t="shared" si="45"/>
        <v>0</v>
      </c>
    </row>
    <row r="263" spans="1:71">
      <c r="A263" s="62">
        <v>19</v>
      </c>
      <c r="B263" s="62" t="s">
        <v>787</v>
      </c>
      <c r="C263" s="62">
        <f t="shared" ref="C263:AH263" si="46">C184-C21</f>
        <v>0</v>
      </c>
      <c r="D263" s="62">
        <f t="shared" si="46"/>
        <v>0</v>
      </c>
      <c r="E263" s="62">
        <f t="shared" si="46"/>
        <v>0</v>
      </c>
      <c r="F263" s="62">
        <f t="shared" si="46"/>
        <v>0</v>
      </c>
      <c r="G263" s="62">
        <f t="shared" si="46"/>
        <v>-2.2590728030071191E-7</v>
      </c>
      <c r="H263" s="62">
        <f t="shared" si="46"/>
        <v>7.8600015233743215E-3</v>
      </c>
      <c r="I263" s="62">
        <f t="shared" si="46"/>
        <v>-1.3669426441459409E-10</v>
      </c>
      <c r="J263" s="62">
        <f t="shared" si="46"/>
        <v>0</v>
      </c>
      <c r="K263" s="62">
        <f t="shared" si="46"/>
        <v>0</v>
      </c>
      <c r="L263" s="62">
        <f t="shared" si="46"/>
        <v>0</v>
      </c>
      <c r="M263" s="62">
        <f t="shared" si="46"/>
        <v>0</v>
      </c>
      <c r="N263" s="62">
        <f t="shared" si="46"/>
        <v>0</v>
      </c>
      <c r="O263" s="62">
        <f t="shared" si="46"/>
        <v>0</v>
      </c>
      <c r="P263" s="62">
        <f t="shared" si="46"/>
        <v>0</v>
      </c>
      <c r="Q263" s="62">
        <f t="shared" si="46"/>
        <v>0</v>
      </c>
      <c r="R263" s="62">
        <f t="shared" si="46"/>
        <v>-2.6841772859248492E-7</v>
      </c>
      <c r="S263" s="62">
        <f t="shared" si="46"/>
        <v>0</v>
      </c>
      <c r="T263" s="62">
        <f t="shared" si="46"/>
        <v>0</v>
      </c>
      <c r="U263" s="62">
        <f t="shared" si="46"/>
        <v>0</v>
      </c>
      <c r="V263" s="62">
        <f t="shared" si="46"/>
        <v>0</v>
      </c>
      <c r="W263" s="62">
        <f t="shared" si="46"/>
        <v>0</v>
      </c>
      <c r="X263" s="62">
        <f t="shared" si="46"/>
        <v>0</v>
      </c>
      <c r="Y263" s="62">
        <f t="shared" si="46"/>
        <v>0</v>
      </c>
      <c r="Z263" s="62">
        <f t="shared" si="46"/>
        <v>0</v>
      </c>
      <c r="AA263" s="62">
        <f t="shared" si="46"/>
        <v>0</v>
      </c>
      <c r="AB263" s="62">
        <f t="shared" si="46"/>
        <v>0</v>
      </c>
      <c r="AC263" s="62">
        <f t="shared" si="46"/>
        <v>0</v>
      </c>
      <c r="AD263" s="62">
        <f t="shared" si="46"/>
        <v>0</v>
      </c>
      <c r="AE263" s="62">
        <f t="shared" si="46"/>
        <v>0</v>
      </c>
      <c r="AF263" s="62">
        <f t="shared" si="46"/>
        <v>0</v>
      </c>
      <c r="AG263" s="62">
        <f t="shared" si="46"/>
        <v>0</v>
      </c>
      <c r="AH263" s="62">
        <f t="shared" si="46"/>
        <v>0</v>
      </c>
      <c r="AI263" s="62">
        <f t="shared" ref="AI263:BS263" si="47">AI184-AI21</f>
        <v>0</v>
      </c>
      <c r="AJ263" s="62">
        <f t="shared" si="47"/>
        <v>0</v>
      </c>
      <c r="AK263" s="62">
        <f t="shared" si="47"/>
        <v>0</v>
      </c>
      <c r="AL263" s="62">
        <f t="shared" si="47"/>
        <v>0</v>
      </c>
      <c r="AM263" s="62">
        <f t="shared" si="47"/>
        <v>0</v>
      </c>
      <c r="AN263" s="62">
        <f t="shared" si="47"/>
        <v>0</v>
      </c>
      <c r="AO263" s="62">
        <f t="shared" si="47"/>
        <v>0</v>
      </c>
      <c r="AP263" s="62">
        <f t="shared" si="47"/>
        <v>0</v>
      </c>
      <c r="AQ263" s="62">
        <f t="shared" si="47"/>
        <v>0</v>
      </c>
      <c r="AR263" s="62">
        <f t="shared" si="47"/>
        <v>0</v>
      </c>
      <c r="AS263" s="62">
        <f t="shared" si="47"/>
        <v>0</v>
      </c>
      <c r="AT263" s="62">
        <f t="shared" si="47"/>
        <v>0</v>
      </c>
      <c r="AU263" s="62">
        <f t="shared" si="47"/>
        <v>0</v>
      </c>
      <c r="AV263" s="62">
        <f t="shared" si="47"/>
        <v>0</v>
      </c>
      <c r="AW263" s="62">
        <f t="shared" si="47"/>
        <v>0</v>
      </c>
      <c r="AX263" s="62">
        <f t="shared" si="47"/>
        <v>0</v>
      </c>
      <c r="AY263" s="62">
        <f t="shared" si="47"/>
        <v>0</v>
      </c>
      <c r="AZ263" s="62">
        <f t="shared" si="47"/>
        <v>0</v>
      </c>
      <c r="BA263" s="62">
        <f t="shared" si="47"/>
        <v>0</v>
      </c>
      <c r="BB263" s="62">
        <f t="shared" si="47"/>
        <v>0</v>
      </c>
      <c r="BC263" s="62">
        <f t="shared" si="47"/>
        <v>0</v>
      </c>
      <c r="BD263" s="62">
        <f t="shared" si="47"/>
        <v>0</v>
      </c>
      <c r="BE263" s="62">
        <f t="shared" si="47"/>
        <v>0</v>
      </c>
      <c r="BF263" s="62">
        <f t="shared" si="47"/>
        <v>0</v>
      </c>
      <c r="BG263" s="62">
        <f t="shared" si="47"/>
        <v>0</v>
      </c>
      <c r="BH263" s="62">
        <f t="shared" si="47"/>
        <v>0</v>
      </c>
      <c r="BI263" s="62">
        <f t="shared" si="47"/>
        <v>0</v>
      </c>
      <c r="BJ263" s="62">
        <f t="shared" si="47"/>
        <v>0</v>
      </c>
      <c r="BK263" s="62">
        <f t="shared" si="47"/>
        <v>0</v>
      </c>
      <c r="BL263" s="62">
        <f t="shared" si="47"/>
        <v>0</v>
      </c>
      <c r="BM263" s="62">
        <f t="shared" si="47"/>
        <v>0</v>
      </c>
      <c r="BN263" s="62">
        <f t="shared" si="47"/>
        <v>0</v>
      </c>
      <c r="BO263" s="62">
        <f t="shared" si="47"/>
        <v>0</v>
      </c>
      <c r="BP263" s="62">
        <f t="shared" si="47"/>
        <v>0</v>
      </c>
      <c r="BQ263" s="62">
        <f t="shared" si="47"/>
        <v>0</v>
      </c>
      <c r="BR263" s="62">
        <f t="shared" si="47"/>
        <v>0</v>
      </c>
      <c r="BS263" s="62">
        <f t="shared" si="47"/>
        <v>0</v>
      </c>
    </row>
    <row r="264" spans="1:71">
      <c r="A264" s="62">
        <v>20</v>
      </c>
      <c r="B264" s="62" t="s">
        <v>729</v>
      </c>
      <c r="C264" s="62">
        <f t="shared" ref="C264:AH264" si="48">C185-C22</f>
        <v>0</v>
      </c>
      <c r="D264" s="62">
        <f t="shared" si="48"/>
        <v>0</v>
      </c>
      <c r="E264" s="62">
        <f t="shared" si="48"/>
        <v>0</v>
      </c>
      <c r="F264" s="62">
        <f t="shared" si="48"/>
        <v>0</v>
      </c>
      <c r="G264" s="62">
        <f t="shared" si="48"/>
        <v>0</v>
      </c>
      <c r="H264" s="62">
        <f t="shared" si="48"/>
        <v>0</v>
      </c>
      <c r="I264" s="62">
        <f t="shared" si="48"/>
        <v>0</v>
      </c>
      <c r="J264" s="62">
        <f t="shared" si="48"/>
        <v>0</v>
      </c>
      <c r="K264" s="62">
        <f t="shared" si="48"/>
        <v>0</v>
      </c>
      <c r="L264" s="62">
        <f t="shared" si="48"/>
        <v>0</v>
      </c>
      <c r="M264" s="62">
        <f t="shared" si="48"/>
        <v>0</v>
      </c>
      <c r="N264" s="62">
        <f t="shared" si="48"/>
        <v>0</v>
      </c>
      <c r="O264" s="62">
        <f t="shared" si="48"/>
        <v>0</v>
      </c>
      <c r="P264" s="62">
        <f t="shared" si="48"/>
        <v>0</v>
      </c>
      <c r="Q264" s="62">
        <f t="shared" si="48"/>
        <v>0</v>
      </c>
      <c r="R264" s="62">
        <f t="shared" si="48"/>
        <v>9.5908391418541693E-8</v>
      </c>
      <c r="S264" s="62">
        <f t="shared" si="48"/>
        <v>0</v>
      </c>
      <c r="T264" s="62">
        <f t="shared" si="48"/>
        <v>0</v>
      </c>
      <c r="U264" s="62">
        <f t="shared" si="48"/>
        <v>0</v>
      </c>
      <c r="V264" s="62">
        <f t="shared" si="48"/>
        <v>0</v>
      </c>
      <c r="W264" s="62">
        <f t="shared" si="48"/>
        <v>0</v>
      </c>
      <c r="X264" s="62">
        <f t="shared" si="48"/>
        <v>0</v>
      </c>
      <c r="Y264" s="62">
        <f t="shared" si="48"/>
        <v>0</v>
      </c>
      <c r="Z264" s="62">
        <f t="shared" si="48"/>
        <v>0</v>
      </c>
      <c r="AA264" s="62">
        <f t="shared" si="48"/>
        <v>0</v>
      </c>
      <c r="AB264" s="62">
        <f t="shared" si="48"/>
        <v>0</v>
      </c>
      <c r="AC264" s="62">
        <f t="shared" si="48"/>
        <v>0</v>
      </c>
      <c r="AD264" s="62">
        <f t="shared" si="48"/>
        <v>0</v>
      </c>
      <c r="AE264" s="62">
        <f t="shared" si="48"/>
        <v>0</v>
      </c>
      <c r="AF264" s="62">
        <f t="shared" si="48"/>
        <v>0</v>
      </c>
      <c r="AG264" s="62">
        <f t="shared" si="48"/>
        <v>0</v>
      </c>
      <c r="AH264" s="62">
        <f t="shared" si="48"/>
        <v>0</v>
      </c>
      <c r="AI264" s="62">
        <f t="shared" ref="AI264:BS264" si="49">AI185-AI22</f>
        <v>0</v>
      </c>
      <c r="AJ264" s="62">
        <f t="shared" si="49"/>
        <v>0</v>
      </c>
      <c r="AK264" s="62">
        <f t="shared" si="49"/>
        <v>0</v>
      </c>
      <c r="AL264" s="62">
        <f t="shared" si="49"/>
        <v>0</v>
      </c>
      <c r="AM264" s="62">
        <f t="shared" si="49"/>
        <v>0</v>
      </c>
      <c r="AN264" s="62">
        <f t="shared" si="49"/>
        <v>0</v>
      </c>
      <c r="AO264" s="62">
        <f t="shared" si="49"/>
        <v>0</v>
      </c>
      <c r="AP264" s="62">
        <f t="shared" si="49"/>
        <v>0</v>
      </c>
      <c r="AQ264" s="62">
        <f t="shared" si="49"/>
        <v>0</v>
      </c>
      <c r="AR264" s="62">
        <f t="shared" si="49"/>
        <v>0</v>
      </c>
      <c r="AS264" s="62">
        <f t="shared" si="49"/>
        <v>0</v>
      </c>
      <c r="AT264" s="62">
        <f t="shared" si="49"/>
        <v>0</v>
      </c>
      <c r="AU264" s="62">
        <f t="shared" si="49"/>
        <v>0</v>
      </c>
      <c r="AV264" s="62">
        <f t="shared" si="49"/>
        <v>0</v>
      </c>
      <c r="AW264" s="62">
        <f t="shared" si="49"/>
        <v>0</v>
      </c>
      <c r="AX264" s="62">
        <f t="shared" si="49"/>
        <v>0</v>
      </c>
      <c r="AY264" s="62">
        <f t="shared" si="49"/>
        <v>0</v>
      </c>
      <c r="AZ264" s="62">
        <f t="shared" si="49"/>
        <v>0</v>
      </c>
      <c r="BA264" s="62">
        <f t="shared" si="49"/>
        <v>0</v>
      </c>
      <c r="BB264" s="62">
        <f t="shared" si="49"/>
        <v>0</v>
      </c>
      <c r="BC264" s="62">
        <f t="shared" si="49"/>
        <v>0</v>
      </c>
      <c r="BD264" s="62">
        <f t="shared" si="49"/>
        <v>0</v>
      </c>
      <c r="BE264" s="62">
        <f t="shared" si="49"/>
        <v>0</v>
      </c>
      <c r="BF264" s="62">
        <f t="shared" si="49"/>
        <v>0</v>
      </c>
      <c r="BG264" s="62">
        <f t="shared" si="49"/>
        <v>0</v>
      </c>
      <c r="BH264" s="62">
        <f t="shared" si="49"/>
        <v>0</v>
      </c>
      <c r="BI264" s="62">
        <f t="shared" si="49"/>
        <v>0</v>
      </c>
      <c r="BJ264" s="62">
        <f t="shared" si="49"/>
        <v>0</v>
      </c>
      <c r="BK264" s="62">
        <f t="shared" si="49"/>
        <v>0</v>
      </c>
      <c r="BL264" s="62">
        <f t="shared" si="49"/>
        <v>0</v>
      </c>
      <c r="BM264" s="62">
        <f t="shared" si="49"/>
        <v>0</v>
      </c>
      <c r="BN264" s="62">
        <f t="shared" si="49"/>
        <v>0</v>
      </c>
      <c r="BO264" s="62">
        <f t="shared" si="49"/>
        <v>0</v>
      </c>
      <c r="BP264" s="62">
        <f t="shared" si="49"/>
        <v>0</v>
      </c>
      <c r="BQ264" s="62">
        <f t="shared" si="49"/>
        <v>0</v>
      </c>
      <c r="BR264" s="62">
        <f t="shared" si="49"/>
        <v>0</v>
      </c>
      <c r="BS264" s="62">
        <f t="shared" si="49"/>
        <v>0</v>
      </c>
    </row>
    <row r="265" spans="1:71">
      <c r="A265" s="62">
        <v>21</v>
      </c>
      <c r="B265" s="62" t="s">
        <v>788</v>
      </c>
      <c r="C265" s="62">
        <f t="shared" ref="C265:AH265" si="50">C186-C23</f>
        <v>0</v>
      </c>
      <c r="D265" s="62">
        <f t="shared" si="50"/>
        <v>0</v>
      </c>
      <c r="E265" s="62">
        <f t="shared" si="50"/>
        <v>0</v>
      </c>
      <c r="F265" s="62">
        <f t="shared" si="50"/>
        <v>0</v>
      </c>
      <c r="G265" s="62">
        <f t="shared" si="50"/>
        <v>-3.6540069120417559E-11</v>
      </c>
      <c r="H265" s="62">
        <f t="shared" si="50"/>
        <v>0</v>
      </c>
      <c r="I265" s="62">
        <f t="shared" si="50"/>
        <v>-5.2323308880053432E-11</v>
      </c>
      <c r="J265" s="62">
        <f t="shared" si="50"/>
        <v>0</v>
      </c>
      <c r="K265" s="62">
        <f t="shared" si="50"/>
        <v>0</v>
      </c>
      <c r="L265" s="62">
        <f t="shared" si="50"/>
        <v>0</v>
      </c>
      <c r="M265" s="62">
        <f t="shared" si="50"/>
        <v>0</v>
      </c>
      <c r="N265" s="62">
        <f t="shared" si="50"/>
        <v>0</v>
      </c>
      <c r="O265" s="62">
        <f t="shared" si="50"/>
        <v>0</v>
      </c>
      <c r="P265" s="62">
        <f t="shared" si="50"/>
        <v>0</v>
      </c>
      <c r="Q265" s="62">
        <f t="shared" si="50"/>
        <v>0</v>
      </c>
      <c r="R265" s="62">
        <f t="shared" si="50"/>
        <v>-1.8219758543547293E-7</v>
      </c>
      <c r="S265" s="62">
        <f t="shared" si="50"/>
        <v>0</v>
      </c>
      <c r="T265" s="62">
        <f t="shared" si="50"/>
        <v>0</v>
      </c>
      <c r="U265" s="62">
        <f t="shared" si="50"/>
        <v>0</v>
      </c>
      <c r="V265" s="62">
        <f t="shared" si="50"/>
        <v>0</v>
      </c>
      <c r="W265" s="62">
        <f t="shared" si="50"/>
        <v>0</v>
      </c>
      <c r="X265" s="62">
        <f t="shared" si="50"/>
        <v>0</v>
      </c>
      <c r="Y265" s="62">
        <f t="shared" si="50"/>
        <v>0</v>
      </c>
      <c r="Z265" s="62">
        <f t="shared" si="50"/>
        <v>0</v>
      </c>
      <c r="AA265" s="62">
        <f t="shared" si="50"/>
        <v>0</v>
      </c>
      <c r="AB265" s="62">
        <f t="shared" si="50"/>
        <v>0</v>
      </c>
      <c r="AC265" s="62">
        <f t="shared" si="50"/>
        <v>0</v>
      </c>
      <c r="AD265" s="62">
        <f t="shared" si="50"/>
        <v>0</v>
      </c>
      <c r="AE265" s="62">
        <f t="shared" si="50"/>
        <v>0</v>
      </c>
      <c r="AF265" s="62">
        <f t="shared" si="50"/>
        <v>0</v>
      </c>
      <c r="AG265" s="62">
        <f t="shared" si="50"/>
        <v>0</v>
      </c>
      <c r="AH265" s="62">
        <f t="shared" si="50"/>
        <v>0</v>
      </c>
      <c r="AI265" s="62">
        <f t="shared" ref="AI265:BS265" si="51">AI186-AI23</f>
        <v>0</v>
      </c>
      <c r="AJ265" s="62">
        <f t="shared" si="51"/>
        <v>0</v>
      </c>
      <c r="AK265" s="62">
        <f t="shared" si="51"/>
        <v>0</v>
      </c>
      <c r="AL265" s="62">
        <f t="shared" si="51"/>
        <v>0</v>
      </c>
      <c r="AM265" s="62">
        <f t="shared" si="51"/>
        <v>0</v>
      </c>
      <c r="AN265" s="62">
        <f t="shared" si="51"/>
        <v>0</v>
      </c>
      <c r="AO265" s="62">
        <f t="shared" si="51"/>
        <v>0</v>
      </c>
      <c r="AP265" s="62">
        <f t="shared" si="51"/>
        <v>0</v>
      </c>
      <c r="AQ265" s="62">
        <f t="shared" si="51"/>
        <v>0</v>
      </c>
      <c r="AR265" s="62">
        <f t="shared" si="51"/>
        <v>0</v>
      </c>
      <c r="AS265" s="62">
        <f t="shared" si="51"/>
        <v>0</v>
      </c>
      <c r="AT265" s="62">
        <f t="shared" si="51"/>
        <v>0</v>
      </c>
      <c r="AU265" s="62">
        <f t="shared" si="51"/>
        <v>0</v>
      </c>
      <c r="AV265" s="62">
        <f t="shared" si="51"/>
        <v>0</v>
      </c>
      <c r="AW265" s="62">
        <f t="shared" si="51"/>
        <v>0</v>
      </c>
      <c r="AX265" s="62">
        <f t="shared" si="51"/>
        <v>0</v>
      </c>
      <c r="AY265" s="62">
        <f t="shared" si="51"/>
        <v>0</v>
      </c>
      <c r="AZ265" s="62">
        <f t="shared" si="51"/>
        <v>0</v>
      </c>
      <c r="BA265" s="62">
        <f t="shared" si="51"/>
        <v>0</v>
      </c>
      <c r="BB265" s="62">
        <f t="shared" si="51"/>
        <v>0</v>
      </c>
      <c r="BC265" s="62">
        <f t="shared" si="51"/>
        <v>0</v>
      </c>
      <c r="BD265" s="62">
        <f t="shared" si="51"/>
        <v>0</v>
      </c>
      <c r="BE265" s="62">
        <f t="shared" si="51"/>
        <v>0</v>
      </c>
      <c r="BF265" s="62">
        <f t="shared" si="51"/>
        <v>0</v>
      </c>
      <c r="BG265" s="62">
        <f t="shared" si="51"/>
        <v>0</v>
      </c>
      <c r="BH265" s="62">
        <f t="shared" si="51"/>
        <v>0</v>
      </c>
      <c r="BI265" s="62">
        <f t="shared" si="51"/>
        <v>0</v>
      </c>
      <c r="BJ265" s="62">
        <f t="shared" si="51"/>
        <v>0</v>
      </c>
      <c r="BK265" s="62">
        <f t="shared" si="51"/>
        <v>0</v>
      </c>
      <c r="BL265" s="62">
        <f t="shared" si="51"/>
        <v>0</v>
      </c>
      <c r="BM265" s="62">
        <f t="shared" si="51"/>
        <v>0</v>
      </c>
      <c r="BN265" s="62">
        <f t="shared" si="51"/>
        <v>0</v>
      </c>
      <c r="BO265" s="62">
        <f t="shared" si="51"/>
        <v>0</v>
      </c>
      <c r="BP265" s="62">
        <f t="shared" si="51"/>
        <v>0</v>
      </c>
      <c r="BQ265" s="62">
        <f t="shared" si="51"/>
        <v>0</v>
      </c>
      <c r="BR265" s="62">
        <f t="shared" si="51"/>
        <v>0</v>
      </c>
      <c r="BS265" s="62">
        <f t="shared" si="51"/>
        <v>0</v>
      </c>
    </row>
    <row r="266" spans="1:71">
      <c r="A266" s="62">
        <v>22</v>
      </c>
      <c r="B266" s="62" t="s">
        <v>789</v>
      </c>
      <c r="C266" s="62">
        <f t="shared" ref="C266:AH266" si="52">C187-C24</f>
        <v>0</v>
      </c>
      <c r="D266" s="62">
        <f t="shared" si="52"/>
        <v>0</v>
      </c>
      <c r="E266" s="62">
        <f t="shared" si="52"/>
        <v>0</v>
      </c>
      <c r="F266" s="62">
        <f t="shared" si="52"/>
        <v>0</v>
      </c>
      <c r="G266" s="62">
        <f t="shared" si="52"/>
        <v>-2.6580725824240577E-4</v>
      </c>
      <c r="H266" s="62">
        <f t="shared" si="52"/>
        <v>0</v>
      </c>
      <c r="I266" s="62">
        <f t="shared" si="52"/>
        <v>0</v>
      </c>
      <c r="J266" s="62">
        <f t="shared" si="52"/>
        <v>0</v>
      </c>
      <c r="K266" s="62">
        <f t="shared" si="52"/>
        <v>0</v>
      </c>
      <c r="L266" s="62">
        <f t="shared" si="52"/>
        <v>0</v>
      </c>
      <c r="M266" s="62">
        <f t="shared" si="52"/>
        <v>0</v>
      </c>
      <c r="N266" s="62">
        <f t="shared" si="52"/>
        <v>0</v>
      </c>
      <c r="O266" s="62">
        <f t="shared" si="52"/>
        <v>0</v>
      </c>
      <c r="P266" s="62">
        <f t="shared" si="52"/>
        <v>0</v>
      </c>
      <c r="Q266" s="62">
        <f t="shared" si="52"/>
        <v>0</v>
      </c>
      <c r="R266" s="62">
        <f t="shared" si="52"/>
        <v>4.3953577608286942E-8</v>
      </c>
      <c r="S266" s="62">
        <f t="shared" si="52"/>
        <v>0</v>
      </c>
      <c r="T266" s="62">
        <f t="shared" si="52"/>
        <v>0</v>
      </c>
      <c r="U266" s="62">
        <f t="shared" si="52"/>
        <v>0</v>
      </c>
      <c r="V266" s="62">
        <f t="shared" si="52"/>
        <v>0</v>
      </c>
      <c r="W266" s="62">
        <f t="shared" si="52"/>
        <v>0</v>
      </c>
      <c r="X266" s="62">
        <f t="shared" si="52"/>
        <v>0</v>
      </c>
      <c r="Y266" s="62">
        <f t="shared" si="52"/>
        <v>0</v>
      </c>
      <c r="Z266" s="62">
        <f t="shared" si="52"/>
        <v>0</v>
      </c>
      <c r="AA266" s="62">
        <f t="shared" si="52"/>
        <v>0</v>
      </c>
      <c r="AB266" s="62">
        <f t="shared" si="52"/>
        <v>0</v>
      </c>
      <c r="AC266" s="62">
        <f t="shared" si="52"/>
        <v>0</v>
      </c>
      <c r="AD266" s="62">
        <f t="shared" si="52"/>
        <v>0</v>
      </c>
      <c r="AE266" s="62">
        <f t="shared" si="52"/>
        <v>0</v>
      </c>
      <c r="AF266" s="62">
        <f t="shared" si="52"/>
        <v>0</v>
      </c>
      <c r="AG266" s="62">
        <f t="shared" si="52"/>
        <v>0</v>
      </c>
      <c r="AH266" s="62">
        <f t="shared" si="52"/>
        <v>0</v>
      </c>
      <c r="AI266" s="62">
        <f t="shared" ref="AI266:BS266" si="53">AI187-AI24</f>
        <v>0</v>
      </c>
      <c r="AJ266" s="62">
        <f t="shared" si="53"/>
        <v>0</v>
      </c>
      <c r="AK266" s="62">
        <f t="shared" si="53"/>
        <v>0</v>
      </c>
      <c r="AL266" s="62">
        <f t="shared" si="53"/>
        <v>0</v>
      </c>
      <c r="AM266" s="62">
        <f t="shared" si="53"/>
        <v>0</v>
      </c>
      <c r="AN266" s="62">
        <f t="shared" si="53"/>
        <v>0</v>
      </c>
      <c r="AO266" s="62">
        <f t="shared" si="53"/>
        <v>0</v>
      </c>
      <c r="AP266" s="62">
        <f t="shared" si="53"/>
        <v>0</v>
      </c>
      <c r="AQ266" s="62">
        <f t="shared" si="53"/>
        <v>0</v>
      </c>
      <c r="AR266" s="62">
        <f t="shared" si="53"/>
        <v>0</v>
      </c>
      <c r="AS266" s="62">
        <f t="shared" si="53"/>
        <v>0</v>
      </c>
      <c r="AT266" s="62">
        <f t="shared" si="53"/>
        <v>0</v>
      </c>
      <c r="AU266" s="62">
        <f t="shared" si="53"/>
        <v>0</v>
      </c>
      <c r="AV266" s="62">
        <f t="shared" si="53"/>
        <v>0</v>
      </c>
      <c r="AW266" s="62">
        <f t="shared" si="53"/>
        <v>0</v>
      </c>
      <c r="AX266" s="62">
        <f t="shared" si="53"/>
        <v>0</v>
      </c>
      <c r="AY266" s="62">
        <f t="shared" si="53"/>
        <v>0</v>
      </c>
      <c r="AZ266" s="62">
        <f t="shared" si="53"/>
        <v>0</v>
      </c>
      <c r="BA266" s="62">
        <f t="shared" si="53"/>
        <v>0</v>
      </c>
      <c r="BB266" s="62">
        <f t="shared" si="53"/>
        <v>0</v>
      </c>
      <c r="BC266" s="62">
        <f t="shared" si="53"/>
        <v>0</v>
      </c>
      <c r="BD266" s="62">
        <f t="shared" si="53"/>
        <v>0</v>
      </c>
      <c r="BE266" s="62">
        <f t="shared" si="53"/>
        <v>0</v>
      </c>
      <c r="BF266" s="62">
        <f t="shared" si="53"/>
        <v>0</v>
      </c>
      <c r="BG266" s="62">
        <f t="shared" si="53"/>
        <v>0</v>
      </c>
      <c r="BH266" s="62">
        <f t="shared" si="53"/>
        <v>0</v>
      </c>
      <c r="BI266" s="62">
        <f t="shared" si="53"/>
        <v>0</v>
      </c>
      <c r="BJ266" s="62">
        <f t="shared" si="53"/>
        <v>0</v>
      </c>
      <c r="BK266" s="62">
        <f t="shared" si="53"/>
        <v>0</v>
      </c>
      <c r="BL266" s="62">
        <f t="shared" si="53"/>
        <v>0</v>
      </c>
      <c r="BM266" s="62">
        <f t="shared" si="53"/>
        <v>0</v>
      </c>
      <c r="BN266" s="62">
        <f t="shared" si="53"/>
        <v>0</v>
      </c>
      <c r="BO266" s="62">
        <f t="shared" si="53"/>
        <v>0</v>
      </c>
      <c r="BP266" s="62">
        <f t="shared" si="53"/>
        <v>0</v>
      </c>
      <c r="BQ266" s="62">
        <f t="shared" si="53"/>
        <v>0</v>
      </c>
      <c r="BR266" s="62">
        <f t="shared" si="53"/>
        <v>0</v>
      </c>
      <c r="BS266" s="62">
        <f t="shared" si="53"/>
        <v>0</v>
      </c>
    </row>
    <row r="267" spans="1:71">
      <c r="A267" s="62">
        <v>23</v>
      </c>
      <c r="B267" s="62" t="s">
        <v>791</v>
      </c>
      <c r="C267" s="62">
        <f t="shared" ref="C267:AH267" si="54">C188-C25</f>
        <v>0</v>
      </c>
      <c r="D267" s="62">
        <f t="shared" si="54"/>
        <v>0</v>
      </c>
      <c r="E267" s="62">
        <f t="shared" si="54"/>
        <v>0</v>
      </c>
      <c r="F267" s="62">
        <f t="shared" si="54"/>
        <v>0</v>
      </c>
      <c r="G267" s="62">
        <f t="shared" si="54"/>
        <v>0</v>
      </c>
      <c r="H267" s="62">
        <f t="shared" si="54"/>
        <v>0</v>
      </c>
      <c r="I267" s="62">
        <f t="shared" si="54"/>
        <v>0</v>
      </c>
      <c r="J267" s="62">
        <f t="shared" si="54"/>
        <v>0</v>
      </c>
      <c r="K267" s="62">
        <f t="shared" si="54"/>
        <v>0</v>
      </c>
      <c r="L267" s="62">
        <f t="shared" si="54"/>
        <v>0</v>
      </c>
      <c r="M267" s="62">
        <f t="shared" si="54"/>
        <v>0</v>
      </c>
      <c r="N267" s="62">
        <f t="shared" si="54"/>
        <v>0</v>
      </c>
      <c r="O267" s="62">
        <f t="shared" si="54"/>
        <v>0</v>
      </c>
      <c r="P267" s="62">
        <f t="shared" si="54"/>
        <v>0</v>
      </c>
      <c r="Q267" s="62">
        <f t="shared" si="54"/>
        <v>0</v>
      </c>
      <c r="R267" s="62">
        <f t="shared" si="54"/>
        <v>-1.81316194440128E-7</v>
      </c>
      <c r="S267" s="62">
        <f t="shared" si="54"/>
        <v>-2.104128574483043E-6</v>
      </c>
      <c r="T267" s="62">
        <f t="shared" si="54"/>
        <v>0</v>
      </c>
      <c r="U267" s="62">
        <f t="shared" si="54"/>
        <v>0</v>
      </c>
      <c r="V267" s="62">
        <f t="shared" si="54"/>
        <v>0</v>
      </c>
      <c r="W267" s="62">
        <f t="shared" si="54"/>
        <v>0</v>
      </c>
      <c r="X267" s="62">
        <f t="shared" si="54"/>
        <v>0</v>
      </c>
      <c r="Y267" s="62">
        <f t="shared" si="54"/>
        <v>0</v>
      </c>
      <c r="Z267" s="62">
        <f t="shared" si="54"/>
        <v>-7.0000003333333338E-2</v>
      </c>
      <c r="AA267" s="62">
        <f t="shared" si="54"/>
        <v>0</v>
      </c>
      <c r="AB267" s="62">
        <f t="shared" si="54"/>
        <v>0</v>
      </c>
      <c r="AC267" s="62">
        <f t="shared" si="54"/>
        <v>0</v>
      </c>
      <c r="AD267" s="62">
        <f t="shared" si="54"/>
        <v>0</v>
      </c>
      <c r="AE267" s="62">
        <f t="shared" si="54"/>
        <v>0</v>
      </c>
      <c r="AF267" s="62">
        <f t="shared" si="54"/>
        <v>0</v>
      </c>
      <c r="AG267" s="62">
        <f t="shared" si="54"/>
        <v>0</v>
      </c>
      <c r="AH267" s="62">
        <f t="shared" si="54"/>
        <v>0</v>
      </c>
      <c r="AI267" s="62">
        <f t="shared" ref="AI267:BS267" si="55">AI188-AI25</f>
        <v>0</v>
      </c>
      <c r="AJ267" s="62">
        <f t="shared" si="55"/>
        <v>0</v>
      </c>
      <c r="AK267" s="62">
        <f t="shared" si="55"/>
        <v>0</v>
      </c>
      <c r="AL267" s="62">
        <f t="shared" si="55"/>
        <v>0</v>
      </c>
      <c r="AM267" s="62">
        <f t="shared" si="55"/>
        <v>0</v>
      </c>
      <c r="AN267" s="62">
        <f t="shared" si="55"/>
        <v>0</v>
      </c>
      <c r="AO267" s="62">
        <f t="shared" si="55"/>
        <v>0</v>
      </c>
      <c r="AP267" s="62">
        <f t="shared" si="55"/>
        <v>0</v>
      </c>
      <c r="AQ267" s="62">
        <f t="shared" si="55"/>
        <v>0</v>
      </c>
      <c r="AR267" s="62">
        <f t="shared" si="55"/>
        <v>0</v>
      </c>
      <c r="AS267" s="62">
        <f t="shared" si="55"/>
        <v>0</v>
      </c>
      <c r="AT267" s="62">
        <f t="shared" si="55"/>
        <v>0</v>
      </c>
      <c r="AU267" s="62">
        <f t="shared" si="55"/>
        <v>0</v>
      </c>
      <c r="AV267" s="62">
        <f t="shared" si="55"/>
        <v>0</v>
      </c>
      <c r="AW267" s="62">
        <f t="shared" si="55"/>
        <v>0</v>
      </c>
      <c r="AX267" s="62">
        <f t="shared" si="55"/>
        <v>0</v>
      </c>
      <c r="AY267" s="62">
        <f t="shared" si="55"/>
        <v>0</v>
      </c>
      <c r="AZ267" s="62">
        <f t="shared" si="55"/>
        <v>0</v>
      </c>
      <c r="BA267" s="62">
        <f t="shared" si="55"/>
        <v>0</v>
      </c>
      <c r="BB267" s="62">
        <f t="shared" si="55"/>
        <v>0</v>
      </c>
      <c r="BC267" s="62">
        <f t="shared" si="55"/>
        <v>0</v>
      </c>
      <c r="BD267" s="62">
        <f t="shared" si="55"/>
        <v>0</v>
      </c>
      <c r="BE267" s="62">
        <f t="shared" si="55"/>
        <v>0</v>
      </c>
      <c r="BF267" s="62">
        <f t="shared" si="55"/>
        <v>0</v>
      </c>
      <c r="BG267" s="62">
        <f t="shared" si="55"/>
        <v>0</v>
      </c>
      <c r="BH267" s="62">
        <f t="shared" si="55"/>
        <v>0</v>
      </c>
      <c r="BI267" s="62">
        <f t="shared" si="55"/>
        <v>0</v>
      </c>
      <c r="BJ267" s="62">
        <f t="shared" si="55"/>
        <v>0</v>
      </c>
      <c r="BK267" s="62">
        <f t="shared" si="55"/>
        <v>0</v>
      </c>
      <c r="BL267" s="62">
        <f t="shared" si="55"/>
        <v>0</v>
      </c>
      <c r="BM267" s="62">
        <f t="shared" si="55"/>
        <v>0</v>
      </c>
      <c r="BN267" s="62">
        <f t="shared" si="55"/>
        <v>0</v>
      </c>
      <c r="BO267" s="62">
        <f t="shared" si="55"/>
        <v>0</v>
      </c>
      <c r="BP267" s="62">
        <f t="shared" si="55"/>
        <v>0</v>
      </c>
      <c r="BQ267" s="62">
        <f t="shared" si="55"/>
        <v>0</v>
      </c>
      <c r="BR267" s="62">
        <f t="shared" si="55"/>
        <v>0</v>
      </c>
      <c r="BS267" s="62">
        <f t="shared" si="55"/>
        <v>0</v>
      </c>
    </row>
    <row r="268" spans="1:71">
      <c r="A268" s="62">
        <v>24</v>
      </c>
      <c r="B268" s="62" t="s">
        <v>790</v>
      </c>
      <c r="C268" s="62">
        <f t="shared" ref="C268:AH268" si="56">C189-C26</f>
        <v>0</v>
      </c>
      <c r="D268" s="62">
        <f t="shared" si="56"/>
        <v>0</v>
      </c>
      <c r="E268" s="62">
        <f t="shared" si="56"/>
        <v>0</v>
      </c>
      <c r="F268" s="62">
        <f t="shared" si="56"/>
        <v>0</v>
      </c>
      <c r="G268" s="62">
        <f t="shared" si="56"/>
        <v>-3.1765518600929132E-10</v>
      </c>
      <c r="H268" s="62">
        <f t="shared" si="56"/>
        <v>0</v>
      </c>
      <c r="I268" s="62">
        <f t="shared" si="56"/>
        <v>-1.1578384345040105E-10</v>
      </c>
      <c r="J268" s="62">
        <f t="shared" si="56"/>
        <v>0</v>
      </c>
      <c r="K268" s="62">
        <f t="shared" si="56"/>
        <v>0</v>
      </c>
      <c r="L268" s="62">
        <f t="shared" si="56"/>
        <v>0</v>
      </c>
      <c r="M268" s="62">
        <f t="shared" si="56"/>
        <v>0</v>
      </c>
      <c r="N268" s="62">
        <f t="shared" si="56"/>
        <v>0</v>
      </c>
      <c r="O268" s="62">
        <f t="shared" si="56"/>
        <v>0</v>
      </c>
      <c r="P268" s="62">
        <f t="shared" si="56"/>
        <v>0</v>
      </c>
      <c r="Q268" s="62">
        <f t="shared" si="56"/>
        <v>0</v>
      </c>
      <c r="R268" s="62">
        <f t="shared" si="56"/>
        <v>0</v>
      </c>
      <c r="S268" s="62">
        <f t="shared" si="56"/>
        <v>0</v>
      </c>
      <c r="T268" s="62">
        <f t="shared" si="56"/>
        <v>0</v>
      </c>
      <c r="U268" s="62">
        <f t="shared" si="56"/>
        <v>0</v>
      </c>
      <c r="V268" s="62">
        <f t="shared" si="56"/>
        <v>0</v>
      </c>
      <c r="W268" s="62">
        <f t="shared" si="56"/>
        <v>0</v>
      </c>
      <c r="X268" s="62">
        <f t="shared" si="56"/>
        <v>0</v>
      </c>
      <c r="Y268" s="62">
        <f t="shared" si="56"/>
        <v>6.0000000000000053E-2</v>
      </c>
      <c r="Z268" s="62">
        <f t="shared" si="56"/>
        <v>-9.9999999999999992E-2</v>
      </c>
      <c r="AA268" s="62">
        <f t="shared" si="56"/>
        <v>0</v>
      </c>
      <c r="AB268" s="62">
        <f t="shared" si="56"/>
        <v>0</v>
      </c>
      <c r="AC268" s="62">
        <f t="shared" si="56"/>
        <v>0</v>
      </c>
      <c r="AD268" s="62">
        <f t="shared" si="56"/>
        <v>0</v>
      </c>
      <c r="AE268" s="62">
        <f t="shared" si="56"/>
        <v>0</v>
      </c>
      <c r="AF268" s="62">
        <f t="shared" si="56"/>
        <v>0</v>
      </c>
      <c r="AG268" s="62">
        <f t="shared" si="56"/>
        <v>0</v>
      </c>
      <c r="AH268" s="62">
        <f t="shared" si="56"/>
        <v>0</v>
      </c>
      <c r="AI268" s="62">
        <f t="shared" ref="AI268:BS268" si="57">AI189-AI26</f>
        <v>0</v>
      </c>
      <c r="AJ268" s="62">
        <f t="shared" si="57"/>
        <v>0</v>
      </c>
      <c r="AK268" s="62">
        <f t="shared" si="57"/>
        <v>0</v>
      </c>
      <c r="AL268" s="62">
        <f t="shared" si="57"/>
        <v>0</v>
      </c>
      <c r="AM268" s="62">
        <f t="shared" si="57"/>
        <v>0</v>
      </c>
      <c r="AN268" s="62">
        <f t="shared" si="57"/>
        <v>0</v>
      </c>
      <c r="AO268" s="62">
        <f t="shared" si="57"/>
        <v>0</v>
      </c>
      <c r="AP268" s="62">
        <f t="shared" si="57"/>
        <v>0</v>
      </c>
      <c r="AQ268" s="62">
        <f t="shared" si="57"/>
        <v>0</v>
      </c>
      <c r="AR268" s="62">
        <f t="shared" si="57"/>
        <v>0</v>
      </c>
      <c r="AS268" s="62">
        <f t="shared" si="57"/>
        <v>0</v>
      </c>
      <c r="AT268" s="62">
        <f t="shared" si="57"/>
        <v>0</v>
      </c>
      <c r="AU268" s="62">
        <f t="shared" si="57"/>
        <v>0</v>
      </c>
      <c r="AV268" s="62">
        <f t="shared" si="57"/>
        <v>0</v>
      </c>
      <c r="AW268" s="62">
        <f t="shared" si="57"/>
        <v>0</v>
      </c>
      <c r="AX268" s="62">
        <f t="shared" si="57"/>
        <v>0</v>
      </c>
      <c r="AY268" s="62">
        <f t="shared" si="57"/>
        <v>0</v>
      </c>
      <c r="AZ268" s="62">
        <f t="shared" si="57"/>
        <v>0</v>
      </c>
      <c r="BA268" s="62">
        <f t="shared" si="57"/>
        <v>0</v>
      </c>
      <c r="BB268" s="62">
        <f t="shared" si="57"/>
        <v>0</v>
      </c>
      <c r="BC268" s="62">
        <f t="shared" si="57"/>
        <v>0</v>
      </c>
      <c r="BD268" s="62">
        <f t="shared" si="57"/>
        <v>0</v>
      </c>
      <c r="BE268" s="62">
        <f t="shared" si="57"/>
        <v>0</v>
      </c>
      <c r="BF268" s="62">
        <f t="shared" si="57"/>
        <v>0</v>
      </c>
      <c r="BG268" s="62">
        <f t="shared" si="57"/>
        <v>0</v>
      </c>
      <c r="BH268" s="62">
        <f t="shared" si="57"/>
        <v>0</v>
      </c>
      <c r="BI268" s="62">
        <f t="shared" si="57"/>
        <v>0</v>
      </c>
      <c r="BJ268" s="62">
        <f t="shared" si="57"/>
        <v>0</v>
      </c>
      <c r="BK268" s="62">
        <f t="shared" si="57"/>
        <v>0</v>
      </c>
      <c r="BL268" s="62">
        <f t="shared" si="57"/>
        <v>0</v>
      </c>
      <c r="BM268" s="62">
        <f t="shared" si="57"/>
        <v>0</v>
      </c>
      <c r="BN268" s="62">
        <f t="shared" si="57"/>
        <v>0</v>
      </c>
      <c r="BO268" s="62">
        <f t="shared" si="57"/>
        <v>0</v>
      </c>
      <c r="BP268" s="62">
        <f t="shared" si="57"/>
        <v>0</v>
      </c>
      <c r="BQ268" s="62">
        <f t="shared" si="57"/>
        <v>0</v>
      </c>
      <c r="BR268" s="62">
        <f t="shared" si="57"/>
        <v>0</v>
      </c>
      <c r="BS268" s="62">
        <f t="shared" si="57"/>
        <v>0</v>
      </c>
    </row>
    <row r="269" spans="1:71">
      <c r="A269" s="62">
        <v>25</v>
      </c>
      <c r="B269" s="62" t="s">
        <v>732</v>
      </c>
      <c r="C269" s="62">
        <f t="shared" ref="C269:AH269" si="58">C190-C27</f>
        <v>0</v>
      </c>
      <c r="D269" s="62">
        <f t="shared" si="58"/>
        <v>0</v>
      </c>
      <c r="E269" s="62">
        <f t="shared" si="58"/>
        <v>0</v>
      </c>
      <c r="F269" s="62">
        <f t="shared" si="58"/>
        <v>0</v>
      </c>
      <c r="G269" s="62">
        <f t="shared" si="58"/>
        <v>3.4616491818200215E-10</v>
      </c>
      <c r="H269" s="62">
        <f t="shared" si="58"/>
        <v>0</v>
      </c>
      <c r="I269" s="62">
        <f t="shared" si="58"/>
        <v>0</v>
      </c>
      <c r="J269" s="62">
        <f t="shared" si="58"/>
        <v>0</v>
      </c>
      <c r="K269" s="62">
        <f t="shared" si="58"/>
        <v>0</v>
      </c>
      <c r="L269" s="62">
        <f t="shared" si="58"/>
        <v>0</v>
      </c>
      <c r="M269" s="62">
        <f t="shared" si="58"/>
        <v>0</v>
      </c>
      <c r="N269" s="62">
        <f t="shared" si="58"/>
        <v>0</v>
      </c>
      <c r="O269" s="62">
        <f t="shared" si="58"/>
        <v>0</v>
      </c>
      <c r="P269" s="62">
        <f t="shared" si="58"/>
        <v>0</v>
      </c>
      <c r="Q269" s="62">
        <f t="shared" si="58"/>
        <v>0</v>
      </c>
      <c r="R269" s="62">
        <f t="shared" si="58"/>
        <v>0</v>
      </c>
      <c r="S269" s="62">
        <f t="shared" si="58"/>
        <v>0</v>
      </c>
      <c r="T269" s="62">
        <f t="shared" si="58"/>
        <v>0</v>
      </c>
      <c r="U269" s="62">
        <f t="shared" si="58"/>
        <v>0</v>
      </c>
      <c r="V269" s="62">
        <f t="shared" si="58"/>
        <v>0</v>
      </c>
      <c r="W269" s="62">
        <f t="shared" si="58"/>
        <v>0</v>
      </c>
      <c r="X269" s="62">
        <f t="shared" si="58"/>
        <v>0</v>
      </c>
      <c r="Y269" s="62">
        <f t="shared" si="58"/>
        <v>0</v>
      </c>
      <c r="Z269" s="62">
        <f t="shared" si="58"/>
        <v>6.6699966666666673E-3</v>
      </c>
      <c r="AA269" s="62">
        <f t="shared" si="58"/>
        <v>0</v>
      </c>
      <c r="AB269" s="62">
        <f t="shared" si="58"/>
        <v>0</v>
      </c>
      <c r="AC269" s="62">
        <f t="shared" si="58"/>
        <v>0</v>
      </c>
      <c r="AD269" s="62">
        <f t="shared" si="58"/>
        <v>0</v>
      </c>
      <c r="AE269" s="62">
        <f t="shared" si="58"/>
        <v>0</v>
      </c>
      <c r="AF269" s="62">
        <f t="shared" si="58"/>
        <v>0</v>
      </c>
      <c r="AG269" s="62">
        <f t="shared" si="58"/>
        <v>0</v>
      </c>
      <c r="AH269" s="62">
        <f t="shared" si="58"/>
        <v>0</v>
      </c>
      <c r="AI269" s="62">
        <f t="shared" ref="AI269:BS269" si="59">AI190-AI27</f>
        <v>0</v>
      </c>
      <c r="AJ269" s="62">
        <f t="shared" si="59"/>
        <v>0</v>
      </c>
      <c r="AK269" s="62">
        <f t="shared" si="59"/>
        <v>0</v>
      </c>
      <c r="AL269" s="62">
        <f t="shared" si="59"/>
        <v>0</v>
      </c>
      <c r="AM269" s="62">
        <f t="shared" si="59"/>
        <v>0</v>
      </c>
      <c r="AN269" s="62">
        <f t="shared" si="59"/>
        <v>0</v>
      </c>
      <c r="AO269" s="62">
        <f t="shared" si="59"/>
        <v>0</v>
      </c>
      <c r="AP269" s="62">
        <f t="shared" si="59"/>
        <v>0</v>
      </c>
      <c r="AQ269" s="62">
        <f t="shared" si="59"/>
        <v>0</v>
      </c>
      <c r="AR269" s="62">
        <f t="shared" si="59"/>
        <v>0</v>
      </c>
      <c r="AS269" s="62">
        <f t="shared" si="59"/>
        <v>0</v>
      </c>
      <c r="AT269" s="62">
        <f t="shared" si="59"/>
        <v>0</v>
      </c>
      <c r="AU269" s="62">
        <f t="shared" si="59"/>
        <v>0</v>
      </c>
      <c r="AV269" s="62">
        <f t="shared" si="59"/>
        <v>0</v>
      </c>
      <c r="AW269" s="62">
        <f t="shared" si="59"/>
        <v>0</v>
      </c>
      <c r="AX269" s="62">
        <f t="shared" si="59"/>
        <v>0</v>
      </c>
      <c r="AY269" s="62">
        <f t="shared" si="59"/>
        <v>0</v>
      </c>
      <c r="AZ269" s="62">
        <f t="shared" si="59"/>
        <v>0</v>
      </c>
      <c r="BA269" s="62">
        <f t="shared" si="59"/>
        <v>0</v>
      </c>
      <c r="BB269" s="62">
        <f t="shared" si="59"/>
        <v>0</v>
      </c>
      <c r="BC269" s="62">
        <f t="shared" si="59"/>
        <v>0</v>
      </c>
      <c r="BD269" s="62">
        <f t="shared" si="59"/>
        <v>0</v>
      </c>
      <c r="BE269" s="62">
        <f t="shared" si="59"/>
        <v>0</v>
      </c>
      <c r="BF269" s="62">
        <f t="shared" si="59"/>
        <v>0</v>
      </c>
      <c r="BG269" s="62">
        <f t="shared" si="59"/>
        <v>0</v>
      </c>
      <c r="BH269" s="62">
        <f t="shared" si="59"/>
        <v>0</v>
      </c>
      <c r="BI269" s="62">
        <f t="shared" si="59"/>
        <v>0</v>
      </c>
      <c r="BJ269" s="62">
        <f t="shared" si="59"/>
        <v>0</v>
      </c>
      <c r="BK269" s="62">
        <f t="shared" si="59"/>
        <v>0</v>
      </c>
      <c r="BL269" s="62">
        <f t="shared" si="59"/>
        <v>0</v>
      </c>
      <c r="BM269" s="62">
        <f t="shared" si="59"/>
        <v>0</v>
      </c>
      <c r="BN269" s="62">
        <f t="shared" si="59"/>
        <v>0</v>
      </c>
      <c r="BO269" s="62">
        <f t="shared" si="59"/>
        <v>0</v>
      </c>
      <c r="BP269" s="62">
        <f t="shared" si="59"/>
        <v>0</v>
      </c>
      <c r="BQ269" s="62">
        <f t="shared" si="59"/>
        <v>0</v>
      </c>
      <c r="BR269" s="62">
        <f t="shared" si="59"/>
        <v>0</v>
      </c>
      <c r="BS269" s="62">
        <f t="shared" si="59"/>
        <v>0</v>
      </c>
    </row>
    <row r="270" spans="1:71">
      <c r="A270" s="62">
        <v>26</v>
      </c>
      <c r="B270" s="62" t="s">
        <v>733</v>
      </c>
      <c r="C270" s="62">
        <f t="shared" ref="C270:AH270" si="60">C191-C28</f>
        <v>0</v>
      </c>
      <c r="D270" s="62">
        <f t="shared" si="60"/>
        <v>0</v>
      </c>
      <c r="E270" s="62">
        <f t="shared" si="60"/>
        <v>0</v>
      </c>
      <c r="F270" s="62">
        <f t="shared" si="60"/>
        <v>0</v>
      </c>
      <c r="G270" s="62">
        <f t="shared" si="60"/>
        <v>2.2216749967496341E-10</v>
      </c>
      <c r="H270" s="62">
        <f t="shared" si="60"/>
        <v>0</v>
      </c>
      <c r="I270" s="62">
        <f t="shared" si="60"/>
        <v>3.7882540680767018E-10</v>
      </c>
      <c r="J270" s="62">
        <f t="shared" si="60"/>
        <v>0</v>
      </c>
      <c r="K270" s="62">
        <f t="shared" si="60"/>
        <v>-5.3313483708013025E-7</v>
      </c>
      <c r="L270" s="62">
        <f t="shared" si="60"/>
        <v>0</v>
      </c>
      <c r="M270" s="62">
        <f t="shared" si="60"/>
        <v>0</v>
      </c>
      <c r="N270" s="62">
        <f t="shared" si="60"/>
        <v>2.0000000013065122E-7</v>
      </c>
      <c r="O270" s="62">
        <f t="shared" si="60"/>
        <v>0</v>
      </c>
      <c r="P270" s="62">
        <f t="shared" si="60"/>
        <v>0</v>
      </c>
      <c r="Q270" s="62">
        <f t="shared" si="60"/>
        <v>0</v>
      </c>
      <c r="R270" s="62">
        <f t="shared" si="60"/>
        <v>2.1356178261933145E-7</v>
      </c>
      <c r="S270" s="62">
        <f t="shared" si="60"/>
        <v>-4.9539402771636709E-7</v>
      </c>
      <c r="T270" s="62">
        <f t="shared" si="60"/>
        <v>0</v>
      </c>
      <c r="U270" s="62">
        <f t="shared" si="60"/>
        <v>0</v>
      </c>
      <c r="V270" s="62">
        <f t="shared" si="60"/>
        <v>0</v>
      </c>
      <c r="W270" s="62">
        <f t="shared" si="60"/>
        <v>0</v>
      </c>
      <c r="X270" s="62">
        <f t="shared" si="60"/>
        <v>-6.548001523880298E-7</v>
      </c>
      <c r="Y270" s="62">
        <f t="shared" si="60"/>
        <v>-6.0000000000000012E-2</v>
      </c>
      <c r="Z270" s="62">
        <f t="shared" si="60"/>
        <v>-6.6666666666666666E-2</v>
      </c>
      <c r="AA270" s="62">
        <f t="shared" si="60"/>
        <v>0</v>
      </c>
      <c r="AB270" s="62">
        <f t="shared" si="60"/>
        <v>1.0527802465051849E-6</v>
      </c>
      <c r="AC270" s="62">
        <f t="shared" si="60"/>
        <v>0</v>
      </c>
      <c r="AD270" s="62">
        <f t="shared" si="60"/>
        <v>0</v>
      </c>
      <c r="AE270" s="62">
        <f t="shared" si="60"/>
        <v>0</v>
      </c>
      <c r="AF270" s="62">
        <f t="shared" si="60"/>
        <v>0</v>
      </c>
      <c r="AG270" s="62">
        <f t="shared" si="60"/>
        <v>0</v>
      </c>
      <c r="AH270" s="62">
        <f t="shared" si="60"/>
        <v>0</v>
      </c>
      <c r="AI270" s="62">
        <f t="shared" ref="AI270:BS270" si="61">AI191-AI28</f>
        <v>0</v>
      </c>
      <c r="AJ270" s="62">
        <f t="shared" si="61"/>
        <v>0</v>
      </c>
      <c r="AK270" s="62">
        <f t="shared" si="61"/>
        <v>0</v>
      </c>
      <c r="AL270" s="62">
        <f t="shared" si="61"/>
        <v>0</v>
      </c>
      <c r="AM270" s="62">
        <f t="shared" si="61"/>
        <v>-1.1893957173325642E-9</v>
      </c>
      <c r="AN270" s="62">
        <f t="shared" si="61"/>
        <v>0</v>
      </c>
      <c r="AO270" s="62">
        <f t="shared" si="61"/>
        <v>0</v>
      </c>
      <c r="AP270" s="62">
        <f t="shared" si="61"/>
        <v>0</v>
      </c>
      <c r="AQ270" s="62">
        <f t="shared" si="61"/>
        <v>0</v>
      </c>
      <c r="AR270" s="62">
        <f t="shared" si="61"/>
        <v>0</v>
      </c>
      <c r="AS270" s="62">
        <f t="shared" si="61"/>
        <v>0</v>
      </c>
      <c r="AT270" s="62">
        <f t="shared" si="61"/>
        <v>0</v>
      </c>
      <c r="AU270" s="62">
        <f t="shared" si="61"/>
        <v>0</v>
      </c>
      <c r="AV270" s="62">
        <f t="shared" si="61"/>
        <v>0</v>
      </c>
      <c r="AW270" s="62">
        <f t="shared" si="61"/>
        <v>0</v>
      </c>
      <c r="AX270" s="62">
        <f t="shared" si="61"/>
        <v>0</v>
      </c>
      <c r="AY270" s="62">
        <f t="shared" si="61"/>
        <v>0</v>
      </c>
      <c r="AZ270" s="62">
        <f t="shared" si="61"/>
        <v>0</v>
      </c>
      <c r="BA270" s="62">
        <f t="shared" si="61"/>
        <v>0</v>
      </c>
      <c r="BB270" s="62">
        <f t="shared" si="61"/>
        <v>0</v>
      </c>
      <c r="BC270" s="62">
        <f t="shared" si="61"/>
        <v>0</v>
      </c>
      <c r="BD270" s="62">
        <f t="shared" si="61"/>
        <v>-4.00000025E-2</v>
      </c>
      <c r="BE270" s="62">
        <f t="shared" si="61"/>
        <v>0</v>
      </c>
      <c r="BF270" s="62">
        <f t="shared" si="61"/>
        <v>0</v>
      </c>
      <c r="BG270" s="62">
        <f t="shared" si="61"/>
        <v>0</v>
      </c>
      <c r="BH270" s="62">
        <f t="shared" si="61"/>
        <v>0</v>
      </c>
      <c r="BI270" s="62">
        <f t="shared" si="61"/>
        <v>0</v>
      </c>
      <c r="BJ270" s="62">
        <f t="shared" si="61"/>
        <v>0</v>
      </c>
      <c r="BK270" s="62">
        <f t="shared" si="61"/>
        <v>0</v>
      </c>
      <c r="BL270" s="62">
        <f t="shared" si="61"/>
        <v>0</v>
      </c>
      <c r="BM270" s="62">
        <f t="shared" si="61"/>
        <v>0</v>
      </c>
      <c r="BN270" s="62">
        <f t="shared" si="61"/>
        <v>0</v>
      </c>
      <c r="BO270" s="62">
        <f t="shared" si="61"/>
        <v>0</v>
      </c>
      <c r="BP270" s="62">
        <f t="shared" si="61"/>
        <v>0</v>
      </c>
      <c r="BQ270" s="62">
        <f t="shared" si="61"/>
        <v>0</v>
      </c>
      <c r="BR270" s="62">
        <f t="shared" si="61"/>
        <v>0</v>
      </c>
      <c r="BS270" s="62">
        <f t="shared" si="61"/>
        <v>0</v>
      </c>
    </row>
    <row r="271" spans="1:71">
      <c r="A271" s="62">
        <v>27</v>
      </c>
      <c r="B271" s="62" t="s">
        <v>12</v>
      </c>
      <c r="C271" s="62">
        <f t="shared" ref="C271:AH271" si="62">C192-C29</f>
        <v>0</v>
      </c>
      <c r="D271" s="62">
        <f t="shared" si="62"/>
        <v>0.06</v>
      </c>
      <c r="E271" s="62">
        <f t="shared" si="62"/>
        <v>0</v>
      </c>
      <c r="F271" s="62">
        <f t="shared" si="62"/>
        <v>9.9999999947364415E-9</v>
      </c>
      <c r="G271" s="62">
        <f t="shared" si="62"/>
        <v>-1.3784785465875693E-10</v>
      </c>
      <c r="H271" s="62">
        <f t="shared" si="62"/>
        <v>0</v>
      </c>
      <c r="I271" s="62">
        <f t="shared" si="62"/>
        <v>1.9038371318899974E-10</v>
      </c>
      <c r="J271" s="62">
        <f t="shared" si="62"/>
        <v>0</v>
      </c>
      <c r="K271" s="62">
        <f t="shared" si="62"/>
        <v>1.1302833324456241E-6</v>
      </c>
      <c r="L271" s="62">
        <f t="shared" si="62"/>
        <v>0</v>
      </c>
      <c r="M271" s="62">
        <f t="shared" si="62"/>
        <v>0</v>
      </c>
      <c r="N271" s="62">
        <f t="shared" si="62"/>
        <v>-4.4299999989727556E-6</v>
      </c>
      <c r="O271" s="62">
        <f t="shared" si="62"/>
        <v>0</v>
      </c>
      <c r="P271" s="62">
        <f t="shared" si="62"/>
        <v>-9.5205251321450746E-10</v>
      </c>
      <c r="Q271" s="62">
        <f t="shared" si="62"/>
        <v>0</v>
      </c>
      <c r="R271" s="62">
        <f t="shared" si="62"/>
        <v>-1.4707920051315604E-7</v>
      </c>
      <c r="S271" s="62">
        <f t="shared" si="62"/>
        <v>0</v>
      </c>
      <c r="T271" s="62">
        <f t="shared" si="62"/>
        <v>0</v>
      </c>
      <c r="U271" s="62">
        <f t="shared" si="62"/>
        <v>0</v>
      </c>
      <c r="V271" s="62">
        <f t="shared" si="62"/>
        <v>0</v>
      </c>
      <c r="W271" s="62">
        <f t="shared" si="62"/>
        <v>0</v>
      </c>
      <c r="X271" s="62">
        <f t="shared" si="62"/>
        <v>2.7890421565035517E-6</v>
      </c>
      <c r="Y271" s="62">
        <f t="shared" si="62"/>
        <v>0</v>
      </c>
      <c r="Z271" s="62">
        <f t="shared" si="62"/>
        <v>0</v>
      </c>
      <c r="AA271" s="62">
        <f t="shared" si="62"/>
        <v>0</v>
      </c>
      <c r="AB271" s="62">
        <f t="shared" si="62"/>
        <v>-3.6751244898436397E-6</v>
      </c>
      <c r="AC271" s="62">
        <f t="shared" si="62"/>
        <v>0</v>
      </c>
      <c r="AD271" s="62">
        <f t="shared" si="62"/>
        <v>0</v>
      </c>
      <c r="AE271" s="62">
        <f t="shared" si="62"/>
        <v>0</v>
      </c>
      <c r="AF271" s="62">
        <f t="shared" si="62"/>
        <v>0</v>
      </c>
      <c r="AG271" s="62">
        <f t="shared" si="62"/>
        <v>0</v>
      </c>
      <c r="AH271" s="62">
        <f t="shared" si="62"/>
        <v>0</v>
      </c>
      <c r="AI271" s="62">
        <f t="shared" ref="AI271:BS271" si="63">AI192-AI29</f>
        <v>0</v>
      </c>
      <c r="AJ271" s="62">
        <f t="shared" si="63"/>
        <v>0</v>
      </c>
      <c r="AK271" s="62">
        <f t="shared" si="63"/>
        <v>0</v>
      </c>
      <c r="AL271" s="62">
        <f t="shared" si="63"/>
        <v>0</v>
      </c>
      <c r="AM271" s="62">
        <f t="shared" si="63"/>
        <v>-7.0021244358287049E-10</v>
      </c>
      <c r="AN271" s="62">
        <f t="shared" si="63"/>
        <v>0</v>
      </c>
      <c r="AO271" s="62">
        <f t="shared" si="63"/>
        <v>0</v>
      </c>
      <c r="AP271" s="62">
        <f t="shared" si="63"/>
        <v>0</v>
      </c>
      <c r="AQ271" s="62">
        <f t="shared" si="63"/>
        <v>0</v>
      </c>
      <c r="AR271" s="62">
        <f t="shared" si="63"/>
        <v>0</v>
      </c>
      <c r="AS271" s="62">
        <f t="shared" si="63"/>
        <v>0</v>
      </c>
      <c r="AT271" s="62">
        <f t="shared" si="63"/>
        <v>0</v>
      </c>
      <c r="AU271" s="62">
        <f t="shared" si="63"/>
        <v>0</v>
      </c>
      <c r="AV271" s="62">
        <f t="shared" si="63"/>
        <v>0</v>
      </c>
      <c r="AW271" s="62">
        <f t="shared" si="63"/>
        <v>0</v>
      </c>
      <c r="AX271" s="62">
        <f t="shared" si="63"/>
        <v>0</v>
      </c>
      <c r="AY271" s="62">
        <f t="shared" si="63"/>
        <v>0</v>
      </c>
      <c r="AZ271" s="62">
        <f t="shared" si="63"/>
        <v>0</v>
      </c>
      <c r="BA271" s="62">
        <f t="shared" si="63"/>
        <v>0</v>
      </c>
      <c r="BB271" s="62">
        <f t="shared" si="63"/>
        <v>0</v>
      </c>
      <c r="BC271" s="62">
        <f t="shared" si="63"/>
        <v>0</v>
      </c>
      <c r="BD271" s="62">
        <f t="shared" si="63"/>
        <v>4.200000999999999E-2</v>
      </c>
      <c r="BE271" s="62">
        <f t="shared" si="63"/>
        <v>0</v>
      </c>
      <c r="BF271" s="62">
        <f t="shared" si="63"/>
        <v>0</v>
      </c>
      <c r="BG271" s="62">
        <f t="shared" si="63"/>
        <v>0</v>
      </c>
      <c r="BH271" s="62">
        <f t="shared" si="63"/>
        <v>0</v>
      </c>
      <c r="BI271" s="62">
        <f t="shared" si="63"/>
        <v>0</v>
      </c>
      <c r="BJ271" s="62">
        <f t="shared" si="63"/>
        <v>0.01</v>
      </c>
      <c r="BK271" s="62">
        <f t="shared" si="63"/>
        <v>0</v>
      </c>
      <c r="BL271" s="62">
        <f t="shared" si="63"/>
        <v>0</v>
      </c>
      <c r="BM271" s="62">
        <f t="shared" si="63"/>
        <v>0</v>
      </c>
      <c r="BN271" s="62">
        <f t="shared" si="63"/>
        <v>0</v>
      </c>
      <c r="BO271" s="62">
        <f t="shared" si="63"/>
        <v>0</v>
      </c>
      <c r="BP271" s="62">
        <f t="shared" si="63"/>
        <v>0</v>
      </c>
      <c r="BQ271" s="62">
        <f t="shared" si="63"/>
        <v>0</v>
      </c>
      <c r="BR271" s="62">
        <f t="shared" si="63"/>
        <v>0</v>
      </c>
      <c r="BS271" s="62">
        <f t="shared" si="63"/>
        <v>0</v>
      </c>
    </row>
    <row r="272" spans="1:71">
      <c r="A272" s="62">
        <v>28</v>
      </c>
      <c r="B272" s="62" t="s">
        <v>904</v>
      </c>
      <c r="C272" s="62">
        <f t="shared" ref="C272:AH272" si="64">C193-C30</f>
        <v>0</v>
      </c>
      <c r="D272" s="62">
        <f t="shared" si="64"/>
        <v>0</v>
      </c>
      <c r="E272" s="62">
        <f t="shared" si="64"/>
        <v>0</v>
      </c>
      <c r="F272" s="62">
        <f t="shared" si="64"/>
        <v>-9.9999600000000299E-3</v>
      </c>
      <c r="G272" s="62">
        <f t="shared" si="64"/>
        <v>2.6794054995560312E-10</v>
      </c>
      <c r="H272" s="62">
        <f t="shared" si="64"/>
        <v>0</v>
      </c>
      <c r="I272" s="62">
        <f t="shared" si="64"/>
        <v>4.5310026726679692E-10</v>
      </c>
      <c r="J272" s="62">
        <f t="shared" si="64"/>
        <v>0</v>
      </c>
      <c r="K272" s="62">
        <f t="shared" si="64"/>
        <v>-2.4081511272207312E-6</v>
      </c>
      <c r="L272" s="62">
        <f t="shared" si="64"/>
        <v>0</v>
      </c>
      <c r="M272" s="62">
        <f t="shared" si="64"/>
        <v>0</v>
      </c>
      <c r="N272" s="62">
        <f t="shared" si="64"/>
        <v>3.2100000011414664E-6</v>
      </c>
      <c r="O272" s="62">
        <f t="shared" si="64"/>
        <v>0</v>
      </c>
      <c r="P272" s="62">
        <f t="shared" si="64"/>
        <v>-3.6589750109991548E-10</v>
      </c>
      <c r="Q272" s="62">
        <f t="shared" si="64"/>
        <v>5.0000000029193359E-8</v>
      </c>
      <c r="R272" s="62">
        <f t="shared" si="64"/>
        <v>3.0034207665771695E-4</v>
      </c>
      <c r="S272" s="62">
        <f t="shared" si="64"/>
        <v>0</v>
      </c>
      <c r="T272" s="62">
        <f t="shared" si="64"/>
        <v>0</v>
      </c>
      <c r="U272" s="62">
        <f t="shared" si="64"/>
        <v>4.5161290304629453E-8</v>
      </c>
      <c r="V272" s="62">
        <f t="shared" si="64"/>
        <v>0</v>
      </c>
      <c r="W272" s="62">
        <f t="shared" si="64"/>
        <v>0</v>
      </c>
      <c r="X272" s="62">
        <f t="shared" si="64"/>
        <v>3.531590134442375E-6</v>
      </c>
      <c r="Y272" s="62">
        <f t="shared" si="64"/>
        <v>0</v>
      </c>
      <c r="Z272" s="62">
        <f t="shared" si="64"/>
        <v>0</v>
      </c>
      <c r="AA272" s="62">
        <f t="shared" si="64"/>
        <v>0</v>
      </c>
      <c r="AB272" s="62">
        <f t="shared" si="64"/>
        <v>4.0410144306890494E-6</v>
      </c>
      <c r="AC272" s="62">
        <f t="shared" si="64"/>
        <v>0</v>
      </c>
      <c r="AD272" s="62">
        <f t="shared" si="64"/>
        <v>0</v>
      </c>
      <c r="AE272" s="62">
        <f t="shared" si="64"/>
        <v>0</v>
      </c>
      <c r="AF272" s="62">
        <f t="shared" si="64"/>
        <v>0</v>
      </c>
      <c r="AG272" s="62">
        <f t="shared" si="64"/>
        <v>0</v>
      </c>
      <c r="AH272" s="62">
        <f t="shared" si="64"/>
        <v>0</v>
      </c>
      <c r="AI272" s="62">
        <f t="shared" ref="AI272:BS272" si="65">AI193-AI30</f>
        <v>0</v>
      </c>
      <c r="AJ272" s="62">
        <f t="shared" si="65"/>
        <v>0</v>
      </c>
      <c r="AK272" s="62">
        <f t="shared" si="65"/>
        <v>0</v>
      </c>
      <c r="AL272" s="62">
        <f t="shared" si="65"/>
        <v>0</v>
      </c>
      <c r="AM272" s="62">
        <f t="shared" si="65"/>
        <v>-3.3562472107062646E-9</v>
      </c>
      <c r="AN272" s="62">
        <f t="shared" si="65"/>
        <v>0</v>
      </c>
      <c r="AO272" s="62">
        <f t="shared" si="65"/>
        <v>0</v>
      </c>
      <c r="AP272" s="62">
        <f t="shared" si="65"/>
        <v>0</v>
      </c>
      <c r="AQ272" s="62">
        <f t="shared" si="65"/>
        <v>0</v>
      </c>
      <c r="AR272" s="62">
        <f t="shared" si="65"/>
        <v>0</v>
      </c>
      <c r="AS272" s="62">
        <f t="shared" si="65"/>
        <v>0</v>
      </c>
      <c r="AT272" s="62">
        <f t="shared" si="65"/>
        <v>0</v>
      </c>
      <c r="AU272" s="62">
        <f t="shared" si="65"/>
        <v>0</v>
      </c>
      <c r="AV272" s="62">
        <f t="shared" si="65"/>
        <v>0</v>
      </c>
      <c r="AW272" s="62">
        <f t="shared" si="65"/>
        <v>0</v>
      </c>
      <c r="AX272" s="62">
        <f t="shared" si="65"/>
        <v>0</v>
      </c>
      <c r="AY272" s="62">
        <f t="shared" si="65"/>
        <v>0</v>
      </c>
      <c r="AZ272" s="62">
        <f t="shared" si="65"/>
        <v>0</v>
      </c>
      <c r="BA272" s="62">
        <f t="shared" si="65"/>
        <v>0</v>
      </c>
      <c r="BB272" s="62">
        <f t="shared" si="65"/>
        <v>0</v>
      </c>
      <c r="BC272" s="62">
        <f t="shared" si="65"/>
        <v>0</v>
      </c>
      <c r="BD272" s="62">
        <f t="shared" si="65"/>
        <v>2.4999999986841104E-9</v>
      </c>
      <c r="BE272" s="62">
        <f t="shared" si="65"/>
        <v>0</v>
      </c>
      <c r="BF272" s="62">
        <f t="shared" si="65"/>
        <v>0</v>
      </c>
      <c r="BG272" s="62">
        <f t="shared" si="65"/>
        <v>0</v>
      </c>
      <c r="BH272" s="62">
        <f t="shared" si="65"/>
        <v>0</v>
      </c>
      <c r="BI272" s="62">
        <f t="shared" si="65"/>
        <v>0</v>
      </c>
      <c r="BJ272" s="62">
        <f t="shared" si="65"/>
        <v>0.01</v>
      </c>
      <c r="BK272" s="62">
        <f t="shared" si="65"/>
        <v>0</v>
      </c>
      <c r="BL272" s="62">
        <f t="shared" si="65"/>
        <v>0</v>
      </c>
      <c r="BM272" s="62">
        <f t="shared" si="65"/>
        <v>0</v>
      </c>
      <c r="BN272" s="62">
        <f t="shared" si="65"/>
        <v>0</v>
      </c>
      <c r="BO272" s="62">
        <f t="shared" si="65"/>
        <v>0</v>
      </c>
      <c r="BP272" s="62">
        <f t="shared" si="65"/>
        <v>0</v>
      </c>
      <c r="BQ272" s="62">
        <f t="shared" si="65"/>
        <v>0</v>
      </c>
      <c r="BR272" s="62">
        <f t="shared" si="65"/>
        <v>0</v>
      </c>
      <c r="BS272" s="62">
        <f t="shared" si="65"/>
        <v>0</v>
      </c>
    </row>
    <row r="273" spans="1:71">
      <c r="A273" s="62">
        <v>29</v>
      </c>
      <c r="B273" s="62" t="s">
        <v>735</v>
      </c>
      <c r="C273" s="62">
        <f t="shared" ref="C273:AH273" si="66">C194-C31</f>
        <v>0</v>
      </c>
      <c r="D273" s="62">
        <f t="shared" si="66"/>
        <v>-2.9316819609957745E-10</v>
      </c>
      <c r="E273" s="62">
        <f t="shared" si="66"/>
        <v>0</v>
      </c>
      <c r="F273" s="62">
        <f t="shared" si="66"/>
        <v>-2.9999999998087112E-8</v>
      </c>
      <c r="G273" s="62">
        <f t="shared" si="66"/>
        <v>3.0581319766030332E-4</v>
      </c>
      <c r="H273" s="62">
        <f t="shared" si="66"/>
        <v>1.3332729226211981E-9</v>
      </c>
      <c r="I273" s="62">
        <f t="shared" si="66"/>
        <v>3.1421725171874165E-10</v>
      </c>
      <c r="J273" s="62">
        <f t="shared" si="66"/>
        <v>0</v>
      </c>
      <c r="K273" s="62">
        <f t="shared" si="66"/>
        <v>-1.5448212312314802E-6</v>
      </c>
      <c r="L273" s="62">
        <f t="shared" si="66"/>
        <v>0</v>
      </c>
      <c r="M273" s="62">
        <f t="shared" si="66"/>
        <v>0</v>
      </c>
      <c r="N273" s="62">
        <f t="shared" si="66"/>
        <v>2.8399999999996137E-6</v>
      </c>
      <c r="O273" s="62">
        <f t="shared" si="66"/>
        <v>0</v>
      </c>
      <c r="P273" s="62">
        <f t="shared" si="66"/>
        <v>0</v>
      </c>
      <c r="Q273" s="62">
        <f t="shared" si="66"/>
        <v>0</v>
      </c>
      <c r="R273" s="62">
        <f t="shared" si="66"/>
        <v>-4.0899997681698164E-7</v>
      </c>
      <c r="S273" s="62">
        <f t="shared" si="66"/>
        <v>-4.0693827647875214E-7</v>
      </c>
      <c r="T273" s="62">
        <f t="shared" si="66"/>
        <v>0</v>
      </c>
      <c r="U273" s="62">
        <f t="shared" si="66"/>
        <v>3.225806455287028E-9</v>
      </c>
      <c r="V273" s="62">
        <f t="shared" si="66"/>
        <v>0</v>
      </c>
      <c r="W273" s="62">
        <f t="shared" si="66"/>
        <v>0</v>
      </c>
      <c r="X273" s="62">
        <f t="shared" si="66"/>
        <v>-3.5958321385753944E-6</v>
      </c>
      <c r="Y273" s="62">
        <f t="shared" si="66"/>
        <v>0</v>
      </c>
      <c r="Z273" s="62">
        <f t="shared" si="66"/>
        <v>9.9999966666666662E-2</v>
      </c>
      <c r="AA273" s="62">
        <f t="shared" si="66"/>
        <v>0</v>
      </c>
      <c r="AB273" s="62">
        <f t="shared" si="66"/>
        <v>4.8208427774337759E-6</v>
      </c>
      <c r="AC273" s="62">
        <f t="shared" si="66"/>
        <v>0</v>
      </c>
      <c r="AD273" s="62">
        <f t="shared" si="66"/>
        <v>0</v>
      </c>
      <c r="AE273" s="62">
        <f t="shared" si="66"/>
        <v>0</v>
      </c>
      <c r="AF273" s="62">
        <f t="shared" si="66"/>
        <v>0</v>
      </c>
      <c r="AG273" s="62">
        <f t="shared" si="66"/>
        <v>0</v>
      </c>
      <c r="AH273" s="62">
        <f t="shared" si="66"/>
        <v>0</v>
      </c>
      <c r="AI273" s="62">
        <f t="shared" ref="AI273:BS273" si="67">AI194-AI31</f>
        <v>4.633409830812063E-8</v>
      </c>
      <c r="AJ273" s="62">
        <f t="shared" si="67"/>
        <v>0</v>
      </c>
      <c r="AK273" s="62">
        <f t="shared" si="67"/>
        <v>0</v>
      </c>
      <c r="AL273" s="62">
        <f t="shared" si="67"/>
        <v>0</v>
      </c>
      <c r="AM273" s="62">
        <f t="shared" si="67"/>
        <v>4.8627103559073515E-10</v>
      </c>
      <c r="AN273" s="62">
        <f t="shared" si="67"/>
        <v>0</v>
      </c>
      <c r="AO273" s="62">
        <f t="shared" si="67"/>
        <v>0</v>
      </c>
      <c r="AP273" s="62">
        <f t="shared" si="67"/>
        <v>0</v>
      </c>
      <c r="AQ273" s="62">
        <f t="shared" si="67"/>
        <v>0</v>
      </c>
      <c r="AR273" s="62">
        <f t="shared" si="67"/>
        <v>0</v>
      </c>
      <c r="AS273" s="62">
        <f t="shared" si="67"/>
        <v>0</v>
      </c>
      <c r="AT273" s="62">
        <f t="shared" si="67"/>
        <v>0</v>
      </c>
      <c r="AU273" s="62">
        <f t="shared" si="67"/>
        <v>0</v>
      </c>
      <c r="AV273" s="62">
        <f t="shared" si="67"/>
        <v>0</v>
      </c>
      <c r="AW273" s="62">
        <f t="shared" si="67"/>
        <v>0</v>
      </c>
      <c r="AX273" s="62">
        <f t="shared" si="67"/>
        <v>0</v>
      </c>
      <c r="AY273" s="62">
        <f t="shared" si="67"/>
        <v>0</v>
      </c>
      <c r="AZ273" s="62">
        <f t="shared" si="67"/>
        <v>0</v>
      </c>
      <c r="BA273" s="62">
        <f t="shared" si="67"/>
        <v>0</v>
      </c>
      <c r="BB273" s="62">
        <f t="shared" si="67"/>
        <v>0</v>
      </c>
      <c r="BC273" s="62">
        <f t="shared" si="67"/>
        <v>0</v>
      </c>
      <c r="BD273" s="62">
        <f t="shared" si="67"/>
        <v>1.297619048323817E-8</v>
      </c>
      <c r="BE273" s="62">
        <f t="shared" si="67"/>
        <v>0</v>
      </c>
      <c r="BF273" s="62">
        <f t="shared" si="67"/>
        <v>0</v>
      </c>
      <c r="BG273" s="62">
        <f t="shared" si="67"/>
        <v>0</v>
      </c>
      <c r="BH273" s="62">
        <f t="shared" si="67"/>
        <v>0</v>
      </c>
      <c r="BI273" s="62">
        <f t="shared" si="67"/>
        <v>0</v>
      </c>
      <c r="BJ273" s="62">
        <f t="shared" si="67"/>
        <v>0.03</v>
      </c>
      <c r="BK273" s="62">
        <f t="shared" si="67"/>
        <v>0</v>
      </c>
      <c r="BL273" s="62">
        <f t="shared" si="67"/>
        <v>0</v>
      </c>
      <c r="BM273" s="62">
        <f t="shared" si="67"/>
        <v>0</v>
      </c>
      <c r="BN273" s="62">
        <f t="shared" si="67"/>
        <v>0</v>
      </c>
      <c r="BO273" s="62">
        <f t="shared" si="67"/>
        <v>0</v>
      </c>
      <c r="BP273" s="62">
        <f t="shared" si="67"/>
        <v>0</v>
      </c>
      <c r="BQ273" s="62">
        <f t="shared" si="67"/>
        <v>0</v>
      </c>
      <c r="BR273" s="62">
        <f t="shared" si="67"/>
        <v>0</v>
      </c>
      <c r="BS273" s="62">
        <f t="shared" si="67"/>
        <v>0</v>
      </c>
    </row>
    <row r="274" spans="1:71">
      <c r="A274" s="62">
        <v>30</v>
      </c>
      <c r="B274" s="62" t="s">
        <v>736</v>
      </c>
      <c r="C274" s="62">
        <f t="shared" ref="C274:AH274" si="68">C195-C32</f>
        <v>0</v>
      </c>
      <c r="D274" s="62">
        <f t="shared" si="68"/>
        <v>0.05</v>
      </c>
      <c r="E274" s="62">
        <f t="shared" si="68"/>
        <v>0</v>
      </c>
      <c r="F274" s="62">
        <f t="shared" si="68"/>
        <v>0.01</v>
      </c>
      <c r="G274" s="62">
        <f t="shared" si="68"/>
        <v>2.1800027099490582E-2</v>
      </c>
      <c r="H274" s="62">
        <f t="shared" si="68"/>
        <v>3.7706842486273651E-5</v>
      </c>
      <c r="I274" s="62">
        <f t="shared" si="68"/>
        <v>-4.5730931628323868E-10</v>
      </c>
      <c r="J274" s="62">
        <f t="shared" si="68"/>
        <v>0</v>
      </c>
      <c r="K274" s="62">
        <f t="shared" si="68"/>
        <v>-3.608722813310504E-6</v>
      </c>
      <c r="L274" s="62">
        <f t="shared" si="68"/>
        <v>0</v>
      </c>
      <c r="M274" s="62">
        <f t="shared" si="68"/>
        <v>0</v>
      </c>
      <c r="N274" s="62">
        <f t="shared" si="68"/>
        <v>0</v>
      </c>
      <c r="O274" s="62">
        <f t="shared" si="68"/>
        <v>0</v>
      </c>
      <c r="P274" s="62">
        <f t="shared" si="68"/>
        <v>0</v>
      </c>
      <c r="Q274" s="62">
        <f t="shared" si="68"/>
        <v>0</v>
      </c>
      <c r="R274" s="62">
        <f t="shared" si="68"/>
        <v>-2.1127859957869796E-7</v>
      </c>
      <c r="S274" s="62">
        <f t="shared" si="68"/>
        <v>0</v>
      </c>
      <c r="T274" s="62">
        <f t="shared" si="68"/>
        <v>0</v>
      </c>
      <c r="U274" s="62">
        <f t="shared" si="68"/>
        <v>-3.2258064535523046E-10</v>
      </c>
      <c r="V274" s="62">
        <f t="shared" si="68"/>
        <v>0</v>
      </c>
      <c r="W274" s="62">
        <f t="shared" si="68"/>
        <v>0</v>
      </c>
      <c r="X274" s="62">
        <f t="shared" si="68"/>
        <v>0</v>
      </c>
      <c r="Y274" s="62">
        <f t="shared" si="68"/>
        <v>0</v>
      </c>
      <c r="Z274" s="62">
        <f t="shared" si="68"/>
        <v>-2.3766153281479241E-10</v>
      </c>
      <c r="AA274" s="62">
        <f t="shared" si="68"/>
        <v>0</v>
      </c>
      <c r="AB274" s="62">
        <f t="shared" si="68"/>
        <v>0</v>
      </c>
      <c r="AC274" s="62">
        <f t="shared" si="68"/>
        <v>0</v>
      </c>
      <c r="AD274" s="62">
        <f t="shared" si="68"/>
        <v>0</v>
      </c>
      <c r="AE274" s="62">
        <f t="shared" si="68"/>
        <v>0</v>
      </c>
      <c r="AF274" s="62">
        <f t="shared" si="68"/>
        <v>0</v>
      </c>
      <c r="AG274" s="62">
        <f t="shared" si="68"/>
        <v>0</v>
      </c>
      <c r="AH274" s="62">
        <f t="shared" si="68"/>
        <v>0</v>
      </c>
      <c r="AI274" s="62">
        <f t="shared" ref="AI274:BS274" si="69">AI195-AI32</f>
        <v>0</v>
      </c>
      <c r="AJ274" s="62">
        <f t="shared" si="69"/>
        <v>0</v>
      </c>
      <c r="AK274" s="62">
        <f t="shared" si="69"/>
        <v>0</v>
      </c>
      <c r="AL274" s="62">
        <f t="shared" si="69"/>
        <v>0</v>
      </c>
      <c r="AM274" s="62">
        <f t="shared" si="69"/>
        <v>0</v>
      </c>
      <c r="AN274" s="62">
        <f t="shared" si="69"/>
        <v>0</v>
      </c>
      <c r="AO274" s="62">
        <f t="shared" si="69"/>
        <v>0</v>
      </c>
      <c r="AP274" s="62">
        <f t="shared" si="69"/>
        <v>0</v>
      </c>
      <c r="AQ274" s="62">
        <f t="shared" si="69"/>
        <v>0</v>
      </c>
      <c r="AR274" s="62">
        <f t="shared" si="69"/>
        <v>0</v>
      </c>
      <c r="AS274" s="62">
        <f t="shared" si="69"/>
        <v>0</v>
      </c>
      <c r="AT274" s="62">
        <f t="shared" si="69"/>
        <v>0</v>
      </c>
      <c r="AU274" s="62">
        <f t="shared" si="69"/>
        <v>0</v>
      </c>
      <c r="AV274" s="62">
        <f t="shared" si="69"/>
        <v>0</v>
      </c>
      <c r="AW274" s="62">
        <f t="shared" si="69"/>
        <v>0</v>
      </c>
      <c r="AX274" s="62">
        <f t="shared" si="69"/>
        <v>0</v>
      </c>
      <c r="AY274" s="62">
        <f t="shared" si="69"/>
        <v>0</v>
      </c>
      <c r="AZ274" s="62">
        <f t="shared" si="69"/>
        <v>0</v>
      </c>
      <c r="BA274" s="62">
        <f t="shared" si="69"/>
        <v>0</v>
      </c>
      <c r="BB274" s="62">
        <f t="shared" si="69"/>
        <v>0</v>
      </c>
      <c r="BC274" s="62">
        <f t="shared" si="69"/>
        <v>0</v>
      </c>
      <c r="BD274" s="62">
        <f t="shared" si="69"/>
        <v>0.02</v>
      </c>
      <c r="BE274" s="62">
        <f t="shared" si="69"/>
        <v>0</v>
      </c>
      <c r="BF274" s="62">
        <f t="shared" si="69"/>
        <v>0</v>
      </c>
      <c r="BG274" s="62">
        <f t="shared" si="69"/>
        <v>0</v>
      </c>
      <c r="BH274" s="62">
        <f t="shared" si="69"/>
        <v>0</v>
      </c>
      <c r="BI274" s="62">
        <f t="shared" si="69"/>
        <v>0</v>
      </c>
      <c r="BJ274" s="62">
        <f t="shared" si="69"/>
        <v>5.0000000000000001E-3</v>
      </c>
      <c r="BK274" s="62">
        <f t="shared" si="69"/>
        <v>0</v>
      </c>
      <c r="BL274" s="62">
        <f t="shared" si="69"/>
        <v>0</v>
      </c>
      <c r="BM274" s="62">
        <f t="shared" si="69"/>
        <v>0</v>
      </c>
      <c r="BN274" s="62">
        <f t="shared" si="69"/>
        <v>0</v>
      </c>
      <c r="BO274" s="62">
        <f t="shared" si="69"/>
        <v>0</v>
      </c>
      <c r="BP274" s="62">
        <f t="shared" si="69"/>
        <v>0</v>
      </c>
      <c r="BQ274" s="62">
        <f t="shared" si="69"/>
        <v>0</v>
      </c>
      <c r="BR274" s="62">
        <f t="shared" si="69"/>
        <v>0</v>
      </c>
      <c r="BS274" s="62">
        <f t="shared" si="69"/>
        <v>0</v>
      </c>
    </row>
    <row r="275" spans="1:71">
      <c r="A275" s="62">
        <v>31</v>
      </c>
      <c r="B275" s="62" t="s">
        <v>740</v>
      </c>
      <c r="C275" s="62">
        <f t="shared" ref="C275:AH275" si="70">C196-C33</f>
        <v>0</v>
      </c>
      <c r="D275" s="62">
        <f t="shared" si="70"/>
        <v>1.4E-2</v>
      </c>
      <c r="E275" s="62">
        <f t="shared" si="70"/>
        <v>0</v>
      </c>
      <c r="F275" s="62">
        <f t="shared" si="70"/>
        <v>0</v>
      </c>
      <c r="G275" s="62">
        <f t="shared" si="70"/>
        <v>0</v>
      </c>
      <c r="H275" s="62">
        <f t="shared" si="70"/>
        <v>0</v>
      </c>
      <c r="I275" s="62">
        <f t="shared" si="70"/>
        <v>0</v>
      </c>
      <c r="J275" s="62">
        <f t="shared" si="70"/>
        <v>0</v>
      </c>
      <c r="K275" s="62">
        <f t="shared" si="70"/>
        <v>0</v>
      </c>
      <c r="L275" s="62">
        <f t="shared" si="70"/>
        <v>0</v>
      </c>
      <c r="M275" s="62">
        <f t="shared" si="70"/>
        <v>0</v>
      </c>
      <c r="N275" s="62">
        <f t="shared" si="70"/>
        <v>0</v>
      </c>
      <c r="O275" s="62">
        <f t="shared" si="70"/>
        <v>0</v>
      </c>
      <c r="P275" s="62">
        <f t="shared" si="70"/>
        <v>0</v>
      </c>
      <c r="Q275" s="62">
        <f t="shared" si="70"/>
        <v>0</v>
      </c>
      <c r="R275" s="62">
        <f t="shared" si="70"/>
        <v>0</v>
      </c>
      <c r="S275" s="62">
        <f t="shared" si="70"/>
        <v>0</v>
      </c>
      <c r="T275" s="62">
        <f t="shared" si="70"/>
        <v>0</v>
      </c>
      <c r="U275" s="62">
        <f t="shared" si="70"/>
        <v>-4.8387096759916481E-10</v>
      </c>
      <c r="V275" s="62">
        <f t="shared" si="70"/>
        <v>0</v>
      </c>
      <c r="W275" s="62">
        <f t="shared" si="70"/>
        <v>0</v>
      </c>
      <c r="X275" s="62">
        <f t="shared" si="70"/>
        <v>0</v>
      </c>
      <c r="Y275" s="62">
        <f t="shared" si="70"/>
        <v>0</v>
      </c>
      <c r="Z275" s="62">
        <f t="shared" si="70"/>
        <v>0</v>
      </c>
      <c r="AA275" s="62">
        <f t="shared" si="70"/>
        <v>0</v>
      </c>
      <c r="AB275" s="62">
        <f t="shared" si="70"/>
        <v>0</v>
      </c>
      <c r="AC275" s="62">
        <f t="shared" si="70"/>
        <v>0</v>
      </c>
      <c r="AD275" s="62">
        <f t="shared" si="70"/>
        <v>0</v>
      </c>
      <c r="AE275" s="62">
        <f t="shared" si="70"/>
        <v>0</v>
      </c>
      <c r="AF275" s="62">
        <f t="shared" si="70"/>
        <v>0</v>
      </c>
      <c r="AG275" s="62">
        <f t="shared" si="70"/>
        <v>0</v>
      </c>
      <c r="AH275" s="62">
        <f t="shared" si="70"/>
        <v>0</v>
      </c>
      <c r="AI275" s="62">
        <f t="shared" ref="AI275:BS275" si="71">AI196-AI33</f>
        <v>0</v>
      </c>
      <c r="AJ275" s="62">
        <f t="shared" si="71"/>
        <v>0</v>
      </c>
      <c r="AK275" s="62">
        <f t="shared" si="71"/>
        <v>0</v>
      </c>
      <c r="AL275" s="62">
        <f t="shared" si="71"/>
        <v>0</v>
      </c>
      <c r="AM275" s="62">
        <f t="shared" si="71"/>
        <v>0</v>
      </c>
      <c r="AN275" s="62">
        <f t="shared" si="71"/>
        <v>0</v>
      </c>
      <c r="AO275" s="62">
        <f t="shared" si="71"/>
        <v>0</v>
      </c>
      <c r="AP275" s="62">
        <f t="shared" si="71"/>
        <v>0</v>
      </c>
      <c r="AQ275" s="62">
        <f t="shared" si="71"/>
        <v>0</v>
      </c>
      <c r="AR275" s="62">
        <f t="shared" si="71"/>
        <v>0</v>
      </c>
      <c r="AS275" s="62">
        <f t="shared" si="71"/>
        <v>0</v>
      </c>
      <c r="AT275" s="62">
        <f t="shared" si="71"/>
        <v>0</v>
      </c>
      <c r="AU275" s="62">
        <f t="shared" si="71"/>
        <v>0</v>
      </c>
      <c r="AV275" s="62">
        <f t="shared" si="71"/>
        <v>0</v>
      </c>
      <c r="AW275" s="62">
        <f t="shared" si="71"/>
        <v>0</v>
      </c>
      <c r="AX275" s="62">
        <f t="shared" si="71"/>
        <v>0</v>
      </c>
      <c r="AY275" s="62">
        <f t="shared" si="71"/>
        <v>0</v>
      </c>
      <c r="AZ275" s="62">
        <f t="shared" si="71"/>
        <v>0</v>
      </c>
      <c r="BA275" s="62">
        <f t="shared" si="71"/>
        <v>0</v>
      </c>
      <c r="BB275" s="62">
        <f t="shared" si="71"/>
        <v>0</v>
      </c>
      <c r="BC275" s="62">
        <f t="shared" si="71"/>
        <v>0</v>
      </c>
      <c r="BD275" s="62">
        <f t="shared" si="71"/>
        <v>-3.3333333359156225E-10</v>
      </c>
      <c r="BE275" s="62">
        <f t="shared" si="71"/>
        <v>0</v>
      </c>
      <c r="BF275" s="62">
        <f t="shared" si="71"/>
        <v>0</v>
      </c>
      <c r="BG275" s="62">
        <f t="shared" si="71"/>
        <v>0</v>
      </c>
      <c r="BH275" s="62">
        <f t="shared" si="71"/>
        <v>0</v>
      </c>
      <c r="BI275" s="62">
        <f t="shared" si="71"/>
        <v>0</v>
      </c>
      <c r="BJ275" s="62">
        <f t="shared" si="71"/>
        <v>0</v>
      </c>
      <c r="BK275" s="62">
        <f t="shared" si="71"/>
        <v>0</v>
      </c>
      <c r="BL275" s="62">
        <f t="shared" si="71"/>
        <v>0</v>
      </c>
      <c r="BM275" s="62">
        <f t="shared" si="71"/>
        <v>0</v>
      </c>
      <c r="BN275" s="62">
        <f t="shared" si="71"/>
        <v>0</v>
      </c>
      <c r="BO275" s="62">
        <f t="shared" si="71"/>
        <v>0</v>
      </c>
      <c r="BP275" s="62">
        <f t="shared" si="71"/>
        <v>0</v>
      </c>
      <c r="BQ275" s="62">
        <f t="shared" si="71"/>
        <v>0</v>
      </c>
      <c r="BR275" s="62">
        <f t="shared" si="71"/>
        <v>0</v>
      </c>
      <c r="BS275" s="62">
        <f t="shared" si="71"/>
        <v>0</v>
      </c>
    </row>
    <row r="276" spans="1:71">
      <c r="A276" s="62">
        <v>32</v>
      </c>
      <c r="B276" s="62" t="s">
        <v>737</v>
      </c>
      <c r="C276" s="62">
        <f t="shared" ref="C276:AH276" si="72">C197-C34</f>
        <v>0</v>
      </c>
      <c r="D276" s="62">
        <f t="shared" si="72"/>
        <v>0</v>
      </c>
      <c r="E276" s="62">
        <f t="shared" si="72"/>
        <v>2.0000000044984034E-8</v>
      </c>
      <c r="F276" s="62">
        <f t="shared" si="72"/>
        <v>0</v>
      </c>
      <c r="G276" s="62">
        <f t="shared" si="72"/>
        <v>2.6498520766526923E-8</v>
      </c>
      <c r="H276" s="62">
        <f t="shared" si="72"/>
        <v>4.6867851655196802E-8</v>
      </c>
      <c r="I276" s="62">
        <f t="shared" si="72"/>
        <v>1.5464436873546261E-3</v>
      </c>
      <c r="J276" s="62">
        <f t="shared" si="72"/>
        <v>0</v>
      </c>
      <c r="K276" s="62">
        <f t="shared" si="72"/>
        <v>0</v>
      </c>
      <c r="L276" s="62">
        <f t="shared" si="72"/>
        <v>0</v>
      </c>
      <c r="M276" s="62">
        <f t="shared" si="72"/>
        <v>0</v>
      </c>
      <c r="N276" s="62">
        <f t="shared" si="72"/>
        <v>-2.8700000022363614E-6</v>
      </c>
      <c r="O276" s="62">
        <f t="shared" si="72"/>
        <v>0</v>
      </c>
      <c r="P276" s="62">
        <f t="shared" si="72"/>
        <v>8.3729411737287762E-9</v>
      </c>
      <c r="Q276" s="62">
        <f t="shared" si="72"/>
        <v>0</v>
      </c>
      <c r="R276" s="62">
        <f t="shared" si="72"/>
        <v>-5.494297794332581E-8</v>
      </c>
      <c r="S276" s="62">
        <f t="shared" si="72"/>
        <v>0</v>
      </c>
      <c r="T276" s="62">
        <f t="shared" si="72"/>
        <v>3.4364343696191568E-6</v>
      </c>
      <c r="U276" s="62">
        <f t="shared" si="72"/>
        <v>0.02</v>
      </c>
      <c r="V276" s="62">
        <f t="shared" si="72"/>
        <v>0</v>
      </c>
      <c r="W276" s="62">
        <f t="shared" si="72"/>
        <v>0</v>
      </c>
      <c r="X276" s="62">
        <f t="shared" si="72"/>
        <v>0</v>
      </c>
      <c r="Y276" s="62">
        <f t="shared" si="72"/>
        <v>0</v>
      </c>
      <c r="Z276" s="62">
        <f t="shared" si="72"/>
        <v>3.3333333350482608E-9</v>
      </c>
      <c r="AA276" s="62">
        <f t="shared" si="72"/>
        <v>0</v>
      </c>
      <c r="AB276" s="62">
        <f t="shared" si="72"/>
        <v>-3.1648644561177441E-6</v>
      </c>
      <c r="AC276" s="62">
        <f t="shared" si="72"/>
        <v>0</v>
      </c>
      <c r="AD276" s="62">
        <f t="shared" si="72"/>
        <v>0</v>
      </c>
      <c r="AE276" s="62">
        <f t="shared" si="72"/>
        <v>0</v>
      </c>
      <c r="AF276" s="62">
        <f t="shared" si="72"/>
        <v>0</v>
      </c>
      <c r="AG276" s="62">
        <f t="shared" si="72"/>
        <v>-3.372362007703078E-9</v>
      </c>
      <c r="AH276" s="62">
        <f t="shared" si="72"/>
        <v>1.3567401282305047E-10</v>
      </c>
      <c r="AI276" s="62">
        <f t="shared" ref="AI276:BS276" si="73">AI197-AI34</f>
        <v>-5.9279070985240878E-8</v>
      </c>
      <c r="AJ276" s="62">
        <f t="shared" si="73"/>
        <v>4.5092031220050899E-9</v>
      </c>
      <c r="AK276" s="62">
        <f t="shared" si="73"/>
        <v>0</v>
      </c>
      <c r="AL276" s="62">
        <f t="shared" si="73"/>
        <v>0</v>
      </c>
      <c r="AM276" s="62">
        <f t="shared" si="73"/>
        <v>-5.6246741084176044E-9</v>
      </c>
      <c r="AN276" s="62">
        <f t="shared" si="73"/>
        <v>0</v>
      </c>
      <c r="AO276" s="62">
        <f t="shared" si="73"/>
        <v>0</v>
      </c>
      <c r="AP276" s="62">
        <f t="shared" si="73"/>
        <v>0</v>
      </c>
      <c r="AQ276" s="62">
        <f t="shared" si="73"/>
        <v>0</v>
      </c>
      <c r="AR276" s="62">
        <f t="shared" si="73"/>
        <v>0</v>
      </c>
      <c r="AS276" s="62">
        <f t="shared" si="73"/>
        <v>0</v>
      </c>
      <c r="AT276" s="62">
        <f t="shared" si="73"/>
        <v>0</v>
      </c>
      <c r="AU276" s="62">
        <f t="shared" si="73"/>
        <v>0</v>
      </c>
      <c r="AV276" s="62">
        <f t="shared" si="73"/>
        <v>0</v>
      </c>
      <c r="AW276" s="62">
        <f t="shared" si="73"/>
        <v>0</v>
      </c>
      <c r="AX276" s="62">
        <f t="shared" si="73"/>
        <v>0</v>
      </c>
      <c r="AY276" s="62">
        <f t="shared" si="73"/>
        <v>0</v>
      </c>
      <c r="AZ276" s="62">
        <f t="shared" si="73"/>
        <v>0</v>
      </c>
      <c r="BA276" s="62">
        <f t="shared" si="73"/>
        <v>0</v>
      </c>
      <c r="BB276" s="62">
        <f t="shared" si="73"/>
        <v>0</v>
      </c>
      <c r="BC276" s="62">
        <f t="shared" si="73"/>
        <v>0</v>
      </c>
      <c r="BD276" s="62">
        <f t="shared" si="73"/>
        <v>-2.3809523796991527E-10</v>
      </c>
      <c r="BE276" s="62">
        <f t="shared" si="73"/>
        <v>0</v>
      </c>
      <c r="BF276" s="62">
        <f t="shared" si="73"/>
        <v>0</v>
      </c>
      <c r="BG276" s="62">
        <f t="shared" si="73"/>
        <v>0</v>
      </c>
      <c r="BH276" s="62">
        <f t="shared" si="73"/>
        <v>0</v>
      </c>
      <c r="BI276" s="62">
        <f t="shared" si="73"/>
        <v>0</v>
      </c>
      <c r="BJ276" s="62">
        <f t="shared" si="73"/>
        <v>0</v>
      </c>
      <c r="BK276" s="62">
        <f t="shared" si="73"/>
        <v>0</v>
      </c>
      <c r="BL276" s="62">
        <f t="shared" si="73"/>
        <v>0</v>
      </c>
      <c r="BM276" s="62">
        <f t="shared" si="73"/>
        <v>0</v>
      </c>
      <c r="BN276" s="62">
        <f t="shared" si="73"/>
        <v>0</v>
      </c>
      <c r="BO276" s="62">
        <f t="shared" si="73"/>
        <v>0</v>
      </c>
      <c r="BP276" s="62">
        <f t="shared" si="73"/>
        <v>0</v>
      </c>
      <c r="BQ276" s="62">
        <f t="shared" si="73"/>
        <v>0</v>
      </c>
      <c r="BR276" s="62">
        <f t="shared" si="73"/>
        <v>0</v>
      </c>
      <c r="BS276" s="62">
        <f t="shared" si="73"/>
        <v>0</v>
      </c>
    </row>
    <row r="277" spans="1:71">
      <c r="A277" s="62">
        <v>33</v>
      </c>
      <c r="B277" s="62" t="s">
        <v>738</v>
      </c>
      <c r="C277" s="62">
        <f t="shared" ref="C277:AH277" si="74">C198-C35</f>
        <v>0</v>
      </c>
      <c r="D277" s="62">
        <f t="shared" si="74"/>
        <v>0</v>
      </c>
      <c r="E277" s="62">
        <f t="shared" si="74"/>
        <v>0</v>
      </c>
      <c r="F277" s="62">
        <f t="shared" si="74"/>
        <v>0</v>
      </c>
      <c r="G277" s="62">
        <f t="shared" si="74"/>
        <v>3.3592733837684019E-9</v>
      </c>
      <c r="H277" s="62">
        <f t="shared" si="74"/>
        <v>3.9418578540173499E-9</v>
      </c>
      <c r="I277" s="62">
        <f t="shared" si="74"/>
        <v>1.9883498042494452E-9</v>
      </c>
      <c r="J277" s="62">
        <f t="shared" si="74"/>
        <v>0</v>
      </c>
      <c r="K277" s="62">
        <f t="shared" si="74"/>
        <v>0</v>
      </c>
      <c r="L277" s="62">
        <f t="shared" si="74"/>
        <v>0</v>
      </c>
      <c r="M277" s="62">
        <f t="shared" si="74"/>
        <v>0</v>
      </c>
      <c r="N277" s="62">
        <f t="shared" si="74"/>
        <v>3.4599999999999432E-6</v>
      </c>
      <c r="O277" s="62">
        <f t="shared" si="74"/>
        <v>0</v>
      </c>
      <c r="P277" s="62">
        <f t="shared" si="74"/>
        <v>-3.0834587105843525E-9</v>
      </c>
      <c r="Q277" s="62">
        <f t="shared" si="74"/>
        <v>0</v>
      </c>
      <c r="R277" s="62">
        <f t="shared" si="74"/>
        <v>-4.2376760996110097E-7</v>
      </c>
      <c r="S277" s="62">
        <f t="shared" si="74"/>
        <v>-4.5097508716658227E-6</v>
      </c>
      <c r="T277" s="62">
        <f t="shared" si="74"/>
        <v>0</v>
      </c>
      <c r="U277" s="62">
        <f t="shared" si="74"/>
        <v>0</v>
      </c>
      <c r="V277" s="62">
        <f t="shared" si="74"/>
        <v>0</v>
      </c>
      <c r="W277" s="62">
        <f t="shared" si="74"/>
        <v>0</v>
      </c>
      <c r="X277" s="62">
        <f t="shared" si="74"/>
        <v>0</v>
      </c>
      <c r="Y277" s="62">
        <f t="shared" si="74"/>
        <v>0</v>
      </c>
      <c r="Z277" s="62">
        <f t="shared" si="74"/>
        <v>0</v>
      </c>
      <c r="AA277" s="62">
        <f t="shared" si="74"/>
        <v>0</v>
      </c>
      <c r="AB277" s="62">
        <f t="shared" si="74"/>
        <v>5.6803698268676162E-7</v>
      </c>
      <c r="AC277" s="62">
        <f t="shared" si="74"/>
        <v>0</v>
      </c>
      <c r="AD277" s="62">
        <f t="shared" si="74"/>
        <v>0</v>
      </c>
      <c r="AE277" s="62">
        <f t="shared" si="74"/>
        <v>0</v>
      </c>
      <c r="AF277" s="62">
        <f t="shared" si="74"/>
        <v>0</v>
      </c>
      <c r="AG277" s="62">
        <f t="shared" si="74"/>
        <v>0</v>
      </c>
      <c r="AH277" s="62">
        <f t="shared" si="74"/>
        <v>0</v>
      </c>
      <c r="AI277" s="62">
        <f t="shared" ref="AI277:BS277" si="75">AI198-AI35</f>
        <v>-1.6332200349078452E-10</v>
      </c>
      <c r="AJ277" s="62">
        <f t="shared" si="75"/>
        <v>0</v>
      </c>
      <c r="AK277" s="62">
        <f t="shared" si="75"/>
        <v>0</v>
      </c>
      <c r="AL277" s="62">
        <f t="shared" si="75"/>
        <v>0</v>
      </c>
      <c r="AM277" s="62">
        <f t="shared" si="75"/>
        <v>0</v>
      </c>
      <c r="AN277" s="62">
        <f t="shared" si="75"/>
        <v>0</v>
      </c>
      <c r="AO277" s="62">
        <f t="shared" si="75"/>
        <v>0</v>
      </c>
      <c r="AP277" s="62">
        <f t="shared" si="75"/>
        <v>0</v>
      </c>
      <c r="AQ277" s="62">
        <f t="shared" si="75"/>
        <v>0</v>
      </c>
      <c r="AR277" s="62">
        <f t="shared" si="75"/>
        <v>0</v>
      </c>
      <c r="AS277" s="62">
        <f t="shared" si="75"/>
        <v>0</v>
      </c>
      <c r="AT277" s="62">
        <f t="shared" si="75"/>
        <v>0</v>
      </c>
      <c r="AU277" s="62">
        <f t="shared" si="75"/>
        <v>0</v>
      </c>
      <c r="AV277" s="62">
        <f t="shared" si="75"/>
        <v>0</v>
      </c>
      <c r="AW277" s="62">
        <f t="shared" si="75"/>
        <v>0</v>
      </c>
      <c r="AX277" s="62">
        <f t="shared" si="75"/>
        <v>0</v>
      </c>
      <c r="AY277" s="62">
        <f t="shared" si="75"/>
        <v>0</v>
      </c>
      <c r="AZ277" s="62">
        <f t="shared" si="75"/>
        <v>0</v>
      </c>
      <c r="BA277" s="62">
        <f t="shared" si="75"/>
        <v>0</v>
      </c>
      <c r="BB277" s="62">
        <f t="shared" si="75"/>
        <v>0</v>
      </c>
      <c r="BC277" s="62">
        <f t="shared" si="75"/>
        <v>0</v>
      </c>
      <c r="BD277" s="62">
        <f t="shared" si="75"/>
        <v>-1.4285714312889386E-9</v>
      </c>
      <c r="BE277" s="62">
        <f t="shared" si="75"/>
        <v>0</v>
      </c>
      <c r="BF277" s="62">
        <f t="shared" si="75"/>
        <v>0</v>
      </c>
      <c r="BG277" s="62">
        <f t="shared" si="75"/>
        <v>0</v>
      </c>
      <c r="BH277" s="62">
        <f t="shared" si="75"/>
        <v>0</v>
      </c>
      <c r="BI277" s="62">
        <f t="shared" si="75"/>
        <v>0</v>
      </c>
      <c r="BJ277" s="62">
        <f t="shared" si="75"/>
        <v>0</v>
      </c>
      <c r="BK277" s="62">
        <f t="shared" si="75"/>
        <v>0</v>
      </c>
      <c r="BL277" s="62">
        <f t="shared" si="75"/>
        <v>0</v>
      </c>
      <c r="BM277" s="62">
        <f t="shared" si="75"/>
        <v>0</v>
      </c>
      <c r="BN277" s="62">
        <f t="shared" si="75"/>
        <v>0</v>
      </c>
      <c r="BO277" s="62">
        <f t="shared" si="75"/>
        <v>0</v>
      </c>
      <c r="BP277" s="62">
        <f t="shared" si="75"/>
        <v>0</v>
      </c>
      <c r="BQ277" s="62">
        <f t="shared" si="75"/>
        <v>0</v>
      </c>
      <c r="BR277" s="62">
        <f t="shared" si="75"/>
        <v>0</v>
      </c>
      <c r="BS277" s="62">
        <f t="shared" si="75"/>
        <v>0</v>
      </c>
    </row>
    <row r="278" spans="1:71">
      <c r="A278" s="62">
        <v>34</v>
      </c>
      <c r="B278" s="62" t="s">
        <v>739</v>
      </c>
      <c r="C278" s="62">
        <f t="shared" ref="C278:AH278" si="76">C199-C36</f>
        <v>0</v>
      </c>
      <c r="D278" s="62">
        <f t="shared" si="76"/>
        <v>0</v>
      </c>
      <c r="E278" s="62">
        <f t="shared" si="76"/>
        <v>0</v>
      </c>
      <c r="F278" s="62">
        <f t="shared" si="76"/>
        <v>0</v>
      </c>
      <c r="G278" s="62">
        <f t="shared" si="76"/>
        <v>-5.8965947104894039E-8</v>
      </c>
      <c r="H278" s="62">
        <f t="shared" si="76"/>
        <v>1.5233743225206986E-9</v>
      </c>
      <c r="I278" s="62">
        <f t="shared" si="76"/>
        <v>-4.6922143774608127E-9</v>
      </c>
      <c r="J278" s="62">
        <f t="shared" si="76"/>
        <v>0</v>
      </c>
      <c r="K278" s="62">
        <f t="shared" si="76"/>
        <v>0</v>
      </c>
      <c r="L278" s="62">
        <f t="shared" si="76"/>
        <v>0</v>
      </c>
      <c r="M278" s="62">
        <f t="shared" si="76"/>
        <v>0</v>
      </c>
      <c r="N278" s="62">
        <f t="shared" si="76"/>
        <v>-3.9600000000001179E-6</v>
      </c>
      <c r="O278" s="62">
        <f t="shared" si="76"/>
        <v>0</v>
      </c>
      <c r="P278" s="62">
        <f t="shared" si="76"/>
        <v>1.8447558675083187E-8</v>
      </c>
      <c r="Q278" s="62">
        <f t="shared" si="76"/>
        <v>0</v>
      </c>
      <c r="R278" s="62">
        <f t="shared" si="76"/>
        <v>2.7609305694193537E-7</v>
      </c>
      <c r="S278" s="62">
        <f t="shared" si="76"/>
        <v>0</v>
      </c>
      <c r="T278" s="62">
        <f t="shared" si="76"/>
        <v>0</v>
      </c>
      <c r="U278" s="62">
        <f t="shared" si="76"/>
        <v>0</v>
      </c>
      <c r="V278" s="62">
        <f t="shared" si="76"/>
        <v>0</v>
      </c>
      <c r="W278" s="62">
        <f t="shared" si="76"/>
        <v>0</v>
      </c>
      <c r="X278" s="62">
        <f t="shared" si="76"/>
        <v>0</v>
      </c>
      <c r="Y278" s="62">
        <f t="shared" si="76"/>
        <v>0</v>
      </c>
      <c r="Z278" s="62">
        <f t="shared" si="76"/>
        <v>3.3333333350482608E-9</v>
      </c>
      <c r="AA278" s="62">
        <f t="shared" si="76"/>
        <v>0</v>
      </c>
      <c r="AB278" s="62">
        <f t="shared" si="76"/>
        <v>4.0785140098358041E-6</v>
      </c>
      <c r="AC278" s="62">
        <f t="shared" si="76"/>
        <v>0</v>
      </c>
      <c r="AD278" s="62">
        <f t="shared" si="76"/>
        <v>0</v>
      </c>
      <c r="AE278" s="62">
        <f t="shared" si="76"/>
        <v>0</v>
      </c>
      <c r="AF278" s="62">
        <f t="shared" si="76"/>
        <v>0</v>
      </c>
      <c r="AG278" s="62">
        <f t="shared" si="76"/>
        <v>0</v>
      </c>
      <c r="AH278" s="62">
        <f t="shared" si="76"/>
        <v>0</v>
      </c>
      <c r="AI278" s="62">
        <f t="shared" ref="AI278:BS278" si="77">AI199-AI36</f>
        <v>0</v>
      </c>
      <c r="AJ278" s="62">
        <f t="shared" si="77"/>
        <v>0</v>
      </c>
      <c r="AK278" s="62">
        <f t="shared" si="77"/>
        <v>0</v>
      </c>
      <c r="AL278" s="62">
        <f t="shared" si="77"/>
        <v>0</v>
      </c>
      <c r="AM278" s="62">
        <f t="shared" si="77"/>
        <v>-3.8657865450431039E-10</v>
      </c>
      <c r="AN278" s="62">
        <f t="shared" si="77"/>
        <v>0</v>
      </c>
      <c r="AO278" s="62">
        <f t="shared" si="77"/>
        <v>0</v>
      </c>
      <c r="AP278" s="62">
        <f t="shared" si="77"/>
        <v>0</v>
      </c>
      <c r="AQ278" s="62">
        <f t="shared" si="77"/>
        <v>0</v>
      </c>
      <c r="AR278" s="62">
        <f t="shared" si="77"/>
        <v>0</v>
      </c>
      <c r="AS278" s="62">
        <f t="shared" si="77"/>
        <v>0</v>
      </c>
      <c r="AT278" s="62">
        <f t="shared" si="77"/>
        <v>0</v>
      </c>
      <c r="AU278" s="62">
        <f t="shared" si="77"/>
        <v>0</v>
      </c>
      <c r="AV278" s="62">
        <f t="shared" si="77"/>
        <v>0</v>
      </c>
      <c r="AW278" s="62">
        <f t="shared" si="77"/>
        <v>0</v>
      </c>
      <c r="AX278" s="62">
        <f t="shared" si="77"/>
        <v>0</v>
      </c>
      <c r="AY278" s="62">
        <f t="shared" si="77"/>
        <v>0</v>
      </c>
      <c r="AZ278" s="62">
        <f t="shared" si="77"/>
        <v>0</v>
      </c>
      <c r="BA278" s="62">
        <f t="shared" si="77"/>
        <v>0</v>
      </c>
      <c r="BB278" s="62">
        <f t="shared" si="77"/>
        <v>0</v>
      </c>
      <c r="BC278" s="62">
        <f t="shared" si="77"/>
        <v>0</v>
      </c>
      <c r="BD278" s="62">
        <f t="shared" si="77"/>
        <v>0</v>
      </c>
      <c r="BE278" s="62">
        <f t="shared" si="77"/>
        <v>0</v>
      </c>
      <c r="BF278" s="62">
        <f t="shared" si="77"/>
        <v>0</v>
      </c>
      <c r="BG278" s="62">
        <f t="shared" si="77"/>
        <v>0</v>
      </c>
      <c r="BH278" s="62">
        <f t="shared" si="77"/>
        <v>0</v>
      </c>
      <c r="BI278" s="62">
        <f t="shared" si="77"/>
        <v>0</v>
      </c>
      <c r="BJ278" s="62">
        <f t="shared" si="77"/>
        <v>0</v>
      </c>
      <c r="BK278" s="62">
        <f t="shared" si="77"/>
        <v>0</v>
      </c>
      <c r="BL278" s="62">
        <f t="shared" si="77"/>
        <v>0</v>
      </c>
      <c r="BM278" s="62">
        <f t="shared" si="77"/>
        <v>0</v>
      </c>
      <c r="BN278" s="62">
        <f t="shared" si="77"/>
        <v>0</v>
      </c>
      <c r="BO278" s="62">
        <f t="shared" si="77"/>
        <v>0</v>
      </c>
      <c r="BP278" s="62">
        <f t="shared" si="77"/>
        <v>0</v>
      </c>
      <c r="BQ278" s="62">
        <f t="shared" si="77"/>
        <v>0</v>
      </c>
      <c r="BR278" s="62">
        <f t="shared" si="77"/>
        <v>0</v>
      </c>
      <c r="BS278" s="62">
        <f t="shared" si="77"/>
        <v>0</v>
      </c>
    </row>
    <row r="279" spans="1:71">
      <c r="A279" s="62">
        <v>35</v>
      </c>
      <c r="B279" s="62" t="s">
        <v>165</v>
      </c>
      <c r="C279" s="62">
        <f t="shared" ref="C279:AH279" si="78">C200-C37</f>
        <v>0</v>
      </c>
      <c r="D279" s="62">
        <f t="shared" si="78"/>
        <v>5.0000000000000001E-3</v>
      </c>
      <c r="E279" s="62">
        <f t="shared" si="78"/>
        <v>0</v>
      </c>
      <c r="F279" s="62">
        <f t="shared" si="78"/>
        <v>0</v>
      </c>
      <c r="G279" s="62">
        <f t="shared" si="78"/>
        <v>-1.3013663109156281E-7</v>
      </c>
      <c r="H279" s="62">
        <f t="shared" si="78"/>
        <v>0</v>
      </c>
      <c r="I279" s="62">
        <f t="shared" si="78"/>
        <v>-2.1000469158788393E-10</v>
      </c>
      <c r="J279" s="62">
        <f t="shared" si="78"/>
        <v>0</v>
      </c>
      <c r="K279" s="62">
        <f t="shared" si="78"/>
        <v>0</v>
      </c>
      <c r="L279" s="62">
        <f t="shared" si="78"/>
        <v>0</v>
      </c>
      <c r="M279" s="62">
        <f t="shared" si="78"/>
        <v>0</v>
      </c>
      <c r="N279" s="62">
        <f t="shared" si="78"/>
        <v>0</v>
      </c>
      <c r="O279" s="62">
        <f t="shared" si="78"/>
        <v>0</v>
      </c>
      <c r="P279" s="62">
        <f t="shared" si="78"/>
        <v>0</v>
      </c>
      <c r="Q279" s="62">
        <f t="shared" si="78"/>
        <v>0</v>
      </c>
      <c r="R279" s="62">
        <f t="shared" si="78"/>
        <v>0</v>
      </c>
      <c r="S279" s="62">
        <f t="shared" si="78"/>
        <v>0</v>
      </c>
      <c r="T279" s="62">
        <f t="shared" si="78"/>
        <v>0</v>
      </c>
      <c r="U279" s="62">
        <f t="shared" si="78"/>
        <v>0</v>
      </c>
      <c r="V279" s="62">
        <f t="shared" si="78"/>
        <v>0</v>
      </c>
      <c r="W279" s="62">
        <f t="shared" si="78"/>
        <v>0</v>
      </c>
      <c r="X279" s="62">
        <f t="shared" si="78"/>
        <v>0</v>
      </c>
      <c r="Y279" s="62">
        <f t="shared" si="78"/>
        <v>0</v>
      </c>
      <c r="Z279" s="62">
        <f t="shared" si="78"/>
        <v>0</v>
      </c>
      <c r="AA279" s="62">
        <f t="shared" si="78"/>
        <v>0</v>
      </c>
      <c r="AB279" s="62">
        <f t="shared" si="78"/>
        <v>0</v>
      </c>
      <c r="AC279" s="62">
        <f t="shared" si="78"/>
        <v>0</v>
      </c>
      <c r="AD279" s="62">
        <f t="shared" si="78"/>
        <v>0</v>
      </c>
      <c r="AE279" s="62">
        <f t="shared" si="78"/>
        <v>0</v>
      </c>
      <c r="AF279" s="62">
        <f t="shared" si="78"/>
        <v>0</v>
      </c>
      <c r="AG279" s="62">
        <f t="shared" si="78"/>
        <v>0</v>
      </c>
      <c r="AH279" s="62">
        <f t="shared" si="78"/>
        <v>0</v>
      </c>
      <c r="AI279" s="62">
        <f t="shared" ref="AI279:BS279" si="79">AI200-AI37</f>
        <v>0</v>
      </c>
      <c r="AJ279" s="62">
        <f t="shared" si="79"/>
        <v>0</v>
      </c>
      <c r="AK279" s="62">
        <f t="shared" si="79"/>
        <v>0</v>
      </c>
      <c r="AL279" s="62">
        <f t="shared" si="79"/>
        <v>0</v>
      </c>
      <c r="AM279" s="62">
        <f t="shared" si="79"/>
        <v>5.2786664241077919E-9</v>
      </c>
      <c r="AN279" s="62">
        <f t="shared" si="79"/>
        <v>0</v>
      </c>
      <c r="AO279" s="62">
        <f t="shared" si="79"/>
        <v>0</v>
      </c>
      <c r="AP279" s="62">
        <f t="shared" si="79"/>
        <v>0</v>
      </c>
      <c r="AQ279" s="62">
        <f t="shared" si="79"/>
        <v>0</v>
      </c>
      <c r="AR279" s="62">
        <f t="shared" si="79"/>
        <v>0</v>
      </c>
      <c r="AS279" s="62">
        <f t="shared" si="79"/>
        <v>0</v>
      </c>
      <c r="AT279" s="62">
        <f t="shared" si="79"/>
        <v>0</v>
      </c>
      <c r="AU279" s="62">
        <f t="shared" si="79"/>
        <v>0</v>
      </c>
      <c r="AV279" s="62">
        <f t="shared" si="79"/>
        <v>0</v>
      </c>
      <c r="AW279" s="62">
        <f t="shared" si="79"/>
        <v>0</v>
      </c>
      <c r="AX279" s="62">
        <f t="shared" si="79"/>
        <v>0</v>
      </c>
      <c r="AY279" s="62">
        <f t="shared" si="79"/>
        <v>0</v>
      </c>
      <c r="AZ279" s="62">
        <f t="shared" si="79"/>
        <v>0</v>
      </c>
      <c r="BA279" s="62">
        <f t="shared" si="79"/>
        <v>0</v>
      </c>
      <c r="BB279" s="62">
        <f t="shared" si="79"/>
        <v>0</v>
      </c>
      <c r="BC279" s="62">
        <f t="shared" si="79"/>
        <v>0</v>
      </c>
      <c r="BD279" s="62">
        <f t="shared" si="79"/>
        <v>0</v>
      </c>
      <c r="BE279" s="62">
        <f t="shared" si="79"/>
        <v>0</v>
      </c>
      <c r="BF279" s="62">
        <f t="shared" si="79"/>
        <v>0</v>
      </c>
      <c r="BG279" s="62">
        <f t="shared" si="79"/>
        <v>0</v>
      </c>
      <c r="BH279" s="62">
        <f t="shared" si="79"/>
        <v>0</v>
      </c>
      <c r="BI279" s="62">
        <f t="shared" si="79"/>
        <v>0</v>
      </c>
      <c r="BJ279" s="62">
        <f t="shared" si="79"/>
        <v>0</v>
      </c>
      <c r="BK279" s="62">
        <f t="shared" si="79"/>
        <v>0</v>
      </c>
      <c r="BL279" s="62">
        <f t="shared" si="79"/>
        <v>0</v>
      </c>
      <c r="BM279" s="62">
        <f t="shared" si="79"/>
        <v>0</v>
      </c>
      <c r="BN279" s="62">
        <f t="shared" si="79"/>
        <v>0</v>
      </c>
      <c r="BO279" s="62">
        <f t="shared" si="79"/>
        <v>0</v>
      </c>
      <c r="BP279" s="62">
        <f t="shared" si="79"/>
        <v>0</v>
      </c>
      <c r="BQ279" s="62">
        <f t="shared" si="79"/>
        <v>0</v>
      </c>
      <c r="BR279" s="62">
        <f t="shared" si="79"/>
        <v>0</v>
      </c>
      <c r="BS279" s="62">
        <f t="shared" si="79"/>
        <v>0</v>
      </c>
    </row>
    <row r="280" spans="1:71">
      <c r="A280" s="62">
        <v>36</v>
      </c>
      <c r="B280" s="62" t="s">
        <v>329</v>
      </c>
      <c r="C280" s="62">
        <f t="shared" ref="C280:AH280" si="80">C201-C38</f>
        <v>0</v>
      </c>
      <c r="D280" s="62">
        <f t="shared" si="80"/>
        <v>0</v>
      </c>
      <c r="E280" s="62">
        <f t="shared" si="80"/>
        <v>0</v>
      </c>
      <c r="F280" s="62">
        <f t="shared" si="80"/>
        <v>0</v>
      </c>
      <c r="G280" s="62">
        <f t="shared" si="80"/>
        <v>-2.5583705466625251E-10</v>
      </c>
      <c r="H280" s="62">
        <f t="shared" si="80"/>
        <v>-2.3831283821329485E-10</v>
      </c>
      <c r="I280" s="62">
        <f t="shared" si="80"/>
        <v>-4.8081434233376852E-11</v>
      </c>
      <c r="J280" s="62">
        <f t="shared" si="80"/>
        <v>0</v>
      </c>
      <c r="K280" s="62">
        <f t="shared" si="80"/>
        <v>-1.7438511688984523E-6</v>
      </c>
      <c r="L280" s="62">
        <f t="shared" si="80"/>
        <v>0</v>
      </c>
      <c r="M280" s="62">
        <f t="shared" si="80"/>
        <v>0</v>
      </c>
      <c r="N280" s="62">
        <f t="shared" si="80"/>
        <v>4.7100000000951936E-6</v>
      </c>
      <c r="O280" s="62">
        <f t="shared" si="80"/>
        <v>0</v>
      </c>
      <c r="P280" s="62">
        <f t="shared" si="80"/>
        <v>-4.0140872917260317E-10</v>
      </c>
      <c r="Q280" s="62">
        <f t="shared" si="80"/>
        <v>1.0000000064125381E-8</v>
      </c>
      <c r="R280" s="62">
        <f t="shared" si="80"/>
        <v>1.8853265315414702E-7</v>
      </c>
      <c r="S280" s="62">
        <f t="shared" si="80"/>
        <v>0</v>
      </c>
      <c r="T280" s="62">
        <f t="shared" si="80"/>
        <v>0</v>
      </c>
      <c r="U280" s="62">
        <f t="shared" si="80"/>
        <v>0</v>
      </c>
      <c r="V280" s="62">
        <f t="shared" si="80"/>
        <v>0</v>
      </c>
      <c r="W280" s="62">
        <f t="shared" si="80"/>
        <v>0</v>
      </c>
      <c r="X280" s="62">
        <f t="shared" si="80"/>
        <v>0</v>
      </c>
      <c r="Y280" s="62">
        <f t="shared" si="80"/>
        <v>0</v>
      </c>
      <c r="Z280" s="62">
        <f t="shared" si="80"/>
        <v>0</v>
      </c>
      <c r="AA280" s="62">
        <f t="shared" si="80"/>
        <v>0</v>
      </c>
      <c r="AB280" s="62">
        <f t="shared" si="80"/>
        <v>-2.0001559309316214E-2</v>
      </c>
      <c r="AC280" s="62">
        <f t="shared" si="80"/>
        <v>0</v>
      </c>
      <c r="AD280" s="62">
        <f t="shared" si="80"/>
        <v>0</v>
      </c>
      <c r="AE280" s="62">
        <f t="shared" si="80"/>
        <v>0</v>
      </c>
      <c r="AF280" s="62">
        <f t="shared" si="80"/>
        <v>0</v>
      </c>
      <c r="AG280" s="62">
        <f t="shared" si="80"/>
        <v>0</v>
      </c>
      <c r="AH280" s="62">
        <f t="shared" si="80"/>
        <v>0</v>
      </c>
      <c r="AI280" s="62">
        <f t="shared" ref="AI280:BS280" si="81">AI201-AI38</f>
        <v>0</v>
      </c>
      <c r="AJ280" s="62">
        <f t="shared" si="81"/>
        <v>0</v>
      </c>
      <c r="AK280" s="62">
        <f t="shared" si="81"/>
        <v>0</v>
      </c>
      <c r="AL280" s="62">
        <f t="shared" si="81"/>
        <v>0</v>
      </c>
      <c r="AM280" s="62">
        <f t="shared" si="81"/>
        <v>1.4758607443793315E-10</v>
      </c>
      <c r="AN280" s="62">
        <f t="shared" si="81"/>
        <v>0</v>
      </c>
      <c r="AO280" s="62">
        <f t="shared" si="81"/>
        <v>0</v>
      </c>
      <c r="AP280" s="62">
        <f t="shared" si="81"/>
        <v>0</v>
      </c>
      <c r="AQ280" s="62">
        <f t="shared" si="81"/>
        <v>0</v>
      </c>
      <c r="AR280" s="62">
        <f t="shared" si="81"/>
        <v>0</v>
      </c>
      <c r="AS280" s="62">
        <f t="shared" si="81"/>
        <v>0</v>
      </c>
      <c r="AT280" s="62">
        <f t="shared" si="81"/>
        <v>0</v>
      </c>
      <c r="AU280" s="62">
        <f t="shared" si="81"/>
        <v>0</v>
      </c>
      <c r="AV280" s="62">
        <f t="shared" si="81"/>
        <v>0</v>
      </c>
      <c r="AW280" s="62">
        <f t="shared" si="81"/>
        <v>0</v>
      </c>
      <c r="AX280" s="62">
        <f t="shared" si="81"/>
        <v>0</v>
      </c>
      <c r="AY280" s="62">
        <f t="shared" si="81"/>
        <v>0</v>
      </c>
      <c r="AZ280" s="62">
        <f t="shared" si="81"/>
        <v>0</v>
      </c>
      <c r="BA280" s="62">
        <f t="shared" si="81"/>
        <v>0</v>
      </c>
      <c r="BB280" s="62">
        <f t="shared" si="81"/>
        <v>0</v>
      </c>
      <c r="BC280" s="62">
        <f t="shared" si="81"/>
        <v>0</v>
      </c>
      <c r="BD280" s="62">
        <f t="shared" si="81"/>
        <v>-2.000000238095238E-3</v>
      </c>
      <c r="BE280" s="62">
        <f t="shared" si="81"/>
        <v>0</v>
      </c>
      <c r="BF280" s="62">
        <f t="shared" si="81"/>
        <v>0</v>
      </c>
      <c r="BG280" s="62">
        <f t="shared" si="81"/>
        <v>0</v>
      </c>
      <c r="BH280" s="62">
        <f t="shared" si="81"/>
        <v>0</v>
      </c>
      <c r="BI280" s="62">
        <f t="shared" si="81"/>
        <v>0</v>
      </c>
      <c r="BJ280" s="62">
        <f t="shared" si="81"/>
        <v>0</v>
      </c>
      <c r="BK280" s="62">
        <f t="shared" si="81"/>
        <v>0</v>
      </c>
      <c r="BL280" s="62">
        <f t="shared" si="81"/>
        <v>0</v>
      </c>
      <c r="BM280" s="62">
        <f t="shared" si="81"/>
        <v>0</v>
      </c>
      <c r="BN280" s="62">
        <f t="shared" si="81"/>
        <v>0</v>
      </c>
      <c r="BO280" s="62">
        <f t="shared" si="81"/>
        <v>0</v>
      </c>
      <c r="BP280" s="62">
        <f t="shared" si="81"/>
        <v>0</v>
      </c>
      <c r="BQ280" s="62">
        <f t="shared" si="81"/>
        <v>0</v>
      </c>
      <c r="BR280" s="62">
        <f t="shared" si="81"/>
        <v>0</v>
      </c>
      <c r="BS280" s="62">
        <f t="shared" si="81"/>
        <v>0</v>
      </c>
    </row>
    <row r="281" spans="1:71">
      <c r="A281" s="62">
        <v>37</v>
      </c>
      <c r="B281" s="62" t="s">
        <v>113</v>
      </c>
      <c r="C281" s="62">
        <f t="shared" ref="C281:AH281" si="82">C202-C39</f>
        <v>0</v>
      </c>
      <c r="D281" s="62">
        <f t="shared" si="82"/>
        <v>1E-3</v>
      </c>
      <c r="E281" s="62">
        <f t="shared" si="82"/>
        <v>0</v>
      </c>
      <c r="F281" s="62">
        <f t="shared" si="82"/>
        <v>0</v>
      </c>
      <c r="G281" s="62">
        <f t="shared" si="82"/>
        <v>-2.5824240575816892E-10</v>
      </c>
      <c r="H281" s="62">
        <f t="shared" si="82"/>
        <v>0</v>
      </c>
      <c r="I281" s="62">
        <f t="shared" si="82"/>
        <v>-3.2384651473611921E-10</v>
      </c>
      <c r="J281" s="62">
        <f t="shared" si="82"/>
        <v>0</v>
      </c>
      <c r="K281" s="62">
        <f t="shared" si="82"/>
        <v>0</v>
      </c>
      <c r="L281" s="62">
        <f t="shared" si="82"/>
        <v>0</v>
      </c>
      <c r="M281" s="62">
        <f t="shared" si="82"/>
        <v>0</v>
      </c>
      <c r="N281" s="62">
        <f t="shared" si="82"/>
        <v>0</v>
      </c>
      <c r="O281" s="62">
        <f t="shared" si="82"/>
        <v>0</v>
      </c>
      <c r="P281" s="62">
        <f t="shared" si="82"/>
        <v>0</v>
      </c>
      <c r="Q281" s="62">
        <f t="shared" si="82"/>
        <v>0</v>
      </c>
      <c r="R281" s="62">
        <f t="shared" si="82"/>
        <v>3.9610900645636882E-7</v>
      </c>
      <c r="S281" s="62">
        <f t="shared" si="82"/>
        <v>0</v>
      </c>
      <c r="T281" s="62">
        <f t="shared" si="82"/>
        <v>0</v>
      </c>
      <c r="U281" s="62">
        <f t="shared" si="82"/>
        <v>0</v>
      </c>
      <c r="V281" s="62">
        <f t="shared" si="82"/>
        <v>0</v>
      </c>
      <c r="W281" s="62">
        <f t="shared" si="82"/>
        <v>0</v>
      </c>
      <c r="X281" s="62">
        <f t="shared" si="82"/>
        <v>0</v>
      </c>
      <c r="Y281" s="62">
        <f t="shared" si="82"/>
        <v>0</v>
      </c>
      <c r="Z281" s="62">
        <f t="shared" si="82"/>
        <v>0</v>
      </c>
      <c r="AA281" s="62">
        <f t="shared" si="82"/>
        <v>0</v>
      </c>
      <c r="AB281" s="62">
        <f t="shared" si="82"/>
        <v>0</v>
      </c>
      <c r="AC281" s="62">
        <f t="shared" si="82"/>
        <v>0</v>
      </c>
      <c r="AD281" s="62">
        <f t="shared" si="82"/>
        <v>0</v>
      </c>
      <c r="AE281" s="62">
        <f t="shared" si="82"/>
        <v>0</v>
      </c>
      <c r="AF281" s="62">
        <f t="shared" si="82"/>
        <v>0</v>
      </c>
      <c r="AG281" s="62">
        <f t="shared" si="82"/>
        <v>0</v>
      </c>
      <c r="AH281" s="62">
        <f t="shared" si="82"/>
        <v>0</v>
      </c>
      <c r="AI281" s="62">
        <f t="shared" ref="AI281:BS281" si="83">AI202-AI39</f>
        <v>0</v>
      </c>
      <c r="AJ281" s="62">
        <f t="shared" si="83"/>
        <v>0</v>
      </c>
      <c r="AK281" s="62">
        <f t="shared" si="83"/>
        <v>0</v>
      </c>
      <c r="AL281" s="62">
        <f t="shared" si="83"/>
        <v>0</v>
      </c>
      <c r="AM281" s="62">
        <f t="shared" si="83"/>
        <v>1.009128354880276E-10</v>
      </c>
      <c r="AN281" s="62">
        <f t="shared" si="83"/>
        <v>0</v>
      </c>
      <c r="AO281" s="62">
        <f t="shared" si="83"/>
        <v>0</v>
      </c>
      <c r="AP281" s="62">
        <f t="shared" si="83"/>
        <v>0</v>
      </c>
      <c r="AQ281" s="62">
        <f t="shared" si="83"/>
        <v>0</v>
      </c>
      <c r="AR281" s="62">
        <f t="shared" si="83"/>
        <v>0</v>
      </c>
      <c r="AS281" s="62">
        <f t="shared" si="83"/>
        <v>0</v>
      </c>
      <c r="AT281" s="62">
        <f t="shared" si="83"/>
        <v>0</v>
      </c>
      <c r="AU281" s="62">
        <f t="shared" si="83"/>
        <v>0</v>
      </c>
      <c r="AV281" s="62">
        <f t="shared" si="83"/>
        <v>0</v>
      </c>
      <c r="AW281" s="62">
        <f t="shared" si="83"/>
        <v>0</v>
      </c>
      <c r="AX281" s="62">
        <f t="shared" si="83"/>
        <v>0</v>
      </c>
      <c r="AY281" s="62">
        <f t="shared" si="83"/>
        <v>0</v>
      </c>
      <c r="AZ281" s="62">
        <f t="shared" si="83"/>
        <v>0</v>
      </c>
      <c r="BA281" s="62">
        <f t="shared" si="83"/>
        <v>0</v>
      </c>
      <c r="BB281" s="62">
        <f t="shared" si="83"/>
        <v>0</v>
      </c>
      <c r="BC281" s="62">
        <f t="shared" si="83"/>
        <v>0</v>
      </c>
      <c r="BD281" s="62">
        <f t="shared" si="83"/>
        <v>0</v>
      </c>
      <c r="BE281" s="62">
        <f t="shared" si="83"/>
        <v>0</v>
      </c>
      <c r="BF281" s="62">
        <f t="shared" si="83"/>
        <v>0</v>
      </c>
      <c r="BG281" s="62">
        <f t="shared" si="83"/>
        <v>0</v>
      </c>
      <c r="BH281" s="62">
        <f t="shared" si="83"/>
        <v>0</v>
      </c>
      <c r="BI281" s="62">
        <f t="shared" si="83"/>
        <v>0</v>
      </c>
      <c r="BJ281" s="62">
        <f t="shared" si="83"/>
        <v>0</v>
      </c>
      <c r="BK281" s="62">
        <f t="shared" si="83"/>
        <v>0</v>
      </c>
      <c r="BL281" s="62">
        <f t="shared" si="83"/>
        <v>0</v>
      </c>
      <c r="BM281" s="62">
        <f t="shared" si="83"/>
        <v>0</v>
      </c>
      <c r="BN281" s="62">
        <f t="shared" si="83"/>
        <v>0</v>
      </c>
      <c r="BO281" s="62">
        <f t="shared" si="83"/>
        <v>0</v>
      </c>
      <c r="BP281" s="62">
        <f t="shared" si="83"/>
        <v>0</v>
      </c>
      <c r="BQ281" s="62">
        <f t="shared" si="83"/>
        <v>0</v>
      </c>
      <c r="BR281" s="62">
        <f t="shared" si="83"/>
        <v>0</v>
      </c>
      <c r="BS281" s="62">
        <f t="shared" si="83"/>
        <v>0</v>
      </c>
    </row>
    <row r="282" spans="1:71">
      <c r="A282" s="62">
        <v>38</v>
      </c>
      <c r="B282" s="62" t="s">
        <v>742</v>
      </c>
      <c r="C282" s="62">
        <f t="shared" ref="C282:AH282" si="84">C203-C40</f>
        <v>0</v>
      </c>
      <c r="D282" s="62">
        <f t="shared" si="84"/>
        <v>0.02</v>
      </c>
      <c r="E282" s="62">
        <f t="shared" si="84"/>
        <v>0</v>
      </c>
      <c r="F282" s="62">
        <f t="shared" si="84"/>
        <v>0</v>
      </c>
      <c r="G282" s="62">
        <f t="shared" si="84"/>
        <v>3.8704635984963926E-7</v>
      </c>
      <c r="H282" s="62">
        <f t="shared" si="84"/>
        <v>0</v>
      </c>
      <c r="I282" s="62">
        <f t="shared" si="84"/>
        <v>4.0922788226670226E-10</v>
      </c>
      <c r="J282" s="62">
        <f t="shared" si="84"/>
        <v>0</v>
      </c>
      <c r="K282" s="62">
        <f t="shared" si="84"/>
        <v>0</v>
      </c>
      <c r="L282" s="62">
        <f t="shared" si="84"/>
        <v>0</v>
      </c>
      <c r="M282" s="62">
        <f t="shared" si="84"/>
        <v>0</v>
      </c>
      <c r="N282" s="62">
        <f t="shared" si="84"/>
        <v>0</v>
      </c>
      <c r="O282" s="62">
        <f t="shared" si="84"/>
        <v>0</v>
      </c>
      <c r="P282" s="62">
        <f t="shared" si="84"/>
        <v>0</v>
      </c>
      <c r="Q282" s="62">
        <f t="shared" si="84"/>
        <v>0</v>
      </c>
      <c r="R282" s="62">
        <f t="shared" si="84"/>
        <v>0</v>
      </c>
      <c r="S282" s="62">
        <f t="shared" si="84"/>
        <v>0</v>
      </c>
      <c r="T282" s="62">
        <f t="shared" si="84"/>
        <v>0</v>
      </c>
      <c r="U282" s="62">
        <f t="shared" si="84"/>
        <v>0</v>
      </c>
      <c r="V282" s="62">
        <f t="shared" si="84"/>
        <v>0</v>
      </c>
      <c r="W282" s="62">
        <f t="shared" si="84"/>
        <v>0</v>
      </c>
      <c r="X282" s="62">
        <f t="shared" si="84"/>
        <v>0</v>
      </c>
      <c r="Y282" s="62">
        <f t="shared" si="84"/>
        <v>0</v>
      </c>
      <c r="Z282" s="62">
        <f t="shared" si="84"/>
        <v>0</v>
      </c>
      <c r="AA282" s="62">
        <f t="shared" si="84"/>
        <v>0</v>
      </c>
      <c r="AB282" s="62">
        <f t="shared" si="84"/>
        <v>0</v>
      </c>
      <c r="AC282" s="62">
        <f t="shared" si="84"/>
        <v>0</v>
      </c>
      <c r="AD282" s="62">
        <f t="shared" si="84"/>
        <v>0</v>
      </c>
      <c r="AE282" s="62">
        <f t="shared" si="84"/>
        <v>0</v>
      </c>
      <c r="AF282" s="62">
        <f t="shared" si="84"/>
        <v>0</v>
      </c>
      <c r="AG282" s="62">
        <f t="shared" si="84"/>
        <v>0</v>
      </c>
      <c r="AH282" s="62">
        <f t="shared" si="84"/>
        <v>0</v>
      </c>
      <c r="AI282" s="62">
        <f t="shared" ref="AI282:BS282" si="85">AI203-AI40</f>
        <v>0</v>
      </c>
      <c r="AJ282" s="62">
        <f t="shared" si="85"/>
        <v>0</v>
      </c>
      <c r="AK282" s="62">
        <f t="shared" si="85"/>
        <v>0</v>
      </c>
      <c r="AL282" s="62">
        <f t="shared" si="85"/>
        <v>0</v>
      </c>
      <c r="AM282" s="62">
        <f t="shared" si="85"/>
        <v>0</v>
      </c>
      <c r="AN282" s="62">
        <f t="shared" si="85"/>
        <v>0</v>
      </c>
      <c r="AO282" s="62">
        <f t="shared" si="85"/>
        <v>0</v>
      </c>
      <c r="AP282" s="62">
        <f t="shared" si="85"/>
        <v>0</v>
      </c>
      <c r="AQ282" s="62">
        <f t="shared" si="85"/>
        <v>0</v>
      </c>
      <c r="AR282" s="62">
        <f t="shared" si="85"/>
        <v>0</v>
      </c>
      <c r="AS282" s="62">
        <f t="shared" si="85"/>
        <v>0</v>
      </c>
      <c r="AT282" s="62">
        <f t="shared" si="85"/>
        <v>0</v>
      </c>
      <c r="AU282" s="62">
        <f t="shared" si="85"/>
        <v>0</v>
      </c>
      <c r="AV282" s="62">
        <f t="shared" si="85"/>
        <v>0</v>
      </c>
      <c r="AW282" s="62">
        <f t="shared" si="85"/>
        <v>0</v>
      </c>
      <c r="AX282" s="62">
        <f t="shared" si="85"/>
        <v>0</v>
      </c>
      <c r="AY282" s="62">
        <f t="shared" si="85"/>
        <v>0</v>
      </c>
      <c r="AZ282" s="62">
        <f t="shared" si="85"/>
        <v>0</v>
      </c>
      <c r="BA282" s="62">
        <f t="shared" si="85"/>
        <v>0</v>
      </c>
      <c r="BB282" s="62">
        <f t="shared" si="85"/>
        <v>0</v>
      </c>
      <c r="BC282" s="62">
        <f t="shared" si="85"/>
        <v>0</v>
      </c>
      <c r="BD282" s="62">
        <f t="shared" si="85"/>
        <v>0</v>
      </c>
      <c r="BE282" s="62">
        <f t="shared" si="85"/>
        <v>0</v>
      </c>
      <c r="BF282" s="62">
        <f t="shared" si="85"/>
        <v>0</v>
      </c>
      <c r="BG282" s="62">
        <f t="shared" si="85"/>
        <v>0</v>
      </c>
      <c r="BH282" s="62">
        <f t="shared" si="85"/>
        <v>0</v>
      </c>
      <c r="BI282" s="62">
        <f t="shared" si="85"/>
        <v>0</v>
      </c>
      <c r="BJ282" s="62">
        <f t="shared" si="85"/>
        <v>0</v>
      </c>
      <c r="BK282" s="62">
        <f t="shared" si="85"/>
        <v>0</v>
      </c>
      <c r="BL282" s="62">
        <f t="shared" si="85"/>
        <v>0</v>
      </c>
      <c r="BM282" s="62">
        <f t="shared" si="85"/>
        <v>0</v>
      </c>
      <c r="BN282" s="62">
        <f t="shared" si="85"/>
        <v>0</v>
      </c>
      <c r="BO282" s="62">
        <f t="shared" si="85"/>
        <v>0</v>
      </c>
      <c r="BP282" s="62">
        <f t="shared" si="85"/>
        <v>0</v>
      </c>
      <c r="BQ282" s="62">
        <f t="shared" si="85"/>
        <v>0</v>
      </c>
      <c r="BR282" s="62">
        <f t="shared" si="85"/>
        <v>0</v>
      </c>
      <c r="BS282" s="62">
        <f t="shared" si="85"/>
        <v>0</v>
      </c>
    </row>
    <row r="283" spans="1:71">
      <c r="A283" s="62">
        <v>39</v>
      </c>
      <c r="B283" s="62" t="s">
        <v>793</v>
      </c>
      <c r="C283" s="62">
        <f t="shared" ref="C283:AH283" si="86">C204-C41</f>
        <v>0</v>
      </c>
      <c r="D283" s="62">
        <f t="shared" si="86"/>
        <v>0.06</v>
      </c>
      <c r="E283" s="62">
        <f t="shared" si="86"/>
        <v>0</v>
      </c>
      <c r="F283" s="62">
        <f t="shared" si="86"/>
        <v>0</v>
      </c>
      <c r="G283" s="62">
        <f t="shared" si="86"/>
        <v>-4.4621552199725079E-10</v>
      </c>
      <c r="H283" s="62">
        <f t="shared" si="86"/>
        <v>-3.4675331876676818E-10</v>
      </c>
      <c r="I283" s="62">
        <f t="shared" si="86"/>
        <v>1.9237695247573128E-10</v>
      </c>
      <c r="J283" s="62">
        <f t="shared" si="86"/>
        <v>0</v>
      </c>
      <c r="K283" s="62">
        <f t="shared" si="86"/>
        <v>0</v>
      </c>
      <c r="L283" s="62">
        <f t="shared" si="86"/>
        <v>0</v>
      </c>
      <c r="M283" s="62">
        <f t="shared" si="86"/>
        <v>0</v>
      </c>
      <c r="N283" s="62">
        <f t="shared" si="86"/>
        <v>0</v>
      </c>
      <c r="O283" s="62">
        <f t="shared" si="86"/>
        <v>0</v>
      </c>
      <c r="P283" s="62">
        <f t="shared" si="86"/>
        <v>0</v>
      </c>
      <c r="Q283" s="62">
        <f t="shared" si="86"/>
        <v>0</v>
      </c>
      <c r="R283" s="62">
        <f t="shared" si="86"/>
        <v>6.2316821706348557E-8</v>
      </c>
      <c r="S283" s="62">
        <f t="shared" si="86"/>
        <v>0</v>
      </c>
      <c r="T283" s="62">
        <f t="shared" si="86"/>
        <v>0</v>
      </c>
      <c r="U283" s="62">
        <f t="shared" si="86"/>
        <v>0</v>
      </c>
      <c r="V283" s="62">
        <f t="shared" si="86"/>
        <v>0</v>
      </c>
      <c r="W283" s="62">
        <f t="shared" si="86"/>
        <v>0</v>
      </c>
      <c r="X283" s="62">
        <f t="shared" si="86"/>
        <v>-4.5600000000000241E-6</v>
      </c>
      <c r="Y283" s="62">
        <f t="shared" si="86"/>
        <v>0</v>
      </c>
      <c r="Z283" s="62">
        <f t="shared" si="86"/>
        <v>0</v>
      </c>
      <c r="AA283" s="62">
        <f t="shared" si="86"/>
        <v>0</v>
      </c>
      <c r="AB283" s="62">
        <f t="shared" si="86"/>
        <v>4.7553203949045728E-8</v>
      </c>
      <c r="AC283" s="62">
        <f t="shared" si="86"/>
        <v>0</v>
      </c>
      <c r="AD283" s="62">
        <f t="shared" si="86"/>
        <v>0</v>
      </c>
      <c r="AE283" s="62">
        <f t="shared" si="86"/>
        <v>0</v>
      </c>
      <c r="AF283" s="62">
        <f t="shared" si="86"/>
        <v>0</v>
      </c>
      <c r="AG283" s="62">
        <f t="shared" si="86"/>
        <v>0</v>
      </c>
      <c r="AH283" s="62">
        <f t="shared" si="86"/>
        <v>0</v>
      </c>
      <c r="AI283" s="62">
        <f t="shared" ref="AI283:BS283" si="87">AI204-AI41</f>
        <v>0</v>
      </c>
      <c r="AJ283" s="62">
        <f t="shared" si="87"/>
        <v>0</v>
      </c>
      <c r="AK283" s="62">
        <f t="shared" si="87"/>
        <v>0</v>
      </c>
      <c r="AL283" s="62">
        <f t="shared" si="87"/>
        <v>0</v>
      </c>
      <c r="AM283" s="62">
        <f t="shared" si="87"/>
        <v>0</v>
      </c>
      <c r="AN283" s="62">
        <f t="shared" si="87"/>
        <v>0</v>
      </c>
      <c r="AO283" s="62">
        <f t="shared" si="87"/>
        <v>0</v>
      </c>
      <c r="AP283" s="62">
        <f t="shared" si="87"/>
        <v>0</v>
      </c>
      <c r="AQ283" s="62">
        <f t="shared" si="87"/>
        <v>0</v>
      </c>
      <c r="AR283" s="62">
        <f t="shared" si="87"/>
        <v>0</v>
      </c>
      <c r="AS283" s="62">
        <f t="shared" si="87"/>
        <v>0</v>
      </c>
      <c r="AT283" s="62">
        <f t="shared" si="87"/>
        <v>0</v>
      </c>
      <c r="AU283" s="62">
        <f t="shared" si="87"/>
        <v>0</v>
      </c>
      <c r="AV283" s="62">
        <f t="shared" si="87"/>
        <v>0</v>
      </c>
      <c r="AW283" s="62">
        <f t="shared" si="87"/>
        <v>0</v>
      </c>
      <c r="AX283" s="62">
        <f t="shared" si="87"/>
        <v>0</v>
      </c>
      <c r="AY283" s="62">
        <f t="shared" si="87"/>
        <v>0</v>
      </c>
      <c r="AZ283" s="62">
        <f t="shared" si="87"/>
        <v>0</v>
      </c>
      <c r="BA283" s="62">
        <f t="shared" si="87"/>
        <v>0</v>
      </c>
      <c r="BB283" s="62">
        <f t="shared" si="87"/>
        <v>0</v>
      </c>
      <c r="BC283" s="62">
        <f t="shared" si="87"/>
        <v>0</v>
      </c>
      <c r="BD283" s="62">
        <f t="shared" si="87"/>
        <v>0</v>
      </c>
      <c r="BE283" s="62">
        <f t="shared" si="87"/>
        <v>0</v>
      </c>
      <c r="BF283" s="62">
        <f t="shared" si="87"/>
        <v>0</v>
      </c>
      <c r="BG283" s="62">
        <f t="shared" si="87"/>
        <v>0</v>
      </c>
      <c r="BH283" s="62">
        <f t="shared" si="87"/>
        <v>0</v>
      </c>
      <c r="BI283" s="62">
        <f t="shared" si="87"/>
        <v>0</v>
      </c>
      <c r="BJ283" s="62">
        <f t="shared" si="87"/>
        <v>0</v>
      </c>
      <c r="BK283" s="62">
        <f t="shared" si="87"/>
        <v>0</v>
      </c>
      <c r="BL283" s="62">
        <f t="shared" si="87"/>
        <v>0</v>
      </c>
      <c r="BM283" s="62">
        <f t="shared" si="87"/>
        <v>0</v>
      </c>
      <c r="BN283" s="62">
        <f t="shared" si="87"/>
        <v>0</v>
      </c>
      <c r="BO283" s="62">
        <f t="shared" si="87"/>
        <v>0</v>
      </c>
      <c r="BP283" s="62">
        <f t="shared" si="87"/>
        <v>0</v>
      </c>
      <c r="BQ283" s="62">
        <f t="shared" si="87"/>
        <v>0</v>
      </c>
      <c r="BR283" s="62">
        <f t="shared" si="87"/>
        <v>0</v>
      </c>
      <c r="BS283" s="62">
        <f t="shared" si="87"/>
        <v>0</v>
      </c>
    </row>
    <row r="284" spans="1:71">
      <c r="A284" s="62">
        <v>40</v>
      </c>
      <c r="B284" s="62" t="s">
        <v>794</v>
      </c>
      <c r="C284" s="62">
        <f t="shared" ref="C284:AH284" si="88">C205-C42</f>
        <v>0</v>
      </c>
      <c r="D284" s="62">
        <f t="shared" si="88"/>
        <v>5.9999968273272168E-3</v>
      </c>
      <c r="E284" s="62">
        <f t="shared" si="88"/>
        <v>0</v>
      </c>
      <c r="F284" s="62">
        <f t="shared" si="88"/>
        <v>0</v>
      </c>
      <c r="G284" s="62">
        <f t="shared" si="88"/>
        <v>-4.4934501092219747E-8</v>
      </c>
      <c r="H284" s="62">
        <f t="shared" si="88"/>
        <v>-4.1522329866962304E-10</v>
      </c>
      <c r="I284" s="62">
        <f t="shared" si="88"/>
        <v>0</v>
      </c>
      <c r="J284" s="62">
        <f t="shared" si="88"/>
        <v>0</v>
      </c>
      <c r="K284" s="62">
        <f t="shared" si="88"/>
        <v>-1.3128334212450521E-6</v>
      </c>
      <c r="L284" s="62">
        <f t="shared" si="88"/>
        <v>4.8566364645036275E-6</v>
      </c>
      <c r="M284" s="62">
        <f t="shared" si="88"/>
        <v>0</v>
      </c>
      <c r="N284" s="62">
        <f t="shared" si="88"/>
        <v>0</v>
      </c>
      <c r="O284" s="62">
        <f t="shared" si="88"/>
        <v>0</v>
      </c>
      <c r="P284" s="62">
        <f t="shared" si="88"/>
        <v>0</v>
      </c>
      <c r="Q284" s="62">
        <f t="shared" si="88"/>
        <v>0</v>
      </c>
      <c r="R284" s="62">
        <f t="shared" si="88"/>
        <v>0</v>
      </c>
      <c r="S284" s="62">
        <f t="shared" si="88"/>
        <v>0</v>
      </c>
      <c r="T284" s="62">
        <f t="shared" si="88"/>
        <v>0</v>
      </c>
      <c r="U284" s="62">
        <f t="shared" si="88"/>
        <v>-6.4516129032275021E-7</v>
      </c>
      <c r="V284" s="62">
        <f t="shared" si="88"/>
        <v>0</v>
      </c>
      <c r="W284" s="62">
        <f t="shared" si="88"/>
        <v>0</v>
      </c>
      <c r="X284" s="62">
        <f t="shared" si="88"/>
        <v>0</v>
      </c>
      <c r="Y284" s="62">
        <f t="shared" si="88"/>
        <v>0</v>
      </c>
      <c r="Z284" s="62">
        <f t="shared" si="88"/>
        <v>9.9999953066729208E-2</v>
      </c>
      <c r="AA284" s="62">
        <f t="shared" si="88"/>
        <v>0</v>
      </c>
      <c r="AB284" s="62">
        <f t="shared" si="88"/>
        <v>0</v>
      </c>
      <c r="AC284" s="62">
        <f t="shared" si="88"/>
        <v>0</v>
      </c>
      <c r="AD284" s="62">
        <f t="shared" si="88"/>
        <v>0</v>
      </c>
      <c r="AE284" s="62">
        <f t="shared" si="88"/>
        <v>0</v>
      </c>
      <c r="AF284" s="62">
        <f t="shared" si="88"/>
        <v>0</v>
      </c>
      <c r="AG284" s="62">
        <f t="shared" si="88"/>
        <v>0</v>
      </c>
      <c r="AH284" s="62">
        <f t="shared" si="88"/>
        <v>0</v>
      </c>
      <c r="AI284" s="62">
        <f t="shared" ref="AI284:BS284" si="89">AI205-AI42</f>
        <v>0</v>
      </c>
      <c r="AJ284" s="62">
        <f t="shared" si="89"/>
        <v>0</v>
      </c>
      <c r="AK284" s="62">
        <f t="shared" si="89"/>
        <v>0</v>
      </c>
      <c r="AL284" s="62">
        <f t="shared" si="89"/>
        <v>0</v>
      </c>
      <c r="AM284" s="62">
        <f t="shared" si="89"/>
        <v>0</v>
      </c>
      <c r="AN284" s="62">
        <f t="shared" si="89"/>
        <v>0</v>
      </c>
      <c r="AO284" s="62">
        <f t="shared" si="89"/>
        <v>0</v>
      </c>
      <c r="AP284" s="62">
        <f t="shared" si="89"/>
        <v>-8.9999999999999998E-4</v>
      </c>
      <c r="AQ284" s="62">
        <f t="shared" si="89"/>
        <v>0</v>
      </c>
      <c r="AR284" s="62">
        <f t="shared" si="89"/>
        <v>0</v>
      </c>
      <c r="AS284" s="62">
        <f t="shared" si="89"/>
        <v>0</v>
      </c>
      <c r="AT284" s="62">
        <f t="shared" si="89"/>
        <v>1.999999999999999E-2</v>
      </c>
      <c r="AU284" s="62">
        <f t="shared" si="89"/>
        <v>0</v>
      </c>
      <c r="AV284" s="62">
        <f t="shared" si="89"/>
        <v>0</v>
      </c>
      <c r="AW284" s="62">
        <f t="shared" si="89"/>
        <v>0</v>
      </c>
      <c r="AX284" s="62">
        <f t="shared" si="89"/>
        <v>0</v>
      </c>
      <c r="AY284" s="62">
        <f t="shared" si="89"/>
        <v>0</v>
      </c>
      <c r="AZ284" s="62">
        <f t="shared" si="89"/>
        <v>0</v>
      </c>
      <c r="BA284" s="62">
        <f t="shared" si="89"/>
        <v>0</v>
      </c>
      <c r="BB284" s="62">
        <f t="shared" si="89"/>
        <v>0</v>
      </c>
      <c r="BC284" s="62">
        <f t="shared" si="89"/>
        <v>0</v>
      </c>
      <c r="BD284" s="62">
        <f t="shared" si="89"/>
        <v>0.13</v>
      </c>
      <c r="BE284" s="62">
        <f t="shared" si="89"/>
        <v>0</v>
      </c>
      <c r="BF284" s="62">
        <f t="shared" si="89"/>
        <v>0</v>
      </c>
      <c r="BG284" s="62">
        <f t="shared" si="89"/>
        <v>0</v>
      </c>
      <c r="BH284" s="62">
        <f t="shared" si="89"/>
        <v>0</v>
      </c>
      <c r="BI284" s="62">
        <f t="shared" si="89"/>
        <v>0</v>
      </c>
      <c r="BJ284" s="62">
        <f t="shared" si="89"/>
        <v>-0.15000000000000002</v>
      </c>
      <c r="BK284" s="62">
        <f t="shared" si="89"/>
        <v>0</v>
      </c>
      <c r="BL284" s="62">
        <f t="shared" si="89"/>
        <v>0</v>
      </c>
      <c r="BM284" s="62">
        <f t="shared" si="89"/>
        <v>0</v>
      </c>
      <c r="BN284" s="62">
        <f t="shared" si="89"/>
        <v>0</v>
      </c>
      <c r="BO284" s="62">
        <f t="shared" si="89"/>
        <v>0</v>
      </c>
      <c r="BP284" s="62">
        <f t="shared" si="89"/>
        <v>0</v>
      </c>
      <c r="BQ284" s="62">
        <f t="shared" si="89"/>
        <v>0</v>
      </c>
      <c r="BR284" s="62">
        <f t="shared" si="89"/>
        <v>0</v>
      </c>
      <c r="BS284" s="62">
        <f t="shared" si="89"/>
        <v>0</v>
      </c>
    </row>
    <row r="285" spans="1:71">
      <c r="A285" s="62">
        <v>41</v>
      </c>
      <c r="B285" s="62" t="s">
        <v>795</v>
      </c>
      <c r="C285" s="62">
        <f t="shared" ref="C285:AH285" si="90">C206-C43</f>
        <v>0</v>
      </c>
      <c r="D285" s="62">
        <f t="shared" si="90"/>
        <v>2.4E-2</v>
      </c>
      <c r="E285" s="62">
        <f t="shared" si="90"/>
        <v>0</v>
      </c>
      <c r="F285" s="62">
        <f t="shared" si="90"/>
        <v>0</v>
      </c>
      <c r="G285" s="62">
        <f t="shared" si="90"/>
        <v>0</v>
      </c>
      <c r="H285" s="62">
        <f t="shared" si="90"/>
        <v>0</v>
      </c>
      <c r="I285" s="62">
        <f t="shared" si="90"/>
        <v>0</v>
      </c>
      <c r="J285" s="62">
        <f t="shared" si="90"/>
        <v>0</v>
      </c>
      <c r="K285" s="62">
        <f t="shared" si="90"/>
        <v>0</v>
      </c>
      <c r="L285" s="62">
        <f t="shared" si="90"/>
        <v>0</v>
      </c>
      <c r="M285" s="62">
        <f t="shared" si="90"/>
        <v>0</v>
      </c>
      <c r="N285" s="62">
        <f t="shared" si="90"/>
        <v>0</v>
      </c>
      <c r="O285" s="62">
        <f t="shared" si="90"/>
        <v>0</v>
      </c>
      <c r="P285" s="62">
        <f t="shared" si="90"/>
        <v>0</v>
      </c>
      <c r="Q285" s="62">
        <f t="shared" si="90"/>
        <v>0</v>
      </c>
      <c r="R285" s="62">
        <f t="shared" si="90"/>
        <v>0</v>
      </c>
      <c r="S285" s="62">
        <f t="shared" si="90"/>
        <v>0</v>
      </c>
      <c r="T285" s="62">
        <f t="shared" si="90"/>
        <v>0</v>
      </c>
      <c r="U285" s="62">
        <f t="shared" si="90"/>
        <v>0</v>
      </c>
      <c r="V285" s="62">
        <f t="shared" si="90"/>
        <v>0</v>
      </c>
      <c r="W285" s="62">
        <f t="shared" si="90"/>
        <v>0</v>
      </c>
      <c r="X285" s="62">
        <f t="shared" si="90"/>
        <v>0</v>
      </c>
      <c r="Y285" s="62">
        <f t="shared" si="90"/>
        <v>0</v>
      </c>
      <c r="Z285" s="62">
        <f t="shared" si="90"/>
        <v>-3.3333333359156225E-10</v>
      </c>
      <c r="AA285" s="62">
        <f t="shared" si="90"/>
        <v>0</v>
      </c>
      <c r="AB285" s="62">
        <f t="shared" si="90"/>
        <v>0</v>
      </c>
      <c r="AC285" s="62">
        <f t="shared" si="90"/>
        <v>0</v>
      </c>
      <c r="AD285" s="62">
        <f t="shared" si="90"/>
        <v>0</v>
      </c>
      <c r="AE285" s="62">
        <f t="shared" si="90"/>
        <v>0</v>
      </c>
      <c r="AF285" s="62">
        <f t="shared" si="90"/>
        <v>0</v>
      </c>
      <c r="AG285" s="62">
        <f t="shared" si="90"/>
        <v>0</v>
      </c>
      <c r="AH285" s="62">
        <f t="shared" si="90"/>
        <v>0</v>
      </c>
      <c r="AI285" s="62">
        <f t="shared" ref="AI285:BS285" si="91">AI206-AI43</f>
        <v>0</v>
      </c>
      <c r="AJ285" s="62">
        <f t="shared" si="91"/>
        <v>0</v>
      </c>
      <c r="AK285" s="62">
        <f t="shared" si="91"/>
        <v>0</v>
      </c>
      <c r="AL285" s="62">
        <f t="shared" si="91"/>
        <v>0</v>
      </c>
      <c r="AM285" s="62">
        <f t="shared" si="91"/>
        <v>0</v>
      </c>
      <c r="AN285" s="62">
        <f t="shared" si="91"/>
        <v>0</v>
      </c>
      <c r="AO285" s="62">
        <f t="shared" si="91"/>
        <v>0</v>
      </c>
      <c r="AP285" s="62">
        <f t="shared" si="91"/>
        <v>-6.0000000000000001E-3</v>
      </c>
      <c r="AQ285" s="62">
        <f t="shared" si="91"/>
        <v>0</v>
      </c>
      <c r="AR285" s="62">
        <f t="shared" si="91"/>
        <v>0</v>
      </c>
      <c r="AS285" s="62">
        <f t="shared" si="91"/>
        <v>0</v>
      </c>
      <c r="AT285" s="62">
        <f t="shared" si="91"/>
        <v>0</v>
      </c>
      <c r="AU285" s="62">
        <f t="shared" si="91"/>
        <v>0</v>
      </c>
      <c r="AV285" s="62">
        <f t="shared" si="91"/>
        <v>0</v>
      </c>
      <c r="AW285" s="62">
        <f t="shared" si="91"/>
        <v>0</v>
      </c>
      <c r="AX285" s="62">
        <f t="shared" si="91"/>
        <v>0</v>
      </c>
      <c r="AY285" s="62">
        <f t="shared" si="91"/>
        <v>0</v>
      </c>
      <c r="AZ285" s="62">
        <f t="shared" si="91"/>
        <v>0</v>
      </c>
      <c r="BA285" s="62">
        <f t="shared" si="91"/>
        <v>0</v>
      </c>
      <c r="BB285" s="62">
        <f t="shared" si="91"/>
        <v>0</v>
      </c>
      <c r="BC285" s="62">
        <f t="shared" si="91"/>
        <v>0</v>
      </c>
      <c r="BD285" s="62">
        <f t="shared" si="91"/>
        <v>0</v>
      </c>
      <c r="BE285" s="62">
        <f t="shared" si="91"/>
        <v>0</v>
      </c>
      <c r="BF285" s="62">
        <f t="shared" si="91"/>
        <v>0</v>
      </c>
      <c r="BG285" s="62">
        <f t="shared" si="91"/>
        <v>0</v>
      </c>
      <c r="BH285" s="62">
        <f t="shared" si="91"/>
        <v>0</v>
      </c>
      <c r="BI285" s="62">
        <f t="shared" si="91"/>
        <v>0</v>
      </c>
      <c r="BJ285" s="62">
        <f t="shared" si="91"/>
        <v>0.14000000000000001</v>
      </c>
      <c r="BK285" s="62">
        <f t="shared" si="91"/>
        <v>0</v>
      </c>
      <c r="BL285" s="62">
        <f t="shared" si="91"/>
        <v>0</v>
      </c>
      <c r="BM285" s="62">
        <f t="shared" si="91"/>
        <v>0</v>
      </c>
      <c r="BN285" s="62">
        <f t="shared" si="91"/>
        <v>0</v>
      </c>
      <c r="BO285" s="62">
        <f t="shared" si="91"/>
        <v>0</v>
      </c>
      <c r="BP285" s="62">
        <f t="shared" si="91"/>
        <v>0</v>
      </c>
      <c r="BQ285" s="62">
        <f t="shared" si="91"/>
        <v>0</v>
      </c>
      <c r="BR285" s="62">
        <f t="shared" si="91"/>
        <v>0</v>
      </c>
      <c r="BS285" s="62">
        <f t="shared" si="91"/>
        <v>0</v>
      </c>
    </row>
    <row r="286" spans="1:71">
      <c r="A286" s="62">
        <v>42</v>
      </c>
      <c r="B286" s="62" t="s">
        <v>796</v>
      </c>
      <c r="C286" s="62">
        <f t="shared" ref="C286:AH286" si="92">C207-C44</f>
        <v>0</v>
      </c>
      <c r="D286" s="62">
        <f t="shared" si="92"/>
        <v>0.02</v>
      </c>
      <c r="E286" s="62">
        <f t="shared" si="92"/>
        <v>0</v>
      </c>
      <c r="F286" s="62">
        <f t="shared" si="92"/>
        <v>0</v>
      </c>
      <c r="G286" s="62">
        <f t="shared" si="92"/>
        <v>0</v>
      </c>
      <c r="H286" s="62">
        <f t="shared" si="92"/>
        <v>0</v>
      </c>
      <c r="I286" s="62">
        <f t="shared" si="92"/>
        <v>0</v>
      </c>
      <c r="J286" s="62">
        <f t="shared" si="92"/>
        <v>0</v>
      </c>
      <c r="K286" s="62">
        <f t="shared" si="92"/>
        <v>0</v>
      </c>
      <c r="L286" s="62">
        <f t="shared" si="92"/>
        <v>0</v>
      </c>
      <c r="M286" s="62">
        <f t="shared" si="92"/>
        <v>0</v>
      </c>
      <c r="N286" s="62">
        <f t="shared" si="92"/>
        <v>0</v>
      </c>
      <c r="O286" s="62">
        <f t="shared" si="92"/>
        <v>0</v>
      </c>
      <c r="P286" s="62">
        <f t="shared" si="92"/>
        <v>0</v>
      </c>
      <c r="Q286" s="62">
        <f t="shared" si="92"/>
        <v>0</v>
      </c>
      <c r="R286" s="62">
        <f t="shared" si="92"/>
        <v>0</v>
      </c>
      <c r="S286" s="62">
        <f t="shared" si="92"/>
        <v>0</v>
      </c>
      <c r="T286" s="62">
        <f t="shared" si="92"/>
        <v>0</v>
      </c>
      <c r="U286" s="62">
        <f t="shared" si="92"/>
        <v>-1.2903225806455004E-6</v>
      </c>
      <c r="V286" s="62">
        <f t="shared" si="92"/>
        <v>0</v>
      </c>
      <c r="W286" s="62">
        <f t="shared" si="92"/>
        <v>0</v>
      </c>
      <c r="X286" s="62">
        <f t="shared" si="92"/>
        <v>0</v>
      </c>
      <c r="Y286" s="62">
        <f t="shared" si="92"/>
        <v>0</v>
      </c>
      <c r="Z286" s="62">
        <f t="shared" si="92"/>
        <v>0</v>
      </c>
      <c r="AA286" s="62">
        <f t="shared" si="92"/>
        <v>0</v>
      </c>
      <c r="AB286" s="62">
        <f t="shared" si="92"/>
        <v>0</v>
      </c>
      <c r="AC286" s="62">
        <f t="shared" si="92"/>
        <v>0</v>
      </c>
      <c r="AD286" s="62">
        <f t="shared" si="92"/>
        <v>0</v>
      </c>
      <c r="AE286" s="62">
        <f t="shared" si="92"/>
        <v>0</v>
      </c>
      <c r="AF286" s="62">
        <f t="shared" si="92"/>
        <v>0</v>
      </c>
      <c r="AG286" s="62">
        <f t="shared" si="92"/>
        <v>0</v>
      </c>
      <c r="AH286" s="62">
        <f t="shared" si="92"/>
        <v>0</v>
      </c>
      <c r="AI286" s="62">
        <f t="shared" ref="AI286:BS286" si="93">AI207-AI44</f>
        <v>0</v>
      </c>
      <c r="AJ286" s="62">
        <f t="shared" si="93"/>
        <v>0</v>
      </c>
      <c r="AK286" s="62">
        <f t="shared" si="93"/>
        <v>0</v>
      </c>
      <c r="AL286" s="62">
        <f t="shared" si="93"/>
        <v>0</v>
      </c>
      <c r="AM286" s="62">
        <f t="shared" si="93"/>
        <v>0</v>
      </c>
      <c r="AN286" s="62">
        <f t="shared" si="93"/>
        <v>0</v>
      </c>
      <c r="AO286" s="62">
        <f t="shared" si="93"/>
        <v>0</v>
      </c>
      <c r="AP286" s="62">
        <f t="shared" si="93"/>
        <v>0</v>
      </c>
      <c r="AQ286" s="62">
        <f t="shared" si="93"/>
        <v>0</v>
      </c>
      <c r="AR286" s="62">
        <f t="shared" si="93"/>
        <v>0</v>
      </c>
      <c r="AS286" s="62">
        <f t="shared" si="93"/>
        <v>0</v>
      </c>
      <c r="AT286" s="62">
        <f t="shared" si="93"/>
        <v>-1.999999999999999E-2</v>
      </c>
      <c r="AU286" s="62">
        <f t="shared" si="93"/>
        <v>0</v>
      </c>
      <c r="AV286" s="62">
        <f t="shared" si="93"/>
        <v>0</v>
      </c>
      <c r="AW286" s="62">
        <f t="shared" si="93"/>
        <v>0</v>
      </c>
      <c r="AX286" s="62">
        <f t="shared" si="93"/>
        <v>0</v>
      </c>
      <c r="AY286" s="62">
        <f t="shared" si="93"/>
        <v>0</v>
      </c>
      <c r="AZ286" s="62">
        <f t="shared" si="93"/>
        <v>0</v>
      </c>
      <c r="BA286" s="62">
        <f t="shared" si="93"/>
        <v>0</v>
      </c>
      <c r="BB286" s="62">
        <f t="shared" si="93"/>
        <v>0</v>
      </c>
      <c r="BC286" s="62">
        <f t="shared" si="93"/>
        <v>0</v>
      </c>
      <c r="BD286" s="62">
        <f t="shared" si="93"/>
        <v>0</v>
      </c>
      <c r="BE286" s="62">
        <f t="shared" si="93"/>
        <v>0</v>
      </c>
      <c r="BF286" s="62">
        <f t="shared" si="93"/>
        <v>0</v>
      </c>
      <c r="BG286" s="62">
        <f t="shared" si="93"/>
        <v>0</v>
      </c>
      <c r="BH286" s="62">
        <f t="shared" si="93"/>
        <v>0</v>
      </c>
      <c r="BI286" s="62">
        <f t="shared" si="93"/>
        <v>0</v>
      </c>
      <c r="BJ286" s="62">
        <f t="shared" si="93"/>
        <v>1.4999999999999999E-2</v>
      </c>
      <c r="BK286" s="62">
        <f t="shared" si="93"/>
        <v>0</v>
      </c>
      <c r="BL286" s="62">
        <f t="shared" si="93"/>
        <v>0</v>
      </c>
      <c r="BM286" s="62">
        <f t="shared" si="93"/>
        <v>0</v>
      </c>
      <c r="BN286" s="62">
        <f t="shared" si="93"/>
        <v>0</v>
      </c>
      <c r="BO286" s="62">
        <f t="shared" si="93"/>
        <v>0</v>
      </c>
      <c r="BP286" s="62">
        <f t="shared" si="93"/>
        <v>0</v>
      </c>
      <c r="BQ286" s="62">
        <f t="shared" si="93"/>
        <v>0</v>
      </c>
      <c r="BR286" s="62">
        <f t="shared" si="93"/>
        <v>0</v>
      </c>
      <c r="BS286" s="62">
        <f t="shared" si="93"/>
        <v>0</v>
      </c>
    </row>
    <row r="287" spans="1:71">
      <c r="A287" s="62">
        <v>43</v>
      </c>
      <c r="B287" s="62" t="s">
        <v>797</v>
      </c>
      <c r="C287" s="62">
        <f t="shared" ref="C287:AH287" si="94">C208-C45</f>
        <v>0</v>
      </c>
      <c r="D287" s="62">
        <f t="shared" si="94"/>
        <v>0.02</v>
      </c>
      <c r="E287" s="62">
        <f t="shared" si="94"/>
        <v>0</v>
      </c>
      <c r="F287" s="62">
        <f t="shared" si="94"/>
        <v>0</v>
      </c>
      <c r="G287" s="62">
        <f t="shared" si="94"/>
        <v>0</v>
      </c>
      <c r="H287" s="62">
        <f t="shared" si="94"/>
        <v>0</v>
      </c>
      <c r="I287" s="62">
        <f t="shared" si="94"/>
        <v>0</v>
      </c>
      <c r="J287" s="62">
        <f t="shared" si="94"/>
        <v>0</v>
      </c>
      <c r="K287" s="62">
        <f t="shared" si="94"/>
        <v>0</v>
      </c>
      <c r="L287" s="62">
        <f t="shared" si="94"/>
        <v>0</v>
      </c>
      <c r="M287" s="62">
        <f t="shared" si="94"/>
        <v>0</v>
      </c>
      <c r="N287" s="62">
        <f t="shared" si="94"/>
        <v>0</v>
      </c>
      <c r="O287" s="62">
        <f t="shared" si="94"/>
        <v>0</v>
      </c>
      <c r="P287" s="62">
        <f t="shared" si="94"/>
        <v>0</v>
      </c>
      <c r="Q287" s="62">
        <f t="shared" si="94"/>
        <v>0</v>
      </c>
      <c r="R287" s="62">
        <f t="shared" si="94"/>
        <v>0</v>
      </c>
      <c r="S287" s="62">
        <f t="shared" si="94"/>
        <v>0</v>
      </c>
      <c r="T287" s="62">
        <f t="shared" si="94"/>
        <v>0</v>
      </c>
      <c r="U287" s="62">
        <f t="shared" si="94"/>
        <v>-2.9032258064415339E-6</v>
      </c>
      <c r="V287" s="62">
        <f t="shared" si="94"/>
        <v>0</v>
      </c>
      <c r="W287" s="62">
        <f t="shared" si="94"/>
        <v>0</v>
      </c>
      <c r="X287" s="62">
        <f t="shared" si="94"/>
        <v>0</v>
      </c>
      <c r="Y287" s="62">
        <f t="shared" si="94"/>
        <v>0</v>
      </c>
      <c r="Z287" s="62">
        <f t="shared" si="94"/>
        <v>-3.3333333332051171E-10</v>
      </c>
      <c r="AA287" s="62">
        <f t="shared" si="94"/>
        <v>0</v>
      </c>
      <c r="AB287" s="62">
        <f t="shared" si="94"/>
        <v>0</v>
      </c>
      <c r="AC287" s="62">
        <f t="shared" si="94"/>
        <v>0</v>
      </c>
      <c r="AD287" s="62">
        <f t="shared" si="94"/>
        <v>0</v>
      </c>
      <c r="AE287" s="62">
        <f t="shared" si="94"/>
        <v>0</v>
      </c>
      <c r="AF287" s="62">
        <f t="shared" si="94"/>
        <v>0</v>
      </c>
      <c r="AG287" s="62">
        <f t="shared" si="94"/>
        <v>0</v>
      </c>
      <c r="AH287" s="62">
        <f t="shared" si="94"/>
        <v>0</v>
      </c>
      <c r="AI287" s="62">
        <f t="shared" ref="AI287:BS287" si="95">AI208-AI45</f>
        <v>0</v>
      </c>
      <c r="AJ287" s="62">
        <f t="shared" si="95"/>
        <v>0</v>
      </c>
      <c r="AK287" s="62">
        <f t="shared" si="95"/>
        <v>0</v>
      </c>
      <c r="AL287" s="62">
        <f t="shared" si="95"/>
        <v>0</v>
      </c>
      <c r="AM287" s="62">
        <f t="shared" si="95"/>
        <v>0</v>
      </c>
      <c r="AN287" s="62">
        <f t="shared" si="95"/>
        <v>0</v>
      </c>
      <c r="AO287" s="62">
        <f t="shared" si="95"/>
        <v>0</v>
      </c>
      <c r="AP287" s="62">
        <f t="shared" si="95"/>
        <v>0</v>
      </c>
      <c r="AQ287" s="62">
        <f t="shared" si="95"/>
        <v>0</v>
      </c>
      <c r="AR287" s="62">
        <f t="shared" si="95"/>
        <v>0</v>
      </c>
      <c r="AS287" s="62">
        <f t="shared" si="95"/>
        <v>0</v>
      </c>
      <c r="AT287" s="62">
        <f t="shared" si="95"/>
        <v>0</v>
      </c>
      <c r="AU287" s="62">
        <f t="shared" si="95"/>
        <v>0</v>
      </c>
      <c r="AV287" s="62">
        <f t="shared" si="95"/>
        <v>0</v>
      </c>
      <c r="AW287" s="62">
        <f t="shared" si="95"/>
        <v>0</v>
      </c>
      <c r="AX287" s="62">
        <f t="shared" si="95"/>
        <v>0</v>
      </c>
      <c r="AY287" s="62">
        <f t="shared" si="95"/>
        <v>0</v>
      </c>
      <c r="AZ287" s="62">
        <f t="shared" si="95"/>
        <v>0</v>
      </c>
      <c r="BA287" s="62">
        <f t="shared" si="95"/>
        <v>0</v>
      </c>
      <c r="BB287" s="62">
        <f t="shared" si="95"/>
        <v>0</v>
      </c>
      <c r="BC287" s="62">
        <f t="shared" si="95"/>
        <v>0</v>
      </c>
      <c r="BD287" s="62">
        <f t="shared" si="95"/>
        <v>0</v>
      </c>
      <c r="BE287" s="62">
        <f t="shared" si="95"/>
        <v>0</v>
      </c>
      <c r="BF287" s="62">
        <f t="shared" si="95"/>
        <v>0</v>
      </c>
      <c r="BG287" s="62">
        <f t="shared" si="95"/>
        <v>0</v>
      </c>
      <c r="BH287" s="62">
        <f t="shared" si="95"/>
        <v>0</v>
      </c>
      <c r="BI287" s="62">
        <f t="shared" si="95"/>
        <v>0</v>
      </c>
      <c r="BJ287" s="62">
        <f t="shared" si="95"/>
        <v>0</v>
      </c>
      <c r="BK287" s="62">
        <f t="shared" si="95"/>
        <v>0</v>
      </c>
      <c r="BL287" s="62">
        <f t="shared" si="95"/>
        <v>0</v>
      </c>
      <c r="BM287" s="62">
        <f t="shared" si="95"/>
        <v>0</v>
      </c>
      <c r="BN287" s="62">
        <f t="shared" si="95"/>
        <v>0</v>
      </c>
      <c r="BO287" s="62">
        <f t="shared" si="95"/>
        <v>0</v>
      </c>
      <c r="BP287" s="62">
        <f t="shared" si="95"/>
        <v>0</v>
      </c>
      <c r="BQ287" s="62">
        <f t="shared" si="95"/>
        <v>0</v>
      </c>
      <c r="BR287" s="62">
        <f t="shared" si="95"/>
        <v>0</v>
      </c>
      <c r="BS287" s="62">
        <f t="shared" si="95"/>
        <v>0</v>
      </c>
    </row>
    <row r="288" spans="1:71">
      <c r="A288" s="62">
        <v>44</v>
      </c>
      <c r="B288" s="62" t="s">
        <v>799</v>
      </c>
      <c r="C288" s="62">
        <f t="shared" ref="C288:AH288" si="96">C209-C46</f>
        <v>0</v>
      </c>
      <c r="D288" s="62">
        <f t="shared" si="96"/>
        <v>-2.2058671989705347E-10</v>
      </c>
      <c r="E288" s="62">
        <f t="shared" si="96"/>
        <v>0</v>
      </c>
      <c r="F288" s="62">
        <f t="shared" si="96"/>
        <v>0</v>
      </c>
      <c r="G288" s="62">
        <f t="shared" si="96"/>
        <v>0</v>
      </c>
      <c r="H288" s="62">
        <f t="shared" si="96"/>
        <v>0</v>
      </c>
      <c r="I288" s="62">
        <f t="shared" si="96"/>
        <v>0</v>
      </c>
      <c r="J288" s="62">
        <f t="shared" si="96"/>
        <v>0</v>
      </c>
      <c r="K288" s="62">
        <f t="shared" si="96"/>
        <v>0</v>
      </c>
      <c r="L288" s="62">
        <f t="shared" si="96"/>
        <v>0</v>
      </c>
      <c r="M288" s="62">
        <f t="shared" si="96"/>
        <v>0</v>
      </c>
      <c r="N288" s="62">
        <f t="shared" si="96"/>
        <v>0</v>
      </c>
      <c r="O288" s="62">
        <f t="shared" si="96"/>
        <v>0</v>
      </c>
      <c r="P288" s="62">
        <f t="shared" si="96"/>
        <v>0</v>
      </c>
      <c r="Q288" s="62">
        <f t="shared" si="96"/>
        <v>0</v>
      </c>
      <c r="R288" s="62">
        <f t="shared" si="96"/>
        <v>0</v>
      </c>
      <c r="S288" s="62">
        <f t="shared" si="96"/>
        <v>0</v>
      </c>
      <c r="T288" s="62">
        <f t="shared" si="96"/>
        <v>0</v>
      </c>
      <c r="U288" s="62">
        <f t="shared" si="96"/>
        <v>4.5161290325168579E-6</v>
      </c>
      <c r="V288" s="62">
        <f t="shared" si="96"/>
        <v>0</v>
      </c>
      <c r="W288" s="62">
        <f t="shared" si="96"/>
        <v>0</v>
      </c>
      <c r="X288" s="62">
        <f t="shared" si="96"/>
        <v>0</v>
      </c>
      <c r="Y288" s="62">
        <f t="shared" si="96"/>
        <v>0</v>
      </c>
      <c r="Z288" s="62">
        <f t="shared" si="96"/>
        <v>3.3333333350482608E-9</v>
      </c>
      <c r="AA288" s="62">
        <f t="shared" si="96"/>
        <v>0</v>
      </c>
      <c r="AB288" s="62">
        <f t="shared" si="96"/>
        <v>0</v>
      </c>
      <c r="AC288" s="62">
        <f t="shared" si="96"/>
        <v>0</v>
      </c>
      <c r="AD288" s="62">
        <f t="shared" si="96"/>
        <v>0</v>
      </c>
      <c r="AE288" s="62">
        <f t="shared" si="96"/>
        <v>0</v>
      </c>
      <c r="AF288" s="62">
        <f t="shared" si="96"/>
        <v>0</v>
      </c>
      <c r="AG288" s="62">
        <f t="shared" si="96"/>
        <v>0</v>
      </c>
      <c r="AH288" s="62">
        <f t="shared" si="96"/>
        <v>0</v>
      </c>
      <c r="AI288" s="62">
        <f t="shared" ref="AI288:BS288" si="97">AI209-AI46</f>
        <v>0</v>
      </c>
      <c r="AJ288" s="62">
        <f t="shared" si="97"/>
        <v>0</v>
      </c>
      <c r="AK288" s="62">
        <f t="shared" si="97"/>
        <v>0</v>
      </c>
      <c r="AL288" s="62">
        <f t="shared" si="97"/>
        <v>0</v>
      </c>
      <c r="AM288" s="62">
        <f t="shared" si="97"/>
        <v>0</v>
      </c>
      <c r="AN288" s="62">
        <f t="shared" si="97"/>
        <v>0</v>
      </c>
      <c r="AO288" s="62">
        <f t="shared" si="97"/>
        <v>0</v>
      </c>
      <c r="AP288" s="62">
        <f t="shared" si="97"/>
        <v>0</v>
      </c>
      <c r="AQ288" s="62">
        <f t="shared" si="97"/>
        <v>0</v>
      </c>
      <c r="AR288" s="62">
        <f t="shared" si="97"/>
        <v>0</v>
      </c>
      <c r="AS288" s="62">
        <f t="shared" si="97"/>
        <v>0</v>
      </c>
      <c r="AT288" s="62">
        <f t="shared" si="97"/>
        <v>0</v>
      </c>
      <c r="AU288" s="62">
        <f t="shared" si="97"/>
        <v>0</v>
      </c>
      <c r="AV288" s="62">
        <f t="shared" si="97"/>
        <v>0</v>
      </c>
      <c r="AW288" s="62">
        <f t="shared" si="97"/>
        <v>0</v>
      </c>
      <c r="AX288" s="62">
        <f t="shared" si="97"/>
        <v>0</v>
      </c>
      <c r="AY288" s="62">
        <f t="shared" si="97"/>
        <v>0</v>
      </c>
      <c r="AZ288" s="62">
        <f t="shared" si="97"/>
        <v>0</v>
      </c>
      <c r="BA288" s="62">
        <f t="shared" si="97"/>
        <v>0</v>
      </c>
      <c r="BB288" s="62">
        <f t="shared" si="97"/>
        <v>0</v>
      </c>
      <c r="BC288" s="62">
        <f t="shared" si="97"/>
        <v>0</v>
      </c>
      <c r="BD288" s="62">
        <f t="shared" si="97"/>
        <v>0</v>
      </c>
      <c r="BE288" s="62">
        <f t="shared" si="97"/>
        <v>0</v>
      </c>
      <c r="BF288" s="62">
        <f t="shared" si="97"/>
        <v>0</v>
      </c>
      <c r="BG288" s="62">
        <f t="shared" si="97"/>
        <v>0</v>
      </c>
      <c r="BH288" s="62">
        <f t="shared" si="97"/>
        <v>0</v>
      </c>
      <c r="BI288" s="62">
        <f t="shared" si="97"/>
        <v>0</v>
      </c>
      <c r="BJ288" s="62">
        <f t="shared" si="97"/>
        <v>0</v>
      </c>
      <c r="BK288" s="62">
        <f t="shared" si="97"/>
        <v>0</v>
      </c>
      <c r="BL288" s="62">
        <f t="shared" si="97"/>
        <v>0</v>
      </c>
      <c r="BM288" s="62">
        <f t="shared" si="97"/>
        <v>0</v>
      </c>
      <c r="BN288" s="62">
        <f t="shared" si="97"/>
        <v>0</v>
      </c>
      <c r="BO288" s="62">
        <f t="shared" si="97"/>
        <v>0</v>
      </c>
      <c r="BP288" s="62">
        <f t="shared" si="97"/>
        <v>0</v>
      </c>
      <c r="BQ288" s="62">
        <f t="shared" si="97"/>
        <v>0</v>
      </c>
      <c r="BR288" s="62">
        <f t="shared" si="97"/>
        <v>0</v>
      </c>
      <c r="BS288" s="62">
        <f t="shared" si="97"/>
        <v>0</v>
      </c>
    </row>
    <row r="289" spans="1:71">
      <c r="A289" s="62">
        <v>45</v>
      </c>
      <c r="B289" s="62" t="s">
        <v>798</v>
      </c>
      <c r="C289" s="62">
        <f t="shared" ref="C289:AH289" si="98">C210-C47</f>
        <v>0</v>
      </c>
      <c r="D289" s="62">
        <f t="shared" si="98"/>
        <v>1.9999998779413282E-2</v>
      </c>
      <c r="E289" s="62">
        <f t="shared" si="98"/>
        <v>0</v>
      </c>
      <c r="F289" s="62">
        <f t="shared" si="98"/>
        <v>0</v>
      </c>
      <c r="G289" s="62">
        <f t="shared" si="98"/>
        <v>0</v>
      </c>
      <c r="H289" s="62">
        <f t="shared" si="98"/>
        <v>0</v>
      </c>
      <c r="I289" s="62">
        <f t="shared" si="98"/>
        <v>0</v>
      </c>
      <c r="J289" s="62">
        <f t="shared" si="98"/>
        <v>0</v>
      </c>
      <c r="K289" s="62">
        <f t="shared" si="98"/>
        <v>0</v>
      </c>
      <c r="L289" s="62">
        <f t="shared" si="98"/>
        <v>0</v>
      </c>
      <c r="M289" s="62">
        <f t="shared" si="98"/>
        <v>0</v>
      </c>
      <c r="N289" s="62">
        <f t="shared" si="98"/>
        <v>0</v>
      </c>
      <c r="O289" s="62">
        <f t="shared" si="98"/>
        <v>0</v>
      </c>
      <c r="P289" s="62">
        <f t="shared" si="98"/>
        <v>0</v>
      </c>
      <c r="Q289" s="62">
        <f t="shared" si="98"/>
        <v>0</v>
      </c>
      <c r="R289" s="62">
        <f t="shared" si="98"/>
        <v>0</v>
      </c>
      <c r="S289" s="62">
        <f t="shared" si="98"/>
        <v>0</v>
      </c>
      <c r="T289" s="62">
        <f t="shared" si="98"/>
        <v>0</v>
      </c>
      <c r="U289" s="62">
        <f t="shared" si="98"/>
        <v>0</v>
      </c>
      <c r="V289" s="62">
        <f t="shared" si="98"/>
        <v>0</v>
      </c>
      <c r="W289" s="62">
        <f t="shared" si="98"/>
        <v>0</v>
      </c>
      <c r="X289" s="62">
        <f t="shared" si="98"/>
        <v>0</v>
      </c>
      <c r="Y289" s="62">
        <f t="shared" si="98"/>
        <v>0</v>
      </c>
      <c r="Z289" s="62">
        <f t="shared" si="98"/>
        <v>-3.3333333315788138E-9</v>
      </c>
      <c r="AA289" s="62">
        <f t="shared" si="98"/>
        <v>0</v>
      </c>
      <c r="AB289" s="62">
        <f t="shared" si="98"/>
        <v>0</v>
      </c>
      <c r="AC289" s="62">
        <f t="shared" si="98"/>
        <v>0</v>
      </c>
      <c r="AD289" s="62">
        <f t="shared" si="98"/>
        <v>0</v>
      </c>
      <c r="AE289" s="62">
        <f t="shared" si="98"/>
        <v>0</v>
      </c>
      <c r="AF289" s="62">
        <f t="shared" si="98"/>
        <v>0</v>
      </c>
      <c r="AG289" s="62">
        <f t="shared" si="98"/>
        <v>0</v>
      </c>
      <c r="AH289" s="62">
        <f t="shared" si="98"/>
        <v>0</v>
      </c>
      <c r="AI289" s="62">
        <f t="shared" ref="AI289:BS289" si="99">AI210-AI47</f>
        <v>0</v>
      </c>
      <c r="AJ289" s="62">
        <f t="shared" si="99"/>
        <v>0</v>
      </c>
      <c r="AK289" s="62">
        <f t="shared" si="99"/>
        <v>0</v>
      </c>
      <c r="AL289" s="62">
        <f t="shared" si="99"/>
        <v>0</v>
      </c>
      <c r="AM289" s="62">
        <f t="shared" si="99"/>
        <v>0</v>
      </c>
      <c r="AN289" s="62">
        <f t="shared" si="99"/>
        <v>0</v>
      </c>
      <c r="AO289" s="62">
        <f t="shared" si="99"/>
        <v>0</v>
      </c>
      <c r="AP289" s="62">
        <f t="shared" si="99"/>
        <v>0</v>
      </c>
      <c r="AQ289" s="62">
        <f t="shared" si="99"/>
        <v>0</v>
      </c>
      <c r="AR289" s="62">
        <f t="shared" si="99"/>
        <v>0</v>
      </c>
      <c r="AS289" s="62">
        <f t="shared" si="99"/>
        <v>0</v>
      </c>
      <c r="AT289" s="62">
        <f t="shared" si="99"/>
        <v>0</v>
      </c>
      <c r="AU289" s="62">
        <f t="shared" si="99"/>
        <v>0</v>
      </c>
      <c r="AV289" s="62">
        <f t="shared" si="99"/>
        <v>0</v>
      </c>
      <c r="AW289" s="62">
        <f t="shared" si="99"/>
        <v>0</v>
      </c>
      <c r="AX289" s="62">
        <f t="shared" si="99"/>
        <v>0</v>
      </c>
      <c r="AY289" s="62">
        <f t="shared" si="99"/>
        <v>0</v>
      </c>
      <c r="AZ289" s="62">
        <f t="shared" si="99"/>
        <v>0</v>
      </c>
      <c r="BA289" s="62">
        <f t="shared" si="99"/>
        <v>0</v>
      </c>
      <c r="BB289" s="62">
        <f t="shared" si="99"/>
        <v>0</v>
      </c>
      <c r="BC289" s="62">
        <f t="shared" si="99"/>
        <v>0</v>
      </c>
      <c r="BD289" s="62">
        <f t="shared" si="99"/>
        <v>0</v>
      </c>
      <c r="BE289" s="62">
        <f t="shared" si="99"/>
        <v>0</v>
      </c>
      <c r="BF289" s="62">
        <f t="shared" si="99"/>
        <v>0</v>
      </c>
      <c r="BG289" s="62">
        <f t="shared" si="99"/>
        <v>0</v>
      </c>
      <c r="BH289" s="62">
        <f t="shared" si="99"/>
        <v>0</v>
      </c>
      <c r="BI289" s="62">
        <f t="shared" si="99"/>
        <v>0</v>
      </c>
      <c r="BJ289" s="62">
        <f t="shared" si="99"/>
        <v>0</v>
      </c>
      <c r="BK289" s="62">
        <f t="shared" si="99"/>
        <v>0</v>
      </c>
      <c r="BL289" s="62">
        <f t="shared" si="99"/>
        <v>0</v>
      </c>
      <c r="BM289" s="62">
        <f t="shared" si="99"/>
        <v>0</v>
      </c>
      <c r="BN289" s="62">
        <f t="shared" si="99"/>
        <v>0</v>
      </c>
      <c r="BO289" s="62">
        <f t="shared" si="99"/>
        <v>0</v>
      </c>
      <c r="BP289" s="62">
        <f t="shared" si="99"/>
        <v>0</v>
      </c>
      <c r="BQ289" s="62">
        <f t="shared" si="99"/>
        <v>0</v>
      </c>
      <c r="BR289" s="62">
        <f t="shared" si="99"/>
        <v>0</v>
      </c>
      <c r="BS289" s="62">
        <f t="shared" si="99"/>
        <v>0</v>
      </c>
    </row>
    <row r="290" spans="1:71">
      <c r="A290" s="62">
        <v>46</v>
      </c>
      <c r="B290" s="62" t="s">
        <v>348</v>
      </c>
      <c r="C290" s="62">
        <f t="shared" ref="C290:AH290" si="100">C211-C48</f>
        <v>0</v>
      </c>
      <c r="D290" s="62">
        <f t="shared" si="100"/>
        <v>0</v>
      </c>
      <c r="E290" s="62">
        <f t="shared" si="100"/>
        <v>0</v>
      </c>
      <c r="F290" s="62">
        <f t="shared" si="100"/>
        <v>0</v>
      </c>
      <c r="G290" s="62">
        <f t="shared" si="100"/>
        <v>0</v>
      </c>
      <c r="H290" s="62">
        <f t="shared" si="100"/>
        <v>0</v>
      </c>
      <c r="I290" s="62">
        <f t="shared" si="100"/>
        <v>3.8380767426678163E-9</v>
      </c>
      <c r="J290" s="62">
        <f t="shared" si="100"/>
        <v>0</v>
      </c>
      <c r="K290" s="62">
        <f t="shared" si="100"/>
        <v>0</v>
      </c>
      <c r="L290" s="62">
        <f t="shared" si="100"/>
        <v>0</v>
      </c>
      <c r="M290" s="62">
        <f t="shared" si="100"/>
        <v>0</v>
      </c>
      <c r="N290" s="62">
        <f t="shared" si="100"/>
        <v>0</v>
      </c>
      <c r="O290" s="62">
        <f t="shared" si="100"/>
        <v>0</v>
      </c>
      <c r="P290" s="62">
        <f t="shared" si="100"/>
        <v>2.3269376980827872E-9</v>
      </c>
      <c r="Q290" s="62">
        <f t="shared" si="100"/>
        <v>0</v>
      </c>
      <c r="R290" s="62">
        <f t="shared" si="100"/>
        <v>0</v>
      </c>
      <c r="S290" s="62">
        <f t="shared" si="100"/>
        <v>0</v>
      </c>
      <c r="T290" s="62">
        <f t="shared" si="100"/>
        <v>0</v>
      </c>
      <c r="U290" s="62">
        <f t="shared" si="100"/>
        <v>0</v>
      </c>
      <c r="V290" s="62">
        <f t="shared" si="100"/>
        <v>0</v>
      </c>
      <c r="W290" s="62">
        <f t="shared" si="100"/>
        <v>0</v>
      </c>
      <c r="X290" s="62">
        <f t="shared" si="100"/>
        <v>0</v>
      </c>
      <c r="Y290" s="62">
        <f t="shared" si="100"/>
        <v>0</v>
      </c>
      <c r="Z290" s="62">
        <f t="shared" si="100"/>
        <v>0</v>
      </c>
      <c r="AA290" s="62">
        <f t="shared" si="100"/>
        <v>0</v>
      </c>
      <c r="AB290" s="62">
        <f t="shared" si="100"/>
        <v>0</v>
      </c>
      <c r="AC290" s="62">
        <f t="shared" si="100"/>
        <v>0</v>
      </c>
      <c r="AD290" s="62">
        <f t="shared" si="100"/>
        <v>0</v>
      </c>
      <c r="AE290" s="62">
        <f t="shared" si="100"/>
        <v>0</v>
      </c>
      <c r="AF290" s="62">
        <f t="shared" si="100"/>
        <v>-1.2437311935828421E-6</v>
      </c>
      <c r="AG290" s="62">
        <f t="shared" si="100"/>
        <v>0</v>
      </c>
      <c r="AH290" s="62">
        <f t="shared" si="100"/>
        <v>-4.1999998694254425E-3</v>
      </c>
      <c r="AI290" s="62">
        <f t="shared" ref="AI290:BS290" si="101">AI211-AI48</f>
        <v>0</v>
      </c>
      <c r="AJ290" s="62">
        <f t="shared" si="101"/>
        <v>-5.5552095562516612E-10</v>
      </c>
      <c r="AK290" s="62">
        <f t="shared" si="101"/>
        <v>0</v>
      </c>
      <c r="AL290" s="62">
        <f t="shared" si="101"/>
        <v>0</v>
      </c>
      <c r="AM290" s="62">
        <f t="shared" si="101"/>
        <v>8.5417292642441141E-4</v>
      </c>
      <c r="AN290" s="62">
        <f t="shared" si="101"/>
        <v>0</v>
      </c>
      <c r="AO290" s="62">
        <f t="shared" si="101"/>
        <v>0</v>
      </c>
      <c r="AP290" s="62">
        <f t="shared" si="101"/>
        <v>0</v>
      </c>
      <c r="AQ290" s="62">
        <f t="shared" si="101"/>
        <v>0</v>
      </c>
      <c r="AR290" s="62">
        <f t="shared" si="101"/>
        <v>0</v>
      </c>
      <c r="AS290" s="62">
        <f t="shared" si="101"/>
        <v>0</v>
      </c>
      <c r="AT290" s="62">
        <f t="shared" si="101"/>
        <v>0</v>
      </c>
      <c r="AU290" s="62">
        <f t="shared" si="101"/>
        <v>0</v>
      </c>
      <c r="AV290" s="62">
        <f t="shared" si="101"/>
        <v>0</v>
      </c>
      <c r="AW290" s="62">
        <f t="shared" si="101"/>
        <v>0</v>
      </c>
      <c r="AX290" s="62">
        <f t="shared" si="101"/>
        <v>0</v>
      </c>
      <c r="AY290" s="62">
        <f t="shared" si="101"/>
        <v>0</v>
      </c>
      <c r="AZ290" s="62">
        <f t="shared" si="101"/>
        <v>0</v>
      </c>
      <c r="BA290" s="62">
        <f t="shared" si="101"/>
        <v>0</v>
      </c>
      <c r="BB290" s="62">
        <f t="shared" si="101"/>
        <v>0</v>
      </c>
      <c r="BC290" s="62">
        <f t="shared" si="101"/>
        <v>0</v>
      </c>
      <c r="BD290" s="62">
        <f t="shared" si="101"/>
        <v>0</v>
      </c>
      <c r="BE290" s="62">
        <f t="shared" si="101"/>
        <v>0</v>
      </c>
      <c r="BF290" s="62">
        <f t="shared" si="101"/>
        <v>-2.8834355902951359E-8</v>
      </c>
      <c r="BG290" s="62">
        <f t="shared" si="101"/>
        <v>0</v>
      </c>
      <c r="BH290" s="62">
        <f t="shared" si="101"/>
        <v>-3.9351559554683807E-5</v>
      </c>
      <c r="BI290" s="62">
        <f t="shared" si="101"/>
        <v>0</v>
      </c>
      <c r="BJ290" s="62">
        <f t="shared" si="101"/>
        <v>0</v>
      </c>
      <c r="BK290" s="62">
        <f t="shared" si="101"/>
        <v>0</v>
      </c>
      <c r="BL290" s="62">
        <f t="shared" si="101"/>
        <v>0</v>
      </c>
      <c r="BM290" s="62">
        <f t="shared" si="101"/>
        <v>0</v>
      </c>
      <c r="BN290" s="62">
        <f t="shared" si="101"/>
        <v>0</v>
      </c>
      <c r="BO290" s="62">
        <f t="shared" si="101"/>
        <v>0</v>
      </c>
      <c r="BP290" s="62">
        <f t="shared" si="101"/>
        <v>0</v>
      </c>
      <c r="BQ290" s="62">
        <f t="shared" si="101"/>
        <v>0</v>
      </c>
      <c r="BR290" s="62">
        <f t="shared" si="101"/>
        <v>0</v>
      </c>
      <c r="BS290" s="62">
        <f t="shared" si="101"/>
        <v>0</v>
      </c>
    </row>
    <row r="291" spans="1:71">
      <c r="A291" s="62">
        <v>47</v>
      </c>
      <c r="B291" s="62" t="s">
        <v>747</v>
      </c>
      <c r="C291" s="62">
        <f t="shared" ref="C291:AH291" si="102">C212-C49</f>
        <v>0</v>
      </c>
      <c r="D291" s="62">
        <f t="shared" si="102"/>
        <v>0</v>
      </c>
      <c r="E291" s="62">
        <f t="shared" si="102"/>
        <v>0</v>
      </c>
      <c r="F291" s="62">
        <f t="shared" si="102"/>
        <v>0</v>
      </c>
      <c r="G291" s="62">
        <f t="shared" si="102"/>
        <v>0</v>
      </c>
      <c r="H291" s="62">
        <f t="shared" si="102"/>
        <v>0</v>
      </c>
      <c r="I291" s="62">
        <f t="shared" si="102"/>
        <v>0</v>
      </c>
      <c r="J291" s="62">
        <f t="shared" si="102"/>
        <v>0</v>
      </c>
      <c r="K291" s="62">
        <f t="shared" si="102"/>
        <v>0</v>
      </c>
      <c r="L291" s="62">
        <f t="shared" si="102"/>
        <v>0</v>
      </c>
      <c r="M291" s="62">
        <f t="shared" si="102"/>
        <v>0</v>
      </c>
      <c r="N291" s="62">
        <f t="shared" si="102"/>
        <v>0</v>
      </c>
      <c r="O291" s="62">
        <f t="shared" si="102"/>
        <v>0</v>
      </c>
      <c r="P291" s="62">
        <f t="shared" si="102"/>
        <v>0</v>
      </c>
      <c r="Q291" s="62">
        <f t="shared" si="102"/>
        <v>0</v>
      </c>
      <c r="R291" s="62">
        <f t="shared" si="102"/>
        <v>0</v>
      </c>
      <c r="S291" s="62">
        <f t="shared" si="102"/>
        <v>0</v>
      </c>
      <c r="T291" s="62">
        <f t="shared" si="102"/>
        <v>0</v>
      </c>
      <c r="U291" s="62">
        <f t="shared" si="102"/>
        <v>0</v>
      </c>
      <c r="V291" s="62">
        <f t="shared" si="102"/>
        <v>0</v>
      </c>
      <c r="W291" s="62">
        <f t="shared" si="102"/>
        <v>0</v>
      </c>
      <c r="X291" s="62">
        <f t="shared" si="102"/>
        <v>0</v>
      </c>
      <c r="Y291" s="62">
        <f t="shared" si="102"/>
        <v>0</v>
      </c>
      <c r="Z291" s="62">
        <f t="shared" si="102"/>
        <v>0</v>
      </c>
      <c r="AA291" s="62">
        <f t="shared" si="102"/>
        <v>0</v>
      </c>
      <c r="AB291" s="62">
        <f t="shared" si="102"/>
        <v>0</v>
      </c>
      <c r="AC291" s="62">
        <f t="shared" si="102"/>
        <v>0</v>
      </c>
      <c r="AD291" s="62">
        <f t="shared" si="102"/>
        <v>0</v>
      </c>
      <c r="AE291" s="62">
        <f t="shared" si="102"/>
        <v>0</v>
      </c>
      <c r="AF291" s="62">
        <f t="shared" si="102"/>
        <v>0</v>
      </c>
      <c r="AG291" s="62">
        <f t="shared" si="102"/>
        <v>0</v>
      </c>
      <c r="AH291" s="62">
        <f t="shared" si="102"/>
        <v>0</v>
      </c>
      <c r="AI291" s="62">
        <f t="shared" ref="AI291:BS291" si="103">AI212-AI49</f>
        <v>0</v>
      </c>
      <c r="AJ291" s="62">
        <f t="shared" si="103"/>
        <v>0</v>
      </c>
      <c r="AK291" s="62">
        <f t="shared" si="103"/>
        <v>0</v>
      </c>
      <c r="AL291" s="62">
        <f t="shared" si="103"/>
        <v>0</v>
      </c>
      <c r="AM291" s="62">
        <f t="shared" si="103"/>
        <v>3.2776918855795256E-6</v>
      </c>
      <c r="AN291" s="62">
        <f t="shared" si="103"/>
        <v>0</v>
      </c>
      <c r="AO291" s="62">
        <f t="shared" si="103"/>
        <v>0</v>
      </c>
      <c r="AP291" s="62">
        <f t="shared" si="103"/>
        <v>0</v>
      </c>
      <c r="AQ291" s="62">
        <f t="shared" si="103"/>
        <v>0</v>
      </c>
      <c r="AR291" s="62">
        <f t="shared" si="103"/>
        <v>0</v>
      </c>
      <c r="AS291" s="62">
        <f t="shared" si="103"/>
        <v>0</v>
      </c>
      <c r="AT291" s="62">
        <f t="shared" si="103"/>
        <v>0</v>
      </c>
      <c r="AU291" s="62">
        <f t="shared" si="103"/>
        <v>0</v>
      </c>
      <c r="AV291" s="62">
        <f t="shared" si="103"/>
        <v>0</v>
      </c>
      <c r="AW291" s="62">
        <f t="shared" si="103"/>
        <v>0</v>
      </c>
      <c r="AX291" s="62">
        <f t="shared" si="103"/>
        <v>0</v>
      </c>
      <c r="AY291" s="62">
        <f t="shared" si="103"/>
        <v>0</v>
      </c>
      <c r="AZ291" s="62">
        <f t="shared" si="103"/>
        <v>0</v>
      </c>
      <c r="BA291" s="62">
        <f t="shared" si="103"/>
        <v>0</v>
      </c>
      <c r="BB291" s="62">
        <f t="shared" si="103"/>
        <v>0</v>
      </c>
      <c r="BC291" s="62">
        <f t="shared" si="103"/>
        <v>0</v>
      </c>
      <c r="BD291" s="62">
        <f t="shared" si="103"/>
        <v>0</v>
      </c>
      <c r="BE291" s="62">
        <f t="shared" si="103"/>
        <v>0</v>
      </c>
      <c r="BF291" s="62">
        <f t="shared" si="103"/>
        <v>1.3496932477902179E-9</v>
      </c>
      <c r="BG291" s="62">
        <f t="shared" si="103"/>
        <v>0</v>
      </c>
      <c r="BH291" s="62">
        <f t="shared" si="103"/>
        <v>0</v>
      </c>
      <c r="BI291" s="62">
        <f t="shared" si="103"/>
        <v>0</v>
      </c>
      <c r="BJ291" s="62">
        <f t="shared" si="103"/>
        <v>0</v>
      </c>
      <c r="BK291" s="62">
        <f t="shared" si="103"/>
        <v>0</v>
      </c>
      <c r="BL291" s="62">
        <f t="shared" si="103"/>
        <v>0</v>
      </c>
      <c r="BM291" s="62">
        <f t="shared" si="103"/>
        <v>0</v>
      </c>
      <c r="BN291" s="62">
        <f t="shared" si="103"/>
        <v>0</v>
      </c>
      <c r="BO291" s="62">
        <f t="shared" si="103"/>
        <v>0</v>
      </c>
      <c r="BP291" s="62">
        <f t="shared" si="103"/>
        <v>0</v>
      </c>
      <c r="BQ291" s="62">
        <f t="shared" si="103"/>
        <v>0</v>
      </c>
      <c r="BR291" s="62">
        <f t="shared" si="103"/>
        <v>0</v>
      </c>
      <c r="BS291" s="62">
        <f t="shared" si="103"/>
        <v>0</v>
      </c>
    </row>
    <row r="292" spans="1:71">
      <c r="A292" s="62">
        <v>48</v>
      </c>
      <c r="B292" s="62" t="s">
        <v>777</v>
      </c>
      <c r="C292" s="62">
        <f t="shared" ref="C292:AH292" si="104">C213-C50</f>
        <v>0</v>
      </c>
      <c r="D292" s="62">
        <f t="shared" si="104"/>
        <v>0</v>
      </c>
      <c r="E292" s="62">
        <f t="shared" si="104"/>
        <v>0</v>
      </c>
      <c r="F292" s="62">
        <f t="shared" si="104"/>
        <v>0</v>
      </c>
      <c r="G292" s="62">
        <f t="shared" si="104"/>
        <v>0</v>
      </c>
      <c r="H292" s="62">
        <f t="shared" si="104"/>
        <v>0</v>
      </c>
      <c r="I292" s="62">
        <f t="shared" si="104"/>
        <v>0</v>
      </c>
      <c r="J292" s="62">
        <f t="shared" si="104"/>
        <v>0</v>
      </c>
      <c r="K292" s="62">
        <f t="shared" si="104"/>
        <v>0</v>
      </c>
      <c r="L292" s="62">
        <f t="shared" si="104"/>
        <v>0</v>
      </c>
      <c r="M292" s="62">
        <f t="shared" si="104"/>
        <v>0</v>
      </c>
      <c r="N292" s="62">
        <f t="shared" si="104"/>
        <v>0</v>
      </c>
      <c r="O292" s="62">
        <f t="shared" si="104"/>
        <v>0</v>
      </c>
      <c r="P292" s="62">
        <f t="shared" si="104"/>
        <v>0</v>
      </c>
      <c r="Q292" s="62">
        <f t="shared" si="104"/>
        <v>0</v>
      </c>
      <c r="R292" s="62">
        <f t="shared" si="104"/>
        <v>-4.8854725495954196E-7</v>
      </c>
      <c r="S292" s="62">
        <f t="shared" si="104"/>
        <v>0</v>
      </c>
      <c r="T292" s="62">
        <f t="shared" si="104"/>
        <v>2.0408941852068097E-6</v>
      </c>
      <c r="U292" s="62">
        <f t="shared" si="104"/>
        <v>0</v>
      </c>
      <c r="V292" s="62">
        <f t="shared" si="104"/>
        <v>0</v>
      </c>
      <c r="W292" s="62">
        <f t="shared" si="104"/>
        <v>-4.210460833098395E-6</v>
      </c>
      <c r="X292" s="62">
        <f t="shared" si="104"/>
        <v>0</v>
      </c>
      <c r="Y292" s="62">
        <f t="shared" si="104"/>
        <v>0</v>
      </c>
      <c r="Z292" s="62">
        <f t="shared" si="104"/>
        <v>-1.2522133156778192E-10</v>
      </c>
      <c r="AA292" s="62">
        <f t="shared" si="104"/>
        <v>0</v>
      </c>
      <c r="AB292" s="62">
        <f t="shared" si="104"/>
        <v>3.7043486348642407E-6</v>
      </c>
      <c r="AC292" s="62">
        <f t="shared" si="104"/>
        <v>0</v>
      </c>
      <c r="AD292" s="62">
        <f t="shared" si="104"/>
        <v>0</v>
      </c>
      <c r="AE292" s="62">
        <f t="shared" si="104"/>
        <v>3.9002511538488438E-7</v>
      </c>
      <c r="AF292" s="62">
        <f t="shared" si="104"/>
        <v>2.507522567640752E-7</v>
      </c>
      <c r="AG292" s="62">
        <f t="shared" si="104"/>
        <v>-7.1283675628919241E-9</v>
      </c>
      <c r="AH292" s="62">
        <f t="shared" si="104"/>
        <v>9.0011724836994711E-3</v>
      </c>
      <c r="AI292" s="62">
        <f t="shared" ref="AI292:BS292" si="105">AI213-AI50</f>
        <v>1.5143454354390531E-3</v>
      </c>
      <c r="AJ292" s="62">
        <f t="shared" si="105"/>
        <v>-3.5125584732509374E-10</v>
      </c>
      <c r="AK292" s="62">
        <f t="shared" si="105"/>
        <v>0.18409999999999993</v>
      </c>
      <c r="AL292" s="62">
        <f t="shared" si="105"/>
        <v>0</v>
      </c>
      <c r="AM292" s="62">
        <f t="shared" si="105"/>
        <v>-2.5397956651147108E-6</v>
      </c>
      <c r="AN292" s="62">
        <f t="shared" si="105"/>
        <v>0</v>
      </c>
      <c r="AO292" s="62">
        <f t="shared" si="105"/>
        <v>0</v>
      </c>
      <c r="AP292" s="62">
        <f t="shared" si="105"/>
        <v>0</v>
      </c>
      <c r="AQ292" s="62">
        <f t="shared" si="105"/>
        <v>0</v>
      </c>
      <c r="AR292" s="62">
        <f t="shared" si="105"/>
        <v>0</v>
      </c>
      <c r="AS292" s="62">
        <f t="shared" si="105"/>
        <v>0</v>
      </c>
      <c r="AT292" s="62">
        <f t="shared" si="105"/>
        <v>0</v>
      </c>
      <c r="AU292" s="62">
        <f t="shared" si="105"/>
        <v>0</v>
      </c>
      <c r="AV292" s="62">
        <f t="shared" si="105"/>
        <v>0.05</v>
      </c>
      <c r="AW292" s="62">
        <f t="shared" si="105"/>
        <v>0</v>
      </c>
      <c r="AX292" s="62">
        <f t="shared" si="105"/>
        <v>0</v>
      </c>
      <c r="AY292" s="62">
        <f t="shared" si="105"/>
        <v>0</v>
      </c>
      <c r="AZ292" s="62">
        <f t="shared" si="105"/>
        <v>0</v>
      </c>
      <c r="BA292" s="62">
        <f t="shared" si="105"/>
        <v>0</v>
      </c>
      <c r="BB292" s="62">
        <f t="shared" si="105"/>
        <v>0</v>
      </c>
      <c r="BC292" s="62">
        <f t="shared" si="105"/>
        <v>0</v>
      </c>
      <c r="BD292" s="62">
        <f t="shared" si="105"/>
        <v>-8.3333333289470346E-10</v>
      </c>
      <c r="BE292" s="62">
        <f t="shared" si="105"/>
        <v>0</v>
      </c>
      <c r="BF292" s="62">
        <f t="shared" si="105"/>
        <v>0</v>
      </c>
      <c r="BG292" s="62">
        <f t="shared" si="105"/>
        <v>0</v>
      </c>
      <c r="BH292" s="62">
        <f t="shared" si="105"/>
        <v>-3.1174741891099034E-5</v>
      </c>
      <c r="BI292" s="62">
        <f t="shared" si="105"/>
        <v>1.4999999999999999E-2</v>
      </c>
      <c r="BJ292" s="62">
        <f t="shared" si="105"/>
        <v>0</v>
      </c>
      <c r="BK292" s="62">
        <f t="shared" si="105"/>
        <v>0</v>
      </c>
      <c r="BL292" s="62">
        <f t="shared" si="105"/>
        <v>-0.107</v>
      </c>
      <c r="BM292" s="62">
        <f t="shared" si="105"/>
        <v>0</v>
      </c>
      <c r="BN292" s="62">
        <f t="shared" si="105"/>
        <v>0</v>
      </c>
      <c r="BO292" s="62">
        <f t="shared" si="105"/>
        <v>0</v>
      </c>
      <c r="BP292" s="62">
        <f t="shared" si="105"/>
        <v>0</v>
      </c>
      <c r="BQ292" s="62">
        <f t="shared" si="105"/>
        <v>0</v>
      </c>
      <c r="BR292" s="62">
        <f t="shared" si="105"/>
        <v>0</v>
      </c>
      <c r="BS292" s="62">
        <f t="shared" si="105"/>
        <v>0</v>
      </c>
    </row>
    <row r="293" spans="1:71">
      <c r="A293" s="62">
        <v>49</v>
      </c>
      <c r="B293" s="62" t="s">
        <v>946</v>
      </c>
      <c r="C293" s="62">
        <f t="shared" ref="C293:AH293" si="106">C214-C51</f>
        <v>0</v>
      </c>
      <c r="D293" s="62">
        <f t="shared" si="106"/>
        <v>0</v>
      </c>
      <c r="E293" s="62">
        <f t="shared" si="106"/>
        <v>0</v>
      </c>
      <c r="F293" s="62">
        <f t="shared" si="106"/>
        <v>0</v>
      </c>
      <c r="G293" s="62">
        <f t="shared" si="106"/>
        <v>0</v>
      </c>
      <c r="H293" s="62">
        <f t="shared" si="106"/>
        <v>0</v>
      </c>
      <c r="I293" s="62">
        <f t="shared" si="106"/>
        <v>0</v>
      </c>
      <c r="J293" s="62">
        <f t="shared" si="106"/>
        <v>0</v>
      </c>
      <c r="K293" s="62">
        <f t="shared" si="106"/>
        <v>0</v>
      </c>
      <c r="L293" s="62">
        <f t="shared" si="106"/>
        <v>0</v>
      </c>
      <c r="M293" s="62">
        <f t="shared" si="106"/>
        <v>0</v>
      </c>
      <c r="N293" s="62">
        <f t="shared" si="106"/>
        <v>0</v>
      </c>
      <c r="O293" s="62">
        <f t="shared" si="106"/>
        <v>0</v>
      </c>
      <c r="P293" s="62">
        <f t="shared" si="106"/>
        <v>0</v>
      </c>
      <c r="Q293" s="62">
        <f t="shared" si="106"/>
        <v>0</v>
      </c>
      <c r="R293" s="62">
        <f t="shared" si="106"/>
        <v>0</v>
      </c>
      <c r="S293" s="62">
        <f t="shared" si="106"/>
        <v>0</v>
      </c>
      <c r="T293" s="62">
        <f t="shared" si="106"/>
        <v>-3.2105820199025605E-6</v>
      </c>
      <c r="U293" s="62">
        <f t="shared" si="106"/>
        <v>0</v>
      </c>
      <c r="V293" s="62">
        <f t="shared" si="106"/>
        <v>0</v>
      </c>
      <c r="W293" s="62">
        <f t="shared" si="106"/>
        <v>0</v>
      </c>
      <c r="X293" s="62">
        <f t="shared" si="106"/>
        <v>0</v>
      </c>
      <c r="Y293" s="62">
        <f t="shared" si="106"/>
        <v>0</v>
      </c>
      <c r="Z293" s="62">
        <f t="shared" si="106"/>
        <v>0</v>
      </c>
      <c r="AA293" s="62">
        <f t="shared" si="106"/>
        <v>0</v>
      </c>
      <c r="AB293" s="62">
        <f t="shared" si="106"/>
        <v>1.1769285354970571E-6</v>
      </c>
      <c r="AC293" s="62">
        <f t="shared" si="106"/>
        <v>0</v>
      </c>
      <c r="AD293" s="62">
        <f t="shared" si="106"/>
        <v>0</v>
      </c>
      <c r="AE293" s="62">
        <f t="shared" si="106"/>
        <v>0</v>
      </c>
      <c r="AF293" s="62">
        <f t="shared" si="106"/>
        <v>0</v>
      </c>
      <c r="AG293" s="62">
        <f t="shared" si="106"/>
        <v>-2.4118296026998109E-8</v>
      </c>
      <c r="AH293" s="62">
        <f t="shared" si="106"/>
        <v>0.22099997572323485</v>
      </c>
      <c r="AI293" s="62">
        <f t="shared" ref="AI293:BS293" si="107">AI214-AI51</f>
        <v>-2.6700947321212087E-9</v>
      </c>
      <c r="AJ293" s="62">
        <f t="shared" si="107"/>
        <v>2.631388440477167E-10</v>
      </c>
      <c r="AK293" s="62">
        <f t="shared" si="107"/>
        <v>0</v>
      </c>
      <c r="AL293" s="62">
        <f t="shared" si="107"/>
        <v>0</v>
      </c>
      <c r="AM293" s="62">
        <f t="shared" si="107"/>
        <v>-1.6598851043190394E-6</v>
      </c>
      <c r="AN293" s="62">
        <f t="shared" si="107"/>
        <v>0</v>
      </c>
      <c r="AO293" s="62">
        <f t="shared" si="107"/>
        <v>0</v>
      </c>
      <c r="AP293" s="62">
        <f t="shared" si="107"/>
        <v>0</v>
      </c>
      <c r="AQ293" s="62">
        <f t="shared" si="107"/>
        <v>0</v>
      </c>
      <c r="AR293" s="62">
        <f t="shared" si="107"/>
        <v>0</v>
      </c>
      <c r="AS293" s="62">
        <f t="shared" si="107"/>
        <v>0</v>
      </c>
      <c r="AT293" s="62">
        <f t="shared" si="107"/>
        <v>0</v>
      </c>
      <c r="AU293" s="62">
        <f t="shared" si="107"/>
        <v>0</v>
      </c>
      <c r="AV293" s="62">
        <f t="shared" si="107"/>
        <v>0.01</v>
      </c>
      <c r="AW293" s="62">
        <f t="shared" si="107"/>
        <v>0</v>
      </c>
      <c r="AX293" s="62">
        <f t="shared" si="107"/>
        <v>0</v>
      </c>
      <c r="AY293" s="62">
        <f t="shared" si="107"/>
        <v>0</v>
      </c>
      <c r="AZ293" s="62">
        <f t="shared" si="107"/>
        <v>0</v>
      </c>
      <c r="BA293" s="62">
        <f t="shared" si="107"/>
        <v>0</v>
      </c>
      <c r="BB293" s="62">
        <f t="shared" si="107"/>
        <v>0</v>
      </c>
      <c r="BC293" s="62">
        <f t="shared" si="107"/>
        <v>0</v>
      </c>
      <c r="BD293" s="62">
        <f t="shared" si="107"/>
        <v>0</v>
      </c>
      <c r="BE293" s="62">
        <f t="shared" si="107"/>
        <v>0</v>
      </c>
      <c r="BF293" s="62">
        <f t="shared" si="107"/>
        <v>0</v>
      </c>
      <c r="BG293" s="62">
        <f t="shared" si="107"/>
        <v>0</v>
      </c>
      <c r="BH293" s="62">
        <f t="shared" si="107"/>
        <v>0</v>
      </c>
      <c r="BI293" s="62">
        <f t="shared" si="107"/>
        <v>0</v>
      </c>
      <c r="BJ293" s="62">
        <f t="shared" si="107"/>
        <v>0</v>
      </c>
      <c r="BK293" s="62">
        <f t="shared" si="107"/>
        <v>0</v>
      </c>
      <c r="BL293" s="62">
        <f t="shared" si="107"/>
        <v>0</v>
      </c>
      <c r="BM293" s="62">
        <f t="shared" si="107"/>
        <v>0</v>
      </c>
      <c r="BN293" s="62">
        <f t="shared" si="107"/>
        <v>0</v>
      </c>
      <c r="BO293" s="62">
        <f t="shared" si="107"/>
        <v>0</v>
      </c>
      <c r="BP293" s="62">
        <f t="shared" si="107"/>
        <v>0</v>
      </c>
      <c r="BQ293" s="62">
        <f t="shared" si="107"/>
        <v>0</v>
      </c>
      <c r="BR293" s="62">
        <f t="shared" si="107"/>
        <v>0</v>
      </c>
      <c r="BS293" s="62">
        <f t="shared" si="107"/>
        <v>0</v>
      </c>
    </row>
    <row r="294" spans="1:71">
      <c r="A294" s="62">
        <v>50</v>
      </c>
      <c r="B294" s="62" t="s">
        <v>752</v>
      </c>
      <c r="C294" s="62">
        <f t="shared" ref="C294:AH294" si="108">C215-C52</f>
        <v>0</v>
      </c>
      <c r="D294" s="62">
        <f t="shared" si="108"/>
        <v>0</v>
      </c>
      <c r="E294" s="62">
        <f t="shared" si="108"/>
        <v>0</v>
      </c>
      <c r="F294" s="62">
        <f t="shared" si="108"/>
        <v>0</v>
      </c>
      <c r="G294" s="62">
        <f t="shared" si="108"/>
        <v>0</v>
      </c>
      <c r="H294" s="62">
        <f t="shared" si="108"/>
        <v>0</v>
      </c>
      <c r="I294" s="62">
        <f t="shared" si="108"/>
        <v>0</v>
      </c>
      <c r="J294" s="62">
        <f t="shared" si="108"/>
        <v>0</v>
      </c>
      <c r="K294" s="62">
        <f t="shared" si="108"/>
        <v>0</v>
      </c>
      <c r="L294" s="62">
        <f t="shared" si="108"/>
        <v>0</v>
      </c>
      <c r="M294" s="62">
        <f t="shared" si="108"/>
        <v>0</v>
      </c>
      <c r="N294" s="62">
        <f t="shared" si="108"/>
        <v>0</v>
      </c>
      <c r="O294" s="62">
        <f t="shared" si="108"/>
        <v>0</v>
      </c>
      <c r="P294" s="62">
        <f t="shared" si="108"/>
        <v>0</v>
      </c>
      <c r="Q294" s="62">
        <f t="shared" si="108"/>
        <v>0</v>
      </c>
      <c r="R294" s="62">
        <f t="shared" si="108"/>
        <v>0</v>
      </c>
      <c r="S294" s="62">
        <f t="shared" si="108"/>
        <v>0</v>
      </c>
      <c r="T294" s="62">
        <f t="shared" si="108"/>
        <v>0</v>
      </c>
      <c r="U294" s="62">
        <f t="shared" si="108"/>
        <v>0</v>
      </c>
      <c r="V294" s="62">
        <f t="shared" si="108"/>
        <v>0</v>
      </c>
      <c r="W294" s="62">
        <f t="shared" si="108"/>
        <v>7.0972949522615791E-11</v>
      </c>
      <c r="X294" s="62">
        <f t="shared" si="108"/>
        <v>0</v>
      </c>
      <c r="Y294" s="62">
        <f t="shared" si="108"/>
        <v>0</v>
      </c>
      <c r="Z294" s="62">
        <f t="shared" si="108"/>
        <v>0</v>
      </c>
      <c r="AA294" s="62">
        <f t="shared" si="108"/>
        <v>0</v>
      </c>
      <c r="AB294" s="62">
        <f t="shared" si="108"/>
        <v>3.8129094930040852E-6</v>
      </c>
      <c r="AC294" s="62">
        <f t="shared" si="108"/>
        <v>-3.3228180862376888E-6</v>
      </c>
      <c r="AD294" s="62">
        <f t="shared" si="108"/>
        <v>0</v>
      </c>
      <c r="AE294" s="62">
        <f t="shared" si="108"/>
        <v>0</v>
      </c>
      <c r="AF294" s="62">
        <f t="shared" si="108"/>
        <v>0</v>
      </c>
      <c r="AG294" s="62">
        <f t="shared" si="108"/>
        <v>3.783408669688626E-9</v>
      </c>
      <c r="AH294" s="62">
        <f t="shared" si="108"/>
        <v>3.0975321613224693E-9</v>
      </c>
      <c r="AI294" s="62">
        <f t="shared" ref="AI294:BS294" si="109">AI215-AI52</f>
        <v>1.8763480699734991E-10</v>
      </c>
      <c r="AJ294" s="62">
        <f t="shared" si="109"/>
        <v>4.2394310945884778E-10</v>
      </c>
      <c r="AK294" s="62">
        <f t="shared" si="109"/>
        <v>0</v>
      </c>
      <c r="AL294" s="62">
        <f t="shared" si="109"/>
        <v>0</v>
      </c>
      <c r="AM294" s="62">
        <f t="shared" si="109"/>
        <v>0</v>
      </c>
      <c r="AN294" s="62">
        <f t="shared" si="109"/>
        <v>0</v>
      </c>
      <c r="AO294" s="62">
        <f t="shared" si="109"/>
        <v>0</v>
      </c>
      <c r="AP294" s="62">
        <f t="shared" si="109"/>
        <v>0</v>
      </c>
      <c r="AQ294" s="62">
        <f t="shared" si="109"/>
        <v>0</v>
      </c>
      <c r="AR294" s="62">
        <f t="shared" si="109"/>
        <v>0</v>
      </c>
      <c r="AS294" s="62">
        <f t="shared" si="109"/>
        <v>0</v>
      </c>
      <c r="AT294" s="62">
        <f t="shared" si="109"/>
        <v>0</v>
      </c>
      <c r="AU294" s="62">
        <f t="shared" si="109"/>
        <v>0</v>
      </c>
      <c r="AV294" s="62">
        <f t="shared" si="109"/>
        <v>0.02</v>
      </c>
      <c r="AW294" s="62">
        <f t="shared" si="109"/>
        <v>0</v>
      </c>
      <c r="AX294" s="62">
        <f t="shared" si="109"/>
        <v>0</v>
      </c>
      <c r="AY294" s="62">
        <f t="shared" si="109"/>
        <v>0</v>
      </c>
      <c r="AZ294" s="62">
        <f t="shared" si="109"/>
        <v>0</v>
      </c>
      <c r="BA294" s="62">
        <f t="shared" si="109"/>
        <v>0</v>
      </c>
      <c r="BB294" s="62">
        <f t="shared" si="109"/>
        <v>0</v>
      </c>
      <c r="BC294" s="62">
        <f t="shared" si="109"/>
        <v>0</v>
      </c>
      <c r="BD294" s="62">
        <f t="shared" si="109"/>
        <v>0</v>
      </c>
      <c r="BE294" s="62">
        <f t="shared" si="109"/>
        <v>0</v>
      </c>
      <c r="BF294" s="62">
        <f t="shared" si="109"/>
        <v>0</v>
      </c>
      <c r="BG294" s="62">
        <f t="shared" si="109"/>
        <v>0</v>
      </c>
      <c r="BH294" s="62">
        <f t="shared" si="109"/>
        <v>0</v>
      </c>
      <c r="BI294" s="62">
        <f t="shared" si="109"/>
        <v>0</v>
      </c>
      <c r="BJ294" s="62">
        <f t="shared" si="109"/>
        <v>0</v>
      </c>
      <c r="BK294" s="62">
        <f t="shared" si="109"/>
        <v>0</v>
      </c>
      <c r="BL294" s="62">
        <f t="shared" si="109"/>
        <v>0.107</v>
      </c>
      <c r="BM294" s="62">
        <f t="shared" si="109"/>
        <v>0</v>
      </c>
      <c r="BN294" s="62">
        <f t="shared" si="109"/>
        <v>0</v>
      </c>
      <c r="BO294" s="62">
        <f t="shared" si="109"/>
        <v>0</v>
      </c>
      <c r="BP294" s="62">
        <f t="shared" si="109"/>
        <v>0</v>
      </c>
      <c r="BQ294" s="62">
        <f t="shared" si="109"/>
        <v>0</v>
      </c>
      <c r="BR294" s="62">
        <f t="shared" si="109"/>
        <v>0</v>
      </c>
      <c r="BS294" s="62">
        <f t="shared" si="109"/>
        <v>0</v>
      </c>
    </row>
    <row r="295" spans="1:71">
      <c r="A295" s="62">
        <v>51</v>
      </c>
      <c r="B295" s="62" t="s">
        <v>748</v>
      </c>
      <c r="C295" s="62">
        <f t="shared" ref="C295:AH295" si="110">C216-C53</f>
        <v>0</v>
      </c>
      <c r="D295" s="62">
        <f t="shared" si="110"/>
        <v>0</v>
      </c>
      <c r="E295" s="62">
        <f t="shared" si="110"/>
        <v>0</v>
      </c>
      <c r="F295" s="62">
        <f t="shared" si="110"/>
        <v>0</v>
      </c>
      <c r="G295" s="62">
        <f t="shared" si="110"/>
        <v>0</v>
      </c>
      <c r="H295" s="62">
        <f t="shared" si="110"/>
        <v>0</v>
      </c>
      <c r="I295" s="62">
        <f t="shared" si="110"/>
        <v>-1.6192325734095455E-10</v>
      </c>
      <c r="J295" s="62">
        <f t="shared" si="110"/>
        <v>0</v>
      </c>
      <c r="K295" s="62">
        <f t="shared" si="110"/>
        <v>0</v>
      </c>
      <c r="L295" s="62">
        <f t="shared" si="110"/>
        <v>0</v>
      </c>
      <c r="M295" s="62">
        <f t="shared" si="110"/>
        <v>0</v>
      </c>
      <c r="N295" s="62">
        <f t="shared" si="110"/>
        <v>0</v>
      </c>
      <c r="O295" s="62">
        <f t="shared" si="110"/>
        <v>0</v>
      </c>
      <c r="P295" s="62">
        <f t="shared" si="110"/>
        <v>-6.1273179499665709E-7</v>
      </c>
      <c r="Q295" s="62">
        <f t="shared" si="110"/>
        <v>0</v>
      </c>
      <c r="R295" s="62">
        <f t="shared" si="110"/>
        <v>-3.7820222684886197E-7</v>
      </c>
      <c r="S295" s="62">
        <f t="shared" si="110"/>
        <v>0</v>
      </c>
      <c r="T295" s="62">
        <f t="shared" si="110"/>
        <v>-2.4482296706734852E-6</v>
      </c>
      <c r="U295" s="62">
        <f t="shared" si="110"/>
        <v>0</v>
      </c>
      <c r="V295" s="62">
        <f t="shared" si="110"/>
        <v>0</v>
      </c>
      <c r="W295" s="62">
        <f t="shared" si="110"/>
        <v>0</v>
      </c>
      <c r="X295" s="62">
        <f t="shared" si="110"/>
        <v>0</v>
      </c>
      <c r="Y295" s="62">
        <f t="shared" si="110"/>
        <v>0</v>
      </c>
      <c r="Z295" s="62">
        <f t="shared" si="110"/>
        <v>0</v>
      </c>
      <c r="AA295" s="62">
        <f t="shared" si="110"/>
        <v>0</v>
      </c>
      <c r="AB295" s="62">
        <f t="shared" si="110"/>
        <v>0</v>
      </c>
      <c r="AC295" s="62">
        <f t="shared" si="110"/>
        <v>0</v>
      </c>
      <c r="AD295" s="62">
        <f t="shared" si="110"/>
        <v>0</v>
      </c>
      <c r="AE295" s="62">
        <f t="shared" si="110"/>
        <v>0</v>
      </c>
      <c r="AF295" s="62">
        <f t="shared" si="110"/>
        <v>0</v>
      </c>
      <c r="AG295" s="62">
        <f t="shared" si="110"/>
        <v>1.2790490722114356E-8</v>
      </c>
      <c r="AH295" s="62">
        <f t="shared" si="110"/>
        <v>-0.21600112427626772</v>
      </c>
      <c r="AI295" s="62">
        <f t="shared" ref="AI295:BS295" si="111">AI216-AI53</f>
        <v>-1.5143429584318358E-3</v>
      </c>
      <c r="AJ295" s="62">
        <f t="shared" si="111"/>
        <v>2.055614345408685E-9</v>
      </c>
      <c r="AK295" s="62">
        <f t="shared" si="111"/>
        <v>-0.18410000000000001</v>
      </c>
      <c r="AL295" s="62">
        <f t="shared" si="111"/>
        <v>0</v>
      </c>
      <c r="AM295" s="62">
        <f t="shared" si="111"/>
        <v>-1.0441936240460081E-6</v>
      </c>
      <c r="AN295" s="62">
        <f t="shared" si="111"/>
        <v>0</v>
      </c>
      <c r="AO295" s="62">
        <f t="shared" si="111"/>
        <v>0</v>
      </c>
      <c r="AP295" s="62">
        <f t="shared" si="111"/>
        <v>0</v>
      </c>
      <c r="AQ295" s="62">
        <f t="shared" si="111"/>
        <v>-3.5999999999999999E-3</v>
      </c>
      <c r="AR295" s="62">
        <f t="shared" si="111"/>
        <v>0</v>
      </c>
      <c r="AS295" s="62">
        <f t="shared" si="111"/>
        <v>0</v>
      </c>
      <c r="AT295" s="62">
        <f t="shared" si="111"/>
        <v>0</v>
      </c>
      <c r="AU295" s="62">
        <f t="shared" si="111"/>
        <v>0</v>
      </c>
      <c r="AV295" s="62">
        <f t="shared" si="111"/>
        <v>0</v>
      </c>
      <c r="AW295" s="62">
        <f t="shared" si="111"/>
        <v>0</v>
      </c>
      <c r="AX295" s="62">
        <f t="shared" si="111"/>
        <v>0</v>
      </c>
      <c r="AY295" s="62">
        <f t="shared" si="111"/>
        <v>0</v>
      </c>
      <c r="AZ295" s="62">
        <f t="shared" si="111"/>
        <v>0</v>
      </c>
      <c r="BA295" s="62">
        <f t="shared" si="111"/>
        <v>0</v>
      </c>
      <c r="BB295" s="62">
        <f t="shared" si="111"/>
        <v>0</v>
      </c>
      <c r="BC295" s="62">
        <f t="shared" si="111"/>
        <v>4.8000000000000001E-2</v>
      </c>
      <c r="BD295" s="62">
        <f t="shared" si="111"/>
        <v>2.0238094984581512E-9</v>
      </c>
      <c r="BE295" s="62">
        <f t="shared" si="111"/>
        <v>0</v>
      </c>
      <c r="BF295" s="62">
        <f t="shared" si="111"/>
        <v>0</v>
      </c>
      <c r="BG295" s="62">
        <f t="shared" si="111"/>
        <v>0</v>
      </c>
      <c r="BH295" s="62">
        <f t="shared" si="111"/>
        <v>-1.7066937985729669E-4</v>
      </c>
      <c r="BI295" s="62">
        <f t="shared" si="111"/>
        <v>0</v>
      </c>
      <c r="BJ295" s="62">
        <f t="shared" si="111"/>
        <v>0</v>
      </c>
      <c r="BK295" s="62">
        <f t="shared" si="111"/>
        <v>0</v>
      </c>
      <c r="BL295" s="62">
        <f t="shared" si="111"/>
        <v>0</v>
      </c>
      <c r="BM295" s="62">
        <f t="shared" si="111"/>
        <v>0</v>
      </c>
      <c r="BN295" s="62">
        <f t="shared" si="111"/>
        <v>0</v>
      </c>
      <c r="BO295" s="62">
        <f t="shared" si="111"/>
        <v>0</v>
      </c>
      <c r="BP295" s="62">
        <f t="shared" si="111"/>
        <v>0</v>
      </c>
      <c r="BQ295" s="62">
        <f t="shared" si="111"/>
        <v>0</v>
      </c>
      <c r="BR295" s="62">
        <f t="shared" si="111"/>
        <v>0</v>
      </c>
      <c r="BS295" s="62">
        <f t="shared" si="111"/>
        <v>0</v>
      </c>
    </row>
    <row r="296" spans="1:71">
      <c r="A296" s="62">
        <v>52</v>
      </c>
      <c r="B296" s="62" t="s">
        <v>823</v>
      </c>
      <c r="C296" s="62">
        <f t="shared" ref="C296:AH296" si="112">C217-C54</f>
        <v>0</v>
      </c>
      <c r="D296" s="62">
        <f t="shared" si="112"/>
        <v>0</v>
      </c>
      <c r="E296" s="62">
        <f t="shared" si="112"/>
        <v>0</v>
      </c>
      <c r="F296" s="62">
        <f t="shared" si="112"/>
        <v>0</v>
      </c>
      <c r="G296" s="62">
        <f t="shared" si="112"/>
        <v>0</v>
      </c>
      <c r="H296" s="62">
        <f t="shared" si="112"/>
        <v>0</v>
      </c>
      <c r="I296" s="62">
        <f t="shared" si="112"/>
        <v>0</v>
      </c>
      <c r="J296" s="62">
        <f t="shared" si="112"/>
        <v>0</v>
      </c>
      <c r="K296" s="62">
        <f t="shared" si="112"/>
        <v>0</v>
      </c>
      <c r="L296" s="62">
        <f t="shared" si="112"/>
        <v>0</v>
      </c>
      <c r="M296" s="62">
        <f t="shared" si="112"/>
        <v>0</v>
      </c>
      <c r="N296" s="62">
        <f t="shared" si="112"/>
        <v>0</v>
      </c>
      <c r="O296" s="62">
        <f t="shared" si="112"/>
        <v>0</v>
      </c>
      <c r="P296" s="62">
        <f t="shared" si="112"/>
        <v>0</v>
      </c>
      <c r="Q296" s="62">
        <f t="shared" si="112"/>
        <v>0</v>
      </c>
      <c r="R296" s="62">
        <f t="shared" si="112"/>
        <v>0</v>
      </c>
      <c r="S296" s="62">
        <f t="shared" si="112"/>
        <v>0</v>
      </c>
      <c r="T296" s="62">
        <f t="shared" si="112"/>
        <v>0</v>
      </c>
      <c r="U296" s="62">
        <f t="shared" si="112"/>
        <v>0</v>
      </c>
      <c r="V296" s="62">
        <f t="shared" si="112"/>
        <v>0</v>
      </c>
      <c r="W296" s="62">
        <f t="shared" si="112"/>
        <v>0</v>
      </c>
      <c r="X296" s="62">
        <f t="shared" si="112"/>
        <v>0</v>
      </c>
      <c r="Y296" s="62">
        <f t="shared" si="112"/>
        <v>0</v>
      </c>
      <c r="Z296" s="62">
        <f t="shared" si="112"/>
        <v>0</v>
      </c>
      <c r="AA296" s="62">
        <f t="shared" si="112"/>
        <v>0</v>
      </c>
      <c r="AB296" s="62">
        <f t="shared" si="112"/>
        <v>0</v>
      </c>
      <c r="AC296" s="62">
        <f t="shared" si="112"/>
        <v>0</v>
      </c>
      <c r="AD296" s="62">
        <f t="shared" si="112"/>
        <v>0</v>
      </c>
      <c r="AE296" s="62">
        <f t="shared" si="112"/>
        <v>0</v>
      </c>
      <c r="AF296" s="62">
        <f t="shared" si="112"/>
        <v>0</v>
      </c>
      <c r="AG296" s="62">
        <f t="shared" si="112"/>
        <v>0</v>
      </c>
      <c r="AH296" s="62">
        <f t="shared" si="112"/>
        <v>0</v>
      </c>
      <c r="AI296" s="62">
        <f t="shared" ref="AI296:BS296" si="113">AI217-AI54</f>
        <v>0</v>
      </c>
      <c r="AJ296" s="62">
        <f t="shared" si="113"/>
        <v>0</v>
      </c>
      <c r="AK296" s="62">
        <f t="shared" si="113"/>
        <v>0</v>
      </c>
      <c r="AL296" s="62">
        <f t="shared" si="113"/>
        <v>0</v>
      </c>
      <c r="AM296" s="62">
        <f t="shared" si="113"/>
        <v>0</v>
      </c>
      <c r="AN296" s="62">
        <f t="shared" si="113"/>
        <v>0</v>
      </c>
      <c r="AO296" s="62">
        <f t="shared" si="113"/>
        <v>0</v>
      </c>
      <c r="AP296" s="62">
        <f t="shared" si="113"/>
        <v>0</v>
      </c>
      <c r="AQ296" s="62">
        <f t="shared" si="113"/>
        <v>3.5999999999999999E-3</v>
      </c>
      <c r="AR296" s="62">
        <f t="shared" si="113"/>
        <v>0</v>
      </c>
      <c r="AS296" s="62">
        <f t="shared" si="113"/>
        <v>0</v>
      </c>
      <c r="AT296" s="62">
        <f t="shared" si="113"/>
        <v>0</v>
      </c>
      <c r="AU296" s="62">
        <f t="shared" si="113"/>
        <v>0</v>
      </c>
      <c r="AV296" s="62">
        <f t="shared" si="113"/>
        <v>0</v>
      </c>
      <c r="AW296" s="62">
        <f t="shared" si="113"/>
        <v>0</v>
      </c>
      <c r="AX296" s="62">
        <f t="shared" si="113"/>
        <v>0</v>
      </c>
      <c r="AY296" s="62">
        <f t="shared" si="113"/>
        <v>0</v>
      </c>
      <c r="AZ296" s="62">
        <f t="shared" si="113"/>
        <v>0</v>
      </c>
      <c r="BA296" s="62">
        <f t="shared" si="113"/>
        <v>0</v>
      </c>
      <c r="BB296" s="62">
        <f t="shared" si="113"/>
        <v>0</v>
      </c>
      <c r="BC296" s="62">
        <f t="shared" si="113"/>
        <v>0</v>
      </c>
      <c r="BD296" s="62">
        <f t="shared" si="113"/>
        <v>0</v>
      </c>
      <c r="BE296" s="62">
        <f t="shared" si="113"/>
        <v>0</v>
      </c>
      <c r="BF296" s="62">
        <f t="shared" si="113"/>
        <v>0</v>
      </c>
      <c r="BG296" s="62">
        <f t="shared" si="113"/>
        <v>0</v>
      </c>
      <c r="BH296" s="62">
        <f t="shared" si="113"/>
        <v>0</v>
      </c>
      <c r="BI296" s="62">
        <f t="shared" si="113"/>
        <v>0</v>
      </c>
      <c r="BJ296" s="62">
        <f t="shared" si="113"/>
        <v>0</v>
      </c>
      <c r="BK296" s="62">
        <f t="shared" si="113"/>
        <v>0</v>
      </c>
      <c r="BL296" s="62">
        <f t="shared" si="113"/>
        <v>0</v>
      </c>
      <c r="BM296" s="62">
        <f t="shared" si="113"/>
        <v>0</v>
      </c>
      <c r="BN296" s="62">
        <f t="shared" si="113"/>
        <v>0</v>
      </c>
      <c r="BO296" s="62">
        <f t="shared" si="113"/>
        <v>0</v>
      </c>
      <c r="BP296" s="62">
        <f t="shared" si="113"/>
        <v>0</v>
      </c>
      <c r="BQ296" s="62">
        <f t="shared" si="113"/>
        <v>0</v>
      </c>
      <c r="BR296" s="62">
        <f t="shared" si="113"/>
        <v>0</v>
      </c>
      <c r="BS296" s="62">
        <f t="shared" si="113"/>
        <v>0</v>
      </c>
    </row>
    <row r="297" spans="1:71">
      <c r="A297" s="62">
        <v>53</v>
      </c>
      <c r="B297" s="62" t="s">
        <v>773</v>
      </c>
      <c r="C297" s="62">
        <f t="shared" ref="C297:AH297" si="114">C218-C55</f>
        <v>0</v>
      </c>
      <c r="D297" s="62">
        <f t="shared" si="114"/>
        <v>6.6890000000000005E-2</v>
      </c>
      <c r="E297" s="62">
        <f t="shared" si="114"/>
        <v>0</v>
      </c>
      <c r="F297" s="62">
        <f t="shared" si="114"/>
        <v>0</v>
      </c>
      <c r="G297" s="62">
        <f t="shared" si="114"/>
        <v>-4.0564870679073856E-10</v>
      </c>
      <c r="H297" s="62">
        <f t="shared" si="114"/>
        <v>0</v>
      </c>
      <c r="I297" s="62">
        <f t="shared" si="114"/>
        <v>2.031148865419552E-9</v>
      </c>
      <c r="J297" s="62">
        <f t="shared" si="114"/>
        <v>0</v>
      </c>
      <c r="K297" s="62">
        <f t="shared" si="114"/>
        <v>1.7009770423236613E-11</v>
      </c>
      <c r="L297" s="62">
        <f t="shared" si="114"/>
        <v>0</v>
      </c>
      <c r="M297" s="62">
        <f t="shared" si="114"/>
        <v>0</v>
      </c>
      <c r="N297" s="62">
        <f t="shared" si="114"/>
        <v>1.4300000000000016E-6</v>
      </c>
      <c r="O297" s="62">
        <f t="shared" si="114"/>
        <v>0</v>
      </c>
      <c r="P297" s="62">
        <f t="shared" si="114"/>
        <v>-2.0225576874352558E-6</v>
      </c>
      <c r="Q297" s="62">
        <f t="shared" si="114"/>
        <v>0</v>
      </c>
      <c r="R297" s="62">
        <f t="shared" si="114"/>
        <v>4.6352156718275231E-7</v>
      </c>
      <c r="S297" s="62">
        <f t="shared" si="114"/>
        <v>0</v>
      </c>
      <c r="T297" s="62">
        <f t="shared" si="114"/>
        <v>-6.617901033845186E-7</v>
      </c>
      <c r="U297" s="62">
        <f t="shared" si="114"/>
        <v>3.0000000000000002E-2</v>
      </c>
      <c r="V297" s="62">
        <f t="shared" si="114"/>
        <v>0</v>
      </c>
      <c r="W297" s="62">
        <f t="shared" si="114"/>
        <v>4.8141722442940349E-6</v>
      </c>
      <c r="X297" s="62">
        <f t="shared" si="114"/>
        <v>0</v>
      </c>
      <c r="Y297" s="62">
        <f t="shared" si="114"/>
        <v>0</v>
      </c>
      <c r="Z297" s="62">
        <f t="shared" si="114"/>
        <v>2.8532523566049406E-11</v>
      </c>
      <c r="AA297" s="62">
        <f t="shared" si="114"/>
        <v>0</v>
      </c>
      <c r="AB297" s="62">
        <f t="shared" si="114"/>
        <v>3.7473217176786644E-6</v>
      </c>
      <c r="AC297" s="62">
        <f t="shared" si="114"/>
        <v>0</v>
      </c>
      <c r="AD297" s="62">
        <f t="shared" si="114"/>
        <v>0</v>
      </c>
      <c r="AE297" s="62">
        <f t="shared" si="114"/>
        <v>0</v>
      </c>
      <c r="AF297" s="62">
        <f t="shared" si="114"/>
        <v>0</v>
      </c>
      <c r="AG297" s="62">
        <f t="shared" si="114"/>
        <v>4.0044129678840079E-9</v>
      </c>
      <c r="AH297" s="62">
        <f t="shared" si="114"/>
        <v>1.9400094738997176E-8</v>
      </c>
      <c r="AI297" s="62">
        <f t="shared" ref="AI297:BS297" si="115">AI218-AI55</f>
        <v>2.890014319523182E-8</v>
      </c>
      <c r="AJ297" s="62">
        <f t="shared" si="115"/>
        <v>-8.850758390077651E-10</v>
      </c>
      <c r="AK297" s="62">
        <f t="shared" si="115"/>
        <v>0</v>
      </c>
      <c r="AL297" s="62">
        <f t="shared" si="115"/>
        <v>0</v>
      </c>
      <c r="AM297" s="62">
        <f t="shared" si="115"/>
        <v>2.0475612560327816E-6</v>
      </c>
      <c r="AN297" s="62">
        <f t="shared" si="115"/>
        <v>0</v>
      </c>
      <c r="AO297" s="62">
        <f t="shared" si="115"/>
        <v>0</v>
      </c>
      <c r="AP297" s="62">
        <f t="shared" si="115"/>
        <v>0</v>
      </c>
      <c r="AQ297" s="62">
        <f t="shared" si="115"/>
        <v>0</v>
      </c>
      <c r="AR297" s="62">
        <f t="shared" si="115"/>
        <v>0</v>
      </c>
      <c r="AS297" s="62">
        <f t="shared" si="115"/>
        <v>0</v>
      </c>
      <c r="AT297" s="62">
        <f t="shared" si="115"/>
        <v>0</v>
      </c>
      <c r="AU297" s="62">
        <f t="shared" si="115"/>
        <v>0</v>
      </c>
      <c r="AV297" s="62">
        <f t="shared" si="115"/>
        <v>0</v>
      </c>
      <c r="AW297" s="62">
        <f t="shared" si="115"/>
        <v>0</v>
      </c>
      <c r="AX297" s="62">
        <f t="shared" si="115"/>
        <v>0</v>
      </c>
      <c r="AY297" s="62">
        <f t="shared" si="115"/>
        <v>0</v>
      </c>
      <c r="AZ297" s="62">
        <f t="shared" si="115"/>
        <v>0</v>
      </c>
      <c r="BA297" s="62">
        <f t="shared" si="115"/>
        <v>0</v>
      </c>
      <c r="BB297" s="62">
        <f t="shared" si="115"/>
        <v>0</v>
      </c>
      <c r="BC297" s="62">
        <f t="shared" si="115"/>
        <v>0</v>
      </c>
      <c r="BD297" s="62">
        <f t="shared" si="115"/>
        <v>9.999755476190475E-3</v>
      </c>
      <c r="BE297" s="62">
        <f t="shared" si="115"/>
        <v>0</v>
      </c>
      <c r="BF297" s="62">
        <f t="shared" si="115"/>
        <v>-3.6809816306160315E-9</v>
      </c>
      <c r="BG297" s="62">
        <f t="shared" si="115"/>
        <v>0</v>
      </c>
      <c r="BH297" s="62">
        <f t="shared" si="115"/>
        <v>3.4330040107376933E-2</v>
      </c>
      <c r="BI297" s="62">
        <f t="shared" si="115"/>
        <v>0</v>
      </c>
      <c r="BJ297" s="62">
        <f t="shared" si="115"/>
        <v>0</v>
      </c>
      <c r="BK297" s="62">
        <f t="shared" si="115"/>
        <v>0</v>
      </c>
      <c r="BL297" s="62">
        <f t="shared" si="115"/>
        <v>0</v>
      </c>
      <c r="BM297" s="62">
        <f t="shared" si="115"/>
        <v>0</v>
      </c>
      <c r="BN297" s="62">
        <f t="shared" si="115"/>
        <v>0</v>
      </c>
      <c r="BO297" s="62">
        <f t="shared" si="115"/>
        <v>0</v>
      </c>
      <c r="BP297" s="62">
        <f t="shared" si="115"/>
        <v>0</v>
      </c>
      <c r="BQ297" s="62">
        <f t="shared" si="115"/>
        <v>0</v>
      </c>
      <c r="BR297" s="62">
        <f t="shared" si="115"/>
        <v>0</v>
      </c>
      <c r="BS297" s="62">
        <f t="shared" si="115"/>
        <v>0</v>
      </c>
    </row>
    <row r="298" spans="1:71">
      <c r="A298" s="62">
        <v>54</v>
      </c>
      <c r="B298" s="62" t="s">
        <v>744</v>
      </c>
      <c r="C298" s="62">
        <f t="shared" ref="C298:AH298" si="116">C219-C56</f>
        <v>0</v>
      </c>
      <c r="D298" s="62">
        <f t="shared" si="116"/>
        <v>3.310968881327208E-2</v>
      </c>
      <c r="E298" s="62">
        <f t="shared" si="116"/>
        <v>-1.0000000050247593E-8</v>
      </c>
      <c r="F298" s="62">
        <f t="shared" si="116"/>
        <v>0</v>
      </c>
      <c r="G298" s="62">
        <f t="shared" si="116"/>
        <v>4.3494731705173706E-9</v>
      </c>
      <c r="H298" s="62">
        <f t="shared" si="116"/>
        <v>-1.4559657299240136E-10</v>
      </c>
      <c r="I298" s="62">
        <f t="shared" si="116"/>
        <v>-3.4992281627843624E-8</v>
      </c>
      <c r="J298" s="62">
        <f t="shared" si="116"/>
        <v>0</v>
      </c>
      <c r="K298" s="62">
        <f t="shared" si="116"/>
        <v>0</v>
      </c>
      <c r="L298" s="62">
        <f t="shared" si="116"/>
        <v>0</v>
      </c>
      <c r="M298" s="62">
        <f t="shared" si="116"/>
        <v>0</v>
      </c>
      <c r="N298" s="62">
        <f t="shared" si="116"/>
        <v>6.29999999999728E-7</v>
      </c>
      <c r="O298" s="62">
        <f t="shared" si="116"/>
        <v>0</v>
      </c>
      <c r="P298" s="62">
        <f t="shared" si="116"/>
        <v>-3.6763907700076981E-6</v>
      </c>
      <c r="Q298" s="62">
        <f t="shared" si="116"/>
        <v>0</v>
      </c>
      <c r="R298" s="62">
        <f t="shared" si="116"/>
        <v>2.7000174260598281E-2</v>
      </c>
      <c r="S298" s="62">
        <f t="shared" si="116"/>
        <v>1.2635887091522191E-6</v>
      </c>
      <c r="T298" s="62">
        <f t="shared" si="116"/>
        <v>-4.5502186809820433E-6</v>
      </c>
      <c r="U298" s="62">
        <f t="shared" si="116"/>
        <v>-0.05</v>
      </c>
      <c r="V298" s="62">
        <f t="shared" si="116"/>
        <v>0</v>
      </c>
      <c r="W298" s="62">
        <f t="shared" si="116"/>
        <v>0</v>
      </c>
      <c r="X298" s="62">
        <f t="shared" si="116"/>
        <v>-1.5999999999999305E-6</v>
      </c>
      <c r="Y298" s="62">
        <f t="shared" si="116"/>
        <v>0</v>
      </c>
      <c r="Z298" s="62">
        <f t="shared" si="116"/>
        <v>0</v>
      </c>
      <c r="AA298" s="62">
        <f t="shared" si="116"/>
        <v>0</v>
      </c>
      <c r="AB298" s="62">
        <f t="shared" si="116"/>
        <v>2.0003139256901527E-2</v>
      </c>
      <c r="AC298" s="62">
        <f t="shared" si="116"/>
        <v>0</v>
      </c>
      <c r="AD298" s="62">
        <f t="shared" si="116"/>
        <v>0</v>
      </c>
      <c r="AE298" s="62">
        <f t="shared" si="116"/>
        <v>0</v>
      </c>
      <c r="AF298" s="62">
        <f t="shared" si="116"/>
        <v>0</v>
      </c>
      <c r="AG298" s="62">
        <f t="shared" si="116"/>
        <v>0</v>
      </c>
      <c r="AH298" s="62">
        <f t="shared" si="116"/>
        <v>0</v>
      </c>
      <c r="AI298" s="62">
        <f t="shared" ref="AI298:BS298" si="117">AI219-AI56</f>
        <v>1.7935223315182491E-10</v>
      </c>
      <c r="AJ298" s="62">
        <f t="shared" si="117"/>
        <v>0</v>
      </c>
      <c r="AK298" s="62">
        <f t="shared" si="117"/>
        <v>0</v>
      </c>
      <c r="AL298" s="62">
        <f t="shared" si="117"/>
        <v>0</v>
      </c>
      <c r="AM298" s="62">
        <f t="shared" si="117"/>
        <v>-3.72525223085729E-6</v>
      </c>
      <c r="AN298" s="62">
        <f t="shared" si="117"/>
        <v>0</v>
      </c>
      <c r="AO298" s="62">
        <f t="shared" si="117"/>
        <v>0</v>
      </c>
      <c r="AP298" s="62">
        <f t="shared" si="117"/>
        <v>0</v>
      </c>
      <c r="AQ298" s="62">
        <f t="shared" si="117"/>
        <v>0</v>
      </c>
      <c r="AR298" s="62">
        <f t="shared" si="117"/>
        <v>0</v>
      </c>
      <c r="AS298" s="62">
        <f t="shared" si="117"/>
        <v>0</v>
      </c>
      <c r="AT298" s="62">
        <f t="shared" si="117"/>
        <v>0</v>
      </c>
      <c r="AU298" s="62">
        <f t="shared" si="117"/>
        <v>0</v>
      </c>
      <c r="AV298" s="62">
        <f t="shared" si="117"/>
        <v>0</v>
      </c>
      <c r="AW298" s="62">
        <f t="shared" si="117"/>
        <v>0</v>
      </c>
      <c r="AX298" s="62">
        <f t="shared" si="117"/>
        <v>0</v>
      </c>
      <c r="AY298" s="62">
        <f t="shared" si="117"/>
        <v>0</v>
      </c>
      <c r="AZ298" s="62">
        <f t="shared" si="117"/>
        <v>0</v>
      </c>
      <c r="BA298" s="62">
        <f t="shared" si="117"/>
        <v>0</v>
      </c>
      <c r="BB298" s="62">
        <f t="shared" si="117"/>
        <v>0</v>
      </c>
      <c r="BC298" s="62">
        <f t="shared" si="117"/>
        <v>0</v>
      </c>
      <c r="BD298" s="62">
        <f t="shared" si="117"/>
        <v>-1.0000001309523809E-2</v>
      </c>
      <c r="BE298" s="62">
        <f t="shared" si="117"/>
        <v>0</v>
      </c>
      <c r="BF298" s="62">
        <f t="shared" si="117"/>
        <v>0</v>
      </c>
      <c r="BG298" s="62">
        <f t="shared" si="117"/>
        <v>0</v>
      </c>
      <c r="BH298" s="62">
        <f t="shared" si="117"/>
        <v>0</v>
      </c>
      <c r="BI298" s="62">
        <f t="shared" si="117"/>
        <v>0</v>
      </c>
      <c r="BJ298" s="62">
        <f t="shared" si="117"/>
        <v>0</v>
      </c>
      <c r="BK298" s="62">
        <f t="shared" si="117"/>
        <v>0</v>
      </c>
      <c r="BL298" s="62">
        <f t="shared" si="117"/>
        <v>0</v>
      </c>
      <c r="BM298" s="62">
        <f t="shared" si="117"/>
        <v>0</v>
      </c>
      <c r="BN298" s="62">
        <f t="shared" si="117"/>
        <v>0</v>
      </c>
      <c r="BO298" s="62">
        <f t="shared" si="117"/>
        <v>0</v>
      </c>
      <c r="BP298" s="62">
        <f t="shared" si="117"/>
        <v>0</v>
      </c>
      <c r="BQ298" s="62">
        <f t="shared" si="117"/>
        <v>0</v>
      </c>
      <c r="BR298" s="62">
        <f t="shared" si="117"/>
        <v>0</v>
      </c>
      <c r="BS298" s="62">
        <f t="shared" si="117"/>
        <v>0</v>
      </c>
    </row>
    <row r="299" spans="1:71">
      <c r="A299" s="62">
        <v>55</v>
      </c>
      <c r="B299" s="62" t="s">
        <v>746</v>
      </c>
      <c r="C299" s="62">
        <f t="shared" ref="C299:AH299" si="118">C220-C57</f>
        <v>0</v>
      </c>
      <c r="D299" s="62">
        <f t="shared" si="118"/>
        <v>0</v>
      </c>
      <c r="E299" s="62">
        <f t="shared" si="118"/>
        <v>2.9999999984209325E-8</v>
      </c>
      <c r="F299" s="62">
        <f t="shared" si="118"/>
        <v>0</v>
      </c>
      <c r="G299" s="62">
        <f t="shared" si="118"/>
        <v>3.3737850187176566E-10</v>
      </c>
      <c r="H299" s="62">
        <f t="shared" si="118"/>
        <v>-1.7139251910075481E-10</v>
      </c>
      <c r="I299" s="62">
        <f t="shared" si="118"/>
        <v>1.3715792390733839E-8</v>
      </c>
      <c r="J299" s="62">
        <f t="shared" si="118"/>
        <v>0</v>
      </c>
      <c r="K299" s="62">
        <f t="shared" si="118"/>
        <v>0</v>
      </c>
      <c r="L299" s="62">
        <f t="shared" si="118"/>
        <v>0</v>
      </c>
      <c r="M299" s="62">
        <f t="shared" si="118"/>
        <v>0</v>
      </c>
      <c r="N299" s="62">
        <f t="shared" si="118"/>
        <v>0</v>
      </c>
      <c r="O299" s="62">
        <f t="shared" si="118"/>
        <v>0</v>
      </c>
      <c r="P299" s="62">
        <f t="shared" si="118"/>
        <v>-3.265914743751791E-6</v>
      </c>
      <c r="Q299" s="62">
        <f t="shared" si="118"/>
        <v>0</v>
      </c>
      <c r="R299" s="62">
        <f t="shared" si="118"/>
        <v>-3.3367897920438816E-7</v>
      </c>
      <c r="S299" s="62">
        <f t="shared" si="118"/>
        <v>1.2635887091522191E-6</v>
      </c>
      <c r="T299" s="62">
        <f t="shared" si="118"/>
        <v>0</v>
      </c>
      <c r="U299" s="62">
        <f t="shared" si="118"/>
        <v>0</v>
      </c>
      <c r="V299" s="62">
        <f t="shared" si="118"/>
        <v>0</v>
      </c>
      <c r="W299" s="62">
        <f t="shared" si="118"/>
        <v>0</v>
      </c>
      <c r="X299" s="62">
        <f t="shared" si="118"/>
        <v>0</v>
      </c>
      <c r="Y299" s="62">
        <f t="shared" si="118"/>
        <v>0</v>
      </c>
      <c r="Z299" s="62">
        <f t="shared" si="118"/>
        <v>0</v>
      </c>
      <c r="AA299" s="62">
        <f t="shared" si="118"/>
        <v>0</v>
      </c>
      <c r="AB299" s="62">
        <f t="shared" si="118"/>
        <v>0</v>
      </c>
      <c r="AC299" s="62">
        <f t="shared" si="118"/>
        <v>0</v>
      </c>
      <c r="AD299" s="62">
        <f t="shared" si="118"/>
        <v>0</v>
      </c>
      <c r="AE299" s="62">
        <f t="shared" si="118"/>
        <v>0</v>
      </c>
      <c r="AF299" s="62">
        <f t="shared" si="118"/>
        <v>0</v>
      </c>
      <c r="AG299" s="62">
        <f t="shared" si="118"/>
        <v>0</v>
      </c>
      <c r="AH299" s="62">
        <f t="shared" si="118"/>
        <v>1.8E-5</v>
      </c>
      <c r="AI299" s="62">
        <f t="shared" ref="AI299:BS299" si="119">AI220-AI57</f>
        <v>0</v>
      </c>
      <c r="AJ299" s="62">
        <f t="shared" si="119"/>
        <v>3.3101640000000002E-2</v>
      </c>
      <c r="AK299" s="62">
        <f t="shared" si="119"/>
        <v>0</v>
      </c>
      <c r="AL299" s="62">
        <f t="shared" si="119"/>
        <v>0</v>
      </c>
      <c r="AM299" s="62">
        <f t="shared" si="119"/>
        <v>-4.0839653810166576E-6</v>
      </c>
      <c r="AN299" s="62">
        <f t="shared" si="119"/>
        <v>0</v>
      </c>
      <c r="AO299" s="62">
        <f t="shared" si="119"/>
        <v>0</v>
      </c>
      <c r="AP299" s="62">
        <f t="shared" si="119"/>
        <v>0</v>
      </c>
      <c r="AQ299" s="62">
        <f t="shared" si="119"/>
        <v>0</v>
      </c>
      <c r="AR299" s="62">
        <f t="shared" si="119"/>
        <v>0</v>
      </c>
      <c r="AS299" s="62">
        <f t="shared" si="119"/>
        <v>0</v>
      </c>
      <c r="AT299" s="62">
        <f t="shared" si="119"/>
        <v>0</v>
      </c>
      <c r="AU299" s="62">
        <f t="shared" si="119"/>
        <v>0</v>
      </c>
      <c r="AV299" s="62">
        <f t="shared" si="119"/>
        <v>0</v>
      </c>
      <c r="AW299" s="62">
        <f t="shared" si="119"/>
        <v>0</v>
      </c>
      <c r="AX299" s="62">
        <f t="shared" si="119"/>
        <v>0</v>
      </c>
      <c r="AY299" s="62">
        <f t="shared" si="119"/>
        <v>0</v>
      </c>
      <c r="AZ299" s="62">
        <f t="shared" si="119"/>
        <v>0</v>
      </c>
      <c r="BA299" s="62">
        <f t="shared" si="119"/>
        <v>0</v>
      </c>
      <c r="BB299" s="62">
        <f t="shared" si="119"/>
        <v>0</v>
      </c>
      <c r="BC299" s="62">
        <f t="shared" si="119"/>
        <v>0</v>
      </c>
      <c r="BD299" s="62">
        <f t="shared" si="119"/>
        <v>-1.9047619037593222E-10</v>
      </c>
      <c r="BE299" s="62">
        <f t="shared" si="119"/>
        <v>0</v>
      </c>
      <c r="BF299" s="62">
        <f t="shared" si="119"/>
        <v>0</v>
      </c>
      <c r="BG299" s="62">
        <f t="shared" si="119"/>
        <v>0</v>
      </c>
      <c r="BH299" s="62">
        <f t="shared" si="119"/>
        <v>0</v>
      </c>
      <c r="BI299" s="62">
        <f t="shared" si="119"/>
        <v>0</v>
      </c>
      <c r="BJ299" s="62">
        <f t="shared" si="119"/>
        <v>0</v>
      </c>
      <c r="BK299" s="62">
        <f t="shared" si="119"/>
        <v>0</v>
      </c>
      <c r="BL299" s="62">
        <f t="shared" si="119"/>
        <v>0</v>
      </c>
      <c r="BM299" s="62">
        <f t="shared" si="119"/>
        <v>0</v>
      </c>
      <c r="BN299" s="62">
        <f t="shared" si="119"/>
        <v>0</v>
      </c>
      <c r="BO299" s="62">
        <f t="shared" si="119"/>
        <v>0</v>
      </c>
      <c r="BP299" s="62">
        <f t="shared" si="119"/>
        <v>0</v>
      </c>
      <c r="BQ299" s="62">
        <f t="shared" si="119"/>
        <v>0</v>
      </c>
      <c r="BR299" s="62">
        <f t="shared" si="119"/>
        <v>0</v>
      </c>
      <c r="BS299" s="62">
        <f t="shared" si="119"/>
        <v>0</v>
      </c>
    </row>
    <row r="300" spans="1:71">
      <c r="A300" s="62">
        <v>56</v>
      </c>
      <c r="B300" s="62" t="s">
        <v>332</v>
      </c>
      <c r="C300" s="62">
        <f t="shared" ref="C300:AH300" si="120">C221-C58</f>
        <v>0</v>
      </c>
      <c r="D300" s="62">
        <f t="shared" si="120"/>
        <v>0</v>
      </c>
      <c r="E300" s="62">
        <f t="shared" si="120"/>
        <v>0</v>
      </c>
      <c r="F300" s="62">
        <f t="shared" si="120"/>
        <v>0</v>
      </c>
      <c r="G300" s="62">
        <f t="shared" si="120"/>
        <v>0</v>
      </c>
      <c r="H300" s="62">
        <f t="shared" si="120"/>
        <v>0</v>
      </c>
      <c r="I300" s="62">
        <f t="shared" si="120"/>
        <v>1.0838003281291031E-10</v>
      </c>
      <c r="J300" s="62">
        <f t="shared" si="120"/>
        <v>0</v>
      </c>
      <c r="K300" s="62">
        <f t="shared" si="120"/>
        <v>0</v>
      </c>
      <c r="L300" s="62">
        <f t="shared" si="120"/>
        <v>0</v>
      </c>
      <c r="M300" s="62">
        <f t="shared" si="120"/>
        <v>0</v>
      </c>
      <c r="N300" s="62">
        <f t="shared" si="120"/>
        <v>0</v>
      </c>
      <c r="O300" s="62">
        <f t="shared" si="120"/>
        <v>0</v>
      </c>
      <c r="P300" s="62">
        <f t="shared" si="120"/>
        <v>0</v>
      </c>
      <c r="Q300" s="62">
        <f t="shared" si="120"/>
        <v>0</v>
      </c>
      <c r="R300" s="62">
        <f t="shared" si="120"/>
        <v>2.8971666515815011E-7</v>
      </c>
      <c r="S300" s="62">
        <f t="shared" si="120"/>
        <v>0</v>
      </c>
      <c r="T300" s="62">
        <f t="shared" si="120"/>
        <v>0</v>
      </c>
      <c r="U300" s="62">
        <f t="shared" si="120"/>
        <v>0</v>
      </c>
      <c r="V300" s="62">
        <f t="shared" si="120"/>
        <v>0</v>
      </c>
      <c r="W300" s="62">
        <f t="shared" si="120"/>
        <v>0</v>
      </c>
      <c r="X300" s="62">
        <f t="shared" si="120"/>
        <v>0</v>
      </c>
      <c r="Y300" s="62">
        <f t="shared" si="120"/>
        <v>0</v>
      </c>
      <c r="Z300" s="62">
        <f t="shared" si="120"/>
        <v>0</v>
      </c>
      <c r="AA300" s="62">
        <f t="shared" si="120"/>
        <v>0</v>
      </c>
      <c r="AB300" s="62">
        <f t="shared" si="120"/>
        <v>0</v>
      </c>
      <c r="AC300" s="62">
        <f t="shared" si="120"/>
        <v>0</v>
      </c>
      <c r="AD300" s="62">
        <f t="shared" si="120"/>
        <v>0</v>
      </c>
      <c r="AE300" s="62">
        <f t="shared" si="120"/>
        <v>0</v>
      </c>
      <c r="AF300" s="62">
        <f t="shared" si="120"/>
        <v>0</v>
      </c>
      <c r="AG300" s="62">
        <f t="shared" si="120"/>
        <v>0</v>
      </c>
      <c r="AH300" s="62">
        <f t="shared" si="120"/>
        <v>0</v>
      </c>
      <c r="AI300" s="62">
        <f t="shared" ref="AI300:BS300" si="121">AI221-AI58</f>
        <v>0</v>
      </c>
      <c r="AJ300" s="62">
        <f t="shared" si="121"/>
        <v>0</v>
      </c>
      <c r="AK300" s="62">
        <f t="shared" si="121"/>
        <v>0</v>
      </c>
      <c r="AL300" s="62">
        <f t="shared" si="121"/>
        <v>0</v>
      </c>
      <c r="AM300" s="62">
        <f t="shared" si="121"/>
        <v>0</v>
      </c>
      <c r="AN300" s="62">
        <f t="shared" si="121"/>
        <v>0</v>
      </c>
      <c r="AO300" s="62">
        <f t="shared" si="121"/>
        <v>0</v>
      </c>
      <c r="AP300" s="62">
        <f t="shared" si="121"/>
        <v>0</v>
      </c>
      <c r="AQ300" s="62">
        <f t="shared" si="121"/>
        <v>0</v>
      </c>
      <c r="AR300" s="62">
        <f t="shared" si="121"/>
        <v>0</v>
      </c>
      <c r="AS300" s="62">
        <f t="shared" si="121"/>
        <v>0</v>
      </c>
      <c r="AT300" s="62">
        <f t="shared" si="121"/>
        <v>0</v>
      </c>
      <c r="AU300" s="62">
        <f t="shared" si="121"/>
        <v>0</v>
      </c>
      <c r="AV300" s="62">
        <f t="shared" si="121"/>
        <v>0</v>
      </c>
      <c r="AW300" s="62">
        <f t="shared" si="121"/>
        <v>0</v>
      </c>
      <c r="AX300" s="62">
        <f t="shared" si="121"/>
        <v>0</v>
      </c>
      <c r="AY300" s="62">
        <f t="shared" si="121"/>
        <v>0</v>
      </c>
      <c r="AZ300" s="62">
        <f t="shared" si="121"/>
        <v>0</v>
      </c>
      <c r="BA300" s="62">
        <f t="shared" si="121"/>
        <v>0</v>
      </c>
      <c r="BB300" s="62">
        <f t="shared" si="121"/>
        <v>0</v>
      </c>
      <c r="BC300" s="62">
        <f t="shared" si="121"/>
        <v>0</v>
      </c>
      <c r="BD300" s="62">
        <f t="shared" si="121"/>
        <v>0</v>
      </c>
      <c r="BE300" s="62">
        <f t="shared" si="121"/>
        <v>0</v>
      </c>
      <c r="BF300" s="62">
        <f t="shared" si="121"/>
        <v>0</v>
      </c>
      <c r="BG300" s="62">
        <f t="shared" si="121"/>
        <v>0</v>
      </c>
      <c r="BH300" s="62">
        <f t="shared" si="121"/>
        <v>0</v>
      </c>
      <c r="BI300" s="62">
        <f t="shared" si="121"/>
        <v>0</v>
      </c>
      <c r="BJ300" s="62">
        <f t="shared" si="121"/>
        <v>0</v>
      </c>
      <c r="BK300" s="62">
        <f t="shared" si="121"/>
        <v>0</v>
      </c>
      <c r="BL300" s="62">
        <f t="shared" si="121"/>
        <v>0</v>
      </c>
      <c r="BM300" s="62">
        <f t="shared" si="121"/>
        <v>0</v>
      </c>
      <c r="BN300" s="62">
        <f t="shared" si="121"/>
        <v>0</v>
      </c>
      <c r="BO300" s="62">
        <f t="shared" si="121"/>
        <v>0</v>
      </c>
      <c r="BP300" s="62">
        <f t="shared" si="121"/>
        <v>0</v>
      </c>
      <c r="BQ300" s="62">
        <f t="shared" si="121"/>
        <v>0</v>
      </c>
      <c r="BR300" s="62">
        <f t="shared" si="121"/>
        <v>0</v>
      </c>
      <c r="BS300" s="62">
        <f t="shared" si="121"/>
        <v>0</v>
      </c>
    </row>
    <row r="301" spans="1:71">
      <c r="A301" s="62">
        <v>57</v>
      </c>
      <c r="B301" s="62" t="s">
        <v>331</v>
      </c>
      <c r="C301" s="62">
        <f t="shared" ref="C301:AH301" si="122">C222-C59</f>
        <v>0</v>
      </c>
      <c r="D301" s="62">
        <f t="shared" si="122"/>
        <v>0</v>
      </c>
      <c r="E301" s="62">
        <f t="shared" si="122"/>
        <v>0</v>
      </c>
      <c r="F301" s="62">
        <f t="shared" si="122"/>
        <v>0</v>
      </c>
      <c r="G301" s="62">
        <f t="shared" si="122"/>
        <v>3.8704635984964603E-7</v>
      </c>
      <c r="H301" s="62">
        <f t="shared" si="122"/>
        <v>0</v>
      </c>
      <c r="I301" s="62">
        <f t="shared" si="122"/>
        <v>4.0922788226670226E-10</v>
      </c>
      <c r="J301" s="62">
        <f t="shared" si="122"/>
        <v>0</v>
      </c>
      <c r="K301" s="62">
        <f t="shared" si="122"/>
        <v>0</v>
      </c>
      <c r="L301" s="62">
        <f t="shared" si="122"/>
        <v>0</v>
      </c>
      <c r="M301" s="62">
        <f t="shared" si="122"/>
        <v>0</v>
      </c>
      <c r="N301" s="62">
        <f t="shared" si="122"/>
        <v>1.010000000000507E-6</v>
      </c>
      <c r="O301" s="62">
        <f t="shared" si="122"/>
        <v>0</v>
      </c>
      <c r="P301" s="62">
        <f t="shared" si="122"/>
        <v>0</v>
      </c>
      <c r="Q301" s="62">
        <f t="shared" si="122"/>
        <v>0</v>
      </c>
      <c r="R301" s="62">
        <f t="shared" si="122"/>
        <v>-4.0754358776595723E-9</v>
      </c>
      <c r="S301" s="62">
        <f t="shared" si="122"/>
        <v>0</v>
      </c>
      <c r="T301" s="62">
        <f t="shared" si="122"/>
        <v>8.7312334843409056E-7</v>
      </c>
      <c r="U301" s="62">
        <f t="shared" si="122"/>
        <v>0</v>
      </c>
      <c r="V301" s="62">
        <f t="shared" si="122"/>
        <v>0</v>
      </c>
      <c r="W301" s="62">
        <f t="shared" si="122"/>
        <v>0</v>
      </c>
      <c r="X301" s="62">
        <f t="shared" si="122"/>
        <v>0</v>
      </c>
      <c r="Y301" s="62">
        <f t="shared" si="122"/>
        <v>0</v>
      </c>
      <c r="Z301" s="62">
        <f t="shared" si="122"/>
        <v>0</v>
      </c>
      <c r="AA301" s="62">
        <f t="shared" si="122"/>
        <v>0</v>
      </c>
      <c r="AB301" s="62">
        <f t="shared" si="122"/>
        <v>0</v>
      </c>
      <c r="AC301" s="62">
        <f t="shared" si="122"/>
        <v>0</v>
      </c>
      <c r="AD301" s="62">
        <f t="shared" si="122"/>
        <v>0</v>
      </c>
      <c r="AE301" s="62">
        <f t="shared" si="122"/>
        <v>0</v>
      </c>
      <c r="AF301" s="62">
        <f t="shared" si="122"/>
        <v>0</v>
      </c>
      <c r="AG301" s="62">
        <f t="shared" si="122"/>
        <v>-5.9592868070779126E-9</v>
      </c>
      <c r="AH301" s="62">
        <f t="shared" si="122"/>
        <v>2.4105557133724531E-10</v>
      </c>
      <c r="AI301" s="62">
        <f t="shared" ref="AI301:BS301" si="123">AI222-AI59</f>
        <v>2.7862233076270115E-9</v>
      </c>
      <c r="AJ301" s="62">
        <f t="shared" si="123"/>
        <v>-1.4740320908313009E-8</v>
      </c>
      <c r="AK301" s="62">
        <f t="shared" si="123"/>
        <v>0</v>
      </c>
      <c r="AL301" s="62">
        <f t="shared" si="123"/>
        <v>0</v>
      </c>
      <c r="AM301" s="62">
        <f t="shared" si="123"/>
        <v>3.8461135578454764E-9</v>
      </c>
      <c r="AN301" s="62">
        <f t="shared" si="123"/>
        <v>0</v>
      </c>
      <c r="AO301" s="62">
        <f t="shared" si="123"/>
        <v>0</v>
      </c>
      <c r="AP301" s="62">
        <f t="shared" si="123"/>
        <v>0</v>
      </c>
      <c r="AQ301" s="62">
        <f t="shared" si="123"/>
        <v>0</v>
      </c>
      <c r="AR301" s="62">
        <f t="shared" si="123"/>
        <v>0</v>
      </c>
      <c r="AS301" s="62">
        <f t="shared" si="123"/>
        <v>0</v>
      </c>
      <c r="AT301" s="62">
        <f t="shared" si="123"/>
        <v>0</v>
      </c>
      <c r="AU301" s="62">
        <f t="shared" si="123"/>
        <v>0</v>
      </c>
      <c r="AV301" s="62">
        <f t="shared" si="123"/>
        <v>0</v>
      </c>
      <c r="AW301" s="62">
        <f t="shared" si="123"/>
        <v>0</v>
      </c>
      <c r="AX301" s="62">
        <f t="shared" si="123"/>
        <v>0</v>
      </c>
      <c r="AY301" s="62">
        <f t="shared" si="123"/>
        <v>0</v>
      </c>
      <c r="AZ301" s="62">
        <f t="shared" si="123"/>
        <v>0</v>
      </c>
      <c r="BA301" s="62">
        <f t="shared" si="123"/>
        <v>0</v>
      </c>
      <c r="BB301" s="62">
        <f t="shared" si="123"/>
        <v>0</v>
      </c>
      <c r="BC301" s="62">
        <f t="shared" si="123"/>
        <v>0</v>
      </c>
      <c r="BD301" s="62">
        <f t="shared" si="123"/>
        <v>-4.7619047593983055E-10</v>
      </c>
      <c r="BE301" s="62">
        <f t="shared" si="123"/>
        <v>0</v>
      </c>
      <c r="BF301" s="62">
        <f t="shared" si="123"/>
        <v>0</v>
      </c>
      <c r="BG301" s="62">
        <f t="shared" si="123"/>
        <v>0</v>
      </c>
      <c r="BH301" s="62">
        <f t="shared" si="123"/>
        <v>0</v>
      </c>
      <c r="BI301" s="62">
        <f t="shared" si="123"/>
        <v>0</v>
      </c>
      <c r="BJ301" s="62">
        <f t="shared" si="123"/>
        <v>0</v>
      </c>
      <c r="BK301" s="62">
        <f t="shared" si="123"/>
        <v>0</v>
      </c>
      <c r="BL301" s="62">
        <f t="shared" si="123"/>
        <v>0</v>
      </c>
      <c r="BM301" s="62">
        <f t="shared" si="123"/>
        <v>0</v>
      </c>
      <c r="BN301" s="62">
        <f t="shared" si="123"/>
        <v>0</v>
      </c>
      <c r="BO301" s="62">
        <f t="shared" si="123"/>
        <v>0</v>
      </c>
      <c r="BP301" s="62">
        <f t="shared" si="123"/>
        <v>0</v>
      </c>
      <c r="BQ301" s="62">
        <f t="shared" si="123"/>
        <v>0</v>
      </c>
      <c r="BR301" s="62">
        <f t="shared" si="123"/>
        <v>0</v>
      </c>
      <c r="BS301" s="62">
        <f t="shared" si="123"/>
        <v>0</v>
      </c>
    </row>
    <row r="302" spans="1:71">
      <c r="A302" s="62">
        <v>58</v>
      </c>
      <c r="B302" s="62" t="s">
        <v>824</v>
      </c>
      <c r="C302" s="62">
        <f t="shared" ref="C302:AH302" si="124">C223-C60</f>
        <v>0</v>
      </c>
      <c r="D302" s="62">
        <f t="shared" si="124"/>
        <v>0</v>
      </c>
      <c r="E302" s="62">
        <f t="shared" si="124"/>
        <v>0</v>
      </c>
      <c r="F302" s="62">
        <f t="shared" si="124"/>
        <v>0</v>
      </c>
      <c r="G302" s="62">
        <f t="shared" si="124"/>
        <v>-2.7129533710680553E-10</v>
      </c>
      <c r="H302" s="62">
        <f t="shared" si="124"/>
        <v>1.5233743225206986E-9</v>
      </c>
      <c r="I302" s="62">
        <f t="shared" si="124"/>
        <v>-3.4113675009828093E-9</v>
      </c>
      <c r="J302" s="62">
        <f t="shared" si="124"/>
        <v>0</v>
      </c>
      <c r="K302" s="62">
        <f t="shared" si="124"/>
        <v>0</v>
      </c>
      <c r="L302" s="62">
        <f t="shared" si="124"/>
        <v>0</v>
      </c>
      <c r="M302" s="62">
        <f t="shared" si="124"/>
        <v>0</v>
      </c>
      <c r="N302" s="62">
        <f t="shared" si="124"/>
        <v>0</v>
      </c>
      <c r="O302" s="62">
        <f t="shared" si="124"/>
        <v>0</v>
      </c>
      <c r="P302" s="62">
        <f t="shared" si="124"/>
        <v>2.6591474375221684E-6</v>
      </c>
      <c r="Q302" s="62">
        <f t="shared" si="124"/>
        <v>0</v>
      </c>
      <c r="R302" s="62">
        <f t="shared" si="124"/>
        <v>2.0422543395553355E-7</v>
      </c>
      <c r="S302" s="62">
        <f t="shared" si="124"/>
        <v>0</v>
      </c>
      <c r="T302" s="62">
        <f t="shared" si="124"/>
        <v>-4.292244556169944E-6</v>
      </c>
      <c r="U302" s="62">
        <f t="shared" si="124"/>
        <v>0</v>
      </c>
      <c r="V302" s="62">
        <f t="shared" si="124"/>
        <v>0</v>
      </c>
      <c r="W302" s="62">
        <f t="shared" si="124"/>
        <v>0</v>
      </c>
      <c r="X302" s="62">
        <f t="shared" si="124"/>
        <v>0</v>
      </c>
      <c r="Y302" s="62">
        <f t="shared" si="124"/>
        <v>0</v>
      </c>
      <c r="Z302" s="62">
        <f t="shared" si="124"/>
        <v>0</v>
      </c>
      <c r="AA302" s="62">
        <f t="shared" si="124"/>
        <v>0</v>
      </c>
      <c r="AB302" s="62">
        <f t="shared" si="124"/>
        <v>0</v>
      </c>
      <c r="AC302" s="62">
        <f t="shared" si="124"/>
        <v>0</v>
      </c>
      <c r="AD302" s="62">
        <f t="shared" si="124"/>
        <v>0</v>
      </c>
      <c r="AE302" s="62">
        <f t="shared" si="124"/>
        <v>0</v>
      </c>
      <c r="AF302" s="62">
        <f t="shared" si="124"/>
        <v>0</v>
      </c>
      <c r="AG302" s="62">
        <f t="shared" si="124"/>
        <v>0</v>
      </c>
      <c r="AH302" s="62">
        <f t="shared" si="124"/>
        <v>0</v>
      </c>
      <c r="AI302" s="62">
        <f t="shared" ref="AI302:BS302" si="125">AI223-AI60</f>
        <v>0</v>
      </c>
      <c r="AJ302" s="62">
        <f t="shared" si="125"/>
        <v>0</v>
      </c>
      <c r="AK302" s="62">
        <f t="shared" si="125"/>
        <v>0</v>
      </c>
      <c r="AL302" s="62">
        <f t="shared" si="125"/>
        <v>0</v>
      </c>
      <c r="AM302" s="62">
        <f t="shared" si="125"/>
        <v>6.564477971648941E-6</v>
      </c>
      <c r="AN302" s="62">
        <f t="shared" si="125"/>
        <v>0</v>
      </c>
      <c r="AO302" s="62">
        <f t="shared" si="125"/>
        <v>0</v>
      </c>
      <c r="AP302" s="62">
        <f t="shared" si="125"/>
        <v>0</v>
      </c>
      <c r="AQ302" s="62">
        <f t="shared" si="125"/>
        <v>0</v>
      </c>
      <c r="AR302" s="62">
        <f t="shared" si="125"/>
        <v>0</v>
      </c>
      <c r="AS302" s="62">
        <f t="shared" si="125"/>
        <v>0</v>
      </c>
      <c r="AT302" s="62">
        <f t="shared" si="125"/>
        <v>0</v>
      </c>
      <c r="AU302" s="62">
        <f t="shared" si="125"/>
        <v>0</v>
      </c>
      <c r="AV302" s="62">
        <f t="shared" si="125"/>
        <v>0</v>
      </c>
      <c r="AW302" s="62">
        <f t="shared" si="125"/>
        <v>0</v>
      </c>
      <c r="AX302" s="62">
        <f t="shared" si="125"/>
        <v>0</v>
      </c>
      <c r="AY302" s="62">
        <f t="shared" si="125"/>
        <v>0</v>
      </c>
      <c r="AZ302" s="62">
        <f t="shared" si="125"/>
        <v>0</v>
      </c>
      <c r="BA302" s="62">
        <f t="shared" si="125"/>
        <v>0</v>
      </c>
      <c r="BB302" s="62">
        <f t="shared" si="125"/>
        <v>0</v>
      </c>
      <c r="BC302" s="62">
        <f t="shared" si="125"/>
        <v>0</v>
      </c>
      <c r="BD302" s="62">
        <f t="shared" si="125"/>
        <v>-1.4285714278194916E-9</v>
      </c>
      <c r="BE302" s="62">
        <f t="shared" si="125"/>
        <v>0</v>
      </c>
      <c r="BF302" s="62">
        <f t="shared" si="125"/>
        <v>0</v>
      </c>
      <c r="BG302" s="62">
        <f t="shared" si="125"/>
        <v>0</v>
      </c>
      <c r="BH302" s="62">
        <f t="shared" si="125"/>
        <v>0</v>
      </c>
      <c r="BI302" s="62">
        <f t="shared" si="125"/>
        <v>0</v>
      </c>
      <c r="BJ302" s="62">
        <f t="shared" si="125"/>
        <v>0</v>
      </c>
      <c r="BK302" s="62">
        <f t="shared" si="125"/>
        <v>0</v>
      </c>
      <c r="BL302" s="62">
        <f t="shared" si="125"/>
        <v>0</v>
      </c>
      <c r="BM302" s="62">
        <f t="shared" si="125"/>
        <v>0</v>
      </c>
      <c r="BN302" s="62">
        <f t="shared" si="125"/>
        <v>0</v>
      </c>
      <c r="BO302" s="62">
        <f t="shared" si="125"/>
        <v>0</v>
      </c>
      <c r="BP302" s="62">
        <f t="shared" si="125"/>
        <v>0</v>
      </c>
      <c r="BQ302" s="62">
        <f t="shared" si="125"/>
        <v>0</v>
      </c>
      <c r="BR302" s="62">
        <f t="shared" si="125"/>
        <v>0</v>
      </c>
      <c r="BS302" s="62">
        <f t="shared" si="125"/>
        <v>0</v>
      </c>
    </row>
    <row r="303" spans="1:71">
      <c r="A303" s="62">
        <v>59</v>
      </c>
      <c r="B303" s="62" t="s">
        <v>774</v>
      </c>
      <c r="C303" s="62">
        <f t="shared" ref="C303:AH303" si="126">C224-C61</f>
        <v>0</v>
      </c>
      <c r="D303" s="62">
        <f t="shared" si="126"/>
        <v>1.944980333474372E-10</v>
      </c>
      <c r="E303" s="62">
        <f t="shared" si="126"/>
        <v>0</v>
      </c>
      <c r="F303" s="62">
        <f t="shared" si="126"/>
        <v>0</v>
      </c>
      <c r="G303" s="62">
        <f t="shared" si="126"/>
        <v>0</v>
      </c>
      <c r="H303" s="62">
        <f t="shared" si="126"/>
        <v>0</v>
      </c>
      <c r="I303" s="62">
        <f t="shared" si="126"/>
        <v>0</v>
      </c>
      <c r="J303" s="62">
        <f t="shared" si="126"/>
        <v>0</v>
      </c>
      <c r="K303" s="62">
        <f t="shared" si="126"/>
        <v>0</v>
      </c>
      <c r="L303" s="62">
        <f t="shared" si="126"/>
        <v>0</v>
      </c>
      <c r="M303" s="62">
        <f t="shared" si="126"/>
        <v>0</v>
      </c>
      <c r="N303" s="62">
        <f t="shared" si="126"/>
        <v>0</v>
      </c>
      <c r="O303" s="62">
        <f t="shared" si="126"/>
        <v>0</v>
      </c>
      <c r="P303" s="62">
        <f t="shared" si="126"/>
        <v>0</v>
      </c>
      <c r="Q303" s="62">
        <f t="shared" si="126"/>
        <v>0</v>
      </c>
      <c r="R303" s="62">
        <f t="shared" si="126"/>
        <v>0</v>
      </c>
      <c r="S303" s="62">
        <f t="shared" si="126"/>
        <v>0</v>
      </c>
      <c r="T303" s="62">
        <f t="shared" si="126"/>
        <v>0</v>
      </c>
      <c r="U303" s="62">
        <f t="shared" si="126"/>
        <v>0</v>
      </c>
      <c r="V303" s="62">
        <f t="shared" si="126"/>
        <v>0</v>
      </c>
      <c r="W303" s="62">
        <f t="shared" si="126"/>
        <v>0</v>
      </c>
      <c r="X303" s="62">
        <f t="shared" si="126"/>
        <v>0</v>
      </c>
      <c r="Y303" s="62">
        <f t="shared" si="126"/>
        <v>3.6000000000000004E-2</v>
      </c>
      <c r="Z303" s="62">
        <f t="shared" si="126"/>
        <v>-4.6404010495271208E-10</v>
      </c>
      <c r="AA303" s="62">
        <f t="shared" si="126"/>
        <v>0</v>
      </c>
      <c r="AB303" s="62">
        <f t="shared" si="126"/>
        <v>0</v>
      </c>
      <c r="AC303" s="62">
        <f t="shared" si="126"/>
        <v>0</v>
      </c>
      <c r="AD303" s="62">
        <f t="shared" si="126"/>
        <v>0</v>
      </c>
      <c r="AE303" s="62">
        <f t="shared" si="126"/>
        <v>0</v>
      </c>
      <c r="AF303" s="62">
        <f t="shared" si="126"/>
        <v>0</v>
      </c>
      <c r="AG303" s="62">
        <f t="shared" si="126"/>
        <v>0</v>
      </c>
      <c r="AH303" s="62">
        <f t="shared" si="126"/>
        <v>0</v>
      </c>
      <c r="AI303" s="62">
        <f t="shared" ref="AI303:BS303" si="127">AI224-AI61</f>
        <v>0</v>
      </c>
      <c r="AJ303" s="62">
        <f t="shared" si="127"/>
        <v>0</v>
      </c>
      <c r="AK303" s="62">
        <f t="shared" si="127"/>
        <v>0</v>
      </c>
      <c r="AL303" s="62">
        <f t="shared" si="127"/>
        <v>0</v>
      </c>
      <c r="AM303" s="62">
        <f t="shared" si="127"/>
        <v>0</v>
      </c>
      <c r="AN303" s="62">
        <f t="shared" si="127"/>
        <v>0</v>
      </c>
      <c r="AO303" s="62">
        <f t="shared" si="127"/>
        <v>0</v>
      </c>
      <c r="AP303" s="62">
        <f t="shared" si="127"/>
        <v>0</v>
      </c>
      <c r="AQ303" s="62">
        <f t="shared" si="127"/>
        <v>0</v>
      </c>
      <c r="AR303" s="62">
        <f t="shared" si="127"/>
        <v>0</v>
      </c>
      <c r="AS303" s="62">
        <f t="shared" si="127"/>
        <v>0</v>
      </c>
      <c r="AT303" s="62">
        <f t="shared" si="127"/>
        <v>0</v>
      </c>
      <c r="AU303" s="62">
        <f t="shared" si="127"/>
        <v>0</v>
      </c>
      <c r="AV303" s="62">
        <f t="shared" si="127"/>
        <v>0</v>
      </c>
      <c r="AW303" s="62">
        <f t="shared" si="127"/>
        <v>0</v>
      </c>
      <c r="AX303" s="62">
        <f t="shared" si="127"/>
        <v>0</v>
      </c>
      <c r="AY303" s="62">
        <f t="shared" si="127"/>
        <v>0</v>
      </c>
      <c r="AZ303" s="62">
        <f t="shared" si="127"/>
        <v>0</v>
      </c>
      <c r="BA303" s="62">
        <f t="shared" si="127"/>
        <v>0</v>
      </c>
      <c r="BB303" s="62">
        <f t="shared" si="127"/>
        <v>0</v>
      </c>
      <c r="BC303" s="62">
        <f t="shared" si="127"/>
        <v>0</v>
      </c>
      <c r="BD303" s="62">
        <f t="shared" si="127"/>
        <v>0</v>
      </c>
      <c r="BE303" s="62">
        <f t="shared" si="127"/>
        <v>0</v>
      </c>
      <c r="BF303" s="62">
        <f t="shared" si="127"/>
        <v>0</v>
      </c>
      <c r="BG303" s="62">
        <f t="shared" si="127"/>
        <v>0</v>
      </c>
      <c r="BH303" s="62">
        <f t="shared" si="127"/>
        <v>0</v>
      </c>
      <c r="BI303" s="62">
        <f t="shared" si="127"/>
        <v>0</v>
      </c>
      <c r="BJ303" s="62">
        <f t="shared" si="127"/>
        <v>0.19</v>
      </c>
      <c r="BK303" s="62">
        <f t="shared" si="127"/>
        <v>0</v>
      </c>
      <c r="BL303" s="62">
        <f t="shared" si="127"/>
        <v>0</v>
      </c>
      <c r="BM303" s="62">
        <f t="shared" si="127"/>
        <v>0</v>
      </c>
      <c r="BN303" s="62">
        <f t="shared" si="127"/>
        <v>0</v>
      </c>
      <c r="BO303" s="62">
        <f t="shared" si="127"/>
        <v>0</v>
      </c>
      <c r="BP303" s="62">
        <f t="shared" si="127"/>
        <v>0</v>
      </c>
      <c r="BQ303" s="62">
        <f t="shared" si="127"/>
        <v>0</v>
      </c>
      <c r="BR303" s="62">
        <f t="shared" si="127"/>
        <v>0</v>
      </c>
      <c r="BS303" s="62">
        <f t="shared" si="127"/>
        <v>0</v>
      </c>
    </row>
    <row r="304" spans="1:71">
      <c r="A304" s="62">
        <v>60</v>
      </c>
      <c r="B304" s="62" t="s">
        <v>745</v>
      </c>
      <c r="C304" s="62">
        <f t="shared" ref="C304:AH304" si="128">C225-C62</f>
        <v>0</v>
      </c>
      <c r="D304" s="62">
        <f t="shared" si="128"/>
        <v>-0.39999996807608773</v>
      </c>
      <c r="E304" s="62">
        <f t="shared" si="128"/>
        <v>0</v>
      </c>
      <c r="F304" s="62">
        <f t="shared" si="128"/>
        <v>0</v>
      </c>
      <c r="G304" s="62">
        <f t="shared" si="128"/>
        <v>0</v>
      </c>
      <c r="H304" s="62">
        <f t="shared" si="128"/>
        <v>0</v>
      </c>
      <c r="I304" s="62">
        <f t="shared" si="128"/>
        <v>0</v>
      </c>
      <c r="J304" s="62">
        <f t="shared" si="128"/>
        <v>0</v>
      </c>
      <c r="K304" s="62">
        <f t="shared" si="128"/>
        <v>1.7418991960643782E-9</v>
      </c>
      <c r="L304" s="62">
        <f t="shared" si="128"/>
        <v>0</v>
      </c>
      <c r="M304" s="62">
        <f t="shared" si="128"/>
        <v>0</v>
      </c>
      <c r="N304" s="62">
        <f t="shared" si="128"/>
        <v>-6.3350000000001079E-6</v>
      </c>
      <c r="O304" s="62">
        <f t="shared" si="128"/>
        <v>0</v>
      </c>
      <c r="P304" s="62">
        <f t="shared" si="128"/>
        <v>4.6936341024990825E-6</v>
      </c>
      <c r="Q304" s="62">
        <f t="shared" si="128"/>
        <v>0</v>
      </c>
      <c r="R304" s="62">
        <f t="shared" si="128"/>
        <v>-6.9792600067980493E-7</v>
      </c>
      <c r="S304" s="62">
        <f t="shared" si="128"/>
        <v>5.0369318901066773E-6</v>
      </c>
      <c r="T304" s="62">
        <f t="shared" si="128"/>
        <v>0</v>
      </c>
      <c r="U304" s="62">
        <f t="shared" si="128"/>
        <v>0</v>
      </c>
      <c r="V304" s="62">
        <f t="shared" si="128"/>
        <v>0</v>
      </c>
      <c r="W304" s="62">
        <f t="shared" si="128"/>
        <v>0</v>
      </c>
      <c r="X304" s="62">
        <f t="shared" si="128"/>
        <v>4.080000000017403E-6</v>
      </c>
      <c r="Y304" s="62">
        <f t="shared" si="128"/>
        <v>-3.6000000000000032E-2</v>
      </c>
      <c r="Z304" s="62">
        <f t="shared" si="128"/>
        <v>2.6997142961224324E-2</v>
      </c>
      <c r="AA304" s="62">
        <f t="shared" si="128"/>
        <v>0</v>
      </c>
      <c r="AB304" s="62">
        <f t="shared" si="128"/>
        <v>-1.9523248031040608E-5</v>
      </c>
      <c r="AC304" s="62">
        <f t="shared" si="128"/>
        <v>0</v>
      </c>
      <c r="AD304" s="62">
        <f t="shared" si="128"/>
        <v>0</v>
      </c>
      <c r="AE304" s="62">
        <f t="shared" si="128"/>
        <v>0</v>
      </c>
      <c r="AF304" s="62">
        <f t="shared" si="128"/>
        <v>0</v>
      </c>
      <c r="AG304" s="62">
        <f t="shared" si="128"/>
        <v>0</v>
      </c>
      <c r="AH304" s="62">
        <f t="shared" si="128"/>
        <v>-1.7530683482060563E-5</v>
      </c>
      <c r="AI304" s="62">
        <f t="shared" ref="AI304:BS304" si="129">AI225-AI62</f>
        <v>2.463720599060748E-9</v>
      </c>
      <c r="AJ304" s="62">
        <f t="shared" si="129"/>
        <v>-3.3101637252244596E-2</v>
      </c>
      <c r="AK304" s="62">
        <f t="shared" si="129"/>
        <v>0</v>
      </c>
      <c r="AL304" s="62">
        <f t="shared" si="129"/>
        <v>0</v>
      </c>
      <c r="AM304" s="62">
        <f t="shared" si="129"/>
        <v>-2.3980317909923915E-6</v>
      </c>
      <c r="AN304" s="62">
        <f t="shared" si="129"/>
        <v>0</v>
      </c>
      <c r="AO304" s="62">
        <f t="shared" si="129"/>
        <v>0</v>
      </c>
      <c r="AP304" s="62">
        <f t="shared" si="129"/>
        <v>0</v>
      </c>
      <c r="AQ304" s="62">
        <f t="shared" si="129"/>
        <v>0</v>
      </c>
      <c r="AR304" s="62">
        <f t="shared" si="129"/>
        <v>0</v>
      </c>
      <c r="AS304" s="62">
        <f t="shared" si="129"/>
        <v>0</v>
      </c>
      <c r="AT304" s="62">
        <f t="shared" si="129"/>
        <v>0</v>
      </c>
      <c r="AU304" s="62">
        <f t="shared" si="129"/>
        <v>0</v>
      </c>
      <c r="AV304" s="62">
        <f t="shared" si="129"/>
        <v>0</v>
      </c>
      <c r="AW304" s="62">
        <f t="shared" si="129"/>
        <v>0</v>
      </c>
      <c r="AX304" s="62">
        <f t="shared" si="129"/>
        <v>0</v>
      </c>
      <c r="AY304" s="62">
        <f t="shared" si="129"/>
        <v>0</v>
      </c>
      <c r="AZ304" s="62">
        <f t="shared" si="129"/>
        <v>0</v>
      </c>
      <c r="BA304" s="62">
        <f t="shared" si="129"/>
        <v>0</v>
      </c>
      <c r="BB304" s="62">
        <f t="shared" si="129"/>
        <v>0</v>
      </c>
      <c r="BC304" s="62">
        <f t="shared" si="129"/>
        <v>0</v>
      </c>
      <c r="BD304" s="62">
        <f t="shared" si="129"/>
        <v>-0.12469075500000006</v>
      </c>
      <c r="BE304" s="62">
        <f t="shared" si="129"/>
        <v>0</v>
      </c>
      <c r="BF304" s="62">
        <f t="shared" si="129"/>
        <v>0</v>
      </c>
      <c r="BG304" s="62">
        <f t="shared" si="129"/>
        <v>0</v>
      </c>
      <c r="BH304" s="62">
        <f t="shared" si="129"/>
        <v>0</v>
      </c>
      <c r="BI304" s="62">
        <f t="shared" si="129"/>
        <v>0</v>
      </c>
      <c r="BJ304" s="62">
        <f t="shared" si="129"/>
        <v>-0.25</v>
      </c>
      <c r="BK304" s="62">
        <f t="shared" si="129"/>
        <v>0</v>
      </c>
      <c r="BL304" s="62">
        <f t="shared" si="129"/>
        <v>0</v>
      </c>
      <c r="BM304" s="62">
        <f t="shared" si="129"/>
        <v>0</v>
      </c>
      <c r="BN304" s="62">
        <f t="shared" si="129"/>
        <v>0</v>
      </c>
      <c r="BO304" s="62">
        <f t="shared" si="129"/>
        <v>0</v>
      </c>
      <c r="BP304" s="62">
        <f t="shared" si="129"/>
        <v>0</v>
      </c>
      <c r="BQ304" s="62">
        <f t="shared" si="129"/>
        <v>0</v>
      </c>
      <c r="BR304" s="62">
        <f t="shared" si="129"/>
        <v>0</v>
      </c>
      <c r="BS304" s="62">
        <f t="shared" si="129"/>
        <v>0</v>
      </c>
    </row>
    <row r="305" spans="1:71">
      <c r="A305" s="62">
        <v>61</v>
      </c>
      <c r="B305" s="62" t="s">
        <v>679</v>
      </c>
      <c r="C305" s="62">
        <f t="shared" ref="C305:AH305" si="130">C226-C63</f>
        <v>0</v>
      </c>
      <c r="D305" s="62">
        <f t="shared" si="130"/>
        <v>0</v>
      </c>
      <c r="E305" s="62">
        <f t="shared" si="130"/>
        <v>0</v>
      </c>
      <c r="F305" s="62">
        <f t="shared" si="130"/>
        <v>0</v>
      </c>
      <c r="G305" s="62">
        <f t="shared" si="130"/>
        <v>0</v>
      </c>
      <c r="H305" s="62">
        <f t="shared" si="130"/>
        <v>0</v>
      </c>
      <c r="I305" s="62">
        <f t="shared" si="130"/>
        <v>0</v>
      </c>
      <c r="J305" s="62">
        <f t="shared" si="130"/>
        <v>0</v>
      </c>
      <c r="K305" s="62">
        <f t="shared" si="130"/>
        <v>0</v>
      </c>
      <c r="L305" s="62">
        <f t="shared" si="130"/>
        <v>0</v>
      </c>
      <c r="M305" s="62">
        <f t="shared" si="130"/>
        <v>0</v>
      </c>
      <c r="N305" s="62">
        <f t="shared" si="130"/>
        <v>0</v>
      </c>
      <c r="O305" s="62">
        <f t="shared" si="130"/>
        <v>0</v>
      </c>
      <c r="P305" s="62">
        <f t="shared" si="130"/>
        <v>0</v>
      </c>
      <c r="Q305" s="62">
        <f t="shared" si="130"/>
        <v>0</v>
      </c>
      <c r="R305" s="62">
        <f t="shared" si="130"/>
        <v>0</v>
      </c>
      <c r="S305" s="62">
        <f t="shared" si="130"/>
        <v>0</v>
      </c>
      <c r="T305" s="62">
        <f t="shared" si="130"/>
        <v>0</v>
      </c>
      <c r="U305" s="62">
        <f t="shared" si="130"/>
        <v>0</v>
      </c>
      <c r="V305" s="62">
        <f t="shared" si="130"/>
        <v>0</v>
      </c>
      <c r="W305" s="62">
        <f t="shared" si="130"/>
        <v>0</v>
      </c>
      <c r="X305" s="62">
        <f t="shared" si="130"/>
        <v>0</v>
      </c>
      <c r="Y305" s="62">
        <f t="shared" si="130"/>
        <v>0</v>
      </c>
      <c r="Z305" s="62">
        <f t="shared" si="130"/>
        <v>0</v>
      </c>
      <c r="AA305" s="62">
        <f t="shared" si="130"/>
        <v>0</v>
      </c>
      <c r="AB305" s="62">
        <f t="shared" si="130"/>
        <v>0</v>
      </c>
      <c r="AC305" s="62">
        <f t="shared" si="130"/>
        <v>4.1640378548868373E-6</v>
      </c>
      <c r="AD305" s="62">
        <f t="shared" si="130"/>
        <v>8.342728297638935E-7</v>
      </c>
      <c r="AE305" s="62">
        <f t="shared" si="130"/>
        <v>-4.1221779457645269E-6</v>
      </c>
      <c r="AF305" s="62">
        <f t="shared" si="130"/>
        <v>5.2156469407954598E-7</v>
      </c>
      <c r="AG305" s="62">
        <f t="shared" si="130"/>
        <v>0</v>
      </c>
      <c r="AH305" s="62">
        <f t="shared" si="130"/>
        <v>0</v>
      </c>
      <c r="AI305" s="62">
        <f t="shared" ref="AI305:BS305" si="131">AI226-AI63</f>
        <v>0</v>
      </c>
      <c r="AJ305" s="62">
        <f t="shared" si="131"/>
        <v>0</v>
      </c>
      <c r="AK305" s="62">
        <f t="shared" si="131"/>
        <v>0</v>
      </c>
      <c r="AL305" s="62">
        <f t="shared" si="131"/>
        <v>0</v>
      </c>
      <c r="AM305" s="62">
        <f t="shared" si="131"/>
        <v>0</v>
      </c>
      <c r="AN305" s="62">
        <f t="shared" si="131"/>
        <v>0</v>
      </c>
      <c r="AO305" s="62">
        <f t="shared" si="131"/>
        <v>0</v>
      </c>
      <c r="AP305" s="62">
        <f t="shared" si="131"/>
        <v>-4.5000000000000005E-3</v>
      </c>
      <c r="AQ305" s="62">
        <f t="shared" si="131"/>
        <v>0</v>
      </c>
      <c r="AR305" s="62">
        <f t="shared" si="131"/>
        <v>0</v>
      </c>
      <c r="AS305" s="62">
        <f t="shared" si="131"/>
        <v>0</v>
      </c>
      <c r="AT305" s="62">
        <f t="shared" si="131"/>
        <v>0</v>
      </c>
      <c r="AU305" s="62">
        <f t="shared" si="131"/>
        <v>0</v>
      </c>
      <c r="AV305" s="62">
        <f t="shared" si="131"/>
        <v>0</v>
      </c>
      <c r="AW305" s="62">
        <f t="shared" si="131"/>
        <v>0</v>
      </c>
      <c r="AX305" s="62">
        <f t="shared" si="131"/>
        <v>0</v>
      </c>
      <c r="AY305" s="62">
        <f t="shared" si="131"/>
        <v>0</v>
      </c>
      <c r="AZ305" s="62">
        <f t="shared" si="131"/>
        <v>0</v>
      </c>
      <c r="BA305" s="62">
        <f t="shared" si="131"/>
        <v>0</v>
      </c>
      <c r="BB305" s="62">
        <f t="shared" si="131"/>
        <v>0</v>
      </c>
      <c r="BC305" s="62">
        <f t="shared" si="131"/>
        <v>0</v>
      </c>
      <c r="BD305" s="62">
        <f t="shared" si="131"/>
        <v>0</v>
      </c>
      <c r="BE305" s="62">
        <f t="shared" si="131"/>
        <v>0</v>
      </c>
      <c r="BF305" s="62">
        <f t="shared" si="131"/>
        <v>0</v>
      </c>
      <c r="BG305" s="62">
        <f t="shared" si="131"/>
        <v>0</v>
      </c>
      <c r="BH305" s="62">
        <f t="shared" si="131"/>
        <v>0</v>
      </c>
      <c r="BI305" s="62">
        <f t="shared" si="131"/>
        <v>0</v>
      </c>
      <c r="BJ305" s="62">
        <f t="shared" si="131"/>
        <v>0</v>
      </c>
      <c r="BK305" s="62">
        <f t="shared" si="131"/>
        <v>-0.25700000000000001</v>
      </c>
      <c r="BL305" s="62">
        <f t="shared" si="131"/>
        <v>-5.1999999999999998E-2</v>
      </c>
      <c r="BM305" s="62">
        <f t="shared" si="131"/>
        <v>0</v>
      </c>
      <c r="BN305" s="62">
        <f t="shared" si="131"/>
        <v>0</v>
      </c>
      <c r="BO305" s="62">
        <f t="shared" si="131"/>
        <v>0</v>
      </c>
      <c r="BP305" s="62">
        <f t="shared" si="131"/>
        <v>0</v>
      </c>
      <c r="BQ305" s="62">
        <f t="shared" si="131"/>
        <v>0</v>
      </c>
      <c r="BR305" s="62">
        <f t="shared" si="131"/>
        <v>0</v>
      </c>
      <c r="BS305" s="62">
        <f t="shared" si="131"/>
        <v>0</v>
      </c>
    </row>
    <row r="306" spans="1:71">
      <c r="A306" s="62">
        <v>62</v>
      </c>
      <c r="B306" s="62" t="s">
        <v>753</v>
      </c>
      <c r="C306" s="62">
        <f t="shared" ref="C306:AH306" si="132">C227-C64</f>
        <v>0.5</v>
      </c>
      <c r="D306" s="62">
        <f t="shared" si="132"/>
        <v>-2.4667540688035061E-11</v>
      </c>
      <c r="E306" s="62">
        <f t="shared" si="132"/>
        <v>0</v>
      </c>
      <c r="F306" s="62">
        <f t="shared" si="132"/>
        <v>0</v>
      </c>
      <c r="G306" s="62">
        <f t="shared" si="132"/>
        <v>0</v>
      </c>
      <c r="H306" s="62">
        <f t="shared" si="132"/>
        <v>0</v>
      </c>
      <c r="I306" s="62">
        <f t="shared" si="132"/>
        <v>0</v>
      </c>
      <c r="J306" s="62">
        <f t="shared" si="132"/>
        <v>0</v>
      </c>
      <c r="K306" s="62">
        <f t="shared" si="132"/>
        <v>1.2765836410411069E-5</v>
      </c>
      <c r="L306" s="62">
        <f t="shared" si="132"/>
        <v>-6.7744446838879924E-6</v>
      </c>
      <c r="M306" s="62">
        <f t="shared" si="132"/>
        <v>0</v>
      </c>
      <c r="N306" s="62">
        <f t="shared" si="132"/>
        <v>0</v>
      </c>
      <c r="O306" s="62">
        <f t="shared" si="132"/>
        <v>0</v>
      </c>
      <c r="P306" s="62">
        <f t="shared" si="132"/>
        <v>0</v>
      </c>
      <c r="Q306" s="62">
        <f t="shared" si="132"/>
        <v>0</v>
      </c>
      <c r="R306" s="62">
        <f t="shared" si="132"/>
        <v>0</v>
      </c>
      <c r="S306" s="62">
        <f t="shared" si="132"/>
        <v>0</v>
      </c>
      <c r="T306" s="62">
        <f t="shared" si="132"/>
        <v>0</v>
      </c>
      <c r="U306" s="62">
        <f t="shared" si="132"/>
        <v>0</v>
      </c>
      <c r="V306" s="62">
        <f t="shared" si="132"/>
        <v>0</v>
      </c>
      <c r="W306" s="62">
        <f t="shared" si="132"/>
        <v>0</v>
      </c>
      <c r="X306" s="62">
        <f t="shared" si="132"/>
        <v>0</v>
      </c>
      <c r="Y306" s="62">
        <f t="shared" si="132"/>
        <v>0</v>
      </c>
      <c r="Z306" s="62">
        <f t="shared" si="132"/>
        <v>3.0000013909851665E-3</v>
      </c>
      <c r="AA306" s="62">
        <f t="shared" si="132"/>
        <v>0</v>
      </c>
      <c r="AB306" s="62">
        <f t="shared" si="132"/>
        <v>-2.3369606404453371E-6</v>
      </c>
      <c r="AC306" s="62">
        <f t="shared" si="132"/>
        <v>4.6477392218746694E-6</v>
      </c>
      <c r="AD306" s="62">
        <f t="shared" si="132"/>
        <v>-4.9267192784863134E-6</v>
      </c>
      <c r="AE306" s="62">
        <f t="shared" si="132"/>
        <v>3.0280654987335787E-6</v>
      </c>
      <c r="AF306" s="62">
        <f t="shared" si="132"/>
        <v>3.5406218655831267E-6</v>
      </c>
      <c r="AG306" s="62">
        <f t="shared" si="132"/>
        <v>0</v>
      </c>
      <c r="AH306" s="62">
        <f t="shared" si="132"/>
        <v>-9.8007129347758258E-3</v>
      </c>
      <c r="AI306" s="62">
        <f t="shared" ref="AI306:BS306" si="133">AI227-AI64</f>
        <v>0</v>
      </c>
      <c r="AJ306" s="62">
        <f t="shared" si="133"/>
        <v>4.9045174692341487E-10</v>
      </c>
      <c r="AK306" s="62">
        <f t="shared" si="133"/>
        <v>0</v>
      </c>
      <c r="AL306" s="62">
        <f t="shared" si="133"/>
        <v>0</v>
      </c>
      <c r="AM306" s="62">
        <f t="shared" si="133"/>
        <v>0</v>
      </c>
      <c r="AN306" s="62">
        <f t="shared" si="133"/>
        <v>0</v>
      </c>
      <c r="AO306" s="62">
        <f t="shared" si="133"/>
        <v>0</v>
      </c>
      <c r="AP306" s="62">
        <f t="shared" si="133"/>
        <v>-0.38510000000000005</v>
      </c>
      <c r="AQ306" s="62">
        <f t="shared" si="133"/>
        <v>0</v>
      </c>
      <c r="AR306" s="62">
        <f t="shared" si="133"/>
        <v>0</v>
      </c>
      <c r="AS306" s="62">
        <f t="shared" si="133"/>
        <v>0</v>
      </c>
      <c r="AT306" s="62">
        <f t="shared" si="133"/>
        <v>0</v>
      </c>
      <c r="AU306" s="62">
        <f t="shared" si="133"/>
        <v>0</v>
      </c>
      <c r="AV306" s="62">
        <f t="shared" si="133"/>
        <v>0</v>
      </c>
      <c r="AW306" s="62">
        <f t="shared" si="133"/>
        <v>0</v>
      </c>
      <c r="AX306" s="62">
        <f t="shared" si="133"/>
        <v>0</v>
      </c>
      <c r="AY306" s="62">
        <f t="shared" si="133"/>
        <v>0</v>
      </c>
      <c r="AZ306" s="62">
        <f t="shared" si="133"/>
        <v>0</v>
      </c>
      <c r="BA306" s="62">
        <f t="shared" si="133"/>
        <v>0</v>
      </c>
      <c r="BB306" s="62">
        <f t="shared" si="133"/>
        <v>0</v>
      </c>
      <c r="BC306" s="62">
        <f t="shared" si="133"/>
        <v>-0.1</v>
      </c>
      <c r="BD306" s="62">
        <f t="shared" si="133"/>
        <v>-2.5309225000000032E-2</v>
      </c>
      <c r="BE306" s="62">
        <f t="shared" si="133"/>
        <v>0</v>
      </c>
      <c r="BF306" s="62">
        <f t="shared" si="133"/>
        <v>0</v>
      </c>
      <c r="BG306" s="62">
        <f t="shared" si="133"/>
        <v>0</v>
      </c>
      <c r="BH306" s="62">
        <f t="shared" si="133"/>
        <v>0</v>
      </c>
      <c r="BI306" s="62">
        <f t="shared" si="133"/>
        <v>-6.5000000000000002E-2</v>
      </c>
      <c r="BJ306" s="62">
        <f t="shared" si="133"/>
        <v>0</v>
      </c>
      <c r="BK306" s="62">
        <f t="shared" si="133"/>
        <v>0.19600000000000001</v>
      </c>
      <c r="BL306" s="62">
        <f t="shared" si="133"/>
        <v>0</v>
      </c>
      <c r="BM306" s="62">
        <f t="shared" si="133"/>
        <v>0</v>
      </c>
      <c r="BN306" s="62">
        <f t="shared" si="133"/>
        <v>0</v>
      </c>
      <c r="BO306" s="62">
        <f t="shared" si="133"/>
        <v>0</v>
      </c>
      <c r="BP306" s="62">
        <f t="shared" si="133"/>
        <v>0</v>
      </c>
      <c r="BQ306" s="62">
        <f t="shared" si="133"/>
        <v>0</v>
      </c>
      <c r="BR306" s="62">
        <f t="shared" si="133"/>
        <v>0</v>
      </c>
      <c r="BS306" s="62">
        <f t="shared" si="133"/>
        <v>0</v>
      </c>
    </row>
    <row r="307" spans="1:71">
      <c r="A307" s="62">
        <v>63</v>
      </c>
      <c r="B307" s="62" t="s">
        <v>754</v>
      </c>
      <c r="C307" s="62">
        <f t="shared" ref="C307:AH307" si="134">C228-C65</f>
        <v>0</v>
      </c>
      <c r="D307" s="62">
        <f t="shared" si="134"/>
        <v>0</v>
      </c>
      <c r="E307" s="62">
        <f t="shared" si="134"/>
        <v>0</v>
      </c>
      <c r="F307" s="62">
        <f t="shared" si="134"/>
        <v>0</v>
      </c>
      <c r="G307" s="62">
        <f t="shared" si="134"/>
        <v>0</v>
      </c>
      <c r="H307" s="62">
        <f t="shared" si="134"/>
        <v>0</v>
      </c>
      <c r="I307" s="62">
        <f t="shared" si="134"/>
        <v>0</v>
      </c>
      <c r="J307" s="62">
        <f t="shared" si="134"/>
        <v>0</v>
      </c>
      <c r="K307" s="62">
        <f t="shared" si="134"/>
        <v>-2.7765489668823301E-6</v>
      </c>
      <c r="L307" s="62">
        <f t="shared" si="134"/>
        <v>0</v>
      </c>
      <c r="M307" s="62">
        <f t="shared" si="134"/>
        <v>0</v>
      </c>
      <c r="N307" s="62">
        <f t="shared" si="134"/>
        <v>0</v>
      </c>
      <c r="O307" s="62">
        <f t="shared" si="134"/>
        <v>0</v>
      </c>
      <c r="P307" s="62">
        <f t="shared" si="134"/>
        <v>0</v>
      </c>
      <c r="Q307" s="62">
        <f t="shared" si="134"/>
        <v>0</v>
      </c>
      <c r="R307" s="62">
        <f t="shared" si="134"/>
        <v>0</v>
      </c>
      <c r="S307" s="62">
        <f t="shared" si="134"/>
        <v>0</v>
      </c>
      <c r="T307" s="62">
        <f t="shared" si="134"/>
        <v>0</v>
      </c>
      <c r="U307" s="62">
        <f t="shared" si="134"/>
        <v>0</v>
      </c>
      <c r="V307" s="62">
        <f t="shared" si="134"/>
        <v>0</v>
      </c>
      <c r="W307" s="62">
        <f t="shared" si="134"/>
        <v>0</v>
      </c>
      <c r="X307" s="62">
        <f t="shared" si="134"/>
        <v>0</v>
      </c>
      <c r="Y307" s="62">
        <f t="shared" si="134"/>
        <v>0</v>
      </c>
      <c r="Z307" s="62">
        <f t="shared" si="134"/>
        <v>4.6118360974740924E-11</v>
      </c>
      <c r="AA307" s="62">
        <f t="shared" si="134"/>
        <v>0</v>
      </c>
      <c r="AB307" s="62">
        <f t="shared" si="134"/>
        <v>0</v>
      </c>
      <c r="AC307" s="62">
        <f t="shared" si="134"/>
        <v>3.8906414300821091E-6</v>
      </c>
      <c r="AD307" s="62">
        <f t="shared" si="134"/>
        <v>4.0924464487224199E-6</v>
      </c>
      <c r="AE307" s="62">
        <f t="shared" si="134"/>
        <v>-1.5266932325563864E-6</v>
      </c>
      <c r="AF307" s="62">
        <f t="shared" si="134"/>
        <v>-3.2296890671579259E-6</v>
      </c>
      <c r="AG307" s="62">
        <f t="shared" si="134"/>
        <v>0</v>
      </c>
      <c r="AH307" s="62">
        <f t="shared" si="134"/>
        <v>0</v>
      </c>
      <c r="AI307" s="62">
        <f t="shared" ref="AI307:BS307" si="135">AI228-AI65</f>
        <v>0</v>
      </c>
      <c r="AJ307" s="62">
        <f t="shared" si="135"/>
        <v>0</v>
      </c>
      <c r="AK307" s="62">
        <f t="shared" si="135"/>
        <v>0</v>
      </c>
      <c r="AL307" s="62">
        <f t="shared" si="135"/>
        <v>0</v>
      </c>
      <c r="AM307" s="62">
        <f t="shared" si="135"/>
        <v>0</v>
      </c>
      <c r="AN307" s="62">
        <f t="shared" si="135"/>
        <v>0</v>
      </c>
      <c r="AO307" s="62">
        <f t="shared" si="135"/>
        <v>0</v>
      </c>
      <c r="AP307" s="62">
        <f t="shared" si="135"/>
        <v>0.33289999999999997</v>
      </c>
      <c r="AQ307" s="62">
        <f t="shared" si="135"/>
        <v>0</v>
      </c>
      <c r="AR307" s="62">
        <f t="shared" si="135"/>
        <v>0</v>
      </c>
      <c r="AS307" s="62">
        <f t="shared" si="135"/>
        <v>0</v>
      </c>
      <c r="AT307" s="62">
        <f t="shared" si="135"/>
        <v>0</v>
      </c>
      <c r="AU307" s="62">
        <f t="shared" si="135"/>
        <v>0</v>
      </c>
      <c r="AV307" s="62">
        <f t="shared" si="135"/>
        <v>0</v>
      </c>
      <c r="AW307" s="62">
        <f t="shared" si="135"/>
        <v>0</v>
      </c>
      <c r="AX307" s="62">
        <f t="shared" si="135"/>
        <v>0</v>
      </c>
      <c r="AY307" s="62">
        <f t="shared" si="135"/>
        <v>0</v>
      </c>
      <c r="AZ307" s="62">
        <f t="shared" si="135"/>
        <v>0</v>
      </c>
      <c r="BA307" s="62">
        <f t="shared" si="135"/>
        <v>0</v>
      </c>
      <c r="BB307" s="62">
        <f t="shared" si="135"/>
        <v>0</v>
      </c>
      <c r="BC307" s="62">
        <f t="shared" si="135"/>
        <v>0.127</v>
      </c>
      <c r="BD307" s="62">
        <f t="shared" si="135"/>
        <v>0</v>
      </c>
      <c r="BE307" s="62">
        <f t="shared" si="135"/>
        <v>0</v>
      </c>
      <c r="BF307" s="62">
        <f t="shared" si="135"/>
        <v>0</v>
      </c>
      <c r="BG307" s="62">
        <f t="shared" si="135"/>
        <v>0</v>
      </c>
      <c r="BH307" s="62">
        <f t="shared" si="135"/>
        <v>0</v>
      </c>
      <c r="BI307" s="62">
        <f t="shared" si="135"/>
        <v>4.9999999999999989E-2</v>
      </c>
      <c r="BJ307" s="62">
        <f t="shared" si="135"/>
        <v>0</v>
      </c>
      <c r="BK307" s="62">
        <f t="shared" si="135"/>
        <v>0.25700000000000001</v>
      </c>
      <c r="BL307" s="62">
        <f t="shared" si="135"/>
        <v>0</v>
      </c>
      <c r="BM307" s="62">
        <f t="shared" si="135"/>
        <v>0</v>
      </c>
      <c r="BN307" s="62">
        <f t="shared" si="135"/>
        <v>0</v>
      </c>
      <c r="BO307" s="62">
        <f t="shared" si="135"/>
        <v>0</v>
      </c>
      <c r="BP307" s="62">
        <f t="shared" si="135"/>
        <v>0</v>
      </c>
      <c r="BQ307" s="62">
        <f t="shared" si="135"/>
        <v>0</v>
      </c>
      <c r="BR307" s="62">
        <f t="shared" si="135"/>
        <v>0</v>
      </c>
      <c r="BS307" s="62">
        <f t="shared" si="135"/>
        <v>0</v>
      </c>
    </row>
    <row r="308" spans="1:71">
      <c r="A308" s="62">
        <v>64</v>
      </c>
      <c r="B308" s="62" t="s">
        <v>755</v>
      </c>
      <c r="C308" s="62">
        <f t="shared" ref="C308:AH308" si="136">C229-C66</f>
        <v>0</v>
      </c>
      <c r="D308" s="62">
        <f t="shared" si="136"/>
        <v>0</v>
      </c>
      <c r="E308" s="62">
        <f t="shared" si="136"/>
        <v>0</v>
      </c>
      <c r="F308" s="62">
        <f t="shared" si="136"/>
        <v>0</v>
      </c>
      <c r="G308" s="62">
        <f t="shared" si="136"/>
        <v>0</v>
      </c>
      <c r="H308" s="62">
        <f t="shared" si="136"/>
        <v>0</v>
      </c>
      <c r="I308" s="62">
        <f t="shared" si="136"/>
        <v>0</v>
      </c>
      <c r="J308" s="62">
        <f t="shared" si="136"/>
        <v>0</v>
      </c>
      <c r="K308" s="62">
        <f t="shared" si="136"/>
        <v>0</v>
      </c>
      <c r="L308" s="62">
        <f t="shared" si="136"/>
        <v>0</v>
      </c>
      <c r="M308" s="62">
        <f t="shared" si="136"/>
        <v>0</v>
      </c>
      <c r="N308" s="62">
        <f t="shared" si="136"/>
        <v>0</v>
      </c>
      <c r="O308" s="62">
        <f t="shared" si="136"/>
        <v>0</v>
      </c>
      <c r="P308" s="62">
        <f t="shared" si="136"/>
        <v>0</v>
      </c>
      <c r="Q308" s="62">
        <f t="shared" si="136"/>
        <v>0</v>
      </c>
      <c r="R308" s="62">
        <f t="shared" si="136"/>
        <v>0</v>
      </c>
      <c r="S308" s="62">
        <f t="shared" si="136"/>
        <v>0</v>
      </c>
      <c r="T308" s="62">
        <f t="shared" si="136"/>
        <v>0</v>
      </c>
      <c r="U308" s="62">
        <f t="shared" si="136"/>
        <v>0</v>
      </c>
      <c r="V308" s="62">
        <f t="shared" si="136"/>
        <v>0</v>
      </c>
      <c r="W308" s="62">
        <f t="shared" si="136"/>
        <v>0</v>
      </c>
      <c r="X308" s="62">
        <f t="shared" si="136"/>
        <v>0</v>
      </c>
      <c r="Y308" s="62">
        <f t="shared" si="136"/>
        <v>0</v>
      </c>
      <c r="Z308" s="62">
        <f t="shared" si="136"/>
        <v>0</v>
      </c>
      <c r="AA308" s="62">
        <f t="shared" si="136"/>
        <v>0</v>
      </c>
      <c r="AB308" s="62">
        <f t="shared" si="136"/>
        <v>0</v>
      </c>
      <c r="AC308" s="62">
        <f t="shared" si="136"/>
        <v>0</v>
      </c>
      <c r="AD308" s="62">
        <f t="shared" si="136"/>
        <v>0</v>
      </c>
      <c r="AE308" s="62">
        <f t="shared" si="136"/>
        <v>0</v>
      </c>
      <c r="AF308" s="62">
        <f t="shared" si="136"/>
        <v>0</v>
      </c>
      <c r="AG308" s="62">
        <f t="shared" si="136"/>
        <v>0</v>
      </c>
      <c r="AH308" s="62">
        <f t="shared" si="136"/>
        <v>0</v>
      </c>
      <c r="AI308" s="62">
        <f t="shared" ref="AI308:BS308" si="137">AI229-AI66</f>
        <v>0</v>
      </c>
      <c r="AJ308" s="62">
        <f t="shared" si="137"/>
        <v>0</v>
      </c>
      <c r="AK308" s="62">
        <f t="shared" si="137"/>
        <v>0</v>
      </c>
      <c r="AL308" s="62">
        <f t="shared" si="137"/>
        <v>0</v>
      </c>
      <c r="AM308" s="62">
        <f t="shared" si="137"/>
        <v>0</v>
      </c>
      <c r="AN308" s="62">
        <f t="shared" si="137"/>
        <v>0</v>
      </c>
      <c r="AO308" s="62">
        <f t="shared" si="137"/>
        <v>0</v>
      </c>
      <c r="AP308" s="62">
        <f t="shared" si="137"/>
        <v>0</v>
      </c>
      <c r="AQ308" s="62">
        <f t="shared" si="137"/>
        <v>0</v>
      </c>
      <c r="AR308" s="62">
        <f t="shared" si="137"/>
        <v>0</v>
      </c>
      <c r="AS308" s="62">
        <f t="shared" si="137"/>
        <v>0</v>
      </c>
      <c r="AT308" s="62">
        <f t="shared" si="137"/>
        <v>0</v>
      </c>
      <c r="AU308" s="62">
        <f t="shared" si="137"/>
        <v>0</v>
      </c>
      <c r="AV308" s="62">
        <f t="shared" si="137"/>
        <v>0</v>
      </c>
      <c r="AW308" s="62">
        <f t="shared" si="137"/>
        <v>0</v>
      </c>
      <c r="AX308" s="62">
        <f t="shared" si="137"/>
        <v>0</v>
      </c>
      <c r="AY308" s="62">
        <f t="shared" si="137"/>
        <v>0</v>
      </c>
      <c r="AZ308" s="62">
        <f t="shared" si="137"/>
        <v>0</v>
      </c>
      <c r="BA308" s="62">
        <f t="shared" si="137"/>
        <v>0</v>
      </c>
      <c r="BB308" s="62">
        <f t="shared" si="137"/>
        <v>0</v>
      </c>
      <c r="BC308" s="62">
        <f t="shared" si="137"/>
        <v>0</v>
      </c>
      <c r="BD308" s="62">
        <f t="shared" si="137"/>
        <v>0</v>
      </c>
      <c r="BE308" s="62">
        <f t="shared" si="137"/>
        <v>0</v>
      </c>
      <c r="BF308" s="62">
        <f t="shared" si="137"/>
        <v>0</v>
      </c>
      <c r="BG308" s="62">
        <f t="shared" si="137"/>
        <v>0</v>
      </c>
      <c r="BH308" s="62">
        <f t="shared" si="137"/>
        <v>0</v>
      </c>
      <c r="BI308" s="62">
        <f t="shared" si="137"/>
        <v>0</v>
      </c>
      <c r="BJ308" s="62">
        <f t="shared" si="137"/>
        <v>0</v>
      </c>
      <c r="BK308" s="62">
        <f t="shared" si="137"/>
        <v>-0.25700000000000001</v>
      </c>
      <c r="BL308" s="62">
        <f t="shared" si="137"/>
        <v>5.2000000000000046E-2</v>
      </c>
      <c r="BM308" s="62">
        <f t="shared" si="137"/>
        <v>4.9999999999999989E-2</v>
      </c>
      <c r="BN308" s="62">
        <f t="shared" si="137"/>
        <v>0</v>
      </c>
      <c r="BO308" s="62">
        <f t="shared" si="137"/>
        <v>0</v>
      </c>
      <c r="BP308" s="62">
        <f t="shared" si="137"/>
        <v>0</v>
      </c>
      <c r="BQ308" s="62">
        <f t="shared" si="137"/>
        <v>0</v>
      </c>
      <c r="BR308" s="62">
        <f t="shared" si="137"/>
        <v>0</v>
      </c>
      <c r="BS308" s="62">
        <f t="shared" si="137"/>
        <v>0</v>
      </c>
    </row>
    <row r="309" spans="1:71">
      <c r="A309" s="62">
        <v>65</v>
      </c>
      <c r="B309" s="62" t="s">
        <v>933</v>
      </c>
      <c r="C309" s="62">
        <f t="shared" ref="C309:AH309" si="138">C230-C67</f>
        <v>0</v>
      </c>
      <c r="D309" s="62">
        <f t="shared" si="138"/>
        <v>0</v>
      </c>
      <c r="E309" s="62">
        <f t="shared" si="138"/>
        <v>0</v>
      </c>
      <c r="F309" s="62">
        <f t="shared" si="138"/>
        <v>0</v>
      </c>
      <c r="G309" s="62">
        <f t="shared" si="138"/>
        <v>0</v>
      </c>
      <c r="H309" s="62">
        <f t="shared" si="138"/>
        <v>0</v>
      </c>
      <c r="I309" s="62">
        <f t="shared" si="138"/>
        <v>0</v>
      </c>
      <c r="J309" s="62">
        <f t="shared" si="138"/>
        <v>0</v>
      </c>
      <c r="K309" s="62">
        <f t="shared" si="138"/>
        <v>0</v>
      </c>
      <c r="L309" s="62">
        <f t="shared" si="138"/>
        <v>0</v>
      </c>
      <c r="M309" s="62">
        <f t="shared" si="138"/>
        <v>0</v>
      </c>
      <c r="N309" s="62">
        <f t="shared" si="138"/>
        <v>0</v>
      </c>
      <c r="O309" s="62">
        <f t="shared" si="138"/>
        <v>0</v>
      </c>
      <c r="P309" s="62">
        <f t="shared" si="138"/>
        <v>0</v>
      </c>
      <c r="Q309" s="62">
        <f t="shared" si="138"/>
        <v>0</v>
      </c>
      <c r="R309" s="62">
        <f t="shared" si="138"/>
        <v>0</v>
      </c>
      <c r="S309" s="62">
        <f t="shared" si="138"/>
        <v>0</v>
      </c>
      <c r="T309" s="62">
        <f t="shared" si="138"/>
        <v>0</v>
      </c>
      <c r="U309" s="62">
        <f t="shared" si="138"/>
        <v>0</v>
      </c>
      <c r="V309" s="62">
        <f t="shared" si="138"/>
        <v>0</v>
      </c>
      <c r="W309" s="62">
        <f t="shared" si="138"/>
        <v>0</v>
      </c>
      <c r="X309" s="62">
        <f t="shared" si="138"/>
        <v>0</v>
      </c>
      <c r="Y309" s="62">
        <f t="shared" si="138"/>
        <v>0</v>
      </c>
      <c r="Z309" s="62">
        <f t="shared" si="138"/>
        <v>0</v>
      </c>
      <c r="AA309" s="62">
        <f t="shared" si="138"/>
        <v>0</v>
      </c>
      <c r="AB309" s="62">
        <f t="shared" si="138"/>
        <v>0</v>
      </c>
      <c r="AC309" s="62">
        <f t="shared" si="138"/>
        <v>0</v>
      </c>
      <c r="AD309" s="62">
        <f t="shared" si="138"/>
        <v>0</v>
      </c>
      <c r="AE309" s="62">
        <f t="shared" si="138"/>
        <v>0</v>
      </c>
      <c r="AF309" s="62">
        <f t="shared" si="138"/>
        <v>0</v>
      </c>
      <c r="AG309" s="62">
        <f t="shared" si="138"/>
        <v>0</v>
      </c>
      <c r="AH309" s="62">
        <f t="shared" si="138"/>
        <v>0</v>
      </c>
      <c r="AI309" s="62">
        <f t="shared" ref="AI309:BS309" si="139">AI230-AI67</f>
        <v>0</v>
      </c>
      <c r="AJ309" s="62">
        <f t="shared" si="139"/>
        <v>0</v>
      </c>
      <c r="AK309" s="62">
        <f t="shared" si="139"/>
        <v>0</v>
      </c>
      <c r="AL309" s="62">
        <f t="shared" si="139"/>
        <v>0</v>
      </c>
      <c r="AM309" s="62">
        <f t="shared" si="139"/>
        <v>0</v>
      </c>
      <c r="AN309" s="62">
        <f t="shared" si="139"/>
        <v>0</v>
      </c>
      <c r="AO309" s="62">
        <f t="shared" si="139"/>
        <v>0</v>
      </c>
      <c r="AP309" s="62">
        <f t="shared" si="139"/>
        <v>0</v>
      </c>
      <c r="AQ309" s="62">
        <f t="shared" si="139"/>
        <v>0</v>
      </c>
      <c r="AR309" s="62">
        <f t="shared" si="139"/>
        <v>0</v>
      </c>
      <c r="AS309" s="62">
        <f t="shared" si="139"/>
        <v>0</v>
      </c>
      <c r="AT309" s="62">
        <f t="shared" si="139"/>
        <v>0</v>
      </c>
      <c r="AU309" s="62">
        <f t="shared" si="139"/>
        <v>0</v>
      </c>
      <c r="AV309" s="62">
        <f t="shared" si="139"/>
        <v>0</v>
      </c>
      <c r="AW309" s="62">
        <f t="shared" si="139"/>
        <v>0</v>
      </c>
      <c r="AX309" s="62">
        <f t="shared" si="139"/>
        <v>0</v>
      </c>
      <c r="AY309" s="62">
        <f t="shared" si="139"/>
        <v>0</v>
      </c>
      <c r="AZ309" s="62">
        <f t="shared" si="139"/>
        <v>0</v>
      </c>
      <c r="BA309" s="62">
        <f t="shared" si="139"/>
        <v>0</v>
      </c>
      <c r="BB309" s="62">
        <f t="shared" si="139"/>
        <v>0</v>
      </c>
      <c r="BC309" s="62">
        <f t="shared" si="139"/>
        <v>0</v>
      </c>
      <c r="BD309" s="62">
        <f t="shared" si="139"/>
        <v>0</v>
      </c>
      <c r="BE309" s="62">
        <f t="shared" si="139"/>
        <v>0</v>
      </c>
      <c r="BF309" s="62">
        <f t="shared" si="139"/>
        <v>0</v>
      </c>
      <c r="BG309" s="62">
        <f t="shared" si="139"/>
        <v>0</v>
      </c>
      <c r="BH309" s="62">
        <f t="shared" si="139"/>
        <v>0</v>
      </c>
      <c r="BI309" s="62">
        <f t="shared" si="139"/>
        <v>0</v>
      </c>
      <c r="BJ309" s="62">
        <f t="shared" si="139"/>
        <v>0</v>
      </c>
      <c r="BK309" s="62">
        <f t="shared" si="139"/>
        <v>0</v>
      </c>
      <c r="BL309" s="62">
        <f t="shared" si="139"/>
        <v>0</v>
      </c>
      <c r="BM309" s="62">
        <f t="shared" si="139"/>
        <v>0</v>
      </c>
      <c r="BN309" s="62">
        <f t="shared" si="139"/>
        <v>-0.19000000000000003</v>
      </c>
      <c r="BO309" s="62">
        <f t="shared" si="139"/>
        <v>0</v>
      </c>
      <c r="BP309" s="62">
        <f t="shared" si="139"/>
        <v>0</v>
      </c>
      <c r="BQ309" s="62">
        <f t="shared" si="139"/>
        <v>0</v>
      </c>
      <c r="BR309" s="62">
        <f t="shared" si="139"/>
        <v>0</v>
      </c>
      <c r="BS309" s="62">
        <f t="shared" si="139"/>
        <v>0</v>
      </c>
    </row>
    <row r="310" spans="1:71">
      <c r="A310" s="62">
        <v>66</v>
      </c>
      <c r="B310" s="62" t="s">
        <v>931</v>
      </c>
      <c r="C310" s="62">
        <f t="shared" ref="C310:AH310" si="140">C231-C68</f>
        <v>0</v>
      </c>
      <c r="D310" s="62">
        <f t="shared" si="140"/>
        <v>0</v>
      </c>
      <c r="E310" s="62">
        <f t="shared" si="140"/>
        <v>0</v>
      </c>
      <c r="F310" s="62">
        <f t="shared" si="140"/>
        <v>0</v>
      </c>
      <c r="G310" s="62">
        <f t="shared" si="140"/>
        <v>0</v>
      </c>
      <c r="H310" s="62">
        <f t="shared" si="140"/>
        <v>0</v>
      </c>
      <c r="I310" s="62">
        <f t="shared" si="140"/>
        <v>0</v>
      </c>
      <c r="J310" s="62">
        <f t="shared" si="140"/>
        <v>0</v>
      </c>
      <c r="K310" s="62">
        <f t="shared" si="140"/>
        <v>0</v>
      </c>
      <c r="L310" s="62">
        <f t="shared" si="140"/>
        <v>0</v>
      </c>
      <c r="M310" s="62">
        <f t="shared" si="140"/>
        <v>0</v>
      </c>
      <c r="N310" s="62">
        <f t="shared" si="140"/>
        <v>0</v>
      </c>
      <c r="O310" s="62">
        <f t="shared" si="140"/>
        <v>0</v>
      </c>
      <c r="P310" s="62">
        <f t="shared" si="140"/>
        <v>0</v>
      </c>
      <c r="Q310" s="62">
        <f t="shared" si="140"/>
        <v>0</v>
      </c>
      <c r="R310" s="62">
        <f t="shared" si="140"/>
        <v>0</v>
      </c>
      <c r="S310" s="62">
        <f t="shared" si="140"/>
        <v>0</v>
      </c>
      <c r="T310" s="62">
        <f t="shared" si="140"/>
        <v>0</v>
      </c>
      <c r="U310" s="62">
        <f t="shared" si="140"/>
        <v>0</v>
      </c>
      <c r="V310" s="62">
        <f t="shared" si="140"/>
        <v>0</v>
      </c>
      <c r="W310" s="62">
        <f t="shared" si="140"/>
        <v>0</v>
      </c>
      <c r="X310" s="62">
        <f t="shared" si="140"/>
        <v>0</v>
      </c>
      <c r="Y310" s="62">
        <f t="shared" si="140"/>
        <v>0</v>
      </c>
      <c r="Z310" s="62">
        <f t="shared" si="140"/>
        <v>0</v>
      </c>
      <c r="AA310" s="62">
        <f t="shared" si="140"/>
        <v>0</v>
      </c>
      <c r="AB310" s="62">
        <f t="shared" si="140"/>
        <v>0</v>
      </c>
      <c r="AC310" s="62">
        <f t="shared" si="140"/>
        <v>0</v>
      </c>
      <c r="AD310" s="62">
        <f t="shared" si="140"/>
        <v>0</v>
      </c>
      <c r="AE310" s="62">
        <f t="shared" si="140"/>
        <v>0</v>
      </c>
      <c r="AF310" s="62">
        <f t="shared" si="140"/>
        <v>0</v>
      </c>
      <c r="AG310" s="62">
        <f t="shared" si="140"/>
        <v>0</v>
      </c>
      <c r="AH310" s="62">
        <f t="shared" si="140"/>
        <v>0</v>
      </c>
      <c r="AI310" s="62">
        <f t="shared" ref="AI310:BS310" si="141">AI231-AI68</f>
        <v>0</v>
      </c>
      <c r="AJ310" s="62">
        <f t="shared" si="141"/>
        <v>0</v>
      </c>
      <c r="AK310" s="62">
        <f t="shared" si="141"/>
        <v>0</v>
      </c>
      <c r="AL310" s="62">
        <f t="shared" si="141"/>
        <v>0</v>
      </c>
      <c r="AM310" s="62">
        <f t="shared" si="141"/>
        <v>0</v>
      </c>
      <c r="AN310" s="62">
        <f t="shared" si="141"/>
        <v>0</v>
      </c>
      <c r="AO310" s="62">
        <f t="shared" si="141"/>
        <v>0</v>
      </c>
      <c r="AP310" s="62">
        <f t="shared" si="141"/>
        <v>0</v>
      </c>
      <c r="AQ310" s="62">
        <f t="shared" si="141"/>
        <v>0</v>
      </c>
      <c r="AR310" s="62">
        <f t="shared" si="141"/>
        <v>0</v>
      </c>
      <c r="AS310" s="62">
        <f t="shared" si="141"/>
        <v>0</v>
      </c>
      <c r="AT310" s="62">
        <f t="shared" si="141"/>
        <v>0</v>
      </c>
      <c r="AU310" s="62">
        <f t="shared" si="141"/>
        <v>0</v>
      </c>
      <c r="AV310" s="62">
        <f t="shared" si="141"/>
        <v>0</v>
      </c>
      <c r="AW310" s="62">
        <f t="shared" si="141"/>
        <v>0</v>
      </c>
      <c r="AX310" s="62">
        <f t="shared" si="141"/>
        <v>0</v>
      </c>
      <c r="AY310" s="62">
        <f t="shared" si="141"/>
        <v>0</v>
      </c>
      <c r="AZ310" s="62">
        <f t="shared" si="141"/>
        <v>0</v>
      </c>
      <c r="BA310" s="62">
        <f t="shared" si="141"/>
        <v>0</v>
      </c>
      <c r="BB310" s="62">
        <f t="shared" si="141"/>
        <v>0</v>
      </c>
      <c r="BC310" s="62">
        <f t="shared" si="141"/>
        <v>0</v>
      </c>
      <c r="BD310" s="62">
        <f t="shared" si="141"/>
        <v>0</v>
      </c>
      <c r="BE310" s="62">
        <f t="shared" si="141"/>
        <v>0</v>
      </c>
      <c r="BF310" s="62">
        <f t="shared" si="141"/>
        <v>0</v>
      </c>
      <c r="BG310" s="62">
        <f t="shared" si="141"/>
        <v>0</v>
      </c>
      <c r="BH310" s="62">
        <f t="shared" si="141"/>
        <v>0</v>
      </c>
      <c r="BI310" s="62">
        <f t="shared" si="141"/>
        <v>0</v>
      </c>
      <c r="BJ310" s="62">
        <f t="shared" si="141"/>
        <v>0</v>
      </c>
      <c r="BK310" s="62">
        <f t="shared" si="141"/>
        <v>0.129</v>
      </c>
      <c r="BL310" s="62">
        <f t="shared" si="141"/>
        <v>0</v>
      </c>
      <c r="BM310" s="62">
        <f t="shared" si="141"/>
        <v>0</v>
      </c>
      <c r="BN310" s="62">
        <f t="shared" si="141"/>
        <v>0.11</v>
      </c>
      <c r="BO310" s="62">
        <f t="shared" si="141"/>
        <v>0.59799999999999998</v>
      </c>
      <c r="BP310" s="62">
        <f t="shared" si="141"/>
        <v>0</v>
      </c>
      <c r="BQ310" s="62">
        <f t="shared" si="141"/>
        <v>0</v>
      </c>
      <c r="BR310" s="62">
        <f t="shared" si="141"/>
        <v>0</v>
      </c>
      <c r="BS310" s="62">
        <f t="shared" si="141"/>
        <v>0</v>
      </c>
    </row>
    <row r="311" spans="1:71">
      <c r="A311" s="62">
        <v>67</v>
      </c>
      <c r="B311" s="62" t="s">
        <v>759</v>
      </c>
      <c r="C311" s="62">
        <f t="shared" ref="C311:AH311" si="142">C232-C69</f>
        <v>0</v>
      </c>
      <c r="D311" s="62">
        <f t="shared" si="142"/>
        <v>0</v>
      </c>
      <c r="E311" s="62">
        <f t="shared" si="142"/>
        <v>0</v>
      </c>
      <c r="F311" s="62">
        <f t="shared" si="142"/>
        <v>0</v>
      </c>
      <c r="G311" s="62">
        <f t="shared" si="142"/>
        <v>0</v>
      </c>
      <c r="H311" s="62">
        <f t="shared" si="142"/>
        <v>0</v>
      </c>
      <c r="I311" s="62">
        <f t="shared" si="142"/>
        <v>0</v>
      </c>
      <c r="J311" s="62">
        <f t="shared" si="142"/>
        <v>0</v>
      </c>
      <c r="K311" s="62">
        <f t="shared" si="142"/>
        <v>0</v>
      </c>
      <c r="L311" s="62">
        <f t="shared" si="142"/>
        <v>0</v>
      </c>
      <c r="M311" s="62">
        <f t="shared" si="142"/>
        <v>0</v>
      </c>
      <c r="N311" s="62">
        <f t="shared" si="142"/>
        <v>0</v>
      </c>
      <c r="O311" s="62">
        <f t="shared" si="142"/>
        <v>0</v>
      </c>
      <c r="P311" s="62">
        <f t="shared" si="142"/>
        <v>0</v>
      </c>
      <c r="Q311" s="62">
        <f t="shared" si="142"/>
        <v>0</v>
      </c>
      <c r="R311" s="62">
        <f t="shared" si="142"/>
        <v>0</v>
      </c>
      <c r="S311" s="62">
        <f t="shared" si="142"/>
        <v>0</v>
      </c>
      <c r="T311" s="62">
        <f t="shared" si="142"/>
        <v>0</v>
      </c>
      <c r="U311" s="62">
        <f t="shared" si="142"/>
        <v>0</v>
      </c>
      <c r="V311" s="62">
        <f t="shared" si="142"/>
        <v>0</v>
      </c>
      <c r="W311" s="62">
        <f t="shared" si="142"/>
        <v>0</v>
      </c>
      <c r="X311" s="62">
        <f t="shared" si="142"/>
        <v>0</v>
      </c>
      <c r="Y311" s="62">
        <f t="shared" si="142"/>
        <v>0</v>
      </c>
      <c r="Z311" s="62">
        <f t="shared" si="142"/>
        <v>0</v>
      </c>
      <c r="AA311" s="62">
        <f t="shared" si="142"/>
        <v>0</v>
      </c>
      <c r="AB311" s="62">
        <f t="shared" si="142"/>
        <v>0</v>
      </c>
      <c r="AC311" s="62">
        <f t="shared" si="142"/>
        <v>0</v>
      </c>
      <c r="AD311" s="62">
        <f t="shared" si="142"/>
        <v>0</v>
      </c>
      <c r="AE311" s="62">
        <f t="shared" si="142"/>
        <v>0</v>
      </c>
      <c r="AF311" s="62">
        <f t="shared" si="142"/>
        <v>0</v>
      </c>
      <c r="AG311" s="62">
        <f t="shared" si="142"/>
        <v>0</v>
      </c>
      <c r="AH311" s="62">
        <f t="shared" si="142"/>
        <v>0</v>
      </c>
      <c r="AI311" s="62">
        <f t="shared" ref="AI311:BS311" si="143">AI232-AI69</f>
        <v>0</v>
      </c>
      <c r="AJ311" s="62">
        <f t="shared" si="143"/>
        <v>0</v>
      </c>
      <c r="AK311" s="62">
        <f t="shared" si="143"/>
        <v>0</v>
      </c>
      <c r="AL311" s="62">
        <f t="shared" si="143"/>
        <v>0</v>
      </c>
      <c r="AM311" s="62">
        <f t="shared" si="143"/>
        <v>0</v>
      </c>
      <c r="AN311" s="62">
        <f t="shared" si="143"/>
        <v>0</v>
      </c>
      <c r="AO311" s="62">
        <f t="shared" si="143"/>
        <v>0</v>
      </c>
      <c r="AP311" s="62">
        <f t="shared" si="143"/>
        <v>0</v>
      </c>
      <c r="AQ311" s="62">
        <f t="shared" si="143"/>
        <v>0</v>
      </c>
      <c r="AR311" s="62">
        <f t="shared" si="143"/>
        <v>0</v>
      </c>
      <c r="AS311" s="62">
        <f t="shared" si="143"/>
        <v>0</v>
      </c>
      <c r="AT311" s="62">
        <f t="shared" si="143"/>
        <v>0</v>
      </c>
      <c r="AU311" s="62">
        <f t="shared" si="143"/>
        <v>0</v>
      </c>
      <c r="AV311" s="62">
        <f t="shared" si="143"/>
        <v>0</v>
      </c>
      <c r="AW311" s="62">
        <f t="shared" si="143"/>
        <v>0</v>
      </c>
      <c r="AX311" s="62">
        <f t="shared" si="143"/>
        <v>0</v>
      </c>
      <c r="AY311" s="62">
        <f t="shared" si="143"/>
        <v>0</v>
      </c>
      <c r="AZ311" s="62">
        <f t="shared" si="143"/>
        <v>0</v>
      </c>
      <c r="BA311" s="62">
        <f t="shared" si="143"/>
        <v>0</v>
      </c>
      <c r="BB311" s="62">
        <f t="shared" si="143"/>
        <v>0</v>
      </c>
      <c r="BC311" s="62">
        <f t="shared" si="143"/>
        <v>0</v>
      </c>
      <c r="BD311" s="62">
        <f t="shared" si="143"/>
        <v>0</v>
      </c>
      <c r="BE311" s="62">
        <f t="shared" si="143"/>
        <v>0</v>
      </c>
      <c r="BF311" s="62">
        <f t="shared" si="143"/>
        <v>0</v>
      </c>
      <c r="BG311" s="62">
        <f t="shared" si="143"/>
        <v>0</v>
      </c>
      <c r="BH311" s="62">
        <f t="shared" si="143"/>
        <v>0</v>
      </c>
      <c r="BI311" s="62">
        <f t="shared" si="143"/>
        <v>0</v>
      </c>
      <c r="BJ311" s="62">
        <f t="shared" si="143"/>
        <v>0</v>
      </c>
      <c r="BK311" s="62">
        <f t="shared" si="143"/>
        <v>0</v>
      </c>
      <c r="BL311" s="62">
        <f t="shared" si="143"/>
        <v>0</v>
      </c>
      <c r="BM311" s="62">
        <f t="shared" si="143"/>
        <v>0</v>
      </c>
      <c r="BN311" s="62">
        <f t="shared" si="143"/>
        <v>0</v>
      </c>
      <c r="BO311" s="62">
        <f t="shared" si="143"/>
        <v>0</v>
      </c>
      <c r="BP311" s="62">
        <f t="shared" si="143"/>
        <v>0</v>
      </c>
      <c r="BQ311" s="62">
        <f t="shared" si="143"/>
        <v>0</v>
      </c>
      <c r="BR311" s="62">
        <f t="shared" si="143"/>
        <v>0</v>
      </c>
      <c r="BS311" s="62">
        <f t="shared" si="143"/>
        <v>0</v>
      </c>
    </row>
    <row r="312" spans="1:71">
      <c r="A312" s="62">
        <v>68</v>
      </c>
      <c r="B312" s="62" t="s">
        <v>1945</v>
      </c>
      <c r="C312" s="62">
        <f t="shared" ref="C312:AH312" si="144">C233-C70</f>
        <v>0</v>
      </c>
      <c r="D312" s="62">
        <f t="shared" si="144"/>
        <v>0</v>
      </c>
      <c r="E312" s="62">
        <f t="shared" si="144"/>
        <v>0</v>
      </c>
      <c r="F312" s="62">
        <f t="shared" si="144"/>
        <v>0</v>
      </c>
      <c r="G312" s="62">
        <f t="shared" si="144"/>
        <v>0</v>
      </c>
      <c r="H312" s="62">
        <f t="shared" si="144"/>
        <v>0</v>
      </c>
      <c r="I312" s="62">
        <f t="shared" si="144"/>
        <v>0</v>
      </c>
      <c r="J312" s="62">
        <f t="shared" si="144"/>
        <v>0</v>
      </c>
      <c r="K312" s="62">
        <f t="shared" si="144"/>
        <v>0</v>
      </c>
      <c r="L312" s="62">
        <f t="shared" si="144"/>
        <v>0</v>
      </c>
      <c r="M312" s="62">
        <f t="shared" si="144"/>
        <v>0</v>
      </c>
      <c r="N312" s="62">
        <f t="shared" si="144"/>
        <v>0</v>
      </c>
      <c r="O312" s="62">
        <f t="shared" si="144"/>
        <v>0</v>
      </c>
      <c r="P312" s="62">
        <f t="shared" si="144"/>
        <v>0</v>
      </c>
      <c r="Q312" s="62">
        <f t="shared" si="144"/>
        <v>0</v>
      </c>
      <c r="R312" s="62">
        <f t="shared" si="144"/>
        <v>0</v>
      </c>
      <c r="S312" s="62">
        <f t="shared" si="144"/>
        <v>0</v>
      </c>
      <c r="T312" s="62">
        <f t="shared" si="144"/>
        <v>0</v>
      </c>
      <c r="U312" s="62">
        <f t="shared" si="144"/>
        <v>0</v>
      </c>
      <c r="V312" s="62">
        <f t="shared" si="144"/>
        <v>0</v>
      </c>
      <c r="W312" s="62">
        <f t="shared" si="144"/>
        <v>0</v>
      </c>
      <c r="X312" s="62">
        <f t="shared" si="144"/>
        <v>0</v>
      </c>
      <c r="Y312" s="62">
        <f t="shared" si="144"/>
        <v>0</v>
      </c>
      <c r="Z312" s="62">
        <f t="shared" si="144"/>
        <v>0</v>
      </c>
      <c r="AA312" s="62">
        <f t="shared" si="144"/>
        <v>0</v>
      </c>
      <c r="AB312" s="62">
        <f t="shared" si="144"/>
        <v>0</v>
      </c>
      <c r="AC312" s="62">
        <f t="shared" si="144"/>
        <v>0</v>
      </c>
      <c r="AD312" s="62">
        <f t="shared" si="144"/>
        <v>0</v>
      </c>
      <c r="AE312" s="62">
        <f t="shared" si="144"/>
        <v>0</v>
      </c>
      <c r="AF312" s="62">
        <f t="shared" si="144"/>
        <v>0</v>
      </c>
      <c r="AG312" s="62">
        <f t="shared" si="144"/>
        <v>0</v>
      </c>
      <c r="AH312" s="62">
        <f t="shared" si="144"/>
        <v>0</v>
      </c>
      <c r="AI312" s="62">
        <f t="shared" ref="AI312:BS312" si="145">AI233-AI70</f>
        <v>0</v>
      </c>
      <c r="AJ312" s="62">
        <f t="shared" si="145"/>
        <v>0</v>
      </c>
      <c r="AK312" s="62">
        <f t="shared" si="145"/>
        <v>0</v>
      </c>
      <c r="AL312" s="62">
        <f t="shared" si="145"/>
        <v>0</v>
      </c>
      <c r="AM312" s="62">
        <f t="shared" si="145"/>
        <v>0</v>
      </c>
      <c r="AN312" s="62">
        <f t="shared" si="145"/>
        <v>0</v>
      </c>
      <c r="AO312" s="62">
        <f t="shared" si="145"/>
        <v>0</v>
      </c>
      <c r="AP312" s="62">
        <f t="shared" si="145"/>
        <v>0</v>
      </c>
      <c r="AQ312" s="62">
        <f t="shared" si="145"/>
        <v>0</v>
      </c>
      <c r="AR312" s="62">
        <f t="shared" si="145"/>
        <v>0</v>
      </c>
      <c r="AS312" s="62">
        <f t="shared" si="145"/>
        <v>0</v>
      </c>
      <c r="AT312" s="62">
        <f t="shared" si="145"/>
        <v>0</v>
      </c>
      <c r="AU312" s="62">
        <f t="shared" si="145"/>
        <v>0</v>
      </c>
      <c r="AV312" s="62">
        <f t="shared" si="145"/>
        <v>0</v>
      </c>
      <c r="AW312" s="62">
        <f t="shared" si="145"/>
        <v>0</v>
      </c>
      <c r="AX312" s="62">
        <f t="shared" si="145"/>
        <v>0</v>
      </c>
      <c r="AY312" s="62">
        <f t="shared" si="145"/>
        <v>0</v>
      </c>
      <c r="AZ312" s="62">
        <f t="shared" si="145"/>
        <v>0</v>
      </c>
      <c r="BA312" s="62">
        <f t="shared" si="145"/>
        <v>0</v>
      </c>
      <c r="BB312" s="62">
        <f t="shared" si="145"/>
        <v>0</v>
      </c>
      <c r="BC312" s="62">
        <f t="shared" si="145"/>
        <v>0</v>
      </c>
      <c r="BD312" s="62">
        <f t="shared" si="145"/>
        <v>0</v>
      </c>
      <c r="BE312" s="62">
        <f t="shared" si="145"/>
        <v>0</v>
      </c>
      <c r="BF312" s="62">
        <f t="shared" si="145"/>
        <v>0</v>
      </c>
      <c r="BG312" s="62">
        <f t="shared" si="145"/>
        <v>0</v>
      </c>
      <c r="BH312" s="62">
        <f t="shared" si="145"/>
        <v>0</v>
      </c>
      <c r="BI312" s="62">
        <f t="shared" si="145"/>
        <v>0</v>
      </c>
      <c r="BJ312" s="62">
        <f t="shared" si="145"/>
        <v>0</v>
      </c>
      <c r="BK312" s="62">
        <f t="shared" si="145"/>
        <v>0</v>
      </c>
      <c r="BL312" s="62">
        <f t="shared" si="145"/>
        <v>0</v>
      </c>
      <c r="BM312" s="62">
        <f t="shared" si="145"/>
        <v>0</v>
      </c>
      <c r="BN312" s="62">
        <f t="shared" si="145"/>
        <v>0</v>
      </c>
      <c r="BO312" s="62">
        <f t="shared" si="145"/>
        <v>0</v>
      </c>
      <c r="BP312" s="62">
        <f t="shared" si="145"/>
        <v>0</v>
      </c>
      <c r="BQ312" s="62">
        <f t="shared" si="145"/>
        <v>0</v>
      </c>
      <c r="BR312" s="62">
        <f t="shared" si="145"/>
        <v>0</v>
      </c>
      <c r="BS312" s="62">
        <f t="shared" si="145"/>
        <v>0</v>
      </c>
    </row>
    <row r="313" spans="1:71">
      <c r="A313" s="62">
        <v>69</v>
      </c>
      <c r="B313" s="62" t="s">
        <v>825</v>
      </c>
      <c r="C313" s="62">
        <f t="shared" ref="C313:AH313" si="146">C234-C71</f>
        <v>0</v>
      </c>
      <c r="D313" s="62">
        <f t="shared" si="146"/>
        <v>0</v>
      </c>
      <c r="E313" s="62">
        <f t="shared" si="146"/>
        <v>0</v>
      </c>
      <c r="F313" s="62">
        <f t="shared" si="146"/>
        <v>0</v>
      </c>
      <c r="G313" s="62">
        <f t="shared" si="146"/>
        <v>0</v>
      </c>
      <c r="H313" s="62">
        <f t="shared" si="146"/>
        <v>0</v>
      </c>
      <c r="I313" s="62">
        <f t="shared" si="146"/>
        <v>0</v>
      </c>
      <c r="J313" s="62">
        <f t="shared" si="146"/>
        <v>0</v>
      </c>
      <c r="K313" s="62">
        <f t="shared" si="146"/>
        <v>0</v>
      </c>
      <c r="L313" s="62">
        <f t="shared" si="146"/>
        <v>0</v>
      </c>
      <c r="M313" s="62">
        <f t="shared" si="146"/>
        <v>0</v>
      </c>
      <c r="N313" s="62">
        <f t="shared" si="146"/>
        <v>0</v>
      </c>
      <c r="O313" s="62">
        <f t="shared" si="146"/>
        <v>0</v>
      </c>
      <c r="P313" s="62">
        <f t="shared" si="146"/>
        <v>0</v>
      </c>
      <c r="Q313" s="62">
        <f t="shared" si="146"/>
        <v>0</v>
      </c>
      <c r="R313" s="62">
        <f t="shared" si="146"/>
        <v>0</v>
      </c>
      <c r="S313" s="62">
        <f t="shared" si="146"/>
        <v>0</v>
      </c>
      <c r="T313" s="62">
        <f t="shared" si="146"/>
        <v>0</v>
      </c>
      <c r="U313" s="62">
        <f t="shared" si="146"/>
        <v>0</v>
      </c>
      <c r="V313" s="62">
        <f t="shared" si="146"/>
        <v>0</v>
      </c>
      <c r="W313" s="62">
        <f t="shared" si="146"/>
        <v>0</v>
      </c>
      <c r="X313" s="62">
        <f t="shared" si="146"/>
        <v>0</v>
      </c>
      <c r="Y313" s="62">
        <f t="shared" si="146"/>
        <v>0</v>
      </c>
      <c r="Z313" s="62">
        <f t="shared" si="146"/>
        <v>0</v>
      </c>
      <c r="AA313" s="62">
        <f t="shared" si="146"/>
        <v>0</v>
      </c>
      <c r="AB313" s="62">
        <f t="shared" si="146"/>
        <v>0</v>
      </c>
      <c r="AC313" s="62">
        <f t="shared" si="146"/>
        <v>-9.3796004206059269E-6</v>
      </c>
      <c r="AD313" s="62">
        <f t="shared" si="146"/>
        <v>0</v>
      </c>
      <c r="AE313" s="62">
        <f t="shared" si="146"/>
        <v>2.2307805641851031E-6</v>
      </c>
      <c r="AF313" s="62">
        <f t="shared" si="146"/>
        <v>1.6048144431402012E-7</v>
      </c>
      <c r="AG313" s="62">
        <f t="shared" si="146"/>
        <v>0</v>
      </c>
      <c r="AH313" s="62">
        <f t="shared" si="146"/>
        <v>0</v>
      </c>
      <c r="AI313" s="62">
        <f t="shared" ref="AI313:BS313" si="147">AI234-AI71</f>
        <v>0</v>
      </c>
      <c r="AJ313" s="62">
        <f t="shared" si="147"/>
        <v>0</v>
      </c>
      <c r="AK313" s="62">
        <f t="shared" si="147"/>
        <v>0</v>
      </c>
      <c r="AL313" s="62">
        <f t="shared" si="147"/>
        <v>0</v>
      </c>
      <c r="AM313" s="62">
        <f t="shared" si="147"/>
        <v>0</v>
      </c>
      <c r="AN313" s="62">
        <f t="shared" si="147"/>
        <v>0</v>
      </c>
      <c r="AO313" s="62">
        <f t="shared" si="147"/>
        <v>0</v>
      </c>
      <c r="AP313" s="62">
        <f t="shared" si="147"/>
        <v>6.3600000000000004E-2</v>
      </c>
      <c r="AQ313" s="62">
        <f t="shared" si="147"/>
        <v>0</v>
      </c>
      <c r="AR313" s="62">
        <f t="shared" si="147"/>
        <v>0</v>
      </c>
      <c r="AS313" s="62">
        <f t="shared" si="147"/>
        <v>0</v>
      </c>
      <c r="AT313" s="62">
        <f t="shared" si="147"/>
        <v>0</v>
      </c>
      <c r="AU313" s="62">
        <f t="shared" si="147"/>
        <v>0</v>
      </c>
      <c r="AV313" s="62">
        <f t="shared" si="147"/>
        <v>0</v>
      </c>
      <c r="AW313" s="62">
        <f t="shared" si="147"/>
        <v>0</v>
      </c>
      <c r="AX313" s="62">
        <f t="shared" si="147"/>
        <v>0</v>
      </c>
      <c r="AY313" s="62">
        <f t="shared" si="147"/>
        <v>0</v>
      </c>
      <c r="AZ313" s="62">
        <f t="shared" si="147"/>
        <v>0</v>
      </c>
      <c r="BA313" s="62">
        <f t="shared" si="147"/>
        <v>0</v>
      </c>
      <c r="BB313" s="62">
        <f t="shared" si="147"/>
        <v>0</v>
      </c>
      <c r="BC313" s="62">
        <f t="shared" si="147"/>
        <v>4.9999999999999989E-2</v>
      </c>
      <c r="BD313" s="62">
        <f t="shared" si="147"/>
        <v>0</v>
      </c>
      <c r="BE313" s="62">
        <f t="shared" si="147"/>
        <v>0</v>
      </c>
      <c r="BF313" s="62">
        <f t="shared" si="147"/>
        <v>0</v>
      </c>
      <c r="BG313" s="62">
        <f t="shared" si="147"/>
        <v>0</v>
      </c>
      <c r="BH313" s="62">
        <f t="shared" si="147"/>
        <v>0</v>
      </c>
      <c r="BI313" s="62">
        <f t="shared" si="147"/>
        <v>0.2</v>
      </c>
      <c r="BJ313" s="62">
        <f t="shared" si="147"/>
        <v>0</v>
      </c>
      <c r="BK313" s="62">
        <f t="shared" si="147"/>
        <v>-5.8999999999999997E-2</v>
      </c>
      <c r="BL313" s="62">
        <f t="shared" si="147"/>
        <v>0.104</v>
      </c>
      <c r="BM313" s="62">
        <f t="shared" si="147"/>
        <v>0</v>
      </c>
      <c r="BN313" s="62">
        <f t="shared" si="147"/>
        <v>0</v>
      </c>
      <c r="BO313" s="62">
        <f t="shared" si="147"/>
        <v>0</v>
      </c>
      <c r="BP313" s="62">
        <f t="shared" si="147"/>
        <v>0</v>
      </c>
      <c r="BQ313" s="62">
        <f t="shared" si="147"/>
        <v>0</v>
      </c>
      <c r="BR313" s="62">
        <f t="shared" si="147"/>
        <v>0</v>
      </c>
      <c r="BS313" s="62">
        <f t="shared" si="147"/>
        <v>0</v>
      </c>
    </row>
    <row r="314" spans="1:71">
      <c r="A314" s="62">
        <v>70</v>
      </c>
      <c r="B314" s="62" t="s">
        <v>826</v>
      </c>
      <c r="C314" s="62">
        <f t="shared" ref="C314:AH314" si="148">C235-C72</f>
        <v>0</v>
      </c>
      <c r="D314" s="62">
        <f t="shared" si="148"/>
        <v>0</v>
      </c>
      <c r="E314" s="62">
        <f t="shared" si="148"/>
        <v>0</v>
      </c>
      <c r="F314" s="62">
        <f t="shared" si="148"/>
        <v>0</v>
      </c>
      <c r="G314" s="62">
        <f t="shared" si="148"/>
        <v>0</v>
      </c>
      <c r="H314" s="62">
        <f t="shared" si="148"/>
        <v>0</v>
      </c>
      <c r="I314" s="62">
        <f t="shared" si="148"/>
        <v>0</v>
      </c>
      <c r="J314" s="62">
        <f t="shared" si="148"/>
        <v>0</v>
      </c>
      <c r="K314" s="62">
        <f t="shared" si="148"/>
        <v>0</v>
      </c>
      <c r="L314" s="62">
        <f t="shared" si="148"/>
        <v>0</v>
      </c>
      <c r="M314" s="62">
        <f t="shared" si="148"/>
        <v>0</v>
      </c>
      <c r="N314" s="62">
        <f t="shared" si="148"/>
        <v>0</v>
      </c>
      <c r="O314" s="62">
        <f t="shared" si="148"/>
        <v>0</v>
      </c>
      <c r="P314" s="62">
        <f t="shared" si="148"/>
        <v>0</v>
      </c>
      <c r="Q314" s="62">
        <f t="shared" si="148"/>
        <v>0</v>
      </c>
      <c r="R314" s="62">
        <f t="shared" si="148"/>
        <v>0</v>
      </c>
      <c r="S314" s="62">
        <f t="shared" si="148"/>
        <v>0</v>
      </c>
      <c r="T314" s="62">
        <f t="shared" si="148"/>
        <v>0</v>
      </c>
      <c r="U314" s="62">
        <f t="shared" si="148"/>
        <v>0</v>
      </c>
      <c r="V314" s="62">
        <f t="shared" si="148"/>
        <v>0</v>
      </c>
      <c r="W314" s="62">
        <f t="shared" si="148"/>
        <v>0</v>
      </c>
      <c r="X314" s="62">
        <f t="shared" si="148"/>
        <v>0</v>
      </c>
      <c r="Y314" s="62">
        <f t="shared" si="148"/>
        <v>0</v>
      </c>
      <c r="Z314" s="62">
        <f t="shared" si="148"/>
        <v>0</v>
      </c>
      <c r="AA314" s="62">
        <f t="shared" si="148"/>
        <v>0</v>
      </c>
      <c r="AB314" s="62">
        <f t="shared" si="148"/>
        <v>0</v>
      </c>
      <c r="AC314" s="62">
        <f t="shared" si="148"/>
        <v>0</v>
      </c>
      <c r="AD314" s="62">
        <f t="shared" si="148"/>
        <v>0</v>
      </c>
      <c r="AE314" s="62">
        <f t="shared" si="148"/>
        <v>0</v>
      </c>
      <c r="AF314" s="62">
        <f t="shared" si="148"/>
        <v>0</v>
      </c>
      <c r="AG314" s="62">
        <f t="shared" si="148"/>
        <v>0</v>
      </c>
      <c r="AH314" s="62">
        <f t="shared" si="148"/>
        <v>1.2238365459937839E-8</v>
      </c>
      <c r="AI314" s="62">
        <f t="shared" ref="AI314:BS314" si="149">AI235-AI72</f>
        <v>-1.758321399722082E-10</v>
      </c>
      <c r="AJ314" s="62">
        <f t="shared" si="149"/>
        <v>1.895693987896685E-8</v>
      </c>
      <c r="AK314" s="62">
        <f t="shared" si="149"/>
        <v>0</v>
      </c>
      <c r="AL314" s="62">
        <f t="shared" si="149"/>
        <v>0</v>
      </c>
      <c r="AM314" s="62">
        <f t="shared" si="149"/>
        <v>0</v>
      </c>
      <c r="AN314" s="62">
        <f t="shared" si="149"/>
        <v>0</v>
      </c>
      <c r="AO314" s="62">
        <f t="shared" si="149"/>
        <v>0</v>
      </c>
      <c r="AP314" s="62">
        <f t="shared" si="149"/>
        <v>0</v>
      </c>
      <c r="AQ314" s="62">
        <f t="shared" si="149"/>
        <v>0</v>
      </c>
      <c r="AR314" s="62">
        <f t="shared" si="149"/>
        <v>0</v>
      </c>
      <c r="AS314" s="62">
        <f t="shared" si="149"/>
        <v>0</v>
      </c>
      <c r="AT314" s="62">
        <f t="shared" si="149"/>
        <v>0</v>
      </c>
      <c r="AU314" s="62">
        <f t="shared" si="149"/>
        <v>0</v>
      </c>
      <c r="AV314" s="62">
        <f t="shared" si="149"/>
        <v>0.05</v>
      </c>
      <c r="AW314" s="62">
        <f t="shared" si="149"/>
        <v>0</v>
      </c>
      <c r="AX314" s="62">
        <f t="shared" si="149"/>
        <v>0</v>
      </c>
      <c r="AY314" s="62">
        <f t="shared" si="149"/>
        <v>0</v>
      </c>
      <c r="AZ314" s="62">
        <f t="shared" si="149"/>
        <v>0</v>
      </c>
      <c r="BA314" s="62">
        <f t="shared" si="149"/>
        <v>0</v>
      </c>
      <c r="BB314" s="62">
        <f t="shared" si="149"/>
        <v>0</v>
      </c>
      <c r="BC314" s="62">
        <f t="shared" si="149"/>
        <v>0</v>
      </c>
      <c r="BD314" s="62">
        <f t="shared" si="149"/>
        <v>0</v>
      </c>
      <c r="BE314" s="62">
        <f t="shared" si="149"/>
        <v>0</v>
      </c>
      <c r="BF314" s="62">
        <f t="shared" si="149"/>
        <v>0</v>
      </c>
      <c r="BG314" s="62">
        <f t="shared" si="149"/>
        <v>0</v>
      </c>
      <c r="BH314" s="62">
        <f t="shared" si="149"/>
        <v>0</v>
      </c>
      <c r="BI314" s="62">
        <f t="shared" si="149"/>
        <v>0</v>
      </c>
      <c r="BJ314" s="62">
        <f t="shared" si="149"/>
        <v>0</v>
      </c>
      <c r="BK314" s="62">
        <f t="shared" si="149"/>
        <v>-9.000000000000008E-3</v>
      </c>
      <c r="BL314" s="62">
        <f t="shared" si="149"/>
        <v>-0.104</v>
      </c>
      <c r="BM314" s="62">
        <f t="shared" si="149"/>
        <v>-4.9999999999999989E-2</v>
      </c>
      <c r="BN314" s="62">
        <f t="shared" si="149"/>
        <v>7.999999999999996E-2</v>
      </c>
      <c r="BO314" s="62">
        <f t="shared" si="149"/>
        <v>-0.4</v>
      </c>
      <c r="BP314" s="62">
        <f t="shared" si="149"/>
        <v>0</v>
      </c>
      <c r="BQ314" s="62">
        <f t="shared" si="149"/>
        <v>0</v>
      </c>
      <c r="BR314" s="62">
        <f t="shared" si="149"/>
        <v>0</v>
      </c>
      <c r="BS314" s="62">
        <f t="shared" si="149"/>
        <v>0</v>
      </c>
    </row>
    <row r="315" spans="1:71">
      <c r="A315" s="62">
        <v>71</v>
      </c>
      <c r="B315" s="62" t="s">
        <v>629</v>
      </c>
      <c r="C315" s="62">
        <f t="shared" ref="C315:AH315" si="150">C236-C73</f>
        <v>0</v>
      </c>
      <c r="D315" s="62">
        <f t="shared" si="150"/>
        <v>0</v>
      </c>
      <c r="E315" s="62">
        <f t="shared" si="150"/>
        <v>0</v>
      </c>
      <c r="F315" s="62">
        <f t="shared" si="150"/>
        <v>0</v>
      </c>
      <c r="G315" s="62">
        <f t="shared" si="150"/>
        <v>0</v>
      </c>
      <c r="H315" s="62">
        <f t="shared" si="150"/>
        <v>0</v>
      </c>
      <c r="I315" s="62">
        <f t="shared" si="150"/>
        <v>0</v>
      </c>
      <c r="J315" s="62">
        <f t="shared" si="150"/>
        <v>0</v>
      </c>
      <c r="K315" s="62">
        <f t="shared" si="150"/>
        <v>0</v>
      </c>
      <c r="L315" s="62">
        <f t="shared" si="150"/>
        <v>0</v>
      </c>
      <c r="M315" s="62">
        <f t="shared" si="150"/>
        <v>0</v>
      </c>
      <c r="N315" s="62">
        <f t="shared" si="150"/>
        <v>0</v>
      </c>
      <c r="O315" s="62">
        <f t="shared" si="150"/>
        <v>0</v>
      </c>
      <c r="P315" s="62">
        <f t="shared" si="150"/>
        <v>0</v>
      </c>
      <c r="Q315" s="62">
        <f t="shared" si="150"/>
        <v>0</v>
      </c>
      <c r="R315" s="62">
        <f t="shared" si="150"/>
        <v>0</v>
      </c>
      <c r="S315" s="62">
        <f t="shared" si="150"/>
        <v>0</v>
      </c>
      <c r="T315" s="62">
        <f t="shared" si="150"/>
        <v>0</v>
      </c>
      <c r="U315" s="62">
        <f t="shared" si="150"/>
        <v>0</v>
      </c>
      <c r="V315" s="62">
        <f t="shared" si="150"/>
        <v>0</v>
      </c>
      <c r="W315" s="62">
        <f t="shared" si="150"/>
        <v>0</v>
      </c>
      <c r="X315" s="62">
        <f t="shared" si="150"/>
        <v>0</v>
      </c>
      <c r="Y315" s="62">
        <f t="shared" si="150"/>
        <v>0</v>
      </c>
      <c r="Z315" s="62">
        <f t="shared" si="150"/>
        <v>0</v>
      </c>
      <c r="AA315" s="62">
        <f t="shared" si="150"/>
        <v>0</v>
      </c>
      <c r="AB315" s="62">
        <f t="shared" si="150"/>
        <v>0</v>
      </c>
      <c r="AC315" s="62">
        <f t="shared" si="150"/>
        <v>0</v>
      </c>
      <c r="AD315" s="62">
        <f t="shared" si="150"/>
        <v>0</v>
      </c>
      <c r="AE315" s="62">
        <f t="shared" si="150"/>
        <v>0</v>
      </c>
      <c r="AF315" s="62">
        <f t="shared" si="150"/>
        <v>0</v>
      </c>
      <c r="AG315" s="62">
        <f t="shared" si="150"/>
        <v>0</v>
      </c>
      <c r="AH315" s="62">
        <f t="shared" si="150"/>
        <v>0</v>
      </c>
      <c r="AI315" s="62">
        <f t="shared" ref="AI315:BS315" si="151">AI236-AI73</f>
        <v>0</v>
      </c>
      <c r="AJ315" s="62">
        <f t="shared" si="151"/>
        <v>0</v>
      </c>
      <c r="AK315" s="62">
        <f t="shared" si="151"/>
        <v>0</v>
      </c>
      <c r="AL315" s="62">
        <f t="shared" si="151"/>
        <v>0</v>
      </c>
      <c r="AM315" s="62">
        <f t="shared" si="151"/>
        <v>0</v>
      </c>
      <c r="AN315" s="62">
        <f t="shared" si="151"/>
        <v>0</v>
      </c>
      <c r="AO315" s="62">
        <f t="shared" si="151"/>
        <v>0</v>
      </c>
      <c r="AP315" s="62">
        <f t="shared" si="151"/>
        <v>0</v>
      </c>
      <c r="AQ315" s="62">
        <f t="shared" si="151"/>
        <v>0</v>
      </c>
      <c r="AR315" s="62">
        <f t="shared" si="151"/>
        <v>0</v>
      </c>
      <c r="AS315" s="62">
        <f t="shared" si="151"/>
        <v>0</v>
      </c>
      <c r="AT315" s="62">
        <f t="shared" si="151"/>
        <v>0</v>
      </c>
      <c r="AU315" s="62">
        <f t="shared" si="151"/>
        <v>0</v>
      </c>
      <c r="AV315" s="62">
        <f t="shared" si="151"/>
        <v>0.05</v>
      </c>
      <c r="AW315" s="62">
        <f t="shared" si="151"/>
        <v>0</v>
      </c>
      <c r="AX315" s="62">
        <f t="shared" si="151"/>
        <v>-0.2475</v>
      </c>
      <c r="AY315" s="62">
        <f t="shared" si="151"/>
        <v>-0.19800000000000001</v>
      </c>
      <c r="AZ315" s="62">
        <f t="shared" si="151"/>
        <v>-0.29799999999999999</v>
      </c>
      <c r="BA315" s="62">
        <f t="shared" si="151"/>
        <v>0</v>
      </c>
      <c r="BB315" s="62">
        <f t="shared" si="151"/>
        <v>0</v>
      </c>
      <c r="BC315" s="62">
        <f t="shared" si="151"/>
        <v>-0.29499999999999998</v>
      </c>
      <c r="BD315" s="62">
        <f t="shared" si="151"/>
        <v>0</v>
      </c>
      <c r="BE315" s="62">
        <f t="shared" si="151"/>
        <v>0</v>
      </c>
      <c r="BF315" s="62">
        <f t="shared" si="151"/>
        <v>0</v>
      </c>
      <c r="BG315" s="62">
        <f t="shared" si="151"/>
        <v>0</v>
      </c>
      <c r="BH315" s="62">
        <f t="shared" si="151"/>
        <v>-3.8082022538256464E-4</v>
      </c>
      <c r="BI315" s="62">
        <f t="shared" si="151"/>
        <v>-0.3</v>
      </c>
      <c r="BJ315" s="62">
        <f t="shared" si="151"/>
        <v>0</v>
      </c>
      <c r="BK315" s="62">
        <f t="shared" si="151"/>
        <v>0</v>
      </c>
      <c r="BL315" s="62">
        <f t="shared" si="151"/>
        <v>0</v>
      </c>
      <c r="BM315" s="62">
        <f t="shared" si="151"/>
        <v>0</v>
      </c>
      <c r="BN315" s="62">
        <f t="shared" si="151"/>
        <v>0</v>
      </c>
      <c r="BO315" s="62">
        <f t="shared" si="151"/>
        <v>0</v>
      </c>
      <c r="BP315" s="62">
        <f t="shared" si="151"/>
        <v>0</v>
      </c>
      <c r="BQ315" s="62">
        <f t="shared" si="151"/>
        <v>0</v>
      </c>
      <c r="BR315" s="62">
        <f t="shared" si="151"/>
        <v>0</v>
      </c>
      <c r="BS315" s="62">
        <f t="shared" si="151"/>
        <v>0.1</v>
      </c>
    </row>
    <row r="316" spans="1:71">
      <c r="A316" s="62">
        <v>72</v>
      </c>
      <c r="B316" s="62" t="s">
        <v>338</v>
      </c>
      <c r="C316" s="62">
        <f t="shared" ref="C316:AH316" si="152">C237-C74</f>
        <v>0</v>
      </c>
      <c r="D316" s="62">
        <f t="shared" si="152"/>
        <v>0</v>
      </c>
      <c r="E316" s="62">
        <f t="shared" si="152"/>
        <v>0</v>
      </c>
      <c r="F316" s="62">
        <f t="shared" si="152"/>
        <v>0</v>
      </c>
      <c r="G316" s="62">
        <f t="shared" si="152"/>
        <v>0</v>
      </c>
      <c r="H316" s="62">
        <f t="shared" si="152"/>
        <v>0</v>
      </c>
      <c r="I316" s="62">
        <f t="shared" si="152"/>
        <v>0</v>
      </c>
      <c r="J316" s="62">
        <f t="shared" si="152"/>
        <v>0</v>
      </c>
      <c r="K316" s="62">
        <f t="shared" si="152"/>
        <v>0</v>
      </c>
      <c r="L316" s="62">
        <f t="shared" si="152"/>
        <v>0</v>
      </c>
      <c r="M316" s="62">
        <f t="shared" si="152"/>
        <v>0</v>
      </c>
      <c r="N316" s="62">
        <f t="shared" si="152"/>
        <v>0</v>
      </c>
      <c r="O316" s="62">
        <f t="shared" si="152"/>
        <v>0</v>
      </c>
      <c r="P316" s="62">
        <f t="shared" si="152"/>
        <v>1.2580802817449555E-5</v>
      </c>
      <c r="Q316" s="62">
        <f t="shared" si="152"/>
        <v>0</v>
      </c>
      <c r="R316" s="62">
        <f t="shared" si="152"/>
        <v>0</v>
      </c>
      <c r="S316" s="62">
        <f t="shared" si="152"/>
        <v>0</v>
      </c>
      <c r="T316" s="62">
        <f t="shared" si="152"/>
        <v>4.6409017973002287E-6</v>
      </c>
      <c r="U316" s="62">
        <f t="shared" si="152"/>
        <v>0</v>
      </c>
      <c r="V316" s="62">
        <f t="shared" si="152"/>
        <v>0</v>
      </c>
      <c r="W316" s="62">
        <f t="shared" si="152"/>
        <v>-6.1478238424367282E-7</v>
      </c>
      <c r="X316" s="62">
        <f t="shared" si="152"/>
        <v>0</v>
      </c>
      <c r="Y316" s="62">
        <f t="shared" si="152"/>
        <v>0</v>
      </c>
      <c r="Z316" s="62">
        <f t="shared" si="152"/>
        <v>0</v>
      </c>
      <c r="AA316" s="62">
        <f t="shared" si="152"/>
        <v>0</v>
      </c>
      <c r="AB316" s="62">
        <f t="shared" si="152"/>
        <v>0</v>
      </c>
      <c r="AC316" s="62">
        <f t="shared" si="152"/>
        <v>0</v>
      </c>
      <c r="AD316" s="62">
        <f t="shared" si="152"/>
        <v>0</v>
      </c>
      <c r="AE316" s="62">
        <f t="shared" si="152"/>
        <v>0</v>
      </c>
      <c r="AF316" s="62">
        <f t="shared" si="152"/>
        <v>0</v>
      </c>
      <c r="AG316" s="62">
        <f t="shared" si="152"/>
        <v>0</v>
      </c>
      <c r="AH316" s="62">
        <f t="shared" si="152"/>
        <v>4.1754823938700003E-9</v>
      </c>
      <c r="AI316" s="62">
        <f t="shared" ref="AI316:BS316" si="153">AI237-AI74</f>
        <v>-3.0039859886466977E-8</v>
      </c>
      <c r="AJ316" s="62">
        <f t="shared" si="153"/>
        <v>3.4846451835157666E-9</v>
      </c>
      <c r="AK316" s="62">
        <f t="shared" si="153"/>
        <v>0</v>
      </c>
      <c r="AL316" s="62">
        <f t="shared" si="153"/>
        <v>0</v>
      </c>
      <c r="AM316" s="62">
        <f t="shared" si="153"/>
        <v>-1.7267595825432025E-8</v>
      </c>
      <c r="AN316" s="62">
        <f t="shared" si="153"/>
        <v>0</v>
      </c>
      <c r="AO316" s="62">
        <f t="shared" si="153"/>
        <v>0</v>
      </c>
      <c r="AP316" s="62">
        <f t="shared" si="153"/>
        <v>0</v>
      </c>
      <c r="AQ316" s="62">
        <f t="shared" si="153"/>
        <v>0</v>
      </c>
      <c r="AR316" s="62">
        <f t="shared" si="153"/>
        <v>0</v>
      </c>
      <c r="AS316" s="62">
        <f t="shared" si="153"/>
        <v>0</v>
      </c>
      <c r="AT316" s="62">
        <f t="shared" si="153"/>
        <v>0</v>
      </c>
      <c r="AU316" s="62">
        <f t="shared" si="153"/>
        <v>0</v>
      </c>
      <c r="AV316" s="62">
        <f t="shared" si="153"/>
        <v>0</v>
      </c>
      <c r="AW316" s="62">
        <f t="shared" si="153"/>
        <v>1.5682967952068694E-8</v>
      </c>
      <c r="AX316" s="62">
        <f t="shared" si="153"/>
        <v>0</v>
      </c>
      <c r="AY316" s="62">
        <f t="shared" si="153"/>
        <v>0</v>
      </c>
      <c r="AZ316" s="62">
        <f t="shared" si="153"/>
        <v>0</v>
      </c>
      <c r="BA316" s="62">
        <f t="shared" si="153"/>
        <v>0</v>
      </c>
      <c r="BB316" s="62">
        <f t="shared" si="153"/>
        <v>0</v>
      </c>
      <c r="BC316" s="62">
        <f t="shared" si="153"/>
        <v>0</v>
      </c>
      <c r="BD316" s="62">
        <f t="shared" si="153"/>
        <v>0</v>
      </c>
      <c r="BE316" s="62">
        <f t="shared" si="153"/>
        <v>0</v>
      </c>
      <c r="BF316" s="62">
        <f t="shared" si="153"/>
        <v>0</v>
      </c>
      <c r="BG316" s="62">
        <f t="shared" si="153"/>
        <v>0</v>
      </c>
      <c r="BH316" s="62">
        <f t="shared" si="153"/>
        <v>-1.5682302336041121E-5</v>
      </c>
      <c r="BI316" s="62">
        <f t="shared" si="153"/>
        <v>0</v>
      </c>
      <c r="BJ316" s="62">
        <f t="shared" si="153"/>
        <v>0</v>
      </c>
      <c r="BK316" s="62">
        <f t="shared" si="153"/>
        <v>0</v>
      </c>
      <c r="BL316" s="62">
        <f t="shared" si="153"/>
        <v>0</v>
      </c>
      <c r="BM316" s="62">
        <f t="shared" si="153"/>
        <v>0</v>
      </c>
      <c r="BN316" s="62">
        <f t="shared" si="153"/>
        <v>0</v>
      </c>
      <c r="BO316" s="62">
        <f t="shared" si="153"/>
        <v>0</v>
      </c>
      <c r="BP316" s="62">
        <f t="shared" si="153"/>
        <v>0</v>
      </c>
      <c r="BQ316" s="62">
        <f t="shared" si="153"/>
        <v>0</v>
      </c>
      <c r="BR316" s="62">
        <f t="shared" si="153"/>
        <v>0</v>
      </c>
      <c r="BS316" s="62">
        <f t="shared" si="153"/>
        <v>0</v>
      </c>
    </row>
    <row r="317" spans="1:71">
      <c r="A317" s="62">
        <v>73</v>
      </c>
      <c r="B317" s="62" t="s">
        <v>337</v>
      </c>
      <c r="C317" s="62">
        <f t="shared" ref="C317:AH317" si="154">C238-C75</f>
        <v>0</v>
      </c>
      <c r="D317" s="62">
        <f t="shared" si="154"/>
        <v>0</v>
      </c>
      <c r="E317" s="62">
        <f t="shared" si="154"/>
        <v>0</v>
      </c>
      <c r="F317" s="62">
        <f t="shared" si="154"/>
        <v>0</v>
      </c>
      <c r="G317" s="62">
        <f t="shared" si="154"/>
        <v>0</v>
      </c>
      <c r="H317" s="62">
        <f t="shared" si="154"/>
        <v>0</v>
      </c>
      <c r="I317" s="62">
        <f t="shared" si="154"/>
        <v>0</v>
      </c>
      <c r="J317" s="62">
        <f t="shared" si="154"/>
        <v>0</v>
      </c>
      <c r="K317" s="62">
        <f t="shared" si="154"/>
        <v>0</v>
      </c>
      <c r="L317" s="62">
        <f t="shared" si="154"/>
        <v>0</v>
      </c>
      <c r="M317" s="62">
        <f t="shared" si="154"/>
        <v>0</v>
      </c>
      <c r="N317" s="62">
        <f t="shared" si="154"/>
        <v>0</v>
      </c>
      <c r="O317" s="62">
        <f t="shared" si="154"/>
        <v>0</v>
      </c>
      <c r="P317" s="62">
        <f t="shared" si="154"/>
        <v>0</v>
      </c>
      <c r="Q317" s="62">
        <f t="shared" si="154"/>
        <v>0</v>
      </c>
      <c r="R317" s="62">
        <f t="shared" si="154"/>
        <v>0</v>
      </c>
      <c r="S317" s="62">
        <f t="shared" si="154"/>
        <v>0</v>
      </c>
      <c r="T317" s="62">
        <f t="shared" si="154"/>
        <v>4.1717113305472786E-6</v>
      </c>
      <c r="U317" s="62">
        <f t="shared" si="154"/>
        <v>0</v>
      </c>
      <c r="V317" s="62">
        <f t="shared" si="154"/>
        <v>0</v>
      </c>
      <c r="W317" s="62">
        <f t="shared" si="154"/>
        <v>0</v>
      </c>
      <c r="X317" s="62">
        <f t="shared" si="154"/>
        <v>0</v>
      </c>
      <c r="Y317" s="62">
        <f t="shared" si="154"/>
        <v>0</v>
      </c>
      <c r="Z317" s="62">
        <f t="shared" si="154"/>
        <v>0</v>
      </c>
      <c r="AA317" s="62">
        <f t="shared" si="154"/>
        <v>0</v>
      </c>
      <c r="AB317" s="62">
        <f t="shared" si="154"/>
        <v>0</v>
      </c>
      <c r="AC317" s="62">
        <f t="shared" si="154"/>
        <v>0</v>
      </c>
      <c r="AD317" s="62">
        <f t="shared" si="154"/>
        <v>0</v>
      </c>
      <c r="AE317" s="62">
        <f t="shared" si="154"/>
        <v>0</v>
      </c>
      <c r="AF317" s="62">
        <f t="shared" si="154"/>
        <v>0</v>
      </c>
      <c r="AG317" s="62">
        <f t="shared" si="154"/>
        <v>0</v>
      </c>
      <c r="AH317" s="62">
        <f t="shared" si="154"/>
        <v>-1.8528505309894916E-9</v>
      </c>
      <c r="AI317" s="62">
        <f t="shared" ref="AI317:BS317" si="155">AI238-AI75</f>
        <v>0</v>
      </c>
      <c r="AJ317" s="62">
        <f t="shared" si="155"/>
        <v>-3.9951816854788547E-10</v>
      </c>
      <c r="AK317" s="62">
        <f t="shared" si="155"/>
        <v>0</v>
      </c>
      <c r="AL317" s="62">
        <f t="shared" si="155"/>
        <v>0</v>
      </c>
      <c r="AM317" s="62">
        <f t="shared" si="155"/>
        <v>-4.1440772525786623E-13</v>
      </c>
      <c r="AN317" s="62">
        <f t="shared" si="155"/>
        <v>0</v>
      </c>
      <c r="AO317" s="62">
        <f t="shared" si="155"/>
        <v>0</v>
      </c>
      <c r="AP317" s="62">
        <f t="shared" si="155"/>
        <v>0</v>
      </c>
      <c r="AQ317" s="62">
        <f t="shared" si="155"/>
        <v>0</v>
      </c>
      <c r="AR317" s="62">
        <f t="shared" si="155"/>
        <v>0</v>
      </c>
      <c r="AS317" s="62">
        <f t="shared" si="155"/>
        <v>0</v>
      </c>
      <c r="AT317" s="62">
        <f t="shared" si="155"/>
        <v>0</v>
      </c>
      <c r="AU317" s="62">
        <f t="shared" si="155"/>
        <v>0</v>
      </c>
      <c r="AV317" s="62">
        <f t="shared" si="155"/>
        <v>-0.38000000000000006</v>
      </c>
      <c r="AW317" s="62">
        <f t="shared" si="155"/>
        <v>-3.3220910689024663E-8</v>
      </c>
      <c r="AX317" s="62">
        <f t="shared" si="155"/>
        <v>0</v>
      </c>
      <c r="AY317" s="62">
        <f t="shared" si="155"/>
        <v>0</v>
      </c>
      <c r="AZ317" s="62">
        <f t="shared" si="155"/>
        <v>0</v>
      </c>
      <c r="BA317" s="62">
        <f t="shared" si="155"/>
        <v>0</v>
      </c>
      <c r="BB317" s="62">
        <f t="shared" si="155"/>
        <v>0</v>
      </c>
      <c r="BC317" s="62">
        <f t="shared" si="155"/>
        <v>0</v>
      </c>
      <c r="BD317" s="62">
        <f t="shared" si="155"/>
        <v>0</v>
      </c>
      <c r="BE317" s="62">
        <f t="shared" si="155"/>
        <v>0</v>
      </c>
      <c r="BF317" s="62">
        <f t="shared" si="155"/>
        <v>-2.8834355902951359E-8</v>
      </c>
      <c r="BG317" s="62">
        <f t="shared" si="155"/>
        <v>0</v>
      </c>
      <c r="BH317" s="62">
        <f t="shared" si="155"/>
        <v>6.8231459990279741E-4</v>
      </c>
      <c r="BI317" s="62">
        <f t="shared" si="155"/>
        <v>0</v>
      </c>
      <c r="BJ317" s="62">
        <f t="shared" si="155"/>
        <v>0</v>
      </c>
      <c r="BK317" s="62">
        <f t="shared" si="155"/>
        <v>0</v>
      </c>
      <c r="BL317" s="62">
        <f t="shared" si="155"/>
        <v>0</v>
      </c>
      <c r="BM317" s="62">
        <f t="shared" si="155"/>
        <v>0</v>
      </c>
      <c r="BN317" s="62">
        <f t="shared" si="155"/>
        <v>0</v>
      </c>
      <c r="BO317" s="62">
        <f t="shared" si="155"/>
        <v>0</v>
      </c>
      <c r="BP317" s="62">
        <f t="shared" si="155"/>
        <v>0</v>
      </c>
      <c r="BQ317" s="62">
        <f t="shared" si="155"/>
        <v>0</v>
      </c>
      <c r="BR317" s="62">
        <f t="shared" si="155"/>
        <v>0</v>
      </c>
      <c r="BS317" s="62">
        <f t="shared" si="155"/>
        <v>0</v>
      </c>
    </row>
    <row r="318" spans="1:71">
      <c r="A318" s="62">
        <v>74</v>
      </c>
      <c r="B318" s="62" t="s">
        <v>20</v>
      </c>
      <c r="C318" s="62">
        <f t="shared" ref="C318:AH318" si="156">C239-C76</f>
        <v>0</v>
      </c>
      <c r="D318" s="62">
        <f t="shared" si="156"/>
        <v>0</v>
      </c>
      <c r="E318" s="62">
        <f t="shared" si="156"/>
        <v>0</v>
      </c>
      <c r="F318" s="62">
        <f t="shared" si="156"/>
        <v>0</v>
      </c>
      <c r="G318" s="62">
        <f t="shared" si="156"/>
        <v>0</v>
      </c>
      <c r="H318" s="62">
        <f t="shared" si="156"/>
        <v>0</v>
      </c>
      <c r="I318" s="62">
        <f t="shared" si="156"/>
        <v>0</v>
      </c>
      <c r="J318" s="62">
        <f t="shared" si="156"/>
        <v>0</v>
      </c>
      <c r="K318" s="62">
        <f t="shared" si="156"/>
        <v>0</v>
      </c>
      <c r="L318" s="62">
        <f t="shared" si="156"/>
        <v>0</v>
      </c>
      <c r="M318" s="62">
        <f t="shared" si="156"/>
        <v>0</v>
      </c>
      <c r="N318" s="62">
        <f t="shared" si="156"/>
        <v>0</v>
      </c>
      <c r="O318" s="62">
        <f t="shared" si="156"/>
        <v>0</v>
      </c>
      <c r="P318" s="62">
        <f t="shared" si="156"/>
        <v>0</v>
      </c>
      <c r="Q318" s="62">
        <f t="shared" si="156"/>
        <v>0</v>
      </c>
      <c r="R318" s="62">
        <f t="shared" si="156"/>
        <v>0</v>
      </c>
      <c r="S318" s="62">
        <f t="shared" si="156"/>
        <v>0</v>
      </c>
      <c r="T318" s="62">
        <f t="shared" si="156"/>
        <v>0</v>
      </c>
      <c r="U318" s="62">
        <f t="shared" si="156"/>
        <v>0</v>
      </c>
      <c r="V318" s="62">
        <f t="shared" si="156"/>
        <v>0</v>
      </c>
      <c r="W318" s="62">
        <f t="shared" si="156"/>
        <v>0</v>
      </c>
      <c r="X318" s="62">
        <f t="shared" si="156"/>
        <v>0</v>
      </c>
      <c r="Y318" s="62">
        <f t="shared" si="156"/>
        <v>0</v>
      </c>
      <c r="Z318" s="62">
        <f t="shared" si="156"/>
        <v>0</v>
      </c>
      <c r="AA318" s="62">
        <f t="shared" si="156"/>
        <v>0</v>
      </c>
      <c r="AB318" s="62">
        <f t="shared" si="156"/>
        <v>0</v>
      </c>
      <c r="AC318" s="62">
        <f t="shared" si="156"/>
        <v>0</v>
      </c>
      <c r="AD318" s="62">
        <f t="shared" si="156"/>
        <v>0</v>
      </c>
      <c r="AE318" s="62">
        <f t="shared" si="156"/>
        <v>0</v>
      </c>
      <c r="AF318" s="62">
        <f t="shared" si="156"/>
        <v>0</v>
      </c>
      <c r="AG318" s="62">
        <f t="shared" si="156"/>
        <v>0</v>
      </c>
      <c r="AH318" s="62">
        <f t="shared" si="156"/>
        <v>0</v>
      </c>
      <c r="AI318" s="62">
        <f t="shared" ref="AI318:BS318" si="157">AI239-AI76</f>
        <v>0</v>
      </c>
      <c r="AJ318" s="62">
        <f t="shared" si="157"/>
        <v>0</v>
      </c>
      <c r="AK318" s="62">
        <f t="shared" si="157"/>
        <v>0</v>
      </c>
      <c r="AL318" s="62">
        <f t="shared" si="157"/>
        <v>0</v>
      </c>
      <c r="AM318" s="62">
        <f t="shared" si="157"/>
        <v>0</v>
      </c>
      <c r="AN318" s="62">
        <f t="shared" si="157"/>
        <v>0</v>
      </c>
      <c r="AO318" s="62">
        <f t="shared" si="157"/>
        <v>0</v>
      </c>
      <c r="AP318" s="62">
        <f t="shared" si="157"/>
        <v>0</v>
      </c>
      <c r="AQ318" s="62">
        <f t="shared" si="157"/>
        <v>0</v>
      </c>
      <c r="AR318" s="62">
        <f t="shared" si="157"/>
        <v>0</v>
      </c>
      <c r="AS318" s="62">
        <f t="shared" si="157"/>
        <v>0</v>
      </c>
      <c r="AT318" s="62">
        <f t="shared" si="157"/>
        <v>0</v>
      </c>
      <c r="AU318" s="62">
        <f t="shared" si="157"/>
        <v>0</v>
      </c>
      <c r="AV318" s="62">
        <f t="shared" si="157"/>
        <v>0</v>
      </c>
      <c r="AW318" s="62">
        <f t="shared" si="157"/>
        <v>0</v>
      </c>
      <c r="AX318" s="62">
        <f t="shared" si="157"/>
        <v>0</v>
      </c>
      <c r="AY318" s="62">
        <f t="shared" si="157"/>
        <v>0</v>
      </c>
      <c r="AZ318" s="62">
        <f t="shared" si="157"/>
        <v>0</v>
      </c>
      <c r="BA318" s="62">
        <f t="shared" si="157"/>
        <v>0</v>
      </c>
      <c r="BB318" s="62">
        <f t="shared" si="157"/>
        <v>0</v>
      </c>
      <c r="BC318" s="62">
        <f t="shared" si="157"/>
        <v>0</v>
      </c>
      <c r="BD318" s="62">
        <f t="shared" si="157"/>
        <v>0</v>
      </c>
      <c r="BE318" s="62">
        <f t="shared" si="157"/>
        <v>0</v>
      </c>
      <c r="BF318" s="62">
        <f t="shared" si="157"/>
        <v>0</v>
      </c>
      <c r="BG318" s="62">
        <f t="shared" si="157"/>
        <v>0</v>
      </c>
      <c r="BH318" s="62">
        <f t="shared" si="157"/>
        <v>0</v>
      </c>
      <c r="BI318" s="62">
        <f t="shared" si="157"/>
        <v>0</v>
      </c>
      <c r="BJ318" s="62">
        <f t="shared" si="157"/>
        <v>0</v>
      </c>
      <c r="BK318" s="62">
        <f t="shared" si="157"/>
        <v>0</v>
      </c>
      <c r="BL318" s="62">
        <f t="shared" si="157"/>
        <v>0</v>
      </c>
      <c r="BM318" s="62">
        <f t="shared" si="157"/>
        <v>0</v>
      </c>
      <c r="BN318" s="62">
        <f t="shared" si="157"/>
        <v>0</v>
      </c>
      <c r="BO318" s="62">
        <f t="shared" si="157"/>
        <v>0</v>
      </c>
      <c r="BP318" s="62">
        <f t="shared" si="157"/>
        <v>0</v>
      </c>
      <c r="BQ318" s="62">
        <f t="shared" si="157"/>
        <v>0</v>
      </c>
      <c r="BR318" s="62">
        <f t="shared" si="157"/>
        <v>0</v>
      </c>
      <c r="BS318" s="62">
        <f t="shared" si="157"/>
        <v>0</v>
      </c>
    </row>
    <row r="319" spans="1:71">
      <c r="A319" s="62">
        <v>75</v>
      </c>
      <c r="B319" s="62" t="s">
        <v>1946</v>
      </c>
      <c r="C319" s="62">
        <f t="shared" ref="C319:AH319" si="158">C240-C77</f>
        <v>0</v>
      </c>
      <c r="D319" s="62">
        <f t="shared" si="158"/>
        <v>0</v>
      </c>
      <c r="E319" s="62">
        <f t="shared" si="158"/>
        <v>0</v>
      </c>
      <c r="F319" s="62">
        <f t="shared" si="158"/>
        <v>0</v>
      </c>
      <c r="G319" s="62">
        <f t="shared" si="158"/>
        <v>0</v>
      </c>
      <c r="H319" s="62">
        <f t="shared" si="158"/>
        <v>0</v>
      </c>
      <c r="I319" s="62">
        <f t="shared" si="158"/>
        <v>0</v>
      </c>
      <c r="J319" s="62">
        <f t="shared" si="158"/>
        <v>0</v>
      </c>
      <c r="K319" s="62">
        <f t="shared" si="158"/>
        <v>0</v>
      </c>
      <c r="L319" s="62">
        <f t="shared" si="158"/>
        <v>0</v>
      </c>
      <c r="M319" s="62">
        <f t="shared" si="158"/>
        <v>0</v>
      </c>
      <c r="N319" s="62">
        <f t="shared" si="158"/>
        <v>0</v>
      </c>
      <c r="O319" s="62">
        <f t="shared" si="158"/>
        <v>0</v>
      </c>
      <c r="P319" s="62">
        <f t="shared" si="158"/>
        <v>0</v>
      </c>
      <c r="Q319" s="62">
        <f t="shared" si="158"/>
        <v>0</v>
      </c>
      <c r="R319" s="62">
        <f t="shared" si="158"/>
        <v>0</v>
      </c>
      <c r="S319" s="62">
        <f t="shared" si="158"/>
        <v>0</v>
      </c>
      <c r="T319" s="62">
        <f t="shared" si="158"/>
        <v>0</v>
      </c>
      <c r="U319" s="62">
        <f t="shared" si="158"/>
        <v>0</v>
      </c>
      <c r="V319" s="62">
        <f t="shared" si="158"/>
        <v>0</v>
      </c>
      <c r="W319" s="62">
        <f t="shared" si="158"/>
        <v>0</v>
      </c>
      <c r="X319" s="62">
        <f t="shared" si="158"/>
        <v>0</v>
      </c>
      <c r="Y319" s="62">
        <f t="shared" si="158"/>
        <v>0</v>
      </c>
      <c r="Z319" s="62">
        <f t="shared" si="158"/>
        <v>0</v>
      </c>
      <c r="AA319" s="62">
        <f t="shared" si="158"/>
        <v>0</v>
      </c>
      <c r="AB319" s="62">
        <f t="shared" si="158"/>
        <v>0</v>
      </c>
      <c r="AC319" s="62">
        <f t="shared" si="158"/>
        <v>0</v>
      </c>
      <c r="AD319" s="62">
        <f t="shared" si="158"/>
        <v>0</v>
      </c>
      <c r="AE319" s="62">
        <f t="shared" si="158"/>
        <v>0</v>
      </c>
      <c r="AF319" s="62">
        <f t="shared" si="158"/>
        <v>0</v>
      </c>
      <c r="AG319" s="62">
        <f t="shared" si="158"/>
        <v>0</v>
      </c>
      <c r="AH319" s="62">
        <f t="shared" si="158"/>
        <v>0</v>
      </c>
      <c r="AI319" s="62">
        <f t="shared" ref="AI319:BS319" si="159">AI240-AI77</f>
        <v>0</v>
      </c>
      <c r="AJ319" s="62">
        <f t="shared" si="159"/>
        <v>0</v>
      </c>
      <c r="AK319" s="62">
        <f t="shared" si="159"/>
        <v>0</v>
      </c>
      <c r="AL319" s="62">
        <f t="shared" si="159"/>
        <v>0</v>
      </c>
      <c r="AM319" s="62">
        <f t="shared" si="159"/>
        <v>0</v>
      </c>
      <c r="AN319" s="62">
        <f t="shared" si="159"/>
        <v>0</v>
      </c>
      <c r="AO319" s="62">
        <f t="shared" si="159"/>
        <v>0</v>
      </c>
      <c r="AP319" s="62">
        <f t="shared" si="159"/>
        <v>0</v>
      </c>
      <c r="AQ319" s="62">
        <f t="shared" si="159"/>
        <v>0</v>
      </c>
      <c r="AR319" s="62">
        <f t="shared" si="159"/>
        <v>0</v>
      </c>
      <c r="AS319" s="62">
        <f t="shared" si="159"/>
        <v>0</v>
      </c>
      <c r="AT319" s="62">
        <f t="shared" si="159"/>
        <v>0</v>
      </c>
      <c r="AU319" s="62">
        <f t="shared" si="159"/>
        <v>0</v>
      </c>
      <c r="AV319" s="62">
        <f t="shared" si="159"/>
        <v>0.2</v>
      </c>
      <c r="AW319" s="62">
        <f t="shared" si="159"/>
        <v>-2.4620573357836406E-9</v>
      </c>
      <c r="AX319" s="62">
        <f t="shared" si="159"/>
        <v>0.2475</v>
      </c>
      <c r="AY319" s="62">
        <f t="shared" si="159"/>
        <v>0.19800000000000001</v>
      </c>
      <c r="AZ319" s="62">
        <f t="shared" si="159"/>
        <v>0.29800000000000004</v>
      </c>
      <c r="BA319" s="62">
        <f t="shared" si="159"/>
        <v>0</v>
      </c>
      <c r="BB319" s="62">
        <f t="shared" si="159"/>
        <v>0</v>
      </c>
      <c r="BC319" s="62">
        <f t="shared" si="159"/>
        <v>0.17</v>
      </c>
      <c r="BD319" s="62">
        <f t="shared" si="159"/>
        <v>0</v>
      </c>
      <c r="BE319" s="62">
        <f t="shared" si="159"/>
        <v>0</v>
      </c>
      <c r="BF319" s="62">
        <f t="shared" si="159"/>
        <v>0</v>
      </c>
      <c r="BG319" s="62">
        <f t="shared" si="159"/>
        <v>0</v>
      </c>
      <c r="BH319" s="62">
        <f t="shared" si="159"/>
        <v>-8.1259453395043924E-5</v>
      </c>
      <c r="BI319" s="62">
        <f t="shared" si="159"/>
        <v>0.1</v>
      </c>
      <c r="BJ319" s="62">
        <f t="shared" si="159"/>
        <v>0</v>
      </c>
      <c r="BK319" s="62">
        <f t="shared" si="159"/>
        <v>0</v>
      </c>
      <c r="BL319" s="62">
        <f t="shared" si="159"/>
        <v>0</v>
      </c>
      <c r="BM319" s="62">
        <f t="shared" si="159"/>
        <v>0</v>
      </c>
      <c r="BN319" s="62">
        <f t="shared" si="159"/>
        <v>0</v>
      </c>
      <c r="BO319" s="62">
        <f t="shared" si="159"/>
        <v>-0.19800000000000001</v>
      </c>
      <c r="BP319" s="62">
        <f t="shared" si="159"/>
        <v>0</v>
      </c>
      <c r="BQ319" s="62">
        <f t="shared" si="159"/>
        <v>0</v>
      </c>
      <c r="BR319" s="62">
        <f t="shared" si="159"/>
        <v>0</v>
      </c>
      <c r="BS319" s="62">
        <f t="shared" si="159"/>
        <v>0.9</v>
      </c>
    </row>
    <row r="320" spans="1:71">
      <c r="A320" s="62">
        <v>76</v>
      </c>
      <c r="B320" s="62" t="s">
        <v>828</v>
      </c>
      <c r="C320" s="62">
        <f t="shared" ref="C320:AH320" si="160">C241-C78</f>
        <v>-0.5</v>
      </c>
      <c r="D320" s="62">
        <f t="shared" si="160"/>
        <v>0</v>
      </c>
      <c r="E320" s="62">
        <f t="shared" si="160"/>
        <v>0</v>
      </c>
      <c r="F320" s="62">
        <f t="shared" si="160"/>
        <v>0</v>
      </c>
      <c r="G320" s="62">
        <f t="shared" si="160"/>
        <v>2.6629893825009035E-10</v>
      </c>
      <c r="H320" s="62">
        <f t="shared" si="160"/>
        <v>0</v>
      </c>
      <c r="I320" s="62">
        <f t="shared" si="160"/>
        <v>0</v>
      </c>
      <c r="J320" s="62">
        <f t="shared" si="160"/>
        <v>0</v>
      </c>
      <c r="K320" s="62">
        <f t="shared" si="160"/>
        <v>0</v>
      </c>
      <c r="L320" s="62">
        <f t="shared" si="160"/>
        <v>1.9178082191206869E-6</v>
      </c>
      <c r="M320" s="62">
        <f t="shared" si="160"/>
        <v>0</v>
      </c>
      <c r="N320" s="62">
        <f t="shared" si="160"/>
        <v>0</v>
      </c>
      <c r="O320" s="62">
        <f t="shared" si="160"/>
        <v>0</v>
      </c>
      <c r="P320" s="62">
        <f t="shared" si="160"/>
        <v>1.159854842268615E-2</v>
      </c>
      <c r="Q320" s="62">
        <f t="shared" si="160"/>
        <v>0</v>
      </c>
      <c r="R320" s="62">
        <f t="shared" si="160"/>
        <v>0</v>
      </c>
      <c r="S320" s="62">
        <f t="shared" si="160"/>
        <v>0</v>
      </c>
      <c r="T320" s="62">
        <f t="shared" si="160"/>
        <v>0</v>
      </c>
      <c r="U320" s="62">
        <f t="shared" si="160"/>
        <v>0</v>
      </c>
      <c r="V320" s="62">
        <f t="shared" si="160"/>
        <v>0</v>
      </c>
      <c r="W320" s="62">
        <f t="shared" si="160"/>
        <v>0</v>
      </c>
      <c r="X320" s="62">
        <f t="shared" si="160"/>
        <v>0</v>
      </c>
      <c r="Y320" s="62">
        <f t="shared" si="160"/>
        <v>0</v>
      </c>
      <c r="Z320" s="62">
        <f t="shared" si="160"/>
        <v>0</v>
      </c>
      <c r="AA320" s="62">
        <f t="shared" si="160"/>
        <v>0</v>
      </c>
      <c r="AB320" s="62">
        <f t="shared" si="160"/>
        <v>0</v>
      </c>
      <c r="AC320" s="62">
        <f t="shared" si="160"/>
        <v>0</v>
      </c>
      <c r="AD320" s="62">
        <f t="shared" si="160"/>
        <v>0</v>
      </c>
      <c r="AE320" s="62">
        <f t="shared" si="160"/>
        <v>0</v>
      </c>
      <c r="AF320" s="62">
        <f t="shared" si="160"/>
        <v>0</v>
      </c>
      <c r="AG320" s="62">
        <f t="shared" si="160"/>
        <v>0</v>
      </c>
      <c r="AH320" s="62">
        <f t="shared" si="160"/>
        <v>0</v>
      </c>
      <c r="AI320" s="62">
        <f t="shared" ref="AI320:BS320" si="161">AI241-AI78</f>
        <v>0</v>
      </c>
      <c r="AJ320" s="62">
        <f t="shared" si="161"/>
        <v>0</v>
      </c>
      <c r="AK320" s="62">
        <f t="shared" si="161"/>
        <v>0</v>
      </c>
      <c r="AL320" s="62">
        <f t="shared" si="161"/>
        <v>0</v>
      </c>
      <c r="AM320" s="62">
        <f t="shared" si="161"/>
        <v>0</v>
      </c>
      <c r="AN320" s="62">
        <f t="shared" si="161"/>
        <v>0</v>
      </c>
      <c r="AO320" s="62">
        <f t="shared" si="161"/>
        <v>0</v>
      </c>
      <c r="AP320" s="62">
        <f t="shared" si="161"/>
        <v>0</v>
      </c>
      <c r="AQ320" s="62">
        <f t="shared" si="161"/>
        <v>0</v>
      </c>
      <c r="AR320" s="62">
        <f t="shared" si="161"/>
        <v>0</v>
      </c>
      <c r="AS320" s="62">
        <f t="shared" si="161"/>
        <v>0</v>
      </c>
      <c r="AT320" s="62">
        <f t="shared" si="161"/>
        <v>0</v>
      </c>
      <c r="AU320" s="62">
        <f t="shared" si="161"/>
        <v>0</v>
      </c>
      <c r="AV320" s="62">
        <f t="shared" si="161"/>
        <v>0</v>
      </c>
      <c r="AW320" s="62">
        <f t="shared" si="161"/>
        <v>0</v>
      </c>
      <c r="AX320" s="62">
        <f t="shared" si="161"/>
        <v>0</v>
      </c>
      <c r="AY320" s="62">
        <f t="shared" si="161"/>
        <v>0</v>
      </c>
      <c r="AZ320" s="62">
        <f t="shared" si="161"/>
        <v>0</v>
      </c>
      <c r="BA320" s="62">
        <f t="shared" si="161"/>
        <v>0</v>
      </c>
      <c r="BB320" s="62">
        <f t="shared" si="161"/>
        <v>0</v>
      </c>
      <c r="BC320" s="62">
        <f t="shared" si="161"/>
        <v>0</v>
      </c>
      <c r="BD320" s="62">
        <f t="shared" si="161"/>
        <v>0</v>
      </c>
      <c r="BE320" s="62">
        <f t="shared" si="161"/>
        <v>0</v>
      </c>
      <c r="BF320" s="62">
        <f t="shared" si="161"/>
        <v>0</v>
      </c>
      <c r="BG320" s="62">
        <f t="shared" si="161"/>
        <v>0</v>
      </c>
      <c r="BH320" s="62">
        <f t="shared" si="161"/>
        <v>-3.4293397044863033E-2</v>
      </c>
      <c r="BI320" s="62">
        <f t="shared" si="161"/>
        <v>0</v>
      </c>
      <c r="BJ320" s="62">
        <f t="shared" si="161"/>
        <v>0</v>
      </c>
      <c r="BK320" s="62">
        <f t="shared" si="161"/>
        <v>0</v>
      </c>
      <c r="BL320" s="62">
        <f t="shared" si="161"/>
        <v>0</v>
      </c>
      <c r="BM320" s="62">
        <f t="shared" si="161"/>
        <v>0</v>
      </c>
      <c r="BN320" s="62">
        <f t="shared" si="161"/>
        <v>0</v>
      </c>
      <c r="BO320" s="62">
        <f t="shared" si="161"/>
        <v>0</v>
      </c>
      <c r="BP320" s="62">
        <f t="shared" si="161"/>
        <v>0</v>
      </c>
      <c r="BQ320" s="62">
        <f t="shared" si="161"/>
        <v>0</v>
      </c>
      <c r="BR320" s="62">
        <f t="shared" si="161"/>
        <v>0</v>
      </c>
      <c r="BS320" s="62">
        <f t="shared" si="161"/>
        <v>0</v>
      </c>
    </row>
    <row r="321" spans="1:2">
      <c r="A321" s="62">
        <v>77</v>
      </c>
      <c r="B321" s="62" t="s">
        <v>829</v>
      </c>
    </row>
    <row r="322" spans="1:2">
      <c r="A322" s="62">
        <v>78</v>
      </c>
      <c r="B322" s="62" t="s">
        <v>830</v>
      </c>
    </row>
  </sheetData>
  <conditionalFormatting sqref="C41:P78 AA41:AQ78 S41:X78 AS41:BO78 BQ41:BR78">
    <cfRule type="cellIs" dxfId="4" priority="6" operator="greaterThan">
      <formula>0</formula>
    </cfRule>
  </conditionalFormatting>
  <conditionalFormatting sqref="C166">
    <cfRule type="cellIs" dxfId="3" priority="1" operator="notEqual">
      <formula>$C$3</formula>
    </cfRule>
  </conditionalFormatting>
  <pageMargins left="0.7" right="0.7" top="0.75" bottom="0.75" header="0.3" footer="0.3"/>
  <pageSetup paperSize="8" scale="15" fitToWidth="0" orientation="landscape" r:id="rId1"/>
  <ignoredErrors>
    <ignoredError sqref="BI3:BI76 BI77:BI78" formula="1"/>
  </ignoredErrors>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49"/>
  <sheetViews>
    <sheetView workbookViewId="0">
      <selection activeCell="C17" sqref="C17"/>
    </sheetView>
  </sheetViews>
  <sheetFormatPr defaultRowHeight="15"/>
  <cols>
    <col min="2" max="2" width="25.42578125" customWidth="1"/>
    <col min="3" max="3" width="11.140625" customWidth="1"/>
  </cols>
  <sheetData>
    <row r="1" spans="1:16">
      <c r="A1" s="600" t="s">
        <v>1878</v>
      </c>
    </row>
    <row r="2" spans="1:16">
      <c r="A2" s="600"/>
    </row>
    <row r="3" spans="1:16">
      <c r="A3" s="601" t="s">
        <v>1879</v>
      </c>
    </row>
    <row r="4" spans="1:16">
      <c r="A4" s="601"/>
    </row>
    <row r="5" spans="1:16">
      <c r="A5" s="601" t="s">
        <v>1880</v>
      </c>
    </row>
    <row r="6" spans="1:16">
      <c r="A6" s="601" t="s">
        <v>1881</v>
      </c>
    </row>
    <row r="7" spans="1:16">
      <c r="A7" s="601" t="s">
        <v>1882</v>
      </c>
    </row>
    <row r="8" spans="1:16">
      <c r="A8" s="601"/>
    </row>
    <row r="9" spans="1:16">
      <c r="A9" s="601" t="s">
        <v>1883</v>
      </c>
    </row>
    <row r="10" spans="1:16">
      <c r="A10" s="601"/>
    </row>
    <row r="11" spans="1:16">
      <c r="A11" s="601" t="s">
        <v>1950</v>
      </c>
    </row>
    <row r="13" spans="1:16">
      <c r="A13" t="s">
        <v>1885</v>
      </c>
    </row>
    <row r="14" spans="1:16">
      <c r="A14" s="601" t="s">
        <v>1886</v>
      </c>
    </row>
    <row r="15" spans="1:16">
      <c r="C15">
        <v>63</v>
      </c>
      <c r="D15">
        <v>64</v>
      </c>
      <c r="E15">
        <v>65</v>
      </c>
      <c r="F15">
        <v>66</v>
      </c>
      <c r="G15">
        <v>67</v>
      </c>
      <c r="H15">
        <v>68</v>
      </c>
      <c r="I15">
        <v>69</v>
      </c>
      <c r="J15">
        <v>70</v>
      </c>
      <c r="K15">
        <v>71</v>
      </c>
      <c r="L15">
        <v>72</v>
      </c>
      <c r="M15">
        <v>73</v>
      </c>
      <c r="N15">
        <v>74</v>
      </c>
      <c r="O15">
        <v>75</v>
      </c>
      <c r="P15">
        <v>76</v>
      </c>
    </row>
    <row r="16" spans="1:16">
      <c r="C16" t="s">
        <v>754</v>
      </c>
      <c r="D16" t="s">
        <v>755</v>
      </c>
      <c r="E16" t="s">
        <v>933</v>
      </c>
      <c r="F16" t="s">
        <v>931</v>
      </c>
      <c r="G16" t="s">
        <v>759</v>
      </c>
      <c r="H16" t="s">
        <v>827</v>
      </c>
      <c r="I16" t="s">
        <v>825</v>
      </c>
      <c r="J16" t="s">
        <v>826</v>
      </c>
      <c r="K16" t="s">
        <v>629</v>
      </c>
      <c r="L16" t="s">
        <v>338</v>
      </c>
      <c r="M16" t="s">
        <v>337</v>
      </c>
      <c r="N16" t="s">
        <v>20</v>
      </c>
      <c r="O16" t="s">
        <v>758</v>
      </c>
      <c r="P16" t="s">
        <v>761</v>
      </c>
    </row>
    <row r="17" spans="1:5">
      <c r="A17" s="62">
        <v>63</v>
      </c>
      <c r="B17" s="62" t="s">
        <v>754</v>
      </c>
    </row>
    <row r="18" spans="1:5">
      <c r="A18" s="62">
        <v>64</v>
      </c>
      <c r="B18" s="62" t="s">
        <v>755</v>
      </c>
      <c r="C18">
        <v>0.2</v>
      </c>
    </row>
    <row r="19" spans="1:5">
      <c r="A19" s="62">
        <v>65</v>
      </c>
      <c r="B19" s="62" t="s">
        <v>933</v>
      </c>
      <c r="C19" s="602">
        <v>0.1</v>
      </c>
      <c r="D19" s="602">
        <v>0.34</v>
      </c>
    </row>
    <row r="20" spans="1:5">
      <c r="A20" s="62">
        <v>66</v>
      </c>
      <c r="B20" s="62" t="s">
        <v>931</v>
      </c>
      <c r="C20">
        <v>0.05</v>
      </c>
      <c r="D20" s="602">
        <v>0.01</v>
      </c>
      <c r="E20">
        <v>2E-3</v>
      </c>
    </row>
    <row r="21" spans="1:5">
      <c r="A21" s="62">
        <v>67</v>
      </c>
      <c r="B21" s="62" t="s">
        <v>759</v>
      </c>
    </row>
    <row r="22" spans="1:5">
      <c r="A22" s="62">
        <v>68</v>
      </c>
      <c r="B22" s="62" t="s">
        <v>827</v>
      </c>
    </row>
    <row r="23" spans="1:5">
      <c r="A23" s="62">
        <v>69</v>
      </c>
      <c r="B23" s="62" t="s">
        <v>825</v>
      </c>
      <c r="C23">
        <v>0.27500000000000002</v>
      </c>
      <c r="D23">
        <v>0.05</v>
      </c>
    </row>
    <row r="24" spans="1:5">
      <c r="A24" s="62">
        <v>70</v>
      </c>
      <c r="B24" s="62" t="s">
        <v>826</v>
      </c>
      <c r="C24" s="433">
        <v>0.17499999999999999</v>
      </c>
      <c r="D24" s="433">
        <v>0.4</v>
      </c>
      <c r="E24">
        <v>0.8</v>
      </c>
    </row>
    <row r="25" spans="1:5">
      <c r="A25" s="62">
        <v>71</v>
      </c>
      <c r="B25" s="62" t="s">
        <v>629</v>
      </c>
    </row>
    <row r="26" spans="1:5">
      <c r="A26" s="62">
        <v>72</v>
      </c>
      <c r="B26" s="62" t="s">
        <v>338</v>
      </c>
    </row>
    <row r="27" spans="1:5">
      <c r="A27" s="62">
        <v>73</v>
      </c>
      <c r="B27" s="62" t="s">
        <v>337</v>
      </c>
    </row>
    <row r="28" spans="1:5">
      <c r="A28" s="62">
        <v>74</v>
      </c>
      <c r="B28" s="62" t="s">
        <v>20</v>
      </c>
    </row>
    <row r="29" spans="1:5">
      <c r="A29" s="62">
        <v>75</v>
      </c>
      <c r="B29" s="62" t="s">
        <v>1884</v>
      </c>
      <c r="C29">
        <v>0.2</v>
      </c>
      <c r="D29" s="602">
        <v>0.2</v>
      </c>
      <c r="E29">
        <v>0.19800000000000001</v>
      </c>
    </row>
    <row r="31" spans="1:5">
      <c r="C31" s="341">
        <f>SUM(C17:C29)</f>
        <v>1</v>
      </c>
      <c r="D31" s="341">
        <f>SUM(D17:D29)</f>
        <v>1</v>
      </c>
      <c r="E31" s="341">
        <f>SUM(E17:E29)</f>
        <v>1</v>
      </c>
    </row>
    <row r="34" spans="1:6">
      <c r="C34" s="341"/>
    </row>
    <row r="35" spans="1:6">
      <c r="B35" t="s">
        <v>1951</v>
      </c>
      <c r="D35" s="341"/>
    </row>
    <row r="37" spans="1:6">
      <c r="F37" s="62"/>
    </row>
    <row r="38" spans="1:6">
      <c r="A38" t="s">
        <v>1952</v>
      </c>
      <c r="F38" s="62"/>
    </row>
    <row r="39" spans="1:6">
      <c r="F39" s="62"/>
    </row>
    <row r="40" spans="1:6">
      <c r="F40" s="62"/>
    </row>
    <row r="41" spans="1:6">
      <c r="F41" s="62"/>
    </row>
    <row r="42" spans="1:6">
      <c r="F42" s="62"/>
    </row>
    <row r="43" spans="1:6">
      <c r="F43" s="62"/>
    </row>
    <row r="44" spans="1:6">
      <c r="F44" s="62"/>
    </row>
    <row r="45" spans="1:6">
      <c r="F45" s="62"/>
    </row>
    <row r="46" spans="1:6">
      <c r="F46" s="62"/>
    </row>
    <row r="47" spans="1:6">
      <c r="F47" s="62"/>
    </row>
    <row r="48" spans="1:6">
      <c r="F48" s="62"/>
    </row>
    <row r="49" spans="3:6">
      <c r="C49" s="62">
        <v>0</v>
      </c>
      <c r="D49" s="62">
        <v>0</v>
      </c>
      <c r="E49" s="62">
        <v>0</v>
      </c>
      <c r="F49" s="62"/>
    </row>
  </sheetData>
  <pageMargins left="0.7" right="0.7" top="0.75" bottom="0.75" header="0.3" footer="0.3"/>
  <pageSetup paperSize="0" orientation="portrait" horizontalDpi="0" verticalDpi="0" copie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BT470"/>
  <sheetViews>
    <sheetView tabSelected="1" zoomScaleNormal="100" workbookViewId="0">
      <pane xSplit="11" ySplit="5" topLeftCell="AJ306" activePane="bottomRight" state="frozen"/>
      <selection activeCell="E1" sqref="E1"/>
      <selection pane="topRight" activeCell="L1" sqref="L1"/>
      <selection pane="bottomLeft" activeCell="E6" sqref="E6"/>
      <selection pane="bottomRight" activeCell="AQ377" sqref="AQ377"/>
    </sheetView>
  </sheetViews>
  <sheetFormatPr defaultColWidth="28.7109375" defaultRowHeight="15" outlineLevelCol="1"/>
  <cols>
    <col min="1" max="1" width="13.42578125" style="2" customWidth="1" outlineLevel="1"/>
    <col min="2" max="2" width="31.85546875" style="2" customWidth="1" outlineLevel="1"/>
    <col min="3" max="3" width="15.5703125" style="2" customWidth="1" outlineLevel="1"/>
    <col min="4" max="4" width="26.85546875" style="2" customWidth="1" outlineLevel="1"/>
    <col min="5" max="5" width="9.7109375" style="18" customWidth="1"/>
    <col min="6" max="6" width="27.42578125" style="34" customWidth="1"/>
    <col min="7" max="7" width="24.28515625" style="1" customWidth="1"/>
    <col min="8" max="8" width="16.140625" style="1" customWidth="1"/>
    <col min="9" max="9" width="15.28515625" style="1" customWidth="1"/>
    <col min="10" max="10" width="4.85546875" style="1" customWidth="1"/>
    <col min="11" max="11" width="34.28515625" style="61" customWidth="1"/>
    <col min="12" max="12" width="10.5703125" style="74" customWidth="1"/>
    <col min="13" max="13" width="12.140625" style="74" customWidth="1"/>
    <col min="14" max="18" width="13.7109375" style="74" customWidth="1"/>
    <col min="19" max="19" width="9.140625" style="62"/>
    <col min="20" max="21" width="10.7109375" style="62" customWidth="1"/>
    <col min="22" max="22" width="12.140625" style="62" customWidth="1"/>
    <col min="23" max="24" width="13.7109375" style="74" customWidth="1"/>
    <col min="25" max="25" width="8" style="74" customWidth="1"/>
    <col min="26" max="37" width="13.7109375" style="74" customWidth="1"/>
    <col min="38" max="38" width="13.7109375" style="75" customWidth="1"/>
    <col min="39" max="43" width="10.42578125" style="74" customWidth="1"/>
    <col min="44" max="44" width="11.42578125" style="74" customWidth="1"/>
    <col min="45" max="45" width="12.140625" style="259" customWidth="1"/>
    <col min="46" max="46" width="12.140625" style="84" customWidth="1"/>
    <col min="47" max="48" width="13.7109375" style="74" customWidth="1"/>
    <col min="49" max="49" width="13.7109375" style="270" customWidth="1"/>
    <col min="50" max="50" width="13.7109375" style="74" customWidth="1"/>
    <col min="51" max="51" width="11" style="74" customWidth="1"/>
    <col min="52" max="52" width="10.5703125" style="75" customWidth="1"/>
    <col min="53" max="54" width="13.7109375" style="75" customWidth="1"/>
    <col min="55" max="56" width="13.7109375" style="270" customWidth="1"/>
    <col min="57" max="68" width="13.7109375" style="74" customWidth="1"/>
    <col min="69" max="70" width="13.7109375" style="270" customWidth="1"/>
    <col min="71" max="72" width="13.7109375" style="74" customWidth="1"/>
    <col min="73" max="73" width="17.85546875" style="74" customWidth="1"/>
    <col min="74" max="74" width="9.5703125" style="74" customWidth="1"/>
    <col min="75" max="75" width="13.42578125" style="74" customWidth="1"/>
    <col min="76" max="80" width="13.7109375" style="74" customWidth="1"/>
    <col min="81" max="81" width="13.7109375" style="270" customWidth="1"/>
    <col min="82" max="82" width="10.28515625" style="74" customWidth="1"/>
    <col min="83" max="83" width="9.28515625" style="76" customWidth="1"/>
    <col min="84" max="84" width="13.7109375" style="74" customWidth="1"/>
    <col min="85" max="88" width="13.7109375" style="270" customWidth="1"/>
    <col min="89" max="90" width="13.7109375" style="76" customWidth="1"/>
    <col min="91" max="93" width="13.7109375" style="270" customWidth="1"/>
    <col min="94" max="94" width="13.7109375" style="76" customWidth="1"/>
    <col min="95" max="96" width="13.7109375" style="270" customWidth="1"/>
    <col min="97" max="99" width="13.7109375" style="74" customWidth="1"/>
    <col min="100" max="100" width="13.7109375" style="270" customWidth="1"/>
    <col min="101" max="101" width="16" style="238" customWidth="1"/>
    <col min="102" max="106" width="13.7109375" style="270" customWidth="1"/>
    <col min="107" max="117" width="13.7109375" style="74" customWidth="1"/>
    <col min="118" max="118" width="8.7109375" style="270" customWidth="1"/>
    <col min="119" max="119" width="13.7109375" style="270" customWidth="1"/>
    <col min="120" max="128" width="13.7109375" style="74" customWidth="1"/>
    <col min="129" max="144" width="28.7109375" style="74"/>
    <col min="145" max="16384" width="28.7109375" style="2"/>
  </cols>
  <sheetData>
    <row r="1" spans="1:167" ht="21">
      <c r="A1" s="32"/>
      <c r="B1" s="32"/>
      <c r="C1" s="32"/>
      <c r="D1" s="32"/>
      <c r="E1" s="126" t="s">
        <v>804</v>
      </c>
      <c r="F1" s="127"/>
      <c r="G1" s="601" t="s">
        <v>1939</v>
      </c>
      <c r="H1" s="128"/>
      <c r="I1" s="128"/>
      <c r="J1" s="128"/>
      <c r="K1" s="183"/>
      <c r="AL1" s="75" t="s">
        <v>927</v>
      </c>
      <c r="AQ1" s="74" t="s">
        <v>943</v>
      </c>
      <c r="AR1" s="550" t="s">
        <v>772</v>
      </c>
      <c r="AS1" s="551"/>
      <c r="AT1" s="84" t="s">
        <v>944</v>
      </c>
      <c r="BG1" s="552"/>
      <c r="BJ1" s="75" t="s">
        <v>1824</v>
      </c>
      <c r="CC1" s="274"/>
      <c r="CU1" s="75" t="s">
        <v>1847</v>
      </c>
      <c r="CW1" s="238" t="s">
        <v>926</v>
      </c>
      <c r="DF1" s="75" t="s">
        <v>1876</v>
      </c>
      <c r="DM1" s="75" t="s">
        <v>1877</v>
      </c>
      <c r="DS1" s="74" t="s">
        <v>19</v>
      </c>
    </row>
    <row r="2" spans="1:167">
      <c r="A2" s="32"/>
      <c r="B2" s="32"/>
      <c r="C2" s="32"/>
      <c r="D2" s="32"/>
      <c r="E2" s="248"/>
      <c r="F2" s="127"/>
      <c r="G2" s="601" t="s">
        <v>1940</v>
      </c>
      <c r="H2" s="128"/>
      <c r="I2" s="128"/>
      <c r="J2" s="128"/>
      <c r="K2" s="132" t="s">
        <v>803</v>
      </c>
      <c r="U2" s="62" t="s">
        <v>1529</v>
      </c>
      <c r="V2" s="62" t="s">
        <v>1530</v>
      </c>
      <c r="AD2" s="74">
        <v>1</v>
      </c>
      <c r="AF2" s="74">
        <v>1</v>
      </c>
      <c r="AH2" s="74">
        <v>1</v>
      </c>
      <c r="AJ2" s="74">
        <v>1</v>
      </c>
      <c r="AK2" s="74">
        <v>1</v>
      </c>
      <c r="AL2" s="75">
        <f>SUM(AD2:AK2)</f>
        <v>5</v>
      </c>
      <c r="AM2" s="74">
        <v>1</v>
      </c>
      <c r="AO2" s="74">
        <v>1</v>
      </c>
      <c r="AQ2" s="74">
        <f>SUM(AM2:AO2)</f>
        <v>2</v>
      </c>
      <c r="AR2" s="74">
        <v>1</v>
      </c>
      <c r="AS2" s="259">
        <v>1</v>
      </c>
      <c r="AT2" s="76">
        <f>SUM($AR2:AS2)</f>
        <v>2</v>
      </c>
      <c r="AU2" s="259">
        <v>1</v>
      </c>
      <c r="AV2" s="259">
        <v>1</v>
      </c>
      <c r="AW2" s="259">
        <v>1</v>
      </c>
      <c r="AX2" s="259">
        <v>1</v>
      </c>
      <c r="AY2" s="259">
        <v>1</v>
      </c>
      <c r="AZ2" s="259">
        <v>1</v>
      </c>
      <c r="BA2" s="259">
        <v>1</v>
      </c>
      <c r="BB2" s="259"/>
      <c r="BC2" s="259">
        <v>1</v>
      </c>
      <c r="BD2" s="259">
        <v>0.1</v>
      </c>
      <c r="BE2" s="553">
        <v>3.5E-4</v>
      </c>
      <c r="BF2" s="554">
        <v>4.9799999999999997E-2</v>
      </c>
      <c r="BG2" s="553">
        <v>0.32727000000000001</v>
      </c>
      <c r="BH2" s="554">
        <v>0.69406999999999996</v>
      </c>
      <c r="BI2" s="555">
        <v>0.28000000000000003</v>
      </c>
      <c r="BJ2" s="555">
        <f>COUNT(BD2:BI2)</f>
        <v>6</v>
      </c>
      <c r="BK2" s="259">
        <v>1</v>
      </c>
      <c r="BL2" s="259">
        <v>1</v>
      </c>
      <c r="BM2" s="259">
        <v>1</v>
      </c>
      <c r="BN2" s="259">
        <v>1</v>
      </c>
      <c r="BO2" s="259">
        <v>1</v>
      </c>
      <c r="BP2" s="259">
        <v>1</v>
      </c>
      <c r="BQ2" s="259">
        <v>1</v>
      </c>
      <c r="BR2" s="259">
        <v>1</v>
      </c>
      <c r="BS2" s="259">
        <v>1</v>
      </c>
      <c r="BT2" s="259">
        <v>1</v>
      </c>
      <c r="BU2" s="259">
        <v>1</v>
      </c>
      <c r="BV2" s="259">
        <v>1</v>
      </c>
      <c r="BW2" s="259">
        <v>1</v>
      </c>
      <c r="BX2" s="259">
        <v>1</v>
      </c>
      <c r="BY2" s="259">
        <v>1</v>
      </c>
      <c r="BZ2" s="259">
        <v>1</v>
      </c>
      <c r="CA2" s="259">
        <v>1</v>
      </c>
      <c r="CB2" s="259">
        <v>1</v>
      </c>
      <c r="CC2" s="259">
        <v>1</v>
      </c>
      <c r="CD2" s="259">
        <v>1</v>
      </c>
      <c r="CE2" s="259">
        <v>1</v>
      </c>
      <c r="CF2" s="259">
        <v>1</v>
      </c>
      <c r="CG2" s="259">
        <v>1</v>
      </c>
      <c r="CH2" s="259">
        <v>1</v>
      </c>
      <c r="CI2" s="259">
        <v>1</v>
      </c>
      <c r="CJ2" s="259">
        <v>1</v>
      </c>
      <c r="CK2" s="84"/>
      <c r="CL2" s="84">
        <v>1</v>
      </c>
      <c r="CM2" s="259"/>
      <c r="CN2" s="259">
        <v>1</v>
      </c>
      <c r="CO2" s="259">
        <v>1</v>
      </c>
      <c r="CP2" s="259">
        <v>1</v>
      </c>
      <c r="CQ2" s="259">
        <v>1</v>
      </c>
      <c r="CR2" s="259">
        <v>1</v>
      </c>
      <c r="CS2" s="74">
        <v>1.553E-2</v>
      </c>
      <c r="CT2" s="74">
        <v>8.1899999999999994E-3</v>
      </c>
      <c r="CU2" s="555">
        <f>COUNT(CS2:CT2)</f>
        <v>2</v>
      </c>
      <c r="CV2" s="259">
        <v>1</v>
      </c>
      <c r="CX2" s="270">
        <v>1</v>
      </c>
      <c r="CY2" s="270">
        <v>1</v>
      </c>
      <c r="CZ2" s="270">
        <v>1</v>
      </c>
      <c r="DA2" s="270">
        <v>1</v>
      </c>
      <c r="DB2" s="270">
        <v>1</v>
      </c>
      <c r="DC2" s="270">
        <v>0.11</v>
      </c>
      <c r="DD2" s="270">
        <v>6.5000000000000002E-2</v>
      </c>
      <c r="DE2" s="270">
        <v>0.245</v>
      </c>
      <c r="DF2" s="555">
        <f>COUNT(DC2:DE2)</f>
        <v>3</v>
      </c>
      <c r="DG2" s="270">
        <v>1</v>
      </c>
      <c r="DH2" s="270">
        <v>1</v>
      </c>
      <c r="DI2" s="270">
        <v>1</v>
      </c>
      <c r="DJ2" s="270">
        <v>0.68530000000000002</v>
      </c>
      <c r="DK2" s="270">
        <v>1.0162899999999999</v>
      </c>
      <c r="DL2" s="270">
        <v>0.5</v>
      </c>
      <c r="DM2" s="555">
        <f>COUNT(DJ2:DK2)</f>
        <v>2</v>
      </c>
      <c r="DS2" s="2"/>
      <c r="DV2" s="2"/>
    </row>
    <row r="3" spans="1:167">
      <c r="A3" s="32"/>
      <c r="B3" s="32"/>
      <c r="C3" s="32"/>
      <c r="D3" s="32"/>
      <c r="E3" s="248"/>
      <c r="F3" s="127"/>
      <c r="G3" s="601" t="s">
        <v>1941</v>
      </c>
      <c r="H3" s="128"/>
      <c r="I3" s="128"/>
      <c r="J3" s="128"/>
      <c r="K3" s="132" t="s">
        <v>807</v>
      </c>
      <c r="T3" s="441">
        <v>0.86899999999999999</v>
      </c>
      <c r="U3" s="1">
        <f>(1-T3)*0.702098767819061</f>
        <v>9.1974938584296992E-2</v>
      </c>
      <c r="V3" s="1">
        <f>(1-T3)*0.297901232180939</f>
        <v>3.9025061415703013E-2</v>
      </c>
      <c r="AD3" s="74">
        <f>AD2/$AL2</f>
        <v>0.2</v>
      </c>
      <c r="AF3" s="74">
        <f>AF2/$AL2</f>
        <v>0.2</v>
      </c>
      <c r="AH3" s="74">
        <f>AH2/$AL2</f>
        <v>0.2</v>
      </c>
      <c r="AJ3" s="74">
        <f>AJ2/$AL2</f>
        <v>0.2</v>
      </c>
      <c r="AK3" s="74">
        <f>AK2/$AL2</f>
        <v>0.2</v>
      </c>
      <c r="AM3" s="74">
        <f>AM2/$AQ2</f>
        <v>0.5</v>
      </c>
      <c r="AO3" s="74">
        <f>AO2/$AQ2</f>
        <v>0.5</v>
      </c>
      <c r="AR3" s="74">
        <f>AR2/AT$2</f>
        <v>0.5</v>
      </c>
      <c r="AS3" s="74">
        <f>AS2/AT$2</f>
        <v>0.5</v>
      </c>
      <c r="AU3" s="74" t="s">
        <v>820</v>
      </c>
      <c r="BC3" s="281"/>
      <c r="BD3" s="249">
        <f>BD2/SUM($BD2:$BI2)</f>
        <v>6.8894721975349474E-2</v>
      </c>
      <c r="BE3" s="249">
        <f t="shared" ref="BE3:BH3" si="0">BE2/SUM($BD2:$BI2)</f>
        <v>2.4113152691372314E-4</v>
      </c>
      <c r="BF3" s="249">
        <f t="shared" si="0"/>
        <v>3.4309571543724035E-2</v>
      </c>
      <c r="BG3" s="249">
        <f t="shared" si="0"/>
        <v>0.2254717566087262</v>
      </c>
      <c r="BH3" s="249">
        <f t="shared" si="0"/>
        <v>0.47817759681430805</v>
      </c>
      <c r="BI3" s="249">
        <f>BI2/SUM($BD2:$BI2)</f>
        <v>0.19290522153097853</v>
      </c>
      <c r="BJ3" s="249"/>
      <c r="BR3" s="529" t="s">
        <v>1818</v>
      </c>
      <c r="BS3" s="529" t="s">
        <v>1818</v>
      </c>
      <c r="BT3" s="530"/>
      <c r="BU3" s="531"/>
      <c r="BV3" s="532"/>
      <c r="BW3" s="532"/>
      <c r="BX3" s="532"/>
      <c r="BY3" s="533"/>
      <c r="BZ3" s="529" t="s">
        <v>1819</v>
      </c>
      <c r="CA3" s="529" t="s">
        <v>1819</v>
      </c>
      <c r="CB3" s="534"/>
      <c r="CC3" s="533"/>
      <c r="CP3" s="252" t="s">
        <v>816</v>
      </c>
      <c r="CQ3" s="286"/>
      <c r="CR3" s="270" t="s">
        <v>901</v>
      </c>
      <c r="CS3" s="249">
        <f>CS2/SUM($CS2:$CT2)</f>
        <v>0.65472175379426656</v>
      </c>
      <c r="CT3" s="249">
        <f>CT2/SUM($CS2:$CT2)</f>
        <v>0.34527824620573355</v>
      </c>
      <c r="CU3" s="249"/>
      <c r="DC3" s="249">
        <f>DC2/SUM($DC2:$DE2)</f>
        <v>0.26190476190476192</v>
      </c>
      <c r="DD3" s="249">
        <f t="shared" ref="DD3" si="1">DD2/SUM($DC2:$DE2)</f>
        <v>0.15476190476190477</v>
      </c>
      <c r="DE3" s="249">
        <f>DE2/SUM($DC2:$DE2)</f>
        <v>0.58333333333333337</v>
      </c>
      <c r="DF3" s="249"/>
      <c r="DJ3" s="249">
        <f>DJ2/SUM($DJ2:$DL2)</f>
        <v>0.31127503304429982</v>
      </c>
      <c r="DK3" s="249">
        <f t="shared" ref="DK3:DL3" si="2">DK2/SUM($DJ2:$DL2)</f>
        <v>0.46161637725462051</v>
      </c>
      <c r="DL3" s="249">
        <f t="shared" si="2"/>
        <v>0.22710858970107969</v>
      </c>
      <c r="DM3" s="249"/>
    </row>
    <row r="4" spans="1:167" s="114" customFormat="1" ht="12.75">
      <c r="A4" s="129"/>
      <c r="B4" s="129"/>
      <c r="C4" s="129"/>
      <c r="D4" s="129"/>
      <c r="E4" s="130"/>
      <c r="F4" s="131"/>
      <c r="G4" s="132"/>
      <c r="H4" s="132"/>
      <c r="I4" s="132"/>
      <c r="J4" s="132"/>
      <c r="K4" s="132" t="s">
        <v>805</v>
      </c>
      <c r="L4" s="133">
        <v>1</v>
      </c>
      <c r="M4" s="133">
        <v>2</v>
      </c>
      <c r="N4" s="115">
        <v>3</v>
      </c>
      <c r="O4" s="115">
        <v>4</v>
      </c>
      <c r="P4" s="115">
        <v>5</v>
      </c>
      <c r="Q4" s="115">
        <v>6</v>
      </c>
      <c r="R4" s="115">
        <v>7</v>
      </c>
      <c r="S4" s="115">
        <v>8</v>
      </c>
      <c r="T4" s="115">
        <v>9</v>
      </c>
      <c r="U4" s="115">
        <v>9</v>
      </c>
      <c r="V4" s="115">
        <v>9</v>
      </c>
      <c r="W4" s="115">
        <v>9</v>
      </c>
      <c r="X4" s="115">
        <v>10</v>
      </c>
      <c r="Y4" s="116">
        <v>11</v>
      </c>
      <c r="Z4" s="116">
        <v>12</v>
      </c>
      <c r="AA4" s="116">
        <v>13</v>
      </c>
      <c r="AB4" s="116">
        <v>14</v>
      </c>
      <c r="AC4" s="116">
        <v>15</v>
      </c>
      <c r="AD4" s="117">
        <v>16</v>
      </c>
      <c r="AE4" s="117">
        <v>16</v>
      </c>
      <c r="AF4" s="116">
        <v>16</v>
      </c>
      <c r="AG4" s="116"/>
      <c r="AH4" s="116">
        <v>16</v>
      </c>
      <c r="AI4" s="116"/>
      <c r="AJ4" s="116">
        <v>16</v>
      </c>
      <c r="AK4" s="116">
        <v>16</v>
      </c>
      <c r="AL4" s="116">
        <v>16</v>
      </c>
      <c r="AM4" s="116">
        <v>17</v>
      </c>
      <c r="AN4" s="116"/>
      <c r="AO4" s="118">
        <v>17</v>
      </c>
      <c r="AP4" s="118"/>
      <c r="AQ4" s="118">
        <v>17</v>
      </c>
      <c r="AR4" s="116">
        <v>18</v>
      </c>
      <c r="AS4" s="260">
        <v>18</v>
      </c>
      <c r="AT4" s="119">
        <v>18</v>
      </c>
      <c r="AU4" s="116">
        <v>19</v>
      </c>
      <c r="AV4" s="116">
        <v>19</v>
      </c>
      <c r="AW4" s="271">
        <v>20</v>
      </c>
      <c r="AX4" s="119">
        <v>21</v>
      </c>
      <c r="AY4" s="119">
        <v>22</v>
      </c>
      <c r="AZ4" s="116">
        <v>22</v>
      </c>
      <c r="BA4" s="116">
        <v>23</v>
      </c>
      <c r="BB4" s="116">
        <v>24</v>
      </c>
      <c r="BC4" s="271">
        <v>25</v>
      </c>
      <c r="BD4" s="282">
        <v>26</v>
      </c>
      <c r="BE4" s="117">
        <v>26</v>
      </c>
      <c r="BF4" s="117">
        <v>26</v>
      </c>
      <c r="BG4" s="117">
        <v>26</v>
      </c>
      <c r="BH4" s="117">
        <v>26</v>
      </c>
      <c r="BI4" s="117">
        <v>26</v>
      </c>
      <c r="BJ4" s="117"/>
      <c r="BK4" s="116">
        <v>27</v>
      </c>
      <c r="BL4" s="117">
        <v>28</v>
      </c>
      <c r="BM4" s="120">
        <v>28</v>
      </c>
      <c r="BN4" s="117">
        <v>28</v>
      </c>
      <c r="BO4" s="117">
        <v>29</v>
      </c>
      <c r="BP4" s="115">
        <v>29</v>
      </c>
      <c r="BQ4" s="282">
        <v>30</v>
      </c>
      <c r="BR4" s="535">
        <v>31</v>
      </c>
      <c r="BS4" s="536">
        <v>32</v>
      </c>
      <c r="BT4" s="535">
        <v>32</v>
      </c>
      <c r="BU4" s="535">
        <v>32</v>
      </c>
      <c r="BV4" s="535">
        <v>32</v>
      </c>
      <c r="BW4" s="535">
        <v>32</v>
      </c>
      <c r="BX4" s="535">
        <v>32</v>
      </c>
      <c r="BY4" s="535">
        <v>32</v>
      </c>
      <c r="BZ4" s="535">
        <v>33</v>
      </c>
      <c r="CA4" s="536">
        <v>34</v>
      </c>
      <c r="CB4" s="535">
        <v>34</v>
      </c>
      <c r="CC4" s="536">
        <v>34</v>
      </c>
      <c r="CD4" s="116">
        <v>35</v>
      </c>
      <c r="CE4" s="117">
        <v>36</v>
      </c>
      <c r="CF4" s="117">
        <v>37</v>
      </c>
      <c r="CG4" s="283">
        <v>38</v>
      </c>
      <c r="CH4" s="283">
        <v>39</v>
      </c>
      <c r="CI4" s="284">
        <v>40</v>
      </c>
      <c r="CJ4" s="283">
        <v>41</v>
      </c>
      <c r="CK4" s="537">
        <v>42</v>
      </c>
      <c r="CL4" s="538">
        <v>42</v>
      </c>
      <c r="CM4" s="539">
        <v>42</v>
      </c>
      <c r="CN4" s="283">
        <v>43</v>
      </c>
      <c r="CO4" s="283">
        <v>44</v>
      </c>
      <c r="CP4" s="121">
        <v>44</v>
      </c>
      <c r="CQ4" s="287">
        <v>45</v>
      </c>
      <c r="CR4" s="282">
        <v>46</v>
      </c>
      <c r="CS4" s="122">
        <v>47</v>
      </c>
      <c r="CT4" s="122">
        <v>47</v>
      </c>
      <c r="CU4" s="122">
        <v>47</v>
      </c>
      <c r="CV4" s="288">
        <v>48</v>
      </c>
      <c r="CW4" s="240">
        <v>48</v>
      </c>
      <c r="CX4" s="288">
        <v>49</v>
      </c>
      <c r="CY4" s="289">
        <v>50</v>
      </c>
      <c r="CZ4" s="283">
        <v>51</v>
      </c>
      <c r="DA4" s="283">
        <v>52</v>
      </c>
      <c r="DB4" s="284">
        <v>53</v>
      </c>
      <c r="DC4" s="123">
        <v>54</v>
      </c>
      <c r="DD4" s="123">
        <v>54</v>
      </c>
      <c r="DE4" s="123">
        <v>54</v>
      </c>
      <c r="DF4" s="122">
        <v>54</v>
      </c>
      <c r="DG4" s="120">
        <v>55</v>
      </c>
      <c r="DH4" s="124">
        <v>56</v>
      </c>
      <c r="DI4" s="124">
        <v>57</v>
      </c>
      <c r="DJ4" s="124">
        <v>58</v>
      </c>
      <c r="DK4" s="124">
        <v>58</v>
      </c>
      <c r="DL4" s="114">
        <v>58</v>
      </c>
      <c r="DM4" s="122">
        <v>58</v>
      </c>
      <c r="DN4" s="292">
        <v>59</v>
      </c>
      <c r="DO4" s="282">
        <v>60</v>
      </c>
      <c r="DP4" s="122">
        <v>61</v>
      </c>
      <c r="DQ4" s="122">
        <v>62</v>
      </c>
      <c r="DR4" s="122">
        <v>63</v>
      </c>
      <c r="DS4" s="122">
        <v>64</v>
      </c>
      <c r="DT4" s="122">
        <v>65</v>
      </c>
      <c r="DU4" s="122">
        <v>66</v>
      </c>
      <c r="DV4" s="124">
        <v>67</v>
      </c>
      <c r="DW4" s="124">
        <v>67</v>
      </c>
      <c r="DX4" s="125">
        <v>68</v>
      </c>
    </row>
    <row r="5" spans="1:167" s="293" customFormat="1" ht="54.75" customHeight="1">
      <c r="E5" s="294" t="s">
        <v>714</v>
      </c>
      <c r="F5" s="45" t="s">
        <v>700</v>
      </c>
      <c r="G5" s="295" t="s">
        <v>868</v>
      </c>
      <c r="H5" s="295" t="s">
        <v>314</v>
      </c>
      <c r="I5" s="295" t="s">
        <v>685</v>
      </c>
      <c r="J5" s="295"/>
      <c r="K5" s="295" t="s">
        <v>686</v>
      </c>
      <c r="L5" s="80" t="s">
        <v>715</v>
      </c>
      <c r="M5" s="80" t="s">
        <v>716</v>
      </c>
      <c r="N5" s="80" t="s">
        <v>717</v>
      </c>
      <c r="O5" s="80" t="s">
        <v>718</v>
      </c>
      <c r="P5" s="80" t="s">
        <v>719</v>
      </c>
      <c r="Q5" s="80" t="s">
        <v>720</v>
      </c>
      <c r="R5" s="80" t="s">
        <v>2</v>
      </c>
      <c r="S5" s="80" t="s">
        <v>721</v>
      </c>
      <c r="T5" s="80" t="s">
        <v>722</v>
      </c>
      <c r="U5" s="80" t="s">
        <v>722</v>
      </c>
      <c r="V5" s="80" t="s">
        <v>722</v>
      </c>
      <c r="W5" s="80" t="s">
        <v>722</v>
      </c>
      <c r="X5" s="80" t="s">
        <v>723</v>
      </c>
      <c r="Y5" s="80" t="s">
        <v>4</v>
      </c>
      <c r="Z5" s="296" t="s">
        <v>5</v>
      </c>
      <c r="AA5" s="297" t="s">
        <v>762</v>
      </c>
      <c r="AB5" s="297" t="s">
        <v>315</v>
      </c>
      <c r="AC5" s="296" t="s">
        <v>3</v>
      </c>
      <c r="AD5" s="549" t="s">
        <v>319</v>
      </c>
      <c r="AE5" s="549" t="s">
        <v>319</v>
      </c>
      <c r="AF5" s="549" t="s">
        <v>767</v>
      </c>
      <c r="AG5" s="549"/>
      <c r="AH5" s="549" t="s">
        <v>768</v>
      </c>
      <c r="AI5" s="549"/>
      <c r="AJ5" s="544" t="s">
        <v>769</v>
      </c>
      <c r="AK5" s="544" t="s">
        <v>770</v>
      </c>
      <c r="AL5" s="544"/>
      <c r="AM5" s="547" t="s">
        <v>727</v>
      </c>
      <c r="AN5" s="547"/>
      <c r="AO5" s="548" t="s">
        <v>771</v>
      </c>
      <c r="AP5" s="548"/>
      <c r="AQ5" s="548"/>
      <c r="AR5" s="545" t="s">
        <v>320</v>
      </c>
      <c r="AS5" s="546" t="s">
        <v>819</v>
      </c>
      <c r="AT5" s="313"/>
      <c r="AU5" s="296" t="s">
        <v>72</v>
      </c>
      <c r="AV5" s="296" t="s">
        <v>321</v>
      </c>
      <c r="AW5" s="272" t="s">
        <v>729</v>
      </c>
      <c r="AX5" s="296" t="s">
        <v>7</v>
      </c>
      <c r="AY5" s="296" t="s">
        <v>322</v>
      </c>
      <c r="AZ5" s="296" t="s">
        <v>322</v>
      </c>
      <c r="BA5" s="80" t="s">
        <v>730</v>
      </c>
      <c r="BB5" s="557" t="s">
        <v>1511</v>
      </c>
      <c r="BC5" s="557" t="s">
        <v>732</v>
      </c>
      <c r="BD5" s="298" t="s">
        <v>733</v>
      </c>
      <c r="BE5" s="296" t="s">
        <v>51</v>
      </c>
      <c r="BF5" s="296" t="s">
        <v>55</v>
      </c>
      <c r="BG5" s="296" t="s">
        <v>56</v>
      </c>
      <c r="BH5" s="296" t="s">
        <v>324</v>
      </c>
      <c r="BI5" s="296" t="s">
        <v>639</v>
      </c>
      <c r="BJ5" s="296"/>
      <c r="BK5" s="296" t="s">
        <v>12</v>
      </c>
      <c r="BL5" s="80" t="s">
        <v>734</v>
      </c>
      <c r="BM5" s="80" t="s">
        <v>734</v>
      </c>
      <c r="BN5" s="296" t="s">
        <v>325</v>
      </c>
      <c r="BO5" s="296" t="s">
        <v>9</v>
      </c>
      <c r="BP5" s="296" t="s">
        <v>10</v>
      </c>
      <c r="BQ5" s="272" t="s">
        <v>736</v>
      </c>
      <c r="BR5" s="298" t="s">
        <v>740</v>
      </c>
      <c r="BS5" s="299" t="s">
        <v>934</v>
      </c>
      <c r="BT5" s="299" t="s">
        <v>935</v>
      </c>
      <c r="BU5" s="299" t="s">
        <v>936</v>
      </c>
      <c r="BV5" s="299" t="s">
        <v>937</v>
      </c>
      <c r="BW5" s="299" t="s">
        <v>938</v>
      </c>
      <c r="BX5" s="299" t="s">
        <v>939</v>
      </c>
      <c r="BY5" s="296" t="s">
        <v>626</v>
      </c>
      <c r="BZ5" s="300" t="s">
        <v>640</v>
      </c>
      <c r="CA5" s="296" t="s">
        <v>495</v>
      </c>
      <c r="CB5" s="296" t="s">
        <v>1820</v>
      </c>
      <c r="CC5" s="298" t="s">
        <v>940</v>
      </c>
      <c r="CD5" s="296" t="s">
        <v>165</v>
      </c>
      <c r="CE5" s="80" t="s">
        <v>329</v>
      </c>
      <c r="CF5" s="296" t="s">
        <v>113</v>
      </c>
      <c r="CG5" s="272" t="s">
        <v>742</v>
      </c>
      <c r="CH5" s="272" t="s">
        <v>741</v>
      </c>
      <c r="CI5" s="285" t="s">
        <v>900</v>
      </c>
      <c r="CJ5" s="272" t="s">
        <v>743</v>
      </c>
      <c r="CK5" s="540" t="s">
        <v>1821</v>
      </c>
      <c r="CL5" s="540" t="s">
        <v>1822</v>
      </c>
      <c r="CM5" s="272" t="s">
        <v>1823</v>
      </c>
      <c r="CN5" s="272" t="s">
        <v>813</v>
      </c>
      <c r="CO5" s="285" t="s">
        <v>817</v>
      </c>
      <c r="CP5" s="301" t="s">
        <v>817</v>
      </c>
      <c r="CQ5" s="541" t="s">
        <v>815</v>
      </c>
      <c r="CR5" s="272" t="s">
        <v>348</v>
      </c>
      <c r="CS5" s="297" t="s">
        <v>672</v>
      </c>
      <c r="CT5" s="297" t="s">
        <v>635</v>
      </c>
      <c r="CU5" s="296"/>
      <c r="CV5" s="272" t="s">
        <v>750</v>
      </c>
      <c r="CW5" s="241" t="s">
        <v>941</v>
      </c>
      <c r="CX5" s="290" t="s">
        <v>776</v>
      </c>
      <c r="CY5" s="285" t="s">
        <v>752</v>
      </c>
      <c r="CZ5" s="298" t="s">
        <v>748</v>
      </c>
      <c r="DA5" s="298" t="s">
        <v>749</v>
      </c>
      <c r="DB5" s="285" t="s">
        <v>773</v>
      </c>
      <c r="DC5" s="250" t="s">
        <v>707</v>
      </c>
      <c r="DD5" s="250" t="s">
        <v>246</v>
      </c>
      <c r="DE5" s="251" t="s">
        <v>16</v>
      </c>
      <c r="DF5" s="296"/>
      <c r="DG5" s="300" t="s">
        <v>17</v>
      </c>
      <c r="DH5" s="297" t="s">
        <v>287</v>
      </c>
      <c r="DI5" s="297" t="s">
        <v>307</v>
      </c>
      <c r="DJ5" s="150" t="s">
        <v>333</v>
      </c>
      <c r="DK5" s="150" t="s">
        <v>285</v>
      </c>
      <c r="DL5" s="74" t="s">
        <v>668</v>
      </c>
      <c r="DM5" s="296"/>
      <c r="DN5" s="302" t="s">
        <v>774</v>
      </c>
      <c r="DO5" s="272" t="s">
        <v>942</v>
      </c>
      <c r="DP5" s="297" t="s">
        <v>679</v>
      </c>
      <c r="DQ5" s="297" t="s">
        <v>18</v>
      </c>
      <c r="DR5" s="81" t="s">
        <v>754</v>
      </c>
      <c r="DS5" s="303" t="s">
        <v>755</v>
      </c>
      <c r="DT5" s="303" t="s">
        <v>932</v>
      </c>
      <c r="DU5" s="596" t="s">
        <v>931</v>
      </c>
      <c r="DV5" s="303" t="s">
        <v>701</v>
      </c>
      <c r="DW5" s="303" t="s">
        <v>706</v>
      </c>
      <c r="DX5" s="81" t="s">
        <v>760</v>
      </c>
      <c r="DY5" s="304"/>
      <c r="DZ5" s="304"/>
      <c r="EA5" s="304"/>
      <c r="EB5" s="304"/>
      <c r="EC5" s="304"/>
      <c r="ED5" s="304"/>
      <c r="EE5" s="304"/>
      <c r="EF5" s="304"/>
      <c r="EG5" s="304"/>
      <c r="EH5" s="304"/>
      <c r="EI5" s="304"/>
      <c r="EJ5" s="304"/>
      <c r="EK5" s="304"/>
      <c r="EL5" s="304"/>
      <c r="EM5" s="305"/>
      <c r="EN5" s="305"/>
    </row>
    <row r="6" spans="1:167" s="9" customFormat="1">
      <c r="A6" s="8"/>
      <c r="B6" s="8"/>
      <c r="D6" s="46" t="s">
        <v>715</v>
      </c>
      <c r="E6" s="184">
        <v>1</v>
      </c>
      <c r="F6" s="50" t="s">
        <v>715</v>
      </c>
      <c r="G6" s="11"/>
      <c r="H6" s="11"/>
      <c r="I6" s="11"/>
      <c r="J6" s="11"/>
      <c r="K6" s="185"/>
      <c r="L6" s="82"/>
      <c r="M6" s="82"/>
      <c r="N6" s="82"/>
      <c r="O6" s="82"/>
      <c r="P6" s="82"/>
      <c r="Q6" s="82"/>
      <c r="R6" s="82"/>
      <c r="S6" s="54"/>
      <c r="T6" s="54">
        <f>U6*U$3+V6*V$3</f>
        <v>0</v>
      </c>
      <c r="U6" s="54"/>
      <c r="V6" s="54"/>
      <c r="W6" s="82"/>
      <c r="X6" s="82"/>
      <c r="Y6" s="82"/>
      <c r="Z6" s="82"/>
      <c r="AA6" s="82"/>
      <c r="AB6" s="82"/>
      <c r="AC6" s="82"/>
      <c r="AD6" s="82"/>
      <c r="AE6" s="74">
        <f>AD6*(1-AE$377)</f>
        <v>0</v>
      </c>
      <c r="AF6" s="82"/>
      <c r="AG6" s="74">
        <f t="shared" ref="AG6:AG69" si="3">AF6*(1-AG$377)</f>
        <v>0</v>
      </c>
      <c r="AH6" s="82"/>
      <c r="AI6" s="74">
        <f>AH6*(1-AI$377)</f>
        <v>0</v>
      </c>
      <c r="AJ6" s="82"/>
      <c r="AK6" s="82"/>
      <c r="AL6" s="707">
        <f>(AE6*AD$3+AG6*AF$3+AI6*AH$3+AJ6*AJ$3+AK6*AK$3)</f>
        <v>0</v>
      </c>
      <c r="AM6" s="82"/>
      <c r="AN6" s="74">
        <f t="shared" ref="AN6:AN55" si="4">AM6*(1-AN$377)</f>
        <v>0</v>
      </c>
      <c r="AO6" s="74"/>
      <c r="AP6" s="74">
        <f t="shared" ref="AP6:AP69" si="5">AO6*(1-AP$377)</f>
        <v>0</v>
      </c>
      <c r="AQ6" s="253">
        <f>IFERROR(SUM(,AN6*AM$3,AP6*AO$3)," ")</f>
        <v>0</v>
      </c>
      <c r="AR6" s="82"/>
      <c r="AS6" s="261"/>
      <c r="AT6" s="253">
        <f t="shared" ref="AT6:AT69" si="6">IFERROR(SUM(,AR6*AR$3,AS6*AS$3)," ")</f>
        <v>0</v>
      </c>
      <c r="AU6" s="82"/>
      <c r="AV6" s="82"/>
      <c r="AW6" s="273"/>
      <c r="AX6" s="82"/>
      <c r="AY6" s="82"/>
      <c r="AZ6" s="82"/>
      <c r="BA6" s="82"/>
      <c r="BB6" s="82"/>
      <c r="BC6" s="273"/>
      <c r="BD6" s="273"/>
      <c r="BE6" s="82"/>
      <c r="BF6" s="82"/>
      <c r="BG6" s="82"/>
      <c r="BH6" s="83"/>
      <c r="BI6" s="82"/>
      <c r="BJ6" s="253">
        <f>IFERROR(SUM(,BD6*BD$3,BE6*BE$3,BF6*BF$3,BG6*BG$3,BH6*BH$3,BI6*BI$3)," ")</f>
        <v>0</v>
      </c>
      <c r="BK6" s="82"/>
      <c r="BL6" s="82"/>
      <c r="BM6" s="82"/>
      <c r="BN6" s="82"/>
      <c r="BO6" s="82"/>
      <c r="BP6" s="82"/>
      <c r="BQ6" s="273"/>
      <c r="BR6" s="273"/>
      <c r="BS6" s="83"/>
      <c r="BT6" s="82"/>
      <c r="BU6" s="82"/>
      <c r="BV6" s="82"/>
      <c r="BW6" s="82"/>
      <c r="BX6" s="82"/>
      <c r="BY6" s="82"/>
      <c r="BZ6" s="84"/>
      <c r="CA6" s="82"/>
      <c r="CB6" s="82"/>
      <c r="CC6" s="273"/>
      <c r="CD6" s="82"/>
      <c r="CE6" s="82"/>
      <c r="CF6" s="82"/>
      <c r="CG6" s="273"/>
      <c r="CH6" s="273"/>
      <c r="CI6" s="273"/>
      <c r="CJ6" s="273"/>
      <c r="CK6" s="83"/>
      <c r="CL6" s="11"/>
      <c r="CN6" s="273"/>
      <c r="CO6" s="273"/>
      <c r="CP6" s="83"/>
      <c r="CQ6" s="273"/>
      <c r="CR6" s="273"/>
      <c r="CS6" s="74"/>
      <c r="CT6" s="74"/>
      <c r="CU6" s="253">
        <f>IFERROR(SUM(,CS6*CS$3,CT6*CT$3)," ")</f>
        <v>0</v>
      </c>
      <c r="CV6" s="273"/>
      <c r="CW6" s="238"/>
      <c r="CX6" s="273"/>
      <c r="CY6" s="273"/>
      <c r="CZ6" s="273"/>
      <c r="DA6" s="273"/>
      <c r="DB6" s="273"/>
      <c r="DC6" s="82"/>
      <c r="DD6" s="82"/>
      <c r="DE6" s="82"/>
      <c r="DF6" s="253">
        <f>IFERROR(SUM(,DC6*DC$3,DD6*DD$3,DE6*DE$3)," ")</f>
        <v>0</v>
      </c>
      <c r="DG6" s="82"/>
      <c r="DH6" s="74"/>
      <c r="DI6" s="74"/>
      <c r="DJ6" s="74"/>
      <c r="DK6" s="74"/>
      <c r="DL6" s="74"/>
      <c r="DM6" s="253">
        <f>IFERROR(SUM(,DJ6*DJ$3,DK6*DK$3,DL6*DL$3)," ")</f>
        <v>0</v>
      </c>
      <c r="DN6" s="270"/>
      <c r="DO6" s="270"/>
      <c r="DP6" s="74"/>
      <c r="DQ6" s="74"/>
      <c r="DR6" s="74"/>
      <c r="DS6" s="74"/>
      <c r="DT6" s="74"/>
      <c r="DU6" s="74"/>
      <c r="DV6" s="82"/>
      <c r="DW6" s="82"/>
      <c r="DX6" s="82"/>
      <c r="DY6" s="74"/>
      <c r="DZ6" s="74"/>
      <c r="EA6" s="74"/>
      <c r="EB6" s="74"/>
      <c r="EC6" s="74"/>
      <c r="ED6" s="74"/>
      <c r="EE6" s="74"/>
      <c r="EF6" s="74"/>
      <c r="EG6" s="74"/>
      <c r="EH6" s="74"/>
      <c r="EI6" s="74"/>
      <c r="EJ6" s="74"/>
      <c r="EK6" s="74"/>
      <c r="EL6" s="74"/>
      <c r="EM6" s="85"/>
      <c r="EN6" s="85"/>
      <c r="EO6" s="7"/>
      <c r="EP6" s="7"/>
      <c r="EQ6" s="7"/>
    </row>
    <row r="7" spans="1:167" s="9" customFormat="1">
      <c r="A7" s="8"/>
      <c r="B7" s="8"/>
      <c r="D7" s="46" t="s">
        <v>716</v>
      </c>
      <c r="E7" s="184">
        <v>2</v>
      </c>
      <c r="F7" s="50" t="s">
        <v>716</v>
      </c>
      <c r="G7" s="11"/>
      <c r="H7" s="11"/>
      <c r="I7" s="11"/>
      <c r="J7" s="11"/>
      <c r="K7" s="185"/>
      <c r="L7" s="82"/>
      <c r="M7" s="82"/>
      <c r="N7" s="82"/>
      <c r="O7" s="82"/>
      <c r="P7" s="82"/>
      <c r="Q7" s="82"/>
      <c r="R7" s="86"/>
      <c r="S7" s="54"/>
      <c r="T7" s="54">
        <f t="shared" ref="T7:T69" si="7">U7*U$3+V7*V$3</f>
        <v>0</v>
      </c>
      <c r="U7" s="54"/>
      <c r="V7" s="54"/>
      <c r="W7" s="82"/>
      <c r="X7" s="82"/>
      <c r="Y7" s="82"/>
      <c r="Z7" s="74"/>
      <c r="AA7" s="74"/>
      <c r="AB7" s="74"/>
      <c r="AC7" s="82"/>
      <c r="AD7" s="74"/>
      <c r="AE7" s="74">
        <f t="shared" ref="AE7:AE69" si="8">AD7*(1-AE$377)</f>
        <v>0</v>
      </c>
      <c r="AF7" s="74"/>
      <c r="AG7" s="74">
        <f t="shared" si="3"/>
        <v>0</v>
      </c>
      <c r="AH7" s="74"/>
      <c r="AI7" s="74">
        <f t="shared" ref="AI7:AI70" si="9">AH7*(1-AI$377)</f>
        <v>0</v>
      </c>
      <c r="AJ7" s="83"/>
      <c r="AK7" s="82"/>
      <c r="AL7" s="707">
        <f t="shared" ref="AL7:AL70" si="10">(AE7*AD$3+AG7*AF$3+AI7*AH$3+AJ7*AJ$3+AK7*AK$3)</f>
        <v>0</v>
      </c>
      <c r="AM7" s="82"/>
      <c r="AN7" s="74">
        <f t="shared" si="4"/>
        <v>0</v>
      </c>
      <c r="AO7" s="74"/>
      <c r="AP7" s="74">
        <f t="shared" si="5"/>
        <v>0</v>
      </c>
      <c r="AQ7" s="253">
        <f>IFERROR(SUM(,AN7*AM$3,AP7*AO$3)," ")</f>
        <v>0</v>
      </c>
      <c r="AR7" s="82"/>
      <c r="AS7" s="259"/>
      <c r="AT7" s="253">
        <f t="shared" si="6"/>
        <v>0</v>
      </c>
      <c r="AU7" s="82"/>
      <c r="AV7" s="74"/>
      <c r="AW7" s="273"/>
      <c r="AX7" s="78"/>
      <c r="AY7" s="78"/>
      <c r="AZ7" s="87"/>
      <c r="BA7" s="87"/>
      <c r="BB7" s="87"/>
      <c r="BC7" s="273"/>
      <c r="BD7" s="273"/>
      <c r="BE7" s="82"/>
      <c r="BF7" s="74"/>
      <c r="BG7" s="74"/>
      <c r="BH7" s="83"/>
      <c r="BI7" s="74"/>
      <c r="BJ7" s="253">
        <f t="shared" ref="BJ7:BJ70" si="11">IFERROR(SUM(,BD7*BD$3,BE7*BE$3,BF7*BF$3,BG7*BG$3,BH7*BH$3,BI7*BI$3)," ")</f>
        <v>0</v>
      </c>
      <c r="BK7" s="82"/>
      <c r="BL7" s="82"/>
      <c r="BM7" s="82"/>
      <c r="BN7" s="82"/>
      <c r="BO7" s="82"/>
      <c r="BP7" s="82"/>
      <c r="BQ7" s="273"/>
      <c r="BR7" s="273"/>
      <c r="BS7" s="83"/>
      <c r="BT7" s="82"/>
      <c r="BU7" s="82"/>
      <c r="BV7" s="82"/>
      <c r="BW7" s="82"/>
      <c r="BX7" s="82"/>
      <c r="BY7" s="82"/>
      <c r="BZ7" s="82"/>
      <c r="CA7" s="82"/>
      <c r="CB7" s="82"/>
      <c r="CC7" s="273"/>
      <c r="CD7" s="83"/>
      <c r="CE7" s="83"/>
      <c r="CF7" s="74"/>
      <c r="CG7" s="273"/>
      <c r="CH7" s="273"/>
      <c r="CI7" s="273"/>
      <c r="CJ7" s="273"/>
      <c r="CK7" s="83"/>
      <c r="CL7" s="11"/>
      <c r="CN7" s="273"/>
      <c r="CO7" s="273"/>
      <c r="CP7" s="83"/>
      <c r="CQ7" s="273"/>
      <c r="CR7" s="273"/>
      <c r="CS7" s="74"/>
      <c r="CT7" s="74"/>
      <c r="CU7" s="253">
        <f t="shared" ref="CU7:CU70" si="12">IFERROR(SUM(,CS7*CS$3,CT7*CT$3)," ")</f>
        <v>0</v>
      </c>
      <c r="CV7" s="273"/>
      <c r="CW7" s="238"/>
      <c r="CX7" s="273"/>
      <c r="CY7" s="273"/>
      <c r="CZ7" s="273"/>
      <c r="DA7" s="273"/>
      <c r="DB7" s="273"/>
      <c r="DC7" s="82"/>
      <c r="DD7" s="82"/>
      <c r="DE7" s="82"/>
      <c r="DF7" s="253">
        <f t="shared" ref="DF7:DF70" si="13">IFERROR(SUM(,DC7*DC$3,DD7*DD$3,DE7*DE$3)," ")</f>
        <v>0</v>
      </c>
      <c r="DG7" s="82"/>
      <c r="DH7" s="74"/>
      <c r="DI7" s="74"/>
      <c r="DJ7" s="74"/>
      <c r="DK7" s="74"/>
      <c r="DL7" s="74"/>
      <c r="DM7" s="253">
        <f t="shared" ref="DM7:DM70" si="14">IFERROR(SUM(,DJ7*DJ$3,DK7*DK$3,DL7*DL$3)," ")</f>
        <v>0</v>
      </c>
      <c r="DN7" s="270"/>
      <c r="DO7" s="270"/>
      <c r="DP7" s="74"/>
      <c r="DQ7" s="74"/>
      <c r="DR7" s="74"/>
      <c r="DS7" s="74"/>
      <c r="DT7" s="74"/>
      <c r="DU7" s="74"/>
      <c r="DV7" s="82"/>
      <c r="DW7" s="82"/>
      <c r="DX7" s="82"/>
      <c r="DY7" s="74"/>
      <c r="DZ7" s="74"/>
      <c r="EA7" s="74"/>
      <c r="EB7" s="74"/>
      <c r="EC7" s="74"/>
      <c r="ED7" s="74"/>
      <c r="EE7" s="74"/>
      <c r="EF7" s="74"/>
      <c r="EG7" s="74"/>
      <c r="EH7" s="74"/>
      <c r="EI7" s="74"/>
      <c r="EJ7" s="74"/>
      <c r="EK7" s="74"/>
      <c r="EL7" s="74"/>
      <c r="EM7" s="85"/>
      <c r="EN7" s="85"/>
      <c r="EO7" s="7"/>
      <c r="EP7" s="7"/>
      <c r="EQ7" s="7"/>
    </row>
    <row r="8" spans="1:167" s="9" customFormat="1">
      <c r="A8" s="8"/>
      <c r="B8" s="8"/>
      <c r="D8" s="46" t="s">
        <v>717</v>
      </c>
      <c r="E8" s="184">
        <v>3</v>
      </c>
      <c r="F8" s="50" t="s">
        <v>717</v>
      </c>
      <c r="G8" s="13" t="s">
        <v>39</v>
      </c>
      <c r="H8" s="13"/>
      <c r="I8" s="13"/>
      <c r="J8" s="11"/>
      <c r="K8" s="185" t="s">
        <v>806</v>
      </c>
      <c r="L8" s="88"/>
      <c r="M8" s="88"/>
      <c r="N8" s="82"/>
      <c r="O8" s="82"/>
      <c r="P8" s="88"/>
      <c r="Q8" s="82"/>
      <c r="R8" s="82"/>
      <c r="S8" s="54"/>
      <c r="T8" s="54">
        <f t="shared" si="7"/>
        <v>0</v>
      </c>
      <c r="U8" s="54"/>
      <c r="V8" s="54"/>
      <c r="W8" s="82"/>
      <c r="X8" s="82"/>
      <c r="Y8" s="82"/>
      <c r="Z8" s="74"/>
      <c r="AA8" s="74"/>
      <c r="AB8" s="74"/>
      <c r="AC8" s="82"/>
      <c r="AD8" s="74">
        <v>0.03</v>
      </c>
      <c r="AE8" s="74">
        <f t="shared" si="8"/>
        <v>2.5499999999999998E-2</v>
      </c>
      <c r="AF8" s="74"/>
      <c r="AG8" s="74">
        <f t="shared" si="3"/>
        <v>0</v>
      </c>
      <c r="AH8" s="74">
        <v>1.4413150558569642E-4</v>
      </c>
      <c r="AI8" s="74">
        <f t="shared" si="9"/>
        <v>1.2971835502712678E-4</v>
      </c>
      <c r="AJ8" s="83"/>
      <c r="AK8" s="82"/>
      <c r="AL8" s="707">
        <f>(AE8*AD$3+AG8*AF$3+AI8*AH$3+AJ8*AJ$3+AK8*AK$3)-0.0000259436710055017</f>
        <v>5.099999999999924E-3</v>
      </c>
      <c r="AM8" s="82"/>
      <c r="AN8" s="74">
        <f t="shared" si="4"/>
        <v>0</v>
      </c>
      <c r="AO8" s="74"/>
      <c r="AP8" s="74">
        <f t="shared" si="5"/>
        <v>0</v>
      </c>
      <c r="AQ8" s="253">
        <f t="shared" ref="AQ8:AQ37" si="15">IFERROR(SUM(,AN8*AM$3,AP8*AO$3)," ")</f>
        <v>0</v>
      </c>
      <c r="AR8" s="82"/>
      <c r="AS8" s="259"/>
      <c r="AT8" s="253">
        <f t="shared" si="6"/>
        <v>0</v>
      </c>
      <c r="AU8" s="82"/>
      <c r="AV8" s="74"/>
      <c r="AW8" s="273"/>
      <c r="AX8" s="89"/>
      <c r="AY8" s="90">
        <v>0</v>
      </c>
      <c r="AZ8" s="87"/>
      <c r="BA8" s="87"/>
      <c r="BB8" s="87"/>
      <c r="BC8" s="270"/>
      <c r="BD8" s="270"/>
      <c r="BE8" s="74"/>
      <c r="BF8" s="74"/>
      <c r="BG8" s="74"/>
      <c r="BH8" s="83"/>
      <c r="BI8" s="74"/>
      <c r="BJ8" s="253">
        <f t="shared" si="11"/>
        <v>0</v>
      </c>
      <c r="BK8" s="82"/>
      <c r="BL8" s="82"/>
      <c r="BM8" s="82"/>
      <c r="BN8" s="82"/>
      <c r="BO8" s="82"/>
      <c r="BP8" s="82"/>
      <c r="BQ8" s="273"/>
      <c r="BR8" s="273"/>
      <c r="BS8" s="83"/>
      <c r="BT8" s="82"/>
      <c r="BU8" s="82"/>
      <c r="BV8" s="82"/>
      <c r="BW8" s="82"/>
      <c r="BX8" s="82"/>
      <c r="BY8" s="82"/>
      <c r="BZ8" s="82"/>
      <c r="CA8" s="82"/>
      <c r="CB8" s="82"/>
      <c r="CC8" s="273"/>
      <c r="CD8" s="82"/>
      <c r="CE8" s="83"/>
      <c r="CF8" s="74"/>
      <c r="CG8" s="273"/>
      <c r="CH8" s="273"/>
      <c r="CI8" s="273"/>
      <c r="CJ8" s="273"/>
      <c r="CK8" s="83"/>
      <c r="CL8" s="11"/>
      <c r="CN8" s="273"/>
      <c r="CO8" s="273"/>
      <c r="CP8" s="83"/>
      <c r="CQ8" s="273"/>
      <c r="CR8" s="273"/>
      <c r="CS8" s="74"/>
      <c r="CT8" s="74"/>
      <c r="CU8" s="253">
        <f t="shared" si="12"/>
        <v>0</v>
      </c>
      <c r="CV8" s="273"/>
      <c r="CW8" s="238"/>
      <c r="CX8" s="273"/>
      <c r="CY8" s="273"/>
      <c r="CZ8" s="273"/>
      <c r="DA8" s="273"/>
      <c r="DB8" s="273"/>
      <c r="DC8" s="88"/>
      <c r="DD8" s="82"/>
      <c r="DE8" s="82"/>
      <c r="DF8" s="253">
        <f t="shared" si="13"/>
        <v>0</v>
      </c>
      <c r="DG8" s="88"/>
      <c r="DH8" s="74"/>
      <c r="DI8" s="74"/>
      <c r="DJ8" s="74"/>
      <c r="DK8" s="74"/>
      <c r="DL8" s="74"/>
      <c r="DM8" s="253">
        <f t="shared" si="14"/>
        <v>0</v>
      </c>
      <c r="DN8" s="270"/>
      <c r="DO8" s="270"/>
      <c r="DP8" s="74"/>
      <c r="DQ8" s="74"/>
      <c r="DR8" s="74"/>
      <c r="DS8" s="74"/>
      <c r="DT8" s="74"/>
      <c r="DU8" s="74"/>
      <c r="DV8" s="82"/>
      <c r="DW8" s="82"/>
      <c r="DX8" s="82"/>
      <c r="DY8" s="74"/>
      <c r="DZ8" s="74"/>
      <c r="EA8" s="74"/>
      <c r="EB8" s="74"/>
      <c r="EC8" s="74"/>
      <c r="ED8" s="74"/>
      <c r="EE8" s="74"/>
      <c r="EF8" s="74"/>
      <c r="EG8" s="74"/>
      <c r="EH8" s="74"/>
      <c r="EI8" s="74"/>
      <c r="EJ8" s="74"/>
      <c r="EK8" s="74"/>
      <c r="EL8" s="74"/>
      <c r="EM8" s="85"/>
      <c r="EN8" s="85"/>
      <c r="EO8" s="7"/>
      <c r="EP8" s="7"/>
      <c r="EQ8" s="7"/>
    </row>
    <row r="9" spans="1:167" s="9" customFormat="1">
      <c r="A9" s="8"/>
      <c r="B9" s="8"/>
      <c r="D9" s="46" t="s">
        <v>718</v>
      </c>
      <c r="E9" s="184">
        <v>4</v>
      </c>
      <c r="F9" s="50" t="s">
        <v>718</v>
      </c>
      <c r="G9" s="13" t="s">
        <v>0</v>
      </c>
      <c r="H9" s="13"/>
      <c r="I9" s="13"/>
      <c r="J9" s="11"/>
      <c r="K9" s="185" t="s">
        <v>34</v>
      </c>
      <c r="L9" s="88"/>
      <c r="M9" s="88"/>
      <c r="N9" s="82"/>
      <c r="O9" s="82"/>
      <c r="P9" s="88"/>
      <c r="Q9" s="82"/>
      <c r="R9" s="82"/>
      <c r="S9" s="54"/>
      <c r="T9" s="54">
        <f t="shared" si="7"/>
        <v>0</v>
      </c>
      <c r="U9" s="54"/>
      <c r="V9" s="54"/>
      <c r="W9" s="82"/>
      <c r="X9" s="82"/>
      <c r="Y9" s="82"/>
      <c r="Z9" s="74"/>
      <c r="AA9" s="74"/>
      <c r="AB9" s="74"/>
      <c r="AC9" s="82"/>
      <c r="AD9" s="74">
        <v>0.03</v>
      </c>
      <c r="AE9" s="74">
        <f t="shared" si="8"/>
        <v>2.5499999999999998E-2</v>
      </c>
      <c r="AF9" s="82"/>
      <c r="AG9" s="74">
        <f t="shared" si="3"/>
        <v>0</v>
      </c>
      <c r="AH9" s="74">
        <v>1.4413150558569642E-4</v>
      </c>
      <c r="AI9" s="74">
        <f t="shared" si="9"/>
        <v>1.2971835502712678E-4</v>
      </c>
      <c r="AJ9" s="83"/>
      <c r="AK9" s="82"/>
      <c r="AL9" s="707">
        <f t="shared" si="10"/>
        <v>5.1259436710054257E-3</v>
      </c>
      <c r="AM9" s="82"/>
      <c r="AN9" s="74">
        <f t="shared" si="4"/>
        <v>0</v>
      </c>
      <c r="AO9" s="74">
        <v>0.18830048132519342</v>
      </c>
      <c r="AP9" s="74">
        <f t="shared" si="5"/>
        <v>0.11298028879511604</v>
      </c>
      <c r="AQ9" s="253">
        <f t="shared" si="15"/>
        <v>5.649014439755802E-2</v>
      </c>
      <c r="AR9" s="82"/>
      <c r="AS9" s="259"/>
      <c r="AT9" s="253">
        <f t="shared" si="6"/>
        <v>0</v>
      </c>
      <c r="AU9" s="82"/>
      <c r="AV9" s="74"/>
      <c r="AW9" s="273"/>
      <c r="AX9" s="89"/>
      <c r="AY9" s="91"/>
      <c r="AZ9" s="87"/>
      <c r="BA9" s="87"/>
      <c r="BB9" s="87"/>
      <c r="BC9" s="270"/>
      <c r="BD9" s="270"/>
      <c r="BE9" s="74"/>
      <c r="BF9" s="74"/>
      <c r="BG9" s="74"/>
      <c r="BH9" s="83"/>
      <c r="BI9" s="74"/>
      <c r="BJ9" s="253">
        <f t="shared" si="11"/>
        <v>0</v>
      </c>
      <c r="BK9" s="82"/>
      <c r="BL9" s="82"/>
      <c r="BM9" s="82"/>
      <c r="BN9" s="82"/>
      <c r="BO9" s="82"/>
      <c r="BP9" s="82"/>
      <c r="BQ9" s="273"/>
      <c r="BR9" s="273"/>
      <c r="BS9" s="83"/>
      <c r="BT9" s="82"/>
      <c r="BU9" s="82"/>
      <c r="BV9" s="82"/>
      <c r="BW9" s="82"/>
      <c r="BX9" s="82"/>
      <c r="BY9" s="82"/>
      <c r="BZ9" s="82"/>
      <c r="CA9" s="82"/>
      <c r="CB9" s="82"/>
      <c r="CC9" s="273"/>
      <c r="CD9" s="82"/>
      <c r="CE9" s="83"/>
      <c r="CF9" s="74"/>
      <c r="CG9" s="273"/>
      <c r="CH9" s="273"/>
      <c r="CI9" s="273"/>
      <c r="CJ9" s="273"/>
      <c r="CK9" s="83"/>
      <c r="CL9" s="11"/>
      <c r="CN9" s="273"/>
      <c r="CO9" s="273"/>
      <c r="CP9" s="83"/>
      <c r="CQ9" s="273"/>
      <c r="CR9" s="273"/>
      <c r="CS9" s="74"/>
      <c r="CT9" s="74"/>
      <c r="CU9" s="253">
        <f t="shared" si="12"/>
        <v>0</v>
      </c>
      <c r="CV9" s="273"/>
      <c r="CW9" s="238"/>
      <c r="CX9" s="273"/>
      <c r="CY9" s="273"/>
      <c r="CZ9" s="273"/>
      <c r="DA9" s="273"/>
      <c r="DB9" s="273"/>
      <c r="DC9" s="88"/>
      <c r="DD9" s="82"/>
      <c r="DE9" s="82"/>
      <c r="DF9" s="253">
        <f t="shared" si="13"/>
        <v>0</v>
      </c>
      <c r="DG9" s="88"/>
      <c r="DH9" s="74"/>
      <c r="DI9" s="74"/>
      <c r="DJ9" s="74"/>
      <c r="DK9" s="74"/>
      <c r="DL9" s="74"/>
      <c r="DM9" s="253">
        <f t="shared" si="14"/>
        <v>0</v>
      </c>
      <c r="DN9" s="270"/>
      <c r="DO9" s="270"/>
      <c r="DP9" s="74"/>
      <c r="DQ9" s="74"/>
      <c r="DR9" s="74"/>
      <c r="DS9" s="74"/>
      <c r="DT9" s="74"/>
      <c r="DU9" s="74"/>
      <c r="DV9" s="82"/>
      <c r="DW9" s="82"/>
      <c r="DX9" s="82"/>
      <c r="DY9" s="74"/>
      <c r="DZ9" s="74"/>
      <c r="EA9" s="74"/>
      <c r="EB9" s="74"/>
      <c r="EC9" s="74"/>
      <c r="ED9" s="74"/>
      <c r="EE9" s="74"/>
      <c r="EF9" s="74"/>
      <c r="EG9" s="74"/>
      <c r="EH9" s="74"/>
      <c r="EI9" s="74"/>
      <c r="EJ9" s="74"/>
      <c r="EK9" s="74"/>
      <c r="EL9" s="74"/>
      <c r="EM9" s="82"/>
      <c r="EN9" s="82"/>
    </row>
    <row r="10" spans="1:167" s="9" customFormat="1">
      <c r="A10" s="8"/>
      <c r="B10" s="8"/>
      <c r="D10" s="46" t="s">
        <v>719</v>
      </c>
      <c r="E10" s="184">
        <v>5</v>
      </c>
      <c r="F10" s="50" t="s">
        <v>922</v>
      </c>
      <c r="G10" s="13" t="s">
        <v>1</v>
      </c>
      <c r="H10" s="13"/>
      <c r="I10" s="13"/>
      <c r="J10" s="11"/>
      <c r="K10" s="165" t="s">
        <v>352</v>
      </c>
      <c r="L10" s="88"/>
      <c r="M10" s="88"/>
      <c r="N10" s="82"/>
      <c r="O10" s="82"/>
      <c r="P10" s="88"/>
      <c r="Q10" s="88"/>
      <c r="R10" s="82"/>
      <c r="S10" s="54"/>
      <c r="T10" s="54">
        <f t="shared" si="7"/>
        <v>0</v>
      </c>
      <c r="U10" s="54"/>
      <c r="V10" s="54"/>
      <c r="W10" s="82"/>
      <c r="X10" s="82"/>
      <c r="Y10" s="82"/>
      <c r="Z10" s="74"/>
      <c r="AA10" s="74"/>
      <c r="AB10" s="74"/>
      <c r="AC10" s="82"/>
      <c r="AD10" s="74">
        <v>0.06</v>
      </c>
      <c r="AE10" s="74">
        <f t="shared" si="8"/>
        <v>5.0999999999999997E-2</v>
      </c>
      <c r="AF10" s="74"/>
      <c r="AG10" s="74">
        <f t="shared" si="3"/>
        <v>0</v>
      </c>
      <c r="AH10" s="74">
        <v>1.4413150558569642E-4</v>
      </c>
      <c r="AI10" s="74">
        <f t="shared" si="9"/>
        <v>1.2971835502712678E-4</v>
      </c>
      <c r="AJ10" s="83"/>
      <c r="AK10" s="82"/>
      <c r="AL10" s="707">
        <f t="shared" si="10"/>
        <v>1.0225943671005426E-2</v>
      </c>
      <c r="AM10" s="82"/>
      <c r="AN10" s="74">
        <f t="shared" si="4"/>
        <v>0</v>
      </c>
      <c r="AO10" s="74"/>
      <c r="AP10" s="74">
        <f t="shared" si="5"/>
        <v>0</v>
      </c>
      <c r="AQ10" s="253">
        <f t="shared" si="15"/>
        <v>0</v>
      </c>
      <c r="AR10" s="82"/>
      <c r="AS10" s="259"/>
      <c r="AT10" s="253">
        <f t="shared" si="6"/>
        <v>0</v>
      </c>
      <c r="AU10" s="82"/>
      <c r="AV10" s="74"/>
      <c r="AW10" s="273"/>
      <c r="AX10" s="89"/>
      <c r="AY10" s="90">
        <v>0</v>
      </c>
      <c r="AZ10" s="87"/>
      <c r="BA10" s="87"/>
      <c r="BB10" s="87"/>
      <c r="BC10" s="270"/>
      <c r="BD10" s="270"/>
      <c r="BE10" s="74"/>
      <c r="BF10" s="74"/>
      <c r="BG10" s="74"/>
      <c r="BH10" s="83"/>
      <c r="BI10" s="74"/>
      <c r="BJ10" s="253">
        <f t="shared" si="11"/>
        <v>0</v>
      </c>
      <c r="BK10" s="82"/>
      <c r="BL10" s="82"/>
      <c r="BM10" s="82"/>
      <c r="BN10" s="82"/>
      <c r="BO10" s="82"/>
      <c r="BP10" s="82"/>
      <c r="BQ10" s="273"/>
      <c r="BR10" s="273"/>
      <c r="BS10" s="83"/>
      <c r="BT10" s="82"/>
      <c r="BU10" s="82"/>
      <c r="BV10" s="82"/>
      <c r="BW10" s="82"/>
      <c r="BX10" s="82"/>
      <c r="BY10" s="82"/>
      <c r="BZ10" s="82"/>
      <c r="CA10" s="82"/>
      <c r="CB10" s="82"/>
      <c r="CC10" s="273"/>
      <c r="CD10" s="82"/>
      <c r="CE10" s="83"/>
      <c r="CF10" s="74"/>
      <c r="CG10" s="273"/>
      <c r="CH10" s="273"/>
      <c r="CI10" s="273"/>
      <c r="CJ10" s="273"/>
      <c r="CK10" s="83"/>
      <c r="CL10" s="11"/>
      <c r="CN10" s="273"/>
      <c r="CO10" s="273"/>
      <c r="CP10" s="83"/>
      <c r="CQ10" s="273"/>
      <c r="CR10" s="273"/>
      <c r="CS10" s="74"/>
      <c r="CT10" s="74"/>
      <c r="CU10" s="253">
        <f t="shared" si="12"/>
        <v>0</v>
      </c>
      <c r="CV10" s="273"/>
      <c r="CW10" s="238"/>
      <c r="CX10" s="273"/>
      <c r="CY10" s="273"/>
      <c r="CZ10" s="273"/>
      <c r="DA10" s="273"/>
      <c r="DB10" s="273"/>
      <c r="DC10" s="88"/>
      <c r="DD10" s="82"/>
      <c r="DE10" s="82"/>
      <c r="DF10" s="253">
        <f t="shared" si="13"/>
        <v>0</v>
      </c>
      <c r="DG10" s="88"/>
      <c r="DH10" s="74"/>
      <c r="DI10" s="74"/>
      <c r="DJ10" s="74"/>
      <c r="DK10" s="74"/>
      <c r="DL10" s="74"/>
      <c r="DM10" s="253">
        <f t="shared" si="14"/>
        <v>0</v>
      </c>
      <c r="DN10" s="270"/>
      <c r="DO10" s="270"/>
      <c r="DP10" s="74"/>
      <c r="DQ10" s="74"/>
      <c r="DR10" s="74"/>
      <c r="DS10" s="74"/>
      <c r="DT10" s="74"/>
      <c r="DU10" s="74"/>
      <c r="DV10" s="82"/>
      <c r="DW10" s="82"/>
      <c r="DX10" s="82"/>
      <c r="DY10" s="74"/>
      <c r="DZ10" s="74"/>
      <c r="EA10" s="74"/>
      <c r="EB10" s="74"/>
      <c r="EC10" s="74"/>
      <c r="ED10" s="74"/>
      <c r="EE10" s="74"/>
      <c r="EF10" s="74"/>
      <c r="EG10" s="74"/>
      <c r="EH10" s="74"/>
      <c r="EI10" s="74"/>
      <c r="EJ10" s="74"/>
      <c r="EK10" s="74"/>
      <c r="EL10" s="74"/>
      <c r="EM10" s="82"/>
      <c r="EN10" s="85"/>
      <c r="EO10" s="7"/>
      <c r="EP10" s="7"/>
      <c r="EQ10" s="7"/>
    </row>
    <row r="11" spans="1:167" s="9" customFormat="1">
      <c r="A11" s="8"/>
      <c r="B11" s="8"/>
      <c r="D11" s="47" t="s">
        <v>783</v>
      </c>
      <c r="E11" s="184">
        <v>6</v>
      </c>
      <c r="F11" s="50" t="s">
        <v>923</v>
      </c>
      <c r="G11" s="11"/>
      <c r="H11" s="11"/>
      <c r="I11" s="11"/>
      <c r="J11" s="11"/>
      <c r="K11" s="185"/>
      <c r="L11" s="82"/>
      <c r="M11" s="82"/>
      <c r="N11" s="82"/>
      <c r="O11" s="82"/>
      <c r="P11" s="82"/>
      <c r="Q11" s="82"/>
      <c r="R11" s="86"/>
      <c r="S11" s="54"/>
      <c r="T11" s="54">
        <f t="shared" si="7"/>
        <v>0</v>
      </c>
      <c r="U11" s="54"/>
      <c r="V11" s="54"/>
      <c r="W11" s="82"/>
      <c r="X11" s="82"/>
      <c r="Y11" s="82"/>
      <c r="Z11" s="74"/>
      <c r="AA11" s="74"/>
      <c r="AB11" s="74"/>
      <c r="AC11" s="82"/>
      <c r="AD11" s="74"/>
      <c r="AE11" s="74">
        <f t="shared" si="8"/>
        <v>0</v>
      </c>
      <c r="AF11" s="74"/>
      <c r="AG11" s="74">
        <f t="shared" si="3"/>
        <v>0</v>
      </c>
      <c r="AH11" s="74">
        <v>1.4413150558569642E-4</v>
      </c>
      <c r="AI11" s="74">
        <f t="shared" si="9"/>
        <v>1.2971835502712678E-4</v>
      </c>
      <c r="AJ11" s="83"/>
      <c r="AK11" s="82"/>
      <c r="AL11" s="707">
        <f t="shared" si="10"/>
        <v>2.5943671005425355E-5</v>
      </c>
      <c r="AM11" s="82"/>
      <c r="AN11" s="74">
        <f t="shared" si="4"/>
        <v>0</v>
      </c>
      <c r="AO11" s="74"/>
      <c r="AP11" s="74">
        <f t="shared" si="5"/>
        <v>0</v>
      </c>
      <c r="AQ11" s="253">
        <f t="shared" si="15"/>
        <v>0</v>
      </c>
      <c r="AR11" s="82"/>
      <c r="AS11" s="259"/>
      <c r="AT11" s="253">
        <f t="shared" si="6"/>
        <v>0</v>
      </c>
      <c r="AU11" s="82"/>
      <c r="AV11" s="74"/>
      <c r="AW11" s="273"/>
      <c r="AX11" s="78"/>
      <c r="AY11" s="92"/>
      <c r="AZ11" s="87"/>
      <c r="BA11" s="87"/>
      <c r="BB11" s="87"/>
      <c r="BC11" s="270"/>
      <c r="BD11" s="270"/>
      <c r="BE11" s="74"/>
      <c r="BF11" s="74"/>
      <c r="BG11" s="74"/>
      <c r="BH11" s="83"/>
      <c r="BI11" s="74"/>
      <c r="BJ11" s="253">
        <f t="shared" si="11"/>
        <v>0</v>
      </c>
      <c r="BK11" s="82"/>
      <c r="BL11" s="82"/>
      <c r="BM11" s="82"/>
      <c r="BN11" s="82"/>
      <c r="BO11" s="82"/>
      <c r="BP11" s="82"/>
      <c r="BQ11" s="273"/>
      <c r="BR11" s="273"/>
      <c r="BS11" s="83"/>
      <c r="BT11" s="82"/>
      <c r="BU11" s="82"/>
      <c r="BV11" s="82"/>
      <c r="BW11" s="82"/>
      <c r="BX11" s="82"/>
      <c r="BY11" s="82"/>
      <c r="BZ11" s="82"/>
      <c r="CA11" s="82"/>
      <c r="CB11" s="82"/>
      <c r="CC11" s="273"/>
      <c r="CD11" s="83"/>
      <c r="CE11" s="83"/>
      <c r="CF11" s="74"/>
      <c r="CG11" s="273"/>
      <c r="CH11" s="273"/>
      <c r="CI11" s="273"/>
      <c r="CJ11" s="273"/>
      <c r="CK11" s="83"/>
      <c r="CL11" s="11"/>
      <c r="CN11" s="273"/>
      <c r="CO11" s="273"/>
      <c r="CP11" s="83"/>
      <c r="CQ11" s="273"/>
      <c r="CR11" s="273"/>
      <c r="CS11" s="74"/>
      <c r="CT11" s="74"/>
      <c r="CU11" s="253">
        <f t="shared" si="12"/>
        <v>0</v>
      </c>
      <c r="CV11" s="273"/>
      <c r="CW11" s="238"/>
      <c r="CX11" s="273"/>
      <c r="CY11" s="273"/>
      <c r="CZ11" s="273"/>
      <c r="DA11" s="273"/>
      <c r="DB11" s="273"/>
      <c r="DC11" s="82"/>
      <c r="DD11" s="82"/>
      <c r="DE11" s="82"/>
      <c r="DF11" s="253">
        <f t="shared" si="13"/>
        <v>0</v>
      </c>
      <c r="DG11" s="82"/>
      <c r="DH11" s="74"/>
      <c r="DI11" s="74"/>
      <c r="DJ11" s="74"/>
      <c r="DK11" s="74"/>
      <c r="DL11" s="74"/>
      <c r="DM11" s="253">
        <f t="shared" si="14"/>
        <v>0</v>
      </c>
      <c r="DN11" s="270"/>
      <c r="DO11" s="270"/>
      <c r="DP11" s="74"/>
      <c r="DQ11" s="74"/>
      <c r="DR11" s="74"/>
      <c r="DS11" s="74"/>
      <c r="DT11" s="74"/>
      <c r="DU11" s="74"/>
      <c r="DV11" s="82"/>
      <c r="DW11" s="82"/>
      <c r="DX11" s="82"/>
      <c r="DY11" s="74"/>
      <c r="DZ11" s="74"/>
      <c r="EA11" s="74"/>
      <c r="EB11" s="74"/>
      <c r="EC11" s="74"/>
      <c r="ED11" s="74"/>
      <c r="EE11" s="74"/>
      <c r="EF11" s="74"/>
      <c r="EG11" s="74"/>
      <c r="EH11" s="74"/>
      <c r="EI11" s="74"/>
      <c r="EJ11" s="74"/>
      <c r="EK11" s="74"/>
      <c r="EL11" s="74"/>
      <c r="EM11" s="85"/>
      <c r="EN11" s="85"/>
      <c r="EO11" s="7"/>
      <c r="EP11" s="7"/>
      <c r="EQ11" s="7"/>
    </row>
    <row r="12" spans="1:167" s="9" customFormat="1">
      <c r="A12" s="15" t="s">
        <v>2</v>
      </c>
      <c r="B12" s="14" t="s">
        <v>2</v>
      </c>
      <c r="C12" s="14" t="s">
        <v>667</v>
      </c>
      <c r="D12" s="48" t="s">
        <v>784</v>
      </c>
      <c r="E12" s="186">
        <v>7</v>
      </c>
      <c r="F12" s="50" t="s">
        <v>924</v>
      </c>
      <c r="G12" s="13" t="s">
        <v>2</v>
      </c>
      <c r="H12" s="13" t="s">
        <v>21</v>
      </c>
      <c r="I12" s="13"/>
      <c r="J12" s="11"/>
      <c r="K12" s="165" t="s">
        <v>40</v>
      </c>
      <c r="L12" s="88"/>
      <c r="M12" s="88"/>
      <c r="N12" s="82"/>
      <c r="O12" s="82"/>
      <c r="P12" s="88"/>
      <c r="Q12" s="88"/>
      <c r="R12" s="82"/>
      <c r="S12" s="54"/>
      <c r="T12" s="54">
        <f t="shared" si="7"/>
        <v>0</v>
      </c>
      <c r="U12" s="54"/>
      <c r="V12" s="54"/>
      <c r="W12" s="82"/>
      <c r="X12" s="82"/>
      <c r="Y12" s="82"/>
      <c r="Z12" s="82"/>
      <c r="AA12" s="89"/>
      <c r="AB12" s="82"/>
      <c r="AC12" s="82"/>
      <c r="AD12" s="74">
        <v>0.06</v>
      </c>
      <c r="AE12" s="74">
        <f t="shared" si="8"/>
        <v>5.0999999999999997E-2</v>
      </c>
      <c r="AF12" s="74"/>
      <c r="AG12" s="74">
        <f t="shared" si="3"/>
        <v>0</v>
      </c>
      <c r="AH12" s="74">
        <v>1.4413150558569642E-4</v>
      </c>
      <c r="AI12" s="74">
        <f t="shared" si="9"/>
        <v>1.2971835502712678E-4</v>
      </c>
      <c r="AJ12" s="82"/>
      <c r="AK12" s="82"/>
      <c r="AL12" s="707">
        <f t="shared" si="10"/>
        <v>1.0225943671005426E-2</v>
      </c>
      <c r="AM12" s="82"/>
      <c r="AN12" s="74">
        <f t="shared" si="4"/>
        <v>0</v>
      </c>
      <c r="AO12" s="74"/>
      <c r="AP12" s="74">
        <f t="shared" si="5"/>
        <v>0</v>
      </c>
      <c r="AQ12" s="253">
        <f t="shared" si="15"/>
        <v>0</v>
      </c>
      <c r="AR12" s="82"/>
      <c r="AS12" s="261"/>
      <c r="AT12" s="253">
        <f t="shared" si="6"/>
        <v>0</v>
      </c>
      <c r="AU12" s="82"/>
      <c r="AV12" s="82"/>
      <c r="AW12" s="273"/>
      <c r="AX12" s="89"/>
      <c r="AY12" s="92">
        <v>0</v>
      </c>
      <c r="AZ12" s="87"/>
      <c r="BA12" s="87"/>
      <c r="BB12" s="87"/>
      <c r="BC12" s="270"/>
      <c r="BD12" s="270"/>
      <c r="BE12" s="74"/>
      <c r="BF12" s="74"/>
      <c r="BG12" s="74"/>
      <c r="BH12" s="82"/>
      <c r="BI12" s="74"/>
      <c r="BJ12" s="253">
        <f>IFERROR(SUM(,BD12*BD$3,BE12*BE$3,BF12*BF$3,BG12*BG$3,BH12*BH$3,BI12*BI$3)," ")</f>
        <v>0</v>
      </c>
      <c r="BK12" s="82"/>
      <c r="BL12" s="82"/>
      <c r="BM12" s="82"/>
      <c r="BN12" s="82"/>
      <c r="BO12" s="82"/>
      <c r="BP12" s="82"/>
      <c r="BQ12" s="273"/>
      <c r="BR12" s="273"/>
      <c r="BS12" s="83"/>
      <c r="BT12" s="82"/>
      <c r="BU12" s="82"/>
      <c r="BV12" s="82"/>
      <c r="BW12" s="82"/>
      <c r="BX12" s="82"/>
      <c r="BY12" s="82"/>
      <c r="BZ12" s="82"/>
      <c r="CA12" s="82"/>
      <c r="CB12" s="82"/>
      <c r="CC12" s="273"/>
      <c r="CD12" s="82"/>
      <c r="CE12" s="83"/>
      <c r="CF12" s="74"/>
      <c r="CG12" s="273"/>
      <c r="CH12" s="273"/>
      <c r="CI12" s="273"/>
      <c r="CJ12" s="273"/>
      <c r="CK12" s="83"/>
      <c r="CL12" s="11"/>
      <c r="CN12" s="273"/>
      <c r="CO12" s="273"/>
      <c r="CP12" s="83"/>
      <c r="CQ12" s="273"/>
      <c r="CR12" s="273"/>
      <c r="CS12" s="74"/>
      <c r="CT12" s="74"/>
      <c r="CU12" s="253">
        <f t="shared" si="12"/>
        <v>0</v>
      </c>
      <c r="CV12" s="273"/>
      <c r="CW12" s="238"/>
      <c r="CX12" s="273"/>
      <c r="CY12" s="273"/>
      <c r="CZ12" s="273"/>
      <c r="DA12" s="273"/>
      <c r="DB12" s="273"/>
      <c r="DC12" s="88"/>
      <c r="DD12" s="82"/>
      <c r="DE12" s="82"/>
      <c r="DF12" s="253">
        <f t="shared" si="13"/>
        <v>0</v>
      </c>
      <c r="DG12" s="88"/>
      <c r="DH12" s="74"/>
      <c r="DI12" s="74"/>
      <c r="DJ12" s="74"/>
      <c r="DK12" s="74"/>
      <c r="DL12" s="74"/>
      <c r="DM12" s="253">
        <f t="shared" si="14"/>
        <v>0</v>
      </c>
      <c r="DN12" s="270"/>
      <c r="DO12" s="270"/>
      <c r="DP12" s="74"/>
      <c r="DQ12" s="74"/>
      <c r="DR12" s="74"/>
      <c r="DS12" s="74"/>
      <c r="DT12" s="74"/>
      <c r="DU12" s="74"/>
      <c r="DV12" s="82"/>
      <c r="DW12" s="82"/>
      <c r="DX12" s="82"/>
      <c r="DY12" s="74"/>
      <c r="DZ12" s="74"/>
      <c r="EA12" s="74"/>
      <c r="EB12" s="74"/>
      <c r="EC12" s="74"/>
      <c r="ED12" s="74"/>
      <c r="EE12" s="74"/>
      <c r="EF12" s="74"/>
      <c r="EG12" s="74"/>
      <c r="EH12" s="74"/>
      <c r="EI12" s="74"/>
      <c r="EJ12" s="74"/>
      <c r="EK12" s="74"/>
      <c r="EL12" s="74"/>
      <c r="EM12" s="82"/>
      <c r="EN12" s="82"/>
    </row>
    <row r="13" spans="1:167" s="9" customFormat="1">
      <c r="A13" s="16" t="s">
        <v>1</v>
      </c>
      <c r="B13" s="17" t="s">
        <v>1</v>
      </c>
      <c r="C13" s="17" t="s">
        <v>667</v>
      </c>
      <c r="D13" s="48" t="s">
        <v>721</v>
      </c>
      <c r="E13" s="187">
        <v>8</v>
      </c>
      <c r="F13" s="50" t="s">
        <v>925</v>
      </c>
      <c r="G13" s="1"/>
      <c r="H13" s="1"/>
      <c r="I13" s="1"/>
      <c r="J13" s="11"/>
      <c r="K13" s="61"/>
      <c r="L13" s="74"/>
      <c r="M13" s="74"/>
      <c r="N13" s="74"/>
      <c r="O13" s="74"/>
      <c r="P13" s="74"/>
      <c r="Q13" s="74"/>
      <c r="R13" s="74"/>
      <c r="S13" s="54"/>
      <c r="T13" s="54">
        <f t="shared" si="7"/>
        <v>0</v>
      </c>
      <c r="U13" s="54"/>
      <c r="V13" s="54"/>
      <c r="W13" s="74"/>
      <c r="X13" s="74"/>
      <c r="Y13" s="74"/>
      <c r="Z13" s="74"/>
      <c r="AA13" s="74"/>
      <c r="AB13" s="74"/>
      <c r="AC13" s="74"/>
      <c r="AD13" s="74"/>
      <c r="AE13" s="74">
        <f t="shared" si="8"/>
        <v>0</v>
      </c>
      <c r="AF13" s="74"/>
      <c r="AG13" s="74">
        <f t="shared" si="3"/>
        <v>0</v>
      </c>
      <c r="AH13" s="74">
        <v>1.9884809566915519E-3</v>
      </c>
      <c r="AI13" s="74">
        <f t="shared" si="9"/>
        <v>1.7896328610223968E-3</v>
      </c>
      <c r="AJ13" s="74"/>
      <c r="AK13" s="74"/>
      <c r="AL13" s="707">
        <f t="shared" si="10"/>
        <v>3.5792657220447938E-4</v>
      </c>
      <c r="AM13" s="74"/>
      <c r="AN13" s="74">
        <f t="shared" si="4"/>
        <v>0</v>
      </c>
      <c r="AO13" s="74"/>
      <c r="AP13" s="74">
        <f t="shared" si="5"/>
        <v>0</v>
      </c>
      <c r="AQ13" s="253">
        <f t="shared" si="15"/>
        <v>0</v>
      </c>
      <c r="AR13" s="74"/>
      <c r="AS13" s="259"/>
      <c r="AT13" s="253">
        <f t="shared" si="6"/>
        <v>0</v>
      </c>
      <c r="AU13" s="74"/>
      <c r="AV13" s="74"/>
      <c r="AW13" s="270"/>
      <c r="AX13" s="74"/>
      <c r="AY13" s="92">
        <v>0</v>
      </c>
      <c r="AZ13" s="75"/>
      <c r="BA13" s="75"/>
      <c r="BB13" s="75"/>
      <c r="BC13" s="270"/>
      <c r="BD13" s="270"/>
      <c r="BE13" s="74"/>
      <c r="BF13" s="74"/>
      <c r="BG13" s="74"/>
      <c r="BH13" s="74"/>
      <c r="BI13" s="74"/>
      <c r="BJ13" s="253">
        <f t="shared" si="11"/>
        <v>0</v>
      </c>
      <c r="BK13" s="74"/>
      <c r="BL13" s="74"/>
      <c r="BM13" s="74"/>
      <c r="BN13" s="74"/>
      <c r="BO13" s="74"/>
      <c r="BP13" s="74"/>
      <c r="BQ13" s="270"/>
      <c r="BR13" s="270"/>
      <c r="BS13" s="76"/>
      <c r="BT13" s="74"/>
      <c r="BU13" s="74"/>
      <c r="BV13" s="74"/>
      <c r="BW13" s="74"/>
      <c r="BX13" s="74"/>
      <c r="BY13" s="74"/>
      <c r="BZ13" s="74"/>
      <c r="CA13" s="74"/>
      <c r="CB13" s="74"/>
      <c r="CC13" s="270"/>
      <c r="CD13" s="74"/>
      <c r="CE13" s="76"/>
      <c r="CF13" s="74"/>
      <c r="CG13" s="273"/>
      <c r="CH13" s="273"/>
      <c r="CI13" s="273"/>
      <c r="CJ13" s="273"/>
      <c r="CK13" s="83"/>
      <c r="CL13" s="11"/>
      <c r="CN13" s="273"/>
      <c r="CO13" s="273"/>
      <c r="CP13" s="76"/>
      <c r="CQ13" s="270"/>
      <c r="CR13" s="270"/>
      <c r="CS13" s="74"/>
      <c r="CT13" s="74"/>
      <c r="CU13" s="253">
        <f t="shared" si="12"/>
        <v>0</v>
      </c>
      <c r="CV13" s="273"/>
      <c r="CW13" s="238"/>
      <c r="CX13" s="273"/>
      <c r="CY13" s="273"/>
      <c r="CZ13" s="273"/>
      <c r="DA13" s="273"/>
      <c r="DB13" s="273"/>
      <c r="DC13" s="74"/>
      <c r="DD13" s="74"/>
      <c r="DE13" s="74"/>
      <c r="DF13" s="253">
        <f t="shared" si="13"/>
        <v>0</v>
      </c>
      <c r="DG13" s="74"/>
      <c r="DH13" s="74"/>
      <c r="DI13" s="74"/>
      <c r="DJ13" s="74"/>
      <c r="DK13" s="74"/>
      <c r="DL13" s="74"/>
      <c r="DM13" s="253">
        <f t="shared" si="14"/>
        <v>0</v>
      </c>
      <c r="DN13" s="270"/>
      <c r="DO13" s="270"/>
      <c r="DP13" s="74"/>
      <c r="DQ13" s="74"/>
      <c r="DR13" s="74"/>
      <c r="DS13" s="74"/>
      <c r="DT13" s="74"/>
      <c r="DU13" s="74"/>
      <c r="DV13" s="74"/>
      <c r="DW13" s="74"/>
      <c r="DX13" s="82"/>
      <c r="DY13" s="74"/>
      <c r="DZ13" s="74"/>
      <c r="EA13" s="74"/>
      <c r="EB13" s="74"/>
      <c r="EC13" s="74"/>
      <c r="ED13" s="74"/>
      <c r="EE13" s="74"/>
      <c r="EF13" s="74"/>
      <c r="EG13" s="74"/>
      <c r="EH13" s="74"/>
      <c r="EI13" s="74"/>
      <c r="EJ13" s="74"/>
      <c r="EK13" s="74"/>
      <c r="EL13" s="74"/>
      <c r="EM13" s="74"/>
      <c r="EN13" s="74"/>
      <c r="EO13" s="2"/>
      <c r="EP13" s="2"/>
      <c r="EQ13" s="2"/>
      <c r="ER13" s="2"/>
      <c r="ES13" s="2"/>
      <c r="ET13" s="2"/>
      <c r="EU13" s="2"/>
      <c r="EV13" s="2"/>
      <c r="EW13" s="2"/>
      <c r="EX13" s="2"/>
      <c r="EY13" s="2"/>
      <c r="EZ13" s="2"/>
      <c r="FA13" s="2"/>
      <c r="FB13" s="2"/>
      <c r="FC13" s="2"/>
      <c r="FD13" s="2"/>
      <c r="FE13" s="2"/>
      <c r="FF13" s="2"/>
      <c r="FG13" s="2"/>
      <c r="FH13" s="2"/>
      <c r="FI13" s="2"/>
      <c r="FJ13" s="2"/>
      <c r="FK13" s="2"/>
    </row>
    <row r="14" spans="1:167" s="9" customFormat="1">
      <c r="A14" s="16" t="s">
        <v>67</v>
      </c>
      <c r="B14" s="17" t="s">
        <v>39</v>
      </c>
      <c r="C14" s="17" t="s">
        <v>666</v>
      </c>
      <c r="D14" s="48" t="s">
        <v>722</v>
      </c>
      <c r="E14" s="187">
        <v>9</v>
      </c>
      <c r="F14" s="50" t="s">
        <v>722</v>
      </c>
      <c r="G14" s="12" t="s">
        <v>637</v>
      </c>
      <c r="H14" s="12" t="s">
        <v>43</v>
      </c>
      <c r="I14" s="12" t="s">
        <v>44</v>
      </c>
      <c r="J14" s="11"/>
      <c r="K14" s="60" t="s">
        <v>45</v>
      </c>
      <c r="L14" s="93"/>
      <c r="M14" s="93"/>
      <c r="N14" s="74"/>
      <c r="O14" s="74"/>
      <c r="P14" s="93"/>
      <c r="Q14" s="76"/>
      <c r="R14" s="74"/>
      <c r="S14" s="54"/>
      <c r="T14" s="54">
        <f t="shared" si="7"/>
        <v>0</v>
      </c>
      <c r="U14" s="54"/>
      <c r="V14" s="54"/>
      <c r="W14" s="74"/>
      <c r="X14" s="74"/>
      <c r="Y14" s="74"/>
      <c r="Z14" s="74"/>
      <c r="AA14" s="43"/>
      <c r="AB14" s="74"/>
      <c r="AC14" s="74"/>
      <c r="AD14" s="74"/>
      <c r="AE14" s="74">
        <f t="shared" si="8"/>
        <v>0</v>
      </c>
      <c r="AF14" s="74"/>
      <c r="AG14" s="74">
        <f t="shared" si="3"/>
        <v>0</v>
      </c>
      <c r="AH14" s="74">
        <v>1.9884809566915519E-3</v>
      </c>
      <c r="AI14" s="74">
        <f t="shared" si="9"/>
        <v>1.7896328610223968E-3</v>
      </c>
      <c r="AJ14" s="74"/>
      <c r="AK14" s="74"/>
      <c r="AL14" s="707">
        <f t="shared" si="10"/>
        <v>3.5792657220447938E-4</v>
      </c>
      <c r="AM14" s="74"/>
      <c r="AN14" s="74">
        <f t="shared" si="4"/>
        <v>0</v>
      </c>
      <c r="AO14" s="74"/>
      <c r="AP14" s="74">
        <f t="shared" si="5"/>
        <v>0</v>
      </c>
      <c r="AQ14" s="253">
        <f t="shared" si="15"/>
        <v>0</v>
      </c>
      <c r="AR14" s="74"/>
      <c r="AS14" s="259"/>
      <c r="AT14" s="253">
        <f t="shared" si="6"/>
        <v>0</v>
      </c>
      <c r="AU14" s="74"/>
      <c r="AV14" s="74"/>
      <c r="AW14" s="270"/>
      <c r="AX14" s="43"/>
      <c r="AY14" s="92">
        <v>0</v>
      </c>
      <c r="AZ14" s="94"/>
      <c r="BA14" s="94"/>
      <c r="BB14" s="94"/>
      <c r="BC14" s="270"/>
      <c r="BD14" s="270"/>
      <c r="BE14" s="74"/>
      <c r="BF14" s="74"/>
      <c r="BG14" s="74"/>
      <c r="BH14" s="74"/>
      <c r="BI14" s="74"/>
      <c r="BJ14" s="253">
        <f t="shared" si="11"/>
        <v>0</v>
      </c>
      <c r="BK14" s="74"/>
      <c r="BL14" s="74"/>
      <c r="BM14" s="74"/>
      <c r="BN14" s="74"/>
      <c r="BO14" s="74"/>
      <c r="BP14" s="74"/>
      <c r="BQ14" s="270"/>
      <c r="BR14" s="270"/>
      <c r="BS14" s="76"/>
      <c r="BT14" s="74"/>
      <c r="BU14" s="74"/>
      <c r="BV14" s="74"/>
      <c r="BW14" s="74"/>
      <c r="BX14" s="74"/>
      <c r="BY14" s="74"/>
      <c r="BZ14" s="74"/>
      <c r="CA14" s="74"/>
      <c r="CB14" s="74"/>
      <c r="CC14" s="270"/>
      <c r="CD14" s="74"/>
      <c r="CE14" s="76"/>
      <c r="CF14" s="74"/>
      <c r="CG14" s="273"/>
      <c r="CH14" s="273"/>
      <c r="CI14" s="273"/>
      <c r="CJ14" s="273"/>
      <c r="CK14" s="83"/>
      <c r="CL14" s="11"/>
      <c r="CN14" s="273"/>
      <c r="CO14" s="273"/>
      <c r="CP14" s="76"/>
      <c r="CQ14" s="270"/>
      <c r="CR14" s="270"/>
      <c r="CS14" s="74"/>
      <c r="CT14" s="74"/>
      <c r="CU14" s="253">
        <f t="shared" si="12"/>
        <v>0</v>
      </c>
      <c r="CV14" s="273"/>
      <c r="CW14" s="238"/>
      <c r="CX14" s="273"/>
      <c r="CY14" s="273"/>
      <c r="CZ14" s="273"/>
      <c r="DA14" s="273"/>
      <c r="DB14" s="273"/>
      <c r="DC14" s="93"/>
      <c r="DD14" s="74"/>
      <c r="DE14" s="74"/>
      <c r="DF14" s="253">
        <f t="shared" si="13"/>
        <v>0</v>
      </c>
      <c r="DG14" s="93"/>
      <c r="DH14" s="74"/>
      <c r="DI14" s="74"/>
      <c r="DJ14" s="74"/>
      <c r="DK14" s="74"/>
      <c r="DL14" s="74"/>
      <c r="DM14" s="253">
        <f t="shared" si="14"/>
        <v>0</v>
      </c>
      <c r="DN14" s="270"/>
      <c r="DO14" s="270"/>
      <c r="DP14" s="74"/>
      <c r="DQ14" s="74"/>
      <c r="DR14" s="74"/>
      <c r="DS14" s="74"/>
      <c r="DT14" s="74"/>
      <c r="DU14" s="74"/>
      <c r="DV14" s="74"/>
      <c r="DW14" s="74"/>
      <c r="DX14" s="82"/>
      <c r="DY14" s="74"/>
      <c r="DZ14" s="74"/>
      <c r="EA14" s="74"/>
      <c r="EB14" s="74"/>
      <c r="EC14" s="74"/>
      <c r="ED14" s="74"/>
      <c r="EE14" s="74"/>
      <c r="EF14" s="74"/>
      <c r="EG14" s="74"/>
      <c r="EH14" s="74"/>
      <c r="EI14" s="74"/>
      <c r="EJ14" s="74"/>
      <c r="EK14" s="74"/>
      <c r="EL14" s="74"/>
      <c r="EM14" s="74"/>
      <c r="EN14" s="74"/>
      <c r="EO14" s="2"/>
      <c r="EP14" s="2"/>
      <c r="EQ14" s="2"/>
      <c r="ER14" s="2"/>
      <c r="ES14" s="2"/>
      <c r="ET14" s="2"/>
      <c r="EU14" s="2"/>
      <c r="EV14" s="2"/>
      <c r="EW14" s="2"/>
      <c r="EX14" s="2"/>
      <c r="EY14" s="2"/>
      <c r="EZ14" s="2"/>
      <c r="FA14" s="2"/>
      <c r="FB14" s="2"/>
      <c r="FC14" s="2"/>
      <c r="FD14" s="2"/>
      <c r="FE14" s="2"/>
      <c r="FF14" s="2"/>
      <c r="FG14" s="2"/>
      <c r="FH14" s="2"/>
      <c r="FI14" s="2"/>
      <c r="FJ14" s="2"/>
      <c r="FK14" s="2"/>
    </row>
    <row r="15" spans="1:167" s="9" customFormat="1">
      <c r="A15" s="16" t="s">
        <v>0</v>
      </c>
      <c r="B15" s="17" t="s">
        <v>0</v>
      </c>
      <c r="C15" s="17" t="s">
        <v>666</v>
      </c>
      <c r="D15" s="48" t="s">
        <v>723</v>
      </c>
      <c r="E15" s="187">
        <v>10</v>
      </c>
      <c r="F15" s="50" t="s">
        <v>723</v>
      </c>
      <c r="G15" s="12" t="s">
        <v>690</v>
      </c>
      <c r="H15" s="12"/>
      <c r="I15" s="12"/>
      <c r="J15" s="11"/>
      <c r="K15" s="60"/>
      <c r="L15" s="93"/>
      <c r="M15" s="93"/>
      <c r="N15" s="74"/>
      <c r="O15" s="74"/>
      <c r="P15" s="93"/>
      <c r="Q15" s="76"/>
      <c r="R15" s="74"/>
      <c r="S15" s="54"/>
      <c r="T15" s="54">
        <f t="shared" si="7"/>
        <v>0</v>
      </c>
      <c r="U15" s="54"/>
      <c r="V15" s="54"/>
      <c r="W15" s="74"/>
      <c r="X15" s="74"/>
      <c r="Y15" s="74"/>
      <c r="Z15" s="74"/>
      <c r="AA15" s="43"/>
      <c r="AB15" s="23">
        <v>1.1994491378333754E-2</v>
      </c>
      <c r="AC15" s="74"/>
      <c r="AD15" s="74"/>
      <c r="AE15" s="74">
        <f t="shared" si="8"/>
        <v>0</v>
      </c>
      <c r="AF15" s="74"/>
      <c r="AG15" s="74">
        <f t="shared" si="3"/>
        <v>0</v>
      </c>
      <c r="AH15" s="74">
        <v>1.9884809566915519E-3</v>
      </c>
      <c r="AI15" s="74">
        <f t="shared" si="9"/>
        <v>1.7896328610223968E-3</v>
      </c>
      <c r="AJ15" s="74"/>
      <c r="AK15" s="74"/>
      <c r="AL15" s="707">
        <f t="shared" si="10"/>
        <v>3.5792657220447938E-4</v>
      </c>
      <c r="AM15" s="74"/>
      <c r="AN15" s="74">
        <f t="shared" si="4"/>
        <v>0</v>
      </c>
      <c r="AO15" s="74"/>
      <c r="AP15" s="74">
        <f t="shared" si="5"/>
        <v>0</v>
      </c>
      <c r="AQ15" s="253">
        <f t="shared" si="15"/>
        <v>0</v>
      </c>
      <c r="AR15" s="74"/>
      <c r="AS15" s="259"/>
      <c r="AT15" s="253">
        <f t="shared" si="6"/>
        <v>0</v>
      </c>
      <c r="AU15" s="74"/>
      <c r="AV15" s="74"/>
      <c r="AW15" s="270"/>
      <c r="AX15" s="43"/>
      <c r="AY15" s="92">
        <v>0</v>
      </c>
      <c r="AZ15" s="94"/>
      <c r="BA15" s="94"/>
      <c r="BB15" s="94"/>
      <c r="BC15" s="270"/>
      <c r="BD15" s="270"/>
      <c r="BE15" s="74"/>
      <c r="BF15" s="74"/>
      <c r="BG15" s="74"/>
      <c r="BH15" s="74"/>
      <c r="BI15" s="74"/>
      <c r="BJ15" s="253">
        <f t="shared" si="11"/>
        <v>0</v>
      </c>
      <c r="BK15" s="74"/>
      <c r="BL15" s="74"/>
      <c r="BM15" s="74"/>
      <c r="BN15" s="74"/>
      <c r="BO15" s="74"/>
      <c r="BP15" s="74"/>
      <c r="BQ15" s="270"/>
      <c r="BR15" s="270"/>
      <c r="BS15" s="76"/>
      <c r="BT15" s="74"/>
      <c r="BU15" s="74"/>
      <c r="BV15" s="74"/>
      <c r="BW15" s="74"/>
      <c r="BX15" s="74"/>
      <c r="BY15" s="74"/>
      <c r="BZ15" s="74"/>
      <c r="CA15" s="74"/>
      <c r="CB15" s="74"/>
      <c r="CC15" s="270"/>
      <c r="CD15" s="74"/>
      <c r="CE15" s="76"/>
      <c r="CF15" s="74"/>
      <c r="CG15" s="273"/>
      <c r="CH15" s="273"/>
      <c r="CI15" s="273"/>
      <c r="CJ15" s="273"/>
      <c r="CK15" s="83"/>
      <c r="CL15" s="11"/>
      <c r="CN15" s="273"/>
      <c r="CO15" s="273"/>
      <c r="CP15" s="76"/>
      <c r="CQ15" s="270"/>
      <c r="CR15" s="270"/>
      <c r="CS15" s="74"/>
      <c r="CT15" s="74"/>
      <c r="CU15" s="253">
        <f t="shared" si="12"/>
        <v>0</v>
      </c>
      <c r="CV15" s="273"/>
      <c r="CW15" s="238"/>
      <c r="CX15" s="273"/>
      <c r="CY15" s="273"/>
      <c r="CZ15" s="273"/>
      <c r="DA15" s="273"/>
      <c r="DB15" s="273"/>
      <c r="DC15" s="93"/>
      <c r="DD15" s="74"/>
      <c r="DE15" s="74"/>
      <c r="DF15" s="253">
        <f t="shared" si="13"/>
        <v>0</v>
      </c>
      <c r="DG15" s="93"/>
      <c r="DH15" s="74"/>
      <c r="DI15" s="74"/>
      <c r="DJ15" s="74"/>
      <c r="DK15" s="74"/>
      <c r="DL15" s="74"/>
      <c r="DM15" s="253">
        <f t="shared" si="14"/>
        <v>0</v>
      </c>
      <c r="DN15" s="270"/>
      <c r="DO15" s="270"/>
      <c r="DP15" s="74"/>
      <c r="DQ15" s="74"/>
      <c r="DR15" s="74"/>
      <c r="DS15" s="74"/>
      <c r="DT15" s="74"/>
      <c r="DU15" s="74"/>
      <c r="DV15" s="74"/>
      <c r="DW15" s="74"/>
      <c r="DX15" s="82"/>
      <c r="DY15" s="74"/>
      <c r="DZ15" s="74"/>
      <c r="EA15" s="74"/>
      <c r="EB15" s="74"/>
      <c r="EC15" s="74"/>
      <c r="ED15" s="74"/>
      <c r="EE15" s="74"/>
      <c r="EF15" s="74"/>
      <c r="EG15" s="74"/>
      <c r="EH15" s="74"/>
      <c r="EI15" s="74"/>
      <c r="EJ15" s="74"/>
      <c r="EK15" s="74"/>
      <c r="EL15" s="74"/>
      <c r="EM15" s="74"/>
      <c r="EN15" s="74"/>
      <c r="EO15" s="2"/>
      <c r="EP15" s="2"/>
      <c r="EQ15" s="2"/>
      <c r="ER15" s="2"/>
      <c r="ES15" s="2"/>
      <c r="ET15" s="2"/>
      <c r="EU15" s="2"/>
      <c r="EV15" s="2"/>
      <c r="EW15" s="2"/>
      <c r="EX15" s="2"/>
      <c r="EY15" s="2"/>
      <c r="EZ15" s="2"/>
      <c r="FA15" s="2"/>
      <c r="FB15" s="2"/>
      <c r="FC15" s="2"/>
      <c r="FD15" s="2"/>
      <c r="FE15" s="2"/>
      <c r="FF15" s="2"/>
      <c r="FG15" s="2"/>
      <c r="FH15" s="2"/>
      <c r="FI15" s="2"/>
      <c r="FJ15" s="2"/>
      <c r="FK15" s="2"/>
    </row>
    <row r="16" spans="1:167" s="9" customFormat="1">
      <c r="A16" s="16" t="s">
        <v>317</v>
      </c>
      <c r="B16" s="17" t="s">
        <v>4</v>
      </c>
      <c r="C16" s="17" t="s">
        <v>664</v>
      </c>
      <c r="D16" s="48" t="s">
        <v>4</v>
      </c>
      <c r="E16" s="187">
        <v>11</v>
      </c>
      <c r="F16" s="50" t="s">
        <v>4</v>
      </c>
      <c r="G16" s="12" t="s">
        <v>46</v>
      </c>
      <c r="H16" s="12" t="s">
        <v>46</v>
      </c>
      <c r="I16" s="12"/>
      <c r="J16" s="11"/>
      <c r="K16" s="60"/>
      <c r="L16" s="93"/>
      <c r="M16" s="93"/>
      <c r="N16" s="74"/>
      <c r="O16" s="74"/>
      <c r="P16" s="93"/>
      <c r="Q16" s="76"/>
      <c r="R16" s="74"/>
      <c r="S16" s="54"/>
      <c r="T16" s="54">
        <f t="shared" si="7"/>
        <v>0</v>
      </c>
      <c r="U16" s="54"/>
      <c r="V16" s="54"/>
      <c r="W16" s="74"/>
      <c r="X16" s="74"/>
      <c r="Y16" s="74"/>
      <c r="Z16" s="74"/>
      <c r="AA16" s="43"/>
      <c r="AB16" s="74"/>
      <c r="AC16" s="74"/>
      <c r="AD16" s="74"/>
      <c r="AE16" s="74">
        <f t="shared" si="8"/>
        <v>0</v>
      </c>
      <c r="AF16" s="74"/>
      <c r="AG16" s="74">
        <f t="shared" si="3"/>
        <v>0</v>
      </c>
      <c r="AH16" s="74">
        <v>1.9884809566915519E-3</v>
      </c>
      <c r="AI16" s="74">
        <f t="shared" si="9"/>
        <v>1.7896328610223968E-3</v>
      </c>
      <c r="AJ16" s="74"/>
      <c r="AK16" s="74"/>
      <c r="AL16" s="707">
        <f t="shared" si="10"/>
        <v>3.5792657220447938E-4</v>
      </c>
      <c r="AM16" s="74"/>
      <c r="AN16" s="74">
        <f t="shared" si="4"/>
        <v>0</v>
      </c>
      <c r="AO16" s="74"/>
      <c r="AP16" s="74">
        <f t="shared" si="5"/>
        <v>0</v>
      </c>
      <c r="AQ16" s="253">
        <f t="shared" si="15"/>
        <v>0</v>
      </c>
      <c r="AR16" s="74"/>
      <c r="AS16" s="259"/>
      <c r="AT16" s="253">
        <f t="shared" si="6"/>
        <v>0</v>
      </c>
      <c r="AU16" s="74"/>
      <c r="AV16" s="74"/>
      <c r="AW16" s="270"/>
      <c r="AX16" s="43"/>
      <c r="AY16" s="92">
        <v>0</v>
      </c>
      <c r="AZ16" s="94"/>
      <c r="BA16" s="94"/>
      <c r="BB16" s="94"/>
      <c r="BC16" s="270"/>
      <c r="BD16" s="270"/>
      <c r="BE16" s="74"/>
      <c r="BF16" s="74"/>
      <c r="BG16" s="74"/>
      <c r="BH16" s="74"/>
      <c r="BI16" s="74"/>
      <c r="BJ16" s="253">
        <f t="shared" si="11"/>
        <v>0</v>
      </c>
      <c r="BK16" s="74"/>
      <c r="BL16" s="74"/>
      <c r="BM16" s="74"/>
      <c r="BN16" s="74"/>
      <c r="BO16" s="74"/>
      <c r="BP16" s="74"/>
      <c r="BQ16" s="270"/>
      <c r="BR16" s="270"/>
      <c r="BS16" s="76"/>
      <c r="BT16" s="74"/>
      <c r="BU16" s="74"/>
      <c r="BV16" s="74"/>
      <c r="BW16" s="74"/>
      <c r="BX16" s="74"/>
      <c r="BY16" s="74"/>
      <c r="BZ16" s="74"/>
      <c r="CA16" s="74"/>
      <c r="CB16" s="74"/>
      <c r="CC16" s="270"/>
      <c r="CD16" s="74"/>
      <c r="CE16" s="76"/>
      <c r="CF16" s="74"/>
      <c r="CG16" s="273"/>
      <c r="CH16" s="273"/>
      <c r="CI16" s="273"/>
      <c r="CJ16" s="273"/>
      <c r="CK16" s="83"/>
      <c r="CL16" s="11"/>
      <c r="CN16" s="273"/>
      <c r="CO16" s="273"/>
      <c r="CP16" s="76"/>
      <c r="CQ16" s="270"/>
      <c r="CR16" s="270"/>
      <c r="CS16" s="74"/>
      <c r="CT16" s="74"/>
      <c r="CU16" s="253">
        <f t="shared" si="12"/>
        <v>0</v>
      </c>
      <c r="CV16" s="273"/>
      <c r="CW16" s="238"/>
      <c r="CX16" s="273"/>
      <c r="CY16" s="273"/>
      <c r="CZ16" s="273"/>
      <c r="DA16" s="273"/>
      <c r="DB16" s="273"/>
      <c r="DC16" s="93"/>
      <c r="DD16" s="74"/>
      <c r="DE16" s="74"/>
      <c r="DF16" s="253">
        <f t="shared" si="13"/>
        <v>0</v>
      </c>
      <c r="DG16" s="93"/>
      <c r="DH16" s="74"/>
      <c r="DI16" s="74"/>
      <c r="DJ16" s="74"/>
      <c r="DK16" s="74"/>
      <c r="DL16" s="74"/>
      <c r="DM16" s="253">
        <f t="shared" si="14"/>
        <v>0</v>
      </c>
      <c r="DN16" s="270"/>
      <c r="DO16" s="270"/>
      <c r="DP16" s="74"/>
      <c r="DQ16" s="74"/>
      <c r="DR16" s="74"/>
      <c r="DS16" s="74"/>
      <c r="DT16" s="74"/>
      <c r="DU16" s="74"/>
      <c r="DV16" s="74"/>
      <c r="DW16" s="74"/>
      <c r="DX16" s="82"/>
      <c r="DY16" s="74"/>
      <c r="DZ16" s="74"/>
      <c r="EA16" s="74"/>
      <c r="EB16" s="74"/>
      <c r="EC16" s="74"/>
      <c r="ED16" s="74"/>
      <c r="EE16" s="74"/>
      <c r="EF16" s="74"/>
      <c r="EG16" s="74"/>
      <c r="EH16" s="74"/>
      <c r="EI16" s="74"/>
      <c r="EJ16" s="74"/>
      <c r="EK16" s="74"/>
      <c r="EL16" s="74"/>
      <c r="EM16" s="74"/>
      <c r="EN16" s="74"/>
      <c r="EO16" s="2"/>
      <c r="EP16" s="2"/>
      <c r="EQ16" s="2"/>
      <c r="ER16" s="2"/>
      <c r="ES16" s="2"/>
      <c r="ET16" s="2"/>
      <c r="EU16" s="2"/>
      <c r="EV16" s="2"/>
      <c r="EW16" s="2"/>
      <c r="EX16" s="2"/>
      <c r="EY16" s="2"/>
      <c r="EZ16" s="2"/>
      <c r="FA16" s="2"/>
      <c r="FB16" s="2"/>
      <c r="FC16" s="2"/>
      <c r="FD16" s="2"/>
      <c r="FE16" s="2"/>
      <c r="FF16" s="2"/>
      <c r="FG16" s="2"/>
      <c r="FH16" s="2"/>
      <c r="FI16" s="2"/>
      <c r="FJ16" s="2"/>
      <c r="FK16" s="2"/>
    </row>
    <row r="17" spans="1:147">
      <c r="A17" s="16"/>
      <c r="B17" s="17"/>
      <c r="C17" s="17"/>
      <c r="D17" s="48" t="s">
        <v>5</v>
      </c>
      <c r="E17" s="187">
        <v>12</v>
      </c>
      <c r="F17" s="50" t="s">
        <v>5</v>
      </c>
      <c r="G17" s="12" t="s">
        <v>5</v>
      </c>
      <c r="H17" s="12" t="s">
        <v>48</v>
      </c>
      <c r="I17" s="12"/>
      <c r="J17" s="11"/>
      <c r="K17" s="60"/>
      <c r="L17" s="93"/>
      <c r="M17" s="93"/>
      <c r="P17" s="93"/>
      <c r="Q17" s="76"/>
      <c r="S17" s="54"/>
      <c r="T17" s="54">
        <f t="shared" si="7"/>
        <v>0</v>
      </c>
      <c r="U17" s="54"/>
      <c r="V17" s="54"/>
      <c r="AA17" s="43"/>
      <c r="AB17" s="23">
        <v>1.1994491378333754E-2</v>
      </c>
      <c r="AE17" s="74">
        <f t="shared" si="8"/>
        <v>0</v>
      </c>
      <c r="AG17" s="74">
        <f t="shared" si="3"/>
        <v>0</v>
      </c>
      <c r="AH17" s="74">
        <v>1.9884809566915519E-3</v>
      </c>
      <c r="AI17" s="74">
        <f t="shared" si="9"/>
        <v>1.7896328610223968E-3</v>
      </c>
      <c r="AL17" s="707">
        <f t="shared" si="10"/>
        <v>3.5792657220447938E-4</v>
      </c>
      <c r="AN17" s="74">
        <f t="shared" si="4"/>
        <v>0</v>
      </c>
      <c r="AP17" s="74">
        <f t="shared" si="5"/>
        <v>0</v>
      </c>
      <c r="AQ17" s="253">
        <f t="shared" si="15"/>
        <v>0</v>
      </c>
      <c r="AT17" s="253">
        <f t="shared" si="6"/>
        <v>0</v>
      </c>
      <c r="AX17" s="43"/>
      <c r="AY17" s="92">
        <v>0</v>
      </c>
      <c r="AZ17" s="94"/>
      <c r="BA17" s="94"/>
      <c r="BB17" s="94"/>
      <c r="BJ17" s="253">
        <f t="shared" si="11"/>
        <v>0</v>
      </c>
      <c r="BS17" s="76"/>
      <c r="CU17" s="253">
        <f t="shared" si="12"/>
        <v>0</v>
      </c>
      <c r="DC17" s="93"/>
      <c r="DF17" s="253">
        <f t="shared" si="13"/>
        <v>0</v>
      </c>
      <c r="DG17" s="93"/>
      <c r="DM17" s="253">
        <f t="shared" si="14"/>
        <v>0</v>
      </c>
    </row>
    <row r="18" spans="1:147">
      <c r="A18" s="16" t="s">
        <v>316</v>
      </c>
      <c r="B18" s="17" t="s">
        <v>22</v>
      </c>
      <c r="C18" s="17" t="s">
        <v>664</v>
      </c>
      <c r="D18" s="48" t="s">
        <v>762</v>
      </c>
      <c r="E18" s="187">
        <v>13</v>
      </c>
      <c r="F18" s="50" t="s">
        <v>638</v>
      </c>
      <c r="G18" s="12" t="s">
        <v>638</v>
      </c>
      <c r="H18" s="12" t="s">
        <v>47</v>
      </c>
      <c r="I18" s="12"/>
      <c r="J18" s="11"/>
      <c r="K18" s="60"/>
      <c r="L18" s="93"/>
      <c r="M18" s="93"/>
      <c r="P18" s="93"/>
      <c r="Q18" s="76"/>
      <c r="S18" s="54"/>
      <c r="T18" s="54">
        <f t="shared" si="7"/>
        <v>0</v>
      </c>
      <c r="U18" s="54"/>
      <c r="V18" s="54"/>
      <c r="AA18" s="43"/>
      <c r="AE18" s="74">
        <f t="shared" si="8"/>
        <v>0</v>
      </c>
      <c r="AG18" s="74">
        <f t="shared" si="3"/>
        <v>0</v>
      </c>
      <c r="AH18" s="74">
        <v>1.9884809566915519E-3</v>
      </c>
      <c r="AI18" s="74">
        <f t="shared" si="9"/>
        <v>1.7896328610223968E-3</v>
      </c>
      <c r="AL18" s="707">
        <f t="shared" si="10"/>
        <v>3.5792657220447938E-4</v>
      </c>
      <c r="AN18" s="74">
        <f t="shared" si="4"/>
        <v>0</v>
      </c>
      <c r="AP18" s="74">
        <f t="shared" si="5"/>
        <v>0</v>
      </c>
      <c r="AQ18" s="253">
        <f t="shared" si="15"/>
        <v>0</v>
      </c>
      <c r="AT18" s="253">
        <f t="shared" si="6"/>
        <v>0</v>
      </c>
      <c r="AX18" s="43"/>
      <c r="AY18" s="92">
        <v>0</v>
      </c>
      <c r="AZ18" s="94"/>
      <c r="BA18" s="94"/>
      <c r="BB18" s="94"/>
      <c r="BJ18" s="253">
        <f t="shared" si="11"/>
        <v>0</v>
      </c>
      <c r="BS18" s="76"/>
      <c r="CU18" s="253">
        <f t="shared" si="12"/>
        <v>0</v>
      </c>
      <c r="DC18" s="93"/>
      <c r="DF18" s="253">
        <f t="shared" si="13"/>
        <v>0</v>
      </c>
      <c r="DG18" s="93"/>
      <c r="DM18" s="253">
        <f t="shared" si="14"/>
        <v>0</v>
      </c>
    </row>
    <row r="19" spans="1:147">
      <c r="A19" s="16"/>
      <c r="B19" s="17"/>
      <c r="C19" s="17" t="s">
        <v>664</v>
      </c>
      <c r="D19" s="48" t="s">
        <v>315</v>
      </c>
      <c r="E19" s="187">
        <v>14</v>
      </c>
      <c r="F19" s="50" t="s">
        <v>315</v>
      </c>
      <c r="G19" s="12" t="s">
        <v>315</v>
      </c>
      <c r="H19" s="12"/>
      <c r="I19" s="12"/>
      <c r="J19" s="11"/>
      <c r="K19" s="60"/>
      <c r="L19" s="93"/>
      <c r="M19" s="93"/>
      <c r="P19" s="93"/>
      <c r="Q19" s="76"/>
      <c r="S19" s="54"/>
      <c r="T19" s="54">
        <f t="shared" si="7"/>
        <v>0</v>
      </c>
      <c r="U19" s="54"/>
      <c r="V19" s="54"/>
      <c r="AA19" s="43"/>
      <c r="AE19" s="74">
        <f t="shared" si="8"/>
        <v>0</v>
      </c>
      <c r="AG19" s="74">
        <f t="shared" si="3"/>
        <v>0</v>
      </c>
      <c r="AH19" s="74">
        <v>1.9884809566915519E-3</v>
      </c>
      <c r="AI19" s="74">
        <f t="shared" si="9"/>
        <v>1.7896328610223968E-3</v>
      </c>
      <c r="AL19" s="707">
        <f t="shared" si="10"/>
        <v>3.5792657220447938E-4</v>
      </c>
      <c r="AN19" s="74">
        <f t="shared" si="4"/>
        <v>0</v>
      </c>
      <c r="AP19" s="74">
        <f t="shared" si="5"/>
        <v>0</v>
      </c>
      <c r="AQ19" s="253">
        <f t="shared" si="15"/>
        <v>0</v>
      </c>
      <c r="AT19" s="253">
        <f t="shared" si="6"/>
        <v>0</v>
      </c>
      <c r="AX19" s="43"/>
      <c r="AY19" s="92">
        <v>0</v>
      </c>
      <c r="AZ19" s="94"/>
      <c r="BA19" s="94"/>
      <c r="BB19" s="94"/>
      <c r="BJ19" s="253">
        <f t="shared" si="11"/>
        <v>0</v>
      </c>
      <c r="BS19" s="76"/>
      <c r="CU19" s="253">
        <f t="shared" si="12"/>
        <v>0</v>
      </c>
      <c r="DC19" s="93"/>
      <c r="DF19" s="253">
        <f t="shared" si="13"/>
        <v>0</v>
      </c>
      <c r="DG19" s="93"/>
      <c r="DM19" s="253">
        <f t="shared" si="14"/>
        <v>0</v>
      </c>
    </row>
    <row r="20" spans="1:147">
      <c r="A20" s="16"/>
      <c r="B20" s="17"/>
      <c r="C20" s="17"/>
      <c r="D20" s="49" t="s">
        <v>785</v>
      </c>
      <c r="E20" s="187">
        <v>15</v>
      </c>
      <c r="F20" s="50" t="s">
        <v>724</v>
      </c>
      <c r="G20" s="12" t="s">
        <v>3</v>
      </c>
      <c r="H20" s="12" t="s">
        <v>3</v>
      </c>
      <c r="I20" s="12" t="s">
        <v>41</v>
      </c>
      <c r="J20" s="11"/>
      <c r="K20" s="60" t="s">
        <v>42</v>
      </c>
      <c r="L20" s="93"/>
      <c r="M20" s="93"/>
      <c r="P20" s="93"/>
      <c r="Q20" s="76"/>
      <c r="R20" s="74">
        <v>1E-3</v>
      </c>
      <c r="S20" s="54"/>
      <c r="T20" s="54">
        <f t="shared" si="7"/>
        <v>0</v>
      </c>
      <c r="U20" s="54"/>
      <c r="V20" s="54"/>
      <c r="AA20" s="43"/>
      <c r="AE20" s="74">
        <f t="shared" si="8"/>
        <v>0</v>
      </c>
      <c r="AG20" s="74">
        <f t="shared" si="3"/>
        <v>0</v>
      </c>
      <c r="AH20" s="74">
        <v>1.9884809566915519E-3</v>
      </c>
      <c r="AI20" s="74">
        <f t="shared" si="9"/>
        <v>1.7896328610223968E-3</v>
      </c>
      <c r="AL20" s="707">
        <f t="shared" si="10"/>
        <v>3.5792657220447938E-4</v>
      </c>
      <c r="AN20" s="74">
        <f t="shared" si="4"/>
        <v>0</v>
      </c>
      <c r="AP20" s="74">
        <f t="shared" si="5"/>
        <v>0</v>
      </c>
      <c r="AQ20" s="253">
        <f t="shared" si="15"/>
        <v>0</v>
      </c>
      <c r="AT20" s="253">
        <f t="shared" si="6"/>
        <v>0</v>
      </c>
      <c r="AX20" s="43"/>
      <c r="AY20" s="92">
        <v>0</v>
      </c>
      <c r="AZ20" s="94"/>
      <c r="BA20" s="94"/>
      <c r="BB20" s="94"/>
      <c r="BJ20" s="253">
        <f t="shared" si="11"/>
        <v>0</v>
      </c>
      <c r="BS20" s="76"/>
      <c r="CU20" s="253">
        <f t="shared" si="12"/>
        <v>0</v>
      </c>
      <c r="DC20" s="93"/>
      <c r="DF20" s="253">
        <f t="shared" si="13"/>
        <v>0</v>
      </c>
      <c r="DG20" s="93"/>
      <c r="DM20" s="253">
        <f t="shared" si="14"/>
        <v>0</v>
      </c>
    </row>
    <row r="21" spans="1:147">
      <c r="A21" s="16"/>
      <c r="B21" s="17"/>
      <c r="C21" s="1" t="s">
        <v>665</v>
      </c>
      <c r="D21" s="49" t="s">
        <v>786</v>
      </c>
      <c r="E21" s="42">
        <v>16</v>
      </c>
      <c r="F21" s="51" t="s">
        <v>905</v>
      </c>
      <c r="G21" s="12" t="s">
        <v>319</v>
      </c>
      <c r="H21" s="12"/>
      <c r="I21" s="12"/>
      <c r="J21" s="11" t="s">
        <v>839</v>
      </c>
      <c r="L21" s="93"/>
      <c r="M21" s="93"/>
      <c r="P21" s="93"/>
      <c r="Q21" s="76"/>
      <c r="S21" s="54"/>
      <c r="T21" s="54">
        <f t="shared" si="7"/>
        <v>0</v>
      </c>
      <c r="U21" s="54"/>
      <c r="V21" s="54"/>
      <c r="AA21" s="43"/>
      <c r="AE21" s="74">
        <f t="shared" si="8"/>
        <v>0</v>
      </c>
      <c r="AG21" s="74">
        <f t="shared" si="3"/>
        <v>0</v>
      </c>
      <c r="AI21" s="74">
        <f t="shared" si="9"/>
        <v>0</v>
      </c>
      <c r="AL21" s="707">
        <f t="shared" si="10"/>
        <v>0</v>
      </c>
      <c r="AN21" s="74">
        <f t="shared" si="4"/>
        <v>0</v>
      </c>
      <c r="AP21" s="74">
        <f t="shared" si="5"/>
        <v>0</v>
      </c>
      <c r="AQ21" s="253">
        <f t="shared" si="15"/>
        <v>0</v>
      </c>
      <c r="AT21" s="253">
        <f t="shared" si="6"/>
        <v>0</v>
      </c>
      <c r="AX21" s="43"/>
      <c r="AY21" s="95"/>
      <c r="AZ21" s="94"/>
      <c r="BA21" s="94"/>
      <c r="BB21" s="94"/>
      <c r="BJ21" s="253">
        <f>IFERROR(SUM(,BD21*BD$3,BE21*BE$3,BF21*BF$3,BG21*BG$3,BH21*BH$3,BI21*BI$3)," ")</f>
        <v>0</v>
      </c>
      <c r="BS21" s="76"/>
      <c r="CU21" s="253">
        <f t="shared" si="12"/>
        <v>0</v>
      </c>
      <c r="DC21" s="93"/>
      <c r="DF21" s="253">
        <f t="shared" si="13"/>
        <v>0</v>
      </c>
      <c r="DG21" s="93"/>
      <c r="DM21" s="253">
        <f t="shared" si="14"/>
        <v>0</v>
      </c>
    </row>
    <row r="22" spans="1:147">
      <c r="A22" s="16" t="s">
        <v>318</v>
      </c>
      <c r="B22" s="20" t="s">
        <v>6</v>
      </c>
      <c r="C22" s="1" t="s">
        <v>665</v>
      </c>
      <c r="D22" s="49" t="s">
        <v>786</v>
      </c>
      <c r="E22" s="42">
        <v>16</v>
      </c>
      <c r="F22" s="51" t="s">
        <v>905</v>
      </c>
      <c r="G22" s="1" t="s">
        <v>763</v>
      </c>
      <c r="H22" s="1" t="s">
        <v>59</v>
      </c>
      <c r="I22" s="1" t="s">
        <v>60</v>
      </c>
      <c r="J22" s="11" t="str">
        <f>VLOOKUP(K22,[1]Codes!$C$1:$P$3253,14,FALSE)</f>
        <v>SHP</v>
      </c>
      <c r="K22" s="61" t="s">
        <v>61</v>
      </c>
      <c r="L22" s="93"/>
      <c r="M22" s="93"/>
      <c r="P22" s="93"/>
      <c r="Q22" s="76"/>
      <c r="S22" s="54"/>
      <c r="T22" s="54">
        <f t="shared" si="7"/>
        <v>0</v>
      </c>
      <c r="U22" s="54"/>
      <c r="V22" s="54"/>
      <c r="AA22" s="43"/>
      <c r="AD22" s="74">
        <f>0.084+0.08-0.000174860952638412</f>
        <v>0.1638251390473616</v>
      </c>
      <c r="AE22" s="74">
        <f t="shared" si="8"/>
        <v>0.13925136819025735</v>
      </c>
      <c r="AG22" s="74">
        <f t="shared" si="3"/>
        <v>0</v>
      </c>
      <c r="AI22" s="74">
        <f t="shared" si="9"/>
        <v>0</v>
      </c>
      <c r="AL22" s="707">
        <f t="shared" si="10"/>
        <v>2.7850273638051471E-2</v>
      </c>
      <c r="AN22" s="74">
        <f t="shared" si="4"/>
        <v>0</v>
      </c>
      <c r="AP22" s="74">
        <f t="shared" si="5"/>
        <v>0</v>
      </c>
      <c r="AQ22" s="253">
        <f t="shared" si="15"/>
        <v>0</v>
      </c>
      <c r="AT22" s="253">
        <f t="shared" si="6"/>
        <v>0</v>
      </c>
      <c r="AX22" s="43"/>
      <c r="AY22" s="92">
        <v>0</v>
      </c>
      <c r="AZ22" s="94"/>
      <c r="BA22" s="94"/>
      <c r="BB22" s="94"/>
      <c r="BJ22" s="253">
        <f t="shared" si="11"/>
        <v>0</v>
      </c>
      <c r="BS22" s="76"/>
      <c r="CU22" s="253">
        <f t="shared" si="12"/>
        <v>0</v>
      </c>
      <c r="DC22" s="93"/>
      <c r="DF22" s="253">
        <f t="shared" si="13"/>
        <v>0</v>
      </c>
      <c r="DG22" s="93"/>
      <c r="DM22" s="253">
        <f t="shared" si="14"/>
        <v>0</v>
      </c>
      <c r="EM22" s="93"/>
      <c r="EN22" s="93"/>
      <c r="EO22" s="17"/>
      <c r="EP22" s="17"/>
      <c r="EQ22" s="17"/>
    </row>
    <row r="23" spans="1:147">
      <c r="A23" s="16"/>
      <c r="B23" s="20"/>
      <c r="C23" s="1"/>
      <c r="D23" s="49" t="s">
        <v>786</v>
      </c>
      <c r="E23" s="42">
        <v>16</v>
      </c>
      <c r="F23" s="51" t="s">
        <v>905</v>
      </c>
      <c r="G23" s="12" t="s">
        <v>726</v>
      </c>
      <c r="H23" s="12" t="s">
        <v>726</v>
      </c>
      <c r="I23" s="1" t="s">
        <v>765</v>
      </c>
      <c r="J23" s="11" t="str">
        <f>VLOOKUP(K23,[1]Codes!$C$1:$P$3253,14,FALSE)</f>
        <v>SHD</v>
      </c>
      <c r="K23" s="61" t="s">
        <v>764</v>
      </c>
      <c r="L23" s="93"/>
      <c r="M23" s="93"/>
      <c r="P23" s="93"/>
      <c r="Q23" s="76"/>
      <c r="S23" s="54"/>
      <c r="T23" s="54">
        <f t="shared" si="7"/>
        <v>0</v>
      </c>
      <c r="U23" s="54"/>
      <c r="V23" s="54"/>
      <c r="AA23" s="43"/>
      <c r="AE23" s="74">
        <f t="shared" si="8"/>
        <v>0</v>
      </c>
      <c r="AG23" s="74">
        <f t="shared" si="3"/>
        <v>0</v>
      </c>
      <c r="AI23" s="74">
        <f t="shared" si="9"/>
        <v>0</v>
      </c>
      <c r="AL23" s="707">
        <f t="shared" si="10"/>
        <v>0</v>
      </c>
      <c r="AN23" s="74">
        <f t="shared" si="4"/>
        <v>0</v>
      </c>
      <c r="AP23" s="74">
        <f t="shared" si="5"/>
        <v>0</v>
      </c>
      <c r="AQ23" s="253">
        <f t="shared" si="15"/>
        <v>0</v>
      </c>
      <c r="AT23" s="253">
        <f t="shared" si="6"/>
        <v>0</v>
      </c>
      <c r="AX23" s="43"/>
      <c r="AY23" s="92">
        <v>0</v>
      </c>
      <c r="AZ23" s="94"/>
      <c r="BA23" s="94"/>
      <c r="BB23" s="94"/>
      <c r="BJ23" s="253">
        <f t="shared" si="11"/>
        <v>0</v>
      </c>
      <c r="BS23" s="76"/>
      <c r="CU23" s="253">
        <f t="shared" si="12"/>
        <v>0</v>
      </c>
      <c r="DC23" s="93"/>
      <c r="DF23" s="253">
        <f t="shared" si="13"/>
        <v>0</v>
      </c>
      <c r="DG23" s="93"/>
      <c r="DM23" s="253">
        <f t="shared" si="14"/>
        <v>0</v>
      </c>
      <c r="EM23" s="93"/>
      <c r="EN23" s="93"/>
      <c r="EO23" s="17"/>
      <c r="EP23" s="17"/>
      <c r="EQ23" s="17"/>
    </row>
    <row r="24" spans="1:147">
      <c r="A24" s="16"/>
      <c r="B24" s="20"/>
      <c r="C24" s="1" t="s">
        <v>665</v>
      </c>
      <c r="D24" s="49" t="s">
        <v>786</v>
      </c>
      <c r="E24" s="42">
        <v>16</v>
      </c>
      <c r="F24" s="51" t="s">
        <v>905</v>
      </c>
      <c r="G24" s="1" t="s">
        <v>346</v>
      </c>
      <c r="I24" s="1" t="s">
        <v>62</v>
      </c>
      <c r="J24" s="11" t="str">
        <f>VLOOKUP(K24,[1]Codes!$C$1:$P$3253,14,FALSE)</f>
        <v>SHP</v>
      </c>
      <c r="K24" s="61" t="s">
        <v>63</v>
      </c>
      <c r="L24" s="93"/>
      <c r="M24" s="93"/>
      <c r="P24" s="93"/>
      <c r="Q24" s="76"/>
      <c r="S24" s="54"/>
      <c r="T24" s="54">
        <f t="shared" si="7"/>
        <v>0</v>
      </c>
      <c r="U24" s="54"/>
      <c r="V24" s="54"/>
      <c r="AA24" s="43"/>
      <c r="AD24" s="74">
        <v>0.11520428369963809</v>
      </c>
      <c r="AE24" s="74">
        <f t="shared" si="8"/>
        <v>9.7923641144692375E-2</v>
      </c>
      <c r="AG24" s="74">
        <f t="shared" si="3"/>
        <v>0</v>
      </c>
      <c r="AI24" s="74">
        <f t="shared" si="9"/>
        <v>0</v>
      </c>
      <c r="AL24" s="707">
        <f t="shared" si="10"/>
        <v>1.9584728228938475E-2</v>
      </c>
      <c r="AN24" s="74">
        <f t="shared" si="4"/>
        <v>0</v>
      </c>
      <c r="AP24" s="74">
        <f t="shared" si="5"/>
        <v>0</v>
      </c>
      <c r="AQ24" s="253">
        <f t="shared" si="15"/>
        <v>0</v>
      </c>
      <c r="AT24" s="253">
        <f t="shared" si="6"/>
        <v>0</v>
      </c>
      <c r="AX24" s="43"/>
      <c r="AY24" s="95"/>
      <c r="AZ24" s="94"/>
      <c r="BA24" s="94"/>
      <c r="BB24" s="94"/>
      <c r="BJ24" s="253">
        <f t="shared" si="11"/>
        <v>0</v>
      </c>
      <c r="BS24" s="76"/>
      <c r="CU24" s="253">
        <f t="shared" si="12"/>
        <v>0</v>
      </c>
      <c r="DC24" s="93"/>
      <c r="DF24" s="253">
        <f t="shared" si="13"/>
        <v>0</v>
      </c>
      <c r="DG24" s="93"/>
      <c r="DM24" s="253">
        <f t="shared" si="14"/>
        <v>0</v>
      </c>
      <c r="EM24" s="93"/>
      <c r="EN24" s="93"/>
      <c r="EO24" s="17"/>
      <c r="EP24" s="17"/>
      <c r="EQ24" s="17"/>
    </row>
    <row r="25" spans="1:147">
      <c r="A25" s="2" t="s">
        <v>64</v>
      </c>
      <c r="B25" s="20" t="s">
        <v>6</v>
      </c>
      <c r="C25" s="1" t="s">
        <v>665</v>
      </c>
      <c r="D25" s="49" t="s">
        <v>786</v>
      </c>
      <c r="E25" s="42">
        <v>16</v>
      </c>
      <c r="F25" s="51" t="s">
        <v>905</v>
      </c>
      <c r="G25" s="12" t="s">
        <v>50</v>
      </c>
      <c r="I25" s="1" t="s">
        <v>65</v>
      </c>
      <c r="J25" s="11" t="str">
        <f>VLOOKUP(K25,[1]Codes!$C$1:$P$3253,14,FALSE)</f>
        <v>SHP</v>
      </c>
      <c r="K25" s="61" t="s">
        <v>66</v>
      </c>
      <c r="L25" s="93"/>
      <c r="M25" s="93"/>
      <c r="P25" s="93"/>
      <c r="Q25" s="76"/>
      <c r="S25" s="54"/>
      <c r="T25" s="54">
        <f t="shared" si="7"/>
        <v>0</v>
      </c>
      <c r="U25" s="54"/>
      <c r="V25" s="54"/>
      <c r="AA25" s="43"/>
      <c r="AD25" s="74">
        <v>7.3534649169981758E-2</v>
      </c>
      <c r="AE25" s="74">
        <f t="shared" si="8"/>
        <v>6.2504451794484495E-2</v>
      </c>
      <c r="AG25" s="74">
        <f t="shared" si="3"/>
        <v>0</v>
      </c>
      <c r="AI25" s="74">
        <f t="shared" si="9"/>
        <v>0</v>
      </c>
      <c r="AL25" s="707">
        <f t="shared" si="10"/>
        <v>1.2500890358896899E-2</v>
      </c>
      <c r="AN25" s="74">
        <f t="shared" si="4"/>
        <v>0</v>
      </c>
      <c r="AP25" s="74">
        <f t="shared" si="5"/>
        <v>0</v>
      </c>
      <c r="AQ25" s="253">
        <f t="shared" si="15"/>
        <v>0</v>
      </c>
      <c r="AT25" s="253">
        <f t="shared" si="6"/>
        <v>0</v>
      </c>
      <c r="AX25" s="43"/>
      <c r="AY25" s="95"/>
      <c r="AZ25" s="94"/>
      <c r="BA25" s="94"/>
      <c r="BB25" s="94"/>
      <c r="BJ25" s="253">
        <f t="shared" si="11"/>
        <v>0</v>
      </c>
      <c r="BS25" s="76"/>
      <c r="CU25" s="253">
        <f t="shared" si="12"/>
        <v>0</v>
      </c>
      <c r="DC25" s="93"/>
      <c r="DF25" s="253">
        <f t="shared" si="13"/>
        <v>0</v>
      </c>
      <c r="DG25" s="93"/>
      <c r="DM25" s="253">
        <f t="shared" si="14"/>
        <v>0</v>
      </c>
      <c r="EM25" s="93"/>
      <c r="EN25" s="93"/>
      <c r="EO25" s="17"/>
      <c r="EP25" s="17"/>
      <c r="EQ25" s="17"/>
    </row>
    <row r="26" spans="1:147">
      <c r="B26" s="20"/>
      <c r="C26" s="1"/>
      <c r="D26" s="49" t="s">
        <v>725</v>
      </c>
      <c r="E26" s="42">
        <v>17</v>
      </c>
      <c r="F26" s="51" t="s">
        <v>906</v>
      </c>
      <c r="G26" s="21" t="s">
        <v>727</v>
      </c>
      <c r="H26" s="21" t="s">
        <v>727</v>
      </c>
      <c r="J26" s="11" t="str">
        <f>VLOOKUP(K26,[1]Codes!$C$1:$P$3253,14,FALSE)</f>
        <v>SHP</v>
      </c>
      <c r="K26" s="61" t="s">
        <v>840</v>
      </c>
      <c r="L26" s="93"/>
      <c r="M26" s="93"/>
      <c r="P26" s="93"/>
      <c r="Q26" s="76"/>
      <c r="S26" s="54"/>
      <c r="T26" s="54">
        <f t="shared" si="7"/>
        <v>0</v>
      </c>
      <c r="U26" s="54"/>
      <c r="V26" s="54"/>
      <c r="AA26" s="43"/>
      <c r="AE26" s="74">
        <f t="shared" si="8"/>
        <v>0</v>
      </c>
      <c r="AG26" s="74">
        <f t="shared" si="3"/>
        <v>0</v>
      </c>
      <c r="AI26" s="74">
        <f t="shared" si="9"/>
        <v>0</v>
      </c>
      <c r="AL26" s="707">
        <f t="shared" si="10"/>
        <v>0</v>
      </c>
      <c r="AN26" s="74">
        <f t="shared" si="4"/>
        <v>0</v>
      </c>
      <c r="AP26" s="74">
        <f t="shared" si="5"/>
        <v>0</v>
      </c>
      <c r="AQ26" s="253">
        <f t="shared" si="15"/>
        <v>0</v>
      </c>
      <c r="AT26" s="253">
        <f t="shared" si="6"/>
        <v>0</v>
      </c>
      <c r="AX26" s="43"/>
      <c r="AY26" s="95"/>
      <c r="AZ26" s="94"/>
      <c r="BA26" s="94"/>
      <c r="BB26" s="94"/>
      <c r="BJ26" s="253">
        <f t="shared" si="11"/>
        <v>0</v>
      </c>
      <c r="BS26" s="76"/>
      <c r="CU26" s="253">
        <f t="shared" si="12"/>
        <v>0</v>
      </c>
      <c r="DC26" s="93"/>
      <c r="DF26" s="253">
        <f t="shared" si="13"/>
        <v>0</v>
      </c>
      <c r="DG26" s="93"/>
      <c r="DM26" s="253">
        <f t="shared" si="14"/>
        <v>0</v>
      </c>
      <c r="EM26" s="93"/>
      <c r="EN26" s="93"/>
      <c r="EO26" s="17"/>
      <c r="EP26" s="17"/>
      <c r="EQ26" s="17"/>
    </row>
    <row r="27" spans="1:147">
      <c r="B27" s="20"/>
      <c r="C27" s="1"/>
      <c r="D27" s="49" t="s">
        <v>725</v>
      </c>
      <c r="E27" s="42">
        <v>17</v>
      </c>
      <c r="F27" s="51" t="s">
        <v>906</v>
      </c>
      <c r="G27" s="21" t="s">
        <v>728</v>
      </c>
      <c r="H27" s="21" t="s">
        <v>728</v>
      </c>
      <c r="J27" s="11" t="str">
        <f>VLOOKUP(K27,[1]Codes!$C$1:$P$3253,14,FALSE)</f>
        <v>SHP</v>
      </c>
      <c r="K27" s="165" t="s">
        <v>841</v>
      </c>
      <c r="L27" s="93"/>
      <c r="M27" s="93"/>
      <c r="P27" s="93"/>
      <c r="Q27" s="76"/>
      <c r="S27" s="54"/>
      <c r="T27" s="54">
        <f t="shared" si="7"/>
        <v>0</v>
      </c>
      <c r="U27" s="54"/>
      <c r="V27" s="54"/>
      <c r="AA27" s="43"/>
      <c r="AE27" s="74">
        <f t="shared" si="8"/>
        <v>0</v>
      </c>
      <c r="AG27" s="74">
        <f t="shared" si="3"/>
        <v>0</v>
      </c>
      <c r="AI27" s="74">
        <f t="shared" si="9"/>
        <v>0</v>
      </c>
      <c r="AL27" s="707">
        <f t="shared" si="10"/>
        <v>0</v>
      </c>
      <c r="AN27" s="74">
        <f t="shared" si="4"/>
        <v>0</v>
      </c>
      <c r="AP27" s="74">
        <f t="shared" si="5"/>
        <v>0</v>
      </c>
      <c r="AQ27" s="253">
        <f t="shared" si="15"/>
        <v>0</v>
      </c>
      <c r="AT27" s="253">
        <f t="shared" si="6"/>
        <v>0</v>
      </c>
      <c r="AX27" s="43"/>
      <c r="AY27" s="92">
        <v>0</v>
      </c>
      <c r="AZ27" s="94"/>
      <c r="BA27" s="94"/>
      <c r="BB27" s="94"/>
      <c r="BJ27" s="253">
        <f t="shared" si="11"/>
        <v>0</v>
      </c>
      <c r="BS27" s="76"/>
      <c r="CU27" s="253">
        <f t="shared" si="12"/>
        <v>0</v>
      </c>
      <c r="DC27" s="93"/>
      <c r="DF27" s="253">
        <f t="shared" si="13"/>
        <v>0</v>
      </c>
      <c r="DG27" s="93"/>
      <c r="DM27" s="253">
        <f t="shared" si="14"/>
        <v>0</v>
      </c>
      <c r="EM27" s="93"/>
      <c r="EN27" s="93"/>
      <c r="EO27" s="17"/>
      <c r="EP27" s="17"/>
      <c r="EQ27" s="17"/>
    </row>
    <row r="28" spans="1:147">
      <c r="B28" s="17" t="s">
        <v>23</v>
      </c>
      <c r="C28" s="1" t="s">
        <v>665</v>
      </c>
      <c r="D28" s="49" t="s">
        <v>772</v>
      </c>
      <c r="E28" s="188">
        <v>18</v>
      </c>
      <c r="F28" s="12" t="s">
        <v>772</v>
      </c>
      <c r="G28" s="16" t="s">
        <v>320</v>
      </c>
      <c r="H28" s="1" t="s">
        <v>78</v>
      </c>
      <c r="I28" s="1" t="s">
        <v>79</v>
      </c>
      <c r="J28" s="11" t="str">
        <f>VLOOKUP(K28,[1]Codes!$C$1:$P$3253,14,FALSE)</f>
        <v>SHS</v>
      </c>
      <c r="K28" s="61" t="s">
        <v>80</v>
      </c>
      <c r="L28" s="93"/>
      <c r="M28" s="93"/>
      <c r="P28" s="93"/>
      <c r="Q28" s="76"/>
      <c r="S28" s="54"/>
      <c r="T28" s="54">
        <f t="shared" si="7"/>
        <v>0</v>
      </c>
      <c r="U28" s="54"/>
      <c r="V28" s="54"/>
      <c r="AA28" s="43"/>
      <c r="AD28" s="74">
        <v>7.3534649169981758E-2</v>
      </c>
      <c r="AE28" s="74">
        <f t="shared" si="8"/>
        <v>6.2504451794484495E-2</v>
      </c>
      <c r="AG28" s="74">
        <f t="shared" si="3"/>
        <v>0</v>
      </c>
      <c r="AI28" s="74">
        <f t="shared" si="9"/>
        <v>0</v>
      </c>
      <c r="AL28" s="707">
        <f t="shared" si="10"/>
        <v>1.2500890358896899E-2</v>
      </c>
      <c r="AN28" s="74">
        <f t="shared" si="4"/>
        <v>0</v>
      </c>
      <c r="AP28" s="74">
        <f t="shared" si="5"/>
        <v>0</v>
      </c>
      <c r="AQ28" s="253">
        <f t="shared" si="15"/>
        <v>0</v>
      </c>
      <c r="AT28" s="253">
        <f t="shared" si="6"/>
        <v>0</v>
      </c>
      <c r="AX28" s="43"/>
      <c r="AY28" s="92">
        <v>0</v>
      </c>
      <c r="AZ28" s="94"/>
      <c r="BA28" s="94"/>
      <c r="BB28" s="94"/>
      <c r="BJ28" s="253">
        <f t="shared" si="11"/>
        <v>0</v>
      </c>
      <c r="BS28" s="76"/>
      <c r="CU28" s="253">
        <f t="shared" si="12"/>
        <v>0</v>
      </c>
      <c r="DC28" s="93"/>
      <c r="DF28" s="253">
        <f t="shared" si="13"/>
        <v>0</v>
      </c>
      <c r="DG28" s="93"/>
      <c r="DM28" s="253">
        <f t="shared" si="14"/>
        <v>0</v>
      </c>
      <c r="EM28" s="93"/>
      <c r="EN28" s="93"/>
      <c r="EO28" s="17"/>
      <c r="EP28" s="17"/>
      <c r="EQ28" s="17"/>
    </row>
    <row r="29" spans="1:147">
      <c r="B29" s="20"/>
      <c r="C29" s="1"/>
      <c r="D29" s="49" t="s">
        <v>772</v>
      </c>
      <c r="E29" s="189">
        <v>18</v>
      </c>
      <c r="F29" s="12" t="s">
        <v>772</v>
      </c>
      <c r="G29" s="21"/>
      <c r="J29" s="11" t="s">
        <v>79</v>
      </c>
      <c r="K29" s="1"/>
      <c r="L29" s="93"/>
      <c r="M29" s="93"/>
      <c r="P29" s="93"/>
      <c r="Q29" s="76"/>
      <c r="S29" s="54"/>
      <c r="T29" s="54">
        <f t="shared" si="7"/>
        <v>0</v>
      </c>
      <c r="U29" s="54"/>
      <c r="V29" s="54"/>
      <c r="AA29" s="43"/>
      <c r="AE29" s="74">
        <f t="shared" si="8"/>
        <v>0</v>
      </c>
      <c r="AG29" s="74">
        <f t="shared" si="3"/>
        <v>0</v>
      </c>
      <c r="AI29" s="74">
        <f t="shared" si="9"/>
        <v>0</v>
      </c>
      <c r="AL29" s="707">
        <f t="shared" si="10"/>
        <v>0</v>
      </c>
      <c r="AN29" s="74">
        <f t="shared" si="4"/>
        <v>0</v>
      </c>
      <c r="AP29" s="74">
        <f t="shared" si="5"/>
        <v>0</v>
      </c>
      <c r="AQ29" s="253">
        <f t="shared" si="15"/>
        <v>0</v>
      </c>
      <c r="AT29" s="253">
        <f t="shared" si="6"/>
        <v>0</v>
      </c>
      <c r="AX29" s="43"/>
      <c r="AY29" s="92">
        <v>0</v>
      </c>
      <c r="AZ29" s="94"/>
      <c r="BA29" s="94"/>
      <c r="BB29" s="94"/>
      <c r="BJ29" s="253">
        <f t="shared" si="11"/>
        <v>0</v>
      </c>
      <c r="BS29" s="76"/>
      <c r="CU29" s="253">
        <f t="shared" si="12"/>
        <v>0</v>
      </c>
      <c r="DC29" s="93"/>
      <c r="DF29" s="253">
        <f t="shared" si="13"/>
        <v>0</v>
      </c>
      <c r="DG29" s="93"/>
      <c r="DM29" s="253">
        <f t="shared" si="14"/>
        <v>0</v>
      </c>
      <c r="EM29" s="93"/>
      <c r="EN29" s="93"/>
      <c r="EO29" s="17"/>
      <c r="EP29" s="17"/>
      <c r="EQ29" s="17"/>
    </row>
    <row r="30" spans="1:147">
      <c r="A30" s="16" t="s">
        <v>320</v>
      </c>
      <c r="B30" s="17" t="s">
        <v>23</v>
      </c>
      <c r="C30" s="1" t="s">
        <v>665</v>
      </c>
      <c r="D30" s="49" t="s">
        <v>787</v>
      </c>
      <c r="E30" s="188">
        <v>19</v>
      </c>
      <c r="F30" s="190" t="s">
        <v>907</v>
      </c>
      <c r="G30" s="16" t="s">
        <v>72</v>
      </c>
      <c r="H30" s="1" t="s">
        <v>72</v>
      </c>
      <c r="I30" s="1" t="s">
        <v>73</v>
      </c>
      <c r="J30" s="11" t="str">
        <f>VLOOKUP(K30,[1]Codes!$C$1:$P$3253,14,FALSE)</f>
        <v>SHG</v>
      </c>
      <c r="K30" s="61" t="s">
        <v>74</v>
      </c>
      <c r="L30" s="93"/>
      <c r="M30" s="93"/>
      <c r="P30" s="93"/>
      <c r="Q30" s="76"/>
      <c r="S30" s="54"/>
      <c r="T30" s="54">
        <f t="shared" si="7"/>
        <v>0</v>
      </c>
      <c r="U30" s="54"/>
      <c r="V30" s="54"/>
      <c r="AA30" s="43"/>
      <c r="AD30" s="74">
        <v>7.3534649169981758E-2</v>
      </c>
      <c r="AE30" s="74">
        <f t="shared" si="8"/>
        <v>6.2504451794484495E-2</v>
      </c>
      <c r="AG30" s="74">
        <f t="shared" si="3"/>
        <v>0</v>
      </c>
      <c r="AI30" s="74">
        <f t="shared" si="9"/>
        <v>0</v>
      </c>
      <c r="AL30" s="707">
        <f t="shared" si="10"/>
        <v>1.2500890358896899E-2</v>
      </c>
      <c r="AN30" s="74">
        <f t="shared" si="4"/>
        <v>0</v>
      </c>
      <c r="AP30" s="74">
        <f t="shared" si="5"/>
        <v>0</v>
      </c>
      <c r="AQ30" s="253">
        <f t="shared" si="15"/>
        <v>0</v>
      </c>
      <c r="AT30" s="253">
        <f t="shared" si="6"/>
        <v>0</v>
      </c>
      <c r="AX30" s="43"/>
      <c r="AY30" s="92">
        <v>0</v>
      </c>
      <c r="AZ30" s="94"/>
      <c r="BA30" s="94"/>
      <c r="BB30" s="94"/>
      <c r="BJ30" s="253">
        <f t="shared" si="11"/>
        <v>0</v>
      </c>
      <c r="BS30" s="76"/>
      <c r="CU30" s="253">
        <f t="shared" si="12"/>
        <v>0</v>
      </c>
      <c r="DC30" s="93"/>
      <c r="DF30" s="253">
        <f t="shared" si="13"/>
        <v>0</v>
      </c>
      <c r="DG30" s="93"/>
      <c r="DM30" s="253">
        <f t="shared" si="14"/>
        <v>0</v>
      </c>
      <c r="EM30" s="93"/>
      <c r="EN30" s="93"/>
      <c r="EO30" s="17"/>
      <c r="EP30" s="17"/>
      <c r="EQ30" s="17"/>
    </row>
    <row r="31" spans="1:147">
      <c r="A31" s="16" t="s">
        <v>321</v>
      </c>
      <c r="B31" s="17" t="s">
        <v>23</v>
      </c>
      <c r="C31" s="1" t="s">
        <v>665</v>
      </c>
      <c r="D31" s="49" t="s">
        <v>787</v>
      </c>
      <c r="E31" s="188">
        <v>19</v>
      </c>
      <c r="F31" s="190" t="s">
        <v>907</v>
      </c>
      <c r="G31" s="1" t="s">
        <v>75</v>
      </c>
      <c r="H31" s="1" t="s">
        <v>75</v>
      </c>
      <c r="I31" s="1" t="s">
        <v>76</v>
      </c>
      <c r="J31" s="11" t="str">
        <f>VLOOKUP(K31,[1]Codes!$C$1:$P$3253,14,FALSE)</f>
        <v>SHD</v>
      </c>
      <c r="K31" s="61" t="s">
        <v>77</v>
      </c>
      <c r="L31" s="93"/>
      <c r="M31" s="93"/>
      <c r="P31" s="93"/>
      <c r="Q31" s="76"/>
      <c r="S31" s="54"/>
      <c r="T31" s="54">
        <f t="shared" si="7"/>
        <v>0</v>
      </c>
      <c r="U31" s="54"/>
      <c r="V31" s="54"/>
      <c r="AA31" s="43"/>
      <c r="AE31" s="74">
        <f t="shared" si="8"/>
        <v>0</v>
      </c>
      <c r="AF31" s="74">
        <v>0</v>
      </c>
      <c r="AG31" s="74">
        <f t="shared" si="3"/>
        <v>0</v>
      </c>
      <c r="AH31" s="74">
        <v>1.044953415496299E-2</v>
      </c>
      <c r="AI31" s="74">
        <f t="shared" si="9"/>
        <v>9.4045807394666919E-3</v>
      </c>
      <c r="AL31" s="707">
        <f t="shared" si="10"/>
        <v>1.8809161478933385E-3</v>
      </c>
      <c r="AN31" s="74">
        <f t="shared" si="4"/>
        <v>0</v>
      </c>
      <c r="AP31" s="74">
        <f t="shared" si="5"/>
        <v>0</v>
      </c>
      <c r="AQ31" s="253">
        <f t="shared" si="15"/>
        <v>0</v>
      </c>
      <c r="AT31" s="253">
        <f t="shared" si="6"/>
        <v>0</v>
      </c>
      <c r="AX31" s="43"/>
      <c r="AY31" s="92">
        <v>0</v>
      </c>
      <c r="AZ31" s="94"/>
      <c r="BA31" s="94"/>
      <c r="BB31" s="94"/>
      <c r="BJ31" s="253">
        <f t="shared" si="11"/>
        <v>0</v>
      </c>
      <c r="BS31" s="76"/>
      <c r="CU31" s="253">
        <f t="shared" si="12"/>
        <v>0</v>
      </c>
      <c r="DC31" s="93"/>
      <c r="DF31" s="253">
        <f t="shared" si="13"/>
        <v>0</v>
      </c>
      <c r="DG31" s="93"/>
      <c r="DM31" s="253">
        <f t="shared" si="14"/>
        <v>0</v>
      </c>
      <c r="EM31" s="93"/>
      <c r="EN31" s="93"/>
      <c r="EO31" s="17"/>
      <c r="EP31" s="17"/>
      <c r="EQ31" s="17"/>
    </row>
    <row r="32" spans="1:147">
      <c r="B32" s="17" t="s">
        <v>23</v>
      </c>
      <c r="C32" s="1" t="s">
        <v>665</v>
      </c>
      <c r="D32" s="49" t="s">
        <v>787</v>
      </c>
      <c r="E32" s="188">
        <v>19</v>
      </c>
      <c r="F32" s="190" t="s">
        <v>907</v>
      </c>
      <c r="G32" s="16" t="s">
        <v>494</v>
      </c>
      <c r="H32" s="12" t="s">
        <v>68</v>
      </c>
      <c r="I32" s="12" t="s">
        <v>69</v>
      </c>
      <c r="J32" s="11" t="str">
        <f>VLOOKUP(K32,[1]Codes!$C$1:$P$3253,14,FALSE)</f>
        <v>SHD</v>
      </c>
      <c r="K32" s="60" t="s">
        <v>70</v>
      </c>
      <c r="L32" s="93"/>
      <c r="M32" s="93"/>
      <c r="P32" s="93"/>
      <c r="Q32" s="76"/>
      <c r="S32" s="54"/>
      <c r="T32" s="54">
        <f t="shared" si="7"/>
        <v>0</v>
      </c>
      <c r="U32" s="54"/>
      <c r="V32" s="54"/>
      <c r="Z32" s="74">
        <v>9.4967000000000011E-4</v>
      </c>
      <c r="AA32" s="43"/>
      <c r="AE32" s="74">
        <f t="shared" si="8"/>
        <v>0</v>
      </c>
      <c r="AG32" s="74">
        <f t="shared" si="3"/>
        <v>0</v>
      </c>
      <c r="AI32" s="74">
        <f t="shared" si="9"/>
        <v>0</v>
      </c>
      <c r="AL32" s="707">
        <f t="shared" si="10"/>
        <v>0</v>
      </c>
      <c r="AN32" s="74">
        <f t="shared" si="4"/>
        <v>0</v>
      </c>
      <c r="AP32" s="74">
        <f t="shared" si="5"/>
        <v>0</v>
      </c>
      <c r="AQ32" s="253">
        <f t="shared" si="15"/>
        <v>0</v>
      </c>
      <c r="AT32" s="253">
        <f t="shared" si="6"/>
        <v>0</v>
      </c>
      <c r="AX32" s="43"/>
      <c r="AY32" s="95"/>
      <c r="AZ32" s="94"/>
      <c r="BA32" s="94"/>
      <c r="BB32" s="94"/>
      <c r="BJ32" s="253">
        <f t="shared" si="11"/>
        <v>0</v>
      </c>
      <c r="BS32" s="76"/>
      <c r="CU32" s="253">
        <f t="shared" si="12"/>
        <v>0</v>
      </c>
      <c r="DC32" s="93"/>
      <c r="DF32" s="253">
        <f t="shared" si="13"/>
        <v>0</v>
      </c>
      <c r="DG32" s="93"/>
      <c r="DM32" s="253">
        <f t="shared" si="14"/>
        <v>0</v>
      </c>
    </row>
    <row r="33" spans="1:147">
      <c r="B33" s="17" t="s">
        <v>23</v>
      </c>
      <c r="C33" s="1" t="s">
        <v>665</v>
      </c>
      <c r="D33" s="49" t="s">
        <v>787</v>
      </c>
      <c r="E33" s="188">
        <v>19</v>
      </c>
      <c r="F33" s="190" t="s">
        <v>907</v>
      </c>
      <c r="G33" s="16" t="s">
        <v>494</v>
      </c>
      <c r="H33" s="12" t="s">
        <v>81</v>
      </c>
      <c r="I33" s="12" t="s">
        <v>82</v>
      </c>
      <c r="J33" s="11" t="s">
        <v>842</v>
      </c>
      <c r="K33" s="60" t="s">
        <v>809</v>
      </c>
      <c r="L33" s="93"/>
      <c r="M33" s="93"/>
      <c r="P33" s="93"/>
      <c r="Q33" s="76"/>
      <c r="R33" s="74">
        <v>2.4538299999999997E-3</v>
      </c>
      <c r="S33" s="54"/>
      <c r="T33" s="54">
        <f t="shared" si="7"/>
        <v>0</v>
      </c>
      <c r="U33" s="54"/>
      <c r="V33" s="54"/>
      <c r="AA33" s="43"/>
      <c r="AE33" s="74">
        <f t="shared" si="8"/>
        <v>0</v>
      </c>
      <c r="AF33" s="74">
        <v>1.9684360007241768E-2</v>
      </c>
      <c r="AG33" s="74">
        <f t="shared" si="3"/>
        <v>1.7715924006517593E-2</v>
      </c>
      <c r="AH33" s="74">
        <v>9.5457095053526841E-2</v>
      </c>
      <c r="AI33" s="74">
        <f t="shared" si="9"/>
        <v>8.5911385548174166E-2</v>
      </c>
      <c r="AL33" s="707">
        <f t="shared" si="10"/>
        <v>2.0725461910938353E-2</v>
      </c>
      <c r="AN33" s="74">
        <f t="shared" si="4"/>
        <v>0</v>
      </c>
      <c r="AP33" s="74">
        <f t="shared" si="5"/>
        <v>0</v>
      </c>
      <c r="AQ33" s="253">
        <f t="shared" si="15"/>
        <v>0</v>
      </c>
      <c r="AT33" s="253">
        <f t="shared" si="6"/>
        <v>0</v>
      </c>
      <c r="AX33" s="43"/>
      <c r="AY33" s="92">
        <v>0</v>
      </c>
      <c r="AZ33" s="94"/>
      <c r="BA33" s="94"/>
      <c r="BB33" s="94"/>
      <c r="BJ33" s="253">
        <f t="shared" si="11"/>
        <v>0</v>
      </c>
      <c r="BS33" s="76"/>
      <c r="CU33" s="253">
        <f t="shared" si="12"/>
        <v>0</v>
      </c>
      <c r="DC33" s="93"/>
      <c r="DF33" s="253">
        <f t="shared" si="13"/>
        <v>0</v>
      </c>
      <c r="DG33" s="93"/>
      <c r="DM33" s="253">
        <f t="shared" si="14"/>
        <v>0</v>
      </c>
      <c r="EM33" s="93"/>
      <c r="EN33" s="93"/>
      <c r="EO33" s="17"/>
      <c r="EP33" s="17"/>
      <c r="EQ33" s="17"/>
    </row>
    <row r="34" spans="1:147">
      <c r="B34" s="17"/>
      <c r="C34" s="1"/>
      <c r="D34" s="10" t="s">
        <v>729</v>
      </c>
      <c r="E34" s="42">
        <v>20</v>
      </c>
      <c r="F34" s="50" t="s">
        <v>908</v>
      </c>
      <c r="G34" s="16"/>
      <c r="H34" s="12"/>
      <c r="I34" s="12"/>
      <c r="J34" s="11" t="str">
        <f>VLOOKUP(K34,[1]Codes!$C$1:$P$3253,14,FALSE)</f>
        <v>SHD</v>
      </c>
      <c r="K34" s="61" t="s">
        <v>808</v>
      </c>
      <c r="L34" s="93"/>
      <c r="M34" s="93"/>
      <c r="P34" s="93"/>
      <c r="Q34" s="76"/>
      <c r="S34" s="54"/>
      <c r="T34" s="54">
        <f t="shared" si="7"/>
        <v>0</v>
      </c>
      <c r="U34" s="54"/>
      <c r="V34" s="54"/>
      <c r="AA34" s="43"/>
      <c r="AE34" s="74">
        <f t="shared" si="8"/>
        <v>0</v>
      </c>
      <c r="AF34" s="74">
        <v>5.6057828671434134E-4</v>
      </c>
      <c r="AG34" s="74">
        <f t="shared" si="3"/>
        <v>5.0452045804290726E-4</v>
      </c>
      <c r="AI34" s="74">
        <f t="shared" si="9"/>
        <v>0</v>
      </c>
      <c r="AL34" s="707">
        <f t="shared" si="10"/>
        <v>1.0090409160858146E-4</v>
      </c>
      <c r="AN34" s="74">
        <f t="shared" si="4"/>
        <v>0</v>
      </c>
      <c r="AP34" s="74">
        <f t="shared" si="5"/>
        <v>0</v>
      </c>
      <c r="AQ34" s="253">
        <f t="shared" si="15"/>
        <v>0</v>
      </c>
      <c r="AT34" s="253">
        <f t="shared" si="6"/>
        <v>0</v>
      </c>
      <c r="AX34" s="43"/>
      <c r="AY34" s="92">
        <v>0</v>
      </c>
      <c r="AZ34" s="94"/>
      <c r="BA34" s="94"/>
      <c r="BB34" s="94"/>
      <c r="BJ34" s="253">
        <f t="shared" si="11"/>
        <v>0</v>
      </c>
      <c r="BS34" s="76"/>
      <c r="CU34" s="253">
        <f t="shared" si="12"/>
        <v>0</v>
      </c>
      <c r="DC34" s="93"/>
      <c r="DF34" s="253">
        <f t="shared" si="13"/>
        <v>0</v>
      </c>
      <c r="DG34" s="93"/>
      <c r="DM34" s="253">
        <f t="shared" si="14"/>
        <v>0</v>
      </c>
      <c r="EM34" s="93"/>
      <c r="EN34" s="93"/>
      <c r="EO34" s="17"/>
      <c r="EP34" s="17"/>
      <c r="EQ34" s="17"/>
    </row>
    <row r="35" spans="1:147">
      <c r="B35" s="17" t="s">
        <v>7</v>
      </c>
      <c r="C35" s="1" t="s">
        <v>665</v>
      </c>
      <c r="D35" s="49" t="s">
        <v>788</v>
      </c>
      <c r="E35" s="42">
        <v>21</v>
      </c>
      <c r="F35" s="50" t="s">
        <v>788</v>
      </c>
      <c r="G35" s="16" t="s">
        <v>7</v>
      </c>
      <c r="H35" s="1" t="s">
        <v>83</v>
      </c>
      <c r="I35" s="1" t="s">
        <v>84</v>
      </c>
      <c r="J35" s="11" t="s">
        <v>843</v>
      </c>
      <c r="L35" s="93"/>
      <c r="M35" s="93"/>
      <c r="P35" s="93"/>
      <c r="Q35" s="76"/>
      <c r="S35" s="54"/>
      <c r="T35" s="54">
        <f t="shared" si="7"/>
        <v>0</v>
      </c>
      <c r="U35" s="54"/>
      <c r="V35" s="54"/>
      <c r="AA35" s="43"/>
      <c r="AD35" s="112">
        <v>0.15686501644669371</v>
      </c>
      <c r="AE35" s="74">
        <f t="shared" si="8"/>
        <v>0.13333526397968964</v>
      </c>
      <c r="AF35" s="74">
        <v>3.8550718898041673E-2</v>
      </c>
      <c r="AG35" s="74">
        <f t="shared" si="3"/>
        <v>3.4695647008237504E-2</v>
      </c>
      <c r="AI35" s="74">
        <f t="shared" si="9"/>
        <v>0</v>
      </c>
      <c r="AL35" s="707">
        <f t="shared" si="10"/>
        <v>3.3606182197585432E-2</v>
      </c>
      <c r="AN35" s="74">
        <f t="shared" si="4"/>
        <v>0</v>
      </c>
      <c r="AP35" s="74">
        <f t="shared" si="5"/>
        <v>0</v>
      </c>
      <c r="AQ35" s="253">
        <f t="shared" si="15"/>
        <v>0</v>
      </c>
      <c r="AT35" s="253">
        <f t="shared" si="6"/>
        <v>0</v>
      </c>
      <c r="AX35" s="43"/>
      <c r="AY35" s="92">
        <v>0</v>
      </c>
      <c r="AZ35" s="94"/>
      <c r="BA35" s="94"/>
      <c r="BB35" s="94"/>
      <c r="BJ35" s="253">
        <f t="shared" si="11"/>
        <v>0</v>
      </c>
      <c r="BS35" s="76"/>
      <c r="CU35" s="253">
        <f t="shared" si="12"/>
        <v>0</v>
      </c>
      <c r="DC35" s="93"/>
      <c r="DF35" s="253">
        <f t="shared" si="13"/>
        <v>0</v>
      </c>
      <c r="DG35" s="93"/>
      <c r="DM35" s="253">
        <f t="shared" si="14"/>
        <v>0</v>
      </c>
      <c r="EM35" s="93"/>
      <c r="EN35" s="93"/>
      <c r="EO35" s="17"/>
      <c r="EP35" s="17"/>
      <c r="EQ35" s="17"/>
    </row>
    <row r="36" spans="1:147">
      <c r="B36" s="17" t="s">
        <v>7</v>
      </c>
      <c r="C36" s="1" t="s">
        <v>665</v>
      </c>
      <c r="D36" s="49" t="s">
        <v>788</v>
      </c>
      <c r="E36" s="42">
        <v>21</v>
      </c>
      <c r="F36" s="50" t="s">
        <v>788</v>
      </c>
      <c r="G36" s="16" t="s">
        <v>7</v>
      </c>
      <c r="H36" s="1" t="s">
        <v>86</v>
      </c>
      <c r="I36" s="1" t="s">
        <v>87</v>
      </c>
      <c r="J36" s="11" t="str">
        <f>VLOOKUP(K36,[1]Codes!$C$1:$P$3253,14,FALSE)</f>
        <v>SKK</v>
      </c>
      <c r="K36" s="61" t="s">
        <v>85</v>
      </c>
      <c r="L36" s="93"/>
      <c r="M36" s="93"/>
      <c r="P36" s="93"/>
      <c r="Q36" s="76"/>
      <c r="R36" s="74">
        <v>4.1623300000000005E-3</v>
      </c>
      <c r="S36" s="54"/>
      <c r="T36" s="54">
        <f t="shared" si="7"/>
        <v>0</v>
      </c>
      <c r="U36" s="54"/>
      <c r="V36" s="54"/>
      <c r="AA36" s="43"/>
      <c r="AE36" s="74">
        <f t="shared" si="8"/>
        <v>0</v>
      </c>
      <c r="AG36" s="74">
        <f t="shared" si="3"/>
        <v>0</v>
      </c>
      <c r="AI36" s="74">
        <f t="shared" si="9"/>
        <v>0</v>
      </c>
      <c r="AL36" s="707">
        <f t="shared" si="10"/>
        <v>0</v>
      </c>
      <c r="AN36" s="74">
        <f t="shared" si="4"/>
        <v>0</v>
      </c>
      <c r="AP36" s="74">
        <f t="shared" si="5"/>
        <v>0</v>
      </c>
      <c r="AQ36" s="253">
        <f t="shared" si="15"/>
        <v>0</v>
      </c>
      <c r="AT36" s="253">
        <f t="shared" si="6"/>
        <v>0</v>
      </c>
      <c r="AX36" s="43"/>
      <c r="AY36" s="92">
        <v>0</v>
      </c>
      <c r="AZ36" s="94"/>
      <c r="BA36" s="94"/>
      <c r="BB36" s="94"/>
      <c r="BJ36" s="253">
        <f t="shared" si="11"/>
        <v>0</v>
      </c>
      <c r="BS36" s="76"/>
      <c r="CU36" s="253">
        <f t="shared" si="12"/>
        <v>0</v>
      </c>
      <c r="DC36" s="93"/>
      <c r="DF36" s="253">
        <f t="shared" si="13"/>
        <v>0</v>
      </c>
      <c r="DG36" s="93"/>
      <c r="DM36" s="253">
        <f t="shared" si="14"/>
        <v>0</v>
      </c>
      <c r="EM36" s="93"/>
      <c r="EN36" s="93"/>
      <c r="EO36" s="17"/>
      <c r="EP36" s="17"/>
      <c r="EQ36" s="17"/>
    </row>
    <row r="37" spans="1:147">
      <c r="B37" s="17"/>
      <c r="C37" s="1" t="s">
        <v>665</v>
      </c>
      <c r="D37" s="49" t="s">
        <v>788</v>
      </c>
      <c r="E37" s="42">
        <v>21</v>
      </c>
      <c r="F37" s="50" t="s">
        <v>788</v>
      </c>
      <c r="G37" s="16" t="s">
        <v>7</v>
      </c>
      <c r="H37" s="1" t="s">
        <v>366</v>
      </c>
      <c r="I37" s="1" t="s">
        <v>367</v>
      </c>
      <c r="J37" s="11" t="s">
        <v>843</v>
      </c>
      <c r="K37" s="61" t="s">
        <v>844</v>
      </c>
      <c r="L37" s="93"/>
      <c r="M37" s="93"/>
      <c r="P37" s="93"/>
      <c r="Q37" s="76"/>
      <c r="S37" s="54"/>
      <c r="T37" s="54">
        <f t="shared" si="7"/>
        <v>0</v>
      </c>
      <c r="U37" s="54"/>
      <c r="V37" s="54"/>
      <c r="AA37" s="43"/>
      <c r="AE37" s="74">
        <f t="shared" si="8"/>
        <v>0</v>
      </c>
      <c r="AG37" s="74">
        <f t="shared" si="3"/>
        <v>0</v>
      </c>
      <c r="AI37" s="74">
        <f t="shared" si="9"/>
        <v>0</v>
      </c>
      <c r="AL37" s="707">
        <f t="shared" si="10"/>
        <v>0</v>
      </c>
      <c r="AN37" s="74">
        <f t="shared" si="4"/>
        <v>0</v>
      </c>
      <c r="AP37" s="74">
        <f t="shared" si="5"/>
        <v>0</v>
      </c>
      <c r="AQ37" s="253">
        <f t="shared" si="15"/>
        <v>0</v>
      </c>
      <c r="AT37" s="253">
        <f t="shared" si="6"/>
        <v>0</v>
      </c>
      <c r="AX37" s="43"/>
      <c r="AY37" s="92">
        <v>0</v>
      </c>
      <c r="AZ37" s="94"/>
      <c r="BA37" s="94"/>
      <c r="BB37" s="94"/>
      <c r="BJ37" s="253">
        <f t="shared" si="11"/>
        <v>0</v>
      </c>
      <c r="BS37" s="76"/>
      <c r="CU37" s="253">
        <f t="shared" si="12"/>
        <v>0</v>
      </c>
      <c r="DC37" s="93"/>
      <c r="DF37" s="253">
        <f t="shared" si="13"/>
        <v>0</v>
      </c>
      <c r="DG37" s="93"/>
      <c r="DM37" s="253">
        <f t="shared" si="14"/>
        <v>0</v>
      </c>
      <c r="EM37" s="93"/>
      <c r="EN37" s="93"/>
      <c r="EO37" s="17"/>
      <c r="EP37" s="17"/>
      <c r="EQ37" s="17"/>
    </row>
    <row r="38" spans="1:147" s="1" customFormat="1">
      <c r="A38" s="16" t="s">
        <v>322</v>
      </c>
      <c r="B38" s="16" t="s">
        <v>322</v>
      </c>
      <c r="C38" s="12" t="s">
        <v>663</v>
      </c>
      <c r="D38" s="49" t="s">
        <v>789</v>
      </c>
      <c r="E38" s="42">
        <v>22</v>
      </c>
      <c r="F38" s="50" t="s">
        <v>88</v>
      </c>
      <c r="G38" s="1" t="s">
        <v>88</v>
      </c>
      <c r="H38" s="1" t="s">
        <v>347</v>
      </c>
      <c r="I38" s="1" t="s">
        <v>347</v>
      </c>
      <c r="J38" s="11" t="str">
        <f>VLOOKUP(K38,[1]Codes!$C$1:$P$3253,14,FALSE)</f>
        <v>FVB</v>
      </c>
      <c r="K38" s="61" t="s">
        <v>90</v>
      </c>
      <c r="L38" s="84"/>
      <c r="M38" s="84"/>
      <c r="N38" s="76"/>
      <c r="O38" s="76"/>
      <c r="P38" s="84"/>
      <c r="Q38" s="76"/>
      <c r="R38" s="76"/>
      <c r="T38" s="54">
        <f t="shared" si="7"/>
        <v>0</v>
      </c>
      <c r="W38" s="76"/>
      <c r="X38" s="76"/>
      <c r="Y38" s="76"/>
      <c r="Z38" s="76"/>
      <c r="AA38" s="96"/>
      <c r="AB38" s="76"/>
      <c r="AC38" s="76"/>
      <c r="AD38" s="76">
        <v>1.3393859096602305E-2</v>
      </c>
      <c r="AE38" s="74">
        <f t="shared" si="8"/>
        <v>1.1384780232111959E-2</v>
      </c>
      <c r="AF38" s="76">
        <v>0</v>
      </c>
      <c r="AG38" s="74">
        <f t="shared" si="3"/>
        <v>0</v>
      </c>
      <c r="AH38" s="76"/>
      <c r="AI38" s="74">
        <f t="shared" si="9"/>
        <v>0</v>
      </c>
      <c r="AJ38" s="76"/>
      <c r="AK38" s="76"/>
      <c r="AL38" s="707">
        <f t="shared" si="10"/>
        <v>2.2769560464223917E-3</v>
      </c>
      <c r="AM38" s="76"/>
      <c r="AN38" s="74">
        <f t="shared" si="4"/>
        <v>0</v>
      </c>
      <c r="AO38" s="76"/>
      <c r="AP38" s="74">
        <f t="shared" si="5"/>
        <v>0</v>
      </c>
      <c r="AQ38" s="253">
        <f>IFERROR(SUM(,AN38*AM$3,AP38*AO$3)," ")</f>
        <v>0</v>
      </c>
      <c r="AR38" s="76"/>
      <c r="AS38" s="259"/>
      <c r="AT38" s="253">
        <f t="shared" si="6"/>
        <v>0</v>
      </c>
      <c r="AU38" s="76"/>
      <c r="AV38" s="76"/>
      <c r="AW38" s="270"/>
      <c r="AX38" s="96"/>
      <c r="AY38" s="97"/>
      <c r="AZ38" s="94"/>
      <c r="BA38" s="94"/>
      <c r="BB38" s="94"/>
      <c r="BC38" s="270"/>
      <c r="BD38" s="270"/>
      <c r="BE38" s="76"/>
      <c r="BF38" s="76"/>
      <c r="BG38" s="76"/>
      <c r="BH38" s="76"/>
      <c r="BI38" s="76"/>
      <c r="BJ38" s="253">
        <f t="shared" si="11"/>
        <v>0</v>
      </c>
      <c r="BK38" s="76"/>
      <c r="BL38" s="76"/>
      <c r="BM38" s="76"/>
      <c r="BN38" s="76"/>
      <c r="BO38" s="76"/>
      <c r="BP38" s="76"/>
      <c r="BQ38" s="270"/>
      <c r="BR38" s="270"/>
      <c r="BS38" s="76"/>
      <c r="BT38" s="76"/>
      <c r="BU38" s="76"/>
      <c r="BV38" s="76"/>
      <c r="BW38" s="76"/>
      <c r="BX38" s="76"/>
      <c r="BY38" s="76"/>
      <c r="BZ38" s="76"/>
      <c r="CA38" s="76"/>
      <c r="CB38" s="76"/>
      <c r="CC38" s="270"/>
      <c r="CD38" s="76"/>
      <c r="CE38" s="76"/>
      <c r="CF38" s="76"/>
      <c r="CG38" s="270"/>
      <c r="CH38" s="270"/>
      <c r="CI38" s="270"/>
      <c r="CJ38" s="270"/>
      <c r="CK38" s="76"/>
      <c r="CN38" s="270"/>
      <c r="CO38" s="270"/>
      <c r="CP38" s="76"/>
      <c r="CQ38" s="270"/>
      <c r="CR38" s="270"/>
      <c r="CS38" s="76"/>
      <c r="CT38" s="76"/>
      <c r="CU38" s="253">
        <f t="shared" si="12"/>
        <v>0</v>
      </c>
      <c r="CV38" s="270"/>
      <c r="CW38" s="238"/>
      <c r="CX38" s="270"/>
      <c r="CY38" s="270"/>
      <c r="CZ38" s="270"/>
      <c r="DA38" s="270"/>
      <c r="DB38" s="270"/>
      <c r="DC38" s="84"/>
      <c r="DD38" s="76"/>
      <c r="DE38" s="76"/>
      <c r="DF38" s="253">
        <f t="shared" si="13"/>
        <v>0</v>
      </c>
      <c r="DG38" s="84"/>
      <c r="DH38" s="76"/>
      <c r="DI38" s="76"/>
      <c r="DJ38" s="76"/>
      <c r="DK38" s="76"/>
      <c r="DL38" s="76"/>
      <c r="DM38" s="253">
        <f t="shared" si="14"/>
        <v>0</v>
      </c>
      <c r="DN38" s="270"/>
      <c r="DO38" s="270"/>
      <c r="DP38" s="76"/>
      <c r="DQ38" s="76"/>
      <c r="DR38" s="76"/>
      <c r="DS38" s="76"/>
      <c r="DT38" s="76"/>
      <c r="DU38" s="76"/>
      <c r="DV38" s="76"/>
      <c r="DW38" s="76"/>
      <c r="DX38" s="76"/>
      <c r="DY38" s="76"/>
      <c r="DZ38" s="76"/>
      <c r="EA38" s="76"/>
      <c r="EB38" s="76"/>
      <c r="EC38" s="76"/>
      <c r="ED38" s="76"/>
      <c r="EE38" s="76"/>
      <c r="EF38" s="76"/>
      <c r="EG38" s="76"/>
      <c r="EH38" s="76"/>
      <c r="EI38" s="76"/>
      <c r="EJ38" s="76"/>
      <c r="EK38" s="76"/>
      <c r="EL38" s="76"/>
      <c r="EM38" s="84"/>
      <c r="EN38" s="84"/>
      <c r="EO38" s="12"/>
      <c r="EP38" s="12"/>
      <c r="EQ38" s="12"/>
    </row>
    <row r="39" spans="1:147" s="1" customFormat="1">
      <c r="B39" s="12" t="s">
        <v>88</v>
      </c>
      <c r="C39" s="12" t="s">
        <v>663</v>
      </c>
      <c r="D39" s="49" t="s">
        <v>789</v>
      </c>
      <c r="E39" s="42">
        <v>22</v>
      </c>
      <c r="F39" s="50" t="s">
        <v>88</v>
      </c>
      <c r="G39" s="1" t="s">
        <v>88</v>
      </c>
      <c r="H39" s="12" t="s">
        <v>88</v>
      </c>
      <c r="I39" s="12" t="s">
        <v>89</v>
      </c>
      <c r="J39" s="11" t="str">
        <f>VLOOKUP(K39,[1]Codes!$C$1:$P$3253,14,FALSE)</f>
        <v>FVB</v>
      </c>
      <c r="K39" s="60" t="s">
        <v>90</v>
      </c>
      <c r="L39" s="84"/>
      <c r="M39" s="84"/>
      <c r="N39" s="76"/>
      <c r="O39" s="76"/>
      <c r="P39" s="84"/>
      <c r="Q39" s="76"/>
      <c r="R39" s="76">
        <v>0</v>
      </c>
      <c r="S39" s="54"/>
      <c r="T39" s="54">
        <f t="shared" si="7"/>
        <v>0</v>
      </c>
      <c r="U39" s="54"/>
      <c r="V39" s="54"/>
      <c r="W39" s="76"/>
      <c r="X39" s="76"/>
      <c r="Y39" s="76"/>
      <c r="Z39" s="76"/>
      <c r="AA39" s="96"/>
      <c r="AB39" s="76"/>
      <c r="AC39" s="76"/>
      <c r="AD39" s="76"/>
      <c r="AE39" s="74">
        <f t="shared" si="8"/>
        <v>0</v>
      </c>
      <c r="AF39" s="76"/>
      <c r="AG39" s="74">
        <f t="shared" si="3"/>
        <v>0</v>
      </c>
      <c r="AH39" s="76"/>
      <c r="AI39" s="74">
        <f t="shared" si="9"/>
        <v>0</v>
      </c>
      <c r="AJ39" s="76"/>
      <c r="AK39" s="76"/>
      <c r="AL39" s="707">
        <f t="shared" si="10"/>
        <v>0</v>
      </c>
      <c r="AM39" s="76"/>
      <c r="AN39" s="74">
        <f t="shared" si="4"/>
        <v>0</v>
      </c>
      <c r="AO39" s="76"/>
      <c r="AP39" s="74">
        <f t="shared" si="5"/>
        <v>0</v>
      </c>
      <c r="AQ39" s="253">
        <f t="shared" ref="AQ39:AQ102" si="16">IFERROR(SUM(,AN39*AM$3,AP39*AO$3)," ")</f>
        <v>0</v>
      </c>
      <c r="AR39" s="76"/>
      <c r="AS39" s="259"/>
      <c r="AT39" s="253">
        <f t="shared" si="6"/>
        <v>0</v>
      </c>
      <c r="AU39" s="76"/>
      <c r="AV39" s="76"/>
      <c r="AW39" s="270"/>
      <c r="AX39" s="96"/>
      <c r="AY39" s="98">
        <v>0</v>
      </c>
      <c r="AZ39" s="94"/>
      <c r="BA39" s="94"/>
      <c r="BB39" s="94"/>
      <c r="BC39" s="270"/>
      <c r="BD39" s="270"/>
      <c r="BE39" s="76"/>
      <c r="BF39" s="76"/>
      <c r="BG39" s="76"/>
      <c r="BH39" s="76"/>
      <c r="BI39" s="76"/>
      <c r="BJ39" s="253">
        <f t="shared" si="11"/>
        <v>0</v>
      </c>
      <c r="BK39" s="76"/>
      <c r="BL39" s="76"/>
      <c r="BM39" s="76"/>
      <c r="BN39" s="76"/>
      <c r="BO39" s="76"/>
      <c r="BP39" s="76"/>
      <c r="BQ39" s="270"/>
      <c r="BR39" s="270"/>
      <c r="BS39" s="76"/>
      <c r="BT39" s="76"/>
      <c r="BU39" s="76"/>
      <c r="BV39" s="76"/>
      <c r="BW39" s="76"/>
      <c r="BX39" s="76"/>
      <c r="BY39" s="76"/>
      <c r="BZ39" s="76"/>
      <c r="CA39" s="76"/>
      <c r="CB39" s="76"/>
      <c r="CC39" s="270"/>
      <c r="CD39" s="76"/>
      <c r="CE39" s="76"/>
      <c r="CF39" s="76"/>
      <c r="CG39" s="270"/>
      <c r="CH39" s="270"/>
      <c r="CI39" s="270"/>
      <c r="CJ39" s="270"/>
      <c r="CK39" s="76"/>
      <c r="CN39" s="270"/>
      <c r="CO39" s="270"/>
      <c r="CP39" s="76"/>
      <c r="CQ39" s="270"/>
      <c r="CR39" s="270"/>
      <c r="CS39" s="76"/>
      <c r="CT39" s="76"/>
      <c r="CU39" s="253">
        <f t="shared" si="12"/>
        <v>0</v>
      </c>
      <c r="CV39" s="270"/>
      <c r="CW39" s="238"/>
      <c r="CX39" s="270"/>
      <c r="CY39" s="270"/>
      <c r="CZ39" s="270"/>
      <c r="DA39" s="270"/>
      <c r="DB39" s="270"/>
      <c r="DC39" s="84"/>
      <c r="DD39" s="76"/>
      <c r="DE39" s="76"/>
      <c r="DF39" s="253">
        <f t="shared" si="13"/>
        <v>0</v>
      </c>
      <c r="DG39" s="84"/>
      <c r="DH39" s="76"/>
      <c r="DI39" s="76"/>
      <c r="DJ39" s="76"/>
      <c r="DK39" s="76"/>
      <c r="DL39" s="76"/>
      <c r="DM39" s="253">
        <f t="shared" si="14"/>
        <v>0</v>
      </c>
      <c r="DN39" s="270"/>
      <c r="DO39" s="270"/>
      <c r="DP39" s="76"/>
      <c r="DQ39" s="76"/>
      <c r="DR39" s="76"/>
      <c r="DS39" s="76"/>
      <c r="DT39" s="76"/>
      <c r="DU39" s="76"/>
      <c r="DV39" s="76"/>
      <c r="DW39" s="76"/>
      <c r="DX39" s="76"/>
      <c r="DY39" s="76"/>
      <c r="DZ39" s="76"/>
      <c r="EA39" s="76"/>
      <c r="EB39" s="76"/>
      <c r="EC39" s="76"/>
      <c r="ED39" s="76"/>
      <c r="EE39" s="76"/>
      <c r="EF39" s="76"/>
      <c r="EG39" s="76"/>
      <c r="EH39" s="76"/>
      <c r="EI39" s="76"/>
      <c r="EJ39" s="76"/>
      <c r="EK39" s="76"/>
      <c r="EL39" s="76"/>
      <c r="EM39" s="84"/>
      <c r="EN39" s="84"/>
      <c r="EO39" s="12"/>
      <c r="EP39" s="12"/>
      <c r="EQ39" s="12"/>
    </row>
    <row r="40" spans="1:147">
      <c r="B40" s="17"/>
      <c r="C40" s="12"/>
      <c r="D40" s="49" t="s">
        <v>791</v>
      </c>
      <c r="E40" s="42">
        <v>23</v>
      </c>
      <c r="F40" s="50" t="s">
        <v>909</v>
      </c>
      <c r="H40" s="12"/>
      <c r="I40" s="12"/>
      <c r="J40" s="11" t="s">
        <v>894</v>
      </c>
      <c r="K40" s="60"/>
      <c r="L40" s="93"/>
      <c r="M40" s="93"/>
      <c r="P40" s="93"/>
      <c r="Q40" s="76"/>
      <c r="S40" s="54"/>
      <c r="T40" s="54">
        <f t="shared" si="7"/>
        <v>0</v>
      </c>
      <c r="U40" s="54"/>
      <c r="V40" s="54"/>
      <c r="AA40" s="43"/>
      <c r="AE40" s="74">
        <f t="shared" si="8"/>
        <v>0</v>
      </c>
      <c r="AF40" s="74">
        <v>1.5839896201080221E-2</v>
      </c>
      <c r="AG40" s="74">
        <f t="shared" si="3"/>
        <v>1.42559065809722E-2</v>
      </c>
      <c r="AI40" s="74">
        <f t="shared" si="9"/>
        <v>0</v>
      </c>
      <c r="AL40" s="707">
        <f t="shared" si="10"/>
        <v>2.8511813161944399E-3</v>
      </c>
      <c r="AN40" s="74">
        <f t="shared" si="4"/>
        <v>0</v>
      </c>
      <c r="AO40" s="74">
        <v>4.9403470952482766E-3</v>
      </c>
      <c r="AP40" s="74">
        <f t="shared" si="5"/>
        <v>2.964208257148966E-3</v>
      </c>
      <c r="AQ40" s="253">
        <f t="shared" si="16"/>
        <v>1.482104128574483E-3</v>
      </c>
      <c r="AT40" s="253">
        <f t="shared" si="6"/>
        <v>0</v>
      </c>
      <c r="AX40" s="43"/>
      <c r="AY40" s="95"/>
      <c r="AZ40" s="94"/>
      <c r="BA40" s="94"/>
      <c r="BB40" s="94"/>
      <c r="BJ40" s="253">
        <f t="shared" si="11"/>
        <v>0</v>
      </c>
      <c r="BS40" s="76"/>
      <c r="CU40" s="253">
        <f t="shared" si="12"/>
        <v>0</v>
      </c>
      <c r="DC40" s="93"/>
      <c r="DF40" s="253">
        <f t="shared" si="13"/>
        <v>0</v>
      </c>
      <c r="DG40" s="93"/>
      <c r="DM40" s="253">
        <f t="shared" si="14"/>
        <v>0</v>
      </c>
      <c r="EM40" s="93"/>
      <c r="EN40" s="93"/>
      <c r="EO40" s="17"/>
      <c r="EP40" s="17"/>
      <c r="EQ40" s="17"/>
    </row>
    <row r="41" spans="1:147">
      <c r="A41" s="16"/>
      <c r="B41" s="22"/>
      <c r="C41" s="12"/>
      <c r="D41" s="49" t="s">
        <v>732</v>
      </c>
      <c r="E41" s="42">
        <v>25</v>
      </c>
      <c r="F41" s="51" t="s">
        <v>732</v>
      </c>
      <c r="J41" s="11" t="s">
        <v>852</v>
      </c>
      <c r="L41" s="93"/>
      <c r="M41" s="93"/>
      <c r="P41" s="93"/>
      <c r="Q41" s="76"/>
      <c r="S41" s="54"/>
      <c r="T41" s="54">
        <f t="shared" si="7"/>
        <v>0</v>
      </c>
      <c r="U41" s="54"/>
      <c r="V41" s="54"/>
      <c r="AA41" s="43"/>
      <c r="AE41" s="74">
        <f t="shared" si="8"/>
        <v>0</v>
      </c>
      <c r="AG41" s="74">
        <f t="shared" si="3"/>
        <v>0</v>
      </c>
      <c r="AI41" s="74">
        <f t="shared" si="9"/>
        <v>0</v>
      </c>
      <c r="AL41" s="707">
        <f t="shared" si="10"/>
        <v>0</v>
      </c>
      <c r="AN41" s="74">
        <f t="shared" si="4"/>
        <v>0</v>
      </c>
      <c r="AP41" s="74">
        <f t="shared" si="5"/>
        <v>0</v>
      </c>
      <c r="AQ41" s="253">
        <f t="shared" si="16"/>
        <v>0</v>
      </c>
      <c r="AT41" s="253">
        <f t="shared" si="6"/>
        <v>0</v>
      </c>
      <c r="AX41" s="43"/>
      <c r="AY41" s="95"/>
      <c r="AZ41" s="94"/>
      <c r="BA41" s="94"/>
      <c r="BB41" s="94"/>
      <c r="BJ41" s="253">
        <f t="shared" si="11"/>
        <v>0</v>
      </c>
      <c r="BS41" s="76"/>
      <c r="CU41" s="253">
        <f t="shared" si="12"/>
        <v>0</v>
      </c>
      <c r="DC41" s="93"/>
      <c r="DF41" s="253">
        <f t="shared" si="13"/>
        <v>0</v>
      </c>
      <c r="DG41" s="93"/>
      <c r="DM41" s="253">
        <f t="shared" si="14"/>
        <v>0</v>
      </c>
      <c r="EM41" s="93"/>
      <c r="EN41" s="93"/>
      <c r="EO41" s="17"/>
      <c r="EP41" s="17"/>
      <c r="EQ41" s="17"/>
    </row>
    <row r="42" spans="1:147" ht="16.899999999999999" customHeight="1">
      <c r="B42" s="17" t="s">
        <v>25</v>
      </c>
      <c r="C42" s="12" t="s">
        <v>663</v>
      </c>
      <c r="D42" s="52" t="s">
        <v>738</v>
      </c>
      <c r="E42" s="42">
        <v>25</v>
      </c>
      <c r="F42" s="11" t="str">
        <f>VLOOKUP(K42,[1]Codes!$C$1:$P$3253,13,FALSE)</f>
        <v>Offshore pelagic invertivore large</v>
      </c>
      <c r="G42" s="12" t="s">
        <v>640</v>
      </c>
      <c r="H42" s="12" t="s">
        <v>180</v>
      </c>
      <c r="I42" s="12" t="s">
        <v>181</v>
      </c>
      <c r="J42" s="11" t="str">
        <f>VLOOKUP(K42,[1]Codes!$C$1:$P$3253,14,FALSE)</f>
        <v>FVS</v>
      </c>
      <c r="K42" s="60" t="s">
        <v>112</v>
      </c>
      <c r="L42" s="93"/>
      <c r="M42" s="93"/>
      <c r="O42" s="74">
        <v>0</v>
      </c>
      <c r="P42" s="93"/>
      <c r="Q42" s="76"/>
      <c r="R42" s="74">
        <v>0</v>
      </c>
      <c r="S42" s="54"/>
      <c r="T42" s="54">
        <f t="shared" si="7"/>
        <v>0</v>
      </c>
      <c r="U42" s="54"/>
      <c r="V42" s="54"/>
      <c r="AA42" s="43"/>
      <c r="AE42" s="74">
        <f t="shared" si="8"/>
        <v>0</v>
      </c>
      <c r="AG42" s="74">
        <f t="shared" si="3"/>
        <v>0</v>
      </c>
      <c r="AI42" s="74">
        <f t="shared" si="9"/>
        <v>0</v>
      </c>
      <c r="AL42" s="707">
        <f t="shared" si="10"/>
        <v>0</v>
      </c>
      <c r="AN42" s="74">
        <f t="shared" si="4"/>
        <v>0</v>
      </c>
      <c r="AP42" s="74">
        <f t="shared" si="5"/>
        <v>0</v>
      </c>
      <c r="AQ42" s="253">
        <f t="shared" si="16"/>
        <v>0</v>
      </c>
      <c r="AT42" s="253">
        <f t="shared" si="6"/>
        <v>0</v>
      </c>
      <c r="AX42" s="43"/>
      <c r="AY42" s="92">
        <v>0</v>
      </c>
      <c r="AZ42" s="94"/>
      <c r="BA42" s="94"/>
      <c r="BB42" s="94"/>
      <c r="BJ42" s="253">
        <f t="shared" si="11"/>
        <v>0</v>
      </c>
      <c r="BS42" s="76"/>
      <c r="CU42" s="253">
        <f t="shared" si="12"/>
        <v>0</v>
      </c>
      <c r="DC42" s="93"/>
      <c r="DF42" s="253">
        <f t="shared" si="13"/>
        <v>0</v>
      </c>
      <c r="DG42" s="93"/>
      <c r="DM42" s="253">
        <f t="shared" si="14"/>
        <v>0</v>
      </c>
    </row>
    <row r="43" spans="1:147">
      <c r="A43" s="16" t="s">
        <v>51</v>
      </c>
      <c r="B43" s="22" t="s">
        <v>49</v>
      </c>
      <c r="C43" s="12" t="s">
        <v>663</v>
      </c>
      <c r="D43" s="49" t="s">
        <v>731</v>
      </c>
      <c r="E43" s="515">
        <v>26</v>
      </c>
      <c r="F43" s="516" t="s">
        <v>910</v>
      </c>
      <c r="G43" s="517" t="s">
        <v>52</v>
      </c>
      <c r="H43" s="517" t="s">
        <v>52</v>
      </c>
      <c r="I43" s="517" t="s">
        <v>53</v>
      </c>
      <c r="J43" s="11" t="str">
        <f>VLOOKUP(K43,[1]Codes!$C$1:$P$3253,14,FALSE)</f>
        <v>FVS</v>
      </c>
      <c r="K43" s="61" t="s">
        <v>54</v>
      </c>
      <c r="L43" s="93"/>
      <c r="M43" s="93"/>
      <c r="P43" s="93"/>
      <c r="Q43" s="76"/>
      <c r="S43" s="54"/>
      <c r="T43" s="54">
        <f>U43*U$3+V43*V$3</f>
        <v>0</v>
      </c>
      <c r="U43" s="54"/>
      <c r="V43" s="54"/>
      <c r="AA43" s="43"/>
      <c r="AD43" s="74">
        <v>1.3393859096602305E-2</v>
      </c>
      <c r="AE43" s="74">
        <f t="shared" si="8"/>
        <v>1.1384780232111959E-2</v>
      </c>
      <c r="AG43" s="74">
        <f t="shared" si="3"/>
        <v>0</v>
      </c>
      <c r="AI43" s="74">
        <f t="shared" si="9"/>
        <v>0</v>
      </c>
      <c r="AL43" s="707">
        <f t="shared" si="10"/>
        <v>2.2769560464223917E-3</v>
      </c>
      <c r="AN43" s="74">
        <f t="shared" si="4"/>
        <v>0</v>
      </c>
      <c r="AP43" s="74">
        <f t="shared" si="5"/>
        <v>0</v>
      </c>
      <c r="AQ43" s="253">
        <f t="shared" si="16"/>
        <v>0</v>
      </c>
      <c r="AT43" s="253">
        <f t="shared" si="6"/>
        <v>0</v>
      </c>
      <c r="AX43" s="43"/>
      <c r="AY43" s="95"/>
      <c r="AZ43" s="94"/>
      <c r="BA43" s="94"/>
      <c r="BB43" s="94"/>
      <c r="BJ43" s="253">
        <f t="shared" si="11"/>
        <v>0</v>
      </c>
      <c r="BS43" s="76"/>
      <c r="CU43" s="253">
        <f t="shared" si="12"/>
        <v>0</v>
      </c>
      <c r="DC43" s="93"/>
      <c r="DF43" s="253">
        <f t="shared" si="13"/>
        <v>0</v>
      </c>
      <c r="DG43" s="93"/>
      <c r="DM43" s="253">
        <f t="shared" si="14"/>
        <v>0</v>
      </c>
      <c r="EM43" s="93"/>
      <c r="EN43" s="93"/>
      <c r="EO43" s="17"/>
      <c r="EP43" s="17"/>
      <c r="EQ43" s="17"/>
    </row>
    <row r="44" spans="1:147">
      <c r="A44" s="16" t="s">
        <v>55</v>
      </c>
      <c r="B44" s="26" t="s">
        <v>8</v>
      </c>
      <c r="C44" s="12" t="s">
        <v>663</v>
      </c>
      <c r="D44" s="19" t="s">
        <v>739</v>
      </c>
      <c r="E44" s="188">
        <v>26</v>
      </c>
      <c r="F44" s="11" t="str">
        <f>VLOOKUP(K44,[1]Codes!$C$1:$P$3253,13,FALSE)</f>
        <v>Shelf pelagic piscivore large</v>
      </c>
      <c r="G44" s="12" t="s">
        <v>55</v>
      </c>
      <c r="H44" s="12" t="s">
        <v>55</v>
      </c>
      <c r="I44" s="27" t="s">
        <v>644</v>
      </c>
      <c r="J44" s="11" t="str">
        <f>VLOOKUP(K44,[1]Codes!$C$1:$P$3253,14,FALSE)</f>
        <v>FVS</v>
      </c>
      <c r="K44" s="61" t="s">
        <v>118</v>
      </c>
      <c r="L44" s="93"/>
      <c r="M44" s="93"/>
      <c r="P44" s="93"/>
      <c r="Q44" s="76"/>
      <c r="S44" s="54"/>
      <c r="T44" s="54">
        <f t="shared" si="7"/>
        <v>0</v>
      </c>
      <c r="U44" s="54"/>
      <c r="V44" s="54"/>
      <c r="AA44" s="43"/>
      <c r="AD44" s="74">
        <v>1.3393859096602305E-2</v>
      </c>
      <c r="AE44" s="74">
        <f t="shared" si="8"/>
        <v>1.1384780232111959E-2</v>
      </c>
      <c r="AF44" s="74">
        <v>3.5039113183066274E-2</v>
      </c>
      <c r="AG44" s="74">
        <f t="shared" si="3"/>
        <v>3.1535201864759645E-2</v>
      </c>
      <c r="AH44" s="74">
        <v>6.9393314460113398E-3</v>
      </c>
      <c r="AI44" s="74">
        <f t="shared" si="9"/>
        <v>6.2453983014102059E-3</v>
      </c>
      <c r="AL44" s="707">
        <f t="shared" si="10"/>
        <v>9.8330760796563627E-3</v>
      </c>
      <c r="AN44" s="74">
        <f t="shared" si="4"/>
        <v>0</v>
      </c>
      <c r="AP44" s="74">
        <f t="shared" si="5"/>
        <v>0</v>
      </c>
      <c r="AQ44" s="253">
        <f t="shared" si="16"/>
        <v>0</v>
      </c>
      <c r="AT44" s="253">
        <f t="shared" si="6"/>
        <v>0</v>
      </c>
      <c r="AX44" s="43"/>
      <c r="AY44" s="92">
        <v>0</v>
      </c>
      <c r="AZ44" s="94"/>
      <c r="BA44" s="94"/>
      <c r="BB44" s="94"/>
      <c r="BJ44" s="253">
        <f t="shared" si="11"/>
        <v>0</v>
      </c>
      <c r="BS44" s="76"/>
      <c r="CF44" s="23">
        <v>7.0403774298068451E-3</v>
      </c>
      <c r="CU44" s="253">
        <f t="shared" si="12"/>
        <v>0</v>
      </c>
      <c r="DC44" s="93"/>
      <c r="DF44" s="253">
        <f t="shared" si="13"/>
        <v>0</v>
      </c>
      <c r="DG44" s="93"/>
      <c r="DM44" s="253">
        <f t="shared" si="14"/>
        <v>0</v>
      </c>
      <c r="EM44" s="93"/>
      <c r="EN44" s="93"/>
      <c r="EO44" s="17"/>
      <c r="EP44" s="17"/>
      <c r="EQ44" s="17"/>
    </row>
    <row r="45" spans="1:147">
      <c r="B45" s="26" t="s">
        <v>8</v>
      </c>
      <c r="C45" s="12" t="s">
        <v>663</v>
      </c>
      <c r="D45" s="19" t="s">
        <v>739</v>
      </c>
      <c r="E45" s="188">
        <v>26</v>
      </c>
      <c r="F45" s="11" t="str">
        <f>VLOOKUP(K45,[1]Codes!$C$1:$P$3253,13,FALSE)</f>
        <v>Shelf pelagic piscivore large</v>
      </c>
      <c r="G45" s="1" t="s">
        <v>56</v>
      </c>
      <c r="H45" s="12" t="s">
        <v>56</v>
      </c>
      <c r="I45" s="12" t="s">
        <v>57</v>
      </c>
      <c r="J45" s="11" t="str">
        <f>VLOOKUP(K45,[1]Codes!$C$1:$P$3253,14,FALSE)</f>
        <v>FVS</v>
      </c>
      <c r="K45" s="60" t="s">
        <v>58</v>
      </c>
      <c r="L45" s="93"/>
      <c r="M45" s="93"/>
      <c r="P45" s="93"/>
      <c r="Q45" s="76"/>
      <c r="R45" s="74">
        <v>5.2028999999999997E-4</v>
      </c>
      <c r="S45" s="54">
        <v>0.08</v>
      </c>
      <c r="T45" s="54">
        <f t="shared" si="7"/>
        <v>1.70053313483708E-3</v>
      </c>
      <c r="U45" s="54">
        <v>1.2096730000000002E-2</v>
      </c>
      <c r="V45" s="54">
        <v>1.5065629999999983E-2</v>
      </c>
      <c r="W45" s="74">
        <v>4.528389E-2</v>
      </c>
      <c r="Y45" s="74">
        <v>0.3775</v>
      </c>
      <c r="Z45" s="74">
        <v>5.7140789999999789E-2</v>
      </c>
      <c r="AA45" s="43"/>
      <c r="AE45" s="74">
        <f t="shared" si="8"/>
        <v>0</v>
      </c>
      <c r="AG45" s="74">
        <f t="shared" si="3"/>
        <v>0</v>
      </c>
      <c r="AH45" s="74">
        <v>0.18974612436386959</v>
      </c>
      <c r="AI45" s="74">
        <f>AH45*(1-AI$377)+0.000129718355027175</f>
        <v>0.17090123028250981</v>
      </c>
      <c r="AJ45" s="74">
        <v>0.19606902194297879</v>
      </c>
      <c r="AL45" s="707">
        <f t="shared" si="10"/>
        <v>7.3394050445097725E-2</v>
      </c>
      <c r="AN45" s="74">
        <f t="shared" si="4"/>
        <v>0</v>
      </c>
      <c r="AO45" s="74">
        <v>0.6725483179800924</v>
      </c>
      <c r="AP45" s="74">
        <f t="shared" si="5"/>
        <v>0.40352899078805543</v>
      </c>
      <c r="AQ45" s="253">
        <f t="shared" si="16"/>
        <v>0.20176449539402772</v>
      </c>
      <c r="AT45" s="253">
        <f t="shared" si="6"/>
        <v>0</v>
      </c>
      <c r="AX45" s="43"/>
      <c r="AY45" s="92">
        <v>0</v>
      </c>
      <c r="AZ45" s="94"/>
      <c r="BA45" s="94"/>
      <c r="BB45" s="94"/>
      <c r="BJ45" s="253">
        <f t="shared" si="11"/>
        <v>0</v>
      </c>
      <c r="BS45" s="76"/>
      <c r="CF45" s="23">
        <v>7.3745221218586435E-4</v>
      </c>
      <c r="CU45" s="253">
        <f t="shared" si="12"/>
        <v>0</v>
      </c>
      <c r="DC45" s="93"/>
      <c r="DE45" s="74">
        <v>2.546058E-2</v>
      </c>
      <c r="DF45" s="253">
        <f t="shared" si="13"/>
        <v>1.4852005000000001E-2</v>
      </c>
      <c r="DG45" s="93"/>
      <c r="DM45" s="253">
        <f t="shared" si="14"/>
        <v>0</v>
      </c>
    </row>
    <row r="46" spans="1:147">
      <c r="A46" s="16" t="s">
        <v>324</v>
      </c>
      <c r="B46" s="17" t="s">
        <v>342</v>
      </c>
      <c r="C46" s="12" t="s">
        <v>663</v>
      </c>
      <c r="D46" s="19" t="s">
        <v>739</v>
      </c>
      <c r="E46" s="188">
        <v>26</v>
      </c>
      <c r="F46" s="11" t="str">
        <f>VLOOKUP(K46,[1]Codes!$C$1:$P$3253,13,FALSE)</f>
        <v>Shelf pelagic piscivore large</v>
      </c>
      <c r="G46" s="12" t="s">
        <v>342</v>
      </c>
      <c r="H46" s="12" t="s">
        <v>342</v>
      </c>
      <c r="I46" s="12" t="s">
        <v>152</v>
      </c>
      <c r="J46" s="11" t="str">
        <f>VLOOKUP(K46,[1]Codes!$C$1:$P$3253,14,FALSE)</f>
        <v>FVS</v>
      </c>
      <c r="K46" s="60" t="s">
        <v>858</v>
      </c>
      <c r="L46" s="93"/>
      <c r="M46" s="93"/>
      <c r="N46" s="74">
        <v>1.3093E-3</v>
      </c>
      <c r="O46" s="74">
        <v>1.6960989999999999E-2</v>
      </c>
      <c r="P46" s="93"/>
      <c r="Q46" s="76"/>
      <c r="R46" s="74">
        <v>2E-3</v>
      </c>
      <c r="S46" s="54"/>
      <c r="T46" s="54">
        <f t="shared" si="7"/>
        <v>0</v>
      </c>
      <c r="U46" s="54"/>
      <c r="V46" s="54"/>
      <c r="W46" s="74">
        <v>8.2063999999999846E-4</v>
      </c>
      <c r="Y46" s="74">
        <v>0.02</v>
      </c>
      <c r="Z46" s="74">
        <v>2.4909010000000075E-2</v>
      </c>
      <c r="AA46" s="43"/>
      <c r="AD46" s="74">
        <v>1.3393859096602305E-2</v>
      </c>
      <c r="AE46" s="74">
        <f t="shared" si="8"/>
        <v>1.1384780232111959E-2</v>
      </c>
      <c r="AF46" s="74">
        <v>5.2939900727195892E-2</v>
      </c>
      <c r="AG46" s="74">
        <f t="shared" si="3"/>
        <v>4.7645910654476306E-2</v>
      </c>
      <c r="AI46" s="74">
        <f t="shared" si="9"/>
        <v>0</v>
      </c>
      <c r="AL46" s="707">
        <f t="shared" si="10"/>
        <v>1.1806138177317654E-2</v>
      </c>
      <c r="AN46" s="74">
        <f t="shared" si="4"/>
        <v>0</v>
      </c>
      <c r="AP46" s="74">
        <f t="shared" si="5"/>
        <v>0</v>
      </c>
      <c r="AQ46" s="253">
        <f t="shared" si="16"/>
        <v>0</v>
      </c>
      <c r="AT46" s="253">
        <f t="shared" si="6"/>
        <v>0</v>
      </c>
      <c r="AX46" s="43"/>
      <c r="AY46" s="92">
        <v>4.5903274000761943E-3</v>
      </c>
      <c r="AZ46" s="99">
        <v>9.1806548001523887E-3</v>
      </c>
      <c r="BA46" s="99"/>
      <c r="BB46" s="99"/>
      <c r="BJ46" s="253">
        <f t="shared" si="11"/>
        <v>0</v>
      </c>
      <c r="BS46" s="76"/>
      <c r="CF46" s="23">
        <v>1.3820611547403008E-2</v>
      </c>
      <c r="CU46" s="253">
        <f t="shared" si="12"/>
        <v>0</v>
      </c>
      <c r="DC46" s="93">
        <v>0.105</v>
      </c>
      <c r="DE46" s="74">
        <v>8.4525899999999994E-3</v>
      </c>
      <c r="DF46" s="253">
        <f t="shared" si="13"/>
        <v>3.2430677499999998E-2</v>
      </c>
      <c r="DG46" s="93"/>
      <c r="DM46" s="253">
        <f t="shared" si="14"/>
        <v>0</v>
      </c>
    </row>
    <row r="47" spans="1:147">
      <c r="A47" s="16"/>
      <c r="B47" s="22"/>
      <c r="C47" s="12"/>
      <c r="D47" s="49" t="s">
        <v>733</v>
      </c>
      <c r="E47" s="42">
        <v>26</v>
      </c>
      <c r="F47" s="11" t="s">
        <v>899</v>
      </c>
      <c r="J47" s="11" t="s">
        <v>852</v>
      </c>
      <c r="L47" s="93"/>
      <c r="M47" s="93"/>
      <c r="P47" s="93"/>
      <c r="Q47" s="76"/>
      <c r="S47" s="54"/>
      <c r="T47" s="54">
        <f t="shared" si="7"/>
        <v>0</v>
      </c>
      <c r="U47" s="54"/>
      <c r="V47" s="54"/>
      <c r="AA47" s="43"/>
      <c r="AE47" s="74">
        <f t="shared" si="8"/>
        <v>0</v>
      </c>
      <c r="AG47" s="74">
        <f t="shared" si="3"/>
        <v>0</v>
      </c>
      <c r="AI47" s="74">
        <f t="shared" si="9"/>
        <v>0</v>
      </c>
      <c r="AJ47" s="74">
        <v>9.137828448616294E-3</v>
      </c>
      <c r="AL47" s="707">
        <f t="shared" si="10"/>
        <v>1.8275656897232589E-3</v>
      </c>
      <c r="AN47" s="74">
        <f t="shared" si="4"/>
        <v>0</v>
      </c>
      <c r="AP47" s="74">
        <f t="shared" si="5"/>
        <v>0</v>
      </c>
      <c r="AQ47" s="253">
        <f t="shared" si="16"/>
        <v>0</v>
      </c>
      <c r="AT47" s="253">
        <f t="shared" si="6"/>
        <v>0</v>
      </c>
      <c r="AX47" s="43"/>
      <c r="AY47" s="95"/>
      <c r="AZ47" s="94"/>
      <c r="BA47" s="94"/>
      <c r="BB47" s="94"/>
      <c r="BD47" s="270">
        <v>0.01</v>
      </c>
      <c r="BJ47" s="253">
        <f t="shared" si="11"/>
        <v>6.8894721975349478E-4</v>
      </c>
      <c r="BS47" s="76"/>
      <c r="CU47" s="253">
        <f t="shared" si="12"/>
        <v>0</v>
      </c>
      <c r="DC47" s="93"/>
      <c r="DF47" s="253">
        <f t="shared" si="13"/>
        <v>0</v>
      </c>
      <c r="DG47" s="93"/>
      <c r="DM47" s="253">
        <f t="shared" si="14"/>
        <v>0</v>
      </c>
      <c r="EM47" s="93"/>
      <c r="EN47" s="93"/>
      <c r="EO47" s="17"/>
      <c r="EP47" s="17"/>
      <c r="EQ47" s="17"/>
    </row>
    <row r="48" spans="1:147">
      <c r="A48" s="16" t="s">
        <v>12</v>
      </c>
      <c r="B48" s="17" t="s">
        <v>12</v>
      </c>
      <c r="C48" s="12" t="s">
        <v>663</v>
      </c>
      <c r="D48" s="49" t="s">
        <v>12</v>
      </c>
      <c r="E48" s="42">
        <v>27</v>
      </c>
      <c r="F48" s="50" t="s">
        <v>12</v>
      </c>
      <c r="G48" s="12" t="s">
        <v>12</v>
      </c>
      <c r="H48" s="12" t="s">
        <v>12</v>
      </c>
      <c r="I48" s="12" t="s">
        <v>144</v>
      </c>
      <c r="J48" s="11" t="str">
        <f>VLOOKUP(K48,[1]Codes!$C$1:$P$3253,14,FALSE)</f>
        <v>FPS</v>
      </c>
      <c r="K48" s="60" t="s">
        <v>148</v>
      </c>
      <c r="L48" s="93"/>
      <c r="M48" s="93"/>
      <c r="N48" s="74">
        <v>2.0948790000000002E-2</v>
      </c>
      <c r="O48" s="74">
        <v>0.20820319000000001</v>
      </c>
      <c r="P48" s="93"/>
      <c r="Q48" s="76"/>
      <c r="S48" s="54">
        <v>0</v>
      </c>
      <c r="T48" s="54">
        <f t="shared" si="7"/>
        <v>1.2488697166675544E-3</v>
      </c>
      <c r="U48" s="54">
        <v>8.8837800000000026E-3</v>
      </c>
      <c r="V48" s="54">
        <v>1.1064289999999987E-2</v>
      </c>
      <c r="W48" s="74">
        <v>1.1064289999999987E-2</v>
      </c>
      <c r="Y48" s="74">
        <v>0.16</v>
      </c>
      <c r="Z48" s="74">
        <v>0.22967442999999899</v>
      </c>
      <c r="AA48" s="43"/>
      <c r="AB48" s="23">
        <v>3.5060820952052513E-2</v>
      </c>
      <c r="AC48" s="23">
        <v>0.04</v>
      </c>
      <c r="AE48" s="74">
        <f t="shared" si="8"/>
        <v>0</v>
      </c>
      <c r="AF48" s="74">
        <v>0.17759252134817882</v>
      </c>
      <c r="AG48" s="74">
        <f t="shared" si="3"/>
        <v>0.15983326921336094</v>
      </c>
      <c r="AH48" s="74">
        <v>1.0902947849617992E-2</v>
      </c>
      <c r="AI48" s="74">
        <f t="shared" si="9"/>
        <v>9.8126530646561929E-3</v>
      </c>
      <c r="AJ48" s="74">
        <v>8.9260563929978928E-3</v>
      </c>
      <c r="AK48" s="74">
        <v>0.17249875672498755</v>
      </c>
      <c r="AL48" s="707">
        <f t="shared" si="10"/>
        <v>7.0214147079200512E-2</v>
      </c>
      <c r="AM48" s="23"/>
      <c r="AN48" s="74">
        <f t="shared" si="4"/>
        <v>0</v>
      </c>
      <c r="AO48" s="74">
        <v>0</v>
      </c>
      <c r="AP48" s="74">
        <f t="shared" si="5"/>
        <v>0</v>
      </c>
      <c r="AQ48" s="253">
        <f t="shared" si="16"/>
        <v>0</v>
      </c>
      <c r="AR48" s="23"/>
      <c r="AT48" s="253">
        <f t="shared" si="6"/>
        <v>0</v>
      </c>
      <c r="AU48" s="23"/>
      <c r="AV48" s="23"/>
      <c r="AW48" s="274"/>
      <c r="AX48" s="43"/>
      <c r="AY48" s="92">
        <v>0.22924360547892175</v>
      </c>
      <c r="AZ48" s="99">
        <v>0.45848721095784351</v>
      </c>
      <c r="BA48" s="99"/>
      <c r="BB48" s="99"/>
      <c r="BC48" s="274"/>
      <c r="BD48" s="274">
        <v>0.25</v>
      </c>
      <c r="BE48" s="23">
        <v>7.5230769230769226E-2</v>
      </c>
      <c r="BF48" s="23">
        <v>0.1875</v>
      </c>
      <c r="BG48" s="23">
        <v>0.55047798742138365</v>
      </c>
      <c r="BH48" s="23">
        <v>0.17000288428230409</v>
      </c>
      <c r="BJ48" s="253">
        <f>IFERROR(SUM(,BD48*BD$3,BE48*BE$3,BF48*BF$3,BG48*BG$3,BH48*BH$3,BI48*BI$3)," ")</f>
        <v>0.22908367512448985</v>
      </c>
      <c r="BS48" s="76"/>
      <c r="CF48" s="23">
        <v>3.0318080700212444E-2</v>
      </c>
      <c r="CU48" s="253">
        <f t="shared" si="12"/>
        <v>0</v>
      </c>
      <c r="DC48" s="93"/>
      <c r="DE48" s="74">
        <v>0.20324844</v>
      </c>
      <c r="DF48" s="253">
        <f t="shared" si="13"/>
        <v>0.11856159000000001</v>
      </c>
      <c r="DG48" s="93"/>
      <c r="DM48" s="253">
        <f t="shared" si="14"/>
        <v>0</v>
      </c>
    </row>
    <row r="49" spans="1:147">
      <c r="A49" s="16" t="s">
        <v>11</v>
      </c>
      <c r="B49" s="17" t="s">
        <v>11</v>
      </c>
      <c r="C49" s="12" t="s">
        <v>663</v>
      </c>
      <c r="D49" s="49" t="s">
        <v>792</v>
      </c>
      <c r="E49" s="42">
        <v>28</v>
      </c>
      <c r="F49" s="218" t="s">
        <v>904</v>
      </c>
      <c r="G49" s="12" t="s">
        <v>11</v>
      </c>
      <c r="H49" s="12" t="s">
        <v>11</v>
      </c>
      <c r="I49" s="12" t="s">
        <v>146</v>
      </c>
      <c r="J49" s="11" t="str">
        <f>VLOOKUP(K49,[1]Codes!$C$1:$P$3253,14,FALSE)</f>
        <v>FPA</v>
      </c>
      <c r="K49" s="60" t="s">
        <v>147</v>
      </c>
      <c r="L49" s="93"/>
      <c r="M49" s="93"/>
      <c r="O49" s="74">
        <v>0.43281027</v>
      </c>
      <c r="P49" s="93"/>
      <c r="Q49" s="76"/>
      <c r="R49" s="74">
        <v>0</v>
      </c>
      <c r="S49" s="54">
        <v>0</v>
      </c>
      <c r="T49" s="54">
        <f t="shared" si="7"/>
        <v>2.3223966166226531E-2</v>
      </c>
      <c r="U49" s="54">
        <v>0.19434782000000003</v>
      </c>
      <c r="V49" s="54">
        <v>0.13706159999999998</v>
      </c>
      <c r="W49" s="74">
        <v>0.13706159999999998</v>
      </c>
      <c r="Y49" s="74">
        <v>0.09</v>
      </c>
      <c r="Z49" s="74">
        <v>0.30719945999999648</v>
      </c>
      <c r="AA49" s="23">
        <v>1.8800000000000001E-2</v>
      </c>
      <c r="AC49" s="23">
        <v>0.69</v>
      </c>
      <c r="AE49" s="74">
        <f t="shared" si="8"/>
        <v>0</v>
      </c>
      <c r="AF49" s="74">
        <v>5.9454301318608314E-2</v>
      </c>
      <c r="AG49" s="74">
        <f t="shared" si="3"/>
        <v>5.3508871186747485E-2</v>
      </c>
      <c r="AI49" s="74">
        <f t="shared" si="9"/>
        <v>0</v>
      </c>
      <c r="AJ49" s="74">
        <v>1.3851521453255867E-2</v>
      </c>
      <c r="AK49" s="74">
        <v>0.72916949229169481</v>
      </c>
      <c r="AL49" s="707">
        <f t="shared" si="10"/>
        <v>0.15930597698633964</v>
      </c>
      <c r="AM49" s="23"/>
      <c r="AN49" s="74">
        <f t="shared" si="4"/>
        <v>0</v>
      </c>
      <c r="AO49" s="74">
        <v>0</v>
      </c>
      <c r="AP49" s="74">
        <f t="shared" si="5"/>
        <v>0</v>
      </c>
      <c r="AQ49" s="253">
        <f t="shared" si="16"/>
        <v>0</v>
      </c>
      <c r="AR49" s="23">
        <v>0.2</v>
      </c>
      <c r="AT49" s="253">
        <f t="shared" si="6"/>
        <v>0.1</v>
      </c>
      <c r="AU49" s="23"/>
      <c r="AV49" s="23"/>
      <c r="AW49" s="274"/>
      <c r="AX49" s="43"/>
      <c r="AY49" s="92">
        <v>0.13159595495381621</v>
      </c>
      <c r="AZ49" s="99">
        <v>0.26319190990763242</v>
      </c>
      <c r="BA49" s="99"/>
      <c r="BB49" s="99"/>
      <c r="BF49" s="23">
        <v>0.138671875</v>
      </c>
      <c r="BG49" s="23">
        <v>9.6462264150943403E-2</v>
      </c>
      <c r="BH49" s="23">
        <v>0.343552421226965</v>
      </c>
      <c r="BJ49" s="253">
        <f t="shared" si="11"/>
        <v>0.19078635992303</v>
      </c>
      <c r="BN49" s="74">
        <v>0.08</v>
      </c>
      <c r="BS49" s="76"/>
      <c r="CU49" s="253">
        <f t="shared" si="12"/>
        <v>0</v>
      </c>
      <c r="DC49" s="93">
        <v>0.112</v>
      </c>
      <c r="DE49" s="74">
        <v>3.5968399999999998E-2</v>
      </c>
      <c r="DF49" s="253">
        <f t="shared" si="13"/>
        <v>5.0314900000000003E-2</v>
      </c>
      <c r="DG49" s="93"/>
      <c r="DM49" s="253">
        <f t="shared" si="14"/>
        <v>0</v>
      </c>
    </row>
    <row r="50" spans="1:147" ht="16.899999999999999" customHeight="1">
      <c r="A50" s="16"/>
      <c r="B50" s="17"/>
      <c r="C50" s="12" t="s">
        <v>663</v>
      </c>
      <c r="D50" s="49" t="s">
        <v>792</v>
      </c>
      <c r="E50" s="42">
        <v>28</v>
      </c>
      <c r="F50" s="218" t="s">
        <v>904</v>
      </c>
      <c r="G50" s="12" t="s">
        <v>151</v>
      </c>
      <c r="H50" s="12" t="s">
        <v>480</v>
      </c>
      <c r="I50" s="12" t="s">
        <v>144</v>
      </c>
      <c r="J50" s="11" t="str">
        <f>VLOOKUP(K50,[1]Codes!$C$1:$P$3253,14,FALSE)</f>
        <v>FPA</v>
      </c>
      <c r="K50" s="60" t="s">
        <v>353</v>
      </c>
      <c r="L50" s="93"/>
      <c r="M50" s="93"/>
      <c r="P50" s="93"/>
      <c r="Q50" s="76"/>
      <c r="S50" s="54"/>
      <c r="T50" s="54">
        <f t="shared" si="7"/>
        <v>0</v>
      </c>
      <c r="U50" s="54"/>
      <c r="V50" s="54"/>
      <c r="AA50" s="43"/>
      <c r="AB50" s="23">
        <v>9.226531829487505E-4</v>
      </c>
      <c r="AC50" s="23">
        <v>8.0000000000000002E-3</v>
      </c>
      <c r="AE50" s="74">
        <f t="shared" si="8"/>
        <v>0</v>
      </c>
      <c r="AG50" s="74">
        <f t="shared" si="3"/>
        <v>0</v>
      </c>
      <c r="AI50" s="74">
        <f t="shared" si="9"/>
        <v>0</v>
      </c>
      <c r="AL50" s="707">
        <f t="shared" si="10"/>
        <v>0</v>
      </c>
      <c r="AN50" s="74">
        <f t="shared" si="4"/>
        <v>0</v>
      </c>
      <c r="AP50" s="74">
        <f t="shared" si="5"/>
        <v>0</v>
      </c>
      <c r="AQ50" s="253">
        <f t="shared" si="16"/>
        <v>0</v>
      </c>
      <c r="AT50" s="253">
        <f t="shared" si="6"/>
        <v>0</v>
      </c>
      <c r="AX50" s="43"/>
      <c r="AY50" s="92">
        <v>0</v>
      </c>
      <c r="AZ50" s="94"/>
      <c r="BA50" s="94"/>
      <c r="BB50" s="94"/>
      <c r="BJ50" s="253">
        <f t="shared" si="11"/>
        <v>0</v>
      </c>
      <c r="BS50" s="76"/>
      <c r="CF50" s="23">
        <v>1.1279518011935853E-3</v>
      </c>
      <c r="CU50" s="253">
        <f t="shared" si="12"/>
        <v>0</v>
      </c>
      <c r="DC50" s="93"/>
      <c r="DF50" s="253">
        <f t="shared" si="13"/>
        <v>0</v>
      </c>
      <c r="DG50" s="93"/>
      <c r="DM50" s="253">
        <f t="shared" si="14"/>
        <v>0</v>
      </c>
    </row>
    <row r="51" spans="1:147" ht="16.899999999999999" customHeight="1">
      <c r="A51" s="16"/>
      <c r="B51" s="17"/>
      <c r="C51" s="12" t="s">
        <v>663</v>
      </c>
      <c r="D51" s="49" t="s">
        <v>792</v>
      </c>
      <c r="E51" s="42">
        <v>28</v>
      </c>
      <c r="F51" s="218" t="s">
        <v>904</v>
      </c>
      <c r="G51" s="12" t="s">
        <v>151</v>
      </c>
      <c r="H51" s="12" t="s">
        <v>424</v>
      </c>
      <c r="I51" s="12" t="s">
        <v>144</v>
      </c>
      <c r="J51" s="11" t="str">
        <f>VLOOKUP(K51,[1]Codes!$C$1:$P$3253,14,FALSE)</f>
        <v>FPA</v>
      </c>
      <c r="K51" s="60" t="s">
        <v>356</v>
      </c>
      <c r="L51" s="93"/>
      <c r="M51" s="93"/>
      <c r="P51" s="93"/>
      <c r="Q51" s="76"/>
      <c r="S51" s="54"/>
      <c r="T51" s="54">
        <f t="shared" si="7"/>
        <v>0</v>
      </c>
      <c r="U51" s="54"/>
      <c r="V51" s="54"/>
      <c r="AA51" s="43"/>
      <c r="AC51" s="23"/>
      <c r="AE51" s="74">
        <f t="shared" si="8"/>
        <v>0</v>
      </c>
      <c r="AG51" s="74">
        <f t="shared" si="3"/>
        <v>0</v>
      </c>
      <c r="AI51" s="74">
        <f t="shared" si="9"/>
        <v>0</v>
      </c>
      <c r="AL51" s="707">
        <f t="shared" si="10"/>
        <v>0</v>
      </c>
      <c r="AN51" s="74">
        <f t="shared" si="4"/>
        <v>0</v>
      </c>
      <c r="AP51" s="74">
        <f t="shared" si="5"/>
        <v>0</v>
      </c>
      <c r="AQ51" s="253">
        <f t="shared" si="16"/>
        <v>0</v>
      </c>
      <c r="AT51" s="253">
        <f t="shared" si="6"/>
        <v>0</v>
      </c>
      <c r="AX51" s="43"/>
      <c r="AY51" s="92">
        <v>0</v>
      </c>
      <c r="AZ51" s="94"/>
      <c r="BA51" s="94"/>
      <c r="BB51" s="94"/>
      <c r="BJ51" s="253">
        <f t="shared" si="11"/>
        <v>0</v>
      </c>
      <c r="BS51" s="76"/>
      <c r="CF51" s="23">
        <v>3.5349889908716458E-4</v>
      </c>
      <c r="CU51" s="253">
        <f t="shared" si="12"/>
        <v>0</v>
      </c>
      <c r="DC51" s="93"/>
      <c r="DF51" s="253">
        <f t="shared" si="13"/>
        <v>0</v>
      </c>
      <c r="DG51" s="93"/>
      <c r="DM51" s="253">
        <f t="shared" si="14"/>
        <v>0</v>
      </c>
    </row>
    <row r="52" spans="1:147" ht="16.899999999999999" customHeight="1">
      <c r="A52" s="16" t="s">
        <v>151</v>
      </c>
      <c r="B52" s="17" t="s">
        <v>13</v>
      </c>
      <c r="C52" s="12" t="s">
        <v>663</v>
      </c>
      <c r="D52" s="49" t="s">
        <v>792</v>
      </c>
      <c r="E52" s="42">
        <v>28</v>
      </c>
      <c r="F52" s="218" t="s">
        <v>904</v>
      </c>
      <c r="G52" s="12" t="s">
        <v>151</v>
      </c>
      <c r="H52" s="12" t="s">
        <v>151</v>
      </c>
      <c r="I52" s="12" t="s">
        <v>144</v>
      </c>
      <c r="J52" s="11" t="s">
        <v>845</v>
      </c>
      <c r="K52" s="60"/>
      <c r="L52" s="93"/>
      <c r="M52" s="93"/>
      <c r="O52" s="74">
        <v>6.3091900000000001E-3</v>
      </c>
      <c r="P52" s="93"/>
      <c r="Q52" s="76"/>
      <c r="R52" s="74">
        <v>0</v>
      </c>
      <c r="S52" s="54">
        <v>0</v>
      </c>
      <c r="T52" s="54">
        <f t="shared" si="7"/>
        <v>5.7456704090495326E-4</v>
      </c>
      <c r="U52" s="54">
        <v>4.0978600000000009E-3</v>
      </c>
      <c r="V52" s="54">
        <v>5.0651200000000054E-3</v>
      </c>
      <c r="W52" s="74">
        <v>5.0651200000000054E-3</v>
      </c>
      <c r="Y52" s="74">
        <v>7.4999999999999997E-3</v>
      </c>
      <c r="Z52" s="74">
        <v>7.5473369999999665E-2</v>
      </c>
      <c r="AA52" s="43"/>
      <c r="AE52" s="74">
        <f t="shared" si="8"/>
        <v>0</v>
      </c>
      <c r="AG52" s="74">
        <f t="shared" si="3"/>
        <v>0</v>
      </c>
      <c r="AI52" s="74">
        <f t="shared" si="9"/>
        <v>0</v>
      </c>
      <c r="AL52" s="707">
        <f t="shared" si="10"/>
        <v>0</v>
      </c>
      <c r="AN52" s="74">
        <f t="shared" si="4"/>
        <v>0</v>
      </c>
      <c r="AP52" s="74">
        <f t="shared" si="5"/>
        <v>0</v>
      </c>
      <c r="AQ52" s="253">
        <f t="shared" si="16"/>
        <v>0</v>
      </c>
      <c r="AT52" s="253">
        <f t="shared" si="6"/>
        <v>0</v>
      </c>
      <c r="AX52" s="43"/>
      <c r="AY52" s="92">
        <v>1.8322279251116572E-2</v>
      </c>
      <c r="AZ52" s="99">
        <v>3.6644558502233145E-2</v>
      </c>
      <c r="BA52" s="99"/>
      <c r="BB52" s="99"/>
      <c r="BJ52" s="253">
        <f t="shared" si="11"/>
        <v>0</v>
      </c>
      <c r="BN52" s="74">
        <v>0.09</v>
      </c>
      <c r="BS52" s="76"/>
      <c r="CU52" s="253">
        <f t="shared" si="12"/>
        <v>0</v>
      </c>
      <c r="DC52" s="93"/>
      <c r="DF52" s="253">
        <f t="shared" si="13"/>
        <v>0</v>
      </c>
      <c r="DG52" s="93"/>
      <c r="DM52" s="253">
        <f t="shared" si="14"/>
        <v>0</v>
      </c>
    </row>
    <row r="53" spans="1:147">
      <c r="B53" s="17" t="s">
        <v>143</v>
      </c>
      <c r="C53" s="12" t="s">
        <v>663</v>
      </c>
      <c r="D53" s="49" t="s">
        <v>792</v>
      </c>
      <c r="E53" s="42">
        <v>28</v>
      </c>
      <c r="F53" s="218" t="s">
        <v>904</v>
      </c>
      <c r="G53" s="12"/>
      <c r="H53" s="12" t="s">
        <v>24</v>
      </c>
      <c r="I53" s="12" t="s">
        <v>144</v>
      </c>
      <c r="J53" s="11" t="str">
        <f>VLOOKUP(K53,[1]Codes!$C$1:$P$3253,14,FALSE)</f>
        <v>FPA</v>
      </c>
      <c r="K53" s="60" t="s">
        <v>145</v>
      </c>
      <c r="L53" s="93"/>
      <c r="M53" s="93"/>
      <c r="P53" s="93"/>
      <c r="Q53" s="76"/>
      <c r="R53" s="74">
        <v>0</v>
      </c>
      <c r="S53" s="54"/>
      <c r="T53" s="54">
        <f t="shared" si="7"/>
        <v>0</v>
      </c>
      <c r="U53" s="54"/>
      <c r="V53" s="54"/>
      <c r="Z53" s="74">
        <v>1.4713960000002774E-2</v>
      </c>
      <c r="AA53" s="43"/>
      <c r="AE53" s="74">
        <f t="shared" si="8"/>
        <v>0</v>
      </c>
      <c r="AG53" s="74">
        <f t="shared" si="3"/>
        <v>0</v>
      </c>
      <c r="AI53" s="74">
        <f t="shared" si="9"/>
        <v>0</v>
      </c>
      <c r="AL53" s="707">
        <f t="shared" si="10"/>
        <v>0</v>
      </c>
      <c r="AN53" s="74">
        <f t="shared" si="4"/>
        <v>0</v>
      </c>
      <c r="AP53" s="74">
        <f t="shared" si="5"/>
        <v>0</v>
      </c>
      <c r="AQ53" s="253">
        <f t="shared" si="16"/>
        <v>0</v>
      </c>
      <c r="AT53" s="253">
        <f t="shared" si="6"/>
        <v>0</v>
      </c>
      <c r="AX53" s="43"/>
      <c r="AY53" s="92"/>
      <c r="AZ53" s="94"/>
      <c r="BA53" s="94"/>
      <c r="BB53" s="94"/>
      <c r="BD53" s="270">
        <v>0.24</v>
      </c>
      <c r="BF53" s="23">
        <v>8.1380208333333343E-2</v>
      </c>
      <c r="BJ53" s="253">
        <f t="shared" si="11"/>
        <v>1.9326853354139542E-2</v>
      </c>
      <c r="BN53" s="74">
        <v>0.08</v>
      </c>
      <c r="BS53" s="76"/>
      <c r="CU53" s="253">
        <f t="shared" si="12"/>
        <v>0</v>
      </c>
      <c r="DC53" s="93"/>
      <c r="DE53" s="74">
        <v>2.4909150000000001E-2</v>
      </c>
      <c r="DF53" s="253">
        <f t="shared" si="13"/>
        <v>1.4530337500000002E-2</v>
      </c>
      <c r="DG53" s="93"/>
      <c r="DM53" s="253">
        <f t="shared" si="14"/>
        <v>0</v>
      </c>
    </row>
    <row r="54" spans="1:147">
      <c r="B54" s="17"/>
      <c r="C54" s="12"/>
      <c r="D54" s="49"/>
      <c r="E54" s="42">
        <v>28</v>
      </c>
      <c r="F54" s="218" t="s">
        <v>904</v>
      </c>
      <c r="G54" s="12"/>
      <c r="H54" s="12"/>
      <c r="I54" s="12" t="s">
        <v>811</v>
      </c>
      <c r="J54" s="11" t="s">
        <v>845</v>
      </c>
      <c r="K54" s="60" t="s">
        <v>812</v>
      </c>
      <c r="L54" s="93"/>
      <c r="M54" s="93"/>
      <c r="P54" s="93"/>
      <c r="Q54" s="76"/>
      <c r="S54" s="54"/>
      <c r="T54" s="54">
        <f t="shared" si="7"/>
        <v>0</v>
      </c>
      <c r="U54" s="54"/>
      <c r="V54" s="54"/>
      <c r="AA54" s="43"/>
      <c r="AE54" s="74">
        <f t="shared" si="8"/>
        <v>0</v>
      </c>
      <c r="AG54" s="74">
        <f t="shared" si="3"/>
        <v>0</v>
      </c>
      <c r="AI54" s="74">
        <f t="shared" si="9"/>
        <v>0</v>
      </c>
      <c r="AL54" s="707">
        <f t="shared" si="10"/>
        <v>0</v>
      </c>
      <c r="AN54" s="74">
        <f t="shared" si="4"/>
        <v>0</v>
      </c>
      <c r="AP54" s="74">
        <f t="shared" si="5"/>
        <v>0</v>
      </c>
      <c r="AQ54" s="253">
        <f t="shared" si="16"/>
        <v>0</v>
      </c>
      <c r="AS54" s="259">
        <v>3.8838709677419356E-2</v>
      </c>
      <c r="AT54" s="253">
        <f t="shared" si="6"/>
        <v>1.9419354838709678E-2</v>
      </c>
      <c r="AX54" s="43"/>
      <c r="AY54" s="92"/>
      <c r="AZ54" s="94"/>
      <c r="BA54" s="94"/>
      <c r="BB54" s="94"/>
      <c r="BF54" s="23"/>
      <c r="BJ54" s="253">
        <f t="shared" si="11"/>
        <v>0</v>
      </c>
      <c r="BS54" s="76"/>
      <c r="CU54" s="253">
        <f t="shared" si="12"/>
        <v>0</v>
      </c>
      <c r="DC54" s="93"/>
      <c r="DF54" s="253">
        <f t="shared" si="13"/>
        <v>0</v>
      </c>
      <c r="DG54" s="93"/>
      <c r="DM54" s="253">
        <f t="shared" si="14"/>
        <v>0</v>
      </c>
    </row>
    <row r="55" spans="1:147">
      <c r="A55" s="16" t="s">
        <v>325</v>
      </c>
      <c r="B55" s="17" t="s">
        <v>343</v>
      </c>
      <c r="C55" s="12" t="s">
        <v>663</v>
      </c>
      <c r="D55" s="19" t="s">
        <v>739</v>
      </c>
      <c r="E55" s="188">
        <v>28</v>
      </c>
      <c r="F55" s="218" t="s">
        <v>904</v>
      </c>
      <c r="G55" s="12" t="s">
        <v>344</v>
      </c>
      <c r="H55" s="12" t="s">
        <v>344</v>
      </c>
      <c r="I55" s="12" t="s">
        <v>152</v>
      </c>
      <c r="J55" s="11" t="str">
        <f>VLOOKUP(K55,[1]Codes!$C$1:$P$3253,14,FALSE)</f>
        <v>FVS</v>
      </c>
      <c r="K55" s="60" t="s">
        <v>345</v>
      </c>
      <c r="L55" s="93"/>
      <c r="M55" s="93"/>
      <c r="P55" s="93"/>
      <c r="Q55" s="76"/>
      <c r="S55" s="54">
        <v>0</v>
      </c>
      <c r="T55" s="54">
        <f t="shared" si="7"/>
        <v>1.138749439957342E-4</v>
      </c>
      <c r="U55" s="54">
        <v>8.8991000000000016E-4</v>
      </c>
      <c r="V55" s="54">
        <v>8.2063999999999846E-4</v>
      </c>
      <c r="AA55" s="43"/>
      <c r="AB55" s="23">
        <v>9.226531829487505E-4</v>
      </c>
      <c r="AC55" s="23">
        <v>8.0000000000000002E-3</v>
      </c>
      <c r="AE55" s="74">
        <f t="shared" si="8"/>
        <v>0</v>
      </c>
      <c r="AF55" s="74">
        <v>8.1752021665007033E-3</v>
      </c>
      <c r="AG55" s="74">
        <f t="shared" si="3"/>
        <v>7.3576819498506335E-3</v>
      </c>
      <c r="AI55" s="74">
        <f t="shared" si="9"/>
        <v>0</v>
      </c>
      <c r="AJ55" s="74">
        <v>3.0103261954837982E-2</v>
      </c>
      <c r="AK55" s="74">
        <v>7.8032460780324595E-2</v>
      </c>
      <c r="AL55" s="707">
        <f t="shared" si="10"/>
        <v>2.3098680937002642E-2</v>
      </c>
      <c r="AM55" s="23"/>
      <c r="AN55" s="74">
        <f t="shared" si="4"/>
        <v>0</v>
      </c>
      <c r="AP55" s="74">
        <f t="shared" si="5"/>
        <v>0</v>
      </c>
      <c r="AQ55" s="253">
        <f t="shared" si="16"/>
        <v>0</v>
      </c>
      <c r="AR55" s="23"/>
      <c r="AT55" s="253">
        <f t="shared" si="6"/>
        <v>0</v>
      </c>
      <c r="AU55" s="23"/>
      <c r="AV55" s="23"/>
      <c r="AW55" s="274"/>
      <c r="AX55" s="43"/>
      <c r="AY55" s="92">
        <v>0</v>
      </c>
      <c r="AZ55" s="94"/>
      <c r="BA55" s="94"/>
      <c r="BB55" s="94"/>
      <c r="BC55" s="274"/>
      <c r="BD55" s="274"/>
      <c r="BE55" s="23">
        <v>1.7360946745562128E-2</v>
      </c>
      <c r="BH55" s="23">
        <v>5.9347321216770971E-2</v>
      </c>
      <c r="BJ55" s="253">
        <f t="shared" si="11"/>
        <v>2.8382745708399763E-2</v>
      </c>
      <c r="BS55" s="76"/>
      <c r="CF55" s="23">
        <v>3.3764552655966458E-2</v>
      </c>
      <c r="CH55" s="270">
        <v>0.15</v>
      </c>
      <c r="CU55" s="253">
        <f t="shared" si="12"/>
        <v>0</v>
      </c>
      <c r="DC55" s="93"/>
      <c r="DF55" s="253">
        <f t="shared" si="13"/>
        <v>0</v>
      </c>
      <c r="DG55" s="93"/>
      <c r="DM55" s="253">
        <f t="shared" si="14"/>
        <v>0</v>
      </c>
    </row>
    <row r="56" spans="1:147" ht="16.899999999999999" customHeight="1">
      <c r="A56" s="16" t="s">
        <v>9</v>
      </c>
      <c r="B56" s="17" t="s">
        <v>133</v>
      </c>
      <c r="C56" s="12" t="s">
        <v>663</v>
      </c>
      <c r="D56" s="49" t="s">
        <v>735</v>
      </c>
      <c r="E56" s="42">
        <v>29</v>
      </c>
      <c r="F56" s="51" t="s">
        <v>735</v>
      </c>
      <c r="G56" s="12" t="s">
        <v>9</v>
      </c>
      <c r="H56" s="12" t="s">
        <v>134</v>
      </c>
      <c r="I56" s="12" t="s">
        <v>135</v>
      </c>
      <c r="J56" s="11" t="str">
        <f>VLOOKUP(K56,[1]Codes!$C$1:$P$3253,14,FALSE)</f>
        <v>FPJ</v>
      </c>
      <c r="K56" s="60" t="s">
        <v>136</v>
      </c>
      <c r="L56" s="93"/>
      <c r="M56" s="93"/>
      <c r="N56" s="74">
        <v>4.3643000000000002E-4</v>
      </c>
      <c r="O56" s="74">
        <v>3.1545900000000001E-3</v>
      </c>
      <c r="P56" s="93"/>
      <c r="Q56" s="76"/>
      <c r="R56" s="74">
        <v>0</v>
      </c>
      <c r="S56" s="54">
        <v>0</v>
      </c>
      <c r="T56" s="54">
        <f t="shared" si="7"/>
        <v>6.2620900014701648E-4</v>
      </c>
      <c r="U56" s="54">
        <v>4.45452E-3</v>
      </c>
      <c r="V56" s="54">
        <v>5.5478400000000027E-3</v>
      </c>
      <c r="W56" s="74">
        <v>5.5478400000000027E-3</v>
      </c>
      <c r="Y56" s="74">
        <v>0.11</v>
      </c>
      <c r="Z56" s="74">
        <v>4.3345700000000003E-3</v>
      </c>
      <c r="AA56" s="43"/>
      <c r="AE56" s="74">
        <f t="shared" si="8"/>
        <v>0</v>
      </c>
      <c r="AF56" s="74">
        <v>1.4801341238948723E-2</v>
      </c>
      <c r="AG56" s="74">
        <f t="shared" si="3"/>
        <v>1.332120711505385E-2</v>
      </c>
      <c r="AH56" s="74">
        <v>8.2848591054478116E-2</v>
      </c>
      <c r="AI56" s="74">
        <f t="shared" si="9"/>
        <v>7.4563731949030307E-2</v>
      </c>
      <c r="AJ56" s="74">
        <v>8.9260563929978928E-3</v>
      </c>
      <c r="AL56" s="707">
        <f t="shared" si="10"/>
        <v>1.9362199091416409E-2</v>
      </c>
      <c r="AM56" s="74">
        <v>0.28323249</v>
      </c>
      <c r="AN56" s="74">
        <f>AM56*(1-AN$377)</f>
        <v>0.19826274299999999</v>
      </c>
      <c r="AO56" s="74">
        <v>0</v>
      </c>
      <c r="AP56" s="74">
        <f t="shared" si="5"/>
        <v>0</v>
      </c>
      <c r="AQ56" s="253">
        <f t="shared" si="16"/>
        <v>9.9131371499999996E-2</v>
      </c>
      <c r="AT56" s="253">
        <f t="shared" si="6"/>
        <v>0</v>
      </c>
      <c r="AX56" s="43"/>
      <c r="AY56" s="92">
        <v>4.0679367635668394E-3</v>
      </c>
      <c r="AZ56" s="99">
        <v>8.1358735271336788E-3</v>
      </c>
      <c r="BA56" s="99"/>
      <c r="BB56" s="99"/>
      <c r="BC56" s="274"/>
      <c r="BD56" s="274"/>
      <c r="BE56" s="23">
        <v>6.9443786982248512E-2</v>
      </c>
      <c r="BG56" s="23">
        <v>7.8455974842767298E-2</v>
      </c>
      <c r="BH56" s="23">
        <v>0.11349288519541857</v>
      </c>
      <c r="BJ56" s="253">
        <f t="shared" si="11"/>
        <v>7.1976106648905885E-2</v>
      </c>
      <c r="BS56" s="76"/>
      <c r="CF56" s="23">
        <v>3.4609876110305326E-3</v>
      </c>
      <c r="CU56" s="253">
        <f t="shared" si="12"/>
        <v>0</v>
      </c>
      <c r="DC56" s="93"/>
      <c r="DE56" s="74">
        <v>1.5638899999999996E-3</v>
      </c>
      <c r="DF56" s="253">
        <f t="shared" si="13"/>
        <v>9.1226916666666653E-4</v>
      </c>
      <c r="DG56" s="93"/>
      <c r="DM56" s="253">
        <f t="shared" si="14"/>
        <v>0</v>
      </c>
    </row>
    <row r="57" spans="1:147" ht="16.899999999999999" customHeight="1">
      <c r="A57" s="16" t="s">
        <v>323</v>
      </c>
      <c r="B57" s="17" t="s">
        <v>10</v>
      </c>
      <c r="C57" s="12" t="s">
        <v>663</v>
      </c>
      <c r="D57" s="49" t="s">
        <v>735</v>
      </c>
      <c r="E57" s="42">
        <v>29</v>
      </c>
      <c r="F57" s="51" t="s">
        <v>735</v>
      </c>
      <c r="G57" s="16" t="s">
        <v>656</v>
      </c>
      <c r="H57" s="12" t="s">
        <v>657</v>
      </c>
      <c r="I57" s="1" t="s">
        <v>137</v>
      </c>
      <c r="J57" s="11" t="str">
        <f>VLOOKUP(K57,[1]Codes!$C$1:$P$3253,14,FALSE)</f>
        <v>FPJ</v>
      </c>
      <c r="K57" s="60" t="s">
        <v>138</v>
      </c>
      <c r="L57" s="93"/>
      <c r="M57" s="93"/>
      <c r="N57" s="74">
        <v>1.5275160000000001E-2</v>
      </c>
      <c r="O57" s="74">
        <v>0.11374684</v>
      </c>
      <c r="P57" s="93"/>
      <c r="Q57" s="76"/>
      <c r="R57" s="74">
        <v>8.0000000000000002E-3</v>
      </c>
      <c r="S57" s="54">
        <v>0.46799999999999997</v>
      </c>
      <c r="T57" s="54">
        <f t="shared" si="7"/>
        <v>2.8965335821084216E-2</v>
      </c>
      <c r="U57" s="54">
        <v>0.27079585</v>
      </c>
      <c r="V57" s="54">
        <v>0.10400762999999998</v>
      </c>
      <c r="W57" s="74">
        <v>0.10400762999999998</v>
      </c>
      <c r="Z57" s="74">
        <v>1.5925900000000001E-3</v>
      </c>
      <c r="AA57" s="43"/>
      <c r="AE57" s="74">
        <f t="shared" si="8"/>
        <v>0</v>
      </c>
      <c r="AG57" s="74">
        <f t="shared" si="3"/>
        <v>0</v>
      </c>
      <c r="AH57" s="74">
        <v>0.11780048115900948</v>
      </c>
      <c r="AI57" s="74">
        <f t="shared" si="9"/>
        <v>0.10602043304310854</v>
      </c>
      <c r="AL57" s="707">
        <f t="shared" si="10"/>
        <v>2.1204086608621709E-2</v>
      </c>
      <c r="AN57" s="74">
        <f t="shared" ref="AN57:AN120" si="17">AM57*(1-AN$377)</f>
        <v>0</v>
      </c>
      <c r="AO57" s="74">
        <v>2.5270118127588267E-2</v>
      </c>
      <c r="AP57" s="74">
        <f t="shared" si="5"/>
        <v>1.516207087655296E-2</v>
      </c>
      <c r="AQ57" s="253">
        <f t="shared" si="16"/>
        <v>7.5810354382764801E-3</v>
      </c>
      <c r="AS57" s="259">
        <v>0.21777419354838709</v>
      </c>
      <c r="AT57" s="253">
        <f t="shared" si="6"/>
        <v>0.10888709677419355</v>
      </c>
      <c r="AX57" s="43"/>
      <c r="AY57" s="92">
        <v>1.9593861152502449E-2</v>
      </c>
      <c r="AZ57" s="99">
        <v>3.9187722305004898E-2</v>
      </c>
      <c r="BA57" s="99"/>
      <c r="BB57" s="99"/>
      <c r="BC57" s="274"/>
      <c r="BD57" s="274"/>
      <c r="BE57" s="23">
        <v>0.16396449704142013</v>
      </c>
      <c r="BG57" s="23">
        <v>9.2603773584905666E-2</v>
      </c>
      <c r="BJ57" s="253">
        <f t="shared" si="11"/>
        <v>2.0919072508316677E-2</v>
      </c>
      <c r="BS57" s="76"/>
      <c r="CF57" s="23">
        <v>8.5699290269843195E-4</v>
      </c>
      <c r="CU57" s="253">
        <f t="shared" si="12"/>
        <v>0</v>
      </c>
      <c r="DC57" s="93">
        <v>0.39400000000000002</v>
      </c>
      <c r="DE57" s="74">
        <v>0.1002275</v>
      </c>
      <c r="DF57" s="253">
        <f t="shared" si="13"/>
        <v>0.16165651785714286</v>
      </c>
      <c r="DG57" s="93"/>
      <c r="DM57" s="253">
        <f t="shared" si="14"/>
        <v>0</v>
      </c>
    </row>
    <row r="58" spans="1:147" ht="16.899999999999999" customHeight="1">
      <c r="B58" s="17" t="s">
        <v>10</v>
      </c>
      <c r="C58" s="12" t="s">
        <v>663</v>
      </c>
      <c r="D58" s="49" t="s">
        <v>735</v>
      </c>
      <c r="E58" s="42">
        <v>29</v>
      </c>
      <c r="F58" s="51" t="s">
        <v>735</v>
      </c>
      <c r="G58" s="16" t="s">
        <v>656</v>
      </c>
      <c r="H58" s="1" t="s">
        <v>139</v>
      </c>
      <c r="I58" s="1" t="s">
        <v>137</v>
      </c>
      <c r="J58" s="11" t="str">
        <f>VLOOKUP(K58,[1]Codes!$C$1:$P$3253,14,FALSE)</f>
        <v>FPJ</v>
      </c>
      <c r="K58" s="61" t="s">
        <v>140</v>
      </c>
      <c r="L58" s="93"/>
      <c r="M58" s="93"/>
      <c r="P58" s="93"/>
      <c r="Q58" s="76"/>
      <c r="S58" s="1"/>
      <c r="T58" s="54">
        <f t="shared" si="7"/>
        <v>0</v>
      </c>
      <c r="U58" s="1"/>
      <c r="V58" s="1"/>
      <c r="AA58" s="43"/>
      <c r="AE58" s="74">
        <f t="shared" si="8"/>
        <v>0</v>
      </c>
      <c r="AG58" s="74">
        <f t="shared" si="3"/>
        <v>0</v>
      </c>
      <c r="AI58" s="74">
        <f t="shared" si="9"/>
        <v>0</v>
      </c>
      <c r="AJ58" s="74">
        <v>8.9260563929978928E-3</v>
      </c>
      <c r="AK58" s="74">
        <v>1.06695601066956E-2</v>
      </c>
      <c r="AL58" s="707">
        <f t="shared" si="10"/>
        <v>3.9191232999386989E-3</v>
      </c>
      <c r="AM58" s="23"/>
      <c r="AN58" s="74">
        <f t="shared" si="17"/>
        <v>0</v>
      </c>
      <c r="AP58" s="74">
        <f t="shared" si="5"/>
        <v>0</v>
      </c>
      <c r="AQ58" s="253">
        <f t="shared" si="16"/>
        <v>0</v>
      </c>
      <c r="AR58" s="23">
        <v>0.2</v>
      </c>
      <c r="AT58" s="253">
        <f t="shared" si="6"/>
        <v>0.1</v>
      </c>
      <c r="AU58" s="23"/>
      <c r="AV58" s="23"/>
      <c r="AW58" s="274"/>
      <c r="AX58" s="43"/>
      <c r="AY58" s="92">
        <v>0</v>
      </c>
      <c r="AZ58" s="94"/>
      <c r="BA58" s="94"/>
      <c r="BB58" s="94"/>
      <c r="BJ58" s="253">
        <f t="shared" si="11"/>
        <v>0</v>
      </c>
      <c r="BS58" s="76"/>
      <c r="BZ58" s="23">
        <v>0.15803189547468399</v>
      </c>
      <c r="CO58" s="270">
        <v>5.0000000000000001E-3</v>
      </c>
      <c r="CU58" s="253">
        <f t="shared" si="12"/>
        <v>0</v>
      </c>
      <c r="DC58" s="93"/>
      <c r="DF58" s="253">
        <f t="shared" si="13"/>
        <v>0</v>
      </c>
      <c r="DG58" s="93"/>
      <c r="DM58" s="253">
        <f t="shared" si="14"/>
        <v>0</v>
      </c>
      <c r="EM58" s="93"/>
      <c r="EN58" s="93"/>
      <c r="EO58" s="17"/>
      <c r="EP58" s="17"/>
      <c r="EQ58" s="17"/>
    </row>
    <row r="59" spans="1:147" ht="16.899999999999999" customHeight="1">
      <c r="B59" s="17" t="s">
        <v>10</v>
      </c>
      <c r="C59" s="12" t="s">
        <v>663</v>
      </c>
      <c r="D59" s="49" t="s">
        <v>735</v>
      </c>
      <c r="E59" s="42">
        <v>29</v>
      </c>
      <c r="F59" s="51" t="s">
        <v>735</v>
      </c>
      <c r="G59" s="16" t="s">
        <v>656</v>
      </c>
      <c r="H59" s="1" t="s">
        <v>141</v>
      </c>
      <c r="I59" s="1" t="s">
        <v>137</v>
      </c>
      <c r="J59" s="11" t="s">
        <v>846</v>
      </c>
      <c r="K59" s="61" t="s">
        <v>142</v>
      </c>
      <c r="L59" s="93"/>
      <c r="M59" s="93"/>
      <c r="P59" s="93"/>
      <c r="Q59" s="76"/>
      <c r="S59" s="54"/>
      <c r="T59" s="54">
        <f t="shared" si="7"/>
        <v>0</v>
      </c>
      <c r="U59" s="54"/>
      <c r="V59" s="54"/>
      <c r="AA59" s="43"/>
      <c r="AE59" s="74">
        <f t="shared" si="8"/>
        <v>0</v>
      </c>
      <c r="AG59" s="74">
        <f t="shared" si="3"/>
        <v>0</v>
      </c>
      <c r="AI59" s="74">
        <f t="shared" si="9"/>
        <v>0</v>
      </c>
      <c r="AL59" s="707">
        <f t="shared" si="10"/>
        <v>0</v>
      </c>
      <c r="AN59" s="74">
        <f t="shared" si="17"/>
        <v>0</v>
      </c>
      <c r="AP59" s="74">
        <f t="shared" si="5"/>
        <v>0</v>
      </c>
      <c r="AQ59" s="253">
        <f t="shared" si="16"/>
        <v>0</v>
      </c>
      <c r="AT59" s="253">
        <f t="shared" si="6"/>
        <v>0</v>
      </c>
      <c r="AX59" s="43"/>
      <c r="AY59" s="92">
        <v>0</v>
      </c>
      <c r="AZ59" s="94"/>
      <c r="BA59" s="94"/>
      <c r="BB59" s="94"/>
      <c r="BJ59" s="253">
        <f t="shared" si="11"/>
        <v>0</v>
      </c>
      <c r="BS59" s="76"/>
      <c r="BV59" s="23"/>
      <c r="BW59" s="23"/>
      <c r="BX59" s="23"/>
      <c r="BY59" s="23"/>
      <c r="BZ59" s="74">
        <v>0.17484505872140305</v>
      </c>
      <c r="CA59" s="23"/>
      <c r="CB59" s="23"/>
      <c r="CU59" s="253">
        <f t="shared" si="12"/>
        <v>0</v>
      </c>
      <c r="DC59" s="93"/>
      <c r="DF59" s="253">
        <f t="shared" si="13"/>
        <v>0</v>
      </c>
      <c r="DG59" s="93"/>
      <c r="DM59" s="253">
        <f t="shared" si="14"/>
        <v>0</v>
      </c>
      <c r="EM59" s="93"/>
      <c r="EN59" s="93"/>
      <c r="EO59" s="17"/>
      <c r="EP59" s="17"/>
      <c r="EQ59" s="17"/>
    </row>
    <row r="60" spans="1:147" ht="12.75" customHeight="1">
      <c r="A60" s="16"/>
      <c r="B60" s="22"/>
      <c r="C60" s="12"/>
      <c r="D60" s="50" t="s">
        <v>736</v>
      </c>
      <c r="E60" s="42">
        <v>30</v>
      </c>
      <c r="F60" s="50" t="s">
        <v>736</v>
      </c>
      <c r="J60" s="11" t="str">
        <f>VLOOKUP(K60,[1]Codes!$C$1:$P$3253,14,FALSE)</f>
        <v>FPB</v>
      </c>
      <c r="K60" s="61" t="s">
        <v>847</v>
      </c>
      <c r="L60" s="93"/>
      <c r="M60" s="93"/>
      <c r="P60" s="93"/>
      <c r="Q60" s="76"/>
      <c r="S60" s="54">
        <v>2.8999999999999998E-2</v>
      </c>
      <c r="T60" s="54">
        <f t="shared" si="7"/>
        <v>5.4336087228133104E-3</v>
      </c>
      <c r="U60" s="54">
        <v>3.8741899999999989E-2</v>
      </c>
      <c r="V60" s="54">
        <v>4.792624999999999E-2</v>
      </c>
      <c r="AA60" s="43"/>
      <c r="AE60" s="74">
        <f t="shared" si="8"/>
        <v>0</v>
      </c>
      <c r="AG60" s="74">
        <f t="shared" si="3"/>
        <v>0</v>
      </c>
      <c r="AI60" s="74">
        <f t="shared" si="9"/>
        <v>0</v>
      </c>
      <c r="AJ60" s="74">
        <v>8.9260563929978928E-3</v>
      </c>
      <c r="AL60" s="707">
        <f t="shared" si="10"/>
        <v>1.7852112785995786E-3</v>
      </c>
      <c r="AN60" s="74">
        <f t="shared" si="17"/>
        <v>0</v>
      </c>
      <c r="AO60" s="74">
        <v>0</v>
      </c>
      <c r="AP60" s="74">
        <f t="shared" si="5"/>
        <v>0</v>
      </c>
      <c r="AQ60" s="253">
        <f t="shared" si="16"/>
        <v>0</v>
      </c>
      <c r="AS60" s="259">
        <v>8.3225806451612903E-3</v>
      </c>
      <c r="AT60" s="253">
        <f t="shared" si="6"/>
        <v>4.1612903225806451E-3</v>
      </c>
      <c r="AX60" s="43"/>
      <c r="AY60" s="95"/>
      <c r="AZ60" s="94"/>
      <c r="BA60" s="94"/>
      <c r="BB60" s="94"/>
      <c r="BJ60" s="253">
        <f t="shared" si="11"/>
        <v>0</v>
      </c>
      <c r="BS60" s="76"/>
      <c r="CH60" s="270">
        <v>0.05</v>
      </c>
      <c r="CU60" s="253">
        <f t="shared" si="12"/>
        <v>0</v>
      </c>
      <c r="DC60" s="93"/>
      <c r="DF60" s="253">
        <f t="shared" si="13"/>
        <v>0</v>
      </c>
      <c r="DG60" s="93"/>
      <c r="DM60" s="253">
        <f t="shared" si="14"/>
        <v>0</v>
      </c>
      <c r="EM60" s="93"/>
      <c r="EN60" s="93"/>
      <c r="EO60" s="17"/>
      <c r="EP60" s="17"/>
      <c r="EQ60" s="17"/>
    </row>
    <row r="61" spans="1:147" ht="12.75" customHeight="1">
      <c r="B61" s="17"/>
      <c r="C61" s="12" t="s">
        <v>663</v>
      </c>
      <c r="D61" s="52" t="s">
        <v>738</v>
      </c>
      <c r="E61" s="42">
        <v>31</v>
      </c>
      <c r="F61" s="11" t="s">
        <v>854</v>
      </c>
      <c r="G61" s="12" t="s">
        <v>640</v>
      </c>
      <c r="H61" s="1" t="s">
        <v>361</v>
      </c>
      <c r="I61" s="27" t="s">
        <v>95</v>
      </c>
      <c r="J61" s="11" t="s">
        <v>852</v>
      </c>
      <c r="K61" s="61" t="s">
        <v>360</v>
      </c>
      <c r="L61" s="93"/>
      <c r="M61" s="93"/>
      <c r="P61" s="93"/>
      <c r="Q61" s="76"/>
      <c r="S61" s="54"/>
      <c r="T61" s="54">
        <f t="shared" si="7"/>
        <v>0</v>
      </c>
      <c r="U61" s="54"/>
      <c r="V61" s="54"/>
      <c r="AA61" s="43"/>
      <c r="AE61" s="74">
        <f t="shared" si="8"/>
        <v>0</v>
      </c>
      <c r="AG61" s="74">
        <f t="shared" si="3"/>
        <v>0</v>
      </c>
      <c r="AI61" s="74">
        <f t="shared" si="9"/>
        <v>0</v>
      </c>
      <c r="AL61" s="707">
        <f t="shared" si="10"/>
        <v>0</v>
      </c>
      <c r="AN61" s="74">
        <f t="shared" si="17"/>
        <v>0</v>
      </c>
      <c r="AP61" s="74">
        <f t="shared" si="5"/>
        <v>0</v>
      </c>
      <c r="AQ61" s="253">
        <f t="shared" si="16"/>
        <v>0</v>
      </c>
      <c r="AT61" s="253">
        <f t="shared" si="6"/>
        <v>0</v>
      </c>
      <c r="AX61" s="43"/>
      <c r="AY61" s="92">
        <v>0</v>
      </c>
      <c r="AZ61" s="94"/>
      <c r="BA61" s="94"/>
      <c r="BB61" s="94"/>
      <c r="BJ61" s="253">
        <f t="shared" si="11"/>
        <v>0</v>
      </c>
      <c r="BS61" s="76"/>
      <c r="CU61" s="253">
        <f t="shared" si="12"/>
        <v>0</v>
      </c>
      <c r="DC61" s="93"/>
      <c r="DF61" s="253">
        <f t="shared" si="13"/>
        <v>0</v>
      </c>
      <c r="DG61" s="93"/>
      <c r="DM61" s="253">
        <f t="shared" si="14"/>
        <v>0</v>
      </c>
      <c r="EM61" s="93"/>
      <c r="EN61" s="93"/>
      <c r="EO61" s="17"/>
      <c r="EP61" s="17"/>
      <c r="EQ61" s="17"/>
    </row>
    <row r="62" spans="1:147" ht="12.75" customHeight="1">
      <c r="B62" s="26" t="s">
        <v>8</v>
      </c>
      <c r="C62" s="12" t="s">
        <v>663</v>
      </c>
      <c r="D62" s="52" t="s">
        <v>738</v>
      </c>
      <c r="E62" s="42">
        <v>31</v>
      </c>
      <c r="F62" s="11" t="str">
        <f>VLOOKUP(K62,[1]Codes!$C$1:$P$3253,13,FALSE)</f>
        <v>Shelf demersal piscivore small</v>
      </c>
      <c r="G62" s="12" t="s">
        <v>640</v>
      </c>
      <c r="H62" s="12" t="s">
        <v>119</v>
      </c>
      <c r="I62" s="12" t="s">
        <v>120</v>
      </c>
      <c r="J62" s="11" t="str">
        <f>VLOOKUP(K62,[1]Codes!$C$1:$P$3253,14,FALSE)</f>
        <v>FVS</v>
      </c>
      <c r="K62" s="60" t="s">
        <v>121</v>
      </c>
      <c r="L62" s="93"/>
      <c r="M62" s="93"/>
      <c r="N62" s="74">
        <v>4.3643000000000002E-4</v>
      </c>
      <c r="P62" s="93"/>
      <c r="Q62" s="76"/>
      <c r="R62" s="74">
        <v>0</v>
      </c>
      <c r="S62" s="54"/>
      <c r="T62" s="54">
        <f t="shared" si="7"/>
        <v>0</v>
      </c>
      <c r="U62" s="54"/>
      <c r="V62" s="54"/>
      <c r="AA62" s="43"/>
      <c r="AE62" s="74">
        <f t="shared" si="8"/>
        <v>0</v>
      </c>
      <c r="AG62" s="74">
        <f t="shared" si="3"/>
        <v>0</v>
      </c>
      <c r="AI62" s="74">
        <f t="shared" si="9"/>
        <v>0</v>
      </c>
      <c r="AL62" s="707">
        <f t="shared" si="10"/>
        <v>0</v>
      </c>
      <c r="AN62" s="74">
        <f t="shared" si="17"/>
        <v>0</v>
      </c>
      <c r="AP62" s="74">
        <f t="shared" si="5"/>
        <v>0</v>
      </c>
      <c r="AQ62" s="253">
        <f t="shared" si="16"/>
        <v>0</v>
      </c>
      <c r="AT62" s="253">
        <f t="shared" si="6"/>
        <v>0</v>
      </c>
      <c r="AX62" s="43"/>
      <c r="AY62" s="92">
        <v>0</v>
      </c>
      <c r="AZ62" s="94"/>
      <c r="BA62" s="94"/>
      <c r="BB62" s="94"/>
      <c r="BJ62" s="253">
        <f t="shared" si="11"/>
        <v>0</v>
      </c>
      <c r="BS62" s="76"/>
      <c r="CU62" s="253">
        <f t="shared" si="12"/>
        <v>0</v>
      </c>
      <c r="DC62" s="93"/>
      <c r="DF62" s="253">
        <f t="shared" si="13"/>
        <v>0</v>
      </c>
      <c r="DG62" s="93"/>
      <c r="DM62" s="253">
        <f t="shared" si="14"/>
        <v>0</v>
      </c>
    </row>
    <row r="63" spans="1:147" ht="12.75" customHeight="1">
      <c r="B63" s="26" t="s">
        <v>8</v>
      </c>
      <c r="C63" s="12" t="s">
        <v>663</v>
      </c>
      <c r="D63" s="52" t="s">
        <v>738</v>
      </c>
      <c r="E63" s="42">
        <v>31</v>
      </c>
      <c r="F63" s="11" t="str">
        <f>VLOOKUP(K63,[1]Codes!$C$1:$P$3253,13,FALSE)</f>
        <v>Shelf demersal piscivore small</v>
      </c>
      <c r="G63" s="12" t="s">
        <v>640</v>
      </c>
      <c r="H63" s="12" t="s">
        <v>104</v>
      </c>
      <c r="I63" s="12" t="s">
        <v>105</v>
      </c>
      <c r="J63" s="11" t="str">
        <f>VLOOKUP(K63,[1]Codes!$C$1:$P$3253,14,FALSE)</f>
        <v>FVS</v>
      </c>
      <c r="K63" s="60" t="s">
        <v>106</v>
      </c>
      <c r="L63" s="93"/>
      <c r="M63" s="93"/>
      <c r="N63" s="74">
        <v>4.3643000000000002E-4</v>
      </c>
      <c r="P63" s="93"/>
      <c r="Q63" s="76"/>
      <c r="R63" s="74">
        <v>8.2088600000000018E-3</v>
      </c>
      <c r="S63" s="54">
        <v>6.6000000000000003E-2</v>
      </c>
      <c r="T63" s="54">
        <f t="shared" si="7"/>
        <v>0</v>
      </c>
      <c r="U63" s="54">
        <v>0</v>
      </c>
      <c r="V63" s="54">
        <v>0</v>
      </c>
      <c r="AA63" s="43"/>
      <c r="AE63" s="74">
        <f t="shared" si="8"/>
        <v>0</v>
      </c>
      <c r="AG63" s="74">
        <f t="shared" si="3"/>
        <v>0</v>
      </c>
      <c r="AI63" s="74">
        <f t="shared" si="9"/>
        <v>0</v>
      </c>
      <c r="AL63" s="707">
        <f t="shared" si="10"/>
        <v>0</v>
      </c>
      <c r="AN63" s="74">
        <f t="shared" si="17"/>
        <v>0</v>
      </c>
      <c r="AP63" s="74">
        <f t="shared" si="5"/>
        <v>0</v>
      </c>
      <c r="AQ63" s="253">
        <f t="shared" si="16"/>
        <v>0</v>
      </c>
      <c r="AT63" s="253">
        <f t="shared" si="6"/>
        <v>0</v>
      </c>
      <c r="AX63" s="43"/>
      <c r="AY63" s="92">
        <v>0</v>
      </c>
      <c r="AZ63" s="94"/>
      <c r="BA63" s="94"/>
      <c r="BB63" s="94"/>
      <c r="BJ63" s="253">
        <f t="shared" si="11"/>
        <v>0</v>
      </c>
      <c r="BS63" s="76"/>
      <c r="CU63" s="253">
        <f t="shared" si="12"/>
        <v>0</v>
      </c>
      <c r="DC63" s="93"/>
      <c r="DE63" s="74">
        <v>3.2868400000000005E-3</v>
      </c>
      <c r="DF63" s="253">
        <f t="shared" si="13"/>
        <v>1.9173233333333337E-3</v>
      </c>
      <c r="DG63" s="93"/>
      <c r="DM63" s="253">
        <f t="shared" si="14"/>
        <v>0</v>
      </c>
    </row>
    <row r="64" spans="1:147" s="3" customFormat="1" ht="12.75" customHeight="1">
      <c r="A64" s="161"/>
      <c r="B64" s="6"/>
      <c r="C64" s="5"/>
      <c r="D64" s="162" t="s">
        <v>740</v>
      </c>
      <c r="E64" s="4">
        <v>31</v>
      </c>
      <c r="F64" s="191" t="s">
        <v>854</v>
      </c>
      <c r="G64" s="5"/>
      <c r="H64" s="5"/>
      <c r="I64" s="5"/>
      <c r="J64" s="191" t="s">
        <v>852</v>
      </c>
      <c r="K64" s="192"/>
      <c r="L64" s="77"/>
      <c r="M64" s="77"/>
      <c r="N64" s="77"/>
      <c r="O64" s="77"/>
      <c r="P64" s="77"/>
      <c r="Q64" s="79"/>
      <c r="R64" s="77"/>
      <c r="S64" s="54"/>
      <c r="T64" s="54">
        <f t="shared" si="7"/>
        <v>0</v>
      </c>
      <c r="U64" s="54"/>
      <c r="V64" s="54"/>
      <c r="W64" s="77"/>
      <c r="X64" s="77"/>
      <c r="Y64" s="77"/>
      <c r="Z64" s="77"/>
      <c r="AA64" s="77"/>
      <c r="AB64" s="77"/>
      <c r="AC64" s="77"/>
      <c r="AD64" s="77"/>
      <c r="AE64" s="74">
        <f t="shared" si="8"/>
        <v>0</v>
      </c>
      <c r="AF64" s="77"/>
      <c r="AG64" s="74">
        <f t="shared" si="3"/>
        <v>0</v>
      </c>
      <c r="AH64" s="77"/>
      <c r="AI64" s="74">
        <f t="shared" si="9"/>
        <v>0</v>
      </c>
      <c r="AJ64" s="77"/>
      <c r="AK64" s="77"/>
      <c r="AL64" s="707">
        <f t="shared" si="10"/>
        <v>0</v>
      </c>
      <c r="AM64" s="77"/>
      <c r="AN64" s="74">
        <f t="shared" si="17"/>
        <v>0</v>
      </c>
      <c r="AO64" s="77"/>
      <c r="AP64" s="74">
        <f t="shared" si="5"/>
        <v>0</v>
      </c>
      <c r="AQ64" s="253">
        <f t="shared" si="16"/>
        <v>0</v>
      </c>
      <c r="AR64" s="77"/>
      <c r="AS64" s="262">
        <v>1.2483870967741935E-2</v>
      </c>
      <c r="AT64" s="253">
        <f t="shared" si="6"/>
        <v>6.2419354838709673E-3</v>
      </c>
      <c r="AU64" s="77"/>
      <c r="AV64" s="77"/>
      <c r="AW64" s="275"/>
      <c r="AX64" s="77"/>
      <c r="AY64" s="163"/>
      <c r="AZ64" s="164"/>
      <c r="BA64" s="164"/>
      <c r="BB64" s="164"/>
      <c r="BC64" s="275"/>
      <c r="BD64" s="275"/>
      <c r="BE64" s="77"/>
      <c r="BF64" s="77"/>
      <c r="BG64" s="77"/>
      <c r="BH64" s="77"/>
      <c r="BI64" s="77"/>
      <c r="BJ64" s="253">
        <f t="shared" si="11"/>
        <v>0</v>
      </c>
      <c r="BK64" s="77"/>
      <c r="BL64" s="77"/>
      <c r="BM64" s="77"/>
      <c r="BN64" s="77"/>
      <c r="BO64" s="77"/>
      <c r="BP64" s="77"/>
      <c r="BQ64" s="275"/>
      <c r="BR64" s="275">
        <v>0.04</v>
      </c>
      <c r="BS64" s="79"/>
      <c r="BT64" s="77"/>
      <c r="BU64" s="77"/>
      <c r="BV64" s="77"/>
      <c r="BW64" s="77"/>
      <c r="BX64" s="77"/>
      <c r="BY64" s="77"/>
      <c r="BZ64" s="77"/>
      <c r="CA64" s="77"/>
      <c r="CB64" s="77"/>
      <c r="CC64" s="275"/>
      <c r="CD64" s="77"/>
      <c r="CE64" s="79"/>
      <c r="CF64" s="77"/>
      <c r="CG64" s="275">
        <v>0.15</v>
      </c>
      <c r="CH64" s="275">
        <v>0.2</v>
      </c>
      <c r="CI64" s="275"/>
      <c r="CJ64" s="275"/>
      <c r="CK64" s="79"/>
      <c r="CL64" s="5"/>
      <c r="CN64" s="275"/>
      <c r="CO64" s="275">
        <v>2E-3</v>
      </c>
      <c r="CP64" s="79"/>
      <c r="CQ64" s="275"/>
      <c r="CR64" s="275"/>
      <c r="CS64" s="77"/>
      <c r="CT64" s="77"/>
      <c r="CU64" s="253">
        <f t="shared" si="12"/>
        <v>0</v>
      </c>
      <c r="CV64" s="275"/>
      <c r="CW64" s="239"/>
      <c r="CX64" s="275"/>
      <c r="CY64" s="275"/>
      <c r="CZ64" s="275"/>
      <c r="DA64" s="275"/>
      <c r="DB64" s="275"/>
      <c r="DC64" s="77"/>
      <c r="DD64" s="77"/>
      <c r="DE64" s="77"/>
      <c r="DF64" s="253">
        <f t="shared" si="13"/>
        <v>0</v>
      </c>
      <c r="DG64" s="77"/>
      <c r="DH64" s="77"/>
      <c r="DI64" s="77"/>
      <c r="DJ64" s="77"/>
      <c r="DK64" s="77"/>
      <c r="DL64" s="77"/>
      <c r="DM64" s="253">
        <f t="shared" si="14"/>
        <v>0</v>
      </c>
      <c r="DN64" s="275"/>
      <c r="DO64" s="275"/>
      <c r="DP64" s="77"/>
      <c r="DQ64" s="77"/>
      <c r="DR64" s="77"/>
      <c r="DS64" s="77"/>
      <c r="DT64" s="77"/>
      <c r="DU64" s="77"/>
      <c r="DV64" s="77"/>
      <c r="DW64" s="77"/>
      <c r="DX64" s="77"/>
      <c r="DY64" s="77"/>
      <c r="DZ64" s="77"/>
      <c r="EA64" s="77"/>
      <c r="EB64" s="77"/>
      <c r="EC64" s="77"/>
      <c r="ED64" s="77"/>
      <c r="EE64" s="77"/>
      <c r="EF64" s="77"/>
      <c r="EG64" s="77"/>
      <c r="EH64" s="77"/>
      <c r="EI64" s="77"/>
      <c r="EJ64" s="77"/>
      <c r="EK64" s="77"/>
      <c r="EL64" s="77"/>
      <c r="EM64" s="77"/>
      <c r="EN64" s="77"/>
    </row>
    <row r="65" spans="1:147">
      <c r="B65" s="17" t="s">
        <v>25</v>
      </c>
      <c r="C65" s="12" t="s">
        <v>663</v>
      </c>
      <c r="D65" s="19" t="s">
        <v>739</v>
      </c>
      <c r="E65" s="42">
        <v>32</v>
      </c>
      <c r="F65" s="11" t="str">
        <f>VLOOKUP(K65,[1]Codes!$C$1:$P$3253,13,FALSE)</f>
        <v>Shelf demersal invertivores small</v>
      </c>
      <c r="G65" s="1" t="s">
        <v>490</v>
      </c>
      <c r="H65" s="1" t="s">
        <v>153</v>
      </c>
      <c r="I65" s="27" t="s">
        <v>158</v>
      </c>
      <c r="J65" s="11" t="str">
        <f>VLOOKUP(K65,[1]Codes!$C$1:$P$3253,14,FALSE)</f>
        <v>FDS</v>
      </c>
      <c r="K65" s="61" t="s">
        <v>154</v>
      </c>
      <c r="L65" s="93"/>
      <c r="M65" s="93"/>
      <c r="P65" s="93"/>
      <c r="Q65" s="76"/>
      <c r="S65" s="54"/>
      <c r="T65" s="54">
        <f t="shared" si="7"/>
        <v>0</v>
      </c>
      <c r="U65" s="54"/>
      <c r="V65" s="54"/>
      <c r="AA65" s="43"/>
      <c r="AE65" s="74">
        <f t="shared" si="8"/>
        <v>0</v>
      </c>
      <c r="AG65" s="74">
        <f t="shared" si="3"/>
        <v>0</v>
      </c>
      <c r="AI65" s="74">
        <f t="shared" si="9"/>
        <v>0</v>
      </c>
      <c r="AL65" s="707">
        <f t="shared" si="10"/>
        <v>0</v>
      </c>
      <c r="AN65" s="74">
        <f t="shared" si="17"/>
        <v>0</v>
      </c>
      <c r="AP65" s="74">
        <f t="shared" si="5"/>
        <v>0</v>
      </c>
      <c r="AQ65" s="253">
        <f t="shared" si="16"/>
        <v>0</v>
      </c>
      <c r="AT65" s="253">
        <f t="shared" si="6"/>
        <v>0</v>
      </c>
      <c r="AX65" s="43"/>
      <c r="AY65" s="92">
        <v>0</v>
      </c>
      <c r="AZ65" s="94"/>
      <c r="BA65" s="94"/>
      <c r="BB65" s="94"/>
      <c r="BJ65" s="253">
        <f t="shared" si="11"/>
        <v>0</v>
      </c>
      <c r="BS65" s="76"/>
      <c r="CU65" s="253">
        <f t="shared" si="12"/>
        <v>0</v>
      </c>
      <c r="DC65" s="93"/>
      <c r="DF65" s="253">
        <f t="shared" si="13"/>
        <v>0</v>
      </c>
      <c r="DG65" s="93"/>
      <c r="DM65" s="253">
        <f t="shared" si="14"/>
        <v>0</v>
      </c>
      <c r="EM65" s="93"/>
      <c r="EN65" s="93"/>
      <c r="EO65" s="17"/>
      <c r="EP65" s="17"/>
      <c r="EQ65" s="17"/>
    </row>
    <row r="66" spans="1:147" s="151" customFormat="1">
      <c r="B66" s="151" t="s">
        <v>26</v>
      </c>
      <c r="C66" s="152" t="s">
        <v>663</v>
      </c>
      <c r="D66" s="153" t="s">
        <v>737</v>
      </c>
      <c r="E66" s="193">
        <v>32</v>
      </c>
      <c r="F66" s="194" t="str">
        <f>VLOOKUP(K66,[1]Codes!$C$1:$P$3253,13,FALSE)</f>
        <v>Shelf demersal invertivore small</v>
      </c>
      <c r="G66" s="152" t="s">
        <v>488</v>
      </c>
      <c r="H66" s="152" t="s">
        <v>201</v>
      </c>
      <c r="I66" s="152" t="s">
        <v>160</v>
      </c>
      <c r="J66" s="194" t="str">
        <f>VLOOKUP(K66,[1]Codes!$C$1:$P$3253,14,FALSE)</f>
        <v>FDH</v>
      </c>
      <c r="K66" s="195" t="s">
        <v>202</v>
      </c>
      <c r="L66" s="154"/>
      <c r="M66" s="154"/>
      <c r="N66" s="154"/>
      <c r="O66" s="154">
        <v>0</v>
      </c>
      <c r="P66" s="154"/>
      <c r="Q66" s="155"/>
      <c r="R66" s="154"/>
      <c r="S66" s="152"/>
      <c r="T66" s="54">
        <f t="shared" si="7"/>
        <v>0</v>
      </c>
      <c r="U66" s="152"/>
      <c r="V66" s="152"/>
      <c r="W66" s="154"/>
      <c r="X66" s="154"/>
      <c r="Y66" s="154"/>
      <c r="Z66" s="154">
        <v>0.12941945000000218</v>
      </c>
      <c r="AA66" s="154">
        <v>0.1724</v>
      </c>
      <c r="AB66" s="154">
        <v>0.29081248074962385</v>
      </c>
      <c r="AC66" s="154"/>
      <c r="AD66" s="154"/>
      <c r="AE66" s="74">
        <f t="shared" si="8"/>
        <v>0</v>
      </c>
      <c r="AF66" s="154"/>
      <c r="AG66" s="74">
        <f t="shared" si="3"/>
        <v>0</v>
      </c>
      <c r="AH66" s="154"/>
      <c r="AI66" s="74">
        <f t="shared" si="9"/>
        <v>0</v>
      </c>
      <c r="AJ66" s="154"/>
      <c r="AK66" s="154"/>
      <c r="AL66" s="707">
        <f t="shared" si="10"/>
        <v>0</v>
      </c>
      <c r="AM66" s="154"/>
      <c r="AN66" s="74">
        <f t="shared" si="17"/>
        <v>0</v>
      </c>
      <c r="AO66" s="154"/>
      <c r="AP66" s="74">
        <f t="shared" si="5"/>
        <v>0</v>
      </c>
      <c r="AQ66" s="253">
        <f t="shared" si="16"/>
        <v>0</v>
      </c>
      <c r="AR66" s="154"/>
      <c r="AS66" s="259"/>
      <c r="AT66" s="253">
        <f t="shared" si="6"/>
        <v>0</v>
      </c>
      <c r="AU66" s="154"/>
      <c r="AV66" s="154"/>
      <c r="AW66" s="220"/>
      <c r="AX66" s="156"/>
      <c r="AY66" s="157">
        <v>0</v>
      </c>
      <c r="AZ66" s="158"/>
      <c r="BA66" s="158"/>
      <c r="BB66" s="158"/>
      <c r="BC66" s="220"/>
      <c r="BD66" s="220"/>
      <c r="BE66" s="154"/>
      <c r="BF66" s="154"/>
      <c r="BG66" s="154"/>
      <c r="BH66" s="154"/>
      <c r="BI66" s="154"/>
      <c r="BJ66" s="253">
        <f t="shared" si="11"/>
        <v>0</v>
      </c>
      <c r="BK66" s="154"/>
      <c r="BL66" s="154"/>
      <c r="BM66" s="154"/>
      <c r="BN66" s="154"/>
      <c r="BO66" s="154"/>
      <c r="BP66" s="154"/>
      <c r="BQ66" s="220"/>
      <c r="BR66" s="220"/>
      <c r="BS66" s="155"/>
      <c r="BT66" s="154"/>
      <c r="BU66" s="154"/>
      <c r="BV66" s="154"/>
      <c r="BW66" s="154"/>
      <c r="BX66" s="154"/>
      <c r="BY66" s="154"/>
      <c r="BZ66" s="154"/>
      <c r="CA66" s="154"/>
      <c r="CB66" s="154"/>
      <c r="CC66" s="220"/>
      <c r="CD66" s="154"/>
      <c r="CE66" s="155"/>
      <c r="CF66" s="154">
        <v>7.1010016371382198E-3</v>
      </c>
      <c r="CG66" s="220"/>
      <c r="CH66" s="220"/>
      <c r="CI66" s="220"/>
      <c r="CJ66" s="220"/>
      <c r="CK66" s="155"/>
      <c r="CL66" s="152"/>
      <c r="CN66" s="220"/>
      <c r="CO66" s="220"/>
      <c r="CP66" s="155"/>
      <c r="CQ66" s="220"/>
      <c r="CR66" s="220"/>
      <c r="CS66" s="154"/>
      <c r="CT66" s="154"/>
      <c r="CU66" s="253">
        <f t="shared" si="12"/>
        <v>0</v>
      </c>
      <c r="CV66" s="220"/>
      <c r="CW66" s="219"/>
      <c r="CX66" s="220"/>
      <c r="CY66" s="220"/>
      <c r="CZ66" s="220"/>
      <c r="DA66" s="220"/>
      <c r="DB66" s="220"/>
      <c r="DC66" s="154"/>
      <c r="DD66" s="154"/>
      <c r="DE66" s="154"/>
      <c r="DF66" s="253">
        <f t="shared" si="13"/>
        <v>0</v>
      </c>
      <c r="DG66" s="154"/>
      <c r="DH66" s="154"/>
      <c r="DI66" s="154"/>
      <c r="DJ66" s="154"/>
      <c r="DK66" s="154"/>
      <c r="DL66" s="154"/>
      <c r="DM66" s="253">
        <f t="shared" si="14"/>
        <v>0</v>
      </c>
      <c r="DN66" s="220"/>
      <c r="DO66" s="220"/>
      <c r="DP66" s="154"/>
      <c r="DQ66" s="154"/>
      <c r="DR66" s="154"/>
      <c r="DS66" s="154"/>
      <c r="DT66" s="154"/>
      <c r="DU66" s="154"/>
      <c r="DV66" s="154"/>
      <c r="DW66" s="154"/>
      <c r="DX66" s="154"/>
      <c r="DY66" s="154"/>
      <c r="DZ66" s="154"/>
      <c r="EA66" s="154"/>
      <c r="EB66" s="154"/>
      <c r="EC66" s="154"/>
      <c r="ED66" s="154"/>
      <c r="EE66" s="154"/>
      <c r="EF66" s="154"/>
      <c r="EG66" s="154"/>
      <c r="EH66" s="154"/>
      <c r="EI66" s="154"/>
      <c r="EJ66" s="154"/>
      <c r="EK66" s="154"/>
      <c r="EL66" s="154"/>
      <c r="EM66" s="154"/>
      <c r="EN66" s="154"/>
    </row>
    <row r="67" spans="1:147" s="221" customFormat="1">
      <c r="C67" s="221" t="s">
        <v>663</v>
      </c>
      <c r="D67" s="222" t="s">
        <v>737</v>
      </c>
      <c r="E67" s="223">
        <v>32</v>
      </c>
      <c r="F67" s="224" t="s">
        <v>911</v>
      </c>
      <c r="G67" s="221" t="s">
        <v>474</v>
      </c>
      <c r="H67" s="221" t="s">
        <v>474</v>
      </c>
      <c r="I67" s="221" t="s">
        <v>185</v>
      </c>
      <c r="J67" s="224" t="s">
        <v>850</v>
      </c>
      <c r="K67" s="225" t="s">
        <v>475</v>
      </c>
      <c r="L67" s="226"/>
      <c r="M67" s="226"/>
      <c r="N67" s="226"/>
      <c r="O67" s="226"/>
      <c r="P67" s="226"/>
      <c r="Q67" s="226"/>
      <c r="R67" s="226"/>
      <c r="T67" s="54">
        <f t="shared" si="7"/>
        <v>0</v>
      </c>
      <c r="W67" s="226"/>
      <c r="X67" s="226"/>
      <c r="Y67" s="226"/>
      <c r="Z67" s="226"/>
      <c r="AA67" s="226">
        <v>4.3099999999999999E-2</v>
      </c>
      <c r="AB67" s="226"/>
      <c r="AC67" s="226"/>
      <c r="AD67" s="226"/>
      <c r="AE67" s="74">
        <f t="shared" si="8"/>
        <v>0</v>
      </c>
      <c r="AF67" s="226"/>
      <c r="AG67" s="74">
        <f t="shared" si="3"/>
        <v>0</v>
      </c>
      <c r="AH67" s="226"/>
      <c r="AI67" s="74">
        <f t="shared" si="9"/>
        <v>0</v>
      </c>
      <c r="AJ67" s="226"/>
      <c r="AK67" s="226"/>
      <c r="AL67" s="707">
        <f t="shared" si="10"/>
        <v>0</v>
      </c>
      <c r="AM67" s="226"/>
      <c r="AN67" s="74">
        <f t="shared" si="17"/>
        <v>0</v>
      </c>
      <c r="AO67" s="226"/>
      <c r="AP67" s="74">
        <f t="shared" si="5"/>
        <v>0</v>
      </c>
      <c r="AQ67" s="253">
        <f t="shared" si="16"/>
        <v>0</v>
      </c>
      <c r="AR67" s="226"/>
      <c r="AS67" s="259"/>
      <c r="AT67" s="253">
        <f t="shared" si="6"/>
        <v>0</v>
      </c>
      <c r="AU67" s="226"/>
      <c r="AV67" s="226"/>
      <c r="AW67" s="276"/>
      <c r="AX67" s="227"/>
      <c r="AY67" s="228">
        <v>0</v>
      </c>
      <c r="AZ67" s="229"/>
      <c r="BA67" s="229"/>
      <c r="BB67" s="229"/>
      <c r="BC67" s="276"/>
      <c r="BD67" s="276"/>
      <c r="BE67" s="226"/>
      <c r="BF67" s="226"/>
      <c r="BG67" s="226"/>
      <c r="BH67" s="226"/>
      <c r="BI67" s="226"/>
      <c r="BJ67" s="253">
        <f t="shared" si="11"/>
        <v>0</v>
      </c>
      <c r="BK67" s="226"/>
      <c r="BL67" s="226"/>
      <c r="BM67" s="226"/>
      <c r="BN67" s="226"/>
      <c r="BO67" s="226"/>
      <c r="BP67" s="226"/>
      <c r="BQ67" s="276"/>
      <c r="BR67" s="276"/>
      <c r="BS67" s="226"/>
      <c r="BT67" s="226"/>
      <c r="BU67" s="226"/>
      <c r="BV67" s="226"/>
      <c r="BW67" s="226"/>
      <c r="BX67" s="226"/>
      <c r="BY67" s="226"/>
      <c r="BZ67" s="226"/>
      <c r="CA67" s="226"/>
      <c r="CB67" s="226"/>
      <c r="CC67" s="276"/>
      <c r="CD67" s="226"/>
      <c r="CE67" s="226"/>
      <c r="CF67" s="226">
        <v>1.8406420132018465E-3</v>
      </c>
      <c r="CG67" s="276"/>
      <c r="CH67" s="276"/>
      <c r="CI67" s="276"/>
      <c r="CJ67" s="276"/>
      <c r="CK67" s="226"/>
      <c r="CN67" s="276"/>
      <c r="CO67" s="276"/>
      <c r="CP67" s="226"/>
      <c r="CQ67" s="276"/>
      <c r="CR67" s="276"/>
      <c r="CS67" s="226"/>
      <c r="CT67" s="226"/>
      <c r="CU67" s="253">
        <f t="shared" si="12"/>
        <v>0</v>
      </c>
      <c r="CV67" s="276"/>
      <c r="CW67" s="242"/>
      <c r="CX67" s="276"/>
      <c r="CY67" s="276"/>
      <c r="CZ67" s="276"/>
      <c r="DA67" s="276"/>
      <c r="DB67" s="276"/>
      <c r="DC67" s="226"/>
      <c r="DD67" s="226"/>
      <c r="DE67" s="226"/>
      <c r="DF67" s="253">
        <f t="shared" si="13"/>
        <v>0</v>
      </c>
      <c r="DG67" s="226"/>
      <c r="DH67" s="226"/>
      <c r="DI67" s="226"/>
      <c r="DJ67" s="226"/>
      <c r="DK67" s="226"/>
      <c r="DL67" s="226"/>
      <c r="DM67" s="253">
        <f t="shared" si="14"/>
        <v>0</v>
      </c>
      <c r="DN67" s="276"/>
      <c r="DO67" s="276"/>
      <c r="DP67" s="226"/>
      <c r="DQ67" s="226"/>
      <c r="DR67" s="226"/>
      <c r="DS67" s="226"/>
      <c r="DT67" s="226"/>
      <c r="DU67" s="226"/>
      <c r="DV67" s="226"/>
      <c r="DW67" s="226"/>
      <c r="DX67" s="226"/>
      <c r="DY67" s="226"/>
      <c r="DZ67" s="226"/>
      <c r="EA67" s="226"/>
      <c r="EB67" s="226"/>
      <c r="EC67" s="226"/>
      <c r="ED67" s="226"/>
      <c r="EE67" s="226"/>
      <c r="EF67" s="226"/>
      <c r="EG67" s="226"/>
      <c r="EH67" s="226"/>
      <c r="EI67" s="226"/>
      <c r="EJ67" s="226"/>
      <c r="EK67" s="226"/>
      <c r="EL67" s="226"/>
      <c r="EM67" s="226"/>
      <c r="EN67" s="226"/>
    </row>
    <row r="68" spans="1:147" s="221" customFormat="1">
      <c r="B68" s="221" t="s">
        <v>25</v>
      </c>
      <c r="C68" s="221" t="s">
        <v>663</v>
      </c>
      <c r="D68" s="222" t="s">
        <v>737</v>
      </c>
      <c r="E68" s="223">
        <v>32</v>
      </c>
      <c r="F68" s="224" t="s">
        <v>911</v>
      </c>
      <c r="G68" s="221" t="s">
        <v>493</v>
      </c>
      <c r="H68" s="221" t="s">
        <v>159</v>
      </c>
      <c r="I68" s="221" t="s">
        <v>160</v>
      </c>
      <c r="J68" s="224" t="s">
        <v>850</v>
      </c>
      <c r="K68" s="230" t="s">
        <v>161</v>
      </c>
      <c r="L68" s="226"/>
      <c r="M68" s="226"/>
      <c r="N68" s="226"/>
      <c r="O68" s="226">
        <v>0</v>
      </c>
      <c r="P68" s="226"/>
      <c r="Q68" s="226"/>
      <c r="R68" s="226">
        <v>0</v>
      </c>
      <c r="T68" s="54">
        <f t="shared" si="7"/>
        <v>0</v>
      </c>
      <c r="W68" s="226"/>
      <c r="X68" s="226"/>
      <c r="Y68" s="226"/>
      <c r="Z68" s="226">
        <v>8.6788000000000002E-4</v>
      </c>
      <c r="AA68" s="227"/>
      <c r="AB68" s="226"/>
      <c r="AC68" s="226">
        <v>4.0000000000000001E-3</v>
      </c>
      <c r="AD68" s="226"/>
      <c r="AE68" s="74">
        <f t="shared" si="8"/>
        <v>0</v>
      </c>
      <c r="AF68" s="226"/>
      <c r="AG68" s="74">
        <f t="shared" si="3"/>
        <v>0</v>
      </c>
      <c r="AH68" s="226"/>
      <c r="AI68" s="74">
        <f t="shared" si="9"/>
        <v>0</v>
      </c>
      <c r="AJ68" s="226"/>
      <c r="AK68" s="226"/>
      <c r="AL68" s="707">
        <f t="shared" si="10"/>
        <v>0</v>
      </c>
      <c r="AM68" s="226"/>
      <c r="AN68" s="74">
        <f t="shared" si="17"/>
        <v>0</v>
      </c>
      <c r="AO68" s="226"/>
      <c r="AP68" s="74">
        <f t="shared" si="5"/>
        <v>0</v>
      </c>
      <c r="AQ68" s="253">
        <f t="shared" si="16"/>
        <v>0</v>
      </c>
      <c r="AR68" s="226"/>
      <c r="AS68" s="259"/>
      <c r="AT68" s="253">
        <f t="shared" si="6"/>
        <v>0</v>
      </c>
      <c r="AU68" s="226"/>
      <c r="AV68" s="226"/>
      <c r="AW68" s="276"/>
      <c r="AX68" s="227"/>
      <c r="AY68" s="228">
        <v>0</v>
      </c>
      <c r="AZ68" s="229"/>
      <c r="BA68" s="229"/>
      <c r="BB68" s="229"/>
      <c r="BC68" s="276"/>
      <c r="BD68" s="276"/>
      <c r="BE68" s="226"/>
      <c r="BF68" s="226"/>
      <c r="BG68" s="226"/>
      <c r="BH68" s="226"/>
      <c r="BI68" s="226"/>
      <c r="BJ68" s="253">
        <f t="shared" si="11"/>
        <v>0</v>
      </c>
      <c r="BK68" s="226"/>
      <c r="BL68" s="226"/>
      <c r="BM68" s="226"/>
      <c r="BN68" s="226"/>
      <c r="BO68" s="226"/>
      <c r="BP68" s="226"/>
      <c r="BQ68" s="276"/>
      <c r="BR68" s="276"/>
      <c r="BS68" s="226"/>
      <c r="BT68" s="226"/>
      <c r="BU68" s="226"/>
      <c r="BV68" s="226"/>
      <c r="BW68" s="226"/>
      <c r="BX68" s="226"/>
      <c r="BY68" s="226"/>
      <c r="BZ68" s="226"/>
      <c r="CA68" s="226"/>
      <c r="CB68" s="226"/>
      <c r="CC68" s="276"/>
      <c r="CD68" s="226"/>
      <c r="CE68" s="226"/>
      <c r="CF68" s="226">
        <v>1.0649652421211301E-2</v>
      </c>
      <c r="CG68" s="276"/>
      <c r="CH68" s="276"/>
      <c r="CI68" s="276"/>
      <c r="CJ68" s="276"/>
      <c r="CK68" s="226"/>
      <c r="CN68" s="276"/>
      <c r="CO68" s="276"/>
      <c r="CP68" s="226"/>
      <c r="CQ68" s="276"/>
      <c r="CR68" s="276"/>
      <c r="CS68" s="226"/>
      <c r="CT68" s="226"/>
      <c r="CU68" s="253">
        <f t="shared" si="12"/>
        <v>0</v>
      </c>
      <c r="CV68" s="276"/>
      <c r="CW68" s="242"/>
      <c r="CX68" s="276"/>
      <c r="CY68" s="276"/>
      <c r="CZ68" s="276"/>
      <c r="DA68" s="276"/>
      <c r="DB68" s="276"/>
      <c r="DC68" s="226"/>
      <c r="DD68" s="226"/>
      <c r="DE68" s="226"/>
      <c r="DF68" s="253">
        <f t="shared" si="13"/>
        <v>0</v>
      </c>
      <c r="DG68" s="226"/>
      <c r="DH68" s="226"/>
      <c r="DI68" s="226"/>
      <c r="DJ68" s="226"/>
      <c r="DK68" s="226"/>
      <c r="DL68" s="226"/>
      <c r="DM68" s="253">
        <f t="shared" si="14"/>
        <v>0</v>
      </c>
      <c r="DN68" s="276"/>
      <c r="DO68" s="276"/>
      <c r="DP68" s="226"/>
      <c r="DQ68" s="226"/>
      <c r="DR68" s="226"/>
      <c r="DS68" s="226"/>
      <c r="DT68" s="226"/>
      <c r="DU68" s="226"/>
      <c r="DV68" s="226"/>
      <c r="DW68" s="226"/>
      <c r="DX68" s="226"/>
      <c r="DY68" s="226"/>
      <c r="DZ68" s="226"/>
      <c r="EA68" s="226"/>
      <c r="EB68" s="226"/>
      <c r="EC68" s="226"/>
      <c r="ED68" s="226"/>
      <c r="EE68" s="226"/>
      <c r="EF68" s="226"/>
      <c r="EG68" s="226"/>
      <c r="EH68" s="226"/>
      <c r="EI68" s="226"/>
      <c r="EJ68" s="226"/>
      <c r="EK68" s="226"/>
      <c r="EL68" s="226"/>
      <c r="EM68" s="226"/>
      <c r="EN68" s="226"/>
    </row>
    <row r="69" spans="1:147">
      <c r="B69" s="17"/>
      <c r="C69" s="12" t="s">
        <v>663</v>
      </c>
      <c r="D69" s="51" t="s">
        <v>737</v>
      </c>
      <c r="E69" s="42">
        <v>32</v>
      </c>
      <c r="F69" s="11" t="str">
        <f>VLOOKUP(K69,[1]Codes!$C$1:$P$3253,13,FALSE)</f>
        <v>Shelf demersal invertivores small</v>
      </c>
      <c r="G69" s="12" t="s">
        <v>486</v>
      </c>
      <c r="H69" s="12" t="s">
        <v>486</v>
      </c>
      <c r="I69" s="27" t="s">
        <v>222</v>
      </c>
      <c r="J69" s="11" t="str">
        <f>VLOOKUP(K69,[1]Codes!$C$1:$P$3253,14,FALSE)</f>
        <v>FDS</v>
      </c>
      <c r="K69" s="25" t="s">
        <v>487</v>
      </c>
      <c r="L69" s="93"/>
      <c r="M69" s="93"/>
      <c r="P69" s="93"/>
      <c r="Q69" s="76"/>
      <c r="S69" s="54"/>
      <c r="T69" s="54">
        <f t="shared" si="7"/>
        <v>0</v>
      </c>
      <c r="U69" s="54"/>
      <c r="V69" s="54"/>
      <c r="AA69" s="23">
        <v>8.6199999999999999E-2</v>
      </c>
      <c r="AE69" s="74">
        <f t="shared" si="8"/>
        <v>0</v>
      </c>
      <c r="AF69" s="74">
        <v>5.8727671162608207E-2</v>
      </c>
      <c r="AG69" s="74">
        <f t="shared" si="3"/>
        <v>5.2854904046347385E-2</v>
      </c>
      <c r="AH69" s="74">
        <v>4.8254026974211273E-3</v>
      </c>
      <c r="AI69" s="74">
        <f t="shared" si="9"/>
        <v>4.3428624276790149E-3</v>
      </c>
      <c r="AL69" s="707">
        <f t="shared" si="10"/>
        <v>1.1439553294805281E-2</v>
      </c>
      <c r="AN69" s="74">
        <f t="shared" si="17"/>
        <v>0</v>
      </c>
      <c r="AP69" s="74">
        <f t="shared" si="5"/>
        <v>0</v>
      </c>
      <c r="AQ69" s="253">
        <f t="shared" si="16"/>
        <v>0</v>
      </c>
      <c r="AT69" s="253">
        <f t="shared" si="6"/>
        <v>0</v>
      </c>
      <c r="AX69" s="43"/>
      <c r="AY69" s="92">
        <v>0</v>
      </c>
      <c r="AZ69" s="94"/>
      <c r="BA69" s="94"/>
      <c r="BB69" s="94"/>
      <c r="BD69" s="270">
        <v>0.25</v>
      </c>
      <c r="BJ69" s="253">
        <f t="shared" si="11"/>
        <v>1.7223680493837368E-2</v>
      </c>
      <c r="BS69" s="76"/>
      <c r="CF69" s="23">
        <v>6.5087059777176161E-3</v>
      </c>
      <c r="CU69" s="253">
        <f t="shared" si="12"/>
        <v>0</v>
      </c>
      <c r="DC69" s="93"/>
      <c r="DF69" s="253">
        <f t="shared" si="13"/>
        <v>0</v>
      </c>
      <c r="DG69" s="93"/>
      <c r="DM69" s="253">
        <f t="shared" si="14"/>
        <v>0</v>
      </c>
    </row>
    <row r="70" spans="1:147">
      <c r="A70" s="16" t="s">
        <v>326</v>
      </c>
      <c r="B70" s="17" t="s">
        <v>26</v>
      </c>
      <c r="C70" s="12" t="s">
        <v>663</v>
      </c>
      <c r="D70" s="51" t="s">
        <v>737</v>
      </c>
      <c r="E70" s="42">
        <v>32</v>
      </c>
      <c r="F70" s="11" t="str">
        <f>VLOOKUP(K70,[1]Codes!$C$1:$P$3253,13,FALSE)</f>
        <v>Shelf demersal invertivores small</v>
      </c>
      <c r="G70" s="12" t="s">
        <v>486</v>
      </c>
      <c r="H70" s="1" t="s">
        <v>194</v>
      </c>
      <c r="I70" s="1" t="s">
        <v>195</v>
      </c>
      <c r="J70" s="11" t="str">
        <f>VLOOKUP(K70,[1]Codes!$C$1:$P$3253,14,FALSE)</f>
        <v>FDS</v>
      </c>
      <c r="K70" s="61" t="s">
        <v>196</v>
      </c>
      <c r="L70" s="93"/>
      <c r="M70" s="93"/>
      <c r="P70" s="93"/>
      <c r="Q70" s="76"/>
      <c r="S70" s="1"/>
      <c r="T70" s="54">
        <f t="shared" ref="T70:T133" si="18">U70*U$3+V70*V$3</f>
        <v>0</v>
      </c>
      <c r="U70" s="1"/>
      <c r="V70" s="1"/>
      <c r="AA70" s="43"/>
      <c r="AB70" s="23">
        <v>1.1071838195385006E-2</v>
      </c>
      <c r="AE70" s="74">
        <f t="shared" ref="AE70:AE133" si="19">AD70*(1-AE$377)</f>
        <v>0</v>
      </c>
      <c r="AG70" s="74">
        <f t="shared" ref="AG70:AG133" si="20">AF70*(1-AG$377)</f>
        <v>0</v>
      </c>
      <c r="AI70" s="74">
        <f t="shared" si="9"/>
        <v>0</v>
      </c>
      <c r="AJ70" s="74">
        <v>1.8491094238428998E-2</v>
      </c>
      <c r="AL70" s="707">
        <f t="shared" si="10"/>
        <v>3.6982188476857997E-3</v>
      </c>
      <c r="AN70" s="74">
        <f t="shared" si="17"/>
        <v>0</v>
      </c>
      <c r="AP70" s="74">
        <f t="shared" ref="AP70:AP133" si="21">AO70*(1-AP$377)</f>
        <v>0</v>
      </c>
      <c r="AQ70" s="253">
        <f t="shared" si="16"/>
        <v>0</v>
      </c>
      <c r="AT70" s="253">
        <f t="shared" ref="AT70:AT133" si="22">IFERROR(SUM(,AR70*AR$3,AS70*AS$3)," ")</f>
        <v>0</v>
      </c>
      <c r="AX70" s="43"/>
      <c r="AY70" s="92">
        <v>0</v>
      </c>
      <c r="AZ70" s="94"/>
      <c r="BA70" s="94"/>
      <c r="BB70" s="94"/>
      <c r="BJ70" s="253">
        <f t="shared" si="11"/>
        <v>0</v>
      </c>
      <c r="BS70" s="76"/>
      <c r="CU70" s="253">
        <f t="shared" si="12"/>
        <v>0</v>
      </c>
      <c r="DC70" s="93"/>
      <c r="DF70" s="253">
        <f t="shared" si="13"/>
        <v>0</v>
      </c>
      <c r="DG70" s="93"/>
      <c r="DM70" s="253">
        <f t="shared" si="14"/>
        <v>0</v>
      </c>
      <c r="EM70" s="93"/>
      <c r="EN70" s="93"/>
      <c r="EO70" s="17"/>
      <c r="EP70" s="17"/>
      <c r="EQ70" s="17"/>
    </row>
    <row r="71" spans="1:147">
      <c r="A71" s="16" t="s">
        <v>330</v>
      </c>
      <c r="B71" s="17" t="s">
        <v>29</v>
      </c>
      <c r="C71" s="12" t="s">
        <v>663</v>
      </c>
      <c r="D71" s="51" t="s">
        <v>737</v>
      </c>
      <c r="E71" s="42">
        <v>32</v>
      </c>
      <c r="F71" s="11" t="s">
        <v>911</v>
      </c>
      <c r="G71" s="12" t="s">
        <v>486</v>
      </c>
      <c r="H71" s="12" t="s">
        <v>221</v>
      </c>
      <c r="I71" s="12" t="s">
        <v>222</v>
      </c>
      <c r="J71" s="11" t="s">
        <v>848</v>
      </c>
      <c r="K71" s="61" t="s">
        <v>659</v>
      </c>
      <c r="L71" s="93"/>
      <c r="M71" s="93"/>
      <c r="O71" s="74">
        <v>0</v>
      </c>
      <c r="P71" s="93"/>
      <c r="Q71" s="76"/>
      <c r="R71" s="74">
        <v>1.508845E-2</v>
      </c>
      <c r="S71" s="54"/>
      <c r="T71" s="54">
        <f t="shared" si="18"/>
        <v>0</v>
      </c>
      <c r="U71" s="54"/>
      <c r="V71" s="54"/>
      <c r="Y71" s="74">
        <v>0.05</v>
      </c>
      <c r="Z71" s="74">
        <v>5.9210999999999997E-4</v>
      </c>
      <c r="AA71" s="43"/>
      <c r="AE71" s="74">
        <f t="shared" si="19"/>
        <v>0</v>
      </c>
      <c r="AG71" s="74">
        <f t="shared" si="20"/>
        <v>0</v>
      </c>
      <c r="AI71" s="74">
        <f t="shared" ref="AI71:AI134" si="23">AH71*(1-AI$377)</f>
        <v>0</v>
      </c>
      <c r="AL71" s="707">
        <f t="shared" ref="AL71:AL134" si="24">(AE71*AD$3+AG71*AF$3+AI71*AH$3+AJ71*AJ$3+AK71*AK$3)</f>
        <v>0</v>
      </c>
      <c r="AN71" s="74">
        <f t="shared" si="17"/>
        <v>0</v>
      </c>
      <c r="AP71" s="74">
        <f t="shared" si="21"/>
        <v>0</v>
      </c>
      <c r="AQ71" s="253">
        <f t="shared" si="16"/>
        <v>0</v>
      </c>
      <c r="AT71" s="253">
        <f t="shared" si="22"/>
        <v>0</v>
      </c>
      <c r="AX71" s="43"/>
      <c r="AY71" s="92">
        <v>0</v>
      </c>
      <c r="AZ71" s="94"/>
      <c r="BA71" s="94"/>
      <c r="BB71" s="94"/>
      <c r="BJ71" s="253">
        <f t="shared" ref="BJ71:BJ134" si="25">IFERROR(SUM(,BD71*BD$3,BE71*BE$3,BF71*BF$3,BG71*BG$3,BH71*BH$3,BI71*BI$3)," ")</f>
        <v>0</v>
      </c>
      <c r="BS71" s="76"/>
      <c r="CU71" s="253">
        <f t="shared" ref="CU71:CU134" si="26">IFERROR(SUM(,CS71*CS$3,CT71*CT$3)," ")</f>
        <v>0</v>
      </c>
      <c r="DC71" s="93"/>
      <c r="DE71" s="74">
        <v>7.3535400000000004E-3</v>
      </c>
      <c r="DF71" s="253">
        <f t="shared" ref="DF71:DF134" si="27">IFERROR(SUM(,DC71*DC$3,DD71*DD$3,DE71*DE$3)," ")</f>
        <v>4.2895650000000004E-3</v>
      </c>
      <c r="DG71" s="93"/>
      <c r="DM71" s="253">
        <f t="shared" ref="DM71:DM134" si="28">IFERROR(SUM(,DJ71*DJ$3,DK71*DK$3,DL71*DL$3)," ")</f>
        <v>0</v>
      </c>
      <c r="EM71" s="93"/>
      <c r="EN71" s="93"/>
      <c r="EO71" s="17"/>
      <c r="EP71" s="17"/>
      <c r="EQ71" s="17"/>
    </row>
    <row r="72" spans="1:147">
      <c r="B72" s="17" t="s">
        <v>28</v>
      </c>
      <c r="C72" s="12" t="s">
        <v>663</v>
      </c>
      <c r="D72" s="51" t="s">
        <v>737</v>
      </c>
      <c r="E72" s="42">
        <v>32</v>
      </c>
      <c r="F72" s="11" t="str">
        <f>VLOOKUP(K72,[1]Codes!$C$1:$P$3253,13,FALSE)</f>
        <v>Shelf demersal invertivores small</v>
      </c>
      <c r="G72" s="12" t="s">
        <v>215</v>
      </c>
      <c r="H72" s="12" t="s">
        <v>215</v>
      </c>
      <c r="I72" s="12" t="s">
        <v>216</v>
      </c>
      <c r="J72" s="11" t="str">
        <f>VLOOKUP(K72,[1]Codes!$C$1:$P$3253,14,FALSE)</f>
        <v>FDS</v>
      </c>
      <c r="K72" s="60" t="s">
        <v>217</v>
      </c>
      <c r="L72" s="93"/>
      <c r="M72" s="93"/>
      <c r="N72" s="74">
        <v>1.3965860000000002E-2</v>
      </c>
      <c r="O72" s="74">
        <v>1.8927600000000001E-3</v>
      </c>
      <c r="P72" s="93"/>
      <c r="Q72" s="76"/>
      <c r="R72" s="74">
        <v>1.6129029999999999E-2</v>
      </c>
      <c r="S72" s="1"/>
      <c r="T72" s="54">
        <f t="shared" si="18"/>
        <v>0</v>
      </c>
      <c r="U72" s="1"/>
      <c r="V72" s="1"/>
      <c r="Z72" s="74">
        <v>5.8405999999999996E-4</v>
      </c>
      <c r="AA72" s="23">
        <v>8.6199999999999999E-2</v>
      </c>
      <c r="AB72" s="23">
        <v>9.2265318294875043E-3</v>
      </c>
      <c r="AC72" s="23">
        <v>1E-3</v>
      </c>
      <c r="AE72" s="74">
        <f t="shared" si="19"/>
        <v>0</v>
      </c>
      <c r="AG72" s="74">
        <f t="shared" si="20"/>
        <v>0</v>
      </c>
      <c r="AI72" s="74">
        <f t="shared" si="23"/>
        <v>0</v>
      </c>
      <c r="AL72" s="707">
        <f t="shared" si="24"/>
        <v>0</v>
      </c>
      <c r="AN72" s="74">
        <f t="shared" si="17"/>
        <v>0</v>
      </c>
      <c r="AP72" s="74">
        <f t="shared" si="21"/>
        <v>0</v>
      </c>
      <c r="AQ72" s="253">
        <f t="shared" si="16"/>
        <v>0</v>
      </c>
      <c r="AT72" s="253">
        <f t="shared" si="22"/>
        <v>0</v>
      </c>
      <c r="AX72" s="43"/>
      <c r="AY72" s="92">
        <v>0</v>
      </c>
      <c r="AZ72" s="94"/>
      <c r="BA72" s="94"/>
      <c r="BB72" s="94"/>
      <c r="BH72" s="23">
        <v>1.6830294530154277E-2</v>
      </c>
      <c r="BJ72" s="253">
        <f t="shared" si="25"/>
        <v>8.0478697921061663E-3</v>
      </c>
      <c r="BS72" s="76"/>
      <c r="CU72" s="253">
        <f t="shared" si="26"/>
        <v>0</v>
      </c>
      <c r="DC72" s="93"/>
      <c r="DE72" s="74">
        <v>2.9584100000000003E-3</v>
      </c>
      <c r="DF72" s="253">
        <f t="shared" si="27"/>
        <v>1.725739166666667E-3</v>
      </c>
      <c r="DG72" s="93">
        <v>0.05</v>
      </c>
      <c r="DM72" s="253">
        <f t="shared" si="28"/>
        <v>0</v>
      </c>
      <c r="EM72" s="93"/>
      <c r="EN72" s="93"/>
      <c r="EO72" s="17"/>
      <c r="EP72" s="17"/>
      <c r="EQ72" s="17"/>
    </row>
    <row r="73" spans="1:147">
      <c r="B73" s="17" t="s">
        <v>29</v>
      </c>
      <c r="C73" s="12" t="s">
        <v>663</v>
      </c>
      <c r="D73" s="51" t="s">
        <v>737</v>
      </c>
      <c r="E73" s="42">
        <v>32</v>
      </c>
      <c r="F73" s="11" t="s">
        <v>911</v>
      </c>
      <c r="G73" s="1" t="s">
        <v>648</v>
      </c>
      <c r="H73" s="12" t="s">
        <v>225</v>
      </c>
      <c r="I73" s="27" t="s">
        <v>97</v>
      </c>
      <c r="J73" s="11" t="s">
        <v>848</v>
      </c>
      <c r="K73" s="60" t="s">
        <v>649</v>
      </c>
      <c r="L73" s="93"/>
      <c r="M73" s="93"/>
      <c r="N73" s="74">
        <v>3.0550300000000002E-3</v>
      </c>
      <c r="O73" s="74">
        <v>0</v>
      </c>
      <c r="P73" s="93"/>
      <c r="Q73" s="76"/>
      <c r="S73" s="54"/>
      <c r="T73" s="54">
        <f t="shared" si="18"/>
        <v>0</v>
      </c>
      <c r="U73" s="54"/>
      <c r="V73" s="54"/>
      <c r="Z73" s="74">
        <v>7.6023000000000009E-4</v>
      </c>
      <c r="AA73" s="43"/>
      <c r="AE73" s="74">
        <f t="shared" si="19"/>
        <v>0</v>
      </c>
      <c r="AG73" s="74">
        <f t="shared" si="20"/>
        <v>0</v>
      </c>
      <c r="AI73" s="74">
        <f t="shared" si="23"/>
        <v>0</v>
      </c>
      <c r="AL73" s="707">
        <f t="shared" si="24"/>
        <v>0</v>
      </c>
      <c r="AN73" s="74">
        <f t="shared" si="17"/>
        <v>0</v>
      </c>
      <c r="AP73" s="74">
        <f t="shared" si="21"/>
        <v>0</v>
      </c>
      <c r="AQ73" s="253">
        <f t="shared" si="16"/>
        <v>0</v>
      </c>
      <c r="AT73" s="253">
        <f t="shared" si="22"/>
        <v>0</v>
      </c>
      <c r="AX73" s="43"/>
      <c r="AY73" s="92">
        <v>0</v>
      </c>
      <c r="AZ73" s="94"/>
      <c r="BA73" s="94"/>
      <c r="BB73" s="94"/>
      <c r="BJ73" s="253">
        <f t="shared" si="25"/>
        <v>0</v>
      </c>
      <c r="BS73" s="76"/>
      <c r="CU73" s="253">
        <f t="shared" si="26"/>
        <v>0</v>
      </c>
      <c r="DC73" s="93"/>
      <c r="DF73" s="253">
        <f t="shared" si="27"/>
        <v>0</v>
      </c>
      <c r="DG73" s="93"/>
      <c r="DM73" s="253">
        <f t="shared" si="28"/>
        <v>0</v>
      </c>
      <c r="EM73" s="93"/>
      <c r="EN73" s="93"/>
      <c r="EO73" s="17"/>
      <c r="EP73" s="17"/>
      <c r="EQ73" s="17"/>
    </row>
    <row r="74" spans="1:147">
      <c r="B74" s="17"/>
      <c r="C74" s="12" t="s">
        <v>663</v>
      </c>
      <c r="D74" s="51" t="s">
        <v>737</v>
      </c>
      <c r="E74" s="42">
        <v>32</v>
      </c>
      <c r="F74" s="11" t="str">
        <f>VLOOKUP(K74,[1]Codes!$C$1:$P$3253,13,FALSE)</f>
        <v>Shelf demersal invertivores small</v>
      </c>
      <c r="G74" s="1" t="s">
        <v>648</v>
      </c>
      <c r="H74" s="12" t="s">
        <v>350</v>
      </c>
      <c r="I74" s="27" t="s">
        <v>651</v>
      </c>
      <c r="J74" s="11" t="str">
        <f>VLOOKUP(K74,[1]Codes!$C$1:$P$3253,14,FALSE)</f>
        <v>FDS</v>
      </c>
      <c r="K74" s="25" t="s">
        <v>351</v>
      </c>
      <c r="L74" s="93"/>
      <c r="M74" s="93"/>
      <c r="P74" s="93"/>
      <c r="Q74" s="76"/>
      <c r="S74" s="54"/>
      <c r="T74" s="54">
        <f t="shared" si="18"/>
        <v>0</v>
      </c>
      <c r="U74" s="54"/>
      <c r="V74" s="54"/>
      <c r="AA74" s="43"/>
      <c r="AC74" s="23">
        <v>1.7000000000000001E-2</v>
      </c>
      <c r="AE74" s="74">
        <f t="shared" si="19"/>
        <v>0</v>
      </c>
      <c r="AG74" s="74">
        <f t="shared" si="20"/>
        <v>0</v>
      </c>
      <c r="AI74" s="74">
        <f t="shared" si="23"/>
        <v>0</v>
      </c>
      <c r="AL74" s="707">
        <f t="shared" si="24"/>
        <v>0</v>
      </c>
      <c r="AN74" s="74">
        <f t="shared" si="17"/>
        <v>0</v>
      </c>
      <c r="AP74" s="74">
        <f t="shared" si="21"/>
        <v>0</v>
      </c>
      <c r="AQ74" s="253">
        <f t="shared" si="16"/>
        <v>0</v>
      </c>
      <c r="AT74" s="253">
        <f t="shared" si="22"/>
        <v>0</v>
      </c>
      <c r="AX74" s="43"/>
      <c r="AY74" s="92">
        <v>0</v>
      </c>
      <c r="AZ74" s="94"/>
      <c r="BA74" s="94"/>
      <c r="BB74" s="94"/>
      <c r="BF74" s="23">
        <v>0.51888020833333337</v>
      </c>
      <c r="BH74" s="23">
        <v>9.523141654978963E-2</v>
      </c>
      <c r="BJ74" s="253">
        <f t="shared" si="25"/>
        <v>6.3340087537435669E-2</v>
      </c>
      <c r="BS74" s="76"/>
      <c r="CU74" s="253">
        <f t="shared" si="26"/>
        <v>0</v>
      </c>
      <c r="DC74" s="93"/>
      <c r="DF74" s="253">
        <f t="shared" si="27"/>
        <v>0</v>
      </c>
      <c r="DG74" s="93"/>
      <c r="DM74" s="253">
        <f t="shared" si="28"/>
        <v>0</v>
      </c>
    </row>
    <row r="75" spans="1:147">
      <c r="B75" s="26"/>
      <c r="C75" s="12" t="s">
        <v>663</v>
      </c>
      <c r="D75" s="51" t="s">
        <v>737</v>
      </c>
      <c r="E75" s="42">
        <v>32</v>
      </c>
      <c r="F75" s="11" t="s">
        <v>911</v>
      </c>
      <c r="G75" s="1" t="s">
        <v>648</v>
      </c>
      <c r="H75" s="12" t="s">
        <v>418</v>
      </c>
      <c r="I75" s="27" t="s">
        <v>650</v>
      </c>
      <c r="J75" s="11" t="str">
        <f>VLOOKUP(K75,[1]Codes!$C$1:$P$3253,14,FALSE)</f>
        <v>FDS</v>
      </c>
      <c r="K75" s="25" t="s">
        <v>419</v>
      </c>
      <c r="L75" s="93"/>
      <c r="M75" s="93"/>
      <c r="P75" s="93"/>
      <c r="Q75" s="76"/>
      <c r="S75" s="54"/>
      <c r="T75" s="54">
        <f t="shared" si="18"/>
        <v>0</v>
      </c>
      <c r="U75" s="54"/>
      <c r="V75" s="54"/>
      <c r="AA75" s="43"/>
      <c r="AE75" s="74">
        <f t="shared" si="19"/>
        <v>0</v>
      </c>
      <c r="AG75" s="74">
        <f t="shared" si="20"/>
        <v>0</v>
      </c>
      <c r="AI75" s="74">
        <f t="shared" si="23"/>
        <v>0</v>
      </c>
      <c r="AL75" s="707">
        <f t="shared" si="24"/>
        <v>0</v>
      </c>
      <c r="AN75" s="74">
        <f t="shared" si="17"/>
        <v>0</v>
      </c>
      <c r="AP75" s="74">
        <f t="shared" si="21"/>
        <v>0</v>
      </c>
      <c r="AQ75" s="253">
        <f t="shared" si="16"/>
        <v>0</v>
      </c>
      <c r="AT75" s="253">
        <f t="shared" si="22"/>
        <v>0</v>
      </c>
      <c r="AX75" s="43"/>
      <c r="AY75" s="92">
        <v>0</v>
      </c>
      <c r="AZ75" s="94"/>
      <c r="BA75" s="94"/>
      <c r="BB75" s="94"/>
      <c r="BJ75" s="253">
        <f t="shared" si="25"/>
        <v>0</v>
      </c>
      <c r="BS75" s="76"/>
      <c r="BV75" s="23"/>
      <c r="BW75" s="23"/>
      <c r="BX75" s="23"/>
      <c r="BY75" s="23"/>
      <c r="CA75" s="23">
        <v>3.3857710654626741E-2</v>
      </c>
      <c r="CF75" s="23">
        <v>9.0907848927890788E-4</v>
      </c>
      <c r="CU75" s="253">
        <f t="shared" si="26"/>
        <v>0</v>
      </c>
      <c r="DC75" s="93"/>
      <c r="DF75" s="253">
        <f t="shared" si="27"/>
        <v>0</v>
      </c>
      <c r="DG75" s="93"/>
      <c r="DM75" s="253">
        <f t="shared" si="28"/>
        <v>0</v>
      </c>
      <c r="EM75" s="93"/>
      <c r="EN75" s="93"/>
      <c r="EO75" s="17"/>
      <c r="EP75" s="17"/>
      <c r="EQ75" s="17"/>
    </row>
    <row r="76" spans="1:147">
      <c r="A76" s="2" t="s">
        <v>349</v>
      </c>
      <c r="B76" s="17" t="s">
        <v>26</v>
      </c>
      <c r="C76" s="12" t="s">
        <v>663</v>
      </c>
      <c r="D76" s="51" t="s">
        <v>737</v>
      </c>
      <c r="E76" s="42">
        <v>32</v>
      </c>
      <c r="F76" s="11" t="s">
        <v>911</v>
      </c>
      <c r="G76" s="1" t="s">
        <v>648</v>
      </c>
      <c r="H76" s="12" t="s">
        <v>199</v>
      </c>
      <c r="I76" s="27" t="s">
        <v>219</v>
      </c>
      <c r="J76" s="11" t="s">
        <v>848</v>
      </c>
      <c r="K76" s="60" t="s">
        <v>200</v>
      </c>
      <c r="L76" s="93"/>
      <c r="M76" s="93"/>
      <c r="N76" s="74">
        <v>0.20599647999999998</v>
      </c>
      <c r="O76" s="74">
        <v>0</v>
      </c>
      <c r="P76" s="93"/>
      <c r="Q76" s="76"/>
      <c r="S76" s="54"/>
      <c r="T76" s="54">
        <f t="shared" si="18"/>
        <v>0</v>
      </c>
      <c r="U76" s="54"/>
      <c r="V76" s="54"/>
      <c r="Z76" s="74">
        <v>7.3447999999999981E-4</v>
      </c>
      <c r="AA76" s="43"/>
      <c r="AE76" s="74">
        <f t="shared" si="19"/>
        <v>0</v>
      </c>
      <c r="AG76" s="74">
        <f t="shared" si="20"/>
        <v>0</v>
      </c>
      <c r="AI76" s="74">
        <f t="shared" si="23"/>
        <v>0</v>
      </c>
      <c r="AL76" s="707">
        <f t="shared" si="24"/>
        <v>0</v>
      </c>
      <c r="AN76" s="74">
        <f t="shared" si="17"/>
        <v>0</v>
      </c>
      <c r="AP76" s="74">
        <f t="shared" si="21"/>
        <v>0</v>
      </c>
      <c r="AQ76" s="253">
        <f t="shared" si="16"/>
        <v>0</v>
      </c>
      <c r="AT76" s="253">
        <f t="shared" si="22"/>
        <v>0</v>
      </c>
      <c r="AX76" s="43"/>
      <c r="AY76" s="92">
        <v>0</v>
      </c>
      <c r="AZ76" s="94"/>
      <c r="BA76" s="94"/>
      <c r="BB76" s="94"/>
      <c r="BJ76" s="253">
        <f t="shared" si="25"/>
        <v>0</v>
      </c>
      <c r="BS76" s="76"/>
      <c r="CA76" s="74">
        <v>6.4391010142085092E-2</v>
      </c>
      <c r="CU76" s="253">
        <f t="shared" si="26"/>
        <v>0</v>
      </c>
      <c r="DC76" s="93"/>
      <c r="DF76" s="253">
        <f t="shared" si="27"/>
        <v>0</v>
      </c>
      <c r="DG76" s="93"/>
      <c r="DM76" s="253">
        <f t="shared" si="28"/>
        <v>0</v>
      </c>
    </row>
    <row r="77" spans="1:147">
      <c r="B77" s="26" t="s">
        <v>8</v>
      </c>
      <c r="C77" s="12" t="s">
        <v>663</v>
      </c>
      <c r="D77" s="51" t="s">
        <v>737</v>
      </c>
      <c r="E77" s="42">
        <v>32</v>
      </c>
      <c r="F77" s="11" t="s">
        <v>911</v>
      </c>
      <c r="G77" s="1" t="s">
        <v>648</v>
      </c>
      <c r="H77" s="12" t="s">
        <v>110</v>
      </c>
      <c r="I77" s="27" t="s">
        <v>109</v>
      </c>
      <c r="J77" s="11" t="s">
        <v>848</v>
      </c>
      <c r="K77" s="25" t="s">
        <v>652</v>
      </c>
      <c r="L77" s="93"/>
      <c r="M77" s="93"/>
      <c r="P77" s="93"/>
      <c r="Q77" s="76"/>
      <c r="S77" s="54"/>
      <c r="T77" s="54">
        <f t="shared" si="18"/>
        <v>0</v>
      </c>
      <c r="U77" s="54"/>
      <c r="V77" s="54"/>
      <c r="AA77" s="43"/>
      <c r="AE77" s="74">
        <f t="shared" si="19"/>
        <v>0</v>
      </c>
      <c r="AG77" s="74">
        <f t="shared" si="20"/>
        <v>0</v>
      </c>
      <c r="AI77" s="74">
        <f t="shared" si="23"/>
        <v>0</v>
      </c>
      <c r="AL77" s="707">
        <f t="shared" si="24"/>
        <v>0</v>
      </c>
      <c r="AN77" s="74">
        <f t="shared" si="17"/>
        <v>0</v>
      </c>
      <c r="AP77" s="74">
        <f t="shared" si="21"/>
        <v>0</v>
      </c>
      <c r="AQ77" s="253">
        <f t="shared" si="16"/>
        <v>0</v>
      </c>
      <c r="AT77" s="253">
        <f t="shared" si="22"/>
        <v>0</v>
      </c>
      <c r="AX77" s="43"/>
      <c r="AY77" s="92">
        <v>0</v>
      </c>
      <c r="AZ77" s="94"/>
      <c r="BA77" s="94"/>
      <c r="BB77" s="94"/>
      <c r="BJ77" s="253">
        <f t="shared" si="25"/>
        <v>0</v>
      </c>
      <c r="BS77" s="76"/>
      <c r="CU77" s="253">
        <f t="shared" si="26"/>
        <v>0</v>
      </c>
      <c r="DC77" s="93"/>
      <c r="DE77" s="74">
        <v>8.4525899999999994E-3</v>
      </c>
      <c r="DF77" s="253">
        <f t="shared" si="27"/>
        <v>4.9306775000000002E-3</v>
      </c>
      <c r="DG77" s="93"/>
      <c r="DM77" s="253">
        <f t="shared" si="28"/>
        <v>0</v>
      </c>
      <c r="EM77" s="93"/>
      <c r="EN77" s="93"/>
      <c r="EO77" s="17"/>
      <c r="EP77" s="17"/>
      <c r="EQ77" s="17"/>
    </row>
    <row r="78" spans="1:147">
      <c r="B78" s="17" t="s">
        <v>27</v>
      </c>
      <c r="C78" s="12" t="s">
        <v>663</v>
      </c>
      <c r="D78" s="51" t="s">
        <v>737</v>
      </c>
      <c r="E78" s="42">
        <v>32</v>
      </c>
      <c r="F78" s="11" t="s">
        <v>911</v>
      </c>
      <c r="G78" s="1" t="s">
        <v>648</v>
      </c>
      <c r="H78" s="12" t="s">
        <v>164</v>
      </c>
      <c r="I78" s="27" t="s">
        <v>653</v>
      </c>
      <c r="J78" s="11" t="s">
        <v>848</v>
      </c>
      <c r="L78" s="93"/>
      <c r="M78" s="93"/>
      <c r="P78" s="93"/>
      <c r="Q78" s="76"/>
      <c r="S78" s="54"/>
      <c r="T78" s="54">
        <f t="shared" si="18"/>
        <v>0</v>
      </c>
      <c r="U78" s="54"/>
      <c r="V78" s="54"/>
      <c r="AA78" s="43"/>
      <c r="AE78" s="74">
        <f t="shared" si="19"/>
        <v>0</v>
      </c>
      <c r="AG78" s="74">
        <f t="shared" si="20"/>
        <v>0</v>
      </c>
      <c r="AI78" s="74">
        <f t="shared" si="23"/>
        <v>0</v>
      </c>
      <c r="AL78" s="707">
        <f t="shared" si="24"/>
        <v>0</v>
      </c>
      <c r="AN78" s="74">
        <f t="shared" si="17"/>
        <v>0</v>
      </c>
      <c r="AP78" s="74">
        <f t="shared" si="21"/>
        <v>0</v>
      </c>
      <c r="AQ78" s="253">
        <f t="shared" si="16"/>
        <v>0</v>
      </c>
      <c r="AT78" s="253">
        <f t="shared" si="22"/>
        <v>0</v>
      </c>
      <c r="AX78" s="43"/>
      <c r="AY78" s="92">
        <v>0</v>
      </c>
      <c r="AZ78" s="94"/>
      <c r="BA78" s="94"/>
      <c r="BB78" s="94"/>
      <c r="BJ78" s="253">
        <f t="shared" si="25"/>
        <v>0</v>
      </c>
      <c r="BS78" s="76"/>
      <c r="CU78" s="253">
        <f t="shared" si="26"/>
        <v>0</v>
      </c>
      <c r="DC78" s="93"/>
      <c r="DF78" s="253">
        <f t="shared" si="27"/>
        <v>0</v>
      </c>
      <c r="DG78" s="93">
        <v>7.4999999999999997E-2</v>
      </c>
      <c r="DM78" s="253">
        <f t="shared" si="28"/>
        <v>0</v>
      </c>
      <c r="EM78" s="93"/>
      <c r="EN78" s="93"/>
      <c r="EO78" s="17"/>
      <c r="EP78" s="17"/>
      <c r="EQ78" s="17"/>
    </row>
    <row r="79" spans="1:147">
      <c r="B79" s="17" t="s">
        <v>26</v>
      </c>
      <c r="C79" s="12" t="s">
        <v>663</v>
      </c>
      <c r="D79" s="51" t="s">
        <v>737</v>
      </c>
      <c r="E79" s="42">
        <v>32</v>
      </c>
      <c r="F79" s="11" t="str">
        <f>VLOOKUP(K79,[1]Codes!$C$1:$P$3253,13,FALSE)</f>
        <v>Shelf demersal invertivores small</v>
      </c>
      <c r="G79" s="1" t="s">
        <v>648</v>
      </c>
      <c r="H79" s="12" t="s">
        <v>370</v>
      </c>
      <c r="I79" s="27" t="s">
        <v>651</v>
      </c>
      <c r="J79" s="11" t="str">
        <f>VLOOKUP(K79,[1]Codes!$C$1:$P$3253,14,FALSE)</f>
        <v>FDS</v>
      </c>
      <c r="K79" s="25" t="s">
        <v>849</v>
      </c>
      <c r="L79" s="93"/>
      <c r="M79" s="93"/>
      <c r="N79" s="74">
        <v>1.1783699999999999E-2</v>
      </c>
      <c r="O79" s="74">
        <v>0</v>
      </c>
      <c r="P79" s="93"/>
      <c r="Q79" s="76"/>
      <c r="R79" s="74">
        <v>2.3967799999999998E-3</v>
      </c>
      <c r="S79" s="54"/>
      <c r="T79" s="54">
        <f t="shared" si="18"/>
        <v>0</v>
      </c>
      <c r="U79" s="54"/>
      <c r="V79" s="54"/>
      <c r="Z79" s="74">
        <v>3.1050570000000065E-2</v>
      </c>
      <c r="AA79" s="43"/>
      <c r="AE79" s="74">
        <f t="shared" si="19"/>
        <v>0</v>
      </c>
      <c r="AG79" s="74">
        <f t="shared" si="20"/>
        <v>0</v>
      </c>
      <c r="AI79" s="74">
        <f t="shared" si="23"/>
        <v>0</v>
      </c>
      <c r="AJ79" s="23"/>
      <c r="AL79" s="707">
        <f t="shared" si="24"/>
        <v>0</v>
      </c>
      <c r="AN79" s="74">
        <f t="shared" si="17"/>
        <v>0</v>
      </c>
      <c r="AP79" s="74">
        <f t="shared" si="21"/>
        <v>0</v>
      </c>
      <c r="AQ79" s="253">
        <f t="shared" si="16"/>
        <v>0</v>
      </c>
      <c r="AT79" s="253">
        <f t="shared" si="22"/>
        <v>0</v>
      </c>
      <c r="AX79" s="43"/>
      <c r="AY79" s="92">
        <v>0</v>
      </c>
      <c r="AZ79" s="94"/>
      <c r="BA79" s="94"/>
      <c r="BB79" s="94"/>
      <c r="BH79" s="23">
        <v>4.3899018232819075E-2</v>
      </c>
      <c r="BJ79" s="253">
        <f t="shared" si="25"/>
        <v>2.0991527041076916E-2</v>
      </c>
      <c r="BS79" s="76"/>
      <c r="CU79" s="253">
        <f t="shared" si="26"/>
        <v>0</v>
      </c>
      <c r="DC79" s="93">
        <v>0.14299999999999999</v>
      </c>
      <c r="DF79" s="253">
        <f t="shared" si="27"/>
        <v>3.7452380952380952E-2</v>
      </c>
      <c r="DG79" s="93"/>
      <c r="DM79" s="253">
        <f t="shared" si="28"/>
        <v>0</v>
      </c>
      <c r="EM79" s="93"/>
      <c r="EN79" s="93"/>
      <c r="EO79" s="17"/>
      <c r="EP79" s="17"/>
      <c r="EQ79" s="17"/>
    </row>
    <row r="80" spans="1:147">
      <c r="B80" s="17"/>
      <c r="C80" s="12" t="s">
        <v>663</v>
      </c>
      <c r="D80" s="51" t="s">
        <v>737</v>
      </c>
      <c r="E80" s="42">
        <v>32</v>
      </c>
      <c r="F80" s="11" t="str">
        <f>VLOOKUP(K80,[1]Codes!$C$1:$P$3253,13,FALSE)</f>
        <v>Shelf demersal invertivores small</v>
      </c>
      <c r="G80" s="1" t="s">
        <v>648</v>
      </c>
      <c r="H80" s="1" t="s">
        <v>554</v>
      </c>
      <c r="I80" s="1" t="s">
        <v>555</v>
      </c>
      <c r="J80" s="11" t="str">
        <f>VLOOKUP(K80,[1]Codes!$C$1:$P$3253,14,FALSE)</f>
        <v>FDS</v>
      </c>
      <c r="K80" s="25" t="s">
        <v>553</v>
      </c>
      <c r="L80" s="93"/>
      <c r="M80" s="93"/>
      <c r="P80" s="93"/>
      <c r="Q80" s="76"/>
      <c r="S80" s="54"/>
      <c r="T80" s="54">
        <f t="shared" si="18"/>
        <v>0</v>
      </c>
      <c r="U80" s="54"/>
      <c r="V80" s="54"/>
      <c r="AA80" s="43"/>
      <c r="AE80" s="74">
        <f t="shared" si="19"/>
        <v>0</v>
      </c>
      <c r="AG80" s="74">
        <f t="shared" si="20"/>
        <v>0</v>
      </c>
      <c r="AI80" s="74">
        <f t="shared" si="23"/>
        <v>0</v>
      </c>
      <c r="AL80" s="707">
        <f t="shared" si="24"/>
        <v>0</v>
      </c>
      <c r="AN80" s="74">
        <f t="shared" si="17"/>
        <v>0</v>
      </c>
      <c r="AP80" s="74">
        <f t="shared" si="21"/>
        <v>0</v>
      </c>
      <c r="AQ80" s="253">
        <f t="shared" si="16"/>
        <v>0</v>
      </c>
      <c r="AT80" s="253">
        <f t="shared" si="22"/>
        <v>0</v>
      </c>
      <c r="AX80" s="43"/>
      <c r="AY80" s="92">
        <v>0</v>
      </c>
      <c r="AZ80" s="94"/>
      <c r="BA80" s="94"/>
      <c r="BB80" s="94"/>
      <c r="BJ80" s="253">
        <f t="shared" si="25"/>
        <v>0</v>
      </c>
      <c r="BS80" s="76"/>
      <c r="BV80" s="23"/>
      <c r="BW80" s="23"/>
      <c r="BX80" s="23"/>
      <c r="BY80" s="23"/>
      <c r="BZ80" s="23">
        <v>1.3171090962915391E-2</v>
      </c>
      <c r="CA80" s="23"/>
      <c r="CB80" s="23"/>
      <c r="CU80" s="253">
        <f t="shared" si="26"/>
        <v>0</v>
      </c>
      <c r="DC80" s="93"/>
      <c r="DF80" s="253">
        <f t="shared" si="27"/>
        <v>0</v>
      </c>
      <c r="DG80" s="93"/>
      <c r="DM80" s="253">
        <f t="shared" si="28"/>
        <v>0</v>
      </c>
    </row>
    <row r="81" spans="1:147">
      <c r="B81" s="17" t="s">
        <v>25</v>
      </c>
      <c r="C81" s="12" t="s">
        <v>663</v>
      </c>
      <c r="D81" s="51" t="s">
        <v>737</v>
      </c>
      <c r="E81" s="42">
        <v>32</v>
      </c>
      <c r="F81" s="11" t="s">
        <v>911</v>
      </c>
      <c r="G81" s="1" t="s">
        <v>648</v>
      </c>
      <c r="H81" s="12" t="s">
        <v>182</v>
      </c>
      <c r="I81" s="27" t="s">
        <v>183</v>
      </c>
      <c r="J81" s="11" t="s">
        <v>848</v>
      </c>
      <c r="K81" s="60" t="s">
        <v>183</v>
      </c>
      <c r="L81" s="93"/>
      <c r="M81" s="93"/>
      <c r="O81" s="74">
        <v>0</v>
      </c>
      <c r="P81" s="93"/>
      <c r="Q81" s="76"/>
      <c r="S81" s="54"/>
      <c r="T81" s="54">
        <f t="shared" si="18"/>
        <v>0</v>
      </c>
      <c r="U81" s="54"/>
      <c r="V81" s="54"/>
      <c r="Z81" s="74">
        <v>3.2818000000000002E-4</v>
      </c>
      <c r="AA81" s="43"/>
      <c r="AE81" s="74">
        <f t="shared" si="19"/>
        <v>0</v>
      </c>
      <c r="AG81" s="74">
        <f t="shared" si="20"/>
        <v>0</v>
      </c>
      <c r="AI81" s="74">
        <f t="shared" si="23"/>
        <v>0</v>
      </c>
      <c r="AL81" s="707">
        <f t="shared" si="24"/>
        <v>0</v>
      </c>
      <c r="AN81" s="74">
        <f t="shared" si="17"/>
        <v>0</v>
      </c>
      <c r="AP81" s="74">
        <f t="shared" si="21"/>
        <v>0</v>
      </c>
      <c r="AQ81" s="253">
        <f t="shared" si="16"/>
        <v>0</v>
      </c>
      <c r="AT81" s="253">
        <f t="shared" si="22"/>
        <v>0</v>
      </c>
      <c r="AX81" s="43"/>
      <c r="AY81" s="92">
        <v>0</v>
      </c>
      <c r="AZ81" s="94"/>
      <c r="BA81" s="94"/>
      <c r="BB81" s="94"/>
      <c r="BJ81" s="253">
        <f t="shared" si="25"/>
        <v>0</v>
      </c>
      <c r="BS81" s="76"/>
      <c r="BZ81" s="74">
        <v>1.4572375822732549E-2</v>
      </c>
      <c r="CU81" s="253">
        <f t="shared" si="26"/>
        <v>0</v>
      </c>
      <c r="DC81" s="93"/>
      <c r="DF81" s="253">
        <f t="shared" si="27"/>
        <v>0</v>
      </c>
      <c r="DG81" s="93"/>
      <c r="DM81" s="253">
        <f t="shared" si="28"/>
        <v>0</v>
      </c>
      <c r="EM81" s="93"/>
      <c r="EN81" s="93"/>
      <c r="EO81" s="17"/>
      <c r="EP81" s="17"/>
      <c r="EQ81" s="17"/>
    </row>
    <row r="82" spans="1:147">
      <c r="B82" s="17"/>
      <c r="C82" s="12" t="s">
        <v>663</v>
      </c>
      <c r="D82" s="51" t="s">
        <v>737</v>
      </c>
      <c r="E82" s="42">
        <v>32</v>
      </c>
      <c r="F82" s="11" t="str">
        <f>VLOOKUP(K82,[1]Codes!$C$1:$P$3253,13,FALSE)</f>
        <v>Shelf demersal invertivore small</v>
      </c>
      <c r="G82" s="1" t="s">
        <v>648</v>
      </c>
      <c r="H82" s="12" t="s">
        <v>482</v>
      </c>
      <c r="I82" s="27" t="s">
        <v>183</v>
      </c>
      <c r="J82" s="11" t="str">
        <f>VLOOKUP(K82,[1]Codes!$C$1:$P$3253,14,FALSE)</f>
        <v>FDS</v>
      </c>
      <c r="K82" s="60" t="s">
        <v>483</v>
      </c>
      <c r="L82" s="93"/>
      <c r="M82" s="93"/>
      <c r="P82" s="93"/>
      <c r="Q82" s="76"/>
      <c r="S82" s="54"/>
      <c r="T82" s="54">
        <f t="shared" si="18"/>
        <v>0</v>
      </c>
      <c r="U82" s="54"/>
      <c r="V82" s="54"/>
      <c r="AA82" s="43"/>
      <c r="AC82" s="23"/>
      <c r="AE82" s="74">
        <f t="shared" si="19"/>
        <v>0</v>
      </c>
      <c r="AG82" s="74">
        <f t="shared" si="20"/>
        <v>0</v>
      </c>
      <c r="AI82" s="74">
        <f t="shared" si="23"/>
        <v>0</v>
      </c>
      <c r="AL82" s="707">
        <f t="shared" si="24"/>
        <v>0</v>
      </c>
      <c r="AN82" s="74">
        <f t="shared" si="17"/>
        <v>0</v>
      </c>
      <c r="AP82" s="74">
        <f t="shared" si="21"/>
        <v>0</v>
      </c>
      <c r="AQ82" s="253">
        <f t="shared" si="16"/>
        <v>0</v>
      </c>
      <c r="AT82" s="253">
        <f t="shared" si="22"/>
        <v>0</v>
      </c>
      <c r="AX82" s="43"/>
      <c r="AY82" s="92">
        <v>0</v>
      </c>
      <c r="AZ82" s="94"/>
      <c r="BA82" s="94"/>
      <c r="BB82" s="94"/>
      <c r="BJ82" s="253">
        <f t="shared" si="25"/>
        <v>0</v>
      </c>
      <c r="BS82" s="76"/>
      <c r="CF82" s="23">
        <v>2.414721948353868E-3</v>
      </c>
      <c r="CU82" s="253">
        <f t="shared" si="26"/>
        <v>0</v>
      </c>
      <c r="DC82" s="93"/>
      <c r="DF82" s="253">
        <f t="shared" si="27"/>
        <v>0</v>
      </c>
      <c r="DG82" s="93"/>
      <c r="DM82" s="253">
        <f t="shared" si="28"/>
        <v>0</v>
      </c>
      <c r="EM82" s="93"/>
      <c r="EN82" s="93"/>
      <c r="EO82" s="17"/>
      <c r="EP82" s="17"/>
      <c r="EQ82" s="17"/>
    </row>
    <row r="83" spans="1:147">
      <c r="A83" s="16"/>
      <c r="B83" s="17"/>
      <c r="C83" s="12" t="s">
        <v>663</v>
      </c>
      <c r="D83" s="51" t="s">
        <v>737</v>
      </c>
      <c r="E83" s="42">
        <v>32</v>
      </c>
      <c r="F83" s="11" t="str">
        <f>VLOOKUP(K83,[1]Codes!$C$1:$P$3253,13,FALSE)</f>
        <v>Shelf demersal invertivore small</v>
      </c>
      <c r="G83" s="1" t="s">
        <v>648</v>
      </c>
      <c r="H83" s="12" t="s">
        <v>396</v>
      </c>
      <c r="I83" s="27" t="s">
        <v>658</v>
      </c>
      <c r="J83" s="11" t="str">
        <f>VLOOKUP(K83,[1]Codes!$C$1:$P$3253,14,FALSE)</f>
        <v>FDS</v>
      </c>
      <c r="K83" s="60" t="s">
        <v>397</v>
      </c>
      <c r="L83" s="93"/>
      <c r="M83" s="93"/>
      <c r="P83" s="93"/>
      <c r="Q83" s="76"/>
      <c r="S83" s="54"/>
      <c r="T83" s="54">
        <f t="shared" si="18"/>
        <v>0</v>
      </c>
      <c r="U83" s="54"/>
      <c r="V83" s="54"/>
      <c r="AA83" s="43"/>
      <c r="AE83" s="74">
        <f t="shared" si="19"/>
        <v>0</v>
      </c>
      <c r="AG83" s="74">
        <f t="shared" si="20"/>
        <v>0</v>
      </c>
      <c r="AI83" s="74">
        <f t="shared" si="23"/>
        <v>0</v>
      </c>
      <c r="AL83" s="707">
        <f t="shared" si="24"/>
        <v>0</v>
      </c>
      <c r="AN83" s="74">
        <f t="shared" si="17"/>
        <v>0</v>
      </c>
      <c r="AP83" s="74">
        <f t="shared" si="21"/>
        <v>0</v>
      </c>
      <c r="AQ83" s="253">
        <f t="shared" si="16"/>
        <v>0</v>
      </c>
      <c r="AT83" s="253">
        <f t="shared" si="22"/>
        <v>0</v>
      </c>
      <c r="AX83" s="43"/>
      <c r="AY83" s="92">
        <v>0</v>
      </c>
      <c r="AZ83" s="94"/>
      <c r="BA83" s="94"/>
      <c r="BB83" s="94"/>
      <c r="BJ83" s="253">
        <f t="shared" si="25"/>
        <v>0</v>
      </c>
      <c r="BS83" s="76"/>
      <c r="CF83" s="23">
        <v>1.5642753215644577E-3</v>
      </c>
      <c r="CU83" s="253">
        <f t="shared" si="26"/>
        <v>0</v>
      </c>
      <c r="DC83" s="93"/>
      <c r="DF83" s="253">
        <f t="shared" si="27"/>
        <v>0</v>
      </c>
      <c r="DG83" s="93"/>
      <c r="DM83" s="253">
        <f t="shared" si="28"/>
        <v>0</v>
      </c>
      <c r="EM83" s="93"/>
      <c r="EN83" s="93"/>
      <c r="EO83" s="17"/>
      <c r="EP83" s="17"/>
      <c r="EQ83" s="17"/>
    </row>
    <row r="84" spans="1:147">
      <c r="B84" s="17" t="s">
        <v>28</v>
      </c>
      <c r="C84" s="12" t="s">
        <v>663</v>
      </c>
      <c r="D84" s="51" t="s">
        <v>737</v>
      </c>
      <c r="E84" s="42">
        <v>32</v>
      </c>
      <c r="F84" s="11" t="s">
        <v>911</v>
      </c>
      <c r="G84" s="1" t="s">
        <v>648</v>
      </c>
      <c r="H84" s="12" t="s">
        <v>218</v>
      </c>
      <c r="I84" s="12" t="s">
        <v>219</v>
      </c>
      <c r="J84" s="11" t="s">
        <v>848</v>
      </c>
      <c r="K84" s="60" t="s">
        <v>220</v>
      </c>
      <c r="L84" s="93"/>
      <c r="M84" s="93"/>
      <c r="O84" s="74">
        <v>0</v>
      </c>
      <c r="P84" s="93"/>
      <c r="Q84" s="76"/>
      <c r="S84" s="54"/>
      <c r="T84" s="54">
        <f t="shared" si="18"/>
        <v>0</v>
      </c>
      <c r="U84" s="54"/>
      <c r="V84" s="54"/>
      <c r="Z84" s="74">
        <v>9.8280000000000001E-5</v>
      </c>
      <c r="AA84" s="43"/>
      <c r="AE84" s="74">
        <f t="shared" si="19"/>
        <v>0</v>
      </c>
      <c r="AG84" s="74">
        <f t="shared" si="20"/>
        <v>0</v>
      </c>
      <c r="AI84" s="74">
        <f t="shared" si="23"/>
        <v>0</v>
      </c>
      <c r="AL84" s="707">
        <f t="shared" si="24"/>
        <v>0</v>
      </c>
      <c r="AN84" s="74">
        <f t="shared" si="17"/>
        <v>0</v>
      </c>
      <c r="AP84" s="74">
        <f t="shared" si="21"/>
        <v>0</v>
      </c>
      <c r="AQ84" s="253">
        <f t="shared" si="16"/>
        <v>0</v>
      </c>
      <c r="AT84" s="253">
        <f t="shared" si="22"/>
        <v>0</v>
      </c>
      <c r="AX84" s="43"/>
      <c r="AY84" s="92">
        <v>0</v>
      </c>
      <c r="AZ84" s="94"/>
      <c r="BA84" s="94"/>
      <c r="BB84" s="94"/>
      <c r="BJ84" s="253">
        <f t="shared" si="25"/>
        <v>0</v>
      </c>
      <c r="BS84" s="76"/>
      <c r="CU84" s="253">
        <f t="shared" si="26"/>
        <v>0</v>
      </c>
      <c r="DC84" s="93"/>
      <c r="DF84" s="253">
        <f t="shared" si="27"/>
        <v>0</v>
      </c>
      <c r="DG84" s="93"/>
      <c r="DM84" s="253">
        <f t="shared" si="28"/>
        <v>0</v>
      </c>
    </row>
    <row r="85" spans="1:147">
      <c r="B85" s="17" t="s">
        <v>13</v>
      </c>
      <c r="C85" s="12" t="s">
        <v>663</v>
      </c>
      <c r="D85" s="51" t="s">
        <v>737</v>
      </c>
      <c r="E85" s="42">
        <v>32</v>
      </c>
      <c r="F85" s="11" t="s">
        <v>911</v>
      </c>
      <c r="G85" s="1" t="s">
        <v>648</v>
      </c>
      <c r="H85" s="12" t="s">
        <v>149</v>
      </c>
      <c r="I85" s="12" t="s">
        <v>150</v>
      </c>
      <c r="J85" s="11" t="s">
        <v>848</v>
      </c>
      <c r="K85" s="60"/>
      <c r="L85" s="93"/>
      <c r="M85" s="93"/>
      <c r="P85" s="93"/>
      <c r="Q85" s="76"/>
      <c r="R85" s="74">
        <v>0</v>
      </c>
      <c r="S85" s="54"/>
      <c r="T85" s="54">
        <f t="shared" si="18"/>
        <v>0</v>
      </c>
      <c r="U85" s="54"/>
      <c r="V85" s="54"/>
      <c r="Z85" s="74">
        <v>2.7347499999999998E-3</v>
      </c>
      <c r="AA85" s="43"/>
      <c r="AC85" s="23">
        <v>9.5000000000000001E-2</v>
      </c>
      <c r="AE85" s="74">
        <f t="shared" si="19"/>
        <v>0</v>
      </c>
      <c r="AG85" s="74">
        <f t="shared" si="20"/>
        <v>0</v>
      </c>
      <c r="AI85" s="74">
        <f t="shared" si="23"/>
        <v>0</v>
      </c>
      <c r="AL85" s="707">
        <f t="shared" si="24"/>
        <v>0</v>
      </c>
      <c r="AN85" s="74">
        <f t="shared" si="17"/>
        <v>0</v>
      </c>
      <c r="AP85" s="74">
        <f t="shared" si="21"/>
        <v>0</v>
      </c>
      <c r="AQ85" s="253">
        <f t="shared" si="16"/>
        <v>0</v>
      </c>
      <c r="AT85" s="253">
        <f t="shared" si="22"/>
        <v>0</v>
      </c>
      <c r="AX85" s="43"/>
      <c r="AY85" s="92">
        <v>0</v>
      </c>
      <c r="AZ85" s="94"/>
      <c r="BA85" s="94"/>
      <c r="BB85" s="94"/>
      <c r="BJ85" s="253">
        <f t="shared" si="25"/>
        <v>0</v>
      </c>
      <c r="BS85" s="76"/>
      <c r="CU85" s="253">
        <f t="shared" si="26"/>
        <v>0</v>
      </c>
      <c r="DC85" s="93"/>
      <c r="DF85" s="253">
        <f t="shared" si="27"/>
        <v>0</v>
      </c>
      <c r="DG85" s="93"/>
      <c r="DM85" s="253">
        <f t="shared" si="28"/>
        <v>0</v>
      </c>
      <c r="EM85" s="93"/>
      <c r="EN85" s="93"/>
      <c r="EO85" s="17"/>
      <c r="EP85" s="17"/>
      <c r="EQ85" s="17"/>
    </row>
    <row r="86" spans="1:147">
      <c r="B86" s="17" t="s">
        <v>26</v>
      </c>
      <c r="C86" s="12" t="s">
        <v>663</v>
      </c>
      <c r="D86" s="51" t="s">
        <v>737</v>
      </c>
      <c r="E86" s="42">
        <v>32</v>
      </c>
      <c r="F86" s="11" t="s">
        <v>911</v>
      </c>
      <c r="G86" s="1" t="s">
        <v>648</v>
      </c>
      <c r="H86" s="12" t="s">
        <v>205</v>
      </c>
      <c r="I86" s="12" t="s">
        <v>206</v>
      </c>
      <c r="J86" s="11" t="s">
        <v>848</v>
      </c>
      <c r="K86" s="60"/>
      <c r="L86" s="93"/>
      <c r="M86" s="93"/>
      <c r="N86" s="74">
        <v>1.483873E-2</v>
      </c>
      <c r="O86" s="74">
        <v>2.082032E-2</v>
      </c>
      <c r="P86" s="93"/>
      <c r="Q86" s="76"/>
      <c r="S86" s="54"/>
      <c r="T86" s="54">
        <f t="shared" si="18"/>
        <v>0</v>
      </c>
      <c r="U86" s="54"/>
      <c r="V86" s="54"/>
      <c r="AA86" s="43"/>
      <c r="AE86" s="74">
        <f t="shared" si="19"/>
        <v>0</v>
      </c>
      <c r="AG86" s="74">
        <f t="shared" si="20"/>
        <v>0</v>
      </c>
      <c r="AI86" s="74">
        <f t="shared" si="23"/>
        <v>0</v>
      </c>
      <c r="AL86" s="707">
        <f t="shared" si="24"/>
        <v>0</v>
      </c>
      <c r="AN86" s="74">
        <f t="shared" si="17"/>
        <v>0</v>
      </c>
      <c r="AP86" s="74">
        <f t="shared" si="21"/>
        <v>0</v>
      </c>
      <c r="AQ86" s="253">
        <f t="shared" si="16"/>
        <v>0</v>
      </c>
      <c r="AT86" s="253">
        <f t="shared" si="22"/>
        <v>0</v>
      </c>
      <c r="AX86" s="43"/>
      <c r="AY86" s="92">
        <v>0</v>
      </c>
      <c r="AZ86" s="94"/>
      <c r="BA86" s="94"/>
      <c r="BB86" s="94"/>
      <c r="BJ86" s="253">
        <f t="shared" si="25"/>
        <v>0</v>
      </c>
      <c r="BS86" s="76"/>
      <c r="CU86" s="253">
        <f t="shared" si="26"/>
        <v>0</v>
      </c>
      <c r="DC86" s="93"/>
      <c r="DF86" s="253">
        <f t="shared" si="27"/>
        <v>0</v>
      </c>
      <c r="DG86" s="93">
        <v>7.4999999999999997E-2</v>
      </c>
      <c r="DM86" s="253">
        <f t="shared" si="28"/>
        <v>0</v>
      </c>
      <c r="EM86" s="93"/>
      <c r="EN86" s="93"/>
      <c r="EO86" s="17"/>
      <c r="EP86" s="17"/>
      <c r="EQ86" s="17"/>
    </row>
    <row r="87" spans="1:147">
      <c r="A87" s="16" t="s">
        <v>328</v>
      </c>
      <c r="B87" s="17" t="s">
        <v>28</v>
      </c>
      <c r="C87" s="12" t="s">
        <v>663</v>
      </c>
      <c r="D87" s="51" t="s">
        <v>737</v>
      </c>
      <c r="E87" s="42">
        <v>32</v>
      </c>
      <c r="F87" s="11" t="str">
        <f>VLOOKUP(K87,[1]Codes!$C$1:$P$3253,13,FALSE)</f>
        <v>Shelf demersal invertivores small</v>
      </c>
      <c r="G87" s="1" t="s">
        <v>648</v>
      </c>
      <c r="H87" s="1" t="s">
        <v>212</v>
      </c>
      <c r="I87" s="1" t="s">
        <v>213</v>
      </c>
      <c r="J87" s="11" t="str">
        <f>VLOOKUP(K87,[1]Codes!$C$1:$P$3253,14,FALSE)</f>
        <v>FDS</v>
      </c>
      <c r="K87" s="61" t="s">
        <v>214</v>
      </c>
      <c r="L87" s="93"/>
      <c r="M87" s="93"/>
      <c r="P87" s="93"/>
      <c r="Q87" s="76"/>
      <c r="S87" s="54"/>
      <c r="T87" s="54">
        <f t="shared" si="18"/>
        <v>0</v>
      </c>
      <c r="U87" s="54"/>
      <c r="V87" s="54"/>
      <c r="AA87" s="43"/>
      <c r="AE87" s="74">
        <f t="shared" si="19"/>
        <v>0</v>
      </c>
      <c r="AG87" s="74">
        <f t="shared" si="20"/>
        <v>0</v>
      </c>
      <c r="AI87" s="74">
        <f t="shared" si="23"/>
        <v>0</v>
      </c>
      <c r="AL87" s="707">
        <f t="shared" si="24"/>
        <v>0</v>
      </c>
      <c r="AN87" s="74">
        <f t="shared" si="17"/>
        <v>0</v>
      </c>
      <c r="AP87" s="74">
        <f t="shared" si="21"/>
        <v>0</v>
      </c>
      <c r="AQ87" s="253">
        <f t="shared" si="16"/>
        <v>0</v>
      </c>
      <c r="AT87" s="253">
        <f t="shared" si="22"/>
        <v>0</v>
      </c>
      <c r="AX87" s="43"/>
      <c r="AY87" s="92">
        <v>0</v>
      </c>
      <c r="AZ87" s="94"/>
      <c r="BA87" s="94"/>
      <c r="BB87" s="94"/>
      <c r="BJ87" s="253">
        <f t="shared" si="25"/>
        <v>0</v>
      </c>
      <c r="BS87" s="76"/>
      <c r="CU87" s="253">
        <f t="shared" si="26"/>
        <v>0</v>
      </c>
      <c r="DC87" s="93"/>
      <c r="DF87" s="253">
        <f t="shared" si="27"/>
        <v>0</v>
      </c>
      <c r="DG87" s="93"/>
      <c r="DM87" s="253">
        <f t="shared" si="28"/>
        <v>0</v>
      </c>
      <c r="EM87" s="93"/>
      <c r="EN87" s="93"/>
      <c r="EO87" s="17"/>
      <c r="EP87" s="17"/>
      <c r="EQ87" s="17"/>
    </row>
    <row r="88" spans="1:147">
      <c r="B88" s="17"/>
      <c r="C88" s="12" t="s">
        <v>663</v>
      </c>
      <c r="D88" s="51" t="s">
        <v>737</v>
      </c>
      <c r="E88" s="42">
        <v>32</v>
      </c>
      <c r="F88" s="11" t="s">
        <v>911</v>
      </c>
      <c r="G88" s="1" t="s">
        <v>648</v>
      </c>
      <c r="H88" s="1" t="s">
        <v>471</v>
      </c>
      <c r="I88" s="1" t="s">
        <v>473</v>
      </c>
      <c r="J88" s="11" t="s">
        <v>848</v>
      </c>
      <c r="K88" s="61" t="s">
        <v>472</v>
      </c>
      <c r="L88" s="93"/>
      <c r="M88" s="93"/>
      <c r="P88" s="93"/>
      <c r="Q88" s="76"/>
      <c r="S88" s="54"/>
      <c r="T88" s="54">
        <f t="shared" si="18"/>
        <v>0</v>
      </c>
      <c r="U88" s="54"/>
      <c r="V88" s="54"/>
      <c r="AA88" s="43"/>
      <c r="AE88" s="74">
        <f t="shared" si="19"/>
        <v>0</v>
      </c>
      <c r="AG88" s="74">
        <f t="shared" si="20"/>
        <v>0</v>
      </c>
      <c r="AI88" s="74">
        <f t="shared" si="23"/>
        <v>0</v>
      </c>
      <c r="AL88" s="707">
        <f t="shared" si="24"/>
        <v>0</v>
      </c>
      <c r="AN88" s="74">
        <f t="shared" si="17"/>
        <v>0</v>
      </c>
      <c r="AP88" s="74">
        <f t="shared" si="21"/>
        <v>0</v>
      </c>
      <c r="AQ88" s="253">
        <f t="shared" si="16"/>
        <v>0</v>
      </c>
      <c r="AT88" s="253">
        <f t="shared" si="22"/>
        <v>0</v>
      </c>
      <c r="AV88" s="74">
        <v>4.0000000000000001E-3</v>
      </c>
      <c r="AX88" s="43"/>
      <c r="AY88" s="92">
        <v>0</v>
      </c>
      <c r="AZ88" s="94"/>
      <c r="BA88" s="94"/>
      <c r="BB88" s="94"/>
      <c r="BJ88" s="253">
        <f t="shared" si="25"/>
        <v>0</v>
      </c>
      <c r="BS88" s="76"/>
      <c r="CF88" s="23">
        <v>4.8129358965893338E-4</v>
      </c>
      <c r="CU88" s="253">
        <f t="shared" si="26"/>
        <v>0</v>
      </c>
      <c r="DC88" s="93"/>
      <c r="DF88" s="253">
        <f t="shared" si="27"/>
        <v>0</v>
      </c>
      <c r="DG88" s="93"/>
      <c r="DM88" s="253">
        <f t="shared" si="28"/>
        <v>0</v>
      </c>
      <c r="EM88" s="93"/>
      <c r="EN88" s="93"/>
      <c r="EO88" s="17"/>
      <c r="EP88" s="17"/>
      <c r="EQ88" s="17"/>
    </row>
    <row r="89" spans="1:147">
      <c r="A89" s="16"/>
      <c r="B89" s="17"/>
      <c r="C89" s="12" t="s">
        <v>663</v>
      </c>
      <c r="D89" s="51" t="s">
        <v>737</v>
      </c>
      <c r="E89" s="42">
        <v>32</v>
      </c>
      <c r="F89" s="11" t="s">
        <v>911</v>
      </c>
      <c r="G89" s="1" t="s">
        <v>648</v>
      </c>
      <c r="H89" s="1" t="s">
        <v>492</v>
      </c>
      <c r="I89" s="12"/>
      <c r="J89" s="11" t="s">
        <v>848</v>
      </c>
      <c r="K89" s="60"/>
      <c r="L89" s="93"/>
      <c r="M89" s="93"/>
      <c r="P89" s="93"/>
      <c r="Q89" s="76"/>
      <c r="S89" s="54"/>
      <c r="T89" s="54">
        <f t="shared" si="18"/>
        <v>0</v>
      </c>
      <c r="U89" s="54"/>
      <c r="V89" s="54"/>
      <c r="AA89" s="23">
        <v>0.1079</v>
      </c>
      <c r="AE89" s="74">
        <f t="shared" si="19"/>
        <v>0</v>
      </c>
      <c r="AG89" s="74">
        <f t="shared" si="20"/>
        <v>0</v>
      </c>
      <c r="AI89" s="74">
        <f t="shared" si="23"/>
        <v>0</v>
      </c>
      <c r="AL89" s="707">
        <f t="shared" si="24"/>
        <v>0</v>
      </c>
      <c r="AN89" s="74">
        <f t="shared" si="17"/>
        <v>0</v>
      </c>
      <c r="AP89" s="74">
        <f t="shared" si="21"/>
        <v>0</v>
      </c>
      <c r="AQ89" s="253">
        <f t="shared" si="16"/>
        <v>0</v>
      </c>
      <c r="AT89" s="253">
        <f t="shared" si="22"/>
        <v>0</v>
      </c>
      <c r="AX89" s="43"/>
      <c r="AY89" s="92">
        <v>0</v>
      </c>
      <c r="AZ89" s="94"/>
      <c r="BA89" s="94"/>
      <c r="BB89" s="94"/>
      <c r="BJ89" s="253">
        <f t="shared" si="25"/>
        <v>0</v>
      </c>
      <c r="BS89" s="100">
        <v>1.47E-2</v>
      </c>
      <c r="CP89" s="100">
        <v>1.47E-2</v>
      </c>
      <c r="CQ89" s="274"/>
      <c r="CR89" s="274"/>
      <c r="CU89" s="253">
        <f t="shared" si="26"/>
        <v>0</v>
      </c>
      <c r="DC89" s="93"/>
      <c r="DD89" s="74">
        <v>0.1</v>
      </c>
      <c r="DF89" s="253">
        <f t="shared" si="27"/>
        <v>1.5476190476190477E-2</v>
      </c>
      <c r="DG89" s="93"/>
      <c r="DM89" s="253">
        <f t="shared" si="28"/>
        <v>0</v>
      </c>
    </row>
    <row r="90" spans="1:147">
      <c r="B90" s="17" t="s">
        <v>25</v>
      </c>
      <c r="C90" s="12" t="s">
        <v>663</v>
      </c>
      <c r="D90" s="51" t="s">
        <v>737</v>
      </c>
      <c r="E90" s="42">
        <v>32</v>
      </c>
      <c r="F90" s="11" t="str">
        <f>VLOOKUP(K90,[1]Codes!$C$1:$P$3253,13,FALSE)</f>
        <v>Shelf demersal invertivore small</v>
      </c>
      <c r="G90" s="1" t="s">
        <v>493</v>
      </c>
      <c r="H90" s="12" t="s">
        <v>187</v>
      </c>
      <c r="I90" s="12" t="s">
        <v>188</v>
      </c>
      <c r="J90" s="11" t="str">
        <f>VLOOKUP(K90,[1]Codes!$C$1:$P$3253,14,FALSE)</f>
        <v>FDS</v>
      </c>
      <c r="K90" s="60" t="s">
        <v>188</v>
      </c>
      <c r="L90" s="93"/>
      <c r="M90" s="93"/>
      <c r="N90" s="74">
        <v>1.74573E-3</v>
      </c>
      <c r="O90" s="74">
        <v>0</v>
      </c>
      <c r="P90" s="93"/>
      <c r="Q90" s="76"/>
      <c r="R90" s="74">
        <v>1.44509E-3</v>
      </c>
      <c r="S90" s="54"/>
      <c r="T90" s="54">
        <f t="shared" si="18"/>
        <v>0</v>
      </c>
      <c r="U90" s="54"/>
      <c r="V90" s="54"/>
      <c r="Z90" s="74">
        <v>5.4010179999999949E-2</v>
      </c>
      <c r="AA90" s="43"/>
      <c r="AE90" s="74">
        <f t="shared" si="19"/>
        <v>0</v>
      </c>
      <c r="AG90" s="74">
        <f t="shared" si="20"/>
        <v>0</v>
      </c>
      <c r="AI90" s="74">
        <f t="shared" si="23"/>
        <v>0</v>
      </c>
      <c r="AL90" s="707">
        <f t="shared" si="24"/>
        <v>0</v>
      </c>
      <c r="AN90" s="74">
        <f t="shared" si="17"/>
        <v>0</v>
      </c>
      <c r="AP90" s="74">
        <f t="shared" si="21"/>
        <v>0</v>
      </c>
      <c r="AQ90" s="253">
        <f t="shared" si="16"/>
        <v>0</v>
      </c>
      <c r="AT90" s="253">
        <f t="shared" si="22"/>
        <v>0</v>
      </c>
      <c r="AX90" s="43"/>
      <c r="AY90" s="92">
        <v>0</v>
      </c>
      <c r="AZ90" s="94"/>
      <c r="BA90" s="94"/>
      <c r="BB90" s="94"/>
      <c r="BJ90" s="253">
        <f t="shared" si="25"/>
        <v>0</v>
      </c>
      <c r="BS90" s="76"/>
      <c r="CU90" s="253">
        <f t="shared" si="26"/>
        <v>0</v>
      </c>
      <c r="DC90" s="93"/>
      <c r="DF90" s="253">
        <f t="shared" si="27"/>
        <v>0</v>
      </c>
      <c r="DG90" s="93"/>
      <c r="DM90" s="253">
        <f t="shared" si="28"/>
        <v>0</v>
      </c>
      <c r="EM90" s="93"/>
      <c r="EN90" s="93"/>
      <c r="EO90" s="17"/>
      <c r="EP90" s="17"/>
      <c r="EQ90" s="17"/>
    </row>
    <row r="91" spans="1:147">
      <c r="B91" s="17"/>
      <c r="C91" s="12" t="s">
        <v>663</v>
      </c>
      <c r="D91" s="51" t="s">
        <v>737</v>
      </c>
      <c r="E91" s="42">
        <v>32</v>
      </c>
      <c r="F91" s="11" t="s">
        <v>911</v>
      </c>
      <c r="G91" s="1" t="s">
        <v>493</v>
      </c>
      <c r="H91" s="12" t="s">
        <v>363</v>
      </c>
      <c r="I91" s="12" t="s">
        <v>365</v>
      </c>
      <c r="J91" s="11" t="s">
        <v>848</v>
      </c>
      <c r="K91" s="60" t="s">
        <v>364</v>
      </c>
      <c r="L91" s="93"/>
      <c r="M91" s="93"/>
      <c r="P91" s="93"/>
      <c r="Q91" s="76"/>
      <c r="S91" s="54"/>
      <c r="T91" s="54">
        <f t="shared" si="18"/>
        <v>0</v>
      </c>
      <c r="U91" s="54"/>
      <c r="V91" s="54"/>
      <c r="AA91" s="43"/>
      <c r="AE91" s="74">
        <f t="shared" si="19"/>
        <v>0</v>
      </c>
      <c r="AG91" s="74">
        <f t="shared" si="20"/>
        <v>0</v>
      </c>
      <c r="AI91" s="74">
        <f t="shared" si="23"/>
        <v>0</v>
      </c>
      <c r="AL91" s="707">
        <f t="shared" si="24"/>
        <v>0</v>
      </c>
      <c r="AN91" s="74">
        <f t="shared" si="17"/>
        <v>0</v>
      </c>
      <c r="AP91" s="74">
        <f t="shared" si="21"/>
        <v>0</v>
      </c>
      <c r="AQ91" s="253">
        <f t="shared" si="16"/>
        <v>0</v>
      </c>
      <c r="AT91" s="253">
        <f t="shared" si="22"/>
        <v>0</v>
      </c>
      <c r="AX91" s="43"/>
      <c r="AY91" s="92">
        <v>0</v>
      </c>
      <c r="AZ91" s="94"/>
      <c r="BA91" s="94"/>
      <c r="BB91" s="94"/>
      <c r="BJ91" s="253">
        <f t="shared" si="25"/>
        <v>0</v>
      </c>
      <c r="BS91" s="76"/>
      <c r="CF91" s="23">
        <v>1.466081182929134E-3</v>
      </c>
      <c r="CU91" s="253">
        <f t="shared" si="26"/>
        <v>0</v>
      </c>
      <c r="DC91" s="93"/>
      <c r="DF91" s="253">
        <f t="shared" si="27"/>
        <v>0</v>
      </c>
      <c r="DG91" s="93"/>
      <c r="DM91" s="253">
        <f t="shared" si="28"/>
        <v>0</v>
      </c>
      <c r="EM91" s="93"/>
      <c r="EN91" s="93"/>
      <c r="EO91" s="17"/>
      <c r="EP91" s="17"/>
      <c r="EQ91" s="17"/>
    </row>
    <row r="92" spans="1:147">
      <c r="B92" s="17" t="s">
        <v>26</v>
      </c>
      <c r="C92" s="12" t="s">
        <v>663</v>
      </c>
      <c r="D92" s="51" t="s">
        <v>737</v>
      </c>
      <c r="E92" s="42">
        <v>32</v>
      </c>
      <c r="F92" s="11" t="str">
        <f>VLOOKUP(K92,[1]Codes!$C$1:$P$3253,13,FALSE)</f>
        <v>Shelf demersal invertivores small</v>
      </c>
      <c r="G92" s="1" t="s">
        <v>493</v>
      </c>
      <c r="H92" s="1" t="s">
        <v>203</v>
      </c>
      <c r="I92" s="12" t="s">
        <v>166</v>
      </c>
      <c r="J92" s="11" t="str">
        <f>VLOOKUP(K92,[1]Codes!$C$1:$P$3253,14,FALSE)</f>
        <v>FDS</v>
      </c>
      <c r="K92" s="61" t="s">
        <v>204</v>
      </c>
      <c r="L92" s="93"/>
      <c r="M92" s="93"/>
      <c r="O92" s="74">
        <v>0</v>
      </c>
      <c r="P92" s="93"/>
      <c r="Q92" s="76"/>
      <c r="R92" s="74">
        <v>3.65242E-3</v>
      </c>
      <c r="S92" s="54"/>
      <c r="T92" s="54">
        <f t="shared" si="18"/>
        <v>0</v>
      </c>
      <c r="U92" s="54"/>
      <c r="V92" s="54"/>
      <c r="AA92" s="43"/>
      <c r="AE92" s="74">
        <f t="shared" si="19"/>
        <v>0</v>
      </c>
      <c r="AG92" s="74">
        <f t="shared" si="20"/>
        <v>0</v>
      </c>
      <c r="AI92" s="74">
        <f t="shared" si="23"/>
        <v>0</v>
      </c>
      <c r="AL92" s="707">
        <f t="shared" si="24"/>
        <v>0</v>
      </c>
      <c r="AN92" s="74">
        <f t="shared" si="17"/>
        <v>0</v>
      </c>
      <c r="AP92" s="74">
        <f t="shared" si="21"/>
        <v>0</v>
      </c>
      <c r="AQ92" s="253">
        <f t="shared" si="16"/>
        <v>0</v>
      </c>
      <c r="AT92" s="253">
        <f t="shared" si="22"/>
        <v>0</v>
      </c>
      <c r="AX92" s="43"/>
      <c r="AY92" s="92">
        <v>0</v>
      </c>
      <c r="AZ92" s="94"/>
      <c r="BA92" s="94"/>
      <c r="BB92" s="94"/>
      <c r="BJ92" s="253">
        <f t="shared" si="25"/>
        <v>0</v>
      </c>
      <c r="BS92" s="76"/>
      <c r="CU92" s="253">
        <f t="shared" si="26"/>
        <v>0</v>
      </c>
      <c r="DC92" s="93"/>
      <c r="DF92" s="253">
        <f t="shared" si="27"/>
        <v>0</v>
      </c>
      <c r="DG92" s="93"/>
      <c r="DM92" s="253">
        <f t="shared" si="28"/>
        <v>0</v>
      </c>
      <c r="EM92" s="93"/>
      <c r="EN92" s="93"/>
      <c r="EO92" s="17"/>
      <c r="EP92" s="17"/>
      <c r="EQ92" s="17"/>
    </row>
    <row r="93" spans="1:147">
      <c r="A93" s="16" t="s">
        <v>327</v>
      </c>
      <c r="B93" s="17" t="s">
        <v>27</v>
      </c>
      <c r="C93" s="12" t="s">
        <v>663</v>
      </c>
      <c r="D93" s="51" t="s">
        <v>737</v>
      </c>
      <c r="E93" s="42">
        <v>32</v>
      </c>
      <c r="F93" s="11" t="str">
        <f>VLOOKUP(K93,[1]Codes!$C$1:$P$3253,13,FALSE)</f>
        <v>Shelf demersal invertivores small</v>
      </c>
      <c r="G93" s="1" t="s">
        <v>493</v>
      </c>
      <c r="H93" s="12" t="s">
        <v>207</v>
      </c>
      <c r="I93" s="12" t="s">
        <v>166</v>
      </c>
      <c r="J93" s="11" t="str">
        <f>VLOOKUP(K93,[1]Codes!$C$1:$P$3253,14,FALSE)</f>
        <v>FDS</v>
      </c>
      <c r="K93" s="60" t="s">
        <v>204</v>
      </c>
      <c r="L93" s="93"/>
      <c r="M93" s="93"/>
      <c r="P93" s="93"/>
      <c r="Q93" s="76"/>
      <c r="S93" s="54"/>
      <c r="T93" s="54">
        <f t="shared" si="18"/>
        <v>0</v>
      </c>
      <c r="U93" s="54"/>
      <c r="V93" s="54"/>
      <c r="AA93" s="43"/>
      <c r="AE93" s="74">
        <f t="shared" si="19"/>
        <v>0</v>
      </c>
      <c r="AG93" s="74">
        <f t="shared" si="20"/>
        <v>0</v>
      </c>
      <c r="AI93" s="74">
        <f t="shared" si="23"/>
        <v>0</v>
      </c>
      <c r="AL93" s="707">
        <f t="shared" si="24"/>
        <v>0</v>
      </c>
      <c r="AN93" s="74">
        <f t="shared" si="17"/>
        <v>0</v>
      </c>
      <c r="AP93" s="74">
        <f t="shared" si="21"/>
        <v>0</v>
      </c>
      <c r="AQ93" s="253">
        <f t="shared" si="16"/>
        <v>0</v>
      </c>
      <c r="AT93" s="253">
        <f t="shared" si="22"/>
        <v>0</v>
      </c>
      <c r="AX93" s="43"/>
      <c r="AY93" s="92">
        <v>0</v>
      </c>
      <c r="AZ93" s="94"/>
      <c r="BA93" s="94"/>
      <c r="BB93" s="94"/>
      <c r="BJ93" s="253">
        <f t="shared" si="25"/>
        <v>0</v>
      </c>
      <c r="BS93" s="76"/>
      <c r="CU93" s="253">
        <f t="shared" si="26"/>
        <v>0</v>
      </c>
      <c r="DC93" s="93"/>
      <c r="DF93" s="253">
        <f t="shared" si="27"/>
        <v>0</v>
      </c>
      <c r="DG93" s="93"/>
      <c r="DM93" s="253">
        <f t="shared" si="28"/>
        <v>0</v>
      </c>
      <c r="EM93" s="93"/>
      <c r="EN93" s="93"/>
      <c r="EO93" s="17"/>
      <c r="EP93" s="17"/>
      <c r="EQ93" s="17"/>
    </row>
    <row r="94" spans="1:147">
      <c r="A94" s="16"/>
      <c r="B94" s="17"/>
      <c r="C94" s="12" t="s">
        <v>663</v>
      </c>
      <c r="D94" s="51" t="s">
        <v>737</v>
      </c>
      <c r="E94" s="42">
        <v>32</v>
      </c>
      <c r="F94" s="11" t="str">
        <f>VLOOKUP(K94,[1]Codes!$C$1:$P$3253,13,FALSE)</f>
        <v>Shelf demersal invertivores small</v>
      </c>
      <c r="G94" s="1" t="s">
        <v>493</v>
      </c>
      <c r="H94" s="12"/>
      <c r="I94" s="12" t="s">
        <v>166</v>
      </c>
      <c r="J94" s="11" t="str">
        <f>VLOOKUP(K94,[1]Codes!$C$1:$P$3253,14,FALSE)</f>
        <v>FDS</v>
      </c>
      <c r="K94" s="60" t="s">
        <v>362</v>
      </c>
      <c r="L94" s="93"/>
      <c r="M94" s="93"/>
      <c r="P94" s="93"/>
      <c r="Q94" s="76"/>
      <c r="S94" s="54"/>
      <c r="T94" s="54">
        <f t="shared" si="18"/>
        <v>0</v>
      </c>
      <c r="U94" s="54"/>
      <c r="V94" s="54"/>
      <c r="AA94" s="43"/>
      <c r="AE94" s="74">
        <f t="shared" si="19"/>
        <v>0</v>
      </c>
      <c r="AG94" s="74">
        <f t="shared" si="20"/>
        <v>0</v>
      </c>
      <c r="AI94" s="74">
        <f t="shared" si="23"/>
        <v>0</v>
      </c>
      <c r="AL94" s="707">
        <f t="shared" si="24"/>
        <v>0</v>
      </c>
      <c r="AN94" s="74">
        <f t="shared" si="17"/>
        <v>0</v>
      </c>
      <c r="AP94" s="74">
        <f t="shared" si="21"/>
        <v>0</v>
      </c>
      <c r="AQ94" s="253">
        <f t="shared" si="16"/>
        <v>0</v>
      </c>
      <c r="AT94" s="253">
        <f t="shared" si="22"/>
        <v>0</v>
      </c>
      <c r="AX94" s="43"/>
      <c r="AY94" s="92">
        <v>0</v>
      </c>
      <c r="AZ94" s="94"/>
      <c r="BA94" s="94"/>
      <c r="BB94" s="94"/>
      <c r="BJ94" s="253">
        <f t="shared" si="25"/>
        <v>0</v>
      </c>
      <c r="BS94" s="76"/>
      <c r="CU94" s="253">
        <f t="shared" si="26"/>
        <v>0</v>
      </c>
      <c r="DC94" s="93"/>
      <c r="DF94" s="253">
        <f t="shared" si="27"/>
        <v>0</v>
      </c>
      <c r="DG94" s="93"/>
      <c r="DM94" s="253">
        <f t="shared" si="28"/>
        <v>0</v>
      </c>
      <c r="EM94" s="93"/>
      <c r="EN94" s="93"/>
      <c r="EO94" s="17"/>
      <c r="EP94" s="17"/>
      <c r="EQ94" s="17"/>
    </row>
    <row r="95" spans="1:147">
      <c r="B95" s="17" t="s">
        <v>27</v>
      </c>
      <c r="C95" s="12" t="s">
        <v>663</v>
      </c>
      <c r="D95" s="51" t="s">
        <v>737</v>
      </c>
      <c r="E95" s="18">
        <v>32</v>
      </c>
      <c r="F95" s="11" t="str">
        <f>VLOOKUP(K95,[1]Codes!$C$1:$P$3253,13,FALSE)</f>
        <v>Shelf demersal invertivores small</v>
      </c>
      <c r="G95" s="1" t="s">
        <v>493</v>
      </c>
      <c r="H95" s="12" t="s">
        <v>210</v>
      </c>
      <c r="I95" s="12" t="s">
        <v>166</v>
      </c>
      <c r="J95" s="11" t="str">
        <f>VLOOKUP(K95,[1]Codes!$C$1:$P$3253,14,FALSE)</f>
        <v>FDS</v>
      </c>
      <c r="K95" s="60" t="s">
        <v>211</v>
      </c>
      <c r="L95" s="93"/>
      <c r="M95" s="93"/>
      <c r="O95" s="74">
        <v>0</v>
      </c>
      <c r="P95" s="93"/>
      <c r="Q95" s="76"/>
      <c r="R95" s="74">
        <v>2.1676200000000003E-3</v>
      </c>
      <c r="S95" s="54"/>
      <c r="T95" s="54">
        <f t="shared" si="18"/>
        <v>0</v>
      </c>
      <c r="U95" s="54"/>
      <c r="V95" s="54"/>
      <c r="Z95" s="74">
        <v>6.7714000000000012E-4</v>
      </c>
      <c r="AA95" s="43"/>
      <c r="AE95" s="74">
        <f t="shared" si="19"/>
        <v>0</v>
      </c>
      <c r="AG95" s="74">
        <f t="shared" si="20"/>
        <v>0</v>
      </c>
      <c r="AI95" s="74">
        <f t="shared" si="23"/>
        <v>0</v>
      </c>
      <c r="AL95" s="707">
        <f t="shared" si="24"/>
        <v>0</v>
      </c>
      <c r="AN95" s="74">
        <f t="shared" si="17"/>
        <v>0</v>
      </c>
      <c r="AP95" s="74">
        <f t="shared" si="21"/>
        <v>0</v>
      </c>
      <c r="AQ95" s="253">
        <f t="shared" si="16"/>
        <v>0</v>
      </c>
      <c r="AT95" s="253">
        <f t="shared" si="22"/>
        <v>0</v>
      </c>
      <c r="AX95" s="43"/>
      <c r="AY95" s="92">
        <v>0</v>
      </c>
      <c r="AZ95" s="94"/>
      <c r="BA95" s="94"/>
      <c r="BB95" s="94"/>
      <c r="BJ95" s="253">
        <f t="shared" si="25"/>
        <v>0</v>
      </c>
      <c r="BS95" s="76"/>
      <c r="BV95" s="23"/>
      <c r="BW95" s="23"/>
      <c r="BX95" s="23"/>
      <c r="BY95" s="23"/>
      <c r="BZ95" s="23">
        <v>0.14048952689650326</v>
      </c>
      <c r="CA95" s="23"/>
      <c r="CB95" s="23"/>
      <c r="CU95" s="253">
        <f t="shared" si="26"/>
        <v>0</v>
      </c>
      <c r="DC95" s="93"/>
      <c r="DF95" s="253">
        <f t="shared" si="27"/>
        <v>0</v>
      </c>
      <c r="DG95" s="93"/>
      <c r="DM95" s="253">
        <f t="shared" si="28"/>
        <v>0</v>
      </c>
      <c r="EM95" s="93"/>
      <c r="EN95" s="93"/>
      <c r="EO95" s="17"/>
      <c r="EP95" s="17"/>
      <c r="EQ95" s="17"/>
    </row>
    <row r="96" spans="1:147">
      <c r="B96" s="17"/>
      <c r="C96" s="12" t="s">
        <v>663</v>
      </c>
      <c r="D96" s="51" t="s">
        <v>737</v>
      </c>
      <c r="E96" s="42">
        <v>32</v>
      </c>
      <c r="F96" s="11" t="s">
        <v>911</v>
      </c>
      <c r="G96" s="1" t="s">
        <v>493</v>
      </c>
      <c r="H96" s="12" t="s">
        <v>357</v>
      </c>
      <c r="I96" s="12" t="s">
        <v>647</v>
      </c>
      <c r="J96" s="11" t="s">
        <v>848</v>
      </c>
      <c r="K96" s="60" t="s">
        <v>358</v>
      </c>
      <c r="L96" s="93"/>
      <c r="M96" s="93"/>
      <c r="P96" s="93"/>
      <c r="Q96" s="76"/>
      <c r="S96" s="54"/>
      <c r="T96" s="54">
        <f t="shared" si="18"/>
        <v>0</v>
      </c>
      <c r="U96" s="54"/>
      <c r="V96" s="54"/>
      <c r="AA96" s="43"/>
      <c r="AE96" s="74">
        <f t="shared" si="19"/>
        <v>0</v>
      </c>
      <c r="AG96" s="74">
        <f t="shared" si="20"/>
        <v>0</v>
      </c>
      <c r="AI96" s="74">
        <f t="shared" si="23"/>
        <v>0</v>
      </c>
      <c r="AL96" s="707">
        <f t="shared" si="24"/>
        <v>0</v>
      </c>
      <c r="AN96" s="74">
        <f t="shared" si="17"/>
        <v>0</v>
      </c>
      <c r="AP96" s="74">
        <f t="shared" si="21"/>
        <v>0</v>
      </c>
      <c r="AQ96" s="253">
        <f t="shared" si="16"/>
        <v>0</v>
      </c>
      <c r="AT96" s="253">
        <f t="shared" si="22"/>
        <v>0</v>
      </c>
      <c r="AX96" s="43"/>
      <c r="AY96" s="92">
        <v>0</v>
      </c>
      <c r="AZ96" s="94"/>
      <c r="BA96" s="94"/>
      <c r="BB96" s="94"/>
      <c r="BJ96" s="253">
        <f t="shared" si="25"/>
        <v>0</v>
      </c>
      <c r="BS96" s="76"/>
      <c r="BZ96" s="74">
        <v>0.15543634091192859</v>
      </c>
      <c r="CU96" s="253">
        <f t="shared" si="26"/>
        <v>0</v>
      </c>
      <c r="DC96" s="93"/>
      <c r="DF96" s="253">
        <f t="shared" si="27"/>
        <v>0</v>
      </c>
      <c r="DG96" s="93"/>
      <c r="DM96" s="253">
        <f t="shared" si="28"/>
        <v>0</v>
      </c>
    </row>
    <row r="97" spans="1:16296">
      <c r="B97" s="17" t="s">
        <v>25</v>
      </c>
      <c r="C97" s="12" t="s">
        <v>663</v>
      </c>
      <c r="D97" s="51" t="s">
        <v>737</v>
      </c>
      <c r="E97" s="42">
        <v>32</v>
      </c>
      <c r="F97" s="11" t="str">
        <f>VLOOKUP(K97,[1]Codes!$C$1:$P$3253,13,FALSE)</f>
        <v>Shelf demersal invertivore small</v>
      </c>
      <c r="G97" s="1" t="s">
        <v>493</v>
      </c>
      <c r="H97" s="12" t="s">
        <v>184</v>
      </c>
      <c r="I97" s="12" t="s">
        <v>185</v>
      </c>
      <c r="J97" s="11" t="str">
        <f>VLOOKUP(K97,[1]Codes!$C$1:$P$3253,14,FALSE)</f>
        <v>FDS</v>
      </c>
      <c r="K97" s="25" t="s">
        <v>186</v>
      </c>
      <c r="L97" s="93"/>
      <c r="M97" s="93"/>
      <c r="O97" s="74">
        <v>0</v>
      </c>
      <c r="P97" s="93"/>
      <c r="Q97" s="76"/>
      <c r="R97" s="74">
        <v>3.7460970000000003E-2</v>
      </c>
      <c r="S97" s="54"/>
      <c r="T97" s="54">
        <f t="shared" si="18"/>
        <v>0</v>
      </c>
      <c r="U97" s="54"/>
      <c r="V97" s="54"/>
      <c r="AA97" s="43"/>
      <c r="AE97" s="74">
        <f t="shared" si="19"/>
        <v>0</v>
      </c>
      <c r="AG97" s="74">
        <f t="shared" si="20"/>
        <v>0</v>
      </c>
      <c r="AI97" s="74">
        <f t="shared" si="23"/>
        <v>0</v>
      </c>
      <c r="AL97" s="707">
        <f t="shared" si="24"/>
        <v>0</v>
      </c>
      <c r="AN97" s="74">
        <f t="shared" si="17"/>
        <v>0</v>
      </c>
      <c r="AP97" s="74">
        <f t="shared" si="21"/>
        <v>0</v>
      </c>
      <c r="AQ97" s="253">
        <f t="shared" si="16"/>
        <v>0</v>
      </c>
      <c r="AT97" s="253">
        <f t="shared" si="22"/>
        <v>0</v>
      </c>
      <c r="AX97" s="43"/>
      <c r="AY97" s="92">
        <v>0</v>
      </c>
      <c r="AZ97" s="94"/>
      <c r="BA97" s="94"/>
      <c r="BB97" s="94"/>
      <c r="BJ97" s="253">
        <f t="shared" si="25"/>
        <v>0</v>
      </c>
      <c r="BS97" s="76"/>
      <c r="CU97" s="253">
        <f t="shared" si="26"/>
        <v>0</v>
      </c>
      <c r="DC97" s="93">
        <v>1.4E-2</v>
      </c>
      <c r="DF97" s="253">
        <f t="shared" si="27"/>
        <v>3.666666666666667E-3</v>
      </c>
      <c r="DG97" s="93"/>
      <c r="DM97" s="253">
        <f t="shared" si="28"/>
        <v>0</v>
      </c>
    </row>
    <row r="98" spans="1:16296">
      <c r="B98" s="17" t="s">
        <v>25</v>
      </c>
      <c r="C98" s="12" t="s">
        <v>663</v>
      </c>
      <c r="D98" s="51" t="s">
        <v>737</v>
      </c>
      <c r="E98" s="42">
        <v>32</v>
      </c>
      <c r="F98" s="11" t="s">
        <v>911</v>
      </c>
      <c r="G98" s="1" t="s">
        <v>493</v>
      </c>
      <c r="H98" s="12" t="s">
        <v>169</v>
      </c>
      <c r="I98" s="12" t="s">
        <v>170</v>
      </c>
      <c r="J98" s="11" t="s">
        <v>848</v>
      </c>
      <c r="K98" s="60" t="s">
        <v>170</v>
      </c>
      <c r="L98" s="93"/>
      <c r="M98" s="93"/>
      <c r="N98" s="74">
        <v>4.3643000000000002E-4</v>
      </c>
      <c r="O98" s="74">
        <v>0</v>
      </c>
      <c r="P98" s="93"/>
      <c r="Q98" s="76"/>
      <c r="R98" s="74">
        <v>2.3715790000000004E-2</v>
      </c>
      <c r="S98" s="54"/>
      <c r="T98" s="54">
        <f t="shared" si="18"/>
        <v>0</v>
      </c>
      <c r="U98" s="54"/>
      <c r="V98" s="54"/>
      <c r="Z98" s="74">
        <v>4.9866999999999999E-4</v>
      </c>
      <c r="AA98" s="43"/>
      <c r="AB98" s="23">
        <v>3.867340852562478E-3</v>
      </c>
      <c r="AE98" s="74">
        <f t="shared" si="19"/>
        <v>0</v>
      </c>
      <c r="AG98" s="74">
        <f t="shared" si="20"/>
        <v>0</v>
      </c>
      <c r="AI98" s="74">
        <f t="shared" si="23"/>
        <v>0</v>
      </c>
      <c r="AJ98" s="23"/>
      <c r="AL98" s="707">
        <f t="shared" si="24"/>
        <v>0</v>
      </c>
      <c r="AN98" s="74">
        <f t="shared" si="17"/>
        <v>0</v>
      </c>
      <c r="AP98" s="74">
        <f t="shared" si="21"/>
        <v>0</v>
      </c>
      <c r="AQ98" s="253">
        <f t="shared" si="16"/>
        <v>0</v>
      </c>
      <c r="AT98" s="253">
        <f t="shared" si="22"/>
        <v>0</v>
      </c>
      <c r="AX98" s="43"/>
      <c r="AY98" s="92">
        <v>0</v>
      </c>
      <c r="AZ98" s="94"/>
      <c r="BA98" s="94"/>
      <c r="BB98" s="94"/>
      <c r="BJ98" s="253">
        <f t="shared" si="25"/>
        <v>0</v>
      </c>
      <c r="BS98" s="76"/>
      <c r="CU98" s="253">
        <f t="shared" si="26"/>
        <v>0</v>
      </c>
      <c r="DC98" s="93"/>
      <c r="DF98" s="253">
        <f t="shared" si="27"/>
        <v>0</v>
      </c>
      <c r="DG98" s="93"/>
      <c r="DM98" s="253">
        <f t="shared" si="28"/>
        <v>0</v>
      </c>
      <c r="EM98" s="93"/>
      <c r="EN98" s="93"/>
      <c r="EO98" s="17"/>
      <c r="EP98" s="17"/>
      <c r="EQ98" s="17"/>
    </row>
    <row r="99" spans="1:16296">
      <c r="B99" s="17" t="s">
        <v>29</v>
      </c>
      <c r="C99" s="12" t="s">
        <v>663</v>
      </c>
      <c r="D99" s="51" t="s">
        <v>737</v>
      </c>
      <c r="E99" s="42">
        <v>32</v>
      </c>
      <c r="F99" s="11" t="str">
        <f>VLOOKUP(K99,[1]Codes!$C$1:$P$3253,13,FALSE)</f>
        <v>Shelf demersal invertivores small</v>
      </c>
      <c r="G99" s="1" t="s">
        <v>493</v>
      </c>
      <c r="H99" s="12" t="s">
        <v>230</v>
      </c>
      <c r="I99" s="12" t="s">
        <v>231</v>
      </c>
      <c r="J99" s="11" t="str">
        <f>VLOOKUP(K99,[1]Codes!$C$1:$P$3253,14,FALSE)</f>
        <v>FDS</v>
      </c>
      <c r="K99" s="60" t="s">
        <v>232</v>
      </c>
      <c r="L99" s="93"/>
      <c r="M99" s="93"/>
      <c r="N99" s="74">
        <v>4.1461150000000002E-2</v>
      </c>
      <c r="O99" s="74">
        <v>0</v>
      </c>
      <c r="P99" s="93"/>
      <c r="Q99" s="76"/>
      <c r="S99" s="54"/>
      <c r="T99" s="54">
        <f t="shared" si="18"/>
        <v>0</v>
      </c>
      <c r="U99" s="54"/>
      <c r="V99" s="54"/>
      <c r="Z99" s="74">
        <v>1.0544200000000001E-3</v>
      </c>
      <c r="AA99" s="43"/>
      <c r="AE99" s="74">
        <f t="shared" si="19"/>
        <v>0</v>
      </c>
      <c r="AG99" s="74">
        <f t="shared" si="20"/>
        <v>0</v>
      </c>
      <c r="AI99" s="74">
        <f t="shared" si="23"/>
        <v>0</v>
      </c>
      <c r="AL99" s="707">
        <f t="shared" si="24"/>
        <v>0</v>
      </c>
      <c r="AN99" s="74">
        <f t="shared" si="17"/>
        <v>0</v>
      </c>
      <c r="AP99" s="74">
        <f t="shared" si="21"/>
        <v>0</v>
      </c>
      <c r="AQ99" s="253">
        <f t="shared" si="16"/>
        <v>0</v>
      </c>
      <c r="AT99" s="253">
        <f t="shared" si="22"/>
        <v>0</v>
      </c>
      <c r="AX99" s="43"/>
      <c r="AY99" s="92">
        <v>0</v>
      </c>
      <c r="AZ99" s="94"/>
      <c r="BA99" s="94"/>
      <c r="BB99" s="94"/>
      <c r="BJ99" s="253">
        <f t="shared" si="25"/>
        <v>0</v>
      </c>
      <c r="BS99" s="76"/>
      <c r="CF99" s="23">
        <v>3.8033863031415299E-3</v>
      </c>
      <c r="CU99" s="253">
        <f t="shared" si="26"/>
        <v>0</v>
      </c>
      <c r="DC99" s="93"/>
      <c r="DF99" s="253">
        <f t="shared" si="27"/>
        <v>0</v>
      </c>
      <c r="DG99" s="93"/>
      <c r="DM99" s="253">
        <f t="shared" si="28"/>
        <v>0</v>
      </c>
      <c r="EM99" s="93"/>
      <c r="EN99" s="93"/>
      <c r="EO99" s="17"/>
      <c r="EP99" s="17"/>
      <c r="EQ99" s="17"/>
    </row>
    <row r="100" spans="1:16296" ht="15" customHeight="1">
      <c r="A100" s="16"/>
      <c r="B100" s="17"/>
      <c r="C100" s="12" t="s">
        <v>663</v>
      </c>
      <c r="D100" s="51" t="s">
        <v>737</v>
      </c>
      <c r="E100" s="42">
        <v>32</v>
      </c>
      <c r="F100" s="11" t="s">
        <v>911</v>
      </c>
      <c r="G100" s="28" t="s">
        <v>493</v>
      </c>
      <c r="H100" s="28" t="s">
        <v>493</v>
      </c>
      <c r="I100" s="12"/>
      <c r="J100" s="11" t="s">
        <v>848</v>
      </c>
      <c r="K100" s="60"/>
      <c r="L100" s="93"/>
      <c r="M100" s="93"/>
      <c r="P100" s="93"/>
      <c r="Q100" s="76"/>
      <c r="S100" s="54"/>
      <c r="T100" s="54">
        <f t="shared" si="18"/>
        <v>0</v>
      </c>
      <c r="U100" s="54"/>
      <c r="V100" s="54"/>
      <c r="AA100" s="23">
        <v>8.6199999999999999E-2</v>
      </c>
      <c r="AE100" s="74">
        <f t="shared" si="19"/>
        <v>0</v>
      </c>
      <c r="AG100" s="74">
        <f t="shared" si="20"/>
        <v>0</v>
      </c>
      <c r="AI100" s="74">
        <f t="shared" si="23"/>
        <v>0</v>
      </c>
      <c r="AL100" s="707">
        <f t="shared" si="24"/>
        <v>0</v>
      </c>
      <c r="AN100" s="74">
        <f t="shared" si="17"/>
        <v>0</v>
      </c>
      <c r="AP100" s="74">
        <f t="shared" si="21"/>
        <v>0</v>
      </c>
      <c r="AQ100" s="253">
        <f t="shared" si="16"/>
        <v>0</v>
      </c>
      <c r="AT100" s="253">
        <f t="shared" si="22"/>
        <v>0</v>
      </c>
      <c r="AV100" s="74">
        <v>2.2981157126078702E-3</v>
      </c>
      <c r="AX100" s="43"/>
      <c r="AY100" s="92">
        <v>0</v>
      </c>
      <c r="AZ100" s="94"/>
      <c r="BA100" s="94"/>
      <c r="BB100" s="94"/>
      <c r="BJ100" s="253">
        <f t="shared" si="25"/>
        <v>0</v>
      </c>
      <c r="BS100" s="76"/>
      <c r="BW100" s="23">
        <v>3.7799999999999999E-3</v>
      </c>
      <c r="CU100" s="253">
        <f t="shared" si="26"/>
        <v>0</v>
      </c>
      <c r="DC100" s="93"/>
      <c r="DD100" s="74">
        <v>0.1</v>
      </c>
      <c r="DF100" s="253">
        <f>IFERROR(SUM(,DC100*DC$3,DD100*DD$3,DE100*DE$3)," ")</f>
        <v>1.5476190476190477E-2</v>
      </c>
      <c r="DG100" s="93"/>
      <c r="DM100" s="253">
        <f t="shared" si="28"/>
        <v>0</v>
      </c>
      <c r="EM100" s="93"/>
      <c r="EN100" s="93"/>
      <c r="EO100" s="17"/>
      <c r="EP100" s="17"/>
      <c r="EQ100" s="17"/>
    </row>
    <row r="101" spans="1:16296" ht="15" customHeight="1">
      <c r="B101" s="17"/>
      <c r="C101" s="12" t="s">
        <v>663</v>
      </c>
      <c r="D101" s="51" t="s">
        <v>737</v>
      </c>
      <c r="E101" s="188">
        <v>32</v>
      </c>
      <c r="F101" s="11" t="s">
        <v>911</v>
      </c>
      <c r="G101" s="1" t="s">
        <v>626</v>
      </c>
      <c r="H101" s="12" t="s">
        <v>459</v>
      </c>
      <c r="I101" s="12" t="s">
        <v>224</v>
      </c>
      <c r="J101" s="11" t="str">
        <f>VLOOKUP(K101,[1]Codes!$C$1:$P$3253,14,FALSE)</f>
        <v>FDS</v>
      </c>
      <c r="K101" s="25" t="s">
        <v>460</v>
      </c>
      <c r="L101" s="93"/>
      <c r="M101" s="93"/>
      <c r="P101" s="93"/>
      <c r="Q101" s="76"/>
      <c r="S101" s="54"/>
      <c r="T101" s="54">
        <f t="shared" si="18"/>
        <v>0</v>
      </c>
      <c r="U101" s="54"/>
      <c r="V101" s="54"/>
      <c r="AA101" s="43"/>
      <c r="AE101" s="74">
        <f t="shared" si="19"/>
        <v>0</v>
      </c>
      <c r="AF101" s="74">
        <v>1.5511375637427947E-4</v>
      </c>
      <c r="AG101" s="74">
        <f t="shared" si="20"/>
        <v>1.3960238073685153E-4</v>
      </c>
      <c r="AI101" s="74">
        <f t="shared" si="23"/>
        <v>0</v>
      </c>
      <c r="AJ101" s="74">
        <v>1.351811621697459E-3</v>
      </c>
      <c r="AL101" s="707">
        <f t="shared" si="24"/>
        <v>2.982828004868621E-4</v>
      </c>
      <c r="AN101" s="74">
        <f t="shared" si="17"/>
        <v>0</v>
      </c>
      <c r="AP101" s="74">
        <f t="shared" si="21"/>
        <v>0</v>
      </c>
      <c r="AQ101" s="253">
        <f t="shared" si="16"/>
        <v>0</v>
      </c>
      <c r="AT101" s="253">
        <f t="shared" si="22"/>
        <v>0</v>
      </c>
      <c r="AX101" s="43"/>
      <c r="AY101" s="92">
        <v>0</v>
      </c>
      <c r="AZ101" s="94"/>
      <c r="BA101" s="94"/>
      <c r="BB101" s="94"/>
      <c r="BJ101" s="253">
        <f t="shared" si="25"/>
        <v>0</v>
      </c>
      <c r="BS101" s="76"/>
      <c r="CF101" s="23">
        <v>9.8877228295395319E-4</v>
      </c>
      <c r="CU101" s="253">
        <f t="shared" si="26"/>
        <v>0</v>
      </c>
      <c r="DC101" s="93"/>
      <c r="DF101" s="253">
        <f t="shared" si="27"/>
        <v>0</v>
      </c>
      <c r="DG101" s="93"/>
      <c r="DM101" s="253">
        <f t="shared" si="28"/>
        <v>0</v>
      </c>
      <c r="EM101" s="93"/>
      <c r="EN101" s="93"/>
      <c r="EO101" s="17"/>
      <c r="EP101" s="17"/>
      <c r="EQ101" s="17"/>
    </row>
    <row r="102" spans="1:16296" ht="15" customHeight="1">
      <c r="B102" s="17" t="s">
        <v>29</v>
      </c>
      <c r="C102" s="12" t="s">
        <v>663</v>
      </c>
      <c r="D102" s="51" t="s">
        <v>737</v>
      </c>
      <c r="E102" s="188">
        <v>32</v>
      </c>
      <c r="F102" s="11" t="s">
        <v>911</v>
      </c>
      <c r="G102" s="1" t="s">
        <v>626</v>
      </c>
      <c r="H102" s="12" t="s">
        <v>226</v>
      </c>
      <c r="I102" s="12" t="s">
        <v>224</v>
      </c>
      <c r="J102" s="11" t="s">
        <v>848</v>
      </c>
      <c r="K102" s="25" t="s">
        <v>655</v>
      </c>
      <c r="L102" s="93"/>
      <c r="M102" s="93"/>
      <c r="N102" s="74">
        <v>2.1821699999999998E-3</v>
      </c>
      <c r="O102" s="74">
        <v>0</v>
      </c>
      <c r="P102" s="93"/>
      <c r="Q102" s="76"/>
      <c r="S102" s="54"/>
      <c r="T102" s="54">
        <f t="shared" si="18"/>
        <v>0</v>
      </c>
      <c r="U102" s="54"/>
      <c r="V102" s="54"/>
      <c r="Z102" s="74">
        <v>6.9359000000000001E-4</v>
      </c>
      <c r="AA102" s="43"/>
      <c r="AE102" s="74">
        <f t="shared" si="19"/>
        <v>0</v>
      </c>
      <c r="AG102" s="74">
        <f t="shared" si="20"/>
        <v>0</v>
      </c>
      <c r="AI102" s="74">
        <f t="shared" si="23"/>
        <v>0</v>
      </c>
      <c r="AJ102" s="23"/>
      <c r="AL102" s="707">
        <f t="shared" si="24"/>
        <v>0</v>
      </c>
      <c r="AN102" s="74">
        <f t="shared" si="17"/>
        <v>0</v>
      </c>
      <c r="AP102" s="74">
        <f t="shared" si="21"/>
        <v>0</v>
      </c>
      <c r="AQ102" s="253">
        <f t="shared" si="16"/>
        <v>0</v>
      </c>
      <c r="AT102" s="253">
        <f t="shared" si="22"/>
        <v>0</v>
      </c>
      <c r="AX102" s="43"/>
      <c r="AY102" s="92">
        <v>0</v>
      </c>
      <c r="AZ102" s="94"/>
      <c r="BA102" s="94"/>
      <c r="BB102" s="94"/>
      <c r="BJ102" s="253">
        <f t="shared" si="25"/>
        <v>0</v>
      </c>
      <c r="BS102" s="76"/>
      <c r="CF102" s="23">
        <v>1.5767986319991075E-3</v>
      </c>
      <c r="CU102" s="253">
        <f t="shared" si="26"/>
        <v>0</v>
      </c>
      <c r="DC102" s="93"/>
      <c r="DF102" s="253">
        <f t="shared" si="27"/>
        <v>0</v>
      </c>
      <c r="DG102" s="93"/>
      <c r="DM102" s="253">
        <f t="shared" si="28"/>
        <v>0</v>
      </c>
      <c r="EM102" s="93"/>
      <c r="EN102" s="93"/>
      <c r="EO102" s="17"/>
      <c r="EP102" s="17"/>
      <c r="EQ102" s="17"/>
    </row>
    <row r="103" spans="1:16296" ht="15" customHeight="1">
      <c r="B103" s="17" t="s">
        <v>29</v>
      </c>
      <c r="C103" s="12" t="s">
        <v>663</v>
      </c>
      <c r="D103" s="51" t="s">
        <v>737</v>
      </c>
      <c r="E103" s="188">
        <v>32</v>
      </c>
      <c r="F103" s="11" t="s">
        <v>911</v>
      </c>
      <c r="G103" s="1" t="s">
        <v>626</v>
      </c>
      <c r="H103" s="12" t="s">
        <v>223</v>
      </c>
      <c r="I103" s="12" t="s">
        <v>224</v>
      </c>
      <c r="J103" s="11" t="s">
        <v>848</v>
      </c>
      <c r="K103" s="60"/>
      <c r="L103" s="93"/>
      <c r="M103" s="93"/>
      <c r="O103" s="74">
        <v>0</v>
      </c>
      <c r="P103" s="93"/>
      <c r="Q103" s="76"/>
      <c r="S103" s="54"/>
      <c r="T103" s="54">
        <f t="shared" si="18"/>
        <v>0</v>
      </c>
      <c r="U103" s="54"/>
      <c r="V103" s="54"/>
      <c r="Z103" s="74">
        <v>6.9888000000000003E-4</v>
      </c>
      <c r="AA103" s="43"/>
      <c r="AE103" s="74">
        <f t="shared" si="19"/>
        <v>0</v>
      </c>
      <c r="AG103" s="74">
        <f t="shared" si="20"/>
        <v>0</v>
      </c>
      <c r="AI103" s="74">
        <f t="shared" si="23"/>
        <v>0</v>
      </c>
      <c r="AL103" s="707">
        <f t="shared" si="24"/>
        <v>0</v>
      </c>
      <c r="AN103" s="74">
        <f t="shared" si="17"/>
        <v>0</v>
      </c>
      <c r="AP103" s="74">
        <f t="shared" si="21"/>
        <v>0</v>
      </c>
      <c r="AQ103" s="253">
        <f t="shared" ref="AQ103:AQ166" si="29">IFERROR(SUM(,AN103*AM$3,AP103*AO$3)," ")</f>
        <v>0</v>
      </c>
      <c r="AT103" s="253">
        <f t="shared" si="22"/>
        <v>0</v>
      </c>
      <c r="AV103" s="23"/>
      <c r="AX103" s="43"/>
      <c r="AY103" s="92">
        <v>0</v>
      </c>
      <c r="AZ103" s="94"/>
      <c r="BA103" s="94"/>
      <c r="BB103" s="94"/>
      <c r="BJ103" s="253">
        <f t="shared" si="25"/>
        <v>0</v>
      </c>
      <c r="BS103" s="76"/>
      <c r="CU103" s="253">
        <f t="shared" si="26"/>
        <v>0</v>
      </c>
      <c r="DC103" s="93"/>
      <c r="DF103" s="253">
        <f t="shared" si="27"/>
        <v>0</v>
      </c>
      <c r="DG103" s="93"/>
      <c r="DM103" s="253">
        <f t="shared" si="28"/>
        <v>0</v>
      </c>
      <c r="EM103" s="93"/>
      <c r="EN103" s="93"/>
      <c r="EO103" s="17"/>
      <c r="EP103" s="17"/>
      <c r="EQ103" s="17"/>
    </row>
    <row r="104" spans="1:16296" ht="15" customHeight="1">
      <c r="B104" s="17"/>
      <c r="C104" s="12" t="s">
        <v>663</v>
      </c>
      <c r="D104" s="51" t="s">
        <v>737</v>
      </c>
      <c r="E104" s="188">
        <v>32</v>
      </c>
      <c r="F104" s="11" t="s">
        <v>911</v>
      </c>
      <c r="G104" s="1" t="s">
        <v>626</v>
      </c>
      <c r="H104" s="12" t="s">
        <v>432</v>
      </c>
      <c r="I104" s="12" t="s">
        <v>224</v>
      </c>
      <c r="J104" s="11" t="s">
        <v>848</v>
      </c>
      <c r="K104" s="25" t="s">
        <v>433</v>
      </c>
      <c r="L104" s="93"/>
      <c r="M104" s="93"/>
      <c r="P104" s="93"/>
      <c r="Q104" s="76"/>
      <c r="S104" s="54"/>
      <c r="T104" s="54">
        <f t="shared" si="18"/>
        <v>0</v>
      </c>
      <c r="U104" s="54"/>
      <c r="V104" s="54"/>
      <c r="AA104" s="43"/>
      <c r="AE104" s="74">
        <f t="shared" si="19"/>
        <v>0</v>
      </c>
      <c r="AG104" s="74">
        <f t="shared" si="20"/>
        <v>0</v>
      </c>
      <c r="AI104" s="74">
        <f t="shared" si="23"/>
        <v>0</v>
      </c>
      <c r="AL104" s="707">
        <f t="shared" si="24"/>
        <v>0</v>
      </c>
      <c r="AN104" s="74">
        <f t="shared" si="17"/>
        <v>0</v>
      </c>
      <c r="AP104" s="74">
        <f t="shared" si="21"/>
        <v>0</v>
      </c>
      <c r="AQ104" s="253">
        <f t="shared" si="29"/>
        <v>0</v>
      </c>
      <c r="AT104" s="253">
        <f t="shared" si="22"/>
        <v>0</v>
      </c>
      <c r="AX104" s="43"/>
      <c r="AY104" s="92">
        <v>0</v>
      </c>
      <c r="AZ104" s="94"/>
      <c r="BA104" s="94"/>
      <c r="BB104" s="94"/>
      <c r="BJ104" s="253">
        <f t="shared" si="25"/>
        <v>0</v>
      </c>
      <c r="BS104" s="76"/>
      <c r="CA104" s="74">
        <v>3.3401676730764607E-3</v>
      </c>
      <c r="CF104" s="23">
        <v>4.5203458255252396E-3</v>
      </c>
      <c r="CU104" s="253">
        <f t="shared" si="26"/>
        <v>0</v>
      </c>
      <c r="DC104" s="93"/>
      <c r="DF104" s="253">
        <f t="shared" si="27"/>
        <v>0</v>
      </c>
      <c r="DG104" s="93"/>
      <c r="DM104" s="253">
        <f t="shared" si="28"/>
        <v>0</v>
      </c>
      <c r="EM104" s="93"/>
      <c r="EN104" s="93"/>
      <c r="EO104" s="17"/>
      <c r="EP104" s="17"/>
      <c r="EQ104" s="17"/>
    </row>
    <row r="105" spans="1:16296" ht="15" customHeight="1">
      <c r="B105" s="17"/>
      <c r="C105" s="12" t="s">
        <v>663</v>
      </c>
      <c r="D105" s="51" t="s">
        <v>737</v>
      </c>
      <c r="E105" s="188">
        <v>32</v>
      </c>
      <c r="F105" s="11" t="s">
        <v>911</v>
      </c>
      <c r="G105" s="1" t="s">
        <v>626</v>
      </c>
      <c r="H105" s="27" t="s">
        <v>567</v>
      </c>
      <c r="I105" s="27" t="s">
        <v>567</v>
      </c>
      <c r="J105" s="11" t="s">
        <v>848</v>
      </c>
      <c r="K105" s="60"/>
      <c r="L105" s="93"/>
      <c r="M105" s="93"/>
      <c r="P105" s="93"/>
      <c r="Q105" s="76"/>
      <c r="S105" s="54"/>
      <c r="T105" s="54">
        <f t="shared" si="18"/>
        <v>0</v>
      </c>
      <c r="U105" s="54"/>
      <c r="V105" s="54"/>
      <c r="AA105" s="43"/>
      <c r="AE105" s="74">
        <f t="shared" si="19"/>
        <v>0</v>
      </c>
      <c r="AG105" s="74">
        <f t="shared" si="20"/>
        <v>0</v>
      </c>
      <c r="AI105" s="74">
        <f t="shared" si="23"/>
        <v>0</v>
      </c>
      <c r="AL105" s="707">
        <f t="shared" si="24"/>
        <v>0</v>
      </c>
      <c r="AN105" s="74">
        <f t="shared" si="17"/>
        <v>0</v>
      </c>
      <c r="AP105" s="74">
        <f t="shared" si="21"/>
        <v>0</v>
      </c>
      <c r="AQ105" s="253">
        <f t="shared" si="29"/>
        <v>0</v>
      </c>
      <c r="AT105" s="253">
        <f t="shared" si="22"/>
        <v>0</v>
      </c>
      <c r="AX105" s="43"/>
      <c r="AY105" s="92">
        <v>0</v>
      </c>
      <c r="AZ105" s="94"/>
      <c r="BA105" s="94"/>
      <c r="BB105" s="94"/>
      <c r="BJ105" s="253">
        <f t="shared" si="25"/>
        <v>0</v>
      </c>
      <c r="BS105" s="76"/>
      <c r="BV105" s="23"/>
      <c r="BW105" s="23"/>
      <c r="BX105" s="23"/>
      <c r="BY105" s="23"/>
      <c r="CA105" s="23">
        <v>1.7563077573005226E-3</v>
      </c>
      <c r="CU105" s="253">
        <f t="shared" si="26"/>
        <v>0</v>
      </c>
      <c r="DC105" s="93"/>
      <c r="DF105" s="253">
        <f t="shared" si="27"/>
        <v>0</v>
      </c>
      <c r="DG105" s="93"/>
      <c r="DM105" s="253">
        <f t="shared" si="28"/>
        <v>0</v>
      </c>
      <c r="DY105" s="77"/>
      <c r="DZ105" s="77"/>
      <c r="EA105" s="77"/>
      <c r="EB105" s="77"/>
      <c r="EC105" s="77"/>
      <c r="ED105" s="77"/>
      <c r="EE105" s="77"/>
      <c r="EF105" s="77"/>
      <c r="EG105" s="77"/>
      <c r="EH105" s="77"/>
      <c r="EI105" s="77"/>
      <c r="EJ105" s="77"/>
      <c r="EK105" s="77"/>
      <c r="EL105" s="77"/>
      <c r="EM105" s="169"/>
      <c r="EN105" s="169"/>
      <c r="EO105" s="166"/>
      <c r="EP105" s="166"/>
      <c r="EQ105" s="166"/>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c r="AMS105" s="3"/>
      <c r="AMT105" s="3"/>
      <c r="AMU105" s="3"/>
      <c r="AMV105" s="3"/>
      <c r="AMW105" s="3"/>
      <c r="AMX105" s="3"/>
      <c r="AMY105" s="3"/>
      <c r="AMZ105" s="3"/>
      <c r="ANA105" s="3"/>
      <c r="ANB105" s="3"/>
      <c r="ANC105" s="3"/>
      <c r="AND105" s="3"/>
      <c r="ANE105" s="3"/>
      <c r="ANF105" s="3"/>
      <c r="ANG105" s="3"/>
      <c r="ANH105" s="3"/>
      <c r="ANI105" s="3"/>
      <c r="ANJ105" s="3"/>
      <c r="ANK105" s="3"/>
      <c r="ANL105" s="3"/>
      <c r="ANM105" s="3"/>
      <c r="ANN105" s="3"/>
      <c r="ANO105" s="3"/>
      <c r="ANP105" s="3"/>
      <c r="ANQ105" s="3"/>
      <c r="ANR105" s="3"/>
      <c r="ANS105" s="3"/>
      <c r="ANT105" s="3"/>
      <c r="ANU105" s="3"/>
      <c r="ANV105" s="3"/>
      <c r="ANW105" s="3"/>
      <c r="ANX105" s="3"/>
      <c r="ANY105" s="3"/>
      <c r="ANZ105" s="3"/>
      <c r="AOA105" s="3"/>
      <c r="AOB105" s="3"/>
      <c r="AOC105" s="3"/>
      <c r="AOD105" s="3"/>
      <c r="AOE105" s="3"/>
      <c r="AOF105" s="3"/>
      <c r="AOG105" s="3"/>
      <c r="AOH105" s="3"/>
      <c r="AOI105" s="3"/>
      <c r="AOJ105" s="3"/>
      <c r="AOK105" s="3"/>
      <c r="AOL105" s="3"/>
      <c r="AOM105" s="3"/>
      <c r="AON105" s="3"/>
      <c r="AOO105" s="3"/>
      <c r="AOP105" s="3"/>
      <c r="AOQ105" s="3"/>
      <c r="AOR105" s="3"/>
      <c r="AOS105" s="3"/>
      <c r="AOT105" s="3"/>
      <c r="AOU105" s="3"/>
      <c r="AOV105" s="3"/>
      <c r="AOW105" s="3"/>
      <c r="AOX105" s="3"/>
      <c r="AOY105" s="3"/>
      <c r="AOZ105" s="3"/>
      <c r="APA105" s="3"/>
      <c r="APB105" s="3"/>
      <c r="APC105" s="3"/>
      <c r="APD105" s="3"/>
      <c r="APE105" s="3"/>
      <c r="APF105" s="3"/>
      <c r="APG105" s="3"/>
      <c r="APH105" s="3"/>
      <c r="API105" s="3"/>
      <c r="APJ105" s="3"/>
      <c r="APK105" s="3"/>
      <c r="APL105" s="3"/>
      <c r="APM105" s="3"/>
      <c r="APN105" s="3"/>
      <c r="APO105" s="3"/>
      <c r="APP105" s="3"/>
      <c r="APQ105" s="3"/>
      <c r="APR105" s="3"/>
      <c r="APS105" s="3"/>
      <c r="APT105" s="3"/>
      <c r="APU105" s="3"/>
      <c r="APV105" s="3"/>
      <c r="APW105" s="3"/>
      <c r="APX105" s="3"/>
      <c r="APY105" s="3"/>
      <c r="APZ105" s="3"/>
      <c r="AQA105" s="3"/>
      <c r="AQB105" s="3"/>
      <c r="AQC105" s="3"/>
      <c r="AQD105" s="3"/>
      <c r="AQE105" s="3"/>
      <c r="AQF105" s="3"/>
      <c r="AQG105" s="3"/>
      <c r="AQH105" s="3"/>
      <c r="AQI105" s="3"/>
      <c r="AQJ105" s="3"/>
      <c r="AQK105" s="3"/>
      <c r="AQL105" s="3"/>
      <c r="AQM105" s="3"/>
      <c r="AQN105" s="3"/>
      <c r="AQO105" s="3"/>
      <c r="AQP105" s="3"/>
      <c r="AQQ105" s="3"/>
      <c r="AQR105" s="3"/>
      <c r="AQS105" s="3"/>
      <c r="AQT105" s="3"/>
      <c r="AQU105" s="3"/>
      <c r="AQV105" s="3"/>
      <c r="AQW105" s="3"/>
      <c r="AQX105" s="3"/>
      <c r="AQY105" s="3"/>
      <c r="AQZ105" s="3"/>
      <c r="ARA105" s="3"/>
      <c r="ARB105" s="3"/>
      <c r="ARC105" s="3"/>
      <c r="ARD105" s="3"/>
      <c r="ARE105" s="3"/>
      <c r="ARF105" s="3"/>
      <c r="ARG105" s="3"/>
      <c r="ARH105" s="3"/>
      <c r="ARI105" s="3"/>
      <c r="ARJ105" s="3"/>
      <c r="ARK105" s="3"/>
      <c r="ARL105" s="3"/>
      <c r="ARM105" s="3"/>
      <c r="ARN105" s="3"/>
      <c r="ARO105" s="3"/>
      <c r="ARP105" s="3"/>
      <c r="ARQ105" s="3"/>
      <c r="ARR105" s="3"/>
      <c r="ARS105" s="3"/>
      <c r="ART105" s="3"/>
      <c r="ARU105" s="3"/>
      <c r="ARV105" s="3"/>
      <c r="ARW105" s="3"/>
      <c r="ARX105" s="3"/>
      <c r="ARY105" s="3"/>
      <c r="ARZ105" s="3"/>
      <c r="ASA105" s="3"/>
      <c r="ASB105" s="3"/>
      <c r="ASC105" s="3"/>
      <c r="ASD105" s="3"/>
      <c r="ASE105" s="3"/>
      <c r="ASF105" s="3"/>
      <c r="ASG105" s="3"/>
      <c r="ASH105" s="3"/>
      <c r="ASI105" s="3"/>
      <c r="ASJ105" s="3"/>
      <c r="ASK105" s="3"/>
      <c r="ASL105" s="3"/>
      <c r="ASM105" s="3"/>
      <c r="ASN105" s="3"/>
      <c r="ASO105" s="3"/>
      <c r="ASP105" s="3"/>
      <c r="ASQ105" s="3"/>
      <c r="ASR105" s="3"/>
      <c r="ASS105" s="3"/>
      <c r="AST105" s="3"/>
      <c r="ASU105" s="3"/>
      <c r="ASV105" s="3"/>
      <c r="ASW105" s="3"/>
      <c r="ASX105" s="3"/>
      <c r="ASY105" s="3"/>
      <c r="ASZ105" s="3"/>
      <c r="ATA105" s="3"/>
      <c r="ATB105" s="3"/>
      <c r="ATC105" s="3"/>
      <c r="ATD105" s="3"/>
      <c r="ATE105" s="3"/>
      <c r="ATF105" s="3"/>
      <c r="ATG105" s="3"/>
      <c r="ATH105" s="3"/>
      <c r="ATI105" s="3"/>
      <c r="ATJ105" s="3"/>
      <c r="ATK105" s="3"/>
      <c r="ATL105" s="3"/>
      <c r="ATM105" s="3"/>
      <c r="ATN105" s="3"/>
      <c r="ATO105" s="3"/>
      <c r="ATP105" s="3"/>
      <c r="ATQ105" s="3"/>
      <c r="ATR105" s="3"/>
      <c r="ATS105" s="3"/>
      <c r="ATT105" s="3"/>
      <c r="ATU105" s="3"/>
      <c r="ATV105" s="3"/>
      <c r="ATW105" s="3"/>
      <c r="ATX105" s="3"/>
      <c r="ATY105" s="3"/>
      <c r="ATZ105" s="3"/>
      <c r="AUA105" s="3"/>
      <c r="AUB105" s="3"/>
      <c r="AUC105" s="3"/>
      <c r="AUD105" s="3"/>
      <c r="AUE105" s="3"/>
      <c r="AUF105" s="3"/>
      <c r="AUG105" s="3"/>
      <c r="AUH105" s="3"/>
      <c r="AUI105" s="3"/>
      <c r="AUJ105" s="3"/>
      <c r="AUK105" s="3"/>
      <c r="AUL105" s="3"/>
      <c r="AUM105" s="3"/>
      <c r="AUN105" s="3"/>
      <c r="AUO105" s="3"/>
      <c r="AUP105" s="3"/>
      <c r="AUQ105" s="3"/>
      <c r="AUR105" s="3"/>
      <c r="AUS105" s="3"/>
      <c r="AUT105" s="3"/>
      <c r="AUU105" s="3"/>
      <c r="AUV105" s="3"/>
      <c r="AUW105" s="3"/>
      <c r="AUX105" s="3"/>
      <c r="AUY105" s="3"/>
      <c r="AUZ105" s="3"/>
      <c r="AVA105" s="3"/>
      <c r="AVB105" s="3"/>
      <c r="AVC105" s="3"/>
      <c r="AVD105" s="3"/>
      <c r="AVE105" s="3"/>
      <c r="AVF105" s="3"/>
      <c r="AVG105" s="3"/>
      <c r="AVH105" s="3"/>
      <c r="AVI105" s="3"/>
      <c r="AVJ105" s="3"/>
      <c r="AVK105" s="3"/>
      <c r="AVL105" s="3"/>
      <c r="AVM105" s="3"/>
      <c r="AVN105" s="3"/>
      <c r="AVO105" s="3"/>
      <c r="AVP105" s="3"/>
      <c r="AVQ105" s="3"/>
      <c r="AVR105" s="3"/>
      <c r="AVS105" s="3"/>
      <c r="AVT105" s="3"/>
      <c r="AVU105" s="3"/>
      <c r="AVV105" s="3"/>
      <c r="AVW105" s="3"/>
      <c r="AVX105" s="3"/>
      <c r="AVY105" s="3"/>
      <c r="AVZ105" s="3"/>
      <c r="AWA105" s="3"/>
      <c r="AWB105" s="3"/>
      <c r="AWC105" s="3"/>
      <c r="AWD105" s="3"/>
      <c r="AWE105" s="3"/>
      <c r="AWF105" s="3"/>
      <c r="AWG105" s="3"/>
      <c r="AWH105" s="3"/>
      <c r="AWI105" s="3"/>
      <c r="AWJ105" s="3"/>
      <c r="AWK105" s="3"/>
      <c r="AWL105" s="3"/>
      <c r="AWM105" s="3"/>
      <c r="AWN105" s="3"/>
      <c r="AWO105" s="3"/>
      <c r="AWP105" s="3"/>
      <c r="AWQ105" s="3"/>
      <c r="AWR105" s="3"/>
      <c r="AWS105" s="3"/>
      <c r="AWT105" s="3"/>
      <c r="AWU105" s="3"/>
      <c r="AWV105" s="3"/>
      <c r="AWW105" s="3"/>
      <c r="AWX105" s="3"/>
      <c r="AWY105" s="3"/>
      <c r="AWZ105" s="3"/>
      <c r="AXA105" s="3"/>
      <c r="AXB105" s="3"/>
      <c r="AXC105" s="3"/>
      <c r="AXD105" s="3"/>
      <c r="AXE105" s="3"/>
      <c r="AXF105" s="3"/>
      <c r="AXG105" s="3"/>
      <c r="AXH105" s="3"/>
      <c r="AXI105" s="3"/>
      <c r="AXJ105" s="3"/>
      <c r="AXK105" s="3"/>
      <c r="AXL105" s="3"/>
      <c r="AXM105" s="3"/>
      <c r="AXN105" s="3"/>
      <c r="AXO105" s="3"/>
      <c r="AXP105" s="3"/>
      <c r="AXQ105" s="3"/>
      <c r="AXR105" s="3"/>
      <c r="AXS105" s="3"/>
      <c r="AXT105" s="3"/>
      <c r="AXU105" s="3"/>
      <c r="AXV105" s="3"/>
      <c r="AXW105" s="3"/>
      <c r="AXX105" s="3"/>
      <c r="AXY105" s="3"/>
      <c r="AXZ105" s="3"/>
      <c r="AYA105" s="3"/>
      <c r="AYB105" s="3"/>
      <c r="AYC105" s="3"/>
      <c r="AYD105" s="3"/>
      <c r="AYE105" s="3"/>
      <c r="AYF105" s="3"/>
      <c r="AYG105" s="3"/>
      <c r="AYH105" s="3"/>
      <c r="AYI105" s="3"/>
      <c r="AYJ105" s="3"/>
      <c r="AYK105" s="3"/>
      <c r="AYL105" s="3"/>
      <c r="AYM105" s="3"/>
      <c r="AYN105" s="3"/>
      <c r="AYO105" s="3"/>
      <c r="AYP105" s="3"/>
      <c r="AYQ105" s="3"/>
      <c r="AYR105" s="3"/>
      <c r="AYS105" s="3"/>
      <c r="AYT105" s="3"/>
      <c r="AYU105" s="3"/>
      <c r="AYV105" s="3"/>
      <c r="AYW105" s="3"/>
      <c r="AYX105" s="3"/>
      <c r="AYY105" s="3"/>
      <c r="AYZ105" s="3"/>
      <c r="AZA105" s="3"/>
      <c r="AZB105" s="3"/>
      <c r="AZC105" s="3"/>
      <c r="AZD105" s="3"/>
      <c r="AZE105" s="3"/>
      <c r="AZF105" s="3"/>
      <c r="AZG105" s="3"/>
      <c r="AZH105" s="3"/>
      <c r="AZI105" s="3"/>
      <c r="AZJ105" s="3"/>
      <c r="AZK105" s="3"/>
      <c r="AZL105" s="3"/>
      <c r="AZM105" s="3"/>
      <c r="AZN105" s="3"/>
      <c r="AZO105" s="3"/>
      <c r="AZP105" s="3"/>
      <c r="AZQ105" s="3"/>
      <c r="AZR105" s="3"/>
      <c r="AZS105" s="3"/>
      <c r="AZT105" s="3"/>
      <c r="AZU105" s="3"/>
      <c r="AZV105" s="3"/>
      <c r="AZW105" s="3"/>
      <c r="AZX105" s="3"/>
      <c r="AZY105" s="3"/>
      <c r="AZZ105" s="3"/>
      <c r="BAA105" s="3"/>
      <c r="BAB105" s="3"/>
      <c r="BAC105" s="3"/>
      <c r="BAD105" s="3"/>
      <c r="BAE105" s="3"/>
      <c r="BAF105" s="3"/>
      <c r="BAG105" s="3"/>
      <c r="BAH105" s="3"/>
      <c r="BAI105" s="3"/>
      <c r="BAJ105" s="3"/>
      <c r="BAK105" s="3"/>
      <c r="BAL105" s="3"/>
      <c r="BAM105" s="3"/>
      <c r="BAN105" s="3"/>
      <c r="BAO105" s="3"/>
      <c r="BAP105" s="3"/>
      <c r="BAQ105" s="3"/>
      <c r="BAR105" s="3"/>
      <c r="BAS105" s="3"/>
      <c r="BAT105" s="3"/>
      <c r="BAU105" s="3"/>
      <c r="BAV105" s="3"/>
      <c r="BAW105" s="3"/>
      <c r="BAX105" s="3"/>
      <c r="BAY105" s="3"/>
      <c r="BAZ105" s="3"/>
      <c r="BBA105" s="3"/>
      <c r="BBB105" s="3"/>
      <c r="BBC105" s="3"/>
      <c r="BBD105" s="3"/>
      <c r="BBE105" s="3"/>
      <c r="BBF105" s="3"/>
      <c r="BBG105" s="3"/>
      <c r="BBH105" s="3"/>
      <c r="BBI105" s="3"/>
      <c r="BBJ105" s="3"/>
      <c r="BBK105" s="3"/>
      <c r="BBL105" s="3"/>
      <c r="BBM105" s="3"/>
      <c r="BBN105" s="3"/>
      <c r="BBO105" s="3"/>
      <c r="BBP105" s="3"/>
      <c r="BBQ105" s="3"/>
      <c r="BBR105" s="3"/>
      <c r="BBS105" s="3"/>
      <c r="BBT105" s="3"/>
      <c r="BBU105" s="3"/>
      <c r="BBV105" s="3"/>
      <c r="BBW105" s="3"/>
      <c r="BBX105" s="3"/>
      <c r="BBY105" s="3"/>
      <c r="BBZ105" s="3"/>
      <c r="BCA105" s="3"/>
      <c r="BCB105" s="3"/>
      <c r="BCC105" s="3"/>
      <c r="BCD105" s="3"/>
      <c r="BCE105" s="3"/>
      <c r="BCF105" s="3"/>
      <c r="BCG105" s="3"/>
      <c r="BCH105" s="3"/>
      <c r="BCI105" s="3"/>
      <c r="BCJ105" s="3"/>
      <c r="BCK105" s="3"/>
      <c r="BCL105" s="3"/>
      <c r="BCM105" s="3"/>
      <c r="BCN105" s="3"/>
      <c r="BCO105" s="3"/>
      <c r="BCP105" s="3"/>
      <c r="BCQ105" s="3"/>
      <c r="BCR105" s="3"/>
      <c r="BCS105" s="3"/>
      <c r="BCT105" s="3"/>
      <c r="BCU105" s="3"/>
      <c r="BCV105" s="3"/>
      <c r="BCW105" s="3"/>
      <c r="BCX105" s="3"/>
      <c r="BCY105" s="3"/>
      <c r="BCZ105" s="3"/>
      <c r="BDA105" s="3"/>
      <c r="BDB105" s="3"/>
      <c r="BDC105" s="3"/>
      <c r="BDD105" s="3"/>
      <c r="BDE105" s="3"/>
      <c r="BDF105" s="3"/>
      <c r="BDG105" s="3"/>
      <c r="BDH105" s="3"/>
      <c r="BDI105" s="3"/>
      <c r="BDJ105" s="3"/>
      <c r="BDK105" s="3"/>
      <c r="BDL105" s="3"/>
      <c r="BDM105" s="3"/>
      <c r="BDN105" s="3"/>
      <c r="BDO105" s="3"/>
      <c r="BDP105" s="3"/>
      <c r="BDQ105" s="3"/>
      <c r="BDR105" s="3"/>
      <c r="BDS105" s="3"/>
      <c r="BDT105" s="3"/>
      <c r="BDU105" s="3"/>
      <c r="BDV105" s="3"/>
      <c r="BDW105" s="3"/>
      <c r="BDX105" s="3"/>
      <c r="BDY105" s="3"/>
      <c r="BDZ105" s="3"/>
      <c r="BEA105" s="3"/>
      <c r="BEB105" s="3"/>
      <c r="BEC105" s="3"/>
      <c r="BED105" s="3"/>
      <c r="BEE105" s="3"/>
      <c r="BEF105" s="3"/>
      <c r="BEG105" s="3"/>
      <c r="BEH105" s="3"/>
      <c r="BEI105" s="3"/>
      <c r="BEJ105" s="3"/>
      <c r="BEK105" s="3"/>
      <c r="BEL105" s="3"/>
      <c r="BEM105" s="3"/>
      <c r="BEN105" s="3"/>
      <c r="BEO105" s="3"/>
      <c r="BEP105" s="3"/>
      <c r="BEQ105" s="3"/>
      <c r="BER105" s="3"/>
      <c r="BES105" s="3"/>
      <c r="BET105" s="3"/>
      <c r="BEU105" s="3"/>
      <c r="BEV105" s="3"/>
      <c r="BEW105" s="3"/>
      <c r="BEX105" s="3"/>
      <c r="BEY105" s="3"/>
      <c r="BEZ105" s="3"/>
      <c r="BFA105" s="3"/>
      <c r="BFB105" s="3"/>
      <c r="BFC105" s="3"/>
      <c r="BFD105" s="3"/>
      <c r="BFE105" s="3"/>
      <c r="BFF105" s="3"/>
      <c r="BFG105" s="3"/>
      <c r="BFH105" s="3"/>
      <c r="BFI105" s="3"/>
      <c r="BFJ105" s="3"/>
      <c r="BFK105" s="3"/>
      <c r="BFL105" s="3"/>
      <c r="BFM105" s="3"/>
      <c r="BFN105" s="3"/>
      <c r="BFO105" s="3"/>
      <c r="BFP105" s="3"/>
      <c r="BFQ105" s="3"/>
      <c r="BFR105" s="3"/>
      <c r="BFS105" s="3"/>
      <c r="BFT105" s="3"/>
      <c r="BFU105" s="3"/>
      <c r="BFV105" s="3"/>
      <c r="BFW105" s="3"/>
      <c r="BFX105" s="3"/>
      <c r="BFY105" s="3"/>
      <c r="BFZ105" s="3"/>
      <c r="BGA105" s="3"/>
      <c r="BGB105" s="3"/>
      <c r="BGC105" s="3"/>
      <c r="BGD105" s="3"/>
      <c r="BGE105" s="3"/>
      <c r="BGF105" s="3"/>
      <c r="BGG105" s="3"/>
      <c r="BGH105" s="3"/>
      <c r="BGI105" s="3"/>
      <c r="BGJ105" s="3"/>
      <c r="BGK105" s="3"/>
      <c r="BGL105" s="3"/>
      <c r="BGM105" s="3"/>
      <c r="BGN105" s="3"/>
      <c r="BGO105" s="3"/>
      <c r="BGP105" s="3"/>
      <c r="BGQ105" s="3"/>
      <c r="BGR105" s="3"/>
      <c r="BGS105" s="3"/>
      <c r="BGT105" s="3"/>
      <c r="BGU105" s="3"/>
      <c r="BGV105" s="3"/>
      <c r="BGW105" s="3"/>
      <c r="BGX105" s="3"/>
      <c r="BGY105" s="3"/>
      <c r="BGZ105" s="3"/>
      <c r="BHA105" s="3"/>
      <c r="BHB105" s="3"/>
      <c r="BHC105" s="3"/>
      <c r="BHD105" s="3"/>
      <c r="BHE105" s="3"/>
      <c r="BHF105" s="3"/>
      <c r="BHG105" s="3"/>
      <c r="BHH105" s="3"/>
      <c r="BHI105" s="3"/>
      <c r="BHJ105" s="3"/>
      <c r="BHK105" s="3"/>
      <c r="BHL105" s="3"/>
      <c r="BHM105" s="3"/>
      <c r="BHN105" s="3"/>
      <c r="BHO105" s="3"/>
      <c r="BHP105" s="3"/>
      <c r="BHQ105" s="3"/>
      <c r="BHR105" s="3"/>
      <c r="BHS105" s="3"/>
      <c r="BHT105" s="3"/>
      <c r="BHU105" s="3"/>
      <c r="BHV105" s="3"/>
      <c r="BHW105" s="3"/>
      <c r="BHX105" s="3"/>
      <c r="BHY105" s="3"/>
      <c r="BHZ105" s="3"/>
      <c r="BIA105" s="3"/>
      <c r="BIB105" s="3"/>
      <c r="BIC105" s="3"/>
      <c r="BID105" s="3"/>
      <c r="BIE105" s="3"/>
      <c r="BIF105" s="3"/>
      <c r="BIG105" s="3"/>
      <c r="BIH105" s="3"/>
      <c r="BII105" s="3"/>
      <c r="BIJ105" s="3"/>
      <c r="BIK105" s="3"/>
      <c r="BIL105" s="3"/>
      <c r="BIM105" s="3"/>
      <c r="BIN105" s="3"/>
      <c r="BIO105" s="3"/>
      <c r="BIP105" s="3"/>
      <c r="BIQ105" s="3"/>
      <c r="BIR105" s="3"/>
      <c r="BIS105" s="3"/>
      <c r="BIT105" s="3"/>
      <c r="BIU105" s="3"/>
      <c r="BIV105" s="3"/>
      <c r="BIW105" s="3"/>
      <c r="BIX105" s="3"/>
      <c r="BIY105" s="3"/>
      <c r="BIZ105" s="3"/>
      <c r="BJA105" s="3"/>
      <c r="BJB105" s="3"/>
      <c r="BJC105" s="3"/>
      <c r="BJD105" s="3"/>
      <c r="BJE105" s="3"/>
      <c r="BJF105" s="3"/>
      <c r="BJG105" s="3"/>
      <c r="BJH105" s="3"/>
      <c r="BJI105" s="3"/>
      <c r="BJJ105" s="3"/>
      <c r="BJK105" s="3"/>
      <c r="BJL105" s="3"/>
      <c r="BJM105" s="3"/>
      <c r="BJN105" s="3"/>
      <c r="BJO105" s="3"/>
      <c r="BJP105" s="3"/>
      <c r="BJQ105" s="3"/>
      <c r="BJR105" s="3"/>
      <c r="BJS105" s="3"/>
      <c r="BJT105" s="3"/>
      <c r="BJU105" s="3"/>
      <c r="BJV105" s="3"/>
      <c r="BJW105" s="3"/>
      <c r="BJX105" s="3"/>
      <c r="BJY105" s="3"/>
      <c r="BJZ105" s="3"/>
      <c r="BKA105" s="3"/>
      <c r="BKB105" s="3"/>
      <c r="BKC105" s="3"/>
      <c r="BKD105" s="3"/>
      <c r="BKE105" s="3"/>
      <c r="BKF105" s="3"/>
      <c r="BKG105" s="3"/>
      <c r="BKH105" s="3"/>
      <c r="BKI105" s="3"/>
      <c r="BKJ105" s="3"/>
      <c r="BKK105" s="3"/>
      <c r="BKL105" s="3"/>
      <c r="BKM105" s="3"/>
      <c r="BKN105" s="3"/>
      <c r="BKO105" s="3"/>
      <c r="BKP105" s="3"/>
      <c r="BKQ105" s="3"/>
      <c r="BKR105" s="3"/>
      <c r="BKS105" s="3"/>
      <c r="BKT105" s="3"/>
      <c r="BKU105" s="3"/>
      <c r="BKV105" s="3"/>
      <c r="BKW105" s="3"/>
      <c r="BKX105" s="3"/>
      <c r="BKY105" s="3"/>
      <c r="BKZ105" s="3"/>
      <c r="BLA105" s="3"/>
      <c r="BLB105" s="3"/>
      <c r="BLC105" s="3"/>
      <c r="BLD105" s="3"/>
      <c r="BLE105" s="3"/>
      <c r="BLF105" s="3"/>
      <c r="BLG105" s="3"/>
      <c r="BLH105" s="3"/>
      <c r="BLI105" s="3"/>
      <c r="BLJ105" s="3"/>
      <c r="BLK105" s="3"/>
      <c r="BLL105" s="3"/>
      <c r="BLM105" s="3"/>
      <c r="BLN105" s="3"/>
      <c r="BLO105" s="3"/>
      <c r="BLP105" s="3"/>
      <c r="BLQ105" s="3"/>
      <c r="BLR105" s="3"/>
      <c r="BLS105" s="3"/>
      <c r="BLT105" s="3"/>
      <c r="BLU105" s="3"/>
      <c r="BLV105" s="3"/>
      <c r="BLW105" s="3"/>
      <c r="BLX105" s="3"/>
      <c r="BLY105" s="3"/>
      <c r="BLZ105" s="3"/>
      <c r="BMA105" s="3"/>
      <c r="BMB105" s="3"/>
      <c r="BMC105" s="3"/>
      <c r="BMD105" s="3"/>
      <c r="BME105" s="3"/>
      <c r="BMF105" s="3"/>
      <c r="BMG105" s="3"/>
      <c r="BMH105" s="3"/>
      <c r="BMI105" s="3"/>
      <c r="BMJ105" s="3"/>
      <c r="BMK105" s="3"/>
      <c r="BML105" s="3"/>
      <c r="BMM105" s="3"/>
      <c r="BMN105" s="3"/>
      <c r="BMO105" s="3"/>
      <c r="BMP105" s="3"/>
      <c r="BMQ105" s="3"/>
      <c r="BMR105" s="3"/>
      <c r="BMS105" s="3"/>
      <c r="BMT105" s="3"/>
      <c r="BMU105" s="3"/>
      <c r="BMV105" s="3"/>
      <c r="BMW105" s="3"/>
      <c r="BMX105" s="3"/>
      <c r="BMY105" s="3"/>
      <c r="BMZ105" s="3"/>
      <c r="BNA105" s="3"/>
      <c r="BNB105" s="3"/>
      <c r="BNC105" s="3"/>
      <c r="BND105" s="3"/>
      <c r="BNE105" s="3"/>
      <c r="BNF105" s="3"/>
      <c r="BNG105" s="3"/>
      <c r="BNH105" s="3"/>
      <c r="BNI105" s="3"/>
      <c r="BNJ105" s="3"/>
      <c r="BNK105" s="3"/>
      <c r="BNL105" s="3"/>
      <c r="BNM105" s="3"/>
      <c r="BNN105" s="3"/>
      <c r="BNO105" s="3"/>
      <c r="BNP105" s="3"/>
      <c r="BNQ105" s="3"/>
      <c r="BNR105" s="3"/>
      <c r="BNS105" s="3"/>
      <c r="BNT105" s="3"/>
      <c r="BNU105" s="3"/>
      <c r="BNV105" s="3"/>
      <c r="BNW105" s="3"/>
      <c r="BNX105" s="3"/>
      <c r="BNY105" s="3"/>
      <c r="BNZ105" s="3"/>
      <c r="BOA105" s="3"/>
      <c r="BOB105" s="3"/>
      <c r="BOC105" s="3"/>
      <c r="BOD105" s="3"/>
      <c r="BOE105" s="3"/>
      <c r="BOF105" s="3"/>
      <c r="BOG105" s="3"/>
      <c r="BOH105" s="3"/>
      <c r="BOI105" s="3"/>
      <c r="BOJ105" s="3"/>
      <c r="BOK105" s="3"/>
      <c r="BOL105" s="3"/>
      <c r="BOM105" s="3"/>
      <c r="BON105" s="3"/>
      <c r="BOO105" s="3"/>
      <c r="BOP105" s="3"/>
      <c r="BOQ105" s="3"/>
      <c r="BOR105" s="3"/>
      <c r="BOS105" s="3"/>
      <c r="BOT105" s="3"/>
      <c r="BOU105" s="3"/>
      <c r="BOV105" s="3"/>
      <c r="BOW105" s="3"/>
      <c r="BOX105" s="3"/>
      <c r="BOY105" s="3"/>
      <c r="BOZ105" s="3"/>
      <c r="BPA105" s="3"/>
      <c r="BPB105" s="3"/>
      <c r="BPC105" s="3"/>
      <c r="BPD105" s="3"/>
      <c r="BPE105" s="3"/>
      <c r="BPF105" s="3"/>
      <c r="BPG105" s="3"/>
      <c r="BPH105" s="3"/>
      <c r="BPI105" s="3"/>
      <c r="BPJ105" s="3"/>
      <c r="BPK105" s="3"/>
      <c r="BPL105" s="3"/>
      <c r="BPM105" s="3"/>
      <c r="BPN105" s="3"/>
      <c r="BPO105" s="3"/>
      <c r="BPP105" s="3"/>
      <c r="BPQ105" s="3"/>
      <c r="BPR105" s="3"/>
      <c r="BPS105" s="3"/>
      <c r="BPT105" s="3"/>
      <c r="BPU105" s="3"/>
      <c r="BPV105" s="3"/>
      <c r="BPW105" s="3"/>
      <c r="BPX105" s="3"/>
      <c r="BPY105" s="3"/>
      <c r="BPZ105" s="3"/>
      <c r="BQA105" s="3"/>
      <c r="BQB105" s="3"/>
      <c r="BQC105" s="3"/>
      <c r="BQD105" s="3"/>
      <c r="BQE105" s="3"/>
      <c r="BQF105" s="3"/>
      <c r="BQG105" s="3"/>
      <c r="BQH105" s="3"/>
      <c r="BQI105" s="3"/>
      <c r="BQJ105" s="3"/>
      <c r="BQK105" s="3"/>
      <c r="BQL105" s="3"/>
      <c r="BQM105" s="3"/>
      <c r="BQN105" s="3"/>
      <c r="BQO105" s="3"/>
      <c r="BQP105" s="3"/>
      <c r="BQQ105" s="3"/>
      <c r="BQR105" s="3"/>
      <c r="BQS105" s="3"/>
      <c r="BQT105" s="3"/>
      <c r="BQU105" s="3"/>
      <c r="BQV105" s="3"/>
      <c r="BQW105" s="3"/>
      <c r="BQX105" s="3"/>
      <c r="BQY105" s="3"/>
      <c r="BQZ105" s="3"/>
      <c r="BRA105" s="3"/>
      <c r="BRB105" s="3"/>
      <c r="BRC105" s="3"/>
      <c r="BRD105" s="3"/>
      <c r="BRE105" s="3"/>
      <c r="BRF105" s="3"/>
      <c r="BRG105" s="3"/>
      <c r="BRH105" s="3"/>
      <c r="BRI105" s="3"/>
      <c r="BRJ105" s="3"/>
      <c r="BRK105" s="3"/>
      <c r="BRL105" s="3"/>
      <c r="BRM105" s="3"/>
      <c r="BRN105" s="3"/>
      <c r="BRO105" s="3"/>
      <c r="BRP105" s="3"/>
      <c r="BRQ105" s="3"/>
      <c r="BRR105" s="3"/>
      <c r="BRS105" s="3"/>
      <c r="BRT105" s="3"/>
      <c r="BRU105" s="3"/>
      <c r="BRV105" s="3"/>
      <c r="BRW105" s="3"/>
      <c r="BRX105" s="3"/>
      <c r="BRY105" s="3"/>
      <c r="BRZ105" s="3"/>
      <c r="BSA105" s="3"/>
      <c r="BSB105" s="3"/>
      <c r="BSC105" s="3"/>
      <c r="BSD105" s="3"/>
      <c r="BSE105" s="3"/>
      <c r="BSF105" s="3"/>
      <c r="BSG105" s="3"/>
      <c r="BSH105" s="3"/>
      <c r="BSI105" s="3"/>
      <c r="BSJ105" s="3"/>
      <c r="BSK105" s="3"/>
      <c r="BSL105" s="3"/>
      <c r="BSM105" s="3"/>
      <c r="BSN105" s="3"/>
      <c r="BSO105" s="3"/>
      <c r="BSP105" s="3"/>
      <c r="BSQ105" s="3"/>
      <c r="BSR105" s="3"/>
      <c r="BSS105" s="3"/>
      <c r="BST105" s="3"/>
      <c r="BSU105" s="3"/>
      <c r="BSV105" s="3"/>
      <c r="BSW105" s="3"/>
      <c r="BSX105" s="3"/>
      <c r="BSY105" s="3"/>
      <c r="BSZ105" s="3"/>
      <c r="BTA105" s="3"/>
      <c r="BTB105" s="3"/>
      <c r="BTC105" s="3"/>
      <c r="BTD105" s="3"/>
      <c r="BTE105" s="3"/>
      <c r="BTF105" s="3"/>
      <c r="BTG105" s="3"/>
      <c r="BTH105" s="3"/>
      <c r="BTI105" s="3"/>
      <c r="BTJ105" s="3"/>
      <c r="BTK105" s="3"/>
      <c r="BTL105" s="3"/>
      <c r="BTM105" s="3"/>
      <c r="BTN105" s="3"/>
      <c r="BTO105" s="3"/>
      <c r="BTP105" s="3"/>
      <c r="BTQ105" s="3"/>
      <c r="BTR105" s="3"/>
      <c r="BTS105" s="3"/>
      <c r="BTT105" s="3"/>
      <c r="BTU105" s="3"/>
      <c r="BTV105" s="3"/>
      <c r="BTW105" s="3"/>
      <c r="BTX105" s="3"/>
      <c r="BTY105" s="3"/>
      <c r="BTZ105" s="3"/>
      <c r="BUA105" s="3"/>
      <c r="BUB105" s="3"/>
      <c r="BUC105" s="3"/>
      <c r="BUD105" s="3"/>
      <c r="BUE105" s="3"/>
      <c r="BUF105" s="3"/>
      <c r="BUG105" s="3"/>
      <c r="BUH105" s="3"/>
      <c r="BUI105" s="3"/>
      <c r="BUJ105" s="3"/>
      <c r="BUK105" s="3"/>
      <c r="BUL105" s="3"/>
      <c r="BUM105" s="3"/>
      <c r="BUN105" s="3"/>
      <c r="BUO105" s="3"/>
      <c r="BUP105" s="3"/>
      <c r="BUQ105" s="3"/>
      <c r="BUR105" s="3"/>
      <c r="BUS105" s="3"/>
      <c r="BUT105" s="3"/>
      <c r="BUU105" s="3"/>
      <c r="BUV105" s="3"/>
      <c r="BUW105" s="3"/>
      <c r="BUX105" s="3"/>
      <c r="BUY105" s="3"/>
      <c r="BUZ105" s="3"/>
      <c r="BVA105" s="3"/>
      <c r="BVB105" s="3"/>
      <c r="BVC105" s="3"/>
      <c r="BVD105" s="3"/>
      <c r="BVE105" s="3"/>
      <c r="BVF105" s="3"/>
      <c r="BVG105" s="3"/>
      <c r="BVH105" s="3"/>
      <c r="BVI105" s="3"/>
      <c r="BVJ105" s="3"/>
      <c r="BVK105" s="3"/>
      <c r="BVL105" s="3"/>
      <c r="BVM105" s="3"/>
      <c r="BVN105" s="3"/>
      <c r="BVO105" s="3"/>
      <c r="BVP105" s="3"/>
      <c r="BVQ105" s="3"/>
      <c r="BVR105" s="3"/>
      <c r="BVS105" s="3"/>
      <c r="BVT105" s="3"/>
      <c r="BVU105" s="3"/>
      <c r="BVV105" s="3"/>
      <c r="BVW105" s="3"/>
      <c r="BVX105" s="3"/>
      <c r="BVY105" s="3"/>
      <c r="BVZ105" s="3"/>
      <c r="BWA105" s="3"/>
      <c r="BWB105" s="3"/>
      <c r="BWC105" s="3"/>
      <c r="BWD105" s="3"/>
      <c r="BWE105" s="3"/>
      <c r="BWF105" s="3"/>
      <c r="BWG105" s="3"/>
      <c r="BWH105" s="3"/>
      <c r="BWI105" s="3"/>
      <c r="BWJ105" s="3"/>
      <c r="BWK105" s="3"/>
      <c r="BWL105" s="3"/>
      <c r="BWM105" s="3"/>
      <c r="BWN105" s="3"/>
      <c r="BWO105" s="3"/>
      <c r="BWP105" s="3"/>
      <c r="BWQ105" s="3"/>
      <c r="BWR105" s="3"/>
      <c r="BWS105" s="3"/>
      <c r="BWT105" s="3"/>
      <c r="BWU105" s="3"/>
      <c r="BWV105" s="3"/>
      <c r="BWW105" s="3"/>
      <c r="BWX105" s="3"/>
      <c r="BWY105" s="3"/>
      <c r="BWZ105" s="3"/>
      <c r="BXA105" s="3"/>
      <c r="BXB105" s="3"/>
      <c r="BXC105" s="3"/>
      <c r="BXD105" s="3"/>
      <c r="BXE105" s="3"/>
      <c r="BXF105" s="3"/>
      <c r="BXG105" s="3"/>
      <c r="BXH105" s="3"/>
      <c r="BXI105" s="3"/>
      <c r="BXJ105" s="3"/>
      <c r="BXK105" s="3"/>
      <c r="BXL105" s="3"/>
      <c r="BXM105" s="3"/>
      <c r="BXN105" s="3"/>
      <c r="BXO105" s="3"/>
      <c r="BXP105" s="3"/>
      <c r="BXQ105" s="3"/>
      <c r="BXR105" s="3"/>
      <c r="BXS105" s="3"/>
      <c r="BXT105" s="3"/>
      <c r="BXU105" s="3"/>
      <c r="BXV105" s="3"/>
      <c r="BXW105" s="3"/>
      <c r="BXX105" s="3"/>
      <c r="BXY105" s="3"/>
      <c r="BXZ105" s="3"/>
      <c r="BYA105" s="3"/>
      <c r="BYB105" s="3"/>
      <c r="BYC105" s="3"/>
      <c r="BYD105" s="3"/>
      <c r="BYE105" s="3"/>
      <c r="BYF105" s="3"/>
      <c r="BYG105" s="3"/>
      <c r="BYH105" s="3"/>
      <c r="BYI105" s="3"/>
      <c r="BYJ105" s="3"/>
      <c r="BYK105" s="3"/>
      <c r="BYL105" s="3"/>
      <c r="BYM105" s="3"/>
      <c r="BYN105" s="3"/>
      <c r="BYO105" s="3"/>
      <c r="BYP105" s="3"/>
      <c r="BYQ105" s="3"/>
      <c r="BYR105" s="3"/>
      <c r="BYS105" s="3"/>
      <c r="BYT105" s="3"/>
      <c r="BYU105" s="3"/>
      <c r="BYV105" s="3"/>
      <c r="BYW105" s="3"/>
      <c r="BYX105" s="3"/>
      <c r="BYY105" s="3"/>
      <c r="BYZ105" s="3"/>
      <c r="BZA105" s="3"/>
      <c r="BZB105" s="3"/>
      <c r="BZC105" s="3"/>
      <c r="BZD105" s="3"/>
      <c r="BZE105" s="3"/>
      <c r="BZF105" s="3"/>
      <c r="BZG105" s="3"/>
      <c r="BZH105" s="3"/>
      <c r="BZI105" s="3"/>
      <c r="BZJ105" s="3"/>
      <c r="BZK105" s="3"/>
      <c r="BZL105" s="3"/>
      <c r="BZM105" s="3"/>
      <c r="BZN105" s="3"/>
      <c r="BZO105" s="3"/>
      <c r="BZP105" s="3"/>
      <c r="BZQ105" s="3"/>
      <c r="BZR105" s="3"/>
      <c r="BZS105" s="3"/>
      <c r="BZT105" s="3"/>
      <c r="BZU105" s="3"/>
      <c r="BZV105" s="3"/>
      <c r="BZW105" s="3"/>
      <c r="BZX105" s="3"/>
      <c r="BZY105" s="3"/>
      <c r="BZZ105" s="3"/>
      <c r="CAA105" s="3"/>
      <c r="CAB105" s="3"/>
      <c r="CAC105" s="3"/>
      <c r="CAD105" s="3"/>
      <c r="CAE105" s="3"/>
      <c r="CAF105" s="3"/>
      <c r="CAG105" s="3"/>
      <c r="CAH105" s="3"/>
      <c r="CAI105" s="3"/>
      <c r="CAJ105" s="3"/>
      <c r="CAK105" s="3"/>
      <c r="CAL105" s="3"/>
      <c r="CAM105" s="3"/>
      <c r="CAN105" s="3"/>
      <c r="CAO105" s="3"/>
      <c r="CAP105" s="3"/>
      <c r="CAQ105" s="3"/>
      <c r="CAR105" s="3"/>
      <c r="CAS105" s="3"/>
      <c r="CAT105" s="3"/>
      <c r="CAU105" s="3"/>
      <c r="CAV105" s="3"/>
      <c r="CAW105" s="3"/>
      <c r="CAX105" s="3"/>
      <c r="CAY105" s="3"/>
      <c r="CAZ105" s="3"/>
      <c r="CBA105" s="3"/>
      <c r="CBB105" s="3"/>
      <c r="CBC105" s="3"/>
      <c r="CBD105" s="3"/>
      <c r="CBE105" s="3"/>
      <c r="CBF105" s="3"/>
      <c r="CBG105" s="3"/>
      <c r="CBH105" s="3"/>
      <c r="CBI105" s="3"/>
      <c r="CBJ105" s="3"/>
      <c r="CBK105" s="3"/>
      <c r="CBL105" s="3"/>
      <c r="CBM105" s="3"/>
      <c r="CBN105" s="3"/>
      <c r="CBO105" s="3"/>
      <c r="CBP105" s="3"/>
      <c r="CBQ105" s="3"/>
      <c r="CBR105" s="3"/>
      <c r="CBS105" s="3"/>
      <c r="CBT105" s="3"/>
      <c r="CBU105" s="3"/>
      <c r="CBV105" s="3"/>
      <c r="CBW105" s="3"/>
      <c r="CBX105" s="3"/>
      <c r="CBY105" s="3"/>
      <c r="CBZ105" s="3"/>
      <c r="CCA105" s="3"/>
      <c r="CCB105" s="3"/>
      <c r="CCC105" s="3"/>
      <c r="CCD105" s="3"/>
      <c r="CCE105" s="3"/>
      <c r="CCF105" s="3"/>
      <c r="CCG105" s="3"/>
      <c r="CCH105" s="3"/>
      <c r="CCI105" s="3"/>
      <c r="CCJ105" s="3"/>
      <c r="CCK105" s="3"/>
      <c r="CCL105" s="3"/>
      <c r="CCM105" s="3"/>
      <c r="CCN105" s="3"/>
      <c r="CCO105" s="3"/>
      <c r="CCP105" s="3"/>
      <c r="CCQ105" s="3"/>
      <c r="CCR105" s="3"/>
      <c r="CCS105" s="3"/>
      <c r="CCT105" s="3"/>
      <c r="CCU105" s="3"/>
      <c r="CCV105" s="3"/>
      <c r="CCW105" s="3"/>
      <c r="CCX105" s="3"/>
      <c r="CCY105" s="3"/>
      <c r="CCZ105" s="3"/>
      <c r="CDA105" s="3"/>
      <c r="CDB105" s="3"/>
      <c r="CDC105" s="3"/>
      <c r="CDD105" s="3"/>
      <c r="CDE105" s="3"/>
      <c r="CDF105" s="3"/>
      <c r="CDG105" s="3"/>
      <c r="CDH105" s="3"/>
      <c r="CDI105" s="3"/>
      <c r="CDJ105" s="3"/>
      <c r="CDK105" s="3"/>
      <c r="CDL105" s="3"/>
      <c r="CDM105" s="3"/>
      <c r="CDN105" s="3"/>
      <c r="CDO105" s="3"/>
      <c r="CDP105" s="3"/>
      <c r="CDQ105" s="3"/>
      <c r="CDR105" s="3"/>
      <c r="CDS105" s="3"/>
      <c r="CDT105" s="3"/>
      <c r="CDU105" s="3"/>
      <c r="CDV105" s="3"/>
      <c r="CDW105" s="3"/>
      <c r="CDX105" s="3"/>
      <c r="CDY105" s="3"/>
      <c r="CDZ105" s="3"/>
      <c r="CEA105" s="3"/>
      <c r="CEB105" s="3"/>
      <c r="CEC105" s="3"/>
      <c r="CED105" s="3"/>
      <c r="CEE105" s="3"/>
      <c r="CEF105" s="3"/>
      <c r="CEG105" s="3"/>
      <c r="CEH105" s="3"/>
      <c r="CEI105" s="3"/>
      <c r="CEJ105" s="3"/>
      <c r="CEK105" s="3"/>
      <c r="CEL105" s="3"/>
      <c r="CEM105" s="3"/>
      <c r="CEN105" s="3"/>
      <c r="CEO105" s="3"/>
      <c r="CEP105" s="3"/>
      <c r="CEQ105" s="3"/>
      <c r="CER105" s="3"/>
      <c r="CES105" s="3"/>
      <c r="CET105" s="3"/>
      <c r="CEU105" s="3"/>
      <c r="CEV105" s="3"/>
      <c r="CEW105" s="3"/>
      <c r="CEX105" s="3"/>
      <c r="CEY105" s="3"/>
      <c r="CEZ105" s="3"/>
      <c r="CFA105" s="3"/>
      <c r="CFB105" s="3"/>
      <c r="CFC105" s="3"/>
      <c r="CFD105" s="3"/>
      <c r="CFE105" s="3"/>
      <c r="CFF105" s="3"/>
      <c r="CFG105" s="3"/>
      <c r="CFH105" s="3"/>
      <c r="CFI105" s="3"/>
      <c r="CFJ105" s="3"/>
      <c r="CFK105" s="3"/>
      <c r="CFL105" s="3"/>
      <c r="CFM105" s="3"/>
      <c r="CFN105" s="3"/>
      <c r="CFO105" s="3"/>
      <c r="CFP105" s="3"/>
      <c r="CFQ105" s="3"/>
      <c r="CFR105" s="3"/>
      <c r="CFS105" s="3"/>
      <c r="CFT105" s="3"/>
      <c r="CFU105" s="3"/>
      <c r="CFV105" s="3"/>
      <c r="CFW105" s="3"/>
      <c r="CFX105" s="3"/>
      <c r="CFY105" s="3"/>
      <c r="CFZ105" s="3"/>
      <c r="CGA105" s="3"/>
      <c r="CGB105" s="3"/>
      <c r="CGC105" s="3"/>
      <c r="CGD105" s="3"/>
      <c r="CGE105" s="3"/>
      <c r="CGF105" s="3"/>
      <c r="CGG105" s="3"/>
      <c r="CGH105" s="3"/>
      <c r="CGI105" s="3"/>
      <c r="CGJ105" s="3"/>
      <c r="CGK105" s="3"/>
      <c r="CGL105" s="3"/>
      <c r="CGM105" s="3"/>
      <c r="CGN105" s="3"/>
      <c r="CGO105" s="3"/>
      <c r="CGP105" s="3"/>
      <c r="CGQ105" s="3"/>
      <c r="CGR105" s="3"/>
      <c r="CGS105" s="3"/>
      <c r="CGT105" s="3"/>
      <c r="CGU105" s="3"/>
      <c r="CGV105" s="3"/>
      <c r="CGW105" s="3"/>
      <c r="CGX105" s="3"/>
      <c r="CGY105" s="3"/>
      <c r="CGZ105" s="3"/>
      <c r="CHA105" s="3"/>
      <c r="CHB105" s="3"/>
      <c r="CHC105" s="3"/>
      <c r="CHD105" s="3"/>
      <c r="CHE105" s="3"/>
      <c r="CHF105" s="3"/>
      <c r="CHG105" s="3"/>
      <c r="CHH105" s="3"/>
      <c r="CHI105" s="3"/>
      <c r="CHJ105" s="3"/>
      <c r="CHK105" s="3"/>
      <c r="CHL105" s="3"/>
      <c r="CHM105" s="3"/>
      <c r="CHN105" s="3"/>
      <c r="CHO105" s="3"/>
      <c r="CHP105" s="3"/>
      <c r="CHQ105" s="3"/>
      <c r="CHR105" s="3"/>
      <c r="CHS105" s="3"/>
      <c r="CHT105" s="3"/>
      <c r="CHU105" s="3"/>
      <c r="CHV105" s="3"/>
      <c r="CHW105" s="3"/>
      <c r="CHX105" s="3"/>
      <c r="CHY105" s="3"/>
      <c r="CHZ105" s="3"/>
      <c r="CIA105" s="3"/>
      <c r="CIB105" s="3"/>
      <c r="CIC105" s="3"/>
      <c r="CID105" s="3"/>
      <c r="CIE105" s="3"/>
      <c r="CIF105" s="3"/>
      <c r="CIG105" s="3"/>
      <c r="CIH105" s="3"/>
      <c r="CII105" s="3"/>
      <c r="CIJ105" s="3"/>
      <c r="CIK105" s="3"/>
      <c r="CIL105" s="3"/>
      <c r="CIM105" s="3"/>
      <c r="CIN105" s="3"/>
      <c r="CIO105" s="3"/>
      <c r="CIP105" s="3"/>
      <c r="CIQ105" s="3"/>
      <c r="CIR105" s="3"/>
      <c r="CIS105" s="3"/>
      <c r="CIT105" s="3"/>
      <c r="CIU105" s="3"/>
      <c r="CIV105" s="3"/>
      <c r="CIW105" s="3"/>
      <c r="CIX105" s="3"/>
      <c r="CIY105" s="3"/>
      <c r="CIZ105" s="3"/>
      <c r="CJA105" s="3"/>
      <c r="CJB105" s="3"/>
      <c r="CJC105" s="3"/>
      <c r="CJD105" s="3"/>
      <c r="CJE105" s="3"/>
      <c r="CJF105" s="3"/>
      <c r="CJG105" s="3"/>
      <c r="CJH105" s="3"/>
      <c r="CJI105" s="3"/>
      <c r="CJJ105" s="3"/>
      <c r="CJK105" s="3"/>
      <c r="CJL105" s="3"/>
      <c r="CJM105" s="3"/>
      <c r="CJN105" s="3"/>
      <c r="CJO105" s="3"/>
      <c r="CJP105" s="3"/>
      <c r="CJQ105" s="3"/>
      <c r="CJR105" s="3"/>
      <c r="CJS105" s="3"/>
      <c r="CJT105" s="3"/>
      <c r="CJU105" s="3"/>
      <c r="CJV105" s="3"/>
      <c r="CJW105" s="3"/>
      <c r="CJX105" s="3"/>
      <c r="CJY105" s="3"/>
      <c r="CJZ105" s="3"/>
      <c r="CKA105" s="3"/>
      <c r="CKB105" s="3"/>
      <c r="CKC105" s="3"/>
      <c r="CKD105" s="3"/>
      <c r="CKE105" s="3"/>
      <c r="CKF105" s="3"/>
      <c r="CKG105" s="3"/>
      <c r="CKH105" s="3"/>
      <c r="CKI105" s="3"/>
      <c r="CKJ105" s="3"/>
      <c r="CKK105" s="3"/>
      <c r="CKL105" s="3"/>
      <c r="CKM105" s="3"/>
      <c r="CKN105" s="3"/>
      <c r="CKO105" s="3"/>
      <c r="CKP105" s="3"/>
      <c r="CKQ105" s="3"/>
      <c r="CKR105" s="3"/>
      <c r="CKS105" s="3"/>
      <c r="CKT105" s="3"/>
      <c r="CKU105" s="3"/>
      <c r="CKV105" s="3"/>
      <c r="CKW105" s="3"/>
      <c r="CKX105" s="3"/>
      <c r="CKY105" s="3"/>
      <c r="CKZ105" s="3"/>
      <c r="CLA105" s="3"/>
      <c r="CLB105" s="3"/>
      <c r="CLC105" s="3"/>
      <c r="CLD105" s="3"/>
      <c r="CLE105" s="3"/>
      <c r="CLF105" s="3"/>
      <c r="CLG105" s="3"/>
      <c r="CLH105" s="3"/>
      <c r="CLI105" s="3"/>
      <c r="CLJ105" s="3"/>
      <c r="CLK105" s="3"/>
      <c r="CLL105" s="3"/>
      <c r="CLM105" s="3"/>
      <c r="CLN105" s="3"/>
      <c r="CLO105" s="3"/>
      <c r="CLP105" s="3"/>
      <c r="CLQ105" s="3"/>
      <c r="CLR105" s="3"/>
      <c r="CLS105" s="3"/>
      <c r="CLT105" s="3"/>
      <c r="CLU105" s="3"/>
      <c r="CLV105" s="3"/>
      <c r="CLW105" s="3"/>
      <c r="CLX105" s="3"/>
      <c r="CLY105" s="3"/>
      <c r="CLZ105" s="3"/>
      <c r="CMA105" s="3"/>
      <c r="CMB105" s="3"/>
      <c r="CMC105" s="3"/>
      <c r="CMD105" s="3"/>
      <c r="CME105" s="3"/>
      <c r="CMF105" s="3"/>
      <c r="CMG105" s="3"/>
      <c r="CMH105" s="3"/>
      <c r="CMI105" s="3"/>
      <c r="CMJ105" s="3"/>
      <c r="CMK105" s="3"/>
      <c r="CML105" s="3"/>
      <c r="CMM105" s="3"/>
      <c r="CMN105" s="3"/>
      <c r="CMO105" s="3"/>
      <c r="CMP105" s="3"/>
      <c r="CMQ105" s="3"/>
      <c r="CMR105" s="3"/>
      <c r="CMS105" s="3"/>
      <c r="CMT105" s="3"/>
      <c r="CMU105" s="3"/>
      <c r="CMV105" s="3"/>
      <c r="CMW105" s="3"/>
      <c r="CMX105" s="3"/>
      <c r="CMY105" s="3"/>
      <c r="CMZ105" s="3"/>
      <c r="CNA105" s="3"/>
      <c r="CNB105" s="3"/>
      <c r="CNC105" s="3"/>
      <c r="CND105" s="3"/>
      <c r="CNE105" s="3"/>
      <c r="CNF105" s="3"/>
      <c r="CNG105" s="3"/>
      <c r="CNH105" s="3"/>
      <c r="CNI105" s="3"/>
      <c r="CNJ105" s="3"/>
      <c r="CNK105" s="3"/>
      <c r="CNL105" s="3"/>
      <c r="CNM105" s="3"/>
      <c r="CNN105" s="3"/>
      <c r="CNO105" s="3"/>
      <c r="CNP105" s="3"/>
      <c r="CNQ105" s="3"/>
      <c r="CNR105" s="3"/>
      <c r="CNS105" s="3"/>
      <c r="CNT105" s="3"/>
      <c r="CNU105" s="3"/>
      <c r="CNV105" s="3"/>
      <c r="CNW105" s="3"/>
      <c r="CNX105" s="3"/>
      <c r="CNY105" s="3"/>
      <c r="CNZ105" s="3"/>
      <c r="COA105" s="3"/>
      <c r="COB105" s="3"/>
      <c r="COC105" s="3"/>
      <c r="COD105" s="3"/>
      <c r="COE105" s="3"/>
      <c r="COF105" s="3"/>
      <c r="COG105" s="3"/>
      <c r="COH105" s="3"/>
      <c r="COI105" s="3"/>
      <c r="COJ105" s="3"/>
      <c r="COK105" s="3"/>
      <c r="COL105" s="3"/>
      <c r="COM105" s="3"/>
      <c r="CON105" s="3"/>
      <c r="COO105" s="3"/>
      <c r="COP105" s="3"/>
      <c r="COQ105" s="3"/>
      <c r="COR105" s="3"/>
      <c r="COS105" s="3"/>
      <c r="COT105" s="3"/>
      <c r="COU105" s="3"/>
      <c r="COV105" s="3"/>
      <c r="COW105" s="3"/>
      <c r="COX105" s="3"/>
      <c r="COY105" s="3"/>
      <c r="COZ105" s="3"/>
      <c r="CPA105" s="3"/>
      <c r="CPB105" s="3"/>
      <c r="CPC105" s="3"/>
      <c r="CPD105" s="3"/>
      <c r="CPE105" s="3"/>
      <c r="CPF105" s="3"/>
      <c r="CPG105" s="3"/>
      <c r="CPH105" s="3"/>
      <c r="CPI105" s="3"/>
      <c r="CPJ105" s="3"/>
      <c r="CPK105" s="3"/>
      <c r="CPL105" s="3"/>
      <c r="CPM105" s="3"/>
      <c r="CPN105" s="3"/>
      <c r="CPO105" s="3"/>
      <c r="CPP105" s="3"/>
      <c r="CPQ105" s="3"/>
      <c r="CPR105" s="3"/>
      <c r="CPS105" s="3"/>
      <c r="CPT105" s="3"/>
      <c r="CPU105" s="3"/>
      <c r="CPV105" s="3"/>
      <c r="CPW105" s="3"/>
      <c r="CPX105" s="3"/>
      <c r="CPY105" s="3"/>
      <c r="CPZ105" s="3"/>
      <c r="CQA105" s="3"/>
      <c r="CQB105" s="3"/>
      <c r="CQC105" s="3"/>
      <c r="CQD105" s="3"/>
      <c r="CQE105" s="3"/>
      <c r="CQF105" s="3"/>
      <c r="CQG105" s="3"/>
      <c r="CQH105" s="3"/>
      <c r="CQI105" s="3"/>
      <c r="CQJ105" s="3"/>
      <c r="CQK105" s="3"/>
      <c r="CQL105" s="3"/>
      <c r="CQM105" s="3"/>
      <c r="CQN105" s="3"/>
      <c r="CQO105" s="3"/>
      <c r="CQP105" s="3"/>
      <c r="CQQ105" s="3"/>
      <c r="CQR105" s="3"/>
      <c r="CQS105" s="3"/>
      <c r="CQT105" s="3"/>
      <c r="CQU105" s="3"/>
      <c r="CQV105" s="3"/>
      <c r="CQW105" s="3"/>
      <c r="CQX105" s="3"/>
      <c r="CQY105" s="3"/>
      <c r="CQZ105" s="3"/>
      <c r="CRA105" s="3"/>
      <c r="CRB105" s="3"/>
      <c r="CRC105" s="3"/>
      <c r="CRD105" s="3"/>
      <c r="CRE105" s="3"/>
      <c r="CRF105" s="3"/>
      <c r="CRG105" s="3"/>
      <c r="CRH105" s="3"/>
      <c r="CRI105" s="3"/>
      <c r="CRJ105" s="3"/>
      <c r="CRK105" s="3"/>
      <c r="CRL105" s="3"/>
      <c r="CRM105" s="3"/>
      <c r="CRN105" s="3"/>
      <c r="CRO105" s="3"/>
      <c r="CRP105" s="3"/>
      <c r="CRQ105" s="3"/>
      <c r="CRR105" s="3"/>
      <c r="CRS105" s="3"/>
      <c r="CRT105" s="3"/>
      <c r="CRU105" s="3"/>
      <c r="CRV105" s="3"/>
      <c r="CRW105" s="3"/>
      <c r="CRX105" s="3"/>
      <c r="CRY105" s="3"/>
      <c r="CRZ105" s="3"/>
      <c r="CSA105" s="3"/>
      <c r="CSB105" s="3"/>
      <c r="CSC105" s="3"/>
      <c r="CSD105" s="3"/>
      <c r="CSE105" s="3"/>
      <c r="CSF105" s="3"/>
      <c r="CSG105" s="3"/>
      <c r="CSH105" s="3"/>
      <c r="CSI105" s="3"/>
      <c r="CSJ105" s="3"/>
      <c r="CSK105" s="3"/>
      <c r="CSL105" s="3"/>
      <c r="CSM105" s="3"/>
      <c r="CSN105" s="3"/>
      <c r="CSO105" s="3"/>
      <c r="CSP105" s="3"/>
      <c r="CSQ105" s="3"/>
      <c r="CSR105" s="3"/>
      <c r="CSS105" s="3"/>
      <c r="CST105" s="3"/>
      <c r="CSU105" s="3"/>
      <c r="CSV105" s="3"/>
      <c r="CSW105" s="3"/>
      <c r="CSX105" s="3"/>
      <c r="CSY105" s="3"/>
      <c r="CSZ105" s="3"/>
      <c r="CTA105" s="3"/>
      <c r="CTB105" s="3"/>
      <c r="CTC105" s="3"/>
      <c r="CTD105" s="3"/>
      <c r="CTE105" s="3"/>
      <c r="CTF105" s="3"/>
      <c r="CTG105" s="3"/>
      <c r="CTH105" s="3"/>
      <c r="CTI105" s="3"/>
      <c r="CTJ105" s="3"/>
      <c r="CTK105" s="3"/>
      <c r="CTL105" s="3"/>
      <c r="CTM105" s="3"/>
      <c r="CTN105" s="3"/>
      <c r="CTO105" s="3"/>
      <c r="CTP105" s="3"/>
      <c r="CTQ105" s="3"/>
      <c r="CTR105" s="3"/>
      <c r="CTS105" s="3"/>
      <c r="CTT105" s="3"/>
      <c r="CTU105" s="3"/>
      <c r="CTV105" s="3"/>
      <c r="CTW105" s="3"/>
      <c r="CTX105" s="3"/>
      <c r="CTY105" s="3"/>
      <c r="CTZ105" s="3"/>
      <c r="CUA105" s="3"/>
      <c r="CUB105" s="3"/>
      <c r="CUC105" s="3"/>
      <c r="CUD105" s="3"/>
      <c r="CUE105" s="3"/>
      <c r="CUF105" s="3"/>
      <c r="CUG105" s="3"/>
      <c r="CUH105" s="3"/>
      <c r="CUI105" s="3"/>
      <c r="CUJ105" s="3"/>
      <c r="CUK105" s="3"/>
      <c r="CUL105" s="3"/>
      <c r="CUM105" s="3"/>
      <c r="CUN105" s="3"/>
      <c r="CUO105" s="3"/>
      <c r="CUP105" s="3"/>
      <c r="CUQ105" s="3"/>
      <c r="CUR105" s="3"/>
      <c r="CUS105" s="3"/>
      <c r="CUT105" s="3"/>
      <c r="CUU105" s="3"/>
      <c r="CUV105" s="3"/>
      <c r="CUW105" s="3"/>
      <c r="CUX105" s="3"/>
      <c r="CUY105" s="3"/>
      <c r="CUZ105" s="3"/>
      <c r="CVA105" s="3"/>
      <c r="CVB105" s="3"/>
      <c r="CVC105" s="3"/>
      <c r="CVD105" s="3"/>
      <c r="CVE105" s="3"/>
      <c r="CVF105" s="3"/>
      <c r="CVG105" s="3"/>
      <c r="CVH105" s="3"/>
      <c r="CVI105" s="3"/>
      <c r="CVJ105" s="3"/>
      <c r="CVK105" s="3"/>
      <c r="CVL105" s="3"/>
      <c r="CVM105" s="3"/>
      <c r="CVN105" s="3"/>
      <c r="CVO105" s="3"/>
      <c r="CVP105" s="3"/>
      <c r="CVQ105" s="3"/>
      <c r="CVR105" s="3"/>
      <c r="CVS105" s="3"/>
      <c r="CVT105" s="3"/>
      <c r="CVU105" s="3"/>
      <c r="CVV105" s="3"/>
      <c r="CVW105" s="3"/>
      <c r="CVX105" s="3"/>
      <c r="CVY105" s="3"/>
      <c r="CVZ105" s="3"/>
      <c r="CWA105" s="3"/>
      <c r="CWB105" s="3"/>
      <c r="CWC105" s="3"/>
      <c r="CWD105" s="3"/>
      <c r="CWE105" s="3"/>
      <c r="CWF105" s="3"/>
      <c r="CWG105" s="3"/>
      <c r="CWH105" s="3"/>
      <c r="CWI105" s="3"/>
      <c r="CWJ105" s="3"/>
      <c r="CWK105" s="3"/>
      <c r="CWL105" s="3"/>
      <c r="CWM105" s="3"/>
      <c r="CWN105" s="3"/>
      <c r="CWO105" s="3"/>
      <c r="CWP105" s="3"/>
      <c r="CWQ105" s="3"/>
      <c r="CWR105" s="3"/>
      <c r="CWS105" s="3"/>
      <c r="CWT105" s="3"/>
      <c r="CWU105" s="3"/>
      <c r="CWV105" s="3"/>
      <c r="CWW105" s="3"/>
      <c r="CWX105" s="3"/>
      <c r="CWY105" s="3"/>
      <c r="CWZ105" s="3"/>
      <c r="CXA105" s="3"/>
      <c r="CXB105" s="3"/>
      <c r="CXC105" s="3"/>
      <c r="CXD105" s="3"/>
      <c r="CXE105" s="3"/>
      <c r="CXF105" s="3"/>
      <c r="CXG105" s="3"/>
      <c r="CXH105" s="3"/>
      <c r="CXI105" s="3"/>
      <c r="CXJ105" s="3"/>
      <c r="CXK105" s="3"/>
      <c r="CXL105" s="3"/>
      <c r="CXM105" s="3"/>
      <c r="CXN105" s="3"/>
      <c r="CXO105" s="3"/>
      <c r="CXP105" s="3"/>
      <c r="CXQ105" s="3"/>
      <c r="CXR105" s="3"/>
      <c r="CXS105" s="3"/>
      <c r="CXT105" s="3"/>
      <c r="CXU105" s="3"/>
      <c r="CXV105" s="3"/>
      <c r="CXW105" s="3"/>
      <c r="CXX105" s="3"/>
      <c r="CXY105" s="3"/>
      <c r="CXZ105" s="3"/>
      <c r="CYA105" s="3"/>
      <c r="CYB105" s="3"/>
      <c r="CYC105" s="3"/>
      <c r="CYD105" s="3"/>
      <c r="CYE105" s="3"/>
      <c r="CYF105" s="3"/>
      <c r="CYG105" s="3"/>
      <c r="CYH105" s="3"/>
      <c r="CYI105" s="3"/>
      <c r="CYJ105" s="3"/>
      <c r="CYK105" s="3"/>
      <c r="CYL105" s="3"/>
      <c r="CYM105" s="3"/>
      <c r="CYN105" s="3"/>
      <c r="CYO105" s="3"/>
      <c r="CYP105" s="3"/>
      <c r="CYQ105" s="3"/>
      <c r="CYR105" s="3"/>
      <c r="CYS105" s="3"/>
      <c r="CYT105" s="3"/>
      <c r="CYU105" s="3"/>
      <c r="CYV105" s="3"/>
      <c r="CYW105" s="3"/>
      <c r="CYX105" s="3"/>
      <c r="CYY105" s="3"/>
      <c r="CYZ105" s="3"/>
      <c r="CZA105" s="3"/>
      <c r="CZB105" s="3"/>
      <c r="CZC105" s="3"/>
      <c r="CZD105" s="3"/>
      <c r="CZE105" s="3"/>
      <c r="CZF105" s="3"/>
      <c r="CZG105" s="3"/>
      <c r="CZH105" s="3"/>
      <c r="CZI105" s="3"/>
      <c r="CZJ105" s="3"/>
      <c r="CZK105" s="3"/>
      <c r="CZL105" s="3"/>
      <c r="CZM105" s="3"/>
      <c r="CZN105" s="3"/>
      <c r="CZO105" s="3"/>
      <c r="CZP105" s="3"/>
      <c r="CZQ105" s="3"/>
      <c r="CZR105" s="3"/>
      <c r="CZS105" s="3"/>
      <c r="CZT105" s="3"/>
      <c r="CZU105" s="3"/>
      <c r="CZV105" s="3"/>
      <c r="CZW105" s="3"/>
      <c r="CZX105" s="3"/>
      <c r="CZY105" s="3"/>
      <c r="CZZ105" s="3"/>
      <c r="DAA105" s="3"/>
      <c r="DAB105" s="3"/>
      <c r="DAC105" s="3"/>
      <c r="DAD105" s="3"/>
      <c r="DAE105" s="3"/>
      <c r="DAF105" s="3"/>
      <c r="DAG105" s="3"/>
      <c r="DAH105" s="3"/>
      <c r="DAI105" s="3"/>
      <c r="DAJ105" s="3"/>
      <c r="DAK105" s="3"/>
      <c r="DAL105" s="3"/>
      <c r="DAM105" s="3"/>
      <c r="DAN105" s="3"/>
      <c r="DAO105" s="3"/>
      <c r="DAP105" s="3"/>
      <c r="DAQ105" s="3"/>
      <c r="DAR105" s="3"/>
      <c r="DAS105" s="3"/>
      <c r="DAT105" s="3"/>
      <c r="DAU105" s="3"/>
      <c r="DAV105" s="3"/>
      <c r="DAW105" s="3"/>
      <c r="DAX105" s="3"/>
      <c r="DAY105" s="3"/>
      <c r="DAZ105" s="3"/>
      <c r="DBA105" s="3"/>
      <c r="DBB105" s="3"/>
      <c r="DBC105" s="3"/>
      <c r="DBD105" s="3"/>
      <c r="DBE105" s="3"/>
      <c r="DBF105" s="3"/>
      <c r="DBG105" s="3"/>
      <c r="DBH105" s="3"/>
      <c r="DBI105" s="3"/>
      <c r="DBJ105" s="3"/>
      <c r="DBK105" s="3"/>
      <c r="DBL105" s="3"/>
      <c r="DBM105" s="3"/>
      <c r="DBN105" s="3"/>
      <c r="DBO105" s="3"/>
      <c r="DBP105" s="3"/>
      <c r="DBQ105" s="3"/>
      <c r="DBR105" s="3"/>
      <c r="DBS105" s="3"/>
      <c r="DBT105" s="3"/>
      <c r="DBU105" s="3"/>
      <c r="DBV105" s="3"/>
      <c r="DBW105" s="3"/>
      <c r="DBX105" s="3"/>
      <c r="DBY105" s="3"/>
      <c r="DBZ105" s="3"/>
      <c r="DCA105" s="3"/>
      <c r="DCB105" s="3"/>
      <c r="DCC105" s="3"/>
      <c r="DCD105" s="3"/>
      <c r="DCE105" s="3"/>
      <c r="DCF105" s="3"/>
      <c r="DCG105" s="3"/>
      <c r="DCH105" s="3"/>
      <c r="DCI105" s="3"/>
      <c r="DCJ105" s="3"/>
      <c r="DCK105" s="3"/>
      <c r="DCL105" s="3"/>
      <c r="DCM105" s="3"/>
      <c r="DCN105" s="3"/>
      <c r="DCO105" s="3"/>
      <c r="DCP105" s="3"/>
      <c r="DCQ105" s="3"/>
      <c r="DCR105" s="3"/>
      <c r="DCS105" s="3"/>
      <c r="DCT105" s="3"/>
      <c r="DCU105" s="3"/>
      <c r="DCV105" s="3"/>
      <c r="DCW105" s="3"/>
      <c r="DCX105" s="3"/>
      <c r="DCY105" s="3"/>
      <c r="DCZ105" s="3"/>
      <c r="DDA105" s="3"/>
      <c r="DDB105" s="3"/>
      <c r="DDC105" s="3"/>
      <c r="DDD105" s="3"/>
      <c r="DDE105" s="3"/>
      <c r="DDF105" s="3"/>
      <c r="DDG105" s="3"/>
      <c r="DDH105" s="3"/>
      <c r="DDI105" s="3"/>
      <c r="DDJ105" s="3"/>
      <c r="DDK105" s="3"/>
      <c r="DDL105" s="3"/>
      <c r="DDM105" s="3"/>
      <c r="DDN105" s="3"/>
      <c r="DDO105" s="3"/>
      <c r="DDP105" s="3"/>
      <c r="DDQ105" s="3"/>
      <c r="DDR105" s="3"/>
      <c r="DDS105" s="3"/>
      <c r="DDT105" s="3"/>
      <c r="DDU105" s="3"/>
      <c r="DDV105" s="3"/>
      <c r="DDW105" s="3"/>
      <c r="DDX105" s="3"/>
      <c r="DDY105" s="3"/>
      <c r="DDZ105" s="3"/>
      <c r="DEA105" s="3"/>
      <c r="DEB105" s="3"/>
      <c r="DEC105" s="3"/>
      <c r="DED105" s="3"/>
      <c r="DEE105" s="3"/>
      <c r="DEF105" s="3"/>
      <c r="DEG105" s="3"/>
      <c r="DEH105" s="3"/>
      <c r="DEI105" s="3"/>
      <c r="DEJ105" s="3"/>
      <c r="DEK105" s="3"/>
      <c r="DEL105" s="3"/>
      <c r="DEM105" s="3"/>
      <c r="DEN105" s="3"/>
      <c r="DEO105" s="3"/>
      <c r="DEP105" s="3"/>
      <c r="DEQ105" s="3"/>
      <c r="DER105" s="3"/>
      <c r="DES105" s="3"/>
      <c r="DET105" s="3"/>
      <c r="DEU105" s="3"/>
      <c r="DEV105" s="3"/>
      <c r="DEW105" s="3"/>
      <c r="DEX105" s="3"/>
      <c r="DEY105" s="3"/>
      <c r="DEZ105" s="3"/>
      <c r="DFA105" s="3"/>
      <c r="DFB105" s="3"/>
      <c r="DFC105" s="3"/>
      <c r="DFD105" s="3"/>
      <c r="DFE105" s="3"/>
      <c r="DFF105" s="3"/>
      <c r="DFG105" s="3"/>
      <c r="DFH105" s="3"/>
      <c r="DFI105" s="3"/>
      <c r="DFJ105" s="3"/>
      <c r="DFK105" s="3"/>
      <c r="DFL105" s="3"/>
      <c r="DFM105" s="3"/>
      <c r="DFN105" s="3"/>
      <c r="DFO105" s="3"/>
      <c r="DFP105" s="3"/>
      <c r="DFQ105" s="3"/>
      <c r="DFR105" s="3"/>
      <c r="DFS105" s="3"/>
      <c r="DFT105" s="3"/>
      <c r="DFU105" s="3"/>
      <c r="DFV105" s="3"/>
      <c r="DFW105" s="3"/>
      <c r="DFX105" s="3"/>
      <c r="DFY105" s="3"/>
      <c r="DFZ105" s="3"/>
      <c r="DGA105" s="3"/>
      <c r="DGB105" s="3"/>
      <c r="DGC105" s="3"/>
      <c r="DGD105" s="3"/>
      <c r="DGE105" s="3"/>
      <c r="DGF105" s="3"/>
      <c r="DGG105" s="3"/>
      <c r="DGH105" s="3"/>
      <c r="DGI105" s="3"/>
      <c r="DGJ105" s="3"/>
      <c r="DGK105" s="3"/>
      <c r="DGL105" s="3"/>
      <c r="DGM105" s="3"/>
      <c r="DGN105" s="3"/>
      <c r="DGO105" s="3"/>
      <c r="DGP105" s="3"/>
      <c r="DGQ105" s="3"/>
      <c r="DGR105" s="3"/>
      <c r="DGS105" s="3"/>
      <c r="DGT105" s="3"/>
      <c r="DGU105" s="3"/>
      <c r="DGV105" s="3"/>
      <c r="DGW105" s="3"/>
      <c r="DGX105" s="3"/>
      <c r="DGY105" s="3"/>
      <c r="DGZ105" s="3"/>
      <c r="DHA105" s="3"/>
      <c r="DHB105" s="3"/>
      <c r="DHC105" s="3"/>
      <c r="DHD105" s="3"/>
      <c r="DHE105" s="3"/>
      <c r="DHF105" s="3"/>
      <c r="DHG105" s="3"/>
      <c r="DHH105" s="3"/>
      <c r="DHI105" s="3"/>
      <c r="DHJ105" s="3"/>
      <c r="DHK105" s="3"/>
      <c r="DHL105" s="3"/>
      <c r="DHM105" s="3"/>
      <c r="DHN105" s="3"/>
      <c r="DHO105" s="3"/>
      <c r="DHP105" s="3"/>
      <c r="DHQ105" s="3"/>
      <c r="DHR105" s="3"/>
      <c r="DHS105" s="3"/>
      <c r="DHT105" s="3"/>
      <c r="DHU105" s="3"/>
      <c r="DHV105" s="3"/>
      <c r="DHW105" s="3"/>
      <c r="DHX105" s="3"/>
      <c r="DHY105" s="3"/>
      <c r="DHZ105" s="3"/>
      <c r="DIA105" s="3"/>
      <c r="DIB105" s="3"/>
      <c r="DIC105" s="3"/>
      <c r="DID105" s="3"/>
      <c r="DIE105" s="3"/>
      <c r="DIF105" s="3"/>
      <c r="DIG105" s="3"/>
      <c r="DIH105" s="3"/>
      <c r="DII105" s="3"/>
      <c r="DIJ105" s="3"/>
      <c r="DIK105" s="3"/>
      <c r="DIL105" s="3"/>
      <c r="DIM105" s="3"/>
      <c r="DIN105" s="3"/>
      <c r="DIO105" s="3"/>
      <c r="DIP105" s="3"/>
      <c r="DIQ105" s="3"/>
      <c r="DIR105" s="3"/>
      <c r="DIS105" s="3"/>
      <c r="DIT105" s="3"/>
      <c r="DIU105" s="3"/>
      <c r="DIV105" s="3"/>
      <c r="DIW105" s="3"/>
      <c r="DIX105" s="3"/>
      <c r="DIY105" s="3"/>
      <c r="DIZ105" s="3"/>
      <c r="DJA105" s="3"/>
      <c r="DJB105" s="3"/>
      <c r="DJC105" s="3"/>
      <c r="DJD105" s="3"/>
      <c r="DJE105" s="3"/>
      <c r="DJF105" s="3"/>
      <c r="DJG105" s="3"/>
      <c r="DJH105" s="3"/>
      <c r="DJI105" s="3"/>
      <c r="DJJ105" s="3"/>
      <c r="DJK105" s="3"/>
      <c r="DJL105" s="3"/>
      <c r="DJM105" s="3"/>
      <c r="DJN105" s="3"/>
      <c r="DJO105" s="3"/>
      <c r="DJP105" s="3"/>
      <c r="DJQ105" s="3"/>
      <c r="DJR105" s="3"/>
      <c r="DJS105" s="3"/>
      <c r="DJT105" s="3"/>
      <c r="DJU105" s="3"/>
      <c r="DJV105" s="3"/>
      <c r="DJW105" s="3"/>
      <c r="DJX105" s="3"/>
      <c r="DJY105" s="3"/>
      <c r="DJZ105" s="3"/>
      <c r="DKA105" s="3"/>
      <c r="DKB105" s="3"/>
      <c r="DKC105" s="3"/>
      <c r="DKD105" s="3"/>
      <c r="DKE105" s="3"/>
      <c r="DKF105" s="3"/>
      <c r="DKG105" s="3"/>
      <c r="DKH105" s="3"/>
      <c r="DKI105" s="3"/>
      <c r="DKJ105" s="3"/>
      <c r="DKK105" s="3"/>
      <c r="DKL105" s="3"/>
      <c r="DKM105" s="3"/>
      <c r="DKN105" s="3"/>
      <c r="DKO105" s="3"/>
      <c r="DKP105" s="3"/>
      <c r="DKQ105" s="3"/>
      <c r="DKR105" s="3"/>
      <c r="DKS105" s="3"/>
      <c r="DKT105" s="3"/>
      <c r="DKU105" s="3"/>
      <c r="DKV105" s="3"/>
      <c r="DKW105" s="3"/>
      <c r="DKX105" s="3"/>
      <c r="DKY105" s="3"/>
      <c r="DKZ105" s="3"/>
      <c r="DLA105" s="3"/>
      <c r="DLB105" s="3"/>
      <c r="DLC105" s="3"/>
      <c r="DLD105" s="3"/>
      <c r="DLE105" s="3"/>
      <c r="DLF105" s="3"/>
      <c r="DLG105" s="3"/>
      <c r="DLH105" s="3"/>
      <c r="DLI105" s="3"/>
      <c r="DLJ105" s="3"/>
      <c r="DLK105" s="3"/>
      <c r="DLL105" s="3"/>
      <c r="DLM105" s="3"/>
      <c r="DLN105" s="3"/>
      <c r="DLO105" s="3"/>
      <c r="DLP105" s="3"/>
      <c r="DLQ105" s="3"/>
      <c r="DLR105" s="3"/>
      <c r="DLS105" s="3"/>
      <c r="DLT105" s="3"/>
      <c r="DLU105" s="3"/>
      <c r="DLV105" s="3"/>
      <c r="DLW105" s="3"/>
      <c r="DLX105" s="3"/>
      <c r="DLY105" s="3"/>
      <c r="DLZ105" s="3"/>
      <c r="DMA105" s="3"/>
      <c r="DMB105" s="3"/>
      <c r="DMC105" s="3"/>
      <c r="DMD105" s="3"/>
      <c r="DME105" s="3"/>
      <c r="DMF105" s="3"/>
      <c r="DMG105" s="3"/>
      <c r="DMH105" s="3"/>
      <c r="DMI105" s="3"/>
      <c r="DMJ105" s="3"/>
      <c r="DMK105" s="3"/>
      <c r="DML105" s="3"/>
      <c r="DMM105" s="3"/>
      <c r="DMN105" s="3"/>
      <c r="DMO105" s="3"/>
      <c r="DMP105" s="3"/>
      <c r="DMQ105" s="3"/>
      <c r="DMR105" s="3"/>
      <c r="DMS105" s="3"/>
      <c r="DMT105" s="3"/>
      <c r="DMU105" s="3"/>
      <c r="DMV105" s="3"/>
      <c r="DMW105" s="3"/>
      <c r="DMX105" s="3"/>
      <c r="DMY105" s="3"/>
      <c r="DMZ105" s="3"/>
      <c r="DNA105" s="3"/>
      <c r="DNB105" s="3"/>
      <c r="DNC105" s="3"/>
      <c r="DND105" s="3"/>
      <c r="DNE105" s="3"/>
      <c r="DNF105" s="3"/>
      <c r="DNG105" s="3"/>
      <c r="DNH105" s="3"/>
      <c r="DNI105" s="3"/>
      <c r="DNJ105" s="3"/>
      <c r="DNK105" s="3"/>
      <c r="DNL105" s="3"/>
      <c r="DNM105" s="3"/>
      <c r="DNN105" s="3"/>
      <c r="DNO105" s="3"/>
      <c r="DNP105" s="3"/>
      <c r="DNQ105" s="3"/>
      <c r="DNR105" s="3"/>
      <c r="DNS105" s="3"/>
      <c r="DNT105" s="3"/>
      <c r="DNU105" s="3"/>
      <c r="DNV105" s="3"/>
      <c r="DNW105" s="3"/>
      <c r="DNX105" s="3"/>
      <c r="DNY105" s="3"/>
      <c r="DNZ105" s="3"/>
      <c r="DOA105" s="3"/>
      <c r="DOB105" s="3"/>
      <c r="DOC105" s="3"/>
      <c r="DOD105" s="3"/>
      <c r="DOE105" s="3"/>
      <c r="DOF105" s="3"/>
      <c r="DOG105" s="3"/>
      <c r="DOH105" s="3"/>
      <c r="DOI105" s="3"/>
      <c r="DOJ105" s="3"/>
      <c r="DOK105" s="3"/>
      <c r="DOL105" s="3"/>
      <c r="DOM105" s="3"/>
      <c r="DON105" s="3"/>
      <c r="DOO105" s="3"/>
      <c r="DOP105" s="3"/>
      <c r="DOQ105" s="3"/>
      <c r="DOR105" s="3"/>
      <c r="DOS105" s="3"/>
      <c r="DOT105" s="3"/>
      <c r="DOU105" s="3"/>
      <c r="DOV105" s="3"/>
      <c r="DOW105" s="3"/>
      <c r="DOX105" s="3"/>
      <c r="DOY105" s="3"/>
      <c r="DOZ105" s="3"/>
      <c r="DPA105" s="3"/>
      <c r="DPB105" s="3"/>
      <c r="DPC105" s="3"/>
      <c r="DPD105" s="3"/>
      <c r="DPE105" s="3"/>
      <c r="DPF105" s="3"/>
      <c r="DPG105" s="3"/>
      <c r="DPH105" s="3"/>
      <c r="DPI105" s="3"/>
      <c r="DPJ105" s="3"/>
      <c r="DPK105" s="3"/>
      <c r="DPL105" s="3"/>
      <c r="DPM105" s="3"/>
      <c r="DPN105" s="3"/>
      <c r="DPO105" s="3"/>
      <c r="DPP105" s="3"/>
      <c r="DPQ105" s="3"/>
      <c r="DPR105" s="3"/>
      <c r="DPS105" s="3"/>
      <c r="DPT105" s="3"/>
      <c r="DPU105" s="3"/>
      <c r="DPV105" s="3"/>
      <c r="DPW105" s="3"/>
      <c r="DPX105" s="3"/>
      <c r="DPY105" s="3"/>
      <c r="DPZ105" s="3"/>
      <c r="DQA105" s="3"/>
      <c r="DQB105" s="3"/>
      <c r="DQC105" s="3"/>
      <c r="DQD105" s="3"/>
      <c r="DQE105" s="3"/>
      <c r="DQF105" s="3"/>
      <c r="DQG105" s="3"/>
      <c r="DQH105" s="3"/>
      <c r="DQI105" s="3"/>
      <c r="DQJ105" s="3"/>
      <c r="DQK105" s="3"/>
      <c r="DQL105" s="3"/>
      <c r="DQM105" s="3"/>
      <c r="DQN105" s="3"/>
      <c r="DQO105" s="3"/>
      <c r="DQP105" s="3"/>
      <c r="DQQ105" s="3"/>
      <c r="DQR105" s="3"/>
      <c r="DQS105" s="3"/>
      <c r="DQT105" s="3"/>
      <c r="DQU105" s="3"/>
      <c r="DQV105" s="3"/>
      <c r="DQW105" s="3"/>
      <c r="DQX105" s="3"/>
      <c r="DQY105" s="3"/>
      <c r="DQZ105" s="3"/>
      <c r="DRA105" s="3"/>
      <c r="DRB105" s="3"/>
      <c r="DRC105" s="3"/>
      <c r="DRD105" s="3"/>
      <c r="DRE105" s="3"/>
      <c r="DRF105" s="3"/>
      <c r="DRG105" s="3"/>
      <c r="DRH105" s="3"/>
      <c r="DRI105" s="3"/>
      <c r="DRJ105" s="3"/>
      <c r="DRK105" s="3"/>
      <c r="DRL105" s="3"/>
      <c r="DRM105" s="3"/>
      <c r="DRN105" s="3"/>
      <c r="DRO105" s="3"/>
      <c r="DRP105" s="3"/>
      <c r="DRQ105" s="3"/>
      <c r="DRR105" s="3"/>
      <c r="DRS105" s="3"/>
      <c r="DRT105" s="3"/>
      <c r="DRU105" s="3"/>
      <c r="DRV105" s="3"/>
      <c r="DRW105" s="3"/>
      <c r="DRX105" s="3"/>
      <c r="DRY105" s="3"/>
      <c r="DRZ105" s="3"/>
      <c r="DSA105" s="3"/>
      <c r="DSB105" s="3"/>
      <c r="DSC105" s="3"/>
      <c r="DSD105" s="3"/>
      <c r="DSE105" s="3"/>
      <c r="DSF105" s="3"/>
      <c r="DSG105" s="3"/>
      <c r="DSH105" s="3"/>
      <c r="DSI105" s="3"/>
      <c r="DSJ105" s="3"/>
      <c r="DSK105" s="3"/>
      <c r="DSL105" s="3"/>
      <c r="DSM105" s="3"/>
      <c r="DSN105" s="3"/>
      <c r="DSO105" s="3"/>
      <c r="DSP105" s="3"/>
      <c r="DSQ105" s="3"/>
      <c r="DSR105" s="3"/>
      <c r="DSS105" s="3"/>
      <c r="DST105" s="3"/>
      <c r="DSU105" s="3"/>
      <c r="DSV105" s="3"/>
      <c r="DSW105" s="3"/>
      <c r="DSX105" s="3"/>
      <c r="DSY105" s="3"/>
      <c r="DSZ105" s="3"/>
      <c r="DTA105" s="3"/>
      <c r="DTB105" s="3"/>
      <c r="DTC105" s="3"/>
      <c r="DTD105" s="3"/>
      <c r="DTE105" s="3"/>
      <c r="DTF105" s="3"/>
      <c r="DTG105" s="3"/>
      <c r="DTH105" s="3"/>
      <c r="DTI105" s="3"/>
      <c r="DTJ105" s="3"/>
      <c r="DTK105" s="3"/>
      <c r="DTL105" s="3"/>
      <c r="DTM105" s="3"/>
      <c r="DTN105" s="3"/>
      <c r="DTO105" s="3"/>
      <c r="DTP105" s="3"/>
      <c r="DTQ105" s="3"/>
      <c r="DTR105" s="3"/>
      <c r="DTS105" s="3"/>
      <c r="DTT105" s="3"/>
      <c r="DTU105" s="3"/>
      <c r="DTV105" s="3"/>
      <c r="DTW105" s="3"/>
      <c r="DTX105" s="3"/>
      <c r="DTY105" s="3"/>
      <c r="DTZ105" s="3"/>
      <c r="DUA105" s="3"/>
      <c r="DUB105" s="3"/>
      <c r="DUC105" s="3"/>
      <c r="DUD105" s="3"/>
      <c r="DUE105" s="3"/>
      <c r="DUF105" s="3"/>
      <c r="DUG105" s="3"/>
      <c r="DUH105" s="3"/>
      <c r="DUI105" s="3"/>
      <c r="DUJ105" s="3"/>
      <c r="DUK105" s="3"/>
      <c r="DUL105" s="3"/>
      <c r="DUM105" s="3"/>
      <c r="DUN105" s="3"/>
      <c r="DUO105" s="3"/>
      <c r="DUP105" s="3"/>
      <c r="DUQ105" s="3"/>
      <c r="DUR105" s="3"/>
      <c r="DUS105" s="3"/>
      <c r="DUT105" s="3"/>
      <c r="DUU105" s="3"/>
      <c r="DUV105" s="3"/>
      <c r="DUW105" s="3"/>
      <c r="DUX105" s="3"/>
      <c r="DUY105" s="3"/>
      <c r="DUZ105" s="3"/>
      <c r="DVA105" s="3"/>
      <c r="DVB105" s="3"/>
      <c r="DVC105" s="3"/>
      <c r="DVD105" s="3"/>
      <c r="DVE105" s="3"/>
      <c r="DVF105" s="3"/>
      <c r="DVG105" s="3"/>
      <c r="DVH105" s="3"/>
      <c r="DVI105" s="3"/>
      <c r="DVJ105" s="3"/>
      <c r="DVK105" s="3"/>
      <c r="DVL105" s="3"/>
      <c r="DVM105" s="3"/>
      <c r="DVN105" s="3"/>
      <c r="DVO105" s="3"/>
      <c r="DVP105" s="3"/>
      <c r="DVQ105" s="3"/>
      <c r="DVR105" s="3"/>
      <c r="DVS105" s="3"/>
      <c r="DVT105" s="3"/>
      <c r="DVU105" s="3"/>
      <c r="DVV105" s="3"/>
      <c r="DVW105" s="3"/>
      <c r="DVX105" s="3"/>
      <c r="DVY105" s="3"/>
      <c r="DVZ105" s="3"/>
      <c r="DWA105" s="3"/>
      <c r="DWB105" s="3"/>
      <c r="DWC105" s="3"/>
      <c r="DWD105" s="3"/>
      <c r="DWE105" s="3"/>
      <c r="DWF105" s="3"/>
      <c r="DWG105" s="3"/>
      <c r="DWH105" s="3"/>
      <c r="DWI105" s="3"/>
      <c r="DWJ105" s="3"/>
      <c r="DWK105" s="3"/>
      <c r="DWL105" s="3"/>
      <c r="DWM105" s="3"/>
      <c r="DWN105" s="3"/>
      <c r="DWO105" s="3"/>
      <c r="DWP105" s="3"/>
      <c r="DWQ105" s="3"/>
      <c r="DWR105" s="3"/>
      <c r="DWS105" s="3"/>
      <c r="DWT105" s="3"/>
      <c r="DWU105" s="3"/>
      <c r="DWV105" s="3"/>
      <c r="DWW105" s="3"/>
      <c r="DWX105" s="3"/>
      <c r="DWY105" s="3"/>
      <c r="DWZ105" s="3"/>
      <c r="DXA105" s="3"/>
      <c r="DXB105" s="3"/>
      <c r="DXC105" s="3"/>
      <c r="DXD105" s="3"/>
      <c r="DXE105" s="3"/>
      <c r="DXF105" s="3"/>
      <c r="DXG105" s="3"/>
      <c r="DXH105" s="3"/>
      <c r="DXI105" s="3"/>
      <c r="DXJ105" s="3"/>
      <c r="DXK105" s="3"/>
      <c r="DXL105" s="3"/>
      <c r="DXM105" s="3"/>
      <c r="DXN105" s="3"/>
      <c r="DXO105" s="3"/>
      <c r="DXP105" s="3"/>
      <c r="DXQ105" s="3"/>
      <c r="DXR105" s="3"/>
      <c r="DXS105" s="3"/>
      <c r="DXT105" s="3"/>
      <c r="DXU105" s="3"/>
      <c r="DXV105" s="3"/>
      <c r="DXW105" s="3"/>
      <c r="DXX105" s="3"/>
      <c r="DXY105" s="3"/>
      <c r="DXZ105" s="3"/>
      <c r="DYA105" s="3"/>
      <c r="DYB105" s="3"/>
      <c r="DYC105" s="3"/>
      <c r="DYD105" s="3"/>
      <c r="DYE105" s="3"/>
      <c r="DYF105" s="3"/>
      <c r="DYG105" s="3"/>
      <c r="DYH105" s="3"/>
      <c r="DYI105" s="3"/>
      <c r="DYJ105" s="3"/>
      <c r="DYK105" s="3"/>
      <c r="DYL105" s="3"/>
      <c r="DYM105" s="3"/>
      <c r="DYN105" s="3"/>
      <c r="DYO105" s="3"/>
      <c r="DYP105" s="3"/>
      <c r="DYQ105" s="3"/>
      <c r="DYR105" s="3"/>
      <c r="DYS105" s="3"/>
      <c r="DYT105" s="3"/>
      <c r="DYU105" s="3"/>
      <c r="DYV105" s="3"/>
      <c r="DYW105" s="3"/>
      <c r="DYX105" s="3"/>
      <c r="DYY105" s="3"/>
      <c r="DYZ105" s="3"/>
      <c r="DZA105" s="3"/>
      <c r="DZB105" s="3"/>
      <c r="DZC105" s="3"/>
      <c r="DZD105" s="3"/>
      <c r="DZE105" s="3"/>
      <c r="DZF105" s="3"/>
      <c r="DZG105" s="3"/>
      <c r="DZH105" s="3"/>
      <c r="DZI105" s="3"/>
      <c r="DZJ105" s="3"/>
      <c r="DZK105" s="3"/>
      <c r="DZL105" s="3"/>
      <c r="DZM105" s="3"/>
      <c r="DZN105" s="3"/>
      <c r="DZO105" s="3"/>
      <c r="DZP105" s="3"/>
      <c r="DZQ105" s="3"/>
      <c r="DZR105" s="3"/>
      <c r="DZS105" s="3"/>
      <c r="DZT105" s="3"/>
      <c r="DZU105" s="3"/>
      <c r="DZV105" s="3"/>
      <c r="DZW105" s="3"/>
      <c r="DZX105" s="3"/>
      <c r="DZY105" s="3"/>
      <c r="DZZ105" s="3"/>
      <c r="EAA105" s="3"/>
      <c r="EAB105" s="3"/>
      <c r="EAC105" s="3"/>
      <c r="EAD105" s="3"/>
      <c r="EAE105" s="3"/>
      <c r="EAF105" s="3"/>
      <c r="EAG105" s="3"/>
      <c r="EAH105" s="3"/>
      <c r="EAI105" s="3"/>
      <c r="EAJ105" s="3"/>
      <c r="EAK105" s="3"/>
      <c r="EAL105" s="3"/>
      <c r="EAM105" s="3"/>
      <c r="EAN105" s="3"/>
      <c r="EAO105" s="3"/>
      <c r="EAP105" s="3"/>
      <c r="EAQ105" s="3"/>
      <c r="EAR105" s="3"/>
      <c r="EAS105" s="3"/>
      <c r="EAT105" s="3"/>
      <c r="EAU105" s="3"/>
      <c r="EAV105" s="3"/>
      <c r="EAW105" s="3"/>
      <c r="EAX105" s="3"/>
      <c r="EAY105" s="3"/>
      <c r="EAZ105" s="3"/>
      <c r="EBA105" s="3"/>
      <c r="EBB105" s="3"/>
      <c r="EBC105" s="3"/>
      <c r="EBD105" s="3"/>
      <c r="EBE105" s="3"/>
      <c r="EBF105" s="3"/>
      <c r="EBG105" s="3"/>
      <c r="EBH105" s="3"/>
      <c r="EBI105" s="3"/>
      <c r="EBJ105" s="3"/>
      <c r="EBK105" s="3"/>
      <c r="EBL105" s="3"/>
      <c r="EBM105" s="3"/>
      <c r="EBN105" s="3"/>
      <c r="EBO105" s="3"/>
      <c r="EBP105" s="3"/>
      <c r="EBQ105" s="3"/>
      <c r="EBR105" s="3"/>
      <c r="EBS105" s="3"/>
      <c r="EBT105" s="3"/>
      <c r="EBU105" s="3"/>
      <c r="EBV105" s="3"/>
      <c r="EBW105" s="3"/>
      <c r="EBX105" s="3"/>
      <c r="EBY105" s="3"/>
      <c r="EBZ105" s="3"/>
      <c r="ECA105" s="3"/>
      <c r="ECB105" s="3"/>
      <c r="ECC105" s="3"/>
      <c r="ECD105" s="3"/>
      <c r="ECE105" s="3"/>
      <c r="ECF105" s="3"/>
      <c r="ECG105" s="3"/>
      <c r="ECH105" s="3"/>
      <c r="ECI105" s="3"/>
      <c r="ECJ105" s="3"/>
      <c r="ECK105" s="3"/>
      <c r="ECL105" s="3"/>
      <c r="ECM105" s="3"/>
      <c r="ECN105" s="3"/>
      <c r="ECO105" s="3"/>
      <c r="ECP105" s="3"/>
      <c r="ECQ105" s="3"/>
      <c r="ECR105" s="3"/>
      <c r="ECS105" s="3"/>
      <c r="ECT105" s="3"/>
      <c r="ECU105" s="3"/>
      <c r="ECV105" s="3"/>
      <c r="ECW105" s="3"/>
      <c r="ECX105" s="3"/>
      <c r="ECY105" s="3"/>
      <c r="ECZ105" s="3"/>
      <c r="EDA105" s="3"/>
      <c r="EDB105" s="3"/>
      <c r="EDC105" s="3"/>
      <c r="EDD105" s="3"/>
      <c r="EDE105" s="3"/>
      <c r="EDF105" s="3"/>
      <c r="EDG105" s="3"/>
      <c r="EDH105" s="3"/>
      <c r="EDI105" s="3"/>
      <c r="EDJ105" s="3"/>
      <c r="EDK105" s="3"/>
      <c r="EDL105" s="3"/>
      <c r="EDM105" s="3"/>
      <c r="EDN105" s="3"/>
      <c r="EDO105" s="3"/>
      <c r="EDP105" s="3"/>
      <c r="EDQ105" s="3"/>
      <c r="EDR105" s="3"/>
      <c r="EDS105" s="3"/>
      <c r="EDT105" s="3"/>
      <c r="EDU105" s="3"/>
      <c r="EDV105" s="3"/>
      <c r="EDW105" s="3"/>
      <c r="EDX105" s="3"/>
      <c r="EDY105" s="3"/>
      <c r="EDZ105" s="3"/>
      <c r="EEA105" s="3"/>
      <c r="EEB105" s="3"/>
      <c r="EEC105" s="3"/>
      <c r="EED105" s="3"/>
      <c r="EEE105" s="3"/>
      <c r="EEF105" s="3"/>
      <c r="EEG105" s="3"/>
      <c r="EEH105" s="3"/>
      <c r="EEI105" s="3"/>
      <c r="EEJ105" s="3"/>
      <c r="EEK105" s="3"/>
      <c r="EEL105" s="3"/>
      <c r="EEM105" s="3"/>
      <c r="EEN105" s="3"/>
      <c r="EEO105" s="3"/>
      <c r="EEP105" s="3"/>
      <c r="EEQ105" s="3"/>
      <c r="EER105" s="3"/>
      <c r="EES105" s="3"/>
      <c r="EET105" s="3"/>
      <c r="EEU105" s="3"/>
      <c r="EEV105" s="3"/>
      <c r="EEW105" s="3"/>
      <c r="EEX105" s="3"/>
      <c r="EEY105" s="3"/>
      <c r="EEZ105" s="3"/>
      <c r="EFA105" s="3"/>
      <c r="EFB105" s="3"/>
      <c r="EFC105" s="3"/>
      <c r="EFD105" s="3"/>
      <c r="EFE105" s="3"/>
      <c r="EFF105" s="3"/>
      <c r="EFG105" s="3"/>
      <c r="EFH105" s="3"/>
      <c r="EFI105" s="3"/>
      <c r="EFJ105" s="3"/>
      <c r="EFK105" s="3"/>
      <c r="EFL105" s="3"/>
      <c r="EFM105" s="3"/>
      <c r="EFN105" s="3"/>
      <c r="EFO105" s="3"/>
      <c r="EFP105" s="3"/>
      <c r="EFQ105" s="3"/>
      <c r="EFR105" s="3"/>
      <c r="EFS105" s="3"/>
      <c r="EFT105" s="3"/>
      <c r="EFU105" s="3"/>
      <c r="EFV105" s="3"/>
      <c r="EFW105" s="3"/>
      <c r="EFX105" s="3"/>
      <c r="EFY105" s="3"/>
      <c r="EFZ105" s="3"/>
      <c r="EGA105" s="3"/>
      <c r="EGB105" s="3"/>
      <c r="EGC105" s="3"/>
      <c r="EGD105" s="3"/>
      <c r="EGE105" s="3"/>
      <c r="EGF105" s="3"/>
      <c r="EGG105" s="3"/>
      <c r="EGH105" s="3"/>
      <c r="EGI105" s="3"/>
      <c r="EGJ105" s="3"/>
      <c r="EGK105" s="3"/>
      <c r="EGL105" s="3"/>
      <c r="EGM105" s="3"/>
      <c r="EGN105" s="3"/>
      <c r="EGO105" s="3"/>
      <c r="EGP105" s="3"/>
      <c r="EGQ105" s="3"/>
      <c r="EGR105" s="3"/>
      <c r="EGS105" s="3"/>
      <c r="EGT105" s="3"/>
      <c r="EGU105" s="3"/>
      <c r="EGV105" s="3"/>
      <c r="EGW105" s="3"/>
      <c r="EGX105" s="3"/>
      <c r="EGY105" s="3"/>
      <c r="EGZ105" s="3"/>
      <c r="EHA105" s="3"/>
      <c r="EHB105" s="3"/>
      <c r="EHC105" s="3"/>
      <c r="EHD105" s="3"/>
      <c r="EHE105" s="3"/>
      <c r="EHF105" s="3"/>
      <c r="EHG105" s="3"/>
      <c r="EHH105" s="3"/>
      <c r="EHI105" s="3"/>
      <c r="EHJ105" s="3"/>
      <c r="EHK105" s="3"/>
      <c r="EHL105" s="3"/>
      <c r="EHM105" s="3"/>
      <c r="EHN105" s="3"/>
      <c r="EHO105" s="3"/>
      <c r="EHP105" s="3"/>
      <c r="EHQ105" s="3"/>
      <c r="EHR105" s="3"/>
      <c r="EHS105" s="3"/>
      <c r="EHT105" s="3"/>
      <c r="EHU105" s="3"/>
      <c r="EHV105" s="3"/>
      <c r="EHW105" s="3"/>
      <c r="EHX105" s="3"/>
      <c r="EHY105" s="3"/>
      <c r="EHZ105" s="3"/>
      <c r="EIA105" s="3"/>
      <c r="EIB105" s="3"/>
      <c r="EIC105" s="3"/>
      <c r="EID105" s="3"/>
      <c r="EIE105" s="3"/>
      <c r="EIF105" s="3"/>
      <c r="EIG105" s="3"/>
      <c r="EIH105" s="3"/>
      <c r="EII105" s="3"/>
      <c r="EIJ105" s="3"/>
      <c r="EIK105" s="3"/>
      <c r="EIL105" s="3"/>
      <c r="EIM105" s="3"/>
      <c r="EIN105" s="3"/>
      <c r="EIO105" s="3"/>
      <c r="EIP105" s="3"/>
      <c r="EIQ105" s="3"/>
      <c r="EIR105" s="3"/>
      <c r="EIS105" s="3"/>
      <c r="EIT105" s="3"/>
      <c r="EIU105" s="3"/>
      <c r="EIV105" s="3"/>
      <c r="EIW105" s="3"/>
      <c r="EIX105" s="3"/>
      <c r="EIY105" s="3"/>
      <c r="EIZ105" s="3"/>
      <c r="EJA105" s="3"/>
      <c r="EJB105" s="3"/>
      <c r="EJC105" s="3"/>
      <c r="EJD105" s="3"/>
      <c r="EJE105" s="3"/>
      <c r="EJF105" s="3"/>
      <c r="EJG105" s="3"/>
      <c r="EJH105" s="3"/>
      <c r="EJI105" s="3"/>
      <c r="EJJ105" s="3"/>
      <c r="EJK105" s="3"/>
      <c r="EJL105" s="3"/>
      <c r="EJM105" s="3"/>
      <c r="EJN105" s="3"/>
      <c r="EJO105" s="3"/>
      <c r="EJP105" s="3"/>
      <c r="EJQ105" s="3"/>
      <c r="EJR105" s="3"/>
      <c r="EJS105" s="3"/>
      <c r="EJT105" s="3"/>
      <c r="EJU105" s="3"/>
      <c r="EJV105" s="3"/>
      <c r="EJW105" s="3"/>
      <c r="EJX105" s="3"/>
      <c r="EJY105" s="3"/>
      <c r="EJZ105" s="3"/>
      <c r="EKA105" s="3"/>
      <c r="EKB105" s="3"/>
      <c r="EKC105" s="3"/>
      <c r="EKD105" s="3"/>
      <c r="EKE105" s="3"/>
      <c r="EKF105" s="3"/>
      <c r="EKG105" s="3"/>
      <c r="EKH105" s="3"/>
      <c r="EKI105" s="3"/>
      <c r="EKJ105" s="3"/>
      <c r="EKK105" s="3"/>
      <c r="EKL105" s="3"/>
      <c r="EKM105" s="3"/>
      <c r="EKN105" s="3"/>
      <c r="EKO105" s="3"/>
      <c r="EKP105" s="3"/>
      <c r="EKQ105" s="3"/>
      <c r="EKR105" s="3"/>
      <c r="EKS105" s="3"/>
      <c r="EKT105" s="3"/>
      <c r="EKU105" s="3"/>
      <c r="EKV105" s="3"/>
      <c r="EKW105" s="3"/>
      <c r="EKX105" s="3"/>
      <c r="EKY105" s="3"/>
      <c r="EKZ105" s="3"/>
      <c r="ELA105" s="3"/>
      <c r="ELB105" s="3"/>
      <c r="ELC105" s="3"/>
      <c r="ELD105" s="3"/>
      <c r="ELE105" s="3"/>
      <c r="ELF105" s="3"/>
      <c r="ELG105" s="3"/>
      <c r="ELH105" s="3"/>
      <c r="ELI105" s="3"/>
      <c r="ELJ105" s="3"/>
      <c r="ELK105" s="3"/>
      <c r="ELL105" s="3"/>
      <c r="ELM105" s="3"/>
      <c r="ELN105" s="3"/>
      <c r="ELO105" s="3"/>
      <c r="ELP105" s="3"/>
      <c r="ELQ105" s="3"/>
      <c r="ELR105" s="3"/>
      <c r="ELS105" s="3"/>
      <c r="ELT105" s="3"/>
      <c r="ELU105" s="3"/>
      <c r="ELV105" s="3"/>
      <c r="ELW105" s="3"/>
      <c r="ELX105" s="3"/>
      <c r="ELY105" s="3"/>
      <c r="ELZ105" s="3"/>
      <c r="EMA105" s="3"/>
      <c r="EMB105" s="3"/>
      <c r="EMC105" s="3"/>
      <c r="EMD105" s="3"/>
      <c r="EME105" s="3"/>
      <c r="EMF105" s="3"/>
      <c r="EMG105" s="3"/>
      <c r="EMH105" s="3"/>
      <c r="EMI105" s="3"/>
      <c r="EMJ105" s="3"/>
      <c r="EMK105" s="3"/>
      <c r="EML105" s="3"/>
      <c r="EMM105" s="3"/>
      <c r="EMN105" s="3"/>
      <c r="EMO105" s="3"/>
      <c r="EMP105" s="3"/>
      <c r="EMQ105" s="3"/>
      <c r="EMR105" s="3"/>
      <c r="EMS105" s="3"/>
      <c r="EMT105" s="3"/>
      <c r="EMU105" s="3"/>
      <c r="EMV105" s="3"/>
      <c r="EMW105" s="3"/>
      <c r="EMX105" s="3"/>
      <c r="EMY105" s="3"/>
      <c r="EMZ105" s="3"/>
      <c r="ENA105" s="3"/>
      <c r="ENB105" s="3"/>
      <c r="ENC105" s="3"/>
      <c r="END105" s="3"/>
      <c r="ENE105" s="3"/>
      <c r="ENF105" s="3"/>
      <c r="ENG105" s="3"/>
      <c r="ENH105" s="3"/>
      <c r="ENI105" s="3"/>
      <c r="ENJ105" s="3"/>
      <c r="ENK105" s="3"/>
      <c r="ENL105" s="3"/>
      <c r="ENM105" s="3"/>
      <c r="ENN105" s="3"/>
      <c r="ENO105" s="3"/>
      <c r="ENP105" s="3"/>
      <c r="ENQ105" s="3"/>
      <c r="ENR105" s="3"/>
      <c r="ENS105" s="3"/>
      <c r="ENT105" s="3"/>
      <c r="ENU105" s="3"/>
      <c r="ENV105" s="3"/>
      <c r="ENW105" s="3"/>
      <c r="ENX105" s="3"/>
      <c r="ENY105" s="3"/>
      <c r="ENZ105" s="3"/>
      <c r="EOA105" s="3"/>
      <c r="EOB105" s="3"/>
      <c r="EOC105" s="3"/>
      <c r="EOD105" s="3"/>
      <c r="EOE105" s="3"/>
      <c r="EOF105" s="3"/>
      <c r="EOG105" s="3"/>
      <c r="EOH105" s="3"/>
      <c r="EOI105" s="3"/>
      <c r="EOJ105" s="3"/>
      <c r="EOK105" s="3"/>
      <c r="EOL105" s="3"/>
      <c r="EOM105" s="3"/>
      <c r="EON105" s="3"/>
      <c r="EOO105" s="3"/>
      <c r="EOP105" s="3"/>
      <c r="EOQ105" s="3"/>
      <c r="EOR105" s="3"/>
      <c r="EOS105" s="3"/>
      <c r="EOT105" s="3"/>
      <c r="EOU105" s="3"/>
      <c r="EOV105" s="3"/>
      <c r="EOW105" s="3"/>
      <c r="EOX105" s="3"/>
      <c r="EOY105" s="3"/>
      <c r="EOZ105" s="3"/>
      <c r="EPA105" s="3"/>
      <c r="EPB105" s="3"/>
      <c r="EPC105" s="3"/>
      <c r="EPD105" s="3"/>
      <c r="EPE105" s="3"/>
      <c r="EPF105" s="3"/>
      <c r="EPG105" s="3"/>
      <c r="EPH105" s="3"/>
      <c r="EPI105" s="3"/>
      <c r="EPJ105" s="3"/>
      <c r="EPK105" s="3"/>
      <c r="EPL105" s="3"/>
      <c r="EPM105" s="3"/>
      <c r="EPN105" s="3"/>
      <c r="EPO105" s="3"/>
      <c r="EPP105" s="3"/>
      <c r="EPQ105" s="3"/>
      <c r="EPR105" s="3"/>
      <c r="EPS105" s="3"/>
      <c r="EPT105" s="3"/>
      <c r="EPU105" s="3"/>
      <c r="EPV105" s="3"/>
      <c r="EPW105" s="3"/>
      <c r="EPX105" s="3"/>
      <c r="EPY105" s="3"/>
      <c r="EPZ105" s="3"/>
      <c r="EQA105" s="3"/>
      <c r="EQB105" s="3"/>
      <c r="EQC105" s="3"/>
      <c r="EQD105" s="3"/>
      <c r="EQE105" s="3"/>
      <c r="EQF105" s="3"/>
      <c r="EQG105" s="3"/>
      <c r="EQH105" s="3"/>
      <c r="EQI105" s="3"/>
      <c r="EQJ105" s="3"/>
      <c r="EQK105" s="3"/>
      <c r="EQL105" s="3"/>
      <c r="EQM105" s="3"/>
      <c r="EQN105" s="3"/>
      <c r="EQO105" s="3"/>
      <c r="EQP105" s="3"/>
      <c r="EQQ105" s="3"/>
      <c r="EQR105" s="3"/>
      <c r="EQS105" s="3"/>
      <c r="EQT105" s="3"/>
      <c r="EQU105" s="3"/>
      <c r="EQV105" s="3"/>
      <c r="EQW105" s="3"/>
      <c r="EQX105" s="3"/>
      <c r="EQY105" s="3"/>
      <c r="EQZ105" s="3"/>
      <c r="ERA105" s="3"/>
      <c r="ERB105" s="3"/>
      <c r="ERC105" s="3"/>
      <c r="ERD105" s="3"/>
      <c r="ERE105" s="3"/>
      <c r="ERF105" s="3"/>
      <c r="ERG105" s="3"/>
      <c r="ERH105" s="3"/>
      <c r="ERI105" s="3"/>
      <c r="ERJ105" s="3"/>
      <c r="ERK105" s="3"/>
      <c r="ERL105" s="3"/>
      <c r="ERM105" s="3"/>
      <c r="ERN105" s="3"/>
      <c r="ERO105" s="3"/>
      <c r="ERP105" s="3"/>
      <c r="ERQ105" s="3"/>
      <c r="ERR105" s="3"/>
      <c r="ERS105" s="3"/>
      <c r="ERT105" s="3"/>
      <c r="ERU105" s="3"/>
      <c r="ERV105" s="3"/>
      <c r="ERW105" s="3"/>
      <c r="ERX105" s="3"/>
      <c r="ERY105" s="3"/>
      <c r="ERZ105" s="3"/>
      <c r="ESA105" s="3"/>
      <c r="ESB105" s="3"/>
      <c r="ESC105" s="3"/>
      <c r="ESD105" s="3"/>
      <c r="ESE105" s="3"/>
      <c r="ESF105" s="3"/>
      <c r="ESG105" s="3"/>
      <c r="ESH105" s="3"/>
      <c r="ESI105" s="3"/>
      <c r="ESJ105" s="3"/>
      <c r="ESK105" s="3"/>
      <c r="ESL105" s="3"/>
      <c r="ESM105" s="3"/>
      <c r="ESN105" s="3"/>
      <c r="ESO105" s="3"/>
      <c r="ESP105" s="3"/>
      <c r="ESQ105" s="3"/>
      <c r="ESR105" s="3"/>
      <c r="ESS105" s="3"/>
      <c r="EST105" s="3"/>
      <c r="ESU105" s="3"/>
      <c r="ESV105" s="3"/>
      <c r="ESW105" s="3"/>
      <c r="ESX105" s="3"/>
      <c r="ESY105" s="3"/>
      <c r="ESZ105" s="3"/>
      <c r="ETA105" s="3"/>
      <c r="ETB105" s="3"/>
      <c r="ETC105" s="3"/>
      <c r="ETD105" s="3"/>
      <c r="ETE105" s="3"/>
      <c r="ETF105" s="3"/>
      <c r="ETG105" s="3"/>
      <c r="ETH105" s="3"/>
      <c r="ETI105" s="3"/>
      <c r="ETJ105" s="3"/>
      <c r="ETK105" s="3"/>
      <c r="ETL105" s="3"/>
      <c r="ETM105" s="3"/>
      <c r="ETN105" s="3"/>
      <c r="ETO105" s="3"/>
      <c r="ETP105" s="3"/>
      <c r="ETQ105" s="3"/>
      <c r="ETR105" s="3"/>
      <c r="ETS105" s="3"/>
      <c r="ETT105" s="3"/>
      <c r="ETU105" s="3"/>
      <c r="ETV105" s="3"/>
      <c r="ETW105" s="3"/>
      <c r="ETX105" s="3"/>
      <c r="ETY105" s="3"/>
      <c r="ETZ105" s="3"/>
      <c r="EUA105" s="3"/>
      <c r="EUB105" s="3"/>
      <c r="EUC105" s="3"/>
      <c r="EUD105" s="3"/>
      <c r="EUE105" s="3"/>
      <c r="EUF105" s="3"/>
      <c r="EUG105" s="3"/>
      <c r="EUH105" s="3"/>
      <c r="EUI105" s="3"/>
      <c r="EUJ105" s="3"/>
      <c r="EUK105" s="3"/>
      <c r="EUL105" s="3"/>
      <c r="EUM105" s="3"/>
      <c r="EUN105" s="3"/>
      <c r="EUO105" s="3"/>
      <c r="EUP105" s="3"/>
      <c r="EUQ105" s="3"/>
      <c r="EUR105" s="3"/>
      <c r="EUS105" s="3"/>
      <c r="EUT105" s="3"/>
      <c r="EUU105" s="3"/>
      <c r="EUV105" s="3"/>
      <c r="EUW105" s="3"/>
      <c r="EUX105" s="3"/>
      <c r="EUY105" s="3"/>
      <c r="EUZ105" s="3"/>
      <c r="EVA105" s="3"/>
      <c r="EVB105" s="3"/>
      <c r="EVC105" s="3"/>
      <c r="EVD105" s="3"/>
      <c r="EVE105" s="3"/>
      <c r="EVF105" s="3"/>
      <c r="EVG105" s="3"/>
      <c r="EVH105" s="3"/>
      <c r="EVI105" s="3"/>
      <c r="EVJ105" s="3"/>
      <c r="EVK105" s="3"/>
      <c r="EVL105" s="3"/>
      <c r="EVM105" s="3"/>
      <c r="EVN105" s="3"/>
      <c r="EVO105" s="3"/>
      <c r="EVP105" s="3"/>
      <c r="EVQ105" s="3"/>
      <c r="EVR105" s="3"/>
      <c r="EVS105" s="3"/>
      <c r="EVT105" s="3"/>
      <c r="EVU105" s="3"/>
      <c r="EVV105" s="3"/>
      <c r="EVW105" s="3"/>
      <c r="EVX105" s="3"/>
      <c r="EVY105" s="3"/>
      <c r="EVZ105" s="3"/>
      <c r="EWA105" s="3"/>
      <c r="EWB105" s="3"/>
      <c r="EWC105" s="3"/>
      <c r="EWD105" s="3"/>
      <c r="EWE105" s="3"/>
      <c r="EWF105" s="3"/>
      <c r="EWG105" s="3"/>
      <c r="EWH105" s="3"/>
      <c r="EWI105" s="3"/>
      <c r="EWJ105" s="3"/>
      <c r="EWK105" s="3"/>
      <c r="EWL105" s="3"/>
      <c r="EWM105" s="3"/>
      <c r="EWN105" s="3"/>
      <c r="EWO105" s="3"/>
      <c r="EWP105" s="3"/>
      <c r="EWQ105" s="3"/>
      <c r="EWR105" s="3"/>
      <c r="EWS105" s="3"/>
      <c r="EWT105" s="3"/>
      <c r="EWU105" s="3"/>
      <c r="EWV105" s="3"/>
      <c r="EWW105" s="3"/>
      <c r="EWX105" s="3"/>
      <c r="EWY105" s="3"/>
      <c r="EWZ105" s="3"/>
      <c r="EXA105" s="3"/>
      <c r="EXB105" s="3"/>
      <c r="EXC105" s="3"/>
      <c r="EXD105" s="3"/>
      <c r="EXE105" s="3"/>
      <c r="EXF105" s="3"/>
      <c r="EXG105" s="3"/>
      <c r="EXH105" s="3"/>
      <c r="EXI105" s="3"/>
      <c r="EXJ105" s="3"/>
      <c r="EXK105" s="3"/>
      <c r="EXL105" s="3"/>
      <c r="EXM105" s="3"/>
      <c r="EXN105" s="3"/>
      <c r="EXO105" s="3"/>
      <c r="EXP105" s="3"/>
      <c r="EXQ105" s="3"/>
      <c r="EXR105" s="3"/>
      <c r="EXS105" s="3"/>
      <c r="EXT105" s="3"/>
      <c r="EXU105" s="3"/>
      <c r="EXV105" s="3"/>
      <c r="EXW105" s="3"/>
      <c r="EXX105" s="3"/>
      <c r="EXY105" s="3"/>
      <c r="EXZ105" s="3"/>
      <c r="EYA105" s="3"/>
      <c r="EYB105" s="3"/>
      <c r="EYC105" s="3"/>
      <c r="EYD105" s="3"/>
      <c r="EYE105" s="3"/>
      <c r="EYF105" s="3"/>
      <c r="EYG105" s="3"/>
      <c r="EYH105" s="3"/>
      <c r="EYI105" s="3"/>
      <c r="EYJ105" s="3"/>
      <c r="EYK105" s="3"/>
      <c r="EYL105" s="3"/>
      <c r="EYM105" s="3"/>
      <c r="EYN105" s="3"/>
      <c r="EYO105" s="3"/>
      <c r="EYP105" s="3"/>
      <c r="EYQ105" s="3"/>
      <c r="EYR105" s="3"/>
      <c r="EYS105" s="3"/>
      <c r="EYT105" s="3"/>
      <c r="EYU105" s="3"/>
      <c r="EYV105" s="3"/>
      <c r="EYW105" s="3"/>
      <c r="EYX105" s="3"/>
      <c r="EYY105" s="3"/>
      <c r="EYZ105" s="3"/>
      <c r="EZA105" s="3"/>
      <c r="EZB105" s="3"/>
      <c r="EZC105" s="3"/>
      <c r="EZD105" s="3"/>
      <c r="EZE105" s="3"/>
      <c r="EZF105" s="3"/>
      <c r="EZG105" s="3"/>
      <c r="EZH105" s="3"/>
      <c r="EZI105" s="3"/>
      <c r="EZJ105" s="3"/>
      <c r="EZK105" s="3"/>
      <c r="EZL105" s="3"/>
      <c r="EZM105" s="3"/>
      <c r="EZN105" s="3"/>
      <c r="EZO105" s="3"/>
      <c r="EZP105" s="3"/>
      <c r="EZQ105" s="3"/>
      <c r="EZR105" s="3"/>
      <c r="EZS105" s="3"/>
      <c r="EZT105" s="3"/>
      <c r="EZU105" s="3"/>
      <c r="EZV105" s="3"/>
      <c r="EZW105" s="3"/>
      <c r="EZX105" s="3"/>
      <c r="EZY105" s="3"/>
      <c r="EZZ105" s="3"/>
      <c r="FAA105" s="3"/>
      <c r="FAB105" s="3"/>
      <c r="FAC105" s="3"/>
      <c r="FAD105" s="3"/>
      <c r="FAE105" s="3"/>
      <c r="FAF105" s="3"/>
      <c r="FAG105" s="3"/>
      <c r="FAH105" s="3"/>
      <c r="FAI105" s="3"/>
      <c r="FAJ105" s="3"/>
      <c r="FAK105" s="3"/>
      <c r="FAL105" s="3"/>
      <c r="FAM105" s="3"/>
      <c r="FAN105" s="3"/>
      <c r="FAO105" s="3"/>
      <c r="FAP105" s="3"/>
      <c r="FAQ105" s="3"/>
      <c r="FAR105" s="3"/>
      <c r="FAS105" s="3"/>
      <c r="FAT105" s="3"/>
      <c r="FAU105" s="3"/>
      <c r="FAV105" s="3"/>
      <c r="FAW105" s="3"/>
      <c r="FAX105" s="3"/>
      <c r="FAY105" s="3"/>
      <c r="FAZ105" s="3"/>
      <c r="FBA105" s="3"/>
      <c r="FBB105" s="3"/>
      <c r="FBC105" s="3"/>
      <c r="FBD105" s="3"/>
      <c r="FBE105" s="3"/>
      <c r="FBF105" s="3"/>
      <c r="FBG105" s="3"/>
      <c r="FBH105" s="3"/>
      <c r="FBI105" s="3"/>
      <c r="FBJ105" s="3"/>
      <c r="FBK105" s="3"/>
      <c r="FBL105" s="3"/>
      <c r="FBM105" s="3"/>
      <c r="FBN105" s="3"/>
      <c r="FBO105" s="3"/>
      <c r="FBP105" s="3"/>
      <c r="FBQ105" s="3"/>
      <c r="FBR105" s="3"/>
      <c r="FBS105" s="3"/>
      <c r="FBT105" s="3"/>
      <c r="FBU105" s="3"/>
      <c r="FBV105" s="3"/>
      <c r="FBW105" s="3"/>
      <c r="FBX105" s="3"/>
      <c r="FBY105" s="3"/>
      <c r="FBZ105" s="3"/>
      <c r="FCA105" s="3"/>
      <c r="FCB105" s="3"/>
      <c r="FCC105" s="3"/>
      <c r="FCD105" s="3"/>
      <c r="FCE105" s="3"/>
      <c r="FCF105" s="3"/>
      <c r="FCG105" s="3"/>
      <c r="FCH105" s="3"/>
      <c r="FCI105" s="3"/>
      <c r="FCJ105" s="3"/>
      <c r="FCK105" s="3"/>
      <c r="FCL105" s="3"/>
      <c r="FCM105" s="3"/>
      <c r="FCN105" s="3"/>
      <c r="FCO105" s="3"/>
      <c r="FCP105" s="3"/>
      <c r="FCQ105" s="3"/>
      <c r="FCR105" s="3"/>
      <c r="FCS105" s="3"/>
      <c r="FCT105" s="3"/>
      <c r="FCU105" s="3"/>
      <c r="FCV105" s="3"/>
      <c r="FCW105" s="3"/>
      <c r="FCX105" s="3"/>
      <c r="FCY105" s="3"/>
      <c r="FCZ105" s="3"/>
      <c r="FDA105" s="3"/>
      <c r="FDB105" s="3"/>
      <c r="FDC105" s="3"/>
      <c r="FDD105" s="3"/>
      <c r="FDE105" s="3"/>
      <c r="FDF105" s="3"/>
      <c r="FDG105" s="3"/>
      <c r="FDH105" s="3"/>
      <c r="FDI105" s="3"/>
      <c r="FDJ105" s="3"/>
      <c r="FDK105" s="3"/>
      <c r="FDL105" s="3"/>
      <c r="FDM105" s="3"/>
      <c r="FDN105" s="3"/>
      <c r="FDO105" s="3"/>
      <c r="FDP105" s="3"/>
      <c r="FDQ105" s="3"/>
      <c r="FDR105" s="3"/>
      <c r="FDS105" s="3"/>
      <c r="FDT105" s="3"/>
      <c r="FDU105" s="3"/>
      <c r="FDV105" s="3"/>
      <c r="FDW105" s="3"/>
      <c r="FDX105" s="3"/>
      <c r="FDY105" s="3"/>
      <c r="FDZ105" s="3"/>
      <c r="FEA105" s="3"/>
      <c r="FEB105" s="3"/>
      <c r="FEC105" s="3"/>
      <c r="FED105" s="3"/>
      <c r="FEE105" s="3"/>
      <c r="FEF105" s="3"/>
      <c r="FEG105" s="3"/>
      <c r="FEH105" s="3"/>
      <c r="FEI105" s="3"/>
      <c r="FEJ105" s="3"/>
      <c r="FEK105" s="3"/>
      <c r="FEL105" s="3"/>
      <c r="FEM105" s="3"/>
      <c r="FEN105" s="3"/>
      <c r="FEO105" s="3"/>
      <c r="FEP105" s="3"/>
      <c r="FEQ105" s="3"/>
      <c r="FER105" s="3"/>
      <c r="FES105" s="3"/>
      <c r="FET105" s="3"/>
      <c r="FEU105" s="3"/>
      <c r="FEV105" s="3"/>
      <c r="FEW105" s="3"/>
      <c r="FEX105" s="3"/>
      <c r="FEY105" s="3"/>
      <c r="FEZ105" s="3"/>
      <c r="FFA105" s="3"/>
      <c r="FFB105" s="3"/>
      <c r="FFC105" s="3"/>
      <c r="FFD105" s="3"/>
      <c r="FFE105" s="3"/>
      <c r="FFF105" s="3"/>
      <c r="FFG105" s="3"/>
      <c r="FFH105" s="3"/>
      <c r="FFI105" s="3"/>
      <c r="FFJ105" s="3"/>
      <c r="FFK105" s="3"/>
      <c r="FFL105" s="3"/>
      <c r="FFM105" s="3"/>
      <c r="FFN105" s="3"/>
      <c r="FFO105" s="3"/>
      <c r="FFP105" s="3"/>
      <c r="FFQ105" s="3"/>
      <c r="FFR105" s="3"/>
      <c r="FFS105" s="3"/>
      <c r="FFT105" s="3"/>
      <c r="FFU105" s="3"/>
      <c r="FFV105" s="3"/>
      <c r="FFW105" s="3"/>
      <c r="FFX105" s="3"/>
      <c r="FFY105" s="3"/>
      <c r="FFZ105" s="3"/>
      <c r="FGA105" s="3"/>
      <c r="FGB105" s="3"/>
      <c r="FGC105" s="3"/>
      <c r="FGD105" s="3"/>
      <c r="FGE105" s="3"/>
      <c r="FGF105" s="3"/>
      <c r="FGG105" s="3"/>
      <c r="FGH105" s="3"/>
      <c r="FGI105" s="3"/>
      <c r="FGJ105" s="3"/>
      <c r="FGK105" s="3"/>
      <c r="FGL105" s="3"/>
      <c r="FGM105" s="3"/>
      <c r="FGN105" s="3"/>
      <c r="FGO105" s="3"/>
      <c r="FGP105" s="3"/>
      <c r="FGQ105" s="3"/>
      <c r="FGR105" s="3"/>
      <c r="FGS105" s="3"/>
      <c r="FGT105" s="3"/>
      <c r="FGU105" s="3"/>
      <c r="FGV105" s="3"/>
      <c r="FGW105" s="3"/>
      <c r="FGX105" s="3"/>
      <c r="FGY105" s="3"/>
      <c r="FGZ105" s="3"/>
      <c r="FHA105" s="3"/>
      <c r="FHB105" s="3"/>
      <c r="FHC105" s="3"/>
      <c r="FHD105" s="3"/>
      <c r="FHE105" s="3"/>
      <c r="FHF105" s="3"/>
      <c r="FHG105" s="3"/>
      <c r="FHH105" s="3"/>
      <c r="FHI105" s="3"/>
      <c r="FHJ105" s="3"/>
      <c r="FHK105" s="3"/>
      <c r="FHL105" s="3"/>
      <c r="FHM105" s="3"/>
      <c r="FHN105" s="3"/>
      <c r="FHO105" s="3"/>
      <c r="FHP105" s="3"/>
      <c r="FHQ105" s="3"/>
      <c r="FHR105" s="3"/>
      <c r="FHS105" s="3"/>
      <c r="FHT105" s="3"/>
      <c r="FHU105" s="3"/>
      <c r="FHV105" s="3"/>
      <c r="FHW105" s="3"/>
      <c r="FHX105" s="3"/>
      <c r="FHY105" s="3"/>
      <c r="FHZ105" s="3"/>
      <c r="FIA105" s="3"/>
      <c r="FIB105" s="3"/>
      <c r="FIC105" s="3"/>
      <c r="FID105" s="3"/>
      <c r="FIE105" s="3"/>
      <c r="FIF105" s="3"/>
      <c r="FIG105" s="3"/>
      <c r="FIH105" s="3"/>
      <c r="FII105" s="3"/>
      <c r="FIJ105" s="3"/>
      <c r="FIK105" s="3"/>
      <c r="FIL105" s="3"/>
      <c r="FIM105" s="3"/>
      <c r="FIN105" s="3"/>
      <c r="FIO105" s="3"/>
      <c r="FIP105" s="3"/>
      <c r="FIQ105" s="3"/>
      <c r="FIR105" s="3"/>
      <c r="FIS105" s="3"/>
      <c r="FIT105" s="3"/>
      <c r="FIU105" s="3"/>
      <c r="FIV105" s="3"/>
      <c r="FIW105" s="3"/>
      <c r="FIX105" s="3"/>
      <c r="FIY105" s="3"/>
      <c r="FIZ105" s="3"/>
      <c r="FJA105" s="3"/>
      <c r="FJB105" s="3"/>
      <c r="FJC105" s="3"/>
      <c r="FJD105" s="3"/>
      <c r="FJE105" s="3"/>
      <c r="FJF105" s="3"/>
      <c r="FJG105" s="3"/>
      <c r="FJH105" s="3"/>
      <c r="FJI105" s="3"/>
      <c r="FJJ105" s="3"/>
      <c r="FJK105" s="3"/>
      <c r="FJL105" s="3"/>
      <c r="FJM105" s="3"/>
      <c r="FJN105" s="3"/>
      <c r="FJO105" s="3"/>
      <c r="FJP105" s="3"/>
      <c r="FJQ105" s="3"/>
      <c r="FJR105" s="3"/>
      <c r="FJS105" s="3"/>
      <c r="FJT105" s="3"/>
      <c r="FJU105" s="3"/>
      <c r="FJV105" s="3"/>
      <c r="FJW105" s="3"/>
      <c r="FJX105" s="3"/>
      <c r="FJY105" s="3"/>
      <c r="FJZ105" s="3"/>
      <c r="FKA105" s="3"/>
      <c r="FKB105" s="3"/>
      <c r="FKC105" s="3"/>
      <c r="FKD105" s="3"/>
      <c r="FKE105" s="3"/>
      <c r="FKF105" s="3"/>
      <c r="FKG105" s="3"/>
      <c r="FKH105" s="3"/>
      <c r="FKI105" s="3"/>
      <c r="FKJ105" s="3"/>
      <c r="FKK105" s="3"/>
      <c r="FKL105" s="3"/>
      <c r="FKM105" s="3"/>
      <c r="FKN105" s="3"/>
      <c r="FKO105" s="3"/>
      <c r="FKP105" s="3"/>
      <c r="FKQ105" s="3"/>
      <c r="FKR105" s="3"/>
      <c r="FKS105" s="3"/>
      <c r="FKT105" s="3"/>
      <c r="FKU105" s="3"/>
      <c r="FKV105" s="3"/>
      <c r="FKW105" s="3"/>
      <c r="FKX105" s="3"/>
      <c r="FKY105" s="3"/>
      <c r="FKZ105" s="3"/>
      <c r="FLA105" s="3"/>
      <c r="FLB105" s="3"/>
      <c r="FLC105" s="3"/>
      <c r="FLD105" s="3"/>
      <c r="FLE105" s="3"/>
      <c r="FLF105" s="3"/>
      <c r="FLG105" s="3"/>
      <c r="FLH105" s="3"/>
      <c r="FLI105" s="3"/>
      <c r="FLJ105" s="3"/>
      <c r="FLK105" s="3"/>
      <c r="FLL105" s="3"/>
      <c r="FLM105" s="3"/>
      <c r="FLN105" s="3"/>
      <c r="FLO105" s="3"/>
      <c r="FLP105" s="3"/>
      <c r="FLQ105" s="3"/>
      <c r="FLR105" s="3"/>
      <c r="FLS105" s="3"/>
      <c r="FLT105" s="3"/>
      <c r="FLU105" s="3"/>
      <c r="FLV105" s="3"/>
      <c r="FLW105" s="3"/>
      <c r="FLX105" s="3"/>
      <c r="FLY105" s="3"/>
      <c r="FLZ105" s="3"/>
      <c r="FMA105" s="3"/>
      <c r="FMB105" s="3"/>
      <c r="FMC105" s="3"/>
      <c r="FMD105" s="3"/>
      <c r="FME105" s="3"/>
      <c r="FMF105" s="3"/>
      <c r="FMG105" s="3"/>
      <c r="FMH105" s="3"/>
      <c r="FMI105" s="3"/>
      <c r="FMJ105" s="3"/>
      <c r="FMK105" s="3"/>
      <c r="FML105" s="3"/>
      <c r="FMM105" s="3"/>
      <c r="FMN105" s="3"/>
      <c r="FMO105" s="3"/>
      <c r="FMP105" s="3"/>
      <c r="FMQ105" s="3"/>
      <c r="FMR105" s="3"/>
      <c r="FMS105" s="3"/>
      <c r="FMT105" s="3"/>
      <c r="FMU105" s="3"/>
      <c r="FMV105" s="3"/>
      <c r="FMW105" s="3"/>
      <c r="FMX105" s="3"/>
      <c r="FMY105" s="3"/>
      <c r="FMZ105" s="3"/>
      <c r="FNA105" s="3"/>
      <c r="FNB105" s="3"/>
      <c r="FNC105" s="3"/>
      <c r="FND105" s="3"/>
      <c r="FNE105" s="3"/>
      <c r="FNF105" s="3"/>
      <c r="FNG105" s="3"/>
      <c r="FNH105" s="3"/>
      <c r="FNI105" s="3"/>
      <c r="FNJ105" s="3"/>
      <c r="FNK105" s="3"/>
      <c r="FNL105" s="3"/>
      <c r="FNM105" s="3"/>
      <c r="FNN105" s="3"/>
      <c r="FNO105" s="3"/>
      <c r="FNP105" s="3"/>
      <c r="FNQ105" s="3"/>
      <c r="FNR105" s="3"/>
      <c r="FNS105" s="3"/>
      <c r="FNT105" s="3"/>
      <c r="FNU105" s="3"/>
      <c r="FNV105" s="3"/>
      <c r="FNW105" s="3"/>
      <c r="FNX105" s="3"/>
      <c r="FNY105" s="3"/>
      <c r="FNZ105" s="3"/>
      <c r="FOA105" s="3"/>
      <c r="FOB105" s="3"/>
      <c r="FOC105" s="3"/>
      <c r="FOD105" s="3"/>
      <c r="FOE105" s="3"/>
      <c r="FOF105" s="3"/>
      <c r="FOG105" s="3"/>
      <c r="FOH105" s="3"/>
      <c r="FOI105" s="3"/>
      <c r="FOJ105" s="3"/>
      <c r="FOK105" s="3"/>
      <c r="FOL105" s="3"/>
      <c r="FOM105" s="3"/>
      <c r="FON105" s="3"/>
      <c r="FOO105" s="3"/>
      <c r="FOP105" s="3"/>
      <c r="FOQ105" s="3"/>
      <c r="FOR105" s="3"/>
      <c r="FOS105" s="3"/>
      <c r="FOT105" s="3"/>
      <c r="FOU105" s="3"/>
      <c r="FOV105" s="3"/>
      <c r="FOW105" s="3"/>
      <c r="FOX105" s="3"/>
      <c r="FOY105" s="3"/>
      <c r="FOZ105" s="3"/>
      <c r="FPA105" s="3"/>
      <c r="FPB105" s="3"/>
      <c r="FPC105" s="3"/>
      <c r="FPD105" s="3"/>
      <c r="FPE105" s="3"/>
      <c r="FPF105" s="3"/>
      <c r="FPG105" s="3"/>
      <c r="FPH105" s="3"/>
      <c r="FPI105" s="3"/>
      <c r="FPJ105" s="3"/>
      <c r="FPK105" s="3"/>
      <c r="FPL105" s="3"/>
      <c r="FPM105" s="3"/>
      <c r="FPN105" s="3"/>
      <c r="FPO105" s="3"/>
      <c r="FPP105" s="3"/>
      <c r="FPQ105" s="3"/>
      <c r="FPR105" s="3"/>
      <c r="FPS105" s="3"/>
      <c r="FPT105" s="3"/>
      <c r="FPU105" s="3"/>
      <c r="FPV105" s="3"/>
      <c r="FPW105" s="3"/>
      <c r="FPX105" s="3"/>
      <c r="FPY105" s="3"/>
      <c r="FPZ105" s="3"/>
      <c r="FQA105" s="3"/>
      <c r="FQB105" s="3"/>
      <c r="FQC105" s="3"/>
      <c r="FQD105" s="3"/>
      <c r="FQE105" s="3"/>
      <c r="FQF105" s="3"/>
      <c r="FQG105" s="3"/>
      <c r="FQH105" s="3"/>
      <c r="FQI105" s="3"/>
      <c r="FQJ105" s="3"/>
      <c r="FQK105" s="3"/>
      <c r="FQL105" s="3"/>
      <c r="FQM105" s="3"/>
      <c r="FQN105" s="3"/>
      <c r="FQO105" s="3"/>
      <c r="FQP105" s="3"/>
      <c r="FQQ105" s="3"/>
      <c r="FQR105" s="3"/>
      <c r="FQS105" s="3"/>
      <c r="FQT105" s="3"/>
      <c r="FQU105" s="3"/>
      <c r="FQV105" s="3"/>
      <c r="FQW105" s="3"/>
      <c r="FQX105" s="3"/>
      <c r="FQY105" s="3"/>
      <c r="FQZ105" s="3"/>
      <c r="FRA105" s="3"/>
      <c r="FRB105" s="3"/>
      <c r="FRC105" s="3"/>
      <c r="FRD105" s="3"/>
      <c r="FRE105" s="3"/>
      <c r="FRF105" s="3"/>
      <c r="FRG105" s="3"/>
      <c r="FRH105" s="3"/>
      <c r="FRI105" s="3"/>
      <c r="FRJ105" s="3"/>
      <c r="FRK105" s="3"/>
      <c r="FRL105" s="3"/>
      <c r="FRM105" s="3"/>
      <c r="FRN105" s="3"/>
      <c r="FRO105" s="3"/>
      <c r="FRP105" s="3"/>
      <c r="FRQ105" s="3"/>
      <c r="FRR105" s="3"/>
      <c r="FRS105" s="3"/>
      <c r="FRT105" s="3"/>
      <c r="FRU105" s="3"/>
      <c r="FRV105" s="3"/>
      <c r="FRW105" s="3"/>
      <c r="FRX105" s="3"/>
      <c r="FRY105" s="3"/>
      <c r="FRZ105" s="3"/>
      <c r="FSA105" s="3"/>
      <c r="FSB105" s="3"/>
      <c r="FSC105" s="3"/>
      <c r="FSD105" s="3"/>
      <c r="FSE105" s="3"/>
      <c r="FSF105" s="3"/>
      <c r="FSG105" s="3"/>
      <c r="FSH105" s="3"/>
      <c r="FSI105" s="3"/>
      <c r="FSJ105" s="3"/>
      <c r="FSK105" s="3"/>
      <c r="FSL105" s="3"/>
      <c r="FSM105" s="3"/>
      <c r="FSN105" s="3"/>
      <c r="FSO105" s="3"/>
      <c r="FSP105" s="3"/>
      <c r="FSQ105" s="3"/>
      <c r="FSR105" s="3"/>
      <c r="FSS105" s="3"/>
      <c r="FST105" s="3"/>
      <c r="FSU105" s="3"/>
      <c r="FSV105" s="3"/>
      <c r="FSW105" s="3"/>
      <c r="FSX105" s="3"/>
      <c r="FSY105" s="3"/>
      <c r="FSZ105" s="3"/>
      <c r="FTA105" s="3"/>
      <c r="FTB105" s="3"/>
      <c r="FTC105" s="3"/>
      <c r="FTD105" s="3"/>
      <c r="FTE105" s="3"/>
      <c r="FTF105" s="3"/>
      <c r="FTG105" s="3"/>
      <c r="FTH105" s="3"/>
      <c r="FTI105" s="3"/>
      <c r="FTJ105" s="3"/>
      <c r="FTK105" s="3"/>
      <c r="FTL105" s="3"/>
      <c r="FTM105" s="3"/>
      <c r="FTN105" s="3"/>
      <c r="FTO105" s="3"/>
      <c r="FTP105" s="3"/>
      <c r="FTQ105" s="3"/>
      <c r="FTR105" s="3"/>
      <c r="FTS105" s="3"/>
      <c r="FTT105" s="3"/>
      <c r="FTU105" s="3"/>
      <c r="FTV105" s="3"/>
      <c r="FTW105" s="3"/>
      <c r="FTX105" s="3"/>
      <c r="FTY105" s="3"/>
      <c r="FTZ105" s="3"/>
      <c r="FUA105" s="3"/>
      <c r="FUB105" s="3"/>
      <c r="FUC105" s="3"/>
      <c r="FUD105" s="3"/>
      <c r="FUE105" s="3"/>
      <c r="FUF105" s="3"/>
      <c r="FUG105" s="3"/>
      <c r="FUH105" s="3"/>
      <c r="FUI105" s="3"/>
      <c r="FUJ105" s="3"/>
      <c r="FUK105" s="3"/>
      <c r="FUL105" s="3"/>
      <c r="FUM105" s="3"/>
      <c r="FUN105" s="3"/>
      <c r="FUO105" s="3"/>
      <c r="FUP105" s="3"/>
      <c r="FUQ105" s="3"/>
      <c r="FUR105" s="3"/>
      <c r="FUS105" s="3"/>
      <c r="FUT105" s="3"/>
      <c r="FUU105" s="3"/>
      <c r="FUV105" s="3"/>
      <c r="FUW105" s="3"/>
      <c r="FUX105" s="3"/>
      <c r="FUY105" s="3"/>
      <c r="FUZ105" s="3"/>
      <c r="FVA105" s="3"/>
      <c r="FVB105" s="3"/>
      <c r="FVC105" s="3"/>
      <c r="FVD105" s="3"/>
      <c r="FVE105" s="3"/>
      <c r="FVF105" s="3"/>
      <c r="FVG105" s="3"/>
      <c r="FVH105" s="3"/>
      <c r="FVI105" s="3"/>
      <c r="FVJ105" s="3"/>
      <c r="FVK105" s="3"/>
      <c r="FVL105" s="3"/>
      <c r="FVM105" s="3"/>
      <c r="FVN105" s="3"/>
      <c r="FVO105" s="3"/>
      <c r="FVP105" s="3"/>
      <c r="FVQ105" s="3"/>
      <c r="FVR105" s="3"/>
      <c r="FVS105" s="3"/>
      <c r="FVT105" s="3"/>
      <c r="FVU105" s="3"/>
      <c r="FVV105" s="3"/>
      <c r="FVW105" s="3"/>
      <c r="FVX105" s="3"/>
      <c r="FVY105" s="3"/>
      <c r="FVZ105" s="3"/>
      <c r="FWA105" s="3"/>
      <c r="FWB105" s="3"/>
      <c r="FWC105" s="3"/>
      <c r="FWD105" s="3"/>
      <c r="FWE105" s="3"/>
      <c r="FWF105" s="3"/>
      <c r="FWG105" s="3"/>
      <c r="FWH105" s="3"/>
      <c r="FWI105" s="3"/>
      <c r="FWJ105" s="3"/>
      <c r="FWK105" s="3"/>
      <c r="FWL105" s="3"/>
      <c r="FWM105" s="3"/>
      <c r="FWN105" s="3"/>
      <c r="FWO105" s="3"/>
      <c r="FWP105" s="3"/>
      <c r="FWQ105" s="3"/>
      <c r="FWR105" s="3"/>
      <c r="FWS105" s="3"/>
      <c r="FWT105" s="3"/>
      <c r="FWU105" s="3"/>
      <c r="FWV105" s="3"/>
      <c r="FWW105" s="3"/>
      <c r="FWX105" s="3"/>
      <c r="FWY105" s="3"/>
      <c r="FWZ105" s="3"/>
      <c r="FXA105" s="3"/>
      <c r="FXB105" s="3"/>
      <c r="FXC105" s="3"/>
      <c r="FXD105" s="3"/>
      <c r="FXE105" s="3"/>
      <c r="FXF105" s="3"/>
      <c r="FXG105" s="3"/>
      <c r="FXH105" s="3"/>
      <c r="FXI105" s="3"/>
      <c r="FXJ105" s="3"/>
      <c r="FXK105" s="3"/>
      <c r="FXL105" s="3"/>
      <c r="FXM105" s="3"/>
      <c r="FXN105" s="3"/>
      <c r="FXO105" s="3"/>
      <c r="FXP105" s="3"/>
      <c r="FXQ105" s="3"/>
      <c r="FXR105" s="3"/>
      <c r="FXS105" s="3"/>
      <c r="FXT105" s="3"/>
      <c r="FXU105" s="3"/>
      <c r="FXV105" s="3"/>
      <c r="FXW105" s="3"/>
      <c r="FXX105" s="3"/>
      <c r="FXY105" s="3"/>
      <c r="FXZ105" s="3"/>
      <c r="FYA105" s="3"/>
      <c r="FYB105" s="3"/>
      <c r="FYC105" s="3"/>
      <c r="FYD105" s="3"/>
      <c r="FYE105" s="3"/>
      <c r="FYF105" s="3"/>
      <c r="FYG105" s="3"/>
      <c r="FYH105" s="3"/>
      <c r="FYI105" s="3"/>
      <c r="FYJ105" s="3"/>
      <c r="FYK105" s="3"/>
      <c r="FYL105" s="3"/>
      <c r="FYM105" s="3"/>
      <c r="FYN105" s="3"/>
      <c r="FYO105" s="3"/>
      <c r="FYP105" s="3"/>
      <c r="FYQ105" s="3"/>
      <c r="FYR105" s="3"/>
      <c r="FYS105" s="3"/>
      <c r="FYT105" s="3"/>
      <c r="FYU105" s="3"/>
      <c r="FYV105" s="3"/>
      <c r="FYW105" s="3"/>
      <c r="FYX105" s="3"/>
      <c r="FYY105" s="3"/>
      <c r="FYZ105" s="3"/>
      <c r="FZA105" s="3"/>
      <c r="FZB105" s="3"/>
      <c r="FZC105" s="3"/>
      <c r="FZD105" s="3"/>
      <c r="FZE105" s="3"/>
      <c r="FZF105" s="3"/>
      <c r="FZG105" s="3"/>
      <c r="FZH105" s="3"/>
      <c r="FZI105" s="3"/>
      <c r="FZJ105" s="3"/>
      <c r="FZK105" s="3"/>
      <c r="FZL105" s="3"/>
      <c r="FZM105" s="3"/>
      <c r="FZN105" s="3"/>
      <c r="FZO105" s="3"/>
      <c r="FZP105" s="3"/>
      <c r="FZQ105" s="3"/>
      <c r="FZR105" s="3"/>
      <c r="FZS105" s="3"/>
      <c r="FZT105" s="3"/>
      <c r="FZU105" s="3"/>
      <c r="FZV105" s="3"/>
      <c r="FZW105" s="3"/>
      <c r="FZX105" s="3"/>
      <c r="FZY105" s="3"/>
      <c r="FZZ105" s="3"/>
      <c r="GAA105" s="3"/>
      <c r="GAB105" s="3"/>
      <c r="GAC105" s="3"/>
      <c r="GAD105" s="3"/>
      <c r="GAE105" s="3"/>
      <c r="GAF105" s="3"/>
      <c r="GAG105" s="3"/>
      <c r="GAH105" s="3"/>
      <c r="GAI105" s="3"/>
      <c r="GAJ105" s="3"/>
      <c r="GAK105" s="3"/>
      <c r="GAL105" s="3"/>
      <c r="GAM105" s="3"/>
      <c r="GAN105" s="3"/>
      <c r="GAO105" s="3"/>
      <c r="GAP105" s="3"/>
      <c r="GAQ105" s="3"/>
      <c r="GAR105" s="3"/>
      <c r="GAS105" s="3"/>
      <c r="GAT105" s="3"/>
      <c r="GAU105" s="3"/>
      <c r="GAV105" s="3"/>
      <c r="GAW105" s="3"/>
      <c r="GAX105" s="3"/>
      <c r="GAY105" s="3"/>
      <c r="GAZ105" s="3"/>
      <c r="GBA105" s="3"/>
      <c r="GBB105" s="3"/>
      <c r="GBC105" s="3"/>
      <c r="GBD105" s="3"/>
      <c r="GBE105" s="3"/>
      <c r="GBF105" s="3"/>
      <c r="GBG105" s="3"/>
      <c r="GBH105" s="3"/>
      <c r="GBI105" s="3"/>
      <c r="GBJ105" s="3"/>
      <c r="GBK105" s="3"/>
      <c r="GBL105" s="3"/>
      <c r="GBM105" s="3"/>
      <c r="GBN105" s="3"/>
      <c r="GBO105" s="3"/>
      <c r="GBP105" s="3"/>
      <c r="GBQ105" s="3"/>
      <c r="GBR105" s="3"/>
      <c r="GBS105" s="3"/>
      <c r="GBT105" s="3"/>
      <c r="GBU105" s="3"/>
      <c r="GBV105" s="3"/>
      <c r="GBW105" s="3"/>
      <c r="GBX105" s="3"/>
      <c r="GBY105" s="3"/>
      <c r="GBZ105" s="3"/>
      <c r="GCA105" s="3"/>
      <c r="GCB105" s="3"/>
      <c r="GCC105" s="3"/>
      <c r="GCD105" s="3"/>
      <c r="GCE105" s="3"/>
      <c r="GCF105" s="3"/>
      <c r="GCG105" s="3"/>
      <c r="GCH105" s="3"/>
      <c r="GCI105" s="3"/>
      <c r="GCJ105" s="3"/>
      <c r="GCK105" s="3"/>
      <c r="GCL105" s="3"/>
      <c r="GCM105" s="3"/>
      <c r="GCN105" s="3"/>
      <c r="GCO105" s="3"/>
      <c r="GCP105" s="3"/>
      <c r="GCQ105" s="3"/>
      <c r="GCR105" s="3"/>
      <c r="GCS105" s="3"/>
      <c r="GCT105" s="3"/>
      <c r="GCU105" s="3"/>
      <c r="GCV105" s="3"/>
      <c r="GCW105" s="3"/>
      <c r="GCX105" s="3"/>
      <c r="GCY105" s="3"/>
      <c r="GCZ105" s="3"/>
      <c r="GDA105" s="3"/>
      <c r="GDB105" s="3"/>
      <c r="GDC105" s="3"/>
      <c r="GDD105" s="3"/>
      <c r="GDE105" s="3"/>
      <c r="GDF105" s="3"/>
      <c r="GDG105" s="3"/>
      <c r="GDH105" s="3"/>
      <c r="GDI105" s="3"/>
      <c r="GDJ105" s="3"/>
      <c r="GDK105" s="3"/>
      <c r="GDL105" s="3"/>
      <c r="GDM105" s="3"/>
      <c r="GDN105" s="3"/>
      <c r="GDO105" s="3"/>
      <c r="GDP105" s="3"/>
      <c r="GDQ105" s="3"/>
      <c r="GDR105" s="3"/>
      <c r="GDS105" s="3"/>
      <c r="GDT105" s="3"/>
      <c r="GDU105" s="3"/>
      <c r="GDV105" s="3"/>
      <c r="GDW105" s="3"/>
      <c r="GDX105" s="3"/>
      <c r="GDY105" s="3"/>
      <c r="GDZ105" s="3"/>
      <c r="GEA105" s="3"/>
      <c r="GEB105" s="3"/>
      <c r="GEC105" s="3"/>
      <c r="GED105" s="3"/>
      <c r="GEE105" s="3"/>
      <c r="GEF105" s="3"/>
      <c r="GEG105" s="3"/>
      <c r="GEH105" s="3"/>
      <c r="GEI105" s="3"/>
      <c r="GEJ105" s="3"/>
      <c r="GEK105" s="3"/>
      <c r="GEL105" s="3"/>
      <c r="GEM105" s="3"/>
      <c r="GEN105" s="3"/>
      <c r="GEO105" s="3"/>
      <c r="GEP105" s="3"/>
      <c r="GEQ105" s="3"/>
      <c r="GER105" s="3"/>
      <c r="GES105" s="3"/>
      <c r="GET105" s="3"/>
      <c r="GEU105" s="3"/>
      <c r="GEV105" s="3"/>
      <c r="GEW105" s="3"/>
      <c r="GEX105" s="3"/>
      <c r="GEY105" s="3"/>
      <c r="GEZ105" s="3"/>
      <c r="GFA105" s="3"/>
      <c r="GFB105" s="3"/>
      <c r="GFC105" s="3"/>
      <c r="GFD105" s="3"/>
      <c r="GFE105" s="3"/>
      <c r="GFF105" s="3"/>
      <c r="GFG105" s="3"/>
      <c r="GFH105" s="3"/>
      <c r="GFI105" s="3"/>
      <c r="GFJ105" s="3"/>
      <c r="GFK105" s="3"/>
      <c r="GFL105" s="3"/>
      <c r="GFM105" s="3"/>
      <c r="GFN105" s="3"/>
      <c r="GFO105" s="3"/>
      <c r="GFP105" s="3"/>
      <c r="GFQ105" s="3"/>
      <c r="GFR105" s="3"/>
      <c r="GFS105" s="3"/>
      <c r="GFT105" s="3"/>
      <c r="GFU105" s="3"/>
      <c r="GFV105" s="3"/>
      <c r="GFW105" s="3"/>
      <c r="GFX105" s="3"/>
      <c r="GFY105" s="3"/>
      <c r="GFZ105" s="3"/>
      <c r="GGA105" s="3"/>
      <c r="GGB105" s="3"/>
      <c r="GGC105" s="3"/>
      <c r="GGD105" s="3"/>
      <c r="GGE105" s="3"/>
      <c r="GGF105" s="3"/>
      <c r="GGG105" s="3"/>
      <c r="GGH105" s="3"/>
      <c r="GGI105" s="3"/>
      <c r="GGJ105" s="3"/>
      <c r="GGK105" s="3"/>
      <c r="GGL105" s="3"/>
      <c r="GGM105" s="3"/>
      <c r="GGN105" s="3"/>
      <c r="GGO105" s="3"/>
      <c r="GGP105" s="3"/>
      <c r="GGQ105" s="3"/>
      <c r="GGR105" s="3"/>
      <c r="GGS105" s="3"/>
      <c r="GGT105" s="3"/>
      <c r="GGU105" s="3"/>
      <c r="GGV105" s="3"/>
      <c r="GGW105" s="3"/>
      <c r="GGX105" s="3"/>
      <c r="GGY105" s="3"/>
      <c r="GGZ105" s="3"/>
      <c r="GHA105" s="3"/>
      <c r="GHB105" s="3"/>
      <c r="GHC105" s="3"/>
      <c r="GHD105" s="3"/>
      <c r="GHE105" s="3"/>
      <c r="GHF105" s="3"/>
      <c r="GHG105" s="3"/>
      <c r="GHH105" s="3"/>
      <c r="GHI105" s="3"/>
      <c r="GHJ105" s="3"/>
      <c r="GHK105" s="3"/>
      <c r="GHL105" s="3"/>
      <c r="GHM105" s="3"/>
      <c r="GHN105" s="3"/>
      <c r="GHO105" s="3"/>
      <c r="GHP105" s="3"/>
      <c r="GHQ105" s="3"/>
      <c r="GHR105" s="3"/>
      <c r="GHS105" s="3"/>
      <c r="GHT105" s="3"/>
      <c r="GHU105" s="3"/>
      <c r="GHV105" s="3"/>
      <c r="GHW105" s="3"/>
      <c r="GHX105" s="3"/>
      <c r="GHY105" s="3"/>
      <c r="GHZ105" s="3"/>
      <c r="GIA105" s="3"/>
      <c r="GIB105" s="3"/>
      <c r="GIC105" s="3"/>
      <c r="GID105" s="3"/>
      <c r="GIE105" s="3"/>
      <c r="GIF105" s="3"/>
      <c r="GIG105" s="3"/>
      <c r="GIH105" s="3"/>
      <c r="GII105" s="3"/>
      <c r="GIJ105" s="3"/>
      <c r="GIK105" s="3"/>
      <c r="GIL105" s="3"/>
      <c r="GIM105" s="3"/>
      <c r="GIN105" s="3"/>
      <c r="GIO105" s="3"/>
      <c r="GIP105" s="3"/>
      <c r="GIQ105" s="3"/>
      <c r="GIR105" s="3"/>
      <c r="GIS105" s="3"/>
      <c r="GIT105" s="3"/>
      <c r="GIU105" s="3"/>
      <c r="GIV105" s="3"/>
      <c r="GIW105" s="3"/>
      <c r="GIX105" s="3"/>
      <c r="GIY105" s="3"/>
      <c r="GIZ105" s="3"/>
      <c r="GJA105" s="3"/>
      <c r="GJB105" s="3"/>
      <c r="GJC105" s="3"/>
      <c r="GJD105" s="3"/>
      <c r="GJE105" s="3"/>
      <c r="GJF105" s="3"/>
      <c r="GJG105" s="3"/>
      <c r="GJH105" s="3"/>
      <c r="GJI105" s="3"/>
      <c r="GJJ105" s="3"/>
      <c r="GJK105" s="3"/>
      <c r="GJL105" s="3"/>
      <c r="GJM105" s="3"/>
      <c r="GJN105" s="3"/>
      <c r="GJO105" s="3"/>
      <c r="GJP105" s="3"/>
      <c r="GJQ105" s="3"/>
      <c r="GJR105" s="3"/>
      <c r="GJS105" s="3"/>
      <c r="GJT105" s="3"/>
      <c r="GJU105" s="3"/>
      <c r="GJV105" s="3"/>
      <c r="GJW105" s="3"/>
      <c r="GJX105" s="3"/>
      <c r="GJY105" s="3"/>
      <c r="GJZ105" s="3"/>
      <c r="GKA105" s="3"/>
      <c r="GKB105" s="3"/>
      <c r="GKC105" s="3"/>
      <c r="GKD105" s="3"/>
      <c r="GKE105" s="3"/>
      <c r="GKF105" s="3"/>
      <c r="GKG105" s="3"/>
      <c r="GKH105" s="3"/>
      <c r="GKI105" s="3"/>
      <c r="GKJ105" s="3"/>
      <c r="GKK105" s="3"/>
      <c r="GKL105" s="3"/>
      <c r="GKM105" s="3"/>
      <c r="GKN105" s="3"/>
      <c r="GKO105" s="3"/>
      <c r="GKP105" s="3"/>
      <c r="GKQ105" s="3"/>
      <c r="GKR105" s="3"/>
      <c r="GKS105" s="3"/>
      <c r="GKT105" s="3"/>
      <c r="GKU105" s="3"/>
      <c r="GKV105" s="3"/>
      <c r="GKW105" s="3"/>
      <c r="GKX105" s="3"/>
      <c r="GKY105" s="3"/>
      <c r="GKZ105" s="3"/>
      <c r="GLA105" s="3"/>
      <c r="GLB105" s="3"/>
      <c r="GLC105" s="3"/>
      <c r="GLD105" s="3"/>
      <c r="GLE105" s="3"/>
      <c r="GLF105" s="3"/>
      <c r="GLG105" s="3"/>
      <c r="GLH105" s="3"/>
      <c r="GLI105" s="3"/>
      <c r="GLJ105" s="3"/>
      <c r="GLK105" s="3"/>
      <c r="GLL105" s="3"/>
      <c r="GLM105" s="3"/>
      <c r="GLN105" s="3"/>
      <c r="GLO105" s="3"/>
      <c r="GLP105" s="3"/>
      <c r="GLQ105" s="3"/>
      <c r="GLR105" s="3"/>
      <c r="GLS105" s="3"/>
      <c r="GLT105" s="3"/>
      <c r="GLU105" s="3"/>
      <c r="GLV105" s="3"/>
      <c r="GLW105" s="3"/>
      <c r="GLX105" s="3"/>
      <c r="GLY105" s="3"/>
      <c r="GLZ105" s="3"/>
      <c r="GMA105" s="3"/>
      <c r="GMB105" s="3"/>
      <c r="GMC105" s="3"/>
      <c r="GMD105" s="3"/>
      <c r="GME105" s="3"/>
      <c r="GMF105" s="3"/>
      <c r="GMG105" s="3"/>
      <c r="GMH105" s="3"/>
      <c r="GMI105" s="3"/>
      <c r="GMJ105" s="3"/>
      <c r="GMK105" s="3"/>
      <c r="GML105" s="3"/>
      <c r="GMM105" s="3"/>
      <c r="GMN105" s="3"/>
      <c r="GMO105" s="3"/>
      <c r="GMP105" s="3"/>
      <c r="GMQ105" s="3"/>
      <c r="GMR105" s="3"/>
      <c r="GMS105" s="3"/>
      <c r="GMT105" s="3"/>
      <c r="GMU105" s="3"/>
      <c r="GMV105" s="3"/>
      <c r="GMW105" s="3"/>
      <c r="GMX105" s="3"/>
      <c r="GMY105" s="3"/>
      <c r="GMZ105" s="3"/>
      <c r="GNA105" s="3"/>
      <c r="GNB105" s="3"/>
      <c r="GNC105" s="3"/>
      <c r="GND105" s="3"/>
      <c r="GNE105" s="3"/>
      <c r="GNF105" s="3"/>
      <c r="GNG105" s="3"/>
      <c r="GNH105" s="3"/>
      <c r="GNI105" s="3"/>
      <c r="GNJ105" s="3"/>
      <c r="GNK105" s="3"/>
      <c r="GNL105" s="3"/>
      <c r="GNM105" s="3"/>
      <c r="GNN105" s="3"/>
      <c r="GNO105" s="3"/>
      <c r="GNP105" s="3"/>
      <c r="GNQ105" s="3"/>
      <c r="GNR105" s="3"/>
      <c r="GNS105" s="3"/>
      <c r="GNT105" s="3"/>
      <c r="GNU105" s="3"/>
      <c r="GNV105" s="3"/>
      <c r="GNW105" s="3"/>
      <c r="GNX105" s="3"/>
      <c r="GNY105" s="3"/>
      <c r="GNZ105" s="3"/>
      <c r="GOA105" s="3"/>
      <c r="GOB105" s="3"/>
      <c r="GOC105" s="3"/>
      <c r="GOD105" s="3"/>
      <c r="GOE105" s="3"/>
      <c r="GOF105" s="3"/>
      <c r="GOG105" s="3"/>
      <c r="GOH105" s="3"/>
      <c r="GOI105" s="3"/>
      <c r="GOJ105" s="3"/>
      <c r="GOK105" s="3"/>
      <c r="GOL105" s="3"/>
      <c r="GOM105" s="3"/>
      <c r="GON105" s="3"/>
      <c r="GOO105" s="3"/>
      <c r="GOP105" s="3"/>
      <c r="GOQ105" s="3"/>
      <c r="GOR105" s="3"/>
      <c r="GOS105" s="3"/>
      <c r="GOT105" s="3"/>
      <c r="GOU105" s="3"/>
      <c r="GOV105" s="3"/>
      <c r="GOW105" s="3"/>
      <c r="GOX105" s="3"/>
      <c r="GOY105" s="3"/>
      <c r="GOZ105" s="3"/>
      <c r="GPA105" s="3"/>
      <c r="GPB105" s="3"/>
      <c r="GPC105" s="3"/>
      <c r="GPD105" s="3"/>
      <c r="GPE105" s="3"/>
      <c r="GPF105" s="3"/>
      <c r="GPG105" s="3"/>
      <c r="GPH105" s="3"/>
      <c r="GPI105" s="3"/>
      <c r="GPJ105" s="3"/>
      <c r="GPK105" s="3"/>
      <c r="GPL105" s="3"/>
      <c r="GPM105" s="3"/>
      <c r="GPN105" s="3"/>
      <c r="GPO105" s="3"/>
      <c r="GPP105" s="3"/>
      <c r="GPQ105" s="3"/>
      <c r="GPR105" s="3"/>
      <c r="GPS105" s="3"/>
      <c r="GPT105" s="3"/>
      <c r="GPU105" s="3"/>
      <c r="GPV105" s="3"/>
      <c r="GPW105" s="3"/>
      <c r="GPX105" s="3"/>
      <c r="GPY105" s="3"/>
      <c r="GPZ105" s="3"/>
      <c r="GQA105" s="3"/>
      <c r="GQB105" s="3"/>
      <c r="GQC105" s="3"/>
      <c r="GQD105" s="3"/>
      <c r="GQE105" s="3"/>
      <c r="GQF105" s="3"/>
      <c r="GQG105" s="3"/>
      <c r="GQH105" s="3"/>
      <c r="GQI105" s="3"/>
      <c r="GQJ105" s="3"/>
      <c r="GQK105" s="3"/>
      <c r="GQL105" s="3"/>
      <c r="GQM105" s="3"/>
      <c r="GQN105" s="3"/>
      <c r="GQO105" s="3"/>
      <c r="GQP105" s="3"/>
      <c r="GQQ105" s="3"/>
      <c r="GQR105" s="3"/>
      <c r="GQS105" s="3"/>
      <c r="GQT105" s="3"/>
      <c r="GQU105" s="3"/>
      <c r="GQV105" s="3"/>
      <c r="GQW105" s="3"/>
      <c r="GQX105" s="3"/>
      <c r="GQY105" s="3"/>
      <c r="GQZ105" s="3"/>
      <c r="GRA105" s="3"/>
      <c r="GRB105" s="3"/>
      <c r="GRC105" s="3"/>
      <c r="GRD105" s="3"/>
      <c r="GRE105" s="3"/>
      <c r="GRF105" s="3"/>
      <c r="GRG105" s="3"/>
      <c r="GRH105" s="3"/>
      <c r="GRI105" s="3"/>
      <c r="GRJ105" s="3"/>
      <c r="GRK105" s="3"/>
      <c r="GRL105" s="3"/>
      <c r="GRM105" s="3"/>
      <c r="GRN105" s="3"/>
      <c r="GRO105" s="3"/>
      <c r="GRP105" s="3"/>
      <c r="GRQ105" s="3"/>
      <c r="GRR105" s="3"/>
      <c r="GRS105" s="3"/>
      <c r="GRT105" s="3"/>
      <c r="GRU105" s="3"/>
      <c r="GRV105" s="3"/>
      <c r="GRW105" s="3"/>
      <c r="GRX105" s="3"/>
      <c r="GRY105" s="3"/>
      <c r="GRZ105" s="3"/>
      <c r="GSA105" s="3"/>
      <c r="GSB105" s="3"/>
      <c r="GSC105" s="3"/>
      <c r="GSD105" s="3"/>
      <c r="GSE105" s="3"/>
      <c r="GSF105" s="3"/>
      <c r="GSG105" s="3"/>
      <c r="GSH105" s="3"/>
      <c r="GSI105" s="3"/>
      <c r="GSJ105" s="3"/>
      <c r="GSK105" s="3"/>
      <c r="GSL105" s="3"/>
      <c r="GSM105" s="3"/>
      <c r="GSN105" s="3"/>
      <c r="GSO105" s="3"/>
      <c r="GSP105" s="3"/>
      <c r="GSQ105" s="3"/>
      <c r="GSR105" s="3"/>
      <c r="GSS105" s="3"/>
      <c r="GST105" s="3"/>
      <c r="GSU105" s="3"/>
      <c r="GSV105" s="3"/>
      <c r="GSW105" s="3"/>
      <c r="GSX105" s="3"/>
      <c r="GSY105" s="3"/>
      <c r="GSZ105" s="3"/>
      <c r="GTA105" s="3"/>
      <c r="GTB105" s="3"/>
      <c r="GTC105" s="3"/>
      <c r="GTD105" s="3"/>
      <c r="GTE105" s="3"/>
      <c r="GTF105" s="3"/>
      <c r="GTG105" s="3"/>
      <c r="GTH105" s="3"/>
      <c r="GTI105" s="3"/>
      <c r="GTJ105" s="3"/>
      <c r="GTK105" s="3"/>
      <c r="GTL105" s="3"/>
      <c r="GTM105" s="3"/>
      <c r="GTN105" s="3"/>
      <c r="GTO105" s="3"/>
      <c r="GTP105" s="3"/>
      <c r="GTQ105" s="3"/>
      <c r="GTR105" s="3"/>
      <c r="GTS105" s="3"/>
      <c r="GTT105" s="3"/>
      <c r="GTU105" s="3"/>
      <c r="GTV105" s="3"/>
      <c r="GTW105" s="3"/>
      <c r="GTX105" s="3"/>
      <c r="GTY105" s="3"/>
      <c r="GTZ105" s="3"/>
      <c r="GUA105" s="3"/>
      <c r="GUB105" s="3"/>
      <c r="GUC105" s="3"/>
      <c r="GUD105" s="3"/>
      <c r="GUE105" s="3"/>
      <c r="GUF105" s="3"/>
      <c r="GUG105" s="3"/>
      <c r="GUH105" s="3"/>
      <c r="GUI105" s="3"/>
      <c r="GUJ105" s="3"/>
      <c r="GUK105" s="3"/>
      <c r="GUL105" s="3"/>
      <c r="GUM105" s="3"/>
      <c r="GUN105" s="3"/>
      <c r="GUO105" s="3"/>
      <c r="GUP105" s="3"/>
      <c r="GUQ105" s="3"/>
      <c r="GUR105" s="3"/>
      <c r="GUS105" s="3"/>
      <c r="GUT105" s="3"/>
      <c r="GUU105" s="3"/>
      <c r="GUV105" s="3"/>
      <c r="GUW105" s="3"/>
      <c r="GUX105" s="3"/>
      <c r="GUY105" s="3"/>
      <c r="GUZ105" s="3"/>
      <c r="GVA105" s="3"/>
      <c r="GVB105" s="3"/>
      <c r="GVC105" s="3"/>
      <c r="GVD105" s="3"/>
      <c r="GVE105" s="3"/>
      <c r="GVF105" s="3"/>
      <c r="GVG105" s="3"/>
      <c r="GVH105" s="3"/>
      <c r="GVI105" s="3"/>
      <c r="GVJ105" s="3"/>
      <c r="GVK105" s="3"/>
      <c r="GVL105" s="3"/>
      <c r="GVM105" s="3"/>
      <c r="GVN105" s="3"/>
      <c r="GVO105" s="3"/>
      <c r="GVP105" s="3"/>
      <c r="GVQ105" s="3"/>
      <c r="GVR105" s="3"/>
      <c r="GVS105" s="3"/>
      <c r="GVT105" s="3"/>
      <c r="GVU105" s="3"/>
      <c r="GVV105" s="3"/>
      <c r="GVW105" s="3"/>
      <c r="GVX105" s="3"/>
      <c r="GVY105" s="3"/>
      <c r="GVZ105" s="3"/>
      <c r="GWA105" s="3"/>
      <c r="GWB105" s="3"/>
      <c r="GWC105" s="3"/>
      <c r="GWD105" s="3"/>
      <c r="GWE105" s="3"/>
      <c r="GWF105" s="3"/>
      <c r="GWG105" s="3"/>
      <c r="GWH105" s="3"/>
      <c r="GWI105" s="3"/>
      <c r="GWJ105" s="3"/>
      <c r="GWK105" s="3"/>
      <c r="GWL105" s="3"/>
      <c r="GWM105" s="3"/>
      <c r="GWN105" s="3"/>
      <c r="GWO105" s="3"/>
      <c r="GWP105" s="3"/>
      <c r="GWQ105" s="3"/>
      <c r="GWR105" s="3"/>
      <c r="GWS105" s="3"/>
      <c r="GWT105" s="3"/>
      <c r="GWU105" s="3"/>
      <c r="GWV105" s="3"/>
      <c r="GWW105" s="3"/>
      <c r="GWX105" s="3"/>
      <c r="GWY105" s="3"/>
      <c r="GWZ105" s="3"/>
      <c r="GXA105" s="3"/>
      <c r="GXB105" s="3"/>
      <c r="GXC105" s="3"/>
      <c r="GXD105" s="3"/>
      <c r="GXE105" s="3"/>
      <c r="GXF105" s="3"/>
      <c r="GXG105" s="3"/>
      <c r="GXH105" s="3"/>
      <c r="GXI105" s="3"/>
      <c r="GXJ105" s="3"/>
      <c r="GXK105" s="3"/>
      <c r="GXL105" s="3"/>
      <c r="GXM105" s="3"/>
      <c r="GXN105" s="3"/>
      <c r="GXO105" s="3"/>
      <c r="GXP105" s="3"/>
      <c r="GXQ105" s="3"/>
      <c r="GXR105" s="3"/>
      <c r="GXS105" s="3"/>
      <c r="GXT105" s="3"/>
      <c r="GXU105" s="3"/>
      <c r="GXV105" s="3"/>
      <c r="GXW105" s="3"/>
      <c r="GXX105" s="3"/>
      <c r="GXY105" s="3"/>
      <c r="GXZ105" s="3"/>
      <c r="GYA105" s="3"/>
      <c r="GYB105" s="3"/>
      <c r="GYC105" s="3"/>
      <c r="GYD105" s="3"/>
      <c r="GYE105" s="3"/>
      <c r="GYF105" s="3"/>
      <c r="GYG105" s="3"/>
      <c r="GYH105" s="3"/>
      <c r="GYI105" s="3"/>
      <c r="GYJ105" s="3"/>
      <c r="GYK105" s="3"/>
      <c r="GYL105" s="3"/>
      <c r="GYM105" s="3"/>
      <c r="GYN105" s="3"/>
      <c r="GYO105" s="3"/>
      <c r="GYP105" s="3"/>
      <c r="GYQ105" s="3"/>
      <c r="GYR105" s="3"/>
      <c r="GYS105" s="3"/>
      <c r="GYT105" s="3"/>
      <c r="GYU105" s="3"/>
      <c r="GYV105" s="3"/>
      <c r="GYW105" s="3"/>
      <c r="GYX105" s="3"/>
      <c r="GYY105" s="3"/>
      <c r="GYZ105" s="3"/>
      <c r="GZA105" s="3"/>
      <c r="GZB105" s="3"/>
      <c r="GZC105" s="3"/>
      <c r="GZD105" s="3"/>
      <c r="GZE105" s="3"/>
      <c r="GZF105" s="3"/>
      <c r="GZG105" s="3"/>
      <c r="GZH105" s="3"/>
      <c r="GZI105" s="3"/>
      <c r="GZJ105" s="3"/>
      <c r="GZK105" s="3"/>
      <c r="GZL105" s="3"/>
      <c r="GZM105" s="3"/>
      <c r="GZN105" s="3"/>
      <c r="GZO105" s="3"/>
      <c r="GZP105" s="3"/>
      <c r="GZQ105" s="3"/>
      <c r="GZR105" s="3"/>
      <c r="GZS105" s="3"/>
      <c r="GZT105" s="3"/>
      <c r="GZU105" s="3"/>
      <c r="GZV105" s="3"/>
      <c r="GZW105" s="3"/>
      <c r="GZX105" s="3"/>
      <c r="GZY105" s="3"/>
      <c r="GZZ105" s="3"/>
      <c r="HAA105" s="3"/>
      <c r="HAB105" s="3"/>
      <c r="HAC105" s="3"/>
      <c r="HAD105" s="3"/>
      <c r="HAE105" s="3"/>
      <c r="HAF105" s="3"/>
      <c r="HAG105" s="3"/>
      <c r="HAH105" s="3"/>
      <c r="HAI105" s="3"/>
      <c r="HAJ105" s="3"/>
      <c r="HAK105" s="3"/>
      <c r="HAL105" s="3"/>
      <c r="HAM105" s="3"/>
      <c r="HAN105" s="3"/>
      <c r="HAO105" s="3"/>
      <c r="HAP105" s="3"/>
      <c r="HAQ105" s="3"/>
      <c r="HAR105" s="3"/>
      <c r="HAS105" s="3"/>
      <c r="HAT105" s="3"/>
      <c r="HAU105" s="3"/>
      <c r="HAV105" s="3"/>
      <c r="HAW105" s="3"/>
      <c r="HAX105" s="3"/>
      <c r="HAY105" s="3"/>
      <c r="HAZ105" s="3"/>
      <c r="HBA105" s="3"/>
      <c r="HBB105" s="3"/>
      <c r="HBC105" s="3"/>
      <c r="HBD105" s="3"/>
      <c r="HBE105" s="3"/>
      <c r="HBF105" s="3"/>
      <c r="HBG105" s="3"/>
      <c r="HBH105" s="3"/>
      <c r="HBI105" s="3"/>
      <c r="HBJ105" s="3"/>
      <c r="HBK105" s="3"/>
      <c r="HBL105" s="3"/>
      <c r="HBM105" s="3"/>
      <c r="HBN105" s="3"/>
      <c r="HBO105" s="3"/>
      <c r="HBP105" s="3"/>
      <c r="HBQ105" s="3"/>
      <c r="HBR105" s="3"/>
      <c r="HBS105" s="3"/>
      <c r="HBT105" s="3"/>
      <c r="HBU105" s="3"/>
      <c r="HBV105" s="3"/>
      <c r="HBW105" s="3"/>
      <c r="HBX105" s="3"/>
      <c r="HBY105" s="3"/>
      <c r="HBZ105" s="3"/>
      <c r="HCA105" s="3"/>
      <c r="HCB105" s="3"/>
      <c r="HCC105" s="3"/>
      <c r="HCD105" s="3"/>
      <c r="HCE105" s="3"/>
      <c r="HCF105" s="3"/>
      <c r="HCG105" s="3"/>
      <c r="HCH105" s="3"/>
      <c r="HCI105" s="3"/>
      <c r="HCJ105" s="3"/>
      <c r="HCK105" s="3"/>
      <c r="HCL105" s="3"/>
      <c r="HCM105" s="3"/>
      <c r="HCN105" s="3"/>
      <c r="HCO105" s="3"/>
      <c r="HCP105" s="3"/>
      <c r="HCQ105" s="3"/>
      <c r="HCR105" s="3"/>
      <c r="HCS105" s="3"/>
      <c r="HCT105" s="3"/>
      <c r="HCU105" s="3"/>
      <c r="HCV105" s="3"/>
      <c r="HCW105" s="3"/>
      <c r="HCX105" s="3"/>
      <c r="HCY105" s="3"/>
      <c r="HCZ105" s="3"/>
      <c r="HDA105" s="3"/>
      <c r="HDB105" s="3"/>
      <c r="HDC105" s="3"/>
      <c r="HDD105" s="3"/>
      <c r="HDE105" s="3"/>
      <c r="HDF105" s="3"/>
      <c r="HDG105" s="3"/>
      <c r="HDH105" s="3"/>
      <c r="HDI105" s="3"/>
      <c r="HDJ105" s="3"/>
      <c r="HDK105" s="3"/>
      <c r="HDL105" s="3"/>
      <c r="HDM105" s="3"/>
      <c r="HDN105" s="3"/>
      <c r="HDO105" s="3"/>
      <c r="HDP105" s="3"/>
      <c r="HDQ105" s="3"/>
      <c r="HDR105" s="3"/>
      <c r="HDS105" s="3"/>
      <c r="HDT105" s="3"/>
      <c r="HDU105" s="3"/>
      <c r="HDV105" s="3"/>
      <c r="HDW105" s="3"/>
      <c r="HDX105" s="3"/>
      <c r="HDY105" s="3"/>
      <c r="HDZ105" s="3"/>
      <c r="HEA105" s="3"/>
      <c r="HEB105" s="3"/>
      <c r="HEC105" s="3"/>
      <c r="HED105" s="3"/>
      <c r="HEE105" s="3"/>
      <c r="HEF105" s="3"/>
      <c r="HEG105" s="3"/>
      <c r="HEH105" s="3"/>
      <c r="HEI105" s="3"/>
      <c r="HEJ105" s="3"/>
      <c r="HEK105" s="3"/>
      <c r="HEL105" s="3"/>
      <c r="HEM105" s="3"/>
      <c r="HEN105" s="3"/>
      <c r="HEO105" s="3"/>
      <c r="HEP105" s="3"/>
      <c r="HEQ105" s="3"/>
      <c r="HER105" s="3"/>
      <c r="HES105" s="3"/>
      <c r="HET105" s="3"/>
      <c r="HEU105" s="3"/>
      <c r="HEV105" s="3"/>
      <c r="HEW105" s="3"/>
      <c r="HEX105" s="3"/>
      <c r="HEY105" s="3"/>
      <c r="HEZ105" s="3"/>
      <c r="HFA105" s="3"/>
      <c r="HFB105" s="3"/>
      <c r="HFC105" s="3"/>
      <c r="HFD105" s="3"/>
      <c r="HFE105" s="3"/>
      <c r="HFF105" s="3"/>
      <c r="HFG105" s="3"/>
      <c r="HFH105" s="3"/>
      <c r="HFI105" s="3"/>
      <c r="HFJ105" s="3"/>
      <c r="HFK105" s="3"/>
      <c r="HFL105" s="3"/>
      <c r="HFM105" s="3"/>
      <c r="HFN105" s="3"/>
      <c r="HFO105" s="3"/>
      <c r="HFP105" s="3"/>
      <c r="HFQ105" s="3"/>
      <c r="HFR105" s="3"/>
      <c r="HFS105" s="3"/>
      <c r="HFT105" s="3"/>
      <c r="HFU105" s="3"/>
      <c r="HFV105" s="3"/>
      <c r="HFW105" s="3"/>
      <c r="HFX105" s="3"/>
      <c r="HFY105" s="3"/>
      <c r="HFZ105" s="3"/>
      <c r="HGA105" s="3"/>
      <c r="HGB105" s="3"/>
      <c r="HGC105" s="3"/>
      <c r="HGD105" s="3"/>
      <c r="HGE105" s="3"/>
      <c r="HGF105" s="3"/>
      <c r="HGG105" s="3"/>
      <c r="HGH105" s="3"/>
      <c r="HGI105" s="3"/>
      <c r="HGJ105" s="3"/>
      <c r="HGK105" s="3"/>
      <c r="HGL105" s="3"/>
      <c r="HGM105" s="3"/>
      <c r="HGN105" s="3"/>
      <c r="HGO105" s="3"/>
      <c r="HGP105" s="3"/>
      <c r="HGQ105" s="3"/>
      <c r="HGR105" s="3"/>
      <c r="HGS105" s="3"/>
      <c r="HGT105" s="3"/>
      <c r="HGU105" s="3"/>
      <c r="HGV105" s="3"/>
      <c r="HGW105" s="3"/>
      <c r="HGX105" s="3"/>
      <c r="HGY105" s="3"/>
      <c r="HGZ105" s="3"/>
      <c r="HHA105" s="3"/>
      <c r="HHB105" s="3"/>
      <c r="HHC105" s="3"/>
      <c r="HHD105" s="3"/>
      <c r="HHE105" s="3"/>
      <c r="HHF105" s="3"/>
      <c r="HHG105" s="3"/>
      <c r="HHH105" s="3"/>
      <c r="HHI105" s="3"/>
      <c r="HHJ105" s="3"/>
      <c r="HHK105" s="3"/>
      <c r="HHL105" s="3"/>
      <c r="HHM105" s="3"/>
      <c r="HHN105" s="3"/>
      <c r="HHO105" s="3"/>
      <c r="HHP105" s="3"/>
      <c r="HHQ105" s="3"/>
      <c r="HHR105" s="3"/>
      <c r="HHS105" s="3"/>
      <c r="HHT105" s="3"/>
      <c r="HHU105" s="3"/>
      <c r="HHV105" s="3"/>
      <c r="HHW105" s="3"/>
      <c r="HHX105" s="3"/>
      <c r="HHY105" s="3"/>
      <c r="HHZ105" s="3"/>
      <c r="HIA105" s="3"/>
      <c r="HIB105" s="3"/>
      <c r="HIC105" s="3"/>
      <c r="HID105" s="3"/>
      <c r="HIE105" s="3"/>
      <c r="HIF105" s="3"/>
      <c r="HIG105" s="3"/>
      <c r="HIH105" s="3"/>
      <c r="HII105" s="3"/>
      <c r="HIJ105" s="3"/>
      <c r="HIK105" s="3"/>
      <c r="HIL105" s="3"/>
      <c r="HIM105" s="3"/>
      <c r="HIN105" s="3"/>
      <c r="HIO105" s="3"/>
      <c r="HIP105" s="3"/>
      <c r="HIQ105" s="3"/>
      <c r="HIR105" s="3"/>
      <c r="HIS105" s="3"/>
      <c r="HIT105" s="3"/>
      <c r="HIU105" s="3"/>
      <c r="HIV105" s="3"/>
      <c r="HIW105" s="3"/>
      <c r="HIX105" s="3"/>
      <c r="HIY105" s="3"/>
      <c r="HIZ105" s="3"/>
      <c r="HJA105" s="3"/>
      <c r="HJB105" s="3"/>
      <c r="HJC105" s="3"/>
      <c r="HJD105" s="3"/>
      <c r="HJE105" s="3"/>
      <c r="HJF105" s="3"/>
      <c r="HJG105" s="3"/>
      <c r="HJH105" s="3"/>
      <c r="HJI105" s="3"/>
      <c r="HJJ105" s="3"/>
      <c r="HJK105" s="3"/>
      <c r="HJL105" s="3"/>
      <c r="HJM105" s="3"/>
      <c r="HJN105" s="3"/>
      <c r="HJO105" s="3"/>
      <c r="HJP105" s="3"/>
      <c r="HJQ105" s="3"/>
      <c r="HJR105" s="3"/>
      <c r="HJS105" s="3"/>
      <c r="HJT105" s="3"/>
      <c r="HJU105" s="3"/>
      <c r="HJV105" s="3"/>
      <c r="HJW105" s="3"/>
      <c r="HJX105" s="3"/>
      <c r="HJY105" s="3"/>
      <c r="HJZ105" s="3"/>
      <c r="HKA105" s="3"/>
      <c r="HKB105" s="3"/>
      <c r="HKC105" s="3"/>
      <c r="HKD105" s="3"/>
      <c r="HKE105" s="3"/>
      <c r="HKF105" s="3"/>
      <c r="HKG105" s="3"/>
      <c r="HKH105" s="3"/>
      <c r="HKI105" s="3"/>
      <c r="HKJ105" s="3"/>
      <c r="HKK105" s="3"/>
      <c r="HKL105" s="3"/>
      <c r="HKM105" s="3"/>
      <c r="HKN105" s="3"/>
      <c r="HKO105" s="3"/>
      <c r="HKP105" s="3"/>
      <c r="HKQ105" s="3"/>
      <c r="HKR105" s="3"/>
      <c r="HKS105" s="3"/>
      <c r="HKT105" s="3"/>
      <c r="HKU105" s="3"/>
      <c r="HKV105" s="3"/>
      <c r="HKW105" s="3"/>
      <c r="HKX105" s="3"/>
      <c r="HKY105" s="3"/>
      <c r="HKZ105" s="3"/>
      <c r="HLA105" s="3"/>
      <c r="HLB105" s="3"/>
      <c r="HLC105" s="3"/>
      <c r="HLD105" s="3"/>
      <c r="HLE105" s="3"/>
      <c r="HLF105" s="3"/>
      <c r="HLG105" s="3"/>
      <c r="HLH105" s="3"/>
      <c r="HLI105" s="3"/>
      <c r="HLJ105" s="3"/>
      <c r="HLK105" s="3"/>
      <c r="HLL105" s="3"/>
      <c r="HLM105" s="3"/>
      <c r="HLN105" s="3"/>
      <c r="HLO105" s="3"/>
      <c r="HLP105" s="3"/>
      <c r="HLQ105" s="3"/>
      <c r="HLR105" s="3"/>
      <c r="HLS105" s="3"/>
      <c r="HLT105" s="3"/>
      <c r="HLU105" s="3"/>
      <c r="HLV105" s="3"/>
      <c r="HLW105" s="3"/>
      <c r="HLX105" s="3"/>
      <c r="HLY105" s="3"/>
      <c r="HLZ105" s="3"/>
      <c r="HMA105" s="3"/>
      <c r="HMB105" s="3"/>
      <c r="HMC105" s="3"/>
      <c r="HMD105" s="3"/>
      <c r="HME105" s="3"/>
      <c r="HMF105" s="3"/>
      <c r="HMG105" s="3"/>
      <c r="HMH105" s="3"/>
      <c r="HMI105" s="3"/>
      <c r="HMJ105" s="3"/>
      <c r="HMK105" s="3"/>
      <c r="HML105" s="3"/>
      <c r="HMM105" s="3"/>
      <c r="HMN105" s="3"/>
      <c r="HMO105" s="3"/>
      <c r="HMP105" s="3"/>
      <c r="HMQ105" s="3"/>
      <c r="HMR105" s="3"/>
      <c r="HMS105" s="3"/>
      <c r="HMT105" s="3"/>
      <c r="HMU105" s="3"/>
      <c r="HMV105" s="3"/>
      <c r="HMW105" s="3"/>
      <c r="HMX105" s="3"/>
      <c r="HMY105" s="3"/>
      <c r="HMZ105" s="3"/>
      <c r="HNA105" s="3"/>
      <c r="HNB105" s="3"/>
      <c r="HNC105" s="3"/>
      <c r="HND105" s="3"/>
      <c r="HNE105" s="3"/>
      <c r="HNF105" s="3"/>
      <c r="HNG105" s="3"/>
      <c r="HNH105" s="3"/>
      <c r="HNI105" s="3"/>
      <c r="HNJ105" s="3"/>
      <c r="HNK105" s="3"/>
      <c r="HNL105" s="3"/>
      <c r="HNM105" s="3"/>
      <c r="HNN105" s="3"/>
      <c r="HNO105" s="3"/>
      <c r="HNP105" s="3"/>
      <c r="HNQ105" s="3"/>
      <c r="HNR105" s="3"/>
      <c r="HNS105" s="3"/>
      <c r="HNT105" s="3"/>
      <c r="HNU105" s="3"/>
      <c r="HNV105" s="3"/>
      <c r="HNW105" s="3"/>
      <c r="HNX105" s="3"/>
      <c r="HNY105" s="3"/>
      <c r="HNZ105" s="3"/>
      <c r="HOA105" s="3"/>
      <c r="HOB105" s="3"/>
      <c r="HOC105" s="3"/>
      <c r="HOD105" s="3"/>
      <c r="HOE105" s="3"/>
      <c r="HOF105" s="3"/>
      <c r="HOG105" s="3"/>
      <c r="HOH105" s="3"/>
      <c r="HOI105" s="3"/>
      <c r="HOJ105" s="3"/>
      <c r="HOK105" s="3"/>
      <c r="HOL105" s="3"/>
      <c r="HOM105" s="3"/>
      <c r="HON105" s="3"/>
      <c r="HOO105" s="3"/>
      <c r="HOP105" s="3"/>
      <c r="HOQ105" s="3"/>
      <c r="HOR105" s="3"/>
      <c r="HOS105" s="3"/>
      <c r="HOT105" s="3"/>
      <c r="HOU105" s="3"/>
      <c r="HOV105" s="3"/>
      <c r="HOW105" s="3"/>
      <c r="HOX105" s="3"/>
      <c r="HOY105" s="3"/>
      <c r="HOZ105" s="3"/>
      <c r="HPA105" s="3"/>
      <c r="HPB105" s="3"/>
      <c r="HPC105" s="3"/>
      <c r="HPD105" s="3"/>
      <c r="HPE105" s="3"/>
      <c r="HPF105" s="3"/>
      <c r="HPG105" s="3"/>
      <c r="HPH105" s="3"/>
      <c r="HPI105" s="3"/>
      <c r="HPJ105" s="3"/>
      <c r="HPK105" s="3"/>
      <c r="HPL105" s="3"/>
      <c r="HPM105" s="3"/>
      <c r="HPN105" s="3"/>
      <c r="HPO105" s="3"/>
      <c r="HPP105" s="3"/>
      <c r="HPQ105" s="3"/>
      <c r="HPR105" s="3"/>
      <c r="HPS105" s="3"/>
      <c r="HPT105" s="3"/>
      <c r="HPU105" s="3"/>
      <c r="HPV105" s="3"/>
      <c r="HPW105" s="3"/>
      <c r="HPX105" s="3"/>
      <c r="HPY105" s="3"/>
      <c r="HPZ105" s="3"/>
      <c r="HQA105" s="3"/>
      <c r="HQB105" s="3"/>
      <c r="HQC105" s="3"/>
      <c r="HQD105" s="3"/>
      <c r="HQE105" s="3"/>
      <c r="HQF105" s="3"/>
      <c r="HQG105" s="3"/>
      <c r="HQH105" s="3"/>
      <c r="HQI105" s="3"/>
      <c r="HQJ105" s="3"/>
      <c r="HQK105" s="3"/>
      <c r="HQL105" s="3"/>
      <c r="HQM105" s="3"/>
      <c r="HQN105" s="3"/>
      <c r="HQO105" s="3"/>
      <c r="HQP105" s="3"/>
      <c r="HQQ105" s="3"/>
      <c r="HQR105" s="3"/>
      <c r="HQS105" s="3"/>
      <c r="HQT105" s="3"/>
      <c r="HQU105" s="3"/>
      <c r="HQV105" s="3"/>
      <c r="HQW105" s="3"/>
      <c r="HQX105" s="3"/>
      <c r="HQY105" s="3"/>
      <c r="HQZ105" s="3"/>
      <c r="HRA105" s="3"/>
      <c r="HRB105" s="3"/>
      <c r="HRC105" s="3"/>
      <c r="HRD105" s="3"/>
      <c r="HRE105" s="3"/>
      <c r="HRF105" s="3"/>
      <c r="HRG105" s="3"/>
      <c r="HRH105" s="3"/>
      <c r="HRI105" s="3"/>
      <c r="HRJ105" s="3"/>
      <c r="HRK105" s="3"/>
      <c r="HRL105" s="3"/>
      <c r="HRM105" s="3"/>
      <c r="HRN105" s="3"/>
      <c r="HRO105" s="3"/>
      <c r="HRP105" s="3"/>
      <c r="HRQ105" s="3"/>
      <c r="HRR105" s="3"/>
      <c r="HRS105" s="3"/>
      <c r="HRT105" s="3"/>
      <c r="HRU105" s="3"/>
      <c r="HRV105" s="3"/>
      <c r="HRW105" s="3"/>
      <c r="HRX105" s="3"/>
      <c r="HRY105" s="3"/>
      <c r="HRZ105" s="3"/>
      <c r="HSA105" s="3"/>
      <c r="HSB105" s="3"/>
      <c r="HSC105" s="3"/>
      <c r="HSD105" s="3"/>
      <c r="HSE105" s="3"/>
      <c r="HSF105" s="3"/>
      <c r="HSG105" s="3"/>
      <c r="HSH105" s="3"/>
      <c r="HSI105" s="3"/>
      <c r="HSJ105" s="3"/>
      <c r="HSK105" s="3"/>
      <c r="HSL105" s="3"/>
      <c r="HSM105" s="3"/>
      <c r="HSN105" s="3"/>
      <c r="HSO105" s="3"/>
      <c r="HSP105" s="3"/>
      <c r="HSQ105" s="3"/>
      <c r="HSR105" s="3"/>
      <c r="HSS105" s="3"/>
      <c r="HST105" s="3"/>
      <c r="HSU105" s="3"/>
      <c r="HSV105" s="3"/>
      <c r="HSW105" s="3"/>
      <c r="HSX105" s="3"/>
      <c r="HSY105" s="3"/>
      <c r="HSZ105" s="3"/>
      <c r="HTA105" s="3"/>
      <c r="HTB105" s="3"/>
      <c r="HTC105" s="3"/>
      <c r="HTD105" s="3"/>
      <c r="HTE105" s="3"/>
      <c r="HTF105" s="3"/>
      <c r="HTG105" s="3"/>
      <c r="HTH105" s="3"/>
      <c r="HTI105" s="3"/>
      <c r="HTJ105" s="3"/>
      <c r="HTK105" s="3"/>
      <c r="HTL105" s="3"/>
      <c r="HTM105" s="3"/>
      <c r="HTN105" s="3"/>
      <c r="HTO105" s="3"/>
      <c r="HTP105" s="3"/>
      <c r="HTQ105" s="3"/>
      <c r="HTR105" s="3"/>
      <c r="HTS105" s="3"/>
      <c r="HTT105" s="3"/>
      <c r="HTU105" s="3"/>
      <c r="HTV105" s="3"/>
      <c r="HTW105" s="3"/>
      <c r="HTX105" s="3"/>
      <c r="HTY105" s="3"/>
      <c r="HTZ105" s="3"/>
      <c r="HUA105" s="3"/>
      <c r="HUB105" s="3"/>
      <c r="HUC105" s="3"/>
      <c r="HUD105" s="3"/>
      <c r="HUE105" s="3"/>
      <c r="HUF105" s="3"/>
      <c r="HUG105" s="3"/>
      <c r="HUH105" s="3"/>
      <c r="HUI105" s="3"/>
      <c r="HUJ105" s="3"/>
      <c r="HUK105" s="3"/>
      <c r="HUL105" s="3"/>
      <c r="HUM105" s="3"/>
      <c r="HUN105" s="3"/>
      <c r="HUO105" s="3"/>
      <c r="HUP105" s="3"/>
      <c r="HUQ105" s="3"/>
      <c r="HUR105" s="3"/>
      <c r="HUS105" s="3"/>
      <c r="HUT105" s="3"/>
      <c r="HUU105" s="3"/>
      <c r="HUV105" s="3"/>
      <c r="HUW105" s="3"/>
      <c r="HUX105" s="3"/>
      <c r="HUY105" s="3"/>
      <c r="HUZ105" s="3"/>
      <c r="HVA105" s="3"/>
      <c r="HVB105" s="3"/>
      <c r="HVC105" s="3"/>
      <c r="HVD105" s="3"/>
      <c r="HVE105" s="3"/>
      <c r="HVF105" s="3"/>
      <c r="HVG105" s="3"/>
      <c r="HVH105" s="3"/>
      <c r="HVI105" s="3"/>
      <c r="HVJ105" s="3"/>
      <c r="HVK105" s="3"/>
      <c r="HVL105" s="3"/>
      <c r="HVM105" s="3"/>
      <c r="HVN105" s="3"/>
      <c r="HVO105" s="3"/>
      <c r="HVP105" s="3"/>
      <c r="HVQ105" s="3"/>
      <c r="HVR105" s="3"/>
      <c r="HVS105" s="3"/>
      <c r="HVT105" s="3"/>
      <c r="HVU105" s="3"/>
      <c r="HVV105" s="3"/>
      <c r="HVW105" s="3"/>
      <c r="HVX105" s="3"/>
      <c r="HVY105" s="3"/>
      <c r="HVZ105" s="3"/>
      <c r="HWA105" s="3"/>
      <c r="HWB105" s="3"/>
      <c r="HWC105" s="3"/>
      <c r="HWD105" s="3"/>
      <c r="HWE105" s="3"/>
      <c r="HWF105" s="3"/>
      <c r="HWG105" s="3"/>
      <c r="HWH105" s="3"/>
      <c r="HWI105" s="3"/>
      <c r="HWJ105" s="3"/>
      <c r="HWK105" s="3"/>
      <c r="HWL105" s="3"/>
      <c r="HWM105" s="3"/>
      <c r="HWN105" s="3"/>
      <c r="HWO105" s="3"/>
      <c r="HWP105" s="3"/>
      <c r="HWQ105" s="3"/>
      <c r="HWR105" s="3"/>
      <c r="HWS105" s="3"/>
      <c r="HWT105" s="3"/>
      <c r="HWU105" s="3"/>
      <c r="HWV105" s="3"/>
      <c r="HWW105" s="3"/>
      <c r="HWX105" s="3"/>
      <c r="HWY105" s="3"/>
      <c r="HWZ105" s="3"/>
      <c r="HXA105" s="3"/>
      <c r="HXB105" s="3"/>
      <c r="HXC105" s="3"/>
      <c r="HXD105" s="3"/>
      <c r="HXE105" s="3"/>
      <c r="HXF105" s="3"/>
      <c r="HXG105" s="3"/>
      <c r="HXH105" s="3"/>
      <c r="HXI105" s="3"/>
      <c r="HXJ105" s="3"/>
      <c r="HXK105" s="3"/>
      <c r="HXL105" s="3"/>
      <c r="HXM105" s="3"/>
      <c r="HXN105" s="3"/>
      <c r="HXO105" s="3"/>
      <c r="HXP105" s="3"/>
      <c r="HXQ105" s="3"/>
      <c r="HXR105" s="3"/>
      <c r="HXS105" s="3"/>
      <c r="HXT105" s="3"/>
      <c r="HXU105" s="3"/>
      <c r="HXV105" s="3"/>
      <c r="HXW105" s="3"/>
      <c r="HXX105" s="3"/>
      <c r="HXY105" s="3"/>
      <c r="HXZ105" s="3"/>
      <c r="HYA105" s="3"/>
      <c r="HYB105" s="3"/>
      <c r="HYC105" s="3"/>
      <c r="HYD105" s="3"/>
      <c r="HYE105" s="3"/>
      <c r="HYF105" s="3"/>
      <c r="HYG105" s="3"/>
      <c r="HYH105" s="3"/>
      <c r="HYI105" s="3"/>
      <c r="HYJ105" s="3"/>
      <c r="HYK105" s="3"/>
      <c r="HYL105" s="3"/>
      <c r="HYM105" s="3"/>
      <c r="HYN105" s="3"/>
      <c r="HYO105" s="3"/>
      <c r="HYP105" s="3"/>
      <c r="HYQ105" s="3"/>
      <c r="HYR105" s="3"/>
      <c r="HYS105" s="3"/>
      <c r="HYT105" s="3"/>
      <c r="HYU105" s="3"/>
      <c r="HYV105" s="3"/>
      <c r="HYW105" s="3"/>
      <c r="HYX105" s="3"/>
      <c r="HYY105" s="3"/>
      <c r="HYZ105" s="3"/>
      <c r="HZA105" s="3"/>
      <c r="HZB105" s="3"/>
      <c r="HZC105" s="3"/>
      <c r="HZD105" s="3"/>
      <c r="HZE105" s="3"/>
      <c r="HZF105" s="3"/>
      <c r="HZG105" s="3"/>
      <c r="HZH105" s="3"/>
      <c r="HZI105" s="3"/>
      <c r="HZJ105" s="3"/>
      <c r="HZK105" s="3"/>
      <c r="HZL105" s="3"/>
      <c r="HZM105" s="3"/>
      <c r="HZN105" s="3"/>
      <c r="HZO105" s="3"/>
      <c r="HZP105" s="3"/>
      <c r="HZQ105" s="3"/>
      <c r="HZR105" s="3"/>
      <c r="HZS105" s="3"/>
      <c r="HZT105" s="3"/>
      <c r="HZU105" s="3"/>
      <c r="HZV105" s="3"/>
      <c r="HZW105" s="3"/>
      <c r="HZX105" s="3"/>
      <c r="HZY105" s="3"/>
      <c r="HZZ105" s="3"/>
      <c r="IAA105" s="3"/>
      <c r="IAB105" s="3"/>
      <c r="IAC105" s="3"/>
      <c r="IAD105" s="3"/>
      <c r="IAE105" s="3"/>
      <c r="IAF105" s="3"/>
      <c r="IAG105" s="3"/>
      <c r="IAH105" s="3"/>
      <c r="IAI105" s="3"/>
      <c r="IAJ105" s="3"/>
      <c r="IAK105" s="3"/>
      <c r="IAL105" s="3"/>
      <c r="IAM105" s="3"/>
      <c r="IAN105" s="3"/>
      <c r="IAO105" s="3"/>
      <c r="IAP105" s="3"/>
      <c r="IAQ105" s="3"/>
      <c r="IAR105" s="3"/>
      <c r="IAS105" s="3"/>
      <c r="IAT105" s="3"/>
      <c r="IAU105" s="3"/>
      <c r="IAV105" s="3"/>
      <c r="IAW105" s="3"/>
      <c r="IAX105" s="3"/>
      <c r="IAY105" s="3"/>
      <c r="IAZ105" s="3"/>
      <c r="IBA105" s="3"/>
      <c r="IBB105" s="3"/>
      <c r="IBC105" s="3"/>
      <c r="IBD105" s="3"/>
      <c r="IBE105" s="3"/>
      <c r="IBF105" s="3"/>
      <c r="IBG105" s="3"/>
      <c r="IBH105" s="3"/>
      <c r="IBI105" s="3"/>
      <c r="IBJ105" s="3"/>
      <c r="IBK105" s="3"/>
      <c r="IBL105" s="3"/>
      <c r="IBM105" s="3"/>
      <c r="IBN105" s="3"/>
      <c r="IBO105" s="3"/>
      <c r="IBP105" s="3"/>
      <c r="IBQ105" s="3"/>
      <c r="IBR105" s="3"/>
      <c r="IBS105" s="3"/>
      <c r="IBT105" s="3"/>
      <c r="IBU105" s="3"/>
      <c r="IBV105" s="3"/>
      <c r="IBW105" s="3"/>
      <c r="IBX105" s="3"/>
      <c r="IBY105" s="3"/>
      <c r="IBZ105" s="3"/>
      <c r="ICA105" s="3"/>
      <c r="ICB105" s="3"/>
      <c r="ICC105" s="3"/>
      <c r="ICD105" s="3"/>
      <c r="ICE105" s="3"/>
      <c r="ICF105" s="3"/>
      <c r="ICG105" s="3"/>
      <c r="ICH105" s="3"/>
      <c r="ICI105" s="3"/>
      <c r="ICJ105" s="3"/>
      <c r="ICK105" s="3"/>
      <c r="ICL105" s="3"/>
      <c r="ICM105" s="3"/>
      <c r="ICN105" s="3"/>
      <c r="ICO105" s="3"/>
      <c r="ICP105" s="3"/>
      <c r="ICQ105" s="3"/>
      <c r="ICR105" s="3"/>
      <c r="ICS105" s="3"/>
      <c r="ICT105" s="3"/>
      <c r="ICU105" s="3"/>
      <c r="ICV105" s="3"/>
      <c r="ICW105" s="3"/>
      <c r="ICX105" s="3"/>
      <c r="ICY105" s="3"/>
      <c r="ICZ105" s="3"/>
      <c r="IDA105" s="3"/>
      <c r="IDB105" s="3"/>
      <c r="IDC105" s="3"/>
      <c r="IDD105" s="3"/>
      <c r="IDE105" s="3"/>
      <c r="IDF105" s="3"/>
      <c r="IDG105" s="3"/>
      <c r="IDH105" s="3"/>
      <c r="IDI105" s="3"/>
      <c r="IDJ105" s="3"/>
      <c r="IDK105" s="3"/>
      <c r="IDL105" s="3"/>
      <c r="IDM105" s="3"/>
      <c r="IDN105" s="3"/>
      <c r="IDO105" s="3"/>
      <c r="IDP105" s="3"/>
      <c r="IDQ105" s="3"/>
      <c r="IDR105" s="3"/>
      <c r="IDS105" s="3"/>
      <c r="IDT105" s="3"/>
      <c r="IDU105" s="3"/>
      <c r="IDV105" s="3"/>
      <c r="IDW105" s="3"/>
      <c r="IDX105" s="3"/>
      <c r="IDY105" s="3"/>
      <c r="IDZ105" s="3"/>
      <c r="IEA105" s="3"/>
      <c r="IEB105" s="3"/>
      <c r="IEC105" s="3"/>
      <c r="IED105" s="3"/>
      <c r="IEE105" s="3"/>
      <c r="IEF105" s="3"/>
      <c r="IEG105" s="3"/>
      <c r="IEH105" s="3"/>
      <c r="IEI105" s="3"/>
      <c r="IEJ105" s="3"/>
      <c r="IEK105" s="3"/>
      <c r="IEL105" s="3"/>
      <c r="IEM105" s="3"/>
      <c r="IEN105" s="3"/>
      <c r="IEO105" s="3"/>
      <c r="IEP105" s="3"/>
      <c r="IEQ105" s="3"/>
      <c r="IER105" s="3"/>
      <c r="IES105" s="3"/>
      <c r="IET105" s="3"/>
      <c r="IEU105" s="3"/>
      <c r="IEV105" s="3"/>
      <c r="IEW105" s="3"/>
      <c r="IEX105" s="3"/>
      <c r="IEY105" s="3"/>
      <c r="IEZ105" s="3"/>
      <c r="IFA105" s="3"/>
      <c r="IFB105" s="3"/>
      <c r="IFC105" s="3"/>
      <c r="IFD105" s="3"/>
      <c r="IFE105" s="3"/>
      <c r="IFF105" s="3"/>
      <c r="IFG105" s="3"/>
      <c r="IFH105" s="3"/>
      <c r="IFI105" s="3"/>
      <c r="IFJ105" s="3"/>
      <c r="IFK105" s="3"/>
      <c r="IFL105" s="3"/>
      <c r="IFM105" s="3"/>
      <c r="IFN105" s="3"/>
      <c r="IFO105" s="3"/>
      <c r="IFP105" s="3"/>
      <c r="IFQ105" s="3"/>
      <c r="IFR105" s="3"/>
      <c r="IFS105" s="3"/>
      <c r="IFT105" s="3"/>
      <c r="IFU105" s="3"/>
      <c r="IFV105" s="3"/>
      <c r="IFW105" s="3"/>
      <c r="IFX105" s="3"/>
      <c r="IFY105" s="3"/>
      <c r="IFZ105" s="3"/>
      <c r="IGA105" s="3"/>
      <c r="IGB105" s="3"/>
      <c r="IGC105" s="3"/>
      <c r="IGD105" s="3"/>
      <c r="IGE105" s="3"/>
      <c r="IGF105" s="3"/>
      <c r="IGG105" s="3"/>
      <c r="IGH105" s="3"/>
      <c r="IGI105" s="3"/>
      <c r="IGJ105" s="3"/>
      <c r="IGK105" s="3"/>
      <c r="IGL105" s="3"/>
      <c r="IGM105" s="3"/>
      <c r="IGN105" s="3"/>
      <c r="IGO105" s="3"/>
      <c r="IGP105" s="3"/>
      <c r="IGQ105" s="3"/>
      <c r="IGR105" s="3"/>
      <c r="IGS105" s="3"/>
      <c r="IGT105" s="3"/>
      <c r="IGU105" s="3"/>
      <c r="IGV105" s="3"/>
      <c r="IGW105" s="3"/>
      <c r="IGX105" s="3"/>
      <c r="IGY105" s="3"/>
      <c r="IGZ105" s="3"/>
      <c r="IHA105" s="3"/>
      <c r="IHB105" s="3"/>
      <c r="IHC105" s="3"/>
      <c r="IHD105" s="3"/>
      <c r="IHE105" s="3"/>
      <c r="IHF105" s="3"/>
      <c r="IHG105" s="3"/>
      <c r="IHH105" s="3"/>
      <c r="IHI105" s="3"/>
      <c r="IHJ105" s="3"/>
      <c r="IHK105" s="3"/>
      <c r="IHL105" s="3"/>
      <c r="IHM105" s="3"/>
      <c r="IHN105" s="3"/>
      <c r="IHO105" s="3"/>
      <c r="IHP105" s="3"/>
      <c r="IHQ105" s="3"/>
      <c r="IHR105" s="3"/>
      <c r="IHS105" s="3"/>
      <c r="IHT105" s="3"/>
      <c r="IHU105" s="3"/>
      <c r="IHV105" s="3"/>
      <c r="IHW105" s="3"/>
      <c r="IHX105" s="3"/>
      <c r="IHY105" s="3"/>
      <c r="IHZ105" s="3"/>
      <c r="IIA105" s="3"/>
      <c r="IIB105" s="3"/>
      <c r="IIC105" s="3"/>
      <c r="IID105" s="3"/>
      <c r="IIE105" s="3"/>
      <c r="IIF105" s="3"/>
      <c r="IIG105" s="3"/>
      <c r="IIH105" s="3"/>
      <c r="III105" s="3"/>
      <c r="IIJ105" s="3"/>
      <c r="IIK105" s="3"/>
      <c r="IIL105" s="3"/>
      <c r="IIM105" s="3"/>
      <c r="IIN105" s="3"/>
      <c r="IIO105" s="3"/>
      <c r="IIP105" s="3"/>
      <c r="IIQ105" s="3"/>
      <c r="IIR105" s="3"/>
      <c r="IIS105" s="3"/>
      <c r="IIT105" s="3"/>
      <c r="IIU105" s="3"/>
      <c r="IIV105" s="3"/>
      <c r="IIW105" s="3"/>
      <c r="IIX105" s="3"/>
      <c r="IIY105" s="3"/>
      <c r="IIZ105" s="3"/>
      <c r="IJA105" s="3"/>
      <c r="IJB105" s="3"/>
      <c r="IJC105" s="3"/>
      <c r="IJD105" s="3"/>
      <c r="IJE105" s="3"/>
      <c r="IJF105" s="3"/>
      <c r="IJG105" s="3"/>
      <c r="IJH105" s="3"/>
      <c r="IJI105" s="3"/>
      <c r="IJJ105" s="3"/>
      <c r="IJK105" s="3"/>
      <c r="IJL105" s="3"/>
      <c r="IJM105" s="3"/>
      <c r="IJN105" s="3"/>
      <c r="IJO105" s="3"/>
      <c r="IJP105" s="3"/>
      <c r="IJQ105" s="3"/>
      <c r="IJR105" s="3"/>
      <c r="IJS105" s="3"/>
      <c r="IJT105" s="3"/>
      <c r="IJU105" s="3"/>
      <c r="IJV105" s="3"/>
      <c r="IJW105" s="3"/>
      <c r="IJX105" s="3"/>
      <c r="IJY105" s="3"/>
      <c r="IJZ105" s="3"/>
      <c r="IKA105" s="3"/>
      <c r="IKB105" s="3"/>
      <c r="IKC105" s="3"/>
      <c r="IKD105" s="3"/>
      <c r="IKE105" s="3"/>
      <c r="IKF105" s="3"/>
      <c r="IKG105" s="3"/>
      <c r="IKH105" s="3"/>
      <c r="IKI105" s="3"/>
      <c r="IKJ105" s="3"/>
      <c r="IKK105" s="3"/>
      <c r="IKL105" s="3"/>
      <c r="IKM105" s="3"/>
      <c r="IKN105" s="3"/>
      <c r="IKO105" s="3"/>
      <c r="IKP105" s="3"/>
      <c r="IKQ105" s="3"/>
      <c r="IKR105" s="3"/>
      <c r="IKS105" s="3"/>
      <c r="IKT105" s="3"/>
      <c r="IKU105" s="3"/>
      <c r="IKV105" s="3"/>
      <c r="IKW105" s="3"/>
      <c r="IKX105" s="3"/>
      <c r="IKY105" s="3"/>
      <c r="IKZ105" s="3"/>
      <c r="ILA105" s="3"/>
      <c r="ILB105" s="3"/>
      <c r="ILC105" s="3"/>
      <c r="ILD105" s="3"/>
      <c r="ILE105" s="3"/>
      <c r="ILF105" s="3"/>
      <c r="ILG105" s="3"/>
      <c r="ILH105" s="3"/>
      <c r="ILI105" s="3"/>
      <c r="ILJ105" s="3"/>
      <c r="ILK105" s="3"/>
      <c r="ILL105" s="3"/>
      <c r="ILM105" s="3"/>
      <c r="ILN105" s="3"/>
      <c r="ILO105" s="3"/>
      <c r="ILP105" s="3"/>
      <c r="ILQ105" s="3"/>
      <c r="ILR105" s="3"/>
      <c r="ILS105" s="3"/>
      <c r="ILT105" s="3"/>
      <c r="ILU105" s="3"/>
      <c r="ILV105" s="3"/>
      <c r="ILW105" s="3"/>
      <c r="ILX105" s="3"/>
      <c r="ILY105" s="3"/>
      <c r="ILZ105" s="3"/>
      <c r="IMA105" s="3"/>
      <c r="IMB105" s="3"/>
      <c r="IMC105" s="3"/>
      <c r="IMD105" s="3"/>
      <c r="IME105" s="3"/>
      <c r="IMF105" s="3"/>
      <c r="IMG105" s="3"/>
      <c r="IMH105" s="3"/>
      <c r="IMI105" s="3"/>
      <c r="IMJ105" s="3"/>
      <c r="IMK105" s="3"/>
      <c r="IML105" s="3"/>
      <c r="IMM105" s="3"/>
      <c r="IMN105" s="3"/>
      <c r="IMO105" s="3"/>
      <c r="IMP105" s="3"/>
      <c r="IMQ105" s="3"/>
      <c r="IMR105" s="3"/>
      <c r="IMS105" s="3"/>
      <c r="IMT105" s="3"/>
      <c r="IMU105" s="3"/>
      <c r="IMV105" s="3"/>
      <c r="IMW105" s="3"/>
      <c r="IMX105" s="3"/>
      <c r="IMY105" s="3"/>
      <c r="IMZ105" s="3"/>
      <c r="INA105" s="3"/>
      <c r="INB105" s="3"/>
      <c r="INC105" s="3"/>
      <c r="IND105" s="3"/>
      <c r="INE105" s="3"/>
      <c r="INF105" s="3"/>
      <c r="ING105" s="3"/>
      <c r="INH105" s="3"/>
      <c r="INI105" s="3"/>
      <c r="INJ105" s="3"/>
      <c r="INK105" s="3"/>
      <c r="INL105" s="3"/>
      <c r="INM105" s="3"/>
      <c r="INN105" s="3"/>
      <c r="INO105" s="3"/>
      <c r="INP105" s="3"/>
      <c r="INQ105" s="3"/>
      <c r="INR105" s="3"/>
      <c r="INS105" s="3"/>
      <c r="INT105" s="3"/>
      <c r="INU105" s="3"/>
      <c r="INV105" s="3"/>
      <c r="INW105" s="3"/>
      <c r="INX105" s="3"/>
      <c r="INY105" s="3"/>
      <c r="INZ105" s="3"/>
      <c r="IOA105" s="3"/>
      <c r="IOB105" s="3"/>
      <c r="IOC105" s="3"/>
      <c r="IOD105" s="3"/>
      <c r="IOE105" s="3"/>
      <c r="IOF105" s="3"/>
      <c r="IOG105" s="3"/>
      <c r="IOH105" s="3"/>
      <c r="IOI105" s="3"/>
      <c r="IOJ105" s="3"/>
      <c r="IOK105" s="3"/>
      <c r="IOL105" s="3"/>
      <c r="IOM105" s="3"/>
      <c r="ION105" s="3"/>
      <c r="IOO105" s="3"/>
      <c r="IOP105" s="3"/>
      <c r="IOQ105" s="3"/>
      <c r="IOR105" s="3"/>
      <c r="IOS105" s="3"/>
      <c r="IOT105" s="3"/>
      <c r="IOU105" s="3"/>
      <c r="IOV105" s="3"/>
      <c r="IOW105" s="3"/>
      <c r="IOX105" s="3"/>
      <c r="IOY105" s="3"/>
      <c r="IOZ105" s="3"/>
      <c r="IPA105" s="3"/>
      <c r="IPB105" s="3"/>
      <c r="IPC105" s="3"/>
      <c r="IPD105" s="3"/>
      <c r="IPE105" s="3"/>
      <c r="IPF105" s="3"/>
      <c r="IPG105" s="3"/>
      <c r="IPH105" s="3"/>
      <c r="IPI105" s="3"/>
      <c r="IPJ105" s="3"/>
      <c r="IPK105" s="3"/>
      <c r="IPL105" s="3"/>
      <c r="IPM105" s="3"/>
      <c r="IPN105" s="3"/>
      <c r="IPO105" s="3"/>
      <c r="IPP105" s="3"/>
      <c r="IPQ105" s="3"/>
      <c r="IPR105" s="3"/>
      <c r="IPS105" s="3"/>
      <c r="IPT105" s="3"/>
      <c r="IPU105" s="3"/>
      <c r="IPV105" s="3"/>
      <c r="IPW105" s="3"/>
      <c r="IPX105" s="3"/>
      <c r="IPY105" s="3"/>
      <c r="IPZ105" s="3"/>
      <c r="IQA105" s="3"/>
      <c r="IQB105" s="3"/>
      <c r="IQC105" s="3"/>
      <c r="IQD105" s="3"/>
      <c r="IQE105" s="3"/>
      <c r="IQF105" s="3"/>
      <c r="IQG105" s="3"/>
      <c r="IQH105" s="3"/>
      <c r="IQI105" s="3"/>
      <c r="IQJ105" s="3"/>
      <c r="IQK105" s="3"/>
      <c r="IQL105" s="3"/>
      <c r="IQM105" s="3"/>
      <c r="IQN105" s="3"/>
      <c r="IQO105" s="3"/>
      <c r="IQP105" s="3"/>
      <c r="IQQ105" s="3"/>
      <c r="IQR105" s="3"/>
      <c r="IQS105" s="3"/>
      <c r="IQT105" s="3"/>
      <c r="IQU105" s="3"/>
      <c r="IQV105" s="3"/>
      <c r="IQW105" s="3"/>
      <c r="IQX105" s="3"/>
      <c r="IQY105" s="3"/>
      <c r="IQZ105" s="3"/>
      <c r="IRA105" s="3"/>
      <c r="IRB105" s="3"/>
      <c r="IRC105" s="3"/>
      <c r="IRD105" s="3"/>
      <c r="IRE105" s="3"/>
      <c r="IRF105" s="3"/>
      <c r="IRG105" s="3"/>
      <c r="IRH105" s="3"/>
      <c r="IRI105" s="3"/>
      <c r="IRJ105" s="3"/>
      <c r="IRK105" s="3"/>
      <c r="IRL105" s="3"/>
      <c r="IRM105" s="3"/>
      <c r="IRN105" s="3"/>
      <c r="IRO105" s="3"/>
      <c r="IRP105" s="3"/>
      <c r="IRQ105" s="3"/>
      <c r="IRR105" s="3"/>
      <c r="IRS105" s="3"/>
      <c r="IRT105" s="3"/>
      <c r="IRU105" s="3"/>
      <c r="IRV105" s="3"/>
      <c r="IRW105" s="3"/>
      <c r="IRX105" s="3"/>
      <c r="IRY105" s="3"/>
      <c r="IRZ105" s="3"/>
      <c r="ISA105" s="3"/>
      <c r="ISB105" s="3"/>
      <c r="ISC105" s="3"/>
      <c r="ISD105" s="3"/>
      <c r="ISE105" s="3"/>
      <c r="ISF105" s="3"/>
      <c r="ISG105" s="3"/>
      <c r="ISH105" s="3"/>
      <c r="ISI105" s="3"/>
      <c r="ISJ105" s="3"/>
      <c r="ISK105" s="3"/>
      <c r="ISL105" s="3"/>
      <c r="ISM105" s="3"/>
      <c r="ISN105" s="3"/>
      <c r="ISO105" s="3"/>
      <c r="ISP105" s="3"/>
      <c r="ISQ105" s="3"/>
      <c r="ISR105" s="3"/>
      <c r="ISS105" s="3"/>
      <c r="IST105" s="3"/>
      <c r="ISU105" s="3"/>
      <c r="ISV105" s="3"/>
      <c r="ISW105" s="3"/>
      <c r="ISX105" s="3"/>
      <c r="ISY105" s="3"/>
      <c r="ISZ105" s="3"/>
      <c r="ITA105" s="3"/>
      <c r="ITB105" s="3"/>
      <c r="ITC105" s="3"/>
      <c r="ITD105" s="3"/>
      <c r="ITE105" s="3"/>
      <c r="ITF105" s="3"/>
      <c r="ITG105" s="3"/>
      <c r="ITH105" s="3"/>
      <c r="ITI105" s="3"/>
      <c r="ITJ105" s="3"/>
      <c r="ITK105" s="3"/>
      <c r="ITL105" s="3"/>
      <c r="ITM105" s="3"/>
      <c r="ITN105" s="3"/>
      <c r="ITO105" s="3"/>
      <c r="ITP105" s="3"/>
      <c r="ITQ105" s="3"/>
      <c r="ITR105" s="3"/>
      <c r="ITS105" s="3"/>
      <c r="ITT105" s="3"/>
      <c r="ITU105" s="3"/>
      <c r="ITV105" s="3"/>
      <c r="ITW105" s="3"/>
      <c r="ITX105" s="3"/>
      <c r="ITY105" s="3"/>
      <c r="ITZ105" s="3"/>
      <c r="IUA105" s="3"/>
      <c r="IUB105" s="3"/>
      <c r="IUC105" s="3"/>
      <c r="IUD105" s="3"/>
      <c r="IUE105" s="3"/>
      <c r="IUF105" s="3"/>
      <c r="IUG105" s="3"/>
      <c r="IUH105" s="3"/>
      <c r="IUI105" s="3"/>
      <c r="IUJ105" s="3"/>
      <c r="IUK105" s="3"/>
      <c r="IUL105" s="3"/>
      <c r="IUM105" s="3"/>
      <c r="IUN105" s="3"/>
      <c r="IUO105" s="3"/>
      <c r="IUP105" s="3"/>
      <c r="IUQ105" s="3"/>
      <c r="IUR105" s="3"/>
      <c r="IUS105" s="3"/>
      <c r="IUT105" s="3"/>
      <c r="IUU105" s="3"/>
      <c r="IUV105" s="3"/>
      <c r="IUW105" s="3"/>
      <c r="IUX105" s="3"/>
      <c r="IUY105" s="3"/>
      <c r="IUZ105" s="3"/>
      <c r="IVA105" s="3"/>
      <c r="IVB105" s="3"/>
      <c r="IVC105" s="3"/>
      <c r="IVD105" s="3"/>
      <c r="IVE105" s="3"/>
      <c r="IVF105" s="3"/>
      <c r="IVG105" s="3"/>
      <c r="IVH105" s="3"/>
      <c r="IVI105" s="3"/>
      <c r="IVJ105" s="3"/>
      <c r="IVK105" s="3"/>
      <c r="IVL105" s="3"/>
      <c r="IVM105" s="3"/>
      <c r="IVN105" s="3"/>
      <c r="IVO105" s="3"/>
      <c r="IVP105" s="3"/>
      <c r="IVQ105" s="3"/>
      <c r="IVR105" s="3"/>
      <c r="IVS105" s="3"/>
      <c r="IVT105" s="3"/>
      <c r="IVU105" s="3"/>
      <c r="IVV105" s="3"/>
      <c r="IVW105" s="3"/>
      <c r="IVX105" s="3"/>
      <c r="IVY105" s="3"/>
      <c r="IVZ105" s="3"/>
      <c r="IWA105" s="3"/>
      <c r="IWB105" s="3"/>
      <c r="IWC105" s="3"/>
      <c r="IWD105" s="3"/>
      <c r="IWE105" s="3"/>
      <c r="IWF105" s="3"/>
      <c r="IWG105" s="3"/>
      <c r="IWH105" s="3"/>
      <c r="IWI105" s="3"/>
      <c r="IWJ105" s="3"/>
      <c r="IWK105" s="3"/>
      <c r="IWL105" s="3"/>
      <c r="IWM105" s="3"/>
      <c r="IWN105" s="3"/>
      <c r="IWO105" s="3"/>
      <c r="IWP105" s="3"/>
      <c r="IWQ105" s="3"/>
      <c r="IWR105" s="3"/>
      <c r="IWS105" s="3"/>
      <c r="IWT105" s="3"/>
      <c r="IWU105" s="3"/>
      <c r="IWV105" s="3"/>
      <c r="IWW105" s="3"/>
      <c r="IWX105" s="3"/>
      <c r="IWY105" s="3"/>
      <c r="IWZ105" s="3"/>
      <c r="IXA105" s="3"/>
      <c r="IXB105" s="3"/>
      <c r="IXC105" s="3"/>
      <c r="IXD105" s="3"/>
      <c r="IXE105" s="3"/>
      <c r="IXF105" s="3"/>
      <c r="IXG105" s="3"/>
      <c r="IXH105" s="3"/>
      <c r="IXI105" s="3"/>
      <c r="IXJ105" s="3"/>
      <c r="IXK105" s="3"/>
      <c r="IXL105" s="3"/>
      <c r="IXM105" s="3"/>
      <c r="IXN105" s="3"/>
      <c r="IXO105" s="3"/>
      <c r="IXP105" s="3"/>
      <c r="IXQ105" s="3"/>
      <c r="IXR105" s="3"/>
      <c r="IXS105" s="3"/>
      <c r="IXT105" s="3"/>
      <c r="IXU105" s="3"/>
      <c r="IXV105" s="3"/>
      <c r="IXW105" s="3"/>
      <c r="IXX105" s="3"/>
      <c r="IXY105" s="3"/>
      <c r="IXZ105" s="3"/>
      <c r="IYA105" s="3"/>
      <c r="IYB105" s="3"/>
      <c r="IYC105" s="3"/>
      <c r="IYD105" s="3"/>
      <c r="IYE105" s="3"/>
      <c r="IYF105" s="3"/>
      <c r="IYG105" s="3"/>
      <c r="IYH105" s="3"/>
      <c r="IYI105" s="3"/>
      <c r="IYJ105" s="3"/>
      <c r="IYK105" s="3"/>
      <c r="IYL105" s="3"/>
      <c r="IYM105" s="3"/>
      <c r="IYN105" s="3"/>
      <c r="IYO105" s="3"/>
      <c r="IYP105" s="3"/>
      <c r="IYQ105" s="3"/>
      <c r="IYR105" s="3"/>
      <c r="IYS105" s="3"/>
      <c r="IYT105" s="3"/>
      <c r="IYU105" s="3"/>
      <c r="IYV105" s="3"/>
      <c r="IYW105" s="3"/>
      <c r="IYX105" s="3"/>
      <c r="IYY105" s="3"/>
      <c r="IYZ105" s="3"/>
      <c r="IZA105" s="3"/>
      <c r="IZB105" s="3"/>
      <c r="IZC105" s="3"/>
      <c r="IZD105" s="3"/>
      <c r="IZE105" s="3"/>
      <c r="IZF105" s="3"/>
      <c r="IZG105" s="3"/>
      <c r="IZH105" s="3"/>
      <c r="IZI105" s="3"/>
      <c r="IZJ105" s="3"/>
      <c r="IZK105" s="3"/>
      <c r="IZL105" s="3"/>
      <c r="IZM105" s="3"/>
      <c r="IZN105" s="3"/>
      <c r="IZO105" s="3"/>
      <c r="IZP105" s="3"/>
      <c r="IZQ105" s="3"/>
      <c r="IZR105" s="3"/>
      <c r="IZS105" s="3"/>
      <c r="IZT105" s="3"/>
      <c r="IZU105" s="3"/>
      <c r="IZV105" s="3"/>
      <c r="IZW105" s="3"/>
      <c r="IZX105" s="3"/>
      <c r="IZY105" s="3"/>
      <c r="IZZ105" s="3"/>
      <c r="JAA105" s="3"/>
      <c r="JAB105" s="3"/>
      <c r="JAC105" s="3"/>
      <c r="JAD105" s="3"/>
      <c r="JAE105" s="3"/>
      <c r="JAF105" s="3"/>
      <c r="JAG105" s="3"/>
      <c r="JAH105" s="3"/>
      <c r="JAI105" s="3"/>
      <c r="JAJ105" s="3"/>
      <c r="JAK105" s="3"/>
      <c r="JAL105" s="3"/>
      <c r="JAM105" s="3"/>
      <c r="JAN105" s="3"/>
      <c r="JAO105" s="3"/>
      <c r="JAP105" s="3"/>
      <c r="JAQ105" s="3"/>
      <c r="JAR105" s="3"/>
      <c r="JAS105" s="3"/>
      <c r="JAT105" s="3"/>
      <c r="JAU105" s="3"/>
      <c r="JAV105" s="3"/>
      <c r="JAW105" s="3"/>
      <c r="JAX105" s="3"/>
      <c r="JAY105" s="3"/>
      <c r="JAZ105" s="3"/>
      <c r="JBA105" s="3"/>
      <c r="JBB105" s="3"/>
      <c r="JBC105" s="3"/>
      <c r="JBD105" s="3"/>
      <c r="JBE105" s="3"/>
      <c r="JBF105" s="3"/>
      <c r="JBG105" s="3"/>
      <c r="JBH105" s="3"/>
      <c r="JBI105" s="3"/>
      <c r="JBJ105" s="3"/>
      <c r="JBK105" s="3"/>
      <c r="JBL105" s="3"/>
      <c r="JBM105" s="3"/>
      <c r="JBN105" s="3"/>
      <c r="JBO105" s="3"/>
      <c r="JBP105" s="3"/>
      <c r="JBQ105" s="3"/>
      <c r="JBR105" s="3"/>
      <c r="JBS105" s="3"/>
      <c r="JBT105" s="3"/>
      <c r="JBU105" s="3"/>
      <c r="JBV105" s="3"/>
      <c r="JBW105" s="3"/>
      <c r="JBX105" s="3"/>
      <c r="JBY105" s="3"/>
      <c r="JBZ105" s="3"/>
      <c r="JCA105" s="3"/>
      <c r="JCB105" s="3"/>
      <c r="JCC105" s="3"/>
      <c r="JCD105" s="3"/>
      <c r="JCE105" s="3"/>
      <c r="JCF105" s="3"/>
      <c r="JCG105" s="3"/>
      <c r="JCH105" s="3"/>
      <c r="JCI105" s="3"/>
      <c r="JCJ105" s="3"/>
      <c r="JCK105" s="3"/>
      <c r="JCL105" s="3"/>
      <c r="JCM105" s="3"/>
      <c r="JCN105" s="3"/>
      <c r="JCO105" s="3"/>
      <c r="JCP105" s="3"/>
      <c r="JCQ105" s="3"/>
      <c r="JCR105" s="3"/>
      <c r="JCS105" s="3"/>
      <c r="JCT105" s="3"/>
      <c r="JCU105" s="3"/>
      <c r="JCV105" s="3"/>
      <c r="JCW105" s="3"/>
      <c r="JCX105" s="3"/>
      <c r="JCY105" s="3"/>
      <c r="JCZ105" s="3"/>
      <c r="JDA105" s="3"/>
      <c r="JDB105" s="3"/>
      <c r="JDC105" s="3"/>
      <c r="JDD105" s="3"/>
      <c r="JDE105" s="3"/>
      <c r="JDF105" s="3"/>
      <c r="JDG105" s="3"/>
      <c r="JDH105" s="3"/>
      <c r="JDI105" s="3"/>
      <c r="JDJ105" s="3"/>
      <c r="JDK105" s="3"/>
      <c r="JDL105" s="3"/>
      <c r="JDM105" s="3"/>
      <c r="JDN105" s="3"/>
      <c r="JDO105" s="3"/>
      <c r="JDP105" s="3"/>
      <c r="JDQ105" s="3"/>
      <c r="JDR105" s="3"/>
      <c r="JDS105" s="3"/>
      <c r="JDT105" s="3"/>
      <c r="JDU105" s="3"/>
      <c r="JDV105" s="3"/>
      <c r="JDW105" s="3"/>
      <c r="JDX105" s="3"/>
      <c r="JDY105" s="3"/>
      <c r="JDZ105" s="3"/>
      <c r="JEA105" s="3"/>
      <c r="JEB105" s="3"/>
      <c r="JEC105" s="3"/>
      <c r="JED105" s="3"/>
      <c r="JEE105" s="3"/>
      <c r="JEF105" s="3"/>
      <c r="JEG105" s="3"/>
      <c r="JEH105" s="3"/>
      <c r="JEI105" s="3"/>
      <c r="JEJ105" s="3"/>
      <c r="JEK105" s="3"/>
      <c r="JEL105" s="3"/>
      <c r="JEM105" s="3"/>
      <c r="JEN105" s="3"/>
      <c r="JEO105" s="3"/>
      <c r="JEP105" s="3"/>
      <c r="JEQ105" s="3"/>
      <c r="JER105" s="3"/>
      <c r="JES105" s="3"/>
      <c r="JET105" s="3"/>
      <c r="JEU105" s="3"/>
      <c r="JEV105" s="3"/>
      <c r="JEW105" s="3"/>
      <c r="JEX105" s="3"/>
      <c r="JEY105" s="3"/>
      <c r="JEZ105" s="3"/>
      <c r="JFA105" s="3"/>
      <c r="JFB105" s="3"/>
      <c r="JFC105" s="3"/>
      <c r="JFD105" s="3"/>
      <c r="JFE105" s="3"/>
      <c r="JFF105" s="3"/>
      <c r="JFG105" s="3"/>
      <c r="JFH105" s="3"/>
      <c r="JFI105" s="3"/>
      <c r="JFJ105" s="3"/>
      <c r="JFK105" s="3"/>
      <c r="JFL105" s="3"/>
      <c r="JFM105" s="3"/>
      <c r="JFN105" s="3"/>
      <c r="JFO105" s="3"/>
      <c r="JFP105" s="3"/>
      <c r="JFQ105" s="3"/>
      <c r="JFR105" s="3"/>
      <c r="JFS105" s="3"/>
      <c r="JFT105" s="3"/>
      <c r="JFU105" s="3"/>
      <c r="JFV105" s="3"/>
      <c r="JFW105" s="3"/>
      <c r="JFX105" s="3"/>
      <c r="JFY105" s="3"/>
      <c r="JFZ105" s="3"/>
      <c r="JGA105" s="3"/>
      <c r="JGB105" s="3"/>
      <c r="JGC105" s="3"/>
      <c r="JGD105" s="3"/>
      <c r="JGE105" s="3"/>
      <c r="JGF105" s="3"/>
      <c r="JGG105" s="3"/>
      <c r="JGH105" s="3"/>
      <c r="JGI105" s="3"/>
      <c r="JGJ105" s="3"/>
      <c r="JGK105" s="3"/>
      <c r="JGL105" s="3"/>
      <c r="JGM105" s="3"/>
      <c r="JGN105" s="3"/>
      <c r="JGO105" s="3"/>
      <c r="JGP105" s="3"/>
      <c r="JGQ105" s="3"/>
      <c r="JGR105" s="3"/>
      <c r="JGS105" s="3"/>
      <c r="JGT105" s="3"/>
      <c r="JGU105" s="3"/>
      <c r="JGV105" s="3"/>
      <c r="JGW105" s="3"/>
      <c r="JGX105" s="3"/>
      <c r="JGY105" s="3"/>
      <c r="JGZ105" s="3"/>
      <c r="JHA105" s="3"/>
      <c r="JHB105" s="3"/>
      <c r="JHC105" s="3"/>
      <c r="JHD105" s="3"/>
      <c r="JHE105" s="3"/>
      <c r="JHF105" s="3"/>
      <c r="JHG105" s="3"/>
      <c r="JHH105" s="3"/>
      <c r="JHI105" s="3"/>
      <c r="JHJ105" s="3"/>
      <c r="JHK105" s="3"/>
      <c r="JHL105" s="3"/>
      <c r="JHM105" s="3"/>
      <c r="JHN105" s="3"/>
      <c r="JHO105" s="3"/>
      <c r="JHP105" s="3"/>
      <c r="JHQ105" s="3"/>
      <c r="JHR105" s="3"/>
      <c r="JHS105" s="3"/>
      <c r="JHT105" s="3"/>
      <c r="JHU105" s="3"/>
      <c r="JHV105" s="3"/>
      <c r="JHW105" s="3"/>
      <c r="JHX105" s="3"/>
      <c r="JHY105" s="3"/>
      <c r="JHZ105" s="3"/>
      <c r="JIA105" s="3"/>
      <c r="JIB105" s="3"/>
      <c r="JIC105" s="3"/>
      <c r="JID105" s="3"/>
      <c r="JIE105" s="3"/>
      <c r="JIF105" s="3"/>
      <c r="JIG105" s="3"/>
      <c r="JIH105" s="3"/>
      <c r="JII105" s="3"/>
      <c r="JIJ105" s="3"/>
      <c r="JIK105" s="3"/>
      <c r="JIL105" s="3"/>
      <c r="JIM105" s="3"/>
      <c r="JIN105" s="3"/>
      <c r="JIO105" s="3"/>
      <c r="JIP105" s="3"/>
      <c r="JIQ105" s="3"/>
      <c r="JIR105" s="3"/>
      <c r="JIS105" s="3"/>
      <c r="JIT105" s="3"/>
      <c r="JIU105" s="3"/>
      <c r="JIV105" s="3"/>
      <c r="JIW105" s="3"/>
      <c r="JIX105" s="3"/>
      <c r="JIY105" s="3"/>
      <c r="JIZ105" s="3"/>
      <c r="JJA105" s="3"/>
      <c r="JJB105" s="3"/>
      <c r="JJC105" s="3"/>
      <c r="JJD105" s="3"/>
      <c r="JJE105" s="3"/>
      <c r="JJF105" s="3"/>
      <c r="JJG105" s="3"/>
      <c r="JJH105" s="3"/>
      <c r="JJI105" s="3"/>
      <c r="JJJ105" s="3"/>
      <c r="JJK105" s="3"/>
      <c r="JJL105" s="3"/>
      <c r="JJM105" s="3"/>
      <c r="JJN105" s="3"/>
      <c r="JJO105" s="3"/>
      <c r="JJP105" s="3"/>
      <c r="JJQ105" s="3"/>
      <c r="JJR105" s="3"/>
      <c r="JJS105" s="3"/>
      <c r="JJT105" s="3"/>
      <c r="JJU105" s="3"/>
      <c r="JJV105" s="3"/>
      <c r="JJW105" s="3"/>
      <c r="JJX105" s="3"/>
      <c r="JJY105" s="3"/>
      <c r="JJZ105" s="3"/>
      <c r="JKA105" s="3"/>
      <c r="JKB105" s="3"/>
      <c r="JKC105" s="3"/>
      <c r="JKD105" s="3"/>
      <c r="JKE105" s="3"/>
      <c r="JKF105" s="3"/>
      <c r="JKG105" s="3"/>
      <c r="JKH105" s="3"/>
      <c r="JKI105" s="3"/>
      <c r="JKJ105" s="3"/>
      <c r="JKK105" s="3"/>
      <c r="JKL105" s="3"/>
      <c r="JKM105" s="3"/>
      <c r="JKN105" s="3"/>
      <c r="JKO105" s="3"/>
      <c r="JKP105" s="3"/>
      <c r="JKQ105" s="3"/>
      <c r="JKR105" s="3"/>
      <c r="JKS105" s="3"/>
      <c r="JKT105" s="3"/>
      <c r="JKU105" s="3"/>
      <c r="JKV105" s="3"/>
      <c r="JKW105" s="3"/>
      <c r="JKX105" s="3"/>
      <c r="JKY105" s="3"/>
      <c r="JKZ105" s="3"/>
      <c r="JLA105" s="3"/>
      <c r="JLB105" s="3"/>
      <c r="JLC105" s="3"/>
      <c r="JLD105" s="3"/>
      <c r="JLE105" s="3"/>
      <c r="JLF105" s="3"/>
      <c r="JLG105" s="3"/>
      <c r="JLH105" s="3"/>
      <c r="JLI105" s="3"/>
      <c r="JLJ105" s="3"/>
      <c r="JLK105" s="3"/>
      <c r="JLL105" s="3"/>
      <c r="JLM105" s="3"/>
      <c r="JLN105" s="3"/>
      <c r="JLO105" s="3"/>
      <c r="JLP105" s="3"/>
      <c r="JLQ105" s="3"/>
      <c r="JLR105" s="3"/>
      <c r="JLS105" s="3"/>
      <c r="JLT105" s="3"/>
      <c r="JLU105" s="3"/>
      <c r="JLV105" s="3"/>
      <c r="JLW105" s="3"/>
      <c r="JLX105" s="3"/>
      <c r="JLY105" s="3"/>
      <c r="JLZ105" s="3"/>
      <c r="JMA105" s="3"/>
      <c r="JMB105" s="3"/>
      <c r="JMC105" s="3"/>
      <c r="JMD105" s="3"/>
      <c r="JME105" s="3"/>
      <c r="JMF105" s="3"/>
      <c r="JMG105" s="3"/>
      <c r="JMH105" s="3"/>
      <c r="JMI105" s="3"/>
      <c r="JMJ105" s="3"/>
      <c r="JMK105" s="3"/>
      <c r="JML105" s="3"/>
      <c r="JMM105" s="3"/>
      <c r="JMN105" s="3"/>
      <c r="JMO105" s="3"/>
      <c r="JMP105" s="3"/>
      <c r="JMQ105" s="3"/>
      <c r="JMR105" s="3"/>
      <c r="JMS105" s="3"/>
      <c r="JMT105" s="3"/>
      <c r="JMU105" s="3"/>
      <c r="JMV105" s="3"/>
      <c r="JMW105" s="3"/>
      <c r="JMX105" s="3"/>
      <c r="JMY105" s="3"/>
      <c r="JMZ105" s="3"/>
      <c r="JNA105" s="3"/>
      <c r="JNB105" s="3"/>
      <c r="JNC105" s="3"/>
      <c r="JND105" s="3"/>
      <c r="JNE105" s="3"/>
      <c r="JNF105" s="3"/>
      <c r="JNG105" s="3"/>
      <c r="JNH105" s="3"/>
      <c r="JNI105" s="3"/>
      <c r="JNJ105" s="3"/>
      <c r="JNK105" s="3"/>
      <c r="JNL105" s="3"/>
      <c r="JNM105" s="3"/>
      <c r="JNN105" s="3"/>
      <c r="JNO105" s="3"/>
      <c r="JNP105" s="3"/>
      <c r="JNQ105" s="3"/>
      <c r="JNR105" s="3"/>
      <c r="JNS105" s="3"/>
      <c r="JNT105" s="3"/>
      <c r="JNU105" s="3"/>
      <c r="JNV105" s="3"/>
      <c r="JNW105" s="3"/>
      <c r="JNX105" s="3"/>
      <c r="JNY105" s="3"/>
      <c r="JNZ105" s="3"/>
      <c r="JOA105" s="3"/>
      <c r="JOB105" s="3"/>
      <c r="JOC105" s="3"/>
      <c r="JOD105" s="3"/>
      <c r="JOE105" s="3"/>
      <c r="JOF105" s="3"/>
      <c r="JOG105" s="3"/>
      <c r="JOH105" s="3"/>
      <c r="JOI105" s="3"/>
      <c r="JOJ105" s="3"/>
      <c r="JOK105" s="3"/>
      <c r="JOL105" s="3"/>
      <c r="JOM105" s="3"/>
      <c r="JON105" s="3"/>
      <c r="JOO105" s="3"/>
      <c r="JOP105" s="3"/>
      <c r="JOQ105" s="3"/>
      <c r="JOR105" s="3"/>
      <c r="JOS105" s="3"/>
      <c r="JOT105" s="3"/>
      <c r="JOU105" s="3"/>
      <c r="JOV105" s="3"/>
      <c r="JOW105" s="3"/>
      <c r="JOX105" s="3"/>
      <c r="JOY105" s="3"/>
      <c r="JOZ105" s="3"/>
      <c r="JPA105" s="3"/>
      <c r="JPB105" s="3"/>
      <c r="JPC105" s="3"/>
      <c r="JPD105" s="3"/>
      <c r="JPE105" s="3"/>
      <c r="JPF105" s="3"/>
      <c r="JPG105" s="3"/>
      <c r="JPH105" s="3"/>
      <c r="JPI105" s="3"/>
      <c r="JPJ105" s="3"/>
      <c r="JPK105" s="3"/>
      <c r="JPL105" s="3"/>
      <c r="JPM105" s="3"/>
      <c r="JPN105" s="3"/>
      <c r="JPO105" s="3"/>
      <c r="JPP105" s="3"/>
      <c r="JPQ105" s="3"/>
      <c r="JPR105" s="3"/>
      <c r="JPS105" s="3"/>
      <c r="JPT105" s="3"/>
      <c r="JPU105" s="3"/>
      <c r="JPV105" s="3"/>
      <c r="JPW105" s="3"/>
      <c r="JPX105" s="3"/>
      <c r="JPY105" s="3"/>
      <c r="JPZ105" s="3"/>
      <c r="JQA105" s="3"/>
      <c r="JQB105" s="3"/>
      <c r="JQC105" s="3"/>
      <c r="JQD105" s="3"/>
      <c r="JQE105" s="3"/>
      <c r="JQF105" s="3"/>
      <c r="JQG105" s="3"/>
      <c r="JQH105" s="3"/>
      <c r="JQI105" s="3"/>
      <c r="JQJ105" s="3"/>
      <c r="JQK105" s="3"/>
      <c r="JQL105" s="3"/>
      <c r="JQM105" s="3"/>
      <c r="JQN105" s="3"/>
      <c r="JQO105" s="3"/>
      <c r="JQP105" s="3"/>
      <c r="JQQ105" s="3"/>
      <c r="JQR105" s="3"/>
      <c r="JQS105" s="3"/>
      <c r="JQT105" s="3"/>
      <c r="JQU105" s="3"/>
      <c r="JQV105" s="3"/>
      <c r="JQW105" s="3"/>
      <c r="JQX105" s="3"/>
      <c r="JQY105" s="3"/>
      <c r="JQZ105" s="3"/>
      <c r="JRA105" s="3"/>
      <c r="JRB105" s="3"/>
      <c r="JRC105" s="3"/>
      <c r="JRD105" s="3"/>
      <c r="JRE105" s="3"/>
      <c r="JRF105" s="3"/>
      <c r="JRG105" s="3"/>
      <c r="JRH105" s="3"/>
      <c r="JRI105" s="3"/>
      <c r="JRJ105" s="3"/>
      <c r="JRK105" s="3"/>
      <c r="JRL105" s="3"/>
      <c r="JRM105" s="3"/>
      <c r="JRN105" s="3"/>
      <c r="JRO105" s="3"/>
      <c r="JRP105" s="3"/>
      <c r="JRQ105" s="3"/>
      <c r="JRR105" s="3"/>
      <c r="JRS105" s="3"/>
      <c r="JRT105" s="3"/>
      <c r="JRU105" s="3"/>
      <c r="JRV105" s="3"/>
      <c r="JRW105" s="3"/>
      <c r="JRX105" s="3"/>
      <c r="JRY105" s="3"/>
      <c r="JRZ105" s="3"/>
      <c r="JSA105" s="3"/>
      <c r="JSB105" s="3"/>
      <c r="JSC105" s="3"/>
      <c r="JSD105" s="3"/>
      <c r="JSE105" s="3"/>
      <c r="JSF105" s="3"/>
      <c r="JSG105" s="3"/>
      <c r="JSH105" s="3"/>
      <c r="JSI105" s="3"/>
      <c r="JSJ105" s="3"/>
      <c r="JSK105" s="3"/>
      <c r="JSL105" s="3"/>
      <c r="JSM105" s="3"/>
      <c r="JSN105" s="3"/>
      <c r="JSO105" s="3"/>
      <c r="JSP105" s="3"/>
      <c r="JSQ105" s="3"/>
      <c r="JSR105" s="3"/>
      <c r="JSS105" s="3"/>
      <c r="JST105" s="3"/>
      <c r="JSU105" s="3"/>
      <c r="JSV105" s="3"/>
      <c r="JSW105" s="3"/>
      <c r="JSX105" s="3"/>
      <c r="JSY105" s="3"/>
      <c r="JSZ105" s="3"/>
      <c r="JTA105" s="3"/>
      <c r="JTB105" s="3"/>
      <c r="JTC105" s="3"/>
      <c r="JTD105" s="3"/>
      <c r="JTE105" s="3"/>
      <c r="JTF105" s="3"/>
      <c r="JTG105" s="3"/>
      <c r="JTH105" s="3"/>
      <c r="JTI105" s="3"/>
      <c r="JTJ105" s="3"/>
      <c r="JTK105" s="3"/>
      <c r="JTL105" s="3"/>
      <c r="JTM105" s="3"/>
      <c r="JTN105" s="3"/>
      <c r="JTO105" s="3"/>
      <c r="JTP105" s="3"/>
      <c r="JTQ105" s="3"/>
      <c r="JTR105" s="3"/>
      <c r="JTS105" s="3"/>
      <c r="JTT105" s="3"/>
      <c r="JTU105" s="3"/>
      <c r="JTV105" s="3"/>
      <c r="JTW105" s="3"/>
      <c r="JTX105" s="3"/>
      <c r="JTY105" s="3"/>
      <c r="JTZ105" s="3"/>
      <c r="JUA105" s="3"/>
      <c r="JUB105" s="3"/>
      <c r="JUC105" s="3"/>
      <c r="JUD105" s="3"/>
      <c r="JUE105" s="3"/>
      <c r="JUF105" s="3"/>
      <c r="JUG105" s="3"/>
      <c r="JUH105" s="3"/>
      <c r="JUI105" s="3"/>
      <c r="JUJ105" s="3"/>
      <c r="JUK105" s="3"/>
      <c r="JUL105" s="3"/>
      <c r="JUM105" s="3"/>
      <c r="JUN105" s="3"/>
      <c r="JUO105" s="3"/>
      <c r="JUP105" s="3"/>
      <c r="JUQ105" s="3"/>
      <c r="JUR105" s="3"/>
      <c r="JUS105" s="3"/>
      <c r="JUT105" s="3"/>
      <c r="JUU105" s="3"/>
      <c r="JUV105" s="3"/>
      <c r="JUW105" s="3"/>
      <c r="JUX105" s="3"/>
      <c r="JUY105" s="3"/>
      <c r="JUZ105" s="3"/>
      <c r="JVA105" s="3"/>
      <c r="JVB105" s="3"/>
      <c r="JVC105" s="3"/>
      <c r="JVD105" s="3"/>
      <c r="JVE105" s="3"/>
      <c r="JVF105" s="3"/>
      <c r="JVG105" s="3"/>
      <c r="JVH105" s="3"/>
      <c r="JVI105" s="3"/>
      <c r="JVJ105" s="3"/>
      <c r="JVK105" s="3"/>
      <c r="JVL105" s="3"/>
      <c r="JVM105" s="3"/>
      <c r="JVN105" s="3"/>
      <c r="JVO105" s="3"/>
      <c r="JVP105" s="3"/>
      <c r="JVQ105" s="3"/>
      <c r="JVR105" s="3"/>
      <c r="JVS105" s="3"/>
      <c r="JVT105" s="3"/>
      <c r="JVU105" s="3"/>
      <c r="JVV105" s="3"/>
      <c r="JVW105" s="3"/>
      <c r="JVX105" s="3"/>
      <c r="JVY105" s="3"/>
      <c r="JVZ105" s="3"/>
      <c r="JWA105" s="3"/>
      <c r="JWB105" s="3"/>
      <c r="JWC105" s="3"/>
      <c r="JWD105" s="3"/>
      <c r="JWE105" s="3"/>
      <c r="JWF105" s="3"/>
      <c r="JWG105" s="3"/>
      <c r="JWH105" s="3"/>
      <c r="JWI105" s="3"/>
      <c r="JWJ105" s="3"/>
      <c r="JWK105" s="3"/>
      <c r="JWL105" s="3"/>
      <c r="JWM105" s="3"/>
      <c r="JWN105" s="3"/>
      <c r="JWO105" s="3"/>
      <c r="JWP105" s="3"/>
      <c r="JWQ105" s="3"/>
      <c r="JWR105" s="3"/>
      <c r="JWS105" s="3"/>
      <c r="JWT105" s="3"/>
      <c r="JWU105" s="3"/>
      <c r="JWV105" s="3"/>
      <c r="JWW105" s="3"/>
      <c r="JWX105" s="3"/>
      <c r="JWY105" s="3"/>
      <c r="JWZ105" s="3"/>
      <c r="JXA105" s="3"/>
      <c r="JXB105" s="3"/>
      <c r="JXC105" s="3"/>
      <c r="JXD105" s="3"/>
      <c r="JXE105" s="3"/>
      <c r="JXF105" s="3"/>
      <c r="JXG105" s="3"/>
      <c r="JXH105" s="3"/>
      <c r="JXI105" s="3"/>
      <c r="JXJ105" s="3"/>
      <c r="JXK105" s="3"/>
      <c r="JXL105" s="3"/>
      <c r="JXM105" s="3"/>
      <c r="JXN105" s="3"/>
      <c r="JXO105" s="3"/>
      <c r="JXP105" s="3"/>
      <c r="JXQ105" s="3"/>
      <c r="JXR105" s="3"/>
      <c r="JXS105" s="3"/>
      <c r="JXT105" s="3"/>
      <c r="JXU105" s="3"/>
      <c r="JXV105" s="3"/>
      <c r="JXW105" s="3"/>
      <c r="JXX105" s="3"/>
      <c r="JXY105" s="3"/>
      <c r="JXZ105" s="3"/>
      <c r="JYA105" s="3"/>
      <c r="JYB105" s="3"/>
      <c r="JYC105" s="3"/>
      <c r="JYD105" s="3"/>
      <c r="JYE105" s="3"/>
      <c r="JYF105" s="3"/>
      <c r="JYG105" s="3"/>
      <c r="JYH105" s="3"/>
      <c r="JYI105" s="3"/>
      <c r="JYJ105" s="3"/>
      <c r="JYK105" s="3"/>
      <c r="JYL105" s="3"/>
      <c r="JYM105" s="3"/>
      <c r="JYN105" s="3"/>
      <c r="JYO105" s="3"/>
      <c r="JYP105" s="3"/>
      <c r="JYQ105" s="3"/>
      <c r="JYR105" s="3"/>
      <c r="JYS105" s="3"/>
      <c r="JYT105" s="3"/>
      <c r="JYU105" s="3"/>
      <c r="JYV105" s="3"/>
      <c r="JYW105" s="3"/>
      <c r="JYX105" s="3"/>
      <c r="JYY105" s="3"/>
      <c r="JYZ105" s="3"/>
      <c r="JZA105" s="3"/>
      <c r="JZB105" s="3"/>
      <c r="JZC105" s="3"/>
      <c r="JZD105" s="3"/>
      <c r="JZE105" s="3"/>
      <c r="JZF105" s="3"/>
      <c r="JZG105" s="3"/>
      <c r="JZH105" s="3"/>
      <c r="JZI105" s="3"/>
      <c r="JZJ105" s="3"/>
      <c r="JZK105" s="3"/>
      <c r="JZL105" s="3"/>
      <c r="JZM105" s="3"/>
      <c r="JZN105" s="3"/>
      <c r="JZO105" s="3"/>
      <c r="JZP105" s="3"/>
      <c r="JZQ105" s="3"/>
      <c r="JZR105" s="3"/>
      <c r="JZS105" s="3"/>
      <c r="JZT105" s="3"/>
      <c r="JZU105" s="3"/>
      <c r="JZV105" s="3"/>
      <c r="JZW105" s="3"/>
      <c r="JZX105" s="3"/>
      <c r="JZY105" s="3"/>
      <c r="JZZ105" s="3"/>
      <c r="KAA105" s="3"/>
      <c r="KAB105" s="3"/>
      <c r="KAC105" s="3"/>
      <c r="KAD105" s="3"/>
      <c r="KAE105" s="3"/>
      <c r="KAF105" s="3"/>
      <c r="KAG105" s="3"/>
      <c r="KAH105" s="3"/>
      <c r="KAI105" s="3"/>
      <c r="KAJ105" s="3"/>
      <c r="KAK105" s="3"/>
      <c r="KAL105" s="3"/>
      <c r="KAM105" s="3"/>
      <c r="KAN105" s="3"/>
      <c r="KAO105" s="3"/>
      <c r="KAP105" s="3"/>
      <c r="KAQ105" s="3"/>
      <c r="KAR105" s="3"/>
      <c r="KAS105" s="3"/>
      <c r="KAT105" s="3"/>
      <c r="KAU105" s="3"/>
      <c r="KAV105" s="3"/>
      <c r="KAW105" s="3"/>
      <c r="KAX105" s="3"/>
      <c r="KAY105" s="3"/>
      <c r="KAZ105" s="3"/>
      <c r="KBA105" s="3"/>
      <c r="KBB105" s="3"/>
      <c r="KBC105" s="3"/>
      <c r="KBD105" s="3"/>
      <c r="KBE105" s="3"/>
      <c r="KBF105" s="3"/>
      <c r="KBG105" s="3"/>
      <c r="KBH105" s="3"/>
      <c r="KBI105" s="3"/>
      <c r="KBJ105" s="3"/>
      <c r="KBK105" s="3"/>
      <c r="KBL105" s="3"/>
      <c r="KBM105" s="3"/>
      <c r="KBN105" s="3"/>
      <c r="KBO105" s="3"/>
      <c r="KBP105" s="3"/>
      <c r="KBQ105" s="3"/>
      <c r="KBR105" s="3"/>
      <c r="KBS105" s="3"/>
      <c r="KBT105" s="3"/>
      <c r="KBU105" s="3"/>
      <c r="KBV105" s="3"/>
      <c r="KBW105" s="3"/>
      <c r="KBX105" s="3"/>
      <c r="KBY105" s="3"/>
      <c r="KBZ105" s="3"/>
      <c r="KCA105" s="3"/>
      <c r="KCB105" s="3"/>
      <c r="KCC105" s="3"/>
      <c r="KCD105" s="3"/>
      <c r="KCE105" s="3"/>
      <c r="KCF105" s="3"/>
      <c r="KCG105" s="3"/>
      <c r="KCH105" s="3"/>
      <c r="KCI105" s="3"/>
      <c r="KCJ105" s="3"/>
      <c r="KCK105" s="3"/>
      <c r="KCL105" s="3"/>
      <c r="KCM105" s="3"/>
      <c r="KCN105" s="3"/>
      <c r="KCO105" s="3"/>
      <c r="KCP105" s="3"/>
      <c r="KCQ105" s="3"/>
      <c r="KCR105" s="3"/>
      <c r="KCS105" s="3"/>
      <c r="KCT105" s="3"/>
      <c r="KCU105" s="3"/>
      <c r="KCV105" s="3"/>
      <c r="KCW105" s="3"/>
      <c r="KCX105" s="3"/>
      <c r="KCY105" s="3"/>
      <c r="KCZ105" s="3"/>
      <c r="KDA105" s="3"/>
      <c r="KDB105" s="3"/>
      <c r="KDC105" s="3"/>
      <c r="KDD105" s="3"/>
      <c r="KDE105" s="3"/>
      <c r="KDF105" s="3"/>
      <c r="KDG105" s="3"/>
      <c r="KDH105" s="3"/>
      <c r="KDI105" s="3"/>
      <c r="KDJ105" s="3"/>
      <c r="KDK105" s="3"/>
      <c r="KDL105" s="3"/>
      <c r="KDM105" s="3"/>
      <c r="KDN105" s="3"/>
      <c r="KDO105" s="3"/>
      <c r="KDP105" s="3"/>
      <c r="KDQ105" s="3"/>
      <c r="KDR105" s="3"/>
      <c r="KDS105" s="3"/>
      <c r="KDT105" s="3"/>
      <c r="KDU105" s="3"/>
      <c r="KDV105" s="3"/>
      <c r="KDW105" s="3"/>
      <c r="KDX105" s="3"/>
      <c r="KDY105" s="3"/>
      <c r="KDZ105" s="3"/>
      <c r="KEA105" s="3"/>
      <c r="KEB105" s="3"/>
      <c r="KEC105" s="3"/>
      <c r="KED105" s="3"/>
      <c r="KEE105" s="3"/>
      <c r="KEF105" s="3"/>
      <c r="KEG105" s="3"/>
      <c r="KEH105" s="3"/>
      <c r="KEI105" s="3"/>
      <c r="KEJ105" s="3"/>
      <c r="KEK105" s="3"/>
      <c r="KEL105" s="3"/>
      <c r="KEM105" s="3"/>
      <c r="KEN105" s="3"/>
      <c r="KEO105" s="3"/>
      <c r="KEP105" s="3"/>
      <c r="KEQ105" s="3"/>
      <c r="KER105" s="3"/>
      <c r="KES105" s="3"/>
      <c r="KET105" s="3"/>
      <c r="KEU105" s="3"/>
      <c r="KEV105" s="3"/>
      <c r="KEW105" s="3"/>
      <c r="KEX105" s="3"/>
      <c r="KEY105" s="3"/>
      <c r="KEZ105" s="3"/>
      <c r="KFA105" s="3"/>
      <c r="KFB105" s="3"/>
      <c r="KFC105" s="3"/>
      <c r="KFD105" s="3"/>
      <c r="KFE105" s="3"/>
      <c r="KFF105" s="3"/>
      <c r="KFG105" s="3"/>
      <c r="KFH105" s="3"/>
      <c r="KFI105" s="3"/>
      <c r="KFJ105" s="3"/>
      <c r="KFK105" s="3"/>
      <c r="KFL105" s="3"/>
      <c r="KFM105" s="3"/>
      <c r="KFN105" s="3"/>
      <c r="KFO105" s="3"/>
      <c r="KFP105" s="3"/>
      <c r="KFQ105" s="3"/>
      <c r="KFR105" s="3"/>
      <c r="KFS105" s="3"/>
      <c r="KFT105" s="3"/>
      <c r="KFU105" s="3"/>
      <c r="KFV105" s="3"/>
      <c r="KFW105" s="3"/>
      <c r="KFX105" s="3"/>
      <c r="KFY105" s="3"/>
      <c r="KFZ105" s="3"/>
      <c r="KGA105" s="3"/>
      <c r="KGB105" s="3"/>
      <c r="KGC105" s="3"/>
      <c r="KGD105" s="3"/>
      <c r="KGE105" s="3"/>
      <c r="KGF105" s="3"/>
      <c r="KGG105" s="3"/>
      <c r="KGH105" s="3"/>
      <c r="KGI105" s="3"/>
      <c r="KGJ105" s="3"/>
      <c r="KGK105" s="3"/>
      <c r="KGL105" s="3"/>
      <c r="KGM105" s="3"/>
      <c r="KGN105" s="3"/>
      <c r="KGO105" s="3"/>
      <c r="KGP105" s="3"/>
      <c r="KGQ105" s="3"/>
      <c r="KGR105" s="3"/>
      <c r="KGS105" s="3"/>
      <c r="KGT105" s="3"/>
      <c r="KGU105" s="3"/>
      <c r="KGV105" s="3"/>
      <c r="KGW105" s="3"/>
      <c r="KGX105" s="3"/>
      <c r="KGY105" s="3"/>
      <c r="KGZ105" s="3"/>
      <c r="KHA105" s="3"/>
      <c r="KHB105" s="3"/>
      <c r="KHC105" s="3"/>
      <c r="KHD105" s="3"/>
      <c r="KHE105" s="3"/>
      <c r="KHF105" s="3"/>
      <c r="KHG105" s="3"/>
      <c r="KHH105" s="3"/>
      <c r="KHI105" s="3"/>
      <c r="KHJ105" s="3"/>
      <c r="KHK105" s="3"/>
      <c r="KHL105" s="3"/>
      <c r="KHM105" s="3"/>
      <c r="KHN105" s="3"/>
      <c r="KHO105" s="3"/>
      <c r="KHP105" s="3"/>
      <c r="KHQ105" s="3"/>
      <c r="KHR105" s="3"/>
      <c r="KHS105" s="3"/>
      <c r="KHT105" s="3"/>
      <c r="KHU105" s="3"/>
      <c r="KHV105" s="3"/>
      <c r="KHW105" s="3"/>
      <c r="KHX105" s="3"/>
      <c r="KHY105" s="3"/>
      <c r="KHZ105" s="3"/>
      <c r="KIA105" s="3"/>
      <c r="KIB105" s="3"/>
      <c r="KIC105" s="3"/>
      <c r="KID105" s="3"/>
      <c r="KIE105" s="3"/>
      <c r="KIF105" s="3"/>
      <c r="KIG105" s="3"/>
      <c r="KIH105" s="3"/>
      <c r="KII105" s="3"/>
      <c r="KIJ105" s="3"/>
      <c r="KIK105" s="3"/>
      <c r="KIL105" s="3"/>
      <c r="KIM105" s="3"/>
      <c r="KIN105" s="3"/>
      <c r="KIO105" s="3"/>
      <c r="KIP105" s="3"/>
      <c r="KIQ105" s="3"/>
      <c r="KIR105" s="3"/>
      <c r="KIS105" s="3"/>
      <c r="KIT105" s="3"/>
      <c r="KIU105" s="3"/>
      <c r="KIV105" s="3"/>
      <c r="KIW105" s="3"/>
      <c r="KIX105" s="3"/>
      <c r="KIY105" s="3"/>
      <c r="KIZ105" s="3"/>
      <c r="KJA105" s="3"/>
      <c r="KJB105" s="3"/>
      <c r="KJC105" s="3"/>
      <c r="KJD105" s="3"/>
      <c r="KJE105" s="3"/>
      <c r="KJF105" s="3"/>
      <c r="KJG105" s="3"/>
      <c r="KJH105" s="3"/>
      <c r="KJI105" s="3"/>
      <c r="KJJ105" s="3"/>
      <c r="KJK105" s="3"/>
      <c r="KJL105" s="3"/>
      <c r="KJM105" s="3"/>
      <c r="KJN105" s="3"/>
      <c r="KJO105" s="3"/>
      <c r="KJP105" s="3"/>
      <c r="KJQ105" s="3"/>
      <c r="KJR105" s="3"/>
      <c r="KJS105" s="3"/>
      <c r="KJT105" s="3"/>
      <c r="KJU105" s="3"/>
      <c r="KJV105" s="3"/>
      <c r="KJW105" s="3"/>
      <c r="KJX105" s="3"/>
      <c r="KJY105" s="3"/>
      <c r="KJZ105" s="3"/>
      <c r="KKA105" s="3"/>
      <c r="KKB105" s="3"/>
      <c r="KKC105" s="3"/>
      <c r="KKD105" s="3"/>
      <c r="KKE105" s="3"/>
      <c r="KKF105" s="3"/>
      <c r="KKG105" s="3"/>
      <c r="KKH105" s="3"/>
      <c r="KKI105" s="3"/>
      <c r="KKJ105" s="3"/>
      <c r="KKK105" s="3"/>
      <c r="KKL105" s="3"/>
      <c r="KKM105" s="3"/>
      <c r="KKN105" s="3"/>
      <c r="KKO105" s="3"/>
      <c r="KKP105" s="3"/>
      <c r="KKQ105" s="3"/>
      <c r="KKR105" s="3"/>
      <c r="KKS105" s="3"/>
      <c r="KKT105" s="3"/>
      <c r="KKU105" s="3"/>
      <c r="KKV105" s="3"/>
      <c r="KKW105" s="3"/>
      <c r="KKX105" s="3"/>
      <c r="KKY105" s="3"/>
      <c r="KKZ105" s="3"/>
      <c r="KLA105" s="3"/>
      <c r="KLB105" s="3"/>
      <c r="KLC105" s="3"/>
      <c r="KLD105" s="3"/>
      <c r="KLE105" s="3"/>
      <c r="KLF105" s="3"/>
      <c r="KLG105" s="3"/>
      <c r="KLH105" s="3"/>
      <c r="KLI105" s="3"/>
      <c r="KLJ105" s="3"/>
      <c r="KLK105" s="3"/>
      <c r="KLL105" s="3"/>
      <c r="KLM105" s="3"/>
      <c r="KLN105" s="3"/>
      <c r="KLO105" s="3"/>
      <c r="KLP105" s="3"/>
      <c r="KLQ105" s="3"/>
      <c r="KLR105" s="3"/>
      <c r="KLS105" s="3"/>
      <c r="KLT105" s="3"/>
      <c r="KLU105" s="3"/>
      <c r="KLV105" s="3"/>
      <c r="KLW105" s="3"/>
      <c r="KLX105" s="3"/>
      <c r="KLY105" s="3"/>
      <c r="KLZ105" s="3"/>
      <c r="KMA105" s="3"/>
      <c r="KMB105" s="3"/>
      <c r="KMC105" s="3"/>
      <c r="KMD105" s="3"/>
      <c r="KME105" s="3"/>
      <c r="KMF105" s="3"/>
      <c r="KMG105" s="3"/>
      <c r="KMH105" s="3"/>
      <c r="KMI105" s="3"/>
      <c r="KMJ105" s="3"/>
      <c r="KMK105" s="3"/>
      <c r="KML105" s="3"/>
      <c r="KMM105" s="3"/>
      <c r="KMN105" s="3"/>
      <c r="KMO105" s="3"/>
      <c r="KMP105" s="3"/>
      <c r="KMQ105" s="3"/>
      <c r="KMR105" s="3"/>
      <c r="KMS105" s="3"/>
      <c r="KMT105" s="3"/>
      <c r="KMU105" s="3"/>
      <c r="KMV105" s="3"/>
      <c r="KMW105" s="3"/>
      <c r="KMX105" s="3"/>
      <c r="KMY105" s="3"/>
      <c r="KMZ105" s="3"/>
      <c r="KNA105" s="3"/>
      <c r="KNB105" s="3"/>
      <c r="KNC105" s="3"/>
      <c r="KND105" s="3"/>
      <c r="KNE105" s="3"/>
      <c r="KNF105" s="3"/>
      <c r="KNG105" s="3"/>
      <c r="KNH105" s="3"/>
      <c r="KNI105" s="3"/>
      <c r="KNJ105" s="3"/>
      <c r="KNK105" s="3"/>
      <c r="KNL105" s="3"/>
      <c r="KNM105" s="3"/>
      <c r="KNN105" s="3"/>
      <c r="KNO105" s="3"/>
      <c r="KNP105" s="3"/>
      <c r="KNQ105" s="3"/>
      <c r="KNR105" s="3"/>
      <c r="KNS105" s="3"/>
      <c r="KNT105" s="3"/>
      <c r="KNU105" s="3"/>
      <c r="KNV105" s="3"/>
      <c r="KNW105" s="3"/>
      <c r="KNX105" s="3"/>
      <c r="KNY105" s="3"/>
      <c r="KNZ105" s="3"/>
      <c r="KOA105" s="3"/>
      <c r="KOB105" s="3"/>
      <c r="KOC105" s="3"/>
      <c r="KOD105" s="3"/>
      <c r="KOE105" s="3"/>
      <c r="KOF105" s="3"/>
      <c r="KOG105" s="3"/>
      <c r="KOH105" s="3"/>
      <c r="KOI105" s="3"/>
      <c r="KOJ105" s="3"/>
      <c r="KOK105" s="3"/>
      <c r="KOL105" s="3"/>
      <c r="KOM105" s="3"/>
      <c r="KON105" s="3"/>
      <c r="KOO105" s="3"/>
      <c r="KOP105" s="3"/>
      <c r="KOQ105" s="3"/>
      <c r="KOR105" s="3"/>
      <c r="KOS105" s="3"/>
      <c r="KOT105" s="3"/>
      <c r="KOU105" s="3"/>
      <c r="KOV105" s="3"/>
      <c r="KOW105" s="3"/>
      <c r="KOX105" s="3"/>
      <c r="KOY105" s="3"/>
      <c r="KOZ105" s="3"/>
      <c r="KPA105" s="3"/>
      <c r="KPB105" s="3"/>
      <c r="KPC105" s="3"/>
      <c r="KPD105" s="3"/>
      <c r="KPE105" s="3"/>
      <c r="KPF105" s="3"/>
      <c r="KPG105" s="3"/>
      <c r="KPH105" s="3"/>
      <c r="KPI105" s="3"/>
      <c r="KPJ105" s="3"/>
      <c r="KPK105" s="3"/>
      <c r="KPL105" s="3"/>
      <c r="KPM105" s="3"/>
      <c r="KPN105" s="3"/>
      <c r="KPO105" s="3"/>
      <c r="KPP105" s="3"/>
      <c r="KPQ105" s="3"/>
      <c r="KPR105" s="3"/>
      <c r="KPS105" s="3"/>
      <c r="KPT105" s="3"/>
      <c r="KPU105" s="3"/>
      <c r="KPV105" s="3"/>
      <c r="KPW105" s="3"/>
      <c r="KPX105" s="3"/>
      <c r="KPY105" s="3"/>
      <c r="KPZ105" s="3"/>
      <c r="KQA105" s="3"/>
      <c r="KQB105" s="3"/>
      <c r="KQC105" s="3"/>
      <c r="KQD105" s="3"/>
      <c r="KQE105" s="3"/>
      <c r="KQF105" s="3"/>
      <c r="KQG105" s="3"/>
      <c r="KQH105" s="3"/>
      <c r="KQI105" s="3"/>
      <c r="KQJ105" s="3"/>
      <c r="KQK105" s="3"/>
      <c r="KQL105" s="3"/>
      <c r="KQM105" s="3"/>
      <c r="KQN105" s="3"/>
      <c r="KQO105" s="3"/>
      <c r="KQP105" s="3"/>
      <c r="KQQ105" s="3"/>
      <c r="KQR105" s="3"/>
      <c r="KQS105" s="3"/>
      <c r="KQT105" s="3"/>
      <c r="KQU105" s="3"/>
      <c r="KQV105" s="3"/>
      <c r="KQW105" s="3"/>
      <c r="KQX105" s="3"/>
      <c r="KQY105" s="3"/>
      <c r="KQZ105" s="3"/>
      <c r="KRA105" s="3"/>
      <c r="KRB105" s="3"/>
      <c r="KRC105" s="3"/>
      <c r="KRD105" s="3"/>
      <c r="KRE105" s="3"/>
      <c r="KRF105" s="3"/>
      <c r="KRG105" s="3"/>
      <c r="KRH105" s="3"/>
      <c r="KRI105" s="3"/>
      <c r="KRJ105" s="3"/>
      <c r="KRK105" s="3"/>
      <c r="KRL105" s="3"/>
      <c r="KRM105" s="3"/>
      <c r="KRN105" s="3"/>
      <c r="KRO105" s="3"/>
      <c r="KRP105" s="3"/>
      <c r="KRQ105" s="3"/>
      <c r="KRR105" s="3"/>
      <c r="KRS105" s="3"/>
      <c r="KRT105" s="3"/>
      <c r="KRU105" s="3"/>
      <c r="KRV105" s="3"/>
      <c r="KRW105" s="3"/>
      <c r="KRX105" s="3"/>
      <c r="KRY105" s="3"/>
      <c r="KRZ105" s="3"/>
      <c r="KSA105" s="3"/>
      <c r="KSB105" s="3"/>
      <c r="KSC105" s="3"/>
      <c r="KSD105" s="3"/>
      <c r="KSE105" s="3"/>
      <c r="KSF105" s="3"/>
      <c r="KSG105" s="3"/>
      <c r="KSH105" s="3"/>
      <c r="KSI105" s="3"/>
      <c r="KSJ105" s="3"/>
      <c r="KSK105" s="3"/>
      <c r="KSL105" s="3"/>
      <c r="KSM105" s="3"/>
      <c r="KSN105" s="3"/>
      <c r="KSO105" s="3"/>
      <c r="KSP105" s="3"/>
      <c r="KSQ105" s="3"/>
      <c r="KSR105" s="3"/>
      <c r="KSS105" s="3"/>
      <c r="KST105" s="3"/>
      <c r="KSU105" s="3"/>
      <c r="KSV105" s="3"/>
      <c r="KSW105" s="3"/>
      <c r="KSX105" s="3"/>
      <c r="KSY105" s="3"/>
      <c r="KSZ105" s="3"/>
      <c r="KTA105" s="3"/>
      <c r="KTB105" s="3"/>
      <c r="KTC105" s="3"/>
      <c r="KTD105" s="3"/>
      <c r="KTE105" s="3"/>
      <c r="KTF105" s="3"/>
      <c r="KTG105" s="3"/>
      <c r="KTH105" s="3"/>
      <c r="KTI105" s="3"/>
      <c r="KTJ105" s="3"/>
      <c r="KTK105" s="3"/>
      <c r="KTL105" s="3"/>
      <c r="KTM105" s="3"/>
      <c r="KTN105" s="3"/>
      <c r="KTO105" s="3"/>
      <c r="KTP105" s="3"/>
      <c r="KTQ105" s="3"/>
      <c r="KTR105" s="3"/>
      <c r="KTS105" s="3"/>
      <c r="KTT105" s="3"/>
      <c r="KTU105" s="3"/>
      <c r="KTV105" s="3"/>
      <c r="KTW105" s="3"/>
      <c r="KTX105" s="3"/>
      <c r="KTY105" s="3"/>
      <c r="KTZ105" s="3"/>
      <c r="KUA105" s="3"/>
      <c r="KUB105" s="3"/>
      <c r="KUC105" s="3"/>
      <c r="KUD105" s="3"/>
      <c r="KUE105" s="3"/>
      <c r="KUF105" s="3"/>
      <c r="KUG105" s="3"/>
      <c r="KUH105" s="3"/>
      <c r="KUI105" s="3"/>
      <c r="KUJ105" s="3"/>
      <c r="KUK105" s="3"/>
      <c r="KUL105" s="3"/>
      <c r="KUM105" s="3"/>
      <c r="KUN105" s="3"/>
      <c r="KUO105" s="3"/>
      <c r="KUP105" s="3"/>
      <c r="KUQ105" s="3"/>
      <c r="KUR105" s="3"/>
      <c r="KUS105" s="3"/>
      <c r="KUT105" s="3"/>
      <c r="KUU105" s="3"/>
      <c r="KUV105" s="3"/>
      <c r="KUW105" s="3"/>
      <c r="KUX105" s="3"/>
      <c r="KUY105" s="3"/>
      <c r="KUZ105" s="3"/>
      <c r="KVA105" s="3"/>
      <c r="KVB105" s="3"/>
      <c r="KVC105" s="3"/>
      <c r="KVD105" s="3"/>
      <c r="KVE105" s="3"/>
      <c r="KVF105" s="3"/>
      <c r="KVG105" s="3"/>
      <c r="KVH105" s="3"/>
      <c r="KVI105" s="3"/>
      <c r="KVJ105" s="3"/>
      <c r="KVK105" s="3"/>
      <c r="KVL105" s="3"/>
      <c r="KVM105" s="3"/>
      <c r="KVN105" s="3"/>
      <c r="KVO105" s="3"/>
      <c r="KVP105" s="3"/>
      <c r="KVQ105" s="3"/>
      <c r="KVR105" s="3"/>
      <c r="KVS105" s="3"/>
      <c r="KVT105" s="3"/>
      <c r="KVU105" s="3"/>
      <c r="KVV105" s="3"/>
      <c r="KVW105" s="3"/>
      <c r="KVX105" s="3"/>
      <c r="KVY105" s="3"/>
      <c r="KVZ105" s="3"/>
      <c r="KWA105" s="3"/>
      <c r="KWB105" s="3"/>
      <c r="KWC105" s="3"/>
      <c r="KWD105" s="3"/>
      <c r="KWE105" s="3"/>
      <c r="KWF105" s="3"/>
      <c r="KWG105" s="3"/>
      <c r="KWH105" s="3"/>
      <c r="KWI105" s="3"/>
      <c r="KWJ105" s="3"/>
      <c r="KWK105" s="3"/>
      <c r="KWL105" s="3"/>
      <c r="KWM105" s="3"/>
      <c r="KWN105" s="3"/>
      <c r="KWO105" s="3"/>
      <c r="KWP105" s="3"/>
      <c r="KWQ105" s="3"/>
      <c r="KWR105" s="3"/>
      <c r="KWS105" s="3"/>
      <c r="KWT105" s="3"/>
      <c r="KWU105" s="3"/>
      <c r="KWV105" s="3"/>
      <c r="KWW105" s="3"/>
      <c r="KWX105" s="3"/>
      <c r="KWY105" s="3"/>
      <c r="KWZ105" s="3"/>
      <c r="KXA105" s="3"/>
      <c r="KXB105" s="3"/>
      <c r="KXC105" s="3"/>
      <c r="KXD105" s="3"/>
      <c r="KXE105" s="3"/>
      <c r="KXF105" s="3"/>
      <c r="KXG105" s="3"/>
      <c r="KXH105" s="3"/>
      <c r="KXI105" s="3"/>
      <c r="KXJ105" s="3"/>
      <c r="KXK105" s="3"/>
      <c r="KXL105" s="3"/>
      <c r="KXM105" s="3"/>
      <c r="KXN105" s="3"/>
      <c r="KXO105" s="3"/>
      <c r="KXP105" s="3"/>
      <c r="KXQ105" s="3"/>
      <c r="KXR105" s="3"/>
      <c r="KXS105" s="3"/>
      <c r="KXT105" s="3"/>
      <c r="KXU105" s="3"/>
      <c r="KXV105" s="3"/>
      <c r="KXW105" s="3"/>
      <c r="KXX105" s="3"/>
      <c r="KXY105" s="3"/>
      <c r="KXZ105" s="3"/>
      <c r="KYA105" s="3"/>
      <c r="KYB105" s="3"/>
      <c r="KYC105" s="3"/>
      <c r="KYD105" s="3"/>
      <c r="KYE105" s="3"/>
      <c r="KYF105" s="3"/>
      <c r="KYG105" s="3"/>
      <c r="KYH105" s="3"/>
      <c r="KYI105" s="3"/>
      <c r="KYJ105" s="3"/>
      <c r="KYK105" s="3"/>
      <c r="KYL105" s="3"/>
      <c r="KYM105" s="3"/>
      <c r="KYN105" s="3"/>
      <c r="KYO105" s="3"/>
      <c r="KYP105" s="3"/>
      <c r="KYQ105" s="3"/>
      <c r="KYR105" s="3"/>
      <c r="KYS105" s="3"/>
      <c r="KYT105" s="3"/>
      <c r="KYU105" s="3"/>
      <c r="KYV105" s="3"/>
      <c r="KYW105" s="3"/>
      <c r="KYX105" s="3"/>
      <c r="KYY105" s="3"/>
      <c r="KYZ105" s="3"/>
      <c r="KZA105" s="3"/>
      <c r="KZB105" s="3"/>
      <c r="KZC105" s="3"/>
      <c r="KZD105" s="3"/>
      <c r="KZE105" s="3"/>
      <c r="KZF105" s="3"/>
      <c r="KZG105" s="3"/>
      <c r="KZH105" s="3"/>
      <c r="KZI105" s="3"/>
      <c r="KZJ105" s="3"/>
      <c r="KZK105" s="3"/>
      <c r="KZL105" s="3"/>
      <c r="KZM105" s="3"/>
      <c r="KZN105" s="3"/>
      <c r="KZO105" s="3"/>
      <c r="KZP105" s="3"/>
      <c r="KZQ105" s="3"/>
      <c r="KZR105" s="3"/>
      <c r="KZS105" s="3"/>
      <c r="KZT105" s="3"/>
      <c r="KZU105" s="3"/>
      <c r="KZV105" s="3"/>
      <c r="KZW105" s="3"/>
      <c r="KZX105" s="3"/>
      <c r="KZY105" s="3"/>
      <c r="KZZ105" s="3"/>
      <c r="LAA105" s="3"/>
      <c r="LAB105" s="3"/>
      <c r="LAC105" s="3"/>
      <c r="LAD105" s="3"/>
      <c r="LAE105" s="3"/>
      <c r="LAF105" s="3"/>
      <c r="LAG105" s="3"/>
      <c r="LAH105" s="3"/>
      <c r="LAI105" s="3"/>
      <c r="LAJ105" s="3"/>
      <c r="LAK105" s="3"/>
      <c r="LAL105" s="3"/>
      <c r="LAM105" s="3"/>
      <c r="LAN105" s="3"/>
      <c r="LAO105" s="3"/>
      <c r="LAP105" s="3"/>
      <c r="LAQ105" s="3"/>
      <c r="LAR105" s="3"/>
      <c r="LAS105" s="3"/>
      <c r="LAT105" s="3"/>
      <c r="LAU105" s="3"/>
      <c r="LAV105" s="3"/>
      <c r="LAW105" s="3"/>
      <c r="LAX105" s="3"/>
      <c r="LAY105" s="3"/>
      <c r="LAZ105" s="3"/>
      <c r="LBA105" s="3"/>
      <c r="LBB105" s="3"/>
      <c r="LBC105" s="3"/>
      <c r="LBD105" s="3"/>
      <c r="LBE105" s="3"/>
      <c r="LBF105" s="3"/>
      <c r="LBG105" s="3"/>
      <c r="LBH105" s="3"/>
      <c r="LBI105" s="3"/>
      <c r="LBJ105" s="3"/>
      <c r="LBK105" s="3"/>
      <c r="LBL105" s="3"/>
      <c r="LBM105" s="3"/>
      <c r="LBN105" s="3"/>
      <c r="LBO105" s="3"/>
      <c r="LBP105" s="3"/>
      <c r="LBQ105" s="3"/>
      <c r="LBR105" s="3"/>
      <c r="LBS105" s="3"/>
      <c r="LBT105" s="3"/>
      <c r="LBU105" s="3"/>
      <c r="LBV105" s="3"/>
      <c r="LBW105" s="3"/>
      <c r="LBX105" s="3"/>
      <c r="LBY105" s="3"/>
      <c r="LBZ105" s="3"/>
      <c r="LCA105" s="3"/>
      <c r="LCB105" s="3"/>
      <c r="LCC105" s="3"/>
      <c r="LCD105" s="3"/>
      <c r="LCE105" s="3"/>
      <c r="LCF105" s="3"/>
      <c r="LCG105" s="3"/>
      <c r="LCH105" s="3"/>
      <c r="LCI105" s="3"/>
      <c r="LCJ105" s="3"/>
      <c r="LCK105" s="3"/>
      <c r="LCL105" s="3"/>
      <c r="LCM105" s="3"/>
      <c r="LCN105" s="3"/>
      <c r="LCO105" s="3"/>
      <c r="LCP105" s="3"/>
      <c r="LCQ105" s="3"/>
      <c r="LCR105" s="3"/>
      <c r="LCS105" s="3"/>
      <c r="LCT105" s="3"/>
      <c r="LCU105" s="3"/>
      <c r="LCV105" s="3"/>
      <c r="LCW105" s="3"/>
      <c r="LCX105" s="3"/>
      <c r="LCY105" s="3"/>
      <c r="LCZ105" s="3"/>
      <c r="LDA105" s="3"/>
      <c r="LDB105" s="3"/>
      <c r="LDC105" s="3"/>
      <c r="LDD105" s="3"/>
      <c r="LDE105" s="3"/>
      <c r="LDF105" s="3"/>
      <c r="LDG105" s="3"/>
      <c r="LDH105" s="3"/>
      <c r="LDI105" s="3"/>
      <c r="LDJ105" s="3"/>
      <c r="LDK105" s="3"/>
      <c r="LDL105" s="3"/>
      <c r="LDM105" s="3"/>
      <c r="LDN105" s="3"/>
      <c r="LDO105" s="3"/>
      <c r="LDP105" s="3"/>
      <c r="LDQ105" s="3"/>
      <c r="LDR105" s="3"/>
      <c r="LDS105" s="3"/>
      <c r="LDT105" s="3"/>
      <c r="LDU105" s="3"/>
      <c r="LDV105" s="3"/>
      <c r="LDW105" s="3"/>
      <c r="LDX105" s="3"/>
      <c r="LDY105" s="3"/>
      <c r="LDZ105" s="3"/>
      <c r="LEA105" s="3"/>
      <c r="LEB105" s="3"/>
      <c r="LEC105" s="3"/>
      <c r="LED105" s="3"/>
      <c r="LEE105" s="3"/>
      <c r="LEF105" s="3"/>
      <c r="LEG105" s="3"/>
      <c r="LEH105" s="3"/>
      <c r="LEI105" s="3"/>
      <c r="LEJ105" s="3"/>
      <c r="LEK105" s="3"/>
      <c r="LEL105" s="3"/>
      <c r="LEM105" s="3"/>
      <c r="LEN105" s="3"/>
      <c r="LEO105" s="3"/>
      <c r="LEP105" s="3"/>
      <c r="LEQ105" s="3"/>
      <c r="LER105" s="3"/>
      <c r="LES105" s="3"/>
      <c r="LET105" s="3"/>
      <c r="LEU105" s="3"/>
      <c r="LEV105" s="3"/>
      <c r="LEW105" s="3"/>
      <c r="LEX105" s="3"/>
      <c r="LEY105" s="3"/>
      <c r="LEZ105" s="3"/>
      <c r="LFA105" s="3"/>
      <c r="LFB105" s="3"/>
      <c r="LFC105" s="3"/>
      <c r="LFD105" s="3"/>
      <c r="LFE105" s="3"/>
      <c r="LFF105" s="3"/>
      <c r="LFG105" s="3"/>
      <c r="LFH105" s="3"/>
      <c r="LFI105" s="3"/>
      <c r="LFJ105" s="3"/>
      <c r="LFK105" s="3"/>
      <c r="LFL105" s="3"/>
      <c r="LFM105" s="3"/>
      <c r="LFN105" s="3"/>
      <c r="LFO105" s="3"/>
      <c r="LFP105" s="3"/>
      <c r="LFQ105" s="3"/>
      <c r="LFR105" s="3"/>
      <c r="LFS105" s="3"/>
      <c r="LFT105" s="3"/>
      <c r="LFU105" s="3"/>
      <c r="LFV105" s="3"/>
      <c r="LFW105" s="3"/>
      <c r="LFX105" s="3"/>
      <c r="LFY105" s="3"/>
      <c r="LFZ105" s="3"/>
      <c r="LGA105" s="3"/>
      <c r="LGB105" s="3"/>
      <c r="LGC105" s="3"/>
      <c r="LGD105" s="3"/>
      <c r="LGE105" s="3"/>
      <c r="LGF105" s="3"/>
      <c r="LGG105" s="3"/>
      <c r="LGH105" s="3"/>
      <c r="LGI105" s="3"/>
      <c r="LGJ105" s="3"/>
      <c r="LGK105" s="3"/>
      <c r="LGL105" s="3"/>
      <c r="LGM105" s="3"/>
      <c r="LGN105" s="3"/>
      <c r="LGO105" s="3"/>
      <c r="LGP105" s="3"/>
      <c r="LGQ105" s="3"/>
      <c r="LGR105" s="3"/>
      <c r="LGS105" s="3"/>
      <c r="LGT105" s="3"/>
      <c r="LGU105" s="3"/>
      <c r="LGV105" s="3"/>
      <c r="LGW105" s="3"/>
      <c r="LGX105" s="3"/>
      <c r="LGY105" s="3"/>
      <c r="LGZ105" s="3"/>
      <c r="LHA105" s="3"/>
      <c r="LHB105" s="3"/>
      <c r="LHC105" s="3"/>
      <c r="LHD105" s="3"/>
      <c r="LHE105" s="3"/>
      <c r="LHF105" s="3"/>
      <c r="LHG105" s="3"/>
      <c r="LHH105" s="3"/>
      <c r="LHI105" s="3"/>
      <c r="LHJ105" s="3"/>
      <c r="LHK105" s="3"/>
      <c r="LHL105" s="3"/>
      <c r="LHM105" s="3"/>
      <c r="LHN105" s="3"/>
      <c r="LHO105" s="3"/>
      <c r="LHP105" s="3"/>
      <c r="LHQ105" s="3"/>
      <c r="LHR105" s="3"/>
      <c r="LHS105" s="3"/>
      <c r="LHT105" s="3"/>
      <c r="LHU105" s="3"/>
      <c r="LHV105" s="3"/>
      <c r="LHW105" s="3"/>
      <c r="LHX105" s="3"/>
      <c r="LHY105" s="3"/>
      <c r="LHZ105" s="3"/>
      <c r="LIA105" s="3"/>
      <c r="LIB105" s="3"/>
      <c r="LIC105" s="3"/>
      <c r="LID105" s="3"/>
      <c r="LIE105" s="3"/>
      <c r="LIF105" s="3"/>
      <c r="LIG105" s="3"/>
      <c r="LIH105" s="3"/>
      <c r="LII105" s="3"/>
      <c r="LIJ105" s="3"/>
      <c r="LIK105" s="3"/>
      <c r="LIL105" s="3"/>
      <c r="LIM105" s="3"/>
      <c r="LIN105" s="3"/>
      <c r="LIO105" s="3"/>
      <c r="LIP105" s="3"/>
      <c r="LIQ105" s="3"/>
      <c r="LIR105" s="3"/>
      <c r="LIS105" s="3"/>
      <c r="LIT105" s="3"/>
      <c r="LIU105" s="3"/>
      <c r="LIV105" s="3"/>
      <c r="LIW105" s="3"/>
      <c r="LIX105" s="3"/>
      <c r="LIY105" s="3"/>
      <c r="LIZ105" s="3"/>
      <c r="LJA105" s="3"/>
      <c r="LJB105" s="3"/>
      <c r="LJC105" s="3"/>
      <c r="LJD105" s="3"/>
      <c r="LJE105" s="3"/>
      <c r="LJF105" s="3"/>
      <c r="LJG105" s="3"/>
      <c r="LJH105" s="3"/>
      <c r="LJI105" s="3"/>
      <c r="LJJ105" s="3"/>
      <c r="LJK105" s="3"/>
      <c r="LJL105" s="3"/>
      <c r="LJM105" s="3"/>
      <c r="LJN105" s="3"/>
      <c r="LJO105" s="3"/>
      <c r="LJP105" s="3"/>
      <c r="LJQ105" s="3"/>
      <c r="LJR105" s="3"/>
      <c r="LJS105" s="3"/>
      <c r="LJT105" s="3"/>
      <c r="LJU105" s="3"/>
      <c r="LJV105" s="3"/>
      <c r="LJW105" s="3"/>
      <c r="LJX105" s="3"/>
      <c r="LJY105" s="3"/>
      <c r="LJZ105" s="3"/>
      <c r="LKA105" s="3"/>
      <c r="LKB105" s="3"/>
      <c r="LKC105" s="3"/>
      <c r="LKD105" s="3"/>
      <c r="LKE105" s="3"/>
      <c r="LKF105" s="3"/>
      <c r="LKG105" s="3"/>
      <c r="LKH105" s="3"/>
      <c r="LKI105" s="3"/>
      <c r="LKJ105" s="3"/>
      <c r="LKK105" s="3"/>
      <c r="LKL105" s="3"/>
      <c r="LKM105" s="3"/>
      <c r="LKN105" s="3"/>
      <c r="LKO105" s="3"/>
      <c r="LKP105" s="3"/>
      <c r="LKQ105" s="3"/>
      <c r="LKR105" s="3"/>
      <c r="LKS105" s="3"/>
      <c r="LKT105" s="3"/>
      <c r="LKU105" s="3"/>
      <c r="LKV105" s="3"/>
      <c r="LKW105" s="3"/>
      <c r="LKX105" s="3"/>
      <c r="LKY105" s="3"/>
      <c r="LKZ105" s="3"/>
      <c r="LLA105" s="3"/>
      <c r="LLB105" s="3"/>
      <c r="LLC105" s="3"/>
      <c r="LLD105" s="3"/>
      <c r="LLE105" s="3"/>
      <c r="LLF105" s="3"/>
      <c r="LLG105" s="3"/>
      <c r="LLH105" s="3"/>
      <c r="LLI105" s="3"/>
      <c r="LLJ105" s="3"/>
      <c r="LLK105" s="3"/>
      <c r="LLL105" s="3"/>
      <c r="LLM105" s="3"/>
      <c r="LLN105" s="3"/>
      <c r="LLO105" s="3"/>
      <c r="LLP105" s="3"/>
      <c r="LLQ105" s="3"/>
      <c r="LLR105" s="3"/>
      <c r="LLS105" s="3"/>
      <c r="LLT105" s="3"/>
      <c r="LLU105" s="3"/>
      <c r="LLV105" s="3"/>
      <c r="LLW105" s="3"/>
      <c r="LLX105" s="3"/>
      <c r="LLY105" s="3"/>
      <c r="LLZ105" s="3"/>
      <c r="LMA105" s="3"/>
      <c r="LMB105" s="3"/>
      <c r="LMC105" s="3"/>
      <c r="LMD105" s="3"/>
      <c r="LME105" s="3"/>
      <c r="LMF105" s="3"/>
      <c r="LMG105" s="3"/>
      <c r="LMH105" s="3"/>
      <c r="LMI105" s="3"/>
      <c r="LMJ105" s="3"/>
      <c r="LMK105" s="3"/>
      <c r="LML105" s="3"/>
      <c r="LMM105" s="3"/>
      <c r="LMN105" s="3"/>
      <c r="LMO105" s="3"/>
      <c r="LMP105" s="3"/>
      <c r="LMQ105" s="3"/>
      <c r="LMR105" s="3"/>
      <c r="LMS105" s="3"/>
      <c r="LMT105" s="3"/>
      <c r="LMU105" s="3"/>
      <c r="LMV105" s="3"/>
      <c r="LMW105" s="3"/>
      <c r="LMX105" s="3"/>
      <c r="LMY105" s="3"/>
      <c r="LMZ105" s="3"/>
      <c r="LNA105" s="3"/>
      <c r="LNB105" s="3"/>
      <c r="LNC105" s="3"/>
      <c r="LND105" s="3"/>
      <c r="LNE105" s="3"/>
      <c r="LNF105" s="3"/>
      <c r="LNG105" s="3"/>
      <c r="LNH105" s="3"/>
      <c r="LNI105" s="3"/>
      <c r="LNJ105" s="3"/>
      <c r="LNK105" s="3"/>
      <c r="LNL105" s="3"/>
      <c r="LNM105" s="3"/>
      <c r="LNN105" s="3"/>
      <c r="LNO105" s="3"/>
      <c r="LNP105" s="3"/>
      <c r="LNQ105" s="3"/>
      <c r="LNR105" s="3"/>
      <c r="LNS105" s="3"/>
      <c r="LNT105" s="3"/>
      <c r="LNU105" s="3"/>
      <c r="LNV105" s="3"/>
      <c r="LNW105" s="3"/>
      <c r="LNX105" s="3"/>
      <c r="LNY105" s="3"/>
      <c r="LNZ105" s="3"/>
      <c r="LOA105" s="3"/>
      <c r="LOB105" s="3"/>
      <c r="LOC105" s="3"/>
      <c r="LOD105" s="3"/>
      <c r="LOE105" s="3"/>
      <c r="LOF105" s="3"/>
      <c r="LOG105" s="3"/>
      <c r="LOH105" s="3"/>
      <c r="LOI105" s="3"/>
      <c r="LOJ105" s="3"/>
      <c r="LOK105" s="3"/>
      <c r="LOL105" s="3"/>
      <c r="LOM105" s="3"/>
      <c r="LON105" s="3"/>
      <c r="LOO105" s="3"/>
      <c r="LOP105" s="3"/>
      <c r="LOQ105" s="3"/>
      <c r="LOR105" s="3"/>
      <c r="LOS105" s="3"/>
      <c r="LOT105" s="3"/>
      <c r="LOU105" s="3"/>
      <c r="LOV105" s="3"/>
      <c r="LOW105" s="3"/>
      <c r="LOX105" s="3"/>
      <c r="LOY105" s="3"/>
      <c r="LOZ105" s="3"/>
      <c r="LPA105" s="3"/>
      <c r="LPB105" s="3"/>
      <c r="LPC105" s="3"/>
      <c r="LPD105" s="3"/>
      <c r="LPE105" s="3"/>
      <c r="LPF105" s="3"/>
      <c r="LPG105" s="3"/>
      <c r="LPH105" s="3"/>
      <c r="LPI105" s="3"/>
      <c r="LPJ105" s="3"/>
      <c r="LPK105" s="3"/>
      <c r="LPL105" s="3"/>
      <c r="LPM105" s="3"/>
      <c r="LPN105" s="3"/>
      <c r="LPO105" s="3"/>
      <c r="LPP105" s="3"/>
      <c r="LPQ105" s="3"/>
      <c r="LPR105" s="3"/>
      <c r="LPS105" s="3"/>
      <c r="LPT105" s="3"/>
      <c r="LPU105" s="3"/>
      <c r="LPV105" s="3"/>
      <c r="LPW105" s="3"/>
      <c r="LPX105" s="3"/>
      <c r="LPY105" s="3"/>
      <c r="LPZ105" s="3"/>
      <c r="LQA105" s="3"/>
      <c r="LQB105" s="3"/>
      <c r="LQC105" s="3"/>
      <c r="LQD105" s="3"/>
      <c r="LQE105" s="3"/>
      <c r="LQF105" s="3"/>
      <c r="LQG105" s="3"/>
      <c r="LQH105" s="3"/>
      <c r="LQI105" s="3"/>
      <c r="LQJ105" s="3"/>
      <c r="LQK105" s="3"/>
      <c r="LQL105" s="3"/>
      <c r="LQM105" s="3"/>
      <c r="LQN105" s="3"/>
      <c r="LQO105" s="3"/>
      <c r="LQP105" s="3"/>
      <c r="LQQ105" s="3"/>
      <c r="LQR105" s="3"/>
      <c r="LQS105" s="3"/>
      <c r="LQT105" s="3"/>
      <c r="LQU105" s="3"/>
      <c r="LQV105" s="3"/>
      <c r="LQW105" s="3"/>
      <c r="LQX105" s="3"/>
      <c r="LQY105" s="3"/>
      <c r="LQZ105" s="3"/>
      <c r="LRA105" s="3"/>
      <c r="LRB105" s="3"/>
      <c r="LRC105" s="3"/>
      <c r="LRD105" s="3"/>
      <c r="LRE105" s="3"/>
      <c r="LRF105" s="3"/>
      <c r="LRG105" s="3"/>
      <c r="LRH105" s="3"/>
      <c r="LRI105" s="3"/>
      <c r="LRJ105" s="3"/>
      <c r="LRK105" s="3"/>
      <c r="LRL105" s="3"/>
      <c r="LRM105" s="3"/>
      <c r="LRN105" s="3"/>
      <c r="LRO105" s="3"/>
      <c r="LRP105" s="3"/>
      <c r="LRQ105" s="3"/>
      <c r="LRR105" s="3"/>
      <c r="LRS105" s="3"/>
      <c r="LRT105" s="3"/>
      <c r="LRU105" s="3"/>
      <c r="LRV105" s="3"/>
      <c r="LRW105" s="3"/>
      <c r="LRX105" s="3"/>
      <c r="LRY105" s="3"/>
      <c r="LRZ105" s="3"/>
      <c r="LSA105" s="3"/>
      <c r="LSB105" s="3"/>
      <c r="LSC105" s="3"/>
      <c r="LSD105" s="3"/>
      <c r="LSE105" s="3"/>
      <c r="LSF105" s="3"/>
      <c r="LSG105" s="3"/>
      <c r="LSH105" s="3"/>
      <c r="LSI105" s="3"/>
      <c r="LSJ105" s="3"/>
      <c r="LSK105" s="3"/>
      <c r="LSL105" s="3"/>
      <c r="LSM105" s="3"/>
      <c r="LSN105" s="3"/>
      <c r="LSO105" s="3"/>
      <c r="LSP105" s="3"/>
      <c r="LSQ105" s="3"/>
      <c r="LSR105" s="3"/>
      <c r="LSS105" s="3"/>
      <c r="LST105" s="3"/>
      <c r="LSU105" s="3"/>
      <c r="LSV105" s="3"/>
      <c r="LSW105" s="3"/>
      <c r="LSX105" s="3"/>
      <c r="LSY105" s="3"/>
      <c r="LSZ105" s="3"/>
      <c r="LTA105" s="3"/>
      <c r="LTB105" s="3"/>
      <c r="LTC105" s="3"/>
      <c r="LTD105" s="3"/>
      <c r="LTE105" s="3"/>
      <c r="LTF105" s="3"/>
      <c r="LTG105" s="3"/>
      <c r="LTH105" s="3"/>
      <c r="LTI105" s="3"/>
      <c r="LTJ105" s="3"/>
      <c r="LTK105" s="3"/>
      <c r="LTL105" s="3"/>
      <c r="LTM105" s="3"/>
      <c r="LTN105" s="3"/>
      <c r="LTO105" s="3"/>
      <c r="LTP105" s="3"/>
      <c r="LTQ105" s="3"/>
      <c r="LTR105" s="3"/>
      <c r="LTS105" s="3"/>
      <c r="LTT105" s="3"/>
      <c r="LTU105" s="3"/>
      <c r="LTV105" s="3"/>
      <c r="LTW105" s="3"/>
      <c r="LTX105" s="3"/>
      <c r="LTY105" s="3"/>
      <c r="LTZ105" s="3"/>
      <c r="LUA105" s="3"/>
      <c r="LUB105" s="3"/>
      <c r="LUC105" s="3"/>
      <c r="LUD105" s="3"/>
      <c r="LUE105" s="3"/>
      <c r="LUF105" s="3"/>
      <c r="LUG105" s="3"/>
      <c r="LUH105" s="3"/>
      <c r="LUI105" s="3"/>
      <c r="LUJ105" s="3"/>
      <c r="LUK105" s="3"/>
      <c r="LUL105" s="3"/>
      <c r="LUM105" s="3"/>
      <c r="LUN105" s="3"/>
      <c r="LUO105" s="3"/>
      <c r="LUP105" s="3"/>
      <c r="LUQ105" s="3"/>
      <c r="LUR105" s="3"/>
      <c r="LUS105" s="3"/>
      <c r="LUT105" s="3"/>
      <c r="LUU105" s="3"/>
      <c r="LUV105" s="3"/>
      <c r="LUW105" s="3"/>
      <c r="LUX105" s="3"/>
      <c r="LUY105" s="3"/>
      <c r="LUZ105" s="3"/>
      <c r="LVA105" s="3"/>
      <c r="LVB105" s="3"/>
      <c r="LVC105" s="3"/>
      <c r="LVD105" s="3"/>
      <c r="LVE105" s="3"/>
      <c r="LVF105" s="3"/>
      <c r="LVG105" s="3"/>
      <c r="LVH105" s="3"/>
      <c r="LVI105" s="3"/>
      <c r="LVJ105" s="3"/>
      <c r="LVK105" s="3"/>
      <c r="LVL105" s="3"/>
      <c r="LVM105" s="3"/>
      <c r="LVN105" s="3"/>
      <c r="LVO105" s="3"/>
      <c r="LVP105" s="3"/>
      <c r="LVQ105" s="3"/>
      <c r="LVR105" s="3"/>
      <c r="LVS105" s="3"/>
      <c r="LVT105" s="3"/>
      <c r="LVU105" s="3"/>
      <c r="LVV105" s="3"/>
      <c r="LVW105" s="3"/>
      <c r="LVX105" s="3"/>
      <c r="LVY105" s="3"/>
      <c r="LVZ105" s="3"/>
      <c r="LWA105" s="3"/>
      <c r="LWB105" s="3"/>
      <c r="LWC105" s="3"/>
      <c r="LWD105" s="3"/>
      <c r="LWE105" s="3"/>
      <c r="LWF105" s="3"/>
      <c r="LWG105" s="3"/>
      <c r="LWH105" s="3"/>
      <c r="LWI105" s="3"/>
      <c r="LWJ105" s="3"/>
      <c r="LWK105" s="3"/>
      <c r="LWL105" s="3"/>
      <c r="LWM105" s="3"/>
      <c r="LWN105" s="3"/>
      <c r="LWO105" s="3"/>
      <c r="LWP105" s="3"/>
      <c r="LWQ105" s="3"/>
      <c r="LWR105" s="3"/>
      <c r="LWS105" s="3"/>
      <c r="LWT105" s="3"/>
      <c r="LWU105" s="3"/>
      <c r="LWV105" s="3"/>
      <c r="LWW105" s="3"/>
      <c r="LWX105" s="3"/>
      <c r="LWY105" s="3"/>
      <c r="LWZ105" s="3"/>
      <c r="LXA105" s="3"/>
      <c r="LXB105" s="3"/>
      <c r="LXC105" s="3"/>
      <c r="LXD105" s="3"/>
      <c r="LXE105" s="3"/>
      <c r="LXF105" s="3"/>
      <c r="LXG105" s="3"/>
      <c r="LXH105" s="3"/>
      <c r="LXI105" s="3"/>
      <c r="LXJ105" s="3"/>
      <c r="LXK105" s="3"/>
      <c r="LXL105" s="3"/>
      <c r="LXM105" s="3"/>
      <c r="LXN105" s="3"/>
      <c r="LXO105" s="3"/>
      <c r="LXP105" s="3"/>
      <c r="LXQ105" s="3"/>
      <c r="LXR105" s="3"/>
      <c r="LXS105" s="3"/>
      <c r="LXT105" s="3"/>
      <c r="LXU105" s="3"/>
      <c r="LXV105" s="3"/>
      <c r="LXW105" s="3"/>
      <c r="LXX105" s="3"/>
      <c r="LXY105" s="3"/>
      <c r="LXZ105" s="3"/>
      <c r="LYA105" s="3"/>
      <c r="LYB105" s="3"/>
      <c r="LYC105" s="3"/>
      <c r="LYD105" s="3"/>
      <c r="LYE105" s="3"/>
      <c r="LYF105" s="3"/>
      <c r="LYG105" s="3"/>
      <c r="LYH105" s="3"/>
      <c r="LYI105" s="3"/>
      <c r="LYJ105" s="3"/>
      <c r="LYK105" s="3"/>
      <c r="LYL105" s="3"/>
      <c r="LYM105" s="3"/>
      <c r="LYN105" s="3"/>
      <c r="LYO105" s="3"/>
      <c r="LYP105" s="3"/>
      <c r="LYQ105" s="3"/>
      <c r="LYR105" s="3"/>
      <c r="LYS105" s="3"/>
      <c r="LYT105" s="3"/>
      <c r="LYU105" s="3"/>
      <c r="LYV105" s="3"/>
      <c r="LYW105" s="3"/>
      <c r="LYX105" s="3"/>
      <c r="LYY105" s="3"/>
      <c r="LYZ105" s="3"/>
      <c r="LZA105" s="3"/>
      <c r="LZB105" s="3"/>
      <c r="LZC105" s="3"/>
      <c r="LZD105" s="3"/>
      <c r="LZE105" s="3"/>
      <c r="LZF105" s="3"/>
      <c r="LZG105" s="3"/>
      <c r="LZH105" s="3"/>
      <c r="LZI105" s="3"/>
      <c r="LZJ105" s="3"/>
      <c r="LZK105" s="3"/>
      <c r="LZL105" s="3"/>
      <c r="LZM105" s="3"/>
      <c r="LZN105" s="3"/>
      <c r="LZO105" s="3"/>
      <c r="LZP105" s="3"/>
      <c r="LZQ105" s="3"/>
      <c r="LZR105" s="3"/>
      <c r="LZS105" s="3"/>
      <c r="LZT105" s="3"/>
      <c r="LZU105" s="3"/>
      <c r="LZV105" s="3"/>
      <c r="LZW105" s="3"/>
      <c r="LZX105" s="3"/>
      <c r="LZY105" s="3"/>
      <c r="LZZ105" s="3"/>
      <c r="MAA105" s="3"/>
      <c r="MAB105" s="3"/>
      <c r="MAC105" s="3"/>
      <c r="MAD105" s="3"/>
      <c r="MAE105" s="3"/>
      <c r="MAF105" s="3"/>
      <c r="MAG105" s="3"/>
      <c r="MAH105" s="3"/>
      <c r="MAI105" s="3"/>
      <c r="MAJ105" s="3"/>
      <c r="MAK105" s="3"/>
      <c r="MAL105" s="3"/>
      <c r="MAM105" s="3"/>
      <c r="MAN105" s="3"/>
      <c r="MAO105" s="3"/>
      <c r="MAP105" s="3"/>
      <c r="MAQ105" s="3"/>
      <c r="MAR105" s="3"/>
      <c r="MAS105" s="3"/>
      <c r="MAT105" s="3"/>
      <c r="MAU105" s="3"/>
      <c r="MAV105" s="3"/>
      <c r="MAW105" s="3"/>
      <c r="MAX105" s="3"/>
      <c r="MAY105" s="3"/>
      <c r="MAZ105" s="3"/>
      <c r="MBA105" s="3"/>
      <c r="MBB105" s="3"/>
      <c r="MBC105" s="3"/>
      <c r="MBD105" s="3"/>
      <c r="MBE105" s="3"/>
      <c r="MBF105" s="3"/>
      <c r="MBG105" s="3"/>
      <c r="MBH105" s="3"/>
      <c r="MBI105" s="3"/>
      <c r="MBJ105" s="3"/>
      <c r="MBK105" s="3"/>
      <c r="MBL105" s="3"/>
      <c r="MBM105" s="3"/>
      <c r="MBN105" s="3"/>
      <c r="MBO105" s="3"/>
      <c r="MBP105" s="3"/>
      <c r="MBQ105" s="3"/>
      <c r="MBR105" s="3"/>
      <c r="MBS105" s="3"/>
      <c r="MBT105" s="3"/>
      <c r="MBU105" s="3"/>
      <c r="MBV105" s="3"/>
      <c r="MBW105" s="3"/>
      <c r="MBX105" s="3"/>
      <c r="MBY105" s="3"/>
      <c r="MBZ105" s="3"/>
      <c r="MCA105" s="3"/>
      <c r="MCB105" s="3"/>
      <c r="MCC105" s="3"/>
      <c r="MCD105" s="3"/>
      <c r="MCE105" s="3"/>
      <c r="MCF105" s="3"/>
      <c r="MCG105" s="3"/>
      <c r="MCH105" s="3"/>
      <c r="MCI105" s="3"/>
      <c r="MCJ105" s="3"/>
      <c r="MCK105" s="3"/>
      <c r="MCL105" s="3"/>
      <c r="MCM105" s="3"/>
      <c r="MCN105" s="3"/>
      <c r="MCO105" s="3"/>
      <c r="MCP105" s="3"/>
      <c r="MCQ105" s="3"/>
      <c r="MCR105" s="3"/>
      <c r="MCS105" s="3"/>
      <c r="MCT105" s="3"/>
      <c r="MCU105" s="3"/>
      <c r="MCV105" s="3"/>
      <c r="MCW105" s="3"/>
      <c r="MCX105" s="3"/>
      <c r="MCY105" s="3"/>
      <c r="MCZ105" s="3"/>
      <c r="MDA105" s="3"/>
      <c r="MDB105" s="3"/>
      <c r="MDC105" s="3"/>
      <c r="MDD105" s="3"/>
      <c r="MDE105" s="3"/>
      <c r="MDF105" s="3"/>
      <c r="MDG105" s="3"/>
      <c r="MDH105" s="3"/>
      <c r="MDI105" s="3"/>
      <c r="MDJ105" s="3"/>
      <c r="MDK105" s="3"/>
      <c r="MDL105" s="3"/>
      <c r="MDM105" s="3"/>
      <c r="MDN105" s="3"/>
      <c r="MDO105" s="3"/>
      <c r="MDP105" s="3"/>
      <c r="MDQ105" s="3"/>
      <c r="MDR105" s="3"/>
      <c r="MDS105" s="3"/>
      <c r="MDT105" s="3"/>
      <c r="MDU105" s="3"/>
      <c r="MDV105" s="3"/>
      <c r="MDW105" s="3"/>
      <c r="MDX105" s="3"/>
      <c r="MDY105" s="3"/>
      <c r="MDZ105" s="3"/>
      <c r="MEA105" s="3"/>
      <c r="MEB105" s="3"/>
      <c r="MEC105" s="3"/>
      <c r="MED105" s="3"/>
      <c r="MEE105" s="3"/>
      <c r="MEF105" s="3"/>
      <c r="MEG105" s="3"/>
      <c r="MEH105" s="3"/>
      <c r="MEI105" s="3"/>
      <c r="MEJ105" s="3"/>
      <c r="MEK105" s="3"/>
      <c r="MEL105" s="3"/>
      <c r="MEM105" s="3"/>
      <c r="MEN105" s="3"/>
      <c r="MEO105" s="3"/>
      <c r="MEP105" s="3"/>
      <c r="MEQ105" s="3"/>
      <c r="MER105" s="3"/>
      <c r="MES105" s="3"/>
      <c r="MET105" s="3"/>
      <c r="MEU105" s="3"/>
      <c r="MEV105" s="3"/>
      <c r="MEW105" s="3"/>
      <c r="MEX105" s="3"/>
      <c r="MEY105" s="3"/>
      <c r="MEZ105" s="3"/>
      <c r="MFA105" s="3"/>
      <c r="MFB105" s="3"/>
      <c r="MFC105" s="3"/>
      <c r="MFD105" s="3"/>
      <c r="MFE105" s="3"/>
      <c r="MFF105" s="3"/>
      <c r="MFG105" s="3"/>
      <c r="MFH105" s="3"/>
      <c r="MFI105" s="3"/>
      <c r="MFJ105" s="3"/>
      <c r="MFK105" s="3"/>
      <c r="MFL105" s="3"/>
      <c r="MFM105" s="3"/>
      <c r="MFN105" s="3"/>
      <c r="MFO105" s="3"/>
      <c r="MFP105" s="3"/>
      <c r="MFQ105" s="3"/>
      <c r="MFR105" s="3"/>
      <c r="MFS105" s="3"/>
      <c r="MFT105" s="3"/>
      <c r="MFU105" s="3"/>
      <c r="MFV105" s="3"/>
      <c r="MFW105" s="3"/>
      <c r="MFX105" s="3"/>
      <c r="MFY105" s="3"/>
      <c r="MFZ105" s="3"/>
      <c r="MGA105" s="3"/>
      <c r="MGB105" s="3"/>
      <c r="MGC105" s="3"/>
      <c r="MGD105" s="3"/>
      <c r="MGE105" s="3"/>
      <c r="MGF105" s="3"/>
      <c r="MGG105" s="3"/>
      <c r="MGH105" s="3"/>
      <c r="MGI105" s="3"/>
      <c r="MGJ105" s="3"/>
      <c r="MGK105" s="3"/>
      <c r="MGL105" s="3"/>
      <c r="MGM105" s="3"/>
      <c r="MGN105" s="3"/>
      <c r="MGO105" s="3"/>
      <c r="MGP105" s="3"/>
      <c r="MGQ105" s="3"/>
      <c r="MGR105" s="3"/>
      <c r="MGS105" s="3"/>
      <c r="MGT105" s="3"/>
      <c r="MGU105" s="3"/>
      <c r="MGV105" s="3"/>
      <c r="MGW105" s="3"/>
      <c r="MGX105" s="3"/>
      <c r="MGY105" s="3"/>
      <c r="MGZ105" s="3"/>
      <c r="MHA105" s="3"/>
      <c r="MHB105" s="3"/>
      <c r="MHC105" s="3"/>
      <c r="MHD105" s="3"/>
      <c r="MHE105" s="3"/>
      <c r="MHF105" s="3"/>
      <c r="MHG105" s="3"/>
      <c r="MHH105" s="3"/>
      <c r="MHI105" s="3"/>
      <c r="MHJ105" s="3"/>
      <c r="MHK105" s="3"/>
      <c r="MHL105" s="3"/>
      <c r="MHM105" s="3"/>
      <c r="MHN105" s="3"/>
      <c r="MHO105" s="3"/>
      <c r="MHP105" s="3"/>
      <c r="MHQ105" s="3"/>
      <c r="MHR105" s="3"/>
      <c r="MHS105" s="3"/>
      <c r="MHT105" s="3"/>
      <c r="MHU105" s="3"/>
      <c r="MHV105" s="3"/>
      <c r="MHW105" s="3"/>
      <c r="MHX105" s="3"/>
      <c r="MHY105" s="3"/>
      <c r="MHZ105" s="3"/>
      <c r="MIA105" s="3"/>
      <c r="MIB105" s="3"/>
      <c r="MIC105" s="3"/>
      <c r="MID105" s="3"/>
      <c r="MIE105" s="3"/>
      <c r="MIF105" s="3"/>
      <c r="MIG105" s="3"/>
      <c r="MIH105" s="3"/>
      <c r="MII105" s="3"/>
      <c r="MIJ105" s="3"/>
      <c r="MIK105" s="3"/>
      <c r="MIL105" s="3"/>
      <c r="MIM105" s="3"/>
      <c r="MIN105" s="3"/>
      <c r="MIO105" s="3"/>
      <c r="MIP105" s="3"/>
      <c r="MIQ105" s="3"/>
      <c r="MIR105" s="3"/>
      <c r="MIS105" s="3"/>
      <c r="MIT105" s="3"/>
      <c r="MIU105" s="3"/>
      <c r="MIV105" s="3"/>
      <c r="MIW105" s="3"/>
      <c r="MIX105" s="3"/>
      <c r="MIY105" s="3"/>
      <c r="MIZ105" s="3"/>
      <c r="MJA105" s="3"/>
      <c r="MJB105" s="3"/>
      <c r="MJC105" s="3"/>
      <c r="MJD105" s="3"/>
      <c r="MJE105" s="3"/>
      <c r="MJF105" s="3"/>
      <c r="MJG105" s="3"/>
      <c r="MJH105" s="3"/>
      <c r="MJI105" s="3"/>
      <c r="MJJ105" s="3"/>
      <c r="MJK105" s="3"/>
      <c r="MJL105" s="3"/>
      <c r="MJM105" s="3"/>
      <c r="MJN105" s="3"/>
      <c r="MJO105" s="3"/>
      <c r="MJP105" s="3"/>
      <c r="MJQ105" s="3"/>
      <c r="MJR105" s="3"/>
      <c r="MJS105" s="3"/>
      <c r="MJT105" s="3"/>
      <c r="MJU105" s="3"/>
      <c r="MJV105" s="3"/>
      <c r="MJW105" s="3"/>
      <c r="MJX105" s="3"/>
      <c r="MJY105" s="3"/>
      <c r="MJZ105" s="3"/>
      <c r="MKA105" s="3"/>
      <c r="MKB105" s="3"/>
      <c r="MKC105" s="3"/>
      <c r="MKD105" s="3"/>
      <c r="MKE105" s="3"/>
      <c r="MKF105" s="3"/>
      <c r="MKG105" s="3"/>
      <c r="MKH105" s="3"/>
      <c r="MKI105" s="3"/>
      <c r="MKJ105" s="3"/>
      <c r="MKK105" s="3"/>
      <c r="MKL105" s="3"/>
      <c r="MKM105" s="3"/>
      <c r="MKN105" s="3"/>
      <c r="MKO105" s="3"/>
      <c r="MKP105" s="3"/>
      <c r="MKQ105" s="3"/>
      <c r="MKR105" s="3"/>
      <c r="MKS105" s="3"/>
      <c r="MKT105" s="3"/>
      <c r="MKU105" s="3"/>
      <c r="MKV105" s="3"/>
      <c r="MKW105" s="3"/>
      <c r="MKX105" s="3"/>
      <c r="MKY105" s="3"/>
      <c r="MKZ105" s="3"/>
      <c r="MLA105" s="3"/>
      <c r="MLB105" s="3"/>
      <c r="MLC105" s="3"/>
      <c r="MLD105" s="3"/>
      <c r="MLE105" s="3"/>
      <c r="MLF105" s="3"/>
      <c r="MLG105" s="3"/>
      <c r="MLH105" s="3"/>
      <c r="MLI105" s="3"/>
      <c r="MLJ105" s="3"/>
      <c r="MLK105" s="3"/>
      <c r="MLL105" s="3"/>
      <c r="MLM105" s="3"/>
      <c r="MLN105" s="3"/>
      <c r="MLO105" s="3"/>
      <c r="MLP105" s="3"/>
      <c r="MLQ105" s="3"/>
      <c r="MLR105" s="3"/>
      <c r="MLS105" s="3"/>
      <c r="MLT105" s="3"/>
      <c r="MLU105" s="3"/>
      <c r="MLV105" s="3"/>
      <c r="MLW105" s="3"/>
      <c r="MLX105" s="3"/>
      <c r="MLY105" s="3"/>
      <c r="MLZ105" s="3"/>
      <c r="MMA105" s="3"/>
      <c r="MMB105" s="3"/>
      <c r="MMC105" s="3"/>
      <c r="MMD105" s="3"/>
      <c r="MME105" s="3"/>
      <c r="MMF105" s="3"/>
      <c r="MMG105" s="3"/>
      <c r="MMH105" s="3"/>
      <c r="MMI105" s="3"/>
      <c r="MMJ105" s="3"/>
      <c r="MMK105" s="3"/>
      <c r="MML105" s="3"/>
      <c r="MMM105" s="3"/>
      <c r="MMN105" s="3"/>
      <c r="MMO105" s="3"/>
      <c r="MMP105" s="3"/>
      <c r="MMQ105" s="3"/>
      <c r="MMR105" s="3"/>
      <c r="MMS105" s="3"/>
      <c r="MMT105" s="3"/>
      <c r="MMU105" s="3"/>
      <c r="MMV105" s="3"/>
      <c r="MMW105" s="3"/>
      <c r="MMX105" s="3"/>
      <c r="MMY105" s="3"/>
      <c r="MMZ105" s="3"/>
      <c r="MNA105" s="3"/>
      <c r="MNB105" s="3"/>
      <c r="MNC105" s="3"/>
      <c r="MND105" s="3"/>
      <c r="MNE105" s="3"/>
      <c r="MNF105" s="3"/>
      <c r="MNG105" s="3"/>
      <c r="MNH105" s="3"/>
      <c r="MNI105" s="3"/>
      <c r="MNJ105" s="3"/>
      <c r="MNK105" s="3"/>
      <c r="MNL105" s="3"/>
      <c r="MNM105" s="3"/>
      <c r="MNN105" s="3"/>
      <c r="MNO105" s="3"/>
      <c r="MNP105" s="3"/>
      <c r="MNQ105" s="3"/>
      <c r="MNR105" s="3"/>
      <c r="MNS105" s="3"/>
      <c r="MNT105" s="3"/>
      <c r="MNU105" s="3"/>
      <c r="MNV105" s="3"/>
      <c r="MNW105" s="3"/>
      <c r="MNX105" s="3"/>
      <c r="MNY105" s="3"/>
      <c r="MNZ105" s="3"/>
      <c r="MOA105" s="3"/>
      <c r="MOB105" s="3"/>
      <c r="MOC105" s="3"/>
      <c r="MOD105" s="3"/>
      <c r="MOE105" s="3"/>
      <c r="MOF105" s="3"/>
      <c r="MOG105" s="3"/>
      <c r="MOH105" s="3"/>
      <c r="MOI105" s="3"/>
      <c r="MOJ105" s="3"/>
      <c r="MOK105" s="3"/>
      <c r="MOL105" s="3"/>
      <c r="MOM105" s="3"/>
      <c r="MON105" s="3"/>
      <c r="MOO105" s="3"/>
      <c r="MOP105" s="3"/>
      <c r="MOQ105" s="3"/>
      <c r="MOR105" s="3"/>
      <c r="MOS105" s="3"/>
      <c r="MOT105" s="3"/>
      <c r="MOU105" s="3"/>
      <c r="MOV105" s="3"/>
      <c r="MOW105" s="3"/>
      <c r="MOX105" s="3"/>
      <c r="MOY105" s="3"/>
      <c r="MOZ105" s="3"/>
      <c r="MPA105" s="3"/>
      <c r="MPB105" s="3"/>
      <c r="MPC105" s="3"/>
      <c r="MPD105" s="3"/>
      <c r="MPE105" s="3"/>
      <c r="MPF105" s="3"/>
      <c r="MPG105" s="3"/>
      <c r="MPH105" s="3"/>
      <c r="MPI105" s="3"/>
      <c r="MPJ105" s="3"/>
      <c r="MPK105" s="3"/>
      <c r="MPL105" s="3"/>
      <c r="MPM105" s="3"/>
      <c r="MPN105" s="3"/>
      <c r="MPO105" s="3"/>
      <c r="MPP105" s="3"/>
      <c r="MPQ105" s="3"/>
      <c r="MPR105" s="3"/>
      <c r="MPS105" s="3"/>
      <c r="MPT105" s="3"/>
      <c r="MPU105" s="3"/>
      <c r="MPV105" s="3"/>
      <c r="MPW105" s="3"/>
      <c r="MPX105" s="3"/>
      <c r="MPY105" s="3"/>
      <c r="MPZ105" s="3"/>
      <c r="MQA105" s="3"/>
      <c r="MQB105" s="3"/>
      <c r="MQC105" s="3"/>
      <c r="MQD105" s="3"/>
      <c r="MQE105" s="3"/>
      <c r="MQF105" s="3"/>
      <c r="MQG105" s="3"/>
      <c r="MQH105" s="3"/>
      <c r="MQI105" s="3"/>
      <c r="MQJ105" s="3"/>
      <c r="MQK105" s="3"/>
      <c r="MQL105" s="3"/>
      <c r="MQM105" s="3"/>
      <c r="MQN105" s="3"/>
      <c r="MQO105" s="3"/>
      <c r="MQP105" s="3"/>
      <c r="MQQ105" s="3"/>
      <c r="MQR105" s="3"/>
      <c r="MQS105" s="3"/>
      <c r="MQT105" s="3"/>
      <c r="MQU105" s="3"/>
      <c r="MQV105" s="3"/>
      <c r="MQW105" s="3"/>
      <c r="MQX105" s="3"/>
      <c r="MQY105" s="3"/>
      <c r="MQZ105" s="3"/>
      <c r="MRA105" s="3"/>
      <c r="MRB105" s="3"/>
      <c r="MRC105" s="3"/>
      <c r="MRD105" s="3"/>
      <c r="MRE105" s="3"/>
      <c r="MRF105" s="3"/>
      <c r="MRG105" s="3"/>
      <c r="MRH105" s="3"/>
      <c r="MRI105" s="3"/>
      <c r="MRJ105" s="3"/>
      <c r="MRK105" s="3"/>
      <c r="MRL105" s="3"/>
      <c r="MRM105" s="3"/>
      <c r="MRN105" s="3"/>
      <c r="MRO105" s="3"/>
      <c r="MRP105" s="3"/>
      <c r="MRQ105" s="3"/>
      <c r="MRR105" s="3"/>
      <c r="MRS105" s="3"/>
      <c r="MRT105" s="3"/>
      <c r="MRU105" s="3"/>
      <c r="MRV105" s="3"/>
      <c r="MRW105" s="3"/>
      <c r="MRX105" s="3"/>
      <c r="MRY105" s="3"/>
      <c r="MRZ105" s="3"/>
      <c r="MSA105" s="3"/>
      <c r="MSB105" s="3"/>
      <c r="MSC105" s="3"/>
      <c r="MSD105" s="3"/>
      <c r="MSE105" s="3"/>
      <c r="MSF105" s="3"/>
      <c r="MSG105" s="3"/>
      <c r="MSH105" s="3"/>
      <c r="MSI105" s="3"/>
      <c r="MSJ105" s="3"/>
      <c r="MSK105" s="3"/>
      <c r="MSL105" s="3"/>
      <c r="MSM105" s="3"/>
      <c r="MSN105" s="3"/>
      <c r="MSO105" s="3"/>
      <c r="MSP105" s="3"/>
      <c r="MSQ105" s="3"/>
      <c r="MSR105" s="3"/>
      <c r="MSS105" s="3"/>
      <c r="MST105" s="3"/>
      <c r="MSU105" s="3"/>
      <c r="MSV105" s="3"/>
      <c r="MSW105" s="3"/>
      <c r="MSX105" s="3"/>
      <c r="MSY105" s="3"/>
      <c r="MSZ105" s="3"/>
      <c r="MTA105" s="3"/>
      <c r="MTB105" s="3"/>
      <c r="MTC105" s="3"/>
      <c r="MTD105" s="3"/>
      <c r="MTE105" s="3"/>
      <c r="MTF105" s="3"/>
      <c r="MTG105" s="3"/>
      <c r="MTH105" s="3"/>
      <c r="MTI105" s="3"/>
      <c r="MTJ105" s="3"/>
      <c r="MTK105" s="3"/>
      <c r="MTL105" s="3"/>
      <c r="MTM105" s="3"/>
      <c r="MTN105" s="3"/>
      <c r="MTO105" s="3"/>
      <c r="MTP105" s="3"/>
      <c r="MTQ105" s="3"/>
      <c r="MTR105" s="3"/>
      <c r="MTS105" s="3"/>
      <c r="MTT105" s="3"/>
      <c r="MTU105" s="3"/>
      <c r="MTV105" s="3"/>
      <c r="MTW105" s="3"/>
      <c r="MTX105" s="3"/>
      <c r="MTY105" s="3"/>
      <c r="MTZ105" s="3"/>
      <c r="MUA105" s="3"/>
      <c r="MUB105" s="3"/>
      <c r="MUC105" s="3"/>
      <c r="MUD105" s="3"/>
      <c r="MUE105" s="3"/>
      <c r="MUF105" s="3"/>
      <c r="MUG105" s="3"/>
      <c r="MUH105" s="3"/>
      <c r="MUI105" s="3"/>
      <c r="MUJ105" s="3"/>
      <c r="MUK105" s="3"/>
      <c r="MUL105" s="3"/>
      <c r="MUM105" s="3"/>
      <c r="MUN105" s="3"/>
      <c r="MUO105" s="3"/>
      <c r="MUP105" s="3"/>
      <c r="MUQ105" s="3"/>
      <c r="MUR105" s="3"/>
      <c r="MUS105" s="3"/>
      <c r="MUT105" s="3"/>
      <c r="MUU105" s="3"/>
      <c r="MUV105" s="3"/>
      <c r="MUW105" s="3"/>
      <c r="MUX105" s="3"/>
      <c r="MUY105" s="3"/>
      <c r="MUZ105" s="3"/>
      <c r="MVA105" s="3"/>
      <c r="MVB105" s="3"/>
      <c r="MVC105" s="3"/>
      <c r="MVD105" s="3"/>
      <c r="MVE105" s="3"/>
      <c r="MVF105" s="3"/>
      <c r="MVG105" s="3"/>
      <c r="MVH105" s="3"/>
      <c r="MVI105" s="3"/>
      <c r="MVJ105" s="3"/>
      <c r="MVK105" s="3"/>
      <c r="MVL105" s="3"/>
      <c r="MVM105" s="3"/>
      <c r="MVN105" s="3"/>
      <c r="MVO105" s="3"/>
      <c r="MVP105" s="3"/>
      <c r="MVQ105" s="3"/>
      <c r="MVR105" s="3"/>
      <c r="MVS105" s="3"/>
      <c r="MVT105" s="3"/>
      <c r="MVU105" s="3"/>
      <c r="MVV105" s="3"/>
      <c r="MVW105" s="3"/>
      <c r="MVX105" s="3"/>
      <c r="MVY105" s="3"/>
      <c r="MVZ105" s="3"/>
      <c r="MWA105" s="3"/>
      <c r="MWB105" s="3"/>
      <c r="MWC105" s="3"/>
      <c r="MWD105" s="3"/>
      <c r="MWE105" s="3"/>
      <c r="MWF105" s="3"/>
      <c r="MWG105" s="3"/>
      <c r="MWH105" s="3"/>
      <c r="MWI105" s="3"/>
      <c r="MWJ105" s="3"/>
      <c r="MWK105" s="3"/>
      <c r="MWL105" s="3"/>
      <c r="MWM105" s="3"/>
      <c r="MWN105" s="3"/>
      <c r="MWO105" s="3"/>
      <c r="MWP105" s="3"/>
      <c r="MWQ105" s="3"/>
      <c r="MWR105" s="3"/>
      <c r="MWS105" s="3"/>
      <c r="MWT105" s="3"/>
      <c r="MWU105" s="3"/>
      <c r="MWV105" s="3"/>
      <c r="MWW105" s="3"/>
      <c r="MWX105" s="3"/>
      <c r="MWY105" s="3"/>
      <c r="MWZ105" s="3"/>
      <c r="MXA105" s="3"/>
      <c r="MXB105" s="3"/>
      <c r="MXC105" s="3"/>
      <c r="MXD105" s="3"/>
      <c r="MXE105" s="3"/>
      <c r="MXF105" s="3"/>
      <c r="MXG105" s="3"/>
      <c r="MXH105" s="3"/>
      <c r="MXI105" s="3"/>
      <c r="MXJ105" s="3"/>
      <c r="MXK105" s="3"/>
      <c r="MXL105" s="3"/>
      <c r="MXM105" s="3"/>
      <c r="MXN105" s="3"/>
      <c r="MXO105" s="3"/>
      <c r="MXP105" s="3"/>
      <c r="MXQ105" s="3"/>
      <c r="MXR105" s="3"/>
      <c r="MXS105" s="3"/>
      <c r="MXT105" s="3"/>
      <c r="MXU105" s="3"/>
      <c r="MXV105" s="3"/>
      <c r="MXW105" s="3"/>
      <c r="MXX105" s="3"/>
      <c r="MXY105" s="3"/>
      <c r="MXZ105" s="3"/>
      <c r="MYA105" s="3"/>
      <c r="MYB105" s="3"/>
      <c r="MYC105" s="3"/>
      <c r="MYD105" s="3"/>
      <c r="MYE105" s="3"/>
      <c r="MYF105" s="3"/>
      <c r="MYG105" s="3"/>
      <c r="MYH105" s="3"/>
      <c r="MYI105" s="3"/>
      <c r="MYJ105" s="3"/>
      <c r="MYK105" s="3"/>
      <c r="MYL105" s="3"/>
      <c r="MYM105" s="3"/>
      <c r="MYN105" s="3"/>
      <c r="MYO105" s="3"/>
      <c r="MYP105" s="3"/>
      <c r="MYQ105" s="3"/>
      <c r="MYR105" s="3"/>
      <c r="MYS105" s="3"/>
      <c r="MYT105" s="3"/>
      <c r="MYU105" s="3"/>
      <c r="MYV105" s="3"/>
      <c r="MYW105" s="3"/>
      <c r="MYX105" s="3"/>
      <c r="MYY105" s="3"/>
      <c r="MYZ105" s="3"/>
      <c r="MZA105" s="3"/>
      <c r="MZB105" s="3"/>
      <c r="MZC105" s="3"/>
      <c r="MZD105" s="3"/>
      <c r="MZE105" s="3"/>
      <c r="MZF105" s="3"/>
      <c r="MZG105" s="3"/>
      <c r="MZH105" s="3"/>
      <c r="MZI105" s="3"/>
      <c r="MZJ105" s="3"/>
      <c r="MZK105" s="3"/>
      <c r="MZL105" s="3"/>
      <c r="MZM105" s="3"/>
      <c r="MZN105" s="3"/>
      <c r="MZO105" s="3"/>
      <c r="MZP105" s="3"/>
      <c r="MZQ105" s="3"/>
      <c r="MZR105" s="3"/>
      <c r="MZS105" s="3"/>
      <c r="MZT105" s="3"/>
      <c r="MZU105" s="3"/>
      <c r="MZV105" s="3"/>
      <c r="MZW105" s="3"/>
      <c r="MZX105" s="3"/>
      <c r="MZY105" s="3"/>
      <c r="MZZ105" s="3"/>
      <c r="NAA105" s="3"/>
      <c r="NAB105" s="3"/>
      <c r="NAC105" s="3"/>
      <c r="NAD105" s="3"/>
      <c r="NAE105" s="3"/>
      <c r="NAF105" s="3"/>
      <c r="NAG105" s="3"/>
      <c r="NAH105" s="3"/>
      <c r="NAI105" s="3"/>
      <c r="NAJ105" s="3"/>
      <c r="NAK105" s="3"/>
      <c r="NAL105" s="3"/>
      <c r="NAM105" s="3"/>
      <c r="NAN105" s="3"/>
      <c r="NAO105" s="3"/>
      <c r="NAP105" s="3"/>
      <c r="NAQ105" s="3"/>
      <c r="NAR105" s="3"/>
      <c r="NAS105" s="3"/>
      <c r="NAT105" s="3"/>
      <c r="NAU105" s="3"/>
      <c r="NAV105" s="3"/>
      <c r="NAW105" s="3"/>
      <c r="NAX105" s="3"/>
      <c r="NAY105" s="3"/>
      <c r="NAZ105" s="3"/>
      <c r="NBA105" s="3"/>
      <c r="NBB105" s="3"/>
      <c r="NBC105" s="3"/>
      <c r="NBD105" s="3"/>
      <c r="NBE105" s="3"/>
      <c r="NBF105" s="3"/>
      <c r="NBG105" s="3"/>
      <c r="NBH105" s="3"/>
      <c r="NBI105" s="3"/>
      <c r="NBJ105" s="3"/>
      <c r="NBK105" s="3"/>
      <c r="NBL105" s="3"/>
      <c r="NBM105" s="3"/>
      <c r="NBN105" s="3"/>
      <c r="NBO105" s="3"/>
      <c r="NBP105" s="3"/>
      <c r="NBQ105" s="3"/>
      <c r="NBR105" s="3"/>
      <c r="NBS105" s="3"/>
      <c r="NBT105" s="3"/>
      <c r="NBU105" s="3"/>
      <c r="NBV105" s="3"/>
      <c r="NBW105" s="3"/>
      <c r="NBX105" s="3"/>
      <c r="NBY105" s="3"/>
      <c r="NBZ105" s="3"/>
      <c r="NCA105" s="3"/>
      <c r="NCB105" s="3"/>
      <c r="NCC105" s="3"/>
      <c r="NCD105" s="3"/>
      <c r="NCE105" s="3"/>
      <c r="NCF105" s="3"/>
      <c r="NCG105" s="3"/>
      <c r="NCH105" s="3"/>
      <c r="NCI105" s="3"/>
      <c r="NCJ105" s="3"/>
      <c r="NCK105" s="3"/>
      <c r="NCL105" s="3"/>
      <c r="NCM105" s="3"/>
      <c r="NCN105" s="3"/>
      <c r="NCO105" s="3"/>
      <c r="NCP105" s="3"/>
      <c r="NCQ105" s="3"/>
      <c r="NCR105" s="3"/>
      <c r="NCS105" s="3"/>
      <c r="NCT105" s="3"/>
      <c r="NCU105" s="3"/>
      <c r="NCV105" s="3"/>
      <c r="NCW105" s="3"/>
      <c r="NCX105" s="3"/>
      <c r="NCY105" s="3"/>
      <c r="NCZ105" s="3"/>
      <c r="NDA105" s="3"/>
      <c r="NDB105" s="3"/>
      <c r="NDC105" s="3"/>
      <c r="NDD105" s="3"/>
      <c r="NDE105" s="3"/>
      <c r="NDF105" s="3"/>
      <c r="NDG105" s="3"/>
      <c r="NDH105" s="3"/>
      <c r="NDI105" s="3"/>
      <c r="NDJ105" s="3"/>
      <c r="NDK105" s="3"/>
      <c r="NDL105" s="3"/>
      <c r="NDM105" s="3"/>
      <c r="NDN105" s="3"/>
      <c r="NDO105" s="3"/>
      <c r="NDP105" s="3"/>
      <c r="NDQ105" s="3"/>
      <c r="NDR105" s="3"/>
      <c r="NDS105" s="3"/>
      <c r="NDT105" s="3"/>
      <c r="NDU105" s="3"/>
      <c r="NDV105" s="3"/>
      <c r="NDW105" s="3"/>
      <c r="NDX105" s="3"/>
      <c r="NDY105" s="3"/>
      <c r="NDZ105" s="3"/>
      <c r="NEA105" s="3"/>
      <c r="NEB105" s="3"/>
      <c r="NEC105" s="3"/>
      <c r="NED105" s="3"/>
      <c r="NEE105" s="3"/>
      <c r="NEF105" s="3"/>
      <c r="NEG105" s="3"/>
      <c r="NEH105" s="3"/>
      <c r="NEI105" s="3"/>
      <c r="NEJ105" s="3"/>
      <c r="NEK105" s="3"/>
      <c r="NEL105" s="3"/>
      <c r="NEM105" s="3"/>
      <c r="NEN105" s="3"/>
      <c r="NEO105" s="3"/>
      <c r="NEP105" s="3"/>
      <c r="NEQ105" s="3"/>
      <c r="NER105" s="3"/>
      <c r="NES105" s="3"/>
      <c r="NET105" s="3"/>
      <c r="NEU105" s="3"/>
      <c r="NEV105" s="3"/>
      <c r="NEW105" s="3"/>
      <c r="NEX105" s="3"/>
      <c r="NEY105" s="3"/>
      <c r="NEZ105" s="3"/>
      <c r="NFA105" s="3"/>
      <c r="NFB105" s="3"/>
      <c r="NFC105" s="3"/>
      <c r="NFD105" s="3"/>
      <c r="NFE105" s="3"/>
      <c r="NFF105" s="3"/>
      <c r="NFG105" s="3"/>
      <c r="NFH105" s="3"/>
      <c r="NFI105" s="3"/>
      <c r="NFJ105" s="3"/>
      <c r="NFK105" s="3"/>
      <c r="NFL105" s="3"/>
      <c r="NFM105" s="3"/>
      <c r="NFN105" s="3"/>
      <c r="NFO105" s="3"/>
      <c r="NFP105" s="3"/>
      <c r="NFQ105" s="3"/>
      <c r="NFR105" s="3"/>
      <c r="NFS105" s="3"/>
      <c r="NFT105" s="3"/>
      <c r="NFU105" s="3"/>
      <c r="NFV105" s="3"/>
      <c r="NFW105" s="3"/>
      <c r="NFX105" s="3"/>
      <c r="NFY105" s="3"/>
      <c r="NFZ105" s="3"/>
      <c r="NGA105" s="3"/>
      <c r="NGB105" s="3"/>
      <c r="NGC105" s="3"/>
      <c r="NGD105" s="3"/>
      <c r="NGE105" s="3"/>
      <c r="NGF105" s="3"/>
      <c r="NGG105" s="3"/>
      <c r="NGH105" s="3"/>
      <c r="NGI105" s="3"/>
      <c r="NGJ105" s="3"/>
      <c r="NGK105" s="3"/>
      <c r="NGL105" s="3"/>
      <c r="NGM105" s="3"/>
      <c r="NGN105" s="3"/>
      <c r="NGO105" s="3"/>
      <c r="NGP105" s="3"/>
      <c r="NGQ105" s="3"/>
      <c r="NGR105" s="3"/>
      <c r="NGS105" s="3"/>
      <c r="NGT105" s="3"/>
      <c r="NGU105" s="3"/>
      <c r="NGV105" s="3"/>
      <c r="NGW105" s="3"/>
      <c r="NGX105" s="3"/>
      <c r="NGY105" s="3"/>
      <c r="NGZ105" s="3"/>
      <c r="NHA105" s="3"/>
      <c r="NHB105" s="3"/>
      <c r="NHC105" s="3"/>
      <c r="NHD105" s="3"/>
      <c r="NHE105" s="3"/>
      <c r="NHF105" s="3"/>
      <c r="NHG105" s="3"/>
      <c r="NHH105" s="3"/>
      <c r="NHI105" s="3"/>
      <c r="NHJ105" s="3"/>
      <c r="NHK105" s="3"/>
      <c r="NHL105" s="3"/>
      <c r="NHM105" s="3"/>
      <c r="NHN105" s="3"/>
      <c r="NHO105" s="3"/>
      <c r="NHP105" s="3"/>
      <c r="NHQ105" s="3"/>
      <c r="NHR105" s="3"/>
      <c r="NHS105" s="3"/>
      <c r="NHT105" s="3"/>
      <c r="NHU105" s="3"/>
      <c r="NHV105" s="3"/>
      <c r="NHW105" s="3"/>
      <c r="NHX105" s="3"/>
      <c r="NHY105" s="3"/>
      <c r="NHZ105" s="3"/>
      <c r="NIA105" s="3"/>
      <c r="NIB105" s="3"/>
      <c r="NIC105" s="3"/>
      <c r="NID105" s="3"/>
      <c r="NIE105" s="3"/>
      <c r="NIF105" s="3"/>
      <c r="NIG105" s="3"/>
      <c r="NIH105" s="3"/>
      <c r="NII105" s="3"/>
      <c r="NIJ105" s="3"/>
      <c r="NIK105" s="3"/>
      <c r="NIL105" s="3"/>
      <c r="NIM105" s="3"/>
      <c r="NIN105" s="3"/>
      <c r="NIO105" s="3"/>
      <c r="NIP105" s="3"/>
      <c r="NIQ105" s="3"/>
      <c r="NIR105" s="3"/>
      <c r="NIS105" s="3"/>
      <c r="NIT105" s="3"/>
      <c r="NIU105" s="3"/>
      <c r="NIV105" s="3"/>
      <c r="NIW105" s="3"/>
      <c r="NIX105" s="3"/>
      <c r="NIY105" s="3"/>
      <c r="NIZ105" s="3"/>
      <c r="NJA105" s="3"/>
      <c r="NJB105" s="3"/>
      <c r="NJC105" s="3"/>
      <c r="NJD105" s="3"/>
      <c r="NJE105" s="3"/>
      <c r="NJF105" s="3"/>
      <c r="NJG105" s="3"/>
      <c r="NJH105" s="3"/>
      <c r="NJI105" s="3"/>
      <c r="NJJ105" s="3"/>
      <c r="NJK105" s="3"/>
      <c r="NJL105" s="3"/>
      <c r="NJM105" s="3"/>
      <c r="NJN105" s="3"/>
      <c r="NJO105" s="3"/>
      <c r="NJP105" s="3"/>
      <c r="NJQ105" s="3"/>
      <c r="NJR105" s="3"/>
      <c r="NJS105" s="3"/>
      <c r="NJT105" s="3"/>
      <c r="NJU105" s="3"/>
      <c r="NJV105" s="3"/>
      <c r="NJW105" s="3"/>
      <c r="NJX105" s="3"/>
      <c r="NJY105" s="3"/>
      <c r="NJZ105" s="3"/>
      <c r="NKA105" s="3"/>
      <c r="NKB105" s="3"/>
      <c r="NKC105" s="3"/>
      <c r="NKD105" s="3"/>
      <c r="NKE105" s="3"/>
      <c r="NKF105" s="3"/>
      <c r="NKG105" s="3"/>
      <c r="NKH105" s="3"/>
      <c r="NKI105" s="3"/>
      <c r="NKJ105" s="3"/>
      <c r="NKK105" s="3"/>
      <c r="NKL105" s="3"/>
      <c r="NKM105" s="3"/>
      <c r="NKN105" s="3"/>
      <c r="NKO105" s="3"/>
      <c r="NKP105" s="3"/>
      <c r="NKQ105" s="3"/>
      <c r="NKR105" s="3"/>
      <c r="NKS105" s="3"/>
      <c r="NKT105" s="3"/>
      <c r="NKU105" s="3"/>
      <c r="NKV105" s="3"/>
      <c r="NKW105" s="3"/>
      <c r="NKX105" s="3"/>
      <c r="NKY105" s="3"/>
      <c r="NKZ105" s="3"/>
      <c r="NLA105" s="3"/>
      <c r="NLB105" s="3"/>
      <c r="NLC105" s="3"/>
      <c r="NLD105" s="3"/>
      <c r="NLE105" s="3"/>
      <c r="NLF105" s="3"/>
      <c r="NLG105" s="3"/>
      <c r="NLH105" s="3"/>
      <c r="NLI105" s="3"/>
      <c r="NLJ105" s="3"/>
      <c r="NLK105" s="3"/>
      <c r="NLL105" s="3"/>
      <c r="NLM105" s="3"/>
      <c r="NLN105" s="3"/>
      <c r="NLO105" s="3"/>
      <c r="NLP105" s="3"/>
      <c r="NLQ105" s="3"/>
      <c r="NLR105" s="3"/>
      <c r="NLS105" s="3"/>
      <c r="NLT105" s="3"/>
      <c r="NLU105" s="3"/>
      <c r="NLV105" s="3"/>
      <c r="NLW105" s="3"/>
      <c r="NLX105" s="3"/>
      <c r="NLY105" s="3"/>
      <c r="NLZ105" s="3"/>
      <c r="NMA105" s="3"/>
      <c r="NMB105" s="3"/>
      <c r="NMC105" s="3"/>
      <c r="NMD105" s="3"/>
      <c r="NME105" s="3"/>
      <c r="NMF105" s="3"/>
      <c r="NMG105" s="3"/>
      <c r="NMH105" s="3"/>
      <c r="NMI105" s="3"/>
      <c r="NMJ105" s="3"/>
      <c r="NMK105" s="3"/>
      <c r="NML105" s="3"/>
      <c r="NMM105" s="3"/>
      <c r="NMN105" s="3"/>
      <c r="NMO105" s="3"/>
      <c r="NMP105" s="3"/>
      <c r="NMQ105" s="3"/>
      <c r="NMR105" s="3"/>
      <c r="NMS105" s="3"/>
      <c r="NMT105" s="3"/>
      <c r="NMU105" s="3"/>
      <c r="NMV105" s="3"/>
      <c r="NMW105" s="3"/>
      <c r="NMX105" s="3"/>
      <c r="NMY105" s="3"/>
      <c r="NMZ105" s="3"/>
      <c r="NNA105" s="3"/>
      <c r="NNB105" s="3"/>
      <c r="NNC105" s="3"/>
      <c r="NND105" s="3"/>
      <c r="NNE105" s="3"/>
      <c r="NNF105" s="3"/>
      <c r="NNG105" s="3"/>
      <c r="NNH105" s="3"/>
      <c r="NNI105" s="3"/>
      <c r="NNJ105" s="3"/>
      <c r="NNK105" s="3"/>
      <c r="NNL105" s="3"/>
      <c r="NNM105" s="3"/>
      <c r="NNN105" s="3"/>
      <c r="NNO105" s="3"/>
      <c r="NNP105" s="3"/>
      <c r="NNQ105" s="3"/>
      <c r="NNR105" s="3"/>
      <c r="NNS105" s="3"/>
      <c r="NNT105" s="3"/>
      <c r="NNU105" s="3"/>
      <c r="NNV105" s="3"/>
      <c r="NNW105" s="3"/>
      <c r="NNX105" s="3"/>
      <c r="NNY105" s="3"/>
      <c r="NNZ105" s="3"/>
      <c r="NOA105" s="3"/>
      <c r="NOB105" s="3"/>
      <c r="NOC105" s="3"/>
      <c r="NOD105" s="3"/>
      <c r="NOE105" s="3"/>
      <c r="NOF105" s="3"/>
      <c r="NOG105" s="3"/>
      <c r="NOH105" s="3"/>
      <c r="NOI105" s="3"/>
      <c r="NOJ105" s="3"/>
      <c r="NOK105" s="3"/>
      <c r="NOL105" s="3"/>
      <c r="NOM105" s="3"/>
      <c r="NON105" s="3"/>
      <c r="NOO105" s="3"/>
      <c r="NOP105" s="3"/>
      <c r="NOQ105" s="3"/>
      <c r="NOR105" s="3"/>
      <c r="NOS105" s="3"/>
      <c r="NOT105" s="3"/>
      <c r="NOU105" s="3"/>
      <c r="NOV105" s="3"/>
      <c r="NOW105" s="3"/>
      <c r="NOX105" s="3"/>
      <c r="NOY105" s="3"/>
      <c r="NOZ105" s="3"/>
      <c r="NPA105" s="3"/>
      <c r="NPB105" s="3"/>
      <c r="NPC105" s="3"/>
      <c r="NPD105" s="3"/>
      <c r="NPE105" s="3"/>
      <c r="NPF105" s="3"/>
      <c r="NPG105" s="3"/>
      <c r="NPH105" s="3"/>
      <c r="NPI105" s="3"/>
      <c r="NPJ105" s="3"/>
      <c r="NPK105" s="3"/>
      <c r="NPL105" s="3"/>
      <c r="NPM105" s="3"/>
      <c r="NPN105" s="3"/>
      <c r="NPO105" s="3"/>
      <c r="NPP105" s="3"/>
      <c r="NPQ105" s="3"/>
      <c r="NPR105" s="3"/>
      <c r="NPS105" s="3"/>
      <c r="NPT105" s="3"/>
      <c r="NPU105" s="3"/>
      <c r="NPV105" s="3"/>
      <c r="NPW105" s="3"/>
      <c r="NPX105" s="3"/>
      <c r="NPY105" s="3"/>
      <c r="NPZ105" s="3"/>
      <c r="NQA105" s="3"/>
      <c r="NQB105" s="3"/>
      <c r="NQC105" s="3"/>
      <c r="NQD105" s="3"/>
      <c r="NQE105" s="3"/>
      <c r="NQF105" s="3"/>
      <c r="NQG105" s="3"/>
      <c r="NQH105" s="3"/>
      <c r="NQI105" s="3"/>
      <c r="NQJ105" s="3"/>
      <c r="NQK105" s="3"/>
      <c r="NQL105" s="3"/>
      <c r="NQM105" s="3"/>
      <c r="NQN105" s="3"/>
      <c r="NQO105" s="3"/>
      <c r="NQP105" s="3"/>
      <c r="NQQ105" s="3"/>
      <c r="NQR105" s="3"/>
      <c r="NQS105" s="3"/>
      <c r="NQT105" s="3"/>
      <c r="NQU105" s="3"/>
      <c r="NQV105" s="3"/>
      <c r="NQW105" s="3"/>
      <c r="NQX105" s="3"/>
      <c r="NQY105" s="3"/>
      <c r="NQZ105" s="3"/>
      <c r="NRA105" s="3"/>
      <c r="NRB105" s="3"/>
      <c r="NRC105" s="3"/>
      <c r="NRD105" s="3"/>
      <c r="NRE105" s="3"/>
      <c r="NRF105" s="3"/>
      <c r="NRG105" s="3"/>
      <c r="NRH105" s="3"/>
      <c r="NRI105" s="3"/>
      <c r="NRJ105" s="3"/>
      <c r="NRK105" s="3"/>
      <c r="NRL105" s="3"/>
      <c r="NRM105" s="3"/>
      <c r="NRN105" s="3"/>
      <c r="NRO105" s="3"/>
      <c r="NRP105" s="3"/>
      <c r="NRQ105" s="3"/>
      <c r="NRR105" s="3"/>
      <c r="NRS105" s="3"/>
      <c r="NRT105" s="3"/>
      <c r="NRU105" s="3"/>
      <c r="NRV105" s="3"/>
      <c r="NRW105" s="3"/>
      <c r="NRX105" s="3"/>
      <c r="NRY105" s="3"/>
      <c r="NRZ105" s="3"/>
      <c r="NSA105" s="3"/>
      <c r="NSB105" s="3"/>
      <c r="NSC105" s="3"/>
      <c r="NSD105" s="3"/>
      <c r="NSE105" s="3"/>
      <c r="NSF105" s="3"/>
      <c r="NSG105" s="3"/>
      <c r="NSH105" s="3"/>
      <c r="NSI105" s="3"/>
      <c r="NSJ105" s="3"/>
      <c r="NSK105" s="3"/>
      <c r="NSL105" s="3"/>
      <c r="NSM105" s="3"/>
      <c r="NSN105" s="3"/>
      <c r="NSO105" s="3"/>
      <c r="NSP105" s="3"/>
      <c r="NSQ105" s="3"/>
      <c r="NSR105" s="3"/>
      <c r="NSS105" s="3"/>
      <c r="NST105" s="3"/>
      <c r="NSU105" s="3"/>
      <c r="NSV105" s="3"/>
      <c r="NSW105" s="3"/>
      <c r="NSX105" s="3"/>
      <c r="NSY105" s="3"/>
      <c r="NSZ105" s="3"/>
      <c r="NTA105" s="3"/>
      <c r="NTB105" s="3"/>
      <c r="NTC105" s="3"/>
      <c r="NTD105" s="3"/>
      <c r="NTE105" s="3"/>
      <c r="NTF105" s="3"/>
      <c r="NTG105" s="3"/>
      <c r="NTH105" s="3"/>
      <c r="NTI105" s="3"/>
      <c r="NTJ105" s="3"/>
      <c r="NTK105" s="3"/>
      <c r="NTL105" s="3"/>
      <c r="NTM105" s="3"/>
      <c r="NTN105" s="3"/>
      <c r="NTO105" s="3"/>
      <c r="NTP105" s="3"/>
      <c r="NTQ105" s="3"/>
      <c r="NTR105" s="3"/>
      <c r="NTS105" s="3"/>
      <c r="NTT105" s="3"/>
      <c r="NTU105" s="3"/>
      <c r="NTV105" s="3"/>
      <c r="NTW105" s="3"/>
      <c r="NTX105" s="3"/>
      <c r="NTY105" s="3"/>
      <c r="NTZ105" s="3"/>
      <c r="NUA105" s="3"/>
      <c r="NUB105" s="3"/>
      <c r="NUC105" s="3"/>
      <c r="NUD105" s="3"/>
      <c r="NUE105" s="3"/>
      <c r="NUF105" s="3"/>
      <c r="NUG105" s="3"/>
      <c r="NUH105" s="3"/>
      <c r="NUI105" s="3"/>
      <c r="NUJ105" s="3"/>
      <c r="NUK105" s="3"/>
      <c r="NUL105" s="3"/>
      <c r="NUM105" s="3"/>
      <c r="NUN105" s="3"/>
      <c r="NUO105" s="3"/>
      <c r="NUP105" s="3"/>
      <c r="NUQ105" s="3"/>
      <c r="NUR105" s="3"/>
      <c r="NUS105" s="3"/>
      <c r="NUT105" s="3"/>
      <c r="NUU105" s="3"/>
      <c r="NUV105" s="3"/>
      <c r="NUW105" s="3"/>
      <c r="NUX105" s="3"/>
      <c r="NUY105" s="3"/>
      <c r="NUZ105" s="3"/>
      <c r="NVA105" s="3"/>
      <c r="NVB105" s="3"/>
      <c r="NVC105" s="3"/>
      <c r="NVD105" s="3"/>
      <c r="NVE105" s="3"/>
      <c r="NVF105" s="3"/>
      <c r="NVG105" s="3"/>
      <c r="NVH105" s="3"/>
      <c r="NVI105" s="3"/>
      <c r="NVJ105" s="3"/>
      <c r="NVK105" s="3"/>
      <c r="NVL105" s="3"/>
      <c r="NVM105" s="3"/>
      <c r="NVN105" s="3"/>
      <c r="NVO105" s="3"/>
      <c r="NVP105" s="3"/>
      <c r="NVQ105" s="3"/>
      <c r="NVR105" s="3"/>
      <c r="NVS105" s="3"/>
      <c r="NVT105" s="3"/>
      <c r="NVU105" s="3"/>
      <c r="NVV105" s="3"/>
      <c r="NVW105" s="3"/>
      <c r="NVX105" s="3"/>
      <c r="NVY105" s="3"/>
      <c r="NVZ105" s="3"/>
      <c r="NWA105" s="3"/>
      <c r="NWB105" s="3"/>
      <c r="NWC105" s="3"/>
      <c r="NWD105" s="3"/>
      <c r="NWE105" s="3"/>
      <c r="NWF105" s="3"/>
      <c r="NWG105" s="3"/>
      <c r="NWH105" s="3"/>
      <c r="NWI105" s="3"/>
      <c r="NWJ105" s="3"/>
      <c r="NWK105" s="3"/>
      <c r="NWL105" s="3"/>
      <c r="NWM105" s="3"/>
      <c r="NWN105" s="3"/>
      <c r="NWO105" s="3"/>
      <c r="NWP105" s="3"/>
      <c r="NWQ105" s="3"/>
      <c r="NWR105" s="3"/>
      <c r="NWS105" s="3"/>
      <c r="NWT105" s="3"/>
      <c r="NWU105" s="3"/>
      <c r="NWV105" s="3"/>
      <c r="NWW105" s="3"/>
      <c r="NWX105" s="3"/>
      <c r="NWY105" s="3"/>
      <c r="NWZ105" s="3"/>
      <c r="NXA105" s="3"/>
      <c r="NXB105" s="3"/>
      <c r="NXC105" s="3"/>
      <c r="NXD105" s="3"/>
      <c r="NXE105" s="3"/>
      <c r="NXF105" s="3"/>
      <c r="NXG105" s="3"/>
      <c r="NXH105" s="3"/>
      <c r="NXI105" s="3"/>
      <c r="NXJ105" s="3"/>
      <c r="NXK105" s="3"/>
      <c r="NXL105" s="3"/>
      <c r="NXM105" s="3"/>
      <c r="NXN105" s="3"/>
      <c r="NXO105" s="3"/>
      <c r="NXP105" s="3"/>
      <c r="NXQ105" s="3"/>
      <c r="NXR105" s="3"/>
      <c r="NXS105" s="3"/>
      <c r="NXT105" s="3"/>
      <c r="NXU105" s="3"/>
      <c r="NXV105" s="3"/>
      <c r="NXW105" s="3"/>
      <c r="NXX105" s="3"/>
      <c r="NXY105" s="3"/>
      <c r="NXZ105" s="3"/>
      <c r="NYA105" s="3"/>
      <c r="NYB105" s="3"/>
      <c r="NYC105" s="3"/>
      <c r="NYD105" s="3"/>
      <c r="NYE105" s="3"/>
      <c r="NYF105" s="3"/>
      <c r="NYG105" s="3"/>
      <c r="NYH105" s="3"/>
      <c r="NYI105" s="3"/>
      <c r="NYJ105" s="3"/>
      <c r="NYK105" s="3"/>
      <c r="NYL105" s="3"/>
      <c r="NYM105" s="3"/>
      <c r="NYN105" s="3"/>
      <c r="NYO105" s="3"/>
      <c r="NYP105" s="3"/>
      <c r="NYQ105" s="3"/>
      <c r="NYR105" s="3"/>
      <c r="NYS105" s="3"/>
      <c r="NYT105" s="3"/>
      <c r="NYU105" s="3"/>
      <c r="NYV105" s="3"/>
      <c r="NYW105" s="3"/>
      <c r="NYX105" s="3"/>
      <c r="NYY105" s="3"/>
      <c r="NYZ105" s="3"/>
      <c r="NZA105" s="3"/>
      <c r="NZB105" s="3"/>
      <c r="NZC105" s="3"/>
      <c r="NZD105" s="3"/>
      <c r="NZE105" s="3"/>
      <c r="NZF105" s="3"/>
      <c r="NZG105" s="3"/>
      <c r="NZH105" s="3"/>
      <c r="NZI105" s="3"/>
      <c r="NZJ105" s="3"/>
      <c r="NZK105" s="3"/>
      <c r="NZL105" s="3"/>
      <c r="NZM105" s="3"/>
      <c r="NZN105" s="3"/>
      <c r="NZO105" s="3"/>
      <c r="NZP105" s="3"/>
      <c r="NZQ105" s="3"/>
      <c r="NZR105" s="3"/>
      <c r="NZS105" s="3"/>
      <c r="NZT105" s="3"/>
      <c r="NZU105" s="3"/>
      <c r="NZV105" s="3"/>
      <c r="NZW105" s="3"/>
      <c r="NZX105" s="3"/>
      <c r="NZY105" s="3"/>
      <c r="NZZ105" s="3"/>
      <c r="OAA105" s="3"/>
      <c r="OAB105" s="3"/>
      <c r="OAC105" s="3"/>
      <c r="OAD105" s="3"/>
      <c r="OAE105" s="3"/>
      <c r="OAF105" s="3"/>
      <c r="OAG105" s="3"/>
      <c r="OAH105" s="3"/>
      <c r="OAI105" s="3"/>
      <c r="OAJ105" s="3"/>
      <c r="OAK105" s="3"/>
      <c r="OAL105" s="3"/>
      <c r="OAM105" s="3"/>
      <c r="OAN105" s="3"/>
      <c r="OAO105" s="3"/>
      <c r="OAP105" s="3"/>
      <c r="OAQ105" s="3"/>
      <c r="OAR105" s="3"/>
      <c r="OAS105" s="3"/>
      <c r="OAT105" s="3"/>
      <c r="OAU105" s="3"/>
      <c r="OAV105" s="3"/>
      <c r="OAW105" s="3"/>
      <c r="OAX105" s="3"/>
      <c r="OAY105" s="3"/>
      <c r="OAZ105" s="3"/>
      <c r="OBA105" s="3"/>
      <c r="OBB105" s="3"/>
      <c r="OBC105" s="3"/>
      <c r="OBD105" s="3"/>
      <c r="OBE105" s="3"/>
      <c r="OBF105" s="3"/>
      <c r="OBG105" s="3"/>
      <c r="OBH105" s="3"/>
      <c r="OBI105" s="3"/>
      <c r="OBJ105" s="3"/>
      <c r="OBK105" s="3"/>
      <c r="OBL105" s="3"/>
      <c r="OBM105" s="3"/>
      <c r="OBN105" s="3"/>
      <c r="OBO105" s="3"/>
      <c r="OBP105" s="3"/>
      <c r="OBQ105" s="3"/>
      <c r="OBR105" s="3"/>
      <c r="OBS105" s="3"/>
      <c r="OBT105" s="3"/>
      <c r="OBU105" s="3"/>
      <c r="OBV105" s="3"/>
      <c r="OBW105" s="3"/>
      <c r="OBX105" s="3"/>
      <c r="OBY105" s="3"/>
      <c r="OBZ105" s="3"/>
      <c r="OCA105" s="3"/>
      <c r="OCB105" s="3"/>
      <c r="OCC105" s="3"/>
      <c r="OCD105" s="3"/>
      <c r="OCE105" s="3"/>
      <c r="OCF105" s="3"/>
      <c r="OCG105" s="3"/>
      <c r="OCH105" s="3"/>
      <c r="OCI105" s="3"/>
      <c r="OCJ105" s="3"/>
      <c r="OCK105" s="3"/>
      <c r="OCL105" s="3"/>
      <c r="OCM105" s="3"/>
      <c r="OCN105" s="3"/>
      <c r="OCO105" s="3"/>
      <c r="OCP105" s="3"/>
      <c r="OCQ105" s="3"/>
      <c r="OCR105" s="3"/>
      <c r="OCS105" s="3"/>
      <c r="OCT105" s="3"/>
      <c r="OCU105" s="3"/>
      <c r="OCV105" s="3"/>
      <c r="OCW105" s="3"/>
      <c r="OCX105" s="3"/>
      <c r="OCY105" s="3"/>
      <c r="OCZ105" s="3"/>
      <c r="ODA105" s="3"/>
      <c r="ODB105" s="3"/>
      <c r="ODC105" s="3"/>
      <c r="ODD105" s="3"/>
      <c r="ODE105" s="3"/>
      <c r="ODF105" s="3"/>
      <c r="ODG105" s="3"/>
      <c r="ODH105" s="3"/>
      <c r="ODI105" s="3"/>
      <c r="ODJ105" s="3"/>
      <c r="ODK105" s="3"/>
      <c r="ODL105" s="3"/>
      <c r="ODM105" s="3"/>
      <c r="ODN105" s="3"/>
      <c r="ODO105" s="3"/>
      <c r="ODP105" s="3"/>
      <c r="ODQ105" s="3"/>
      <c r="ODR105" s="3"/>
      <c r="ODS105" s="3"/>
      <c r="ODT105" s="3"/>
      <c r="ODU105" s="3"/>
      <c r="ODV105" s="3"/>
      <c r="ODW105" s="3"/>
      <c r="ODX105" s="3"/>
      <c r="ODY105" s="3"/>
      <c r="ODZ105" s="3"/>
      <c r="OEA105" s="3"/>
      <c r="OEB105" s="3"/>
      <c r="OEC105" s="3"/>
      <c r="OED105" s="3"/>
      <c r="OEE105" s="3"/>
      <c r="OEF105" s="3"/>
      <c r="OEG105" s="3"/>
      <c r="OEH105" s="3"/>
      <c r="OEI105" s="3"/>
      <c r="OEJ105" s="3"/>
      <c r="OEK105" s="3"/>
      <c r="OEL105" s="3"/>
      <c r="OEM105" s="3"/>
      <c r="OEN105" s="3"/>
      <c r="OEO105" s="3"/>
      <c r="OEP105" s="3"/>
      <c r="OEQ105" s="3"/>
      <c r="OER105" s="3"/>
      <c r="OES105" s="3"/>
      <c r="OET105" s="3"/>
      <c r="OEU105" s="3"/>
      <c r="OEV105" s="3"/>
      <c r="OEW105" s="3"/>
      <c r="OEX105" s="3"/>
      <c r="OEY105" s="3"/>
      <c r="OEZ105" s="3"/>
      <c r="OFA105" s="3"/>
      <c r="OFB105" s="3"/>
      <c r="OFC105" s="3"/>
      <c r="OFD105" s="3"/>
      <c r="OFE105" s="3"/>
      <c r="OFF105" s="3"/>
      <c r="OFG105" s="3"/>
      <c r="OFH105" s="3"/>
      <c r="OFI105" s="3"/>
      <c r="OFJ105" s="3"/>
      <c r="OFK105" s="3"/>
      <c r="OFL105" s="3"/>
      <c r="OFM105" s="3"/>
      <c r="OFN105" s="3"/>
      <c r="OFO105" s="3"/>
      <c r="OFP105" s="3"/>
      <c r="OFQ105" s="3"/>
      <c r="OFR105" s="3"/>
      <c r="OFS105" s="3"/>
      <c r="OFT105" s="3"/>
      <c r="OFU105" s="3"/>
      <c r="OFV105" s="3"/>
      <c r="OFW105" s="3"/>
      <c r="OFX105" s="3"/>
      <c r="OFY105" s="3"/>
      <c r="OFZ105" s="3"/>
      <c r="OGA105" s="3"/>
      <c r="OGB105" s="3"/>
      <c r="OGC105" s="3"/>
      <c r="OGD105" s="3"/>
      <c r="OGE105" s="3"/>
      <c r="OGF105" s="3"/>
      <c r="OGG105" s="3"/>
      <c r="OGH105" s="3"/>
      <c r="OGI105" s="3"/>
      <c r="OGJ105" s="3"/>
      <c r="OGK105" s="3"/>
      <c r="OGL105" s="3"/>
      <c r="OGM105" s="3"/>
      <c r="OGN105" s="3"/>
      <c r="OGO105" s="3"/>
      <c r="OGP105" s="3"/>
      <c r="OGQ105" s="3"/>
      <c r="OGR105" s="3"/>
      <c r="OGS105" s="3"/>
      <c r="OGT105" s="3"/>
      <c r="OGU105" s="3"/>
      <c r="OGV105" s="3"/>
      <c r="OGW105" s="3"/>
      <c r="OGX105" s="3"/>
      <c r="OGY105" s="3"/>
      <c r="OGZ105" s="3"/>
      <c r="OHA105" s="3"/>
      <c r="OHB105" s="3"/>
      <c r="OHC105" s="3"/>
      <c r="OHD105" s="3"/>
      <c r="OHE105" s="3"/>
      <c r="OHF105" s="3"/>
      <c r="OHG105" s="3"/>
      <c r="OHH105" s="3"/>
      <c r="OHI105" s="3"/>
      <c r="OHJ105" s="3"/>
      <c r="OHK105" s="3"/>
      <c r="OHL105" s="3"/>
      <c r="OHM105" s="3"/>
      <c r="OHN105" s="3"/>
      <c r="OHO105" s="3"/>
      <c r="OHP105" s="3"/>
      <c r="OHQ105" s="3"/>
      <c r="OHR105" s="3"/>
      <c r="OHS105" s="3"/>
      <c r="OHT105" s="3"/>
      <c r="OHU105" s="3"/>
      <c r="OHV105" s="3"/>
      <c r="OHW105" s="3"/>
      <c r="OHX105" s="3"/>
      <c r="OHY105" s="3"/>
      <c r="OHZ105" s="3"/>
      <c r="OIA105" s="3"/>
      <c r="OIB105" s="3"/>
      <c r="OIC105" s="3"/>
      <c r="OID105" s="3"/>
      <c r="OIE105" s="3"/>
      <c r="OIF105" s="3"/>
      <c r="OIG105" s="3"/>
      <c r="OIH105" s="3"/>
      <c r="OII105" s="3"/>
      <c r="OIJ105" s="3"/>
      <c r="OIK105" s="3"/>
      <c r="OIL105" s="3"/>
      <c r="OIM105" s="3"/>
      <c r="OIN105" s="3"/>
      <c r="OIO105" s="3"/>
      <c r="OIP105" s="3"/>
      <c r="OIQ105" s="3"/>
      <c r="OIR105" s="3"/>
      <c r="OIS105" s="3"/>
      <c r="OIT105" s="3"/>
      <c r="OIU105" s="3"/>
      <c r="OIV105" s="3"/>
      <c r="OIW105" s="3"/>
      <c r="OIX105" s="3"/>
      <c r="OIY105" s="3"/>
      <c r="OIZ105" s="3"/>
      <c r="OJA105" s="3"/>
      <c r="OJB105" s="3"/>
      <c r="OJC105" s="3"/>
      <c r="OJD105" s="3"/>
      <c r="OJE105" s="3"/>
      <c r="OJF105" s="3"/>
      <c r="OJG105" s="3"/>
      <c r="OJH105" s="3"/>
      <c r="OJI105" s="3"/>
      <c r="OJJ105" s="3"/>
      <c r="OJK105" s="3"/>
      <c r="OJL105" s="3"/>
      <c r="OJM105" s="3"/>
      <c r="OJN105" s="3"/>
      <c r="OJO105" s="3"/>
      <c r="OJP105" s="3"/>
      <c r="OJQ105" s="3"/>
      <c r="OJR105" s="3"/>
      <c r="OJS105" s="3"/>
      <c r="OJT105" s="3"/>
      <c r="OJU105" s="3"/>
      <c r="OJV105" s="3"/>
      <c r="OJW105" s="3"/>
      <c r="OJX105" s="3"/>
      <c r="OJY105" s="3"/>
      <c r="OJZ105" s="3"/>
      <c r="OKA105" s="3"/>
      <c r="OKB105" s="3"/>
      <c r="OKC105" s="3"/>
      <c r="OKD105" s="3"/>
      <c r="OKE105" s="3"/>
      <c r="OKF105" s="3"/>
      <c r="OKG105" s="3"/>
      <c r="OKH105" s="3"/>
      <c r="OKI105" s="3"/>
      <c r="OKJ105" s="3"/>
      <c r="OKK105" s="3"/>
      <c r="OKL105" s="3"/>
      <c r="OKM105" s="3"/>
      <c r="OKN105" s="3"/>
      <c r="OKO105" s="3"/>
      <c r="OKP105" s="3"/>
      <c r="OKQ105" s="3"/>
      <c r="OKR105" s="3"/>
      <c r="OKS105" s="3"/>
      <c r="OKT105" s="3"/>
      <c r="OKU105" s="3"/>
      <c r="OKV105" s="3"/>
      <c r="OKW105" s="3"/>
      <c r="OKX105" s="3"/>
      <c r="OKY105" s="3"/>
      <c r="OKZ105" s="3"/>
      <c r="OLA105" s="3"/>
      <c r="OLB105" s="3"/>
      <c r="OLC105" s="3"/>
      <c r="OLD105" s="3"/>
      <c r="OLE105" s="3"/>
      <c r="OLF105" s="3"/>
      <c r="OLG105" s="3"/>
      <c r="OLH105" s="3"/>
      <c r="OLI105" s="3"/>
      <c r="OLJ105" s="3"/>
      <c r="OLK105" s="3"/>
      <c r="OLL105" s="3"/>
      <c r="OLM105" s="3"/>
      <c r="OLN105" s="3"/>
      <c r="OLO105" s="3"/>
      <c r="OLP105" s="3"/>
      <c r="OLQ105" s="3"/>
      <c r="OLR105" s="3"/>
      <c r="OLS105" s="3"/>
      <c r="OLT105" s="3"/>
      <c r="OLU105" s="3"/>
      <c r="OLV105" s="3"/>
      <c r="OLW105" s="3"/>
      <c r="OLX105" s="3"/>
      <c r="OLY105" s="3"/>
      <c r="OLZ105" s="3"/>
      <c r="OMA105" s="3"/>
      <c r="OMB105" s="3"/>
      <c r="OMC105" s="3"/>
      <c r="OMD105" s="3"/>
      <c r="OME105" s="3"/>
      <c r="OMF105" s="3"/>
      <c r="OMG105" s="3"/>
      <c r="OMH105" s="3"/>
      <c r="OMI105" s="3"/>
      <c r="OMJ105" s="3"/>
      <c r="OMK105" s="3"/>
      <c r="OML105" s="3"/>
      <c r="OMM105" s="3"/>
      <c r="OMN105" s="3"/>
      <c r="OMO105" s="3"/>
      <c r="OMP105" s="3"/>
      <c r="OMQ105" s="3"/>
      <c r="OMR105" s="3"/>
      <c r="OMS105" s="3"/>
      <c r="OMT105" s="3"/>
      <c r="OMU105" s="3"/>
      <c r="OMV105" s="3"/>
      <c r="OMW105" s="3"/>
      <c r="OMX105" s="3"/>
      <c r="OMY105" s="3"/>
      <c r="OMZ105" s="3"/>
      <c r="ONA105" s="3"/>
      <c r="ONB105" s="3"/>
      <c r="ONC105" s="3"/>
      <c r="OND105" s="3"/>
      <c r="ONE105" s="3"/>
      <c r="ONF105" s="3"/>
      <c r="ONG105" s="3"/>
      <c r="ONH105" s="3"/>
      <c r="ONI105" s="3"/>
      <c r="ONJ105" s="3"/>
      <c r="ONK105" s="3"/>
      <c r="ONL105" s="3"/>
      <c r="ONM105" s="3"/>
      <c r="ONN105" s="3"/>
      <c r="ONO105" s="3"/>
      <c r="ONP105" s="3"/>
      <c r="ONQ105" s="3"/>
      <c r="ONR105" s="3"/>
      <c r="ONS105" s="3"/>
      <c r="ONT105" s="3"/>
      <c r="ONU105" s="3"/>
      <c r="ONV105" s="3"/>
      <c r="ONW105" s="3"/>
      <c r="ONX105" s="3"/>
      <c r="ONY105" s="3"/>
      <c r="ONZ105" s="3"/>
      <c r="OOA105" s="3"/>
      <c r="OOB105" s="3"/>
      <c r="OOC105" s="3"/>
      <c r="OOD105" s="3"/>
      <c r="OOE105" s="3"/>
      <c r="OOF105" s="3"/>
      <c r="OOG105" s="3"/>
      <c r="OOH105" s="3"/>
      <c r="OOI105" s="3"/>
      <c r="OOJ105" s="3"/>
      <c r="OOK105" s="3"/>
      <c r="OOL105" s="3"/>
      <c r="OOM105" s="3"/>
      <c r="OON105" s="3"/>
      <c r="OOO105" s="3"/>
      <c r="OOP105" s="3"/>
      <c r="OOQ105" s="3"/>
      <c r="OOR105" s="3"/>
      <c r="OOS105" s="3"/>
      <c r="OOT105" s="3"/>
      <c r="OOU105" s="3"/>
      <c r="OOV105" s="3"/>
      <c r="OOW105" s="3"/>
      <c r="OOX105" s="3"/>
      <c r="OOY105" s="3"/>
      <c r="OOZ105" s="3"/>
      <c r="OPA105" s="3"/>
      <c r="OPB105" s="3"/>
      <c r="OPC105" s="3"/>
      <c r="OPD105" s="3"/>
      <c r="OPE105" s="3"/>
      <c r="OPF105" s="3"/>
      <c r="OPG105" s="3"/>
      <c r="OPH105" s="3"/>
      <c r="OPI105" s="3"/>
      <c r="OPJ105" s="3"/>
      <c r="OPK105" s="3"/>
      <c r="OPL105" s="3"/>
      <c r="OPM105" s="3"/>
      <c r="OPN105" s="3"/>
      <c r="OPO105" s="3"/>
      <c r="OPP105" s="3"/>
      <c r="OPQ105" s="3"/>
      <c r="OPR105" s="3"/>
      <c r="OPS105" s="3"/>
      <c r="OPT105" s="3"/>
      <c r="OPU105" s="3"/>
      <c r="OPV105" s="3"/>
      <c r="OPW105" s="3"/>
      <c r="OPX105" s="3"/>
      <c r="OPY105" s="3"/>
      <c r="OPZ105" s="3"/>
      <c r="OQA105" s="3"/>
      <c r="OQB105" s="3"/>
      <c r="OQC105" s="3"/>
      <c r="OQD105" s="3"/>
      <c r="OQE105" s="3"/>
      <c r="OQF105" s="3"/>
      <c r="OQG105" s="3"/>
      <c r="OQH105" s="3"/>
      <c r="OQI105" s="3"/>
      <c r="OQJ105" s="3"/>
      <c r="OQK105" s="3"/>
      <c r="OQL105" s="3"/>
      <c r="OQM105" s="3"/>
      <c r="OQN105" s="3"/>
      <c r="OQO105" s="3"/>
      <c r="OQP105" s="3"/>
      <c r="OQQ105" s="3"/>
      <c r="OQR105" s="3"/>
      <c r="OQS105" s="3"/>
      <c r="OQT105" s="3"/>
      <c r="OQU105" s="3"/>
      <c r="OQV105" s="3"/>
      <c r="OQW105" s="3"/>
      <c r="OQX105" s="3"/>
      <c r="OQY105" s="3"/>
      <c r="OQZ105" s="3"/>
      <c r="ORA105" s="3"/>
      <c r="ORB105" s="3"/>
      <c r="ORC105" s="3"/>
      <c r="ORD105" s="3"/>
      <c r="ORE105" s="3"/>
      <c r="ORF105" s="3"/>
      <c r="ORG105" s="3"/>
      <c r="ORH105" s="3"/>
      <c r="ORI105" s="3"/>
      <c r="ORJ105" s="3"/>
      <c r="ORK105" s="3"/>
      <c r="ORL105" s="3"/>
      <c r="ORM105" s="3"/>
      <c r="ORN105" s="3"/>
      <c r="ORO105" s="3"/>
      <c r="ORP105" s="3"/>
      <c r="ORQ105" s="3"/>
      <c r="ORR105" s="3"/>
      <c r="ORS105" s="3"/>
      <c r="ORT105" s="3"/>
      <c r="ORU105" s="3"/>
      <c r="ORV105" s="3"/>
      <c r="ORW105" s="3"/>
      <c r="ORX105" s="3"/>
      <c r="ORY105" s="3"/>
      <c r="ORZ105" s="3"/>
      <c r="OSA105" s="3"/>
      <c r="OSB105" s="3"/>
      <c r="OSC105" s="3"/>
      <c r="OSD105" s="3"/>
      <c r="OSE105" s="3"/>
      <c r="OSF105" s="3"/>
      <c r="OSG105" s="3"/>
      <c r="OSH105" s="3"/>
      <c r="OSI105" s="3"/>
      <c r="OSJ105" s="3"/>
      <c r="OSK105" s="3"/>
      <c r="OSL105" s="3"/>
      <c r="OSM105" s="3"/>
      <c r="OSN105" s="3"/>
      <c r="OSO105" s="3"/>
      <c r="OSP105" s="3"/>
      <c r="OSQ105" s="3"/>
      <c r="OSR105" s="3"/>
      <c r="OSS105" s="3"/>
      <c r="OST105" s="3"/>
      <c r="OSU105" s="3"/>
      <c r="OSV105" s="3"/>
      <c r="OSW105" s="3"/>
      <c r="OSX105" s="3"/>
      <c r="OSY105" s="3"/>
      <c r="OSZ105" s="3"/>
      <c r="OTA105" s="3"/>
      <c r="OTB105" s="3"/>
      <c r="OTC105" s="3"/>
      <c r="OTD105" s="3"/>
      <c r="OTE105" s="3"/>
      <c r="OTF105" s="3"/>
      <c r="OTG105" s="3"/>
      <c r="OTH105" s="3"/>
      <c r="OTI105" s="3"/>
      <c r="OTJ105" s="3"/>
      <c r="OTK105" s="3"/>
      <c r="OTL105" s="3"/>
      <c r="OTM105" s="3"/>
      <c r="OTN105" s="3"/>
      <c r="OTO105" s="3"/>
      <c r="OTP105" s="3"/>
      <c r="OTQ105" s="3"/>
      <c r="OTR105" s="3"/>
      <c r="OTS105" s="3"/>
      <c r="OTT105" s="3"/>
      <c r="OTU105" s="3"/>
      <c r="OTV105" s="3"/>
      <c r="OTW105" s="3"/>
      <c r="OTX105" s="3"/>
      <c r="OTY105" s="3"/>
      <c r="OTZ105" s="3"/>
      <c r="OUA105" s="3"/>
      <c r="OUB105" s="3"/>
      <c r="OUC105" s="3"/>
      <c r="OUD105" s="3"/>
      <c r="OUE105" s="3"/>
      <c r="OUF105" s="3"/>
      <c r="OUG105" s="3"/>
      <c r="OUH105" s="3"/>
      <c r="OUI105" s="3"/>
      <c r="OUJ105" s="3"/>
      <c r="OUK105" s="3"/>
      <c r="OUL105" s="3"/>
      <c r="OUM105" s="3"/>
      <c r="OUN105" s="3"/>
      <c r="OUO105" s="3"/>
      <c r="OUP105" s="3"/>
      <c r="OUQ105" s="3"/>
      <c r="OUR105" s="3"/>
      <c r="OUS105" s="3"/>
      <c r="OUT105" s="3"/>
      <c r="OUU105" s="3"/>
      <c r="OUV105" s="3"/>
      <c r="OUW105" s="3"/>
      <c r="OUX105" s="3"/>
      <c r="OUY105" s="3"/>
      <c r="OUZ105" s="3"/>
      <c r="OVA105" s="3"/>
      <c r="OVB105" s="3"/>
      <c r="OVC105" s="3"/>
      <c r="OVD105" s="3"/>
      <c r="OVE105" s="3"/>
      <c r="OVF105" s="3"/>
      <c r="OVG105" s="3"/>
      <c r="OVH105" s="3"/>
      <c r="OVI105" s="3"/>
      <c r="OVJ105" s="3"/>
      <c r="OVK105" s="3"/>
      <c r="OVL105" s="3"/>
      <c r="OVM105" s="3"/>
      <c r="OVN105" s="3"/>
      <c r="OVO105" s="3"/>
      <c r="OVP105" s="3"/>
      <c r="OVQ105" s="3"/>
      <c r="OVR105" s="3"/>
      <c r="OVS105" s="3"/>
      <c r="OVT105" s="3"/>
      <c r="OVU105" s="3"/>
      <c r="OVV105" s="3"/>
      <c r="OVW105" s="3"/>
      <c r="OVX105" s="3"/>
      <c r="OVY105" s="3"/>
      <c r="OVZ105" s="3"/>
      <c r="OWA105" s="3"/>
      <c r="OWB105" s="3"/>
      <c r="OWC105" s="3"/>
      <c r="OWD105" s="3"/>
      <c r="OWE105" s="3"/>
      <c r="OWF105" s="3"/>
      <c r="OWG105" s="3"/>
      <c r="OWH105" s="3"/>
      <c r="OWI105" s="3"/>
      <c r="OWJ105" s="3"/>
      <c r="OWK105" s="3"/>
      <c r="OWL105" s="3"/>
      <c r="OWM105" s="3"/>
      <c r="OWN105" s="3"/>
      <c r="OWO105" s="3"/>
      <c r="OWP105" s="3"/>
      <c r="OWQ105" s="3"/>
      <c r="OWR105" s="3"/>
      <c r="OWS105" s="3"/>
      <c r="OWT105" s="3"/>
      <c r="OWU105" s="3"/>
      <c r="OWV105" s="3"/>
      <c r="OWW105" s="3"/>
      <c r="OWX105" s="3"/>
      <c r="OWY105" s="3"/>
      <c r="OWZ105" s="3"/>
      <c r="OXA105" s="3"/>
      <c r="OXB105" s="3"/>
      <c r="OXC105" s="3"/>
      <c r="OXD105" s="3"/>
      <c r="OXE105" s="3"/>
      <c r="OXF105" s="3"/>
      <c r="OXG105" s="3"/>
      <c r="OXH105" s="3"/>
      <c r="OXI105" s="3"/>
      <c r="OXJ105" s="3"/>
      <c r="OXK105" s="3"/>
      <c r="OXL105" s="3"/>
      <c r="OXM105" s="3"/>
      <c r="OXN105" s="3"/>
      <c r="OXO105" s="3"/>
      <c r="OXP105" s="3"/>
      <c r="OXQ105" s="3"/>
      <c r="OXR105" s="3"/>
      <c r="OXS105" s="3"/>
      <c r="OXT105" s="3"/>
      <c r="OXU105" s="3"/>
      <c r="OXV105" s="3"/>
      <c r="OXW105" s="3"/>
      <c r="OXX105" s="3"/>
      <c r="OXY105" s="3"/>
      <c r="OXZ105" s="3"/>
      <c r="OYA105" s="3"/>
      <c r="OYB105" s="3"/>
      <c r="OYC105" s="3"/>
      <c r="OYD105" s="3"/>
      <c r="OYE105" s="3"/>
      <c r="OYF105" s="3"/>
      <c r="OYG105" s="3"/>
      <c r="OYH105" s="3"/>
      <c r="OYI105" s="3"/>
      <c r="OYJ105" s="3"/>
      <c r="OYK105" s="3"/>
      <c r="OYL105" s="3"/>
      <c r="OYM105" s="3"/>
      <c r="OYN105" s="3"/>
      <c r="OYO105" s="3"/>
      <c r="OYP105" s="3"/>
      <c r="OYQ105" s="3"/>
      <c r="OYR105" s="3"/>
      <c r="OYS105" s="3"/>
      <c r="OYT105" s="3"/>
      <c r="OYU105" s="3"/>
      <c r="OYV105" s="3"/>
      <c r="OYW105" s="3"/>
      <c r="OYX105" s="3"/>
      <c r="OYY105" s="3"/>
      <c r="OYZ105" s="3"/>
      <c r="OZA105" s="3"/>
      <c r="OZB105" s="3"/>
      <c r="OZC105" s="3"/>
      <c r="OZD105" s="3"/>
      <c r="OZE105" s="3"/>
      <c r="OZF105" s="3"/>
      <c r="OZG105" s="3"/>
      <c r="OZH105" s="3"/>
      <c r="OZI105" s="3"/>
      <c r="OZJ105" s="3"/>
      <c r="OZK105" s="3"/>
      <c r="OZL105" s="3"/>
      <c r="OZM105" s="3"/>
      <c r="OZN105" s="3"/>
      <c r="OZO105" s="3"/>
      <c r="OZP105" s="3"/>
      <c r="OZQ105" s="3"/>
      <c r="OZR105" s="3"/>
      <c r="OZS105" s="3"/>
      <c r="OZT105" s="3"/>
      <c r="OZU105" s="3"/>
      <c r="OZV105" s="3"/>
      <c r="OZW105" s="3"/>
      <c r="OZX105" s="3"/>
      <c r="OZY105" s="3"/>
      <c r="OZZ105" s="3"/>
      <c r="PAA105" s="3"/>
      <c r="PAB105" s="3"/>
      <c r="PAC105" s="3"/>
      <c r="PAD105" s="3"/>
      <c r="PAE105" s="3"/>
      <c r="PAF105" s="3"/>
      <c r="PAG105" s="3"/>
      <c r="PAH105" s="3"/>
      <c r="PAI105" s="3"/>
      <c r="PAJ105" s="3"/>
      <c r="PAK105" s="3"/>
      <c r="PAL105" s="3"/>
      <c r="PAM105" s="3"/>
      <c r="PAN105" s="3"/>
      <c r="PAO105" s="3"/>
      <c r="PAP105" s="3"/>
      <c r="PAQ105" s="3"/>
      <c r="PAR105" s="3"/>
      <c r="PAS105" s="3"/>
      <c r="PAT105" s="3"/>
      <c r="PAU105" s="3"/>
      <c r="PAV105" s="3"/>
      <c r="PAW105" s="3"/>
      <c r="PAX105" s="3"/>
      <c r="PAY105" s="3"/>
      <c r="PAZ105" s="3"/>
      <c r="PBA105" s="3"/>
      <c r="PBB105" s="3"/>
      <c r="PBC105" s="3"/>
      <c r="PBD105" s="3"/>
      <c r="PBE105" s="3"/>
      <c r="PBF105" s="3"/>
      <c r="PBG105" s="3"/>
      <c r="PBH105" s="3"/>
      <c r="PBI105" s="3"/>
      <c r="PBJ105" s="3"/>
      <c r="PBK105" s="3"/>
      <c r="PBL105" s="3"/>
      <c r="PBM105" s="3"/>
      <c r="PBN105" s="3"/>
      <c r="PBO105" s="3"/>
      <c r="PBP105" s="3"/>
      <c r="PBQ105" s="3"/>
      <c r="PBR105" s="3"/>
      <c r="PBS105" s="3"/>
      <c r="PBT105" s="3"/>
      <c r="PBU105" s="3"/>
      <c r="PBV105" s="3"/>
      <c r="PBW105" s="3"/>
      <c r="PBX105" s="3"/>
      <c r="PBY105" s="3"/>
      <c r="PBZ105" s="3"/>
      <c r="PCA105" s="3"/>
      <c r="PCB105" s="3"/>
      <c r="PCC105" s="3"/>
      <c r="PCD105" s="3"/>
      <c r="PCE105" s="3"/>
      <c r="PCF105" s="3"/>
      <c r="PCG105" s="3"/>
      <c r="PCH105" s="3"/>
      <c r="PCI105" s="3"/>
      <c r="PCJ105" s="3"/>
      <c r="PCK105" s="3"/>
      <c r="PCL105" s="3"/>
      <c r="PCM105" s="3"/>
      <c r="PCN105" s="3"/>
      <c r="PCO105" s="3"/>
      <c r="PCP105" s="3"/>
      <c r="PCQ105" s="3"/>
      <c r="PCR105" s="3"/>
      <c r="PCS105" s="3"/>
      <c r="PCT105" s="3"/>
      <c r="PCU105" s="3"/>
      <c r="PCV105" s="3"/>
      <c r="PCW105" s="3"/>
      <c r="PCX105" s="3"/>
      <c r="PCY105" s="3"/>
      <c r="PCZ105" s="3"/>
      <c r="PDA105" s="3"/>
      <c r="PDB105" s="3"/>
      <c r="PDC105" s="3"/>
      <c r="PDD105" s="3"/>
      <c r="PDE105" s="3"/>
      <c r="PDF105" s="3"/>
      <c r="PDG105" s="3"/>
      <c r="PDH105" s="3"/>
      <c r="PDI105" s="3"/>
      <c r="PDJ105" s="3"/>
      <c r="PDK105" s="3"/>
      <c r="PDL105" s="3"/>
      <c r="PDM105" s="3"/>
      <c r="PDN105" s="3"/>
      <c r="PDO105" s="3"/>
      <c r="PDP105" s="3"/>
      <c r="PDQ105" s="3"/>
      <c r="PDR105" s="3"/>
      <c r="PDS105" s="3"/>
      <c r="PDT105" s="3"/>
      <c r="PDU105" s="3"/>
      <c r="PDV105" s="3"/>
      <c r="PDW105" s="3"/>
      <c r="PDX105" s="3"/>
      <c r="PDY105" s="3"/>
      <c r="PDZ105" s="3"/>
      <c r="PEA105" s="3"/>
      <c r="PEB105" s="3"/>
      <c r="PEC105" s="3"/>
      <c r="PED105" s="3"/>
      <c r="PEE105" s="3"/>
      <c r="PEF105" s="3"/>
      <c r="PEG105" s="3"/>
      <c r="PEH105" s="3"/>
      <c r="PEI105" s="3"/>
      <c r="PEJ105" s="3"/>
      <c r="PEK105" s="3"/>
      <c r="PEL105" s="3"/>
      <c r="PEM105" s="3"/>
      <c r="PEN105" s="3"/>
      <c r="PEO105" s="3"/>
      <c r="PEP105" s="3"/>
      <c r="PEQ105" s="3"/>
      <c r="PER105" s="3"/>
      <c r="PES105" s="3"/>
      <c r="PET105" s="3"/>
      <c r="PEU105" s="3"/>
      <c r="PEV105" s="3"/>
      <c r="PEW105" s="3"/>
      <c r="PEX105" s="3"/>
      <c r="PEY105" s="3"/>
      <c r="PEZ105" s="3"/>
      <c r="PFA105" s="3"/>
      <c r="PFB105" s="3"/>
      <c r="PFC105" s="3"/>
      <c r="PFD105" s="3"/>
      <c r="PFE105" s="3"/>
      <c r="PFF105" s="3"/>
      <c r="PFG105" s="3"/>
      <c r="PFH105" s="3"/>
      <c r="PFI105" s="3"/>
      <c r="PFJ105" s="3"/>
      <c r="PFK105" s="3"/>
      <c r="PFL105" s="3"/>
      <c r="PFM105" s="3"/>
      <c r="PFN105" s="3"/>
      <c r="PFO105" s="3"/>
      <c r="PFP105" s="3"/>
      <c r="PFQ105" s="3"/>
      <c r="PFR105" s="3"/>
      <c r="PFS105" s="3"/>
      <c r="PFT105" s="3"/>
      <c r="PFU105" s="3"/>
      <c r="PFV105" s="3"/>
      <c r="PFW105" s="3"/>
      <c r="PFX105" s="3"/>
      <c r="PFY105" s="3"/>
      <c r="PFZ105" s="3"/>
      <c r="PGA105" s="3"/>
      <c r="PGB105" s="3"/>
      <c r="PGC105" s="3"/>
      <c r="PGD105" s="3"/>
      <c r="PGE105" s="3"/>
      <c r="PGF105" s="3"/>
      <c r="PGG105" s="3"/>
      <c r="PGH105" s="3"/>
      <c r="PGI105" s="3"/>
      <c r="PGJ105" s="3"/>
      <c r="PGK105" s="3"/>
      <c r="PGL105" s="3"/>
      <c r="PGM105" s="3"/>
      <c r="PGN105" s="3"/>
      <c r="PGO105" s="3"/>
      <c r="PGP105" s="3"/>
      <c r="PGQ105" s="3"/>
      <c r="PGR105" s="3"/>
      <c r="PGS105" s="3"/>
      <c r="PGT105" s="3"/>
      <c r="PGU105" s="3"/>
      <c r="PGV105" s="3"/>
      <c r="PGW105" s="3"/>
      <c r="PGX105" s="3"/>
      <c r="PGY105" s="3"/>
      <c r="PGZ105" s="3"/>
      <c r="PHA105" s="3"/>
      <c r="PHB105" s="3"/>
      <c r="PHC105" s="3"/>
      <c r="PHD105" s="3"/>
      <c r="PHE105" s="3"/>
      <c r="PHF105" s="3"/>
      <c r="PHG105" s="3"/>
      <c r="PHH105" s="3"/>
      <c r="PHI105" s="3"/>
      <c r="PHJ105" s="3"/>
      <c r="PHK105" s="3"/>
      <c r="PHL105" s="3"/>
      <c r="PHM105" s="3"/>
      <c r="PHN105" s="3"/>
      <c r="PHO105" s="3"/>
      <c r="PHP105" s="3"/>
      <c r="PHQ105" s="3"/>
      <c r="PHR105" s="3"/>
      <c r="PHS105" s="3"/>
      <c r="PHT105" s="3"/>
      <c r="PHU105" s="3"/>
      <c r="PHV105" s="3"/>
      <c r="PHW105" s="3"/>
      <c r="PHX105" s="3"/>
      <c r="PHY105" s="3"/>
      <c r="PHZ105" s="3"/>
      <c r="PIA105" s="3"/>
      <c r="PIB105" s="3"/>
      <c r="PIC105" s="3"/>
      <c r="PID105" s="3"/>
      <c r="PIE105" s="3"/>
      <c r="PIF105" s="3"/>
      <c r="PIG105" s="3"/>
      <c r="PIH105" s="3"/>
      <c r="PII105" s="3"/>
      <c r="PIJ105" s="3"/>
      <c r="PIK105" s="3"/>
      <c r="PIL105" s="3"/>
      <c r="PIM105" s="3"/>
      <c r="PIN105" s="3"/>
      <c r="PIO105" s="3"/>
      <c r="PIP105" s="3"/>
      <c r="PIQ105" s="3"/>
      <c r="PIR105" s="3"/>
      <c r="PIS105" s="3"/>
      <c r="PIT105" s="3"/>
      <c r="PIU105" s="3"/>
      <c r="PIV105" s="3"/>
      <c r="PIW105" s="3"/>
      <c r="PIX105" s="3"/>
      <c r="PIY105" s="3"/>
      <c r="PIZ105" s="3"/>
      <c r="PJA105" s="3"/>
      <c r="PJB105" s="3"/>
      <c r="PJC105" s="3"/>
      <c r="PJD105" s="3"/>
      <c r="PJE105" s="3"/>
      <c r="PJF105" s="3"/>
      <c r="PJG105" s="3"/>
      <c r="PJH105" s="3"/>
      <c r="PJI105" s="3"/>
      <c r="PJJ105" s="3"/>
      <c r="PJK105" s="3"/>
      <c r="PJL105" s="3"/>
      <c r="PJM105" s="3"/>
      <c r="PJN105" s="3"/>
      <c r="PJO105" s="3"/>
      <c r="PJP105" s="3"/>
      <c r="PJQ105" s="3"/>
      <c r="PJR105" s="3"/>
      <c r="PJS105" s="3"/>
      <c r="PJT105" s="3"/>
      <c r="PJU105" s="3"/>
      <c r="PJV105" s="3"/>
      <c r="PJW105" s="3"/>
      <c r="PJX105" s="3"/>
      <c r="PJY105" s="3"/>
      <c r="PJZ105" s="3"/>
      <c r="PKA105" s="3"/>
      <c r="PKB105" s="3"/>
      <c r="PKC105" s="3"/>
      <c r="PKD105" s="3"/>
      <c r="PKE105" s="3"/>
      <c r="PKF105" s="3"/>
      <c r="PKG105" s="3"/>
      <c r="PKH105" s="3"/>
      <c r="PKI105" s="3"/>
      <c r="PKJ105" s="3"/>
      <c r="PKK105" s="3"/>
      <c r="PKL105" s="3"/>
      <c r="PKM105" s="3"/>
      <c r="PKN105" s="3"/>
      <c r="PKO105" s="3"/>
      <c r="PKP105" s="3"/>
      <c r="PKQ105" s="3"/>
      <c r="PKR105" s="3"/>
      <c r="PKS105" s="3"/>
      <c r="PKT105" s="3"/>
      <c r="PKU105" s="3"/>
      <c r="PKV105" s="3"/>
      <c r="PKW105" s="3"/>
      <c r="PKX105" s="3"/>
      <c r="PKY105" s="3"/>
      <c r="PKZ105" s="3"/>
      <c r="PLA105" s="3"/>
      <c r="PLB105" s="3"/>
      <c r="PLC105" s="3"/>
      <c r="PLD105" s="3"/>
      <c r="PLE105" s="3"/>
      <c r="PLF105" s="3"/>
      <c r="PLG105" s="3"/>
      <c r="PLH105" s="3"/>
      <c r="PLI105" s="3"/>
      <c r="PLJ105" s="3"/>
      <c r="PLK105" s="3"/>
      <c r="PLL105" s="3"/>
      <c r="PLM105" s="3"/>
      <c r="PLN105" s="3"/>
      <c r="PLO105" s="3"/>
      <c r="PLP105" s="3"/>
      <c r="PLQ105" s="3"/>
      <c r="PLR105" s="3"/>
      <c r="PLS105" s="3"/>
      <c r="PLT105" s="3"/>
      <c r="PLU105" s="3"/>
      <c r="PLV105" s="3"/>
      <c r="PLW105" s="3"/>
      <c r="PLX105" s="3"/>
      <c r="PLY105" s="3"/>
      <c r="PLZ105" s="3"/>
      <c r="PMA105" s="3"/>
      <c r="PMB105" s="3"/>
      <c r="PMC105" s="3"/>
      <c r="PMD105" s="3"/>
      <c r="PME105" s="3"/>
      <c r="PMF105" s="3"/>
      <c r="PMG105" s="3"/>
      <c r="PMH105" s="3"/>
      <c r="PMI105" s="3"/>
      <c r="PMJ105" s="3"/>
      <c r="PMK105" s="3"/>
      <c r="PML105" s="3"/>
      <c r="PMM105" s="3"/>
      <c r="PMN105" s="3"/>
      <c r="PMO105" s="3"/>
      <c r="PMP105" s="3"/>
      <c r="PMQ105" s="3"/>
      <c r="PMR105" s="3"/>
      <c r="PMS105" s="3"/>
      <c r="PMT105" s="3"/>
      <c r="PMU105" s="3"/>
      <c r="PMV105" s="3"/>
      <c r="PMW105" s="3"/>
      <c r="PMX105" s="3"/>
      <c r="PMY105" s="3"/>
      <c r="PMZ105" s="3"/>
      <c r="PNA105" s="3"/>
      <c r="PNB105" s="3"/>
      <c r="PNC105" s="3"/>
      <c r="PND105" s="3"/>
      <c r="PNE105" s="3"/>
      <c r="PNF105" s="3"/>
      <c r="PNG105" s="3"/>
      <c r="PNH105" s="3"/>
      <c r="PNI105" s="3"/>
      <c r="PNJ105" s="3"/>
      <c r="PNK105" s="3"/>
      <c r="PNL105" s="3"/>
      <c r="PNM105" s="3"/>
      <c r="PNN105" s="3"/>
      <c r="PNO105" s="3"/>
      <c r="PNP105" s="3"/>
      <c r="PNQ105" s="3"/>
      <c r="PNR105" s="3"/>
      <c r="PNS105" s="3"/>
      <c r="PNT105" s="3"/>
      <c r="PNU105" s="3"/>
      <c r="PNV105" s="3"/>
      <c r="PNW105" s="3"/>
      <c r="PNX105" s="3"/>
      <c r="PNY105" s="3"/>
      <c r="PNZ105" s="3"/>
      <c r="POA105" s="3"/>
      <c r="POB105" s="3"/>
      <c r="POC105" s="3"/>
      <c r="POD105" s="3"/>
      <c r="POE105" s="3"/>
      <c r="POF105" s="3"/>
      <c r="POG105" s="3"/>
      <c r="POH105" s="3"/>
      <c r="POI105" s="3"/>
      <c r="POJ105" s="3"/>
      <c r="POK105" s="3"/>
      <c r="POL105" s="3"/>
      <c r="POM105" s="3"/>
      <c r="PON105" s="3"/>
      <c r="POO105" s="3"/>
      <c r="POP105" s="3"/>
      <c r="POQ105" s="3"/>
      <c r="POR105" s="3"/>
      <c r="POS105" s="3"/>
      <c r="POT105" s="3"/>
      <c r="POU105" s="3"/>
      <c r="POV105" s="3"/>
      <c r="POW105" s="3"/>
      <c r="POX105" s="3"/>
      <c r="POY105" s="3"/>
      <c r="POZ105" s="3"/>
      <c r="PPA105" s="3"/>
      <c r="PPB105" s="3"/>
      <c r="PPC105" s="3"/>
      <c r="PPD105" s="3"/>
      <c r="PPE105" s="3"/>
      <c r="PPF105" s="3"/>
      <c r="PPG105" s="3"/>
      <c r="PPH105" s="3"/>
      <c r="PPI105" s="3"/>
      <c r="PPJ105" s="3"/>
      <c r="PPK105" s="3"/>
      <c r="PPL105" s="3"/>
      <c r="PPM105" s="3"/>
      <c r="PPN105" s="3"/>
      <c r="PPO105" s="3"/>
      <c r="PPP105" s="3"/>
      <c r="PPQ105" s="3"/>
      <c r="PPR105" s="3"/>
      <c r="PPS105" s="3"/>
      <c r="PPT105" s="3"/>
      <c r="PPU105" s="3"/>
      <c r="PPV105" s="3"/>
      <c r="PPW105" s="3"/>
      <c r="PPX105" s="3"/>
      <c r="PPY105" s="3"/>
      <c r="PPZ105" s="3"/>
      <c r="PQA105" s="3"/>
      <c r="PQB105" s="3"/>
      <c r="PQC105" s="3"/>
      <c r="PQD105" s="3"/>
      <c r="PQE105" s="3"/>
      <c r="PQF105" s="3"/>
      <c r="PQG105" s="3"/>
      <c r="PQH105" s="3"/>
      <c r="PQI105" s="3"/>
      <c r="PQJ105" s="3"/>
      <c r="PQK105" s="3"/>
      <c r="PQL105" s="3"/>
      <c r="PQM105" s="3"/>
      <c r="PQN105" s="3"/>
      <c r="PQO105" s="3"/>
      <c r="PQP105" s="3"/>
      <c r="PQQ105" s="3"/>
      <c r="PQR105" s="3"/>
      <c r="PQS105" s="3"/>
      <c r="PQT105" s="3"/>
      <c r="PQU105" s="3"/>
      <c r="PQV105" s="3"/>
      <c r="PQW105" s="3"/>
      <c r="PQX105" s="3"/>
      <c r="PQY105" s="3"/>
      <c r="PQZ105" s="3"/>
      <c r="PRA105" s="3"/>
      <c r="PRB105" s="3"/>
      <c r="PRC105" s="3"/>
      <c r="PRD105" s="3"/>
      <c r="PRE105" s="3"/>
      <c r="PRF105" s="3"/>
      <c r="PRG105" s="3"/>
      <c r="PRH105" s="3"/>
      <c r="PRI105" s="3"/>
      <c r="PRJ105" s="3"/>
      <c r="PRK105" s="3"/>
      <c r="PRL105" s="3"/>
      <c r="PRM105" s="3"/>
      <c r="PRN105" s="3"/>
      <c r="PRO105" s="3"/>
      <c r="PRP105" s="3"/>
      <c r="PRQ105" s="3"/>
      <c r="PRR105" s="3"/>
      <c r="PRS105" s="3"/>
      <c r="PRT105" s="3"/>
      <c r="PRU105" s="3"/>
      <c r="PRV105" s="3"/>
      <c r="PRW105" s="3"/>
      <c r="PRX105" s="3"/>
      <c r="PRY105" s="3"/>
      <c r="PRZ105" s="3"/>
      <c r="PSA105" s="3"/>
      <c r="PSB105" s="3"/>
      <c r="PSC105" s="3"/>
      <c r="PSD105" s="3"/>
      <c r="PSE105" s="3"/>
      <c r="PSF105" s="3"/>
      <c r="PSG105" s="3"/>
      <c r="PSH105" s="3"/>
      <c r="PSI105" s="3"/>
      <c r="PSJ105" s="3"/>
      <c r="PSK105" s="3"/>
      <c r="PSL105" s="3"/>
      <c r="PSM105" s="3"/>
      <c r="PSN105" s="3"/>
      <c r="PSO105" s="3"/>
      <c r="PSP105" s="3"/>
      <c r="PSQ105" s="3"/>
      <c r="PSR105" s="3"/>
      <c r="PSS105" s="3"/>
      <c r="PST105" s="3"/>
      <c r="PSU105" s="3"/>
      <c r="PSV105" s="3"/>
      <c r="PSW105" s="3"/>
      <c r="PSX105" s="3"/>
      <c r="PSY105" s="3"/>
      <c r="PSZ105" s="3"/>
      <c r="PTA105" s="3"/>
      <c r="PTB105" s="3"/>
      <c r="PTC105" s="3"/>
      <c r="PTD105" s="3"/>
      <c r="PTE105" s="3"/>
      <c r="PTF105" s="3"/>
      <c r="PTG105" s="3"/>
      <c r="PTH105" s="3"/>
      <c r="PTI105" s="3"/>
      <c r="PTJ105" s="3"/>
      <c r="PTK105" s="3"/>
      <c r="PTL105" s="3"/>
      <c r="PTM105" s="3"/>
      <c r="PTN105" s="3"/>
      <c r="PTO105" s="3"/>
      <c r="PTP105" s="3"/>
      <c r="PTQ105" s="3"/>
      <c r="PTR105" s="3"/>
      <c r="PTS105" s="3"/>
      <c r="PTT105" s="3"/>
      <c r="PTU105" s="3"/>
      <c r="PTV105" s="3"/>
      <c r="PTW105" s="3"/>
      <c r="PTX105" s="3"/>
      <c r="PTY105" s="3"/>
      <c r="PTZ105" s="3"/>
      <c r="PUA105" s="3"/>
      <c r="PUB105" s="3"/>
      <c r="PUC105" s="3"/>
      <c r="PUD105" s="3"/>
      <c r="PUE105" s="3"/>
      <c r="PUF105" s="3"/>
      <c r="PUG105" s="3"/>
      <c r="PUH105" s="3"/>
      <c r="PUI105" s="3"/>
      <c r="PUJ105" s="3"/>
      <c r="PUK105" s="3"/>
      <c r="PUL105" s="3"/>
      <c r="PUM105" s="3"/>
      <c r="PUN105" s="3"/>
      <c r="PUO105" s="3"/>
      <c r="PUP105" s="3"/>
      <c r="PUQ105" s="3"/>
      <c r="PUR105" s="3"/>
      <c r="PUS105" s="3"/>
      <c r="PUT105" s="3"/>
      <c r="PUU105" s="3"/>
      <c r="PUV105" s="3"/>
      <c r="PUW105" s="3"/>
      <c r="PUX105" s="3"/>
      <c r="PUY105" s="3"/>
      <c r="PUZ105" s="3"/>
      <c r="PVA105" s="3"/>
      <c r="PVB105" s="3"/>
      <c r="PVC105" s="3"/>
      <c r="PVD105" s="3"/>
      <c r="PVE105" s="3"/>
      <c r="PVF105" s="3"/>
      <c r="PVG105" s="3"/>
      <c r="PVH105" s="3"/>
      <c r="PVI105" s="3"/>
      <c r="PVJ105" s="3"/>
      <c r="PVK105" s="3"/>
      <c r="PVL105" s="3"/>
      <c r="PVM105" s="3"/>
      <c r="PVN105" s="3"/>
      <c r="PVO105" s="3"/>
      <c r="PVP105" s="3"/>
      <c r="PVQ105" s="3"/>
      <c r="PVR105" s="3"/>
      <c r="PVS105" s="3"/>
      <c r="PVT105" s="3"/>
      <c r="PVU105" s="3"/>
      <c r="PVV105" s="3"/>
      <c r="PVW105" s="3"/>
      <c r="PVX105" s="3"/>
      <c r="PVY105" s="3"/>
      <c r="PVZ105" s="3"/>
      <c r="PWA105" s="3"/>
      <c r="PWB105" s="3"/>
      <c r="PWC105" s="3"/>
      <c r="PWD105" s="3"/>
      <c r="PWE105" s="3"/>
      <c r="PWF105" s="3"/>
      <c r="PWG105" s="3"/>
      <c r="PWH105" s="3"/>
      <c r="PWI105" s="3"/>
      <c r="PWJ105" s="3"/>
      <c r="PWK105" s="3"/>
      <c r="PWL105" s="3"/>
      <c r="PWM105" s="3"/>
      <c r="PWN105" s="3"/>
      <c r="PWO105" s="3"/>
      <c r="PWP105" s="3"/>
      <c r="PWQ105" s="3"/>
      <c r="PWR105" s="3"/>
      <c r="PWS105" s="3"/>
      <c r="PWT105" s="3"/>
      <c r="PWU105" s="3"/>
      <c r="PWV105" s="3"/>
      <c r="PWW105" s="3"/>
      <c r="PWX105" s="3"/>
      <c r="PWY105" s="3"/>
      <c r="PWZ105" s="3"/>
      <c r="PXA105" s="3"/>
      <c r="PXB105" s="3"/>
      <c r="PXC105" s="3"/>
      <c r="PXD105" s="3"/>
      <c r="PXE105" s="3"/>
      <c r="PXF105" s="3"/>
      <c r="PXG105" s="3"/>
      <c r="PXH105" s="3"/>
      <c r="PXI105" s="3"/>
      <c r="PXJ105" s="3"/>
      <c r="PXK105" s="3"/>
      <c r="PXL105" s="3"/>
      <c r="PXM105" s="3"/>
      <c r="PXN105" s="3"/>
      <c r="PXO105" s="3"/>
      <c r="PXP105" s="3"/>
      <c r="PXQ105" s="3"/>
      <c r="PXR105" s="3"/>
      <c r="PXS105" s="3"/>
      <c r="PXT105" s="3"/>
      <c r="PXU105" s="3"/>
      <c r="PXV105" s="3"/>
      <c r="PXW105" s="3"/>
      <c r="PXX105" s="3"/>
      <c r="PXY105" s="3"/>
      <c r="PXZ105" s="3"/>
      <c r="PYA105" s="3"/>
      <c r="PYB105" s="3"/>
      <c r="PYC105" s="3"/>
      <c r="PYD105" s="3"/>
      <c r="PYE105" s="3"/>
      <c r="PYF105" s="3"/>
      <c r="PYG105" s="3"/>
      <c r="PYH105" s="3"/>
      <c r="PYI105" s="3"/>
      <c r="PYJ105" s="3"/>
      <c r="PYK105" s="3"/>
      <c r="PYL105" s="3"/>
      <c r="PYM105" s="3"/>
      <c r="PYN105" s="3"/>
      <c r="PYO105" s="3"/>
      <c r="PYP105" s="3"/>
      <c r="PYQ105" s="3"/>
      <c r="PYR105" s="3"/>
      <c r="PYS105" s="3"/>
      <c r="PYT105" s="3"/>
      <c r="PYU105" s="3"/>
      <c r="PYV105" s="3"/>
      <c r="PYW105" s="3"/>
      <c r="PYX105" s="3"/>
      <c r="PYY105" s="3"/>
      <c r="PYZ105" s="3"/>
      <c r="PZA105" s="3"/>
      <c r="PZB105" s="3"/>
      <c r="PZC105" s="3"/>
      <c r="PZD105" s="3"/>
      <c r="PZE105" s="3"/>
      <c r="PZF105" s="3"/>
      <c r="PZG105" s="3"/>
      <c r="PZH105" s="3"/>
      <c r="PZI105" s="3"/>
      <c r="PZJ105" s="3"/>
      <c r="PZK105" s="3"/>
      <c r="PZL105" s="3"/>
      <c r="PZM105" s="3"/>
      <c r="PZN105" s="3"/>
      <c r="PZO105" s="3"/>
      <c r="PZP105" s="3"/>
      <c r="PZQ105" s="3"/>
      <c r="PZR105" s="3"/>
      <c r="PZS105" s="3"/>
      <c r="PZT105" s="3"/>
      <c r="PZU105" s="3"/>
      <c r="PZV105" s="3"/>
      <c r="PZW105" s="3"/>
      <c r="PZX105" s="3"/>
      <c r="PZY105" s="3"/>
      <c r="PZZ105" s="3"/>
      <c r="QAA105" s="3"/>
      <c r="QAB105" s="3"/>
      <c r="QAC105" s="3"/>
      <c r="QAD105" s="3"/>
      <c r="QAE105" s="3"/>
      <c r="QAF105" s="3"/>
      <c r="QAG105" s="3"/>
      <c r="QAH105" s="3"/>
      <c r="QAI105" s="3"/>
      <c r="QAJ105" s="3"/>
      <c r="QAK105" s="3"/>
      <c r="QAL105" s="3"/>
      <c r="QAM105" s="3"/>
      <c r="QAN105" s="3"/>
      <c r="QAO105" s="3"/>
      <c r="QAP105" s="3"/>
      <c r="QAQ105" s="3"/>
      <c r="QAR105" s="3"/>
      <c r="QAS105" s="3"/>
      <c r="QAT105" s="3"/>
      <c r="QAU105" s="3"/>
      <c r="QAV105" s="3"/>
      <c r="QAW105" s="3"/>
      <c r="QAX105" s="3"/>
      <c r="QAY105" s="3"/>
      <c r="QAZ105" s="3"/>
      <c r="QBA105" s="3"/>
      <c r="QBB105" s="3"/>
      <c r="QBC105" s="3"/>
      <c r="QBD105" s="3"/>
      <c r="QBE105" s="3"/>
      <c r="QBF105" s="3"/>
      <c r="QBG105" s="3"/>
      <c r="QBH105" s="3"/>
      <c r="QBI105" s="3"/>
      <c r="QBJ105" s="3"/>
      <c r="QBK105" s="3"/>
      <c r="QBL105" s="3"/>
      <c r="QBM105" s="3"/>
      <c r="QBN105" s="3"/>
      <c r="QBO105" s="3"/>
      <c r="QBP105" s="3"/>
      <c r="QBQ105" s="3"/>
      <c r="QBR105" s="3"/>
      <c r="QBS105" s="3"/>
      <c r="QBT105" s="3"/>
      <c r="QBU105" s="3"/>
      <c r="QBV105" s="3"/>
      <c r="QBW105" s="3"/>
      <c r="QBX105" s="3"/>
      <c r="QBY105" s="3"/>
      <c r="QBZ105" s="3"/>
      <c r="QCA105" s="3"/>
      <c r="QCB105" s="3"/>
      <c r="QCC105" s="3"/>
      <c r="QCD105" s="3"/>
      <c r="QCE105" s="3"/>
      <c r="QCF105" s="3"/>
      <c r="QCG105" s="3"/>
      <c r="QCH105" s="3"/>
      <c r="QCI105" s="3"/>
      <c r="QCJ105" s="3"/>
      <c r="QCK105" s="3"/>
      <c r="QCL105" s="3"/>
      <c r="QCM105" s="3"/>
      <c r="QCN105" s="3"/>
      <c r="QCO105" s="3"/>
      <c r="QCP105" s="3"/>
      <c r="QCQ105" s="3"/>
      <c r="QCR105" s="3"/>
      <c r="QCS105" s="3"/>
      <c r="QCT105" s="3"/>
      <c r="QCU105" s="3"/>
      <c r="QCV105" s="3"/>
      <c r="QCW105" s="3"/>
      <c r="QCX105" s="3"/>
      <c r="QCY105" s="3"/>
      <c r="QCZ105" s="3"/>
      <c r="QDA105" s="3"/>
      <c r="QDB105" s="3"/>
      <c r="QDC105" s="3"/>
      <c r="QDD105" s="3"/>
      <c r="QDE105" s="3"/>
      <c r="QDF105" s="3"/>
      <c r="QDG105" s="3"/>
      <c r="QDH105" s="3"/>
      <c r="QDI105" s="3"/>
      <c r="QDJ105" s="3"/>
      <c r="QDK105" s="3"/>
      <c r="QDL105" s="3"/>
      <c r="QDM105" s="3"/>
      <c r="QDN105" s="3"/>
      <c r="QDO105" s="3"/>
      <c r="QDP105" s="3"/>
      <c r="QDQ105" s="3"/>
      <c r="QDR105" s="3"/>
      <c r="QDS105" s="3"/>
      <c r="QDT105" s="3"/>
      <c r="QDU105" s="3"/>
      <c r="QDV105" s="3"/>
      <c r="QDW105" s="3"/>
      <c r="QDX105" s="3"/>
      <c r="QDY105" s="3"/>
      <c r="QDZ105" s="3"/>
      <c r="QEA105" s="3"/>
      <c r="QEB105" s="3"/>
      <c r="QEC105" s="3"/>
      <c r="QED105" s="3"/>
      <c r="QEE105" s="3"/>
      <c r="QEF105" s="3"/>
      <c r="QEG105" s="3"/>
      <c r="QEH105" s="3"/>
      <c r="QEI105" s="3"/>
      <c r="QEJ105" s="3"/>
      <c r="QEK105" s="3"/>
      <c r="QEL105" s="3"/>
      <c r="QEM105" s="3"/>
      <c r="QEN105" s="3"/>
      <c r="QEO105" s="3"/>
      <c r="QEP105" s="3"/>
      <c r="QEQ105" s="3"/>
      <c r="QER105" s="3"/>
      <c r="QES105" s="3"/>
      <c r="QET105" s="3"/>
      <c r="QEU105" s="3"/>
      <c r="QEV105" s="3"/>
      <c r="QEW105" s="3"/>
      <c r="QEX105" s="3"/>
      <c r="QEY105" s="3"/>
      <c r="QEZ105" s="3"/>
      <c r="QFA105" s="3"/>
      <c r="QFB105" s="3"/>
      <c r="QFC105" s="3"/>
      <c r="QFD105" s="3"/>
      <c r="QFE105" s="3"/>
      <c r="QFF105" s="3"/>
      <c r="QFG105" s="3"/>
      <c r="QFH105" s="3"/>
      <c r="QFI105" s="3"/>
      <c r="QFJ105" s="3"/>
      <c r="QFK105" s="3"/>
      <c r="QFL105" s="3"/>
      <c r="QFM105" s="3"/>
      <c r="QFN105" s="3"/>
      <c r="QFO105" s="3"/>
      <c r="QFP105" s="3"/>
      <c r="QFQ105" s="3"/>
      <c r="QFR105" s="3"/>
      <c r="QFS105" s="3"/>
      <c r="QFT105" s="3"/>
      <c r="QFU105" s="3"/>
      <c r="QFV105" s="3"/>
      <c r="QFW105" s="3"/>
      <c r="QFX105" s="3"/>
      <c r="QFY105" s="3"/>
      <c r="QFZ105" s="3"/>
      <c r="QGA105" s="3"/>
      <c r="QGB105" s="3"/>
      <c r="QGC105" s="3"/>
      <c r="QGD105" s="3"/>
      <c r="QGE105" s="3"/>
      <c r="QGF105" s="3"/>
      <c r="QGG105" s="3"/>
      <c r="QGH105" s="3"/>
      <c r="QGI105" s="3"/>
      <c r="QGJ105" s="3"/>
      <c r="QGK105" s="3"/>
      <c r="QGL105" s="3"/>
      <c r="QGM105" s="3"/>
      <c r="QGN105" s="3"/>
      <c r="QGO105" s="3"/>
      <c r="QGP105" s="3"/>
      <c r="QGQ105" s="3"/>
      <c r="QGR105" s="3"/>
      <c r="QGS105" s="3"/>
      <c r="QGT105" s="3"/>
      <c r="QGU105" s="3"/>
      <c r="QGV105" s="3"/>
      <c r="QGW105" s="3"/>
      <c r="QGX105" s="3"/>
      <c r="QGY105" s="3"/>
      <c r="QGZ105" s="3"/>
      <c r="QHA105" s="3"/>
      <c r="QHB105" s="3"/>
      <c r="QHC105" s="3"/>
      <c r="QHD105" s="3"/>
      <c r="QHE105" s="3"/>
      <c r="QHF105" s="3"/>
      <c r="QHG105" s="3"/>
      <c r="QHH105" s="3"/>
      <c r="QHI105" s="3"/>
      <c r="QHJ105" s="3"/>
      <c r="QHK105" s="3"/>
      <c r="QHL105" s="3"/>
      <c r="QHM105" s="3"/>
      <c r="QHN105" s="3"/>
      <c r="QHO105" s="3"/>
      <c r="QHP105" s="3"/>
      <c r="QHQ105" s="3"/>
      <c r="QHR105" s="3"/>
      <c r="QHS105" s="3"/>
      <c r="QHT105" s="3"/>
      <c r="QHU105" s="3"/>
      <c r="QHV105" s="3"/>
      <c r="QHW105" s="3"/>
      <c r="QHX105" s="3"/>
      <c r="QHY105" s="3"/>
      <c r="QHZ105" s="3"/>
      <c r="QIA105" s="3"/>
      <c r="QIB105" s="3"/>
      <c r="QIC105" s="3"/>
      <c r="QID105" s="3"/>
      <c r="QIE105" s="3"/>
      <c r="QIF105" s="3"/>
      <c r="QIG105" s="3"/>
      <c r="QIH105" s="3"/>
      <c r="QII105" s="3"/>
      <c r="QIJ105" s="3"/>
      <c r="QIK105" s="3"/>
      <c r="QIL105" s="3"/>
      <c r="QIM105" s="3"/>
      <c r="QIN105" s="3"/>
      <c r="QIO105" s="3"/>
      <c r="QIP105" s="3"/>
      <c r="QIQ105" s="3"/>
      <c r="QIR105" s="3"/>
      <c r="QIS105" s="3"/>
      <c r="QIT105" s="3"/>
      <c r="QIU105" s="3"/>
      <c r="QIV105" s="3"/>
      <c r="QIW105" s="3"/>
      <c r="QIX105" s="3"/>
      <c r="QIY105" s="3"/>
      <c r="QIZ105" s="3"/>
      <c r="QJA105" s="3"/>
      <c r="QJB105" s="3"/>
      <c r="QJC105" s="3"/>
      <c r="QJD105" s="3"/>
      <c r="QJE105" s="3"/>
      <c r="QJF105" s="3"/>
      <c r="QJG105" s="3"/>
      <c r="QJH105" s="3"/>
      <c r="QJI105" s="3"/>
      <c r="QJJ105" s="3"/>
      <c r="QJK105" s="3"/>
      <c r="QJL105" s="3"/>
      <c r="QJM105" s="3"/>
      <c r="QJN105" s="3"/>
      <c r="QJO105" s="3"/>
      <c r="QJP105" s="3"/>
      <c r="QJQ105" s="3"/>
      <c r="QJR105" s="3"/>
      <c r="QJS105" s="3"/>
      <c r="QJT105" s="3"/>
      <c r="QJU105" s="3"/>
      <c r="QJV105" s="3"/>
      <c r="QJW105" s="3"/>
      <c r="QJX105" s="3"/>
      <c r="QJY105" s="3"/>
      <c r="QJZ105" s="3"/>
      <c r="QKA105" s="3"/>
      <c r="QKB105" s="3"/>
      <c r="QKC105" s="3"/>
      <c r="QKD105" s="3"/>
      <c r="QKE105" s="3"/>
      <c r="QKF105" s="3"/>
      <c r="QKG105" s="3"/>
      <c r="QKH105" s="3"/>
      <c r="QKI105" s="3"/>
      <c r="QKJ105" s="3"/>
      <c r="QKK105" s="3"/>
      <c r="QKL105" s="3"/>
      <c r="QKM105" s="3"/>
      <c r="QKN105" s="3"/>
      <c r="QKO105" s="3"/>
      <c r="QKP105" s="3"/>
      <c r="QKQ105" s="3"/>
      <c r="QKR105" s="3"/>
      <c r="QKS105" s="3"/>
      <c r="QKT105" s="3"/>
      <c r="QKU105" s="3"/>
      <c r="QKV105" s="3"/>
      <c r="QKW105" s="3"/>
      <c r="QKX105" s="3"/>
      <c r="QKY105" s="3"/>
      <c r="QKZ105" s="3"/>
      <c r="QLA105" s="3"/>
      <c r="QLB105" s="3"/>
      <c r="QLC105" s="3"/>
      <c r="QLD105" s="3"/>
      <c r="QLE105" s="3"/>
      <c r="QLF105" s="3"/>
      <c r="QLG105" s="3"/>
      <c r="QLH105" s="3"/>
      <c r="QLI105" s="3"/>
      <c r="QLJ105" s="3"/>
      <c r="QLK105" s="3"/>
      <c r="QLL105" s="3"/>
      <c r="QLM105" s="3"/>
      <c r="QLN105" s="3"/>
      <c r="QLO105" s="3"/>
      <c r="QLP105" s="3"/>
      <c r="QLQ105" s="3"/>
      <c r="QLR105" s="3"/>
      <c r="QLS105" s="3"/>
      <c r="QLT105" s="3"/>
      <c r="QLU105" s="3"/>
      <c r="QLV105" s="3"/>
      <c r="QLW105" s="3"/>
      <c r="QLX105" s="3"/>
      <c r="QLY105" s="3"/>
      <c r="QLZ105" s="3"/>
      <c r="QMA105" s="3"/>
      <c r="QMB105" s="3"/>
      <c r="QMC105" s="3"/>
      <c r="QMD105" s="3"/>
      <c r="QME105" s="3"/>
      <c r="QMF105" s="3"/>
      <c r="QMG105" s="3"/>
      <c r="QMH105" s="3"/>
      <c r="QMI105" s="3"/>
      <c r="QMJ105" s="3"/>
      <c r="QMK105" s="3"/>
      <c r="QML105" s="3"/>
      <c r="QMM105" s="3"/>
      <c r="QMN105" s="3"/>
      <c r="QMO105" s="3"/>
      <c r="QMP105" s="3"/>
      <c r="QMQ105" s="3"/>
      <c r="QMR105" s="3"/>
      <c r="QMS105" s="3"/>
      <c r="QMT105" s="3"/>
      <c r="QMU105" s="3"/>
      <c r="QMV105" s="3"/>
      <c r="QMW105" s="3"/>
      <c r="QMX105" s="3"/>
      <c r="QMY105" s="3"/>
      <c r="QMZ105" s="3"/>
      <c r="QNA105" s="3"/>
      <c r="QNB105" s="3"/>
      <c r="QNC105" s="3"/>
      <c r="QND105" s="3"/>
      <c r="QNE105" s="3"/>
      <c r="QNF105" s="3"/>
      <c r="QNG105" s="3"/>
      <c r="QNH105" s="3"/>
      <c r="QNI105" s="3"/>
      <c r="QNJ105" s="3"/>
      <c r="QNK105" s="3"/>
      <c r="QNL105" s="3"/>
      <c r="QNM105" s="3"/>
      <c r="QNN105" s="3"/>
      <c r="QNO105" s="3"/>
      <c r="QNP105" s="3"/>
      <c r="QNQ105" s="3"/>
      <c r="QNR105" s="3"/>
      <c r="QNS105" s="3"/>
      <c r="QNT105" s="3"/>
      <c r="QNU105" s="3"/>
      <c r="QNV105" s="3"/>
      <c r="QNW105" s="3"/>
      <c r="QNX105" s="3"/>
      <c r="QNY105" s="3"/>
      <c r="QNZ105" s="3"/>
      <c r="QOA105" s="3"/>
      <c r="QOB105" s="3"/>
      <c r="QOC105" s="3"/>
      <c r="QOD105" s="3"/>
      <c r="QOE105" s="3"/>
      <c r="QOF105" s="3"/>
      <c r="QOG105" s="3"/>
      <c r="QOH105" s="3"/>
      <c r="QOI105" s="3"/>
      <c r="QOJ105" s="3"/>
      <c r="QOK105" s="3"/>
      <c r="QOL105" s="3"/>
      <c r="QOM105" s="3"/>
      <c r="QON105" s="3"/>
      <c r="QOO105" s="3"/>
      <c r="QOP105" s="3"/>
      <c r="QOQ105" s="3"/>
      <c r="QOR105" s="3"/>
      <c r="QOS105" s="3"/>
      <c r="QOT105" s="3"/>
      <c r="QOU105" s="3"/>
      <c r="QOV105" s="3"/>
      <c r="QOW105" s="3"/>
      <c r="QOX105" s="3"/>
      <c r="QOY105" s="3"/>
      <c r="QOZ105" s="3"/>
      <c r="QPA105" s="3"/>
      <c r="QPB105" s="3"/>
      <c r="QPC105" s="3"/>
      <c r="QPD105" s="3"/>
      <c r="QPE105" s="3"/>
      <c r="QPF105" s="3"/>
      <c r="QPG105" s="3"/>
      <c r="QPH105" s="3"/>
      <c r="QPI105" s="3"/>
      <c r="QPJ105" s="3"/>
      <c r="QPK105" s="3"/>
      <c r="QPL105" s="3"/>
      <c r="QPM105" s="3"/>
      <c r="QPN105" s="3"/>
      <c r="QPO105" s="3"/>
      <c r="QPP105" s="3"/>
      <c r="QPQ105" s="3"/>
      <c r="QPR105" s="3"/>
      <c r="QPS105" s="3"/>
      <c r="QPT105" s="3"/>
      <c r="QPU105" s="3"/>
      <c r="QPV105" s="3"/>
      <c r="QPW105" s="3"/>
      <c r="QPX105" s="3"/>
      <c r="QPY105" s="3"/>
      <c r="QPZ105" s="3"/>
      <c r="QQA105" s="3"/>
      <c r="QQB105" s="3"/>
      <c r="QQC105" s="3"/>
      <c r="QQD105" s="3"/>
      <c r="QQE105" s="3"/>
      <c r="QQF105" s="3"/>
      <c r="QQG105" s="3"/>
      <c r="QQH105" s="3"/>
      <c r="QQI105" s="3"/>
      <c r="QQJ105" s="3"/>
      <c r="QQK105" s="3"/>
      <c r="QQL105" s="3"/>
      <c r="QQM105" s="3"/>
      <c r="QQN105" s="3"/>
      <c r="QQO105" s="3"/>
      <c r="QQP105" s="3"/>
      <c r="QQQ105" s="3"/>
      <c r="QQR105" s="3"/>
      <c r="QQS105" s="3"/>
      <c r="QQT105" s="3"/>
      <c r="QQU105" s="3"/>
      <c r="QQV105" s="3"/>
      <c r="QQW105" s="3"/>
      <c r="QQX105" s="3"/>
      <c r="QQY105" s="3"/>
      <c r="QQZ105" s="3"/>
      <c r="QRA105" s="3"/>
      <c r="QRB105" s="3"/>
      <c r="QRC105" s="3"/>
      <c r="QRD105" s="3"/>
      <c r="QRE105" s="3"/>
      <c r="QRF105" s="3"/>
      <c r="QRG105" s="3"/>
      <c r="QRH105" s="3"/>
      <c r="QRI105" s="3"/>
      <c r="QRJ105" s="3"/>
      <c r="QRK105" s="3"/>
      <c r="QRL105" s="3"/>
      <c r="QRM105" s="3"/>
      <c r="QRN105" s="3"/>
      <c r="QRO105" s="3"/>
      <c r="QRP105" s="3"/>
      <c r="QRQ105" s="3"/>
      <c r="QRR105" s="3"/>
      <c r="QRS105" s="3"/>
      <c r="QRT105" s="3"/>
      <c r="QRU105" s="3"/>
      <c r="QRV105" s="3"/>
      <c r="QRW105" s="3"/>
      <c r="QRX105" s="3"/>
      <c r="QRY105" s="3"/>
      <c r="QRZ105" s="3"/>
      <c r="QSA105" s="3"/>
      <c r="QSB105" s="3"/>
      <c r="QSC105" s="3"/>
      <c r="QSD105" s="3"/>
      <c r="QSE105" s="3"/>
      <c r="QSF105" s="3"/>
      <c r="QSG105" s="3"/>
      <c r="QSH105" s="3"/>
      <c r="QSI105" s="3"/>
      <c r="QSJ105" s="3"/>
      <c r="QSK105" s="3"/>
      <c r="QSL105" s="3"/>
      <c r="QSM105" s="3"/>
      <c r="QSN105" s="3"/>
      <c r="QSO105" s="3"/>
      <c r="QSP105" s="3"/>
      <c r="QSQ105" s="3"/>
      <c r="QSR105" s="3"/>
      <c r="QSS105" s="3"/>
      <c r="QST105" s="3"/>
      <c r="QSU105" s="3"/>
      <c r="QSV105" s="3"/>
      <c r="QSW105" s="3"/>
      <c r="QSX105" s="3"/>
      <c r="QSY105" s="3"/>
      <c r="QSZ105" s="3"/>
      <c r="QTA105" s="3"/>
      <c r="QTB105" s="3"/>
      <c r="QTC105" s="3"/>
      <c r="QTD105" s="3"/>
      <c r="QTE105" s="3"/>
      <c r="QTF105" s="3"/>
      <c r="QTG105" s="3"/>
      <c r="QTH105" s="3"/>
      <c r="QTI105" s="3"/>
      <c r="QTJ105" s="3"/>
      <c r="QTK105" s="3"/>
      <c r="QTL105" s="3"/>
      <c r="QTM105" s="3"/>
      <c r="QTN105" s="3"/>
      <c r="QTO105" s="3"/>
      <c r="QTP105" s="3"/>
      <c r="QTQ105" s="3"/>
      <c r="QTR105" s="3"/>
      <c r="QTS105" s="3"/>
      <c r="QTT105" s="3"/>
      <c r="QTU105" s="3"/>
      <c r="QTV105" s="3"/>
      <c r="QTW105" s="3"/>
      <c r="QTX105" s="3"/>
      <c r="QTY105" s="3"/>
      <c r="QTZ105" s="3"/>
      <c r="QUA105" s="3"/>
      <c r="QUB105" s="3"/>
      <c r="QUC105" s="3"/>
      <c r="QUD105" s="3"/>
      <c r="QUE105" s="3"/>
      <c r="QUF105" s="3"/>
      <c r="QUG105" s="3"/>
      <c r="QUH105" s="3"/>
      <c r="QUI105" s="3"/>
      <c r="QUJ105" s="3"/>
      <c r="QUK105" s="3"/>
      <c r="QUL105" s="3"/>
      <c r="QUM105" s="3"/>
      <c r="QUN105" s="3"/>
      <c r="QUO105" s="3"/>
      <c r="QUP105" s="3"/>
      <c r="QUQ105" s="3"/>
      <c r="QUR105" s="3"/>
      <c r="QUS105" s="3"/>
      <c r="QUT105" s="3"/>
      <c r="QUU105" s="3"/>
      <c r="QUV105" s="3"/>
      <c r="QUW105" s="3"/>
      <c r="QUX105" s="3"/>
      <c r="QUY105" s="3"/>
      <c r="QUZ105" s="3"/>
      <c r="QVA105" s="3"/>
      <c r="QVB105" s="3"/>
      <c r="QVC105" s="3"/>
      <c r="QVD105" s="3"/>
      <c r="QVE105" s="3"/>
      <c r="QVF105" s="3"/>
      <c r="QVG105" s="3"/>
      <c r="QVH105" s="3"/>
      <c r="QVI105" s="3"/>
      <c r="QVJ105" s="3"/>
      <c r="QVK105" s="3"/>
      <c r="QVL105" s="3"/>
      <c r="QVM105" s="3"/>
      <c r="QVN105" s="3"/>
      <c r="QVO105" s="3"/>
      <c r="QVP105" s="3"/>
      <c r="QVQ105" s="3"/>
      <c r="QVR105" s="3"/>
      <c r="QVS105" s="3"/>
      <c r="QVT105" s="3"/>
      <c r="QVU105" s="3"/>
      <c r="QVV105" s="3"/>
      <c r="QVW105" s="3"/>
      <c r="QVX105" s="3"/>
      <c r="QVY105" s="3"/>
      <c r="QVZ105" s="3"/>
      <c r="QWA105" s="3"/>
      <c r="QWB105" s="3"/>
      <c r="QWC105" s="3"/>
      <c r="QWD105" s="3"/>
      <c r="QWE105" s="3"/>
      <c r="QWF105" s="3"/>
      <c r="QWG105" s="3"/>
      <c r="QWH105" s="3"/>
      <c r="QWI105" s="3"/>
      <c r="QWJ105" s="3"/>
      <c r="QWK105" s="3"/>
      <c r="QWL105" s="3"/>
      <c r="QWM105" s="3"/>
      <c r="QWN105" s="3"/>
      <c r="QWO105" s="3"/>
      <c r="QWP105" s="3"/>
      <c r="QWQ105" s="3"/>
      <c r="QWR105" s="3"/>
      <c r="QWS105" s="3"/>
      <c r="QWT105" s="3"/>
      <c r="QWU105" s="3"/>
      <c r="QWV105" s="3"/>
      <c r="QWW105" s="3"/>
      <c r="QWX105" s="3"/>
      <c r="QWY105" s="3"/>
      <c r="QWZ105" s="3"/>
      <c r="QXA105" s="3"/>
      <c r="QXB105" s="3"/>
      <c r="QXC105" s="3"/>
      <c r="QXD105" s="3"/>
      <c r="QXE105" s="3"/>
      <c r="QXF105" s="3"/>
      <c r="QXG105" s="3"/>
      <c r="QXH105" s="3"/>
      <c r="QXI105" s="3"/>
      <c r="QXJ105" s="3"/>
      <c r="QXK105" s="3"/>
      <c r="QXL105" s="3"/>
      <c r="QXM105" s="3"/>
      <c r="QXN105" s="3"/>
      <c r="QXO105" s="3"/>
      <c r="QXP105" s="3"/>
      <c r="QXQ105" s="3"/>
      <c r="QXR105" s="3"/>
      <c r="QXS105" s="3"/>
      <c r="QXT105" s="3"/>
      <c r="QXU105" s="3"/>
      <c r="QXV105" s="3"/>
      <c r="QXW105" s="3"/>
      <c r="QXX105" s="3"/>
      <c r="QXY105" s="3"/>
      <c r="QXZ105" s="3"/>
      <c r="QYA105" s="3"/>
      <c r="QYB105" s="3"/>
      <c r="QYC105" s="3"/>
      <c r="QYD105" s="3"/>
      <c r="QYE105" s="3"/>
      <c r="QYF105" s="3"/>
      <c r="QYG105" s="3"/>
      <c r="QYH105" s="3"/>
      <c r="QYI105" s="3"/>
      <c r="QYJ105" s="3"/>
      <c r="QYK105" s="3"/>
      <c r="QYL105" s="3"/>
      <c r="QYM105" s="3"/>
      <c r="QYN105" s="3"/>
      <c r="QYO105" s="3"/>
      <c r="QYP105" s="3"/>
      <c r="QYQ105" s="3"/>
      <c r="QYR105" s="3"/>
      <c r="QYS105" s="3"/>
      <c r="QYT105" s="3"/>
      <c r="QYU105" s="3"/>
      <c r="QYV105" s="3"/>
      <c r="QYW105" s="3"/>
      <c r="QYX105" s="3"/>
      <c r="QYY105" s="3"/>
      <c r="QYZ105" s="3"/>
      <c r="QZA105" s="3"/>
      <c r="QZB105" s="3"/>
      <c r="QZC105" s="3"/>
      <c r="QZD105" s="3"/>
      <c r="QZE105" s="3"/>
      <c r="QZF105" s="3"/>
      <c r="QZG105" s="3"/>
      <c r="QZH105" s="3"/>
      <c r="QZI105" s="3"/>
      <c r="QZJ105" s="3"/>
      <c r="QZK105" s="3"/>
      <c r="QZL105" s="3"/>
      <c r="QZM105" s="3"/>
      <c r="QZN105" s="3"/>
      <c r="QZO105" s="3"/>
      <c r="QZP105" s="3"/>
      <c r="QZQ105" s="3"/>
      <c r="QZR105" s="3"/>
      <c r="QZS105" s="3"/>
      <c r="QZT105" s="3"/>
      <c r="QZU105" s="3"/>
      <c r="QZV105" s="3"/>
      <c r="QZW105" s="3"/>
      <c r="QZX105" s="3"/>
      <c r="QZY105" s="3"/>
      <c r="QZZ105" s="3"/>
      <c r="RAA105" s="3"/>
      <c r="RAB105" s="3"/>
      <c r="RAC105" s="3"/>
      <c r="RAD105" s="3"/>
      <c r="RAE105" s="3"/>
      <c r="RAF105" s="3"/>
      <c r="RAG105" s="3"/>
      <c r="RAH105" s="3"/>
      <c r="RAI105" s="3"/>
      <c r="RAJ105" s="3"/>
      <c r="RAK105" s="3"/>
      <c r="RAL105" s="3"/>
      <c r="RAM105" s="3"/>
      <c r="RAN105" s="3"/>
      <c r="RAO105" s="3"/>
      <c r="RAP105" s="3"/>
      <c r="RAQ105" s="3"/>
      <c r="RAR105" s="3"/>
      <c r="RAS105" s="3"/>
      <c r="RAT105" s="3"/>
      <c r="RAU105" s="3"/>
      <c r="RAV105" s="3"/>
      <c r="RAW105" s="3"/>
      <c r="RAX105" s="3"/>
      <c r="RAY105" s="3"/>
      <c r="RAZ105" s="3"/>
      <c r="RBA105" s="3"/>
      <c r="RBB105" s="3"/>
      <c r="RBC105" s="3"/>
      <c r="RBD105" s="3"/>
      <c r="RBE105" s="3"/>
      <c r="RBF105" s="3"/>
      <c r="RBG105" s="3"/>
      <c r="RBH105" s="3"/>
      <c r="RBI105" s="3"/>
      <c r="RBJ105" s="3"/>
      <c r="RBK105" s="3"/>
      <c r="RBL105" s="3"/>
      <c r="RBM105" s="3"/>
      <c r="RBN105" s="3"/>
      <c r="RBO105" s="3"/>
      <c r="RBP105" s="3"/>
      <c r="RBQ105" s="3"/>
      <c r="RBR105" s="3"/>
      <c r="RBS105" s="3"/>
      <c r="RBT105" s="3"/>
      <c r="RBU105" s="3"/>
      <c r="RBV105" s="3"/>
      <c r="RBW105" s="3"/>
      <c r="RBX105" s="3"/>
      <c r="RBY105" s="3"/>
      <c r="RBZ105" s="3"/>
      <c r="RCA105" s="3"/>
      <c r="RCB105" s="3"/>
      <c r="RCC105" s="3"/>
      <c r="RCD105" s="3"/>
      <c r="RCE105" s="3"/>
      <c r="RCF105" s="3"/>
      <c r="RCG105" s="3"/>
      <c r="RCH105" s="3"/>
      <c r="RCI105" s="3"/>
      <c r="RCJ105" s="3"/>
      <c r="RCK105" s="3"/>
      <c r="RCL105" s="3"/>
      <c r="RCM105" s="3"/>
      <c r="RCN105" s="3"/>
      <c r="RCO105" s="3"/>
      <c r="RCP105" s="3"/>
      <c r="RCQ105" s="3"/>
      <c r="RCR105" s="3"/>
      <c r="RCS105" s="3"/>
      <c r="RCT105" s="3"/>
      <c r="RCU105" s="3"/>
      <c r="RCV105" s="3"/>
      <c r="RCW105" s="3"/>
      <c r="RCX105" s="3"/>
      <c r="RCY105" s="3"/>
      <c r="RCZ105" s="3"/>
      <c r="RDA105" s="3"/>
      <c r="RDB105" s="3"/>
      <c r="RDC105" s="3"/>
      <c r="RDD105" s="3"/>
      <c r="RDE105" s="3"/>
      <c r="RDF105" s="3"/>
      <c r="RDG105" s="3"/>
      <c r="RDH105" s="3"/>
      <c r="RDI105" s="3"/>
      <c r="RDJ105" s="3"/>
      <c r="RDK105" s="3"/>
      <c r="RDL105" s="3"/>
      <c r="RDM105" s="3"/>
      <c r="RDN105" s="3"/>
      <c r="RDO105" s="3"/>
      <c r="RDP105" s="3"/>
      <c r="RDQ105" s="3"/>
      <c r="RDR105" s="3"/>
      <c r="RDS105" s="3"/>
      <c r="RDT105" s="3"/>
      <c r="RDU105" s="3"/>
      <c r="RDV105" s="3"/>
      <c r="RDW105" s="3"/>
      <c r="RDX105" s="3"/>
      <c r="RDY105" s="3"/>
      <c r="RDZ105" s="3"/>
      <c r="REA105" s="3"/>
      <c r="REB105" s="3"/>
      <c r="REC105" s="3"/>
      <c r="RED105" s="3"/>
      <c r="REE105" s="3"/>
      <c r="REF105" s="3"/>
      <c r="REG105" s="3"/>
      <c r="REH105" s="3"/>
      <c r="REI105" s="3"/>
      <c r="REJ105" s="3"/>
      <c r="REK105" s="3"/>
      <c r="REL105" s="3"/>
      <c r="REM105" s="3"/>
      <c r="REN105" s="3"/>
      <c r="REO105" s="3"/>
      <c r="REP105" s="3"/>
      <c r="REQ105" s="3"/>
      <c r="RER105" s="3"/>
      <c r="RES105" s="3"/>
      <c r="RET105" s="3"/>
      <c r="REU105" s="3"/>
      <c r="REV105" s="3"/>
      <c r="REW105" s="3"/>
      <c r="REX105" s="3"/>
      <c r="REY105" s="3"/>
      <c r="REZ105" s="3"/>
      <c r="RFA105" s="3"/>
      <c r="RFB105" s="3"/>
      <c r="RFC105" s="3"/>
      <c r="RFD105" s="3"/>
      <c r="RFE105" s="3"/>
      <c r="RFF105" s="3"/>
      <c r="RFG105" s="3"/>
      <c r="RFH105" s="3"/>
      <c r="RFI105" s="3"/>
      <c r="RFJ105" s="3"/>
      <c r="RFK105" s="3"/>
      <c r="RFL105" s="3"/>
      <c r="RFM105" s="3"/>
      <c r="RFN105" s="3"/>
      <c r="RFO105" s="3"/>
      <c r="RFP105" s="3"/>
      <c r="RFQ105" s="3"/>
      <c r="RFR105" s="3"/>
      <c r="RFS105" s="3"/>
      <c r="RFT105" s="3"/>
      <c r="RFU105" s="3"/>
      <c r="RFV105" s="3"/>
      <c r="RFW105" s="3"/>
      <c r="RFX105" s="3"/>
      <c r="RFY105" s="3"/>
      <c r="RFZ105" s="3"/>
      <c r="RGA105" s="3"/>
      <c r="RGB105" s="3"/>
      <c r="RGC105" s="3"/>
      <c r="RGD105" s="3"/>
      <c r="RGE105" s="3"/>
      <c r="RGF105" s="3"/>
      <c r="RGG105" s="3"/>
      <c r="RGH105" s="3"/>
      <c r="RGI105" s="3"/>
      <c r="RGJ105" s="3"/>
      <c r="RGK105" s="3"/>
      <c r="RGL105" s="3"/>
      <c r="RGM105" s="3"/>
      <c r="RGN105" s="3"/>
      <c r="RGO105" s="3"/>
      <c r="RGP105" s="3"/>
      <c r="RGQ105" s="3"/>
      <c r="RGR105" s="3"/>
      <c r="RGS105" s="3"/>
      <c r="RGT105" s="3"/>
      <c r="RGU105" s="3"/>
      <c r="RGV105" s="3"/>
      <c r="RGW105" s="3"/>
      <c r="RGX105" s="3"/>
      <c r="RGY105" s="3"/>
      <c r="RGZ105" s="3"/>
      <c r="RHA105" s="3"/>
      <c r="RHB105" s="3"/>
      <c r="RHC105" s="3"/>
      <c r="RHD105" s="3"/>
      <c r="RHE105" s="3"/>
      <c r="RHF105" s="3"/>
      <c r="RHG105" s="3"/>
      <c r="RHH105" s="3"/>
      <c r="RHI105" s="3"/>
      <c r="RHJ105" s="3"/>
      <c r="RHK105" s="3"/>
      <c r="RHL105" s="3"/>
      <c r="RHM105" s="3"/>
      <c r="RHN105" s="3"/>
      <c r="RHO105" s="3"/>
      <c r="RHP105" s="3"/>
      <c r="RHQ105" s="3"/>
      <c r="RHR105" s="3"/>
      <c r="RHS105" s="3"/>
      <c r="RHT105" s="3"/>
      <c r="RHU105" s="3"/>
      <c r="RHV105" s="3"/>
      <c r="RHW105" s="3"/>
      <c r="RHX105" s="3"/>
      <c r="RHY105" s="3"/>
      <c r="RHZ105" s="3"/>
      <c r="RIA105" s="3"/>
      <c r="RIB105" s="3"/>
      <c r="RIC105" s="3"/>
      <c r="RID105" s="3"/>
      <c r="RIE105" s="3"/>
      <c r="RIF105" s="3"/>
      <c r="RIG105" s="3"/>
      <c r="RIH105" s="3"/>
      <c r="RII105" s="3"/>
      <c r="RIJ105" s="3"/>
      <c r="RIK105" s="3"/>
      <c r="RIL105" s="3"/>
      <c r="RIM105" s="3"/>
      <c r="RIN105" s="3"/>
      <c r="RIO105" s="3"/>
      <c r="RIP105" s="3"/>
      <c r="RIQ105" s="3"/>
      <c r="RIR105" s="3"/>
      <c r="RIS105" s="3"/>
      <c r="RIT105" s="3"/>
      <c r="RIU105" s="3"/>
      <c r="RIV105" s="3"/>
      <c r="RIW105" s="3"/>
      <c r="RIX105" s="3"/>
      <c r="RIY105" s="3"/>
      <c r="RIZ105" s="3"/>
      <c r="RJA105" s="3"/>
      <c r="RJB105" s="3"/>
      <c r="RJC105" s="3"/>
      <c r="RJD105" s="3"/>
      <c r="RJE105" s="3"/>
      <c r="RJF105" s="3"/>
      <c r="RJG105" s="3"/>
      <c r="RJH105" s="3"/>
      <c r="RJI105" s="3"/>
      <c r="RJJ105" s="3"/>
      <c r="RJK105" s="3"/>
      <c r="RJL105" s="3"/>
      <c r="RJM105" s="3"/>
      <c r="RJN105" s="3"/>
      <c r="RJO105" s="3"/>
      <c r="RJP105" s="3"/>
      <c r="RJQ105" s="3"/>
      <c r="RJR105" s="3"/>
      <c r="RJS105" s="3"/>
      <c r="RJT105" s="3"/>
      <c r="RJU105" s="3"/>
      <c r="RJV105" s="3"/>
      <c r="RJW105" s="3"/>
      <c r="RJX105" s="3"/>
      <c r="RJY105" s="3"/>
      <c r="RJZ105" s="3"/>
      <c r="RKA105" s="3"/>
      <c r="RKB105" s="3"/>
      <c r="RKC105" s="3"/>
      <c r="RKD105" s="3"/>
      <c r="RKE105" s="3"/>
      <c r="RKF105" s="3"/>
      <c r="RKG105" s="3"/>
      <c r="RKH105" s="3"/>
      <c r="RKI105" s="3"/>
      <c r="RKJ105" s="3"/>
      <c r="RKK105" s="3"/>
      <c r="RKL105" s="3"/>
      <c r="RKM105" s="3"/>
      <c r="RKN105" s="3"/>
      <c r="RKO105" s="3"/>
      <c r="RKP105" s="3"/>
      <c r="RKQ105" s="3"/>
      <c r="RKR105" s="3"/>
      <c r="RKS105" s="3"/>
      <c r="RKT105" s="3"/>
      <c r="RKU105" s="3"/>
      <c r="RKV105" s="3"/>
      <c r="RKW105" s="3"/>
      <c r="RKX105" s="3"/>
      <c r="RKY105" s="3"/>
      <c r="RKZ105" s="3"/>
      <c r="RLA105" s="3"/>
      <c r="RLB105" s="3"/>
      <c r="RLC105" s="3"/>
      <c r="RLD105" s="3"/>
      <c r="RLE105" s="3"/>
      <c r="RLF105" s="3"/>
      <c r="RLG105" s="3"/>
      <c r="RLH105" s="3"/>
      <c r="RLI105" s="3"/>
      <c r="RLJ105" s="3"/>
      <c r="RLK105" s="3"/>
      <c r="RLL105" s="3"/>
      <c r="RLM105" s="3"/>
      <c r="RLN105" s="3"/>
      <c r="RLO105" s="3"/>
      <c r="RLP105" s="3"/>
      <c r="RLQ105" s="3"/>
      <c r="RLR105" s="3"/>
      <c r="RLS105" s="3"/>
      <c r="RLT105" s="3"/>
      <c r="RLU105" s="3"/>
      <c r="RLV105" s="3"/>
      <c r="RLW105" s="3"/>
      <c r="RLX105" s="3"/>
      <c r="RLY105" s="3"/>
      <c r="RLZ105" s="3"/>
      <c r="RMA105" s="3"/>
      <c r="RMB105" s="3"/>
      <c r="RMC105" s="3"/>
      <c r="RMD105" s="3"/>
      <c r="RME105" s="3"/>
      <c r="RMF105" s="3"/>
      <c r="RMG105" s="3"/>
      <c r="RMH105" s="3"/>
      <c r="RMI105" s="3"/>
      <c r="RMJ105" s="3"/>
      <c r="RMK105" s="3"/>
      <c r="RML105" s="3"/>
      <c r="RMM105" s="3"/>
      <c r="RMN105" s="3"/>
      <c r="RMO105" s="3"/>
      <c r="RMP105" s="3"/>
      <c r="RMQ105" s="3"/>
      <c r="RMR105" s="3"/>
      <c r="RMS105" s="3"/>
      <c r="RMT105" s="3"/>
      <c r="RMU105" s="3"/>
      <c r="RMV105" s="3"/>
      <c r="RMW105" s="3"/>
      <c r="RMX105" s="3"/>
      <c r="RMY105" s="3"/>
      <c r="RMZ105" s="3"/>
      <c r="RNA105" s="3"/>
      <c r="RNB105" s="3"/>
      <c r="RNC105" s="3"/>
      <c r="RND105" s="3"/>
      <c r="RNE105" s="3"/>
      <c r="RNF105" s="3"/>
      <c r="RNG105" s="3"/>
      <c r="RNH105" s="3"/>
      <c r="RNI105" s="3"/>
      <c r="RNJ105" s="3"/>
      <c r="RNK105" s="3"/>
      <c r="RNL105" s="3"/>
      <c r="RNM105" s="3"/>
      <c r="RNN105" s="3"/>
      <c r="RNO105" s="3"/>
      <c r="RNP105" s="3"/>
      <c r="RNQ105" s="3"/>
      <c r="RNR105" s="3"/>
      <c r="RNS105" s="3"/>
      <c r="RNT105" s="3"/>
      <c r="RNU105" s="3"/>
      <c r="RNV105" s="3"/>
      <c r="RNW105" s="3"/>
      <c r="RNX105" s="3"/>
      <c r="RNY105" s="3"/>
      <c r="RNZ105" s="3"/>
      <c r="ROA105" s="3"/>
      <c r="ROB105" s="3"/>
      <c r="ROC105" s="3"/>
      <c r="ROD105" s="3"/>
      <c r="ROE105" s="3"/>
      <c r="ROF105" s="3"/>
      <c r="ROG105" s="3"/>
      <c r="ROH105" s="3"/>
      <c r="ROI105" s="3"/>
      <c r="ROJ105" s="3"/>
      <c r="ROK105" s="3"/>
      <c r="ROL105" s="3"/>
      <c r="ROM105" s="3"/>
      <c r="RON105" s="3"/>
      <c r="ROO105" s="3"/>
      <c r="ROP105" s="3"/>
      <c r="ROQ105" s="3"/>
      <c r="ROR105" s="3"/>
      <c r="ROS105" s="3"/>
      <c r="ROT105" s="3"/>
      <c r="ROU105" s="3"/>
      <c r="ROV105" s="3"/>
      <c r="ROW105" s="3"/>
      <c r="ROX105" s="3"/>
      <c r="ROY105" s="3"/>
      <c r="ROZ105" s="3"/>
      <c r="RPA105" s="3"/>
      <c r="RPB105" s="3"/>
      <c r="RPC105" s="3"/>
      <c r="RPD105" s="3"/>
      <c r="RPE105" s="3"/>
      <c r="RPF105" s="3"/>
      <c r="RPG105" s="3"/>
      <c r="RPH105" s="3"/>
      <c r="RPI105" s="3"/>
      <c r="RPJ105" s="3"/>
      <c r="RPK105" s="3"/>
      <c r="RPL105" s="3"/>
      <c r="RPM105" s="3"/>
      <c r="RPN105" s="3"/>
      <c r="RPO105" s="3"/>
      <c r="RPP105" s="3"/>
      <c r="RPQ105" s="3"/>
      <c r="RPR105" s="3"/>
      <c r="RPS105" s="3"/>
      <c r="RPT105" s="3"/>
      <c r="RPU105" s="3"/>
      <c r="RPV105" s="3"/>
      <c r="RPW105" s="3"/>
      <c r="RPX105" s="3"/>
      <c r="RPY105" s="3"/>
      <c r="RPZ105" s="3"/>
      <c r="RQA105" s="3"/>
      <c r="RQB105" s="3"/>
      <c r="RQC105" s="3"/>
      <c r="RQD105" s="3"/>
      <c r="RQE105" s="3"/>
      <c r="RQF105" s="3"/>
      <c r="RQG105" s="3"/>
      <c r="RQH105" s="3"/>
      <c r="RQI105" s="3"/>
      <c r="RQJ105" s="3"/>
      <c r="RQK105" s="3"/>
      <c r="RQL105" s="3"/>
      <c r="RQM105" s="3"/>
      <c r="RQN105" s="3"/>
      <c r="RQO105" s="3"/>
      <c r="RQP105" s="3"/>
      <c r="RQQ105" s="3"/>
      <c r="RQR105" s="3"/>
      <c r="RQS105" s="3"/>
      <c r="RQT105" s="3"/>
      <c r="RQU105" s="3"/>
      <c r="RQV105" s="3"/>
      <c r="RQW105" s="3"/>
      <c r="RQX105" s="3"/>
      <c r="RQY105" s="3"/>
      <c r="RQZ105" s="3"/>
      <c r="RRA105" s="3"/>
      <c r="RRB105" s="3"/>
      <c r="RRC105" s="3"/>
      <c r="RRD105" s="3"/>
      <c r="RRE105" s="3"/>
      <c r="RRF105" s="3"/>
      <c r="RRG105" s="3"/>
      <c r="RRH105" s="3"/>
      <c r="RRI105" s="3"/>
      <c r="RRJ105" s="3"/>
      <c r="RRK105" s="3"/>
      <c r="RRL105" s="3"/>
      <c r="RRM105" s="3"/>
      <c r="RRN105" s="3"/>
      <c r="RRO105" s="3"/>
      <c r="RRP105" s="3"/>
      <c r="RRQ105" s="3"/>
      <c r="RRR105" s="3"/>
      <c r="RRS105" s="3"/>
      <c r="RRT105" s="3"/>
      <c r="RRU105" s="3"/>
      <c r="RRV105" s="3"/>
      <c r="RRW105" s="3"/>
      <c r="RRX105" s="3"/>
      <c r="RRY105" s="3"/>
      <c r="RRZ105" s="3"/>
      <c r="RSA105" s="3"/>
      <c r="RSB105" s="3"/>
      <c r="RSC105" s="3"/>
      <c r="RSD105" s="3"/>
      <c r="RSE105" s="3"/>
      <c r="RSF105" s="3"/>
      <c r="RSG105" s="3"/>
      <c r="RSH105" s="3"/>
      <c r="RSI105" s="3"/>
      <c r="RSJ105" s="3"/>
      <c r="RSK105" s="3"/>
      <c r="RSL105" s="3"/>
      <c r="RSM105" s="3"/>
      <c r="RSN105" s="3"/>
      <c r="RSO105" s="3"/>
      <c r="RSP105" s="3"/>
      <c r="RSQ105" s="3"/>
      <c r="RSR105" s="3"/>
      <c r="RSS105" s="3"/>
      <c r="RST105" s="3"/>
      <c r="RSU105" s="3"/>
      <c r="RSV105" s="3"/>
      <c r="RSW105" s="3"/>
      <c r="RSX105" s="3"/>
      <c r="RSY105" s="3"/>
      <c r="RSZ105" s="3"/>
      <c r="RTA105" s="3"/>
      <c r="RTB105" s="3"/>
      <c r="RTC105" s="3"/>
      <c r="RTD105" s="3"/>
      <c r="RTE105" s="3"/>
      <c r="RTF105" s="3"/>
      <c r="RTG105" s="3"/>
      <c r="RTH105" s="3"/>
      <c r="RTI105" s="3"/>
      <c r="RTJ105" s="3"/>
      <c r="RTK105" s="3"/>
      <c r="RTL105" s="3"/>
      <c r="RTM105" s="3"/>
      <c r="RTN105" s="3"/>
      <c r="RTO105" s="3"/>
      <c r="RTP105" s="3"/>
      <c r="RTQ105" s="3"/>
      <c r="RTR105" s="3"/>
      <c r="RTS105" s="3"/>
      <c r="RTT105" s="3"/>
      <c r="RTU105" s="3"/>
      <c r="RTV105" s="3"/>
      <c r="RTW105" s="3"/>
      <c r="RTX105" s="3"/>
      <c r="RTY105" s="3"/>
      <c r="RTZ105" s="3"/>
      <c r="RUA105" s="3"/>
      <c r="RUB105" s="3"/>
      <c r="RUC105" s="3"/>
      <c r="RUD105" s="3"/>
      <c r="RUE105" s="3"/>
      <c r="RUF105" s="3"/>
      <c r="RUG105" s="3"/>
      <c r="RUH105" s="3"/>
      <c r="RUI105" s="3"/>
      <c r="RUJ105" s="3"/>
      <c r="RUK105" s="3"/>
      <c r="RUL105" s="3"/>
      <c r="RUM105" s="3"/>
      <c r="RUN105" s="3"/>
      <c r="RUO105" s="3"/>
      <c r="RUP105" s="3"/>
      <c r="RUQ105" s="3"/>
      <c r="RUR105" s="3"/>
      <c r="RUS105" s="3"/>
      <c r="RUT105" s="3"/>
      <c r="RUU105" s="3"/>
      <c r="RUV105" s="3"/>
      <c r="RUW105" s="3"/>
      <c r="RUX105" s="3"/>
      <c r="RUY105" s="3"/>
      <c r="RUZ105" s="3"/>
      <c r="RVA105" s="3"/>
      <c r="RVB105" s="3"/>
      <c r="RVC105" s="3"/>
      <c r="RVD105" s="3"/>
      <c r="RVE105" s="3"/>
      <c r="RVF105" s="3"/>
      <c r="RVG105" s="3"/>
      <c r="RVH105" s="3"/>
      <c r="RVI105" s="3"/>
      <c r="RVJ105" s="3"/>
      <c r="RVK105" s="3"/>
      <c r="RVL105" s="3"/>
      <c r="RVM105" s="3"/>
      <c r="RVN105" s="3"/>
      <c r="RVO105" s="3"/>
      <c r="RVP105" s="3"/>
      <c r="RVQ105" s="3"/>
      <c r="RVR105" s="3"/>
      <c r="RVS105" s="3"/>
      <c r="RVT105" s="3"/>
      <c r="RVU105" s="3"/>
      <c r="RVV105" s="3"/>
      <c r="RVW105" s="3"/>
      <c r="RVX105" s="3"/>
      <c r="RVY105" s="3"/>
      <c r="RVZ105" s="3"/>
      <c r="RWA105" s="3"/>
      <c r="RWB105" s="3"/>
      <c r="RWC105" s="3"/>
      <c r="RWD105" s="3"/>
      <c r="RWE105" s="3"/>
      <c r="RWF105" s="3"/>
      <c r="RWG105" s="3"/>
      <c r="RWH105" s="3"/>
      <c r="RWI105" s="3"/>
      <c r="RWJ105" s="3"/>
      <c r="RWK105" s="3"/>
      <c r="RWL105" s="3"/>
      <c r="RWM105" s="3"/>
      <c r="RWN105" s="3"/>
      <c r="RWO105" s="3"/>
      <c r="RWP105" s="3"/>
      <c r="RWQ105" s="3"/>
      <c r="RWR105" s="3"/>
      <c r="RWS105" s="3"/>
      <c r="RWT105" s="3"/>
      <c r="RWU105" s="3"/>
      <c r="RWV105" s="3"/>
      <c r="RWW105" s="3"/>
      <c r="RWX105" s="3"/>
      <c r="RWY105" s="3"/>
      <c r="RWZ105" s="3"/>
      <c r="RXA105" s="3"/>
      <c r="RXB105" s="3"/>
      <c r="RXC105" s="3"/>
      <c r="RXD105" s="3"/>
      <c r="RXE105" s="3"/>
      <c r="RXF105" s="3"/>
      <c r="RXG105" s="3"/>
      <c r="RXH105" s="3"/>
      <c r="RXI105" s="3"/>
      <c r="RXJ105" s="3"/>
      <c r="RXK105" s="3"/>
      <c r="RXL105" s="3"/>
      <c r="RXM105" s="3"/>
      <c r="RXN105" s="3"/>
      <c r="RXO105" s="3"/>
      <c r="RXP105" s="3"/>
      <c r="RXQ105" s="3"/>
      <c r="RXR105" s="3"/>
      <c r="RXS105" s="3"/>
      <c r="RXT105" s="3"/>
      <c r="RXU105" s="3"/>
      <c r="RXV105" s="3"/>
      <c r="RXW105" s="3"/>
      <c r="RXX105" s="3"/>
      <c r="RXY105" s="3"/>
      <c r="RXZ105" s="3"/>
      <c r="RYA105" s="3"/>
      <c r="RYB105" s="3"/>
      <c r="RYC105" s="3"/>
      <c r="RYD105" s="3"/>
      <c r="RYE105" s="3"/>
      <c r="RYF105" s="3"/>
      <c r="RYG105" s="3"/>
      <c r="RYH105" s="3"/>
      <c r="RYI105" s="3"/>
      <c r="RYJ105" s="3"/>
      <c r="RYK105" s="3"/>
      <c r="RYL105" s="3"/>
      <c r="RYM105" s="3"/>
      <c r="RYN105" s="3"/>
      <c r="RYO105" s="3"/>
      <c r="RYP105" s="3"/>
      <c r="RYQ105" s="3"/>
      <c r="RYR105" s="3"/>
      <c r="RYS105" s="3"/>
      <c r="RYT105" s="3"/>
      <c r="RYU105" s="3"/>
      <c r="RYV105" s="3"/>
      <c r="RYW105" s="3"/>
      <c r="RYX105" s="3"/>
      <c r="RYY105" s="3"/>
      <c r="RYZ105" s="3"/>
      <c r="RZA105" s="3"/>
      <c r="RZB105" s="3"/>
      <c r="RZC105" s="3"/>
      <c r="RZD105" s="3"/>
      <c r="RZE105" s="3"/>
      <c r="RZF105" s="3"/>
      <c r="RZG105" s="3"/>
      <c r="RZH105" s="3"/>
      <c r="RZI105" s="3"/>
      <c r="RZJ105" s="3"/>
      <c r="RZK105" s="3"/>
      <c r="RZL105" s="3"/>
      <c r="RZM105" s="3"/>
      <c r="RZN105" s="3"/>
      <c r="RZO105" s="3"/>
      <c r="RZP105" s="3"/>
      <c r="RZQ105" s="3"/>
      <c r="RZR105" s="3"/>
      <c r="RZS105" s="3"/>
      <c r="RZT105" s="3"/>
      <c r="RZU105" s="3"/>
      <c r="RZV105" s="3"/>
      <c r="RZW105" s="3"/>
      <c r="RZX105" s="3"/>
      <c r="RZY105" s="3"/>
      <c r="RZZ105" s="3"/>
      <c r="SAA105" s="3"/>
      <c r="SAB105" s="3"/>
      <c r="SAC105" s="3"/>
      <c r="SAD105" s="3"/>
      <c r="SAE105" s="3"/>
      <c r="SAF105" s="3"/>
      <c r="SAG105" s="3"/>
      <c r="SAH105" s="3"/>
      <c r="SAI105" s="3"/>
      <c r="SAJ105" s="3"/>
      <c r="SAK105" s="3"/>
      <c r="SAL105" s="3"/>
      <c r="SAM105" s="3"/>
      <c r="SAN105" s="3"/>
      <c r="SAO105" s="3"/>
      <c r="SAP105" s="3"/>
      <c r="SAQ105" s="3"/>
      <c r="SAR105" s="3"/>
      <c r="SAS105" s="3"/>
      <c r="SAT105" s="3"/>
      <c r="SAU105" s="3"/>
      <c r="SAV105" s="3"/>
      <c r="SAW105" s="3"/>
      <c r="SAX105" s="3"/>
      <c r="SAY105" s="3"/>
      <c r="SAZ105" s="3"/>
      <c r="SBA105" s="3"/>
      <c r="SBB105" s="3"/>
      <c r="SBC105" s="3"/>
      <c r="SBD105" s="3"/>
      <c r="SBE105" s="3"/>
      <c r="SBF105" s="3"/>
      <c r="SBG105" s="3"/>
      <c r="SBH105" s="3"/>
      <c r="SBI105" s="3"/>
      <c r="SBJ105" s="3"/>
      <c r="SBK105" s="3"/>
      <c r="SBL105" s="3"/>
      <c r="SBM105" s="3"/>
      <c r="SBN105" s="3"/>
      <c r="SBO105" s="3"/>
      <c r="SBP105" s="3"/>
      <c r="SBQ105" s="3"/>
      <c r="SBR105" s="3"/>
      <c r="SBS105" s="3"/>
      <c r="SBT105" s="3"/>
      <c r="SBU105" s="3"/>
      <c r="SBV105" s="3"/>
      <c r="SBW105" s="3"/>
      <c r="SBX105" s="3"/>
      <c r="SBY105" s="3"/>
      <c r="SBZ105" s="3"/>
      <c r="SCA105" s="3"/>
      <c r="SCB105" s="3"/>
      <c r="SCC105" s="3"/>
      <c r="SCD105" s="3"/>
      <c r="SCE105" s="3"/>
      <c r="SCF105" s="3"/>
      <c r="SCG105" s="3"/>
      <c r="SCH105" s="3"/>
      <c r="SCI105" s="3"/>
      <c r="SCJ105" s="3"/>
      <c r="SCK105" s="3"/>
      <c r="SCL105" s="3"/>
      <c r="SCM105" s="3"/>
      <c r="SCN105" s="3"/>
      <c r="SCO105" s="3"/>
      <c r="SCP105" s="3"/>
      <c r="SCQ105" s="3"/>
      <c r="SCR105" s="3"/>
      <c r="SCS105" s="3"/>
      <c r="SCT105" s="3"/>
      <c r="SCU105" s="3"/>
      <c r="SCV105" s="3"/>
      <c r="SCW105" s="3"/>
      <c r="SCX105" s="3"/>
      <c r="SCY105" s="3"/>
      <c r="SCZ105" s="3"/>
      <c r="SDA105" s="3"/>
      <c r="SDB105" s="3"/>
      <c r="SDC105" s="3"/>
      <c r="SDD105" s="3"/>
      <c r="SDE105" s="3"/>
      <c r="SDF105" s="3"/>
      <c r="SDG105" s="3"/>
      <c r="SDH105" s="3"/>
      <c r="SDI105" s="3"/>
      <c r="SDJ105" s="3"/>
      <c r="SDK105" s="3"/>
      <c r="SDL105" s="3"/>
      <c r="SDM105" s="3"/>
      <c r="SDN105" s="3"/>
      <c r="SDO105" s="3"/>
      <c r="SDP105" s="3"/>
      <c r="SDQ105" s="3"/>
      <c r="SDR105" s="3"/>
      <c r="SDS105" s="3"/>
      <c r="SDT105" s="3"/>
      <c r="SDU105" s="3"/>
      <c r="SDV105" s="3"/>
      <c r="SDW105" s="3"/>
      <c r="SDX105" s="3"/>
      <c r="SDY105" s="3"/>
      <c r="SDZ105" s="3"/>
      <c r="SEA105" s="3"/>
      <c r="SEB105" s="3"/>
      <c r="SEC105" s="3"/>
      <c r="SED105" s="3"/>
      <c r="SEE105" s="3"/>
      <c r="SEF105" s="3"/>
      <c r="SEG105" s="3"/>
      <c r="SEH105" s="3"/>
      <c r="SEI105" s="3"/>
      <c r="SEJ105" s="3"/>
      <c r="SEK105" s="3"/>
      <c r="SEL105" s="3"/>
      <c r="SEM105" s="3"/>
      <c r="SEN105" s="3"/>
      <c r="SEO105" s="3"/>
      <c r="SEP105" s="3"/>
      <c r="SEQ105" s="3"/>
      <c r="SER105" s="3"/>
      <c r="SES105" s="3"/>
      <c r="SET105" s="3"/>
      <c r="SEU105" s="3"/>
      <c r="SEV105" s="3"/>
      <c r="SEW105" s="3"/>
      <c r="SEX105" s="3"/>
      <c r="SEY105" s="3"/>
      <c r="SEZ105" s="3"/>
      <c r="SFA105" s="3"/>
      <c r="SFB105" s="3"/>
      <c r="SFC105" s="3"/>
      <c r="SFD105" s="3"/>
      <c r="SFE105" s="3"/>
      <c r="SFF105" s="3"/>
      <c r="SFG105" s="3"/>
      <c r="SFH105" s="3"/>
      <c r="SFI105" s="3"/>
      <c r="SFJ105" s="3"/>
      <c r="SFK105" s="3"/>
      <c r="SFL105" s="3"/>
      <c r="SFM105" s="3"/>
      <c r="SFN105" s="3"/>
      <c r="SFO105" s="3"/>
      <c r="SFP105" s="3"/>
      <c r="SFQ105" s="3"/>
      <c r="SFR105" s="3"/>
      <c r="SFS105" s="3"/>
      <c r="SFT105" s="3"/>
      <c r="SFU105" s="3"/>
      <c r="SFV105" s="3"/>
      <c r="SFW105" s="3"/>
      <c r="SFX105" s="3"/>
      <c r="SFY105" s="3"/>
      <c r="SFZ105" s="3"/>
      <c r="SGA105" s="3"/>
      <c r="SGB105" s="3"/>
      <c r="SGC105" s="3"/>
      <c r="SGD105" s="3"/>
      <c r="SGE105" s="3"/>
      <c r="SGF105" s="3"/>
      <c r="SGG105" s="3"/>
      <c r="SGH105" s="3"/>
      <c r="SGI105" s="3"/>
      <c r="SGJ105" s="3"/>
      <c r="SGK105" s="3"/>
      <c r="SGL105" s="3"/>
      <c r="SGM105" s="3"/>
      <c r="SGN105" s="3"/>
      <c r="SGO105" s="3"/>
      <c r="SGP105" s="3"/>
      <c r="SGQ105" s="3"/>
      <c r="SGR105" s="3"/>
      <c r="SGS105" s="3"/>
      <c r="SGT105" s="3"/>
      <c r="SGU105" s="3"/>
      <c r="SGV105" s="3"/>
      <c r="SGW105" s="3"/>
      <c r="SGX105" s="3"/>
      <c r="SGY105" s="3"/>
      <c r="SGZ105" s="3"/>
      <c r="SHA105" s="3"/>
      <c r="SHB105" s="3"/>
      <c r="SHC105" s="3"/>
      <c r="SHD105" s="3"/>
      <c r="SHE105" s="3"/>
      <c r="SHF105" s="3"/>
      <c r="SHG105" s="3"/>
      <c r="SHH105" s="3"/>
      <c r="SHI105" s="3"/>
      <c r="SHJ105" s="3"/>
      <c r="SHK105" s="3"/>
      <c r="SHL105" s="3"/>
      <c r="SHM105" s="3"/>
      <c r="SHN105" s="3"/>
      <c r="SHO105" s="3"/>
      <c r="SHP105" s="3"/>
      <c r="SHQ105" s="3"/>
      <c r="SHR105" s="3"/>
      <c r="SHS105" s="3"/>
      <c r="SHT105" s="3"/>
      <c r="SHU105" s="3"/>
      <c r="SHV105" s="3"/>
      <c r="SHW105" s="3"/>
      <c r="SHX105" s="3"/>
      <c r="SHY105" s="3"/>
      <c r="SHZ105" s="3"/>
      <c r="SIA105" s="3"/>
      <c r="SIB105" s="3"/>
      <c r="SIC105" s="3"/>
      <c r="SID105" s="3"/>
      <c r="SIE105" s="3"/>
      <c r="SIF105" s="3"/>
      <c r="SIG105" s="3"/>
      <c r="SIH105" s="3"/>
      <c r="SII105" s="3"/>
      <c r="SIJ105" s="3"/>
      <c r="SIK105" s="3"/>
      <c r="SIL105" s="3"/>
      <c r="SIM105" s="3"/>
      <c r="SIN105" s="3"/>
      <c r="SIO105" s="3"/>
      <c r="SIP105" s="3"/>
      <c r="SIQ105" s="3"/>
      <c r="SIR105" s="3"/>
      <c r="SIS105" s="3"/>
      <c r="SIT105" s="3"/>
      <c r="SIU105" s="3"/>
      <c r="SIV105" s="3"/>
      <c r="SIW105" s="3"/>
      <c r="SIX105" s="3"/>
      <c r="SIY105" s="3"/>
      <c r="SIZ105" s="3"/>
      <c r="SJA105" s="3"/>
      <c r="SJB105" s="3"/>
      <c r="SJC105" s="3"/>
      <c r="SJD105" s="3"/>
      <c r="SJE105" s="3"/>
      <c r="SJF105" s="3"/>
      <c r="SJG105" s="3"/>
      <c r="SJH105" s="3"/>
      <c r="SJI105" s="3"/>
      <c r="SJJ105" s="3"/>
      <c r="SJK105" s="3"/>
      <c r="SJL105" s="3"/>
      <c r="SJM105" s="3"/>
      <c r="SJN105" s="3"/>
      <c r="SJO105" s="3"/>
      <c r="SJP105" s="3"/>
      <c r="SJQ105" s="3"/>
      <c r="SJR105" s="3"/>
      <c r="SJS105" s="3"/>
      <c r="SJT105" s="3"/>
      <c r="SJU105" s="3"/>
      <c r="SJV105" s="3"/>
      <c r="SJW105" s="3"/>
      <c r="SJX105" s="3"/>
      <c r="SJY105" s="3"/>
      <c r="SJZ105" s="3"/>
      <c r="SKA105" s="3"/>
      <c r="SKB105" s="3"/>
      <c r="SKC105" s="3"/>
      <c r="SKD105" s="3"/>
      <c r="SKE105" s="3"/>
      <c r="SKF105" s="3"/>
      <c r="SKG105" s="3"/>
      <c r="SKH105" s="3"/>
      <c r="SKI105" s="3"/>
      <c r="SKJ105" s="3"/>
      <c r="SKK105" s="3"/>
      <c r="SKL105" s="3"/>
      <c r="SKM105" s="3"/>
      <c r="SKN105" s="3"/>
      <c r="SKO105" s="3"/>
      <c r="SKP105" s="3"/>
      <c r="SKQ105" s="3"/>
      <c r="SKR105" s="3"/>
      <c r="SKS105" s="3"/>
      <c r="SKT105" s="3"/>
      <c r="SKU105" s="3"/>
      <c r="SKV105" s="3"/>
      <c r="SKW105" s="3"/>
      <c r="SKX105" s="3"/>
      <c r="SKY105" s="3"/>
      <c r="SKZ105" s="3"/>
      <c r="SLA105" s="3"/>
      <c r="SLB105" s="3"/>
      <c r="SLC105" s="3"/>
      <c r="SLD105" s="3"/>
      <c r="SLE105" s="3"/>
      <c r="SLF105" s="3"/>
      <c r="SLG105" s="3"/>
      <c r="SLH105" s="3"/>
      <c r="SLI105" s="3"/>
      <c r="SLJ105" s="3"/>
      <c r="SLK105" s="3"/>
      <c r="SLL105" s="3"/>
      <c r="SLM105" s="3"/>
      <c r="SLN105" s="3"/>
      <c r="SLO105" s="3"/>
      <c r="SLP105" s="3"/>
      <c r="SLQ105" s="3"/>
      <c r="SLR105" s="3"/>
      <c r="SLS105" s="3"/>
      <c r="SLT105" s="3"/>
      <c r="SLU105" s="3"/>
      <c r="SLV105" s="3"/>
      <c r="SLW105" s="3"/>
      <c r="SLX105" s="3"/>
      <c r="SLY105" s="3"/>
      <c r="SLZ105" s="3"/>
      <c r="SMA105" s="3"/>
      <c r="SMB105" s="3"/>
      <c r="SMC105" s="3"/>
      <c r="SMD105" s="3"/>
      <c r="SME105" s="3"/>
      <c r="SMF105" s="3"/>
      <c r="SMG105" s="3"/>
      <c r="SMH105" s="3"/>
      <c r="SMI105" s="3"/>
      <c r="SMJ105" s="3"/>
      <c r="SMK105" s="3"/>
      <c r="SML105" s="3"/>
      <c r="SMM105" s="3"/>
      <c r="SMN105" s="3"/>
      <c r="SMO105" s="3"/>
      <c r="SMP105" s="3"/>
      <c r="SMQ105" s="3"/>
      <c r="SMR105" s="3"/>
      <c r="SMS105" s="3"/>
      <c r="SMT105" s="3"/>
      <c r="SMU105" s="3"/>
      <c r="SMV105" s="3"/>
      <c r="SMW105" s="3"/>
      <c r="SMX105" s="3"/>
      <c r="SMY105" s="3"/>
      <c r="SMZ105" s="3"/>
      <c r="SNA105" s="3"/>
      <c r="SNB105" s="3"/>
      <c r="SNC105" s="3"/>
      <c r="SND105" s="3"/>
      <c r="SNE105" s="3"/>
      <c r="SNF105" s="3"/>
      <c r="SNG105" s="3"/>
      <c r="SNH105" s="3"/>
      <c r="SNI105" s="3"/>
      <c r="SNJ105" s="3"/>
      <c r="SNK105" s="3"/>
      <c r="SNL105" s="3"/>
      <c r="SNM105" s="3"/>
      <c r="SNN105" s="3"/>
      <c r="SNO105" s="3"/>
      <c r="SNP105" s="3"/>
      <c r="SNQ105" s="3"/>
      <c r="SNR105" s="3"/>
      <c r="SNS105" s="3"/>
      <c r="SNT105" s="3"/>
      <c r="SNU105" s="3"/>
      <c r="SNV105" s="3"/>
      <c r="SNW105" s="3"/>
      <c r="SNX105" s="3"/>
      <c r="SNY105" s="3"/>
      <c r="SNZ105" s="3"/>
      <c r="SOA105" s="3"/>
      <c r="SOB105" s="3"/>
      <c r="SOC105" s="3"/>
      <c r="SOD105" s="3"/>
      <c r="SOE105" s="3"/>
      <c r="SOF105" s="3"/>
      <c r="SOG105" s="3"/>
      <c r="SOH105" s="3"/>
      <c r="SOI105" s="3"/>
      <c r="SOJ105" s="3"/>
      <c r="SOK105" s="3"/>
      <c r="SOL105" s="3"/>
      <c r="SOM105" s="3"/>
      <c r="SON105" s="3"/>
      <c r="SOO105" s="3"/>
      <c r="SOP105" s="3"/>
      <c r="SOQ105" s="3"/>
      <c r="SOR105" s="3"/>
      <c r="SOS105" s="3"/>
      <c r="SOT105" s="3"/>
      <c r="SOU105" s="3"/>
      <c r="SOV105" s="3"/>
      <c r="SOW105" s="3"/>
      <c r="SOX105" s="3"/>
      <c r="SOY105" s="3"/>
      <c r="SOZ105" s="3"/>
      <c r="SPA105" s="3"/>
      <c r="SPB105" s="3"/>
      <c r="SPC105" s="3"/>
      <c r="SPD105" s="3"/>
      <c r="SPE105" s="3"/>
      <c r="SPF105" s="3"/>
      <c r="SPG105" s="3"/>
      <c r="SPH105" s="3"/>
      <c r="SPI105" s="3"/>
      <c r="SPJ105" s="3"/>
      <c r="SPK105" s="3"/>
      <c r="SPL105" s="3"/>
      <c r="SPM105" s="3"/>
      <c r="SPN105" s="3"/>
      <c r="SPO105" s="3"/>
      <c r="SPP105" s="3"/>
      <c r="SPQ105" s="3"/>
      <c r="SPR105" s="3"/>
      <c r="SPS105" s="3"/>
      <c r="SPT105" s="3"/>
      <c r="SPU105" s="3"/>
      <c r="SPV105" s="3"/>
      <c r="SPW105" s="3"/>
      <c r="SPX105" s="3"/>
      <c r="SPY105" s="3"/>
      <c r="SPZ105" s="3"/>
      <c r="SQA105" s="3"/>
      <c r="SQB105" s="3"/>
      <c r="SQC105" s="3"/>
      <c r="SQD105" s="3"/>
      <c r="SQE105" s="3"/>
      <c r="SQF105" s="3"/>
      <c r="SQG105" s="3"/>
      <c r="SQH105" s="3"/>
      <c r="SQI105" s="3"/>
      <c r="SQJ105" s="3"/>
      <c r="SQK105" s="3"/>
      <c r="SQL105" s="3"/>
      <c r="SQM105" s="3"/>
      <c r="SQN105" s="3"/>
      <c r="SQO105" s="3"/>
      <c r="SQP105" s="3"/>
      <c r="SQQ105" s="3"/>
      <c r="SQR105" s="3"/>
      <c r="SQS105" s="3"/>
      <c r="SQT105" s="3"/>
      <c r="SQU105" s="3"/>
      <c r="SQV105" s="3"/>
      <c r="SQW105" s="3"/>
      <c r="SQX105" s="3"/>
      <c r="SQY105" s="3"/>
      <c r="SQZ105" s="3"/>
      <c r="SRA105" s="3"/>
      <c r="SRB105" s="3"/>
      <c r="SRC105" s="3"/>
      <c r="SRD105" s="3"/>
      <c r="SRE105" s="3"/>
      <c r="SRF105" s="3"/>
      <c r="SRG105" s="3"/>
      <c r="SRH105" s="3"/>
      <c r="SRI105" s="3"/>
      <c r="SRJ105" s="3"/>
      <c r="SRK105" s="3"/>
      <c r="SRL105" s="3"/>
      <c r="SRM105" s="3"/>
      <c r="SRN105" s="3"/>
      <c r="SRO105" s="3"/>
      <c r="SRP105" s="3"/>
      <c r="SRQ105" s="3"/>
      <c r="SRR105" s="3"/>
      <c r="SRS105" s="3"/>
      <c r="SRT105" s="3"/>
      <c r="SRU105" s="3"/>
      <c r="SRV105" s="3"/>
      <c r="SRW105" s="3"/>
      <c r="SRX105" s="3"/>
      <c r="SRY105" s="3"/>
      <c r="SRZ105" s="3"/>
      <c r="SSA105" s="3"/>
      <c r="SSB105" s="3"/>
      <c r="SSC105" s="3"/>
      <c r="SSD105" s="3"/>
      <c r="SSE105" s="3"/>
      <c r="SSF105" s="3"/>
      <c r="SSG105" s="3"/>
      <c r="SSH105" s="3"/>
      <c r="SSI105" s="3"/>
      <c r="SSJ105" s="3"/>
      <c r="SSK105" s="3"/>
      <c r="SSL105" s="3"/>
      <c r="SSM105" s="3"/>
      <c r="SSN105" s="3"/>
      <c r="SSO105" s="3"/>
      <c r="SSP105" s="3"/>
      <c r="SSQ105" s="3"/>
      <c r="SSR105" s="3"/>
      <c r="SSS105" s="3"/>
      <c r="SST105" s="3"/>
      <c r="SSU105" s="3"/>
      <c r="SSV105" s="3"/>
      <c r="SSW105" s="3"/>
      <c r="SSX105" s="3"/>
      <c r="SSY105" s="3"/>
      <c r="SSZ105" s="3"/>
      <c r="STA105" s="3"/>
      <c r="STB105" s="3"/>
      <c r="STC105" s="3"/>
      <c r="STD105" s="3"/>
      <c r="STE105" s="3"/>
      <c r="STF105" s="3"/>
      <c r="STG105" s="3"/>
      <c r="STH105" s="3"/>
      <c r="STI105" s="3"/>
      <c r="STJ105" s="3"/>
      <c r="STK105" s="3"/>
      <c r="STL105" s="3"/>
      <c r="STM105" s="3"/>
      <c r="STN105" s="3"/>
      <c r="STO105" s="3"/>
      <c r="STP105" s="3"/>
      <c r="STQ105" s="3"/>
      <c r="STR105" s="3"/>
      <c r="STS105" s="3"/>
      <c r="STT105" s="3"/>
      <c r="STU105" s="3"/>
      <c r="STV105" s="3"/>
      <c r="STW105" s="3"/>
      <c r="STX105" s="3"/>
      <c r="STY105" s="3"/>
      <c r="STZ105" s="3"/>
      <c r="SUA105" s="3"/>
      <c r="SUB105" s="3"/>
      <c r="SUC105" s="3"/>
      <c r="SUD105" s="3"/>
      <c r="SUE105" s="3"/>
      <c r="SUF105" s="3"/>
      <c r="SUG105" s="3"/>
      <c r="SUH105" s="3"/>
      <c r="SUI105" s="3"/>
      <c r="SUJ105" s="3"/>
      <c r="SUK105" s="3"/>
      <c r="SUL105" s="3"/>
      <c r="SUM105" s="3"/>
      <c r="SUN105" s="3"/>
      <c r="SUO105" s="3"/>
      <c r="SUP105" s="3"/>
      <c r="SUQ105" s="3"/>
      <c r="SUR105" s="3"/>
      <c r="SUS105" s="3"/>
      <c r="SUT105" s="3"/>
      <c r="SUU105" s="3"/>
      <c r="SUV105" s="3"/>
      <c r="SUW105" s="3"/>
      <c r="SUX105" s="3"/>
      <c r="SUY105" s="3"/>
      <c r="SUZ105" s="3"/>
      <c r="SVA105" s="3"/>
      <c r="SVB105" s="3"/>
      <c r="SVC105" s="3"/>
      <c r="SVD105" s="3"/>
      <c r="SVE105" s="3"/>
      <c r="SVF105" s="3"/>
      <c r="SVG105" s="3"/>
      <c r="SVH105" s="3"/>
      <c r="SVI105" s="3"/>
      <c r="SVJ105" s="3"/>
      <c r="SVK105" s="3"/>
      <c r="SVL105" s="3"/>
      <c r="SVM105" s="3"/>
      <c r="SVN105" s="3"/>
      <c r="SVO105" s="3"/>
      <c r="SVP105" s="3"/>
      <c r="SVQ105" s="3"/>
      <c r="SVR105" s="3"/>
      <c r="SVS105" s="3"/>
      <c r="SVT105" s="3"/>
      <c r="SVU105" s="3"/>
      <c r="SVV105" s="3"/>
      <c r="SVW105" s="3"/>
      <c r="SVX105" s="3"/>
      <c r="SVY105" s="3"/>
      <c r="SVZ105" s="3"/>
      <c r="SWA105" s="3"/>
      <c r="SWB105" s="3"/>
      <c r="SWC105" s="3"/>
      <c r="SWD105" s="3"/>
      <c r="SWE105" s="3"/>
      <c r="SWF105" s="3"/>
      <c r="SWG105" s="3"/>
      <c r="SWH105" s="3"/>
      <c r="SWI105" s="3"/>
      <c r="SWJ105" s="3"/>
      <c r="SWK105" s="3"/>
      <c r="SWL105" s="3"/>
      <c r="SWM105" s="3"/>
      <c r="SWN105" s="3"/>
      <c r="SWO105" s="3"/>
      <c r="SWP105" s="3"/>
      <c r="SWQ105" s="3"/>
      <c r="SWR105" s="3"/>
      <c r="SWS105" s="3"/>
      <c r="SWT105" s="3"/>
      <c r="SWU105" s="3"/>
      <c r="SWV105" s="3"/>
      <c r="SWW105" s="3"/>
      <c r="SWX105" s="3"/>
      <c r="SWY105" s="3"/>
      <c r="SWZ105" s="3"/>
      <c r="SXA105" s="3"/>
      <c r="SXB105" s="3"/>
      <c r="SXC105" s="3"/>
      <c r="SXD105" s="3"/>
      <c r="SXE105" s="3"/>
      <c r="SXF105" s="3"/>
      <c r="SXG105" s="3"/>
      <c r="SXH105" s="3"/>
      <c r="SXI105" s="3"/>
      <c r="SXJ105" s="3"/>
      <c r="SXK105" s="3"/>
      <c r="SXL105" s="3"/>
      <c r="SXM105" s="3"/>
      <c r="SXN105" s="3"/>
      <c r="SXO105" s="3"/>
      <c r="SXP105" s="3"/>
      <c r="SXQ105" s="3"/>
      <c r="SXR105" s="3"/>
      <c r="SXS105" s="3"/>
      <c r="SXT105" s="3"/>
      <c r="SXU105" s="3"/>
      <c r="SXV105" s="3"/>
      <c r="SXW105" s="3"/>
      <c r="SXX105" s="3"/>
      <c r="SXY105" s="3"/>
      <c r="SXZ105" s="3"/>
      <c r="SYA105" s="3"/>
      <c r="SYB105" s="3"/>
      <c r="SYC105" s="3"/>
      <c r="SYD105" s="3"/>
      <c r="SYE105" s="3"/>
      <c r="SYF105" s="3"/>
      <c r="SYG105" s="3"/>
      <c r="SYH105" s="3"/>
      <c r="SYI105" s="3"/>
      <c r="SYJ105" s="3"/>
      <c r="SYK105" s="3"/>
      <c r="SYL105" s="3"/>
      <c r="SYM105" s="3"/>
      <c r="SYN105" s="3"/>
      <c r="SYO105" s="3"/>
      <c r="SYP105" s="3"/>
      <c r="SYQ105" s="3"/>
      <c r="SYR105" s="3"/>
      <c r="SYS105" s="3"/>
      <c r="SYT105" s="3"/>
      <c r="SYU105" s="3"/>
      <c r="SYV105" s="3"/>
      <c r="SYW105" s="3"/>
      <c r="SYX105" s="3"/>
      <c r="SYY105" s="3"/>
      <c r="SYZ105" s="3"/>
      <c r="SZA105" s="3"/>
      <c r="SZB105" s="3"/>
      <c r="SZC105" s="3"/>
      <c r="SZD105" s="3"/>
      <c r="SZE105" s="3"/>
      <c r="SZF105" s="3"/>
      <c r="SZG105" s="3"/>
      <c r="SZH105" s="3"/>
      <c r="SZI105" s="3"/>
      <c r="SZJ105" s="3"/>
      <c r="SZK105" s="3"/>
      <c r="SZL105" s="3"/>
      <c r="SZM105" s="3"/>
      <c r="SZN105" s="3"/>
      <c r="SZO105" s="3"/>
      <c r="SZP105" s="3"/>
      <c r="SZQ105" s="3"/>
      <c r="SZR105" s="3"/>
      <c r="SZS105" s="3"/>
      <c r="SZT105" s="3"/>
      <c r="SZU105" s="3"/>
      <c r="SZV105" s="3"/>
      <c r="SZW105" s="3"/>
      <c r="SZX105" s="3"/>
      <c r="SZY105" s="3"/>
      <c r="SZZ105" s="3"/>
      <c r="TAA105" s="3"/>
      <c r="TAB105" s="3"/>
      <c r="TAC105" s="3"/>
      <c r="TAD105" s="3"/>
      <c r="TAE105" s="3"/>
      <c r="TAF105" s="3"/>
      <c r="TAG105" s="3"/>
      <c r="TAH105" s="3"/>
      <c r="TAI105" s="3"/>
      <c r="TAJ105" s="3"/>
      <c r="TAK105" s="3"/>
      <c r="TAL105" s="3"/>
      <c r="TAM105" s="3"/>
      <c r="TAN105" s="3"/>
      <c r="TAO105" s="3"/>
      <c r="TAP105" s="3"/>
      <c r="TAQ105" s="3"/>
      <c r="TAR105" s="3"/>
      <c r="TAS105" s="3"/>
      <c r="TAT105" s="3"/>
      <c r="TAU105" s="3"/>
      <c r="TAV105" s="3"/>
      <c r="TAW105" s="3"/>
      <c r="TAX105" s="3"/>
      <c r="TAY105" s="3"/>
      <c r="TAZ105" s="3"/>
      <c r="TBA105" s="3"/>
      <c r="TBB105" s="3"/>
      <c r="TBC105" s="3"/>
      <c r="TBD105" s="3"/>
      <c r="TBE105" s="3"/>
      <c r="TBF105" s="3"/>
      <c r="TBG105" s="3"/>
      <c r="TBH105" s="3"/>
      <c r="TBI105" s="3"/>
      <c r="TBJ105" s="3"/>
      <c r="TBK105" s="3"/>
      <c r="TBL105" s="3"/>
      <c r="TBM105" s="3"/>
      <c r="TBN105" s="3"/>
      <c r="TBO105" s="3"/>
      <c r="TBP105" s="3"/>
      <c r="TBQ105" s="3"/>
      <c r="TBR105" s="3"/>
      <c r="TBS105" s="3"/>
      <c r="TBT105" s="3"/>
      <c r="TBU105" s="3"/>
      <c r="TBV105" s="3"/>
      <c r="TBW105" s="3"/>
      <c r="TBX105" s="3"/>
      <c r="TBY105" s="3"/>
      <c r="TBZ105" s="3"/>
      <c r="TCA105" s="3"/>
      <c r="TCB105" s="3"/>
      <c r="TCC105" s="3"/>
      <c r="TCD105" s="3"/>
      <c r="TCE105" s="3"/>
      <c r="TCF105" s="3"/>
      <c r="TCG105" s="3"/>
      <c r="TCH105" s="3"/>
      <c r="TCI105" s="3"/>
      <c r="TCJ105" s="3"/>
      <c r="TCK105" s="3"/>
      <c r="TCL105" s="3"/>
      <c r="TCM105" s="3"/>
      <c r="TCN105" s="3"/>
      <c r="TCO105" s="3"/>
      <c r="TCP105" s="3"/>
      <c r="TCQ105" s="3"/>
      <c r="TCR105" s="3"/>
      <c r="TCS105" s="3"/>
      <c r="TCT105" s="3"/>
      <c r="TCU105" s="3"/>
      <c r="TCV105" s="3"/>
      <c r="TCW105" s="3"/>
      <c r="TCX105" s="3"/>
      <c r="TCY105" s="3"/>
      <c r="TCZ105" s="3"/>
      <c r="TDA105" s="3"/>
      <c r="TDB105" s="3"/>
      <c r="TDC105" s="3"/>
      <c r="TDD105" s="3"/>
      <c r="TDE105" s="3"/>
      <c r="TDF105" s="3"/>
      <c r="TDG105" s="3"/>
      <c r="TDH105" s="3"/>
      <c r="TDI105" s="3"/>
      <c r="TDJ105" s="3"/>
      <c r="TDK105" s="3"/>
      <c r="TDL105" s="3"/>
      <c r="TDM105" s="3"/>
      <c r="TDN105" s="3"/>
      <c r="TDO105" s="3"/>
      <c r="TDP105" s="3"/>
      <c r="TDQ105" s="3"/>
      <c r="TDR105" s="3"/>
      <c r="TDS105" s="3"/>
      <c r="TDT105" s="3"/>
      <c r="TDU105" s="3"/>
      <c r="TDV105" s="3"/>
      <c r="TDW105" s="3"/>
      <c r="TDX105" s="3"/>
      <c r="TDY105" s="3"/>
      <c r="TDZ105" s="3"/>
      <c r="TEA105" s="3"/>
      <c r="TEB105" s="3"/>
      <c r="TEC105" s="3"/>
      <c r="TED105" s="3"/>
      <c r="TEE105" s="3"/>
      <c r="TEF105" s="3"/>
      <c r="TEG105" s="3"/>
      <c r="TEH105" s="3"/>
      <c r="TEI105" s="3"/>
      <c r="TEJ105" s="3"/>
      <c r="TEK105" s="3"/>
      <c r="TEL105" s="3"/>
      <c r="TEM105" s="3"/>
      <c r="TEN105" s="3"/>
      <c r="TEO105" s="3"/>
      <c r="TEP105" s="3"/>
      <c r="TEQ105" s="3"/>
      <c r="TER105" s="3"/>
      <c r="TES105" s="3"/>
      <c r="TET105" s="3"/>
      <c r="TEU105" s="3"/>
      <c r="TEV105" s="3"/>
      <c r="TEW105" s="3"/>
      <c r="TEX105" s="3"/>
      <c r="TEY105" s="3"/>
      <c r="TEZ105" s="3"/>
      <c r="TFA105" s="3"/>
      <c r="TFB105" s="3"/>
      <c r="TFC105" s="3"/>
      <c r="TFD105" s="3"/>
      <c r="TFE105" s="3"/>
      <c r="TFF105" s="3"/>
      <c r="TFG105" s="3"/>
      <c r="TFH105" s="3"/>
      <c r="TFI105" s="3"/>
      <c r="TFJ105" s="3"/>
      <c r="TFK105" s="3"/>
      <c r="TFL105" s="3"/>
      <c r="TFM105" s="3"/>
      <c r="TFN105" s="3"/>
      <c r="TFO105" s="3"/>
      <c r="TFP105" s="3"/>
      <c r="TFQ105" s="3"/>
      <c r="TFR105" s="3"/>
      <c r="TFS105" s="3"/>
      <c r="TFT105" s="3"/>
      <c r="TFU105" s="3"/>
      <c r="TFV105" s="3"/>
      <c r="TFW105" s="3"/>
      <c r="TFX105" s="3"/>
      <c r="TFY105" s="3"/>
      <c r="TFZ105" s="3"/>
      <c r="TGA105" s="3"/>
      <c r="TGB105" s="3"/>
      <c r="TGC105" s="3"/>
      <c r="TGD105" s="3"/>
      <c r="TGE105" s="3"/>
      <c r="TGF105" s="3"/>
      <c r="TGG105" s="3"/>
      <c r="TGH105" s="3"/>
      <c r="TGI105" s="3"/>
      <c r="TGJ105" s="3"/>
      <c r="TGK105" s="3"/>
      <c r="TGL105" s="3"/>
      <c r="TGM105" s="3"/>
      <c r="TGN105" s="3"/>
      <c r="TGO105" s="3"/>
      <c r="TGP105" s="3"/>
      <c r="TGQ105" s="3"/>
      <c r="TGR105" s="3"/>
      <c r="TGS105" s="3"/>
      <c r="TGT105" s="3"/>
      <c r="TGU105" s="3"/>
      <c r="TGV105" s="3"/>
      <c r="TGW105" s="3"/>
      <c r="TGX105" s="3"/>
      <c r="TGY105" s="3"/>
      <c r="TGZ105" s="3"/>
      <c r="THA105" s="3"/>
      <c r="THB105" s="3"/>
      <c r="THC105" s="3"/>
      <c r="THD105" s="3"/>
      <c r="THE105" s="3"/>
      <c r="THF105" s="3"/>
      <c r="THG105" s="3"/>
      <c r="THH105" s="3"/>
      <c r="THI105" s="3"/>
      <c r="THJ105" s="3"/>
      <c r="THK105" s="3"/>
      <c r="THL105" s="3"/>
      <c r="THM105" s="3"/>
      <c r="THN105" s="3"/>
      <c r="THO105" s="3"/>
      <c r="THP105" s="3"/>
      <c r="THQ105" s="3"/>
      <c r="THR105" s="3"/>
      <c r="THS105" s="3"/>
      <c r="THT105" s="3"/>
      <c r="THU105" s="3"/>
      <c r="THV105" s="3"/>
      <c r="THW105" s="3"/>
      <c r="THX105" s="3"/>
      <c r="THY105" s="3"/>
      <c r="THZ105" s="3"/>
      <c r="TIA105" s="3"/>
      <c r="TIB105" s="3"/>
      <c r="TIC105" s="3"/>
      <c r="TID105" s="3"/>
      <c r="TIE105" s="3"/>
      <c r="TIF105" s="3"/>
      <c r="TIG105" s="3"/>
      <c r="TIH105" s="3"/>
      <c r="TII105" s="3"/>
      <c r="TIJ105" s="3"/>
      <c r="TIK105" s="3"/>
      <c r="TIL105" s="3"/>
      <c r="TIM105" s="3"/>
      <c r="TIN105" s="3"/>
      <c r="TIO105" s="3"/>
      <c r="TIP105" s="3"/>
      <c r="TIQ105" s="3"/>
      <c r="TIR105" s="3"/>
      <c r="TIS105" s="3"/>
      <c r="TIT105" s="3"/>
      <c r="TIU105" s="3"/>
      <c r="TIV105" s="3"/>
      <c r="TIW105" s="3"/>
      <c r="TIX105" s="3"/>
      <c r="TIY105" s="3"/>
      <c r="TIZ105" s="3"/>
      <c r="TJA105" s="3"/>
      <c r="TJB105" s="3"/>
      <c r="TJC105" s="3"/>
      <c r="TJD105" s="3"/>
      <c r="TJE105" s="3"/>
      <c r="TJF105" s="3"/>
      <c r="TJG105" s="3"/>
      <c r="TJH105" s="3"/>
      <c r="TJI105" s="3"/>
      <c r="TJJ105" s="3"/>
      <c r="TJK105" s="3"/>
      <c r="TJL105" s="3"/>
      <c r="TJM105" s="3"/>
      <c r="TJN105" s="3"/>
      <c r="TJO105" s="3"/>
      <c r="TJP105" s="3"/>
      <c r="TJQ105" s="3"/>
      <c r="TJR105" s="3"/>
      <c r="TJS105" s="3"/>
      <c r="TJT105" s="3"/>
      <c r="TJU105" s="3"/>
      <c r="TJV105" s="3"/>
      <c r="TJW105" s="3"/>
      <c r="TJX105" s="3"/>
      <c r="TJY105" s="3"/>
      <c r="TJZ105" s="3"/>
      <c r="TKA105" s="3"/>
      <c r="TKB105" s="3"/>
      <c r="TKC105" s="3"/>
      <c r="TKD105" s="3"/>
      <c r="TKE105" s="3"/>
      <c r="TKF105" s="3"/>
      <c r="TKG105" s="3"/>
      <c r="TKH105" s="3"/>
      <c r="TKI105" s="3"/>
      <c r="TKJ105" s="3"/>
      <c r="TKK105" s="3"/>
      <c r="TKL105" s="3"/>
      <c r="TKM105" s="3"/>
      <c r="TKN105" s="3"/>
      <c r="TKO105" s="3"/>
      <c r="TKP105" s="3"/>
      <c r="TKQ105" s="3"/>
      <c r="TKR105" s="3"/>
      <c r="TKS105" s="3"/>
      <c r="TKT105" s="3"/>
      <c r="TKU105" s="3"/>
      <c r="TKV105" s="3"/>
      <c r="TKW105" s="3"/>
      <c r="TKX105" s="3"/>
      <c r="TKY105" s="3"/>
      <c r="TKZ105" s="3"/>
      <c r="TLA105" s="3"/>
      <c r="TLB105" s="3"/>
      <c r="TLC105" s="3"/>
      <c r="TLD105" s="3"/>
      <c r="TLE105" s="3"/>
      <c r="TLF105" s="3"/>
      <c r="TLG105" s="3"/>
      <c r="TLH105" s="3"/>
      <c r="TLI105" s="3"/>
      <c r="TLJ105" s="3"/>
      <c r="TLK105" s="3"/>
      <c r="TLL105" s="3"/>
      <c r="TLM105" s="3"/>
      <c r="TLN105" s="3"/>
      <c r="TLO105" s="3"/>
      <c r="TLP105" s="3"/>
      <c r="TLQ105" s="3"/>
      <c r="TLR105" s="3"/>
      <c r="TLS105" s="3"/>
      <c r="TLT105" s="3"/>
      <c r="TLU105" s="3"/>
      <c r="TLV105" s="3"/>
      <c r="TLW105" s="3"/>
      <c r="TLX105" s="3"/>
      <c r="TLY105" s="3"/>
      <c r="TLZ105" s="3"/>
      <c r="TMA105" s="3"/>
      <c r="TMB105" s="3"/>
      <c r="TMC105" s="3"/>
      <c r="TMD105" s="3"/>
      <c r="TME105" s="3"/>
      <c r="TMF105" s="3"/>
      <c r="TMG105" s="3"/>
      <c r="TMH105" s="3"/>
      <c r="TMI105" s="3"/>
      <c r="TMJ105" s="3"/>
      <c r="TMK105" s="3"/>
      <c r="TML105" s="3"/>
      <c r="TMM105" s="3"/>
      <c r="TMN105" s="3"/>
      <c r="TMO105" s="3"/>
      <c r="TMP105" s="3"/>
      <c r="TMQ105" s="3"/>
      <c r="TMR105" s="3"/>
      <c r="TMS105" s="3"/>
      <c r="TMT105" s="3"/>
      <c r="TMU105" s="3"/>
      <c r="TMV105" s="3"/>
      <c r="TMW105" s="3"/>
      <c r="TMX105" s="3"/>
      <c r="TMY105" s="3"/>
      <c r="TMZ105" s="3"/>
      <c r="TNA105" s="3"/>
      <c r="TNB105" s="3"/>
      <c r="TNC105" s="3"/>
      <c r="TND105" s="3"/>
      <c r="TNE105" s="3"/>
      <c r="TNF105" s="3"/>
      <c r="TNG105" s="3"/>
      <c r="TNH105" s="3"/>
      <c r="TNI105" s="3"/>
      <c r="TNJ105" s="3"/>
      <c r="TNK105" s="3"/>
      <c r="TNL105" s="3"/>
      <c r="TNM105" s="3"/>
      <c r="TNN105" s="3"/>
      <c r="TNO105" s="3"/>
      <c r="TNP105" s="3"/>
      <c r="TNQ105" s="3"/>
      <c r="TNR105" s="3"/>
      <c r="TNS105" s="3"/>
      <c r="TNT105" s="3"/>
      <c r="TNU105" s="3"/>
      <c r="TNV105" s="3"/>
      <c r="TNW105" s="3"/>
      <c r="TNX105" s="3"/>
      <c r="TNY105" s="3"/>
      <c r="TNZ105" s="3"/>
      <c r="TOA105" s="3"/>
      <c r="TOB105" s="3"/>
      <c r="TOC105" s="3"/>
      <c r="TOD105" s="3"/>
      <c r="TOE105" s="3"/>
      <c r="TOF105" s="3"/>
      <c r="TOG105" s="3"/>
      <c r="TOH105" s="3"/>
      <c r="TOI105" s="3"/>
      <c r="TOJ105" s="3"/>
      <c r="TOK105" s="3"/>
      <c r="TOL105" s="3"/>
      <c r="TOM105" s="3"/>
      <c r="TON105" s="3"/>
      <c r="TOO105" s="3"/>
      <c r="TOP105" s="3"/>
      <c r="TOQ105" s="3"/>
      <c r="TOR105" s="3"/>
      <c r="TOS105" s="3"/>
      <c r="TOT105" s="3"/>
      <c r="TOU105" s="3"/>
      <c r="TOV105" s="3"/>
      <c r="TOW105" s="3"/>
      <c r="TOX105" s="3"/>
      <c r="TOY105" s="3"/>
      <c r="TOZ105" s="3"/>
      <c r="TPA105" s="3"/>
      <c r="TPB105" s="3"/>
      <c r="TPC105" s="3"/>
      <c r="TPD105" s="3"/>
      <c r="TPE105" s="3"/>
      <c r="TPF105" s="3"/>
      <c r="TPG105" s="3"/>
      <c r="TPH105" s="3"/>
      <c r="TPI105" s="3"/>
      <c r="TPJ105" s="3"/>
      <c r="TPK105" s="3"/>
      <c r="TPL105" s="3"/>
      <c r="TPM105" s="3"/>
      <c r="TPN105" s="3"/>
      <c r="TPO105" s="3"/>
      <c r="TPP105" s="3"/>
      <c r="TPQ105" s="3"/>
      <c r="TPR105" s="3"/>
      <c r="TPS105" s="3"/>
      <c r="TPT105" s="3"/>
      <c r="TPU105" s="3"/>
      <c r="TPV105" s="3"/>
      <c r="TPW105" s="3"/>
      <c r="TPX105" s="3"/>
      <c r="TPY105" s="3"/>
      <c r="TPZ105" s="3"/>
      <c r="TQA105" s="3"/>
      <c r="TQB105" s="3"/>
      <c r="TQC105" s="3"/>
      <c r="TQD105" s="3"/>
      <c r="TQE105" s="3"/>
      <c r="TQF105" s="3"/>
      <c r="TQG105" s="3"/>
      <c r="TQH105" s="3"/>
      <c r="TQI105" s="3"/>
      <c r="TQJ105" s="3"/>
      <c r="TQK105" s="3"/>
      <c r="TQL105" s="3"/>
      <c r="TQM105" s="3"/>
      <c r="TQN105" s="3"/>
      <c r="TQO105" s="3"/>
      <c r="TQP105" s="3"/>
      <c r="TQQ105" s="3"/>
      <c r="TQR105" s="3"/>
      <c r="TQS105" s="3"/>
      <c r="TQT105" s="3"/>
      <c r="TQU105" s="3"/>
      <c r="TQV105" s="3"/>
      <c r="TQW105" s="3"/>
      <c r="TQX105" s="3"/>
      <c r="TQY105" s="3"/>
      <c r="TQZ105" s="3"/>
      <c r="TRA105" s="3"/>
      <c r="TRB105" s="3"/>
      <c r="TRC105" s="3"/>
      <c r="TRD105" s="3"/>
      <c r="TRE105" s="3"/>
      <c r="TRF105" s="3"/>
      <c r="TRG105" s="3"/>
      <c r="TRH105" s="3"/>
      <c r="TRI105" s="3"/>
      <c r="TRJ105" s="3"/>
      <c r="TRK105" s="3"/>
      <c r="TRL105" s="3"/>
      <c r="TRM105" s="3"/>
      <c r="TRN105" s="3"/>
      <c r="TRO105" s="3"/>
      <c r="TRP105" s="3"/>
      <c r="TRQ105" s="3"/>
      <c r="TRR105" s="3"/>
      <c r="TRS105" s="3"/>
      <c r="TRT105" s="3"/>
      <c r="TRU105" s="3"/>
      <c r="TRV105" s="3"/>
      <c r="TRW105" s="3"/>
      <c r="TRX105" s="3"/>
      <c r="TRY105" s="3"/>
      <c r="TRZ105" s="3"/>
      <c r="TSA105" s="3"/>
      <c r="TSB105" s="3"/>
      <c r="TSC105" s="3"/>
      <c r="TSD105" s="3"/>
      <c r="TSE105" s="3"/>
      <c r="TSF105" s="3"/>
      <c r="TSG105" s="3"/>
      <c r="TSH105" s="3"/>
      <c r="TSI105" s="3"/>
      <c r="TSJ105" s="3"/>
      <c r="TSK105" s="3"/>
      <c r="TSL105" s="3"/>
      <c r="TSM105" s="3"/>
      <c r="TSN105" s="3"/>
      <c r="TSO105" s="3"/>
      <c r="TSP105" s="3"/>
      <c r="TSQ105" s="3"/>
      <c r="TSR105" s="3"/>
      <c r="TSS105" s="3"/>
      <c r="TST105" s="3"/>
      <c r="TSU105" s="3"/>
      <c r="TSV105" s="3"/>
      <c r="TSW105" s="3"/>
      <c r="TSX105" s="3"/>
      <c r="TSY105" s="3"/>
      <c r="TSZ105" s="3"/>
      <c r="TTA105" s="3"/>
      <c r="TTB105" s="3"/>
      <c r="TTC105" s="3"/>
      <c r="TTD105" s="3"/>
      <c r="TTE105" s="3"/>
      <c r="TTF105" s="3"/>
      <c r="TTG105" s="3"/>
      <c r="TTH105" s="3"/>
      <c r="TTI105" s="3"/>
      <c r="TTJ105" s="3"/>
      <c r="TTK105" s="3"/>
      <c r="TTL105" s="3"/>
      <c r="TTM105" s="3"/>
      <c r="TTN105" s="3"/>
      <c r="TTO105" s="3"/>
      <c r="TTP105" s="3"/>
      <c r="TTQ105" s="3"/>
      <c r="TTR105" s="3"/>
      <c r="TTS105" s="3"/>
      <c r="TTT105" s="3"/>
      <c r="TTU105" s="3"/>
      <c r="TTV105" s="3"/>
      <c r="TTW105" s="3"/>
      <c r="TTX105" s="3"/>
      <c r="TTY105" s="3"/>
      <c r="TTZ105" s="3"/>
      <c r="TUA105" s="3"/>
      <c r="TUB105" s="3"/>
      <c r="TUC105" s="3"/>
      <c r="TUD105" s="3"/>
      <c r="TUE105" s="3"/>
      <c r="TUF105" s="3"/>
      <c r="TUG105" s="3"/>
      <c r="TUH105" s="3"/>
      <c r="TUI105" s="3"/>
      <c r="TUJ105" s="3"/>
      <c r="TUK105" s="3"/>
      <c r="TUL105" s="3"/>
      <c r="TUM105" s="3"/>
      <c r="TUN105" s="3"/>
      <c r="TUO105" s="3"/>
      <c r="TUP105" s="3"/>
      <c r="TUQ105" s="3"/>
      <c r="TUR105" s="3"/>
      <c r="TUS105" s="3"/>
      <c r="TUT105" s="3"/>
      <c r="TUU105" s="3"/>
      <c r="TUV105" s="3"/>
      <c r="TUW105" s="3"/>
      <c r="TUX105" s="3"/>
      <c r="TUY105" s="3"/>
      <c r="TUZ105" s="3"/>
      <c r="TVA105" s="3"/>
      <c r="TVB105" s="3"/>
      <c r="TVC105" s="3"/>
      <c r="TVD105" s="3"/>
      <c r="TVE105" s="3"/>
      <c r="TVF105" s="3"/>
      <c r="TVG105" s="3"/>
      <c r="TVH105" s="3"/>
      <c r="TVI105" s="3"/>
      <c r="TVJ105" s="3"/>
      <c r="TVK105" s="3"/>
      <c r="TVL105" s="3"/>
      <c r="TVM105" s="3"/>
      <c r="TVN105" s="3"/>
      <c r="TVO105" s="3"/>
      <c r="TVP105" s="3"/>
      <c r="TVQ105" s="3"/>
      <c r="TVR105" s="3"/>
      <c r="TVS105" s="3"/>
      <c r="TVT105" s="3"/>
      <c r="TVU105" s="3"/>
      <c r="TVV105" s="3"/>
      <c r="TVW105" s="3"/>
      <c r="TVX105" s="3"/>
      <c r="TVY105" s="3"/>
      <c r="TVZ105" s="3"/>
      <c r="TWA105" s="3"/>
      <c r="TWB105" s="3"/>
      <c r="TWC105" s="3"/>
      <c r="TWD105" s="3"/>
      <c r="TWE105" s="3"/>
      <c r="TWF105" s="3"/>
      <c r="TWG105" s="3"/>
      <c r="TWH105" s="3"/>
      <c r="TWI105" s="3"/>
      <c r="TWJ105" s="3"/>
      <c r="TWK105" s="3"/>
      <c r="TWL105" s="3"/>
      <c r="TWM105" s="3"/>
      <c r="TWN105" s="3"/>
      <c r="TWO105" s="3"/>
      <c r="TWP105" s="3"/>
      <c r="TWQ105" s="3"/>
      <c r="TWR105" s="3"/>
      <c r="TWS105" s="3"/>
      <c r="TWT105" s="3"/>
      <c r="TWU105" s="3"/>
      <c r="TWV105" s="3"/>
      <c r="TWW105" s="3"/>
      <c r="TWX105" s="3"/>
      <c r="TWY105" s="3"/>
      <c r="TWZ105" s="3"/>
      <c r="TXA105" s="3"/>
      <c r="TXB105" s="3"/>
      <c r="TXC105" s="3"/>
      <c r="TXD105" s="3"/>
      <c r="TXE105" s="3"/>
      <c r="TXF105" s="3"/>
      <c r="TXG105" s="3"/>
      <c r="TXH105" s="3"/>
      <c r="TXI105" s="3"/>
      <c r="TXJ105" s="3"/>
      <c r="TXK105" s="3"/>
      <c r="TXL105" s="3"/>
      <c r="TXM105" s="3"/>
      <c r="TXN105" s="3"/>
      <c r="TXO105" s="3"/>
      <c r="TXP105" s="3"/>
      <c r="TXQ105" s="3"/>
      <c r="TXR105" s="3"/>
      <c r="TXS105" s="3"/>
      <c r="TXT105" s="3"/>
      <c r="TXU105" s="3"/>
      <c r="TXV105" s="3"/>
      <c r="TXW105" s="3"/>
      <c r="TXX105" s="3"/>
      <c r="TXY105" s="3"/>
      <c r="TXZ105" s="3"/>
      <c r="TYA105" s="3"/>
      <c r="TYB105" s="3"/>
      <c r="TYC105" s="3"/>
      <c r="TYD105" s="3"/>
      <c r="TYE105" s="3"/>
      <c r="TYF105" s="3"/>
      <c r="TYG105" s="3"/>
      <c r="TYH105" s="3"/>
      <c r="TYI105" s="3"/>
      <c r="TYJ105" s="3"/>
      <c r="TYK105" s="3"/>
      <c r="TYL105" s="3"/>
      <c r="TYM105" s="3"/>
      <c r="TYN105" s="3"/>
      <c r="TYO105" s="3"/>
      <c r="TYP105" s="3"/>
      <c r="TYQ105" s="3"/>
      <c r="TYR105" s="3"/>
      <c r="TYS105" s="3"/>
      <c r="TYT105" s="3"/>
      <c r="TYU105" s="3"/>
      <c r="TYV105" s="3"/>
      <c r="TYW105" s="3"/>
      <c r="TYX105" s="3"/>
      <c r="TYY105" s="3"/>
      <c r="TYZ105" s="3"/>
      <c r="TZA105" s="3"/>
      <c r="TZB105" s="3"/>
      <c r="TZC105" s="3"/>
      <c r="TZD105" s="3"/>
      <c r="TZE105" s="3"/>
      <c r="TZF105" s="3"/>
      <c r="TZG105" s="3"/>
      <c r="TZH105" s="3"/>
      <c r="TZI105" s="3"/>
      <c r="TZJ105" s="3"/>
      <c r="TZK105" s="3"/>
      <c r="TZL105" s="3"/>
      <c r="TZM105" s="3"/>
      <c r="TZN105" s="3"/>
      <c r="TZO105" s="3"/>
      <c r="TZP105" s="3"/>
      <c r="TZQ105" s="3"/>
      <c r="TZR105" s="3"/>
      <c r="TZS105" s="3"/>
      <c r="TZT105" s="3"/>
      <c r="TZU105" s="3"/>
      <c r="TZV105" s="3"/>
      <c r="TZW105" s="3"/>
      <c r="TZX105" s="3"/>
      <c r="TZY105" s="3"/>
      <c r="TZZ105" s="3"/>
      <c r="UAA105" s="3"/>
      <c r="UAB105" s="3"/>
      <c r="UAC105" s="3"/>
      <c r="UAD105" s="3"/>
      <c r="UAE105" s="3"/>
      <c r="UAF105" s="3"/>
      <c r="UAG105" s="3"/>
      <c r="UAH105" s="3"/>
      <c r="UAI105" s="3"/>
      <c r="UAJ105" s="3"/>
      <c r="UAK105" s="3"/>
      <c r="UAL105" s="3"/>
      <c r="UAM105" s="3"/>
      <c r="UAN105" s="3"/>
      <c r="UAO105" s="3"/>
      <c r="UAP105" s="3"/>
      <c r="UAQ105" s="3"/>
      <c r="UAR105" s="3"/>
      <c r="UAS105" s="3"/>
      <c r="UAT105" s="3"/>
      <c r="UAU105" s="3"/>
      <c r="UAV105" s="3"/>
      <c r="UAW105" s="3"/>
      <c r="UAX105" s="3"/>
      <c r="UAY105" s="3"/>
      <c r="UAZ105" s="3"/>
      <c r="UBA105" s="3"/>
      <c r="UBB105" s="3"/>
      <c r="UBC105" s="3"/>
      <c r="UBD105" s="3"/>
      <c r="UBE105" s="3"/>
      <c r="UBF105" s="3"/>
      <c r="UBG105" s="3"/>
      <c r="UBH105" s="3"/>
      <c r="UBI105" s="3"/>
      <c r="UBJ105" s="3"/>
      <c r="UBK105" s="3"/>
      <c r="UBL105" s="3"/>
      <c r="UBM105" s="3"/>
      <c r="UBN105" s="3"/>
      <c r="UBO105" s="3"/>
      <c r="UBP105" s="3"/>
      <c r="UBQ105" s="3"/>
      <c r="UBR105" s="3"/>
      <c r="UBS105" s="3"/>
      <c r="UBT105" s="3"/>
      <c r="UBU105" s="3"/>
      <c r="UBV105" s="3"/>
      <c r="UBW105" s="3"/>
      <c r="UBX105" s="3"/>
      <c r="UBY105" s="3"/>
      <c r="UBZ105" s="3"/>
      <c r="UCA105" s="3"/>
      <c r="UCB105" s="3"/>
      <c r="UCC105" s="3"/>
      <c r="UCD105" s="3"/>
      <c r="UCE105" s="3"/>
      <c r="UCF105" s="3"/>
      <c r="UCG105" s="3"/>
      <c r="UCH105" s="3"/>
      <c r="UCI105" s="3"/>
      <c r="UCJ105" s="3"/>
      <c r="UCK105" s="3"/>
      <c r="UCL105" s="3"/>
      <c r="UCM105" s="3"/>
      <c r="UCN105" s="3"/>
      <c r="UCO105" s="3"/>
      <c r="UCP105" s="3"/>
      <c r="UCQ105" s="3"/>
      <c r="UCR105" s="3"/>
      <c r="UCS105" s="3"/>
      <c r="UCT105" s="3"/>
      <c r="UCU105" s="3"/>
      <c r="UCV105" s="3"/>
      <c r="UCW105" s="3"/>
      <c r="UCX105" s="3"/>
      <c r="UCY105" s="3"/>
      <c r="UCZ105" s="3"/>
      <c r="UDA105" s="3"/>
      <c r="UDB105" s="3"/>
      <c r="UDC105" s="3"/>
      <c r="UDD105" s="3"/>
      <c r="UDE105" s="3"/>
      <c r="UDF105" s="3"/>
      <c r="UDG105" s="3"/>
      <c r="UDH105" s="3"/>
      <c r="UDI105" s="3"/>
      <c r="UDJ105" s="3"/>
      <c r="UDK105" s="3"/>
      <c r="UDL105" s="3"/>
      <c r="UDM105" s="3"/>
      <c r="UDN105" s="3"/>
      <c r="UDO105" s="3"/>
      <c r="UDP105" s="3"/>
      <c r="UDQ105" s="3"/>
      <c r="UDR105" s="3"/>
      <c r="UDS105" s="3"/>
      <c r="UDT105" s="3"/>
      <c r="UDU105" s="3"/>
      <c r="UDV105" s="3"/>
      <c r="UDW105" s="3"/>
      <c r="UDX105" s="3"/>
      <c r="UDY105" s="3"/>
      <c r="UDZ105" s="3"/>
      <c r="UEA105" s="3"/>
      <c r="UEB105" s="3"/>
      <c r="UEC105" s="3"/>
      <c r="UED105" s="3"/>
      <c r="UEE105" s="3"/>
      <c r="UEF105" s="3"/>
      <c r="UEG105" s="3"/>
      <c r="UEH105" s="3"/>
      <c r="UEI105" s="3"/>
      <c r="UEJ105" s="3"/>
      <c r="UEK105" s="3"/>
      <c r="UEL105" s="3"/>
      <c r="UEM105" s="3"/>
      <c r="UEN105" s="3"/>
      <c r="UEO105" s="3"/>
      <c r="UEP105" s="3"/>
      <c r="UEQ105" s="3"/>
      <c r="UER105" s="3"/>
      <c r="UES105" s="3"/>
      <c r="UET105" s="3"/>
      <c r="UEU105" s="3"/>
      <c r="UEV105" s="3"/>
      <c r="UEW105" s="3"/>
      <c r="UEX105" s="3"/>
      <c r="UEY105" s="3"/>
      <c r="UEZ105" s="3"/>
      <c r="UFA105" s="3"/>
      <c r="UFB105" s="3"/>
      <c r="UFC105" s="3"/>
      <c r="UFD105" s="3"/>
      <c r="UFE105" s="3"/>
      <c r="UFF105" s="3"/>
      <c r="UFG105" s="3"/>
      <c r="UFH105" s="3"/>
      <c r="UFI105" s="3"/>
      <c r="UFJ105" s="3"/>
      <c r="UFK105" s="3"/>
      <c r="UFL105" s="3"/>
      <c r="UFM105" s="3"/>
      <c r="UFN105" s="3"/>
      <c r="UFO105" s="3"/>
      <c r="UFP105" s="3"/>
      <c r="UFQ105" s="3"/>
      <c r="UFR105" s="3"/>
      <c r="UFS105" s="3"/>
      <c r="UFT105" s="3"/>
      <c r="UFU105" s="3"/>
      <c r="UFV105" s="3"/>
      <c r="UFW105" s="3"/>
      <c r="UFX105" s="3"/>
      <c r="UFY105" s="3"/>
      <c r="UFZ105" s="3"/>
      <c r="UGA105" s="3"/>
      <c r="UGB105" s="3"/>
      <c r="UGC105" s="3"/>
      <c r="UGD105" s="3"/>
      <c r="UGE105" s="3"/>
      <c r="UGF105" s="3"/>
      <c r="UGG105" s="3"/>
      <c r="UGH105" s="3"/>
      <c r="UGI105" s="3"/>
      <c r="UGJ105" s="3"/>
      <c r="UGK105" s="3"/>
      <c r="UGL105" s="3"/>
      <c r="UGM105" s="3"/>
      <c r="UGN105" s="3"/>
      <c r="UGO105" s="3"/>
      <c r="UGP105" s="3"/>
      <c r="UGQ105" s="3"/>
      <c r="UGR105" s="3"/>
      <c r="UGS105" s="3"/>
      <c r="UGT105" s="3"/>
      <c r="UGU105" s="3"/>
      <c r="UGV105" s="3"/>
      <c r="UGW105" s="3"/>
      <c r="UGX105" s="3"/>
      <c r="UGY105" s="3"/>
      <c r="UGZ105" s="3"/>
      <c r="UHA105" s="3"/>
      <c r="UHB105" s="3"/>
      <c r="UHC105" s="3"/>
      <c r="UHD105" s="3"/>
      <c r="UHE105" s="3"/>
      <c r="UHF105" s="3"/>
      <c r="UHG105" s="3"/>
      <c r="UHH105" s="3"/>
      <c r="UHI105" s="3"/>
      <c r="UHJ105" s="3"/>
      <c r="UHK105" s="3"/>
      <c r="UHL105" s="3"/>
      <c r="UHM105" s="3"/>
      <c r="UHN105" s="3"/>
      <c r="UHO105" s="3"/>
      <c r="UHP105" s="3"/>
      <c r="UHQ105" s="3"/>
      <c r="UHR105" s="3"/>
      <c r="UHS105" s="3"/>
      <c r="UHT105" s="3"/>
      <c r="UHU105" s="3"/>
      <c r="UHV105" s="3"/>
      <c r="UHW105" s="3"/>
      <c r="UHX105" s="3"/>
      <c r="UHY105" s="3"/>
      <c r="UHZ105" s="3"/>
      <c r="UIA105" s="3"/>
      <c r="UIB105" s="3"/>
      <c r="UIC105" s="3"/>
      <c r="UID105" s="3"/>
      <c r="UIE105" s="3"/>
      <c r="UIF105" s="3"/>
      <c r="UIG105" s="3"/>
      <c r="UIH105" s="3"/>
      <c r="UII105" s="3"/>
      <c r="UIJ105" s="3"/>
      <c r="UIK105" s="3"/>
      <c r="UIL105" s="3"/>
      <c r="UIM105" s="3"/>
      <c r="UIN105" s="3"/>
      <c r="UIO105" s="3"/>
      <c r="UIP105" s="3"/>
      <c r="UIQ105" s="3"/>
      <c r="UIR105" s="3"/>
      <c r="UIS105" s="3"/>
      <c r="UIT105" s="3"/>
      <c r="UIU105" s="3"/>
      <c r="UIV105" s="3"/>
      <c r="UIW105" s="3"/>
      <c r="UIX105" s="3"/>
      <c r="UIY105" s="3"/>
      <c r="UIZ105" s="3"/>
      <c r="UJA105" s="3"/>
      <c r="UJB105" s="3"/>
      <c r="UJC105" s="3"/>
      <c r="UJD105" s="3"/>
      <c r="UJE105" s="3"/>
      <c r="UJF105" s="3"/>
      <c r="UJG105" s="3"/>
      <c r="UJH105" s="3"/>
      <c r="UJI105" s="3"/>
      <c r="UJJ105" s="3"/>
      <c r="UJK105" s="3"/>
      <c r="UJL105" s="3"/>
      <c r="UJM105" s="3"/>
      <c r="UJN105" s="3"/>
      <c r="UJO105" s="3"/>
      <c r="UJP105" s="3"/>
      <c r="UJQ105" s="3"/>
      <c r="UJR105" s="3"/>
      <c r="UJS105" s="3"/>
      <c r="UJT105" s="3"/>
      <c r="UJU105" s="3"/>
      <c r="UJV105" s="3"/>
      <c r="UJW105" s="3"/>
      <c r="UJX105" s="3"/>
      <c r="UJY105" s="3"/>
      <c r="UJZ105" s="3"/>
      <c r="UKA105" s="3"/>
      <c r="UKB105" s="3"/>
      <c r="UKC105" s="3"/>
      <c r="UKD105" s="3"/>
      <c r="UKE105" s="3"/>
      <c r="UKF105" s="3"/>
      <c r="UKG105" s="3"/>
      <c r="UKH105" s="3"/>
      <c r="UKI105" s="3"/>
      <c r="UKJ105" s="3"/>
      <c r="UKK105" s="3"/>
      <c r="UKL105" s="3"/>
      <c r="UKM105" s="3"/>
      <c r="UKN105" s="3"/>
      <c r="UKO105" s="3"/>
      <c r="UKP105" s="3"/>
      <c r="UKQ105" s="3"/>
      <c r="UKR105" s="3"/>
      <c r="UKS105" s="3"/>
      <c r="UKT105" s="3"/>
      <c r="UKU105" s="3"/>
      <c r="UKV105" s="3"/>
      <c r="UKW105" s="3"/>
      <c r="UKX105" s="3"/>
      <c r="UKY105" s="3"/>
      <c r="UKZ105" s="3"/>
      <c r="ULA105" s="3"/>
      <c r="ULB105" s="3"/>
      <c r="ULC105" s="3"/>
      <c r="ULD105" s="3"/>
      <c r="ULE105" s="3"/>
      <c r="ULF105" s="3"/>
      <c r="ULG105" s="3"/>
      <c r="ULH105" s="3"/>
      <c r="ULI105" s="3"/>
      <c r="ULJ105" s="3"/>
      <c r="ULK105" s="3"/>
      <c r="ULL105" s="3"/>
      <c r="ULM105" s="3"/>
      <c r="ULN105" s="3"/>
      <c r="ULO105" s="3"/>
      <c r="ULP105" s="3"/>
      <c r="ULQ105" s="3"/>
      <c r="ULR105" s="3"/>
      <c r="ULS105" s="3"/>
      <c r="ULT105" s="3"/>
      <c r="ULU105" s="3"/>
      <c r="ULV105" s="3"/>
      <c r="ULW105" s="3"/>
      <c r="ULX105" s="3"/>
      <c r="ULY105" s="3"/>
      <c r="ULZ105" s="3"/>
      <c r="UMA105" s="3"/>
      <c r="UMB105" s="3"/>
      <c r="UMC105" s="3"/>
      <c r="UMD105" s="3"/>
      <c r="UME105" s="3"/>
      <c r="UMF105" s="3"/>
      <c r="UMG105" s="3"/>
      <c r="UMH105" s="3"/>
      <c r="UMI105" s="3"/>
      <c r="UMJ105" s="3"/>
      <c r="UMK105" s="3"/>
      <c r="UML105" s="3"/>
      <c r="UMM105" s="3"/>
      <c r="UMN105" s="3"/>
      <c r="UMO105" s="3"/>
      <c r="UMP105" s="3"/>
      <c r="UMQ105" s="3"/>
      <c r="UMR105" s="3"/>
      <c r="UMS105" s="3"/>
      <c r="UMT105" s="3"/>
      <c r="UMU105" s="3"/>
      <c r="UMV105" s="3"/>
      <c r="UMW105" s="3"/>
      <c r="UMX105" s="3"/>
      <c r="UMY105" s="3"/>
      <c r="UMZ105" s="3"/>
      <c r="UNA105" s="3"/>
      <c r="UNB105" s="3"/>
      <c r="UNC105" s="3"/>
      <c r="UND105" s="3"/>
      <c r="UNE105" s="3"/>
      <c r="UNF105" s="3"/>
      <c r="UNG105" s="3"/>
      <c r="UNH105" s="3"/>
      <c r="UNI105" s="3"/>
      <c r="UNJ105" s="3"/>
      <c r="UNK105" s="3"/>
      <c r="UNL105" s="3"/>
      <c r="UNM105" s="3"/>
      <c r="UNN105" s="3"/>
      <c r="UNO105" s="3"/>
      <c r="UNP105" s="3"/>
      <c r="UNQ105" s="3"/>
      <c r="UNR105" s="3"/>
      <c r="UNS105" s="3"/>
      <c r="UNT105" s="3"/>
      <c r="UNU105" s="3"/>
      <c r="UNV105" s="3"/>
      <c r="UNW105" s="3"/>
      <c r="UNX105" s="3"/>
      <c r="UNY105" s="3"/>
      <c r="UNZ105" s="3"/>
      <c r="UOA105" s="3"/>
      <c r="UOB105" s="3"/>
      <c r="UOC105" s="3"/>
      <c r="UOD105" s="3"/>
      <c r="UOE105" s="3"/>
      <c r="UOF105" s="3"/>
      <c r="UOG105" s="3"/>
      <c r="UOH105" s="3"/>
      <c r="UOI105" s="3"/>
      <c r="UOJ105" s="3"/>
      <c r="UOK105" s="3"/>
      <c r="UOL105" s="3"/>
      <c r="UOM105" s="3"/>
      <c r="UON105" s="3"/>
      <c r="UOO105" s="3"/>
      <c r="UOP105" s="3"/>
      <c r="UOQ105" s="3"/>
      <c r="UOR105" s="3"/>
      <c r="UOS105" s="3"/>
      <c r="UOT105" s="3"/>
      <c r="UOU105" s="3"/>
      <c r="UOV105" s="3"/>
      <c r="UOW105" s="3"/>
      <c r="UOX105" s="3"/>
      <c r="UOY105" s="3"/>
      <c r="UOZ105" s="3"/>
      <c r="UPA105" s="3"/>
      <c r="UPB105" s="3"/>
      <c r="UPC105" s="3"/>
      <c r="UPD105" s="3"/>
      <c r="UPE105" s="3"/>
      <c r="UPF105" s="3"/>
      <c r="UPG105" s="3"/>
      <c r="UPH105" s="3"/>
      <c r="UPI105" s="3"/>
      <c r="UPJ105" s="3"/>
      <c r="UPK105" s="3"/>
      <c r="UPL105" s="3"/>
      <c r="UPM105" s="3"/>
      <c r="UPN105" s="3"/>
      <c r="UPO105" s="3"/>
      <c r="UPP105" s="3"/>
      <c r="UPQ105" s="3"/>
      <c r="UPR105" s="3"/>
      <c r="UPS105" s="3"/>
      <c r="UPT105" s="3"/>
      <c r="UPU105" s="3"/>
      <c r="UPV105" s="3"/>
      <c r="UPW105" s="3"/>
      <c r="UPX105" s="3"/>
      <c r="UPY105" s="3"/>
      <c r="UPZ105" s="3"/>
      <c r="UQA105" s="3"/>
      <c r="UQB105" s="3"/>
      <c r="UQC105" s="3"/>
      <c r="UQD105" s="3"/>
      <c r="UQE105" s="3"/>
      <c r="UQF105" s="3"/>
      <c r="UQG105" s="3"/>
      <c r="UQH105" s="3"/>
      <c r="UQI105" s="3"/>
      <c r="UQJ105" s="3"/>
      <c r="UQK105" s="3"/>
      <c r="UQL105" s="3"/>
      <c r="UQM105" s="3"/>
      <c r="UQN105" s="3"/>
      <c r="UQO105" s="3"/>
      <c r="UQP105" s="3"/>
      <c r="UQQ105" s="3"/>
      <c r="UQR105" s="3"/>
      <c r="UQS105" s="3"/>
      <c r="UQT105" s="3"/>
      <c r="UQU105" s="3"/>
      <c r="UQV105" s="3"/>
      <c r="UQW105" s="3"/>
      <c r="UQX105" s="3"/>
      <c r="UQY105" s="3"/>
      <c r="UQZ105" s="3"/>
      <c r="URA105" s="3"/>
      <c r="URB105" s="3"/>
      <c r="URC105" s="3"/>
      <c r="URD105" s="3"/>
      <c r="URE105" s="3"/>
      <c r="URF105" s="3"/>
      <c r="URG105" s="3"/>
      <c r="URH105" s="3"/>
      <c r="URI105" s="3"/>
      <c r="URJ105" s="3"/>
      <c r="URK105" s="3"/>
      <c r="URL105" s="3"/>
      <c r="URM105" s="3"/>
      <c r="URN105" s="3"/>
      <c r="URO105" s="3"/>
      <c r="URP105" s="3"/>
      <c r="URQ105" s="3"/>
      <c r="URR105" s="3"/>
      <c r="URS105" s="3"/>
      <c r="URT105" s="3"/>
      <c r="URU105" s="3"/>
      <c r="URV105" s="3"/>
      <c r="URW105" s="3"/>
      <c r="URX105" s="3"/>
      <c r="URY105" s="3"/>
      <c r="URZ105" s="3"/>
      <c r="USA105" s="3"/>
      <c r="USB105" s="3"/>
      <c r="USC105" s="3"/>
      <c r="USD105" s="3"/>
      <c r="USE105" s="3"/>
      <c r="USF105" s="3"/>
      <c r="USG105" s="3"/>
      <c r="USH105" s="3"/>
      <c r="USI105" s="3"/>
      <c r="USJ105" s="3"/>
      <c r="USK105" s="3"/>
      <c r="USL105" s="3"/>
      <c r="USM105" s="3"/>
      <c r="USN105" s="3"/>
      <c r="USO105" s="3"/>
      <c r="USP105" s="3"/>
      <c r="USQ105" s="3"/>
      <c r="USR105" s="3"/>
      <c r="USS105" s="3"/>
      <c r="UST105" s="3"/>
      <c r="USU105" s="3"/>
      <c r="USV105" s="3"/>
      <c r="USW105" s="3"/>
      <c r="USX105" s="3"/>
      <c r="USY105" s="3"/>
      <c r="USZ105" s="3"/>
      <c r="UTA105" s="3"/>
      <c r="UTB105" s="3"/>
      <c r="UTC105" s="3"/>
      <c r="UTD105" s="3"/>
      <c r="UTE105" s="3"/>
      <c r="UTF105" s="3"/>
      <c r="UTG105" s="3"/>
      <c r="UTH105" s="3"/>
      <c r="UTI105" s="3"/>
      <c r="UTJ105" s="3"/>
      <c r="UTK105" s="3"/>
      <c r="UTL105" s="3"/>
      <c r="UTM105" s="3"/>
      <c r="UTN105" s="3"/>
      <c r="UTO105" s="3"/>
      <c r="UTP105" s="3"/>
      <c r="UTQ105" s="3"/>
      <c r="UTR105" s="3"/>
      <c r="UTS105" s="3"/>
      <c r="UTT105" s="3"/>
      <c r="UTU105" s="3"/>
      <c r="UTV105" s="3"/>
      <c r="UTW105" s="3"/>
      <c r="UTX105" s="3"/>
      <c r="UTY105" s="3"/>
      <c r="UTZ105" s="3"/>
      <c r="UUA105" s="3"/>
      <c r="UUB105" s="3"/>
      <c r="UUC105" s="3"/>
      <c r="UUD105" s="3"/>
      <c r="UUE105" s="3"/>
      <c r="UUF105" s="3"/>
      <c r="UUG105" s="3"/>
      <c r="UUH105" s="3"/>
      <c r="UUI105" s="3"/>
      <c r="UUJ105" s="3"/>
      <c r="UUK105" s="3"/>
      <c r="UUL105" s="3"/>
      <c r="UUM105" s="3"/>
      <c r="UUN105" s="3"/>
      <c r="UUO105" s="3"/>
      <c r="UUP105" s="3"/>
      <c r="UUQ105" s="3"/>
      <c r="UUR105" s="3"/>
      <c r="UUS105" s="3"/>
      <c r="UUT105" s="3"/>
      <c r="UUU105" s="3"/>
      <c r="UUV105" s="3"/>
      <c r="UUW105" s="3"/>
      <c r="UUX105" s="3"/>
      <c r="UUY105" s="3"/>
      <c r="UUZ105" s="3"/>
      <c r="UVA105" s="3"/>
      <c r="UVB105" s="3"/>
      <c r="UVC105" s="3"/>
      <c r="UVD105" s="3"/>
      <c r="UVE105" s="3"/>
      <c r="UVF105" s="3"/>
      <c r="UVG105" s="3"/>
      <c r="UVH105" s="3"/>
      <c r="UVI105" s="3"/>
      <c r="UVJ105" s="3"/>
      <c r="UVK105" s="3"/>
      <c r="UVL105" s="3"/>
      <c r="UVM105" s="3"/>
      <c r="UVN105" s="3"/>
      <c r="UVO105" s="3"/>
      <c r="UVP105" s="3"/>
      <c r="UVQ105" s="3"/>
      <c r="UVR105" s="3"/>
      <c r="UVS105" s="3"/>
      <c r="UVT105" s="3"/>
      <c r="UVU105" s="3"/>
      <c r="UVV105" s="3"/>
      <c r="UVW105" s="3"/>
      <c r="UVX105" s="3"/>
      <c r="UVY105" s="3"/>
      <c r="UVZ105" s="3"/>
      <c r="UWA105" s="3"/>
      <c r="UWB105" s="3"/>
      <c r="UWC105" s="3"/>
      <c r="UWD105" s="3"/>
      <c r="UWE105" s="3"/>
      <c r="UWF105" s="3"/>
      <c r="UWG105" s="3"/>
      <c r="UWH105" s="3"/>
      <c r="UWI105" s="3"/>
      <c r="UWJ105" s="3"/>
      <c r="UWK105" s="3"/>
      <c r="UWL105" s="3"/>
      <c r="UWM105" s="3"/>
      <c r="UWN105" s="3"/>
      <c r="UWO105" s="3"/>
      <c r="UWP105" s="3"/>
      <c r="UWQ105" s="3"/>
      <c r="UWR105" s="3"/>
      <c r="UWS105" s="3"/>
      <c r="UWT105" s="3"/>
      <c r="UWU105" s="3"/>
      <c r="UWV105" s="3"/>
      <c r="UWW105" s="3"/>
      <c r="UWX105" s="3"/>
      <c r="UWY105" s="3"/>
      <c r="UWZ105" s="3"/>
      <c r="UXA105" s="3"/>
      <c r="UXB105" s="3"/>
      <c r="UXC105" s="3"/>
      <c r="UXD105" s="3"/>
      <c r="UXE105" s="3"/>
      <c r="UXF105" s="3"/>
      <c r="UXG105" s="3"/>
      <c r="UXH105" s="3"/>
      <c r="UXI105" s="3"/>
      <c r="UXJ105" s="3"/>
      <c r="UXK105" s="3"/>
      <c r="UXL105" s="3"/>
      <c r="UXM105" s="3"/>
      <c r="UXN105" s="3"/>
      <c r="UXO105" s="3"/>
      <c r="UXP105" s="3"/>
      <c r="UXQ105" s="3"/>
      <c r="UXR105" s="3"/>
      <c r="UXS105" s="3"/>
      <c r="UXT105" s="3"/>
      <c r="UXU105" s="3"/>
      <c r="UXV105" s="3"/>
      <c r="UXW105" s="3"/>
      <c r="UXX105" s="3"/>
      <c r="UXY105" s="3"/>
      <c r="UXZ105" s="3"/>
      <c r="UYA105" s="3"/>
      <c r="UYB105" s="3"/>
      <c r="UYC105" s="3"/>
      <c r="UYD105" s="3"/>
      <c r="UYE105" s="3"/>
      <c r="UYF105" s="3"/>
      <c r="UYG105" s="3"/>
      <c r="UYH105" s="3"/>
      <c r="UYI105" s="3"/>
      <c r="UYJ105" s="3"/>
      <c r="UYK105" s="3"/>
      <c r="UYL105" s="3"/>
      <c r="UYM105" s="3"/>
      <c r="UYN105" s="3"/>
      <c r="UYO105" s="3"/>
      <c r="UYP105" s="3"/>
      <c r="UYQ105" s="3"/>
      <c r="UYR105" s="3"/>
      <c r="UYS105" s="3"/>
      <c r="UYT105" s="3"/>
      <c r="UYU105" s="3"/>
      <c r="UYV105" s="3"/>
      <c r="UYW105" s="3"/>
      <c r="UYX105" s="3"/>
      <c r="UYY105" s="3"/>
      <c r="UYZ105" s="3"/>
      <c r="UZA105" s="3"/>
      <c r="UZB105" s="3"/>
      <c r="UZC105" s="3"/>
      <c r="UZD105" s="3"/>
      <c r="UZE105" s="3"/>
      <c r="UZF105" s="3"/>
      <c r="UZG105" s="3"/>
      <c r="UZH105" s="3"/>
      <c r="UZI105" s="3"/>
      <c r="UZJ105" s="3"/>
      <c r="UZK105" s="3"/>
      <c r="UZL105" s="3"/>
      <c r="UZM105" s="3"/>
      <c r="UZN105" s="3"/>
      <c r="UZO105" s="3"/>
      <c r="UZP105" s="3"/>
      <c r="UZQ105" s="3"/>
      <c r="UZR105" s="3"/>
      <c r="UZS105" s="3"/>
      <c r="UZT105" s="3"/>
      <c r="UZU105" s="3"/>
      <c r="UZV105" s="3"/>
      <c r="UZW105" s="3"/>
      <c r="UZX105" s="3"/>
      <c r="UZY105" s="3"/>
      <c r="UZZ105" s="3"/>
      <c r="VAA105" s="3"/>
      <c r="VAB105" s="3"/>
      <c r="VAC105" s="3"/>
      <c r="VAD105" s="3"/>
      <c r="VAE105" s="3"/>
      <c r="VAF105" s="3"/>
      <c r="VAG105" s="3"/>
      <c r="VAH105" s="3"/>
      <c r="VAI105" s="3"/>
      <c r="VAJ105" s="3"/>
      <c r="VAK105" s="3"/>
      <c r="VAL105" s="3"/>
      <c r="VAM105" s="3"/>
      <c r="VAN105" s="3"/>
      <c r="VAO105" s="3"/>
      <c r="VAP105" s="3"/>
      <c r="VAQ105" s="3"/>
      <c r="VAR105" s="3"/>
      <c r="VAS105" s="3"/>
      <c r="VAT105" s="3"/>
      <c r="VAU105" s="3"/>
      <c r="VAV105" s="3"/>
      <c r="VAW105" s="3"/>
      <c r="VAX105" s="3"/>
      <c r="VAY105" s="3"/>
      <c r="VAZ105" s="3"/>
      <c r="VBA105" s="3"/>
      <c r="VBB105" s="3"/>
      <c r="VBC105" s="3"/>
      <c r="VBD105" s="3"/>
      <c r="VBE105" s="3"/>
      <c r="VBF105" s="3"/>
      <c r="VBG105" s="3"/>
      <c r="VBH105" s="3"/>
      <c r="VBI105" s="3"/>
      <c r="VBJ105" s="3"/>
      <c r="VBK105" s="3"/>
      <c r="VBL105" s="3"/>
      <c r="VBM105" s="3"/>
      <c r="VBN105" s="3"/>
      <c r="VBO105" s="3"/>
      <c r="VBP105" s="3"/>
      <c r="VBQ105" s="3"/>
      <c r="VBR105" s="3"/>
      <c r="VBS105" s="3"/>
      <c r="VBT105" s="3"/>
      <c r="VBU105" s="3"/>
      <c r="VBV105" s="3"/>
      <c r="VBW105" s="3"/>
      <c r="VBX105" s="3"/>
      <c r="VBY105" s="3"/>
      <c r="VBZ105" s="3"/>
      <c r="VCA105" s="3"/>
      <c r="VCB105" s="3"/>
      <c r="VCC105" s="3"/>
      <c r="VCD105" s="3"/>
      <c r="VCE105" s="3"/>
      <c r="VCF105" s="3"/>
      <c r="VCG105" s="3"/>
      <c r="VCH105" s="3"/>
      <c r="VCI105" s="3"/>
      <c r="VCJ105" s="3"/>
      <c r="VCK105" s="3"/>
      <c r="VCL105" s="3"/>
      <c r="VCM105" s="3"/>
      <c r="VCN105" s="3"/>
      <c r="VCO105" s="3"/>
      <c r="VCP105" s="3"/>
      <c r="VCQ105" s="3"/>
      <c r="VCR105" s="3"/>
      <c r="VCS105" s="3"/>
      <c r="VCT105" s="3"/>
      <c r="VCU105" s="3"/>
      <c r="VCV105" s="3"/>
      <c r="VCW105" s="3"/>
      <c r="VCX105" s="3"/>
      <c r="VCY105" s="3"/>
      <c r="VCZ105" s="3"/>
      <c r="VDA105" s="3"/>
      <c r="VDB105" s="3"/>
      <c r="VDC105" s="3"/>
      <c r="VDD105" s="3"/>
      <c r="VDE105" s="3"/>
      <c r="VDF105" s="3"/>
      <c r="VDG105" s="3"/>
      <c r="VDH105" s="3"/>
      <c r="VDI105" s="3"/>
      <c r="VDJ105" s="3"/>
      <c r="VDK105" s="3"/>
      <c r="VDL105" s="3"/>
      <c r="VDM105" s="3"/>
      <c r="VDN105" s="3"/>
      <c r="VDO105" s="3"/>
      <c r="VDP105" s="3"/>
      <c r="VDQ105" s="3"/>
      <c r="VDR105" s="3"/>
      <c r="VDS105" s="3"/>
      <c r="VDT105" s="3"/>
      <c r="VDU105" s="3"/>
      <c r="VDV105" s="3"/>
      <c r="VDW105" s="3"/>
      <c r="VDX105" s="3"/>
      <c r="VDY105" s="3"/>
      <c r="VDZ105" s="3"/>
      <c r="VEA105" s="3"/>
      <c r="VEB105" s="3"/>
      <c r="VEC105" s="3"/>
      <c r="VED105" s="3"/>
      <c r="VEE105" s="3"/>
      <c r="VEF105" s="3"/>
      <c r="VEG105" s="3"/>
      <c r="VEH105" s="3"/>
      <c r="VEI105" s="3"/>
      <c r="VEJ105" s="3"/>
      <c r="VEK105" s="3"/>
      <c r="VEL105" s="3"/>
      <c r="VEM105" s="3"/>
      <c r="VEN105" s="3"/>
      <c r="VEO105" s="3"/>
      <c r="VEP105" s="3"/>
      <c r="VEQ105" s="3"/>
      <c r="VER105" s="3"/>
      <c r="VES105" s="3"/>
      <c r="VET105" s="3"/>
      <c r="VEU105" s="3"/>
      <c r="VEV105" s="3"/>
      <c r="VEW105" s="3"/>
      <c r="VEX105" s="3"/>
      <c r="VEY105" s="3"/>
      <c r="VEZ105" s="3"/>
      <c r="VFA105" s="3"/>
      <c r="VFB105" s="3"/>
      <c r="VFC105" s="3"/>
      <c r="VFD105" s="3"/>
      <c r="VFE105" s="3"/>
      <c r="VFF105" s="3"/>
      <c r="VFG105" s="3"/>
      <c r="VFH105" s="3"/>
      <c r="VFI105" s="3"/>
      <c r="VFJ105" s="3"/>
      <c r="VFK105" s="3"/>
      <c r="VFL105" s="3"/>
      <c r="VFM105" s="3"/>
      <c r="VFN105" s="3"/>
      <c r="VFO105" s="3"/>
      <c r="VFP105" s="3"/>
      <c r="VFQ105" s="3"/>
      <c r="VFR105" s="3"/>
      <c r="VFS105" s="3"/>
      <c r="VFT105" s="3"/>
      <c r="VFU105" s="3"/>
      <c r="VFV105" s="3"/>
      <c r="VFW105" s="3"/>
      <c r="VFX105" s="3"/>
      <c r="VFY105" s="3"/>
      <c r="VFZ105" s="3"/>
      <c r="VGA105" s="3"/>
      <c r="VGB105" s="3"/>
      <c r="VGC105" s="3"/>
      <c r="VGD105" s="3"/>
      <c r="VGE105" s="3"/>
      <c r="VGF105" s="3"/>
      <c r="VGG105" s="3"/>
      <c r="VGH105" s="3"/>
      <c r="VGI105" s="3"/>
      <c r="VGJ105" s="3"/>
      <c r="VGK105" s="3"/>
      <c r="VGL105" s="3"/>
      <c r="VGM105" s="3"/>
      <c r="VGN105" s="3"/>
      <c r="VGO105" s="3"/>
      <c r="VGP105" s="3"/>
      <c r="VGQ105" s="3"/>
      <c r="VGR105" s="3"/>
      <c r="VGS105" s="3"/>
      <c r="VGT105" s="3"/>
      <c r="VGU105" s="3"/>
      <c r="VGV105" s="3"/>
      <c r="VGW105" s="3"/>
      <c r="VGX105" s="3"/>
      <c r="VGY105" s="3"/>
      <c r="VGZ105" s="3"/>
      <c r="VHA105" s="3"/>
      <c r="VHB105" s="3"/>
      <c r="VHC105" s="3"/>
      <c r="VHD105" s="3"/>
      <c r="VHE105" s="3"/>
      <c r="VHF105" s="3"/>
      <c r="VHG105" s="3"/>
      <c r="VHH105" s="3"/>
      <c r="VHI105" s="3"/>
      <c r="VHJ105" s="3"/>
      <c r="VHK105" s="3"/>
      <c r="VHL105" s="3"/>
      <c r="VHM105" s="3"/>
      <c r="VHN105" s="3"/>
      <c r="VHO105" s="3"/>
      <c r="VHP105" s="3"/>
      <c r="VHQ105" s="3"/>
      <c r="VHR105" s="3"/>
      <c r="VHS105" s="3"/>
      <c r="VHT105" s="3"/>
      <c r="VHU105" s="3"/>
      <c r="VHV105" s="3"/>
      <c r="VHW105" s="3"/>
      <c r="VHX105" s="3"/>
      <c r="VHY105" s="3"/>
      <c r="VHZ105" s="3"/>
      <c r="VIA105" s="3"/>
      <c r="VIB105" s="3"/>
      <c r="VIC105" s="3"/>
      <c r="VID105" s="3"/>
      <c r="VIE105" s="3"/>
      <c r="VIF105" s="3"/>
      <c r="VIG105" s="3"/>
      <c r="VIH105" s="3"/>
      <c r="VII105" s="3"/>
      <c r="VIJ105" s="3"/>
      <c r="VIK105" s="3"/>
      <c r="VIL105" s="3"/>
      <c r="VIM105" s="3"/>
      <c r="VIN105" s="3"/>
      <c r="VIO105" s="3"/>
      <c r="VIP105" s="3"/>
      <c r="VIQ105" s="3"/>
      <c r="VIR105" s="3"/>
      <c r="VIS105" s="3"/>
      <c r="VIT105" s="3"/>
      <c r="VIU105" s="3"/>
      <c r="VIV105" s="3"/>
      <c r="VIW105" s="3"/>
      <c r="VIX105" s="3"/>
      <c r="VIY105" s="3"/>
      <c r="VIZ105" s="3"/>
      <c r="VJA105" s="3"/>
      <c r="VJB105" s="3"/>
      <c r="VJC105" s="3"/>
      <c r="VJD105" s="3"/>
      <c r="VJE105" s="3"/>
      <c r="VJF105" s="3"/>
      <c r="VJG105" s="3"/>
      <c r="VJH105" s="3"/>
      <c r="VJI105" s="3"/>
      <c r="VJJ105" s="3"/>
      <c r="VJK105" s="3"/>
      <c r="VJL105" s="3"/>
      <c r="VJM105" s="3"/>
      <c r="VJN105" s="3"/>
      <c r="VJO105" s="3"/>
      <c r="VJP105" s="3"/>
      <c r="VJQ105" s="3"/>
      <c r="VJR105" s="3"/>
      <c r="VJS105" s="3"/>
      <c r="VJT105" s="3"/>
      <c r="VJU105" s="3"/>
      <c r="VJV105" s="3"/>
      <c r="VJW105" s="3"/>
      <c r="VJX105" s="3"/>
      <c r="VJY105" s="3"/>
      <c r="VJZ105" s="3"/>
      <c r="VKA105" s="3"/>
      <c r="VKB105" s="3"/>
      <c r="VKC105" s="3"/>
      <c r="VKD105" s="3"/>
      <c r="VKE105" s="3"/>
      <c r="VKF105" s="3"/>
      <c r="VKG105" s="3"/>
      <c r="VKH105" s="3"/>
      <c r="VKI105" s="3"/>
      <c r="VKJ105" s="3"/>
      <c r="VKK105" s="3"/>
      <c r="VKL105" s="3"/>
      <c r="VKM105" s="3"/>
      <c r="VKN105" s="3"/>
      <c r="VKO105" s="3"/>
      <c r="VKP105" s="3"/>
      <c r="VKQ105" s="3"/>
      <c r="VKR105" s="3"/>
      <c r="VKS105" s="3"/>
      <c r="VKT105" s="3"/>
      <c r="VKU105" s="3"/>
      <c r="VKV105" s="3"/>
      <c r="VKW105" s="3"/>
      <c r="VKX105" s="3"/>
      <c r="VKY105" s="3"/>
      <c r="VKZ105" s="3"/>
      <c r="VLA105" s="3"/>
      <c r="VLB105" s="3"/>
      <c r="VLC105" s="3"/>
      <c r="VLD105" s="3"/>
      <c r="VLE105" s="3"/>
      <c r="VLF105" s="3"/>
      <c r="VLG105" s="3"/>
      <c r="VLH105" s="3"/>
      <c r="VLI105" s="3"/>
      <c r="VLJ105" s="3"/>
      <c r="VLK105" s="3"/>
      <c r="VLL105" s="3"/>
      <c r="VLM105" s="3"/>
      <c r="VLN105" s="3"/>
      <c r="VLO105" s="3"/>
      <c r="VLP105" s="3"/>
      <c r="VLQ105" s="3"/>
      <c r="VLR105" s="3"/>
      <c r="VLS105" s="3"/>
      <c r="VLT105" s="3"/>
      <c r="VLU105" s="3"/>
      <c r="VLV105" s="3"/>
      <c r="VLW105" s="3"/>
      <c r="VLX105" s="3"/>
      <c r="VLY105" s="3"/>
      <c r="VLZ105" s="3"/>
      <c r="VMA105" s="3"/>
      <c r="VMB105" s="3"/>
      <c r="VMC105" s="3"/>
      <c r="VMD105" s="3"/>
      <c r="VME105" s="3"/>
      <c r="VMF105" s="3"/>
      <c r="VMG105" s="3"/>
      <c r="VMH105" s="3"/>
      <c r="VMI105" s="3"/>
      <c r="VMJ105" s="3"/>
      <c r="VMK105" s="3"/>
      <c r="VML105" s="3"/>
      <c r="VMM105" s="3"/>
      <c r="VMN105" s="3"/>
      <c r="VMO105" s="3"/>
      <c r="VMP105" s="3"/>
      <c r="VMQ105" s="3"/>
      <c r="VMR105" s="3"/>
      <c r="VMS105" s="3"/>
      <c r="VMT105" s="3"/>
      <c r="VMU105" s="3"/>
      <c r="VMV105" s="3"/>
      <c r="VMW105" s="3"/>
      <c r="VMX105" s="3"/>
      <c r="VMY105" s="3"/>
      <c r="VMZ105" s="3"/>
      <c r="VNA105" s="3"/>
      <c r="VNB105" s="3"/>
      <c r="VNC105" s="3"/>
      <c r="VND105" s="3"/>
      <c r="VNE105" s="3"/>
      <c r="VNF105" s="3"/>
      <c r="VNG105" s="3"/>
      <c r="VNH105" s="3"/>
      <c r="VNI105" s="3"/>
      <c r="VNJ105" s="3"/>
      <c r="VNK105" s="3"/>
      <c r="VNL105" s="3"/>
      <c r="VNM105" s="3"/>
      <c r="VNN105" s="3"/>
      <c r="VNO105" s="3"/>
      <c r="VNP105" s="3"/>
      <c r="VNQ105" s="3"/>
      <c r="VNR105" s="3"/>
      <c r="VNS105" s="3"/>
      <c r="VNT105" s="3"/>
      <c r="VNU105" s="3"/>
      <c r="VNV105" s="3"/>
      <c r="VNW105" s="3"/>
      <c r="VNX105" s="3"/>
      <c r="VNY105" s="3"/>
      <c r="VNZ105" s="3"/>
      <c r="VOA105" s="3"/>
      <c r="VOB105" s="3"/>
      <c r="VOC105" s="3"/>
      <c r="VOD105" s="3"/>
      <c r="VOE105" s="3"/>
      <c r="VOF105" s="3"/>
      <c r="VOG105" s="3"/>
      <c r="VOH105" s="3"/>
      <c r="VOI105" s="3"/>
      <c r="VOJ105" s="3"/>
      <c r="VOK105" s="3"/>
      <c r="VOL105" s="3"/>
      <c r="VOM105" s="3"/>
      <c r="VON105" s="3"/>
      <c r="VOO105" s="3"/>
      <c r="VOP105" s="3"/>
      <c r="VOQ105" s="3"/>
      <c r="VOR105" s="3"/>
      <c r="VOS105" s="3"/>
      <c r="VOT105" s="3"/>
      <c r="VOU105" s="3"/>
      <c r="VOV105" s="3"/>
      <c r="VOW105" s="3"/>
      <c r="VOX105" s="3"/>
      <c r="VOY105" s="3"/>
      <c r="VOZ105" s="3"/>
      <c r="VPA105" s="3"/>
      <c r="VPB105" s="3"/>
      <c r="VPC105" s="3"/>
      <c r="VPD105" s="3"/>
      <c r="VPE105" s="3"/>
      <c r="VPF105" s="3"/>
      <c r="VPG105" s="3"/>
      <c r="VPH105" s="3"/>
      <c r="VPI105" s="3"/>
      <c r="VPJ105" s="3"/>
      <c r="VPK105" s="3"/>
      <c r="VPL105" s="3"/>
      <c r="VPM105" s="3"/>
      <c r="VPN105" s="3"/>
      <c r="VPO105" s="3"/>
      <c r="VPP105" s="3"/>
      <c r="VPQ105" s="3"/>
      <c r="VPR105" s="3"/>
      <c r="VPS105" s="3"/>
      <c r="VPT105" s="3"/>
      <c r="VPU105" s="3"/>
      <c r="VPV105" s="3"/>
      <c r="VPW105" s="3"/>
      <c r="VPX105" s="3"/>
      <c r="VPY105" s="3"/>
      <c r="VPZ105" s="3"/>
      <c r="VQA105" s="3"/>
      <c r="VQB105" s="3"/>
      <c r="VQC105" s="3"/>
      <c r="VQD105" s="3"/>
      <c r="VQE105" s="3"/>
      <c r="VQF105" s="3"/>
      <c r="VQG105" s="3"/>
      <c r="VQH105" s="3"/>
      <c r="VQI105" s="3"/>
      <c r="VQJ105" s="3"/>
      <c r="VQK105" s="3"/>
      <c r="VQL105" s="3"/>
      <c r="VQM105" s="3"/>
      <c r="VQN105" s="3"/>
      <c r="VQO105" s="3"/>
      <c r="VQP105" s="3"/>
      <c r="VQQ105" s="3"/>
      <c r="VQR105" s="3"/>
      <c r="VQS105" s="3"/>
      <c r="VQT105" s="3"/>
      <c r="VQU105" s="3"/>
      <c r="VQV105" s="3"/>
      <c r="VQW105" s="3"/>
      <c r="VQX105" s="3"/>
      <c r="VQY105" s="3"/>
      <c r="VQZ105" s="3"/>
      <c r="VRA105" s="3"/>
      <c r="VRB105" s="3"/>
      <c r="VRC105" s="3"/>
      <c r="VRD105" s="3"/>
      <c r="VRE105" s="3"/>
      <c r="VRF105" s="3"/>
      <c r="VRG105" s="3"/>
      <c r="VRH105" s="3"/>
      <c r="VRI105" s="3"/>
      <c r="VRJ105" s="3"/>
      <c r="VRK105" s="3"/>
      <c r="VRL105" s="3"/>
      <c r="VRM105" s="3"/>
      <c r="VRN105" s="3"/>
      <c r="VRO105" s="3"/>
      <c r="VRP105" s="3"/>
      <c r="VRQ105" s="3"/>
      <c r="VRR105" s="3"/>
      <c r="VRS105" s="3"/>
      <c r="VRT105" s="3"/>
      <c r="VRU105" s="3"/>
      <c r="VRV105" s="3"/>
      <c r="VRW105" s="3"/>
      <c r="VRX105" s="3"/>
      <c r="VRY105" s="3"/>
      <c r="VRZ105" s="3"/>
      <c r="VSA105" s="3"/>
      <c r="VSB105" s="3"/>
      <c r="VSC105" s="3"/>
      <c r="VSD105" s="3"/>
      <c r="VSE105" s="3"/>
      <c r="VSF105" s="3"/>
      <c r="VSG105" s="3"/>
      <c r="VSH105" s="3"/>
      <c r="VSI105" s="3"/>
      <c r="VSJ105" s="3"/>
      <c r="VSK105" s="3"/>
      <c r="VSL105" s="3"/>
      <c r="VSM105" s="3"/>
      <c r="VSN105" s="3"/>
      <c r="VSO105" s="3"/>
      <c r="VSP105" s="3"/>
      <c r="VSQ105" s="3"/>
      <c r="VSR105" s="3"/>
      <c r="VSS105" s="3"/>
      <c r="VST105" s="3"/>
      <c r="VSU105" s="3"/>
      <c r="VSV105" s="3"/>
      <c r="VSW105" s="3"/>
      <c r="VSX105" s="3"/>
      <c r="VSY105" s="3"/>
      <c r="VSZ105" s="3"/>
      <c r="VTA105" s="3"/>
      <c r="VTB105" s="3"/>
      <c r="VTC105" s="3"/>
      <c r="VTD105" s="3"/>
      <c r="VTE105" s="3"/>
      <c r="VTF105" s="3"/>
      <c r="VTG105" s="3"/>
      <c r="VTH105" s="3"/>
      <c r="VTI105" s="3"/>
      <c r="VTJ105" s="3"/>
      <c r="VTK105" s="3"/>
      <c r="VTL105" s="3"/>
      <c r="VTM105" s="3"/>
      <c r="VTN105" s="3"/>
      <c r="VTO105" s="3"/>
      <c r="VTP105" s="3"/>
      <c r="VTQ105" s="3"/>
      <c r="VTR105" s="3"/>
      <c r="VTS105" s="3"/>
      <c r="VTT105" s="3"/>
      <c r="VTU105" s="3"/>
      <c r="VTV105" s="3"/>
      <c r="VTW105" s="3"/>
      <c r="VTX105" s="3"/>
      <c r="VTY105" s="3"/>
      <c r="VTZ105" s="3"/>
      <c r="VUA105" s="3"/>
      <c r="VUB105" s="3"/>
      <c r="VUC105" s="3"/>
      <c r="VUD105" s="3"/>
      <c r="VUE105" s="3"/>
      <c r="VUF105" s="3"/>
      <c r="VUG105" s="3"/>
      <c r="VUH105" s="3"/>
      <c r="VUI105" s="3"/>
      <c r="VUJ105" s="3"/>
      <c r="VUK105" s="3"/>
      <c r="VUL105" s="3"/>
      <c r="VUM105" s="3"/>
      <c r="VUN105" s="3"/>
      <c r="VUO105" s="3"/>
      <c r="VUP105" s="3"/>
      <c r="VUQ105" s="3"/>
      <c r="VUR105" s="3"/>
      <c r="VUS105" s="3"/>
      <c r="VUT105" s="3"/>
      <c r="VUU105" s="3"/>
      <c r="VUV105" s="3"/>
      <c r="VUW105" s="3"/>
      <c r="VUX105" s="3"/>
      <c r="VUY105" s="3"/>
      <c r="VUZ105" s="3"/>
      <c r="VVA105" s="3"/>
      <c r="VVB105" s="3"/>
      <c r="VVC105" s="3"/>
      <c r="VVD105" s="3"/>
      <c r="VVE105" s="3"/>
      <c r="VVF105" s="3"/>
      <c r="VVG105" s="3"/>
      <c r="VVH105" s="3"/>
      <c r="VVI105" s="3"/>
      <c r="VVJ105" s="3"/>
      <c r="VVK105" s="3"/>
      <c r="VVL105" s="3"/>
      <c r="VVM105" s="3"/>
      <c r="VVN105" s="3"/>
      <c r="VVO105" s="3"/>
      <c r="VVP105" s="3"/>
      <c r="VVQ105" s="3"/>
      <c r="VVR105" s="3"/>
      <c r="VVS105" s="3"/>
      <c r="VVT105" s="3"/>
      <c r="VVU105" s="3"/>
      <c r="VVV105" s="3"/>
      <c r="VVW105" s="3"/>
      <c r="VVX105" s="3"/>
      <c r="VVY105" s="3"/>
      <c r="VVZ105" s="3"/>
      <c r="VWA105" s="3"/>
      <c r="VWB105" s="3"/>
      <c r="VWC105" s="3"/>
      <c r="VWD105" s="3"/>
      <c r="VWE105" s="3"/>
      <c r="VWF105" s="3"/>
      <c r="VWG105" s="3"/>
      <c r="VWH105" s="3"/>
      <c r="VWI105" s="3"/>
      <c r="VWJ105" s="3"/>
      <c r="VWK105" s="3"/>
      <c r="VWL105" s="3"/>
      <c r="VWM105" s="3"/>
      <c r="VWN105" s="3"/>
      <c r="VWO105" s="3"/>
      <c r="VWP105" s="3"/>
      <c r="VWQ105" s="3"/>
      <c r="VWR105" s="3"/>
      <c r="VWS105" s="3"/>
      <c r="VWT105" s="3"/>
      <c r="VWU105" s="3"/>
      <c r="VWV105" s="3"/>
      <c r="VWW105" s="3"/>
      <c r="VWX105" s="3"/>
      <c r="VWY105" s="3"/>
      <c r="VWZ105" s="3"/>
      <c r="VXA105" s="3"/>
      <c r="VXB105" s="3"/>
      <c r="VXC105" s="3"/>
      <c r="VXD105" s="3"/>
      <c r="VXE105" s="3"/>
      <c r="VXF105" s="3"/>
      <c r="VXG105" s="3"/>
      <c r="VXH105" s="3"/>
      <c r="VXI105" s="3"/>
      <c r="VXJ105" s="3"/>
      <c r="VXK105" s="3"/>
      <c r="VXL105" s="3"/>
      <c r="VXM105" s="3"/>
      <c r="VXN105" s="3"/>
      <c r="VXO105" s="3"/>
      <c r="VXP105" s="3"/>
      <c r="VXQ105" s="3"/>
      <c r="VXR105" s="3"/>
      <c r="VXS105" s="3"/>
      <c r="VXT105" s="3"/>
      <c r="VXU105" s="3"/>
      <c r="VXV105" s="3"/>
      <c r="VXW105" s="3"/>
      <c r="VXX105" s="3"/>
      <c r="VXY105" s="3"/>
      <c r="VXZ105" s="3"/>
      <c r="VYA105" s="3"/>
      <c r="VYB105" s="3"/>
      <c r="VYC105" s="3"/>
      <c r="VYD105" s="3"/>
      <c r="VYE105" s="3"/>
      <c r="VYF105" s="3"/>
      <c r="VYG105" s="3"/>
      <c r="VYH105" s="3"/>
      <c r="VYI105" s="3"/>
      <c r="VYJ105" s="3"/>
      <c r="VYK105" s="3"/>
      <c r="VYL105" s="3"/>
      <c r="VYM105" s="3"/>
      <c r="VYN105" s="3"/>
      <c r="VYO105" s="3"/>
      <c r="VYP105" s="3"/>
      <c r="VYQ105" s="3"/>
      <c r="VYR105" s="3"/>
      <c r="VYS105" s="3"/>
      <c r="VYT105" s="3"/>
      <c r="VYU105" s="3"/>
      <c r="VYV105" s="3"/>
      <c r="VYW105" s="3"/>
      <c r="VYX105" s="3"/>
      <c r="VYY105" s="3"/>
      <c r="VYZ105" s="3"/>
      <c r="VZA105" s="3"/>
      <c r="VZB105" s="3"/>
      <c r="VZC105" s="3"/>
      <c r="VZD105" s="3"/>
      <c r="VZE105" s="3"/>
      <c r="VZF105" s="3"/>
      <c r="VZG105" s="3"/>
      <c r="VZH105" s="3"/>
      <c r="VZI105" s="3"/>
      <c r="VZJ105" s="3"/>
      <c r="VZK105" s="3"/>
      <c r="VZL105" s="3"/>
      <c r="VZM105" s="3"/>
      <c r="VZN105" s="3"/>
      <c r="VZO105" s="3"/>
      <c r="VZP105" s="3"/>
      <c r="VZQ105" s="3"/>
      <c r="VZR105" s="3"/>
      <c r="VZS105" s="3"/>
      <c r="VZT105" s="3"/>
      <c r="VZU105" s="3"/>
      <c r="VZV105" s="3"/>
      <c r="VZW105" s="3"/>
      <c r="VZX105" s="3"/>
      <c r="VZY105" s="3"/>
      <c r="VZZ105" s="3"/>
      <c r="WAA105" s="3"/>
      <c r="WAB105" s="3"/>
      <c r="WAC105" s="3"/>
      <c r="WAD105" s="3"/>
      <c r="WAE105" s="3"/>
      <c r="WAF105" s="3"/>
      <c r="WAG105" s="3"/>
      <c r="WAH105" s="3"/>
      <c r="WAI105" s="3"/>
      <c r="WAJ105" s="3"/>
      <c r="WAK105" s="3"/>
      <c r="WAL105" s="3"/>
      <c r="WAM105" s="3"/>
      <c r="WAN105" s="3"/>
      <c r="WAO105" s="3"/>
      <c r="WAP105" s="3"/>
      <c r="WAQ105" s="3"/>
      <c r="WAR105" s="3"/>
      <c r="WAS105" s="3"/>
      <c r="WAT105" s="3"/>
      <c r="WAU105" s="3"/>
      <c r="WAV105" s="3"/>
      <c r="WAW105" s="3"/>
      <c r="WAX105" s="3"/>
      <c r="WAY105" s="3"/>
      <c r="WAZ105" s="3"/>
      <c r="WBA105" s="3"/>
      <c r="WBB105" s="3"/>
      <c r="WBC105" s="3"/>
      <c r="WBD105" s="3"/>
      <c r="WBE105" s="3"/>
      <c r="WBF105" s="3"/>
      <c r="WBG105" s="3"/>
      <c r="WBH105" s="3"/>
      <c r="WBI105" s="3"/>
      <c r="WBJ105" s="3"/>
      <c r="WBK105" s="3"/>
      <c r="WBL105" s="3"/>
      <c r="WBM105" s="3"/>
      <c r="WBN105" s="3"/>
      <c r="WBO105" s="3"/>
      <c r="WBP105" s="3"/>
      <c r="WBQ105" s="3"/>
      <c r="WBR105" s="3"/>
      <c r="WBS105" s="3"/>
      <c r="WBT105" s="3"/>
      <c r="WBU105" s="3"/>
      <c r="WBV105" s="3"/>
      <c r="WBW105" s="3"/>
      <c r="WBX105" s="3"/>
      <c r="WBY105" s="3"/>
      <c r="WBZ105" s="3"/>
      <c r="WCA105" s="3"/>
      <c r="WCB105" s="3"/>
      <c r="WCC105" s="3"/>
      <c r="WCD105" s="3"/>
      <c r="WCE105" s="3"/>
      <c r="WCF105" s="3"/>
      <c r="WCG105" s="3"/>
      <c r="WCH105" s="3"/>
      <c r="WCI105" s="3"/>
      <c r="WCJ105" s="3"/>
      <c r="WCK105" s="3"/>
      <c r="WCL105" s="3"/>
      <c r="WCM105" s="3"/>
      <c r="WCN105" s="3"/>
      <c r="WCO105" s="3"/>
      <c r="WCP105" s="3"/>
      <c r="WCQ105" s="3"/>
      <c r="WCR105" s="3"/>
      <c r="WCS105" s="3"/>
      <c r="WCT105" s="3"/>
      <c r="WCU105" s="3"/>
      <c r="WCV105" s="3"/>
      <c r="WCW105" s="3"/>
      <c r="WCX105" s="3"/>
      <c r="WCY105" s="3"/>
      <c r="WCZ105" s="3"/>
      <c r="WDA105" s="3"/>
      <c r="WDB105" s="3"/>
      <c r="WDC105" s="3"/>
      <c r="WDD105" s="3"/>
      <c r="WDE105" s="3"/>
      <c r="WDF105" s="3"/>
      <c r="WDG105" s="3"/>
      <c r="WDH105" s="3"/>
      <c r="WDI105" s="3"/>
      <c r="WDJ105" s="3"/>
      <c r="WDK105" s="3"/>
      <c r="WDL105" s="3"/>
      <c r="WDM105" s="3"/>
      <c r="WDN105" s="3"/>
      <c r="WDO105" s="3"/>
      <c r="WDP105" s="3"/>
      <c r="WDQ105" s="3"/>
      <c r="WDR105" s="3"/>
      <c r="WDS105" s="3"/>
      <c r="WDT105" s="3"/>
      <c r="WDU105" s="3"/>
      <c r="WDV105" s="3"/>
      <c r="WDW105" s="3"/>
      <c r="WDX105" s="3"/>
      <c r="WDY105" s="3"/>
      <c r="WDZ105" s="3"/>
      <c r="WEA105" s="3"/>
      <c r="WEB105" s="3"/>
      <c r="WEC105" s="3"/>
      <c r="WED105" s="3"/>
      <c r="WEE105" s="3"/>
      <c r="WEF105" s="3"/>
      <c r="WEG105" s="3"/>
      <c r="WEH105" s="3"/>
      <c r="WEI105" s="3"/>
      <c r="WEJ105" s="3"/>
      <c r="WEK105" s="3"/>
      <c r="WEL105" s="3"/>
      <c r="WEM105" s="3"/>
      <c r="WEN105" s="3"/>
      <c r="WEO105" s="3"/>
      <c r="WEP105" s="3"/>
      <c r="WEQ105" s="3"/>
      <c r="WER105" s="3"/>
      <c r="WES105" s="3"/>
      <c r="WET105" s="3"/>
      <c r="WEU105" s="3"/>
      <c r="WEV105" s="3"/>
      <c r="WEW105" s="3"/>
      <c r="WEX105" s="3"/>
      <c r="WEY105" s="3"/>
      <c r="WEZ105" s="3"/>
      <c r="WFA105" s="3"/>
      <c r="WFB105" s="3"/>
      <c r="WFC105" s="3"/>
      <c r="WFD105" s="3"/>
      <c r="WFE105" s="3"/>
      <c r="WFF105" s="3"/>
      <c r="WFG105" s="3"/>
      <c r="WFH105" s="3"/>
      <c r="WFI105" s="3"/>
      <c r="WFJ105" s="3"/>
      <c r="WFK105" s="3"/>
      <c r="WFL105" s="3"/>
      <c r="WFM105" s="3"/>
      <c r="WFN105" s="3"/>
      <c r="WFO105" s="3"/>
      <c r="WFP105" s="3"/>
      <c r="WFQ105" s="3"/>
      <c r="WFR105" s="3"/>
      <c r="WFS105" s="3"/>
      <c r="WFT105" s="3"/>
      <c r="WFU105" s="3"/>
      <c r="WFV105" s="3"/>
      <c r="WFW105" s="3"/>
      <c r="WFX105" s="3"/>
      <c r="WFY105" s="3"/>
      <c r="WFZ105" s="3"/>
      <c r="WGA105" s="3"/>
      <c r="WGB105" s="3"/>
      <c r="WGC105" s="3"/>
      <c r="WGD105" s="3"/>
      <c r="WGE105" s="3"/>
      <c r="WGF105" s="3"/>
      <c r="WGG105" s="3"/>
      <c r="WGH105" s="3"/>
      <c r="WGI105" s="3"/>
      <c r="WGJ105" s="3"/>
      <c r="WGK105" s="3"/>
      <c r="WGL105" s="3"/>
      <c r="WGM105" s="3"/>
      <c r="WGN105" s="3"/>
      <c r="WGO105" s="3"/>
      <c r="WGP105" s="3"/>
      <c r="WGQ105" s="3"/>
      <c r="WGR105" s="3"/>
      <c r="WGS105" s="3"/>
      <c r="WGT105" s="3"/>
      <c r="WGU105" s="3"/>
      <c r="WGV105" s="3"/>
      <c r="WGW105" s="3"/>
      <c r="WGX105" s="3"/>
      <c r="WGY105" s="3"/>
      <c r="WGZ105" s="3"/>
      <c r="WHA105" s="3"/>
      <c r="WHB105" s="3"/>
      <c r="WHC105" s="3"/>
      <c r="WHD105" s="3"/>
      <c r="WHE105" s="3"/>
      <c r="WHF105" s="3"/>
      <c r="WHG105" s="3"/>
      <c r="WHH105" s="3"/>
      <c r="WHI105" s="3"/>
      <c r="WHJ105" s="3"/>
      <c r="WHK105" s="3"/>
      <c r="WHL105" s="3"/>
      <c r="WHM105" s="3"/>
      <c r="WHN105" s="3"/>
      <c r="WHO105" s="3"/>
      <c r="WHP105" s="3"/>
      <c r="WHQ105" s="3"/>
      <c r="WHR105" s="3"/>
      <c r="WHS105" s="3"/>
      <c r="WHT105" s="3"/>
      <c r="WHU105" s="3"/>
      <c r="WHV105" s="3"/>
      <c r="WHW105" s="3"/>
      <c r="WHX105" s="3"/>
      <c r="WHY105" s="3"/>
      <c r="WHZ105" s="3"/>
      <c r="WIA105" s="3"/>
      <c r="WIB105" s="3"/>
      <c r="WIC105" s="3"/>
      <c r="WID105" s="3"/>
      <c r="WIE105" s="3"/>
      <c r="WIF105" s="3"/>
      <c r="WIG105" s="3"/>
      <c r="WIH105" s="3"/>
      <c r="WII105" s="3"/>
      <c r="WIJ105" s="3"/>
      <c r="WIK105" s="3"/>
      <c r="WIL105" s="3"/>
      <c r="WIM105" s="3"/>
      <c r="WIN105" s="3"/>
      <c r="WIO105" s="3"/>
      <c r="WIP105" s="3"/>
      <c r="WIQ105" s="3"/>
      <c r="WIR105" s="3"/>
      <c r="WIS105" s="3"/>
      <c r="WIT105" s="3"/>
      <c r="WIU105" s="3"/>
      <c r="WIV105" s="3"/>
      <c r="WIW105" s="3"/>
      <c r="WIX105" s="3"/>
      <c r="WIY105" s="3"/>
      <c r="WIZ105" s="3"/>
      <c r="WJA105" s="3"/>
      <c r="WJB105" s="3"/>
      <c r="WJC105" s="3"/>
      <c r="WJD105" s="3"/>
      <c r="WJE105" s="3"/>
      <c r="WJF105" s="3"/>
      <c r="WJG105" s="3"/>
      <c r="WJH105" s="3"/>
      <c r="WJI105" s="3"/>
      <c r="WJJ105" s="3"/>
      <c r="WJK105" s="3"/>
      <c r="WJL105" s="3"/>
      <c r="WJM105" s="3"/>
      <c r="WJN105" s="3"/>
      <c r="WJO105" s="3"/>
      <c r="WJP105" s="3"/>
      <c r="WJQ105" s="3"/>
      <c r="WJR105" s="3"/>
      <c r="WJS105" s="3"/>
      <c r="WJT105" s="3"/>
      <c r="WJU105" s="3"/>
      <c r="WJV105" s="3"/>
      <c r="WJW105" s="3"/>
      <c r="WJX105" s="3"/>
      <c r="WJY105" s="3"/>
      <c r="WJZ105" s="3"/>
      <c r="WKA105" s="3"/>
      <c r="WKB105" s="3"/>
      <c r="WKC105" s="3"/>
      <c r="WKD105" s="3"/>
      <c r="WKE105" s="3"/>
      <c r="WKF105" s="3"/>
      <c r="WKG105" s="3"/>
      <c r="WKH105" s="3"/>
      <c r="WKI105" s="3"/>
      <c r="WKJ105" s="3"/>
      <c r="WKK105" s="3"/>
      <c r="WKL105" s="3"/>
      <c r="WKM105" s="3"/>
      <c r="WKN105" s="3"/>
      <c r="WKO105" s="3"/>
      <c r="WKP105" s="3"/>
      <c r="WKQ105" s="3"/>
      <c r="WKR105" s="3"/>
      <c r="WKS105" s="3"/>
      <c r="WKT105" s="3"/>
      <c r="WKU105" s="3"/>
      <c r="WKV105" s="3"/>
      <c r="WKW105" s="3"/>
      <c r="WKX105" s="3"/>
      <c r="WKY105" s="3"/>
      <c r="WKZ105" s="3"/>
      <c r="WLA105" s="3"/>
      <c r="WLB105" s="3"/>
      <c r="WLC105" s="3"/>
      <c r="WLD105" s="3"/>
      <c r="WLE105" s="3"/>
      <c r="WLF105" s="3"/>
      <c r="WLG105" s="3"/>
      <c r="WLH105" s="3"/>
      <c r="WLI105" s="3"/>
      <c r="WLJ105" s="3"/>
      <c r="WLK105" s="3"/>
      <c r="WLL105" s="3"/>
      <c r="WLM105" s="3"/>
      <c r="WLN105" s="3"/>
      <c r="WLO105" s="3"/>
      <c r="WLP105" s="3"/>
      <c r="WLQ105" s="3"/>
      <c r="WLR105" s="3"/>
      <c r="WLS105" s="3"/>
      <c r="WLT105" s="3"/>
      <c r="WLU105" s="3"/>
      <c r="WLV105" s="3"/>
      <c r="WLW105" s="3"/>
      <c r="WLX105" s="3"/>
      <c r="WLY105" s="3"/>
      <c r="WLZ105" s="3"/>
      <c r="WMA105" s="3"/>
      <c r="WMB105" s="3"/>
      <c r="WMC105" s="3"/>
      <c r="WMD105" s="3"/>
      <c r="WME105" s="3"/>
      <c r="WMF105" s="3"/>
      <c r="WMG105" s="3"/>
      <c r="WMH105" s="3"/>
      <c r="WMI105" s="3"/>
      <c r="WMJ105" s="3"/>
      <c r="WMK105" s="3"/>
      <c r="WML105" s="3"/>
      <c r="WMM105" s="3"/>
      <c r="WMN105" s="3"/>
      <c r="WMO105" s="3"/>
      <c r="WMP105" s="3"/>
      <c r="WMQ105" s="3"/>
      <c r="WMR105" s="3"/>
      <c r="WMS105" s="3"/>
      <c r="WMT105" s="3"/>
      <c r="WMU105" s="3"/>
      <c r="WMV105" s="3"/>
      <c r="WMW105" s="3"/>
      <c r="WMX105" s="3"/>
      <c r="WMY105" s="3"/>
      <c r="WMZ105" s="3"/>
      <c r="WNA105" s="3"/>
      <c r="WNB105" s="3"/>
      <c r="WNC105" s="3"/>
      <c r="WND105" s="3"/>
      <c r="WNE105" s="3"/>
      <c r="WNF105" s="3"/>
      <c r="WNG105" s="3"/>
      <c r="WNH105" s="3"/>
      <c r="WNI105" s="3"/>
      <c r="WNJ105" s="3"/>
      <c r="WNK105" s="3"/>
      <c r="WNL105" s="3"/>
      <c r="WNM105" s="3"/>
      <c r="WNN105" s="3"/>
      <c r="WNO105" s="3"/>
      <c r="WNP105" s="3"/>
      <c r="WNQ105" s="3"/>
      <c r="WNR105" s="3"/>
      <c r="WNS105" s="3"/>
      <c r="WNT105" s="3"/>
      <c r="WNU105" s="3"/>
      <c r="WNV105" s="3"/>
      <c r="WNW105" s="3"/>
      <c r="WNX105" s="3"/>
      <c r="WNY105" s="3"/>
      <c r="WNZ105" s="3"/>
      <c r="WOA105" s="3"/>
      <c r="WOB105" s="3"/>
      <c r="WOC105" s="3"/>
      <c r="WOD105" s="3"/>
      <c r="WOE105" s="3"/>
      <c r="WOF105" s="3"/>
      <c r="WOG105" s="3"/>
      <c r="WOH105" s="3"/>
      <c r="WOI105" s="3"/>
      <c r="WOJ105" s="3"/>
      <c r="WOK105" s="3"/>
      <c r="WOL105" s="3"/>
      <c r="WOM105" s="3"/>
      <c r="WON105" s="3"/>
      <c r="WOO105" s="3"/>
      <c r="WOP105" s="3"/>
      <c r="WOQ105" s="3"/>
      <c r="WOR105" s="3"/>
      <c r="WOS105" s="3"/>
      <c r="WOT105" s="3"/>
      <c r="WOU105" s="3"/>
      <c r="WOV105" s="3"/>
      <c r="WOW105" s="3"/>
      <c r="WOX105" s="3"/>
      <c r="WOY105" s="3"/>
      <c r="WOZ105" s="3"/>
      <c r="WPA105" s="3"/>
      <c r="WPB105" s="3"/>
      <c r="WPC105" s="3"/>
      <c r="WPD105" s="3"/>
      <c r="WPE105" s="3"/>
      <c r="WPF105" s="3"/>
      <c r="WPG105" s="3"/>
      <c r="WPH105" s="3"/>
      <c r="WPI105" s="3"/>
      <c r="WPJ105" s="3"/>
      <c r="WPK105" s="3"/>
      <c r="WPL105" s="3"/>
      <c r="WPM105" s="3"/>
      <c r="WPN105" s="3"/>
      <c r="WPO105" s="3"/>
      <c r="WPP105" s="3"/>
      <c r="WPQ105" s="3"/>
      <c r="WPR105" s="3"/>
      <c r="WPS105" s="3"/>
      <c r="WPT105" s="3"/>
      <c r="WPU105" s="3"/>
      <c r="WPV105" s="3"/>
      <c r="WPW105" s="3"/>
      <c r="WPX105" s="3"/>
      <c r="WPY105" s="3"/>
      <c r="WPZ105" s="3"/>
      <c r="WQA105" s="3"/>
      <c r="WQB105" s="3"/>
      <c r="WQC105" s="3"/>
      <c r="WQD105" s="3"/>
      <c r="WQE105" s="3"/>
      <c r="WQF105" s="3"/>
      <c r="WQG105" s="3"/>
      <c r="WQH105" s="3"/>
      <c r="WQI105" s="3"/>
      <c r="WQJ105" s="3"/>
      <c r="WQK105" s="3"/>
      <c r="WQL105" s="3"/>
      <c r="WQM105" s="3"/>
      <c r="WQN105" s="3"/>
      <c r="WQO105" s="3"/>
      <c r="WQP105" s="3"/>
      <c r="WQQ105" s="3"/>
      <c r="WQR105" s="3"/>
      <c r="WQS105" s="3"/>
      <c r="WQT105" s="3"/>
      <c r="WQU105" s="3"/>
      <c r="WQV105" s="3"/>
      <c r="WQW105" s="3"/>
      <c r="WQX105" s="3"/>
      <c r="WQY105" s="3"/>
      <c r="WQZ105" s="3"/>
      <c r="WRA105" s="3"/>
      <c r="WRB105" s="3"/>
      <c r="WRC105" s="3"/>
      <c r="WRD105" s="3"/>
      <c r="WRE105" s="3"/>
      <c r="WRF105" s="3"/>
      <c r="WRG105" s="3"/>
      <c r="WRH105" s="3"/>
      <c r="WRI105" s="3"/>
      <c r="WRJ105" s="3"/>
      <c r="WRK105" s="3"/>
      <c r="WRL105" s="3"/>
      <c r="WRM105" s="3"/>
      <c r="WRN105" s="3"/>
      <c r="WRO105" s="3"/>
      <c r="WRP105" s="3"/>
      <c r="WRQ105" s="3"/>
      <c r="WRR105" s="3"/>
      <c r="WRS105" s="3"/>
      <c r="WRT105" s="3"/>
      <c r="WRU105" s="3"/>
      <c r="WRV105" s="3"/>
      <c r="WRW105" s="3"/>
      <c r="WRX105" s="3"/>
      <c r="WRY105" s="3"/>
      <c r="WRZ105" s="3"/>
      <c r="WSA105" s="3"/>
      <c r="WSB105" s="3"/>
      <c r="WSC105" s="3"/>
      <c r="WSD105" s="3"/>
      <c r="WSE105" s="3"/>
      <c r="WSF105" s="3"/>
      <c r="WSG105" s="3"/>
      <c r="WSH105" s="3"/>
      <c r="WSI105" s="3"/>
      <c r="WSJ105" s="3"/>
      <c r="WSK105" s="3"/>
      <c r="WSL105" s="3"/>
      <c r="WSM105" s="3"/>
      <c r="WSN105" s="3"/>
      <c r="WSO105" s="3"/>
      <c r="WSP105" s="3"/>
      <c r="WSQ105" s="3"/>
      <c r="WSR105" s="3"/>
      <c r="WSS105" s="3"/>
      <c r="WST105" s="3"/>
      <c r="WSU105" s="3"/>
      <c r="WSV105" s="3"/>
      <c r="WSW105" s="3"/>
      <c r="WSX105" s="3"/>
      <c r="WSY105" s="3"/>
      <c r="WSZ105" s="3"/>
      <c r="WTA105" s="3"/>
      <c r="WTB105" s="3"/>
      <c r="WTC105" s="3"/>
      <c r="WTD105" s="3"/>
      <c r="WTE105" s="3"/>
      <c r="WTF105" s="3"/>
      <c r="WTG105" s="3"/>
      <c r="WTH105" s="3"/>
      <c r="WTI105" s="3"/>
      <c r="WTJ105" s="3"/>
      <c r="WTK105" s="3"/>
      <c r="WTL105" s="3"/>
      <c r="WTM105" s="3"/>
      <c r="WTN105" s="3"/>
      <c r="WTO105" s="3"/>
      <c r="WTP105" s="3"/>
      <c r="WTQ105" s="3"/>
      <c r="WTR105" s="3"/>
      <c r="WTS105" s="3"/>
      <c r="WTT105" s="3"/>
      <c r="WTU105" s="3"/>
      <c r="WTV105" s="3"/>
      <c r="WTW105" s="3"/>
      <c r="WTX105" s="3"/>
      <c r="WTY105" s="3"/>
      <c r="WTZ105" s="3"/>
      <c r="WUA105" s="3"/>
      <c r="WUB105" s="3"/>
      <c r="WUC105" s="3"/>
      <c r="WUD105" s="3"/>
      <c r="WUE105" s="3"/>
      <c r="WUF105" s="3"/>
      <c r="WUG105" s="3"/>
      <c r="WUH105" s="3"/>
      <c r="WUI105" s="3"/>
      <c r="WUJ105" s="3"/>
      <c r="WUK105" s="3"/>
      <c r="WUL105" s="3"/>
      <c r="WUM105" s="3"/>
      <c r="WUN105" s="3"/>
      <c r="WUO105" s="3"/>
      <c r="WUP105" s="3"/>
      <c r="WUQ105" s="3"/>
      <c r="WUR105" s="3"/>
      <c r="WUS105" s="3"/>
      <c r="WUT105" s="3"/>
      <c r="WUU105" s="3"/>
      <c r="WUV105" s="3"/>
      <c r="WUW105" s="3"/>
      <c r="WUX105" s="3"/>
      <c r="WUY105" s="3"/>
      <c r="WUZ105" s="3"/>
      <c r="WVA105" s="3"/>
      <c r="WVB105" s="3"/>
      <c r="WVC105" s="3"/>
      <c r="WVD105" s="3"/>
      <c r="WVE105" s="3"/>
      <c r="WVF105" s="3"/>
      <c r="WVG105" s="3"/>
      <c r="WVH105" s="3"/>
      <c r="WVI105" s="3"/>
      <c r="WVJ105" s="3"/>
      <c r="WVK105" s="3"/>
      <c r="WVL105" s="3"/>
      <c r="WVM105" s="3"/>
      <c r="WVN105" s="3"/>
      <c r="WVO105" s="3"/>
      <c r="WVP105" s="3"/>
      <c r="WVQ105" s="3"/>
      <c r="WVR105" s="3"/>
      <c r="WVS105" s="3"/>
      <c r="WVT105" s="3"/>
      <c r="WVU105" s="3"/>
      <c r="WVV105" s="3"/>
      <c r="WVW105" s="3"/>
      <c r="WVX105" s="3"/>
      <c r="WVY105" s="3"/>
      <c r="WVZ105" s="3"/>
      <c r="WWA105" s="3"/>
      <c r="WWB105" s="3"/>
      <c r="WWC105" s="3"/>
      <c r="WWD105" s="3"/>
      <c r="WWE105" s="3"/>
      <c r="WWF105" s="3"/>
      <c r="WWG105" s="3"/>
      <c r="WWH105" s="3"/>
      <c r="WWI105" s="3"/>
      <c r="WWJ105" s="3"/>
      <c r="WWK105" s="3"/>
      <c r="WWL105" s="3"/>
      <c r="WWM105" s="3"/>
      <c r="WWN105" s="3"/>
      <c r="WWO105" s="3"/>
      <c r="WWP105" s="3"/>
      <c r="WWQ105" s="3"/>
      <c r="WWR105" s="3"/>
      <c r="WWS105" s="3"/>
      <c r="WWT105" s="3"/>
      <c r="WWU105" s="3"/>
      <c r="WWV105" s="3"/>
      <c r="WWW105" s="3"/>
      <c r="WWX105" s="3"/>
      <c r="WWY105" s="3"/>
      <c r="WWZ105" s="3"/>
      <c r="WXA105" s="3"/>
      <c r="WXB105" s="3"/>
      <c r="WXC105" s="3"/>
      <c r="WXD105" s="3"/>
      <c r="WXE105" s="3"/>
      <c r="WXF105" s="3"/>
      <c r="WXG105" s="3"/>
      <c r="WXH105" s="3"/>
      <c r="WXI105" s="3"/>
      <c r="WXJ105" s="3"/>
      <c r="WXK105" s="3"/>
      <c r="WXL105" s="3"/>
      <c r="WXM105" s="3"/>
      <c r="WXN105" s="3"/>
      <c r="WXO105" s="3"/>
      <c r="WXP105" s="3"/>
      <c r="WXQ105" s="3"/>
      <c r="WXR105" s="3"/>
      <c r="WXS105" s="3"/>
      <c r="WXT105" s="3"/>
      <c r="WXU105" s="3"/>
      <c r="WXV105" s="3"/>
      <c r="WXW105" s="3"/>
      <c r="WXX105" s="3"/>
      <c r="WXY105" s="3"/>
      <c r="WXZ105" s="3"/>
      <c r="WYA105" s="3"/>
      <c r="WYB105" s="3"/>
      <c r="WYC105" s="3"/>
      <c r="WYD105" s="3"/>
      <c r="WYE105" s="3"/>
      <c r="WYF105" s="3"/>
      <c r="WYG105" s="3"/>
      <c r="WYH105" s="3"/>
      <c r="WYI105" s="3"/>
      <c r="WYJ105" s="3"/>
      <c r="WYK105" s="3"/>
      <c r="WYL105" s="3"/>
      <c r="WYM105" s="3"/>
      <c r="WYN105" s="3"/>
      <c r="WYO105" s="3"/>
      <c r="WYP105" s="3"/>
      <c r="WYQ105" s="3"/>
      <c r="WYR105" s="3"/>
      <c r="WYS105" s="3"/>
      <c r="WYT105" s="3"/>
      <c r="WYU105" s="3"/>
      <c r="WYV105" s="3"/>
      <c r="WYW105" s="3"/>
      <c r="WYX105" s="3"/>
      <c r="WYY105" s="3"/>
      <c r="WYZ105" s="3"/>
      <c r="WZA105" s="3"/>
      <c r="WZB105" s="3"/>
      <c r="WZC105" s="3"/>
      <c r="WZD105" s="3"/>
      <c r="WZE105" s="3"/>
      <c r="WZF105" s="3"/>
      <c r="WZG105" s="3"/>
      <c r="WZH105" s="3"/>
      <c r="WZI105" s="3"/>
      <c r="WZJ105" s="3"/>
      <c r="WZK105" s="3"/>
      <c r="WZL105" s="3"/>
      <c r="WZM105" s="3"/>
      <c r="WZN105" s="3"/>
      <c r="WZO105" s="3"/>
      <c r="WZP105" s="3"/>
      <c r="WZQ105" s="3"/>
      <c r="WZR105" s="3"/>
      <c r="WZS105" s="3"/>
      <c r="WZT105" s="3"/>
      <c r="WZU105" s="3"/>
      <c r="WZV105" s="3"/>
      <c r="WZW105" s="3"/>
      <c r="WZX105" s="3"/>
      <c r="WZY105" s="3"/>
      <c r="WZZ105" s="3"/>
      <c r="XAA105" s="3"/>
      <c r="XAB105" s="3"/>
      <c r="XAC105" s="3"/>
      <c r="XAD105" s="3"/>
      <c r="XAE105" s="3"/>
      <c r="XAF105" s="3"/>
      <c r="XAG105" s="3"/>
      <c r="XAH105" s="3"/>
      <c r="XAI105" s="3"/>
      <c r="XAJ105" s="3"/>
      <c r="XAK105" s="3"/>
      <c r="XAL105" s="3"/>
      <c r="XAM105" s="3"/>
      <c r="XAN105" s="3"/>
      <c r="XAO105" s="3"/>
      <c r="XAP105" s="3"/>
      <c r="XAQ105" s="3"/>
      <c r="XAR105" s="3"/>
      <c r="XAS105" s="3"/>
      <c r="XAT105" s="3"/>
      <c r="XAU105" s="3"/>
      <c r="XAV105" s="3"/>
      <c r="XAW105" s="3"/>
      <c r="XAX105" s="3"/>
      <c r="XAY105" s="3"/>
      <c r="XAZ105" s="3"/>
      <c r="XBA105" s="3"/>
      <c r="XBB105" s="3"/>
      <c r="XBC105" s="3"/>
      <c r="XBD105" s="3"/>
      <c r="XBE105" s="3"/>
      <c r="XBF105" s="3"/>
      <c r="XBG105" s="3"/>
      <c r="XBH105" s="3"/>
      <c r="XBI105" s="3"/>
      <c r="XBJ105" s="3"/>
      <c r="XBK105" s="3"/>
      <c r="XBL105" s="3"/>
      <c r="XBM105" s="3"/>
      <c r="XBN105" s="3"/>
      <c r="XBO105" s="3"/>
      <c r="XBP105" s="3"/>
      <c r="XBQ105" s="3"/>
      <c r="XBR105" s="3"/>
      <c r="XBS105" s="3"/>
      <c r="XBT105" s="3"/>
    </row>
    <row r="106" spans="1:16296" s="3" customFormat="1" ht="15" customHeight="1">
      <c r="B106" s="166"/>
      <c r="C106" s="44"/>
      <c r="D106" s="175"/>
      <c r="E106" s="210">
        <v>32</v>
      </c>
      <c r="F106" s="11" t="s">
        <v>911</v>
      </c>
      <c r="G106" s="5"/>
      <c r="H106" s="211"/>
      <c r="I106" s="211"/>
      <c r="J106" s="191"/>
      <c r="K106" s="200"/>
      <c r="L106" s="169"/>
      <c r="M106" s="169"/>
      <c r="N106" s="77"/>
      <c r="O106" s="77"/>
      <c r="P106" s="169"/>
      <c r="Q106" s="79"/>
      <c r="R106" s="77"/>
      <c r="S106" s="54"/>
      <c r="T106" s="54">
        <f t="shared" si="18"/>
        <v>0</v>
      </c>
      <c r="U106" s="54"/>
      <c r="V106" s="54"/>
      <c r="W106" s="77"/>
      <c r="X106" s="77"/>
      <c r="Y106" s="77"/>
      <c r="Z106" s="77"/>
      <c r="AA106" s="43"/>
      <c r="AB106" s="77"/>
      <c r="AC106" s="77"/>
      <c r="AD106" s="77"/>
      <c r="AE106" s="74">
        <f t="shared" si="19"/>
        <v>0</v>
      </c>
      <c r="AF106" s="77"/>
      <c r="AG106" s="74">
        <f t="shared" si="20"/>
        <v>0</v>
      </c>
      <c r="AH106" s="77"/>
      <c r="AI106" s="74">
        <f t="shared" si="23"/>
        <v>0</v>
      </c>
      <c r="AJ106" s="77"/>
      <c r="AK106" s="77"/>
      <c r="AL106" s="707">
        <f t="shared" si="24"/>
        <v>0</v>
      </c>
      <c r="AM106" s="77"/>
      <c r="AN106" s="74">
        <f t="shared" si="17"/>
        <v>0</v>
      </c>
      <c r="AO106" s="77"/>
      <c r="AP106" s="74">
        <f t="shared" si="21"/>
        <v>0</v>
      </c>
      <c r="AQ106" s="253">
        <f t="shared" si="29"/>
        <v>0</v>
      </c>
      <c r="AR106" s="77"/>
      <c r="AS106" s="262"/>
      <c r="AT106" s="253">
        <f t="shared" si="22"/>
        <v>0</v>
      </c>
      <c r="AU106" s="77"/>
      <c r="AV106" s="77"/>
      <c r="AW106" s="275"/>
      <c r="AX106" s="43"/>
      <c r="AY106" s="170"/>
      <c r="AZ106" s="164"/>
      <c r="BA106" s="164"/>
      <c r="BB106" s="164"/>
      <c r="BC106" s="275"/>
      <c r="BD106" s="275"/>
      <c r="BE106" s="77"/>
      <c r="BF106" s="77"/>
      <c r="BG106" s="77"/>
      <c r="BH106" s="77"/>
      <c r="BI106" s="77"/>
      <c r="BJ106" s="253">
        <f t="shared" si="25"/>
        <v>0</v>
      </c>
      <c r="BK106" s="77"/>
      <c r="BL106" s="77"/>
      <c r="BM106" s="77"/>
      <c r="BN106" s="77"/>
      <c r="BO106" s="77"/>
      <c r="BP106" s="77"/>
      <c r="BQ106" s="275"/>
      <c r="BR106" s="275">
        <v>0.76</v>
      </c>
      <c r="BS106" s="79"/>
      <c r="BT106" s="77"/>
      <c r="BU106" s="77"/>
      <c r="BV106" s="174"/>
      <c r="BW106" s="174"/>
      <c r="BX106" s="174"/>
      <c r="BY106" s="174"/>
      <c r="BZ106" s="77"/>
      <c r="CA106" s="174"/>
      <c r="CB106" s="77"/>
      <c r="CC106" s="275"/>
      <c r="CD106" s="77"/>
      <c r="CE106" s="79"/>
      <c r="CF106" s="77"/>
      <c r="CG106" s="275">
        <v>0.15</v>
      </c>
      <c r="CH106" s="275">
        <v>0.2</v>
      </c>
      <c r="CI106" s="275"/>
      <c r="CJ106" s="275"/>
      <c r="CK106" s="79"/>
      <c r="CL106" s="5"/>
      <c r="CN106" s="275"/>
      <c r="CO106" s="275"/>
      <c r="CP106" s="79"/>
      <c r="CQ106" s="275"/>
      <c r="CR106" s="275"/>
      <c r="CS106" s="77"/>
      <c r="CT106" s="77"/>
      <c r="CU106" s="253">
        <f t="shared" si="26"/>
        <v>0</v>
      </c>
      <c r="CV106" s="275"/>
      <c r="CW106" s="239"/>
      <c r="CX106" s="275"/>
      <c r="CY106" s="275"/>
      <c r="CZ106" s="275"/>
      <c r="DA106" s="275"/>
      <c r="DB106" s="275"/>
      <c r="DC106" s="169"/>
      <c r="DD106" s="77"/>
      <c r="DE106" s="77"/>
      <c r="DF106" s="253">
        <f t="shared" si="27"/>
        <v>0</v>
      </c>
      <c r="DG106" s="169"/>
      <c r="DH106" s="77"/>
      <c r="DI106" s="77"/>
      <c r="DJ106" s="77"/>
      <c r="DK106" s="77"/>
      <c r="DL106" s="77"/>
      <c r="DM106" s="253">
        <f t="shared" si="28"/>
        <v>0</v>
      </c>
      <c r="DN106" s="275"/>
      <c r="DO106" s="275"/>
      <c r="DP106" s="77"/>
      <c r="DQ106" s="77"/>
      <c r="DR106" s="77"/>
      <c r="DS106" s="77"/>
      <c r="DT106" s="77"/>
      <c r="DU106" s="77"/>
      <c r="DV106" s="77"/>
      <c r="DW106" s="77"/>
      <c r="DX106" s="77"/>
      <c r="DY106" s="74"/>
      <c r="DZ106" s="74"/>
      <c r="EA106" s="74"/>
      <c r="EB106" s="74"/>
      <c r="EC106" s="74"/>
      <c r="ED106" s="74"/>
      <c r="EE106" s="74"/>
      <c r="EF106" s="74"/>
      <c r="EG106" s="74"/>
      <c r="EH106" s="74"/>
      <c r="EI106" s="74"/>
      <c r="EJ106" s="74"/>
      <c r="EK106" s="74"/>
      <c r="EL106" s="74"/>
      <c r="EM106" s="93"/>
      <c r="EN106" s="93"/>
      <c r="EO106" s="17"/>
      <c r="EP106" s="17"/>
      <c r="EQ106" s="17"/>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W106" s="2"/>
      <c r="IX106" s="2"/>
      <c r="IY106" s="2"/>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G106" s="2"/>
      <c r="NH106" s="2"/>
      <c r="NI106" s="2"/>
      <c r="NJ106" s="2"/>
      <c r="NK106" s="2"/>
      <c r="NL106" s="2"/>
      <c r="NM106" s="2"/>
      <c r="NN106" s="2"/>
      <c r="NO106" s="2"/>
      <c r="NP106" s="2"/>
      <c r="NQ106" s="2"/>
      <c r="NR106" s="2"/>
      <c r="NS106" s="2"/>
      <c r="NT106" s="2"/>
      <c r="NU106" s="2"/>
      <c r="NV106" s="2"/>
      <c r="NW106" s="2"/>
      <c r="NX106" s="2"/>
      <c r="NY106" s="2"/>
      <c r="NZ106" s="2"/>
      <c r="OA106" s="2"/>
      <c r="OB106" s="2"/>
      <c r="OC106" s="2"/>
      <c r="OD106" s="2"/>
      <c r="OE106" s="2"/>
      <c r="OF106" s="2"/>
      <c r="OG106" s="2"/>
      <c r="OH106" s="2"/>
      <c r="OI106" s="2"/>
      <c r="OJ106" s="2"/>
      <c r="OK106" s="2"/>
      <c r="OL106" s="2"/>
      <c r="OM106" s="2"/>
      <c r="ON106" s="2"/>
      <c r="OO106" s="2"/>
      <c r="OP106" s="2"/>
      <c r="OQ106" s="2"/>
      <c r="OR106" s="2"/>
      <c r="OS106" s="2"/>
      <c r="OT106" s="2"/>
      <c r="OU106" s="2"/>
      <c r="OV106" s="2"/>
      <c r="OW106" s="2"/>
      <c r="OX106" s="2"/>
      <c r="OY106" s="2"/>
      <c r="OZ106" s="2"/>
      <c r="PA106" s="2"/>
      <c r="PB106" s="2"/>
      <c r="PC106" s="2"/>
      <c r="PD106" s="2"/>
      <c r="PE106" s="2"/>
      <c r="PF106" s="2"/>
      <c r="PG106" s="2"/>
      <c r="PH106" s="2"/>
      <c r="PI106" s="2"/>
      <c r="PJ106" s="2"/>
      <c r="PK106" s="2"/>
      <c r="PL106" s="2"/>
      <c r="PM106" s="2"/>
      <c r="PN106" s="2"/>
      <c r="PO106" s="2"/>
      <c r="PP106" s="2"/>
      <c r="PQ106" s="2"/>
      <c r="PR106" s="2"/>
      <c r="PS106" s="2"/>
      <c r="PT106" s="2"/>
      <c r="PU106" s="2"/>
      <c r="PV106" s="2"/>
      <c r="PW106" s="2"/>
      <c r="PX106" s="2"/>
      <c r="PY106" s="2"/>
      <c r="PZ106" s="2"/>
      <c r="QA106" s="2"/>
      <c r="QB106" s="2"/>
      <c r="QC106" s="2"/>
      <c r="QD106" s="2"/>
      <c r="QE106" s="2"/>
      <c r="QF106" s="2"/>
      <c r="QG106" s="2"/>
      <c r="QH106" s="2"/>
      <c r="QI106" s="2"/>
      <c r="QJ106" s="2"/>
      <c r="QK106" s="2"/>
      <c r="QL106" s="2"/>
      <c r="QM106" s="2"/>
      <c r="QN106" s="2"/>
      <c r="QO106" s="2"/>
      <c r="QP106" s="2"/>
      <c r="QQ106" s="2"/>
      <c r="QR106" s="2"/>
      <c r="QS106" s="2"/>
      <c r="QT106" s="2"/>
      <c r="QU106" s="2"/>
      <c r="QV106" s="2"/>
      <c r="QW106" s="2"/>
      <c r="QX106" s="2"/>
      <c r="QY106" s="2"/>
      <c r="QZ106" s="2"/>
      <c r="RA106" s="2"/>
      <c r="RB106" s="2"/>
      <c r="RC106" s="2"/>
      <c r="RD106" s="2"/>
      <c r="RE106" s="2"/>
      <c r="RF106" s="2"/>
      <c r="RG106" s="2"/>
      <c r="RH106" s="2"/>
      <c r="RI106" s="2"/>
      <c r="RJ106" s="2"/>
      <c r="RK106" s="2"/>
      <c r="RL106" s="2"/>
      <c r="RM106" s="2"/>
      <c r="RN106" s="2"/>
      <c r="RO106" s="2"/>
      <c r="RP106" s="2"/>
      <c r="RQ106" s="2"/>
      <c r="RR106" s="2"/>
      <c r="RS106" s="2"/>
      <c r="RT106" s="2"/>
      <c r="RU106" s="2"/>
      <c r="RV106" s="2"/>
      <c r="RW106" s="2"/>
      <c r="RX106" s="2"/>
      <c r="RY106" s="2"/>
      <c r="RZ106" s="2"/>
      <c r="SA106" s="2"/>
      <c r="SB106" s="2"/>
      <c r="SC106" s="2"/>
      <c r="SD106" s="2"/>
      <c r="SE106" s="2"/>
      <c r="SF106" s="2"/>
      <c r="SG106" s="2"/>
      <c r="SH106" s="2"/>
      <c r="SI106" s="2"/>
      <c r="SJ106" s="2"/>
      <c r="SK106" s="2"/>
      <c r="SL106" s="2"/>
      <c r="SM106" s="2"/>
      <c r="SN106" s="2"/>
      <c r="SO106" s="2"/>
      <c r="SP106" s="2"/>
      <c r="SQ106" s="2"/>
      <c r="SR106" s="2"/>
      <c r="SS106" s="2"/>
      <c r="ST106" s="2"/>
      <c r="SU106" s="2"/>
      <c r="SV106" s="2"/>
      <c r="SW106" s="2"/>
      <c r="SX106" s="2"/>
      <c r="SY106" s="2"/>
      <c r="SZ106" s="2"/>
      <c r="TA106" s="2"/>
      <c r="TB106" s="2"/>
      <c r="TC106" s="2"/>
      <c r="TD106" s="2"/>
      <c r="TE106" s="2"/>
      <c r="TF106" s="2"/>
      <c r="TG106" s="2"/>
      <c r="TH106" s="2"/>
      <c r="TI106" s="2"/>
      <c r="TJ106" s="2"/>
      <c r="TK106" s="2"/>
      <c r="TL106" s="2"/>
      <c r="TM106" s="2"/>
      <c r="TN106" s="2"/>
      <c r="TO106" s="2"/>
      <c r="TP106" s="2"/>
      <c r="TQ106" s="2"/>
      <c r="TR106" s="2"/>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c r="WD106" s="2"/>
      <c r="WE106" s="2"/>
      <c r="WF106" s="2"/>
      <c r="WG106" s="2"/>
      <c r="WH106" s="2"/>
      <c r="WI106" s="2"/>
      <c r="WJ106" s="2"/>
      <c r="WK106" s="2"/>
      <c r="WL106" s="2"/>
      <c r="WM106" s="2"/>
      <c r="WN106" s="2"/>
      <c r="WO106" s="2"/>
      <c r="WP106" s="2"/>
      <c r="WQ106" s="2"/>
      <c r="WR106" s="2"/>
      <c r="WS106" s="2"/>
      <c r="WT106" s="2"/>
      <c r="WU106" s="2"/>
      <c r="WV106" s="2"/>
      <c r="WW106" s="2"/>
      <c r="WX106" s="2"/>
      <c r="WY106" s="2"/>
      <c r="WZ106" s="2"/>
      <c r="XA106" s="2"/>
      <c r="XB106" s="2"/>
      <c r="XC106" s="2"/>
      <c r="XD106" s="2"/>
      <c r="XE106" s="2"/>
      <c r="XF106" s="2"/>
      <c r="XG106" s="2"/>
      <c r="XH106" s="2"/>
      <c r="XI106" s="2"/>
      <c r="XJ106" s="2"/>
      <c r="XK106" s="2"/>
      <c r="XL106" s="2"/>
      <c r="XM106" s="2"/>
      <c r="XN106" s="2"/>
      <c r="XO106" s="2"/>
      <c r="XP106" s="2"/>
      <c r="XQ106" s="2"/>
      <c r="XR106" s="2"/>
      <c r="XS106" s="2"/>
      <c r="XT106" s="2"/>
      <c r="XU106" s="2"/>
      <c r="XV106" s="2"/>
      <c r="XW106" s="2"/>
      <c r="XX106" s="2"/>
      <c r="XY106" s="2"/>
      <c r="XZ106" s="2"/>
      <c r="YA106" s="2"/>
      <c r="YB106" s="2"/>
      <c r="YC106" s="2"/>
      <c r="YD106" s="2"/>
      <c r="YE106" s="2"/>
      <c r="YF106" s="2"/>
      <c r="YG106" s="2"/>
      <c r="YH106" s="2"/>
      <c r="YI106" s="2"/>
      <c r="YJ106" s="2"/>
      <c r="YK106" s="2"/>
      <c r="YL106" s="2"/>
      <c r="YM106" s="2"/>
      <c r="YN106" s="2"/>
      <c r="YO106" s="2"/>
      <c r="YP106" s="2"/>
      <c r="YQ106" s="2"/>
      <c r="YR106" s="2"/>
      <c r="YS106" s="2"/>
      <c r="YT106" s="2"/>
      <c r="YU106" s="2"/>
      <c r="YV106" s="2"/>
      <c r="YW106" s="2"/>
      <c r="YX106" s="2"/>
      <c r="YY106" s="2"/>
      <c r="YZ106" s="2"/>
      <c r="ZA106" s="2"/>
      <c r="ZB106" s="2"/>
      <c r="ZC106" s="2"/>
      <c r="ZD106" s="2"/>
      <c r="ZE106" s="2"/>
      <c r="ZF106" s="2"/>
      <c r="ZG106" s="2"/>
      <c r="ZH106" s="2"/>
      <c r="ZI106" s="2"/>
      <c r="ZJ106" s="2"/>
      <c r="ZK106" s="2"/>
      <c r="ZL106" s="2"/>
      <c r="ZM106" s="2"/>
      <c r="ZN106" s="2"/>
      <c r="ZO106" s="2"/>
      <c r="ZP106" s="2"/>
      <c r="ZQ106" s="2"/>
      <c r="ZR106" s="2"/>
      <c r="ZS106" s="2"/>
      <c r="ZT106" s="2"/>
      <c r="ZU106" s="2"/>
      <c r="ZV106" s="2"/>
      <c r="ZW106" s="2"/>
      <c r="ZX106" s="2"/>
      <c r="ZY106" s="2"/>
      <c r="ZZ106" s="2"/>
      <c r="AAA106" s="2"/>
      <c r="AAB106" s="2"/>
      <c r="AAC106" s="2"/>
      <c r="AAD106" s="2"/>
      <c r="AAE106" s="2"/>
      <c r="AAF106" s="2"/>
      <c r="AAG106" s="2"/>
      <c r="AAH106" s="2"/>
      <c r="AAI106" s="2"/>
      <c r="AAJ106" s="2"/>
      <c r="AAK106" s="2"/>
      <c r="AAL106" s="2"/>
      <c r="AAM106" s="2"/>
      <c r="AAN106" s="2"/>
      <c r="AAO106" s="2"/>
      <c r="AAP106" s="2"/>
      <c r="AAQ106" s="2"/>
      <c r="AAR106" s="2"/>
      <c r="AAS106" s="2"/>
      <c r="AAT106" s="2"/>
      <c r="AAU106" s="2"/>
      <c r="AAV106" s="2"/>
      <c r="AAW106" s="2"/>
      <c r="AAX106" s="2"/>
      <c r="AAY106" s="2"/>
      <c r="AAZ106" s="2"/>
      <c r="ABA106" s="2"/>
      <c r="ABB106" s="2"/>
      <c r="ABC106" s="2"/>
      <c r="ABD106" s="2"/>
      <c r="ABE106" s="2"/>
      <c r="ABF106" s="2"/>
      <c r="ABG106" s="2"/>
      <c r="ABH106" s="2"/>
      <c r="ABI106" s="2"/>
      <c r="ABJ106" s="2"/>
      <c r="ABK106" s="2"/>
      <c r="ABL106" s="2"/>
      <c r="ABM106" s="2"/>
      <c r="ABN106" s="2"/>
      <c r="ABO106" s="2"/>
      <c r="ABP106" s="2"/>
      <c r="ABQ106" s="2"/>
      <c r="ABR106" s="2"/>
      <c r="ABS106" s="2"/>
      <c r="ABT106" s="2"/>
      <c r="ABU106" s="2"/>
      <c r="ABV106" s="2"/>
      <c r="ABW106" s="2"/>
      <c r="ABX106" s="2"/>
      <c r="ABY106" s="2"/>
      <c r="ABZ106" s="2"/>
      <c r="ACA106" s="2"/>
      <c r="ACB106" s="2"/>
      <c r="ACC106" s="2"/>
      <c r="ACD106" s="2"/>
      <c r="ACE106" s="2"/>
      <c r="ACF106" s="2"/>
      <c r="ACG106" s="2"/>
      <c r="ACH106" s="2"/>
      <c r="ACI106" s="2"/>
      <c r="ACJ106" s="2"/>
      <c r="ACK106" s="2"/>
      <c r="ACL106" s="2"/>
      <c r="ACM106" s="2"/>
      <c r="ACN106" s="2"/>
      <c r="ACO106" s="2"/>
      <c r="ACP106" s="2"/>
      <c r="ACQ106" s="2"/>
      <c r="ACR106" s="2"/>
      <c r="ACS106" s="2"/>
      <c r="ACT106" s="2"/>
      <c r="ACU106" s="2"/>
      <c r="ACV106" s="2"/>
      <c r="ACW106" s="2"/>
      <c r="ACX106" s="2"/>
      <c r="ACY106" s="2"/>
      <c r="ACZ106" s="2"/>
      <c r="ADA106" s="2"/>
      <c r="ADB106" s="2"/>
      <c r="ADC106" s="2"/>
      <c r="ADD106" s="2"/>
      <c r="ADE106" s="2"/>
      <c r="ADF106" s="2"/>
      <c r="ADG106" s="2"/>
      <c r="ADH106" s="2"/>
      <c r="ADI106" s="2"/>
      <c r="ADJ106" s="2"/>
      <c r="ADK106" s="2"/>
      <c r="ADL106" s="2"/>
      <c r="ADM106" s="2"/>
      <c r="ADN106" s="2"/>
      <c r="ADO106" s="2"/>
      <c r="ADP106" s="2"/>
      <c r="ADQ106" s="2"/>
      <c r="ADR106" s="2"/>
      <c r="ADS106" s="2"/>
      <c r="ADT106" s="2"/>
      <c r="ADU106" s="2"/>
      <c r="ADV106" s="2"/>
      <c r="ADW106" s="2"/>
      <c r="ADX106" s="2"/>
      <c r="ADY106" s="2"/>
      <c r="ADZ106" s="2"/>
      <c r="AEA106" s="2"/>
      <c r="AEB106" s="2"/>
      <c r="AEC106" s="2"/>
      <c r="AED106" s="2"/>
      <c r="AEE106" s="2"/>
      <c r="AEF106" s="2"/>
      <c r="AEG106" s="2"/>
      <c r="AEH106" s="2"/>
      <c r="AEI106" s="2"/>
      <c r="AEJ106" s="2"/>
      <c r="AEK106" s="2"/>
      <c r="AEL106" s="2"/>
      <c r="AEM106" s="2"/>
      <c r="AEN106" s="2"/>
      <c r="AEO106" s="2"/>
      <c r="AEP106" s="2"/>
      <c r="AEQ106" s="2"/>
      <c r="AER106" s="2"/>
      <c r="AES106" s="2"/>
      <c r="AET106" s="2"/>
      <c r="AEU106" s="2"/>
      <c r="AEV106" s="2"/>
      <c r="AEW106" s="2"/>
      <c r="AEX106" s="2"/>
      <c r="AEY106" s="2"/>
      <c r="AEZ106" s="2"/>
      <c r="AFA106" s="2"/>
      <c r="AFB106" s="2"/>
      <c r="AFC106" s="2"/>
      <c r="AFD106" s="2"/>
      <c r="AFE106" s="2"/>
      <c r="AFF106" s="2"/>
      <c r="AFG106" s="2"/>
      <c r="AFH106" s="2"/>
      <c r="AFI106" s="2"/>
      <c r="AFJ106" s="2"/>
      <c r="AFK106" s="2"/>
      <c r="AFL106" s="2"/>
      <c r="AFM106" s="2"/>
      <c r="AFN106" s="2"/>
      <c r="AFO106" s="2"/>
      <c r="AFP106" s="2"/>
      <c r="AFQ106" s="2"/>
      <c r="AFR106" s="2"/>
      <c r="AFS106" s="2"/>
      <c r="AFT106" s="2"/>
      <c r="AFU106" s="2"/>
      <c r="AFV106" s="2"/>
      <c r="AFW106" s="2"/>
      <c r="AFX106" s="2"/>
      <c r="AFY106" s="2"/>
      <c r="AFZ106" s="2"/>
      <c r="AGA106" s="2"/>
      <c r="AGB106" s="2"/>
      <c r="AGC106" s="2"/>
      <c r="AGD106" s="2"/>
      <c r="AGE106" s="2"/>
      <c r="AGF106" s="2"/>
      <c r="AGG106" s="2"/>
      <c r="AGH106" s="2"/>
      <c r="AGI106" s="2"/>
      <c r="AGJ106" s="2"/>
      <c r="AGK106" s="2"/>
      <c r="AGL106" s="2"/>
      <c r="AGM106" s="2"/>
      <c r="AGN106" s="2"/>
      <c r="AGO106" s="2"/>
      <c r="AGP106" s="2"/>
      <c r="AGQ106" s="2"/>
      <c r="AGR106" s="2"/>
      <c r="AGS106" s="2"/>
      <c r="AGT106" s="2"/>
      <c r="AGU106" s="2"/>
      <c r="AGV106" s="2"/>
      <c r="AGW106" s="2"/>
      <c r="AGX106" s="2"/>
      <c r="AGY106" s="2"/>
      <c r="AGZ106" s="2"/>
      <c r="AHA106" s="2"/>
      <c r="AHB106" s="2"/>
      <c r="AHC106" s="2"/>
      <c r="AHD106" s="2"/>
      <c r="AHE106" s="2"/>
      <c r="AHF106" s="2"/>
      <c r="AHG106" s="2"/>
      <c r="AHH106" s="2"/>
      <c r="AHI106" s="2"/>
      <c r="AHJ106" s="2"/>
      <c r="AHK106" s="2"/>
      <c r="AHL106" s="2"/>
      <c r="AHM106" s="2"/>
      <c r="AHN106" s="2"/>
      <c r="AHO106" s="2"/>
      <c r="AHP106" s="2"/>
      <c r="AHQ106" s="2"/>
      <c r="AHR106" s="2"/>
      <c r="AHS106" s="2"/>
      <c r="AHT106" s="2"/>
      <c r="AHU106" s="2"/>
      <c r="AHV106" s="2"/>
      <c r="AHW106" s="2"/>
      <c r="AHX106" s="2"/>
      <c r="AHY106" s="2"/>
      <c r="AHZ106" s="2"/>
      <c r="AIA106" s="2"/>
      <c r="AIB106" s="2"/>
      <c r="AIC106" s="2"/>
      <c r="AID106" s="2"/>
      <c r="AIE106" s="2"/>
      <c r="AIF106" s="2"/>
      <c r="AIG106" s="2"/>
      <c r="AIH106" s="2"/>
      <c r="AII106" s="2"/>
      <c r="AIJ106" s="2"/>
      <c r="AIK106" s="2"/>
      <c r="AIL106" s="2"/>
      <c r="AIM106" s="2"/>
      <c r="AIN106" s="2"/>
      <c r="AIO106" s="2"/>
      <c r="AIP106" s="2"/>
      <c r="AIQ106" s="2"/>
      <c r="AIR106" s="2"/>
      <c r="AIS106" s="2"/>
      <c r="AIT106" s="2"/>
      <c r="AIU106" s="2"/>
      <c r="AIV106" s="2"/>
      <c r="AIW106" s="2"/>
      <c r="AIX106" s="2"/>
      <c r="AIY106" s="2"/>
      <c r="AIZ106" s="2"/>
      <c r="AJA106" s="2"/>
      <c r="AJB106" s="2"/>
      <c r="AJC106" s="2"/>
      <c r="AJD106" s="2"/>
      <c r="AJE106" s="2"/>
      <c r="AJF106" s="2"/>
      <c r="AJG106" s="2"/>
      <c r="AJH106" s="2"/>
      <c r="AJI106" s="2"/>
      <c r="AJJ106" s="2"/>
      <c r="AJK106" s="2"/>
      <c r="AJL106" s="2"/>
      <c r="AJM106" s="2"/>
      <c r="AJN106" s="2"/>
      <c r="AJO106" s="2"/>
      <c r="AJP106" s="2"/>
      <c r="AJQ106" s="2"/>
      <c r="AJR106" s="2"/>
      <c r="AJS106" s="2"/>
      <c r="AJT106" s="2"/>
      <c r="AJU106" s="2"/>
      <c r="AJV106" s="2"/>
      <c r="AJW106" s="2"/>
      <c r="AJX106" s="2"/>
      <c r="AJY106" s="2"/>
      <c r="AJZ106" s="2"/>
      <c r="AKA106" s="2"/>
      <c r="AKB106" s="2"/>
      <c r="AKC106" s="2"/>
      <c r="AKD106" s="2"/>
      <c r="AKE106" s="2"/>
      <c r="AKF106" s="2"/>
      <c r="AKG106" s="2"/>
      <c r="AKH106" s="2"/>
      <c r="AKI106" s="2"/>
      <c r="AKJ106" s="2"/>
      <c r="AKK106" s="2"/>
      <c r="AKL106" s="2"/>
      <c r="AKM106" s="2"/>
      <c r="AKN106" s="2"/>
      <c r="AKO106" s="2"/>
      <c r="AKP106" s="2"/>
      <c r="AKQ106" s="2"/>
      <c r="AKR106" s="2"/>
      <c r="AKS106" s="2"/>
      <c r="AKT106" s="2"/>
      <c r="AKU106" s="2"/>
      <c r="AKV106" s="2"/>
      <c r="AKW106" s="2"/>
      <c r="AKX106" s="2"/>
      <c r="AKY106" s="2"/>
      <c r="AKZ106" s="2"/>
      <c r="ALA106" s="2"/>
      <c r="ALB106" s="2"/>
      <c r="ALC106" s="2"/>
      <c r="ALD106" s="2"/>
      <c r="ALE106" s="2"/>
      <c r="ALF106" s="2"/>
      <c r="ALG106" s="2"/>
      <c r="ALH106" s="2"/>
      <c r="ALI106" s="2"/>
      <c r="ALJ106" s="2"/>
      <c r="ALK106" s="2"/>
      <c r="ALL106" s="2"/>
      <c r="ALM106" s="2"/>
      <c r="ALN106" s="2"/>
      <c r="ALO106" s="2"/>
      <c r="ALP106" s="2"/>
      <c r="ALQ106" s="2"/>
      <c r="ALR106" s="2"/>
      <c r="ALS106" s="2"/>
      <c r="ALT106" s="2"/>
      <c r="ALU106" s="2"/>
      <c r="ALV106" s="2"/>
      <c r="ALW106" s="2"/>
      <c r="ALX106" s="2"/>
      <c r="ALY106" s="2"/>
      <c r="ALZ106" s="2"/>
      <c r="AMA106" s="2"/>
      <c r="AMB106" s="2"/>
      <c r="AMC106" s="2"/>
      <c r="AMD106" s="2"/>
      <c r="AME106" s="2"/>
      <c r="AMF106" s="2"/>
      <c r="AMG106" s="2"/>
      <c r="AMH106" s="2"/>
      <c r="AMI106" s="2"/>
      <c r="AMJ106" s="2"/>
      <c r="AMK106" s="2"/>
      <c r="AML106" s="2"/>
      <c r="AMM106" s="2"/>
      <c r="AMN106" s="2"/>
      <c r="AMO106" s="2"/>
      <c r="AMP106" s="2"/>
      <c r="AMQ106" s="2"/>
      <c r="AMR106" s="2"/>
      <c r="AMS106" s="2"/>
      <c r="AMT106" s="2"/>
      <c r="AMU106" s="2"/>
      <c r="AMV106" s="2"/>
      <c r="AMW106" s="2"/>
      <c r="AMX106" s="2"/>
      <c r="AMY106" s="2"/>
      <c r="AMZ106" s="2"/>
      <c r="ANA106" s="2"/>
      <c r="ANB106" s="2"/>
      <c r="ANC106" s="2"/>
      <c r="AND106" s="2"/>
      <c r="ANE106" s="2"/>
      <c r="ANF106" s="2"/>
      <c r="ANG106" s="2"/>
      <c r="ANH106" s="2"/>
      <c r="ANI106" s="2"/>
      <c r="ANJ106" s="2"/>
      <c r="ANK106" s="2"/>
      <c r="ANL106" s="2"/>
      <c r="ANM106" s="2"/>
      <c r="ANN106" s="2"/>
      <c r="ANO106" s="2"/>
      <c r="ANP106" s="2"/>
      <c r="ANQ106" s="2"/>
      <c r="ANR106" s="2"/>
      <c r="ANS106" s="2"/>
      <c r="ANT106" s="2"/>
      <c r="ANU106" s="2"/>
      <c r="ANV106" s="2"/>
      <c r="ANW106" s="2"/>
      <c r="ANX106" s="2"/>
      <c r="ANY106" s="2"/>
      <c r="ANZ106" s="2"/>
      <c r="AOA106" s="2"/>
      <c r="AOB106" s="2"/>
      <c r="AOC106" s="2"/>
      <c r="AOD106" s="2"/>
      <c r="AOE106" s="2"/>
      <c r="AOF106" s="2"/>
      <c r="AOG106" s="2"/>
      <c r="AOH106" s="2"/>
      <c r="AOI106" s="2"/>
      <c r="AOJ106" s="2"/>
      <c r="AOK106" s="2"/>
      <c r="AOL106" s="2"/>
      <c r="AOM106" s="2"/>
      <c r="AON106" s="2"/>
      <c r="AOO106" s="2"/>
      <c r="AOP106" s="2"/>
      <c r="AOQ106" s="2"/>
      <c r="AOR106" s="2"/>
      <c r="AOS106" s="2"/>
      <c r="AOT106" s="2"/>
      <c r="AOU106" s="2"/>
      <c r="AOV106" s="2"/>
      <c r="AOW106" s="2"/>
      <c r="AOX106" s="2"/>
      <c r="AOY106" s="2"/>
      <c r="AOZ106" s="2"/>
      <c r="APA106" s="2"/>
      <c r="APB106" s="2"/>
      <c r="APC106" s="2"/>
      <c r="APD106" s="2"/>
      <c r="APE106" s="2"/>
      <c r="APF106" s="2"/>
      <c r="APG106" s="2"/>
      <c r="APH106" s="2"/>
      <c r="API106" s="2"/>
      <c r="APJ106" s="2"/>
      <c r="APK106" s="2"/>
      <c r="APL106" s="2"/>
      <c r="APM106" s="2"/>
      <c r="APN106" s="2"/>
      <c r="APO106" s="2"/>
      <c r="APP106" s="2"/>
      <c r="APQ106" s="2"/>
      <c r="APR106" s="2"/>
      <c r="APS106" s="2"/>
      <c r="APT106" s="2"/>
      <c r="APU106" s="2"/>
      <c r="APV106" s="2"/>
      <c r="APW106" s="2"/>
      <c r="APX106" s="2"/>
      <c r="APY106" s="2"/>
      <c r="APZ106" s="2"/>
      <c r="AQA106" s="2"/>
      <c r="AQB106" s="2"/>
      <c r="AQC106" s="2"/>
      <c r="AQD106" s="2"/>
      <c r="AQE106" s="2"/>
      <c r="AQF106" s="2"/>
      <c r="AQG106" s="2"/>
      <c r="AQH106" s="2"/>
      <c r="AQI106" s="2"/>
      <c r="AQJ106" s="2"/>
      <c r="AQK106" s="2"/>
      <c r="AQL106" s="2"/>
      <c r="AQM106" s="2"/>
      <c r="AQN106" s="2"/>
      <c r="AQO106" s="2"/>
      <c r="AQP106" s="2"/>
      <c r="AQQ106" s="2"/>
      <c r="AQR106" s="2"/>
      <c r="AQS106" s="2"/>
      <c r="AQT106" s="2"/>
      <c r="AQU106" s="2"/>
      <c r="AQV106" s="2"/>
      <c r="AQW106" s="2"/>
      <c r="AQX106" s="2"/>
      <c r="AQY106" s="2"/>
      <c r="AQZ106" s="2"/>
      <c r="ARA106" s="2"/>
      <c r="ARB106" s="2"/>
      <c r="ARC106" s="2"/>
      <c r="ARD106" s="2"/>
      <c r="ARE106" s="2"/>
      <c r="ARF106" s="2"/>
      <c r="ARG106" s="2"/>
      <c r="ARH106" s="2"/>
      <c r="ARI106" s="2"/>
      <c r="ARJ106" s="2"/>
      <c r="ARK106" s="2"/>
      <c r="ARL106" s="2"/>
      <c r="ARM106" s="2"/>
      <c r="ARN106" s="2"/>
      <c r="ARO106" s="2"/>
      <c r="ARP106" s="2"/>
      <c r="ARQ106" s="2"/>
      <c r="ARR106" s="2"/>
      <c r="ARS106" s="2"/>
      <c r="ART106" s="2"/>
      <c r="ARU106" s="2"/>
      <c r="ARV106" s="2"/>
      <c r="ARW106" s="2"/>
      <c r="ARX106" s="2"/>
      <c r="ARY106" s="2"/>
      <c r="ARZ106" s="2"/>
      <c r="ASA106" s="2"/>
      <c r="ASB106" s="2"/>
      <c r="ASC106" s="2"/>
      <c r="ASD106" s="2"/>
      <c r="ASE106" s="2"/>
      <c r="ASF106" s="2"/>
      <c r="ASG106" s="2"/>
      <c r="ASH106" s="2"/>
      <c r="ASI106" s="2"/>
      <c r="ASJ106" s="2"/>
      <c r="ASK106" s="2"/>
      <c r="ASL106" s="2"/>
      <c r="ASM106" s="2"/>
      <c r="ASN106" s="2"/>
      <c r="ASO106" s="2"/>
      <c r="ASP106" s="2"/>
      <c r="ASQ106" s="2"/>
      <c r="ASR106" s="2"/>
      <c r="ASS106" s="2"/>
      <c r="AST106" s="2"/>
      <c r="ASU106" s="2"/>
      <c r="ASV106" s="2"/>
      <c r="ASW106" s="2"/>
      <c r="ASX106" s="2"/>
      <c r="ASY106" s="2"/>
      <c r="ASZ106" s="2"/>
      <c r="ATA106" s="2"/>
      <c r="ATB106" s="2"/>
      <c r="ATC106" s="2"/>
      <c r="ATD106" s="2"/>
      <c r="ATE106" s="2"/>
      <c r="ATF106" s="2"/>
      <c r="ATG106" s="2"/>
      <c r="ATH106" s="2"/>
      <c r="ATI106" s="2"/>
      <c r="ATJ106" s="2"/>
      <c r="ATK106" s="2"/>
      <c r="ATL106" s="2"/>
      <c r="ATM106" s="2"/>
      <c r="ATN106" s="2"/>
      <c r="ATO106" s="2"/>
      <c r="ATP106" s="2"/>
      <c r="ATQ106" s="2"/>
      <c r="ATR106" s="2"/>
      <c r="ATS106" s="2"/>
      <c r="ATT106" s="2"/>
      <c r="ATU106" s="2"/>
      <c r="ATV106" s="2"/>
      <c r="ATW106" s="2"/>
      <c r="ATX106" s="2"/>
      <c r="ATY106" s="2"/>
      <c r="ATZ106" s="2"/>
      <c r="AUA106" s="2"/>
      <c r="AUB106" s="2"/>
      <c r="AUC106" s="2"/>
      <c r="AUD106" s="2"/>
      <c r="AUE106" s="2"/>
      <c r="AUF106" s="2"/>
      <c r="AUG106" s="2"/>
      <c r="AUH106" s="2"/>
      <c r="AUI106" s="2"/>
      <c r="AUJ106" s="2"/>
      <c r="AUK106" s="2"/>
      <c r="AUL106" s="2"/>
      <c r="AUM106" s="2"/>
      <c r="AUN106" s="2"/>
      <c r="AUO106" s="2"/>
      <c r="AUP106" s="2"/>
      <c r="AUQ106" s="2"/>
      <c r="AUR106" s="2"/>
      <c r="AUS106" s="2"/>
      <c r="AUT106" s="2"/>
      <c r="AUU106" s="2"/>
      <c r="AUV106" s="2"/>
      <c r="AUW106" s="2"/>
      <c r="AUX106" s="2"/>
      <c r="AUY106" s="2"/>
      <c r="AUZ106" s="2"/>
      <c r="AVA106" s="2"/>
      <c r="AVB106" s="2"/>
      <c r="AVC106" s="2"/>
      <c r="AVD106" s="2"/>
      <c r="AVE106" s="2"/>
      <c r="AVF106" s="2"/>
      <c r="AVG106" s="2"/>
      <c r="AVH106" s="2"/>
      <c r="AVI106" s="2"/>
      <c r="AVJ106" s="2"/>
      <c r="AVK106" s="2"/>
      <c r="AVL106" s="2"/>
      <c r="AVM106" s="2"/>
      <c r="AVN106" s="2"/>
      <c r="AVO106" s="2"/>
      <c r="AVP106" s="2"/>
      <c r="AVQ106" s="2"/>
      <c r="AVR106" s="2"/>
      <c r="AVS106" s="2"/>
      <c r="AVT106" s="2"/>
      <c r="AVU106" s="2"/>
      <c r="AVV106" s="2"/>
      <c r="AVW106" s="2"/>
      <c r="AVX106" s="2"/>
      <c r="AVY106" s="2"/>
      <c r="AVZ106" s="2"/>
      <c r="AWA106" s="2"/>
      <c r="AWB106" s="2"/>
      <c r="AWC106" s="2"/>
      <c r="AWD106" s="2"/>
      <c r="AWE106" s="2"/>
      <c r="AWF106" s="2"/>
      <c r="AWG106" s="2"/>
      <c r="AWH106" s="2"/>
      <c r="AWI106" s="2"/>
      <c r="AWJ106" s="2"/>
      <c r="AWK106" s="2"/>
      <c r="AWL106" s="2"/>
      <c r="AWM106" s="2"/>
      <c r="AWN106" s="2"/>
      <c r="AWO106" s="2"/>
      <c r="AWP106" s="2"/>
      <c r="AWQ106" s="2"/>
      <c r="AWR106" s="2"/>
      <c r="AWS106" s="2"/>
      <c r="AWT106" s="2"/>
      <c r="AWU106" s="2"/>
      <c r="AWV106" s="2"/>
      <c r="AWW106" s="2"/>
      <c r="AWX106" s="2"/>
      <c r="AWY106" s="2"/>
      <c r="AWZ106" s="2"/>
      <c r="AXA106" s="2"/>
      <c r="AXB106" s="2"/>
      <c r="AXC106" s="2"/>
      <c r="AXD106" s="2"/>
      <c r="AXE106" s="2"/>
      <c r="AXF106" s="2"/>
      <c r="AXG106" s="2"/>
      <c r="AXH106" s="2"/>
      <c r="AXI106" s="2"/>
      <c r="AXJ106" s="2"/>
      <c r="AXK106" s="2"/>
      <c r="AXL106" s="2"/>
      <c r="AXM106" s="2"/>
      <c r="AXN106" s="2"/>
      <c r="AXO106" s="2"/>
      <c r="AXP106" s="2"/>
      <c r="AXQ106" s="2"/>
      <c r="AXR106" s="2"/>
      <c r="AXS106" s="2"/>
      <c r="AXT106" s="2"/>
      <c r="AXU106" s="2"/>
      <c r="AXV106" s="2"/>
      <c r="AXW106" s="2"/>
      <c r="AXX106" s="2"/>
      <c r="AXY106" s="2"/>
      <c r="AXZ106" s="2"/>
      <c r="AYA106" s="2"/>
      <c r="AYB106" s="2"/>
      <c r="AYC106" s="2"/>
      <c r="AYD106" s="2"/>
      <c r="AYE106" s="2"/>
      <c r="AYF106" s="2"/>
      <c r="AYG106" s="2"/>
      <c r="AYH106" s="2"/>
      <c r="AYI106" s="2"/>
      <c r="AYJ106" s="2"/>
      <c r="AYK106" s="2"/>
      <c r="AYL106" s="2"/>
      <c r="AYM106" s="2"/>
      <c r="AYN106" s="2"/>
      <c r="AYO106" s="2"/>
      <c r="AYP106" s="2"/>
      <c r="AYQ106" s="2"/>
      <c r="AYR106" s="2"/>
      <c r="AYS106" s="2"/>
      <c r="AYT106" s="2"/>
      <c r="AYU106" s="2"/>
      <c r="AYV106" s="2"/>
      <c r="AYW106" s="2"/>
      <c r="AYX106" s="2"/>
      <c r="AYY106" s="2"/>
      <c r="AYZ106" s="2"/>
      <c r="AZA106" s="2"/>
      <c r="AZB106" s="2"/>
      <c r="AZC106" s="2"/>
      <c r="AZD106" s="2"/>
      <c r="AZE106" s="2"/>
      <c r="AZF106" s="2"/>
      <c r="AZG106" s="2"/>
      <c r="AZH106" s="2"/>
      <c r="AZI106" s="2"/>
      <c r="AZJ106" s="2"/>
      <c r="AZK106" s="2"/>
      <c r="AZL106" s="2"/>
      <c r="AZM106" s="2"/>
      <c r="AZN106" s="2"/>
      <c r="AZO106" s="2"/>
      <c r="AZP106" s="2"/>
      <c r="AZQ106" s="2"/>
      <c r="AZR106" s="2"/>
      <c r="AZS106" s="2"/>
      <c r="AZT106" s="2"/>
      <c r="AZU106" s="2"/>
      <c r="AZV106" s="2"/>
      <c r="AZW106" s="2"/>
      <c r="AZX106" s="2"/>
      <c r="AZY106" s="2"/>
      <c r="AZZ106" s="2"/>
      <c r="BAA106" s="2"/>
      <c r="BAB106" s="2"/>
      <c r="BAC106" s="2"/>
      <c r="BAD106" s="2"/>
      <c r="BAE106" s="2"/>
      <c r="BAF106" s="2"/>
      <c r="BAG106" s="2"/>
      <c r="BAH106" s="2"/>
      <c r="BAI106" s="2"/>
      <c r="BAJ106" s="2"/>
      <c r="BAK106" s="2"/>
      <c r="BAL106" s="2"/>
      <c r="BAM106" s="2"/>
      <c r="BAN106" s="2"/>
      <c r="BAO106" s="2"/>
      <c r="BAP106" s="2"/>
      <c r="BAQ106" s="2"/>
      <c r="BAR106" s="2"/>
      <c r="BAS106" s="2"/>
      <c r="BAT106" s="2"/>
      <c r="BAU106" s="2"/>
      <c r="BAV106" s="2"/>
      <c r="BAW106" s="2"/>
      <c r="BAX106" s="2"/>
      <c r="BAY106" s="2"/>
      <c r="BAZ106" s="2"/>
      <c r="BBA106" s="2"/>
      <c r="BBB106" s="2"/>
      <c r="BBC106" s="2"/>
      <c r="BBD106" s="2"/>
      <c r="BBE106" s="2"/>
      <c r="BBF106" s="2"/>
      <c r="BBG106" s="2"/>
      <c r="BBH106" s="2"/>
      <c r="BBI106" s="2"/>
      <c r="BBJ106" s="2"/>
      <c r="BBK106" s="2"/>
      <c r="BBL106" s="2"/>
      <c r="BBM106" s="2"/>
      <c r="BBN106" s="2"/>
      <c r="BBO106" s="2"/>
      <c r="BBP106" s="2"/>
      <c r="BBQ106" s="2"/>
      <c r="BBR106" s="2"/>
      <c r="BBS106" s="2"/>
      <c r="BBT106" s="2"/>
      <c r="BBU106" s="2"/>
      <c r="BBV106" s="2"/>
      <c r="BBW106" s="2"/>
      <c r="BBX106" s="2"/>
      <c r="BBY106" s="2"/>
      <c r="BBZ106" s="2"/>
      <c r="BCA106" s="2"/>
      <c r="BCB106" s="2"/>
      <c r="BCC106" s="2"/>
      <c r="BCD106" s="2"/>
      <c r="BCE106" s="2"/>
      <c r="BCF106" s="2"/>
      <c r="BCG106" s="2"/>
      <c r="BCH106" s="2"/>
      <c r="BCI106" s="2"/>
      <c r="BCJ106" s="2"/>
      <c r="BCK106" s="2"/>
      <c r="BCL106" s="2"/>
      <c r="BCM106" s="2"/>
      <c r="BCN106" s="2"/>
      <c r="BCO106" s="2"/>
      <c r="BCP106" s="2"/>
      <c r="BCQ106" s="2"/>
      <c r="BCR106" s="2"/>
      <c r="BCS106" s="2"/>
      <c r="BCT106" s="2"/>
      <c r="BCU106" s="2"/>
      <c r="BCV106" s="2"/>
      <c r="BCW106" s="2"/>
      <c r="BCX106" s="2"/>
      <c r="BCY106" s="2"/>
      <c r="BCZ106" s="2"/>
      <c r="BDA106" s="2"/>
      <c r="BDB106" s="2"/>
      <c r="BDC106" s="2"/>
      <c r="BDD106" s="2"/>
      <c r="BDE106" s="2"/>
      <c r="BDF106" s="2"/>
      <c r="BDG106" s="2"/>
      <c r="BDH106" s="2"/>
      <c r="BDI106" s="2"/>
      <c r="BDJ106" s="2"/>
      <c r="BDK106" s="2"/>
      <c r="BDL106" s="2"/>
      <c r="BDM106" s="2"/>
      <c r="BDN106" s="2"/>
      <c r="BDO106" s="2"/>
      <c r="BDP106" s="2"/>
      <c r="BDQ106" s="2"/>
      <c r="BDR106" s="2"/>
      <c r="BDS106" s="2"/>
      <c r="BDT106" s="2"/>
      <c r="BDU106" s="2"/>
      <c r="BDV106" s="2"/>
      <c r="BDW106" s="2"/>
      <c r="BDX106" s="2"/>
      <c r="BDY106" s="2"/>
      <c r="BDZ106" s="2"/>
      <c r="BEA106" s="2"/>
      <c r="BEB106" s="2"/>
      <c r="BEC106" s="2"/>
      <c r="BED106" s="2"/>
      <c r="BEE106" s="2"/>
      <c r="BEF106" s="2"/>
      <c r="BEG106" s="2"/>
      <c r="BEH106" s="2"/>
      <c r="BEI106" s="2"/>
      <c r="BEJ106" s="2"/>
      <c r="BEK106" s="2"/>
      <c r="BEL106" s="2"/>
      <c r="BEM106" s="2"/>
      <c r="BEN106" s="2"/>
      <c r="BEO106" s="2"/>
      <c r="BEP106" s="2"/>
      <c r="BEQ106" s="2"/>
      <c r="BER106" s="2"/>
      <c r="BES106" s="2"/>
      <c r="BET106" s="2"/>
      <c r="BEU106" s="2"/>
      <c r="BEV106" s="2"/>
      <c r="BEW106" s="2"/>
      <c r="BEX106" s="2"/>
      <c r="BEY106" s="2"/>
      <c r="BEZ106" s="2"/>
      <c r="BFA106" s="2"/>
      <c r="BFB106" s="2"/>
      <c r="BFC106" s="2"/>
      <c r="BFD106" s="2"/>
      <c r="BFE106" s="2"/>
      <c r="BFF106" s="2"/>
      <c r="BFG106" s="2"/>
      <c r="BFH106" s="2"/>
      <c r="BFI106" s="2"/>
      <c r="BFJ106" s="2"/>
      <c r="BFK106" s="2"/>
      <c r="BFL106" s="2"/>
      <c r="BFM106" s="2"/>
      <c r="BFN106" s="2"/>
      <c r="BFO106" s="2"/>
      <c r="BFP106" s="2"/>
      <c r="BFQ106" s="2"/>
      <c r="BFR106" s="2"/>
      <c r="BFS106" s="2"/>
      <c r="BFT106" s="2"/>
      <c r="BFU106" s="2"/>
      <c r="BFV106" s="2"/>
      <c r="BFW106" s="2"/>
      <c r="BFX106" s="2"/>
      <c r="BFY106" s="2"/>
      <c r="BFZ106" s="2"/>
      <c r="BGA106" s="2"/>
      <c r="BGB106" s="2"/>
      <c r="BGC106" s="2"/>
      <c r="BGD106" s="2"/>
      <c r="BGE106" s="2"/>
      <c r="BGF106" s="2"/>
      <c r="BGG106" s="2"/>
      <c r="BGH106" s="2"/>
      <c r="BGI106" s="2"/>
      <c r="BGJ106" s="2"/>
      <c r="BGK106" s="2"/>
      <c r="BGL106" s="2"/>
      <c r="BGM106" s="2"/>
      <c r="BGN106" s="2"/>
      <c r="BGO106" s="2"/>
      <c r="BGP106" s="2"/>
      <c r="BGQ106" s="2"/>
      <c r="BGR106" s="2"/>
      <c r="BGS106" s="2"/>
      <c r="BGT106" s="2"/>
      <c r="BGU106" s="2"/>
      <c r="BGV106" s="2"/>
      <c r="BGW106" s="2"/>
      <c r="BGX106" s="2"/>
      <c r="BGY106" s="2"/>
      <c r="BGZ106" s="2"/>
      <c r="BHA106" s="2"/>
      <c r="BHB106" s="2"/>
      <c r="BHC106" s="2"/>
      <c r="BHD106" s="2"/>
      <c r="BHE106" s="2"/>
      <c r="BHF106" s="2"/>
      <c r="BHG106" s="2"/>
      <c r="BHH106" s="2"/>
      <c r="BHI106" s="2"/>
      <c r="BHJ106" s="2"/>
      <c r="BHK106" s="2"/>
      <c r="BHL106" s="2"/>
      <c r="BHM106" s="2"/>
      <c r="BHN106" s="2"/>
      <c r="BHO106" s="2"/>
      <c r="BHP106" s="2"/>
      <c r="BHQ106" s="2"/>
      <c r="BHR106" s="2"/>
      <c r="BHS106" s="2"/>
      <c r="BHT106" s="2"/>
      <c r="BHU106" s="2"/>
      <c r="BHV106" s="2"/>
      <c r="BHW106" s="2"/>
      <c r="BHX106" s="2"/>
      <c r="BHY106" s="2"/>
      <c r="BHZ106" s="2"/>
      <c r="BIA106" s="2"/>
      <c r="BIB106" s="2"/>
      <c r="BIC106" s="2"/>
      <c r="BID106" s="2"/>
      <c r="BIE106" s="2"/>
      <c r="BIF106" s="2"/>
      <c r="BIG106" s="2"/>
      <c r="BIH106" s="2"/>
      <c r="BII106" s="2"/>
      <c r="BIJ106" s="2"/>
      <c r="BIK106" s="2"/>
      <c r="BIL106" s="2"/>
      <c r="BIM106" s="2"/>
      <c r="BIN106" s="2"/>
      <c r="BIO106" s="2"/>
      <c r="BIP106" s="2"/>
      <c r="BIQ106" s="2"/>
      <c r="BIR106" s="2"/>
      <c r="BIS106" s="2"/>
      <c r="BIT106" s="2"/>
      <c r="BIU106" s="2"/>
      <c r="BIV106" s="2"/>
      <c r="BIW106" s="2"/>
      <c r="BIX106" s="2"/>
      <c r="BIY106" s="2"/>
      <c r="BIZ106" s="2"/>
      <c r="BJA106" s="2"/>
      <c r="BJB106" s="2"/>
      <c r="BJC106" s="2"/>
      <c r="BJD106" s="2"/>
      <c r="BJE106" s="2"/>
      <c r="BJF106" s="2"/>
      <c r="BJG106" s="2"/>
      <c r="BJH106" s="2"/>
      <c r="BJI106" s="2"/>
      <c r="BJJ106" s="2"/>
      <c r="BJK106" s="2"/>
      <c r="BJL106" s="2"/>
      <c r="BJM106" s="2"/>
      <c r="BJN106" s="2"/>
      <c r="BJO106" s="2"/>
      <c r="BJP106" s="2"/>
      <c r="BJQ106" s="2"/>
      <c r="BJR106" s="2"/>
      <c r="BJS106" s="2"/>
      <c r="BJT106" s="2"/>
      <c r="BJU106" s="2"/>
      <c r="BJV106" s="2"/>
      <c r="BJW106" s="2"/>
      <c r="BJX106" s="2"/>
      <c r="BJY106" s="2"/>
      <c r="BJZ106" s="2"/>
      <c r="BKA106" s="2"/>
      <c r="BKB106" s="2"/>
      <c r="BKC106" s="2"/>
      <c r="BKD106" s="2"/>
      <c r="BKE106" s="2"/>
      <c r="BKF106" s="2"/>
      <c r="BKG106" s="2"/>
      <c r="BKH106" s="2"/>
      <c r="BKI106" s="2"/>
      <c r="BKJ106" s="2"/>
      <c r="BKK106" s="2"/>
      <c r="BKL106" s="2"/>
      <c r="BKM106" s="2"/>
      <c r="BKN106" s="2"/>
      <c r="BKO106" s="2"/>
      <c r="BKP106" s="2"/>
      <c r="BKQ106" s="2"/>
      <c r="BKR106" s="2"/>
      <c r="BKS106" s="2"/>
      <c r="BKT106" s="2"/>
      <c r="BKU106" s="2"/>
      <c r="BKV106" s="2"/>
      <c r="BKW106" s="2"/>
      <c r="BKX106" s="2"/>
      <c r="BKY106" s="2"/>
      <c r="BKZ106" s="2"/>
      <c r="BLA106" s="2"/>
      <c r="BLB106" s="2"/>
      <c r="BLC106" s="2"/>
      <c r="BLD106" s="2"/>
      <c r="BLE106" s="2"/>
      <c r="BLF106" s="2"/>
      <c r="BLG106" s="2"/>
      <c r="BLH106" s="2"/>
      <c r="BLI106" s="2"/>
      <c r="BLJ106" s="2"/>
      <c r="BLK106" s="2"/>
      <c r="BLL106" s="2"/>
      <c r="BLM106" s="2"/>
      <c r="BLN106" s="2"/>
      <c r="BLO106" s="2"/>
      <c r="BLP106" s="2"/>
      <c r="BLQ106" s="2"/>
      <c r="BLR106" s="2"/>
      <c r="BLS106" s="2"/>
      <c r="BLT106" s="2"/>
      <c r="BLU106" s="2"/>
      <c r="BLV106" s="2"/>
      <c r="BLW106" s="2"/>
      <c r="BLX106" s="2"/>
      <c r="BLY106" s="2"/>
      <c r="BLZ106" s="2"/>
      <c r="BMA106" s="2"/>
      <c r="BMB106" s="2"/>
      <c r="BMC106" s="2"/>
      <c r="BMD106" s="2"/>
      <c r="BME106" s="2"/>
      <c r="BMF106" s="2"/>
      <c r="BMG106" s="2"/>
      <c r="BMH106" s="2"/>
      <c r="BMI106" s="2"/>
      <c r="BMJ106" s="2"/>
      <c r="BMK106" s="2"/>
      <c r="BML106" s="2"/>
      <c r="BMM106" s="2"/>
      <c r="BMN106" s="2"/>
      <c r="BMO106" s="2"/>
      <c r="BMP106" s="2"/>
      <c r="BMQ106" s="2"/>
      <c r="BMR106" s="2"/>
      <c r="BMS106" s="2"/>
      <c r="BMT106" s="2"/>
      <c r="BMU106" s="2"/>
      <c r="BMV106" s="2"/>
      <c r="BMW106" s="2"/>
      <c r="BMX106" s="2"/>
      <c r="BMY106" s="2"/>
      <c r="BMZ106" s="2"/>
      <c r="BNA106" s="2"/>
      <c r="BNB106" s="2"/>
      <c r="BNC106" s="2"/>
      <c r="BND106" s="2"/>
      <c r="BNE106" s="2"/>
      <c r="BNF106" s="2"/>
      <c r="BNG106" s="2"/>
      <c r="BNH106" s="2"/>
      <c r="BNI106" s="2"/>
      <c r="BNJ106" s="2"/>
      <c r="BNK106" s="2"/>
      <c r="BNL106" s="2"/>
      <c r="BNM106" s="2"/>
      <c r="BNN106" s="2"/>
      <c r="BNO106" s="2"/>
      <c r="BNP106" s="2"/>
      <c r="BNQ106" s="2"/>
      <c r="BNR106" s="2"/>
      <c r="BNS106" s="2"/>
      <c r="BNT106" s="2"/>
      <c r="BNU106" s="2"/>
      <c r="BNV106" s="2"/>
      <c r="BNW106" s="2"/>
      <c r="BNX106" s="2"/>
      <c r="BNY106" s="2"/>
      <c r="BNZ106" s="2"/>
      <c r="BOA106" s="2"/>
      <c r="BOB106" s="2"/>
      <c r="BOC106" s="2"/>
      <c r="BOD106" s="2"/>
      <c r="BOE106" s="2"/>
      <c r="BOF106" s="2"/>
      <c r="BOG106" s="2"/>
      <c r="BOH106" s="2"/>
      <c r="BOI106" s="2"/>
      <c r="BOJ106" s="2"/>
      <c r="BOK106" s="2"/>
      <c r="BOL106" s="2"/>
      <c r="BOM106" s="2"/>
      <c r="BON106" s="2"/>
      <c r="BOO106" s="2"/>
      <c r="BOP106" s="2"/>
      <c r="BOQ106" s="2"/>
      <c r="BOR106" s="2"/>
      <c r="BOS106" s="2"/>
      <c r="BOT106" s="2"/>
      <c r="BOU106" s="2"/>
      <c r="BOV106" s="2"/>
      <c r="BOW106" s="2"/>
      <c r="BOX106" s="2"/>
      <c r="BOY106" s="2"/>
      <c r="BOZ106" s="2"/>
      <c r="BPA106" s="2"/>
      <c r="BPB106" s="2"/>
      <c r="BPC106" s="2"/>
      <c r="BPD106" s="2"/>
      <c r="BPE106" s="2"/>
      <c r="BPF106" s="2"/>
      <c r="BPG106" s="2"/>
      <c r="BPH106" s="2"/>
      <c r="BPI106" s="2"/>
      <c r="BPJ106" s="2"/>
      <c r="BPK106" s="2"/>
      <c r="BPL106" s="2"/>
      <c r="BPM106" s="2"/>
      <c r="BPN106" s="2"/>
      <c r="BPO106" s="2"/>
      <c r="BPP106" s="2"/>
      <c r="BPQ106" s="2"/>
      <c r="BPR106" s="2"/>
      <c r="BPS106" s="2"/>
      <c r="BPT106" s="2"/>
      <c r="BPU106" s="2"/>
      <c r="BPV106" s="2"/>
      <c r="BPW106" s="2"/>
      <c r="BPX106" s="2"/>
      <c r="BPY106" s="2"/>
      <c r="BPZ106" s="2"/>
      <c r="BQA106" s="2"/>
      <c r="BQB106" s="2"/>
      <c r="BQC106" s="2"/>
      <c r="BQD106" s="2"/>
      <c r="BQE106" s="2"/>
      <c r="BQF106" s="2"/>
      <c r="BQG106" s="2"/>
      <c r="BQH106" s="2"/>
      <c r="BQI106" s="2"/>
      <c r="BQJ106" s="2"/>
      <c r="BQK106" s="2"/>
      <c r="BQL106" s="2"/>
      <c r="BQM106" s="2"/>
      <c r="BQN106" s="2"/>
      <c r="BQO106" s="2"/>
      <c r="BQP106" s="2"/>
      <c r="BQQ106" s="2"/>
      <c r="BQR106" s="2"/>
      <c r="BQS106" s="2"/>
      <c r="BQT106" s="2"/>
      <c r="BQU106" s="2"/>
      <c r="BQV106" s="2"/>
      <c r="BQW106" s="2"/>
      <c r="BQX106" s="2"/>
      <c r="BQY106" s="2"/>
      <c r="BQZ106" s="2"/>
      <c r="BRA106" s="2"/>
      <c r="BRB106" s="2"/>
      <c r="BRC106" s="2"/>
      <c r="BRD106" s="2"/>
      <c r="BRE106" s="2"/>
      <c r="BRF106" s="2"/>
      <c r="BRG106" s="2"/>
      <c r="BRH106" s="2"/>
      <c r="BRI106" s="2"/>
      <c r="BRJ106" s="2"/>
      <c r="BRK106" s="2"/>
      <c r="BRL106" s="2"/>
      <c r="BRM106" s="2"/>
      <c r="BRN106" s="2"/>
      <c r="BRO106" s="2"/>
      <c r="BRP106" s="2"/>
      <c r="BRQ106" s="2"/>
      <c r="BRR106" s="2"/>
      <c r="BRS106" s="2"/>
      <c r="BRT106" s="2"/>
      <c r="BRU106" s="2"/>
      <c r="BRV106" s="2"/>
      <c r="BRW106" s="2"/>
      <c r="BRX106" s="2"/>
      <c r="BRY106" s="2"/>
      <c r="BRZ106" s="2"/>
      <c r="BSA106" s="2"/>
      <c r="BSB106" s="2"/>
      <c r="BSC106" s="2"/>
      <c r="BSD106" s="2"/>
      <c r="BSE106" s="2"/>
      <c r="BSF106" s="2"/>
      <c r="BSG106" s="2"/>
      <c r="BSH106" s="2"/>
      <c r="BSI106" s="2"/>
      <c r="BSJ106" s="2"/>
      <c r="BSK106" s="2"/>
      <c r="BSL106" s="2"/>
      <c r="BSM106" s="2"/>
      <c r="BSN106" s="2"/>
      <c r="BSO106" s="2"/>
      <c r="BSP106" s="2"/>
      <c r="BSQ106" s="2"/>
      <c r="BSR106" s="2"/>
      <c r="BSS106" s="2"/>
      <c r="BST106" s="2"/>
      <c r="BSU106" s="2"/>
      <c r="BSV106" s="2"/>
      <c r="BSW106" s="2"/>
      <c r="BSX106" s="2"/>
      <c r="BSY106" s="2"/>
      <c r="BSZ106" s="2"/>
      <c r="BTA106" s="2"/>
      <c r="BTB106" s="2"/>
      <c r="BTC106" s="2"/>
      <c r="BTD106" s="2"/>
      <c r="BTE106" s="2"/>
      <c r="BTF106" s="2"/>
      <c r="BTG106" s="2"/>
      <c r="BTH106" s="2"/>
      <c r="BTI106" s="2"/>
      <c r="BTJ106" s="2"/>
      <c r="BTK106" s="2"/>
      <c r="BTL106" s="2"/>
      <c r="BTM106" s="2"/>
      <c r="BTN106" s="2"/>
      <c r="BTO106" s="2"/>
      <c r="BTP106" s="2"/>
      <c r="BTQ106" s="2"/>
      <c r="BTR106" s="2"/>
      <c r="BTS106" s="2"/>
      <c r="BTT106" s="2"/>
      <c r="BTU106" s="2"/>
      <c r="BTV106" s="2"/>
      <c r="BTW106" s="2"/>
      <c r="BTX106" s="2"/>
      <c r="BTY106" s="2"/>
      <c r="BTZ106" s="2"/>
      <c r="BUA106" s="2"/>
      <c r="BUB106" s="2"/>
      <c r="BUC106" s="2"/>
      <c r="BUD106" s="2"/>
      <c r="BUE106" s="2"/>
      <c r="BUF106" s="2"/>
      <c r="BUG106" s="2"/>
      <c r="BUH106" s="2"/>
      <c r="BUI106" s="2"/>
      <c r="BUJ106" s="2"/>
      <c r="BUK106" s="2"/>
      <c r="BUL106" s="2"/>
      <c r="BUM106" s="2"/>
      <c r="BUN106" s="2"/>
      <c r="BUO106" s="2"/>
      <c r="BUP106" s="2"/>
      <c r="BUQ106" s="2"/>
      <c r="BUR106" s="2"/>
      <c r="BUS106" s="2"/>
      <c r="BUT106" s="2"/>
      <c r="BUU106" s="2"/>
      <c r="BUV106" s="2"/>
      <c r="BUW106" s="2"/>
      <c r="BUX106" s="2"/>
      <c r="BUY106" s="2"/>
      <c r="BUZ106" s="2"/>
      <c r="BVA106" s="2"/>
      <c r="BVB106" s="2"/>
      <c r="BVC106" s="2"/>
      <c r="BVD106" s="2"/>
      <c r="BVE106" s="2"/>
      <c r="BVF106" s="2"/>
      <c r="BVG106" s="2"/>
      <c r="BVH106" s="2"/>
      <c r="BVI106" s="2"/>
      <c r="BVJ106" s="2"/>
      <c r="BVK106" s="2"/>
      <c r="BVL106" s="2"/>
      <c r="BVM106" s="2"/>
      <c r="BVN106" s="2"/>
      <c r="BVO106" s="2"/>
      <c r="BVP106" s="2"/>
      <c r="BVQ106" s="2"/>
      <c r="BVR106" s="2"/>
      <c r="BVS106" s="2"/>
      <c r="BVT106" s="2"/>
      <c r="BVU106" s="2"/>
      <c r="BVV106" s="2"/>
      <c r="BVW106" s="2"/>
      <c r="BVX106" s="2"/>
      <c r="BVY106" s="2"/>
      <c r="BVZ106" s="2"/>
      <c r="BWA106" s="2"/>
      <c r="BWB106" s="2"/>
      <c r="BWC106" s="2"/>
      <c r="BWD106" s="2"/>
      <c r="BWE106" s="2"/>
      <c r="BWF106" s="2"/>
      <c r="BWG106" s="2"/>
      <c r="BWH106" s="2"/>
      <c r="BWI106" s="2"/>
      <c r="BWJ106" s="2"/>
      <c r="BWK106" s="2"/>
      <c r="BWL106" s="2"/>
      <c r="BWM106" s="2"/>
      <c r="BWN106" s="2"/>
      <c r="BWO106" s="2"/>
      <c r="BWP106" s="2"/>
      <c r="BWQ106" s="2"/>
      <c r="BWR106" s="2"/>
      <c r="BWS106" s="2"/>
      <c r="BWT106" s="2"/>
      <c r="BWU106" s="2"/>
      <c r="BWV106" s="2"/>
      <c r="BWW106" s="2"/>
      <c r="BWX106" s="2"/>
      <c r="BWY106" s="2"/>
      <c r="BWZ106" s="2"/>
      <c r="BXA106" s="2"/>
      <c r="BXB106" s="2"/>
      <c r="BXC106" s="2"/>
      <c r="BXD106" s="2"/>
      <c r="BXE106" s="2"/>
      <c r="BXF106" s="2"/>
      <c r="BXG106" s="2"/>
      <c r="BXH106" s="2"/>
      <c r="BXI106" s="2"/>
      <c r="BXJ106" s="2"/>
      <c r="BXK106" s="2"/>
      <c r="BXL106" s="2"/>
      <c r="BXM106" s="2"/>
      <c r="BXN106" s="2"/>
      <c r="BXO106" s="2"/>
      <c r="BXP106" s="2"/>
      <c r="BXQ106" s="2"/>
      <c r="BXR106" s="2"/>
      <c r="BXS106" s="2"/>
      <c r="BXT106" s="2"/>
      <c r="BXU106" s="2"/>
      <c r="BXV106" s="2"/>
      <c r="BXW106" s="2"/>
      <c r="BXX106" s="2"/>
      <c r="BXY106" s="2"/>
      <c r="BXZ106" s="2"/>
      <c r="BYA106" s="2"/>
      <c r="BYB106" s="2"/>
      <c r="BYC106" s="2"/>
      <c r="BYD106" s="2"/>
      <c r="BYE106" s="2"/>
      <c r="BYF106" s="2"/>
      <c r="BYG106" s="2"/>
      <c r="BYH106" s="2"/>
      <c r="BYI106" s="2"/>
      <c r="BYJ106" s="2"/>
      <c r="BYK106" s="2"/>
      <c r="BYL106" s="2"/>
      <c r="BYM106" s="2"/>
      <c r="BYN106" s="2"/>
      <c r="BYO106" s="2"/>
      <c r="BYP106" s="2"/>
      <c r="BYQ106" s="2"/>
      <c r="BYR106" s="2"/>
      <c r="BYS106" s="2"/>
      <c r="BYT106" s="2"/>
      <c r="BYU106" s="2"/>
      <c r="BYV106" s="2"/>
      <c r="BYW106" s="2"/>
      <c r="BYX106" s="2"/>
      <c r="BYY106" s="2"/>
      <c r="BYZ106" s="2"/>
      <c r="BZA106" s="2"/>
      <c r="BZB106" s="2"/>
      <c r="BZC106" s="2"/>
      <c r="BZD106" s="2"/>
      <c r="BZE106" s="2"/>
      <c r="BZF106" s="2"/>
      <c r="BZG106" s="2"/>
      <c r="BZH106" s="2"/>
      <c r="BZI106" s="2"/>
      <c r="BZJ106" s="2"/>
      <c r="BZK106" s="2"/>
      <c r="BZL106" s="2"/>
      <c r="BZM106" s="2"/>
      <c r="BZN106" s="2"/>
      <c r="BZO106" s="2"/>
      <c r="BZP106" s="2"/>
      <c r="BZQ106" s="2"/>
      <c r="BZR106" s="2"/>
      <c r="BZS106" s="2"/>
      <c r="BZT106" s="2"/>
      <c r="BZU106" s="2"/>
      <c r="BZV106" s="2"/>
      <c r="BZW106" s="2"/>
      <c r="BZX106" s="2"/>
      <c r="BZY106" s="2"/>
      <c r="BZZ106" s="2"/>
      <c r="CAA106" s="2"/>
      <c r="CAB106" s="2"/>
      <c r="CAC106" s="2"/>
      <c r="CAD106" s="2"/>
      <c r="CAE106" s="2"/>
      <c r="CAF106" s="2"/>
      <c r="CAG106" s="2"/>
      <c r="CAH106" s="2"/>
      <c r="CAI106" s="2"/>
      <c r="CAJ106" s="2"/>
      <c r="CAK106" s="2"/>
      <c r="CAL106" s="2"/>
      <c r="CAM106" s="2"/>
      <c r="CAN106" s="2"/>
      <c r="CAO106" s="2"/>
      <c r="CAP106" s="2"/>
      <c r="CAQ106" s="2"/>
      <c r="CAR106" s="2"/>
      <c r="CAS106" s="2"/>
      <c r="CAT106" s="2"/>
      <c r="CAU106" s="2"/>
      <c r="CAV106" s="2"/>
      <c r="CAW106" s="2"/>
      <c r="CAX106" s="2"/>
      <c r="CAY106" s="2"/>
      <c r="CAZ106" s="2"/>
      <c r="CBA106" s="2"/>
      <c r="CBB106" s="2"/>
      <c r="CBC106" s="2"/>
      <c r="CBD106" s="2"/>
      <c r="CBE106" s="2"/>
      <c r="CBF106" s="2"/>
      <c r="CBG106" s="2"/>
      <c r="CBH106" s="2"/>
      <c r="CBI106" s="2"/>
      <c r="CBJ106" s="2"/>
      <c r="CBK106" s="2"/>
      <c r="CBL106" s="2"/>
      <c r="CBM106" s="2"/>
      <c r="CBN106" s="2"/>
      <c r="CBO106" s="2"/>
      <c r="CBP106" s="2"/>
      <c r="CBQ106" s="2"/>
      <c r="CBR106" s="2"/>
      <c r="CBS106" s="2"/>
      <c r="CBT106" s="2"/>
      <c r="CBU106" s="2"/>
      <c r="CBV106" s="2"/>
      <c r="CBW106" s="2"/>
      <c r="CBX106" s="2"/>
      <c r="CBY106" s="2"/>
      <c r="CBZ106" s="2"/>
      <c r="CCA106" s="2"/>
      <c r="CCB106" s="2"/>
      <c r="CCC106" s="2"/>
      <c r="CCD106" s="2"/>
      <c r="CCE106" s="2"/>
      <c r="CCF106" s="2"/>
      <c r="CCG106" s="2"/>
      <c r="CCH106" s="2"/>
      <c r="CCI106" s="2"/>
      <c r="CCJ106" s="2"/>
      <c r="CCK106" s="2"/>
      <c r="CCL106" s="2"/>
      <c r="CCM106" s="2"/>
      <c r="CCN106" s="2"/>
      <c r="CCO106" s="2"/>
      <c r="CCP106" s="2"/>
      <c r="CCQ106" s="2"/>
      <c r="CCR106" s="2"/>
      <c r="CCS106" s="2"/>
      <c r="CCT106" s="2"/>
      <c r="CCU106" s="2"/>
      <c r="CCV106" s="2"/>
      <c r="CCW106" s="2"/>
      <c r="CCX106" s="2"/>
      <c r="CCY106" s="2"/>
      <c r="CCZ106" s="2"/>
      <c r="CDA106" s="2"/>
      <c r="CDB106" s="2"/>
      <c r="CDC106" s="2"/>
      <c r="CDD106" s="2"/>
      <c r="CDE106" s="2"/>
      <c r="CDF106" s="2"/>
      <c r="CDG106" s="2"/>
      <c r="CDH106" s="2"/>
      <c r="CDI106" s="2"/>
      <c r="CDJ106" s="2"/>
      <c r="CDK106" s="2"/>
      <c r="CDL106" s="2"/>
      <c r="CDM106" s="2"/>
      <c r="CDN106" s="2"/>
      <c r="CDO106" s="2"/>
      <c r="CDP106" s="2"/>
      <c r="CDQ106" s="2"/>
      <c r="CDR106" s="2"/>
      <c r="CDS106" s="2"/>
      <c r="CDT106" s="2"/>
      <c r="CDU106" s="2"/>
      <c r="CDV106" s="2"/>
      <c r="CDW106" s="2"/>
      <c r="CDX106" s="2"/>
      <c r="CDY106" s="2"/>
      <c r="CDZ106" s="2"/>
      <c r="CEA106" s="2"/>
      <c r="CEB106" s="2"/>
      <c r="CEC106" s="2"/>
      <c r="CED106" s="2"/>
      <c r="CEE106" s="2"/>
      <c r="CEF106" s="2"/>
      <c r="CEG106" s="2"/>
      <c r="CEH106" s="2"/>
      <c r="CEI106" s="2"/>
      <c r="CEJ106" s="2"/>
      <c r="CEK106" s="2"/>
      <c r="CEL106" s="2"/>
      <c r="CEM106" s="2"/>
      <c r="CEN106" s="2"/>
      <c r="CEO106" s="2"/>
      <c r="CEP106" s="2"/>
      <c r="CEQ106" s="2"/>
      <c r="CER106" s="2"/>
      <c r="CES106" s="2"/>
      <c r="CET106" s="2"/>
      <c r="CEU106" s="2"/>
      <c r="CEV106" s="2"/>
      <c r="CEW106" s="2"/>
      <c r="CEX106" s="2"/>
      <c r="CEY106" s="2"/>
      <c r="CEZ106" s="2"/>
      <c r="CFA106" s="2"/>
      <c r="CFB106" s="2"/>
      <c r="CFC106" s="2"/>
      <c r="CFD106" s="2"/>
      <c r="CFE106" s="2"/>
      <c r="CFF106" s="2"/>
      <c r="CFG106" s="2"/>
      <c r="CFH106" s="2"/>
      <c r="CFI106" s="2"/>
      <c r="CFJ106" s="2"/>
      <c r="CFK106" s="2"/>
      <c r="CFL106" s="2"/>
      <c r="CFM106" s="2"/>
      <c r="CFN106" s="2"/>
      <c r="CFO106" s="2"/>
      <c r="CFP106" s="2"/>
      <c r="CFQ106" s="2"/>
      <c r="CFR106" s="2"/>
      <c r="CFS106" s="2"/>
      <c r="CFT106" s="2"/>
      <c r="CFU106" s="2"/>
      <c r="CFV106" s="2"/>
      <c r="CFW106" s="2"/>
      <c r="CFX106" s="2"/>
      <c r="CFY106" s="2"/>
      <c r="CFZ106" s="2"/>
      <c r="CGA106" s="2"/>
      <c r="CGB106" s="2"/>
      <c r="CGC106" s="2"/>
      <c r="CGD106" s="2"/>
      <c r="CGE106" s="2"/>
      <c r="CGF106" s="2"/>
      <c r="CGG106" s="2"/>
      <c r="CGH106" s="2"/>
      <c r="CGI106" s="2"/>
      <c r="CGJ106" s="2"/>
      <c r="CGK106" s="2"/>
      <c r="CGL106" s="2"/>
      <c r="CGM106" s="2"/>
      <c r="CGN106" s="2"/>
      <c r="CGO106" s="2"/>
      <c r="CGP106" s="2"/>
      <c r="CGQ106" s="2"/>
      <c r="CGR106" s="2"/>
      <c r="CGS106" s="2"/>
      <c r="CGT106" s="2"/>
      <c r="CGU106" s="2"/>
      <c r="CGV106" s="2"/>
      <c r="CGW106" s="2"/>
      <c r="CGX106" s="2"/>
      <c r="CGY106" s="2"/>
      <c r="CGZ106" s="2"/>
      <c r="CHA106" s="2"/>
      <c r="CHB106" s="2"/>
      <c r="CHC106" s="2"/>
      <c r="CHD106" s="2"/>
      <c r="CHE106" s="2"/>
      <c r="CHF106" s="2"/>
      <c r="CHG106" s="2"/>
      <c r="CHH106" s="2"/>
      <c r="CHI106" s="2"/>
      <c r="CHJ106" s="2"/>
      <c r="CHK106" s="2"/>
      <c r="CHL106" s="2"/>
      <c r="CHM106" s="2"/>
      <c r="CHN106" s="2"/>
      <c r="CHO106" s="2"/>
      <c r="CHP106" s="2"/>
      <c r="CHQ106" s="2"/>
      <c r="CHR106" s="2"/>
      <c r="CHS106" s="2"/>
      <c r="CHT106" s="2"/>
      <c r="CHU106" s="2"/>
      <c r="CHV106" s="2"/>
      <c r="CHW106" s="2"/>
      <c r="CHX106" s="2"/>
      <c r="CHY106" s="2"/>
      <c r="CHZ106" s="2"/>
      <c r="CIA106" s="2"/>
      <c r="CIB106" s="2"/>
      <c r="CIC106" s="2"/>
      <c r="CID106" s="2"/>
      <c r="CIE106" s="2"/>
      <c r="CIF106" s="2"/>
      <c r="CIG106" s="2"/>
      <c r="CIH106" s="2"/>
      <c r="CII106" s="2"/>
      <c r="CIJ106" s="2"/>
      <c r="CIK106" s="2"/>
      <c r="CIL106" s="2"/>
      <c r="CIM106" s="2"/>
      <c r="CIN106" s="2"/>
      <c r="CIO106" s="2"/>
      <c r="CIP106" s="2"/>
      <c r="CIQ106" s="2"/>
      <c r="CIR106" s="2"/>
      <c r="CIS106" s="2"/>
      <c r="CIT106" s="2"/>
      <c r="CIU106" s="2"/>
      <c r="CIV106" s="2"/>
      <c r="CIW106" s="2"/>
      <c r="CIX106" s="2"/>
      <c r="CIY106" s="2"/>
      <c r="CIZ106" s="2"/>
      <c r="CJA106" s="2"/>
      <c r="CJB106" s="2"/>
      <c r="CJC106" s="2"/>
      <c r="CJD106" s="2"/>
      <c r="CJE106" s="2"/>
      <c r="CJF106" s="2"/>
      <c r="CJG106" s="2"/>
      <c r="CJH106" s="2"/>
      <c r="CJI106" s="2"/>
      <c r="CJJ106" s="2"/>
      <c r="CJK106" s="2"/>
      <c r="CJL106" s="2"/>
      <c r="CJM106" s="2"/>
      <c r="CJN106" s="2"/>
      <c r="CJO106" s="2"/>
      <c r="CJP106" s="2"/>
      <c r="CJQ106" s="2"/>
      <c r="CJR106" s="2"/>
      <c r="CJS106" s="2"/>
      <c r="CJT106" s="2"/>
      <c r="CJU106" s="2"/>
      <c r="CJV106" s="2"/>
      <c r="CJW106" s="2"/>
      <c r="CJX106" s="2"/>
      <c r="CJY106" s="2"/>
      <c r="CJZ106" s="2"/>
      <c r="CKA106" s="2"/>
      <c r="CKB106" s="2"/>
      <c r="CKC106" s="2"/>
      <c r="CKD106" s="2"/>
      <c r="CKE106" s="2"/>
      <c r="CKF106" s="2"/>
      <c r="CKG106" s="2"/>
      <c r="CKH106" s="2"/>
      <c r="CKI106" s="2"/>
      <c r="CKJ106" s="2"/>
      <c r="CKK106" s="2"/>
      <c r="CKL106" s="2"/>
      <c r="CKM106" s="2"/>
      <c r="CKN106" s="2"/>
      <c r="CKO106" s="2"/>
      <c r="CKP106" s="2"/>
      <c r="CKQ106" s="2"/>
      <c r="CKR106" s="2"/>
      <c r="CKS106" s="2"/>
      <c r="CKT106" s="2"/>
      <c r="CKU106" s="2"/>
      <c r="CKV106" s="2"/>
      <c r="CKW106" s="2"/>
      <c r="CKX106" s="2"/>
      <c r="CKY106" s="2"/>
      <c r="CKZ106" s="2"/>
      <c r="CLA106" s="2"/>
      <c r="CLB106" s="2"/>
      <c r="CLC106" s="2"/>
      <c r="CLD106" s="2"/>
      <c r="CLE106" s="2"/>
      <c r="CLF106" s="2"/>
      <c r="CLG106" s="2"/>
      <c r="CLH106" s="2"/>
      <c r="CLI106" s="2"/>
      <c r="CLJ106" s="2"/>
      <c r="CLK106" s="2"/>
      <c r="CLL106" s="2"/>
      <c r="CLM106" s="2"/>
      <c r="CLN106" s="2"/>
      <c r="CLO106" s="2"/>
      <c r="CLP106" s="2"/>
      <c r="CLQ106" s="2"/>
      <c r="CLR106" s="2"/>
      <c r="CLS106" s="2"/>
      <c r="CLT106" s="2"/>
      <c r="CLU106" s="2"/>
      <c r="CLV106" s="2"/>
      <c r="CLW106" s="2"/>
      <c r="CLX106" s="2"/>
      <c r="CLY106" s="2"/>
      <c r="CLZ106" s="2"/>
      <c r="CMA106" s="2"/>
      <c r="CMB106" s="2"/>
      <c r="CMC106" s="2"/>
      <c r="CMD106" s="2"/>
      <c r="CME106" s="2"/>
      <c r="CMF106" s="2"/>
      <c r="CMG106" s="2"/>
      <c r="CMH106" s="2"/>
      <c r="CMI106" s="2"/>
      <c r="CMJ106" s="2"/>
      <c r="CMK106" s="2"/>
      <c r="CML106" s="2"/>
      <c r="CMM106" s="2"/>
      <c r="CMN106" s="2"/>
      <c r="CMO106" s="2"/>
      <c r="CMP106" s="2"/>
      <c r="CMQ106" s="2"/>
      <c r="CMR106" s="2"/>
      <c r="CMS106" s="2"/>
      <c r="CMT106" s="2"/>
      <c r="CMU106" s="2"/>
      <c r="CMV106" s="2"/>
      <c r="CMW106" s="2"/>
      <c r="CMX106" s="2"/>
      <c r="CMY106" s="2"/>
      <c r="CMZ106" s="2"/>
      <c r="CNA106" s="2"/>
      <c r="CNB106" s="2"/>
      <c r="CNC106" s="2"/>
      <c r="CND106" s="2"/>
      <c r="CNE106" s="2"/>
      <c r="CNF106" s="2"/>
      <c r="CNG106" s="2"/>
      <c r="CNH106" s="2"/>
      <c r="CNI106" s="2"/>
      <c r="CNJ106" s="2"/>
      <c r="CNK106" s="2"/>
      <c r="CNL106" s="2"/>
      <c r="CNM106" s="2"/>
      <c r="CNN106" s="2"/>
      <c r="CNO106" s="2"/>
      <c r="CNP106" s="2"/>
      <c r="CNQ106" s="2"/>
      <c r="CNR106" s="2"/>
      <c r="CNS106" s="2"/>
      <c r="CNT106" s="2"/>
      <c r="CNU106" s="2"/>
      <c r="CNV106" s="2"/>
      <c r="CNW106" s="2"/>
      <c r="CNX106" s="2"/>
      <c r="CNY106" s="2"/>
      <c r="CNZ106" s="2"/>
      <c r="COA106" s="2"/>
      <c r="COB106" s="2"/>
      <c r="COC106" s="2"/>
      <c r="COD106" s="2"/>
      <c r="COE106" s="2"/>
      <c r="COF106" s="2"/>
      <c r="COG106" s="2"/>
      <c r="COH106" s="2"/>
      <c r="COI106" s="2"/>
      <c r="COJ106" s="2"/>
      <c r="COK106" s="2"/>
      <c r="COL106" s="2"/>
      <c r="COM106" s="2"/>
      <c r="CON106" s="2"/>
      <c r="COO106" s="2"/>
      <c r="COP106" s="2"/>
      <c r="COQ106" s="2"/>
      <c r="COR106" s="2"/>
      <c r="COS106" s="2"/>
      <c r="COT106" s="2"/>
      <c r="COU106" s="2"/>
      <c r="COV106" s="2"/>
      <c r="COW106" s="2"/>
      <c r="COX106" s="2"/>
      <c r="COY106" s="2"/>
      <c r="COZ106" s="2"/>
      <c r="CPA106" s="2"/>
      <c r="CPB106" s="2"/>
      <c r="CPC106" s="2"/>
      <c r="CPD106" s="2"/>
      <c r="CPE106" s="2"/>
      <c r="CPF106" s="2"/>
      <c r="CPG106" s="2"/>
      <c r="CPH106" s="2"/>
      <c r="CPI106" s="2"/>
      <c r="CPJ106" s="2"/>
      <c r="CPK106" s="2"/>
      <c r="CPL106" s="2"/>
      <c r="CPM106" s="2"/>
      <c r="CPN106" s="2"/>
      <c r="CPO106" s="2"/>
      <c r="CPP106" s="2"/>
      <c r="CPQ106" s="2"/>
      <c r="CPR106" s="2"/>
      <c r="CPS106" s="2"/>
      <c r="CPT106" s="2"/>
      <c r="CPU106" s="2"/>
      <c r="CPV106" s="2"/>
      <c r="CPW106" s="2"/>
      <c r="CPX106" s="2"/>
      <c r="CPY106" s="2"/>
      <c r="CPZ106" s="2"/>
      <c r="CQA106" s="2"/>
      <c r="CQB106" s="2"/>
      <c r="CQC106" s="2"/>
      <c r="CQD106" s="2"/>
      <c r="CQE106" s="2"/>
      <c r="CQF106" s="2"/>
      <c r="CQG106" s="2"/>
      <c r="CQH106" s="2"/>
      <c r="CQI106" s="2"/>
      <c r="CQJ106" s="2"/>
      <c r="CQK106" s="2"/>
      <c r="CQL106" s="2"/>
      <c r="CQM106" s="2"/>
      <c r="CQN106" s="2"/>
      <c r="CQO106" s="2"/>
      <c r="CQP106" s="2"/>
      <c r="CQQ106" s="2"/>
      <c r="CQR106" s="2"/>
      <c r="CQS106" s="2"/>
      <c r="CQT106" s="2"/>
      <c r="CQU106" s="2"/>
      <c r="CQV106" s="2"/>
      <c r="CQW106" s="2"/>
      <c r="CQX106" s="2"/>
      <c r="CQY106" s="2"/>
      <c r="CQZ106" s="2"/>
      <c r="CRA106" s="2"/>
      <c r="CRB106" s="2"/>
      <c r="CRC106" s="2"/>
      <c r="CRD106" s="2"/>
      <c r="CRE106" s="2"/>
      <c r="CRF106" s="2"/>
      <c r="CRG106" s="2"/>
      <c r="CRH106" s="2"/>
      <c r="CRI106" s="2"/>
      <c r="CRJ106" s="2"/>
      <c r="CRK106" s="2"/>
      <c r="CRL106" s="2"/>
      <c r="CRM106" s="2"/>
      <c r="CRN106" s="2"/>
      <c r="CRO106" s="2"/>
      <c r="CRP106" s="2"/>
      <c r="CRQ106" s="2"/>
      <c r="CRR106" s="2"/>
      <c r="CRS106" s="2"/>
      <c r="CRT106" s="2"/>
      <c r="CRU106" s="2"/>
      <c r="CRV106" s="2"/>
      <c r="CRW106" s="2"/>
      <c r="CRX106" s="2"/>
      <c r="CRY106" s="2"/>
      <c r="CRZ106" s="2"/>
      <c r="CSA106" s="2"/>
      <c r="CSB106" s="2"/>
      <c r="CSC106" s="2"/>
      <c r="CSD106" s="2"/>
      <c r="CSE106" s="2"/>
      <c r="CSF106" s="2"/>
      <c r="CSG106" s="2"/>
      <c r="CSH106" s="2"/>
      <c r="CSI106" s="2"/>
      <c r="CSJ106" s="2"/>
      <c r="CSK106" s="2"/>
      <c r="CSL106" s="2"/>
      <c r="CSM106" s="2"/>
      <c r="CSN106" s="2"/>
      <c r="CSO106" s="2"/>
      <c r="CSP106" s="2"/>
      <c r="CSQ106" s="2"/>
      <c r="CSR106" s="2"/>
      <c r="CSS106" s="2"/>
      <c r="CST106" s="2"/>
      <c r="CSU106" s="2"/>
      <c r="CSV106" s="2"/>
      <c r="CSW106" s="2"/>
      <c r="CSX106" s="2"/>
      <c r="CSY106" s="2"/>
      <c r="CSZ106" s="2"/>
      <c r="CTA106" s="2"/>
      <c r="CTB106" s="2"/>
      <c r="CTC106" s="2"/>
      <c r="CTD106" s="2"/>
      <c r="CTE106" s="2"/>
      <c r="CTF106" s="2"/>
      <c r="CTG106" s="2"/>
      <c r="CTH106" s="2"/>
      <c r="CTI106" s="2"/>
      <c r="CTJ106" s="2"/>
      <c r="CTK106" s="2"/>
      <c r="CTL106" s="2"/>
      <c r="CTM106" s="2"/>
      <c r="CTN106" s="2"/>
      <c r="CTO106" s="2"/>
      <c r="CTP106" s="2"/>
      <c r="CTQ106" s="2"/>
      <c r="CTR106" s="2"/>
      <c r="CTS106" s="2"/>
      <c r="CTT106" s="2"/>
      <c r="CTU106" s="2"/>
      <c r="CTV106" s="2"/>
      <c r="CTW106" s="2"/>
      <c r="CTX106" s="2"/>
      <c r="CTY106" s="2"/>
      <c r="CTZ106" s="2"/>
      <c r="CUA106" s="2"/>
      <c r="CUB106" s="2"/>
      <c r="CUC106" s="2"/>
      <c r="CUD106" s="2"/>
      <c r="CUE106" s="2"/>
      <c r="CUF106" s="2"/>
      <c r="CUG106" s="2"/>
      <c r="CUH106" s="2"/>
      <c r="CUI106" s="2"/>
      <c r="CUJ106" s="2"/>
      <c r="CUK106" s="2"/>
      <c r="CUL106" s="2"/>
      <c r="CUM106" s="2"/>
      <c r="CUN106" s="2"/>
      <c r="CUO106" s="2"/>
      <c r="CUP106" s="2"/>
      <c r="CUQ106" s="2"/>
      <c r="CUR106" s="2"/>
      <c r="CUS106" s="2"/>
      <c r="CUT106" s="2"/>
      <c r="CUU106" s="2"/>
      <c r="CUV106" s="2"/>
      <c r="CUW106" s="2"/>
      <c r="CUX106" s="2"/>
      <c r="CUY106" s="2"/>
      <c r="CUZ106" s="2"/>
      <c r="CVA106" s="2"/>
      <c r="CVB106" s="2"/>
      <c r="CVC106" s="2"/>
      <c r="CVD106" s="2"/>
      <c r="CVE106" s="2"/>
      <c r="CVF106" s="2"/>
      <c r="CVG106" s="2"/>
      <c r="CVH106" s="2"/>
      <c r="CVI106" s="2"/>
      <c r="CVJ106" s="2"/>
      <c r="CVK106" s="2"/>
      <c r="CVL106" s="2"/>
      <c r="CVM106" s="2"/>
      <c r="CVN106" s="2"/>
      <c r="CVO106" s="2"/>
      <c r="CVP106" s="2"/>
      <c r="CVQ106" s="2"/>
      <c r="CVR106" s="2"/>
      <c r="CVS106" s="2"/>
      <c r="CVT106" s="2"/>
      <c r="CVU106" s="2"/>
      <c r="CVV106" s="2"/>
      <c r="CVW106" s="2"/>
      <c r="CVX106" s="2"/>
      <c r="CVY106" s="2"/>
      <c r="CVZ106" s="2"/>
      <c r="CWA106" s="2"/>
      <c r="CWB106" s="2"/>
      <c r="CWC106" s="2"/>
      <c r="CWD106" s="2"/>
      <c r="CWE106" s="2"/>
      <c r="CWF106" s="2"/>
      <c r="CWG106" s="2"/>
      <c r="CWH106" s="2"/>
      <c r="CWI106" s="2"/>
      <c r="CWJ106" s="2"/>
      <c r="CWK106" s="2"/>
      <c r="CWL106" s="2"/>
      <c r="CWM106" s="2"/>
      <c r="CWN106" s="2"/>
      <c r="CWO106" s="2"/>
      <c r="CWP106" s="2"/>
      <c r="CWQ106" s="2"/>
      <c r="CWR106" s="2"/>
      <c r="CWS106" s="2"/>
      <c r="CWT106" s="2"/>
      <c r="CWU106" s="2"/>
      <c r="CWV106" s="2"/>
      <c r="CWW106" s="2"/>
      <c r="CWX106" s="2"/>
      <c r="CWY106" s="2"/>
      <c r="CWZ106" s="2"/>
      <c r="CXA106" s="2"/>
      <c r="CXB106" s="2"/>
      <c r="CXC106" s="2"/>
      <c r="CXD106" s="2"/>
      <c r="CXE106" s="2"/>
      <c r="CXF106" s="2"/>
      <c r="CXG106" s="2"/>
      <c r="CXH106" s="2"/>
      <c r="CXI106" s="2"/>
      <c r="CXJ106" s="2"/>
      <c r="CXK106" s="2"/>
      <c r="CXL106" s="2"/>
      <c r="CXM106" s="2"/>
      <c r="CXN106" s="2"/>
      <c r="CXO106" s="2"/>
      <c r="CXP106" s="2"/>
      <c r="CXQ106" s="2"/>
      <c r="CXR106" s="2"/>
      <c r="CXS106" s="2"/>
      <c r="CXT106" s="2"/>
      <c r="CXU106" s="2"/>
      <c r="CXV106" s="2"/>
      <c r="CXW106" s="2"/>
      <c r="CXX106" s="2"/>
      <c r="CXY106" s="2"/>
      <c r="CXZ106" s="2"/>
      <c r="CYA106" s="2"/>
      <c r="CYB106" s="2"/>
      <c r="CYC106" s="2"/>
      <c r="CYD106" s="2"/>
      <c r="CYE106" s="2"/>
      <c r="CYF106" s="2"/>
      <c r="CYG106" s="2"/>
      <c r="CYH106" s="2"/>
      <c r="CYI106" s="2"/>
      <c r="CYJ106" s="2"/>
      <c r="CYK106" s="2"/>
      <c r="CYL106" s="2"/>
      <c r="CYM106" s="2"/>
      <c r="CYN106" s="2"/>
      <c r="CYO106" s="2"/>
      <c r="CYP106" s="2"/>
      <c r="CYQ106" s="2"/>
      <c r="CYR106" s="2"/>
      <c r="CYS106" s="2"/>
      <c r="CYT106" s="2"/>
      <c r="CYU106" s="2"/>
      <c r="CYV106" s="2"/>
      <c r="CYW106" s="2"/>
      <c r="CYX106" s="2"/>
      <c r="CYY106" s="2"/>
      <c r="CYZ106" s="2"/>
      <c r="CZA106" s="2"/>
      <c r="CZB106" s="2"/>
      <c r="CZC106" s="2"/>
      <c r="CZD106" s="2"/>
      <c r="CZE106" s="2"/>
      <c r="CZF106" s="2"/>
      <c r="CZG106" s="2"/>
      <c r="CZH106" s="2"/>
      <c r="CZI106" s="2"/>
      <c r="CZJ106" s="2"/>
      <c r="CZK106" s="2"/>
      <c r="CZL106" s="2"/>
      <c r="CZM106" s="2"/>
      <c r="CZN106" s="2"/>
      <c r="CZO106" s="2"/>
      <c r="CZP106" s="2"/>
      <c r="CZQ106" s="2"/>
      <c r="CZR106" s="2"/>
      <c r="CZS106" s="2"/>
      <c r="CZT106" s="2"/>
      <c r="CZU106" s="2"/>
      <c r="CZV106" s="2"/>
      <c r="CZW106" s="2"/>
      <c r="CZX106" s="2"/>
      <c r="CZY106" s="2"/>
      <c r="CZZ106" s="2"/>
      <c r="DAA106" s="2"/>
      <c r="DAB106" s="2"/>
      <c r="DAC106" s="2"/>
      <c r="DAD106" s="2"/>
      <c r="DAE106" s="2"/>
      <c r="DAF106" s="2"/>
      <c r="DAG106" s="2"/>
      <c r="DAH106" s="2"/>
      <c r="DAI106" s="2"/>
      <c r="DAJ106" s="2"/>
      <c r="DAK106" s="2"/>
      <c r="DAL106" s="2"/>
      <c r="DAM106" s="2"/>
      <c r="DAN106" s="2"/>
      <c r="DAO106" s="2"/>
      <c r="DAP106" s="2"/>
      <c r="DAQ106" s="2"/>
      <c r="DAR106" s="2"/>
      <c r="DAS106" s="2"/>
      <c r="DAT106" s="2"/>
      <c r="DAU106" s="2"/>
      <c r="DAV106" s="2"/>
      <c r="DAW106" s="2"/>
      <c r="DAX106" s="2"/>
      <c r="DAY106" s="2"/>
      <c r="DAZ106" s="2"/>
      <c r="DBA106" s="2"/>
      <c r="DBB106" s="2"/>
      <c r="DBC106" s="2"/>
      <c r="DBD106" s="2"/>
      <c r="DBE106" s="2"/>
      <c r="DBF106" s="2"/>
      <c r="DBG106" s="2"/>
      <c r="DBH106" s="2"/>
      <c r="DBI106" s="2"/>
      <c r="DBJ106" s="2"/>
      <c r="DBK106" s="2"/>
      <c r="DBL106" s="2"/>
      <c r="DBM106" s="2"/>
      <c r="DBN106" s="2"/>
      <c r="DBO106" s="2"/>
      <c r="DBP106" s="2"/>
      <c r="DBQ106" s="2"/>
      <c r="DBR106" s="2"/>
      <c r="DBS106" s="2"/>
      <c r="DBT106" s="2"/>
      <c r="DBU106" s="2"/>
      <c r="DBV106" s="2"/>
      <c r="DBW106" s="2"/>
      <c r="DBX106" s="2"/>
      <c r="DBY106" s="2"/>
      <c r="DBZ106" s="2"/>
      <c r="DCA106" s="2"/>
      <c r="DCB106" s="2"/>
      <c r="DCC106" s="2"/>
      <c r="DCD106" s="2"/>
      <c r="DCE106" s="2"/>
      <c r="DCF106" s="2"/>
      <c r="DCG106" s="2"/>
      <c r="DCH106" s="2"/>
      <c r="DCI106" s="2"/>
      <c r="DCJ106" s="2"/>
      <c r="DCK106" s="2"/>
      <c r="DCL106" s="2"/>
      <c r="DCM106" s="2"/>
      <c r="DCN106" s="2"/>
      <c r="DCO106" s="2"/>
      <c r="DCP106" s="2"/>
      <c r="DCQ106" s="2"/>
      <c r="DCR106" s="2"/>
      <c r="DCS106" s="2"/>
      <c r="DCT106" s="2"/>
      <c r="DCU106" s="2"/>
      <c r="DCV106" s="2"/>
      <c r="DCW106" s="2"/>
      <c r="DCX106" s="2"/>
      <c r="DCY106" s="2"/>
      <c r="DCZ106" s="2"/>
      <c r="DDA106" s="2"/>
      <c r="DDB106" s="2"/>
      <c r="DDC106" s="2"/>
      <c r="DDD106" s="2"/>
      <c r="DDE106" s="2"/>
      <c r="DDF106" s="2"/>
      <c r="DDG106" s="2"/>
      <c r="DDH106" s="2"/>
      <c r="DDI106" s="2"/>
      <c r="DDJ106" s="2"/>
      <c r="DDK106" s="2"/>
      <c r="DDL106" s="2"/>
      <c r="DDM106" s="2"/>
      <c r="DDN106" s="2"/>
      <c r="DDO106" s="2"/>
      <c r="DDP106" s="2"/>
      <c r="DDQ106" s="2"/>
      <c r="DDR106" s="2"/>
      <c r="DDS106" s="2"/>
      <c r="DDT106" s="2"/>
      <c r="DDU106" s="2"/>
      <c r="DDV106" s="2"/>
      <c r="DDW106" s="2"/>
      <c r="DDX106" s="2"/>
      <c r="DDY106" s="2"/>
      <c r="DDZ106" s="2"/>
      <c r="DEA106" s="2"/>
      <c r="DEB106" s="2"/>
      <c r="DEC106" s="2"/>
      <c r="DED106" s="2"/>
      <c r="DEE106" s="2"/>
      <c r="DEF106" s="2"/>
      <c r="DEG106" s="2"/>
      <c r="DEH106" s="2"/>
      <c r="DEI106" s="2"/>
      <c r="DEJ106" s="2"/>
      <c r="DEK106" s="2"/>
      <c r="DEL106" s="2"/>
      <c r="DEM106" s="2"/>
      <c r="DEN106" s="2"/>
      <c r="DEO106" s="2"/>
      <c r="DEP106" s="2"/>
      <c r="DEQ106" s="2"/>
      <c r="DER106" s="2"/>
      <c r="DES106" s="2"/>
      <c r="DET106" s="2"/>
      <c r="DEU106" s="2"/>
      <c r="DEV106" s="2"/>
      <c r="DEW106" s="2"/>
      <c r="DEX106" s="2"/>
      <c r="DEY106" s="2"/>
      <c r="DEZ106" s="2"/>
      <c r="DFA106" s="2"/>
      <c r="DFB106" s="2"/>
      <c r="DFC106" s="2"/>
      <c r="DFD106" s="2"/>
      <c r="DFE106" s="2"/>
      <c r="DFF106" s="2"/>
      <c r="DFG106" s="2"/>
      <c r="DFH106" s="2"/>
      <c r="DFI106" s="2"/>
      <c r="DFJ106" s="2"/>
      <c r="DFK106" s="2"/>
      <c r="DFL106" s="2"/>
      <c r="DFM106" s="2"/>
      <c r="DFN106" s="2"/>
      <c r="DFO106" s="2"/>
      <c r="DFP106" s="2"/>
      <c r="DFQ106" s="2"/>
      <c r="DFR106" s="2"/>
      <c r="DFS106" s="2"/>
      <c r="DFT106" s="2"/>
      <c r="DFU106" s="2"/>
      <c r="DFV106" s="2"/>
      <c r="DFW106" s="2"/>
      <c r="DFX106" s="2"/>
      <c r="DFY106" s="2"/>
      <c r="DFZ106" s="2"/>
      <c r="DGA106" s="2"/>
      <c r="DGB106" s="2"/>
      <c r="DGC106" s="2"/>
      <c r="DGD106" s="2"/>
      <c r="DGE106" s="2"/>
      <c r="DGF106" s="2"/>
      <c r="DGG106" s="2"/>
      <c r="DGH106" s="2"/>
      <c r="DGI106" s="2"/>
      <c r="DGJ106" s="2"/>
      <c r="DGK106" s="2"/>
      <c r="DGL106" s="2"/>
      <c r="DGM106" s="2"/>
      <c r="DGN106" s="2"/>
      <c r="DGO106" s="2"/>
      <c r="DGP106" s="2"/>
      <c r="DGQ106" s="2"/>
      <c r="DGR106" s="2"/>
      <c r="DGS106" s="2"/>
      <c r="DGT106" s="2"/>
      <c r="DGU106" s="2"/>
      <c r="DGV106" s="2"/>
      <c r="DGW106" s="2"/>
      <c r="DGX106" s="2"/>
      <c r="DGY106" s="2"/>
      <c r="DGZ106" s="2"/>
      <c r="DHA106" s="2"/>
      <c r="DHB106" s="2"/>
      <c r="DHC106" s="2"/>
      <c r="DHD106" s="2"/>
      <c r="DHE106" s="2"/>
      <c r="DHF106" s="2"/>
      <c r="DHG106" s="2"/>
      <c r="DHH106" s="2"/>
      <c r="DHI106" s="2"/>
      <c r="DHJ106" s="2"/>
      <c r="DHK106" s="2"/>
      <c r="DHL106" s="2"/>
      <c r="DHM106" s="2"/>
      <c r="DHN106" s="2"/>
      <c r="DHO106" s="2"/>
      <c r="DHP106" s="2"/>
      <c r="DHQ106" s="2"/>
      <c r="DHR106" s="2"/>
      <c r="DHS106" s="2"/>
      <c r="DHT106" s="2"/>
      <c r="DHU106" s="2"/>
      <c r="DHV106" s="2"/>
      <c r="DHW106" s="2"/>
      <c r="DHX106" s="2"/>
      <c r="DHY106" s="2"/>
      <c r="DHZ106" s="2"/>
      <c r="DIA106" s="2"/>
      <c r="DIB106" s="2"/>
      <c r="DIC106" s="2"/>
      <c r="DID106" s="2"/>
      <c r="DIE106" s="2"/>
      <c r="DIF106" s="2"/>
      <c r="DIG106" s="2"/>
      <c r="DIH106" s="2"/>
      <c r="DII106" s="2"/>
      <c r="DIJ106" s="2"/>
      <c r="DIK106" s="2"/>
      <c r="DIL106" s="2"/>
      <c r="DIM106" s="2"/>
      <c r="DIN106" s="2"/>
      <c r="DIO106" s="2"/>
      <c r="DIP106" s="2"/>
      <c r="DIQ106" s="2"/>
      <c r="DIR106" s="2"/>
      <c r="DIS106" s="2"/>
      <c r="DIT106" s="2"/>
      <c r="DIU106" s="2"/>
      <c r="DIV106" s="2"/>
      <c r="DIW106" s="2"/>
      <c r="DIX106" s="2"/>
      <c r="DIY106" s="2"/>
      <c r="DIZ106" s="2"/>
      <c r="DJA106" s="2"/>
      <c r="DJB106" s="2"/>
      <c r="DJC106" s="2"/>
      <c r="DJD106" s="2"/>
      <c r="DJE106" s="2"/>
      <c r="DJF106" s="2"/>
      <c r="DJG106" s="2"/>
      <c r="DJH106" s="2"/>
      <c r="DJI106" s="2"/>
      <c r="DJJ106" s="2"/>
      <c r="DJK106" s="2"/>
      <c r="DJL106" s="2"/>
      <c r="DJM106" s="2"/>
      <c r="DJN106" s="2"/>
      <c r="DJO106" s="2"/>
      <c r="DJP106" s="2"/>
      <c r="DJQ106" s="2"/>
      <c r="DJR106" s="2"/>
      <c r="DJS106" s="2"/>
      <c r="DJT106" s="2"/>
      <c r="DJU106" s="2"/>
      <c r="DJV106" s="2"/>
      <c r="DJW106" s="2"/>
      <c r="DJX106" s="2"/>
      <c r="DJY106" s="2"/>
      <c r="DJZ106" s="2"/>
      <c r="DKA106" s="2"/>
      <c r="DKB106" s="2"/>
      <c r="DKC106" s="2"/>
      <c r="DKD106" s="2"/>
      <c r="DKE106" s="2"/>
      <c r="DKF106" s="2"/>
      <c r="DKG106" s="2"/>
      <c r="DKH106" s="2"/>
      <c r="DKI106" s="2"/>
      <c r="DKJ106" s="2"/>
      <c r="DKK106" s="2"/>
      <c r="DKL106" s="2"/>
      <c r="DKM106" s="2"/>
      <c r="DKN106" s="2"/>
      <c r="DKO106" s="2"/>
      <c r="DKP106" s="2"/>
      <c r="DKQ106" s="2"/>
      <c r="DKR106" s="2"/>
      <c r="DKS106" s="2"/>
      <c r="DKT106" s="2"/>
      <c r="DKU106" s="2"/>
      <c r="DKV106" s="2"/>
      <c r="DKW106" s="2"/>
      <c r="DKX106" s="2"/>
      <c r="DKY106" s="2"/>
      <c r="DKZ106" s="2"/>
      <c r="DLA106" s="2"/>
      <c r="DLB106" s="2"/>
      <c r="DLC106" s="2"/>
      <c r="DLD106" s="2"/>
      <c r="DLE106" s="2"/>
      <c r="DLF106" s="2"/>
      <c r="DLG106" s="2"/>
      <c r="DLH106" s="2"/>
      <c r="DLI106" s="2"/>
      <c r="DLJ106" s="2"/>
      <c r="DLK106" s="2"/>
      <c r="DLL106" s="2"/>
      <c r="DLM106" s="2"/>
      <c r="DLN106" s="2"/>
      <c r="DLO106" s="2"/>
      <c r="DLP106" s="2"/>
      <c r="DLQ106" s="2"/>
      <c r="DLR106" s="2"/>
      <c r="DLS106" s="2"/>
      <c r="DLT106" s="2"/>
      <c r="DLU106" s="2"/>
      <c r="DLV106" s="2"/>
      <c r="DLW106" s="2"/>
      <c r="DLX106" s="2"/>
      <c r="DLY106" s="2"/>
      <c r="DLZ106" s="2"/>
      <c r="DMA106" s="2"/>
      <c r="DMB106" s="2"/>
      <c r="DMC106" s="2"/>
      <c r="DMD106" s="2"/>
      <c r="DME106" s="2"/>
      <c r="DMF106" s="2"/>
      <c r="DMG106" s="2"/>
      <c r="DMH106" s="2"/>
      <c r="DMI106" s="2"/>
      <c r="DMJ106" s="2"/>
      <c r="DMK106" s="2"/>
      <c r="DML106" s="2"/>
      <c r="DMM106" s="2"/>
      <c r="DMN106" s="2"/>
      <c r="DMO106" s="2"/>
      <c r="DMP106" s="2"/>
      <c r="DMQ106" s="2"/>
      <c r="DMR106" s="2"/>
      <c r="DMS106" s="2"/>
      <c r="DMT106" s="2"/>
      <c r="DMU106" s="2"/>
      <c r="DMV106" s="2"/>
      <c r="DMW106" s="2"/>
      <c r="DMX106" s="2"/>
      <c r="DMY106" s="2"/>
      <c r="DMZ106" s="2"/>
      <c r="DNA106" s="2"/>
      <c r="DNB106" s="2"/>
      <c r="DNC106" s="2"/>
      <c r="DND106" s="2"/>
      <c r="DNE106" s="2"/>
      <c r="DNF106" s="2"/>
      <c r="DNG106" s="2"/>
      <c r="DNH106" s="2"/>
      <c r="DNI106" s="2"/>
      <c r="DNJ106" s="2"/>
      <c r="DNK106" s="2"/>
      <c r="DNL106" s="2"/>
      <c r="DNM106" s="2"/>
      <c r="DNN106" s="2"/>
      <c r="DNO106" s="2"/>
      <c r="DNP106" s="2"/>
      <c r="DNQ106" s="2"/>
      <c r="DNR106" s="2"/>
      <c r="DNS106" s="2"/>
      <c r="DNT106" s="2"/>
      <c r="DNU106" s="2"/>
      <c r="DNV106" s="2"/>
      <c r="DNW106" s="2"/>
      <c r="DNX106" s="2"/>
      <c r="DNY106" s="2"/>
      <c r="DNZ106" s="2"/>
      <c r="DOA106" s="2"/>
      <c r="DOB106" s="2"/>
      <c r="DOC106" s="2"/>
      <c r="DOD106" s="2"/>
      <c r="DOE106" s="2"/>
      <c r="DOF106" s="2"/>
      <c r="DOG106" s="2"/>
      <c r="DOH106" s="2"/>
      <c r="DOI106" s="2"/>
      <c r="DOJ106" s="2"/>
      <c r="DOK106" s="2"/>
      <c r="DOL106" s="2"/>
      <c r="DOM106" s="2"/>
      <c r="DON106" s="2"/>
      <c r="DOO106" s="2"/>
      <c r="DOP106" s="2"/>
      <c r="DOQ106" s="2"/>
      <c r="DOR106" s="2"/>
      <c r="DOS106" s="2"/>
      <c r="DOT106" s="2"/>
      <c r="DOU106" s="2"/>
      <c r="DOV106" s="2"/>
      <c r="DOW106" s="2"/>
      <c r="DOX106" s="2"/>
      <c r="DOY106" s="2"/>
      <c r="DOZ106" s="2"/>
      <c r="DPA106" s="2"/>
      <c r="DPB106" s="2"/>
      <c r="DPC106" s="2"/>
      <c r="DPD106" s="2"/>
      <c r="DPE106" s="2"/>
      <c r="DPF106" s="2"/>
      <c r="DPG106" s="2"/>
      <c r="DPH106" s="2"/>
      <c r="DPI106" s="2"/>
      <c r="DPJ106" s="2"/>
      <c r="DPK106" s="2"/>
      <c r="DPL106" s="2"/>
      <c r="DPM106" s="2"/>
      <c r="DPN106" s="2"/>
      <c r="DPO106" s="2"/>
      <c r="DPP106" s="2"/>
      <c r="DPQ106" s="2"/>
      <c r="DPR106" s="2"/>
      <c r="DPS106" s="2"/>
      <c r="DPT106" s="2"/>
      <c r="DPU106" s="2"/>
      <c r="DPV106" s="2"/>
      <c r="DPW106" s="2"/>
      <c r="DPX106" s="2"/>
      <c r="DPY106" s="2"/>
      <c r="DPZ106" s="2"/>
      <c r="DQA106" s="2"/>
      <c r="DQB106" s="2"/>
      <c r="DQC106" s="2"/>
      <c r="DQD106" s="2"/>
      <c r="DQE106" s="2"/>
      <c r="DQF106" s="2"/>
      <c r="DQG106" s="2"/>
      <c r="DQH106" s="2"/>
      <c r="DQI106" s="2"/>
      <c r="DQJ106" s="2"/>
      <c r="DQK106" s="2"/>
      <c r="DQL106" s="2"/>
      <c r="DQM106" s="2"/>
      <c r="DQN106" s="2"/>
      <c r="DQO106" s="2"/>
      <c r="DQP106" s="2"/>
      <c r="DQQ106" s="2"/>
      <c r="DQR106" s="2"/>
      <c r="DQS106" s="2"/>
      <c r="DQT106" s="2"/>
      <c r="DQU106" s="2"/>
      <c r="DQV106" s="2"/>
      <c r="DQW106" s="2"/>
      <c r="DQX106" s="2"/>
      <c r="DQY106" s="2"/>
      <c r="DQZ106" s="2"/>
      <c r="DRA106" s="2"/>
      <c r="DRB106" s="2"/>
      <c r="DRC106" s="2"/>
      <c r="DRD106" s="2"/>
      <c r="DRE106" s="2"/>
      <c r="DRF106" s="2"/>
      <c r="DRG106" s="2"/>
      <c r="DRH106" s="2"/>
      <c r="DRI106" s="2"/>
      <c r="DRJ106" s="2"/>
      <c r="DRK106" s="2"/>
      <c r="DRL106" s="2"/>
      <c r="DRM106" s="2"/>
      <c r="DRN106" s="2"/>
      <c r="DRO106" s="2"/>
      <c r="DRP106" s="2"/>
      <c r="DRQ106" s="2"/>
      <c r="DRR106" s="2"/>
      <c r="DRS106" s="2"/>
      <c r="DRT106" s="2"/>
      <c r="DRU106" s="2"/>
      <c r="DRV106" s="2"/>
      <c r="DRW106" s="2"/>
      <c r="DRX106" s="2"/>
      <c r="DRY106" s="2"/>
      <c r="DRZ106" s="2"/>
      <c r="DSA106" s="2"/>
      <c r="DSB106" s="2"/>
      <c r="DSC106" s="2"/>
      <c r="DSD106" s="2"/>
      <c r="DSE106" s="2"/>
      <c r="DSF106" s="2"/>
      <c r="DSG106" s="2"/>
      <c r="DSH106" s="2"/>
      <c r="DSI106" s="2"/>
      <c r="DSJ106" s="2"/>
      <c r="DSK106" s="2"/>
      <c r="DSL106" s="2"/>
      <c r="DSM106" s="2"/>
      <c r="DSN106" s="2"/>
      <c r="DSO106" s="2"/>
      <c r="DSP106" s="2"/>
      <c r="DSQ106" s="2"/>
      <c r="DSR106" s="2"/>
      <c r="DSS106" s="2"/>
      <c r="DST106" s="2"/>
      <c r="DSU106" s="2"/>
      <c r="DSV106" s="2"/>
      <c r="DSW106" s="2"/>
      <c r="DSX106" s="2"/>
      <c r="DSY106" s="2"/>
      <c r="DSZ106" s="2"/>
      <c r="DTA106" s="2"/>
      <c r="DTB106" s="2"/>
      <c r="DTC106" s="2"/>
      <c r="DTD106" s="2"/>
      <c r="DTE106" s="2"/>
      <c r="DTF106" s="2"/>
      <c r="DTG106" s="2"/>
      <c r="DTH106" s="2"/>
      <c r="DTI106" s="2"/>
      <c r="DTJ106" s="2"/>
      <c r="DTK106" s="2"/>
      <c r="DTL106" s="2"/>
      <c r="DTM106" s="2"/>
      <c r="DTN106" s="2"/>
      <c r="DTO106" s="2"/>
      <c r="DTP106" s="2"/>
      <c r="DTQ106" s="2"/>
      <c r="DTR106" s="2"/>
      <c r="DTS106" s="2"/>
      <c r="DTT106" s="2"/>
      <c r="DTU106" s="2"/>
      <c r="DTV106" s="2"/>
      <c r="DTW106" s="2"/>
      <c r="DTX106" s="2"/>
      <c r="DTY106" s="2"/>
      <c r="DTZ106" s="2"/>
      <c r="DUA106" s="2"/>
      <c r="DUB106" s="2"/>
      <c r="DUC106" s="2"/>
      <c r="DUD106" s="2"/>
      <c r="DUE106" s="2"/>
      <c r="DUF106" s="2"/>
      <c r="DUG106" s="2"/>
      <c r="DUH106" s="2"/>
      <c r="DUI106" s="2"/>
      <c r="DUJ106" s="2"/>
      <c r="DUK106" s="2"/>
      <c r="DUL106" s="2"/>
      <c r="DUM106" s="2"/>
      <c r="DUN106" s="2"/>
      <c r="DUO106" s="2"/>
      <c r="DUP106" s="2"/>
      <c r="DUQ106" s="2"/>
      <c r="DUR106" s="2"/>
      <c r="DUS106" s="2"/>
      <c r="DUT106" s="2"/>
      <c r="DUU106" s="2"/>
      <c r="DUV106" s="2"/>
      <c r="DUW106" s="2"/>
      <c r="DUX106" s="2"/>
      <c r="DUY106" s="2"/>
      <c r="DUZ106" s="2"/>
      <c r="DVA106" s="2"/>
      <c r="DVB106" s="2"/>
      <c r="DVC106" s="2"/>
      <c r="DVD106" s="2"/>
      <c r="DVE106" s="2"/>
      <c r="DVF106" s="2"/>
      <c r="DVG106" s="2"/>
      <c r="DVH106" s="2"/>
      <c r="DVI106" s="2"/>
      <c r="DVJ106" s="2"/>
      <c r="DVK106" s="2"/>
      <c r="DVL106" s="2"/>
      <c r="DVM106" s="2"/>
      <c r="DVN106" s="2"/>
      <c r="DVO106" s="2"/>
      <c r="DVP106" s="2"/>
      <c r="DVQ106" s="2"/>
      <c r="DVR106" s="2"/>
      <c r="DVS106" s="2"/>
      <c r="DVT106" s="2"/>
      <c r="DVU106" s="2"/>
      <c r="DVV106" s="2"/>
      <c r="DVW106" s="2"/>
      <c r="DVX106" s="2"/>
      <c r="DVY106" s="2"/>
      <c r="DVZ106" s="2"/>
      <c r="DWA106" s="2"/>
      <c r="DWB106" s="2"/>
      <c r="DWC106" s="2"/>
      <c r="DWD106" s="2"/>
      <c r="DWE106" s="2"/>
      <c r="DWF106" s="2"/>
      <c r="DWG106" s="2"/>
      <c r="DWH106" s="2"/>
      <c r="DWI106" s="2"/>
      <c r="DWJ106" s="2"/>
      <c r="DWK106" s="2"/>
      <c r="DWL106" s="2"/>
      <c r="DWM106" s="2"/>
      <c r="DWN106" s="2"/>
      <c r="DWO106" s="2"/>
      <c r="DWP106" s="2"/>
      <c r="DWQ106" s="2"/>
      <c r="DWR106" s="2"/>
      <c r="DWS106" s="2"/>
      <c r="DWT106" s="2"/>
      <c r="DWU106" s="2"/>
      <c r="DWV106" s="2"/>
      <c r="DWW106" s="2"/>
      <c r="DWX106" s="2"/>
      <c r="DWY106" s="2"/>
      <c r="DWZ106" s="2"/>
      <c r="DXA106" s="2"/>
      <c r="DXB106" s="2"/>
      <c r="DXC106" s="2"/>
      <c r="DXD106" s="2"/>
      <c r="DXE106" s="2"/>
      <c r="DXF106" s="2"/>
      <c r="DXG106" s="2"/>
      <c r="DXH106" s="2"/>
      <c r="DXI106" s="2"/>
      <c r="DXJ106" s="2"/>
      <c r="DXK106" s="2"/>
      <c r="DXL106" s="2"/>
      <c r="DXM106" s="2"/>
      <c r="DXN106" s="2"/>
      <c r="DXO106" s="2"/>
      <c r="DXP106" s="2"/>
      <c r="DXQ106" s="2"/>
      <c r="DXR106" s="2"/>
      <c r="DXS106" s="2"/>
      <c r="DXT106" s="2"/>
      <c r="DXU106" s="2"/>
      <c r="DXV106" s="2"/>
      <c r="DXW106" s="2"/>
      <c r="DXX106" s="2"/>
      <c r="DXY106" s="2"/>
      <c r="DXZ106" s="2"/>
      <c r="DYA106" s="2"/>
      <c r="DYB106" s="2"/>
      <c r="DYC106" s="2"/>
      <c r="DYD106" s="2"/>
      <c r="DYE106" s="2"/>
      <c r="DYF106" s="2"/>
      <c r="DYG106" s="2"/>
      <c r="DYH106" s="2"/>
      <c r="DYI106" s="2"/>
      <c r="DYJ106" s="2"/>
      <c r="DYK106" s="2"/>
      <c r="DYL106" s="2"/>
      <c r="DYM106" s="2"/>
      <c r="DYN106" s="2"/>
      <c r="DYO106" s="2"/>
      <c r="DYP106" s="2"/>
      <c r="DYQ106" s="2"/>
      <c r="DYR106" s="2"/>
      <c r="DYS106" s="2"/>
      <c r="DYT106" s="2"/>
      <c r="DYU106" s="2"/>
      <c r="DYV106" s="2"/>
      <c r="DYW106" s="2"/>
      <c r="DYX106" s="2"/>
      <c r="DYY106" s="2"/>
      <c r="DYZ106" s="2"/>
      <c r="DZA106" s="2"/>
      <c r="DZB106" s="2"/>
      <c r="DZC106" s="2"/>
      <c r="DZD106" s="2"/>
      <c r="DZE106" s="2"/>
      <c r="DZF106" s="2"/>
      <c r="DZG106" s="2"/>
      <c r="DZH106" s="2"/>
      <c r="DZI106" s="2"/>
      <c r="DZJ106" s="2"/>
      <c r="DZK106" s="2"/>
      <c r="DZL106" s="2"/>
      <c r="DZM106" s="2"/>
      <c r="DZN106" s="2"/>
      <c r="DZO106" s="2"/>
      <c r="DZP106" s="2"/>
      <c r="DZQ106" s="2"/>
      <c r="DZR106" s="2"/>
      <c r="DZS106" s="2"/>
      <c r="DZT106" s="2"/>
      <c r="DZU106" s="2"/>
      <c r="DZV106" s="2"/>
      <c r="DZW106" s="2"/>
      <c r="DZX106" s="2"/>
      <c r="DZY106" s="2"/>
      <c r="DZZ106" s="2"/>
      <c r="EAA106" s="2"/>
      <c r="EAB106" s="2"/>
      <c r="EAC106" s="2"/>
      <c r="EAD106" s="2"/>
      <c r="EAE106" s="2"/>
      <c r="EAF106" s="2"/>
      <c r="EAG106" s="2"/>
      <c r="EAH106" s="2"/>
      <c r="EAI106" s="2"/>
      <c r="EAJ106" s="2"/>
      <c r="EAK106" s="2"/>
      <c r="EAL106" s="2"/>
      <c r="EAM106" s="2"/>
      <c r="EAN106" s="2"/>
      <c r="EAO106" s="2"/>
      <c r="EAP106" s="2"/>
      <c r="EAQ106" s="2"/>
      <c r="EAR106" s="2"/>
      <c r="EAS106" s="2"/>
      <c r="EAT106" s="2"/>
      <c r="EAU106" s="2"/>
      <c r="EAV106" s="2"/>
      <c r="EAW106" s="2"/>
      <c r="EAX106" s="2"/>
      <c r="EAY106" s="2"/>
      <c r="EAZ106" s="2"/>
      <c r="EBA106" s="2"/>
      <c r="EBB106" s="2"/>
      <c r="EBC106" s="2"/>
      <c r="EBD106" s="2"/>
      <c r="EBE106" s="2"/>
      <c r="EBF106" s="2"/>
      <c r="EBG106" s="2"/>
      <c r="EBH106" s="2"/>
      <c r="EBI106" s="2"/>
      <c r="EBJ106" s="2"/>
      <c r="EBK106" s="2"/>
      <c r="EBL106" s="2"/>
      <c r="EBM106" s="2"/>
      <c r="EBN106" s="2"/>
      <c r="EBO106" s="2"/>
      <c r="EBP106" s="2"/>
      <c r="EBQ106" s="2"/>
      <c r="EBR106" s="2"/>
      <c r="EBS106" s="2"/>
      <c r="EBT106" s="2"/>
      <c r="EBU106" s="2"/>
      <c r="EBV106" s="2"/>
      <c r="EBW106" s="2"/>
      <c r="EBX106" s="2"/>
      <c r="EBY106" s="2"/>
      <c r="EBZ106" s="2"/>
      <c r="ECA106" s="2"/>
      <c r="ECB106" s="2"/>
      <c r="ECC106" s="2"/>
      <c r="ECD106" s="2"/>
      <c r="ECE106" s="2"/>
      <c r="ECF106" s="2"/>
      <c r="ECG106" s="2"/>
      <c r="ECH106" s="2"/>
      <c r="ECI106" s="2"/>
      <c r="ECJ106" s="2"/>
      <c r="ECK106" s="2"/>
      <c r="ECL106" s="2"/>
      <c r="ECM106" s="2"/>
      <c r="ECN106" s="2"/>
      <c r="ECO106" s="2"/>
      <c r="ECP106" s="2"/>
      <c r="ECQ106" s="2"/>
      <c r="ECR106" s="2"/>
      <c r="ECS106" s="2"/>
      <c r="ECT106" s="2"/>
      <c r="ECU106" s="2"/>
      <c r="ECV106" s="2"/>
      <c r="ECW106" s="2"/>
      <c r="ECX106" s="2"/>
      <c r="ECY106" s="2"/>
      <c r="ECZ106" s="2"/>
      <c r="EDA106" s="2"/>
      <c r="EDB106" s="2"/>
      <c r="EDC106" s="2"/>
      <c r="EDD106" s="2"/>
      <c r="EDE106" s="2"/>
      <c r="EDF106" s="2"/>
      <c r="EDG106" s="2"/>
      <c r="EDH106" s="2"/>
      <c r="EDI106" s="2"/>
      <c r="EDJ106" s="2"/>
      <c r="EDK106" s="2"/>
      <c r="EDL106" s="2"/>
      <c r="EDM106" s="2"/>
      <c r="EDN106" s="2"/>
      <c r="EDO106" s="2"/>
      <c r="EDP106" s="2"/>
      <c r="EDQ106" s="2"/>
      <c r="EDR106" s="2"/>
      <c r="EDS106" s="2"/>
      <c r="EDT106" s="2"/>
      <c r="EDU106" s="2"/>
      <c r="EDV106" s="2"/>
      <c r="EDW106" s="2"/>
      <c r="EDX106" s="2"/>
      <c r="EDY106" s="2"/>
      <c r="EDZ106" s="2"/>
      <c r="EEA106" s="2"/>
      <c r="EEB106" s="2"/>
      <c r="EEC106" s="2"/>
      <c r="EED106" s="2"/>
      <c r="EEE106" s="2"/>
      <c r="EEF106" s="2"/>
      <c r="EEG106" s="2"/>
      <c r="EEH106" s="2"/>
      <c r="EEI106" s="2"/>
      <c r="EEJ106" s="2"/>
      <c r="EEK106" s="2"/>
      <c r="EEL106" s="2"/>
      <c r="EEM106" s="2"/>
      <c r="EEN106" s="2"/>
      <c r="EEO106" s="2"/>
      <c r="EEP106" s="2"/>
      <c r="EEQ106" s="2"/>
      <c r="EER106" s="2"/>
      <c r="EES106" s="2"/>
      <c r="EET106" s="2"/>
      <c r="EEU106" s="2"/>
      <c r="EEV106" s="2"/>
      <c r="EEW106" s="2"/>
      <c r="EEX106" s="2"/>
      <c r="EEY106" s="2"/>
      <c r="EEZ106" s="2"/>
      <c r="EFA106" s="2"/>
      <c r="EFB106" s="2"/>
      <c r="EFC106" s="2"/>
      <c r="EFD106" s="2"/>
      <c r="EFE106" s="2"/>
      <c r="EFF106" s="2"/>
      <c r="EFG106" s="2"/>
      <c r="EFH106" s="2"/>
      <c r="EFI106" s="2"/>
      <c r="EFJ106" s="2"/>
      <c r="EFK106" s="2"/>
      <c r="EFL106" s="2"/>
      <c r="EFM106" s="2"/>
      <c r="EFN106" s="2"/>
      <c r="EFO106" s="2"/>
      <c r="EFP106" s="2"/>
      <c r="EFQ106" s="2"/>
      <c r="EFR106" s="2"/>
      <c r="EFS106" s="2"/>
      <c r="EFT106" s="2"/>
      <c r="EFU106" s="2"/>
      <c r="EFV106" s="2"/>
      <c r="EFW106" s="2"/>
      <c r="EFX106" s="2"/>
      <c r="EFY106" s="2"/>
      <c r="EFZ106" s="2"/>
      <c r="EGA106" s="2"/>
      <c r="EGB106" s="2"/>
      <c r="EGC106" s="2"/>
      <c r="EGD106" s="2"/>
      <c r="EGE106" s="2"/>
      <c r="EGF106" s="2"/>
      <c r="EGG106" s="2"/>
      <c r="EGH106" s="2"/>
      <c r="EGI106" s="2"/>
      <c r="EGJ106" s="2"/>
      <c r="EGK106" s="2"/>
      <c r="EGL106" s="2"/>
      <c r="EGM106" s="2"/>
      <c r="EGN106" s="2"/>
      <c r="EGO106" s="2"/>
      <c r="EGP106" s="2"/>
      <c r="EGQ106" s="2"/>
      <c r="EGR106" s="2"/>
      <c r="EGS106" s="2"/>
      <c r="EGT106" s="2"/>
      <c r="EGU106" s="2"/>
      <c r="EGV106" s="2"/>
      <c r="EGW106" s="2"/>
      <c r="EGX106" s="2"/>
      <c r="EGY106" s="2"/>
      <c r="EGZ106" s="2"/>
      <c r="EHA106" s="2"/>
      <c r="EHB106" s="2"/>
      <c r="EHC106" s="2"/>
      <c r="EHD106" s="2"/>
      <c r="EHE106" s="2"/>
      <c r="EHF106" s="2"/>
      <c r="EHG106" s="2"/>
      <c r="EHH106" s="2"/>
      <c r="EHI106" s="2"/>
      <c r="EHJ106" s="2"/>
      <c r="EHK106" s="2"/>
      <c r="EHL106" s="2"/>
      <c r="EHM106" s="2"/>
      <c r="EHN106" s="2"/>
      <c r="EHO106" s="2"/>
      <c r="EHP106" s="2"/>
      <c r="EHQ106" s="2"/>
      <c r="EHR106" s="2"/>
      <c r="EHS106" s="2"/>
      <c r="EHT106" s="2"/>
      <c r="EHU106" s="2"/>
      <c r="EHV106" s="2"/>
      <c r="EHW106" s="2"/>
      <c r="EHX106" s="2"/>
      <c r="EHY106" s="2"/>
      <c r="EHZ106" s="2"/>
      <c r="EIA106" s="2"/>
      <c r="EIB106" s="2"/>
      <c r="EIC106" s="2"/>
      <c r="EID106" s="2"/>
      <c r="EIE106" s="2"/>
      <c r="EIF106" s="2"/>
      <c r="EIG106" s="2"/>
      <c r="EIH106" s="2"/>
      <c r="EII106" s="2"/>
      <c r="EIJ106" s="2"/>
      <c r="EIK106" s="2"/>
      <c r="EIL106" s="2"/>
      <c r="EIM106" s="2"/>
      <c r="EIN106" s="2"/>
      <c r="EIO106" s="2"/>
      <c r="EIP106" s="2"/>
      <c r="EIQ106" s="2"/>
      <c r="EIR106" s="2"/>
      <c r="EIS106" s="2"/>
      <c r="EIT106" s="2"/>
      <c r="EIU106" s="2"/>
      <c r="EIV106" s="2"/>
      <c r="EIW106" s="2"/>
      <c r="EIX106" s="2"/>
      <c r="EIY106" s="2"/>
      <c r="EIZ106" s="2"/>
      <c r="EJA106" s="2"/>
      <c r="EJB106" s="2"/>
      <c r="EJC106" s="2"/>
      <c r="EJD106" s="2"/>
      <c r="EJE106" s="2"/>
      <c r="EJF106" s="2"/>
      <c r="EJG106" s="2"/>
      <c r="EJH106" s="2"/>
      <c r="EJI106" s="2"/>
      <c r="EJJ106" s="2"/>
      <c r="EJK106" s="2"/>
      <c r="EJL106" s="2"/>
      <c r="EJM106" s="2"/>
      <c r="EJN106" s="2"/>
      <c r="EJO106" s="2"/>
      <c r="EJP106" s="2"/>
      <c r="EJQ106" s="2"/>
      <c r="EJR106" s="2"/>
      <c r="EJS106" s="2"/>
      <c r="EJT106" s="2"/>
      <c r="EJU106" s="2"/>
      <c r="EJV106" s="2"/>
      <c r="EJW106" s="2"/>
      <c r="EJX106" s="2"/>
      <c r="EJY106" s="2"/>
      <c r="EJZ106" s="2"/>
      <c r="EKA106" s="2"/>
      <c r="EKB106" s="2"/>
      <c r="EKC106" s="2"/>
      <c r="EKD106" s="2"/>
      <c r="EKE106" s="2"/>
      <c r="EKF106" s="2"/>
      <c r="EKG106" s="2"/>
      <c r="EKH106" s="2"/>
      <c r="EKI106" s="2"/>
      <c r="EKJ106" s="2"/>
      <c r="EKK106" s="2"/>
      <c r="EKL106" s="2"/>
      <c r="EKM106" s="2"/>
      <c r="EKN106" s="2"/>
      <c r="EKO106" s="2"/>
      <c r="EKP106" s="2"/>
      <c r="EKQ106" s="2"/>
      <c r="EKR106" s="2"/>
      <c r="EKS106" s="2"/>
      <c r="EKT106" s="2"/>
      <c r="EKU106" s="2"/>
      <c r="EKV106" s="2"/>
      <c r="EKW106" s="2"/>
      <c r="EKX106" s="2"/>
      <c r="EKY106" s="2"/>
      <c r="EKZ106" s="2"/>
      <c r="ELA106" s="2"/>
      <c r="ELB106" s="2"/>
      <c r="ELC106" s="2"/>
      <c r="ELD106" s="2"/>
      <c r="ELE106" s="2"/>
      <c r="ELF106" s="2"/>
      <c r="ELG106" s="2"/>
      <c r="ELH106" s="2"/>
      <c r="ELI106" s="2"/>
      <c r="ELJ106" s="2"/>
      <c r="ELK106" s="2"/>
      <c r="ELL106" s="2"/>
      <c r="ELM106" s="2"/>
      <c r="ELN106" s="2"/>
      <c r="ELO106" s="2"/>
      <c r="ELP106" s="2"/>
      <c r="ELQ106" s="2"/>
      <c r="ELR106" s="2"/>
      <c r="ELS106" s="2"/>
      <c r="ELT106" s="2"/>
      <c r="ELU106" s="2"/>
      <c r="ELV106" s="2"/>
      <c r="ELW106" s="2"/>
      <c r="ELX106" s="2"/>
      <c r="ELY106" s="2"/>
      <c r="ELZ106" s="2"/>
      <c r="EMA106" s="2"/>
      <c r="EMB106" s="2"/>
      <c r="EMC106" s="2"/>
      <c r="EMD106" s="2"/>
      <c r="EME106" s="2"/>
      <c r="EMF106" s="2"/>
      <c r="EMG106" s="2"/>
      <c r="EMH106" s="2"/>
      <c r="EMI106" s="2"/>
      <c r="EMJ106" s="2"/>
      <c r="EMK106" s="2"/>
      <c r="EML106" s="2"/>
      <c r="EMM106" s="2"/>
      <c r="EMN106" s="2"/>
      <c r="EMO106" s="2"/>
      <c r="EMP106" s="2"/>
      <c r="EMQ106" s="2"/>
      <c r="EMR106" s="2"/>
      <c r="EMS106" s="2"/>
      <c r="EMT106" s="2"/>
      <c r="EMU106" s="2"/>
      <c r="EMV106" s="2"/>
      <c r="EMW106" s="2"/>
      <c r="EMX106" s="2"/>
      <c r="EMY106" s="2"/>
      <c r="EMZ106" s="2"/>
      <c r="ENA106" s="2"/>
      <c r="ENB106" s="2"/>
      <c r="ENC106" s="2"/>
      <c r="END106" s="2"/>
      <c r="ENE106" s="2"/>
      <c r="ENF106" s="2"/>
      <c r="ENG106" s="2"/>
      <c r="ENH106" s="2"/>
      <c r="ENI106" s="2"/>
      <c r="ENJ106" s="2"/>
      <c r="ENK106" s="2"/>
      <c r="ENL106" s="2"/>
      <c r="ENM106" s="2"/>
      <c r="ENN106" s="2"/>
      <c r="ENO106" s="2"/>
      <c r="ENP106" s="2"/>
      <c r="ENQ106" s="2"/>
      <c r="ENR106" s="2"/>
      <c r="ENS106" s="2"/>
      <c r="ENT106" s="2"/>
      <c r="ENU106" s="2"/>
      <c r="ENV106" s="2"/>
      <c r="ENW106" s="2"/>
      <c r="ENX106" s="2"/>
      <c r="ENY106" s="2"/>
      <c r="ENZ106" s="2"/>
      <c r="EOA106" s="2"/>
      <c r="EOB106" s="2"/>
      <c r="EOC106" s="2"/>
      <c r="EOD106" s="2"/>
      <c r="EOE106" s="2"/>
      <c r="EOF106" s="2"/>
      <c r="EOG106" s="2"/>
      <c r="EOH106" s="2"/>
      <c r="EOI106" s="2"/>
      <c r="EOJ106" s="2"/>
      <c r="EOK106" s="2"/>
      <c r="EOL106" s="2"/>
      <c r="EOM106" s="2"/>
      <c r="EON106" s="2"/>
      <c r="EOO106" s="2"/>
      <c r="EOP106" s="2"/>
      <c r="EOQ106" s="2"/>
      <c r="EOR106" s="2"/>
      <c r="EOS106" s="2"/>
      <c r="EOT106" s="2"/>
      <c r="EOU106" s="2"/>
      <c r="EOV106" s="2"/>
      <c r="EOW106" s="2"/>
      <c r="EOX106" s="2"/>
      <c r="EOY106" s="2"/>
      <c r="EOZ106" s="2"/>
      <c r="EPA106" s="2"/>
      <c r="EPB106" s="2"/>
      <c r="EPC106" s="2"/>
      <c r="EPD106" s="2"/>
      <c r="EPE106" s="2"/>
      <c r="EPF106" s="2"/>
      <c r="EPG106" s="2"/>
      <c r="EPH106" s="2"/>
      <c r="EPI106" s="2"/>
      <c r="EPJ106" s="2"/>
      <c r="EPK106" s="2"/>
      <c r="EPL106" s="2"/>
      <c r="EPM106" s="2"/>
      <c r="EPN106" s="2"/>
      <c r="EPO106" s="2"/>
      <c r="EPP106" s="2"/>
      <c r="EPQ106" s="2"/>
      <c r="EPR106" s="2"/>
      <c r="EPS106" s="2"/>
      <c r="EPT106" s="2"/>
      <c r="EPU106" s="2"/>
      <c r="EPV106" s="2"/>
      <c r="EPW106" s="2"/>
      <c r="EPX106" s="2"/>
      <c r="EPY106" s="2"/>
      <c r="EPZ106" s="2"/>
      <c r="EQA106" s="2"/>
      <c r="EQB106" s="2"/>
      <c r="EQC106" s="2"/>
      <c r="EQD106" s="2"/>
      <c r="EQE106" s="2"/>
      <c r="EQF106" s="2"/>
      <c r="EQG106" s="2"/>
      <c r="EQH106" s="2"/>
      <c r="EQI106" s="2"/>
      <c r="EQJ106" s="2"/>
      <c r="EQK106" s="2"/>
      <c r="EQL106" s="2"/>
      <c r="EQM106" s="2"/>
      <c r="EQN106" s="2"/>
      <c r="EQO106" s="2"/>
      <c r="EQP106" s="2"/>
      <c r="EQQ106" s="2"/>
      <c r="EQR106" s="2"/>
      <c r="EQS106" s="2"/>
      <c r="EQT106" s="2"/>
      <c r="EQU106" s="2"/>
      <c r="EQV106" s="2"/>
      <c r="EQW106" s="2"/>
      <c r="EQX106" s="2"/>
      <c r="EQY106" s="2"/>
      <c r="EQZ106" s="2"/>
      <c r="ERA106" s="2"/>
      <c r="ERB106" s="2"/>
      <c r="ERC106" s="2"/>
      <c r="ERD106" s="2"/>
      <c r="ERE106" s="2"/>
      <c r="ERF106" s="2"/>
      <c r="ERG106" s="2"/>
      <c r="ERH106" s="2"/>
      <c r="ERI106" s="2"/>
      <c r="ERJ106" s="2"/>
      <c r="ERK106" s="2"/>
      <c r="ERL106" s="2"/>
      <c r="ERM106" s="2"/>
      <c r="ERN106" s="2"/>
      <c r="ERO106" s="2"/>
      <c r="ERP106" s="2"/>
      <c r="ERQ106" s="2"/>
      <c r="ERR106" s="2"/>
      <c r="ERS106" s="2"/>
      <c r="ERT106" s="2"/>
      <c r="ERU106" s="2"/>
      <c r="ERV106" s="2"/>
      <c r="ERW106" s="2"/>
      <c r="ERX106" s="2"/>
      <c r="ERY106" s="2"/>
      <c r="ERZ106" s="2"/>
      <c r="ESA106" s="2"/>
      <c r="ESB106" s="2"/>
      <c r="ESC106" s="2"/>
      <c r="ESD106" s="2"/>
      <c r="ESE106" s="2"/>
      <c r="ESF106" s="2"/>
      <c r="ESG106" s="2"/>
      <c r="ESH106" s="2"/>
      <c r="ESI106" s="2"/>
      <c r="ESJ106" s="2"/>
      <c r="ESK106" s="2"/>
      <c r="ESL106" s="2"/>
      <c r="ESM106" s="2"/>
      <c r="ESN106" s="2"/>
      <c r="ESO106" s="2"/>
      <c r="ESP106" s="2"/>
      <c r="ESQ106" s="2"/>
      <c r="ESR106" s="2"/>
      <c r="ESS106" s="2"/>
      <c r="EST106" s="2"/>
      <c r="ESU106" s="2"/>
      <c r="ESV106" s="2"/>
      <c r="ESW106" s="2"/>
      <c r="ESX106" s="2"/>
      <c r="ESY106" s="2"/>
      <c r="ESZ106" s="2"/>
      <c r="ETA106" s="2"/>
      <c r="ETB106" s="2"/>
      <c r="ETC106" s="2"/>
      <c r="ETD106" s="2"/>
      <c r="ETE106" s="2"/>
      <c r="ETF106" s="2"/>
      <c r="ETG106" s="2"/>
      <c r="ETH106" s="2"/>
      <c r="ETI106" s="2"/>
      <c r="ETJ106" s="2"/>
      <c r="ETK106" s="2"/>
      <c r="ETL106" s="2"/>
      <c r="ETM106" s="2"/>
      <c r="ETN106" s="2"/>
      <c r="ETO106" s="2"/>
      <c r="ETP106" s="2"/>
      <c r="ETQ106" s="2"/>
      <c r="ETR106" s="2"/>
      <c r="ETS106" s="2"/>
      <c r="ETT106" s="2"/>
      <c r="ETU106" s="2"/>
      <c r="ETV106" s="2"/>
      <c r="ETW106" s="2"/>
      <c r="ETX106" s="2"/>
      <c r="ETY106" s="2"/>
      <c r="ETZ106" s="2"/>
      <c r="EUA106" s="2"/>
      <c r="EUB106" s="2"/>
      <c r="EUC106" s="2"/>
      <c r="EUD106" s="2"/>
      <c r="EUE106" s="2"/>
      <c r="EUF106" s="2"/>
      <c r="EUG106" s="2"/>
      <c r="EUH106" s="2"/>
      <c r="EUI106" s="2"/>
      <c r="EUJ106" s="2"/>
      <c r="EUK106" s="2"/>
      <c r="EUL106" s="2"/>
      <c r="EUM106" s="2"/>
      <c r="EUN106" s="2"/>
      <c r="EUO106" s="2"/>
      <c r="EUP106" s="2"/>
      <c r="EUQ106" s="2"/>
      <c r="EUR106" s="2"/>
      <c r="EUS106" s="2"/>
      <c r="EUT106" s="2"/>
      <c r="EUU106" s="2"/>
      <c r="EUV106" s="2"/>
      <c r="EUW106" s="2"/>
      <c r="EUX106" s="2"/>
      <c r="EUY106" s="2"/>
      <c r="EUZ106" s="2"/>
      <c r="EVA106" s="2"/>
      <c r="EVB106" s="2"/>
      <c r="EVC106" s="2"/>
      <c r="EVD106" s="2"/>
      <c r="EVE106" s="2"/>
      <c r="EVF106" s="2"/>
      <c r="EVG106" s="2"/>
      <c r="EVH106" s="2"/>
      <c r="EVI106" s="2"/>
      <c r="EVJ106" s="2"/>
      <c r="EVK106" s="2"/>
      <c r="EVL106" s="2"/>
      <c r="EVM106" s="2"/>
      <c r="EVN106" s="2"/>
      <c r="EVO106" s="2"/>
      <c r="EVP106" s="2"/>
      <c r="EVQ106" s="2"/>
      <c r="EVR106" s="2"/>
      <c r="EVS106" s="2"/>
      <c r="EVT106" s="2"/>
      <c r="EVU106" s="2"/>
      <c r="EVV106" s="2"/>
      <c r="EVW106" s="2"/>
      <c r="EVX106" s="2"/>
      <c r="EVY106" s="2"/>
      <c r="EVZ106" s="2"/>
      <c r="EWA106" s="2"/>
      <c r="EWB106" s="2"/>
      <c r="EWC106" s="2"/>
      <c r="EWD106" s="2"/>
      <c r="EWE106" s="2"/>
      <c r="EWF106" s="2"/>
      <c r="EWG106" s="2"/>
      <c r="EWH106" s="2"/>
      <c r="EWI106" s="2"/>
      <c r="EWJ106" s="2"/>
      <c r="EWK106" s="2"/>
      <c r="EWL106" s="2"/>
      <c r="EWM106" s="2"/>
      <c r="EWN106" s="2"/>
      <c r="EWO106" s="2"/>
      <c r="EWP106" s="2"/>
      <c r="EWQ106" s="2"/>
      <c r="EWR106" s="2"/>
      <c r="EWS106" s="2"/>
      <c r="EWT106" s="2"/>
      <c r="EWU106" s="2"/>
      <c r="EWV106" s="2"/>
      <c r="EWW106" s="2"/>
      <c r="EWX106" s="2"/>
      <c r="EWY106" s="2"/>
      <c r="EWZ106" s="2"/>
      <c r="EXA106" s="2"/>
      <c r="EXB106" s="2"/>
      <c r="EXC106" s="2"/>
      <c r="EXD106" s="2"/>
      <c r="EXE106" s="2"/>
      <c r="EXF106" s="2"/>
      <c r="EXG106" s="2"/>
      <c r="EXH106" s="2"/>
      <c r="EXI106" s="2"/>
      <c r="EXJ106" s="2"/>
      <c r="EXK106" s="2"/>
      <c r="EXL106" s="2"/>
      <c r="EXM106" s="2"/>
      <c r="EXN106" s="2"/>
      <c r="EXO106" s="2"/>
      <c r="EXP106" s="2"/>
      <c r="EXQ106" s="2"/>
      <c r="EXR106" s="2"/>
      <c r="EXS106" s="2"/>
      <c r="EXT106" s="2"/>
      <c r="EXU106" s="2"/>
      <c r="EXV106" s="2"/>
      <c r="EXW106" s="2"/>
      <c r="EXX106" s="2"/>
      <c r="EXY106" s="2"/>
      <c r="EXZ106" s="2"/>
      <c r="EYA106" s="2"/>
      <c r="EYB106" s="2"/>
      <c r="EYC106" s="2"/>
      <c r="EYD106" s="2"/>
      <c r="EYE106" s="2"/>
      <c r="EYF106" s="2"/>
      <c r="EYG106" s="2"/>
      <c r="EYH106" s="2"/>
      <c r="EYI106" s="2"/>
      <c r="EYJ106" s="2"/>
      <c r="EYK106" s="2"/>
      <c r="EYL106" s="2"/>
      <c r="EYM106" s="2"/>
      <c r="EYN106" s="2"/>
      <c r="EYO106" s="2"/>
      <c r="EYP106" s="2"/>
      <c r="EYQ106" s="2"/>
      <c r="EYR106" s="2"/>
      <c r="EYS106" s="2"/>
      <c r="EYT106" s="2"/>
      <c r="EYU106" s="2"/>
      <c r="EYV106" s="2"/>
      <c r="EYW106" s="2"/>
      <c r="EYX106" s="2"/>
      <c r="EYY106" s="2"/>
      <c r="EYZ106" s="2"/>
      <c r="EZA106" s="2"/>
      <c r="EZB106" s="2"/>
      <c r="EZC106" s="2"/>
      <c r="EZD106" s="2"/>
      <c r="EZE106" s="2"/>
      <c r="EZF106" s="2"/>
      <c r="EZG106" s="2"/>
      <c r="EZH106" s="2"/>
      <c r="EZI106" s="2"/>
      <c r="EZJ106" s="2"/>
      <c r="EZK106" s="2"/>
      <c r="EZL106" s="2"/>
      <c r="EZM106" s="2"/>
      <c r="EZN106" s="2"/>
      <c r="EZO106" s="2"/>
      <c r="EZP106" s="2"/>
      <c r="EZQ106" s="2"/>
      <c r="EZR106" s="2"/>
      <c r="EZS106" s="2"/>
      <c r="EZT106" s="2"/>
      <c r="EZU106" s="2"/>
      <c r="EZV106" s="2"/>
      <c r="EZW106" s="2"/>
      <c r="EZX106" s="2"/>
      <c r="EZY106" s="2"/>
      <c r="EZZ106" s="2"/>
      <c r="FAA106" s="2"/>
      <c r="FAB106" s="2"/>
      <c r="FAC106" s="2"/>
      <c r="FAD106" s="2"/>
      <c r="FAE106" s="2"/>
      <c r="FAF106" s="2"/>
      <c r="FAG106" s="2"/>
      <c r="FAH106" s="2"/>
      <c r="FAI106" s="2"/>
      <c r="FAJ106" s="2"/>
      <c r="FAK106" s="2"/>
      <c r="FAL106" s="2"/>
      <c r="FAM106" s="2"/>
      <c r="FAN106" s="2"/>
      <c r="FAO106" s="2"/>
      <c r="FAP106" s="2"/>
      <c r="FAQ106" s="2"/>
      <c r="FAR106" s="2"/>
      <c r="FAS106" s="2"/>
      <c r="FAT106" s="2"/>
      <c r="FAU106" s="2"/>
      <c r="FAV106" s="2"/>
      <c r="FAW106" s="2"/>
      <c r="FAX106" s="2"/>
      <c r="FAY106" s="2"/>
      <c r="FAZ106" s="2"/>
      <c r="FBA106" s="2"/>
      <c r="FBB106" s="2"/>
      <c r="FBC106" s="2"/>
      <c r="FBD106" s="2"/>
      <c r="FBE106" s="2"/>
      <c r="FBF106" s="2"/>
      <c r="FBG106" s="2"/>
      <c r="FBH106" s="2"/>
      <c r="FBI106" s="2"/>
      <c r="FBJ106" s="2"/>
      <c r="FBK106" s="2"/>
      <c r="FBL106" s="2"/>
      <c r="FBM106" s="2"/>
      <c r="FBN106" s="2"/>
      <c r="FBO106" s="2"/>
      <c r="FBP106" s="2"/>
      <c r="FBQ106" s="2"/>
      <c r="FBR106" s="2"/>
      <c r="FBS106" s="2"/>
      <c r="FBT106" s="2"/>
      <c r="FBU106" s="2"/>
      <c r="FBV106" s="2"/>
      <c r="FBW106" s="2"/>
      <c r="FBX106" s="2"/>
      <c r="FBY106" s="2"/>
      <c r="FBZ106" s="2"/>
      <c r="FCA106" s="2"/>
      <c r="FCB106" s="2"/>
      <c r="FCC106" s="2"/>
      <c r="FCD106" s="2"/>
      <c r="FCE106" s="2"/>
      <c r="FCF106" s="2"/>
      <c r="FCG106" s="2"/>
      <c r="FCH106" s="2"/>
      <c r="FCI106" s="2"/>
      <c r="FCJ106" s="2"/>
      <c r="FCK106" s="2"/>
      <c r="FCL106" s="2"/>
      <c r="FCM106" s="2"/>
      <c r="FCN106" s="2"/>
      <c r="FCO106" s="2"/>
      <c r="FCP106" s="2"/>
      <c r="FCQ106" s="2"/>
      <c r="FCR106" s="2"/>
      <c r="FCS106" s="2"/>
      <c r="FCT106" s="2"/>
      <c r="FCU106" s="2"/>
      <c r="FCV106" s="2"/>
      <c r="FCW106" s="2"/>
      <c r="FCX106" s="2"/>
      <c r="FCY106" s="2"/>
      <c r="FCZ106" s="2"/>
      <c r="FDA106" s="2"/>
      <c r="FDB106" s="2"/>
      <c r="FDC106" s="2"/>
      <c r="FDD106" s="2"/>
      <c r="FDE106" s="2"/>
      <c r="FDF106" s="2"/>
      <c r="FDG106" s="2"/>
      <c r="FDH106" s="2"/>
      <c r="FDI106" s="2"/>
      <c r="FDJ106" s="2"/>
      <c r="FDK106" s="2"/>
      <c r="FDL106" s="2"/>
      <c r="FDM106" s="2"/>
      <c r="FDN106" s="2"/>
      <c r="FDO106" s="2"/>
      <c r="FDP106" s="2"/>
      <c r="FDQ106" s="2"/>
      <c r="FDR106" s="2"/>
      <c r="FDS106" s="2"/>
      <c r="FDT106" s="2"/>
      <c r="FDU106" s="2"/>
      <c r="FDV106" s="2"/>
      <c r="FDW106" s="2"/>
      <c r="FDX106" s="2"/>
      <c r="FDY106" s="2"/>
      <c r="FDZ106" s="2"/>
      <c r="FEA106" s="2"/>
      <c r="FEB106" s="2"/>
      <c r="FEC106" s="2"/>
      <c r="FED106" s="2"/>
      <c r="FEE106" s="2"/>
      <c r="FEF106" s="2"/>
      <c r="FEG106" s="2"/>
      <c r="FEH106" s="2"/>
      <c r="FEI106" s="2"/>
      <c r="FEJ106" s="2"/>
      <c r="FEK106" s="2"/>
      <c r="FEL106" s="2"/>
      <c r="FEM106" s="2"/>
      <c r="FEN106" s="2"/>
      <c r="FEO106" s="2"/>
      <c r="FEP106" s="2"/>
      <c r="FEQ106" s="2"/>
      <c r="FER106" s="2"/>
      <c r="FES106" s="2"/>
      <c r="FET106" s="2"/>
      <c r="FEU106" s="2"/>
      <c r="FEV106" s="2"/>
      <c r="FEW106" s="2"/>
      <c r="FEX106" s="2"/>
      <c r="FEY106" s="2"/>
      <c r="FEZ106" s="2"/>
      <c r="FFA106" s="2"/>
      <c r="FFB106" s="2"/>
      <c r="FFC106" s="2"/>
      <c r="FFD106" s="2"/>
      <c r="FFE106" s="2"/>
      <c r="FFF106" s="2"/>
      <c r="FFG106" s="2"/>
      <c r="FFH106" s="2"/>
      <c r="FFI106" s="2"/>
      <c r="FFJ106" s="2"/>
      <c r="FFK106" s="2"/>
      <c r="FFL106" s="2"/>
      <c r="FFM106" s="2"/>
      <c r="FFN106" s="2"/>
      <c r="FFO106" s="2"/>
      <c r="FFP106" s="2"/>
      <c r="FFQ106" s="2"/>
      <c r="FFR106" s="2"/>
      <c r="FFS106" s="2"/>
      <c r="FFT106" s="2"/>
      <c r="FFU106" s="2"/>
      <c r="FFV106" s="2"/>
      <c r="FFW106" s="2"/>
      <c r="FFX106" s="2"/>
      <c r="FFY106" s="2"/>
      <c r="FFZ106" s="2"/>
      <c r="FGA106" s="2"/>
      <c r="FGB106" s="2"/>
      <c r="FGC106" s="2"/>
      <c r="FGD106" s="2"/>
      <c r="FGE106" s="2"/>
      <c r="FGF106" s="2"/>
      <c r="FGG106" s="2"/>
      <c r="FGH106" s="2"/>
      <c r="FGI106" s="2"/>
      <c r="FGJ106" s="2"/>
      <c r="FGK106" s="2"/>
      <c r="FGL106" s="2"/>
      <c r="FGM106" s="2"/>
      <c r="FGN106" s="2"/>
      <c r="FGO106" s="2"/>
      <c r="FGP106" s="2"/>
      <c r="FGQ106" s="2"/>
      <c r="FGR106" s="2"/>
      <c r="FGS106" s="2"/>
      <c r="FGT106" s="2"/>
      <c r="FGU106" s="2"/>
      <c r="FGV106" s="2"/>
      <c r="FGW106" s="2"/>
      <c r="FGX106" s="2"/>
      <c r="FGY106" s="2"/>
      <c r="FGZ106" s="2"/>
      <c r="FHA106" s="2"/>
      <c r="FHB106" s="2"/>
      <c r="FHC106" s="2"/>
      <c r="FHD106" s="2"/>
      <c r="FHE106" s="2"/>
      <c r="FHF106" s="2"/>
      <c r="FHG106" s="2"/>
      <c r="FHH106" s="2"/>
      <c r="FHI106" s="2"/>
      <c r="FHJ106" s="2"/>
      <c r="FHK106" s="2"/>
      <c r="FHL106" s="2"/>
      <c r="FHM106" s="2"/>
      <c r="FHN106" s="2"/>
      <c r="FHO106" s="2"/>
      <c r="FHP106" s="2"/>
      <c r="FHQ106" s="2"/>
      <c r="FHR106" s="2"/>
      <c r="FHS106" s="2"/>
      <c r="FHT106" s="2"/>
      <c r="FHU106" s="2"/>
      <c r="FHV106" s="2"/>
      <c r="FHW106" s="2"/>
      <c r="FHX106" s="2"/>
      <c r="FHY106" s="2"/>
      <c r="FHZ106" s="2"/>
      <c r="FIA106" s="2"/>
      <c r="FIB106" s="2"/>
      <c r="FIC106" s="2"/>
      <c r="FID106" s="2"/>
      <c r="FIE106" s="2"/>
      <c r="FIF106" s="2"/>
      <c r="FIG106" s="2"/>
      <c r="FIH106" s="2"/>
      <c r="FII106" s="2"/>
      <c r="FIJ106" s="2"/>
      <c r="FIK106" s="2"/>
      <c r="FIL106" s="2"/>
      <c r="FIM106" s="2"/>
      <c r="FIN106" s="2"/>
      <c r="FIO106" s="2"/>
      <c r="FIP106" s="2"/>
      <c r="FIQ106" s="2"/>
      <c r="FIR106" s="2"/>
      <c r="FIS106" s="2"/>
      <c r="FIT106" s="2"/>
      <c r="FIU106" s="2"/>
      <c r="FIV106" s="2"/>
      <c r="FIW106" s="2"/>
      <c r="FIX106" s="2"/>
      <c r="FIY106" s="2"/>
      <c r="FIZ106" s="2"/>
      <c r="FJA106" s="2"/>
      <c r="FJB106" s="2"/>
      <c r="FJC106" s="2"/>
      <c r="FJD106" s="2"/>
      <c r="FJE106" s="2"/>
      <c r="FJF106" s="2"/>
      <c r="FJG106" s="2"/>
      <c r="FJH106" s="2"/>
      <c r="FJI106" s="2"/>
      <c r="FJJ106" s="2"/>
      <c r="FJK106" s="2"/>
      <c r="FJL106" s="2"/>
      <c r="FJM106" s="2"/>
      <c r="FJN106" s="2"/>
      <c r="FJO106" s="2"/>
      <c r="FJP106" s="2"/>
      <c r="FJQ106" s="2"/>
      <c r="FJR106" s="2"/>
      <c r="FJS106" s="2"/>
      <c r="FJT106" s="2"/>
      <c r="FJU106" s="2"/>
      <c r="FJV106" s="2"/>
      <c r="FJW106" s="2"/>
      <c r="FJX106" s="2"/>
      <c r="FJY106" s="2"/>
      <c r="FJZ106" s="2"/>
      <c r="FKA106" s="2"/>
      <c r="FKB106" s="2"/>
      <c r="FKC106" s="2"/>
      <c r="FKD106" s="2"/>
      <c r="FKE106" s="2"/>
      <c r="FKF106" s="2"/>
      <c r="FKG106" s="2"/>
      <c r="FKH106" s="2"/>
      <c r="FKI106" s="2"/>
      <c r="FKJ106" s="2"/>
      <c r="FKK106" s="2"/>
      <c r="FKL106" s="2"/>
      <c r="FKM106" s="2"/>
      <c r="FKN106" s="2"/>
      <c r="FKO106" s="2"/>
      <c r="FKP106" s="2"/>
      <c r="FKQ106" s="2"/>
      <c r="FKR106" s="2"/>
      <c r="FKS106" s="2"/>
      <c r="FKT106" s="2"/>
      <c r="FKU106" s="2"/>
      <c r="FKV106" s="2"/>
      <c r="FKW106" s="2"/>
      <c r="FKX106" s="2"/>
      <c r="FKY106" s="2"/>
      <c r="FKZ106" s="2"/>
      <c r="FLA106" s="2"/>
      <c r="FLB106" s="2"/>
      <c r="FLC106" s="2"/>
      <c r="FLD106" s="2"/>
      <c r="FLE106" s="2"/>
      <c r="FLF106" s="2"/>
      <c r="FLG106" s="2"/>
      <c r="FLH106" s="2"/>
      <c r="FLI106" s="2"/>
      <c r="FLJ106" s="2"/>
      <c r="FLK106" s="2"/>
      <c r="FLL106" s="2"/>
      <c r="FLM106" s="2"/>
      <c r="FLN106" s="2"/>
      <c r="FLO106" s="2"/>
      <c r="FLP106" s="2"/>
      <c r="FLQ106" s="2"/>
      <c r="FLR106" s="2"/>
      <c r="FLS106" s="2"/>
      <c r="FLT106" s="2"/>
      <c r="FLU106" s="2"/>
      <c r="FLV106" s="2"/>
      <c r="FLW106" s="2"/>
      <c r="FLX106" s="2"/>
      <c r="FLY106" s="2"/>
      <c r="FLZ106" s="2"/>
      <c r="FMA106" s="2"/>
      <c r="FMB106" s="2"/>
      <c r="FMC106" s="2"/>
      <c r="FMD106" s="2"/>
      <c r="FME106" s="2"/>
      <c r="FMF106" s="2"/>
      <c r="FMG106" s="2"/>
      <c r="FMH106" s="2"/>
      <c r="FMI106" s="2"/>
      <c r="FMJ106" s="2"/>
      <c r="FMK106" s="2"/>
      <c r="FML106" s="2"/>
      <c r="FMM106" s="2"/>
      <c r="FMN106" s="2"/>
      <c r="FMO106" s="2"/>
      <c r="FMP106" s="2"/>
      <c r="FMQ106" s="2"/>
      <c r="FMR106" s="2"/>
      <c r="FMS106" s="2"/>
      <c r="FMT106" s="2"/>
      <c r="FMU106" s="2"/>
      <c r="FMV106" s="2"/>
      <c r="FMW106" s="2"/>
      <c r="FMX106" s="2"/>
      <c r="FMY106" s="2"/>
      <c r="FMZ106" s="2"/>
      <c r="FNA106" s="2"/>
      <c r="FNB106" s="2"/>
      <c r="FNC106" s="2"/>
      <c r="FND106" s="2"/>
      <c r="FNE106" s="2"/>
      <c r="FNF106" s="2"/>
      <c r="FNG106" s="2"/>
      <c r="FNH106" s="2"/>
      <c r="FNI106" s="2"/>
      <c r="FNJ106" s="2"/>
      <c r="FNK106" s="2"/>
      <c r="FNL106" s="2"/>
      <c r="FNM106" s="2"/>
      <c r="FNN106" s="2"/>
      <c r="FNO106" s="2"/>
      <c r="FNP106" s="2"/>
      <c r="FNQ106" s="2"/>
      <c r="FNR106" s="2"/>
      <c r="FNS106" s="2"/>
      <c r="FNT106" s="2"/>
      <c r="FNU106" s="2"/>
      <c r="FNV106" s="2"/>
      <c r="FNW106" s="2"/>
      <c r="FNX106" s="2"/>
      <c r="FNY106" s="2"/>
      <c r="FNZ106" s="2"/>
      <c r="FOA106" s="2"/>
      <c r="FOB106" s="2"/>
      <c r="FOC106" s="2"/>
      <c r="FOD106" s="2"/>
      <c r="FOE106" s="2"/>
      <c r="FOF106" s="2"/>
      <c r="FOG106" s="2"/>
      <c r="FOH106" s="2"/>
      <c r="FOI106" s="2"/>
      <c r="FOJ106" s="2"/>
      <c r="FOK106" s="2"/>
      <c r="FOL106" s="2"/>
      <c r="FOM106" s="2"/>
      <c r="FON106" s="2"/>
      <c r="FOO106" s="2"/>
      <c r="FOP106" s="2"/>
      <c r="FOQ106" s="2"/>
      <c r="FOR106" s="2"/>
      <c r="FOS106" s="2"/>
      <c r="FOT106" s="2"/>
      <c r="FOU106" s="2"/>
      <c r="FOV106" s="2"/>
      <c r="FOW106" s="2"/>
      <c r="FOX106" s="2"/>
      <c r="FOY106" s="2"/>
      <c r="FOZ106" s="2"/>
      <c r="FPA106" s="2"/>
      <c r="FPB106" s="2"/>
      <c r="FPC106" s="2"/>
      <c r="FPD106" s="2"/>
      <c r="FPE106" s="2"/>
      <c r="FPF106" s="2"/>
      <c r="FPG106" s="2"/>
      <c r="FPH106" s="2"/>
      <c r="FPI106" s="2"/>
      <c r="FPJ106" s="2"/>
      <c r="FPK106" s="2"/>
      <c r="FPL106" s="2"/>
      <c r="FPM106" s="2"/>
      <c r="FPN106" s="2"/>
      <c r="FPO106" s="2"/>
      <c r="FPP106" s="2"/>
      <c r="FPQ106" s="2"/>
      <c r="FPR106" s="2"/>
      <c r="FPS106" s="2"/>
      <c r="FPT106" s="2"/>
      <c r="FPU106" s="2"/>
      <c r="FPV106" s="2"/>
      <c r="FPW106" s="2"/>
      <c r="FPX106" s="2"/>
      <c r="FPY106" s="2"/>
      <c r="FPZ106" s="2"/>
      <c r="FQA106" s="2"/>
      <c r="FQB106" s="2"/>
      <c r="FQC106" s="2"/>
      <c r="FQD106" s="2"/>
      <c r="FQE106" s="2"/>
      <c r="FQF106" s="2"/>
      <c r="FQG106" s="2"/>
      <c r="FQH106" s="2"/>
      <c r="FQI106" s="2"/>
      <c r="FQJ106" s="2"/>
      <c r="FQK106" s="2"/>
      <c r="FQL106" s="2"/>
      <c r="FQM106" s="2"/>
      <c r="FQN106" s="2"/>
      <c r="FQO106" s="2"/>
      <c r="FQP106" s="2"/>
      <c r="FQQ106" s="2"/>
      <c r="FQR106" s="2"/>
      <c r="FQS106" s="2"/>
      <c r="FQT106" s="2"/>
      <c r="FQU106" s="2"/>
      <c r="FQV106" s="2"/>
      <c r="FQW106" s="2"/>
      <c r="FQX106" s="2"/>
      <c r="FQY106" s="2"/>
      <c r="FQZ106" s="2"/>
      <c r="FRA106" s="2"/>
      <c r="FRB106" s="2"/>
      <c r="FRC106" s="2"/>
      <c r="FRD106" s="2"/>
      <c r="FRE106" s="2"/>
      <c r="FRF106" s="2"/>
      <c r="FRG106" s="2"/>
      <c r="FRH106" s="2"/>
      <c r="FRI106" s="2"/>
      <c r="FRJ106" s="2"/>
      <c r="FRK106" s="2"/>
      <c r="FRL106" s="2"/>
      <c r="FRM106" s="2"/>
      <c r="FRN106" s="2"/>
      <c r="FRO106" s="2"/>
      <c r="FRP106" s="2"/>
      <c r="FRQ106" s="2"/>
      <c r="FRR106" s="2"/>
      <c r="FRS106" s="2"/>
      <c r="FRT106" s="2"/>
      <c r="FRU106" s="2"/>
      <c r="FRV106" s="2"/>
      <c r="FRW106" s="2"/>
      <c r="FRX106" s="2"/>
      <c r="FRY106" s="2"/>
      <c r="FRZ106" s="2"/>
      <c r="FSA106" s="2"/>
      <c r="FSB106" s="2"/>
      <c r="FSC106" s="2"/>
      <c r="FSD106" s="2"/>
      <c r="FSE106" s="2"/>
      <c r="FSF106" s="2"/>
      <c r="FSG106" s="2"/>
      <c r="FSH106" s="2"/>
      <c r="FSI106" s="2"/>
      <c r="FSJ106" s="2"/>
      <c r="FSK106" s="2"/>
      <c r="FSL106" s="2"/>
      <c r="FSM106" s="2"/>
      <c r="FSN106" s="2"/>
      <c r="FSO106" s="2"/>
      <c r="FSP106" s="2"/>
      <c r="FSQ106" s="2"/>
      <c r="FSR106" s="2"/>
      <c r="FSS106" s="2"/>
      <c r="FST106" s="2"/>
      <c r="FSU106" s="2"/>
      <c r="FSV106" s="2"/>
      <c r="FSW106" s="2"/>
      <c r="FSX106" s="2"/>
      <c r="FSY106" s="2"/>
      <c r="FSZ106" s="2"/>
      <c r="FTA106" s="2"/>
      <c r="FTB106" s="2"/>
      <c r="FTC106" s="2"/>
      <c r="FTD106" s="2"/>
      <c r="FTE106" s="2"/>
      <c r="FTF106" s="2"/>
      <c r="FTG106" s="2"/>
      <c r="FTH106" s="2"/>
      <c r="FTI106" s="2"/>
      <c r="FTJ106" s="2"/>
      <c r="FTK106" s="2"/>
      <c r="FTL106" s="2"/>
      <c r="FTM106" s="2"/>
      <c r="FTN106" s="2"/>
      <c r="FTO106" s="2"/>
      <c r="FTP106" s="2"/>
      <c r="FTQ106" s="2"/>
      <c r="FTR106" s="2"/>
      <c r="FTS106" s="2"/>
      <c r="FTT106" s="2"/>
      <c r="FTU106" s="2"/>
      <c r="FTV106" s="2"/>
      <c r="FTW106" s="2"/>
      <c r="FTX106" s="2"/>
      <c r="FTY106" s="2"/>
      <c r="FTZ106" s="2"/>
      <c r="FUA106" s="2"/>
      <c r="FUB106" s="2"/>
      <c r="FUC106" s="2"/>
      <c r="FUD106" s="2"/>
      <c r="FUE106" s="2"/>
      <c r="FUF106" s="2"/>
      <c r="FUG106" s="2"/>
      <c r="FUH106" s="2"/>
      <c r="FUI106" s="2"/>
      <c r="FUJ106" s="2"/>
      <c r="FUK106" s="2"/>
      <c r="FUL106" s="2"/>
      <c r="FUM106" s="2"/>
      <c r="FUN106" s="2"/>
      <c r="FUO106" s="2"/>
      <c r="FUP106" s="2"/>
      <c r="FUQ106" s="2"/>
      <c r="FUR106" s="2"/>
      <c r="FUS106" s="2"/>
      <c r="FUT106" s="2"/>
      <c r="FUU106" s="2"/>
      <c r="FUV106" s="2"/>
      <c r="FUW106" s="2"/>
      <c r="FUX106" s="2"/>
      <c r="FUY106" s="2"/>
      <c r="FUZ106" s="2"/>
      <c r="FVA106" s="2"/>
      <c r="FVB106" s="2"/>
      <c r="FVC106" s="2"/>
      <c r="FVD106" s="2"/>
      <c r="FVE106" s="2"/>
      <c r="FVF106" s="2"/>
      <c r="FVG106" s="2"/>
      <c r="FVH106" s="2"/>
      <c r="FVI106" s="2"/>
      <c r="FVJ106" s="2"/>
      <c r="FVK106" s="2"/>
      <c r="FVL106" s="2"/>
      <c r="FVM106" s="2"/>
      <c r="FVN106" s="2"/>
      <c r="FVO106" s="2"/>
      <c r="FVP106" s="2"/>
      <c r="FVQ106" s="2"/>
      <c r="FVR106" s="2"/>
      <c r="FVS106" s="2"/>
      <c r="FVT106" s="2"/>
      <c r="FVU106" s="2"/>
      <c r="FVV106" s="2"/>
      <c r="FVW106" s="2"/>
      <c r="FVX106" s="2"/>
      <c r="FVY106" s="2"/>
      <c r="FVZ106" s="2"/>
      <c r="FWA106" s="2"/>
      <c r="FWB106" s="2"/>
      <c r="FWC106" s="2"/>
      <c r="FWD106" s="2"/>
      <c r="FWE106" s="2"/>
      <c r="FWF106" s="2"/>
      <c r="FWG106" s="2"/>
      <c r="FWH106" s="2"/>
      <c r="FWI106" s="2"/>
      <c r="FWJ106" s="2"/>
      <c r="FWK106" s="2"/>
      <c r="FWL106" s="2"/>
      <c r="FWM106" s="2"/>
      <c r="FWN106" s="2"/>
      <c r="FWO106" s="2"/>
      <c r="FWP106" s="2"/>
      <c r="FWQ106" s="2"/>
      <c r="FWR106" s="2"/>
      <c r="FWS106" s="2"/>
      <c r="FWT106" s="2"/>
      <c r="FWU106" s="2"/>
      <c r="FWV106" s="2"/>
      <c r="FWW106" s="2"/>
      <c r="FWX106" s="2"/>
      <c r="FWY106" s="2"/>
      <c r="FWZ106" s="2"/>
      <c r="FXA106" s="2"/>
      <c r="FXB106" s="2"/>
      <c r="FXC106" s="2"/>
      <c r="FXD106" s="2"/>
      <c r="FXE106" s="2"/>
      <c r="FXF106" s="2"/>
      <c r="FXG106" s="2"/>
      <c r="FXH106" s="2"/>
      <c r="FXI106" s="2"/>
      <c r="FXJ106" s="2"/>
      <c r="FXK106" s="2"/>
      <c r="FXL106" s="2"/>
      <c r="FXM106" s="2"/>
      <c r="FXN106" s="2"/>
      <c r="FXO106" s="2"/>
      <c r="FXP106" s="2"/>
      <c r="FXQ106" s="2"/>
      <c r="FXR106" s="2"/>
      <c r="FXS106" s="2"/>
      <c r="FXT106" s="2"/>
      <c r="FXU106" s="2"/>
      <c r="FXV106" s="2"/>
      <c r="FXW106" s="2"/>
      <c r="FXX106" s="2"/>
      <c r="FXY106" s="2"/>
      <c r="FXZ106" s="2"/>
      <c r="FYA106" s="2"/>
      <c r="FYB106" s="2"/>
      <c r="FYC106" s="2"/>
      <c r="FYD106" s="2"/>
      <c r="FYE106" s="2"/>
      <c r="FYF106" s="2"/>
      <c r="FYG106" s="2"/>
      <c r="FYH106" s="2"/>
      <c r="FYI106" s="2"/>
      <c r="FYJ106" s="2"/>
      <c r="FYK106" s="2"/>
      <c r="FYL106" s="2"/>
      <c r="FYM106" s="2"/>
      <c r="FYN106" s="2"/>
      <c r="FYO106" s="2"/>
      <c r="FYP106" s="2"/>
      <c r="FYQ106" s="2"/>
      <c r="FYR106" s="2"/>
      <c r="FYS106" s="2"/>
      <c r="FYT106" s="2"/>
      <c r="FYU106" s="2"/>
      <c r="FYV106" s="2"/>
      <c r="FYW106" s="2"/>
      <c r="FYX106" s="2"/>
      <c r="FYY106" s="2"/>
      <c r="FYZ106" s="2"/>
      <c r="FZA106" s="2"/>
      <c r="FZB106" s="2"/>
      <c r="FZC106" s="2"/>
      <c r="FZD106" s="2"/>
      <c r="FZE106" s="2"/>
      <c r="FZF106" s="2"/>
      <c r="FZG106" s="2"/>
      <c r="FZH106" s="2"/>
      <c r="FZI106" s="2"/>
      <c r="FZJ106" s="2"/>
      <c r="FZK106" s="2"/>
      <c r="FZL106" s="2"/>
      <c r="FZM106" s="2"/>
      <c r="FZN106" s="2"/>
      <c r="FZO106" s="2"/>
      <c r="FZP106" s="2"/>
      <c r="FZQ106" s="2"/>
      <c r="FZR106" s="2"/>
      <c r="FZS106" s="2"/>
      <c r="FZT106" s="2"/>
      <c r="FZU106" s="2"/>
      <c r="FZV106" s="2"/>
      <c r="FZW106" s="2"/>
      <c r="FZX106" s="2"/>
      <c r="FZY106" s="2"/>
      <c r="FZZ106" s="2"/>
      <c r="GAA106" s="2"/>
      <c r="GAB106" s="2"/>
      <c r="GAC106" s="2"/>
      <c r="GAD106" s="2"/>
      <c r="GAE106" s="2"/>
      <c r="GAF106" s="2"/>
      <c r="GAG106" s="2"/>
      <c r="GAH106" s="2"/>
      <c r="GAI106" s="2"/>
      <c r="GAJ106" s="2"/>
      <c r="GAK106" s="2"/>
      <c r="GAL106" s="2"/>
      <c r="GAM106" s="2"/>
      <c r="GAN106" s="2"/>
      <c r="GAO106" s="2"/>
      <c r="GAP106" s="2"/>
      <c r="GAQ106" s="2"/>
      <c r="GAR106" s="2"/>
      <c r="GAS106" s="2"/>
      <c r="GAT106" s="2"/>
      <c r="GAU106" s="2"/>
      <c r="GAV106" s="2"/>
      <c r="GAW106" s="2"/>
      <c r="GAX106" s="2"/>
      <c r="GAY106" s="2"/>
      <c r="GAZ106" s="2"/>
      <c r="GBA106" s="2"/>
      <c r="GBB106" s="2"/>
      <c r="GBC106" s="2"/>
      <c r="GBD106" s="2"/>
      <c r="GBE106" s="2"/>
      <c r="GBF106" s="2"/>
      <c r="GBG106" s="2"/>
      <c r="GBH106" s="2"/>
      <c r="GBI106" s="2"/>
      <c r="GBJ106" s="2"/>
      <c r="GBK106" s="2"/>
      <c r="GBL106" s="2"/>
      <c r="GBM106" s="2"/>
      <c r="GBN106" s="2"/>
      <c r="GBO106" s="2"/>
      <c r="GBP106" s="2"/>
      <c r="GBQ106" s="2"/>
      <c r="GBR106" s="2"/>
      <c r="GBS106" s="2"/>
      <c r="GBT106" s="2"/>
      <c r="GBU106" s="2"/>
      <c r="GBV106" s="2"/>
      <c r="GBW106" s="2"/>
      <c r="GBX106" s="2"/>
      <c r="GBY106" s="2"/>
      <c r="GBZ106" s="2"/>
      <c r="GCA106" s="2"/>
      <c r="GCB106" s="2"/>
      <c r="GCC106" s="2"/>
      <c r="GCD106" s="2"/>
      <c r="GCE106" s="2"/>
      <c r="GCF106" s="2"/>
      <c r="GCG106" s="2"/>
      <c r="GCH106" s="2"/>
      <c r="GCI106" s="2"/>
      <c r="GCJ106" s="2"/>
      <c r="GCK106" s="2"/>
      <c r="GCL106" s="2"/>
      <c r="GCM106" s="2"/>
      <c r="GCN106" s="2"/>
      <c r="GCO106" s="2"/>
      <c r="GCP106" s="2"/>
      <c r="GCQ106" s="2"/>
      <c r="GCR106" s="2"/>
      <c r="GCS106" s="2"/>
      <c r="GCT106" s="2"/>
      <c r="GCU106" s="2"/>
      <c r="GCV106" s="2"/>
      <c r="GCW106" s="2"/>
      <c r="GCX106" s="2"/>
      <c r="GCY106" s="2"/>
      <c r="GCZ106" s="2"/>
      <c r="GDA106" s="2"/>
      <c r="GDB106" s="2"/>
      <c r="GDC106" s="2"/>
      <c r="GDD106" s="2"/>
      <c r="GDE106" s="2"/>
      <c r="GDF106" s="2"/>
      <c r="GDG106" s="2"/>
      <c r="GDH106" s="2"/>
      <c r="GDI106" s="2"/>
      <c r="GDJ106" s="2"/>
      <c r="GDK106" s="2"/>
      <c r="GDL106" s="2"/>
      <c r="GDM106" s="2"/>
      <c r="GDN106" s="2"/>
      <c r="GDO106" s="2"/>
      <c r="GDP106" s="2"/>
      <c r="GDQ106" s="2"/>
      <c r="GDR106" s="2"/>
      <c r="GDS106" s="2"/>
      <c r="GDT106" s="2"/>
      <c r="GDU106" s="2"/>
      <c r="GDV106" s="2"/>
      <c r="GDW106" s="2"/>
      <c r="GDX106" s="2"/>
      <c r="GDY106" s="2"/>
      <c r="GDZ106" s="2"/>
      <c r="GEA106" s="2"/>
      <c r="GEB106" s="2"/>
      <c r="GEC106" s="2"/>
      <c r="GED106" s="2"/>
      <c r="GEE106" s="2"/>
      <c r="GEF106" s="2"/>
      <c r="GEG106" s="2"/>
      <c r="GEH106" s="2"/>
      <c r="GEI106" s="2"/>
      <c r="GEJ106" s="2"/>
      <c r="GEK106" s="2"/>
      <c r="GEL106" s="2"/>
      <c r="GEM106" s="2"/>
      <c r="GEN106" s="2"/>
      <c r="GEO106" s="2"/>
      <c r="GEP106" s="2"/>
      <c r="GEQ106" s="2"/>
      <c r="GER106" s="2"/>
      <c r="GES106" s="2"/>
      <c r="GET106" s="2"/>
      <c r="GEU106" s="2"/>
      <c r="GEV106" s="2"/>
      <c r="GEW106" s="2"/>
      <c r="GEX106" s="2"/>
      <c r="GEY106" s="2"/>
      <c r="GEZ106" s="2"/>
      <c r="GFA106" s="2"/>
      <c r="GFB106" s="2"/>
      <c r="GFC106" s="2"/>
      <c r="GFD106" s="2"/>
      <c r="GFE106" s="2"/>
      <c r="GFF106" s="2"/>
      <c r="GFG106" s="2"/>
      <c r="GFH106" s="2"/>
      <c r="GFI106" s="2"/>
      <c r="GFJ106" s="2"/>
      <c r="GFK106" s="2"/>
      <c r="GFL106" s="2"/>
      <c r="GFM106" s="2"/>
      <c r="GFN106" s="2"/>
      <c r="GFO106" s="2"/>
      <c r="GFP106" s="2"/>
      <c r="GFQ106" s="2"/>
      <c r="GFR106" s="2"/>
      <c r="GFS106" s="2"/>
      <c r="GFT106" s="2"/>
      <c r="GFU106" s="2"/>
      <c r="GFV106" s="2"/>
      <c r="GFW106" s="2"/>
      <c r="GFX106" s="2"/>
      <c r="GFY106" s="2"/>
      <c r="GFZ106" s="2"/>
      <c r="GGA106" s="2"/>
      <c r="GGB106" s="2"/>
      <c r="GGC106" s="2"/>
      <c r="GGD106" s="2"/>
      <c r="GGE106" s="2"/>
      <c r="GGF106" s="2"/>
      <c r="GGG106" s="2"/>
      <c r="GGH106" s="2"/>
      <c r="GGI106" s="2"/>
      <c r="GGJ106" s="2"/>
      <c r="GGK106" s="2"/>
      <c r="GGL106" s="2"/>
      <c r="GGM106" s="2"/>
      <c r="GGN106" s="2"/>
      <c r="GGO106" s="2"/>
      <c r="GGP106" s="2"/>
      <c r="GGQ106" s="2"/>
      <c r="GGR106" s="2"/>
      <c r="GGS106" s="2"/>
      <c r="GGT106" s="2"/>
      <c r="GGU106" s="2"/>
      <c r="GGV106" s="2"/>
      <c r="GGW106" s="2"/>
      <c r="GGX106" s="2"/>
      <c r="GGY106" s="2"/>
      <c r="GGZ106" s="2"/>
      <c r="GHA106" s="2"/>
      <c r="GHB106" s="2"/>
      <c r="GHC106" s="2"/>
      <c r="GHD106" s="2"/>
      <c r="GHE106" s="2"/>
      <c r="GHF106" s="2"/>
      <c r="GHG106" s="2"/>
      <c r="GHH106" s="2"/>
      <c r="GHI106" s="2"/>
      <c r="GHJ106" s="2"/>
      <c r="GHK106" s="2"/>
      <c r="GHL106" s="2"/>
      <c r="GHM106" s="2"/>
      <c r="GHN106" s="2"/>
      <c r="GHO106" s="2"/>
      <c r="GHP106" s="2"/>
      <c r="GHQ106" s="2"/>
      <c r="GHR106" s="2"/>
      <c r="GHS106" s="2"/>
      <c r="GHT106" s="2"/>
      <c r="GHU106" s="2"/>
      <c r="GHV106" s="2"/>
      <c r="GHW106" s="2"/>
      <c r="GHX106" s="2"/>
      <c r="GHY106" s="2"/>
      <c r="GHZ106" s="2"/>
      <c r="GIA106" s="2"/>
      <c r="GIB106" s="2"/>
      <c r="GIC106" s="2"/>
      <c r="GID106" s="2"/>
      <c r="GIE106" s="2"/>
      <c r="GIF106" s="2"/>
      <c r="GIG106" s="2"/>
      <c r="GIH106" s="2"/>
      <c r="GII106" s="2"/>
      <c r="GIJ106" s="2"/>
      <c r="GIK106" s="2"/>
      <c r="GIL106" s="2"/>
      <c r="GIM106" s="2"/>
      <c r="GIN106" s="2"/>
      <c r="GIO106" s="2"/>
      <c r="GIP106" s="2"/>
      <c r="GIQ106" s="2"/>
      <c r="GIR106" s="2"/>
      <c r="GIS106" s="2"/>
      <c r="GIT106" s="2"/>
      <c r="GIU106" s="2"/>
      <c r="GIV106" s="2"/>
      <c r="GIW106" s="2"/>
      <c r="GIX106" s="2"/>
      <c r="GIY106" s="2"/>
      <c r="GIZ106" s="2"/>
      <c r="GJA106" s="2"/>
      <c r="GJB106" s="2"/>
      <c r="GJC106" s="2"/>
      <c r="GJD106" s="2"/>
      <c r="GJE106" s="2"/>
      <c r="GJF106" s="2"/>
      <c r="GJG106" s="2"/>
      <c r="GJH106" s="2"/>
      <c r="GJI106" s="2"/>
      <c r="GJJ106" s="2"/>
      <c r="GJK106" s="2"/>
      <c r="GJL106" s="2"/>
      <c r="GJM106" s="2"/>
      <c r="GJN106" s="2"/>
      <c r="GJO106" s="2"/>
      <c r="GJP106" s="2"/>
      <c r="GJQ106" s="2"/>
      <c r="GJR106" s="2"/>
      <c r="GJS106" s="2"/>
      <c r="GJT106" s="2"/>
      <c r="GJU106" s="2"/>
      <c r="GJV106" s="2"/>
      <c r="GJW106" s="2"/>
      <c r="GJX106" s="2"/>
      <c r="GJY106" s="2"/>
      <c r="GJZ106" s="2"/>
      <c r="GKA106" s="2"/>
      <c r="GKB106" s="2"/>
      <c r="GKC106" s="2"/>
      <c r="GKD106" s="2"/>
      <c r="GKE106" s="2"/>
      <c r="GKF106" s="2"/>
      <c r="GKG106" s="2"/>
      <c r="GKH106" s="2"/>
      <c r="GKI106" s="2"/>
      <c r="GKJ106" s="2"/>
      <c r="GKK106" s="2"/>
      <c r="GKL106" s="2"/>
      <c r="GKM106" s="2"/>
      <c r="GKN106" s="2"/>
      <c r="GKO106" s="2"/>
      <c r="GKP106" s="2"/>
      <c r="GKQ106" s="2"/>
      <c r="GKR106" s="2"/>
      <c r="GKS106" s="2"/>
      <c r="GKT106" s="2"/>
      <c r="GKU106" s="2"/>
      <c r="GKV106" s="2"/>
      <c r="GKW106" s="2"/>
      <c r="GKX106" s="2"/>
      <c r="GKY106" s="2"/>
      <c r="GKZ106" s="2"/>
      <c r="GLA106" s="2"/>
      <c r="GLB106" s="2"/>
      <c r="GLC106" s="2"/>
      <c r="GLD106" s="2"/>
      <c r="GLE106" s="2"/>
      <c r="GLF106" s="2"/>
      <c r="GLG106" s="2"/>
      <c r="GLH106" s="2"/>
      <c r="GLI106" s="2"/>
      <c r="GLJ106" s="2"/>
      <c r="GLK106" s="2"/>
      <c r="GLL106" s="2"/>
      <c r="GLM106" s="2"/>
      <c r="GLN106" s="2"/>
      <c r="GLO106" s="2"/>
      <c r="GLP106" s="2"/>
      <c r="GLQ106" s="2"/>
      <c r="GLR106" s="2"/>
      <c r="GLS106" s="2"/>
      <c r="GLT106" s="2"/>
      <c r="GLU106" s="2"/>
      <c r="GLV106" s="2"/>
      <c r="GLW106" s="2"/>
      <c r="GLX106" s="2"/>
      <c r="GLY106" s="2"/>
      <c r="GLZ106" s="2"/>
      <c r="GMA106" s="2"/>
      <c r="GMB106" s="2"/>
      <c r="GMC106" s="2"/>
      <c r="GMD106" s="2"/>
      <c r="GME106" s="2"/>
      <c r="GMF106" s="2"/>
      <c r="GMG106" s="2"/>
      <c r="GMH106" s="2"/>
      <c r="GMI106" s="2"/>
      <c r="GMJ106" s="2"/>
      <c r="GMK106" s="2"/>
      <c r="GML106" s="2"/>
      <c r="GMM106" s="2"/>
      <c r="GMN106" s="2"/>
      <c r="GMO106" s="2"/>
      <c r="GMP106" s="2"/>
      <c r="GMQ106" s="2"/>
      <c r="GMR106" s="2"/>
      <c r="GMS106" s="2"/>
      <c r="GMT106" s="2"/>
      <c r="GMU106" s="2"/>
      <c r="GMV106" s="2"/>
      <c r="GMW106" s="2"/>
      <c r="GMX106" s="2"/>
      <c r="GMY106" s="2"/>
      <c r="GMZ106" s="2"/>
      <c r="GNA106" s="2"/>
      <c r="GNB106" s="2"/>
      <c r="GNC106" s="2"/>
      <c r="GND106" s="2"/>
      <c r="GNE106" s="2"/>
      <c r="GNF106" s="2"/>
      <c r="GNG106" s="2"/>
      <c r="GNH106" s="2"/>
      <c r="GNI106" s="2"/>
      <c r="GNJ106" s="2"/>
      <c r="GNK106" s="2"/>
      <c r="GNL106" s="2"/>
      <c r="GNM106" s="2"/>
      <c r="GNN106" s="2"/>
      <c r="GNO106" s="2"/>
      <c r="GNP106" s="2"/>
      <c r="GNQ106" s="2"/>
      <c r="GNR106" s="2"/>
      <c r="GNS106" s="2"/>
      <c r="GNT106" s="2"/>
      <c r="GNU106" s="2"/>
      <c r="GNV106" s="2"/>
      <c r="GNW106" s="2"/>
      <c r="GNX106" s="2"/>
      <c r="GNY106" s="2"/>
      <c r="GNZ106" s="2"/>
      <c r="GOA106" s="2"/>
      <c r="GOB106" s="2"/>
      <c r="GOC106" s="2"/>
      <c r="GOD106" s="2"/>
      <c r="GOE106" s="2"/>
      <c r="GOF106" s="2"/>
      <c r="GOG106" s="2"/>
      <c r="GOH106" s="2"/>
      <c r="GOI106" s="2"/>
      <c r="GOJ106" s="2"/>
      <c r="GOK106" s="2"/>
      <c r="GOL106" s="2"/>
      <c r="GOM106" s="2"/>
      <c r="GON106" s="2"/>
      <c r="GOO106" s="2"/>
      <c r="GOP106" s="2"/>
      <c r="GOQ106" s="2"/>
      <c r="GOR106" s="2"/>
      <c r="GOS106" s="2"/>
      <c r="GOT106" s="2"/>
      <c r="GOU106" s="2"/>
      <c r="GOV106" s="2"/>
      <c r="GOW106" s="2"/>
      <c r="GOX106" s="2"/>
      <c r="GOY106" s="2"/>
      <c r="GOZ106" s="2"/>
      <c r="GPA106" s="2"/>
      <c r="GPB106" s="2"/>
      <c r="GPC106" s="2"/>
      <c r="GPD106" s="2"/>
      <c r="GPE106" s="2"/>
      <c r="GPF106" s="2"/>
      <c r="GPG106" s="2"/>
      <c r="GPH106" s="2"/>
      <c r="GPI106" s="2"/>
      <c r="GPJ106" s="2"/>
      <c r="GPK106" s="2"/>
      <c r="GPL106" s="2"/>
      <c r="GPM106" s="2"/>
      <c r="GPN106" s="2"/>
      <c r="GPO106" s="2"/>
      <c r="GPP106" s="2"/>
      <c r="GPQ106" s="2"/>
      <c r="GPR106" s="2"/>
      <c r="GPS106" s="2"/>
      <c r="GPT106" s="2"/>
      <c r="GPU106" s="2"/>
      <c r="GPV106" s="2"/>
      <c r="GPW106" s="2"/>
      <c r="GPX106" s="2"/>
      <c r="GPY106" s="2"/>
      <c r="GPZ106" s="2"/>
      <c r="GQA106" s="2"/>
      <c r="GQB106" s="2"/>
      <c r="GQC106" s="2"/>
      <c r="GQD106" s="2"/>
      <c r="GQE106" s="2"/>
      <c r="GQF106" s="2"/>
      <c r="GQG106" s="2"/>
      <c r="GQH106" s="2"/>
      <c r="GQI106" s="2"/>
      <c r="GQJ106" s="2"/>
      <c r="GQK106" s="2"/>
      <c r="GQL106" s="2"/>
      <c r="GQM106" s="2"/>
      <c r="GQN106" s="2"/>
      <c r="GQO106" s="2"/>
      <c r="GQP106" s="2"/>
      <c r="GQQ106" s="2"/>
      <c r="GQR106" s="2"/>
      <c r="GQS106" s="2"/>
      <c r="GQT106" s="2"/>
      <c r="GQU106" s="2"/>
      <c r="GQV106" s="2"/>
      <c r="GQW106" s="2"/>
      <c r="GQX106" s="2"/>
      <c r="GQY106" s="2"/>
      <c r="GQZ106" s="2"/>
      <c r="GRA106" s="2"/>
      <c r="GRB106" s="2"/>
      <c r="GRC106" s="2"/>
      <c r="GRD106" s="2"/>
      <c r="GRE106" s="2"/>
      <c r="GRF106" s="2"/>
      <c r="GRG106" s="2"/>
      <c r="GRH106" s="2"/>
      <c r="GRI106" s="2"/>
      <c r="GRJ106" s="2"/>
      <c r="GRK106" s="2"/>
      <c r="GRL106" s="2"/>
      <c r="GRM106" s="2"/>
      <c r="GRN106" s="2"/>
      <c r="GRO106" s="2"/>
      <c r="GRP106" s="2"/>
      <c r="GRQ106" s="2"/>
      <c r="GRR106" s="2"/>
      <c r="GRS106" s="2"/>
      <c r="GRT106" s="2"/>
      <c r="GRU106" s="2"/>
      <c r="GRV106" s="2"/>
      <c r="GRW106" s="2"/>
      <c r="GRX106" s="2"/>
      <c r="GRY106" s="2"/>
      <c r="GRZ106" s="2"/>
      <c r="GSA106" s="2"/>
      <c r="GSB106" s="2"/>
      <c r="GSC106" s="2"/>
      <c r="GSD106" s="2"/>
      <c r="GSE106" s="2"/>
      <c r="GSF106" s="2"/>
      <c r="GSG106" s="2"/>
      <c r="GSH106" s="2"/>
      <c r="GSI106" s="2"/>
      <c r="GSJ106" s="2"/>
      <c r="GSK106" s="2"/>
      <c r="GSL106" s="2"/>
      <c r="GSM106" s="2"/>
      <c r="GSN106" s="2"/>
      <c r="GSO106" s="2"/>
      <c r="GSP106" s="2"/>
      <c r="GSQ106" s="2"/>
      <c r="GSR106" s="2"/>
      <c r="GSS106" s="2"/>
      <c r="GST106" s="2"/>
      <c r="GSU106" s="2"/>
      <c r="GSV106" s="2"/>
      <c r="GSW106" s="2"/>
      <c r="GSX106" s="2"/>
      <c r="GSY106" s="2"/>
      <c r="GSZ106" s="2"/>
      <c r="GTA106" s="2"/>
      <c r="GTB106" s="2"/>
      <c r="GTC106" s="2"/>
      <c r="GTD106" s="2"/>
      <c r="GTE106" s="2"/>
      <c r="GTF106" s="2"/>
      <c r="GTG106" s="2"/>
      <c r="GTH106" s="2"/>
      <c r="GTI106" s="2"/>
      <c r="GTJ106" s="2"/>
      <c r="GTK106" s="2"/>
      <c r="GTL106" s="2"/>
      <c r="GTM106" s="2"/>
      <c r="GTN106" s="2"/>
      <c r="GTO106" s="2"/>
      <c r="GTP106" s="2"/>
      <c r="GTQ106" s="2"/>
      <c r="GTR106" s="2"/>
      <c r="GTS106" s="2"/>
      <c r="GTT106" s="2"/>
      <c r="GTU106" s="2"/>
      <c r="GTV106" s="2"/>
      <c r="GTW106" s="2"/>
      <c r="GTX106" s="2"/>
      <c r="GTY106" s="2"/>
      <c r="GTZ106" s="2"/>
      <c r="GUA106" s="2"/>
      <c r="GUB106" s="2"/>
      <c r="GUC106" s="2"/>
      <c r="GUD106" s="2"/>
      <c r="GUE106" s="2"/>
      <c r="GUF106" s="2"/>
      <c r="GUG106" s="2"/>
      <c r="GUH106" s="2"/>
      <c r="GUI106" s="2"/>
      <c r="GUJ106" s="2"/>
      <c r="GUK106" s="2"/>
      <c r="GUL106" s="2"/>
      <c r="GUM106" s="2"/>
      <c r="GUN106" s="2"/>
      <c r="GUO106" s="2"/>
      <c r="GUP106" s="2"/>
      <c r="GUQ106" s="2"/>
      <c r="GUR106" s="2"/>
      <c r="GUS106" s="2"/>
      <c r="GUT106" s="2"/>
      <c r="GUU106" s="2"/>
      <c r="GUV106" s="2"/>
      <c r="GUW106" s="2"/>
      <c r="GUX106" s="2"/>
      <c r="GUY106" s="2"/>
      <c r="GUZ106" s="2"/>
      <c r="GVA106" s="2"/>
      <c r="GVB106" s="2"/>
      <c r="GVC106" s="2"/>
      <c r="GVD106" s="2"/>
      <c r="GVE106" s="2"/>
      <c r="GVF106" s="2"/>
      <c r="GVG106" s="2"/>
      <c r="GVH106" s="2"/>
      <c r="GVI106" s="2"/>
      <c r="GVJ106" s="2"/>
      <c r="GVK106" s="2"/>
      <c r="GVL106" s="2"/>
      <c r="GVM106" s="2"/>
      <c r="GVN106" s="2"/>
      <c r="GVO106" s="2"/>
      <c r="GVP106" s="2"/>
      <c r="GVQ106" s="2"/>
      <c r="GVR106" s="2"/>
      <c r="GVS106" s="2"/>
      <c r="GVT106" s="2"/>
      <c r="GVU106" s="2"/>
      <c r="GVV106" s="2"/>
      <c r="GVW106" s="2"/>
      <c r="GVX106" s="2"/>
      <c r="GVY106" s="2"/>
      <c r="GVZ106" s="2"/>
      <c r="GWA106" s="2"/>
      <c r="GWB106" s="2"/>
      <c r="GWC106" s="2"/>
      <c r="GWD106" s="2"/>
      <c r="GWE106" s="2"/>
      <c r="GWF106" s="2"/>
      <c r="GWG106" s="2"/>
      <c r="GWH106" s="2"/>
      <c r="GWI106" s="2"/>
      <c r="GWJ106" s="2"/>
      <c r="GWK106" s="2"/>
      <c r="GWL106" s="2"/>
      <c r="GWM106" s="2"/>
      <c r="GWN106" s="2"/>
      <c r="GWO106" s="2"/>
      <c r="GWP106" s="2"/>
      <c r="GWQ106" s="2"/>
      <c r="GWR106" s="2"/>
      <c r="GWS106" s="2"/>
      <c r="GWT106" s="2"/>
      <c r="GWU106" s="2"/>
      <c r="GWV106" s="2"/>
      <c r="GWW106" s="2"/>
      <c r="GWX106" s="2"/>
      <c r="GWY106" s="2"/>
      <c r="GWZ106" s="2"/>
      <c r="GXA106" s="2"/>
      <c r="GXB106" s="2"/>
      <c r="GXC106" s="2"/>
      <c r="GXD106" s="2"/>
      <c r="GXE106" s="2"/>
      <c r="GXF106" s="2"/>
      <c r="GXG106" s="2"/>
      <c r="GXH106" s="2"/>
      <c r="GXI106" s="2"/>
      <c r="GXJ106" s="2"/>
      <c r="GXK106" s="2"/>
      <c r="GXL106" s="2"/>
      <c r="GXM106" s="2"/>
      <c r="GXN106" s="2"/>
      <c r="GXO106" s="2"/>
      <c r="GXP106" s="2"/>
      <c r="GXQ106" s="2"/>
      <c r="GXR106" s="2"/>
      <c r="GXS106" s="2"/>
      <c r="GXT106" s="2"/>
      <c r="GXU106" s="2"/>
      <c r="GXV106" s="2"/>
      <c r="GXW106" s="2"/>
      <c r="GXX106" s="2"/>
      <c r="GXY106" s="2"/>
      <c r="GXZ106" s="2"/>
      <c r="GYA106" s="2"/>
      <c r="GYB106" s="2"/>
      <c r="GYC106" s="2"/>
      <c r="GYD106" s="2"/>
      <c r="GYE106" s="2"/>
      <c r="GYF106" s="2"/>
      <c r="GYG106" s="2"/>
      <c r="GYH106" s="2"/>
      <c r="GYI106" s="2"/>
      <c r="GYJ106" s="2"/>
      <c r="GYK106" s="2"/>
      <c r="GYL106" s="2"/>
      <c r="GYM106" s="2"/>
      <c r="GYN106" s="2"/>
      <c r="GYO106" s="2"/>
      <c r="GYP106" s="2"/>
      <c r="GYQ106" s="2"/>
      <c r="GYR106" s="2"/>
      <c r="GYS106" s="2"/>
      <c r="GYT106" s="2"/>
      <c r="GYU106" s="2"/>
      <c r="GYV106" s="2"/>
      <c r="GYW106" s="2"/>
      <c r="GYX106" s="2"/>
      <c r="GYY106" s="2"/>
      <c r="GYZ106" s="2"/>
      <c r="GZA106" s="2"/>
      <c r="GZB106" s="2"/>
      <c r="GZC106" s="2"/>
      <c r="GZD106" s="2"/>
      <c r="GZE106" s="2"/>
      <c r="GZF106" s="2"/>
      <c r="GZG106" s="2"/>
      <c r="GZH106" s="2"/>
      <c r="GZI106" s="2"/>
      <c r="GZJ106" s="2"/>
      <c r="GZK106" s="2"/>
      <c r="GZL106" s="2"/>
      <c r="GZM106" s="2"/>
      <c r="GZN106" s="2"/>
      <c r="GZO106" s="2"/>
      <c r="GZP106" s="2"/>
      <c r="GZQ106" s="2"/>
      <c r="GZR106" s="2"/>
      <c r="GZS106" s="2"/>
      <c r="GZT106" s="2"/>
      <c r="GZU106" s="2"/>
      <c r="GZV106" s="2"/>
      <c r="GZW106" s="2"/>
      <c r="GZX106" s="2"/>
      <c r="GZY106" s="2"/>
      <c r="GZZ106" s="2"/>
      <c r="HAA106" s="2"/>
      <c r="HAB106" s="2"/>
      <c r="HAC106" s="2"/>
      <c r="HAD106" s="2"/>
      <c r="HAE106" s="2"/>
      <c r="HAF106" s="2"/>
      <c r="HAG106" s="2"/>
      <c r="HAH106" s="2"/>
      <c r="HAI106" s="2"/>
      <c r="HAJ106" s="2"/>
      <c r="HAK106" s="2"/>
      <c r="HAL106" s="2"/>
      <c r="HAM106" s="2"/>
      <c r="HAN106" s="2"/>
      <c r="HAO106" s="2"/>
      <c r="HAP106" s="2"/>
      <c r="HAQ106" s="2"/>
      <c r="HAR106" s="2"/>
      <c r="HAS106" s="2"/>
      <c r="HAT106" s="2"/>
      <c r="HAU106" s="2"/>
      <c r="HAV106" s="2"/>
      <c r="HAW106" s="2"/>
      <c r="HAX106" s="2"/>
      <c r="HAY106" s="2"/>
      <c r="HAZ106" s="2"/>
      <c r="HBA106" s="2"/>
      <c r="HBB106" s="2"/>
      <c r="HBC106" s="2"/>
      <c r="HBD106" s="2"/>
      <c r="HBE106" s="2"/>
      <c r="HBF106" s="2"/>
      <c r="HBG106" s="2"/>
      <c r="HBH106" s="2"/>
      <c r="HBI106" s="2"/>
      <c r="HBJ106" s="2"/>
      <c r="HBK106" s="2"/>
      <c r="HBL106" s="2"/>
      <c r="HBM106" s="2"/>
      <c r="HBN106" s="2"/>
      <c r="HBO106" s="2"/>
      <c r="HBP106" s="2"/>
      <c r="HBQ106" s="2"/>
      <c r="HBR106" s="2"/>
      <c r="HBS106" s="2"/>
      <c r="HBT106" s="2"/>
      <c r="HBU106" s="2"/>
      <c r="HBV106" s="2"/>
      <c r="HBW106" s="2"/>
      <c r="HBX106" s="2"/>
      <c r="HBY106" s="2"/>
      <c r="HBZ106" s="2"/>
      <c r="HCA106" s="2"/>
      <c r="HCB106" s="2"/>
      <c r="HCC106" s="2"/>
      <c r="HCD106" s="2"/>
      <c r="HCE106" s="2"/>
      <c r="HCF106" s="2"/>
      <c r="HCG106" s="2"/>
      <c r="HCH106" s="2"/>
      <c r="HCI106" s="2"/>
      <c r="HCJ106" s="2"/>
      <c r="HCK106" s="2"/>
      <c r="HCL106" s="2"/>
      <c r="HCM106" s="2"/>
      <c r="HCN106" s="2"/>
      <c r="HCO106" s="2"/>
      <c r="HCP106" s="2"/>
      <c r="HCQ106" s="2"/>
      <c r="HCR106" s="2"/>
      <c r="HCS106" s="2"/>
      <c r="HCT106" s="2"/>
      <c r="HCU106" s="2"/>
      <c r="HCV106" s="2"/>
      <c r="HCW106" s="2"/>
      <c r="HCX106" s="2"/>
      <c r="HCY106" s="2"/>
      <c r="HCZ106" s="2"/>
      <c r="HDA106" s="2"/>
      <c r="HDB106" s="2"/>
      <c r="HDC106" s="2"/>
      <c r="HDD106" s="2"/>
      <c r="HDE106" s="2"/>
      <c r="HDF106" s="2"/>
      <c r="HDG106" s="2"/>
      <c r="HDH106" s="2"/>
      <c r="HDI106" s="2"/>
      <c r="HDJ106" s="2"/>
      <c r="HDK106" s="2"/>
      <c r="HDL106" s="2"/>
      <c r="HDM106" s="2"/>
      <c r="HDN106" s="2"/>
      <c r="HDO106" s="2"/>
      <c r="HDP106" s="2"/>
      <c r="HDQ106" s="2"/>
      <c r="HDR106" s="2"/>
      <c r="HDS106" s="2"/>
      <c r="HDT106" s="2"/>
      <c r="HDU106" s="2"/>
      <c r="HDV106" s="2"/>
      <c r="HDW106" s="2"/>
      <c r="HDX106" s="2"/>
      <c r="HDY106" s="2"/>
      <c r="HDZ106" s="2"/>
      <c r="HEA106" s="2"/>
      <c r="HEB106" s="2"/>
      <c r="HEC106" s="2"/>
      <c r="HED106" s="2"/>
      <c r="HEE106" s="2"/>
      <c r="HEF106" s="2"/>
      <c r="HEG106" s="2"/>
      <c r="HEH106" s="2"/>
      <c r="HEI106" s="2"/>
      <c r="HEJ106" s="2"/>
      <c r="HEK106" s="2"/>
      <c r="HEL106" s="2"/>
      <c r="HEM106" s="2"/>
      <c r="HEN106" s="2"/>
      <c r="HEO106" s="2"/>
      <c r="HEP106" s="2"/>
      <c r="HEQ106" s="2"/>
      <c r="HER106" s="2"/>
      <c r="HES106" s="2"/>
      <c r="HET106" s="2"/>
      <c r="HEU106" s="2"/>
      <c r="HEV106" s="2"/>
      <c r="HEW106" s="2"/>
      <c r="HEX106" s="2"/>
      <c r="HEY106" s="2"/>
      <c r="HEZ106" s="2"/>
      <c r="HFA106" s="2"/>
      <c r="HFB106" s="2"/>
      <c r="HFC106" s="2"/>
      <c r="HFD106" s="2"/>
      <c r="HFE106" s="2"/>
      <c r="HFF106" s="2"/>
      <c r="HFG106" s="2"/>
      <c r="HFH106" s="2"/>
      <c r="HFI106" s="2"/>
      <c r="HFJ106" s="2"/>
      <c r="HFK106" s="2"/>
      <c r="HFL106" s="2"/>
      <c r="HFM106" s="2"/>
      <c r="HFN106" s="2"/>
      <c r="HFO106" s="2"/>
      <c r="HFP106" s="2"/>
      <c r="HFQ106" s="2"/>
      <c r="HFR106" s="2"/>
      <c r="HFS106" s="2"/>
      <c r="HFT106" s="2"/>
      <c r="HFU106" s="2"/>
      <c r="HFV106" s="2"/>
      <c r="HFW106" s="2"/>
      <c r="HFX106" s="2"/>
      <c r="HFY106" s="2"/>
      <c r="HFZ106" s="2"/>
      <c r="HGA106" s="2"/>
      <c r="HGB106" s="2"/>
      <c r="HGC106" s="2"/>
      <c r="HGD106" s="2"/>
      <c r="HGE106" s="2"/>
      <c r="HGF106" s="2"/>
      <c r="HGG106" s="2"/>
      <c r="HGH106" s="2"/>
      <c r="HGI106" s="2"/>
      <c r="HGJ106" s="2"/>
      <c r="HGK106" s="2"/>
      <c r="HGL106" s="2"/>
      <c r="HGM106" s="2"/>
      <c r="HGN106" s="2"/>
      <c r="HGO106" s="2"/>
      <c r="HGP106" s="2"/>
      <c r="HGQ106" s="2"/>
      <c r="HGR106" s="2"/>
      <c r="HGS106" s="2"/>
      <c r="HGT106" s="2"/>
      <c r="HGU106" s="2"/>
      <c r="HGV106" s="2"/>
      <c r="HGW106" s="2"/>
      <c r="HGX106" s="2"/>
      <c r="HGY106" s="2"/>
      <c r="HGZ106" s="2"/>
      <c r="HHA106" s="2"/>
      <c r="HHB106" s="2"/>
      <c r="HHC106" s="2"/>
      <c r="HHD106" s="2"/>
      <c r="HHE106" s="2"/>
      <c r="HHF106" s="2"/>
      <c r="HHG106" s="2"/>
      <c r="HHH106" s="2"/>
      <c r="HHI106" s="2"/>
      <c r="HHJ106" s="2"/>
      <c r="HHK106" s="2"/>
      <c r="HHL106" s="2"/>
      <c r="HHM106" s="2"/>
      <c r="HHN106" s="2"/>
      <c r="HHO106" s="2"/>
      <c r="HHP106" s="2"/>
      <c r="HHQ106" s="2"/>
      <c r="HHR106" s="2"/>
      <c r="HHS106" s="2"/>
      <c r="HHT106" s="2"/>
      <c r="HHU106" s="2"/>
      <c r="HHV106" s="2"/>
      <c r="HHW106" s="2"/>
      <c r="HHX106" s="2"/>
      <c r="HHY106" s="2"/>
      <c r="HHZ106" s="2"/>
      <c r="HIA106" s="2"/>
      <c r="HIB106" s="2"/>
      <c r="HIC106" s="2"/>
      <c r="HID106" s="2"/>
      <c r="HIE106" s="2"/>
      <c r="HIF106" s="2"/>
      <c r="HIG106" s="2"/>
      <c r="HIH106" s="2"/>
      <c r="HII106" s="2"/>
      <c r="HIJ106" s="2"/>
      <c r="HIK106" s="2"/>
      <c r="HIL106" s="2"/>
      <c r="HIM106" s="2"/>
      <c r="HIN106" s="2"/>
      <c r="HIO106" s="2"/>
      <c r="HIP106" s="2"/>
      <c r="HIQ106" s="2"/>
      <c r="HIR106" s="2"/>
      <c r="HIS106" s="2"/>
      <c r="HIT106" s="2"/>
      <c r="HIU106" s="2"/>
      <c r="HIV106" s="2"/>
      <c r="HIW106" s="2"/>
      <c r="HIX106" s="2"/>
      <c r="HIY106" s="2"/>
      <c r="HIZ106" s="2"/>
      <c r="HJA106" s="2"/>
      <c r="HJB106" s="2"/>
      <c r="HJC106" s="2"/>
      <c r="HJD106" s="2"/>
      <c r="HJE106" s="2"/>
      <c r="HJF106" s="2"/>
      <c r="HJG106" s="2"/>
      <c r="HJH106" s="2"/>
      <c r="HJI106" s="2"/>
      <c r="HJJ106" s="2"/>
      <c r="HJK106" s="2"/>
      <c r="HJL106" s="2"/>
      <c r="HJM106" s="2"/>
      <c r="HJN106" s="2"/>
      <c r="HJO106" s="2"/>
      <c r="HJP106" s="2"/>
      <c r="HJQ106" s="2"/>
      <c r="HJR106" s="2"/>
      <c r="HJS106" s="2"/>
      <c r="HJT106" s="2"/>
      <c r="HJU106" s="2"/>
      <c r="HJV106" s="2"/>
      <c r="HJW106" s="2"/>
      <c r="HJX106" s="2"/>
      <c r="HJY106" s="2"/>
      <c r="HJZ106" s="2"/>
      <c r="HKA106" s="2"/>
      <c r="HKB106" s="2"/>
      <c r="HKC106" s="2"/>
      <c r="HKD106" s="2"/>
      <c r="HKE106" s="2"/>
      <c r="HKF106" s="2"/>
      <c r="HKG106" s="2"/>
      <c r="HKH106" s="2"/>
      <c r="HKI106" s="2"/>
      <c r="HKJ106" s="2"/>
      <c r="HKK106" s="2"/>
      <c r="HKL106" s="2"/>
      <c r="HKM106" s="2"/>
      <c r="HKN106" s="2"/>
      <c r="HKO106" s="2"/>
      <c r="HKP106" s="2"/>
      <c r="HKQ106" s="2"/>
      <c r="HKR106" s="2"/>
      <c r="HKS106" s="2"/>
      <c r="HKT106" s="2"/>
      <c r="HKU106" s="2"/>
      <c r="HKV106" s="2"/>
      <c r="HKW106" s="2"/>
      <c r="HKX106" s="2"/>
      <c r="HKY106" s="2"/>
      <c r="HKZ106" s="2"/>
      <c r="HLA106" s="2"/>
      <c r="HLB106" s="2"/>
      <c r="HLC106" s="2"/>
      <c r="HLD106" s="2"/>
      <c r="HLE106" s="2"/>
      <c r="HLF106" s="2"/>
      <c r="HLG106" s="2"/>
      <c r="HLH106" s="2"/>
      <c r="HLI106" s="2"/>
      <c r="HLJ106" s="2"/>
      <c r="HLK106" s="2"/>
      <c r="HLL106" s="2"/>
      <c r="HLM106" s="2"/>
      <c r="HLN106" s="2"/>
      <c r="HLO106" s="2"/>
      <c r="HLP106" s="2"/>
      <c r="HLQ106" s="2"/>
      <c r="HLR106" s="2"/>
      <c r="HLS106" s="2"/>
      <c r="HLT106" s="2"/>
      <c r="HLU106" s="2"/>
      <c r="HLV106" s="2"/>
      <c r="HLW106" s="2"/>
      <c r="HLX106" s="2"/>
      <c r="HLY106" s="2"/>
      <c r="HLZ106" s="2"/>
      <c r="HMA106" s="2"/>
      <c r="HMB106" s="2"/>
      <c r="HMC106" s="2"/>
      <c r="HMD106" s="2"/>
      <c r="HME106" s="2"/>
      <c r="HMF106" s="2"/>
      <c r="HMG106" s="2"/>
      <c r="HMH106" s="2"/>
      <c r="HMI106" s="2"/>
      <c r="HMJ106" s="2"/>
      <c r="HMK106" s="2"/>
      <c r="HML106" s="2"/>
      <c r="HMM106" s="2"/>
      <c r="HMN106" s="2"/>
      <c r="HMO106" s="2"/>
      <c r="HMP106" s="2"/>
      <c r="HMQ106" s="2"/>
      <c r="HMR106" s="2"/>
      <c r="HMS106" s="2"/>
      <c r="HMT106" s="2"/>
      <c r="HMU106" s="2"/>
      <c r="HMV106" s="2"/>
      <c r="HMW106" s="2"/>
      <c r="HMX106" s="2"/>
      <c r="HMY106" s="2"/>
      <c r="HMZ106" s="2"/>
      <c r="HNA106" s="2"/>
      <c r="HNB106" s="2"/>
      <c r="HNC106" s="2"/>
      <c r="HND106" s="2"/>
      <c r="HNE106" s="2"/>
      <c r="HNF106" s="2"/>
      <c r="HNG106" s="2"/>
      <c r="HNH106" s="2"/>
      <c r="HNI106" s="2"/>
      <c r="HNJ106" s="2"/>
      <c r="HNK106" s="2"/>
      <c r="HNL106" s="2"/>
      <c r="HNM106" s="2"/>
      <c r="HNN106" s="2"/>
      <c r="HNO106" s="2"/>
      <c r="HNP106" s="2"/>
      <c r="HNQ106" s="2"/>
      <c r="HNR106" s="2"/>
      <c r="HNS106" s="2"/>
      <c r="HNT106" s="2"/>
      <c r="HNU106" s="2"/>
      <c r="HNV106" s="2"/>
      <c r="HNW106" s="2"/>
      <c r="HNX106" s="2"/>
      <c r="HNY106" s="2"/>
      <c r="HNZ106" s="2"/>
      <c r="HOA106" s="2"/>
      <c r="HOB106" s="2"/>
      <c r="HOC106" s="2"/>
      <c r="HOD106" s="2"/>
      <c r="HOE106" s="2"/>
      <c r="HOF106" s="2"/>
      <c r="HOG106" s="2"/>
      <c r="HOH106" s="2"/>
      <c r="HOI106" s="2"/>
      <c r="HOJ106" s="2"/>
      <c r="HOK106" s="2"/>
      <c r="HOL106" s="2"/>
      <c r="HOM106" s="2"/>
      <c r="HON106" s="2"/>
      <c r="HOO106" s="2"/>
      <c r="HOP106" s="2"/>
      <c r="HOQ106" s="2"/>
      <c r="HOR106" s="2"/>
      <c r="HOS106" s="2"/>
      <c r="HOT106" s="2"/>
      <c r="HOU106" s="2"/>
      <c r="HOV106" s="2"/>
      <c r="HOW106" s="2"/>
      <c r="HOX106" s="2"/>
      <c r="HOY106" s="2"/>
      <c r="HOZ106" s="2"/>
      <c r="HPA106" s="2"/>
      <c r="HPB106" s="2"/>
      <c r="HPC106" s="2"/>
      <c r="HPD106" s="2"/>
      <c r="HPE106" s="2"/>
      <c r="HPF106" s="2"/>
      <c r="HPG106" s="2"/>
      <c r="HPH106" s="2"/>
      <c r="HPI106" s="2"/>
      <c r="HPJ106" s="2"/>
      <c r="HPK106" s="2"/>
      <c r="HPL106" s="2"/>
      <c r="HPM106" s="2"/>
      <c r="HPN106" s="2"/>
      <c r="HPO106" s="2"/>
      <c r="HPP106" s="2"/>
      <c r="HPQ106" s="2"/>
      <c r="HPR106" s="2"/>
      <c r="HPS106" s="2"/>
      <c r="HPT106" s="2"/>
      <c r="HPU106" s="2"/>
      <c r="HPV106" s="2"/>
      <c r="HPW106" s="2"/>
      <c r="HPX106" s="2"/>
      <c r="HPY106" s="2"/>
      <c r="HPZ106" s="2"/>
      <c r="HQA106" s="2"/>
      <c r="HQB106" s="2"/>
      <c r="HQC106" s="2"/>
      <c r="HQD106" s="2"/>
      <c r="HQE106" s="2"/>
      <c r="HQF106" s="2"/>
      <c r="HQG106" s="2"/>
      <c r="HQH106" s="2"/>
      <c r="HQI106" s="2"/>
      <c r="HQJ106" s="2"/>
      <c r="HQK106" s="2"/>
      <c r="HQL106" s="2"/>
      <c r="HQM106" s="2"/>
      <c r="HQN106" s="2"/>
      <c r="HQO106" s="2"/>
      <c r="HQP106" s="2"/>
      <c r="HQQ106" s="2"/>
      <c r="HQR106" s="2"/>
      <c r="HQS106" s="2"/>
      <c r="HQT106" s="2"/>
      <c r="HQU106" s="2"/>
      <c r="HQV106" s="2"/>
      <c r="HQW106" s="2"/>
      <c r="HQX106" s="2"/>
      <c r="HQY106" s="2"/>
      <c r="HQZ106" s="2"/>
      <c r="HRA106" s="2"/>
      <c r="HRB106" s="2"/>
      <c r="HRC106" s="2"/>
      <c r="HRD106" s="2"/>
      <c r="HRE106" s="2"/>
      <c r="HRF106" s="2"/>
      <c r="HRG106" s="2"/>
      <c r="HRH106" s="2"/>
      <c r="HRI106" s="2"/>
      <c r="HRJ106" s="2"/>
      <c r="HRK106" s="2"/>
      <c r="HRL106" s="2"/>
      <c r="HRM106" s="2"/>
      <c r="HRN106" s="2"/>
      <c r="HRO106" s="2"/>
      <c r="HRP106" s="2"/>
      <c r="HRQ106" s="2"/>
      <c r="HRR106" s="2"/>
      <c r="HRS106" s="2"/>
      <c r="HRT106" s="2"/>
      <c r="HRU106" s="2"/>
      <c r="HRV106" s="2"/>
      <c r="HRW106" s="2"/>
      <c r="HRX106" s="2"/>
      <c r="HRY106" s="2"/>
      <c r="HRZ106" s="2"/>
      <c r="HSA106" s="2"/>
      <c r="HSB106" s="2"/>
      <c r="HSC106" s="2"/>
      <c r="HSD106" s="2"/>
      <c r="HSE106" s="2"/>
      <c r="HSF106" s="2"/>
      <c r="HSG106" s="2"/>
      <c r="HSH106" s="2"/>
      <c r="HSI106" s="2"/>
      <c r="HSJ106" s="2"/>
      <c r="HSK106" s="2"/>
      <c r="HSL106" s="2"/>
      <c r="HSM106" s="2"/>
      <c r="HSN106" s="2"/>
      <c r="HSO106" s="2"/>
      <c r="HSP106" s="2"/>
      <c r="HSQ106" s="2"/>
      <c r="HSR106" s="2"/>
      <c r="HSS106" s="2"/>
      <c r="HST106" s="2"/>
      <c r="HSU106" s="2"/>
      <c r="HSV106" s="2"/>
      <c r="HSW106" s="2"/>
      <c r="HSX106" s="2"/>
      <c r="HSY106" s="2"/>
      <c r="HSZ106" s="2"/>
      <c r="HTA106" s="2"/>
      <c r="HTB106" s="2"/>
      <c r="HTC106" s="2"/>
      <c r="HTD106" s="2"/>
      <c r="HTE106" s="2"/>
      <c r="HTF106" s="2"/>
      <c r="HTG106" s="2"/>
      <c r="HTH106" s="2"/>
      <c r="HTI106" s="2"/>
      <c r="HTJ106" s="2"/>
      <c r="HTK106" s="2"/>
      <c r="HTL106" s="2"/>
      <c r="HTM106" s="2"/>
      <c r="HTN106" s="2"/>
      <c r="HTO106" s="2"/>
      <c r="HTP106" s="2"/>
      <c r="HTQ106" s="2"/>
      <c r="HTR106" s="2"/>
      <c r="HTS106" s="2"/>
      <c r="HTT106" s="2"/>
      <c r="HTU106" s="2"/>
      <c r="HTV106" s="2"/>
      <c r="HTW106" s="2"/>
      <c r="HTX106" s="2"/>
      <c r="HTY106" s="2"/>
      <c r="HTZ106" s="2"/>
      <c r="HUA106" s="2"/>
      <c r="HUB106" s="2"/>
      <c r="HUC106" s="2"/>
      <c r="HUD106" s="2"/>
      <c r="HUE106" s="2"/>
      <c r="HUF106" s="2"/>
      <c r="HUG106" s="2"/>
      <c r="HUH106" s="2"/>
      <c r="HUI106" s="2"/>
      <c r="HUJ106" s="2"/>
      <c r="HUK106" s="2"/>
      <c r="HUL106" s="2"/>
      <c r="HUM106" s="2"/>
      <c r="HUN106" s="2"/>
      <c r="HUO106" s="2"/>
      <c r="HUP106" s="2"/>
      <c r="HUQ106" s="2"/>
      <c r="HUR106" s="2"/>
      <c r="HUS106" s="2"/>
      <c r="HUT106" s="2"/>
      <c r="HUU106" s="2"/>
      <c r="HUV106" s="2"/>
      <c r="HUW106" s="2"/>
      <c r="HUX106" s="2"/>
      <c r="HUY106" s="2"/>
      <c r="HUZ106" s="2"/>
      <c r="HVA106" s="2"/>
      <c r="HVB106" s="2"/>
      <c r="HVC106" s="2"/>
      <c r="HVD106" s="2"/>
      <c r="HVE106" s="2"/>
      <c r="HVF106" s="2"/>
      <c r="HVG106" s="2"/>
      <c r="HVH106" s="2"/>
      <c r="HVI106" s="2"/>
      <c r="HVJ106" s="2"/>
      <c r="HVK106" s="2"/>
      <c r="HVL106" s="2"/>
      <c r="HVM106" s="2"/>
      <c r="HVN106" s="2"/>
      <c r="HVO106" s="2"/>
      <c r="HVP106" s="2"/>
      <c r="HVQ106" s="2"/>
      <c r="HVR106" s="2"/>
      <c r="HVS106" s="2"/>
      <c r="HVT106" s="2"/>
      <c r="HVU106" s="2"/>
      <c r="HVV106" s="2"/>
      <c r="HVW106" s="2"/>
      <c r="HVX106" s="2"/>
      <c r="HVY106" s="2"/>
      <c r="HVZ106" s="2"/>
      <c r="HWA106" s="2"/>
      <c r="HWB106" s="2"/>
      <c r="HWC106" s="2"/>
      <c r="HWD106" s="2"/>
      <c r="HWE106" s="2"/>
      <c r="HWF106" s="2"/>
      <c r="HWG106" s="2"/>
      <c r="HWH106" s="2"/>
      <c r="HWI106" s="2"/>
      <c r="HWJ106" s="2"/>
      <c r="HWK106" s="2"/>
      <c r="HWL106" s="2"/>
      <c r="HWM106" s="2"/>
      <c r="HWN106" s="2"/>
      <c r="HWO106" s="2"/>
      <c r="HWP106" s="2"/>
      <c r="HWQ106" s="2"/>
      <c r="HWR106" s="2"/>
      <c r="HWS106" s="2"/>
      <c r="HWT106" s="2"/>
      <c r="HWU106" s="2"/>
      <c r="HWV106" s="2"/>
      <c r="HWW106" s="2"/>
      <c r="HWX106" s="2"/>
      <c r="HWY106" s="2"/>
      <c r="HWZ106" s="2"/>
      <c r="HXA106" s="2"/>
      <c r="HXB106" s="2"/>
      <c r="HXC106" s="2"/>
      <c r="HXD106" s="2"/>
      <c r="HXE106" s="2"/>
      <c r="HXF106" s="2"/>
      <c r="HXG106" s="2"/>
      <c r="HXH106" s="2"/>
      <c r="HXI106" s="2"/>
      <c r="HXJ106" s="2"/>
      <c r="HXK106" s="2"/>
      <c r="HXL106" s="2"/>
      <c r="HXM106" s="2"/>
      <c r="HXN106" s="2"/>
      <c r="HXO106" s="2"/>
      <c r="HXP106" s="2"/>
      <c r="HXQ106" s="2"/>
      <c r="HXR106" s="2"/>
      <c r="HXS106" s="2"/>
      <c r="HXT106" s="2"/>
      <c r="HXU106" s="2"/>
      <c r="HXV106" s="2"/>
      <c r="HXW106" s="2"/>
      <c r="HXX106" s="2"/>
      <c r="HXY106" s="2"/>
      <c r="HXZ106" s="2"/>
      <c r="HYA106" s="2"/>
      <c r="HYB106" s="2"/>
      <c r="HYC106" s="2"/>
      <c r="HYD106" s="2"/>
      <c r="HYE106" s="2"/>
      <c r="HYF106" s="2"/>
      <c r="HYG106" s="2"/>
      <c r="HYH106" s="2"/>
      <c r="HYI106" s="2"/>
      <c r="HYJ106" s="2"/>
      <c r="HYK106" s="2"/>
      <c r="HYL106" s="2"/>
      <c r="HYM106" s="2"/>
      <c r="HYN106" s="2"/>
      <c r="HYO106" s="2"/>
      <c r="HYP106" s="2"/>
      <c r="HYQ106" s="2"/>
      <c r="HYR106" s="2"/>
      <c r="HYS106" s="2"/>
      <c r="HYT106" s="2"/>
      <c r="HYU106" s="2"/>
      <c r="HYV106" s="2"/>
      <c r="HYW106" s="2"/>
      <c r="HYX106" s="2"/>
      <c r="HYY106" s="2"/>
      <c r="HYZ106" s="2"/>
      <c r="HZA106" s="2"/>
      <c r="HZB106" s="2"/>
      <c r="HZC106" s="2"/>
      <c r="HZD106" s="2"/>
      <c r="HZE106" s="2"/>
      <c r="HZF106" s="2"/>
      <c r="HZG106" s="2"/>
      <c r="HZH106" s="2"/>
      <c r="HZI106" s="2"/>
      <c r="HZJ106" s="2"/>
      <c r="HZK106" s="2"/>
      <c r="HZL106" s="2"/>
      <c r="HZM106" s="2"/>
      <c r="HZN106" s="2"/>
      <c r="HZO106" s="2"/>
      <c r="HZP106" s="2"/>
      <c r="HZQ106" s="2"/>
      <c r="HZR106" s="2"/>
      <c r="HZS106" s="2"/>
      <c r="HZT106" s="2"/>
      <c r="HZU106" s="2"/>
      <c r="HZV106" s="2"/>
      <c r="HZW106" s="2"/>
      <c r="HZX106" s="2"/>
      <c r="HZY106" s="2"/>
      <c r="HZZ106" s="2"/>
      <c r="IAA106" s="2"/>
      <c r="IAB106" s="2"/>
      <c r="IAC106" s="2"/>
      <c r="IAD106" s="2"/>
      <c r="IAE106" s="2"/>
      <c r="IAF106" s="2"/>
      <c r="IAG106" s="2"/>
      <c r="IAH106" s="2"/>
      <c r="IAI106" s="2"/>
      <c r="IAJ106" s="2"/>
      <c r="IAK106" s="2"/>
      <c r="IAL106" s="2"/>
      <c r="IAM106" s="2"/>
      <c r="IAN106" s="2"/>
      <c r="IAO106" s="2"/>
      <c r="IAP106" s="2"/>
      <c r="IAQ106" s="2"/>
      <c r="IAR106" s="2"/>
      <c r="IAS106" s="2"/>
      <c r="IAT106" s="2"/>
      <c r="IAU106" s="2"/>
      <c r="IAV106" s="2"/>
      <c r="IAW106" s="2"/>
      <c r="IAX106" s="2"/>
      <c r="IAY106" s="2"/>
      <c r="IAZ106" s="2"/>
      <c r="IBA106" s="2"/>
      <c r="IBB106" s="2"/>
      <c r="IBC106" s="2"/>
      <c r="IBD106" s="2"/>
      <c r="IBE106" s="2"/>
      <c r="IBF106" s="2"/>
      <c r="IBG106" s="2"/>
      <c r="IBH106" s="2"/>
      <c r="IBI106" s="2"/>
      <c r="IBJ106" s="2"/>
      <c r="IBK106" s="2"/>
      <c r="IBL106" s="2"/>
      <c r="IBM106" s="2"/>
      <c r="IBN106" s="2"/>
      <c r="IBO106" s="2"/>
      <c r="IBP106" s="2"/>
      <c r="IBQ106" s="2"/>
      <c r="IBR106" s="2"/>
      <c r="IBS106" s="2"/>
      <c r="IBT106" s="2"/>
      <c r="IBU106" s="2"/>
      <c r="IBV106" s="2"/>
      <c r="IBW106" s="2"/>
      <c r="IBX106" s="2"/>
      <c r="IBY106" s="2"/>
      <c r="IBZ106" s="2"/>
      <c r="ICA106" s="2"/>
      <c r="ICB106" s="2"/>
      <c r="ICC106" s="2"/>
      <c r="ICD106" s="2"/>
      <c r="ICE106" s="2"/>
      <c r="ICF106" s="2"/>
      <c r="ICG106" s="2"/>
      <c r="ICH106" s="2"/>
      <c r="ICI106" s="2"/>
      <c r="ICJ106" s="2"/>
      <c r="ICK106" s="2"/>
      <c r="ICL106" s="2"/>
      <c r="ICM106" s="2"/>
      <c r="ICN106" s="2"/>
      <c r="ICO106" s="2"/>
      <c r="ICP106" s="2"/>
      <c r="ICQ106" s="2"/>
      <c r="ICR106" s="2"/>
      <c r="ICS106" s="2"/>
      <c r="ICT106" s="2"/>
      <c r="ICU106" s="2"/>
      <c r="ICV106" s="2"/>
      <c r="ICW106" s="2"/>
      <c r="ICX106" s="2"/>
      <c r="ICY106" s="2"/>
      <c r="ICZ106" s="2"/>
      <c r="IDA106" s="2"/>
      <c r="IDB106" s="2"/>
      <c r="IDC106" s="2"/>
      <c r="IDD106" s="2"/>
      <c r="IDE106" s="2"/>
      <c r="IDF106" s="2"/>
      <c r="IDG106" s="2"/>
      <c r="IDH106" s="2"/>
      <c r="IDI106" s="2"/>
      <c r="IDJ106" s="2"/>
      <c r="IDK106" s="2"/>
      <c r="IDL106" s="2"/>
      <c r="IDM106" s="2"/>
      <c r="IDN106" s="2"/>
      <c r="IDO106" s="2"/>
      <c r="IDP106" s="2"/>
      <c r="IDQ106" s="2"/>
      <c r="IDR106" s="2"/>
      <c r="IDS106" s="2"/>
      <c r="IDT106" s="2"/>
      <c r="IDU106" s="2"/>
      <c r="IDV106" s="2"/>
      <c r="IDW106" s="2"/>
      <c r="IDX106" s="2"/>
      <c r="IDY106" s="2"/>
      <c r="IDZ106" s="2"/>
      <c r="IEA106" s="2"/>
      <c r="IEB106" s="2"/>
      <c r="IEC106" s="2"/>
      <c r="IED106" s="2"/>
      <c r="IEE106" s="2"/>
      <c r="IEF106" s="2"/>
      <c r="IEG106" s="2"/>
      <c r="IEH106" s="2"/>
      <c r="IEI106" s="2"/>
      <c r="IEJ106" s="2"/>
      <c r="IEK106" s="2"/>
      <c r="IEL106" s="2"/>
      <c r="IEM106" s="2"/>
      <c r="IEN106" s="2"/>
      <c r="IEO106" s="2"/>
      <c r="IEP106" s="2"/>
      <c r="IEQ106" s="2"/>
      <c r="IER106" s="2"/>
      <c r="IES106" s="2"/>
      <c r="IET106" s="2"/>
      <c r="IEU106" s="2"/>
      <c r="IEV106" s="2"/>
      <c r="IEW106" s="2"/>
      <c r="IEX106" s="2"/>
      <c r="IEY106" s="2"/>
      <c r="IEZ106" s="2"/>
      <c r="IFA106" s="2"/>
      <c r="IFB106" s="2"/>
      <c r="IFC106" s="2"/>
      <c r="IFD106" s="2"/>
      <c r="IFE106" s="2"/>
      <c r="IFF106" s="2"/>
      <c r="IFG106" s="2"/>
      <c r="IFH106" s="2"/>
      <c r="IFI106" s="2"/>
      <c r="IFJ106" s="2"/>
      <c r="IFK106" s="2"/>
      <c r="IFL106" s="2"/>
      <c r="IFM106" s="2"/>
      <c r="IFN106" s="2"/>
      <c r="IFO106" s="2"/>
      <c r="IFP106" s="2"/>
      <c r="IFQ106" s="2"/>
      <c r="IFR106" s="2"/>
      <c r="IFS106" s="2"/>
      <c r="IFT106" s="2"/>
      <c r="IFU106" s="2"/>
      <c r="IFV106" s="2"/>
      <c r="IFW106" s="2"/>
      <c r="IFX106" s="2"/>
      <c r="IFY106" s="2"/>
      <c r="IFZ106" s="2"/>
      <c r="IGA106" s="2"/>
      <c r="IGB106" s="2"/>
      <c r="IGC106" s="2"/>
      <c r="IGD106" s="2"/>
      <c r="IGE106" s="2"/>
      <c r="IGF106" s="2"/>
      <c r="IGG106" s="2"/>
      <c r="IGH106" s="2"/>
      <c r="IGI106" s="2"/>
      <c r="IGJ106" s="2"/>
      <c r="IGK106" s="2"/>
      <c r="IGL106" s="2"/>
      <c r="IGM106" s="2"/>
      <c r="IGN106" s="2"/>
      <c r="IGO106" s="2"/>
      <c r="IGP106" s="2"/>
      <c r="IGQ106" s="2"/>
      <c r="IGR106" s="2"/>
      <c r="IGS106" s="2"/>
      <c r="IGT106" s="2"/>
      <c r="IGU106" s="2"/>
      <c r="IGV106" s="2"/>
      <c r="IGW106" s="2"/>
      <c r="IGX106" s="2"/>
      <c r="IGY106" s="2"/>
      <c r="IGZ106" s="2"/>
      <c r="IHA106" s="2"/>
      <c r="IHB106" s="2"/>
      <c r="IHC106" s="2"/>
      <c r="IHD106" s="2"/>
      <c r="IHE106" s="2"/>
      <c r="IHF106" s="2"/>
      <c r="IHG106" s="2"/>
      <c r="IHH106" s="2"/>
      <c r="IHI106" s="2"/>
      <c r="IHJ106" s="2"/>
      <c r="IHK106" s="2"/>
      <c r="IHL106" s="2"/>
      <c r="IHM106" s="2"/>
      <c r="IHN106" s="2"/>
      <c r="IHO106" s="2"/>
      <c r="IHP106" s="2"/>
      <c r="IHQ106" s="2"/>
      <c r="IHR106" s="2"/>
      <c r="IHS106" s="2"/>
      <c r="IHT106" s="2"/>
      <c r="IHU106" s="2"/>
      <c r="IHV106" s="2"/>
      <c r="IHW106" s="2"/>
      <c r="IHX106" s="2"/>
      <c r="IHY106" s="2"/>
      <c r="IHZ106" s="2"/>
      <c r="IIA106" s="2"/>
      <c r="IIB106" s="2"/>
      <c r="IIC106" s="2"/>
      <c r="IID106" s="2"/>
      <c r="IIE106" s="2"/>
      <c r="IIF106" s="2"/>
      <c r="IIG106" s="2"/>
      <c r="IIH106" s="2"/>
      <c r="III106" s="2"/>
      <c r="IIJ106" s="2"/>
      <c r="IIK106" s="2"/>
      <c r="IIL106" s="2"/>
      <c r="IIM106" s="2"/>
      <c r="IIN106" s="2"/>
      <c r="IIO106" s="2"/>
      <c r="IIP106" s="2"/>
      <c r="IIQ106" s="2"/>
      <c r="IIR106" s="2"/>
      <c r="IIS106" s="2"/>
      <c r="IIT106" s="2"/>
      <c r="IIU106" s="2"/>
      <c r="IIV106" s="2"/>
      <c r="IIW106" s="2"/>
      <c r="IIX106" s="2"/>
      <c r="IIY106" s="2"/>
      <c r="IIZ106" s="2"/>
      <c r="IJA106" s="2"/>
      <c r="IJB106" s="2"/>
      <c r="IJC106" s="2"/>
      <c r="IJD106" s="2"/>
      <c r="IJE106" s="2"/>
      <c r="IJF106" s="2"/>
      <c r="IJG106" s="2"/>
      <c r="IJH106" s="2"/>
      <c r="IJI106" s="2"/>
      <c r="IJJ106" s="2"/>
      <c r="IJK106" s="2"/>
      <c r="IJL106" s="2"/>
      <c r="IJM106" s="2"/>
      <c r="IJN106" s="2"/>
      <c r="IJO106" s="2"/>
      <c r="IJP106" s="2"/>
      <c r="IJQ106" s="2"/>
      <c r="IJR106" s="2"/>
      <c r="IJS106" s="2"/>
      <c r="IJT106" s="2"/>
      <c r="IJU106" s="2"/>
      <c r="IJV106" s="2"/>
      <c r="IJW106" s="2"/>
      <c r="IJX106" s="2"/>
      <c r="IJY106" s="2"/>
      <c r="IJZ106" s="2"/>
      <c r="IKA106" s="2"/>
      <c r="IKB106" s="2"/>
      <c r="IKC106" s="2"/>
      <c r="IKD106" s="2"/>
      <c r="IKE106" s="2"/>
      <c r="IKF106" s="2"/>
      <c r="IKG106" s="2"/>
      <c r="IKH106" s="2"/>
      <c r="IKI106" s="2"/>
      <c r="IKJ106" s="2"/>
      <c r="IKK106" s="2"/>
      <c r="IKL106" s="2"/>
      <c r="IKM106" s="2"/>
      <c r="IKN106" s="2"/>
      <c r="IKO106" s="2"/>
      <c r="IKP106" s="2"/>
      <c r="IKQ106" s="2"/>
      <c r="IKR106" s="2"/>
      <c r="IKS106" s="2"/>
      <c r="IKT106" s="2"/>
      <c r="IKU106" s="2"/>
      <c r="IKV106" s="2"/>
      <c r="IKW106" s="2"/>
      <c r="IKX106" s="2"/>
      <c r="IKY106" s="2"/>
      <c r="IKZ106" s="2"/>
      <c r="ILA106" s="2"/>
      <c r="ILB106" s="2"/>
      <c r="ILC106" s="2"/>
      <c r="ILD106" s="2"/>
      <c r="ILE106" s="2"/>
      <c r="ILF106" s="2"/>
      <c r="ILG106" s="2"/>
      <c r="ILH106" s="2"/>
      <c r="ILI106" s="2"/>
      <c r="ILJ106" s="2"/>
      <c r="ILK106" s="2"/>
      <c r="ILL106" s="2"/>
      <c r="ILM106" s="2"/>
      <c r="ILN106" s="2"/>
      <c r="ILO106" s="2"/>
      <c r="ILP106" s="2"/>
      <c r="ILQ106" s="2"/>
      <c r="ILR106" s="2"/>
      <c r="ILS106" s="2"/>
      <c r="ILT106" s="2"/>
      <c r="ILU106" s="2"/>
      <c r="ILV106" s="2"/>
      <c r="ILW106" s="2"/>
      <c r="ILX106" s="2"/>
      <c r="ILY106" s="2"/>
      <c r="ILZ106" s="2"/>
      <c r="IMA106" s="2"/>
      <c r="IMB106" s="2"/>
      <c r="IMC106" s="2"/>
      <c r="IMD106" s="2"/>
      <c r="IME106" s="2"/>
      <c r="IMF106" s="2"/>
      <c r="IMG106" s="2"/>
      <c r="IMH106" s="2"/>
      <c r="IMI106" s="2"/>
      <c r="IMJ106" s="2"/>
      <c r="IMK106" s="2"/>
      <c r="IML106" s="2"/>
      <c r="IMM106" s="2"/>
      <c r="IMN106" s="2"/>
      <c r="IMO106" s="2"/>
      <c r="IMP106" s="2"/>
      <c r="IMQ106" s="2"/>
      <c r="IMR106" s="2"/>
      <c r="IMS106" s="2"/>
      <c r="IMT106" s="2"/>
      <c r="IMU106" s="2"/>
      <c r="IMV106" s="2"/>
      <c r="IMW106" s="2"/>
      <c r="IMX106" s="2"/>
      <c r="IMY106" s="2"/>
      <c r="IMZ106" s="2"/>
      <c r="INA106" s="2"/>
      <c r="INB106" s="2"/>
      <c r="INC106" s="2"/>
      <c r="IND106" s="2"/>
      <c r="INE106" s="2"/>
      <c r="INF106" s="2"/>
      <c r="ING106" s="2"/>
      <c r="INH106" s="2"/>
      <c r="INI106" s="2"/>
      <c r="INJ106" s="2"/>
      <c r="INK106" s="2"/>
      <c r="INL106" s="2"/>
      <c r="INM106" s="2"/>
      <c r="INN106" s="2"/>
      <c r="INO106" s="2"/>
      <c r="INP106" s="2"/>
      <c r="INQ106" s="2"/>
      <c r="INR106" s="2"/>
      <c r="INS106" s="2"/>
      <c r="INT106" s="2"/>
      <c r="INU106" s="2"/>
      <c r="INV106" s="2"/>
      <c r="INW106" s="2"/>
      <c r="INX106" s="2"/>
      <c r="INY106" s="2"/>
      <c r="INZ106" s="2"/>
      <c r="IOA106" s="2"/>
      <c r="IOB106" s="2"/>
      <c r="IOC106" s="2"/>
      <c r="IOD106" s="2"/>
      <c r="IOE106" s="2"/>
      <c r="IOF106" s="2"/>
      <c r="IOG106" s="2"/>
      <c r="IOH106" s="2"/>
      <c r="IOI106" s="2"/>
      <c r="IOJ106" s="2"/>
      <c r="IOK106" s="2"/>
      <c r="IOL106" s="2"/>
      <c r="IOM106" s="2"/>
      <c r="ION106" s="2"/>
      <c r="IOO106" s="2"/>
      <c r="IOP106" s="2"/>
      <c r="IOQ106" s="2"/>
      <c r="IOR106" s="2"/>
      <c r="IOS106" s="2"/>
      <c r="IOT106" s="2"/>
      <c r="IOU106" s="2"/>
      <c r="IOV106" s="2"/>
      <c r="IOW106" s="2"/>
      <c r="IOX106" s="2"/>
      <c r="IOY106" s="2"/>
      <c r="IOZ106" s="2"/>
      <c r="IPA106" s="2"/>
      <c r="IPB106" s="2"/>
      <c r="IPC106" s="2"/>
      <c r="IPD106" s="2"/>
      <c r="IPE106" s="2"/>
      <c r="IPF106" s="2"/>
      <c r="IPG106" s="2"/>
      <c r="IPH106" s="2"/>
      <c r="IPI106" s="2"/>
      <c r="IPJ106" s="2"/>
      <c r="IPK106" s="2"/>
      <c r="IPL106" s="2"/>
      <c r="IPM106" s="2"/>
      <c r="IPN106" s="2"/>
      <c r="IPO106" s="2"/>
      <c r="IPP106" s="2"/>
      <c r="IPQ106" s="2"/>
      <c r="IPR106" s="2"/>
      <c r="IPS106" s="2"/>
      <c r="IPT106" s="2"/>
      <c r="IPU106" s="2"/>
      <c r="IPV106" s="2"/>
      <c r="IPW106" s="2"/>
      <c r="IPX106" s="2"/>
      <c r="IPY106" s="2"/>
      <c r="IPZ106" s="2"/>
      <c r="IQA106" s="2"/>
      <c r="IQB106" s="2"/>
      <c r="IQC106" s="2"/>
      <c r="IQD106" s="2"/>
      <c r="IQE106" s="2"/>
      <c r="IQF106" s="2"/>
      <c r="IQG106" s="2"/>
      <c r="IQH106" s="2"/>
      <c r="IQI106" s="2"/>
      <c r="IQJ106" s="2"/>
      <c r="IQK106" s="2"/>
      <c r="IQL106" s="2"/>
      <c r="IQM106" s="2"/>
      <c r="IQN106" s="2"/>
      <c r="IQO106" s="2"/>
      <c r="IQP106" s="2"/>
      <c r="IQQ106" s="2"/>
      <c r="IQR106" s="2"/>
      <c r="IQS106" s="2"/>
      <c r="IQT106" s="2"/>
      <c r="IQU106" s="2"/>
      <c r="IQV106" s="2"/>
      <c r="IQW106" s="2"/>
      <c r="IQX106" s="2"/>
      <c r="IQY106" s="2"/>
      <c r="IQZ106" s="2"/>
      <c r="IRA106" s="2"/>
      <c r="IRB106" s="2"/>
      <c r="IRC106" s="2"/>
      <c r="IRD106" s="2"/>
      <c r="IRE106" s="2"/>
      <c r="IRF106" s="2"/>
      <c r="IRG106" s="2"/>
      <c r="IRH106" s="2"/>
      <c r="IRI106" s="2"/>
      <c r="IRJ106" s="2"/>
      <c r="IRK106" s="2"/>
      <c r="IRL106" s="2"/>
      <c r="IRM106" s="2"/>
      <c r="IRN106" s="2"/>
      <c r="IRO106" s="2"/>
      <c r="IRP106" s="2"/>
      <c r="IRQ106" s="2"/>
      <c r="IRR106" s="2"/>
      <c r="IRS106" s="2"/>
      <c r="IRT106" s="2"/>
      <c r="IRU106" s="2"/>
      <c r="IRV106" s="2"/>
      <c r="IRW106" s="2"/>
      <c r="IRX106" s="2"/>
      <c r="IRY106" s="2"/>
      <c r="IRZ106" s="2"/>
      <c r="ISA106" s="2"/>
      <c r="ISB106" s="2"/>
      <c r="ISC106" s="2"/>
      <c r="ISD106" s="2"/>
      <c r="ISE106" s="2"/>
      <c r="ISF106" s="2"/>
      <c r="ISG106" s="2"/>
      <c r="ISH106" s="2"/>
      <c r="ISI106" s="2"/>
      <c r="ISJ106" s="2"/>
      <c r="ISK106" s="2"/>
      <c r="ISL106" s="2"/>
      <c r="ISM106" s="2"/>
      <c r="ISN106" s="2"/>
      <c r="ISO106" s="2"/>
      <c r="ISP106" s="2"/>
      <c r="ISQ106" s="2"/>
      <c r="ISR106" s="2"/>
      <c r="ISS106" s="2"/>
      <c r="IST106" s="2"/>
      <c r="ISU106" s="2"/>
      <c r="ISV106" s="2"/>
      <c r="ISW106" s="2"/>
      <c r="ISX106" s="2"/>
      <c r="ISY106" s="2"/>
      <c r="ISZ106" s="2"/>
      <c r="ITA106" s="2"/>
      <c r="ITB106" s="2"/>
      <c r="ITC106" s="2"/>
      <c r="ITD106" s="2"/>
      <c r="ITE106" s="2"/>
      <c r="ITF106" s="2"/>
      <c r="ITG106" s="2"/>
      <c r="ITH106" s="2"/>
      <c r="ITI106" s="2"/>
      <c r="ITJ106" s="2"/>
      <c r="ITK106" s="2"/>
      <c r="ITL106" s="2"/>
      <c r="ITM106" s="2"/>
      <c r="ITN106" s="2"/>
      <c r="ITO106" s="2"/>
      <c r="ITP106" s="2"/>
      <c r="ITQ106" s="2"/>
      <c r="ITR106" s="2"/>
      <c r="ITS106" s="2"/>
      <c r="ITT106" s="2"/>
      <c r="ITU106" s="2"/>
      <c r="ITV106" s="2"/>
      <c r="ITW106" s="2"/>
      <c r="ITX106" s="2"/>
      <c r="ITY106" s="2"/>
      <c r="ITZ106" s="2"/>
      <c r="IUA106" s="2"/>
      <c r="IUB106" s="2"/>
      <c r="IUC106" s="2"/>
      <c r="IUD106" s="2"/>
      <c r="IUE106" s="2"/>
      <c r="IUF106" s="2"/>
      <c r="IUG106" s="2"/>
      <c r="IUH106" s="2"/>
      <c r="IUI106" s="2"/>
      <c r="IUJ106" s="2"/>
      <c r="IUK106" s="2"/>
      <c r="IUL106" s="2"/>
      <c r="IUM106" s="2"/>
      <c r="IUN106" s="2"/>
      <c r="IUO106" s="2"/>
      <c r="IUP106" s="2"/>
      <c r="IUQ106" s="2"/>
      <c r="IUR106" s="2"/>
      <c r="IUS106" s="2"/>
      <c r="IUT106" s="2"/>
      <c r="IUU106" s="2"/>
      <c r="IUV106" s="2"/>
      <c r="IUW106" s="2"/>
      <c r="IUX106" s="2"/>
      <c r="IUY106" s="2"/>
      <c r="IUZ106" s="2"/>
      <c r="IVA106" s="2"/>
      <c r="IVB106" s="2"/>
      <c r="IVC106" s="2"/>
      <c r="IVD106" s="2"/>
      <c r="IVE106" s="2"/>
      <c r="IVF106" s="2"/>
      <c r="IVG106" s="2"/>
      <c r="IVH106" s="2"/>
      <c r="IVI106" s="2"/>
      <c r="IVJ106" s="2"/>
      <c r="IVK106" s="2"/>
      <c r="IVL106" s="2"/>
      <c r="IVM106" s="2"/>
      <c r="IVN106" s="2"/>
      <c r="IVO106" s="2"/>
      <c r="IVP106" s="2"/>
      <c r="IVQ106" s="2"/>
      <c r="IVR106" s="2"/>
      <c r="IVS106" s="2"/>
      <c r="IVT106" s="2"/>
      <c r="IVU106" s="2"/>
      <c r="IVV106" s="2"/>
      <c r="IVW106" s="2"/>
      <c r="IVX106" s="2"/>
      <c r="IVY106" s="2"/>
      <c r="IVZ106" s="2"/>
      <c r="IWA106" s="2"/>
      <c r="IWB106" s="2"/>
      <c r="IWC106" s="2"/>
      <c r="IWD106" s="2"/>
      <c r="IWE106" s="2"/>
      <c r="IWF106" s="2"/>
      <c r="IWG106" s="2"/>
      <c r="IWH106" s="2"/>
      <c r="IWI106" s="2"/>
      <c r="IWJ106" s="2"/>
      <c r="IWK106" s="2"/>
      <c r="IWL106" s="2"/>
      <c r="IWM106" s="2"/>
      <c r="IWN106" s="2"/>
      <c r="IWO106" s="2"/>
      <c r="IWP106" s="2"/>
      <c r="IWQ106" s="2"/>
      <c r="IWR106" s="2"/>
      <c r="IWS106" s="2"/>
      <c r="IWT106" s="2"/>
      <c r="IWU106" s="2"/>
      <c r="IWV106" s="2"/>
      <c r="IWW106" s="2"/>
      <c r="IWX106" s="2"/>
      <c r="IWY106" s="2"/>
      <c r="IWZ106" s="2"/>
      <c r="IXA106" s="2"/>
      <c r="IXB106" s="2"/>
      <c r="IXC106" s="2"/>
      <c r="IXD106" s="2"/>
      <c r="IXE106" s="2"/>
      <c r="IXF106" s="2"/>
      <c r="IXG106" s="2"/>
      <c r="IXH106" s="2"/>
      <c r="IXI106" s="2"/>
      <c r="IXJ106" s="2"/>
      <c r="IXK106" s="2"/>
      <c r="IXL106" s="2"/>
      <c r="IXM106" s="2"/>
      <c r="IXN106" s="2"/>
      <c r="IXO106" s="2"/>
      <c r="IXP106" s="2"/>
      <c r="IXQ106" s="2"/>
      <c r="IXR106" s="2"/>
      <c r="IXS106" s="2"/>
      <c r="IXT106" s="2"/>
      <c r="IXU106" s="2"/>
      <c r="IXV106" s="2"/>
      <c r="IXW106" s="2"/>
      <c r="IXX106" s="2"/>
      <c r="IXY106" s="2"/>
      <c r="IXZ106" s="2"/>
      <c r="IYA106" s="2"/>
      <c r="IYB106" s="2"/>
      <c r="IYC106" s="2"/>
      <c r="IYD106" s="2"/>
      <c r="IYE106" s="2"/>
      <c r="IYF106" s="2"/>
      <c r="IYG106" s="2"/>
      <c r="IYH106" s="2"/>
      <c r="IYI106" s="2"/>
      <c r="IYJ106" s="2"/>
      <c r="IYK106" s="2"/>
      <c r="IYL106" s="2"/>
      <c r="IYM106" s="2"/>
      <c r="IYN106" s="2"/>
      <c r="IYO106" s="2"/>
      <c r="IYP106" s="2"/>
      <c r="IYQ106" s="2"/>
      <c r="IYR106" s="2"/>
      <c r="IYS106" s="2"/>
      <c r="IYT106" s="2"/>
      <c r="IYU106" s="2"/>
      <c r="IYV106" s="2"/>
      <c r="IYW106" s="2"/>
      <c r="IYX106" s="2"/>
      <c r="IYY106" s="2"/>
      <c r="IYZ106" s="2"/>
      <c r="IZA106" s="2"/>
      <c r="IZB106" s="2"/>
      <c r="IZC106" s="2"/>
      <c r="IZD106" s="2"/>
      <c r="IZE106" s="2"/>
      <c r="IZF106" s="2"/>
      <c r="IZG106" s="2"/>
      <c r="IZH106" s="2"/>
      <c r="IZI106" s="2"/>
      <c r="IZJ106" s="2"/>
      <c r="IZK106" s="2"/>
      <c r="IZL106" s="2"/>
      <c r="IZM106" s="2"/>
      <c r="IZN106" s="2"/>
      <c r="IZO106" s="2"/>
      <c r="IZP106" s="2"/>
      <c r="IZQ106" s="2"/>
      <c r="IZR106" s="2"/>
      <c r="IZS106" s="2"/>
      <c r="IZT106" s="2"/>
      <c r="IZU106" s="2"/>
      <c r="IZV106" s="2"/>
      <c r="IZW106" s="2"/>
      <c r="IZX106" s="2"/>
      <c r="IZY106" s="2"/>
      <c r="IZZ106" s="2"/>
      <c r="JAA106" s="2"/>
      <c r="JAB106" s="2"/>
      <c r="JAC106" s="2"/>
      <c r="JAD106" s="2"/>
      <c r="JAE106" s="2"/>
      <c r="JAF106" s="2"/>
      <c r="JAG106" s="2"/>
      <c r="JAH106" s="2"/>
      <c r="JAI106" s="2"/>
      <c r="JAJ106" s="2"/>
      <c r="JAK106" s="2"/>
      <c r="JAL106" s="2"/>
      <c r="JAM106" s="2"/>
      <c r="JAN106" s="2"/>
      <c r="JAO106" s="2"/>
      <c r="JAP106" s="2"/>
      <c r="JAQ106" s="2"/>
      <c r="JAR106" s="2"/>
      <c r="JAS106" s="2"/>
      <c r="JAT106" s="2"/>
      <c r="JAU106" s="2"/>
      <c r="JAV106" s="2"/>
      <c r="JAW106" s="2"/>
      <c r="JAX106" s="2"/>
      <c r="JAY106" s="2"/>
      <c r="JAZ106" s="2"/>
      <c r="JBA106" s="2"/>
      <c r="JBB106" s="2"/>
      <c r="JBC106" s="2"/>
      <c r="JBD106" s="2"/>
      <c r="JBE106" s="2"/>
      <c r="JBF106" s="2"/>
      <c r="JBG106" s="2"/>
      <c r="JBH106" s="2"/>
      <c r="JBI106" s="2"/>
      <c r="JBJ106" s="2"/>
      <c r="JBK106" s="2"/>
      <c r="JBL106" s="2"/>
      <c r="JBM106" s="2"/>
      <c r="JBN106" s="2"/>
      <c r="JBO106" s="2"/>
      <c r="JBP106" s="2"/>
      <c r="JBQ106" s="2"/>
      <c r="JBR106" s="2"/>
      <c r="JBS106" s="2"/>
      <c r="JBT106" s="2"/>
      <c r="JBU106" s="2"/>
      <c r="JBV106" s="2"/>
      <c r="JBW106" s="2"/>
      <c r="JBX106" s="2"/>
      <c r="JBY106" s="2"/>
      <c r="JBZ106" s="2"/>
      <c r="JCA106" s="2"/>
      <c r="JCB106" s="2"/>
      <c r="JCC106" s="2"/>
      <c r="JCD106" s="2"/>
      <c r="JCE106" s="2"/>
      <c r="JCF106" s="2"/>
      <c r="JCG106" s="2"/>
      <c r="JCH106" s="2"/>
      <c r="JCI106" s="2"/>
      <c r="JCJ106" s="2"/>
      <c r="JCK106" s="2"/>
      <c r="JCL106" s="2"/>
      <c r="JCM106" s="2"/>
      <c r="JCN106" s="2"/>
      <c r="JCO106" s="2"/>
      <c r="JCP106" s="2"/>
      <c r="JCQ106" s="2"/>
      <c r="JCR106" s="2"/>
      <c r="JCS106" s="2"/>
      <c r="JCT106" s="2"/>
      <c r="JCU106" s="2"/>
      <c r="JCV106" s="2"/>
      <c r="JCW106" s="2"/>
      <c r="JCX106" s="2"/>
      <c r="JCY106" s="2"/>
      <c r="JCZ106" s="2"/>
      <c r="JDA106" s="2"/>
      <c r="JDB106" s="2"/>
      <c r="JDC106" s="2"/>
      <c r="JDD106" s="2"/>
      <c r="JDE106" s="2"/>
      <c r="JDF106" s="2"/>
      <c r="JDG106" s="2"/>
      <c r="JDH106" s="2"/>
      <c r="JDI106" s="2"/>
      <c r="JDJ106" s="2"/>
      <c r="JDK106" s="2"/>
      <c r="JDL106" s="2"/>
      <c r="JDM106" s="2"/>
      <c r="JDN106" s="2"/>
      <c r="JDO106" s="2"/>
      <c r="JDP106" s="2"/>
      <c r="JDQ106" s="2"/>
      <c r="JDR106" s="2"/>
      <c r="JDS106" s="2"/>
      <c r="JDT106" s="2"/>
      <c r="JDU106" s="2"/>
      <c r="JDV106" s="2"/>
      <c r="JDW106" s="2"/>
      <c r="JDX106" s="2"/>
      <c r="JDY106" s="2"/>
      <c r="JDZ106" s="2"/>
      <c r="JEA106" s="2"/>
      <c r="JEB106" s="2"/>
      <c r="JEC106" s="2"/>
      <c r="JED106" s="2"/>
      <c r="JEE106" s="2"/>
      <c r="JEF106" s="2"/>
      <c r="JEG106" s="2"/>
      <c r="JEH106" s="2"/>
      <c r="JEI106" s="2"/>
      <c r="JEJ106" s="2"/>
      <c r="JEK106" s="2"/>
      <c r="JEL106" s="2"/>
      <c r="JEM106" s="2"/>
      <c r="JEN106" s="2"/>
      <c r="JEO106" s="2"/>
      <c r="JEP106" s="2"/>
      <c r="JEQ106" s="2"/>
      <c r="JER106" s="2"/>
      <c r="JES106" s="2"/>
      <c r="JET106" s="2"/>
      <c r="JEU106" s="2"/>
      <c r="JEV106" s="2"/>
      <c r="JEW106" s="2"/>
      <c r="JEX106" s="2"/>
      <c r="JEY106" s="2"/>
      <c r="JEZ106" s="2"/>
      <c r="JFA106" s="2"/>
      <c r="JFB106" s="2"/>
      <c r="JFC106" s="2"/>
      <c r="JFD106" s="2"/>
      <c r="JFE106" s="2"/>
      <c r="JFF106" s="2"/>
      <c r="JFG106" s="2"/>
      <c r="JFH106" s="2"/>
      <c r="JFI106" s="2"/>
      <c r="JFJ106" s="2"/>
      <c r="JFK106" s="2"/>
      <c r="JFL106" s="2"/>
      <c r="JFM106" s="2"/>
      <c r="JFN106" s="2"/>
      <c r="JFO106" s="2"/>
      <c r="JFP106" s="2"/>
      <c r="JFQ106" s="2"/>
      <c r="JFR106" s="2"/>
      <c r="JFS106" s="2"/>
      <c r="JFT106" s="2"/>
      <c r="JFU106" s="2"/>
      <c r="JFV106" s="2"/>
      <c r="JFW106" s="2"/>
      <c r="JFX106" s="2"/>
      <c r="JFY106" s="2"/>
      <c r="JFZ106" s="2"/>
      <c r="JGA106" s="2"/>
      <c r="JGB106" s="2"/>
      <c r="JGC106" s="2"/>
      <c r="JGD106" s="2"/>
      <c r="JGE106" s="2"/>
      <c r="JGF106" s="2"/>
      <c r="JGG106" s="2"/>
      <c r="JGH106" s="2"/>
      <c r="JGI106" s="2"/>
      <c r="JGJ106" s="2"/>
      <c r="JGK106" s="2"/>
      <c r="JGL106" s="2"/>
      <c r="JGM106" s="2"/>
      <c r="JGN106" s="2"/>
      <c r="JGO106" s="2"/>
      <c r="JGP106" s="2"/>
      <c r="JGQ106" s="2"/>
      <c r="JGR106" s="2"/>
      <c r="JGS106" s="2"/>
      <c r="JGT106" s="2"/>
      <c r="JGU106" s="2"/>
      <c r="JGV106" s="2"/>
      <c r="JGW106" s="2"/>
      <c r="JGX106" s="2"/>
      <c r="JGY106" s="2"/>
      <c r="JGZ106" s="2"/>
      <c r="JHA106" s="2"/>
      <c r="JHB106" s="2"/>
      <c r="JHC106" s="2"/>
      <c r="JHD106" s="2"/>
      <c r="JHE106" s="2"/>
      <c r="JHF106" s="2"/>
      <c r="JHG106" s="2"/>
      <c r="JHH106" s="2"/>
      <c r="JHI106" s="2"/>
      <c r="JHJ106" s="2"/>
      <c r="JHK106" s="2"/>
      <c r="JHL106" s="2"/>
      <c r="JHM106" s="2"/>
      <c r="JHN106" s="2"/>
      <c r="JHO106" s="2"/>
      <c r="JHP106" s="2"/>
      <c r="JHQ106" s="2"/>
      <c r="JHR106" s="2"/>
      <c r="JHS106" s="2"/>
      <c r="JHT106" s="2"/>
      <c r="JHU106" s="2"/>
      <c r="JHV106" s="2"/>
      <c r="JHW106" s="2"/>
      <c r="JHX106" s="2"/>
      <c r="JHY106" s="2"/>
      <c r="JHZ106" s="2"/>
      <c r="JIA106" s="2"/>
      <c r="JIB106" s="2"/>
      <c r="JIC106" s="2"/>
      <c r="JID106" s="2"/>
      <c r="JIE106" s="2"/>
      <c r="JIF106" s="2"/>
      <c r="JIG106" s="2"/>
      <c r="JIH106" s="2"/>
      <c r="JII106" s="2"/>
      <c r="JIJ106" s="2"/>
      <c r="JIK106" s="2"/>
      <c r="JIL106" s="2"/>
      <c r="JIM106" s="2"/>
      <c r="JIN106" s="2"/>
      <c r="JIO106" s="2"/>
      <c r="JIP106" s="2"/>
      <c r="JIQ106" s="2"/>
      <c r="JIR106" s="2"/>
      <c r="JIS106" s="2"/>
      <c r="JIT106" s="2"/>
      <c r="JIU106" s="2"/>
      <c r="JIV106" s="2"/>
      <c r="JIW106" s="2"/>
      <c r="JIX106" s="2"/>
      <c r="JIY106" s="2"/>
      <c r="JIZ106" s="2"/>
      <c r="JJA106" s="2"/>
      <c r="JJB106" s="2"/>
      <c r="JJC106" s="2"/>
      <c r="JJD106" s="2"/>
      <c r="JJE106" s="2"/>
      <c r="JJF106" s="2"/>
      <c r="JJG106" s="2"/>
      <c r="JJH106" s="2"/>
      <c r="JJI106" s="2"/>
      <c r="JJJ106" s="2"/>
      <c r="JJK106" s="2"/>
      <c r="JJL106" s="2"/>
      <c r="JJM106" s="2"/>
      <c r="JJN106" s="2"/>
      <c r="JJO106" s="2"/>
      <c r="JJP106" s="2"/>
      <c r="JJQ106" s="2"/>
      <c r="JJR106" s="2"/>
      <c r="JJS106" s="2"/>
      <c r="JJT106" s="2"/>
      <c r="JJU106" s="2"/>
      <c r="JJV106" s="2"/>
      <c r="JJW106" s="2"/>
      <c r="JJX106" s="2"/>
      <c r="JJY106" s="2"/>
      <c r="JJZ106" s="2"/>
      <c r="JKA106" s="2"/>
      <c r="JKB106" s="2"/>
      <c r="JKC106" s="2"/>
      <c r="JKD106" s="2"/>
      <c r="JKE106" s="2"/>
      <c r="JKF106" s="2"/>
      <c r="JKG106" s="2"/>
      <c r="JKH106" s="2"/>
      <c r="JKI106" s="2"/>
      <c r="JKJ106" s="2"/>
      <c r="JKK106" s="2"/>
      <c r="JKL106" s="2"/>
      <c r="JKM106" s="2"/>
      <c r="JKN106" s="2"/>
      <c r="JKO106" s="2"/>
      <c r="JKP106" s="2"/>
      <c r="JKQ106" s="2"/>
      <c r="JKR106" s="2"/>
      <c r="JKS106" s="2"/>
      <c r="JKT106" s="2"/>
      <c r="JKU106" s="2"/>
      <c r="JKV106" s="2"/>
      <c r="JKW106" s="2"/>
      <c r="JKX106" s="2"/>
      <c r="JKY106" s="2"/>
      <c r="JKZ106" s="2"/>
      <c r="JLA106" s="2"/>
      <c r="JLB106" s="2"/>
      <c r="JLC106" s="2"/>
      <c r="JLD106" s="2"/>
      <c r="JLE106" s="2"/>
      <c r="JLF106" s="2"/>
      <c r="JLG106" s="2"/>
      <c r="JLH106" s="2"/>
      <c r="JLI106" s="2"/>
      <c r="JLJ106" s="2"/>
      <c r="JLK106" s="2"/>
      <c r="JLL106" s="2"/>
      <c r="JLM106" s="2"/>
      <c r="JLN106" s="2"/>
      <c r="JLO106" s="2"/>
      <c r="JLP106" s="2"/>
      <c r="JLQ106" s="2"/>
      <c r="JLR106" s="2"/>
      <c r="JLS106" s="2"/>
      <c r="JLT106" s="2"/>
      <c r="JLU106" s="2"/>
      <c r="JLV106" s="2"/>
      <c r="JLW106" s="2"/>
      <c r="JLX106" s="2"/>
      <c r="JLY106" s="2"/>
      <c r="JLZ106" s="2"/>
      <c r="JMA106" s="2"/>
      <c r="JMB106" s="2"/>
      <c r="JMC106" s="2"/>
      <c r="JMD106" s="2"/>
      <c r="JME106" s="2"/>
      <c r="JMF106" s="2"/>
      <c r="JMG106" s="2"/>
      <c r="JMH106" s="2"/>
      <c r="JMI106" s="2"/>
      <c r="JMJ106" s="2"/>
      <c r="JMK106" s="2"/>
      <c r="JML106" s="2"/>
      <c r="JMM106" s="2"/>
      <c r="JMN106" s="2"/>
      <c r="JMO106" s="2"/>
      <c r="JMP106" s="2"/>
      <c r="JMQ106" s="2"/>
      <c r="JMR106" s="2"/>
      <c r="JMS106" s="2"/>
      <c r="JMT106" s="2"/>
      <c r="JMU106" s="2"/>
      <c r="JMV106" s="2"/>
      <c r="JMW106" s="2"/>
      <c r="JMX106" s="2"/>
      <c r="JMY106" s="2"/>
      <c r="JMZ106" s="2"/>
      <c r="JNA106" s="2"/>
      <c r="JNB106" s="2"/>
      <c r="JNC106" s="2"/>
      <c r="JND106" s="2"/>
      <c r="JNE106" s="2"/>
      <c r="JNF106" s="2"/>
      <c r="JNG106" s="2"/>
      <c r="JNH106" s="2"/>
      <c r="JNI106" s="2"/>
      <c r="JNJ106" s="2"/>
      <c r="JNK106" s="2"/>
      <c r="JNL106" s="2"/>
      <c r="JNM106" s="2"/>
      <c r="JNN106" s="2"/>
      <c r="JNO106" s="2"/>
      <c r="JNP106" s="2"/>
      <c r="JNQ106" s="2"/>
      <c r="JNR106" s="2"/>
      <c r="JNS106" s="2"/>
      <c r="JNT106" s="2"/>
      <c r="JNU106" s="2"/>
      <c r="JNV106" s="2"/>
      <c r="JNW106" s="2"/>
      <c r="JNX106" s="2"/>
      <c r="JNY106" s="2"/>
      <c r="JNZ106" s="2"/>
      <c r="JOA106" s="2"/>
      <c r="JOB106" s="2"/>
      <c r="JOC106" s="2"/>
      <c r="JOD106" s="2"/>
      <c r="JOE106" s="2"/>
      <c r="JOF106" s="2"/>
      <c r="JOG106" s="2"/>
      <c r="JOH106" s="2"/>
      <c r="JOI106" s="2"/>
      <c r="JOJ106" s="2"/>
      <c r="JOK106" s="2"/>
      <c r="JOL106" s="2"/>
      <c r="JOM106" s="2"/>
      <c r="JON106" s="2"/>
      <c r="JOO106" s="2"/>
      <c r="JOP106" s="2"/>
      <c r="JOQ106" s="2"/>
      <c r="JOR106" s="2"/>
      <c r="JOS106" s="2"/>
      <c r="JOT106" s="2"/>
      <c r="JOU106" s="2"/>
      <c r="JOV106" s="2"/>
      <c r="JOW106" s="2"/>
      <c r="JOX106" s="2"/>
      <c r="JOY106" s="2"/>
      <c r="JOZ106" s="2"/>
      <c r="JPA106" s="2"/>
      <c r="JPB106" s="2"/>
      <c r="JPC106" s="2"/>
      <c r="JPD106" s="2"/>
      <c r="JPE106" s="2"/>
      <c r="JPF106" s="2"/>
      <c r="JPG106" s="2"/>
      <c r="JPH106" s="2"/>
      <c r="JPI106" s="2"/>
      <c r="JPJ106" s="2"/>
      <c r="JPK106" s="2"/>
      <c r="JPL106" s="2"/>
      <c r="JPM106" s="2"/>
      <c r="JPN106" s="2"/>
      <c r="JPO106" s="2"/>
      <c r="JPP106" s="2"/>
      <c r="JPQ106" s="2"/>
      <c r="JPR106" s="2"/>
      <c r="JPS106" s="2"/>
      <c r="JPT106" s="2"/>
      <c r="JPU106" s="2"/>
      <c r="JPV106" s="2"/>
      <c r="JPW106" s="2"/>
      <c r="JPX106" s="2"/>
      <c r="JPY106" s="2"/>
      <c r="JPZ106" s="2"/>
      <c r="JQA106" s="2"/>
      <c r="JQB106" s="2"/>
      <c r="JQC106" s="2"/>
      <c r="JQD106" s="2"/>
      <c r="JQE106" s="2"/>
      <c r="JQF106" s="2"/>
      <c r="JQG106" s="2"/>
      <c r="JQH106" s="2"/>
      <c r="JQI106" s="2"/>
      <c r="JQJ106" s="2"/>
      <c r="JQK106" s="2"/>
      <c r="JQL106" s="2"/>
      <c r="JQM106" s="2"/>
      <c r="JQN106" s="2"/>
      <c r="JQO106" s="2"/>
      <c r="JQP106" s="2"/>
      <c r="JQQ106" s="2"/>
      <c r="JQR106" s="2"/>
      <c r="JQS106" s="2"/>
      <c r="JQT106" s="2"/>
      <c r="JQU106" s="2"/>
      <c r="JQV106" s="2"/>
      <c r="JQW106" s="2"/>
      <c r="JQX106" s="2"/>
      <c r="JQY106" s="2"/>
      <c r="JQZ106" s="2"/>
      <c r="JRA106" s="2"/>
      <c r="JRB106" s="2"/>
      <c r="JRC106" s="2"/>
      <c r="JRD106" s="2"/>
      <c r="JRE106" s="2"/>
      <c r="JRF106" s="2"/>
      <c r="JRG106" s="2"/>
      <c r="JRH106" s="2"/>
      <c r="JRI106" s="2"/>
      <c r="JRJ106" s="2"/>
      <c r="JRK106" s="2"/>
      <c r="JRL106" s="2"/>
      <c r="JRM106" s="2"/>
      <c r="JRN106" s="2"/>
      <c r="JRO106" s="2"/>
      <c r="JRP106" s="2"/>
      <c r="JRQ106" s="2"/>
      <c r="JRR106" s="2"/>
      <c r="JRS106" s="2"/>
      <c r="JRT106" s="2"/>
      <c r="JRU106" s="2"/>
      <c r="JRV106" s="2"/>
      <c r="JRW106" s="2"/>
      <c r="JRX106" s="2"/>
      <c r="JRY106" s="2"/>
      <c r="JRZ106" s="2"/>
      <c r="JSA106" s="2"/>
      <c r="JSB106" s="2"/>
      <c r="JSC106" s="2"/>
      <c r="JSD106" s="2"/>
      <c r="JSE106" s="2"/>
      <c r="JSF106" s="2"/>
      <c r="JSG106" s="2"/>
      <c r="JSH106" s="2"/>
      <c r="JSI106" s="2"/>
      <c r="JSJ106" s="2"/>
      <c r="JSK106" s="2"/>
      <c r="JSL106" s="2"/>
      <c r="JSM106" s="2"/>
      <c r="JSN106" s="2"/>
      <c r="JSO106" s="2"/>
      <c r="JSP106" s="2"/>
      <c r="JSQ106" s="2"/>
      <c r="JSR106" s="2"/>
      <c r="JSS106" s="2"/>
      <c r="JST106" s="2"/>
      <c r="JSU106" s="2"/>
      <c r="JSV106" s="2"/>
      <c r="JSW106" s="2"/>
      <c r="JSX106" s="2"/>
      <c r="JSY106" s="2"/>
      <c r="JSZ106" s="2"/>
      <c r="JTA106" s="2"/>
      <c r="JTB106" s="2"/>
      <c r="JTC106" s="2"/>
      <c r="JTD106" s="2"/>
      <c r="JTE106" s="2"/>
      <c r="JTF106" s="2"/>
      <c r="JTG106" s="2"/>
      <c r="JTH106" s="2"/>
      <c r="JTI106" s="2"/>
      <c r="JTJ106" s="2"/>
      <c r="JTK106" s="2"/>
      <c r="JTL106" s="2"/>
      <c r="JTM106" s="2"/>
      <c r="JTN106" s="2"/>
      <c r="JTO106" s="2"/>
      <c r="JTP106" s="2"/>
      <c r="JTQ106" s="2"/>
      <c r="JTR106" s="2"/>
      <c r="JTS106" s="2"/>
      <c r="JTT106" s="2"/>
      <c r="JTU106" s="2"/>
      <c r="JTV106" s="2"/>
      <c r="JTW106" s="2"/>
      <c r="JTX106" s="2"/>
      <c r="JTY106" s="2"/>
      <c r="JTZ106" s="2"/>
      <c r="JUA106" s="2"/>
      <c r="JUB106" s="2"/>
      <c r="JUC106" s="2"/>
      <c r="JUD106" s="2"/>
      <c r="JUE106" s="2"/>
      <c r="JUF106" s="2"/>
      <c r="JUG106" s="2"/>
      <c r="JUH106" s="2"/>
      <c r="JUI106" s="2"/>
      <c r="JUJ106" s="2"/>
      <c r="JUK106" s="2"/>
      <c r="JUL106" s="2"/>
      <c r="JUM106" s="2"/>
      <c r="JUN106" s="2"/>
      <c r="JUO106" s="2"/>
      <c r="JUP106" s="2"/>
      <c r="JUQ106" s="2"/>
      <c r="JUR106" s="2"/>
      <c r="JUS106" s="2"/>
      <c r="JUT106" s="2"/>
      <c r="JUU106" s="2"/>
      <c r="JUV106" s="2"/>
      <c r="JUW106" s="2"/>
      <c r="JUX106" s="2"/>
      <c r="JUY106" s="2"/>
      <c r="JUZ106" s="2"/>
      <c r="JVA106" s="2"/>
      <c r="JVB106" s="2"/>
      <c r="JVC106" s="2"/>
      <c r="JVD106" s="2"/>
      <c r="JVE106" s="2"/>
      <c r="JVF106" s="2"/>
      <c r="JVG106" s="2"/>
      <c r="JVH106" s="2"/>
      <c r="JVI106" s="2"/>
      <c r="JVJ106" s="2"/>
      <c r="JVK106" s="2"/>
      <c r="JVL106" s="2"/>
      <c r="JVM106" s="2"/>
      <c r="JVN106" s="2"/>
      <c r="JVO106" s="2"/>
      <c r="JVP106" s="2"/>
      <c r="JVQ106" s="2"/>
      <c r="JVR106" s="2"/>
      <c r="JVS106" s="2"/>
      <c r="JVT106" s="2"/>
      <c r="JVU106" s="2"/>
      <c r="JVV106" s="2"/>
      <c r="JVW106" s="2"/>
      <c r="JVX106" s="2"/>
      <c r="JVY106" s="2"/>
      <c r="JVZ106" s="2"/>
      <c r="JWA106" s="2"/>
      <c r="JWB106" s="2"/>
      <c r="JWC106" s="2"/>
      <c r="JWD106" s="2"/>
      <c r="JWE106" s="2"/>
      <c r="JWF106" s="2"/>
      <c r="JWG106" s="2"/>
      <c r="JWH106" s="2"/>
      <c r="JWI106" s="2"/>
      <c r="JWJ106" s="2"/>
      <c r="JWK106" s="2"/>
      <c r="JWL106" s="2"/>
      <c r="JWM106" s="2"/>
      <c r="JWN106" s="2"/>
      <c r="JWO106" s="2"/>
      <c r="JWP106" s="2"/>
      <c r="JWQ106" s="2"/>
      <c r="JWR106" s="2"/>
      <c r="JWS106" s="2"/>
      <c r="JWT106" s="2"/>
      <c r="JWU106" s="2"/>
      <c r="JWV106" s="2"/>
      <c r="JWW106" s="2"/>
      <c r="JWX106" s="2"/>
      <c r="JWY106" s="2"/>
      <c r="JWZ106" s="2"/>
      <c r="JXA106" s="2"/>
      <c r="JXB106" s="2"/>
      <c r="JXC106" s="2"/>
      <c r="JXD106" s="2"/>
      <c r="JXE106" s="2"/>
      <c r="JXF106" s="2"/>
      <c r="JXG106" s="2"/>
      <c r="JXH106" s="2"/>
      <c r="JXI106" s="2"/>
      <c r="JXJ106" s="2"/>
      <c r="JXK106" s="2"/>
      <c r="JXL106" s="2"/>
      <c r="JXM106" s="2"/>
      <c r="JXN106" s="2"/>
      <c r="JXO106" s="2"/>
      <c r="JXP106" s="2"/>
      <c r="JXQ106" s="2"/>
      <c r="JXR106" s="2"/>
      <c r="JXS106" s="2"/>
      <c r="JXT106" s="2"/>
      <c r="JXU106" s="2"/>
      <c r="JXV106" s="2"/>
      <c r="JXW106" s="2"/>
      <c r="JXX106" s="2"/>
      <c r="JXY106" s="2"/>
      <c r="JXZ106" s="2"/>
      <c r="JYA106" s="2"/>
      <c r="JYB106" s="2"/>
      <c r="JYC106" s="2"/>
      <c r="JYD106" s="2"/>
      <c r="JYE106" s="2"/>
      <c r="JYF106" s="2"/>
      <c r="JYG106" s="2"/>
      <c r="JYH106" s="2"/>
      <c r="JYI106" s="2"/>
      <c r="JYJ106" s="2"/>
      <c r="JYK106" s="2"/>
      <c r="JYL106" s="2"/>
      <c r="JYM106" s="2"/>
      <c r="JYN106" s="2"/>
      <c r="JYO106" s="2"/>
      <c r="JYP106" s="2"/>
      <c r="JYQ106" s="2"/>
      <c r="JYR106" s="2"/>
      <c r="JYS106" s="2"/>
      <c r="JYT106" s="2"/>
      <c r="JYU106" s="2"/>
      <c r="JYV106" s="2"/>
      <c r="JYW106" s="2"/>
      <c r="JYX106" s="2"/>
      <c r="JYY106" s="2"/>
      <c r="JYZ106" s="2"/>
      <c r="JZA106" s="2"/>
      <c r="JZB106" s="2"/>
      <c r="JZC106" s="2"/>
      <c r="JZD106" s="2"/>
      <c r="JZE106" s="2"/>
      <c r="JZF106" s="2"/>
      <c r="JZG106" s="2"/>
      <c r="JZH106" s="2"/>
      <c r="JZI106" s="2"/>
      <c r="JZJ106" s="2"/>
      <c r="JZK106" s="2"/>
      <c r="JZL106" s="2"/>
      <c r="JZM106" s="2"/>
      <c r="JZN106" s="2"/>
      <c r="JZO106" s="2"/>
      <c r="JZP106" s="2"/>
      <c r="JZQ106" s="2"/>
      <c r="JZR106" s="2"/>
      <c r="JZS106" s="2"/>
      <c r="JZT106" s="2"/>
      <c r="JZU106" s="2"/>
      <c r="JZV106" s="2"/>
      <c r="JZW106" s="2"/>
      <c r="JZX106" s="2"/>
      <c r="JZY106" s="2"/>
      <c r="JZZ106" s="2"/>
      <c r="KAA106" s="2"/>
      <c r="KAB106" s="2"/>
      <c r="KAC106" s="2"/>
      <c r="KAD106" s="2"/>
      <c r="KAE106" s="2"/>
      <c r="KAF106" s="2"/>
      <c r="KAG106" s="2"/>
      <c r="KAH106" s="2"/>
      <c r="KAI106" s="2"/>
      <c r="KAJ106" s="2"/>
      <c r="KAK106" s="2"/>
      <c r="KAL106" s="2"/>
      <c r="KAM106" s="2"/>
      <c r="KAN106" s="2"/>
      <c r="KAO106" s="2"/>
      <c r="KAP106" s="2"/>
      <c r="KAQ106" s="2"/>
      <c r="KAR106" s="2"/>
      <c r="KAS106" s="2"/>
      <c r="KAT106" s="2"/>
      <c r="KAU106" s="2"/>
      <c r="KAV106" s="2"/>
      <c r="KAW106" s="2"/>
      <c r="KAX106" s="2"/>
      <c r="KAY106" s="2"/>
      <c r="KAZ106" s="2"/>
      <c r="KBA106" s="2"/>
      <c r="KBB106" s="2"/>
      <c r="KBC106" s="2"/>
      <c r="KBD106" s="2"/>
      <c r="KBE106" s="2"/>
      <c r="KBF106" s="2"/>
      <c r="KBG106" s="2"/>
      <c r="KBH106" s="2"/>
      <c r="KBI106" s="2"/>
      <c r="KBJ106" s="2"/>
      <c r="KBK106" s="2"/>
      <c r="KBL106" s="2"/>
      <c r="KBM106" s="2"/>
      <c r="KBN106" s="2"/>
      <c r="KBO106" s="2"/>
      <c r="KBP106" s="2"/>
      <c r="KBQ106" s="2"/>
      <c r="KBR106" s="2"/>
      <c r="KBS106" s="2"/>
      <c r="KBT106" s="2"/>
      <c r="KBU106" s="2"/>
      <c r="KBV106" s="2"/>
      <c r="KBW106" s="2"/>
      <c r="KBX106" s="2"/>
      <c r="KBY106" s="2"/>
      <c r="KBZ106" s="2"/>
      <c r="KCA106" s="2"/>
      <c r="KCB106" s="2"/>
      <c r="KCC106" s="2"/>
      <c r="KCD106" s="2"/>
      <c r="KCE106" s="2"/>
      <c r="KCF106" s="2"/>
      <c r="KCG106" s="2"/>
      <c r="KCH106" s="2"/>
      <c r="KCI106" s="2"/>
      <c r="KCJ106" s="2"/>
      <c r="KCK106" s="2"/>
      <c r="KCL106" s="2"/>
      <c r="KCM106" s="2"/>
      <c r="KCN106" s="2"/>
      <c r="KCO106" s="2"/>
      <c r="KCP106" s="2"/>
      <c r="KCQ106" s="2"/>
      <c r="KCR106" s="2"/>
      <c r="KCS106" s="2"/>
      <c r="KCT106" s="2"/>
      <c r="KCU106" s="2"/>
      <c r="KCV106" s="2"/>
      <c r="KCW106" s="2"/>
      <c r="KCX106" s="2"/>
      <c r="KCY106" s="2"/>
      <c r="KCZ106" s="2"/>
      <c r="KDA106" s="2"/>
      <c r="KDB106" s="2"/>
      <c r="KDC106" s="2"/>
      <c r="KDD106" s="2"/>
      <c r="KDE106" s="2"/>
      <c r="KDF106" s="2"/>
      <c r="KDG106" s="2"/>
      <c r="KDH106" s="2"/>
      <c r="KDI106" s="2"/>
      <c r="KDJ106" s="2"/>
      <c r="KDK106" s="2"/>
      <c r="KDL106" s="2"/>
      <c r="KDM106" s="2"/>
      <c r="KDN106" s="2"/>
      <c r="KDO106" s="2"/>
      <c r="KDP106" s="2"/>
      <c r="KDQ106" s="2"/>
      <c r="KDR106" s="2"/>
      <c r="KDS106" s="2"/>
      <c r="KDT106" s="2"/>
      <c r="KDU106" s="2"/>
      <c r="KDV106" s="2"/>
      <c r="KDW106" s="2"/>
      <c r="KDX106" s="2"/>
      <c r="KDY106" s="2"/>
      <c r="KDZ106" s="2"/>
      <c r="KEA106" s="2"/>
      <c r="KEB106" s="2"/>
      <c r="KEC106" s="2"/>
      <c r="KED106" s="2"/>
      <c r="KEE106" s="2"/>
      <c r="KEF106" s="2"/>
      <c r="KEG106" s="2"/>
      <c r="KEH106" s="2"/>
      <c r="KEI106" s="2"/>
      <c r="KEJ106" s="2"/>
      <c r="KEK106" s="2"/>
      <c r="KEL106" s="2"/>
      <c r="KEM106" s="2"/>
      <c r="KEN106" s="2"/>
      <c r="KEO106" s="2"/>
      <c r="KEP106" s="2"/>
      <c r="KEQ106" s="2"/>
      <c r="KER106" s="2"/>
      <c r="KES106" s="2"/>
      <c r="KET106" s="2"/>
      <c r="KEU106" s="2"/>
      <c r="KEV106" s="2"/>
      <c r="KEW106" s="2"/>
      <c r="KEX106" s="2"/>
      <c r="KEY106" s="2"/>
      <c r="KEZ106" s="2"/>
      <c r="KFA106" s="2"/>
      <c r="KFB106" s="2"/>
      <c r="KFC106" s="2"/>
      <c r="KFD106" s="2"/>
      <c r="KFE106" s="2"/>
      <c r="KFF106" s="2"/>
      <c r="KFG106" s="2"/>
      <c r="KFH106" s="2"/>
      <c r="KFI106" s="2"/>
      <c r="KFJ106" s="2"/>
      <c r="KFK106" s="2"/>
      <c r="KFL106" s="2"/>
      <c r="KFM106" s="2"/>
      <c r="KFN106" s="2"/>
      <c r="KFO106" s="2"/>
      <c r="KFP106" s="2"/>
      <c r="KFQ106" s="2"/>
      <c r="KFR106" s="2"/>
      <c r="KFS106" s="2"/>
      <c r="KFT106" s="2"/>
      <c r="KFU106" s="2"/>
      <c r="KFV106" s="2"/>
      <c r="KFW106" s="2"/>
      <c r="KFX106" s="2"/>
      <c r="KFY106" s="2"/>
      <c r="KFZ106" s="2"/>
      <c r="KGA106" s="2"/>
      <c r="KGB106" s="2"/>
      <c r="KGC106" s="2"/>
      <c r="KGD106" s="2"/>
      <c r="KGE106" s="2"/>
      <c r="KGF106" s="2"/>
      <c r="KGG106" s="2"/>
      <c r="KGH106" s="2"/>
      <c r="KGI106" s="2"/>
      <c r="KGJ106" s="2"/>
      <c r="KGK106" s="2"/>
      <c r="KGL106" s="2"/>
      <c r="KGM106" s="2"/>
      <c r="KGN106" s="2"/>
      <c r="KGO106" s="2"/>
      <c r="KGP106" s="2"/>
      <c r="KGQ106" s="2"/>
      <c r="KGR106" s="2"/>
      <c r="KGS106" s="2"/>
      <c r="KGT106" s="2"/>
      <c r="KGU106" s="2"/>
      <c r="KGV106" s="2"/>
      <c r="KGW106" s="2"/>
      <c r="KGX106" s="2"/>
      <c r="KGY106" s="2"/>
      <c r="KGZ106" s="2"/>
      <c r="KHA106" s="2"/>
      <c r="KHB106" s="2"/>
      <c r="KHC106" s="2"/>
      <c r="KHD106" s="2"/>
      <c r="KHE106" s="2"/>
      <c r="KHF106" s="2"/>
      <c r="KHG106" s="2"/>
      <c r="KHH106" s="2"/>
      <c r="KHI106" s="2"/>
      <c r="KHJ106" s="2"/>
      <c r="KHK106" s="2"/>
      <c r="KHL106" s="2"/>
      <c r="KHM106" s="2"/>
      <c r="KHN106" s="2"/>
      <c r="KHO106" s="2"/>
      <c r="KHP106" s="2"/>
      <c r="KHQ106" s="2"/>
      <c r="KHR106" s="2"/>
      <c r="KHS106" s="2"/>
      <c r="KHT106" s="2"/>
      <c r="KHU106" s="2"/>
      <c r="KHV106" s="2"/>
      <c r="KHW106" s="2"/>
      <c r="KHX106" s="2"/>
      <c r="KHY106" s="2"/>
      <c r="KHZ106" s="2"/>
      <c r="KIA106" s="2"/>
      <c r="KIB106" s="2"/>
      <c r="KIC106" s="2"/>
      <c r="KID106" s="2"/>
      <c r="KIE106" s="2"/>
      <c r="KIF106" s="2"/>
      <c r="KIG106" s="2"/>
      <c r="KIH106" s="2"/>
      <c r="KII106" s="2"/>
      <c r="KIJ106" s="2"/>
      <c r="KIK106" s="2"/>
      <c r="KIL106" s="2"/>
      <c r="KIM106" s="2"/>
      <c r="KIN106" s="2"/>
      <c r="KIO106" s="2"/>
      <c r="KIP106" s="2"/>
      <c r="KIQ106" s="2"/>
      <c r="KIR106" s="2"/>
      <c r="KIS106" s="2"/>
      <c r="KIT106" s="2"/>
      <c r="KIU106" s="2"/>
      <c r="KIV106" s="2"/>
      <c r="KIW106" s="2"/>
      <c r="KIX106" s="2"/>
      <c r="KIY106" s="2"/>
      <c r="KIZ106" s="2"/>
      <c r="KJA106" s="2"/>
      <c r="KJB106" s="2"/>
      <c r="KJC106" s="2"/>
      <c r="KJD106" s="2"/>
      <c r="KJE106" s="2"/>
      <c r="KJF106" s="2"/>
      <c r="KJG106" s="2"/>
      <c r="KJH106" s="2"/>
      <c r="KJI106" s="2"/>
      <c r="KJJ106" s="2"/>
      <c r="KJK106" s="2"/>
      <c r="KJL106" s="2"/>
      <c r="KJM106" s="2"/>
      <c r="KJN106" s="2"/>
      <c r="KJO106" s="2"/>
      <c r="KJP106" s="2"/>
      <c r="KJQ106" s="2"/>
      <c r="KJR106" s="2"/>
      <c r="KJS106" s="2"/>
      <c r="KJT106" s="2"/>
      <c r="KJU106" s="2"/>
      <c r="KJV106" s="2"/>
      <c r="KJW106" s="2"/>
      <c r="KJX106" s="2"/>
      <c r="KJY106" s="2"/>
      <c r="KJZ106" s="2"/>
      <c r="KKA106" s="2"/>
      <c r="KKB106" s="2"/>
      <c r="KKC106" s="2"/>
      <c r="KKD106" s="2"/>
      <c r="KKE106" s="2"/>
      <c r="KKF106" s="2"/>
      <c r="KKG106" s="2"/>
      <c r="KKH106" s="2"/>
      <c r="KKI106" s="2"/>
      <c r="KKJ106" s="2"/>
      <c r="KKK106" s="2"/>
      <c r="KKL106" s="2"/>
      <c r="KKM106" s="2"/>
      <c r="KKN106" s="2"/>
      <c r="KKO106" s="2"/>
      <c r="KKP106" s="2"/>
      <c r="KKQ106" s="2"/>
      <c r="KKR106" s="2"/>
      <c r="KKS106" s="2"/>
      <c r="KKT106" s="2"/>
      <c r="KKU106" s="2"/>
      <c r="KKV106" s="2"/>
      <c r="KKW106" s="2"/>
      <c r="KKX106" s="2"/>
      <c r="KKY106" s="2"/>
      <c r="KKZ106" s="2"/>
      <c r="KLA106" s="2"/>
      <c r="KLB106" s="2"/>
      <c r="KLC106" s="2"/>
      <c r="KLD106" s="2"/>
      <c r="KLE106" s="2"/>
      <c r="KLF106" s="2"/>
      <c r="KLG106" s="2"/>
      <c r="KLH106" s="2"/>
      <c r="KLI106" s="2"/>
      <c r="KLJ106" s="2"/>
      <c r="KLK106" s="2"/>
      <c r="KLL106" s="2"/>
      <c r="KLM106" s="2"/>
      <c r="KLN106" s="2"/>
      <c r="KLO106" s="2"/>
      <c r="KLP106" s="2"/>
      <c r="KLQ106" s="2"/>
      <c r="KLR106" s="2"/>
      <c r="KLS106" s="2"/>
      <c r="KLT106" s="2"/>
      <c r="KLU106" s="2"/>
      <c r="KLV106" s="2"/>
      <c r="KLW106" s="2"/>
      <c r="KLX106" s="2"/>
      <c r="KLY106" s="2"/>
      <c r="KLZ106" s="2"/>
      <c r="KMA106" s="2"/>
      <c r="KMB106" s="2"/>
      <c r="KMC106" s="2"/>
      <c r="KMD106" s="2"/>
      <c r="KME106" s="2"/>
      <c r="KMF106" s="2"/>
      <c r="KMG106" s="2"/>
      <c r="KMH106" s="2"/>
      <c r="KMI106" s="2"/>
      <c r="KMJ106" s="2"/>
      <c r="KMK106" s="2"/>
      <c r="KML106" s="2"/>
      <c r="KMM106" s="2"/>
      <c r="KMN106" s="2"/>
      <c r="KMO106" s="2"/>
      <c r="KMP106" s="2"/>
      <c r="KMQ106" s="2"/>
      <c r="KMR106" s="2"/>
      <c r="KMS106" s="2"/>
      <c r="KMT106" s="2"/>
      <c r="KMU106" s="2"/>
      <c r="KMV106" s="2"/>
      <c r="KMW106" s="2"/>
      <c r="KMX106" s="2"/>
      <c r="KMY106" s="2"/>
      <c r="KMZ106" s="2"/>
      <c r="KNA106" s="2"/>
      <c r="KNB106" s="2"/>
      <c r="KNC106" s="2"/>
      <c r="KND106" s="2"/>
      <c r="KNE106" s="2"/>
      <c r="KNF106" s="2"/>
      <c r="KNG106" s="2"/>
      <c r="KNH106" s="2"/>
      <c r="KNI106" s="2"/>
      <c r="KNJ106" s="2"/>
      <c r="KNK106" s="2"/>
      <c r="KNL106" s="2"/>
      <c r="KNM106" s="2"/>
      <c r="KNN106" s="2"/>
      <c r="KNO106" s="2"/>
      <c r="KNP106" s="2"/>
      <c r="KNQ106" s="2"/>
      <c r="KNR106" s="2"/>
      <c r="KNS106" s="2"/>
      <c r="KNT106" s="2"/>
      <c r="KNU106" s="2"/>
      <c r="KNV106" s="2"/>
      <c r="KNW106" s="2"/>
      <c r="KNX106" s="2"/>
      <c r="KNY106" s="2"/>
      <c r="KNZ106" s="2"/>
      <c r="KOA106" s="2"/>
      <c r="KOB106" s="2"/>
      <c r="KOC106" s="2"/>
      <c r="KOD106" s="2"/>
      <c r="KOE106" s="2"/>
      <c r="KOF106" s="2"/>
      <c r="KOG106" s="2"/>
      <c r="KOH106" s="2"/>
      <c r="KOI106" s="2"/>
      <c r="KOJ106" s="2"/>
      <c r="KOK106" s="2"/>
      <c r="KOL106" s="2"/>
      <c r="KOM106" s="2"/>
      <c r="KON106" s="2"/>
      <c r="KOO106" s="2"/>
      <c r="KOP106" s="2"/>
      <c r="KOQ106" s="2"/>
      <c r="KOR106" s="2"/>
      <c r="KOS106" s="2"/>
      <c r="KOT106" s="2"/>
      <c r="KOU106" s="2"/>
      <c r="KOV106" s="2"/>
      <c r="KOW106" s="2"/>
      <c r="KOX106" s="2"/>
      <c r="KOY106" s="2"/>
      <c r="KOZ106" s="2"/>
      <c r="KPA106" s="2"/>
      <c r="KPB106" s="2"/>
      <c r="KPC106" s="2"/>
      <c r="KPD106" s="2"/>
      <c r="KPE106" s="2"/>
      <c r="KPF106" s="2"/>
      <c r="KPG106" s="2"/>
      <c r="KPH106" s="2"/>
      <c r="KPI106" s="2"/>
      <c r="KPJ106" s="2"/>
      <c r="KPK106" s="2"/>
      <c r="KPL106" s="2"/>
      <c r="KPM106" s="2"/>
      <c r="KPN106" s="2"/>
      <c r="KPO106" s="2"/>
      <c r="KPP106" s="2"/>
      <c r="KPQ106" s="2"/>
      <c r="KPR106" s="2"/>
      <c r="KPS106" s="2"/>
      <c r="KPT106" s="2"/>
      <c r="KPU106" s="2"/>
      <c r="KPV106" s="2"/>
      <c r="KPW106" s="2"/>
      <c r="KPX106" s="2"/>
      <c r="KPY106" s="2"/>
      <c r="KPZ106" s="2"/>
      <c r="KQA106" s="2"/>
      <c r="KQB106" s="2"/>
      <c r="KQC106" s="2"/>
      <c r="KQD106" s="2"/>
      <c r="KQE106" s="2"/>
      <c r="KQF106" s="2"/>
      <c r="KQG106" s="2"/>
      <c r="KQH106" s="2"/>
      <c r="KQI106" s="2"/>
      <c r="KQJ106" s="2"/>
      <c r="KQK106" s="2"/>
      <c r="KQL106" s="2"/>
      <c r="KQM106" s="2"/>
      <c r="KQN106" s="2"/>
      <c r="KQO106" s="2"/>
      <c r="KQP106" s="2"/>
      <c r="KQQ106" s="2"/>
      <c r="KQR106" s="2"/>
      <c r="KQS106" s="2"/>
      <c r="KQT106" s="2"/>
      <c r="KQU106" s="2"/>
      <c r="KQV106" s="2"/>
      <c r="KQW106" s="2"/>
      <c r="KQX106" s="2"/>
      <c r="KQY106" s="2"/>
      <c r="KQZ106" s="2"/>
      <c r="KRA106" s="2"/>
      <c r="KRB106" s="2"/>
      <c r="KRC106" s="2"/>
      <c r="KRD106" s="2"/>
      <c r="KRE106" s="2"/>
      <c r="KRF106" s="2"/>
      <c r="KRG106" s="2"/>
      <c r="KRH106" s="2"/>
      <c r="KRI106" s="2"/>
      <c r="KRJ106" s="2"/>
      <c r="KRK106" s="2"/>
      <c r="KRL106" s="2"/>
      <c r="KRM106" s="2"/>
      <c r="KRN106" s="2"/>
      <c r="KRO106" s="2"/>
      <c r="KRP106" s="2"/>
      <c r="KRQ106" s="2"/>
      <c r="KRR106" s="2"/>
      <c r="KRS106" s="2"/>
      <c r="KRT106" s="2"/>
      <c r="KRU106" s="2"/>
      <c r="KRV106" s="2"/>
      <c r="KRW106" s="2"/>
      <c r="KRX106" s="2"/>
      <c r="KRY106" s="2"/>
      <c r="KRZ106" s="2"/>
      <c r="KSA106" s="2"/>
      <c r="KSB106" s="2"/>
      <c r="KSC106" s="2"/>
      <c r="KSD106" s="2"/>
      <c r="KSE106" s="2"/>
      <c r="KSF106" s="2"/>
      <c r="KSG106" s="2"/>
      <c r="KSH106" s="2"/>
      <c r="KSI106" s="2"/>
      <c r="KSJ106" s="2"/>
      <c r="KSK106" s="2"/>
      <c r="KSL106" s="2"/>
      <c r="KSM106" s="2"/>
      <c r="KSN106" s="2"/>
      <c r="KSO106" s="2"/>
      <c r="KSP106" s="2"/>
      <c r="KSQ106" s="2"/>
      <c r="KSR106" s="2"/>
      <c r="KSS106" s="2"/>
      <c r="KST106" s="2"/>
      <c r="KSU106" s="2"/>
      <c r="KSV106" s="2"/>
      <c r="KSW106" s="2"/>
      <c r="KSX106" s="2"/>
      <c r="KSY106" s="2"/>
      <c r="KSZ106" s="2"/>
      <c r="KTA106" s="2"/>
      <c r="KTB106" s="2"/>
      <c r="KTC106" s="2"/>
      <c r="KTD106" s="2"/>
      <c r="KTE106" s="2"/>
      <c r="KTF106" s="2"/>
      <c r="KTG106" s="2"/>
      <c r="KTH106" s="2"/>
      <c r="KTI106" s="2"/>
      <c r="KTJ106" s="2"/>
      <c r="KTK106" s="2"/>
      <c r="KTL106" s="2"/>
      <c r="KTM106" s="2"/>
      <c r="KTN106" s="2"/>
      <c r="KTO106" s="2"/>
      <c r="KTP106" s="2"/>
      <c r="KTQ106" s="2"/>
      <c r="KTR106" s="2"/>
      <c r="KTS106" s="2"/>
      <c r="KTT106" s="2"/>
      <c r="KTU106" s="2"/>
      <c r="KTV106" s="2"/>
      <c r="KTW106" s="2"/>
      <c r="KTX106" s="2"/>
      <c r="KTY106" s="2"/>
      <c r="KTZ106" s="2"/>
      <c r="KUA106" s="2"/>
      <c r="KUB106" s="2"/>
      <c r="KUC106" s="2"/>
      <c r="KUD106" s="2"/>
      <c r="KUE106" s="2"/>
      <c r="KUF106" s="2"/>
      <c r="KUG106" s="2"/>
      <c r="KUH106" s="2"/>
      <c r="KUI106" s="2"/>
      <c r="KUJ106" s="2"/>
      <c r="KUK106" s="2"/>
      <c r="KUL106" s="2"/>
      <c r="KUM106" s="2"/>
      <c r="KUN106" s="2"/>
      <c r="KUO106" s="2"/>
      <c r="KUP106" s="2"/>
      <c r="KUQ106" s="2"/>
      <c r="KUR106" s="2"/>
      <c r="KUS106" s="2"/>
      <c r="KUT106" s="2"/>
      <c r="KUU106" s="2"/>
      <c r="KUV106" s="2"/>
      <c r="KUW106" s="2"/>
      <c r="KUX106" s="2"/>
      <c r="KUY106" s="2"/>
      <c r="KUZ106" s="2"/>
      <c r="KVA106" s="2"/>
      <c r="KVB106" s="2"/>
      <c r="KVC106" s="2"/>
      <c r="KVD106" s="2"/>
      <c r="KVE106" s="2"/>
      <c r="KVF106" s="2"/>
      <c r="KVG106" s="2"/>
      <c r="KVH106" s="2"/>
      <c r="KVI106" s="2"/>
      <c r="KVJ106" s="2"/>
      <c r="KVK106" s="2"/>
      <c r="KVL106" s="2"/>
      <c r="KVM106" s="2"/>
      <c r="KVN106" s="2"/>
      <c r="KVO106" s="2"/>
      <c r="KVP106" s="2"/>
      <c r="KVQ106" s="2"/>
      <c r="KVR106" s="2"/>
      <c r="KVS106" s="2"/>
      <c r="KVT106" s="2"/>
      <c r="KVU106" s="2"/>
      <c r="KVV106" s="2"/>
      <c r="KVW106" s="2"/>
      <c r="KVX106" s="2"/>
      <c r="KVY106" s="2"/>
      <c r="KVZ106" s="2"/>
      <c r="KWA106" s="2"/>
      <c r="KWB106" s="2"/>
      <c r="KWC106" s="2"/>
      <c r="KWD106" s="2"/>
      <c r="KWE106" s="2"/>
      <c r="KWF106" s="2"/>
      <c r="KWG106" s="2"/>
      <c r="KWH106" s="2"/>
      <c r="KWI106" s="2"/>
      <c r="KWJ106" s="2"/>
      <c r="KWK106" s="2"/>
      <c r="KWL106" s="2"/>
      <c r="KWM106" s="2"/>
      <c r="KWN106" s="2"/>
      <c r="KWO106" s="2"/>
      <c r="KWP106" s="2"/>
      <c r="KWQ106" s="2"/>
      <c r="KWR106" s="2"/>
      <c r="KWS106" s="2"/>
      <c r="KWT106" s="2"/>
      <c r="KWU106" s="2"/>
      <c r="KWV106" s="2"/>
      <c r="KWW106" s="2"/>
      <c r="KWX106" s="2"/>
      <c r="KWY106" s="2"/>
      <c r="KWZ106" s="2"/>
      <c r="KXA106" s="2"/>
      <c r="KXB106" s="2"/>
      <c r="KXC106" s="2"/>
      <c r="KXD106" s="2"/>
      <c r="KXE106" s="2"/>
      <c r="KXF106" s="2"/>
      <c r="KXG106" s="2"/>
      <c r="KXH106" s="2"/>
      <c r="KXI106" s="2"/>
      <c r="KXJ106" s="2"/>
      <c r="KXK106" s="2"/>
      <c r="KXL106" s="2"/>
      <c r="KXM106" s="2"/>
      <c r="KXN106" s="2"/>
      <c r="KXO106" s="2"/>
      <c r="KXP106" s="2"/>
      <c r="KXQ106" s="2"/>
      <c r="KXR106" s="2"/>
      <c r="KXS106" s="2"/>
      <c r="KXT106" s="2"/>
      <c r="KXU106" s="2"/>
      <c r="KXV106" s="2"/>
      <c r="KXW106" s="2"/>
      <c r="KXX106" s="2"/>
      <c r="KXY106" s="2"/>
      <c r="KXZ106" s="2"/>
      <c r="KYA106" s="2"/>
      <c r="KYB106" s="2"/>
      <c r="KYC106" s="2"/>
      <c r="KYD106" s="2"/>
      <c r="KYE106" s="2"/>
      <c r="KYF106" s="2"/>
      <c r="KYG106" s="2"/>
      <c r="KYH106" s="2"/>
      <c r="KYI106" s="2"/>
      <c r="KYJ106" s="2"/>
      <c r="KYK106" s="2"/>
      <c r="KYL106" s="2"/>
      <c r="KYM106" s="2"/>
      <c r="KYN106" s="2"/>
      <c r="KYO106" s="2"/>
      <c r="KYP106" s="2"/>
      <c r="KYQ106" s="2"/>
      <c r="KYR106" s="2"/>
      <c r="KYS106" s="2"/>
      <c r="KYT106" s="2"/>
      <c r="KYU106" s="2"/>
      <c r="KYV106" s="2"/>
      <c r="KYW106" s="2"/>
      <c r="KYX106" s="2"/>
      <c r="KYY106" s="2"/>
      <c r="KYZ106" s="2"/>
      <c r="KZA106" s="2"/>
      <c r="KZB106" s="2"/>
      <c r="KZC106" s="2"/>
      <c r="KZD106" s="2"/>
      <c r="KZE106" s="2"/>
      <c r="KZF106" s="2"/>
      <c r="KZG106" s="2"/>
      <c r="KZH106" s="2"/>
      <c r="KZI106" s="2"/>
      <c r="KZJ106" s="2"/>
      <c r="KZK106" s="2"/>
      <c r="KZL106" s="2"/>
      <c r="KZM106" s="2"/>
      <c r="KZN106" s="2"/>
      <c r="KZO106" s="2"/>
      <c r="KZP106" s="2"/>
      <c r="KZQ106" s="2"/>
      <c r="KZR106" s="2"/>
      <c r="KZS106" s="2"/>
      <c r="KZT106" s="2"/>
      <c r="KZU106" s="2"/>
      <c r="KZV106" s="2"/>
      <c r="KZW106" s="2"/>
      <c r="KZX106" s="2"/>
      <c r="KZY106" s="2"/>
      <c r="KZZ106" s="2"/>
      <c r="LAA106" s="2"/>
      <c r="LAB106" s="2"/>
      <c r="LAC106" s="2"/>
      <c r="LAD106" s="2"/>
      <c r="LAE106" s="2"/>
      <c r="LAF106" s="2"/>
      <c r="LAG106" s="2"/>
      <c r="LAH106" s="2"/>
      <c r="LAI106" s="2"/>
      <c r="LAJ106" s="2"/>
      <c r="LAK106" s="2"/>
      <c r="LAL106" s="2"/>
      <c r="LAM106" s="2"/>
      <c r="LAN106" s="2"/>
      <c r="LAO106" s="2"/>
      <c r="LAP106" s="2"/>
      <c r="LAQ106" s="2"/>
      <c r="LAR106" s="2"/>
      <c r="LAS106" s="2"/>
      <c r="LAT106" s="2"/>
      <c r="LAU106" s="2"/>
      <c r="LAV106" s="2"/>
      <c r="LAW106" s="2"/>
      <c r="LAX106" s="2"/>
      <c r="LAY106" s="2"/>
      <c r="LAZ106" s="2"/>
      <c r="LBA106" s="2"/>
      <c r="LBB106" s="2"/>
      <c r="LBC106" s="2"/>
      <c r="LBD106" s="2"/>
      <c r="LBE106" s="2"/>
      <c r="LBF106" s="2"/>
      <c r="LBG106" s="2"/>
      <c r="LBH106" s="2"/>
      <c r="LBI106" s="2"/>
      <c r="LBJ106" s="2"/>
      <c r="LBK106" s="2"/>
      <c r="LBL106" s="2"/>
      <c r="LBM106" s="2"/>
      <c r="LBN106" s="2"/>
      <c r="LBO106" s="2"/>
      <c r="LBP106" s="2"/>
      <c r="LBQ106" s="2"/>
      <c r="LBR106" s="2"/>
      <c r="LBS106" s="2"/>
      <c r="LBT106" s="2"/>
      <c r="LBU106" s="2"/>
      <c r="LBV106" s="2"/>
      <c r="LBW106" s="2"/>
      <c r="LBX106" s="2"/>
      <c r="LBY106" s="2"/>
      <c r="LBZ106" s="2"/>
      <c r="LCA106" s="2"/>
      <c r="LCB106" s="2"/>
      <c r="LCC106" s="2"/>
      <c r="LCD106" s="2"/>
      <c r="LCE106" s="2"/>
      <c r="LCF106" s="2"/>
      <c r="LCG106" s="2"/>
      <c r="LCH106" s="2"/>
      <c r="LCI106" s="2"/>
      <c r="LCJ106" s="2"/>
      <c r="LCK106" s="2"/>
      <c r="LCL106" s="2"/>
      <c r="LCM106" s="2"/>
      <c r="LCN106" s="2"/>
      <c r="LCO106" s="2"/>
      <c r="LCP106" s="2"/>
      <c r="LCQ106" s="2"/>
      <c r="LCR106" s="2"/>
      <c r="LCS106" s="2"/>
      <c r="LCT106" s="2"/>
      <c r="LCU106" s="2"/>
      <c r="LCV106" s="2"/>
      <c r="LCW106" s="2"/>
      <c r="LCX106" s="2"/>
      <c r="LCY106" s="2"/>
      <c r="LCZ106" s="2"/>
      <c r="LDA106" s="2"/>
      <c r="LDB106" s="2"/>
      <c r="LDC106" s="2"/>
      <c r="LDD106" s="2"/>
      <c r="LDE106" s="2"/>
      <c r="LDF106" s="2"/>
      <c r="LDG106" s="2"/>
      <c r="LDH106" s="2"/>
      <c r="LDI106" s="2"/>
      <c r="LDJ106" s="2"/>
      <c r="LDK106" s="2"/>
      <c r="LDL106" s="2"/>
      <c r="LDM106" s="2"/>
      <c r="LDN106" s="2"/>
      <c r="LDO106" s="2"/>
      <c r="LDP106" s="2"/>
      <c r="LDQ106" s="2"/>
      <c r="LDR106" s="2"/>
      <c r="LDS106" s="2"/>
      <c r="LDT106" s="2"/>
      <c r="LDU106" s="2"/>
      <c r="LDV106" s="2"/>
      <c r="LDW106" s="2"/>
      <c r="LDX106" s="2"/>
      <c r="LDY106" s="2"/>
      <c r="LDZ106" s="2"/>
      <c r="LEA106" s="2"/>
      <c r="LEB106" s="2"/>
      <c r="LEC106" s="2"/>
      <c r="LED106" s="2"/>
      <c r="LEE106" s="2"/>
      <c r="LEF106" s="2"/>
      <c r="LEG106" s="2"/>
      <c r="LEH106" s="2"/>
      <c r="LEI106" s="2"/>
      <c r="LEJ106" s="2"/>
      <c r="LEK106" s="2"/>
      <c r="LEL106" s="2"/>
      <c r="LEM106" s="2"/>
      <c r="LEN106" s="2"/>
      <c r="LEO106" s="2"/>
      <c r="LEP106" s="2"/>
      <c r="LEQ106" s="2"/>
      <c r="LER106" s="2"/>
      <c r="LES106" s="2"/>
      <c r="LET106" s="2"/>
      <c r="LEU106" s="2"/>
      <c r="LEV106" s="2"/>
      <c r="LEW106" s="2"/>
      <c r="LEX106" s="2"/>
      <c r="LEY106" s="2"/>
      <c r="LEZ106" s="2"/>
      <c r="LFA106" s="2"/>
      <c r="LFB106" s="2"/>
      <c r="LFC106" s="2"/>
      <c r="LFD106" s="2"/>
      <c r="LFE106" s="2"/>
      <c r="LFF106" s="2"/>
      <c r="LFG106" s="2"/>
      <c r="LFH106" s="2"/>
      <c r="LFI106" s="2"/>
      <c r="LFJ106" s="2"/>
      <c r="LFK106" s="2"/>
      <c r="LFL106" s="2"/>
      <c r="LFM106" s="2"/>
      <c r="LFN106" s="2"/>
      <c r="LFO106" s="2"/>
      <c r="LFP106" s="2"/>
      <c r="LFQ106" s="2"/>
      <c r="LFR106" s="2"/>
      <c r="LFS106" s="2"/>
      <c r="LFT106" s="2"/>
      <c r="LFU106" s="2"/>
      <c r="LFV106" s="2"/>
      <c r="LFW106" s="2"/>
      <c r="LFX106" s="2"/>
      <c r="LFY106" s="2"/>
      <c r="LFZ106" s="2"/>
      <c r="LGA106" s="2"/>
      <c r="LGB106" s="2"/>
      <c r="LGC106" s="2"/>
      <c r="LGD106" s="2"/>
      <c r="LGE106" s="2"/>
      <c r="LGF106" s="2"/>
      <c r="LGG106" s="2"/>
      <c r="LGH106" s="2"/>
      <c r="LGI106" s="2"/>
      <c r="LGJ106" s="2"/>
      <c r="LGK106" s="2"/>
      <c r="LGL106" s="2"/>
      <c r="LGM106" s="2"/>
      <c r="LGN106" s="2"/>
      <c r="LGO106" s="2"/>
      <c r="LGP106" s="2"/>
      <c r="LGQ106" s="2"/>
      <c r="LGR106" s="2"/>
      <c r="LGS106" s="2"/>
      <c r="LGT106" s="2"/>
      <c r="LGU106" s="2"/>
      <c r="LGV106" s="2"/>
      <c r="LGW106" s="2"/>
      <c r="LGX106" s="2"/>
      <c r="LGY106" s="2"/>
      <c r="LGZ106" s="2"/>
      <c r="LHA106" s="2"/>
      <c r="LHB106" s="2"/>
      <c r="LHC106" s="2"/>
      <c r="LHD106" s="2"/>
      <c r="LHE106" s="2"/>
      <c r="LHF106" s="2"/>
      <c r="LHG106" s="2"/>
      <c r="LHH106" s="2"/>
      <c r="LHI106" s="2"/>
      <c r="LHJ106" s="2"/>
      <c r="LHK106" s="2"/>
      <c r="LHL106" s="2"/>
      <c r="LHM106" s="2"/>
      <c r="LHN106" s="2"/>
      <c r="LHO106" s="2"/>
      <c r="LHP106" s="2"/>
      <c r="LHQ106" s="2"/>
      <c r="LHR106" s="2"/>
      <c r="LHS106" s="2"/>
      <c r="LHT106" s="2"/>
      <c r="LHU106" s="2"/>
      <c r="LHV106" s="2"/>
      <c r="LHW106" s="2"/>
      <c r="LHX106" s="2"/>
      <c r="LHY106" s="2"/>
      <c r="LHZ106" s="2"/>
      <c r="LIA106" s="2"/>
      <c r="LIB106" s="2"/>
      <c r="LIC106" s="2"/>
      <c r="LID106" s="2"/>
      <c r="LIE106" s="2"/>
      <c r="LIF106" s="2"/>
      <c r="LIG106" s="2"/>
      <c r="LIH106" s="2"/>
      <c r="LII106" s="2"/>
      <c r="LIJ106" s="2"/>
      <c r="LIK106" s="2"/>
      <c r="LIL106" s="2"/>
      <c r="LIM106" s="2"/>
      <c r="LIN106" s="2"/>
      <c r="LIO106" s="2"/>
      <c r="LIP106" s="2"/>
      <c r="LIQ106" s="2"/>
      <c r="LIR106" s="2"/>
      <c r="LIS106" s="2"/>
      <c r="LIT106" s="2"/>
      <c r="LIU106" s="2"/>
      <c r="LIV106" s="2"/>
      <c r="LIW106" s="2"/>
      <c r="LIX106" s="2"/>
      <c r="LIY106" s="2"/>
      <c r="LIZ106" s="2"/>
      <c r="LJA106" s="2"/>
      <c r="LJB106" s="2"/>
      <c r="LJC106" s="2"/>
      <c r="LJD106" s="2"/>
      <c r="LJE106" s="2"/>
      <c r="LJF106" s="2"/>
      <c r="LJG106" s="2"/>
      <c r="LJH106" s="2"/>
      <c r="LJI106" s="2"/>
      <c r="LJJ106" s="2"/>
      <c r="LJK106" s="2"/>
      <c r="LJL106" s="2"/>
      <c r="LJM106" s="2"/>
      <c r="LJN106" s="2"/>
      <c r="LJO106" s="2"/>
      <c r="LJP106" s="2"/>
      <c r="LJQ106" s="2"/>
      <c r="LJR106" s="2"/>
      <c r="LJS106" s="2"/>
      <c r="LJT106" s="2"/>
      <c r="LJU106" s="2"/>
      <c r="LJV106" s="2"/>
      <c r="LJW106" s="2"/>
      <c r="LJX106" s="2"/>
      <c r="LJY106" s="2"/>
      <c r="LJZ106" s="2"/>
      <c r="LKA106" s="2"/>
      <c r="LKB106" s="2"/>
      <c r="LKC106" s="2"/>
      <c r="LKD106" s="2"/>
      <c r="LKE106" s="2"/>
      <c r="LKF106" s="2"/>
      <c r="LKG106" s="2"/>
      <c r="LKH106" s="2"/>
      <c r="LKI106" s="2"/>
      <c r="LKJ106" s="2"/>
      <c r="LKK106" s="2"/>
      <c r="LKL106" s="2"/>
      <c r="LKM106" s="2"/>
      <c r="LKN106" s="2"/>
      <c r="LKO106" s="2"/>
      <c r="LKP106" s="2"/>
      <c r="LKQ106" s="2"/>
      <c r="LKR106" s="2"/>
      <c r="LKS106" s="2"/>
      <c r="LKT106" s="2"/>
      <c r="LKU106" s="2"/>
      <c r="LKV106" s="2"/>
      <c r="LKW106" s="2"/>
      <c r="LKX106" s="2"/>
      <c r="LKY106" s="2"/>
      <c r="LKZ106" s="2"/>
      <c r="LLA106" s="2"/>
      <c r="LLB106" s="2"/>
      <c r="LLC106" s="2"/>
      <c r="LLD106" s="2"/>
      <c r="LLE106" s="2"/>
      <c r="LLF106" s="2"/>
      <c r="LLG106" s="2"/>
      <c r="LLH106" s="2"/>
      <c r="LLI106" s="2"/>
      <c r="LLJ106" s="2"/>
      <c r="LLK106" s="2"/>
      <c r="LLL106" s="2"/>
      <c r="LLM106" s="2"/>
      <c r="LLN106" s="2"/>
      <c r="LLO106" s="2"/>
      <c r="LLP106" s="2"/>
      <c r="LLQ106" s="2"/>
      <c r="LLR106" s="2"/>
      <c r="LLS106" s="2"/>
      <c r="LLT106" s="2"/>
      <c r="LLU106" s="2"/>
      <c r="LLV106" s="2"/>
      <c r="LLW106" s="2"/>
      <c r="LLX106" s="2"/>
      <c r="LLY106" s="2"/>
      <c r="LLZ106" s="2"/>
      <c r="LMA106" s="2"/>
      <c r="LMB106" s="2"/>
      <c r="LMC106" s="2"/>
      <c r="LMD106" s="2"/>
      <c r="LME106" s="2"/>
      <c r="LMF106" s="2"/>
      <c r="LMG106" s="2"/>
      <c r="LMH106" s="2"/>
      <c r="LMI106" s="2"/>
      <c r="LMJ106" s="2"/>
      <c r="LMK106" s="2"/>
      <c r="LML106" s="2"/>
      <c r="LMM106" s="2"/>
      <c r="LMN106" s="2"/>
      <c r="LMO106" s="2"/>
      <c r="LMP106" s="2"/>
      <c r="LMQ106" s="2"/>
      <c r="LMR106" s="2"/>
      <c r="LMS106" s="2"/>
      <c r="LMT106" s="2"/>
      <c r="LMU106" s="2"/>
      <c r="LMV106" s="2"/>
      <c r="LMW106" s="2"/>
      <c r="LMX106" s="2"/>
      <c r="LMY106" s="2"/>
      <c r="LMZ106" s="2"/>
      <c r="LNA106" s="2"/>
      <c r="LNB106" s="2"/>
      <c r="LNC106" s="2"/>
      <c r="LND106" s="2"/>
      <c r="LNE106" s="2"/>
      <c r="LNF106" s="2"/>
      <c r="LNG106" s="2"/>
      <c r="LNH106" s="2"/>
      <c r="LNI106" s="2"/>
      <c r="LNJ106" s="2"/>
      <c r="LNK106" s="2"/>
      <c r="LNL106" s="2"/>
      <c r="LNM106" s="2"/>
      <c r="LNN106" s="2"/>
      <c r="LNO106" s="2"/>
      <c r="LNP106" s="2"/>
      <c r="LNQ106" s="2"/>
      <c r="LNR106" s="2"/>
      <c r="LNS106" s="2"/>
      <c r="LNT106" s="2"/>
      <c r="LNU106" s="2"/>
      <c r="LNV106" s="2"/>
      <c r="LNW106" s="2"/>
      <c r="LNX106" s="2"/>
      <c r="LNY106" s="2"/>
      <c r="LNZ106" s="2"/>
      <c r="LOA106" s="2"/>
      <c r="LOB106" s="2"/>
      <c r="LOC106" s="2"/>
      <c r="LOD106" s="2"/>
      <c r="LOE106" s="2"/>
      <c r="LOF106" s="2"/>
      <c r="LOG106" s="2"/>
      <c r="LOH106" s="2"/>
      <c r="LOI106" s="2"/>
      <c r="LOJ106" s="2"/>
      <c r="LOK106" s="2"/>
      <c r="LOL106" s="2"/>
      <c r="LOM106" s="2"/>
      <c r="LON106" s="2"/>
      <c r="LOO106" s="2"/>
      <c r="LOP106" s="2"/>
      <c r="LOQ106" s="2"/>
      <c r="LOR106" s="2"/>
      <c r="LOS106" s="2"/>
      <c r="LOT106" s="2"/>
      <c r="LOU106" s="2"/>
      <c r="LOV106" s="2"/>
      <c r="LOW106" s="2"/>
      <c r="LOX106" s="2"/>
      <c r="LOY106" s="2"/>
      <c r="LOZ106" s="2"/>
      <c r="LPA106" s="2"/>
      <c r="LPB106" s="2"/>
      <c r="LPC106" s="2"/>
      <c r="LPD106" s="2"/>
      <c r="LPE106" s="2"/>
      <c r="LPF106" s="2"/>
      <c r="LPG106" s="2"/>
      <c r="LPH106" s="2"/>
      <c r="LPI106" s="2"/>
      <c r="LPJ106" s="2"/>
      <c r="LPK106" s="2"/>
      <c r="LPL106" s="2"/>
      <c r="LPM106" s="2"/>
      <c r="LPN106" s="2"/>
      <c r="LPO106" s="2"/>
      <c r="LPP106" s="2"/>
      <c r="LPQ106" s="2"/>
      <c r="LPR106" s="2"/>
      <c r="LPS106" s="2"/>
      <c r="LPT106" s="2"/>
      <c r="LPU106" s="2"/>
      <c r="LPV106" s="2"/>
      <c r="LPW106" s="2"/>
      <c r="LPX106" s="2"/>
      <c r="LPY106" s="2"/>
      <c r="LPZ106" s="2"/>
      <c r="LQA106" s="2"/>
      <c r="LQB106" s="2"/>
      <c r="LQC106" s="2"/>
      <c r="LQD106" s="2"/>
      <c r="LQE106" s="2"/>
      <c r="LQF106" s="2"/>
      <c r="LQG106" s="2"/>
      <c r="LQH106" s="2"/>
      <c r="LQI106" s="2"/>
      <c r="LQJ106" s="2"/>
      <c r="LQK106" s="2"/>
      <c r="LQL106" s="2"/>
      <c r="LQM106" s="2"/>
      <c r="LQN106" s="2"/>
      <c r="LQO106" s="2"/>
      <c r="LQP106" s="2"/>
      <c r="LQQ106" s="2"/>
      <c r="LQR106" s="2"/>
      <c r="LQS106" s="2"/>
      <c r="LQT106" s="2"/>
      <c r="LQU106" s="2"/>
      <c r="LQV106" s="2"/>
      <c r="LQW106" s="2"/>
      <c r="LQX106" s="2"/>
      <c r="LQY106" s="2"/>
      <c r="LQZ106" s="2"/>
      <c r="LRA106" s="2"/>
      <c r="LRB106" s="2"/>
      <c r="LRC106" s="2"/>
      <c r="LRD106" s="2"/>
      <c r="LRE106" s="2"/>
      <c r="LRF106" s="2"/>
      <c r="LRG106" s="2"/>
      <c r="LRH106" s="2"/>
      <c r="LRI106" s="2"/>
      <c r="LRJ106" s="2"/>
      <c r="LRK106" s="2"/>
      <c r="LRL106" s="2"/>
      <c r="LRM106" s="2"/>
      <c r="LRN106" s="2"/>
      <c r="LRO106" s="2"/>
      <c r="LRP106" s="2"/>
      <c r="LRQ106" s="2"/>
      <c r="LRR106" s="2"/>
      <c r="LRS106" s="2"/>
      <c r="LRT106" s="2"/>
      <c r="LRU106" s="2"/>
      <c r="LRV106" s="2"/>
      <c r="LRW106" s="2"/>
      <c r="LRX106" s="2"/>
      <c r="LRY106" s="2"/>
      <c r="LRZ106" s="2"/>
      <c r="LSA106" s="2"/>
      <c r="LSB106" s="2"/>
      <c r="LSC106" s="2"/>
      <c r="LSD106" s="2"/>
      <c r="LSE106" s="2"/>
      <c r="LSF106" s="2"/>
      <c r="LSG106" s="2"/>
      <c r="LSH106" s="2"/>
      <c r="LSI106" s="2"/>
      <c r="LSJ106" s="2"/>
      <c r="LSK106" s="2"/>
      <c r="LSL106" s="2"/>
      <c r="LSM106" s="2"/>
      <c r="LSN106" s="2"/>
      <c r="LSO106" s="2"/>
      <c r="LSP106" s="2"/>
      <c r="LSQ106" s="2"/>
      <c r="LSR106" s="2"/>
      <c r="LSS106" s="2"/>
      <c r="LST106" s="2"/>
      <c r="LSU106" s="2"/>
      <c r="LSV106" s="2"/>
      <c r="LSW106" s="2"/>
      <c r="LSX106" s="2"/>
      <c r="LSY106" s="2"/>
      <c r="LSZ106" s="2"/>
      <c r="LTA106" s="2"/>
      <c r="LTB106" s="2"/>
      <c r="LTC106" s="2"/>
      <c r="LTD106" s="2"/>
      <c r="LTE106" s="2"/>
      <c r="LTF106" s="2"/>
      <c r="LTG106" s="2"/>
      <c r="LTH106" s="2"/>
      <c r="LTI106" s="2"/>
      <c r="LTJ106" s="2"/>
      <c r="LTK106" s="2"/>
      <c r="LTL106" s="2"/>
      <c r="LTM106" s="2"/>
      <c r="LTN106" s="2"/>
      <c r="LTO106" s="2"/>
      <c r="LTP106" s="2"/>
      <c r="LTQ106" s="2"/>
      <c r="LTR106" s="2"/>
      <c r="LTS106" s="2"/>
      <c r="LTT106" s="2"/>
      <c r="LTU106" s="2"/>
      <c r="LTV106" s="2"/>
      <c r="LTW106" s="2"/>
      <c r="LTX106" s="2"/>
      <c r="LTY106" s="2"/>
      <c r="LTZ106" s="2"/>
      <c r="LUA106" s="2"/>
      <c r="LUB106" s="2"/>
      <c r="LUC106" s="2"/>
      <c r="LUD106" s="2"/>
      <c r="LUE106" s="2"/>
      <c r="LUF106" s="2"/>
      <c r="LUG106" s="2"/>
      <c r="LUH106" s="2"/>
      <c r="LUI106" s="2"/>
      <c r="LUJ106" s="2"/>
      <c r="LUK106" s="2"/>
      <c r="LUL106" s="2"/>
      <c r="LUM106" s="2"/>
      <c r="LUN106" s="2"/>
      <c r="LUO106" s="2"/>
      <c r="LUP106" s="2"/>
      <c r="LUQ106" s="2"/>
      <c r="LUR106" s="2"/>
      <c r="LUS106" s="2"/>
      <c r="LUT106" s="2"/>
      <c r="LUU106" s="2"/>
      <c r="LUV106" s="2"/>
      <c r="LUW106" s="2"/>
      <c r="LUX106" s="2"/>
      <c r="LUY106" s="2"/>
      <c r="LUZ106" s="2"/>
      <c r="LVA106" s="2"/>
      <c r="LVB106" s="2"/>
      <c r="LVC106" s="2"/>
      <c r="LVD106" s="2"/>
      <c r="LVE106" s="2"/>
      <c r="LVF106" s="2"/>
      <c r="LVG106" s="2"/>
      <c r="LVH106" s="2"/>
      <c r="LVI106" s="2"/>
      <c r="LVJ106" s="2"/>
      <c r="LVK106" s="2"/>
      <c r="LVL106" s="2"/>
      <c r="LVM106" s="2"/>
      <c r="LVN106" s="2"/>
      <c r="LVO106" s="2"/>
      <c r="LVP106" s="2"/>
      <c r="LVQ106" s="2"/>
      <c r="LVR106" s="2"/>
      <c r="LVS106" s="2"/>
      <c r="LVT106" s="2"/>
      <c r="LVU106" s="2"/>
      <c r="LVV106" s="2"/>
      <c r="LVW106" s="2"/>
      <c r="LVX106" s="2"/>
      <c r="LVY106" s="2"/>
      <c r="LVZ106" s="2"/>
      <c r="LWA106" s="2"/>
      <c r="LWB106" s="2"/>
      <c r="LWC106" s="2"/>
      <c r="LWD106" s="2"/>
      <c r="LWE106" s="2"/>
      <c r="LWF106" s="2"/>
      <c r="LWG106" s="2"/>
      <c r="LWH106" s="2"/>
      <c r="LWI106" s="2"/>
      <c r="LWJ106" s="2"/>
      <c r="LWK106" s="2"/>
      <c r="LWL106" s="2"/>
      <c r="LWM106" s="2"/>
      <c r="LWN106" s="2"/>
      <c r="LWO106" s="2"/>
      <c r="LWP106" s="2"/>
      <c r="LWQ106" s="2"/>
      <c r="LWR106" s="2"/>
      <c r="LWS106" s="2"/>
      <c r="LWT106" s="2"/>
      <c r="LWU106" s="2"/>
      <c r="LWV106" s="2"/>
      <c r="LWW106" s="2"/>
      <c r="LWX106" s="2"/>
      <c r="LWY106" s="2"/>
      <c r="LWZ106" s="2"/>
      <c r="LXA106" s="2"/>
      <c r="LXB106" s="2"/>
      <c r="LXC106" s="2"/>
      <c r="LXD106" s="2"/>
      <c r="LXE106" s="2"/>
      <c r="LXF106" s="2"/>
      <c r="LXG106" s="2"/>
      <c r="LXH106" s="2"/>
      <c r="LXI106" s="2"/>
      <c r="LXJ106" s="2"/>
      <c r="LXK106" s="2"/>
      <c r="LXL106" s="2"/>
      <c r="LXM106" s="2"/>
      <c r="LXN106" s="2"/>
      <c r="LXO106" s="2"/>
      <c r="LXP106" s="2"/>
      <c r="LXQ106" s="2"/>
      <c r="LXR106" s="2"/>
      <c r="LXS106" s="2"/>
      <c r="LXT106" s="2"/>
      <c r="LXU106" s="2"/>
      <c r="LXV106" s="2"/>
      <c r="LXW106" s="2"/>
      <c r="LXX106" s="2"/>
      <c r="LXY106" s="2"/>
      <c r="LXZ106" s="2"/>
      <c r="LYA106" s="2"/>
      <c r="LYB106" s="2"/>
      <c r="LYC106" s="2"/>
      <c r="LYD106" s="2"/>
      <c r="LYE106" s="2"/>
      <c r="LYF106" s="2"/>
      <c r="LYG106" s="2"/>
      <c r="LYH106" s="2"/>
      <c r="LYI106" s="2"/>
      <c r="LYJ106" s="2"/>
      <c r="LYK106" s="2"/>
      <c r="LYL106" s="2"/>
      <c r="LYM106" s="2"/>
      <c r="LYN106" s="2"/>
      <c r="LYO106" s="2"/>
      <c r="LYP106" s="2"/>
      <c r="LYQ106" s="2"/>
      <c r="LYR106" s="2"/>
      <c r="LYS106" s="2"/>
      <c r="LYT106" s="2"/>
      <c r="LYU106" s="2"/>
      <c r="LYV106" s="2"/>
      <c r="LYW106" s="2"/>
      <c r="LYX106" s="2"/>
      <c r="LYY106" s="2"/>
      <c r="LYZ106" s="2"/>
      <c r="LZA106" s="2"/>
      <c r="LZB106" s="2"/>
      <c r="LZC106" s="2"/>
      <c r="LZD106" s="2"/>
      <c r="LZE106" s="2"/>
      <c r="LZF106" s="2"/>
      <c r="LZG106" s="2"/>
      <c r="LZH106" s="2"/>
      <c r="LZI106" s="2"/>
      <c r="LZJ106" s="2"/>
      <c r="LZK106" s="2"/>
      <c r="LZL106" s="2"/>
      <c r="LZM106" s="2"/>
      <c r="LZN106" s="2"/>
      <c r="LZO106" s="2"/>
      <c r="LZP106" s="2"/>
      <c r="LZQ106" s="2"/>
      <c r="LZR106" s="2"/>
      <c r="LZS106" s="2"/>
      <c r="LZT106" s="2"/>
      <c r="LZU106" s="2"/>
      <c r="LZV106" s="2"/>
      <c r="LZW106" s="2"/>
      <c r="LZX106" s="2"/>
      <c r="LZY106" s="2"/>
      <c r="LZZ106" s="2"/>
      <c r="MAA106" s="2"/>
      <c r="MAB106" s="2"/>
      <c r="MAC106" s="2"/>
      <c r="MAD106" s="2"/>
      <c r="MAE106" s="2"/>
      <c r="MAF106" s="2"/>
      <c r="MAG106" s="2"/>
      <c r="MAH106" s="2"/>
      <c r="MAI106" s="2"/>
      <c r="MAJ106" s="2"/>
      <c r="MAK106" s="2"/>
      <c r="MAL106" s="2"/>
      <c r="MAM106" s="2"/>
      <c r="MAN106" s="2"/>
      <c r="MAO106" s="2"/>
      <c r="MAP106" s="2"/>
      <c r="MAQ106" s="2"/>
      <c r="MAR106" s="2"/>
      <c r="MAS106" s="2"/>
      <c r="MAT106" s="2"/>
      <c r="MAU106" s="2"/>
      <c r="MAV106" s="2"/>
      <c r="MAW106" s="2"/>
      <c r="MAX106" s="2"/>
      <c r="MAY106" s="2"/>
      <c r="MAZ106" s="2"/>
      <c r="MBA106" s="2"/>
      <c r="MBB106" s="2"/>
      <c r="MBC106" s="2"/>
      <c r="MBD106" s="2"/>
      <c r="MBE106" s="2"/>
      <c r="MBF106" s="2"/>
      <c r="MBG106" s="2"/>
      <c r="MBH106" s="2"/>
      <c r="MBI106" s="2"/>
      <c r="MBJ106" s="2"/>
      <c r="MBK106" s="2"/>
      <c r="MBL106" s="2"/>
      <c r="MBM106" s="2"/>
      <c r="MBN106" s="2"/>
      <c r="MBO106" s="2"/>
      <c r="MBP106" s="2"/>
      <c r="MBQ106" s="2"/>
      <c r="MBR106" s="2"/>
      <c r="MBS106" s="2"/>
      <c r="MBT106" s="2"/>
      <c r="MBU106" s="2"/>
      <c r="MBV106" s="2"/>
      <c r="MBW106" s="2"/>
      <c r="MBX106" s="2"/>
      <c r="MBY106" s="2"/>
      <c r="MBZ106" s="2"/>
      <c r="MCA106" s="2"/>
      <c r="MCB106" s="2"/>
      <c r="MCC106" s="2"/>
      <c r="MCD106" s="2"/>
      <c r="MCE106" s="2"/>
      <c r="MCF106" s="2"/>
      <c r="MCG106" s="2"/>
      <c r="MCH106" s="2"/>
      <c r="MCI106" s="2"/>
      <c r="MCJ106" s="2"/>
      <c r="MCK106" s="2"/>
      <c r="MCL106" s="2"/>
      <c r="MCM106" s="2"/>
      <c r="MCN106" s="2"/>
      <c r="MCO106" s="2"/>
      <c r="MCP106" s="2"/>
      <c r="MCQ106" s="2"/>
      <c r="MCR106" s="2"/>
      <c r="MCS106" s="2"/>
      <c r="MCT106" s="2"/>
      <c r="MCU106" s="2"/>
      <c r="MCV106" s="2"/>
      <c r="MCW106" s="2"/>
      <c r="MCX106" s="2"/>
      <c r="MCY106" s="2"/>
      <c r="MCZ106" s="2"/>
      <c r="MDA106" s="2"/>
      <c r="MDB106" s="2"/>
      <c r="MDC106" s="2"/>
      <c r="MDD106" s="2"/>
      <c r="MDE106" s="2"/>
      <c r="MDF106" s="2"/>
      <c r="MDG106" s="2"/>
      <c r="MDH106" s="2"/>
      <c r="MDI106" s="2"/>
      <c r="MDJ106" s="2"/>
      <c r="MDK106" s="2"/>
      <c r="MDL106" s="2"/>
      <c r="MDM106" s="2"/>
      <c r="MDN106" s="2"/>
      <c r="MDO106" s="2"/>
      <c r="MDP106" s="2"/>
      <c r="MDQ106" s="2"/>
      <c r="MDR106" s="2"/>
      <c r="MDS106" s="2"/>
      <c r="MDT106" s="2"/>
      <c r="MDU106" s="2"/>
      <c r="MDV106" s="2"/>
      <c r="MDW106" s="2"/>
      <c r="MDX106" s="2"/>
      <c r="MDY106" s="2"/>
      <c r="MDZ106" s="2"/>
      <c r="MEA106" s="2"/>
      <c r="MEB106" s="2"/>
      <c r="MEC106" s="2"/>
      <c r="MED106" s="2"/>
      <c r="MEE106" s="2"/>
      <c r="MEF106" s="2"/>
      <c r="MEG106" s="2"/>
      <c r="MEH106" s="2"/>
      <c r="MEI106" s="2"/>
      <c r="MEJ106" s="2"/>
      <c r="MEK106" s="2"/>
      <c r="MEL106" s="2"/>
      <c r="MEM106" s="2"/>
      <c r="MEN106" s="2"/>
      <c r="MEO106" s="2"/>
      <c r="MEP106" s="2"/>
      <c r="MEQ106" s="2"/>
      <c r="MER106" s="2"/>
      <c r="MES106" s="2"/>
      <c r="MET106" s="2"/>
      <c r="MEU106" s="2"/>
      <c r="MEV106" s="2"/>
      <c r="MEW106" s="2"/>
      <c r="MEX106" s="2"/>
      <c r="MEY106" s="2"/>
      <c r="MEZ106" s="2"/>
      <c r="MFA106" s="2"/>
      <c r="MFB106" s="2"/>
      <c r="MFC106" s="2"/>
      <c r="MFD106" s="2"/>
      <c r="MFE106" s="2"/>
      <c r="MFF106" s="2"/>
      <c r="MFG106" s="2"/>
      <c r="MFH106" s="2"/>
      <c r="MFI106" s="2"/>
      <c r="MFJ106" s="2"/>
      <c r="MFK106" s="2"/>
      <c r="MFL106" s="2"/>
      <c r="MFM106" s="2"/>
      <c r="MFN106" s="2"/>
      <c r="MFO106" s="2"/>
      <c r="MFP106" s="2"/>
      <c r="MFQ106" s="2"/>
      <c r="MFR106" s="2"/>
      <c r="MFS106" s="2"/>
      <c r="MFT106" s="2"/>
      <c r="MFU106" s="2"/>
      <c r="MFV106" s="2"/>
      <c r="MFW106" s="2"/>
      <c r="MFX106" s="2"/>
      <c r="MFY106" s="2"/>
      <c r="MFZ106" s="2"/>
      <c r="MGA106" s="2"/>
      <c r="MGB106" s="2"/>
      <c r="MGC106" s="2"/>
      <c r="MGD106" s="2"/>
      <c r="MGE106" s="2"/>
      <c r="MGF106" s="2"/>
      <c r="MGG106" s="2"/>
      <c r="MGH106" s="2"/>
      <c r="MGI106" s="2"/>
      <c r="MGJ106" s="2"/>
      <c r="MGK106" s="2"/>
      <c r="MGL106" s="2"/>
      <c r="MGM106" s="2"/>
      <c r="MGN106" s="2"/>
      <c r="MGO106" s="2"/>
      <c r="MGP106" s="2"/>
      <c r="MGQ106" s="2"/>
      <c r="MGR106" s="2"/>
      <c r="MGS106" s="2"/>
      <c r="MGT106" s="2"/>
      <c r="MGU106" s="2"/>
      <c r="MGV106" s="2"/>
      <c r="MGW106" s="2"/>
      <c r="MGX106" s="2"/>
      <c r="MGY106" s="2"/>
      <c r="MGZ106" s="2"/>
      <c r="MHA106" s="2"/>
      <c r="MHB106" s="2"/>
      <c r="MHC106" s="2"/>
      <c r="MHD106" s="2"/>
      <c r="MHE106" s="2"/>
      <c r="MHF106" s="2"/>
      <c r="MHG106" s="2"/>
      <c r="MHH106" s="2"/>
      <c r="MHI106" s="2"/>
      <c r="MHJ106" s="2"/>
      <c r="MHK106" s="2"/>
      <c r="MHL106" s="2"/>
      <c r="MHM106" s="2"/>
      <c r="MHN106" s="2"/>
      <c r="MHO106" s="2"/>
      <c r="MHP106" s="2"/>
      <c r="MHQ106" s="2"/>
      <c r="MHR106" s="2"/>
      <c r="MHS106" s="2"/>
      <c r="MHT106" s="2"/>
      <c r="MHU106" s="2"/>
      <c r="MHV106" s="2"/>
      <c r="MHW106" s="2"/>
      <c r="MHX106" s="2"/>
      <c r="MHY106" s="2"/>
      <c r="MHZ106" s="2"/>
      <c r="MIA106" s="2"/>
      <c r="MIB106" s="2"/>
      <c r="MIC106" s="2"/>
      <c r="MID106" s="2"/>
      <c r="MIE106" s="2"/>
      <c r="MIF106" s="2"/>
      <c r="MIG106" s="2"/>
      <c r="MIH106" s="2"/>
      <c r="MII106" s="2"/>
      <c r="MIJ106" s="2"/>
      <c r="MIK106" s="2"/>
      <c r="MIL106" s="2"/>
      <c r="MIM106" s="2"/>
      <c r="MIN106" s="2"/>
      <c r="MIO106" s="2"/>
      <c r="MIP106" s="2"/>
      <c r="MIQ106" s="2"/>
      <c r="MIR106" s="2"/>
      <c r="MIS106" s="2"/>
      <c r="MIT106" s="2"/>
      <c r="MIU106" s="2"/>
      <c r="MIV106" s="2"/>
      <c r="MIW106" s="2"/>
      <c r="MIX106" s="2"/>
      <c r="MIY106" s="2"/>
      <c r="MIZ106" s="2"/>
      <c r="MJA106" s="2"/>
      <c r="MJB106" s="2"/>
      <c r="MJC106" s="2"/>
      <c r="MJD106" s="2"/>
      <c r="MJE106" s="2"/>
      <c r="MJF106" s="2"/>
      <c r="MJG106" s="2"/>
      <c r="MJH106" s="2"/>
      <c r="MJI106" s="2"/>
      <c r="MJJ106" s="2"/>
      <c r="MJK106" s="2"/>
      <c r="MJL106" s="2"/>
      <c r="MJM106" s="2"/>
      <c r="MJN106" s="2"/>
      <c r="MJO106" s="2"/>
      <c r="MJP106" s="2"/>
      <c r="MJQ106" s="2"/>
      <c r="MJR106" s="2"/>
      <c r="MJS106" s="2"/>
      <c r="MJT106" s="2"/>
      <c r="MJU106" s="2"/>
      <c r="MJV106" s="2"/>
      <c r="MJW106" s="2"/>
      <c r="MJX106" s="2"/>
      <c r="MJY106" s="2"/>
      <c r="MJZ106" s="2"/>
      <c r="MKA106" s="2"/>
      <c r="MKB106" s="2"/>
      <c r="MKC106" s="2"/>
      <c r="MKD106" s="2"/>
      <c r="MKE106" s="2"/>
      <c r="MKF106" s="2"/>
      <c r="MKG106" s="2"/>
      <c r="MKH106" s="2"/>
      <c r="MKI106" s="2"/>
      <c r="MKJ106" s="2"/>
      <c r="MKK106" s="2"/>
      <c r="MKL106" s="2"/>
      <c r="MKM106" s="2"/>
      <c r="MKN106" s="2"/>
      <c r="MKO106" s="2"/>
      <c r="MKP106" s="2"/>
      <c r="MKQ106" s="2"/>
      <c r="MKR106" s="2"/>
      <c r="MKS106" s="2"/>
      <c r="MKT106" s="2"/>
      <c r="MKU106" s="2"/>
      <c r="MKV106" s="2"/>
      <c r="MKW106" s="2"/>
      <c r="MKX106" s="2"/>
      <c r="MKY106" s="2"/>
      <c r="MKZ106" s="2"/>
      <c r="MLA106" s="2"/>
      <c r="MLB106" s="2"/>
      <c r="MLC106" s="2"/>
      <c r="MLD106" s="2"/>
      <c r="MLE106" s="2"/>
      <c r="MLF106" s="2"/>
      <c r="MLG106" s="2"/>
      <c r="MLH106" s="2"/>
      <c r="MLI106" s="2"/>
      <c r="MLJ106" s="2"/>
      <c r="MLK106" s="2"/>
      <c r="MLL106" s="2"/>
      <c r="MLM106" s="2"/>
      <c r="MLN106" s="2"/>
      <c r="MLO106" s="2"/>
      <c r="MLP106" s="2"/>
      <c r="MLQ106" s="2"/>
      <c r="MLR106" s="2"/>
      <c r="MLS106" s="2"/>
      <c r="MLT106" s="2"/>
      <c r="MLU106" s="2"/>
      <c r="MLV106" s="2"/>
      <c r="MLW106" s="2"/>
      <c r="MLX106" s="2"/>
      <c r="MLY106" s="2"/>
      <c r="MLZ106" s="2"/>
      <c r="MMA106" s="2"/>
      <c r="MMB106" s="2"/>
      <c r="MMC106" s="2"/>
      <c r="MMD106" s="2"/>
      <c r="MME106" s="2"/>
      <c r="MMF106" s="2"/>
      <c r="MMG106" s="2"/>
      <c r="MMH106" s="2"/>
      <c r="MMI106" s="2"/>
      <c r="MMJ106" s="2"/>
      <c r="MMK106" s="2"/>
      <c r="MML106" s="2"/>
      <c r="MMM106" s="2"/>
      <c r="MMN106" s="2"/>
      <c r="MMO106" s="2"/>
      <c r="MMP106" s="2"/>
      <c r="MMQ106" s="2"/>
      <c r="MMR106" s="2"/>
      <c r="MMS106" s="2"/>
      <c r="MMT106" s="2"/>
      <c r="MMU106" s="2"/>
      <c r="MMV106" s="2"/>
      <c r="MMW106" s="2"/>
      <c r="MMX106" s="2"/>
      <c r="MMY106" s="2"/>
      <c r="MMZ106" s="2"/>
      <c r="MNA106" s="2"/>
      <c r="MNB106" s="2"/>
      <c r="MNC106" s="2"/>
      <c r="MND106" s="2"/>
      <c r="MNE106" s="2"/>
      <c r="MNF106" s="2"/>
      <c r="MNG106" s="2"/>
      <c r="MNH106" s="2"/>
      <c r="MNI106" s="2"/>
      <c r="MNJ106" s="2"/>
      <c r="MNK106" s="2"/>
      <c r="MNL106" s="2"/>
      <c r="MNM106" s="2"/>
      <c r="MNN106" s="2"/>
      <c r="MNO106" s="2"/>
      <c r="MNP106" s="2"/>
      <c r="MNQ106" s="2"/>
      <c r="MNR106" s="2"/>
      <c r="MNS106" s="2"/>
      <c r="MNT106" s="2"/>
      <c r="MNU106" s="2"/>
      <c r="MNV106" s="2"/>
      <c r="MNW106" s="2"/>
      <c r="MNX106" s="2"/>
      <c r="MNY106" s="2"/>
      <c r="MNZ106" s="2"/>
      <c r="MOA106" s="2"/>
      <c r="MOB106" s="2"/>
      <c r="MOC106" s="2"/>
      <c r="MOD106" s="2"/>
      <c r="MOE106" s="2"/>
      <c r="MOF106" s="2"/>
      <c r="MOG106" s="2"/>
      <c r="MOH106" s="2"/>
      <c r="MOI106" s="2"/>
      <c r="MOJ106" s="2"/>
      <c r="MOK106" s="2"/>
      <c r="MOL106" s="2"/>
      <c r="MOM106" s="2"/>
      <c r="MON106" s="2"/>
      <c r="MOO106" s="2"/>
      <c r="MOP106" s="2"/>
      <c r="MOQ106" s="2"/>
      <c r="MOR106" s="2"/>
      <c r="MOS106" s="2"/>
      <c r="MOT106" s="2"/>
      <c r="MOU106" s="2"/>
      <c r="MOV106" s="2"/>
      <c r="MOW106" s="2"/>
      <c r="MOX106" s="2"/>
      <c r="MOY106" s="2"/>
      <c r="MOZ106" s="2"/>
      <c r="MPA106" s="2"/>
      <c r="MPB106" s="2"/>
      <c r="MPC106" s="2"/>
      <c r="MPD106" s="2"/>
      <c r="MPE106" s="2"/>
      <c r="MPF106" s="2"/>
      <c r="MPG106" s="2"/>
      <c r="MPH106" s="2"/>
      <c r="MPI106" s="2"/>
      <c r="MPJ106" s="2"/>
      <c r="MPK106" s="2"/>
      <c r="MPL106" s="2"/>
      <c r="MPM106" s="2"/>
      <c r="MPN106" s="2"/>
      <c r="MPO106" s="2"/>
      <c r="MPP106" s="2"/>
      <c r="MPQ106" s="2"/>
      <c r="MPR106" s="2"/>
      <c r="MPS106" s="2"/>
      <c r="MPT106" s="2"/>
      <c r="MPU106" s="2"/>
      <c r="MPV106" s="2"/>
      <c r="MPW106" s="2"/>
      <c r="MPX106" s="2"/>
      <c r="MPY106" s="2"/>
      <c r="MPZ106" s="2"/>
      <c r="MQA106" s="2"/>
      <c r="MQB106" s="2"/>
      <c r="MQC106" s="2"/>
      <c r="MQD106" s="2"/>
      <c r="MQE106" s="2"/>
      <c r="MQF106" s="2"/>
      <c r="MQG106" s="2"/>
      <c r="MQH106" s="2"/>
      <c r="MQI106" s="2"/>
      <c r="MQJ106" s="2"/>
      <c r="MQK106" s="2"/>
      <c r="MQL106" s="2"/>
      <c r="MQM106" s="2"/>
      <c r="MQN106" s="2"/>
      <c r="MQO106" s="2"/>
      <c r="MQP106" s="2"/>
      <c r="MQQ106" s="2"/>
      <c r="MQR106" s="2"/>
      <c r="MQS106" s="2"/>
      <c r="MQT106" s="2"/>
      <c r="MQU106" s="2"/>
      <c r="MQV106" s="2"/>
      <c r="MQW106" s="2"/>
      <c r="MQX106" s="2"/>
      <c r="MQY106" s="2"/>
      <c r="MQZ106" s="2"/>
      <c r="MRA106" s="2"/>
      <c r="MRB106" s="2"/>
      <c r="MRC106" s="2"/>
      <c r="MRD106" s="2"/>
      <c r="MRE106" s="2"/>
      <c r="MRF106" s="2"/>
      <c r="MRG106" s="2"/>
      <c r="MRH106" s="2"/>
      <c r="MRI106" s="2"/>
      <c r="MRJ106" s="2"/>
      <c r="MRK106" s="2"/>
      <c r="MRL106" s="2"/>
      <c r="MRM106" s="2"/>
      <c r="MRN106" s="2"/>
      <c r="MRO106" s="2"/>
      <c r="MRP106" s="2"/>
      <c r="MRQ106" s="2"/>
      <c r="MRR106" s="2"/>
      <c r="MRS106" s="2"/>
      <c r="MRT106" s="2"/>
      <c r="MRU106" s="2"/>
      <c r="MRV106" s="2"/>
      <c r="MRW106" s="2"/>
      <c r="MRX106" s="2"/>
      <c r="MRY106" s="2"/>
      <c r="MRZ106" s="2"/>
      <c r="MSA106" s="2"/>
      <c r="MSB106" s="2"/>
      <c r="MSC106" s="2"/>
      <c r="MSD106" s="2"/>
      <c r="MSE106" s="2"/>
      <c r="MSF106" s="2"/>
      <c r="MSG106" s="2"/>
      <c r="MSH106" s="2"/>
      <c r="MSI106" s="2"/>
      <c r="MSJ106" s="2"/>
      <c r="MSK106" s="2"/>
      <c r="MSL106" s="2"/>
      <c r="MSM106" s="2"/>
      <c r="MSN106" s="2"/>
      <c r="MSO106" s="2"/>
      <c r="MSP106" s="2"/>
      <c r="MSQ106" s="2"/>
      <c r="MSR106" s="2"/>
      <c r="MSS106" s="2"/>
      <c r="MST106" s="2"/>
      <c r="MSU106" s="2"/>
      <c r="MSV106" s="2"/>
      <c r="MSW106" s="2"/>
      <c r="MSX106" s="2"/>
      <c r="MSY106" s="2"/>
      <c r="MSZ106" s="2"/>
      <c r="MTA106" s="2"/>
      <c r="MTB106" s="2"/>
      <c r="MTC106" s="2"/>
      <c r="MTD106" s="2"/>
      <c r="MTE106" s="2"/>
      <c r="MTF106" s="2"/>
      <c r="MTG106" s="2"/>
      <c r="MTH106" s="2"/>
      <c r="MTI106" s="2"/>
      <c r="MTJ106" s="2"/>
      <c r="MTK106" s="2"/>
      <c r="MTL106" s="2"/>
      <c r="MTM106" s="2"/>
      <c r="MTN106" s="2"/>
      <c r="MTO106" s="2"/>
      <c r="MTP106" s="2"/>
      <c r="MTQ106" s="2"/>
      <c r="MTR106" s="2"/>
      <c r="MTS106" s="2"/>
      <c r="MTT106" s="2"/>
      <c r="MTU106" s="2"/>
      <c r="MTV106" s="2"/>
      <c r="MTW106" s="2"/>
      <c r="MTX106" s="2"/>
      <c r="MTY106" s="2"/>
      <c r="MTZ106" s="2"/>
      <c r="MUA106" s="2"/>
      <c r="MUB106" s="2"/>
      <c r="MUC106" s="2"/>
      <c r="MUD106" s="2"/>
      <c r="MUE106" s="2"/>
      <c r="MUF106" s="2"/>
      <c r="MUG106" s="2"/>
      <c r="MUH106" s="2"/>
      <c r="MUI106" s="2"/>
      <c r="MUJ106" s="2"/>
      <c r="MUK106" s="2"/>
      <c r="MUL106" s="2"/>
      <c r="MUM106" s="2"/>
      <c r="MUN106" s="2"/>
      <c r="MUO106" s="2"/>
      <c r="MUP106" s="2"/>
      <c r="MUQ106" s="2"/>
      <c r="MUR106" s="2"/>
      <c r="MUS106" s="2"/>
      <c r="MUT106" s="2"/>
      <c r="MUU106" s="2"/>
      <c r="MUV106" s="2"/>
      <c r="MUW106" s="2"/>
      <c r="MUX106" s="2"/>
      <c r="MUY106" s="2"/>
      <c r="MUZ106" s="2"/>
      <c r="MVA106" s="2"/>
      <c r="MVB106" s="2"/>
      <c r="MVC106" s="2"/>
      <c r="MVD106" s="2"/>
      <c r="MVE106" s="2"/>
      <c r="MVF106" s="2"/>
      <c r="MVG106" s="2"/>
      <c r="MVH106" s="2"/>
      <c r="MVI106" s="2"/>
      <c r="MVJ106" s="2"/>
      <c r="MVK106" s="2"/>
      <c r="MVL106" s="2"/>
      <c r="MVM106" s="2"/>
      <c r="MVN106" s="2"/>
      <c r="MVO106" s="2"/>
      <c r="MVP106" s="2"/>
      <c r="MVQ106" s="2"/>
      <c r="MVR106" s="2"/>
      <c r="MVS106" s="2"/>
      <c r="MVT106" s="2"/>
      <c r="MVU106" s="2"/>
      <c r="MVV106" s="2"/>
      <c r="MVW106" s="2"/>
      <c r="MVX106" s="2"/>
      <c r="MVY106" s="2"/>
      <c r="MVZ106" s="2"/>
      <c r="MWA106" s="2"/>
      <c r="MWB106" s="2"/>
      <c r="MWC106" s="2"/>
      <c r="MWD106" s="2"/>
      <c r="MWE106" s="2"/>
      <c r="MWF106" s="2"/>
      <c r="MWG106" s="2"/>
      <c r="MWH106" s="2"/>
      <c r="MWI106" s="2"/>
      <c r="MWJ106" s="2"/>
      <c r="MWK106" s="2"/>
      <c r="MWL106" s="2"/>
      <c r="MWM106" s="2"/>
      <c r="MWN106" s="2"/>
      <c r="MWO106" s="2"/>
      <c r="MWP106" s="2"/>
      <c r="MWQ106" s="2"/>
      <c r="MWR106" s="2"/>
      <c r="MWS106" s="2"/>
      <c r="MWT106" s="2"/>
      <c r="MWU106" s="2"/>
      <c r="MWV106" s="2"/>
      <c r="MWW106" s="2"/>
      <c r="MWX106" s="2"/>
      <c r="MWY106" s="2"/>
      <c r="MWZ106" s="2"/>
      <c r="MXA106" s="2"/>
      <c r="MXB106" s="2"/>
      <c r="MXC106" s="2"/>
      <c r="MXD106" s="2"/>
      <c r="MXE106" s="2"/>
      <c r="MXF106" s="2"/>
      <c r="MXG106" s="2"/>
      <c r="MXH106" s="2"/>
      <c r="MXI106" s="2"/>
      <c r="MXJ106" s="2"/>
      <c r="MXK106" s="2"/>
      <c r="MXL106" s="2"/>
      <c r="MXM106" s="2"/>
      <c r="MXN106" s="2"/>
      <c r="MXO106" s="2"/>
      <c r="MXP106" s="2"/>
      <c r="MXQ106" s="2"/>
      <c r="MXR106" s="2"/>
      <c r="MXS106" s="2"/>
      <c r="MXT106" s="2"/>
      <c r="MXU106" s="2"/>
      <c r="MXV106" s="2"/>
      <c r="MXW106" s="2"/>
      <c r="MXX106" s="2"/>
      <c r="MXY106" s="2"/>
      <c r="MXZ106" s="2"/>
      <c r="MYA106" s="2"/>
      <c r="MYB106" s="2"/>
      <c r="MYC106" s="2"/>
      <c r="MYD106" s="2"/>
      <c r="MYE106" s="2"/>
      <c r="MYF106" s="2"/>
      <c r="MYG106" s="2"/>
      <c r="MYH106" s="2"/>
      <c r="MYI106" s="2"/>
      <c r="MYJ106" s="2"/>
      <c r="MYK106" s="2"/>
      <c r="MYL106" s="2"/>
      <c r="MYM106" s="2"/>
      <c r="MYN106" s="2"/>
      <c r="MYO106" s="2"/>
      <c r="MYP106" s="2"/>
      <c r="MYQ106" s="2"/>
      <c r="MYR106" s="2"/>
      <c r="MYS106" s="2"/>
      <c r="MYT106" s="2"/>
      <c r="MYU106" s="2"/>
      <c r="MYV106" s="2"/>
      <c r="MYW106" s="2"/>
      <c r="MYX106" s="2"/>
      <c r="MYY106" s="2"/>
      <c r="MYZ106" s="2"/>
      <c r="MZA106" s="2"/>
      <c r="MZB106" s="2"/>
      <c r="MZC106" s="2"/>
      <c r="MZD106" s="2"/>
      <c r="MZE106" s="2"/>
      <c r="MZF106" s="2"/>
      <c r="MZG106" s="2"/>
      <c r="MZH106" s="2"/>
      <c r="MZI106" s="2"/>
      <c r="MZJ106" s="2"/>
      <c r="MZK106" s="2"/>
      <c r="MZL106" s="2"/>
      <c r="MZM106" s="2"/>
      <c r="MZN106" s="2"/>
      <c r="MZO106" s="2"/>
      <c r="MZP106" s="2"/>
      <c r="MZQ106" s="2"/>
      <c r="MZR106" s="2"/>
      <c r="MZS106" s="2"/>
      <c r="MZT106" s="2"/>
      <c r="MZU106" s="2"/>
      <c r="MZV106" s="2"/>
      <c r="MZW106" s="2"/>
      <c r="MZX106" s="2"/>
      <c r="MZY106" s="2"/>
      <c r="MZZ106" s="2"/>
      <c r="NAA106" s="2"/>
      <c r="NAB106" s="2"/>
      <c r="NAC106" s="2"/>
      <c r="NAD106" s="2"/>
      <c r="NAE106" s="2"/>
      <c r="NAF106" s="2"/>
      <c r="NAG106" s="2"/>
      <c r="NAH106" s="2"/>
      <c r="NAI106" s="2"/>
      <c r="NAJ106" s="2"/>
      <c r="NAK106" s="2"/>
      <c r="NAL106" s="2"/>
      <c r="NAM106" s="2"/>
      <c r="NAN106" s="2"/>
      <c r="NAO106" s="2"/>
      <c r="NAP106" s="2"/>
      <c r="NAQ106" s="2"/>
      <c r="NAR106" s="2"/>
      <c r="NAS106" s="2"/>
      <c r="NAT106" s="2"/>
      <c r="NAU106" s="2"/>
      <c r="NAV106" s="2"/>
      <c r="NAW106" s="2"/>
      <c r="NAX106" s="2"/>
      <c r="NAY106" s="2"/>
      <c r="NAZ106" s="2"/>
      <c r="NBA106" s="2"/>
      <c r="NBB106" s="2"/>
      <c r="NBC106" s="2"/>
      <c r="NBD106" s="2"/>
      <c r="NBE106" s="2"/>
      <c r="NBF106" s="2"/>
      <c r="NBG106" s="2"/>
      <c r="NBH106" s="2"/>
      <c r="NBI106" s="2"/>
      <c r="NBJ106" s="2"/>
      <c r="NBK106" s="2"/>
      <c r="NBL106" s="2"/>
      <c r="NBM106" s="2"/>
      <c r="NBN106" s="2"/>
      <c r="NBO106" s="2"/>
      <c r="NBP106" s="2"/>
      <c r="NBQ106" s="2"/>
      <c r="NBR106" s="2"/>
      <c r="NBS106" s="2"/>
      <c r="NBT106" s="2"/>
      <c r="NBU106" s="2"/>
      <c r="NBV106" s="2"/>
      <c r="NBW106" s="2"/>
      <c r="NBX106" s="2"/>
      <c r="NBY106" s="2"/>
      <c r="NBZ106" s="2"/>
      <c r="NCA106" s="2"/>
      <c r="NCB106" s="2"/>
      <c r="NCC106" s="2"/>
      <c r="NCD106" s="2"/>
      <c r="NCE106" s="2"/>
      <c r="NCF106" s="2"/>
      <c r="NCG106" s="2"/>
      <c r="NCH106" s="2"/>
      <c r="NCI106" s="2"/>
      <c r="NCJ106" s="2"/>
      <c r="NCK106" s="2"/>
      <c r="NCL106" s="2"/>
      <c r="NCM106" s="2"/>
      <c r="NCN106" s="2"/>
      <c r="NCO106" s="2"/>
      <c r="NCP106" s="2"/>
      <c r="NCQ106" s="2"/>
      <c r="NCR106" s="2"/>
      <c r="NCS106" s="2"/>
      <c r="NCT106" s="2"/>
      <c r="NCU106" s="2"/>
      <c r="NCV106" s="2"/>
      <c r="NCW106" s="2"/>
      <c r="NCX106" s="2"/>
      <c r="NCY106" s="2"/>
      <c r="NCZ106" s="2"/>
      <c r="NDA106" s="2"/>
      <c r="NDB106" s="2"/>
      <c r="NDC106" s="2"/>
      <c r="NDD106" s="2"/>
      <c r="NDE106" s="2"/>
      <c r="NDF106" s="2"/>
      <c r="NDG106" s="2"/>
      <c r="NDH106" s="2"/>
      <c r="NDI106" s="2"/>
      <c r="NDJ106" s="2"/>
      <c r="NDK106" s="2"/>
      <c r="NDL106" s="2"/>
      <c r="NDM106" s="2"/>
      <c r="NDN106" s="2"/>
      <c r="NDO106" s="2"/>
      <c r="NDP106" s="2"/>
      <c r="NDQ106" s="2"/>
      <c r="NDR106" s="2"/>
      <c r="NDS106" s="2"/>
      <c r="NDT106" s="2"/>
      <c r="NDU106" s="2"/>
      <c r="NDV106" s="2"/>
      <c r="NDW106" s="2"/>
      <c r="NDX106" s="2"/>
      <c r="NDY106" s="2"/>
      <c r="NDZ106" s="2"/>
      <c r="NEA106" s="2"/>
      <c r="NEB106" s="2"/>
      <c r="NEC106" s="2"/>
      <c r="NED106" s="2"/>
      <c r="NEE106" s="2"/>
      <c r="NEF106" s="2"/>
      <c r="NEG106" s="2"/>
      <c r="NEH106" s="2"/>
      <c r="NEI106" s="2"/>
      <c r="NEJ106" s="2"/>
      <c r="NEK106" s="2"/>
      <c r="NEL106" s="2"/>
      <c r="NEM106" s="2"/>
      <c r="NEN106" s="2"/>
      <c r="NEO106" s="2"/>
      <c r="NEP106" s="2"/>
      <c r="NEQ106" s="2"/>
      <c r="NER106" s="2"/>
      <c r="NES106" s="2"/>
      <c r="NET106" s="2"/>
      <c r="NEU106" s="2"/>
      <c r="NEV106" s="2"/>
      <c r="NEW106" s="2"/>
      <c r="NEX106" s="2"/>
      <c r="NEY106" s="2"/>
      <c r="NEZ106" s="2"/>
      <c r="NFA106" s="2"/>
      <c r="NFB106" s="2"/>
      <c r="NFC106" s="2"/>
      <c r="NFD106" s="2"/>
      <c r="NFE106" s="2"/>
      <c r="NFF106" s="2"/>
      <c r="NFG106" s="2"/>
      <c r="NFH106" s="2"/>
      <c r="NFI106" s="2"/>
      <c r="NFJ106" s="2"/>
      <c r="NFK106" s="2"/>
      <c r="NFL106" s="2"/>
      <c r="NFM106" s="2"/>
      <c r="NFN106" s="2"/>
      <c r="NFO106" s="2"/>
      <c r="NFP106" s="2"/>
      <c r="NFQ106" s="2"/>
      <c r="NFR106" s="2"/>
      <c r="NFS106" s="2"/>
      <c r="NFT106" s="2"/>
      <c r="NFU106" s="2"/>
      <c r="NFV106" s="2"/>
      <c r="NFW106" s="2"/>
      <c r="NFX106" s="2"/>
      <c r="NFY106" s="2"/>
      <c r="NFZ106" s="2"/>
      <c r="NGA106" s="2"/>
      <c r="NGB106" s="2"/>
      <c r="NGC106" s="2"/>
      <c r="NGD106" s="2"/>
      <c r="NGE106" s="2"/>
      <c r="NGF106" s="2"/>
      <c r="NGG106" s="2"/>
      <c r="NGH106" s="2"/>
      <c r="NGI106" s="2"/>
      <c r="NGJ106" s="2"/>
      <c r="NGK106" s="2"/>
      <c r="NGL106" s="2"/>
      <c r="NGM106" s="2"/>
      <c r="NGN106" s="2"/>
      <c r="NGO106" s="2"/>
      <c r="NGP106" s="2"/>
      <c r="NGQ106" s="2"/>
      <c r="NGR106" s="2"/>
      <c r="NGS106" s="2"/>
      <c r="NGT106" s="2"/>
      <c r="NGU106" s="2"/>
      <c r="NGV106" s="2"/>
      <c r="NGW106" s="2"/>
      <c r="NGX106" s="2"/>
      <c r="NGY106" s="2"/>
      <c r="NGZ106" s="2"/>
      <c r="NHA106" s="2"/>
      <c r="NHB106" s="2"/>
      <c r="NHC106" s="2"/>
      <c r="NHD106" s="2"/>
      <c r="NHE106" s="2"/>
      <c r="NHF106" s="2"/>
      <c r="NHG106" s="2"/>
      <c r="NHH106" s="2"/>
      <c r="NHI106" s="2"/>
      <c r="NHJ106" s="2"/>
      <c r="NHK106" s="2"/>
      <c r="NHL106" s="2"/>
      <c r="NHM106" s="2"/>
      <c r="NHN106" s="2"/>
      <c r="NHO106" s="2"/>
      <c r="NHP106" s="2"/>
      <c r="NHQ106" s="2"/>
      <c r="NHR106" s="2"/>
      <c r="NHS106" s="2"/>
      <c r="NHT106" s="2"/>
      <c r="NHU106" s="2"/>
      <c r="NHV106" s="2"/>
      <c r="NHW106" s="2"/>
      <c r="NHX106" s="2"/>
      <c r="NHY106" s="2"/>
      <c r="NHZ106" s="2"/>
      <c r="NIA106" s="2"/>
      <c r="NIB106" s="2"/>
      <c r="NIC106" s="2"/>
      <c r="NID106" s="2"/>
      <c r="NIE106" s="2"/>
      <c r="NIF106" s="2"/>
      <c r="NIG106" s="2"/>
      <c r="NIH106" s="2"/>
      <c r="NII106" s="2"/>
      <c r="NIJ106" s="2"/>
      <c r="NIK106" s="2"/>
      <c r="NIL106" s="2"/>
      <c r="NIM106" s="2"/>
      <c r="NIN106" s="2"/>
      <c r="NIO106" s="2"/>
      <c r="NIP106" s="2"/>
      <c r="NIQ106" s="2"/>
      <c r="NIR106" s="2"/>
      <c r="NIS106" s="2"/>
      <c r="NIT106" s="2"/>
      <c r="NIU106" s="2"/>
      <c r="NIV106" s="2"/>
      <c r="NIW106" s="2"/>
      <c r="NIX106" s="2"/>
      <c r="NIY106" s="2"/>
      <c r="NIZ106" s="2"/>
      <c r="NJA106" s="2"/>
      <c r="NJB106" s="2"/>
      <c r="NJC106" s="2"/>
      <c r="NJD106" s="2"/>
      <c r="NJE106" s="2"/>
      <c r="NJF106" s="2"/>
      <c r="NJG106" s="2"/>
      <c r="NJH106" s="2"/>
      <c r="NJI106" s="2"/>
      <c r="NJJ106" s="2"/>
      <c r="NJK106" s="2"/>
      <c r="NJL106" s="2"/>
      <c r="NJM106" s="2"/>
      <c r="NJN106" s="2"/>
      <c r="NJO106" s="2"/>
      <c r="NJP106" s="2"/>
      <c r="NJQ106" s="2"/>
      <c r="NJR106" s="2"/>
      <c r="NJS106" s="2"/>
      <c r="NJT106" s="2"/>
      <c r="NJU106" s="2"/>
      <c r="NJV106" s="2"/>
      <c r="NJW106" s="2"/>
      <c r="NJX106" s="2"/>
      <c r="NJY106" s="2"/>
      <c r="NJZ106" s="2"/>
      <c r="NKA106" s="2"/>
      <c r="NKB106" s="2"/>
      <c r="NKC106" s="2"/>
      <c r="NKD106" s="2"/>
      <c r="NKE106" s="2"/>
      <c r="NKF106" s="2"/>
      <c r="NKG106" s="2"/>
      <c r="NKH106" s="2"/>
      <c r="NKI106" s="2"/>
      <c r="NKJ106" s="2"/>
      <c r="NKK106" s="2"/>
      <c r="NKL106" s="2"/>
      <c r="NKM106" s="2"/>
      <c r="NKN106" s="2"/>
      <c r="NKO106" s="2"/>
      <c r="NKP106" s="2"/>
      <c r="NKQ106" s="2"/>
      <c r="NKR106" s="2"/>
      <c r="NKS106" s="2"/>
      <c r="NKT106" s="2"/>
      <c r="NKU106" s="2"/>
      <c r="NKV106" s="2"/>
      <c r="NKW106" s="2"/>
      <c r="NKX106" s="2"/>
      <c r="NKY106" s="2"/>
      <c r="NKZ106" s="2"/>
      <c r="NLA106" s="2"/>
      <c r="NLB106" s="2"/>
      <c r="NLC106" s="2"/>
      <c r="NLD106" s="2"/>
      <c r="NLE106" s="2"/>
      <c r="NLF106" s="2"/>
      <c r="NLG106" s="2"/>
      <c r="NLH106" s="2"/>
      <c r="NLI106" s="2"/>
      <c r="NLJ106" s="2"/>
      <c r="NLK106" s="2"/>
      <c r="NLL106" s="2"/>
      <c r="NLM106" s="2"/>
      <c r="NLN106" s="2"/>
      <c r="NLO106" s="2"/>
      <c r="NLP106" s="2"/>
      <c r="NLQ106" s="2"/>
      <c r="NLR106" s="2"/>
      <c r="NLS106" s="2"/>
      <c r="NLT106" s="2"/>
      <c r="NLU106" s="2"/>
      <c r="NLV106" s="2"/>
      <c r="NLW106" s="2"/>
      <c r="NLX106" s="2"/>
      <c r="NLY106" s="2"/>
      <c r="NLZ106" s="2"/>
      <c r="NMA106" s="2"/>
      <c r="NMB106" s="2"/>
      <c r="NMC106" s="2"/>
      <c r="NMD106" s="2"/>
      <c r="NME106" s="2"/>
      <c r="NMF106" s="2"/>
      <c r="NMG106" s="2"/>
      <c r="NMH106" s="2"/>
      <c r="NMI106" s="2"/>
      <c r="NMJ106" s="2"/>
      <c r="NMK106" s="2"/>
      <c r="NML106" s="2"/>
      <c r="NMM106" s="2"/>
      <c r="NMN106" s="2"/>
      <c r="NMO106" s="2"/>
      <c r="NMP106" s="2"/>
      <c r="NMQ106" s="2"/>
      <c r="NMR106" s="2"/>
      <c r="NMS106" s="2"/>
      <c r="NMT106" s="2"/>
      <c r="NMU106" s="2"/>
      <c r="NMV106" s="2"/>
      <c r="NMW106" s="2"/>
      <c r="NMX106" s="2"/>
      <c r="NMY106" s="2"/>
      <c r="NMZ106" s="2"/>
      <c r="NNA106" s="2"/>
      <c r="NNB106" s="2"/>
      <c r="NNC106" s="2"/>
      <c r="NND106" s="2"/>
      <c r="NNE106" s="2"/>
      <c r="NNF106" s="2"/>
      <c r="NNG106" s="2"/>
      <c r="NNH106" s="2"/>
      <c r="NNI106" s="2"/>
      <c r="NNJ106" s="2"/>
      <c r="NNK106" s="2"/>
      <c r="NNL106" s="2"/>
      <c r="NNM106" s="2"/>
      <c r="NNN106" s="2"/>
      <c r="NNO106" s="2"/>
      <c r="NNP106" s="2"/>
      <c r="NNQ106" s="2"/>
      <c r="NNR106" s="2"/>
      <c r="NNS106" s="2"/>
      <c r="NNT106" s="2"/>
      <c r="NNU106" s="2"/>
      <c r="NNV106" s="2"/>
      <c r="NNW106" s="2"/>
      <c r="NNX106" s="2"/>
      <c r="NNY106" s="2"/>
      <c r="NNZ106" s="2"/>
      <c r="NOA106" s="2"/>
      <c r="NOB106" s="2"/>
      <c r="NOC106" s="2"/>
      <c r="NOD106" s="2"/>
      <c r="NOE106" s="2"/>
      <c r="NOF106" s="2"/>
      <c r="NOG106" s="2"/>
      <c r="NOH106" s="2"/>
      <c r="NOI106" s="2"/>
      <c r="NOJ106" s="2"/>
      <c r="NOK106" s="2"/>
      <c r="NOL106" s="2"/>
      <c r="NOM106" s="2"/>
      <c r="NON106" s="2"/>
      <c r="NOO106" s="2"/>
      <c r="NOP106" s="2"/>
      <c r="NOQ106" s="2"/>
      <c r="NOR106" s="2"/>
      <c r="NOS106" s="2"/>
      <c r="NOT106" s="2"/>
      <c r="NOU106" s="2"/>
      <c r="NOV106" s="2"/>
      <c r="NOW106" s="2"/>
      <c r="NOX106" s="2"/>
      <c r="NOY106" s="2"/>
      <c r="NOZ106" s="2"/>
      <c r="NPA106" s="2"/>
      <c r="NPB106" s="2"/>
      <c r="NPC106" s="2"/>
      <c r="NPD106" s="2"/>
      <c r="NPE106" s="2"/>
      <c r="NPF106" s="2"/>
      <c r="NPG106" s="2"/>
      <c r="NPH106" s="2"/>
      <c r="NPI106" s="2"/>
      <c r="NPJ106" s="2"/>
      <c r="NPK106" s="2"/>
      <c r="NPL106" s="2"/>
      <c r="NPM106" s="2"/>
      <c r="NPN106" s="2"/>
      <c r="NPO106" s="2"/>
      <c r="NPP106" s="2"/>
      <c r="NPQ106" s="2"/>
      <c r="NPR106" s="2"/>
      <c r="NPS106" s="2"/>
      <c r="NPT106" s="2"/>
      <c r="NPU106" s="2"/>
      <c r="NPV106" s="2"/>
      <c r="NPW106" s="2"/>
      <c r="NPX106" s="2"/>
      <c r="NPY106" s="2"/>
      <c r="NPZ106" s="2"/>
      <c r="NQA106" s="2"/>
      <c r="NQB106" s="2"/>
      <c r="NQC106" s="2"/>
      <c r="NQD106" s="2"/>
      <c r="NQE106" s="2"/>
      <c r="NQF106" s="2"/>
      <c r="NQG106" s="2"/>
      <c r="NQH106" s="2"/>
      <c r="NQI106" s="2"/>
      <c r="NQJ106" s="2"/>
      <c r="NQK106" s="2"/>
      <c r="NQL106" s="2"/>
      <c r="NQM106" s="2"/>
      <c r="NQN106" s="2"/>
      <c r="NQO106" s="2"/>
      <c r="NQP106" s="2"/>
      <c r="NQQ106" s="2"/>
      <c r="NQR106" s="2"/>
      <c r="NQS106" s="2"/>
      <c r="NQT106" s="2"/>
      <c r="NQU106" s="2"/>
      <c r="NQV106" s="2"/>
      <c r="NQW106" s="2"/>
      <c r="NQX106" s="2"/>
      <c r="NQY106" s="2"/>
      <c r="NQZ106" s="2"/>
      <c r="NRA106" s="2"/>
      <c r="NRB106" s="2"/>
      <c r="NRC106" s="2"/>
      <c r="NRD106" s="2"/>
      <c r="NRE106" s="2"/>
      <c r="NRF106" s="2"/>
      <c r="NRG106" s="2"/>
      <c r="NRH106" s="2"/>
      <c r="NRI106" s="2"/>
      <c r="NRJ106" s="2"/>
      <c r="NRK106" s="2"/>
      <c r="NRL106" s="2"/>
      <c r="NRM106" s="2"/>
      <c r="NRN106" s="2"/>
      <c r="NRO106" s="2"/>
      <c r="NRP106" s="2"/>
      <c r="NRQ106" s="2"/>
      <c r="NRR106" s="2"/>
      <c r="NRS106" s="2"/>
      <c r="NRT106" s="2"/>
      <c r="NRU106" s="2"/>
      <c r="NRV106" s="2"/>
      <c r="NRW106" s="2"/>
      <c r="NRX106" s="2"/>
      <c r="NRY106" s="2"/>
      <c r="NRZ106" s="2"/>
      <c r="NSA106" s="2"/>
      <c r="NSB106" s="2"/>
      <c r="NSC106" s="2"/>
      <c r="NSD106" s="2"/>
      <c r="NSE106" s="2"/>
      <c r="NSF106" s="2"/>
      <c r="NSG106" s="2"/>
      <c r="NSH106" s="2"/>
      <c r="NSI106" s="2"/>
      <c r="NSJ106" s="2"/>
      <c r="NSK106" s="2"/>
      <c r="NSL106" s="2"/>
      <c r="NSM106" s="2"/>
      <c r="NSN106" s="2"/>
      <c r="NSO106" s="2"/>
      <c r="NSP106" s="2"/>
      <c r="NSQ106" s="2"/>
      <c r="NSR106" s="2"/>
      <c r="NSS106" s="2"/>
      <c r="NST106" s="2"/>
      <c r="NSU106" s="2"/>
      <c r="NSV106" s="2"/>
      <c r="NSW106" s="2"/>
      <c r="NSX106" s="2"/>
      <c r="NSY106" s="2"/>
      <c r="NSZ106" s="2"/>
      <c r="NTA106" s="2"/>
      <c r="NTB106" s="2"/>
      <c r="NTC106" s="2"/>
      <c r="NTD106" s="2"/>
      <c r="NTE106" s="2"/>
      <c r="NTF106" s="2"/>
      <c r="NTG106" s="2"/>
      <c r="NTH106" s="2"/>
      <c r="NTI106" s="2"/>
      <c r="NTJ106" s="2"/>
      <c r="NTK106" s="2"/>
      <c r="NTL106" s="2"/>
      <c r="NTM106" s="2"/>
      <c r="NTN106" s="2"/>
      <c r="NTO106" s="2"/>
      <c r="NTP106" s="2"/>
      <c r="NTQ106" s="2"/>
      <c r="NTR106" s="2"/>
      <c r="NTS106" s="2"/>
      <c r="NTT106" s="2"/>
      <c r="NTU106" s="2"/>
      <c r="NTV106" s="2"/>
      <c r="NTW106" s="2"/>
      <c r="NTX106" s="2"/>
      <c r="NTY106" s="2"/>
      <c r="NTZ106" s="2"/>
      <c r="NUA106" s="2"/>
      <c r="NUB106" s="2"/>
      <c r="NUC106" s="2"/>
      <c r="NUD106" s="2"/>
      <c r="NUE106" s="2"/>
      <c r="NUF106" s="2"/>
      <c r="NUG106" s="2"/>
      <c r="NUH106" s="2"/>
      <c r="NUI106" s="2"/>
      <c r="NUJ106" s="2"/>
      <c r="NUK106" s="2"/>
      <c r="NUL106" s="2"/>
      <c r="NUM106" s="2"/>
      <c r="NUN106" s="2"/>
      <c r="NUO106" s="2"/>
      <c r="NUP106" s="2"/>
      <c r="NUQ106" s="2"/>
      <c r="NUR106" s="2"/>
      <c r="NUS106" s="2"/>
      <c r="NUT106" s="2"/>
      <c r="NUU106" s="2"/>
      <c r="NUV106" s="2"/>
      <c r="NUW106" s="2"/>
      <c r="NUX106" s="2"/>
      <c r="NUY106" s="2"/>
      <c r="NUZ106" s="2"/>
      <c r="NVA106" s="2"/>
      <c r="NVB106" s="2"/>
      <c r="NVC106" s="2"/>
      <c r="NVD106" s="2"/>
      <c r="NVE106" s="2"/>
      <c r="NVF106" s="2"/>
      <c r="NVG106" s="2"/>
      <c r="NVH106" s="2"/>
      <c r="NVI106" s="2"/>
      <c r="NVJ106" s="2"/>
      <c r="NVK106" s="2"/>
      <c r="NVL106" s="2"/>
      <c r="NVM106" s="2"/>
      <c r="NVN106" s="2"/>
      <c r="NVO106" s="2"/>
      <c r="NVP106" s="2"/>
      <c r="NVQ106" s="2"/>
      <c r="NVR106" s="2"/>
      <c r="NVS106" s="2"/>
      <c r="NVT106" s="2"/>
      <c r="NVU106" s="2"/>
      <c r="NVV106" s="2"/>
      <c r="NVW106" s="2"/>
      <c r="NVX106" s="2"/>
      <c r="NVY106" s="2"/>
      <c r="NVZ106" s="2"/>
      <c r="NWA106" s="2"/>
      <c r="NWB106" s="2"/>
      <c r="NWC106" s="2"/>
      <c r="NWD106" s="2"/>
      <c r="NWE106" s="2"/>
      <c r="NWF106" s="2"/>
      <c r="NWG106" s="2"/>
      <c r="NWH106" s="2"/>
      <c r="NWI106" s="2"/>
      <c r="NWJ106" s="2"/>
      <c r="NWK106" s="2"/>
      <c r="NWL106" s="2"/>
      <c r="NWM106" s="2"/>
      <c r="NWN106" s="2"/>
      <c r="NWO106" s="2"/>
      <c r="NWP106" s="2"/>
      <c r="NWQ106" s="2"/>
      <c r="NWR106" s="2"/>
      <c r="NWS106" s="2"/>
      <c r="NWT106" s="2"/>
      <c r="NWU106" s="2"/>
      <c r="NWV106" s="2"/>
      <c r="NWW106" s="2"/>
      <c r="NWX106" s="2"/>
      <c r="NWY106" s="2"/>
      <c r="NWZ106" s="2"/>
      <c r="NXA106" s="2"/>
      <c r="NXB106" s="2"/>
      <c r="NXC106" s="2"/>
      <c r="NXD106" s="2"/>
      <c r="NXE106" s="2"/>
      <c r="NXF106" s="2"/>
      <c r="NXG106" s="2"/>
      <c r="NXH106" s="2"/>
      <c r="NXI106" s="2"/>
      <c r="NXJ106" s="2"/>
      <c r="NXK106" s="2"/>
      <c r="NXL106" s="2"/>
      <c r="NXM106" s="2"/>
      <c r="NXN106" s="2"/>
      <c r="NXO106" s="2"/>
      <c r="NXP106" s="2"/>
      <c r="NXQ106" s="2"/>
      <c r="NXR106" s="2"/>
      <c r="NXS106" s="2"/>
      <c r="NXT106" s="2"/>
      <c r="NXU106" s="2"/>
      <c r="NXV106" s="2"/>
      <c r="NXW106" s="2"/>
      <c r="NXX106" s="2"/>
      <c r="NXY106" s="2"/>
      <c r="NXZ106" s="2"/>
      <c r="NYA106" s="2"/>
      <c r="NYB106" s="2"/>
      <c r="NYC106" s="2"/>
      <c r="NYD106" s="2"/>
      <c r="NYE106" s="2"/>
      <c r="NYF106" s="2"/>
      <c r="NYG106" s="2"/>
      <c r="NYH106" s="2"/>
      <c r="NYI106" s="2"/>
      <c r="NYJ106" s="2"/>
      <c r="NYK106" s="2"/>
      <c r="NYL106" s="2"/>
      <c r="NYM106" s="2"/>
      <c r="NYN106" s="2"/>
      <c r="NYO106" s="2"/>
      <c r="NYP106" s="2"/>
      <c r="NYQ106" s="2"/>
      <c r="NYR106" s="2"/>
      <c r="NYS106" s="2"/>
      <c r="NYT106" s="2"/>
      <c r="NYU106" s="2"/>
      <c r="NYV106" s="2"/>
      <c r="NYW106" s="2"/>
      <c r="NYX106" s="2"/>
      <c r="NYY106" s="2"/>
      <c r="NYZ106" s="2"/>
      <c r="NZA106" s="2"/>
      <c r="NZB106" s="2"/>
      <c r="NZC106" s="2"/>
      <c r="NZD106" s="2"/>
      <c r="NZE106" s="2"/>
      <c r="NZF106" s="2"/>
      <c r="NZG106" s="2"/>
      <c r="NZH106" s="2"/>
      <c r="NZI106" s="2"/>
      <c r="NZJ106" s="2"/>
      <c r="NZK106" s="2"/>
      <c r="NZL106" s="2"/>
      <c r="NZM106" s="2"/>
      <c r="NZN106" s="2"/>
      <c r="NZO106" s="2"/>
      <c r="NZP106" s="2"/>
      <c r="NZQ106" s="2"/>
      <c r="NZR106" s="2"/>
      <c r="NZS106" s="2"/>
      <c r="NZT106" s="2"/>
      <c r="NZU106" s="2"/>
      <c r="NZV106" s="2"/>
      <c r="NZW106" s="2"/>
      <c r="NZX106" s="2"/>
      <c r="NZY106" s="2"/>
      <c r="NZZ106" s="2"/>
      <c r="OAA106" s="2"/>
      <c r="OAB106" s="2"/>
      <c r="OAC106" s="2"/>
      <c r="OAD106" s="2"/>
      <c r="OAE106" s="2"/>
      <c r="OAF106" s="2"/>
      <c r="OAG106" s="2"/>
      <c r="OAH106" s="2"/>
      <c r="OAI106" s="2"/>
      <c r="OAJ106" s="2"/>
      <c r="OAK106" s="2"/>
      <c r="OAL106" s="2"/>
      <c r="OAM106" s="2"/>
      <c r="OAN106" s="2"/>
      <c r="OAO106" s="2"/>
      <c r="OAP106" s="2"/>
      <c r="OAQ106" s="2"/>
      <c r="OAR106" s="2"/>
      <c r="OAS106" s="2"/>
      <c r="OAT106" s="2"/>
      <c r="OAU106" s="2"/>
      <c r="OAV106" s="2"/>
      <c r="OAW106" s="2"/>
      <c r="OAX106" s="2"/>
      <c r="OAY106" s="2"/>
      <c r="OAZ106" s="2"/>
      <c r="OBA106" s="2"/>
      <c r="OBB106" s="2"/>
      <c r="OBC106" s="2"/>
      <c r="OBD106" s="2"/>
      <c r="OBE106" s="2"/>
      <c r="OBF106" s="2"/>
      <c r="OBG106" s="2"/>
      <c r="OBH106" s="2"/>
      <c r="OBI106" s="2"/>
      <c r="OBJ106" s="2"/>
      <c r="OBK106" s="2"/>
      <c r="OBL106" s="2"/>
      <c r="OBM106" s="2"/>
      <c r="OBN106" s="2"/>
      <c r="OBO106" s="2"/>
      <c r="OBP106" s="2"/>
      <c r="OBQ106" s="2"/>
      <c r="OBR106" s="2"/>
      <c r="OBS106" s="2"/>
      <c r="OBT106" s="2"/>
      <c r="OBU106" s="2"/>
      <c r="OBV106" s="2"/>
      <c r="OBW106" s="2"/>
      <c r="OBX106" s="2"/>
      <c r="OBY106" s="2"/>
      <c r="OBZ106" s="2"/>
      <c r="OCA106" s="2"/>
      <c r="OCB106" s="2"/>
      <c r="OCC106" s="2"/>
      <c r="OCD106" s="2"/>
      <c r="OCE106" s="2"/>
      <c r="OCF106" s="2"/>
      <c r="OCG106" s="2"/>
      <c r="OCH106" s="2"/>
      <c r="OCI106" s="2"/>
      <c r="OCJ106" s="2"/>
      <c r="OCK106" s="2"/>
      <c r="OCL106" s="2"/>
      <c r="OCM106" s="2"/>
      <c r="OCN106" s="2"/>
      <c r="OCO106" s="2"/>
      <c r="OCP106" s="2"/>
      <c r="OCQ106" s="2"/>
      <c r="OCR106" s="2"/>
      <c r="OCS106" s="2"/>
      <c r="OCT106" s="2"/>
      <c r="OCU106" s="2"/>
      <c r="OCV106" s="2"/>
      <c r="OCW106" s="2"/>
      <c r="OCX106" s="2"/>
      <c r="OCY106" s="2"/>
      <c r="OCZ106" s="2"/>
      <c r="ODA106" s="2"/>
      <c r="ODB106" s="2"/>
      <c r="ODC106" s="2"/>
      <c r="ODD106" s="2"/>
      <c r="ODE106" s="2"/>
      <c r="ODF106" s="2"/>
      <c r="ODG106" s="2"/>
      <c r="ODH106" s="2"/>
      <c r="ODI106" s="2"/>
      <c r="ODJ106" s="2"/>
      <c r="ODK106" s="2"/>
      <c r="ODL106" s="2"/>
      <c r="ODM106" s="2"/>
      <c r="ODN106" s="2"/>
      <c r="ODO106" s="2"/>
      <c r="ODP106" s="2"/>
      <c r="ODQ106" s="2"/>
      <c r="ODR106" s="2"/>
      <c r="ODS106" s="2"/>
      <c r="ODT106" s="2"/>
      <c r="ODU106" s="2"/>
      <c r="ODV106" s="2"/>
      <c r="ODW106" s="2"/>
      <c r="ODX106" s="2"/>
      <c r="ODY106" s="2"/>
      <c r="ODZ106" s="2"/>
      <c r="OEA106" s="2"/>
      <c r="OEB106" s="2"/>
      <c r="OEC106" s="2"/>
      <c r="OED106" s="2"/>
      <c r="OEE106" s="2"/>
      <c r="OEF106" s="2"/>
      <c r="OEG106" s="2"/>
      <c r="OEH106" s="2"/>
      <c r="OEI106" s="2"/>
      <c r="OEJ106" s="2"/>
      <c r="OEK106" s="2"/>
      <c r="OEL106" s="2"/>
      <c r="OEM106" s="2"/>
      <c r="OEN106" s="2"/>
      <c r="OEO106" s="2"/>
      <c r="OEP106" s="2"/>
      <c r="OEQ106" s="2"/>
      <c r="OER106" s="2"/>
      <c r="OES106" s="2"/>
      <c r="OET106" s="2"/>
      <c r="OEU106" s="2"/>
      <c r="OEV106" s="2"/>
      <c r="OEW106" s="2"/>
      <c r="OEX106" s="2"/>
      <c r="OEY106" s="2"/>
      <c r="OEZ106" s="2"/>
      <c r="OFA106" s="2"/>
      <c r="OFB106" s="2"/>
      <c r="OFC106" s="2"/>
      <c r="OFD106" s="2"/>
      <c r="OFE106" s="2"/>
      <c r="OFF106" s="2"/>
      <c r="OFG106" s="2"/>
      <c r="OFH106" s="2"/>
      <c r="OFI106" s="2"/>
      <c r="OFJ106" s="2"/>
      <c r="OFK106" s="2"/>
      <c r="OFL106" s="2"/>
      <c r="OFM106" s="2"/>
      <c r="OFN106" s="2"/>
      <c r="OFO106" s="2"/>
      <c r="OFP106" s="2"/>
      <c r="OFQ106" s="2"/>
      <c r="OFR106" s="2"/>
      <c r="OFS106" s="2"/>
      <c r="OFT106" s="2"/>
      <c r="OFU106" s="2"/>
      <c r="OFV106" s="2"/>
      <c r="OFW106" s="2"/>
      <c r="OFX106" s="2"/>
      <c r="OFY106" s="2"/>
      <c r="OFZ106" s="2"/>
      <c r="OGA106" s="2"/>
      <c r="OGB106" s="2"/>
      <c r="OGC106" s="2"/>
      <c r="OGD106" s="2"/>
      <c r="OGE106" s="2"/>
      <c r="OGF106" s="2"/>
      <c r="OGG106" s="2"/>
      <c r="OGH106" s="2"/>
      <c r="OGI106" s="2"/>
      <c r="OGJ106" s="2"/>
      <c r="OGK106" s="2"/>
      <c r="OGL106" s="2"/>
      <c r="OGM106" s="2"/>
      <c r="OGN106" s="2"/>
      <c r="OGO106" s="2"/>
      <c r="OGP106" s="2"/>
      <c r="OGQ106" s="2"/>
      <c r="OGR106" s="2"/>
      <c r="OGS106" s="2"/>
      <c r="OGT106" s="2"/>
      <c r="OGU106" s="2"/>
      <c r="OGV106" s="2"/>
      <c r="OGW106" s="2"/>
      <c r="OGX106" s="2"/>
      <c r="OGY106" s="2"/>
      <c r="OGZ106" s="2"/>
      <c r="OHA106" s="2"/>
      <c r="OHB106" s="2"/>
      <c r="OHC106" s="2"/>
      <c r="OHD106" s="2"/>
      <c r="OHE106" s="2"/>
      <c r="OHF106" s="2"/>
      <c r="OHG106" s="2"/>
      <c r="OHH106" s="2"/>
      <c r="OHI106" s="2"/>
      <c r="OHJ106" s="2"/>
      <c r="OHK106" s="2"/>
      <c r="OHL106" s="2"/>
      <c r="OHM106" s="2"/>
      <c r="OHN106" s="2"/>
      <c r="OHO106" s="2"/>
      <c r="OHP106" s="2"/>
      <c r="OHQ106" s="2"/>
      <c r="OHR106" s="2"/>
      <c r="OHS106" s="2"/>
      <c r="OHT106" s="2"/>
      <c r="OHU106" s="2"/>
      <c r="OHV106" s="2"/>
      <c r="OHW106" s="2"/>
      <c r="OHX106" s="2"/>
      <c r="OHY106" s="2"/>
      <c r="OHZ106" s="2"/>
      <c r="OIA106" s="2"/>
      <c r="OIB106" s="2"/>
      <c r="OIC106" s="2"/>
      <c r="OID106" s="2"/>
      <c r="OIE106" s="2"/>
      <c r="OIF106" s="2"/>
      <c r="OIG106" s="2"/>
      <c r="OIH106" s="2"/>
      <c r="OII106" s="2"/>
      <c r="OIJ106" s="2"/>
      <c r="OIK106" s="2"/>
      <c r="OIL106" s="2"/>
      <c r="OIM106" s="2"/>
      <c r="OIN106" s="2"/>
      <c r="OIO106" s="2"/>
      <c r="OIP106" s="2"/>
      <c r="OIQ106" s="2"/>
      <c r="OIR106" s="2"/>
      <c r="OIS106" s="2"/>
      <c r="OIT106" s="2"/>
      <c r="OIU106" s="2"/>
      <c r="OIV106" s="2"/>
      <c r="OIW106" s="2"/>
      <c r="OIX106" s="2"/>
      <c r="OIY106" s="2"/>
      <c r="OIZ106" s="2"/>
      <c r="OJA106" s="2"/>
      <c r="OJB106" s="2"/>
      <c r="OJC106" s="2"/>
      <c r="OJD106" s="2"/>
      <c r="OJE106" s="2"/>
      <c r="OJF106" s="2"/>
      <c r="OJG106" s="2"/>
      <c r="OJH106" s="2"/>
      <c r="OJI106" s="2"/>
      <c r="OJJ106" s="2"/>
      <c r="OJK106" s="2"/>
      <c r="OJL106" s="2"/>
      <c r="OJM106" s="2"/>
      <c r="OJN106" s="2"/>
      <c r="OJO106" s="2"/>
      <c r="OJP106" s="2"/>
      <c r="OJQ106" s="2"/>
      <c r="OJR106" s="2"/>
      <c r="OJS106" s="2"/>
      <c r="OJT106" s="2"/>
      <c r="OJU106" s="2"/>
      <c r="OJV106" s="2"/>
      <c r="OJW106" s="2"/>
      <c r="OJX106" s="2"/>
      <c r="OJY106" s="2"/>
      <c r="OJZ106" s="2"/>
      <c r="OKA106" s="2"/>
      <c r="OKB106" s="2"/>
      <c r="OKC106" s="2"/>
      <c r="OKD106" s="2"/>
      <c r="OKE106" s="2"/>
      <c r="OKF106" s="2"/>
      <c r="OKG106" s="2"/>
      <c r="OKH106" s="2"/>
      <c r="OKI106" s="2"/>
      <c r="OKJ106" s="2"/>
      <c r="OKK106" s="2"/>
      <c r="OKL106" s="2"/>
      <c r="OKM106" s="2"/>
      <c r="OKN106" s="2"/>
      <c r="OKO106" s="2"/>
      <c r="OKP106" s="2"/>
      <c r="OKQ106" s="2"/>
      <c r="OKR106" s="2"/>
      <c r="OKS106" s="2"/>
      <c r="OKT106" s="2"/>
      <c r="OKU106" s="2"/>
      <c r="OKV106" s="2"/>
      <c r="OKW106" s="2"/>
      <c r="OKX106" s="2"/>
      <c r="OKY106" s="2"/>
      <c r="OKZ106" s="2"/>
      <c r="OLA106" s="2"/>
      <c r="OLB106" s="2"/>
      <c r="OLC106" s="2"/>
      <c r="OLD106" s="2"/>
      <c r="OLE106" s="2"/>
      <c r="OLF106" s="2"/>
      <c r="OLG106" s="2"/>
      <c r="OLH106" s="2"/>
      <c r="OLI106" s="2"/>
      <c r="OLJ106" s="2"/>
      <c r="OLK106" s="2"/>
      <c r="OLL106" s="2"/>
      <c r="OLM106" s="2"/>
      <c r="OLN106" s="2"/>
      <c r="OLO106" s="2"/>
      <c r="OLP106" s="2"/>
      <c r="OLQ106" s="2"/>
      <c r="OLR106" s="2"/>
      <c r="OLS106" s="2"/>
      <c r="OLT106" s="2"/>
      <c r="OLU106" s="2"/>
      <c r="OLV106" s="2"/>
      <c r="OLW106" s="2"/>
      <c r="OLX106" s="2"/>
      <c r="OLY106" s="2"/>
      <c r="OLZ106" s="2"/>
      <c r="OMA106" s="2"/>
      <c r="OMB106" s="2"/>
      <c r="OMC106" s="2"/>
      <c r="OMD106" s="2"/>
      <c r="OME106" s="2"/>
      <c r="OMF106" s="2"/>
      <c r="OMG106" s="2"/>
      <c r="OMH106" s="2"/>
      <c r="OMI106" s="2"/>
      <c r="OMJ106" s="2"/>
      <c r="OMK106" s="2"/>
      <c r="OML106" s="2"/>
      <c r="OMM106" s="2"/>
      <c r="OMN106" s="2"/>
      <c r="OMO106" s="2"/>
      <c r="OMP106" s="2"/>
      <c r="OMQ106" s="2"/>
      <c r="OMR106" s="2"/>
      <c r="OMS106" s="2"/>
      <c r="OMT106" s="2"/>
      <c r="OMU106" s="2"/>
      <c r="OMV106" s="2"/>
      <c r="OMW106" s="2"/>
      <c r="OMX106" s="2"/>
      <c r="OMY106" s="2"/>
      <c r="OMZ106" s="2"/>
      <c r="ONA106" s="2"/>
      <c r="ONB106" s="2"/>
      <c r="ONC106" s="2"/>
      <c r="OND106" s="2"/>
      <c r="ONE106" s="2"/>
      <c r="ONF106" s="2"/>
      <c r="ONG106" s="2"/>
      <c r="ONH106" s="2"/>
      <c r="ONI106" s="2"/>
      <c r="ONJ106" s="2"/>
      <c r="ONK106" s="2"/>
      <c r="ONL106" s="2"/>
      <c r="ONM106" s="2"/>
      <c r="ONN106" s="2"/>
      <c r="ONO106" s="2"/>
      <c r="ONP106" s="2"/>
      <c r="ONQ106" s="2"/>
      <c r="ONR106" s="2"/>
      <c r="ONS106" s="2"/>
      <c r="ONT106" s="2"/>
      <c r="ONU106" s="2"/>
      <c r="ONV106" s="2"/>
      <c r="ONW106" s="2"/>
      <c r="ONX106" s="2"/>
      <c r="ONY106" s="2"/>
      <c r="ONZ106" s="2"/>
      <c r="OOA106" s="2"/>
      <c r="OOB106" s="2"/>
      <c r="OOC106" s="2"/>
      <c r="OOD106" s="2"/>
      <c r="OOE106" s="2"/>
      <c r="OOF106" s="2"/>
      <c r="OOG106" s="2"/>
      <c r="OOH106" s="2"/>
      <c r="OOI106" s="2"/>
      <c r="OOJ106" s="2"/>
      <c r="OOK106" s="2"/>
      <c r="OOL106" s="2"/>
      <c r="OOM106" s="2"/>
      <c r="OON106" s="2"/>
      <c r="OOO106" s="2"/>
      <c r="OOP106" s="2"/>
      <c r="OOQ106" s="2"/>
      <c r="OOR106" s="2"/>
      <c r="OOS106" s="2"/>
      <c r="OOT106" s="2"/>
      <c r="OOU106" s="2"/>
      <c r="OOV106" s="2"/>
      <c r="OOW106" s="2"/>
      <c r="OOX106" s="2"/>
      <c r="OOY106" s="2"/>
      <c r="OOZ106" s="2"/>
      <c r="OPA106" s="2"/>
      <c r="OPB106" s="2"/>
      <c r="OPC106" s="2"/>
      <c r="OPD106" s="2"/>
      <c r="OPE106" s="2"/>
      <c r="OPF106" s="2"/>
      <c r="OPG106" s="2"/>
      <c r="OPH106" s="2"/>
      <c r="OPI106" s="2"/>
      <c r="OPJ106" s="2"/>
      <c r="OPK106" s="2"/>
      <c r="OPL106" s="2"/>
      <c r="OPM106" s="2"/>
      <c r="OPN106" s="2"/>
      <c r="OPO106" s="2"/>
      <c r="OPP106" s="2"/>
      <c r="OPQ106" s="2"/>
      <c r="OPR106" s="2"/>
      <c r="OPS106" s="2"/>
      <c r="OPT106" s="2"/>
      <c r="OPU106" s="2"/>
      <c r="OPV106" s="2"/>
      <c r="OPW106" s="2"/>
      <c r="OPX106" s="2"/>
      <c r="OPY106" s="2"/>
      <c r="OPZ106" s="2"/>
      <c r="OQA106" s="2"/>
      <c r="OQB106" s="2"/>
      <c r="OQC106" s="2"/>
      <c r="OQD106" s="2"/>
      <c r="OQE106" s="2"/>
      <c r="OQF106" s="2"/>
      <c r="OQG106" s="2"/>
      <c r="OQH106" s="2"/>
      <c r="OQI106" s="2"/>
      <c r="OQJ106" s="2"/>
      <c r="OQK106" s="2"/>
      <c r="OQL106" s="2"/>
      <c r="OQM106" s="2"/>
      <c r="OQN106" s="2"/>
      <c r="OQO106" s="2"/>
      <c r="OQP106" s="2"/>
      <c r="OQQ106" s="2"/>
      <c r="OQR106" s="2"/>
      <c r="OQS106" s="2"/>
      <c r="OQT106" s="2"/>
      <c r="OQU106" s="2"/>
      <c r="OQV106" s="2"/>
      <c r="OQW106" s="2"/>
      <c r="OQX106" s="2"/>
      <c r="OQY106" s="2"/>
      <c r="OQZ106" s="2"/>
      <c r="ORA106" s="2"/>
      <c r="ORB106" s="2"/>
      <c r="ORC106" s="2"/>
      <c r="ORD106" s="2"/>
      <c r="ORE106" s="2"/>
      <c r="ORF106" s="2"/>
      <c r="ORG106" s="2"/>
      <c r="ORH106" s="2"/>
      <c r="ORI106" s="2"/>
      <c r="ORJ106" s="2"/>
      <c r="ORK106" s="2"/>
      <c r="ORL106" s="2"/>
      <c r="ORM106" s="2"/>
      <c r="ORN106" s="2"/>
      <c r="ORO106" s="2"/>
      <c r="ORP106" s="2"/>
      <c r="ORQ106" s="2"/>
      <c r="ORR106" s="2"/>
      <c r="ORS106" s="2"/>
      <c r="ORT106" s="2"/>
      <c r="ORU106" s="2"/>
      <c r="ORV106" s="2"/>
      <c r="ORW106" s="2"/>
      <c r="ORX106" s="2"/>
      <c r="ORY106" s="2"/>
      <c r="ORZ106" s="2"/>
      <c r="OSA106" s="2"/>
      <c r="OSB106" s="2"/>
      <c r="OSC106" s="2"/>
      <c r="OSD106" s="2"/>
      <c r="OSE106" s="2"/>
      <c r="OSF106" s="2"/>
      <c r="OSG106" s="2"/>
      <c r="OSH106" s="2"/>
      <c r="OSI106" s="2"/>
      <c r="OSJ106" s="2"/>
      <c r="OSK106" s="2"/>
      <c r="OSL106" s="2"/>
      <c r="OSM106" s="2"/>
      <c r="OSN106" s="2"/>
      <c r="OSO106" s="2"/>
      <c r="OSP106" s="2"/>
      <c r="OSQ106" s="2"/>
      <c r="OSR106" s="2"/>
      <c r="OSS106" s="2"/>
      <c r="OST106" s="2"/>
      <c r="OSU106" s="2"/>
      <c r="OSV106" s="2"/>
      <c r="OSW106" s="2"/>
      <c r="OSX106" s="2"/>
      <c r="OSY106" s="2"/>
      <c r="OSZ106" s="2"/>
      <c r="OTA106" s="2"/>
      <c r="OTB106" s="2"/>
      <c r="OTC106" s="2"/>
      <c r="OTD106" s="2"/>
      <c r="OTE106" s="2"/>
      <c r="OTF106" s="2"/>
      <c r="OTG106" s="2"/>
      <c r="OTH106" s="2"/>
      <c r="OTI106" s="2"/>
      <c r="OTJ106" s="2"/>
      <c r="OTK106" s="2"/>
      <c r="OTL106" s="2"/>
      <c r="OTM106" s="2"/>
      <c r="OTN106" s="2"/>
      <c r="OTO106" s="2"/>
      <c r="OTP106" s="2"/>
      <c r="OTQ106" s="2"/>
      <c r="OTR106" s="2"/>
      <c r="OTS106" s="2"/>
      <c r="OTT106" s="2"/>
      <c r="OTU106" s="2"/>
      <c r="OTV106" s="2"/>
      <c r="OTW106" s="2"/>
      <c r="OTX106" s="2"/>
      <c r="OTY106" s="2"/>
      <c r="OTZ106" s="2"/>
      <c r="OUA106" s="2"/>
      <c r="OUB106" s="2"/>
      <c r="OUC106" s="2"/>
      <c r="OUD106" s="2"/>
      <c r="OUE106" s="2"/>
      <c r="OUF106" s="2"/>
      <c r="OUG106" s="2"/>
      <c r="OUH106" s="2"/>
      <c r="OUI106" s="2"/>
      <c r="OUJ106" s="2"/>
      <c r="OUK106" s="2"/>
      <c r="OUL106" s="2"/>
      <c r="OUM106" s="2"/>
      <c r="OUN106" s="2"/>
      <c r="OUO106" s="2"/>
      <c r="OUP106" s="2"/>
      <c r="OUQ106" s="2"/>
      <c r="OUR106" s="2"/>
      <c r="OUS106" s="2"/>
      <c r="OUT106" s="2"/>
      <c r="OUU106" s="2"/>
      <c r="OUV106" s="2"/>
      <c r="OUW106" s="2"/>
      <c r="OUX106" s="2"/>
      <c r="OUY106" s="2"/>
      <c r="OUZ106" s="2"/>
      <c r="OVA106" s="2"/>
      <c r="OVB106" s="2"/>
      <c r="OVC106" s="2"/>
      <c r="OVD106" s="2"/>
      <c r="OVE106" s="2"/>
      <c r="OVF106" s="2"/>
      <c r="OVG106" s="2"/>
      <c r="OVH106" s="2"/>
      <c r="OVI106" s="2"/>
      <c r="OVJ106" s="2"/>
      <c r="OVK106" s="2"/>
      <c r="OVL106" s="2"/>
      <c r="OVM106" s="2"/>
      <c r="OVN106" s="2"/>
      <c r="OVO106" s="2"/>
      <c r="OVP106" s="2"/>
      <c r="OVQ106" s="2"/>
      <c r="OVR106" s="2"/>
      <c r="OVS106" s="2"/>
      <c r="OVT106" s="2"/>
      <c r="OVU106" s="2"/>
      <c r="OVV106" s="2"/>
      <c r="OVW106" s="2"/>
      <c r="OVX106" s="2"/>
      <c r="OVY106" s="2"/>
      <c r="OVZ106" s="2"/>
      <c r="OWA106" s="2"/>
      <c r="OWB106" s="2"/>
      <c r="OWC106" s="2"/>
      <c r="OWD106" s="2"/>
      <c r="OWE106" s="2"/>
      <c r="OWF106" s="2"/>
      <c r="OWG106" s="2"/>
      <c r="OWH106" s="2"/>
      <c r="OWI106" s="2"/>
      <c r="OWJ106" s="2"/>
      <c r="OWK106" s="2"/>
      <c r="OWL106" s="2"/>
      <c r="OWM106" s="2"/>
      <c r="OWN106" s="2"/>
      <c r="OWO106" s="2"/>
      <c r="OWP106" s="2"/>
      <c r="OWQ106" s="2"/>
      <c r="OWR106" s="2"/>
      <c r="OWS106" s="2"/>
      <c r="OWT106" s="2"/>
      <c r="OWU106" s="2"/>
      <c r="OWV106" s="2"/>
      <c r="OWW106" s="2"/>
      <c r="OWX106" s="2"/>
      <c r="OWY106" s="2"/>
      <c r="OWZ106" s="2"/>
      <c r="OXA106" s="2"/>
      <c r="OXB106" s="2"/>
      <c r="OXC106" s="2"/>
      <c r="OXD106" s="2"/>
      <c r="OXE106" s="2"/>
      <c r="OXF106" s="2"/>
      <c r="OXG106" s="2"/>
      <c r="OXH106" s="2"/>
      <c r="OXI106" s="2"/>
      <c r="OXJ106" s="2"/>
      <c r="OXK106" s="2"/>
      <c r="OXL106" s="2"/>
      <c r="OXM106" s="2"/>
      <c r="OXN106" s="2"/>
      <c r="OXO106" s="2"/>
      <c r="OXP106" s="2"/>
      <c r="OXQ106" s="2"/>
      <c r="OXR106" s="2"/>
      <c r="OXS106" s="2"/>
      <c r="OXT106" s="2"/>
      <c r="OXU106" s="2"/>
      <c r="OXV106" s="2"/>
      <c r="OXW106" s="2"/>
      <c r="OXX106" s="2"/>
      <c r="OXY106" s="2"/>
      <c r="OXZ106" s="2"/>
      <c r="OYA106" s="2"/>
      <c r="OYB106" s="2"/>
      <c r="OYC106" s="2"/>
      <c r="OYD106" s="2"/>
      <c r="OYE106" s="2"/>
      <c r="OYF106" s="2"/>
      <c r="OYG106" s="2"/>
      <c r="OYH106" s="2"/>
      <c r="OYI106" s="2"/>
      <c r="OYJ106" s="2"/>
      <c r="OYK106" s="2"/>
      <c r="OYL106" s="2"/>
      <c r="OYM106" s="2"/>
      <c r="OYN106" s="2"/>
      <c r="OYO106" s="2"/>
      <c r="OYP106" s="2"/>
      <c r="OYQ106" s="2"/>
      <c r="OYR106" s="2"/>
      <c r="OYS106" s="2"/>
      <c r="OYT106" s="2"/>
      <c r="OYU106" s="2"/>
      <c r="OYV106" s="2"/>
      <c r="OYW106" s="2"/>
      <c r="OYX106" s="2"/>
      <c r="OYY106" s="2"/>
      <c r="OYZ106" s="2"/>
      <c r="OZA106" s="2"/>
      <c r="OZB106" s="2"/>
      <c r="OZC106" s="2"/>
      <c r="OZD106" s="2"/>
      <c r="OZE106" s="2"/>
      <c r="OZF106" s="2"/>
      <c r="OZG106" s="2"/>
      <c r="OZH106" s="2"/>
      <c r="OZI106" s="2"/>
      <c r="OZJ106" s="2"/>
      <c r="OZK106" s="2"/>
      <c r="OZL106" s="2"/>
      <c r="OZM106" s="2"/>
      <c r="OZN106" s="2"/>
      <c r="OZO106" s="2"/>
      <c r="OZP106" s="2"/>
      <c r="OZQ106" s="2"/>
      <c r="OZR106" s="2"/>
      <c r="OZS106" s="2"/>
      <c r="OZT106" s="2"/>
      <c r="OZU106" s="2"/>
      <c r="OZV106" s="2"/>
      <c r="OZW106" s="2"/>
      <c r="OZX106" s="2"/>
      <c r="OZY106" s="2"/>
      <c r="OZZ106" s="2"/>
      <c r="PAA106" s="2"/>
      <c r="PAB106" s="2"/>
      <c r="PAC106" s="2"/>
      <c r="PAD106" s="2"/>
      <c r="PAE106" s="2"/>
      <c r="PAF106" s="2"/>
      <c r="PAG106" s="2"/>
      <c r="PAH106" s="2"/>
      <c r="PAI106" s="2"/>
      <c r="PAJ106" s="2"/>
      <c r="PAK106" s="2"/>
      <c r="PAL106" s="2"/>
      <c r="PAM106" s="2"/>
      <c r="PAN106" s="2"/>
      <c r="PAO106" s="2"/>
      <c r="PAP106" s="2"/>
      <c r="PAQ106" s="2"/>
      <c r="PAR106" s="2"/>
      <c r="PAS106" s="2"/>
      <c r="PAT106" s="2"/>
      <c r="PAU106" s="2"/>
      <c r="PAV106" s="2"/>
      <c r="PAW106" s="2"/>
      <c r="PAX106" s="2"/>
      <c r="PAY106" s="2"/>
      <c r="PAZ106" s="2"/>
      <c r="PBA106" s="2"/>
      <c r="PBB106" s="2"/>
      <c r="PBC106" s="2"/>
      <c r="PBD106" s="2"/>
      <c r="PBE106" s="2"/>
      <c r="PBF106" s="2"/>
      <c r="PBG106" s="2"/>
      <c r="PBH106" s="2"/>
      <c r="PBI106" s="2"/>
      <c r="PBJ106" s="2"/>
      <c r="PBK106" s="2"/>
      <c r="PBL106" s="2"/>
      <c r="PBM106" s="2"/>
      <c r="PBN106" s="2"/>
      <c r="PBO106" s="2"/>
      <c r="PBP106" s="2"/>
      <c r="PBQ106" s="2"/>
      <c r="PBR106" s="2"/>
      <c r="PBS106" s="2"/>
      <c r="PBT106" s="2"/>
      <c r="PBU106" s="2"/>
      <c r="PBV106" s="2"/>
      <c r="PBW106" s="2"/>
      <c r="PBX106" s="2"/>
      <c r="PBY106" s="2"/>
      <c r="PBZ106" s="2"/>
      <c r="PCA106" s="2"/>
      <c r="PCB106" s="2"/>
      <c r="PCC106" s="2"/>
      <c r="PCD106" s="2"/>
      <c r="PCE106" s="2"/>
      <c r="PCF106" s="2"/>
      <c r="PCG106" s="2"/>
      <c r="PCH106" s="2"/>
      <c r="PCI106" s="2"/>
      <c r="PCJ106" s="2"/>
      <c r="PCK106" s="2"/>
      <c r="PCL106" s="2"/>
      <c r="PCM106" s="2"/>
      <c r="PCN106" s="2"/>
      <c r="PCO106" s="2"/>
      <c r="PCP106" s="2"/>
      <c r="PCQ106" s="2"/>
      <c r="PCR106" s="2"/>
      <c r="PCS106" s="2"/>
      <c r="PCT106" s="2"/>
      <c r="PCU106" s="2"/>
      <c r="PCV106" s="2"/>
      <c r="PCW106" s="2"/>
      <c r="PCX106" s="2"/>
      <c r="PCY106" s="2"/>
      <c r="PCZ106" s="2"/>
      <c r="PDA106" s="2"/>
      <c r="PDB106" s="2"/>
      <c r="PDC106" s="2"/>
      <c r="PDD106" s="2"/>
      <c r="PDE106" s="2"/>
      <c r="PDF106" s="2"/>
      <c r="PDG106" s="2"/>
      <c r="PDH106" s="2"/>
      <c r="PDI106" s="2"/>
      <c r="PDJ106" s="2"/>
      <c r="PDK106" s="2"/>
      <c r="PDL106" s="2"/>
      <c r="PDM106" s="2"/>
      <c r="PDN106" s="2"/>
      <c r="PDO106" s="2"/>
      <c r="PDP106" s="2"/>
      <c r="PDQ106" s="2"/>
      <c r="PDR106" s="2"/>
      <c r="PDS106" s="2"/>
      <c r="PDT106" s="2"/>
      <c r="PDU106" s="2"/>
      <c r="PDV106" s="2"/>
      <c r="PDW106" s="2"/>
      <c r="PDX106" s="2"/>
      <c r="PDY106" s="2"/>
      <c r="PDZ106" s="2"/>
      <c r="PEA106" s="2"/>
      <c r="PEB106" s="2"/>
      <c r="PEC106" s="2"/>
      <c r="PED106" s="2"/>
      <c r="PEE106" s="2"/>
      <c r="PEF106" s="2"/>
      <c r="PEG106" s="2"/>
      <c r="PEH106" s="2"/>
      <c r="PEI106" s="2"/>
      <c r="PEJ106" s="2"/>
      <c r="PEK106" s="2"/>
      <c r="PEL106" s="2"/>
      <c r="PEM106" s="2"/>
      <c r="PEN106" s="2"/>
      <c r="PEO106" s="2"/>
      <c r="PEP106" s="2"/>
      <c r="PEQ106" s="2"/>
      <c r="PER106" s="2"/>
      <c r="PES106" s="2"/>
      <c r="PET106" s="2"/>
      <c r="PEU106" s="2"/>
      <c r="PEV106" s="2"/>
      <c r="PEW106" s="2"/>
      <c r="PEX106" s="2"/>
      <c r="PEY106" s="2"/>
      <c r="PEZ106" s="2"/>
      <c r="PFA106" s="2"/>
      <c r="PFB106" s="2"/>
      <c r="PFC106" s="2"/>
      <c r="PFD106" s="2"/>
      <c r="PFE106" s="2"/>
      <c r="PFF106" s="2"/>
      <c r="PFG106" s="2"/>
      <c r="PFH106" s="2"/>
      <c r="PFI106" s="2"/>
      <c r="PFJ106" s="2"/>
      <c r="PFK106" s="2"/>
      <c r="PFL106" s="2"/>
      <c r="PFM106" s="2"/>
      <c r="PFN106" s="2"/>
      <c r="PFO106" s="2"/>
      <c r="PFP106" s="2"/>
      <c r="PFQ106" s="2"/>
      <c r="PFR106" s="2"/>
      <c r="PFS106" s="2"/>
      <c r="PFT106" s="2"/>
      <c r="PFU106" s="2"/>
      <c r="PFV106" s="2"/>
      <c r="PFW106" s="2"/>
      <c r="PFX106" s="2"/>
      <c r="PFY106" s="2"/>
      <c r="PFZ106" s="2"/>
      <c r="PGA106" s="2"/>
      <c r="PGB106" s="2"/>
      <c r="PGC106" s="2"/>
      <c r="PGD106" s="2"/>
      <c r="PGE106" s="2"/>
      <c r="PGF106" s="2"/>
      <c r="PGG106" s="2"/>
      <c r="PGH106" s="2"/>
      <c r="PGI106" s="2"/>
      <c r="PGJ106" s="2"/>
      <c r="PGK106" s="2"/>
      <c r="PGL106" s="2"/>
      <c r="PGM106" s="2"/>
      <c r="PGN106" s="2"/>
      <c r="PGO106" s="2"/>
      <c r="PGP106" s="2"/>
      <c r="PGQ106" s="2"/>
      <c r="PGR106" s="2"/>
      <c r="PGS106" s="2"/>
      <c r="PGT106" s="2"/>
      <c r="PGU106" s="2"/>
      <c r="PGV106" s="2"/>
      <c r="PGW106" s="2"/>
      <c r="PGX106" s="2"/>
      <c r="PGY106" s="2"/>
      <c r="PGZ106" s="2"/>
      <c r="PHA106" s="2"/>
      <c r="PHB106" s="2"/>
      <c r="PHC106" s="2"/>
      <c r="PHD106" s="2"/>
      <c r="PHE106" s="2"/>
      <c r="PHF106" s="2"/>
      <c r="PHG106" s="2"/>
      <c r="PHH106" s="2"/>
      <c r="PHI106" s="2"/>
      <c r="PHJ106" s="2"/>
      <c r="PHK106" s="2"/>
      <c r="PHL106" s="2"/>
      <c r="PHM106" s="2"/>
      <c r="PHN106" s="2"/>
      <c r="PHO106" s="2"/>
      <c r="PHP106" s="2"/>
      <c r="PHQ106" s="2"/>
      <c r="PHR106" s="2"/>
      <c r="PHS106" s="2"/>
      <c r="PHT106" s="2"/>
      <c r="PHU106" s="2"/>
      <c r="PHV106" s="2"/>
      <c r="PHW106" s="2"/>
      <c r="PHX106" s="2"/>
      <c r="PHY106" s="2"/>
      <c r="PHZ106" s="2"/>
      <c r="PIA106" s="2"/>
      <c r="PIB106" s="2"/>
      <c r="PIC106" s="2"/>
      <c r="PID106" s="2"/>
      <c r="PIE106" s="2"/>
      <c r="PIF106" s="2"/>
      <c r="PIG106" s="2"/>
      <c r="PIH106" s="2"/>
      <c r="PII106" s="2"/>
      <c r="PIJ106" s="2"/>
      <c r="PIK106" s="2"/>
      <c r="PIL106" s="2"/>
      <c r="PIM106" s="2"/>
      <c r="PIN106" s="2"/>
      <c r="PIO106" s="2"/>
      <c r="PIP106" s="2"/>
      <c r="PIQ106" s="2"/>
      <c r="PIR106" s="2"/>
      <c r="PIS106" s="2"/>
      <c r="PIT106" s="2"/>
      <c r="PIU106" s="2"/>
      <c r="PIV106" s="2"/>
      <c r="PIW106" s="2"/>
      <c r="PIX106" s="2"/>
      <c r="PIY106" s="2"/>
      <c r="PIZ106" s="2"/>
      <c r="PJA106" s="2"/>
      <c r="PJB106" s="2"/>
      <c r="PJC106" s="2"/>
      <c r="PJD106" s="2"/>
      <c r="PJE106" s="2"/>
      <c r="PJF106" s="2"/>
      <c r="PJG106" s="2"/>
      <c r="PJH106" s="2"/>
      <c r="PJI106" s="2"/>
      <c r="PJJ106" s="2"/>
      <c r="PJK106" s="2"/>
      <c r="PJL106" s="2"/>
      <c r="PJM106" s="2"/>
      <c r="PJN106" s="2"/>
      <c r="PJO106" s="2"/>
      <c r="PJP106" s="2"/>
      <c r="PJQ106" s="2"/>
      <c r="PJR106" s="2"/>
      <c r="PJS106" s="2"/>
      <c r="PJT106" s="2"/>
      <c r="PJU106" s="2"/>
      <c r="PJV106" s="2"/>
      <c r="PJW106" s="2"/>
      <c r="PJX106" s="2"/>
      <c r="PJY106" s="2"/>
      <c r="PJZ106" s="2"/>
      <c r="PKA106" s="2"/>
      <c r="PKB106" s="2"/>
      <c r="PKC106" s="2"/>
      <c r="PKD106" s="2"/>
      <c r="PKE106" s="2"/>
      <c r="PKF106" s="2"/>
      <c r="PKG106" s="2"/>
      <c r="PKH106" s="2"/>
      <c r="PKI106" s="2"/>
      <c r="PKJ106" s="2"/>
      <c r="PKK106" s="2"/>
      <c r="PKL106" s="2"/>
      <c r="PKM106" s="2"/>
      <c r="PKN106" s="2"/>
      <c r="PKO106" s="2"/>
      <c r="PKP106" s="2"/>
      <c r="PKQ106" s="2"/>
      <c r="PKR106" s="2"/>
      <c r="PKS106" s="2"/>
      <c r="PKT106" s="2"/>
      <c r="PKU106" s="2"/>
      <c r="PKV106" s="2"/>
      <c r="PKW106" s="2"/>
      <c r="PKX106" s="2"/>
      <c r="PKY106" s="2"/>
      <c r="PKZ106" s="2"/>
      <c r="PLA106" s="2"/>
      <c r="PLB106" s="2"/>
      <c r="PLC106" s="2"/>
      <c r="PLD106" s="2"/>
      <c r="PLE106" s="2"/>
      <c r="PLF106" s="2"/>
      <c r="PLG106" s="2"/>
      <c r="PLH106" s="2"/>
      <c r="PLI106" s="2"/>
      <c r="PLJ106" s="2"/>
      <c r="PLK106" s="2"/>
      <c r="PLL106" s="2"/>
      <c r="PLM106" s="2"/>
      <c r="PLN106" s="2"/>
      <c r="PLO106" s="2"/>
      <c r="PLP106" s="2"/>
      <c r="PLQ106" s="2"/>
      <c r="PLR106" s="2"/>
      <c r="PLS106" s="2"/>
      <c r="PLT106" s="2"/>
      <c r="PLU106" s="2"/>
      <c r="PLV106" s="2"/>
      <c r="PLW106" s="2"/>
      <c r="PLX106" s="2"/>
      <c r="PLY106" s="2"/>
      <c r="PLZ106" s="2"/>
      <c r="PMA106" s="2"/>
      <c r="PMB106" s="2"/>
      <c r="PMC106" s="2"/>
      <c r="PMD106" s="2"/>
      <c r="PME106" s="2"/>
      <c r="PMF106" s="2"/>
      <c r="PMG106" s="2"/>
      <c r="PMH106" s="2"/>
      <c r="PMI106" s="2"/>
      <c r="PMJ106" s="2"/>
      <c r="PMK106" s="2"/>
      <c r="PML106" s="2"/>
      <c r="PMM106" s="2"/>
      <c r="PMN106" s="2"/>
      <c r="PMO106" s="2"/>
      <c r="PMP106" s="2"/>
      <c r="PMQ106" s="2"/>
      <c r="PMR106" s="2"/>
      <c r="PMS106" s="2"/>
      <c r="PMT106" s="2"/>
      <c r="PMU106" s="2"/>
      <c r="PMV106" s="2"/>
      <c r="PMW106" s="2"/>
      <c r="PMX106" s="2"/>
      <c r="PMY106" s="2"/>
      <c r="PMZ106" s="2"/>
      <c r="PNA106" s="2"/>
      <c r="PNB106" s="2"/>
      <c r="PNC106" s="2"/>
      <c r="PND106" s="2"/>
      <c r="PNE106" s="2"/>
      <c r="PNF106" s="2"/>
      <c r="PNG106" s="2"/>
      <c r="PNH106" s="2"/>
      <c r="PNI106" s="2"/>
      <c r="PNJ106" s="2"/>
      <c r="PNK106" s="2"/>
      <c r="PNL106" s="2"/>
      <c r="PNM106" s="2"/>
      <c r="PNN106" s="2"/>
      <c r="PNO106" s="2"/>
      <c r="PNP106" s="2"/>
      <c r="PNQ106" s="2"/>
      <c r="PNR106" s="2"/>
      <c r="PNS106" s="2"/>
      <c r="PNT106" s="2"/>
      <c r="PNU106" s="2"/>
      <c r="PNV106" s="2"/>
      <c r="PNW106" s="2"/>
      <c r="PNX106" s="2"/>
      <c r="PNY106" s="2"/>
      <c r="PNZ106" s="2"/>
      <c r="POA106" s="2"/>
      <c r="POB106" s="2"/>
      <c r="POC106" s="2"/>
      <c r="POD106" s="2"/>
      <c r="POE106" s="2"/>
      <c r="POF106" s="2"/>
      <c r="POG106" s="2"/>
      <c r="POH106" s="2"/>
      <c r="POI106" s="2"/>
      <c r="POJ106" s="2"/>
      <c r="POK106" s="2"/>
      <c r="POL106" s="2"/>
      <c r="POM106" s="2"/>
      <c r="PON106" s="2"/>
      <c r="POO106" s="2"/>
      <c r="POP106" s="2"/>
      <c r="POQ106" s="2"/>
      <c r="POR106" s="2"/>
      <c r="POS106" s="2"/>
      <c r="POT106" s="2"/>
      <c r="POU106" s="2"/>
      <c r="POV106" s="2"/>
      <c r="POW106" s="2"/>
      <c r="POX106" s="2"/>
      <c r="POY106" s="2"/>
      <c r="POZ106" s="2"/>
      <c r="PPA106" s="2"/>
      <c r="PPB106" s="2"/>
      <c r="PPC106" s="2"/>
      <c r="PPD106" s="2"/>
      <c r="PPE106" s="2"/>
      <c r="PPF106" s="2"/>
      <c r="PPG106" s="2"/>
      <c r="PPH106" s="2"/>
      <c r="PPI106" s="2"/>
      <c r="PPJ106" s="2"/>
      <c r="PPK106" s="2"/>
      <c r="PPL106" s="2"/>
      <c r="PPM106" s="2"/>
      <c r="PPN106" s="2"/>
      <c r="PPO106" s="2"/>
      <c r="PPP106" s="2"/>
      <c r="PPQ106" s="2"/>
      <c r="PPR106" s="2"/>
      <c r="PPS106" s="2"/>
      <c r="PPT106" s="2"/>
      <c r="PPU106" s="2"/>
      <c r="PPV106" s="2"/>
      <c r="PPW106" s="2"/>
      <c r="PPX106" s="2"/>
      <c r="PPY106" s="2"/>
      <c r="PPZ106" s="2"/>
      <c r="PQA106" s="2"/>
      <c r="PQB106" s="2"/>
      <c r="PQC106" s="2"/>
      <c r="PQD106" s="2"/>
      <c r="PQE106" s="2"/>
      <c r="PQF106" s="2"/>
      <c r="PQG106" s="2"/>
      <c r="PQH106" s="2"/>
      <c r="PQI106" s="2"/>
      <c r="PQJ106" s="2"/>
      <c r="PQK106" s="2"/>
      <c r="PQL106" s="2"/>
      <c r="PQM106" s="2"/>
      <c r="PQN106" s="2"/>
      <c r="PQO106" s="2"/>
      <c r="PQP106" s="2"/>
      <c r="PQQ106" s="2"/>
      <c r="PQR106" s="2"/>
      <c r="PQS106" s="2"/>
      <c r="PQT106" s="2"/>
      <c r="PQU106" s="2"/>
      <c r="PQV106" s="2"/>
      <c r="PQW106" s="2"/>
      <c r="PQX106" s="2"/>
      <c r="PQY106" s="2"/>
      <c r="PQZ106" s="2"/>
      <c r="PRA106" s="2"/>
      <c r="PRB106" s="2"/>
      <c r="PRC106" s="2"/>
      <c r="PRD106" s="2"/>
      <c r="PRE106" s="2"/>
      <c r="PRF106" s="2"/>
      <c r="PRG106" s="2"/>
      <c r="PRH106" s="2"/>
      <c r="PRI106" s="2"/>
      <c r="PRJ106" s="2"/>
      <c r="PRK106" s="2"/>
      <c r="PRL106" s="2"/>
      <c r="PRM106" s="2"/>
      <c r="PRN106" s="2"/>
      <c r="PRO106" s="2"/>
      <c r="PRP106" s="2"/>
      <c r="PRQ106" s="2"/>
      <c r="PRR106" s="2"/>
      <c r="PRS106" s="2"/>
      <c r="PRT106" s="2"/>
      <c r="PRU106" s="2"/>
      <c r="PRV106" s="2"/>
      <c r="PRW106" s="2"/>
      <c r="PRX106" s="2"/>
      <c r="PRY106" s="2"/>
      <c r="PRZ106" s="2"/>
      <c r="PSA106" s="2"/>
      <c r="PSB106" s="2"/>
      <c r="PSC106" s="2"/>
      <c r="PSD106" s="2"/>
      <c r="PSE106" s="2"/>
      <c r="PSF106" s="2"/>
      <c r="PSG106" s="2"/>
      <c r="PSH106" s="2"/>
      <c r="PSI106" s="2"/>
      <c r="PSJ106" s="2"/>
      <c r="PSK106" s="2"/>
      <c r="PSL106" s="2"/>
      <c r="PSM106" s="2"/>
      <c r="PSN106" s="2"/>
      <c r="PSO106" s="2"/>
      <c r="PSP106" s="2"/>
      <c r="PSQ106" s="2"/>
      <c r="PSR106" s="2"/>
      <c r="PSS106" s="2"/>
      <c r="PST106" s="2"/>
      <c r="PSU106" s="2"/>
      <c r="PSV106" s="2"/>
      <c r="PSW106" s="2"/>
      <c r="PSX106" s="2"/>
      <c r="PSY106" s="2"/>
      <c r="PSZ106" s="2"/>
      <c r="PTA106" s="2"/>
      <c r="PTB106" s="2"/>
      <c r="PTC106" s="2"/>
      <c r="PTD106" s="2"/>
      <c r="PTE106" s="2"/>
      <c r="PTF106" s="2"/>
      <c r="PTG106" s="2"/>
      <c r="PTH106" s="2"/>
      <c r="PTI106" s="2"/>
      <c r="PTJ106" s="2"/>
      <c r="PTK106" s="2"/>
      <c r="PTL106" s="2"/>
      <c r="PTM106" s="2"/>
      <c r="PTN106" s="2"/>
      <c r="PTO106" s="2"/>
      <c r="PTP106" s="2"/>
      <c r="PTQ106" s="2"/>
      <c r="PTR106" s="2"/>
      <c r="PTS106" s="2"/>
      <c r="PTT106" s="2"/>
      <c r="PTU106" s="2"/>
      <c r="PTV106" s="2"/>
      <c r="PTW106" s="2"/>
      <c r="PTX106" s="2"/>
      <c r="PTY106" s="2"/>
      <c r="PTZ106" s="2"/>
      <c r="PUA106" s="2"/>
      <c r="PUB106" s="2"/>
      <c r="PUC106" s="2"/>
      <c r="PUD106" s="2"/>
      <c r="PUE106" s="2"/>
      <c r="PUF106" s="2"/>
      <c r="PUG106" s="2"/>
      <c r="PUH106" s="2"/>
      <c r="PUI106" s="2"/>
      <c r="PUJ106" s="2"/>
      <c r="PUK106" s="2"/>
      <c r="PUL106" s="2"/>
      <c r="PUM106" s="2"/>
      <c r="PUN106" s="2"/>
      <c r="PUO106" s="2"/>
      <c r="PUP106" s="2"/>
      <c r="PUQ106" s="2"/>
      <c r="PUR106" s="2"/>
      <c r="PUS106" s="2"/>
      <c r="PUT106" s="2"/>
      <c r="PUU106" s="2"/>
      <c r="PUV106" s="2"/>
      <c r="PUW106" s="2"/>
      <c r="PUX106" s="2"/>
      <c r="PUY106" s="2"/>
      <c r="PUZ106" s="2"/>
      <c r="PVA106" s="2"/>
      <c r="PVB106" s="2"/>
      <c r="PVC106" s="2"/>
      <c r="PVD106" s="2"/>
      <c r="PVE106" s="2"/>
      <c r="PVF106" s="2"/>
      <c r="PVG106" s="2"/>
      <c r="PVH106" s="2"/>
      <c r="PVI106" s="2"/>
      <c r="PVJ106" s="2"/>
      <c r="PVK106" s="2"/>
      <c r="PVL106" s="2"/>
      <c r="PVM106" s="2"/>
      <c r="PVN106" s="2"/>
      <c r="PVO106" s="2"/>
      <c r="PVP106" s="2"/>
      <c r="PVQ106" s="2"/>
      <c r="PVR106" s="2"/>
      <c r="PVS106" s="2"/>
      <c r="PVT106" s="2"/>
      <c r="PVU106" s="2"/>
      <c r="PVV106" s="2"/>
      <c r="PVW106" s="2"/>
      <c r="PVX106" s="2"/>
      <c r="PVY106" s="2"/>
      <c r="PVZ106" s="2"/>
      <c r="PWA106" s="2"/>
      <c r="PWB106" s="2"/>
      <c r="PWC106" s="2"/>
      <c r="PWD106" s="2"/>
      <c r="PWE106" s="2"/>
      <c r="PWF106" s="2"/>
      <c r="PWG106" s="2"/>
      <c r="PWH106" s="2"/>
      <c r="PWI106" s="2"/>
      <c r="PWJ106" s="2"/>
      <c r="PWK106" s="2"/>
      <c r="PWL106" s="2"/>
      <c r="PWM106" s="2"/>
      <c r="PWN106" s="2"/>
      <c r="PWO106" s="2"/>
      <c r="PWP106" s="2"/>
      <c r="PWQ106" s="2"/>
      <c r="PWR106" s="2"/>
      <c r="PWS106" s="2"/>
      <c r="PWT106" s="2"/>
      <c r="PWU106" s="2"/>
      <c r="PWV106" s="2"/>
      <c r="PWW106" s="2"/>
      <c r="PWX106" s="2"/>
      <c r="PWY106" s="2"/>
      <c r="PWZ106" s="2"/>
      <c r="PXA106" s="2"/>
      <c r="PXB106" s="2"/>
      <c r="PXC106" s="2"/>
      <c r="PXD106" s="2"/>
      <c r="PXE106" s="2"/>
      <c r="PXF106" s="2"/>
      <c r="PXG106" s="2"/>
      <c r="PXH106" s="2"/>
      <c r="PXI106" s="2"/>
      <c r="PXJ106" s="2"/>
      <c r="PXK106" s="2"/>
      <c r="PXL106" s="2"/>
      <c r="PXM106" s="2"/>
      <c r="PXN106" s="2"/>
      <c r="PXO106" s="2"/>
      <c r="PXP106" s="2"/>
      <c r="PXQ106" s="2"/>
      <c r="PXR106" s="2"/>
      <c r="PXS106" s="2"/>
      <c r="PXT106" s="2"/>
      <c r="PXU106" s="2"/>
      <c r="PXV106" s="2"/>
      <c r="PXW106" s="2"/>
      <c r="PXX106" s="2"/>
      <c r="PXY106" s="2"/>
      <c r="PXZ106" s="2"/>
      <c r="PYA106" s="2"/>
      <c r="PYB106" s="2"/>
      <c r="PYC106" s="2"/>
      <c r="PYD106" s="2"/>
      <c r="PYE106" s="2"/>
      <c r="PYF106" s="2"/>
      <c r="PYG106" s="2"/>
      <c r="PYH106" s="2"/>
      <c r="PYI106" s="2"/>
      <c r="PYJ106" s="2"/>
      <c r="PYK106" s="2"/>
      <c r="PYL106" s="2"/>
      <c r="PYM106" s="2"/>
      <c r="PYN106" s="2"/>
      <c r="PYO106" s="2"/>
      <c r="PYP106" s="2"/>
      <c r="PYQ106" s="2"/>
      <c r="PYR106" s="2"/>
      <c r="PYS106" s="2"/>
      <c r="PYT106" s="2"/>
      <c r="PYU106" s="2"/>
      <c r="PYV106" s="2"/>
      <c r="PYW106" s="2"/>
      <c r="PYX106" s="2"/>
      <c r="PYY106" s="2"/>
      <c r="PYZ106" s="2"/>
      <c r="PZA106" s="2"/>
      <c r="PZB106" s="2"/>
      <c r="PZC106" s="2"/>
      <c r="PZD106" s="2"/>
      <c r="PZE106" s="2"/>
      <c r="PZF106" s="2"/>
      <c r="PZG106" s="2"/>
      <c r="PZH106" s="2"/>
      <c r="PZI106" s="2"/>
      <c r="PZJ106" s="2"/>
      <c r="PZK106" s="2"/>
      <c r="PZL106" s="2"/>
      <c r="PZM106" s="2"/>
      <c r="PZN106" s="2"/>
      <c r="PZO106" s="2"/>
      <c r="PZP106" s="2"/>
      <c r="PZQ106" s="2"/>
      <c r="PZR106" s="2"/>
      <c r="PZS106" s="2"/>
      <c r="PZT106" s="2"/>
      <c r="PZU106" s="2"/>
      <c r="PZV106" s="2"/>
      <c r="PZW106" s="2"/>
      <c r="PZX106" s="2"/>
      <c r="PZY106" s="2"/>
      <c r="PZZ106" s="2"/>
      <c r="QAA106" s="2"/>
      <c r="QAB106" s="2"/>
      <c r="QAC106" s="2"/>
      <c r="QAD106" s="2"/>
      <c r="QAE106" s="2"/>
      <c r="QAF106" s="2"/>
      <c r="QAG106" s="2"/>
      <c r="QAH106" s="2"/>
      <c r="QAI106" s="2"/>
      <c r="QAJ106" s="2"/>
      <c r="QAK106" s="2"/>
      <c r="QAL106" s="2"/>
      <c r="QAM106" s="2"/>
      <c r="QAN106" s="2"/>
      <c r="QAO106" s="2"/>
      <c r="QAP106" s="2"/>
      <c r="QAQ106" s="2"/>
      <c r="QAR106" s="2"/>
      <c r="QAS106" s="2"/>
      <c r="QAT106" s="2"/>
      <c r="QAU106" s="2"/>
      <c r="QAV106" s="2"/>
      <c r="QAW106" s="2"/>
      <c r="QAX106" s="2"/>
      <c r="QAY106" s="2"/>
      <c r="QAZ106" s="2"/>
      <c r="QBA106" s="2"/>
      <c r="QBB106" s="2"/>
      <c r="QBC106" s="2"/>
      <c r="QBD106" s="2"/>
      <c r="QBE106" s="2"/>
      <c r="QBF106" s="2"/>
      <c r="QBG106" s="2"/>
      <c r="QBH106" s="2"/>
      <c r="QBI106" s="2"/>
      <c r="QBJ106" s="2"/>
      <c r="QBK106" s="2"/>
      <c r="QBL106" s="2"/>
      <c r="QBM106" s="2"/>
      <c r="QBN106" s="2"/>
      <c r="QBO106" s="2"/>
      <c r="QBP106" s="2"/>
      <c r="QBQ106" s="2"/>
      <c r="QBR106" s="2"/>
      <c r="QBS106" s="2"/>
      <c r="QBT106" s="2"/>
      <c r="QBU106" s="2"/>
      <c r="QBV106" s="2"/>
      <c r="QBW106" s="2"/>
      <c r="QBX106" s="2"/>
      <c r="QBY106" s="2"/>
      <c r="QBZ106" s="2"/>
      <c r="QCA106" s="2"/>
      <c r="QCB106" s="2"/>
      <c r="QCC106" s="2"/>
      <c r="QCD106" s="2"/>
      <c r="QCE106" s="2"/>
      <c r="QCF106" s="2"/>
      <c r="QCG106" s="2"/>
      <c r="QCH106" s="2"/>
      <c r="QCI106" s="2"/>
      <c r="QCJ106" s="2"/>
      <c r="QCK106" s="2"/>
      <c r="QCL106" s="2"/>
      <c r="QCM106" s="2"/>
      <c r="QCN106" s="2"/>
      <c r="QCO106" s="2"/>
      <c r="QCP106" s="2"/>
      <c r="QCQ106" s="2"/>
      <c r="QCR106" s="2"/>
      <c r="QCS106" s="2"/>
      <c r="QCT106" s="2"/>
      <c r="QCU106" s="2"/>
      <c r="QCV106" s="2"/>
      <c r="QCW106" s="2"/>
      <c r="QCX106" s="2"/>
      <c r="QCY106" s="2"/>
      <c r="QCZ106" s="2"/>
      <c r="QDA106" s="2"/>
      <c r="QDB106" s="2"/>
      <c r="QDC106" s="2"/>
      <c r="QDD106" s="2"/>
      <c r="QDE106" s="2"/>
      <c r="QDF106" s="2"/>
      <c r="QDG106" s="2"/>
      <c r="QDH106" s="2"/>
      <c r="QDI106" s="2"/>
      <c r="QDJ106" s="2"/>
      <c r="QDK106" s="2"/>
      <c r="QDL106" s="2"/>
      <c r="QDM106" s="2"/>
      <c r="QDN106" s="2"/>
      <c r="QDO106" s="2"/>
      <c r="QDP106" s="2"/>
      <c r="QDQ106" s="2"/>
      <c r="QDR106" s="2"/>
      <c r="QDS106" s="2"/>
      <c r="QDT106" s="2"/>
      <c r="QDU106" s="2"/>
      <c r="QDV106" s="2"/>
      <c r="QDW106" s="2"/>
      <c r="QDX106" s="2"/>
      <c r="QDY106" s="2"/>
      <c r="QDZ106" s="2"/>
      <c r="QEA106" s="2"/>
      <c r="QEB106" s="2"/>
      <c r="QEC106" s="2"/>
      <c r="QED106" s="2"/>
      <c r="QEE106" s="2"/>
      <c r="QEF106" s="2"/>
      <c r="QEG106" s="2"/>
      <c r="QEH106" s="2"/>
      <c r="QEI106" s="2"/>
      <c r="QEJ106" s="2"/>
      <c r="QEK106" s="2"/>
      <c r="QEL106" s="2"/>
      <c r="QEM106" s="2"/>
      <c r="QEN106" s="2"/>
      <c r="QEO106" s="2"/>
      <c r="QEP106" s="2"/>
      <c r="QEQ106" s="2"/>
      <c r="QER106" s="2"/>
      <c r="QES106" s="2"/>
      <c r="QET106" s="2"/>
      <c r="QEU106" s="2"/>
      <c r="QEV106" s="2"/>
      <c r="QEW106" s="2"/>
      <c r="QEX106" s="2"/>
      <c r="QEY106" s="2"/>
      <c r="QEZ106" s="2"/>
      <c r="QFA106" s="2"/>
      <c r="QFB106" s="2"/>
      <c r="QFC106" s="2"/>
      <c r="QFD106" s="2"/>
      <c r="QFE106" s="2"/>
      <c r="QFF106" s="2"/>
      <c r="QFG106" s="2"/>
      <c r="QFH106" s="2"/>
      <c r="QFI106" s="2"/>
      <c r="QFJ106" s="2"/>
      <c r="QFK106" s="2"/>
      <c r="QFL106" s="2"/>
      <c r="QFM106" s="2"/>
      <c r="QFN106" s="2"/>
      <c r="QFO106" s="2"/>
      <c r="QFP106" s="2"/>
      <c r="QFQ106" s="2"/>
      <c r="QFR106" s="2"/>
      <c r="QFS106" s="2"/>
      <c r="QFT106" s="2"/>
      <c r="QFU106" s="2"/>
      <c r="QFV106" s="2"/>
      <c r="QFW106" s="2"/>
      <c r="QFX106" s="2"/>
      <c r="QFY106" s="2"/>
      <c r="QFZ106" s="2"/>
      <c r="QGA106" s="2"/>
      <c r="QGB106" s="2"/>
      <c r="QGC106" s="2"/>
      <c r="QGD106" s="2"/>
      <c r="QGE106" s="2"/>
      <c r="QGF106" s="2"/>
      <c r="QGG106" s="2"/>
      <c r="QGH106" s="2"/>
      <c r="QGI106" s="2"/>
      <c r="QGJ106" s="2"/>
      <c r="QGK106" s="2"/>
      <c r="QGL106" s="2"/>
      <c r="QGM106" s="2"/>
      <c r="QGN106" s="2"/>
      <c r="QGO106" s="2"/>
      <c r="QGP106" s="2"/>
      <c r="QGQ106" s="2"/>
      <c r="QGR106" s="2"/>
      <c r="QGS106" s="2"/>
      <c r="QGT106" s="2"/>
      <c r="QGU106" s="2"/>
      <c r="QGV106" s="2"/>
      <c r="QGW106" s="2"/>
      <c r="QGX106" s="2"/>
      <c r="QGY106" s="2"/>
      <c r="QGZ106" s="2"/>
      <c r="QHA106" s="2"/>
      <c r="QHB106" s="2"/>
      <c r="QHC106" s="2"/>
      <c r="QHD106" s="2"/>
      <c r="QHE106" s="2"/>
      <c r="QHF106" s="2"/>
      <c r="QHG106" s="2"/>
      <c r="QHH106" s="2"/>
      <c r="QHI106" s="2"/>
      <c r="QHJ106" s="2"/>
      <c r="QHK106" s="2"/>
      <c r="QHL106" s="2"/>
      <c r="QHM106" s="2"/>
      <c r="QHN106" s="2"/>
      <c r="QHO106" s="2"/>
      <c r="QHP106" s="2"/>
      <c r="QHQ106" s="2"/>
      <c r="QHR106" s="2"/>
      <c r="QHS106" s="2"/>
      <c r="QHT106" s="2"/>
      <c r="QHU106" s="2"/>
      <c r="QHV106" s="2"/>
      <c r="QHW106" s="2"/>
      <c r="QHX106" s="2"/>
      <c r="QHY106" s="2"/>
      <c r="QHZ106" s="2"/>
      <c r="QIA106" s="2"/>
      <c r="QIB106" s="2"/>
      <c r="QIC106" s="2"/>
      <c r="QID106" s="2"/>
      <c r="QIE106" s="2"/>
      <c r="QIF106" s="2"/>
      <c r="QIG106" s="2"/>
      <c r="QIH106" s="2"/>
      <c r="QII106" s="2"/>
      <c r="QIJ106" s="2"/>
      <c r="QIK106" s="2"/>
      <c r="QIL106" s="2"/>
      <c r="QIM106" s="2"/>
      <c r="QIN106" s="2"/>
      <c r="QIO106" s="2"/>
      <c r="QIP106" s="2"/>
      <c r="QIQ106" s="2"/>
      <c r="QIR106" s="2"/>
      <c r="QIS106" s="2"/>
      <c r="QIT106" s="2"/>
      <c r="QIU106" s="2"/>
      <c r="QIV106" s="2"/>
      <c r="QIW106" s="2"/>
      <c r="QIX106" s="2"/>
      <c r="QIY106" s="2"/>
      <c r="QIZ106" s="2"/>
      <c r="QJA106" s="2"/>
      <c r="QJB106" s="2"/>
      <c r="QJC106" s="2"/>
      <c r="QJD106" s="2"/>
      <c r="QJE106" s="2"/>
      <c r="QJF106" s="2"/>
      <c r="QJG106" s="2"/>
      <c r="QJH106" s="2"/>
      <c r="QJI106" s="2"/>
      <c r="QJJ106" s="2"/>
      <c r="QJK106" s="2"/>
      <c r="QJL106" s="2"/>
      <c r="QJM106" s="2"/>
      <c r="QJN106" s="2"/>
      <c r="QJO106" s="2"/>
      <c r="QJP106" s="2"/>
      <c r="QJQ106" s="2"/>
      <c r="QJR106" s="2"/>
      <c r="QJS106" s="2"/>
      <c r="QJT106" s="2"/>
      <c r="QJU106" s="2"/>
      <c r="QJV106" s="2"/>
      <c r="QJW106" s="2"/>
      <c r="QJX106" s="2"/>
      <c r="QJY106" s="2"/>
      <c r="QJZ106" s="2"/>
      <c r="QKA106" s="2"/>
      <c r="QKB106" s="2"/>
      <c r="QKC106" s="2"/>
      <c r="QKD106" s="2"/>
      <c r="QKE106" s="2"/>
      <c r="QKF106" s="2"/>
      <c r="QKG106" s="2"/>
      <c r="QKH106" s="2"/>
      <c r="QKI106" s="2"/>
      <c r="QKJ106" s="2"/>
      <c r="QKK106" s="2"/>
      <c r="QKL106" s="2"/>
      <c r="QKM106" s="2"/>
      <c r="QKN106" s="2"/>
      <c r="QKO106" s="2"/>
      <c r="QKP106" s="2"/>
      <c r="QKQ106" s="2"/>
      <c r="QKR106" s="2"/>
      <c r="QKS106" s="2"/>
      <c r="QKT106" s="2"/>
      <c r="QKU106" s="2"/>
      <c r="QKV106" s="2"/>
      <c r="QKW106" s="2"/>
      <c r="QKX106" s="2"/>
      <c r="QKY106" s="2"/>
      <c r="QKZ106" s="2"/>
      <c r="QLA106" s="2"/>
      <c r="QLB106" s="2"/>
      <c r="QLC106" s="2"/>
      <c r="QLD106" s="2"/>
      <c r="QLE106" s="2"/>
      <c r="QLF106" s="2"/>
      <c r="QLG106" s="2"/>
      <c r="QLH106" s="2"/>
      <c r="QLI106" s="2"/>
      <c r="QLJ106" s="2"/>
      <c r="QLK106" s="2"/>
      <c r="QLL106" s="2"/>
      <c r="QLM106" s="2"/>
      <c r="QLN106" s="2"/>
      <c r="QLO106" s="2"/>
      <c r="QLP106" s="2"/>
      <c r="QLQ106" s="2"/>
      <c r="QLR106" s="2"/>
      <c r="QLS106" s="2"/>
      <c r="QLT106" s="2"/>
      <c r="QLU106" s="2"/>
      <c r="QLV106" s="2"/>
      <c r="QLW106" s="2"/>
      <c r="QLX106" s="2"/>
      <c r="QLY106" s="2"/>
      <c r="QLZ106" s="2"/>
      <c r="QMA106" s="2"/>
      <c r="QMB106" s="2"/>
      <c r="QMC106" s="2"/>
      <c r="QMD106" s="2"/>
      <c r="QME106" s="2"/>
      <c r="QMF106" s="2"/>
      <c r="QMG106" s="2"/>
      <c r="QMH106" s="2"/>
      <c r="QMI106" s="2"/>
      <c r="QMJ106" s="2"/>
      <c r="QMK106" s="2"/>
      <c r="QML106" s="2"/>
      <c r="QMM106" s="2"/>
      <c r="QMN106" s="2"/>
      <c r="QMO106" s="2"/>
      <c r="QMP106" s="2"/>
      <c r="QMQ106" s="2"/>
      <c r="QMR106" s="2"/>
      <c r="QMS106" s="2"/>
      <c r="QMT106" s="2"/>
      <c r="QMU106" s="2"/>
      <c r="QMV106" s="2"/>
      <c r="QMW106" s="2"/>
      <c r="QMX106" s="2"/>
      <c r="QMY106" s="2"/>
      <c r="QMZ106" s="2"/>
      <c r="QNA106" s="2"/>
      <c r="QNB106" s="2"/>
      <c r="QNC106" s="2"/>
      <c r="QND106" s="2"/>
      <c r="QNE106" s="2"/>
      <c r="QNF106" s="2"/>
      <c r="QNG106" s="2"/>
      <c r="QNH106" s="2"/>
      <c r="QNI106" s="2"/>
      <c r="QNJ106" s="2"/>
      <c r="QNK106" s="2"/>
      <c r="QNL106" s="2"/>
      <c r="QNM106" s="2"/>
      <c r="QNN106" s="2"/>
      <c r="QNO106" s="2"/>
      <c r="QNP106" s="2"/>
      <c r="QNQ106" s="2"/>
      <c r="QNR106" s="2"/>
      <c r="QNS106" s="2"/>
      <c r="QNT106" s="2"/>
      <c r="QNU106" s="2"/>
      <c r="QNV106" s="2"/>
      <c r="QNW106" s="2"/>
      <c r="QNX106" s="2"/>
      <c r="QNY106" s="2"/>
      <c r="QNZ106" s="2"/>
      <c r="QOA106" s="2"/>
      <c r="QOB106" s="2"/>
      <c r="QOC106" s="2"/>
      <c r="QOD106" s="2"/>
      <c r="QOE106" s="2"/>
      <c r="QOF106" s="2"/>
      <c r="QOG106" s="2"/>
      <c r="QOH106" s="2"/>
      <c r="QOI106" s="2"/>
      <c r="QOJ106" s="2"/>
      <c r="QOK106" s="2"/>
      <c r="QOL106" s="2"/>
      <c r="QOM106" s="2"/>
      <c r="QON106" s="2"/>
      <c r="QOO106" s="2"/>
      <c r="QOP106" s="2"/>
      <c r="QOQ106" s="2"/>
      <c r="QOR106" s="2"/>
      <c r="QOS106" s="2"/>
      <c r="QOT106" s="2"/>
      <c r="QOU106" s="2"/>
      <c r="QOV106" s="2"/>
      <c r="QOW106" s="2"/>
      <c r="QOX106" s="2"/>
      <c r="QOY106" s="2"/>
      <c r="QOZ106" s="2"/>
      <c r="QPA106" s="2"/>
      <c r="QPB106" s="2"/>
      <c r="QPC106" s="2"/>
      <c r="QPD106" s="2"/>
      <c r="QPE106" s="2"/>
      <c r="QPF106" s="2"/>
      <c r="QPG106" s="2"/>
      <c r="QPH106" s="2"/>
      <c r="QPI106" s="2"/>
      <c r="QPJ106" s="2"/>
      <c r="QPK106" s="2"/>
      <c r="QPL106" s="2"/>
      <c r="QPM106" s="2"/>
      <c r="QPN106" s="2"/>
      <c r="QPO106" s="2"/>
      <c r="QPP106" s="2"/>
      <c r="QPQ106" s="2"/>
      <c r="QPR106" s="2"/>
      <c r="QPS106" s="2"/>
      <c r="QPT106" s="2"/>
      <c r="QPU106" s="2"/>
      <c r="QPV106" s="2"/>
      <c r="QPW106" s="2"/>
      <c r="QPX106" s="2"/>
      <c r="QPY106" s="2"/>
      <c r="QPZ106" s="2"/>
      <c r="QQA106" s="2"/>
      <c r="QQB106" s="2"/>
      <c r="QQC106" s="2"/>
      <c r="QQD106" s="2"/>
      <c r="QQE106" s="2"/>
      <c r="QQF106" s="2"/>
      <c r="QQG106" s="2"/>
      <c r="QQH106" s="2"/>
      <c r="QQI106" s="2"/>
      <c r="QQJ106" s="2"/>
      <c r="QQK106" s="2"/>
      <c r="QQL106" s="2"/>
      <c r="QQM106" s="2"/>
      <c r="QQN106" s="2"/>
      <c r="QQO106" s="2"/>
      <c r="QQP106" s="2"/>
      <c r="QQQ106" s="2"/>
      <c r="QQR106" s="2"/>
      <c r="QQS106" s="2"/>
      <c r="QQT106" s="2"/>
      <c r="QQU106" s="2"/>
      <c r="QQV106" s="2"/>
      <c r="QQW106" s="2"/>
      <c r="QQX106" s="2"/>
      <c r="QQY106" s="2"/>
      <c r="QQZ106" s="2"/>
      <c r="QRA106" s="2"/>
      <c r="QRB106" s="2"/>
      <c r="QRC106" s="2"/>
      <c r="QRD106" s="2"/>
      <c r="QRE106" s="2"/>
      <c r="QRF106" s="2"/>
      <c r="QRG106" s="2"/>
      <c r="QRH106" s="2"/>
      <c r="QRI106" s="2"/>
      <c r="QRJ106" s="2"/>
      <c r="QRK106" s="2"/>
      <c r="QRL106" s="2"/>
      <c r="QRM106" s="2"/>
      <c r="QRN106" s="2"/>
      <c r="QRO106" s="2"/>
      <c r="QRP106" s="2"/>
      <c r="QRQ106" s="2"/>
      <c r="QRR106" s="2"/>
      <c r="QRS106" s="2"/>
      <c r="QRT106" s="2"/>
      <c r="QRU106" s="2"/>
      <c r="QRV106" s="2"/>
      <c r="QRW106" s="2"/>
      <c r="QRX106" s="2"/>
      <c r="QRY106" s="2"/>
      <c r="QRZ106" s="2"/>
      <c r="QSA106" s="2"/>
      <c r="QSB106" s="2"/>
      <c r="QSC106" s="2"/>
      <c r="QSD106" s="2"/>
      <c r="QSE106" s="2"/>
      <c r="QSF106" s="2"/>
      <c r="QSG106" s="2"/>
      <c r="QSH106" s="2"/>
      <c r="QSI106" s="2"/>
      <c r="QSJ106" s="2"/>
      <c r="QSK106" s="2"/>
      <c r="QSL106" s="2"/>
      <c r="QSM106" s="2"/>
      <c r="QSN106" s="2"/>
      <c r="QSO106" s="2"/>
      <c r="QSP106" s="2"/>
      <c r="QSQ106" s="2"/>
      <c r="QSR106" s="2"/>
      <c r="QSS106" s="2"/>
      <c r="QST106" s="2"/>
      <c r="QSU106" s="2"/>
      <c r="QSV106" s="2"/>
      <c r="QSW106" s="2"/>
      <c r="QSX106" s="2"/>
      <c r="QSY106" s="2"/>
      <c r="QSZ106" s="2"/>
      <c r="QTA106" s="2"/>
      <c r="QTB106" s="2"/>
      <c r="QTC106" s="2"/>
      <c r="QTD106" s="2"/>
      <c r="QTE106" s="2"/>
      <c r="QTF106" s="2"/>
      <c r="QTG106" s="2"/>
      <c r="QTH106" s="2"/>
      <c r="QTI106" s="2"/>
      <c r="QTJ106" s="2"/>
      <c r="QTK106" s="2"/>
      <c r="QTL106" s="2"/>
      <c r="QTM106" s="2"/>
      <c r="QTN106" s="2"/>
      <c r="QTO106" s="2"/>
      <c r="QTP106" s="2"/>
      <c r="QTQ106" s="2"/>
      <c r="QTR106" s="2"/>
      <c r="QTS106" s="2"/>
      <c r="QTT106" s="2"/>
      <c r="QTU106" s="2"/>
      <c r="QTV106" s="2"/>
      <c r="QTW106" s="2"/>
      <c r="QTX106" s="2"/>
      <c r="QTY106" s="2"/>
      <c r="QTZ106" s="2"/>
      <c r="QUA106" s="2"/>
      <c r="QUB106" s="2"/>
      <c r="QUC106" s="2"/>
      <c r="QUD106" s="2"/>
      <c r="QUE106" s="2"/>
      <c r="QUF106" s="2"/>
      <c r="QUG106" s="2"/>
      <c r="QUH106" s="2"/>
      <c r="QUI106" s="2"/>
      <c r="QUJ106" s="2"/>
      <c r="QUK106" s="2"/>
      <c r="QUL106" s="2"/>
      <c r="QUM106" s="2"/>
      <c r="QUN106" s="2"/>
      <c r="QUO106" s="2"/>
      <c r="QUP106" s="2"/>
      <c r="QUQ106" s="2"/>
      <c r="QUR106" s="2"/>
      <c r="QUS106" s="2"/>
      <c r="QUT106" s="2"/>
      <c r="QUU106" s="2"/>
      <c r="QUV106" s="2"/>
      <c r="QUW106" s="2"/>
      <c r="QUX106" s="2"/>
      <c r="QUY106" s="2"/>
      <c r="QUZ106" s="2"/>
      <c r="QVA106" s="2"/>
      <c r="QVB106" s="2"/>
      <c r="QVC106" s="2"/>
      <c r="QVD106" s="2"/>
      <c r="QVE106" s="2"/>
      <c r="QVF106" s="2"/>
      <c r="QVG106" s="2"/>
      <c r="QVH106" s="2"/>
      <c r="QVI106" s="2"/>
      <c r="QVJ106" s="2"/>
      <c r="QVK106" s="2"/>
      <c r="QVL106" s="2"/>
      <c r="QVM106" s="2"/>
      <c r="QVN106" s="2"/>
      <c r="QVO106" s="2"/>
      <c r="QVP106" s="2"/>
      <c r="QVQ106" s="2"/>
      <c r="QVR106" s="2"/>
      <c r="QVS106" s="2"/>
      <c r="QVT106" s="2"/>
      <c r="QVU106" s="2"/>
      <c r="QVV106" s="2"/>
      <c r="QVW106" s="2"/>
      <c r="QVX106" s="2"/>
      <c r="QVY106" s="2"/>
      <c r="QVZ106" s="2"/>
      <c r="QWA106" s="2"/>
      <c r="QWB106" s="2"/>
      <c r="QWC106" s="2"/>
      <c r="QWD106" s="2"/>
      <c r="QWE106" s="2"/>
      <c r="QWF106" s="2"/>
      <c r="QWG106" s="2"/>
      <c r="QWH106" s="2"/>
      <c r="QWI106" s="2"/>
      <c r="QWJ106" s="2"/>
      <c r="QWK106" s="2"/>
      <c r="QWL106" s="2"/>
      <c r="QWM106" s="2"/>
      <c r="QWN106" s="2"/>
      <c r="QWO106" s="2"/>
      <c r="QWP106" s="2"/>
      <c r="QWQ106" s="2"/>
      <c r="QWR106" s="2"/>
      <c r="QWS106" s="2"/>
      <c r="QWT106" s="2"/>
      <c r="QWU106" s="2"/>
      <c r="QWV106" s="2"/>
      <c r="QWW106" s="2"/>
      <c r="QWX106" s="2"/>
      <c r="QWY106" s="2"/>
      <c r="QWZ106" s="2"/>
      <c r="QXA106" s="2"/>
      <c r="QXB106" s="2"/>
      <c r="QXC106" s="2"/>
      <c r="QXD106" s="2"/>
      <c r="QXE106" s="2"/>
      <c r="QXF106" s="2"/>
      <c r="QXG106" s="2"/>
      <c r="QXH106" s="2"/>
      <c r="QXI106" s="2"/>
      <c r="QXJ106" s="2"/>
      <c r="QXK106" s="2"/>
      <c r="QXL106" s="2"/>
      <c r="QXM106" s="2"/>
      <c r="QXN106" s="2"/>
      <c r="QXO106" s="2"/>
      <c r="QXP106" s="2"/>
      <c r="QXQ106" s="2"/>
      <c r="QXR106" s="2"/>
      <c r="QXS106" s="2"/>
      <c r="QXT106" s="2"/>
      <c r="QXU106" s="2"/>
      <c r="QXV106" s="2"/>
      <c r="QXW106" s="2"/>
      <c r="QXX106" s="2"/>
      <c r="QXY106" s="2"/>
      <c r="QXZ106" s="2"/>
      <c r="QYA106" s="2"/>
      <c r="QYB106" s="2"/>
      <c r="QYC106" s="2"/>
      <c r="QYD106" s="2"/>
      <c r="QYE106" s="2"/>
      <c r="QYF106" s="2"/>
      <c r="QYG106" s="2"/>
      <c r="QYH106" s="2"/>
      <c r="QYI106" s="2"/>
      <c r="QYJ106" s="2"/>
      <c r="QYK106" s="2"/>
      <c r="QYL106" s="2"/>
      <c r="QYM106" s="2"/>
      <c r="QYN106" s="2"/>
      <c r="QYO106" s="2"/>
      <c r="QYP106" s="2"/>
      <c r="QYQ106" s="2"/>
      <c r="QYR106" s="2"/>
      <c r="QYS106" s="2"/>
      <c r="QYT106" s="2"/>
      <c r="QYU106" s="2"/>
      <c r="QYV106" s="2"/>
      <c r="QYW106" s="2"/>
      <c r="QYX106" s="2"/>
      <c r="QYY106" s="2"/>
      <c r="QYZ106" s="2"/>
      <c r="QZA106" s="2"/>
      <c r="QZB106" s="2"/>
      <c r="QZC106" s="2"/>
      <c r="QZD106" s="2"/>
      <c r="QZE106" s="2"/>
      <c r="QZF106" s="2"/>
      <c r="QZG106" s="2"/>
      <c r="QZH106" s="2"/>
      <c r="QZI106" s="2"/>
      <c r="QZJ106" s="2"/>
      <c r="QZK106" s="2"/>
      <c r="QZL106" s="2"/>
      <c r="QZM106" s="2"/>
      <c r="QZN106" s="2"/>
      <c r="QZO106" s="2"/>
      <c r="QZP106" s="2"/>
      <c r="QZQ106" s="2"/>
      <c r="QZR106" s="2"/>
      <c r="QZS106" s="2"/>
      <c r="QZT106" s="2"/>
      <c r="QZU106" s="2"/>
      <c r="QZV106" s="2"/>
      <c r="QZW106" s="2"/>
      <c r="QZX106" s="2"/>
      <c r="QZY106" s="2"/>
      <c r="QZZ106" s="2"/>
      <c r="RAA106" s="2"/>
      <c r="RAB106" s="2"/>
      <c r="RAC106" s="2"/>
      <c r="RAD106" s="2"/>
      <c r="RAE106" s="2"/>
      <c r="RAF106" s="2"/>
      <c r="RAG106" s="2"/>
      <c r="RAH106" s="2"/>
      <c r="RAI106" s="2"/>
      <c r="RAJ106" s="2"/>
      <c r="RAK106" s="2"/>
      <c r="RAL106" s="2"/>
      <c r="RAM106" s="2"/>
      <c r="RAN106" s="2"/>
      <c r="RAO106" s="2"/>
      <c r="RAP106" s="2"/>
      <c r="RAQ106" s="2"/>
      <c r="RAR106" s="2"/>
      <c r="RAS106" s="2"/>
      <c r="RAT106" s="2"/>
      <c r="RAU106" s="2"/>
      <c r="RAV106" s="2"/>
      <c r="RAW106" s="2"/>
      <c r="RAX106" s="2"/>
      <c r="RAY106" s="2"/>
      <c r="RAZ106" s="2"/>
      <c r="RBA106" s="2"/>
      <c r="RBB106" s="2"/>
      <c r="RBC106" s="2"/>
      <c r="RBD106" s="2"/>
      <c r="RBE106" s="2"/>
      <c r="RBF106" s="2"/>
      <c r="RBG106" s="2"/>
      <c r="RBH106" s="2"/>
      <c r="RBI106" s="2"/>
      <c r="RBJ106" s="2"/>
      <c r="RBK106" s="2"/>
      <c r="RBL106" s="2"/>
      <c r="RBM106" s="2"/>
      <c r="RBN106" s="2"/>
      <c r="RBO106" s="2"/>
      <c r="RBP106" s="2"/>
      <c r="RBQ106" s="2"/>
      <c r="RBR106" s="2"/>
      <c r="RBS106" s="2"/>
      <c r="RBT106" s="2"/>
      <c r="RBU106" s="2"/>
      <c r="RBV106" s="2"/>
      <c r="RBW106" s="2"/>
      <c r="RBX106" s="2"/>
      <c r="RBY106" s="2"/>
      <c r="RBZ106" s="2"/>
      <c r="RCA106" s="2"/>
      <c r="RCB106" s="2"/>
      <c r="RCC106" s="2"/>
      <c r="RCD106" s="2"/>
      <c r="RCE106" s="2"/>
      <c r="RCF106" s="2"/>
      <c r="RCG106" s="2"/>
      <c r="RCH106" s="2"/>
      <c r="RCI106" s="2"/>
      <c r="RCJ106" s="2"/>
      <c r="RCK106" s="2"/>
      <c r="RCL106" s="2"/>
      <c r="RCM106" s="2"/>
      <c r="RCN106" s="2"/>
      <c r="RCO106" s="2"/>
      <c r="RCP106" s="2"/>
      <c r="RCQ106" s="2"/>
      <c r="RCR106" s="2"/>
      <c r="RCS106" s="2"/>
      <c r="RCT106" s="2"/>
      <c r="RCU106" s="2"/>
      <c r="RCV106" s="2"/>
      <c r="RCW106" s="2"/>
      <c r="RCX106" s="2"/>
      <c r="RCY106" s="2"/>
      <c r="RCZ106" s="2"/>
      <c r="RDA106" s="2"/>
      <c r="RDB106" s="2"/>
      <c r="RDC106" s="2"/>
      <c r="RDD106" s="2"/>
      <c r="RDE106" s="2"/>
      <c r="RDF106" s="2"/>
      <c r="RDG106" s="2"/>
      <c r="RDH106" s="2"/>
      <c r="RDI106" s="2"/>
      <c r="RDJ106" s="2"/>
      <c r="RDK106" s="2"/>
      <c r="RDL106" s="2"/>
      <c r="RDM106" s="2"/>
      <c r="RDN106" s="2"/>
      <c r="RDO106" s="2"/>
      <c r="RDP106" s="2"/>
      <c r="RDQ106" s="2"/>
      <c r="RDR106" s="2"/>
      <c r="RDS106" s="2"/>
      <c r="RDT106" s="2"/>
      <c r="RDU106" s="2"/>
      <c r="RDV106" s="2"/>
      <c r="RDW106" s="2"/>
      <c r="RDX106" s="2"/>
      <c r="RDY106" s="2"/>
      <c r="RDZ106" s="2"/>
      <c r="REA106" s="2"/>
      <c r="REB106" s="2"/>
      <c r="REC106" s="2"/>
      <c r="RED106" s="2"/>
      <c r="REE106" s="2"/>
      <c r="REF106" s="2"/>
      <c r="REG106" s="2"/>
      <c r="REH106" s="2"/>
      <c r="REI106" s="2"/>
      <c r="REJ106" s="2"/>
      <c r="REK106" s="2"/>
      <c r="REL106" s="2"/>
      <c r="REM106" s="2"/>
      <c r="REN106" s="2"/>
      <c r="REO106" s="2"/>
      <c r="REP106" s="2"/>
      <c r="REQ106" s="2"/>
      <c r="RER106" s="2"/>
      <c r="RES106" s="2"/>
      <c r="RET106" s="2"/>
      <c r="REU106" s="2"/>
      <c r="REV106" s="2"/>
      <c r="REW106" s="2"/>
      <c r="REX106" s="2"/>
      <c r="REY106" s="2"/>
      <c r="REZ106" s="2"/>
      <c r="RFA106" s="2"/>
      <c r="RFB106" s="2"/>
      <c r="RFC106" s="2"/>
      <c r="RFD106" s="2"/>
      <c r="RFE106" s="2"/>
      <c r="RFF106" s="2"/>
      <c r="RFG106" s="2"/>
      <c r="RFH106" s="2"/>
      <c r="RFI106" s="2"/>
      <c r="RFJ106" s="2"/>
      <c r="RFK106" s="2"/>
      <c r="RFL106" s="2"/>
      <c r="RFM106" s="2"/>
      <c r="RFN106" s="2"/>
      <c r="RFO106" s="2"/>
      <c r="RFP106" s="2"/>
      <c r="RFQ106" s="2"/>
      <c r="RFR106" s="2"/>
      <c r="RFS106" s="2"/>
      <c r="RFT106" s="2"/>
      <c r="RFU106" s="2"/>
      <c r="RFV106" s="2"/>
      <c r="RFW106" s="2"/>
      <c r="RFX106" s="2"/>
      <c r="RFY106" s="2"/>
      <c r="RFZ106" s="2"/>
      <c r="RGA106" s="2"/>
      <c r="RGB106" s="2"/>
      <c r="RGC106" s="2"/>
      <c r="RGD106" s="2"/>
      <c r="RGE106" s="2"/>
      <c r="RGF106" s="2"/>
      <c r="RGG106" s="2"/>
      <c r="RGH106" s="2"/>
      <c r="RGI106" s="2"/>
      <c r="RGJ106" s="2"/>
      <c r="RGK106" s="2"/>
      <c r="RGL106" s="2"/>
      <c r="RGM106" s="2"/>
      <c r="RGN106" s="2"/>
      <c r="RGO106" s="2"/>
      <c r="RGP106" s="2"/>
      <c r="RGQ106" s="2"/>
      <c r="RGR106" s="2"/>
      <c r="RGS106" s="2"/>
      <c r="RGT106" s="2"/>
      <c r="RGU106" s="2"/>
      <c r="RGV106" s="2"/>
      <c r="RGW106" s="2"/>
      <c r="RGX106" s="2"/>
      <c r="RGY106" s="2"/>
      <c r="RGZ106" s="2"/>
      <c r="RHA106" s="2"/>
      <c r="RHB106" s="2"/>
      <c r="RHC106" s="2"/>
      <c r="RHD106" s="2"/>
      <c r="RHE106" s="2"/>
      <c r="RHF106" s="2"/>
      <c r="RHG106" s="2"/>
      <c r="RHH106" s="2"/>
      <c r="RHI106" s="2"/>
      <c r="RHJ106" s="2"/>
      <c r="RHK106" s="2"/>
      <c r="RHL106" s="2"/>
      <c r="RHM106" s="2"/>
      <c r="RHN106" s="2"/>
      <c r="RHO106" s="2"/>
      <c r="RHP106" s="2"/>
      <c r="RHQ106" s="2"/>
      <c r="RHR106" s="2"/>
      <c r="RHS106" s="2"/>
      <c r="RHT106" s="2"/>
      <c r="RHU106" s="2"/>
      <c r="RHV106" s="2"/>
      <c r="RHW106" s="2"/>
      <c r="RHX106" s="2"/>
      <c r="RHY106" s="2"/>
      <c r="RHZ106" s="2"/>
      <c r="RIA106" s="2"/>
      <c r="RIB106" s="2"/>
      <c r="RIC106" s="2"/>
      <c r="RID106" s="2"/>
      <c r="RIE106" s="2"/>
      <c r="RIF106" s="2"/>
      <c r="RIG106" s="2"/>
      <c r="RIH106" s="2"/>
      <c r="RII106" s="2"/>
      <c r="RIJ106" s="2"/>
      <c r="RIK106" s="2"/>
      <c r="RIL106" s="2"/>
      <c r="RIM106" s="2"/>
      <c r="RIN106" s="2"/>
      <c r="RIO106" s="2"/>
      <c r="RIP106" s="2"/>
      <c r="RIQ106" s="2"/>
      <c r="RIR106" s="2"/>
      <c r="RIS106" s="2"/>
      <c r="RIT106" s="2"/>
      <c r="RIU106" s="2"/>
      <c r="RIV106" s="2"/>
      <c r="RIW106" s="2"/>
      <c r="RIX106" s="2"/>
      <c r="RIY106" s="2"/>
      <c r="RIZ106" s="2"/>
      <c r="RJA106" s="2"/>
      <c r="RJB106" s="2"/>
      <c r="RJC106" s="2"/>
      <c r="RJD106" s="2"/>
      <c r="RJE106" s="2"/>
      <c r="RJF106" s="2"/>
      <c r="RJG106" s="2"/>
      <c r="RJH106" s="2"/>
      <c r="RJI106" s="2"/>
      <c r="RJJ106" s="2"/>
      <c r="RJK106" s="2"/>
      <c r="RJL106" s="2"/>
      <c r="RJM106" s="2"/>
      <c r="RJN106" s="2"/>
      <c r="RJO106" s="2"/>
      <c r="RJP106" s="2"/>
      <c r="RJQ106" s="2"/>
      <c r="RJR106" s="2"/>
      <c r="RJS106" s="2"/>
      <c r="RJT106" s="2"/>
      <c r="RJU106" s="2"/>
      <c r="RJV106" s="2"/>
      <c r="RJW106" s="2"/>
      <c r="RJX106" s="2"/>
      <c r="RJY106" s="2"/>
      <c r="RJZ106" s="2"/>
      <c r="RKA106" s="2"/>
      <c r="RKB106" s="2"/>
      <c r="RKC106" s="2"/>
      <c r="RKD106" s="2"/>
      <c r="RKE106" s="2"/>
      <c r="RKF106" s="2"/>
      <c r="RKG106" s="2"/>
      <c r="RKH106" s="2"/>
      <c r="RKI106" s="2"/>
      <c r="RKJ106" s="2"/>
      <c r="RKK106" s="2"/>
      <c r="RKL106" s="2"/>
      <c r="RKM106" s="2"/>
      <c r="RKN106" s="2"/>
      <c r="RKO106" s="2"/>
      <c r="RKP106" s="2"/>
      <c r="RKQ106" s="2"/>
      <c r="RKR106" s="2"/>
      <c r="RKS106" s="2"/>
      <c r="RKT106" s="2"/>
      <c r="RKU106" s="2"/>
      <c r="RKV106" s="2"/>
      <c r="RKW106" s="2"/>
      <c r="RKX106" s="2"/>
      <c r="RKY106" s="2"/>
      <c r="RKZ106" s="2"/>
      <c r="RLA106" s="2"/>
      <c r="RLB106" s="2"/>
      <c r="RLC106" s="2"/>
      <c r="RLD106" s="2"/>
      <c r="RLE106" s="2"/>
      <c r="RLF106" s="2"/>
      <c r="RLG106" s="2"/>
      <c r="RLH106" s="2"/>
      <c r="RLI106" s="2"/>
      <c r="RLJ106" s="2"/>
      <c r="RLK106" s="2"/>
      <c r="RLL106" s="2"/>
      <c r="RLM106" s="2"/>
      <c r="RLN106" s="2"/>
      <c r="RLO106" s="2"/>
      <c r="RLP106" s="2"/>
      <c r="RLQ106" s="2"/>
      <c r="RLR106" s="2"/>
      <c r="RLS106" s="2"/>
      <c r="RLT106" s="2"/>
      <c r="RLU106" s="2"/>
      <c r="RLV106" s="2"/>
      <c r="RLW106" s="2"/>
      <c r="RLX106" s="2"/>
      <c r="RLY106" s="2"/>
      <c r="RLZ106" s="2"/>
      <c r="RMA106" s="2"/>
      <c r="RMB106" s="2"/>
      <c r="RMC106" s="2"/>
      <c r="RMD106" s="2"/>
      <c r="RME106" s="2"/>
      <c r="RMF106" s="2"/>
      <c r="RMG106" s="2"/>
      <c r="RMH106" s="2"/>
      <c r="RMI106" s="2"/>
      <c r="RMJ106" s="2"/>
      <c r="RMK106" s="2"/>
      <c r="RML106" s="2"/>
      <c r="RMM106" s="2"/>
      <c r="RMN106" s="2"/>
      <c r="RMO106" s="2"/>
      <c r="RMP106" s="2"/>
      <c r="RMQ106" s="2"/>
      <c r="RMR106" s="2"/>
      <c r="RMS106" s="2"/>
      <c r="RMT106" s="2"/>
      <c r="RMU106" s="2"/>
      <c r="RMV106" s="2"/>
      <c r="RMW106" s="2"/>
      <c r="RMX106" s="2"/>
      <c r="RMY106" s="2"/>
      <c r="RMZ106" s="2"/>
      <c r="RNA106" s="2"/>
      <c r="RNB106" s="2"/>
      <c r="RNC106" s="2"/>
      <c r="RND106" s="2"/>
      <c r="RNE106" s="2"/>
      <c r="RNF106" s="2"/>
      <c r="RNG106" s="2"/>
      <c r="RNH106" s="2"/>
      <c r="RNI106" s="2"/>
      <c r="RNJ106" s="2"/>
      <c r="RNK106" s="2"/>
      <c r="RNL106" s="2"/>
      <c r="RNM106" s="2"/>
      <c r="RNN106" s="2"/>
      <c r="RNO106" s="2"/>
      <c r="RNP106" s="2"/>
      <c r="RNQ106" s="2"/>
      <c r="RNR106" s="2"/>
      <c r="RNS106" s="2"/>
      <c r="RNT106" s="2"/>
      <c r="RNU106" s="2"/>
      <c r="RNV106" s="2"/>
      <c r="RNW106" s="2"/>
      <c r="RNX106" s="2"/>
      <c r="RNY106" s="2"/>
      <c r="RNZ106" s="2"/>
      <c r="ROA106" s="2"/>
      <c r="ROB106" s="2"/>
      <c r="ROC106" s="2"/>
      <c r="ROD106" s="2"/>
      <c r="ROE106" s="2"/>
      <c r="ROF106" s="2"/>
      <c r="ROG106" s="2"/>
      <c r="ROH106" s="2"/>
      <c r="ROI106" s="2"/>
      <c r="ROJ106" s="2"/>
      <c r="ROK106" s="2"/>
      <c r="ROL106" s="2"/>
      <c r="ROM106" s="2"/>
      <c r="RON106" s="2"/>
      <c r="ROO106" s="2"/>
      <c r="ROP106" s="2"/>
      <c r="ROQ106" s="2"/>
      <c r="ROR106" s="2"/>
      <c r="ROS106" s="2"/>
      <c r="ROT106" s="2"/>
      <c r="ROU106" s="2"/>
      <c r="ROV106" s="2"/>
      <c r="ROW106" s="2"/>
      <c r="ROX106" s="2"/>
      <c r="ROY106" s="2"/>
      <c r="ROZ106" s="2"/>
      <c r="RPA106" s="2"/>
      <c r="RPB106" s="2"/>
      <c r="RPC106" s="2"/>
      <c r="RPD106" s="2"/>
      <c r="RPE106" s="2"/>
      <c r="RPF106" s="2"/>
      <c r="RPG106" s="2"/>
      <c r="RPH106" s="2"/>
      <c r="RPI106" s="2"/>
      <c r="RPJ106" s="2"/>
      <c r="RPK106" s="2"/>
      <c r="RPL106" s="2"/>
      <c r="RPM106" s="2"/>
      <c r="RPN106" s="2"/>
      <c r="RPO106" s="2"/>
      <c r="RPP106" s="2"/>
      <c r="RPQ106" s="2"/>
      <c r="RPR106" s="2"/>
      <c r="RPS106" s="2"/>
      <c r="RPT106" s="2"/>
      <c r="RPU106" s="2"/>
      <c r="RPV106" s="2"/>
      <c r="RPW106" s="2"/>
      <c r="RPX106" s="2"/>
      <c r="RPY106" s="2"/>
      <c r="RPZ106" s="2"/>
      <c r="RQA106" s="2"/>
      <c r="RQB106" s="2"/>
      <c r="RQC106" s="2"/>
      <c r="RQD106" s="2"/>
      <c r="RQE106" s="2"/>
      <c r="RQF106" s="2"/>
      <c r="RQG106" s="2"/>
      <c r="RQH106" s="2"/>
      <c r="RQI106" s="2"/>
      <c r="RQJ106" s="2"/>
      <c r="RQK106" s="2"/>
      <c r="RQL106" s="2"/>
      <c r="RQM106" s="2"/>
      <c r="RQN106" s="2"/>
      <c r="RQO106" s="2"/>
      <c r="RQP106" s="2"/>
      <c r="RQQ106" s="2"/>
      <c r="RQR106" s="2"/>
      <c r="RQS106" s="2"/>
      <c r="RQT106" s="2"/>
      <c r="RQU106" s="2"/>
      <c r="RQV106" s="2"/>
      <c r="RQW106" s="2"/>
      <c r="RQX106" s="2"/>
      <c r="RQY106" s="2"/>
      <c r="RQZ106" s="2"/>
      <c r="RRA106" s="2"/>
      <c r="RRB106" s="2"/>
      <c r="RRC106" s="2"/>
      <c r="RRD106" s="2"/>
      <c r="RRE106" s="2"/>
      <c r="RRF106" s="2"/>
      <c r="RRG106" s="2"/>
      <c r="RRH106" s="2"/>
      <c r="RRI106" s="2"/>
      <c r="RRJ106" s="2"/>
      <c r="RRK106" s="2"/>
      <c r="RRL106" s="2"/>
      <c r="RRM106" s="2"/>
      <c r="RRN106" s="2"/>
      <c r="RRO106" s="2"/>
      <c r="RRP106" s="2"/>
      <c r="RRQ106" s="2"/>
      <c r="RRR106" s="2"/>
      <c r="RRS106" s="2"/>
      <c r="RRT106" s="2"/>
      <c r="RRU106" s="2"/>
      <c r="RRV106" s="2"/>
      <c r="RRW106" s="2"/>
      <c r="RRX106" s="2"/>
      <c r="RRY106" s="2"/>
      <c r="RRZ106" s="2"/>
      <c r="RSA106" s="2"/>
      <c r="RSB106" s="2"/>
      <c r="RSC106" s="2"/>
      <c r="RSD106" s="2"/>
      <c r="RSE106" s="2"/>
      <c r="RSF106" s="2"/>
      <c r="RSG106" s="2"/>
      <c r="RSH106" s="2"/>
      <c r="RSI106" s="2"/>
      <c r="RSJ106" s="2"/>
      <c r="RSK106" s="2"/>
      <c r="RSL106" s="2"/>
      <c r="RSM106" s="2"/>
      <c r="RSN106" s="2"/>
      <c r="RSO106" s="2"/>
      <c r="RSP106" s="2"/>
      <c r="RSQ106" s="2"/>
      <c r="RSR106" s="2"/>
      <c r="RSS106" s="2"/>
      <c r="RST106" s="2"/>
      <c r="RSU106" s="2"/>
      <c r="RSV106" s="2"/>
      <c r="RSW106" s="2"/>
      <c r="RSX106" s="2"/>
      <c r="RSY106" s="2"/>
      <c r="RSZ106" s="2"/>
      <c r="RTA106" s="2"/>
      <c r="RTB106" s="2"/>
      <c r="RTC106" s="2"/>
      <c r="RTD106" s="2"/>
      <c r="RTE106" s="2"/>
      <c r="RTF106" s="2"/>
      <c r="RTG106" s="2"/>
      <c r="RTH106" s="2"/>
      <c r="RTI106" s="2"/>
      <c r="RTJ106" s="2"/>
      <c r="RTK106" s="2"/>
      <c r="RTL106" s="2"/>
      <c r="RTM106" s="2"/>
      <c r="RTN106" s="2"/>
      <c r="RTO106" s="2"/>
      <c r="RTP106" s="2"/>
      <c r="RTQ106" s="2"/>
      <c r="RTR106" s="2"/>
      <c r="RTS106" s="2"/>
      <c r="RTT106" s="2"/>
      <c r="RTU106" s="2"/>
      <c r="RTV106" s="2"/>
      <c r="RTW106" s="2"/>
      <c r="RTX106" s="2"/>
      <c r="RTY106" s="2"/>
      <c r="RTZ106" s="2"/>
      <c r="RUA106" s="2"/>
      <c r="RUB106" s="2"/>
      <c r="RUC106" s="2"/>
      <c r="RUD106" s="2"/>
      <c r="RUE106" s="2"/>
      <c r="RUF106" s="2"/>
      <c r="RUG106" s="2"/>
      <c r="RUH106" s="2"/>
      <c r="RUI106" s="2"/>
      <c r="RUJ106" s="2"/>
      <c r="RUK106" s="2"/>
      <c r="RUL106" s="2"/>
      <c r="RUM106" s="2"/>
      <c r="RUN106" s="2"/>
      <c r="RUO106" s="2"/>
      <c r="RUP106" s="2"/>
      <c r="RUQ106" s="2"/>
      <c r="RUR106" s="2"/>
      <c r="RUS106" s="2"/>
      <c r="RUT106" s="2"/>
      <c r="RUU106" s="2"/>
      <c r="RUV106" s="2"/>
      <c r="RUW106" s="2"/>
      <c r="RUX106" s="2"/>
      <c r="RUY106" s="2"/>
      <c r="RUZ106" s="2"/>
      <c r="RVA106" s="2"/>
      <c r="RVB106" s="2"/>
      <c r="RVC106" s="2"/>
      <c r="RVD106" s="2"/>
      <c r="RVE106" s="2"/>
      <c r="RVF106" s="2"/>
      <c r="RVG106" s="2"/>
      <c r="RVH106" s="2"/>
      <c r="RVI106" s="2"/>
      <c r="RVJ106" s="2"/>
      <c r="RVK106" s="2"/>
      <c r="RVL106" s="2"/>
      <c r="RVM106" s="2"/>
      <c r="RVN106" s="2"/>
      <c r="RVO106" s="2"/>
      <c r="RVP106" s="2"/>
      <c r="RVQ106" s="2"/>
      <c r="RVR106" s="2"/>
      <c r="RVS106" s="2"/>
      <c r="RVT106" s="2"/>
      <c r="RVU106" s="2"/>
      <c r="RVV106" s="2"/>
      <c r="RVW106" s="2"/>
      <c r="RVX106" s="2"/>
      <c r="RVY106" s="2"/>
      <c r="RVZ106" s="2"/>
      <c r="RWA106" s="2"/>
      <c r="RWB106" s="2"/>
      <c r="RWC106" s="2"/>
      <c r="RWD106" s="2"/>
      <c r="RWE106" s="2"/>
      <c r="RWF106" s="2"/>
      <c r="RWG106" s="2"/>
      <c r="RWH106" s="2"/>
      <c r="RWI106" s="2"/>
      <c r="RWJ106" s="2"/>
      <c r="RWK106" s="2"/>
      <c r="RWL106" s="2"/>
      <c r="RWM106" s="2"/>
      <c r="RWN106" s="2"/>
      <c r="RWO106" s="2"/>
      <c r="RWP106" s="2"/>
      <c r="RWQ106" s="2"/>
      <c r="RWR106" s="2"/>
      <c r="RWS106" s="2"/>
      <c r="RWT106" s="2"/>
      <c r="RWU106" s="2"/>
      <c r="RWV106" s="2"/>
      <c r="RWW106" s="2"/>
      <c r="RWX106" s="2"/>
      <c r="RWY106" s="2"/>
      <c r="RWZ106" s="2"/>
      <c r="RXA106" s="2"/>
      <c r="RXB106" s="2"/>
      <c r="RXC106" s="2"/>
      <c r="RXD106" s="2"/>
      <c r="RXE106" s="2"/>
      <c r="RXF106" s="2"/>
      <c r="RXG106" s="2"/>
      <c r="RXH106" s="2"/>
      <c r="RXI106" s="2"/>
      <c r="RXJ106" s="2"/>
      <c r="RXK106" s="2"/>
      <c r="RXL106" s="2"/>
      <c r="RXM106" s="2"/>
      <c r="RXN106" s="2"/>
      <c r="RXO106" s="2"/>
      <c r="RXP106" s="2"/>
      <c r="RXQ106" s="2"/>
      <c r="RXR106" s="2"/>
      <c r="RXS106" s="2"/>
      <c r="RXT106" s="2"/>
      <c r="RXU106" s="2"/>
      <c r="RXV106" s="2"/>
      <c r="RXW106" s="2"/>
      <c r="RXX106" s="2"/>
      <c r="RXY106" s="2"/>
      <c r="RXZ106" s="2"/>
      <c r="RYA106" s="2"/>
      <c r="RYB106" s="2"/>
      <c r="RYC106" s="2"/>
      <c r="RYD106" s="2"/>
      <c r="RYE106" s="2"/>
      <c r="RYF106" s="2"/>
      <c r="RYG106" s="2"/>
      <c r="RYH106" s="2"/>
      <c r="RYI106" s="2"/>
      <c r="RYJ106" s="2"/>
      <c r="RYK106" s="2"/>
      <c r="RYL106" s="2"/>
      <c r="RYM106" s="2"/>
      <c r="RYN106" s="2"/>
      <c r="RYO106" s="2"/>
      <c r="RYP106" s="2"/>
      <c r="RYQ106" s="2"/>
      <c r="RYR106" s="2"/>
      <c r="RYS106" s="2"/>
      <c r="RYT106" s="2"/>
      <c r="RYU106" s="2"/>
      <c r="RYV106" s="2"/>
      <c r="RYW106" s="2"/>
      <c r="RYX106" s="2"/>
      <c r="RYY106" s="2"/>
      <c r="RYZ106" s="2"/>
      <c r="RZA106" s="2"/>
      <c r="RZB106" s="2"/>
      <c r="RZC106" s="2"/>
      <c r="RZD106" s="2"/>
      <c r="RZE106" s="2"/>
      <c r="RZF106" s="2"/>
      <c r="RZG106" s="2"/>
      <c r="RZH106" s="2"/>
      <c r="RZI106" s="2"/>
      <c r="RZJ106" s="2"/>
      <c r="RZK106" s="2"/>
      <c r="RZL106" s="2"/>
      <c r="RZM106" s="2"/>
      <c r="RZN106" s="2"/>
      <c r="RZO106" s="2"/>
      <c r="RZP106" s="2"/>
      <c r="RZQ106" s="2"/>
      <c r="RZR106" s="2"/>
      <c r="RZS106" s="2"/>
      <c r="RZT106" s="2"/>
      <c r="RZU106" s="2"/>
      <c r="RZV106" s="2"/>
      <c r="RZW106" s="2"/>
      <c r="RZX106" s="2"/>
      <c r="RZY106" s="2"/>
      <c r="RZZ106" s="2"/>
      <c r="SAA106" s="2"/>
      <c r="SAB106" s="2"/>
      <c r="SAC106" s="2"/>
      <c r="SAD106" s="2"/>
      <c r="SAE106" s="2"/>
      <c r="SAF106" s="2"/>
      <c r="SAG106" s="2"/>
      <c r="SAH106" s="2"/>
      <c r="SAI106" s="2"/>
      <c r="SAJ106" s="2"/>
      <c r="SAK106" s="2"/>
      <c r="SAL106" s="2"/>
      <c r="SAM106" s="2"/>
      <c r="SAN106" s="2"/>
      <c r="SAO106" s="2"/>
      <c r="SAP106" s="2"/>
      <c r="SAQ106" s="2"/>
      <c r="SAR106" s="2"/>
      <c r="SAS106" s="2"/>
      <c r="SAT106" s="2"/>
      <c r="SAU106" s="2"/>
      <c r="SAV106" s="2"/>
      <c r="SAW106" s="2"/>
      <c r="SAX106" s="2"/>
      <c r="SAY106" s="2"/>
      <c r="SAZ106" s="2"/>
      <c r="SBA106" s="2"/>
      <c r="SBB106" s="2"/>
      <c r="SBC106" s="2"/>
      <c r="SBD106" s="2"/>
      <c r="SBE106" s="2"/>
      <c r="SBF106" s="2"/>
      <c r="SBG106" s="2"/>
      <c r="SBH106" s="2"/>
      <c r="SBI106" s="2"/>
      <c r="SBJ106" s="2"/>
      <c r="SBK106" s="2"/>
      <c r="SBL106" s="2"/>
      <c r="SBM106" s="2"/>
      <c r="SBN106" s="2"/>
      <c r="SBO106" s="2"/>
      <c r="SBP106" s="2"/>
      <c r="SBQ106" s="2"/>
      <c r="SBR106" s="2"/>
      <c r="SBS106" s="2"/>
      <c r="SBT106" s="2"/>
      <c r="SBU106" s="2"/>
      <c r="SBV106" s="2"/>
      <c r="SBW106" s="2"/>
      <c r="SBX106" s="2"/>
      <c r="SBY106" s="2"/>
      <c r="SBZ106" s="2"/>
      <c r="SCA106" s="2"/>
      <c r="SCB106" s="2"/>
      <c r="SCC106" s="2"/>
      <c r="SCD106" s="2"/>
      <c r="SCE106" s="2"/>
      <c r="SCF106" s="2"/>
      <c r="SCG106" s="2"/>
      <c r="SCH106" s="2"/>
      <c r="SCI106" s="2"/>
      <c r="SCJ106" s="2"/>
      <c r="SCK106" s="2"/>
      <c r="SCL106" s="2"/>
      <c r="SCM106" s="2"/>
      <c r="SCN106" s="2"/>
      <c r="SCO106" s="2"/>
      <c r="SCP106" s="2"/>
      <c r="SCQ106" s="2"/>
      <c r="SCR106" s="2"/>
      <c r="SCS106" s="2"/>
      <c r="SCT106" s="2"/>
      <c r="SCU106" s="2"/>
      <c r="SCV106" s="2"/>
      <c r="SCW106" s="2"/>
      <c r="SCX106" s="2"/>
      <c r="SCY106" s="2"/>
      <c r="SCZ106" s="2"/>
      <c r="SDA106" s="2"/>
      <c r="SDB106" s="2"/>
      <c r="SDC106" s="2"/>
      <c r="SDD106" s="2"/>
      <c r="SDE106" s="2"/>
      <c r="SDF106" s="2"/>
      <c r="SDG106" s="2"/>
      <c r="SDH106" s="2"/>
      <c r="SDI106" s="2"/>
      <c r="SDJ106" s="2"/>
      <c r="SDK106" s="2"/>
      <c r="SDL106" s="2"/>
      <c r="SDM106" s="2"/>
      <c r="SDN106" s="2"/>
      <c r="SDO106" s="2"/>
      <c r="SDP106" s="2"/>
      <c r="SDQ106" s="2"/>
      <c r="SDR106" s="2"/>
      <c r="SDS106" s="2"/>
      <c r="SDT106" s="2"/>
      <c r="SDU106" s="2"/>
      <c r="SDV106" s="2"/>
      <c r="SDW106" s="2"/>
      <c r="SDX106" s="2"/>
      <c r="SDY106" s="2"/>
      <c r="SDZ106" s="2"/>
      <c r="SEA106" s="2"/>
      <c r="SEB106" s="2"/>
      <c r="SEC106" s="2"/>
      <c r="SED106" s="2"/>
      <c r="SEE106" s="2"/>
      <c r="SEF106" s="2"/>
      <c r="SEG106" s="2"/>
      <c r="SEH106" s="2"/>
      <c r="SEI106" s="2"/>
      <c r="SEJ106" s="2"/>
      <c r="SEK106" s="2"/>
      <c r="SEL106" s="2"/>
      <c r="SEM106" s="2"/>
      <c r="SEN106" s="2"/>
      <c r="SEO106" s="2"/>
      <c r="SEP106" s="2"/>
      <c r="SEQ106" s="2"/>
      <c r="SER106" s="2"/>
      <c r="SES106" s="2"/>
      <c r="SET106" s="2"/>
      <c r="SEU106" s="2"/>
      <c r="SEV106" s="2"/>
      <c r="SEW106" s="2"/>
      <c r="SEX106" s="2"/>
      <c r="SEY106" s="2"/>
      <c r="SEZ106" s="2"/>
      <c r="SFA106" s="2"/>
      <c r="SFB106" s="2"/>
      <c r="SFC106" s="2"/>
      <c r="SFD106" s="2"/>
      <c r="SFE106" s="2"/>
      <c r="SFF106" s="2"/>
      <c r="SFG106" s="2"/>
      <c r="SFH106" s="2"/>
      <c r="SFI106" s="2"/>
      <c r="SFJ106" s="2"/>
      <c r="SFK106" s="2"/>
      <c r="SFL106" s="2"/>
      <c r="SFM106" s="2"/>
      <c r="SFN106" s="2"/>
      <c r="SFO106" s="2"/>
      <c r="SFP106" s="2"/>
      <c r="SFQ106" s="2"/>
      <c r="SFR106" s="2"/>
      <c r="SFS106" s="2"/>
      <c r="SFT106" s="2"/>
      <c r="SFU106" s="2"/>
      <c r="SFV106" s="2"/>
      <c r="SFW106" s="2"/>
      <c r="SFX106" s="2"/>
      <c r="SFY106" s="2"/>
      <c r="SFZ106" s="2"/>
      <c r="SGA106" s="2"/>
      <c r="SGB106" s="2"/>
      <c r="SGC106" s="2"/>
      <c r="SGD106" s="2"/>
      <c r="SGE106" s="2"/>
      <c r="SGF106" s="2"/>
      <c r="SGG106" s="2"/>
      <c r="SGH106" s="2"/>
      <c r="SGI106" s="2"/>
      <c r="SGJ106" s="2"/>
      <c r="SGK106" s="2"/>
      <c r="SGL106" s="2"/>
      <c r="SGM106" s="2"/>
      <c r="SGN106" s="2"/>
      <c r="SGO106" s="2"/>
      <c r="SGP106" s="2"/>
      <c r="SGQ106" s="2"/>
      <c r="SGR106" s="2"/>
      <c r="SGS106" s="2"/>
      <c r="SGT106" s="2"/>
      <c r="SGU106" s="2"/>
      <c r="SGV106" s="2"/>
      <c r="SGW106" s="2"/>
      <c r="SGX106" s="2"/>
      <c r="SGY106" s="2"/>
      <c r="SGZ106" s="2"/>
      <c r="SHA106" s="2"/>
      <c r="SHB106" s="2"/>
      <c r="SHC106" s="2"/>
      <c r="SHD106" s="2"/>
      <c r="SHE106" s="2"/>
      <c r="SHF106" s="2"/>
      <c r="SHG106" s="2"/>
      <c r="SHH106" s="2"/>
      <c r="SHI106" s="2"/>
      <c r="SHJ106" s="2"/>
      <c r="SHK106" s="2"/>
      <c r="SHL106" s="2"/>
      <c r="SHM106" s="2"/>
      <c r="SHN106" s="2"/>
      <c r="SHO106" s="2"/>
      <c r="SHP106" s="2"/>
      <c r="SHQ106" s="2"/>
      <c r="SHR106" s="2"/>
      <c r="SHS106" s="2"/>
      <c r="SHT106" s="2"/>
      <c r="SHU106" s="2"/>
      <c r="SHV106" s="2"/>
      <c r="SHW106" s="2"/>
      <c r="SHX106" s="2"/>
      <c r="SHY106" s="2"/>
      <c r="SHZ106" s="2"/>
      <c r="SIA106" s="2"/>
      <c r="SIB106" s="2"/>
      <c r="SIC106" s="2"/>
      <c r="SID106" s="2"/>
      <c r="SIE106" s="2"/>
      <c r="SIF106" s="2"/>
      <c r="SIG106" s="2"/>
      <c r="SIH106" s="2"/>
      <c r="SII106" s="2"/>
      <c r="SIJ106" s="2"/>
      <c r="SIK106" s="2"/>
      <c r="SIL106" s="2"/>
      <c r="SIM106" s="2"/>
      <c r="SIN106" s="2"/>
      <c r="SIO106" s="2"/>
      <c r="SIP106" s="2"/>
      <c r="SIQ106" s="2"/>
      <c r="SIR106" s="2"/>
      <c r="SIS106" s="2"/>
      <c r="SIT106" s="2"/>
      <c r="SIU106" s="2"/>
      <c r="SIV106" s="2"/>
      <c r="SIW106" s="2"/>
      <c r="SIX106" s="2"/>
      <c r="SIY106" s="2"/>
      <c r="SIZ106" s="2"/>
      <c r="SJA106" s="2"/>
      <c r="SJB106" s="2"/>
      <c r="SJC106" s="2"/>
      <c r="SJD106" s="2"/>
      <c r="SJE106" s="2"/>
      <c r="SJF106" s="2"/>
      <c r="SJG106" s="2"/>
      <c r="SJH106" s="2"/>
      <c r="SJI106" s="2"/>
      <c r="SJJ106" s="2"/>
      <c r="SJK106" s="2"/>
      <c r="SJL106" s="2"/>
      <c r="SJM106" s="2"/>
      <c r="SJN106" s="2"/>
      <c r="SJO106" s="2"/>
      <c r="SJP106" s="2"/>
      <c r="SJQ106" s="2"/>
      <c r="SJR106" s="2"/>
      <c r="SJS106" s="2"/>
      <c r="SJT106" s="2"/>
      <c r="SJU106" s="2"/>
      <c r="SJV106" s="2"/>
      <c r="SJW106" s="2"/>
      <c r="SJX106" s="2"/>
      <c r="SJY106" s="2"/>
      <c r="SJZ106" s="2"/>
      <c r="SKA106" s="2"/>
      <c r="SKB106" s="2"/>
      <c r="SKC106" s="2"/>
      <c r="SKD106" s="2"/>
      <c r="SKE106" s="2"/>
      <c r="SKF106" s="2"/>
      <c r="SKG106" s="2"/>
      <c r="SKH106" s="2"/>
      <c r="SKI106" s="2"/>
      <c r="SKJ106" s="2"/>
      <c r="SKK106" s="2"/>
      <c r="SKL106" s="2"/>
      <c r="SKM106" s="2"/>
      <c r="SKN106" s="2"/>
      <c r="SKO106" s="2"/>
      <c r="SKP106" s="2"/>
      <c r="SKQ106" s="2"/>
      <c r="SKR106" s="2"/>
      <c r="SKS106" s="2"/>
      <c r="SKT106" s="2"/>
      <c r="SKU106" s="2"/>
      <c r="SKV106" s="2"/>
      <c r="SKW106" s="2"/>
      <c r="SKX106" s="2"/>
      <c r="SKY106" s="2"/>
      <c r="SKZ106" s="2"/>
      <c r="SLA106" s="2"/>
      <c r="SLB106" s="2"/>
      <c r="SLC106" s="2"/>
      <c r="SLD106" s="2"/>
      <c r="SLE106" s="2"/>
      <c r="SLF106" s="2"/>
      <c r="SLG106" s="2"/>
      <c r="SLH106" s="2"/>
      <c r="SLI106" s="2"/>
      <c r="SLJ106" s="2"/>
      <c r="SLK106" s="2"/>
      <c r="SLL106" s="2"/>
      <c r="SLM106" s="2"/>
      <c r="SLN106" s="2"/>
      <c r="SLO106" s="2"/>
      <c r="SLP106" s="2"/>
      <c r="SLQ106" s="2"/>
      <c r="SLR106" s="2"/>
      <c r="SLS106" s="2"/>
      <c r="SLT106" s="2"/>
      <c r="SLU106" s="2"/>
      <c r="SLV106" s="2"/>
      <c r="SLW106" s="2"/>
      <c r="SLX106" s="2"/>
      <c r="SLY106" s="2"/>
      <c r="SLZ106" s="2"/>
      <c r="SMA106" s="2"/>
      <c r="SMB106" s="2"/>
      <c r="SMC106" s="2"/>
      <c r="SMD106" s="2"/>
      <c r="SME106" s="2"/>
      <c r="SMF106" s="2"/>
      <c r="SMG106" s="2"/>
      <c r="SMH106" s="2"/>
      <c r="SMI106" s="2"/>
      <c r="SMJ106" s="2"/>
      <c r="SMK106" s="2"/>
      <c r="SML106" s="2"/>
      <c r="SMM106" s="2"/>
      <c r="SMN106" s="2"/>
      <c r="SMO106" s="2"/>
      <c r="SMP106" s="2"/>
      <c r="SMQ106" s="2"/>
      <c r="SMR106" s="2"/>
      <c r="SMS106" s="2"/>
      <c r="SMT106" s="2"/>
      <c r="SMU106" s="2"/>
      <c r="SMV106" s="2"/>
      <c r="SMW106" s="2"/>
      <c r="SMX106" s="2"/>
      <c r="SMY106" s="2"/>
      <c r="SMZ106" s="2"/>
      <c r="SNA106" s="2"/>
      <c r="SNB106" s="2"/>
      <c r="SNC106" s="2"/>
      <c r="SND106" s="2"/>
      <c r="SNE106" s="2"/>
      <c r="SNF106" s="2"/>
      <c r="SNG106" s="2"/>
      <c r="SNH106" s="2"/>
      <c r="SNI106" s="2"/>
      <c r="SNJ106" s="2"/>
      <c r="SNK106" s="2"/>
      <c r="SNL106" s="2"/>
      <c r="SNM106" s="2"/>
      <c r="SNN106" s="2"/>
      <c r="SNO106" s="2"/>
      <c r="SNP106" s="2"/>
      <c r="SNQ106" s="2"/>
      <c r="SNR106" s="2"/>
      <c r="SNS106" s="2"/>
      <c r="SNT106" s="2"/>
      <c r="SNU106" s="2"/>
      <c r="SNV106" s="2"/>
      <c r="SNW106" s="2"/>
      <c r="SNX106" s="2"/>
      <c r="SNY106" s="2"/>
      <c r="SNZ106" s="2"/>
      <c r="SOA106" s="2"/>
      <c r="SOB106" s="2"/>
      <c r="SOC106" s="2"/>
      <c r="SOD106" s="2"/>
      <c r="SOE106" s="2"/>
      <c r="SOF106" s="2"/>
      <c r="SOG106" s="2"/>
      <c r="SOH106" s="2"/>
      <c r="SOI106" s="2"/>
      <c r="SOJ106" s="2"/>
      <c r="SOK106" s="2"/>
      <c r="SOL106" s="2"/>
      <c r="SOM106" s="2"/>
      <c r="SON106" s="2"/>
      <c r="SOO106" s="2"/>
      <c r="SOP106" s="2"/>
      <c r="SOQ106" s="2"/>
      <c r="SOR106" s="2"/>
      <c r="SOS106" s="2"/>
      <c r="SOT106" s="2"/>
      <c r="SOU106" s="2"/>
      <c r="SOV106" s="2"/>
      <c r="SOW106" s="2"/>
      <c r="SOX106" s="2"/>
      <c r="SOY106" s="2"/>
      <c r="SOZ106" s="2"/>
      <c r="SPA106" s="2"/>
      <c r="SPB106" s="2"/>
      <c r="SPC106" s="2"/>
      <c r="SPD106" s="2"/>
      <c r="SPE106" s="2"/>
      <c r="SPF106" s="2"/>
      <c r="SPG106" s="2"/>
      <c r="SPH106" s="2"/>
      <c r="SPI106" s="2"/>
      <c r="SPJ106" s="2"/>
      <c r="SPK106" s="2"/>
      <c r="SPL106" s="2"/>
      <c r="SPM106" s="2"/>
      <c r="SPN106" s="2"/>
      <c r="SPO106" s="2"/>
      <c r="SPP106" s="2"/>
      <c r="SPQ106" s="2"/>
      <c r="SPR106" s="2"/>
      <c r="SPS106" s="2"/>
      <c r="SPT106" s="2"/>
      <c r="SPU106" s="2"/>
      <c r="SPV106" s="2"/>
      <c r="SPW106" s="2"/>
      <c r="SPX106" s="2"/>
      <c r="SPY106" s="2"/>
      <c r="SPZ106" s="2"/>
      <c r="SQA106" s="2"/>
      <c r="SQB106" s="2"/>
      <c r="SQC106" s="2"/>
      <c r="SQD106" s="2"/>
      <c r="SQE106" s="2"/>
      <c r="SQF106" s="2"/>
      <c r="SQG106" s="2"/>
      <c r="SQH106" s="2"/>
      <c r="SQI106" s="2"/>
      <c r="SQJ106" s="2"/>
      <c r="SQK106" s="2"/>
      <c r="SQL106" s="2"/>
      <c r="SQM106" s="2"/>
      <c r="SQN106" s="2"/>
      <c r="SQO106" s="2"/>
      <c r="SQP106" s="2"/>
      <c r="SQQ106" s="2"/>
      <c r="SQR106" s="2"/>
      <c r="SQS106" s="2"/>
      <c r="SQT106" s="2"/>
      <c r="SQU106" s="2"/>
      <c r="SQV106" s="2"/>
      <c r="SQW106" s="2"/>
      <c r="SQX106" s="2"/>
      <c r="SQY106" s="2"/>
      <c r="SQZ106" s="2"/>
      <c r="SRA106" s="2"/>
      <c r="SRB106" s="2"/>
      <c r="SRC106" s="2"/>
      <c r="SRD106" s="2"/>
      <c r="SRE106" s="2"/>
      <c r="SRF106" s="2"/>
      <c r="SRG106" s="2"/>
      <c r="SRH106" s="2"/>
      <c r="SRI106" s="2"/>
      <c r="SRJ106" s="2"/>
      <c r="SRK106" s="2"/>
      <c r="SRL106" s="2"/>
      <c r="SRM106" s="2"/>
      <c r="SRN106" s="2"/>
      <c r="SRO106" s="2"/>
      <c r="SRP106" s="2"/>
      <c r="SRQ106" s="2"/>
      <c r="SRR106" s="2"/>
      <c r="SRS106" s="2"/>
      <c r="SRT106" s="2"/>
      <c r="SRU106" s="2"/>
      <c r="SRV106" s="2"/>
      <c r="SRW106" s="2"/>
      <c r="SRX106" s="2"/>
      <c r="SRY106" s="2"/>
      <c r="SRZ106" s="2"/>
      <c r="SSA106" s="2"/>
      <c r="SSB106" s="2"/>
      <c r="SSC106" s="2"/>
      <c r="SSD106" s="2"/>
      <c r="SSE106" s="2"/>
      <c r="SSF106" s="2"/>
      <c r="SSG106" s="2"/>
      <c r="SSH106" s="2"/>
      <c r="SSI106" s="2"/>
      <c r="SSJ106" s="2"/>
      <c r="SSK106" s="2"/>
      <c r="SSL106" s="2"/>
      <c r="SSM106" s="2"/>
      <c r="SSN106" s="2"/>
      <c r="SSO106" s="2"/>
      <c r="SSP106" s="2"/>
      <c r="SSQ106" s="2"/>
      <c r="SSR106" s="2"/>
      <c r="SSS106" s="2"/>
      <c r="SST106" s="2"/>
      <c r="SSU106" s="2"/>
      <c r="SSV106" s="2"/>
      <c r="SSW106" s="2"/>
      <c r="SSX106" s="2"/>
      <c r="SSY106" s="2"/>
      <c r="SSZ106" s="2"/>
      <c r="STA106" s="2"/>
      <c r="STB106" s="2"/>
      <c r="STC106" s="2"/>
      <c r="STD106" s="2"/>
      <c r="STE106" s="2"/>
      <c r="STF106" s="2"/>
      <c r="STG106" s="2"/>
      <c r="STH106" s="2"/>
      <c r="STI106" s="2"/>
      <c r="STJ106" s="2"/>
      <c r="STK106" s="2"/>
      <c r="STL106" s="2"/>
      <c r="STM106" s="2"/>
      <c r="STN106" s="2"/>
      <c r="STO106" s="2"/>
      <c r="STP106" s="2"/>
      <c r="STQ106" s="2"/>
      <c r="STR106" s="2"/>
      <c r="STS106" s="2"/>
      <c r="STT106" s="2"/>
      <c r="STU106" s="2"/>
      <c r="STV106" s="2"/>
      <c r="STW106" s="2"/>
      <c r="STX106" s="2"/>
      <c r="STY106" s="2"/>
      <c r="STZ106" s="2"/>
      <c r="SUA106" s="2"/>
      <c r="SUB106" s="2"/>
      <c r="SUC106" s="2"/>
      <c r="SUD106" s="2"/>
      <c r="SUE106" s="2"/>
      <c r="SUF106" s="2"/>
      <c r="SUG106" s="2"/>
      <c r="SUH106" s="2"/>
      <c r="SUI106" s="2"/>
      <c r="SUJ106" s="2"/>
      <c r="SUK106" s="2"/>
      <c r="SUL106" s="2"/>
      <c r="SUM106" s="2"/>
      <c r="SUN106" s="2"/>
      <c r="SUO106" s="2"/>
      <c r="SUP106" s="2"/>
      <c r="SUQ106" s="2"/>
      <c r="SUR106" s="2"/>
      <c r="SUS106" s="2"/>
      <c r="SUT106" s="2"/>
      <c r="SUU106" s="2"/>
      <c r="SUV106" s="2"/>
      <c r="SUW106" s="2"/>
      <c r="SUX106" s="2"/>
      <c r="SUY106" s="2"/>
      <c r="SUZ106" s="2"/>
      <c r="SVA106" s="2"/>
      <c r="SVB106" s="2"/>
      <c r="SVC106" s="2"/>
      <c r="SVD106" s="2"/>
      <c r="SVE106" s="2"/>
      <c r="SVF106" s="2"/>
      <c r="SVG106" s="2"/>
      <c r="SVH106" s="2"/>
      <c r="SVI106" s="2"/>
      <c r="SVJ106" s="2"/>
      <c r="SVK106" s="2"/>
      <c r="SVL106" s="2"/>
      <c r="SVM106" s="2"/>
      <c r="SVN106" s="2"/>
      <c r="SVO106" s="2"/>
      <c r="SVP106" s="2"/>
      <c r="SVQ106" s="2"/>
      <c r="SVR106" s="2"/>
      <c r="SVS106" s="2"/>
      <c r="SVT106" s="2"/>
      <c r="SVU106" s="2"/>
      <c r="SVV106" s="2"/>
      <c r="SVW106" s="2"/>
      <c r="SVX106" s="2"/>
      <c r="SVY106" s="2"/>
      <c r="SVZ106" s="2"/>
      <c r="SWA106" s="2"/>
      <c r="SWB106" s="2"/>
      <c r="SWC106" s="2"/>
      <c r="SWD106" s="2"/>
      <c r="SWE106" s="2"/>
      <c r="SWF106" s="2"/>
      <c r="SWG106" s="2"/>
      <c r="SWH106" s="2"/>
      <c r="SWI106" s="2"/>
      <c r="SWJ106" s="2"/>
      <c r="SWK106" s="2"/>
      <c r="SWL106" s="2"/>
      <c r="SWM106" s="2"/>
      <c r="SWN106" s="2"/>
      <c r="SWO106" s="2"/>
      <c r="SWP106" s="2"/>
      <c r="SWQ106" s="2"/>
      <c r="SWR106" s="2"/>
      <c r="SWS106" s="2"/>
      <c r="SWT106" s="2"/>
      <c r="SWU106" s="2"/>
      <c r="SWV106" s="2"/>
      <c r="SWW106" s="2"/>
      <c r="SWX106" s="2"/>
      <c r="SWY106" s="2"/>
      <c r="SWZ106" s="2"/>
      <c r="SXA106" s="2"/>
      <c r="SXB106" s="2"/>
      <c r="SXC106" s="2"/>
      <c r="SXD106" s="2"/>
      <c r="SXE106" s="2"/>
      <c r="SXF106" s="2"/>
      <c r="SXG106" s="2"/>
      <c r="SXH106" s="2"/>
      <c r="SXI106" s="2"/>
      <c r="SXJ106" s="2"/>
      <c r="SXK106" s="2"/>
      <c r="SXL106" s="2"/>
      <c r="SXM106" s="2"/>
      <c r="SXN106" s="2"/>
      <c r="SXO106" s="2"/>
      <c r="SXP106" s="2"/>
      <c r="SXQ106" s="2"/>
      <c r="SXR106" s="2"/>
      <c r="SXS106" s="2"/>
      <c r="SXT106" s="2"/>
      <c r="SXU106" s="2"/>
      <c r="SXV106" s="2"/>
      <c r="SXW106" s="2"/>
      <c r="SXX106" s="2"/>
      <c r="SXY106" s="2"/>
      <c r="SXZ106" s="2"/>
      <c r="SYA106" s="2"/>
      <c r="SYB106" s="2"/>
      <c r="SYC106" s="2"/>
      <c r="SYD106" s="2"/>
      <c r="SYE106" s="2"/>
      <c r="SYF106" s="2"/>
      <c r="SYG106" s="2"/>
      <c r="SYH106" s="2"/>
      <c r="SYI106" s="2"/>
      <c r="SYJ106" s="2"/>
      <c r="SYK106" s="2"/>
      <c r="SYL106" s="2"/>
      <c r="SYM106" s="2"/>
      <c r="SYN106" s="2"/>
      <c r="SYO106" s="2"/>
      <c r="SYP106" s="2"/>
      <c r="SYQ106" s="2"/>
      <c r="SYR106" s="2"/>
      <c r="SYS106" s="2"/>
      <c r="SYT106" s="2"/>
      <c r="SYU106" s="2"/>
      <c r="SYV106" s="2"/>
      <c r="SYW106" s="2"/>
      <c r="SYX106" s="2"/>
      <c r="SYY106" s="2"/>
      <c r="SYZ106" s="2"/>
      <c r="SZA106" s="2"/>
      <c r="SZB106" s="2"/>
      <c r="SZC106" s="2"/>
      <c r="SZD106" s="2"/>
      <c r="SZE106" s="2"/>
      <c r="SZF106" s="2"/>
      <c r="SZG106" s="2"/>
      <c r="SZH106" s="2"/>
      <c r="SZI106" s="2"/>
      <c r="SZJ106" s="2"/>
      <c r="SZK106" s="2"/>
      <c r="SZL106" s="2"/>
      <c r="SZM106" s="2"/>
      <c r="SZN106" s="2"/>
      <c r="SZO106" s="2"/>
      <c r="SZP106" s="2"/>
      <c r="SZQ106" s="2"/>
      <c r="SZR106" s="2"/>
      <c r="SZS106" s="2"/>
      <c r="SZT106" s="2"/>
      <c r="SZU106" s="2"/>
      <c r="SZV106" s="2"/>
      <c r="SZW106" s="2"/>
      <c r="SZX106" s="2"/>
      <c r="SZY106" s="2"/>
      <c r="SZZ106" s="2"/>
      <c r="TAA106" s="2"/>
      <c r="TAB106" s="2"/>
      <c r="TAC106" s="2"/>
      <c r="TAD106" s="2"/>
      <c r="TAE106" s="2"/>
      <c r="TAF106" s="2"/>
      <c r="TAG106" s="2"/>
      <c r="TAH106" s="2"/>
      <c r="TAI106" s="2"/>
      <c r="TAJ106" s="2"/>
      <c r="TAK106" s="2"/>
      <c r="TAL106" s="2"/>
      <c r="TAM106" s="2"/>
      <c r="TAN106" s="2"/>
      <c r="TAO106" s="2"/>
      <c r="TAP106" s="2"/>
      <c r="TAQ106" s="2"/>
      <c r="TAR106" s="2"/>
      <c r="TAS106" s="2"/>
      <c r="TAT106" s="2"/>
      <c r="TAU106" s="2"/>
      <c r="TAV106" s="2"/>
      <c r="TAW106" s="2"/>
      <c r="TAX106" s="2"/>
      <c r="TAY106" s="2"/>
      <c r="TAZ106" s="2"/>
      <c r="TBA106" s="2"/>
      <c r="TBB106" s="2"/>
      <c r="TBC106" s="2"/>
      <c r="TBD106" s="2"/>
      <c r="TBE106" s="2"/>
      <c r="TBF106" s="2"/>
      <c r="TBG106" s="2"/>
      <c r="TBH106" s="2"/>
      <c r="TBI106" s="2"/>
      <c r="TBJ106" s="2"/>
      <c r="TBK106" s="2"/>
      <c r="TBL106" s="2"/>
      <c r="TBM106" s="2"/>
      <c r="TBN106" s="2"/>
      <c r="TBO106" s="2"/>
      <c r="TBP106" s="2"/>
      <c r="TBQ106" s="2"/>
      <c r="TBR106" s="2"/>
      <c r="TBS106" s="2"/>
      <c r="TBT106" s="2"/>
      <c r="TBU106" s="2"/>
      <c r="TBV106" s="2"/>
      <c r="TBW106" s="2"/>
      <c r="TBX106" s="2"/>
      <c r="TBY106" s="2"/>
      <c r="TBZ106" s="2"/>
      <c r="TCA106" s="2"/>
      <c r="TCB106" s="2"/>
      <c r="TCC106" s="2"/>
      <c r="TCD106" s="2"/>
      <c r="TCE106" s="2"/>
      <c r="TCF106" s="2"/>
      <c r="TCG106" s="2"/>
      <c r="TCH106" s="2"/>
      <c r="TCI106" s="2"/>
      <c r="TCJ106" s="2"/>
      <c r="TCK106" s="2"/>
      <c r="TCL106" s="2"/>
      <c r="TCM106" s="2"/>
      <c r="TCN106" s="2"/>
      <c r="TCO106" s="2"/>
      <c r="TCP106" s="2"/>
      <c r="TCQ106" s="2"/>
      <c r="TCR106" s="2"/>
      <c r="TCS106" s="2"/>
      <c r="TCT106" s="2"/>
      <c r="TCU106" s="2"/>
      <c r="TCV106" s="2"/>
      <c r="TCW106" s="2"/>
      <c r="TCX106" s="2"/>
      <c r="TCY106" s="2"/>
      <c r="TCZ106" s="2"/>
      <c r="TDA106" s="2"/>
      <c r="TDB106" s="2"/>
      <c r="TDC106" s="2"/>
      <c r="TDD106" s="2"/>
      <c r="TDE106" s="2"/>
      <c r="TDF106" s="2"/>
      <c r="TDG106" s="2"/>
      <c r="TDH106" s="2"/>
      <c r="TDI106" s="2"/>
      <c r="TDJ106" s="2"/>
      <c r="TDK106" s="2"/>
      <c r="TDL106" s="2"/>
      <c r="TDM106" s="2"/>
      <c r="TDN106" s="2"/>
      <c r="TDO106" s="2"/>
      <c r="TDP106" s="2"/>
      <c r="TDQ106" s="2"/>
      <c r="TDR106" s="2"/>
      <c r="TDS106" s="2"/>
      <c r="TDT106" s="2"/>
      <c r="TDU106" s="2"/>
      <c r="TDV106" s="2"/>
      <c r="TDW106" s="2"/>
      <c r="TDX106" s="2"/>
      <c r="TDY106" s="2"/>
      <c r="TDZ106" s="2"/>
      <c r="TEA106" s="2"/>
      <c r="TEB106" s="2"/>
      <c r="TEC106" s="2"/>
      <c r="TED106" s="2"/>
      <c r="TEE106" s="2"/>
      <c r="TEF106" s="2"/>
      <c r="TEG106" s="2"/>
      <c r="TEH106" s="2"/>
      <c r="TEI106" s="2"/>
      <c r="TEJ106" s="2"/>
      <c r="TEK106" s="2"/>
      <c r="TEL106" s="2"/>
      <c r="TEM106" s="2"/>
      <c r="TEN106" s="2"/>
      <c r="TEO106" s="2"/>
      <c r="TEP106" s="2"/>
      <c r="TEQ106" s="2"/>
      <c r="TER106" s="2"/>
      <c r="TES106" s="2"/>
      <c r="TET106" s="2"/>
      <c r="TEU106" s="2"/>
      <c r="TEV106" s="2"/>
      <c r="TEW106" s="2"/>
      <c r="TEX106" s="2"/>
      <c r="TEY106" s="2"/>
      <c r="TEZ106" s="2"/>
      <c r="TFA106" s="2"/>
      <c r="TFB106" s="2"/>
      <c r="TFC106" s="2"/>
      <c r="TFD106" s="2"/>
      <c r="TFE106" s="2"/>
      <c r="TFF106" s="2"/>
      <c r="TFG106" s="2"/>
      <c r="TFH106" s="2"/>
      <c r="TFI106" s="2"/>
      <c r="TFJ106" s="2"/>
      <c r="TFK106" s="2"/>
      <c r="TFL106" s="2"/>
      <c r="TFM106" s="2"/>
      <c r="TFN106" s="2"/>
      <c r="TFO106" s="2"/>
      <c r="TFP106" s="2"/>
      <c r="TFQ106" s="2"/>
      <c r="TFR106" s="2"/>
      <c r="TFS106" s="2"/>
      <c r="TFT106" s="2"/>
      <c r="TFU106" s="2"/>
      <c r="TFV106" s="2"/>
      <c r="TFW106" s="2"/>
      <c r="TFX106" s="2"/>
      <c r="TFY106" s="2"/>
      <c r="TFZ106" s="2"/>
      <c r="TGA106" s="2"/>
      <c r="TGB106" s="2"/>
      <c r="TGC106" s="2"/>
      <c r="TGD106" s="2"/>
      <c r="TGE106" s="2"/>
      <c r="TGF106" s="2"/>
      <c r="TGG106" s="2"/>
      <c r="TGH106" s="2"/>
      <c r="TGI106" s="2"/>
      <c r="TGJ106" s="2"/>
      <c r="TGK106" s="2"/>
      <c r="TGL106" s="2"/>
      <c r="TGM106" s="2"/>
      <c r="TGN106" s="2"/>
      <c r="TGO106" s="2"/>
      <c r="TGP106" s="2"/>
      <c r="TGQ106" s="2"/>
      <c r="TGR106" s="2"/>
      <c r="TGS106" s="2"/>
      <c r="TGT106" s="2"/>
      <c r="TGU106" s="2"/>
      <c r="TGV106" s="2"/>
      <c r="TGW106" s="2"/>
      <c r="TGX106" s="2"/>
      <c r="TGY106" s="2"/>
      <c r="TGZ106" s="2"/>
      <c r="THA106" s="2"/>
      <c r="THB106" s="2"/>
      <c r="THC106" s="2"/>
      <c r="THD106" s="2"/>
      <c r="THE106" s="2"/>
      <c r="THF106" s="2"/>
      <c r="THG106" s="2"/>
      <c r="THH106" s="2"/>
      <c r="THI106" s="2"/>
      <c r="THJ106" s="2"/>
      <c r="THK106" s="2"/>
      <c r="THL106" s="2"/>
      <c r="THM106" s="2"/>
      <c r="THN106" s="2"/>
      <c r="THO106" s="2"/>
      <c r="THP106" s="2"/>
      <c r="THQ106" s="2"/>
      <c r="THR106" s="2"/>
      <c r="THS106" s="2"/>
      <c r="THT106" s="2"/>
      <c r="THU106" s="2"/>
      <c r="THV106" s="2"/>
      <c r="THW106" s="2"/>
      <c r="THX106" s="2"/>
      <c r="THY106" s="2"/>
      <c r="THZ106" s="2"/>
      <c r="TIA106" s="2"/>
      <c r="TIB106" s="2"/>
      <c r="TIC106" s="2"/>
      <c r="TID106" s="2"/>
      <c r="TIE106" s="2"/>
      <c r="TIF106" s="2"/>
      <c r="TIG106" s="2"/>
      <c r="TIH106" s="2"/>
      <c r="TII106" s="2"/>
      <c r="TIJ106" s="2"/>
      <c r="TIK106" s="2"/>
      <c r="TIL106" s="2"/>
      <c r="TIM106" s="2"/>
      <c r="TIN106" s="2"/>
      <c r="TIO106" s="2"/>
      <c r="TIP106" s="2"/>
      <c r="TIQ106" s="2"/>
      <c r="TIR106" s="2"/>
      <c r="TIS106" s="2"/>
      <c r="TIT106" s="2"/>
      <c r="TIU106" s="2"/>
      <c r="TIV106" s="2"/>
      <c r="TIW106" s="2"/>
      <c r="TIX106" s="2"/>
      <c r="TIY106" s="2"/>
      <c r="TIZ106" s="2"/>
      <c r="TJA106" s="2"/>
      <c r="TJB106" s="2"/>
      <c r="TJC106" s="2"/>
      <c r="TJD106" s="2"/>
      <c r="TJE106" s="2"/>
      <c r="TJF106" s="2"/>
      <c r="TJG106" s="2"/>
      <c r="TJH106" s="2"/>
      <c r="TJI106" s="2"/>
      <c r="TJJ106" s="2"/>
      <c r="TJK106" s="2"/>
      <c r="TJL106" s="2"/>
      <c r="TJM106" s="2"/>
      <c r="TJN106" s="2"/>
      <c r="TJO106" s="2"/>
      <c r="TJP106" s="2"/>
      <c r="TJQ106" s="2"/>
      <c r="TJR106" s="2"/>
      <c r="TJS106" s="2"/>
      <c r="TJT106" s="2"/>
      <c r="TJU106" s="2"/>
      <c r="TJV106" s="2"/>
      <c r="TJW106" s="2"/>
      <c r="TJX106" s="2"/>
      <c r="TJY106" s="2"/>
      <c r="TJZ106" s="2"/>
      <c r="TKA106" s="2"/>
      <c r="TKB106" s="2"/>
      <c r="TKC106" s="2"/>
      <c r="TKD106" s="2"/>
      <c r="TKE106" s="2"/>
      <c r="TKF106" s="2"/>
      <c r="TKG106" s="2"/>
      <c r="TKH106" s="2"/>
      <c r="TKI106" s="2"/>
      <c r="TKJ106" s="2"/>
      <c r="TKK106" s="2"/>
      <c r="TKL106" s="2"/>
      <c r="TKM106" s="2"/>
      <c r="TKN106" s="2"/>
      <c r="TKO106" s="2"/>
      <c r="TKP106" s="2"/>
      <c r="TKQ106" s="2"/>
      <c r="TKR106" s="2"/>
      <c r="TKS106" s="2"/>
      <c r="TKT106" s="2"/>
      <c r="TKU106" s="2"/>
      <c r="TKV106" s="2"/>
      <c r="TKW106" s="2"/>
      <c r="TKX106" s="2"/>
      <c r="TKY106" s="2"/>
      <c r="TKZ106" s="2"/>
      <c r="TLA106" s="2"/>
      <c r="TLB106" s="2"/>
      <c r="TLC106" s="2"/>
      <c r="TLD106" s="2"/>
      <c r="TLE106" s="2"/>
      <c r="TLF106" s="2"/>
      <c r="TLG106" s="2"/>
      <c r="TLH106" s="2"/>
      <c r="TLI106" s="2"/>
      <c r="TLJ106" s="2"/>
      <c r="TLK106" s="2"/>
      <c r="TLL106" s="2"/>
      <c r="TLM106" s="2"/>
      <c r="TLN106" s="2"/>
      <c r="TLO106" s="2"/>
      <c r="TLP106" s="2"/>
      <c r="TLQ106" s="2"/>
      <c r="TLR106" s="2"/>
      <c r="TLS106" s="2"/>
      <c r="TLT106" s="2"/>
      <c r="TLU106" s="2"/>
      <c r="TLV106" s="2"/>
      <c r="TLW106" s="2"/>
      <c r="TLX106" s="2"/>
      <c r="TLY106" s="2"/>
      <c r="TLZ106" s="2"/>
      <c r="TMA106" s="2"/>
      <c r="TMB106" s="2"/>
      <c r="TMC106" s="2"/>
      <c r="TMD106" s="2"/>
      <c r="TME106" s="2"/>
      <c r="TMF106" s="2"/>
      <c r="TMG106" s="2"/>
      <c r="TMH106" s="2"/>
      <c r="TMI106" s="2"/>
      <c r="TMJ106" s="2"/>
      <c r="TMK106" s="2"/>
      <c r="TML106" s="2"/>
      <c r="TMM106" s="2"/>
      <c r="TMN106" s="2"/>
      <c r="TMO106" s="2"/>
      <c r="TMP106" s="2"/>
      <c r="TMQ106" s="2"/>
      <c r="TMR106" s="2"/>
      <c r="TMS106" s="2"/>
      <c r="TMT106" s="2"/>
      <c r="TMU106" s="2"/>
      <c r="TMV106" s="2"/>
      <c r="TMW106" s="2"/>
      <c r="TMX106" s="2"/>
      <c r="TMY106" s="2"/>
      <c r="TMZ106" s="2"/>
      <c r="TNA106" s="2"/>
      <c r="TNB106" s="2"/>
      <c r="TNC106" s="2"/>
      <c r="TND106" s="2"/>
      <c r="TNE106" s="2"/>
      <c r="TNF106" s="2"/>
      <c r="TNG106" s="2"/>
      <c r="TNH106" s="2"/>
      <c r="TNI106" s="2"/>
      <c r="TNJ106" s="2"/>
      <c r="TNK106" s="2"/>
      <c r="TNL106" s="2"/>
      <c r="TNM106" s="2"/>
      <c r="TNN106" s="2"/>
      <c r="TNO106" s="2"/>
      <c r="TNP106" s="2"/>
      <c r="TNQ106" s="2"/>
      <c r="TNR106" s="2"/>
      <c r="TNS106" s="2"/>
      <c r="TNT106" s="2"/>
      <c r="TNU106" s="2"/>
      <c r="TNV106" s="2"/>
      <c r="TNW106" s="2"/>
      <c r="TNX106" s="2"/>
      <c r="TNY106" s="2"/>
      <c r="TNZ106" s="2"/>
      <c r="TOA106" s="2"/>
      <c r="TOB106" s="2"/>
      <c r="TOC106" s="2"/>
      <c r="TOD106" s="2"/>
      <c r="TOE106" s="2"/>
      <c r="TOF106" s="2"/>
      <c r="TOG106" s="2"/>
      <c r="TOH106" s="2"/>
      <c r="TOI106" s="2"/>
      <c r="TOJ106" s="2"/>
      <c r="TOK106" s="2"/>
      <c r="TOL106" s="2"/>
      <c r="TOM106" s="2"/>
      <c r="TON106" s="2"/>
      <c r="TOO106" s="2"/>
      <c r="TOP106" s="2"/>
      <c r="TOQ106" s="2"/>
      <c r="TOR106" s="2"/>
      <c r="TOS106" s="2"/>
      <c r="TOT106" s="2"/>
      <c r="TOU106" s="2"/>
      <c r="TOV106" s="2"/>
      <c r="TOW106" s="2"/>
      <c r="TOX106" s="2"/>
      <c r="TOY106" s="2"/>
      <c r="TOZ106" s="2"/>
      <c r="TPA106" s="2"/>
      <c r="TPB106" s="2"/>
      <c r="TPC106" s="2"/>
      <c r="TPD106" s="2"/>
      <c r="TPE106" s="2"/>
      <c r="TPF106" s="2"/>
      <c r="TPG106" s="2"/>
      <c r="TPH106" s="2"/>
      <c r="TPI106" s="2"/>
      <c r="TPJ106" s="2"/>
      <c r="TPK106" s="2"/>
      <c r="TPL106" s="2"/>
      <c r="TPM106" s="2"/>
      <c r="TPN106" s="2"/>
      <c r="TPO106" s="2"/>
      <c r="TPP106" s="2"/>
      <c r="TPQ106" s="2"/>
      <c r="TPR106" s="2"/>
      <c r="TPS106" s="2"/>
      <c r="TPT106" s="2"/>
      <c r="TPU106" s="2"/>
      <c r="TPV106" s="2"/>
      <c r="TPW106" s="2"/>
      <c r="TPX106" s="2"/>
      <c r="TPY106" s="2"/>
      <c r="TPZ106" s="2"/>
      <c r="TQA106" s="2"/>
      <c r="TQB106" s="2"/>
      <c r="TQC106" s="2"/>
      <c r="TQD106" s="2"/>
      <c r="TQE106" s="2"/>
      <c r="TQF106" s="2"/>
      <c r="TQG106" s="2"/>
      <c r="TQH106" s="2"/>
      <c r="TQI106" s="2"/>
      <c r="TQJ106" s="2"/>
      <c r="TQK106" s="2"/>
      <c r="TQL106" s="2"/>
      <c r="TQM106" s="2"/>
      <c r="TQN106" s="2"/>
      <c r="TQO106" s="2"/>
      <c r="TQP106" s="2"/>
      <c r="TQQ106" s="2"/>
      <c r="TQR106" s="2"/>
      <c r="TQS106" s="2"/>
      <c r="TQT106" s="2"/>
      <c r="TQU106" s="2"/>
      <c r="TQV106" s="2"/>
      <c r="TQW106" s="2"/>
      <c r="TQX106" s="2"/>
      <c r="TQY106" s="2"/>
      <c r="TQZ106" s="2"/>
      <c r="TRA106" s="2"/>
      <c r="TRB106" s="2"/>
      <c r="TRC106" s="2"/>
      <c r="TRD106" s="2"/>
      <c r="TRE106" s="2"/>
      <c r="TRF106" s="2"/>
      <c r="TRG106" s="2"/>
      <c r="TRH106" s="2"/>
      <c r="TRI106" s="2"/>
      <c r="TRJ106" s="2"/>
      <c r="TRK106" s="2"/>
      <c r="TRL106" s="2"/>
      <c r="TRM106" s="2"/>
      <c r="TRN106" s="2"/>
      <c r="TRO106" s="2"/>
      <c r="TRP106" s="2"/>
      <c r="TRQ106" s="2"/>
      <c r="TRR106" s="2"/>
      <c r="TRS106" s="2"/>
      <c r="TRT106" s="2"/>
      <c r="TRU106" s="2"/>
      <c r="TRV106" s="2"/>
      <c r="TRW106" s="2"/>
      <c r="TRX106" s="2"/>
      <c r="TRY106" s="2"/>
      <c r="TRZ106" s="2"/>
      <c r="TSA106" s="2"/>
      <c r="TSB106" s="2"/>
      <c r="TSC106" s="2"/>
      <c r="TSD106" s="2"/>
      <c r="TSE106" s="2"/>
      <c r="TSF106" s="2"/>
      <c r="TSG106" s="2"/>
      <c r="TSH106" s="2"/>
      <c r="TSI106" s="2"/>
      <c r="TSJ106" s="2"/>
      <c r="TSK106" s="2"/>
      <c r="TSL106" s="2"/>
      <c r="TSM106" s="2"/>
      <c r="TSN106" s="2"/>
      <c r="TSO106" s="2"/>
      <c r="TSP106" s="2"/>
      <c r="TSQ106" s="2"/>
      <c r="TSR106" s="2"/>
      <c r="TSS106" s="2"/>
      <c r="TST106" s="2"/>
      <c r="TSU106" s="2"/>
      <c r="TSV106" s="2"/>
      <c r="TSW106" s="2"/>
      <c r="TSX106" s="2"/>
      <c r="TSY106" s="2"/>
      <c r="TSZ106" s="2"/>
      <c r="TTA106" s="2"/>
      <c r="TTB106" s="2"/>
      <c r="TTC106" s="2"/>
      <c r="TTD106" s="2"/>
      <c r="TTE106" s="2"/>
      <c r="TTF106" s="2"/>
      <c r="TTG106" s="2"/>
      <c r="TTH106" s="2"/>
      <c r="TTI106" s="2"/>
      <c r="TTJ106" s="2"/>
      <c r="TTK106" s="2"/>
      <c r="TTL106" s="2"/>
      <c r="TTM106" s="2"/>
      <c r="TTN106" s="2"/>
      <c r="TTO106" s="2"/>
      <c r="TTP106" s="2"/>
      <c r="TTQ106" s="2"/>
      <c r="TTR106" s="2"/>
      <c r="TTS106" s="2"/>
      <c r="TTT106" s="2"/>
      <c r="TTU106" s="2"/>
      <c r="TTV106" s="2"/>
      <c r="TTW106" s="2"/>
      <c r="TTX106" s="2"/>
      <c r="TTY106" s="2"/>
      <c r="TTZ106" s="2"/>
      <c r="TUA106" s="2"/>
      <c r="TUB106" s="2"/>
      <c r="TUC106" s="2"/>
      <c r="TUD106" s="2"/>
      <c r="TUE106" s="2"/>
      <c r="TUF106" s="2"/>
      <c r="TUG106" s="2"/>
      <c r="TUH106" s="2"/>
      <c r="TUI106" s="2"/>
      <c r="TUJ106" s="2"/>
      <c r="TUK106" s="2"/>
      <c r="TUL106" s="2"/>
      <c r="TUM106" s="2"/>
      <c r="TUN106" s="2"/>
      <c r="TUO106" s="2"/>
      <c r="TUP106" s="2"/>
      <c r="TUQ106" s="2"/>
      <c r="TUR106" s="2"/>
      <c r="TUS106" s="2"/>
      <c r="TUT106" s="2"/>
      <c r="TUU106" s="2"/>
      <c r="TUV106" s="2"/>
      <c r="TUW106" s="2"/>
      <c r="TUX106" s="2"/>
      <c r="TUY106" s="2"/>
      <c r="TUZ106" s="2"/>
      <c r="TVA106" s="2"/>
      <c r="TVB106" s="2"/>
      <c r="TVC106" s="2"/>
      <c r="TVD106" s="2"/>
      <c r="TVE106" s="2"/>
      <c r="TVF106" s="2"/>
      <c r="TVG106" s="2"/>
      <c r="TVH106" s="2"/>
      <c r="TVI106" s="2"/>
      <c r="TVJ106" s="2"/>
      <c r="TVK106" s="2"/>
      <c r="TVL106" s="2"/>
      <c r="TVM106" s="2"/>
      <c r="TVN106" s="2"/>
      <c r="TVO106" s="2"/>
      <c r="TVP106" s="2"/>
      <c r="TVQ106" s="2"/>
      <c r="TVR106" s="2"/>
      <c r="TVS106" s="2"/>
      <c r="TVT106" s="2"/>
      <c r="TVU106" s="2"/>
      <c r="TVV106" s="2"/>
      <c r="TVW106" s="2"/>
      <c r="TVX106" s="2"/>
      <c r="TVY106" s="2"/>
      <c r="TVZ106" s="2"/>
      <c r="TWA106" s="2"/>
      <c r="TWB106" s="2"/>
      <c r="TWC106" s="2"/>
      <c r="TWD106" s="2"/>
      <c r="TWE106" s="2"/>
      <c r="TWF106" s="2"/>
      <c r="TWG106" s="2"/>
      <c r="TWH106" s="2"/>
      <c r="TWI106" s="2"/>
      <c r="TWJ106" s="2"/>
      <c r="TWK106" s="2"/>
      <c r="TWL106" s="2"/>
      <c r="TWM106" s="2"/>
      <c r="TWN106" s="2"/>
      <c r="TWO106" s="2"/>
      <c r="TWP106" s="2"/>
      <c r="TWQ106" s="2"/>
      <c r="TWR106" s="2"/>
      <c r="TWS106" s="2"/>
      <c r="TWT106" s="2"/>
      <c r="TWU106" s="2"/>
      <c r="TWV106" s="2"/>
      <c r="TWW106" s="2"/>
      <c r="TWX106" s="2"/>
      <c r="TWY106" s="2"/>
      <c r="TWZ106" s="2"/>
      <c r="TXA106" s="2"/>
      <c r="TXB106" s="2"/>
      <c r="TXC106" s="2"/>
      <c r="TXD106" s="2"/>
      <c r="TXE106" s="2"/>
      <c r="TXF106" s="2"/>
      <c r="TXG106" s="2"/>
      <c r="TXH106" s="2"/>
      <c r="TXI106" s="2"/>
      <c r="TXJ106" s="2"/>
      <c r="TXK106" s="2"/>
      <c r="TXL106" s="2"/>
      <c r="TXM106" s="2"/>
      <c r="TXN106" s="2"/>
      <c r="TXO106" s="2"/>
      <c r="TXP106" s="2"/>
      <c r="TXQ106" s="2"/>
      <c r="TXR106" s="2"/>
      <c r="TXS106" s="2"/>
      <c r="TXT106" s="2"/>
      <c r="TXU106" s="2"/>
      <c r="TXV106" s="2"/>
      <c r="TXW106" s="2"/>
      <c r="TXX106" s="2"/>
      <c r="TXY106" s="2"/>
      <c r="TXZ106" s="2"/>
      <c r="TYA106" s="2"/>
      <c r="TYB106" s="2"/>
      <c r="TYC106" s="2"/>
      <c r="TYD106" s="2"/>
      <c r="TYE106" s="2"/>
      <c r="TYF106" s="2"/>
      <c r="TYG106" s="2"/>
      <c r="TYH106" s="2"/>
      <c r="TYI106" s="2"/>
      <c r="TYJ106" s="2"/>
      <c r="TYK106" s="2"/>
      <c r="TYL106" s="2"/>
      <c r="TYM106" s="2"/>
      <c r="TYN106" s="2"/>
      <c r="TYO106" s="2"/>
      <c r="TYP106" s="2"/>
      <c r="TYQ106" s="2"/>
      <c r="TYR106" s="2"/>
      <c r="TYS106" s="2"/>
      <c r="TYT106" s="2"/>
      <c r="TYU106" s="2"/>
      <c r="TYV106" s="2"/>
      <c r="TYW106" s="2"/>
      <c r="TYX106" s="2"/>
      <c r="TYY106" s="2"/>
      <c r="TYZ106" s="2"/>
      <c r="TZA106" s="2"/>
      <c r="TZB106" s="2"/>
      <c r="TZC106" s="2"/>
      <c r="TZD106" s="2"/>
      <c r="TZE106" s="2"/>
      <c r="TZF106" s="2"/>
      <c r="TZG106" s="2"/>
      <c r="TZH106" s="2"/>
      <c r="TZI106" s="2"/>
      <c r="TZJ106" s="2"/>
      <c r="TZK106" s="2"/>
      <c r="TZL106" s="2"/>
      <c r="TZM106" s="2"/>
      <c r="TZN106" s="2"/>
      <c r="TZO106" s="2"/>
      <c r="TZP106" s="2"/>
      <c r="TZQ106" s="2"/>
      <c r="TZR106" s="2"/>
      <c r="TZS106" s="2"/>
      <c r="TZT106" s="2"/>
      <c r="TZU106" s="2"/>
      <c r="TZV106" s="2"/>
      <c r="TZW106" s="2"/>
      <c r="TZX106" s="2"/>
      <c r="TZY106" s="2"/>
      <c r="TZZ106" s="2"/>
      <c r="UAA106" s="2"/>
      <c r="UAB106" s="2"/>
      <c r="UAC106" s="2"/>
      <c r="UAD106" s="2"/>
      <c r="UAE106" s="2"/>
      <c r="UAF106" s="2"/>
      <c r="UAG106" s="2"/>
      <c r="UAH106" s="2"/>
      <c r="UAI106" s="2"/>
      <c r="UAJ106" s="2"/>
      <c r="UAK106" s="2"/>
      <c r="UAL106" s="2"/>
      <c r="UAM106" s="2"/>
      <c r="UAN106" s="2"/>
      <c r="UAO106" s="2"/>
      <c r="UAP106" s="2"/>
      <c r="UAQ106" s="2"/>
      <c r="UAR106" s="2"/>
      <c r="UAS106" s="2"/>
      <c r="UAT106" s="2"/>
      <c r="UAU106" s="2"/>
      <c r="UAV106" s="2"/>
      <c r="UAW106" s="2"/>
      <c r="UAX106" s="2"/>
      <c r="UAY106" s="2"/>
      <c r="UAZ106" s="2"/>
      <c r="UBA106" s="2"/>
      <c r="UBB106" s="2"/>
      <c r="UBC106" s="2"/>
      <c r="UBD106" s="2"/>
      <c r="UBE106" s="2"/>
      <c r="UBF106" s="2"/>
      <c r="UBG106" s="2"/>
      <c r="UBH106" s="2"/>
      <c r="UBI106" s="2"/>
      <c r="UBJ106" s="2"/>
      <c r="UBK106" s="2"/>
      <c r="UBL106" s="2"/>
      <c r="UBM106" s="2"/>
      <c r="UBN106" s="2"/>
      <c r="UBO106" s="2"/>
      <c r="UBP106" s="2"/>
      <c r="UBQ106" s="2"/>
      <c r="UBR106" s="2"/>
      <c r="UBS106" s="2"/>
      <c r="UBT106" s="2"/>
      <c r="UBU106" s="2"/>
      <c r="UBV106" s="2"/>
      <c r="UBW106" s="2"/>
      <c r="UBX106" s="2"/>
      <c r="UBY106" s="2"/>
      <c r="UBZ106" s="2"/>
      <c r="UCA106" s="2"/>
      <c r="UCB106" s="2"/>
      <c r="UCC106" s="2"/>
      <c r="UCD106" s="2"/>
      <c r="UCE106" s="2"/>
      <c r="UCF106" s="2"/>
      <c r="UCG106" s="2"/>
      <c r="UCH106" s="2"/>
      <c r="UCI106" s="2"/>
      <c r="UCJ106" s="2"/>
      <c r="UCK106" s="2"/>
      <c r="UCL106" s="2"/>
      <c r="UCM106" s="2"/>
      <c r="UCN106" s="2"/>
      <c r="UCO106" s="2"/>
      <c r="UCP106" s="2"/>
      <c r="UCQ106" s="2"/>
      <c r="UCR106" s="2"/>
      <c r="UCS106" s="2"/>
      <c r="UCT106" s="2"/>
      <c r="UCU106" s="2"/>
      <c r="UCV106" s="2"/>
      <c r="UCW106" s="2"/>
      <c r="UCX106" s="2"/>
      <c r="UCY106" s="2"/>
      <c r="UCZ106" s="2"/>
      <c r="UDA106" s="2"/>
      <c r="UDB106" s="2"/>
      <c r="UDC106" s="2"/>
      <c r="UDD106" s="2"/>
      <c r="UDE106" s="2"/>
      <c r="UDF106" s="2"/>
      <c r="UDG106" s="2"/>
      <c r="UDH106" s="2"/>
      <c r="UDI106" s="2"/>
      <c r="UDJ106" s="2"/>
      <c r="UDK106" s="2"/>
      <c r="UDL106" s="2"/>
      <c r="UDM106" s="2"/>
      <c r="UDN106" s="2"/>
      <c r="UDO106" s="2"/>
      <c r="UDP106" s="2"/>
      <c r="UDQ106" s="2"/>
      <c r="UDR106" s="2"/>
      <c r="UDS106" s="2"/>
      <c r="UDT106" s="2"/>
      <c r="UDU106" s="2"/>
      <c r="UDV106" s="2"/>
      <c r="UDW106" s="2"/>
      <c r="UDX106" s="2"/>
      <c r="UDY106" s="2"/>
      <c r="UDZ106" s="2"/>
      <c r="UEA106" s="2"/>
      <c r="UEB106" s="2"/>
      <c r="UEC106" s="2"/>
      <c r="UED106" s="2"/>
      <c r="UEE106" s="2"/>
      <c r="UEF106" s="2"/>
      <c r="UEG106" s="2"/>
      <c r="UEH106" s="2"/>
      <c r="UEI106" s="2"/>
      <c r="UEJ106" s="2"/>
      <c r="UEK106" s="2"/>
      <c r="UEL106" s="2"/>
      <c r="UEM106" s="2"/>
      <c r="UEN106" s="2"/>
      <c r="UEO106" s="2"/>
      <c r="UEP106" s="2"/>
      <c r="UEQ106" s="2"/>
      <c r="UER106" s="2"/>
      <c r="UES106" s="2"/>
      <c r="UET106" s="2"/>
      <c r="UEU106" s="2"/>
      <c r="UEV106" s="2"/>
      <c r="UEW106" s="2"/>
      <c r="UEX106" s="2"/>
      <c r="UEY106" s="2"/>
      <c r="UEZ106" s="2"/>
      <c r="UFA106" s="2"/>
      <c r="UFB106" s="2"/>
      <c r="UFC106" s="2"/>
      <c r="UFD106" s="2"/>
      <c r="UFE106" s="2"/>
      <c r="UFF106" s="2"/>
      <c r="UFG106" s="2"/>
      <c r="UFH106" s="2"/>
      <c r="UFI106" s="2"/>
      <c r="UFJ106" s="2"/>
      <c r="UFK106" s="2"/>
      <c r="UFL106" s="2"/>
      <c r="UFM106" s="2"/>
      <c r="UFN106" s="2"/>
      <c r="UFO106" s="2"/>
      <c r="UFP106" s="2"/>
      <c r="UFQ106" s="2"/>
      <c r="UFR106" s="2"/>
      <c r="UFS106" s="2"/>
      <c r="UFT106" s="2"/>
      <c r="UFU106" s="2"/>
      <c r="UFV106" s="2"/>
      <c r="UFW106" s="2"/>
      <c r="UFX106" s="2"/>
      <c r="UFY106" s="2"/>
      <c r="UFZ106" s="2"/>
      <c r="UGA106" s="2"/>
      <c r="UGB106" s="2"/>
      <c r="UGC106" s="2"/>
      <c r="UGD106" s="2"/>
      <c r="UGE106" s="2"/>
      <c r="UGF106" s="2"/>
      <c r="UGG106" s="2"/>
      <c r="UGH106" s="2"/>
      <c r="UGI106" s="2"/>
      <c r="UGJ106" s="2"/>
      <c r="UGK106" s="2"/>
      <c r="UGL106" s="2"/>
      <c r="UGM106" s="2"/>
      <c r="UGN106" s="2"/>
      <c r="UGO106" s="2"/>
      <c r="UGP106" s="2"/>
      <c r="UGQ106" s="2"/>
      <c r="UGR106" s="2"/>
      <c r="UGS106" s="2"/>
      <c r="UGT106" s="2"/>
      <c r="UGU106" s="2"/>
      <c r="UGV106" s="2"/>
      <c r="UGW106" s="2"/>
      <c r="UGX106" s="2"/>
      <c r="UGY106" s="2"/>
      <c r="UGZ106" s="2"/>
      <c r="UHA106" s="2"/>
      <c r="UHB106" s="2"/>
      <c r="UHC106" s="2"/>
      <c r="UHD106" s="2"/>
      <c r="UHE106" s="2"/>
      <c r="UHF106" s="2"/>
      <c r="UHG106" s="2"/>
      <c r="UHH106" s="2"/>
      <c r="UHI106" s="2"/>
      <c r="UHJ106" s="2"/>
      <c r="UHK106" s="2"/>
      <c r="UHL106" s="2"/>
      <c r="UHM106" s="2"/>
      <c r="UHN106" s="2"/>
      <c r="UHO106" s="2"/>
      <c r="UHP106" s="2"/>
      <c r="UHQ106" s="2"/>
      <c r="UHR106" s="2"/>
      <c r="UHS106" s="2"/>
      <c r="UHT106" s="2"/>
      <c r="UHU106" s="2"/>
      <c r="UHV106" s="2"/>
      <c r="UHW106" s="2"/>
      <c r="UHX106" s="2"/>
      <c r="UHY106" s="2"/>
      <c r="UHZ106" s="2"/>
      <c r="UIA106" s="2"/>
      <c r="UIB106" s="2"/>
      <c r="UIC106" s="2"/>
      <c r="UID106" s="2"/>
      <c r="UIE106" s="2"/>
      <c r="UIF106" s="2"/>
      <c r="UIG106" s="2"/>
      <c r="UIH106" s="2"/>
      <c r="UII106" s="2"/>
      <c r="UIJ106" s="2"/>
      <c r="UIK106" s="2"/>
      <c r="UIL106" s="2"/>
      <c r="UIM106" s="2"/>
      <c r="UIN106" s="2"/>
      <c r="UIO106" s="2"/>
      <c r="UIP106" s="2"/>
      <c r="UIQ106" s="2"/>
      <c r="UIR106" s="2"/>
      <c r="UIS106" s="2"/>
      <c r="UIT106" s="2"/>
      <c r="UIU106" s="2"/>
      <c r="UIV106" s="2"/>
      <c r="UIW106" s="2"/>
      <c r="UIX106" s="2"/>
      <c r="UIY106" s="2"/>
      <c r="UIZ106" s="2"/>
      <c r="UJA106" s="2"/>
      <c r="UJB106" s="2"/>
      <c r="UJC106" s="2"/>
      <c r="UJD106" s="2"/>
      <c r="UJE106" s="2"/>
      <c r="UJF106" s="2"/>
      <c r="UJG106" s="2"/>
      <c r="UJH106" s="2"/>
      <c r="UJI106" s="2"/>
      <c r="UJJ106" s="2"/>
      <c r="UJK106" s="2"/>
      <c r="UJL106" s="2"/>
      <c r="UJM106" s="2"/>
      <c r="UJN106" s="2"/>
      <c r="UJO106" s="2"/>
      <c r="UJP106" s="2"/>
      <c r="UJQ106" s="2"/>
      <c r="UJR106" s="2"/>
      <c r="UJS106" s="2"/>
      <c r="UJT106" s="2"/>
      <c r="UJU106" s="2"/>
      <c r="UJV106" s="2"/>
      <c r="UJW106" s="2"/>
      <c r="UJX106" s="2"/>
      <c r="UJY106" s="2"/>
      <c r="UJZ106" s="2"/>
      <c r="UKA106" s="2"/>
      <c r="UKB106" s="2"/>
      <c r="UKC106" s="2"/>
      <c r="UKD106" s="2"/>
      <c r="UKE106" s="2"/>
      <c r="UKF106" s="2"/>
      <c r="UKG106" s="2"/>
      <c r="UKH106" s="2"/>
      <c r="UKI106" s="2"/>
      <c r="UKJ106" s="2"/>
      <c r="UKK106" s="2"/>
      <c r="UKL106" s="2"/>
      <c r="UKM106" s="2"/>
      <c r="UKN106" s="2"/>
      <c r="UKO106" s="2"/>
      <c r="UKP106" s="2"/>
      <c r="UKQ106" s="2"/>
      <c r="UKR106" s="2"/>
      <c r="UKS106" s="2"/>
      <c r="UKT106" s="2"/>
      <c r="UKU106" s="2"/>
      <c r="UKV106" s="2"/>
      <c r="UKW106" s="2"/>
      <c r="UKX106" s="2"/>
      <c r="UKY106" s="2"/>
      <c r="UKZ106" s="2"/>
      <c r="ULA106" s="2"/>
      <c r="ULB106" s="2"/>
      <c r="ULC106" s="2"/>
      <c r="ULD106" s="2"/>
      <c r="ULE106" s="2"/>
      <c r="ULF106" s="2"/>
      <c r="ULG106" s="2"/>
      <c r="ULH106" s="2"/>
      <c r="ULI106" s="2"/>
      <c r="ULJ106" s="2"/>
      <c r="ULK106" s="2"/>
      <c r="ULL106" s="2"/>
      <c r="ULM106" s="2"/>
      <c r="ULN106" s="2"/>
      <c r="ULO106" s="2"/>
      <c r="ULP106" s="2"/>
      <c r="ULQ106" s="2"/>
      <c r="ULR106" s="2"/>
      <c r="ULS106" s="2"/>
      <c r="ULT106" s="2"/>
      <c r="ULU106" s="2"/>
      <c r="ULV106" s="2"/>
      <c r="ULW106" s="2"/>
      <c r="ULX106" s="2"/>
      <c r="ULY106" s="2"/>
      <c r="ULZ106" s="2"/>
      <c r="UMA106" s="2"/>
      <c r="UMB106" s="2"/>
      <c r="UMC106" s="2"/>
      <c r="UMD106" s="2"/>
      <c r="UME106" s="2"/>
      <c r="UMF106" s="2"/>
      <c r="UMG106" s="2"/>
      <c r="UMH106" s="2"/>
      <c r="UMI106" s="2"/>
      <c r="UMJ106" s="2"/>
      <c r="UMK106" s="2"/>
      <c r="UML106" s="2"/>
      <c r="UMM106" s="2"/>
      <c r="UMN106" s="2"/>
      <c r="UMO106" s="2"/>
      <c r="UMP106" s="2"/>
      <c r="UMQ106" s="2"/>
      <c r="UMR106" s="2"/>
      <c r="UMS106" s="2"/>
      <c r="UMT106" s="2"/>
      <c r="UMU106" s="2"/>
      <c r="UMV106" s="2"/>
      <c r="UMW106" s="2"/>
      <c r="UMX106" s="2"/>
      <c r="UMY106" s="2"/>
      <c r="UMZ106" s="2"/>
      <c r="UNA106" s="2"/>
      <c r="UNB106" s="2"/>
      <c r="UNC106" s="2"/>
      <c r="UND106" s="2"/>
      <c r="UNE106" s="2"/>
      <c r="UNF106" s="2"/>
      <c r="UNG106" s="2"/>
      <c r="UNH106" s="2"/>
      <c r="UNI106" s="2"/>
      <c r="UNJ106" s="2"/>
      <c r="UNK106" s="2"/>
      <c r="UNL106" s="2"/>
      <c r="UNM106" s="2"/>
      <c r="UNN106" s="2"/>
      <c r="UNO106" s="2"/>
      <c r="UNP106" s="2"/>
      <c r="UNQ106" s="2"/>
      <c r="UNR106" s="2"/>
      <c r="UNS106" s="2"/>
      <c r="UNT106" s="2"/>
      <c r="UNU106" s="2"/>
      <c r="UNV106" s="2"/>
      <c r="UNW106" s="2"/>
      <c r="UNX106" s="2"/>
      <c r="UNY106" s="2"/>
      <c r="UNZ106" s="2"/>
      <c r="UOA106" s="2"/>
      <c r="UOB106" s="2"/>
      <c r="UOC106" s="2"/>
      <c r="UOD106" s="2"/>
      <c r="UOE106" s="2"/>
      <c r="UOF106" s="2"/>
      <c r="UOG106" s="2"/>
      <c r="UOH106" s="2"/>
      <c r="UOI106" s="2"/>
      <c r="UOJ106" s="2"/>
      <c r="UOK106" s="2"/>
      <c r="UOL106" s="2"/>
      <c r="UOM106" s="2"/>
      <c r="UON106" s="2"/>
      <c r="UOO106" s="2"/>
      <c r="UOP106" s="2"/>
      <c r="UOQ106" s="2"/>
      <c r="UOR106" s="2"/>
      <c r="UOS106" s="2"/>
      <c r="UOT106" s="2"/>
      <c r="UOU106" s="2"/>
      <c r="UOV106" s="2"/>
      <c r="UOW106" s="2"/>
      <c r="UOX106" s="2"/>
      <c r="UOY106" s="2"/>
      <c r="UOZ106" s="2"/>
      <c r="UPA106" s="2"/>
      <c r="UPB106" s="2"/>
      <c r="UPC106" s="2"/>
      <c r="UPD106" s="2"/>
      <c r="UPE106" s="2"/>
      <c r="UPF106" s="2"/>
      <c r="UPG106" s="2"/>
      <c r="UPH106" s="2"/>
      <c r="UPI106" s="2"/>
      <c r="UPJ106" s="2"/>
      <c r="UPK106" s="2"/>
      <c r="UPL106" s="2"/>
      <c r="UPM106" s="2"/>
      <c r="UPN106" s="2"/>
      <c r="UPO106" s="2"/>
      <c r="UPP106" s="2"/>
      <c r="UPQ106" s="2"/>
      <c r="UPR106" s="2"/>
      <c r="UPS106" s="2"/>
      <c r="UPT106" s="2"/>
      <c r="UPU106" s="2"/>
      <c r="UPV106" s="2"/>
      <c r="UPW106" s="2"/>
      <c r="UPX106" s="2"/>
      <c r="UPY106" s="2"/>
      <c r="UPZ106" s="2"/>
      <c r="UQA106" s="2"/>
      <c r="UQB106" s="2"/>
      <c r="UQC106" s="2"/>
      <c r="UQD106" s="2"/>
      <c r="UQE106" s="2"/>
      <c r="UQF106" s="2"/>
      <c r="UQG106" s="2"/>
      <c r="UQH106" s="2"/>
      <c r="UQI106" s="2"/>
      <c r="UQJ106" s="2"/>
      <c r="UQK106" s="2"/>
      <c r="UQL106" s="2"/>
      <c r="UQM106" s="2"/>
      <c r="UQN106" s="2"/>
      <c r="UQO106" s="2"/>
      <c r="UQP106" s="2"/>
      <c r="UQQ106" s="2"/>
      <c r="UQR106" s="2"/>
      <c r="UQS106" s="2"/>
      <c r="UQT106" s="2"/>
      <c r="UQU106" s="2"/>
      <c r="UQV106" s="2"/>
      <c r="UQW106" s="2"/>
      <c r="UQX106" s="2"/>
      <c r="UQY106" s="2"/>
      <c r="UQZ106" s="2"/>
      <c r="URA106" s="2"/>
      <c r="URB106" s="2"/>
      <c r="URC106" s="2"/>
      <c r="URD106" s="2"/>
      <c r="URE106" s="2"/>
      <c r="URF106" s="2"/>
      <c r="URG106" s="2"/>
      <c r="URH106" s="2"/>
      <c r="URI106" s="2"/>
      <c r="URJ106" s="2"/>
      <c r="URK106" s="2"/>
      <c r="URL106" s="2"/>
      <c r="URM106" s="2"/>
      <c r="URN106" s="2"/>
      <c r="URO106" s="2"/>
      <c r="URP106" s="2"/>
      <c r="URQ106" s="2"/>
      <c r="URR106" s="2"/>
      <c r="URS106" s="2"/>
      <c r="URT106" s="2"/>
      <c r="URU106" s="2"/>
      <c r="URV106" s="2"/>
      <c r="URW106" s="2"/>
      <c r="URX106" s="2"/>
      <c r="URY106" s="2"/>
      <c r="URZ106" s="2"/>
      <c r="USA106" s="2"/>
      <c r="USB106" s="2"/>
      <c r="USC106" s="2"/>
      <c r="USD106" s="2"/>
      <c r="USE106" s="2"/>
      <c r="USF106" s="2"/>
      <c r="USG106" s="2"/>
      <c r="USH106" s="2"/>
      <c r="USI106" s="2"/>
      <c r="USJ106" s="2"/>
      <c r="USK106" s="2"/>
      <c r="USL106" s="2"/>
      <c r="USM106" s="2"/>
      <c r="USN106" s="2"/>
      <c r="USO106" s="2"/>
      <c r="USP106" s="2"/>
      <c r="USQ106" s="2"/>
      <c r="USR106" s="2"/>
      <c r="USS106" s="2"/>
      <c r="UST106" s="2"/>
      <c r="USU106" s="2"/>
      <c r="USV106" s="2"/>
      <c r="USW106" s="2"/>
      <c r="USX106" s="2"/>
      <c r="USY106" s="2"/>
      <c r="USZ106" s="2"/>
      <c r="UTA106" s="2"/>
      <c r="UTB106" s="2"/>
      <c r="UTC106" s="2"/>
      <c r="UTD106" s="2"/>
      <c r="UTE106" s="2"/>
      <c r="UTF106" s="2"/>
      <c r="UTG106" s="2"/>
      <c r="UTH106" s="2"/>
      <c r="UTI106" s="2"/>
      <c r="UTJ106" s="2"/>
      <c r="UTK106" s="2"/>
      <c r="UTL106" s="2"/>
      <c r="UTM106" s="2"/>
      <c r="UTN106" s="2"/>
      <c r="UTO106" s="2"/>
      <c r="UTP106" s="2"/>
      <c r="UTQ106" s="2"/>
      <c r="UTR106" s="2"/>
      <c r="UTS106" s="2"/>
      <c r="UTT106" s="2"/>
      <c r="UTU106" s="2"/>
      <c r="UTV106" s="2"/>
      <c r="UTW106" s="2"/>
      <c r="UTX106" s="2"/>
      <c r="UTY106" s="2"/>
      <c r="UTZ106" s="2"/>
      <c r="UUA106" s="2"/>
      <c r="UUB106" s="2"/>
      <c r="UUC106" s="2"/>
      <c r="UUD106" s="2"/>
      <c r="UUE106" s="2"/>
      <c r="UUF106" s="2"/>
      <c r="UUG106" s="2"/>
      <c r="UUH106" s="2"/>
      <c r="UUI106" s="2"/>
      <c r="UUJ106" s="2"/>
      <c r="UUK106" s="2"/>
      <c r="UUL106" s="2"/>
      <c r="UUM106" s="2"/>
      <c r="UUN106" s="2"/>
      <c r="UUO106" s="2"/>
      <c r="UUP106" s="2"/>
      <c r="UUQ106" s="2"/>
      <c r="UUR106" s="2"/>
      <c r="UUS106" s="2"/>
      <c r="UUT106" s="2"/>
      <c r="UUU106" s="2"/>
      <c r="UUV106" s="2"/>
      <c r="UUW106" s="2"/>
      <c r="UUX106" s="2"/>
      <c r="UUY106" s="2"/>
      <c r="UUZ106" s="2"/>
      <c r="UVA106" s="2"/>
      <c r="UVB106" s="2"/>
      <c r="UVC106" s="2"/>
      <c r="UVD106" s="2"/>
      <c r="UVE106" s="2"/>
      <c r="UVF106" s="2"/>
      <c r="UVG106" s="2"/>
      <c r="UVH106" s="2"/>
      <c r="UVI106" s="2"/>
      <c r="UVJ106" s="2"/>
      <c r="UVK106" s="2"/>
      <c r="UVL106" s="2"/>
      <c r="UVM106" s="2"/>
      <c r="UVN106" s="2"/>
      <c r="UVO106" s="2"/>
      <c r="UVP106" s="2"/>
      <c r="UVQ106" s="2"/>
      <c r="UVR106" s="2"/>
      <c r="UVS106" s="2"/>
      <c r="UVT106" s="2"/>
      <c r="UVU106" s="2"/>
      <c r="UVV106" s="2"/>
      <c r="UVW106" s="2"/>
      <c r="UVX106" s="2"/>
      <c r="UVY106" s="2"/>
      <c r="UVZ106" s="2"/>
      <c r="UWA106" s="2"/>
      <c r="UWB106" s="2"/>
      <c r="UWC106" s="2"/>
      <c r="UWD106" s="2"/>
      <c r="UWE106" s="2"/>
      <c r="UWF106" s="2"/>
      <c r="UWG106" s="2"/>
      <c r="UWH106" s="2"/>
      <c r="UWI106" s="2"/>
      <c r="UWJ106" s="2"/>
      <c r="UWK106" s="2"/>
      <c r="UWL106" s="2"/>
      <c r="UWM106" s="2"/>
      <c r="UWN106" s="2"/>
      <c r="UWO106" s="2"/>
      <c r="UWP106" s="2"/>
      <c r="UWQ106" s="2"/>
      <c r="UWR106" s="2"/>
      <c r="UWS106" s="2"/>
      <c r="UWT106" s="2"/>
      <c r="UWU106" s="2"/>
      <c r="UWV106" s="2"/>
      <c r="UWW106" s="2"/>
      <c r="UWX106" s="2"/>
      <c r="UWY106" s="2"/>
      <c r="UWZ106" s="2"/>
      <c r="UXA106" s="2"/>
      <c r="UXB106" s="2"/>
      <c r="UXC106" s="2"/>
      <c r="UXD106" s="2"/>
      <c r="UXE106" s="2"/>
      <c r="UXF106" s="2"/>
      <c r="UXG106" s="2"/>
      <c r="UXH106" s="2"/>
      <c r="UXI106" s="2"/>
      <c r="UXJ106" s="2"/>
      <c r="UXK106" s="2"/>
      <c r="UXL106" s="2"/>
      <c r="UXM106" s="2"/>
      <c r="UXN106" s="2"/>
      <c r="UXO106" s="2"/>
      <c r="UXP106" s="2"/>
      <c r="UXQ106" s="2"/>
      <c r="UXR106" s="2"/>
      <c r="UXS106" s="2"/>
      <c r="UXT106" s="2"/>
      <c r="UXU106" s="2"/>
      <c r="UXV106" s="2"/>
      <c r="UXW106" s="2"/>
      <c r="UXX106" s="2"/>
      <c r="UXY106" s="2"/>
      <c r="UXZ106" s="2"/>
      <c r="UYA106" s="2"/>
      <c r="UYB106" s="2"/>
      <c r="UYC106" s="2"/>
      <c r="UYD106" s="2"/>
      <c r="UYE106" s="2"/>
      <c r="UYF106" s="2"/>
      <c r="UYG106" s="2"/>
      <c r="UYH106" s="2"/>
      <c r="UYI106" s="2"/>
      <c r="UYJ106" s="2"/>
      <c r="UYK106" s="2"/>
      <c r="UYL106" s="2"/>
      <c r="UYM106" s="2"/>
      <c r="UYN106" s="2"/>
      <c r="UYO106" s="2"/>
      <c r="UYP106" s="2"/>
      <c r="UYQ106" s="2"/>
      <c r="UYR106" s="2"/>
      <c r="UYS106" s="2"/>
      <c r="UYT106" s="2"/>
      <c r="UYU106" s="2"/>
      <c r="UYV106" s="2"/>
      <c r="UYW106" s="2"/>
      <c r="UYX106" s="2"/>
      <c r="UYY106" s="2"/>
      <c r="UYZ106" s="2"/>
      <c r="UZA106" s="2"/>
      <c r="UZB106" s="2"/>
      <c r="UZC106" s="2"/>
      <c r="UZD106" s="2"/>
      <c r="UZE106" s="2"/>
      <c r="UZF106" s="2"/>
      <c r="UZG106" s="2"/>
      <c r="UZH106" s="2"/>
      <c r="UZI106" s="2"/>
      <c r="UZJ106" s="2"/>
      <c r="UZK106" s="2"/>
      <c r="UZL106" s="2"/>
      <c r="UZM106" s="2"/>
      <c r="UZN106" s="2"/>
      <c r="UZO106" s="2"/>
      <c r="UZP106" s="2"/>
      <c r="UZQ106" s="2"/>
      <c r="UZR106" s="2"/>
      <c r="UZS106" s="2"/>
      <c r="UZT106" s="2"/>
      <c r="UZU106" s="2"/>
      <c r="UZV106" s="2"/>
      <c r="UZW106" s="2"/>
      <c r="UZX106" s="2"/>
      <c r="UZY106" s="2"/>
      <c r="UZZ106" s="2"/>
      <c r="VAA106" s="2"/>
      <c r="VAB106" s="2"/>
      <c r="VAC106" s="2"/>
      <c r="VAD106" s="2"/>
      <c r="VAE106" s="2"/>
      <c r="VAF106" s="2"/>
      <c r="VAG106" s="2"/>
      <c r="VAH106" s="2"/>
      <c r="VAI106" s="2"/>
      <c r="VAJ106" s="2"/>
      <c r="VAK106" s="2"/>
      <c r="VAL106" s="2"/>
      <c r="VAM106" s="2"/>
      <c r="VAN106" s="2"/>
      <c r="VAO106" s="2"/>
      <c r="VAP106" s="2"/>
      <c r="VAQ106" s="2"/>
      <c r="VAR106" s="2"/>
      <c r="VAS106" s="2"/>
      <c r="VAT106" s="2"/>
      <c r="VAU106" s="2"/>
      <c r="VAV106" s="2"/>
      <c r="VAW106" s="2"/>
      <c r="VAX106" s="2"/>
      <c r="VAY106" s="2"/>
      <c r="VAZ106" s="2"/>
      <c r="VBA106" s="2"/>
      <c r="VBB106" s="2"/>
      <c r="VBC106" s="2"/>
      <c r="VBD106" s="2"/>
      <c r="VBE106" s="2"/>
      <c r="VBF106" s="2"/>
      <c r="VBG106" s="2"/>
      <c r="VBH106" s="2"/>
      <c r="VBI106" s="2"/>
      <c r="VBJ106" s="2"/>
      <c r="VBK106" s="2"/>
      <c r="VBL106" s="2"/>
      <c r="VBM106" s="2"/>
      <c r="VBN106" s="2"/>
      <c r="VBO106" s="2"/>
      <c r="VBP106" s="2"/>
      <c r="VBQ106" s="2"/>
      <c r="VBR106" s="2"/>
      <c r="VBS106" s="2"/>
      <c r="VBT106" s="2"/>
      <c r="VBU106" s="2"/>
      <c r="VBV106" s="2"/>
      <c r="VBW106" s="2"/>
      <c r="VBX106" s="2"/>
      <c r="VBY106" s="2"/>
      <c r="VBZ106" s="2"/>
      <c r="VCA106" s="2"/>
      <c r="VCB106" s="2"/>
      <c r="VCC106" s="2"/>
      <c r="VCD106" s="2"/>
      <c r="VCE106" s="2"/>
      <c r="VCF106" s="2"/>
      <c r="VCG106" s="2"/>
      <c r="VCH106" s="2"/>
      <c r="VCI106" s="2"/>
      <c r="VCJ106" s="2"/>
      <c r="VCK106" s="2"/>
      <c r="VCL106" s="2"/>
      <c r="VCM106" s="2"/>
      <c r="VCN106" s="2"/>
      <c r="VCO106" s="2"/>
      <c r="VCP106" s="2"/>
      <c r="VCQ106" s="2"/>
      <c r="VCR106" s="2"/>
      <c r="VCS106" s="2"/>
      <c r="VCT106" s="2"/>
      <c r="VCU106" s="2"/>
      <c r="VCV106" s="2"/>
      <c r="VCW106" s="2"/>
      <c r="VCX106" s="2"/>
      <c r="VCY106" s="2"/>
      <c r="VCZ106" s="2"/>
      <c r="VDA106" s="2"/>
      <c r="VDB106" s="2"/>
      <c r="VDC106" s="2"/>
      <c r="VDD106" s="2"/>
      <c r="VDE106" s="2"/>
      <c r="VDF106" s="2"/>
      <c r="VDG106" s="2"/>
      <c r="VDH106" s="2"/>
      <c r="VDI106" s="2"/>
      <c r="VDJ106" s="2"/>
      <c r="VDK106" s="2"/>
      <c r="VDL106" s="2"/>
      <c r="VDM106" s="2"/>
      <c r="VDN106" s="2"/>
      <c r="VDO106" s="2"/>
      <c r="VDP106" s="2"/>
      <c r="VDQ106" s="2"/>
      <c r="VDR106" s="2"/>
      <c r="VDS106" s="2"/>
      <c r="VDT106" s="2"/>
      <c r="VDU106" s="2"/>
      <c r="VDV106" s="2"/>
      <c r="VDW106" s="2"/>
      <c r="VDX106" s="2"/>
      <c r="VDY106" s="2"/>
      <c r="VDZ106" s="2"/>
      <c r="VEA106" s="2"/>
      <c r="VEB106" s="2"/>
      <c r="VEC106" s="2"/>
      <c r="VED106" s="2"/>
      <c r="VEE106" s="2"/>
      <c r="VEF106" s="2"/>
      <c r="VEG106" s="2"/>
      <c r="VEH106" s="2"/>
      <c r="VEI106" s="2"/>
      <c r="VEJ106" s="2"/>
      <c r="VEK106" s="2"/>
      <c r="VEL106" s="2"/>
      <c r="VEM106" s="2"/>
      <c r="VEN106" s="2"/>
      <c r="VEO106" s="2"/>
      <c r="VEP106" s="2"/>
      <c r="VEQ106" s="2"/>
      <c r="VER106" s="2"/>
      <c r="VES106" s="2"/>
      <c r="VET106" s="2"/>
      <c r="VEU106" s="2"/>
      <c r="VEV106" s="2"/>
      <c r="VEW106" s="2"/>
      <c r="VEX106" s="2"/>
      <c r="VEY106" s="2"/>
      <c r="VEZ106" s="2"/>
      <c r="VFA106" s="2"/>
      <c r="VFB106" s="2"/>
      <c r="VFC106" s="2"/>
      <c r="VFD106" s="2"/>
      <c r="VFE106" s="2"/>
      <c r="VFF106" s="2"/>
      <c r="VFG106" s="2"/>
      <c r="VFH106" s="2"/>
      <c r="VFI106" s="2"/>
      <c r="VFJ106" s="2"/>
      <c r="VFK106" s="2"/>
      <c r="VFL106" s="2"/>
      <c r="VFM106" s="2"/>
      <c r="VFN106" s="2"/>
      <c r="VFO106" s="2"/>
      <c r="VFP106" s="2"/>
      <c r="VFQ106" s="2"/>
      <c r="VFR106" s="2"/>
      <c r="VFS106" s="2"/>
      <c r="VFT106" s="2"/>
      <c r="VFU106" s="2"/>
      <c r="VFV106" s="2"/>
      <c r="VFW106" s="2"/>
      <c r="VFX106" s="2"/>
      <c r="VFY106" s="2"/>
      <c r="VFZ106" s="2"/>
      <c r="VGA106" s="2"/>
      <c r="VGB106" s="2"/>
      <c r="VGC106" s="2"/>
      <c r="VGD106" s="2"/>
      <c r="VGE106" s="2"/>
      <c r="VGF106" s="2"/>
      <c r="VGG106" s="2"/>
      <c r="VGH106" s="2"/>
      <c r="VGI106" s="2"/>
      <c r="VGJ106" s="2"/>
      <c r="VGK106" s="2"/>
      <c r="VGL106" s="2"/>
      <c r="VGM106" s="2"/>
      <c r="VGN106" s="2"/>
      <c r="VGO106" s="2"/>
      <c r="VGP106" s="2"/>
      <c r="VGQ106" s="2"/>
      <c r="VGR106" s="2"/>
      <c r="VGS106" s="2"/>
      <c r="VGT106" s="2"/>
      <c r="VGU106" s="2"/>
      <c r="VGV106" s="2"/>
      <c r="VGW106" s="2"/>
      <c r="VGX106" s="2"/>
      <c r="VGY106" s="2"/>
      <c r="VGZ106" s="2"/>
      <c r="VHA106" s="2"/>
      <c r="VHB106" s="2"/>
      <c r="VHC106" s="2"/>
      <c r="VHD106" s="2"/>
      <c r="VHE106" s="2"/>
      <c r="VHF106" s="2"/>
      <c r="VHG106" s="2"/>
      <c r="VHH106" s="2"/>
      <c r="VHI106" s="2"/>
      <c r="VHJ106" s="2"/>
      <c r="VHK106" s="2"/>
      <c r="VHL106" s="2"/>
      <c r="VHM106" s="2"/>
      <c r="VHN106" s="2"/>
      <c r="VHO106" s="2"/>
      <c r="VHP106" s="2"/>
      <c r="VHQ106" s="2"/>
      <c r="VHR106" s="2"/>
      <c r="VHS106" s="2"/>
      <c r="VHT106" s="2"/>
      <c r="VHU106" s="2"/>
      <c r="VHV106" s="2"/>
      <c r="VHW106" s="2"/>
      <c r="VHX106" s="2"/>
      <c r="VHY106" s="2"/>
      <c r="VHZ106" s="2"/>
      <c r="VIA106" s="2"/>
      <c r="VIB106" s="2"/>
      <c r="VIC106" s="2"/>
      <c r="VID106" s="2"/>
      <c r="VIE106" s="2"/>
      <c r="VIF106" s="2"/>
      <c r="VIG106" s="2"/>
      <c r="VIH106" s="2"/>
      <c r="VII106" s="2"/>
      <c r="VIJ106" s="2"/>
      <c r="VIK106" s="2"/>
      <c r="VIL106" s="2"/>
      <c r="VIM106" s="2"/>
      <c r="VIN106" s="2"/>
      <c r="VIO106" s="2"/>
      <c r="VIP106" s="2"/>
      <c r="VIQ106" s="2"/>
      <c r="VIR106" s="2"/>
      <c r="VIS106" s="2"/>
      <c r="VIT106" s="2"/>
      <c r="VIU106" s="2"/>
      <c r="VIV106" s="2"/>
      <c r="VIW106" s="2"/>
      <c r="VIX106" s="2"/>
      <c r="VIY106" s="2"/>
      <c r="VIZ106" s="2"/>
      <c r="VJA106" s="2"/>
      <c r="VJB106" s="2"/>
      <c r="VJC106" s="2"/>
      <c r="VJD106" s="2"/>
      <c r="VJE106" s="2"/>
      <c r="VJF106" s="2"/>
      <c r="VJG106" s="2"/>
      <c r="VJH106" s="2"/>
      <c r="VJI106" s="2"/>
      <c r="VJJ106" s="2"/>
      <c r="VJK106" s="2"/>
      <c r="VJL106" s="2"/>
      <c r="VJM106" s="2"/>
      <c r="VJN106" s="2"/>
      <c r="VJO106" s="2"/>
      <c r="VJP106" s="2"/>
      <c r="VJQ106" s="2"/>
      <c r="VJR106" s="2"/>
      <c r="VJS106" s="2"/>
      <c r="VJT106" s="2"/>
      <c r="VJU106" s="2"/>
      <c r="VJV106" s="2"/>
      <c r="VJW106" s="2"/>
      <c r="VJX106" s="2"/>
      <c r="VJY106" s="2"/>
      <c r="VJZ106" s="2"/>
      <c r="VKA106" s="2"/>
      <c r="VKB106" s="2"/>
      <c r="VKC106" s="2"/>
      <c r="VKD106" s="2"/>
      <c r="VKE106" s="2"/>
      <c r="VKF106" s="2"/>
      <c r="VKG106" s="2"/>
      <c r="VKH106" s="2"/>
      <c r="VKI106" s="2"/>
      <c r="VKJ106" s="2"/>
      <c r="VKK106" s="2"/>
      <c r="VKL106" s="2"/>
      <c r="VKM106" s="2"/>
      <c r="VKN106" s="2"/>
      <c r="VKO106" s="2"/>
      <c r="VKP106" s="2"/>
      <c r="VKQ106" s="2"/>
      <c r="VKR106" s="2"/>
      <c r="VKS106" s="2"/>
      <c r="VKT106" s="2"/>
      <c r="VKU106" s="2"/>
      <c r="VKV106" s="2"/>
      <c r="VKW106" s="2"/>
      <c r="VKX106" s="2"/>
      <c r="VKY106" s="2"/>
      <c r="VKZ106" s="2"/>
      <c r="VLA106" s="2"/>
      <c r="VLB106" s="2"/>
      <c r="VLC106" s="2"/>
      <c r="VLD106" s="2"/>
      <c r="VLE106" s="2"/>
      <c r="VLF106" s="2"/>
      <c r="VLG106" s="2"/>
      <c r="VLH106" s="2"/>
      <c r="VLI106" s="2"/>
      <c r="VLJ106" s="2"/>
      <c r="VLK106" s="2"/>
      <c r="VLL106" s="2"/>
      <c r="VLM106" s="2"/>
      <c r="VLN106" s="2"/>
      <c r="VLO106" s="2"/>
      <c r="VLP106" s="2"/>
      <c r="VLQ106" s="2"/>
      <c r="VLR106" s="2"/>
      <c r="VLS106" s="2"/>
      <c r="VLT106" s="2"/>
      <c r="VLU106" s="2"/>
      <c r="VLV106" s="2"/>
      <c r="VLW106" s="2"/>
      <c r="VLX106" s="2"/>
      <c r="VLY106" s="2"/>
      <c r="VLZ106" s="2"/>
      <c r="VMA106" s="2"/>
      <c r="VMB106" s="2"/>
      <c r="VMC106" s="2"/>
      <c r="VMD106" s="2"/>
      <c r="VME106" s="2"/>
      <c r="VMF106" s="2"/>
      <c r="VMG106" s="2"/>
      <c r="VMH106" s="2"/>
      <c r="VMI106" s="2"/>
      <c r="VMJ106" s="2"/>
      <c r="VMK106" s="2"/>
      <c r="VML106" s="2"/>
      <c r="VMM106" s="2"/>
      <c r="VMN106" s="2"/>
      <c r="VMO106" s="2"/>
      <c r="VMP106" s="2"/>
      <c r="VMQ106" s="2"/>
      <c r="VMR106" s="2"/>
      <c r="VMS106" s="2"/>
      <c r="VMT106" s="2"/>
      <c r="VMU106" s="2"/>
      <c r="VMV106" s="2"/>
      <c r="VMW106" s="2"/>
      <c r="VMX106" s="2"/>
      <c r="VMY106" s="2"/>
      <c r="VMZ106" s="2"/>
      <c r="VNA106" s="2"/>
      <c r="VNB106" s="2"/>
      <c r="VNC106" s="2"/>
      <c r="VND106" s="2"/>
      <c r="VNE106" s="2"/>
      <c r="VNF106" s="2"/>
      <c r="VNG106" s="2"/>
      <c r="VNH106" s="2"/>
      <c r="VNI106" s="2"/>
      <c r="VNJ106" s="2"/>
      <c r="VNK106" s="2"/>
      <c r="VNL106" s="2"/>
      <c r="VNM106" s="2"/>
      <c r="VNN106" s="2"/>
      <c r="VNO106" s="2"/>
      <c r="VNP106" s="2"/>
      <c r="VNQ106" s="2"/>
      <c r="VNR106" s="2"/>
      <c r="VNS106" s="2"/>
      <c r="VNT106" s="2"/>
      <c r="VNU106" s="2"/>
      <c r="VNV106" s="2"/>
      <c r="VNW106" s="2"/>
      <c r="VNX106" s="2"/>
      <c r="VNY106" s="2"/>
      <c r="VNZ106" s="2"/>
      <c r="VOA106" s="2"/>
      <c r="VOB106" s="2"/>
      <c r="VOC106" s="2"/>
      <c r="VOD106" s="2"/>
      <c r="VOE106" s="2"/>
      <c r="VOF106" s="2"/>
      <c r="VOG106" s="2"/>
      <c r="VOH106" s="2"/>
      <c r="VOI106" s="2"/>
      <c r="VOJ106" s="2"/>
      <c r="VOK106" s="2"/>
      <c r="VOL106" s="2"/>
      <c r="VOM106" s="2"/>
      <c r="VON106" s="2"/>
      <c r="VOO106" s="2"/>
      <c r="VOP106" s="2"/>
      <c r="VOQ106" s="2"/>
      <c r="VOR106" s="2"/>
      <c r="VOS106" s="2"/>
      <c r="VOT106" s="2"/>
      <c r="VOU106" s="2"/>
      <c r="VOV106" s="2"/>
      <c r="VOW106" s="2"/>
      <c r="VOX106" s="2"/>
      <c r="VOY106" s="2"/>
      <c r="VOZ106" s="2"/>
      <c r="VPA106" s="2"/>
      <c r="VPB106" s="2"/>
      <c r="VPC106" s="2"/>
      <c r="VPD106" s="2"/>
      <c r="VPE106" s="2"/>
      <c r="VPF106" s="2"/>
      <c r="VPG106" s="2"/>
      <c r="VPH106" s="2"/>
      <c r="VPI106" s="2"/>
      <c r="VPJ106" s="2"/>
      <c r="VPK106" s="2"/>
      <c r="VPL106" s="2"/>
      <c r="VPM106" s="2"/>
      <c r="VPN106" s="2"/>
      <c r="VPO106" s="2"/>
      <c r="VPP106" s="2"/>
      <c r="VPQ106" s="2"/>
      <c r="VPR106" s="2"/>
      <c r="VPS106" s="2"/>
      <c r="VPT106" s="2"/>
      <c r="VPU106" s="2"/>
      <c r="VPV106" s="2"/>
      <c r="VPW106" s="2"/>
      <c r="VPX106" s="2"/>
      <c r="VPY106" s="2"/>
      <c r="VPZ106" s="2"/>
      <c r="VQA106" s="2"/>
      <c r="VQB106" s="2"/>
      <c r="VQC106" s="2"/>
      <c r="VQD106" s="2"/>
      <c r="VQE106" s="2"/>
      <c r="VQF106" s="2"/>
      <c r="VQG106" s="2"/>
      <c r="VQH106" s="2"/>
      <c r="VQI106" s="2"/>
      <c r="VQJ106" s="2"/>
      <c r="VQK106" s="2"/>
      <c r="VQL106" s="2"/>
      <c r="VQM106" s="2"/>
      <c r="VQN106" s="2"/>
      <c r="VQO106" s="2"/>
      <c r="VQP106" s="2"/>
      <c r="VQQ106" s="2"/>
      <c r="VQR106" s="2"/>
      <c r="VQS106" s="2"/>
      <c r="VQT106" s="2"/>
      <c r="VQU106" s="2"/>
      <c r="VQV106" s="2"/>
      <c r="VQW106" s="2"/>
      <c r="VQX106" s="2"/>
      <c r="VQY106" s="2"/>
      <c r="VQZ106" s="2"/>
      <c r="VRA106" s="2"/>
      <c r="VRB106" s="2"/>
      <c r="VRC106" s="2"/>
      <c r="VRD106" s="2"/>
      <c r="VRE106" s="2"/>
      <c r="VRF106" s="2"/>
      <c r="VRG106" s="2"/>
      <c r="VRH106" s="2"/>
      <c r="VRI106" s="2"/>
      <c r="VRJ106" s="2"/>
      <c r="VRK106" s="2"/>
      <c r="VRL106" s="2"/>
      <c r="VRM106" s="2"/>
      <c r="VRN106" s="2"/>
      <c r="VRO106" s="2"/>
      <c r="VRP106" s="2"/>
      <c r="VRQ106" s="2"/>
      <c r="VRR106" s="2"/>
      <c r="VRS106" s="2"/>
      <c r="VRT106" s="2"/>
      <c r="VRU106" s="2"/>
      <c r="VRV106" s="2"/>
      <c r="VRW106" s="2"/>
      <c r="VRX106" s="2"/>
      <c r="VRY106" s="2"/>
      <c r="VRZ106" s="2"/>
      <c r="VSA106" s="2"/>
      <c r="VSB106" s="2"/>
      <c r="VSC106" s="2"/>
      <c r="VSD106" s="2"/>
      <c r="VSE106" s="2"/>
      <c r="VSF106" s="2"/>
      <c r="VSG106" s="2"/>
      <c r="VSH106" s="2"/>
      <c r="VSI106" s="2"/>
      <c r="VSJ106" s="2"/>
      <c r="VSK106" s="2"/>
      <c r="VSL106" s="2"/>
      <c r="VSM106" s="2"/>
      <c r="VSN106" s="2"/>
      <c r="VSO106" s="2"/>
      <c r="VSP106" s="2"/>
      <c r="VSQ106" s="2"/>
      <c r="VSR106" s="2"/>
      <c r="VSS106" s="2"/>
      <c r="VST106" s="2"/>
      <c r="VSU106" s="2"/>
      <c r="VSV106" s="2"/>
      <c r="VSW106" s="2"/>
      <c r="VSX106" s="2"/>
      <c r="VSY106" s="2"/>
      <c r="VSZ106" s="2"/>
      <c r="VTA106" s="2"/>
      <c r="VTB106" s="2"/>
      <c r="VTC106" s="2"/>
      <c r="VTD106" s="2"/>
      <c r="VTE106" s="2"/>
      <c r="VTF106" s="2"/>
      <c r="VTG106" s="2"/>
      <c r="VTH106" s="2"/>
      <c r="VTI106" s="2"/>
      <c r="VTJ106" s="2"/>
      <c r="VTK106" s="2"/>
      <c r="VTL106" s="2"/>
      <c r="VTM106" s="2"/>
      <c r="VTN106" s="2"/>
      <c r="VTO106" s="2"/>
      <c r="VTP106" s="2"/>
      <c r="VTQ106" s="2"/>
      <c r="VTR106" s="2"/>
      <c r="VTS106" s="2"/>
      <c r="VTT106" s="2"/>
      <c r="VTU106" s="2"/>
      <c r="VTV106" s="2"/>
      <c r="VTW106" s="2"/>
      <c r="VTX106" s="2"/>
      <c r="VTY106" s="2"/>
      <c r="VTZ106" s="2"/>
      <c r="VUA106" s="2"/>
      <c r="VUB106" s="2"/>
      <c r="VUC106" s="2"/>
      <c r="VUD106" s="2"/>
      <c r="VUE106" s="2"/>
      <c r="VUF106" s="2"/>
      <c r="VUG106" s="2"/>
      <c r="VUH106" s="2"/>
      <c r="VUI106" s="2"/>
      <c r="VUJ106" s="2"/>
      <c r="VUK106" s="2"/>
      <c r="VUL106" s="2"/>
      <c r="VUM106" s="2"/>
      <c r="VUN106" s="2"/>
      <c r="VUO106" s="2"/>
      <c r="VUP106" s="2"/>
      <c r="VUQ106" s="2"/>
      <c r="VUR106" s="2"/>
      <c r="VUS106" s="2"/>
      <c r="VUT106" s="2"/>
      <c r="VUU106" s="2"/>
      <c r="VUV106" s="2"/>
      <c r="VUW106" s="2"/>
      <c r="VUX106" s="2"/>
      <c r="VUY106" s="2"/>
      <c r="VUZ106" s="2"/>
      <c r="VVA106" s="2"/>
      <c r="VVB106" s="2"/>
      <c r="VVC106" s="2"/>
      <c r="VVD106" s="2"/>
      <c r="VVE106" s="2"/>
      <c r="VVF106" s="2"/>
      <c r="VVG106" s="2"/>
      <c r="VVH106" s="2"/>
      <c r="VVI106" s="2"/>
      <c r="VVJ106" s="2"/>
      <c r="VVK106" s="2"/>
      <c r="VVL106" s="2"/>
      <c r="VVM106" s="2"/>
      <c r="VVN106" s="2"/>
      <c r="VVO106" s="2"/>
      <c r="VVP106" s="2"/>
      <c r="VVQ106" s="2"/>
      <c r="VVR106" s="2"/>
      <c r="VVS106" s="2"/>
      <c r="VVT106" s="2"/>
      <c r="VVU106" s="2"/>
      <c r="VVV106" s="2"/>
      <c r="VVW106" s="2"/>
      <c r="VVX106" s="2"/>
      <c r="VVY106" s="2"/>
      <c r="VVZ106" s="2"/>
      <c r="VWA106" s="2"/>
      <c r="VWB106" s="2"/>
      <c r="VWC106" s="2"/>
      <c r="VWD106" s="2"/>
      <c r="VWE106" s="2"/>
      <c r="VWF106" s="2"/>
      <c r="VWG106" s="2"/>
      <c r="VWH106" s="2"/>
      <c r="VWI106" s="2"/>
      <c r="VWJ106" s="2"/>
      <c r="VWK106" s="2"/>
      <c r="VWL106" s="2"/>
      <c r="VWM106" s="2"/>
      <c r="VWN106" s="2"/>
      <c r="VWO106" s="2"/>
      <c r="VWP106" s="2"/>
      <c r="VWQ106" s="2"/>
      <c r="VWR106" s="2"/>
      <c r="VWS106" s="2"/>
      <c r="VWT106" s="2"/>
      <c r="VWU106" s="2"/>
      <c r="VWV106" s="2"/>
      <c r="VWW106" s="2"/>
      <c r="VWX106" s="2"/>
      <c r="VWY106" s="2"/>
      <c r="VWZ106" s="2"/>
      <c r="VXA106" s="2"/>
      <c r="VXB106" s="2"/>
      <c r="VXC106" s="2"/>
      <c r="VXD106" s="2"/>
      <c r="VXE106" s="2"/>
      <c r="VXF106" s="2"/>
      <c r="VXG106" s="2"/>
      <c r="VXH106" s="2"/>
      <c r="VXI106" s="2"/>
      <c r="VXJ106" s="2"/>
      <c r="VXK106" s="2"/>
      <c r="VXL106" s="2"/>
      <c r="VXM106" s="2"/>
      <c r="VXN106" s="2"/>
      <c r="VXO106" s="2"/>
      <c r="VXP106" s="2"/>
      <c r="VXQ106" s="2"/>
      <c r="VXR106" s="2"/>
      <c r="VXS106" s="2"/>
      <c r="VXT106" s="2"/>
      <c r="VXU106" s="2"/>
      <c r="VXV106" s="2"/>
      <c r="VXW106" s="2"/>
      <c r="VXX106" s="2"/>
      <c r="VXY106" s="2"/>
      <c r="VXZ106" s="2"/>
      <c r="VYA106" s="2"/>
      <c r="VYB106" s="2"/>
      <c r="VYC106" s="2"/>
      <c r="VYD106" s="2"/>
      <c r="VYE106" s="2"/>
      <c r="VYF106" s="2"/>
      <c r="VYG106" s="2"/>
      <c r="VYH106" s="2"/>
      <c r="VYI106" s="2"/>
      <c r="VYJ106" s="2"/>
      <c r="VYK106" s="2"/>
      <c r="VYL106" s="2"/>
      <c r="VYM106" s="2"/>
      <c r="VYN106" s="2"/>
      <c r="VYO106" s="2"/>
      <c r="VYP106" s="2"/>
      <c r="VYQ106" s="2"/>
      <c r="VYR106" s="2"/>
      <c r="VYS106" s="2"/>
      <c r="VYT106" s="2"/>
      <c r="VYU106" s="2"/>
      <c r="VYV106" s="2"/>
      <c r="VYW106" s="2"/>
      <c r="VYX106" s="2"/>
      <c r="VYY106" s="2"/>
      <c r="VYZ106" s="2"/>
      <c r="VZA106" s="2"/>
      <c r="VZB106" s="2"/>
      <c r="VZC106" s="2"/>
      <c r="VZD106" s="2"/>
      <c r="VZE106" s="2"/>
      <c r="VZF106" s="2"/>
      <c r="VZG106" s="2"/>
      <c r="VZH106" s="2"/>
      <c r="VZI106" s="2"/>
      <c r="VZJ106" s="2"/>
      <c r="VZK106" s="2"/>
      <c r="VZL106" s="2"/>
      <c r="VZM106" s="2"/>
      <c r="VZN106" s="2"/>
      <c r="VZO106" s="2"/>
      <c r="VZP106" s="2"/>
      <c r="VZQ106" s="2"/>
      <c r="VZR106" s="2"/>
      <c r="VZS106" s="2"/>
      <c r="VZT106" s="2"/>
      <c r="VZU106" s="2"/>
      <c r="VZV106" s="2"/>
      <c r="VZW106" s="2"/>
      <c r="VZX106" s="2"/>
      <c r="VZY106" s="2"/>
      <c r="VZZ106" s="2"/>
      <c r="WAA106" s="2"/>
      <c r="WAB106" s="2"/>
      <c r="WAC106" s="2"/>
      <c r="WAD106" s="2"/>
      <c r="WAE106" s="2"/>
      <c r="WAF106" s="2"/>
      <c r="WAG106" s="2"/>
      <c r="WAH106" s="2"/>
      <c r="WAI106" s="2"/>
      <c r="WAJ106" s="2"/>
      <c r="WAK106" s="2"/>
      <c r="WAL106" s="2"/>
      <c r="WAM106" s="2"/>
      <c r="WAN106" s="2"/>
      <c r="WAO106" s="2"/>
      <c r="WAP106" s="2"/>
      <c r="WAQ106" s="2"/>
      <c r="WAR106" s="2"/>
      <c r="WAS106" s="2"/>
      <c r="WAT106" s="2"/>
      <c r="WAU106" s="2"/>
      <c r="WAV106" s="2"/>
      <c r="WAW106" s="2"/>
      <c r="WAX106" s="2"/>
      <c r="WAY106" s="2"/>
      <c r="WAZ106" s="2"/>
      <c r="WBA106" s="2"/>
      <c r="WBB106" s="2"/>
      <c r="WBC106" s="2"/>
      <c r="WBD106" s="2"/>
      <c r="WBE106" s="2"/>
      <c r="WBF106" s="2"/>
      <c r="WBG106" s="2"/>
      <c r="WBH106" s="2"/>
      <c r="WBI106" s="2"/>
      <c r="WBJ106" s="2"/>
      <c r="WBK106" s="2"/>
      <c r="WBL106" s="2"/>
      <c r="WBM106" s="2"/>
      <c r="WBN106" s="2"/>
      <c r="WBO106" s="2"/>
      <c r="WBP106" s="2"/>
      <c r="WBQ106" s="2"/>
      <c r="WBR106" s="2"/>
      <c r="WBS106" s="2"/>
      <c r="WBT106" s="2"/>
      <c r="WBU106" s="2"/>
      <c r="WBV106" s="2"/>
      <c r="WBW106" s="2"/>
      <c r="WBX106" s="2"/>
      <c r="WBY106" s="2"/>
      <c r="WBZ106" s="2"/>
      <c r="WCA106" s="2"/>
      <c r="WCB106" s="2"/>
      <c r="WCC106" s="2"/>
      <c r="WCD106" s="2"/>
      <c r="WCE106" s="2"/>
      <c r="WCF106" s="2"/>
      <c r="WCG106" s="2"/>
      <c r="WCH106" s="2"/>
      <c r="WCI106" s="2"/>
      <c r="WCJ106" s="2"/>
      <c r="WCK106" s="2"/>
      <c r="WCL106" s="2"/>
      <c r="WCM106" s="2"/>
      <c r="WCN106" s="2"/>
      <c r="WCO106" s="2"/>
      <c r="WCP106" s="2"/>
      <c r="WCQ106" s="2"/>
      <c r="WCR106" s="2"/>
      <c r="WCS106" s="2"/>
      <c r="WCT106" s="2"/>
      <c r="WCU106" s="2"/>
      <c r="WCV106" s="2"/>
      <c r="WCW106" s="2"/>
      <c r="WCX106" s="2"/>
      <c r="WCY106" s="2"/>
      <c r="WCZ106" s="2"/>
      <c r="WDA106" s="2"/>
      <c r="WDB106" s="2"/>
      <c r="WDC106" s="2"/>
      <c r="WDD106" s="2"/>
      <c r="WDE106" s="2"/>
      <c r="WDF106" s="2"/>
      <c r="WDG106" s="2"/>
      <c r="WDH106" s="2"/>
      <c r="WDI106" s="2"/>
      <c r="WDJ106" s="2"/>
      <c r="WDK106" s="2"/>
      <c r="WDL106" s="2"/>
      <c r="WDM106" s="2"/>
      <c r="WDN106" s="2"/>
      <c r="WDO106" s="2"/>
      <c r="WDP106" s="2"/>
      <c r="WDQ106" s="2"/>
      <c r="WDR106" s="2"/>
      <c r="WDS106" s="2"/>
      <c r="WDT106" s="2"/>
      <c r="WDU106" s="2"/>
      <c r="WDV106" s="2"/>
      <c r="WDW106" s="2"/>
      <c r="WDX106" s="2"/>
      <c r="WDY106" s="2"/>
      <c r="WDZ106" s="2"/>
      <c r="WEA106" s="2"/>
      <c r="WEB106" s="2"/>
      <c r="WEC106" s="2"/>
      <c r="WED106" s="2"/>
      <c r="WEE106" s="2"/>
      <c r="WEF106" s="2"/>
      <c r="WEG106" s="2"/>
      <c r="WEH106" s="2"/>
      <c r="WEI106" s="2"/>
      <c r="WEJ106" s="2"/>
      <c r="WEK106" s="2"/>
      <c r="WEL106" s="2"/>
      <c r="WEM106" s="2"/>
      <c r="WEN106" s="2"/>
      <c r="WEO106" s="2"/>
      <c r="WEP106" s="2"/>
      <c r="WEQ106" s="2"/>
      <c r="WER106" s="2"/>
      <c r="WES106" s="2"/>
      <c r="WET106" s="2"/>
      <c r="WEU106" s="2"/>
      <c r="WEV106" s="2"/>
      <c r="WEW106" s="2"/>
      <c r="WEX106" s="2"/>
      <c r="WEY106" s="2"/>
      <c r="WEZ106" s="2"/>
      <c r="WFA106" s="2"/>
      <c r="WFB106" s="2"/>
      <c r="WFC106" s="2"/>
      <c r="WFD106" s="2"/>
      <c r="WFE106" s="2"/>
      <c r="WFF106" s="2"/>
      <c r="WFG106" s="2"/>
      <c r="WFH106" s="2"/>
      <c r="WFI106" s="2"/>
      <c r="WFJ106" s="2"/>
      <c r="WFK106" s="2"/>
      <c r="WFL106" s="2"/>
      <c r="WFM106" s="2"/>
      <c r="WFN106" s="2"/>
      <c r="WFO106" s="2"/>
      <c r="WFP106" s="2"/>
      <c r="WFQ106" s="2"/>
      <c r="WFR106" s="2"/>
      <c r="WFS106" s="2"/>
      <c r="WFT106" s="2"/>
      <c r="WFU106" s="2"/>
      <c r="WFV106" s="2"/>
      <c r="WFW106" s="2"/>
      <c r="WFX106" s="2"/>
      <c r="WFY106" s="2"/>
      <c r="WFZ106" s="2"/>
      <c r="WGA106" s="2"/>
      <c r="WGB106" s="2"/>
      <c r="WGC106" s="2"/>
      <c r="WGD106" s="2"/>
      <c r="WGE106" s="2"/>
      <c r="WGF106" s="2"/>
      <c r="WGG106" s="2"/>
      <c r="WGH106" s="2"/>
      <c r="WGI106" s="2"/>
      <c r="WGJ106" s="2"/>
      <c r="WGK106" s="2"/>
      <c r="WGL106" s="2"/>
      <c r="WGM106" s="2"/>
      <c r="WGN106" s="2"/>
      <c r="WGO106" s="2"/>
      <c r="WGP106" s="2"/>
      <c r="WGQ106" s="2"/>
      <c r="WGR106" s="2"/>
      <c r="WGS106" s="2"/>
      <c r="WGT106" s="2"/>
      <c r="WGU106" s="2"/>
      <c r="WGV106" s="2"/>
      <c r="WGW106" s="2"/>
      <c r="WGX106" s="2"/>
      <c r="WGY106" s="2"/>
      <c r="WGZ106" s="2"/>
      <c r="WHA106" s="2"/>
      <c r="WHB106" s="2"/>
      <c r="WHC106" s="2"/>
      <c r="WHD106" s="2"/>
      <c r="WHE106" s="2"/>
      <c r="WHF106" s="2"/>
      <c r="WHG106" s="2"/>
      <c r="WHH106" s="2"/>
      <c r="WHI106" s="2"/>
      <c r="WHJ106" s="2"/>
      <c r="WHK106" s="2"/>
      <c r="WHL106" s="2"/>
      <c r="WHM106" s="2"/>
      <c r="WHN106" s="2"/>
      <c r="WHO106" s="2"/>
      <c r="WHP106" s="2"/>
      <c r="WHQ106" s="2"/>
      <c r="WHR106" s="2"/>
      <c r="WHS106" s="2"/>
      <c r="WHT106" s="2"/>
      <c r="WHU106" s="2"/>
      <c r="WHV106" s="2"/>
      <c r="WHW106" s="2"/>
      <c r="WHX106" s="2"/>
      <c r="WHY106" s="2"/>
      <c r="WHZ106" s="2"/>
      <c r="WIA106" s="2"/>
      <c r="WIB106" s="2"/>
      <c r="WIC106" s="2"/>
      <c r="WID106" s="2"/>
      <c r="WIE106" s="2"/>
      <c r="WIF106" s="2"/>
      <c r="WIG106" s="2"/>
      <c r="WIH106" s="2"/>
      <c r="WII106" s="2"/>
      <c r="WIJ106" s="2"/>
      <c r="WIK106" s="2"/>
      <c r="WIL106" s="2"/>
      <c r="WIM106" s="2"/>
      <c r="WIN106" s="2"/>
      <c r="WIO106" s="2"/>
      <c r="WIP106" s="2"/>
      <c r="WIQ106" s="2"/>
      <c r="WIR106" s="2"/>
      <c r="WIS106" s="2"/>
      <c r="WIT106" s="2"/>
      <c r="WIU106" s="2"/>
      <c r="WIV106" s="2"/>
      <c r="WIW106" s="2"/>
      <c r="WIX106" s="2"/>
      <c r="WIY106" s="2"/>
      <c r="WIZ106" s="2"/>
      <c r="WJA106" s="2"/>
      <c r="WJB106" s="2"/>
      <c r="WJC106" s="2"/>
      <c r="WJD106" s="2"/>
      <c r="WJE106" s="2"/>
      <c r="WJF106" s="2"/>
      <c r="WJG106" s="2"/>
      <c r="WJH106" s="2"/>
      <c r="WJI106" s="2"/>
      <c r="WJJ106" s="2"/>
      <c r="WJK106" s="2"/>
      <c r="WJL106" s="2"/>
      <c r="WJM106" s="2"/>
      <c r="WJN106" s="2"/>
      <c r="WJO106" s="2"/>
      <c r="WJP106" s="2"/>
      <c r="WJQ106" s="2"/>
      <c r="WJR106" s="2"/>
      <c r="WJS106" s="2"/>
      <c r="WJT106" s="2"/>
      <c r="WJU106" s="2"/>
      <c r="WJV106" s="2"/>
      <c r="WJW106" s="2"/>
      <c r="WJX106" s="2"/>
      <c r="WJY106" s="2"/>
      <c r="WJZ106" s="2"/>
      <c r="WKA106" s="2"/>
      <c r="WKB106" s="2"/>
      <c r="WKC106" s="2"/>
      <c r="WKD106" s="2"/>
      <c r="WKE106" s="2"/>
      <c r="WKF106" s="2"/>
      <c r="WKG106" s="2"/>
      <c r="WKH106" s="2"/>
      <c r="WKI106" s="2"/>
      <c r="WKJ106" s="2"/>
      <c r="WKK106" s="2"/>
      <c r="WKL106" s="2"/>
      <c r="WKM106" s="2"/>
      <c r="WKN106" s="2"/>
      <c r="WKO106" s="2"/>
      <c r="WKP106" s="2"/>
      <c r="WKQ106" s="2"/>
      <c r="WKR106" s="2"/>
      <c r="WKS106" s="2"/>
      <c r="WKT106" s="2"/>
      <c r="WKU106" s="2"/>
      <c r="WKV106" s="2"/>
      <c r="WKW106" s="2"/>
      <c r="WKX106" s="2"/>
      <c r="WKY106" s="2"/>
      <c r="WKZ106" s="2"/>
      <c r="WLA106" s="2"/>
      <c r="WLB106" s="2"/>
      <c r="WLC106" s="2"/>
      <c r="WLD106" s="2"/>
      <c r="WLE106" s="2"/>
      <c r="WLF106" s="2"/>
      <c r="WLG106" s="2"/>
      <c r="WLH106" s="2"/>
      <c r="WLI106" s="2"/>
      <c r="WLJ106" s="2"/>
      <c r="WLK106" s="2"/>
      <c r="WLL106" s="2"/>
      <c r="WLM106" s="2"/>
      <c r="WLN106" s="2"/>
      <c r="WLO106" s="2"/>
      <c r="WLP106" s="2"/>
      <c r="WLQ106" s="2"/>
      <c r="WLR106" s="2"/>
      <c r="WLS106" s="2"/>
      <c r="WLT106" s="2"/>
      <c r="WLU106" s="2"/>
      <c r="WLV106" s="2"/>
      <c r="WLW106" s="2"/>
      <c r="WLX106" s="2"/>
      <c r="WLY106" s="2"/>
      <c r="WLZ106" s="2"/>
      <c r="WMA106" s="2"/>
      <c r="WMB106" s="2"/>
      <c r="WMC106" s="2"/>
      <c r="WMD106" s="2"/>
      <c r="WME106" s="2"/>
      <c r="WMF106" s="2"/>
      <c r="WMG106" s="2"/>
      <c r="WMH106" s="2"/>
      <c r="WMI106" s="2"/>
      <c r="WMJ106" s="2"/>
      <c r="WMK106" s="2"/>
      <c r="WML106" s="2"/>
      <c r="WMM106" s="2"/>
      <c r="WMN106" s="2"/>
      <c r="WMO106" s="2"/>
      <c r="WMP106" s="2"/>
      <c r="WMQ106" s="2"/>
      <c r="WMR106" s="2"/>
      <c r="WMS106" s="2"/>
      <c r="WMT106" s="2"/>
      <c r="WMU106" s="2"/>
      <c r="WMV106" s="2"/>
      <c r="WMW106" s="2"/>
      <c r="WMX106" s="2"/>
      <c r="WMY106" s="2"/>
      <c r="WMZ106" s="2"/>
      <c r="WNA106" s="2"/>
      <c r="WNB106" s="2"/>
      <c r="WNC106" s="2"/>
      <c r="WND106" s="2"/>
      <c r="WNE106" s="2"/>
      <c r="WNF106" s="2"/>
      <c r="WNG106" s="2"/>
      <c r="WNH106" s="2"/>
      <c r="WNI106" s="2"/>
      <c r="WNJ106" s="2"/>
      <c r="WNK106" s="2"/>
      <c r="WNL106" s="2"/>
      <c r="WNM106" s="2"/>
      <c r="WNN106" s="2"/>
      <c r="WNO106" s="2"/>
      <c r="WNP106" s="2"/>
      <c r="WNQ106" s="2"/>
      <c r="WNR106" s="2"/>
      <c r="WNS106" s="2"/>
      <c r="WNT106" s="2"/>
      <c r="WNU106" s="2"/>
      <c r="WNV106" s="2"/>
      <c r="WNW106" s="2"/>
      <c r="WNX106" s="2"/>
      <c r="WNY106" s="2"/>
      <c r="WNZ106" s="2"/>
      <c r="WOA106" s="2"/>
      <c r="WOB106" s="2"/>
      <c r="WOC106" s="2"/>
      <c r="WOD106" s="2"/>
      <c r="WOE106" s="2"/>
      <c r="WOF106" s="2"/>
      <c r="WOG106" s="2"/>
      <c r="WOH106" s="2"/>
      <c r="WOI106" s="2"/>
      <c r="WOJ106" s="2"/>
      <c r="WOK106" s="2"/>
      <c r="WOL106" s="2"/>
      <c r="WOM106" s="2"/>
      <c r="WON106" s="2"/>
      <c r="WOO106" s="2"/>
      <c r="WOP106" s="2"/>
      <c r="WOQ106" s="2"/>
      <c r="WOR106" s="2"/>
      <c r="WOS106" s="2"/>
      <c r="WOT106" s="2"/>
      <c r="WOU106" s="2"/>
      <c r="WOV106" s="2"/>
      <c r="WOW106" s="2"/>
      <c r="WOX106" s="2"/>
      <c r="WOY106" s="2"/>
      <c r="WOZ106" s="2"/>
      <c r="WPA106" s="2"/>
      <c r="WPB106" s="2"/>
      <c r="WPC106" s="2"/>
      <c r="WPD106" s="2"/>
      <c r="WPE106" s="2"/>
      <c r="WPF106" s="2"/>
      <c r="WPG106" s="2"/>
      <c r="WPH106" s="2"/>
      <c r="WPI106" s="2"/>
      <c r="WPJ106" s="2"/>
      <c r="WPK106" s="2"/>
      <c r="WPL106" s="2"/>
      <c r="WPM106" s="2"/>
      <c r="WPN106" s="2"/>
      <c r="WPO106" s="2"/>
      <c r="WPP106" s="2"/>
      <c r="WPQ106" s="2"/>
      <c r="WPR106" s="2"/>
      <c r="WPS106" s="2"/>
      <c r="WPT106" s="2"/>
      <c r="WPU106" s="2"/>
      <c r="WPV106" s="2"/>
      <c r="WPW106" s="2"/>
      <c r="WPX106" s="2"/>
      <c r="WPY106" s="2"/>
      <c r="WPZ106" s="2"/>
      <c r="WQA106" s="2"/>
      <c r="WQB106" s="2"/>
      <c r="WQC106" s="2"/>
      <c r="WQD106" s="2"/>
      <c r="WQE106" s="2"/>
      <c r="WQF106" s="2"/>
      <c r="WQG106" s="2"/>
      <c r="WQH106" s="2"/>
      <c r="WQI106" s="2"/>
      <c r="WQJ106" s="2"/>
      <c r="WQK106" s="2"/>
      <c r="WQL106" s="2"/>
      <c r="WQM106" s="2"/>
      <c r="WQN106" s="2"/>
      <c r="WQO106" s="2"/>
      <c r="WQP106" s="2"/>
      <c r="WQQ106" s="2"/>
      <c r="WQR106" s="2"/>
      <c r="WQS106" s="2"/>
      <c r="WQT106" s="2"/>
      <c r="WQU106" s="2"/>
      <c r="WQV106" s="2"/>
      <c r="WQW106" s="2"/>
      <c r="WQX106" s="2"/>
      <c r="WQY106" s="2"/>
      <c r="WQZ106" s="2"/>
      <c r="WRA106" s="2"/>
      <c r="WRB106" s="2"/>
      <c r="WRC106" s="2"/>
      <c r="WRD106" s="2"/>
      <c r="WRE106" s="2"/>
      <c r="WRF106" s="2"/>
      <c r="WRG106" s="2"/>
      <c r="WRH106" s="2"/>
      <c r="WRI106" s="2"/>
      <c r="WRJ106" s="2"/>
      <c r="WRK106" s="2"/>
      <c r="WRL106" s="2"/>
      <c r="WRM106" s="2"/>
      <c r="WRN106" s="2"/>
      <c r="WRO106" s="2"/>
      <c r="WRP106" s="2"/>
      <c r="WRQ106" s="2"/>
      <c r="WRR106" s="2"/>
      <c r="WRS106" s="2"/>
      <c r="WRT106" s="2"/>
      <c r="WRU106" s="2"/>
      <c r="WRV106" s="2"/>
      <c r="WRW106" s="2"/>
      <c r="WRX106" s="2"/>
      <c r="WRY106" s="2"/>
      <c r="WRZ106" s="2"/>
      <c r="WSA106" s="2"/>
      <c r="WSB106" s="2"/>
      <c r="WSC106" s="2"/>
      <c r="WSD106" s="2"/>
      <c r="WSE106" s="2"/>
      <c r="WSF106" s="2"/>
      <c r="WSG106" s="2"/>
      <c r="WSH106" s="2"/>
      <c r="WSI106" s="2"/>
      <c r="WSJ106" s="2"/>
      <c r="WSK106" s="2"/>
      <c r="WSL106" s="2"/>
      <c r="WSM106" s="2"/>
      <c r="WSN106" s="2"/>
      <c r="WSO106" s="2"/>
      <c r="WSP106" s="2"/>
      <c r="WSQ106" s="2"/>
      <c r="WSR106" s="2"/>
      <c r="WSS106" s="2"/>
      <c r="WST106" s="2"/>
      <c r="WSU106" s="2"/>
      <c r="WSV106" s="2"/>
      <c r="WSW106" s="2"/>
      <c r="WSX106" s="2"/>
      <c r="WSY106" s="2"/>
      <c r="WSZ106" s="2"/>
      <c r="WTA106" s="2"/>
      <c r="WTB106" s="2"/>
      <c r="WTC106" s="2"/>
      <c r="WTD106" s="2"/>
      <c r="WTE106" s="2"/>
      <c r="WTF106" s="2"/>
      <c r="WTG106" s="2"/>
      <c r="WTH106" s="2"/>
      <c r="WTI106" s="2"/>
      <c r="WTJ106" s="2"/>
      <c r="WTK106" s="2"/>
      <c r="WTL106" s="2"/>
      <c r="WTM106" s="2"/>
      <c r="WTN106" s="2"/>
      <c r="WTO106" s="2"/>
      <c r="WTP106" s="2"/>
      <c r="WTQ106" s="2"/>
      <c r="WTR106" s="2"/>
      <c r="WTS106" s="2"/>
      <c r="WTT106" s="2"/>
      <c r="WTU106" s="2"/>
      <c r="WTV106" s="2"/>
      <c r="WTW106" s="2"/>
      <c r="WTX106" s="2"/>
      <c r="WTY106" s="2"/>
      <c r="WTZ106" s="2"/>
      <c r="WUA106" s="2"/>
      <c r="WUB106" s="2"/>
      <c r="WUC106" s="2"/>
      <c r="WUD106" s="2"/>
      <c r="WUE106" s="2"/>
      <c r="WUF106" s="2"/>
      <c r="WUG106" s="2"/>
      <c r="WUH106" s="2"/>
      <c r="WUI106" s="2"/>
      <c r="WUJ106" s="2"/>
      <c r="WUK106" s="2"/>
      <c r="WUL106" s="2"/>
      <c r="WUM106" s="2"/>
      <c r="WUN106" s="2"/>
      <c r="WUO106" s="2"/>
      <c r="WUP106" s="2"/>
      <c r="WUQ106" s="2"/>
      <c r="WUR106" s="2"/>
      <c r="WUS106" s="2"/>
      <c r="WUT106" s="2"/>
      <c r="WUU106" s="2"/>
      <c r="WUV106" s="2"/>
      <c r="WUW106" s="2"/>
      <c r="WUX106" s="2"/>
      <c r="WUY106" s="2"/>
      <c r="WUZ106" s="2"/>
      <c r="WVA106" s="2"/>
      <c r="WVB106" s="2"/>
      <c r="WVC106" s="2"/>
      <c r="WVD106" s="2"/>
      <c r="WVE106" s="2"/>
      <c r="WVF106" s="2"/>
      <c r="WVG106" s="2"/>
      <c r="WVH106" s="2"/>
      <c r="WVI106" s="2"/>
      <c r="WVJ106" s="2"/>
      <c r="WVK106" s="2"/>
      <c r="WVL106" s="2"/>
      <c r="WVM106" s="2"/>
      <c r="WVN106" s="2"/>
      <c r="WVO106" s="2"/>
      <c r="WVP106" s="2"/>
      <c r="WVQ106" s="2"/>
      <c r="WVR106" s="2"/>
      <c r="WVS106" s="2"/>
      <c r="WVT106" s="2"/>
      <c r="WVU106" s="2"/>
      <c r="WVV106" s="2"/>
      <c r="WVW106" s="2"/>
      <c r="WVX106" s="2"/>
      <c r="WVY106" s="2"/>
      <c r="WVZ106" s="2"/>
      <c r="WWA106" s="2"/>
      <c r="WWB106" s="2"/>
      <c r="WWC106" s="2"/>
      <c r="WWD106" s="2"/>
      <c r="WWE106" s="2"/>
      <c r="WWF106" s="2"/>
      <c r="WWG106" s="2"/>
      <c r="WWH106" s="2"/>
      <c r="WWI106" s="2"/>
      <c r="WWJ106" s="2"/>
      <c r="WWK106" s="2"/>
      <c r="WWL106" s="2"/>
      <c r="WWM106" s="2"/>
      <c r="WWN106" s="2"/>
      <c r="WWO106" s="2"/>
      <c r="WWP106" s="2"/>
      <c r="WWQ106" s="2"/>
      <c r="WWR106" s="2"/>
      <c r="WWS106" s="2"/>
      <c r="WWT106" s="2"/>
      <c r="WWU106" s="2"/>
      <c r="WWV106" s="2"/>
      <c r="WWW106" s="2"/>
      <c r="WWX106" s="2"/>
      <c r="WWY106" s="2"/>
      <c r="WWZ106" s="2"/>
      <c r="WXA106" s="2"/>
      <c r="WXB106" s="2"/>
      <c r="WXC106" s="2"/>
      <c r="WXD106" s="2"/>
      <c r="WXE106" s="2"/>
      <c r="WXF106" s="2"/>
      <c r="WXG106" s="2"/>
      <c r="WXH106" s="2"/>
      <c r="WXI106" s="2"/>
      <c r="WXJ106" s="2"/>
      <c r="WXK106" s="2"/>
      <c r="WXL106" s="2"/>
      <c r="WXM106" s="2"/>
      <c r="WXN106" s="2"/>
      <c r="WXO106" s="2"/>
      <c r="WXP106" s="2"/>
      <c r="WXQ106" s="2"/>
      <c r="WXR106" s="2"/>
      <c r="WXS106" s="2"/>
      <c r="WXT106" s="2"/>
      <c r="WXU106" s="2"/>
      <c r="WXV106" s="2"/>
      <c r="WXW106" s="2"/>
      <c r="WXX106" s="2"/>
      <c r="WXY106" s="2"/>
      <c r="WXZ106" s="2"/>
      <c r="WYA106" s="2"/>
      <c r="WYB106" s="2"/>
      <c r="WYC106" s="2"/>
      <c r="WYD106" s="2"/>
      <c r="WYE106" s="2"/>
      <c r="WYF106" s="2"/>
      <c r="WYG106" s="2"/>
      <c r="WYH106" s="2"/>
      <c r="WYI106" s="2"/>
      <c r="WYJ106" s="2"/>
      <c r="WYK106" s="2"/>
      <c r="WYL106" s="2"/>
      <c r="WYM106" s="2"/>
      <c r="WYN106" s="2"/>
      <c r="WYO106" s="2"/>
      <c r="WYP106" s="2"/>
      <c r="WYQ106" s="2"/>
      <c r="WYR106" s="2"/>
      <c r="WYS106" s="2"/>
      <c r="WYT106" s="2"/>
      <c r="WYU106" s="2"/>
      <c r="WYV106" s="2"/>
      <c r="WYW106" s="2"/>
      <c r="WYX106" s="2"/>
      <c r="WYY106" s="2"/>
      <c r="WYZ106" s="2"/>
      <c r="WZA106" s="2"/>
      <c r="WZB106" s="2"/>
      <c r="WZC106" s="2"/>
      <c r="WZD106" s="2"/>
      <c r="WZE106" s="2"/>
      <c r="WZF106" s="2"/>
      <c r="WZG106" s="2"/>
      <c r="WZH106" s="2"/>
      <c r="WZI106" s="2"/>
      <c r="WZJ106" s="2"/>
      <c r="WZK106" s="2"/>
      <c r="WZL106" s="2"/>
      <c r="WZM106" s="2"/>
      <c r="WZN106" s="2"/>
      <c r="WZO106" s="2"/>
      <c r="WZP106" s="2"/>
      <c r="WZQ106" s="2"/>
      <c r="WZR106" s="2"/>
      <c r="WZS106" s="2"/>
      <c r="WZT106" s="2"/>
      <c r="WZU106" s="2"/>
      <c r="WZV106" s="2"/>
      <c r="WZW106" s="2"/>
      <c r="WZX106" s="2"/>
      <c r="WZY106" s="2"/>
      <c r="WZZ106" s="2"/>
      <c r="XAA106" s="2"/>
      <c r="XAB106" s="2"/>
      <c r="XAC106" s="2"/>
      <c r="XAD106" s="2"/>
      <c r="XAE106" s="2"/>
      <c r="XAF106" s="2"/>
      <c r="XAG106" s="2"/>
      <c r="XAH106" s="2"/>
      <c r="XAI106" s="2"/>
      <c r="XAJ106" s="2"/>
      <c r="XAK106" s="2"/>
      <c r="XAL106" s="2"/>
      <c r="XAM106" s="2"/>
      <c r="XAN106" s="2"/>
      <c r="XAO106" s="2"/>
      <c r="XAP106" s="2"/>
      <c r="XAQ106" s="2"/>
      <c r="XAR106" s="2"/>
      <c r="XAS106" s="2"/>
      <c r="XAT106" s="2"/>
      <c r="XAU106" s="2"/>
      <c r="XAV106" s="2"/>
      <c r="XAW106" s="2"/>
      <c r="XAX106" s="2"/>
      <c r="XAY106" s="2"/>
      <c r="XAZ106" s="2"/>
      <c r="XBA106" s="2"/>
      <c r="XBB106" s="2"/>
      <c r="XBC106" s="2"/>
      <c r="XBD106" s="2"/>
      <c r="XBE106" s="2"/>
      <c r="XBF106" s="2"/>
      <c r="XBG106" s="2"/>
      <c r="XBH106" s="2"/>
      <c r="XBI106" s="2"/>
      <c r="XBJ106" s="2"/>
      <c r="XBK106" s="2"/>
      <c r="XBL106" s="2"/>
      <c r="XBM106" s="2"/>
      <c r="XBN106" s="2"/>
      <c r="XBO106" s="2"/>
      <c r="XBP106" s="2"/>
      <c r="XBQ106" s="2"/>
      <c r="XBR106" s="2"/>
      <c r="XBS106" s="2"/>
      <c r="XBT106" s="2"/>
    </row>
    <row r="107" spans="1:16296" ht="15" customHeight="1">
      <c r="B107" s="26"/>
      <c r="C107" s="12" t="s">
        <v>663</v>
      </c>
      <c r="D107" s="52" t="s">
        <v>738</v>
      </c>
      <c r="E107" s="42">
        <v>33</v>
      </c>
      <c r="F107" s="11" t="str">
        <f>VLOOKUP(K107,[1]Codes!$C$1:$P$3253,13,FALSE)</f>
        <v>Shelf demersal piscivore large</v>
      </c>
      <c r="G107" s="12" t="s">
        <v>640</v>
      </c>
      <c r="H107" s="1" t="s">
        <v>122</v>
      </c>
      <c r="I107" s="27" t="s">
        <v>121</v>
      </c>
      <c r="J107" s="11" t="str">
        <f>VLOOKUP(K107,[1]Codes!$C$1:$P$3253,14,FALSE)</f>
        <v>FDS</v>
      </c>
      <c r="K107" s="61" t="s">
        <v>855</v>
      </c>
      <c r="L107" s="93"/>
      <c r="M107" s="93"/>
      <c r="P107" s="93"/>
      <c r="Q107" s="76"/>
      <c r="S107" s="54"/>
      <c r="T107" s="54">
        <f t="shared" si="18"/>
        <v>0</v>
      </c>
      <c r="U107" s="54"/>
      <c r="V107" s="54"/>
      <c r="AA107" s="43"/>
      <c r="AE107" s="74">
        <f t="shared" si="19"/>
        <v>0</v>
      </c>
      <c r="AG107" s="74">
        <f t="shared" si="20"/>
        <v>0</v>
      </c>
      <c r="AI107" s="74">
        <f t="shared" si="23"/>
        <v>0</v>
      </c>
      <c r="AL107" s="707">
        <f t="shared" si="24"/>
        <v>0</v>
      </c>
      <c r="AN107" s="74">
        <f t="shared" si="17"/>
        <v>0</v>
      </c>
      <c r="AP107" s="74">
        <f t="shared" si="21"/>
        <v>0</v>
      </c>
      <c r="AQ107" s="253">
        <f t="shared" si="29"/>
        <v>0</v>
      </c>
      <c r="AT107" s="253">
        <f t="shared" si="22"/>
        <v>0</v>
      </c>
      <c r="AX107" s="43"/>
      <c r="AY107" s="92">
        <v>0</v>
      </c>
      <c r="AZ107" s="94"/>
      <c r="BA107" s="94"/>
      <c r="BB107" s="94"/>
      <c r="BJ107" s="253">
        <f t="shared" si="25"/>
        <v>0</v>
      </c>
      <c r="BS107" s="76"/>
      <c r="CU107" s="253">
        <f t="shared" si="26"/>
        <v>0</v>
      </c>
      <c r="DC107" s="93"/>
      <c r="DF107" s="253">
        <f t="shared" si="27"/>
        <v>0</v>
      </c>
      <c r="DG107" s="93"/>
      <c r="DM107" s="253">
        <f t="shared" si="28"/>
        <v>0</v>
      </c>
      <c r="EM107" s="93"/>
      <c r="EN107" s="93"/>
      <c r="EO107" s="17"/>
      <c r="EP107" s="17"/>
      <c r="EQ107" s="17"/>
    </row>
    <row r="108" spans="1:16296" ht="15" customHeight="1">
      <c r="B108" s="26" t="s">
        <v>8</v>
      </c>
      <c r="C108" s="12" t="s">
        <v>663</v>
      </c>
      <c r="D108" s="19" t="s">
        <v>739</v>
      </c>
      <c r="E108" s="42">
        <v>33</v>
      </c>
      <c r="F108" s="11" t="str">
        <f>VLOOKUP(K108,[1]Codes!$C$1:$P$3253,13,FALSE)</f>
        <v>Shelf demersal piscivore large</v>
      </c>
      <c r="G108" s="1" t="s">
        <v>495</v>
      </c>
      <c r="H108" s="1" t="s">
        <v>107</v>
      </c>
      <c r="I108" s="27" t="s">
        <v>636</v>
      </c>
      <c r="J108" s="11" t="str">
        <f>VLOOKUP(K108,[1]Codes!$C$1:$P$3253,14,FALSE)</f>
        <v>FDS</v>
      </c>
      <c r="K108" s="61" t="s">
        <v>108</v>
      </c>
      <c r="L108" s="93"/>
      <c r="M108" s="93"/>
      <c r="P108" s="93"/>
      <c r="Q108" s="76"/>
      <c r="R108" s="74">
        <v>0.05</v>
      </c>
      <c r="S108" s="54"/>
      <c r="T108" s="54">
        <f t="shared" si="18"/>
        <v>0</v>
      </c>
      <c r="U108" s="54"/>
      <c r="V108" s="54"/>
      <c r="AA108" s="43"/>
      <c r="AE108" s="74">
        <f t="shared" si="19"/>
        <v>0</v>
      </c>
      <c r="AG108" s="74">
        <f t="shared" si="20"/>
        <v>0</v>
      </c>
      <c r="AI108" s="74">
        <f t="shared" si="23"/>
        <v>0</v>
      </c>
      <c r="AL108" s="707">
        <f t="shared" si="24"/>
        <v>0</v>
      </c>
      <c r="AN108" s="74">
        <f t="shared" si="17"/>
        <v>0</v>
      </c>
      <c r="AP108" s="74">
        <f t="shared" si="21"/>
        <v>0</v>
      </c>
      <c r="AQ108" s="253">
        <f t="shared" si="29"/>
        <v>0</v>
      </c>
      <c r="AT108" s="253">
        <f t="shared" si="22"/>
        <v>0</v>
      </c>
      <c r="AX108" s="43"/>
      <c r="AY108" s="92">
        <v>0</v>
      </c>
      <c r="AZ108" s="94"/>
      <c r="BA108" s="94"/>
      <c r="BB108" s="94"/>
      <c r="BJ108" s="253">
        <f t="shared" si="25"/>
        <v>0</v>
      </c>
      <c r="BS108" s="76"/>
      <c r="CU108" s="253">
        <f t="shared" si="26"/>
        <v>0</v>
      </c>
      <c r="DC108" s="93"/>
      <c r="DF108" s="253">
        <f t="shared" si="27"/>
        <v>0</v>
      </c>
      <c r="DG108" s="93"/>
      <c r="DM108" s="253">
        <f t="shared" si="28"/>
        <v>0</v>
      </c>
      <c r="EM108" s="93"/>
      <c r="EN108" s="93"/>
      <c r="EO108" s="17"/>
      <c r="EP108" s="17"/>
      <c r="EQ108" s="17"/>
    </row>
    <row r="109" spans="1:16296" ht="15" customHeight="1">
      <c r="B109" s="17" t="s">
        <v>25</v>
      </c>
      <c r="C109" s="12" t="s">
        <v>663</v>
      </c>
      <c r="D109" s="51" t="s">
        <v>737</v>
      </c>
      <c r="E109" s="42">
        <v>33</v>
      </c>
      <c r="F109" s="11" t="str">
        <f>VLOOKUP(K109,[1]Codes!$C$1:$P$3253,13,FALSE)</f>
        <v>Shelf demersal piscivore large</v>
      </c>
      <c r="G109" s="1" t="s">
        <v>648</v>
      </c>
      <c r="H109" s="1" t="s">
        <v>167</v>
      </c>
      <c r="I109" s="27" t="s">
        <v>654</v>
      </c>
      <c r="J109" s="11" t="str">
        <f>VLOOKUP(K109,[1]Codes!$C$1:$P$3253,14,FALSE)</f>
        <v>FVS</v>
      </c>
      <c r="K109" s="25" t="s">
        <v>168</v>
      </c>
      <c r="L109" s="93"/>
      <c r="M109" s="93"/>
      <c r="P109" s="93"/>
      <c r="Q109" s="76"/>
      <c r="S109" s="54"/>
      <c r="T109" s="54">
        <f t="shared" si="18"/>
        <v>0</v>
      </c>
      <c r="U109" s="54"/>
      <c r="V109" s="54"/>
      <c r="AA109" s="43"/>
      <c r="AE109" s="74">
        <f t="shared" si="19"/>
        <v>0</v>
      </c>
      <c r="AG109" s="74">
        <f t="shared" si="20"/>
        <v>0</v>
      </c>
      <c r="AI109" s="74">
        <f t="shared" si="23"/>
        <v>0</v>
      </c>
      <c r="AL109" s="707">
        <f t="shared" si="24"/>
        <v>0</v>
      </c>
      <c r="AN109" s="74">
        <f t="shared" si="17"/>
        <v>0</v>
      </c>
      <c r="AP109" s="74">
        <f t="shared" si="21"/>
        <v>0</v>
      </c>
      <c r="AQ109" s="253">
        <f t="shared" si="29"/>
        <v>0</v>
      </c>
      <c r="AT109" s="253">
        <f t="shared" si="22"/>
        <v>0</v>
      </c>
      <c r="AX109" s="43"/>
      <c r="AY109" s="92">
        <v>0</v>
      </c>
      <c r="AZ109" s="94"/>
      <c r="BA109" s="94"/>
      <c r="BB109" s="94"/>
      <c r="BJ109" s="253">
        <f t="shared" si="25"/>
        <v>0</v>
      </c>
      <c r="BS109" s="76"/>
      <c r="CU109" s="253">
        <f t="shared" si="26"/>
        <v>0</v>
      </c>
      <c r="DC109" s="93"/>
      <c r="DF109" s="253">
        <f t="shared" si="27"/>
        <v>0</v>
      </c>
      <c r="DG109" s="93"/>
      <c r="DM109" s="253">
        <f t="shared" si="28"/>
        <v>0</v>
      </c>
    </row>
    <row r="110" spans="1:16296">
      <c r="B110" s="26" t="s">
        <v>8</v>
      </c>
      <c r="C110" s="12" t="s">
        <v>663</v>
      </c>
      <c r="D110" s="52" t="s">
        <v>738</v>
      </c>
      <c r="E110" s="42">
        <v>33</v>
      </c>
      <c r="F110" s="11" t="str">
        <f>VLOOKUP(K110,[1]Codes!$C$1:$P$3253,13,FALSE)</f>
        <v>Shelf demersal piscivore large</v>
      </c>
      <c r="G110" s="12" t="s">
        <v>640</v>
      </c>
      <c r="H110" s="12" t="s">
        <v>130</v>
      </c>
      <c r="I110" s="12" t="s">
        <v>95</v>
      </c>
      <c r="J110" s="11" t="str">
        <f>VLOOKUP(K110,[1]Codes!$C$1:$P$3253,14,FALSE)</f>
        <v>FVS</v>
      </c>
      <c r="K110" s="60" t="s">
        <v>851</v>
      </c>
      <c r="L110" s="93"/>
      <c r="M110" s="93"/>
      <c r="P110" s="93"/>
      <c r="Q110" s="76"/>
      <c r="R110" s="74">
        <v>2.6534849999999999E-2</v>
      </c>
      <c r="S110" s="54"/>
      <c r="T110" s="54">
        <f t="shared" si="18"/>
        <v>0</v>
      </c>
      <c r="U110" s="54"/>
      <c r="V110" s="54"/>
      <c r="AA110" s="43"/>
      <c r="AE110" s="74">
        <f t="shared" si="19"/>
        <v>0</v>
      </c>
      <c r="AG110" s="74">
        <f t="shared" si="20"/>
        <v>0</v>
      </c>
      <c r="AI110" s="74">
        <f t="shared" si="23"/>
        <v>0</v>
      </c>
      <c r="AL110" s="707">
        <f t="shared" si="24"/>
        <v>0</v>
      </c>
      <c r="AN110" s="74">
        <f t="shared" si="17"/>
        <v>0</v>
      </c>
      <c r="AP110" s="74">
        <f t="shared" si="21"/>
        <v>0</v>
      </c>
      <c r="AQ110" s="253">
        <f t="shared" si="29"/>
        <v>0</v>
      </c>
      <c r="AT110" s="253">
        <f t="shared" si="22"/>
        <v>0</v>
      </c>
      <c r="AX110" s="43"/>
      <c r="AY110" s="92">
        <v>0</v>
      </c>
      <c r="AZ110" s="94"/>
      <c r="BA110" s="94"/>
      <c r="BB110" s="94"/>
      <c r="BJ110" s="253">
        <f t="shared" si="25"/>
        <v>0</v>
      </c>
      <c r="BS110" s="76"/>
      <c r="CU110" s="253">
        <f t="shared" si="26"/>
        <v>0</v>
      </c>
      <c r="DC110" s="93"/>
      <c r="DF110" s="253">
        <f t="shared" si="27"/>
        <v>0</v>
      </c>
      <c r="DG110" s="93"/>
      <c r="DM110" s="253">
        <f t="shared" si="28"/>
        <v>0</v>
      </c>
    </row>
    <row r="111" spans="1:16296">
      <c r="B111" s="26" t="s">
        <v>8</v>
      </c>
      <c r="C111" s="12" t="s">
        <v>663</v>
      </c>
      <c r="D111" s="52" t="s">
        <v>738</v>
      </c>
      <c r="E111" s="42">
        <v>33</v>
      </c>
      <c r="F111" s="11" t="s">
        <v>853</v>
      </c>
      <c r="G111" s="12" t="s">
        <v>640</v>
      </c>
      <c r="H111" s="12" t="s">
        <v>94</v>
      </c>
      <c r="I111" s="12" t="s">
        <v>95</v>
      </c>
      <c r="J111" s="11" t="s">
        <v>852</v>
      </c>
      <c r="K111" s="60" t="s">
        <v>359</v>
      </c>
      <c r="L111" s="93"/>
      <c r="M111" s="93"/>
      <c r="N111" s="74">
        <v>1.74573E-3</v>
      </c>
      <c r="P111" s="93"/>
      <c r="Q111" s="76"/>
      <c r="R111" s="74">
        <v>7.9772999999999997E-3</v>
      </c>
      <c r="S111" s="54"/>
      <c r="T111" s="54">
        <f t="shared" si="18"/>
        <v>0</v>
      </c>
      <c r="U111" s="54"/>
      <c r="V111" s="54"/>
      <c r="Z111" s="74">
        <v>0</v>
      </c>
      <c r="AA111" s="43"/>
      <c r="AB111" s="23">
        <v>1.1994491378333754E-2</v>
      </c>
      <c r="AE111" s="74">
        <f t="shared" si="19"/>
        <v>0</v>
      </c>
      <c r="AF111" s="74">
        <v>3.2523347213421414E-2</v>
      </c>
      <c r="AG111" s="74">
        <f t="shared" si="20"/>
        <v>2.9271012492079272E-2</v>
      </c>
      <c r="AI111" s="74">
        <f t="shared" si="23"/>
        <v>0</v>
      </c>
      <c r="AL111" s="707">
        <f t="shared" si="24"/>
        <v>5.8542024984158548E-3</v>
      </c>
      <c r="AN111" s="74">
        <f t="shared" si="17"/>
        <v>0</v>
      </c>
      <c r="AP111" s="74">
        <f t="shared" si="21"/>
        <v>0</v>
      </c>
      <c r="AQ111" s="253">
        <f t="shared" si="29"/>
        <v>0</v>
      </c>
      <c r="AT111" s="253">
        <f t="shared" si="22"/>
        <v>0</v>
      </c>
      <c r="AX111" s="43"/>
      <c r="AY111" s="92">
        <v>0</v>
      </c>
      <c r="AZ111" s="94"/>
      <c r="BA111" s="94"/>
      <c r="BB111" s="94"/>
      <c r="BJ111" s="253">
        <f t="shared" si="25"/>
        <v>0</v>
      </c>
      <c r="BS111" s="76"/>
      <c r="CU111" s="253">
        <f t="shared" si="26"/>
        <v>0</v>
      </c>
      <c r="DC111" s="93">
        <v>9.9000000000000005E-2</v>
      </c>
      <c r="DF111" s="253">
        <f t="shared" si="27"/>
        <v>2.5928571428571433E-2</v>
      </c>
      <c r="DG111" s="93"/>
      <c r="DM111" s="253">
        <f t="shared" si="28"/>
        <v>0</v>
      </c>
      <c r="EM111" s="93"/>
      <c r="EN111" s="93"/>
      <c r="EO111" s="17"/>
      <c r="EP111" s="17"/>
      <c r="EQ111" s="17"/>
    </row>
    <row r="112" spans="1:16296">
      <c r="B112" s="17" t="s">
        <v>25</v>
      </c>
      <c r="C112" s="12" t="s">
        <v>663</v>
      </c>
      <c r="D112" s="52" t="s">
        <v>738</v>
      </c>
      <c r="E112" s="42">
        <v>33</v>
      </c>
      <c r="F112" s="11" t="str">
        <f>VLOOKUP(K112,[1]Codes!$C$1:$P$3253,13,FALSE)</f>
        <v>Shelf demersal piscivore large</v>
      </c>
      <c r="G112" s="12" t="s">
        <v>640</v>
      </c>
      <c r="H112" s="1" t="s">
        <v>171</v>
      </c>
      <c r="I112" s="27" t="s">
        <v>95</v>
      </c>
      <c r="J112" s="11" t="str">
        <f>VLOOKUP(K112,[1]Codes!$C$1:$P$3253,14,FALSE)</f>
        <v>FVS</v>
      </c>
      <c r="K112" s="61" t="s">
        <v>172</v>
      </c>
      <c r="L112" s="93"/>
      <c r="M112" s="93"/>
      <c r="P112" s="93"/>
      <c r="Q112" s="76"/>
      <c r="S112" s="54"/>
      <c r="T112" s="54">
        <f t="shared" si="18"/>
        <v>0</v>
      </c>
      <c r="U112" s="54"/>
      <c r="V112" s="54"/>
      <c r="AA112" s="43"/>
      <c r="AE112" s="74">
        <f t="shared" si="19"/>
        <v>0</v>
      </c>
      <c r="AG112" s="74">
        <f t="shared" si="20"/>
        <v>0</v>
      </c>
      <c r="AI112" s="74">
        <f t="shared" si="23"/>
        <v>0</v>
      </c>
      <c r="AL112" s="707">
        <f t="shared" si="24"/>
        <v>0</v>
      </c>
      <c r="AN112" s="74">
        <f t="shared" si="17"/>
        <v>0</v>
      </c>
      <c r="AP112" s="74">
        <f t="shared" si="21"/>
        <v>0</v>
      </c>
      <c r="AQ112" s="253">
        <f t="shared" si="29"/>
        <v>0</v>
      </c>
      <c r="AT112" s="253">
        <f t="shared" si="22"/>
        <v>0</v>
      </c>
      <c r="AX112" s="43"/>
      <c r="AY112" s="92">
        <v>0</v>
      </c>
      <c r="AZ112" s="94"/>
      <c r="BA112" s="94"/>
      <c r="BB112" s="94"/>
      <c r="BJ112" s="253">
        <f t="shared" si="25"/>
        <v>0</v>
      </c>
      <c r="BS112" s="76"/>
      <c r="CU112" s="253">
        <f t="shared" si="26"/>
        <v>0</v>
      </c>
      <c r="DC112" s="93"/>
      <c r="DF112" s="253">
        <f t="shared" si="27"/>
        <v>0</v>
      </c>
      <c r="DG112" s="93"/>
      <c r="DM112" s="253">
        <f t="shared" si="28"/>
        <v>0</v>
      </c>
      <c r="EM112" s="93"/>
      <c r="EN112" s="93"/>
      <c r="EO112" s="17"/>
      <c r="EP112" s="17"/>
      <c r="EQ112" s="17"/>
    </row>
    <row r="113" spans="1:16296">
      <c r="B113" s="17"/>
      <c r="C113" s="12" t="s">
        <v>663</v>
      </c>
      <c r="D113" s="52" t="s">
        <v>738</v>
      </c>
      <c r="E113" s="42">
        <v>33</v>
      </c>
      <c r="F113" s="11" t="str">
        <f>VLOOKUP(K113,[1]Codes!$C$1:$P$3253,13,FALSE)</f>
        <v>Shelf demersal piscivore large</v>
      </c>
      <c r="G113" s="12" t="s">
        <v>640</v>
      </c>
      <c r="H113" s="27" t="s">
        <v>558</v>
      </c>
      <c r="I113" s="27" t="s">
        <v>95</v>
      </c>
      <c r="J113" s="11" t="str">
        <f>VLOOKUP(K113,[1]Codes!$C$1:$P$3253,14,FALSE)</f>
        <v>FVS</v>
      </c>
      <c r="K113" s="25" t="s">
        <v>559</v>
      </c>
      <c r="L113" s="93"/>
      <c r="M113" s="93"/>
      <c r="P113" s="93"/>
      <c r="Q113" s="76"/>
      <c r="S113" s="54"/>
      <c r="T113" s="54">
        <f t="shared" si="18"/>
        <v>0</v>
      </c>
      <c r="U113" s="54"/>
      <c r="V113" s="54"/>
      <c r="AA113" s="43"/>
      <c r="AE113" s="74">
        <f t="shared" si="19"/>
        <v>0</v>
      </c>
      <c r="AG113" s="74">
        <f t="shared" si="20"/>
        <v>0</v>
      </c>
      <c r="AI113" s="74">
        <f t="shared" si="23"/>
        <v>0</v>
      </c>
      <c r="AL113" s="707">
        <f t="shared" si="24"/>
        <v>0</v>
      </c>
      <c r="AN113" s="74">
        <f t="shared" si="17"/>
        <v>0</v>
      </c>
      <c r="AP113" s="74">
        <f t="shared" si="21"/>
        <v>0</v>
      </c>
      <c r="AQ113" s="253">
        <f t="shared" si="29"/>
        <v>0</v>
      </c>
      <c r="AT113" s="253">
        <f t="shared" si="22"/>
        <v>0</v>
      </c>
      <c r="AX113" s="43"/>
      <c r="AY113" s="92">
        <v>0</v>
      </c>
      <c r="AZ113" s="94"/>
      <c r="BA113" s="94"/>
      <c r="BB113" s="94"/>
      <c r="BJ113" s="253">
        <f t="shared" si="25"/>
        <v>0</v>
      </c>
      <c r="BS113" s="76"/>
      <c r="BV113" s="23"/>
      <c r="BW113" s="23"/>
      <c r="BX113" s="23"/>
      <c r="BY113" s="23"/>
      <c r="BZ113" s="23">
        <v>9.1539053993708024E-3</v>
      </c>
      <c r="CA113" s="23"/>
      <c r="CB113" s="23"/>
      <c r="CU113" s="253">
        <f t="shared" si="26"/>
        <v>0</v>
      </c>
      <c r="DC113" s="93"/>
      <c r="DF113" s="253">
        <f t="shared" si="27"/>
        <v>0</v>
      </c>
      <c r="DG113" s="93"/>
      <c r="DM113" s="253">
        <f t="shared" si="28"/>
        <v>0</v>
      </c>
      <c r="EM113" s="93"/>
      <c r="EN113" s="93"/>
      <c r="EO113" s="17"/>
      <c r="EP113" s="17"/>
      <c r="EQ113" s="17"/>
    </row>
    <row r="114" spans="1:16296">
      <c r="B114" s="17" t="s">
        <v>25</v>
      </c>
      <c r="C114" s="12" t="s">
        <v>663</v>
      </c>
      <c r="D114" s="52" t="s">
        <v>738</v>
      </c>
      <c r="E114" s="42">
        <v>33</v>
      </c>
      <c r="F114" s="11" t="str">
        <f>VLOOKUP(K114,[1]Codes!$C$1:$P$3253,13,FALSE)</f>
        <v>Shelf demersal piscivore large</v>
      </c>
      <c r="G114" s="12" t="s">
        <v>640</v>
      </c>
      <c r="H114" s="1" t="s">
        <v>178</v>
      </c>
      <c r="I114" s="27" t="s">
        <v>95</v>
      </c>
      <c r="J114" s="11" t="str">
        <f>VLOOKUP(K114,[1]Codes!$C$1:$P$3253,14,FALSE)</f>
        <v>FVS</v>
      </c>
      <c r="K114" s="61" t="s">
        <v>179</v>
      </c>
      <c r="L114" s="93"/>
      <c r="M114" s="93"/>
      <c r="P114" s="93"/>
      <c r="Q114" s="76"/>
      <c r="S114" s="54"/>
      <c r="T114" s="54">
        <f t="shared" si="18"/>
        <v>0</v>
      </c>
      <c r="U114" s="54"/>
      <c r="V114" s="54"/>
      <c r="AA114" s="43"/>
      <c r="AB114" s="23">
        <v>3.867340852562478E-3</v>
      </c>
      <c r="AE114" s="74">
        <f t="shared" si="19"/>
        <v>0</v>
      </c>
      <c r="AG114" s="74">
        <f t="shared" si="20"/>
        <v>0</v>
      </c>
      <c r="AI114" s="74">
        <f t="shared" si="23"/>
        <v>0</v>
      </c>
      <c r="AL114" s="707">
        <f t="shared" si="24"/>
        <v>0</v>
      </c>
      <c r="AN114" s="74">
        <f t="shared" si="17"/>
        <v>0</v>
      </c>
      <c r="AP114" s="74">
        <f t="shared" si="21"/>
        <v>0</v>
      </c>
      <c r="AQ114" s="253">
        <f t="shared" si="29"/>
        <v>0</v>
      </c>
      <c r="AT114" s="253">
        <f t="shared" si="22"/>
        <v>0</v>
      </c>
      <c r="AX114" s="43"/>
      <c r="AY114" s="92">
        <v>0</v>
      </c>
      <c r="AZ114" s="94"/>
      <c r="BA114" s="94"/>
      <c r="BB114" s="94"/>
      <c r="BJ114" s="253">
        <f t="shared" si="25"/>
        <v>0</v>
      </c>
      <c r="BS114" s="76"/>
      <c r="BZ114" s="74">
        <v>1.0127798076936638E-2</v>
      </c>
      <c r="CU114" s="253">
        <f t="shared" si="26"/>
        <v>0</v>
      </c>
      <c r="DC114" s="93"/>
      <c r="DF114" s="253">
        <f t="shared" si="27"/>
        <v>0</v>
      </c>
      <c r="DG114" s="93"/>
      <c r="DM114" s="253">
        <f t="shared" si="28"/>
        <v>0</v>
      </c>
      <c r="EM114" s="93"/>
      <c r="EN114" s="93"/>
      <c r="EO114" s="17"/>
      <c r="EP114" s="17"/>
      <c r="EQ114" s="17"/>
    </row>
    <row r="115" spans="1:16296">
      <c r="B115" s="17"/>
      <c r="C115" s="12" t="s">
        <v>663</v>
      </c>
      <c r="D115" s="52" t="s">
        <v>738</v>
      </c>
      <c r="E115" s="42">
        <v>33</v>
      </c>
      <c r="F115" s="11" t="s">
        <v>853</v>
      </c>
      <c r="G115" s="12" t="s">
        <v>640</v>
      </c>
      <c r="H115" s="1" t="s">
        <v>94</v>
      </c>
      <c r="I115" s="27" t="s">
        <v>95</v>
      </c>
      <c r="J115" s="11" t="s">
        <v>852</v>
      </c>
      <c r="K115" s="61" t="s">
        <v>359</v>
      </c>
      <c r="L115" s="93"/>
      <c r="M115" s="93"/>
      <c r="P115" s="93"/>
      <c r="Q115" s="76"/>
      <c r="S115" s="54"/>
      <c r="T115" s="54">
        <f t="shared" si="18"/>
        <v>0</v>
      </c>
      <c r="U115" s="54"/>
      <c r="V115" s="54"/>
      <c r="AA115" s="43"/>
      <c r="AB115" s="23">
        <v>3.867340852562478E-3</v>
      </c>
      <c r="AE115" s="74">
        <f t="shared" si="19"/>
        <v>0</v>
      </c>
      <c r="AG115" s="74">
        <f t="shared" si="20"/>
        <v>0</v>
      </c>
      <c r="AI115" s="74">
        <f t="shared" si="23"/>
        <v>0</v>
      </c>
      <c r="AL115" s="707">
        <f t="shared" si="24"/>
        <v>0</v>
      </c>
      <c r="AN115" s="74">
        <f t="shared" si="17"/>
        <v>0</v>
      </c>
      <c r="AP115" s="74">
        <f t="shared" si="21"/>
        <v>0</v>
      </c>
      <c r="AQ115" s="253">
        <f t="shared" si="29"/>
        <v>0</v>
      </c>
      <c r="AT115" s="253">
        <f t="shared" si="22"/>
        <v>0</v>
      </c>
      <c r="AX115" s="43"/>
      <c r="AY115" s="92">
        <v>0</v>
      </c>
      <c r="AZ115" s="94"/>
      <c r="BA115" s="94"/>
      <c r="BB115" s="94"/>
      <c r="BJ115" s="253">
        <f t="shared" si="25"/>
        <v>0</v>
      </c>
      <c r="BS115" s="76"/>
      <c r="CU115" s="253">
        <f t="shared" si="26"/>
        <v>0</v>
      </c>
      <c r="DC115" s="93"/>
      <c r="DF115" s="253">
        <f t="shared" si="27"/>
        <v>0</v>
      </c>
      <c r="DG115" s="93"/>
      <c r="DM115" s="253">
        <f t="shared" si="28"/>
        <v>0</v>
      </c>
      <c r="EM115" s="93"/>
      <c r="EN115" s="93"/>
      <c r="EO115" s="17"/>
      <c r="EP115" s="17"/>
      <c r="EQ115" s="17"/>
    </row>
    <row r="116" spans="1:16296" ht="12.75" customHeight="1">
      <c r="B116" s="17" t="s">
        <v>25</v>
      </c>
      <c r="C116" s="12" t="s">
        <v>663</v>
      </c>
      <c r="D116" s="52" t="s">
        <v>738</v>
      </c>
      <c r="E116" s="42">
        <v>33</v>
      </c>
      <c r="F116" s="11" t="str">
        <f>VLOOKUP(K116,[1]Codes!$C$1:$P$3253,13,FALSE)</f>
        <v>Shelf demersal piscivore large</v>
      </c>
      <c r="G116" s="12" t="s">
        <v>640</v>
      </c>
      <c r="H116" s="1" t="s">
        <v>174</v>
      </c>
      <c r="I116" s="27" t="s">
        <v>642</v>
      </c>
      <c r="J116" s="11" t="str">
        <f>VLOOKUP(K116,[1]Codes!$C$1:$P$3253,14,FALSE)</f>
        <v>FVS</v>
      </c>
      <c r="K116" s="61" t="s">
        <v>175</v>
      </c>
      <c r="L116" s="93"/>
      <c r="M116" s="93"/>
      <c r="P116" s="93"/>
      <c r="Q116" s="76"/>
      <c r="S116" s="54"/>
      <c r="T116" s="54">
        <f t="shared" si="18"/>
        <v>0</v>
      </c>
      <c r="U116" s="54"/>
      <c r="V116" s="54"/>
      <c r="AA116" s="43"/>
      <c r="AE116" s="74">
        <f t="shared" si="19"/>
        <v>0</v>
      </c>
      <c r="AG116" s="74">
        <f t="shared" si="20"/>
        <v>0</v>
      </c>
      <c r="AI116" s="74">
        <f t="shared" si="23"/>
        <v>0</v>
      </c>
      <c r="AL116" s="707">
        <f t="shared" si="24"/>
        <v>0</v>
      </c>
      <c r="AN116" s="74">
        <f t="shared" si="17"/>
        <v>0</v>
      </c>
      <c r="AP116" s="74">
        <f t="shared" si="21"/>
        <v>0</v>
      </c>
      <c r="AQ116" s="253">
        <f t="shared" si="29"/>
        <v>0</v>
      </c>
      <c r="AT116" s="253">
        <f t="shared" si="22"/>
        <v>0</v>
      </c>
      <c r="AX116" s="43"/>
      <c r="AY116" s="92">
        <v>0</v>
      </c>
      <c r="AZ116" s="94"/>
      <c r="BA116" s="94"/>
      <c r="BB116" s="94"/>
      <c r="BJ116" s="253">
        <f t="shared" si="25"/>
        <v>0</v>
      </c>
      <c r="BS116" s="76"/>
      <c r="CU116" s="253">
        <f t="shared" si="26"/>
        <v>0</v>
      </c>
      <c r="DC116" s="93"/>
      <c r="DF116" s="253">
        <f t="shared" si="27"/>
        <v>0</v>
      </c>
      <c r="DG116" s="93"/>
      <c r="DM116" s="253">
        <f t="shared" si="28"/>
        <v>0</v>
      </c>
      <c r="EM116" s="93"/>
      <c r="EN116" s="93"/>
      <c r="EO116" s="17"/>
      <c r="EP116" s="17"/>
      <c r="EQ116" s="17"/>
    </row>
    <row r="117" spans="1:16296" ht="12.75" customHeight="1">
      <c r="B117" s="26" t="s">
        <v>8</v>
      </c>
      <c r="C117" s="12" t="s">
        <v>663</v>
      </c>
      <c r="D117" s="52" t="s">
        <v>738</v>
      </c>
      <c r="E117" s="42">
        <v>33</v>
      </c>
      <c r="F117" s="11" t="str">
        <f>VLOOKUP(K117,[1]Codes!$C$1:$P$3253,13,FALSE)</f>
        <v>Shelf demersal piscivore large</v>
      </c>
      <c r="G117" s="12" t="s">
        <v>640</v>
      </c>
      <c r="H117" s="1" t="s">
        <v>98</v>
      </c>
      <c r="I117" s="1" t="s">
        <v>99</v>
      </c>
      <c r="J117" s="11" t="str">
        <f>VLOOKUP(K117,[1]Codes!$C$1:$P$3253,14,FALSE)</f>
        <v>FVS</v>
      </c>
      <c r="K117" s="61" t="s">
        <v>856</v>
      </c>
      <c r="L117" s="93"/>
      <c r="M117" s="93"/>
      <c r="P117" s="93"/>
      <c r="Q117" s="76"/>
      <c r="S117" s="54"/>
      <c r="T117" s="54">
        <f t="shared" si="18"/>
        <v>0</v>
      </c>
      <c r="U117" s="54"/>
      <c r="V117" s="54"/>
      <c r="AA117" s="43"/>
      <c r="AE117" s="74">
        <f t="shared" si="19"/>
        <v>0</v>
      </c>
      <c r="AG117" s="74">
        <f t="shared" si="20"/>
        <v>0</v>
      </c>
      <c r="AI117" s="74">
        <f t="shared" si="23"/>
        <v>0</v>
      </c>
      <c r="AL117" s="707">
        <f t="shared" si="24"/>
        <v>0</v>
      </c>
      <c r="AN117" s="74">
        <f t="shared" si="17"/>
        <v>0</v>
      </c>
      <c r="AP117" s="74">
        <f t="shared" si="21"/>
        <v>0</v>
      </c>
      <c r="AQ117" s="253">
        <f t="shared" si="29"/>
        <v>0</v>
      </c>
      <c r="AT117" s="253">
        <f t="shared" si="22"/>
        <v>0</v>
      </c>
      <c r="AX117" s="43"/>
      <c r="AY117" s="92">
        <v>0</v>
      </c>
      <c r="AZ117" s="94"/>
      <c r="BA117" s="94"/>
      <c r="BB117" s="94"/>
      <c r="BJ117" s="253">
        <f t="shared" si="25"/>
        <v>0</v>
      </c>
      <c r="BS117" s="76"/>
      <c r="CU117" s="253">
        <f t="shared" si="26"/>
        <v>0</v>
      </c>
      <c r="DC117" s="93"/>
      <c r="DF117" s="253">
        <f t="shared" si="27"/>
        <v>0</v>
      </c>
      <c r="DG117" s="93"/>
      <c r="DM117" s="253">
        <f t="shared" si="28"/>
        <v>0</v>
      </c>
      <c r="EM117" s="93"/>
      <c r="EN117" s="93"/>
      <c r="EO117" s="17"/>
      <c r="EP117" s="17"/>
      <c r="EQ117" s="17"/>
    </row>
    <row r="118" spans="1:16296" ht="12.75" customHeight="1">
      <c r="B118" s="26" t="s">
        <v>8</v>
      </c>
      <c r="C118" s="12" t="s">
        <v>663</v>
      </c>
      <c r="D118" s="52" t="s">
        <v>738</v>
      </c>
      <c r="E118" s="42">
        <v>33</v>
      </c>
      <c r="F118" s="11" t="str">
        <f>VLOOKUP(K118,[1]Codes!$C$1:$P$3253,13,FALSE)</f>
        <v>Shelf demersal piscivore large</v>
      </c>
      <c r="G118" s="12" t="s">
        <v>640</v>
      </c>
      <c r="H118" s="1" t="s">
        <v>123</v>
      </c>
      <c r="I118" s="1" t="s">
        <v>124</v>
      </c>
      <c r="J118" s="11" t="str">
        <f>VLOOKUP(K118,[1]Codes!$C$1:$P$3253,14,FALSE)</f>
        <v>FVS</v>
      </c>
      <c r="K118" s="61" t="s">
        <v>125</v>
      </c>
      <c r="L118" s="93"/>
      <c r="M118" s="93"/>
      <c r="N118" s="74">
        <v>2.1821699999999998E-3</v>
      </c>
      <c r="O118" s="74">
        <v>6.9401100000000002E-3</v>
      </c>
      <c r="P118" s="93"/>
      <c r="Q118" s="76"/>
      <c r="R118" s="74">
        <v>0</v>
      </c>
      <c r="S118" s="54"/>
      <c r="T118" s="54">
        <f t="shared" si="18"/>
        <v>0</v>
      </c>
      <c r="U118" s="54"/>
      <c r="V118" s="54"/>
      <c r="AA118" s="43"/>
      <c r="AE118" s="74">
        <f t="shared" si="19"/>
        <v>0</v>
      </c>
      <c r="AG118" s="74">
        <f t="shared" si="20"/>
        <v>0</v>
      </c>
      <c r="AI118" s="74">
        <f t="shared" si="23"/>
        <v>0</v>
      </c>
      <c r="AJ118" s="23"/>
      <c r="AL118" s="707">
        <f t="shared" si="24"/>
        <v>0</v>
      </c>
      <c r="AN118" s="74">
        <f t="shared" si="17"/>
        <v>0</v>
      </c>
      <c r="AP118" s="74">
        <f t="shared" si="21"/>
        <v>0</v>
      </c>
      <c r="AQ118" s="253">
        <f t="shared" si="29"/>
        <v>0</v>
      </c>
      <c r="AT118" s="253">
        <f t="shared" si="22"/>
        <v>0</v>
      </c>
      <c r="AX118" s="43"/>
      <c r="AY118" s="92">
        <v>0</v>
      </c>
      <c r="AZ118" s="94"/>
      <c r="BA118" s="94"/>
      <c r="BB118" s="94"/>
      <c r="BJ118" s="253">
        <f t="shared" si="25"/>
        <v>0</v>
      </c>
      <c r="BS118" s="76"/>
      <c r="CU118" s="253">
        <f t="shared" si="26"/>
        <v>0</v>
      </c>
      <c r="DC118" s="93"/>
      <c r="DF118" s="253">
        <f t="shared" si="27"/>
        <v>0</v>
      </c>
      <c r="DG118" s="93"/>
      <c r="DM118" s="253">
        <f t="shared" si="28"/>
        <v>0</v>
      </c>
    </row>
    <row r="119" spans="1:16296">
      <c r="A119" s="1"/>
      <c r="B119" s="12"/>
      <c r="C119" s="12" t="s">
        <v>663</v>
      </c>
      <c r="D119" s="19" t="s">
        <v>739</v>
      </c>
      <c r="E119" s="42">
        <v>33</v>
      </c>
      <c r="F119" s="11" t="str">
        <f>VLOOKUP(K119,[1]Codes!$C$1:$P$3253,13,FALSE)</f>
        <v>Shelf demersal piscivore large</v>
      </c>
      <c r="G119" s="1" t="s">
        <v>639</v>
      </c>
      <c r="H119" s="1" t="s">
        <v>639</v>
      </c>
      <c r="I119" s="27" t="s">
        <v>137</v>
      </c>
      <c r="J119" s="11" t="str">
        <f>VLOOKUP(K119,[1]Codes!$C$1:$P$3253,14,FALSE)</f>
        <v>FVS</v>
      </c>
      <c r="K119" s="25" t="s">
        <v>643</v>
      </c>
      <c r="L119" s="93"/>
      <c r="M119" s="93"/>
      <c r="P119" s="93"/>
      <c r="Q119" s="76"/>
      <c r="S119" s="54"/>
      <c r="T119" s="54">
        <f t="shared" si="18"/>
        <v>0</v>
      </c>
      <c r="U119" s="54"/>
      <c r="V119" s="54"/>
      <c r="AA119" s="43"/>
      <c r="AE119" s="74">
        <f t="shared" si="19"/>
        <v>0</v>
      </c>
      <c r="AF119" s="74">
        <v>0.15980809269484919</v>
      </c>
      <c r="AG119" s="74">
        <f t="shared" si="20"/>
        <v>0.14382728342536427</v>
      </c>
      <c r="AH119" s="74">
        <v>1.1557545104153031E-2</v>
      </c>
      <c r="AI119" s="74">
        <f t="shared" si="23"/>
        <v>1.0401790593737728E-2</v>
      </c>
      <c r="AJ119" s="74">
        <v>2.009703232686854E-2</v>
      </c>
      <c r="AL119" s="707">
        <f t="shared" si="24"/>
        <v>3.4865221269194106E-2</v>
      </c>
      <c r="AN119" s="74">
        <f t="shared" si="17"/>
        <v>0</v>
      </c>
      <c r="AO119" s="74">
        <v>1.818169916957222E-2</v>
      </c>
      <c r="AP119" s="74">
        <f t="shared" si="21"/>
        <v>1.0909019501743332E-2</v>
      </c>
      <c r="AQ119" s="253">
        <f t="shared" si="29"/>
        <v>5.4545097508716658E-3</v>
      </c>
      <c r="AT119" s="253">
        <f t="shared" si="22"/>
        <v>0</v>
      </c>
      <c r="AX119" s="43"/>
      <c r="AY119" s="92">
        <v>0</v>
      </c>
      <c r="AZ119" s="94"/>
      <c r="BA119" s="94"/>
      <c r="BB119" s="94"/>
      <c r="BJ119" s="253">
        <f t="shared" si="25"/>
        <v>0</v>
      </c>
      <c r="BS119" s="76"/>
      <c r="CF119" s="23"/>
      <c r="CU119" s="253">
        <f t="shared" si="26"/>
        <v>0</v>
      </c>
      <c r="DC119" s="93"/>
      <c r="DF119" s="253">
        <f t="shared" si="27"/>
        <v>0</v>
      </c>
      <c r="DG119" s="93"/>
      <c r="DM119" s="253">
        <f t="shared" si="28"/>
        <v>0</v>
      </c>
      <c r="DY119" s="77"/>
      <c r="DZ119" s="77"/>
      <c r="EA119" s="77"/>
      <c r="EB119" s="77"/>
      <c r="EC119" s="77"/>
      <c r="ED119" s="77"/>
      <c r="EE119" s="77"/>
      <c r="EF119" s="77"/>
      <c r="EG119" s="77"/>
      <c r="EH119" s="77"/>
      <c r="EI119" s="77"/>
      <c r="EJ119" s="77"/>
      <c r="EK119" s="77"/>
      <c r="EL119" s="77"/>
      <c r="EM119" s="77"/>
      <c r="EN119" s="77"/>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c r="IW119" s="3"/>
      <c r="IX119" s="3"/>
      <c r="IY119" s="3"/>
      <c r="IZ119" s="3"/>
      <c r="JA119" s="3"/>
      <c r="JB119" s="3"/>
      <c r="JC119" s="3"/>
      <c r="JD119" s="3"/>
      <c r="JE119" s="3"/>
      <c r="JF119" s="3"/>
      <c r="JG119" s="3"/>
      <c r="JH119" s="3"/>
      <c r="JI119" s="3"/>
      <c r="JJ119" s="3"/>
      <c r="JK119" s="3"/>
      <c r="JL119" s="3"/>
      <c r="JM119" s="3"/>
      <c r="JN119" s="3"/>
      <c r="JO119" s="3"/>
      <c r="JP119" s="3"/>
      <c r="JQ119" s="3"/>
      <c r="JR119" s="3"/>
      <c r="JS119" s="3"/>
      <c r="JT119" s="3"/>
      <c r="JU119" s="3"/>
      <c r="JV119" s="3"/>
      <c r="JW119" s="3"/>
      <c r="JX119" s="3"/>
      <c r="JY119" s="3"/>
      <c r="JZ119" s="3"/>
      <c r="KA119" s="3"/>
      <c r="KB119" s="3"/>
      <c r="KC119" s="3"/>
      <c r="KD119" s="3"/>
      <c r="KE119" s="3"/>
      <c r="KF119" s="3"/>
      <c r="KG119" s="3"/>
      <c r="KH119" s="3"/>
      <c r="KI119" s="3"/>
      <c r="KJ119" s="3"/>
      <c r="KK119" s="3"/>
      <c r="KL119" s="3"/>
      <c r="KM119" s="3"/>
      <c r="KN119" s="3"/>
      <c r="KO119" s="3"/>
      <c r="KP119" s="3"/>
      <c r="KQ119" s="3"/>
      <c r="KR119" s="3"/>
      <c r="KS119" s="3"/>
      <c r="KT119" s="3"/>
      <c r="KU119" s="3"/>
      <c r="KV119" s="3"/>
      <c r="KW119" s="3"/>
      <c r="KX119" s="3"/>
      <c r="KY119" s="3"/>
      <c r="KZ119" s="3"/>
      <c r="LA119" s="3"/>
      <c r="LB119" s="3"/>
      <c r="LC119" s="3"/>
      <c r="LD119" s="3"/>
      <c r="LE119" s="3"/>
      <c r="LF119" s="3"/>
      <c r="LG119" s="3"/>
      <c r="LH119" s="3"/>
      <c r="LI119" s="3"/>
      <c r="LJ119" s="3"/>
      <c r="LK119" s="3"/>
      <c r="LL119" s="3"/>
      <c r="LM119" s="3"/>
      <c r="LN119" s="3"/>
      <c r="LO119" s="3"/>
      <c r="LP119" s="3"/>
      <c r="LQ119" s="3"/>
      <c r="LR119" s="3"/>
      <c r="LS119" s="3"/>
      <c r="LT119" s="3"/>
      <c r="LU119" s="3"/>
      <c r="LV119" s="3"/>
      <c r="LW119" s="3"/>
      <c r="LX119" s="3"/>
      <c r="LY119" s="3"/>
      <c r="LZ119" s="3"/>
      <c r="MA119" s="3"/>
      <c r="MB119" s="3"/>
      <c r="MC119" s="3"/>
      <c r="MD119" s="3"/>
      <c r="ME119" s="3"/>
      <c r="MF119" s="3"/>
      <c r="MG119" s="3"/>
      <c r="MH119" s="3"/>
      <c r="MI119" s="3"/>
      <c r="MJ119" s="3"/>
      <c r="MK119" s="3"/>
      <c r="ML119" s="3"/>
      <c r="MM119" s="3"/>
      <c r="MN119" s="3"/>
      <c r="MO119" s="3"/>
      <c r="MP119" s="3"/>
      <c r="MQ119" s="3"/>
      <c r="MR119" s="3"/>
      <c r="MS119" s="3"/>
      <c r="MT119" s="3"/>
      <c r="MU119" s="3"/>
      <c r="MV119" s="3"/>
      <c r="MW119" s="3"/>
      <c r="MX119" s="3"/>
      <c r="MY119" s="3"/>
      <c r="MZ119" s="3"/>
      <c r="NA119" s="3"/>
      <c r="NB119" s="3"/>
      <c r="NC119" s="3"/>
      <c r="ND119" s="3"/>
      <c r="NE119" s="3"/>
      <c r="NF119" s="3"/>
      <c r="NG119" s="3"/>
      <c r="NH119" s="3"/>
      <c r="NI119" s="3"/>
      <c r="NJ119" s="3"/>
      <c r="NK119" s="3"/>
      <c r="NL119" s="3"/>
      <c r="NM119" s="3"/>
      <c r="NN119" s="3"/>
      <c r="NO119" s="3"/>
      <c r="NP119" s="3"/>
      <c r="NQ119" s="3"/>
      <c r="NR119" s="3"/>
      <c r="NS119" s="3"/>
      <c r="NT119" s="3"/>
      <c r="NU119" s="3"/>
      <c r="NV119" s="3"/>
      <c r="NW119" s="3"/>
      <c r="NX119" s="3"/>
      <c r="NY119" s="3"/>
      <c r="NZ119" s="3"/>
      <c r="OA119" s="3"/>
      <c r="OB119" s="3"/>
      <c r="OC119" s="3"/>
      <c r="OD119" s="3"/>
      <c r="OE119" s="3"/>
      <c r="OF119" s="3"/>
      <c r="OG119" s="3"/>
      <c r="OH119" s="3"/>
      <c r="OI119" s="3"/>
      <c r="OJ119" s="3"/>
      <c r="OK119" s="3"/>
      <c r="OL119" s="3"/>
      <c r="OM119" s="3"/>
      <c r="ON119" s="3"/>
      <c r="OO119" s="3"/>
      <c r="OP119" s="3"/>
      <c r="OQ119" s="3"/>
      <c r="OR119" s="3"/>
      <c r="OS119" s="3"/>
      <c r="OT119" s="3"/>
      <c r="OU119" s="3"/>
      <c r="OV119" s="3"/>
      <c r="OW119" s="3"/>
      <c r="OX119" s="3"/>
      <c r="OY119" s="3"/>
      <c r="OZ119" s="3"/>
      <c r="PA119" s="3"/>
      <c r="PB119" s="3"/>
      <c r="PC119" s="3"/>
      <c r="PD119" s="3"/>
      <c r="PE119" s="3"/>
      <c r="PF119" s="3"/>
      <c r="PG119" s="3"/>
      <c r="PH119" s="3"/>
      <c r="PI119" s="3"/>
      <c r="PJ119" s="3"/>
      <c r="PK119" s="3"/>
      <c r="PL119" s="3"/>
      <c r="PM119" s="3"/>
      <c r="PN119" s="3"/>
      <c r="PO119" s="3"/>
      <c r="PP119" s="3"/>
      <c r="PQ119" s="3"/>
      <c r="PR119" s="3"/>
      <c r="PS119" s="3"/>
      <c r="PT119" s="3"/>
      <c r="PU119" s="3"/>
      <c r="PV119" s="3"/>
      <c r="PW119" s="3"/>
      <c r="PX119" s="3"/>
      <c r="PY119" s="3"/>
      <c r="PZ119" s="3"/>
      <c r="QA119" s="3"/>
      <c r="QB119" s="3"/>
      <c r="QC119" s="3"/>
      <c r="QD119" s="3"/>
      <c r="QE119" s="3"/>
      <c r="QF119" s="3"/>
      <c r="QG119" s="3"/>
      <c r="QH119" s="3"/>
      <c r="QI119" s="3"/>
      <c r="QJ119" s="3"/>
      <c r="QK119" s="3"/>
      <c r="QL119" s="3"/>
      <c r="QM119" s="3"/>
      <c r="QN119" s="3"/>
      <c r="QO119" s="3"/>
      <c r="QP119" s="3"/>
      <c r="QQ119" s="3"/>
      <c r="QR119" s="3"/>
      <c r="QS119" s="3"/>
      <c r="QT119" s="3"/>
      <c r="QU119" s="3"/>
      <c r="QV119" s="3"/>
      <c r="QW119" s="3"/>
      <c r="QX119" s="3"/>
      <c r="QY119" s="3"/>
      <c r="QZ119" s="3"/>
      <c r="RA119" s="3"/>
      <c r="RB119" s="3"/>
      <c r="RC119" s="3"/>
      <c r="RD119" s="3"/>
      <c r="RE119" s="3"/>
      <c r="RF119" s="3"/>
      <c r="RG119" s="3"/>
      <c r="RH119" s="3"/>
      <c r="RI119" s="3"/>
      <c r="RJ119" s="3"/>
      <c r="RK119" s="3"/>
      <c r="RL119" s="3"/>
      <c r="RM119" s="3"/>
      <c r="RN119" s="3"/>
      <c r="RO119" s="3"/>
      <c r="RP119" s="3"/>
      <c r="RQ119" s="3"/>
      <c r="RR119" s="3"/>
      <c r="RS119" s="3"/>
      <c r="RT119" s="3"/>
      <c r="RU119" s="3"/>
      <c r="RV119" s="3"/>
      <c r="RW119" s="3"/>
      <c r="RX119" s="3"/>
      <c r="RY119" s="3"/>
      <c r="RZ119" s="3"/>
      <c r="SA119" s="3"/>
      <c r="SB119" s="3"/>
      <c r="SC119" s="3"/>
      <c r="SD119" s="3"/>
      <c r="SE119" s="3"/>
      <c r="SF119" s="3"/>
      <c r="SG119" s="3"/>
      <c r="SH119" s="3"/>
      <c r="SI119" s="3"/>
      <c r="SJ119" s="3"/>
      <c r="SK119" s="3"/>
      <c r="SL119" s="3"/>
      <c r="SM119" s="3"/>
      <c r="SN119" s="3"/>
      <c r="SO119" s="3"/>
      <c r="SP119" s="3"/>
      <c r="SQ119" s="3"/>
      <c r="SR119" s="3"/>
      <c r="SS119" s="3"/>
      <c r="ST119" s="3"/>
      <c r="SU119" s="3"/>
      <c r="SV119" s="3"/>
      <c r="SW119" s="3"/>
      <c r="SX119" s="3"/>
      <c r="SY119" s="3"/>
      <c r="SZ119" s="3"/>
      <c r="TA119" s="3"/>
      <c r="TB119" s="3"/>
      <c r="TC119" s="3"/>
      <c r="TD119" s="3"/>
      <c r="TE119" s="3"/>
      <c r="TF119" s="3"/>
      <c r="TG119" s="3"/>
      <c r="TH119" s="3"/>
      <c r="TI119" s="3"/>
      <c r="TJ119" s="3"/>
      <c r="TK119" s="3"/>
      <c r="TL119" s="3"/>
      <c r="TM119" s="3"/>
      <c r="TN119" s="3"/>
      <c r="TO119" s="3"/>
      <c r="TP119" s="3"/>
      <c r="TQ119" s="3"/>
      <c r="TR119" s="3"/>
      <c r="TS119" s="3"/>
      <c r="TT119" s="3"/>
      <c r="TU119" s="3"/>
      <c r="TV119" s="3"/>
      <c r="TW119" s="3"/>
      <c r="TX119" s="3"/>
      <c r="TY119" s="3"/>
      <c r="TZ119" s="3"/>
      <c r="UA119" s="3"/>
      <c r="UB119" s="3"/>
      <c r="UC119" s="3"/>
      <c r="UD119" s="3"/>
      <c r="UE119" s="3"/>
      <c r="UF119" s="3"/>
      <c r="UG119" s="3"/>
      <c r="UH119" s="3"/>
      <c r="UI119" s="3"/>
      <c r="UJ119" s="3"/>
      <c r="UK119" s="3"/>
      <c r="UL119" s="3"/>
      <c r="UM119" s="3"/>
      <c r="UN119" s="3"/>
      <c r="UO119" s="3"/>
      <c r="UP119" s="3"/>
      <c r="UQ119" s="3"/>
      <c r="UR119" s="3"/>
      <c r="US119" s="3"/>
      <c r="UT119" s="3"/>
      <c r="UU119" s="3"/>
      <c r="UV119" s="3"/>
      <c r="UW119" s="3"/>
      <c r="UX119" s="3"/>
      <c r="UY119" s="3"/>
      <c r="UZ119" s="3"/>
      <c r="VA119" s="3"/>
      <c r="VB119" s="3"/>
      <c r="VC119" s="3"/>
      <c r="VD119" s="3"/>
      <c r="VE119" s="3"/>
      <c r="VF119" s="3"/>
      <c r="VG119" s="3"/>
      <c r="VH119" s="3"/>
      <c r="VI119" s="3"/>
      <c r="VJ119" s="3"/>
      <c r="VK119" s="3"/>
      <c r="VL119" s="3"/>
      <c r="VM119" s="3"/>
      <c r="VN119" s="3"/>
      <c r="VO119" s="3"/>
      <c r="VP119" s="3"/>
      <c r="VQ119" s="3"/>
      <c r="VR119" s="3"/>
      <c r="VS119" s="3"/>
      <c r="VT119" s="3"/>
      <c r="VU119" s="3"/>
      <c r="VV119" s="3"/>
      <c r="VW119" s="3"/>
      <c r="VX119" s="3"/>
      <c r="VY119" s="3"/>
      <c r="VZ119" s="3"/>
      <c r="WA119" s="3"/>
      <c r="WB119" s="3"/>
      <c r="WC119" s="3"/>
      <c r="WD119" s="3"/>
      <c r="WE119" s="3"/>
      <c r="WF119" s="3"/>
      <c r="WG119" s="3"/>
      <c r="WH119" s="3"/>
      <c r="WI119" s="3"/>
      <c r="WJ119" s="3"/>
      <c r="WK119" s="3"/>
      <c r="WL119" s="3"/>
      <c r="WM119" s="3"/>
      <c r="WN119" s="3"/>
      <c r="WO119" s="3"/>
      <c r="WP119" s="3"/>
      <c r="WQ119" s="3"/>
      <c r="WR119" s="3"/>
      <c r="WS119" s="3"/>
      <c r="WT119" s="3"/>
      <c r="WU119" s="3"/>
      <c r="WV119" s="3"/>
      <c r="WW119" s="3"/>
      <c r="WX119" s="3"/>
      <c r="WY119" s="3"/>
      <c r="WZ119" s="3"/>
      <c r="XA119" s="3"/>
      <c r="XB119" s="3"/>
      <c r="XC119" s="3"/>
      <c r="XD119" s="3"/>
      <c r="XE119" s="3"/>
      <c r="XF119" s="3"/>
      <c r="XG119" s="3"/>
      <c r="XH119" s="3"/>
      <c r="XI119" s="3"/>
      <c r="XJ119" s="3"/>
      <c r="XK119" s="3"/>
      <c r="XL119" s="3"/>
      <c r="XM119" s="3"/>
      <c r="XN119" s="3"/>
      <c r="XO119" s="3"/>
      <c r="XP119" s="3"/>
      <c r="XQ119" s="3"/>
      <c r="XR119" s="3"/>
      <c r="XS119" s="3"/>
      <c r="XT119" s="3"/>
      <c r="XU119" s="3"/>
      <c r="XV119" s="3"/>
      <c r="XW119" s="3"/>
      <c r="XX119" s="3"/>
      <c r="XY119" s="3"/>
      <c r="XZ119" s="3"/>
      <c r="YA119" s="3"/>
      <c r="YB119" s="3"/>
      <c r="YC119" s="3"/>
      <c r="YD119" s="3"/>
      <c r="YE119" s="3"/>
      <c r="YF119" s="3"/>
      <c r="YG119" s="3"/>
      <c r="YH119" s="3"/>
      <c r="YI119" s="3"/>
      <c r="YJ119" s="3"/>
      <c r="YK119" s="3"/>
      <c r="YL119" s="3"/>
      <c r="YM119" s="3"/>
      <c r="YN119" s="3"/>
      <c r="YO119" s="3"/>
      <c r="YP119" s="3"/>
      <c r="YQ119" s="3"/>
      <c r="YR119" s="3"/>
      <c r="YS119" s="3"/>
      <c r="YT119" s="3"/>
      <c r="YU119" s="3"/>
      <c r="YV119" s="3"/>
      <c r="YW119" s="3"/>
      <c r="YX119" s="3"/>
      <c r="YY119" s="3"/>
      <c r="YZ119" s="3"/>
      <c r="ZA119" s="3"/>
      <c r="ZB119" s="3"/>
      <c r="ZC119" s="3"/>
      <c r="ZD119" s="3"/>
      <c r="ZE119" s="3"/>
      <c r="ZF119" s="3"/>
      <c r="ZG119" s="3"/>
      <c r="ZH119" s="3"/>
      <c r="ZI119" s="3"/>
      <c r="ZJ119" s="3"/>
      <c r="ZK119" s="3"/>
      <c r="ZL119" s="3"/>
      <c r="ZM119" s="3"/>
      <c r="ZN119" s="3"/>
      <c r="ZO119" s="3"/>
      <c r="ZP119" s="3"/>
      <c r="ZQ119" s="3"/>
      <c r="ZR119" s="3"/>
      <c r="ZS119" s="3"/>
      <c r="ZT119" s="3"/>
      <c r="ZU119" s="3"/>
      <c r="ZV119" s="3"/>
      <c r="ZW119" s="3"/>
      <c r="ZX119" s="3"/>
      <c r="ZY119" s="3"/>
      <c r="ZZ119" s="3"/>
      <c r="AAA119" s="3"/>
      <c r="AAB119" s="3"/>
      <c r="AAC119" s="3"/>
      <c r="AAD119" s="3"/>
      <c r="AAE119" s="3"/>
      <c r="AAF119" s="3"/>
      <c r="AAG119" s="3"/>
      <c r="AAH119" s="3"/>
      <c r="AAI119" s="3"/>
      <c r="AAJ119" s="3"/>
      <c r="AAK119" s="3"/>
      <c r="AAL119" s="3"/>
      <c r="AAM119" s="3"/>
      <c r="AAN119" s="3"/>
      <c r="AAO119" s="3"/>
      <c r="AAP119" s="3"/>
      <c r="AAQ119" s="3"/>
      <c r="AAR119" s="3"/>
      <c r="AAS119" s="3"/>
      <c r="AAT119" s="3"/>
      <c r="AAU119" s="3"/>
      <c r="AAV119" s="3"/>
      <c r="AAW119" s="3"/>
      <c r="AAX119" s="3"/>
      <c r="AAY119" s="3"/>
      <c r="AAZ119" s="3"/>
      <c r="ABA119" s="3"/>
      <c r="ABB119" s="3"/>
      <c r="ABC119" s="3"/>
      <c r="ABD119" s="3"/>
      <c r="ABE119" s="3"/>
      <c r="ABF119" s="3"/>
      <c r="ABG119" s="3"/>
      <c r="ABH119" s="3"/>
      <c r="ABI119" s="3"/>
      <c r="ABJ119" s="3"/>
      <c r="ABK119" s="3"/>
      <c r="ABL119" s="3"/>
      <c r="ABM119" s="3"/>
      <c r="ABN119" s="3"/>
      <c r="ABO119" s="3"/>
      <c r="ABP119" s="3"/>
      <c r="ABQ119" s="3"/>
      <c r="ABR119" s="3"/>
      <c r="ABS119" s="3"/>
      <c r="ABT119" s="3"/>
      <c r="ABU119" s="3"/>
      <c r="ABV119" s="3"/>
      <c r="ABW119" s="3"/>
      <c r="ABX119" s="3"/>
      <c r="ABY119" s="3"/>
      <c r="ABZ119" s="3"/>
      <c r="ACA119" s="3"/>
      <c r="ACB119" s="3"/>
      <c r="ACC119" s="3"/>
      <c r="ACD119" s="3"/>
      <c r="ACE119" s="3"/>
      <c r="ACF119" s="3"/>
      <c r="ACG119" s="3"/>
      <c r="ACH119" s="3"/>
      <c r="ACI119" s="3"/>
      <c r="ACJ119" s="3"/>
      <c r="ACK119" s="3"/>
      <c r="ACL119" s="3"/>
      <c r="ACM119" s="3"/>
      <c r="ACN119" s="3"/>
      <c r="ACO119" s="3"/>
      <c r="ACP119" s="3"/>
      <c r="ACQ119" s="3"/>
      <c r="ACR119" s="3"/>
      <c r="ACS119" s="3"/>
      <c r="ACT119" s="3"/>
      <c r="ACU119" s="3"/>
      <c r="ACV119" s="3"/>
      <c r="ACW119" s="3"/>
      <c r="ACX119" s="3"/>
      <c r="ACY119" s="3"/>
      <c r="ACZ119" s="3"/>
      <c r="ADA119" s="3"/>
      <c r="ADB119" s="3"/>
      <c r="ADC119" s="3"/>
      <c r="ADD119" s="3"/>
      <c r="ADE119" s="3"/>
      <c r="ADF119" s="3"/>
      <c r="ADG119" s="3"/>
      <c r="ADH119" s="3"/>
      <c r="ADI119" s="3"/>
      <c r="ADJ119" s="3"/>
      <c r="ADK119" s="3"/>
      <c r="ADL119" s="3"/>
      <c r="ADM119" s="3"/>
      <c r="ADN119" s="3"/>
      <c r="ADO119" s="3"/>
      <c r="ADP119" s="3"/>
      <c r="ADQ119" s="3"/>
      <c r="ADR119" s="3"/>
      <c r="ADS119" s="3"/>
      <c r="ADT119" s="3"/>
      <c r="ADU119" s="3"/>
      <c r="ADV119" s="3"/>
      <c r="ADW119" s="3"/>
      <c r="ADX119" s="3"/>
      <c r="ADY119" s="3"/>
      <c r="ADZ119" s="3"/>
      <c r="AEA119" s="3"/>
      <c r="AEB119" s="3"/>
      <c r="AEC119" s="3"/>
      <c r="AED119" s="3"/>
      <c r="AEE119" s="3"/>
      <c r="AEF119" s="3"/>
      <c r="AEG119" s="3"/>
      <c r="AEH119" s="3"/>
      <c r="AEI119" s="3"/>
      <c r="AEJ119" s="3"/>
      <c r="AEK119" s="3"/>
      <c r="AEL119" s="3"/>
      <c r="AEM119" s="3"/>
      <c r="AEN119" s="3"/>
      <c r="AEO119" s="3"/>
      <c r="AEP119" s="3"/>
      <c r="AEQ119" s="3"/>
      <c r="AER119" s="3"/>
      <c r="AES119" s="3"/>
      <c r="AET119" s="3"/>
      <c r="AEU119" s="3"/>
      <c r="AEV119" s="3"/>
      <c r="AEW119" s="3"/>
      <c r="AEX119" s="3"/>
      <c r="AEY119" s="3"/>
      <c r="AEZ119" s="3"/>
      <c r="AFA119" s="3"/>
      <c r="AFB119" s="3"/>
      <c r="AFC119" s="3"/>
      <c r="AFD119" s="3"/>
      <c r="AFE119" s="3"/>
      <c r="AFF119" s="3"/>
      <c r="AFG119" s="3"/>
      <c r="AFH119" s="3"/>
      <c r="AFI119" s="3"/>
      <c r="AFJ119" s="3"/>
      <c r="AFK119" s="3"/>
      <c r="AFL119" s="3"/>
      <c r="AFM119" s="3"/>
      <c r="AFN119" s="3"/>
      <c r="AFO119" s="3"/>
      <c r="AFP119" s="3"/>
      <c r="AFQ119" s="3"/>
      <c r="AFR119" s="3"/>
      <c r="AFS119" s="3"/>
      <c r="AFT119" s="3"/>
      <c r="AFU119" s="3"/>
      <c r="AFV119" s="3"/>
      <c r="AFW119" s="3"/>
      <c r="AFX119" s="3"/>
      <c r="AFY119" s="3"/>
      <c r="AFZ119" s="3"/>
      <c r="AGA119" s="3"/>
      <c r="AGB119" s="3"/>
      <c r="AGC119" s="3"/>
      <c r="AGD119" s="3"/>
      <c r="AGE119" s="3"/>
      <c r="AGF119" s="3"/>
      <c r="AGG119" s="3"/>
      <c r="AGH119" s="3"/>
      <c r="AGI119" s="3"/>
      <c r="AGJ119" s="3"/>
      <c r="AGK119" s="3"/>
      <c r="AGL119" s="3"/>
      <c r="AGM119" s="3"/>
      <c r="AGN119" s="3"/>
      <c r="AGO119" s="3"/>
      <c r="AGP119" s="3"/>
      <c r="AGQ119" s="3"/>
      <c r="AGR119" s="3"/>
      <c r="AGS119" s="3"/>
      <c r="AGT119" s="3"/>
      <c r="AGU119" s="3"/>
      <c r="AGV119" s="3"/>
      <c r="AGW119" s="3"/>
      <c r="AGX119" s="3"/>
      <c r="AGY119" s="3"/>
      <c r="AGZ119" s="3"/>
      <c r="AHA119" s="3"/>
      <c r="AHB119" s="3"/>
      <c r="AHC119" s="3"/>
      <c r="AHD119" s="3"/>
      <c r="AHE119" s="3"/>
      <c r="AHF119" s="3"/>
      <c r="AHG119" s="3"/>
      <c r="AHH119" s="3"/>
      <c r="AHI119" s="3"/>
      <c r="AHJ119" s="3"/>
      <c r="AHK119" s="3"/>
      <c r="AHL119" s="3"/>
      <c r="AHM119" s="3"/>
      <c r="AHN119" s="3"/>
      <c r="AHO119" s="3"/>
      <c r="AHP119" s="3"/>
      <c r="AHQ119" s="3"/>
      <c r="AHR119" s="3"/>
      <c r="AHS119" s="3"/>
      <c r="AHT119" s="3"/>
      <c r="AHU119" s="3"/>
      <c r="AHV119" s="3"/>
      <c r="AHW119" s="3"/>
      <c r="AHX119" s="3"/>
      <c r="AHY119" s="3"/>
      <c r="AHZ119" s="3"/>
      <c r="AIA119" s="3"/>
      <c r="AIB119" s="3"/>
      <c r="AIC119" s="3"/>
      <c r="AID119" s="3"/>
      <c r="AIE119" s="3"/>
      <c r="AIF119" s="3"/>
      <c r="AIG119" s="3"/>
      <c r="AIH119" s="3"/>
      <c r="AII119" s="3"/>
      <c r="AIJ119" s="3"/>
      <c r="AIK119" s="3"/>
      <c r="AIL119" s="3"/>
      <c r="AIM119" s="3"/>
      <c r="AIN119" s="3"/>
      <c r="AIO119" s="3"/>
      <c r="AIP119" s="3"/>
      <c r="AIQ119" s="3"/>
      <c r="AIR119" s="3"/>
      <c r="AIS119" s="3"/>
      <c r="AIT119" s="3"/>
      <c r="AIU119" s="3"/>
      <c r="AIV119" s="3"/>
      <c r="AIW119" s="3"/>
      <c r="AIX119" s="3"/>
      <c r="AIY119" s="3"/>
      <c r="AIZ119" s="3"/>
      <c r="AJA119" s="3"/>
      <c r="AJB119" s="3"/>
      <c r="AJC119" s="3"/>
      <c r="AJD119" s="3"/>
      <c r="AJE119" s="3"/>
      <c r="AJF119" s="3"/>
      <c r="AJG119" s="3"/>
      <c r="AJH119" s="3"/>
      <c r="AJI119" s="3"/>
      <c r="AJJ119" s="3"/>
      <c r="AJK119" s="3"/>
      <c r="AJL119" s="3"/>
      <c r="AJM119" s="3"/>
      <c r="AJN119" s="3"/>
      <c r="AJO119" s="3"/>
      <c r="AJP119" s="3"/>
      <c r="AJQ119" s="3"/>
      <c r="AJR119" s="3"/>
      <c r="AJS119" s="3"/>
      <c r="AJT119" s="3"/>
      <c r="AJU119" s="3"/>
      <c r="AJV119" s="3"/>
      <c r="AJW119" s="3"/>
      <c r="AJX119" s="3"/>
      <c r="AJY119" s="3"/>
      <c r="AJZ119" s="3"/>
      <c r="AKA119" s="3"/>
      <c r="AKB119" s="3"/>
      <c r="AKC119" s="3"/>
      <c r="AKD119" s="3"/>
      <c r="AKE119" s="3"/>
      <c r="AKF119" s="3"/>
      <c r="AKG119" s="3"/>
      <c r="AKH119" s="3"/>
      <c r="AKI119" s="3"/>
      <c r="AKJ119" s="3"/>
      <c r="AKK119" s="3"/>
      <c r="AKL119" s="3"/>
      <c r="AKM119" s="3"/>
      <c r="AKN119" s="3"/>
      <c r="AKO119" s="3"/>
      <c r="AKP119" s="3"/>
      <c r="AKQ119" s="3"/>
      <c r="AKR119" s="3"/>
      <c r="AKS119" s="3"/>
      <c r="AKT119" s="3"/>
      <c r="AKU119" s="3"/>
      <c r="AKV119" s="3"/>
      <c r="AKW119" s="3"/>
      <c r="AKX119" s="3"/>
      <c r="AKY119" s="3"/>
      <c r="AKZ119" s="3"/>
      <c r="ALA119" s="3"/>
      <c r="ALB119" s="3"/>
      <c r="ALC119" s="3"/>
      <c r="ALD119" s="3"/>
      <c r="ALE119" s="3"/>
      <c r="ALF119" s="3"/>
      <c r="ALG119" s="3"/>
      <c r="ALH119" s="3"/>
      <c r="ALI119" s="3"/>
      <c r="ALJ119" s="3"/>
      <c r="ALK119" s="3"/>
      <c r="ALL119" s="3"/>
      <c r="ALM119" s="3"/>
      <c r="ALN119" s="3"/>
      <c r="ALO119" s="3"/>
      <c r="ALP119" s="3"/>
      <c r="ALQ119" s="3"/>
      <c r="ALR119" s="3"/>
      <c r="ALS119" s="3"/>
      <c r="ALT119" s="3"/>
      <c r="ALU119" s="3"/>
      <c r="ALV119" s="3"/>
      <c r="ALW119" s="3"/>
      <c r="ALX119" s="3"/>
      <c r="ALY119" s="3"/>
      <c r="ALZ119" s="3"/>
      <c r="AMA119" s="3"/>
      <c r="AMB119" s="3"/>
      <c r="AMC119" s="3"/>
      <c r="AMD119" s="3"/>
      <c r="AME119" s="3"/>
      <c r="AMF119" s="3"/>
      <c r="AMG119" s="3"/>
      <c r="AMH119" s="3"/>
      <c r="AMI119" s="3"/>
      <c r="AMJ119" s="3"/>
      <c r="AMK119" s="3"/>
      <c r="AML119" s="3"/>
      <c r="AMM119" s="3"/>
      <c r="AMN119" s="3"/>
      <c r="AMO119" s="3"/>
      <c r="AMP119" s="3"/>
      <c r="AMQ119" s="3"/>
      <c r="AMR119" s="3"/>
      <c r="AMS119" s="3"/>
      <c r="AMT119" s="3"/>
      <c r="AMU119" s="3"/>
      <c r="AMV119" s="3"/>
      <c r="AMW119" s="3"/>
      <c r="AMX119" s="3"/>
      <c r="AMY119" s="3"/>
      <c r="AMZ119" s="3"/>
      <c r="ANA119" s="3"/>
      <c r="ANB119" s="3"/>
      <c r="ANC119" s="3"/>
      <c r="AND119" s="3"/>
      <c r="ANE119" s="3"/>
      <c r="ANF119" s="3"/>
      <c r="ANG119" s="3"/>
      <c r="ANH119" s="3"/>
      <c r="ANI119" s="3"/>
      <c r="ANJ119" s="3"/>
      <c r="ANK119" s="3"/>
      <c r="ANL119" s="3"/>
      <c r="ANM119" s="3"/>
      <c r="ANN119" s="3"/>
      <c r="ANO119" s="3"/>
      <c r="ANP119" s="3"/>
      <c r="ANQ119" s="3"/>
      <c r="ANR119" s="3"/>
      <c r="ANS119" s="3"/>
      <c r="ANT119" s="3"/>
      <c r="ANU119" s="3"/>
      <c r="ANV119" s="3"/>
      <c r="ANW119" s="3"/>
      <c r="ANX119" s="3"/>
      <c r="ANY119" s="3"/>
      <c r="ANZ119" s="3"/>
      <c r="AOA119" s="3"/>
      <c r="AOB119" s="3"/>
      <c r="AOC119" s="3"/>
      <c r="AOD119" s="3"/>
      <c r="AOE119" s="3"/>
      <c r="AOF119" s="3"/>
      <c r="AOG119" s="3"/>
      <c r="AOH119" s="3"/>
      <c r="AOI119" s="3"/>
      <c r="AOJ119" s="3"/>
      <c r="AOK119" s="3"/>
      <c r="AOL119" s="3"/>
      <c r="AOM119" s="3"/>
      <c r="AON119" s="3"/>
      <c r="AOO119" s="3"/>
      <c r="AOP119" s="3"/>
      <c r="AOQ119" s="3"/>
      <c r="AOR119" s="3"/>
      <c r="AOS119" s="3"/>
      <c r="AOT119" s="3"/>
      <c r="AOU119" s="3"/>
      <c r="AOV119" s="3"/>
      <c r="AOW119" s="3"/>
      <c r="AOX119" s="3"/>
      <c r="AOY119" s="3"/>
      <c r="AOZ119" s="3"/>
      <c r="APA119" s="3"/>
      <c r="APB119" s="3"/>
      <c r="APC119" s="3"/>
      <c r="APD119" s="3"/>
      <c r="APE119" s="3"/>
      <c r="APF119" s="3"/>
      <c r="APG119" s="3"/>
      <c r="APH119" s="3"/>
      <c r="API119" s="3"/>
      <c r="APJ119" s="3"/>
      <c r="APK119" s="3"/>
      <c r="APL119" s="3"/>
      <c r="APM119" s="3"/>
      <c r="APN119" s="3"/>
      <c r="APO119" s="3"/>
      <c r="APP119" s="3"/>
      <c r="APQ119" s="3"/>
      <c r="APR119" s="3"/>
      <c r="APS119" s="3"/>
      <c r="APT119" s="3"/>
      <c r="APU119" s="3"/>
      <c r="APV119" s="3"/>
      <c r="APW119" s="3"/>
      <c r="APX119" s="3"/>
      <c r="APY119" s="3"/>
      <c r="APZ119" s="3"/>
      <c r="AQA119" s="3"/>
      <c r="AQB119" s="3"/>
      <c r="AQC119" s="3"/>
      <c r="AQD119" s="3"/>
      <c r="AQE119" s="3"/>
      <c r="AQF119" s="3"/>
      <c r="AQG119" s="3"/>
      <c r="AQH119" s="3"/>
      <c r="AQI119" s="3"/>
      <c r="AQJ119" s="3"/>
      <c r="AQK119" s="3"/>
      <c r="AQL119" s="3"/>
      <c r="AQM119" s="3"/>
      <c r="AQN119" s="3"/>
      <c r="AQO119" s="3"/>
      <c r="AQP119" s="3"/>
      <c r="AQQ119" s="3"/>
      <c r="AQR119" s="3"/>
      <c r="AQS119" s="3"/>
      <c r="AQT119" s="3"/>
      <c r="AQU119" s="3"/>
      <c r="AQV119" s="3"/>
      <c r="AQW119" s="3"/>
      <c r="AQX119" s="3"/>
      <c r="AQY119" s="3"/>
      <c r="AQZ119" s="3"/>
      <c r="ARA119" s="3"/>
      <c r="ARB119" s="3"/>
      <c r="ARC119" s="3"/>
      <c r="ARD119" s="3"/>
      <c r="ARE119" s="3"/>
      <c r="ARF119" s="3"/>
      <c r="ARG119" s="3"/>
      <c r="ARH119" s="3"/>
      <c r="ARI119" s="3"/>
      <c r="ARJ119" s="3"/>
      <c r="ARK119" s="3"/>
      <c r="ARL119" s="3"/>
      <c r="ARM119" s="3"/>
      <c r="ARN119" s="3"/>
      <c r="ARO119" s="3"/>
      <c r="ARP119" s="3"/>
      <c r="ARQ119" s="3"/>
      <c r="ARR119" s="3"/>
      <c r="ARS119" s="3"/>
      <c r="ART119" s="3"/>
      <c r="ARU119" s="3"/>
      <c r="ARV119" s="3"/>
      <c r="ARW119" s="3"/>
      <c r="ARX119" s="3"/>
      <c r="ARY119" s="3"/>
      <c r="ARZ119" s="3"/>
      <c r="ASA119" s="3"/>
      <c r="ASB119" s="3"/>
      <c r="ASC119" s="3"/>
      <c r="ASD119" s="3"/>
      <c r="ASE119" s="3"/>
      <c r="ASF119" s="3"/>
      <c r="ASG119" s="3"/>
      <c r="ASH119" s="3"/>
      <c r="ASI119" s="3"/>
      <c r="ASJ119" s="3"/>
      <c r="ASK119" s="3"/>
      <c r="ASL119" s="3"/>
      <c r="ASM119" s="3"/>
      <c r="ASN119" s="3"/>
      <c r="ASO119" s="3"/>
      <c r="ASP119" s="3"/>
      <c r="ASQ119" s="3"/>
      <c r="ASR119" s="3"/>
      <c r="ASS119" s="3"/>
      <c r="AST119" s="3"/>
      <c r="ASU119" s="3"/>
      <c r="ASV119" s="3"/>
      <c r="ASW119" s="3"/>
      <c r="ASX119" s="3"/>
      <c r="ASY119" s="3"/>
      <c r="ASZ119" s="3"/>
      <c r="ATA119" s="3"/>
      <c r="ATB119" s="3"/>
      <c r="ATC119" s="3"/>
      <c r="ATD119" s="3"/>
      <c r="ATE119" s="3"/>
      <c r="ATF119" s="3"/>
      <c r="ATG119" s="3"/>
      <c r="ATH119" s="3"/>
      <c r="ATI119" s="3"/>
      <c r="ATJ119" s="3"/>
      <c r="ATK119" s="3"/>
      <c r="ATL119" s="3"/>
      <c r="ATM119" s="3"/>
      <c r="ATN119" s="3"/>
      <c r="ATO119" s="3"/>
      <c r="ATP119" s="3"/>
      <c r="ATQ119" s="3"/>
      <c r="ATR119" s="3"/>
      <c r="ATS119" s="3"/>
      <c r="ATT119" s="3"/>
      <c r="ATU119" s="3"/>
      <c r="ATV119" s="3"/>
      <c r="ATW119" s="3"/>
      <c r="ATX119" s="3"/>
      <c r="ATY119" s="3"/>
      <c r="ATZ119" s="3"/>
      <c r="AUA119" s="3"/>
      <c r="AUB119" s="3"/>
      <c r="AUC119" s="3"/>
      <c r="AUD119" s="3"/>
      <c r="AUE119" s="3"/>
      <c r="AUF119" s="3"/>
      <c r="AUG119" s="3"/>
      <c r="AUH119" s="3"/>
      <c r="AUI119" s="3"/>
      <c r="AUJ119" s="3"/>
      <c r="AUK119" s="3"/>
      <c r="AUL119" s="3"/>
      <c r="AUM119" s="3"/>
      <c r="AUN119" s="3"/>
      <c r="AUO119" s="3"/>
      <c r="AUP119" s="3"/>
      <c r="AUQ119" s="3"/>
      <c r="AUR119" s="3"/>
      <c r="AUS119" s="3"/>
      <c r="AUT119" s="3"/>
      <c r="AUU119" s="3"/>
      <c r="AUV119" s="3"/>
      <c r="AUW119" s="3"/>
      <c r="AUX119" s="3"/>
      <c r="AUY119" s="3"/>
      <c r="AUZ119" s="3"/>
      <c r="AVA119" s="3"/>
      <c r="AVB119" s="3"/>
      <c r="AVC119" s="3"/>
      <c r="AVD119" s="3"/>
      <c r="AVE119" s="3"/>
      <c r="AVF119" s="3"/>
      <c r="AVG119" s="3"/>
      <c r="AVH119" s="3"/>
      <c r="AVI119" s="3"/>
      <c r="AVJ119" s="3"/>
      <c r="AVK119" s="3"/>
      <c r="AVL119" s="3"/>
      <c r="AVM119" s="3"/>
      <c r="AVN119" s="3"/>
      <c r="AVO119" s="3"/>
      <c r="AVP119" s="3"/>
      <c r="AVQ119" s="3"/>
      <c r="AVR119" s="3"/>
      <c r="AVS119" s="3"/>
      <c r="AVT119" s="3"/>
      <c r="AVU119" s="3"/>
      <c r="AVV119" s="3"/>
      <c r="AVW119" s="3"/>
      <c r="AVX119" s="3"/>
      <c r="AVY119" s="3"/>
      <c r="AVZ119" s="3"/>
      <c r="AWA119" s="3"/>
      <c r="AWB119" s="3"/>
      <c r="AWC119" s="3"/>
      <c r="AWD119" s="3"/>
      <c r="AWE119" s="3"/>
      <c r="AWF119" s="3"/>
      <c r="AWG119" s="3"/>
      <c r="AWH119" s="3"/>
      <c r="AWI119" s="3"/>
      <c r="AWJ119" s="3"/>
      <c r="AWK119" s="3"/>
      <c r="AWL119" s="3"/>
      <c r="AWM119" s="3"/>
      <c r="AWN119" s="3"/>
      <c r="AWO119" s="3"/>
      <c r="AWP119" s="3"/>
      <c r="AWQ119" s="3"/>
      <c r="AWR119" s="3"/>
      <c r="AWS119" s="3"/>
      <c r="AWT119" s="3"/>
      <c r="AWU119" s="3"/>
      <c r="AWV119" s="3"/>
      <c r="AWW119" s="3"/>
      <c r="AWX119" s="3"/>
      <c r="AWY119" s="3"/>
      <c r="AWZ119" s="3"/>
      <c r="AXA119" s="3"/>
      <c r="AXB119" s="3"/>
      <c r="AXC119" s="3"/>
      <c r="AXD119" s="3"/>
      <c r="AXE119" s="3"/>
      <c r="AXF119" s="3"/>
      <c r="AXG119" s="3"/>
      <c r="AXH119" s="3"/>
      <c r="AXI119" s="3"/>
      <c r="AXJ119" s="3"/>
      <c r="AXK119" s="3"/>
      <c r="AXL119" s="3"/>
      <c r="AXM119" s="3"/>
      <c r="AXN119" s="3"/>
      <c r="AXO119" s="3"/>
      <c r="AXP119" s="3"/>
      <c r="AXQ119" s="3"/>
      <c r="AXR119" s="3"/>
      <c r="AXS119" s="3"/>
      <c r="AXT119" s="3"/>
      <c r="AXU119" s="3"/>
      <c r="AXV119" s="3"/>
      <c r="AXW119" s="3"/>
      <c r="AXX119" s="3"/>
      <c r="AXY119" s="3"/>
      <c r="AXZ119" s="3"/>
      <c r="AYA119" s="3"/>
      <c r="AYB119" s="3"/>
      <c r="AYC119" s="3"/>
      <c r="AYD119" s="3"/>
      <c r="AYE119" s="3"/>
      <c r="AYF119" s="3"/>
      <c r="AYG119" s="3"/>
      <c r="AYH119" s="3"/>
      <c r="AYI119" s="3"/>
      <c r="AYJ119" s="3"/>
      <c r="AYK119" s="3"/>
      <c r="AYL119" s="3"/>
      <c r="AYM119" s="3"/>
      <c r="AYN119" s="3"/>
      <c r="AYO119" s="3"/>
      <c r="AYP119" s="3"/>
      <c r="AYQ119" s="3"/>
      <c r="AYR119" s="3"/>
      <c r="AYS119" s="3"/>
      <c r="AYT119" s="3"/>
      <c r="AYU119" s="3"/>
      <c r="AYV119" s="3"/>
      <c r="AYW119" s="3"/>
      <c r="AYX119" s="3"/>
      <c r="AYY119" s="3"/>
      <c r="AYZ119" s="3"/>
      <c r="AZA119" s="3"/>
      <c r="AZB119" s="3"/>
      <c r="AZC119" s="3"/>
      <c r="AZD119" s="3"/>
      <c r="AZE119" s="3"/>
      <c r="AZF119" s="3"/>
      <c r="AZG119" s="3"/>
      <c r="AZH119" s="3"/>
      <c r="AZI119" s="3"/>
      <c r="AZJ119" s="3"/>
      <c r="AZK119" s="3"/>
      <c r="AZL119" s="3"/>
      <c r="AZM119" s="3"/>
      <c r="AZN119" s="3"/>
      <c r="AZO119" s="3"/>
      <c r="AZP119" s="3"/>
      <c r="AZQ119" s="3"/>
      <c r="AZR119" s="3"/>
      <c r="AZS119" s="3"/>
      <c r="AZT119" s="3"/>
      <c r="AZU119" s="3"/>
      <c r="AZV119" s="3"/>
      <c r="AZW119" s="3"/>
      <c r="AZX119" s="3"/>
      <c r="AZY119" s="3"/>
      <c r="AZZ119" s="3"/>
      <c r="BAA119" s="3"/>
      <c r="BAB119" s="3"/>
      <c r="BAC119" s="3"/>
      <c r="BAD119" s="3"/>
      <c r="BAE119" s="3"/>
      <c r="BAF119" s="3"/>
      <c r="BAG119" s="3"/>
      <c r="BAH119" s="3"/>
      <c r="BAI119" s="3"/>
      <c r="BAJ119" s="3"/>
      <c r="BAK119" s="3"/>
      <c r="BAL119" s="3"/>
      <c r="BAM119" s="3"/>
      <c r="BAN119" s="3"/>
      <c r="BAO119" s="3"/>
      <c r="BAP119" s="3"/>
      <c r="BAQ119" s="3"/>
      <c r="BAR119" s="3"/>
      <c r="BAS119" s="3"/>
      <c r="BAT119" s="3"/>
      <c r="BAU119" s="3"/>
      <c r="BAV119" s="3"/>
      <c r="BAW119" s="3"/>
      <c r="BAX119" s="3"/>
      <c r="BAY119" s="3"/>
      <c r="BAZ119" s="3"/>
      <c r="BBA119" s="3"/>
      <c r="BBB119" s="3"/>
      <c r="BBC119" s="3"/>
      <c r="BBD119" s="3"/>
      <c r="BBE119" s="3"/>
      <c r="BBF119" s="3"/>
      <c r="BBG119" s="3"/>
      <c r="BBH119" s="3"/>
      <c r="BBI119" s="3"/>
      <c r="BBJ119" s="3"/>
      <c r="BBK119" s="3"/>
      <c r="BBL119" s="3"/>
      <c r="BBM119" s="3"/>
      <c r="BBN119" s="3"/>
      <c r="BBO119" s="3"/>
      <c r="BBP119" s="3"/>
      <c r="BBQ119" s="3"/>
      <c r="BBR119" s="3"/>
      <c r="BBS119" s="3"/>
      <c r="BBT119" s="3"/>
      <c r="BBU119" s="3"/>
      <c r="BBV119" s="3"/>
      <c r="BBW119" s="3"/>
      <c r="BBX119" s="3"/>
      <c r="BBY119" s="3"/>
      <c r="BBZ119" s="3"/>
      <c r="BCA119" s="3"/>
      <c r="BCB119" s="3"/>
      <c r="BCC119" s="3"/>
      <c r="BCD119" s="3"/>
      <c r="BCE119" s="3"/>
      <c r="BCF119" s="3"/>
      <c r="BCG119" s="3"/>
      <c r="BCH119" s="3"/>
      <c r="BCI119" s="3"/>
      <c r="BCJ119" s="3"/>
      <c r="BCK119" s="3"/>
      <c r="BCL119" s="3"/>
      <c r="BCM119" s="3"/>
      <c r="BCN119" s="3"/>
      <c r="BCO119" s="3"/>
      <c r="BCP119" s="3"/>
      <c r="BCQ119" s="3"/>
      <c r="BCR119" s="3"/>
      <c r="BCS119" s="3"/>
      <c r="BCT119" s="3"/>
      <c r="BCU119" s="3"/>
      <c r="BCV119" s="3"/>
      <c r="BCW119" s="3"/>
      <c r="BCX119" s="3"/>
      <c r="BCY119" s="3"/>
      <c r="BCZ119" s="3"/>
      <c r="BDA119" s="3"/>
      <c r="BDB119" s="3"/>
      <c r="BDC119" s="3"/>
      <c r="BDD119" s="3"/>
      <c r="BDE119" s="3"/>
      <c r="BDF119" s="3"/>
      <c r="BDG119" s="3"/>
      <c r="BDH119" s="3"/>
      <c r="BDI119" s="3"/>
      <c r="BDJ119" s="3"/>
      <c r="BDK119" s="3"/>
      <c r="BDL119" s="3"/>
      <c r="BDM119" s="3"/>
      <c r="BDN119" s="3"/>
      <c r="BDO119" s="3"/>
      <c r="BDP119" s="3"/>
      <c r="BDQ119" s="3"/>
      <c r="BDR119" s="3"/>
      <c r="BDS119" s="3"/>
      <c r="BDT119" s="3"/>
      <c r="BDU119" s="3"/>
      <c r="BDV119" s="3"/>
      <c r="BDW119" s="3"/>
      <c r="BDX119" s="3"/>
      <c r="BDY119" s="3"/>
      <c r="BDZ119" s="3"/>
      <c r="BEA119" s="3"/>
      <c r="BEB119" s="3"/>
      <c r="BEC119" s="3"/>
      <c r="BED119" s="3"/>
      <c r="BEE119" s="3"/>
      <c r="BEF119" s="3"/>
      <c r="BEG119" s="3"/>
      <c r="BEH119" s="3"/>
      <c r="BEI119" s="3"/>
      <c r="BEJ119" s="3"/>
      <c r="BEK119" s="3"/>
      <c r="BEL119" s="3"/>
      <c r="BEM119" s="3"/>
      <c r="BEN119" s="3"/>
      <c r="BEO119" s="3"/>
      <c r="BEP119" s="3"/>
      <c r="BEQ119" s="3"/>
      <c r="BER119" s="3"/>
      <c r="BES119" s="3"/>
      <c r="BET119" s="3"/>
      <c r="BEU119" s="3"/>
      <c r="BEV119" s="3"/>
      <c r="BEW119" s="3"/>
      <c r="BEX119" s="3"/>
      <c r="BEY119" s="3"/>
      <c r="BEZ119" s="3"/>
      <c r="BFA119" s="3"/>
      <c r="BFB119" s="3"/>
      <c r="BFC119" s="3"/>
      <c r="BFD119" s="3"/>
      <c r="BFE119" s="3"/>
      <c r="BFF119" s="3"/>
      <c r="BFG119" s="3"/>
      <c r="BFH119" s="3"/>
      <c r="BFI119" s="3"/>
      <c r="BFJ119" s="3"/>
      <c r="BFK119" s="3"/>
      <c r="BFL119" s="3"/>
      <c r="BFM119" s="3"/>
      <c r="BFN119" s="3"/>
      <c r="BFO119" s="3"/>
      <c r="BFP119" s="3"/>
      <c r="BFQ119" s="3"/>
      <c r="BFR119" s="3"/>
      <c r="BFS119" s="3"/>
      <c r="BFT119" s="3"/>
      <c r="BFU119" s="3"/>
      <c r="BFV119" s="3"/>
      <c r="BFW119" s="3"/>
      <c r="BFX119" s="3"/>
      <c r="BFY119" s="3"/>
      <c r="BFZ119" s="3"/>
      <c r="BGA119" s="3"/>
      <c r="BGB119" s="3"/>
      <c r="BGC119" s="3"/>
      <c r="BGD119" s="3"/>
      <c r="BGE119" s="3"/>
      <c r="BGF119" s="3"/>
      <c r="BGG119" s="3"/>
      <c r="BGH119" s="3"/>
      <c r="BGI119" s="3"/>
      <c r="BGJ119" s="3"/>
      <c r="BGK119" s="3"/>
      <c r="BGL119" s="3"/>
      <c r="BGM119" s="3"/>
      <c r="BGN119" s="3"/>
      <c r="BGO119" s="3"/>
      <c r="BGP119" s="3"/>
      <c r="BGQ119" s="3"/>
      <c r="BGR119" s="3"/>
      <c r="BGS119" s="3"/>
      <c r="BGT119" s="3"/>
      <c r="BGU119" s="3"/>
      <c r="BGV119" s="3"/>
      <c r="BGW119" s="3"/>
      <c r="BGX119" s="3"/>
      <c r="BGY119" s="3"/>
      <c r="BGZ119" s="3"/>
      <c r="BHA119" s="3"/>
      <c r="BHB119" s="3"/>
      <c r="BHC119" s="3"/>
      <c r="BHD119" s="3"/>
      <c r="BHE119" s="3"/>
      <c r="BHF119" s="3"/>
      <c r="BHG119" s="3"/>
      <c r="BHH119" s="3"/>
      <c r="BHI119" s="3"/>
      <c r="BHJ119" s="3"/>
      <c r="BHK119" s="3"/>
      <c r="BHL119" s="3"/>
      <c r="BHM119" s="3"/>
      <c r="BHN119" s="3"/>
      <c r="BHO119" s="3"/>
      <c r="BHP119" s="3"/>
      <c r="BHQ119" s="3"/>
      <c r="BHR119" s="3"/>
      <c r="BHS119" s="3"/>
      <c r="BHT119" s="3"/>
      <c r="BHU119" s="3"/>
      <c r="BHV119" s="3"/>
      <c r="BHW119" s="3"/>
      <c r="BHX119" s="3"/>
      <c r="BHY119" s="3"/>
      <c r="BHZ119" s="3"/>
      <c r="BIA119" s="3"/>
      <c r="BIB119" s="3"/>
      <c r="BIC119" s="3"/>
      <c r="BID119" s="3"/>
      <c r="BIE119" s="3"/>
      <c r="BIF119" s="3"/>
      <c r="BIG119" s="3"/>
      <c r="BIH119" s="3"/>
      <c r="BII119" s="3"/>
      <c r="BIJ119" s="3"/>
      <c r="BIK119" s="3"/>
      <c r="BIL119" s="3"/>
      <c r="BIM119" s="3"/>
      <c r="BIN119" s="3"/>
      <c r="BIO119" s="3"/>
      <c r="BIP119" s="3"/>
      <c r="BIQ119" s="3"/>
      <c r="BIR119" s="3"/>
      <c r="BIS119" s="3"/>
      <c r="BIT119" s="3"/>
      <c r="BIU119" s="3"/>
      <c r="BIV119" s="3"/>
      <c r="BIW119" s="3"/>
      <c r="BIX119" s="3"/>
      <c r="BIY119" s="3"/>
      <c r="BIZ119" s="3"/>
      <c r="BJA119" s="3"/>
      <c r="BJB119" s="3"/>
      <c r="BJC119" s="3"/>
      <c r="BJD119" s="3"/>
      <c r="BJE119" s="3"/>
      <c r="BJF119" s="3"/>
      <c r="BJG119" s="3"/>
      <c r="BJH119" s="3"/>
      <c r="BJI119" s="3"/>
      <c r="BJJ119" s="3"/>
      <c r="BJK119" s="3"/>
      <c r="BJL119" s="3"/>
      <c r="BJM119" s="3"/>
      <c r="BJN119" s="3"/>
      <c r="BJO119" s="3"/>
      <c r="BJP119" s="3"/>
      <c r="BJQ119" s="3"/>
      <c r="BJR119" s="3"/>
      <c r="BJS119" s="3"/>
      <c r="BJT119" s="3"/>
      <c r="BJU119" s="3"/>
      <c r="BJV119" s="3"/>
      <c r="BJW119" s="3"/>
      <c r="BJX119" s="3"/>
      <c r="BJY119" s="3"/>
      <c r="BJZ119" s="3"/>
      <c r="BKA119" s="3"/>
      <c r="BKB119" s="3"/>
      <c r="BKC119" s="3"/>
      <c r="BKD119" s="3"/>
      <c r="BKE119" s="3"/>
      <c r="BKF119" s="3"/>
      <c r="BKG119" s="3"/>
      <c r="BKH119" s="3"/>
      <c r="BKI119" s="3"/>
      <c r="BKJ119" s="3"/>
      <c r="BKK119" s="3"/>
      <c r="BKL119" s="3"/>
      <c r="BKM119" s="3"/>
      <c r="BKN119" s="3"/>
      <c r="BKO119" s="3"/>
      <c r="BKP119" s="3"/>
      <c r="BKQ119" s="3"/>
      <c r="BKR119" s="3"/>
      <c r="BKS119" s="3"/>
      <c r="BKT119" s="3"/>
      <c r="BKU119" s="3"/>
      <c r="BKV119" s="3"/>
      <c r="BKW119" s="3"/>
      <c r="BKX119" s="3"/>
      <c r="BKY119" s="3"/>
      <c r="BKZ119" s="3"/>
      <c r="BLA119" s="3"/>
      <c r="BLB119" s="3"/>
      <c r="BLC119" s="3"/>
      <c r="BLD119" s="3"/>
      <c r="BLE119" s="3"/>
      <c r="BLF119" s="3"/>
      <c r="BLG119" s="3"/>
      <c r="BLH119" s="3"/>
      <c r="BLI119" s="3"/>
      <c r="BLJ119" s="3"/>
      <c r="BLK119" s="3"/>
      <c r="BLL119" s="3"/>
      <c r="BLM119" s="3"/>
      <c r="BLN119" s="3"/>
      <c r="BLO119" s="3"/>
      <c r="BLP119" s="3"/>
      <c r="BLQ119" s="3"/>
      <c r="BLR119" s="3"/>
      <c r="BLS119" s="3"/>
      <c r="BLT119" s="3"/>
      <c r="BLU119" s="3"/>
      <c r="BLV119" s="3"/>
      <c r="BLW119" s="3"/>
      <c r="BLX119" s="3"/>
      <c r="BLY119" s="3"/>
      <c r="BLZ119" s="3"/>
      <c r="BMA119" s="3"/>
      <c r="BMB119" s="3"/>
      <c r="BMC119" s="3"/>
      <c r="BMD119" s="3"/>
      <c r="BME119" s="3"/>
      <c r="BMF119" s="3"/>
      <c r="BMG119" s="3"/>
      <c r="BMH119" s="3"/>
      <c r="BMI119" s="3"/>
      <c r="BMJ119" s="3"/>
      <c r="BMK119" s="3"/>
      <c r="BML119" s="3"/>
      <c r="BMM119" s="3"/>
      <c r="BMN119" s="3"/>
      <c r="BMO119" s="3"/>
      <c r="BMP119" s="3"/>
      <c r="BMQ119" s="3"/>
      <c r="BMR119" s="3"/>
      <c r="BMS119" s="3"/>
      <c r="BMT119" s="3"/>
      <c r="BMU119" s="3"/>
      <c r="BMV119" s="3"/>
      <c r="BMW119" s="3"/>
      <c r="BMX119" s="3"/>
      <c r="BMY119" s="3"/>
      <c r="BMZ119" s="3"/>
      <c r="BNA119" s="3"/>
      <c r="BNB119" s="3"/>
      <c r="BNC119" s="3"/>
      <c r="BND119" s="3"/>
      <c r="BNE119" s="3"/>
      <c r="BNF119" s="3"/>
      <c r="BNG119" s="3"/>
      <c r="BNH119" s="3"/>
      <c r="BNI119" s="3"/>
      <c r="BNJ119" s="3"/>
      <c r="BNK119" s="3"/>
      <c r="BNL119" s="3"/>
      <c r="BNM119" s="3"/>
      <c r="BNN119" s="3"/>
      <c r="BNO119" s="3"/>
      <c r="BNP119" s="3"/>
      <c r="BNQ119" s="3"/>
      <c r="BNR119" s="3"/>
      <c r="BNS119" s="3"/>
      <c r="BNT119" s="3"/>
      <c r="BNU119" s="3"/>
      <c r="BNV119" s="3"/>
      <c r="BNW119" s="3"/>
      <c r="BNX119" s="3"/>
      <c r="BNY119" s="3"/>
      <c r="BNZ119" s="3"/>
      <c r="BOA119" s="3"/>
      <c r="BOB119" s="3"/>
      <c r="BOC119" s="3"/>
      <c r="BOD119" s="3"/>
      <c r="BOE119" s="3"/>
      <c r="BOF119" s="3"/>
      <c r="BOG119" s="3"/>
      <c r="BOH119" s="3"/>
      <c r="BOI119" s="3"/>
      <c r="BOJ119" s="3"/>
      <c r="BOK119" s="3"/>
      <c r="BOL119" s="3"/>
      <c r="BOM119" s="3"/>
      <c r="BON119" s="3"/>
      <c r="BOO119" s="3"/>
      <c r="BOP119" s="3"/>
      <c r="BOQ119" s="3"/>
      <c r="BOR119" s="3"/>
      <c r="BOS119" s="3"/>
      <c r="BOT119" s="3"/>
      <c r="BOU119" s="3"/>
      <c r="BOV119" s="3"/>
      <c r="BOW119" s="3"/>
      <c r="BOX119" s="3"/>
      <c r="BOY119" s="3"/>
      <c r="BOZ119" s="3"/>
      <c r="BPA119" s="3"/>
      <c r="BPB119" s="3"/>
      <c r="BPC119" s="3"/>
      <c r="BPD119" s="3"/>
      <c r="BPE119" s="3"/>
      <c r="BPF119" s="3"/>
      <c r="BPG119" s="3"/>
      <c r="BPH119" s="3"/>
      <c r="BPI119" s="3"/>
      <c r="BPJ119" s="3"/>
      <c r="BPK119" s="3"/>
      <c r="BPL119" s="3"/>
      <c r="BPM119" s="3"/>
      <c r="BPN119" s="3"/>
      <c r="BPO119" s="3"/>
      <c r="BPP119" s="3"/>
      <c r="BPQ119" s="3"/>
      <c r="BPR119" s="3"/>
      <c r="BPS119" s="3"/>
      <c r="BPT119" s="3"/>
      <c r="BPU119" s="3"/>
      <c r="BPV119" s="3"/>
      <c r="BPW119" s="3"/>
      <c r="BPX119" s="3"/>
      <c r="BPY119" s="3"/>
      <c r="BPZ119" s="3"/>
      <c r="BQA119" s="3"/>
      <c r="BQB119" s="3"/>
      <c r="BQC119" s="3"/>
      <c r="BQD119" s="3"/>
      <c r="BQE119" s="3"/>
      <c r="BQF119" s="3"/>
      <c r="BQG119" s="3"/>
      <c r="BQH119" s="3"/>
      <c r="BQI119" s="3"/>
      <c r="BQJ119" s="3"/>
      <c r="BQK119" s="3"/>
      <c r="BQL119" s="3"/>
      <c r="BQM119" s="3"/>
      <c r="BQN119" s="3"/>
      <c r="BQO119" s="3"/>
      <c r="BQP119" s="3"/>
      <c r="BQQ119" s="3"/>
      <c r="BQR119" s="3"/>
      <c r="BQS119" s="3"/>
      <c r="BQT119" s="3"/>
      <c r="BQU119" s="3"/>
      <c r="BQV119" s="3"/>
      <c r="BQW119" s="3"/>
      <c r="BQX119" s="3"/>
      <c r="BQY119" s="3"/>
      <c r="BQZ119" s="3"/>
      <c r="BRA119" s="3"/>
      <c r="BRB119" s="3"/>
      <c r="BRC119" s="3"/>
      <c r="BRD119" s="3"/>
      <c r="BRE119" s="3"/>
      <c r="BRF119" s="3"/>
      <c r="BRG119" s="3"/>
      <c r="BRH119" s="3"/>
      <c r="BRI119" s="3"/>
      <c r="BRJ119" s="3"/>
      <c r="BRK119" s="3"/>
      <c r="BRL119" s="3"/>
      <c r="BRM119" s="3"/>
      <c r="BRN119" s="3"/>
      <c r="BRO119" s="3"/>
      <c r="BRP119" s="3"/>
      <c r="BRQ119" s="3"/>
      <c r="BRR119" s="3"/>
      <c r="BRS119" s="3"/>
      <c r="BRT119" s="3"/>
      <c r="BRU119" s="3"/>
      <c r="BRV119" s="3"/>
      <c r="BRW119" s="3"/>
      <c r="BRX119" s="3"/>
      <c r="BRY119" s="3"/>
      <c r="BRZ119" s="3"/>
      <c r="BSA119" s="3"/>
      <c r="BSB119" s="3"/>
      <c r="BSC119" s="3"/>
      <c r="BSD119" s="3"/>
      <c r="BSE119" s="3"/>
      <c r="BSF119" s="3"/>
      <c r="BSG119" s="3"/>
      <c r="BSH119" s="3"/>
      <c r="BSI119" s="3"/>
      <c r="BSJ119" s="3"/>
      <c r="BSK119" s="3"/>
      <c r="BSL119" s="3"/>
      <c r="BSM119" s="3"/>
      <c r="BSN119" s="3"/>
      <c r="BSO119" s="3"/>
      <c r="BSP119" s="3"/>
      <c r="BSQ119" s="3"/>
      <c r="BSR119" s="3"/>
      <c r="BSS119" s="3"/>
      <c r="BST119" s="3"/>
      <c r="BSU119" s="3"/>
      <c r="BSV119" s="3"/>
      <c r="BSW119" s="3"/>
      <c r="BSX119" s="3"/>
      <c r="BSY119" s="3"/>
      <c r="BSZ119" s="3"/>
      <c r="BTA119" s="3"/>
      <c r="BTB119" s="3"/>
      <c r="BTC119" s="3"/>
      <c r="BTD119" s="3"/>
      <c r="BTE119" s="3"/>
      <c r="BTF119" s="3"/>
      <c r="BTG119" s="3"/>
      <c r="BTH119" s="3"/>
      <c r="BTI119" s="3"/>
      <c r="BTJ119" s="3"/>
      <c r="BTK119" s="3"/>
      <c r="BTL119" s="3"/>
      <c r="BTM119" s="3"/>
      <c r="BTN119" s="3"/>
      <c r="BTO119" s="3"/>
      <c r="BTP119" s="3"/>
      <c r="BTQ119" s="3"/>
      <c r="BTR119" s="3"/>
      <c r="BTS119" s="3"/>
      <c r="BTT119" s="3"/>
      <c r="BTU119" s="3"/>
      <c r="BTV119" s="3"/>
      <c r="BTW119" s="3"/>
      <c r="BTX119" s="3"/>
      <c r="BTY119" s="3"/>
      <c r="BTZ119" s="3"/>
      <c r="BUA119" s="3"/>
      <c r="BUB119" s="3"/>
      <c r="BUC119" s="3"/>
      <c r="BUD119" s="3"/>
      <c r="BUE119" s="3"/>
      <c r="BUF119" s="3"/>
      <c r="BUG119" s="3"/>
      <c r="BUH119" s="3"/>
      <c r="BUI119" s="3"/>
      <c r="BUJ119" s="3"/>
      <c r="BUK119" s="3"/>
      <c r="BUL119" s="3"/>
      <c r="BUM119" s="3"/>
      <c r="BUN119" s="3"/>
      <c r="BUO119" s="3"/>
      <c r="BUP119" s="3"/>
      <c r="BUQ119" s="3"/>
      <c r="BUR119" s="3"/>
      <c r="BUS119" s="3"/>
      <c r="BUT119" s="3"/>
      <c r="BUU119" s="3"/>
      <c r="BUV119" s="3"/>
      <c r="BUW119" s="3"/>
      <c r="BUX119" s="3"/>
      <c r="BUY119" s="3"/>
      <c r="BUZ119" s="3"/>
      <c r="BVA119" s="3"/>
      <c r="BVB119" s="3"/>
      <c r="BVC119" s="3"/>
      <c r="BVD119" s="3"/>
      <c r="BVE119" s="3"/>
      <c r="BVF119" s="3"/>
      <c r="BVG119" s="3"/>
      <c r="BVH119" s="3"/>
      <c r="BVI119" s="3"/>
      <c r="BVJ119" s="3"/>
      <c r="BVK119" s="3"/>
      <c r="BVL119" s="3"/>
      <c r="BVM119" s="3"/>
      <c r="BVN119" s="3"/>
      <c r="BVO119" s="3"/>
      <c r="BVP119" s="3"/>
      <c r="BVQ119" s="3"/>
      <c r="BVR119" s="3"/>
      <c r="BVS119" s="3"/>
      <c r="BVT119" s="3"/>
      <c r="BVU119" s="3"/>
      <c r="BVV119" s="3"/>
      <c r="BVW119" s="3"/>
      <c r="BVX119" s="3"/>
      <c r="BVY119" s="3"/>
      <c r="BVZ119" s="3"/>
      <c r="BWA119" s="3"/>
      <c r="BWB119" s="3"/>
      <c r="BWC119" s="3"/>
      <c r="BWD119" s="3"/>
      <c r="BWE119" s="3"/>
      <c r="BWF119" s="3"/>
      <c r="BWG119" s="3"/>
      <c r="BWH119" s="3"/>
      <c r="BWI119" s="3"/>
      <c r="BWJ119" s="3"/>
      <c r="BWK119" s="3"/>
      <c r="BWL119" s="3"/>
      <c r="BWM119" s="3"/>
      <c r="BWN119" s="3"/>
      <c r="BWO119" s="3"/>
      <c r="BWP119" s="3"/>
      <c r="BWQ119" s="3"/>
      <c r="BWR119" s="3"/>
      <c r="BWS119" s="3"/>
      <c r="BWT119" s="3"/>
      <c r="BWU119" s="3"/>
      <c r="BWV119" s="3"/>
      <c r="BWW119" s="3"/>
      <c r="BWX119" s="3"/>
      <c r="BWY119" s="3"/>
      <c r="BWZ119" s="3"/>
      <c r="BXA119" s="3"/>
      <c r="BXB119" s="3"/>
      <c r="BXC119" s="3"/>
      <c r="BXD119" s="3"/>
      <c r="BXE119" s="3"/>
      <c r="BXF119" s="3"/>
      <c r="BXG119" s="3"/>
      <c r="BXH119" s="3"/>
      <c r="BXI119" s="3"/>
      <c r="BXJ119" s="3"/>
      <c r="BXK119" s="3"/>
      <c r="BXL119" s="3"/>
      <c r="BXM119" s="3"/>
      <c r="BXN119" s="3"/>
      <c r="BXO119" s="3"/>
      <c r="BXP119" s="3"/>
      <c r="BXQ119" s="3"/>
      <c r="BXR119" s="3"/>
      <c r="BXS119" s="3"/>
      <c r="BXT119" s="3"/>
      <c r="BXU119" s="3"/>
      <c r="BXV119" s="3"/>
      <c r="BXW119" s="3"/>
      <c r="BXX119" s="3"/>
      <c r="BXY119" s="3"/>
      <c r="BXZ119" s="3"/>
      <c r="BYA119" s="3"/>
      <c r="BYB119" s="3"/>
      <c r="BYC119" s="3"/>
      <c r="BYD119" s="3"/>
      <c r="BYE119" s="3"/>
      <c r="BYF119" s="3"/>
      <c r="BYG119" s="3"/>
      <c r="BYH119" s="3"/>
      <c r="BYI119" s="3"/>
      <c r="BYJ119" s="3"/>
      <c r="BYK119" s="3"/>
      <c r="BYL119" s="3"/>
      <c r="BYM119" s="3"/>
      <c r="BYN119" s="3"/>
      <c r="BYO119" s="3"/>
      <c r="BYP119" s="3"/>
      <c r="BYQ119" s="3"/>
      <c r="BYR119" s="3"/>
      <c r="BYS119" s="3"/>
      <c r="BYT119" s="3"/>
      <c r="BYU119" s="3"/>
      <c r="BYV119" s="3"/>
      <c r="BYW119" s="3"/>
      <c r="BYX119" s="3"/>
      <c r="BYY119" s="3"/>
      <c r="BYZ119" s="3"/>
      <c r="BZA119" s="3"/>
      <c r="BZB119" s="3"/>
      <c r="BZC119" s="3"/>
      <c r="BZD119" s="3"/>
      <c r="BZE119" s="3"/>
      <c r="BZF119" s="3"/>
      <c r="BZG119" s="3"/>
      <c r="BZH119" s="3"/>
      <c r="BZI119" s="3"/>
      <c r="BZJ119" s="3"/>
      <c r="BZK119" s="3"/>
      <c r="BZL119" s="3"/>
      <c r="BZM119" s="3"/>
      <c r="BZN119" s="3"/>
      <c r="BZO119" s="3"/>
      <c r="BZP119" s="3"/>
      <c r="BZQ119" s="3"/>
      <c r="BZR119" s="3"/>
      <c r="BZS119" s="3"/>
      <c r="BZT119" s="3"/>
      <c r="BZU119" s="3"/>
      <c r="BZV119" s="3"/>
      <c r="BZW119" s="3"/>
      <c r="BZX119" s="3"/>
      <c r="BZY119" s="3"/>
      <c r="BZZ119" s="3"/>
      <c r="CAA119" s="3"/>
      <c r="CAB119" s="3"/>
      <c r="CAC119" s="3"/>
      <c r="CAD119" s="3"/>
      <c r="CAE119" s="3"/>
      <c r="CAF119" s="3"/>
      <c r="CAG119" s="3"/>
      <c r="CAH119" s="3"/>
      <c r="CAI119" s="3"/>
      <c r="CAJ119" s="3"/>
      <c r="CAK119" s="3"/>
      <c r="CAL119" s="3"/>
      <c r="CAM119" s="3"/>
      <c r="CAN119" s="3"/>
      <c r="CAO119" s="3"/>
      <c r="CAP119" s="3"/>
      <c r="CAQ119" s="3"/>
      <c r="CAR119" s="3"/>
      <c r="CAS119" s="3"/>
      <c r="CAT119" s="3"/>
      <c r="CAU119" s="3"/>
      <c r="CAV119" s="3"/>
      <c r="CAW119" s="3"/>
      <c r="CAX119" s="3"/>
      <c r="CAY119" s="3"/>
      <c r="CAZ119" s="3"/>
      <c r="CBA119" s="3"/>
      <c r="CBB119" s="3"/>
      <c r="CBC119" s="3"/>
      <c r="CBD119" s="3"/>
      <c r="CBE119" s="3"/>
      <c r="CBF119" s="3"/>
      <c r="CBG119" s="3"/>
      <c r="CBH119" s="3"/>
      <c r="CBI119" s="3"/>
      <c r="CBJ119" s="3"/>
      <c r="CBK119" s="3"/>
      <c r="CBL119" s="3"/>
      <c r="CBM119" s="3"/>
      <c r="CBN119" s="3"/>
      <c r="CBO119" s="3"/>
      <c r="CBP119" s="3"/>
      <c r="CBQ119" s="3"/>
      <c r="CBR119" s="3"/>
      <c r="CBS119" s="3"/>
      <c r="CBT119" s="3"/>
      <c r="CBU119" s="3"/>
      <c r="CBV119" s="3"/>
      <c r="CBW119" s="3"/>
      <c r="CBX119" s="3"/>
      <c r="CBY119" s="3"/>
      <c r="CBZ119" s="3"/>
      <c r="CCA119" s="3"/>
      <c r="CCB119" s="3"/>
      <c r="CCC119" s="3"/>
      <c r="CCD119" s="3"/>
      <c r="CCE119" s="3"/>
      <c r="CCF119" s="3"/>
      <c r="CCG119" s="3"/>
      <c r="CCH119" s="3"/>
      <c r="CCI119" s="3"/>
      <c r="CCJ119" s="3"/>
      <c r="CCK119" s="3"/>
      <c r="CCL119" s="3"/>
      <c r="CCM119" s="3"/>
      <c r="CCN119" s="3"/>
      <c r="CCO119" s="3"/>
      <c r="CCP119" s="3"/>
      <c r="CCQ119" s="3"/>
      <c r="CCR119" s="3"/>
      <c r="CCS119" s="3"/>
      <c r="CCT119" s="3"/>
      <c r="CCU119" s="3"/>
      <c r="CCV119" s="3"/>
      <c r="CCW119" s="3"/>
      <c r="CCX119" s="3"/>
      <c r="CCY119" s="3"/>
      <c r="CCZ119" s="3"/>
      <c r="CDA119" s="3"/>
      <c r="CDB119" s="3"/>
      <c r="CDC119" s="3"/>
      <c r="CDD119" s="3"/>
      <c r="CDE119" s="3"/>
      <c r="CDF119" s="3"/>
      <c r="CDG119" s="3"/>
      <c r="CDH119" s="3"/>
      <c r="CDI119" s="3"/>
      <c r="CDJ119" s="3"/>
      <c r="CDK119" s="3"/>
      <c r="CDL119" s="3"/>
      <c r="CDM119" s="3"/>
      <c r="CDN119" s="3"/>
      <c r="CDO119" s="3"/>
      <c r="CDP119" s="3"/>
      <c r="CDQ119" s="3"/>
      <c r="CDR119" s="3"/>
      <c r="CDS119" s="3"/>
      <c r="CDT119" s="3"/>
      <c r="CDU119" s="3"/>
      <c r="CDV119" s="3"/>
      <c r="CDW119" s="3"/>
      <c r="CDX119" s="3"/>
      <c r="CDY119" s="3"/>
      <c r="CDZ119" s="3"/>
      <c r="CEA119" s="3"/>
      <c r="CEB119" s="3"/>
      <c r="CEC119" s="3"/>
      <c r="CED119" s="3"/>
      <c r="CEE119" s="3"/>
      <c r="CEF119" s="3"/>
      <c r="CEG119" s="3"/>
      <c r="CEH119" s="3"/>
      <c r="CEI119" s="3"/>
      <c r="CEJ119" s="3"/>
      <c r="CEK119" s="3"/>
      <c r="CEL119" s="3"/>
      <c r="CEM119" s="3"/>
      <c r="CEN119" s="3"/>
      <c r="CEO119" s="3"/>
      <c r="CEP119" s="3"/>
      <c r="CEQ119" s="3"/>
      <c r="CER119" s="3"/>
      <c r="CES119" s="3"/>
      <c r="CET119" s="3"/>
      <c r="CEU119" s="3"/>
      <c r="CEV119" s="3"/>
      <c r="CEW119" s="3"/>
      <c r="CEX119" s="3"/>
      <c r="CEY119" s="3"/>
      <c r="CEZ119" s="3"/>
      <c r="CFA119" s="3"/>
      <c r="CFB119" s="3"/>
      <c r="CFC119" s="3"/>
      <c r="CFD119" s="3"/>
      <c r="CFE119" s="3"/>
      <c r="CFF119" s="3"/>
      <c r="CFG119" s="3"/>
      <c r="CFH119" s="3"/>
      <c r="CFI119" s="3"/>
      <c r="CFJ119" s="3"/>
      <c r="CFK119" s="3"/>
      <c r="CFL119" s="3"/>
      <c r="CFM119" s="3"/>
      <c r="CFN119" s="3"/>
      <c r="CFO119" s="3"/>
      <c r="CFP119" s="3"/>
      <c r="CFQ119" s="3"/>
      <c r="CFR119" s="3"/>
      <c r="CFS119" s="3"/>
      <c r="CFT119" s="3"/>
      <c r="CFU119" s="3"/>
      <c r="CFV119" s="3"/>
      <c r="CFW119" s="3"/>
      <c r="CFX119" s="3"/>
      <c r="CFY119" s="3"/>
      <c r="CFZ119" s="3"/>
      <c r="CGA119" s="3"/>
      <c r="CGB119" s="3"/>
      <c r="CGC119" s="3"/>
      <c r="CGD119" s="3"/>
      <c r="CGE119" s="3"/>
      <c r="CGF119" s="3"/>
      <c r="CGG119" s="3"/>
      <c r="CGH119" s="3"/>
      <c r="CGI119" s="3"/>
      <c r="CGJ119" s="3"/>
      <c r="CGK119" s="3"/>
      <c r="CGL119" s="3"/>
      <c r="CGM119" s="3"/>
      <c r="CGN119" s="3"/>
      <c r="CGO119" s="3"/>
      <c r="CGP119" s="3"/>
      <c r="CGQ119" s="3"/>
      <c r="CGR119" s="3"/>
      <c r="CGS119" s="3"/>
      <c r="CGT119" s="3"/>
      <c r="CGU119" s="3"/>
      <c r="CGV119" s="3"/>
      <c r="CGW119" s="3"/>
      <c r="CGX119" s="3"/>
      <c r="CGY119" s="3"/>
      <c r="CGZ119" s="3"/>
      <c r="CHA119" s="3"/>
      <c r="CHB119" s="3"/>
      <c r="CHC119" s="3"/>
      <c r="CHD119" s="3"/>
      <c r="CHE119" s="3"/>
      <c r="CHF119" s="3"/>
      <c r="CHG119" s="3"/>
      <c r="CHH119" s="3"/>
      <c r="CHI119" s="3"/>
      <c r="CHJ119" s="3"/>
      <c r="CHK119" s="3"/>
      <c r="CHL119" s="3"/>
      <c r="CHM119" s="3"/>
      <c r="CHN119" s="3"/>
      <c r="CHO119" s="3"/>
      <c r="CHP119" s="3"/>
      <c r="CHQ119" s="3"/>
      <c r="CHR119" s="3"/>
      <c r="CHS119" s="3"/>
      <c r="CHT119" s="3"/>
      <c r="CHU119" s="3"/>
      <c r="CHV119" s="3"/>
      <c r="CHW119" s="3"/>
      <c r="CHX119" s="3"/>
      <c r="CHY119" s="3"/>
      <c r="CHZ119" s="3"/>
      <c r="CIA119" s="3"/>
      <c r="CIB119" s="3"/>
      <c r="CIC119" s="3"/>
      <c r="CID119" s="3"/>
      <c r="CIE119" s="3"/>
      <c r="CIF119" s="3"/>
      <c r="CIG119" s="3"/>
      <c r="CIH119" s="3"/>
      <c r="CII119" s="3"/>
      <c r="CIJ119" s="3"/>
      <c r="CIK119" s="3"/>
      <c r="CIL119" s="3"/>
      <c r="CIM119" s="3"/>
      <c r="CIN119" s="3"/>
      <c r="CIO119" s="3"/>
      <c r="CIP119" s="3"/>
      <c r="CIQ119" s="3"/>
      <c r="CIR119" s="3"/>
      <c r="CIS119" s="3"/>
      <c r="CIT119" s="3"/>
      <c r="CIU119" s="3"/>
      <c r="CIV119" s="3"/>
      <c r="CIW119" s="3"/>
      <c r="CIX119" s="3"/>
      <c r="CIY119" s="3"/>
      <c r="CIZ119" s="3"/>
      <c r="CJA119" s="3"/>
      <c r="CJB119" s="3"/>
      <c r="CJC119" s="3"/>
      <c r="CJD119" s="3"/>
      <c r="CJE119" s="3"/>
      <c r="CJF119" s="3"/>
      <c r="CJG119" s="3"/>
      <c r="CJH119" s="3"/>
      <c r="CJI119" s="3"/>
      <c r="CJJ119" s="3"/>
      <c r="CJK119" s="3"/>
      <c r="CJL119" s="3"/>
      <c r="CJM119" s="3"/>
      <c r="CJN119" s="3"/>
      <c r="CJO119" s="3"/>
      <c r="CJP119" s="3"/>
      <c r="CJQ119" s="3"/>
      <c r="CJR119" s="3"/>
      <c r="CJS119" s="3"/>
      <c r="CJT119" s="3"/>
      <c r="CJU119" s="3"/>
      <c r="CJV119" s="3"/>
      <c r="CJW119" s="3"/>
      <c r="CJX119" s="3"/>
      <c r="CJY119" s="3"/>
      <c r="CJZ119" s="3"/>
      <c r="CKA119" s="3"/>
      <c r="CKB119" s="3"/>
      <c r="CKC119" s="3"/>
      <c r="CKD119" s="3"/>
      <c r="CKE119" s="3"/>
      <c r="CKF119" s="3"/>
      <c r="CKG119" s="3"/>
      <c r="CKH119" s="3"/>
      <c r="CKI119" s="3"/>
      <c r="CKJ119" s="3"/>
      <c r="CKK119" s="3"/>
      <c r="CKL119" s="3"/>
      <c r="CKM119" s="3"/>
      <c r="CKN119" s="3"/>
      <c r="CKO119" s="3"/>
      <c r="CKP119" s="3"/>
      <c r="CKQ119" s="3"/>
      <c r="CKR119" s="3"/>
      <c r="CKS119" s="3"/>
      <c r="CKT119" s="3"/>
      <c r="CKU119" s="3"/>
      <c r="CKV119" s="3"/>
      <c r="CKW119" s="3"/>
      <c r="CKX119" s="3"/>
      <c r="CKY119" s="3"/>
      <c r="CKZ119" s="3"/>
      <c r="CLA119" s="3"/>
      <c r="CLB119" s="3"/>
      <c r="CLC119" s="3"/>
      <c r="CLD119" s="3"/>
      <c r="CLE119" s="3"/>
      <c r="CLF119" s="3"/>
      <c r="CLG119" s="3"/>
      <c r="CLH119" s="3"/>
      <c r="CLI119" s="3"/>
      <c r="CLJ119" s="3"/>
      <c r="CLK119" s="3"/>
      <c r="CLL119" s="3"/>
      <c r="CLM119" s="3"/>
      <c r="CLN119" s="3"/>
      <c r="CLO119" s="3"/>
      <c r="CLP119" s="3"/>
      <c r="CLQ119" s="3"/>
      <c r="CLR119" s="3"/>
      <c r="CLS119" s="3"/>
      <c r="CLT119" s="3"/>
      <c r="CLU119" s="3"/>
      <c r="CLV119" s="3"/>
      <c r="CLW119" s="3"/>
      <c r="CLX119" s="3"/>
      <c r="CLY119" s="3"/>
      <c r="CLZ119" s="3"/>
      <c r="CMA119" s="3"/>
      <c r="CMB119" s="3"/>
      <c r="CMC119" s="3"/>
      <c r="CMD119" s="3"/>
      <c r="CME119" s="3"/>
      <c r="CMF119" s="3"/>
      <c r="CMG119" s="3"/>
      <c r="CMH119" s="3"/>
      <c r="CMI119" s="3"/>
      <c r="CMJ119" s="3"/>
      <c r="CMK119" s="3"/>
      <c r="CML119" s="3"/>
      <c r="CMM119" s="3"/>
      <c r="CMN119" s="3"/>
      <c r="CMO119" s="3"/>
      <c r="CMP119" s="3"/>
      <c r="CMQ119" s="3"/>
      <c r="CMR119" s="3"/>
      <c r="CMS119" s="3"/>
      <c r="CMT119" s="3"/>
      <c r="CMU119" s="3"/>
      <c r="CMV119" s="3"/>
      <c r="CMW119" s="3"/>
      <c r="CMX119" s="3"/>
      <c r="CMY119" s="3"/>
      <c r="CMZ119" s="3"/>
      <c r="CNA119" s="3"/>
      <c r="CNB119" s="3"/>
      <c r="CNC119" s="3"/>
      <c r="CND119" s="3"/>
      <c r="CNE119" s="3"/>
      <c r="CNF119" s="3"/>
      <c r="CNG119" s="3"/>
      <c r="CNH119" s="3"/>
      <c r="CNI119" s="3"/>
      <c r="CNJ119" s="3"/>
      <c r="CNK119" s="3"/>
      <c r="CNL119" s="3"/>
      <c r="CNM119" s="3"/>
      <c r="CNN119" s="3"/>
      <c r="CNO119" s="3"/>
      <c r="CNP119" s="3"/>
      <c r="CNQ119" s="3"/>
      <c r="CNR119" s="3"/>
      <c r="CNS119" s="3"/>
      <c r="CNT119" s="3"/>
      <c r="CNU119" s="3"/>
      <c r="CNV119" s="3"/>
      <c r="CNW119" s="3"/>
      <c r="CNX119" s="3"/>
      <c r="CNY119" s="3"/>
      <c r="CNZ119" s="3"/>
      <c r="COA119" s="3"/>
      <c r="COB119" s="3"/>
      <c r="COC119" s="3"/>
      <c r="COD119" s="3"/>
      <c r="COE119" s="3"/>
      <c r="COF119" s="3"/>
      <c r="COG119" s="3"/>
      <c r="COH119" s="3"/>
      <c r="COI119" s="3"/>
      <c r="COJ119" s="3"/>
      <c r="COK119" s="3"/>
      <c r="COL119" s="3"/>
      <c r="COM119" s="3"/>
      <c r="CON119" s="3"/>
      <c r="COO119" s="3"/>
      <c r="COP119" s="3"/>
      <c r="COQ119" s="3"/>
      <c r="COR119" s="3"/>
      <c r="COS119" s="3"/>
      <c r="COT119" s="3"/>
      <c r="COU119" s="3"/>
      <c r="COV119" s="3"/>
      <c r="COW119" s="3"/>
      <c r="COX119" s="3"/>
      <c r="COY119" s="3"/>
      <c r="COZ119" s="3"/>
      <c r="CPA119" s="3"/>
      <c r="CPB119" s="3"/>
      <c r="CPC119" s="3"/>
      <c r="CPD119" s="3"/>
      <c r="CPE119" s="3"/>
      <c r="CPF119" s="3"/>
      <c r="CPG119" s="3"/>
      <c r="CPH119" s="3"/>
      <c r="CPI119" s="3"/>
      <c r="CPJ119" s="3"/>
      <c r="CPK119" s="3"/>
      <c r="CPL119" s="3"/>
      <c r="CPM119" s="3"/>
      <c r="CPN119" s="3"/>
      <c r="CPO119" s="3"/>
      <c r="CPP119" s="3"/>
      <c r="CPQ119" s="3"/>
      <c r="CPR119" s="3"/>
      <c r="CPS119" s="3"/>
      <c r="CPT119" s="3"/>
      <c r="CPU119" s="3"/>
      <c r="CPV119" s="3"/>
      <c r="CPW119" s="3"/>
      <c r="CPX119" s="3"/>
      <c r="CPY119" s="3"/>
      <c r="CPZ119" s="3"/>
      <c r="CQA119" s="3"/>
      <c r="CQB119" s="3"/>
      <c r="CQC119" s="3"/>
      <c r="CQD119" s="3"/>
      <c r="CQE119" s="3"/>
      <c r="CQF119" s="3"/>
      <c r="CQG119" s="3"/>
      <c r="CQH119" s="3"/>
      <c r="CQI119" s="3"/>
      <c r="CQJ119" s="3"/>
      <c r="CQK119" s="3"/>
      <c r="CQL119" s="3"/>
      <c r="CQM119" s="3"/>
      <c r="CQN119" s="3"/>
      <c r="CQO119" s="3"/>
      <c r="CQP119" s="3"/>
      <c r="CQQ119" s="3"/>
      <c r="CQR119" s="3"/>
      <c r="CQS119" s="3"/>
      <c r="CQT119" s="3"/>
      <c r="CQU119" s="3"/>
      <c r="CQV119" s="3"/>
      <c r="CQW119" s="3"/>
      <c r="CQX119" s="3"/>
      <c r="CQY119" s="3"/>
      <c r="CQZ119" s="3"/>
      <c r="CRA119" s="3"/>
      <c r="CRB119" s="3"/>
      <c r="CRC119" s="3"/>
      <c r="CRD119" s="3"/>
      <c r="CRE119" s="3"/>
      <c r="CRF119" s="3"/>
      <c r="CRG119" s="3"/>
      <c r="CRH119" s="3"/>
      <c r="CRI119" s="3"/>
      <c r="CRJ119" s="3"/>
      <c r="CRK119" s="3"/>
      <c r="CRL119" s="3"/>
      <c r="CRM119" s="3"/>
      <c r="CRN119" s="3"/>
      <c r="CRO119" s="3"/>
      <c r="CRP119" s="3"/>
      <c r="CRQ119" s="3"/>
      <c r="CRR119" s="3"/>
      <c r="CRS119" s="3"/>
      <c r="CRT119" s="3"/>
      <c r="CRU119" s="3"/>
      <c r="CRV119" s="3"/>
      <c r="CRW119" s="3"/>
      <c r="CRX119" s="3"/>
      <c r="CRY119" s="3"/>
      <c r="CRZ119" s="3"/>
      <c r="CSA119" s="3"/>
      <c r="CSB119" s="3"/>
      <c r="CSC119" s="3"/>
      <c r="CSD119" s="3"/>
      <c r="CSE119" s="3"/>
      <c r="CSF119" s="3"/>
      <c r="CSG119" s="3"/>
      <c r="CSH119" s="3"/>
      <c r="CSI119" s="3"/>
      <c r="CSJ119" s="3"/>
      <c r="CSK119" s="3"/>
      <c r="CSL119" s="3"/>
      <c r="CSM119" s="3"/>
      <c r="CSN119" s="3"/>
      <c r="CSO119" s="3"/>
      <c r="CSP119" s="3"/>
      <c r="CSQ119" s="3"/>
      <c r="CSR119" s="3"/>
      <c r="CSS119" s="3"/>
      <c r="CST119" s="3"/>
      <c r="CSU119" s="3"/>
      <c r="CSV119" s="3"/>
      <c r="CSW119" s="3"/>
      <c r="CSX119" s="3"/>
      <c r="CSY119" s="3"/>
      <c r="CSZ119" s="3"/>
      <c r="CTA119" s="3"/>
      <c r="CTB119" s="3"/>
      <c r="CTC119" s="3"/>
      <c r="CTD119" s="3"/>
      <c r="CTE119" s="3"/>
      <c r="CTF119" s="3"/>
      <c r="CTG119" s="3"/>
      <c r="CTH119" s="3"/>
      <c r="CTI119" s="3"/>
      <c r="CTJ119" s="3"/>
      <c r="CTK119" s="3"/>
      <c r="CTL119" s="3"/>
      <c r="CTM119" s="3"/>
      <c r="CTN119" s="3"/>
      <c r="CTO119" s="3"/>
      <c r="CTP119" s="3"/>
      <c r="CTQ119" s="3"/>
      <c r="CTR119" s="3"/>
      <c r="CTS119" s="3"/>
      <c r="CTT119" s="3"/>
      <c r="CTU119" s="3"/>
      <c r="CTV119" s="3"/>
      <c r="CTW119" s="3"/>
      <c r="CTX119" s="3"/>
      <c r="CTY119" s="3"/>
      <c r="CTZ119" s="3"/>
      <c r="CUA119" s="3"/>
      <c r="CUB119" s="3"/>
      <c r="CUC119" s="3"/>
      <c r="CUD119" s="3"/>
      <c r="CUE119" s="3"/>
      <c r="CUF119" s="3"/>
      <c r="CUG119" s="3"/>
      <c r="CUH119" s="3"/>
      <c r="CUI119" s="3"/>
      <c r="CUJ119" s="3"/>
      <c r="CUK119" s="3"/>
      <c r="CUL119" s="3"/>
      <c r="CUM119" s="3"/>
      <c r="CUN119" s="3"/>
      <c r="CUO119" s="3"/>
      <c r="CUP119" s="3"/>
      <c r="CUQ119" s="3"/>
      <c r="CUR119" s="3"/>
      <c r="CUS119" s="3"/>
      <c r="CUT119" s="3"/>
      <c r="CUU119" s="3"/>
      <c r="CUV119" s="3"/>
      <c r="CUW119" s="3"/>
      <c r="CUX119" s="3"/>
      <c r="CUY119" s="3"/>
      <c r="CUZ119" s="3"/>
      <c r="CVA119" s="3"/>
      <c r="CVB119" s="3"/>
      <c r="CVC119" s="3"/>
      <c r="CVD119" s="3"/>
      <c r="CVE119" s="3"/>
      <c r="CVF119" s="3"/>
      <c r="CVG119" s="3"/>
      <c r="CVH119" s="3"/>
      <c r="CVI119" s="3"/>
      <c r="CVJ119" s="3"/>
      <c r="CVK119" s="3"/>
      <c r="CVL119" s="3"/>
      <c r="CVM119" s="3"/>
      <c r="CVN119" s="3"/>
      <c r="CVO119" s="3"/>
      <c r="CVP119" s="3"/>
      <c r="CVQ119" s="3"/>
      <c r="CVR119" s="3"/>
      <c r="CVS119" s="3"/>
      <c r="CVT119" s="3"/>
      <c r="CVU119" s="3"/>
      <c r="CVV119" s="3"/>
      <c r="CVW119" s="3"/>
      <c r="CVX119" s="3"/>
      <c r="CVY119" s="3"/>
      <c r="CVZ119" s="3"/>
      <c r="CWA119" s="3"/>
      <c r="CWB119" s="3"/>
      <c r="CWC119" s="3"/>
      <c r="CWD119" s="3"/>
      <c r="CWE119" s="3"/>
      <c r="CWF119" s="3"/>
      <c r="CWG119" s="3"/>
      <c r="CWH119" s="3"/>
      <c r="CWI119" s="3"/>
      <c r="CWJ119" s="3"/>
      <c r="CWK119" s="3"/>
      <c r="CWL119" s="3"/>
      <c r="CWM119" s="3"/>
      <c r="CWN119" s="3"/>
      <c r="CWO119" s="3"/>
      <c r="CWP119" s="3"/>
      <c r="CWQ119" s="3"/>
      <c r="CWR119" s="3"/>
      <c r="CWS119" s="3"/>
      <c r="CWT119" s="3"/>
      <c r="CWU119" s="3"/>
      <c r="CWV119" s="3"/>
      <c r="CWW119" s="3"/>
      <c r="CWX119" s="3"/>
      <c r="CWY119" s="3"/>
      <c r="CWZ119" s="3"/>
      <c r="CXA119" s="3"/>
      <c r="CXB119" s="3"/>
      <c r="CXC119" s="3"/>
      <c r="CXD119" s="3"/>
      <c r="CXE119" s="3"/>
      <c r="CXF119" s="3"/>
      <c r="CXG119" s="3"/>
      <c r="CXH119" s="3"/>
      <c r="CXI119" s="3"/>
      <c r="CXJ119" s="3"/>
      <c r="CXK119" s="3"/>
      <c r="CXL119" s="3"/>
      <c r="CXM119" s="3"/>
      <c r="CXN119" s="3"/>
      <c r="CXO119" s="3"/>
      <c r="CXP119" s="3"/>
      <c r="CXQ119" s="3"/>
      <c r="CXR119" s="3"/>
      <c r="CXS119" s="3"/>
      <c r="CXT119" s="3"/>
      <c r="CXU119" s="3"/>
      <c r="CXV119" s="3"/>
      <c r="CXW119" s="3"/>
      <c r="CXX119" s="3"/>
      <c r="CXY119" s="3"/>
      <c r="CXZ119" s="3"/>
      <c r="CYA119" s="3"/>
      <c r="CYB119" s="3"/>
      <c r="CYC119" s="3"/>
      <c r="CYD119" s="3"/>
      <c r="CYE119" s="3"/>
      <c r="CYF119" s="3"/>
      <c r="CYG119" s="3"/>
      <c r="CYH119" s="3"/>
      <c r="CYI119" s="3"/>
      <c r="CYJ119" s="3"/>
      <c r="CYK119" s="3"/>
      <c r="CYL119" s="3"/>
      <c r="CYM119" s="3"/>
      <c r="CYN119" s="3"/>
      <c r="CYO119" s="3"/>
      <c r="CYP119" s="3"/>
      <c r="CYQ119" s="3"/>
      <c r="CYR119" s="3"/>
      <c r="CYS119" s="3"/>
      <c r="CYT119" s="3"/>
      <c r="CYU119" s="3"/>
      <c r="CYV119" s="3"/>
      <c r="CYW119" s="3"/>
      <c r="CYX119" s="3"/>
      <c r="CYY119" s="3"/>
      <c r="CYZ119" s="3"/>
      <c r="CZA119" s="3"/>
      <c r="CZB119" s="3"/>
      <c r="CZC119" s="3"/>
      <c r="CZD119" s="3"/>
      <c r="CZE119" s="3"/>
      <c r="CZF119" s="3"/>
      <c r="CZG119" s="3"/>
      <c r="CZH119" s="3"/>
      <c r="CZI119" s="3"/>
      <c r="CZJ119" s="3"/>
      <c r="CZK119" s="3"/>
      <c r="CZL119" s="3"/>
      <c r="CZM119" s="3"/>
      <c r="CZN119" s="3"/>
      <c r="CZO119" s="3"/>
      <c r="CZP119" s="3"/>
      <c r="CZQ119" s="3"/>
      <c r="CZR119" s="3"/>
      <c r="CZS119" s="3"/>
      <c r="CZT119" s="3"/>
      <c r="CZU119" s="3"/>
      <c r="CZV119" s="3"/>
      <c r="CZW119" s="3"/>
      <c r="CZX119" s="3"/>
      <c r="CZY119" s="3"/>
      <c r="CZZ119" s="3"/>
      <c r="DAA119" s="3"/>
      <c r="DAB119" s="3"/>
      <c r="DAC119" s="3"/>
      <c r="DAD119" s="3"/>
      <c r="DAE119" s="3"/>
      <c r="DAF119" s="3"/>
      <c r="DAG119" s="3"/>
      <c r="DAH119" s="3"/>
      <c r="DAI119" s="3"/>
      <c r="DAJ119" s="3"/>
      <c r="DAK119" s="3"/>
      <c r="DAL119" s="3"/>
      <c r="DAM119" s="3"/>
      <c r="DAN119" s="3"/>
      <c r="DAO119" s="3"/>
      <c r="DAP119" s="3"/>
      <c r="DAQ119" s="3"/>
      <c r="DAR119" s="3"/>
      <c r="DAS119" s="3"/>
      <c r="DAT119" s="3"/>
      <c r="DAU119" s="3"/>
      <c r="DAV119" s="3"/>
      <c r="DAW119" s="3"/>
      <c r="DAX119" s="3"/>
      <c r="DAY119" s="3"/>
      <c r="DAZ119" s="3"/>
      <c r="DBA119" s="3"/>
      <c r="DBB119" s="3"/>
      <c r="DBC119" s="3"/>
      <c r="DBD119" s="3"/>
      <c r="DBE119" s="3"/>
      <c r="DBF119" s="3"/>
      <c r="DBG119" s="3"/>
      <c r="DBH119" s="3"/>
      <c r="DBI119" s="3"/>
      <c r="DBJ119" s="3"/>
      <c r="DBK119" s="3"/>
      <c r="DBL119" s="3"/>
      <c r="DBM119" s="3"/>
      <c r="DBN119" s="3"/>
      <c r="DBO119" s="3"/>
      <c r="DBP119" s="3"/>
      <c r="DBQ119" s="3"/>
      <c r="DBR119" s="3"/>
      <c r="DBS119" s="3"/>
      <c r="DBT119" s="3"/>
      <c r="DBU119" s="3"/>
      <c r="DBV119" s="3"/>
      <c r="DBW119" s="3"/>
      <c r="DBX119" s="3"/>
      <c r="DBY119" s="3"/>
      <c r="DBZ119" s="3"/>
      <c r="DCA119" s="3"/>
      <c r="DCB119" s="3"/>
      <c r="DCC119" s="3"/>
      <c r="DCD119" s="3"/>
      <c r="DCE119" s="3"/>
      <c r="DCF119" s="3"/>
      <c r="DCG119" s="3"/>
      <c r="DCH119" s="3"/>
      <c r="DCI119" s="3"/>
      <c r="DCJ119" s="3"/>
      <c r="DCK119" s="3"/>
      <c r="DCL119" s="3"/>
      <c r="DCM119" s="3"/>
      <c r="DCN119" s="3"/>
      <c r="DCO119" s="3"/>
      <c r="DCP119" s="3"/>
      <c r="DCQ119" s="3"/>
      <c r="DCR119" s="3"/>
      <c r="DCS119" s="3"/>
      <c r="DCT119" s="3"/>
      <c r="DCU119" s="3"/>
      <c r="DCV119" s="3"/>
      <c r="DCW119" s="3"/>
      <c r="DCX119" s="3"/>
      <c r="DCY119" s="3"/>
      <c r="DCZ119" s="3"/>
      <c r="DDA119" s="3"/>
      <c r="DDB119" s="3"/>
      <c r="DDC119" s="3"/>
      <c r="DDD119" s="3"/>
      <c r="DDE119" s="3"/>
      <c r="DDF119" s="3"/>
      <c r="DDG119" s="3"/>
      <c r="DDH119" s="3"/>
      <c r="DDI119" s="3"/>
      <c r="DDJ119" s="3"/>
      <c r="DDK119" s="3"/>
      <c r="DDL119" s="3"/>
      <c r="DDM119" s="3"/>
      <c r="DDN119" s="3"/>
      <c r="DDO119" s="3"/>
      <c r="DDP119" s="3"/>
      <c r="DDQ119" s="3"/>
      <c r="DDR119" s="3"/>
      <c r="DDS119" s="3"/>
      <c r="DDT119" s="3"/>
      <c r="DDU119" s="3"/>
      <c r="DDV119" s="3"/>
      <c r="DDW119" s="3"/>
      <c r="DDX119" s="3"/>
      <c r="DDY119" s="3"/>
      <c r="DDZ119" s="3"/>
      <c r="DEA119" s="3"/>
      <c r="DEB119" s="3"/>
      <c r="DEC119" s="3"/>
      <c r="DED119" s="3"/>
      <c r="DEE119" s="3"/>
      <c r="DEF119" s="3"/>
      <c r="DEG119" s="3"/>
      <c r="DEH119" s="3"/>
      <c r="DEI119" s="3"/>
      <c r="DEJ119" s="3"/>
      <c r="DEK119" s="3"/>
      <c r="DEL119" s="3"/>
      <c r="DEM119" s="3"/>
      <c r="DEN119" s="3"/>
      <c r="DEO119" s="3"/>
      <c r="DEP119" s="3"/>
      <c r="DEQ119" s="3"/>
      <c r="DER119" s="3"/>
      <c r="DES119" s="3"/>
      <c r="DET119" s="3"/>
      <c r="DEU119" s="3"/>
      <c r="DEV119" s="3"/>
      <c r="DEW119" s="3"/>
      <c r="DEX119" s="3"/>
      <c r="DEY119" s="3"/>
      <c r="DEZ119" s="3"/>
      <c r="DFA119" s="3"/>
      <c r="DFB119" s="3"/>
      <c r="DFC119" s="3"/>
      <c r="DFD119" s="3"/>
      <c r="DFE119" s="3"/>
      <c r="DFF119" s="3"/>
      <c r="DFG119" s="3"/>
      <c r="DFH119" s="3"/>
      <c r="DFI119" s="3"/>
      <c r="DFJ119" s="3"/>
      <c r="DFK119" s="3"/>
      <c r="DFL119" s="3"/>
      <c r="DFM119" s="3"/>
      <c r="DFN119" s="3"/>
      <c r="DFO119" s="3"/>
      <c r="DFP119" s="3"/>
      <c r="DFQ119" s="3"/>
      <c r="DFR119" s="3"/>
      <c r="DFS119" s="3"/>
      <c r="DFT119" s="3"/>
      <c r="DFU119" s="3"/>
      <c r="DFV119" s="3"/>
      <c r="DFW119" s="3"/>
      <c r="DFX119" s="3"/>
      <c r="DFY119" s="3"/>
      <c r="DFZ119" s="3"/>
      <c r="DGA119" s="3"/>
      <c r="DGB119" s="3"/>
      <c r="DGC119" s="3"/>
      <c r="DGD119" s="3"/>
      <c r="DGE119" s="3"/>
      <c r="DGF119" s="3"/>
      <c r="DGG119" s="3"/>
      <c r="DGH119" s="3"/>
      <c r="DGI119" s="3"/>
      <c r="DGJ119" s="3"/>
      <c r="DGK119" s="3"/>
      <c r="DGL119" s="3"/>
      <c r="DGM119" s="3"/>
      <c r="DGN119" s="3"/>
      <c r="DGO119" s="3"/>
      <c r="DGP119" s="3"/>
      <c r="DGQ119" s="3"/>
      <c r="DGR119" s="3"/>
      <c r="DGS119" s="3"/>
      <c r="DGT119" s="3"/>
      <c r="DGU119" s="3"/>
      <c r="DGV119" s="3"/>
      <c r="DGW119" s="3"/>
      <c r="DGX119" s="3"/>
      <c r="DGY119" s="3"/>
      <c r="DGZ119" s="3"/>
      <c r="DHA119" s="3"/>
      <c r="DHB119" s="3"/>
      <c r="DHC119" s="3"/>
      <c r="DHD119" s="3"/>
      <c r="DHE119" s="3"/>
      <c r="DHF119" s="3"/>
      <c r="DHG119" s="3"/>
      <c r="DHH119" s="3"/>
      <c r="DHI119" s="3"/>
      <c r="DHJ119" s="3"/>
      <c r="DHK119" s="3"/>
      <c r="DHL119" s="3"/>
      <c r="DHM119" s="3"/>
      <c r="DHN119" s="3"/>
      <c r="DHO119" s="3"/>
      <c r="DHP119" s="3"/>
      <c r="DHQ119" s="3"/>
      <c r="DHR119" s="3"/>
      <c r="DHS119" s="3"/>
      <c r="DHT119" s="3"/>
      <c r="DHU119" s="3"/>
      <c r="DHV119" s="3"/>
      <c r="DHW119" s="3"/>
      <c r="DHX119" s="3"/>
      <c r="DHY119" s="3"/>
      <c r="DHZ119" s="3"/>
      <c r="DIA119" s="3"/>
      <c r="DIB119" s="3"/>
      <c r="DIC119" s="3"/>
      <c r="DID119" s="3"/>
      <c r="DIE119" s="3"/>
      <c r="DIF119" s="3"/>
      <c r="DIG119" s="3"/>
      <c r="DIH119" s="3"/>
      <c r="DII119" s="3"/>
      <c r="DIJ119" s="3"/>
      <c r="DIK119" s="3"/>
      <c r="DIL119" s="3"/>
      <c r="DIM119" s="3"/>
      <c r="DIN119" s="3"/>
      <c r="DIO119" s="3"/>
      <c r="DIP119" s="3"/>
      <c r="DIQ119" s="3"/>
      <c r="DIR119" s="3"/>
      <c r="DIS119" s="3"/>
      <c r="DIT119" s="3"/>
      <c r="DIU119" s="3"/>
      <c r="DIV119" s="3"/>
      <c r="DIW119" s="3"/>
      <c r="DIX119" s="3"/>
      <c r="DIY119" s="3"/>
      <c r="DIZ119" s="3"/>
      <c r="DJA119" s="3"/>
      <c r="DJB119" s="3"/>
      <c r="DJC119" s="3"/>
      <c r="DJD119" s="3"/>
      <c r="DJE119" s="3"/>
      <c r="DJF119" s="3"/>
      <c r="DJG119" s="3"/>
      <c r="DJH119" s="3"/>
      <c r="DJI119" s="3"/>
      <c r="DJJ119" s="3"/>
      <c r="DJK119" s="3"/>
      <c r="DJL119" s="3"/>
      <c r="DJM119" s="3"/>
      <c r="DJN119" s="3"/>
      <c r="DJO119" s="3"/>
      <c r="DJP119" s="3"/>
      <c r="DJQ119" s="3"/>
      <c r="DJR119" s="3"/>
      <c r="DJS119" s="3"/>
      <c r="DJT119" s="3"/>
      <c r="DJU119" s="3"/>
      <c r="DJV119" s="3"/>
      <c r="DJW119" s="3"/>
      <c r="DJX119" s="3"/>
      <c r="DJY119" s="3"/>
      <c r="DJZ119" s="3"/>
      <c r="DKA119" s="3"/>
      <c r="DKB119" s="3"/>
      <c r="DKC119" s="3"/>
      <c r="DKD119" s="3"/>
      <c r="DKE119" s="3"/>
      <c r="DKF119" s="3"/>
      <c r="DKG119" s="3"/>
      <c r="DKH119" s="3"/>
      <c r="DKI119" s="3"/>
      <c r="DKJ119" s="3"/>
      <c r="DKK119" s="3"/>
      <c r="DKL119" s="3"/>
      <c r="DKM119" s="3"/>
      <c r="DKN119" s="3"/>
      <c r="DKO119" s="3"/>
      <c r="DKP119" s="3"/>
      <c r="DKQ119" s="3"/>
      <c r="DKR119" s="3"/>
      <c r="DKS119" s="3"/>
      <c r="DKT119" s="3"/>
      <c r="DKU119" s="3"/>
      <c r="DKV119" s="3"/>
      <c r="DKW119" s="3"/>
      <c r="DKX119" s="3"/>
      <c r="DKY119" s="3"/>
      <c r="DKZ119" s="3"/>
      <c r="DLA119" s="3"/>
      <c r="DLB119" s="3"/>
      <c r="DLC119" s="3"/>
      <c r="DLD119" s="3"/>
      <c r="DLE119" s="3"/>
      <c r="DLF119" s="3"/>
      <c r="DLG119" s="3"/>
      <c r="DLH119" s="3"/>
      <c r="DLI119" s="3"/>
      <c r="DLJ119" s="3"/>
      <c r="DLK119" s="3"/>
      <c r="DLL119" s="3"/>
      <c r="DLM119" s="3"/>
      <c r="DLN119" s="3"/>
      <c r="DLO119" s="3"/>
      <c r="DLP119" s="3"/>
      <c r="DLQ119" s="3"/>
      <c r="DLR119" s="3"/>
      <c r="DLS119" s="3"/>
      <c r="DLT119" s="3"/>
      <c r="DLU119" s="3"/>
      <c r="DLV119" s="3"/>
      <c r="DLW119" s="3"/>
      <c r="DLX119" s="3"/>
      <c r="DLY119" s="3"/>
      <c r="DLZ119" s="3"/>
      <c r="DMA119" s="3"/>
      <c r="DMB119" s="3"/>
      <c r="DMC119" s="3"/>
      <c r="DMD119" s="3"/>
      <c r="DME119" s="3"/>
      <c r="DMF119" s="3"/>
      <c r="DMG119" s="3"/>
      <c r="DMH119" s="3"/>
      <c r="DMI119" s="3"/>
      <c r="DMJ119" s="3"/>
      <c r="DMK119" s="3"/>
      <c r="DML119" s="3"/>
      <c r="DMM119" s="3"/>
      <c r="DMN119" s="3"/>
      <c r="DMO119" s="3"/>
      <c r="DMP119" s="3"/>
      <c r="DMQ119" s="3"/>
      <c r="DMR119" s="3"/>
      <c r="DMS119" s="3"/>
      <c r="DMT119" s="3"/>
      <c r="DMU119" s="3"/>
      <c r="DMV119" s="3"/>
      <c r="DMW119" s="3"/>
      <c r="DMX119" s="3"/>
      <c r="DMY119" s="3"/>
      <c r="DMZ119" s="3"/>
      <c r="DNA119" s="3"/>
      <c r="DNB119" s="3"/>
      <c r="DNC119" s="3"/>
      <c r="DND119" s="3"/>
      <c r="DNE119" s="3"/>
      <c r="DNF119" s="3"/>
      <c r="DNG119" s="3"/>
      <c r="DNH119" s="3"/>
      <c r="DNI119" s="3"/>
      <c r="DNJ119" s="3"/>
      <c r="DNK119" s="3"/>
      <c r="DNL119" s="3"/>
      <c r="DNM119" s="3"/>
      <c r="DNN119" s="3"/>
      <c r="DNO119" s="3"/>
      <c r="DNP119" s="3"/>
      <c r="DNQ119" s="3"/>
      <c r="DNR119" s="3"/>
      <c r="DNS119" s="3"/>
      <c r="DNT119" s="3"/>
      <c r="DNU119" s="3"/>
      <c r="DNV119" s="3"/>
      <c r="DNW119" s="3"/>
      <c r="DNX119" s="3"/>
      <c r="DNY119" s="3"/>
      <c r="DNZ119" s="3"/>
      <c r="DOA119" s="3"/>
      <c r="DOB119" s="3"/>
      <c r="DOC119" s="3"/>
      <c r="DOD119" s="3"/>
      <c r="DOE119" s="3"/>
      <c r="DOF119" s="3"/>
      <c r="DOG119" s="3"/>
      <c r="DOH119" s="3"/>
      <c r="DOI119" s="3"/>
      <c r="DOJ119" s="3"/>
      <c r="DOK119" s="3"/>
      <c r="DOL119" s="3"/>
      <c r="DOM119" s="3"/>
      <c r="DON119" s="3"/>
      <c r="DOO119" s="3"/>
      <c r="DOP119" s="3"/>
      <c r="DOQ119" s="3"/>
      <c r="DOR119" s="3"/>
      <c r="DOS119" s="3"/>
      <c r="DOT119" s="3"/>
      <c r="DOU119" s="3"/>
      <c r="DOV119" s="3"/>
      <c r="DOW119" s="3"/>
      <c r="DOX119" s="3"/>
      <c r="DOY119" s="3"/>
      <c r="DOZ119" s="3"/>
      <c r="DPA119" s="3"/>
      <c r="DPB119" s="3"/>
      <c r="DPC119" s="3"/>
      <c r="DPD119" s="3"/>
      <c r="DPE119" s="3"/>
      <c r="DPF119" s="3"/>
      <c r="DPG119" s="3"/>
      <c r="DPH119" s="3"/>
      <c r="DPI119" s="3"/>
      <c r="DPJ119" s="3"/>
      <c r="DPK119" s="3"/>
      <c r="DPL119" s="3"/>
      <c r="DPM119" s="3"/>
      <c r="DPN119" s="3"/>
      <c r="DPO119" s="3"/>
      <c r="DPP119" s="3"/>
      <c r="DPQ119" s="3"/>
      <c r="DPR119" s="3"/>
      <c r="DPS119" s="3"/>
      <c r="DPT119" s="3"/>
      <c r="DPU119" s="3"/>
      <c r="DPV119" s="3"/>
      <c r="DPW119" s="3"/>
      <c r="DPX119" s="3"/>
      <c r="DPY119" s="3"/>
      <c r="DPZ119" s="3"/>
      <c r="DQA119" s="3"/>
      <c r="DQB119" s="3"/>
      <c r="DQC119" s="3"/>
      <c r="DQD119" s="3"/>
      <c r="DQE119" s="3"/>
      <c r="DQF119" s="3"/>
      <c r="DQG119" s="3"/>
      <c r="DQH119" s="3"/>
      <c r="DQI119" s="3"/>
      <c r="DQJ119" s="3"/>
      <c r="DQK119" s="3"/>
      <c r="DQL119" s="3"/>
      <c r="DQM119" s="3"/>
      <c r="DQN119" s="3"/>
      <c r="DQO119" s="3"/>
      <c r="DQP119" s="3"/>
      <c r="DQQ119" s="3"/>
      <c r="DQR119" s="3"/>
      <c r="DQS119" s="3"/>
      <c r="DQT119" s="3"/>
      <c r="DQU119" s="3"/>
      <c r="DQV119" s="3"/>
      <c r="DQW119" s="3"/>
      <c r="DQX119" s="3"/>
      <c r="DQY119" s="3"/>
      <c r="DQZ119" s="3"/>
      <c r="DRA119" s="3"/>
      <c r="DRB119" s="3"/>
      <c r="DRC119" s="3"/>
      <c r="DRD119" s="3"/>
      <c r="DRE119" s="3"/>
      <c r="DRF119" s="3"/>
      <c r="DRG119" s="3"/>
      <c r="DRH119" s="3"/>
      <c r="DRI119" s="3"/>
      <c r="DRJ119" s="3"/>
      <c r="DRK119" s="3"/>
      <c r="DRL119" s="3"/>
      <c r="DRM119" s="3"/>
      <c r="DRN119" s="3"/>
      <c r="DRO119" s="3"/>
      <c r="DRP119" s="3"/>
      <c r="DRQ119" s="3"/>
      <c r="DRR119" s="3"/>
      <c r="DRS119" s="3"/>
      <c r="DRT119" s="3"/>
      <c r="DRU119" s="3"/>
      <c r="DRV119" s="3"/>
      <c r="DRW119" s="3"/>
      <c r="DRX119" s="3"/>
      <c r="DRY119" s="3"/>
      <c r="DRZ119" s="3"/>
      <c r="DSA119" s="3"/>
      <c r="DSB119" s="3"/>
      <c r="DSC119" s="3"/>
      <c r="DSD119" s="3"/>
      <c r="DSE119" s="3"/>
      <c r="DSF119" s="3"/>
      <c r="DSG119" s="3"/>
      <c r="DSH119" s="3"/>
      <c r="DSI119" s="3"/>
      <c r="DSJ119" s="3"/>
      <c r="DSK119" s="3"/>
      <c r="DSL119" s="3"/>
      <c r="DSM119" s="3"/>
      <c r="DSN119" s="3"/>
      <c r="DSO119" s="3"/>
      <c r="DSP119" s="3"/>
      <c r="DSQ119" s="3"/>
      <c r="DSR119" s="3"/>
      <c r="DSS119" s="3"/>
      <c r="DST119" s="3"/>
      <c r="DSU119" s="3"/>
      <c r="DSV119" s="3"/>
      <c r="DSW119" s="3"/>
      <c r="DSX119" s="3"/>
      <c r="DSY119" s="3"/>
      <c r="DSZ119" s="3"/>
      <c r="DTA119" s="3"/>
      <c r="DTB119" s="3"/>
      <c r="DTC119" s="3"/>
      <c r="DTD119" s="3"/>
      <c r="DTE119" s="3"/>
      <c r="DTF119" s="3"/>
      <c r="DTG119" s="3"/>
      <c r="DTH119" s="3"/>
      <c r="DTI119" s="3"/>
      <c r="DTJ119" s="3"/>
      <c r="DTK119" s="3"/>
      <c r="DTL119" s="3"/>
      <c r="DTM119" s="3"/>
      <c r="DTN119" s="3"/>
      <c r="DTO119" s="3"/>
      <c r="DTP119" s="3"/>
      <c r="DTQ119" s="3"/>
      <c r="DTR119" s="3"/>
      <c r="DTS119" s="3"/>
      <c r="DTT119" s="3"/>
      <c r="DTU119" s="3"/>
      <c r="DTV119" s="3"/>
      <c r="DTW119" s="3"/>
      <c r="DTX119" s="3"/>
      <c r="DTY119" s="3"/>
      <c r="DTZ119" s="3"/>
      <c r="DUA119" s="3"/>
      <c r="DUB119" s="3"/>
      <c r="DUC119" s="3"/>
      <c r="DUD119" s="3"/>
      <c r="DUE119" s="3"/>
      <c r="DUF119" s="3"/>
      <c r="DUG119" s="3"/>
      <c r="DUH119" s="3"/>
      <c r="DUI119" s="3"/>
      <c r="DUJ119" s="3"/>
      <c r="DUK119" s="3"/>
      <c r="DUL119" s="3"/>
      <c r="DUM119" s="3"/>
      <c r="DUN119" s="3"/>
      <c r="DUO119" s="3"/>
      <c r="DUP119" s="3"/>
      <c r="DUQ119" s="3"/>
      <c r="DUR119" s="3"/>
      <c r="DUS119" s="3"/>
      <c r="DUT119" s="3"/>
      <c r="DUU119" s="3"/>
      <c r="DUV119" s="3"/>
      <c r="DUW119" s="3"/>
      <c r="DUX119" s="3"/>
      <c r="DUY119" s="3"/>
      <c r="DUZ119" s="3"/>
      <c r="DVA119" s="3"/>
      <c r="DVB119" s="3"/>
      <c r="DVC119" s="3"/>
      <c r="DVD119" s="3"/>
      <c r="DVE119" s="3"/>
      <c r="DVF119" s="3"/>
      <c r="DVG119" s="3"/>
      <c r="DVH119" s="3"/>
      <c r="DVI119" s="3"/>
      <c r="DVJ119" s="3"/>
      <c r="DVK119" s="3"/>
      <c r="DVL119" s="3"/>
      <c r="DVM119" s="3"/>
      <c r="DVN119" s="3"/>
      <c r="DVO119" s="3"/>
      <c r="DVP119" s="3"/>
      <c r="DVQ119" s="3"/>
      <c r="DVR119" s="3"/>
      <c r="DVS119" s="3"/>
      <c r="DVT119" s="3"/>
      <c r="DVU119" s="3"/>
      <c r="DVV119" s="3"/>
      <c r="DVW119" s="3"/>
      <c r="DVX119" s="3"/>
      <c r="DVY119" s="3"/>
      <c r="DVZ119" s="3"/>
      <c r="DWA119" s="3"/>
      <c r="DWB119" s="3"/>
      <c r="DWC119" s="3"/>
      <c r="DWD119" s="3"/>
      <c r="DWE119" s="3"/>
      <c r="DWF119" s="3"/>
      <c r="DWG119" s="3"/>
      <c r="DWH119" s="3"/>
      <c r="DWI119" s="3"/>
      <c r="DWJ119" s="3"/>
      <c r="DWK119" s="3"/>
      <c r="DWL119" s="3"/>
      <c r="DWM119" s="3"/>
      <c r="DWN119" s="3"/>
      <c r="DWO119" s="3"/>
      <c r="DWP119" s="3"/>
      <c r="DWQ119" s="3"/>
      <c r="DWR119" s="3"/>
      <c r="DWS119" s="3"/>
      <c r="DWT119" s="3"/>
      <c r="DWU119" s="3"/>
      <c r="DWV119" s="3"/>
      <c r="DWW119" s="3"/>
      <c r="DWX119" s="3"/>
      <c r="DWY119" s="3"/>
      <c r="DWZ119" s="3"/>
      <c r="DXA119" s="3"/>
      <c r="DXB119" s="3"/>
      <c r="DXC119" s="3"/>
      <c r="DXD119" s="3"/>
      <c r="DXE119" s="3"/>
      <c r="DXF119" s="3"/>
      <c r="DXG119" s="3"/>
      <c r="DXH119" s="3"/>
      <c r="DXI119" s="3"/>
      <c r="DXJ119" s="3"/>
      <c r="DXK119" s="3"/>
      <c r="DXL119" s="3"/>
      <c r="DXM119" s="3"/>
      <c r="DXN119" s="3"/>
      <c r="DXO119" s="3"/>
      <c r="DXP119" s="3"/>
      <c r="DXQ119" s="3"/>
      <c r="DXR119" s="3"/>
      <c r="DXS119" s="3"/>
      <c r="DXT119" s="3"/>
      <c r="DXU119" s="3"/>
      <c r="DXV119" s="3"/>
      <c r="DXW119" s="3"/>
      <c r="DXX119" s="3"/>
      <c r="DXY119" s="3"/>
      <c r="DXZ119" s="3"/>
      <c r="DYA119" s="3"/>
      <c r="DYB119" s="3"/>
      <c r="DYC119" s="3"/>
      <c r="DYD119" s="3"/>
      <c r="DYE119" s="3"/>
      <c r="DYF119" s="3"/>
      <c r="DYG119" s="3"/>
      <c r="DYH119" s="3"/>
      <c r="DYI119" s="3"/>
      <c r="DYJ119" s="3"/>
      <c r="DYK119" s="3"/>
      <c r="DYL119" s="3"/>
      <c r="DYM119" s="3"/>
      <c r="DYN119" s="3"/>
      <c r="DYO119" s="3"/>
      <c r="DYP119" s="3"/>
      <c r="DYQ119" s="3"/>
      <c r="DYR119" s="3"/>
      <c r="DYS119" s="3"/>
      <c r="DYT119" s="3"/>
      <c r="DYU119" s="3"/>
      <c r="DYV119" s="3"/>
      <c r="DYW119" s="3"/>
      <c r="DYX119" s="3"/>
      <c r="DYY119" s="3"/>
      <c r="DYZ119" s="3"/>
      <c r="DZA119" s="3"/>
      <c r="DZB119" s="3"/>
      <c r="DZC119" s="3"/>
      <c r="DZD119" s="3"/>
      <c r="DZE119" s="3"/>
      <c r="DZF119" s="3"/>
      <c r="DZG119" s="3"/>
      <c r="DZH119" s="3"/>
      <c r="DZI119" s="3"/>
      <c r="DZJ119" s="3"/>
      <c r="DZK119" s="3"/>
      <c r="DZL119" s="3"/>
      <c r="DZM119" s="3"/>
      <c r="DZN119" s="3"/>
      <c r="DZO119" s="3"/>
      <c r="DZP119" s="3"/>
      <c r="DZQ119" s="3"/>
      <c r="DZR119" s="3"/>
      <c r="DZS119" s="3"/>
      <c r="DZT119" s="3"/>
      <c r="DZU119" s="3"/>
      <c r="DZV119" s="3"/>
      <c r="DZW119" s="3"/>
      <c r="DZX119" s="3"/>
      <c r="DZY119" s="3"/>
      <c r="DZZ119" s="3"/>
      <c r="EAA119" s="3"/>
      <c r="EAB119" s="3"/>
      <c r="EAC119" s="3"/>
      <c r="EAD119" s="3"/>
      <c r="EAE119" s="3"/>
      <c r="EAF119" s="3"/>
      <c r="EAG119" s="3"/>
      <c r="EAH119" s="3"/>
      <c r="EAI119" s="3"/>
      <c r="EAJ119" s="3"/>
      <c r="EAK119" s="3"/>
      <c r="EAL119" s="3"/>
      <c r="EAM119" s="3"/>
      <c r="EAN119" s="3"/>
      <c r="EAO119" s="3"/>
      <c r="EAP119" s="3"/>
      <c r="EAQ119" s="3"/>
      <c r="EAR119" s="3"/>
      <c r="EAS119" s="3"/>
      <c r="EAT119" s="3"/>
      <c r="EAU119" s="3"/>
      <c r="EAV119" s="3"/>
      <c r="EAW119" s="3"/>
      <c r="EAX119" s="3"/>
      <c r="EAY119" s="3"/>
      <c r="EAZ119" s="3"/>
      <c r="EBA119" s="3"/>
      <c r="EBB119" s="3"/>
      <c r="EBC119" s="3"/>
      <c r="EBD119" s="3"/>
      <c r="EBE119" s="3"/>
      <c r="EBF119" s="3"/>
      <c r="EBG119" s="3"/>
      <c r="EBH119" s="3"/>
      <c r="EBI119" s="3"/>
      <c r="EBJ119" s="3"/>
      <c r="EBK119" s="3"/>
      <c r="EBL119" s="3"/>
      <c r="EBM119" s="3"/>
      <c r="EBN119" s="3"/>
      <c r="EBO119" s="3"/>
      <c r="EBP119" s="3"/>
      <c r="EBQ119" s="3"/>
      <c r="EBR119" s="3"/>
      <c r="EBS119" s="3"/>
      <c r="EBT119" s="3"/>
      <c r="EBU119" s="3"/>
      <c r="EBV119" s="3"/>
      <c r="EBW119" s="3"/>
      <c r="EBX119" s="3"/>
      <c r="EBY119" s="3"/>
      <c r="EBZ119" s="3"/>
      <c r="ECA119" s="3"/>
      <c r="ECB119" s="3"/>
      <c r="ECC119" s="3"/>
      <c r="ECD119" s="3"/>
      <c r="ECE119" s="3"/>
      <c r="ECF119" s="3"/>
      <c r="ECG119" s="3"/>
      <c r="ECH119" s="3"/>
      <c r="ECI119" s="3"/>
      <c r="ECJ119" s="3"/>
      <c r="ECK119" s="3"/>
      <c r="ECL119" s="3"/>
      <c r="ECM119" s="3"/>
      <c r="ECN119" s="3"/>
      <c r="ECO119" s="3"/>
      <c r="ECP119" s="3"/>
      <c r="ECQ119" s="3"/>
      <c r="ECR119" s="3"/>
      <c r="ECS119" s="3"/>
      <c r="ECT119" s="3"/>
      <c r="ECU119" s="3"/>
      <c r="ECV119" s="3"/>
      <c r="ECW119" s="3"/>
      <c r="ECX119" s="3"/>
      <c r="ECY119" s="3"/>
      <c r="ECZ119" s="3"/>
      <c r="EDA119" s="3"/>
      <c r="EDB119" s="3"/>
      <c r="EDC119" s="3"/>
      <c r="EDD119" s="3"/>
      <c r="EDE119" s="3"/>
      <c r="EDF119" s="3"/>
      <c r="EDG119" s="3"/>
      <c r="EDH119" s="3"/>
      <c r="EDI119" s="3"/>
      <c r="EDJ119" s="3"/>
      <c r="EDK119" s="3"/>
      <c r="EDL119" s="3"/>
      <c r="EDM119" s="3"/>
      <c r="EDN119" s="3"/>
      <c r="EDO119" s="3"/>
      <c r="EDP119" s="3"/>
      <c r="EDQ119" s="3"/>
      <c r="EDR119" s="3"/>
      <c r="EDS119" s="3"/>
      <c r="EDT119" s="3"/>
      <c r="EDU119" s="3"/>
      <c r="EDV119" s="3"/>
      <c r="EDW119" s="3"/>
      <c r="EDX119" s="3"/>
      <c r="EDY119" s="3"/>
      <c r="EDZ119" s="3"/>
      <c r="EEA119" s="3"/>
      <c r="EEB119" s="3"/>
      <c r="EEC119" s="3"/>
      <c r="EED119" s="3"/>
      <c r="EEE119" s="3"/>
      <c r="EEF119" s="3"/>
      <c r="EEG119" s="3"/>
      <c r="EEH119" s="3"/>
      <c r="EEI119" s="3"/>
      <c r="EEJ119" s="3"/>
      <c r="EEK119" s="3"/>
      <c r="EEL119" s="3"/>
      <c r="EEM119" s="3"/>
      <c r="EEN119" s="3"/>
      <c r="EEO119" s="3"/>
      <c r="EEP119" s="3"/>
      <c r="EEQ119" s="3"/>
      <c r="EER119" s="3"/>
      <c r="EES119" s="3"/>
      <c r="EET119" s="3"/>
      <c r="EEU119" s="3"/>
      <c r="EEV119" s="3"/>
      <c r="EEW119" s="3"/>
      <c r="EEX119" s="3"/>
      <c r="EEY119" s="3"/>
      <c r="EEZ119" s="3"/>
      <c r="EFA119" s="3"/>
      <c r="EFB119" s="3"/>
      <c r="EFC119" s="3"/>
      <c r="EFD119" s="3"/>
      <c r="EFE119" s="3"/>
      <c r="EFF119" s="3"/>
      <c r="EFG119" s="3"/>
      <c r="EFH119" s="3"/>
      <c r="EFI119" s="3"/>
      <c r="EFJ119" s="3"/>
      <c r="EFK119" s="3"/>
      <c r="EFL119" s="3"/>
      <c r="EFM119" s="3"/>
      <c r="EFN119" s="3"/>
      <c r="EFO119" s="3"/>
      <c r="EFP119" s="3"/>
      <c r="EFQ119" s="3"/>
      <c r="EFR119" s="3"/>
      <c r="EFS119" s="3"/>
      <c r="EFT119" s="3"/>
      <c r="EFU119" s="3"/>
      <c r="EFV119" s="3"/>
      <c r="EFW119" s="3"/>
      <c r="EFX119" s="3"/>
      <c r="EFY119" s="3"/>
      <c r="EFZ119" s="3"/>
      <c r="EGA119" s="3"/>
      <c r="EGB119" s="3"/>
      <c r="EGC119" s="3"/>
      <c r="EGD119" s="3"/>
      <c r="EGE119" s="3"/>
      <c r="EGF119" s="3"/>
      <c r="EGG119" s="3"/>
      <c r="EGH119" s="3"/>
      <c r="EGI119" s="3"/>
      <c r="EGJ119" s="3"/>
      <c r="EGK119" s="3"/>
      <c r="EGL119" s="3"/>
      <c r="EGM119" s="3"/>
      <c r="EGN119" s="3"/>
      <c r="EGO119" s="3"/>
      <c r="EGP119" s="3"/>
      <c r="EGQ119" s="3"/>
      <c r="EGR119" s="3"/>
      <c r="EGS119" s="3"/>
      <c r="EGT119" s="3"/>
      <c r="EGU119" s="3"/>
      <c r="EGV119" s="3"/>
      <c r="EGW119" s="3"/>
      <c r="EGX119" s="3"/>
      <c r="EGY119" s="3"/>
      <c r="EGZ119" s="3"/>
      <c r="EHA119" s="3"/>
      <c r="EHB119" s="3"/>
      <c r="EHC119" s="3"/>
      <c r="EHD119" s="3"/>
      <c r="EHE119" s="3"/>
      <c r="EHF119" s="3"/>
      <c r="EHG119" s="3"/>
      <c r="EHH119" s="3"/>
      <c r="EHI119" s="3"/>
      <c r="EHJ119" s="3"/>
      <c r="EHK119" s="3"/>
      <c r="EHL119" s="3"/>
      <c r="EHM119" s="3"/>
      <c r="EHN119" s="3"/>
      <c r="EHO119" s="3"/>
      <c r="EHP119" s="3"/>
      <c r="EHQ119" s="3"/>
      <c r="EHR119" s="3"/>
      <c r="EHS119" s="3"/>
      <c r="EHT119" s="3"/>
      <c r="EHU119" s="3"/>
      <c r="EHV119" s="3"/>
      <c r="EHW119" s="3"/>
      <c r="EHX119" s="3"/>
      <c r="EHY119" s="3"/>
      <c r="EHZ119" s="3"/>
      <c r="EIA119" s="3"/>
      <c r="EIB119" s="3"/>
      <c r="EIC119" s="3"/>
      <c r="EID119" s="3"/>
      <c r="EIE119" s="3"/>
      <c r="EIF119" s="3"/>
      <c r="EIG119" s="3"/>
      <c r="EIH119" s="3"/>
      <c r="EII119" s="3"/>
      <c r="EIJ119" s="3"/>
      <c r="EIK119" s="3"/>
      <c r="EIL119" s="3"/>
      <c r="EIM119" s="3"/>
      <c r="EIN119" s="3"/>
      <c r="EIO119" s="3"/>
      <c r="EIP119" s="3"/>
      <c r="EIQ119" s="3"/>
      <c r="EIR119" s="3"/>
      <c r="EIS119" s="3"/>
      <c r="EIT119" s="3"/>
      <c r="EIU119" s="3"/>
      <c r="EIV119" s="3"/>
      <c r="EIW119" s="3"/>
      <c r="EIX119" s="3"/>
      <c r="EIY119" s="3"/>
      <c r="EIZ119" s="3"/>
      <c r="EJA119" s="3"/>
      <c r="EJB119" s="3"/>
      <c r="EJC119" s="3"/>
      <c r="EJD119" s="3"/>
      <c r="EJE119" s="3"/>
      <c r="EJF119" s="3"/>
      <c r="EJG119" s="3"/>
      <c r="EJH119" s="3"/>
      <c r="EJI119" s="3"/>
      <c r="EJJ119" s="3"/>
      <c r="EJK119" s="3"/>
      <c r="EJL119" s="3"/>
      <c r="EJM119" s="3"/>
      <c r="EJN119" s="3"/>
      <c r="EJO119" s="3"/>
      <c r="EJP119" s="3"/>
      <c r="EJQ119" s="3"/>
      <c r="EJR119" s="3"/>
      <c r="EJS119" s="3"/>
      <c r="EJT119" s="3"/>
      <c r="EJU119" s="3"/>
      <c r="EJV119" s="3"/>
      <c r="EJW119" s="3"/>
      <c r="EJX119" s="3"/>
      <c r="EJY119" s="3"/>
      <c r="EJZ119" s="3"/>
      <c r="EKA119" s="3"/>
      <c r="EKB119" s="3"/>
      <c r="EKC119" s="3"/>
      <c r="EKD119" s="3"/>
      <c r="EKE119" s="3"/>
      <c r="EKF119" s="3"/>
      <c r="EKG119" s="3"/>
      <c r="EKH119" s="3"/>
      <c r="EKI119" s="3"/>
      <c r="EKJ119" s="3"/>
      <c r="EKK119" s="3"/>
      <c r="EKL119" s="3"/>
      <c r="EKM119" s="3"/>
      <c r="EKN119" s="3"/>
      <c r="EKO119" s="3"/>
      <c r="EKP119" s="3"/>
      <c r="EKQ119" s="3"/>
      <c r="EKR119" s="3"/>
      <c r="EKS119" s="3"/>
      <c r="EKT119" s="3"/>
      <c r="EKU119" s="3"/>
      <c r="EKV119" s="3"/>
      <c r="EKW119" s="3"/>
      <c r="EKX119" s="3"/>
      <c r="EKY119" s="3"/>
      <c r="EKZ119" s="3"/>
      <c r="ELA119" s="3"/>
      <c r="ELB119" s="3"/>
      <c r="ELC119" s="3"/>
      <c r="ELD119" s="3"/>
      <c r="ELE119" s="3"/>
      <c r="ELF119" s="3"/>
      <c r="ELG119" s="3"/>
      <c r="ELH119" s="3"/>
      <c r="ELI119" s="3"/>
      <c r="ELJ119" s="3"/>
      <c r="ELK119" s="3"/>
      <c r="ELL119" s="3"/>
      <c r="ELM119" s="3"/>
      <c r="ELN119" s="3"/>
      <c r="ELO119" s="3"/>
      <c r="ELP119" s="3"/>
      <c r="ELQ119" s="3"/>
      <c r="ELR119" s="3"/>
      <c r="ELS119" s="3"/>
      <c r="ELT119" s="3"/>
      <c r="ELU119" s="3"/>
      <c r="ELV119" s="3"/>
      <c r="ELW119" s="3"/>
      <c r="ELX119" s="3"/>
      <c r="ELY119" s="3"/>
      <c r="ELZ119" s="3"/>
      <c r="EMA119" s="3"/>
      <c r="EMB119" s="3"/>
      <c r="EMC119" s="3"/>
      <c r="EMD119" s="3"/>
      <c r="EME119" s="3"/>
      <c r="EMF119" s="3"/>
      <c r="EMG119" s="3"/>
      <c r="EMH119" s="3"/>
      <c r="EMI119" s="3"/>
      <c r="EMJ119" s="3"/>
      <c r="EMK119" s="3"/>
      <c r="EML119" s="3"/>
      <c r="EMM119" s="3"/>
      <c r="EMN119" s="3"/>
      <c r="EMO119" s="3"/>
      <c r="EMP119" s="3"/>
      <c r="EMQ119" s="3"/>
      <c r="EMR119" s="3"/>
      <c r="EMS119" s="3"/>
      <c r="EMT119" s="3"/>
      <c r="EMU119" s="3"/>
      <c r="EMV119" s="3"/>
      <c r="EMW119" s="3"/>
      <c r="EMX119" s="3"/>
      <c r="EMY119" s="3"/>
      <c r="EMZ119" s="3"/>
      <c r="ENA119" s="3"/>
      <c r="ENB119" s="3"/>
      <c r="ENC119" s="3"/>
      <c r="END119" s="3"/>
      <c r="ENE119" s="3"/>
      <c r="ENF119" s="3"/>
      <c r="ENG119" s="3"/>
      <c r="ENH119" s="3"/>
      <c r="ENI119" s="3"/>
      <c r="ENJ119" s="3"/>
      <c r="ENK119" s="3"/>
      <c r="ENL119" s="3"/>
      <c r="ENM119" s="3"/>
      <c r="ENN119" s="3"/>
      <c r="ENO119" s="3"/>
      <c r="ENP119" s="3"/>
      <c r="ENQ119" s="3"/>
      <c r="ENR119" s="3"/>
      <c r="ENS119" s="3"/>
      <c r="ENT119" s="3"/>
      <c r="ENU119" s="3"/>
      <c r="ENV119" s="3"/>
      <c r="ENW119" s="3"/>
      <c r="ENX119" s="3"/>
      <c r="ENY119" s="3"/>
      <c r="ENZ119" s="3"/>
      <c r="EOA119" s="3"/>
      <c r="EOB119" s="3"/>
      <c r="EOC119" s="3"/>
      <c r="EOD119" s="3"/>
      <c r="EOE119" s="3"/>
      <c r="EOF119" s="3"/>
      <c r="EOG119" s="3"/>
      <c r="EOH119" s="3"/>
      <c r="EOI119" s="3"/>
      <c r="EOJ119" s="3"/>
      <c r="EOK119" s="3"/>
      <c r="EOL119" s="3"/>
      <c r="EOM119" s="3"/>
      <c r="EON119" s="3"/>
      <c r="EOO119" s="3"/>
      <c r="EOP119" s="3"/>
      <c r="EOQ119" s="3"/>
      <c r="EOR119" s="3"/>
      <c r="EOS119" s="3"/>
      <c r="EOT119" s="3"/>
      <c r="EOU119" s="3"/>
      <c r="EOV119" s="3"/>
      <c r="EOW119" s="3"/>
      <c r="EOX119" s="3"/>
      <c r="EOY119" s="3"/>
      <c r="EOZ119" s="3"/>
      <c r="EPA119" s="3"/>
      <c r="EPB119" s="3"/>
      <c r="EPC119" s="3"/>
      <c r="EPD119" s="3"/>
      <c r="EPE119" s="3"/>
      <c r="EPF119" s="3"/>
      <c r="EPG119" s="3"/>
      <c r="EPH119" s="3"/>
      <c r="EPI119" s="3"/>
      <c r="EPJ119" s="3"/>
      <c r="EPK119" s="3"/>
      <c r="EPL119" s="3"/>
      <c r="EPM119" s="3"/>
      <c r="EPN119" s="3"/>
      <c r="EPO119" s="3"/>
      <c r="EPP119" s="3"/>
      <c r="EPQ119" s="3"/>
      <c r="EPR119" s="3"/>
      <c r="EPS119" s="3"/>
      <c r="EPT119" s="3"/>
      <c r="EPU119" s="3"/>
      <c r="EPV119" s="3"/>
      <c r="EPW119" s="3"/>
      <c r="EPX119" s="3"/>
      <c r="EPY119" s="3"/>
      <c r="EPZ119" s="3"/>
      <c r="EQA119" s="3"/>
      <c r="EQB119" s="3"/>
      <c r="EQC119" s="3"/>
      <c r="EQD119" s="3"/>
      <c r="EQE119" s="3"/>
      <c r="EQF119" s="3"/>
      <c r="EQG119" s="3"/>
      <c r="EQH119" s="3"/>
      <c r="EQI119" s="3"/>
      <c r="EQJ119" s="3"/>
      <c r="EQK119" s="3"/>
      <c r="EQL119" s="3"/>
      <c r="EQM119" s="3"/>
      <c r="EQN119" s="3"/>
      <c r="EQO119" s="3"/>
      <c r="EQP119" s="3"/>
      <c r="EQQ119" s="3"/>
      <c r="EQR119" s="3"/>
      <c r="EQS119" s="3"/>
      <c r="EQT119" s="3"/>
      <c r="EQU119" s="3"/>
      <c r="EQV119" s="3"/>
      <c r="EQW119" s="3"/>
      <c r="EQX119" s="3"/>
      <c r="EQY119" s="3"/>
      <c r="EQZ119" s="3"/>
      <c r="ERA119" s="3"/>
      <c r="ERB119" s="3"/>
      <c r="ERC119" s="3"/>
      <c r="ERD119" s="3"/>
      <c r="ERE119" s="3"/>
      <c r="ERF119" s="3"/>
      <c r="ERG119" s="3"/>
      <c r="ERH119" s="3"/>
      <c r="ERI119" s="3"/>
      <c r="ERJ119" s="3"/>
      <c r="ERK119" s="3"/>
      <c r="ERL119" s="3"/>
      <c r="ERM119" s="3"/>
      <c r="ERN119" s="3"/>
      <c r="ERO119" s="3"/>
      <c r="ERP119" s="3"/>
      <c r="ERQ119" s="3"/>
      <c r="ERR119" s="3"/>
      <c r="ERS119" s="3"/>
      <c r="ERT119" s="3"/>
      <c r="ERU119" s="3"/>
      <c r="ERV119" s="3"/>
      <c r="ERW119" s="3"/>
      <c r="ERX119" s="3"/>
      <c r="ERY119" s="3"/>
      <c r="ERZ119" s="3"/>
      <c r="ESA119" s="3"/>
      <c r="ESB119" s="3"/>
      <c r="ESC119" s="3"/>
      <c r="ESD119" s="3"/>
      <c r="ESE119" s="3"/>
      <c r="ESF119" s="3"/>
      <c r="ESG119" s="3"/>
      <c r="ESH119" s="3"/>
      <c r="ESI119" s="3"/>
      <c r="ESJ119" s="3"/>
      <c r="ESK119" s="3"/>
      <c r="ESL119" s="3"/>
      <c r="ESM119" s="3"/>
      <c r="ESN119" s="3"/>
      <c r="ESO119" s="3"/>
      <c r="ESP119" s="3"/>
      <c r="ESQ119" s="3"/>
      <c r="ESR119" s="3"/>
      <c r="ESS119" s="3"/>
      <c r="EST119" s="3"/>
      <c r="ESU119" s="3"/>
      <c r="ESV119" s="3"/>
      <c r="ESW119" s="3"/>
      <c r="ESX119" s="3"/>
      <c r="ESY119" s="3"/>
      <c r="ESZ119" s="3"/>
      <c r="ETA119" s="3"/>
      <c r="ETB119" s="3"/>
      <c r="ETC119" s="3"/>
      <c r="ETD119" s="3"/>
      <c r="ETE119" s="3"/>
      <c r="ETF119" s="3"/>
      <c r="ETG119" s="3"/>
      <c r="ETH119" s="3"/>
      <c r="ETI119" s="3"/>
      <c r="ETJ119" s="3"/>
      <c r="ETK119" s="3"/>
      <c r="ETL119" s="3"/>
      <c r="ETM119" s="3"/>
      <c r="ETN119" s="3"/>
      <c r="ETO119" s="3"/>
      <c r="ETP119" s="3"/>
      <c r="ETQ119" s="3"/>
      <c r="ETR119" s="3"/>
      <c r="ETS119" s="3"/>
      <c r="ETT119" s="3"/>
      <c r="ETU119" s="3"/>
      <c r="ETV119" s="3"/>
      <c r="ETW119" s="3"/>
      <c r="ETX119" s="3"/>
      <c r="ETY119" s="3"/>
      <c r="ETZ119" s="3"/>
      <c r="EUA119" s="3"/>
      <c r="EUB119" s="3"/>
      <c r="EUC119" s="3"/>
      <c r="EUD119" s="3"/>
      <c r="EUE119" s="3"/>
      <c r="EUF119" s="3"/>
      <c r="EUG119" s="3"/>
      <c r="EUH119" s="3"/>
      <c r="EUI119" s="3"/>
      <c r="EUJ119" s="3"/>
      <c r="EUK119" s="3"/>
      <c r="EUL119" s="3"/>
      <c r="EUM119" s="3"/>
      <c r="EUN119" s="3"/>
      <c r="EUO119" s="3"/>
      <c r="EUP119" s="3"/>
      <c r="EUQ119" s="3"/>
      <c r="EUR119" s="3"/>
      <c r="EUS119" s="3"/>
      <c r="EUT119" s="3"/>
      <c r="EUU119" s="3"/>
      <c r="EUV119" s="3"/>
      <c r="EUW119" s="3"/>
      <c r="EUX119" s="3"/>
      <c r="EUY119" s="3"/>
      <c r="EUZ119" s="3"/>
      <c r="EVA119" s="3"/>
      <c r="EVB119" s="3"/>
      <c r="EVC119" s="3"/>
      <c r="EVD119" s="3"/>
      <c r="EVE119" s="3"/>
      <c r="EVF119" s="3"/>
      <c r="EVG119" s="3"/>
      <c r="EVH119" s="3"/>
      <c r="EVI119" s="3"/>
      <c r="EVJ119" s="3"/>
      <c r="EVK119" s="3"/>
      <c r="EVL119" s="3"/>
      <c r="EVM119" s="3"/>
      <c r="EVN119" s="3"/>
      <c r="EVO119" s="3"/>
      <c r="EVP119" s="3"/>
      <c r="EVQ119" s="3"/>
      <c r="EVR119" s="3"/>
      <c r="EVS119" s="3"/>
      <c r="EVT119" s="3"/>
      <c r="EVU119" s="3"/>
      <c r="EVV119" s="3"/>
      <c r="EVW119" s="3"/>
      <c r="EVX119" s="3"/>
      <c r="EVY119" s="3"/>
      <c r="EVZ119" s="3"/>
      <c r="EWA119" s="3"/>
      <c r="EWB119" s="3"/>
      <c r="EWC119" s="3"/>
      <c r="EWD119" s="3"/>
      <c r="EWE119" s="3"/>
      <c r="EWF119" s="3"/>
      <c r="EWG119" s="3"/>
      <c r="EWH119" s="3"/>
      <c r="EWI119" s="3"/>
      <c r="EWJ119" s="3"/>
      <c r="EWK119" s="3"/>
      <c r="EWL119" s="3"/>
      <c r="EWM119" s="3"/>
      <c r="EWN119" s="3"/>
      <c r="EWO119" s="3"/>
      <c r="EWP119" s="3"/>
      <c r="EWQ119" s="3"/>
      <c r="EWR119" s="3"/>
      <c r="EWS119" s="3"/>
      <c r="EWT119" s="3"/>
      <c r="EWU119" s="3"/>
      <c r="EWV119" s="3"/>
      <c r="EWW119" s="3"/>
      <c r="EWX119" s="3"/>
      <c r="EWY119" s="3"/>
      <c r="EWZ119" s="3"/>
      <c r="EXA119" s="3"/>
      <c r="EXB119" s="3"/>
      <c r="EXC119" s="3"/>
      <c r="EXD119" s="3"/>
      <c r="EXE119" s="3"/>
      <c r="EXF119" s="3"/>
      <c r="EXG119" s="3"/>
      <c r="EXH119" s="3"/>
      <c r="EXI119" s="3"/>
      <c r="EXJ119" s="3"/>
      <c r="EXK119" s="3"/>
      <c r="EXL119" s="3"/>
      <c r="EXM119" s="3"/>
      <c r="EXN119" s="3"/>
      <c r="EXO119" s="3"/>
      <c r="EXP119" s="3"/>
      <c r="EXQ119" s="3"/>
      <c r="EXR119" s="3"/>
      <c r="EXS119" s="3"/>
      <c r="EXT119" s="3"/>
      <c r="EXU119" s="3"/>
      <c r="EXV119" s="3"/>
      <c r="EXW119" s="3"/>
      <c r="EXX119" s="3"/>
      <c r="EXY119" s="3"/>
      <c r="EXZ119" s="3"/>
      <c r="EYA119" s="3"/>
      <c r="EYB119" s="3"/>
      <c r="EYC119" s="3"/>
      <c r="EYD119" s="3"/>
      <c r="EYE119" s="3"/>
      <c r="EYF119" s="3"/>
      <c r="EYG119" s="3"/>
      <c r="EYH119" s="3"/>
      <c r="EYI119" s="3"/>
      <c r="EYJ119" s="3"/>
      <c r="EYK119" s="3"/>
      <c r="EYL119" s="3"/>
      <c r="EYM119" s="3"/>
      <c r="EYN119" s="3"/>
      <c r="EYO119" s="3"/>
      <c r="EYP119" s="3"/>
      <c r="EYQ119" s="3"/>
      <c r="EYR119" s="3"/>
      <c r="EYS119" s="3"/>
      <c r="EYT119" s="3"/>
      <c r="EYU119" s="3"/>
      <c r="EYV119" s="3"/>
      <c r="EYW119" s="3"/>
      <c r="EYX119" s="3"/>
      <c r="EYY119" s="3"/>
      <c r="EYZ119" s="3"/>
      <c r="EZA119" s="3"/>
      <c r="EZB119" s="3"/>
      <c r="EZC119" s="3"/>
      <c r="EZD119" s="3"/>
      <c r="EZE119" s="3"/>
      <c r="EZF119" s="3"/>
      <c r="EZG119" s="3"/>
      <c r="EZH119" s="3"/>
      <c r="EZI119" s="3"/>
      <c r="EZJ119" s="3"/>
      <c r="EZK119" s="3"/>
      <c r="EZL119" s="3"/>
      <c r="EZM119" s="3"/>
      <c r="EZN119" s="3"/>
      <c r="EZO119" s="3"/>
      <c r="EZP119" s="3"/>
      <c r="EZQ119" s="3"/>
      <c r="EZR119" s="3"/>
      <c r="EZS119" s="3"/>
      <c r="EZT119" s="3"/>
      <c r="EZU119" s="3"/>
      <c r="EZV119" s="3"/>
      <c r="EZW119" s="3"/>
      <c r="EZX119" s="3"/>
      <c r="EZY119" s="3"/>
      <c r="EZZ119" s="3"/>
      <c r="FAA119" s="3"/>
      <c r="FAB119" s="3"/>
      <c r="FAC119" s="3"/>
      <c r="FAD119" s="3"/>
      <c r="FAE119" s="3"/>
      <c r="FAF119" s="3"/>
      <c r="FAG119" s="3"/>
      <c r="FAH119" s="3"/>
      <c r="FAI119" s="3"/>
      <c r="FAJ119" s="3"/>
      <c r="FAK119" s="3"/>
      <c r="FAL119" s="3"/>
      <c r="FAM119" s="3"/>
      <c r="FAN119" s="3"/>
      <c r="FAO119" s="3"/>
      <c r="FAP119" s="3"/>
      <c r="FAQ119" s="3"/>
      <c r="FAR119" s="3"/>
      <c r="FAS119" s="3"/>
      <c r="FAT119" s="3"/>
      <c r="FAU119" s="3"/>
      <c r="FAV119" s="3"/>
      <c r="FAW119" s="3"/>
      <c r="FAX119" s="3"/>
      <c r="FAY119" s="3"/>
      <c r="FAZ119" s="3"/>
      <c r="FBA119" s="3"/>
      <c r="FBB119" s="3"/>
      <c r="FBC119" s="3"/>
      <c r="FBD119" s="3"/>
      <c r="FBE119" s="3"/>
      <c r="FBF119" s="3"/>
      <c r="FBG119" s="3"/>
      <c r="FBH119" s="3"/>
      <c r="FBI119" s="3"/>
      <c r="FBJ119" s="3"/>
      <c r="FBK119" s="3"/>
      <c r="FBL119" s="3"/>
      <c r="FBM119" s="3"/>
      <c r="FBN119" s="3"/>
      <c r="FBO119" s="3"/>
      <c r="FBP119" s="3"/>
      <c r="FBQ119" s="3"/>
      <c r="FBR119" s="3"/>
      <c r="FBS119" s="3"/>
      <c r="FBT119" s="3"/>
      <c r="FBU119" s="3"/>
      <c r="FBV119" s="3"/>
      <c r="FBW119" s="3"/>
      <c r="FBX119" s="3"/>
      <c r="FBY119" s="3"/>
      <c r="FBZ119" s="3"/>
      <c r="FCA119" s="3"/>
      <c r="FCB119" s="3"/>
      <c r="FCC119" s="3"/>
      <c r="FCD119" s="3"/>
      <c r="FCE119" s="3"/>
      <c r="FCF119" s="3"/>
      <c r="FCG119" s="3"/>
      <c r="FCH119" s="3"/>
      <c r="FCI119" s="3"/>
      <c r="FCJ119" s="3"/>
      <c r="FCK119" s="3"/>
      <c r="FCL119" s="3"/>
      <c r="FCM119" s="3"/>
      <c r="FCN119" s="3"/>
      <c r="FCO119" s="3"/>
      <c r="FCP119" s="3"/>
      <c r="FCQ119" s="3"/>
      <c r="FCR119" s="3"/>
      <c r="FCS119" s="3"/>
      <c r="FCT119" s="3"/>
      <c r="FCU119" s="3"/>
      <c r="FCV119" s="3"/>
      <c r="FCW119" s="3"/>
      <c r="FCX119" s="3"/>
      <c r="FCY119" s="3"/>
      <c r="FCZ119" s="3"/>
      <c r="FDA119" s="3"/>
      <c r="FDB119" s="3"/>
      <c r="FDC119" s="3"/>
      <c r="FDD119" s="3"/>
      <c r="FDE119" s="3"/>
      <c r="FDF119" s="3"/>
      <c r="FDG119" s="3"/>
      <c r="FDH119" s="3"/>
      <c r="FDI119" s="3"/>
      <c r="FDJ119" s="3"/>
      <c r="FDK119" s="3"/>
      <c r="FDL119" s="3"/>
      <c r="FDM119" s="3"/>
      <c r="FDN119" s="3"/>
      <c r="FDO119" s="3"/>
      <c r="FDP119" s="3"/>
      <c r="FDQ119" s="3"/>
      <c r="FDR119" s="3"/>
      <c r="FDS119" s="3"/>
      <c r="FDT119" s="3"/>
      <c r="FDU119" s="3"/>
      <c r="FDV119" s="3"/>
      <c r="FDW119" s="3"/>
      <c r="FDX119" s="3"/>
      <c r="FDY119" s="3"/>
      <c r="FDZ119" s="3"/>
      <c r="FEA119" s="3"/>
      <c r="FEB119" s="3"/>
      <c r="FEC119" s="3"/>
      <c r="FED119" s="3"/>
      <c r="FEE119" s="3"/>
      <c r="FEF119" s="3"/>
      <c r="FEG119" s="3"/>
      <c r="FEH119" s="3"/>
      <c r="FEI119" s="3"/>
      <c r="FEJ119" s="3"/>
      <c r="FEK119" s="3"/>
      <c r="FEL119" s="3"/>
      <c r="FEM119" s="3"/>
      <c r="FEN119" s="3"/>
      <c r="FEO119" s="3"/>
      <c r="FEP119" s="3"/>
      <c r="FEQ119" s="3"/>
      <c r="FER119" s="3"/>
      <c r="FES119" s="3"/>
      <c r="FET119" s="3"/>
      <c r="FEU119" s="3"/>
      <c r="FEV119" s="3"/>
      <c r="FEW119" s="3"/>
      <c r="FEX119" s="3"/>
      <c r="FEY119" s="3"/>
      <c r="FEZ119" s="3"/>
      <c r="FFA119" s="3"/>
      <c r="FFB119" s="3"/>
      <c r="FFC119" s="3"/>
      <c r="FFD119" s="3"/>
      <c r="FFE119" s="3"/>
      <c r="FFF119" s="3"/>
      <c r="FFG119" s="3"/>
      <c r="FFH119" s="3"/>
      <c r="FFI119" s="3"/>
      <c r="FFJ119" s="3"/>
      <c r="FFK119" s="3"/>
      <c r="FFL119" s="3"/>
      <c r="FFM119" s="3"/>
      <c r="FFN119" s="3"/>
      <c r="FFO119" s="3"/>
      <c r="FFP119" s="3"/>
      <c r="FFQ119" s="3"/>
      <c r="FFR119" s="3"/>
      <c r="FFS119" s="3"/>
      <c r="FFT119" s="3"/>
      <c r="FFU119" s="3"/>
      <c r="FFV119" s="3"/>
      <c r="FFW119" s="3"/>
      <c r="FFX119" s="3"/>
      <c r="FFY119" s="3"/>
      <c r="FFZ119" s="3"/>
      <c r="FGA119" s="3"/>
      <c r="FGB119" s="3"/>
      <c r="FGC119" s="3"/>
      <c r="FGD119" s="3"/>
      <c r="FGE119" s="3"/>
      <c r="FGF119" s="3"/>
      <c r="FGG119" s="3"/>
      <c r="FGH119" s="3"/>
      <c r="FGI119" s="3"/>
      <c r="FGJ119" s="3"/>
      <c r="FGK119" s="3"/>
      <c r="FGL119" s="3"/>
      <c r="FGM119" s="3"/>
      <c r="FGN119" s="3"/>
      <c r="FGO119" s="3"/>
      <c r="FGP119" s="3"/>
      <c r="FGQ119" s="3"/>
      <c r="FGR119" s="3"/>
      <c r="FGS119" s="3"/>
      <c r="FGT119" s="3"/>
      <c r="FGU119" s="3"/>
      <c r="FGV119" s="3"/>
      <c r="FGW119" s="3"/>
      <c r="FGX119" s="3"/>
      <c r="FGY119" s="3"/>
      <c r="FGZ119" s="3"/>
      <c r="FHA119" s="3"/>
      <c r="FHB119" s="3"/>
      <c r="FHC119" s="3"/>
      <c r="FHD119" s="3"/>
      <c r="FHE119" s="3"/>
      <c r="FHF119" s="3"/>
      <c r="FHG119" s="3"/>
      <c r="FHH119" s="3"/>
      <c r="FHI119" s="3"/>
      <c r="FHJ119" s="3"/>
      <c r="FHK119" s="3"/>
      <c r="FHL119" s="3"/>
      <c r="FHM119" s="3"/>
      <c r="FHN119" s="3"/>
      <c r="FHO119" s="3"/>
      <c r="FHP119" s="3"/>
      <c r="FHQ119" s="3"/>
      <c r="FHR119" s="3"/>
      <c r="FHS119" s="3"/>
      <c r="FHT119" s="3"/>
      <c r="FHU119" s="3"/>
      <c r="FHV119" s="3"/>
      <c r="FHW119" s="3"/>
      <c r="FHX119" s="3"/>
      <c r="FHY119" s="3"/>
      <c r="FHZ119" s="3"/>
      <c r="FIA119" s="3"/>
      <c r="FIB119" s="3"/>
      <c r="FIC119" s="3"/>
      <c r="FID119" s="3"/>
      <c r="FIE119" s="3"/>
      <c r="FIF119" s="3"/>
      <c r="FIG119" s="3"/>
      <c r="FIH119" s="3"/>
      <c r="FII119" s="3"/>
      <c r="FIJ119" s="3"/>
      <c r="FIK119" s="3"/>
      <c r="FIL119" s="3"/>
      <c r="FIM119" s="3"/>
      <c r="FIN119" s="3"/>
      <c r="FIO119" s="3"/>
      <c r="FIP119" s="3"/>
      <c r="FIQ119" s="3"/>
      <c r="FIR119" s="3"/>
      <c r="FIS119" s="3"/>
      <c r="FIT119" s="3"/>
      <c r="FIU119" s="3"/>
      <c r="FIV119" s="3"/>
      <c r="FIW119" s="3"/>
      <c r="FIX119" s="3"/>
      <c r="FIY119" s="3"/>
      <c r="FIZ119" s="3"/>
      <c r="FJA119" s="3"/>
      <c r="FJB119" s="3"/>
      <c r="FJC119" s="3"/>
      <c r="FJD119" s="3"/>
      <c r="FJE119" s="3"/>
      <c r="FJF119" s="3"/>
      <c r="FJG119" s="3"/>
      <c r="FJH119" s="3"/>
      <c r="FJI119" s="3"/>
      <c r="FJJ119" s="3"/>
      <c r="FJK119" s="3"/>
      <c r="FJL119" s="3"/>
      <c r="FJM119" s="3"/>
      <c r="FJN119" s="3"/>
      <c r="FJO119" s="3"/>
      <c r="FJP119" s="3"/>
      <c r="FJQ119" s="3"/>
      <c r="FJR119" s="3"/>
      <c r="FJS119" s="3"/>
      <c r="FJT119" s="3"/>
      <c r="FJU119" s="3"/>
      <c r="FJV119" s="3"/>
      <c r="FJW119" s="3"/>
      <c r="FJX119" s="3"/>
      <c r="FJY119" s="3"/>
      <c r="FJZ119" s="3"/>
      <c r="FKA119" s="3"/>
      <c r="FKB119" s="3"/>
      <c r="FKC119" s="3"/>
      <c r="FKD119" s="3"/>
      <c r="FKE119" s="3"/>
      <c r="FKF119" s="3"/>
      <c r="FKG119" s="3"/>
      <c r="FKH119" s="3"/>
      <c r="FKI119" s="3"/>
      <c r="FKJ119" s="3"/>
      <c r="FKK119" s="3"/>
      <c r="FKL119" s="3"/>
      <c r="FKM119" s="3"/>
      <c r="FKN119" s="3"/>
      <c r="FKO119" s="3"/>
      <c r="FKP119" s="3"/>
      <c r="FKQ119" s="3"/>
      <c r="FKR119" s="3"/>
      <c r="FKS119" s="3"/>
      <c r="FKT119" s="3"/>
      <c r="FKU119" s="3"/>
      <c r="FKV119" s="3"/>
      <c r="FKW119" s="3"/>
      <c r="FKX119" s="3"/>
      <c r="FKY119" s="3"/>
      <c r="FKZ119" s="3"/>
      <c r="FLA119" s="3"/>
      <c r="FLB119" s="3"/>
      <c r="FLC119" s="3"/>
      <c r="FLD119" s="3"/>
      <c r="FLE119" s="3"/>
      <c r="FLF119" s="3"/>
      <c r="FLG119" s="3"/>
      <c r="FLH119" s="3"/>
      <c r="FLI119" s="3"/>
      <c r="FLJ119" s="3"/>
      <c r="FLK119" s="3"/>
      <c r="FLL119" s="3"/>
      <c r="FLM119" s="3"/>
      <c r="FLN119" s="3"/>
      <c r="FLO119" s="3"/>
      <c r="FLP119" s="3"/>
      <c r="FLQ119" s="3"/>
      <c r="FLR119" s="3"/>
      <c r="FLS119" s="3"/>
      <c r="FLT119" s="3"/>
      <c r="FLU119" s="3"/>
      <c r="FLV119" s="3"/>
      <c r="FLW119" s="3"/>
      <c r="FLX119" s="3"/>
      <c r="FLY119" s="3"/>
      <c r="FLZ119" s="3"/>
      <c r="FMA119" s="3"/>
      <c r="FMB119" s="3"/>
      <c r="FMC119" s="3"/>
      <c r="FMD119" s="3"/>
      <c r="FME119" s="3"/>
      <c r="FMF119" s="3"/>
      <c r="FMG119" s="3"/>
      <c r="FMH119" s="3"/>
      <c r="FMI119" s="3"/>
      <c r="FMJ119" s="3"/>
      <c r="FMK119" s="3"/>
      <c r="FML119" s="3"/>
      <c r="FMM119" s="3"/>
      <c r="FMN119" s="3"/>
      <c r="FMO119" s="3"/>
      <c r="FMP119" s="3"/>
      <c r="FMQ119" s="3"/>
      <c r="FMR119" s="3"/>
      <c r="FMS119" s="3"/>
      <c r="FMT119" s="3"/>
      <c r="FMU119" s="3"/>
      <c r="FMV119" s="3"/>
      <c r="FMW119" s="3"/>
      <c r="FMX119" s="3"/>
      <c r="FMY119" s="3"/>
      <c r="FMZ119" s="3"/>
      <c r="FNA119" s="3"/>
      <c r="FNB119" s="3"/>
      <c r="FNC119" s="3"/>
      <c r="FND119" s="3"/>
      <c r="FNE119" s="3"/>
      <c r="FNF119" s="3"/>
      <c r="FNG119" s="3"/>
      <c r="FNH119" s="3"/>
      <c r="FNI119" s="3"/>
      <c r="FNJ119" s="3"/>
      <c r="FNK119" s="3"/>
      <c r="FNL119" s="3"/>
      <c r="FNM119" s="3"/>
      <c r="FNN119" s="3"/>
      <c r="FNO119" s="3"/>
      <c r="FNP119" s="3"/>
      <c r="FNQ119" s="3"/>
      <c r="FNR119" s="3"/>
      <c r="FNS119" s="3"/>
      <c r="FNT119" s="3"/>
      <c r="FNU119" s="3"/>
      <c r="FNV119" s="3"/>
      <c r="FNW119" s="3"/>
      <c r="FNX119" s="3"/>
      <c r="FNY119" s="3"/>
      <c r="FNZ119" s="3"/>
      <c r="FOA119" s="3"/>
      <c r="FOB119" s="3"/>
      <c r="FOC119" s="3"/>
      <c r="FOD119" s="3"/>
      <c r="FOE119" s="3"/>
      <c r="FOF119" s="3"/>
      <c r="FOG119" s="3"/>
      <c r="FOH119" s="3"/>
      <c r="FOI119" s="3"/>
      <c r="FOJ119" s="3"/>
      <c r="FOK119" s="3"/>
      <c r="FOL119" s="3"/>
      <c r="FOM119" s="3"/>
      <c r="FON119" s="3"/>
      <c r="FOO119" s="3"/>
      <c r="FOP119" s="3"/>
      <c r="FOQ119" s="3"/>
      <c r="FOR119" s="3"/>
      <c r="FOS119" s="3"/>
      <c r="FOT119" s="3"/>
      <c r="FOU119" s="3"/>
      <c r="FOV119" s="3"/>
      <c r="FOW119" s="3"/>
      <c r="FOX119" s="3"/>
      <c r="FOY119" s="3"/>
      <c r="FOZ119" s="3"/>
      <c r="FPA119" s="3"/>
      <c r="FPB119" s="3"/>
      <c r="FPC119" s="3"/>
      <c r="FPD119" s="3"/>
      <c r="FPE119" s="3"/>
      <c r="FPF119" s="3"/>
      <c r="FPG119" s="3"/>
      <c r="FPH119" s="3"/>
      <c r="FPI119" s="3"/>
      <c r="FPJ119" s="3"/>
      <c r="FPK119" s="3"/>
      <c r="FPL119" s="3"/>
      <c r="FPM119" s="3"/>
      <c r="FPN119" s="3"/>
      <c r="FPO119" s="3"/>
      <c r="FPP119" s="3"/>
      <c r="FPQ119" s="3"/>
      <c r="FPR119" s="3"/>
      <c r="FPS119" s="3"/>
      <c r="FPT119" s="3"/>
      <c r="FPU119" s="3"/>
      <c r="FPV119" s="3"/>
      <c r="FPW119" s="3"/>
      <c r="FPX119" s="3"/>
      <c r="FPY119" s="3"/>
      <c r="FPZ119" s="3"/>
      <c r="FQA119" s="3"/>
      <c r="FQB119" s="3"/>
      <c r="FQC119" s="3"/>
      <c r="FQD119" s="3"/>
      <c r="FQE119" s="3"/>
      <c r="FQF119" s="3"/>
      <c r="FQG119" s="3"/>
      <c r="FQH119" s="3"/>
      <c r="FQI119" s="3"/>
      <c r="FQJ119" s="3"/>
      <c r="FQK119" s="3"/>
      <c r="FQL119" s="3"/>
      <c r="FQM119" s="3"/>
      <c r="FQN119" s="3"/>
      <c r="FQO119" s="3"/>
      <c r="FQP119" s="3"/>
      <c r="FQQ119" s="3"/>
      <c r="FQR119" s="3"/>
      <c r="FQS119" s="3"/>
      <c r="FQT119" s="3"/>
      <c r="FQU119" s="3"/>
      <c r="FQV119" s="3"/>
      <c r="FQW119" s="3"/>
      <c r="FQX119" s="3"/>
      <c r="FQY119" s="3"/>
      <c r="FQZ119" s="3"/>
      <c r="FRA119" s="3"/>
      <c r="FRB119" s="3"/>
      <c r="FRC119" s="3"/>
      <c r="FRD119" s="3"/>
      <c r="FRE119" s="3"/>
      <c r="FRF119" s="3"/>
      <c r="FRG119" s="3"/>
      <c r="FRH119" s="3"/>
      <c r="FRI119" s="3"/>
      <c r="FRJ119" s="3"/>
      <c r="FRK119" s="3"/>
      <c r="FRL119" s="3"/>
      <c r="FRM119" s="3"/>
      <c r="FRN119" s="3"/>
      <c r="FRO119" s="3"/>
      <c r="FRP119" s="3"/>
      <c r="FRQ119" s="3"/>
      <c r="FRR119" s="3"/>
      <c r="FRS119" s="3"/>
      <c r="FRT119" s="3"/>
      <c r="FRU119" s="3"/>
      <c r="FRV119" s="3"/>
      <c r="FRW119" s="3"/>
      <c r="FRX119" s="3"/>
      <c r="FRY119" s="3"/>
      <c r="FRZ119" s="3"/>
      <c r="FSA119" s="3"/>
      <c r="FSB119" s="3"/>
      <c r="FSC119" s="3"/>
      <c r="FSD119" s="3"/>
      <c r="FSE119" s="3"/>
      <c r="FSF119" s="3"/>
      <c r="FSG119" s="3"/>
      <c r="FSH119" s="3"/>
      <c r="FSI119" s="3"/>
      <c r="FSJ119" s="3"/>
      <c r="FSK119" s="3"/>
      <c r="FSL119" s="3"/>
      <c r="FSM119" s="3"/>
      <c r="FSN119" s="3"/>
      <c r="FSO119" s="3"/>
      <c r="FSP119" s="3"/>
      <c r="FSQ119" s="3"/>
      <c r="FSR119" s="3"/>
      <c r="FSS119" s="3"/>
      <c r="FST119" s="3"/>
      <c r="FSU119" s="3"/>
      <c r="FSV119" s="3"/>
      <c r="FSW119" s="3"/>
      <c r="FSX119" s="3"/>
      <c r="FSY119" s="3"/>
      <c r="FSZ119" s="3"/>
      <c r="FTA119" s="3"/>
      <c r="FTB119" s="3"/>
      <c r="FTC119" s="3"/>
      <c r="FTD119" s="3"/>
      <c r="FTE119" s="3"/>
      <c r="FTF119" s="3"/>
      <c r="FTG119" s="3"/>
      <c r="FTH119" s="3"/>
      <c r="FTI119" s="3"/>
      <c r="FTJ119" s="3"/>
      <c r="FTK119" s="3"/>
      <c r="FTL119" s="3"/>
      <c r="FTM119" s="3"/>
      <c r="FTN119" s="3"/>
      <c r="FTO119" s="3"/>
      <c r="FTP119" s="3"/>
      <c r="FTQ119" s="3"/>
      <c r="FTR119" s="3"/>
      <c r="FTS119" s="3"/>
      <c r="FTT119" s="3"/>
      <c r="FTU119" s="3"/>
      <c r="FTV119" s="3"/>
      <c r="FTW119" s="3"/>
      <c r="FTX119" s="3"/>
      <c r="FTY119" s="3"/>
      <c r="FTZ119" s="3"/>
      <c r="FUA119" s="3"/>
      <c r="FUB119" s="3"/>
      <c r="FUC119" s="3"/>
      <c r="FUD119" s="3"/>
      <c r="FUE119" s="3"/>
      <c r="FUF119" s="3"/>
      <c r="FUG119" s="3"/>
      <c r="FUH119" s="3"/>
      <c r="FUI119" s="3"/>
      <c r="FUJ119" s="3"/>
      <c r="FUK119" s="3"/>
      <c r="FUL119" s="3"/>
      <c r="FUM119" s="3"/>
      <c r="FUN119" s="3"/>
      <c r="FUO119" s="3"/>
      <c r="FUP119" s="3"/>
      <c r="FUQ119" s="3"/>
      <c r="FUR119" s="3"/>
      <c r="FUS119" s="3"/>
      <c r="FUT119" s="3"/>
      <c r="FUU119" s="3"/>
      <c r="FUV119" s="3"/>
      <c r="FUW119" s="3"/>
      <c r="FUX119" s="3"/>
      <c r="FUY119" s="3"/>
      <c r="FUZ119" s="3"/>
      <c r="FVA119" s="3"/>
      <c r="FVB119" s="3"/>
      <c r="FVC119" s="3"/>
      <c r="FVD119" s="3"/>
      <c r="FVE119" s="3"/>
      <c r="FVF119" s="3"/>
      <c r="FVG119" s="3"/>
      <c r="FVH119" s="3"/>
      <c r="FVI119" s="3"/>
      <c r="FVJ119" s="3"/>
      <c r="FVK119" s="3"/>
      <c r="FVL119" s="3"/>
      <c r="FVM119" s="3"/>
      <c r="FVN119" s="3"/>
      <c r="FVO119" s="3"/>
      <c r="FVP119" s="3"/>
      <c r="FVQ119" s="3"/>
      <c r="FVR119" s="3"/>
      <c r="FVS119" s="3"/>
      <c r="FVT119" s="3"/>
      <c r="FVU119" s="3"/>
      <c r="FVV119" s="3"/>
      <c r="FVW119" s="3"/>
      <c r="FVX119" s="3"/>
      <c r="FVY119" s="3"/>
      <c r="FVZ119" s="3"/>
      <c r="FWA119" s="3"/>
      <c r="FWB119" s="3"/>
      <c r="FWC119" s="3"/>
      <c r="FWD119" s="3"/>
      <c r="FWE119" s="3"/>
      <c r="FWF119" s="3"/>
      <c r="FWG119" s="3"/>
      <c r="FWH119" s="3"/>
      <c r="FWI119" s="3"/>
      <c r="FWJ119" s="3"/>
      <c r="FWK119" s="3"/>
      <c r="FWL119" s="3"/>
      <c r="FWM119" s="3"/>
      <c r="FWN119" s="3"/>
      <c r="FWO119" s="3"/>
      <c r="FWP119" s="3"/>
      <c r="FWQ119" s="3"/>
      <c r="FWR119" s="3"/>
      <c r="FWS119" s="3"/>
      <c r="FWT119" s="3"/>
      <c r="FWU119" s="3"/>
      <c r="FWV119" s="3"/>
      <c r="FWW119" s="3"/>
      <c r="FWX119" s="3"/>
      <c r="FWY119" s="3"/>
      <c r="FWZ119" s="3"/>
      <c r="FXA119" s="3"/>
      <c r="FXB119" s="3"/>
      <c r="FXC119" s="3"/>
      <c r="FXD119" s="3"/>
      <c r="FXE119" s="3"/>
      <c r="FXF119" s="3"/>
      <c r="FXG119" s="3"/>
      <c r="FXH119" s="3"/>
      <c r="FXI119" s="3"/>
      <c r="FXJ119" s="3"/>
      <c r="FXK119" s="3"/>
      <c r="FXL119" s="3"/>
      <c r="FXM119" s="3"/>
      <c r="FXN119" s="3"/>
      <c r="FXO119" s="3"/>
      <c r="FXP119" s="3"/>
      <c r="FXQ119" s="3"/>
      <c r="FXR119" s="3"/>
      <c r="FXS119" s="3"/>
      <c r="FXT119" s="3"/>
      <c r="FXU119" s="3"/>
      <c r="FXV119" s="3"/>
      <c r="FXW119" s="3"/>
      <c r="FXX119" s="3"/>
      <c r="FXY119" s="3"/>
      <c r="FXZ119" s="3"/>
      <c r="FYA119" s="3"/>
      <c r="FYB119" s="3"/>
      <c r="FYC119" s="3"/>
      <c r="FYD119" s="3"/>
      <c r="FYE119" s="3"/>
      <c r="FYF119" s="3"/>
      <c r="FYG119" s="3"/>
      <c r="FYH119" s="3"/>
      <c r="FYI119" s="3"/>
      <c r="FYJ119" s="3"/>
      <c r="FYK119" s="3"/>
      <c r="FYL119" s="3"/>
      <c r="FYM119" s="3"/>
      <c r="FYN119" s="3"/>
      <c r="FYO119" s="3"/>
      <c r="FYP119" s="3"/>
      <c r="FYQ119" s="3"/>
      <c r="FYR119" s="3"/>
      <c r="FYS119" s="3"/>
      <c r="FYT119" s="3"/>
      <c r="FYU119" s="3"/>
      <c r="FYV119" s="3"/>
      <c r="FYW119" s="3"/>
      <c r="FYX119" s="3"/>
      <c r="FYY119" s="3"/>
      <c r="FYZ119" s="3"/>
      <c r="FZA119" s="3"/>
      <c r="FZB119" s="3"/>
      <c r="FZC119" s="3"/>
      <c r="FZD119" s="3"/>
      <c r="FZE119" s="3"/>
      <c r="FZF119" s="3"/>
      <c r="FZG119" s="3"/>
      <c r="FZH119" s="3"/>
      <c r="FZI119" s="3"/>
      <c r="FZJ119" s="3"/>
      <c r="FZK119" s="3"/>
      <c r="FZL119" s="3"/>
      <c r="FZM119" s="3"/>
      <c r="FZN119" s="3"/>
      <c r="FZO119" s="3"/>
      <c r="FZP119" s="3"/>
      <c r="FZQ119" s="3"/>
      <c r="FZR119" s="3"/>
      <c r="FZS119" s="3"/>
      <c r="FZT119" s="3"/>
      <c r="FZU119" s="3"/>
      <c r="FZV119" s="3"/>
      <c r="FZW119" s="3"/>
      <c r="FZX119" s="3"/>
      <c r="FZY119" s="3"/>
      <c r="FZZ119" s="3"/>
      <c r="GAA119" s="3"/>
      <c r="GAB119" s="3"/>
      <c r="GAC119" s="3"/>
      <c r="GAD119" s="3"/>
      <c r="GAE119" s="3"/>
      <c r="GAF119" s="3"/>
      <c r="GAG119" s="3"/>
      <c r="GAH119" s="3"/>
      <c r="GAI119" s="3"/>
      <c r="GAJ119" s="3"/>
      <c r="GAK119" s="3"/>
      <c r="GAL119" s="3"/>
      <c r="GAM119" s="3"/>
      <c r="GAN119" s="3"/>
      <c r="GAO119" s="3"/>
      <c r="GAP119" s="3"/>
      <c r="GAQ119" s="3"/>
      <c r="GAR119" s="3"/>
      <c r="GAS119" s="3"/>
      <c r="GAT119" s="3"/>
      <c r="GAU119" s="3"/>
      <c r="GAV119" s="3"/>
      <c r="GAW119" s="3"/>
      <c r="GAX119" s="3"/>
      <c r="GAY119" s="3"/>
      <c r="GAZ119" s="3"/>
      <c r="GBA119" s="3"/>
      <c r="GBB119" s="3"/>
      <c r="GBC119" s="3"/>
      <c r="GBD119" s="3"/>
      <c r="GBE119" s="3"/>
      <c r="GBF119" s="3"/>
      <c r="GBG119" s="3"/>
      <c r="GBH119" s="3"/>
      <c r="GBI119" s="3"/>
      <c r="GBJ119" s="3"/>
      <c r="GBK119" s="3"/>
      <c r="GBL119" s="3"/>
      <c r="GBM119" s="3"/>
      <c r="GBN119" s="3"/>
      <c r="GBO119" s="3"/>
      <c r="GBP119" s="3"/>
      <c r="GBQ119" s="3"/>
      <c r="GBR119" s="3"/>
      <c r="GBS119" s="3"/>
      <c r="GBT119" s="3"/>
      <c r="GBU119" s="3"/>
      <c r="GBV119" s="3"/>
      <c r="GBW119" s="3"/>
      <c r="GBX119" s="3"/>
      <c r="GBY119" s="3"/>
      <c r="GBZ119" s="3"/>
      <c r="GCA119" s="3"/>
      <c r="GCB119" s="3"/>
      <c r="GCC119" s="3"/>
      <c r="GCD119" s="3"/>
      <c r="GCE119" s="3"/>
      <c r="GCF119" s="3"/>
      <c r="GCG119" s="3"/>
      <c r="GCH119" s="3"/>
      <c r="GCI119" s="3"/>
      <c r="GCJ119" s="3"/>
      <c r="GCK119" s="3"/>
      <c r="GCL119" s="3"/>
      <c r="GCM119" s="3"/>
      <c r="GCN119" s="3"/>
      <c r="GCO119" s="3"/>
      <c r="GCP119" s="3"/>
      <c r="GCQ119" s="3"/>
      <c r="GCR119" s="3"/>
      <c r="GCS119" s="3"/>
      <c r="GCT119" s="3"/>
      <c r="GCU119" s="3"/>
      <c r="GCV119" s="3"/>
      <c r="GCW119" s="3"/>
      <c r="GCX119" s="3"/>
      <c r="GCY119" s="3"/>
      <c r="GCZ119" s="3"/>
      <c r="GDA119" s="3"/>
      <c r="GDB119" s="3"/>
      <c r="GDC119" s="3"/>
      <c r="GDD119" s="3"/>
      <c r="GDE119" s="3"/>
      <c r="GDF119" s="3"/>
      <c r="GDG119" s="3"/>
      <c r="GDH119" s="3"/>
      <c r="GDI119" s="3"/>
      <c r="GDJ119" s="3"/>
      <c r="GDK119" s="3"/>
      <c r="GDL119" s="3"/>
      <c r="GDM119" s="3"/>
      <c r="GDN119" s="3"/>
      <c r="GDO119" s="3"/>
      <c r="GDP119" s="3"/>
      <c r="GDQ119" s="3"/>
      <c r="GDR119" s="3"/>
      <c r="GDS119" s="3"/>
      <c r="GDT119" s="3"/>
      <c r="GDU119" s="3"/>
      <c r="GDV119" s="3"/>
      <c r="GDW119" s="3"/>
      <c r="GDX119" s="3"/>
      <c r="GDY119" s="3"/>
      <c r="GDZ119" s="3"/>
      <c r="GEA119" s="3"/>
      <c r="GEB119" s="3"/>
      <c r="GEC119" s="3"/>
      <c r="GED119" s="3"/>
      <c r="GEE119" s="3"/>
      <c r="GEF119" s="3"/>
      <c r="GEG119" s="3"/>
      <c r="GEH119" s="3"/>
      <c r="GEI119" s="3"/>
      <c r="GEJ119" s="3"/>
      <c r="GEK119" s="3"/>
      <c r="GEL119" s="3"/>
      <c r="GEM119" s="3"/>
      <c r="GEN119" s="3"/>
      <c r="GEO119" s="3"/>
      <c r="GEP119" s="3"/>
      <c r="GEQ119" s="3"/>
      <c r="GER119" s="3"/>
      <c r="GES119" s="3"/>
      <c r="GET119" s="3"/>
      <c r="GEU119" s="3"/>
      <c r="GEV119" s="3"/>
      <c r="GEW119" s="3"/>
      <c r="GEX119" s="3"/>
      <c r="GEY119" s="3"/>
      <c r="GEZ119" s="3"/>
      <c r="GFA119" s="3"/>
      <c r="GFB119" s="3"/>
      <c r="GFC119" s="3"/>
      <c r="GFD119" s="3"/>
      <c r="GFE119" s="3"/>
      <c r="GFF119" s="3"/>
      <c r="GFG119" s="3"/>
      <c r="GFH119" s="3"/>
      <c r="GFI119" s="3"/>
      <c r="GFJ119" s="3"/>
      <c r="GFK119" s="3"/>
      <c r="GFL119" s="3"/>
      <c r="GFM119" s="3"/>
      <c r="GFN119" s="3"/>
      <c r="GFO119" s="3"/>
      <c r="GFP119" s="3"/>
      <c r="GFQ119" s="3"/>
      <c r="GFR119" s="3"/>
      <c r="GFS119" s="3"/>
      <c r="GFT119" s="3"/>
      <c r="GFU119" s="3"/>
      <c r="GFV119" s="3"/>
      <c r="GFW119" s="3"/>
      <c r="GFX119" s="3"/>
      <c r="GFY119" s="3"/>
      <c r="GFZ119" s="3"/>
      <c r="GGA119" s="3"/>
      <c r="GGB119" s="3"/>
      <c r="GGC119" s="3"/>
      <c r="GGD119" s="3"/>
      <c r="GGE119" s="3"/>
      <c r="GGF119" s="3"/>
      <c r="GGG119" s="3"/>
      <c r="GGH119" s="3"/>
      <c r="GGI119" s="3"/>
      <c r="GGJ119" s="3"/>
      <c r="GGK119" s="3"/>
      <c r="GGL119" s="3"/>
      <c r="GGM119" s="3"/>
      <c r="GGN119" s="3"/>
      <c r="GGO119" s="3"/>
      <c r="GGP119" s="3"/>
      <c r="GGQ119" s="3"/>
      <c r="GGR119" s="3"/>
      <c r="GGS119" s="3"/>
      <c r="GGT119" s="3"/>
      <c r="GGU119" s="3"/>
      <c r="GGV119" s="3"/>
      <c r="GGW119" s="3"/>
      <c r="GGX119" s="3"/>
      <c r="GGY119" s="3"/>
      <c r="GGZ119" s="3"/>
      <c r="GHA119" s="3"/>
      <c r="GHB119" s="3"/>
      <c r="GHC119" s="3"/>
      <c r="GHD119" s="3"/>
      <c r="GHE119" s="3"/>
      <c r="GHF119" s="3"/>
      <c r="GHG119" s="3"/>
      <c r="GHH119" s="3"/>
      <c r="GHI119" s="3"/>
      <c r="GHJ119" s="3"/>
      <c r="GHK119" s="3"/>
      <c r="GHL119" s="3"/>
      <c r="GHM119" s="3"/>
      <c r="GHN119" s="3"/>
      <c r="GHO119" s="3"/>
      <c r="GHP119" s="3"/>
      <c r="GHQ119" s="3"/>
      <c r="GHR119" s="3"/>
      <c r="GHS119" s="3"/>
      <c r="GHT119" s="3"/>
      <c r="GHU119" s="3"/>
      <c r="GHV119" s="3"/>
      <c r="GHW119" s="3"/>
      <c r="GHX119" s="3"/>
      <c r="GHY119" s="3"/>
      <c r="GHZ119" s="3"/>
      <c r="GIA119" s="3"/>
      <c r="GIB119" s="3"/>
      <c r="GIC119" s="3"/>
      <c r="GID119" s="3"/>
      <c r="GIE119" s="3"/>
      <c r="GIF119" s="3"/>
      <c r="GIG119" s="3"/>
      <c r="GIH119" s="3"/>
      <c r="GII119" s="3"/>
      <c r="GIJ119" s="3"/>
      <c r="GIK119" s="3"/>
      <c r="GIL119" s="3"/>
      <c r="GIM119" s="3"/>
      <c r="GIN119" s="3"/>
      <c r="GIO119" s="3"/>
      <c r="GIP119" s="3"/>
      <c r="GIQ119" s="3"/>
      <c r="GIR119" s="3"/>
      <c r="GIS119" s="3"/>
      <c r="GIT119" s="3"/>
      <c r="GIU119" s="3"/>
      <c r="GIV119" s="3"/>
      <c r="GIW119" s="3"/>
      <c r="GIX119" s="3"/>
      <c r="GIY119" s="3"/>
      <c r="GIZ119" s="3"/>
      <c r="GJA119" s="3"/>
      <c r="GJB119" s="3"/>
      <c r="GJC119" s="3"/>
      <c r="GJD119" s="3"/>
      <c r="GJE119" s="3"/>
      <c r="GJF119" s="3"/>
      <c r="GJG119" s="3"/>
      <c r="GJH119" s="3"/>
      <c r="GJI119" s="3"/>
      <c r="GJJ119" s="3"/>
      <c r="GJK119" s="3"/>
      <c r="GJL119" s="3"/>
      <c r="GJM119" s="3"/>
      <c r="GJN119" s="3"/>
      <c r="GJO119" s="3"/>
      <c r="GJP119" s="3"/>
      <c r="GJQ119" s="3"/>
      <c r="GJR119" s="3"/>
      <c r="GJS119" s="3"/>
      <c r="GJT119" s="3"/>
      <c r="GJU119" s="3"/>
      <c r="GJV119" s="3"/>
      <c r="GJW119" s="3"/>
      <c r="GJX119" s="3"/>
      <c r="GJY119" s="3"/>
      <c r="GJZ119" s="3"/>
      <c r="GKA119" s="3"/>
      <c r="GKB119" s="3"/>
      <c r="GKC119" s="3"/>
      <c r="GKD119" s="3"/>
      <c r="GKE119" s="3"/>
      <c r="GKF119" s="3"/>
      <c r="GKG119" s="3"/>
      <c r="GKH119" s="3"/>
      <c r="GKI119" s="3"/>
      <c r="GKJ119" s="3"/>
      <c r="GKK119" s="3"/>
      <c r="GKL119" s="3"/>
      <c r="GKM119" s="3"/>
      <c r="GKN119" s="3"/>
      <c r="GKO119" s="3"/>
      <c r="GKP119" s="3"/>
      <c r="GKQ119" s="3"/>
      <c r="GKR119" s="3"/>
      <c r="GKS119" s="3"/>
      <c r="GKT119" s="3"/>
      <c r="GKU119" s="3"/>
      <c r="GKV119" s="3"/>
      <c r="GKW119" s="3"/>
      <c r="GKX119" s="3"/>
      <c r="GKY119" s="3"/>
      <c r="GKZ119" s="3"/>
      <c r="GLA119" s="3"/>
      <c r="GLB119" s="3"/>
      <c r="GLC119" s="3"/>
      <c r="GLD119" s="3"/>
      <c r="GLE119" s="3"/>
      <c r="GLF119" s="3"/>
      <c r="GLG119" s="3"/>
      <c r="GLH119" s="3"/>
      <c r="GLI119" s="3"/>
      <c r="GLJ119" s="3"/>
      <c r="GLK119" s="3"/>
      <c r="GLL119" s="3"/>
      <c r="GLM119" s="3"/>
      <c r="GLN119" s="3"/>
      <c r="GLO119" s="3"/>
      <c r="GLP119" s="3"/>
      <c r="GLQ119" s="3"/>
      <c r="GLR119" s="3"/>
      <c r="GLS119" s="3"/>
      <c r="GLT119" s="3"/>
      <c r="GLU119" s="3"/>
      <c r="GLV119" s="3"/>
      <c r="GLW119" s="3"/>
      <c r="GLX119" s="3"/>
      <c r="GLY119" s="3"/>
      <c r="GLZ119" s="3"/>
      <c r="GMA119" s="3"/>
      <c r="GMB119" s="3"/>
      <c r="GMC119" s="3"/>
      <c r="GMD119" s="3"/>
      <c r="GME119" s="3"/>
      <c r="GMF119" s="3"/>
      <c r="GMG119" s="3"/>
      <c r="GMH119" s="3"/>
      <c r="GMI119" s="3"/>
      <c r="GMJ119" s="3"/>
      <c r="GMK119" s="3"/>
      <c r="GML119" s="3"/>
      <c r="GMM119" s="3"/>
      <c r="GMN119" s="3"/>
      <c r="GMO119" s="3"/>
      <c r="GMP119" s="3"/>
      <c r="GMQ119" s="3"/>
      <c r="GMR119" s="3"/>
      <c r="GMS119" s="3"/>
      <c r="GMT119" s="3"/>
      <c r="GMU119" s="3"/>
      <c r="GMV119" s="3"/>
      <c r="GMW119" s="3"/>
      <c r="GMX119" s="3"/>
      <c r="GMY119" s="3"/>
      <c r="GMZ119" s="3"/>
      <c r="GNA119" s="3"/>
      <c r="GNB119" s="3"/>
      <c r="GNC119" s="3"/>
      <c r="GND119" s="3"/>
      <c r="GNE119" s="3"/>
      <c r="GNF119" s="3"/>
      <c r="GNG119" s="3"/>
      <c r="GNH119" s="3"/>
      <c r="GNI119" s="3"/>
      <c r="GNJ119" s="3"/>
      <c r="GNK119" s="3"/>
      <c r="GNL119" s="3"/>
      <c r="GNM119" s="3"/>
      <c r="GNN119" s="3"/>
      <c r="GNO119" s="3"/>
      <c r="GNP119" s="3"/>
      <c r="GNQ119" s="3"/>
      <c r="GNR119" s="3"/>
      <c r="GNS119" s="3"/>
      <c r="GNT119" s="3"/>
      <c r="GNU119" s="3"/>
      <c r="GNV119" s="3"/>
      <c r="GNW119" s="3"/>
      <c r="GNX119" s="3"/>
      <c r="GNY119" s="3"/>
      <c r="GNZ119" s="3"/>
      <c r="GOA119" s="3"/>
      <c r="GOB119" s="3"/>
      <c r="GOC119" s="3"/>
      <c r="GOD119" s="3"/>
      <c r="GOE119" s="3"/>
      <c r="GOF119" s="3"/>
      <c r="GOG119" s="3"/>
      <c r="GOH119" s="3"/>
      <c r="GOI119" s="3"/>
      <c r="GOJ119" s="3"/>
      <c r="GOK119" s="3"/>
      <c r="GOL119" s="3"/>
      <c r="GOM119" s="3"/>
      <c r="GON119" s="3"/>
      <c r="GOO119" s="3"/>
      <c r="GOP119" s="3"/>
      <c r="GOQ119" s="3"/>
      <c r="GOR119" s="3"/>
      <c r="GOS119" s="3"/>
      <c r="GOT119" s="3"/>
      <c r="GOU119" s="3"/>
      <c r="GOV119" s="3"/>
      <c r="GOW119" s="3"/>
      <c r="GOX119" s="3"/>
      <c r="GOY119" s="3"/>
      <c r="GOZ119" s="3"/>
      <c r="GPA119" s="3"/>
      <c r="GPB119" s="3"/>
      <c r="GPC119" s="3"/>
      <c r="GPD119" s="3"/>
      <c r="GPE119" s="3"/>
      <c r="GPF119" s="3"/>
      <c r="GPG119" s="3"/>
      <c r="GPH119" s="3"/>
      <c r="GPI119" s="3"/>
      <c r="GPJ119" s="3"/>
      <c r="GPK119" s="3"/>
      <c r="GPL119" s="3"/>
      <c r="GPM119" s="3"/>
      <c r="GPN119" s="3"/>
      <c r="GPO119" s="3"/>
      <c r="GPP119" s="3"/>
      <c r="GPQ119" s="3"/>
      <c r="GPR119" s="3"/>
      <c r="GPS119" s="3"/>
      <c r="GPT119" s="3"/>
      <c r="GPU119" s="3"/>
      <c r="GPV119" s="3"/>
      <c r="GPW119" s="3"/>
      <c r="GPX119" s="3"/>
      <c r="GPY119" s="3"/>
      <c r="GPZ119" s="3"/>
      <c r="GQA119" s="3"/>
      <c r="GQB119" s="3"/>
      <c r="GQC119" s="3"/>
      <c r="GQD119" s="3"/>
      <c r="GQE119" s="3"/>
      <c r="GQF119" s="3"/>
      <c r="GQG119" s="3"/>
      <c r="GQH119" s="3"/>
      <c r="GQI119" s="3"/>
      <c r="GQJ119" s="3"/>
      <c r="GQK119" s="3"/>
      <c r="GQL119" s="3"/>
      <c r="GQM119" s="3"/>
      <c r="GQN119" s="3"/>
      <c r="GQO119" s="3"/>
      <c r="GQP119" s="3"/>
      <c r="GQQ119" s="3"/>
      <c r="GQR119" s="3"/>
      <c r="GQS119" s="3"/>
      <c r="GQT119" s="3"/>
      <c r="GQU119" s="3"/>
      <c r="GQV119" s="3"/>
      <c r="GQW119" s="3"/>
      <c r="GQX119" s="3"/>
      <c r="GQY119" s="3"/>
      <c r="GQZ119" s="3"/>
      <c r="GRA119" s="3"/>
      <c r="GRB119" s="3"/>
      <c r="GRC119" s="3"/>
      <c r="GRD119" s="3"/>
      <c r="GRE119" s="3"/>
      <c r="GRF119" s="3"/>
      <c r="GRG119" s="3"/>
      <c r="GRH119" s="3"/>
      <c r="GRI119" s="3"/>
      <c r="GRJ119" s="3"/>
      <c r="GRK119" s="3"/>
      <c r="GRL119" s="3"/>
      <c r="GRM119" s="3"/>
      <c r="GRN119" s="3"/>
      <c r="GRO119" s="3"/>
      <c r="GRP119" s="3"/>
      <c r="GRQ119" s="3"/>
      <c r="GRR119" s="3"/>
      <c r="GRS119" s="3"/>
      <c r="GRT119" s="3"/>
      <c r="GRU119" s="3"/>
      <c r="GRV119" s="3"/>
      <c r="GRW119" s="3"/>
      <c r="GRX119" s="3"/>
      <c r="GRY119" s="3"/>
      <c r="GRZ119" s="3"/>
      <c r="GSA119" s="3"/>
      <c r="GSB119" s="3"/>
      <c r="GSC119" s="3"/>
      <c r="GSD119" s="3"/>
      <c r="GSE119" s="3"/>
      <c r="GSF119" s="3"/>
      <c r="GSG119" s="3"/>
      <c r="GSH119" s="3"/>
      <c r="GSI119" s="3"/>
      <c r="GSJ119" s="3"/>
      <c r="GSK119" s="3"/>
      <c r="GSL119" s="3"/>
      <c r="GSM119" s="3"/>
      <c r="GSN119" s="3"/>
      <c r="GSO119" s="3"/>
      <c r="GSP119" s="3"/>
      <c r="GSQ119" s="3"/>
      <c r="GSR119" s="3"/>
      <c r="GSS119" s="3"/>
      <c r="GST119" s="3"/>
      <c r="GSU119" s="3"/>
      <c r="GSV119" s="3"/>
      <c r="GSW119" s="3"/>
      <c r="GSX119" s="3"/>
      <c r="GSY119" s="3"/>
      <c r="GSZ119" s="3"/>
      <c r="GTA119" s="3"/>
      <c r="GTB119" s="3"/>
      <c r="GTC119" s="3"/>
      <c r="GTD119" s="3"/>
      <c r="GTE119" s="3"/>
      <c r="GTF119" s="3"/>
      <c r="GTG119" s="3"/>
      <c r="GTH119" s="3"/>
      <c r="GTI119" s="3"/>
      <c r="GTJ119" s="3"/>
      <c r="GTK119" s="3"/>
      <c r="GTL119" s="3"/>
      <c r="GTM119" s="3"/>
      <c r="GTN119" s="3"/>
      <c r="GTO119" s="3"/>
      <c r="GTP119" s="3"/>
      <c r="GTQ119" s="3"/>
      <c r="GTR119" s="3"/>
      <c r="GTS119" s="3"/>
      <c r="GTT119" s="3"/>
      <c r="GTU119" s="3"/>
      <c r="GTV119" s="3"/>
      <c r="GTW119" s="3"/>
      <c r="GTX119" s="3"/>
      <c r="GTY119" s="3"/>
      <c r="GTZ119" s="3"/>
      <c r="GUA119" s="3"/>
      <c r="GUB119" s="3"/>
      <c r="GUC119" s="3"/>
      <c r="GUD119" s="3"/>
      <c r="GUE119" s="3"/>
      <c r="GUF119" s="3"/>
      <c r="GUG119" s="3"/>
      <c r="GUH119" s="3"/>
      <c r="GUI119" s="3"/>
      <c r="GUJ119" s="3"/>
      <c r="GUK119" s="3"/>
      <c r="GUL119" s="3"/>
      <c r="GUM119" s="3"/>
      <c r="GUN119" s="3"/>
      <c r="GUO119" s="3"/>
      <c r="GUP119" s="3"/>
      <c r="GUQ119" s="3"/>
      <c r="GUR119" s="3"/>
      <c r="GUS119" s="3"/>
      <c r="GUT119" s="3"/>
      <c r="GUU119" s="3"/>
      <c r="GUV119" s="3"/>
      <c r="GUW119" s="3"/>
      <c r="GUX119" s="3"/>
      <c r="GUY119" s="3"/>
      <c r="GUZ119" s="3"/>
      <c r="GVA119" s="3"/>
      <c r="GVB119" s="3"/>
      <c r="GVC119" s="3"/>
      <c r="GVD119" s="3"/>
      <c r="GVE119" s="3"/>
      <c r="GVF119" s="3"/>
      <c r="GVG119" s="3"/>
      <c r="GVH119" s="3"/>
      <c r="GVI119" s="3"/>
      <c r="GVJ119" s="3"/>
      <c r="GVK119" s="3"/>
      <c r="GVL119" s="3"/>
      <c r="GVM119" s="3"/>
      <c r="GVN119" s="3"/>
      <c r="GVO119" s="3"/>
      <c r="GVP119" s="3"/>
      <c r="GVQ119" s="3"/>
      <c r="GVR119" s="3"/>
      <c r="GVS119" s="3"/>
      <c r="GVT119" s="3"/>
      <c r="GVU119" s="3"/>
      <c r="GVV119" s="3"/>
      <c r="GVW119" s="3"/>
      <c r="GVX119" s="3"/>
      <c r="GVY119" s="3"/>
      <c r="GVZ119" s="3"/>
      <c r="GWA119" s="3"/>
      <c r="GWB119" s="3"/>
      <c r="GWC119" s="3"/>
      <c r="GWD119" s="3"/>
      <c r="GWE119" s="3"/>
      <c r="GWF119" s="3"/>
      <c r="GWG119" s="3"/>
      <c r="GWH119" s="3"/>
      <c r="GWI119" s="3"/>
      <c r="GWJ119" s="3"/>
      <c r="GWK119" s="3"/>
      <c r="GWL119" s="3"/>
      <c r="GWM119" s="3"/>
      <c r="GWN119" s="3"/>
      <c r="GWO119" s="3"/>
      <c r="GWP119" s="3"/>
      <c r="GWQ119" s="3"/>
      <c r="GWR119" s="3"/>
      <c r="GWS119" s="3"/>
      <c r="GWT119" s="3"/>
      <c r="GWU119" s="3"/>
      <c r="GWV119" s="3"/>
      <c r="GWW119" s="3"/>
      <c r="GWX119" s="3"/>
      <c r="GWY119" s="3"/>
      <c r="GWZ119" s="3"/>
      <c r="GXA119" s="3"/>
      <c r="GXB119" s="3"/>
      <c r="GXC119" s="3"/>
      <c r="GXD119" s="3"/>
      <c r="GXE119" s="3"/>
      <c r="GXF119" s="3"/>
      <c r="GXG119" s="3"/>
      <c r="GXH119" s="3"/>
      <c r="GXI119" s="3"/>
      <c r="GXJ119" s="3"/>
      <c r="GXK119" s="3"/>
      <c r="GXL119" s="3"/>
      <c r="GXM119" s="3"/>
      <c r="GXN119" s="3"/>
      <c r="GXO119" s="3"/>
      <c r="GXP119" s="3"/>
      <c r="GXQ119" s="3"/>
      <c r="GXR119" s="3"/>
      <c r="GXS119" s="3"/>
      <c r="GXT119" s="3"/>
      <c r="GXU119" s="3"/>
      <c r="GXV119" s="3"/>
      <c r="GXW119" s="3"/>
      <c r="GXX119" s="3"/>
      <c r="GXY119" s="3"/>
      <c r="GXZ119" s="3"/>
      <c r="GYA119" s="3"/>
      <c r="GYB119" s="3"/>
      <c r="GYC119" s="3"/>
      <c r="GYD119" s="3"/>
      <c r="GYE119" s="3"/>
      <c r="GYF119" s="3"/>
      <c r="GYG119" s="3"/>
      <c r="GYH119" s="3"/>
      <c r="GYI119" s="3"/>
      <c r="GYJ119" s="3"/>
      <c r="GYK119" s="3"/>
      <c r="GYL119" s="3"/>
      <c r="GYM119" s="3"/>
      <c r="GYN119" s="3"/>
      <c r="GYO119" s="3"/>
      <c r="GYP119" s="3"/>
      <c r="GYQ119" s="3"/>
      <c r="GYR119" s="3"/>
      <c r="GYS119" s="3"/>
      <c r="GYT119" s="3"/>
      <c r="GYU119" s="3"/>
      <c r="GYV119" s="3"/>
      <c r="GYW119" s="3"/>
      <c r="GYX119" s="3"/>
      <c r="GYY119" s="3"/>
      <c r="GYZ119" s="3"/>
      <c r="GZA119" s="3"/>
      <c r="GZB119" s="3"/>
      <c r="GZC119" s="3"/>
      <c r="GZD119" s="3"/>
      <c r="GZE119" s="3"/>
      <c r="GZF119" s="3"/>
      <c r="GZG119" s="3"/>
      <c r="GZH119" s="3"/>
      <c r="GZI119" s="3"/>
      <c r="GZJ119" s="3"/>
      <c r="GZK119" s="3"/>
      <c r="GZL119" s="3"/>
      <c r="GZM119" s="3"/>
      <c r="GZN119" s="3"/>
      <c r="GZO119" s="3"/>
      <c r="GZP119" s="3"/>
      <c r="GZQ119" s="3"/>
      <c r="GZR119" s="3"/>
      <c r="GZS119" s="3"/>
      <c r="GZT119" s="3"/>
      <c r="GZU119" s="3"/>
      <c r="GZV119" s="3"/>
      <c r="GZW119" s="3"/>
      <c r="GZX119" s="3"/>
      <c r="GZY119" s="3"/>
      <c r="GZZ119" s="3"/>
      <c r="HAA119" s="3"/>
      <c r="HAB119" s="3"/>
      <c r="HAC119" s="3"/>
      <c r="HAD119" s="3"/>
      <c r="HAE119" s="3"/>
      <c r="HAF119" s="3"/>
      <c r="HAG119" s="3"/>
      <c r="HAH119" s="3"/>
      <c r="HAI119" s="3"/>
      <c r="HAJ119" s="3"/>
      <c r="HAK119" s="3"/>
      <c r="HAL119" s="3"/>
      <c r="HAM119" s="3"/>
      <c r="HAN119" s="3"/>
      <c r="HAO119" s="3"/>
      <c r="HAP119" s="3"/>
      <c r="HAQ119" s="3"/>
      <c r="HAR119" s="3"/>
      <c r="HAS119" s="3"/>
      <c r="HAT119" s="3"/>
      <c r="HAU119" s="3"/>
      <c r="HAV119" s="3"/>
      <c r="HAW119" s="3"/>
      <c r="HAX119" s="3"/>
      <c r="HAY119" s="3"/>
      <c r="HAZ119" s="3"/>
      <c r="HBA119" s="3"/>
      <c r="HBB119" s="3"/>
      <c r="HBC119" s="3"/>
      <c r="HBD119" s="3"/>
      <c r="HBE119" s="3"/>
      <c r="HBF119" s="3"/>
      <c r="HBG119" s="3"/>
      <c r="HBH119" s="3"/>
      <c r="HBI119" s="3"/>
      <c r="HBJ119" s="3"/>
      <c r="HBK119" s="3"/>
      <c r="HBL119" s="3"/>
      <c r="HBM119" s="3"/>
      <c r="HBN119" s="3"/>
      <c r="HBO119" s="3"/>
      <c r="HBP119" s="3"/>
      <c r="HBQ119" s="3"/>
      <c r="HBR119" s="3"/>
      <c r="HBS119" s="3"/>
      <c r="HBT119" s="3"/>
      <c r="HBU119" s="3"/>
      <c r="HBV119" s="3"/>
      <c r="HBW119" s="3"/>
      <c r="HBX119" s="3"/>
      <c r="HBY119" s="3"/>
      <c r="HBZ119" s="3"/>
      <c r="HCA119" s="3"/>
      <c r="HCB119" s="3"/>
      <c r="HCC119" s="3"/>
      <c r="HCD119" s="3"/>
      <c r="HCE119" s="3"/>
      <c r="HCF119" s="3"/>
      <c r="HCG119" s="3"/>
      <c r="HCH119" s="3"/>
      <c r="HCI119" s="3"/>
      <c r="HCJ119" s="3"/>
      <c r="HCK119" s="3"/>
      <c r="HCL119" s="3"/>
      <c r="HCM119" s="3"/>
      <c r="HCN119" s="3"/>
      <c r="HCO119" s="3"/>
      <c r="HCP119" s="3"/>
      <c r="HCQ119" s="3"/>
      <c r="HCR119" s="3"/>
      <c r="HCS119" s="3"/>
      <c r="HCT119" s="3"/>
      <c r="HCU119" s="3"/>
      <c r="HCV119" s="3"/>
      <c r="HCW119" s="3"/>
      <c r="HCX119" s="3"/>
      <c r="HCY119" s="3"/>
      <c r="HCZ119" s="3"/>
      <c r="HDA119" s="3"/>
      <c r="HDB119" s="3"/>
      <c r="HDC119" s="3"/>
      <c r="HDD119" s="3"/>
      <c r="HDE119" s="3"/>
      <c r="HDF119" s="3"/>
      <c r="HDG119" s="3"/>
      <c r="HDH119" s="3"/>
      <c r="HDI119" s="3"/>
      <c r="HDJ119" s="3"/>
      <c r="HDK119" s="3"/>
      <c r="HDL119" s="3"/>
      <c r="HDM119" s="3"/>
      <c r="HDN119" s="3"/>
      <c r="HDO119" s="3"/>
      <c r="HDP119" s="3"/>
      <c r="HDQ119" s="3"/>
      <c r="HDR119" s="3"/>
      <c r="HDS119" s="3"/>
      <c r="HDT119" s="3"/>
      <c r="HDU119" s="3"/>
      <c r="HDV119" s="3"/>
      <c r="HDW119" s="3"/>
      <c r="HDX119" s="3"/>
      <c r="HDY119" s="3"/>
      <c r="HDZ119" s="3"/>
      <c r="HEA119" s="3"/>
      <c r="HEB119" s="3"/>
      <c r="HEC119" s="3"/>
      <c r="HED119" s="3"/>
      <c r="HEE119" s="3"/>
      <c r="HEF119" s="3"/>
      <c r="HEG119" s="3"/>
      <c r="HEH119" s="3"/>
      <c r="HEI119" s="3"/>
      <c r="HEJ119" s="3"/>
      <c r="HEK119" s="3"/>
      <c r="HEL119" s="3"/>
      <c r="HEM119" s="3"/>
      <c r="HEN119" s="3"/>
      <c r="HEO119" s="3"/>
      <c r="HEP119" s="3"/>
      <c r="HEQ119" s="3"/>
      <c r="HER119" s="3"/>
      <c r="HES119" s="3"/>
      <c r="HET119" s="3"/>
      <c r="HEU119" s="3"/>
      <c r="HEV119" s="3"/>
      <c r="HEW119" s="3"/>
      <c r="HEX119" s="3"/>
      <c r="HEY119" s="3"/>
      <c r="HEZ119" s="3"/>
      <c r="HFA119" s="3"/>
      <c r="HFB119" s="3"/>
      <c r="HFC119" s="3"/>
      <c r="HFD119" s="3"/>
      <c r="HFE119" s="3"/>
      <c r="HFF119" s="3"/>
      <c r="HFG119" s="3"/>
      <c r="HFH119" s="3"/>
      <c r="HFI119" s="3"/>
      <c r="HFJ119" s="3"/>
      <c r="HFK119" s="3"/>
      <c r="HFL119" s="3"/>
      <c r="HFM119" s="3"/>
      <c r="HFN119" s="3"/>
      <c r="HFO119" s="3"/>
      <c r="HFP119" s="3"/>
      <c r="HFQ119" s="3"/>
      <c r="HFR119" s="3"/>
      <c r="HFS119" s="3"/>
      <c r="HFT119" s="3"/>
      <c r="HFU119" s="3"/>
      <c r="HFV119" s="3"/>
      <c r="HFW119" s="3"/>
      <c r="HFX119" s="3"/>
      <c r="HFY119" s="3"/>
      <c r="HFZ119" s="3"/>
      <c r="HGA119" s="3"/>
      <c r="HGB119" s="3"/>
      <c r="HGC119" s="3"/>
      <c r="HGD119" s="3"/>
      <c r="HGE119" s="3"/>
      <c r="HGF119" s="3"/>
      <c r="HGG119" s="3"/>
      <c r="HGH119" s="3"/>
      <c r="HGI119" s="3"/>
      <c r="HGJ119" s="3"/>
      <c r="HGK119" s="3"/>
      <c r="HGL119" s="3"/>
      <c r="HGM119" s="3"/>
      <c r="HGN119" s="3"/>
      <c r="HGO119" s="3"/>
      <c r="HGP119" s="3"/>
      <c r="HGQ119" s="3"/>
      <c r="HGR119" s="3"/>
      <c r="HGS119" s="3"/>
      <c r="HGT119" s="3"/>
      <c r="HGU119" s="3"/>
      <c r="HGV119" s="3"/>
      <c r="HGW119" s="3"/>
      <c r="HGX119" s="3"/>
      <c r="HGY119" s="3"/>
      <c r="HGZ119" s="3"/>
      <c r="HHA119" s="3"/>
      <c r="HHB119" s="3"/>
      <c r="HHC119" s="3"/>
      <c r="HHD119" s="3"/>
      <c r="HHE119" s="3"/>
      <c r="HHF119" s="3"/>
      <c r="HHG119" s="3"/>
      <c r="HHH119" s="3"/>
      <c r="HHI119" s="3"/>
      <c r="HHJ119" s="3"/>
      <c r="HHK119" s="3"/>
      <c r="HHL119" s="3"/>
      <c r="HHM119" s="3"/>
      <c r="HHN119" s="3"/>
      <c r="HHO119" s="3"/>
      <c r="HHP119" s="3"/>
      <c r="HHQ119" s="3"/>
      <c r="HHR119" s="3"/>
      <c r="HHS119" s="3"/>
      <c r="HHT119" s="3"/>
      <c r="HHU119" s="3"/>
      <c r="HHV119" s="3"/>
      <c r="HHW119" s="3"/>
      <c r="HHX119" s="3"/>
      <c r="HHY119" s="3"/>
      <c r="HHZ119" s="3"/>
      <c r="HIA119" s="3"/>
      <c r="HIB119" s="3"/>
      <c r="HIC119" s="3"/>
      <c r="HID119" s="3"/>
      <c r="HIE119" s="3"/>
      <c r="HIF119" s="3"/>
      <c r="HIG119" s="3"/>
      <c r="HIH119" s="3"/>
      <c r="HII119" s="3"/>
      <c r="HIJ119" s="3"/>
      <c r="HIK119" s="3"/>
      <c r="HIL119" s="3"/>
      <c r="HIM119" s="3"/>
      <c r="HIN119" s="3"/>
      <c r="HIO119" s="3"/>
      <c r="HIP119" s="3"/>
      <c r="HIQ119" s="3"/>
      <c r="HIR119" s="3"/>
      <c r="HIS119" s="3"/>
      <c r="HIT119" s="3"/>
      <c r="HIU119" s="3"/>
      <c r="HIV119" s="3"/>
      <c r="HIW119" s="3"/>
      <c r="HIX119" s="3"/>
      <c r="HIY119" s="3"/>
      <c r="HIZ119" s="3"/>
      <c r="HJA119" s="3"/>
      <c r="HJB119" s="3"/>
      <c r="HJC119" s="3"/>
      <c r="HJD119" s="3"/>
      <c r="HJE119" s="3"/>
      <c r="HJF119" s="3"/>
      <c r="HJG119" s="3"/>
      <c r="HJH119" s="3"/>
      <c r="HJI119" s="3"/>
      <c r="HJJ119" s="3"/>
      <c r="HJK119" s="3"/>
      <c r="HJL119" s="3"/>
      <c r="HJM119" s="3"/>
      <c r="HJN119" s="3"/>
      <c r="HJO119" s="3"/>
      <c r="HJP119" s="3"/>
      <c r="HJQ119" s="3"/>
      <c r="HJR119" s="3"/>
      <c r="HJS119" s="3"/>
      <c r="HJT119" s="3"/>
      <c r="HJU119" s="3"/>
      <c r="HJV119" s="3"/>
      <c r="HJW119" s="3"/>
      <c r="HJX119" s="3"/>
      <c r="HJY119" s="3"/>
      <c r="HJZ119" s="3"/>
      <c r="HKA119" s="3"/>
      <c r="HKB119" s="3"/>
      <c r="HKC119" s="3"/>
      <c r="HKD119" s="3"/>
      <c r="HKE119" s="3"/>
      <c r="HKF119" s="3"/>
      <c r="HKG119" s="3"/>
      <c r="HKH119" s="3"/>
      <c r="HKI119" s="3"/>
      <c r="HKJ119" s="3"/>
      <c r="HKK119" s="3"/>
      <c r="HKL119" s="3"/>
      <c r="HKM119" s="3"/>
      <c r="HKN119" s="3"/>
      <c r="HKO119" s="3"/>
      <c r="HKP119" s="3"/>
      <c r="HKQ119" s="3"/>
      <c r="HKR119" s="3"/>
      <c r="HKS119" s="3"/>
      <c r="HKT119" s="3"/>
      <c r="HKU119" s="3"/>
      <c r="HKV119" s="3"/>
      <c r="HKW119" s="3"/>
      <c r="HKX119" s="3"/>
      <c r="HKY119" s="3"/>
      <c r="HKZ119" s="3"/>
      <c r="HLA119" s="3"/>
      <c r="HLB119" s="3"/>
      <c r="HLC119" s="3"/>
      <c r="HLD119" s="3"/>
      <c r="HLE119" s="3"/>
      <c r="HLF119" s="3"/>
      <c r="HLG119" s="3"/>
      <c r="HLH119" s="3"/>
      <c r="HLI119" s="3"/>
      <c r="HLJ119" s="3"/>
      <c r="HLK119" s="3"/>
      <c r="HLL119" s="3"/>
      <c r="HLM119" s="3"/>
      <c r="HLN119" s="3"/>
      <c r="HLO119" s="3"/>
      <c r="HLP119" s="3"/>
      <c r="HLQ119" s="3"/>
      <c r="HLR119" s="3"/>
      <c r="HLS119" s="3"/>
      <c r="HLT119" s="3"/>
      <c r="HLU119" s="3"/>
      <c r="HLV119" s="3"/>
      <c r="HLW119" s="3"/>
      <c r="HLX119" s="3"/>
      <c r="HLY119" s="3"/>
      <c r="HLZ119" s="3"/>
      <c r="HMA119" s="3"/>
      <c r="HMB119" s="3"/>
      <c r="HMC119" s="3"/>
      <c r="HMD119" s="3"/>
      <c r="HME119" s="3"/>
      <c r="HMF119" s="3"/>
      <c r="HMG119" s="3"/>
      <c r="HMH119" s="3"/>
      <c r="HMI119" s="3"/>
      <c r="HMJ119" s="3"/>
      <c r="HMK119" s="3"/>
      <c r="HML119" s="3"/>
      <c r="HMM119" s="3"/>
      <c r="HMN119" s="3"/>
      <c r="HMO119" s="3"/>
      <c r="HMP119" s="3"/>
      <c r="HMQ119" s="3"/>
      <c r="HMR119" s="3"/>
      <c r="HMS119" s="3"/>
      <c r="HMT119" s="3"/>
      <c r="HMU119" s="3"/>
      <c r="HMV119" s="3"/>
      <c r="HMW119" s="3"/>
      <c r="HMX119" s="3"/>
      <c r="HMY119" s="3"/>
      <c r="HMZ119" s="3"/>
      <c r="HNA119" s="3"/>
      <c r="HNB119" s="3"/>
      <c r="HNC119" s="3"/>
      <c r="HND119" s="3"/>
      <c r="HNE119" s="3"/>
      <c r="HNF119" s="3"/>
      <c r="HNG119" s="3"/>
      <c r="HNH119" s="3"/>
      <c r="HNI119" s="3"/>
      <c r="HNJ119" s="3"/>
      <c r="HNK119" s="3"/>
      <c r="HNL119" s="3"/>
      <c r="HNM119" s="3"/>
      <c r="HNN119" s="3"/>
      <c r="HNO119" s="3"/>
      <c r="HNP119" s="3"/>
      <c r="HNQ119" s="3"/>
      <c r="HNR119" s="3"/>
      <c r="HNS119" s="3"/>
      <c r="HNT119" s="3"/>
      <c r="HNU119" s="3"/>
      <c r="HNV119" s="3"/>
      <c r="HNW119" s="3"/>
      <c r="HNX119" s="3"/>
      <c r="HNY119" s="3"/>
      <c r="HNZ119" s="3"/>
      <c r="HOA119" s="3"/>
      <c r="HOB119" s="3"/>
      <c r="HOC119" s="3"/>
      <c r="HOD119" s="3"/>
      <c r="HOE119" s="3"/>
      <c r="HOF119" s="3"/>
      <c r="HOG119" s="3"/>
      <c r="HOH119" s="3"/>
      <c r="HOI119" s="3"/>
      <c r="HOJ119" s="3"/>
      <c r="HOK119" s="3"/>
      <c r="HOL119" s="3"/>
      <c r="HOM119" s="3"/>
      <c r="HON119" s="3"/>
      <c r="HOO119" s="3"/>
      <c r="HOP119" s="3"/>
      <c r="HOQ119" s="3"/>
      <c r="HOR119" s="3"/>
      <c r="HOS119" s="3"/>
      <c r="HOT119" s="3"/>
      <c r="HOU119" s="3"/>
      <c r="HOV119" s="3"/>
      <c r="HOW119" s="3"/>
      <c r="HOX119" s="3"/>
      <c r="HOY119" s="3"/>
      <c r="HOZ119" s="3"/>
      <c r="HPA119" s="3"/>
      <c r="HPB119" s="3"/>
      <c r="HPC119" s="3"/>
      <c r="HPD119" s="3"/>
      <c r="HPE119" s="3"/>
      <c r="HPF119" s="3"/>
      <c r="HPG119" s="3"/>
      <c r="HPH119" s="3"/>
      <c r="HPI119" s="3"/>
      <c r="HPJ119" s="3"/>
      <c r="HPK119" s="3"/>
      <c r="HPL119" s="3"/>
      <c r="HPM119" s="3"/>
      <c r="HPN119" s="3"/>
      <c r="HPO119" s="3"/>
      <c r="HPP119" s="3"/>
      <c r="HPQ119" s="3"/>
      <c r="HPR119" s="3"/>
      <c r="HPS119" s="3"/>
      <c r="HPT119" s="3"/>
      <c r="HPU119" s="3"/>
      <c r="HPV119" s="3"/>
      <c r="HPW119" s="3"/>
      <c r="HPX119" s="3"/>
      <c r="HPY119" s="3"/>
      <c r="HPZ119" s="3"/>
      <c r="HQA119" s="3"/>
      <c r="HQB119" s="3"/>
      <c r="HQC119" s="3"/>
      <c r="HQD119" s="3"/>
      <c r="HQE119" s="3"/>
      <c r="HQF119" s="3"/>
      <c r="HQG119" s="3"/>
      <c r="HQH119" s="3"/>
      <c r="HQI119" s="3"/>
      <c r="HQJ119" s="3"/>
      <c r="HQK119" s="3"/>
      <c r="HQL119" s="3"/>
      <c r="HQM119" s="3"/>
      <c r="HQN119" s="3"/>
      <c r="HQO119" s="3"/>
      <c r="HQP119" s="3"/>
      <c r="HQQ119" s="3"/>
      <c r="HQR119" s="3"/>
      <c r="HQS119" s="3"/>
      <c r="HQT119" s="3"/>
      <c r="HQU119" s="3"/>
      <c r="HQV119" s="3"/>
      <c r="HQW119" s="3"/>
      <c r="HQX119" s="3"/>
      <c r="HQY119" s="3"/>
      <c r="HQZ119" s="3"/>
      <c r="HRA119" s="3"/>
      <c r="HRB119" s="3"/>
      <c r="HRC119" s="3"/>
      <c r="HRD119" s="3"/>
      <c r="HRE119" s="3"/>
      <c r="HRF119" s="3"/>
      <c r="HRG119" s="3"/>
      <c r="HRH119" s="3"/>
      <c r="HRI119" s="3"/>
      <c r="HRJ119" s="3"/>
      <c r="HRK119" s="3"/>
      <c r="HRL119" s="3"/>
      <c r="HRM119" s="3"/>
      <c r="HRN119" s="3"/>
      <c r="HRO119" s="3"/>
      <c r="HRP119" s="3"/>
      <c r="HRQ119" s="3"/>
      <c r="HRR119" s="3"/>
      <c r="HRS119" s="3"/>
      <c r="HRT119" s="3"/>
      <c r="HRU119" s="3"/>
      <c r="HRV119" s="3"/>
      <c r="HRW119" s="3"/>
      <c r="HRX119" s="3"/>
      <c r="HRY119" s="3"/>
      <c r="HRZ119" s="3"/>
      <c r="HSA119" s="3"/>
      <c r="HSB119" s="3"/>
      <c r="HSC119" s="3"/>
      <c r="HSD119" s="3"/>
      <c r="HSE119" s="3"/>
      <c r="HSF119" s="3"/>
      <c r="HSG119" s="3"/>
      <c r="HSH119" s="3"/>
      <c r="HSI119" s="3"/>
      <c r="HSJ119" s="3"/>
      <c r="HSK119" s="3"/>
      <c r="HSL119" s="3"/>
      <c r="HSM119" s="3"/>
      <c r="HSN119" s="3"/>
      <c r="HSO119" s="3"/>
      <c r="HSP119" s="3"/>
      <c r="HSQ119" s="3"/>
      <c r="HSR119" s="3"/>
      <c r="HSS119" s="3"/>
      <c r="HST119" s="3"/>
      <c r="HSU119" s="3"/>
      <c r="HSV119" s="3"/>
      <c r="HSW119" s="3"/>
      <c r="HSX119" s="3"/>
      <c r="HSY119" s="3"/>
      <c r="HSZ119" s="3"/>
      <c r="HTA119" s="3"/>
      <c r="HTB119" s="3"/>
      <c r="HTC119" s="3"/>
      <c r="HTD119" s="3"/>
      <c r="HTE119" s="3"/>
      <c r="HTF119" s="3"/>
      <c r="HTG119" s="3"/>
      <c r="HTH119" s="3"/>
      <c r="HTI119" s="3"/>
      <c r="HTJ119" s="3"/>
      <c r="HTK119" s="3"/>
      <c r="HTL119" s="3"/>
      <c r="HTM119" s="3"/>
      <c r="HTN119" s="3"/>
      <c r="HTO119" s="3"/>
      <c r="HTP119" s="3"/>
      <c r="HTQ119" s="3"/>
      <c r="HTR119" s="3"/>
      <c r="HTS119" s="3"/>
      <c r="HTT119" s="3"/>
      <c r="HTU119" s="3"/>
      <c r="HTV119" s="3"/>
      <c r="HTW119" s="3"/>
      <c r="HTX119" s="3"/>
      <c r="HTY119" s="3"/>
      <c r="HTZ119" s="3"/>
      <c r="HUA119" s="3"/>
      <c r="HUB119" s="3"/>
      <c r="HUC119" s="3"/>
      <c r="HUD119" s="3"/>
      <c r="HUE119" s="3"/>
      <c r="HUF119" s="3"/>
      <c r="HUG119" s="3"/>
      <c r="HUH119" s="3"/>
      <c r="HUI119" s="3"/>
      <c r="HUJ119" s="3"/>
      <c r="HUK119" s="3"/>
      <c r="HUL119" s="3"/>
      <c r="HUM119" s="3"/>
      <c r="HUN119" s="3"/>
      <c r="HUO119" s="3"/>
      <c r="HUP119" s="3"/>
      <c r="HUQ119" s="3"/>
      <c r="HUR119" s="3"/>
      <c r="HUS119" s="3"/>
      <c r="HUT119" s="3"/>
      <c r="HUU119" s="3"/>
      <c r="HUV119" s="3"/>
      <c r="HUW119" s="3"/>
      <c r="HUX119" s="3"/>
      <c r="HUY119" s="3"/>
      <c r="HUZ119" s="3"/>
      <c r="HVA119" s="3"/>
      <c r="HVB119" s="3"/>
      <c r="HVC119" s="3"/>
      <c r="HVD119" s="3"/>
      <c r="HVE119" s="3"/>
      <c r="HVF119" s="3"/>
      <c r="HVG119" s="3"/>
      <c r="HVH119" s="3"/>
      <c r="HVI119" s="3"/>
      <c r="HVJ119" s="3"/>
      <c r="HVK119" s="3"/>
      <c r="HVL119" s="3"/>
      <c r="HVM119" s="3"/>
      <c r="HVN119" s="3"/>
      <c r="HVO119" s="3"/>
      <c r="HVP119" s="3"/>
      <c r="HVQ119" s="3"/>
      <c r="HVR119" s="3"/>
      <c r="HVS119" s="3"/>
      <c r="HVT119" s="3"/>
      <c r="HVU119" s="3"/>
      <c r="HVV119" s="3"/>
      <c r="HVW119" s="3"/>
      <c r="HVX119" s="3"/>
      <c r="HVY119" s="3"/>
      <c r="HVZ119" s="3"/>
      <c r="HWA119" s="3"/>
      <c r="HWB119" s="3"/>
      <c r="HWC119" s="3"/>
      <c r="HWD119" s="3"/>
      <c r="HWE119" s="3"/>
      <c r="HWF119" s="3"/>
      <c r="HWG119" s="3"/>
      <c r="HWH119" s="3"/>
      <c r="HWI119" s="3"/>
      <c r="HWJ119" s="3"/>
      <c r="HWK119" s="3"/>
      <c r="HWL119" s="3"/>
      <c r="HWM119" s="3"/>
      <c r="HWN119" s="3"/>
      <c r="HWO119" s="3"/>
      <c r="HWP119" s="3"/>
      <c r="HWQ119" s="3"/>
      <c r="HWR119" s="3"/>
      <c r="HWS119" s="3"/>
      <c r="HWT119" s="3"/>
      <c r="HWU119" s="3"/>
      <c r="HWV119" s="3"/>
      <c r="HWW119" s="3"/>
      <c r="HWX119" s="3"/>
      <c r="HWY119" s="3"/>
      <c r="HWZ119" s="3"/>
      <c r="HXA119" s="3"/>
      <c r="HXB119" s="3"/>
      <c r="HXC119" s="3"/>
      <c r="HXD119" s="3"/>
      <c r="HXE119" s="3"/>
      <c r="HXF119" s="3"/>
      <c r="HXG119" s="3"/>
      <c r="HXH119" s="3"/>
      <c r="HXI119" s="3"/>
      <c r="HXJ119" s="3"/>
      <c r="HXK119" s="3"/>
      <c r="HXL119" s="3"/>
      <c r="HXM119" s="3"/>
      <c r="HXN119" s="3"/>
      <c r="HXO119" s="3"/>
      <c r="HXP119" s="3"/>
      <c r="HXQ119" s="3"/>
      <c r="HXR119" s="3"/>
      <c r="HXS119" s="3"/>
      <c r="HXT119" s="3"/>
      <c r="HXU119" s="3"/>
      <c r="HXV119" s="3"/>
      <c r="HXW119" s="3"/>
      <c r="HXX119" s="3"/>
      <c r="HXY119" s="3"/>
      <c r="HXZ119" s="3"/>
      <c r="HYA119" s="3"/>
      <c r="HYB119" s="3"/>
      <c r="HYC119" s="3"/>
      <c r="HYD119" s="3"/>
      <c r="HYE119" s="3"/>
      <c r="HYF119" s="3"/>
      <c r="HYG119" s="3"/>
      <c r="HYH119" s="3"/>
      <c r="HYI119" s="3"/>
      <c r="HYJ119" s="3"/>
      <c r="HYK119" s="3"/>
      <c r="HYL119" s="3"/>
      <c r="HYM119" s="3"/>
      <c r="HYN119" s="3"/>
      <c r="HYO119" s="3"/>
      <c r="HYP119" s="3"/>
      <c r="HYQ119" s="3"/>
      <c r="HYR119" s="3"/>
      <c r="HYS119" s="3"/>
      <c r="HYT119" s="3"/>
      <c r="HYU119" s="3"/>
      <c r="HYV119" s="3"/>
      <c r="HYW119" s="3"/>
      <c r="HYX119" s="3"/>
      <c r="HYY119" s="3"/>
      <c r="HYZ119" s="3"/>
      <c r="HZA119" s="3"/>
      <c r="HZB119" s="3"/>
      <c r="HZC119" s="3"/>
      <c r="HZD119" s="3"/>
      <c r="HZE119" s="3"/>
      <c r="HZF119" s="3"/>
      <c r="HZG119" s="3"/>
      <c r="HZH119" s="3"/>
      <c r="HZI119" s="3"/>
      <c r="HZJ119" s="3"/>
      <c r="HZK119" s="3"/>
      <c r="HZL119" s="3"/>
      <c r="HZM119" s="3"/>
      <c r="HZN119" s="3"/>
      <c r="HZO119" s="3"/>
      <c r="HZP119" s="3"/>
      <c r="HZQ119" s="3"/>
      <c r="HZR119" s="3"/>
      <c r="HZS119" s="3"/>
      <c r="HZT119" s="3"/>
      <c r="HZU119" s="3"/>
      <c r="HZV119" s="3"/>
      <c r="HZW119" s="3"/>
      <c r="HZX119" s="3"/>
      <c r="HZY119" s="3"/>
      <c r="HZZ119" s="3"/>
      <c r="IAA119" s="3"/>
      <c r="IAB119" s="3"/>
      <c r="IAC119" s="3"/>
      <c r="IAD119" s="3"/>
      <c r="IAE119" s="3"/>
      <c r="IAF119" s="3"/>
      <c r="IAG119" s="3"/>
      <c r="IAH119" s="3"/>
      <c r="IAI119" s="3"/>
      <c r="IAJ119" s="3"/>
      <c r="IAK119" s="3"/>
      <c r="IAL119" s="3"/>
      <c r="IAM119" s="3"/>
      <c r="IAN119" s="3"/>
      <c r="IAO119" s="3"/>
      <c r="IAP119" s="3"/>
      <c r="IAQ119" s="3"/>
      <c r="IAR119" s="3"/>
      <c r="IAS119" s="3"/>
      <c r="IAT119" s="3"/>
      <c r="IAU119" s="3"/>
      <c r="IAV119" s="3"/>
      <c r="IAW119" s="3"/>
      <c r="IAX119" s="3"/>
      <c r="IAY119" s="3"/>
      <c r="IAZ119" s="3"/>
      <c r="IBA119" s="3"/>
      <c r="IBB119" s="3"/>
      <c r="IBC119" s="3"/>
      <c r="IBD119" s="3"/>
      <c r="IBE119" s="3"/>
      <c r="IBF119" s="3"/>
      <c r="IBG119" s="3"/>
      <c r="IBH119" s="3"/>
      <c r="IBI119" s="3"/>
      <c r="IBJ119" s="3"/>
      <c r="IBK119" s="3"/>
      <c r="IBL119" s="3"/>
      <c r="IBM119" s="3"/>
      <c r="IBN119" s="3"/>
      <c r="IBO119" s="3"/>
      <c r="IBP119" s="3"/>
      <c r="IBQ119" s="3"/>
      <c r="IBR119" s="3"/>
      <c r="IBS119" s="3"/>
      <c r="IBT119" s="3"/>
      <c r="IBU119" s="3"/>
      <c r="IBV119" s="3"/>
      <c r="IBW119" s="3"/>
      <c r="IBX119" s="3"/>
      <c r="IBY119" s="3"/>
      <c r="IBZ119" s="3"/>
      <c r="ICA119" s="3"/>
      <c r="ICB119" s="3"/>
      <c r="ICC119" s="3"/>
      <c r="ICD119" s="3"/>
      <c r="ICE119" s="3"/>
      <c r="ICF119" s="3"/>
      <c r="ICG119" s="3"/>
      <c r="ICH119" s="3"/>
      <c r="ICI119" s="3"/>
      <c r="ICJ119" s="3"/>
      <c r="ICK119" s="3"/>
      <c r="ICL119" s="3"/>
      <c r="ICM119" s="3"/>
      <c r="ICN119" s="3"/>
      <c r="ICO119" s="3"/>
      <c r="ICP119" s="3"/>
      <c r="ICQ119" s="3"/>
      <c r="ICR119" s="3"/>
      <c r="ICS119" s="3"/>
      <c r="ICT119" s="3"/>
      <c r="ICU119" s="3"/>
      <c r="ICV119" s="3"/>
      <c r="ICW119" s="3"/>
      <c r="ICX119" s="3"/>
      <c r="ICY119" s="3"/>
      <c r="ICZ119" s="3"/>
      <c r="IDA119" s="3"/>
      <c r="IDB119" s="3"/>
      <c r="IDC119" s="3"/>
      <c r="IDD119" s="3"/>
      <c r="IDE119" s="3"/>
      <c r="IDF119" s="3"/>
      <c r="IDG119" s="3"/>
      <c r="IDH119" s="3"/>
      <c r="IDI119" s="3"/>
      <c r="IDJ119" s="3"/>
      <c r="IDK119" s="3"/>
      <c r="IDL119" s="3"/>
      <c r="IDM119" s="3"/>
      <c r="IDN119" s="3"/>
      <c r="IDO119" s="3"/>
      <c r="IDP119" s="3"/>
      <c r="IDQ119" s="3"/>
      <c r="IDR119" s="3"/>
      <c r="IDS119" s="3"/>
      <c r="IDT119" s="3"/>
      <c r="IDU119" s="3"/>
      <c r="IDV119" s="3"/>
      <c r="IDW119" s="3"/>
      <c r="IDX119" s="3"/>
      <c r="IDY119" s="3"/>
      <c r="IDZ119" s="3"/>
      <c r="IEA119" s="3"/>
      <c r="IEB119" s="3"/>
      <c r="IEC119" s="3"/>
      <c r="IED119" s="3"/>
      <c r="IEE119" s="3"/>
      <c r="IEF119" s="3"/>
      <c r="IEG119" s="3"/>
      <c r="IEH119" s="3"/>
      <c r="IEI119" s="3"/>
      <c r="IEJ119" s="3"/>
      <c r="IEK119" s="3"/>
      <c r="IEL119" s="3"/>
      <c r="IEM119" s="3"/>
      <c r="IEN119" s="3"/>
      <c r="IEO119" s="3"/>
      <c r="IEP119" s="3"/>
      <c r="IEQ119" s="3"/>
      <c r="IER119" s="3"/>
      <c r="IES119" s="3"/>
      <c r="IET119" s="3"/>
      <c r="IEU119" s="3"/>
      <c r="IEV119" s="3"/>
      <c r="IEW119" s="3"/>
      <c r="IEX119" s="3"/>
      <c r="IEY119" s="3"/>
      <c r="IEZ119" s="3"/>
      <c r="IFA119" s="3"/>
      <c r="IFB119" s="3"/>
      <c r="IFC119" s="3"/>
      <c r="IFD119" s="3"/>
      <c r="IFE119" s="3"/>
      <c r="IFF119" s="3"/>
      <c r="IFG119" s="3"/>
      <c r="IFH119" s="3"/>
      <c r="IFI119" s="3"/>
      <c r="IFJ119" s="3"/>
      <c r="IFK119" s="3"/>
      <c r="IFL119" s="3"/>
      <c r="IFM119" s="3"/>
      <c r="IFN119" s="3"/>
      <c r="IFO119" s="3"/>
      <c r="IFP119" s="3"/>
      <c r="IFQ119" s="3"/>
      <c r="IFR119" s="3"/>
      <c r="IFS119" s="3"/>
      <c r="IFT119" s="3"/>
      <c r="IFU119" s="3"/>
      <c r="IFV119" s="3"/>
      <c r="IFW119" s="3"/>
      <c r="IFX119" s="3"/>
      <c r="IFY119" s="3"/>
      <c r="IFZ119" s="3"/>
      <c r="IGA119" s="3"/>
      <c r="IGB119" s="3"/>
      <c r="IGC119" s="3"/>
      <c r="IGD119" s="3"/>
      <c r="IGE119" s="3"/>
      <c r="IGF119" s="3"/>
      <c r="IGG119" s="3"/>
      <c r="IGH119" s="3"/>
      <c r="IGI119" s="3"/>
      <c r="IGJ119" s="3"/>
      <c r="IGK119" s="3"/>
      <c r="IGL119" s="3"/>
      <c r="IGM119" s="3"/>
      <c r="IGN119" s="3"/>
      <c r="IGO119" s="3"/>
      <c r="IGP119" s="3"/>
      <c r="IGQ119" s="3"/>
      <c r="IGR119" s="3"/>
      <c r="IGS119" s="3"/>
      <c r="IGT119" s="3"/>
      <c r="IGU119" s="3"/>
      <c r="IGV119" s="3"/>
      <c r="IGW119" s="3"/>
      <c r="IGX119" s="3"/>
      <c r="IGY119" s="3"/>
      <c r="IGZ119" s="3"/>
      <c r="IHA119" s="3"/>
      <c r="IHB119" s="3"/>
      <c r="IHC119" s="3"/>
      <c r="IHD119" s="3"/>
      <c r="IHE119" s="3"/>
      <c r="IHF119" s="3"/>
      <c r="IHG119" s="3"/>
      <c r="IHH119" s="3"/>
      <c r="IHI119" s="3"/>
      <c r="IHJ119" s="3"/>
      <c r="IHK119" s="3"/>
      <c r="IHL119" s="3"/>
      <c r="IHM119" s="3"/>
      <c r="IHN119" s="3"/>
      <c r="IHO119" s="3"/>
      <c r="IHP119" s="3"/>
      <c r="IHQ119" s="3"/>
      <c r="IHR119" s="3"/>
      <c r="IHS119" s="3"/>
      <c r="IHT119" s="3"/>
      <c r="IHU119" s="3"/>
      <c r="IHV119" s="3"/>
      <c r="IHW119" s="3"/>
      <c r="IHX119" s="3"/>
      <c r="IHY119" s="3"/>
      <c r="IHZ119" s="3"/>
      <c r="IIA119" s="3"/>
      <c r="IIB119" s="3"/>
      <c r="IIC119" s="3"/>
      <c r="IID119" s="3"/>
      <c r="IIE119" s="3"/>
      <c r="IIF119" s="3"/>
      <c r="IIG119" s="3"/>
      <c r="IIH119" s="3"/>
      <c r="III119" s="3"/>
      <c r="IIJ119" s="3"/>
      <c r="IIK119" s="3"/>
      <c r="IIL119" s="3"/>
      <c r="IIM119" s="3"/>
      <c r="IIN119" s="3"/>
      <c r="IIO119" s="3"/>
      <c r="IIP119" s="3"/>
      <c r="IIQ119" s="3"/>
      <c r="IIR119" s="3"/>
      <c r="IIS119" s="3"/>
      <c r="IIT119" s="3"/>
      <c r="IIU119" s="3"/>
      <c r="IIV119" s="3"/>
      <c r="IIW119" s="3"/>
      <c r="IIX119" s="3"/>
      <c r="IIY119" s="3"/>
      <c r="IIZ119" s="3"/>
      <c r="IJA119" s="3"/>
      <c r="IJB119" s="3"/>
      <c r="IJC119" s="3"/>
      <c r="IJD119" s="3"/>
      <c r="IJE119" s="3"/>
      <c r="IJF119" s="3"/>
      <c r="IJG119" s="3"/>
      <c r="IJH119" s="3"/>
      <c r="IJI119" s="3"/>
      <c r="IJJ119" s="3"/>
      <c r="IJK119" s="3"/>
      <c r="IJL119" s="3"/>
      <c r="IJM119" s="3"/>
      <c r="IJN119" s="3"/>
      <c r="IJO119" s="3"/>
      <c r="IJP119" s="3"/>
      <c r="IJQ119" s="3"/>
      <c r="IJR119" s="3"/>
      <c r="IJS119" s="3"/>
      <c r="IJT119" s="3"/>
      <c r="IJU119" s="3"/>
      <c r="IJV119" s="3"/>
      <c r="IJW119" s="3"/>
      <c r="IJX119" s="3"/>
      <c r="IJY119" s="3"/>
      <c r="IJZ119" s="3"/>
      <c r="IKA119" s="3"/>
      <c r="IKB119" s="3"/>
      <c r="IKC119" s="3"/>
      <c r="IKD119" s="3"/>
      <c r="IKE119" s="3"/>
      <c r="IKF119" s="3"/>
      <c r="IKG119" s="3"/>
      <c r="IKH119" s="3"/>
      <c r="IKI119" s="3"/>
      <c r="IKJ119" s="3"/>
      <c r="IKK119" s="3"/>
      <c r="IKL119" s="3"/>
      <c r="IKM119" s="3"/>
      <c r="IKN119" s="3"/>
      <c r="IKO119" s="3"/>
      <c r="IKP119" s="3"/>
      <c r="IKQ119" s="3"/>
      <c r="IKR119" s="3"/>
      <c r="IKS119" s="3"/>
      <c r="IKT119" s="3"/>
      <c r="IKU119" s="3"/>
      <c r="IKV119" s="3"/>
      <c r="IKW119" s="3"/>
      <c r="IKX119" s="3"/>
      <c r="IKY119" s="3"/>
      <c r="IKZ119" s="3"/>
      <c r="ILA119" s="3"/>
      <c r="ILB119" s="3"/>
      <c r="ILC119" s="3"/>
      <c r="ILD119" s="3"/>
      <c r="ILE119" s="3"/>
      <c r="ILF119" s="3"/>
      <c r="ILG119" s="3"/>
      <c r="ILH119" s="3"/>
      <c r="ILI119" s="3"/>
      <c r="ILJ119" s="3"/>
      <c r="ILK119" s="3"/>
      <c r="ILL119" s="3"/>
      <c r="ILM119" s="3"/>
      <c r="ILN119" s="3"/>
      <c r="ILO119" s="3"/>
      <c r="ILP119" s="3"/>
      <c r="ILQ119" s="3"/>
      <c r="ILR119" s="3"/>
      <c r="ILS119" s="3"/>
      <c r="ILT119" s="3"/>
      <c r="ILU119" s="3"/>
      <c r="ILV119" s="3"/>
      <c r="ILW119" s="3"/>
      <c r="ILX119" s="3"/>
      <c r="ILY119" s="3"/>
      <c r="ILZ119" s="3"/>
      <c r="IMA119" s="3"/>
      <c r="IMB119" s="3"/>
      <c r="IMC119" s="3"/>
      <c r="IMD119" s="3"/>
      <c r="IME119" s="3"/>
      <c r="IMF119" s="3"/>
      <c r="IMG119" s="3"/>
      <c r="IMH119" s="3"/>
      <c r="IMI119" s="3"/>
      <c r="IMJ119" s="3"/>
      <c r="IMK119" s="3"/>
      <c r="IML119" s="3"/>
      <c r="IMM119" s="3"/>
      <c r="IMN119" s="3"/>
      <c r="IMO119" s="3"/>
      <c r="IMP119" s="3"/>
      <c r="IMQ119" s="3"/>
      <c r="IMR119" s="3"/>
      <c r="IMS119" s="3"/>
      <c r="IMT119" s="3"/>
      <c r="IMU119" s="3"/>
      <c r="IMV119" s="3"/>
      <c r="IMW119" s="3"/>
      <c r="IMX119" s="3"/>
      <c r="IMY119" s="3"/>
      <c r="IMZ119" s="3"/>
      <c r="INA119" s="3"/>
      <c r="INB119" s="3"/>
      <c r="INC119" s="3"/>
      <c r="IND119" s="3"/>
      <c r="INE119" s="3"/>
      <c r="INF119" s="3"/>
      <c r="ING119" s="3"/>
      <c r="INH119" s="3"/>
      <c r="INI119" s="3"/>
      <c r="INJ119" s="3"/>
      <c r="INK119" s="3"/>
      <c r="INL119" s="3"/>
      <c r="INM119" s="3"/>
      <c r="INN119" s="3"/>
      <c r="INO119" s="3"/>
      <c r="INP119" s="3"/>
      <c r="INQ119" s="3"/>
      <c r="INR119" s="3"/>
      <c r="INS119" s="3"/>
      <c r="INT119" s="3"/>
      <c r="INU119" s="3"/>
      <c r="INV119" s="3"/>
      <c r="INW119" s="3"/>
      <c r="INX119" s="3"/>
      <c r="INY119" s="3"/>
      <c r="INZ119" s="3"/>
      <c r="IOA119" s="3"/>
      <c r="IOB119" s="3"/>
      <c r="IOC119" s="3"/>
      <c r="IOD119" s="3"/>
      <c r="IOE119" s="3"/>
      <c r="IOF119" s="3"/>
      <c r="IOG119" s="3"/>
      <c r="IOH119" s="3"/>
      <c r="IOI119" s="3"/>
      <c r="IOJ119" s="3"/>
      <c r="IOK119" s="3"/>
      <c r="IOL119" s="3"/>
      <c r="IOM119" s="3"/>
      <c r="ION119" s="3"/>
      <c r="IOO119" s="3"/>
      <c r="IOP119" s="3"/>
      <c r="IOQ119" s="3"/>
      <c r="IOR119" s="3"/>
      <c r="IOS119" s="3"/>
      <c r="IOT119" s="3"/>
      <c r="IOU119" s="3"/>
      <c r="IOV119" s="3"/>
      <c r="IOW119" s="3"/>
      <c r="IOX119" s="3"/>
      <c r="IOY119" s="3"/>
      <c r="IOZ119" s="3"/>
      <c r="IPA119" s="3"/>
      <c r="IPB119" s="3"/>
      <c r="IPC119" s="3"/>
      <c r="IPD119" s="3"/>
      <c r="IPE119" s="3"/>
      <c r="IPF119" s="3"/>
      <c r="IPG119" s="3"/>
      <c r="IPH119" s="3"/>
      <c r="IPI119" s="3"/>
      <c r="IPJ119" s="3"/>
      <c r="IPK119" s="3"/>
      <c r="IPL119" s="3"/>
      <c r="IPM119" s="3"/>
      <c r="IPN119" s="3"/>
      <c r="IPO119" s="3"/>
      <c r="IPP119" s="3"/>
      <c r="IPQ119" s="3"/>
      <c r="IPR119" s="3"/>
      <c r="IPS119" s="3"/>
      <c r="IPT119" s="3"/>
      <c r="IPU119" s="3"/>
      <c r="IPV119" s="3"/>
      <c r="IPW119" s="3"/>
      <c r="IPX119" s="3"/>
      <c r="IPY119" s="3"/>
      <c r="IPZ119" s="3"/>
      <c r="IQA119" s="3"/>
      <c r="IQB119" s="3"/>
      <c r="IQC119" s="3"/>
      <c r="IQD119" s="3"/>
      <c r="IQE119" s="3"/>
      <c r="IQF119" s="3"/>
      <c r="IQG119" s="3"/>
      <c r="IQH119" s="3"/>
      <c r="IQI119" s="3"/>
      <c r="IQJ119" s="3"/>
      <c r="IQK119" s="3"/>
      <c r="IQL119" s="3"/>
      <c r="IQM119" s="3"/>
      <c r="IQN119" s="3"/>
      <c r="IQO119" s="3"/>
      <c r="IQP119" s="3"/>
      <c r="IQQ119" s="3"/>
      <c r="IQR119" s="3"/>
      <c r="IQS119" s="3"/>
      <c r="IQT119" s="3"/>
      <c r="IQU119" s="3"/>
      <c r="IQV119" s="3"/>
      <c r="IQW119" s="3"/>
      <c r="IQX119" s="3"/>
      <c r="IQY119" s="3"/>
      <c r="IQZ119" s="3"/>
      <c r="IRA119" s="3"/>
      <c r="IRB119" s="3"/>
      <c r="IRC119" s="3"/>
      <c r="IRD119" s="3"/>
      <c r="IRE119" s="3"/>
      <c r="IRF119" s="3"/>
      <c r="IRG119" s="3"/>
      <c r="IRH119" s="3"/>
      <c r="IRI119" s="3"/>
      <c r="IRJ119" s="3"/>
      <c r="IRK119" s="3"/>
      <c r="IRL119" s="3"/>
      <c r="IRM119" s="3"/>
      <c r="IRN119" s="3"/>
      <c r="IRO119" s="3"/>
      <c r="IRP119" s="3"/>
      <c r="IRQ119" s="3"/>
      <c r="IRR119" s="3"/>
      <c r="IRS119" s="3"/>
      <c r="IRT119" s="3"/>
      <c r="IRU119" s="3"/>
      <c r="IRV119" s="3"/>
      <c r="IRW119" s="3"/>
      <c r="IRX119" s="3"/>
      <c r="IRY119" s="3"/>
      <c r="IRZ119" s="3"/>
      <c r="ISA119" s="3"/>
      <c r="ISB119" s="3"/>
      <c r="ISC119" s="3"/>
      <c r="ISD119" s="3"/>
      <c r="ISE119" s="3"/>
      <c r="ISF119" s="3"/>
      <c r="ISG119" s="3"/>
      <c r="ISH119" s="3"/>
      <c r="ISI119" s="3"/>
      <c r="ISJ119" s="3"/>
      <c r="ISK119" s="3"/>
      <c r="ISL119" s="3"/>
      <c r="ISM119" s="3"/>
      <c r="ISN119" s="3"/>
      <c r="ISO119" s="3"/>
      <c r="ISP119" s="3"/>
      <c r="ISQ119" s="3"/>
      <c r="ISR119" s="3"/>
      <c r="ISS119" s="3"/>
      <c r="IST119" s="3"/>
      <c r="ISU119" s="3"/>
      <c r="ISV119" s="3"/>
      <c r="ISW119" s="3"/>
      <c r="ISX119" s="3"/>
      <c r="ISY119" s="3"/>
      <c r="ISZ119" s="3"/>
      <c r="ITA119" s="3"/>
      <c r="ITB119" s="3"/>
      <c r="ITC119" s="3"/>
      <c r="ITD119" s="3"/>
      <c r="ITE119" s="3"/>
      <c r="ITF119" s="3"/>
      <c r="ITG119" s="3"/>
      <c r="ITH119" s="3"/>
      <c r="ITI119" s="3"/>
      <c r="ITJ119" s="3"/>
      <c r="ITK119" s="3"/>
      <c r="ITL119" s="3"/>
      <c r="ITM119" s="3"/>
      <c r="ITN119" s="3"/>
      <c r="ITO119" s="3"/>
      <c r="ITP119" s="3"/>
      <c r="ITQ119" s="3"/>
      <c r="ITR119" s="3"/>
      <c r="ITS119" s="3"/>
      <c r="ITT119" s="3"/>
      <c r="ITU119" s="3"/>
      <c r="ITV119" s="3"/>
      <c r="ITW119" s="3"/>
      <c r="ITX119" s="3"/>
      <c r="ITY119" s="3"/>
      <c r="ITZ119" s="3"/>
      <c r="IUA119" s="3"/>
      <c r="IUB119" s="3"/>
      <c r="IUC119" s="3"/>
      <c r="IUD119" s="3"/>
      <c r="IUE119" s="3"/>
      <c r="IUF119" s="3"/>
      <c r="IUG119" s="3"/>
      <c r="IUH119" s="3"/>
      <c r="IUI119" s="3"/>
      <c r="IUJ119" s="3"/>
      <c r="IUK119" s="3"/>
      <c r="IUL119" s="3"/>
      <c r="IUM119" s="3"/>
      <c r="IUN119" s="3"/>
      <c r="IUO119" s="3"/>
      <c r="IUP119" s="3"/>
      <c r="IUQ119" s="3"/>
      <c r="IUR119" s="3"/>
      <c r="IUS119" s="3"/>
      <c r="IUT119" s="3"/>
      <c r="IUU119" s="3"/>
      <c r="IUV119" s="3"/>
      <c r="IUW119" s="3"/>
      <c r="IUX119" s="3"/>
      <c r="IUY119" s="3"/>
      <c r="IUZ119" s="3"/>
      <c r="IVA119" s="3"/>
      <c r="IVB119" s="3"/>
      <c r="IVC119" s="3"/>
      <c r="IVD119" s="3"/>
      <c r="IVE119" s="3"/>
      <c r="IVF119" s="3"/>
      <c r="IVG119" s="3"/>
      <c r="IVH119" s="3"/>
      <c r="IVI119" s="3"/>
      <c r="IVJ119" s="3"/>
      <c r="IVK119" s="3"/>
      <c r="IVL119" s="3"/>
      <c r="IVM119" s="3"/>
      <c r="IVN119" s="3"/>
      <c r="IVO119" s="3"/>
      <c r="IVP119" s="3"/>
      <c r="IVQ119" s="3"/>
      <c r="IVR119" s="3"/>
      <c r="IVS119" s="3"/>
      <c r="IVT119" s="3"/>
      <c r="IVU119" s="3"/>
      <c r="IVV119" s="3"/>
      <c r="IVW119" s="3"/>
      <c r="IVX119" s="3"/>
      <c r="IVY119" s="3"/>
      <c r="IVZ119" s="3"/>
      <c r="IWA119" s="3"/>
      <c r="IWB119" s="3"/>
      <c r="IWC119" s="3"/>
      <c r="IWD119" s="3"/>
      <c r="IWE119" s="3"/>
      <c r="IWF119" s="3"/>
      <c r="IWG119" s="3"/>
      <c r="IWH119" s="3"/>
      <c r="IWI119" s="3"/>
      <c r="IWJ119" s="3"/>
      <c r="IWK119" s="3"/>
      <c r="IWL119" s="3"/>
      <c r="IWM119" s="3"/>
      <c r="IWN119" s="3"/>
      <c r="IWO119" s="3"/>
      <c r="IWP119" s="3"/>
      <c r="IWQ119" s="3"/>
      <c r="IWR119" s="3"/>
      <c r="IWS119" s="3"/>
      <c r="IWT119" s="3"/>
      <c r="IWU119" s="3"/>
      <c r="IWV119" s="3"/>
      <c r="IWW119" s="3"/>
      <c r="IWX119" s="3"/>
      <c r="IWY119" s="3"/>
      <c r="IWZ119" s="3"/>
      <c r="IXA119" s="3"/>
      <c r="IXB119" s="3"/>
      <c r="IXC119" s="3"/>
      <c r="IXD119" s="3"/>
      <c r="IXE119" s="3"/>
      <c r="IXF119" s="3"/>
      <c r="IXG119" s="3"/>
      <c r="IXH119" s="3"/>
      <c r="IXI119" s="3"/>
      <c r="IXJ119" s="3"/>
      <c r="IXK119" s="3"/>
      <c r="IXL119" s="3"/>
      <c r="IXM119" s="3"/>
      <c r="IXN119" s="3"/>
      <c r="IXO119" s="3"/>
      <c r="IXP119" s="3"/>
      <c r="IXQ119" s="3"/>
      <c r="IXR119" s="3"/>
      <c r="IXS119" s="3"/>
      <c r="IXT119" s="3"/>
      <c r="IXU119" s="3"/>
      <c r="IXV119" s="3"/>
      <c r="IXW119" s="3"/>
      <c r="IXX119" s="3"/>
      <c r="IXY119" s="3"/>
      <c r="IXZ119" s="3"/>
      <c r="IYA119" s="3"/>
      <c r="IYB119" s="3"/>
      <c r="IYC119" s="3"/>
      <c r="IYD119" s="3"/>
      <c r="IYE119" s="3"/>
      <c r="IYF119" s="3"/>
      <c r="IYG119" s="3"/>
      <c r="IYH119" s="3"/>
      <c r="IYI119" s="3"/>
      <c r="IYJ119" s="3"/>
      <c r="IYK119" s="3"/>
      <c r="IYL119" s="3"/>
      <c r="IYM119" s="3"/>
      <c r="IYN119" s="3"/>
      <c r="IYO119" s="3"/>
      <c r="IYP119" s="3"/>
      <c r="IYQ119" s="3"/>
      <c r="IYR119" s="3"/>
      <c r="IYS119" s="3"/>
      <c r="IYT119" s="3"/>
      <c r="IYU119" s="3"/>
      <c r="IYV119" s="3"/>
      <c r="IYW119" s="3"/>
      <c r="IYX119" s="3"/>
      <c r="IYY119" s="3"/>
      <c r="IYZ119" s="3"/>
      <c r="IZA119" s="3"/>
      <c r="IZB119" s="3"/>
      <c r="IZC119" s="3"/>
      <c r="IZD119" s="3"/>
      <c r="IZE119" s="3"/>
      <c r="IZF119" s="3"/>
      <c r="IZG119" s="3"/>
      <c r="IZH119" s="3"/>
      <c r="IZI119" s="3"/>
      <c r="IZJ119" s="3"/>
      <c r="IZK119" s="3"/>
      <c r="IZL119" s="3"/>
      <c r="IZM119" s="3"/>
      <c r="IZN119" s="3"/>
      <c r="IZO119" s="3"/>
      <c r="IZP119" s="3"/>
      <c r="IZQ119" s="3"/>
      <c r="IZR119" s="3"/>
      <c r="IZS119" s="3"/>
      <c r="IZT119" s="3"/>
      <c r="IZU119" s="3"/>
      <c r="IZV119" s="3"/>
      <c r="IZW119" s="3"/>
      <c r="IZX119" s="3"/>
      <c r="IZY119" s="3"/>
      <c r="IZZ119" s="3"/>
      <c r="JAA119" s="3"/>
      <c r="JAB119" s="3"/>
      <c r="JAC119" s="3"/>
      <c r="JAD119" s="3"/>
      <c r="JAE119" s="3"/>
      <c r="JAF119" s="3"/>
      <c r="JAG119" s="3"/>
      <c r="JAH119" s="3"/>
      <c r="JAI119" s="3"/>
      <c r="JAJ119" s="3"/>
      <c r="JAK119" s="3"/>
      <c r="JAL119" s="3"/>
      <c r="JAM119" s="3"/>
      <c r="JAN119" s="3"/>
      <c r="JAO119" s="3"/>
      <c r="JAP119" s="3"/>
      <c r="JAQ119" s="3"/>
      <c r="JAR119" s="3"/>
      <c r="JAS119" s="3"/>
      <c r="JAT119" s="3"/>
      <c r="JAU119" s="3"/>
      <c r="JAV119" s="3"/>
      <c r="JAW119" s="3"/>
      <c r="JAX119" s="3"/>
      <c r="JAY119" s="3"/>
      <c r="JAZ119" s="3"/>
      <c r="JBA119" s="3"/>
      <c r="JBB119" s="3"/>
      <c r="JBC119" s="3"/>
      <c r="JBD119" s="3"/>
      <c r="JBE119" s="3"/>
      <c r="JBF119" s="3"/>
      <c r="JBG119" s="3"/>
      <c r="JBH119" s="3"/>
      <c r="JBI119" s="3"/>
      <c r="JBJ119" s="3"/>
      <c r="JBK119" s="3"/>
      <c r="JBL119" s="3"/>
      <c r="JBM119" s="3"/>
      <c r="JBN119" s="3"/>
      <c r="JBO119" s="3"/>
      <c r="JBP119" s="3"/>
      <c r="JBQ119" s="3"/>
      <c r="JBR119" s="3"/>
      <c r="JBS119" s="3"/>
      <c r="JBT119" s="3"/>
      <c r="JBU119" s="3"/>
      <c r="JBV119" s="3"/>
      <c r="JBW119" s="3"/>
      <c r="JBX119" s="3"/>
      <c r="JBY119" s="3"/>
      <c r="JBZ119" s="3"/>
      <c r="JCA119" s="3"/>
      <c r="JCB119" s="3"/>
      <c r="JCC119" s="3"/>
      <c r="JCD119" s="3"/>
      <c r="JCE119" s="3"/>
      <c r="JCF119" s="3"/>
      <c r="JCG119" s="3"/>
      <c r="JCH119" s="3"/>
      <c r="JCI119" s="3"/>
      <c r="JCJ119" s="3"/>
      <c r="JCK119" s="3"/>
      <c r="JCL119" s="3"/>
      <c r="JCM119" s="3"/>
      <c r="JCN119" s="3"/>
      <c r="JCO119" s="3"/>
      <c r="JCP119" s="3"/>
      <c r="JCQ119" s="3"/>
      <c r="JCR119" s="3"/>
      <c r="JCS119" s="3"/>
      <c r="JCT119" s="3"/>
      <c r="JCU119" s="3"/>
      <c r="JCV119" s="3"/>
      <c r="JCW119" s="3"/>
      <c r="JCX119" s="3"/>
      <c r="JCY119" s="3"/>
      <c r="JCZ119" s="3"/>
      <c r="JDA119" s="3"/>
      <c r="JDB119" s="3"/>
      <c r="JDC119" s="3"/>
      <c r="JDD119" s="3"/>
      <c r="JDE119" s="3"/>
      <c r="JDF119" s="3"/>
      <c r="JDG119" s="3"/>
      <c r="JDH119" s="3"/>
      <c r="JDI119" s="3"/>
      <c r="JDJ119" s="3"/>
      <c r="JDK119" s="3"/>
      <c r="JDL119" s="3"/>
      <c r="JDM119" s="3"/>
      <c r="JDN119" s="3"/>
      <c r="JDO119" s="3"/>
      <c r="JDP119" s="3"/>
      <c r="JDQ119" s="3"/>
      <c r="JDR119" s="3"/>
      <c r="JDS119" s="3"/>
      <c r="JDT119" s="3"/>
      <c r="JDU119" s="3"/>
      <c r="JDV119" s="3"/>
      <c r="JDW119" s="3"/>
      <c r="JDX119" s="3"/>
      <c r="JDY119" s="3"/>
      <c r="JDZ119" s="3"/>
      <c r="JEA119" s="3"/>
      <c r="JEB119" s="3"/>
      <c r="JEC119" s="3"/>
      <c r="JED119" s="3"/>
      <c r="JEE119" s="3"/>
      <c r="JEF119" s="3"/>
      <c r="JEG119" s="3"/>
      <c r="JEH119" s="3"/>
      <c r="JEI119" s="3"/>
      <c r="JEJ119" s="3"/>
      <c r="JEK119" s="3"/>
      <c r="JEL119" s="3"/>
      <c r="JEM119" s="3"/>
      <c r="JEN119" s="3"/>
      <c r="JEO119" s="3"/>
      <c r="JEP119" s="3"/>
      <c r="JEQ119" s="3"/>
      <c r="JER119" s="3"/>
      <c r="JES119" s="3"/>
      <c r="JET119" s="3"/>
      <c r="JEU119" s="3"/>
      <c r="JEV119" s="3"/>
      <c r="JEW119" s="3"/>
      <c r="JEX119" s="3"/>
      <c r="JEY119" s="3"/>
      <c r="JEZ119" s="3"/>
      <c r="JFA119" s="3"/>
      <c r="JFB119" s="3"/>
      <c r="JFC119" s="3"/>
      <c r="JFD119" s="3"/>
      <c r="JFE119" s="3"/>
      <c r="JFF119" s="3"/>
      <c r="JFG119" s="3"/>
      <c r="JFH119" s="3"/>
      <c r="JFI119" s="3"/>
      <c r="JFJ119" s="3"/>
      <c r="JFK119" s="3"/>
      <c r="JFL119" s="3"/>
      <c r="JFM119" s="3"/>
      <c r="JFN119" s="3"/>
      <c r="JFO119" s="3"/>
      <c r="JFP119" s="3"/>
      <c r="JFQ119" s="3"/>
      <c r="JFR119" s="3"/>
      <c r="JFS119" s="3"/>
      <c r="JFT119" s="3"/>
      <c r="JFU119" s="3"/>
      <c r="JFV119" s="3"/>
      <c r="JFW119" s="3"/>
      <c r="JFX119" s="3"/>
      <c r="JFY119" s="3"/>
      <c r="JFZ119" s="3"/>
      <c r="JGA119" s="3"/>
      <c r="JGB119" s="3"/>
      <c r="JGC119" s="3"/>
      <c r="JGD119" s="3"/>
      <c r="JGE119" s="3"/>
      <c r="JGF119" s="3"/>
      <c r="JGG119" s="3"/>
      <c r="JGH119" s="3"/>
      <c r="JGI119" s="3"/>
      <c r="JGJ119" s="3"/>
      <c r="JGK119" s="3"/>
      <c r="JGL119" s="3"/>
      <c r="JGM119" s="3"/>
      <c r="JGN119" s="3"/>
      <c r="JGO119" s="3"/>
      <c r="JGP119" s="3"/>
      <c r="JGQ119" s="3"/>
      <c r="JGR119" s="3"/>
      <c r="JGS119" s="3"/>
      <c r="JGT119" s="3"/>
      <c r="JGU119" s="3"/>
      <c r="JGV119" s="3"/>
      <c r="JGW119" s="3"/>
      <c r="JGX119" s="3"/>
      <c r="JGY119" s="3"/>
      <c r="JGZ119" s="3"/>
      <c r="JHA119" s="3"/>
      <c r="JHB119" s="3"/>
      <c r="JHC119" s="3"/>
      <c r="JHD119" s="3"/>
      <c r="JHE119" s="3"/>
      <c r="JHF119" s="3"/>
      <c r="JHG119" s="3"/>
      <c r="JHH119" s="3"/>
      <c r="JHI119" s="3"/>
      <c r="JHJ119" s="3"/>
      <c r="JHK119" s="3"/>
      <c r="JHL119" s="3"/>
      <c r="JHM119" s="3"/>
      <c r="JHN119" s="3"/>
      <c r="JHO119" s="3"/>
      <c r="JHP119" s="3"/>
      <c r="JHQ119" s="3"/>
      <c r="JHR119" s="3"/>
      <c r="JHS119" s="3"/>
      <c r="JHT119" s="3"/>
      <c r="JHU119" s="3"/>
      <c r="JHV119" s="3"/>
      <c r="JHW119" s="3"/>
      <c r="JHX119" s="3"/>
      <c r="JHY119" s="3"/>
      <c r="JHZ119" s="3"/>
      <c r="JIA119" s="3"/>
      <c r="JIB119" s="3"/>
      <c r="JIC119" s="3"/>
      <c r="JID119" s="3"/>
      <c r="JIE119" s="3"/>
      <c r="JIF119" s="3"/>
      <c r="JIG119" s="3"/>
      <c r="JIH119" s="3"/>
      <c r="JII119" s="3"/>
      <c r="JIJ119" s="3"/>
      <c r="JIK119" s="3"/>
      <c r="JIL119" s="3"/>
      <c r="JIM119" s="3"/>
      <c r="JIN119" s="3"/>
      <c r="JIO119" s="3"/>
      <c r="JIP119" s="3"/>
      <c r="JIQ119" s="3"/>
      <c r="JIR119" s="3"/>
      <c r="JIS119" s="3"/>
      <c r="JIT119" s="3"/>
      <c r="JIU119" s="3"/>
      <c r="JIV119" s="3"/>
      <c r="JIW119" s="3"/>
      <c r="JIX119" s="3"/>
      <c r="JIY119" s="3"/>
      <c r="JIZ119" s="3"/>
      <c r="JJA119" s="3"/>
      <c r="JJB119" s="3"/>
      <c r="JJC119" s="3"/>
      <c r="JJD119" s="3"/>
      <c r="JJE119" s="3"/>
      <c r="JJF119" s="3"/>
      <c r="JJG119" s="3"/>
      <c r="JJH119" s="3"/>
      <c r="JJI119" s="3"/>
      <c r="JJJ119" s="3"/>
      <c r="JJK119" s="3"/>
      <c r="JJL119" s="3"/>
      <c r="JJM119" s="3"/>
      <c r="JJN119" s="3"/>
      <c r="JJO119" s="3"/>
      <c r="JJP119" s="3"/>
      <c r="JJQ119" s="3"/>
      <c r="JJR119" s="3"/>
      <c r="JJS119" s="3"/>
      <c r="JJT119" s="3"/>
      <c r="JJU119" s="3"/>
      <c r="JJV119" s="3"/>
      <c r="JJW119" s="3"/>
      <c r="JJX119" s="3"/>
      <c r="JJY119" s="3"/>
      <c r="JJZ119" s="3"/>
      <c r="JKA119" s="3"/>
      <c r="JKB119" s="3"/>
      <c r="JKC119" s="3"/>
      <c r="JKD119" s="3"/>
      <c r="JKE119" s="3"/>
      <c r="JKF119" s="3"/>
      <c r="JKG119" s="3"/>
      <c r="JKH119" s="3"/>
      <c r="JKI119" s="3"/>
      <c r="JKJ119" s="3"/>
      <c r="JKK119" s="3"/>
      <c r="JKL119" s="3"/>
      <c r="JKM119" s="3"/>
      <c r="JKN119" s="3"/>
      <c r="JKO119" s="3"/>
      <c r="JKP119" s="3"/>
      <c r="JKQ119" s="3"/>
      <c r="JKR119" s="3"/>
      <c r="JKS119" s="3"/>
      <c r="JKT119" s="3"/>
      <c r="JKU119" s="3"/>
      <c r="JKV119" s="3"/>
      <c r="JKW119" s="3"/>
      <c r="JKX119" s="3"/>
      <c r="JKY119" s="3"/>
      <c r="JKZ119" s="3"/>
      <c r="JLA119" s="3"/>
      <c r="JLB119" s="3"/>
      <c r="JLC119" s="3"/>
      <c r="JLD119" s="3"/>
      <c r="JLE119" s="3"/>
      <c r="JLF119" s="3"/>
      <c r="JLG119" s="3"/>
      <c r="JLH119" s="3"/>
      <c r="JLI119" s="3"/>
      <c r="JLJ119" s="3"/>
      <c r="JLK119" s="3"/>
      <c r="JLL119" s="3"/>
      <c r="JLM119" s="3"/>
      <c r="JLN119" s="3"/>
      <c r="JLO119" s="3"/>
      <c r="JLP119" s="3"/>
      <c r="JLQ119" s="3"/>
      <c r="JLR119" s="3"/>
      <c r="JLS119" s="3"/>
      <c r="JLT119" s="3"/>
      <c r="JLU119" s="3"/>
      <c r="JLV119" s="3"/>
      <c r="JLW119" s="3"/>
      <c r="JLX119" s="3"/>
      <c r="JLY119" s="3"/>
      <c r="JLZ119" s="3"/>
      <c r="JMA119" s="3"/>
      <c r="JMB119" s="3"/>
      <c r="JMC119" s="3"/>
      <c r="JMD119" s="3"/>
      <c r="JME119" s="3"/>
      <c r="JMF119" s="3"/>
      <c r="JMG119" s="3"/>
      <c r="JMH119" s="3"/>
      <c r="JMI119" s="3"/>
      <c r="JMJ119" s="3"/>
      <c r="JMK119" s="3"/>
      <c r="JML119" s="3"/>
      <c r="JMM119" s="3"/>
      <c r="JMN119" s="3"/>
      <c r="JMO119" s="3"/>
      <c r="JMP119" s="3"/>
      <c r="JMQ119" s="3"/>
      <c r="JMR119" s="3"/>
      <c r="JMS119" s="3"/>
      <c r="JMT119" s="3"/>
      <c r="JMU119" s="3"/>
      <c r="JMV119" s="3"/>
      <c r="JMW119" s="3"/>
      <c r="JMX119" s="3"/>
      <c r="JMY119" s="3"/>
      <c r="JMZ119" s="3"/>
      <c r="JNA119" s="3"/>
      <c r="JNB119" s="3"/>
      <c r="JNC119" s="3"/>
      <c r="JND119" s="3"/>
      <c r="JNE119" s="3"/>
      <c r="JNF119" s="3"/>
      <c r="JNG119" s="3"/>
      <c r="JNH119" s="3"/>
      <c r="JNI119" s="3"/>
      <c r="JNJ119" s="3"/>
      <c r="JNK119" s="3"/>
      <c r="JNL119" s="3"/>
      <c r="JNM119" s="3"/>
      <c r="JNN119" s="3"/>
      <c r="JNO119" s="3"/>
      <c r="JNP119" s="3"/>
      <c r="JNQ119" s="3"/>
      <c r="JNR119" s="3"/>
      <c r="JNS119" s="3"/>
      <c r="JNT119" s="3"/>
      <c r="JNU119" s="3"/>
      <c r="JNV119" s="3"/>
      <c r="JNW119" s="3"/>
      <c r="JNX119" s="3"/>
      <c r="JNY119" s="3"/>
      <c r="JNZ119" s="3"/>
      <c r="JOA119" s="3"/>
      <c r="JOB119" s="3"/>
      <c r="JOC119" s="3"/>
      <c r="JOD119" s="3"/>
      <c r="JOE119" s="3"/>
      <c r="JOF119" s="3"/>
      <c r="JOG119" s="3"/>
      <c r="JOH119" s="3"/>
      <c r="JOI119" s="3"/>
      <c r="JOJ119" s="3"/>
      <c r="JOK119" s="3"/>
      <c r="JOL119" s="3"/>
      <c r="JOM119" s="3"/>
      <c r="JON119" s="3"/>
      <c r="JOO119" s="3"/>
      <c r="JOP119" s="3"/>
      <c r="JOQ119" s="3"/>
      <c r="JOR119" s="3"/>
      <c r="JOS119" s="3"/>
      <c r="JOT119" s="3"/>
      <c r="JOU119" s="3"/>
      <c r="JOV119" s="3"/>
      <c r="JOW119" s="3"/>
      <c r="JOX119" s="3"/>
      <c r="JOY119" s="3"/>
      <c r="JOZ119" s="3"/>
      <c r="JPA119" s="3"/>
      <c r="JPB119" s="3"/>
      <c r="JPC119" s="3"/>
      <c r="JPD119" s="3"/>
      <c r="JPE119" s="3"/>
      <c r="JPF119" s="3"/>
      <c r="JPG119" s="3"/>
      <c r="JPH119" s="3"/>
      <c r="JPI119" s="3"/>
      <c r="JPJ119" s="3"/>
      <c r="JPK119" s="3"/>
      <c r="JPL119" s="3"/>
      <c r="JPM119" s="3"/>
      <c r="JPN119" s="3"/>
      <c r="JPO119" s="3"/>
      <c r="JPP119" s="3"/>
      <c r="JPQ119" s="3"/>
      <c r="JPR119" s="3"/>
      <c r="JPS119" s="3"/>
      <c r="JPT119" s="3"/>
      <c r="JPU119" s="3"/>
      <c r="JPV119" s="3"/>
      <c r="JPW119" s="3"/>
      <c r="JPX119" s="3"/>
      <c r="JPY119" s="3"/>
      <c r="JPZ119" s="3"/>
      <c r="JQA119" s="3"/>
      <c r="JQB119" s="3"/>
      <c r="JQC119" s="3"/>
      <c r="JQD119" s="3"/>
      <c r="JQE119" s="3"/>
      <c r="JQF119" s="3"/>
      <c r="JQG119" s="3"/>
      <c r="JQH119" s="3"/>
      <c r="JQI119" s="3"/>
      <c r="JQJ119" s="3"/>
      <c r="JQK119" s="3"/>
      <c r="JQL119" s="3"/>
      <c r="JQM119" s="3"/>
      <c r="JQN119" s="3"/>
      <c r="JQO119" s="3"/>
      <c r="JQP119" s="3"/>
      <c r="JQQ119" s="3"/>
      <c r="JQR119" s="3"/>
      <c r="JQS119" s="3"/>
      <c r="JQT119" s="3"/>
      <c r="JQU119" s="3"/>
      <c r="JQV119" s="3"/>
      <c r="JQW119" s="3"/>
      <c r="JQX119" s="3"/>
      <c r="JQY119" s="3"/>
      <c r="JQZ119" s="3"/>
      <c r="JRA119" s="3"/>
      <c r="JRB119" s="3"/>
      <c r="JRC119" s="3"/>
      <c r="JRD119" s="3"/>
      <c r="JRE119" s="3"/>
      <c r="JRF119" s="3"/>
      <c r="JRG119" s="3"/>
      <c r="JRH119" s="3"/>
      <c r="JRI119" s="3"/>
      <c r="JRJ119" s="3"/>
      <c r="JRK119" s="3"/>
      <c r="JRL119" s="3"/>
      <c r="JRM119" s="3"/>
      <c r="JRN119" s="3"/>
      <c r="JRO119" s="3"/>
      <c r="JRP119" s="3"/>
      <c r="JRQ119" s="3"/>
      <c r="JRR119" s="3"/>
      <c r="JRS119" s="3"/>
      <c r="JRT119" s="3"/>
      <c r="JRU119" s="3"/>
      <c r="JRV119" s="3"/>
      <c r="JRW119" s="3"/>
      <c r="JRX119" s="3"/>
      <c r="JRY119" s="3"/>
      <c r="JRZ119" s="3"/>
      <c r="JSA119" s="3"/>
      <c r="JSB119" s="3"/>
      <c r="JSC119" s="3"/>
      <c r="JSD119" s="3"/>
      <c r="JSE119" s="3"/>
      <c r="JSF119" s="3"/>
      <c r="JSG119" s="3"/>
      <c r="JSH119" s="3"/>
      <c r="JSI119" s="3"/>
      <c r="JSJ119" s="3"/>
      <c r="JSK119" s="3"/>
      <c r="JSL119" s="3"/>
      <c r="JSM119" s="3"/>
      <c r="JSN119" s="3"/>
      <c r="JSO119" s="3"/>
      <c r="JSP119" s="3"/>
      <c r="JSQ119" s="3"/>
      <c r="JSR119" s="3"/>
      <c r="JSS119" s="3"/>
      <c r="JST119" s="3"/>
      <c r="JSU119" s="3"/>
      <c r="JSV119" s="3"/>
      <c r="JSW119" s="3"/>
      <c r="JSX119" s="3"/>
      <c r="JSY119" s="3"/>
      <c r="JSZ119" s="3"/>
      <c r="JTA119" s="3"/>
      <c r="JTB119" s="3"/>
      <c r="JTC119" s="3"/>
      <c r="JTD119" s="3"/>
      <c r="JTE119" s="3"/>
      <c r="JTF119" s="3"/>
      <c r="JTG119" s="3"/>
      <c r="JTH119" s="3"/>
      <c r="JTI119" s="3"/>
      <c r="JTJ119" s="3"/>
      <c r="JTK119" s="3"/>
      <c r="JTL119" s="3"/>
      <c r="JTM119" s="3"/>
      <c r="JTN119" s="3"/>
      <c r="JTO119" s="3"/>
      <c r="JTP119" s="3"/>
      <c r="JTQ119" s="3"/>
      <c r="JTR119" s="3"/>
      <c r="JTS119" s="3"/>
      <c r="JTT119" s="3"/>
      <c r="JTU119" s="3"/>
      <c r="JTV119" s="3"/>
      <c r="JTW119" s="3"/>
      <c r="JTX119" s="3"/>
      <c r="JTY119" s="3"/>
      <c r="JTZ119" s="3"/>
      <c r="JUA119" s="3"/>
      <c r="JUB119" s="3"/>
      <c r="JUC119" s="3"/>
      <c r="JUD119" s="3"/>
      <c r="JUE119" s="3"/>
      <c r="JUF119" s="3"/>
      <c r="JUG119" s="3"/>
      <c r="JUH119" s="3"/>
      <c r="JUI119" s="3"/>
      <c r="JUJ119" s="3"/>
      <c r="JUK119" s="3"/>
      <c r="JUL119" s="3"/>
      <c r="JUM119" s="3"/>
      <c r="JUN119" s="3"/>
      <c r="JUO119" s="3"/>
      <c r="JUP119" s="3"/>
      <c r="JUQ119" s="3"/>
      <c r="JUR119" s="3"/>
      <c r="JUS119" s="3"/>
      <c r="JUT119" s="3"/>
      <c r="JUU119" s="3"/>
      <c r="JUV119" s="3"/>
      <c r="JUW119" s="3"/>
      <c r="JUX119" s="3"/>
      <c r="JUY119" s="3"/>
      <c r="JUZ119" s="3"/>
      <c r="JVA119" s="3"/>
      <c r="JVB119" s="3"/>
      <c r="JVC119" s="3"/>
      <c r="JVD119" s="3"/>
      <c r="JVE119" s="3"/>
      <c r="JVF119" s="3"/>
      <c r="JVG119" s="3"/>
      <c r="JVH119" s="3"/>
      <c r="JVI119" s="3"/>
      <c r="JVJ119" s="3"/>
      <c r="JVK119" s="3"/>
      <c r="JVL119" s="3"/>
      <c r="JVM119" s="3"/>
      <c r="JVN119" s="3"/>
      <c r="JVO119" s="3"/>
      <c r="JVP119" s="3"/>
      <c r="JVQ119" s="3"/>
      <c r="JVR119" s="3"/>
      <c r="JVS119" s="3"/>
      <c r="JVT119" s="3"/>
      <c r="JVU119" s="3"/>
      <c r="JVV119" s="3"/>
      <c r="JVW119" s="3"/>
      <c r="JVX119" s="3"/>
      <c r="JVY119" s="3"/>
      <c r="JVZ119" s="3"/>
      <c r="JWA119" s="3"/>
      <c r="JWB119" s="3"/>
      <c r="JWC119" s="3"/>
      <c r="JWD119" s="3"/>
      <c r="JWE119" s="3"/>
      <c r="JWF119" s="3"/>
      <c r="JWG119" s="3"/>
      <c r="JWH119" s="3"/>
      <c r="JWI119" s="3"/>
      <c r="JWJ119" s="3"/>
      <c r="JWK119" s="3"/>
      <c r="JWL119" s="3"/>
      <c r="JWM119" s="3"/>
      <c r="JWN119" s="3"/>
      <c r="JWO119" s="3"/>
      <c r="JWP119" s="3"/>
      <c r="JWQ119" s="3"/>
      <c r="JWR119" s="3"/>
      <c r="JWS119" s="3"/>
      <c r="JWT119" s="3"/>
      <c r="JWU119" s="3"/>
      <c r="JWV119" s="3"/>
      <c r="JWW119" s="3"/>
      <c r="JWX119" s="3"/>
      <c r="JWY119" s="3"/>
      <c r="JWZ119" s="3"/>
      <c r="JXA119" s="3"/>
      <c r="JXB119" s="3"/>
      <c r="JXC119" s="3"/>
      <c r="JXD119" s="3"/>
      <c r="JXE119" s="3"/>
      <c r="JXF119" s="3"/>
      <c r="JXG119" s="3"/>
      <c r="JXH119" s="3"/>
      <c r="JXI119" s="3"/>
      <c r="JXJ119" s="3"/>
      <c r="JXK119" s="3"/>
      <c r="JXL119" s="3"/>
      <c r="JXM119" s="3"/>
      <c r="JXN119" s="3"/>
      <c r="JXO119" s="3"/>
      <c r="JXP119" s="3"/>
      <c r="JXQ119" s="3"/>
      <c r="JXR119" s="3"/>
      <c r="JXS119" s="3"/>
      <c r="JXT119" s="3"/>
      <c r="JXU119" s="3"/>
      <c r="JXV119" s="3"/>
      <c r="JXW119" s="3"/>
      <c r="JXX119" s="3"/>
      <c r="JXY119" s="3"/>
      <c r="JXZ119" s="3"/>
      <c r="JYA119" s="3"/>
      <c r="JYB119" s="3"/>
      <c r="JYC119" s="3"/>
      <c r="JYD119" s="3"/>
      <c r="JYE119" s="3"/>
      <c r="JYF119" s="3"/>
      <c r="JYG119" s="3"/>
      <c r="JYH119" s="3"/>
      <c r="JYI119" s="3"/>
      <c r="JYJ119" s="3"/>
      <c r="JYK119" s="3"/>
      <c r="JYL119" s="3"/>
      <c r="JYM119" s="3"/>
      <c r="JYN119" s="3"/>
      <c r="JYO119" s="3"/>
      <c r="JYP119" s="3"/>
      <c r="JYQ119" s="3"/>
      <c r="JYR119" s="3"/>
      <c r="JYS119" s="3"/>
      <c r="JYT119" s="3"/>
      <c r="JYU119" s="3"/>
      <c r="JYV119" s="3"/>
      <c r="JYW119" s="3"/>
      <c r="JYX119" s="3"/>
      <c r="JYY119" s="3"/>
      <c r="JYZ119" s="3"/>
      <c r="JZA119" s="3"/>
      <c r="JZB119" s="3"/>
      <c r="JZC119" s="3"/>
      <c r="JZD119" s="3"/>
      <c r="JZE119" s="3"/>
      <c r="JZF119" s="3"/>
      <c r="JZG119" s="3"/>
      <c r="JZH119" s="3"/>
      <c r="JZI119" s="3"/>
      <c r="JZJ119" s="3"/>
      <c r="JZK119" s="3"/>
      <c r="JZL119" s="3"/>
      <c r="JZM119" s="3"/>
      <c r="JZN119" s="3"/>
      <c r="JZO119" s="3"/>
      <c r="JZP119" s="3"/>
      <c r="JZQ119" s="3"/>
      <c r="JZR119" s="3"/>
      <c r="JZS119" s="3"/>
      <c r="JZT119" s="3"/>
      <c r="JZU119" s="3"/>
      <c r="JZV119" s="3"/>
      <c r="JZW119" s="3"/>
      <c r="JZX119" s="3"/>
      <c r="JZY119" s="3"/>
      <c r="JZZ119" s="3"/>
      <c r="KAA119" s="3"/>
      <c r="KAB119" s="3"/>
      <c r="KAC119" s="3"/>
      <c r="KAD119" s="3"/>
      <c r="KAE119" s="3"/>
      <c r="KAF119" s="3"/>
      <c r="KAG119" s="3"/>
      <c r="KAH119" s="3"/>
      <c r="KAI119" s="3"/>
      <c r="KAJ119" s="3"/>
      <c r="KAK119" s="3"/>
      <c r="KAL119" s="3"/>
      <c r="KAM119" s="3"/>
      <c r="KAN119" s="3"/>
      <c r="KAO119" s="3"/>
      <c r="KAP119" s="3"/>
      <c r="KAQ119" s="3"/>
      <c r="KAR119" s="3"/>
      <c r="KAS119" s="3"/>
      <c r="KAT119" s="3"/>
      <c r="KAU119" s="3"/>
      <c r="KAV119" s="3"/>
      <c r="KAW119" s="3"/>
      <c r="KAX119" s="3"/>
      <c r="KAY119" s="3"/>
      <c r="KAZ119" s="3"/>
      <c r="KBA119" s="3"/>
      <c r="KBB119" s="3"/>
      <c r="KBC119" s="3"/>
      <c r="KBD119" s="3"/>
      <c r="KBE119" s="3"/>
      <c r="KBF119" s="3"/>
      <c r="KBG119" s="3"/>
      <c r="KBH119" s="3"/>
      <c r="KBI119" s="3"/>
      <c r="KBJ119" s="3"/>
      <c r="KBK119" s="3"/>
      <c r="KBL119" s="3"/>
      <c r="KBM119" s="3"/>
      <c r="KBN119" s="3"/>
      <c r="KBO119" s="3"/>
      <c r="KBP119" s="3"/>
      <c r="KBQ119" s="3"/>
      <c r="KBR119" s="3"/>
      <c r="KBS119" s="3"/>
      <c r="KBT119" s="3"/>
      <c r="KBU119" s="3"/>
      <c r="KBV119" s="3"/>
      <c r="KBW119" s="3"/>
      <c r="KBX119" s="3"/>
      <c r="KBY119" s="3"/>
      <c r="KBZ119" s="3"/>
      <c r="KCA119" s="3"/>
      <c r="KCB119" s="3"/>
      <c r="KCC119" s="3"/>
      <c r="KCD119" s="3"/>
      <c r="KCE119" s="3"/>
      <c r="KCF119" s="3"/>
      <c r="KCG119" s="3"/>
      <c r="KCH119" s="3"/>
      <c r="KCI119" s="3"/>
      <c r="KCJ119" s="3"/>
      <c r="KCK119" s="3"/>
      <c r="KCL119" s="3"/>
      <c r="KCM119" s="3"/>
      <c r="KCN119" s="3"/>
      <c r="KCO119" s="3"/>
      <c r="KCP119" s="3"/>
      <c r="KCQ119" s="3"/>
      <c r="KCR119" s="3"/>
      <c r="KCS119" s="3"/>
      <c r="KCT119" s="3"/>
      <c r="KCU119" s="3"/>
      <c r="KCV119" s="3"/>
      <c r="KCW119" s="3"/>
      <c r="KCX119" s="3"/>
      <c r="KCY119" s="3"/>
      <c r="KCZ119" s="3"/>
      <c r="KDA119" s="3"/>
      <c r="KDB119" s="3"/>
      <c r="KDC119" s="3"/>
      <c r="KDD119" s="3"/>
      <c r="KDE119" s="3"/>
      <c r="KDF119" s="3"/>
      <c r="KDG119" s="3"/>
      <c r="KDH119" s="3"/>
      <c r="KDI119" s="3"/>
      <c r="KDJ119" s="3"/>
      <c r="KDK119" s="3"/>
      <c r="KDL119" s="3"/>
      <c r="KDM119" s="3"/>
      <c r="KDN119" s="3"/>
      <c r="KDO119" s="3"/>
      <c r="KDP119" s="3"/>
      <c r="KDQ119" s="3"/>
      <c r="KDR119" s="3"/>
      <c r="KDS119" s="3"/>
      <c r="KDT119" s="3"/>
      <c r="KDU119" s="3"/>
      <c r="KDV119" s="3"/>
      <c r="KDW119" s="3"/>
      <c r="KDX119" s="3"/>
      <c r="KDY119" s="3"/>
      <c r="KDZ119" s="3"/>
      <c r="KEA119" s="3"/>
      <c r="KEB119" s="3"/>
      <c r="KEC119" s="3"/>
      <c r="KED119" s="3"/>
      <c r="KEE119" s="3"/>
      <c r="KEF119" s="3"/>
      <c r="KEG119" s="3"/>
      <c r="KEH119" s="3"/>
      <c r="KEI119" s="3"/>
      <c r="KEJ119" s="3"/>
      <c r="KEK119" s="3"/>
      <c r="KEL119" s="3"/>
      <c r="KEM119" s="3"/>
      <c r="KEN119" s="3"/>
      <c r="KEO119" s="3"/>
      <c r="KEP119" s="3"/>
      <c r="KEQ119" s="3"/>
      <c r="KER119" s="3"/>
      <c r="KES119" s="3"/>
      <c r="KET119" s="3"/>
      <c r="KEU119" s="3"/>
      <c r="KEV119" s="3"/>
      <c r="KEW119" s="3"/>
      <c r="KEX119" s="3"/>
      <c r="KEY119" s="3"/>
      <c r="KEZ119" s="3"/>
      <c r="KFA119" s="3"/>
      <c r="KFB119" s="3"/>
      <c r="KFC119" s="3"/>
      <c r="KFD119" s="3"/>
      <c r="KFE119" s="3"/>
      <c r="KFF119" s="3"/>
      <c r="KFG119" s="3"/>
      <c r="KFH119" s="3"/>
      <c r="KFI119" s="3"/>
      <c r="KFJ119" s="3"/>
      <c r="KFK119" s="3"/>
      <c r="KFL119" s="3"/>
      <c r="KFM119" s="3"/>
      <c r="KFN119" s="3"/>
      <c r="KFO119" s="3"/>
      <c r="KFP119" s="3"/>
      <c r="KFQ119" s="3"/>
      <c r="KFR119" s="3"/>
      <c r="KFS119" s="3"/>
      <c r="KFT119" s="3"/>
      <c r="KFU119" s="3"/>
      <c r="KFV119" s="3"/>
      <c r="KFW119" s="3"/>
      <c r="KFX119" s="3"/>
      <c r="KFY119" s="3"/>
      <c r="KFZ119" s="3"/>
      <c r="KGA119" s="3"/>
      <c r="KGB119" s="3"/>
      <c r="KGC119" s="3"/>
      <c r="KGD119" s="3"/>
      <c r="KGE119" s="3"/>
      <c r="KGF119" s="3"/>
      <c r="KGG119" s="3"/>
      <c r="KGH119" s="3"/>
      <c r="KGI119" s="3"/>
      <c r="KGJ119" s="3"/>
      <c r="KGK119" s="3"/>
      <c r="KGL119" s="3"/>
      <c r="KGM119" s="3"/>
      <c r="KGN119" s="3"/>
      <c r="KGO119" s="3"/>
      <c r="KGP119" s="3"/>
      <c r="KGQ119" s="3"/>
      <c r="KGR119" s="3"/>
      <c r="KGS119" s="3"/>
      <c r="KGT119" s="3"/>
      <c r="KGU119" s="3"/>
      <c r="KGV119" s="3"/>
      <c r="KGW119" s="3"/>
      <c r="KGX119" s="3"/>
      <c r="KGY119" s="3"/>
      <c r="KGZ119" s="3"/>
      <c r="KHA119" s="3"/>
      <c r="KHB119" s="3"/>
      <c r="KHC119" s="3"/>
      <c r="KHD119" s="3"/>
      <c r="KHE119" s="3"/>
      <c r="KHF119" s="3"/>
      <c r="KHG119" s="3"/>
      <c r="KHH119" s="3"/>
      <c r="KHI119" s="3"/>
      <c r="KHJ119" s="3"/>
      <c r="KHK119" s="3"/>
      <c r="KHL119" s="3"/>
      <c r="KHM119" s="3"/>
      <c r="KHN119" s="3"/>
      <c r="KHO119" s="3"/>
      <c r="KHP119" s="3"/>
      <c r="KHQ119" s="3"/>
      <c r="KHR119" s="3"/>
      <c r="KHS119" s="3"/>
      <c r="KHT119" s="3"/>
      <c r="KHU119" s="3"/>
      <c r="KHV119" s="3"/>
      <c r="KHW119" s="3"/>
      <c r="KHX119" s="3"/>
      <c r="KHY119" s="3"/>
      <c r="KHZ119" s="3"/>
      <c r="KIA119" s="3"/>
      <c r="KIB119" s="3"/>
      <c r="KIC119" s="3"/>
      <c r="KID119" s="3"/>
      <c r="KIE119" s="3"/>
      <c r="KIF119" s="3"/>
      <c r="KIG119" s="3"/>
      <c r="KIH119" s="3"/>
      <c r="KII119" s="3"/>
      <c r="KIJ119" s="3"/>
      <c r="KIK119" s="3"/>
      <c r="KIL119" s="3"/>
      <c r="KIM119" s="3"/>
      <c r="KIN119" s="3"/>
      <c r="KIO119" s="3"/>
      <c r="KIP119" s="3"/>
      <c r="KIQ119" s="3"/>
      <c r="KIR119" s="3"/>
      <c r="KIS119" s="3"/>
      <c r="KIT119" s="3"/>
      <c r="KIU119" s="3"/>
      <c r="KIV119" s="3"/>
      <c r="KIW119" s="3"/>
      <c r="KIX119" s="3"/>
      <c r="KIY119" s="3"/>
      <c r="KIZ119" s="3"/>
      <c r="KJA119" s="3"/>
      <c r="KJB119" s="3"/>
      <c r="KJC119" s="3"/>
      <c r="KJD119" s="3"/>
      <c r="KJE119" s="3"/>
      <c r="KJF119" s="3"/>
      <c r="KJG119" s="3"/>
      <c r="KJH119" s="3"/>
      <c r="KJI119" s="3"/>
      <c r="KJJ119" s="3"/>
      <c r="KJK119" s="3"/>
      <c r="KJL119" s="3"/>
      <c r="KJM119" s="3"/>
      <c r="KJN119" s="3"/>
      <c r="KJO119" s="3"/>
      <c r="KJP119" s="3"/>
      <c r="KJQ119" s="3"/>
      <c r="KJR119" s="3"/>
      <c r="KJS119" s="3"/>
      <c r="KJT119" s="3"/>
      <c r="KJU119" s="3"/>
      <c r="KJV119" s="3"/>
      <c r="KJW119" s="3"/>
      <c r="KJX119" s="3"/>
      <c r="KJY119" s="3"/>
      <c r="KJZ119" s="3"/>
      <c r="KKA119" s="3"/>
      <c r="KKB119" s="3"/>
      <c r="KKC119" s="3"/>
      <c r="KKD119" s="3"/>
      <c r="KKE119" s="3"/>
      <c r="KKF119" s="3"/>
      <c r="KKG119" s="3"/>
      <c r="KKH119" s="3"/>
      <c r="KKI119" s="3"/>
      <c r="KKJ119" s="3"/>
      <c r="KKK119" s="3"/>
      <c r="KKL119" s="3"/>
      <c r="KKM119" s="3"/>
      <c r="KKN119" s="3"/>
      <c r="KKO119" s="3"/>
      <c r="KKP119" s="3"/>
      <c r="KKQ119" s="3"/>
      <c r="KKR119" s="3"/>
      <c r="KKS119" s="3"/>
      <c r="KKT119" s="3"/>
      <c r="KKU119" s="3"/>
      <c r="KKV119" s="3"/>
      <c r="KKW119" s="3"/>
      <c r="KKX119" s="3"/>
      <c r="KKY119" s="3"/>
      <c r="KKZ119" s="3"/>
      <c r="KLA119" s="3"/>
      <c r="KLB119" s="3"/>
      <c r="KLC119" s="3"/>
      <c r="KLD119" s="3"/>
      <c r="KLE119" s="3"/>
      <c r="KLF119" s="3"/>
      <c r="KLG119" s="3"/>
      <c r="KLH119" s="3"/>
      <c r="KLI119" s="3"/>
      <c r="KLJ119" s="3"/>
      <c r="KLK119" s="3"/>
      <c r="KLL119" s="3"/>
      <c r="KLM119" s="3"/>
      <c r="KLN119" s="3"/>
      <c r="KLO119" s="3"/>
      <c r="KLP119" s="3"/>
      <c r="KLQ119" s="3"/>
      <c r="KLR119" s="3"/>
      <c r="KLS119" s="3"/>
      <c r="KLT119" s="3"/>
      <c r="KLU119" s="3"/>
      <c r="KLV119" s="3"/>
      <c r="KLW119" s="3"/>
      <c r="KLX119" s="3"/>
      <c r="KLY119" s="3"/>
      <c r="KLZ119" s="3"/>
      <c r="KMA119" s="3"/>
      <c r="KMB119" s="3"/>
      <c r="KMC119" s="3"/>
      <c r="KMD119" s="3"/>
      <c r="KME119" s="3"/>
      <c r="KMF119" s="3"/>
      <c r="KMG119" s="3"/>
      <c r="KMH119" s="3"/>
      <c r="KMI119" s="3"/>
      <c r="KMJ119" s="3"/>
      <c r="KMK119" s="3"/>
      <c r="KML119" s="3"/>
      <c r="KMM119" s="3"/>
      <c r="KMN119" s="3"/>
      <c r="KMO119" s="3"/>
      <c r="KMP119" s="3"/>
      <c r="KMQ119" s="3"/>
      <c r="KMR119" s="3"/>
      <c r="KMS119" s="3"/>
      <c r="KMT119" s="3"/>
      <c r="KMU119" s="3"/>
      <c r="KMV119" s="3"/>
      <c r="KMW119" s="3"/>
      <c r="KMX119" s="3"/>
      <c r="KMY119" s="3"/>
      <c r="KMZ119" s="3"/>
      <c r="KNA119" s="3"/>
      <c r="KNB119" s="3"/>
      <c r="KNC119" s="3"/>
      <c r="KND119" s="3"/>
      <c r="KNE119" s="3"/>
      <c r="KNF119" s="3"/>
      <c r="KNG119" s="3"/>
      <c r="KNH119" s="3"/>
      <c r="KNI119" s="3"/>
      <c r="KNJ119" s="3"/>
      <c r="KNK119" s="3"/>
      <c r="KNL119" s="3"/>
      <c r="KNM119" s="3"/>
      <c r="KNN119" s="3"/>
      <c r="KNO119" s="3"/>
      <c r="KNP119" s="3"/>
      <c r="KNQ119" s="3"/>
      <c r="KNR119" s="3"/>
      <c r="KNS119" s="3"/>
      <c r="KNT119" s="3"/>
      <c r="KNU119" s="3"/>
      <c r="KNV119" s="3"/>
      <c r="KNW119" s="3"/>
      <c r="KNX119" s="3"/>
      <c r="KNY119" s="3"/>
      <c r="KNZ119" s="3"/>
      <c r="KOA119" s="3"/>
      <c r="KOB119" s="3"/>
      <c r="KOC119" s="3"/>
      <c r="KOD119" s="3"/>
      <c r="KOE119" s="3"/>
      <c r="KOF119" s="3"/>
      <c r="KOG119" s="3"/>
      <c r="KOH119" s="3"/>
      <c r="KOI119" s="3"/>
      <c r="KOJ119" s="3"/>
      <c r="KOK119" s="3"/>
      <c r="KOL119" s="3"/>
      <c r="KOM119" s="3"/>
      <c r="KON119" s="3"/>
      <c r="KOO119" s="3"/>
      <c r="KOP119" s="3"/>
      <c r="KOQ119" s="3"/>
      <c r="KOR119" s="3"/>
      <c r="KOS119" s="3"/>
      <c r="KOT119" s="3"/>
      <c r="KOU119" s="3"/>
      <c r="KOV119" s="3"/>
      <c r="KOW119" s="3"/>
      <c r="KOX119" s="3"/>
      <c r="KOY119" s="3"/>
      <c r="KOZ119" s="3"/>
      <c r="KPA119" s="3"/>
      <c r="KPB119" s="3"/>
      <c r="KPC119" s="3"/>
      <c r="KPD119" s="3"/>
      <c r="KPE119" s="3"/>
      <c r="KPF119" s="3"/>
      <c r="KPG119" s="3"/>
      <c r="KPH119" s="3"/>
      <c r="KPI119" s="3"/>
      <c r="KPJ119" s="3"/>
      <c r="KPK119" s="3"/>
      <c r="KPL119" s="3"/>
      <c r="KPM119" s="3"/>
      <c r="KPN119" s="3"/>
      <c r="KPO119" s="3"/>
      <c r="KPP119" s="3"/>
      <c r="KPQ119" s="3"/>
      <c r="KPR119" s="3"/>
      <c r="KPS119" s="3"/>
      <c r="KPT119" s="3"/>
      <c r="KPU119" s="3"/>
      <c r="KPV119" s="3"/>
      <c r="KPW119" s="3"/>
      <c r="KPX119" s="3"/>
      <c r="KPY119" s="3"/>
      <c r="KPZ119" s="3"/>
      <c r="KQA119" s="3"/>
      <c r="KQB119" s="3"/>
      <c r="KQC119" s="3"/>
      <c r="KQD119" s="3"/>
      <c r="KQE119" s="3"/>
      <c r="KQF119" s="3"/>
      <c r="KQG119" s="3"/>
      <c r="KQH119" s="3"/>
      <c r="KQI119" s="3"/>
      <c r="KQJ119" s="3"/>
      <c r="KQK119" s="3"/>
      <c r="KQL119" s="3"/>
      <c r="KQM119" s="3"/>
      <c r="KQN119" s="3"/>
      <c r="KQO119" s="3"/>
      <c r="KQP119" s="3"/>
      <c r="KQQ119" s="3"/>
      <c r="KQR119" s="3"/>
      <c r="KQS119" s="3"/>
      <c r="KQT119" s="3"/>
      <c r="KQU119" s="3"/>
      <c r="KQV119" s="3"/>
      <c r="KQW119" s="3"/>
      <c r="KQX119" s="3"/>
      <c r="KQY119" s="3"/>
      <c r="KQZ119" s="3"/>
      <c r="KRA119" s="3"/>
      <c r="KRB119" s="3"/>
      <c r="KRC119" s="3"/>
      <c r="KRD119" s="3"/>
      <c r="KRE119" s="3"/>
      <c r="KRF119" s="3"/>
      <c r="KRG119" s="3"/>
      <c r="KRH119" s="3"/>
      <c r="KRI119" s="3"/>
      <c r="KRJ119" s="3"/>
      <c r="KRK119" s="3"/>
      <c r="KRL119" s="3"/>
      <c r="KRM119" s="3"/>
      <c r="KRN119" s="3"/>
      <c r="KRO119" s="3"/>
      <c r="KRP119" s="3"/>
      <c r="KRQ119" s="3"/>
      <c r="KRR119" s="3"/>
      <c r="KRS119" s="3"/>
      <c r="KRT119" s="3"/>
      <c r="KRU119" s="3"/>
      <c r="KRV119" s="3"/>
      <c r="KRW119" s="3"/>
      <c r="KRX119" s="3"/>
      <c r="KRY119" s="3"/>
      <c r="KRZ119" s="3"/>
      <c r="KSA119" s="3"/>
      <c r="KSB119" s="3"/>
      <c r="KSC119" s="3"/>
      <c r="KSD119" s="3"/>
      <c r="KSE119" s="3"/>
      <c r="KSF119" s="3"/>
      <c r="KSG119" s="3"/>
      <c r="KSH119" s="3"/>
      <c r="KSI119" s="3"/>
      <c r="KSJ119" s="3"/>
      <c r="KSK119" s="3"/>
      <c r="KSL119" s="3"/>
      <c r="KSM119" s="3"/>
      <c r="KSN119" s="3"/>
      <c r="KSO119" s="3"/>
      <c r="KSP119" s="3"/>
      <c r="KSQ119" s="3"/>
      <c r="KSR119" s="3"/>
      <c r="KSS119" s="3"/>
      <c r="KST119" s="3"/>
      <c r="KSU119" s="3"/>
      <c r="KSV119" s="3"/>
      <c r="KSW119" s="3"/>
      <c r="KSX119" s="3"/>
      <c r="KSY119" s="3"/>
      <c r="KSZ119" s="3"/>
      <c r="KTA119" s="3"/>
      <c r="KTB119" s="3"/>
      <c r="KTC119" s="3"/>
      <c r="KTD119" s="3"/>
      <c r="KTE119" s="3"/>
      <c r="KTF119" s="3"/>
      <c r="KTG119" s="3"/>
      <c r="KTH119" s="3"/>
      <c r="KTI119" s="3"/>
      <c r="KTJ119" s="3"/>
      <c r="KTK119" s="3"/>
      <c r="KTL119" s="3"/>
      <c r="KTM119" s="3"/>
      <c r="KTN119" s="3"/>
      <c r="KTO119" s="3"/>
      <c r="KTP119" s="3"/>
      <c r="KTQ119" s="3"/>
      <c r="KTR119" s="3"/>
      <c r="KTS119" s="3"/>
      <c r="KTT119" s="3"/>
      <c r="KTU119" s="3"/>
      <c r="KTV119" s="3"/>
      <c r="KTW119" s="3"/>
      <c r="KTX119" s="3"/>
      <c r="KTY119" s="3"/>
      <c r="KTZ119" s="3"/>
      <c r="KUA119" s="3"/>
      <c r="KUB119" s="3"/>
      <c r="KUC119" s="3"/>
      <c r="KUD119" s="3"/>
      <c r="KUE119" s="3"/>
      <c r="KUF119" s="3"/>
      <c r="KUG119" s="3"/>
      <c r="KUH119" s="3"/>
      <c r="KUI119" s="3"/>
      <c r="KUJ119" s="3"/>
      <c r="KUK119" s="3"/>
      <c r="KUL119" s="3"/>
      <c r="KUM119" s="3"/>
      <c r="KUN119" s="3"/>
      <c r="KUO119" s="3"/>
      <c r="KUP119" s="3"/>
      <c r="KUQ119" s="3"/>
      <c r="KUR119" s="3"/>
      <c r="KUS119" s="3"/>
      <c r="KUT119" s="3"/>
      <c r="KUU119" s="3"/>
      <c r="KUV119" s="3"/>
      <c r="KUW119" s="3"/>
      <c r="KUX119" s="3"/>
      <c r="KUY119" s="3"/>
      <c r="KUZ119" s="3"/>
      <c r="KVA119" s="3"/>
      <c r="KVB119" s="3"/>
      <c r="KVC119" s="3"/>
      <c r="KVD119" s="3"/>
      <c r="KVE119" s="3"/>
      <c r="KVF119" s="3"/>
      <c r="KVG119" s="3"/>
      <c r="KVH119" s="3"/>
      <c r="KVI119" s="3"/>
      <c r="KVJ119" s="3"/>
      <c r="KVK119" s="3"/>
      <c r="KVL119" s="3"/>
      <c r="KVM119" s="3"/>
      <c r="KVN119" s="3"/>
      <c r="KVO119" s="3"/>
      <c r="KVP119" s="3"/>
      <c r="KVQ119" s="3"/>
      <c r="KVR119" s="3"/>
      <c r="KVS119" s="3"/>
      <c r="KVT119" s="3"/>
      <c r="KVU119" s="3"/>
      <c r="KVV119" s="3"/>
      <c r="KVW119" s="3"/>
      <c r="KVX119" s="3"/>
      <c r="KVY119" s="3"/>
      <c r="KVZ119" s="3"/>
      <c r="KWA119" s="3"/>
      <c r="KWB119" s="3"/>
      <c r="KWC119" s="3"/>
      <c r="KWD119" s="3"/>
      <c r="KWE119" s="3"/>
      <c r="KWF119" s="3"/>
      <c r="KWG119" s="3"/>
      <c r="KWH119" s="3"/>
      <c r="KWI119" s="3"/>
      <c r="KWJ119" s="3"/>
      <c r="KWK119" s="3"/>
      <c r="KWL119" s="3"/>
      <c r="KWM119" s="3"/>
      <c r="KWN119" s="3"/>
      <c r="KWO119" s="3"/>
      <c r="KWP119" s="3"/>
      <c r="KWQ119" s="3"/>
      <c r="KWR119" s="3"/>
      <c r="KWS119" s="3"/>
      <c r="KWT119" s="3"/>
      <c r="KWU119" s="3"/>
      <c r="KWV119" s="3"/>
      <c r="KWW119" s="3"/>
      <c r="KWX119" s="3"/>
      <c r="KWY119" s="3"/>
      <c r="KWZ119" s="3"/>
      <c r="KXA119" s="3"/>
      <c r="KXB119" s="3"/>
      <c r="KXC119" s="3"/>
      <c r="KXD119" s="3"/>
      <c r="KXE119" s="3"/>
      <c r="KXF119" s="3"/>
      <c r="KXG119" s="3"/>
      <c r="KXH119" s="3"/>
      <c r="KXI119" s="3"/>
      <c r="KXJ119" s="3"/>
      <c r="KXK119" s="3"/>
      <c r="KXL119" s="3"/>
      <c r="KXM119" s="3"/>
      <c r="KXN119" s="3"/>
      <c r="KXO119" s="3"/>
      <c r="KXP119" s="3"/>
      <c r="KXQ119" s="3"/>
      <c r="KXR119" s="3"/>
      <c r="KXS119" s="3"/>
      <c r="KXT119" s="3"/>
      <c r="KXU119" s="3"/>
      <c r="KXV119" s="3"/>
      <c r="KXW119" s="3"/>
      <c r="KXX119" s="3"/>
      <c r="KXY119" s="3"/>
      <c r="KXZ119" s="3"/>
      <c r="KYA119" s="3"/>
      <c r="KYB119" s="3"/>
      <c r="KYC119" s="3"/>
      <c r="KYD119" s="3"/>
      <c r="KYE119" s="3"/>
      <c r="KYF119" s="3"/>
      <c r="KYG119" s="3"/>
      <c r="KYH119" s="3"/>
      <c r="KYI119" s="3"/>
      <c r="KYJ119" s="3"/>
      <c r="KYK119" s="3"/>
      <c r="KYL119" s="3"/>
      <c r="KYM119" s="3"/>
      <c r="KYN119" s="3"/>
      <c r="KYO119" s="3"/>
      <c r="KYP119" s="3"/>
      <c r="KYQ119" s="3"/>
      <c r="KYR119" s="3"/>
      <c r="KYS119" s="3"/>
      <c r="KYT119" s="3"/>
      <c r="KYU119" s="3"/>
      <c r="KYV119" s="3"/>
      <c r="KYW119" s="3"/>
      <c r="KYX119" s="3"/>
      <c r="KYY119" s="3"/>
      <c r="KYZ119" s="3"/>
      <c r="KZA119" s="3"/>
      <c r="KZB119" s="3"/>
      <c r="KZC119" s="3"/>
      <c r="KZD119" s="3"/>
      <c r="KZE119" s="3"/>
      <c r="KZF119" s="3"/>
      <c r="KZG119" s="3"/>
      <c r="KZH119" s="3"/>
      <c r="KZI119" s="3"/>
      <c r="KZJ119" s="3"/>
      <c r="KZK119" s="3"/>
      <c r="KZL119" s="3"/>
      <c r="KZM119" s="3"/>
      <c r="KZN119" s="3"/>
      <c r="KZO119" s="3"/>
      <c r="KZP119" s="3"/>
      <c r="KZQ119" s="3"/>
      <c r="KZR119" s="3"/>
      <c r="KZS119" s="3"/>
      <c r="KZT119" s="3"/>
      <c r="KZU119" s="3"/>
      <c r="KZV119" s="3"/>
      <c r="KZW119" s="3"/>
      <c r="KZX119" s="3"/>
      <c r="KZY119" s="3"/>
      <c r="KZZ119" s="3"/>
      <c r="LAA119" s="3"/>
      <c r="LAB119" s="3"/>
      <c r="LAC119" s="3"/>
      <c r="LAD119" s="3"/>
      <c r="LAE119" s="3"/>
      <c r="LAF119" s="3"/>
      <c r="LAG119" s="3"/>
      <c r="LAH119" s="3"/>
      <c r="LAI119" s="3"/>
      <c r="LAJ119" s="3"/>
      <c r="LAK119" s="3"/>
      <c r="LAL119" s="3"/>
      <c r="LAM119" s="3"/>
      <c r="LAN119" s="3"/>
      <c r="LAO119" s="3"/>
      <c r="LAP119" s="3"/>
      <c r="LAQ119" s="3"/>
      <c r="LAR119" s="3"/>
      <c r="LAS119" s="3"/>
      <c r="LAT119" s="3"/>
      <c r="LAU119" s="3"/>
      <c r="LAV119" s="3"/>
      <c r="LAW119" s="3"/>
      <c r="LAX119" s="3"/>
      <c r="LAY119" s="3"/>
      <c r="LAZ119" s="3"/>
      <c r="LBA119" s="3"/>
      <c r="LBB119" s="3"/>
      <c r="LBC119" s="3"/>
      <c r="LBD119" s="3"/>
      <c r="LBE119" s="3"/>
      <c r="LBF119" s="3"/>
      <c r="LBG119" s="3"/>
      <c r="LBH119" s="3"/>
      <c r="LBI119" s="3"/>
      <c r="LBJ119" s="3"/>
      <c r="LBK119" s="3"/>
      <c r="LBL119" s="3"/>
      <c r="LBM119" s="3"/>
      <c r="LBN119" s="3"/>
      <c r="LBO119" s="3"/>
      <c r="LBP119" s="3"/>
      <c r="LBQ119" s="3"/>
      <c r="LBR119" s="3"/>
      <c r="LBS119" s="3"/>
      <c r="LBT119" s="3"/>
      <c r="LBU119" s="3"/>
      <c r="LBV119" s="3"/>
      <c r="LBW119" s="3"/>
      <c r="LBX119" s="3"/>
      <c r="LBY119" s="3"/>
      <c r="LBZ119" s="3"/>
      <c r="LCA119" s="3"/>
      <c r="LCB119" s="3"/>
      <c r="LCC119" s="3"/>
      <c r="LCD119" s="3"/>
      <c r="LCE119" s="3"/>
      <c r="LCF119" s="3"/>
      <c r="LCG119" s="3"/>
      <c r="LCH119" s="3"/>
      <c r="LCI119" s="3"/>
      <c r="LCJ119" s="3"/>
      <c r="LCK119" s="3"/>
      <c r="LCL119" s="3"/>
      <c r="LCM119" s="3"/>
      <c r="LCN119" s="3"/>
      <c r="LCO119" s="3"/>
      <c r="LCP119" s="3"/>
      <c r="LCQ119" s="3"/>
      <c r="LCR119" s="3"/>
      <c r="LCS119" s="3"/>
      <c r="LCT119" s="3"/>
      <c r="LCU119" s="3"/>
      <c r="LCV119" s="3"/>
      <c r="LCW119" s="3"/>
      <c r="LCX119" s="3"/>
      <c r="LCY119" s="3"/>
      <c r="LCZ119" s="3"/>
      <c r="LDA119" s="3"/>
      <c r="LDB119" s="3"/>
      <c r="LDC119" s="3"/>
      <c r="LDD119" s="3"/>
      <c r="LDE119" s="3"/>
      <c r="LDF119" s="3"/>
      <c r="LDG119" s="3"/>
      <c r="LDH119" s="3"/>
      <c r="LDI119" s="3"/>
      <c r="LDJ119" s="3"/>
      <c r="LDK119" s="3"/>
      <c r="LDL119" s="3"/>
      <c r="LDM119" s="3"/>
      <c r="LDN119" s="3"/>
      <c r="LDO119" s="3"/>
      <c r="LDP119" s="3"/>
      <c r="LDQ119" s="3"/>
      <c r="LDR119" s="3"/>
      <c r="LDS119" s="3"/>
      <c r="LDT119" s="3"/>
      <c r="LDU119" s="3"/>
      <c r="LDV119" s="3"/>
      <c r="LDW119" s="3"/>
      <c r="LDX119" s="3"/>
      <c r="LDY119" s="3"/>
      <c r="LDZ119" s="3"/>
      <c r="LEA119" s="3"/>
      <c r="LEB119" s="3"/>
      <c r="LEC119" s="3"/>
      <c r="LED119" s="3"/>
      <c r="LEE119" s="3"/>
      <c r="LEF119" s="3"/>
      <c r="LEG119" s="3"/>
      <c r="LEH119" s="3"/>
      <c r="LEI119" s="3"/>
      <c r="LEJ119" s="3"/>
      <c r="LEK119" s="3"/>
      <c r="LEL119" s="3"/>
      <c r="LEM119" s="3"/>
      <c r="LEN119" s="3"/>
      <c r="LEO119" s="3"/>
      <c r="LEP119" s="3"/>
      <c r="LEQ119" s="3"/>
      <c r="LER119" s="3"/>
      <c r="LES119" s="3"/>
      <c r="LET119" s="3"/>
      <c r="LEU119" s="3"/>
      <c r="LEV119" s="3"/>
      <c r="LEW119" s="3"/>
      <c r="LEX119" s="3"/>
      <c r="LEY119" s="3"/>
      <c r="LEZ119" s="3"/>
      <c r="LFA119" s="3"/>
      <c r="LFB119" s="3"/>
      <c r="LFC119" s="3"/>
      <c r="LFD119" s="3"/>
      <c r="LFE119" s="3"/>
      <c r="LFF119" s="3"/>
      <c r="LFG119" s="3"/>
      <c r="LFH119" s="3"/>
      <c r="LFI119" s="3"/>
      <c r="LFJ119" s="3"/>
      <c r="LFK119" s="3"/>
      <c r="LFL119" s="3"/>
      <c r="LFM119" s="3"/>
      <c r="LFN119" s="3"/>
      <c r="LFO119" s="3"/>
      <c r="LFP119" s="3"/>
      <c r="LFQ119" s="3"/>
      <c r="LFR119" s="3"/>
      <c r="LFS119" s="3"/>
      <c r="LFT119" s="3"/>
      <c r="LFU119" s="3"/>
      <c r="LFV119" s="3"/>
      <c r="LFW119" s="3"/>
      <c r="LFX119" s="3"/>
      <c r="LFY119" s="3"/>
      <c r="LFZ119" s="3"/>
      <c r="LGA119" s="3"/>
      <c r="LGB119" s="3"/>
      <c r="LGC119" s="3"/>
      <c r="LGD119" s="3"/>
      <c r="LGE119" s="3"/>
      <c r="LGF119" s="3"/>
      <c r="LGG119" s="3"/>
      <c r="LGH119" s="3"/>
      <c r="LGI119" s="3"/>
      <c r="LGJ119" s="3"/>
      <c r="LGK119" s="3"/>
      <c r="LGL119" s="3"/>
      <c r="LGM119" s="3"/>
      <c r="LGN119" s="3"/>
      <c r="LGO119" s="3"/>
      <c r="LGP119" s="3"/>
      <c r="LGQ119" s="3"/>
      <c r="LGR119" s="3"/>
      <c r="LGS119" s="3"/>
      <c r="LGT119" s="3"/>
      <c r="LGU119" s="3"/>
      <c r="LGV119" s="3"/>
      <c r="LGW119" s="3"/>
      <c r="LGX119" s="3"/>
      <c r="LGY119" s="3"/>
      <c r="LGZ119" s="3"/>
      <c r="LHA119" s="3"/>
      <c r="LHB119" s="3"/>
      <c r="LHC119" s="3"/>
      <c r="LHD119" s="3"/>
      <c r="LHE119" s="3"/>
      <c r="LHF119" s="3"/>
      <c r="LHG119" s="3"/>
      <c r="LHH119" s="3"/>
      <c r="LHI119" s="3"/>
      <c r="LHJ119" s="3"/>
      <c r="LHK119" s="3"/>
      <c r="LHL119" s="3"/>
      <c r="LHM119" s="3"/>
      <c r="LHN119" s="3"/>
      <c r="LHO119" s="3"/>
      <c r="LHP119" s="3"/>
      <c r="LHQ119" s="3"/>
      <c r="LHR119" s="3"/>
      <c r="LHS119" s="3"/>
      <c r="LHT119" s="3"/>
      <c r="LHU119" s="3"/>
      <c r="LHV119" s="3"/>
      <c r="LHW119" s="3"/>
      <c r="LHX119" s="3"/>
      <c r="LHY119" s="3"/>
      <c r="LHZ119" s="3"/>
      <c r="LIA119" s="3"/>
      <c r="LIB119" s="3"/>
      <c r="LIC119" s="3"/>
      <c r="LID119" s="3"/>
      <c r="LIE119" s="3"/>
      <c r="LIF119" s="3"/>
      <c r="LIG119" s="3"/>
      <c r="LIH119" s="3"/>
      <c r="LII119" s="3"/>
      <c r="LIJ119" s="3"/>
      <c r="LIK119" s="3"/>
      <c r="LIL119" s="3"/>
      <c r="LIM119" s="3"/>
      <c r="LIN119" s="3"/>
      <c r="LIO119" s="3"/>
      <c r="LIP119" s="3"/>
      <c r="LIQ119" s="3"/>
      <c r="LIR119" s="3"/>
      <c r="LIS119" s="3"/>
      <c r="LIT119" s="3"/>
      <c r="LIU119" s="3"/>
      <c r="LIV119" s="3"/>
      <c r="LIW119" s="3"/>
      <c r="LIX119" s="3"/>
      <c r="LIY119" s="3"/>
      <c r="LIZ119" s="3"/>
      <c r="LJA119" s="3"/>
      <c r="LJB119" s="3"/>
      <c r="LJC119" s="3"/>
      <c r="LJD119" s="3"/>
      <c r="LJE119" s="3"/>
      <c r="LJF119" s="3"/>
      <c r="LJG119" s="3"/>
      <c r="LJH119" s="3"/>
      <c r="LJI119" s="3"/>
      <c r="LJJ119" s="3"/>
      <c r="LJK119" s="3"/>
      <c r="LJL119" s="3"/>
      <c r="LJM119" s="3"/>
      <c r="LJN119" s="3"/>
      <c r="LJO119" s="3"/>
      <c r="LJP119" s="3"/>
      <c r="LJQ119" s="3"/>
      <c r="LJR119" s="3"/>
      <c r="LJS119" s="3"/>
      <c r="LJT119" s="3"/>
      <c r="LJU119" s="3"/>
      <c r="LJV119" s="3"/>
      <c r="LJW119" s="3"/>
      <c r="LJX119" s="3"/>
      <c r="LJY119" s="3"/>
      <c r="LJZ119" s="3"/>
      <c r="LKA119" s="3"/>
      <c r="LKB119" s="3"/>
      <c r="LKC119" s="3"/>
      <c r="LKD119" s="3"/>
      <c r="LKE119" s="3"/>
      <c r="LKF119" s="3"/>
      <c r="LKG119" s="3"/>
      <c r="LKH119" s="3"/>
      <c r="LKI119" s="3"/>
      <c r="LKJ119" s="3"/>
      <c r="LKK119" s="3"/>
      <c r="LKL119" s="3"/>
      <c r="LKM119" s="3"/>
      <c r="LKN119" s="3"/>
      <c r="LKO119" s="3"/>
      <c r="LKP119" s="3"/>
      <c r="LKQ119" s="3"/>
      <c r="LKR119" s="3"/>
      <c r="LKS119" s="3"/>
      <c r="LKT119" s="3"/>
      <c r="LKU119" s="3"/>
      <c r="LKV119" s="3"/>
      <c r="LKW119" s="3"/>
      <c r="LKX119" s="3"/>
      <c r="LKY119" s="3"/>
      <c r="LKZ119" s="3"/>
      <c r="LLA119" s="3"/>
      <c r="LLB119" s="3"/>
      <c r="LLC119" s="3"/>
      <c r="LLD119" s="3"/>
      <c r="LLE119" s="3"/>
      <c r="LLF119" s="3"/>
      <c r="LLG119" s="3"/>
      <c r="LLH119" s="3"/>
      <c r="LLI119" s="3"/>
      <c r="LLJ119" s="3"/>
      <c r="LLK119" s="3"/>
      <c r="LLL119" s="3"/>
      <c r="LLM119" s="3"/>
      <c r="LLN119" s="3"/>
      <c r="LLO119" s="3"/>
      <c r="LLP119" s="3"/>
      <c r="LLQ119" s="3"/>
      <c r="LLR119" s="3"/>
      <c r="LLS119" s="3"/>
      <c r="LLT119" s="3"/>
      <c r="LLU119" s="3"/>
      <c r="LLV119" s="3"/>
      <c r="LLW119" s="3"/>
      <c r="LLX119" s="3"/>
      <c r="LLY119" s="3"/>
      <c r="LLZ119" s="3"/>
      <c r="LMA119" s="3"/>
      <c r="LMB119" s="3"/>
      <c r="LMC119" s="3"/>
      <c r="LMD119" s="3"/>
      <c r="LME119" s="3"/>
      <c r="LMF119" s="3"/>
      <c r="LMG119" s="3"/>
      <c r="LMH119" s="3"/>
      <c r="LMI119" s="3"/>
      <c r="LMJ119" s="3"/>
      <c r="LMK119" s="3"/>
      <c r="LML119" s="3"/>
      <c r="LMM119" s="3"/>
      <c r="LMN119" s="3"/>
      <c r="LMO119" s="3"/>
      <c r="LMP119" s="3"/>
      <c r="LMQ119" s="3"/>
      <c r="LMR119" s="3"/>
      <c r="LMS119" s="3"/>
      <c r="LMT119" s="3"/>
      <c r="LMU119" s="3"/>
      <c r="LMV119" s="3"/>
      <c r="LMW119" s="3"/>
      <c r="LMX119" s="3"/>
      <c r="LMY119" s="3"/>
      <c r="LMZ119" s="3"/>
      <c r="LNA119" s="3"/>
      <c r="LNB119" s="3"/>
      <c r="LNC119" s="3"/>
      <c r="LND119" s="3"/>
      <c r="LNE119" s="3"/>
      <c r="LNF119" s="3"/>
      <c r="LNG119" s="3"/>
      <c r="LNH119" s="3"/>
      <c r="LNI119" s="3"/>
      <c r="LNJ119" s="3"/>
      <c r="LNK119" s="3"/>
      <c r="LNL119" s="3"/>
      <c r="LNM119" s="3"/>
      <c r="LNN119" s="3"/>
      <c r="LNO119" s="3"/>
      <c r="LNP119" s="3"/>
      <c r="LNQ119" s="3"/>
      <c r="LNR119" s="3"/>
      <c r="LNS119" s="3"/>
      <c r="LNT119" s="3"/>
      <c r="LNU119" s="3"/>
      <c r="LNV119" s="3"/>
      <c r="LNW119" s="3"/>
      <c r="LNX119" s="3"/>
      <c r="LNY119" s="3"/>
      <c r="LNZ119" s="3"/>
      <c r="LOA119" s="3"/>
      <c r="LOB119" s="3"/>
      <c r="LOC119" s="3"/>
      <c r="LOD119" s="3"/>
      <c r="LOE119" s="3"/>
      <c r="LOF119" s="3"/>
      <c r="LOG119" s="3"/>
      <c r="LOH119" s="3"/>
      <c r="LOI119" s="3"/>
      <c r="LOJ119" s="3"/>
      <c r="LOK119" s="3"/>
      <c r="LOL119" s="3"/>
      <c r="LOM119" s="3"/>
      <c r="LON119" s="3"/>
      <c r="LOO119" s="3"/>
      <c r="LOP119" s="3"/>
      <c r="LOQ119" s="3"/>
      <c r="LOR119" s="3"/>
      <c r="LOS119" s="3"/>
      <c r="LOT119" s="3"/>
      <c r="LOU119" s="3"/>
      <c r="LOV119" s="3"/>
      <c r="LOW119" s="3"/>
      <c r="LOX119" s="3"/>
      <c r="LOY119" s="3"/>
      <c r="LOZ119" s="3"/>
      <c r="LPA119" s="3"/>
      <c r="LPB119" s="3"/>
      <c r="LPC119" s="3"/>
      <c r="LPD119" s="3"/>
      <c r="LPE119" s="3"/>
      <c r="LPF119" s="3"/>
      <c r="LPG119" s="3"/>
      <c r="LPH119" s="3"/>
      <c r="LPI119" s="3"/>
      <c r="LPJ119" s="3"/>
      <c r="LPK119" s="3"/>
      <c r="LPL119" s="3"/>
      <c r="LPM119" s="3"/>
      <c r="LPN119" s="3"/>
      <c r="LPO119" s="3"/>
      <c r="LPP119" s="3"/>
      <c r="LPQ119" s="3"/>
      <c r="LPR119" s="3"/>
      <c r="LPS119" s="3"/>
      <c r="LPT119" s="3"/>
      <c r="LPU119" s="3"/>
      <c r="LPV119" s="3"/>
      <c r="LPW119" s="3"/>
      <c r="LPX119" s="3"/>
      <c r="LPY119" s="3"/>
      <c r="LPZ119" s="3"/>
      <c r="LQA119" s="3"/>
      <c r="LQB119" s="3"/>
      <c r="LQC119" s="3"/>
      <c r="LQD119" s="3"/>
      <c r="LQE119" s="3"/>
      <c r="LQF119" s="3"/>
      <c r="LQG119" s="3"/>
      <c r="LQH119" s="3"/>
      <c r="LQI119" s="3"/>
      <c r="LQJ119" s="3"/>
      <c r="LQK119" s="3"/>
      <c r="LQL119" s="3"/>
      <c r="LQM119" s="3"/>
      <c r="LQN119" s="3"/>
      <c r="LQO119" s="3"/>
      <c r="LQP119" s="3"/>
      <c r="LQQ119" s="3"/>
      <c r="LQR119" s="3"/>
      <c r="LQS119" s="3"/>
      <c r="LQT119" s="3"/>
      <c r="LQU119" s="3"/>
      <c r="LQV119" s="3"/>
      <c r="LQW119" s="3"/>
      <c r="LQX119" s="3"/>
      <c r="LQY119" s="3"/>
      <c r="LQZ119" s="3"/>
      <c r="LRA119" s="3"/>
      <c r="LRB119" s="3"/>
      <c r="LRC119" s="3"/>
      <c r="LRD119" s="3"/>
      <c r="LRE119" s="3"/>
      <c r="LRF119" s="3"/>
      <c r="LRG119" s="3"/>
      <c r="LRH119" s="3"/>
      <c r="LRI119" s="3"/>
      <c r="LRJ119" s="3"/>
      <c r="LRK119" s="3"/>
      <c r="LRL119" s="3"/>
      <c r="LRM119" s="3"/>
      <c r="LRN119" s="3"/>
      <c r="LRO119" s="3"/>
      <c r="LRP119" s="3"/>
      <c r="LRQ119" s="3"/>
      <c r="LRR119" s="3"/>
      <c r="LRS119" s="3"/>
      <c r="LRT119" s="3"/>
      <c r="LRU119" s="3"/>
      <c r="LRV119" s="3"/>
      <c r="LRW119" s="3"/>
      <c r="LRX119" s="3"/>
      <c r="LRY119" s="3"/>
      <c r="LRZ119" s="3"/>
      <c r="LSA119" s="3"/>
      <c r="LSB119" s="3"/>
      <c r="LSC119" s="3"/>
      <c r="LSD119" s="3"/>
      <c r="LSE119" s="3"/>
      <c r="LSF119" s="3"/>
      <c r="LSG119" s="3"/>
      <c r="LSH119" s="3"/>
      <c r="LSI119" s="3"/>
      <c r="LSJ119" s="3"/>
      <c r="LSK119" s="3"/>
      <c r="LSL119" s="3"/>
      <c r="LSM119" s="3"/>
      <c r="LSN119" s="3"/>
      <c r="LSO119" s="3"/>
      <c r="LSP119" s="3"/>
      <c r="LSQ119" s="3"/>
      <c r="LSR119" s="3"/>
      <c r="LSS119" s="3"/>
      <c r="LST119" s="3"/>
      <c r="LSU119" s="3"/>
      <c r="LSV119" s="3"/>
      <c r="LSW119" s="3"/>
      <c r="LSX119" s="3"/>
      <c r="LSY119" s="3"/>
      <c r="LSZ119" s="3"/>
      <c r="LTA119" s="3"/>
      <c r="LTB119" s="3"/>
      <c r="LTC119" s="3"/>
      <c r="LTD119" s="3"/>
      <c r="LTE119" s="3"/>
      <c r="LTF119" s="3"/>
      <c r="LTG119" s="3"/>
      <c r="LTH119" s="3"/>
      <c r="LTI119" s="3"/>
      <c r="LTJ119" s="3"/>
      <c r="LTK119" s="3"/>
      <c r="LTL119" s="3"/>
      <c r="LTM119" s="3"/>
      <c r="LTN119" s="3"/>
      <c r="LTO119" s="3"/>
      <c r="LTP119" s="3"/>
      <c r="LTQ119" s="3"/>
      <c r="LTR119" s="3"/>
      <c r="LTS119" s="3"/>
      <c r="LTT119" s="3"/>
      <c r="LTU119" s="3"/>
      <c r="LTV119" s="3"/>
      <c r="LTW119" s="3"/>
      <c r="LTX119" s="3"/>
      <c r="LTY119" s="3"/>
      <c r="LTZ119" s="3"/>
      <c r="LUA119" s="3"/>
      <c r="LUB119" s="3"/>
      <c r="LUC119" s="3"/>
      <c r="LUD119" s="3"/>
      <c r="LUE119" s="3"/>
      <c r="LUF119" s="3"/>
      <c r="LUG119" s="3"/>
      <c r="LUH119" s="3"/>
      <c r="LUI119" s="3"/>
      <c r="LUJ119" s="3"/>
      <c r="LUK119" s="3"/>
      <c r="LUL119" s="3"/>
      <c r="LUM119" s="3"/>
      <c r="LUN119" s="3"/>
      <c r="LUO119" s="3"/>
      <c r="LUP119" s="3"/>
      <c r="LUQ119" s="3"/>
      <c r="LUR119" s="3"/>
      <c r="LUS119" s="3"/>
      <c r="LUT119" s="3"/>
      <c r="LUU119" s="3"/>
      <c r="LUV119" s="3"/>
      <c r="LUW119" s="3"/>
      <c r="LUX119" s="3"/>
      <c r="LUY119" s="3"/>
      <c r="LUZ119" s="3"/>
      <c r="LVA119" s="3"/>
      <c r="LVB119" s="3"/>
      <c r="LVC119" s="3"/>
      <c r="LVD119" s="3"/>
      <c r="LVE119" s="3"/>
      <c r="LVF119" s="3"/>
      <c r="LVG119" s="3"/>
      <c r="LVH119" s="3"/>
      <c r="LVI119" s="3"/>
      <c r="LVJ119" s="3"/>
      <c r="LVK119" s="3"/>
      <c r="LVL119" s="3"/>
      <c r="LVM119" s="3"/>
      <c r="LVN119" s="3"/>
      <c r="LVO119" s="3"/>
      <c r="LVP119" s="3"/>
      <c r="LVQ119" s="3"/>
      <c r="LVR119" s="3"/>
      <c r="LVS119" s="3"/>
      <c r="LVT119" s="3"/>
      <c r="LVU119" s="3"/>
      <c r="LVV119" s="3"/>
      <c r="LVW119" s="3"/>
      <c r="LVX119" s="3"/>
      <c r="LVY119" s="3"/>
      <c r="LVZ119" s="3"/>
      <c r="LWA119" s="3"/>
      <c r="LWB119" s="3"/>
      <c r="LWC119" s="3"/>
      <c r="LWD119" s="3"/>
      <c r="LWE119" s="3"/>
      <c r="LWF119" s="3"/>
      <c r="LWG119" s="3"/>
      <c r="LWH119" s="3"/>
      <c r="LWI119" s="3"/>
      <c r="LWJ119" s="3"/>
      <c r="LWK119" s="3"/>
      <c r="LWL119" s="3"/>
      <c r="LWM119" s="3"/>
      <c r="LWN119" s="3"/>
      <c r="LWO119" s="3"/>
      <c r="LWP119" s="3"/>
      <c r="LWQ119" s="3"/>
      <c r="LWR119" s="3"/>
      <c r="LWS119" s="3"/>
      <c r="LWT119" s="3"/>
      <c r="LWU119" s="3"/>
      <c r="LWV119" s="3"/>
      <c r="LWW119" s="3"/>
      <c r="LWX119" s="3"/>
      <c r="LWY119" s="3"/>
      <c r="LWZ119" s="3"/>
      <c r="LXA119" s="3"/>
      <c r="LXB119" s="3"/>
      <c r="LXC119" s="3"/>
      <c r="LXD119" s="3"/>
      <c r="LXE119" s="3"/>
      <c r="LXF119" s="3"/>
      <c r="LXG119" s="3"/>
      <c r="LXH119" s="3"/>
      <c r="LXI119" s="3"/>
      <c r="LXJ119" s="3"/>
      <c r="LXK119" s="3"/>
      <c r="LXL119" s="3"/>
      <c r="LXM119" s="3"/>
      <c r="LXN119" s="3"/>
      <c r="LXO119" s="3"/>
      <c r="LXP119" s="3"/>
      <c r="LXQ119" s="3"/>
      <c r="LXR119" s="3"/>
      <c r="LXS119" s="3"/>
      <c r="LXT119" s="3"/>
      <c r="LXU119" s="3"/>
      <c r="LXV119" s="3"/>
      <c r="LXW119" s="3"/>
      <c r="LXX119" s="3"/>
      <c r="LXY119" s="3"/>
      <c r="LXZ119" s="3"/>
      <c r="LYA119" s="3"/>
      <c r="LYB119" s="3"/>
      <c r="LYC119" s="3"/>
      <c r="LYD119" s="3"/>
      <c r="LYE119" s="3"/>
      <c r="LYF119" s="3"/>
      <c r="LYG119" s="3"/>
      <c r="LYH119" s="3"/>
      <c r="LYI119" s="3"/>
      <c r="LYJ119" s="3"/>
      <c r="LYK119" s="3"/>
      <c r="LYL119" s="3"/>
      <c r="LYM119" s="3"/>
      <c r="LYN119" s="3"/>
      <c r="LYO119" s="3"/>
      <c r="LYP119" s="3"/>
      <c r="LYQ119" s="3"/>
      <c r="LYR119" s="3"/>
      <c r="LYS119" s="3"/>
      <c r="LYT119" s="3"/>
      <c r="LYU119" s="3"/>
      <c r="LYV119" s="3"/>
      <c r="LYW119" s="3"/>
      <c r="LYX119" s="3"/>
      <c r="LYY119" s="3"/>
      <c r="LYZ119" s="3"/>
      <c r="LZA119" s="3"/>
      <c r="LZB119" s="3"/>
      <c r="LZC119" s="3"/>
      <c r="LZD119" s="3"/>
      <c r="LZE119" s="3"/>
      <c r="LZF119" s="3"/>
      <c r="LZG119" s="3"/>
      <c r="LZH119" s="3"/>
      <c r="LZI119" s="3"/>
      <c r="LZJ119" s="3"/>
      <c r="LZK119" s="3"/>
      <c r="LZL119" s="3"/>
      <c r="LZM119" s="3"/>
      <c r="LZN119" s="3"/>
      <c r="LZO119" s="3"/>
      <c r="LZP119" s="3"/>
      <c r="LZQ119" s="3"/>
      <c r="LZR119" s="3"/>
      <c r="LZS119" s="3"/>
      <c r="LZT119" s="3"/>
      <c r="LZU119" s="3"/>
      <c r="LZV119" s="3"/>
      <c r="LZW119" s="3"/>
      <c r="LZX119" s="3"/>
      <c r="LZY119" s="3"/>
      <c r="LZZ119" s="3"/>
      <c r="MAA119" s="3"/>
      <c r="MAB119" s="3"/>
      <c r="MAC119" s="3"/>
      <c r="MAD119" s="3"/>
      <c r="MAE119" s="3"/>
      <c r="MAF119" s="3"/>
      <c r="MAG119" s="3"/>
      <c r="MAH119" s="3"/>
      <c r="MAI119" s="3"/>
      <c r="MAJ119" s="3"/>
      <c r="MAK119" s="3"/>
      <c r="MAL119" s="3"/>
      <c r="MAM119" s="3"/>
      <c r="MAN119" s="3"/>
      <c r="MAO119" s="3"/>
      <c r="MAP119" s="3"/>
      <c r="MAQ119" s="3"/>
      <c r="MAR119" s="3"/>
      <c r="MAS119" s="3"/>
      <c r="MAT119" s="3"/>
      <c r="MAU119" s="3"/>
      <c r="MAV119" s="3"/>
      <c r="MAW119" s="3"/>
      <c r="MAX119" s="3"/>
      <c r="MAY119" s="3"/>
      <c r="MAZ119" s="3"/>
      <c r="MBA119" s="3"/>
      <c r="MBB119" s="3"/>
      <c r="MBC119" s="3"/>
      <c r="MBD119" s="3"/>
      <c r="MBE119" s="3"/>
      <c r="MBF119" s="3"/>
      <c r="MBG119" s="3"/>
      <c r="MBH119" s="3"/>
      <c r="MBI119" s="3"/>
      <c r="MBJ119" s="3"/>
      <c r="MBK119" s="3"/>
      <c r="MBL119" s="3"/>
      <c r="MBM119" s="3"/>
      <c r="MBN119" s="3"/>
      <c r="MBO119" s="3"/>
      <c r="MBP119" s="3"/>
      <c r="MBQ119" s="3"/>
      <c r="MBR119" s="3"/>
      <c r="MBS119" s="3"/>
      <c r="MBT119" s="3"/>
      <c r="MBU119" s="3"/>
      <c r="MBV119" s="3"/>
      <c r="MBW119" s="3"/>
      <c r="MBX119" s="3"/>
      <c r="MBY119" s="3"/>
      <c r="MBZ119" s="3"/>
      <c r="MCA119" s="3"/>
      <c r="MCB119" s="3"/>
      <c r="MCC119" s="3"/>
      <c r="MCD119" s="3"/>
      <c r="MCE119" s="3"/>
      <c r="MCF119" s="3"/>
      <c r="MCG119" s="3"/>
      <c r="MCH119" s="3"/>
      <c r="MCI119" s="3"/>
      <c r="MCJ119" s="3"/>
      <c r="MCK119" s="3"/>
      <c r="MCL119" s="3"/>
      <c r="MCM119" s="3"/>
      <c r="MCN119" s="3"/>
      <c r="MCO119" s="3"/>
      <c r="MCP119" s="3"/>
      <c r="MCQ119" s="3"/>
      <c r="MCR119" s="3"/>
      <c r="MCS119" s="3"/>
      <c r="MCT119" s="3"/>
      <c r="MCU119" s="3"/>
      <c r="MCV119" s="3"/>
      <c r="MCW119" s="3"/>
      <c r="MCX119" s="3"/>
      <c r="MCY119" s="3"/>
      <c r="MCZ119" s="3"/>
      <c r="MDA119" s="3"/>
      <c r="MDB119" s="3"/>
      <c r="MDC119" s="3"/>
      <c r="MDD119" s="3"/>
      <c r="MDE119" s="3"/>
      <c r="MDF119" s="3"/>
      <c r="MDG119" s="3"/>
      <c r="MDH119" s="3"/>
      <c r="MDI119" s="3"/>
      <c r="MDJ119" s="3"/>
      <c r="MDK119" s="3"/>
      <c r="MDL119" s="3"/>
      <c r="MDM119" s="3"/>
      <c r="MDN119" s="3"/>
      <c r="MDO119" s="3"/>
      <c r="MDP119" s="3"/>
      <c r="MDQ119" s="3"/>
      <c r="MDR119" s="3"/>
      <c r="MDS119" s="3"/>
      <c r="MDT119" s="3"/>
      <c r="MDU119" s="3"/>
      <c r="MDV119" s="3"/>
      <c r="MDW119" s="3"/>
      <c r="MDX119" s="3"/>
      <c r="MDY119" s="3"/>
      <c r="MDZ119" s="3"/>
      <c r="MEA119" s="3"/>
      <c r="MEB119" s="3"/>
      <c r="MEC119" s="3"/>
      <c r="MED119" s="3"/>
      <c r="MEE119" s="3"/>
      <c r="MEF119" s="3"/>
      <c r="MEG119" s="3"/>
      <c r="MEH119" s="3"/>
      <c r="MEI119" s="3"/>
      <c r="MEJ119" s="3"/>
      <c r="MEK119" s="3"/>
      <c r="MEL119" s="3"/>
      <c r="MEM119" s="3"/>
      <c r="MEN119" s="3"/>
      <c r="MEO119" s="3"/>
      <c r="MEP119" s="3"/>
      <c r="MEQ119" s="3"/>
      <c r="MER119" s="3"/>
      <c r="MES119" s="3"/>
      <c r="MET119" s="3"/>
      <c r="MEU119" s="3"/>
      <c r="MEV119" s="3"/>
      <c r="MEW119" s="3"/>
      <c r="MEX119" s="3"/>
      <c r="MEY119" s="3"/>
      <c r="MEZ119" s="3"/>
      <c r="MFA119" s="3"/>
      <c r="MFB119" s="3"/>
      <c r="MFC119" s="3"/>
      <c r="MFD119" s="3"/>
      <c r="MFE119" s="3"/>
      <c r="MFF119" s="3"/>
      <c r="MFG119" s="3"/>
      <c r="MFH119" s="3"/>
      <c r="MFI119" s="3"/>
      <c r="MFJ119" s="3"/>
      <c r="MFK119" s="3"/>
      <c r="MFL119" s="3"/>
      <c r="MFM119" s="3"/>
      <c r="MFN119" s="3"/>
      <c r="MFO119" s="3"/>
      <c r="MFP119" s="3"/>
      <c r="MFQ119" s="3"/>
      <c r="MFR119" s="3"/>
      <c r="MFS119" s="3"/>
      <c r="MFT119" s="3"/>
      <c r="MFU119" s="3"/>
      <c r="MFV119" s="3"/>
      <c r="MFW119" s="3"/>
      <c r="MFX119" s="3"/>
      <c r="MFY119" s="3"/>
      <c r="MFZ119" s="3"/>
      <c r="MGA119" s="3"/>
      <c r="MGB119" s="3"/>
      <c r="MGC119" s="3"/>
      <c r="MGD119" s="3"/>
      <c r="MGE119" s="3"/>
      <c r="MGF119" s="3"/>
      <c r="MGG119" s="3"/>
      <c r="MGH119" s="3"/>
      <c r="MGI119" s="3"/>
      <c r="MGJ119" s="3"/>
      <c r="MGK119" s="3"/>
      <c r="MGL119" s="3"/>
      <c r="MGM119" s="3"/>
      <c r="MGN119" s="3"/>
      <c r="MGO119" s="3"/>
      <c r="MGP119" s="3"/>
      <c r="MGQ119" s="3"/>
      <c r="MGR119" s="3"/>
      <c r="MGS119" s="3"/>
      <c r="MGT119" s="3"/>
      <c r="MGU119" s="3"/>
      <c r="MGV119" s="3"/>
      <c r="MGW119" s="3"/>
      <c r="MGX119" s="3"/>
      <c r="MGY119" s="3"/>
      <c r="MGZ119" s="3"/>
      <c r="MHA119" s="3"/>
      <c r="MHB119" s="3"/>
      <c r="MHC119" s="3"/>
      <c r="MHD119" s="3"/>
      <c r="MHE119" s="3"/>
      <c r="MHF119" s="3"/>
      <c r="MHG119" s="3"/>
      <c r="MHH119" s="3"/>
      <c r="MHI119" s="3"/>
      <c r="MHJ119" s="3"/>
      <c r="MHK119" s="3"/>
      <c r="MHL119" s="3"/>
      <c r="MHM119" s="3"/>
      <c r="MHN119" s="3"/>
      <c r="MHO119" s="3"/>
      <c r="MHP119" s="3"/>
      <c r="MHQ119" s="3"/>
      <c r="MHR119" s="3"/>
      <c r="MHS119" s="3"/>
      <c r="MHT119" s="3"/>
      <c r="MHU119" s="3"/>
      <c r="MHV119" s="3"/>
      <c r="MHW119" s="3"/>
      <c r="MHX119" s="3"/>
      <c r="MHY119" s="3"/>
      <c r="MHZ119" s="3"/>
      <c r="MIA119" s="3"/>
      <c r="MIB119" s="3"/>
      <c r="MIC119" s="3"/>
      <c r="MID119" s="3"/>
      <c r="MIE119" s="3"/>
      <c r="MIF119" s="3"/>
      <c r="MIG119" s="3"/>
      <c r="MIH119" s="3"/>
      <c r="MII119" s="3"/>
      <c r="MIJ119" s="3"/>
      <c r="MIK119" s="3"/>
      <c r="MIL119" s="3"/>
      <c r="MIM119" s="3"/>
      <c r="MIN119" s="3"/>
      <c r="MIO119" s="3"/>
      <c r="MIP119" s="3"/>
      <c r="MIQ119" s="3"/>
      <c r="MIR119" s="3"/>
      <c r="MIS119" s="3"/>
      <c r="MIT119" s="3"/>
      <c r="MIU119" s="3"/>
      <c r="MIV119" s="3"/>
      <c r="MIW119" s="3"/>
      <c r="MIX119" s="3"/>
      <c r="MIY119" s="3"/>
      <c r="MIZ119" s="3"/>
      <c r="MJA119" s="3"/>
      <c r="MJB119" s="3"/>
      <c r="MJC119" s="3"/>
      <c r="MJD119" s="3"/>
      <c r="MJE119" s="3"/>
      <c r="MJF119" s="3"/>
      <c r="MJG119" s="3"/>
      <c r="MJH119" s="3"/>
      <c r="MJI119" s="3"/>
      <c r="MJJ119" s="3"/>
      <c r="MJK119" s="3"/>
      <c r="MJL119" s="3"/>
      <c r="MJM119" s="3"/>
      <c r="MJN119" s="3"/>
      <c r="MJO119" s="3"/>
      <c r="MJP119" s="3"/>
      <c r="MJQ119" s="3"/>
      <c r="MJR119" s="3"/>
      <c r="MJS119" s="3"/>
      <c r="MJT119" s="3"/>
      <c r="MJU119" s="3"/>
      <c r="MJV119" s="3"/>
      <c r="MJW119" s="3"/>
      <c r="MJX119" s="3"/>
      <c r="MJY119" s="3"/>
      <c r="MJZ119" s="3"/>
      <c r="MKA119" s="3"/>
      <c r="MKB119" s="3"/>
      <c r="MKC119" s="3"/>
      <c r="MKD119" s="3"/>
      <c r="MKE119" s="3"/>
      <c r="MKF119" s="3"/>
      <c r="MKG119" s="3"/>
      <c r="MKH119" s="3"/>
      <c r="MKI119" s="3"/>
      <c r="MKJ119" s="3"/>
      <c r="MKK119" s="3"/>
      <c r="MKL119" s="3"/>
      <c r="MKM119" s="3"/>
      <c r="MKN119" s="3"/>
      <c r="MKO119" s="3"/>
      <c r="MKP119" s="3"/>
      <c r="MKQ119" s="3"/>
      <c r="MKR119" s="3"/>
      <c r="MKS119" s="3"/>
      <c r="MKT119" s="3"/>
      <c r="MKU119" s="3"/>
      <c r="MKV119" s="3"/>
      <c r="MKW119" s="3"/>
      <c r="MKX119" s="3"/>
      <c r="MKY119" s="3"/>
      <c r="MKZ119" s="3"/>
      <c r="MLA119" s="3"/>
      <c r="MLB119" s="3"/>
      <c r="MLC119" s="3"/>
      <c r="MLD119" s="3"/>
      <c r="MLE119" s="3"/>
      <c r="MLF119" s="3"/>
      <c r="MLG119" s="3"/>
      <c r="MLH119" s="3"/>
      <c r="MLI119" s="3"/>
      <c r="MLJ119" s="3"/>
      <c r="MLK119" s="3"/>
      <c r="MLL119" s="3"/>
      <c r="MLM119" s="3"/>
      <c r="MLN119" s="3"/>
      <c r="MLO119" s="3"/>
      <c r="MLP119" s="3"/>
      <c r="MLQ119" s="3"/>
      <c r="MLR119" s="3"/>
      <c r="MLS119" s="3"/>
      <c r="MLT119" s="3"/>
      <c r="MLU119" s="3"/>
      <c r="MLV119" s="3"/>
      <c r="MLW119" s="3"/>
      <c r="MLX119" s="3"/>
      <c r="MLY119" s="3"/>
      <c r="MLZ119" s="3"/>
      <c r="MMA119" s="3"/>
      <c r="MMB119" s="3"/>
      <c r="MMC119" s="3"/>
      <c r="MMD119" s="3"/>
      <c r="MME119" s="3"/>
      <c r="MMF119" s="3"/>
      <c r="MMG119" s="3"/>
      <c r="MMH119" s="3"/>
      <c r="MMI119" s="3"/>
      <c r="MMJ119" s="3"/>
      <c r="MMK119" s="3"/>
      <c r="MML119" s="3"/>
      <c r="MMM119" s="3"/>
      <c r="MMN119" s="3"/>
      <c r="MMO119" s="3"/>
      <c r="MMP119" s="3"/>
      <c r="MMQ119" s="3"/>
      <c r="MMR119" s="3"/>
      <c r="MMS119" s="3"/>
      <c r="MMT119" s="3"/>
      <c r="MMU119" s="3"/>
      <c r="MMV119" s="3"/>
      <c r="MMW119" s="3"/>
      <c r="MMX119" s="3"/>
      <c r="MMY119" s="3"/>
      <c r="MMZ119" s="3"/>
      <c r="MNA119" s="3"/>
      <c r="MNB119" s="3"/>
      <c r="MNC119" s="3"/>
      <c r="MND119" s="3"/>
      <c r="MNE119" s="3"/>
      <c r="MNF119" s="3"/>
      <c r="MNG119" s="3"/>
      <c r="MNH119" s="3"/>
      <c r="MNI119" s="3"/>
      <c r="MNJ119" s="3"/>
      <c r="MNK119" s="3"/>
      <c r="MNL119" s="3"/>
      <c r="MNM119" s="3"/>
      <c r="MNN119" s="3"/>
      <c r="MNO119" s="3"/>
      <c r="MNP119" s="3"/>
      <c r="MNQ119" s="3"/>
      <c r="MNR119" s="3"/>
      <c r="MNS119" s="3"/>
      <c r="MNT119" s="3"/>
      <c r="MNU119" s="3"/>
      <c r="MNV119" s="3"/>
      <c r="MNW119" s="3"/>
      <c r="MNX119" s="3"/>
      <c r="MNY119" s="3"/>
      <c r="MNZ119" s="3"/>
      <c r="MOA119" s="3"/>
      <c r="MOB119" s="3"/>
      <c r="MOC119" s="3"/>
      <c r="MOD119" s="3"/>
      <c r="MOE119" s="3"/>
      <c r="MOF119" s="3"/>
      <c r="MOG119" s="3"/>
      <c r="MOH119" s="3"/>
      <c r="MOI119" s="3"/>
      <c r="MOJ119" s="3"/>
      <c r="MOK119" s="3"/>
      <c r="MOL119" s="3"/>
      <c r="MOM119" s="3"/>
      <c r="MON119" s="3"/>
      <c r="MOO119" s="3"/>
      <c r="MOP119" s="3"/>
      <c r="MOQ119" s="3"/>
      <c r="MOR119" s="3"/>
      <c r="MOS119" s="3"/>
      <c r="MOT119" s="3"/>
      <c r="MOU119" s="3"/>
      <c r="MOV119" s="3"/>
      <c r="MOW119" s="3"/>
      <c r="MOX119" s="3"/>
      <c r="MOY119" s="3"/>
      <c r="MOZ119" s="3"/>
      <c r="MPA119" s="3"/>
      <c r="MPB119" s="3"/>
      <c r="MPC119" s="3"/>
      <c r="MPD119" s="3"/>
      <c r="MPE119" s="3"/>
      <c r="MPF119" s="3"/>
      <c r="MPG119" s="3"/>
      <c r="MPH119" s="3"/>
      <c r="MPI119" s="3"/>
      <c r="MPJ119" s="3"/>
      <c r="MPK119" s="3"/>
      <c r="MPL119" s="3"/>
      <c r="MPM119" s="3"/>
      <c r="MPN119" s="3"/>
      <c r="MPO119" s="3"/>
      <c r="MPP119" s="3"/>
      <c r="MPQ119" s="3"/>
      <c r="MPR119" s="3"/>
      <c r="MPS119" s="3"/>
      <c r="MPT119" s="3"/>
      <c r="MPU119" s="3"/>
      <c r="MPV119" s="3"/>
      <c r="MPW119" s="3"/>
      <c r="MPX119" s="3"/>
      <c r="MPY119" s="3"/>
      <c r="MPZ119" s="3"/>
      <c r="MQA119" s="3"/>
      <c r="MQB119" s="3"/>
      <c r="MQC119" s="3"/>
      <c r="MQD119" s="3"/>
      <c r="MQE119" s="3"/>
      <c r="MQF119" s="3"/>
      <c r="MQG119" s="3"/>
      <c r="MQH119" s="3"/>
      <c r="MQI119" s="3"/>
      <c r="MQJ119" s="3"/>
      <c r="MQK119" s="3"/>
      <c r="MQL119" s="3"/>
      <c r="MQM119" s="3"/>
      <c r="MQN119" s="3"/>
      <c r="MQO119" s="3"/>
      <c r="MQP119" s="3"/>
      <c r="MQQ119" s="3"/>
      <c r="MQR119" s="3"/>
      <c r="MQS119" s="3"/>
      <c r="MQT119" s="3"/>
      <c r="MQU119" s="3"/>
      <c r="MQV119" s="3"/>
      <c r="MQW119" s="3"/>
      <c r="MQX119" s="3"/>
      <c r="MQY119" s="3"/>
      <c r="MQZ119" s="3"/>
      <c r="MRA119" s="3"/>
      <c r="MRB119" s="3"/>
      <c r="MRC119" s="3"/>
      <c r="MRD119" s="3"/>
      <c r="MRE119" s="3"/>
      <c r="MRF119" s="3"/>
      <c r="MRG119" s="3"/>
      <c r="MRH119" s="3"/>
      <c r="MRI119" s="3"/>
      <c r="MRJ119" s="3"/>
      <c r="MRK119" s="3"/>
      <c r="MRL119" s="3"/>
      <c r="MRM119" s="3"/>
      <c r="MRN119" s="3"/>
      <c r="MRO119" s="3"/>
      <c r="MRP119" s="3"/>
      <c r="MRQ119" s="3"/>
      <c r="MRR119" s="3"/>
      <c r="MRS119" s="3"/>
      <c r="MRT119" s="3"/>
      <c r="MRU119" s="3"/>
      <c r="MRV119" s="3"/>
      <c r="MRW119" s="3"/>
      <c r="MRX119" s="3"/>
      <c r="MRY119" s="3"/>
      <c r="MRZ119" s="3"/>
      <c r="MSA119" s="3"/>
      <c r="MSB119" s="3"/>
      <c r="MSC119" s="3"/>
      <c r="MSD119" s="3"/>
      <c r="MSE119" s="3"/>
      <c r="MSF119" s="3"/>
      <c r="MSG119" s="3"/>
      <c r="MSH119" s="3"/>
      <c r="MSI119" s="3"/>
      <c r="MSJ119" s="3"/>
      <c r="MSK119" s="3"/>
      <c r="MSL119" s="3"/>
      <c r="MSM119" s="3"/>
      <c r="MSN119" s="3"/>
      <c r="MSO119" s="3"/>
      <c r="MSP119" s="3"/>
      <c r="MSQ119" s="3"/>
      <c r="MSR119" s="3"/>
      <c r="MSS119" s="3"/>
      <c r="MST119" s="3"/>
      <c r="MSU119" s="3"/>
      <c r="MSV119" s="3"/>
      <c r="MSW119" s="3"/>
      <c r="MSX119" s="3"/>
      <c r="MSY119" s="3"/>
      <c r="MSZ119" s="3"/>
      <c r="MTA119" s="3"/>
      <c r="MTB119" s="3"/>
      <c r="MTC119" s="3"/>
      <c r="MTD119" s="3"/>
      <c r="MTE119" s="3"/>
      <c r="MTF119" s="3"/>
      <c r="MTG119" s="3"/>
      <c r="MTH119" s="3"/>
      <c r="MTI119" s="3"/>
      <c r="MTJ119" s="3"/>
      <c r="MTK119" s="3"/>
      <c r="MTL119" s="3"/>
      <c r="MTM119" s="3"/>
      <c r="MTN119" s="3"/>
      <c r="MTO119" s="3"/>
      <c r="MTP119" s="3"/>
      <c r="MTQ119" s="3"/>
      <c r="MTR119" s="3"/>
      <c r="MTS119" s="3"/>
      <c r="MTT119" s="3"/>
      <c r="MTU119" s="3"/>
      <c r="MTV119" s="3"/>
      <c r="MTW119" s="3"/>
      <c r="MTX119" s="3"/>
      <c r="MTY119" s="3"/>
      <c r="MTZ119" s="3"/>
      <c r="MUA119" s="3"/>
      <c r="MUB119" s="3"/>
      <c r="MUC119" s="3"/>
      <c r="MUD119" s="3"/>
      <c r="MUE119" s="3"/>
      <c r="MUF119" s="3"/>
      <c r="MUG119" s="3"/>
      <c r="MUH119" s="3"/>
      <c r="MUI119" s="3"/>
      <c r="MUJ119" s="3"/>
      <c r="MUK119" s="3"/>
      <c r="MUL119" s="3"/>
      <c r="MUM119" s="3"/>
      <c r="MUN119" s="3"/>
      <c r="MUO119" s="3"/>
      <c r="MUP119" s="3"/>
      <c r="MUQ119" s="3"/>
      <c r="MUR119" s="3"/>
      <c r="MUS119" s="3"/>
      <c r="MUT119" s="3"/>
      <c r="MUU119" s="3"/>
      <c r="MUV119" s="3"/>
      <c r="MUW119" s="3"/>
      <c r="MUX119" s="3"/>
      <c r="MUY119" s="3"/>
      <c r="MUZ119" s="3"/>
      <c r="MVA119" s="3"/>
      <c r="MVB119" s="3"/>
      <c r="MVC119" s="3"/>
      <c r="MVD119" s="3"/>
      <c r="MVE119" s="3"/>
      <c r="MVF119" s="3"/>
      <c r="MVG119" s="3"/>
      <c r="MVH119" s="3"/>
      <c r="MVI119" s="3"/>
      <c r="MVJ119" s="3"/>
      <c r="MVK119" s="3"/>
      <c r="MVL119" s="3"/>
      <c r="MVM119" s="3"/>
      <c r="MVN119" s="3"/>
      <c r="MVO119" s="3"/>
      <c r="MVP119" s="3"/>
      <c r="MVQ119" s="3"/>
      <c r="MVR119" s="3"/>
      <c r="MVS119" s="3"/>
      <c r="MVT119" s="3"/>
      <c r="MVU119" s="3"/>
      <c r="MVV119" s="3"/>
      <c r="MVW119" s="3"/>
      <c r="MVX119" s="3"/>
      <c r="MVY119" s="3"/>
      <c r="MVZ119" s="3"/>
      <c r="MWA119" s="3"/>
      <c r="MWB119" s="3"/>
      <c r="MWC119" s="3"/>
      <c r="MWD119" s="3"/>
      <c r="MWE119" s="3"/>
      <c r="MWF119" s="3"/>
      <c r="MWG119" s="3"/>
      <c r="MWH119" s="3"/>
      <c r="MWI119" s="3"/>
      <c r="MWJ119" s="3"/>
      <c r="MWK119" s="3"/>
      <c r="MWL119" s="3"/>
      <c r="MWM119" s="3"/>
      <c r="MWN119" s="3"/>
      <c r="MWO119" s="3"/>
      <c r="MWP119" s="3"/>
      <c r="MWQ119" s="3"/>
      <c r="MWR119" s="3"/>
      <c r="MWS119" s="3"/>
      <c r="MWT119" s="3"/>
      <c r="MWU119" s="3"/>
      <c r="MWV119" s="3"/>
      <c r="MWW119" s="3"/>
      <c r="MWX119" s="3"/>
      <c r="MWY119" s="3"/>
      <c r="MWZ119" s="3"/>
      <c r="MXA119" s="3"/>
      <c r="MXB119" s="3"/>
      <c r="MXC119" s="3"/>
      <c r="MXD119" s="3"/>
      <c r="MXE119" s="3"/>
      <c r="MXF119" s="3"/>
      <c r="MXG119" s="3"/>
      <c r="MXH119" s="3"/>
      <c r="MXI119" s="3"/>
      <c r="MXJ119" s="3"/>
      <c r="MXK119" s="3"/>
      <c r="MXL119" s="3"/>
      <c r="MXM119" s="3"/>
      <c r="MXN119" s="3"/>
      <c r="MXO119" s="3"/>
      <c r="MXP119" s="3"/>
      <c r="MXQ119" s="3"/>
      <c r="MXR119" s="3"/>
      <c r="MXS119" s="3"/>
      <c r="MXT119" s="3"/>
      <c r="MXU119" s="3"/>
      <c r="MXV119" s="3"/>
      <c r="MXW119" s="3"/>
      <c r="MXX119" s="3"/>
      <c r="MXY119" s="3"/>
      <c r="MXZ119" s="3"/>
      <c r="MYA119" s="3"/>
      <c r="MYB119" s="3"/>
      <c r="MYC119" s="3"/>
      <c r="MYD119" s="3"/>
      <c r="MYE119" s="3"/>
      <c r="MYF119" s="3"/>
      <c r="MYG119" s="3"/>
      <c r="MYH119" s="3"/>
      <c r="MYI119" s="3"/>
      <c r="MYJ119" s="3"/>
      <c r="MYK119" s="3"/>
      <c r="MYL119" s="3"/>
      <c r="MYM119" s="3"/>
      <c r="MYN119" s="3"/>
      <c r="MYO119" s="3"/>
      <c r="MYP119" s="3"/>
      <c r="MYQ119" s="3"/>
      <c r="MYR119" s="3"/>
      <c r="MYS119" s="3"/>
      <c r="MYT119" s="3"/>
      <c r="MYU119" s="3"/>
      <c r="MYV119" s="3"/>
      <c r="MYW119" s="3"/>
      <c r="MYX119" s="3"/>
      <c r="MYY119" s="3"/>
      <c r="MYZ119" s="3"/>
      <c r="MZA119" s="3"/>
      <c r="MZB119" s="3"/>
      <c r="MZC119" s="3"/>
      <c r="MZD119" s="3"/>
      <c r="MZE119" s="3"/>
      <c r="MZF119" s="3"/>
      <c r="MZG119" s="3"/>
      <c r="MZH119" s="3"/>
      <c r="MZI119" s="3"/>
      <c r="MZJ119" s="3"/>
      <c r="MZK119" s="3"/>
      <c r="MZL119" s="3"/>
      <c r="MZM119" s="3"/>
      <c r="MZN119" s="3"/>
      <c r="MZO119" s="3"/>
      <c r="MZP119" s="3"/>
      <c r="MZQ119" s="3"/>
      <c r="MZR119" s="3"/>
      <c r="MZS119" s="3"/>
      <c r="MZT119" s="3"/>
      <c r="MZU119" s="3"/>
      <c r="MZV119" s="3"/>
      <c r="MZW119" s="3"/>
      <c r="MZX119" s="3"/>
      <c r="MZY119" s="3"/>
      <c r="MZZ119" s="3"/>
      <c r="NAA119" s="3"/>
      <c r="NAB119" s="3"/>
      <c r="NAC119" s="3"/>
      <c r="NAD119" s="3"/>
      <c r="NAE119" s="3"/>
      <c r="NAF119" s="3"/>
      <c r="NAG119" s="3"/>
      <c r="NAH119" s="3"/>
      <c r="NAI119" s="3"/>
      <c r="NAJ119" s="3"/>
      <c r="NAK119" s="3"/>
      <c r="NAL119" s="3"/>
      <c r="NAM119" s="3"/>
      <c r="NAN119" s="3"/>
      <c r="NAO119" s="3"/>
      <c r="NAP119" s="3"/>
      <c r="NAQ119" s="3"/>
      <c r="NAR119" s="3"/>
      <c r="NAS119" s="3"/>
      <c r="NAT119" s="3"/>
      <c r="NAU119" s="3"/>
      <c r="NAV119" s="3"/>
      <c r="NAW119" s="3"/>
      <c r="NAX119" s="3"/>
      <c r="NAY119" s="3"/>
      <c r="NAZ119" s="3"/>
      <c r="NBA119" s="3"/>
      <c r="NBB119" s="3"/>
      <c r="NBC119" s="3"/>
      <c r="NBD119" s="3"/>
      <c r="NBE119" s="3"/>
      <c r="NBF119" s="3"/>
      <c r="NBG119" s="3"/>
      <c r="NBH119" s="3"/>
      <c r="NBI119" s="3"/>
      <c r="NBJ119" s="3"/>
      <c r="NBK119" s="3"/>
      <c r="NBL119" s="3"/>
      <c r="NBM119" s="3"/>
      <c r="NBN119" s="3"/>
      <c r="NBO119" s="3"/>
      <c r="NBP119" s="3"/>
      <c r="NBQ119" s="3"/>
      <c r="NBR119" s="3"/>
      <c r="NBS119" s="3"/>
      <c r="NBT119" s="3"/>
      <c r="NBU119" s="3"/>
      <c r="NBV119" s="3"/>
      <c r="NBW119" s="3"/>
      <c r="NBX119" s="3"/>
      <c r="NBY119" s="3"/>
      <c r="NBZ119" s="3"/>
      <c r="NCA119" s="3"/>
      <c r="NCB119" s="3"/>
      <c r="NCC119" s="3"/>
      <c r="NCD119" s="3"/>
      <c r="NCE119" s="3"/>
      <c r="NCF119" s="3"/>
      <c r="NCG119" s="3"/>
      <c r="NCH119" s="3"/>
      <c r="NCI119" s="3"/>
      <c r="NCJ119" s="3"/>
      <c r="NCK119" s="3"/>
      <c r="NCL119" s="3"/>
      <c r="NCM119" s="3"/>
      <c r="NCN119" s="3"/>
      <c r="NCO119" s="3"/>
      <c r="NCP119" s="3"/>
      <c r="NCQ119" s="3"/>
      <c r="NCR119" s="3"/>
      <c r="NCS119" s="3"/>
      <c r="NCT119" s="3"/>
      <c r="NCU119" s="3"/>
      <c r="NCV119" s="3"/>
      <c r="NCW119" s="3"/>
      <c r="NCX119" s="3"/>
      <c r="NCY119" s="3"/>
      <c r="NCZ119" s="3"/>
      <c r="NDA119" s="3"/>
      <c r="NDB119" s="3"/>
      <c r="NDC119" s="3"/>
      <c r="NDD119" s="3"/>
      <c r="NDE119" s="3"/>
      <c r="NDF119" s="3"/>
      <c r="NDG119" s="3"/>
      <c r="NDH119" s="3"/>
      <c r="NDI119" s="3"/>
      <c r="NDJ119" s="3"/>
      <c r="NDK119" s="3"/>
      <c r="NDL119" s="3"/>
      <c r="NDM119" s="3"/>
      <c r="NDN119" s="3"/>
      <c r="NDO119" s="3"/>
      <c r="NDP119" s="3"/>
      <c r="NDQ119" s="3"/>
      <c r="NDR119" s="3"/>
      <c r="NDS119" s="3"/>
      <c r="NDT119" s="3"/>
      <c r="NDU119" s="3"/>
      <c r="NDV119" s="3"/>
      <c r="NDW119" s="3"/>
      <c r="NDX119" s="3"/>
      <c r="NDY119" s="3"/>
      <c r="NDZ119" s="3"/>
      <c r="NEA119" s="3"/>
      <c r="NEB119" s="3"/>
      <c r="NEC119" s="3"/>
      <c r="NED119" s="3"/>
      <c r="NEE119" s="3"/>
      <c r="NEF119" s="3"/>
      <c r="NEG119" s="3"/>
      <c r="NEH119" s="3"/>
      <c r="NEI119" s="3"/>
      <c r="NEJ119" s="3"/>
      <c r="NEK119" s="3"/>
      <c r="NEL119" s="3"/>
      <c r="NEM119" s="3"/>
      <c r="NEN119" s="3"/>
      <c r="NEO119" s="3"/>
      <c r="NEP119" s="3"/>
      <c r="NEQ119" s="3"/>
      <c r="NER119" s="3"/>
      <c r="NES119" s="3"/>
      <c r="NET119" s="3"/>
      <c r="NEU119" s="3"/>
      <c r="NEV119" s="3"/>
      <c r="NEW119" s="3"/>
      <c r="NEX119" s="3"/>
      <c r="NEY119" s="3"/>
      <c r="NEZ119" s="3"/>
      <c r="NFA119" s="3"/>
      <c r="NFB119" s="3"/>
      <c r="NFC119" s="3"/>
      <c r="NFD119" s="3"/>
      <c r="NFE119" s="3"/>
      <c r="NFF119" s="3"/>
      <c r="NFG119" s="3"/>
      <c r="NFH119" s="3"/>
      <c r="NFI119" s="3"/>
      <c r="NFJ119" s="3"/>
      <c r="NFK119" s="3"/>
      <c r="NFL119" s="3"/>
      <c r="NFM119" s="3"/>
      <c r="NFN119" s="3"/>
      <c r="NFO119" s="3"/>
      <c r="NFP119" s="3"/>
      <c r="NFQ119" s="3"/>
      <c r="NFR119" s="3"/>
      <c r="NFS119" s="3"/>
      <c r="NFT119" s="3"/>
      <c r="NFU119" s="3"/>
      <c r="NFV119" s="3"/>
      <c r="NFW119" s="3"/>
      <c r="NFX119" s="3"/>
      <c r="NFY119" s="3"/>
      <c r="NFZ119" s="3"/>
      <c r="NGA119" s="3"/>
      <c r="NGB119" s="3"/>
      <c r="NGC119" s="3"/>
      <c r="NGD119" s="3"/>
      <c r="NGE119" s="3"/>
      <c r="NGF119" s="3"/>
      <c r="NGG119" s="3"/>
      <c r="NGH119" s="3"/>
      <c r="NGI119" s="3"/>
      <c r="NGJ119" s="3"/>
      <c r="NGK119" s="3"/>
      <c r="NGL119" s="3"/>
      <c r="NGM119" s="3"/>
      <c r="NGN119" s="3"/>
      <c r="NGO119" s="3"/>
      <c r="NGP119" s="3"/>
      <c r="NGQ119" s="3"/>
      <c r="NGR119" s="3"/>
      <c r="NGS119" s="3"/>
      <c r="NGT119" s="3"/>
      <c r="NGU119" s="3"/>
      <c r="NGV119" s="3"/>
      <c r="NGW119" s="3"/>
      <c r="NGX119" s="3"/>
      <c r="NGY119" s="3"/>
      <c r="NGZ119" s="3"/>
      <c r="NHA119" s="3"/>
      <c r="NHB119" s="3"/>
      <c r="NHC119" s="3"/>
      <c r="NHD119" s="3"/>
      <c r="NHE119" s="3"/>
      <c r="NHF119" s="3"/>
      <c r="NHG119" s="3"/>
      <c r="NHH119" s="3"/>
      <c r="NHI119" s="3"/>
      <c r="NHJ119" s="3"/>
      <c r="NHK119" s="3"/>
      <c r="NHL119" s="3"/>
      <c r="NHM119" s="3"/>
      <c r="NHN119" s="3"/>
      <c r="NHO119" s="3"/>
      <c r="NHP119" s="3"/>
      <c r="NHQ119" s="3"/>
      <c r="NHR119" s="3"/>
      <c r="NHS119" s="3"/>
      <c r="NHT119" s="3"/>
      <c r="NHU119" s="3"/>
      <c r="NHV119" s="3"/>
      <c r="NHW119" s="3"/>
      <c r="NHX119" s="3"/>
      <c r="NHY119" s="3"/>
      <c r="NHZ119" s="3"/>
      <c r="NIA119" s="3"/>
      <c r="NIB119" s="3"/>
      <c r="NIC119" s="3"/>
      <c r="NID119" s="3"/>
      <c r="NIE119" s="3"/>
      <c r="NIF119" s="3"/>
      <c r="NIG119" s="3"/>
      <c r="NIH119" s="3"/>
      <c r="NII119" s="3"/>
      <c r="NIJ119" s="3"/>
      <c r="NIK119" s="3"/>
      <c r="NIL119" s="3"/>
      <c r="NIM119" s="3"/>
      <c r="NIN119" s="3"/>
      <c r="NIO119" s="3"/>
      <c r="NIP119" s="3"/>
      <c r="NIQ119" s="3"/>
      <c r="NIR119" s="3"/>
      <c r="NIS119" s="3"/>
      <c r="NIT119" s="3"/>
      <c r="NIU119" s="3"/>
      <c r="NIV119" s="3"/>
      <c r="NIW119" s="3"/>
      <c r="NIX119" s="3"/>
      <c r="NIY119" s="3"/>
      <c r="NIZ119" s="3"/>
      <c r="NJA119" s="3"/>
      <c r="NJB119" s="3"/>
      <c r="NJC119" s="3"/>
      <c r="NJD119" s="3"/>
      <c r="NJE119" s="3"/>
      <c r="NJF119" s="3"/>
      <c r="NJG119" s="3"/>
      <c r="NJH119" s="3"/>
      <c r="NJI119" s="3"/>
      <c r="NJJ119" s="3"/>
      <c r="NJK119" s="3"/>
      <c r="NJL119" s="3"/>
      <c r="NJM119" s="3"/>
      <c r="NJN119" s="3"/>
      <c r="NJO119" s="3"/>
      <c r="NJP119" s="3"/>
      <c r="NJQ119" s="3"/>
      <c r="NJR119" s="3"/>
      <c r="NJS119" s="3"/>
      <c r="NJT119" s="3"/>
      <c r="NJU119" s="3"/>
      <c r="NJV119" s="3"/>
      <c r="NJW119" s="3"/>
      <c r="NJX119" s="3"/>
      <c r="NJY119" s="3"/>
      <c r="NJZ119" s="3"/>
      <c r="NKA119" s="3"/>
      <c r="NKB119" s="3"/>
      <c r="NKC119" s="3"/>
      <c r="NKD119" s="3"/>
      <c r="NKE119" s="3"/>
      <c r="NKF119" s="3"/>
      <c r="NKG119" s="3"/>
      <c r="NKH119" s="3"/>
      <c r="NKI119" s="3"/>
      <c r="NKJ119" s="3"/>
      <c r="NKK119" s="3"/>
      <c r="NKL119" s="3"/>
      <c r="NKM119" s="3"/>
      <c r="NKN119" s="3"/>
      <c r="NKO119" s="3"/>
      <c r="NKP119" s="3"/>
      <c r="NKQ119" s="3"/>
      <c r="NKR119" s="3"/>
      <c r="NKS119" s="3"/>
      <c r="NKT119" s="3"/>
      <c r="NKU119" s="3"/>
      <c r="NKV119" s="3"/>
      <c r="NKW119" s="3"/>
      <c r="NKX119" s="3"/>
      <c r="NKY119" s="3"/>
      <c r="NKZ119" s="3"/>
      <c r="NLA119" s="3"/>
      <c r="NLB119" s="3"/>
      <c r="NLC119" s="3"/>
      <c r="NLD119" s="3"/>
      <c r="NLE119" s="3"/>
      <c r="NLF119" s="3"/>
      <c r="NLG119" s="3"/>
      <c r="NLH119" s="3"/>
      <c r="NLI119" s="3"/>
      <c r="NLJ119" s="3"/>
      <c r="NLK119" s="3"/>
      <c r="NLL119" s="3"/>
      <c r="NLM119" s="3"/>
      <c r="NLN119" s="3"/>
      <c r="NLO119" s="3"/>
      <c r="NLP119" s="3"/>
      <c r="NLQ119" s="3"/>
      <c r="NLR119" s="3"/>
      <c r="NLS119" s="3"/>
      <c r="NLT119" s="3"/>
      <c r="NLU119" s="3"/>
      <c r="NLV119" s="3"/>
      <c r="NLW119" s="3"/>
      <c r="NLX119" s="3"/>
      <c r="NLY119" s="3"/>
      <c r="NLZ119" s="3"/>
      <c r="NMA119" s="3"/>
      <c r="NMB119" s="3"/>
      <c r="NMC119" s="3"/>
      <c r="NMD119" s="3"/>
      <c r="NME119" s="3"/>
      <c r="NMF119" s="3"/>
      <c r="NMG119" s="3"/>
      <c r="NMH119" s="3"/>
      <c r="NMI119" s="3"/>
      <c r="NMJ119" s="3"/>
      <c r="NMK119" s="3"/>
      <c r="NML119" s="3"/>
      <c r="NMM119" s="3"/>
      <c r="NMN119" s="3"/>
      <c r="NMO119" s="3"/>
      <c r="NMP119" s="3"/>
      <c r="NMQ119" s="3"/>
      <c r="NMR119" s="3"/>
      <c r="NMS119" s="3"/>
      <c r="NMT119" s="3"/>
      <c r="NMU119" s="3"/>
      <c r="NMV119" s="3"/>
      <c r="NMW119" s="3"/>
      <c r="NMX119" s="3"/>
      <c r="NMY119" s="3"/>
      <c r="NMZ119" s="3"/>
      <c r="NNA119" s="3"/>
      <c r="NNB119" s="3"/>
      <c r="NNC119" s="3"/>
      <c r="NND119" s="3"/>
      <c r="NNE119" s="3"/>
      <c r="NNF119" s="3"/>
      <c r="NNG119" s="3"/>
      <c r="NNH119" s="3"/>
      <c r="NNI119" s="3"/>
      <c r="NNJ119" s="3"/>
      <c r="NNK119" s="3"/>
      <c r="NNL119" s="3"/>
      <c r="NNM119" s="3"/>
      <c r="NNN119" s="3"/>
      <c r="NNO119" s="3"/>
      <c r="NNP119" s="3"/>
      <c r="NNQ119" s="3"/>
      <c r="NNR119" s="3"/>
      <c r="NNS119" s="3"/>
      <c r="NNT119" s="3"/>
      <c r="NNU119" s="3"/>
      <c r="NNV119" s="3"/>
      <c r="NNW119" s="3"/>
      <c r="NNX119" s="3"/>
      <c r="NNY119" s="3"/>
      <c r="NNZ119" s="3"/>
      <c r="NOA119" s="3"/>
      <c r="NOB119" s="3"/>
      <c r="NOC119" s="3"/>
      <c r="NOD119" s="3"/>
      <c r="NOE119" s="3"/>
      <c r="NOF119" s="3"/>
      <c r="NOG119" s="3"/>
      <c r="NOH119" s="3"/>
      <c r="NOI119" s="3"/>
      <c r="NOJ119" s="3"/>
      <c r="NOK119" s="3"/>
      <c r="NOL119" s="3"/>
      <c r="NOM119" s="3"/>
      <c r="NON119" s="3"/>
      <c r="NOO119" s="3"/>
      <c r="NOP119" s="3"/>
      <c r="NOQ119" s="3"/>
      <c r="NOR119" s="3"/>
      <c r="NOS119" s="3"/>
      <c r="NOT119" s="3"/>
      <c r="NOU119" s="3"/>
      <c r="NOV119" s="3"/>
      <c r="NOW119" s="3"/>
      <c r="NOX119" s="3"/>
      <c r="NOY119" s="3"/>
      <c r="NOZ119" s="3"/>
      <c r="NPA119" s="3"/>
      <c r="NPB119" s="3"/>
      <c r="NPC119" s="3"/>
      <c r="NPD119" s="3"/>
      <c r="NPE119" s="3"/>
      <c r="NPF119" s="3"/>
      <c r="NPG119" s="3"/>
      <c r="NPH119" s="3"/>
      <c r="NPI119" s="3"/>
      <c r="NPJ119" s="3"/>
      <c r="NPK119" s="3"/>
      <c r="NPL119" s="3"/>
      <c r="NPM119" s="3"/>
      <c r="NPN119" s="3"/>
      <c r="NPO119" s="3"/>
      <c r="NPP119" s="3"/>
      <c r="NPQ119" s="3"/>
      <c r="NPR119" s="3"/>
      <c r="NPS119" s="3"/>
      <c r="NPT119" s="3"/>
      <c r="NPU119" s="3"/>
      <c r="NPV119" s="3"/>
      <c r="NPW119" s="3"/>
      <c r="NPX119" s="3"/>
      <c r="NPY119" s="3"/>
      <c r="NPZ119" s="3"/>
      <c r="NQA119" s="3"/>
      <c r="NQB119" s="3"/>
      <c r="NQC119" s="3"/>
      <c r="NQD119" s="3"/>
      <c r="NQE119" s="3"/>
      <c r="NQF119" s="3"/>
      <c r="NQG119" s="3"/>
      <c r="NQH119" s="3"/>
      <c r="NQI119" s="3"/>
      <c r="NQJ119" s="3"/>
      <c r="NQK119" s="3"/>
      <c r="NQL119" s="3"/>
      <c r="NQM119" s="3"/>
      <c r="NQN119" s="3"/>
      <c r="NQO119" s="3"/>
      <c r="NQP119" s="3"/>
      <c r="NQQ119" s="3"/>
      <c r="NQR119" s="3"/>
      <c r="NQS119" s="3"/>
      <c r="NQT119" s="3"/>
      <c r="NQU119" s="3"/>
      <c r="NQV119" s="3"/>
      <c r="NQW119" s="3"/>
      <c r="NQX119" s="3"/>
      <c r="NQY119" s="3"/>
      <c r="NQZ119" s="3"/>
      <c r="NRA119" s="3"/>
      <c r="NRB119" s="3"/>
      <c r="NRC119" s="3"/>
      <c r="NRD119" s="3"/>
      <c r="NRE119" s="3"/>
      <c r="NRF119" s="3"/>
      <c r="NRG119" s="3"/>
      <c r="NRH119" s="3"/>
      <c r="NRI119" s="3"/>
      <c r="NRJ119" s="3"/>
      <c r="NRK119" s="3"/>
      <c r="NRL119" s="3"/>
      <c r="NRM119" s="3"/>
      <c r="NRN119" s="3"/>
      <c r="NRO119" s="3"/>
      <c r="NRP119" s="3"/>
      <c r="NRQ119" s="3"/>
      <c r="NRR119" s="3"/>
      <c r="NRS119" s="3"/>
      <c r="NRT119" s="3"/>
      <c r="NRU119" s="3"/>
      <c r="NRV119" s="3"/>
      <c r="NRW119" s="3"/>
      <c r="NRX119" s="3"/>
      <c r="NRY119" s="3"/>
      <c r="NRZ119" s="3"/>
      <c r="NSA119" s="3"/>
      <c r="NSB119" s="3"/>
      <c r="NSC119" s="3"/>
      <c r="NSD119" s="3"/>
      <c r="NSE119" s="3"/>
      <c r="NSF119" s="3"/>
      <c r="NSG119" s="3"/>
      <c r="NSH119" s="3"/>
      <c r="NSI119" s="3"/>
      <c r="NSJ119" s="3"/>
      <c r="NSK119" s="3"/>
      <c r="NSL119" s="3"/>
      <c r="NSM119" s="3"/>
      <c r="NSN119" s="3"/>
      <c r="NSO119" s="3"/>
      <c r="NSP119" s="3"/>
      <c r="NSQ119" s="3"/>
      <c r="NSR119" s="3"/>
      <c r="NSS119" s="3"/>
      <c r="NST119" s="3"/>
      <c r="NSU119" s="3"/>
      <c r="NSV119" s="3"/>
      <c r="NSW119" s="3"/>
      <c r="NSX119" s="3"/>
      <c r="NSY119" s="3"/>
      <c r="NSZ119" s="3"/>
      <c r="NTA119" s="3"/>
      <c r="NTB119" s="3"/>
      <c r="NTC119" s="3"/>
      <c r="NTD119" s="3"/>
      <c r="NTE119" s="3"/>
      <c r="NTF119" s="3"/>
      <c r="NTG119" s="3"/>
      <c r="NTH119" s="3"/>
      <c r="NTI119" s="3"/>
      <c r="NTJ119" s="3"/>
      <c r="NTK119" s="3"/>
      <c r="NTL119" s="3"/>
      <c r="NTM119" s="3"/>
      <c r="NTN119" s="3"/>
      <c r="NTO119" s="3"/>
      <c r="NTP119" s="3"/>
      <c r="NTQ119" s="3"/>
      <c r="NTR119" s="3"/>
      <c r="NTS119" s="3"/>
      <c r="NTT119" s="3"/>
      <c r="NTU119" s="3"/>
      <c r="NTV119" s="3"/>
      <c r="NTW119" s="3"/>
      <c r="NTX119" s="3"/>
      <c r="NTY119" s="3"/>
      <c r="NTZ119" s="3"/>
      <c r="NUA119" s="3"/>
      <c r="NUB119" s="3"/>
      <c r="NUC119" s="3"/>
      <c r="NUD119" s="3"/>
      <c r="NUE119" s="3"/>
      <c r="NUF119" s="3"/>
      <c r="NUG119" s="3"/>
      <c r="NUH119" s="3"/>
      <c r="NUI119" s="3"/>
      <c r="NUJ119" s="3"/>
      <c r="NUK119" s="3"/>
      <c r="NUL119" s="3"/>
      <c r="NUM119" s="3"/>
      <c r="NUN119" s="3"/>
      <c r="NUO119" s="3"/>
      <c r="NUP119" s="3"/>
      <c r="NUQ119" s="3"/>
      <c r="NUR119" s="3"/>
      <c r="NUS119" s="3"/>
      <c r="NUT119" s="3"/>
      <c r="NUU119" s="3"/>
      <c r="NUV119" s="3"/>
      <c r="NUW119" s="3"/>
      <c r="NUX119" s="3"/>
      <c r="NUY119" s="3"/>
      <c r="NUZ119" s="3"/>
      <c r="NVA119" s="3"/>
      <c r="NVB119" s="3"/>
      <c r="NVC119" s="3"/>
      <c r="NVD119" s="3"/>
      <c r="NVE119" s="3"/>
      <c r="NVF119" s="3"/>
      <c r="NVG119" s="3"/>
      <c r="NVH119" s="3"/>
      <c r="NVI119" s="3"/>
      <c r="NVJ119" s="3"/>
      <c r="NVK119" s="3"/>
      <c r="NVL119" s="3"/>
      <c r="NVM119" s="3"/>
      <c r="NVN119" s="3"/>
      <c r="NVO119" s="3"/>
      <c r="NVP119" s="3"/>
      <c r="NVQ119" s="3"/>
      <c r="NVR119" s="3"/>
      <c r="NVS119" s="3"/>
      <c r="NVT119" s="3"/>
      <c r="NVU119" s="3"/>
      <c r="NVV119" s="3"/>
      <c r="NVW119" s="3"/>
      <c r="NVX119" s="3"/>
      <c r="NVY119" s="3"/>
      <c r="NVZ119" s="3"/>
      <c r="NWA119" s="3"/>
      <c r="NWB119" s="3"/>
      <c r="NWC119" s="3"/>
      <c r="NWD119" s="3"/>
      <c r="NWE119" s="3"/>
      <c r="NWF119" s="3"/>
      <c r="NWG119" s="3"/>
      <c r="NWH119" s="3"/>
      <c r="NWI119" s="3"/>
      <c r="NWJ119" s="3"/>
      <c r="NWK119" s="3"/>
      <c r="NWL119" s="3"/>
      <c r="NWM119" s="3"/>
      <c r="NWN119" s="3"/>
      <c r="NWO119" s="3"/>
      <c r="NWP119" s="3"/>
      <c r="NWQ119" s="3"/>
      <c r="NWR119" s="3"/>
      <c r="NWS119" s="3"/>
      <c r="NWT119" s="3"/>
      <c r="NWU119" s="3"/>
      <c r="NWV119" s="3"/>
      <c r="NWW119" s="3"/>
      <c r="NWX119" s="3"/>
      <c r="NWY119" s="3"/>
      <c r="NWZ119" s="3"/>
      <c r="NXA119" s="3"/>
      <c r="NXB119" s="3"/>
      <c r="NXC119" s="3"/>
      <c r="NXD119" s="3"/>
      <c r="NXE119" s="3"/>
      <c r="NXF119" s="3"/>
      <c r="NXG119" s="3"/>
      <c r="NXH119" s="3"/>
      <c r="NXI119" s="3"/>
      <c r="NXJ119" s="3"/>
      <c r="NXK119" s="3"/>
      <c r="NXL119" s="3"/>
      <c r="NXM119" s="3"/>
      <c r="NXN119" s="3"/>
      <c r="NXO119" s="3"/>
      <c r="NXP119" s="3"/>
      <c r="NXQ119" s="3"/>
      <c r="NXR119" s="3"/>
      <c r="NXS119" s="3"/>
      <c r="NXT119" s="3"/>
      <c r="NXU119" s="3"/>
      <c r="NXV119" s="3"/>
      <c r="NXW119" s="3"/>
      <c r="NXX119" s="3"/>
      <c r="NXY119" s="3"/>
      <c r="NXZ119" s="3"/>
      <c r="NYA119" s="3"/>
      <c r="NYB119" s="3"/>
      <c r="NYC119" s="3"/>
      <c r="NYD119" s="3"/>
      <c r="NYE119" s="3"/>
      <c r="NYF119" s="3"/>
      <c r="NYG119" s="3"/>
      <c r="NYH119" s="3"/>
      <c r="NYI119" s="3"/>
      <c r="NYJ119" s="3"/>
      <c r="NYK119" s="3"/>
      <c r="NYL119" s="3"/>
      <c r="NYM119" s="3"/>
      <c r="NYN119" s="3"/>
      <c r="NYO119" s="3"/>
      <c r="NYP119" s="3"/>
      <c r="NYQ119" s="3"/>
      <c r="NYR119" s="3"/>
      <c r="NYS119" s="3"/>
      <c r="NYT119" s="3"/>
      <c r="NYU119" s="3"/>
      <c r="NYV119" s="3"/>
      <c r="NYW119" s="3"/>
      <c r="NYX119" s="3"/>
      <c r="NYY119" s="3"/>
      <c r="NYZ119" s="3"/>
      <c r="NZA119" s="3"/>
      <c r="NZB119" s="3"/>
      <c r="NZC119" s="3"/>
      <c r="NZD119" s="3"/>
      <c r="NZE119" s="3"/>
      <c r="NZF119" s="3"/>
      <c r="NZG119" s="3"/>
      <c r="NZH119" s="3"/>
      <c r="NZI119" s="3"/>
      <c r="NZJ119" s="3"/>
      <c r="NZK119" s="3"/>
      <c r="NZL119" s="3"/>
      <c r="NZM119" s="3"/>
      <c r="NZN119" s="3"/>
      <c r="NZO119" s="3"/>
      <c r="NZP119" s="3"/>
      <c r="NZQ119" s="3"/>
      <c r="NZR119" s="3"/>
      <c r="NZS119" s="3"/>
      <c r="NZT119" s="3"/>
      <c r="NZU119" s="3"/>
      <c r="NZV119" s="3"/>
      <c r="NZW119" s="3"/>
      <c r="NZX119" s="3"/>
      <c r="NZY119" s="3"/>
      <c r="NZZ119" s="3"/>
      <c r="OAA119" s="3"/>
      <c r="OAB119" s="3"/>
      <c r="OAC119" s="3"/>
      <c r="OAD119" s="3"/>
      <c r="OAE119" s="3"/>
      <c r="OAF119" s="3"/>
      <c r="OAG119" s="3"/>
      <c r="OAH119" s="3"/>
      <c r="OAI119" s="3"/>
      <c r="OAJ119" s="3"/>
      <c r="OAK119" s="3"/>
      <c r="OAL119" s="3"/>
      <c r="OAM119" s="3"/>
      <c r="OAN119" s="3"/>
      <c r="OAO119" s="3"/>
      <c r="OAP119" s="3"/>
      <c r="OAQ119" s="3"/>
      <c r="OAR119" s="3"/>
      <c r="OAS119" s="3"/>
      <c r="OAT119" s="3"/>
      <c r="OAU119" s="3"/>
      <c r="OAV119" s="3"/>
      <c r="OAW119" s="3"/>
      <c r="OAX119" s="3"/>
      <c r="OAY119" s="3"/>
      <c r="OAZ119" s="3"/>
      <c r="OBA119" s="3"/>
      <c r="OBB119" s="3"/>
      <c r="OBC119" s="3"/>
      <c r="OBD119" s="3"/>
      <c r="OBE119" s="3"/>
      <c r="OBF119" s="3"/>
      <c r="OBG119" s="3"/>
      <c r="OBH119" s="3"/>
      <c r="OBI119" s="3"/>
      <c r="OBJ119" s="3"/>
      <c r="OBK119" s="3"/>
      <c r="OBL119" s="3"/>
      <c r="OBM119" s="3"/>
      <c r="OBN119" s="3"/>
      <c r="OBO119" s="3"/>
      <c r="OBP119" s="3"/>
      <c r="OBQ119" s="3"/>
      <c r="OBR119" s="3"/>
      <c r="OBS119" s="3"/>
      <c r="OBT119" s="3"/>
      <c r="OBU119" s="3"/>
      <c r="OBV119" s="3"/>
      <c r="OBW119" s="3"/>
      <c r="OBX119" s="3"/>
      <c r="OBY119" s="3"/>
      <c r="OBZ119" s="3"/>
      <c r="OCA119" s="3"/>
      <c r="OCB119" s="3"/>
      <c r="OCC119" s="3"/>
      <c r="OCD119" s="3"/>
      <c r="OCE119" s="3"/>
      <c r="OCF119" s="3"/>
      <c r="OCG119" s="3"/>
      <c r="OCH119" s="3"/>
      <c r="OCI119" s="3"/>
      <c r="OCJ119" s="3"/>
      <c r="OCK119" s="3"/>
      <c r="OCL119" s="3"/>
      <c r="OCM119" s="3"/>
      <c r="OCN119" s="3"/>
      <c r="OCO119" s="3"/>
      <c r="OCP119" s="3"/>
      <c r="OCQ119" s="3"/>
      <c r="OCR119" s="3"/>
      <c r="OCS119" s="3"/>
      <c r="OCT119" s="3"/>
      <c r="OCU119" s="3"/>
      <c r="OCV119" s="3"/>
      <c r="OCW119" s="3"/>
      <c r="OCX119" s="3"/>
      <c r="OCY119" s="3"/>
      <c r="OCZ119" s="3"/>
      <c r="ODA119" s="3"/>
      <c r="ODB119" s="3"/>
      <c r="ODC119" s="3"/>
      <c r="ODD119" s="3"/>
      <c r="ODE119" s="3"/>
      <c r="ODF119" s="3"/>
      <c r="ODG119" s="3"/>
      <c r="ODH119" s="3"/>
      <c r="ODI119" s="3"/>
      <c r="ODJ119" s="3"/>
      <c r="ODK119" s="3"/>
      <c r="ODL119" s="3"/>
      <c r="ODM119" s="3"/>
      <c r="ODN119" s="3"/>
      <c r="ODO119" s="3"/>
      <c r="ODP119" s="3"/>
      <c r="ODQ119" s="3"/>
      <c r="ODR119" s="3"/>
      <c r="ODS119" s="3"/>
      <c r="ODT119" s="3"/>
      <c r="ODU119" s="3"/>
      <c r="ODV119" s="3"/>
      <c r="ODW119" s="3"/>
      <c r="ODX119" s="3"/>
      <c r="ODY119" s="3"/>
      <c r="ODZ119" s="3"/>
      <c r="OEA119" s="3"/>
      <c r="OEB119" s="3"/>
      <c r="OEC119" s="3"/>
      <c r="OED119" s="3"/>
      <c r="OEE119" s="3"/>
      <c r="OEF119" s="3"/>
      <c r="OEG119" s="3"/>
      <c r="OEH119" s="3"/>
      <c r="OEI119" s="3"/>
      <c r="OEJ119" s="3"/>
      <c r="OEK119" s="3"/>
      <c r="OEL119" s="3"/>
      <c r="OEM119" s="3"/>
      <c r="OEN119" s="3"/>
      <c r="OEO119" s="3"/>
      <c r="OEP119" s="3"/>
      <c r="OEQ119" s="3"/>
      <c r="OER119" s="3"/>
      <c r="OES119" s="3"/>
      <c r="OET119" s="3"/>
      <c r="OEU119" s="3"/>
      <c r="OEV119" s="3"/>
      <c r="OEW119" s="3"/>
      <c r="OEX119" s="3"/>
      <c r="OEY119" s="3"/>
      <c r="OEZ119" s="3"/>
      <c r="OFA119" s="3"/>
      <c r="OFB119" s="3"/>
      <c r="OFC119" s="3"/>
      <c r="OFD119" s="3"/>
      <c r="OFE119" s="3"/>
      <c r="OFF119" s="3"/>
      <c r="OFG119" s="3"/>
      <c r="OFH119" s="3"/>
      <c r="OFI119" s="3"/>
      <c r="OFJ119" s="3"/>
      <c r="OFK119" s="3"/>
      <c r="OFL119" s="3"/>
      <c r="OFM119" s="3"/>
      <c r="OFN119" s="3"/>
      <c r="OFO119" s="3"/>
      <c r="OFP119" s="3"/>
      <c r="OFQ119" s="3"/>
      <c r="OFR119" s="3"/>
      <c r="OFS119" s="3"/>
      <c r="OFT119" s="3"/>
      <c r="OFU119" s="3"/>
      <c r="OFV119" s="3"/>
      <c r="OFW119" s="3"/>
      <c r="OFX119" s="3"/>
      <c r="OFY119" s="3"/>
      <c r="OFZ119" s="3"/>
      <c r="OGA119" s="3"/>
      <c r="OGB119" s="3"/>
      <c r="OGC119" s="3"/>
      <c r="OGD119" s="3"/>
      <c r="OGE119" s="3"/>
      <c r="OGF119" s="3"/>
      <c r="OGG119" s="3"/>
      <c r="OGH119" s="3"/>
      <c r="OGI119" s="3"/>
      <c r="OGJ119" s="3"/>
      <c r="OGK119" s="3"/>
      <c r="OGL119" s="3"/>
      <c r="OGM119" s="3"/>
      <c r="OGN119" s="3"/>
      <c r="OGO119" s="3"/>
      <c r="OGP119" s="3"/>
      <c r="OGQ119" s="3"/>
      <c r="OGR119" s="3"/>
      <c r="OGS119" s="3"/>
      <c r="OGT119" s="3"/>
      <c r="OGU119" s="3"/>
      <c r="OGV119" s="3"/>
      <c r="OGW119" s="3"/>
      <c r="OGX119" s="3"/>
      <c r="OGY119" s="3"/>
      <c r="OGZ119" s="3"/>
      <c r="OHA119" s="3"/>
      <c r="OHB119" s="3"/>
      <c r="OHC119" s="3"/>
      <c r="OHD119" s="3"/>
      <c r="OHE119" s="3"/>
      <c r="OHF119" s="3"/>
      <c r="OHG119" s="3"/>
      <c r="OHH119" s="3"/>
      <c r="OHI119" s="3"/>
      <c r="OHJ119" s="3"/>
      <c r="OHK119" s="3"/>
      <c r="OHL119" s="3"/>
      <c r="OHM119" s="3"/>
      <c r="OHN119" s="3"/>
      <c r="OHO119" s="3"/>
      <c r="OHP119" s="3"/>
      <c r="OHQ119" s="3"/>
      <c r="OHR119" s="3"/>
      <c r="OHS119" s="3"/>
      <c r="OHT119" s="3"/>
      <c r="OHU119" s="3"/>
      <c r="OHV119" s="3"/>
      <c r="OHW119" s="3"/>
      <c r="OHX119" s="3"/>
      <c r="OHY119" s="3"/>
      <c r="OHZ119" s="3"/>
      <c r="OIA119" s="3"/>
      <c r="OIB119" s="3"/>
      <c r="OIC119" s="3"/>
      <c r="OID119" s="3"/>
      <c r="OIE119" s="3"/>
      <c r="OIF119" s="3"/>
      <c r="OIG119" s="3"/>
      <c r="OIH119" s="3"/>
      <c r="OII119" s="3"/>
      <c r="OIJ119" s="3"/>
      <c r="OIK119" s="3"/>
      <c r="OIL119" s="3"/>
      <c r="OIM119" s="3"/>
      <c r="OIN119" s="3"/>
      <c r="OIO119" s="3"/>
      <c r="OIP119" s="3"/>
      <c r="OIQ119" s="3"/>
      <c r="OIR119" s="3"/>
      <c r="OIS119" s="3"/>
      <c r="OIT119" s="3"/>
      <c r="OIU119" s="3"/>
      <c r="OIV119" s="3"/>
      <c r="OIW119" s="3"/>
      <c r="OIX119" s="3"/>
      <c r="OIY119" s="3"/>
      <c r="OIZ119" s="3"/>
      <c r="OJA119" s="3"/>
      <c r="OJB119" s="3"/>
      <c r="OJC119" s="3"/>
      <c r="OJD119" s="3"/>
      <c r="OJE119" s="3"/>
      <c r="OJF119" s="3"/>
      <c r="OJG119" s="3"/>
      <c r="OJH119" s="3"/>
      <c r="OJI119" s="3"/>
      <c r="OJJ119" s="3"/>
      <c r="OJK119" s="3"/>
      <c r="OJL119" s="3"/>
      <c r="OJM119" s="3"/>
      <c r="OJN119" s="3"/>
      <c r="OJO119" s="3"/>
      <c r="OJP119" s="3"/>
      <c r="OJQ119" s="3"/>
      <c r="OJR119" s="3"/>
      <c r="OJS119" s="3"/>
      <c r="OJT119" s="3"/>
      <c r="OJU119" s="3"/>
      <c r="OJV119" s="3"/>
      <c r="OJW119" s="3"/>
      <c r="OJX119" s="3"/>
      <c r="OJY119" s="3"/>
      <c r="OJZ119" s="3"/>
      <c r="OKA119" s="3"/>
      <c r="OKB119" s="3"/>
      <c r="OKC119" s="3"/>
      <c r="OKD119" s="3"/>
      <c r="OKE119" s="3"/>
      <c r="OKF119" s="3"/>
      <c r="OKG119" s="3"/>
      <c r="OKH119" s="3"/>
      <c r="OKI119" s="3"/>
      <c r="OKJ119" s="3"/>
      <c r="OKK119" s="3"/>
      <c r="OKL119" s="3"/>
      <c r="OKM119" s="3"/>
      <c r="OKN119" s="3"/>
      <c r="OKO119" s="3"/>
      <c r="OKP119" s="3"/>
      <c r="OKQ119" s="3"/>
      <c r="OKR119" s="3"/>
      <c r="OKS119" s="3"/>
      <c r="OKT119" s="3"/>
      <c r="OKU119" s="3"/>
      <c r="OKV119" s="3"/>
      <c r="OKW119" s="3"/>
      <c r="OKX119" s="3"/>
      <c r="OKY119" s="3"/>
      <c r="OKZ119" s="3"/>
      <c r="OLA119" s="3"/>
      <c r="OLB119" s="3"/>
      <c r="OLC119" s="3"/>
      <c r="OLD119" s="3"/>
      <c r="OLE119" s="3"/>
      <c r="OLF119" s="3"/>
      <c r="OLG119" s="3"/>
      <c r="OLH119" s="3"/>
      <c r="OLI119" s="3"/>
      <c r="OLJ119" s="3"/>
      <c r="OLK119" s="3"/>
      <c r="OLL119" s="3"/>
      <c r="OLM119" s="3"/>
      <c r="OLN119" s="3"/>
      <c r="OLO119" s="3"/>
      <c r="OLP119" s="3"/>
      <c r="OLQ119" s="3"/>
      <c r="OLR119" s="3"/>
      <c r="OLS119" s="3"/>
      <c r="OLT119" s="3"/>
      <c r="OLU119" s="3"/>
      <c r="OLV119" s="3"/>
      <c r="OLW119" s="3"/>
      <c r="OLX119" s="3"/>
      <c r="OLY119" s="3"/>
      <c r="OLZ119" s="3"/>
      <c r="OMA119" s="3"/>
      <c r="OMB119" s="3"/>
      <c r="OMC119" s="3"/>
      <c r="OMD119" s="3"/>
      <c r="OME119" s="3"/>
      <c r="OMF119" s="3"/>
      <c r="OMG119" s="3"/>
      <c r="OMH119" s="3"/>
      <c r="OMI119" s="3"/>
      <c r="OMJ119" s="3"/>
      <c r="OMK119" s="3"/>
      <c r="OML119" s="3"/>
      <c r="OMM119" s="3"/>
      <c r="OMN119" s="3"/>
      <c r="OMO119" s="3"/>
      <c r="OMP119" s="3"/>
      <c r="OMQ119" s="3"/>
      <c r="OMR119" s="3"/>
      <c r="OMS119" s="3"/>
      <c r="OMT119" s="3"/>
      <c r="OMU119" s="3"/>
      <c r="OMV119" s="3"/>
      <c r="OMW119" s="3"/>
      <c r="OMX119" s="3"/>
      <c r="OMY119" s="3"/>
      <c r="OMZ119" s="3"/>
      <c r="ONA119" s="3"/>
      <c r="ONB119" s="3"/>
      <c r="ONC119" s="3"/>
      <c r="OND119" s="3"/>
      <c r="ONE119" s="3"/>
      <c r="ONF119" s="3"/>
      <c r="ONG119" s="3"/>
      <c r="ONH119" s="3"/>
      <c r="ONI119" s="3"/>
      <c r="ONJ119" s="3"/>
      <c r="ONK119" s="3"/>
      <c r="ONL119" s="3"/>
      <c r="ONM119" s="3"/>
      <c r="ONN119" s="3"/>
      <c r="ONO119" s="3"/>
      <c r="ONP119" s="3"/>
      <c r="ONQ119" s="3"/>
      <c r="ONR119" s="3"/>
      <c r="ONS119" s="3"/>
      <c r="ONT119" s="3"/>
      <c r="ONU119" s="3"/>
      <c r="ONV119" s="3"/>
      <c r="ONW119" s="3"/>
      <c r="ONX119" s="3"/>
      <c r="ONY119" s="3"/>
      <c r="ONZ119" s="3"/>
      <c r="OOA119" s="3"/>
      <c r="OOB119" s="3"/>
      <c r="OOC119" s="3"/>
      <c r="OOD119" s="3"/>
      <c r="OOE119" s="3"/>
      <c r="OOF119" s="3"/>
      <c r="OOG119" s="3"/>
      <c r="OOH119" s="3"/>
      <c r="OOI119" s="3"/>
      <c r="OOJ119" s="3"/>
      <c r="OOK119" s="3"/>
      <c r="OOL119" s="3"/>
      <c r="OOM119" s="3"/>
      <c r="OON119" s="3"/>
      <c r="OOO119" s="3"/>
      <c r="OOP119" s="3"/>
      <c r="OOQ119" s="3"/>
      <c r="OOR119" s="3"/>
      <c r="OOS119" s="3"/>
      <c r="OOT119" s="3"/>
      <c r="OOU119" s="3"/>
      <c r="OOV119" s="3"/>
      <c r="OOW119" s="3"/>
      <c r="OOX119" s="3"/>
      <c r="OOY119" s="3"/>
      <c r="OOZ119" s="3"/>
      <c r="OPA119" s="3"/>
      <c r="OPB119" s="3"/>
      <c r="OPC119" s="3"/>
      <c r="OPD119" s="3"/>
      <c r="OPE119" s="3"/>
      <c r="OPF119" s="3"/>
      <c r="OPG119" s="3"/>
      <c r="OPH119" s="3"/>
      <c r="OPI119" s="3"/>
      <c r="OPJ119" s="3"/>
      <c r="OPK119" s="3"/>
      <c r="OPL119" s="3"/>
      <c r="OPM119" s="3"/>
      <c r="OPN119" s="3"/>
      <c r="OPO119" s="3"/>
      <c r="OPP119" s="3"/>
      <c r="OPQ119" s="3"/>
      <c r="OPR119" s="3"/>
      <c r="OPS119" s="3"/>
      <c r="OPT119" s="3"/>
      <c r="OPU119" s="3"/>
      <c r="OPV119" s="3"/>
      <c r="OPW119" s="3"/>
      <c r="OPX119" s="3"/>
      <c r="OPY119" s="3"/>
      <c r="OPZ119" s="3"/>
      <c r="OQA119" s="3"/>
      <c r="OQB119" s="3"/>
      <c r="OQC119" s="3"/>
      <c r="OQD119" s="3"/>
      <c r="OQE119" s="3"/>
      <c r="OQF119" s="3"/>
      <c r="OQG119" s="3"/>
      <c r="OQH119" s="3"/>
      <c r="OQI119" s="3"/>
      <c r="OQJ119" s="3"/>
      <c r="OQK119" s="3"/>
      <c r="OQL119" s="3"/>
      <c r="OQM119" s="3"/>
      <c r="OQN119" s="3"/>
      <c r="OQO119" s="3"/>
      <c r="OQP119" s="3"/>
      <c r="OQQ119" s="3"/>
      <c r="OQR119" s="3"/>
      <c r="OQS119" s="3"/>
      <c r="OQT119" s="3"/>
      <c r="OQU119" s="3"/>
      <c r="OQV119" s="3"/>
      <c r="OQW119" s="3"/>
      <c r="OQX119" s="3"/>
      <c r="OQY119" s="3"/>
      <c r="OQZ119" s="3"/>
      <c r="ORA119" s="3"/>
      <c r="ORB119" s="3"/>
      <c r="ORC119" s="3"/>
      <c r="ORD119" s="3"/>
      <c r="ORE119" s="3"/>
      <c r="ORF119" s="3"/>
      <c r="ORG119" s="3"/>
      <c r="ORH119" s="3"/>
      <c r="ORI119" s="3"/>
      <c r="ORJ119" s="3"/>
      <c r="ORK119" s="3"/>
      <c r="ORL119" s="3"/>
      <c r="ORM119" s="3"/>
      <c r="ORN119" s="3"/>
      <c r="ORO119" s="3"/>
      <c r="ORP119" s="3"/>
      <c r="ORQ119" s="3"/>
      <c r="ORR119" s="3"/>
      <c r="ORS119" s="3"/>
      <c r="ORT119" s="3"/>
      <c r="ORU119" s="3"/>
      <c r="ORV119" s="3"/>
      <c r="ORW119" s="3"/>
      <c r="ORX119" s="3"/>
      <c r="ORY119" s="3"/>
      <c r="ORZ119" s="3"/>
      <c r="OSA119" s="3"/>
      <c r="OSB119" s="3"/>
      <c r="OSC119" s="3"/>
      <c r="OSD119" s="3"/>
      <c r="OSE119" s="3"/>
      <c r="OSF119" s="3"/>
      <c r="OSG119" s="3"/>
      <c r="OSH119" s="3"/>
      <c r="OSI119" s="3"/>
      <c r="OSJ119" s="3"/>
      <c r="OSK119" s="3"/>
      <c r="OSL119" s="3"/>
      <c r="OSM119" s="3"/>
      <c r="OSN119" s="3"/>
      <c r="OSO119" s="3"/>
      <c r="OSP119" s="3"/>
      <c r="OSQ119" s="3"/>
      <c r="OSR119" s="3"/>
      <c r="OSS119" s="3"/>
      <c r="OST119" s="3"/>
      <c r="OSU119" s="3"/>
      <c r="OSV119" s="3"/>
      <c r="OSW119" s="3"/>
      <c r="OSX119" s="3"/>
      <c r="OSY119" s="3"/>
      <c r="OSZ119" s="3"/>
      <c r="OTA119" s="3"/>
      <c r="OTB119" s="3"/>
      <c r="OTC119" s="3"/>
      <c r="OTD119" s="3"/>
      <c r="OTE119" s="3"/>
      <c r="OTF119" s="3"/>
      <c r="OTG119" s="3"/>
      <c r="OTH119" s="3"/>
      <c r="OTI119" s="3"/>
      <c r="OTJ119" s="3"/>
      <c r="OTK119" s="3"/>
      <c r="OTL119" s="3"/>
      <c r="OTM119" s="3"/>
      <c r="OTN119" s="3"/>
      <c r="OTO119" s="3"/>
      <c r="OTP119" s="3"/>
      <c r="OTQ119" s="3"/>
      <c r="OTR119" s="3"/>
      <c r="OTS119" s="3"/>
      <c r="OTT119" s="3"/>
      <c r="OTU119" s="3"/>
      <c r="OTV119" s="3"/>
      <c r="OTW119" s="3"/>
      <c r="OTX119" s="3"/>
      <c r="OTY119" s="3"/>
      <c r="OTZ119" s="3"/>
      <c r="OUA119" s="3"/>
      <c r="OUB119" s="3"/>
      <c r="OUC119" s="3"/>
      <c r="OUD119" s="3"/>
      <c r="OUE119" s="3"/>
      <c r="OUF119" s="3"/>
      <c r="OUG119" s="3"/>
      <c r="OUH119" s="3"/>
      <c r="OUI119" s="3"/>
      <c r="OUJ119" s="3"/>
      <c r="OUK119" s="3"/>
      <c r="OUL119" s="3"/>
      <c r="OUM119" s="3"/>
      <c r="OUN119" s="3"/>
      <c r="OUO119" s="3"/>
      <c r="OUP119" s="3"/>
      <c r="OUQ119" s="3"/>
      <c r="OUR119" s="3"/>
      <c r="OUS119" s="3"/>
      <c r="OUT119" s="3"/>
      <c r="OUU119" s="3"/>
      <c r="OUV119" s="3"/>
      <c r="OUW119" s="3"/>
      <c r="OUX119" s="3"/>
      <c r="OUY119" s="3"/>
      <c r="OUZ119" s="3"/>
      <c r="OVA119" s="3"/>
      <c r="OVB119" s="3"/>
      <c r="OVC119" s="3"/>
      <c r="OVD119" s="3"/>
      <c r="OVE119" s="3"/>
      <c r="OVF119" s="3"/>
      <c r="OVG119" s="3"/>
      <c r="OVH119" s="3"/>
      <c r="OVI119" s="3"/>
      <c r="OVJ119" s="3"/>
      <c r="OVK119" s="3"/>
      <c r="OVL119" s="3"/>
      <c r="OVM119" s="3"/>
      <c r="OVN119" s="3"/>
      <c r="OVO119" s="3"/>
      <c r="OVP119" s="3"/>
      <c r="OVQ119" s="3"/>
      <c r="OVR119" s="3"/>
      <c r="OVS119" s="3"/>
      <c r="OVT119" s="3"/>
      <c r="OVU119" s="3"/>
      <c r="OVV119" s="3"/>
      <c r="OVW119" s="3"/>
      <c r="OVX119" s="3"/>
      <c r="OVY119" s="3"/>
      <c r="OVZ119" s="3"/>
      <c r="OWA119" s="3"/>
      <c r="OWB119" s="3"/>
      <c r="OWC119" s="3"/>
      <c r="OWD119" s="3"/>
      <c r="OWE119" s="3"/>
      <c r="OWF119" s="3"/>
      <c r="OWG119" s="3"/>
      <c r="OWH119" s="3"/>
      <c r="OWI119" s="3"/>
      <c r="OWJ119" s="3"/>
      <c r="OWK119" s="3"/>
      <c r="OWL119" s="3"/>
      <c r="OWM119" s="3"/>
      <c r="OWN119" s="3"/>
      <c r="OWO119" s="3"/>
      <c r="OWP119" s="3"/>
      <c r="OWQ119" s="3"/>
      <c r="OWR119" s="3"/>
      <c r="OWS119" s="3"/>
      <c r="OWT119" s="3"/>
      <c r="OWU119" s="3"/>
      <c r="OWV119" s="3"/>
      <c r="OWW119" s="3"/>
      <c r="OWX119" s="3"/>
      <c r="OWY119" s="3"/>
      <c r="OWZ119" s="3"/>
      <c r="OXA119" s="3"/>
      <c r="OXB119" s="3"/>
      <c r="OXC119" s="3"/>
      <c r="OXD119" s="3"/>
      <c r="OXE119" s="3"/>
      <c r="OXF119" s="3"/>
      <c r="OXG119" s="3"/>
      <c r="OXH119" s="3"/>
      <c r="OXI119" s="3"/>
      <c r="OXJ119" s="3"/>
      <c r="OXK119" s="3"/>
      <c r="OXL119" s="3"/>
      <c r="OXM119" s="3"/>
      <c r="OXN119" s="3"/>
      <c r="OXO119" s="3"/>
      <c r="OXP119" s="3"/>
      <c r="OXQ119" s="3"/>
      <c r="OXR119" s="3"/>
      <c r="OXS119" s="3"/>
      <c r="OXT119" s="3"/>
      <c r="OXU119" s="3"/>
      <c r="OXV119" s="3"/>
      <c r="OXW119" s="3"/>
      <c r="OXX119" s="3"/>
      <c r="OXY119" s="3"/>
      <c r="OXZ119" s="3"/>
      <c r="OYA119" s="3"/>
      <c r="OYB119" s="3"/>
      <c r="OYC119" s="3"/>
      <c r="OYD119" s="3"/>
      <c r="OYE119" s="3"/>
      <c r="OYF119" s="3"/>
      <c r="OYG119" s="3"/>
      <c r="OYH119" s="3"/>
      <c r="OYI119" s="3"/>
      <c r="OYJ119" s="3"/>
      <c r="OYK119" s="3"/>
      <c r="OYL119" s="3"/>
      <c r="OYM119" s="3"/>
      <c r="OYN119" s="3"/>
      <c r="OYO119" s="3"/>
      <c r="OYP119" s="3"/>
      <c r="OYQ119" s="3"/>
      <c r="OYR119" s="3"/>
      <c r="OYS119" s="3"/>
      <c r="OYT119" s="3"/>
      <c r="OYU119" s="3"/>
      <c r="OYV119" s="3"/>
      <c r="OYW119" s="3"/>
      <c r="OYX119" s="3"/>
      <c r="OYY119" s="3"/>
      <c r="OYZ119" s="3"/>
      <c r="OZA119" s="3"/>
      <c r="OZB119" s="3"/>
      <c r="OZC119" s="3"/>
      <c r="OZD119" s="3"/>
      <c r="OZE119" s="3"/>
      <c r="OZF119" s="3"/>
      <c r="OZG119" s="3"/>
      <c r="OZH119" s="3"/>
      <c r="OZI119" s="3"/>
      <c r="OZJ119" s="3"/>
      <c r="OZK119" s="3"/>
      <c r="OZL119" s="3"/>
      <c r="OZM119" s="3"/>
      <c r="OZN119" s="3"/>
      <c r="OZO119" s="3"/>
      <c r="OZP119" s="3"/>
      <c r="OZQ119" s="3"/>
      <c r="OZR119" s="3"/>
      <c r="OZS119" s="3"/>
      <c r="OZT119" s="3"/>
      <c r="OZU119" s="3"/>
      <c r="OZV119" s="3"/>
      <c r="OZW119" s="3"/>
      <c r="OZX119" s="3"/>
      <c r="OZY119" s="3"/>
      <c r="OZZ119" s="3"/>
      <c r="PAA119" s="3"/>
      <c r="PAB119" s="3"/>
      <c r="PAC119" s="3"/>
      <c r="PAD119" s="3"/>
      <c r="PAE119" s="3"/>
      <c r="PAF119" s="3"/>
      <c r="PAG119" s="3"/>
      <c r="PAH119" s="3"/>
      <c r="PAI119" s="3"/>
      <c r="PAJ119" s="3"/>
      <c r="PAK119" s="3"/>
      <c r="PAL119" s="3"/>
      <c r="PAM119" s="3"/>
      <c r="PAN119" s="3"/>
      <c r="PAO119" s="3"/>
      <c r="PAP119" s="3"/>
      <c r="PAQ119" s="3"/>
      <c r="PAR119" s="3"/>
      <c r="PAS119" s="3"/>
      <c r="PAT119" s="3"/>
      <c r="PAU119" s="3"/>
      <c r="PAV119" s="3"/>
      <c r="PAW119" s="3"/>
      <c r="PAX119" s="3"/>
      <c r="PAY119" s="3"/>
      <c r="PAZ119" s="3"/>
      <c r="PBA119" s="3"/>
      <c r="PBB119" s="3"/>
      <c r="PBC119" s="3"/>
      <c r="PBD119" s="3"/>
      <c r="PBE119" s="3"/>
      <c r="PBF119" s="3"/>
      <c r="PBG119" s="3"/>
      <c r="PBH119" s="3"/>
      <c r="PBI119" s="3"/>
      <c r="PBJ119" s="3"/>
      <c r="PBK119" s="3"/>
      <c r="PBL119" s="3"/>
      <c r="PBM119" s="3"/>
      <c r="PBN119" s="3"/>
      <c r="PBO119" s="3"/>
      <c r="PBP119" s="3"/>
      <c r="PBQ119" s="3"/>
      <c r="PBR119" s="3"/>
      <c r="PBS119" s="3"/>
      <c r="PBT119" s="3"/>
      <c r="PBU119" s="3"/>
      <c r="PBV119" s="3"/>
      <c r="PBW119" s="3"/>
      <c r="PBX119" s="3"/>
      <c r="PBY119" s="3"/>
      <c r="PBZ119" s="3"/>
      <c r="PCA119" s="3"/>
      <c r="PCB119" s="3"/>
      <c r="PCC119" s="3"/>
      <c r="PCD119" s="3"/>
      <c r="PCE119" s="3"/>
      <c r="PCF119" s="3"/>
      <c r="PCG119" s="3"/>
      <c r="PCH119" s="3"/>
      <c r="PCI119" s="3"/>
      <c r="PCJ119" s="3"/>
      <c r="PCK119" s="3"/>
      <c r="PCL119" s="3"/>
      <c r="PCM119" s="3"/>
      <c r="PCN119" s="3"/>
      <c r="PCO119" s="3"/>
      <c r="PCP119" s="3"/>
      <c r="PCQ119" s="3"/>
      <c r="PCR119" s="3"/>
      <c r="PCS119" s="3"/>
      <c r="PCT119" s="3"/>
      <c r="PCU119" s="3"/>
      <c r="PCV119" s="3"/>
      <c r="PCW119" s="3"/>
      <c r="PCX119" s="3"/>
      <c r="PCY119" s="3"/>
      <c r="PCZ119" s="3"/>
      <c r="PDA119" s="3"/>
      <c r="PDB119" s="3"/>
      <c r="PDC119" s="3"/>
      <c r="PDD119" s="3"/>
      <c r="PDE119" s="3"/>
      <c r="PDF119" s="3"/>
      <c r="PDG119" s="3"/>
      <c r="PDH119" s="3"/>
      <c r="PDI119" s="3"/>
      <c r="PDJ119" s="3"/>
      <c r="PDK119" s="3"/>
      <c r="PDL119" s="3"/>
      <c r="PDM119" s="3"/>
      <c r="PDN119" s="3"/>
      <c r="PDO119" s="3"/>
      <c r="PDP119" s="3"/>
      <c r="PDQ119" s="3"/>
      <c r="PDR119" s="3"/>
      <c r="PDS119" s="3"/>
      <c r="PDT119" s="3"/>
      <c r="PDU119" s="3"/>
      <c r="PDV119" s="3"/>
      <c r="PDW119" s="3"/>
      <c r="PDX119" s="3"/>
      <c r="PDY119" s="3"/>
      <c r="PDZ119" s="3"/>
      <c r="PEA119" s="3"/>
      <c r="PEB119" s="3"/>
      <c r="PEC119" s="3"/>
      <c r="PED119" s="3"/>
      <c r="PEE119" s="3"/>
      <c r="PEF119" s="3"/>
      <c r="PEG119" s="3"/>
      <c r="PEH119" s="3"/>
      <c r="PEI119" s="3"/>
      <c r="PEJ119" s="3"/>
      <c r="PEK119" s="3"/>
      <c r="PEL119" s="3"/>
      <c r="PEM119" s="3"/>
      <c r="PEN119" s="3"/>
      <c r="PEO119" s="3"/>
      <c r="PEP119" s="3"/>
      <c r="PEQ119" s="3"/>
      <c r="PER119" s="3"/>
      <c r="PES119" s="3"/>
      <c r="PET119" s="3"/>
      <c r="PEU119" s="3"/>
      <c r="PEV119" s="3"/>
      <c r="PEW119" s="3"/>
      <c r="PEX119" s="3"/>
      <c r="PEY119" s="3"/>
      <c r="PEZ119" s="3"/>
      <c r="PFA119" s="3"/>
      <c r="PFB119" s="3"/>
      <c r="PFC119" s="3"/>
      <c r="PFD119" s="3"/>
      <c r="PFE119" s="3"/>
      <c r="PFF119" s="3"/>
      <c r="PFG119" s="3"/>
      <c r="PFH119" s="3"/>
      <c r="PFI119" s="3"/>
      <c r="PFJ119" s="3"/>
      <c r="PFK119" s="3"/>
      <c r="PFL119" s="3"/>
      <c r="PFM119" s="3"/>
      <c r="PFN119" s="3"/>
      <c r="PFO119" s="3"/>
      <c r="PFP119" s="3"/>
      <c r="PFQ119" s="3"/>
      <c r="PFR119" s="3"/>
      <c r="PFS119" s="3"/>
      <c r="PFT119" s="3"/>
      <c r="PFU119" s="3"/>
      <c r="PFV119" s="3"/>
      <c r="PFW119" s="3"/>
      <c r="PFX119" s="3"/>
      <c r="PFY119" s="3"/>
      <c r="PFZ119" s="3"/>
      <c r="PGA119" s="3"/>
      <c r="PGB119" s="3"/>
      <c r="PGC119" s="3"/>
      <c r="PGD119" s="3"/>
      <c r="PGE119" s="3"/>
      <c r="PGF119" s="3"/>
      <c r="PGG119" s="3"/>
      <c r="PGH119" s="3"/>
      <c r="PGI119" s="3"/>
      <c r="PGJ119" s="3"/>
      <c r="PGK119" s="3"/>
      <c r="PGL119" s="3"/>
      <c r="PGM119" s="3"/>
      <c r="PGN119" s="3"/>
      <c r="PGO119" s="3"/>
      <c r="PGP119" s="3"/>
      <c r="PGQ119" s="3"/>
      <c r="PGR119" s="3"/>
      <c r="PGS119" s="3"/>
      <c r="PGT119" s="3"/>
      <c r="PGU119" s="3"/>
      <c r="PGV119" s="3"/>
      <c r="PGW119" s="3"/>
      <c r="PGX119" s="3"/>
      <c r="PGY119" s="3"/>
      <c r="PGZ119" s="3"/>
      <c r="PHA119" s="3"/>
      <c r="PHB119" s="3"/>
      <c r="PHC119" s="3"/>
      <c r="PHD119" s="3"/>
      <c r="PHE119" s="3"/>
      <c r="PHF119" s="3"/>
      <c r="PHG119" s="3"/>
      <c r="PHH119" s="3"/>
      <c r="PHI119" s="3"/>
      <c r="PHJ119" s="3"/>
      <c r="PHK119" s="3"/>
      <c r="PHL119" s="3"/>
      <c r="PHM119" s="3"/>
      <c r="PHN119" s="3"/>
      <c r="PHO119" s="3"/>
      <c r="PHP119" s="3"/>
      <c r="PHQ119" s="3"/>
      <c r="PHR119" s="3"/>
      <c r="PHS119" s="3"/>
      <c r="PHT119" s="3"/>
      <c r="PHU119" s="3"/>
      <c r="PHV119" s="3"/>
      <c r="PHW119" s="3"/>
      <c r="PHX119" s="3"/>
      <c r="PHY119" s="3"/>
      <c r="PHZ119" s="3"/>
      <c r="PIA119" s="3"/>
      <c r="PIB119" s="3"/>
      <c r="PIC119" s="3"/>
      <c r="PID119" s="3"/>
      <c r="PIE119" s="3"/>
      <c r="PIF119" s="3"/>
      <c r="PIG119" s="3"/>
      <c r="PIH119" s="3"/>
      <c r="PII119" s="3"/>
      <c r="PIJ119" s="3"/>
      <c r="PIK119" s="3"/>
      <c r="PIL119" s="3"/>
      <c r="PIM119" s="3"/>
      <c r="PIN119" s="3"/>
      <c r="PIO119" s="3"/>
      <c r="PIP119" s="3"/>
      <c r="PIQ119" s="3"/>
      <c r="PIR119" s="3"/>
      <c r="PIS119" s="3"/>
      <c r="PIT119" s="3"/>
      <c r="PIU119" s="3"/>
      <c r="PIV119" s="3"/>
      <c r="PIW119" s="3"/>
      <c r="PIX119" s="3"/>
      <c r="PIY119" s="3"/>
      <c r="PIZ119" s="3"/>
      <c r="PJA119" s="3"/>
      <c r="PJB119" s="3"/>
      <c r="PJC119" s="3"/>
      <c r="PJD119" s="3"/>
      <c r="PJE119" s="3"/>
      <c r="PJF119" s="3"/>
      <c r="PJG119" s="3"/>
      <c r="PJH119" s="3"/>
      <c r="PJI119" s="3"/>
      <c r="PJJ119" s="3"/>
      <c r="PJK119" s="3"/>
      <c r="PJL119" s="3"/>
      <c r="PJM119" s="3"/>
      <c r="PJN119" s="3"/>
      <c r="PJO119" s="3"/>
      <c r="PJP119" s="3"/>
      <c r="PJQ119" s="3"/>
      <c r="PJR119" s="3"/>
      <c r="PJS119" s="3"/>
      <c r="PJT119" s="3"/>
      <c r="PJU119" s="3"/>
      <c r="PJV119" s="3"/>
      <c r="PJW119" s="3"/>
      <c r="PJX119" s="3"/>
      <c r="PJY119" s="3"/>
      <c r="PJZ119" s="3"/>
      <c r="PKA119" s="3"/>
      <c r="PKB119" s="3"/>
      <c r="PKC119" s="3"/>
      <c r="PKD119" s="3"/>
      <c r="PKE119" s="3"/>
      <c r="PKF119" s="3"/>
      <c r="PKG119" s="3"/>
      <c r="PKH119" s="3"/>
      <c r="PKI119" s="3"/>
      <c r="PKJ119" s="3"/>
      <c r="PKK119" s="3"/>
      <c r="PKL119" s="3"/>
      <c r="PKM119" s="3"/>
      <c r="PKN119" s="3"/>
      <c r="PKO119" s="3"/>
      <c r="PKP119" s="3"/>
      <c r="PKQ119" s="3"/>
      <c r="PKR119" s="3"/>
      <c r="PKS119" s="3"/>
      <c r="PKT119" s="3"/>
      <c r="PKU119" s="3"/>
      <c r="PKV119" s="3"/>
      <c r="PKW119" s="3"/>
      <c r="PKX119" s="3"/>
      <c r="PKY119" s="3"/>
      <c r="PKZ119" s="3"/>
      <c r="PLA119" s="3"/>
      <c r="PLB119" s="3"/>
      <c r="PLC119" s="3"/>
      <c r="PLD119" s="3"/>
      <c r="PLE119" s="3"/>
      <c r="PLF119" s="3"/>
      <c r="PLG119" s="3"/>
      <c r="PLH119" s="3"/>
      <c r="PLI119" s="3"/>
      <c r="PLJ119" s="3"/>
      <c r="PLK119" s="3"/>
      <c r="PLL119" s="3"/>
      <c r="PLM119" s="3"/>
      <c r="PLN119" s="3"/>
      <c r="PLO119" s="3"/>
      <c r="PLP119" s="3"/>
      <c r="PLQ119" s="3"/>
      <c r="PLR119" s="3"/>
      <c r="PLS119" s="3"/>
      <c r="PLT119" s="3"/>
      <c r="PLU119" s="3"/>
      <c r="PLV119" s="3"/>
      <c r="PLW119" s="3"/>
      <c r="PLX119" s="3"/>
      <c r="PLY119" s="3"/>
      <c r="PLZ119" s="3"/>
      <c r="PMA119" s="3"/>
      <c r="PMB119" s="3"/>
      <c r="PMC119" s="3"/>
      <c r="PMD119" s="3"/>
      <c r="PME119" s="3"/>
      <c r="PMF119" s="3"/>
      <c r="PMG119" s="3"/>
      <c r="PMH119" s="3"/>
      <c r="PMI119" s="3"/>
      <c r="PMJ119" s="3"/>
      <c r="PMK119" s="3"/>
      <c r="PML119" s="3"/>
      <c r="PMM119" s="3"/>
      <c r="PMN119" s="3"/>
      <c r="PMO119" s="3"/>
      <c r="PMP119" s="3"/>
      <c r="PMQ119" s="3"/>
      <c r="PMR119" s="3"/>
      <c r="PMS119" s="3"/>
      <c r="PMT119" s="3"/>
      <c r="PMU119" s="3"/>
      <c r="PMV119" s="3"/>
      <c r="PMW119" s="3"/>
      <c r="PMX119" s="3"/>
      <c r="PMY119" s="3"/>
      <c r="PMZ119" s="3"/>
      <c r="PNA119" s="3"/>
      <c r="PNB119" s="3"/>
      <c r="PNC119" s="3"/>
      <c r="PND119" s="3"/>
      <c r="PNE119" s="3"/>
      <c r="PNF119" s="3"/>
      <c r="PNG119" s="3"/>
      <c r="PNH119" s="3"/>
      <c r="PNI119" s="3"/>
      <c r="PNJ119" s="3"/>
      <c r="PNK119" s="3"/>
      <c r="PNL119" s="3"/>
      <c r="PNM119" s="3"/>
      <c r="PNN119" s="3"/>
      <c r="PNO119" s="3"/>
      <c r="PNP119" s="3"/>
      <c r="PNQ119" s="3"/>
      <c r="PNR119" s="3"/>
      <c r="PNS119" s="3"/>
      <c r="PNT119" s="3"/>
      <c r="PNU119" s="3"/>
      <c r="PNV119" s="3"/>
      <c r="PNW119" s="3"/>
      <c r="PNX119" s="3"/>
      <c r="PNY119" s="3"/>
      <c r="PNZ119" s="3"/>
      <c r="POA119" s="3"/>
      <c r="POB119" s="3"/>
      <c r="POC119" s="3"/>
      <c r="POD119" s="3"/>
      <c r="POE119" s="3"/>
      <c r="POF119" s="3"/>
      <c r="POG119" s="3"/>
      <c r="POH119" s="3"/>
      <c r="POI119" s="3"/>
      <c r="POJ119" s="3"/>
      <c r="POK119" s="3"/>
      <c r="POL119" s="3"/>
      <c r="POM119" s="3"/>
      <c r="PON119" s="3"/>
      <c r="POO119" s="3"/>
      <c r="POP119" s="3"/>
      <c r="POQ119" s="3"/>
      <c r="POR119" s="3"/>
      <c r="POS119" s="3"/>
      <c r="POT119" s="3"/>
      <c r="POU119" s="3"/>
      <c r="POV119" s="3"/>
      <c r="POW119" s="3"/>
      <c r="POX119" s="3"/>
      <c r="POY119" s="3"/>
      <c r="POZ119" s="3"/>
      <c r="PPA119" s="3"/>
      <c r="PPB119" s="3"/>
      <c r="PPC119" s="3"/>
      <c r="PPD119" s="3"/>
      <c r="PPE119" s="3"/>
      <c r="PPF119" s="3"/>
      <c r="PPG119" s="3"/>
      <c r="PPH119" s="3"/>
      <c r="PPI119" s="3"/>
      <c r="PPJ119" s="3"/>
      <c r="PPK119" s="3"/>
      <c r="PPL119" s="3"/>
      <c r="PPM119" s="3"/>
      <c r="PPN119" s="3"/>
      <c r="PPO119" s="3"/>
      <c r="PPP119" s="3"/>
      <c r="PPQ119" s="3"/>
      <c r="PPR119" s="3"/>
      <c r="PPS119" s="3"/>
      <c r="PPT119" s="3"/>
      <c r="PPU119" s="3"/>
      <c r="PPV119" s="3"/>
      <c r="PPW119" s="3"/>
      <c r="PPX119" s="3"/>
      <c r="PPY119" s="3"/>
      <c r="PPZ119" s="3"/>
      <c r="PQA119" s="3"/>
      <c r="PQB119" s="3"/>
      <c r="PQC119" s="3"/>
      <c r="PQD119" s="3"/>
      <c r="PQE119" s="3"/>
      <c r="PQF119" s="3"/>
      <c r="PQG119" s="3"/>
      <c r="PQH119" s="3"/>
      <c r="PQI119" s="3"/>
      <c r="PQJ119" s="3"/>
      <c r="PQK119" s="3"/>
      <c r="PQL119" s="3"/>
      <c r="PQM119" s="3"/>
      <c r="PQN119" s="3"/>
      <c r="PQO119" s="3"/>
      <c r="PQP119" s="3"/>
      <c r="PQQ119" s="3"/>
      <c r="PQR119" s="3"/>
      <c r="PQS119" s="3"/>
      <c r="PQT119" s="3"/>
      <c r="PQU119" s="3"/>
      <c r="PQV119" s="3"/>
      <c r="PQW119" s="3"/>
      <c r="PQX119" s="3"/>
      <c r="PQY119" s="3"/>
      <c r="PQZ119" s="3"/>
      <c r="PRA119" s="3"/>
      <c r="PRB119" s="3"/>
      <c r="PRC119" s="3"/>
      <c r="PRD119" s="3"/>
      <c r="PRE119" s="3"/>
      <c r="PRF119" s="3"/>
      <c r="PRG119" s="3"/>
      <c r="PRH119" s="3"/>
      <c r="PRI119" s="3"/>
      <c r="PRJ119" s="3"/>
      <c r="PRK119" s="3"/>
      <c r="PRL119" s="3"/>
      <c r="PRM119" s="3"/>
      <c r="PRN119" s="3"/>
      <c r="PRO119" s="3"/>
      <c r="PRP119" s="3"/>
      <c r="PRQ119" s="3"/>
      <c r="PRR119" s="3"/>
      <c r="PRS119" s="3"/>
      <c r="PRT119" s="3"/>
      <c r="PRU119" s="3"/>
      <c r="PRV119" s="3"/>
      <c r="PRW119" s="3"/>
      <c r="PRX119" s="3"/>
      <c r="PRY119" s="3"/>
      <c r="PRZ119" s="3"/>
      <c r="PSA119" s="3"/>
      <c r="PSB119" s="3"/>
      <c r="PSC119" s="3"/>
      <c r="PSD119" s="3"/>
      <c r="PSE119" s="3"/>
      <c r="PSF119" s="3"/>
      <c r="PSG119" s="3"/>
      <c r="PSH119" s="3"/>
      <c r="PSI119" s="3"/>
      <c r="PSJ119" s="3"/>
      <c r="PSK119" s="3"/>
      <c r="PSL119" s="3"/>
      <c r="PSM119" s="3"/>
      <c r="PSN119" s="3"/>
      <c r="PSO119" s="3"/>
      <c r="PSP119" s="3"/>
      <c r="PSQ119" s="3"/>
      <c r="PSR119" s="3"/>
      <c r="PSS119" s="3"/>
      <c r="PST119" s="3"/>
      <c r="PSU119" s="3"/>
      <c r="PSV119" s="3"/>
      <c r="PSW119" s="3"/>
      <c r="PSX119" s="3"/>
      <c r="PSY119" s="3"/>
      <c r="PSZ119" s="3"/>
      <c r="PTA119" s="3"/>
      <c r="PTB119" s="3"/>
      <c r="PTC119" s="3"/>
      <c r="PTD119" s="3"/>
      <c r="PTE119" s="3"/>
      <c r="PTF119" s="3"/>
      <c r="PTG119" s="3"/>
      <c r="PTH119" s="3"/>
      <c r="PTI119" s="3"/>
      <c r="PTJ119" s="3"/>
      <c r="PTK119" s="3"/>
      <c r="PTL119" s="3"/>
      <c r="PTM119" s="3"/>
      <c r="PTN119" s="3"/>
      <c r="PTO119" s="3"/>
      <c r="PTP119" s="3"/>
      <c r="PTQ119" s="3"/>
      <c r="PTR119" s="3"/>
      <c r="PTS119" s="3"/>
      <c r="PTT119" s="3"/>
      <c r="PTU119" s="3"/>
      <c r="PTV119" s="3"/>
      <c r="PTW119" s="3"/>
      <c r="PTX119" s="3"/>
      <c r="PTY119" s="3"/>
      <c r="PTZ119" s="3"/>
      <c r="PUA119" s="3"/>
      <c r="PUB119" s="3"/>
      <c r="PUC119" s="3"/>
      <c r="PUD119" s="3"/>
      <c r="PUE119" s="3"/>
      <c r="PUF119" s="3"/>
      <c r="PUG119" s="3"/>
      <c r="PUH119" s="3"/>
      <c r="PUI119" s="3"/>
      <c r="PUJ119" s="3"/>
      <c r="PUK119" s="3"/>
      <c r="PUL119" s="3"/>
      <c r="PUM119" s="3"/>
      <c r="PUN119" s="3"/>
      <c r="PUO119" s="3"/>
      <c r="PUP119" s="3"/>
      <c r="PUQ119" s="3"/>
      <c r="PUR119" s="3"/>
      <c r="PUS119" s="3"/>
      <c r="PUT119" s="3"/>
      <c r="PUU119" s="3"/>
      <c r="PUV119" s="3"/>
      <c r="PUW119" s="3"/>
      <c r="PUX119" s="3"/>
      <c r="PUY119" s="3"/>
      <c r="PUZ119" s="3"/>
      <c r="PVA119" s="3"/>
      <c r="PVB119" s="3"/>
      <c r="PVC119" s="3"/>
      <c r="PVD119" s="3"/>
      <c r="PVE119" s="3"/>
      <c r="PVF119" s="3"/>
      <c r="PVG119" s="3"/>
      <c r="PVH119" s="3"/>
      <c r="PVI119" s="3"/>
      <c r="PVJ119" s="3"/>
      <c r="PVK119" s="3"/>
      <c r="PVL119" s="3"/>
      <c r="PVM119" s="3"/>
      <c r="PVN119" s="3"/>
      <c r="PVO119" s="3"/>
      <c r="PVP119" s="3"/>
      <c r="PVQ119" s="3"/>
      <c r="PVR119" s="3"/>
      <c r="PVS119" s="3"/>
      <c r="PVT119" s="3"/>
      <c r="PVU119" s="3"/>
      <c r="PVV119" s="3"/>
      <c r="PVW119" s="3"/>
      <c r="PVX119" s="3"/>
      <c r="PVY119" s="3"/>
      <c r="PVZ119" s="3"/>
      <c r="PWA119" s="3"/>
      <c r="PWB119" s="3"/>
      <c r="PWC119" s="3"/>
      <c r="PWD119" s="3"/>
      <c r="PWE119" s="3"/>
      <c r="PWF119" s="3"/>
      <c r="PWG119" s="3"/>
      <c r="PWH119" s="3"/>
      <c r="PWI119" s="3"/>
      <c r="PWJ119" s="3"/>
      <c r="PWK119" s="3"/>
      <c r="PWL119" s="3"/>
      <c r="PWM119" s="3"/>
      <c r="PWN119" s="3"/>
      <c r="PWO119" s="3"/>
      <c r="PWP119" s="3"/>
      <c r="PWQ119" s="3"/>
      <c r="PWR119" s="3"/>
      <c r="PWS119" s="3"/>
      <c r="PWT119" s="3"/>
      <c r="PWU119" s="3"/>
      <c r="PWV119" s="3"/>
      <c r="PWW119" s="3"/>
      <c r="PWX119" s="3"/>
      <c r="PWY119" s="3"/>
      <c r="PWZ119" s="3"/>
      <c r="PXA119" s="3"/>
      <c r="PXB119" s="3"/>
      <c r="PXC119" s="3"/>
      <c r="PXD119" s="3"/>
      <c r="PXE119" s="3"/>
      <c r="PXF119" s="3"/>
      <c r="PXG119" s="3"/>
      <c r="PXH119" s="3"/>
      <c r="PXI119" s="3"/>
      <c r="PXJ119" s="3"/>
      <c r="PXK119" s="3"/>
      <c r="PXL119" s="3"/>
      <c r="PXM119" s="3"/>
      <c r="PXN119" s="3"/>
      <c r="PXO119" s="3"/>
      <c r="PXP119" s="3"/>
      <c r="PXQ119" s="3"/>
      <c r="PXR119" s="3"/>
      <c r="PXS119" s="3"/>
      <c r="PXT119" s="3"/>
      <c r="PXU119" s="3"/>
      <c r="PXV119" s="3"/>
      <c r="PXW119" s="3"/>
      <c r="PXX119" s="3"/>
      <c r="PXY119" s="3"/>
      <c r="PXZ119" s="3"/>
      <c r="PYA119" s="3"/>
      <c r="PYB119" s="3"/>
      <c r="PYC119" s="3"/>
      <c r="PYD119" s="3"/>
      <c r="PYE119" s="3"/>
      <c r="PYF119" s="3"/>
      <c r="PYG119" s="3"/>
      <c r="PYH119" s="3"/>
      <c r="PYI119" s="3"/>
      <c r="PYJ119" s="3"/>
      <c r="PYK119" s="3"/>
      <c r="PYL119" s="3"/>
      <c r="PYM119" s="3"/>
      <c r="PYN119" s="3"/>
      <c r="PYO119" s="3"/>
      <c r="PYP119" s="3"/>
      <c r="PYQ119" s="3"/>
      <c r="PYR119" s="3"/>
      <c r="PYS119" s="3"/>
      <c r="PYT119" s="3"/>
      <c r="PYU119" s="3"/>
      <c r="PYV119" s="3"/>
      <c r="PYW119" s="3"/>
      <c r="PYX119" s="3"/>
      <c r="PYY119" s="3"/>
      <c r="PYZ119" s="3"/>
      <c r="PZA119" s="3"/>
      <c r="PZB119" s="3"/>
      <c r="PZC119" s="3"/>
      <c r="PZD119" s="3"/>
      <c r="PZE119" s="3"/>
      <c r="PZF119" s="3"/>
      <c r="PZG119" s="3"/>
      <c r="PZH119" s="3"/>
      <c r="PZI119" s="3"/>
      <c r="PZJ119" s="3"/>
      <c r="PZK119" s="3"/>
      <c r="PZL119" s="3"/>
      <c r="PZM119" s="3"/>
      <c r="PZN119" s="3"/>
      <c r="PZO119" s="3"/>
      <c r="PZP119" s="3"/>
      <c r="PZQ119" s="3"/>
      <c r="PZR119" s="3"/>
      <c r="PZS119" s="3"/>
      <c r="PZT119" s="3"/>
      <c r="PZU119" s="3"/>
      <c r="PZV119" s="3"/>
      <c r="PZW119" s="3"/>
      <c r="PZX119" s="3"/>
      <c r="PZY119" s="3"/>
      <c r="PZZ119" s="3"/>
      <c r="QAA119" s="3"/>
      <c r="QAB119" s="3"/>
      <c r="QAC119" s="3"/>
      <c r="QAD119" s="3"/>
      <c r="QAE119" s="3"/>
      <c r="QAF119" s="3"/>
      <c r="QAG119" s="3"/>
      <c r="QAH119" s="3"/>
      <c r="QAI119" s="3"/>
      <c r="QAJ119" s="3"/>
      <c r="QAK119" s="3"/>
      <c r="QAL119" s="3"/>
      <c r="QAM119" s="3"/>
      <c r="QAN119" s="3"/>
      <c r="QAO119" s="3"/>
      <c r="QAP119" s="3"/>
      <c r="QAQ119" s="3"/>
      <c r="QAR119" s="3"/>
      <c r="QAS119" s="3"/>
      <c r="QAT119" s="3"/>
      <c r="QAU119" s="3"/>
      <c r="QAV119" s="3"/>
      <c r="QAW119" s="3"/>
      <c r="QAX119" s="3"/>
      <c r="QAY119" s="3"/>
      <c r="QAZ119" s="3"/>
      <c r="QBA119" s="3"/>
      <c r="QBB119" s="3"/>
      <c r="QBC119" s="3"/>
      <c r="QBD119" s="3"/>
      <c r="QBE119" s="3"/>
      <c r="QBF119" s="3"/>
      <c r="QBG119" s="3"/>
      <c r="QBH119" s="3"/>
      <c r="QBI119" s="3"/>
      <c r="QBJ119" s="3"/>
      <c r="QBK119" s="3"/>
      <c r="QBL119" s="3"/>
      <c r="QBM119" s="3"/>
      <c r="QBN119" s="3"/>
      <c r="QBO119" s="3"/>
      <c r="QBP119" s="3"/>
      <c r="QBQ119" s="3"/>
      <c r="QBR119" s="3"/>
      <c r="QBS119" s="3"/>
      <c r="QBT119" s="3"/>
      <c r="QBU119" s="3"/>
      <c r="QBV119" s="3"/>
      <c r="QBW119" s="3"/>
      <c r="QBX119" s="3"/>
      <c r="QBY119" s="3"/>
      <c r="QBZ119" s="3"/>
      <c r="QCA119" s="3"/>
      <c r="QCB119" s="3"/>
      <c r="QCC119" s="3"/>
      <c r="QCD119" s="3"/>
      <c r="QCE119" s="3"/>
      <c r="QCF119" s="3"/>
      <c r="QCG119" s="3"/>
      <c r="QCH119" s="3"/>
      <c r="QCI119" s="3"/>
      <c r="QCJ119" s="3"/>
      <c r="QCK119" s="3"/>
      <c r="QCL119" s="3"/>
      <c r="QCM119" s="3"/>
      <c r="QCN119" s="3"/>
      <c r="QCO119" s="3"/>
      <c r="QCP119" s="3"/>
      <c r="QCQ119" s="3"/>
      <c r="QCR119" s="3"/>
      <c r="QCS119" s="3"/>
      <c r="QCT119" s="3"/>
      <c r="QCU119" s="3"/>
      <c r="QCV119" s="3"/>
      <c r="QCW119" s="3"/>
      <c r="QCX119" s="3"/>
      <c r="QCY119" s="3"/>
      <c r="QCZ119" s="3"/>
      <c r="QDA119" s="3"/>
      <c r="QDB119" s="3"/>
      <c r="QDC119" s="3"/>
      <c r="QDD119" s="3"/>
      <c r="QDE119" s="3"/>
      <c r="QDF119" s="3"/>
      <c r="QDG119" s="3"/>
      <c r="QDH119" s="3"/>
      <c r="QDI119" s="3"/>
      <c r="QDJ119" s="3"/>
      <c r="QDK119" s="3"/>
      <c r="QDL119" s="3"/>
      <c r="QDM119" s="3"/>
      <c r="QDN119" s="3"/>
      <c r="QDO119" s="3"/>
      <c r="QDP119" s="3"/>
      <c r="QDQ119" s="3"/>
      <c r="QDR119" s="3"/>
      <c r="QDS119" s="3"/>
      <c r="QDT119" s="3"/>
      <c r="QDU119" s="3"/>
      <c r="QDV119" s="3"/>
      <c r="QDW119" s="3"/>
      <c r="QDX119" s="3"/>
      <c r="QDY119" s="3"/>
      <c r="QDZ119" s="3"/>
      <c r="QEA119" s="3"/>
      <c r="QEB119" s="3"/>
      <c r="QEC119" s="3"/>
      <c r="QED119" s="3"/>
      <c r="QEE119" s="3"/>
      <c r="QEF119" s="3"/>
      <c r="QEG119" s="3"/>
      <c r="QEH119" s="3"/>
      <c r="QEI119" s="3"/>
      <c r="QEJ119" s="3"/>
      <c r="QEK119" s="3"/>
      <c r="QEL119" s="3"/>
      <c r="QEM119" s="3"/>
      <c r="QEN119" s="3"/>
      <c r="QEO119" s="3"/>
      <c r="QEP119" s="3"/>
      <c r="QEQ119" s="3"/>
      <c r="QER119" s="3"/>
      <c r="QES119" s="3"/>
      <c r="QET119" s="3"/>
      <c r="QEU119" s="3"/>
      <c r="QEV119" s="3"/>
      <c r="QEW119" s="3"/>
      <c r="QEX119" s="3"/>
      <c r="QEY119" s="3"/>
      <c r="QEZ119" s="3"/>
      <c r="QFA119" s="3"/>
      <c r="QFB119" s="3"/>
      <c r="QFC119" s="3"/>
      <c r="QFD119" s="3"/>
      <c r="QFE119" s="3"/>
      <c r="QFF119" s="3"/>
      <c r="QFG119" s="3"/>
      <c r="QFH119" s="3"/>
      <c r="QFI119" s="3"/>
      <c r="QFJ119" s="3"/>
      <c r="QFK119" s="3"/>
      <c r="QFL119" s="3"/>
      <c r="QFM119" s="3"/>
      <c r="QFN119" s="3"/>
      <c r="QFO119" s="3"/>
      <c r="QFP119" s="3"/>
      <c r="QFQ119" s="3"/>
      <c r="QFR119" s="3"/>
      <c r="QFS119" s="3"/>
      <c r="QFT119" s="3"/>
      <c r="QFU119" s="3"/>
      <c r="QFV119" s="3"/>
      <c r="QFW119" s="3"/>
      <c r="QFX119" s="3"/>
      <c r="QFY119" s="3"/>
      <c r="QFZ119" s="3"/>
      <c r="QGA119" s="3"/>
      <c r="QGB119" s="3"/>
      <c r="QGC119" s="3"/>
      <c r="QGD119" s="3"/>
      <c r="QGE119" s="3"/>
      <c r="QGF119" s="3"/>
      <c r="QGG119" s="3"/>
      <c r="QGH119" s="3"/>
      <c r="QGI119" s="3"/>
      <c r="QGJ119" s="3"/>
      <c r="QGK119" s="3"/>
      <c r="QGL119" s="3"/>
      <c r="QGM119" s="3"/>
      <c r="QGN119" s="3"/>
      <c r="QGO119" s="3"/>
      <c r="QGP119" s="3"/>
      <c r="QGQ119" s="3"/>
      <c r="QGR119" s="3"/>
      <c r="QGS119" s="3"/>
      <c r="QGT119" s="3"/>
      <c r="QGU119" s="3"/>
      <c r="QGV119" s="3"/>
      <c r="QGW119" s="3"/>
      <c r="QGX119" s="3"/>
      <c r="QGY119" s="3"/>
      <c r="QGZ119" s="3"/>
      <c r="QHA119" s="3"/>
      <c r="QHB119" s="3"/>
      <c r="QHC119" s="3"/>
      <c r="QHD119" s="3"/>
      <c r="QHE119" s="3"/>
      <c r="QHF119" s="3"/>
      <c r="QHG119" s="3"/>
      <c r="QHH119" s="3"/>
      <c r="QHI119" s="3"/>
      <c r="QHJ119" s="3"/>
      <c r="QHK119" s="3"/>
      <c r="QHL119" s="3"/>
      <c r="QHM119" s="3"/>
      <c r="QHN119" s="3"/>
      <c r="QHO119" s="3"/>
      <c r="QHP119" s="3"/>
      <c r="QHQ119" s="3"/>
      <c r="QHR119" s="3"/>
      <c r="QHS119" s="3"/>
      <c r="QHT119" s="3"/>
      <c r="QHU119" s="3"/>
      <c r="QHV119" s="3"/>
      <c r="QHW119" s="3"/>
      <c r="QHX119" s="3"/>
      <c r="QHY119" s="3"/>
      <c r="QHZ119" s="3"/>
      <c r="QIA119" s="3"/>
      <c r="QIB119" s="3"/>
      <c r="QIC119" s="3"/>
      <c r="QID119" s="3"/>
      <c r="QIE119" s="3"/>
      <c r="QIF119" s="3"/>
      <c r="QIG119" s="3"/>
      <c r="QIH119" s="3"/>
      <c r="QII119" s="3"/>
      <c r="QIJ119" s="3"/>
      <c r="QIK119" s="3"/>
      <c r="QIL119" s="3"/>
      <c r="QIM119" s="3"/>
      <c r="QIN119" s="3"/>
      <c r="QIO119" s="3"/>
      <c r="QIP119" s="3"/>
      <c r="QIQ119" s="3"/>
      <c r="QIR119" s="3"/>
      <c r="QIS119" s="3"/>
      <c r="QIT119" s="3"/>
      <c r="QIU119" s="3"/>
      <c r="QIV119" s="3"/>
      <c r="QIW119" s="3"/>
      <c r="QIX119" s="3"/>
      <c r="QIY119" s="3"/>
      <c r="QIZ119" s="3"/>
      <c r="QJA119" s="3"/>
      <c r="QJB119" s="3"/>
      <c r="QJC119" s="3"/>
      <c r="QJD119" s="3"/>
      <c r="QJE119" s="3"/>
      <c r="QJF119" s="3"/>
      <c r="QJG119" s="3"/>
      <c r="QJH119" s="3"/>
      <c r="QJI119" s="3"/>
      <c r="QJJ119" s="3"/>
      <c r="QJK119" s="3"/>
      <c r="QJL119" s="3"/>
      <c r="QJM119" s="3"/>
      <c r="QJN119" s="3"/>
      <c r="QJO119" s="3"/>
      <c r="QJP119" s="3"/>
      <c r="QJQ119" s="3"/>
      <c r="QJR119" s="3"/>
      <c r="QJS119" s="3"/>
      <c r="QJT119" s="3"/>
      <c r="QJU119" s="3"/>
      <c r="QJV119" s="3"/>
      <c r="QJW119" s="3"/>
      <c r="QJX119" s="3"/>
      <c r="QJY119" s="3"/>
      <c r="QJZ119" s="3"/>
      <c r="QKA119" s="3"/>
      <c r="QKB119" s="3"/>
      <c r="QKC119" s="3"/>
      <c r="QKD119" s="3"/>
      <c r="QKE119" s="3"/>
      <c r="QKF119" s="3"/>
      <c r="QKG119" s="3"/>
      <c r="QKH119" s="3"/>
      <c r="QKI119" s="3"/>
      <c r="QKJ119" s="3"/>
      <c r="QKK119" s="3"/>
      <c r="QKL119" s="3"/>
      <c r="QKM119" s="3"/>
      <c r="QKN119" s="3"/>
      <c r="QKO119" s="3"/>
      <c r="QKP119" s="3"/>
      <c r="QKQ119" s="3"/>
      <c r="QKR119" s="3"/>
      <c r="QKS119" s="3"/>
      <c r="QKT119" s="3"/>
      <c r="QKU119" s="3"/>
      <c r="QKV119" s="3"/>
      <c r="QKW119" s="3"/>
      <c r="QKX119" s="3"/>
      <c r="QKY119" s="3"/>
      <c r="QKZ119" s="3"/>
      <c r="QLA119" s="3"/>
      <c r="QLB119" s="3"/>
      <c r="QLC119" s="3"/>
      <c r="QLD119" s="3"/>
      <c r="QLE119" s="3"/>
      <c r="QLF119" s="3"/>
      <c r="QLG119" s="3"/>
      <c r="QLH119" s="3"/>
      <c r="QLI119" s="3"/>
      <c r="QLJ119" s="3"/>
      <c r="QLK119" s="3"/>
      <c r="QLL119" s="3"/>
      <c r="QLM119" s="3"/>
      <c r="QLN119" s="3"/>
      <c r="QLO119" s="3"/>
      <c r="QLP119" s="3"/>
      <c r="QLQ119" s="3"/>
      <c r="QLR119" s="3"/>
      <c r="QLS119" s="3"/>
      <c r="QLT119" s="3"/>
      <c r="QLU119" s="3"/>
      <c r="QLV119" s="3"/>
      <c r="QLW119" s="3"/>
      <c r="QLX119" s="3"/>
      <c r="QLY119" s="3"/>
      <c r="QLZ119" s="3"/>
      <c r="QMA119" s="3"/>
      <c r="QMB119" s="3"/>
      <c r="QMC119" s="3"/>
      <c r="QMD119" s="3"/>
      <c r="QME119" s="3"/>
      <c r="QMF119" s="3"/>
      <c r="QMG119" s="3"/>
      <c r="QMH119" s="3"/>
      <c r="QMI119" s="3"/>
      <c r="QMJ119" s="3"/>
      <c r="QMK119" s="3"/>
      <c r="QML119" s="3"/>
      <c r="QMM119" s="3"/>
      <c r="QMN119" s="3"/>
      <c r="QMO119" s="3"/>
      <c r="QMP119" s="3"/>
      <c r="QMQ119" s="3"/>
      <c r="QMR119" s="3"/>
      <c r="QMS119" s="3"/>
      <c r="QMT119" s="3"/>
      <c r="QMU119" s="3"/>
      <c r="QMV119" s="3"/>
      <c r="QMW119" s="3"/>
      <c r="QMX119" s="3"/>
      <c r="QMY119" s="3"/>
      <c r="QMZ119" s="3"/>
      <c r="QNA119" s="3"/>
      <c r="QNB119" s="3"/>
      <c r="QNC119" s="3"/>
      <c r="QND119" s="3"/>
      <c r="QNE119" s="3"/>
      <c r="QNF119" s="3"/>
      <c r="QNG119" s="3"/>
      <c r="QNH119" s="3"/>
      <c r="QNI119" s="3"/>
      <c r="QNJ119" s="3"/>
      <c r="QNK119" s="3"/>
      <c r="QNL119" s="3"/>
      <c r="QNM119" s="3"/>
      <c r="QNN119" s="3"/>
      <c r="QNO119" s="3"/>
      <c r="QNP119" s="3"/>
      <c r="QNQ119" s="3"/>
      <c r="QNR119" s="3"/>
      <c r="QNS119" s="3"/>
      <c r="QNT119" s="3"/>
      <c r="QNU119" s="3"/>
      <c r="QNV119" s="3"/>
      <c r="QNW119" s="3"/>
      <c r="QNX119" s="3"/>
      <c r="QNY119" s="3"/>
      <c r="QNZ119" s="3"/>
      <c r="QOA119" s="3"/>
      <c r="QOB119" s="3"/>
      <c r="QOC119" s="3"/>
      <c r="QOD119" s="3"/>
      <c r="QOE119" s="3"/>
      <c r="QOF119" s="3"/>
      <c r="QOG119" s="3"/>
      <c r="QOH119" s="3"/>
      <c r="QOI119" s="3"/>
      <c r="QOJ119" s="3"/>
      <c r="QOK119" s="3"/>
      <c r="QOL119" s="3"/>
      <c r="QOM119" s="3"/>
      <c r="QON119" s="3"/>
      <c r="QOO119" s="3"/>
      <c r="QOP119" s="3"/>
      <c r="QOQ119" s="3"/>
      <c r="QOR119" s="3"/>
      <c r="QOS119" s="3"/>
      <c r="QOT119" s="3"/>
      <c r="QOU119" s="3"/>
      <c r="QOV119" s="3"/>
      <c r="QOW119" s="3"/>
      <c r="QOX119" s="3"/>
      <c r="QOY119" s="3"/>
      <c r="QOZ119" s="3"/>
      <c r="QPA119" s="3"/>
      <c r="QPB119" s="3"/>
      <c r="QPC119" s="3"/>
      <c r="QPD119" s="3"/>
      <c r="QPE119" s="3"/>
      <c r="QPF119" s="3"/>
      <c r="QPG119" s="3"/>
      <c r="QPH119" s="3"/>
      <c r="QPI119" s="3"/>
      <c r="QPJ119" s="3"/>
      <c r="QPK119" s="3"/>
      <c r="QPL119" s="3"/>
      <c r="QPM119" s="3"/>
      <c r="QPN119" s="3"/>
      <c r="QPO119" s="3"/>
      <c r="QPP119" s="3"/>
      <c r="QPQ119" s="3"/>
      <c r="QPR119" s="3"/>
      <c r="QPS119" s="3"/>
      <c r="QPT119" s="3"/>
      <c r="QPU119" s="3"/>
      <c r="QPV119" s="3"/>
      <c r="QPW119" s="3"/>
      <c r="QPX119" s="3"/>
      <c r="QPY119" s="3"/>
      <c r="QPZ119" s="3"/>
      <c r="QQA119" s="3"/>
      <c r="QQB119" s="3"/>
      <c r="QQC119" s="3"/>
      <c r="QQD119" s="3"/>
      <c r="QQE119" s="3"/>
      <c r="QQF119" s="3"/>
      <c r="QQG119" s="3"/>
      <c r="QQH119" s="3"/>
      <c r="QQI119" s="3"/>
      <c r="QQJ119" s="3"/>
      <c r="QQK119" s="3"/>
      <c r="QQL119" s="3"/>
      <c r="QQM119" s="3"/>
      <c r="QQN119" s="3"/>
      <c r="QQO119" s="3"/>
      <c r="QQP119" s="3"/>
      <c r="QQQ119" s="3"/>
      <c r="QQR119" s="3"/>
      <c r="QQS119" s="3"/>
      <c r="QQT119" s="3"/>
      <c r="QQU119" s="3"/>
      <c r="QQV119" s="3"/>
      <c r="QQW119" s="3"/>
      <c r="QQX119" s="3"/>
      <c r="QQY119" s="3"/>
      <c r="QQZ119" s="3"/>
      <c r="QRA119" s="3"/>
      <c r="QRB119" s="3"/>
      <c r="QRC119" s="3"/>
      <c r="QRD119" s="3"/>
      <c r="QRE119" s="3"/>
      <c r="QRF119" s="3"/>
      <c r="QRG119" s="3"/>
      <c r="QRH119" s="3"/>
      <c r="QRI119" s="3"/>
      <c r="QRJ119" s="3"/>
      <c r="QRK119" s="3"/>
      <c r="QRL119" s="3"/>
      <c r="QRM119" s="3"/>
      <c r="QRN119" s="3"/>
      <c r="QRO119" s="3"/>
      <c r="QRP119" s="3"/>
      <c r="QRQ119" s="3"/>
      <c r="QRR119" s="3"/>
      <c r="QRS119" s="3"/>
      <c r="QRT119" s="3"/>
      <c r="QRU119" s="3"/>
      <c r="QRV119" s="3"/>
      <c r="QRW119" s="3"/>
      <c r="QRX119" s="3"/>
      <c r="QRY119" s="3"/>
      <c r="QRZ119" s="3"/>
      <c r="QSA119" s="3"/>
      <c r="QSB119" s="3"/>
      <c r="QSC119" s="3"/>
      <c r="QSD119" s="3"/>
      <c r="QSE119" s="3"/>
      <c r="QSF119" s="3"/>
      <c r="QSG119" s="3"/>
      <c r="QSH119" s="3"/>
      <c r="QSI119" s="3"/>
      <c r="QSJ119" s="3"/>
      <c r="QSK119" s="3"/>
      <c r="QSL119" s="3"/>
      <c r="QSM119" s="3"/>
      <c r="QSN119" s="3"/>
      <c r="QSO119" s="3"/>
      <c r="QSP119" s="3"/>
      <c r="QSQ119" s="3"/>
      <c r="QSR119" s="3"/>
      <c r="QSS119" s="3"/>
      <c r="QST119" s="3"/>
      <c r="QSU119" s="3"/>
      <c r="QSV119" s="3"/>
      <c r="QSW119" s="3"/>
      <c r="QSX119" s="3"/>
      <c r="QSY119" s="3"/>
      <c r="QSZ119" s="3"/>
      <c r="QTA119" s="3"/>
      <c r="QTB119" s="3"/>
      <c r="QTC119" s="3"/>
      <c r="QTD119" s="3"/>
      <c r="QTE119" s="3"/>
      <c r="QTF119" s="3"/>
      <c r="QTG119" s="3"/>
      <c r="QTH119" s="3"/>
      <c r="QTI119" s="3"/>
      <c r="QTJ119" s="3"/>
      <c r="QTK119" s="3"/>
      <c r="QTL119" s="3"/>
      <c r="QTM119" s="3"/>
      <c r="QTN119" s="3"/>
      <c r="QTO119" s="3"/>
      <c r="QTP119" s="3"/>
      <c r="QTQ119" s="3"/>
      <c r="QTR119" s="3"/>
      <c r="QTS119" s="3"/>
      <c r="QTT119" s="3"/>
      <c r="QTU119" s="3"/>
      <c r="QTV119" s="3"/>
      <c r="QTW119" s="3"/>
      <c r="QTX119" s="3"/>
      <c r="QTY119" s="3"/>
      <c r="QTZ119" s="3"/>
      <c r="QUA119" s="3"/>
      <c r="QUB119" s="3"/>
      <c r="QUC119" s="3"/>
      <c r="QUD119" s="3"/>
      <c r="QUE119" s="3"/>
      <c r="QUF119" s="3"/>
      <c r="QUG119" s="3"/>
      <c r="QUH119" s="3"/>
      <c r="QUI119" s="3"/>
      <c r="QUJ119" s="3"/>
      <c r="QUK119" s="3"/>
      <c r="QUL119" s="3"/>
      <c r="QUM119" s="3"/>
      <c r="QUN119" s="3"/>
      <c r="QUO119" s="3"/>
      <c r="QUP119" s="3"/>
      <c r="QUQ119" s="3"/>
      <c r="QUR119" s="3"/>
      <c r="QUS119" s="3"/>
      <c r="QUT119" s="3"/>
      <c r="QUU119" s="3"/>
      <c r="QUV119" s="3"/>
      <c r="QUW119" s="3"/>
      <c r="QUX119" s="3"/>
      <c r="QUY119" s="3"/>
      <c r="QUZ119" s="3"/>
      <c r="QVA119" s="3"/>
      <c r="QVB119" s="3"/>
      <c r="QVC119" s="3"/>
      <c r="QVD119" s="3"/>
      <c r="QVE119" s="3"/>
      <c r="QVF119" s="3"/>
      <c r="QVG119" s="3"/>
      <c r="QVH119" s="3"/>
      <c r="QVI119" s="3"/>
      <c r="QVJ119" s="3"/>
      <c r="QVK119" s="3"/>
      <c r="QVL119" s="3"/>
      <c r="QVM119" s="3"/>
      <c r="QVN119" s="3"/>
      <c r="QVO119" s="3"/>
      <c r="QVP119" s="3"/>
      <c r="QVQ119" s="3"/>
      <c r="QVR119" s="3"/>
      <c r="QVS119" s="3"/>
      <c r="QVT119" s="3"/>
      <c r="QVU119" s="3"/>
      <c r="QVV119" s="3"/>
      <c r="QVW119" s="3"/>
      <c r="QVX119" s="3"/>
      <c r="QVY119" s="3"/>
      <c r="QVZ119" s="3"/>
      <c r="QWA119" s="3"/>
      <c r="QWB119" s="3"/>
      <c r="QWC119" s="3"/>
      <c r="QWD119" s="3"/>
      <c r="QWE119" s="3"/>
      <c r="QWF119" s="3"/>
      <c r="QWG119" s="3"/>
      <c r="QWH119" s="3"/>
      <c r="QWI119" s="3"/>
      <c r="QWJ119" s="3"/>
      <c r="QWK119" s="3"/>
      <c r="QWL119" s="3"/>
      <c r="QWM119" s="3"/>
      <c r="QWN119" s="3"/>
      <c r="QWO119" s="3"/>
      <c r="QWP119" s="3"/>
      <c r="QWQ119" s="3"/>
      <c r="QWR119" s="3"/>
      <c r="QWS119" s="3"/>
      <c r="QWT119" s="3"/>
      <c r="QWU119" s="3"/>
      <c r="QWV119" s="3"/>
      <c r="QWW119" s="3"/>
      <c r="QWX119" s="3"/>
      <c r="QWY119" s="3"/>
      <c r="QWZ119" s="3"/>
      <c r="QXA119" s="3"/>
      <c r="QXB119" s="3"/>
      <c r="QXC119" s="3"/>
      <c r="QXD119" s="3"/>
      <c r="QXE119" s="3"/>
      <c r="QXF119" s="3"/>
      <c r="QXG119" s="3"/>
      <c r="QXH119" s="3"/>
      <c r="QXI119" s="3"/>
      <c r="QXJ119" s="3"/>
      <c r="QXK119" s="3"/>
      <c r="QXL119" s="3"/>
      <c r="QXM119" s="3"/>
      <c r="QXN119" s="3"/>
      <c r="QXO119" s="3"/>
      <c r="QXP119" s="3"/>
      <c r="QXQ119" s="3"/>
      <c r="QXR119" s="3"/>
      <c r="QXS119" s="3"/>
      <c r="QXT119" s="3"/>
      <c r="QXU119" s="3"/>
      <c r="QXV119" s="3"/>
      <c r="QXW119" s="3"/>
      <c r="QXX119" s="3"/>
      <c r="QXY119" s="3"/>
      <c r="QXZ119" s="3"/>
      <c r="QYA119" s="3"/>
      <c r="QYB119" s="3"/>
      <c r="QYC119" s="3"/>
      <c r="QYD119" s="3"/>
      <c r="QYE119" s="3"/>
      <c r="QYF119" s="3"/>
      <c r="QYG119" s="3"/>
      <c r="QYH119" s="3"/>
      <c r="QYI119" s="3"/>
      <c r="QYJ119" s="3"/>
      <c r="QYK119" s="3"/>
      <c r="QYL119" s="3"/>
      <c r="QYM119" s="3"/>
      <c r="QYN119" s="3"/>
      <c r="QYO119" s="3"/>
      <c r="QYP119" s="3"/>
      <c r="QYQ119" s="3"/>
      <c r="QYR119" s="3"/>
      <c r="QYS119" s="3"/>
      <c r="QYT119" s="3"/>
      <c r="QYU119" s="3"/>
      <c r="QYV119" s="3"/>
      <c r="QYW119" s="3"/>
      <c r="QYX119" s="3"/>
      <c r="QYY119" s="3"/>
      <c r="QYZ119" s="3"/>
      <c r="QZA119" s="3"/>
      <c r="QZB119" s="3"/>
      <c r="QZC119" s="3"/>
      <c r="QZD119" s="3"/>
      <c r="QZE119" s="3"/>
      <c r="QZF119" s="3"/>
      <c r="QZG119" s="3"/>
      <c r="QZH119" s="3"/>
      <c r="QZI119" s="3"/>
      <c r="QZJ119" s="3"/>
      <c r="QZK119" s="3"/>
      <c r="QZL119" s="3"/>
      <c r="QZM119" s="3"/>
      <c r="QZN119" s="3"/>
      <c r="QZO119" s="3"/>
      <c r="QZP119" s="3"/>
      <c r="QZQ119" s="3"/>
      <c r="QZR119" s="3"/>
      <c r="QZS119" s="3"/>
      <c r="QZT119" s="3"/>
      <c r="QZU119" s="3"/>
      <c r="QZV119" s="3"/>
      <c r="QZW119" s="3"/>
      <c r="QZX119" s="3"/>
      <c r="QZY119" s="3"/>
      <c r="QZZ119" s="3"/>
      <c r="RAA119" s="3"/>
      <c r="RAB119" s="3"/>
      <c r="RAC119" s="3"/>
      <c r="RAD119" s="3"/>
      <c r="RAE119" s="3"/>
      <c r="RAF119" s="3"/>
      <c r="RAG119" s="3"/>
      <c r="RAH119" s="3"/>
      <c r="RAI119" s="3"/>
      <c r="RAJ119" s="3"/>
      <c r="RAK119" s="3"/>
      <c r="RAL119" s="3"/>
      <c r="RAM119" s="3"/>
      <c r="RAN119" s="3"/>
      <c r="RAO119" s="3"/>
      <c r="RAP119" s="3"/>
      <c r="RAQ119" s="3"/>
      <c r="RAR119" s="3"/>
      <c r="RAS119" s="3"/>
      <c r="RAT119" s="3"/>
      <c r="RAU119" s="3"/>
      <c r="RAV119" s="3"/>
      <c r="RAW119" s="3"/>
      <c r="RAX119" s="3"/>
      <c r="RAY119" s="3"/>
      <c r="RAZ119" s="3"/>
      <c r="RBA119" s="3"/>
      <c r="RBB119" s="3"/>
      <c r="RBC119" s="3"/>
      <c r="RBD119" s="3"/>
      <c r="RBE119" s="3"/>
      <c r="RBF119" s="3"/>
      <c r="RBG119" s="3"/>
      <c r="RBH119" s="3"/>
      <c r="RBI119" s="3"/>
      <c r="RBJ119" s="3"/>
      <c r="RBK119" s="3"/>
      <c r="RBL119" s="3"/>
      <c r="RBM119" s="3"/>
      <c r="RBN119" s="3"/>
      <c r="RBO119" s="3"/>
      <c r="RBP119" s="3"/>
      <c r="RBQ119" s="3"/>
      <c r="RBR119" s="3"/>
      <c r="RBS119" s="3"/>
      <c r="RBT119" s="3"/>
      <c r="RBU119" s="3"/>
      <c r="RBV119" s="3"/>
      <c r="RBW119" s="3"/>
      <c r="RBX119" s="3"/>
      <c r="RBY119" s="3"/>
      <c r="RBZ119" s="3"/>
      <c r="RCA119" s="3"/>
      <c r="RCB119" s="3"/>
      <c r="RCC119" s="3"/>
      <c r="RCD119" s="3"/>
      <c r="RCE119" s="3"/>
      <c r="RCF119" s="3"/>
      <c r="RCG119" s="3"/>
      <c r="RCH119" s="3"/>
      <c r="RCI119" s="3"/>
      <c r="RCJ119" s="3"/>
      <c r="RCK119" s="3"/>
      <c r="RCL119" s="3"/>
      <c r="RCM119" s="3"/>
      <c r="RCN119" s="3"/>
      <c r="RCO119" s="3"/>
      <c r="RCP119" s="3"/>
      <c r="RCQ119" s="3"/>
      <c r="RCR119" s="3"/>
      <c r="RCS119" s="3"/>
      <c r="RCT119" s="3"/>
      <c r="RCU119" s="3"/>
      <c r="RCV119" s="3"/>
      <c r="RCW119" s="3"/>
      <c r="RCX119" s="3"/>
      <c r="RCY119" s="3"/>
      <c r="RCZ119" s="3"/>
      <c r="RDA119" s="3"/>
      <c r="RDB119" s="3"/>
      <c r="RDC119" s="3"/>
      <c r="RDD119" s="3"/>
      <c r="RDE119" s="3"/>
      <c r="RDF119" s="3"/>
      <c r="RDG119" s="3"/>
      <c r="RDH119" s="3"/>
      <c r="RDI119" s="3"/>
      <c r="RDJ119" s="3"/>
      <c r="RDK119" s="3"/>
      <c r="RDL119" s="3"/>
      <c r="RDM119" s="3"/>
      <c r="RDN119" s="3"/>
      <c r="RDO119" s="3"/>
      <c r="RDP119" s="3"/>
      <c r="RDQ119" s="3"/>
      <c r="RDR119" s="3"/>
      <c r="RDS119" s="3"/>
      <c r="RDT119" s="3"/>
      <c r="RDU119" s="3"/>
      <c r="RDV119" s="3"/>
      <c r="RDW119" s="3"/>
      <c r="RDX119" s="3"/>
      <c r="RDY119" s="3"/>
      <c r="RDZ119" s="3"/>
      <c r="REA119" s="3"/>
      <c r="REB119" s="3"/>
      <c r="REC119" s="3"/>
      <c r="RED119" s="3"/>
      <c r="REE119" s="3"/>
      <c r="REF119" s="3"/>
      <c r="REG119" s="3"/>
      <c r="REH119" s="3"/>
      <c r="REI119" s="3"/>
      <c r="REJ119" s="3"/>
      <c r="REK119" s="3"/>
      <c r="REL119" s="3"/>
      <c r="REM119" s="3"/>
      <c r="REN119" s="3"/>
      <c r="REO119" s="3"/>
      <c r="REP119" s="3"/>
      <c r="REQ119" s="3"/>
      <c r="RER119" s="3"/>
      <c r="RES119" s="3"/>
      <c r="RET119" s="3"/>
      <c r="REU119" s="3"/>
      <c r="REV119" s="3"/>
      <c r="REW119" s="3"/>
      <c r="REX119" s="3"/>
      <c r="REY119" s="3"/>
      <c r="REZ119" s="3"/>
      <c r="RFA119" s="3"/>
      <c r="RFB119" s="3"/>
      <c r="RFC119" s="3"/>
      <c r="RFD119" s="3"/>
      <c r="RFE119" s="3"/>
      <c r="RFF119" s="3"/>
      <c r="RFG119" s="3"/>
      <c r="RFH119" s="3"/>
      <c r="RFI119" s="3"/>
      <c r="RFJ119" s="3"/>
      <c r="RFK119" s="3"/>
      <c r="RFL119" s="3"/>
      <c r="RFM119" s="3"/>
      <c r="RFN119" s="3"/>
      <c r="RFO119" s="3"/>
      <c r="RFP119" s="3"/>
      <c r="RFQ119" s="3"/>
      <c r="RFR119" s="3"/>
      <c r="RFS119" s="3"/>
      <c r="RFT119" s="3"/>
      <c r="RFU119" s="3"/>
      <c r="RFV119" s="3"/>
      <c r="RFW119" s="3"/>
      <c r="RFX119" s="3"/>
      <c r="RFY119" s="3"/>
      <c r="RFZ119" s="3"/>
      <c r="RGA119" s="3"/>
      <c r="RGB119" s="3"/>
      <c r="RGC119" s="3"/>
      <c r="RGD119" s="3"/>
      <c r="RGE119" s="3"/>
      <c r="RGF119" s="3"/>
      <c r="RGG119" s="3"/>
      <c r="RGH119" s="3"/>
      <c r="RGI119" s="3"/>
      <c r="RGJ119" s="3"/>
      <c r="RGK119" s="3"/>
      <c r="RGL119" s="3"/>
      <c r="RGM119" s="3"/>
      <c r="RGN119" s="3"/>
      <c r="RGO119" s="3"/>
      <c r="RGP119" s="3"/>
      <c r="RGQ119" s="3"/>
      <c r="RGR119" s="3"/>
      <c r="RGS119" s="3"/>
      <c r="RGT119" s="3"/>
      <c r="RGU119" s="3"/>
      <c r="RGV119" s="3"/>
      <c r="RGW119" s="3"/>
      <c r="RGX119" s="3"/>
      <c r="RGY119" s="3"/>
      <c r="RGZ119" s="3"/>
      <c r="RHA119" s="3"/>
      <c r="RHB119" s="3"/>
      <c r="RHC119" s="3"/>
      <c r="RHD119" s="3"/>
      <c r="RHE119" s="3"/>
      <c r="RHF119" s="3"/>
      <c r="RHG119" s="3"/>
      <c r="RHH119" s="3"/>
      <c r="RHI119" s="3"/>
      <c r="RHJ119" s="3"/>
      <c r="RHK119" s="3"/>
      <c r="RHL119" s="3"/>
      <c r="RHM119" s="3"/>
      <c r="RHN119" s="3"/>
      <c r="RHO119" s="3"/>
      <c r="RHP119" s="3"/>
      <c r="RHQ119" s="3"/>
      <c r="RHR119" s="3"/>
      <c r="RHS119" s="3"/>
      <c r="RHT119" s="3"/>
      <c r="RHU119" s="3"/>
      <c r="RHV119" s="3"/>
      <c r="RHW119" s="3"/>
      <c r="RHX119" s="3"/>
      <c r="RHY119" s="3"/>
      <c r="RHZ119" s="3"/>
      <c r="RIA119" s="3"/>
      <c r="RIB119" s="3"/>
      <c r="RIC119" s="3"/>
      <c r="RID119" s="3"/>
      <c r="RIE119" s="3"/>
      <c r="RIF119" s="3"/>
      <c r="RIG119" s="3"/>
      <c r="RIH119" s="3"/>
      <c r="RII119" s="3"/>
      <c r="RIJ119" s="3"/>
      <c r="RIK119" s="3"/>
      <c r="RIL119" s="3"/>
      <c r="RIM119" s="3"/>
      <c r="RIN119" s="3"/>
      <c r="RIO119" s="3"/>
      <c r="RIP119" s="3"/>
      <c r="RIQ119" s="3"/>
      <c r="RIR119" s="3"/>
      <c r="RIS119" s="3"/>
      <c r="RIT119" s="3"/>
      <c r="RIU119" s="3"/>
      <c r="RIV119" s="3"/>
      <c r="RIW119" s="3"/>
      <c r="RIX119" s="3"/>
      <c r="RIY119" s="3"/>
      <c r="RIZ119" s="3"/>
      <c r="RJA119" s="3"/>
      <c r="RJB119" s="3"/>
      <c r="RJC119" s="3"/>
      <c r="RJD119" s="3"/>
      <c r="RJE119" s="3"/>
      <c r="RJF119" s="3"/>
      <c r="RJG119" s="3"/>
      <c r="RJH119" s="3"/>
      <c r="RJI119" s="3"/>
      <c r="RJJ119" s="3"/>
      <c r="RJK119" s="3"/>
      <c r="RJL119" s="3"/>
      <c r="RJM119" s="3"/>
      <c r="RJN119" s="3"/>
      <c r="RJO119" s="3"/>
      <c r="RJP119" s="3"/>
      <c r="RJQ119" s="3"/>
      <c r="RJR119" s="3"/>
      <c r="RJS119" s="3"/>
      <c r="RJT119" s="3"/>
      <c r="RJU119" s="3"/>
      <c r="RJV119" s="3"/>
      <c r="RJW119" s="3"/>
      <c r="RJX119" s="3"/>
      <c r="RJY119" s="3"/>
      <c r="RJZ119" s="3"/>
      <c r="RKA119" s="3"/>
      <c r="RKB119" s="3"/>
      <c r="RKC119" s="3"/>
      <c r="RKD119" s="3"/>
      <c r="RKE119" s="3"/>
      <c r="RKF119" s="3"/>
      <c r="RKG119" s="3"/>
      <c r="RKH119" s="3"/>
      <c r="RKI119" s="3"/>
      <c r="RKJ119" s="3"/>
      <c r="RKK119" s="3"/>
      <c r="RKL119" s="3"/>
      <c r="RKM119" s="3"/>
      <c r="RKN119" s="3"/>
      <c r="RKO119" s="3"/>
      <c r="RKP119" s="3"/>
      <c r="RKQ119" s="3"/>
      <c r="RKR119" s="3"/>
      <c r="RKS119" s="3"/>
      <c r="RKT119" s="3"/>
      <c r="RKU119" s="3"/>
      <c r="RKV119" s="3"/>
      <c r="RKW119" s="3"/>
      <c r="RKX119" s="3"/>
      <c r="RKY119" s="3"/>
      <c r="RKZ119" s="3"/>
      <c r="RLA119" s="3"/>
      <c r="RLB119" s="3"/>
      <c r="RLC119" s="3"/>
      <c r="RLD119" s="3"/>
      <c r="RLE119" s="3"/>
      <c r="RLF119" s="3"/>
      <c r="RLG119" s="3"/>
      <c r="RLH119" s="3"/>
      <c r="RLI119" s="3"/>
      <c r="RLJ119" s="3"/>
      <c r="RLK119" s="3"/>
      <c r="RLL119" s="3"/>
      <c r="RLM119" s="3"/>
      <c r="RLN119" s="3"/>
      <c r="RLO119" s="3"/>
      <c r="RLP119" s="3"/>
      <c r="RLQ119" s="3"/>
      <c r="RLR119" s="3"/>
      <c r="RLS119" s="3"/>
      <c r="RLT119" s="3"/>
      <c r="RLU119" s="3"/>
      <c r="RLV119" s="3"/>
      <c r="RLW119" s="3"/>
      <c r="RLX119" s="3"/>
      <c r="RLY119" s="3"/>
      <c r="RLZ119" s="3"/>
      <c r="RMA119" s="3"/>
      <c r="RMB119" s="3"/>
      <c r="RMC119" s="3"/>
      <c r="RMD119" s="3"/>
      <c r="RME119" s="3"/>
      <c r="RMF119" s="3"/>
      <c r="RMG119" s="3"/>
      <c r="RMH119" s="3"/>
      <c r="RMI119" s="3"/>
      <c r="RMJ119" s="3"/>
      <c r="RMK119" s="3"/>
      <c r="RML119" s="3"/>
      <c r="RMM119" s="3"/>
      <c r="RMN119" s="3"/>
      <c r="RMO119" s="3"/>
      <c r="RMP119" s="3"/>
      <c r="RMQ119" s="3"/>
      <c r="RMR119" s="3"/>
      <c r="RMS119" s="3"/>
      <c r="RMT119" s="3"/>
      <c r="RMU119" s="3"/>
      <c r="RMV119" s="3"/>
      <c r="RMW119" s="3"/>
      <c r="RMX119" s="3"/>
      <c r="RMY119" s="3"/>
      <c r="RMZ119" s="3"/>
      <c r="RNA119" s="3"/>
      <c r="RNB119" s="3"/>
      <c r="RNC119" s="3"/>
      <c r="RND119" s="3"/>
      <c r="RNE119" s="3"/>
      <c r="RNF119" s="3"/>
      <c r="RNG119" s="3"/>
      <c r="RNH119" s="3"/>
      <c r="RNI119" s="3"/>
      <c r="RNJ119" s="3"/>
      <c r="RNK119" s="3"/>
      <c r="RNL119" s="3"/>
      <c r="RNM119" s="3"/>
      <c r="RNN119" s="3"/>
      <c r="RNO119" s="3"/>
      <c r="RNP119" s="3"/>
      <c r="RNQ119" s="3"/>
      <c r="RNR119" s="3"/>
      <c r="RNS119" s="3"/>
      <c r="RNT119" s="3"/>
      <c r="RNU119" s="3"/>
      <c r="RNV119" s="3"/>
      <c r="RNW119" s="3"/>
      <c r="RNX119" s="3"/>
      <c r="RNY119" s="3"/>
      <c r="RNZ119" s="3"/>
      <c r="ROA119" s="3"/>
      <c r="ROB119" s="3"/>
      <c r="ROC119" s="3"/>
      <c r="ROD119" s="3"/>
      <c r="ROE119" s="3"/>
      <c r="ROF119" s="3"/>
      <c r="ROG119" s="3"/>
      <c r="ROH119" s="3"/>
      <c r="ROI119" s="3"/>
      <c r="ROJ119" s="3"/>
      <c r="ROK119" s="3"/>
      <c r="ROL119" s="3"/>
      <c r="ROM119" s="3"/>
      <c r="RON119" s="3"/>
      <c r="ROO119" s="3"/>
      <c r="ROP119" s="3"/>
      <c r="ROQ119" s="3"/>
      <c r="ROR119" s="3"/>
      <c r="ROS119" s="3"/>
      <c r="ROT119" s="3"/>
      <c r="ROU119" s="3"/>
      <c r="ROV119" s="3"/>
      <c r="ROW119" s="3"/>
      <c r="ROX119" s="3"/>
      <c r="ROY119" s="3"/>
      <c r="ROZ119" s="3"/>
      <c r="RPA119" s="3"/>
      <c r="RPB119" s="3"/>
      <c r="RPC119" s="3"/>
      <c r="RPD119" s="3"/>
      <c r="RPE119" s="3"/>
      <c r="RPF119" s="3"/>
      <c r="RPG119" s="3"/>
      <c r="RPH119" s="3"/>
      <c r="RPI119" s="3"/>
      <c r="RPJ119" s="3"/>
      <c r="RPK119" s="3"/>
      <c r="RPL119" s="3"/>
      <c r="RPM119" s="3"/>
      <c r="RPN119" s="3"/>
      <c r="RPO119" s="3"/>
      <c r="RPP119" s="3"/>
      <c r="RPQ119" s="3"/>
      <c r="RPR119" s="3"/>
      <c r="RPS119" s="3"/>
      <c r="RPT119" s="3"/>
      <c r="RPU119" s="3"/>
      <c r="RPV119" s="3"/>
      <c r="RPW119" s="3"/>
      <c r="RPX119" s="3"/>
      <c r="RPY119" s="3"/>
      <c r="RPZ119" s="3"/>
      <c r="RQA119" s="3"/>
      <c r="RQB119" s="3"/>
      <c r="RQC119" s="3"/>
      <c r="RQD119" s="3"/>
      <c r="RQE119" s="3"/>
      <c r="RQF119" s="3"/>
      <c r="RQG119" s="3"/>
      <c r="RQH119" s="3"/>
      <c r="RQI119" s="3"/>
      <c r="RQJ119" s="3"/>
      <c r="RQK119" s="3"/>
      <c r="RQL119" s="3"/>
      <c r="RQM119" s="3"/>
      <c r="RQN119" s="3"/>
      <c r="RQO119" s="3"/>
      <c r="RQP119" s="3"/>
      <c r="RQQ119" s="3"/>
      <c r="RQR119" s="3"/>
      <c r="RQS119" s="3"/>
      <c r="RQT119" s="3"/>
      <c r="RQU119" s="3"/>
      <c r="RQV119" s="3"/>
      <c r="RQW119" s="3"/>
      <c r="RQX119" s="3"/>
      <c r="RQY119" s="3"/>
      <c r="RQZ119" s="3"/>
      <c r="RRA119" s="3"/>
      <c r="RRB119" s="3"/>
      <c r="RRC119" s="3"/>
      <c r="RRD119" s="3"/>
      <c r="RRE119" s="3"/>
      <c r="RRF119" s="3"/>
      <c r="RRG119" s="3"/>
      <c r="RRH119" s="3"/>
      <c r="RRI119" s="3"/>
      <c r="RRJ119" s="3"/>
      <c r="RRK119" s="3"/>
      <c r="RRL119" s="3"/>
      <c r="RRM119" s="3"/>
      <c r="RRN119" s="3"/>
      <c r="RRO119" s="3"/>
      <c r="RRP119" s="3"/>
      <c r="RRQ119" s="3"/>
      <c r="RRR119" s="3"/>
      <c r="RRS119" s="3"/>
      <c r="RRT119" s="3"/>
      <c r="RRU119" s="3"/>
      <c r="RRV119" s="3"/>
      <c r="RRW119" s="3"/>
      <c r="RRX119" s="3"/>
      <c r="RRY119" s="3"/>
      <c r="RRZ119" s="3"/>
      <c r="RSA119" s="3"/>
      <c r="RSB119" s="3"/>
      <c r="RSC119" s="3"/>
      <c r="RSD119" s="3"/>
      <c r="RSE119" s="3"/>
      <c r="RSF119" s="3"/>
      <c r="RSG119" s="3"/>
      <c r="RSH119" s="3"/>
      <c r="RSI119" s="3"/>
      <c r="RSJ119" s="3"/>
      <c r="RSK119" s="3"/>
      <c r="RSL119" s="3"/>
      <c r="RSM119" s="3"/>
      <c r="RSN119" s="3"/>
      <c r="RSO119" s="3"/>
      <c r="RSP119" s="3"/>
      <c r="RSQ119" s="3"/>
      <c r="RSR119" s="3"/>
      <c r="RSS119" s="3"/>
      <c r="RST119" s="3"/>
      <c r="RSU119" s="3"/>
      <c r="RSV119" s="3"/>
      <c r="RSW119" s="3"/>
      <c r="RSX119" s="3"/>
      <c r="RSY119" s="3"/>
      <c r="RSZ119" s="3"/>
      <c r="RTA119" s="3"/>
      <c r="RTB119" s="3"/>
      <c r="RTC119" s="3"/>
      <c r="RTD119" s="3"/>
      <c r="RTE119" s="3"/>
      <c r="RTF119" s="3"/>
      <c r="RTG119" s="3"/>
      <c r="RTH119" s="3"/>
      <c r="RTI119" s="3"/>
      <c r="RTJ119" s="3"/>
      <c r="RTK119" s="3"/>
      <c r="RTL119" s="3"/>
      <c r="RTM119" s="3"/>
      <c r="RTN119" s="3"/>
      <c r="RTO119" s="3"/>
      <c r="RTP119" s="3"/>
      <c r="RTQ119" s="3"/>
      <c r="RTR119" s="3"/>
      <c r="RTS119" s="3"/>
      <c r="RTT119" s="3"/>
      <c r="RTU119" s="3"/>
      <c r="RTV119" s="3"/>
      <c r="RTW119" s="3"/>
      <c r="RTX119" s="3"/>
      <c r="RTY119" s="3"/>
      <c r="RTZ119" s="3"/>
      <c r="RUA119" s="3"/>
      <c r="RUB119" s="3"/>
      <c r="RUC119" s="3"/>
      <c r="RUD119" s="3"/>
      <c r="RUE119" s="3"/>
      <c r="RUF119" s="3"/>
      <c r="RUG119" s="3"/>
      <c r="RUH119" s="3"/>
      <c r="RUI119" s="3"/>
      <c r="RUJ119" s="3"/>
      <c r="RUK119" s="3"/>
      <c r="RUL119" s="3"/>
      <c r="RUM119" s="3"/>
      <c r="RUN119" s="3"/>
      <c r="RUO119" s="3"/>
      <c r="RUP119" s="3"/>
      <c r="RUQ119" s="3"/>
      <c r="RUR119" s="3"/>
      <c r="RUS119" s="3"/>
      <c r="RUT119" s="3"/>
      <c r="RUU119" s="3"/>
      <c r="RUV119" s="3"/>
      <c r="RUW119" s="3"/>
      <c r="RUX119" s="3"/>
      <c r="RUY119" s="3"/>
      <c r="RUZ119" s="3"/>
      <c r="RVA119" s="3"/>
      <c r="RVB119" s="3"/>
      <c r="RVC119" s="3"/>
      <c r="RVD119" s="3"/>
      <c r="RVE119" s="3"/>
      <c r="RVF119" s="3"/>
      <c r="RVG119" s="3"/>
      <c r="RVH119" s="3"/>
      <c r="RVI119" s="3"/>
      <c r="RVJ119" s="3"/>
      <c r="RVK119" s="3"/>
      <c r="RVL119" s="3"/>
      <c r="RVM119" s="3"/>
      <c r="RVN119" s="3"/>
      <c r="RVO119" s="3"/>
      <c r="RVP119" s="3"/>
      <c r="RVQ119" s="3"/>
      <c r="RVR119" s="3"/>
      <c r="RVS119" s="3"/>
      <c r="RVT119" s="3"/>
      <c r="RVU119" s="3"/>
      <c r="RVV119" s="3"/>
      <c r="RVW119" s="3"/>
      <c r="RVX119" s="3"/>
      <c r="RVY119" s="3"/>
      <c r="RVZ119" s="3"/>
      <c r="RWA119" s="3"/>
      <c r="RWB119" s="3"/>
      <c r="RWC119" s="3"/>
      <c r="RWD119" s="3"/>
      <c r="RWE119" s="3"/>
      <c r="RWF119" s="3"/>
      <c r="RWG119" s="3"/>
      <c r="RWH119" s="3"/>
      <c r="RWI119" s="3"/>
      <c r="RWJ119" s="3"/>
      <c r="RWK119" s="3"/>
      <c r="RWL119" s="3"/>
      <c r="RWM119" s="3"/>
      <c r="RWN119" s="3"/>
      <c r="RWO119" s="3"/>
      <c r="RWP119" s="3"/>
      <c r="RWQ119" s="3"/>
      <c r="RWR119" s="3"/>
      <c r="RWS119" s="3"/>
      <c r="RWT119" s="3"/>
      <c r="RWU119" s="3"/>
      <c r="RWV119" s="3"/>
      <c r="RWW119" s="3"/>
      <c r="RWX119" s="3"/>
      <c r="RWY119" s="3"/>
      <c r="RWZ119" s="3"/>
      <c r="RXA119" s="3"/>
      <c r="RXB119" s="3"/>
      <c r="RXC119" s="3"/>
      <c r="RXD119" s="3"/>
      <c r="RXE119" s="3"/>
      <c r="RXF119" s="3"/>
      <c r="RXG119" s="3"/>
      <c r="RXH119" s="3"/>
      <c r="RXI119" s="3"/>
      <c r="RXJ119" s="3"/>
      <c r="RXK119" s="3"/>
      <c r="RXL119" s="3"/>
      <c r="RXM119" s="3"/>
      <c r="RXN119" s="3"/>
      <c r="RXO119" s="3"/>
      <c r="RXP119" s="3"/>
      <c r="RXQ119" s="3"/>
      <c r="RXR119" s="3"/>
      <c r="RXS119" s="3"/>
      <c r="RXT119" s="3"/>
      <c r="RXU119" s="3"/>
      <c r="RXV119" s="3"/>
      <c r="RXW119" s="3"/>
      <c r="RXX119" s="3"/>
      <c r="RXY119" s="3"/>
      <c r="RXZ119" s="3"/>
      <c r="RYA119" s="3"/>
      <c r="RYB119" s="3"/>
      <c r="RYC119" s="3"/>
      <c r="RYD119" s="3"/>
      <c r="RYE119" s="3"/>
      <c r="RYF119" s="3"/>
      <c r="RYG119" s="3"/>
      <c r="RYH119" s="3"/>
      <c r="RYI119" s="3"/>
      <c r="RYJ119" s="3"/>
      <c r="RYK119" s="3"/>
      <c r="RYL119" s="3"/>
      <c r="RYM119" s="3"/>
      <c r="RYN119" s="3"/>
      <c r="RYO119" s="3"/>
      <c r="RYP119" s="3"/>
      <c r="RYQ119" s="3"/>
      <c r="RYR119" s="3"/>
      <c r="RYS119" s="3"/>
      <c r="RYT119" s="3"/>
      <c r="RYU119" s="3"/>
      <c r="RYV119" s="3"/>
      <c r="RYW119" s="3"/>
      <c r="RYX119" s="3"/>
      <c r="RYY119" s="3"/>
      <c r="RYZ119" s="3"/>
      <c r="RZA119" s="3"/>
      <c r="RZB119" s="3"/>
      <c r="RZC119" s="3"/>
      <c r="RZD119" s="3"/>
      <c r="RZE119" s="3"/>
      <c r="RZF119" s="3"/>
      <c r="RZG119" s="3"/>
      <c r="RZH119" s="3"/>
      <c r="RZI119" s="3"/>
      <c r="RZJ119" s="3"/>
      <c r="RZK119" s="3"/>
      <c r="RZL119" s="3"/>
      <c r="RZM119" s="3"/>
      <c r="RZN119" s="3"/>
      <c r="RZO119" s="3"/>
      <c r="RZP119" s="3"/>
      <c r="RZQ119" s="3"/>
      <c r="RZR119" s="3"/>
      <c r="RZS119" s="3"/>
      <c r="RZT119" s="3"/>
      <c r="RZU119" s="3"/>
      <c r="RZV119" s="3"/>
      <c r="RZW119" s="3"/>
      <c r="RZX119" s="3"/>
      <c r="RZY119" s="3"/>
      <c r="RZZ119" s="3"/>
      <c r="SAA119" s="3"/>
      <c r="SAB119" s="3"/>
      <c r="SAC119" s="3"/>
      <c r="SAD119" s="3"/>
      <c r="SAE119" s="3"/>
      <c r="SAF119" s="3"/>
      <c r="SAG119" s="3"/>
      <c r="SAH119" s="3"/>
      <c r="SAI119" s="3"/>
      <c r="SAJ119" s="3"/>
      <c r="SAK119" s="3"/>
      <c r="SAL119" s="3"/>
      <c r="SAM119" s="3"/>
      <c r="SAN119" s="3"/>
      <c r="SAO119" s="3"/>
      <c r="SAP119" s="3"/>
      <c r="SAQ119" s="3"/>
      <c r="SAR119" s="3"/>
      <c r="SAS119" s="3"/>
      <c r="SAT119" s="3"/>
      <c r="SAU119" s="3"/>
      <c r="SAV119" s="3"/>
      <c r="SAW119" s="3"/>
      <c r="SAX119" s="3"/>
      <c r="SAY119" s="3"/>
      <c r="SAZ119" s="3"/>
      <c r="SBA119" s="3"/>
      <c r="SBB119" s="3"/>
      <c r="SBC119" s="3"/>
      <c r="SBD119" s="3"/>
      <c r="SBE119" s="3"/>
      <c r="SBF119" s="3"/>
      <c r="SBG119" s="3"/>
      <c r="SBH119" s="3"/>
      <c r="SBI119" s="3"/>
      <c r="SBJ119" s="3"/>
      <c r="SBK119" s="3"/>
      <c r="SBL119" s="3"/>
      <c r="SBM119" s="3"/>
      <c r="SBN119" s="3"/>
      <c r="SBO119" s="3"/>
      <c r="SBP119" s="3"/>
      <c r="SBQ119" s="3"/>
      <c r="SBR119" s="3"/>
      <c r="SBS119" s="3"/>
      <c r="SBT119" s="3"/>
      <c r="SBU119" s="3"/>
      <c r="SBV119" s="3"/>
      <c r="SBW119" s="3"/>
      <c r="SBX119" s="3"/>
      <c r="SBY119" s="3"/>
      <c r="SBZ119" s="3"/>
      <c r="SCA119" s="3"/>
      <c r="SCB119" s="3"/>
      <c r="SCC119" s="3"/>
      <c r="SCD119" s="3"/>
      <c r="SCE119" s="3"/>
      <c r="SCF119" s="3"/>
      <c r="SCG119" s="3"/>
      <c r="SCH119" s="3"/>
      <c r="SCI119" s="3"/>
      <c r="SCJ119" s="3"/>
      <c r="SCK119" s="3"/>
      <c r="SCL119" s="3"/>
      <c r="SCM119" s="3"/>
      <c r="SCN119" s="3"/>
      <c r="SCO119" s="3"/>
      <c r="SCP119" s="3"/>
      <c r="SCQ119" s="3"/>
      <c r="SCR119" s="3"/>
      <c r="SCS119" s="3"/>
      <c r="SCT119" s="3"/>
      <c r="SCU119" s="3"/>
      <c r="SCV119" s="3"/>
      <c r="SCW119" s="3"/>
      <c r="SCX119" s="3"/>
      <c r="SCY119" s="3"/>
      <c r="SCZ119" s="3"/>
      <c r="SDA119" s="3"/>
      <c r="SDB119" s="3"/>
      <c r="SDC119" s="3"/>
      <c r="SDD119" s="3"/>
      <c r="SDE119" s="3"/>
      <c r="SDF119" s="3"/>
      <c r="SDG119" s="3"/>
      <c r="SDH119" s="3"/>
      <c r="SDI119" s="3"/>
      <c r="SDJ119" s="3"/>
      <c r="SDK119" s="3"/>
      <c r="SDL119" s="3"/>
      <c r="SDM119" s="3"/>
      <c r="SDN119" s="3"/>
      <c r="SDO119" s="3"/>
      <c r="SDP119" s="3"/>
      <c r="SDQ119" s="3"/>
      <c r="SDR119" s="3"/>
      <c r="SDS119" s="3"/>
      <c r="SDT119" s="3"/>
      <c r="SDU119" s="3"/>
      <c r="SDV119" s="3"/>
      <c r="SDW119" s="3"/>
      <c r="SDX119" s="3"/>
      <c r="SDY119" s="3"/>
      <c r="SDZ119" s="3"/>
      <c r="SEA119" s="3"/>
      <c r="SEB119" s="3"/>
      <c r="SEC119" s="3"/>
      <c r="SED119" s="3"/>
      <c r="SEE119" s="3"/>
      <c r="SEF119" s="3"/>
      <c r="SEG119" s="3"/>
      <c r="SEH119" s="3"/>
      <c r="SEI119" s="3"/>
      <c r="SEJ119" s="3"/>
      <c r="SEK119" s="3"/>
      <c r="SEL119" s="3"/>
      <c r="SEM119" s="3"/>
      <c r="SEN119" s="3"/>
      <c r="SEO119" s="3"/>
      <c r="SEP119" s="3"/>
      <c r="SEQ119" s="3"/>
      <c r="SER119" s="3"/>
      <c r="SES119" s="3"/>
      <c r="SET119" s="3"/>
      <c r="SEU119" s="3"/>
      <c r="SEV119" s="3"/>
      <c r="SEW119" s="3"/>
      <c r="SEX119" s="3"/>
      <c r="SEY119" s="3"/>
      <c r="SEZ119" s="3"/>
      <c r="SFA119" s="3"/>
      <c r="SFB119" s="3"/>
      <c r="SFC119" s="3"/>
      <c r="SFD119" s="3"/>
      <c r="SFE119" s="3"/>
      <c r="SFF119" s="3"/>
      <c r="SFG119" s="3"/>
      <c r="SFH119" s="3"/>
      <c r="SFI119" s="3"/>
      <c r="SFJ119" s="3"/>
      <c r="SFK119" s="3"/>
      <c r="SFL119" s="3"/>
      <c r="SFM119" s="3"/>
      <c r="SFN119" s="3"/>
      <c r="SFO119" s="3"/>
      <c r="SFP119" s="3"/>
      <c r="SFQ119" s="3"/>
      <c r="SFR119" s="3"/>
      <c r="SFS119" s="3"/>
      <c r="SFT119" s="3"/>
      <c r="SFU119" s="3"/>
      <c r="SFV119" s="3"/>
      <c r="SFW119" s="3"/>
      <c r="SFX119" s="3"/>
      <c r="SFY119" s="3"/>
      <c r="SFZ119" s="3"/>
      <c r="SGA119" s="3"/>
      <c r="SGB119" s="3"/>
      <c r="SGC119" s="3"/>
      <c r="SGD119" s="3"/>
      <c r="SGE119" s="3"/>
      <c r="SGF119" s="3"/>
      <c r="SGG119" s="3"/>
      <c r="SGH119" s="3"/>
      <c r="SGI119" s="3"/>
      <c r="SGJ119" s="3"/>
      <c r="SGK119" s="3"/>
      <c r="SGL119" s="3"/>
      <c r="SGM119" s="3"/>
      <c r="SGN119" s="3"/>
      <c r="SGO119" s="3"/>
      <c r="SGP119" s="3"/>
      <c r="SGQ119" s="3"/>
      <c r="SGR119" s="3"/>
      <c r="SGS119" s="3"/>
      <c r="SGT119" s="3"/>
      <c r="SGU119" s="3"/>
      <c r="SGV119" s="3"/>
      <c r="SGW119" s="3"/>
      <c r="SGX119" s="3"/>
      <c r="SGY119" s="3"/>
      <c r="SGZ119" s="3"/>
      <c r="SHA119" s="3"/>
      <c r="SHB119" s="3"/>
      <c r="SHC119" s="3"/>
      <c r="SHD119" s="3"/>
      <c r="SHE119" s="3"/>
      <c r="SHF119" s="3"/>
      <c r="SHG119" s="3"/>
      <c r="SHH119" s="3"/>
      <c r="SHI119" s="3"/>
      <c r="SHJ119" s="3"/>
      <c r="SHK119" s="3"/>
      <c r="SHL119" s="3"/>
      <c r="SHM119" s="3"/>
      <c r="SHN119" s="3"/>
      <c r="SHO119" s="3"/>
      <c r="SHP119" s="3"/>
      <c r="SHQ119" s="3"/>
      <c r="SHR119" s="3"/>
      <c r="SHS119" s="3"/>
      <c r="SHT119" s="3"/>
      <c r="SHU119" s="3"/>
      <c r="SHV119" s="3"/>
      <c r="SHW119" s="3"/>
      <c r="SHX119" s="3"/>
      <c r="SHY119" s="3"/>
      <c r="SHZ119" s="3"/>
      <c r="SIA119" s="3"/>
      <c r="SIB119" s="3"/>
      <c r="SIC119" s="3"/>
      <c r="SID119" s="3"/>
      <c r="SIE119" s="3"/>
      <c r="SIF119" s="3"/>
      <c r="SIG119" s="3"/>
      <c r="SIH119" s="3"/>
      <c r="SII119" s="3"/>
      <c r="SIJ119" s="3"/>
      <c r="SIK119" s="3"/>
      <c r="SIL119" s="3"/>
      <c r="SIM119" s="3"/>
      <c r="SIN119" s="3"/>
      <c r="SIO119" s="3"/>
      <c r="SIP119" s="3"/>
      <c r="SIQ119" s="3"/>
      <c r="SIR119" s="3"/>
      <c r="SIS119" s="3"/>
      <c r="SIT119" s="3"/>
      <c r="SIU119" s="3"/>
      <c r="SIV119" s="3"/>
      <c r="SIW119" s="3"/>
      <c r="SIX119" s="3"/>
      <c r="SIY119" s="3"/>
      <c r="SIZ119" s="3"/>
      <c r="SJA119" s="3"/>
      <c r="SJB119" s="3"/>
      <c r="SJC119" s="3"/>
      <c r="SJD119" s="3"/>
      <c r="SJE119" s="3"/>
      <c r="SJF119" s="3"/>
      <c r="SJG119" s="3"/>
      <c r="SJH119" s="3"/>
      <c r="SJI119" s="3"/>
      <c r="SJJ119" s="3"/>
      <c r="SJK119" s="3"/>
      <c r="SJL119" s="3"/>
      <c r="SJM119" s="3"/>
      <c r="SJN119" s="3"/>
      <c r="SJO119" s="3"/>
      <c r="SJP119" s="3"/>
      <c r="SJQ119" s="3"/>
      <c r="SJR119" s="3"/>
      <c r="SJS119" s="3"/>
      <c r="SJT119" s="3"/>
      <c r="SJU119" s="3"/>
      <c r="SJV119" s="3"/>
      <c r="SJW119" s="3"/>
      <c r="SJX119" s="3"/>
      <c r="SJY119" s="3"/>
      <c r="SJZ119" s="3"/>
      <c r="SKA119" s="3"/>
      <c r="SKB119" s="3"/>
      <c r="SKC119" s="3"/>
      <c r="SKD119" s="3"/>
      <c r="SKE119" s="3"/>
      <c r="SKF119" s="3"/>
      <c r="SKG119" s="3"/>
      <c r="SKH119" s="3"/>
      <c r="SKI119" s="3"/>
      <c r="SKJ119" s="3"/>
      <c r="SKK119" s="3"/>
      <c r="SKL119" s="3"/>
      <c r="SKM119" s="3"/>
      <c r="SKN119" s="3"/>
      <c r="SKO119" s="3"/>
      <c r="SKP119" s="3"/>
      <c r="SKQ119" s="3"/>
      <c r="SKR119" s="3"/>
      <c r="SKS119" s="3"/>
      <c r="SKT119" s="3"/>
      <c r="SKU119" s="3"/>
      <c r="SKV119" s="3"/>
      <c r="SKW119" s="3"/>
      <c r="SKX119" s="3"/>
      <c r="SKY119" s="3"/>
      <c r="SKZ119" s="3"/>
      <c r="SLA119" s="3"/>
      <c r="SLB119" s="3"/>
      <c r="SLC119" s="3"/>
      <c r="SLD119" s="3"/>
      <c r="SLE119" s="3"/>
      <c r="SLF119" s="3"/>
      <c r="SLG119" s="3"/>
      <c r="SLH119" s="3"/>
      <c r="SLI119" s="3"/>
      <c r="SLJ119" s="3"/>
      <c r="SLK119" s="3"/>
      <c r="SLL119" s="3"/>
      <c r="SLM119" s="3"/>
      <c r="SLN119" s="3"/>
      <c r="SLO119" s="3"/>
      <c r="SLP119" s="3"/>
      <c r="SLQ119" s="3"/>
      <c r="SLR119" s="3"/>
      <c r="SLS119" s="3"/>
      <c r="SLT119" s="3"/>
      <c r="SLU119" s="3"/>
      <c r="SLV119" s="3"/>
      <c r="SLW119" s="3"/>
      <c r="SLX119" s="3"/>
      <c r="SLY119" s="3"/>
      <c r="SLZ119" s="3"/>
      <c r="SMA119" s="3"/>
      <c r="SMB119" s="3"/>
      <c r="SMC119" s="3"/>
      <c r="SMD119" s="3"/>
      <c r="SME119" s="3"/>
      <c r="SMF119" s="3"/>
      <c r="SMG119" s="3"/>
      <c r="SMH119" s="3"/>
      <c r="SMI119" s="3"/>
      <c r="SMJ119" s="3"/>
      <c r="SMK119" s="3"/>
      <c r="SML119" s="3"/>
      <c r="SMM119" s="3"/>
      <c r="SMN119" s="3"/>
      <c r="SMO119" s="3"/>
      <c r="SMP119" s="3"/>
      <c r="SMQ119" s="3"/>
      <c r="SMR119" s="3"/>
      <c r="SMS119" s="3"/>
      <c r="SMT119" s="3"/>
      <c r="SMU119" s="3"/>
      <c r="SMV119" s="3"/>
      <c r="SMW119" s="3"/>
      <c r="SMX119" s="3"/>
      <c r="SMY119" s="3"/>
      <c r="SMZ119" s="3"/>
      <c r="SNA119" s="3"/>
      <c r="SNB119" s="3"/>
      <c r="SNC119" s="3"/>
      <c r="SND119" s="3"/>
      <c r="SNE119" s="3"/>
      <c r="SNF119" s="3"/>
      <c r="SNG119" s="3"/>
      <c r="SNH119" s="3"/>
      <c r="SNI119" s="3"/>
      <c r="SNJ119" s="3"/>
      <c r="SNK119" s="3"/>
      <c r="SNL119" s="3"/>
      <c r="SNM119" s="3"/>
      <c r="SNN119" s="3"/>
      <c r="SNO119" s="3"/>
      <c r="SNP119" s="3"/>
      <c r="SNQ119" s="3"/>
      <c r="SNR119" s="3"/>
      <c r="SNS119" s="3"/>
      <c r="SNT119" s="3"/>
      <c r="SNU119" s="3"/>
      <c r="SNV119" s="3"/>
      <c r="SNW119" s="3"/>
      <c r="SNX119" s="3"/>
      <c r="SNY119" s="3"/>
      <c r="SNZ119" s="3"/>
      <c r="SOA119" s="3"/>
      <c r="SOB119" s="3"/>
      <c r="SOC119" s="3"/>
      <c r="SOD119" s="3"/>
      <c r="SOE119" s="3"/>
      <c r="SOF119" s="3"/>
      <c r="SOG119" s="3"/>
      <c r="SOH119" s="3"/>
      <c r="SOI119" s="3"/>
      <c r="SOJ119" s="3"/>
      <c r="SOK119" s="3"/>
      <c r="SOL119" s="3"/>
      <c r="SOM119" s="3"/>
      <c r="SON119" s="3"/>
      <c r="SOO119" s="3"/>
      <c r="SOP119" s="3"/>
      <c r="SOQ119" s="3"/>
      <c r="SOR119" s="3"/>
      <c r="SOS119" s="3"/>
      <c r="SOT119" s="3"/>
      <c r="SOU119" s="3"/>
      <c r="SOV119" s="3"/>
      <c r="SOW119" s="3"/>
      <c r="SOX119" s="3"/>
      <c r="SOY119" s="3"/>
      <c r="SOZ119" s="3"/>
      <c r="SPA119" s="3"/>
      <c r="SPB119" s="3"/>
      <c r="SPC119" s="3"/>
      <c r="SPD119" s="3"/>
      <c r="SPE119" s="3"/>
      <c r="SPF119" s="3"/>
      <c r="SPG119" s="3"/>
      <c r="SPH119" s="3"/>
      <c r="SPI119" s="3"/>
      <c r="SPJ119" s="3"/>
      <c r="SPK119" s="3"/>
      <c r="SPL119" s="3"/>
      <c r="SPM119" s="3"/>
      <c r="SPN119" s="3"/>
      <c r="SPO119" s="3"/>
      <c r="SPP119" s="3"/>
      <c r="SPQ119" s="3"/>
      <c r="SPR119" s="3"/>
      <c r="SPS119" s="3"/>
      <c r="SPT119" s="3"/>
      <c r="SPU119" s="3"/>
      <c r="SPV119" s="3"/>
      <c r="SPW119" s="3"/>
      <c r="SPX119" s="3"/>
      <c r="SPY119" s="3"/>
      <c r="SPZ119" s="3"/>
      <c r="SQA119" s="3"/>
      <c r="SQB119" s="3"/>
      <c r="SQC119" s="3"/>
      <c r="SQD119" s="3"/>
      <c r="SQE119" s="3"/>
      <c r="SQF119" s="3"/>
      <c r="SQG119" s="3"/>
      <c r="SQH119" s="3"/>
      <c r="SQI119" s="3"/>
      <c r="SQJ119" s="3"/>
      <c r="SQK119" s="3"/>
      <c r="SQL119" s="3"/>
      <c r="SQM119" s="3"/>
      <c r="SQN119" s="3"/>
      <c r="SQO119" s="3"/>
      <c r="SQP119" s="3"/>
      <c r="SQQ119" s="3"/>
      <c r="SQR119" s="3"/>
      <c r="SQS119" s="3"/>
      <c r="SQT119" s="3"/>
      <c r="SQU119" s="3"/>
      <c r="SQV119" s="3"/>
      <c r="SQW119" s="3"/>
      <c r="SQX119" s="3"/>
      <c r="SQY119" s="3"/>
      <c r="SQZ119" s="3"/>
      <c r="SRA119" s="3"/>
      <c r="SRB119" s="3"/>
      <c r="SRC119" s="3"/>
      <c r="SRD119" s="3"/>
      <c r="SRE119" s="3"/>
      <c r="SRF119" s="3"/>
      <c r="SRG119" s="3"/>
      <c r="SRH119" s="3"/>
      <c r="SRI119" s="3"/>
      <c r="SRJ119" s="3"/>
      <c r="SRK119" s="3"/>
      <c r="SRL119" s="3"/>
      <c r="SRM119" s="3"/>
      <c r="SRN119" s="3"/>
      <c r="SRO119" s="3"/>
      <c r="SRP119" s="3"/>
      <c r="SRQ119" s="3"/>
      <c r="SRR119" s="3"/>
      <c r="SRS119" s="3"/>
      <c r="SRT119" s="3"/>
      <c r="SRU119" s="3"/>
      <c r="SRV119" s="3"/>
      <c r="SRW119" s="3"/>
      <c r="SRX119" s="3"/>
      <c r="SRY119" s="3"/>
      <c r="SRZ119" s="3"/>
      <c r="SSA119" s="3"/>
      <c r="SSB119" s="3"/>
      <c r="SSC119" s="3"/>
      <c r="SSD119" s="3"/>
      <c r="SSE119" s="3"/>
      <c r="SSF119" s="3"/>
      <c r="SSG119" s="3"/>
      <c r="SSH119" s="3"/>
      <c r="SSI119" s="3"/>
      <c r="SSJ119" s="3"/>
      <c r="SSK119" s="3"/>
      <c r="SSL119" s="3"/>
      <c r="SSM119" s="3"/>
      <c r="SSN119" s="3"/>
      <c r="SSO119" s="3"/>
      <c r="SSP119" s="3"/>
      <c r="SSQ119" s="3"/>
      <c r="SSR119" s="3"/>
      <c r="SSS119" s="3"/>
      <c r="SST119" s="3"/>
      <c r="SSU119" s="3"/>
      <c r="SSV119" s="3"/>
      <c r="SSW119" s="3"/>
      <c r="SSX119" s="3"/>
      <c r="SSY119" s="3"/>
      <c r="SSZ119" s="3"/>
      <c r="STA119" s="3"/>
      <c r="STB119" s="3"/>
      <c r="STC119" s="3"/>
      <c r="STD119" s="3"/>
      <c r="STE119" s="3"/>
      <c r="STF119" s="3"/>
      <c r="STG119" s="3"/>
      <c r="STH119" s="3"/>
      <c r="STI119" s="3"/>
      <c r="STJ119" s="3"/>
      <c r="STK119" s="3"/>
      <c r="STL119" s="3"/>
      <c r="STM119" s="3"/>
      <c r="STN119" s="3"/>
      <c r="STO119" s="3"/>
      <c r="STP119" s="3"/>
      <c r="STQ119" s="3"/>
      <c r="STR119" s="3"/>
      <c r="STS119" s="3"/>
      <c r="STT119" s="3"/>
      <c r="STU119" s="3"/>
      <c r="STV119" s="3"/>
      <c r="STW119" s="3"/>
      <c r="STX119" s="3"/>
      <c r="STY119" s="3"/>
      <c r="STZ119" s="3"/>
      <c r="SUA119" s="3"/>
      <c r="SUB119" s="3"/>
      <c r="SUC119" s="3"/>
      <c r="SUD119" s="3"/>
      <c r="SUE119" s="3"/>
      <c r="SUF119" s="3"/>
      <c r="SUG119" s="3"/>
      <c r="SUH119" s="3"/>
      <c r="SUI119" s="3"/>
      <c r="SUJ119" s="3"/>
      <c r="SUK119" s="3"/>
      <c r="SUL119" s="3"/>
      <c r="SUM119" s="3"/>
      <c r="SUN119" s="3"/>
      <c r="SUO119" s="3"/>
      <c r="SUP119" s="3"/>
      <c r="SUQ119" s="3"/>
      <c r="SUR119" s="3"/>
      <c r="SUS119" s="3"/>
      <c r="SUT119" s="3"/>
      <c r="SUU119" s="3"/>
      <c r="SUV119" s="3"/>
      <c r="SUW119" s="3"/>
      <c r="SUX119" s="3"/>
      <c r="SUY119" s="3"/>
      <c r="SUZ119" s="3"/>
      <c r="SVA119" s="3"/>
      <c r="SVB119" s="3"/>
      <c r="SVC119" s="3"/>
      <c r="SVD119" s="3"/>
      <c r="SVE119" s="3"/>
      <c r="SVF119" s="3"/>
      <c r="SVG119" s="3"/>
      <c r="SVH119" s="3"/>
      <c r="SVI119" s="3"/>
      <c r="SVJ119" s="3"/>
      <c r="SVK119" s="3"/>
      <c r="SVL119" s="3"/>
      <c r="SVM119" s="3"/>
      <c r="SVN119" s="3"/>
      <c r="SVO119" s="3"/>
      <c r="SVP119" s="3"/>
      <c r="SVQ119" s="3"/>
      <c r="SVR119" s="3"/>
      <c r="SVS119" s="3"/>
      <c r="SVT119" s="3"/>
      <c r="SVU119" s="3"/>
      <c r="SVV119" s="3"/>
      <c r="SVW119" s="3"/>
      <c r="SVX119" s="3"/>
      <c r="SVY119" s="3"/>
      <c r="SVZ119" s="3"/>
      <c r="SWA119" s="3"/>
      <c r="SWB119" s="3"/>
      <c r="SWC119" s="3"/>
      <c r="SWD119" s="3"/>
      <c r="SWE119" s="3"/>
      <c r="SWF119" s="3"/>
      <c r="SWG119" s="3"/>
      <c r="SWH119" s="3"/>
      <c r="SWI119" s="3"/>
      <c r="SWJ119" s="3"/>
      <c r="SWK119" s="3"/>
      <c r="SWL119" s="3"/>
      <c r="SWM119" s="3"/>
      <c r="SWN119" s="3"/>
      <c r="SWO119" s="3"/>
      <c r="SWP119" s="3"/>
      <c r="SWQ119" s="3"/>
      <c r="SWR119" s="3"/>
      <c r="SWS119" s="3"/>
      <c r="SWT119" s="3"/>
      <c r="SWU119" s="3"/>
      <c r="SWV119" s="3"/>
      <c r="SWW119" s="3"/>
      <c r="SWX119" s="3"/>
      <c r="SWY119" s="3"/>
      <c r="SWZ119" s="3"/>
      <c r="SXA119" s="3"/>
      <c r="SXB119" s="3"/>
      <c r="SXC119" s="3"/>
      <c r="SXD119" s="3"/>
      <c r="SXE119" s="3"/>
      <c r="SXF119" s="3"/>
      <c r="SXG119" s="3"/>
      <c r="SXH119" s="3"/>
      <c r="SXI119" s="3"/>
      <c r="SXJ119" s="3"/>
      <c r="SXK119" s="3"/>
      <c r="SXL119" s="3"/>
      <c r="SXM119" s="3"/>
      <c r="SXN119" s="3"/>
      <c r="SXO119" s="3"/>
      <c r="SXP119" s="3"/>
      <c r="SXQ119" s="3"/>
      <c r="SXR119" s="3"/>
      <c r="SXS119" s="3"/>
      <c r="SXT119" s="3"/>
      <c r="SXU119" s="3"/>
      <c r="SXV119" s="3"/>
      <c r="SXW119" s="3"/>
      <c r="SXX119" s="3"/>
      <c r="SXY119" s="3"/>
      <c r="SXZ119" s="3"/>
      <c r="SYA119" s="3"/>
      <c r="SYB119" s="3"/>
      <c r="SYC119" s="3"/>
      <c r="SYD119" s="3"/>
      <c r="SYE119" s="3"/>
      <c r="SYF119" s="3"/>
      <c r="SYG119" s="3"/>
      <c r="SYH119" s="3"/>
      <c r="SYI119" s="3"/>
      <c r="SYJ119" s="3"/>
      <c r="SYK119" s="3"/>
      <c r="SYL119" s="3"/>
      <c r="SYM119" s="3"/>
      <c r="SYN119" s="3"/>
      <c r="SYO119" s="3"/>
      <c r="SYP119" s="3"/>
      <c r="SYQ119" s="3"/>
      <c r="SYR119" s="3"/>
      <c r="SYS119" s="3"/>
      <c r="SYT119" s="3"/>
      <c r="SYU119" s="3"/>
      <c r="SYV119" s="3"/>
      <c r="SYW119" s="3"/>
      <c r="SYX119" s="3"/>
      <c r="SYY119" s="3"/>
      <c r="SYZ119" s="3"/>
      <c r="SZA119" s="3"/>
      <c r="SZB119" s="3"/>
      <c r="SZC119" s="3"/>
      <c r="SZD119" s="3"/>
      <c r="SZE119" s="3"/>
      <c r="SZF119" s="3"/>
      <c r="SZG119" s="3"/>
      <c r="SZH119" s="3"/>
      <c r="SZI119" s="3"/>
      <c r="SZJ119" s="3"/>
      <c r="SZK119" s="3"/>
      <c r="SZL119" s="3"/>
      <c r="SZM119" s="3"/>
      <c r="SZN119" s="3"/>
      <c r="SZO119" s="3"/>
      <c r="SZP119" s="3"/>
      <c r="SZQ119" s="3"/>
      <c r="SZR119" s="3"/>
      <c r="SZS119" s="3"/>
      <c r="SZT119" s="3"/>
      <c r="SZU119" s="3"/>
      <c r="SZV119" s="3"/>
      <c r="SZW119" s="3"/>
      <c r="SZX119" s="3"/>
      <c r="SZY119" s="3"/>
      <c r="SZZ119" s="3"/>
      <c r="TAA119" s="3"/>
      <c r="TAB119" s="3"/>
      <c r="TAC119" s="3"/>
      <c r="TAD119" s="3"/>
      <c r="TAE119" s="3"/>
      <c r="TAF119" s="3"/>
      <c r="TAG119" s="3"/>
      <c r="TAH119" s="3"/>
      <c r="TAI119" s="3"/>
      <c r="TAJ119" s="3"/>
      <c r="TAK119" s="3"/>
      <c r="TAL119" s="3"/>
      <c r="TAM119" s="3"/>
      <c r="TAN119" s="3"/>
      <c r="TAO119" s="3"/>
      <c r="TAP119" s="3"/>
      <c r="TAQ119" s="3"/>
      <c r="TAR119" s="3"/>
      <c r="TAS119" s="3"/>
      <c r="TAT119" s="3"/>
      <c r="TAU119" s="3"/>
      <c r="TAV119" s="3"/>
      <c r="TAW119" s="3"/>
      <c r="TAX119" s="3"/>
      <c r="TAY119" s="3"/>
      <c r="TAZ119" s="3"/>
      <c r="TBA119" s="3"/>
      <c r="TBB119" s="3"/>
      <c r="TBC119" s="3"/>
      <c r="TBD119" s="3"/>
      <c r="TBE119" s="3"/>
      <c r="TBF119" s="3"/>
      <c r="TBG119" s="3"/>
      <c r="TBH119" s="3"/>
      <c r="TBI119" s="3"/>
      <c r="TBJ119" s="3"/>
      <c r="TBK119" s="3"/>
      <c r="TBL119" s="3"/>
      <c r="TBM119" s="3"/>
      <c r="TBN119" s="3"/>
      <c r="TBO119" s="3"/>
      <c r="TBP119" s="3"/>
      <c r="TBQ119" s="3"/>
      <c r="TBR119" s="3"/>
      <c r="TBS119" s="3"/>
      <c r="TBT119" s="3"/>
      <c r="TBU119" s="3"/>
      <c r="TBV119" s="3"/>
      <c r="TBW119" s="3"/>
      <c r="TBX119" s="3"/>
      <c r="TBY119" s="3"/>
      <c r="TBZ119" s="3"/>
      <c r="TCA119" s="3"/>
      <c r="TCB119" s="3"/>
      <c r="TCC119" s="3"/>
      <c r="TCD119" s="3"/>
      <c r="TCE119" s="3"/>
      <c r="TCF119" s="3"/>
      <c r="TCG119" s="3"/>
      <c r="TCH119" s="3"/>
      <c r="TCI119" s="3"/>
      <c r="TCJ119" s="3"/>
      <c r="TCK119" s="3"/>
      <c r="TCL119" s="3"/>
      <c r="TCM119" s="3"/>
      <c r="TCN119" s="3"/>
      <c r="TCO119" s="3"/>
      <c r="TCP119" s="3"/>
      <c r="TCQ119" s="3"/>
      <c r="TCR119" s="3"/>
      <c r="TCS119" s="3"/>
      <c r="TCT119" s="3"/>
      <c r="TCU119" s="3"/>
      <c r="TCV119" s="3"/>
      <c r="TCW119" s="3"/>
      <c r="TCX119" s="3"/>
      <c r="TCY119" s="3"/>
      <c r="TCZ119" s="3"/>
      <c r="TDA119" s="3"/>
      <c r="TDB119" s="3"/>
      <c r="TDC119" s="3"/>
      <c r="TDD119" s="3"/>
      <c r="TDE119" s="3"/>
      <c r="TDF119" s="3"/>
      <c r="TDG119" s="3"/>
      <c r="TDH119" s="3"/>
      <c r="TDI119" s="3"/>
      <c r="TDJ119" s="3"/>
      <c r="TDK119" s="3"/>
      <c r="TDL119" s="3"/>
      <c r="TDM119" s="3"/>
      <c r="TDN119" s="3"/>
      <c r="TDO119" s="3"/>
      <c r="TDP119" s="3"/>
      <c r="TDQ119" s="3"/>
      <c r="TDR119" s="3"/>
      <c r="TDS119" s="3"/>
      <c r="TDT119" s="3"/>
      <c r="TDU119" s="3"/>
      <c r="TDV119" s="3"/>
      <c r="TDW119" s="3"/>
      <c r="TDX119" s="3"/>
      <c r="TDY119" s="3"/>
      <c r="TDZ119" s="3"/>
      <c r="TEA119" s="3"/>
      <c r="TEB119" s="3"/>
      <c r="TEC119" s="3"/>
      <c r="TED119" s="3"/>
      <c r="TEE119" s="3"/>
      <c r="TEF119" s="3"/>
      <c r="TEG119" s="3"/>
      <c r="TEH119" s="3"/>
      <c r="TEI119" s="3"/>
      <c r="TEJ119" s="3"/>
      <c r="TEK119" s="3"/>
      <c r="TEL119" s="3"/>
      <c r="TEM119" s="3"/>
      <c r="TEN119" s="3"/>
      <c r="TEO119" s="3"/>
      <c r="TEP119" s="3"/>
      <c r="TEQ119" s="3"/>
      <c r="TER119" s="3"/>
      <c r="TES119" s="3"/>
      <c r="TET119" s="3"/>
      <c r="TEU119" s="3"/>
      <c r="TEV119" s="3"/>
      <c r="TEW119" s="3"/>
      <c r="TEX119" s="3"/>
      <c r="TEY119" s="3"/>
      <c r="TEZ119" s="3"/>
      <c r="TFA119" s="3"/>
      <c r="TFB119" s="3"/>
      <c r="TFC119" s="3"/>
      <c r="TFD119" s="3"/>
      <c r="TFE119" s="3"/>
      <c r="TFF119" s="3"/>
      <c r="TFG119" s="3"/>
      <c r="TFH119" s="3"/>
      <c r="TFI119" s="3"/>
      <c r="TFJ119" s="3"/>
      <c r="TFK119" s="3"/>
      <c r="TFL119" s="3"/>
      <c r="TFM119" s="3"/>
      <c r="TFN119" s="3"/>
      <c r="TFO119" s="3"/>
      <c r="TFP119" s="3"/>
      <c r="TFQ119" s="3"/>
      <c r="TFR119" s="3"/>
      <c r="TFS119" s="3"/>
      <c r="TFT119" s="3"/>
      <c r="TFU119" s="3"/>
      <c r="TFV119" s="3"/>
      <c r="TFW119" s="3"/>
      <c r="TFX119" s="3"/>
      <c r="TFY119" s="3"/>
      <c r="TFZ119" s="3"/>
      <c r="TGA119" s="3"/>
      <c r="TGB119" s="3"/>
      <c r="TGC119" s="3"/>
      <c r="TGD119" s="3"/>
      <c r="TGE119" s="3"/>
      <c r="TGF119" s="3"/>
      <c r="TGG119" s="3"/>
      <c r="TGH119" s="3"/>
      <c r="TGI119" s="3"/>
      <c r="TGJ119" s="3"/>
      <c r="TGK119" s="3"/>
      <c r="TGL119" s="3"/>
      <c r="TGM119" s="3"/>
      <c r="TGN119" s="3"/>
      <c r="TGO119" s="3"/>
      <c r="TGP119" s="3"/>
      <c r="TGQ119" s="3"/>
      <c r="TGR119" s="3"/>
      <c r="TGS119" s="3"/>
      <c r="TGT119" s="3"/>
      <c r="TGU119" s="3"/>
      <c r="TGV119" s="3"/>
      <c r="TGW119" s="3"/>
      <c r="TGX119" s="3"/>
      <c r="TGY119" s="3"/>
      <c r="TGZ119" s="3"/>
      <c r="THA119" s="3"/>
      <c r="THB119" s="3"/>
      <c r="THC119" s="3"/>
      <c r="THD119" s="3"/>
      <c r="THE119" s="3"/>
      <c r="THF119" s="3"/>
      <c r="THG119" s="3"/>
      <c r="THH119" s="3"/>
      <c r="THI119" s="3"/>
      <c r="THJ119" s="3"/>
      <c r="THK119" s="3"/>
      <c r="THL119" s="3"/>
      <c r="THM119" s="3"/>
      <c r="THN119" s="3"/>
      <c r="THO119" s="3"/>
      <c r="THP119" s="3"/>
      <c r="THQ119" s="3"/>
      <c r="THR119" s="3"/>
      <c r="THS119" s="3"/>
      <c r="THT119" s="3"/>
      <c r="THU119" s="3"/>
      <c r="THV119" s="3"/>
      <c r="THW119" s="3"/>
      <c r="THX119" s="3"/>
      <c r="THY119" s="3"/>
      <c r="THZ119" s="3"/>
      <c r="TIA119" s="3"/>
      <c r="TIB119" s="3"/>
      <c r="TIC119" s="3"/>
      <c r="TID119" s="3"/>
      <c r="TIE119" s="3"/>
      <c r="TIF119" s="3"/>
      <c r="TIG119" s="3"/>
      <c r="TIH119" s="3"/>
      <c r="TII119" s="3"/>
      <c r="TIJ119" s="3"/>
      <c r="TIK119" s="3"/>
      <c r="TIL119" s="3"/>
      <c r="TIM119" s="3"/>
      <c r="TIN119" s="3"/>
      <c r="TIO119" s="3"/>
      <c r="TIP119" s="3"/>
      <c r="TIQ119" s="3"/>
      <c r="TIR119" s="3"/>
      <c r="TIS119" s="3"/>
      <c r="TIT119" s="3"/>
      <c r="TIU119" s="3"/>
      <c r="TIV119" s="3"/>
      <c r="TIW119" s="3"/>
      <c r="TIX119" s="3"/>
      <c r="TIY119" s="3"/>
      <c r="TIZ119" s="3"/>
      <c r="TJA119" s="3"/>
      <c r="TJB119" s="3"/>
      <c r="TJC119" s="3"/>
      <c r="TJD119" s="3"/>
      <c r="TJE119" s="3"/>
      <c r="TJF119" s="3"/>
      <c r="TJG119" s="3"/>
      <c r="TJH119" s="3"/>
      <c r="TJI119" s="3"/>
      <c r="TJJ119" s="3"/>
      <c r="TJK119" s="3"/>
      <c r="TJL119" s="3"/>
      <c r="TJM119" s="3"/>
      <c r="TJN119" s="3"/>
      <c r="TJO119" s="3"/>
      <c r="TJP119" s="3"/>
      <c r="TJQ119" s="3"/>
      <c r="TJR119" s="3"/>
      <c r="TJS119" s="3"/>
      <c r="TJT119" s="3"/>
      <c r="TJU119" s="3"/>
      <c r="TJV119" s="3"/>
      <c r="TJW119" s="3"/>
      <c r="TJX119" s="3"/>
      <c r="TJY119" s="3"/>
      <c r="TJZ119" s="3"/>
      <c r="TKA119" s="3"/>
      <c r="TKB119" s="3"/>
      <c r="TKC119" s="3"/>
      <c r="TKD119" s="3"/>
      <c r="TKE119" s="3"/>
      <c r="TKF119" s="3"/>
      <c r="TKG119" s="3"/>
      <c r="TKH119" s="3"/>
      <c r="TKI119" s="3"/>
      <c r="TKJ119" s="3"/>
      <c r="TKK119" s="3"/>
      <c r="TKL119" s="3"/>
      <c r="TKM119" s="3"/>
      <c r="TKN119" s="3"/>
      <c r="TKO119" s="3"/>
      <c r="TKP119" s="3"/>
      <c r="TKQ119" s="3"/>
      <c r="TKR119" s="3"/>
      <c r="TKS119" s="3"/>
      <c r="TKT119" s="3"/>
      <c r="TKU119" s="3"/>
      <c r="TKV119" s="3"/>
      <c r="TKW119" s="3"/>
      <c r="TKX119" s="3"/>
      <c r="TKY119" s="3"/>
      <c r="TKZ119" s="3"/>
      <c r="TLA119" s="3"/>
      <c r="TLB119" s="3"/>
      <c r="TLC119" s="3"/>
      <c r="TLD119" s="3"/>
      <c r="TLE119" s="3"/>
      <c r="TLF119" s="3"/>
      <c r="TLG119" s="3"/>
      <c r="TLH119" s="3"/>
      <c r="TLI119" s="3"/>
      <c r="TLJ119" s="3"/>
      <c r="TLK119" s="3"/>
      <c r="TLL119" s="3"/>
      <c r="TLM119" s="3"/>
      <c r="TLN119" s="3"/>
      <c r="TLO119" s="3"/>
      <c r="TLP119" s="3"/>
      <c r="TLQ119" s="3"/>
      <c r="TLR119" s="3"/>
      <c r="TLS119" s="3"/>
      <c r="TLT119" s="3"/>
      <c r="TLU119" s="3"/>
      <c r="TLV119" s="3"/>
      <c r="TLW119" s="3"/>
      <c r="TLX119" s="3"/>
      <c r="TLY119" s="3"/>
      <c r="TLZ119" s="3"/>
      <c r="TMA119" s="3"/>
      <c r="TMB119" s="3"/>
      <c r="TMC119" s="3"/>
      <c r="TMD119" s="3"/>
      <c r="TME119" s="3"/>
      <c r="TMF119" s="3"/>
      <c r="TMG119" s="3"/>
      <c r="TMH119" s="3"/>
      <c r="TMI119" s="3"/>
      <c r="TMJ119" s="3"/>
      <c r="TMK119" s="3"/>
      <c r="TML119" s="3"/>
      <c r="TMM119" s="3"/>
      <c r="TMN119" s="3"/>
      <c r="TMO119" s="3"/>
      <c r="TMP119" s="3"/>
      <c r="TMQ119" s="3"/>
      <c r="TMR119" s="3"/>
      <c r="TMS119" s="3"/>
      <c r="TMT119" s="3"/>
      <c r="TMU119" s="3"/>
      <c r="TMV119" s="3"/>
      <c r="TMW119" s="3"/>
      <c r="TMX119" s="3"/>
      <c r="TMY119" s="3"/>
      <c r="TMZ119" s="3"/>
      <c r="TNA119" s="3"/>
      <c r="TNB119" s="3"/>
      <c r="TNC119" s="3"/>
      <c r="TND119" s="3"/>
      <c r="TNE119" s="3"/>
      <c r="TNF119" s="3"/>
      <c r="TNG119" s="3"/>
      <c r="TNH119" s="3"/>
      <c r="TNI119" s="3"/>
      <c r="TNJ119" s="3"/>
      <c r="TNK119" s="3"/>
      <c r="TNL119" s="3"/>
      <c r="TNM119" s="3"/>
      <c r="TNN119" s="3"/>
      <c r="TNO119" s="3"/>
      <c r="TNP119" s="3"/>
      <c r="TNQ119" s="3"/>
      <c r="TNR119" s="3"/>
      <c r="TNS119" s="3"/>
      <c r="TNT119" s="3"/>
      <c r="TNU119" s="3"/>
      <c r="TNV119" s="3"/>
      <c r="TNW119" s="3"/>
      <c r="TNX119" s="3"/>
      <c r="TNY119" s="3"/>
      <c r="TNZ119" s="3"/>
      <c r="TOA119" s="3"/>
      <c r="TOB119" s="3"/>
      <c r="TOC119" s="3"/>
      <c r="TOD119" s="3"/>
      <c r="TOE119" s="3"/>
      <c r="TOF119" s="3"/>
      <c r="TOG119" s="3"/>
      <c r="TOH119" s="3"/>
      <c r="TOI119" s="3"/>
      <c r="TOJ119" s="3"/>
      <c r="TOK119" s="3"/>
      <c r="TOL119" s="3"/>
      <c r="TOM119" s="3"/>
      <c r="TON119" s="3"/>
      <c r="TOO119" s="3"/>
      <c r="TOP119" s="3"/>
      <c r="TOQ119" s="3"/>
      <c r="TOR119" s="3"/>
      <c r="TOS119" s="3"/>
      <c r="TOT119" s="3"/>
      <c r="TOU119" s="3"/>
      <c r="TOV119" s="3"/>
      <c r="TOW119" s="3"/>
      <c r="TOX119" s="3"/>
      <c r="TOY119" s="3"/>
      <c r="TOZ119" s="3"/>
      <c r="TPA119" s="3"/>
      <c r="TPB119" s="3"/>
      <c r="TPC119" s="3"/>
      <c r="TPD119" s="3"/>
      <c r="TPE119" s="3"/>
      <c r="TPF119" s="3"/>
      <c r="TPG119" s="3"/>
      <c r="TPH119" s="3"/>
      <c r="TPI119" s="3"/>
      <c r="TPJ119" s="3"/>
      <c r="TPK119" s="3"/>
      <c r="TPL119" s="3"/>
      <c r="TPM119" s="3"/>
      <c r="TPN119" s="3"/>
      <c r="TPO119" s="3"/>
      <c r="TPP119" s="3"/>
      <c r="TPQ119" s="3"/>
      <c r="TPR119" s="3"/>
      <c r="TPS119" s="3"/>
      <c r="TPT119" s="3"/>
      <c r="TPU119" s="3"/>
      <c r="TPV119" s="3"/>
      <c r="TPW119" s="3"/>
      <c r="TPX119" s="3"/>
      <c r="TPY119" s="3"/>
      <c r="TPZ119" s="3"/>
      <c r="TQA119" s="3"/>
      <c r="TQB119" s="3"/>
      <c r="TQC119" s="3"/>
      <c r="TQD119" s="3"/>
      <c r="TQE119" s="3"/>
      <c r="TQF119" s="3"/>
      <c r="TQG119" s="3"/>
      <c r="TQH119" s="3"/>
      <c r="TQI119" s="3"/>
      <c r="TQJ119" s="3"/>
      <c r="TQK119" s="3"/>
      <c r="TQL119" s="3"/>
      <c r="TQM119" s="3"/>
      <c r="TQN119" s="3"/>
      <c r="TQO119" s="3"/>
      <c r="TQP119" s="3"/>
      <c r="TQQ119" s="3"/>
      <c r="TQR119" s="3"/>
      <c r="TQS119" s="3"/>
      <c r="TQT119" s="3"/>
      <c r="TQU119" s="3"/>
      <c r="TQV119" s="3"/>
      <c r="TQW119" s="3"/>
      <c r="TQX119" s="3"/>
      <c r="TQY119" s="3"/>
      <c r="TQZ119" s="3"/>
      <c r="TRA119" s="3"/>
      <c r="TRB119" s="3"/>
      <c r="TRC119" s="3"/>
      <c r="TRD119" s="3"/>
      <c r="TRE119" s="3"/>
      <c r="TRF119" s="3"/>
      <c r="TRG119" s="3"/>
      <c r="TRH119" s="3"/>
      <c r="TRI119" s="3"/>
      <c r="TRJ119" s="3"/>
      <c r="TRK119" s="3"/>
      <c r="TRL119" s="3"/>
      <c r="TRM119" s="3"/>
      <c r="TRN119" s="3"/>
      <c r="TRO119" s="3"/>
      <c r="TRP119" s="3"/>
      <c r="TRQ119" s="3"/>
      <c r="TRR119" s="3"/>
      <c r="TRS119" s="3"/>
      <c r="TRT119" s="3"/>
      <c r="TRU119" s="3"/>
      <c r="TRV119" s="3"/>
      <c r="TRW119" s="3"/>
      <c r="TRX119" s="3"/>
      <c r="TRY119" s="3"/>
      <c r="TRZ119" s="3"/>
      <c r="TSA119" s="3"/>
      <c r="TSB119" s="3"/>
      <c r="TSC119" s="3"/>
      <c r="TSD119" s="3"/>
      <c r="TSE119" s="3"/>
      <c r="TSF119" s="3"/>
      <c r="TSG119" s="3"/>
      <c r="TSH119" s="3"/>
      <c r="TSI119" s="3"/>
      <c r="TSJ119" s="3"/>
      <c r="TSK119" s="3"/>
      <c r="TSL119" s="3"/>
      <c r="TSM119" s="3"/>
      <c r="TSN119" s="3"/>
      <c r="TSO119" s="3"/>
      <c r="TSP119" s="3"/>
      <c r="TSQ119" s="3"/>
      <c r="TSR119" s="3"/>
      <c r="TSS119" s="3"/>
      <c r="TST119" s="3"/>
      <c r="TSU119" s="3"/>
      <c r="TSV119" s="3"/>
      <c r="TSW119" s="3"/>
      <c r="TSX119" s="3"/>
      <c r="TSY119" s="3"/>
      <c r="TSZ119" s="3"/>
      <c r="TTA119" s="3"/>
      <c r="TTB119" s="3"/>
      <c r="TTC119" s="3"/>
      <c r="TTD119" s="3"/>
      <c r="TTE119" s="3"/>
      <c r="TTF119" s="3"/>
      <c r="TTG119" s="3"/>
      <c r="TTH119" s="3"/>
      <c r="TTI119" s="3"/>
      <c r="TTJ119" s="3"/>
      <c r="TTK119" s="3"/>
      <c r="TTL119" s="3"/>
      <c r="TTM119" s="3"/>
      <c r="TTN119" s="3"/>
      <c r="TTO119" s="3"/>
      <c r="TTP119" s="3"/>
      <c r="TTQ119" s="3"/>
      <c r="TTR119" s="3"/>
      <c r="TTS119" s="3"/>
      <c r="TTT119" s="3"/>
      <c r="TTU119" s="3"/>
      <c r="TTV119" s="3"/>
      <c r="TTW119" s="3"/>
      <c r="TTX119" s="3"/>
      <c r="TTY119" s="3"/>
      <c r="TTZ119" s="3"/>
      <c r="TUA119" s="3"/>
      <c r="TUB119" s="3"/>
      <c r="TUC119" s="3"/>
      <c r="TUD119" s="3"/>
      <c r="TUE119" s="3"/>
      <c r="TUF119" s="3"/>
      <c r="TUG119" s="3"/>
      <c r="TUH119" s="3"/>
      <c r="TUI119" s="3"/>
      <c r="TUJ119" s="3"/>
      <c r="TUK119" s="3"/>
      <c r="TUL119" s="3"/>
      <c r="TUM119" s="3"/>
      <c r="TUN119" s="3"/>
      <c r="TUO119" s="3"/>
      <c r="TUP119" s="3"/>
      <c r="TUQ119" s="3"/>
      <c r="TUR119" s="3"/>
      <c r="TUS119" s="3"/>
      <c r="TUT119" s="3"/>
      <c r="TUU119" s="3"/>
      <c r="TUV119" s="3"/>
      <c r="TUW119" s="3"/>
      <c r="TUX119" s="3"/>
      <c r="TUY119" s="3"/>
      <c r="TUZ119" s="3"/>
      <c r="TVA119" s="3"/>
      <c r="TVB119" s="3"/>
      <c r="TVC119" s="3"/>
      <c r="TVD119" s="3"/>
      <c r="TVE119" s="3"/>
      <c r="TVF119" s="3"/>
      <c r="TVG119" s="3"/>
      <c r="TVH119" s="3"/>
      <c r="TVI119" s="3"/>
      <c r="TVJ119" s="3"/>
      <c r="TVK119" s="3"/>
      <c r="TVL119" s="3"/>
      <c r="TVM119" s="3"/>
      <c r="TVN119" s="3"/>
      <c r="TVO119" s="3"/>
      <c r="TVP119" s="3"/>
      <c r="TVQ119" s="3"/>
      <c r="TVR119" s="3"/>
      <c r="TVS119" s="3"/>
      <c r="TVT119" s="3"/>
      <c r="TVU119" s="3"/>
      <c r="TVV119" s="3"/>
      <c r="TVW119" s="3"/>
      <c r="TVX119" s="3"/>
      <c r="TVY119" s="3"/>
      <c r="TVZ119" s="3"/>
      <c r="TWA119" s="3"/>
      <c r="TWB119" s="3"/>
      <c r="TWC119" s="3"/>
      <c r="TWD119" s="3"/>
      <c r="TWE119" s="3"/>
      <c r="TWF119" s="3"/>
      <c r="TWG119" s="3"/>
      <c r="TWH119" s="3"/>
      <c r="TWI119" s="3"/>
      <c r="TWJ119" s="3"/>
      <c r="TWK119" s="3"/>
      <c r="TWL119" s="3"/>
      <c r="TWM119" s="3"/>
      <c r="TWN119" s="3"/>
      <c r="TWO119" s="3"/>
      <c r="TWP119" s="3"/>
      <c r="TWQ119" s="3"/>
      <c r="TWR119" s="3"/>
      <c r="TWS119" s="3"/>
      <c r="TWT119" s="3"/>
      <c r="TWU119" s="3"/>
      <c r="TWV119" s="3"/>
      <c r="TWW119" s="3"/>
      <c r="TWX119" s="3"/>
      <c r="TWY119" s="3"/>
      <c r="TWZ119" s="3"/>
      <c r="TXA119" s="3"/>
      <c r="TXB119" s="3"/>
      <c r="TXC119" s="3"/>
      <c r="TXD119" s="3"/>
      <c r="TXE119" s="3"/>
      <c r="TXF119" s="3"/>
      <c r="TXG119" s="3"/>
      <c r="TXH119" s="3"/>
      <c r="TXI119" s="3"/>
      <c r="TXJ119" s="3"/>
      <c r="TXK119" s="3"/>
      <c r="TXL119" s="3"/>
      <c r="TXM119" s="3"/>
      <c r="TXN119" s="3"/>
      <c r="TXO119" s="3"/>
      <c r="TXP119" s="3"/>
      <c r="TXQ119" s="3"/>
      <c r="TXR119" s="3"/>
      <c r="TXS119" s="3"/>
      <c r="TXT119" s="3"/>
      <c r="TXU119" s="3"/>
      <c r="TXV119" s="3"/>
      <c r="TXW119" s="3"/>
      <c r="TXX119" s="3"/>
      <c r="TXY119" s="3"/>
      <c r="TXZ119" s="3"/>
      <c r="TYA119" s="3"/>
      <c r="TYB119" s="3"/>
      <c r="TYC119" s="3"/>
      <c r="TYD119" s="3"/>
      <c r="TYE119" s="3"/>
      <c r="TYF119" s="3"/>
      <c r="TYG119" s="3"/>
      <c r="TYH119" s="3"/>
      <c r="TYI119" s="3"/>
      <c r="TYJ119" s="3"/>
      <c r="TYK119" s="3"/>
      <c r="TYL119" s="3"/>
      <c r="TYM119" s="3"/>
      <c r="TYN119" s="3"/>
      <c r="TYO119" s="3"/>
      <c r="TYP119" s="3"/>
      <c r="TYQ119" s="3"/>
      <c r="TYR119" s="3"/>
      <c r="TYS119" s="3"/>
      <c r="TYT119" s="3"/>
      <c r="TYU119" s="3"/>
      <c r="TYV119" s="3"/>
      <c r="TYW119" s="3"/>
      <c r="TYX119" s="3"/>
      <c r="TYY119" s="3"/>
      <c r="TYZ119" s="3"/>
      <c r="TZA119" s="3"/>
      <c r="TZB119" s="3"/>
      <c r="TZC119" s="3"/>
      <c r="TZD119" s="3"/>
      <c r="TZE119" s="3"/>
      <c r="TZF119" s="3"/>
      <c r="TZG119" s="3"/>
      <c r="TZH119" s="3"/>
      <c r="TZI119" s="3"/>
      <c r="TZJ119" s="3"/>
      <c r="TZK119" s="3"/>
      <c r="TZL119" s="3"/>
      <c r="TZM119" s="3"/>
      <c r="TZN119" s="3"/>
      <c r="TZO119" s="3"/>
      <c r="TZP119" s="3"/>
      <c r="TZQ119" s="3"/>
      <c r="TZR119" s="3"/>
      <c r="TZS119" s="3"/>
      <c r="TZT119" s="3"/>
      <c r="TZU119" s="3"/>
      <c r="TZV119" s="3"/>
      <c r="TZW119" s="3"/>
      <c r="TZX119" s="3"/>
      <c r="TZY119" s="3"/>
      <c r="TZZ119" s="3"/>
      <c r="UAA119" s="3"/>
      <c r="UAB119" s="3"/>
      <c r="UAC119" s="3"/>
      <c r="UAD119" s="3"/>
      <c r="UAE119" s="3"/>
      <c r="UAF119" s="3"/>
      <c r="UAG119" s="3"/>
      <c r="UAH119" s="3"/>
      <c r="UAI119" s="3"/>
      <c r="UAJ119" s="3"/>
      <c r="UAK119" s="3"/>
      <c r="UAL119" s="3"/>
      <c r="UAM119" s="3"/>
      <c r="UAN119" s="3"/>
      <c r="UAO119" s="3"/>
      <c r="UAP119" s="3"/>
      <c r="UAQ119" s="3"/>
      <c r="UAR119" s="3"/>
      <c r="UAS119" s="3"/>
      <c r="UAT119" s="3"/>
      <c r="UAU119" s="3"/>
      <c r="UAV119" s="3"/>
      <c r="UAW119" s="3"/>
      <c r="UAX119" s="3"/>
      <c r="UAY119" s="3"/>
      <c r="UAZ119" s="3"/>
      <c r="UBA119" s="3"/>
      <c r="UBB119" s="3"/>
      <c r="UBC119" s="3"/>
      <c r="UBD119" s="3"/>
      <c r="UBE119" s="3"/>
      <c r="UBF119" s="3"/>
      <c r="UBG119" s="3"/>
      <c r="UBH119" s="3"/>
      <c r="UBI119" s="3"/>
      <c r="UBJ119" s="3"/>
      <c r="UBK119" s="3"/>
      <c r="UBL119" s="3"/>
      <c r="UBM119" s="3"/>
      <c r="UBN119" s="3"/>
      <c r="UBO119" s="3"/>
      <c r="UBP119" s="3"/>
      <c r="UBQ119" s="3"/>
      <c r="UBR119" s="3"/>
      <c r="UBS119" s="3"/>
      <c r="UBT119" s="3"/>
      <c r="UBU119" s="3"/>
      <c r="UBV119" s="3"/>
      <c r="UBW119" s="3"/>
      <c r="UBX119" s="3"/>
      <c r="UBY119" s="3"/>
      <c r="UBZ119" s="3"/>
      <c r="UCA119" s="3"/>
      <c r="UCB119" s="3"/>
      <c r="UCC119" s="3"/>
      <c r="UCD119" s="3"/>
      <c r="UCE119" s="3"/>
      <c r="UCF119" s="3"/>
      <c r="UCG119" s="3"/>
      <c r="UCH119" s="3"/>
      <c r="UCI119" s="3"/>
      <c r="UCJ119" s="3"/>
      <c r="UCK119" s="3"/>
      <c r="UCL119" s="3"/>
      <c r="UCM119" s="3"/>
      <c r="UCN119" s="3"/>
      <c r="UCO119" s="3"/>
      <c r="UCP119" s="3"/>
      <c r="UCQ119" s="3"/>
      <c r="UCR119" s="3"/>
      <c r="UCS119" s="3"/>
      <c r="UCT119" s="3"/>
      <c r="UCU119" s="3"/>
      <c r="UCV119" s="3"/>
      <c r="UCW119" s="3"/>
      <c r="UCX119" s="3"/>
      <c r="UCY119" s="3"/>
      <c r="UCZ119" s="3"/>
      <c r="UDA119" s="3"/>
      <c r="UDB119" s="3"/>
      <c r="UDC119" s="3"/>
      <c r="UDD119" s="3"/>
      <c r="UDE119" s="3"/>
      <c r="UDF119" s="3"/>
      <c r="UDG119" s="3"/>
      <c r="UDH119" s="3"/>
      <c r="UDI119" s="3"/>
      <c r="UDJ119" s="3"/>
      <c r="UDK119" s="3"/>
      <c r="UDL119" s="3"/>
      <c r="UDM119" s="3"/>
      <c r="UDN119" s="3"/>
      <c r="UDO119" s="3"/>
      <c r="UDP119" s="3"/>
      <c r="UDQ119" s="3"/>
      <c r="UDR119" s="3"/>
      <c r="UDS119" s="3"/>
      <c r="UDT119" s="3"/>
      <c r="UDU119" s="3"/>
      <c r="UDV119" s="3"/>
      <c r="UDW119" s="3"/>
      <c r="UDX119" s="3"/>
      <c r="UDY119" s="3"/>
      <c r="UDZ119" s="3"/>
      <c r="UEA119" s="3"/>
      <c r="UEB119" s="3"/>
      <c r="UEC119" s="3"/>
      <c r="UED119" s="3"/>
      <c r="UEE119" s="3"/>
      <c r="UEF119" s="3"/>
      <c r="UEG119" s="3"/>
      <c r="UEH119" s="3"/>
      <c r="UEI119" s="3"/>
      <c r="UEJ119" s="3"/>
      <c r="UEK119" s="3"/>
      <c r="UEL119" s="3"/>
      <c r="UEM119" s="3"/>
      <c r="UEN119" s="3"/>
      <c r="UEO119" s="3"/>
      <c r="UEP119" s="3"/>
      <c r="UEQ119" s="3"/>
      <c r="UER119" s="3"/>
      <c r="UES119" s="3"/>
      <c r="UET119" s="3"/>
      <c r="UEU119" s="3"/>
      <c r="UEV119" s="3"/>
      <c r="UEW119" s="3"/>
      <c r="UEX119" s="3"/>
      <c r="UEY119" s="3"/>
      <c r="UEZ119" s="3"/>
      <c r="UFA119" s="3"/>
      <c r="UFB119" s="3"/>
      <c r="UFC119" s="3"/>
      <c r="UFD119" s="3"/>
      <c r="UFE119" s="3"/>
      <c r="UFF119" s="3"/>
      <c r="UFG119" s="3"/>
      <c r="UFH119" s="3"/>
      <c r="UFI119" s="3"/>
      <c r="UFJ119" s="3"/>
      <c r="UFK119" s="3"/>
      <c r="UFL119" s="3"/>
      <c r="UFM119" s="3"/>
      <c r="UFN119" s="3"/>
      <c r="UFO119" s="3"/>
      <c r="UFP119" s="3"/>
      <c r="UFQ119" s="3"/>
      <c r="UFR119" s="3"/>
      <c r="UFS119" s="3"/>
      <c r="UFT119" s="3"/>
      <c r="UFU119" s="3"/>
      <c r="UFV119" s="3"/>
      <c r="UFW119" s="3"/>
      <c r="UFX119" s="3"/>
      <c r="UFY119" s="3"/>
      <c r="UFZ119" s="3"/>
      <c r="UGA119" s="3"/>
      <c r="UGB119" s="3"/>
      <c r="UGC119" s="3"/>
      <c r="UGD119" s="3"/>
      <c r="UGE119" s="3"/>
      <c r="UGF119" s="3"/>
      <c r="UGG119" s="3"/>
      <c r="UGH119" s="3"/>
      <c r="UGI119" s="3"/>
      <c r="UGJ119" s="3"/>
      <c r="UGK119" s="3"/>
      <c r="UGL119" s="3"/>
      <c r="UGM119" s="3"/>
      <c r="UGN119" s="3"/>
      <c r="UGO119" s="3"/>
      <c r="UGP119" s="3"/>
      <c r="UGQ119" s="3"/>
      <c r="UGR119" s="3"/>
      <c r="UGS119" s="3"/>
      <c r="UGT119" s="3"/>
      <c r="UGU119" s="3"/>
      <c r="UGV119" s="3"/>
      <c r="UGW119" s="3"/>
      <c r="UGX119" s="3"/>
      <c r="UGY119" s="3"/>
      <c r="UGZ119" s="3"/>
      <c r="UHA119" s="3"/>
      <c r="UHB119" s="3"/>
      <c r="UHC119" s="3"/>
      <c r="UHD119" s="3"/>
      <c r="UHE119" s="3"/>
      <c r="UHF119" s="3"/>
      <c r="UHG119" s="3"/>
      <c r="UHH119" s="3"/>
      <c r="UHI119" s="3"/>
      <c r="UHJ119" s="3"/>
      <c r="UHK119" s="3"/>
      <c r="UHL119" s="3"/>
      <c r="UHM119" s="3"/>
      <c r="UHN119" s="3"/>
      <c r="UHO119" s="3"/>
      <c r="UHP119" s="3"/>
      <c r="UHQ119" s="3"/>
      <c r="UHR119" s="3"/>
      <c r="UHS119" s="3"/>
      <c r="UHT119" s="3"/>
      <c r="UHU119" s="3"/>
      <c r="UHV119" s="3"/>
      <c r="UHW119" s="3"/>
      <c r="UHX119" s="3"/>
      <c r="UHY119" s="3"/>
      <c r="UHZ119" s="3"/>
      <c r="UIA119" s="3"/>
      <c r="UIB119" s="3"/>
      <c r="UIC119" s="3"/>
      <c r="UID119" s="3"/>
      <c r="UIE119" s="3"/>
      <c r="UIF119" s="3"/>
      <c r="UIG119" s="3"/>
      <c r="UIH119" s="3"/>
      <c r="UII119" s="3"/>
      <c r="UIJ119" s="3"/>
      <c r="UIK119" s="3"/>
      <c r="UIL119" s="3"/>
      <c r="UIM119" s="3"/>
      <c r="UIN119" s="3"/>
      <c r="UIO119" s="3"/>
      <c r="UIP119" s="3"/>
      <c r="UIQ119" s="3"/>
      <c r="UIR119" s="3"/>
      <c r="UIS119" s="3"/>
      <c r="UIT119" s="3"/>
      <c r="UIU119" s="3"/>
      <c r="UIV119" s="3"/>
      <c r="UIW119" s="3"/>
      <c r="UIX119" s="3"/>
      <c r="UIY119" s="3"/>
      <c r="UIZ119" s="3"/>
      <c r="UJA119" s="3"/>
      <c r="UJB119" s="3"/>
      <c r="UJC119" s="3"/>
      <c r="UJD119" s="3"/>
      <c r="UJE119" s="3"/>
      <c r="UJF119" s="3"/>
      <c r="UJG119" s="3"/>
      <c r="UJH119" s="3"/>
      <c r="UJI119" s="3"/>
      <c r="UJJ119" s="3"/>
      <c r="UJK119" s="3"/>
      <c r="UJL119" s="3"/>
      <c r="UJM119" s="3"/>
      <c r="UJN119" s="3"/>
      <c r="UJO119" s="3"/>
      <c r="UJP119" s="3"/>
      <c r="UJQ119" s="3"/>
      <c r="UJR119" s="3"/>
      <c r="UJS119" s="3"/>
      <c r="UJT119" s="3"/>
      <c r="UJU119" s="3"/>
      <c r="UJV119" s="3"/>
      <c r="UJW119" s="3"/>
      <c r="UJX119" s="3"/>
      <c r="UJY119" s="3"/>
      <c r="UJZ119" s="3"/>
      <c r="UKA119" s="3"/>
      <c r="UKB119" s="3"/>
      <c r="UKC119" s="3"/>
      <c r="UKD119" s="3"/>
      <c r="UKE119" s="3"/>
      <c r="UKF119" s="3"/>
      <c r="UKG119" s="3"/>
      <c r="UKH119" s="3"/>
      <c r="UKI119" s="3"/>
      <c r="UKJ119" s="3"/>
      <c r="UKK119" s="3"/>
      <c r="UKL119" s="3"/>
      <c r="UKM119" s="3"/>
      <c r="UKN119" s="3"/>
      <c r="UKO119" s="3"/>
      <c r="UKP119" s="3"/>
      <c r="UKQ119" s="3"/>
      <c r="UKR119" s="3"/>
      <c r="UKS119" s="3"/>
      <c r="UKT119" s="3"/>
      <c r="UKU119" s="3"/>
      <c r="UKV119" s="3"/>
      <c r="UKW119" s="3"/>
      <c r="UKX119" s="3"/>
      <c r="UKY119" s="3"/>
      <c r="UKZ119" s="3"/>
      <c r="ULA119" s="3"/>
      <c r="ULB119" s="3"/>
      <c r="ULC119" s="3"/>
      <c r="ULD119" s="3"/>
      <c r="ULE119" s="3"/>
      <c r="ULF119" s="3"/>
      <c r="ULG119" s="3"/>
      <c r="ULH119" s="3"/>
      <c r="ULI119" s="3"/>
      <c r="ULJ119" s="3"/>
      <c r="ULK119" s="3"/>
      <c r="ULL119" s="3"/>
      <c r="ULM119" s="3"/>
      <c r="ULN119" s="3"/>
      <c r="ULO119" s="3"/>
      <c r="ULP119" s="3"/>
      <c r="ULQ119" s="3"/>
      <c r="ULR119" s="3"/>
      <c r="ULS119" s="3"/>
      <c r="ULT119" s="3"/>
      <c r="ULU119" s="3"/>
      <c r="ULV119" s="3"/>
      <c r="ULW119" s="3"/>
      <c r="ULX119" s="3"/>
      <c r="ULY119" s="3"/>
      <c r="ULZ119" s="3"/>
      <c r="UMA119" s="3"/>
      <c r="UMB119" s="3"/>
      <c r="UMC119" s="3"/>
      <c r="UMD119" s="3"/>
      <c r="UME119" s="3"/>
      <c r="UMF119" s="3"/>
      <c r="UMG119" s="3"/>
      <c r="UMH119" s="3"/>
      <c r="UMI119" s="3"/>
      <c r="UMJ119" s="3"/>
      <c r="UMK119" s="3"/>
      <c r="UML119" s="3"/>
      <c r="UMM119" s="3"/>
      <c r="UMN119" s="3"/>
      <c r="UMO119" s="3"/>
      <c r="UMP119" s="3"/>
      <c r="UMQ119" s="3"/>
      <c r="UMR119" s="3"/>
      <c r="UMS119" s="3"/>
      <c r="UMT119" s="3"/>
      <c r="UMU119" s="3"/>
      <c r="UMV119" s="3"/>
      <c r="UMW119" s="3"/>
      <c r="UMX119" s="3"/>
      <c r="UMY119" s="3"/>
      <c r="UMZ119" s="3"/>
      <c r="UNA119" s="3"/>
      <c r="UNB119" s="3"/>
      <c r="UNC119" s="3"/>
      <c r="UND119" s="3"/>
      <c r="UNE119" s="3"/>
      <c r="UNF119" s="3"/>
      <c r="UNG119" s="3"/>
      <c r="UNH119" s="3"/>
      <c r="UNI119" s="3"/>
      <c r="UNJ119" s="3"/>
      <c r="UNK119" s="3"/>
      <c r="UNL119" s="3"/>
      <c r="UNM119" s="3"/>
      <c r="UNN119" s="3"/>
      <c r="UNO119" s="3"/>
      <c r="UNP119" s="3"/>
      <c r="UNQ119" s="3"/>
      <c r="UNR119" s="3"/>
      <c r="UNS119" s="3"/>
      <c r="UNT119" s="3"/>
      <c r="UNU119" s="3"/>
      <c r="UNV119" s="3"/>
      <c r="UNW119" s="3"/>
      <c r="UNX119" s="3"/>
      <c r="UNY119" s="3"/>
      <c r="UNZ119" s="3"/>
      <c r="UOA119" s="3"/>
      <c r="UOB119" s="3"/>
      <c r="UOC119" s="3"/>
      <c r="UOD119" s="3"/>
      <c r="UOE119" s="3"/>
      <c r="UOF119" s="3"/>
      <c r="UOG119" s="3"/>
      <c r="UOH119" s="3"/>
      <c r="UOI119" s="3"/>
      <c r="UOJ119" s="3"/>
      <c r="UOK119" s="3"/>
      <c r="UOL119" s="3"/>
      <c r="UOM119" s="3"/>
      <c r="UON119" s="3"/>
      <c r="UOO119" s="3"/>
      <c r="UOP119" s="3"/>
      <c r="UOQ119" s="3"/>
      <c r="UOR119" s="3"/>
      <c r="UOS119" s="3"/>
      <c r="UOT119" s="3"/>
      <c r="UOU119" s="3"/>
      <c r="UOV119" s="3"/>
      <c r="UOW119" s="3"/>
      <c r="UOX119" s="3"/>
      <c r="UOY119" s="3"/>
      <c r="UOZ119" s="3"/>
      <c r="UPA119" s="3"/>
      <c r="UPB119" s="3"/>
      <c r="UPC119" s="3"/>
      <c r="UPD119" s="3"/>
      <c r="UPE119" s="3"/>
      <c r="UPF119" s="3"/>
      <c r="UPG119" s="3"/>
      <c r="UPH119" s="3"/>
      <c r="UPI119" s="3"/>
      <c r="UPJ119" s="3"/>
      <c r="UPK119" s="3"/>
      <c r="UPL119" s="3"/>
      <c r="UPM119" s="3"/>
      <c r="UPN119" s="3"/>
      <c r="UPO119" s="3"/>
      <c r="UPP119" s="3"/>
      <c r="UPQ119" s="3"/>
      <c r="UPR119" s="3"/>
      <c r="UPS119" s="3"/>
      <c r="UPT119" s="3"/>
      <c r="UPU119" s="3"/>
      <c r="UPV119" s="3"/>
      <c r="UPW119" s="3"/>
      <c r="UPX119" s="3"/>
      <c r="UPY119" s="3"/>
      <c r="UPZ119" s="3"/>
      <c r="UQA119" s="3"/>
      <c r="UQB119" s="3"/>
      <c r="UQC119" s="3"/>
      <c r="UQD119" s="3"/>
      <c r="UQE119" s="3"/>
      <c r="UQF119" s="3"/>
      <c r="UQG119" s="3"/>
      <c r="UQH119" s="3"/>
      <c r="UQI119" s="3"/>
      <c r="UQJ119" s="3"/>
      <c r="UQK119" s="3"/>
      <c r="UQL119" s="3"/>
      <c r="UQM119" s="3"/>
      <c r="UQN119" s="3"/>
      <c r="UQO119" s="3"/>
      <c r="UQP119" s="3"/>
      <c r="UQQ119" s="3"/>
      <c r="UQR119" s="3"/>
      <c r="UQS119" s="3"/>
      <c r="UQT119" s="3"/>
      <c r="UQU119" s="3"/>
      <c r="UQV119" s="3"/>
      <c r="UQW119" s="3"/>
      <c r="UQX119" s="3"/>
      <c r="UQY119" s="3"/>
      <c r="UQZ119" s="3"/>
      <c r="URA119" s="3"/>
      <c r="URB119" s="3"/>
      <c r="URC119" s="3"/>
      <c r="URD119" s="3"/>
      <c r="URE119" s="3"/>
      <c r="URF119" s="3"/>
      <c r="URG119" s="3"/>
      <c r="URH119" s="3"/>
      <c r="URI119" s="3"/>
      <c r="URJ119" s="3"/>
      <c r="URK119" s="3"/>
      <c r="URL119" s="3"/>
      <c r="URM119" s="3"/>
      <c r="URN119" s="3"/>
      <c r="URO119" s="3"/>
      <c r="URP119" s="3"/>
      <c r="URQ119" s="3"/>
      <c r="URR119" s="3"/>
      <c r="URS119" s="3"/>
      <c r="URT119" s="3"/>
      <c r="URU119" s="3"/>
      <c r="URV119" s="3"/>
      <c r="URW119" s="3"/>
      <c r="URX119" s="3"/>
      <c r="URY119" s="3"/>
      <c r="URZ119" s="3"/>
      <c r="USA119" s="3"/>
      <c r="USB119" s="3"/>
      <c r="USC119" s="3"/>
      <c r="USD119" s="3"/>
      <c r="USE119" s="3"/>
      <c r="USF119" s="3"/>
      <c r="USG119" s="3"/>
      <c r="USH119" s="3"/>
      <c r="USI119" s="3"/>
      <c r="USJ119" s="3"/>
      <c r="USK119" s="3"/>
      <c r="USL119" s="3"/>
      <c r="USM119" s="3"/>
      <c r="USN119" s="3"/>
      <c r="USO119" s="3"/>
      <c r="USP119" s="3"/>
      <c r="USQ119" s="3"/>
      <c r="USR119" s="3"/>
      <c r="USS119" s="3"/>
      <c r="UST119" s="3"/>
      <c r="USU119" s="3"/>
      <c r="USV119" s="3"/>
      <c r="USW119" s="3"/>
      <c r="USX119" s="3"/>
      <c r="USY119" s="3"/>
      <c r="USZ119" s="3"/>
      <c r="UTA119" s="3"/>
      <c r="UTB119" s="3"/>
      <c r="UTC119" s="3"/>
      <c r="UTD119" s="3"/>
      <c r="UTE119" s="3"/>
      <c r="UTF119" s="3"/>
      <c r="UTG119" s="3"/>
      <c r="UTH119" s="3"/>
      <c r="UTI119" s="3"/>
      <c r="UTJ119" s="3"/>
      <c r="UTK119" s="3"/>
      <c r="UTL119" s="3"/>
      <c r="UTM119" s="3"/>
      <c r="UTN119" s="3"/>
      <c r="UTO119" s="3"/>
      <c r="UTP119" s="3"/>
      <c r="UTQ119" s="3"/>
      <c r="UTR119" s="3"/>
      <c r="UTS119" s="3"/>
      <c r="UTT119" s="3"/>
      <c r="UTU119" s="3"/>
      <c r="UTV119" s="3"/>
      <c r="UTW119" s="3"/>
      <c r="UTX119" s="3"/>
      <c r="UTY119" s="3"/>
      <c r="UTZ119" s="3"/>
      <c r="UUA119" s="3"/>
      <c r="UUB119" s="3"/>
      <c r="UUC119" s="3"/>
      <c r="UUD119" s="3"/>
      <c r="UUE119" s="3"/>
      <c r="UUF119" s="3"/>
      <c r="UUG119" s="3"/>
      <c r="UUH119" s="3"/>
      <c r="UUI119" s="3"/>
      <c r="UUJ119" s="3"/>
      <c r="UUK119" s="3"/>
      <c r="UUL119" s="3"/>
      <c r="UUM119" s="3"/>
      <c r="UUN119" s="3"/>
      <c r="UUO119" s="3"/>
      <c r="UUP119" s="3"/>
      <c r="UUQ119" s="3"/>
      <c r="UUR119" s="3"/>
      <c r="UUS119" s="3"/>
      <c r="UUT119" s="3"/>
      <c r="UUU119" s="3"/>
      <c r="UUV119" s="3"/>
      <c r="UUW119" s="3"/>
      <c r="UUX119" s="3"/>
      <c r="UUY119" s="3"/>
      <c r="UUZ119" s="3"/>
      <c r="UVA119" s="3"/>
      <c r="UVB119" s="3"/>
      <c r="UVC119" s="3"/>
      <c r="UVD119" s="3"/>
      <c r="UVE119" s="3"/>
      <c r="UVF119" s="3"/>
      <c r="UVG119" s="3"/>
      <c r="UVH119" s="3"/>
      <c r="UVI119" s="3"/>
      <c r="UVJ119" s="3"/>
      <c r="UVK119" s="3"/>
      <c r="UVL119" s="3"/>
      <c r="UVM119" s="3"/>
      <c r="UVN119" s="3"/>
      <c r="UVO119" s="3"/>
      <c r="UVP119" s="3"/>
      <c r="UVQ119" s="3"/>
      <c r="UVR119" s="3"/>
      <c r="UVS119" s="3"/>
      <c r="UVT119" s="3"/>
      <c r="UVU119" s="3"/>
      <c r="UVV119" s="3"/>
      <c r="UVW119" s="3"/>
      <c r="UVX119" s="3"/>
      <c r="UVY119" s="3"/>
      <c r="UVZ119" s="3"/>
      <c r="UWA119" s="3"/>
      <c r="UWB119" s="3"/>
      <c r="UWC119" s="3"/>
      <c r="UWD119" s="3"/>
      <c r="UWE119" s="3"/>
      <c r="UWF119" s="3"/>
      <c r="UWG119" s="3"/>
      <c r="UWH119" s="3"/>
      <c r="UWI119" s="3"/>
      <c r="UWJ119" s="3"/>
      <c r="UWK119" s="3"/>
      <c r="UWL119" s="3"/>
      <c r="UWM119" s="3"/>
      <c r="UWN119" s="3"/>
      <c r="UWO119" s="3"/>
      <c r="UWP119" s="3"/>
      <c r="UWQ119" s="3"/>
      <c r="UWR119" s="3"/>
      <c r="UWS119" s="3"/>
      <c r="UWT119" s="3"/>
      <c r="UWU119" s="3"/>
      <c r="UWV119" s="3"/>
      <c r="UWW119" s="3"/>
      <c r="UWX119" s="3"/>
      <c r="UWY119" s="3"/>
      <c r="UWZ119" s="3"/>
      <c r="UXA119" s="3"/>
      <c r="UXB119" s="3"/>
      <c r="UXC119" s="3"/>
      <c r="UXD119" s="3"/>
      <c r="UXE119" s="3"/>
      <c r="UXF119" s="3"/>
      <c r="UXG119" s="3"/>
      <c r="UXH119" s="3"/>
      <c r="UXI119" s="3"/>
      <c r="UXJ119" s="3"/>
      <c r="UXK119" s="3"/>
      <c r="UXL119" s="3"/>
      <c r="UXM119" s="3"/>
      <c r="UXN119" s="3"/>
      <c r="UXO119" s="3"/>
      <c r="UXP119" s="3"/>
      <c r="UXQ119" s="3"/>
      <c r="UXR119" s="3"/>
      <c r="UXS119" s="3"/>
      <c r="UXT119" s="3"/>
      <c r="UXU119" s="3"/>
      <c r="UXV119" s="3"/>
      <c r="UXW119" s="3"/>
      <c r="UXX119" s="3"/>
      <c r="UXY119" s="3"/>
      <c r="UXZ119" s="3"/>
      <c r="UYA119" s="3"/>
      <c r="UYB119" s="3"/>
      <c r="UYC119" s="3"/>
      <c r="UYD119" s="3"/>
      <c r="UYE119" s="3"/>
      <c r="UYF119" s="3"/>
      <c r="UYG119" s="3"/>
      <c r="UYH119" s="3"/>
      <c r="UYI119" s="3"/>
      <c r="UYJ119" s="3"/>
      <c r="UYK119" s="3"/>
      <c r="UYL119" s="3"/>
      <c r="UYM119" s="3"/>
      <c r="UYN119" s="3"/>
      <c r="UYO119" s="3"/>
      <c r="UYP119" s="3"/>
      <c r="UYQ119" s="3"/>
      <c r="UYR119" s="3"/>
      <c r="UYS119" s="3"/>
      <c r="UYT119" s="3"/>
      <c r="UYU119" s="3"/>
      <c r="UYV119" s="3"/>
      <c r="UYW119" s="3"/>
      <c r="UYX119" s="3"/>
      <c r="UYY119" s="3"/>
      <c r="UYZ119" s="3"/>
      <c r="UZA119" s="3"/>
      <c r="UZB119" s="3"/>
      <c r="UZC119" s="3"/>
      <c r="UZD119" s="3"/>
      <c r="UZE119" s="3"/>
      <c r="UZF119" s="3"/>
      <c r="UZG119" s="3"/>
      <c r="UZH119" s="3"/>
      <c r="UZI119" s="3"/>
      <c r="UZJ119" s="3"/>
      <c r="UZK119" s="3"/>
      <c r="UZL119" s="3"/>
      <c r="UZM119" s="3"/>
      <c r="UZN119" s="3"/>
      <c r="UZO119" s="3"/>
      <c r="UZP119" s="3"/>
      <c r="UZQ119" s="3"/>
      <c r="UZR119" s="3"/>
      <c r="UZS119" s="3"/>
      <c r="UZT119" s="3"/>
      <c r="UZU119" s="3"/>
      <c r="UZV119" s="3"/>
      <c r="UZW119" s="3"/>
      <c r="UZX119" s="3"/>
      <c r="UZY119" s="3"/>
      <c r="UZZ119" s="3"/>
      <c r="VAA119" s="3"/>
      <c r="VAB119" s="3"/>
      <c r="VAC119" s="3"/>
      <c r="VAD119" s="3"/>
      <c r="VAE119" s="3"/>
      <c r="VAF119" s="3"/>
      <c r="VAG119" s="3"/>
      <c r="VAH119" s="3"/>
      <c r="VAI119" s="3"/>
      <c r="VAJ119" s="3"/>
      <c r="VAK119" s="3"/>
      <c r="VAL119" s="3"/>
      <c r="VAM119" s="3"/>
      <c r="VAN119" s="3"/>
      <c r="VAO119" s="3"/>
      <c r="VAP119" s="3"/>
      <c r="VAQ119" s="3"/>
      <c r="VAR119" s="3"/>
      <c r="VAS119" s="3"/>
      <c r="VAT119" s="3"/>
      <c r="VAU119" s="3"/>
      <c r="VAV119" s="3"/>
      <c r="VAW119" s="3"/>
      <c r="VAX119" s="3"/>
      <c r="VAY119" s="3"/>
      <c r="VAZ119" s="3"/>
      <c r="VBA119" s="3"/>
      <c r="VBB119" s="3"/>
      <c r="VBC119" s="3"/>
      <c r="VBD119" s="3"/>
      <c r="VBE119" s="3"/>
      <c r="VBF119" s="3"/>
      <c r="VBG119" s="3"/>
      <c r="VBH119" s="3"/>
      <c r="VBI119" s="3"/>
      <c r="VBJ119" s="3"/>
      <c r="VBK119" s="3"/>
      <c r="VBL119" s="3"/>
      <c r="VBM119" s="3"/>
      <c r="VBN119" s="3"/>
      <c r="VBO119" s="3"/>
      <c r="VBP119" s="3"/>
      <c r="VBQ119" s="3"/>
      <c r="VBR119" s="3"/>
      <c r="VBS119" s="3"/>
      <c r="VBT119" s="3"/>
      <c r="VBU119" s="3"/>
      <c r="VBV119" s="3"/>
      <c r="VBW119" s="3"/>
      <c r="VBX119" s="3"/>
      <c r="VBY119" s="3"/>
      <c r="VBZ119" s="3"/>
      <c r="VCA119" s="3"/>
      <c r="VCB119" s="3"/>
      <c r="VCC119" s="3"/>
      <c r="VCD119" s="3"/>
      <c r="VCE119" s="3"/>
      <c r="VCF119" s="3"/>
      <c r="VCG119" s="3"/>
      <c r="VCH119" s="3"/>
      <c r="VCI119" s="3"/>
      <c r="VCJ119" s="3"/>
      <c r="VCK119" s="3"/>
      <c r="VCL119" s="3"/>
      <c r="VCM119" s="3"/>
      <c r="VCN119" s="3"/>
      <c r="VCO119" s="3"/>
      <c r="VCP119" s="3"/>
      <c r="VCQ119" s="3"/>
      <c r="VCR119" s="3"/>
      <c r="VCS119" s="3"/>
      <c r="VCT119" s="3"/>
      <c r="VCU119" s="3"/>
      <c r="VCV119" s="3"/>
      <c r="VCW119" s="3"/>
      <c r="VCX119" s="3"/>
      <c r="VCY119" s="3"/>
      <c r="VCZ119" s="3"/>
      <c r="VDA119" s="3"/>
      <c r="VDB119" s="3"/>
      <c r="VDC119" s="3"/>
      <c r="VDD119" s="3"/>
      <c r="VDE119" s="3"/>
      <c r="VDF119" s="3"/>
      <c r="VDG119" s="3"/>
      <c r="VDH119" s="3"/>
      <c r="VDI119" s="3"/>
      <c r="VDJ119" s="3"/>
      <c r="VDK119" s="3"/>
      <c r="VDL119" s="3"/>
      <c r="VDM119" s="3"/>
      <c r="VDN119" s="3"/>
      <c r="VDO119" s="3"/>
      <c r="VDP119" s="3"/>
      <c r="VDQ119" s="3"/>
      <c r="VDR119" s="3"/>
      <c r="VDS119" s="3"/>
      <c r="VDT119" s="3"/>
      <c r="VDU119" s="3"/>
      <c r="VDV119" s="3"/>
      <c r="VDW119" s="3"/>
      <c r="VDX119" s="3"/>
      <c r="VDY119" s="3"/>
      <c r="VDZ119" s="3"/>
      <c r="VEA119" s="3"/>
      <c r="VEB119" s="3"/>
      <c r="VEC119" s="3"/>
      <c r="VED119" s="3"/>
      <c r="VEE119" s="3"/>
      <c r="VEF119" s="3"/>
      <c r="VEG119" s="3"/>
      <c r="VEH119" s="3"/>
      <c r="VEI119" s="3"/>
      <c r="VEJ119" s="3"/>
      <c r="VEK119" s="3"/>
      <c r="VEL119" s="3"/>
      <c r="VEM119" s="3"/>
      <c r="VEN119" s="3"/>
      <c r="VEO119" s="3"/>
      <c r="VEP119" s="3"/>
      <c r="VEQ119" s="3"/>
      <c r="VER119" s="3"/>
      <c r="VES119" s="3"/>
      <c r="VET119" s="3"/>
      <c r="VEU119" s="3"/>
      <c r="VEV119" s="3"/>
      <c r="VEW119" s="3"/>
      <c r="VEX119" s="3"/>
      <c r="VEY119" s="3"/>
      <c r="VEZ119" s="3"/>
      <c r="VFA119" s="3"/>
      <c r="VFB119" s="3"/>
      <c r="VFC119" s="3"/>
      <c r="VFD119" s="3"/>
      <c r="VFE119" s="3"/>
      <c r="VFF119" s="3"/>
      <c r="VFG119" s="3"/>
      <c r="VFH119" s="3"/>
      <c r="VFI119" s="3"/>
      <c r="VFJ119" s="3"/>
      <c r="VFK119" s="3"/>
      <c r="VFL119" s="3"/>
      <c r="VFM119" s="3"/>
      <c r="VFN119" s="3"/>
      <c r="VFO119" s="3"/>
      <c r="VFP119" s="3"/>
      <c r="VFQ119" s="3"/>
      <c r="VFR119" s="3"/>
      <c r="VFS119" s="3"/>
      <c r="VFT119" s="3"/>
      <c r="VFU119" s="3"/>
      <c r="VFV119" s="3"/>
      <c r="VFW119" s="3"/>
      <c r="VFX119" s="3"/>
      <c r="VFY119" s="3"/>
      <c r="VFZ119" s="3"/>
      <c r="VGA119" s="3"/>
      <c r="VGB119" s="3"/>
      <c r="VGC119" s="3"/>
      <c r="VGD119" s="3"/>
      <c r="VGE119" s="3"/>
      <c r="VGF119" s="3"/>
      <c r="VGG119" s="3"/>
      <c r="VGH119" s="3"/>
      <c r="VGI119" s="3"/>
      <c r="VGJ119" s="3"/>
      <c r="VGK119" s="3"/>
      <c r="VGL119" s="3"/>
      <c r="VGM119" s="3"/>
      <c r="VGN119" s="3"/>
      <c r="VGO119" s="3"/>
      <c r="VGP119" s="3"/>
      <c r="VGQ119" s="3"/>
      <c r="VGR119" s="3"/>
      <c r="VGS119" s="3"/>
      <c r="VGT119" s="3"/>
      <c r="VGU119" s="3"/>
      <c r="VGV119" s="3"/>
      <c r="VGW119" s="3"/>
      <c r="VGX119" s="3"/>
      <c r="VGY119" s="3"/>
      <c r="VGZ119" s="3"/>
      <c r="VHA119" s="3"/>
      <c r="VHB119" s="3"/>
      <c r="VHC119" s="3"/>
      <c r="VHD119" s="3"/>
      <c r="VHE119" s="3"/>
      <c r="VHF119" s="3"/>
      <c r="VHG119" s="3"/>
      <c r="VHH119" s="3"/>
      <c r="VHI119" s="3"/>
      <c r="VHJ119" s="3"/>
      <c r="VHK119" s="3"/>
      <c r="VHL119" s="3"/>
      <c r="VHM119" s="3"/>
      <c r="VHN119" s="3"/>
      <c r="VHO119" s="3"/>
      <c r="VHP119" s="3"/>
      <c r="VHQ119" s="3"/>
      <c r="VHR119" s="3"/>
      <c r="VHS119" s="3"/>
      <c r="VHT119" s="3"/>
      <c r="VHU119" s="3"/>
      <c r="VHV119" s="3"/>
      <c r="VHW119" s="3"/>
      <c r="VHX119" s="3"/>
      <c r="VHY119" s="3"/>
      <c r="VHZ119" s="3"/>
      <c r="VIA119" s="3"/>
      <c r="VIB119" s="3"/>
      <c r="VIC119" s="3"/>
      <c r="VID119" s="3"/>
      <c r="VIE119" s="3"/>
      <c r="VIF119" s="3"/>
      <c r="VIG119" s="3"/>
      <c r="VIH119" s="3"/>
      <c r="VII119" s="3"/>
      <c r="VIJ119" s="3"/>
      <c r="VIK119" s="3"/>
      <c r="VIL119" s="3"/>
      <c r="VIM119" s="3"/>
      <c r="VIN119" s="3"/>
      <c r="VIO119" s="3"/>
      <c r="VIP119" s="3"/>
      <c r="VIQ119" s="3"/>
      <c r="VIR119" s="3"/>
      <c r="VIS119" s="3"/>
      <c r="VIT119" s="3"/>
      <c r="VIU119" s="3"/>
      <c r="VIV119" s="3"/>
      <c r="VIW119" s="3"/>
      <c r="VIX119" s="3"/>
      <c r="VIY119" s="3"/>
      <c r="VIZ119" s="3"/>
      <c r="VJA119" s="3"/>
      <c r="VJB119" s="3"/>
      <c r="VJC119" s="3"/>
      <c r="VJD119" s="3"/>
      <c r="VJE119" s="3"/>
      <c r="VJF119" s="3"/>
      <c r="VJG119" s="3"/>
      <c r="VJH119" s="3"/>
      <c r="VJI119" s="3"/>
      <c r="VJJ119" s="3"/>
      <c r="VJK119" s="3"/>
      <c r="VJL119" s="3"/>
      <c r="VJM119" s="3"/>
      <c r="VJN119" s="3"/>
      <c r="VJO119" s="3"/>
      <c r="VJP119" s="3"/>
      <c r="VJQ119" s="3"/>
      <c r="VJR119" s="3"/>
      <c r="VJS119" s="3"/>
      <c r="VJT119" s="3"/>
      <c r="VJU119" s="3"/>
      <c r="VJV119" s="3"/>
      <c r="VJW119" s="3"/>
      <c r="VJX119" s="3"/>
      <c r="VJY119" s="3"/>
      <c r="VJZ119" s="3"/>
      <c r="VKA119" s="3"/>
      <c r="VKB119" s="3"/>
      <c r="VKC119" s="3"/>
      <c r="VKD119" s="3"/>
      <c r="VKE119" s="3"/>
      <c r="VKF119" s="3"/>
      <c r="VKG119" s="3"/>
      <c r="VKH119" s="3"/>
      <c r="VKI119" s="3"/>
      <c r="VKJ119" s="3"/>
      <c r="VKK119" s="3"/>
      <c r="VKL119" s="3"/>
      <c r="VKM119" s="3"/>
      <c r="VKN119" s="3"/>
      <c r="VKO119" s="3"/>
      <c r="VKP119" s="3"/>
      <c r="VKQ119" s="3"/>
      <c r="VKR119" s="3"/>
      <c r="VKS119" s="3"/>
      <c r="VKT119" s="3"/>
      <c r="VKU119" s="3"/>
      <c r="VKV119" s="3"/>
      <c r="VKW119" s="3"/>
      <c r="VKX119" s="3"/>
      <c r="VKY119" s="3"/>
      <c r="VKZ119" s="3"/>
      <c r="VLA119" s="3"/>
      <c r="VLB119" s="3"/>
      <c r="VLC119" s="3"/>
      <c r="VLD119" s="3"/>
      <c r="VLE119" s="3"/>
      <c r="VLF119" s="3"/>
      <c r="VLG119" s="3"/>
      <c r="VLH119" s="3"/>
      <c r="VLI119" s="3"/>
      <c r="VLJ119" s="3"/>
      <c r="VLK119" s="3"/>
      <c r="VLL119" s="3"/>
      <c r="VLM119" s="3"/>
      <c r="VLN119" s="3"/>
      <c r="VLO119" s="3"/>
      <c r="VLP119" s="3"/>
      <c r="VLQ119" s="3"/>
      <c r="VLR119" s="3"/>
      <c r="VLS119" s="3"/>
      <c r="VLT119" s="3"/>
      <c r="VLU119" s="3"/>
      <c r="VLV119" s="3"/>
      <c r="VLW119" s="3"/>
      <c r="VLX119" s="3"/>
      <c r="VLY119" s="3"/>
      <c r="VLZ119" s="3"/>
      <c r="VMA119" s="3"/>
      <c r="VMB119" s="3"/>
      <c r="VMC119" s="3"/>
      <c r="VMD119" s="3"/>
      <c r="VME119" s="3"/>
      <c r="VMF119" s="3"/>
      <c r="VMG119" s="3"/>
      <c r="VMH119" s="3"/>
      <c r="VMI119" s="3"/>
      <c r="VMJ119" s="3"/>
      <c r="VMK119" s="3"/>
      <c r="VML119" s="3"/>
      <c r="VMM119" s="3"/>
      <c r="VMN119" s="3"/>
      <c r="VMO119" s="3"/>
      <c r="VMP119" s="3"/>
      <c r="VMQ119" s="3"/>
      <c r="VMR119" s="3"/>
      <c r="VMS119" s="3"/>
      <c r="VMT119" s="3"/>
      <c r="VMU119" s="3"/>
      <c r="VMV119" s="3"/>
      <c r="VMW119" s="3"/>
      <c r="VMX119" s="3"/>
      <c r="VMY119" s="3"/>
      <c r="VMZ119" s="3"/>
      <c r="VNA119" s="3"/>
      <c r="VNB119" s="3"/>
      <c r="VNC119" s="3"/>
      <c r="VND119" s="3"/>
      <c r="VNE119" s="3"/>
      <c r="VNF119" s="3"/>
      <c r="VNG119" s="3"/>
      <c r="VNH119" s="3"/>
      <c r="VNI119" s="3"/>
      <c r="VNJ119" s="3"/>
      <c r="VNK119" s="3"/>
      <c r="VNL119" s="3"/>
      <c r="VNM119" s="3"/>
      <c r="VNN119" s="3"/>
      <c r="VNO119" s="3"/>
      <c r="VNP119" s="3"/>
      <c r="VNQ119" s="3"/>
      <c r="VNR119" s="3"/>
      <c r="VNS119" s="3"/>
      <c r="VNT119" s="3"/>
      <c r="VNU119" s="3"/>
      <c r="VNV119" s="3"/>
      <c r="VNW119" s="3"/>
      <c r="VNX119" s="3"/>
      <c r="VNY119" s="3"/>
      <c r="VNZ119" s="3"/>
      <c r="VOA119" s="3"/>
      <c r="VOB119" s="3"/>
      <c r="VOC119" s="3"/>
      <c r="VOD119" s="3"/>
      <c r="VOE119" s="3"/>
      <c r="VOF119" s="3"/>
      <c r="VOG119" s="3"/>
      <c r="VOH119" s="3"/>
      <c r="VOI119" s="3"/>
      <c r="VOJ119" s="3"/>
      <c r="VOK119" s="3"/>
      <c r="VOL119" s="3"/>
      <c r="VOM119" s="3"/>
      <c r="VON119" s="3"/>
      <c r="VOO119" s="3"/>
      <c r="VOP119" s="3"/>
      <c r="VOQ119" s="3"/>
      <c r="VOR119" s="3"/>
      <c r="VOS119" s="3"/>
      <c r="VOT119" s="3"/>
      <c r="VOU119" s="3"/>
      <c r="VOV119" s="3"/>
      <c r="VOW119" s="3"/>
      <c r="VOX119" s="3"/>
      <c r="VOY119" s="3"/>
      <c r="VOZ119" s="3"/>
      <c r="VPA119" s="3"/>
      <c r="VPB119" s="3"/>
      <c r="VPC119" s="3"/>
      <c r="VPD119" s="3"/>
      <c r="VPE119" s="3"/>
      <c r="VPF119" s="3"/>
      <c r="VPG119" s="3"/>
      <c r="VPH119" s="3"/>
      <c r="VPI119" s="3"/>
      <c r="VPJ119" s="3"/>
      <c r="VPK119" s="3"/>
      <c r="VPL119" s="3"/>
      <c r="VPM119" s="3"/>
      <c r="VPN119" s="3"/>
      <c r="VPO119" s="3"/>
      <c r="VPP119" s="3"/>
      <c r="VPQ119" s="3"/>
      <c r="VPR119" s="3"/>
      <c r="VPS119" s="3"/>
      <c r="VPT119" s="3"/>
      <c r="VPU119" s="3"/>
      <c r="VPV119" s="3"/>
      <c r="VPW119" s="3"/>
      <c r="VPX119" s="3"/>
      <c r="VPY119" s="3"/>
      <c r="VPZ119" s="3"/>
      <c r="VQA119" s="3"/>
      <c r="VQB119" s="3"/>
      <c r="VQC119" s="3"/>
      <c r="VQD119" s="3"/>
      <c r="VQE119" s="3"/>
      <c r="VQF119" s="3"/>
      <c r="VQG119" s="3"/>
      <c r="VQH119" s="3"/>
      <c r="VQI119" s="3"/>
      <c r="VQJ119" s="3"/>
      <c r="VQK119" s="3"/>
      <c r="VQL119" s="3"/>
      <c r="VQM119" s="3"/>
      <c r="VQN119" s="3"/>
      <c r="VQO119" s="3"/>
      <c r="VQP119" s="3"/>
      <c r="VQQ119" s="3"/>
      <c r="VQR119" s="3"/>
      <c r="VQS119" s="3"/>
      <c r="VQT119" s="3"/>
      <c r="VQU119" s="3"/>
      <c r="VQV119" s="3"/>
      <c r="VQW119" s="3"/>
      <c r="VQX119" s="3"/>
      <c r="VQY119" s="3"/>
      <c r="VQZ119" s="3"/>
      <c r="VRA119" s="3"/>
      <c r="VRB119" s="3"/>
      <c r="VRC119" s="3"/>
      <c r="VRD119" s="3"/>
      <c r="VRE119" s="3"/>
      <c r="VRF119" s="3"/>
      <c r="VRG119" s="3"/>
      <c r="VRH119" s="3"/>
      <c r="VRI119" s="3"/>
      <c r="VRJ119" s="3"/>
      <c r="VRK119" s="3"/>
      <c r="VRL119" s="3"/>
      <c r="VRM119" s="3"/>
      <c r="VRN119" s="3"/>
      <c r="VRO119" s="3"/>
      <c r="VRP119" s="3"/>
      <c r="VRQ119" s="3"/>
      <c r="VRR119" s="3"/>
      <c r="VRS119" s="3"/>
      <c r="VRT119" s="3"/>
      <c r="VRU119" s="3"/>
      <c r="VRV119" s="3"/>
      <c r="VRW119" s="3"/>
      <c r="VRX119" s="3"/>
      <c r="VRY119" s="3"/>
      <c r="VRZ119" s="3"/>
      <c r="VSA119" s="3"/>
      <c r="VSB119" s="3"/>
      <c r="VSC119" s="3"/>
      <c r="VSD119" s="3"/>
      <c r="VSE119" s="3"/>
      <c r="VSF119" s="3"/>
      <c r="VSG119" s="3"/>
      <c r="VSH119" s="3"/>
      <c r="VSI119" s="3"/>
      <c r="VSJ119" s="3"/>
      <c r="VSK119" s="3"/>
      <c r="VSL119" s="3"/>
      <c r="VSM119" s="3"/>
      <c r="VSN119" s="3"/>
      <c r="VSO119" s="3"/>
      <c r="VSP119" s="3"/>
      <c r="VSQ119" s="3"/>
      <c r="VSR119" s="3"/>
      <c r="VSS119" s="3"/>
      <c r="VST119" s="3"/>
      <c r="VSU119" s="3"/>
      <c r="VSV119" s="3"/>
      <c r="VSW119" s="3"/>
      <c r="VSX119" s="3"/>
      <c r="VSY119" s="3"/>
      <c r="VSZ119" s="3"/>
      <c r="VTA119" s="3"/>
      <c r="VTB119" s="3"/>
      <c r="VTC119" s="3"/>
      <c r="VTD119" s="3"/>
      <c r="VTE119" s="3"/>
      <c r="VTF119" s="3"/>
      <c r="VTG119" s="3"/>
      <c r="VTH119" s="3"/>
      <c r="VTI119" s="3"/>
      <c r="VTJ119" s="3"/>
      <c r="VTK119" s="3"/>
      <c r="VTL119" s="3"/>
      <c r="VTM119" s="3"/>
      <c r="VTN119" s="3"/>
      <c r="VTO119" s="3"/>
      <c r="VTP119" s="3"/>
      <c r="VTQ119" s="3"/>
      <c r="VTR119" s="3"/>
      <c r="VTS119" s="3"/>
      <c r="VTT119" s="3"/>
      <c r="VTU119" s="3"/>
      <c r="VTV119" s="3"/>
      <c r="VTW119" s="3"/>
      <c r="VTX119" s="3"/>
      <c r="VTY119" s="3"/>
      <c r="VTZ119" s="3"/>
      <c r="VUA119" s="3"/>
      <c r="VUB119" s="3"/>
      <c r="VUC119" s="3"/>
      <c r="VUD119" s="3"/>
      <c r="VUE119" s="3"/>
      <c r="VUF119" s="3"/>
      <c r="VUG119" s="3"/>
      <c r="VUH119" s="3"/>
      <c r="VUI119" s="3"/>
      <c r="VUJ119" s="3"/>
      <c r="VUK119" s="3"/>
      <c r="VUL119" s="3"/>
      <c r="VUM119" s="3"/>
      <c r="VUN119" s="3"/>
      <c r="VUO119" s="3"/>
      <c r="VUP119" s="3"/>
      <c r="VUQ119" s="3"/>
      <c r="VUR119" s="3"/>
      <c r="VUS119" s="3"/>
      <c r="VUT119" s="3"/>
      <c r="VUU119" s="3"/>
      <c r="VUV119" s="3"/>
      <c r="VUW119" s="3"/>
      <c r="VUX119" s="3"/>
      <c r="VUY119" s="3"/>
      <c r="VUZ119" s="3"/>
      <c r="VVA119" s="3"/>
      <c r="VVB119" s="3"/>
      <c r="VVC119" s="3"/>
      <c r="VVD119" s="3"/>
      <c r="VVE119" s="3"/>
      <c r="VVF119" s="3"/>
      <c r="VVG119" s="3"/>
      <c r="VVH119" s="3"/>
      <c r="VVI119" s="3"/>
      <c r="VVJ119" s="3"/>
      <c r="VVK119" s="3"/>
      <c r="VVL119" s="3"/>
      <c r="VVM119" s="3"/>
      <c r="VVN119" s="3"/>
      <c r="VVO119" s="3"/>
      <c r="VVP119" s="3"/>
      <c r="VVQ119" s="3"/>
      <c r="VVR119" s="3"/>
      <c r="VVS119" s="3"/>
      <c r="VVT119" s="3"/>
      <c r="VVU119" s="3"/>
      <c r="VVV119" s="3"/>
      <c r="VVW119" s="3"/>
      <c r="VVX119" s="3"/>
      <c r="VVY119" s="3"/>
      <c r="VVZ119" s="3"/>
      <c r="VWA119" s="3"/>
      <c r="VWB119" s="3"/>
      <c r="VWC119" s="3"/>
      <c r="VWD119" s="3"/>
      <c r="VWE119" s="3"/>
      <c r="VWF119" s="3"/>
      <c r="VWG119" s="3"/>
      <c r="VWH119" s="3"/>
      <c r="VWI119" s="3"/>
      <c r="VWJ119" s="3"/>
      <c r="VWK119" s="3"/>
      <c r="VWL119" s="3"/>
      <c r="VWM119" s="3"/>
      <c r="VWN119" s="3"/>
      <c r="VWO119" s="3"/>
      <c r="VWP119" s="3"/>
      <c r="VWQ119" s="3"/>
      <c r="VWR119" s="3"/>
      <c r="VWS119" s="3"/>
      <c r="VWT119" s="3"/>
      <c r="VWU119" s="3"/>
      <c r="VWV119" s="3"/>
      <c r="VWW119" s="3"/>
      <c r="VWX119" s="3"/>
      <c r="VWY119" s="3"/>
      <c r="VWZ119" s="3"/>
      <c r="VXA119" s="3"/>
      <c r="VXB119" s="3"/>
      <c r="VXC119" s="3"/>
      <c r="VXD119" s="3"/>
      <c r="VXE119" s="3"/>
      <c r="VXF119" s="3"/>
      <c r="VXG119" s="3"/>
      <c r="VXH119" s="3"/>
      <c r="VXI119" s="3"/>
      <c r="VXJ119" s="3"/>
      <c r="VXK119" s="3"/>
      <c r="VXL119" s="3"/>
      <c r="VXM119" s="3"/>
      <c r="VXN119" s="3"/>
      <c r="VXO119" s="3"/>
      <c r="VXP119" s="3"/>
      <c r="VXQ119" s="3"/>
      <c r="VXR119" s="3"/>
      <c r="VXS119" s="3"/>
      <c r="VXT119" s="3"/>
      <c r="VXU119" s="3"/>
      <c r="VXV119" s="3"/>
      <c r="VXW119" s="3"/>
      <c r="VXX119" s="3"/>
      <c r="VXY119" s="3"/>
      <c r="VXZ119" s="3"/>
      <c r="VYA119" s="3"/>
      <c r="VYB119" s="3"/>
      <c r="VYC119" s="3"/>
      <c r="VYD119" s="3"/>
      <c r="VYE119" s="3"/>
      <c r="VYF119" s="3"/>
      <c r="VYG119" s="3"/>
      <c r="VYH119" s="3"/>
      <c r="VYI119" s="3"/>
      <c r="VYJ119" s="3"/>
      <c r="VYK119" s="3"/>
      <c r="VYL119" s="3"/>
      <c r="VYM119" s="3"/>
      <c r="VYN119" s="3"/>
      <c r="VYO119" s="3"/>
      <c r="VYP119" s="3"/>
      <c r="VYQ119" s="3"/>
      <c r="VYR119" s="3"/>
      <c r="VYS119" s="3"/>
      <c r="VYT119" s="3"/>
      <c r="VYU119" s="3"/>
      <c r="VYV119" s="3"/>
      <c r="VYW119" s="3"/>
      <c r="VYX119" s="3"/>
      <c r="VYY119" s="3"/>
      <c r="VYZ119" s="3"/>
      <c r="VZA119" s="3"/>
      <c r="VZB119" s="3"/>
      <c r="VZC119" s="3"/>
      <c r="VZD119" s="3"/>
      <c r="VZE119" s="3"/>
      <c r="VZF119" s="3"/>
      <c r="VZG119" s="3"/>
      <c r="VZH119" s="3"/>
      <c r="VZI119" s="3"/>
      <c r="VZJ119" s="3"/>
      <c r="VZK119" s="3"/>
      <c r="VZL119" s="3"/>
      <c r="VZM119" s="3"/>
      <c r="VZN119" s="3"/>
      <c r="VZO119" s="3"/>
      <c r="VZP119" s="3"/>
      <c r="VZQ119" s="3"/>
      <c r="VZR119" s="3"/>
      <c r="VZS119" s="3"/>
      <c r="VZT119" s="3"/>
      <c r="VZU119" s="3"/>
      <c r="VZV119" s="3"/>
      <c r="VZW119" s="3"/>
      <c r="VZX119" s="3"/>
      <c r="VZY119" s="3"/>
      <c r="VZZ119" s="3"/>
      <c r="WAA119" s="3"/>
      <c r="WAB119" s="3"/>
      <c r="WAC119" s="3"/>
      <c r="WAD119" s="3"/>
      <c r="WAE119" s="3"/>
      <c r="WAF119" s="3"/>
      <c r="WAG119" s="3"/>
      <c r="WAH119" s="3"/>
      <c r="WAI119" s="3"/>
      <c r="WAJ119" s="3"/>
      <c r="WAK119" s="3"/>
      <c r="WAL119" s="3"/>
      <c r="WAM119" s="3"/>
      <c r="WAN119" s="3"/>
      <c r="WAO119" s="3"/>
      <c r="WAP119" s="3"/>
      <c r="WAQ119" s="3"/>
      <c r="WAR119" s="3"/>
      <c r="WAS119" s="3"/>
      <c r="WAT119" s="3"/>
      <c r="WAU119" s="3"/>
      <c r="WAV119" s="3"/>
      <c r="WAW119" s="3"/>
      <c r="WAX119" s="3"/>
      <c r="WAY119" s="3"/>
      <c r="WAZ119" s="3"/>
      <c r="WBA119" s="3"/>
      <c r="WBB119" s="3"/>
      <c r="WBC119" s="3"/>
      <c r="WBD119" s="3"/>
      <c r="WBE119" s="3"/>
      <c r="WBF119" s="3"/>
      <c r="WBG119" s="3"/>
      <c r="WBH119" s="3"/>
      <c r="WBI119" s="3"/>
      <c r="WBJ119" s="3"/>
      <c r="WBK119" s="3"/>
      <c r="WBL119" s="3"/>
      <c r="WBM119" s="3"/>
      <c r="WBN119" s="3"/>
      <c r="WBO119" s="3"/>
      <c r="WBP119" s="3"/>
      <c r="WBQ119" s="3"/>
      <c r="WBR119" s="3"/>
      <c r="WBS119" s="3"/>
      <c r="WBT119" s="3"/>
      <c r="WBU119" s="3"/>
      <c r="WBV119" s="3"/>
      <c r="WBW119" s="3"/>
      <c r="WBX119" s="3"/>
      <c r="WBY119" s="3"/>
      <c r="WBZ119" s="3"/>
      <c r="WCA119" s="3"/>
      <c r="WCB119" s="3"/>
      <c r="WCC119" s="3"/>
      <c r="WCD119" s="3"/>
      <c r="WCE119" s="3"/>
      <c r="WCF119" s="3"/>
      <c r="WCG119" s="3"/>
      <c r="WCH119" s="3"/>
      <c r="WCI119" s="3"/>
      <c r="WCJ119" s="3"/>
      <c r="WCK119" s="3"/>
      <c r="WCL119" s="3"/>
      <c r="WCM119" s="3"/>
      <c r="WCN119" s="3"/>
      <c r="WCO119" s="3"/>
      <c r="WCP119" s="3"/>
      <c r="WCQ119" s="3"/>
      <c r="WCR119" s="3"/>
      <c r="WCS119" s="3"/>
      <c r="WCT119" s="3"/>
      <c r="WCU119" s="3"/>
      <c r="WCV119" s="3"/>
      <c r="WCW119" s="3"/>
      <c r="WCX119" s="3"/>
      <c r="WCY119" s="3"/>
      <c r="WCZ119" s="3"/>
      <c r="WDA119" s="3"/>
      <c r="WDB119" s="3"/>
      <c r="WDC119" s="3"/>
      <c r="WDD119" s="3"/>
      <c r="WDE119" s="3"/>
      <c r="WDF119" s="3"/>
      <c r="WDG119" s="3"/>
      <c r="WDH119" s="3"/>
      <c r="WDI119" s="3"/>
      <c r="WDJ119" s="3"/>
      <c r="WDK119" s="3"/>
      <c r="WDL119" s="3"/>
      <c r="WDM119" s="3"/>
      <c r="WDN119" s="3"/>
      <c r="WDO119" s="3"/>
      <c r="WDP119" s="3"/>
      <c r="WDQ119" s="3"/>
      <c r="WDR119" s="3"/>
      <c r="WDS119" s="3"/>
      <c r="WDT119" s="3"/>
      <c r="WDU119" s="3"/>
      <c r="WDV119" s="3"/>
      <c r="WDW119" s="3"/>
      <c r="WDX119" s="3"/>
      <c r="WDY119" s="3"/>
      <c r="WDZ119" s="3"/>
      <c r="WEA119" s="3"/>
      <c r="WEB119" s="3"/>
      <c r="WEC119" s="3"/>
      <c r="WED119" s="3"/>
      <c r="WEE119" s="3"/>
      <c r="WEF119" s="3"/>
      <c r="WEG119" s="3"/>
      <c r="WEH119" s="3"/>
      <c r="WEI119" s="3"/>
      <c r="WEJ119" s="3"/>
      <c r="WEK119" s="3"/>
      <c r="WEL119" s="3"/>
      <c r="WEM119" s="3"/>
      <c r="WEN119" s="3"/>
      <c r="WEO119" s="3"/>
      <c r="WEP119" s="3"/>
      <c r="WEQ119" s="3"/>
      <c r="WER119" s="3"/>
      <c r="WES119" s="3"/>
      <c r="WET119" s="3"/>
      <c r="WEU119" s="3"/>
      <c r="WEV119" s="3"/>
      <c r="WEW119" s="3"/>
      <c r="WEX119" s="3"/>
      <c r="WEY119" s="3"/>
      <c r="WEZ119" s="3"/>
      <c r="WFA119" s="3"/>
      <c r="WFB119" s="3"/>
      <c r="WFC119" s="3"/>
      <c r="WFD119" s="3"/>
      <c r="WFE119" s="3"/>
      <c r="WFF119" s="3"/>
      <c r="WFG119" s="3"/>
      <c r="WFH119" s="3"/>
      <c r="WFI119" s="3"/>
      <c r="WFJ119" s="3"/>
      <c r="WFK119" s="3"/>
      <c r="WFL119" s="3"/>
      <c r="WFM119" s="3"/>
      <c r="WFN119" s="3"/>
      <c r="WFO119" s="3"/>
      <c r="WFP119" s="3"/>
      <c r="WFQ119" s="3"/>
      <c r="WFR119" s="3"/>
      <c r="WFS119" s="3"/>
      <c r="WFT119" s="3"/>
      <c r="WFU119" s="3"/>
      <c r="WFV119" s="3"/>
      <c r="WFW119" s="3"/>
      <c r="WFX119" s="3"/>
      <c r="WFY119" s="3"/>
      <c r="WFZ119" s="3"/>
      <c r="WGA119" s="3"/>
      <c r="WGB119" s="3"/>
      <c r="WGC119" s="3"/>
      <c r="WGD119" s="3"/>
      <c r="WGE119" s="3"/>
      <c r="WGF119" s="3"/>
      <c r="WGG119" s="3"/>
      <c r="WGH119" s="3"/>
      <c r="WGI119" s="3"/>
      <c r="WGJ119" s="3"/>
      <c r="WGK119" s="3"/>
      <c r="WGL119" s="3"/>
      <c r="WGM119" s="3"/>
      <c r="WGN119" s="3"/>
      <c r="WGO119" s="3"/>
      <c r="WGP119" s="3"/>
      <c r="WGQ119" s="3"/>
      <c r="WGR119" s="3"/>
      <c r="WGS119" s="3"/>
      <c r="WGT119" s="3"/>
      <c r="WGU119" s="3"/>
      <c r="WGV119" s="3"/>
      <c r="WGW119" s="3"/>
      <c r="WGX119" s="3"/>
      <c r="WGY119" s="3"/>
      <c r="WGZ119" s="3"/>
      <c r="WHA119" s="3"/>
      <c r="WHB119" s="3"/>
      <c r="WHC119" s="3"/>
      <c r="WHD119" s="3"/>
      <c r="WHE119" s="3"/>
      <c r="WHF119" s="3"/>
      <c r="WHG119" s="3"/>
      <c r="WHH119" s="3"/>
      <c r="WHI119" s="3"/>
      <c r="WHJ119" s="3"/>
      <c r="WHK119" s="3"/>
      <c r="WHL119" s="3"/>
      <c r="WHM119" s="3"/>
      <c r="WHN119" s="3"/>
      <c r="WHO119" s="3"/>
      <c r="WHP119" s="3"/>
      <c r="WHQ119" s="3"/>
      <c r="WHR119" s="3"/>
      <c r="WHS119" s="3"/>
      <c r="WHT119" s="3"/>
      <c r="WHU119" s="3"/>
      <c r="WHV119" s="3"/>
      <c r="WHW119" s="3"/>
      <c r="WHX119" s="3"/>
      <c r="WHY119" s="3"/>
      <c r="WHZ119" s="3"/>
      <c r="WIA119" s="3"/>
      <c r="WIB119" s="3"/>
      <c r="WIC119" s="3"/>
      <c r="WID119" s="3"/>
      <c r="WIE119" s="3"/>
      <c r="WIF119" s="3"/>
      <c r="WIG119" s="3"/>
      <c r="WIH119" s="3"/>
      <c r="WII119" s="3"/>
      <c r="WIJ119" s="3"/>
      <c r="WIK119" s="3"/>
      <c r="WIL119" s="3"/>
      <c r="WIM119" s="3"/>
      <c r="WIN119" s="3"/>
      <c r="WIO119" s="3"/>
      <c r="WIP119" s="3"/>
      <c r="WIQ119" s="3"/>
      <c r="WIR119" s="3"/>
      <c r="WIS119" s="3"/>
      <c r="WIT119" s="3"/>
      <c r="WIU119" s="3"/>
      <c r="WIV119" s="3"/>
      <c r="WIW119" s="3"/>
      <c r="WIX119" s="3"/>
      <c r="WIY119" s="3"/>
      <c r="WIZ119" s="3"/>
      <c r="WJA119" s="3"/>
      <c r="WJB119" s="3"/>
      <c r="WJC119" s="3"/>
      <c r="WJD119" s="3"/>
      <c r="WJE119" s="3"/>
      <c r="WJF119" s="3"/>
      <c r="WJG119" s="3"/>
      <c r="WJH119" s="3"/>
      <c r="WJI119" s="3"/>
      <c r="WJJ119" s="3"/>
      <c r="WJK119" s="3"/>
      <c r="WJL119" s="3"/>
      <c r="WJM119" s="3"/>
      <c r="WJN119" s="3"/>
      <c r="WJO119" s="3"/>
      <c r="WJP119" s="3"/>
      <c r="WJQ119" s="3"/>
      <c r="WJR119" s="3"/>
      <c r="WJS119" s="3"/>
      <c r="WJT119" s="3"/>
      <c r="WJU119" s="3"/>
      <c r="WJV119" s="3"/>
      <c r="WJW119" s="3"/>
      <c r="WJX119" s="3"/>
      <c r="WJY119" s="3"/>
      <c r="WJZ119" s="3"/>
      <c r="WKA119" s="3"/>
      <c r="WKB119" s="3"/>
      <c r="WKC119" s="3"/>
      <c r="WKD119" s="3"/>
      <c r="WKE119" s="3"/>
      <c r="WKF119" s="3"/>
      <c r="WKG119" s="3"/>
      <c r="WKH119" s="3"/>
      <c r="WKI119" s="3"/>
      <c r="WKJ119" s="3"/>
      <c r="WKK119" s="3"/>
      <c r="WKL119" s="3"/>
      <c r="WKM119" s="3"/>
      <c r="WKN119" s="3"/>
      <c r="WKO119" s="3"/>
      <c r="WKP119" s="3"/>
      <c r="WKQ119" s="3"/>
      <c r="WKR119" s="3"/>
      <c r="WKS119" s="3"/>
      <c r="WKT119" s="3"/>
      <c r="WKU119" s="3"/>
      <c r="WKV119" s="3"/>
      <c r="WKW119" s="3"/>
      <c r="WKX119" s="3"/>
      <c r="WKY119" s="3"/>
      <c r="WKZ119" s="3"/>
      <c r="WLA119" s="3"/>
      <c r="WLB119" s="3"/>
      <c r="WLC119" s="3"/>
      <c r="WLD119" s="3"/>
      <c r="WLE119" s="3"/>
      <c r="WLF119" s="3"/>
      <c r="WLG119" s="3"/>
      <c r="WLH119" s="3"/>
      <c r="WLI119" s="3"/>
      <c r="WLJ119" s="3"/>
      <c r="WLK119" s="3"/>
      <c r="WLL119" s="3"/>
      <c r="WLM119" s="3"/>
      <c r="WLN119" s="3"/>
      <c r="WLO119" s="3"/>
      <c r="WLP119" s="3"/>
      <c r="WLQ119" s="3"/>
      <c r="WLR119" s="3"/>
      <c r="WLS119" s="3"/>
      <c r="WLT119" s="3"/>
      <c r="WLU119" s="3"/>
      <c r="WLV119" s="3"/>
      <c r="WLW119" s="3"/>
      <c r="WLX119" s="3"/>
      <c r="WLY119" s="3"/>
      <c r="WLZ119" s="3"/>
      <c r="WMA119" s="3"/>
      <c r="WMB119" s="3"/>
      <c r="WMC119" s="3"/>
      <c r="WMD119" s="3"/>
      <c r="WME119" s="3"/>
      <c r="WMF119" s="3"/>
      <c r="WMG119" s="3"/>
      <c r="WMH119" s="3"/>
      <c r="WMI119" s="3"/>
      <c r="WMJ119" s="3"/>
      <c r="WMK119" s="3"/>
      <c r="WML119" s="3"/>
      <c r="WMM119" s="3"/>
      <c r="WMN119" s="3"/>
      <c r="WMO119" s="3"/>
      <c r="WMP119" s="3"/>
      <c r="WMQ119" s="3"/>
      <c r="WMR119" s="3"/>
      <c r="WMS119" s="3"/>
      <c r="WMT119" s="3"/>
      <c r="WMU119" s="3"/>
      <c r="WMV119" s="3"/>
      <c r="WMW119" s="3"/>
      <c r="WMX119" s="3"/>
      <c r="WMY119" s="3"/>
      <c r="WMZ119" s="3"/>
      <c r="WNA119" s="3"/>
      <c r="WNB119" s="3"/>
      <c r="WNC119" s="3"/>
      <c r="WND119" s="3"/>
      <c r="WNE119" s="3"/>
      <c r="WNF119" s="3"/>
      <c r="WNG119" s="3"/>
      <c r="WNH119" s="3"/>
      <c r="WNI119" s="3"/>
      <c r="WNJ119" s="3"/>
      <c r="WNK119" s="3"/>
      <c r="WNL119" s="3"/>
      <c r="WNM119" s="3"/>
      <c r="WNN119" s="3"/>
      <c r="WNO119" s="3"/>
      <c r="WNP119" s="3"/>
      <c r="WNQ119" s="3"/>
      <c r="WNR119" s="3"/>
      <c r="WNS119" s="3"/>
      <c r="WNT119" s="3"/>
      <c r="WNU119" s="3"/>
      <c r="WNV119" s="3"/>
      <c r="WNW119" s="3"/>
      <c r="WNX119" s="3"/>
      <c r="WNY119" s="3"/>
      <c r="WNZ119" s="3"/>
      <c r="WOA119" s="3"/>
      <c r="WOB119" s="3"/>
      <c r="WOC119" s="3"/>
      <c r="WOD119" s="3"/>
      <c r="WOE119" s="3"/>
      <c r="WOF119" s="3"/>
      <c r="WOG119" s="3"/>
      <c r="WOH119" s="3"/>
      <c r="WOI119" s="3"/>
      <c r="WOJ119" s="3"/>
      <c r="WOK119" s="3"/>
      <c r="WOL119" s="3"/>
      <c r="WOM119" s="3"/>
      <c r="WON119" s="3"/>
      <c r="WOO119" s="3"/>
      <c r="WOP119" s="3"/>
      <c r="WOQ119" s="3"/>
      <c r="WOR119" s="3"/>
      <c r="WOS119" s="3"/>
      <c r="WOT119" s="3"/>
      <c r="WOU119" s="3"/>
      <c r="WOV119" s="3"/>
      <c r="WOW119" s="3"/>
      <c r="WOX119" s="3"/>
      <c r="WOY119" s="3"/>
      <c r="WOZ119" s="3"/>
      <c r="WPA119" s="3"/>
      <c r="WPB119" s="3"/>
      <c r="WPC119" s="3"/>
      <c r="WPD119" s="3"/>
      <c r="WPE119" s="3"/>
      <c r="WPF119" s="3"/>
      <c r="WPG119" s="3"/>
      <c r="WPH119" s="3"/>
      <c r="WPI119" s="3"/>
      <c r="WPJ119" s="3"/>
      <c r="WPK119" s="3"/>
      <c r="WPL119" s="3"/>
      <c r="WPM119" s="3"/>
      <c r="WPN119" s="3"/>
      <c r="WPO119" s="3"/>
      <c r="WPP119" s="3"/>
      <c r="WPQ119" s="3"/>
      <c r="WPR119" s="3"/>
      <c r="WPS119" s="3"/>
      <c r="WPT119" s="3"/>
      <c r="WPU119" s="3"/>
      <c r="WPV119" s="3"/>
      <c r="WPW119" s="3"/>
      <c r="WPX119" s="3"/>
      <c r="WPY119" s="3"/>
      <c r="WPZ119" s="3"/>
      <c r="WQA119" s="3"/>
      <c r="WQB119" s="3"/>
      <c r="WQC119" s="3"/>
      <c r="WQD119" s="3"/>
      <c r="WQE119" s="3"/>
      <c r="WQF119" s="3"/>
      <c r="WQG119" s="3"/>
      <c r="WQH119" s="3"/>
      <c r="WQI119" s="3"/>
      <c r="WQJ119" s="3"/>
      <c r="WQK119" s="3"/>
      <c r="WQL119" s="3"/>
      <c r="WQM119" s="3"/>
      <c r="WQN119" s="3"/>
      <c r="WQO119" s="3"/>
      <c r="WQP119" s="3"/>
      <c r="WQQ119" s="3"/>
      <c r="WQR119" s="3"/>
      <c r="WQS119" s="3"/>
      <c r="WQT119" s="3"/>
      <c r="WQU119" s="3"/>
      <c r="WQV119" s="3"/>
      <c r="WQW119" s="3"/>
      <c r="WQX119" s="3"/>
      <c r="WQY119" s="3"/>
      <c r="WQZ119" s="3"/>
      <c r="WRA119" s="3"/>
      <c r="WRB119" s="3"/>
      <c r="WRC119" s="3"/>
      <c r="WRD119" s="3"/>
      <c r="WRE119" s="3"/>
      <c r="WRF119" s="3"/>
      <c r="WRG119" s="3"/>
      <c r="WRH119" s="3"/>
      <c r="WRI119" s="3"/>
      <c r="WRJ119" s="3"/>
      <c r="WRK119" s="3"/>
      <c r="WRL119" s="3"/>
      <c r="WRM119" s="3"/>
      <c r="WRN119" s="3"/>
      <c r="WRO119" s="3"/>
      <c r="WRP119" s="3"/>
      <c r="WRQ119" s="3"/>
      <c r="WRR119" s="3"/>
      <c r="WRS119" s="3"/>
      <c r="WRT119" s="3"/>
      <c r="WRU119" s="3"/>
      <c r="WRV119" s="3"/>
      <c r="WRW119" s="3"/>
      <c r="WRX119" s="3"/>
      <c r="WRY119" s="3"/>
      <c r="WRZ119" s="3"/>
      <c r="WSA119" s="3"/>
      <c r="WSB119" s="3"/>
      <c r="WSC119" s="3"/>
      <c r="WSD119" s="3"/>
      <c r="WSE119" s="3"/>
      <c r="WSF119" s="3"/>
      <c r="WSG119" s="3"/>
      <c r="WSH119" s="3"/>
      <c r="WSI119" s="3"/>
      <c r="WSJ119" s="3"/>
      <c r="WSK119" s="3"/>
      <c r="WSL119" s="3"/>
      <c r="WSM119" s="3"/>
      <c r="WSN119" s="3"/>
      <c r="WSO119" s="3"/>
      <c r="WSP119" s="3"/>
      <c r="WSQ119" s="3"/>
      <c r="WSR119" s="3"/>
      <c r="WSS119" s="3"/>
      <c r="WST119" s="3"/>
      <c r="WSU119" s="3"/>
      <c r="WSV119" s="3"/>
      <c r="WSW119" s="3"/>
      <c r="WSX119" s="3"/>
      <c r="WSY119" s="3"/>
      <c r="WSZ119" s="3"/>
      <c r="WTA119" s="3"/>
      <c r="WTB119" s="3"/>
      <c r="WTC119" s="3"/>
      <c r="WTD119" s="3"/>
      <c r="WTE119" s="3"/>
      <c r="WTF119" s="3"/>
      <c r="WTG119" s="3"/>
      <c r="WTH119" s="3"/>
      <c r="WTI119" s="3"/>
      <c r="WTJ119" s="3"/>
      <c r="WTK119" s="3"/>
      <c r="WTL119" s="3"/>
      <c r="WTM119" s="3"/>
      <c r="WTN119" s="3"/>
      <c r="WTO119" s="3"/>
      <c r="WTP119" s="3"/>
      <c r="WTQ119" s="3"/>
      <c r="WTR119" s="3"/>
      <c r="WTS119" s="3"/>
      <c r="WTT119" s="3"/>
      <c r="WTU119" s="3"/>
      <c r="WTV119" s="3"/>
      <c r="WTW119" s="3"/>
      <c r="WTX119" s="3"/>
      <c r="WTY119" s="3"/>
      <c r="WTZ119" s="3"/>
      <c r="WUA119" s="3"/>
      <c r="WUB119" s="3"/>
      <c r="WUC119" s="3"/>
      <c r="WUD119" s="3"/>
      <c r="WUE119" s="3"/>
      <c r="WUF119" s="3"/>
      <c r="WUG119" s="3"/>
      <c r="WUH119" s="3"/>
      <c r="WUI119" s="3"/>
      <c r="WUJ119" s="3"/>
      <c r="WUK119" s="3"/>
      <c r="WUL119" s="3"/>
      <c r="WUM119" s="3"/>
      <c r="WUN119" s="3"/>
      <c r="WUO119" s="3"/>
      <c r="WUP119" s="3"/>
      <c r="WUQ119" s="3"/>
      <c r="WUR119" s="3"/>
      <c r="WUS119" s="3"/>
      <c r="WUT119" s="3"/>
      <c r="WUU119" s="3"/>
      <c r="WUV119" s="3"/>
      <c r="WUW119" s="3"/>
      <c r="WUX119" s="3"/>
      <c r="WUY119" s="3"/>
      <c r="WUZ119" s="3"/>
      <c r="WVA119" s="3"/>
      <c r="WVB119" s="3"/>
      <c r="WVC119" s="3"/>
      <c r="WVD119" s="3"/>
      <c r="WVE119" s="3"/>
      <c r="WVF119" s="3"/>
      <c r="WVG119" s="3"/>
      <c r="WVH119" s="3"/>
      <c r="WVI119" s="3"/>
      <c r="WVJ119" s="3"/>
      <c r="WVK119" s="3"/>
      <c r="WVL119" s="3"/>
      <c r="WVM119" s="3"/>
      <c r="WVN119" s="3"/>
      <c r="WVO119" s="3"/>
      <c r="WVP119" s="3"/>
      <c r="WVQ119" s="3"/>
      <c r="WVR119" s="3"/>
      <c r="WVS119" s="3"/>
      <c r="WVT119" s="3"/>
      <c r="WVU119" s="3"/>
      <c r="WVV119" s="3"/>
      <c r="WVW119" s="3"/>
      <c r="WVX119" s="3"/>
      <c r="WVY119" s="3"/>
      <c r="WVZ119" s="3"/>
      <c r="WWA119" s="3"/>
      <c r="WWB119" s="3"/>
      <c r="WWC119" s="3"/>
      <c r="WWD119" s="3"/>
      <c r="WWE119" s="3"/>
      <c r="WWF119" s="3"/>
      <c r="WWG119" s="3"/>
      <c r="WWH119" s="3"/>
      <c r="WWI119" s="3"/>
      <c r="WWJ119" s="3"/>
      <c r="WWK119" s="3"/>
      <c r="WWL119" s="3"/>
      <c r="WWM119" s="3"/>
      <c r="WWN119" s="3"/>
      <c r="WWO119" s="3"/>
      <c r="WWP119" s="3"/>
      <c r="WWQ119" s="3"/>
      <c r="WWR119" s="3"/>
      <c r="WWS119" s="3"/>
      <c r="WWT119" s="3"/>
      <c r="WWU119" s="3"/>
      <c r="WWV119" s="3"/>
      <c r="WWW119" s="3"/>
      <c r="WWX119" s="3"/>
      <c r="WWY119" s="3"/>
      <c r="WWZ119" s="3"/>
      <c r="WXA119" s="3"/>
      <c r="WXB119" s="3"/>
      <c r="WXC119" s="3"/>
      <c r="WXD119" s="3"/>
      <c r="WXE119" s="3"/>
      <c r="WXF119" s="3"/>
      <c r="WXG119" s="3"/>
      <c r="WXH119" s="3"/>
      <c r="WXI119" s="3"/>
      <c r="WXJ119" s="3"/>
      <c r="WXK119" s="3"/>
      <c r="WXL119" s="3"/>
      <c r="WXM119" s="3"/>
      <c r="WXN119" s="3"/>
      <c r="WXO119" s="3"/>
      <c r="WXP119" s="3"/>
      <c r="WXQ119" s="3"/>
      <c r="WXR119" s="3"/>
      <c r="WXS119" s="3"/>
      <c r="WXT119" s="3"/>
      <c r="WXU119" s="3"/>
      <c r="WXV119" s="3"/>
      <c r="WXW119" s="3"/>
      <c r="WXX119" s="3"/>
      <c r="WXY119" s="3"/>
      <c r="WXZ119" s="3"/>
      <c r="WYA119" s="3"/>
      <c r="WYB119" s="3"/>
      <c r="WYC119" s="3"/>
      <c r="WYD119" s="3"/>
      <c r="WYE119" s="3"/>
      <c r="WYF119" s="3"/>
      <c r="WYG119" s="3"/>
      <c r="WYH119" s="3"/>
      <c r="WYI119" s="3"/>
      <c r="WYJ119" s="3"/>
      <c r="WYK119" s="3"/>
      <c r="WYL119" s="3"/>
      <c r="WYM119" s="3"/>
      <c r="WYN119" s="3"/>
      <c r="WYO119" s="3"/>
      <c r="WYP119" s="3"/>
      <c r="WYQ119" s="3"/>
      <c r="WYR119" s="3"/>
      <c r="WYS119" s="3"/>
      <c r="WYT119" s="3"/>
      <c r="WYU119" s="3"/>
      <c r="WYV119" s="3"/>
      <c r="WYW119" s="3"/>
      <c r="WYX119" s="3"/>
      <c r="WYY119" s="3"/>
      <c r="WYZ119" s="3"/>
      <c r="WZA119" s="3"/>
      <c r="WZB119" s="3"/>
      <c r="WZC119" s="3"/>
      <c r="WZD119" s="3"/>
      <c r="WZE119" s="3"/>
      <c r="WZF119" s="3"/>
      <c r="WZG119" s="3"/>
      <c r="WZH119" s="3"/>
      <c r="WZI119" s="3"/>
      <c r="WZJ119" s="3"/>
      <c r="WZK119" s="3"/>
      <c r="WZL119" s="3"/>
      <c r="WZM119" s="3"/>
      <c r="WZN119" s="3"/>
      <c r="WZO119" s="3"/>
      <c r="WZP119" s="3"/>
      <c r="WZQ119" s="3"/>
      <c r="WZR119" s="3"/>
      <c r="WZS119" s="3"/>
      <c r="WZT119" s="3"/>
      <c r="WZU119" s="3"/>
      <c r="WZV119" s="3"/>
      <c r="WZW119" s="3"/>
      <c r="WZX119" s="3"/>
      <c r="WZY119" s="3"/>
      <c r="WZZ119" s="3"/>
      <c r="XAA119" s="3"/>
      <c r="XAB119" s="3"/>
      <c r="XAC119" s="3"/>
      <c r="XAD119" s="3"/>
      <c r="XAE119" s="3"/>
      <c r="XAF119" s="3"/>
      <c r="XAG119" s="3"/>
      <c r="XAH119" s="3"/>
      <c r="XAI119" s="3"/>
      <c r="XAJ119" s="3"/>
      <c r="XAK119" s="3"/>
      <c r="XAL119" s="3"/>
      <c r="XAM119" s="3"/>
      <c r="XAN119" s="3"/>
      <c r="XAO119" s="3"/>
      <c r="XAP119" s="3"/>
      <c r="XAQ119" s="3"/>
      <c r="XAR119" s="3"/>
      <c r="XAS119" s="3"/>
      <c r="XAT119" s="3"/>
      <c r="XAU119" s="3"/>
      <c r="XAV119" s="3"/>
      <c r="XAW119" s="3"/>
      <c r="XAX119" s="3"/>
      <c r="XAY119" s="3"/>
      <c r="XAZ119" s="3"/>
      <c r="XBA119" s="3"/>
      <c r="XBB119" s="3"/>
      <c r="XBC119" s="3"/>
      <c r="XBD119" s="3"/>
      <c r="XBE119" s="3"/>
      <c r="XBF119" s="3"/>
      <c r="XBG119" s="3"/>
      <c r="XBH119" s="3"/>
      <c r="XBI119" s="3"/>
      <c r="XBJ119" s="3"/>
      <c r="XBK119" s="3"/>
      <c r="XBL119" s="3"/>
      <c r="XBM119" s="3"/>
      <c r="XBN119" s="3"/>
      <c r="XBO119" s="3"/>
      <c r="XBP119" s="3"/>
      <c r="XBQ119" s="3"/>
      <c r="XBR119" s="3"/>
      <c r="XBS119" s="3"/>
      <c r="XBT119" s="3"/>
    </row>
    <row r="120" spans="1:16296" s="3" customFormat="1">
      <c r="B120" s="207" t="s">
        <v>8</v>
      </c>
      <c r="C120" s="44" t="s">
        <v>663</v>
      </c>
      <c r="D120" s="208" t="s">
        <v>739</v>
      </c>
      <c r="E120" s="199">
        <v>33</v>
      </c>
      <c r="F120" s="191" t="s">
        <v>853</v>
      </c>
      <c r="G120" s="5" t="s">
        <v>639</v>
      </c>
      <c r="H120" s="44" t="s">
        <v>111</v>
      </c>
      <c r="I120" s="44" t="s">
        <v>131</v>
      </c>
      <c r="J120" s="191" t="s">
        <v>852</v>
      </c>
      <c r="K120" s="209" t="s">
        <v>132</v>
      </c>
      <c r="L120" s="169"/>
      <c r="M120" s="169"/>
      <c r="N120" s="77">
        <v>8.7286600000000009E-3</v>
      </c>
      <c r="O120" s="77">
        <v>6.3541340000000002E-2</v>
      </c>
      <c r="P120" s="169"/>
      <c r="Q120" s="79"/>
      <c r="R120" s="77">
        <v>0</v>
      </c>
      <c r="S120" s="54"/>
      <c r="T120" s="54">
        <f t="shared" si="18"/>
        <v>0</v>
      </c>
      <c r="U120" s="54"/>
      <c r="V120" s="54"/>
      <c r="W120" s="77"/>
      <c r="X120" s="77"/>
      <c r="Y120" s="77">
        <v>7.4999999999999997E-3</v>
      </c>
      <c r="Z120" s="77">
        <v>4.8654000000000004E-4</v>
      </c>
      <c r="AA120" s="43"/>
      <c r="AB120" s="77"/>
      <c r="AC120" s="77"/>
      <c r="AD120" s="77"/>
      <c r="AE120" s="74">
        <f t="shared" si="19"/>
        <v>0</v>
      </c>
      <c r="AF120" s="77"/>
      <c r="AG120" s="74">
        <f t="shared" si="20"/>
        <v>0</v>
      </c>
      <c r="AH120" s="77"/>
      <c r="AI120" s="74">
        <f t="shared" si="23"/>
        <v>0</v>
      </c>
      <c r="AJ120" s="77"/>
      <c r="AK120" s="77"/>
      <c r="AL120" s="707">
        <f t="shared" si="24"/>
        <v>0</v>
      </c>
      <c r="AM120" s="77"/>
      <c r="AN120" s="74">
        <f t="shared" si="17"/>
        <v>0</v>
      </c>
      <c r="AO120" s="77"/>
      <c r="AP120" s="74">
        <f t="shared" si="21"/>
        <v>0</v>
      </c>
      <c r="AQ120" s="253">
        <f t="shared" si="29"/>
        <v>0</v>
      </c>
      <c r="AR120" s="77"/>
      <c r="AS120" s="262"/>
      <c r="AT120" s="253">
        <f t="shared" si="22"/>
        <v>0</v>
      </c>
      <c r="AU120" s="77"/>
      <c r="AV120" s="77"/>
      <c r="AW120" s="275"/>
      <c r="AX120" s="43"/>
      <c r="AY120" s="170">
        <v>0</v>
      </c>
      <c r="AZ120" s="164"/>
      <c r="BA120" s="164"/>
      <c r="BB120" s="164"/>
      <c r="BC120" s="277"/>
      <c r="BD120" s="277"/>
      <c r="BE120" s="174">
        <v>0.20499999999999999</v>
      </c>
      <c r="BF120" s="77"/>
      <c r="BG120" s="77"/>
      <c r="BH120" s="77"/>
      <c r="BI120" s="77"/>
      <c r="BJ120" s="253">
        <f t="shared" si="25"/>
        <v>4.9431963017313241E-5</v>
      </c>
      <c r="BK120" s="77"/>
      <c r="BL120" s="77"/>
      <c r="BM120" s="77"/>
      <c r="BN120" s="77"/>
      <c r="BO120" s="77"/>
      <c r="BP120" s="77"/>
      <c r="BQ120" s="275"/>
      <c r="BR120" s="275"/>
      <c r="BS120" s="79"/>
      <c r="BT120" s="77"/>
      <c r="BU120" s="77"/>
      <c r="BV120" s="77"/>
      <c r="BW120" s="77"/>
      <c r="BX120" s="77"/>
      <c r="BY120" s="77"/>
      <c r="BZ120" s="77"/>
      <c r="CA120" s="77"/>
      <c r="CB120" s="77"/>
      <c r="CC120" s="275"/>
      <c r="CD120" s="77"/>
      <c r="CE120" s="79"/>
      <c r="CF120" s="174"/>
      <c r="CG120" s="275">
        <v>0.15</v>
      </c>
      <c r="CH120" s="275"/>
      <c r="CI120" s="275"/>
      <c r="CJ120" s="275"/>
      <c r="CK120" s="79"/>
      <c r="CL120" s="5"/>
      <c r="CN120" s="275"/>
      <c r="CO120" s="275"/>
      <c r="CP120" s="79"/>
      <c r="CQ120" s="275"/>
      <c r="CR120" s="275"/>
      <c r="CS120" s="77"/>
      <c r="CT120" s="77"/>
      <c r="CU120" s="253">
        <f t="shared" si="26"/>
        <v>0</v>
      </c>
      <c r="CV120" s="275"/>
      <c r="CW120" s="239"/>
      <c r="CX120" s="275"/>
      <c r="CY120" s="275"/>
      <c r="CZ120" s="275"/>
      <c r="DA120" s="275"/>
      <c r="DB120" s="275"/>
      <c r="DC120" s="169"/>
      <c r="DD120" s="77"/>
      <c r="DE120" s="77"/>
      <c r="DF120" s="253">
        <f t="shared" si="27"/>
        <v>0</v>
      </c>
      <c r="DG120" s="169"/>
      <c r="DH120" s="77"/>
      <c r="DI120" s="77"/>
      <c r="DJ120" s="77"/>
      <c r="DK120" s="77"/>
      <c r="DL120" s="77"/>
      <c r="DM120" s="253">
        <f t="shared" si="28"/>
        <v>0</v>
      </c>
      <c r="DN120" s="275"/>
      <c r="DO120" s="275"/>
      <c r="DP120" s="77"/>
      <c r="DQ120" s="77"/>
      <c r="DR120" s="77"/>
      <c r="DS120" s="77"/>
      <c r="DT120" s="77"/>
      <c r="DU120" s="77"/>
      <c r="DV120" s="77"/>
      <c r="DW120" s="77"/>
      <c r="DX120" s="77"/>
      <c r="DY120" s="154"/>
      <c r="DZ120" s="154"/>
      <c r="EA120" s="154"/>
      <c r="EB120" s="154"/>
      <c r="EC120" s="154"/>
      <c r="ED120" s="154"/>
      <c r="EE120" s="154"/>
      <c r="EF120" s="154"/>
      <c r="EG120" s="154"/>
      <c r="EH120" s="154"/>
      <c r="EI120" s="154"/>
      <c r="EJ120" s="154"/>
      <c r="EK120" s="154"/>
      <c r="EL120" s="154"/>
      <c r="EM120" s="154"/>
      <c r="EN120" s="154"/>
      <c r="EO120" s="151"/>
      <c r="EP120" s="151"/>
      <c r="EQ120" s="151"/>
      <c r="ER120" s="151"/>
      <c r="ES120" s="151"/>
      <c r="ET120" s="151"/>
      <c r="EU120" s="151"/>
      <c r="EV120" s="151"/>
      <c r="EW120" s="151"/>
      <c r="EX120" s="151"/>
      <c r="EY120" s="151"/>
      <c r="EZ120" s="151"/>
      <c r="FA120" s="151"/>
      <c r="FB120" s="151"/>
      <c r="FC120" s="151"/>
      <c r="FD120" s="151"/>
      <c r="FE120" s="151"/>
      <c r="FF120" s="151"/>
      <c r="FG120" s="151"/>
      <c r="FH120" s="151"/>
      <c r="FI120" s="151"/>
      <c r="FJ120" s="151"/>
      <c r="FK120" s="151"/>
      <c r="FL120" s="151"/>
      <c r="FM120" s="151"/>
      <c r="FN120" s="151"/>
      <c r="FO120" s="151"/>
      <c r="FP120" s="151"/>
      <c r="FQ120" s="151"/>
      <c r="FR120" s="151"/>
      <c r="FS120" s="151"/>
      <c r="FT120" s="151"/>
      <c r="FU120" s="151"/>
      <c r="FV120" s="151"/>
      <c r="FW120" s="151"/>
      <c r="FX120" s="151"/>
      <c r="FY120" s="151"/>
      <c r="FZ120" s="151"/>
      <c r="GA120" s="151"/>
      <c r="GB120" s="151"/>
      <c r="GC120" s="151"/>
      <c r="GD120" s="151"/>
      <c r="GE120" s="151"/>
      <c r="GF120" s="151"/>
      <c r="GG120" s="151"/>
      <c r="GH120" s="151"/>
      <c r="GI120" s="151"/>
      <c r="GJ120" s="151"/>
      <c r="GK120" s="151"/>
      <c r="GL120" s="151"/>
      <c r="GM120" s="151"/>
      <c r="GN120" s="151"/>
      <c r="GO120" s="151"/>
      <c r="GP120" s="151"/>
      <c r="GQ120" s="151"/>
      <c r="GR120" s="151"/>
      <c r="GS120" s="151"/>
      <c r="GT120" s="151"/>
      <c r="GU120" s="151"/>
      <c r="GV120" s="151"/>
      <c r="GW120" s="151"/>
      <c r="GX120" s="151"/>
      <c r="GY120" s="151"/>
      <c r="GZ120" s="151"/>
      <c r="HA120" s="151"/>
      <c r="HB120" s="151"/>
      <c r="HC120" s="151"/>
      <c r="HD120" s="151"/>
      <c r="HE120" s="151"/>
      <c r="HF120" s="151"/>
      <c r="HG120" s="151"/>
      <c r="HH120" s="151"/>
      <c r="HI120" s="151"/>
      <c r="HJ120" s="151"/>
      <c r="HK120" s="151"/>
      <c r="HL120" s="151"/>
      <c r="HM120" s="151"/>
      <c r="HN120" s="151"/>
      <c r="HO120" s="151"/>
      <c r="HP120" s="151"/>
      <c r="HQ120" s="151"/>
      <c r="HR120" s="151"/>
      <c r="HS120" s="151"/>
      <c r="HT120" s="151"/>
      <c r="HU120" s="151"/>
      <c r="HV120" s="151"/>
      <c r="HW120" s="151"/>
      <c r="HX120" s="151"/>
      <c r="HY120" s="151"/>
      <c r="HZ120" s="151"/>
      <c r="IA120" s="151"/>
      <c r="IB120" s="151"/>
      <c r="IC120" s="151"/>
      <c r="ID120" s="151"/>
      <c r="IE120" s="151"/>
      <c r="IF120" s="151"/>
      <c r="IG120" s="151"/>
      <c r="IH120" s="151"/>
      <c r="II120" s="151"/>
      <c r="IJ120" s="151"/>
      <c r="IK120" s="151"/>
      <c r="IL120" s="151"/>
      <c r="IM120" s="151"/>
      <c r="IN120" s="151"/>
      <c r="IO120" s="151"/>
      <c r="IP120" s="151"/>
      <c r="IQ120" s="151"/>
      <c r="IR120" s="151"/>
      <c r="IS120" s="151"/>
      <c r="IT120" s="151"/>
      <c r="IU120" s="151"/>
      <c r="IV120" s="151"/>
      <c r="IW120" s="151"/>
      <c r="IX120" s="151"/>
      <c r="IY120" s="151"/>
      <c r="IZ120" s="151"/>
      <c r="JA120" s="151"/>
      <c r="JB120" s="151"/>
      <c r="JC120" s="151"/>
      <c r="JD120" s="151"/>
      <c r="JE120" s="151"/>
      <c r="JF120" s="151"/>
      <c r="JG120" s="151"/>
      <c r="JH120" s="151"/>
      <c r="JI120" s="151"/>
      <c r="JJ120" s="151"/>
      <c r="JK120" s="151"/>
      <c r="JL120" s="151"/>
      <c r="JM120" s="151"/>
      <c r="JN120" s="151"/>
      <c r="JO120" s="151"/>
      <c r="JP120" s="151"/>
      <c r="JQ120" s="151"/>
      <c r="JR120" s="151"/>
      <c r="JS120" s="151"/>
      <c r="JT120" s="151"/>
      <c r="JU120" s="151"/>
      <c r="JV120" s="151"/>
      <c r="JW120" s="151"/>
      <c r="JX120" s="151"/>
      <c r="JY120" s="151"/>
      <c r="JZ120" s="151"/>
      <c r="KA120" s="151"/>
      <c r="KB120" s="151"/>
      <c r="KC120" s="151"/>
      <c r="KD120" s="151"/>
      <c r="KE120" s="151"/>
      <c r="KF120" s="151"/>
      <c r="KG120" s="151"/>
      <c r="KH120" s="151"/>
      <c r="KI120" s="151"/>
      <c r="KJ120" s="151"/>
      <c r="KK120" s="151"/>
      <c r="KL120" s="151"/>
      <c r="KM120" s="151"/>
      <c r="KN120" s="151"/>
      <c r="KO120" s="151"/>
      <c r="KP120" s="151"/>
      <c r="KQ120" s="151"/>
      <c r="KR120" s="151"/>
      <c r="KS120" s="151"/>
      <c r="KT120" s="151"/>
      <c r="KU120" s="151"/>
      <c r="KV120" s="151"/>
      <c r="KW120" s="151"/>
      <c r="KX120" s="151"/>
      <c r="KY120" s="151"/>
      <c r="KZ120" s="151"/>
      <c r="LA120" s="151"/>
      <c r="LB120" s="151"/>
      <c r="LC120" s="151"/>
      <c r="LD120" s="151"/>
      <c r="LE120" s="151"/>
      <c r="LF120" s="151"/>
      <c r="LG120" s="151"/>
      <c r="LH120" s="151"/>
      <c r="LI120" s="151"/>
      <c r="LJ120" s="151"/>
      <c r="LK120" s="151"/>
      <c r="LL120" s="151"/>
      <c r="LM120" s="151"/>
      <c r="LN120" s="151"/>
      <c r="LO120" s="151"/>
      <c r="LP120" s="151"/>
      <c r="LQ120" s="151"/>
      <c r="LR120" s="151"/>
      <c r="LS120" s="151"/>
      <c r="LT120" s="151"/>
      <c r="LU120" s="151"/>
      <c r="LV120" s="151"/>
      <c r="LW120" s="151"/>
      <c r="LX120" s="151"/>
      <c r="LY120" s="151"/>
      <c r="LZ120" s="151"/>
      <c r="MA120" s="151"/>
      <c r="MB120" s="151"/>
      <c r="MC120" s="151"/>
      <c r="MD120" s="151"/>
      <c r="ME120" s="151"/>
      <c r="MF120" s="151"/>
      <c r="MG120" s="151"/>
      <c r="MH120" s="151"/>
      <c r="MI120" s="151"/>
      <c r="MJ120" s="151"/>
      <c r="MK120" s="151"/>
      <c r="ML120" s="151"/>
      <c r="MM120" s="151"/>
      <c r="MN120" s="151"/>
      <c r="MO120" s="151"/>
      <c r="MP120" s="151"/>
      <c r="MQ120" s="151"/>
      <c r="MR120" s="151"/>
      <c r="MS120" s="151"/>
      <c r="MT120" s="151"/>
      <c r="MU120" s="151"/>
      <c r="MV120" s="151"/>
      <c r="MW120" s="151"/>
      <c r="MX120" s="151"/>
      <c r="MY120" s="151"/>
      <c r="MZ120" s="151"/>
      <c r="NA120" s="151"/>
      <c r="NB120" s="151"/>
      <c r="NC120" s="151"/>
      <c r="ND120" s="151"/>
      <c r="NE120" s="151"/>
      <c r="NF120" s="151"/>
      <c r="NG120" s="151"/>
      <c r="NH120" s="151"/>
      <c r="NI120" s="151"/>
      <c r="NJ120" s="151"/>
      <c r="NK120" s="151"/>
      <c r="NL120" s="151"/>
      <c r="NM120" s="151"/>
      <c r="NN120" s="151"/>
      <c r="NO120" s="151"/>
      <c r="NP120" s="151"/>
      <c r="NQ120" s="151"/>
      <c r="NR120" s="151"/>
      <c r="NS120" s="151"/>
      <c r="NT120" s="151"/>
      <c r="NU120" s="151"/>
      <c r="NV120" s="151"/>
      <c r="NW120" s="151"/>
      <c r="NX120" s="151"/>
      <c r="NY120" s="151"/>
      <c r="NZ120" s="151"/>
      <c r="OA120" s="151"/>
      <c r="OB120" s="151"/>
      <c r="OC120" s="151"/>
      <c r="OD120" s="151"/>
      <c r="OE120" s="151"/>
      <c r="OF120" s="151"/>
      <c r="OG120" s="151"/>
      <c r="OH120" s="151"/>
      <c r="OI120" s="151"/>
      <c r="OJ120" s="151"/>
      <c r="OK120" s="151"/>
      <c r="OL120" s="151"/>
      <c r="OM120" s="151"/>
      <c r="ON120" s="151"/>
      <c r="OO120" s="151"/>
      <c r="OP120" s="151"/>
      <c r="OQ120" s="151"/>
      <c r="OR120" s="151"/>
      <c r="OS120" s="151"/>
      <c r="OT120" s="151"/>
      <c r="OU120" s="151"/>
      <c r="OV120" s="151"/>
      <c r="OW120" s="151"/>
      <c r="OX120" s="151"/>
      <c r="OY120" s="151"/>
      <c r="OZ120" s="151"/>
      <c r="PA120" s="151"/>
      <c r="PB120" s="151"/>
      <c r="PC120" s="151"/>
      <c r="PD120" s="151"/>
      <c r="PE120" s="151"/>
      <c r="PF120" s="151"/>
      <c r="PG120" s="151"/>
      <c r="PH120" s="151"/>
      <c r="PI120" s="151"/>
      <c r="PJ120" s="151"/>
      <c r="PK120" s="151"/>
      <c r="PL120" s="151"/>
      <c r="PM120" s="151"/>
      <c r="PN120" s="151"/>
      <c r="PO120" s="151"/>
      <c r="PP120" s="151"/>
      <c r="PQ120" s="151"/>
      <c r="PR120" s="151"/>
      <c r="PS120" s="151"/>
      <c r="PT120" s="151"/>
      <c r="PU120" s="151"/>
      <c r="PV120" s="151"/>
      <c r="PW120" s="151"/>
      <c r="PX120" s="151"/>
      <c r="PY120" s="151"/>
      <c r="PZ120" s="151"/>
      <c r="QA120" s="151"/>
      <c r="QB120" s="151"/>
      <c r="QC120" s="151"/>
      <c r="QD120" s="151"/>
      <c r="QE120" s="151"/>
      <c r="QF120" s="151"/>
      <c r="QG120" s="151"/>
      <c r="QH120" s="151"/>
      <c r="QI120" s="151"/>
      <c r="QJ120" s="151"/>
      <c r="QK120" s="151"/>
      <c r="QL120" s="151"/>
      <c r="QM120" s="151"/>
      <c r="QN120" s="151"/>
      <c r="QO120" s="151"/>
      <c r="QP120" s="151"/>
      <c r="QQ120" s="151"/>
      <c r="QR120" s="151"/>
      <c r="QS120" s="151"/>
      <c r="QT120" s="151"/>
      <c r="QU120" s="151"/>
      <c r="QV120" s="151"/>
      <c r="QW120" s="151"/>
      <c r="QX120" s="151"/>
      <c r="QY120" s="151"/>
      <c r="QZ120" s="151"/>
      <c r="RA120" s="151"/>
      <c r="RB120" s="151"/>
      <c r="RC120" s="151"/>
      <c r="RD120" s="151"/>
      <c r="RE120" s="151"/>
      <c r="RF120" s="151"/>
      <c r="RG120" s="151"/>
      <c r="RH120" s="151"/>
      <c r="RI120" s="151"/>
      <c r="RJ120" s="151"/>
      <c r="RK120" s="151"/>
      <c r="RL120" s="151"/>
      <c r="RM120" s="151"/>
      <c r="RN120" s="151"/>
      <c r="RO120" s="151"/>
      <c r="RP120" s="151"/>
      <c r="RQ120" s="151"/>
      <c r="RR120" s="151"/>
      <c r="RS120" s="151"/>
      <c r="RT120" s="151"/>
      <c r="RU120" s="151"/>
      <c r="RV120" s="151"/>
      <c r="RW120" s="151"/>
      <c r="RX120" s="151"/>
      <c r="RY120" s="151"/>
      <c r="RZ120" s="151"/>
      <c r="SA120" s="151"/>
      <c r="SB120" s="151"/>
      <c r="SC120" s="151"/>
      <c r="SD120" s="151"/>
      <c r="SE120" s="151"/>
      <c r="SF120" s="151"/>
      <c r="SG120" s="151"/>
      <c r="SH120" s="151"/>
      <c r="SI120" s="151"/>
      <c r="SJ120" s="151"/>
      <c r="SK120" s="151"/>
      <c r="SL120" s="151"/>
      <c r="SM120" s="151"/>
      <c r="SN120" s="151"/>
      <c r="SO120" s="151"/>
      <c r="SP120" s="151"/>
      <c r="SQ120" s="151"/>
      <c r="SR120" s="151"/>
      <c r="SS120" s="151"/>
      <c r="ST120" s="151"/>
      <c r="SU120" s="151"/>
      <c r="SV120" s="151"/>
      <c r="SW120" s="151"/>
      <c r="SX120" s="151"/>
      <c r="SY120" s="151"/>
      <c r="SZ120" s="151"/>
      <c r="TA120" s="151"/>
      <c r="TB120" s="151"/>
      <c r="TC120" s="151"/>
      <c r="TD120" s="151"/>
      <c r="TE120" s="151"/>
      <c r="TF120" s="151"/>
      <c r="TG120" s="151"/>
      <c r="TH120" s="151"/>
      <c r="TI120" s="151"/>
      <c r="TJ120" s="151"/>
      <c r="TK120" s="151"/>
      <c r="TL120" s="151"/>
      <c r="TM120" s="151"/>
      <c r="TN120" s="151"/>
      <c r="TO120" s="151"/>
      <c r="TP120" s="151"/>
      <c r="TQ120" s="151"/>
      <c r="TR120" s="151"/>
      <c r="TS120" s="151"/>
      <c r="TT120" s="151"/>
      <c r="TU120" s="151"/>
      <c r="TV120" s="151"/>
      <c r="TW120" s="151"/>
      <c r="TX120" s="151"/>
      <c r="TY120" s="151"/>
      <c r="TZ120" s="151"/>
      <c r="UA120" s="151"/>
      <c r="UB120" s="151"/>
      <c r="UC120" s="151"/>
      <c r="UD120" s="151"/>
      <c r="UE120" s="151"/>
      <c r="UF120" s="151"/>
      <c r="UG120" s="151"/>
      <c r="UH120" s="151"/>
      <c r="UI120" s="151"/>
      <c r="UJ120" s="151"/>
      <c r="UK120" s="151"/>
      <c r="UL120" s="151"/>
      <c r="UM120" s="151"/>
      <c r="UN120" s="151"/>
      <c r="UO120" s="151"/>
      <c r="UP120" s="151"/>
      <c r="UQ120" s="151"/>
      <c r="UR120" s="151"/>
      <c r="US120" s="151"/>
      <c r="UT120" s="151"/>
      <c r="UU120" s="151"/>
      <c r="UV120" s="151"/>
      <c r="UW120" s="151"/>
      <c r="UX120" s="151"/>
      <c r="UY120" s="151"/>
      <c r="UZ120" s="151"/>
      <c r="VA120" s="151"/>
      <c r="VB120" s="151"/>
      <c r="VC120" s="151"/>
      <c r="VD120" s="151"/>
      <c r="VE120" s="151"/>
      <c r="VF120" s="151"/>
      <c r="VG120" s="151"/>
      <c r="VH120" s="151"/>
      <c r="VI120" s="151"/>
      <c r="VJ120" s="151"/>
      <c r="VK120" s="151"/>
      <c r="VL120" s="151"/>
      <c r="VM120" s="151"/>
      <c r="VN120" s="151"/>
      <c r="VO120" s="151"/>
      <c r="VP120" s="151"/>
      <c r="VQ120" s="151"/>
      <c r="VR120" s="151"/>
      <c r="VS120" s="151"/>
      <c r="VT120" s="151"/>
      <c r="VU120" s="151"/>
      <c r="VV120" s="151"/>
      <c r="VW120" s="151"/>
      <c r="VX120" s="151"/>
      <c r="VY120" s="151"/>
      <c r="VZ120" s="151"/>
      <c r="WA120" s="151"/>
      <c r="WB120" s="151"/>
      <c r="WC120" s="151"/>
      <c r="WD120" s="151"/>
      <c r="WE120" s="151"/>
      <c r="WF120" s="151"/>
      <c r="WG120" s="151"/>
      <c r="WH120" s="151"/>
      <c r="WI120" s="151"/>
      <c r="WJ120" s="151"/>
      <c r="WK120" s="151"/>
      <c r="WL120" s="151"/>
      <c r="WM120" s="151"/>
      <c r="WN120" s="151"/>
      <c r="WO120" s="151"/>
      <c r="WP120" s="151"/>
      <c r="WQ120" s="151"/>
      <c r="WR120" s="151"/>
      <c r="WS120" s="151"/>
      <c r="WT120" s="151"/>
      <c r="WU120" s="151"/>
      <c r="WV120" s="151"/>
      <c r="WW120" s="151"/>
      <c r="WX120" s="151"/>
      <c r="WY120" s="151"/>
      <c r="WZ120" s="151"/>
      <c r="XA120" s="151"/>
      <c r="XB120" s="151"/>
      <c r="XC120" s="151"/>
      <c r="XD120" s="151"/>
      <c r="XE120" s="151"/>
      <c r="XF120" s="151"/>
      <c r="XG120" s="151"/>
      <c r="XH120" s="151"/>
      <c r="XI120" s="151"/>
      <c r="XJ120" s="151"/>
      <c r="XK120" s="151"/>
      <c r="XL120" s="151"/>
      <c r="XM120" s="151"/>
      <c r="XN120" s="151"/>
      <c r="XO120" s="151"/>
      <c r="XP120" s="151"/>
      <c r="XQ120" s="151"/>
      <c r="XR120" s="151"/>
      <c r="XS120" s="151"/>
      <c r="XT120" s="151"/>
      <c r="XU120" s="151"/>
      <c r="XV120" s="151"/>
      <c r="XW120" s="151"/>
      <c r="XX120" s="151"/>
      <c r="XY120" s="151"/>
      <c r="XZ120" s="151"/>
      <c r="YA120" s="151"/>
      <c r="YB120" s="151"/>
      <c r="YC120" s="151"/>
      <c r="YD120" s="151"/>
      <c r="YE120" s="151"/>
      <c r="YF120" s="151"/>
      <c r="YG120" s="151"/>
      <c r="YH120" s="151"/>
      <c r="YI120" s="151"/>
      <c r="YJ120" s="151"/>
      <c r="YK120" s="151"/>
      <c r="YL120" s="151"/>
      <c r="YM120" s="151"/>
      <c r="YN120" s="151"/>
      <c r="YO120" s="151"/>
      <c r="YP120" s="151"/>
      <c r="YQ120" s="151"/>
      <c r="YR120" s="151"/>
      <c r="YS120" s="151"/>
      <c r="YT120" s="151"/>
      <c r="YU120" s="151"/>
      <c r="YV120" s="151"/>
      <c r="YW120" s="151"/>
      <c r="YX120" s="151"/>
      <c r="YY120" s="151"/>
      <c r="YZ120" s="151"/>
      <c r="ZA120" s="151"/>
      <c r="ZB120" s="151"/>
      <c r="ZC120" s="151"/>
      <c r="ZD120" s="151"/>
      <c r="ZE120" s="151"/>
      <c r="ZF120" s="151"/>
      <c r="ZG120" s="151"/>
      <c r="ZH120" s="151"/>
      <c r="ZI120" s="151"/>
      <c r="ZJ120" s="151"/>
      <c r="ZK120" s="151"/>
      <c r="ZL120" s="151"/>
      <c r="ZM120" s="151"/>
      <c r="ZN120" s="151"/>
      <c r="ZO120" s="151"/>
      <c r="ZP120" s="151"/>
      <c r="ZQ120" s="151"/>
      <c r="ZR120" s="151"/>
      <c r="ZS120" s="151"/>
      <c r="ZT120" s="151"/>
      <c r="ZU120" s="151"/>
      <c r="ZV120" s="151"/>
      <c r="ZW120" s="151"/>
      <c r="ZX120" s="151"/>
      <c r="ZY120" s="151"/>
      <c r="ZZ120" s="151"/>
      <c r="AAA120" s="151"/>
      <c r="AAB120" s="151"/>
      <c r="AAC120" s="151"/>
      <c r="AAD120" s="151"/>
      <c r="AAE120" s="151"/>
      <c r="AAF120" s="151"/>
      <c r="AAG120" s="151"/>
      <c r="AAH120" s="151"/>
      <c r="AAI120" s="151"/>
      <c r="AAJ120" s="151"/>
      <c r="AAK120" s="151"/>
      <c r="AAL120" s="151"/>
      <c r="AAM120" s="151"/>
      <c r="AAN120" s="151"/>
      <c r="AAO120" s="151"/>
      <c r="AAP120" s="151"/>
      <c r="AAQ120" s="151"/>
      <c r="AAR120" s="151"/>
      <c r="AAS120" s="151"/>
      <c r="AAT120" s="151"/>
      <c r="AAU120" s="151"/>
      <c r="AAV120" s="151"/>
      <c r="AAW120" s="151"/>
      <c r="AAX120" s="151"/>
      <c r="AAY120" s="151"/>
      <c r="AAZ120" s="151"/>
      <c r="ABA120" s="151"/>
      <c r="ABB120" s="151"/>
      <c r="ABC120" s="151"/>
      <c r="ABD120" s="151"/>
      <c r="ABE120" s="151"/>
      <c r="ABF120" s="151"/>
      <c r="ABG120" s="151"/>
      <c r="ABH120" s="151"/>
      <c r="ABI120" s="151"/>
      <c r="ABJ120" s="151"/>
      <c r="ABK120" s="151"/>
      <c r="ABL120" s="151"/>
      <c r="ABM120" s="151"/>
      <c r="ABN120" s="151"/>
      <c r="ABO120" s="151"/>
      <c r="ABP120" s="151"/>
      <c r="ABQ120" s="151"/>
      <c r="ABR120" s="151"/>
      <c r="ABS120" s="151"/>
      <c r="ABT120" s="151"/>
      <c r="ABU120" s="151"/>
      <c r="ABV120" s="151"/>
      <c r="ABW120" s="151"/>
      <c r="ABX120" s="151"/>
      <c r="ABY120" s="151"/>
      <c r="ABZ120" s="151"/>
      <c r="ACA120" s="151"/>
      <c r="ACB120" s="151"/>
      <c r="ACC120" s="151"/>
      <c r="ACD120" s="151"/>
      <c r="ACE120" s="151"/>
      <c r="ACF120" s="151"/>
      <c r="ACG120" s="151"/>
      <c r="ACH120" s="151"/>
      <c r="ACI120" s="151"/>
      <c r="ACJ120" s="151"/>
      <c r="ACK120" s="151"/>
      <c r="ACL120" s="151"/>
      <c r="ACM120" s="151"/>
      <c r="ACN120" s="151"/>
      <c r="ACO120" s="151"/>
      <c r="ACP120" s="151"/>
      <c r="ACQ120" s="151"/>
      <c r="ACR120" s="151"/>
      <c r="ACS120" s="151"/>
      <c r="ACT120" s="151"/>
      <c r="ACU120" s="151"/>
      <c r="ACV120" s="151"/>
      <c r="ACW120" s="151"/>
      <c r="ACX120" s="151"/>
      <c r="ACY120" s="151"/>
      <c r="ACZ120" s="151"/>
      <c r="ADA120" s="151"/>
      <c r="ADB120" s="151"/>
      <c r="ADC120" s="151"/>
      <c r="ADD120" s="151"/>
      <c r="ADE120" s="151"/>
      <c r="ADF120" s="151"/>
      <c r="ADG120" s="151"/>
      <c r="ADH120" s="151"/>
      <c r="ADI120" s="151"/>
      <c r="ADJ120" s="151"/>
      <c r="ADK120" s="151"/>
      <c r="ADL120" s="151"/>
      <c r="ADM120" s="151"/>
      <c r="ADN120" s="151"/>
      <c r="ADO120" s="151"/>
      <c r="ADP120" s="151"/>
      <c r="ADQ120" s="151"/>
      <c r="ADR120" s="151"/>
      <c r="ADS120" s="151"/>
      <c r="ADT120" s="151"/>
      <c r="ADU120" s="151"/>
      <c r="ADV120" s="151"/>
      <c r="ADW120" s="151"/>
      <c r="ADX120" s="151"/>
      <c r="ADY120" s="151"/>
      <c r="ADZ120" s="151"/>
      <c r="AEA120" s="151"/>
      <c r="AEB120" s="151"/>
      <c r="AEC120" s="151"/>
      <c r="AED120" s="151"/>
      <c r="AEE120" s="151"/>
      <c r="AEF120" s="151"/>
      <c r="AEG120" s="151"/>
      <c r="AEH120" s="151"/>
      <c r="AEI120" s="151"/>
      <c r="AEJ120" s="151"/>
      <c r="AEK120" s="151"/>
      <c r="AEL120" s="151"/>
      <c r="AEM120" s="151"/>
      <c r="AEN120" s="151"/>
      <c r="AEO120" s="151"/>
      <c r="AEP120" s="151"/>
      <c r="AEQ120" s="151"/>
      <c r="AER120" s="151"/>
      <c r="AES120" s="151"/>
      <c r="AET120" s="151"/>
      <c r="AEU120" s="151"/>
      <c r="AEV120" s="151"/>
      <c r="AEW120" s="151"/>
      <c r="AEX120" s="151"/>
      <c r="AEY120" s="151"/>
      <c r="AEZ120" s="151"/>
      <c r="AFA120" s="151"/>
      <c r="AFB120" s="151"/>
      <c r="AFC120" s="151"/>
      <c r="AFD120" s="151"/>
      <c r="AFE120" s="151"/>
      <c r="AFF120" s="151"/>
      <c r="AFG120" s="151"/>
      <c r="AFH120" s="151"/>
      <c r="AFI120" s="151"/>
      <c r="AFJ120" s="151"/>
      <c r="AFK120" s="151"/>
      <c r="AFL120" s="151"/>
      <c r="AFM120" s="151"/>
      <c r="AFN120" s="151"/>
      <c r="AFO120" s="151"/>
      <c r="AFP120" s="151"/>
      <c r="AFQ120" s="151"/>
      <c r="AFR120" s="151"/>
      <c r="AFS120" s="151"/>
      <c r="AFT120" s="151"/>
      <c r="AFU120" s="151"/>
      <c r="AFV120" s="151"/>
      <c r="AFW120" s="151"/>
      <c r="AFX120" s="151"/>
      <c r="AFY120" s="151"/>
      <c r="AFZ120" s="151"/>
      <c r="AGA120" s="151"/>
      <c r="AGB120" s="151"/>
      <c r="AGC120" s="151"/>
      <c r="AGD120" s="151"/>
      <c r="AGE120" s="151"/>
      <c r="AGF120" s="151"/>
      <c r="AGG120" s="151"/>
      <c r="AGH120" s="151"/>
      <c r="AGI120" s="151"/>
      <c r="AGJ120" s="151"/>
      <c r="AGK120" s="151"/>
      <c r="AGL120" s="151"/>
      <c r="AGM120" s="151"/>
      <c r="AGN120" s="151"/>
      <c r="AGO120" s="151"/>
      <c r="AGP120" s="151"/>
      <c r="AGQ120" s="151"/>
      <c r="AGR120" s="151"/>
      <c r="AGS120" s="151"/>
      <c r="AGT120" s="151"/>
      <c r="AGU120" s="151"/>
      <c r="AGV120" s="151"/>
      <c r="AGW120" s="151"/>
      <c r="AGX120" s="151"/>
      <c r="AGY120" s="151"/>
      <c r="AGZ120" s="151"/>
      <c r="AHA120" s="151"/>
      <c r="AHB120" s="151"/>
      <c r="AHC120" s="151"/>
      <c r="AHD120" s="151"/>
      <c r="AHE120" s="151"/>
      <c r="AHF120" s="151"/>
      <c r="AHG120" s="151"/>
      <c r="AHH120" s="151"/>
      <c r="AHI120" s="151"/>
      <c r="AHJ120" s="151"/>
      <c r="AHK120" s="151"/>
      <c r="AHL120" s="151"/>
      <c r="AHM120" s="151"/>
      <c r="AHN120" s="151"/>
      <c r="AHO120" s="151"/>
      <c r="AHP120" s="151"/>
      <c r="AHQ120" s="151"/>
      <c r="AHR120" s="151"/>
      <c r="AHS120" s="151"/>
      <c r="AHT120" s="151"/>
      <c r="AHU120" s="151"/>
      <c r="AHV120" s="151"/>
      <c r="AHW120" s="151"/>
      <c r="AHX120" s="151"/>
      <c r="AHY120" s="151"/>
      <c r="AHZ120" s="151"/>
      <c r="AIA120" s="151"/>
      <c r="AIB120" s="151"/>
      <c r="AIC120" s="151"/>
      <c r="AID120" s="151"/>
      <c r="AIE120" s="151"/>
      <c r="AIF120" s="151"/>
      <c r="AIG120" s="151"/>
      <c r="AIH120" s="151"/>
      <c r="AII120" s="151"/>
      <c r="AIJ120" s="151"/>
      <c r="AIK120" s="151"/>
      <c r="AIL120" s="151"/>
      <c r="AIM120" s="151"/>
      <c r="AIN120" s="151"/>
      <c r="AIO120" s="151"/>
      <c r="AIP120" s="151"/>
      <c r="AIQ120" s="151"/>
      <c r="AIR120" s="151"/>
      <c r="AIS120" s="151"/>
      <c r="AIT120" s="151"/>
      <c r="AIU120" s="151"/>
      <c r="AIV120" s="151"/>
      <c r="AIW120" s="151"/>
      <c r="AIX120" s="151"/>
      <c r="AIY120" s="151"/>
      <c r="AIZ120" s="151"/>
      <c r="AJA120" s="151"/>
      <c r="AJB120" s="151"/>
      <c r="AJC120" s="151"/>
      <c r="AJD120" s="151"/>
      <c r="AJE120" s="151"/>
      <c r="AJF120" s="151"/>
      <c r="AJG120" s="151"/>
      <c r="AJH120" s="151"/>
      <c r="AJI120" s="151"/>
      <c r="AJJ120" s="151"/>
      <c r="AJK120" s="151"/>
      <c r="AJL120" s="151"/>
      <c r="AJM120" s="151"/>
      <c r="AJN120" s="151"/>
      <c r="AJO120" s="151"/>
      <c r="AJP120" s="151"/>
      <c r="AJQ120" s="151"/>
      <c r="AJR120" s="151"/>
      <c r="AJS120" s="151"/>
      <c r="AJT120" s="151"/>
      <c r="AJU120" s="151"/>
      <c r="AJV120" s="151"/>
      <c r="AJW120" s="151"/>
      <c r="AJX120" s="151"/>
      <c r="AJY120" s="151"/>
      <c r="AJZ120" s="151"/>
      <c r="AKA120" s="151"/>
      <c r="AKB120" s="151"/>
      <c r="AKC120" s="151"/>
      <c r="AKD120" s="151"/>
      <c r="AKE120" s="151"/>
      <c r="AKF120" s="151"/>
      <c r="AKG120" s="151"/>
      <c r="AKH120" s="151"/>
      <c r="AKI120" s="151"/>
      <c r="AKJ120" s="151"/>
      <c r="AKK120" s="151"/>
      <c r="AKL120" s="151"/>
      <c r="AKM120" s="151"/>
      <c r="AKN120" s="151"/>
      <c r="AKO120" s="151"/>
      <c r="AKP120" s="151"/>
      <c r="AKQ120" s="151"/>
      <c r="AKR120" s="151"/>
      <c r="AKS120" s="151"/>
      <c r="AKT120" s="151"/>
      <c r="AKU120" s="151"/>
      <c r="AKV120" s="151"/>
      <c r="AKW120" s="151"/>
      <c r="AKX120" s="151"/>
      <c r="AKY120" s="151"/>
      <c r="AKZ120" s="151"/>
      <c r="ALA120" s="151"/>
      <c r="ALB120" s="151"/>
      <c r="ALC120" s="151"/>
      <c r="ALD120" s="151"/>
      <c r="ALE120" s="151"/>
      <c r="ALF120" s="151"/>
      <c r="ALG120" s="151"/>
      <c r="ALH120" s="151"/>
      <c r="ALI120" s="151"/>
      <c r="ALJ120" s="151"/>
      <c r="ALK120" s="151"/>
      <c r="ALL120" s="151"/>
      <c r="ALM120" s="151"/>
      <c r="ALN120" s="151"/>
      <c r="ALO120" s="151"/>
      <c r="ALP120" s="151"/>
      <c r="ALQ120" s="151"/>
      <c r="ALR120" s="151"/>
      <c r="ALS120" s="151"/>
      <c r="ALT120" s="151"/>
      <c r="ALU120" s="151"/>
      <c r="ALV120" s="151"/>
      <c r="ALW120" s="151"/>
      <c r="ALX120" s="151"/>
      <c r="ALY120" s="151"/>
      <c r="ALZ120" s="151"/>
      <c r="AMA120" s="151"/>
      <c r="AMB120" s="151"/>
      <c r="AMC120" s="151"/>
      <c r="AMD120" s="151"/>
      <c r="AME120" s="151"/>
      <c r="AMF120" s="151"/>
      <c r="AMG120" s="151"/>
      <c r="AMH120" s="151"/>
      <c r="AMI120" s="151"/>
      <c r="AMJ120" s="151"/>
      <c r="AMK120" s="151"/>
      <c r="AML120" s="151"/>
      <c r="AMM120" s="151"/>
      <c r="AMN120" s="151"/>
      <c r="AMO120" s="151"/>
      <c r="AMP120" s="151"/>
      <c r="AMQ120" s="151"/>
      <c r="AMR120" s="151"/>
      <c r="AMS120" s="151"/>
      <c r="AMT120" s="151"/>
      <c r="AMU120" s="151"/>
      <c r="AMV120" s="151"/>
      <c r="AMW120" s="151"/>
      <c r="AMX120" s="151"/>
      <c r="AMY120" s="151"/>
      <c r="AMZ120" s="151"/>
      <c r="ANA120" s="151"/>
      <c r="ANB120" s="151"/>
      <c r="ANC120" s="151"/>
      <c r="AND120" s="151"/>
      <c r="ANE120" s="151"/>
      <c r="ANF120" s="151"/>
      <c r="ANG120" s="151"/>
      <c r="ANH120" s="151"/>
      <c r="ANI120" s="151"/>
      <c r="ANJ120" s="151"/>
      <c r="ANK120" s="151"/>
      <c r="ANL120" s="151"/>
      <c r="ANM120" s="151"/>
      <c r="ANN120" s="151"/>
      <c r="ANO120" s="151"/>
      <c r="ANP120" s="151"/>
      <c r="ANQ120" s="151"/>
      <c r="ANR120" s="151"/>
      <c r="ANS120" s="151"/>
      <c r="ANT120" s="151"/>
      <c r="ANU120" s="151"/>
      <c r="ANV120" s="151"/>
      <c r="ANW120" s="151"/>
      <c r="ANX120" s="151"/>
      <c r="ANY120" s="151"/>
      <c r="ANZ120" s="151"/>
      <c r="AOA120" s="151"/>
      <c r="AOB120" s="151"/>
      <c r="AOC120" s="151"/>
      <c r="AOD120" s="151"/>
      <c r="AOE120" s="151"/>
      <c r="AOF120" s="151"/>
      <c r="AOG120" s="151"/>
      <c r="AOH120" s="151"/>
      <c r="AOI120" s="151"/>
      <c r="AOJ120" s="151"/>
      <c r="AOK120" s="151"/>
      <c r="AOL120" s="151"/>
      <c r="AOM120" s="151"/>
      <c r="AON120" s="151"/>
      <c r="AOO120" s="151"/>
      <c r="AOP120" s="151"/>
      <c r="AOQ120" s="151"/>
      <c r="AOR120" s="151"/>
      <c r="AOS120" s="151"/>
      <c r="AOT120" s="151"/>
      <c r="AOU120" s="151"/>
      <c r="AOV120" s="151"/>
      <c r="AOW120" s="151"/>
      <c r="AOX120" s="151"/>
      <c r="AOY120" s="151"/>
      <c r="AOZ120" s="151"/>
      <c r="APA120" s="151"/>
      <c r="APB120" s="151"/>
      <c r="APC120" s="151"/>
      <c r="APD120" s="151"/>
      <c r="APE120" s="151"/>
      <c r="APF120" s="151"/>
      <c r="APG120" s="151"/>
      <c r="APH120" s="151"/>
      <c r="API120" s="151"/>
      <c r="APJ120" s="151"/>
      <c r="APK120" s="151"/>
      <c r="APL120" s="151"/>
      <c r="APM120" s="151"/>
      <c r="APN120" s="151"/>
      <c r="APO120" s="151"/>
      <c r="APP120" s="151"/>
      <c r="APQ120" s="151"/>
      <c r="APR120" s="151"/>
      <c r="APS120" s="151"/>
      <c r="APT120" s="151"/>
      <c r="APU120" s="151"/>
      <c r="APV120" s="151"/>
      <c r="APW120" s="151"/>
      <c r="APX120" s="151"/>
      <c r="APY120" s="151"/>
      <c r="APZ120" s="151"/>
      <c r="AQA120" s="151"/>
      <c r="AQB120" s="151"/>
      <c r="AQC120" s="151"/>
      <c r="AQD120" s="151"/>
      <c r="AQE120" s="151"/>
      <c r="AQF120" s="151"/>
      <c r="AQG120" s="151"/>
      <c r="AQH120" s="151"/>
      <c r="AQI120" s="151"/>
      <c r="AQJ120" s="151"/>
      <c r="AQK120" s="151"/>
      <c r="AQL120" s="151"/>
      <c r="AQM120" s="151"/>
      <c r="AQN120" s="151"/>
      <c r="AQO120" s="151"/>
      <c r="AQP120" s="151"/>
      <c r="AQQ120" s="151"/>
      <c r="AQR120" s="151"/>
      <c r="AQS120" s="151"/>
      <c r="AQT120" s="151"/>
      <c r="AQU120" s="151"/>
      <c r="AQV120" s="151"/>
      <c r="AQW120" s="151"/>
      <c r="AQX120" s="151"/>
      <c r="AQY120" s="151"/>
      <c r="AQZ120" s="151"/>
      <c r="ARA120" s="151"/>
      <c r="ARB120" s="151"/>
      <c r="ARC120" s="151"/>
      <c r="ARD120" s="151"/>
      <c r="ARE120" s="151"/>
      <c r="ARF120" s="151"/>
      <c r="ARG120" s="151"/>
      <c r="ARH120" s="151"/>
      <c r="ARI120" s="151"/>
      <c r="ARJ120" s="151"/>
      <c r="ARK120" s="151"/>
      <c r="ARL120" s="151"/>
      <c r="ARM120" s="151"/>
      <c r="ARN120" s="151"/>
      <c r="ARO120" s="151"/>
      <c r="ARP120" s="151"/>
      <c r="ARQ120" s="151"/>
      <c r="ARR120" s="151"/>
      <c r="ARS120" s="151"/>
      <c r="ART120" s="151"/>
      <c r="ARU120" s="151"/>
      <c r="ARV120" s="151"/>
      <c r="ARW120" s="151"/>
      <c r="ARX120" s="151"/>
      <c r="ARY120" s="151"/>
      <c r="ARZ120" s="151"/>
      <c r="ASA120" s="151"/>
      <c r="ASB120" s="151"/>
      <c r="ASC120" s="151"/>
      <c r="ASD120" s="151"/>
      <c r="ASE120" s="151"/>
      <c r="ASF120" s="151"/>
      <c r="ASG120" s="151"/>
      <c r="ASH120" s="151"/>
      <c r="ASI120" s="151"/>
      <c r="ASJ120" s="151"/>
      <c r="ASK120" s="151"/>
      <c r="ASL120" s="151"/>
      <c r="ASM120" s="151"/>
      <c r="ASN120" s="151"/>
      <c r="ASO120" s="151"/>
      <c r="ASP120" s="151"/>
      <c r="ASQ120" s="151"/>
      <c r="ASR120" s="151"/>
      <c r="ASS120" s="151"/>
      <c r="AST120" s="151"/>
      <c r="ASU120" s="151"/>
      <c r="ASV120" s="151"/>
      <c r="ASW120" s="151"/>
      <c r="ASX120" s="151"/>
      <c r="ASY120" s="151"/>
      <c r="ASZ120" s="151"/>
      <c r="ATA120" s="151"/>
      <c r="ATB120" s="151"/>
      <c r="ATC120" s="151"/>
      <c r="ATD120" s="151"/>
      <c r="ATE120" s="151"/>
      <c r="ATF120" s="151"/>
      <c r="ATG120" s="151"/>
      <c r="ATH120" s="151"/>
      <c r="ATI120" s="151"/>
      <c r="ATJ120" s="151"/>
      <c r="ATK120" s="151"/>
      <c r="ATL120" s="151"/>
      <c r="ATM120" s="151"/>
      <c r="ATN120" s="151"/>
      <c r="ATO120" s="151"/>
      <c r="ATP120" s="151"/>
      <c r="ATQ120" s="151"/>
      <c r="ATR120" s="151"/>
      <c r="ATS120" s="151"/>
      <c r="ATT120" s="151"/>
      <c r="ATU120" s="151"/>
      <c r="ATV120" s="151"/>
      <c r="ATW120" s="151"/>
      <c r="ATX120" s="151"/>
      <c r="ATY120" s="151"/>
      <c r="ATZ120" s="151"/>
      <c r="AUA120" s="151"/>
      <c r="AUB120" s="151"/>
      <c r="AUC120" s="151"/>
      <c r="AUD120" s="151"/>
      <c r="AUE120" s="151"/>
      <c r="AUF120" s="151"/>
      <c r="AUG120" s="151"/>
      <c r="AUH120" s="151"/>
      <c r="AUI120" s="151"/>
      <c r="AUJ120" s="151"/>
      <c r="AUK120" s="151"/>
      <c r="AUL120" s="151"/>
      <c r="AUM120" s="151"/>
      <c r="AUN120" s="151"/>
      <c r="AUO120" s="151"/>
      <c r="AUP120" s="151"/>
      <c r="AUQ120" s="151"/>
      <c r="AUR120" s="151"/>
      <c r="AUS120" s="151"/>
      <c r="AUT120" s="151"/>
      <c r="AUU120" s="151"/>
      <c r="AUV120" s="151"/>
      <c r="AUW120" s="151"/>
      <c r="AUX120" s="151"/>
      <c r="AUY120" s="151"/>
      <c r="AUZ120" s="151"/>
      <c r="AVA120" s="151"/>
      <c r="AVB120" s="151"/>
      <c r="AVC120" s="151"/>
      <c r="AVD120" s="151"/>
      <c r="AVE120" s="151"/>
      <c r="AVF120" s="151"/>
      <c r="AVG120" s="151"/>
      <c r="AVH120" s="151"/>
      <c r="AVI120" s="151"/>
      <c r="AVJ120" s="151"/>
      <c r="AVK120" s="151"/>
      <c r="AVL120" s="151"/>
      <c r="AVM120" s="151"/>
      <c r="AVN120" s="151"/>
      <c r="AVO120" s="151"/>
      <c r="AVP120" s="151"/>
      <c r="AVQ120" s="151"/>
      <c r="AVR120" s="151"/>
      <c r="AVS120" s="151"/>
      <c r="AVT120" s="151"/>
      <c r="AVU120" s="151"/>
      <c r="AVV120" s="151"/>
      <c r="AVW120" s="151"/>
      <c r="AVX120" s="151"/>
      <c r="AVY120" s="151"/>
      <c r="AVZ120" s="151"/>
      <c r="AWA120" s="151"/>
      <c r="AWB120" s="151"/>
      <c r="AWC120" s="151"/>
      <c r="AWD120" s="151"/>
      <c r="AWE120" s="151"/>
      <c r="AWF120" s="151"/>
      <c r="AWG120" s="151"/>
      <c r="AWH120" s="151"/>
      <c r="AWI120" s="151"/>
      <c r="AWJ120" s="151"/>
      <c r="AWK120" s="151"/>
      <c r="AWL120" s="151"/>
      <c r="AWM120" s="151"/>
      <c r="AWN120" s="151"/>
      <c r="AWO120" s="151"/>
      <c r="AWP120" s="151"/>
      <c r="AWQ120" s="151"/>
      <c r="AWR120" s="151"/>
      <c r="AWS120" s="151"/>
      <c r="AWT120" s="151"/>
      <c r="AWU120" s="151"/>
      <c r="AWV120" s="151"/>
      <c r="AWW120" s="151"/>
      <c r="AWX120" s="151"/>
      <c r="AWY120" s="151"/>
      <c r="AWZ120" s="151"/>
      <c r="AXA120" s="151"/>
      <c r="AXB120" s="151"/>
      <c r="AXC120" s="151"/>
      <c r="AXD120" s="151"/>
      <c r="AXE120" s="151"/>
      <c r="AXF120" s="151"/>
      <c r="AXG120" s="151"/>
      <c r="AXH120" s="151"/>
      <c r="AXI120" s="151"/>
      <c r="AXJ120" s="151"/>
      <c r="AXK120" s="151"/>
      <c r="AXL120" s="151"/>
      <c r="AXM120" s="151"/>
      <c r="AXN120" s="151"/>
      <c r="AXO120" s="151"/>
      <c r="AXP120" s="151"/>
      <c r="AXQ120" s="151"/>
      <c r="AXR120" s="151"/>
      <c r="AXS120" s="151"/>
      <c r="AXT120" s="151"/>
      <c r="AXU120" s="151"/>
      <c r="AXV120" s="151"/>
      <c r="AXW120" s="151"/>
      <c r="AXX120" s="151"/>
      <c r="AXY120" s="151"/>
      <c r="AXZ120" s="151"/>
      <c r="AYA120" s="151"/>
      <c r="AYB120" s="151"/>
      <c r="AYC120" s="151"/>
      <c r="AYD120" s="151"/>
      <c r="AYE120" s="151"/>
      <c r="AYF120" s="151"/>
      <c r="AYG120" s="151"/>
      <c r="AYH120" s="151"/>
      <c r="AYI120" s="151"/>
      <c r="AYJ120" s="151"/>
      <c r="AYK120" s="151"/>
      <c r="AYL120" s="151"/>
      <c r="AYM120" s="151"/>
      <c r="AYN120" s="151"/>
      <c r="AYO120" s="151"/>
      <c r="AYP120" s="151"/>
      <c r="AYQ120" s="151"/>
      <c r="AYR120" s="151"/>
      <c r="AYS120" s="151"/>
      <c r="AYT120" s="151"/>
      <c r="AYU120" s="151"/>
      <c r="AYV120" s="151"/>
      <c r="AYW120" s="151"/>
      <c r="AYX120" s="151"/>
      <c r="AYY120" s="151"/>
      <c r="AYZ120" s="151"/>
      <c r="AZA120" s="151"/>
      <c r="AZB120" s="151"/>
      <c r="AZC120" s="151"/>
      <c r="AZD120" s="151"/>
      <c r="AZE120" s="151"/>
      <c r="AZF120" s="151"/>
      <c r="AZG120" s="151"/>
      <c r="AZH120" s="151"/>
      <c r="AZI120" s="151"/>
      <c r="AZJ120" s="151"/>
      <c r="AZK120" s="151"/>
      <c r="AZL120" s="151"/>
      <c r="AZM120" s="151"/>
      <c r="AZN120" s="151"/>
      <c r="AZO120" s="151"/>
      <c r="AZP120" s="151"/>
      <c r="AZQ120" s="151"/>
      <c r="AZR120" s="151"/>
      <c r="AZS120" s="151"/>
      <c r="AZT120" s="151"/>
      <c r="AZU120" s="151"/>
      <c r="AZV120" s="151"/>
      <c r="AZW120" s="151"/>
      <c r="AZX120" s="151"/>
      <c r="AZY120" s="151"/>
      <c r="AZZ120" s="151"/>
      <c r="BAA120" s="151"/>
      <c r="BAB120" s="151"/>
      <c r="BAC120" s="151"/>
      <c r="BAD120" s="151"/>
      <c r="BAE120" s="151"/>
      <c r="BAF120" s="151"/>
      <c r="BAG120" s="151"/>
      <c r="BAH120" s="151"/>
      <c r="BAI120" s="151"/>
      <c r="BAJ120" s="151"/>
      <c r="BAK120" s="151"/>
      <c r="BAL120" s="151"/>
      <c r="BAM120" s="151"/>
      <c r="BAN120" s="151"/>
      <c r="BAO120" s="151"/>
      <c r="BAP120" s="151"/>
      <c r="BAQ120" s="151"/>
      <c r="BAR120" s="151"/>
      <c r="BAS120" s="151"/>
      <c r="BAT120" s="151"/>
      <c r="BAU120" s="151"/>
      <c r="BAV120" s="151"/>
      <c r="BAW120" s="151"/>
      <c r="BAX120" s="151"/>
      <c r="BAY120" s="151"/>
      <c r="BAZ120" s="151"/>
      <c r="BBA120" s="151"/>
      <c r="BBB120" s="151"/>
      <c r="BBC120" s="151"/>
      <c r="BBD120" s="151"/>
      <c r="BBE120" s="151"/>
      <c r="BBF120" s="151"/>
      <c r="BBG120" s="151"/>
      <c r="BBH120" s="151"/>
      <c r="BBI120" s="151"/>
      <c r="BBJ120" s="151"/>
      <c r="BBK120" s="151"/>
      <c r="BBL120" s="151"/>
      <c r="BBM120" s="151"/>
      <c r="BBN120" s="151"/>
      <c r="BBO120" s="151"/>
      <c r="BBP120" s="151"/>
      <c r="BBQ120" s="151"/>
      <c r="BBR120" s="151"/>
      <c r="BBS120" s="151"/>
      <c r="BBT120" s="151"/>
      <c r="BBU120" s="151"/>
      <c r="BBV120" s="151"/>
      <c r="BBW120" s="151"/>
      <c r="BBX120" s="151"/>
      <c r="BBY120" s="151"/>
      <c r="BBZ120" s="151"/>
      <c r="BCA120" s="151"/>
      <c r="BCB120" s="151"/>
      <c r="BCC120" s="151"/>
      <c r="BCD120" s="151"/>
      <c r="BCE120" s="151"/>
      <c r="BCF120" s="151"/>
      <c r="BCG120" s="151"/>
      <c r="BCH120" s="151"/>
      <c r="BCI120" s="151"/>
      <c r="BCJ120" s="151"/>
      <c r="BCK120" s="151"/>
      <c r="BCL120" s="151"/>
      <c r="BCM120" s="151"/>
      <c r="BCN120" s="151"/>
      <c r="BCO120" s="151"/>
      <c r="BCP120" s="151"/>
      <c r="BCQ120" s="151"/>
      <c r="BCR120" s="151"/>
      <c r="BCS120" s="151"/>
      <c r="BCT120" s="151"/>
      <c r="BCU120" s="151"/>
      <c r="BCV120" s="151"/>
      <c r="BCW120" s="151"/>
      <c r="BCX120" s="151"/>
      <c r="BCY120" s="151"/>
      <c r="BCZ120" s="151"/>
      <c r="BDA120" s="151"/>
      <c r="BDB120" s="151"/>
      <c r="BDC120" s="151"/>
      <c r="BDD120" s="151"/>
      <c r="BDE120" s="151"/>
      <c r="BDF120" s="151"/>
      <c r="BDG120" s="151"/>
      <c r="BDH120" s="151"/>
      <c r="BDI120" s="151"/>
      <c r="BDJ120" s="151"/>
      <c r="BDK120" s="151"/>
      <c r="BDL120" s="151"/>
      <c r="BDM120" s="151"/>
      <c r="BDN120" s="151"/>
      <c r="BDO120" s="151"/>
      <c r="BDP120" s="151"/>
      <c r="BDQ120" s="151"/>
      <c r="BDR120" s="151"/>
      <c r="BDS120" s="151"/>
      <c r="BDT120" s="151"/>
      <c r="BDU120" s="151"/>
      <c r="BDV120" s="151"/>
      <c r="BDW120" s="151"/>
      <c r="BDX120" s="151"/>
      <c r="BDY120" s="151"/>
      <c r="BDZ120" s="151"/>
      <c r="BEA120" s="151"/>
      <c r="BEB120" s="151"/>
      <c r="BEC120" s="151"/>
      <c r="BED120" s="151"/>
      <c r="BEE120" s="151"/>
      <c r="BEF120" s="151"/>
      <c r="BEG120" s="151"/>
      <c r="BEH120" s="151"/>
      <c r="BEI120" s="151"/>
      <c r="BEJ120" s="151"/>
      <c r="BEK120" s="151"/>
      <c r="BEL120" s="151"/>
      <c r="BEM120" s="151"/>
      <c r="BEN120" s="151"/>
      <c r="BEO120" s="151"/>
      <c r="BEP120" s="151"/>
      <c r="BEQ120" s="151"/>
      <c r="BER120" s="151"/>
      <c r="BES120" s="151"/>
      <c r="BET120" s="151"/>
      <c r="BEU120" s="151"/>
      <c r="BEV120" s="151"/>
      <c r="BEW120" s="151"/>
      <c r="BEX120" s="151"/>
      <c r="BEY120" s="151"/>
      <c r="BEZ120" s="151"/>
      <c r="BFA120" s="151"/>
      <c r="BFB120" s="151"/>
      <c r="BFC120" s="151"/>
      <c r="BFD120" s="151"/>
      <c r="BFE120" s="151"/>
      <c r="BFF120" s="151"/>
      <c r="BFG120" s="151"/>
      <c r="BFH120" s="151"/>
      <c r="BFI120" s="151"/>
      <c r="BFJ120" s="151"/>
      <c r="BFK120" s="151"/>
      <c r="BFL120" s="151"/>
      <c r="BFM120" s="151"/>
      <c r="BFN120" s="151"/>
      <c r="BFO120" s="151"/>
      <c r="BFP120" s="151"/>
      <c r="BFQ120" s="151"/>
      <c r="BFR120" s="151"/>
      <c r="BFS120" s="151"/>
      <c r="BFT120" s="151"/>
      <c r="BFU120" s="151"/>
      <c r="BFV120" s="151"/>
      <c r="BFW120" s="151"/>
      <c r="BFX120" s="151"/>
      <c r="BFY120" s="151"/>
      <c r="BFZ120" s="151"/>
      <c r="BGA120" s="151"/>
      <c r="BGB120" s="151"/>
      <c r="BGC120" s="151"/>
      <c r="BGD120" s="151"/>
      <c r="BGE120" s="151"/>
      <c r="BGF120" s="151"/>
      <c r="BGG120" s="151"/>
      <c r="BGH120" s="151"/>
      <c r="BGI120" s="151"/>
      <c r="BGJ120" s="151"/>
      <c r="BGK120" s="151"/>
      <c r="BGL120" s="151"/>
      <c r="BGM120" s="151"/>
      <c r="BGN120" s="151"/>
      <c r="BGO120" s="151"/>
      <c r="BGP120" s="151"/>
      <c r="BGQ120" s="151"/>
      <c r="BGR120" s="151"/>
      <c r="BGS120" s="151"/>
      <c r="BGT120" s="151"/>
      <c r="BGU120" s="151"/>
      <c r="BGV120" s="151"/>
      <c r="BGW120" s="151"/>
      <c r="BGX120" s="151"/>
      <c r="BGY120" s="151"/>
      <c r="BGZ120" s="151"/>
      <c r="BHA120" s="151"/>
      <c r="BHB120" s="151"/>
      <c r="BHC120" s="151"/>
      <c r="BHD120" s="151"/>
      <c r="BHE120" s="151"/>
      <c r="BHF120" s="151"/>
      <c r="BHG120" s="151"/>
      <c r="BHH120" s="151"/>
      <c r="BHI120" s="151"/>
      <c r="BHJ120" s="151"/>
      <c r="BHK120" s="151"/>
      <c r="BHL120" s="151"/>
      <c r="BHM120" s="151"/>
      <c r="BHN120" s="151"/>
      <c r="BHO120" s="151"/>
      <c r="BHP120" s="151"/>
      <c r="BHQ120" s="151"/>
      <c r="BHR120" s="151"/>
      <c r="BHS120" s="151"/>
      <c r="BHT120" s="151"/>
      <c r="BHU120" s="151"/>
      <c r="BHV120" s="151"/>
      <c r="BHW120" s="151"/>
      <c r="BHX120" s="151"/>
      <c r="BHY120" s="151"/>
      <c r="BHZ120" s="151"/>
      <c r="BIA120" s="151"/>
      <c r="BIB120" s="151"/>
      <c r="BIC120" s="151"/>
      <c r="BID120" s="151"/>
      <c r="BIE120" s="151"/>
      <c r="BIF120" s="151"/>
      <c r="BIG120" s="151"/>
      <c r="BIH120" s="151"/>
      <c r="BII120" s="151"/>
      <c r="BIJ120" s="151"/>
      <c r="BIK120" s="151"/>
      <c r="BIL120" s="151"/>
      <c r="BIM120" s="151"/>
      <c r="BIN120" s="151"/>
      <c r="BIO120" s="151"/>
      <c r="BIP120" s="151"/>
      <c r="BIQ120" s="151"/>
      <c r="BIR120" s="151"/>
      <c r="BIS120" s="151"/>
      <c r="BIT120" s="151"/>
      <c r="BIU120" s="151"/>
      <c r="BIV120" s="151"/>
      <c r="BIW120" s="151"/>
      <c r="BIX120" s="151"/>
      <c r="BIY120" s="151"/>
      <c r="BIZ120" s="151"/>
      <c r="BJA120" s="151"/>
      <c r="BJB120" s="151"/>
      <c r="BJC120" s="151"/>
      <c r="BJD120" s="151"/>
      <c r="BJE120" s="151"/>
      <c r="BJF120" s="151"/>
      <c r="BJG120" s="151"/>
      <c r="BJH120" s="151"/>
      <c r="BJI120" s="151"/>
      <c r="BJJ120" s="151"/>
      <c r="BJK120" s="151"/>
      <c r="BJL120" s="151"/>
      <c r="BJM120" s="151"/>
      <c r="BJN120" s="151"/>
      <c r="BJO120" s="151"/>
      <c r="BJP120" s="151"/>
      <c r="BJQ120" s="151"/>
      <c r="BJR120" s="151"/>
      <c r="BJS120" s="151"/>
      <c r="BJT120" s="151"/>
      <c r="BJU120" s="151"/>
      <c r="BJV120" s="151"/>
      <c r="BJW120" s="151"/>
      <c r="BJX120" s="151"/>
      <c r="BJY120" s="151"/>
      <c r="BJZ120" s="151"/>
      <c r="BKA120" s="151"/>
      <c r="BKB120" s="151"/>
      <c r="BKC120" s="151"/>
      <c r="BKD120" s="151"/>
      <c r="BKE120" s="151"/>
      <c r="BKF120" s="151"/>
      <c r="BKG120" s="151"/>
      <c r="BKH120" s="151"/>
      <c r="BKI120" s="151"/>
      <c r="BKJ120" s="151"/>
      <c r="BKK120" s="151"/>
      <c r="BKL120" s="151"/>
      <c r="BKM120" s="151"/>
      <c r="BKN120" s="151"/>
      <c r="BKO120" s="151"/>
      <c r="BKP120" s="151"/>
      <c r="BKQ120" s="151"/>
      <c r="BKR120" s="151"/>
      <c r="BKS120" s="151"/>
      <c r="BKT120" s="151"/>
      <c r="BKU120" s="151"/>
      <c r="BKV120" s="151"/>
      <c r="BKW120" s="151"/>
      <c r="BKX120" s="151"/>
      <c r="BKY120" s="151"/>
      <c r="BKZ120" s="151"/>
      <c r="BLA120" s="151"/>
      <c r="BLB120" s="151"/>
      <c r="BLC120" s="151"/>
      <c r="BLD120" s="151"/>
      <c r="BLE120" s="151"/>
      <c r="BLF120" s="151"/>
      <c r="BLG120" s="151"/>
      <c r="BLH120" s="151"/>
      <c r="BLI120" s="151"/>
      <c r="BLJ120" s="151"/>
      <c r="BLK120" s="151"/>
      <c r="BLL120" s="151"/>
      <c r="BLM120" s="151"/>
      <c r="BLN120" s="151"/>
      <c r="BLO120" s="151"/>
      <c r="BLP120" s="151"/>
      <c r="BLQ120" s="151"/>
      <c r="BLR120" s="151"/>
      <c r="BLS120" s="151"/>
      <c r="BLT120" s="151"/>
      <c r="BLU120" s="151"/>
      <c r="BLV120" s="151"/>
      <c r="BLW120" s="151"/>
      <c r="BLX120" s="151"/>
      <c r="BLY120" s="151"/>
      <c r="BLZ120" s="151"/>
      <c r="BMA120" s="151"/>
      <c r="BMB120" s="151"/>
      <c r="BMC120" s="151"/>
      <c r="BMD120" s="151"/>
      <c r="BME120" s="151"/>
      <c r="BMF120" s="151"/>
      <c r="BMG120" s="151"/>
      <c r="BMH120" s="151"/>
      <c r="BMI120" s="151"/>
      <c r="BMJ120" s="151"/>
      <c r="BMK120" s="151"/>
      <c r="BML120" s="151"/>
      <c r="BMM120" s="151"/>
      <c r="BMN120" s="151"/>
      <c r="BMO120" s="151"/>
      <c r="BMP120" s="151"/>
      <c r="BMQ120" s="151"/>
      <c r="BMR120" s="151"/>
      <c r="BMS120" s="151"/>
      <c r="BMT120" s="151"/>
      <c r="BMU120" s="151"/>
      <c r="BMV120" s="151"/>
      <c r="BMW120" s="151"/>
      <c r="BMX120" s="151"/>
      <c r="BMY120" s="151"/>
      <c r="BMZ120" s="151"/>
      <c r="BNA120" s="151"/>
      <c r="BNB120" s="151"/>
      <c r="BNC120" s="151"/>
      <c r="BND120" s="151"/>
      <c r="BNE120" s="151"/>
      <c r="BNF120" s="151"/>
      <c r="BNG120" s="151"/>
      <c r="BNH120" s="151"/>
      <c r="BNI120" s="151"/>
      <c r="BNJ120" s="151"/>
      <c r="BNK120" s="151"/>
      <c r="BNL120" s="151"/>
      <c r="BNM120" s="151"/>
      <c r="BNN120" s="151"/>
      <c r="BNO120" s="151"/>
      <c r="BNP120" s="151"/>
      <c r="BNQ120" s="151"/>
      <c r="BNR120" s="151"/>
      <c r="BNS120" s="151"/>
      <c r="BNT120" s="151"/>
      <c r="BNU120" s="151"/>
      <c r="BNV120" s="151"/>
      <c r="BNW120" s="151"/>
      <c r="BNX120" s="151"/>
      <c r="BNY120" s="151"/>
      <c r="BNZ120" s="151"/>
      <c r="BOA120" s="151"/>
      <c r="BOB120" s="151"/>
      <c r="BOC120" s="151"/>
      <c r="BOD120" s="151"/>
      <c r="BOE120" s="151"/>
      <c r="BOF120" s="151"/>
      <c r="BOG120" s="151"/>
      <c r="BOH120" s="151"/>
      <c r="BOI120" s="151"/>
      <c r="BOJ120" s="151"/>
      <c r="BOK120" s="151"/>
      <c r="BOL120" s="151"/>
      <c r="BOM120" s="151"/>
      <c r="BON120" s="151"/>
      <c r="BOO120" s="151"/>
      <c r="BOP120" s="151"/>
      <c r="BOQ120" s="151"/>
      <c r="BOR120" s="151"/>
      <c r="BOS120" s="151"/>
      <c r="BOT120" s="151"/>
      <c r="BOU120" s="151"/>
      <c r="BOV120" s="151"/>
      <c r="BOW120" s="151"/>
      <c r="BOX120" s="151"/>
      <c r="BOY120" s="151"/>
      <c r="BOZ120" s="151"/>
      <c r="BPA120" s="151"/>
      <c r="BPB120" s="151"/>
      <c r="BPC120" s="151"/>
      <c r="BPD120" s="151"/>
      <c r="BPE120" s="151"/>
      <c r="BPF120" s="151"/>
      <c r="BPG120" s="151"/>
      <c r="BPH120" s="151"/>
      <c r="BPI120" s="151"/>
      <c r="BPJ120" s="151"/>
      <c r="BPK120" s="151"/>
      <c r="BPL120" s="151"/>
      <c r="BPM120" s="151"/>
      <c r="BPN120" s="151"/>
      <c r="BPO120" s="151"/>
      <c r="BPP120" s="151"/>
      <c r="BPQ120" s="151"/>
      <c r="BPR120" s="151"/>
      <c r="BPS120" s="151"/>
      <c r="BPT120" s="151"/>
      <c r="BPU120" s="151"/>
      <c r="BPV120" s="151"/>
      <c r="BPW120" s="151"/>
      <c r="BPX120" s="151"/>
      <c r="BPY120" s="151"/>
      <c r="BPZ120" s="151"/>
      <c r="BQA120" s="151"/>
      <c r="BQB120" s="151"/>
      <c r="BQC120" s="151"/>
      <c r="BQD120" s="151"/>
      <c r="BQE120" s="151"/>
      <c r="BQF120" s="151"/>
      <c r="BQG120" s="151"/>
      <c r="BQH120" s="151"/>
      <c r="BQI120" s="151"/>
      <c r="BQJ120" s="151"/>
      <c r="BQK120" s="151"/>
      <c r="BQL120" s="151"/>
      <c r="BQM120" s="151"/>
      <c r="BQN120" s="151"/>
      <c r="BQO120" s="151"/>
      <c r="BQP120" s="151"/>
      <c r="BQQ120" s="151"/>
      <c r="BQR120" s="151"/>
      <c r="BQS120" s="151"/>
      <c r="BQT120" s="151"/>
      <c r="BQU120" s="151"/>
      <c r="BQV120" s="151"/>
      <c r="BQW120" s="151"/>
      <c r="BQX120" s="151"/>
      <c r="BQY120" s="151"/>
      <c r="BQZ120" s="151"/>
      <c r="BRA120" s="151"/>
      <c r="BRB120" s="151"/>
      <c r="BRC120" s="151"/>
      <c r="BRD120" s="151"/>
      <c r="BRE120" s="151"/>
      <c r="BRF120" s="151"/>
      <c r="BRG120" s="151"/>
      <c r="BRH120" s="151"/>
      <c r="BRI120" s="151"/>
      <c r="BRJ120" s="151"/>
      <c r="BRK120" s="151"/>
      <c r="BRL120" s="151"/>
      <c r="BRM120" s="151"/>
      <c r="BRN120" s="151"/>
      <c r="BRO120" s="151"/>
      <c r="BRP120" s="151"/>
      <c r="BRQ120" s="151"/>
      <c r="BRR120" s="151"/>
      <c r="BRS120" s="151"/>
      <c r="BRT120" s="151"/>
      <c r="BRU120" s="151"/>
      <c r="BRV120" s="151"/>
      <c r="BRW120" s="151"/>
      <c r="BRX120" s="151"/>
      <c r="BRY120" s="151"/>
      <c r="BRZ120" s="151"/>
      <c r="BSA120" s="151"/>
      <c r="BSB120" s="151"/>
      <c r="BSC120" s="151"/>
      <c r="BSD120" s="151"/>
      <c r="BSE120" s="151"/>
      <c r="BSF120" s="151"/>
      <c r="BSG120" s="151"/>
      <c r="BSH120" s="151"/>
      <c r="BSI120" s="151"/>
      <c r="BSJ120" s="151"/>
      <c r="BSK120" s="151"/>
      <c r="BSL120" s="151"/>
      <c r="BSM120" s="151"/>
      <c r="BSN120" s="151"/>
      <c r="BSO120" s="151"/>
      <c r="BSP120" s="151"/>
      <c r="BSQ120" s="151"/>
      <c r="BSR120" s="151"/>
      <c r="BSS120" s="151"/>
      <c r="BST120" s="151"/>
      <c r="BSU120" s="151"/>
      <c r="BSV120" s="151"/>
      <c r="BSW120" s="151"/>
      <c r="BSX120" s="151"/>
      <c r="BSY120" s="151"/>
      <c r="BSZ120" s="151"/>
      <c r="BTA120" s="151"/>
      <c r="BTB120" s="151"/>
      <c r="BTC120" s="151"/>
      <c r="BTD120" s="151"/>
      <c r="BTE120" s="151"/>
      <c r="BTF120" s="151"/>
      <c r="BTG120" s="151"/>
      <c r="BTH120" s="151"/>
      <c r="BTI120" s="151"/>
      <c r="BTJ120" s="151"/>
      <c r="BTK120" s="151"/>
      <c r="BTL120" s="151"/>
      <c r="BTM120" s="151"/>
      <c r="BTN120" s="151"/>
      <c r="BTO120" s="151"/>
      <c r="BTP120" s="151"/>
      <c r="BTQ120" s="151"/>
      <c r="BTR120" s="151"/>
      <c r="BTS120" s="151"/>
      <c r="BTT120" s="151"/>
      <c r="BTU120" s="151"/>
      <c r="BTV120" s="151"/>
      <c r="BTW120" s="151"/>
      <c r="BTX120" s="151"/>
      <c r="BTY120" s="151"/>
      <c r="BTZ120" s="151"/>
      <c r="BUA120" s="151"/>
      <c r="BUB120" s="151"/>
      <c r="BUC120" s="151"/>
      <c r="BUD120" s="151"/>
      <c r="BUE120" s="151"/>
      <c r="BUF120" s="151"/>
      <c r="BUG120" s="151"/>
      <c r="BUH120" s="151"/>
      <c r="BUI120" s="151"/>
      <c r="BUJ120" s="151"/>
      <c r="BUK120" s="151"/>
      <c r="BUL120" s="151"/>
      <c r="BUM120" s="151"/>
      <c r="BUN120" s="151"/>
      <c r="BUO120" s="151"/>
      <c r="BUP120" s="151"/>
      <c r="BUQ120" s="151"/>
      <c r="BUR120" s="151"/>
      <c r="BUS120" s="151"/>
      <c r="BUT120" s="151"/>
      <c r="BUU120" s="151"/>
      <c r="BUV120" s="151"/>
      <c r="BUW120" s="151"/>
      <c r="BUX120" s="151"/>
      <c r="BUY120" s="151"/>
      <c r="BUZ120" s="151"/>
      <c r="BVA120" s="151"/>
      <c r="BVB120" s="151"/>
      <c r="BVC120" s="151"/>
      <c r="BVD120" s="151"/>
      <c r="BVE120" s="151"/>
      <c r="BVF120" s="151"/>
      <c r="BVG120" s="151"/>
      <c r="BVH120" s="151"/>
      <c r="BVI120" s="151"/>
      <c r="BVJ120" s="151"/>
      <c r="BVK120" s="151"/>
      <c r="BVL120" s="151"/>
      <c r="BVM120" s="151"/>
      <c r="BVN120" s="151"/>
      <c r="BVO120" s="151"/>
      <c r="BVP120" s="151"/>
      <c r="BVQ120" s="151"/>
      <c r="BVR120" s="151"/>
      <c r="BVS120" s="151"/>
      <c r="BVT120" s="151"/>
      <c r="BVU120" s="151"/>
      <c r="BVV120" s="151"/>
      <c r="BVW120" s="151"/>
      <c r="BVX120" s="151"/>
      <c r="BVY120" s="151"/>
      <c r="BVZ120" s="151"/>
      <c r="BWA120" s="151"/>
      <c r="BWB120" s="151"/>
      <c r="BWC120" s="151"/>
      <c r="BWD120" s="151"/>
      <c r="BWE120" s="151"/>
      <c r="BWF120" s="151"/>
      <c r="BWG120" s="151"/>
      <c r="BWH120" s="151"/>
      <c r="BWI120" s="151"/>
      <c r="BWJ120" s="151"/>
      <c r="BWK120" s="151"/>
      <c r="BWL120" s="151"/>
      <c r="BWM120" s="151"/>
      <c r="BWN120" s="151"/>
      <c r="BWO120" s="151"/>
      <c r="BWP120" s="151"/>
      <c r="BWQ120" s="151"/>
      <c r="BWR120" s="151"/>
      <c r="BWS120" s="151"/>
      <c r="BWT120" s="151"/>
      <c r="BWU120" s="151"/>
      <c r="BWV120" s="151"/>
      <c r="BWW120" s="151"/>
      <c r="BWX120" s="151"/>
      <c r="BWY120" s="151"/>
      <c r="BWZ120" s="151"/>
      <c r="BXA120" s="151"/>
      <c r="BXB120" s="151"/>
      <c r="BXC120" s="151"/>
      <c r="BXD120" s="151"/>
      <c r="BXE120" s="151"/>
      <c r="BXF120" s="151"/>
      <c r="BXG120" s="151"/>
      <c r="BXH120" s="151"/>
      <c r="BXI120" s="151"/>
      <c r="BXJ120" s="151"/>
      <c r="BXK120" s="151"/>
      <c r="BXL120" s="151"/>
      <c r="BXM120" s="151"/>
      <c r="BXN120" s="151"/>
      <c r="BXO120" s="151"/>
      <c r="BXP120" s="151"/>
      <c r="BXQ120" s="151"/>
      <c r="BXR120" s="151"/>
      <c r="BXS120" s="151"/>
      <c r="BXT120" s="151"/>
      <c r="BXU120" s="151"/>
      <c r="BXV120" s="151"/>
      <c r="BXW120" s="151"/>
      <c r="BXX120" s="151"/>
      <c r="BXY120" s="151"/>
      <c r="BXZ120" s="151"/>
      <c r="BYA120" s="151"/>
      <c r="BYB120" s="151"/>
      <c r="BYC120" s="151"/>
      <c r="BYD120" s="151"/>
      <c r="BYE120" s="151"/>
      <c r="BYF120" s="151"/>
      <c r="BYG120" s="151"/>
      <c r="BYH120" s="151"/>
      <c r="BYI120" s="151"/>
      <c r="BYJ120" s="151"/>
      <c r="BYK120" s="151"/>
      <c r="BYL120" s="151"/>
      <c r="BYM120" s="151"/>
      <c r="BYN120" s="151"/>
      <c r="BYO120" s="151"/>
      <c r="BYP120" s="151"/>
      <c r="BYQ120" s="151"/>
      <c r="BYR120" s="151"/>
      <c r="BYS120" s="151"/>
      <c r="BYT120" s="151"/>
      <c r="BYU120" s="151"/>
      <c r="BYV120" s="151"/>
      <c r="BYW120" s="151"/>
      <c r="BYX120" s="151"/>
      <c r="BYY120" s="151"/>
      <c r="BYZ120" s="151"/>
      <c r="BZA120" s="151"/>
      <c r="BZB120" s="151"/>
      <c r="BZC120" s="151"/>
      <c r="BZD120" s="151"/>
      <c r="BZE120" s="151"/>
      <c r="BZF120" s="151"/>
      <c r="BZG120" s="151"/>
      <c r="BZH120" s="151"/>
      <c r="BZI120" s="151"/>
      <c r="BZJ120" s="151"/>
      <c r="BZK120" s="151"/>
      <c r="BZL120" s="151"/>
      <c r="BZM120" s="151"/>
      <c r="BZN120" s="151"/>
      <c r="BZO120" s="151"/>
      <c r="BZP120" s="151"/>
      <c r="BZQ120" s="151"/>
      <c r="BZR120" s="151"/>
      <c r="BZS120" s="151"/>
      <c r="BZT120" s="151"/>
      <c r="BZU120" s="151"/>
      <c r="BZV120" s="151"/>
      <c r="BZW120" s="151"/>
      <c r="BZX120" s="151"/>
      <c r="BZY120" s="151"/>
      <c r="BZZ120" s="151"/>
      <c r="CAA120" s="151"/>
      <c r="CAB120" s="151"/>
      <c r="CAC120" s="151"/>
      <c r="CAD120" s="151"/>
      <c r="CAE120" s="151"/>
      <c r="CAF120" s="151"/>
      <c r="CAG120" s="151"/>
      <c r="CAH120" s="151"/>
      <c r="CAI120" s="151"/>
      <c r="CAJ120" s="151"/>
      <c r="CAK120" s="151"/>
      <c r="CAL120" s="151"/>
      <c r="CAM120" s="151"/>
      <c r="CAN120" s="151"/>
      <c r="CAO120" s="151"/>
      <c r="CAP120" s="151"/>
      <c r="CAQ120" s="151"/>
      <c r="CAR120" s="151"/>
      <c r="CAS120" s="151"/>
      <c r="CAT120" s="151"/>
      <c r="CAU120" s="151"/>
      <c r="CAV120" s="151"/>
      <c r="CAW120" s="151"/>
      <c r="CAX120" s="151"/>
      <c r="CAY120" s="151"/>
      <c r="CAZ120" s="151"/>
      <c r="CBA120" s="151"/>
      <c r="CBB120" s="151"/>
      <c r="CBC120" s="151"/>
      <c r="CBD120" s="151"/>
      <c r="CBE120" s="151"/>
      <c r="CBF120" s="151"/>
      <c r="CBG120" s="151"/>
      <c r="CBH120" s="151"/>
      <c r="CBI120" s="151"/>
      <c r="CBJ120" s="151"/>
      <c r="CBK120" s="151"/>
      <c r="CBL120" s="151"/>
      <c r="CBM120" s="151"/>
      <c r="CBN120" s="151"/>
      <c r="CBO120" s="151"/>
      <c r="CBP120" s="151"/>
      <c r="CBQ120" s="151"/>
      <c r="CBR120" s="151"/>
      <c r="CBS120" s="151"/>
      <c r="CBT120" s="151"/>
      <c r="CBU120" s="151"/>
      <c r="CBV120" s="151"/>
      <c r="CBW120" s="151"/>
      <c r="CBX120" s="151"/>
      <c r="CBY120" s="151"/>
      <c r="CBZ120" s="151"/>
      <c r="CCA120" s="151"/>
      <c r="CCB120" s="151"/>
      <c r="CCC120" s="151"/>
      <c r="CCD120" s="151"/>
      <c r="CCE120" s="151"/>
      <c r="CCF120" s="151"/>
      <c r="CCG120" s="151"/>
      <c r="CCH120" s="151"/>
      <c r="CCI120" s="151"/>
      <c r="CCJ120" s="151"/>
      <c r="CCK120" s="151"/>
      <c r="CCL120" s="151"/>
      <c r="CCM120" s="151"/>
      <c r="CCN120" s="151"/>
      <c r="CCO120" s="151"/>
      <c r="CCP120" s="151"/>
      <c r="CCQ120" s="151"/>
      <c r="CCR120" s="151"/>
      <c r="CCS120" s="151"/>
      <c r="CCT120" s="151"/>
      <c r="CCU120" s="151"/>
      <c r="CCV120" s="151"/>
      <c r="CCW120" s="151"/>
      <c r="CCX120" s="151"/>
      <c r="CCY120" s="151"/>
      <c r="CCZ120" s="151"/>
      <c r="CDA120" s="151"/>
      <c r="CDB120" s="151"/>
      <c r="CDC120" s="151"/>
      <c r="CDD120" s="151"/>
      <c r="CDE120" s="151"/>
      <c r="CDF120" s="151"/>
      <c r="CDG120" s="151"/>
      <c r="CDH120" s="151"/>
      <c r="CDI120" s="151"/>
      <c r="CDJ120" s="151"/>
      <c r="CDK120" s="151"/>
      <c r="CDL120" s="151"/>
      <c r="CDM120" s="151"/>
      <c r="CDN120" s="151"/>
      <c r="CDO120" s="151"/>
      <c r="CDP120" s="151"/>
      <c r="CDQ120" s="151"/>
      <c r="CDR120" s="151"/>
      <c r="CDS120" s="151"/>
      <c r="CDT120" s="151"/>
      <c r="CDU120" s="151"/>
      <c r="CDV120" s="151"/>
      <c r="CDW120" s="151"/>
      <c r="CDX120" s="151"/>
      <c r="CDY120" s="151"/>
      <c r="CDZ120" s="151"/>
      <c r="CEA120" s="151"/>
      <c r="CEB120" s="151"/>
      <c r="CEC120" s="151"/>
      <c r="CED120" s="151"/>
      <c r="CEE120" s="151"/>
      <c r="CEF120" s="151"/>
      <c r="CEG120" s="151"/>
      <c r="CEH120" s="151"/>
      <c r="CEI120" s="151"/>
      <c r="CEJ120" s="151"/>
      <c r="CEK120" s="151"/>
      <c r="CEL120" s="151"/>
      <c r="CEM120" s="151"/>
      <c r="CEN120" s="151"/>
      <c r="CEO120" s="151"/>
      <c r="CEP120" s="151"/>
      <c r="CEQ120" s="151"/>
      <c r="CER120" s="151"/>
      <c r="CES120" s="151"/>
      <c r="CET120" s="151"/>
      <c r="CEU120" s="151"/>
      <c r="CEV120" s="151"/>
      <c r="CEW120" s="151"/>
      <c r="CEX120" s="151"/>
      <c r="CEY120" s="151"/>
      <c r="CEZ120" s="151"/>
      <c r="CFA120" s="151"/>
      <c r="CFB120" s="151"/>
      <c r="CFC120" s="151"/>
      <c r="CFD120" s="151"/>
      <c r="CFE120" s="151"/>
      <c r="CFF120" s="151"/>
      <c r="CFG120" s="151"/>
      <c r="CFH120" s="151"/>
      <c r="CFI120" s="151"/>
      <c r="CFJ120" s="151"/>
      <c r="CFK120" s="151"/>
      <c r="CFL120" s="151"/>
      <c r="CFM120" s="151"/>
      <c r="CFN120" s="151"/>
      <c r="CFO120" s="151"/>
      <c r="CFP120" s="151"/>
      <c r="CFQ120" s="151"/>
      <c r="CFR120" s="151"/>
      <c r="CFS120" s="151"/>
      <c r="CFT120" s="151"/>
      <c r="CFU120" s="151"/>
      <c r="CFV120" s="151"/>
      <c r="CFW120" s="151"/>
      <c r="CFX120" s="151"/>
      <c r="CFY120" s="151"/>
      <c r="CFZ120" s="151"/>
      <c r="CGA120" s="151"/>
      <c r="CGB120" s="151"/>
      <c r="CGC120" s="151"/>
      <c r="CGD120" s="151"/>
      <c r="CGE120" s="151"/>
      <c r="CGF120" s="151"/>
      <c r="CGG120" s="151"/>
      <c r="CGH120" s="151"/>
      <c r="CGI120" s="151"/>
      <c r="CGJ120" s="151"/>
      <c r="CGK120" s="151"/>
      <c r="CGL120" s="151"/>
      <c r="CGM120" s="151"/>
      <c r="CGN120" s="151"/>
      <c r="CGO120" s="151"/>
      <c r="CGP120" s="151"/>
      <c r="CGQ120" s="151"/>
      <c r="CGR120" s="151"/>
      <c r="CGS120" s="151"/>
      <c r="CGT120" s="151"/>
      <c r="CGU120" s="151"/>
      <c r="CGV120" s="151"/>
      <c r="CGW120" s="151"/>
      <c r="CGX120" s="151"/>
      <c r="CGY120" s="151"/>
      <c r="CGZ120" s="151"/>
      <c r="CHA120" s="151"/>
      <c r="CHB120" s="151"/>
      <c r="CHC120" s="151"/>
      <c r="CHD120" s="151"/>
      <c r="CHE120" s="151"/>
      <c r="CHF120" s="151"/>
      <c r="CHG120" s="151"/>
      <c r="CHH120" s="151"/>
      <c r="CHI120" s="151"/>
      <c r="CHJ120" s="151"/>
      <c r="CHK120" s="151"/>
      <c r="CHL120" s="151"/>
      <c r="CHM120" s="151"/>
      <c r="CHN120" s="151"/>
      <c r="CHO120" s="151"/>
      <c r="CHP120" s="151"/>
      <c r="CHQ120" s="151"/>
      <c r="CHR120" s="151"/>
      <c r="CHS120" s="151"/>
      <c r="CHT120" s="151"/>
      <c r="CHU120" s="151"/>
      <c r="CHV120" s="151"/>
      <c r="CHW120" s="151"/>
      <c r="CHX120" s="151"/>
      <c r="CHY120" s="151"/>
      <c r="CHZ120" s="151"/>
      <c r="CIA120" s="151"/>
      <c r="CIB120" s="151"/>
      <c r="CIC120" s="151"/>
      <c r="CID120" s="151"/>
      <c r="CIE120" s="151"/>
      <c r="CIF120" s="151"/>
      <c r="CIG120" s="151"/>
      <c r="CIH120" s="151"/>
      <c r="CII120" s="151"/>
      <c r="CIJ120" s="151"/>
      <c r="CIK120" s="151"/>
      <c r="CIL120" s="151"/>
      <c r="CIM120" s="151"/>
      <c r="CIN120" s="151"/>
      <c r="CIO120" s="151"/>
      <c r="CIP120" s="151"/>
      <c r="CIQ120" s="151"/>
      <c r="CIR120" s="151"/>
      <c r="CIS120" s="151"/>
      <c r="CIT120" s="151"/>
      <c r="CIU120" s="151"/>
      <c r="CIV120" s="151"/>
      <c r="CIW120" s="151"/>
      <c r="CIX120" s="151"/>
      <c r="CIY120" s="151"/>
      <c r="CIZ120" s="151"/>
      <c r="CJA120" s="151"/>
      <c r="CJB120" s="151"/>
      <c r="CJC120" s="151"/>
      <c r="CJD120" s="151"/>
      <c r="CJE120" s="151"/>
      <c r="CJF120" s="151"/>
      <c r="CJG120" s="151"/>
      <c r="CJH120" s="151"/>
      <c r="CJI120" s="151"/>
      <c r="CJJ120" s="151"/>
      <c r="CJK120" s="151"/>
      <c r="CJL120" s="151"/>
      <c r="CJM120" s="151"/>
      <c r="CJN120" s="151"/>
      <c r="CJO120" s="151"/>
      <c r="CJP120" s="151"/>
      <c r="CJQ120" s="151"/>
      <c r="CJR120" s="151"/>
      <c r="CJS120" s="151"/>
      <c r="CJT120" s="151"/>
      <c r="CJU120" s="151"/>
      <c r="CJV120" s="151"/>
      <c r="CJW120" s="151"/>
      <c r="CJX120" s="151"/>
      <c r="CJY120" s="151"/>
      <c r="CJZ120" s="151"/>
      <c r="CKA120" s="151"/>
      <c r="CKB120" s="151"/>
      <c r="CKC120" s="151"/>
      <c r="CKD120" s="151"/>
      <c r="CKE120" s="151"/>
      <c r="CKF120" s="151"/>
      <c r="CKG120" s="151"/>
      <c r="CKH120" s="151"/>
      <c r="CKI120" s="151"/>
      <c r="CKJ120" s="151"/>
      <c r="CKK120" s="151"/>
      <c r="CKL120" s="151"/>
      <c r="CKM120" s="151"/>
      <c r="CKN120" s="151"/>
      <c r="CKO120" s="151"/>
      <c r="CKP120" s="151"/>
      <c r="CKQ120" s="151"/>
      <c r="CKR120" s="151"/>
      <c r="CKS120" s="151"/>
      <c r="CKT120" s="151"/>
      <c r="CKU120" s="151"/>
      <c r="CKV120" s="151"/>
      <c r="CKW120" s="151"/>
      <c r="CKX120" s="151"/>
      <c r="CKY120" s="151"/>
      <c r="CKZ120" s="151"/>
      <c r="CLA120" s="151"/>
      <c r="CLB120" s="151"/>
      <c r="CLC120" s="151"/>
      <c r="CLD120" s="151"/>
      <c r="CLE120" s="151"/>
      <c r="CLF120" s="151"/>
      <c r="CLG120" s="151"/>
      <c r="CLH120" s="151"/>
      <c r="CLI120" s="151"/>
      <c r="CLJ120" s="151"/>
      <c r="CLK120" s="151"/>
      <c r="CLL120" s="151"/>
      <c r="CLM120" s="151"/>
      <c r="CLN120" s="151"/>
      <c r="CLO120" s="151"/>
      <c r="CLP120" s="151"/>
      <c r="CLQ120" s="151"/>
      <c r="CLR120" s="151"/>
      <c r="CLS120" s="151"/>
      <c r="CLT120" s="151"/>
      <c r="CLU120" s="151"/>
      <c r="CLV120" s="151"/>
      <c r="CLW120" s="151"/>
      <c r="CLX120" s="151"/>
      <c r="CLY120" s="151"/>
      <c r="CLZ120" s="151"/>
      <c r="CMA120" s="151"/>
      <c r="CMB120" s="151"/>
      <c r="CMC120" s="151"/>
      <c r="CMD120" s="151"/>
      <c r="CME120" s="151"/>
      <c r="CMF120" s="151"/>
      <c r="CMG120" s="151"/>
      <c r="CMH120" s="151"/>
      <c r="CMI120" s="151"/>
      <c r="CMJ120" s="151"/>
      <c r="CMK120" s="151"/>
      <c r="CML120" s="151"/>
      <c r="CMM120" s="151"/>
      <c r="CMN120" s="151"/>
      <c r="CMO120" s="151"/>
      <c r="CMP120" s="151"/>
      <c r="CMQ120" s="151"/>
      <c r="CMR120" s="151"/>
      <c r="CMS120" s="151"/>
      <c r="CMT120" s="151"/>
      <c r="CMU120" s="151"/>
      <c r="CMV120" s="151"/>
      <c r="CMW120" s="151"/>
      <c r="CMX120" s="151"/>
      <c r="CMY120" s="151"/>
      <c r="CMZ120" s="151"/>
      <c r="CNA120" s="151"/>
      <c r="CNB120" s="151"/>
      <c r="CNC120" s="151"/>
      <c r="CND120" s="151"/>
      <c r="CNE120" s="151"/>
      <c r="CNF120" s="151"/>
      <c r="CNG120" s="151"/>
      <c r="CNH120" s="151"/>
      <c r="CNI120" s="151"/>
      <c r="CNJ120" s="151"/>
      <c r="CNK120" s="151"/>
      <c r="CNL120" s="151"/>
      <c r="CNM120" s="151"/>
      <c r="CNN120" s="151"/>
      <c r="CNO120" s="151"/>
      <c r="CNP120" s="151"/>
      <c r="CNQ120" s="151"/>
      <c r="CNR120" s="151"/>
      <c r="CNS120" s="151"/>
      <c r="CNT120" s="151"/>
      <c r="CNU120" s="151"/>
      <c r="CNV120" s="151"/>
      <c r="CNW120" s="151"/>
      <c r="CNX120" s="151"/>
      <c r="CNY120" s="151"/>
      <c r="CNZ120" s="151"/>
      <c r="COA120" s="151"/>
      <c r="COB120" s="151"/>
      <c r="COC120" s="151"/>
      <c r="COD120" s="151"/>
      <c r="COE120" s="151"/>
      <c r="COF120" s="151"/>
      <c r="COG120" s="151"/>
      <c r="COH120" s="151"/>
      <c r="COI120" s="151"/>
      <c r="COJ120" s="151"/>
      <c r="COK120" s="151"/>
      <c r="COL120" s="151"/>
      <c r="COM120" s="151"/>
      <c r="CON120" s="151"/>
      <c r="COO120" s="151"/>
      <c r="COP120" s="151"/>
      <c r="COQ120" s="151"/>
      <c r="COR120" s="151"/>
      <c r="COS120" s="151"/>
      <c r="COT120" s="151"/>
      <c r="COU120" s="151"/>
      <c r="COV120" s="151"/>
      <c r="COW120" s="151"/>
      <c r="COX120" s="151"/>
      <c r="COY120" s="151"/>
      <c r="COZ120" s="151"/>
      <c r="CPA120" s="151"/>
      <c r="CPB120" s="151"/>
      <c r="CPC120" s="151"/>
      <c r="CPD120" s="151"/>
      <c r="CPE120" s="151"/>
      <c r="CPF120" s="151"/>
      <c r="CPG120" s="151"/>
      <c r="CPH120" s="151"/>
      <c r="CPI120" s="151"/>
      <c r="CPJ120" s="151"/>
      <c r="CPK120" s="151"/>
      <c r="CPL120" s="151"/>
      <c r="CPM120" s="151"/>
      <c r="CPN120" s="151"/>
      <c r="CPO120" s="151"/>
      <c r="CPP120" s="151"/>
      <c r="CPQ120" s="151"/>
      <c r="CPR120" s="151"/>
      <c r="CPS120" s="151"/>
      <c r="CPT120" s="151"/>
      <c r="CPU120" s="151"/>
      <c r="CPV120" s="151"/>
      <c r="CPW120" s="151"/>
      <c r="CPX120" s="151"/>
      <c r="CPY120" s="151"/>
      <c r="CPZ120" s="151"/>
      <c r="CQA120" s="151"/>
      <c r="CQB120" s="151"/>
      <c r="CQC120" s="151"/>
      <c r="CQD120" s="151"/>
      <c r="CQE120" s="151"/>
      <c r="CQF120" s="151"/>
      <c r="CQG120" s="151"/>
      <c r="CQH120" s="151"/>
      <c r="CQI120" s="151"/>
      <c r="CQJ120" s="151"/>
      <c r="CQK120" s="151"/>
      <c r="CQL120" s="151"/>
      <c r="CQM120" s="151"/>
      <c r="CQN120" s="151"/>
      <c r="CQO120" s="151"/>
      <c r="CQP120" s="151"/>
      <c r="CQQ120" s="151"/>
      <c r="CQR120" s="151"/>
      <c r="CQS120" s="151"/>
      <c r="CQT120" s="151"/>
      <c r="CQU120" s="151"/>
      <c r="CQV120" s="151"/>
      <c r="CQW120" s="151"/>
      <c r="CQX120" s="151"/>
      <c r="CQY120" s="151"/>
      <c r="CQZ120" s="151"/>
      <c r="CRA120" s="151"/>
      <c r="CRB120" s="151"/>
      <c r="CRC120" s="151"/>
      <c r="CRD120" s="151"/>
      <c r="CRE120" s="151"/>
      <c r="CRF120" s="151"/>
      <c r="CRG120" s="151"/>
      <c r="CRH120" s="151"/>
      <c r="CRI120" s="151"/>
      <c r="CRJ120" s="151"/>
      <c r="CRK120" s="151"/>
      <c r="CRL120" s="151"/>
      <c r="CRM120" s="151"/>
      <c r="CRN120" s="151"/>
      <c r="CRO120" s="151"/>
      <c r="CRP120" s="151"/>
      <c r="CRQ120" s="151"/>
      <c r="CRR120" s="151"/>
      <c r="CRS120" s="151"/>
      <c r="CRT120" s="151"/>
      <c r="CRU120" s="151"/>
      <c r="CRV120" s="151"/>
      <c r="CRW120" s="151"/>
      <c r="CRX120" s="151"/>
      <c r="CRY120" s="151"/>
      <c r="CRZ120" s="151"/>
      <c r="CSA120" s="151"/>
      <c r="CSB120" s="151"/>
      <c r="CSC120" s="151"/>
      <c r="CSD120" s="151"/>
      <c r="CSE120" s="151"/>
      <c r="CSF120" s="151"/>
      <c r="CSG120" s="151"/>
      <c r="CSH120" s="151"/>
      <c r="CSI120" s="151"/>
      <c r="CSJ120" s="151"/>
      <c r="CSK120" s="151"/>
      <c r="CSL120" s="151"/>
      <c r="CSM120" s="151"/>
      <c r="CSN120" s="151"/>
      <c r="CSO120" s="151"/>
      <c r="CSP120" s="151"/>
      <c r="CSQ120" s="151"/>
      <c r="CSR120" s="151"/>
      <c r="CSS120" s="151"/>
      <c r="CST120" s="151"/>
      <c r="CSU120" s="151"/>
      <c r="CSV120" s="151"/>
      <c r="CSW120" s="151"/>
      <c r="CSX120" s="151"/>
      <c r="CSY120" s="151"/>
      <c r="CSZ120" s="151"/>
      <c r="CTA120" s="151"/>
      <c r="CTB120" s="151"/>
      <c r="CTC120" s="151"/>
      <c r="CTD120" s="151"/>
      <c r="CTE120" s="151"/>
      <c r="CTF120" s="151"/>
      <c r="CTG120" s="151"/>
      <c r="CTH120" s="151"/>
      <c r="CTI120" s="151"/>
      <c r="CTJ120" s="151"/>
      <c r="CTK120" s="151"/>
      <c r="CTL120" s="151"/>
      <c r="CTM120" s="151"/>
      <c r="CTN120" s="151"/>
      <c r="CTO120" s="151"/>
      <c r="CTP120" s="151"/>
      <c r="CTQ120" s="151"/>
      <c r="CTR120" s="151"/>
      <c r="CTS120" s="151"/>
      <c r="CTT120" s="151"/>
      <c r="CTU120" s="151"/>
      <c r="CTV120" s="151"/>
      <c r="CTW120" s="151"/>
      <c r="CTX120" s="151"/>
      <c r="CTY120" s="151"/>
      <c r="CTZ120" s="151"/>
      <c r="CUA120" s="151"/>
      <c r="CUB120" s="151"/>
      <c r="CUC120" s="151"/>
      <c r="CUD120" s="151"/>
      <c r="CUE120" s="151"/>
      <c r="CUF120" s="151"/>
      <c r="CUG120" s="151"/>
      <c r="CUH120" s="151"/>
      <c r="CUI120" s="151"/>
      <c r="CUJ120" s="151"/>
      <c r="CUK120" s="151"/>
      <c r="CUL120" s="151"/>
      <c r="CUM120" s="151"/>
      <c r="CUN120" s="151"/>
      <c r="CUO120" s="151"/>
      <c r="CUP120" s="151"/>
      <c r="CUQ120" s="151"/>
      <c r="CUR120" s="151"/>
      <c r="CUS120" s="151"/>
      <c r="CUT120" s="151"/>
      <c r="CUU120" s="151"/>
      <c r="CUV120" s="151"/>
      <c r="CUW120" s="151"/>
      <c r="CUX120" s="151"/>
      <c r="CUY120" s="151"/>
      <c r="CUZ120" s="151"/>
      <c r="CVA120" s="151"/>
      <c r="CVB120" s="151"/>
      <c r="CVC120" s="151"/>
      <c r="CVD120" s="151"/>
      <c r="CVE120" s="151"/>
      <c r="CVF120" s="151"/>
      <c r="CVG120" s="151"/>
      <c r="CVH120" s="151"/>
      <c r="CVI120" s="151"/>
      <c r="CVJ120" s="151"/>
      <c r="CVK120" s="151"/>
      <c r="CVL120" s="151"/>
      <c r="CVM120" s="151"/>
      <c r="CVN120" s="151"/>
      <c r="CVO120" s="151"/>
      <c r="CVP120" s="151"/>
      <c r="CVQ120" s="151"/>
      <c r="CVR120" s="151"/>
      <c r="CVS120" s="151"/>
      <c r="CVT120" s="151"/>
      <c r="CVU120" s="151"/>
      <c r="CVV120" s="151"/>
      <c r="CVW120" s="151"/>
      <c r="CVX120" s="151"/>
      <c r="CVY120" s="151"/>
      <c r="CVZ120" s="151"/>
      <c r="CWA120" s="151"/>
      <c r="CWB120" s="151"/>
      <c r="CWC120" s="151"/>
      <c r="CWD120" s="151"/>
      <c r="CWE120" s="151"/>
      <c r="CWF120" s="151"/>
      <c r="CWG120" s="151"/>
      <c r="CWH120" s="151"/>
      <c r="CWI120" s="151"/>
      <c r="CWJ120" s="151"/>
      <c r="CWK120" s="151"/>
      <c r="CWL120" s="151"/>
      <c r="CWM120" s="151"/>
      <c r="CWN120" s="151"/>
      <c r="CWO120" s="151"/>
      <c r="CWP120" s="151"/>
      <c r="CWQ120" s="151"/>
      <c r="CWR120" s="151"/>
      <c r="CWS120" s="151"/>
      <c r="CWT120" s="151"/>
      <c r="CWU120" s="151"/>
      <c r="CWV120" s="151"/>
      <c r="CWW120" s="151"/>
      <c r="CWX120" s="151"/>
      <c r="CWY120" s="151"/>
      <c r="CWZ120" s="151"/>
      <c r="CXA120" s="151"/>
      <c r="CXB120" s="151"/>
      <c r="CXC120" s="151"/>
      <c r="CXD120" s="151"/>
      <c r="CXE120" s="151"/>
      <c r="CXF120" s="151"/>
      <c r="CXG120" s="151"/>
      <c r="CXH120" s="151"/>
      <c r="CXI120" s="151"/>
      <c r="CXJ120" s="151"/>
      <c r="CXK120" s="151"/>
      <c r="CXL120" s="151"/>
      <c r="CXM120" s="151"/>
      <c r="CXN120" s="151"/>
      <c r="CXO120" s="151"/>
      <c r="CXP120" s="151"/>
      <c r="CXQ120" s="151"/>
      <c r="CXR120" s="151"/>
      <c r="CXS120" s="151"/>
      <c r="CXT120" s="151"/>
      <c r="CXU120" s="151"/>
      <c r="CXV120" s="151"/>
      <c r="CXW120" s="151"/>
      <c r="CXX120" s="151"/>
      <c r="CXY120" s="151"/>
      <c r="CXZ120" s="151"/>
      <c r="CYA120" s="151"/>
      <c r="CYB120" s="151"/>
      <c r="CYC120" s="151"/>
      <c r="CYD120" s="151"/>
      <c r="CYE120" s="151"/>
      <c r="CYF120" s="151"/>
      <c r="CYG120" s="151"/>
      <c r="CYH120" s="151"/>
      <c r="CYI120" s="151"/>
      <c r="CYJ120" s="151"/>
      <c r="CYK120" s="151"/>
      <c r="CYL120" s="151"/>
      <c r="CYM120" s="151"/>
      <c r="CYN120" s="151"/>
      <c r="CYO120" s="151"/>
      <c r="CYP120" s="151"/>
      <c r="CYQ120" s="151"/>
      <c r="CYR120" s="151"/>
      <c r="CYS120" s="151"/>
      <c r="CYT120" s="151"/>
      <c r="CYU120" s="151"/>
      <c r="CYV120" s="151"/>
      <c r="CYW120" s="151"/>
      <c r="CYX120" s="151"/>
      <c r="CYY120" s="151"/>
      <c r="CYZ120" s="151"/>
      <c r="CZA120" s="151"/>
      <c r="CZB120" s="151"/>
      <c r="CZC120" s="151"/>
      <c r="CZD120" s="151"/>
      <c r="CZE120" s="151"/>
      <c r="CZF120" s="151"/>
      <c r="CZG120" s="151"/>
      <c r="CZH120" s="151"/>
      <c r="CZI120" s="151"/>
      <c r="CZJ120" s="151"/>
      <c r="CZK120" s="151"/>
      <c r="CZL120" s="151"/>
      <c r="CZM120" s="151"/>
      <c r="CZN120" s="151"/>
      <c r="CZO120" s="151"/>
      <c r="CZP120" s="151"/>
      <c r="CZQ120" s="151"/>
      <c r="CZR120" s="151"/>
      <c r="CZS120" s="151"/>
      <c r="CZT120" s="151"/>
      <c r="CZU120" s="151"/>
      <c r="CZV120" s="151"/>
      <c r="CZW120" s="151"/>
      <c r="CZX120" s="151"/>
      <c r="CZY120" s="151"/>
      <c r="CZZ120" s="151"/>
      <c r="DAA120" s="151"/>
      <c r="DAB120" s="151"/>
      <c r="DAC120" s="151"/>
      <c r="DAD120" s="151"/>
      <c r="DAE120" s="151"/>
      <c r="DAF120" s="151"/>
      <c r="DAG120" s="151"/>
      <c r="DAH120" s="151"/>
      <c r="DAI120" s="151"/>
      <c r="DAJ120" s="151"/>
      <c r="DAK120" s="151"/>
      <c r="DAL120" s="151"/>
      <c r="DAM120" s="151"/>
      <c r="DAN120" s="151"/>
      <c r="DAO120" s="151"/>
      <c r="DAP120" s="151"/>
      <c r="DAQ120" s="151"/>
      <c r="DAR120" s="151"/>
      <c r="DAS120" s="151"/>
      <c r="DAT120" s="151"/>
      <c r="DAU120" s="151"/>
      <c r="DAV120" s="151"/>
      <c r="DAW120" s="151"/>
      <c r="DAX120" s="151"/>
      <c r="DAY120" s="151"/>
      <c r="DAZ120" s="151"/>
      <c r="DBA120" s="151"/>
      <c r="DBB120" s="151"/>
      <c r="DBC120" s="151"/>
      <c r="DBD120" s="151"/>
      <c r="DBE120" s="151"/>
      <c r="DBF120" s="151"/>
      <c r="DBG120" s="151"/>
      <c r="DBH120" s="151"/>
      <c r="DBI120" s="151"/>
      <c r="DBJ120" s="151"/>
      <c r="DBK120" s="151"/>
      <c r="DBL120" s="151"/>
      <c r="DBM120" s="151"/>
      <c r="DBN120" s="151"/>
      <c r="DBO120" s="151"/>
      <c r="DBP120" s="151"/>
      <c r="DBQ120" s="151"/>
      <c r="DBR120" s="151"/>
      <c r="DBS120" s="151"/>
      <c r="DBT120" s="151"/>
      <c r="DBU120" s="151"/>
      <c r="DBV120" s="151"/>
      <c r="DBW120" s="151"/>
      <c r="DBX120" s="151"/>
      <c r="DBY120" s="151"/>
      <c r="DBZ120" s="151"/>
      <c r="DCA120" s="151"/>
      <c r="DCB120" s="151"/>
      <c r="DCC120" s="151"/>
      <c r="DCD120" s="151"/>
      <c r="DCE120" s="151"/>
      <c r="DCF120" s="151"/>
      <c r="DCG120" s="151"/>
      <c r="DCH120" s="151"/>
      <c r="DCI120" s="151"/>
      <c r="DCJ120" s="151"/>
      <c r="DCK120" s="151"/>
      <c r="DCL120" s="151"/>
      <c r="DCM120" s="151"/>
      <c r="DCN120" s="151"/>
      <c r="DCO120" s="151"/>
      <c r="DCP120" s="151"/>
      <c r="DCQ120" s="151"/>
      <c r="DCR120" s="151"/>
      <c r="DCS120" s="151"/>
      <c r="DCT120" s="151"/>
      <c r="DCU120" s="151"/>
      <c r="DCV120" s="151"/>
      <c r="DCW120" s="151"/>
      <c r="DCX120" s="151"/>
      <c r="DCY120" s="151"/>
      <c r="DCZ120" s="151"/>
      <c r="DDA120" s="151"/>
      <c r="DDB120" s="151"/>
      <c r="DDC120" s="151"/>
      <c r="DDD120" s="151"/>
      <c r="DDE120" s="151"/>
      <c r="DDF120" s="151"/>
      <c r="DDG120" s="151"/>
      <c r="DDH120" s="151"/>
      <c r="DDI120" s="151"/>
      <c r="DDJ120" s="151"/>
      <c r="DDK120" s="151"/>
      <c r="DDL120" s="151"/>
      <c r="DDM120" s="151"/>
      <c r="DDN120" s="151"/>
      <c r="DDO120" s="151"/>
      <c r="DDP120" s="151"/>
      <c r="DDQ120" s="151"/>
      <c r="DDR120" s="151"/>
      <c r="DDS120" s="151"/>
      <c r="DDT120" s="151"/>
      <c r="DDU120" s="151"/>
      <c r="DDV120" s="151"/>
      <c r="DDW120" s="151"/>
      <c r="DDX120" s="151"/>
      <c r="DDY120" s="151"/>
      <c r="DDZ120" s="151"/>
      <c r="DEA120" s="151"/>
      <c r="DEB120" s="151"/>
      <c r="DEC120" s="151"/>
      <c r="DED120" s="151"/>
      <c r="DEE120" s="151"/>
      <c r="DEF120" s="151"/>
      <c r="DEG120" s="151"/>
      <c r="DEH120" s="151"/>
      <c r="DEI120" s="151"/>
      <c r="DEJ120" s="151"/>
      <c r="DEK120" s="151"/>
      <c r="DEL120" s="151"/>
      <c r="DEM120" s="151"/>
      <c r="DEN120" s="151"/>
      <c r="DEO120" s="151"/>
      <c r="DEP120" s="151"/>
      <c r="DEQ120" s="151"/>
      <c r="DER120" s="151"/>
      <c r="DES120" s="151"/>
      <c r="DET120" s="151"/>
      <c r="DEU120" s="151"/>
      <c r="DEV120" s="151"/>
      <c r="DEW120" s="151"/>
      <c r="DEX120" s="151"/>
      <c r="DEY120" s="151"/>
      <c r="DEZ120" s="151"/>
      <c r="DFA120" s="151"/>
      <c r="DFB120" s="151"/>
      <c r="DFC120" s="151"/>
      <c r="DFD120" s="151"/>
      <c r="DFE120" s="151"/>
      <c r="DFF120" s="151"/>
      <c r="DFG120" s="151"/>
      <c r="DFH120" s="151"/>
      <c r="DFI120" s="151"/>
      <c r="DFJ120" s="151"/>
      <c r="DFK120" s="151"/>
      <c r="DFL120" s="151"/>
      <c r="DFM120" s="151"/>
      <c r="DFN120" s="151"/>
      <c r="DFO120" s="151"/>
      <c r="DFP120" s="151"/>
      <c r="DFQ120" s="151"/>
      <c r="DFR120" s="151"/>
      <c r="DFS120" s="151"/>
      <c r="DFT120" s="151"/>
      <c r="DFU120" s="151"/>
      <c r="DFV120" s="151"/>
      <c r="DFW120" s="151"/>
      <c r="DFX120" s="151"/>
      <c r="DFY120" s="151"/>
      <c r="DFZ120" s="151"/>
      <c r="DGA120" s="151"/>
      <c r="DGB120" s="151"/>
      <c r="DGC120" s="151"/>
      <c r="DGD120" s="151"/>
      <c r="DGE120" s="151"/>
      <c r="DGF120" s="151"/>
      <c r="DGG120" s="151"/>
      <c r="DGH120" s="151"/>
      <c r="DGI120" s="151"/>
      <c r="DGJ120" s="151"/>
      <c r="DGK120" s="151"/>
      <c r="DGL120" s="151"/>
      <c r="DGM120" s="151"/>
      <c r="DGN120" s="151"/>
      <c r="DGO120" s="151"/>
      <c r="DGP120" s="151"/>
      <c r="DGQ120" s="151"/>
      <c r="DGR120" s="151"/>
      <c r="DGS120" s="151"/>
      <c r="DGT120" s="151"/>
      <c r="DGU120" s="151"/>
      <c r="DGV120" s="151"/>
      <c r="DGW120" s="151"/>
      <c r="DGX120" s="151"/>
      <c r="DGY120" s="151"/>
      <c r="DGZ120" s="151"/>
      <c r="DHA120" s="151"/>
      <c r="DHB120" s="151"/>
      <c r="DHC120" s="151"/>
      <c r="DHD120" s="151"/>
      <c r="DHE120" s="151"/>
      <c r="DHF120" s="151"/>
      <c r="DHG120" s="151"/>
      <c r="DHH120" s="151"/>
      <c r="DHI120" s="151"/>
      <c r="DHJ120" s="151"/>
      <c r="DHK120" s="151"/>
      <c r="DHL120" s="151"/>
      <c r="DHM120" s="151"/>
      <c r="DHN120" s="151"/>
      <c r="DHO120" s="151"/>
      <c r="DHP120" s="151"/>
      <c r="DHQ120" s="151"/>
      <c r="DHR120" s="151"/>
      <c r="DHS120" s="151"/>
      <c r="DHT120" s="151"/>
      <c r="DHU120" s="151"/>
      <c r="DHV120" s="151"/>
      <c r="DHW120" s="151"/>
      <c r="DHX120" s="151"/>
      <c r="DHY120" s="151"/>
      <c r="DHZ120" s="151"/>
      <c r="DIA120" s="151"/>
      <c r="DIB120" s="151"/>
      <c r="DIC120" s="151"/>
      <c r="DID120" s="151"/>
      <c r="DIE120" s="151"/>
      <c r="DIF120" s="151"/>
      <c r="DIG120" s="151"/>
      <c r="DIH120" s="151"/>
      <c r="DII120" s="151"/>
      <c r="DIJ120" s="151"/>
      <c r="DIK120" s="151"/>
      <c r="DIL120" s="151"/>
      <c r="DIM120" s="151"/>
      <c r="DIN120" s="151"/>
      <c r="DIO120" s="151"/>
      <c r="DIP120" s="151"/>
      <c r="DIQ120" s="151"/>
      <c r="DIR120" s="151"/>
      <c r="DIS120" s="151"/>
      <c r="DIT120" s="151"/>
      <c r="DIU120" s="151"/>
      <c r="DIV120" s="151"/>
      <c r="DIW120" s="151"/>
      <c r="DIX120" s="151"/>
      <c r="DIY120" s="151"/>
      <c r="DIZ120" s="151"/>
      <c r="DJA120" s="151"/>
      <c r="DJB120" s="151"/>
      <c r="DJC120" s="151"/>
      <c r="DJD120" s="151"/>
      <c r="DJE120" s="151"/>
      <c r="DJF120" s="151"/>
      <c r="DJG120" s="151"/>
      <c r="DJH120" s="151"/>
      <c r="DJI120" s="151"/>
      <c r="DJJ120" s="151"/>
      <c r="DJK120" s="151"/>
      <c r="DJL120" s="151"/>
      <c r="DJM120" s="151"/>
      <c r="DJN120" s="151"/>
      <c r="DJO120" s="151"/>
      <c r="DJP120" s="151"/>
      <c r="DJQ120" s="151"/>
      <c r="DJR120" s="151"/>
      <c r="DJS120" s="151"/>
      <c r="DJT120" s="151"/>
      <c r="DJU120" s="151"/>
      <c r="DJV120" s="151"/>
      <c r="DJW120" s="151"/>
      <c r="DJX120" s="151"/>
      <c r="DJY120" s="151"/>
      <c r="DJZ120" s="151"/>
      <c r="DKA120" s="151"/>
      <c r="DKB120" s="151"/>
      <c r="DKC120" s="151"/>
      <c r="DKD120" s="151"/>
      <c r="DKE120" s="151"/>
      <c r="DKF120" s="151"/>
      <c r="DKG120" s="151"/>
      <c r="DKH120" s="151"/>
      <c r="DKI120" s="151"/>
      <c r="DKJ120" s="151"/>
      <c r="DKK120" s="151"/>
      <c r="DKL120" s="151"/>
      <c r="DKM120" s="151"/>
      <c r="DKN120" s="151"/>
      <c r="DKO120" s="151"/>
      <c r="DKP120" s="151"/>
      <c r="DKQ120" s="151"/>
      <c r="DKR120" s="151"/>
      <c r="DKS120" s="151"/>
      <c r="DKT120" s="151"/>
      <c r="DKU120" s="151"/>
      <c r="DKV120" s="151"/>
      <c r="DKW120" s="151"/>
      <c r="DKX120" s="151"/>
      <c r="DKY120" s="151"/>
      <c r="DKZ120" s="151"/>
      <c r="DLA120" s="151"/>
      <c r="DLB120" s="151"/>
      <c r="DLC120" s="151"/>
      <c r="DLD120" s="151"/>
      <c r="DLE120" s="151"/>
      <c r="DLF120" s="151"/>
      <c r="DLG120" s="151"/>
      <c r="DLH120" s="151"/>
      <c r="DLI120" s="151"/>
      <c r="DLJ120" s="151"/>
      <c r="DLK120" s="151"/>
      <c r="DLL120" s="151"/>
      <c r="DLM120" s="151"/>
      <c r="DLN120" s="151"/>
      <c r="DLO120" s="151"/>
      <c r="DLP120" s="151"/>
      <c r="DLQ120" s="151"/>
      <c r="DLR120" s="151"/>
      <c r="DLS120" s="151"/>
      <c r="DLT120" s="151"/>
      <c r="DLU120" s="151"/>
      <c r="DLV120" s="151"/>
      <c r="DLW120" s="151"/>
      <c r="DLX120" s="151"/>
      <c r="DLY120" s="151"/>
      <c r="DLZ120" s="151"/>
      <c r="DMA120" s="151"/>
      <c r="DMB120" s="151"/>
      <c r="DMC120" s="151"/>
      <c r="DMD120" s="151"/>
      <c r="DME120" s="151"/>
      <c r="DMF120" s="151"/>
      <c r="DMG120" s="151"/>
      <c r="DMH120" s="151"/>
      <c r="DMI120" s="151"/>
      <c r="DMJ120" s="151"/>
      <c r="DMK120" s="151"/>
      <c r="DML120" s="151"/>
      <c r="DMM120" s="151"/>
      <c r="DMN120" s="151"/>
      <c r="DMO120" s="151"/>
      <c r="DMP120" s="151"/>
      <c r="DMQ120" s="151"/>
      <c r="DMR120" s="151"/>
      <c r="DMS120" s="151"/>
      <c r="DMT120" s="151"/>
      <c r="DMU120" s="151"/>
      <c r="DMV120" s="151"/>
      <c r="DMW120" s="151"/>
      <c r="DMX120" s="151"/>
      <c r="DMY120" s="151"/>
      <c r="DMZ120" s="151"/>
      <c r="DNA120" s="151"/>
      <c r="DNB120" s="151"/>
      <c r="DNC120" s="151"/>
      <c r="DND120" s="151"/>
      <c r="DNE120" s="151"/>
      <c r="DNF120" s="151"/>
      <c r="DNG120" s="151"/>
      <c r="DNH120" s="151"/>
      <c r="DNI120" s="151"/>
      <c r="DNJ120" s="151"/>
      <c r="DNK120" s="151"/>
      <c r="DNL120" s="151"/>
      <c r="DNM120" s="151"/>
      <c r="DNN120" s="151"/>
      <c r="DNO120" s="151"/>
      <c r="DNP120" s="151"/>
      <c r="DNQ120" s="151"/>
      <c r="DNR120" s="151"/>
      <c r="DNS120" s="151"/>
      <c r="DNT120" s="151"/>
      <c r="DNU120" s="151"/>
      <c r="DNV120" s="151"/>
      <c r="DNW120" s="151"/>
      <c r="DNX120" s="151"/>
      <c r="DNY120" s="151"/>
      <c r="DNZ120" s="151"/>
      <c r="DOA120" s="151"/>
      <c r="DOB120" s="151"/>
      <c r="DOC120" s="151"/>
      <c r="DOD120" s="151"/>
      <c r="DOE120" s="151"/>
      <c r="DOF120" s="151"/>
      <c r="DOG120" s="151"/>
      <c r="DOH120" s="151"/>
      <c r="DOI120" s="151"/>
      <c r="DOJ120" s="151"/>
      <c r="DOK120" s="151"/>
      <c r="DOL120" s="151"/>
      <c r="DOM120" s="151"/>
      <c r="DON120" s="151"/>
      <c r="DOO120" s="151"/>
      <c r="DOP120" s="151"/>
      <c r="DOQ120" s="151"/>
      <c r="DOR120" s="151"/>
      <c r="DOS120" s="151"/>
      <c r="DOT120" s="151"/>
      <c r="DOU120" s="151"/>
      <c r="DOV120" s="151"/>
      <c r="DOW120" s="151"/>
      <c r="DOX120" s="151"/>
      <c r="DOY120" s="151"/>
      <c r="DOZ120" s="151"/>
      <c r="DPA120" s="151"/>
      <c r="DPB120" s="151"/>
      <c r="DPC120" s="151"/>
      <c r="DPD120" s="151"/>
      <c r="DPE120" s="151"/>
      <c r="DPF120" s="151"/>
      <c r="DPG120" s="151"/>
      <c r="DPH120" s="151"/>
      <c r="DPI120" s="151"/>
      <c r="DPJ120" s="151"/>
      <c r="DPK120" s="151"/>
      <c r="DPL120" s="151"/>
      <c r="DPM120" s="151"/>
      <c r="DPN120" s="151"/>
      <c r="DPO120" s="151"/>
      <c r="DPP120" s="151"/>
      <c r="DPQ120" s="151"/>
      <c r="DPR120" s="151"/>
      <c r="DPS120" s="151"/>
      <c r="DPT120" s="151"/>
      <c r="DPU120" s="151"/>
      <c r="DPV120" s="151"/>
      <c r="DPW120" s="151"/>
      <c r="DPX120" s="151"/>
      <c r="DPY120" s="151"/>
      <c r="DPZ120" s="151"/>
      <c r="DQA120" s="151"/>
      <c r="DQB120" s="151"/>
      <c r="DQC120" s="151"/>
      <c r="DQD120" s="151"/>
      <c r="DQE120" s="151"/>
      <c r="DQF120" s="151"/>
      <c r="DQG120" s="151"/>
      <c r="DQH120" s="151"/>
      <c r="DQI120" s="151"/>
      <c r="DQJ120" s="151"/>
      <c r="DQK120" s="151"/>
      <c r="DQL120" s="151"/>
      <c r="DQM120" s="151"/>
      <c r="DQN120" s="151"/>
      <c r="DQO120" s="151"/>
      <c r="DQP120" s="151"/>
      <c r="DQQ120" s="151"/>
      <c r="DQR120" s="151"/>
      <c r="DQS120" s="151"/>
      <c r="DQT120" s="151"/>
      <c r="DQU120" s="151"/>
      <c r="DQV120" s="151"/>
      <c r="DQW120" s="151"/>
      <c r="DQX120" s="151"/>
      <c r="DQY120" s="151"/>
      <c r="DQZ120" s="151"/>
      <c r="DRA120" s="151"/>
      <c r="DRB120" s="151"/>
      <c r="DRC120" s="151"/>
      <c r="DRD120" s="151"/>
      <c r="DRE120" s="151"/>
      <c r="DRF120" s="151"/>
      <c r="DRG120" s="151"/>
      <c r="DRH120" s="151"/>
      <c r="DRI120" s="151"/>
      <c r="DRJ120" s="151"/>
      <c r="DRK120" s="151"/>
      <c r="DRL120" s="151"/>
      <c r="DRM120" s="151"/>
      <c r="DRN120" s="151"/>
      <c r="DRO120" s="151"/>
      <c r="DRP120" s="151"/>
      <c r="DRQ120" s="151"/>
      <c r="DRR120" s="151"/>
      <c r="DRS120" s="151"/>
      <c r="DRT120" s="151"/>
      <c r="DRU120" s="151"/>
      <c r="DRV120" s="151"/>
      <c r="DRW120" s="151"/>
      <c r="DRX120" s="151"/>
      <c r="DRY120" s="151"/>
      <c r="DRZ120" s="151"/>
      <c r="DSA120" s="151"/>
      <c r="DSB120" s="151"/>
      <c r="DSC120" s="151"/>
      <c r="DSD120" s="151"/>
      <c r="DSE120" s="151"/>
      <c r="DSF120" s="151"/>
      <c r="DSG120" s="151"/>
      <c r="DSH120" s="151"/>
      <c r="DSI120" s="151"/>
      <c r="DSJ120" s="151"/>
      <c r="DSK120" s="151"/>
      <c r="DSL120" s="151"/>
      <c r="DSM120" s="151"/>
      <c r="DSN120" s="151"/>
      <c r="DSO120" s="151"/>
      <c r="DSP120" s="151"/>
      <c r="DSQ120" s="151"/>
      <c r="DSR120" s="151"/>
      <c r="DSS120" s="151"/>
      <c r="DST120" s="151"/>
      <c r="DSU120" s="151"/>
      <c r="DSV120" s="151"/>
      <c r="DSW120" s="151"/>
      <c r="DSX120" s="151"/>
      <c r="DSY120" s="151"/>
      <c r="DSZ120" s="151"/>
      <c r="DTA120" s="151"/>
      <c r="DTB120" s="151"/>
      <c r="DTC120" s="151"/>
      <c r="DTD120" s="151"/>
      <c r="DTE120" s="151"/>
      <c r="DTF120" s="151"/>
      <c r="DTG120" s="151"/>
      <c r="DTH120" s="151"/>
      <c r="DTI120" s="151"/>
      <c r="DTJ120" s="151"/>
      <c r="DTK120" s="151"/>
      <c r="DTL120" s="151"/>
      <c r="DTM120" s="151"/>
      <c r="DTN120" s="151"/>
      <c r="DTO120" s="151"/>
      <c r="DTP120" s="151"/>
      <c r="DTQ120" s="151"/>
      <c r="DTR120" s="151"/>
      <c r="DTS120" s="151"/>
      <c r="DTT120" s="151"/>
      <c r="DTU120" s="151"/>
      <c r="DTV120" s="151"/>
      <c r="DTW120" s="151"/>
      <c r="DTX120" s="151"/>
      <c r="DTY120" s="151"/>
      <c r="DTZ120" s="151"/>
      <c r="DUA120" s="151"/>
      <c r="DUB120" s="151"/>
      <c r="DUC120" s="151"/>
      <c r="DUD120" s="151"/>
      <c r="DUE120" s="151"/>
      <c r="DUF120" s="151"/>
      <c r="DUG120" s="151"/>
      <c r="DUH120" s="151"/>
      <c r="DUI120" s="151"/>
      <c r="DUJ120" s="151"/>
      <c r="DUK120" s="151"/>
      <c r="DUL120" s="151"/>
      <c r="DUM120" s="151"/>
      <c r="DUN120" s="151"/>
      <c r="DUO120" s="151"/>
      <c r="DUP120" s="151"/>
      <c r="DUQ120" s="151"/>
      <c r="DUR120" s="151"/>
      <c r="DUS120" s="151"/>
      <c r="DUT120" s="151"/>
      <c r="DUU120" s="151"/>
      <c r="DUV120" s="151"/>
      <c r="DUW120" s="151"/>
      <c r="DUX120" s="151"/>
      <c r="DUY120" s="151"/>
      <c r="DUZ120" s="151"/>
      <c r="DVA120" s="151"/>
      <c r="DVB120" s="151"/>
      <c r="DVC120" s="151"/>
      <c r="DVD120" s="151"/>
      <c r="DVE120" s="151"/>
      <c r="DVF120" s="151"/>
      <c r="DVG120" s="151"/>
      <c r="DVH120" s="151"/>
      <c r="DVI120" s="151"/>
      <c r="DVJ120" s="151"/>
      <c r="DVK120" s="151"/>
      <c r="DVL120" s="151"/>
      <c r="DVM120" s="151"/>
      <c r="DVN120" s="151"/>
      <c r="DVO120" s="151"/>
      <c r="DVP120" s="151"/>
      <c r="DVQ120" s="151"/>
      <c r="DVR120" s="151"/>
      <c r="DVS120" s="151"/>
      <c r="DVT120" s="151"/>
      <c r="DVU120" s="151"/>
      <c r="DVV120" s="151"/>
      <c r="DVW120" s="151"/>
      <c r="DVX120" s="151"/>
      <c r="DVY120" s="151"/>
      <c r="DVZ120" s="151"/>
      <c r="DWA120" s="151"/>
      <c r="DWB120" s="151"/>
      <c r="DWC120" s="151"/>
      <c r="DWD120" s="151"/>
      <c r="DWE120" s="151"/>
      <c r="DWF120" s="151"/>
      <c r="DWG120" s="151"/>
      <c r="DWH120" s="151"/>
      <c r="DWI120" s="151"/>
      <c r="DWJ120" s="151"/>
      <c r="DWK120" s="151"/>
      <c r="DWL120" s="151"/>
      <c r="DWM120" s="151"/>
      <c r="DWN120" s="151"/>
      <c r="DWO120" s="151"/>
      <c r="DWP120" s="151"/>
      <c r="DWQ120" s="151"/>
      <c r="DWR120" s="151"/>
      <c r="DWS120" s="151"/>
      <c r="DWT120" s="151"/>
      <c r="DWU120" s="151"/>
      <c r="DWV120" s="151"/>
      <c r="DWW120" s="151"/>
      <c r="DWX120" s="151"/>
      <c r="DWY120" s="151"/>
      <c r="DWZ120" s="151"/>
      <c r="DXA120" s="151"/>
      <c r="DXB120" s="151"/>
      <c r="DXC120" s="151"/>
      <c r="DXD120" s="151"/>
      <c r="DXE120" s="151"/>
      <c r="DXF120" s="151"/>
      <c r="DXG120" s="151"/>
      <c r="DXH120" s="151"/>
      <c r="DXI120" s="151"/>
      <c r="DXJ120" s="151"/>
      <c r="DXK120" s="151"/>
      <c r="DXL120" s="151"/>
      <c r="DXM120" s="151"/>
      <c r="DXN120" s="151"/>
      <c r="DXO120" s="151"/>
      <c r="DXP120" s="151"/>
      <c r="DXQ120" s="151"/>
      <c r="DXR120" s="151"/>
      <c r="DXS120" s="151"/>
      <c r="DXT120" s="151"/>
      <c r="DXU120" s="151"/>
      <c r="DXV120" s="151"/>
      <c r="DXW120" s="151"/>
      <c r="DXX120" s="151"/>
      <c r="DXY120" s="151"/>
      <c r="DXZ120" s="151"/>
      <c r="DYA120" s="151"/>
      <c r="DYB120" s="151"/>
      <c r="DYC120" s="151"/>
      <c r="DYD120" s="151"/>
      <c r="DYE120" s="151"/>
      <c r="DYF120" s="151"/>
      <c r="DYG120" s="151"/>
      <c r="DYH120" s="151"/>
      <c r="DYI120" s="151"/>
      <c r="DYJ120" s="151"/>
      <c r="DYK120" s="151"/>
      <c r="DYL120" s="151"/>
      <c r="DYM120" s="151"/>
      <c r="DYN120" s="151"/>
      <c r="DYO120" s="151"/>
      <c r="DYP120" s="151"/>
      <c r="DYQ120" s="151"/>
      <c r="DYR120" s="151"/>
      <c r="DYS120" s="151"/>
      <c r="DYT120" s="151"/>
      <c r="DYU120" s="151"/>
      <c r="DYV120" s="151"/>
      <c r="DYW120" s="151"/>
      <c r="DYX120" s="151"/>
      <c r="DYY120" s="151"/>
      <c r="DYZ120" s="151"/>
      <c r="DZA120" s="151"/>
      <c r="DZB120" s="151"/>
      <c r="DZC120" s="151"/>
      <c r="DZD120" s="151"/>
      <c r="DZE120" s="151"/>
      <c r="DZF120" s="151"/>
      <c r="DZG120" s="151"/>
      <c r="DZH120" s="151"/>
      <c r="DZI120" s="151"/>
      <c r="DZJ120" s="151"/>
      <c r="DZK120" s="151"/>
      <c r="DZL120" s="151"/>
      <c r="DZM120" s="151"/>
      <c r="DZN120" s="151"/>
      <c r="DZO120" s="151"/>
      <c r="DZP120" s="151"/>
      <c r="DZQ120" s="151"/>
      <c r="DZR120" s="151"/>
      <c r="DZS120" s="151"/>
      <c r="DZT120" s="151"/>
      <c r="DZU120" s="151"/>
      <c r="DZV120" s="151"/>
      <c r="DZW120" s="151"/>
      <c r="DZX120" s="151"/>
      <c r="DZY120" s="151"/>
      <c r="DZZ120" s="151"/>
      <c r="EAA120" s="151"/>
      <c r="EAB120" s="151"/>
      <c r="EAC120" s="151"/>
      <c r="EAD120" s="151"/>
      <c r="EAE120" s="151"/>
      <c r="EAF120" s="151"/>
      <c r="EAG120" s="151"/>
      <c r="EAH120" s="151"/>
      <c r="EAI120" s="151"/>
      <c r="EAJ120" s="151"/>
      <c r="EAK120" s="151"/>
      <c r="EAL120" s="151"/>
      <c r="EAM120" s="151"/>
      <c r="EAN120" s="151"/>
      <c r="EAO120" s="151"/>
      <c r="EAP120" s="151"/>
      <c r="EAQ120" s="151"/>
      <c r="EAR120" s="151"/>
      <c r="EAS120" s="151"/>
      <c r="EAT120" s="151"/>
      <c r="EAU120" s="151"/>
      <c r="EAV120" s="151"/>
      <c r="EAW120" s="151"/>
      <c r="EAX120" s="151"/>
      <c r="EAY120" s="151"/>
      <c r="EAZ120" s="151"/>
      <c r="EBA120" s="151"/>
      <c r="EBB120" s="151"/>
      <c r="EBC120" s="151"/>
      <c r="EBD120" s="151"/>
      <c r="EBE120" s="151"/>
      <c r="EBF120" s="151"/>
      <c r="EBG120" s="151"/>
      <c r="EBH120" s="151"/>
      <c r="EBI120" s="151"/>
      <c r="EBJ120" s="151"/>
      <c r="EBK120" s="151"/>
      <c r="EBL120" s="151"/>
      <c r="EBM120" s="151"/>
      <c r="EBN120" s="151"/>
      <c r="EBO120" s="151"/>
      <c r="EBP120" s="151"/>
      <c r="EBQ120" s="151"/>
      <c r="EBR120" s="151"/>
      <c r="EBS120" s="151"/>
      <c r="EBT120" s="151"/>
      <c r="EBU120" s="151"/>
      <c r="EBV120" s="151"/>
      <c r="EBW120" s="151"/>
      <c r="EBX120" s="151"/>
      <c r="EBY120" s="151"/>
      <c r="EBZ120" s="151"/>
      <c r="ECA120" s="151"/>
      <c r="ECB120" s="151"/>
      <c r="ECC120" s="151"/>
      <c r="ECD120" s="151"/>
      <c r="ECE120" s="151"/>
      <c r="ECF120" s="151"/>
      <c r="ECG120" s="151"/>
      <c r="ECH120" s="151"/>
      <c r="ECI120" s="151"/>
      <c r="ECJ120" s="151"/>
      <c r="ECK120" s="151"/>
      <c r="ECL120" s="151"/>
      <c r="ECM120" s="151"/>
      <c r="ECN120" s="151"/>
      <c r="ECO120" s="151"/>
      <c r="ECP120" s="151"/>
      <c r="ECQ120" s="151"/>
      <c r="ECR120" s="151"/>
      <c r="ECS120" s="151"/>
      <c r="ECT120" s="151"/>
      <c r="ECU120" s="151"/>
      <c r="ECV120" s="151"/>
      <c r="ECW120" s="151"/>
      <c r="ECX120" s="151"/>
      <c r="ECY120" s="151"/>
      <c r="ECZ120" s="151"/>
      <c r="EDA120" s="151"/>
      <c r="EDB120" s="151"/>
      <c r="EDC120" s="151"/>
      <c r="EDD120" s="151"/>
      <c r="EDE120" s="151"/>
      <c r="EDF120" s="151"/>
      <c r="EDG120" s="151"/>
      <c r="EDH120" s="151"/>
      <c r="EDI120" s="151"/>
      <c r="EDJ120" s="151"/>
      <c r="EDK120" s="151"/>
      <c r="EDL120" s="151"/>
      <c r="EDM120" s="151"/>
      <c r="EDN120" s="151"/>
      <c r="EDO120" s="151"/>
      <c r="EDP120" s="151"/>
      <c r="EDQ120" s="151"/>
      <c r="EDR120" s="151"/>
      <c r="EDS120" s="151"/>
      <c r="EDT120" s="151"/>
      <c r="EDU120" s="151"/>
      <c r="EDV120" s="151"/>
      <c r="EDW120" s="151"/>
      <c r="EDX120" s="151"/>
      <c r="EDY120" s="151"/>
      <c r="EDZ120" s="151"/>
      <c r="EEA120" s="151"/>
      <c r="EEB120" s="151"/>
      <c r="EEC120" s="151"/>
      <c r="EED120" s="151"/>
      <c r="EEE120" s="151"/>
      <c r="EEF120" s="151"/>
      <c r="EEG120" s="151"/>
      <c r="EEH120" s="151"/>
      <c r="EEI120" s="151"/>
      <c r="EEJ120" s="151"/>
      <c r="EEK120" s="151"/>
      <c r="EEL120" s="151"/>
      <c r="EEM120" s="151"/>
      <c r="EEN120" s="151"/>
      <c r="EEO120" s="151"/>
      <c r="EEP120" s="151"/>
      <c r="EEQ120" s="151"/>
      <c r="EER120" s="151"/>
      <c r="EES120" s="151"/>
      <c r="EET120" s="151"/>
      <c r="EEU120" s="151"/>
      <c r="EEV120" s="151"/>
      <c r="EEW120" s="151"/>
      <c r="EEX120" s="151"/>
      <c r="EEY120" s="151"/>
      <c r="EEZ120" s="151"/>
      <c r="EFA120" s="151"/>
      <c r="EFB120" s="151"/>
      <c r="EFC120" s="151"/>
      <c r="EFD120" s="151"/>
      <c r="EFE120" s="151"/>
      <c r="EFF120" s="151"/>
      <c r="EFG120" s="151"/>
      <c r="EFH120" s="151"/>
      <c r="EFI120" s="151"/>
      <c r="EFJ120" s="151"/>
      <c r="EFK120" s="151"/>
      <c r="EFL120" s="151"/>
      <c r="EFM120" s="151"/>
      <c r="EFN120" s="151"/>
      <c r="EFO120" s="151"/>
      <c r="EFP120" s="151"/>
      <c r="EFQ120" s="151"/>
      <c r="EFR120" s="151"/>
      <c r="EFS120" s="151"/>
      <c r="EFT120" s="151"/>
      <c r="EFU120" s="151"/>
      <c r="EFV120" s="151"/>
      <c r="EFW120" s="151"/>
      <c r="EFX120" s="151"/>
      <c r="EFY120" s="151"/>
      <c r="EFZ120" s="151"/>
      <c r="EGA120" s="151"/>
      <c r="EGB120" s="151"/>
      <c r="EGC120" s="151"/>
      <c r="EGD120" s="151"/>
      <c r="EGE120" s="151"/>
      <c r="EGF120" s="151"/>
      <c r="EGG120" s="151"/>
      <c r="EGH120" s="151"/>
      <c r="EGI120" s="151"/>
      <c r="EGJ120" s="151"/>
      <c r="EGK120" s="151"/>
      <c r="EGL120" s="151"/>
      <c r="EGM120" s="151"/>
      <c r="EGN120" s="151"/>
      <c r="EGO120" s="151"/>
      <c r="EGP120" s="151"/>
      <c r="EGQ120" s="151"/>
      <c r="EGR120" s="151"/>
      <c r="EGS120" s="151"/>
      <c r="EGT120" s="151"/>
      <c r="EGU120" s="151"/>
      <c r="EGV120" s="151"/>
      <c r="EGW120" s="151"/>
      <c r="EGX120" s="151"/>
      <c r="EGY120" s="151"/>
      <c r="EGZ120" s="151"/>
      <c r="EHA120" s="151"/>
      <c r="EHB120" s="151"/>
      <c r="EHC120" s="151"/>
      <c r="EHD120" s="151"/>
      <c r="EHE120" s="151"/>
      <c r="EHF120" s="151"/>
      <c r="EHG120" s="151"/>
      <c r="EHH120" s="151"/>
      <c r="EHI120" s="151"/>
      <c r="EHJ120" s="151"/>
      <c r="EHK120" s="151"/>
      <c r="EHL120" s="151"/>
      <c r="EHM120" s="151"/>
      <c r="EHN120" s="151"/>
      <c r="EHO120" s="151"/>
      <c r="EHP120" s="151"/>
      <c r="EHQ120" s="151"/>
      <c r="EHR120" s="151"/>
      <c r="EHS120" s="151"/>
      <c r="EHT120" s="151"/>
      <c r="EHU120" s="151"/>
      <c r="EHV120" s="151"/>
      <c r="EHW120" s="151"/>
      <c r="EHX120" s="151"/>
      <c r="EHY120" s="151"/>
      <c r="EHZ120" s="151"/>
      <c r="EIA120" s="151"/>
      <c r="EIB120" s="151"/>
      <c r="EIC120" s="151"/>
      <c r="EID120" s="151"/>
      <c r="EIE120" s="151"/>
      <c r="EIF120" s="151"/>
      <c r="EIG120" s="151"/>
      <c r="EIH120" s="151"/>
      <c r="EII120" s="151"/>
      <c r="EIJ120" s="151"/>
      <c r="EIK120" s="151"/>
      <c r="EIL120" s="151"/>
      <c r="EIM120" s="151"/>
      <c r="EIN120" s="151"/>
      <c r="EIO120" s="151"/>
      <c r="EIP120" s="151"/>
      <c r="EIQ120" s="151"/>
      <c r="EIR120" s="151"/>
      <c r="EIS120" s="151"/>
      <c r="EIT120" s="151"/>
      <c r="EIU120" s="151"/>
      <c r="EIV120" s="151"/>
      <c r="EIW120" s="151"/>
      <c r="EIX120" s="151"/>
      <c r="EIY120" s="151"/>
      <c r="EIZ120" s="151"/>
      <c r="EJA120" s="151"/>
      <c r="EJB120" s="151"/>
      <c r="EJC120" s="151"/>
      <c r="EJD120" s="151"/>
      <c r="EJE120" s="151"/>
      <c r="EJF120" s="151"/>
      <c r="EJG120" s="151"/>
      <c r="EJH120" s="151"/>
      <c r="EJI120" s="151"/>
      <c r="EJJ120" s="151"/>
      <c r="EJK120" s="151"/>
      <c r="EJL120" s="151"/>
      <c r="EJM120" s="151"/>
      <c r="EJN120" s="151"/>
      <c r="EJO120" s="151"/>
      <c r="EJP120" s="151"/>
      <c r="EJQ120" s="151"/>
      <c r="EJR120" s="151"/>
      <c r="EJS120" s="151"/>
      <c r="EJT120" s="151"/>
      <c r="EJU120" s="151"/>
      <c r="EJV120" s="151"/>
      <c r="EJW120" s="151"/>
      <c r="EJX120" s="151"/>
      <c r="EJY120" s="151"/>
      <c r="EJZ120" s="151"/>
      <c r="EKA120" s="151"/>
      <c r="EKB120" s="151"/>
      <c r="EKC120" s="151"/>
      <c r="EKD120" s="151"/>
      <c r="EKE120" s="151"/>
      <c r="EKF120" s="151"/>
      <c r="EKG120" s="151"/>
      <c r="EKH120" s="151"/>
      <c r="EKI120" s="151"/>
      <c r="EKJ120" s="151"/>
      <c r="EKK120" s="151"/>
      <c r="EKL120" s="151"/>
      <c r="EKM120" s="151"/>
      <c r="EKN120" s="151"/>
      <c r="EKO120" s="151"/>
      <c r="EKP120" s="151"/>
      <c r="EKQ120" s="151"/>
      <c r="EKR120" s="151"/>
      <c r="EKS120" s="151"/>
      <c r="EKT120" s="151"/>
      <c r="EKU120" s="151"/>
      <c r="EKV120" s="151"/>
      <c r="EKW120" s="151"/>
      <c r="EKX120" s="151"/>
      <c r="EKY120" s="151"/>
      <c r="EKZ120" s="151"/>
      <c r="ELA120" s="151"/>
      <c r="ELB120" s="151"/>
      <c r="ELC120" s="151"/>
      <c r="ELD120" s="151"/>
      <c r="ELE120" s="151"/>
      <c r="ELF120" s="151"/>
      <c r="ELG120" s="151"/>
      <c r="ELH120" s="151"/>
      <c r="ELI120" s="151"/>
      <c r="ELJ120" s="151"/>
      <c r="ELK120" s="151"/>
      <c r="ELL120" s="151"/>
      <c r="ELM120" s="151"/>
      <c r="ELN120" s="151"/>
      <c r="ELO120" s="151"/>
      <c r="ELP120" s="151"/>
      <c r="ELQ120" s="151"/>
      <c r="ELR120" s="151"/>
      <c r="ELS120" s="151"/>
      <c r="ELT120" s="151"/>
      <c r="ELU120" s="151"/>
      <c r="ELV120" s="151"/>
      <c r="ELW120" s="151"/>
      <c r="ELX120" s="151"/>
      <c r="ELY120" s="151"/>
      <c r="ELZ120" s="151"/>
      <c r="EMA120" s="151"/>
      <c r="EMB120" s="151"/>
      <c r="EMC120" s="151"/>
      <c r="EMD120" s="151"/>
      <c r="EME120" s="151"/>
      <c r="EMF120" s="151"/>
      <c r="EMG120" s="151"/>
      <c r="EMH120" s="151"/>
      <c r="EMI120" s="151"/>
      <c r="EMJ120" s="151"/>
      <c r="EMK120" s="151"/>
      <c r="EML120" s="151"/>
      <c r="EMM120" s="151"/>
      <c r="EMN120" s="151"/>
      <c r="EMO120" s="151"/>
      <c r="EMP120" s="151"/>
      <c r="EMQ120" s="151"/>
      <c r="EMR120" s="151"/>
      <c r="EMS120" s="151"/>
      <c r="EMT120" s="151"/>
      <c r="EMU120" s="151"/>
      <c r="EMV120" s="151"/>
      <c r="EMW120" s="151"/>
      <c r="EMX120" s="151"/>
      <c r="EMY120" s="151"/>
      <c r="EMZ120" s="151"/>
      <c r="ENA120" s="151"/>
      <c r="ENB120" s="151"/>
      <c r="ENC120" s="151"/>
      <c r="END120" s="151"/>
      <c r="ENE120" s="151"/>
      <c r="ENF120" s="151"/>
      <c r="ENG120" s="151"/>
      <c r="ENH120" s="151"/>
      <c r="ENI120" s="151"/>
      <c r="ENJ120" s="151"/>
      <c r="ENK120" s="151"/>
      <c r="ENL120" s="151"/>
      <c r="ENM120" s="151"/>
      <c r="ENN120" s="151"/>
      <c r="ENO120" s="151"/>
      <c r="ENP120" s="151"/>
      <c r="ENQ120" s="151"/>
      <c r="ENR120" s="151"/>
      <c r="ENS120" s="151"/>
      <c r="ENT120" s="151"/>
      <c r="ENU120" s="151"/>
      <c r="ENV120" s="151"/>
      <c r="ENW120" s="151"/>
      <c r="ENX120" s="151"/>
      <c r="ENY120" s="151"/>
      <c r="ENZ120" s="151"/>
      <c r="EOA120" s="151"/>
      <c r="EOB120" s="151"/>
      <c r="EOC120" s="151"/>
      <c r="EOD120" s="151"/>
      <c r="EOE120" s="151"/>
      <c r="EOF120" s="151"/>
      <c r="EOG120" s="151"/>
      <c r="EOH120" s="151"/>
      <c r="EOI120" s="151"/>
      <c r="EOJ120" s="151"/>
      <c r="EOK120" s="151"/>
      <c r="EOL120" s="151"/>
      <c r="EOM120" s="151"/>
      <c r="EON120" s="151"/>
      <c r="EOO120" s="151"/>
      <c r="EOP120" s="151"/>
      <c r="EOQ120" s="151"/>
      <c r="EOR120" s="151"/>
      <c r="EOS120" s="151"/>
      <c r="EOT120" s="151"/>
      <c r="EOU120" s="151"/>
      <c r="EOV120" s="151"/>
      <c r="EOW120" s="151"/>
      <c r="EOX120" s="151"/>
      <c r="EOY120" s="151"/>
      <c r="EOZ120" s="151"/>
      <c r="EPA120" s="151"/>
      <c r="EPB120" s="151"/>
      <c r="EPC120" s="151"/>
      <c r="EPD120" s="151"/>
      <c r="EPE120" s="151"/>
      <c r="EPF120" s="151"/>
      <c r="EPG120" s="151"/>
      <c r="EPH120" s="151"/>
      <c r="EPI120" s="151"/>
      <c r="EPJ120" s="151"/>
      <c r="EPK120" s="151"/>
      <c r="EPL120" s="151"/>
      <c r="EPM120" s="151"/>
      <c r="EPN120" s="151"/>
      <c r="EPO120" s="151"/>
      <c r="EPP120" s="151"/>
      <c r="EPQ120" s="151"/>
      <c r="EPR120" s="151"/>
      <c r="EPS120" s="151"/>
      <c r="EPT120" s="151"/>
      <c r="EPU120" s="151"/>
      <c r="EPV120" s="151"/>
      <c r="EPW120" s="151"/>
      <c r="EPX120" s="151"/>
      <c r="EPY120" s="151"/>
      <c r="EPZ120" s="151"/>
      <c r="EQA120" s="151"/>
      <c r="EQB120" s="151"/>
      <c r="EQC120" s="151"/>
      <c r="EQD120" s="151"/>
      <c r="EQE120" s="151"/>
      <c r="EQF120" s="151"/>
      <c r="EQG120" s="151"/>
      <c r="EQH120" s="151"/>
      <c r="EQI120" s="151"/>
      <c r="EQJ120" s="151"/>
      <c r="EQK120" s="151"/>
      <c r="EQL120" s="151"/>
      <c r="EQM120" s="151"/>
      <c r="EQN120" s="151"/>
      <c r="EQO120" s="151"/>
      <c r="EQP120" s="151"/>
      <c r="EQQ120" s="151"/>
      <c r="EQR120" s="151"/>
      <c r="EQS120" s="151"/>
      <c r="EQT120" s="151"/>
      <c r="EQU120" s="151"/>
      <c r="EQV120" s="151"/>
      <c r="EQW120" s="151"/>
      <c r="EQX120" s="151"/>
      <c r="EQY120" s="151"/>
      <c r="EQZ120" s="151"/>
      <c r="ERA120" s="151"/>
      <c r="ERB120" s="151"/>
      <c r="ERC120" s="151"/>
      <c r="ERD120" s="151"/>
      <c r="ERE120" s="151"/>
      <c r="ERF120" s="151"/>
      <c r="ERG120" s="151"/>
      <c r="ERH120" s="151"/>
      <c r="ERI120" s="151"/>
      <c r="ERJ120" s="151"/>
      <c r="ERK120" s="151"/>
      <c r="ERL120" s="151"/>
      <c r="ERM120" s="151"/>
      <c r="ERN120" s="151"/>
      <c r="ERO120" s="151"/>
      <c r="ERP120" s="151"/>
      <c r="ERQ120" s="151"/>
      <c r="ERR120" s="151"/>
      <c r="ERS120" s="151"/>
      <c r="ERT120" s="151"/>
      <c r="ERU120" s="151"/>
      <c r="ERV120" s="151"/>
      <c r="ERW120" s="151"/>
      <c r="ERX120" s="151"/>
      <c r="ERY120" s="151"/>
      <c r="ERZ120" s="151"/>
      <c r="ESA120" s="151"/>
      <c r="ESB120" s="151"/>
      <c r="ESC120" s="151"/>
      <c r="ESD120" s="151"/>
      <c r="ESE120" s="151"/>
      <c r="ESF120" s="151"/>
      <c r="ESG120" s="151"/>
      <c r="ESH120" s="151"/>
      <c r="ESI120" s="151"/>
      <c r="ESJ120" s="151"/>
      <c r="ESK120" s="151"/>
      <c r="ESL120" s="151"/>
      <c r="ESM120" s="151"/>
      <c r="ESN120" s="151"/>
      <c r="ESO120" s="151"/>
      <c r="ESP120" s="151"/>
      <c r="ESQ120" s="151"/>
      <c r="ESR120" s="151"/>
      <c r="ESS120" s="151"/>
      <c r="EST120" s="151"/>
      <c r="ESU120" s="151"/>
      <c r="ESV120" s="151"/>
      <c r="ESW120" s="151"/>
      <c r="ESX120" s="151"/>
      <c r="ESY120" s="151"/>
      <c r="ESZ120" s="151"/>
      <c r="ETA120" s="151"/>
      <c r="ETB120" s="151"/>
      <c r="ETC120" s="151"/>
      <c r="ETD120" s="151"/>
      <c r="ETE120" s="151"/>
      <c r="ETF120" s="151"/>
      <c r="ETG120" s="151"/>
      <c r="ETH120" s="151"/>
      <c r="ETI120" s="151"/>
      <c r="ETJ120" s="151"/>
      <c r="ETK120" s="151"/>
      <c r="ETL120" s="151"/>
      <c r="ETM120" s="151"/>
      <c r="ETN120" s="151"/>
      <c r="ETO120" s="151"/>
      <c r="ETP120" s="151"/>
      <c r="ETQ120" s="151"/>
      <c r="ETR120" s="151"/>
      <c r="ETS120" s="151"/>
      <c r="ETT120" s="151"/>
      <c r="ETU120" s="151"/>
      <c r="ETV120" s="151"/>
      <c r="ETW120" s="151"/>
      <c r="ETX120" s="151"/>
      <c r="ETY120" s="151"/>
      <c r="ETZ120" s="151"/>
      <c r="EUA120" s="151"/>
      <c r="EUB120" s="151"/>
      <c r="EUC120" s="151"/>
      <c r="EUD120" s="151"/>
      <c r="EUE120" s="151"/>
      <c r="EUF120" s="151"/>
      <c r="EUG120" s="151"/>
      <c r="EUH120" s="151"/>
      <c r="EUI120" s="151"/>
      <c r="EUJ120" s="151"/>
      <c r="EUK120" s="151"/>
      <c r="EUL120" s="151"/>
      <c r="EUM120" s="151"/>
      <c r="EUN120" s="151"/>
      <c r="EUO120" s="151"/>
      <c r="EUP120" s="151"/>
      <c r="EUQ120" s="151"/>
      <c r="EUR120" s="151"/>
      <c r="EUS120" s="151"/>
      <c r="EUT120" s="151"/>
      <c r="EUU120" s="151"/>
      <c r="EUV120" s="151"/>
      <c r="EUW120" s="151"/>
      <c r="EUX120" s="151"/>
      <c r="EUY120" s="151"/>
      <c r="EUZ120" s="151"/>
      <c r="EVA120" s="151"/>
      <c r="EVB120" s="151"/>
      <c r="EVC120" s="151"/>
      <c r="EVD120" s="151"/>
      <c r="EVE120" s="151"/>
      <c r="EVF120" s="151"/>
      <c r="EVG120" s="151"/>
      <c r="EVH120" s="151"/>
      <c r="EVI120" s="151"/>
      <c r="EVJ120" s="151"/>
      <c r="EVK120" s="151"/>
      <c r="EVL120" s="151"/>
      <c r="EVM120" s="151"/>
      <c r="EVN120" s="151"/>
      <c r="EVO120" s="151"/>
      <c r="EVP120" s="151"/>
      <c r="EVQ120" s="151"/>
      <c r="EVR120" s="151"/>
      <c r="EVS120" s="151"/>
      <c r="EVT120" s="151"/>
      <c r="EVU120" s="151"/>
      <c r="EVV120" s="151"/>
      <c r="EVW120" s="151"/>
      <c r="EVX120" s="151"/>
      <c r="EVY120" s="151"/>
      <c r="EVZ120" s="151"/>
      <c r="EWA120" s="151"/>
      <c r="EWB120" s="151"/>
      <c r="EWC120" s="151"/>
      <c r="EWD120" s="151"/>
      <c r="EWE120" s="151"/>
      <c r="EWF120" s="151"/>
      <c r="EWG120" s="151"/>
      <c r="EWH120" s="151"/>
      <c r="EWI120" s="151"/>
      <c r="EWJ120" s="151"/>
      <c r="EWK120" s="151"/>
      <c r="EWL120" s="151"/>
      <c r="EWM120" s="151"/>
      <c r="EWN120" s="151"/>
      <c r="EWO120" s="151"/>
      <c r="EWP120" s="151"/>
      <c r="EWQ120" s="151"/>
      <c r="EWR120" s="151"/>
      <c r="EWS120" s="151"/>
      <c r="EWT120" s="151"/>
      <c r="EWU120" s="151"/>
      <c r="EWV120" s="151"/>
      <c r="EWW120" s="151"/>
      <c r="EWX120" s="151"/>
      <c r="EWY120" s="151"/>
      <c r="EWZ120" s="151"/>
      <c r="EXA120" s="151"/>
      <c r="EXB120" s="151"/>
      <c r="EXC120" s="151"/>
      <c r="EXD120" s="151"/>
      <c r="EXE120" s="151"/>
      <c r="EXF120" s="151"/>
      <c r="EXG120" s="151"/>
      <c r="EXH120" s="151"/>
      <c r="EXI120" s="151"/>
      <c r="EXJ120" s="151"/>
      <c r="EXK120" s="151"/>
      <c r="EXL120" s="151"/>
      <c r="EXM120" s="151"/>
      <c r="EXN120" s="151"/>
      <c r="EXO120" s="151"/>
      <c r="EXP120" s="151"/>
      <c r="EXQ120" s="151"/>
      <c r="EXR120" s="151"/>
      <c r="EXS120" s="151"/>
      <c r="EXT120" s="151"/>
      <c r="EXU120" s="151"/>
      <c r="EXV120" s="151"/>
      <c r="EXW120" s="151"/>
      <c r="EXX120" s="151"/>
      <c r="EXY120" s="151"/>
      <c r="EXZ120" s="151"/>
      <c r="EYA120" s="151"/>
      <c r="EYB120" s="151"/>
      <c r="EYC120" s="151"/>
      <c r="EYD120" s="151"/>
      <c r="EYE120" s="151"/>
      <c r="EYF120" s="151"/>
      <c r="EYG120" s="151"/>
      <c r="EYH120" s="151"/>
      <c r="EYI120" s="151"/>
      <c r="EYJ120" s="151"/>
      <c r="EYK120" s="151"/>
      <c r="EYL120" s="151"/>
      <c r="EYM120" s="151"/>
      <c r="EYN120" s="151"/>
      <c r="EYO120" s="151"/>
      <c r="EYP120" s="151"/>
      <c r="EYQ120" s="151"/>
      <c r="EYR120" s="151"/>
      <c r="EYS120" s="151"/>
      <c r="EYT120" s="151"/>
      <c r="EYU120" s="151"/>
      <c r="EYV120" s="151"/>
      <c r="EYW120" s="151"/>
      <c r="EYX120" s="151"/>
      <c r="EYY120" s="151"/>
      <c r="EYZ120" s="151"/>
      <c r="EZA120" s="151"/>
      <c r="EZB120" s="151"/>
      <c r="EZC120" s="151"/>
      <c r="EZD120" s="151"/>
      <c r="EZE120" s="151"/>
      <c r="EZF120" s="151"/>
      <c r="EZG120" s="151"/>
      <c r="EZH120" s="151"/>
      <c r="EZI120" s="151"/>
      <c r="EZJ120" s="151"/>
      <c r="EZK120" s="151"/>
      <c r="EZL120" s="151"/>
      <c r="EZM120" s="151"/>
      <c r="EZN120" s="151"/>
      <c r="EZO120" s="151"/>
      <c r="EZP120" s="151"/>
      <c r="EZQ120" s="151"/>
      <c r="EZR120" s="151"/>
      <c r="EZS120" s="151"/>
      <c r="EZT120" s="151"/>
      <c r="EZU120" s="151"/>
      <c r="EZV120" s="151"/>
      <c r="EZW120" s="151"/>
      <c r="EZX120" s="151"/>
      <c r="EZY120" s="151"/>
      <c r="EZZ120" s="151"/>
      <c r="FAA120" s="151"/>
      <c r="FAB120" s="151"/>
      <c r="FAC120" s="151"/>
      <c r="FAD120" s="151"/>
      <c r="FAE120" s="151"/>
      <c r="FAF120" s="151"/>
      <c r="FAG120" s="151"/>
      <c r="FAH120" s="151"/>
      <c r="FAI120" s="151"/>
      <c r="FAJ120" s="151"/>
      <c r="FAK120" s="151"/>
      <c r="FAL120" s="151"/>
      <c r="FAM120" s="151"/>
      <c r="FAN120" s="151"/>
      <c r="FAO120" s="151"/>
      <c r="FAP120" s="151"/>
      <c r="FAQ120" s="151"/>
      <c r="FAR120" s="151"/>
      <c r="FAS120" s="151"/>
      <c r="FAT120" s="151"/>
      <c r="FAU120" s="151"/>
      <c r="FAV120" s="151"/>
      <c r="FAW120" s="151"/>
      <c r="FAX120" s="151"/>
      <c r="FAY120" s="151"/>
      <c r="FAZ120" s="151"/>
      <c r="FBA120" s="151"/>
      <c r="FBB120" s="151"/>
      <c r="FBC120" s="151"/>
      <c r="FBD120" s="151"/>
      <c r="FBE120" s="151"/>
      <c r="FBF120" s="151"/>
      <c r="FBG120" s="151"/>
      <c r="FBH120" s="151"/>
      <c r="FBI120" s="151"/>
      <c r="FBJ120" s="151"/>
      <c r="FBK120" s="151"/>
      <c r="FBL120" s="151"/>
      <c r="FBM120" s="151"/>
      <c r="FBN120" s="151"/>
      <c r="FBO120" s="151"/>
      <c r="FBP120" s="151"/>
      <c r="FBQ120" s="151"/>
      <c r="FBR120" s="151"/>
      <c r="FBS120" s="151"/>
      <c r="FBT120" s="151"/>
      <c r="FBU120" s="151"/>
      <c r="FBV120" s="151"/>
      <c r="FBW120" s="151"/>
      <c r="FBX120" s="151"/>
      <c r="FBY120" s="151"/>
      <c r="FBZ120" s="151"/>
      <c r="FCA120" s="151"/>
      <c r="FCB120" s="151"/>
      <c r="FCC120" s="151"/>
      <c r="FCD120" s="151"/>
      <c r="FCE120" s="151"/>
      <c r="FCF120" s="151"/>
      <c r="FCG120" s="151"/>
      <c r="FCH120" s="151"/>
      <c r="FCI120" s="151"/>
      <c r="FCJ120" s="151"/>
      <c r="FCK120" s="151"/>
      <c r="FCL120" s="151"/>
      <c r="FCM120" s="151"/>
      <c r="FCN120" s="151"/>
      <c r="FCO120" s="151"/>
      <c r="FCP120" s="151"/>
      <c r="FCQ120" s="151"/>
      <c r="FCR120" s="151"/>
      <c r="FCS120" s="151"/>
      <c r="FCT120" s="151"/>
      <c r="FCU120" s="151"/>
      <c r="FCV120" s="151"/>
      <c r="FCW120" s="151"/>
      <c r="FCX120" s="151"/>
      <c r="FCY120" s="151"/>
      <c r="FCZ120" s="151"/>
      <c r="FDA120" s="151"/>
      <c r="FDB120" s="151"/>
      <c r="FDC120" s="151"/>
      <c r="FDD120" s="151"/>
      <c r="FDE120" s="151"/>
      <c r="FDF120" s="151"/>
      <c r="FDG120" s="151"/>
      <c r="FDH120" s="151"/>
      <c r="FDI120" s="151"/>
      <c r="FDJ120" s="151"/>
      <c r="FDK120" s="151"/>
      <c r="FDL120" s="151"/>
      <c r="FDM120" s="151"/>
      <c r="FDN120" s="151"/>
      <c r="FDO120" s="151"/>
      <c r="FDP120" s="151"/>
      <c r="FDQ120" s="151"/>
      <c r="FDR120" s="151"/>
      <c r="FDS120" s="151"/>
      <c r="FDT120" s="151"/>
      <c r="FDU120" s="151"/>
      <c r="FDV120" s="151"/>
      <c r="FDW120" s="151"/>
      <c r="FDX120" s="151"/>
      <c r="FDY120" s="151"/>
      <c r="FDZ120" s="151"/>
      <c r="FEA120" s="151"/>
      <c r="FEB120" s="151"/>
      <c r="FEC120" s="151"/>
      <c r="FED120" s="151"/>
      <c r="FEE120" s="151"/>
      <c r="FEF120" s="151"/>
      <c r="FEG120" s="151"/>
      <c r="FEH120" s="151"/>
      <c r="FEI120" s="151"/>
      <c r="FEJ120" s="151"/>
      <c r="FEK120" s="151"/>
      <c r="FEL120" s="151"/>
      <c r="FEM120" s="151"/>
      <c r="FEN120" s="151"/>
      <c r="FEO120" s="151"/>
      <c r="FEP120" s="151"/>
      <c r="FEQ120" s="151"/>
      <c r="FER120" s="151"/>
      <c r="FES120" s="151"/>
      <c r="FET120" s="151"/>
      <c r="FEU120" s="151"/>
      <c r="FEV120" s="151"/>
      <c r="FEW120" s="151"/>
      <c r="FEX120" s="151"/>
      <c r="FEY120" s="151"/>
      <c r="FEZ120" s="151"/>
      <c r="FFA120" s="151"/>
      <c r="FFB120" s="151"/>
      <c r="FFC120" s="151"/>
      <c r="FFD120" s="151"/>
      <c r="FFE120" s="151"/>
      <c r="FFF120" s="151"/>
      <c r="FFG120" s="151"/>
      <c r="FFH120" s="151"/>
      <c r="FFI120" s="151"/>
      <c r="FFJ120" s="151"/>
      <c r="FFK120" s="151"/>
      <c r="FFL120" s="151"/>
      <c r="FFM120" s="151"/>
      <c r="FFN120" s="151"/>
      <c r="FFO120" s="151"/>
      <c r="FFP120" s="151"/>
      <c r="FFQ120" s="151"/>
      <c r="FFR120" s="151"/>
      <c r="FFS120" s="151"/>
      <c r="FFT120" s="151"/>
      <c r="FFU120" s="151"/>
      <c r="FFV120" s="151"/>
      <c r="FFW120" s="151"/>
      <c r="FFX120" s="151"/>
      <c r="FFY120" s="151"/>
      <c r="FFZ120" s="151"/>
      <c r="FGA120" s="151"/>
      <c r="FGB120" s="151"/>
      <c r="FGC120" s="151"/>
      <c r="FGD120" s="151"/>
      <c r="FGE120" s="151"/>
      <c r="FGF120" s="151"/>
      <c r="FGG120" s="151"/>
      <c r="FGH120" s="151"/>
      <c r="FGI120" s="151"/>
      <c r="FGJ120" s="151"/>
      <c r="FGK120" s="151"/>
      <c r="FGL120" s="151"/>
      <c r="FGM120" s="151"/>
      <c r="FGN120" s="151"/>
      <c r="FGO120" s="151"/>
      <c r="FGP120" s="151"/>
      <c r="FGQ120" s="151"/>
      <c r="FGR120" s="151"/>
      <c r="FGS120" s="151"/>
      <c r="FGT120" s="151"/>
      <c r="FGU120" s="151"/>
      <c r="FGV120" s="151"/>
      <c r="FGW120" s="151"/>
      <c r="FGX120" s="151"/>
      <c r="FGY120" s="151"/>
      <c r="FGZ120" s="151"/>
      <c r="FHA120" s="151"/>
      <c r="FHB120" s="151"/>
      <c r="FHC120" s="151"/>
      <c r="FHD120" s="151"/>
      <c r="FHE120" s="151"/>
      <c r="FHF120" s="151"/>
      <c r="FHG120" s="151"/>
      <c r="FHH120" s="151"/>
      <c r="FHI120" s="151"/>
      <c r="FHJ120" s="151"/>
      <c r="FHK120" s="151"/>
      <c r="FHL120" s="151"/>
      <c r="FHM120" s="151"/>
      <c r="FHN120" s="151"/>
      <c r="FHO120" s="151"/>
      <c r="FHP120" s="151"/>
      <c r="FHQ120" s="151"/>
      <c r="FHR120" s="151"/>
      <c r="FHS120" s="151"/>
      <c r="FHT120" s="151"/>
      <c r="FHU120" s="151"/>
      <c r="FHV120" s="151"/>
      <c r="FHW120" s="151"/>
      <c r="FHX120" s="151"/>
      <c r="FHY120" s="151"/>
      <c r="FHZ120" s="151"/>
      <c r="FIA120" s="151"/>
      <c r="FIB120" s="151"/>
      <c r="FIC120" s="151"/>
      <c r="FID120" s="151"/>
      <c r="FIE120" s="151"/>
      <c r="FIF120" s="151"/>
      <c r="FIG120" s="151"/>
      <c r="FIH120" s="151"/>
      <c r="FII120" s="151"/>
      <c r="FIJ120" s="151"/>
      <c r="FIK120" s="151"/>
      <c r="FIL120" s="151"/>
      <c r="FIM120" s="151"/>
      <c r="FIN120" s="151"/>
      <c r="FIO120" s="151"/>
      <c r="FIP120" s="151"/>
      <c r="FIQ120" s="151"/>
      <c r="FIR120" s="151"/>
      <c r="FIS120" s="151"/>
      <c r="FIT120" s="151"/>
      <c r="FIU120" s="151"/>
      <c r="FIV120" s="151"/>
      <c r="FIW120" s="151"/>
      <c r="FIX120" s="151"/>
      <c r="FIY120" s="151"/>
      <c r="FIZ120" s="151"/>
      <c r="FJA120" s="151"/>
      <c r="FJB120" s="151"/>
      <c r="FJC120" s="151"/>
      <c r="FJD120" s="151"/>
      <c r="FJE120" s="151"/>
      <c r="FJF120" s="151"/>
      <c r="FJG120" s="151"/>
      <c r="FJH120" s="151"/>
      <c r="FJI120" s="151"/>
      <c r="FJJ120" s="151"/>
      <c r="FJK120" s="151"/>
      <c r="FJL120" s="151"/>
      <c r="FJM120" s="151"/>
      <c r="FJN120" s="151"/>
      <c r="FJO120" s="151"/>
      <c r="FJP120" s="151"/>
      <c r="FJQ120" s="151"/>
      <c r="FJR120" s="151"/>
      <c r="FJS120" s="151"/>
      <c r="FJT120" s="151"/>
      <c r="FJU120" s="151"/>
      <c r="FJV120" s="151"/>
      <c r="FJW120" s="151"/>
      <c r="FJX120" s="151"/>
      <c r="FJY120" s="151"/>
      <c r="FJZ120" s="151"/>
      <c r="FKA120" s="151"/>
      <c r="FKB120" s="151"/>
      <c r="FKC120" s="151"/>
      <c r="FKD120" s="151"/>
      <c r="FKE120" s="151"/>
      <c r="FKF120" s="151"/>
      <c r="FKG120" s="151"/>
      <c r="FKH120" s="151"/>
      <c r="FKI120" s="151"/>
      <c r="FKJ120" s="151"/>
      <c r="FKK120" s="151"/>
      <c r="FKL120" s="151"/>
      <c r="FKM120" s="151"/>
      <c r="FKN120" s="151"/>
      <c r="FKO120" s="151"/>
      <c r="FKP120" s="151"/>
      <c r="FKQ120" s="151"/>
      <c r="FKR120" s="151"/>
      <c r="FKS120" s="151"/>
      <c r="FKT120" s="151"/>
      <c r="FKU120" s="151"/>
      <c r="FKV120" s="151"/>
      <c r="FKW120" s="151"/>
      <c r="FKX120" s="151"/>
      <c r="FKY120" s="151"/>
      <c r="FKZ120" s="151"/>
      <c r="FLA120" s="151"/>
      <c r="FLB120" s="151"/>
      <c r="FLC120" s="151"/>
      <c r="FLD120" s="151"/>
      <c r="FLE120" s="151"/>
      <c r="FLF120" s="151"/>
      <c r="FLG120" s="151"/>
      <c r="FLH120" s="151"/>
      <c r="FLI120" s="151"/>
      <c r="FLJ120" s="151"/>
      <c r="FLK120" s="151"/>
      <c r="FLL120" s="151"/>
      <c r="FLM120" s="151"/>
      <c r="FLN120" s="151"/>
      <c r="FLO120" s="151"/>
      <c r="FLP120" s="151"/>
      <c r="FLQ120" s="151"/>
      <c r="FLR120" s="151"/>
      <c r="FLS120" s="151"/>
      <c r="FLT120" s="151"/>
      <c r="FLU120" s="151"/>
      <c r="FLV120" s="151"/>
      <c r="FLW120" s="151"/>
      <c r="FLX120" s="151"/>
      <c r="FLY120" s="151"/>
      <c r="FLZ120" s="151"/>
      <c r="FMA120" s="151"/>
      <c r="FMB120" s="151"/>
      <c r="FMC120" s="151"/>
      <c r="FMD120" s="151"/>
      <c r="FME120" s="151"/>
      <c r="FMF120" s="151"/>
      <c r="FMG120" s="151"/>
      <c r="FMH120" s="151"/>
      <c r="FMI120" s="151"/>
      <c r="FMJ120" s="151"/>
      <c r="FMK120" s="151"/>
      <c r="FML120" s="151"/>
      <c r="FMM120" s="151"/>
      <c r="FMN120" s="151"/>
      <c r="FMO120" s="151"/>
      <c r="FMP120" s="151"/>
      <c r="FMQ120" s="151"/>
      <c r="FMR120" s="151"/>
      <c r="FMS120" s="151"/>
      <c r="FMT120" s="151"/>
      <c r="FMU120" s="151"/>
      <c r="FMV120" s="151"/>
      <c r="FMW120" s="151"/>
      <c r="FMX120" s="151"/>
      <c r="FMY120" s="151"/>
      <c r="FMZ120" s="151"/>
      <c r="FNA120" s="151"/>
      <c r="FNB120" s="151"/>
      <c r="FNC120" s="151"/>
      <c r="FND120" s="151"/>
      <c r="FNE120" s="151"/>
      <c r="FNF120" s="151"/>
      <c r="FNG120" s="151"/>
      <c r="FNH120" s="151"/>
      <c r="FNI120" s="151"/>
      <c r="FNJ120" s="151"/>
      <c r="FNK120" s="151"/>
      <c r="FNL120" s="151"/>
      <c r="FNM120" s="151"/>
      <c r="FNN120" s="151"/>
      <c r="FNO120" s="151"/>
      <c r="FNP120" s="151"/>
      <c r="FNQ120" s="151"/>
      <c r="FNR120" s="151"/>
      <c r="FNS120" s="151"/>
      <c r="FNT120" s="151"/>
      <c r="FNU120" s="151"/>
      <c r="FNV120" s="151"/>
      <c r="FNW120" s="151"/>
      <c r="FNX120" s="151"/>
      <c r="FNY120" s="151"/>
      <c r="FNZ120" s="151"/>
      <c r="FOA120" s="151"/>
      <c r="FOB120" s="151"/>
      <c r="FOC120" s="151"/>
      <c r="FOD120" s="151"/>
      <c r="FOE120" s="151"/>
      <c r="FOF120" s="151"/>
      <c r="FOG120" s="151"/>
      <c r="FOH120" s="151"/>
      <c r="FOI120" s="151"/>
      <c r="FOJ120" s="151"/>
      <c r="FOK120" s="151"/>
      <c r="FOL120" s="151"/>
      <c r="FOM120" s="151"/>
      <c r="FON120" s="151"/>
      <c r="FOO120" s="151"/>
      <c r="FOP120" s="151"/>
      <c r="FOQ120" s="151"/>
      <c r="FOR120" s="151"/>
      <c r="FOS120" s="151"/>
      <c r="FOT120" s="151"/>
      <c r="FOU120" s="151"/>
      <c r="FOV120" s="151"/>
      <c r="FOW120" s="151"/>
      <c r="FOX120" s="151"/>
      <c r="FOY120" s="151"/>
      <c r="FOZ120" s="151"/>
      <c r="FPA120" s="151"/>
      <c r="FPB120" s="151"/>
      <c r="FPC120" s="151"/>
      <c r="FPD120" s="151"/>
      <c r="FPE120" s="151"/>
      <c r="FPF120" s="151"/>
      <c r="FPG120" s="151"/>
      <c r="FPH120" s="151"/>
      <c r="FPI120" s="151"/>
      <c r="FPJ120" s="151"/>
      <c r="FPK120" s="151"/>
      <c r="FPL120" s="151"/>
      <c r="FPM120" s="151"/>
      <c r="FPN120" s="151"/>
      <c r="FPO120" s="151"/>
      <c r="FPP120" s="151"/>
      <c r="FPQ120" s="151"/>
      <c r="FPR120" s="151"/>
      <c r="FPS120" s="151"/>
      <c r="FPT120" s="151"/>
      <c r="FPU120" s="151"/>
      <c r="FPV120" s="151"/>
      <c r="FPW120" s="151"/>
      <c r="FPX120" s="151"/>
      <c r="FPY120" s="151"/>
      <c r="FPZ120" s="151"/>
      <c r="FQA120" s="151"/>
      <c r="FQB120" s="151"/>
      <c r="FQC120" s="151"/>
      <c r="FQD120" s="151"/>
      <c r="FQE120" s="151"/>
      <c r="FQF120" s="151"/>
      <c r="FQG120" s="151"/>
      <c r="FQH120" s="151"/>
      <c r="FQI120" s="151"/>
      <c r="FQJ120" s="151"/>
      <c r="FQK120" s="151"/>
      <c r="FQL120" s="151"/>
      <c r="FQM120" s="151"/>
      <c r="FQN120" s="151"/>
      <c r="FQO120" s="151"/>
      <c r="FQP120" s="151"/>
      <c r="FQQ120" s="151"/>
      <c r="FQR120" s="151"/>
      <c r="FQS120" s="151"/>
      <c r="FQT120" s="151"/>
      <c r="FQU120" s="151"/>
      <c r="FQV120" s="151"/>
      <c r="FQW120" s="151"/>
      <c r="FQX120" s="151"/>
      <c r="FQY120" s="151"/>
      <c r="FQZ120" s="151"/>
      <c r="FRA120" s="151"/>
      <c r="FRB120" s="151"/>
      <c r="FRC120" s="151"/>
      <c r="FRD120" s="151"/>
      <c r="FRE120" s="151"/>
      <c r="FRF120" s="151"/>
      <c r="FRG120" s="151"/>
      <c r="FRH120" s="151"/>
      <c r="FRI120" s="151"/>
      <c r="FRJ120" s="151"/>
      <c r="FRK120" s="151"/>
      <c r="FRL120" s="151"/>
      <c r="FRM120" s="151"/>
      <c r="FRN120" s="151"/>
      <c r="FRO120" s="151"/>
      <c r="FRP120" s="151"/>
      <c r="FRQ120" s="151"/>
      <c r="FRR120" s="151"/>
      <c r="FRS120" s="151"/>
      <c r="FRT120" s="151"/>
      <c r="FRU120" s="151"/>
      <c r="FRV120" s="151"/>
      <c r="FRW120" s="151"/>
      <c r="FRX120" s="151"/>
      <c r="FRY120" s="151"/>
      <c r="FRZ120" s="151"/>
      <c r="FSA120" s="151"/>
      <c r="FSB120" s="151"/>
      <c r="FSC120" s="151"/>
      <c r="FSD120" s="151"/>
      <c r="FSE120" s="151"/>
      <c r="FSF120" s="151"/>
      <c r="FSG120" s="151"/>
      <c r="FSH120" s="151"/>
      <c r="FSI120" s="151"/>
      <c r="FSJ120" s="151"/>
      <c r="FSK120" s="151"/>
      <c r="FSL120" s="151"/>
      <c r="FSM120" s="151"/>
      <c r="FSN120" s="151"/>
      <c r="FSO120" s="151"/>
      <c r="FSP120" s="151"/>
      <c r="FSQ120" s="151"/>
      <c r="FSR120" s="151"/>
      <c r="FSS120" s="151"/>
      <c r="FST120" s="151"/>
      <c r="FSU120" s="151"/>
      <c r="FSV120" s="151"/>
      <c r="FSW120" s="151"/>
      <c r="FSX120" s="151"/>
      <c r="FSY120" s="151"/>
      <c r="FSZ120" s="151"/>
      <c r="FTA120" s="151"/>
      <c r="FTB120" s="151"/>
      <c r="FTC120" s="151"/>
      <c r="FTD120" s="151"/>
      <c r="FTE120" s="151"/>
      <c r="FTF120" s="151"/>
      <c r="FTG120" s="151"/>
      <c r="FTH120" s="151"/>
      <c r="FTI120" s="151"/>
      <c r="FTJ120" s="151"/>
      <c r="FTK120" s="151"/>
      <c r="FTL120" s="151"/>
      <c r="FTM120" s="151"/>
      <c r="FTN120" s="151"/>
      <c r="FTO120" s="151"/>
      <c r="FTP120" s="151"/>
      <c r="FTQ120" s="151"/>
      <c r="FTR120" s="151"/>
      <c r="FTS120" s="151"/>
      <c r="FTT120" s="151"/>
      <c r="FTU120" s="151"/>
      <c r="FTV120" s="151"/>
      <c r="FTW120" s="151"/>
      <c r="FTX120" s="151"/>
      <c r="FTY120" s="151"/>
      <c r="FTZ120" s="151"/>
      <c r="FUA120" s="151"/>
      <c r="FUB120" s="151"/>
      <c r="FUC120" s="151"/>
      <c r="FUD120" s="151"/>
      <c r="FUE120" s="151"/>
      <c r="FUF120" s="151"/>
      <c r="FUG120" s="151"/>
      <c r="FUH120" s="151"/>
      <c r="FUI120" s="151"/>
      <c r="FUJ120" s="151"/>
      <c r="FUK120" s="151"/>
      <c r="FUL120" s="151"/>
      <c r="FUM120" s="151"/>
      <c r="FUN120" s="151"/>
      <c r="FUO120" s="151"/>
      <c r="FUP120" s="151"/>
      <c r="FUQ120" s="151"/>
      <c r="FUR120" s="151"/>
      <c r="FUS120" s="151"/>
      <c r="FUT120" s="151"/>
      <c r="FUU120" s="151"/>
      <c r="FUV120" s="151"/>
      <c r="FUW120" s="151"/>
      <c r="FUX120" s="151"/>
      <c r="FUY120" s="151"/>
      <c r="FUZ120" s="151"/>
      <c r="FVA120" s="151"/>
      <c r="FVB120" s="151"/>
      <c r="FVC120" s="151"/>
      <c r="FVD120" s="151"/>
      <c r="FVE120" s="151"/>
      <c r="FVF120" s="151"/>
      <c r="FVG120" s="151"/>
      <c r="FVH120" s="151"/>
      <c r="FVI120" s="151"/>
      <c r="FVJ120" s="151"/>
      <c r="FVK120" s="151"/>
      <c r="FVL120" s="151"/>
      <c r="FVM120" s="151"/>
      <c r="FVN120" s="151"/>
      <c r="FVO120" s="151"/>
      <c r="FVP120" s="151"/>
      <c r="FVQ120" s="151"/>
      <c r="FVR120" s="151"/>
      <c r="FVS120" s="151"/>
      <c r="FVT120" s="151"/>
      <c r="FVU120" s="151"/>
      <c r="FVV120" s="151"/>
      <c r="FVW120" s="151"/>
      <c r="FVX120" s="151"/>
      <c r="FVY120" s="151"/>
      <c r="FVZ120" s="151"/>
      <c r="FWA120" s="151"/>
      <c r="FWB120" s="151"/>
      <c r="FWC120" s="151"/>
      <c r="FWD120" s="151"/>
      <c r="FWE120" s="151"/>
      <c r="FWF120" s="151"/>
      <c r="FWG120" s="151"/>
      <c r="FWH120" s="151"/>
      <c r="FWI120" s="151"/>
      <c r="FWJ120" s="151"/>
      <c r="FWK120" s="151"/>
      <c r="FWL120" s="151"/>
      <c r="FWM120" s="151"/>
      <c r="FWN120" s="151"/>
      <c r="FWO120" s="151"/>
      <c r="FWP120" s="151"/>
      <c r="FWQ120" s="151"/>
      <c r="FWR120" s="151"/>
      <c r="FWS120" s="151"/>
      <c r="FWT120" s="151"/>
      <c r="FWU120" s="151"/>
      <c r="FWV120" s="151"/>
      <c r="FWW120" s="151"/>
      <c r="FWX120" s="151"/>
      <c r="FWY120" s="151"/>
      <c r="FWZ120" s="151"/>
      <c r="FXA120" s="151"/>
      <c r="FXB120" s="151"/>
      <c r="FXC120" s="151"/>
      <c r="FXD120" s="151"/>
      <c r="FXE120" s="151"/>
      <c r="FXF120" s="151"/>
      <c r="FXG120" s="151"/>
      <c r="FXH120" s="151"/>
      <c r="FXI120" s="151"/>
      <c r="FXJ120" s="151"/>
      <c r="FXK120" s="151"/>
      <c r="FXL120" s="151"/>
      <c r="FXM120" s="151"/>
      <c r="FXN120" s="151"/>
      <c r="FXO120" s="151"/>
      <c r="FXP120" s="151"/>
      <c r="FXQ120" s="151"/>
      <c r="FXR120" s="151"/>
      <c r="FXS120" s="151"/>
      <c r="FXT120" s="151"/>
      <c r="FXU120" s="151"/>
      <c r="FXV120" s="151"/>
      <c r="FXW120" s="151"/>
      <c r="FXX120" s="151"/>
      <c r="FXY120" s="151"/>
      <c r="FXZ120" s="151"/>
      <c r="FYA120" s="151"/>
      <c r="FYB120" s="151"/>
      <c r="FYC120" s="151"/>
      <c r="FYD120" s="151"/>
      <c r="FYE120" s="151"/>
      <c r="FYF120" s="151"/>
      <c r="FYG120" s="151"/>
      <c r="FYH120" s="151"/>
      <c r="FYI120" s="151"/>
      <c r="FYJ120" s="151"/>
      <c r="FYK120" s="151"/>
      <c r="FYL120" s="151"/>
      <c r="FYM120" s="151"/>
      <c r="FYN120" s="151"/>
      <c r="FYO120" s="151"/>
      <c r="FYP120" s="151"/>
      <c r="FYQ120" s="151"/>
      <c r="FYR120" s="151"/>
      <c r="FYS120" s="151"/>
      <c r="FYT120" s="151"/>
      <c r="FYU120" s="151"/>
      <c r="FYV120" s="151"/>
      <c r="FYW120" s="151"/>
      <c r="FYX120" s="151"/>
      <c r="FYY120" s="151"/>
      <c r="FYZ120" s="151"/>
      <c r="FZA120" s="151"/>
      <c r="FZB120" s="151"/>
      <c r="FZC120" s="151"/>
      <c r="FZD120" s="151"/>
      <c r="FZE120" s="151"/>
      <c r="FZF120" s="151"/>
      <c r="FZG120" s="151"/>
      <c r="FZH120" s="151"/>
      <c r="FZI120" s="151"/>
      <c r="FZJ120" s="151"/>
      <c r="FZK120" s="151"/>
      <c r="FZL120" s="151"/>
      <c r="FZM120" s="151"/>
      <c r="FZN120" s="151"/>
      <c r="FZO120" s="151"/>
      <c r="FZP120" s="151"/>
      <c r="FZQ120" s="151"/>
      <c r="FZR120" s="151"/>
      <c r="FZS120" s="151"/>
      <c r="FZT120" s="151"/>
      <c r="FZU120" s="151"/>
      <c r="FZV120" s="151"/>
      <c r="FZW120" s="151"/>
      <c r="FZX120" s="151"/>
      <c r="FZY120" s="151"/>
      <c r="FZZ120" s="151"/>
      <c r="GAA120" s="151"/>
      <c r="GAB120" s="151"/>
      <c r="GAC120" s="151"/>
      <c r="GAD120" s="151"/>
      <c r="GAE120" s="151"/>
      <c r="GAF120" s="151"/>
      <c r="GAG120" s="151"/>
      <c r="GAH120" s="151"/>
      <c r="GAI120" s="151"/>
      <c r="GAJ120" s="151"/>
      <c r="GAK120" s="151"/>
      <c r="GAL120" s="151"/>
      <c r="GAM120" s="151"/>
      <c r="GAN120" s="151"/>
      <c r="GAO120" s="151"/>
      <c r="GAP120" s="151"/>
      <c r="GAQ120" s="151"/>
      <c r="GAR120" s="151"/>
      <c r="GAS120" s="151"/>
      <c r="GAT120" s="151"/>
      <c r="GAU120" s="151"/>
      <c r="GAV120" s="151"/>
      <c r="GAW120" s="151"/>
      <c r="GAX120" s="151"/>
      <c r="GAY120" s="151"/>
      <c r="GAZ120" s="151"/>
      <c r="GBA120" s="151"/>
      <c r="GBB120" s="151"/>
      <c r="GBC120" s="151"/>
      <c r="GBD120" s="151"/>
      <c r="GBE120" s="151"/>
      <c r="GBF120" s="151"/>
      <c r="GBG120" s="151"/>
      <c r="GBH120" s="151"/>
      <c r="GBI120" s="151"/>
      <c r="GBJ120" s="151"/>
      <c r="GBK120" s="151"/>
      <c r="GBL120" s="151"/>
      <c r="GBM120" s="151"/>
      <c r="GBN120" s="151"/>
      <c r="GBO120" s="151"/>
      <c r="GBP120" s="151"/>
      <c r="GBQ120" s="151"/>
      <c r="GBR120" s="151"/>
      <c r="GBS120" s="151"/>
      <c r="GBT120" s="151"/>
      <c r="GBU120" s="151"/>
      <c r="GBV120" s="151"/>
      <c r="GBW120" s="151"/>
      <c r="GBX120" s="151"/>
      <c r="GBY120" s="151"/>
      <c r="GBZ120" s="151"/>
      <c r="GCA120" s="151"/>
      <c r="GCB120" s="151"/>
      <c r="GCC120" s="151"/>
      <c r="GCD120" s="151"/>
      <c r="GCE120" s="151"/>
      <c r="GCF120" s="151"/>
      <c r="GCG120" s="151"/>
      <c r="GCH120" s="151"/>
      <c r="GCI120" s="151"/>
      <c r="GCJ120" s="151"/>
      <c r="GCK120" s="151"/>
      <c r="GCL120" s="151"/>
      <c r="GCM120" s="151"/>
      <c r="GCN120" s="151"/>
      <c r="GCO120" s="151"/>
      <c r="GCP120" s="151"/>
      <c r="GCQ120" s="151"/>
      <c r="GCR120" s="151"/>
      <c r="GCS120" s="151"/>
      <c r="GCT120" s="151"/>
      <c r="GCU120" s="151"/>
      <c r="GCV120" s="151"/>
      <c r="GCW120" s="151"/>
      <c r="GCX120" s="151"/>
      <c r="GCY120" s="151"/>
      <c r="GCZ120" s="151"/>
      <c r="GDA120" s="151"/>
      <c r="GDB120" s="151"/>
      <c r="GDC120" s="151"/>
      <c r="GDD120" s="151"/>
      <c r="GDE120" s="151"/>
      <c r="GDF120" s="151"/>
      <c r="GDG120" s="151"/>
      <c r="GDH120" s="151"/>
      <c r="GDI120" s="151"/>
      <c r="GDJ120" s="151"/>
      <c r="GDK120" s="151"/>
      <c r="GDL120" s="151"/>
      <c r="GDM120" s="151"/>
      <c r="GDN120" s="151"/>
      <c r="GDO120" s="151"/>
      <c r="GDP120" s="151"/>
      <c r="GDQ120" s="151"/>
      <c r="GDR120" s="151"/>
      <c r="GDS120" s="151"/>
      <c r="GDT120" s="151"/>
      <c r="GDU120" s="151"/>
      <c r="GDV120" s="151"/>
      <c r="GDW120" s="151"/>
      <c r="GDX120" s="151"/>
      <c r="GDY120" s="151"/>
      <c r="GDZ120" s="151"/>
      <c r="GEA120" s="151"/>
      <c r="GEB120" s="151"/>
      <c r="GEC120" s="151"/>
      <c r="GED120" s="151"/>
      <c r="GEE120" s="151"/>
      <c r="GEF120" s="151"/>
      <c r="GEG120" s="151"/>
      <c r="GEH120" s="151"/>
      <c r="GEI120" s="151"/>
      <c r="GEJ120" s="151"/>
      <c r="GEK120" s="151"/>
      <c r="GEL120" s="151"/>
      <c r="GEM120" s="151"/>
      <c r="GEN120" s="151"/>
      <c r="GEO120" s="151"/>
      <c r="GEP120" s="151"/>
      <c r="GEQ120" s="151"/>
      <c r="GER120" s="151"/>
      <c r="GES120" s="151"/>
      <c r="GET120" s="151"/>
      <c r="GEU120" s="151"/>
      <c r="GEV120" s="151"/>
      <c r="GEW120" s="151"/>
      <c r="GEX120" s="151"/>
      <c r="GEY120" s="151"/>
      <c r="GEZ120" s="151"/>
      <c r="GFA120" s="151"/>
      <c r="GFB120" s="151"/>
      <c r="GFC120" s="151"/>
      <c r="GFD120" s="151"/>
      <c r="GFE120" s="151"/>
      <c r="GFF120" s="151"/>
      <c r="GFG120" s="151"/>
      <c r="GFH120" s="151"/>
      <c r="GFI120" s="151"/>
      <c r="GFJ120" s="151"/>
      <c r="GFK120" s="151"/>
      <c r="GFL120" s="151"/>
      <c r="GFM120" s="151"/>
      <c r="GFN120" s="151"/>
      <c r="GFO120" s="151"/>
      <c r="GFP120" s="151"/>
      <c r="GFQ120" s="151"/>
      <c r="GFR120" s="151"/>
      <c r="GFS120" s="151"/>
      <c r="GFT120" s="151"/>
      <c r="GFU120" s="151"/>
      <c r="GFV120" s="151"/>
      <c r="GFW120" s="151"/>
      <c r="GFX120" s="151"/>
      <c r="GFY120" s="151"/>
      <c r="GFZ120" s="151"/>
      <c r="GGA120" s="151"/>
      <c r="GGB120" s="151"/>
      <c r="GGC120" s="151"/>
      <c r="GGD120" s="151"/>
      <c r="GGE120" s="151"/>
      <c r="GGF120" s="151"/>
      <c r="GGG120" s="151"/>
      <c r="GGH120" s="151"/>
      <c r="GGI120" s="151"/>
      <c r="GGJ120" s="151"/>
      <c r="GGK120" s="151"/>
      <c r="GGL120" s="151"/>
      <c r="GGM120" s="151"/>
      <c r="GGN120" s="151"/>
      <c r="GGO120" s="151"/>
      <c r="GGP120" s="151"/>
      <c r="GGQ120" s="151"/>
      <c r="GGR120" s="151"/>
      <c r="GGS120" s="151"/>
      <c r="GGT120" s="151"/>
      <c r="GGU120" s="151"/>
      <c r="GGV120" s="151"/>
      <c r="GGW120" s="151"/>
      <c r="GGX120" s="151"/>
      <c r="GGY120" s="151"/>
      <c r="GGZ120" s="151"/>
      <c r="GHA120" s="151"/>
      <c r="GHB120" s="151"/>
      <c r="GHC120" s="151"/>
      <c r="GHD120" s="151"/>
      <c r="GHE120" s="151"/>
      <c r="GHF120" s="151"/>
      <c r="GHG120" s="151"/>
      <c r="GHH120" s="151"/>
      <c r="GHI120" s="151"/>
      <c r="GHJ120" s="151"/>
      <c r="GHK120" s="151"/>
      <c r="GHL120" s="151"/>
      <c r="GHM120" s="151"/>
      <c r="GHN120" s="151"/>
      <c r="GHO120" s="151"/>
      <c r="GHP120" s="151"/>
      <c r="GHQ120" s="151"/>
      <c r="GHR120" s="151"/>
      <c r="GHS120" s="151"/>
      <c r="GHT120" s="151"/>
      <c r="GHU120" s="151"/>
      <c r="GHV120" s="151"/>
      <c r="GHW120" s="151"/>
      <c r="GHX120" s="151"/>
      <c r="GHY120" s="151"/>
      <c r="GHZ120" s="151"/>
      <c r="GIA120" s="151"/>
      <c r="GIB120" s="151"/>
      <c r="GIC120" s="151"/>
      <c r="GID120" s="151"/>
      <c r="GIE120" s="151"/>
      <c r="GIF120" s="151"/>
      <c r="GIG120" s="151"/>
      <c r="GIH120" s="151"/>
      <c r="GII120" s="151"/>
      <c r="GIJ120" s="151"/>
      <c r="GIK120" s="151"/>
      <c r="GIL120" s="151"/>
      <c r="GIM120" s="151"/>
      <c r="GIN120" s="151"/>
      <c r="GIO120" s="151"/>
      <c r="GIP120" s="151"/>
      <c r="GIQ120" s="151"/>
      <c r="GIR120" s="151"/>
      <c r="GIS120" s="151"/>
      <c r="GIT120" s="151"/>
      <c r="GIU120" s="151"/>
      <c r="GIV120" s="151"/>
      <c r="GIW120" s="151"/>
      <c r="GIX120" s="151"/>
      <c r="GIY120" s="151"/>
      <c r="GIZ120" s="151"/>
      <c r="GJA120" s="151"/>
      <c r="GJB120" s="151"/>
      <c r="GJC120" s="151"/>
      <c r="GJD120" s="151"/>
      <c r="GJE120" s="151"/>
      <c r="GJF120" s="151"/>
      <c r="GJG120" s="151"/>
      <c r="GJH120" s="151"/>
      <c r="GJI120" s="151"/>
      <c r="GJJ120" s="151"/>
      <c r="GJK120" s="151"/>
      <c r="GJL120" s="151"/>
      <c r="GJM120" s="151"/>
      <c r="GJN120" s="151"/>
      <c r="GJO120" s="151"/>
      <c r="GJP120" s="151"/>
      <c r="GJQ120" s="151"/>
      <c r="GJR120" s="151"/>
      <c r="GJS120" s="151"/>
      <c r="GJT120" s="151"/>
      <c r="GJU120" s="151"/>
      <c r="GJV120" s="151"/>
      <c r="GJW120" s="151"/>
      <c r="GJX120" s="151"/>
      <c r="GJY120" s="151"/>
      <c r="GJZ120" s="151"/>
      <c r="GKA120" s="151"/>
      <c r="GKB120" s="151"/>
      <c r="GKC120" s="151"/>
      <c r="GKD120" s="151"/>
      <c r="GKE120" s="151"/>
      <c r="GKF120" s="151"/>
      <c r="GKG120" s="151"/>
      <c r="GKH120" s="151"/>
      <c r="GKI120" s="151"/>
      <c r="GKJ120" s="151"/>
      <c r="GKK120" s="151"/>
      <c r="GKL120" s="151"/>
      <c r="GKM120" s="151"/>
      <c r="GKN120" s="151"/>
      <c r="GKO120" s="151"/>
      <c r="GKP120" s="151"/>
      <c r="GKQ120" s="151"/>
      <c r="GKR120" s="151"/>
      <c r="GKS120" s="151"/>
      <c r="GKT120" s="151"/>
      <c r="GKU120" s="151"/>
      <c r="GKV120" s="151"/>
      <c r="GKW120" s="151"/>
      <c r="GKX120" s="151"/>
      <c r="GKY120" s="151"/>
      <c r="GKZ120" s="151"/>
      <c r="GLA120" s="151"/>
      <c r="GLB120" s="151"/>
      <c r="GLC120" s="151"/>
      <c r="GLD120" s="151"/>
      <c r="GLE120" s="151"/>
      <c r="GLF120" s="151"/>
      <c r="GLG120" s="151"/>
      <c r="GLH120" s="151"/>
      <c r="GLI120" s="151"/>
      <c r="GLJ120" s="151"/>
      <c r="GLK120" s="151"/>
      <c r="GLL120" s="151"/>
      <c r="GLM120" s="151"/>
      <c r="GLN120" s="151"/>
      <c r="GLO120" s="151"/>
      <c r="GLP120" s="151"/>
      <c r="GLQ120" s="151"/>
      <c r="GLR120" s="151"/>
      <c r="GLS120" s="151"/>
      <c r="GLT120" s="151"/>
      <c r="GLU120" s="151"/>
      <c r="GLV120" s="151"/>
      <c r="GLW120" s="151"/>
      <c r="GLX120" s="151"/>
      <c r="GLY120" s="151"/>
      <c r="GLZ120" s="151"/>
      <c r="GMA120" s="151"/>
      <c r="GMB120" s="151"/>
      <c r="GMC120" s="151"/>
      <c r="GMD120" s="151"/>
      <c r="GME120" s="151"/>
      <c r="GMF120" s="151"/>
      <c r="GMG120" s="151"/>
      <c r="GMH120" s="151"/>
      <c r="GMI120" s="151"/>
      <c r="GMJ120" s="151"/>
      <c r="GMK120" s="151"/>
      <c r="GML120" s="151"/>
      <c r="GMM120" s="151"/>
      <c r="GMN120" s="151"/>
      <c r="GMO120" s="151"/>
      <c r="GMP120" s="151"/>
      <c r="GMQ120" s="151"/>
      <c r="GMR120" s="151"/>
      <c r="GMS120" s="151"/>
      <c r="GMT120" s="151"/>
      <c r="GMU120" s="151"/>
      <c r="GMV120" s="151"/>
      <c r="GMW120" s="151"/>
      <c r="GMX120" s="151"/>
      <c r="GMY120" s="151"/>
      <c r="GMZ120" s="151"/>
      <c r="GNA120" s="151"/>
      <c r="GNB120" s="151"/>
      <c r="GNC120" s="151"/>
      <c r="GND120" s="151"/>
      <c r="GNE120" s="151"/>
      <c r="GNF120" s="151"/>
      <c r="GNG120" s="151"/>
      <c r="GNH120" s="151"/>
      <c r="GNI120" s="151"/>
      <c r="GNJ120" s="151"/>
      <c r="GNK120" s="151"/>
      <c r="GNL120" s="151"/>
      <c r="GNM120" s="151"/>
      <c r="GNN120" s="151"/>
      <c r="GNO120" s="151"/>
      <c r="GNP120" s="151"/>
      <c r="GNQ120" s="151"/>
      <c r="GNR120" s="151"/>
      <c r="GNS120" s="151"/>
      <c r="GNT120" s="151"/>
      <c r="GNU120" s="151"/>
      <c r="GNV120" s="151"/>
      <c r="GNW120" s="151"/>
      <c r="GNX120" s="151"/>
      <c r="GNY120" s="151"/>
      <c r="GNZ120" s="151"/>
      <c r="GOA120" s="151"/>
      <c r="GOB120" s="151"/>
      <c r="GOC120" s="151"/>
      <c r="GOD120" s="151"/>
      <c r="GOE120" s="151"/>
      <c r="GOF120" s="151"/>
      <c r="GOG120" s="151"/>
      <c r="GOH120" s="151"/>
      <c r="GOI120" s="151"/>
      <c r="GOJ120" s="151"/>
      <c r="GOK120" s="151"/>
      <c r="GOL120" s="151"/>
      <c r="GOM120" s="151"/>
      <c r="GON120" s="151"/>
      <c r="GOO120" s="151"/>
      <c r="GOP120" s="151"/>
      <c r="GOQ120" s="151"/>
      <c r="GOR120" s="151"/>
      <c r="GOS120" s="151"/>
      <c r="GOT120" s="151"/>
      <c r="GOU120" s="151"/>
      <c r="GOV120" s="151"/>
      <c r="GOW120" s="151"/>
      <c r="GOX120" s="151"/>
      <c r="GOY120" s="151"/>
      <c r="GOZ120" s="151"/>
      <c r="GPA120" s="151"/>
      <c r="GPB120" s="151"/>
      <c r="GPC120" s="151"/>
      <c r="GPD120" s="151"/>
      <c r="GPE120" s="151"/>
      <c r="GPF120" s="151"/>
      <c r="GPG120" s="151"/>
      <c r="GPH120" s="151"/>
      <c r="GPI120" s="151"/>
      <c r="GPJ120" s="151"/>
      <c r="GPK120" s="151"/>
      <c r="GPL120" s="151"/>
      <c r="GPM120" s="151"/>
      <c r="GPN120" s="151"/>
      <c r="GPO120" s="151"/>
      <c r="GPP120" s="151"/>
      <c r="GPQ120" s="151"/>
      <c r="GPR120" s="151"/>
      <c r="GPS120" s="151"/>
      <c r="GPT120" s="151"/>
      <c r="GPU120" s="151"/>
      <c r="GPV120" s="151"/>
      <c r="GPW120" s="151"/>
      <c r="GPX120" s="151"/>
      <c r="GPY120" s="151"/>
      <c r="GPZ120" s="151"/>
      <c r="GQA120" s="151"/>
      <c r="GQB120" s="151"/>
      <c r="GQC120" s="151"/>
      <c r="GQD120" s="151"/>
      <c r="GQE120" s="151"/>
      <c r="GQF120" s="151"/>
      <c r="GQG120" s="151"/>
      <c r="GQH120" s="151"/>
      <c r="GQI120" s="151"/>
      <c r="GQJ120" s="151"/>
      <c r="GQK120" s="151"/>
      <c r="GQL120" s="151"/>
      <c r="GQM120" s="151"/>
      <c r="GQN120" s="151"/>
      <c r="GQO120" s="151"/>
      <c r="GQP120" s="151"/>
      <c r="GQQ120" s="151"/>
      <c r="GQR120" s="151"/>
      <c r="GQS120" s="151"/>
      <c r="GQT120" s="151"/>
      <c r="GQU120" s="151"/>
      <c r="GQV120" s="151"/>
      <c r="GQW120" s="151"/>
      <c r="GQX120" s="151"/>
      <c r="GQY120" s="151"/>
      <c r="GQZ120" s="151"/>
      <c r="GRA120" s="151"/>
      <c r="GRB120" s="151"/>
      <c r="GRC120" s="151"/>
      <c r="GRD120" s="151"/>
      <c r="GRE120" s="151"/>
      <c r="GRF120" s="151"/>
      <c r="GRG120" s="151"/>
      <c r="GRH120" s="151"/>
      <c r="GRI120" s="151"/>
      <c r="GRJ120" s="151"/>
      <c r="GRK120" s="151"/>
      <c r="GRL120" s="151"/>
      <c r="GRM120" s="151"/>
      <c r="GRN120" s="151"/>
      <c r="GRO120" s="151"/>
      <c r="GRP120" s="151"/>
      <c r="GRQ120" s="151"/>
      <c r="GRR120" s="151"/>
      <c r="GRS120" s="151"/>
      <c r="GRT120" s="151"/>
      <c r="GRU120" s="151"/>
      <c r="GRV120" s="151"/>
      <c r="GRW120" s="151"/>
      <c r="GRX120" s="151"/>
      <c r="GRY120" s="151"/>
      <c r="GRZ120" s="151"/>
      <c r="GSA120" s="151"/>
      <c r="GSB120" s="151"/>
      <c r="GSC120" s="151"/>
      <c r="GSD120" s="151"/>
      <c r="GSE120" s="151"/>
      <c r="GSF120" s="151"/>
      <c r="GSG120" s="151"/>
      <c r="GSH120" s="151"/>
      <c r="GSI120" s="151"/>
      <c r="GSJ120" s="151"/>
      <c r="GSK120" s="151"/>
      <c r="GSL120" s="151"/>
      <c r="GSM120" s="151"/>
      <c r="GSN120" s="151"/>
      <c r="GSO120" s="151"/>
      <c r="GSP120" s="151"/>
      <c r="GSQ120" s="151"/>
      <c r="GSR120" s="151"/>
      <c r="GSS120" s="151"/>
      <c r="GST120" s="151"/>
      <c r="GSU120" s="151"/>
      <c r="GSV120" s="151"/>
      <c r="GSW120" s="151"/>
      <c r="GSX120" s="151"/>
      <c r="GSY120" s="151"/>
      <c r="GSZ120" s="151"/>
      <c r="GTA120" s="151"/>
      <c r="GTB120" s="151"/>
      <c r="GTC120" s="151"/>
      <c r="GTD120" s="151"/>
      <c r="GTE120" s="151"/>
      <c r="GTF120" s="151"/>
      <c r="GTG120" s="151"/>
      <c r="GTH120" s="151"/>
      <c r="GTI120" s="151"/>
      <c r="GTJ120" s="151"/>
      <c r="GTK120" s="151"/>
      <c r="GTL120" s="151"/>
      <c r="GTM120" s="151"/>
      <c r="GTN120" s="151"/>
      <c r="GTO120" s="151"/>
      <c r="GTP120" s="151"/>
      <c r="GTQ120" s="151"/>
      <c r="GTR120" s="151"/>
      <c r="GTS120" s="151"/>
      <c r="GTT120" s="151"/>
      <c r="GTU120" s="151"/>
      <c r="GTV120" s="151"/>
      <c r="GTW120" s="151"/>
      <c r="GTX120" s="151"/>
      <c r="GTY120" s="151"/>
      <c r="GTZ120" s="151"/>
      <c r="GUA120" s="151"/>
      <c r="GUB120" s="151"/>
      <c r="GUC120" s="151"/>
      <c r="GUD120" s="151"/>
      <c r="GUE120" s="151"/>
      <c r="GUF120" s="151"/>
      <c r="GUG120" s="151"/>
      <c r="GUH120" s="151"/>
      <c r="GUI120" s="151"/>
      <c r="GUJ120" s="151"/>
      <c r="GUK120" s="151"/>
      <c r="GUL120" s="151"/>
      <c r="GUM120" s="151"/>
      <c r="GUN120" s="151"/>
      <c r="GUO120" s="151"/>
      <c r="GUP120" s="151"/>
      <c r="GUQ120" s="151"/>
      <c r="GUR120" s="151"/>
      <c r="GUS120" s="151"/>
      <c r="GUT120" s="151"/>
      <c r="GUU120" s="151"/>
      <c r="GUV120" s="151"/>
      <c r="GUW120" s="151"/>
      <c r="GUX120" s="151"/>
      <c r="GUY120" s="151"/>
      <c r="GUZ120" s="151"/>
      <c r="GVA120" s="151"/>
      <c r="GVB120" s="151"/>
      <c r="GVC120" s="151"/>
      <c r="GVD120" s="151"/>
      <c r="GVE120" s="151"/>
      <c r="GVF120" s="151"/>
      <c r="GVG120" s="151"/>
      <c r="GVH120" s="151"/>
      <c r="GVI120" s="151"/>
      <c r="GVJ120" s="151"/>
      <c r="GVK120" s="151"/>
      <c r="GVL120" s="151"/>
      <c r="GVM120" s="151"/>
      <c r="GVN120" s="151"/>
      <c r="GVO120" s="151"/>
      <c r="GVP120" s="151"/>
      <c r="GVQ120" s="151"/>
      <c r="GVR120" s="151"/>
      <c r="GVS120" s="151"/>
      <c r="GVT120" s="151"/>
      <c r="GVU120" s="151"/>
      <c r="GVV120" s="151"/>
      <c r="GVW120" s="151"/>
      <c r="GVX120" s="151"/>
      <c r="GVY120" s="151"/>
      <c r="GVZ120" s="151"/>
      <c r="GWA120" s="151"/>
      <c r="GWB120" s="151"/>
      <c r="GWC120" s="151"/>
      <c r="GWD120" s="151"/>
      <c r="GWE120" s="151"/>
      <c r="GWF120" s="151"/>
      <c r="GWG120" s="151"/>
      <c r="GWH120" s="151"/>
      <c r="GWI120" s="151"/>
      <c r="GWJ120" s="151"/>
      <c r="GWK120" s="151"/>
      <c r="GWL120" s="151"/>
      <c r="GWM120" s="151"/>
      <c r="GWN120" s="151"/>
      <c r="GWO120" s="151"/>
      <c r="GWP120" s="151"/>
      <c r="GWQ120" s="151"/>
      <c r="GWR120" s="151"/>
      <c r="GWS120" s="151"/>
      <c r="GWT120" s="151"/>
      <c r="GWU120" s="151"/>
      <c r="GWV120" s="151"/>
      <c r="GWW120" s="151"/>
      <c r="GWX120" s="151"/>
      <c r="GWY120" s="151"/>
      <c r="GWZ120" s="151"/>
      <c r="GXA120" s="151"/>
      <c r="GXB120" s="151"/>
      <c r="GXC120" s="151"/>
      <c r="GXD120" s="151"/>
      <c r="GXE120" s="151"/>
      <c r="GXF120" s="151"/>
      <c r="GXG120" s="151"/>
      <c r="GXH120" s="151"/>
      <c r="GXI120" s="151"/>
      <c r="GXJ120" s="151"/>
      <c r="GXK120" s="151"/>
      <c r="GXL120" s="151"/>
      <c r="GXM120" s="151"/>
      <c r="GXN120" s="151"/>
      <c r="GXO120" s="151"/>
      <c r="GXP120" s="151"/>
      <c r="GXQ120" s="151"/>
      <c r="GXR120" s="151"/>
      <c r="GXS120" s="151"/>
      <c r="GXT120" s="151"/>
      <c r="GXU120" s="151"/>
      <c r="GXV120" s="151"/>
      <c r="GXW120" s="151"/>
      <c r="GXX120" s="151"/>
      <c r="GXY120" s="151"/>
      <c r="GXZ120" s="151"/>
      <c r="GYA120" s="151"/>
      <c r="GYB120" s="151"/>
      <c r="GYC120" s="151"/>
      <c r="GYD120" s="151"/>
      <c r="GYE120" s="151"/>
      <c r="GYF120" s="151"/>
      <c r="GYG120" s="151"/>
      <c r="GYH120" s="151"/>
      <c r="GYI120" s="151"/>
      <c r="GYJ120" s="151"/>
      <c r="GYK120" s="151"/>
      <c r="GYL120" s="151"/>
      <c r="GYM120" s="151"/>
      <c r="GYN120" s="151"/>
      <c r="GYO120" s="151"/>
      <c r="GYP120" s="151"/>
      <c r="GYQ120" s="151"/>
      <c r="GYR120" s="151"/>
      <c r="GYS120" s="151"/>
      <c r="GYT120" s="151"/>
      <c r="GYU120" s="151"/>
      <c r="GYV120" s="151"/>
      <c r="GYW120" s="151"/>
      <c r="GYX120" s="151"/>
      <c r="GYY120" s="151"/>
      <c r="GYZ120" s="151"/>
      <c r="GZA120" s="151"/>
      <c r="GZB120" s="151"/>
      <c r="GZC120" s="151"/>
      <c r="GZD120" s="151"/>
      <c r="GZE120" s="151"/>
      <c r="GZF120" s="151"/>
      <c r="GZG120" s="151"/>
      <c r="GZH120" s="151"/>
      <c r="GZI120" s="151"/>
      <c r="GZJ120" s="151"/>
      <c r="GZK120" s="151"/>
      <c r="GZL120" s="151"/>
      <c r="GZM120" s="151"/>
      <c r="GZN120" s="151"/>
      <c r="GZO120" s="151"/>
      <c r="GZP120" s="151"/>
      <c r="GZQ120" s="151"/>
      <c r="GZR120" s="151"/>
      <c r="GZS120" s="151"/>
      <c r="GZT120" s="151"/>
      <c r="GZU120" s="151"/>
      <c r="GZV120" s="151"/>
      <c r="GZW120" s="151"/>
      <c r="GZX120" s="151"/>
      <c r="GZY120" s="151"/>
      <c r="GZZ120" s="151"/>
      <c r="HAA120" s="151"/>
      <c r="HAB120" s="151"/>
      <c r="HAC120" s="151"/>
      <c r="HAD120" s="151"/>
      <c r="HAE120" s="151"/>
      <c r="HAF120" s="151"/>
      <c r="HAG120" s="151"/>
      <c r="HAH120" s="151"/>
      <c r="HAI120" s="151"/>
      <c r="HAJ120" s="151"/>
      <c r="HAK120" s="151"/>
      <c r="HAL120" s="151"/>
      <c r="HAM120" s="151"/>
      <c r="HAN120" s="151"/>
      <c r="HAO120" s="151"/>
      <c r="HAP120" s="151"/>
      <c r="HAQ120" s="151"/>
      <c r="HAR120" s="151"/>
      <c r="HAS120" s="151"/>
      <c r="HAT120" s="151"/>
      <c r="HAU120" s="151"/>
      <c r="HAV120" s="151"/>
      <c r="HAW120" s="151"/>
      <c r="HAX120" s="151"/>
      <c r="HAY120" s="151"/>
      <c r="HAZ120" s="151"/>
      <c r="HBA120" s="151"/>
      <c r="HBB120" s="151"/>
      <c r="HBC120" s="151"/>
      <c r="HBD120" s="151"/>
      <c r="HBE120" s="151"/>
      <c r="HBF120" s="151"/>
      <c r="HBG120" s="151"/>
      <c r="HBH120" s="151"/>
      <c r="HBI120" s="151"/>
      <c r="HBJ120" s="151"/>
      <c r="HBK120" s="151"/>
      <c r="HBL120" s="151"/>
      <c r="HBM120" s="151"/>
      <c r="HBN120" s="151"/>
      <c r="HBO120" s="151"/>
      <c r="HBP120" s="151"/>
      <c r="HBQ120" s="151"/>
      <c r="HBR120" s="151"/>
      <c r="HBS120" s="151"/>
      <c r="HBT120" s="151"/>
      <c r="HBU120" s="151"/>
      <c r="HBV120" s="151"/>
      <c r="HBW120" s="151"/>
      <c r="HBX120" s="151"/>
      <c r="HBY120" s="151"/>
      <c r="HBZ120" s="151"/>
      <c r="HCA120" s="151"/>
      <c r="HCB120" s="151"/>
      <c r="HCC120" s="151"/>
      <c r="HCD120" s="151"/>
      <c r="HCE120" s="151"/>
      <c r="HCF120" s="151"/>
      <c r="HCG120" s="151"/>
      <c r="HCH120" s="151"/>
      <c r="HCI120" s="151"/>
      <c r="HCJ120" s="151"/>
      <c r="HCK120" s="151"/>
      <c r="HCL120" s="151"/>
      <c r="HCM120" s="151"/>
      <c r="HCN120" s="151"/>
      <c r="HCO120" s="151"/>
      <c r="HCP120" s="151"/>
      <c r="HCQ120" s="151"/>
      <c r="HCR120" s="151"/>
      <c r="HCS120" s="151"/>
      <c r="HCT120" s="151"/>
      <c r="HCU120" s="151"/>
      <c r="HCV120" s="151"/>
      <c r="HCW120" s="151"/>
      <c r="HCX120" s="151"/>
      <c r="HCY120" s="151"/>
      <c r="HCZ120" s="151"/>
      <c r="HDA120" s="151"/>
      <c r="HDB120" s="151"/>
      <c r="HDC120" s="151"/>
      <c r="HDD120" s="151"/>
      <c r="HDE120" s="151"/>
      <c r="HDF120" s="151"/>
      <c r="HDG120" s="151"/>
      <c r="HDH120" s="151"/>
      <c r="HDI120" s="151"/>
      <c r="HDJ120" s="151"/>
      <c r="HDK120" s="151"/>
      <c r="HDL120" s="151"/>
      <c r="HDM120" s="151"/>
      <c r="HDN120" s="151"/>
      <c r="HDO120" s="151"/>
      <c r="HDP120" s="151"/>
      <c r="HDQ120" s="151"/>
      <c r="HDR120" s="151"/>
      <c r="HDS120" s="151"/>
      <c r="HDT120" s="151"/>
      <c r="HDU120" s="151"/>
      <c r="HDV120" s="151"/>
      <c r="HDW120" s="151"/>
      <c r="HDX120" s="151"/>
      <c r="HDY120" s="151"/>
      <c r="HDZ120" s="151"/>
      <c r="HEA120" s="151"/>
      <c r="HEB120" s="151"/>
      <c r="HEC120" s="151"/>
      <c r="HED120" s="151"/>
      <c r="HEE120" s="151"/>
      <c r="HEF120" s="151"/>
      <c r="HEG120" s="151"/>
      <c r="HEH120" s="151"/>
      <c r="HEI120" s="151"/>
      <c r="HEJ120" s="151"/>
      <c r="HEK120" s="151"/>
      <c r="HEL120" s="151"/>
      <c r="HEM120" s="151"/>
      <c r="HEN120" s="151"/>
      <c r="HEO120" s="151"/>
      <c r="HEP120" s="151"/>
      <c r="HEQ120" s="151"/>
      <c r="HER120" s="151"/>
      <c r="HES120" s="151"/>
      <c r="HET120" s="151"/>
      <c r="HEU120" s="151"/>
      <c r="HEV120" s="151"/>
      <c r="HEW120" s="151"/>
      <c r="HEX120" s="151"/>
      <c r="HEY120" s="151"/>
      <c r="HEZ120" s="151"/>
      <c r="HFA120" s="151"/>
      <c r="HFB120" s="151"/>
      <c r="HFC120" s="151"/>
      <c r="HFD120" s="151"/>
      <c r="HFE120" s="151"/>
      <c r="HFF120" s="151"/>
      <c r="HFG120" s="151"/>
      <c r="HFH120" s="151"/>
      <c r="HFI120" s="151"/>
      <c r="HFJ120" s="151"/>
      <c r="HFK120" s="151"/>
      <c r="HFL120" s="151"/>
      <c r="HFM120" s="151"/>
      <c r="HFN120" s="151"/>
      <c r="HFO120" s="151"/>
      <c r="HFP120" s="151"/>
      <c r="HFQ120" s="151"/>
      <c r="HFR120" s="151"/>
      <c r="HFS120" s="151"/>
      <c r="HFT120" s="151"/>
      <c r="HFU120" s="151"/>
      <c r="HFV120" s="151"/>
      <c r="HFW120" s="151"/>
      <c r="HFX120" s="151"/>
      <c r="HFY120" s="151"/>
      <c r="HFZ120" s="151"/>
      <c r="HGA120" s="151"/>
      <c r="HGB120" s="151"/>
      <c r="HGC120" s="151"/>
      <c r="HGD120" s="151"/>
      <c r="HGE120" s="151"/>
      <c r="HGF120" s="151"/>
      <c r="HGG120" s="151"/>
      <c r="HGH120" s="151"/>
      <c r="HGI120" s="151"/>
      <c r="HGJ120" s="151"/>
      <c r="HGK120" s="151"/>
      <c r="HGL120" s="151"/>
      <c r="HGM120" s="151"/>
      <c r="HGN120" s="151"/>
      <c r="HGO120" s="151"/>
      <c r="HGP120" s="151"/>
      <c r="HGQ120" s="151"/>
      <c r="HGR120" s="151"/>
      <c r="HGS120" s="151"/>
      <c r="HGT120" s="151"/>
      <c r="HGU120" s="151"/>
      <c r="HGV120" s="151"/>
      <c r="HGW120" s="151"/>
      <c r="HGX120" s="151"/>
      <c r="HGY120" s="151"/>
      <c r="HGZ120" s="151"/>
      <c r="HHA120" s="151"/>
      <c r="HHB120" s="151"/>
      <c r="HHC120" s="151"/>
      <c r="HHD120" s="151"/>
      <c r="HHE120" s="151"/>
      <c r="HHF120" s="151"/>
      <c r="HHG120" s="151"/>
      <c r="HHH120" s="151"/>
      <c r="HHI120" s="151"/>
      <c r="HHJ120" s="151"/>
      <c r="HHK120" s="151"/>
      <c r="HHL120" s="151"/>
      <c r="HHM120" s="151"/>
      <c r="HHN120" s="151"/>
      <c r="HHO120" s="151"/>
      <c r="HHP120" s="151"/>
      <c r="HHQ120" s="151"/>
      <c r="HHR120" s="151"/>
      <c r="HHS120" s="151"/>
      <c r="HHT120" s="151"/>
      <c r="HHU120" s="151"/>
      <c r="HHV120" s="151"/>
      <c r="HHW120" s="151"/>
      <c r="HHX120" s="151"/>
      <c r="HHY120" s="151"/>
      <c r="HHZ120" s="151"/>
      <c r="HIA120" s="151"/>
      <c r="HIB120" s="151"/>
      <c r="HIC120" s="151"/>
      <c r="HID120" s="151"/>
      <c r="HIE120" s="151"/>
      <c r="HIF120" s="151"/>
      <c r="HIG120" s="151"/>
      <c r="HIH120" s="151"/>
      <c r="HII120" s="151"/>
      <c r="HIJ120" s="151"/>
      <c r="HIK120" s="151"/>
      <c r="HIL120" s="151"/>
      <c r="HIM120" s="151"/>
      <c r="HIN120" s="151"/>
      <c r="HIO120" s="151"/>
      <c r="HIP120" s="151"/>
      <c r="HIQ120" s="151"/>
      <c r="HIR120" s="151"/>
      <c r="HIS120" s="151"/>
      <c r="HIT120" s="151"/>
      <c r="HIU120" s="151"/>
      <c r="HIV120" s="151"/>
      <c r="HIW120" s="151"/>
      <c r="HIX120" s="151"/>
      <c r="HIY120" s="151"/>
      <c r="HIZ120" s="151"/>
      <c r="HJA120" s="151"/>
      <c r="HJB120" s="151"/>
      <c r="HJC120" s="151"/>
      <c r="HJD120" s="151"/>
      <c r="HJE120" s="151"/>
      <c r="HJF120" s="151"/>
      <c r="HJG120" s="151"/>
      <c r="HJH120" s="151"/>
      <c r="HJI120" s="151"/>
      <c r="HJJ120" s="151"/>
      <c r="HJK120" s="151"/>
      <c r="HJL120" s="151"/>
      <c r="HJM120" s="151"/>
      <c r="HJN120" s="151"/>
      <c r="HJO120" s="151"/>
      <c r="HJP120" s="151"/>
      <c r="HJQ120" s="151"/>
      <c r="HJR120" s="151"/>
      <c r="HJS120" s="151"/>
      <c r="HJT120" s="151"/>
      <c r="HJU120" s="151"/>
      <c r="HJV120" s="151"/>
      <c r="HJW120" s="151"/>
      <c r="HJX120" s="151"/>
      <c r="HJY120" s="151"/>
      <c r="HJZ120" s="151"/>
      <c r="HKA120" s="151"/>
      <c r="HKB120" s="151"/>
      <c r="HKC120" s="151"/>
      <c r="HKD120" s="151"/>
      <c r="HKE120" s="151"/>
      <c r="HKF120" s="151"/>
      <c r="HKG120" s="151"/>
      <c r="HKH120" s="151"/>
      <c r="HKI120" s="151"/>
      <c r="HKJ120" s="151"/>
      <c r="HKK120" s="151"/>
      <c r="HKL120" s="151"/>
      <c r="HKM120" s="151"/>
      <c r="HKN120" s="151"/>
      <c r="HKO120" s="151"/>
      <c r="HKP120" s="151"/>
      <c r="HKQ120" s="151"/>
      <c r="HKR120" s="151"/>
      <c r="HKS120" s="151"/>
      <c r="HKT120" s="151"/>
      <c r="HKU120" s="151"/>
      <c r="HKV120" s="151"/>
      <c r="HKW120" s="151"/>
      <c r="HKX120" s="151"/>
      <c r="HKY120" s="151"/>
      <c r="HKZ120" s="151"/>
      <c r="HLA120" s="151"/>
      <c r="HLB120" s="151"/>
      <c r="HLC120" s="151"/>
      <c r="HLD120" s="151"/>
      <c r="HLE120" s="151"/>
      <c r="HLF120" s="151"/>
      <c r="HLG120" s="151"/>
      <c r="HLH120" s="151"/>
      <c r="HLI120" s="151"/>
      <c r="HLJ120" s="151"/>
      <c r="HLK120" s="151"/>
      <c r="HLL120" s="151"/>
      <c r="HLM120" s="151"/>
      <c r="HLN120" s="151"/>
      <c r="HLO120" s="151"/>
      <c r="HLP120" s="151"/>
      <c r="HLQ120" s="151"/>
      <c r="HLR120" s="151"/>
      <c r="HLS120" s="151"/>
      <c r="HLT120" s="151"/>
      <c r="HLU120" s="151"/>
      <c r="HLV120" s="151"/>
      <c r="HLW120" s="151"/>
      <c r="HLX120" s="151"/>
      <c r="HLY120" s="151"/>
      <c r="HLZ120" s="151"/>
      <c r="HMA120" s="151"/>
      <c r="HMB120" s="151"/>
      <c r="HMC120" s="151"/>
      <c r="HMD120" s="151"/>
      <c r="HME120" s="151"/>
      <c r="HMF120" s="151"/>
      <c r="HMG120" s="151"/>
      <c r="HMH120" s="151"/>
      <c r="HMI120" s="151"/>
      <c r="HMJ120" s="151"/>
      <c r="HMK120" s="151"/>
      <c r="HML120" s="151"/>
      <c r="HMM120" s="151"/>
      <c r="HMN120" s="151"/>
      <c r="HMO120" s="151"/>
      <c r="HMP120" s="151"/>
      <c r="HMQ120" s="151"/>
      <c r="HMR120" s="151"/>
      <c r="HMS120" s="151"/>
      <c r="HMT120" s="151"/>
      <c r="HMU120" s="151"/>
      <c r="HMV120" s="151"/>
      <c r="HMW120" s="151"/>
      <c r="HMX120" s="151"/>
      <c r="HMY120" s="151"/>
      <c r="HMZ120" s="151"/>
      <c r="HNA120" s="151"/>
      <c r="HNB120" s="151"/>
      <c r="HNC120" s="151"/>
      <c r="HND120" s="151"/>
      <c r="HNE120" s="151"/>
      <c r="HNF120" s="151"/>
      <c r="HNG120" s="151"/>
      <c r="HNH120" s="151"/>
      <c r="HNI120" s="151"/>
      <c r="HNJ120" s="151"/>
      <c r="HNK120" s="151"/>
      <c r="HNL120" s="151"/>
      <c r="HNM120" s="151"/>
      <c r="HNN120" s="151"/>
      <c r="HNO120" s="151"/>
      <c r="HNP120" s="151"/>
      <c r="HNQ120" s="151"/>
      <c r="HNR120" s="151"/>
      <c r="HNS120" s="151"/>
      <c r="HNT120" s="151"/>
      <c r="HNU120" s="151"/>
      <c r="HNV120" s="151"/>
      <c r="HNW120" s="151"/>
      <c r="HNX120" s="151"/>
      <c r="HNY120" s="151"/>
      <c r="HNZ120" s="151"/>
      <c r="HOA120" s="151"/>
      <c r="HOB120" s="151"/>
      <c r="HOC120" s="151"/>
      <c r="HOD120" s="151"/>
      <c r="HOE120" s="151"/>
      <c r="HOF120" s="151"/>
      <c r="HOG120" s="151"/>
      <c r="HOH120" s="151"/>
      <c r="HOI120" s="151"/>
      <c r="HOJ120" s="151"/>
      <c r="HOK120" s="151"/>
      <c r="HOL120" s="151"/>
      <c r="HOM120" s="151"/>
      <c r="HON120" s="151"/>
      <c r="HOO120" s="151"/>
      <c r="HOP120" s="151"/>
      <c r="HOQ120" s="151"/>
      <c r="HOR120" s="151"/>
      <c r="HOS120" s="151"/>
      <c r="HOT120" s="151"/>
      <c r="HOU120" s="151"/>
      <c r="HOV120" s="151"/>
      <c r="HOW120" s="151"/>
      <c r="HOX120" s="151"/>
      <c r="HOY120" s="151"/>
      <c r="HOZ120" s="151"/>
      <c r="HPA120" s="151"/>
      <c r="HPB120" s="151"/>
      <c r="HPC120" s="151"/>
      <c r="HPD120" s="151"/>
      <c r="HPE120" s="151"/>
      <c r="HPF120" s="151"/>
      <c r="HPG120" s="151"/>
      <c r="HPH120" s="151"/>
      <c r="HPI120" s="151"/>
      <c r="HPJ120" s="151"/>
      <c r="HPK120" s="151"/>
      <c r="HPL120" s="151"/>
      <c r="HPM120" s="151"/>
      <c r="HPN120" s="151"/>
      <c r="HPO120" s="151"/>
      <c r="HPP120" s="151"/>
      <c r="HPQ120" s="151"/>
      <c r="HPR120" s="151"/>
      <c r="HPS120" s="151"/>
      <c r="HPT120" s="151"/>
      <c r="HPU120" s="151"/>
      <c r="HPV120" s="151"/>
      <c r="HPW120" s="151"/>
      <c r="HPX120" s="151"/>
      <c r="HPY120" s="151"/>
      <c r="HPZ120" s="151"/>
      <c r="HQA120" s="151"/>
      <c r="HQB120" s="151"/>
      <c r="HQC120" s="151"/>
      <c r="HQD120" s="151"/>
      <c r="HQE120" s="151"/>
      <c r="HQF120" s="151"/>
      <c r="HQG120" s="151"/>
      <c r="HQH120" s="151"/>
      <c r="HQI120" s="151"/>
      <c r="HQJ120" s="151"/>
      <c r="HQK120" s="151"/>
      <c r="HQL120" s="151"/>
      <c r="HQM120" s="151"/>
      <c r="HQN120" s="151"/>
      <c r="HQO120" s="151"/>
      <c r="HQP120" s="151"/>
      <c r="HQQ120" s="151"/>
      <c r="HQR120" s="151"/>
      <c r="HQS120" s="151"/>
      <c r="HQT120" s="151"/>
      <c r="HQU120" s="151"/>
      <c r="HQV120" s="151"/>
      <c r="HQW120" s="151"/>
      <c r="HQX120" s="151"/>
      <c r="HQY120" s="151"/>
      <c r="HQZ120" s="151"/>
      <c r="HRA120" s="151"/>
      <c r="HRB120" s="151"/>
      <c r="HRC120" s="151"/>
      <c r="HRD120" s="151"/>
      <c r="HRE120" s="151"/>
      <c r="HRF120" s="151"/>
      <c r="HRG120" s="151"/>
      <c r="HRH120" s="151"/>
      <c r="HRI120" s="151"/>
      <c r="HRJ120" s="151"/>
      <c r="HRK120" s="151"/>
      <c r="HRL120" s="151"/>
      <c r="HRM120" s="151"/>
      <c r="HRN120" s="151"/>
      <c r="HRO120" s="151"/>
      <c r="HRP120" s="151"/>
      <c r="HRQ120" s="151"/>
      <c r="HRR120" s="151"/>
      <c r="HRS120" s="151"/>
      <c r="HRT120" s="151"/>
      <c r="HRU120" s="151"/>
      <c r="HRV120" s="151"/>
      <c r="HRW120" s="151"/>
      <c r="HRX120" s="151"/>
      <c r="HRY120" s="151"/>
      <c r="HRZ120" s="151"/>
      <c r="HSA120" s="151"/>
      <c r="HSB120" s="151"/>
      <c r="HSC120" s="151"/>
      <c r="HSD120" s="151"/>
      <c r="HSE120" s="151"/>
      <c r="HSF120" s="151"/>
      <c r="HSG120" s="151"/>
      <c r="HSH120" s="151"/>
      <c r="HSI120" s="151"/>
      <c r="HSJ120" s="151"/>
      <c r="HSK120" s="151"/>
      <c r="HSL120" s="151"/>
      <c r="HSM120" s="151"/>
      <c r="HSN120" s="151"/>
      <c r="HSO120" s="151"/>
      <c r="HSP120" s="151"/>
      <c r="HSQ120" s="151"/>
      <c r="HSR120" s="151"/>
      <c r="HSS120" s="151"/>
      <c r="HST120" s="151"/>
      <c r="HSU120" s="151"/>
      <c r="HSV120" s="151"/>
      <c r="HSW120" s="151"/>
      <c r="HSX120" s="151"/>
      <c r="HSY120" s="151"/>
      <c r="HSZ120" s="151"/>
      <c r="HTA120" s="151"/>
      <c r="HTB120" s="151"/>
      <c r="HTC120" s="151"/>
      <c r="HTD120" s="151"/>
      <c r="HTE120" s="151"/>
      <c r="HTF120" s="151"/>
      <c r="HTG120" s="151"/>
      <c r="HTH120" s="151"/>
      <c r="HTI120" s="151"/>
      <c r="HTJ120" s="151"/>
      <c r="HTK120" s="151"/>
      <c r="HTL120" s="151"/>
      <c r="HTM120" s="151"/>
      <c r="HTN120" s="151"/>
      <c r="HTO120" s="151"/>
      <c r="HTP120" s="151"/>
      <c r="HTQ120" s="151"/>
      <c r="HTR120" s="151"/>
      <c r="HTS120" s="151"/>
      <c r="HTT120" s="151"/>
      <c r="HTU120" s="151"/>
      <c r="HTV120" s="151"/>
      <c r="HTW120" s="151"/>
      <c r="HTX120" s="151"/>
      <c r="HTY120" s="151"/>
      <c r="HTZ120" s="151"/>
      <c r="HUA120" s="151"/>
      <c r="HUB120" s="151"/>
      <c r="HUC120" s="151"/>
      <c r="HUD120" s="151"/>
      <c r="HUE120" s="151"/>
      <c r="HUF120" s="151"/>
      <c r="HUG120" s="151"/>
      <c r="HUH120" s="151"/>
      <c r="HUI120" s="151"/>
      <c r="HUJ120" s="151"/>
      <c r="HUK120" s="151"/>
      <c r="HUL120" s="151"/>
      <c r="HUM120" s="151"/>
      <c r="HUN120" s="151"/>
      <c r="HUO120" s="151"/>
      <c r="HUP120" s="151"/>
      <c r="HUQ120" s="151"/>
      <c r="HUR120" s="151"/>
      <c r="HUS120" s="151"/>
      <c r="HUT120" s="151"/>
      <c r="HUU120" s="151"/>
      <c r="HUV120" s="151"/>
      <c r="HUW120" s="151"/>
      <c r="HUX120" s="151"/>
      <c r="HUY120" s="151"/>
      <c r="HUZ120" s="151"/>
      <c r="HVA120" s="151"/>
      <c r="HVB120" s="151"/>
      <c r="HVC120" s="151"/>
      <c r="HVD120" s="151"/>
      <c r="HVE120" s="151"/>
      <c r="HVF120" s="151"/>
      <c r="HVG120" s="151"/>
      <c r="HVH120" s="151"/>
      <c r="HVI120" s="151"/>
      <c r="HVJ120" s="151"/>
      <c r="HVK120" s="151"/>
      <c r="HVL120" s="151"/>
      <c r="HVM120" s="151"/>
      <c r="HVN120" s="151"/>
      <c r="HVO120" s="151"/>
      <c r="HVP120" s="151"/>
      <c r="HVQ120" s="151"/>
      <c r="HVR120" s="151"/>
      <c r="HVS120" s="151"/>
      <c r="HVT120" s="151"/>
      <c r="HVU120" s="151"/>
      <c r="HVV120" s="151"/>
      <c r="HVW120" s="151"/>
      <c r="HVX120" s="151"/>
      <c r="HVY120" s="151"/>
      <c r="HVZ120" s="151"/>
      <c r="HWA120" s="151"/>
      <c r="HWB120" s="151"/>
      <c r="HWC120" s="151"/>
      <c r="HWD120" s="151"/>
      <c r="HWE120" s="151"/>
      <c r="HWF120" s="151"/>
      <c r="HWG120" s="151"/>
      <c r="HWH120" s="151"/>
      <c r="HWI120" s="151"/>
      <c r="HWJ120" s="151"/>
      <c r="HWK120" s="151"/>
      <c r="HWL120" s="151"/>
      <c r="HWM120" s="151"/>
      <c r="HWN120" s="151"/>
      <c r="HWO120" s="151"/>
      <c r="HWP120" s="151"/>
      <c r="HWQ120" s="151"/>
      <c r="HWR120" s="151"/>
      <c r="HWS120" s="151"/>
      <c r="HWT120" s="151"/>
      <c r="HWU120" s="151"/>
      <c r="HWV120" s="151"/>
      <c r="HWW120" s="151"/>
      <c r="HWX120" s="151"/>
      <c r="HWY120" s="151"/>
      <c r="HWZ120" s="151"/>
      <c r="HXA120" s="151"/>
      <c r="HXB120" s="151"/>
      <c r="HXC120" s="151"/>
      <c r="HXD120" s="151"/>
      <c r="HXE120" s="151"/>
      <c r="HXF120" s="151"/>
      <c r="HXG120" s="151"/>
      <c r="HXH120" s="151"/>
      <c r="HXI120" s="151"/>
      <c r="HXJ120" s="151"/>
      <c r="HXK120" s="151"/>
      <c r="HXL120" s="151"/>
      <c r="HXM120" s="151"/>
      <c r="HXN120" s="151"/>
      <c r="HXO120" s="151"/>
      <c r="HXP120" s="151"/>
      <c r="HXQ120" s="151"/>
      <c r="HXR120" s="151"/>
      <c r="HXS120" s="151"/>
      <c r="HXT120" s="151"/>
      <c r="HXU120" s="151"/>
      <c r="HXV120" s="151"/>
      <c r="HXW120" s="151"/>
      <c r="HXX120" s="151"/>
      <c r="HXY120" s="151"/>
      <c r="HXZ120" s="151"/>
      <c r="HYA120" s="151"/>
      <c r="HYB120" s="151"/>
      <c r="HYC120" s="151"/>
      <c r="HYD120" s="151"/>
      <c r="HYE120" s="151"/>
      <c r="HYF120" s="151"/>
      <c r="HYG120" s="151"/>
      <c r="HYH120" s="151"/>
      <c r="HYI120" s="151"/>
      <c r="HYJ120" s="151"/>
      <c r="HYK120" s="151"/>
      <c r="HYL120" s="151"/>
      <c r="HYM120" s="151"/>
      <c r="HYN120" s="151"/>
      <c r="HYO120" s="151"/>
      <c r="HYP120" s="151"/>
      <c r="HYQ120" s="151"/>
      <c r="HYR120" s="151"/>
      <c r="HYS120" s="151"/>
      <c r="HYT120" s="151"/>
      <c r="HYU120" s="151"/>
      <c r="HYV120" s="151"/>
      <c r="HYW120" s="151"/>
      <c r="HYX120" s="151"/>
      <c r="HYY120" s="151"/>
      <c r="HYZ120" s="151"/>
      <c r="HZA120" s="151"/>
      <c r="HZB120" s="151"/>
      <c r="HZC120" s="151"/>
      <c r="HZD120" s="151"/>
      <c r="HZE120" s="151"/>
      <c r="HZF120" s="151"/>
      <c r="HZG120" s="151"/>
      <c r="HZH120" s="151"/>
      <c r="HZI120" s="151"/>
      <c r="HZJ120" s="151"/>
      <c r="HZK120" s="151"/>
      <c r="HZL120" s="151"/>
      <c r="HZM120" s="151"/>
      <c r="HZN120" s="151"/>
      <c r="HZO120" s="151"/>
      <c r="HZP120" s="151"/>
      <c r="HZQ120" s="151"/>
      <c r="HZR120" s="151"/>
      <c r="HZS120" s="151"/>
      <c r="HZT120" s="151"/>
      <c r="HZU120" s="151"/>
      <c r="HZV120" s="151"/>
      <c r="HZW120" s="151"/>
      <c r="HZX120" s="151"/>
      <c r="HZY120" s="151"/>
      <c r="HZZ120" s="151"/>
      <c r="IAA120" s="151"/>
      <c r="IAB120" s="151"/>
      <c r="IAC120" s="151"/>
      <c r="IAD120" s="151"/>
      <c r="IAE120" s="151"/>
      <c r="IAF120" s="151"/>
      <c r="IAG120" s="151"/>
      <c r="IAH120" s="151"/>
      <c r="IAI120" s="151"/>
      <c r="IAJ120" s="151"/>
      <c r="IAK120" s="151"/>
      <c r="IAL120" s="151"/>
      <c r="IAM120" s="151"/>
      <c r="IAN120" s="151"/>
      <c r="IAO120" s="151"/>
      <c r="IAP120" s="151"/>
      <c r="IAQ120" s="151"/>
      <c r="IAR120" s="151"/>
      <c r="IAS120" s="151"/>
      <c r="IAT120" s="151"/>
      <c r="IAU120" s="151"/>
      <c r="IAV120" s="151"/>
      <c r="IAW120" s="151"/>
      <c r="IAX120" s="151"/>
      <c r="IAY120" s="151"/>
      <c r="IAZ120" s="151"/>
      <c r="IBA120" s="151"/>
      <c r="IBB120" s="151"/>
      <c r="IBC120" s="151"/>
      <c r="IBD120" s="151"/>
      <c r="IBE120" s="151"/>
      <c r="IBF120" s="151"/>
      <c r="IBG120" s="151"/>
      <c r="IBH120" s="151"/>
      <c r="IBI120" s="151"/>
      <c r="IBJ120" s="151"/>
      <c r="IBK120" s="151"/>
      <c r="IBL120" s="151"/>
      <c r="IBM120" s="151"/>
      <c r="IBN120" s="151"/>
      <c r="IBO120" s="151"/>
      <c r="IBP120" s="151"/>
      <c r="IBQ120" s="151"/>
      <c r="IBR120" s="151"/>
      <c r="IBS120" s="151"/>
      <c r="IBT120" s="151"/>
      <c r="IBU120" s="151"/>
      <c r="IBV120" s="151"/>
      <c r="IBW120" s="151"/>
      <c r="IBX120" s="151"/>
      <c r="IBY120" s="151"/>
      <c r="IBZ120" s="151"/>
      <c r="ICA120" s="151"/>
      <c r="ICB120" s="151"/>
      <c r="ICC120" s="151"/>
      <c r="ICD120" s="151"/>
      <c r="ICE120" s="151"/>
      <c r="ICF120" s="151"/>
      <c r="ICG120" s="151"/>
      <c r="ICH120" s="151"/>
      <c r="ICI120" s="151"/>
      <c r="ICJ120" s="151"/>
      <c r="ICK120" s="151"/>
      <c r="ICL120" s="151"/>
      <c r="ICM120" s="151"/>
      <c r="ICN120" s="151"/>
      <c r="ICO120" s="151"/>
      <c r="ICP120" s="151"/>
      <c r="ICQ120" s="151"/>
      <c r="ICR120" s="151"/>
      <c r="ICS120" s="151"/>
      <c r="ICT120" s="151"/>
      <c r="ICU120" s="151"/>
      <c r="ICV120" s="151"/>
      <c r="ICW120" s="151"/>
      <c r="ICX120" s="151"/>
      <c r="ICY120" s="151"/>
      <c r="ICZ120" s="151"/>
      <c r="IDA120" s="151"/>
      <c r="IDB120" s="151"/>
      <c r="IDC120" s="151"/>
      <c r="IDD120" s="151"/>
      <c r="IDE120" s="151"/>
      <c r="IDF120" s="151"/>
      <c r="IDG120" s="151"/>
      <c r="IDH120" s="151"/>
      <c r="IDI120" s="151"/>
      <c r="IDJ120" s="151"/>
      <c r="IDK120" s="151"/>
      <c r="IDL120" s="151"/>
      <c r="IDM120" s="151"/>
      <c r="IDN120" s="151"/>
      <c r="IDO120" s="151"/>
      <c r="IDP120" s="151"/>
      <c r="IDQ120" s="151"/>
      <c r="IDR120" s="151"/>
      <c r="IDS120" s="151"/>
      <c r="IDT120" s="151"/>
      <c r="IDU120" s="151"/>
      <c r="IDV120" s="151"/>
      <c r="IDW120" s="151"/>
      <c r="IDX120" s="151"/>
      <c r="IDY120" s="151"/>
      <c r="IDZ120" s="151"/>
      <c r="IEA120" s="151"/>
      <c r="IEB120" s="151"/>
      <c r="IEC120" s="151"/>
      <c r="IED120" s="151"/>
      <c r="IEE120" s="151"/>
      <c r="IEF120" s="151"/>
      <c r="IEG120" s="151"/>
      <c r="IEH120" s="151"/>
      <c r="IEI120" s="151"/>
      <c r="IEJ120" s="151"/>
      <c r="IEK120" s="151"/>
      <c r="IEL120" s="151"/>
      <c r="IEM120" s="151"/>
      <c r="IEN120" s="151"/>
      <c r="IEO120" s="151"/>
      <c r="IEP120" s="151"/>
      <c r="IEQ120" s="151"/>
      <c r="IER120" s="151"/>
      <c r="IES120" s="151"/>
      <c r="IET120" s="151"/>
      <c r="IEU120" s="151"/>
      <c r="IEV120" s="151"/>
      <c r="IEW120" s="151"/>
      <c r="IEX120" s="151"/>
      <c r="IEY120" s="151"/>
      <c r="IEZ120" s="151"/>
      <c r="IFA120" s="151"/>
      <c r="IFB120" s="151"/>
      <c r="IFC120" s="151"/>
      <c r="IFD120" s="151"/>
      <c r="IFE120" s="151"/>
      <c r="IFF120" s="151"/>
      <c r="IFG120" s="151"/>
      <c r="IFH120" s="151"/>
      <c r="IFI120" s="151"/>
      <c r="IFJ120" s="151"/>
      <c r="IFK120" s="151"/>
      <c r="IFL120" s="151"/>
      <c r="IFM120" s="151"/>
      <c r="IFN120" s="151"/>
      <c r="IFO120" s="151"/>
      <c r="IFP120" s="151"/>
      <c r="IFQ120" s="151"/>
      <c r="IFR120" s="151"/>
      <c r="IFS120" s="151"/>
      <c r="IFT120" s="151"/>
      <c r="IFU120" s="151"/>
      <c r="IFV120" s="151"/>
      <c r="IFW120" s="151"/>
      <c r="IFX120" s="151"/>
      <c r="IFY120" s="151"/>
      <c r="IFZ120" s="151"/>
      <c r="IGA120" s="151"/>
      <c r="IGB120" s="151"/>
      <c r="IGC120" s="151"/>
      <c r="IGD120" s="151"/>
      <c r="IGE120" s="151"/>
      <c r="IGF120" s="151"/>
      <c r="IGG120" s="151"/>
      <c r="IGH120" s="151"/>
      <c r="IGI120" s="151"/>
      <c r="IGJ120" s="151"/>
      <c r="IGK120" s="151"/>
      <c r="IGL120" s="151"/>
      <c r="IGM120" s="151"/>
      <c r="IGN120" s="151"/>
      <c r="IGO120" s="151"/>
      <c r="IGP120" s="151"/>
      <c r="IGQ120" s="151"/>
      <c r="IGR120" s="151"/>
      <c r="IGS120" s="151"/>
      <c r="IGT120" s="151"/>
      <c r="IGU120" s="151"/>
      <c r="IGV120" s="151"/>
      <c r="IGW120" s="151"/>
      <c r="IGX120" s="151"/>
      <c r="IGY120" s="151"/>
      <c r="IGZ120" s="151"/>
      <c r="IHA120" s="151"/>
      <c r="IHB120" s="151"/>
      <c r="IHC120" s="151"/>
      <c r="IHD120" s="151"/>
      <c r="IHE120" s="151"/>
      <c r="IHF120" s="151"/>
      <c r="IHG120" s="151"/>
      <c r="IHH120" s="151"/>
      <c r="IHI120" s="151"/>
      <c r="IHJ120" s="151"/>
      <c r="IHK120" s="151"/>
      <c r="IHL120" s="151"/>
      <c r="IHM120" s="151"/>
      <c r="IHN120" s="151"/>
      <c r="IHO120" s="151"/>
      <c r="IHP120" s="151"/>
      <c r="IHQ120" s="151"/>
      <c r="IHR120" s="151"/>
      <c r="IHS120" s="151"/>
      <c r="IHT120" s="151"/>
      <c r="IHU120" s="151"/>
      <c r="IHV120" s="151"/>
      <c r="IHW120" s="151"/>
      <c r="IHX120" s="151"/>
      <c r="IHY120" s="151"/>
      <c r="IHZ120" s="151"/>
      <c r="IIA120" s="151"/>
      <c r="IIB120" s="151"/>
      <c r="IIC120" s="151"/>
      <c r="IID120" s="151"/>
      <c r="IIE120" s="151"/>
      <c r="IIF120" s="151"/>
      <c r="IIG120" s="151"/>
      <c r="IIH120" s="151"/>
      <c r="III120" s="151"/>
      <c r="IIJ120" s="151"/>
      <c r="IIK120" s="151"/>
      <c r="IIL120" s="151"/>
      <c r="IIM120" s="151"/>
      <c r="IIN120" s="151"/>
      <c r="IIO120" s="151"/>
      <c r="IIP120" s="151"/>
      <c r="IIQ120" s="151"/>
      <c r="IIR120" s="151"/>
      <c r="IIS120" s="151"/>
      <c r="IIT120" s="151"/>
      <c r="IIU120" s="151"/>
      <c r="IIV120" s="151"/>
      <c r="IIW120" s="151"/>
      <c r="IIX120" s="151"/>
      <c r="IIY120" s="151"/>
      <c r="IIZ120" s="151"/>
      <c r="IJA120" s="151"/>
      <c r="IJB120" s="151"/>
      <c r="IJC120" s="151"/>
      <c r="IJD120" s="151"/>
      <c r="IJE120" s="151"/>
      <c r="IJF120" s="151"/>
      <c r="IJG120" s="151"/>
      <c r="IJH120" s="151"/>
      <c r="IJI120" s="151"/>
      <c r="IJJ120" s="151"/>
      <c r="IJK120" s="151"/>
      <c r="IJL120" s="151"/>
      <c r="IJM120" s="151"/>
      <c r="IJN120" s="151"/>
      <c r="IJO120" s="151"/>
      <c r="IJP120" s="151"/>
      <c r="IJQ120" s="151"/>
      <c r="IJR120" s="151"/>
      <c r="IJS120" s="151"/>
      <c r="IJT120" s="151"/>
      <c r="IJU120" s="151"/>
      <c r="IJV120" s="151"/>
      <c r="IJW120" s="151"/>
      <c r="IJX120" s="151"/>
      <c r="IJY120" s="151"/>
      <c r="IJZ120" s="151"/>
      <c r="IKA120" s="151"/>
      <c r="IKB120" s="151"/>
      <c r="IKC120" s="151"/>
      <c r="IKD120" s="151"/>
      <c r="IKE120" s="151"/>
      <c r="IKF120" s="151"/>
      <c r="IKG120" s="151"/>
      <c r="IKH120" s="151"/>
      <c r="IKI120" s="151"/>
      <c r="IKJ120" s="151"/>
      <c r="IKK120" s="151"/>
      <c r="IKL120" s="151"/>
      <c r="IKM120" s="151"/>
      <c r="IKN120" s="151"/>
      <c r="IKO120" s="151"/>
      <c r="IKP120" s="151"/>
      <c r="IKQ120" s="151"/>
      <c r="IKR120" s="151"/>
      <c r="IKS120" s="151"/>
      <c r="IKT120" s="151"/>
      <c r="IKU120" s="151"/>
      <c r="IKV120" s="151"/>
      <c r="IKW120" s="151"/>
      <c r="IKX120" s="151"/>
      <c r="IKY120" s="151"/>
      <c r="IKZ120" s="151"/>
      <c r="ILA120" s="151"/>
      <c r="ILB120" s="151"/>
      <c r="ILC120" s="151"/>
      <c r="ILD120" s="151"/>
      <c r="ILE120" s="151"/>
      <c r="ILF120" s="151"/>
      <c r="ILG120" s="151"/>
      <c r="ILH120" s="151"/>
      <c r="ILI120" s="151"/>
      <c r="ILJ120" s="151"/>
      <c r="ILK120" s="151"/>
      <c r="ILL120" s="151"/>
      <c r="ILM120" s="151"/>
      <c r="ILN120" s="151"/>
      <c r="ILO120" s="151"/>
      <c r="ILP120" s="151"/>
      <c r="ILQ120" s="151"/>
      <c r="ILR120" s="151"/>
      <c r="ILS120" s="151"/>
      <c r="ILT120" s="151"/>
      <c r="ILU120" s="151"/>
      <c r="ILV120" s="151"/>
      <c r="ILW120" s="151"/>
      <c r="ILX120" s="151"/>
      <c r="ILY120" s="151"/>
      <c r="ILZ120" s="151"/>
      <c r="IMA120" s="151"/>
      <c r="IMB120" s="151"/>
      <c r="IMC120" s="151"/>
      <c r="IMD120" s="151"/>
      <c r="IME120" s="151"/>
      <c r="IMF120" s="151"/>
      <c r="IMG120" s="151"/>
      <c r="IMH120" s="151"/>
      <c r="IMI120" s="151"/>
      <c r="IMJ120" s="151"/>
      <c r="IMK120" s="151"/>
      <c r="IML120" s="151"/>
      <c r="IMM120" s="151"/>
      <c r="IMN120" s="151"/>
      <c r="IMO120" s="151"/>
      <c r="IMP120" s="151"/>
      <c r="IMQ120" s="151"/>
      <c r="IMR120" s="151"/>
      <c r="IMS120" s="151"/>
      <c r="IMT120" s="151"/>
      <c r="IMU120" s="151"/>
      <c r="IMV120" s="151"/>
      <c r="IMW120" s="151"/>
      <c r="IMX120" s="151"/>
      <c r="IMY120" s="151"/>
      <c r="IMZ120" s="151"/>
      <c r="INA120" s="151"/>
      <c r="INB120" s="151"/>
      <c r="INC120" s="151"/>
      <c r="IND120" s="151"/>
      <c r="INE120" s="151"/>
      <c r="INF120" s="151"/>
      <c r="ING120" s="151"/>
      <c r="INH120" s="151"/>
      <c r="INI120" s="151"/>
      <c r="INJ120" s="151"/>
      <c r="INK120" s="151"/>
      <c r="INL120" s="151"/>
      <c r="INM120" s="151"/>
      <c r="INN120" s="151"/>
      <c r="INO120" s="151"/>
      <c r="INP120" s="151"/>
      <c r="INQ120" s="151"/>
      <c r="INR120" s="151"/>
      <c r="INS120" s="151"/>
      <c r="INT120" s="151"/>
      <c r="INU120" s="151"/>
      <c r="INV120" s="151"/>
      <c r="INW120" s="151"/>
      <c r="INX120" s="151"/>
      <c r="INY120" s="151"/>
      <c r="INZ120" s="151"/>
      <c r="IOA120" s="151"/>
      <c r="IOB120" s="151"/>
      <c r="IOC120" s="151"/>
      <c r="IOD120" s="151"/>
      <c r="IOE120" s="151"/>
      <c r="IOF120" s="151"/>
      <c r="IOG120" s="151"/>
      <c r="IOH120" s="151"/>
      <c r="IOI120" s="151"/>
      <c r="IOJ120" s="151"/>
      <c r="IOK120" s="151"/>
      <c r="IOL120" s="151"/>
      <c r="IOM120" s="151"/>
      <c r="ION120" s="151"/>
      <c r="IOO120" s="151"/>
      <c r="IOP120" s="151"/>
      <c r="IOQ120" s="151"/>
      <c r="IOR120" s="151"/>
      <c r="IOS120" s="151"/>
      <c r="IOT120" s="151"/>
      <c r="IOU120" s="151"/>
      <c r="IOV120" s="151"/>
      <c r="IOW120" s="151"/>
      <c r="IOX120" s="151"/>
      <c r="IOY120" s="151"/>
      <c r="IOZ120" s="151"/>
      <c r="IPA120" s="151"/>
      <c r="IPB120" s="151"/>
      <c r="IPC120" s="151"/>
      <c r="IPD120" s="151"/>
      <c r="IPE120" s="151"/>
      <c r="IPF120" s="151"/>
      <c r="IPG120" s="151"/>
      <c r="IPH120" s="151"/>
      <c r="IPI120" s="151"/>
      <c r="IPJ120" s="151"/>
      <c r="IPK120" s="151"/>
      <c r="IPL120" s="151"/>
      <c r="IPM120" s="151"/>
      <c r="IPN120" s="151"/>
      <c r="IPO120" s="151"/>
      <c r="IPP120" s="151"/>
      <c r="IPQ120" s="151"/>
      <c r="IPR120" s="151"/>
      <c r="IPS120" s="151"/>
      <c r="IPT120" s="151"/>
      <c r="IPU120" s="151"/>
      <c r="IPV120" s="151"/>
      <c r="IPW120" s="151"/>
      <c r="IPX120" s="151"/>
      <c r="IPY120" s="151"/>
      <c r="IPZ120" s="151"/>
      <c r="IQA120" s="151"/>
      <c r="IQB120" s="151"/>
      <c r="IQC120" s="151"/>
      <c r="IQD120" s="151"/>
      <c r="IQE120" s="151"/>
      <c r="IQF120" s="151"/>
      <c r="IQG120" s="151"/>
      <c r="IQH120" s="151"/>
      <c r="IQI120" s="151"/>
      <c r="IQJ120" s="151"/>
      <c r="IQK120" s="151"/>
      <c r="IQL120" s="151"/>
      <c r="IQM120" s="151"/>
      <c r="IQN120" s="151"/>
      <c r="IQO120" s="151"/>
      <c r="IQP120" s="151"/>
      <c r="IQQ120" s="151"/>
      <c r="IQR120" s="151"/>
      <c r="IQS120" s="151"/>
      <c r="IQT120" s="151"/>
      <c r="IQU120" s="151"/>
      <c r="IQV120" s="151"/>
      <c r="IQW120" s="151"/>
      <c r="IQX120" s="151"/>
      <c r="IQY120" s="151"/>
      <c r="IQZ120" s="151"/>
      <c r="IRA120" s="151"/>
      <c r="IRB120" s="151"/>
      <c r="IRC120" s="151"/>
      <c r="IRD120" s="151"/>
      <c r="IRE120" s="151"/>
      <c r="IRF120" s="151"/>
      <c r="IRG120" s="151"/>
      <c r="IRH120" s="151"/>
      <c r="IRI120" s="151"/>
      <c r="IRJ120" s="151"/>
      <c r="IRK120" s="151"/>
      <c r="IRL120" s="151"/>
      <c r="IRM120" s="151"/>
      <c r="IRN120" s="151"/>
      <c r="IRO120" s="151"/>
      <c r="IRP120" s="151"/>
      <c r="IRQ120" s="151"/>
      <c r="IRR120" s="151"/>
      <c r="IRS120" s="151"/>
      <c r="IRT120" s="151"/>
      <c r="IRU120" s="151"/>
      <c r="IRV120" s="151"/>
      <c r="IRW120" s="151"/>
      <c r="IRX120" s="151"/>
      <c r="IRY120" s="151"/>
      <c r="IRZ120" s="151"/>
      <c r="ISA120" s="151"/>
      <c r="ISB120" s="151"/>
      <c r="ISC120" s="151"/>
      <c r="ISD120" s="151"/>
      <c r="ISE120" s="151"/>
      <c r="ISF120" s="151"/>
      <c r="ISG120" s="151"/>
      <c r="ISH120" s="151"/>
      <c r="ISI120" s="151"/>
      <c r="ISJ120" s="151"/>
      <c r="ISK120" s="151"/>
      <c r="ISL120" s="151"/>
      <c r="ISM120" s="151"/>
      <c r="ISN120" s="151"/>
      <c r="ISO120" s="151"/>
      <c r="ISP120" s="151"/>
      <c r="ISQ120" s="151"/>
      <c r="ISR120" s="151"/>
      <c r="ISS120" s="151"/>
      <c r="IST120" s="151"/>
      <c r="ISU120" s="151"/>
      <c r="ISV120" s="151"/>
      <c r="ISW120" s="151"/>
      <c r="ISX120" s="151"/>
      <c r="ISY120" s="151"/>
      <c r="ISZ120" s="151"/>
      <c r="ITA120" s="151"/>
      <c r="ITB120" s="151"/>
      <c r="ITC120" s="151"/>
      <c r="ITD120" s="151"/>
      <c r="ITE120" s="151"/>
      <c r="ITF120" s="151"/>
      <c r="ITG120" s="151"/>
      <c r="ITH120" s="151"/>
      <c r="ITI120" s="151"/>
      <c r="ITJ120" s="151"/>
      <c r="ITK120" s="151"/>
      <c r="ITL120" s="151"/>
      <c r="ITM120" s="151"/>
      <c r="ITN120" s="151"/>
      <c r="ITO120" s="151"/>
      <c r="ITP120" s="151"/>
      <c r="ITQ120" s="151"/>
      <c r="ITR120" s="151"/>
      <c r="ITS120" s="151"/>
      <c r="ITT120" s="151"/>
      <c r="ITU120" s="151"/>
      <c r="ITV120" s="151"/>
      <c r="ITW120" s="151"/>
      <c r="ITX120" s="151"/>
      <c r="ITY120" s="151"/>
      <c r="ITZ120" s="151"/>
      <c r="IUA120" s="151"/>
      <c r="IUB120" s="151"/>
      <c r="IUC120" s="151"/>
      <c r="IUD120" s="151"/>
      <c r="IUE120" s="151"/>
      <c r="IUF120" s="151"/>
      <c r="IUG120" s="151"/>
      <c r="IUH120" s="151"/>
      <c r="IUI120" s="151"/>
      <c r="IUJ120" s="151"/>
      <c r="IUK120" s="151"/>
      <c r="IUL120" s="151"/>
      <c r="IUM120" s="151"/>
      <c r="IUN120" s="151"/>
      <c r="IUO120" s="151"/>
      <c r="IUP120" s="151"/>
      <c r="IUQ120" s="151"/>
      <c r="IUR120" s="151"/>
      <c r="IUS120" s="151"/>
      <c r="IUT120" s="151"/>
      <c r="IUU120" s="151"/>
      <c r="IUV120" s="151"/>
      <c r="IUW120" s="151"/>
      <c r="IUX120" s="151"/>
      <c r="IUY120" s="151"/>
      <c r="IUZ120" s="151"/>
      <c r="IVA120" s="151"/>
      <c r="IVB120" s="151"/>
      <c r="IVC120" s="151"/>
      <c r="IVD120" s="151"/>
      <c r="IVE120" s="151"/>
      <c r="IVF120" s="151"/>
      <c r="IVG120" s="151"/>
      <c r="IVH120" s="151"/>
      <c r="IVI120" s="151"/>
      <c r="IVJ120" s="151"/>
      <c r="IVK120" s="151"/>
      <c r="IVL120" s="151"/>
      <c r="IVM120" s="151"/>
      <c r="IVN120" s="151"/>
      <c r="IVO120" s="151"/>
      <c r="IVP120" s="151"/>
      <c r="IVQ120" s="151"/>
      <c r="IVR120" s="151"/>
      <c r="IVS120" s="151"/>
      <c r="IVT120" s="151"/>
      <c r="IVU120" s="151"/>
      <c r="IVV120" s="151"/>
      <c r="IVW120" s="151"/>
      <c r="IVX120" s="151"/>
      <c r="IVY120" s="151"/>
      <c r="IVZ120" s="151"/>
      <c r="IWA120" s="151"/>
      <c r="IWB120" s="151"/>
      <c r="IWC120" s="151"/>
      <c r="IWD120" s="151"/>
      <c r="IWE120" s="151"/>
      <c r="IWF120" s="151"/>
      <c r="IWG120" s="151"/>
      <c r="IWH120" s="151"/>
      <c r="IWI120" s="151"/>
      <c r="IWJ120" s="151"/>
      <c r="IWK120" s="151"/>
      <c r="IWL120" s="151"/>
      <c r="IWM120" s="151"/>
      <c r="IWN120" s="151"/>
      <c r="IWO120" s="151"/>
      <c r="IWP120" s="151"/>
      <c r="IWQ120" s="151"/>
      <c r="IWR120" s="151"/>
      <c r="IWS120" s="151"/>
      <c r="IWT120" s="151"/>
      <c r="IWU120" s="151"/>
      <c r="IWV120" s="151"/>
      <c r="IWW120" s="151"/>
      <c r="IWX120" s="151"/>
      <c r="IWY120" s="151"/>
      <c r="IWZ120" s="151"/>
      <c r="IXA120" s="151"/>
      <c r="IXB120" s="151"/>
      <c r="IXC120" s="151"/>
      <c r="IXD120" s="151"/>
      <c r="IXE120" s="151"/>
      <c r="IXF120" s="151"/>
      <c r="IXG120" s="151"/>
      <c r="IXH120" s="151"/>
      <c r="IXI120" s="151"/>
      <c r="IXJ120" s="151"/>
      <c r="IXK120" s="151"/>
      <c r="IXL120" s="151"/>
      <c r="IXM120" s="151"/>
      <c r="IXN120" s="151"/>
      <c r="IXO120" s="151"/>
      <c r="IXP120" s="151"/>
      <c r="IXQ120" s="151"/>
      <c r="IXR120" s="151"/>
      <c r="IXS120" s="151"/>
      <c r="IXT120" s="151"/>
      <c r="IXU120" s="151"/>
      <c r="IXV120" s="151"/>
      <c r="IXW120" s="151"/>
      <c r="IXX120" s="151"/>
      <c r="IXY120" s="151"/>
      <c r="IXZ120" s="151"/>
      <c r="IYA120" s="151"/>
      <c r="IYB120" s="151"/>
      <c r="IYC120" s="151"/>
      <c r="IYD120" s="151"/>
      <c r="IYE120" s="151"/>
      <c r="IYF120" s="151"/>
      <c r="IYG120" s="151"/>
      <c r="IYH120" s="151"/>
      <c r="IYI120" s="151"/>
      <c r="IYJ120" s="151"/>
      <c r="IYK120" s="151"/>
      <c r="IYL120" s="151"/>
      <c r="IYM120" s="151"/>
      <c r="IYN120" s="151"/>
      <c r="IYO120" s="151"/>
      <c r="IYP120" s="151"/>
      <c r="IYQ120" s="151"/>
      <c r="IYR120" s="151"/>
      <c r="IYS120" s="151"/>
      <c r="IYT120" s="151"/>
      <c r="IYU120" s="151"/>
      <c r="IYV120" s="151"/>
      <c r="IYW120" s="151"/>
      <c r="IYX120" s="151"/>
      <c r="IYY120" s="151"/>
      <c r="IYZ120" s="151"/>
      <c r="IZA120" s="151"/>
      <c r="IZB120" s="151"/>
      <c r="IZC120" s="151"/>
      <c r="IZD120" s="151"/>
      <c r="IZE120" s="151"/>
      <c r="IZF120" s="151"/>
      <c r="IZG120" s="151"/>
      <c r="IZH120" s="151"/>
      <c r="IZI120" s="151"/>
      <c r="IZJ120" s="151"/>
      <c r="IZK120" s="151"/>
      <c r="IZL120" s="151"/>
      <c r="IZM120" s="151"/>
      <c r="IZN120" s="151"/>
      <c r="IZO120" s="151"/>
      <c r="IZP120" s="151"/>
      <c r="IZQ120" s="151"/>
      <c r="IZR120" s="151"/>
      <c r="IZS120" s="151"/>
      <c r="IZT120" s="151"/>
      <c r="IZU120" s="151"/>
      <c r="IZV120" s="151"/>
      <c r="IZW120" s="151"/>
      <c r="IZX120" s="151"/>
      <c r="IZY120" s="151"/>
      <c r="IZZ120" s="151"/>
      <c r="JAA120" s="151"/>
      <c r="JAB120" s="151"/>
      <c r="JAC120" s="151"/>
      <c r="JAD120" s="151"/>
      <c r="JAE120" s="151"/>
      <c r="JAF120" s="151"/>
      <c r="JAG120" s="151"/>
      <c r="JAH120" s="151"/>
      <c r="JAI120" s="151"/>
      <c r="JAJ120" s="151"/>
      <c r="JAK120" s="151"/>
      <c r="JAL120" s="151"/>
      <c r="JAM120" s="151"/>
      <c r="JAN120" s="151"/>
      <c r="JAO120" s="151"/>
      <c r="JAP120" s="151"/>
      <c r="JAQ120" s="151"/>
      <c r="JAR120" s="151"/>
      <c r="JAS120" s="151"/>
      <c r="JAT120" s="151"/>
      <c r="JAU120" s="151"/>
      <c r="JAV120" s="151"/>
      <c r="JAW120" s="151"/>
      <c r="JAX120" s="151"/>
      <c r="JAY120" s="151"/>
      <c r="JAZ120" s="151"/>
      <c r="JBA120" s="151"/>
      <c r="JBB120" s="151"/>
      <c r="JBC120" s="151"/>
      <c r="JBD120" s="151"/>
      <c r="JBE120" s="151"/>
      <c r="JBF120" s="151"/>
      <c r="JBG120" s="151"/>
      <c r="JBH120" s="151"/>
      <c r="JBI120" s="151"/>
      <c r="JBJ120" s="151"/>
      <c r="JBK120" s="151"/>
      <c r="JBL120" s="151"/>
      <c r="JBM120" s="151"/>
      <c r="JBN120" s="151"/>
      <c r="JBO120" s="151"/>
      <c r="JBP120" s="151"/>
      <c r="JBQ120" s="151"/>
      <c r="JBR120" s="151"/>
      <c r="JBS120" s="151"/>
      <c r="JBT120" s="151"/>
      <c r="JBU120" s="151"/>
      <c r="JBV120" s="151"/>
      <c r="JBW120" s="151"/>
      <c r="JBX120" s="151"/>
      <c r="JBY120" s="151"/>
      <c r="JBZ120" s="151"/>
      <c r="JCA120" s="151"/>
      <c r="JCB120" s="151"/>
      <c r="JCC120" s="151"/>
      <c r="JCD120" s="151"/>
      <c r="JCE120" s="151"/>
      <c r="JCF120" s="151"/>
      <c r="JCG120" s="151"/>
      <c r="JCH120" s="151"/>
      <c r="JCI120" s="151"/>
      <c r="JCJ120" s="151"/>
      <c r="JCK120" s="151"/>
      <c r="JCL120" s="151"/>
      <c r="JCM120" s="151"/>
      <c r="JCN120" s="151"/>
      <c r="JCO120" s="151"/>
      <c r="JCP120" s="151"/>
      <c r="JCQ120" s="151"/>
      <c r="JCR120" s="151"/>
      <c r="JCS120" s="151"/>
      <c r="JCT120" s="151"/>
      <c r="JCU120" s="151"/>
      <c r="JCV120" s="151"/>
      <c r="JCW120" s="151"/>
      <c r="JCX120" s="151"/>
      <c r="JCY120" s="151"/>
      <c r="JCZ120" s="151"/>
      <c r="JDA120" s="151"/>
      <c r="JDB120" s="151"/>
      <c r="JDC120" s="151"/>
      <c r="JDD120" s="151"/>
      <c r="JDE120" s="151"/>
      <c r="JDF120" s="151"/>
      <c r="JDG120" s="151"/>
      <c r="JDH120" s="151"/>
      <c r="JDI120" s="151"/>
      <c r="JDJ120" s="151"/>
      <c r="JDK120" s="151"/>
      <c r="JDL120" s="151"/>
      <c r="JDM120" s="151"/>
      <c r="JDN120" s="151"/>
      <c r="JDO120" s="151"/>
      <c r="JDP120" s="151"/>
      <c r="JDQ120" s="151"/>
      <c r="JDR120" s="151"/>
      <c r="JDS120" s="151"/>
      <c r="JDT120" s="151"/>
      <c r="JDU120" s="151"/>
      <c r="JDV120" s="151"/>
      <c r="JDW120" s="151"/>
      <c r="JDX120" s="151"/>
      <c r="JDY120" s="151"/>
      <c r="JDZ120" s="151"/>
      <c r="JEA120" s="151"/>
      <c r="JEB120" s="151"/>
      <c r="JEC120" s="151"/>
      <c r="JED120" s="151"/>
      <c r="JEE120" s="151"/>
      <c r="JEF120" s="151"/>
      <c r="JEG120" s="151"/>
      <c r="JEH120" s="151"/>
      <c r="JEI120" s="151"/>
      <c r="JEJ120" s="151"/>
      <c r="JEK120" s="151"/>
      <c r="JEL120" s="151"/>
      <c r="JEM120" s="151"/>
      <c r="JEN120" s="151"/>
      <c r="JEO120" s="151"/>
      <c r="JEP120" s="151"/>
      <c r="JEQ120" s="151"/>
      <c r="JER120" s="151"/>
      <c r="JES120" s="151"/>
      <c r="JET120" s="151"/>
      <c r="JEU120" s="151"/>
      <c r="JEV120" s="151"/>
      <c r="JEW120" s="151"/>
      <c r="JEX120" s="151"/>
      <c r="JEY120" s="151"/>
      <c r="JEZ120" s="151"/>
      <c r="JFA120" s="151"/>
      <c r="JFB120" s="151"/>
      <c r="JFC120" s="151"/>
      <c r="JFD120" s="151"/>
      <c r="JFE120" s="151"/>
      <c r="JFF120" s="151"/>
      <c r="JFG120" s="151"/>
      <c r="JFH120" s="151"/>
      <c r="JFI120" s="151"/>
      <c r="JFJ120" s="151"/>
      <c r="JFK120" s="151"/>
      <c r="JFL120" s="151"/>
      <c r="JFM120" s="151"/>
      <c r="JFN120" s="151"/>
      <c r="JFO120" s="151"/>
      <c r="JFP120" s="151"/>
      <c r="JFQ120" s="151"/>
      <c r="JFR120" s="151"/>
      <c r="JFS120" s="151"/>
      <c r="JFT120" s="151"/>
      <c r="JFU120" s="151"/>
      <c r="JFV120" s="151"/>
      <c r="JFW120" s="151"/>
      <c r="JFX120" s="151"/>
      <c r="JFY120" s="151"/>
      <c r="JFZ120" s="151"/>
      <c r="JGA120" s="151"/>
      <c r="JGB120" s="151"/>
      <c r="JGC120" s="151"/>
      <c r="JGD120" s="151"/>
      <c r="JGE120" s="151"/>
      <c r="JGF120" s="151"/>
      <c r="JGG120" s="151"/>
      <c r="JGH120" s="151"/>
      <c r="JGI120" s="151"/>
      <c r="JGJ120" s="151"/>
      <c r="JGK120" s="151"/>
      <c r="JGL120" s="151"/>
      <c r="JGM120" s="151"/>
      <c r="JGN120" s="151"/>
      <c r="JGO120" s="151"/>
      <c r="JGP120" s="151"/>
      <c r="JGQ120" s="151"/>
      <c r="JGR120" s="151"/>
      <c r="JGS120" s="151"/>
      <c r="JGT120" s="151"/>
      <c r="JGU120" s="151"/>
      <c r="JGV120" s="151"/>
      <c r="JGW120" s="151"/>
      <c r="JGX120" s="151"/>
      <c r="JGY120" s="151"/>
      <c r="JGZ120" s="151"/>
      <c r="JHA120" s="151"/>
      <c r="JHB120" s="151"/>
      <c r="JHC120" s="151"/>
      <c r="JHD120" s="151"/>
      <c r="JHE120" s="151"/>
      <c r="JHF120" s="151"/>
      <c r="JHG120" s="151"/>
      <c r="JHH120" s="151"/>
      <c r="JHI120" s="151"/>
      <c r="JHJ120" s="151"/>
      <c r="JHK120" s="151"/>
      <c r="JHL120" s="151"/>
      <c r="JHM120" s="151"/>
      <c r="JHN120" s="151"/>
      <c r="JHO120" s="151"/>
      <c r="JHP120" s="151"/>
      <c r="JHQ120" s="151"/>
      <c r="JHR120" s="151"/>
      <c r="JHS120" s="151"/>
      <c r="JHT120" s="151"/>
      <c r="JHU120" s="151"/>
      <c r="JHV120" s="151"/>
      <c r="JHW120" s="151"/>
      <c r="JHX120" s="151"/>
      <c r="JHY120" s="151"/>
      <c r="JHZ120" s="151"/>
      <c r="JIA120" s="151"/>
      <c r="JIB120" s="151"/>
      <c r="JIC120" s="151"/>
      <c r="JID120" s="151"/>
      <c r="JIE120" s="151"/>
      <c r="JIF120" s="151"/>
      <c r="JIG120" s="151"/>
      <c r="JIH120" s="151"/>
      <c r="JII120" s="151"/>
      <c r="JIJ120" s="151"/>
      <c r="JIK120" s="151"/>
      <c r="JIL120" s="151"/>
      <c r="JIM120" s="151"/>
      <c r="JIN120" s="151"/>
      <c r="JIO120" s="151"/>
      <c r="JIP120" s="151"/>
      <c r="JIQ120" s="151"/>
      <c r="JIR120" s="151"/>
      <c r="JIS120" s="151"/>
      <c r="JIT120" s="151"/>
      <c r="JIU120" s="151"/>
      <c r="JIV120" s="151"/>
      <c r="JIW120" s="151"/>
      <c r="JIX120" s="151"/>
      <c r="JIY120" s="151"/>
      <c r="JIZ120" s="151"/>
      <c r="JJA120" s="151"/>
      <c r="JJB120" s="151"/>
      <c r="JJC120" s="151"/>
      <c r="JJD120" s="151"/>
      <c r="JJE120" s="151"/>
      <c r="JJF120" s="151"/>
      <c r="JJG120" s="151"/>
      <c r="JJH120" s="151"/>
      <c r="JJI120" s="151"/>
      <c r="JJJ120" s="151"/>
      <c r="JJK120" s="151"/>
      <c r="JJL120" s="151"/>
      <c r="JJM120" s="151"/>
      <c r="JJN120" s="151"/>
      <c r="JJO120" s="151"/>
      <c r="JJP120" s="151"/>
      <c r="JJQ120" s="151"/>
      <c r="JJR120" s="151"/>
      <c r="JJS120" s="151"/>
      <c r="JJT120" s="151"/>
      <c r="JJU120" s="151"/>
      <c r="JJV120" s="151"/>
      <c r="JJW120" s="151"/>
      <c r="JJX120" s="151"/>
      <c r="JJY120" s="151"/>
      <c r="JJZ120" s="151"/>
      <c r="JKA120" s="151"/>
      <c r="JKB120" s="151"/>
      <c r="JKC120" s="151"/>
      <c r="JKD120" s="151"/>
      <c r="JKE120" s="151"/>
      <c r="JKF120" s="151"/>
      <c r="JKG120" s="151"/>
      <c r="JKH120" s="151"/>
      <c r="JKI120" s="151"/>
      <c r="JKJ120" s="151"/>
      <c r="JKK120" s="151"/>
      <c r="JKL120" s="151"/>
      <c r="JKM120" s="151"/>
      <c r="JKN120" s="151"/>
      <c r="JKO120" s="151"/>
      <c r="JKP120" s="151"/>
      <c r="JKQ120" s="151"/>
      <c r="JKR120" s="151"/>
      <c r="JKS120" s="151"/>
      <c r="JKT120" s="151"/>
      <c r="JKU120" s="151"/>
      <c r="JKV120" s="151"/>
      <c r="JKW120" s="151"/>
      <c r="JKX120" s="151"/>
      <c r="JKY120" s="151"/>
      <c r="JKZ120" s="151"/>
      <c r="JLA120" s="151"/>
      <c r="JLB120" s="151"/>
      <c r="JLC120" s="151"/>
      <c r="JLD120" s="151"/>
      <c r="JLE120" s="151"/>
      <c r="JLF120" s="151"/>
      <c r="JLG120" s="151"/>
      <c r="JLH120" s="151"/>
      <c r="JLI120" s="151"/>
      <c r="JLJ120" s="151"/>
      <c r="JLK120" s="151"/>
      <c r="JLL120" s="151"/>
      <c r="JLM120" s="151"/>
      <c r="JLN120" s="151"/>
      <c r="JLO120" s="151"/>
      <c r="JLP120" s="151"/>
      <c r="JLQ120" s="151"/>
      <c r="JLR120" s="151"/>
      <c r="JLS120" s="151"/>
      <c r="JLT120" s="151"/>
      <c r="JLU120" s="151"/>
      <c r="JLV120" s="151"/>
      <c r="JLW120" s="151"/>
      <c r="JLX120" s="151"/>
      <c r="JLY120" s="151"/>
      <c r="JLZ120" s="151"/>
      <c r="JMA120" s="151"/>
      <c r="JMB120" s="151"/>
      <c r="JMC120" s="151"/>
      <c r="JMD120" s="151"/>
      <c r="JME120" s="151"/>
      <c r="JMF120" s="151"/>
      <c r="JMG120" s="151"/>
      <c r="JMH120" s="151"/>
      <c r="JMI120" s="151"/>
      <c r="JMJ120" s="151"/>
      <c r="JMK120" s="151"/>
      <c r="JML120" s="151"/>
      <c r="JMM120" s="151"/>
      <c r="JMN120" s="151"/>
      <c r="JMO120" s="151"/>
      <c r="JMP120" s="151"/>
      <c r="JMQ120" s="151"/>
      <c r="JMR120" s="151"/>
      <c r="JMS120" s="151"/>
      <c r="JMT120" s="151"/>
      <c r="JMU120" s="151"/>
      <c r="JMV120" s="151"/>
      <c r="JMW120" s="151"/>
      <c r="JMX120" s="151"/>
      <c r="JMY120" s="151"/>
      <c r="JMZ120" s="151"/>
      <c r="JNA120" s="151"/>
      <c r="JNB120" s="151"/>
      <c r="JNC120" s="151"/>
      <c r="JND120" s="151"/>
      <c r="JNE120" s="151"/>
      <c r="JNF120" s="151"/>
      <c r="JNG120" s="151"/>
      <c r="JNH120" s="151"/>
      <c r="JNI120" s="151"/>
      <c r="JNJ120" s="151"/>
      <c r="JNK120" s="151"/>
      <c r="JNL120" s="151"/>
      <c r="JNM120" s="151"/>
      <c r="JNN120" s="151"/>
      <c r="JNO120" s="151"/>
      <c r="JNP120" s="151"/>
      <c r="JNQ120" s="151"/>
      <c r="JNR120" s="151"/>
      <c r="JNS120" s="151"/>
      <c r="JNT120" s="151"/>
      <c r="JNU120" s="151"/>
      <c r="JNV120" s="151"/>
      <c r="JNW120" s="151"/>
      <c r="JNX120" s="151"/>
      <c r="JNY120" s="151"/>
      <c r="JNZ120" s="151"/>
      <c r="JOA120" s="151"/>
      <c r="JOB120" s="151"/>
      <c r="JOC120" s="151"/>
      <c r="JOD120" s="151"/>
      <c r="JOE120" s="151"/>
      <c r="JOF120" s="151"/>
      <c r="JOG120" s="151"/>
      <c r="JOH120" s="151"/>
      <c r="JOI120" s="151"/>
      <c r="JOJ120" s="151"/>
      <c r="JOK120" s="151"/>
      <c r="JOL120" s="151"/>
      <c r="JOM120" s="151"/>
      <c r="JON120" s="151"/>
      <c r="JOO120" s="151"/>
      <c r="JOP120" s="151"/>
      <c r="JOQ120" s="151"/>
      <c r="JOR120" s="151"/>
      <c r="JOS120" s="151"/>
      <c r="JOT120" s="151"/>
      <c r="JOU120" s="151"/>
      <c r="JOV120" s="151"/>
      <c r="JOW120" s="151"/>
      <c r="JOX120" s="151"/>
      <c r="JOY120" s="151"/>
      <c r="JOZ120" s="151"/>
      <c r="JPA120" s="151"/>
      <c r="JPB120" s="151"/>
      <c r="JPC120" s="151"/>
      <c r="JPD120" s="151"/>
      <c r="JPE120" s="151"/>
      <c r="JPF120" s="151"/>
      <c r="JPG120" s="151"/>
      <c r="JPH120" s="151"/>
      <c r="JPI120" s="151"/>
      <c r="JPJ120" s="151"/>
      <c r="JPK120" s="151"/>
      <c r="JPL120" s="151"/>
      <c r="JPM120" s="151"/>
      <c r="JPN120" s="151"/>
      <c r="JPO120" s="151"/>
      <c r="JPP120" s="151"/>
      <c r="JPQ120" s="151"/>
      <c r="JPR120" s="151"/>
      <c r="JPS120" s="151"/>
      <c r="JPT120" s="151"/>
      <c r="JPU120" s="151"/>
      <c r="JPV120" s="151"/>
      <c r="JPW120" s="151"/>
      <c r="JPX120" s="151"/>
      <c r="JPY120" s="151"/>
      <c r="JPZ120" s="151"/>
      <c r="JQA120" s="151"/>
      <c r="JQB120" s="151"/>
      <c r="JQC120" s="151"/>
      <c r="JQD120" s="151"/>
      <c r="JQE120" s="151"/>
      <c r="JQF120" s="151"/>
      <c r="JQG120" s="151"/>
      <c r="JQH120" s="151"/>
      <c r="JQI120" s="151"/>
      <c r="JQJ120" s="151"/>
      <c r="JQK120" s="151"/>
      <c r="JQL120" s="151"/>
      <c r="JQM120" s="151"/>
      <c r="JQN120" s="151"/>
      <c r="JQO120" s="151"/>
      <c r="JQP120" s="151"/>
      <c r="JQQ120" s="151"/>
      <c r="JQR120" s="151"/>
      <c r="JQS120" s="151"/>
      <c r="JQT120" s="151"/>
      <c r="JQU120" s="151"/>
      <c r="JQV120" s="151"/>
      <c r="JQW120" s="151"/>
      <c r="JQX120" s="151"/>
      <c r="JQY120" s="151"/>
      <c r="JQZ120" s="151"/>
      <c r="JRA120" s="151"/>
      <c r="JRB120" s="151"/>
      <c r="JRC120" s="151"/>
      <c r="JRD120" s="151"/>
      <c r="JRE120" s="151"/>
      <c r="JRF120" s="151"/>
      <c r="JRG120" s="151"/>
      <c r="JRH120" s="151"/>
      <c r="JRI120" s="151"/>
      <c r="JRJ120" s="151"/>
      <c r="JRK120" s="151"/>
      <c r="JRL120" s="151"/>
      <c r="JRM120" s="151"/>
      <c r="JRN120" s="151"/>
      <c r="JRO120" s="151"/>
      <c r="JRP120" s="151"/>
      <c r="JRQ120" s="151"/>
      <c r="JRR120" s="151"/>
      <c r="JRS120" s="151"/>
      <c r="JRT120" s="151"/>
      <c r="JRU120" s="151"/>
      <c r="JRV120" s="151"/>
      <c r="JRW120" s="151"/>
      <c r="JRX120" s="151"/>
      <c r="JRY120" s="151"/>
      <c r="JRZ120" s="151"/>
      <c r="JSA120" s="151"/>
      <c r="JSB120" s="151"/>
      <c r="JSC120" s="151"/>
      <c r="JSD120" s="151"/>
      <c r="JSE120" s="151"/>
      <c r="JSF120" s="151"/>
      <c r="JSG120" s="151"/>
      <c r="JSH120" s="151"/>
      <c r="JSI120" s="151"/>
      <c r="JSJ120" s="151"/>
      <c r="JSK120" s="151"/>
      <c r="JSL120" s="151"/>
      <c r="JSM120" s="151"/>
      <c r="JSN120" s="151"/>
      <c r="JSO120" s="151"/>
      <c r="JSP120" s="151"/>
      <c r="JSQ120" s="151"/>
      <c r="JSR120" s="151"/>
      <c r="JSS120" s="151"/>
      <c r="JST120" s="151"/>
      <c r="JSU120" s="151"/>
      <c r="JSV120" s="151"/>
      <c r="JSW120" s="151"/>
      <c r="JSX120" s="151"/>
      <c r="JSY120" s="151"/>
      <c r="JSZ120" s="151"/>
      <c r="JTA120" s="151"/>
      <c r="JTB120" s="151"/>
      <c r="JTC120" s="151"/>
      <c r="JTD120" s="151"/>
      <c r="JTE120" s="151"/>
      <c r="JTF120" s="151"/>
      <c r="JTG120" s="151"/>
      <c r="JTH120" s="151"/>
      <c r="JTI120" s="151"/>
      <c r="JTJ120" s="151"/>
      <c r="JTK120" s="151"/>
      <c r="JTL120" s="151"/>
      <c r="JTM120" s="151"/>
      <c r="JTN120" s="151"/>
      <c r="JTO120" s="151"/>
      <c r="JTP120" s="151"/>
      <c r="JTQ120" s="151"/>
      <c r="JTR120" s="151"/>
      <c r="JTS120" s="151"/>
      <c r="JTT120" s="151"/>
      <c r="JTU120" s="151"/>
      <c r="JTV120" s="151"/>
      <c r="JTW120" s="151"/>
      <c r="JTX120" s="151"/>
      <c r="JTY120" s="151"/>
      <c r="JTZ120" s="151"/>
      <c r="JUA120" s="151"/>
      <c r="JUB120" s="151"/>
      <c r="JUC120" s="151"/>
      <c r="JUD120" s="151"/>
      <c r="JUE120" s="151"/>
      <c r="JUF120" s="151"/>
      <c r="JUG120" s="151"/>
      <c r="JUH120" s="151"/>
      <c r="JUI120" s="151"/>
      <c r="JUJ120" s="151"/>
      <c r="JUK120" s="151"/>
      <c r="JUL120" s="151"/>
      <c r="JUM120" s="151"/>
      <c r="JUN120" s="151"/>
      <c r="JUO120" s="151"/>
      <c r="JUP120" s="151"/>
      <c r="JUQ120" s="151"/>
      <c r="JUR120" s="151"/>
      <c r="JUS120" s="151"/>
      <c r="JUT120" s="151"/>
      <c r="JUU120" s="151"/>
      <c r="JUV120" s="151"/>
      <c r="JUW120" s="151"/>
      <c r="JUX120" s="151"/>
      <c r="JUY120" s="151"/>
      <c r="JUZ120" s="151"/>
      <c r="JVA120" s="151"/>
      <c r="JVB120" s="151"/>
      <c r="JVC120" s="151"/>
      <c r="JVD120" s="151"/>
      <c r="JVE120" s="151"/>
      <c r="JVF120" s="151"/>
      <c r="JVG120" s="151"/>
      <c r="JVH120" s="151"/>
      <c r="JVI120" s="151"/>
      <c r="JVJ120" s="151"/>
      <c r="JVK120" s="151"/>
      <c r="JVL120" s="151"/>
      <c r="JVM120" s="151"/>
      <c r="JVN120" s="151"/>
      <c r="JVO120" s="151"/>
      <c r="JVP120" s="151"/>
      <c r="JVQ120" s="151"/>
      <c r="JVR120" s="151"/>
      <c r="JVS120" s="151"/>
      <c r="JVT120" s="151"/>
      <c r="JVU120" s="151"/>
      <c r="JVV120" s="151"/>
      <c r="JVW120" s="151"/>
      <c r="JVX120" s="151"/>
      <c r="JVY120" s="151"/>
      <c r="JVZ120" s="151"/>
      <c r="JWA120" s="151"/>
      <c r="JWB120" s="151"/>
      <c r="JWC120" s="151"/>
      <c r="JWD120" s="151"/>
      <c r="JWE120" s="151"/>
      <c r="JWF120" s="151"/>
      <c r="JWG120" s="151"/>
      <c r="JWH120" s="151"/>
      <c r="JWI120" s="151"/>
      <c r="JWJ120" s="151"/>
      <c r="JWK120" s="151"/>
      <c r="JWL120" s="151"/>
      <c r="JWM120" s="151"/>
      <c r="JWN120" s="151"/>
      <c r="JWO120" s="151"/>
      <c r="JWP120" s="151"/>
      <c r="JWQ120" s="151"/>
      <c r="JWR120" s="151"/>
      <c r="JWS120" s="151"/>
      <c r="JWT120" s="151"/>
      <c r="JWU120" s="151"/>
      <c r="JWV120" s="151"/>
      <c r="JWW120" s="151"/>
      <c r="JWX120" s="151"/>
      <c r="JWY120" s="151"/>
      <c r="JWZ120" s="151"/>
      <c r="JXA120" s="151"/>
      <c r="JXB120" s="151"/>
      <c r="JXC120" s="151"/>
      <c r="JXD120" s="151"/>
      <c r="JXE120" s="151"/>
      <c r="JXF120" s="151"/>
      <c r="JXG120" s="151"/>
      <c r="JXH120" s="151"/>
      <c r="JXI120" s="151"/>
      <c r="JXJ120" s="151"/>
      <c r="JXK120" s="151"/>
      <c r="JXL120" s="151"/>
      <c r="JXM120" s="151"/>
      <c r="JXN120" s="151"/>
      <c r="JXO120" s="151"/>
      <c r="JXP120" s="151"/>
      <c r="JXQ120" s="151"/>
      <c r="JXR120" s="151"/>
      <c r="JXS120" s="151"/>
      <c r="JXT120" s="151"/>
      <c r="JXU120" s="151"/>
      <c r="JXV120" s="151"/>
      <c r="JXW120" s="151"/>
      <c r="JXX120" s="151"/>
      <c r="JXY120" s="151"/>
      <c r="JXZ120" s="151"/>
      <c r="JYA120" s="151"/>
      <c r="JYB120" s="151"/>
      <c r="JYC120" s="151"/>
      <c r="JYD120" s="151"/>
      <c r="JYE120" s="151"/>
      <c r="JYF120" s="151"/>
      <c r="JYG120" s="151"/>
      <c r="JYH120" s="151"/>
      <c r="JYI120" s="151"/>
      <c r="JYJ120" s="151"/>
      <c r="JYK120" s="151"/>
      <c r="JYL120" s="151"/>
      <c r="JYM120" s="151"/>
      <c r="JYN120" s="151"/>
      <c r="JYO120" s="151"/>
      <c r="JYP120" s="151"/>
      <c r="JYQ120" s="151"/>
      <c r="JYR120" s="151"/>
      <c r="JYS120" s="151"/>
      <c r="JYT120" s="151"/>
      <c r="JYU120" s="151"/>
      <c r="JYV120" s="151"/>
      <c r="JYW120" s="151"/>
      <c r="JYX120" s="151"/>
      <c r="JYY120" s="151"/>
      <c r="JYZ120" s="151"/>
      <c r="JZA120" s="151"/>
      <c r="JZB120" s="151"/>
      <c r="JZC120" s="151"/>
      <c r="JZD120" s="151"/>
      <c r="JZE120" s="151"/>
      <c r="JZF120" s="151"/>
      <c r="JZG120" s="151"/>
      <c r="JZH120" s="151"/>
      <c r="JZI120" s="151"/>
      <c r="JZJ120" s="151"/>
      <c r="JZK120" s="151"/>
      <c r="JZL120" s="151"/>
      <c r="JZM120" s="151"/>
      <c r="JZN120" s="151"/>
      <c r="JZO120" s="151"/>
      <c r="JZP120" s="151"/>
      <c r="JZQ120" s="151"/>
      <c r="JZR120" s="151"/>
      <c r="JZS120" s="151"/>
      <c r="JZT120" s="151"/>
      <c r="JZU120" s="151"/>
      <c r="JZV120" s="151"/>
      <c r="JZW120" s="151"/>
      <c r="JZX120" s="151"/>
      <c r="JZY120" s="151"/>
      <c r="JZZ120" s="151"/>
      <c r="KAA120" s="151"/>
      <c r="KAB120" s="151"/>
      <c r="KAC120" s="151"/>
      <c r="KAD120" s="151"/>
      <c r="KAE120" s="151"/>
      <c r="KAF120" s="151"/>
      <c r="KAG120" s="151"/>
      <c r="KAH120" s="151"/>
      <c r="KAI120" s="151"/>
      <c r="KAJ120" s="151"/>
      <c r="KAK120" s="151"/>
      <c r="KAL120" s="151"/>
      <c r="KAM120" s="151"/>
      <c r="KAN120" s="151"/>
      <c r="KAO120" s="151"/>
      <c r="KAP120" s="151"/>
      <c r="KAQ120" s="151"/>
      <c r="KAR120" s="151"/>
      <c r="KAS120" s="151"/>
      <c r="KAT120" s="151"/>
      <c r="KAU120" s="151"/>
      <c r="KAV120" s="151"/>
      <c r="KAW120" s="151"/>
      <c r="KAX120" s="151"/>
      <c r="KAY120" s="151"/>
      <c r="KAZ120" s="151"/>
      <c r="KBA120" s="151"/>
      <c r="KBB120" s="151"/>
      <c r="KBC120" s="151"/>
      <c r="KBD120" s="151"/>
      <c r="KBE120" s="151"/>
      <c r="KBF120" s="151"/>
      <c r="KBG120" s="151"/>
      <c r="KBH120" s="151"/>
      <c r="KBI120" s="151"/>
      <c r="KBJ120" s="151"/>
      <c r="KBK120" s="151"/>
      <c r="KBL120" s="151"/>
      <c r="KBM120" s="151"/>
      <c r="KBN120" s="151"/>
      <c r="KBO120" s="151"/>
      <c r="KBP120" s="151"/>
      <c r="KBQ120" s="151"/>
      <c r="KBR120" s="151"/>
      <c r="KBS120" s="151"/>
      <c r="KBT120" s="151"/>
      <c r="KBU120" s="151"/>
      <c r="KBV120" s="151"/>
      <c r="KBW120" s="151"/>
      <c r="KBX120" s="151"/>
      <c r="KBY120" s="151"/>
      <c r="KBZ120" s="151"/>
      <c r="KCA120" s="151"/>
      <c r="KCB120" s="151"/>
      <c r="KCC120" s="151"/>
      <c r="KCD120" s="151"/>
      <c r="KCE120" s="151"/>
      <c r="KCF120" s="151"/>
      <c r="KCG120" s="151"/>
      <c r="KCH120" s="151"/>
      <c r="KCI120" s="151"/>
      <c r="KCJ120" s="151"/>
      <c r="KCK120" s="151"/>
      <c r="KCL120" s="151"/>
      <c r="KCM120" s="151"/>
      <c r="KCN120" s="151"/>
      <c r="KCO120" s="151"/>
      <c r="KCP120" s="151"/>
      <c r="KCQ120" s="151"/>
      <c r="KCR120" s="151"/>
      <c r="KCS120" s="151"/>
      <c r="KCT120" s="151"/>
      <c r="KCU120" s="151"/>
      <c r="KCV120" s="151"/>
      <c r="KCW120" s="151"/>
      <c r="KCX120" s="151"/>
      <c r="KCY120" s="151"/>
      <c r="KCZ120" s="151"/>
      <c r="KDA120" s="151"/>
      <c r="KDB120" s="151"/>
      <c r="KDC120" s="151"/>
      <c r="KDD120" s="151"/>
      <c r="KDE120" s="151"/>
      <c r="KDF120" s="151"/>
      <c r="KDG120" s="151"/>
      <c r="KDH120" s="151"/>
      <c r="KDI120" s="151"/>
      <c r="KDJ120" s="151"/>
      <c r="KDK120" s="151"/>
      <c r="KDL120" s="151"/>
      <c r="KDM120" s="151"/>
      <c r="KDN120" s="151"/>
      <c r="KDO120" s="151"/>
      <c r="KDP120" s="151"/>
      <c r="KDQ120" s="151"/>
      <c r="KDR120" s="151"/>
      <c r="KDS120" s="151"/>
      <c r="KDT120" s="151"/>
      <c r="KDU120" s="151"/>
      <c r="KDV120" s="151"/>
      <c r="KDW120" s="151"/>
      <c r="KDX120" s="151"/>
      <c r="KDY120" s="151"/>
      <c r="KDZ120" s="151"/>
      <c r="KEA120" s="151"/>
      <c r="KEB120" s="151"/>
      <c r="KEC120" s="151"/>
      <c r="KED120" s="151"/>
      <c r="KEE120" s="151"/>
      <c r="KEF120" s="151"/>
      <c r="KEG120" s="151"/>
      <c r="KEH120" s="151"/>
      <c r="KEI120" s="151"/>
      <c r="KEJ120" s="151"/>
      <c r="KEK120" s="151"/>
      <c r="KEL120" s="151"/>
      <c r="KEM120" s="151"/>
      <c r="KEN120" s="151"/>
      <c r="KEO120" s="151"/>
      <c r="KEP120" s="151"/>
      <c r="KEQ120" s="151"/>
      <c r="KER120" s="151"/>
      <c r="KES120" s="151"/>
      <c r="KET120" s="151"/>
      <c r="KEU120" s="151"/>
      <c r="KEV120" s="151"/>
      <c r="KEW120" s="151"/>
      <c r="KEX120" s="151"/>
      <c r="KEY120" s="151"/>
      <c r="KEZ120" s="151"/>
      <c r="KFA120" s="151"/>
      <c r="KFB120" s="151"/>
      <c r="KFC120" s="151"/>
      <c r="KFD120" s="151"/>
      <c r="KFE120" s="151"/>
      <c r="KFF120" s="151"/>
      <c r="KFG120" s="151"/>
      <c r="KFH120" s="151"/>
      <c r="KFI120" s="151"/>
      <c r="KFJ120" s="151"/>
      <c r="KFK120" s="151"/>
      <c r="KFL120" s="151"/>
      <c r="KFM120" s="151"/>
      <c r="KFN120" s="151"/>
      <c r="KFO120" s="151"/>
      <c r="KFP120" s="151"/>
      <c r="KFQ120" s="151"/>
      <c r="KFR120" s="151"/>
      <c r="KFS120" s="151"/>
      <c r="KFT120" s="151"/>
      <c r="KFU120" s="151"/>
      <c r="KFV120" s="151"/>
      <c r="KFW120" s="151"/>
      <c r="KFX120" s="151"/>
      <c r="KFY120" s="151"/>
      <c r="KFZ120" s="151"/>
      <c r="KGA120" s="151"/>
      <c r="KGB120" s="151"/>
      <c r="KGC120" s="151"/>
      <c r="KGD120" s="151"/>
      <c r="KGE120" s="151"/>
      <c r="KGF120" s="151"/>
      <c r="KGG120" s="151"/>
      <c r="KGH120" s="151"/>
      <c r="KGI120" s="151"/>
      <c r="KGJ120" s="151"/>
      <c r="KGK120" s="151"/>
      <c r="KGL120" s="151"/>
      <c r="KGM120" s="151"/>
      <c r="KGN120" s="151"/>
      <c r="KGO120" s="151"/>
      <c r="KGP120" s="151"/>
      <c r="KGQ120" s="151"/>
      <c r="KGR120" s="151"/>
      <c r="KGS120" s="151"/>
      <c r="KGT120" s="151"/>
      <c r="KGU120" s="151"/>
      <c r="KGV120" s="151"/>
      <c r="KGW120" s="151"/>
      <c r="KGX120" s="151"/>
      <c r="KGY120" s="151"/>
      <c r="KGZ120" s="151"/>
      <c r="KHA120" s="151"/>
      <c r="KHB120" s="151"/>
      <c r="KHC120" s="151"/>
      <c r="KHD120" s="151"/>
      <c r="KHE120" s="151"/>
      <c r="KHF120" s="151"/>
      <c r="KHG120" s="151"/>
      <c r="KHH120" s="151"/>
      <c r="KHI120" s="151"/>
      <c r="KHJ120" s="151"/>
      <c r="KHK120" s="151"/>
      <c r="KHL120" s="151"/>
      <c r="KHM120" s="151"/>
      <c r="KHN120" s="151"/>
      <c r="KHO120" s="151"/>
      <c r="KHP120" s="151"/>
      <c r="KHQ120" s="151"/>
      <c r="KHR120" s="151"/>
      <c r="KHS120" s="151"/>
      <c r="KHT120" s="151"/>
      <c r="KHU120" s="151"/>
      <c r="KHV120" s="151"/>
      <c r="KHW120" s="151"/>
      <c r="KHX120" s="151"/>
      <c r="KHY120" s="151"/>
      <c r="KHZ120" s="151"/>
      <c r="KIA120" s="151"/>
      <c r="KIB120" s="151"/>
      <c r="KIC120" s="151"/>
      <c r="KID120" s="151"/>
      <c r="KIE120" s="151"/>
      <c r="KIF120" s="151"/>
      <c r="KIG120" s="151"/>
      <c r="KIH120" s="151"/>
      <c r="KII120" s="151"/>
      <c r="KIJ120" s="151"/>
      <c r="KIK120" s="151"/>
      <c r="KIL120" s="151"/>
      <c r="KIM120" s="151"/>
      <c r="KIN120" s="151"/>
      <c r="KIO120" s="151"/>
      <c r="KIP120" s="151"/>
      <c r="KIQ120" s="151"/>
      <c r="KIR120" s="151"/>
      <c r="KIS120" s="151"/>
      <c r="KIT120" s="151"/>
      <c r="KIU120" s="151"/>
      <c r="KIV120" s="151"/>
      <c r="KIW120" s="151"/>
      <c r="KIX120" s="151"/>
      <c r="KIY120" s="151"/>
      <c r="KIZ120" s="151"/>
      <c r="KJA120" s="151"/>
      <c r="KJB120" s="151"/>
      <c r="KJC120" s="151"/>
      <c r="KJD120" s="151"/>
      <c r="KJE120" s="151"/>
      <c r="KJF120" s="151"/>
      <c r="KJG120" s="151"/>
      <c r="KJH120" s="151"/>
      <c r="KJI120" s="151"/>
      <c r="KJJ120" s="151"/>
      <c r="KJK120" s="151"/>
      <c r="KJL120" s="151"/>
      <c r="KJM120" s="151"/>
      <c r="KJN120" s="151"/>
      <c r="KJO120" s="151"/>
      <c r="KJP120" s="151"/>
      <c r="KJQ120" s="151"/>
      <c r="KJR120" s="151"/>
      <c r="KJS120" s="151"/>
      <c r="KJT120" s="151"/>
      <c r="KJU120" s="151"/>
      <c r="KJV120" s="151"/>
      <c r="KJW120" s="151"/>
      <c r="KJX120" s="151"/>
      <c r="KJY120" s="151"/>
      <c r="KJZ120" s="151"/>
      <c r="KKA120" s="151"/>
      <c r="KKB120" s="151"/>
      <c r="KKC120" s="151"/>
      <c r="KKD120" s="151"/>
      <c r="KKE120" s="151"/>
      <c r="KKF120" s="151"/>
      <c r="KKG120" s="151"/>
      <c r="KKH120" s="151"/>
      <c r="KKI120" s="151"/>
      <c r="KKJ120" s="151"/>
      <c r="KKK120" s="151"/>
      <c r="KKL120" s="151"/>
      <c r="KKM120" s="151"/>
      <c r="KKN120" s="151"/>
      <c r="KKO120" s="151"/>
      <c r="KKP120" s="151"/>
      <c r="KKQ120" s="151"/>
      <c r="KKR120" s="151"/>
      <c r="KKS120" s="151"/>
      <c r="KKT120" s="151"/>
      <c r="KKU120" s="151"/>
      <c r="KKV120" s="151"/>
      <c r="KKW120" s="151"/>
      <c r="KKX120" s="151"/>
      <c r="KKY120" s="151"/>
      <c r="KKZ120" s="151"/>
      <c r="KLA120" s="151"/>
      <c r="KLB120" s="151"/>
      <c r="KLC120" s="151"/>
      <c r="KLD120" s="151"/>
      <c r="KLE120" s="151"/>
      <c r="KLF120" s="151"/>
      <c r="KLG120" s="151"/>
      <c r="KLH120" s="151"/>
      <c r="KLI120" s="151"/>
      <c r="KLJ120" s="151"/>
      <c r="KLK120" s="151"/>
      <c r="KLL120" s="151"/>
      <c r="KLM120" s="151"/>
      <c r="KLN120" s="151"/>
      <c r="KLO120" s="151"/>
      <c r="KLP120" s="151"/>
      <c r="KLQ120" s="151"/>
      <c r="KLR120" s="151"/>
      <c r="KLS120" s="151"/>
      <c r="KLT120" s="151"/>
      <c r="KLU120" s="151"/>
      <c r="KLV120" s="151"/>
      <c r="KLW120" s="151"/>
      <c r="KLX120" s="151"/>
      <c r="KLY120" s="151"/>
      <c r="KLZ120" s="151"/>
      <c r="KMA120" s="151"/>
      <c r="KMB120" s="151"/>
      <c r="KMC120" s="151"/>
      <c r="KMD120" s="151"/>
      <c r="KME120" s="151"/>
      <c r="KMF120" s="151"/>
      <c r="KMG120" s="151"/>
      <c r="KMH120" s="151"/>
      <c r="KMI120" s="151"/>
      <c r="KMJ120" s="151"/>
      <c r="KMK120" s="151"/>
      <c r="KML120" s="151"/>
      <c r="KMM120" s="151"/>
      <c r="KMN120" s="151"/>
      <c r="KMO120" s="151"/>
      <c r="KMP120" s="151"/>
      <c r="KMQ120" s="151"/>
      <c r="KMR120" s="151"/>
      <c r="KMS120" s="151"/>
      <c r="KMT120" s="151"/>
      <c r="KMU120" s="151"/>
      <c r="KMV120" s="151"/>
      <c r="KMW120" s="151"/>
      <c r="KMX120" s="151"/>
      <c r="KMY120" s="151"/>
      <c r="KMZ120" s="151"/>
      <c r="KNA120" s="151"/>
      <c r="KNB120" s="151"/>
      <c r="KNC120" s="151"/>
      <c r="KND120" s="151"/>
      <c r="KNE120" s="151"/>
      <c r="KNF120" s="151"/>
      <c r="KNG120" s="151"/>
      <c r="KNH120" s="151"/>
      <c r="KNI120" s="151"/>
      <c r="KNJ120" s="151"/>
      <c r="KNK120" s="151"/>
      <c r="KNL120" s="151"/>
      <c r="KNM120" s="151"/>
      <c r="KNN120" s="151"/>
      <c r="KNO120" s="151"/>
      <c r="KNP120" s="151"/>
      <c r="KNQ120" s="151"/>
      <c r="KNR120" s="151"/>
      <c r="KNS120" s="151"/>
      <c r="KNT120" s="151"/>
      <c r="KNU120" s="151"/>
      <c r="KNV120" s="151"/>
      <c r="KNW120" s="151"/>
      <c r="KNX120" s="151"/>
      <c r="KNY120" s="151"/>
      <c r="KNZ120" s="151"/>
      <c r="KOA120" s="151"/>
      <c r="KOB120" s="151"/>
      <c r="KOC120" s="151"/>
      <c r="KOD120" s="151"/>
      <c r="KOE120" s="151"/>
      <c r="KOF120" s="151"/>
      <c r="KOG120" s="151"/>
      <c r="KOH120" s="151"/>
      <c r="KOI120" s="151"/>
      <c r="KOJ120" s="151"/>
      <c r="KOK120" s="151"/>
      <c r="KOL120" s="151"/>
      <c r="KOM120" s="151"/>
      <c r="KON120" s="151"/>
      <c r="KOO120" s="151"/>
      <c r="KOP120" s="151"/>
      <c r="KOQ120" s="151"/>
      <c r="KOR120" s="151"/>
      <c r="KOS120" s="151"/>
      <c r="KOT120" s="151"/>
      <c r="KOU120" s="151"/>
      <c r="KOV120" s="151"/>
      <c r="KOW120" s="151"/>
      <c r="KOX120" s="151"/>
      <c r="KOY120" s="151"/>
      <c r="KOZ120" s="151"/>
      <c r="KPA120" s="151"/>
      <c r="KPB120" s="151"/>
      <c r="KPC120" s="151"/>
      <c r="KPD120" s="151"/>
      <c r="KPE120" s="151"/>
      <c r="KPF120" s="151"/>
      <c r="KPG120" s="151"/>
      <c r="KPH120" s="151"/>
      <c r="KPI120" s="151"/>
      <c r="KPJ120" s="151"/>
      <c r="KPK120" s="151"/>
      <c r="KPL120" s="151"/>
      <c r="KPM120" s="151"/>
      <c r="KPN120" s="151"/>
      <c r="KPO120" s="151"/>
      <c r="KPP120" s="151"/>
      <c r="KPQ120" s="151"/>
      <c r="KPR120" s="151"/>
      <c r="KPS120" s="151"/>
      <c r="KPT120" s="151"/>
      <c r="KPU120" s="151"/>
      <c r="KPV120" s="151"/>
      <c r="KPW120" s="151"/>
      <c r="KPX120" s="151"/>
      <c r="KPY120" s="151"/>
      <c r="KPZ120" s="151"/>
      <c r="KQA120" s="151"/>
      <c r="KQB120" s="151"/>
      <c r="KQC120" s="151"/>
      <c r="KQD120" s="151"/>
      <c r="KQE120" s="151"/>
      <c r="KQF120" s="151"/>
      <c r="KQG120" s="151"/>
      <c r="KQH120" s="151"/>
      <c r="KQI120" s="151"/>
      <c r="KQJ120" s="151"/>
      <c r="KQK120" s="151"/>
      <c r="KQL120" s="151"/>
      <c r="KQM120" s="151"/>
      <c r="KQN120" s="151"/>
      <c r="KQO120" s="151"/>
      <c r="KQP120" s="151"/>
      <c r="KQQ120" s="151"/>
      <c r="KQR120" s="151"/>
      <c r="KQS120" s="151"/>
      <c r="KQT120" s="151"/>
      <c r="KQU120" s="151"/>
      <c r="KQV120" s="151"/>
      <c r="KQW120" s="151"/>
      <c r="KQX120" s="151"/>
      <c r="KQY120" s="151"/>
      <c r="KQZ120" s="151"/>
      <c r="KRA120" s="151"/>
      <c r="KRB120" s="151"/>
      <c r="KRC120" s="151"/>
      <c r="KRD120" s="151"/>
      <c r="KRE120" s="151"/>
      <c r="KRF120" s="151"/>
      <c r="KRG120" s="151"/>
      <c r="KRH120" s="151"/>
      <c r="KRI120" s="151"/>
      <c r="KRJ120" s="151"/>
      <c r="KRK120" s="151"/>
      <c r="KRL120" s="151"/>
      <c r="KRM120" s="151"/>
      <c r="KRN120" s="151"/>
      <c r="KRO120" s="151"/>
      <c r="KRP120" s="151"/>
      <c r="KRQ120" s="151"/>
      <c r="KRR120" s="151"/>
      <c r="KRS120" s="151"/>
      <c r="KRT120" s="151"/>
      <c r="KRU120" s="151"/>
      <c r="KRV120" s="151"/>
      <c r="KRW120" s="151"/>
      <c r="KRX120" s="151"/>
      <c r="KRY120" s="151"/>
      <c r="KRZ120" s="151"/>
      <c r="KSA120" s="151"/>
      <c r="KSB120" s="151"/>
      <c r="KSC120" s="151"/>
      <c r="KSD120" s="151"/>
      <c r="KSE120" s="151"/>
      <c r="KSF120" s="151"/>
      <c r="KSG120" s="151"/>
      <c r="KSH120" s="151"/>
      <c r="KSI120" s="151"/>
      <c r="KSJ120" s="151"/>
      <c r="KSK120" s="151"/>
      <c r="KSL120" s="151"/>
      <c r="KSM120" s="151"/>
      <c r="KSN120" s="151"/>
      <c r="KSO120" s="151"/>
      <c r="KSP120" s="151"/>
      <c r="KSQ120" s="151"/>
      <c r="KSR120" s="151"/>
      <c r="KSS120" s="151"/>
      <c r="KST120" s="151"/>
      <c r="KSU120" s="151"/>
      <c r="KSV120" s="151"/>
      <c r="KSW120" s="151"/>
      <c r="KSX120" s="151"/>
      <c r="KSY120" s="151"/>
      <c r="KSZ120" s="151"/>
      <c r="KTA120" s="151"/>
      <c r="KTB120" s="151"/>
      <c r="KTC120" s="151"/>
      <c r="KTD120" s="151"/>
      <c r="KTE120" s="151"/>
      <c r="KTF120" s="151"/>
      <c r="KTG120" s="151"/>
      <c r="KTH120" s="151"/>
      <c r="KTI120" s="151"/>
      <c r="KTJ120" s="151"/>
      <c r="KTK120" s="151"/>
      <c r="KTL120" s="151"/>
      <c r="KTM120" s="151"/>
      <c r="KTN120" s="151"/>
      <c r="KTO120" s="151"/>
      <c r="KTP120" s="151"/>
      <c r="KTQ120" s="151"/>
      <c r="KTR120" s="151"/>
      <c r="KTS120" s="151"/>
      <c r="KTT120" s="151"/>
      <c r="KTU120" s="151"/>
      <c r="KTV120" s="151"/>
      <c r="KTW120" s="151"/>
      <c r="KTX120" s="151"/>
      <c r="KTY120" s="151"/>
      <c r="KTZ120" s="151"/>
      <c r="KUA120" s="151"/>
      <c r="KUB120" s="151"/>
      <c r="KUC120" s="151"/>
      <c r="KUD120" s="151"/>
      <c r="KUE120" s="151"/>
      <c r="KUF120" s="151"/>
      <c r="KUG120" s="151"/>
      <c r="KUH120" s="151"/>
      <c r="KUI120" s="151"/>
      <c r="KUJ120" s="151"/>
      <c r="KUK120" s="151"/>
      <c r="KUL120" s="151"/>
      <c r="KUM120" s="151"/>
      <c r="KUN120" s="151"/>
      <c r="KUO120" s="151"/>
      <c r="KUP120" s="151"/>
      <c r="KUQ120" s="151"/>
      <c r="KUR120" s="151"/>
      <c r="KUS120" s="151"/>
      <c r="KUT120" s="151"/>
      <c r="KUU120" s="151"/>
      <c r="KUV120" s="151"/>
      <c r="KUW120" s="151"/>
      <c r="KUX120" s="151"/>
      <c r="KUY120" s="151"/>
      <c r="KUZ120" s="151"/>
      <c r="KVA120" s="151"/>
      <c r="KVB120" s="151"/>
      <c r="KVC120" s="151"/>
      <c r="KVD120" s="151"/>
      <c r="KVE120" s="151"/>
      <c r="KVF120" s="151"/>
      <c r="KVG120" s="151"/>
      <c r="KVH120" s="151"/>
      <c r="KVI120" s="151"/>
      <c r="KVJ120" s="151"/>
      <c r="KVK120" s="151"/>
      <c r="KVL120" s="151"/>
      <c r="KVM120" s="151"/>
      <c r="KVN120" s="151"/>
      <c r="KVO120" s="151"/>
      <c r="KVP120" s="151"/>
      <c r="KVQ120" s="151"/>
      <c r="KVR120" s="151"/>
      <c r="KVS120" s="151"/>
      <c r="KVT120" s="151"/>
      <c r="KVU120" s="151"/>
      <c r="KVV120" s="151"/>
      <c r="KVW120" s="151"/>
      <c r="KVX120" s="151"/>
      <c r="KVY120" s="151"/>
      <c r="KVZ120" s="151"/>
      <c r="KWA120" s="151"/>
      <c r="KWB120" s="151"/>
      <c r="KWC120" s="151"/>
      <c r="KWD120" s="151"/>
      <c r="KWE120" s="151"/>
      <c r="KWF120" s="151"/>
      <c r="KWG120" s="151"/>
      <c r="KWH120" s="151"/>
      <c r="KWI120" s="151"/>
      <c r="KWJ120" s="151"/>
      <c r="KWK120" s="151"/>
      <c r="KWL120" s="151"/>
      <c r="KWM120" s="151"/>
      <c r="KWN120" s="151"/>
      <c r="KWO120" s="151"/>
      <c r="KWP120" s="151"/>
      <c r="KWQ120" s="151"/>
      <c r="KWR120" s="151"/>
      <c r="KWS120" s="151"/>
      <c r="KWT120" s="151"/>
      <c r="KWU120" s="151"/>
      <c r="KWV120" s="151"/>
      <c r="KWW120" s="151"/>
      <c r="KWX120" s="151"/>
      <c r="KWY120" s="151"/>
      <c r="KWZ120" s="151"/>
      <c r="KXA120" s="151"/>
      <c r="KXB120" s="151"/>
      <c r="KXC120" s="151"/>
      <c r="KXD120" s="151"/>
      <c r="KXE120" s="151"/>
      <c r="KXF120" s="151"/>
      <c r="KXG120" s="151"/>
      <c r="KXH120" s="151"/>
      <c r="KXI120" s="151"/>
      <c r="KXJ120" s="151"/>
      <c r="KXK120" s="151"/>
      <c r="KXL120" s="151"/>
      <c r="KXM120" s="151"/>
      <c r="KXN120" s="151"/>
      <c r="KXO120" s="151"/>
      <c r="KXP120" s="151"/>
      <c r="KXQ120" s="151"/>
      <c r="KXR120" s="151"/>
      <c r="KXS120" s="151"/>
      <c r="KXT120" s="151"/>
      <c r="KXU120" s="151"/>
      <c r="KXV120" s="151"/>
      <c r="KXW120" s="151"/>
      <c r="KXX120" s="151"/>
      <c r="KXY120" s="151"/>
      <c r="KXZ120" s="151"/>
      <c r="KYA120" s="151"/>
      <c r="KYB120" s="151"/>
      <c r="KYC120" s="151"/>
      <c r="KYD120" s="151"/>
      <c r="KYE120" s="151"/>
      <c r="KYF120" s="151"/>
      <c r="KYG120" s="151"/>
      <c r="KYH120" s="151"/>
      <c r="KYI120" s="151"/>
      <c r="KYJ120" s="151"/>
      <c r="KYK120" s="151"/>
      <c r="KYL120" s="151"/>
      <c r="KYM120" s="151"/>
      <c r="KYN120" s="151"/>
      <c r="KYO120" s="151"/>
      <c r="KYP120" s="151"/>
      <c r="KYQ120" s="151"/>
      <c r="KYR120" s="151"/>
      <c r="KYS120" s="151"/>
      <c r="KYT120" s="151"/>
      <c r="KYU120" s="151"/>
      <c r="KYV120" s="151"/>
      <c r="KYW120" s="151"/>
      <c r="KYX120" s="151"/>
      <c r="KYY120" s="151"/>
      <c r="KYZ120" s="151"/>
      <c r="KZA120" s="151"/>
      <c r="KZB120" s="151"/>
      <c r="KZC120" s="151"/>
      <c r="KZD120" s="151"/>
      <c r="KZE120" s="151"/>
      <c r="KZF120" s="151"/>
      <c r="KZG120" s="151"/>
      <c r="KZH120" s="151"/>
      <c r="KZI120" s="151"/>
      <c r="KZJ120" s="151"/>
      <c r="KZK120" s="151"/>
      <c r="KZL120" s="151"/>
      <c r="KZM120" s="151"/>
      <c r="KZN120" s="151"/>
      <c r="KZO120" s="151"/>
      <c r="KZP120" s="151"/>
      <c r="KZQ120" s="151"/>
      <c r="KZR120" s="151"/>
      <c r="KZS120" s="151"/>
      <c r="KZT120" s="151"/>
      <c r="KZU120" s="151"/>
      <c r="KZV120" s="151"/>
      <c r="KZW120" s="151"/>
      <c r="KZX120" s="151"/>
      <c r="KZY120" s="151"/>
      <c r="KZZ120" s="151"/>
      <c r="LAA120" s="151"/>
      <c r="LAB120" s="151"/>
      <c r="LAC120" s="151"/>
      <c r="LAD120" s="151"/>
      <c r="LAE120" s="151"/>
      <c r="LAF120" s="151"/>
      <c r="LAG120" s="151"/>
      <c r="LAH120" s="151"/>
      <c r="LAI120" s="151"/>
      <c r="LAJ120" s="151"/>
      <c r="LAK120" s="151"/>
      <c r="LAL120" s="151"/>
      <c r="LAM120" s="151"/>
      <c r="LAN120" s="151"/>
      <c r="LAO120" s="151"/>
      <c r="LAP120" s="151"/>
      <c r="LAQ120" s="151"/>
      <c r="LAR120" s="151"/>
      <c r="LAS120" s="151"/>
      <c r="LAT120" s="151"/>
      <c r="LAU120" s="151"/>
      <c r="LAV120" s="151"/>
      <c r="LAW120" s="151"/>
      <c r="LAX120" s="151"/>
      <c r="LAY120" s="151"/>
      <c r="LAZ120" s="151"/>
      <c r="LBA120" s="151"/>
      <c r="LBB120" s="151"/>
      <c r="LBC120" s="151"/>
      <c r="LBD120" s="151"/>
      <c r="LBE120" s="151"/>
      <c r="LBF120" s="151"/>
      <c r="LBG120" s="151"/>
      <c r="LBH120" s="151"/>
      <c r="LBI120" s="151"/>
      <c r="LBJ120" s="151"/>
      <c r="LBK120" s="151"/>
      <c r="LBL120" s="151"/>
      <c r="LBM120" s="151"/>
      <c r="LBN120" s="151"/>
      <c r="LBO120" s="151"/>
      <c r="LBP120" s="151"/>
      <c r="LBQ120" s="151"/>
      <c r="LBR120" s="151"/>
      <c r="LBS120" s="151"/>
      <c r="LBT120" s="151"/>
      <c r="LBU120" s="151"/>
      <c r="LBV120" s="151"/>
      <c r="LBW120" s="151"/>
      <c r="LBX120" s="151"/>
      <c r="LBY120" s="151"/>
      <c r="LBZ120" s="151"/>
      <c r="LCA120" s="151"/>
      <c r="LCB120" s="151"/>
      <c r="LCC120" s="151"/>
      <c r="LCD120" s="151"/>
      <c r="LCE120" s="151"/>
      <c r="LCF120" s="151"/>
      <c r="LCG120" s="151"/>
      <c r="LCH120" s="151"/>
      <c r="LCI120" s="151"/>
      <c r="LCJ120" s="151"/>
      <c r="LCK120" s="151"/>
      <c r="LCL120" s="151"/>
      <c r="LCM120" s="151"/>
      <c r="LCN120" s="151"/>
      <c r="LCO120" s="151"/>
      <c r="LCP120" s="151"/>
      <c r="LCQ120" s="151"/>
      <c r="LCR120" s="151"/>
      <c r="LCS120" s="151"/>
      <c r="LCT120" s="151"/>
      <c r="LCU120" s="151"/>
      <c r="LCV120" s="151"/>
      <c r="LCW120" s="151"/>
      <c r="LCX120" s="151"/>
      <c r="LCY120" s="151"/>
      <c r="LCZ120" s="151"/>
      <c r="LDA120" s="151"/>
      <c r="LDB120" s="151"/>
      <c r="LDC120" s="151"/>
      <c r="LDD120" s="151"/>
      <c r="LDE120" s="151"/>
      <c r="LDF120" s="151"/>
      <c r="LDG120" s="151"/>
      <c r="LDH120" s="151"/>
      <c r="LDI120" s="151"/>
      <c r="LDJ120" s="151"/>
      <c r="LDK120" s="151"/>
      <c r="LDL120" s="151"/>
      <c r="LDM120" s="151"/>
      <c r="LDN120" s="151"/>
      <c r="LDO120" s="151"/>
      <c r="LDP120" s="151"/>
      <c r="LDQ120" s="151"/>
      <c r="LDR120" s="151"/>
      <c r="LDS120" s="151"/>
      <c r="LDT120" s="151"/>
      <c r="LDU120" s="151"/>
      <c r="LDV120" s="151"/>
      <c r="LDW120" s="151"/>
      <c r="LDX120" s="151"/>
      <c r="LDY120" s="151"/>
      <c r="LDZ120" s="151"/>
      <c r="LEA120" s="151"/>
      <c r="LEB120" s="151"/>
      <c r="LEC120" s="151"/>
      <c r="LED120" s="151"/>
      <c r="LEE120" s="151"/>
      <c r="LEF120" s="151"/>
      <c r="LEG120" s="151"/>
      <c r="LEH120" s="151"/>
      <c r="LEI120" s="151"/>
      <c r="LEJ120" s="151"/>
      <c r="LEK120" s="151"/>
      <c r="LEL120" s="151"/>
      <c r="LEM120" s="151"/>
      <c r="LEN120" s="151"/>
      <c r="LEO120" s="151"/>
      <c r="LEP120" s="151"/>
      <c r="LEQ120" s="151"/>
      <c r="LER120" s="151"/>
      <c r="LES120" s="151"/>
      <c r="LET120" s="151"/>
      <c r="LEU120" s="151"/>
      <c r="LEV120" s="151"/>
      <c r="LEW120" s="151"/>
      <c r="LEX120" s="151"/>
      <c r="LEY120" s="151"/>
      <c r="LEZ120" s="151"/>
      <c r="LFA120" s="151"/>
      <c r="LFB120" s="151"/>
      <c r="LFC120" s="151"/>
      <c r="LFD120" s="151"/>
      <c r="LFE120" s="151"/>
      <c r="LFF120" s="151"/>
      <c r="LFG120" s="151"/>
      <c r="LFH120" s="151"/>
      <c r="LFI120" s="151"/>
      <c r="LFJ120" s="151"/>
      <c r="LFK120" s="151"/>
      <c r="LFL120" s="151"/>
      <c r="LFM120" s="151"/>
      <c r="LFN120" s="151"/>
      <c r="LFO120" s="151"/>
      <c r="LFP120" s="151"/>
      <c r="LFQ120" s="151"/>
      <c r="LFR120" s="151"/>
      <c r="LFS120" s="151"/>
      <c r="LFT120" s="151"/>
      <c r="LFU120" s="151"/>
      <c r="LFV120" s="151"/>
      <c r="LFW120" s="151"/>
      <c r="LFX120" s="151"/>
      <c r="LFY120" s="151"/>
      <c r="LFZ120" s="151"/>
      <c r="LGA120" s="151"/>
      <c r="LGB120" s="151"/>
      <c r="LGC120" s="151"/>
      <c r="LGD120" s="151"/>
      <c r="LGE120" s="151"/>
      <c r="LGF120" s="151"/>
      <c r="LGG120" s="151"/>
      <c r="LGH120" s="151"/>
      <c r="LGI120" s="151"/>
      <c r="LGJ120" s="151"/>
      <c r="LGK120" s="151"/>
      <c r="LGL120" s="151"/>
      <c r="LGM120" s="151"/>
      <c r="LGN120" s="151"/>
      <c r="LGO120" s="151"/>
      <c r="LGP120" s="151"/>
      <c r="LGQ120" s="151"/>
      <c r="LGR120" s="151"/>
      <c r="LGS120" s="151"/>
      <c r="LGT120" s="151"/>
      <c r="LGU120" s="151"/>
      <c r="LGV120" s="151"/>
      <c r="LGW120" s="151"/>
      <c r="LGX120" s="151"/>
      <c r="LGY120" s="151"/>
      <c r="LGZ120" s="151"/>
      <c r="LHA120" s="151"/>
      <c r="LHB120" s="151"/>
      <c r="LHC120" s="151"/>
      <c r="LHD120" s="151"/>
      <c r="LHE120" s="151"/>
      <c r="LHF120" s="151"/>
      <c r="LHG120" s="151"/>
      <c r="LHH120" s="151"/>
      <c r="LHI120" s="151"/>
      <c r="LHJ120" s="151"/>
      <c r="LHK120" s="151"/>
      <c r="LHL120" s="151"/>
      <c r="LHM120" s="151"/>
      <c r="LHN120" s="151"/>
      <c r="LHO120" s="151"/>
      <c r="LHP120" s="151"/>
      <c r="LHQ120" s="151"/>
      <c r="LHR120" s="151"/>
      <c r="LHS120" s="151"/>
      <c r="LHT120" s="151"/>
      <c r="LHU120" s="151"/>
      <c r="LHV120" s="151"/>
      <c r="LHW120" s="151"/>
      <c r="LHX120" s="151"/>
      <c r="LHY120" s="151"/>
      <c r="LHZ120" s="151"/>
      <c r="LIA120" s="151"/>
      <c r="LIB120" s="151"/>
      <c r="LIC120" s="151"/>
      <c r="LID120" s="151"/>
      <c r="LIE120" s="151"/>
      <c r="LIF120" s="151"/>
      <c r="LIG120" s="151"/>
      <c r="LIH120" s="151"/>
      <c r="LII120" s="151"/>
      <c r="LIJ120" s="151"/>
      <c r="LIK120" s="151"/>
      <c r="LIL120" s="151"/>
      <c r="LIM120" s="151"/>
      <c r="LIN120" s="151"/>
      <c r="LIO120" s="151"/>
      <c r="LIP120" s="151"/>
      <c r="LIQ120" s="151"/>
      <c r="LIR120" s="151"/>
      <c r="LIS120" s="151"/>
      <c r="LIT120" s="151"/>
      <c r="LIU120" s="151"/>
      <c r="LIV120" s="151"/>
      <c r="LIW120" s="151"/>
      <c r="LIX120" s="151"/>
      <c r="LIY120" s="151"/>
      <c r="LIZ120" s="151"/>
      <c r="LJA120" s="151"/>
      <c r="LJB120" s="151"/>
      <c r="LJC120" s="151"/>
      <c r="LJD120" s="151"/>
      <c r="LJE120" s="151"/>
      <c r="LJF120" s="151"/>
      <c r="LJG120" s="151"/>
      <c r="LJH120" s="151"/>
      <c r="LJI120" s="151"/>
      <c r="LJJ120" s="151"/>
      <c r="LJK120" s="151"/>
      <c r="LJL120" s="151"/>
      <c r="LJM120" s="151"/>
      <c r="LJN120" s="151"/>
      <c r="LJO120" s="151"/>
      <c r="LJP120" s="151"/>
      <c r="LJQ120" s="151"/>
      <c r="LJR120" s="151"/>
      <c r="LJS120" s="151"/>
      <c r="LJT120" s="151"/>
      <c r="LJU120" s="151"/>
      <c r="LJV120" s="151"/>
      <c r="LJW120" s="151"/>
      <c r="LJX120" s="151"/>
      <c r="LJY120" s="151"/>
      <c r="LJZ120" s="151"/>
      <c r="LKA120" s="151"/>
      <c r="LKB120" s="151"/>
      <c r="LKC120" s="151"/>
      <c r="LKD120" s="151"/>
      <c r="LKE120" s="151"/>
      <c r="LKF120" s="151"/>
      <c r="LKG120" s="151"/>
      <c r="LKH120" s="151"/>
      <c r="LKI120" s="151"/>
      <c r="LKJ120" s="151"/>
      <c r="LKK120" s="151"/>
      <c r="LKL120" s="151"/>
      <c r="LKM120" s="151"/>
      <c r="LKN120" s="151"/>
      <c r="LKO120" s="151"/>
      <c r="LKP120" s="151"/>
      <c r="LKQ120" s="151"/>
      <c r="LKR120" s="151"/>
      <c r="LKS120" s="151"/>
      <c r="LKT120" s="151"/>
      <c r="LKU120" s="151"/>
      <c r="LKV120" s="151"/>
      <c r="LKW120" s="151"/>
      <c r="LKX120" s="151"/>
      <c r="LKY120" s="151"/>
      <c r="LKZ120" s="151"/>
      <c r="LLA120" s="151"/>
      <c r="LLB120" s="151"/>
      <c r="LLC120" s="151"/>
      <c r="LLD120" s="151"/>
      <c r="LLE120" s="151"/>
      <c r="LLF120" s="151"/>
      <c r="LLG120" s="151"/>
      <c r="LLH120" s="151"/>
      <c r="LLI120" s="151"/>
      <c r="LLJ120" s="151"/>
      <c r="LLK120" s="151"/>
      <c r="LLL120" s="151"/>
      <c r="LLM120" s="151"/>
      <c r="LLN120" s="151"/>
      <c r="LLO120" s="151"/>
      <c r="LLP120" s="151"/>
      <c r="LLQ120" s="151"/>
      <c r="LLR120" s="151"/>
      <c r="LLS120" s="151"/>
      <c r="LLT120" s="151"/>
      <c r="LLU120" s="151"/>
      <c r="LLV120" s="151"/>
      <c r="LLW120" s="151"/>
      <c r="LLX120" s="151"/>
      <c r="LLY120" s="151"/>
      <c r="LLZ120" s="151"/>
      <c r="LMA120" s="151"/>
      <c r="LMB120" s="151"/>
      <c r="LMC120" s="151"/>
      <c r="LMD120" s="151"/>
      <c r="LME120" s="151"/>
      <c r="LMF120" s="151"/>
      <c r="LMG120" s="151"/>
      <c r="LMH120" s="151"/>
      <c r="LMI120" s="151"/>
      <c r="LMJ120" s="151"/>
      <c r="LMK120" s="151"/>
      <c r="LML120" s="151"/>
      <c r="LMM120" s="151"/>
      <c r="LMN120" s="151"/>
      <c r="LMO120" s="151"/>
      <c r="LMP120" s="151"/>
      <c r="LMQ120" s="151"/>
      <c r="LMR120" s="151"/>
      <c r="LMS120" s="151"/>
      <c r="LMT120" s="151"/>
      <c r="LMU120" s="151"/>
      <c r="LMV120" s="151"/>
      <c r="LMW120" s="151"/>
      <c r="LMX120" s="151"/>
      <c r="LMY120" s="151"/>
      <c r="LMZ120" s="151"/>
      <c r="LNA120" s="151"/>
      <c r="LNB120" s="151"/>
      <c r="LNC120" s="151"/>
      <c r="LND120" s="151"/>
      <c r="LNE120" s="151"/>
      <c r="LNF120" s="151"/>
      <c r="LNG120" s="151"/>
      <c r="LNH120" s="151"/>
      <c r="LNI120" s="151"/>
      <c r="LNJ120" s="151"/>
      <c r="LNK120" s="151"/>
      <c r="LNL120" s="151"/>
      <c r="LNM120" s="151"/>
      <c r="LNN120" s="151"/>
      <c r="LNO120" s="151"/>
      <c r="LNP120" s="151"/>
      <c r="LNQ120" s="151"/>
      <c r="LNR120" s="151"/>
      <c r="LNS120" s="151"/>
      <c r="LNT120" s="151"/>
      <c r="LNU120" s="151"/>
      <c r="LNV120" s="151"/>
      <c r="LNW120" s="151"/>
      <c r="LNX120" s="151"/>
      <c r="LNY120" s="151"/>
      <c r="LNZ120" s="151"/>
      <c r="LOA120" s="151"/>
      <c r="LOB120" s="151"/>
      <c r="LOC120" s="151"/>
      <c r="LOD120" s="151"/>
      <c r="LOE120" s="151"/>
      <c r="LOF120" s="151"/>
      <c r="LOG120" s="151"/>
      <c r="LOH120" s="151"/>
      <c r="LOI120" s="151"/>
      <c r="LOJ120" s="151"/>
      <c r="LOK120" s="151"/>
      <c r="LOL120" s="151"/>
      <c r="LOM120" s="151"/>
      <c r="LON120" s="151"/>
      <c r="LOO120" s="151"/>
      <c r="LOP120" s="151"/>
      <c r="LOQ120" s="151"/>
      <c r="LOR120" s="151"/>
      <c r="LOS120" s="151"/>
      <c r="LOT120" s="151"/>
      <c r="LOU120" s="151"/>
      <c r="LOV120" s="151"/>
      <c r="LOW120" s="151"/>
      <c r="LOX120" s="151"/>
      <c r="LOY120" s="151"/>
      <c r="LOZ120" s="151"/>
      <c r="LPA120" s="151"/>
      <c r="LPB120" s="151"/>
      <c r="LPC120" s="151"/>
      <c r="LPD120" s="151"/>
      <c r="LPE120" s="151"/>
      <c r="LPF120" s="151"/>
      <c r="LPG120" s="151"/>
      <c r="LPH120" s="151"/>
      <c r="LPI120" s="151"/>
      <c r="LPJ120" s="151"/>
      <c r="LPK120" s="151"/>
      <c r="LPL120" s="151"/>
      <c r="LPM120" s="151"/>
      <c r="LPN120" s="151"/>
      <c r="LPO120" s="151"/>
      <c r="LPP120" s="151"/>
      <c r="LPQ120" s="151"/>
      <c r="LPR120" s="151"/>
      <c r="LPS120" s="151"/>
      <c r="LPT120" s="151"/>
      <c r="LPU120" s="151"/>
      <c r="LPV120" s="151"/>
      <c r="LPW120" s="151"/>
      <c r="LPX120" s="151"/>
      <c r="LPY120" s="151"/>
      <c r="LPZ120" s="151"/>
      <c r="LQA120" s="151"/>
      <c r="LQB120" s="151"/>
      <c r="LQC120" s="151"/>
      <c r="LQD120" s="151"/>
      <c r="LQE120" s="151"/>
      <c r="LQF120" s="151"/>
      <c r="LQG120" s="151"/>
      <c r="LQH120" s="151"/>
      <c r="LQI120" s="151"/>
      <c r="LQJ120" s="151"/>
      <c r="LQK120" s="151"/>
      <c r="LQL120" s="151"/>
      <c r="LQM120" s="151"/>
      <c r="LQN120" s="151"/>
      <c r="LQO120" s="151"/>
      <c r="LQP120" s="151"/>
      <c r="LQQ120" s="151"/>
      <c r="LQR120" s="151"/>
      <c r="LQS120" s="151"/>
      <c r="LQT120" s="151"/>
      <c r="LQU120" s="151"/>
      <c r="LQV120" s="151"/>
      <c r="LQW120" s="151"/>
      <c r="LQX120" s="151"/>
      <c r="LQY120" s="151"/>
      <c r="LQZ120" s="151"/>
      <c r="LRA120" s="151"/>
      <c r="LRB120" s="151"/>
      <c r="LRC120" s="151"/>
      <c r="LRD120" s="151"/>
      <c r="LRE120" s="151"/>
      <c r="LRF120" s="151"/>
      <c r="LRG120" s="151"/>
      <c r="LRH120" s="151"/>
      <c r="LRI120" s="151"/>
      <c r="LRJ120" s="151"/>
      <c r="LRK120" s="151"/>
      <c r="LRL120" s="151"/>
      <c r="LRM120" s="151"/>
      <c r="LRN120" s="151"/>
      <c r="LRO120" s="151"/>
      <c r="LRP120" s="151"/>
      <c r="LRQ120" s="151"/>
      <c r="LRR120" s="151"/>
      <c r="LRS120" s="151"/>
      <c r="LRT120" s="151"/>
      <c r="LRU120" s="151"/>
      <c r="LRV120" s="151"/>
      <c r="LRW120" s="151"/>
      <c r="LRX120" s="151"/>
      <c r="LRY120" s="151"/>
      <c r="LRZ120" s="151"/>
      <c r="LSA120" s="151"/>
      <c r="LSB120" s="151"/>
      <c r="LSC120" s="151"/>
      <c r="LSD120" s="151"/>
      <c r="LSE120" s="151"/>
      <c r="LSF120" s="151"/>
      <c r="LSG120" s="151"/>
      <c r="LSH120" s="151"/>
      <c r="LSI120" s="151"/>
      <c r="LSJ120" s="151"/>
      <c r="LSK120" s="151"/>
      <c r="LSL120" s="151"/>
      <c r="LSM120" s="151"/>
      <c r="LSN120" s="151"/>
      <c r="LSO120" s="151"/>
      <c r="LSP120" s="151"/>
      <c r="LSQ120" s="151"/>
      <c r="LSR120" s="151"/>
      <c r="LSS120" s="151"/>
      <c r="LST120" s="151"/>
      <c r="LSU120" s="151"/>
      <c r="LSV120" s="151"/>
      <c r="LSW120" s="151"/>
      <c r="LSX120" s="151"/>
      <c r="LSY120" s="151"/>
      <c r="LSZ120" s="151"/>
      <c r="LTA120" s="151"/>
      <c r="LTB120" s="151"/>
      <c r="LTC120" s="151"/>
      <c r="LTD120" s="151"/>
      <c r="LTE120" s="151"/>
      <c r="LTF120" s="151"/>
      <c r="LTG120" s="151"/>
      <c r="LTH120" s="151"/>
      <c r="LTI120" s="151"/>
      <c r="LTJ120" s="151"/>
      <c r="LTK120" s="151"/>
      <c r="LTL120" s="151"/>
      <c r="LTM120" s="151"/>
      <c r="LTN120" s="151"/>
      <c r="LTO120" s="151"/>
      <c r="LTP120" s="151"/>
      <c r="LTQ120" s="151"/>
      <c r="LTR120" s="151"/>
      <c r="LTS120" s="151"/>
      <c r="LTT120" s="151"/>
      <c r="LTU120" s="151"/>
      <c r="LTV120" s="151"/>
      <c r="LTW120" s="151"/>
      <c r="LTX120" s="151"/>
      <c r="LTY120" s="151"/>
      <c r="LTZ120" s="151"/>
      <c r="LUA120" s="151"/>
      <c r="LUB120" s="151"/>
      <c r="LUC120" s="151"/>
      <c r="LUD120" s="151"/>
      <c r="LUE120" s="151"/>
      <c r="LUF120" s="151"/>
      <c r="LUG120" s="151"/>
      <c r="LUH120" s="151"/>
      <c r="LUI120" s="151"/>
      <c r="LUJ120" s="151"/>
      <c r="LUK120" s="151"/>
      <c r="LUL120" s="151"/>
      <c r="LUM120" s="151"/>
      <c r="LUN120" s="151"/>
      <c r="LUO120" s="151"/>
      <c r="LUP120" s="151"/>
      <c r="LUQ120" s="151"/>
      <c r="LUR120" s="151"/>
      <c r="LUS120" s="151"/>
      <c r="LUT120" s="151"/>
      <c r="LUU120" s="151"/>
      <c r="LUV120" s="151"/>
      <c r="LUW120" s="151"/>
      <c r="LUX120" s="151"/>
      <c r="LUY120" s="151"/>
      <c r="LUZ120" s="151"/>
      <c r="LVA120" s="151"/>
      <c r="LVB120" s="151"/>
      <c r="LVC120" s="151"/>
      <c r="LVD120" s="151"/>
      <c r="LVE120" s="151"/>
      <c r="LVF120" s="151"/>
      <c r="LVG120" s="151"/>
      <c r="LVH120" s="151"/>
      <c r="LVI120" s="151"/>
      <c r="LVJ120" s="151"/>
      <c r="LVK120" s="151"/>
      <c r="LVL120" s="151"/>
      <c r="LVM120" s="151"/>
      <c r="LVN120" s="151"/>
      <c r="LVO120" s="151"/>
      <c r="LVP120" s="151"/>
      <c r="LVQ120" s="151"/>
      <c r="LVR120" s="151"/>
      <c r="LVS120" s="151"/>
      <c r="LVT120" s="151"/>
      <c r="LVU120" s="151"/>
      <c r="LVV120" s="151"/>
      <c r="LVW120" s="151"/>
      <c r="LVX120" s="151"/>
      <c r="LVY120" s="151"/>
      <c r="LVZ120" s="151"/>
      <c r="LWA120" s="151"/>
      <c r="LWB120" s="151"/>
      <c r="LWC120" s="151"/>
      <c r="LWD120" s="151"/>
      <c r="LWE120" s="151"/>
      <c r="LWF120" s="151"/>
      <c r="LWG120" s="151"/>
      <c r="LWH120" s="151"/>
      <c r="LWI120" s="151"/>
      <c r="LWJ120" s="151"/>
      <c r="LWK120" s="151"/>
      <c r="LWL120" s="151"/>
      <c r="LWM120" s="151"/>
      <c r="LWN120" s="151"/>
      <c r="LWO120" s="151"/>
      <c r="LWP120" s="151"/>
      <c r="LWQ120" s="151"/>
      <c r="LWR120" s="151"/>
      <c r="LWS120" s="151"/>
      <c r="LWT120" s="151"/>
      <c r="LWU120" s="151"/>
      <c r="LWV120" s="151"/>
      <c r="LWW120" s="151"/>
      <c r="LWX120" s="151"/>
      <c r="LWY120" s="151"/>
      <c r="LWZ120" s="151"/>
      <c r="LXA120" s="151"/>
      <c r="LXB120" s="151"/>
      <c r="LXC120" s="151"/>
      <c r="LXD120" s="151"/>
      <c r="LXE120" s="151"/>
      <c r="LXF120" s="151"/>
      <c r="LXG120" s="151"/>
      <c r="LXH120" s="151"/>
      <c r="LXI120" s="151"/>
      <c r="LXJ120" s="151"/>
      <c r="LXK120" s="151"/>
      <c r="LXL120" s="151"/>
      <c r="LXM120" s="151"/>
      <c r="LXN120" s="151"/>
      <c r="LXO120" s="151"/>
      <c r="LXP120" s="151"/>
      <c r="LXQ120" s="151"/>
      <c r="LXR120" s="151"/>
      <c r="LXS120" s="151"/>
      <c r="LXT120" s="151"/>
      <c r="LXU120" s="151"/>
      <c r="LXV120" s="151"/>
      <c r="LXW120" s="151"/>
      <c r="LXX120" s="151"/>
      <c r="LXY120" s="151"/>
      <c r="LXZ120" s="151"/>
      <c r="LYA120" s="151"/>
      <c r="LYB120" s="151"/>
      <c r="LYC120" s="151"/>
      <c r="LYD120" s="151"/>
      <c r="LYE120" s="151"/>
      <c r="LYF120" s="151"/>
      <c r="LYG120" s="151"/>
      <c r="LYH120" s="151"/>
      <c r="LYI120" s="151"/>
      <c r="LYJ120" s="151"/>
      <c r="LYK120" s="151"/>
      <c r="LYL120" s="151"/>
      <c r="LYM120" s="151"/>
      <c r="LYN120" s="151"/>
      <c r="LYO120" s="151"/>
      <c r="LYP120" s="151"/>
      <c r="LYQ120" s="151"/>
      <c r="LYR120" s="151"/>
      <c r="LYS120" s="151"/>
      <c r="LYT120" s="151"/>
      <c r="LYU120" s="151"/>
      <c r="LYV120" s="151"/>
      <c r="LYW120" s="151"/>
      <c r="LYX120" s="151"/>
      <c r="LYY120" s="151"/>
      <c r="LYZ120" s="151"/>
      <c r="LZA120" s="151"/>
      <c r="LZB120" s="151"/>
      <c r="LZC120" s="151"/>
      <c r="LZD120" s="151"/>
      <c r="LZE120" s="151"/>
      <c r="LZF120" s="151"/>
      <c r="LZG120" s="151"/>
      <c r="LZH120" s="151"/>
      <c r="LZI120" s="151"/>
      <c r="LZJ120" s="151"/>
      <c r="LZK120" s="151"/>
      <c r="LZL120" s="151"/>
      <c r="LZM120" s="151"/>
      <c r="LZN120" s="151"/>
      <c r="LZO120" s="151"/>
      <c r="LZP120" s="151"/>
      <c r="LZQ120" s="151"/>
      <c r="LZR120" s="151"/>
      <c r="LZS120" s="151"/>
      <c r="LZT120" s="151"/>
      <c r="LZU120" s="151"/>
      <c r="LZV120" s="151"/>
      <c r="LZW120" s="151"/>
      <c r="LZX120" s="151"/>
      <c r="LZY120" s="151"/>
      <c r="LZZ120" s="151"/>
      <c r="MAA120" s="151"/>
      <c r="MAB120" s="151"/>
      <c r="MAC120" s="151"/>
      <c r="MAD120" s="151"/>
      <c r="MAE120" s="151"/>
      <c r="MAF120" s="151"/>
      <c r="MAG120" s="151"/>
      <c r="MAH120" s="151"/>
      <c r="MAI120" s="151"/>
      <c r="MAJ120" s="151"/>
      <c r="MAK120" s="151"/>
      <c r="MAL120" s="151"/>
      <c r="MAM120" s="151"/>
      <c r="MAN120" s="151"/>
      <c r="MAO120" s="151"/>
      <c r="MAP120" s="151"/>
      <c r="MAQ120" s="151"/>
      <c r="MAR120" s="151"/>
      <c r="MAS120" s="151"/>
      <c r="MAT120" s="151"/>
      <c r="MAU120" s="151"/>
      <c r="MAV120" s="151"/>
      <c r="MAW120" s="151"/>
      <c r="MAX120" s="151"/>
      <c r="MAY120" s="151"/>
      <c r="MAZ120" s="151"/>
      <c r="MBA120" s="151"/>
      <c r="MBB120" s="151"/>
      <c r="MBC120" s="151"/>
      <c r="MBD120" s="151"/>
      <c r="MBE120" s="151"/>
      <c r="MBF120" s="151"/>
      <c r="MBG120" s="151"/>
      <c r="MBH120" s="151"/>
      <c r="MBI120" s="151"/>
      <c r="MBJ120" s="151"/>
      <c r="MBK120" s="151"/>
      <c r="MBL120" s="151"/>
      <c r="MBM120" s="151"/>
      <c r="MBN120" s="151"/>
      <c r="MBO120" s="151"/>
      <c r="MBP120" s="151"/>
      <c r="MBQ120" s="151"/>
      <c r="MBR120" s="151"/>
      <c r="MBS120" s="151"/>
      <c r="MBT120" s="151"/>
      <c r="MBU120" s="151"/>
      <c r="MBV120" s="151"/>
      <c r="MBW120" s="151"/>
      <c r="MBX120" s="151"/>
      <c r="MBY120" s="151"/>
      <c r="MBZ120" s="151"/>
      <c r="MCA120" s="151"/>
      <c r="MCB120" s="151"/>
      <c r="MCC120" s="151"/>
      <c r="MCD120" s="151"/>
      <c r="MCE120" s="151"/>
      <c r="MCF120" s="151"/>
      <c r="MCG120" s="151"/>
      <c r="MCH120" s="151"/>
      <c r="MCI120" s="151"/>
      <c r="MCJ120" s="151"/>
      <c r="MCK120" s="151"/>
      <c r="MCL120" s="151"/>
      <c r="MCM120" s="151"/>
      <c r="MCN120" s="151"/>
      <c r="MCO120" s="151"/>
      <c r="MCP120" s="151"/>
      <c r="MCQ120" s="151"/>
      <c r="MCR120" s="151"/>
      <c r="MCS120" s="151"/>
      <c r="MCT120" s="151"/>
      <c r="MCU120" s="151"/>
      <c r="MCV120" s="151"/>
      <c r="MCW120" s="151"/>
      <c r="MCX120" s="151"/>
      <c r="MCY120" s="151"/>
      <c r="MCZ120" s="151"/>
      <c r="MDA120" s="151"/>
      <c r="MDB120" s="151"/>
      <c r="MDC120" s="151"/>
      <c r="MDD120" s="151"/>
      <c r="MDE120" s="151"/>
      <c r="MDF120" s="151"/>
      <c r="MDG120" s="151"/>
      <c r="MDH120" s="151"/>
      <c r="MDI120" s="151"/>
      <c r="MDJ120" s="151"/>
      <c r="MDK120" s="151"/>
      <c r="MDL120" s="151"/>
      <c r="MDM120" s="151"/>
      <c r="MDN120" s="151"/>
      <c r="MDO120" s="151"/>
      <c r="MDP120" s="151"/>
      <c r="MDQ120" s="151"/>
      <c r="MDR120" s="151"/>
      <c r="MDS120" s="151"/>
      <c r="MDT120" s="151"/>
      <c r="MDU120" s="151"/>
      <c r="MDV120" s="151"/>
      <c r="MDW120" s="151"/>
      <c r="MDX120" s="151"/>
      <c r="MDY120" s="151"/>
      <c r="MDZ120" s="151"/>
      <c r="MEA120" s="151"/>
      <c r="MEB120" s="151"/>
      <c r="MEC120" s="151"/>
      <c r="MED120" s="151"/>
      <c r="MEE120" s="151"/>
      <c r="MEF120" s="151"/>
      <c r="MEG120" s="151"/>
      <c r="MEH120" s="151"/>
      <c r="MEI120" s="151"/>
      <c r="MEJ120" s="151"/>
      <c r="MEK120" s="151"/>
      <c r="MEL120" s="151"/>
      <c r="MEM120" s="151"/>
      <c r="MEN120" s="151"/>
      <c r="MEO120" s="151"/>
      <c r="MEP120" s="151"/>
      <c r="MEQ120" s="151"/>
      <c r="MER120" s="151"/>
      <c r="MES120" s="151"/>
      <c r="MET120" s="151"/>
      <c r="MEU120" s="151"/>
      <c r="MEV120" s="151"/>
      <c r="MEW120" s="151"/>
      <c r="MEX120" s="151"/>
      <c r="MEY120" s="151"/>
      <c r="MEZ120" s="151"/>
      <c r="MFA120" s="151"/>
      <c r="MFB120" s="151"/>
      <c r="MFC120" s="151"/>
      <c r="MFD120" s="151"/>
      <c r="MFE120" s="151"/>
      <c r="MFF120" s="151"/>
      <c r="MFG120" s="151"/>
      <c r="MFH120" s="151"/>
      <c r="MFI120" s="151"/>
      <c r="MFJ120" s="151"/>
      <c r="MFK120" s="151"/>
      <c r="MFL120" s="151"/>
      <c r="MFM120" s="151"/>
      <c r="MFN120" s="151"/>
      <c r="MFO120" s="151"/>
      <c r="MFP120" s="151"/>
      <c r="MFQ120" s="151"/>
      <c r="MFR120" s="151"/>
      <c r="MFS120" s="151"/>
      <c r="MFT120" s="151"/>
      <c r="MFU120" s="151"/>
      <c r="MFV120" s="151"/>
      <c r="MFW120" s="151"/>
      <c r="MFX120" s="151"/>
      <c r="MFY120" s="151"/>
      <c r="MFZ120" s="151"/>
      <c r="MGA120" s="151"/>
      <c r="MGB120" s="151"/>
      <c r="MGC120" s="151"/>
      <c r="MGD120" s="151"/>
      <c r="MGE120" s="151"/>
      <c r="MGF120" s="151"/>
      <c r="MGG120" s="151"/>
      <c r="MGH120" s="151"/>
      <c r="MGI120" s="151"/>
      <c r="MGJ120" s="151"/>
      <c r="MGK120" s="151"/>
      <c r="MGL120" s="151"/>
      <c r="MGM120" s="151"/>
      <c r="MGN120" s="151"/>
      <c r="MGO120" s="151"/>
      <c r="MGP120" s="151"/>
      <c r="MGQ120" s="151"/>
      <c r="MGR120" s="151"/>
      <c r="MGS120" s="151"/>
      <c r="MGT120" s="151"/>
      <c r="MGU120" s="151"/>
      <c r="MGV120" s="151"/>
      <c r="MGW120" s="151"/>
      <c r="MGX120" s="151"/>
      <c r="MGY120" s="151"/>
      <c r="MGZ120" s="151"/>
      <c r="MHA120" s="151"/>
      <c r="MHB120" s="151"/>
      <c r="MHC120" s="151"/>
      <c r="MHD120" s="151"/>
      <c r="MHE120" s="151"/>
      <c r="MHF120" s="151"/>
      <c r="MHG120" s="151"/>
      <c r="MHH120" s="151"/>
      <c r="MHI120" s="151"/>
      <c r="MHJ120" s="151"/>
      <c r="MHK120" s="151"/>
      <c r="MHL120" s="151"/>
      <c r="MHM120" s="151"/>
      <c r="MHN120" s="151"/>
      <c r="MHO120" s="151"/>
      <c r="MHP120" s="151"/>
      <c r="MHQ120" s="151"/>
      <c r="MHR120" s="151"/>
      <c r="MHS120" s="151"/>
      <c r="MHT120" s="151"/>
      <c r="MHU120" s="151"/>
      <c r="MHV120" s="151"/>
      <c r="MHW120" s="151"/>
      <c r="MHX120" s="151"/>
      <c r="MHY120" s="151"/>
      <c r="MHZ120" s="151"/>
      <c r="MIA120" s="151"/>
      <c r="MIB120" s="151"/>
      <c r="MIC120" s="151"/>
      <c r="MID120" s="151"/>
      <c r="MIE120" s="151"/>
      <c r="MIF120" s="151"/>
      <c r="MIG120" s="151"/>
      <c r="MIH120" s="151"/>
      <c r="MII120" s="151"/>
      <c r="MIJ120" s="151"/>
      <c r="MIK120" s="151"/>
      <c r="MIL120" s="151"/>
      <c r="MIM120" s="151"/>
      <c r="MIN120" s="151"/>
      <c r="MIO120" s="151"/>
      <c r="MIP120" s="151"/>
      <c r="MIQ120" s="151"/>
      <c r="MIR120" s="151"/>
      <c r="MIS120" s="151"/>
      <c r="MIT120" s="151"/>
      <c r="MIU120" s="151"/>
      <c r="MIV120" s="151"/>
      <c r="MIW120" s="151"/>
      <c r="MIX120" s="151"/>
      <c r="MIY120" s="151"/>
      <c r="MIZ120" s="151"/>
      <c r="MJA120" s="151"/>
      <c r="MJB120" s="151"/>
      <c r="MJC120" s="151"/>
      <c r="MJD120" s="151"/>
      <c r="MJE120" s="151"/>
      <c r="MJF120" s="151"/>
      <c r="MJG120" s="151"/>
      <c r="MJH120" s="151"/>
      <c r="MJI120" s="151"/>
      <c r="MJJ120" s="151"/>
      <c r="MJK120" s="151"/>
      <c r="MJL120" s="151"/>
      <c r="MJM120" s="151"/>
      <c r="MJN120" s="151"/>
      <c r="MJO120" s="151"/>
      <c r="MJP120" s="151"/>
      <c r="MJQ120" s="151"/>
      <c r="MJR120" s="151"/>
      <c r="MJS120" s="151"/>
      <c r="MJT120" s="151"/>
      <c r="MJU120" s="151"/>
      <c r="MJV120" s="151"/>
      <c r="MJW120" s="151"/>
      <c r="MJX120" s="151"/>
      <c r="MJY120" s="151"/>
      <c r="MJZ120" s="151"/>
      <c r="MKA120" s="151"/>
      <c r="MKB120" s="151"/>
      <c r="MKC120" s="151"/>
      <c r="MKD120" s="151"/>
      <c r="MKE120" s="151"/>
      <c r="MKF120" s="151"/>
      <c r="MKG120" s="151"/>
      <c r="MKH120" s="151"/>
      <c r="MKI120" s="151"/>
      <c r="MKJ120" s="151"/>
      <c r="MKK120" s="151"/>
      <c r="MKL120" s="151"/>
      <c r="MKM120" s="151"/>
      <c r="MKN120" s="151"/>
      <c r="MKO120" s="151"/>
      <c r="MKP120" s="151"/>
      <c r="MKQ120" s="151"/>
      <c r="MKR120" s="151"/>
      <c r="MKS120" s="151"/>
      <c r="MKT120" s="151"/>
      <c r="MKU120" s="151"/>
      <c r="MKV120" s="151"/>
      <c r="MKW120" s="151"/>
      <c r="MKX120" s="151"/>
      <c r="MKY120" s="151"/>
      <c r="MKZ120" s="151"/>
      <c r="MLA120" s="151"/>
      <c r="MLB120" s="151"/>
      <c r="MLC120" s="151"/>
      <c r="MLD120" s="151"/>
      <c r="MLE120" s="151"/>
      <c r="MLF120" s="151"/>
      <c r="MLG120" s="151"/>
      <c r="MLH120" s="151"/>
      <c r="MLI120" s="151"/>
      <c r="MLJ120" s="151"/>
      <c r="MLK120" s="151"/>
      <c r="MLL120" s="151"/>
      <c r="MLM120" s="151"/>
      <c r="MLN120" s="151"/>
      <c r="MLO120" s="151"/>
      <c r="MLP120" s="151"/>
      <c r="MLQ120" s="151"/>
      <c r="MLR120" s="151"/>
      <c r="MLS120" s="151"/>
      <c r="MLT120" s="151"/>
      <c r="MLU120" s="151"/>
      <c r="MLV120" s="151"/>
      <c r="MLW120" s="151"/>
      <c r="MLX120" s="151"/>
      <c r="MLY120" s="151"/>
      <c r="MLZ120" s="151"/>
      <c r="MMA120" s="151"/>
      <c r="MMB120" s="151"/>
      <c r="MMC120" s="151"/>
      <c r="MMD120" s="151"/>
      <c r="MME120" s="151"/>
      <c r="MMF120" s="151"/>
      <c r="MMG120" s="151"/>
      <c r="MMH120" s="151"/>
      <c r="MMI120" s="151"/>
      <c r="MMJ120" s="151"/>
      <c r="MMK120" s="151"/>
      <c r="MML120" s="151"/>
      <c r="MMM120" s="151"/>
      <c r="MMN120" s="151"/>
      <c r="MMO120" s="151"/>
      <c r="MMP120" s="151"/>
      <c r="MMQ120" s="151"/>
      <c r="MMR120" s="151"/>
      <c r="MMS120" s="151"/>
      <c r="MMT120" s="151"/>
      <c r="MMU120" s="151"/>
      <c r="MMV120" s="151"/>
      <c r="MMW120" s="151"/>
      <c r="MMX120" s="151"/>
      <c r="MMY120" s="151"/>
      <c r="MMZ120" s="151"/>
      <c r="MNA120" s="151"/>
      <c r="MNB120" s="151"/>
      <c r="MNC120" s="151"/>
      <c r="MND120" s="151"/>
      <c r="MNE120" s="151"/>
      <c r="MNF120" s="151"/>
      <c r="MNG120" s="151"/>
      <c r="MNH120" s="151"/>
      <c r="MNI120" s="151"/>
      <c r="MNJ120" s="151"/>
      <c r="MNK120" s="151"/>
      <c r="MNL120" s="151"/>
      <c r="MNM120" s="151"/>
      <c r="MNN120" s="151"/>
      <c r="MNO120" s="151"/>
      <c r="MNP120" s="151"/>
      <c r="MNQ120" s="151"/>
      <c r="MNR120" s="151"/>
      <c r="MNS120" s="151"/>
      <c r="MNT120" s="151"/>
      <c r="MNU120" s="151"/>
      <c r="MNV120" s="151"/>
      <c r="MNW120" s="151"/>
      <c r="MNX120" s="151"/>
      <c r="MNY120" s="151"/>
      <c r="MNZ120" s="151"/>
      <c r="MOA120" s="151"/>
      <c r="MOB120" s="151"/>
      <c r="MOC120" s="151"/>
      <c r="MOD120" s="151"/>
      <c r="MOE120" s="151"/>
      <c r="MOF120" s="151"/>
      <c r="MOG120" s="151"/>
      <c r="MOH120" s="151"/>
      <c r="MOI120" s="151"/>
      <c r="MOJ120" s="151"/>
      <c r="MOK120" s="151"/>
      <c r="MOL120" s="151"/>
      <c r="MOM120" s="151"/>
      <c r="MON120" s="151"/>
      <c r="MOO120" s="151"/>
      <c r="MOP120" s="151"/>
      <c r="MOQ120" s="151"/>
      <c r="MOR120" s="151"/>
      <c r="MOS120" s="151"/>
      <c r="MOT120" s="151"/>
      <c r="MOU120" s="151"/>
      <c r="MOV120" s="151"/>
      <c r="MOW120" s="151"/>
      <c r="MOX120" s="151"/>
      <c r="MOY120" s="151"/>
      <c r="MOZ120" s="151"/>
      <c r="MPA120" s="151"/>
      <c r="MPB120" s="151"/>
      <c r="MPC120" s="151"/>
      <c r="MPD120" s="151"/>
      <c r="MPE120" s="151"/>
      <c r="MPF120" s="151"/>
      <c r="MPG120" s="151"/>
      <c r="MPH120" s="151"/>
      <c r="MPI120" s="151"/>
      <c r="MPJ120" s="151"/>
      <c r="MPK120" s="151"/>
      <c r="MPL120" s="151"/>
      <c r="MPM120" s="151"/>
      <c r="MPN120" s="151"/>
      <c r="MPO120" s="151"/>
      <c r="MPP120" s="151"/>
      <c r="MPQ120" s="151"/>
      <c r="MPR120" s="151"/>
      <c r="MPS120" s="151"/>
      <c r="MPT120" s="151"/>
      <c r="MPU120" s="151"/>
      <c r="MPV120" s="151"/>
      <c r="MPW120" s="151"/>
      <c r="MPX120" s="151"/>
      <c r="MPY120" s="151"/>
      <c r="MPZ120" s="151"/>
      <c r="MQA120" s="151"/>
      <c r="MQB120" s="151"/>
      <c r="MQC120" s="151"/>
      <c r="MQD120" s="151"/>
      <c r="MQE120" s="151"/>
      <c r="MQF120" s="151"/>
      <c r="MQG120" s="151"/>
      <c r="MQH120" s="151"/>
      <c r="MQI120" s="151"/>
      <c r="MQJ120" s="151"/>
      <c r="MQK120" s="151"/>
      <c r="MQL120" s="151"/>
      <c r="MQM120" s="151"/>
      <c r="MQN120" s="151"/>
      <c r="MQO120" s="151"/>
      <c r="MQP120" s="151"/>
      <c r="MQQ120" s="151"/>
      <c r="MQR120" s="151"/>
      <c r="MQS120" s="151"/>
      <c r="MQT120" s="151"/>
      <c r="MQU120" s="151"/>
      <c r="MQV120" s="151"/>
      <c r="MQW120" s="151"/>
      <c r="MQX120" s="151"/>
      <c r="MQY120" s="151"/>
      <c r="MQZ120" s="151"/>
      <c r="MRA120" s="151"/>
      <c r="MRB120" s="151"/>
      <c r="MRC120" s="151"/>
      <c r="MRD120" s="151"/>
      <c r="MRE120" s="151"/>
      <c r="MRF120" s="151"/>
      <c r="MRG120" s="151"/>
      <c r="MRH120" s="151"/>
      <c r="MRI120" s="151"/>
      <c r="MRJ120" s="151"/>
      <c r="MRK120" s="151"/>
      <c r="MRL120" s="151"/>
      <c r="MRM120" s="151"/>
      <c r="MRN120" s="151"/>
      <c r="MRO120" s="151"/>
      <c r="MRP120" s="151"/>
      <c r="MRQ120" s="151"/>
      <c r="MRR120" s="151"/>
      <c r="MRS120" s="151"/>
      <c r="MRT120" s="151"/>
      <c r="MRU120" s="151"/>
      <c r="MRV120" s="151"/>
      <c r="MRW120" s="151"/>
      <c r="MRX120" s="151"/>
      <c r="MRY120" s="151"/>
      <c r="MRZ120" s="151"/>
      <c r="MSA120" s="151"/>
      <c r="MSB120" s="151"/>
      <c r="MSC120" s="151"/>
      <c r="MSD120" s="151"/>
      <c r="MSE120" s="151"/>
      <c r="MSF120" s="151"/>
      <c r="MSG120" s="151"/>
      <c r="MSH120" s="151"/>
      <c r="MSI120" s="151"/>
      <c r="MSJ120" s="151"/>
      <c r="MSK120" s="151"/>
      <c r="MSL120" s="151"/>
      <c r="MSM120" s="151"/>
      <c r="MSN120" s="151"/>
      <c r="MSO120" s="151"/>
      <c r="MSP120" s="151"/>
      <c r="MSQ120" s="151"/>
      <c r="MSR120" s="151"/>
      <c r="MSS120" s="151"/>
      <c r="MST120" s="151"/>
      <c r="MSU120" s="151"/>
      <c r="MSV120" s="151"/>
      <c r="MSW120" s="151"/>
      <c r="MSX120" s="151"/>
      <c r="MSY120" s="151"/>
      <c r="MSZ120" s="151"/>
      <c r="MTA120" s="151"/>
      <c r="MTB120" s="151"/>
      <c r="MTC120" s="151"/>
      <c r="MTD120" s="151"/>
      <c r="MTE120" s="151"/>
      <c r="MTF120" s="151"/>
      <c r="MTG120" s="151"/>
      <c r="MTH120" s="151"/>
      <c r="MTI120" s="151"/>
      <c r="MTJ120" s="151"/>
      <c r="MTK120" s="151"/>
      <c r="MTL120" s="151"/>
      <c r="MTM120" s="151"/>
      <c r="MTN120" s="151"/>
      <c r="MTO120" s="151"/>
      <c r="MTP120" s="151"/>
      <c r="MTQ120" s="151"/>
      <c r="MTR120" s="151"/>
      <c r="MTS120" s="151"/>
      <c r="MTT120" s="151"/>
      <c r="MTU120" s="151"/>
      <c r="MTV120" s="151"/>
      <c r="MTW120" s="151"/>
      <c r="MTX120" s="151"/>
      <c r="MTY120" s="151"/>
      <c r="MTZ120" s="151"/>
      <c r="MUA120" s="151"/>
      <c r="MUB120" s="151"/>
      <c r="MUC120" s="151"/>
      <c r="MUD120" s="151"/>
      <c r="MUE120" s="151"/>
      <c r="MUF120" s="151"/>
      <c r="MUG120" s="151"/>
      <c r="MUH120" s="151"/>
      <c r="MUI120" s="151"/>
      <c r="MUJ120" s="151"/>
      <c r="MUK120" s="151"/>
      <c r="MUL120" s="151"/>
      <c r="MUM120" s="151"/>
      <c r="MUN120" s="151"/>
      <c r="MUO120" s="151"/>
      <c r="MUP120" s="151"/>
      <c r="MUQ120" s="151"/>
      <c r="MUR120" s="151"/>
      <c r="MUS120" s="151"/>
      <c r="MUT120" s="151"/>
      <c r="MUU120" s="151"/>
      <c r="MUV120" s="151"/>
      <c r="MUW120" s="151"/>
      <c r="MUX120" s="151"/>
      <c r="MUY120" s="151"/>
      <c r="MUZ120" s="151"/>
      <c r="MVA120" s="151"/>
      <c r="MVB120" s="151"/>
      <c r="MVC120" s="151"/>
      <c r="MVD120" s="151"/>
      <c r="MVE120" s="151"/>
      <c r="MVF120" s="151"/>
      <c r="MVG120" s="151"/>
      <c r="MVH120" s="151"/>
      <c r="MVI120" s="151"/>
      <c r="MVJ120" s="151"/>
      <c r="MVK120" s="151"/>
      <c r="MVL120" s="151"/>
      <c r="MVM120" s="151"/>
      <c r="MVN120" s="151"/>
      <c r="MVO120" s="151"/>
      <c r="MVP120" s="151"/>
      <c r="MVQ120" s="151"/>
      <c r="MVR120" s="151"/>
      <c r="MVS120" s="151"/>
      <c r="MVT120" s="151"/>
      <c r="MVU120" s="151"/>
      <c r="MVV120" s="151"/>
      <c r="MVW120" s="151"/>
      <c r="MVX120" s="151"/>
      <c r="MVY120" s="151"/>
      <c r="MVZ120" s="151"/>
      <c r="MWA120" s="151"/>
      <c r="MWB120" s="151"/>
      <c r="MWC120" s="151"/>
      <c r="MWD120" s="151"/>
      <c r="MWE120" s="151"/>
      <c r="MWF120" s="151"/>
      <c r="MWG120" s="151"/>
      <c r="MWH120" s="151"/>
      <c r="MWI120" s="151"/>
      <c r="MWJ120" s="151"/>
      <c r="MWK120" s="151"/>
      <c r="MWL120" s="151"/>
      <c r="MWM120" s="151"/>
      <c r="MWN120" s="151"/>
      <c r="MWO120" s="151"/>
      <c r="MWP120" s="151"/>
      <c r="MWQ120" s="151"/>
      <c r="MWR120" s="151"/>
      <c r="MWS120" s="151"/>
      <c r="MWT120" s="151"/>
      <c r="MWU120" s="151"/>
      <c r="MWV120" s="151"/>
      <c r="MWW120" s="151"/>
      <c r="MWX120" s="151"/>
      <c r="MWY120" s="151"/>
      <c r="MWZ120" s="151"/>
      <c r="MXA120" s="151"/>
      <c r="MXB120" s="151"/>
      <c r="MXC120" s="151"/>
      <c r="MXD120" s="151"/>
      <c r="MXE120" s="151"/>
      <c r="MXF120" s="151"/>
      <c r="MXG120" s="151"/>
      <c r="MXH120" s="151"/>
      <c r="MXI120" s="151"/>
      <c r="MXJ120" s="151"/>
      <c r="MXK120" s="151"/>
      <c r="MXL120" s="151"/>
      <c r="MXM120" s="151"/>
      <c r="MXN120" s="151"/>
      <c r="MXO120" s="151"/>
      <c r="MXP120" s="151"/>
      <c r="MXQ120" s="151"/>
      <c r="MXR120" s="151"/>
      <c r="MXS120" s="151"/>
      <c r="MXT120" s="151"/>
      <c r="MXU120" s="151"/>
      <c r="MXV120" s="151"/>
      <c r="MXW120" s="151"/>
      <c r="MXX120" s="151"/>
      <c r="MXY120" s="151"/>
      <c r="MXZ120" s="151"/>
      <c r="MYA120" s="151"/>
      <c r="MYB120" s="151"/>
      <c r="MYC120" s="151"/>
      <c r="MYD120" s="151"/>
      <c r="MYE120" s="151"/>
      <c r="MYF120" s="151"/>
      <c r="MYG120" s="151"/>
      <c r="MYH120" s="151"/>
      <c r="MYI120" s="151"/>
      <c r="MYJ120" s="151"/>
      <c r="MYK120" s="151"/>
      <c r="MYL120" s="151"/>
      <c r="MYM120" s="151"/>
      <c r="MYN120" s="151"/>
      <c r="MYO120" s="151"/>
      <c r="MYP120" s="151"/>
      <c r="MYQ120" s="151"/>
      <c r="MYR120" s="151"/>
      <c r="MYS120" s="151"/>
      <c r="MYT120" s="151"/>
      <c r="MYU120" s="151"/>
      <c r="MYV120" s="151"/>
      <c r="MYW120" s="151"/>
      <c r="MYX120" s="151"/>
      <c r="MYY120" s="151"/>
      <c r="MYZ120" s="151"/>
      <c r="MZA120" s="151"/>
      <c r="MZB120" s="151"/>
      <c r="MZC120" s="151"/>
      <c r="MZD120" s="151"/>
      <c r="MZE120" s="151"/>
      <c r="MZF120" s="151"/>
      <c r="MZG120" s="151"/>
      <c r="MZH120" s="151"/>
      <c r="MZI120" s="151"/>
      <c r="MZJ120" s="151"/>
      <c r="MZK120" s="151"/>
      <c r="MZL120" s="151"/>
      <c r="MZM120" s="151"/>
      <c r="MZN120" s="151"/>
      <c r="MZO120" s="151"/>
      <c r="MZP120" s="151"/>
      <c r="MZQ120" s="151"/>
      <c r="MZR120" s="151"/>
      <c r="MZS120" s="151"/>
      <c r="MZT120" s="151"/>
      <c r="MZU120" s="151"/>
      <c r="MZV120" s="151"/>
      <c r="MZW120" s="151"/>
      <c r="MZX120" s="151"/>
      <c r="MZY120" s="151"/>
      <c r="MZZ120" s="151"/>
      <c r="NAA120" s="151"/>
      <c r="NAB120" s="151"/>
      <c r="NAC120" s="151"/>
      <c r="NAD120" s="151"/>
      <c r="NAE120" s="151"/>
      <c r="NAF120" s="151"/>
      <c r="NAG120" s="151"/>
      <c r="NAH120" s="151"/>
      <c r="NAI120" s="151"/>
      <c r="NAJ120" s="151"/>
      <c r="NAK120" s="151"/>
      <c r="NAL120" s="151"/>
      <c r="NAM120" s="151"/>
      <c r="NAN120" s="151"/>
      <c r="NAO120" s="151"/>
      <c r="NAP120" s="151"/>
      <c r="NAQ120" s="151"/>
      <c r="NAR120" s="151"/>
      <c r="NAS120" s="151"/>
      <c r="NAT120" s="151"/>
      <c r="NAU120" s="151"/>
      <c r="NAV120" s="151"/>
      <c r="NAW120" s="151"/>
      <c r="NAX120" s="151"/>
      <c r="NAY120" s="151"/>
      <c r="NAZ120" s="151"/>
      <c r="NBA120" s="151"/>
      <c r="NBB120" s="151"/>
      <c r="NBC120" s="151"/>
      <c r="NBD120" s="151"/>
      <c r="NBE120" s="151"/>
      <c r="NBF120" s="151"/>
      <c r="NBG120" s="151"/>
      <c r="NBH120" s="151"/>
      <c r="NBI120" s="151"/>
      <c r="NBJ120" s="151"/>
      <c r="NBK120" s="151"/>
      <c r="NBL120" s="151"/>
      <c r="NBM120" s="151"/>
      <c r="NBN120" s="151"/>
      <c r="NBO120" s="151"/>
      <c r="NBP120" s="151"/>
      <c r="NBQ120" s="151"/>
      <c r="NBR120" s="151"/>
      <c r="NBS120" s="151"/>
      <c r="NBT120" s="151"/>
      <c r="NBU120" s="151"/>
      <c r="NBV120" s="151"/>
      <c r="NBW120" s="151"/>
      <c r="NBX120" s="151"/>
      <c r="NBY120" s="151"/>
      <c r="NBZ120" s="151"/>
      <c r="NCA120" s="151"/>
      <c r="NCB120" s="151"/>
      <c r="NCC120" s="151"/>
      <c r="NCD120" s="151"/>
      <c r="NCE120" s="151"/>
      <c r="NCF120" s="151"/>
      <c r="NCG120" s="151"/>
      <c r="NCH120" s="151"/>
      <c r="NCI120" s="151"/>
      <c r="NCJ120" s="151"/>
      <c r="NCK120" s="151"/>
      <c r="NCL120" s="151"/>
      <c r="NCM120" s="151"/>
      <c r="NCN120" s="151"/>
      <c r="NCO120" s="151"/>
      <c r="NCP120" s="151"/>
      <c r="NCQ120" s="151"/>
      <c r="NCR120" s="151"/>
      <c r="NCS120" s="151"/>
      <c r="NCT120" s="151"/>
      <c r="NCU120" s="151"/>
      <c r="NCV120" s="151"/>
      <c r="NCW120" s="151"/>
      <c r="NCX120" s="151"/>
      <c r="NCY120" s="151"/>
      <c r="NCZ120" s="151"/>
      <c r="NDA120" s="151"/>
      <c r="NDB120" s="151"/>
      <c r="NDC120" s="151"/>
      <c r="NDD120" s="151"/>
      <c r="NDE120" s="151"/>
      <c r="NDF120" s="151"/>
      <c r="NDG120" s="151"/>
      <c r="NDH120" s="151"/>
      <c r="NDI120" s="151"/>
      <c r="NDJ120" s="151"/>
      <c r="NDK120" s="151"/>
      <c r="NDL120" s="151"/>
      <c r="NDM120" s="151"/>
      <c r="NDN120" s="151"/>
      <c r="NDO120" s="151"/>
      <c r="NDP120" s="151"/>
      <c r="NDQ120" s="151"/>
      <c r="NDR120" s="151"/>
      <c r="NDS120" s="151"/>
      <c r="NDT120" s="151"/>
      <c r="NDU120" s="151"/>
      <c r="NDV120" s="151"/>
      <c r="NDW120" s="151"/>
      <c r="NDX120" s="151"/>
      <c r="NDY120" s="151"/>
      <c r="NDZ120" s="151"/>
      <c r="NEA120" s="151"/>
      <c r="NEB120" s="151"/>
      <c r="NEC120" s="151"/>
      <c r="NED120" s="151"/>
      <c r="NEE120" s="151"/>
      <c r="NEF120" s="151"/>
      <c r="NEG120" s="151"/>
      <c r="NEH120" s="151"/>
      <c r="NEI120" s="151"/>
      <c r="NEJ120" s="151"/>
      <c r="NEK120" s="151"/>
      <c r="NEL120" s="151"/>
      <c r="NEM120" s="151"/>
      <c r="NEN120" s="151"/>
      <c r="NEO120" s="151"/>
      <c r="NEP120" s="151"/>
      <c r="NEQ120" s="151"/>
      <c r="NER120" s="151"/>
      <c r="NES120" s="151"/>
      <c r="NET120" s="151"/>
      <c r="NEU120" s="151"/>
      <c r="NEV120" s="151"/>
      <c r="NEW120" s="151"/>
      <c r="NEX120" s="151"/>
      <c r="NEY120" s="151"/>
      <c r="NEZ120" s="151"/>
      <c r="NFA120" s="151"/>
      <c r="NFB120" s="151"/>
      <c r="NFC120" s="151"/>
      <c r="NFD120" s="151"/>
      <c r="NFE120" s="151"/>
      <c r="NFF120" s="151"/>
      <c r="NFG120" s="151"/>
      <c r="NFH120" s="151"/>
      <c r="NFI120" s="151"/>
      <c r="NFJ120" s="151"/>
      <c r="NFK120" s="151"/>
      <c r="NFL120" s="151"/>
      <c r="NFM120" s="151"/>
      <c r="NFN120" s="151"/>
      <c r="NFO120" s="151"/>
      <c r="NFP120" s="151"/>
      <c r="NFQ120" s="151"/>
      <c r="NFR120" s="151"/>
      <c r="NFS120" s="151"/>
      <c r="NFT120" s="151"/>
      <c r="NFU120" s="151"/>
      <c r="NFV120" s="151"/>
      <c r="NFW120" s="151"/>
      <c r="NFX120" s="151"/>
      <c r="NFY120" s="151"/>
      <c r="NFZ120" s="151"/>
      <c r="NGA120" s="151"/>
      <c r="NGB120" s="151"/>
      <c r="NGC120" s="151"/>
      <c r="NGD120" s="151"/>
      <c r="NGE120" s="151"/>
      <c r="NGF120" s="151"/>
      <c r="NGG120" s="151"/>
      <c r="NGH120" s="151"/>
      <c r="NGI120" s="151"/>
      <c r="NGJ120" s="151"/>
      <c r="NGK120" s="151"/>
      <c r="NGL120" s="151"/>
      <c r="NGM120" s="151"/>
      <c r="NGN120" s="151"/>
      <c r="NGO120" s="151"/>
      <c r="NGP120" s="151"/>
      <c r="NGQ120" s="151"/>
      <c r="NGR120" s="151"/>
      <c r="NGS120" s="151"/>
      <c r="NGT120" s="151"/>
      <c r="NGU120" s="151"/>
      <c r="NGV120" s="151"/>
      <c r="NGW120" s="151"/>
      <c r="NGX120" s="151"/>
      <c r="NGY120" s="151"/>
      <c r="NGZ120" s="151"/>
      <c r="NHA120" s="151"/>
      <c r="NHB120" s="151"/>
      <c r="NHC120" s="151"/>
      <c r="NHD120" s="151"/>
      <c r="NHE120" s="151"/>
      <c r="NHF120" s="151"/>
      <c r="NHG120" s="151"/>
      <c r="NHH120" s="151"/>
      <c r="NHI120" s="151"/>
      <c r="NHJ120" s="151"/>
      <c r="NHK120" s="151"/>
      <c r="NHL120" s="151"/>
      <c r="NHM120" s="151"/>
      <c r="NHN120" s="151"/>
      <c r="NHO120" s="151"/>
      <c r="NHP120" s="151"/>
      <c r="NHQ120" s="151"/>
      <c r="NHR120" s="151"/>
      <c r="NHS120" s="151"/>
      <c r="NHT120" s="151"/>
      <c r="NHU120" s="151"/>
      <c r="NHV120" s="151"/>
      <c r="NHW120" s="151"/>
      <c r="NHX120" s="151"/>
      <c r="NHY120" s="151"/>
      <c r="NHZ120" s="151"/>
      <c r="NIA120" s="151"/>
      <c r="NIB120" s="151"/>
      <c r="NIC120" s="151"/>
      <c r="NID120" s="151"/>
      <c r="NIE120" s="151"/>
      <c r="NIF120" s="151"/>
      <c r="NIG120" s="151"/>
      <c r="NIH120" s="151"/>
      <c r="NII120" s="151"/>
      <c r="NIJ120" s="151"/>
      <c r="NIK120" s="151"/>
      <c r="NIL120" s="151"/>
      <c r="NIM120" s="151"/>
      <c r="NIN120" s="151"/>
      <c r="NIO120" s="151"/>
      <c r="NIP120" s="151"/>
      <c r="NIQ120" s="151"/>
      <c r="NIR120" s="151"/>
      <c r="NIS120" s="151"/>
      <c r="NIT120" s="151"/>
      <c r="NIU120" s="151"/>
      <c r="NIV120" s="151"/>
      <c r="NIW120" s="151"/>
      <c r="NIX120" s="151"/>
      <c r="NIY120" s="151"/>
      <c r="NIZ120" s="151"/>
      <c r="NJA120" s="151"/>
      <c r="NJB120" s="151"/>
      <c r="NJC120" s="151"/>
      <c r="NJD120" s="151"/>
      <c r="NJE120" s="151"/>
      <c r="NJF120" s="151"/>
      <c r="NJG120" s="151"/>
      <c r="NJH120" s="151"/>
      <c r="NJI120" s="151"/>
      <c r="NJJ120" s="151"/>
      <c r="NJK120" s="151"/>
      <c r="NJL120" s="151"/>
      <c r="NJM120" s="151"/>
      <c r="NJN120" s="151"/>
      <c r="NJO120" s="151"/>
      <c r="NJP120" s="151"/>
      <c r="NJQ120" s="151"/>
      <c r="NJR120" s="151"/>
      <c r="NJS120" s="151"/>
      <c r="NJT120" s="151"/>
      <c r="NJU120" s="151"/>
      <c r="NJV120" s="151"/>
      <c r="NJW120" s="151"/>
      <c r="NJX120" s="151"/>
      <c r="NJY120" s="151"/>
      <c r="NJZ120" s="151"/>
      <c r="NKA120" s="151"/>
      <c r="NKB120" s="151"/>
      <c r="NKC120" s="151"/>
      <c r="NKD120" s="151"/>
      <c r="NKE120" s="151"/>
      <c r="NKF120" s="151"/>
      <c r="NKG120" s="151"/>
      <c r="NKH120" s="151"/>
      <c r="NKI120" s="151"/>
      <c r="NKJ120" s="151"/>
      <c r="NKK120" s="151"/>
      <c r="NKL120" s="151"/>
      <c r="NKM120" s="151"/>
      <c r="NKN120" s="151"/>
      <c r="NKO120" s="151"/>
      <c r="NKP120" s="151"/>
      <c r="NKQ120" s="151"/>
      <c r="NKR120" s="151"/>
      <c r="NKS120" s="151"/>
      <c r="NKT120" s="151"/>
      <c r="NKU120" s="151"/>
      <c r="NKV120" s="151"/>
      <c r="NKW120" s="151"/>
      <c r="NKX120" s="151"/>
      <c r="NKY120" s="151"/>
      <c r="NKZ120" s="151"/>
      <c r="NLA120" s="151"/>
      <c r="NLB120" s="151"/>
      <c r="NLC120" s="151"/>
      <c r="NLD120" s="151"/>
      <c r="NLE120" s="151"/>
      <c r="NLF120" s="151"/>
      <c r="NLG120" s="151"/>
      <c r="NLH120" s="151"/>
      <c r="NLI120" s="151"/>
      <c r="NLJ120" s="151"/>
      <c r="NLK120" s="151"/>
      <c r="NLL120" s="151"/>
      <c r="NLM120" s="151"/>
      <c r="NLN120" s="151"/>
      <c r="NLO120" s="151"/>
      <c r="NLP120" s="151"/>
      <c r="NLQ120" s="151"/>
      <c r="NLR120" s="151"/>
      <c r="NLS120" s="151"/>
      <c r="NLT120" s="151"/>
      <c r="NLU120" s="151"/>
      <c r="NLV120" s="151"/>
      <c r="NLW120" s="151"/>
      <c r="NLX120" s="151"/>
      <c r="NLY120" s="151"/>
      <c r="NLZ120" s="151"/>
      <c r="NMA120" s="151"/>
      <c r="NMB120" s="151"/>
      <c r="NMC120" s="151"/>
      <c r="NMD120" s="151"/>
      <c r="NME120" s="151"/>
      <c r="NMF120" s="151"/>
      <c r="NMG120" s="151"/>
      <c r="NMH120" s="151"/>
      <c r="NMI120" s="151"/>
      <c r="NMJ120" s="151"/>
      <c r="NMK120" s="151"/>
      <c r="NML120" s="151"/>
      <c r="NMM120" s="151"/>
      <c r="NMN120" s="151"/>
      <c r="NMO120" s="151"/>
      <c r="NMP120" s="151"/>
      <c r="NMQ120" s="151"/>
      <c r="NMR120" s="151"/>
      <c r="NMS120" s="151"/>
      <c r="NMT120" s="151"/>
      <c r="NMU120" s="151"/>
      <c r="NMV120" s="151"/>
      <c r="NMW120" s="151"/>
      <c r="NMX120" s="151"/>
      <c r="NMY120" s="151"/>
      <c r="NMZ120" s="151"/>
      <c r="NNA120" s="151"/>
      <c r="NNB120" s="151"/>
      <c r="NNC120" s="151"/>
      <c r="NND120" s="151"/>
      <c r="NNE120" s="151"/>
      <c r="NNF120" s="151"/>
      <c r="NNG120" s="151"/>
      <c r="NNH120" s="151"/>
      <c r="NNI120" s="151"/>
      <c r="NNJ120" s="151"/>
      <c r="NNK120" s="151"/>
      <c r="NNL120" s="151"/>
      <c r="NNM120" s="151"/>
      <c r="NNN120" s="151"/>
      <c r="NNO120" s="151"/>
      <c r="NNP120" s="151"/>
      <c r="NNQ120" s="151"/>
      <c r="NNR120" s="151"/>
      <c r="NNS120" s="151"/>
      <c r="NNT120" s="151"/>
      <c r="NNU120" s="151"/>
      <c r="NNV120" s="151"/>
      <c r="NNW120" s="151"/>
      <c r="NNX120" s="151"/>
      <c r="NNY120" s="151"/>
      <c r="NNZ120" s="151"/>
      <c r="NOA120" s="151"/>
      <c r="NOB120" s="151"/>
      <c r="NOC120" s="151"/>
      <c r="NOD120" s="151"/>
      <c r="NOE120" s="151"/>
      <c r="NOF120" s="151"/>
      <c r="NOG120" s="151"/>
      <c r="NOH120" s="151"/>
      <c r="NOI120" s="151"/>
      <c r="NOJ120" s="151"/>
      <c r="NOK120" s="151"/>
      <c r="NOL120" s="151"/>
      <c r="NOM120" s="151"/>
      <c r="NON120" s="151"/>
      <c r="NOO120" s="151"/>
      <c r="NOP120" s="151"/>
      <c r="NOQ120" s="151"/>
      <c r="NOR120" s="151"/>
      <c r="NOS120" s="151"/>
      <c r="NOT120" s="151"/>
      <c r="NOU120" s="151"/>
      <c r="NOV120" s="151"/>
      <c r="NOW120" s="151"/>
      <c r="NOX120" s="151"/>
      <c r="NOY120" s="151"/>
      <c r="NOZ120" s="151"/>
      <c r="NPA120" s="151"/>
      <c r="NPB120" s="151"/>
      <c r="NPC120" s="151"/>
      <c r="NPD120" s="151"/>
      <c r="NPE120" s="151"/>
      <c r="NPF120" s="151"/>
      <c r="NPG120" s="151"/>
      <c r="NPH120" s="151"/>
      <c r="NPI120" s="151"/>
      <c r="NPJ120" s="151"/>
      <c r="NPK120" s="151"/>
      <c r="NPL120" s="151"/>
      <c r="NPM120" s="151"/>
      <c r="NPN120" s="151"/>
      <c r="NPO120" s="151"/>
      <c r="NPP120" s="151"/>
      <c r="NPQ120" s="151"/>
      <c r="NPR120" s="151"/>
      <c r="NPS120" s="151"/>
      <c r="NPT120" s="151"/>
      <c r="NPU120" s="151"/>
      <c r="NPV120" s="151"/>
      <c r="NPW120" s="151"/>
      <c r="NPX120" s="151"/>
      <c r="NPY120" s="151"/>
      <c r="NPZ120" s="151"/>
      <c r="NQA120" s="151"/>
      <c r="NQB120" s="151"/>
      <c r="NQC120" s="151"/>
      <c r="NQD120" s="151"/>
      <c r="NQE120" s="151"/>
      <c r="NQF120" s="151"/>
      <c r="NQG120" s="151"/>
      <c r="NQH120" s="151"/>
      <c r="NQI120" s="151"/>
      <c r="NQJ120" s="151"/>
      <c r="NQK120" s="151"/>
      <c r="NQL120" s="151"/>
      <c r="NQM120" s="151"/>
      <c r="NQN120" s="151"/>
      <c r="NQO120" s="151"/>
      <c r="NQP120" s="151"/>
      <c r="NQQ120" s="151"/>
      <c r="NQR120" s="151"/>
      <c r="NQS120" s="151"/>
      <c r="NQT120" s="151"/>
      <c r="NQU120" s="151"/>
      <c r="NQV120" s="151"/>
      <c r="NQW120" s="151"/>
      <c r="NQX120" s="151"/>
      <c r="NQY120" s="151"/>
      <c r="NQZ120" s="151"/>
      <c r="NRA120" s="151"/>
      <c r="NRB120" s="151"/>
      <c r="NRC120" s="151"/>
      <c r="NRD120" s="151"/>
      <c r="NRE120" s="151"/>
      <c r="NRF120" s="151"/>
      <c r="NRG120" s="151"/>
      <c r="NRH120" s="151"/>
      <c r="NRI120" s="151"/>
      <c r="NRJ120" s="151"/>
      <c r="NRK120" s="151"/>
      <c r="NRL120" s="151"/>
      <c r="NRM120" s="151"/>
      <c r="NRN120" s="151"/>
      <c r="NRO120" s="151"/>
      <c r="NRP120" s="151"/>
      <c r="NRQ120" s="151"/>
      <c r="NRR120" s="151"/>
      <c r="NRS120" s="151"/>
      <c r="NRT120" s="151"/>
      <c r="NRU120" s="151"/>
      <c r="NRV120" s="151"/>
      <c r="NRW120" s="151"/>
      <c r="NRX120" s="151"/>
      <c r="NRY120" s="151"/>
      <c r="NRZ120" s="151"/>
      <c r="NSA120" s="151"/>
      <c r="NSB120" s="151"/>
      <c r="NSC120" s="151"/>
      <c r="NSD120" s="151"/>
      <c r="NSE120" s="151"/>
      <c r="NSF120" s="151"/>
      <c r="NSG120" s="151"/>
      <c r="NSH120" s="151"/>
      <c r="NSI120" s="151"/>
      <c r="NSJ120" s="151"/>
      <c r="NSK120" s="151"/>
      <c r="NSL120" s="151"/>
      <c r="NSM120" s="151"/>
      <c r="NSN120" s="151"/>
      <c r="NSO120" s="151"/>
      <c r="NSP120" s="151"/>
      <c r="NSQ120" s="151"/>
      <c r="NSR120" s="151"/>
      <c r="NSS120" s="151"/>
      <c r="NST120" s="151"/>
      <c r="NSU120" s="151"/>
      <c r="NSV120" s="151"/>
      <c r="NSW120" s="151"/>
      <c r="NSX120" s="151"/>
      <c r="NSY120" s="151"/>
      <c r="NSZ120" s="151"/>
      <c r="NTA120" s="151"/>
      <c r="NTB120" s="151"/>
      <c r="NTC120" s="151"/>
      <c r="NTD120" s="151"/>
      <c r="NTE120" s="151"/>
      <c r="NTF120" s="151"/>
      <c r="NTG120" s="151"/>
      <c r="NTH120" s="151"/>
      <c r="NTI120" s="151"/>
      <c r="NTJ120" s="151"/>
      <c r="NTK120" s="151"/>
      <c r="NTL120" s="151"/>
      <c r="NTM120" s="151"/>
      <c r="NTN120" s="151"/>
      <c r="NTO120" s="151"/>
      <c r="NTP120" s="151"/>
      <c r="NTQ120" s="151"/>
      <c r="NTR120" s="151"/>
      <c r="NTS120" s="151"/>
      <c r="NTT120" s="151"/>
      <c r="NTU120" s="151"/>
      <c r="NTV120" s="151"/>
      <c r="NTW120" s="151"/>
      <c r="NTX120" s="151"/>
      <c r="NTY120" s="151"/>
      <c r="NTZ120" s="151"/>
      <c r="NUA120" s="151"/>
      <c r="NUB120" s="151"/>
      <c r="NUC120" s="151"/>
      <c r="NUD120" s="151"/>
      <c r="NUE120" s="151"/>
      <c r="NUF120" s="151"/>
      <c r="NUG120" s="151"/>
      <c r="NUH120" s="151"/>
      <c r="NUI120" s="151"/>
      <c r="NUJ120" s="151"/>
      <c r="NUK120" s="151"/>
      <c r="NUL120" s="151"/>
      <c r="NUM120" s="151"/>
      <c r="NUN120" s="151"/>
      <c r="NUO120" s="151"/>
      <c r="NUP120" s="151"/>
      <c r="NUQ120" s="151"/>
      <c r="NUR120" s="151"/>
      <c r="NUS120" s="151"/>
      <c r="NUT120" s="151"/>
      <c r="NUU120" s="151"/>
      <c r="NUV120" s="151"/>
      <c r="NUW120" s="151"/>
      <c r="NUX120" s="151"/>
      <c r="NUY120" s="151"/>
      <c r="NUZ120" s="151"/>
      <c r="NVA120" s="151"/>
      <c r="NVB120" s="151"/>
      <c r="NVC120" s="151"/>
      <c r="NVD120" s="151"/>
      <c r="NVE120" s="151"/>
      <c r="NVF120" s="151"/>
      <c r="NVG120" s="151"/>
      <c r="NVH120" s="151"/>
      <c r="NVI120" s="151"/>
      <c r="NVJ120" s="151"/>
      <c r="NVK120" s="151"/>
      <c r="NVL120" s="151"/>
      <c r="NVM120" s="151"/>
      <c r="NVN120" s="151"/>
      <c r="NVO120" s="151"/>
      <c r="NVP120" s="151"/>
      <c r="NVQ120" s="151"/>
      <c r="NVR120" s="151"/>
      <c r="NVS120" s="151"/>
      <c r="NVT120" s="151"/>
      <c r="NVU120" s="151"/>
      <c r="NVV120" s="151"/>
      <c r="NVW120" s="151"/>
      <c r="NVX120" s="151"/>
      <c r="NVY120" s="151"/>
      <c r="NVZ120" s="151"/>
      <c r="NWA120" s="151"/>
      <c r="NWB120" s="151"/>
      <c r="NWC120" s="151"/>
      <c r="NWD120" s="151"/>
      <c r="NWE120" s="151"/>
      <c r="NWF120" s="151"/>
      <c r="NWG120" s="151"/>
      <c r="NWH120" s="151"/>
      <c r="NWI120" s="151"/>
      <c r="NWJ120" s="151"/>
      <c r="NWK120" s="151"/>
      <c r="NWL120" s="151"/>
      <c r="NWM120" s="151"/>
      <c r="NWN120" s="151"/>
      <c r="NWO120" s="151"/>
      <c r="NWP120" s="151"/>
      <c r="NWQ120" s="151"/>
      <c r="NWR120" s="151"/>
      <c r="NWS120" s="151"/>
      <c r="NWT120" s="151"/>
      <c r="NWU120" s="151"/>
      <c r="NWV120" s="151"/>
      <c r="NWW120" s="151"/>
      <c r="NWX120" s="151"/>
      <c r="NWY120" s="151"/>
      <c r="NWZ120" s="151"/>
      <c r="NXA120" s="151"/>
      <c r="NXB120" s="151"/>
      <c r="NXC120" s="151"/>
      <c r="NXD120" s="151"/>
      <c r="NXE120" s="151"/>
      <c r="NXF120" s="151"/>
      <c r="NXG120" s="151"/>
      <c r="NXH120" s="151"/>
      <c r="NXI120" s="151"/>
      <c r="NXJ120" s="151"/>
      <c r="NXK120" s="151"/>
      <c r="NXL120" s="151"/>
      <c r="NXM120" s="151"/>
      <c r="NXN120" s="151"/>
      <c r="NXO120" s="151"/>
      <c r="NXP120" s="151"/>
      <c r="NXQ120" s="151"/>
      <c r="NXR120" s="151"/>
      <c r="NXS120" s="151"/>
      <c r="NXT120" s="151"/>
      <c r="NXU120" s="151"/>
      <c r="NXV120" s="151"/>
      <c r="NXW120" s="151"/>
      <c r="NXX120" s="151"/>
      <c r="NXY120" s="151"/>
      <c r="NXZ120" s="151"/>
      <c r="NYA120" s="151"/>
      <c r="NYB120" s="151"/>
      <c r="NYC120" s="151"/>
      <c r="NYD120" s="151"/>
      <c r="NYE120" s="151"/>
      <c r="NYF120" s="151"/>
      <c r="NYG120" s="151"/>
      <c r="NYH120" s="151"/>
      <c r="NYI120" s="151"/>
      <c r="NYJ120" s="151"/>
      <c r="NYK120" s="151"/>
      <c r="NYL120" s="151"/>
      <c r="NYM120" s="151"/>
      <c r="NYN120" s="151"/>
      <c r="NYO120" s="151"/>
      <c r="NYP120" s="151"/>
      <c r="NYQ120" s="151"/>
      <c r="NYR120" s="151"/>
      <c r="NYS120" s="151"/>
      <c r="NYT120" s="151"/>
      <c r="NYU120" s="151"/>
      <c r="NYV120" s="151"/>
      <c r="NYW120" s="151"/>
      <c r="NYX120" s="151"/>
      <c r="NYY120" s="151"/>
      <c r="NYZ120" s="151"/>
      <c r="NZA120" s="151"/>
      <c r="NZB120" s="151"/>
      <c r="NZC120" s="151"/>
      <c r="NZD120" s="151"/>
      <c r="NZE120" s="151"/>
      <c r="NZF120" s="151"/>
      <c r="NZG120" s="151"/>
      <c r="NZH120" s="151"/>
      <c r="NZI120" s="151"/>
      <c r="NZJ120" s="151"/>
      <c r="NZK120" s="151"/>
      <c r="NZL120" s="151"/>
      <c r="NZM120" s="151"/>
      <c r="NZN120" s="151"/>
      <c r="NZO120" s="151"/>
      <c r="NZP120" s="151"/>
      <c r="NZQ120" s="151"/>
      <c r="NZR120" s="151"/>
      <c r="NZS120" s="151"/>
      <c r="NZT120" s="151"/>
      <c r="NZU120" s="151"/>
      <c r="NZV120" s="151"/>
      <c r="NZW120" s="151"/>
      <c r="NZX120" s="151"/>
      <c r="NZY120" s="151"/>
      <c r="NZZ120" s="151"/>
      <c r="OAA120" s="151"/>
      <c r="OAB120" s="151"/>
      <c r="OAC120" s="151"/>
      <c r="OAD120" s="151"/>
      <c r="OAE120" s="151"/>
      <c r="OAF120" s="151"/>
      <c r="OAG120" s="151"/>
      <c r="OAH120" s="151"/>
      <c r="OAI120" s="151"/>
      <c r="OAJ120" s="151"/>
      <c r="OAK120" s="151"/>
      <c r="OAL120" s="151"/>
      <c r="OAM120" s="151"/>
      <c r="OAN120" s="151"/>
      <c r="OAO120" s="151"/>
      <c r="OAP120" s="151"/>
      <c r="OAQ120" s="151"/>
      <c r="OAR120" s="151"/>
      <c r="OAS120" s="151"/>
      <c r="OAT120" s="151"/>
      <c r="OAU120" s="151"/>
      <c r="OAV120" s="151"/>
      <c r="OAW120" s="151"/>
      <c r="OAX120" s="151"/>
      <c r="OAY120" s="151"/>
      <c r="OAZ120" s="151"/>
      <c r="OBA120" s="151"/>
      <c r="OBB120" s="151"/>
      <c r="OBC120" s="151"/>
      <c r="OBD120" s="151"/>
      <c r="OBE120" s="151"/>
      <c r="OBF120" s="151"/>
      <c r="OBG120" s="151"/>
      <c r="OBH120" s="151"/>
      <c r="OBI120" s="151"/>
      <c r="OBJ120" s="151"/>
      <c r="OBK120" s="151"/>
      <c r="OBL120" s="151"/>
      <c r="OBM120" s="151"/>
      <c r="OBN120" s="151"/>
      <c r="OBO120" s="151"/>
      <c r="OBP120" s="151"/>
      <c r="OBQ120" s="151"/>
      <c r="OBR120" s="151"/>
      <c r="OBS120" s="151"/>
      <c r="OBT120" s="151"/>
      <c r="OBU120" s="151"/>
      <c r="OBV120" s="151"/>
      <c r="OBW120" s="151"/>
      <c r="OBX120" s="151"/>
      <c r="OBY120" s="151"/>
      <c r="OBZ120" s="151"/>
      <c r="OCA120" s="151"/>
      <c r="OCB120" s="151"/>
      <c r="OCC120" s="151"/>
      <c r="OCD120" s="151"/>
      <c r="OCE120" s="151"/>
      <c r="OCF120" s="151"/>
      <c r="OCG120" s="151"/>
      <c r="OCH120" s="151"/>
      <c r="OCI120" s="151"/>
      <c r="OCJ120" s="151"/>
      <c r="OCK120" s="151"/>
      <c r="OCL120" s="151"/>
      <c r="OCM120" s="151"/>
      <c r="OCN120" s="151"/>
      <c r="OCO120" s="151"/>
      <c r="OCP120" s="151"/>
      <c r="OCQ120" s="151"/>
      <c r="OCR120" s="151"/>
      <c r="OCS120" s="151"/>
      <c r="OCT120" s="151"/>
      <c r="OCU120" s="151"/>
      <c r="OCV120" s="151"/>
      <c r="OCW120" s="151"/>
      <c r="OCX120" s="151"/>
      <c r="OCY120" s="151"/>
      <c r="OCZ120" s="151"/>
      <c r="ODA120" s="151"/>
      <c r="ODB120" s="151"/>
      <c r="ODC120" s="151"/>
      <c r="ODD120" s="151"/>
      <c r="ODE120" s="151"/>
      <c r="ODF120" s="151"/>
      <c r="ODG120" s="151"/>
      <c r="ODH120" s="151"/>
      <c r="ODI120" s="151"/>
      <c r="ODJ120" s="151"/>
      <c r="ODK120" s="151"/>
      <c r="ODL120" s="151"/>
      <c r="ODM120" s="151"/>
      <c r="ODN120" s="151"/>
      <c r="ODO120" s="151"/>
      <c r="ODP120" s="151"/>
      <c r="ODQ120" s="151"/>
      <c r="ODR120" s="151"/>
      <c r="ODS120" s="151"/>
      <c r="ODT120" s="151"/>
      <c r="ODU120" s="151"/>
      <c r="ODV120" s="151"/>
      <c r="ODW120" s="151"/>
      <c r="ODX120" s="151"/>
      <c r="ODY120" s="151"/>
      <c r="ODZ120" s="151"/>
      <c r="OEA120" s="151"/>
      <c r="OEB120" s="151"/>
      <c r="OEC120" s="151"/>
      <c r="OED120" s="151"/>
      <c r="OEE120" s="151"/>
      <c r="OEF120" s="151"/>
      <c r="OEG120" s="151"/>
      <c r="OEH120" s="151"/>
      <c r="OEI120" s="151"/>
      <c r="OEJ120" s="151"/>
      <c r="OEK120" s="151"/>
      <c r="OEL120" s="151"/>
      <c r="OEM120" s="151"/>
      <c r="OEN120" s="151"/>
      <c r="OEO120" s="151"/>
      <c r="OEP120" s="151"/>
      <c r="OEQ120" s="151"/>
      <c r="OER120" s="151"/>
      <c r="OES120" s="151"/>
      <c r="OET120" s="151"/>
      <c r="OEU120" s="151"/>
      <c r="OEV120" s="151"/>
      <c r="OEW120" s="151"/>
      <c r="OEX120" s="151"/>
      <c r="OEY120" s="151"/>
      <c r="OEZ120" s="151"/>
      <c r="OFA120" s="151"/>
      <c r="OFB120" s="151"/>
      <c r="OFC120" s="151"/>
      <c r="OFD120" s="151"/>
      <c r="OFE120" s="151"/>
      <c r="OFF120" s="151"/>
      <c r="OFG120" s="151"/>
      <c r="OFH120" s="151"/>
      <c r="OFI120" s="151"/>
      <c r="OFJ120" s="151"/>
      <c r="OFK120" s="151"/>
      <c r="OFL120" s="151"/>
      <c r="OFM120" s="151"/>
      <c r="OFN120" s="151"/>
      <c r="OFO120" s="151"/>
      <c r="OFP120" s="151"/>
      <c r="OFQ120" s="151"/>
      <c r="OFR120" s="151"/>
      <c r="OFS120" s="151"/>
      <c r="OFT120" s="151"/>
      <c r="OFU120" s="151"/>
      <c r="OFV120" s="151"/>
      <c r="OFW120" s="151"/>
      <c r="OFX120" s="151"/>
      <c r="OFY120" s="151"/>
      <c r="OFZ120" s="151"/>
      <c r="OGA120" s="151"/>
      <c r="OGB120" s="151"/>
      <c r="OGC120" s="151"/>
      <c r="OGD120" s="151"/>
      <c r="OGE120" s="151"/>
      <c r="OGF120" s="151"/>
      <c r="OGG120" s="151"/>
      <c r="OGH120" s="151"/>
      <c r="OGI120" s="151"/>
      <c r="OGJ120" s="151"/>
      <c r="OGK120" s="151"/>
      <c r="OGL120" s="151"/>
      <c r="OGM120" s="151"/>
      <c r="OGN120" s="151"/>
      <c r="OGO120" s="151"/>
      <c r="OGP120" s="151"/>
      <c r="OGQ120" s="151"/>
      <c r="OGR120" s="151"/>
      <c r="OGS120" s="151"/>
      <c r="OGT120" s="151"/>
      <c r="OGU120" s="151"/>
      <c r="OGV120" s="151"/>
      <c r="OGW120" s="151"/>
      <c r="OGX120" s="151"/>
      <c r="OGY120" s="151"/>
      <c r="OGZ120" s="151"/>
      <c r="OHA120" s="151"/>
      <c r="OHB120" s="151"/>
      <c r="OHC120" s="151"/>
      <c r="OHD120" s="151"/>
      <c r="OHE120" s="151"/>
      <c r="OHF120" s="151"/>
      <c r="OHG120" s="151"/>
      <c r="OHH120" s="151"/>
      <c r="OHI120" s="151"/>
      <c r="OHJ120" s="151"/>
      <c r="OHK120" s="151"/>
      <c r="OHL120" s="151"/>
      <c r="OHM120" s="151"/>
      <c r="OHN120" s="151"/>
      <c r="OHO120" s="151"/>
      <c r="OHP120" s="151"/>
      <c r="OHQ120" s="151"/>
      <c r="OHR120" s="151"/>
      <c r="OHS120" s="151"/>
      <c r="OHT120" s="151"/>
      <c r="OHU120" s="151"/>
      <c r="OHV120" s="151"/>
      <c r="OHW120" s="151"/>
      <c r="OHX120" s="151"/>
      <c r="OHY120" s="151"/>
      <c r="OHZ120" s="151"/>
      <c r="OIA120" s="151"/>
      <c r="OIB120" s="151"/>
      <c r="OIC120" s="151"/>
      <c r="OID120" s="151"/>
      <c r="OIE120" s="151"/>
      <c r="OIF120" s="151"/>
      <c r="OIG120" s="151"/>
      <c r="OIH120" s="151"/>
      <c r="OII120" s="151"/>
      <c r="OIJ120" s="151"/>
      <c r="OIK120" s="151"/>
      <c r="OIL120" s="151"/>
      <c r="OIM120" s="151"/>
      <c r="OIN120" s="151"/>
      <c r="OIO120" s="151"/>
      <c r="OIP120" s="151"/>
      <c r="OIQ120" s="151"/>
      <c r="OIR120" s="151"/>
      <c r="OIS120" s="151"/>
      <c r="OIT120" s="151"/>
      <c r="OIU120" s="151"/>
      <c r="OIV120" s="151"/>
      <c r="OIW120" s="151"/>
      <c r="OIX120" s="151"/>
      <c r="OIY120" s="151"/>
      <c r="OIZ120" s="151"/>
      <c r="OJA120" s="151"/>
      <c r="OJB120" s="151"/>
      <c r="OJC120" s="151"/>
      <c r="OJD120" s="151"/>
      <c r="OJE120" s="151"/>
      <c r="OJF120" s="151"/>
      <c r="OJG120" s="151"/>
      <c r="OJH120" s="151"/>
      <c r="OJI120" s="151"/>
      <c r="OJJ120" s="151"/>
      <c r="OJK120" s="151"/>
      <c r="OJL120" s="151"/>
      <c r="OJM120" s="151"/>
      <c r="OJN120" s="151"/>
      <c r="OJO120" s="151"/>
      <c r="OJP120" s="151"/>
      <c r="OJQ120" s="151"/>
      <c r="OJR120" s="151"/>
      <c r="OJS120" s="151"/>
      <c r="OJT120" s="151"/>
      <c r="OJU120" s="151"/>
      <c r="OJV120" s="151"/>
      <c r="OJW120" s="151"/>
      <c r="OJX120" s="151"/>
      <c r="OJY120" s="151"/>
      <c r="OJZ120" s="151"/>
      <c r="OKA120" s="151"/>
      <c r="OKB120" s="151"/>
      <c r="OKC120" s="151"/>
      <c r="OKD120" s="151"/>
      <c r="OKE120" s="151"/>
      <c r="OKF120" s="151"/>
      <c r="OKG120" s="151"/>
      <c r="OKH120" s="151"/>
      <c r="OKI120" s="151"/>
      <c r="OKJ120" s="151"/>
      <c r="OKK120" s="151"/>
      <c r="OKL120" s="151"/>
      <c r="OKM120" s="151"/>
      <c r="OKN120" s="151"/>
      <c r="OKO120" s="151"/>
      <c r="OKP120" s="151"/>
      <c r="OKQ120" s="151"/>
      <c r="OKR120" s="151"/>
      <c r="OKS120" s="151"/>
      <c r="OKT120" s="151"/>
      <c r="OKU120" s="151"/>
      <c r="OKV120" s="151"/>
      <c r="OKW120" s="151"/>
      <c r="OKX120" s="151"/>
      <c r="OKY120" s="151"/>
      <c r="OKZ120" s="151"/>
      <c r="OLA120" s="151"/>
      <c r="OLB120" s="151"/>
      <c r="OLC120" s="151"/>
      <c r="OLD120" s="151"/>
      <c r="OLE120" s="151"/>
      <c r="OLF120" s="151"/>
      <c r="OLG120" s="151"/>
      <c r="OLH120" s="151"/>
      <c r="OLI120" s="151"/>
      <c r="OLJ120" s="151"/>
      <c r="OLK120" s="151"/>
      <c r="OLL120" s="151"/>
      <c r="OLM120" s="151"/>
      <c r="OLN120" s="151"/>
      <c r="OLO120" s="151"/>
      <c r="OLP120" s="151"/>
      <c r="OLQ120" s="151"/>
      <c r="OLR120" s="151"/>
      <c r="OLS120" s="151"/>
      <c r="OLT120" s="151"/>
      <c r="OLU120" s="151"/>
      <c r="OLV120" s="151"/>
      <c r="OLW120" s="151"/>
      <c r="OLX120" s="151"/>
      <c r="OLY120" s="151"/>
      <c r="OLZ120" s="151"/>
      <c r="OMA120" s="151"/>
      <c r="OMB120" s="151"/>
      <c r="OMC120" s="151"/>
      <c r="OMD120" s="151"/>
      <c r="OME120" s="151"/>
      <c r="OMF120" s="151"/>
      <c r="OMG120" s="151"/>
      <c r="OMH120" s="151"/>
      <c r="OMI120" s="151"/>
      <c r="OMJ120" s="151"/>
      <c r="OMK120" s="151"/>
      <c r="OML120" s="151"/>
      <c r="OMM120" s="151"/>
      <c r="OMN120" s="151"/>
      <c r="OMO120" s="151"/>
      <c r="OMP120" s="151"/>
      <c r="OMQ120" s="151"/>
      <c r="OMR120" s="151"/>
      <c r="OMS120" s="151"/>
      <c r="OMT120" s="151"/>
      <c r="OMU120" s="151"/>
      <c r="OMV120" s="151"/>
      <c r="OMW120" s="151"/>
      <c r="OMX120" s="151"/>
      <c r="OMY120" s="151"/>
      <c r="OMZ120" s="151"/>
      <c r="ONA120" s="151"/>
      <c r="ONB120" s="151"/>
      <c r="ONC120" s="151"/>
      <c r="OND120" s="151"/>
      <c r="ONE120" s="151"/>
      <c r="ONF120" s="151"/>
      <c r="ONG120" s="151"/>
      <c r="ONH120" s="151"/>
      <c r="ONI120" s="151"/>
      <c r="ONJ120" s="151"/>
      <c r="ONK120" s="151"/>
      <c r="ONL120" s="151"/>
      <c r="ONM120" s="151"/>
      <c r="ONN120" s="151"/>
      <c r="ONO120" s="151"/>
      <c r="ONP120" s="151"/>
      <c r="ONQ120" s="151"/>
      <c r="ONR120" s="151"/>
      <c r="ONS120" s="151"/>
      <c r="ONT120" s="151"/>
      <c r="ONU120" s="151"/>
      <c r="ONV120" s="151"/>
      <c r="ONW120" s="151"/>
      <c r="ONX120" s="151"/>
      <c r="ONY120" s="151"/>
      <c r="ONZ120" s="151"/>
      <c r="OOA120" s="151"/>
      <c r="OOB120" s="151"/>
      <c r="OOC120" s="151"/>
      <c r="OOD120" s="151"/>
      <c r="OOE120" s="151"/>
      <c r="OOF120" s="151"/>
      <c r="OOG120" s="151"/>
      <c r="OOH120" s="151"/>
      <c r="OOI120" s="151"/>
      <c r="OOJ120" s="151"/>
      <c r="OOK120" s="151"/>
      <c r="OOL120" s="151"/>
      <c r="OOM120" s="151"/>
      <c r="OON120" s="151"/>
      <c r="OOO120" s="151"/>
      <c r="OOP120" s="151"/>
      <c r="OOQ120" s="151"/>
      <c r="OOR120" s="151"/>
      <c r="OOS120" s="151"/>
      <c r="OOT120" s="151"/>
      <c r="OOU120" s="151"/>
      <c r="OOV120" s="151"/>
      <c r="OOW120" s="151"/>
      <c r="OOX120" s="151"/>
      <c r="OOY120" s="151"/>
      <c r="OOZ120" s="151"/>
      <c r="OPA120" s="151"/>
      <c r="OPB120" s="151"/>
      <c r="OPC120" s="151"/>
      <c r="OPD120" s="151"/>
      <c r="OPE120" s="151"/>
      <c r="OPF120" s="151"/>
      <c r="OPG120" s="151"/>
      <c r="OPH120" s="151"/>
      <c r="OPI120" s="151"/>
      <c r="OPJ120" s="151"/>
      <c r="OPK120" s="151"/>
      <c r="OPL120" s="151"/>
      <c r="OPM120" s="151"/>
      <c r="OPN120" s="151"/>
      <c r="OPO120" s="151"/>
      <c r="OPP120" s="151"/>
      <c r="OPQ120" s="151"/>
      <c r="OPR120" s="151"/>
      <c r="OPS120" s="151"/>
      <c r="OPT120" s="151"/>
      <c r="OPU120" s="151"/>
      <c r="OPV120" s="151"/>
      <c r="OPW120" s="151"/>
      <c r="OPX120" s="151"/>
      <c r="OPY120" s="151"/>
      <c r="OPZ120" s="151"/>
      <c r="OQA120" s="151"/>
      <c r="OQB120" s="151"/>
      <c r="OQC120" s="151"/>
      <c r="OQD120" s="151"/>
      <c r="OQE120" s="151"/>
      <c r="OQF120" s="151"/>
      <c r="OQG120" s="151"/>
      <c r="OQH120" s="151"/>
      <c r="OQI120" s="151"/>
      <c r="OQJ120" s="151"/>
      <c r="OQK120" s="151"/>
      <c r="OQL120" s="151"/>
      <c r="OQM120" s="151"/>
      <c r="OQN120" s="151"/>
      <c r="OQO120" s="151"/>
      <c r="OQP120" s="151"/>
      <c r="OQQ120" s="151"/>
      <c r="OQR120" s="151"/>
      <c r="OQS120" s="151"/>
      <c r="OQT120" s="151"/>
      <c r="OQU120" s="151"/>
      <c r="OQV120" s="151"/>
      <c r="OQW120" s="151"/>
      <c r="OQX120" s="151"/>
      <c r="OQY120" s="151"/>
      <c r="OQZ120" s="151"/>
      <c r="ORA120" s="151"/>
      <c r="ORB120" s="151"/>
      <c r="ORC120" s="151"/>
      <c r="ORD120" s="151"/>
      <c r="ORE120" s="151"/>
      <c r="ORF120" s="151"/>
      <c r="ORG120" s="151"/>
      <c r="ORH120" s="151"/>
      <c r="ORI120" s="151"/>
      <c r="ORJ120" s="151"/>
      <c r="ORK120" s="151"/>
      <c r="ORL120" s="151"/>
      <c r="ORM120" s="151"/>
      <c r="ORN120" s="151"/>
      <c r="ORO120" s="151"/>
      <c r="ORP120" s="151"/>
      <c r="ORQ120" s="151"/>
      <c r="ORR120" s="151"/>
      <c r="ORS120" s="151"/>
      <c r="ORT120" s="151"/>
      <c r="ORU120" s="151"/>
      <c r="ORV120" s="151"/>
      <c r="ORW120" s="151"/>
      <c r="ORX120" s="151"/>
      <c r="ORY120" s="151"/>
      <c r="ORZ120" s="151"/>
      <c r="OSA120" s="151"/>
      <c r="OSB120" s="151"/>
      <c r="OSC120" s="151"/>
      <c r="OSD120" s="151"/>
      <c r="OSE120" s="151"/>
      <c r="OSF120" s="151"/>
      <c r="OSG120" s="151"/>
      <c r="OSH120" s="151"/>
      <c r="OSI120" s="151"/>
      <c r="OSJ120" s="151"/>
      <c r="OSK120" s="151"/>
      <c r="OSL120" s="151"/>
      <c r="OSM120" s="151"/>
      <c r="OSN120" s="151"/>
      <c r="OSO120" s="151"/>
      <c r="OSP120" s="151"/>
      <c r="OSQ120" s="151"/>
      <c r="OSR120" s="151"/>
      <c r="OSS120" s="151"/>
      <c r="OST120" s="151"/>
      <c r="OSU120" s="151"/>
      <c r="OSV120" s="151"/>
      <c r="OSW120" s="151"/>
      <c r="OSX120" s="151"/>
      <c r="OSY120" s="151"/>
      <c r="OSZ120" s="151"/>
      <c r="OTA120" s="151"/>
      <c r="OTB120" s="151"/>
      <c r="OTC120" s="151"/>
      <c r="OTD120" s="151"/>
      <c r="OTE120" s="151"/>
      <c r="OTF120" s="151"/>
      <c r="OTG120" s="151"/>
      <c r="OTH120" s="151"/>
      <c r="OTI120" s="151"/>
      <c r="OTJ120" s="151"/>
      <c r="OTK120" s="151"/>
      <c r="OTL120" s="151"/>
      <c r="OTM120" s="151"/>
      <c r="OTN120" s="151"/>
      <c r="OTO120" s="151"/>
      <c r="OTP120" s="151"/>
      <c r="OTQ120" s="151"/>
      <c r="OTR120" s="151"/>
      <c r="OTS120" s="151"/>
      <c r="OTT120" s="151"/>
      <c r="OTU120" s="151"/>
      <c r="OTV120" s="151"/>
      <c r="OTW120" s="151"/>
      <c r="OTX120" s="151"/>
      <c r="OTY120" s="151"/>
      <c r="OTZ120" s="151"/>
      <c r="OUA120" s="151"/>
      <c r="OUB120" s="151"/>
      <c r="OUC120" s="151"/>
      <c r="OUD120" s="151"/>
      <c r="OUE120" s="151"/>
      <c r="OUF120" s="151"/>
      <c r="OUG120" s="151"/>
      <c r="OUH120" s="151"/>
      <c r="OUI120" s="151"/>
      <c r="OUJ120" s="151"/>
      <c r="OUK120" s="151"/>
      <c r="OUL120" s="151"/>
      <c r="OUM120" s="151"/>
      <c r="OUN120" s="151"/>
      <c r="OUO120" s="151"/>
      <c r="OUP120" s="151"/>
      <c r="OUQ120" s="151"/>
      <c r="OUR120" s="151"/>
      <c r="OUS120" s="151"/>
      <c r="OUT120" s="151"/>
      <c r="OUU120" s="151"/>
      <c r="OUV120" s="151"/>
      <c r="OUW120" s="151"/>
      <c r="OUX120" s="151"/>
      <c r="OUY120" s="151"/>
      <c r="OUZ120" s="151"/>
      <c r="OVA120" s="151"/>
      <c r="OVB120" s="151"/>
      <c r="OVC120" s="151"/>
      <c r="OVD120" s="151"/>
      <c r="OVE120" s="151"/>
      <c r="OVF120" s="151"/>
      <c r="OVG120" s="151"/>
      <c r="OVH120" s="151"/>
      <c r="OVI120" s="151"/>
      <c r="OVJ120" s="151"/>
      <c r="OVK120" s="151"/>
      <c r="OVL120" s="151"/>
      <c r="OVM120" s="151"/>
      <c r="OVN120" s="151"/>
      <c r="OVO120" s="151"/>
      <c r="OVP120" s="151"/>
      <c r="OVQ120" s="151"/>
      <c r="OVR120" s="151"/>
      <c r="OVS120" s="151"/>
      <c r="OVT120" s="151"/>
      <c r="OVU120" s="151"/>
      <c r="OVV120" s="151"/>
      <c r="OVW120" s="151"/>
      <c r="OVX120" s="151"/>
      <c r="OVY120" s="151"/>
      <c r="OVZ120" s="151"/>
      <c r="OWA120" s="151"/>
      <c r="OWB120" s="151"/>
      <c r="OWC120" s="151"/>
      <c r="OWD120" s="151"/>
      <c r="OWE120" s="151"/>
      <c r="OWF120" s="151"/>
      <c r="OWG120" s="151"/>
      <c r="OWH120" s="151"/>
      <c r="OWI120" s="151"/>
      <c r="OWJ120" s="151"/>
      <c r="OWK120" s="151"/>
      <c r="OWL120" s="151"/>
      <c r="OWM120" s="151"/>
      <c r="OWN120" s="151"/>
      <c r="OWO120" s="151"/>
      <c r="OWP120" s="151"/>
      <c r="OWQ120" s="151"/>
      <c r="OWR120" s="151"/>
      <c r="OWS120" s="151"/>
      <c r="OWT120" s="151"/>
      <c r="OWU120" s="151"/>
      <c r="OWV120" s="151"/>
      <c r="OWW120" s="151"/>
      <c r="OWX120" s="151"/>
      <c r="OWY120" s="151"/>
      <c r="OWZ120" s="151"/>
      <c r="OXA120" s="151"/>
      <c r="OXB120" s="151"/>
      <c r="OXC120" s="151"/>
      <c r="OXD120" s="151"/>
      <c r="OXE120" s="151"/>
      <c r="OXF120" s="151"/>
      <c r="OXG120" s="151"/>
      <c r="OXH120" s="151"/>
      <c r="OXI120" s="151"/>
      <c r="OXJ120" s="151"/>
      <c r="OXK120" s="151"/>
      <c r="OXL120" s="151"/>
      <c r="OXM120" s="151"/>
      <c r="OXN120" s="151"/>
      <c r="OXO120" s="151"/>
      <c r="OXP120" s="151"/>
      <c r="OXQ120" s="151"/>
      <c r="OXR120" s="151"/>
      <c r="OXS120" s="151"/>
      <c r="OXT120" s="151"/>
      <c r="OXU120" s="151"/>
      <c r="OXV120" s="151"/>
      <c r="OXW120" s="151"/>
      <c r="OXX120" s="151"/>
      <c r="OXY120" s="151"/>
      <c r="OXZ120" s="151"/>
      <c r="OYA120" s="151"/>
      <c r="OYB120" s="151"/>
      <c r="OYC120" s="151"/>
      <c r="OYD120" s="151"/>
      <c r="OYE120" s="151"/>
      <c r="OYF120" s="151"/>
      <c r="OYG120" s="151"/>
      <c r="OYH120" s="151"/>
      <c r="OYI120" s="151"/>
      <c r="OYJ120" s="151"/>
      <c r="OYK120" s="151"/>
      <c r="OYL120" s="151"/>
      <c r="OYM120" s="151"/>
      <c r="OYN120" s="151"/>
      <c r="OYO120" s="151"/>
      <c r="OYP120" s="151"/>
      <c r="OYQ120" s="151"/>
      <c r="OYR120" s="151"/>
      <c r="OYS120" s="151"/>
      <c r="OYT120" s="151"/>
      <c r="OYU120" s="151"/>
      <c r="OYV120" s="151"/>
      <c r="OYW120" s="151"/>
      <c r="OYX120" s="151"/>
      <c r="OYY120" s="151"/>
      <c r="OYZ120" s="151"/>
      <c r="OZA120" s="151"/>
      <c r="OZB120" s="151"/>
      <c r="OZC120" s="151"/>
      <c r="OZD120" s="151"/>
      <c r="OZE120" s="151"/>
      <c r="OZF120" s="151"/>
      <c r="OZG120" s="151"/>
      <c r="OZH120" s="151"/>
      <c r="OZI120" s="151"/>
      <c r="OZJ120" s="151"/>
      <c r="OZK120" s="151"/>
      <c r="OZL120" s="151"/>
      <c r="OZM120" s="151"/>
      <c r="OZN120" s="151"/>
      <c r="OZO120" s="151"/>
      <c r="OZP120" s="151"/>
      <c r="OZQ120" s="151"/>
      <c r="OZR120" s="151"/>
      <c r="OZS120" s="151"/>
      <c r="OZT120" s="151"/>
      <c r="OZU120" s="151"/>
      <c r="OZV120" s="151"/>
      <c r="OZW120" s="151"/>
      <c r="OZX120" s="151"/>
      <c r="OZY120" s="151"/>
      <c r="OZZ120" s="151"/>
      <c r="PAA120" s="151"/>
      <c r="PAB120" s="151"/>
      <c r="PAC120" s="151"/>
      <c r="PAD120" s="151"/>
      <c r="PAE120" s="151"/>
      <c r="PAF120" s="151"/>
      <c r="PAG120" s="151"/>
      <c r="PAH120" s="151"/>
      <c r="PAI120" s="151"/>
      <c r="PAJ120" s="151"/>
      <c r="PAK120" s="151"/>
      <c r="PAL120" s="151"/>
      <c r="PAM120" s="151"/>
      <c r="PAN120" s="151"/>
      <c r="PAO120" s="151"/>
      <c r="PAP120" s="151"/>
      <c r="PAQ120" s="151"/>
      <c r="PAR120" s="151"/>
      <c r="PAS120" s="151"/>
      <c r="PAT120" s="151"/>
      <c r="PAU120" s="151"/>
      <c r="PAV120" s="151"/>
      <c r="PAW120" s="151"/>
      <c r="PAX120" s="151"/>
      <c r="PAY120" s="151"/>
      <c r="PAZ120" s="151"/>
      <c r="PBA120" s="151"/>
      <c r="PBB120" s="151"/>
      <c r="PBC120" s="151"/>
      <c r="PBD120" s="151"/>
      <c r="PBE120" s="151"/>
      <c r="PBF120" s="151"/>
      <c r="PBG120" s="151"/>
      <c r="PBH120" s="151"/>
      <c r="PBI120" s="151"/>
      <c r="PBJ120" s="151"/>
      <c r="PBK120" s="151"/>
      <c r="PBL120" s="151"/>
      <c r="PBM120" s="151"/>
      <c r="PBN120" s="151"/>
      <c r="PBO120" s="151"/>
      <c r="PBP120" s="151"/>
      <c r="PBQ120" s="151"/>
      <c r="PBR120" s="151"/>
      <c r="PBS120" s="151"/>
      <c r="PBT120" s="151"/>
      <c r="PBU120" s="151"/>
      <c r="PBV120" s="151"/>
      <c r="PBW120" s="151"/>
      <c r="PBX120" s="151"/>
      <c r="PBY120" s="151"/>
      <c r="PBZ120" s="151"/>
      <c r="PCA120" s="151"/>
      <c r="PCB120" s="151"/>
      <c r="PCC120" s="151"/>
      <c r="PCD120" s="151"/>
      <c r="PCE120" s="151"/>
      <c r="PCF120" s="151"/>
      <c r="PCG120" s="151"/>
      <c r="PCH120" s="151"/>
      <c r="PCI120" s="151"/>
      <c r="PCJ120" s="151"/>
      <c r="PCK120" s="151"/>
      <c r="PCL120" s="151"/>
      <c r="PCM120" s="151"/>
      <c r="PCN120" s="151"/>
      <c r="PCO120" s="151"/>
      <c r="PCP120" s="151"/>
      <c r="PCQ120" s="151"/>
      <c r="PCR120" s="151"/>
      <c r="PCS120" s="151"/>
      <c r="PCT120" s="151"/>
      <c r="PCU120" s="151"/>
      <c r="PCV120" s="151"/>
      <c r="PCW120" s="151"/>
      <c r="PCX120" s="151"/>
      <c r="PCY120" s="151"/>
      <c r="PCZ120" s="151"/>
      <c r="PDA120" s="151"/>
      <c r="PDB120" s="151"/>
      <c r="PDC120" s="151"/>
      <c r="PDD120" s="151"/>
      <c r="PDE120" s="151"/>
      <c r="PDF120" s="151"/>
      <c r="PDG120" s="151"/>
      <c r="PDH120" s="151"/>
      <c r="PDI120" s="151"/>
      <c r="PDJ120" s="151"/>
      <c r="PDK120" s="151"/>
      <c r="PDL120" s="151"/>
      <c r="PDM120" s="151"/>
      <c r="PDN120" s="151"/>
      <c r="PDO120" s="151"/>
      <c r="PDP120" s="151"/>
      <c r="PDQ120" s="151"/>
      <c r="PDR120" s="151"/>
      <c r="PDS120" s="151"/>
      <c r="PDT120" s="151"/>
      <c r="PDU120" s="151"/>
      <c r="PDV120" s="151"/>
      <c r="PDW120" s="151"/>
      <c r="PDX120" s="151"/>
      <c r="PDY120" s="151"/>
      <c r="PDZ120" s="151"/>
      <c r="PEA120" s="151"/>
      <c r="PEB120" s="151"/>
      <c r="PEC120" s="151"/>
      <c r="PED120" s="151"/>
      <c r="PEE120" s="151"/>
      <c r="PEF120" s="151"/>
      <c r="PEG120" s="151"/>
      <c r="PEH120" s="151"/>
      <c r="PEI120" s="151"/>
      <c r="PEJ120" s="151"/>
      <c r="PEK120" s="151"/>
      <c r="PEL120" s="151"/>
      <c r="PEM120" s="151"/>
      <c r="PEN120" s="151"/>
      <c r="PEO120" s="151"/>
      <c r="PEP120" s="151"/>
      <c r="PEQ120" s="151"/>
      <c r="PER120" s="151"/>
      <c r="PES120" s="151"/>
      <c r="PET120" s="151"/>
      <c r="PEU120" s="151"/>
      <c r="PEV120" s="151"/>
      <c r="PEW120" s="151"/>
      <c r="PEX120" s="151"/>
      <c r="PEY120" s="151"/>
      <c r="PEZ120" s="151"/>
      <c r="PFA120" s="151"/>
      <c r="PFB120" s="151"/>
      <c r="PFC120" s="151"/>
      <c r="PFD120" s="151"/>
      <c r="PFE120" s="151"/>
      <c r="PFF120" s="151"/>
      <c r="PFG120" s="151"/>
      <c r="PFH120" s="151"/>
      <c r="PFI120" s="151"/>
      <c r="PFJ120" s="151"/>
      <c r="PFK120" s="151"/>
      <c r="PFL120" s="151"/>
      <c r="PFM120" s="151"/>
      <c r="PFN120" s="151"/>
      <c r="PFO120" s="151"/>
      <c r="PFP120" s="151"/>
      <c r="PFQ120" s="151"/>
      <c r="PFR120" s="151"/>
      <c r="PFS120" s="151"/>
      <c r="PFT120" s="151"/>
      <c r="PFU120" s="151"/>
      <c r="PFV120" s="151"/>
      <c r="PFW120" s="151"/>
      <c r="PFX120" s="151"/>
      <c r="PFY120" s="151"/>
      <c r="PFZ120" s="151"/>
      <c r="PGA120" s="151"/>
      <c r="PGB120" s="151"/>
      <c r="PGC120" s="151"/>
      <c r="PGD120" s="151"/>
      <c r="PGE120" s="151"/>
      <c r="PGF120" s="151"/>
      <c r="PGG120" s="151"/>
      <c r="PGH120" s="151"/>
      <c r="PGI120" s="151"/>
      <c r="PGJ120" s="151"/>
      <c r="PGK120" s="151"/>
      <c r="PGL120" s="151"/>
      <c r="PGM120" s="151"/>
      <c r="PGN120" s="151"/>
      <c r="PGO120" s="151"/>
      <c r="PGP120" s="151"/>
      <c r="PGQ120" s="151"/>
      <c r="PGR120" s="151"/>
      <c r="PGS120" s="151"/>
      <c r="PGT120" s="151"/>
      <c r="PGU120" s="151"/>
      <c r="PGV120" s="151"/>
      <c r="PGW120" s="151"/>
      <c r="PGX120" s="151"/>
      <c r="PGY120" s="151"/>
      <c r="PGZ120" s="151"/>
      <c r="PHA120" s="151"/>
      <c r="PHB120" s="151"/>
      <c r="PHC120" s="151"/>
      <c r="PHD120" s="151"/>
      <c r="PHE120" s="151"/>
      <c r="PHF120" s="151"/>
      <c r="PHG120" s="151"/>
      <c r="PHH120" s="151"/>
      <c r="PHI120" s="151"/>
      <c r="PHJ120" s="151"/>
      <c r="PHK120" s="151"/>
      <c r="PHL120" s="151"/>
      <c r="PHM120" s="151"/>
      <c r="PHN120" s="151"/>
      <c r="PHO120" s="151"/>
      <c r="PHP120" s="151"/>
      <c r="PHQ120" s="151"/>
      <c r="PHR120" s="151"/>
      <c r="PHS120" s="151"/>
      <c r="PHT120" s="151"/>
      <c r="PHU120" s="151"/>
      <c r="PHV120" s="151"/>
      <c r="PHW120" s="151"/>
      <c r="PHX120" s="151"/>
      <c r="PHY120" s="151"/>
      <c r="PHZ120" s="151"/>
      <c r="PIA120" s="151"/>
      <c r="PIB120" s="151"/>
      <c r="PIC120" s="151"/>
      <c r="PID120" s="151"/>
      <c r="PIE120" s="151"/>
      <c r="PIF120" s="151"/>
      <c r="PIG120" s="151"/>
      <c r="PIH120" s="151"/>
      <c r="PII120" s="151"/>
      <c r="PIJ120" s="151"/>
      <c r="PIK120" s="151"/>
      <c r="PIL120" s="151"/>
      <c r="PIM120" s="151"/>
      <c r="PIN120" s="151"/>
      <c r="PIO120" s="151"/>
      <c r="PIP120" s="151"/>
      <c r="PIQ120" s="151"/>
      <c r="PIR120" s="151"/>
      <c r="PIS120" s="151"/>
      <c r="PIT120" s="151"/>
      <c r="PIU120" s="151"/>
      <c r="PIV120" s="151"/>
      <c r="PIW120" s="151"/>
      <c r="PIX120" s="151"/>
      <c r="PIY120" s="151"/>
      <c r="PIZ120" s="151"/>
      <c r="PJA120" s="151"/>
      <c r="PJB120" s="151"/>
      <c r="PJC120" s="151"/>
      <c r="PJD120" s="151"/>
      <c r="PJE120" s="151"/>
      <c r="PJF120" s="151"/>
      <c r="PJG120" s="151"/>
      <c r="PJH120" s="151"/>
      <c r="PJI120" s="151"/>
      <c r="PJJ120" s="151"/>
      <c r="PJK120" s="151"/>
      <c r="PJL120" s="151"/>
      <c r="PJM120" s="151"/>
      <c r="PJN120" s="151"/>
      <c r="PJO120" s="151"/>
      <c r="PJP120" s="151"/>
      <c r="PJQ120" s="151"/>
      <c r="PJR120" s="151"/>
      <c r="PJS120" s="151"/>
      <c r="PJT120" s="151"/>
      <c r="PJU120" s="151"/>
      <c r="PJV120" s="151"/>
      <c r="PJW120" s="151"/>
      <c r="PJX120" s="151"/>
      <c r="PJY120" s="151"/>
      <c r="PJZ120" s="151"/>
      <c r="PKA120" s="151"/>
      <c r="PKB120" s="151"/>
      <c r="PKC120" s="151"/>
      <c r="PKD120" s="151"/>
      <c r="PKE120" s="151"/>
      <c r="PKF120" s="151"/>
      <c r="PKG120" s="151"/>
      <c r="PKH120" s="151"/>
      <c r="PKI120" s="151"/>
      <c r="PKJ120" s="151"/>
      <c r="PKK120" s="151"/>
      <c r="PKL120" s="151"/>
      <c r="PKM120" s="151"/>
      <c r="PKN120" s="151"/>
      <c r="PKO120" s="151"/>
      <c r="PKP120" s="151"/>
      <c r="PKQ120" s="151"/>
      <c r="PKR120" s="151"/>
      <c r="PKS120" s="151"/>
      <c r="PKT120" s="151"/>
      <c r="PKU120" s="151"/>
      <c r="PKV120" s="151"/>
      <c r="PKW120" s="151"/>
      <c r="PKX120" s="151"/>
      <c r="PKY120" s="151"/>
      <c r="PKZ120" s="151"/>
      <c r="PLA120" s="151"/>
      <c r="PLB120" s="151"/>
      <c r="PLC120" s="151"/>
      <c r="PLD120" s="151"/>
      <c r="PLE120" s="151"/>
      <c r="PLF120" s="151"/>
      <c r="PLG120" s="151"/>
      <c r="PLH120" s="151"/>
      <c r="PLI120" s="151"/>
      <c r="PLJ120" s="151"/>
      <c r="PLK120" s="151"/>
      <c r="PLL120" s="151"/>
      <c r="PLM120" s="151"/>
      <c r="PLN120" s="151"/>
      <c r="PLO120" s="151"/>
      <c r="PLP120" s="151"/>
      <c r="PLQ120" s="151"/>
      <c r="PLR120" s="151"/>
      <c r="PLS120" s="151"/>
      <c r="PLT120" s="151"/>
      <c r="PLU120" s="151"/>
      <c r="PLV120" s="151"/>
      <c r="PLW120" s="151"/>
      <c r="PLX120" s="151"/>
      <c r="PLY120" s="151"/>
      <c r="PLZ120" s="151"/>
      <c r="PMA120" s="151"/>
      <c r="PMB120" s="151"/>
      <c r="PMC120" s="151"/>
      <c r="PMD120" s="151"/>
      <c r="PME120" s="151"/>
      <c r="PMF120" s="151"/>
      <c r="PMG120" s="151"/>
      <c r="PMH120" s="151"/>
      <c r="PMI120" s="151"/>
      <c r="PMJ120" s="151"/>
      <c r="PMK120" s="151"/>
      <c r="PML120" s="151"/>
      <c r="PMM120" s="151"/>
      <c r="PMN120" s="151"/>
      <c r="PMO120" s="151"/>
      <c r="PMP120" s="151"/>
      <c r="PMQ120" s="151"/>
      <c r="PMR120" s="151"/>
      <c r="PMS120" s="151"/>
      <c r="PMT120" s="151"/>
      <c r="PMU120" s="151"/>
      <c r="PMV120" s="151"/>
      <c r="PMW120" s="151"/>
      <c r="PMX120" s="151"/>
      <c r="PMY120" s="151"/>
      <c r="PMZ120" s="151"/>
      <c r="PNA120" s="151"/>
      <c r="PNB120" s="151"/>
      <c r="PNC120" s="151"/>
      <c r="PND120" s="151"/>
      <c r="PNE120" s="151"/>
      <c r="PNF120" s="151"/>
      <c r="PNG120" s="151"/>
      <c r="PNH120" s="151"/>
      <c r="PNI120" s="151"/>
      <c r="PNJ120" s="151"/>
      <c r="PNK120" s="151"/>
      <c r="PNL120" s="151"/>
      <c r="PNM120" s="151"/>
      <c r="PNN120" s="151"/>
      <c r="PNO120" s="151"/>
      <c r="PNP120" s="151"/>
      <c r="PNQ120" s="151"/>
      <c r="PNR120" s="151"/>
      <c r="PNS120" s="151"/>
      <c r="PNT120" s="151"/>
      <c r="PNU120" s="151"/>
      <c r="PNV120" s="151"/>
      <c r="PNW120" s="151"/>
      <c r="PNX120" s="151"/>
      <c r="PNY120" s="151"/>
      <c r="PNZ120" s="151"/>
      <c r="POA120" s="151"/>
      <c r="POB120" s="151"/>
      <c r="POC120" s="151"/>
      <c r="POD120" s="151"/>
      <c r="POE120" s="151"/>
      <c r="POF120" s="151"/>
      <c r="POG120" s="151"/>
      <c r="POH120" s="151"/>
      <c r="POI120" s="151"/>
      <c r="POJ120" s="151"/>
      <c r="POK120" s="151"/>
      <c r="POL120" s="151"/>
      <c r="POM120" s="151"/>
      <c r="PON120" s="151"/>
      <c r="POO120" s="151"/>
      <c r="POP120" s="151"/>
      <c r="POQ120" s="151"/>
      <c r="POR120" s="151"/>
      <c r="POS120" s="151"/>
      <c r="POT120" s="151"/>
      <c r="POU120" s="151"/>
      <c r="POV120" s="151"/>
      <c r="POW120" s="151"/>
      <c r="POX120" s="151"/>
      <c r="POY120" s="151"/>
      <c r="POZ120" s="151"/>
      <c r="PPA120" s="151"/>
      <c r="PPB120" s="151"/>
      <c r="PPC120" s="151"/>
      <c r="PPD120" s="151"/>
      <c r="PPE120" s="151"/>
      <c r="PPF120" s="151"/>
      <c r="PPG120" s="151"/>
      <c r="PPH120" s="151"/>
      <c r="PPI120" s="151"/>
      <c r="PPJ120" s="151"/>
      <c r="PPK120" s="151"/>
      <c r="PPL120" s="151"/>
      <c r="PPM120" s="151"/>
      <c r="PPN120" s="151"/>
      <c r="PPO120" s="151"/>
      <c r="PPP120" s="151"/>
      <c r="PPQ120" s="151"/>
      <c r="PPR120" s="151"/>
      <c r="PPS120" s="151"/>
      <c r="PPT120" s="151"/>
      <c r="PPU120" s="151"/>
      <c r="PPV120" s="151"/>
      <c r="PPW120" s="151"/>
      <c r="PPX120" s="151"/>
      <c r="PPY120" s="151"/>
      <c r="PPZ120" s="151"/>
      <c r="PQA120" s="151"/>
      <c r="PQB120" s="151"/>
      <c r="PQC120" s="151"/>
      <c r="PQD120" s="151"/>
      <c r="PQE120" s="151"/>
      <c r="PQF120" s="151"/>
      <c r="PQG120" s="151"/>
      <c r="PQH120" s="151"/>
      <c r="PQI120" s="151"/>
      <c r="PQJ120" s="151"/>
      <c r="PQK120" s="151"/>
      <c r="PQL120" s="151"/>
      <c r="PQM120" s="151"/>
      <c r="PQN120" s="151"/>
      <c r="PQO120" s="151"/>
      <c r="PQP120" s="151"/>
      <c r="PQQ120" s="151"/>
      <c r="PQR120" s="151"/>
      <c r="PQS120" s="151"/>
      <c r="PQT120" s="151"/>
      <c r="PQU120" s="151"/>
      <c r="PQV120" s="151"/>
      <c r="PQW120" s="151"/>
      <c r="PQX120" s="151"/>
      <c r="PQY120" s="151"/>
      <c r="PQZ120" s="151"/>
      <c r="PRA120" s="151"/>
      <c r="PRB120" s="151"/>
      <c r="PRC120" s="151"/>
      <c r="PRD120" s="151"/>
      <c r="PRE120" s="151"/>
      <c r="PRF120" s="151"/>
      <c r="PRG120" s="151"/>
      <c r="PRH120" s="151"/>
      <c r="PRI120" s="151"/>
      <c r="PRJ120" s="151"/>
      <c r="PRK120" s="151"/>
      <c r="PRL120" s="151"/>
      <c r="PRM120" s="151"/>
      <c r="PRN120" s="151"/>
      <c r="PRO120" s="151"/>
      <c r="PRP120" s="151"/>
      <c r="PRQ120" s="151"/>
      <c r="PRR120" s="151"/>
      <c r="PRS120" s="151"/>
      <c r="PRT120" s="151"/>
      <c r="PRU120" s="151"/>
      <c r="PRV120" s="151"/>
      <c r="PRW120" s="151"/>
      <c r="PRX120" s="151"/>
      <c r="PRY120" s="151"/>
      <c r="PRZ120" s="151"/>
      <c r="PSA120" s="151"/>
      <c r="PSB120" s="151"/>
      <c r="PSC120" s="151"/>
      <c r="PSD120" s="151"/>
      <c r="PSE120" s="151"/>
      <c r="PSF120" s="151"/>
      <c r="PSG120" s="151"/>
      <c r="PSH120" s="151"/>
      <c r="PSI120" s="151"/>
      <c r="PSJ120" s="151"/>
      <c r="PSK120" s="151"/>
      <c r="PSL120" s="151"/>
      <c r="PSM120" s="151"/>
      <c r="PSN120" s="151"/>
      <c r="PSO120" s="151"/>
      <c r="PSP120" s="151"/>
      <c r="PSQ120" s="151"/>
      <c r="PSR120" s="151"/>
      <c r="PSS120" s="151"/>
      <c r="PST120" s="151"/>
      <c r="PSU120" s="151"/>
      <c r="PSV120" s="151"/>
      <c r="PSW120" s="151"/>
      <c r="PSX120" s="151"/>
      <c r="PSY120" s="151"/>
      <c r="PSZ120" s="151"/>
      <c r="PTA120" s="151"/>
      <c r="PTB120" s="151"/>
      <c r="PTC120" s="151"/>
      <c r="PTD120" s="151"/>
      <c r="PTE120" s="151"/>
      <c r="PTF120" s="151"/>
      <c r="PTG120" s="151"/>
      <c r="PTH120" s="151"/>
      <c r="PTI120" s="151"/>
      <c r="PTJ120" s="151"/>
      <c r="PTK120" s="151"/>
      <c r="PTL120" s="151"/>
      <c r="PTM120" s="151"/>
      <c r="PTN120" s="151"/>
      <c r="PTO120" s="151"/>
      <c r="PTP120" s="151"/>
      <c r="PTQ120" s="151"/>
      <c r="PTR120" s="151"/>
      <c r="PTS120" s="151"/>
      <c r="PTT120" s="151"/>
      <c r="PTU120" s="151"/>
      <c r="PTV120" s="151"/>
      <c r="PTW120" s="151"/>
      <c r="PTX120" s="151"/>
      <c r="PTY120" s="151"/>
      <c r="PTZ120" s="151"/>
      <c r="PUA120" s="151"/>
      <c r="PUB120" s="151"/>
      <c r="PUC120" s="151"/>
      <c r="PUD120" s="151"/>
      <c r="PUE120" s="151"/>
      <c r="PUF120" s="151"/>
      <c r="PUG120" s="151"/>
      <c r="PUH120" s="151"/>
      <c r="PUI120" s="151"/>
      <c r="PUJ120" s="151"/>
      <c r="PUK120" s="151"/>
      <c r="PUL120" s="151"/>
      <c r="PUM120" s="151"/>
      <c r="PUN120" s="151"/>
      <c r="PUO120" s="151"/>
      <c r="PUP120" s="151"/>
      <c r="PUQ120" s="151"/>
      <c r="PUR120" s="151"/>
      <c r="PUS120" s="151"/>
      <c r="PUT120" s="151"/>
      <c r="PUU120" s="151"/>
      <c r="PUV120" s="151"/>
      <c r="PUW120" s="151"/>
      <c r="PUX120" s="151"/>
      <c r="PUY120" s="151"/>
      <c r="PUZ120" s="151"/>
      <c r="PVA120" s="151"/>
      <c r="PVB120" s="151"/>
      <c r="PVC120" s="151"/>
      <c r="PVD120" s="151"/>
      <c r="PVE120" s="151"/>
      <c r="PVF120" s="151"/>
      <c r="PVG120" s="151"/>
      <c r="PVH120" s="151"/>
      <c r="PVI120" s="151"/>
      <c r="PVJ120" s="151"/>
      <c r="PVK120" s="151"/>
      <c r="PVL120" s="151"/>
      <c r="PVM120" s="151"/>
      <c r="PVN120" s="151"/>
      <c r="PVO120" s="151"/>
      <c r="PVP120" s="151"/>
      <c r="PVQ120" s="151"/>
      <c r="PVR120" s="151"/>
      <c r="PVS120" s="151"/>
      <c r="PVT120" s="151"/>
      <c r="PVU120" s="151"/>
      <c r="PVV120" s="151"/>
      <c r="PVW120" s="151"/>
      <c r="PVX120" s="151"/>
      <c r="PVY120" s="151"/>
      <c r="PVZ120" s="151"/>
      <c r="PWA120" s="151"/>
      <c r="PWB120" s="151"/>
      <c r="PWC120" s="151"/>
      <c r="PWD120" s="151"/>
      <c r="PWE120" s="151"/>
      <c r="PWF120" s="151"/>
      <c r="PWG120" s="151"/>
      <c r="PWH120" s="151"/>
      <c r="PWI120" s="151"/>
      <c r="PWJ120" s="151"/>
      <c r="PWK120" s="151"/>
      <c r="PWL120" s="151"/>
      <c r="PWM120" s="151"/>
      <c r="PWN120" s="151"/>
      <c r="PWO120" s="151"/>
      <c r="PWP120" s="151"/>
      <c r="PWQ120" s="151"/>
      <c r="PWR120" s="151"/>
      <c r="PWS120" s="151"/>
      <c r="PWT120" s="151"/>
      <c r="PWU120" s="151"/>
      <c r="PWV120" s="151"/>
      <c r="PWW120" s="151"/>
      <c r="PWX120" s="151"/>
      <c r="PWY120" s="151"/>
      <c r="PWZ120" s="151"/>
      <c r="PXA120" s="151"/>
      <c r="PXB120" s="151"/>
      <c r="PXC120" s="151"/>
      <c r="PXD120" s="151"/>
      <c r="PXE120" s="151"/>
      <c r="PXF120" s="151"/>
      <c r="PXG120" s="151"/>
      <c r="PXH120" s="151"/>
      <c r="PXI120" s="151"/>
      <c r="PXJ120" s="151"/>
      <c r="PXK120" s="151"/>
      <c r="PXL120" s="151"/>
      <c r="PXM120" s="151"/>
      <c r="PXN120" s="151"/>
      <c r="PXO120" s="151"/>
      <c r="PXP120" s="151"/>
      <c r="PXQ120" s="151"/>
      <c r="PXR120" s="151"/>
      <c r="PXS120" s="151"/>
      <c r="PXT120" s="151"/>
      <c r="PXU120" s="151"/>
      <c r="PXV120" s="151"/>
      <c r="PXW120" s="151"/>
      <c r="PXX120" s="151"/>
      <c r="PXY120" s="151"/>
      <c r="PXZ120" s="151"/>
      <c r="PYA120" s="151"/>
      <c r="PYB120" s="151"/>
      <c r="PYC120" s="151"/>
      <c r="PYD120" s="151"/>
      <c r="PYE120" s="151"/>
      <c r="PYF120" s="151"/>
      <c r="PYG120" s="151"/>
      <c r="PYH120" s="151"/>
      <c r="PYI120" s="151"/>
      <c r="PYJ120" s="151"/>
      <c r="PYK120" s="151"/>
      <c r="PYL120" s="151"/>
      <c r="PYM120" s="151"/>
      <c r="PYN120" s="151"/>
      <c r="PYO120" s="151"/>
      <c r="PYP120" s="151"/>
      <c r="PYQ120" s="151"/>
      <c r="PYR120" s="151"/>
      <c r="PYS120" s="151"/>
      <c r="PYT120" s="151"/>
      <c r="PYU120" s="151"/>
      <c r="PYV120" s="151"/>
      <c r="PYW120" s="151"/>
      <c r="PYX120" s="151"/>
      <c r="PYY120" s="151"/>
      <c r="PYZ120" s="151"/>
      <c r="PZA120" s="151"/>
      <c r="PZB120" s="151"/>
      <c r="PZC120" s="151"/>
      <c r="PZD120" s="151"/>
      <c r="PZE120" s="151"/>
      <c r="PZF120" s="151"/>
      <c r="PZG120" s="151"/>
      <c r="PZH120" s="151"/>
      <c r="PZI120" s="151"/>
      <c r="PZJ120" s="151"/>
      <c r="PZK120" s="151"/>
      <c r="PZL120" s="151"/>
      <c r="PZM120" s="151"/>
      <c r="PZN120" s="151"/>
      <c r="PZO120" s="151"/>
      <c r="PZP120" s="151"/>
      <c r="PZQ120" s="151"/>
      <c r="PZR120" s="151"/>
      <c r="PZS120" s="151"/>
      <c r="PZT120" s="151"/>
      <c r="PZU120" s="151"/>
      <c r="PZV120" s="151"/>
      <c r="PZW120" s="151"/>
      <c r="PZX120" s="151"/>
      <c r="PZY120" s="151"/>
      <c r="PZZ120" s="151"/>
      <c r="QAA120" s="151"/>
      <c r="QAB120" s="151"/>
      <c r="QAC120" s="151"/>
      <c r="QAD120" s="151"/>
      <c r="QAE120" s="151"/>
      <c r="QAF120" s="151"/>
      <c r="QAG120" s="151"/>
      <c r="QAH120" s="151"/>
      <c r="QAI120" s="151"/>
      <c r="QAJ120" s="151"/>
      <c r="QAK120" s="151"/>
      <c r="QAL120" s="151"/>
      <c r="QAM120" s="151"/>
      <c r="QAN120" s="151"/>
      <c r="QAO120" s="151"/>
      <c r="QAP120" s="151"/>
      <c r="QAQ120" s="151"/>
      <c r="QAR120" s="151"/>
      <c r="QAS120" s="151"/>
      <c r="QAT120" s="151"/>
      <c r="QAU120" s="151"/>
      <c r="QAV120" s="151"/>
      <c r="QAW120" s="151"/>
      <c r="QAX120" s="151"/>
      <c r="QAY120" s="151"/>
      <c r="QAZ120" s="151"/>
      <c r="QBA120" s="151"/>
      <c r="QBB120" s="151"/>
      <c r="QBC120" s="151"/>
      <c r="QBD120" s="151"/>
      <c r="QBE120" s="151"/>
      <c r="QBF120" s="151"/>
      <c r="QBG120" s="151"/>
      <c r="QBH120" s="151"/>
      <c r="QBI120" s="151"/>
      <c r="QBJ120" s="151"/>
      <c r="QBK120" s="151"/>
      <c r="QBL120" s="151"/>
      <c r="QBM120" s="151"/>
      <c r="QBN120" s="151"/>
      <c r="QBO120" s="151"/>
      <c r="QBP120" s="151"/>
      <c r="QBQ120" s="151"/>
      <c r="QBR120" s="151"/>
      <c r="QBS120" s="151"/>
      <c r="QBT120" s="151"/>
      <c r="QBU120" s="151"/>
      <c r="QBV120" s="151"/>
      <c r="QBW120" s="151"/>
      <c r="QBX120" s="151"/>
      <c r="QBY120" s="151"/>
      <c r="QBZ120" s="151"/>
      <c r="QCA120" s="151"/>
      <c r="QCB120" s="151"/>
      <c r="QCC120" s="151"/>
      <c r="QCD120" s="151"/>
      <c r="QCE120" s="151"/>
      <c r="QCF120" s="151"/>
      <c r="QCG120" s="151"/>
      <c r="QCH120" s="151"/>
      <c r="QCI120" s="151"/>
      <c r="QCJ120" s="151"/>
      <c r="QCK120" s="151"/>
      <c r="QCL120" s="151"/>
      <c r="QCM120" s="151"/>
      <c r="QCN120" s="151"/>
      <c r="QCO120" s="151"/>
      <c r="QCP120" s="151"/>
      <c r="QCQ120" s="151"/>
      <c r="QCR120" s="151"/>
      <c r="QCS120" s="151"/>
      <c r="QCT120" s="151"/>
      <c r="QCU120" s="151"/>
      <c r="QCV120" s="151"/>
      <c r="QCW120" s="151"/>
      <c r="QCX120" s="151"/>
      <c r="QCY120" s="151"/>
      <c r="QCZ120" s="151"/>
      <c r="QDA120" s="151"/>
      <c r="QDB120" s="151"/>
      <c r="QDC120" s="151"/>
      <c r="QDD120" s="151"/>
      <c r="QDE120" s="151"/>
      <c r="QDF120" s="151"/>
      <c r="QDG120" s="151"/>
      <c r="QDH120" s="151"/>
      <c r="QDI120" s="151"/>
      <c r="QDJ120" s="151"/>
      <c r="QDK120" s="151"/>
      <c r="QDL120" s="151"/>
      <c r="QDM120" s="151"/>
      <c r="QDN120" s="151"/>
      <c r="QDO120" s="151"/>
      <c r="QDP120" s="151"/>
      <c r="QDQ120" s="151"/>
      <c r="QDR120" s="151"/>
      <c r="QDS120" s="151"/>
      <c r="QDT120" s="151"/>
      <c r="QDU120" s="151"/>
      <c r="QDV120" s="151"/>
      <c r="QDW120" s="151"/>
      <c r="QDX120" s="151"/>
      <c r="QDY120" s="151"/>
      <c r="QDZ120" s="151"/>
      <c r="QEA120" s="151"/>
      <c r="QEB120" s="151"/>
      <c r="QEC120" s="151"/>
      <c r="QED120" s="151"/>
      <c r="QEE120" s="151"/>
      <c r="QEF120" s="151"/>
      <c r="QEG120" s="151"/>
      <c r="QEH120" s="151"/>
      <c r="QEI120" s="151"/>
      <c r="QEJ120" s="151"/>
      <c r="QEK120" s="151"/>
      <c r="QEL120" s="151"/>
      <c r="QEM120" s="151"/>
      <c r="QEN120" s="151"/>
      <c r="QEO120" s="151"/>
      <c r="QEP120" s="151"/>
      <c r="QEQ120" s="151"/>
      <c r="QER120" s="151"/>
      <c r="QES120" s="151"/>
      <c r="QET120" s="151"/>
      <c r="QEU120" s="151"/>
      <c r="QEV120" s="151"/>
      <c r="QEW120" s="151"/>
      <c r="QEX120" s="151"/>
      <c r="QEY120" s="151"/>
      <c r="QEZ120" s="151"/>
      <c r="QFA120" s="151"/>
      <c r="QFB120" s="151"/>
      <c r="QFC120" s="151"/>
      <c r="QFD120" s="151"/>
      <c r="QFE120" s="151"/>
      <c r="QFF120" s="151"/>
      <c r="QFG120" s="151"/>
      <c r="QFH120" s="151"/>
      <c r="QFI120" s="151"/>
      <c r="QFJ120" s="151"/>
      <c r="QFK120" s="151"/>
      <c r="QFL120" s="151"/>
      <c r="QFM120" s="151"/>
      <c r="QFN120" s="151"/>
      <c r="QFO120" s="151"/>
      <c r="QFP120" s="151"/>
      <c r="QFQ120" s="151"/>
      <c r="QFR120" s="151"/>
      <c r="QFS120" s="151"/>
      <c r="QFT120" s="151"/>
      <c r="QFU120" s="151"/>
      <c r="QFV120" s="151"/>
      <c r="QFW120" s="151"/>
      <c r="QFX120" s="151"/>
      <c r="QFY120" s="151"/>
      <c r="QFZ120" s="151"/>
      <c r="QGA120" s="151"/>
      <c r="QGB120" s="151"/>
      <c r="QGC120" s="151"/>
      <c r="QGD120" s="151"/>
      <c r="QGE120" s="151"/>
      <c r="QGF120" s="151"/>
      <c r="QGG120" s="151"/>
      <c r="QGH120" s="151"/>
      <c r="QGI120" s="151"/>
      <c r="QGJ120" s="151"/>
      <c r="QGK120" s="151"/>
      <c r="QGL120" s="151"/>
      <c r="QGM120" s="151"/>
      <c r="QGN120" s="151"/>
      <c r="QGO120" s="151"/>
      <c r="QGP120" s="151"/>
      <c r="QGQ120" s="151"/>
      <c r="QGR120" s="151"/>
      <c r="QGS120" s="151"/>
      <c r="QGT120" s="151"/>
      <c r="QGU120" s="151"/>
      <c r="QGV120" s="151"/>
      <c r="QGW120" s="151"/>
      <c r="QGX120" s="151"/>
      <c r="QGY120" s="151"/>
      <c r="QGZ120" s="151"/>
      <c r="QHA120" s="151"/>
      <c r="QHB120" s="151"/>
      <c r="QHC120" s="151"/>
      <c r="QHD120" s="151"/>
      <c r="QHE120" s="151"/>
      <c r="QHF120" s="151"/>
      <c r="QHG120" s="151"/>
      <c r="QHH120" s="151"/>
      <c r="QHI120" s="151"/>
      <c r="QHJ120" s="151"/>
      <c r="QHK120" s="151"/>
      <c r="QHL120" s="151"/>
      <c r="QHM120" s="151"/>
      <c r="QHN120" s="151"/>
      <c r="QHO120" s="151"/>
      <c r="QHP120" s="151"/>
      <c r="QHQ120" s="151"/>
      <c r="QHR120" s="151"/>
      <c r="QHS120" s="151"/>
      <c r="QHT120" s="151"/>
      <c r="QHU120" s="151"/>
      <c r="QHV120" s="151"/>
      <c r="QHW120" s="151"/>
      <c r="QHX120" s="151"/>
      <c r="QHY120" s="151"/>
      <c r="QHZ120" s="151"/>
      <c r="QIA120" s="151"/>
      <c r="QIB120" s="151"/>
      <c r="QIC120" s="151"/>
      <c r="QID120" s="151"/>
      <c r="QIE120" s="151"/>
      <c r="QIF120" s="151"/>
      <c r="QIG120" s="151"/>
      <c r="QIH120" s="151"/>
      <c r="QII120" s="151"/>
      <c r="QIJ120" s="151"/>
      <c r="QIK120" s="151"/>
      <c r="QIL120" s="151"/>
      <c r="QIM120" s="151"/>
      <c r="QIN120" s="151"/>
      <c r="QIO120" s="151"/>
      <c r="QIP120" s="151"/>
      <c r="QIQ120" s="151"/>
      <c r="QIR120" s="151"/>
      <c r="QIS120" s="151"/>
      <c r="QIT120" s="151"/>
      <c r="QIU120" s="151"/>
      <c r="QIV120" s="151"/>
      <c r="QIW120" s="151"/>
      <c r="QIX120" s="151"/>
      <c r="QIY120" s="151"/>
      <c r="QIZ120" s="151"/>
      <c r="QJA120" s="151"/>
      <c r="QJB120" s="151"/>
      <c r="QJC120" s="151"/>
      <c r="QJD120" s="151"/>
      <c r="QJE120" s="151"/>
      <c r="QJF120" s="151"/>
      <c r="QJG120" s="151"/>
      <c r="QJH120" s="151"/>
      <c r="QJI120" s="151"/>
      <c r="QJJ120" s="151"/>
      <c r="QJK120" s="151"/>
      <c r="QJL120" s="151"/>
      <c r="QJM120" s="151"/>
      <c r="QJN120" s="151"/>
      <c r="QJO120" s="151"/>
      <c r="QJP120" s="151"/>
      <c r="QJQ120" s="151"/>
      <c r="QJR120" s="151"/>
      <c r="QJS120" s="151"/>
      <c r="QJT120" s="151"/>
      <c r="QJU120" s="151"/>
      <c r="QJV120" s="151"/>
      <c r="QJW120" s="151"/>
      <c r="QJX120" s="151"/>
      <c r="QJY120" s="151"/>
      <c r="QJZ120" s="151"/>
      <c r="QKA120" s="151"/>
      <c r="QKB120" s="151"/>
      <c r="QKC120" s="151"/>
      <c r="QKD120" s="151"/>
      <c r="QKE120" s="151"/>
      <c r="QKF120" s="151"/>
      <c r="QKG120" s="151"/>
      <c r="QKH120" s="151"/>
      <c r="QKI120" s="151"/>
      <c r="QKJ120" s="151"/>
      <c r="QKK120" s="151"/>
      <c r="QKL120" s="151"/>
      <c r="QKM120" s="151"/>
      <c r="QKN120" s="151"/>
      <c r="QKO120" s="151"/>
      <c r="QKP120" s="151"/>
      <c r="QKQ120" s="151"/>
      <c r="QKR120" s="151"/>
      <c r="QKS120" s="151"/>
      <c r="QKT120" s="151"/>
      <c r="QKU120" s="151"/>
      <c r="QKV120" s="151"/>
      <c r="QKW120" s="151"/>
      <c r="QKX120" s="151"/>
      <c r="QKY120" s="151"/>
      <c r="QKZ120" s="151"/>
      <c r="QLA120" s="151"/>
      <c r="QLB120" s="151"/>
      <c r="QLC120" s="151"/>
      <c r="QLD120" s="151"/>
      <c r="QLE120" s="151"/>
      <c r="QLF120" s="151"/>
      <c r="QLG120" s="151"/>
      <c r="QLH120" s="151"/>
      <c r="QLI120" s="151"/>
      <c r="QLJ120" s="151"/>
      <c r="QLK120" s="151"/>
      <c r="QLL120" s="151"/>
      <c r="QLM120" s="151"/>
      <c r="QLN120" s="151"/>
      <c r="QLO120" s="151"/>
      <c r="QLP120" s="151"/>
      <c r="QLQ120" s="151"/>
      <c r="QLR120" s="151"/>
      <c r="QLS120" s="151"/>
      <c r="QLT120" s="151"/>
      <c r="QLU120" s="151"/>
      <c r="QLV120" s="151"/>
      <c r="QLW120" s="151"/>
      <c r="QLX120" s="151"/>
      <c r="QLY120" s="151"/>
      <c r="QLZ120" s="151"/>
      <c r="QMA120" s="151"/>
      <c r="QMB120" s="151"/>
      <c r="QMC120" s="151"/>
      <c r="QMD120" s="151"/>
      <c r="QME120" s="151"/>
      <c r="QMF120" s="151"/>
      <c r="QMG120" s="151"/>
      <c r="QMH120" s="151"/>
      <c r="QMI120" s="151"/>
      <c r="QMJ120" s="151"/>
      <c r="QMK120" s="151"/>
      <c r="QML120" s="151"/>
      <c r="QMM120" s="151"/>
      <c r="QMN120" s="151"/>
      <c r="QMO120" s="151"/>
      <c r="QMP120" s="151"/>
      <c r="QMQ120" s="151"/>
      <c r="QMR120" s="151"/>
      <c r="QMS120" s="151"/>
      <c r="QMT120" s="151"/>
      <c r="QMU120" s="151"/>
      <c r="QMV120" s="151"/>
      <c r="QMW120" s="151"/>
      <c r="QMX120" s="151"/>
      <c r="QMY120" s="151"/>
      <c r="QMZ120" s="151"/>
      <c r="QNA120" s="151"/>
      <c r="QNB120" s="151"/>
      <c r="QNC120" s="151"/>
      <c r="QND120" s="151"/>
      <c r="QNE120" s="151"/>
      <c r="QNF120" s="151"/>
      <c r="QNG120" s="151"/>
      <c r="QNH120" s="151"/>
      <c r="QNI120" s="151"/>
      <c r="QNJ120" s="151"/>
      <c r="QNK120" s="151"/>
      <c r="QNL120" s="151"/>
      <c r="QNM120" s="151"/>
      <c r="QNN120" s="151"/>
      <c r="QNO120" s="151"/>
      <c r="QNP120" s="151"/>
      <c r="QNQ120" s="151"/>
      <c r="QNR120" s="151"/>
      <c r="QNS120" s="151"/>
      <c r="QNT120" s="151"/>
      <c r="QNU120" s="151"/>
      <c r="QNV120" s="151"/>
      <c r="QNW120" s="151"/>
      <c r="QNX120" s="151"/>
      <c r="QNY120" s="151"/>
      <c r="QNZ120" s="151"/>
      <c r="QOA120" s="151"/>
      <c r="QOB120" s="151"/>
      <c r="QOC120" s="151"/>
      <c r="QOD120" s="151"/>
      <c r="QOE120" s="151"/>
      <c r="QOF120" s="151"/>
      <c r="QOG120" s="151"/>
      <c r="QOH120" s="151"/>
      <c r="QOI120" s="151"/>
      <c r="QOJ120" s="151"/>
      <c r="QOK120" s="151"/>
      <c r="QOL120" s="151"/>
      <c r="QOM120" s="151"/>
      <c r="QON120" s="151"/>
      <c r="QOO120" s="151"/>
      <c r="QOP120" s="151"/>
      <c r="QOQ120" s="151"/>
      <c r="QOR120" s="151"/>
      <c r="QOS120" s="151"/>
      <c r="QOT120" s="151"/>
      <c r="QOU120" s="151"/>
      <c r="QOV120" s="151"/>
      <c r="QOW120" s="151"/>
      <c r="QOX120" s="151"/>
      <c r="QOY120" s="151"/>
      <c r="QOZ120" s="151"/>
      <c r="QPA120" s="151"/>
      <c r="QPB120" s="151"/>
      <c r="QPC120" s="151"/>
      <c r="QPD120" s="151"/>
      <c r="QPE120" s="151"/>
      <c r="QPF120" s="151"/>
      <c r="QPG120" s="151"/>
      <c r="QPH120" s="151"/>
      <c r="QPI120" s="151"/>
      <c r="QPJ120" s="151"/>
      <c r="QPK120" s="151"/>
      <c r="QPL120" s="151"/>
      <c r="QPM120" s="151"/>
      <c r="QPN120" s="151"/>
      <c r="QPO120" s="151"/>
      <c r="QPP120" s="151"/>
      <c r="QPQ120" s="151"/>
      <c r="QPR120" s="151"/>
      <c r="QPS120" s="151"/>
      <c r="QPT120" s="151"/>
      <c r="QPU120" s="151"/>
      <c r="QPV120" s="151"/>
      <c r="QPW120" s="151"/>
      <c r="QPX120" s="151"/>
      <c r="QPY120" s="151"/>
      <c r="QPZ120" s="151"/>
      <c r="QQA120" s="151"/>
      <c r="QQB120" s="151"/>
      <c r="QQC120" s="151"/>
      <c r="QQD120" s="151"/>
      <c r="QQE120" s="151"/>
      <c r="QQF120" s="151"/>
      <c r="QQG120" s="151"/>
      <c r="QQH120" s="151"/>
      <c r="QQI120" s="151"/>
      <c r="QQJ120" s="151"/>
      <c r="QQK120" s="151"/>
      <c r="QQL120" s="151"/>
      <c r="QQM120" s="151"/>
      <c r="QQN120" s="151"/>
      <c r="QQO120" s="151"/>
      <c r="QQP120" s="151"/>
      <c r="QQQ120" s="151"/>
      <c r="QQR120" s="151"/>
      <c r="QQS120" s="151"/>
      <c r="QQT120" s="151"/>
      <c r="QQU120" s="151"/>
      <c r="QQV120" s="151"/>
      <c r="QQW120" s="151"/>
      <c r="QQX120" s="151"/>
      <c r="QQY120" s="151"/>
      <c r="QQZ120" s="151"/>
      <c r="QRA120" s="151"/>
      <c r="QRB120" s="151"/>
      <c r="QRC120" s="151"/>
      <c r="QRD120" s="151"/>
      <c r="QRE120" s="151"/>
      <c r="QRF120" s="151"/>
      <c r="QRG120" s="151"/>
      <c r="QRH120" s="151"/>
      <c r="QRI120" s="151"/>
      <c r="QRJ120" s="151"/>
      <c r="QRK120" s="151"/>
      <c r="QRL120" s="151"/>
      <c r="QRM120" s="151"/>
      <c r="QRN120" s="151"/>
      <c r="QRO120" s="151"/>
      <c r="QRP120" s="151"/>
      <c r="QRQ120" s="151"/>
      <c r="QRR120" s="151"/>
      <c r="QRS120" s="151"/>
      <c r="QRT120" s="151"/>
      <c r="QRU120" s="151"/>
      <c r="QRV120" s="151"/>
      <c r="QRW120" s="151"/>
      <c r="QRX120" s="151"/>
      <c r="QRY120" s="151"/>
      <c r="QRZ120" s="151"/>
      <c r="QSA120" s="151"/>
      <c r="QSB120" s="151"/>
      <c r="QSC120" s="151"/>
      <c r="QSD120" s="151"/>
      <c r="QSE120" s="151"/>
      <c r="QSF120" s="151"/>
      <c r="QSG120" s="151"/>
      <c r="QSH120" s="151"/>
      <c r="QSI120" s="151"/>
      <c r="QSJ120" s="151"/>
      <c r="QSK120" s="151"/>
      <c r="QSL120" s="151"/>
      <c r="QSM120" s="151"/>
      <c r="QSN120" s="151"/>
      <c r="QSO120" s="151"/>
      <c r="QSP120" s="151"/>
      <c r="QSQ120" s="151"/>
      <c r="QSR120" s="151"/>
      <c r="QSS120" s="151"/>
      <c r="QST120" s="151"/>
      <c r="QSU120" s="151"/>
      <c r="QSV120" s="151"/>
      <c r="QSW120" s="151"/>
      <c r="QSX120" s="151"/>
      <c r="QSY120" s="151"/>
      <c r="QSZ120" s="151"/>
      <c r="QTA120" s="151"/>
      <c r="QTB120" s="151"/>
      <c r="QTC120" s="151"/>
      <c r="QTD120" s="151"/>
      <c r="QTE120" s="151"/>
      <c r="QTF120" s="151"/>
      <c r="QTG120" s="151"/>
      <c r="QTH120" s="151"/>
      <c r="QTI120" s="151"/>
      <c r="QTJ120" s="151"/>
      <c r="QTK120" s="151"/>
      <c r="QTL120" s="151"/>
      <c r="QTM120" s="151"/>
      <c r="QTN120" s="151"/>
      <c r="QTO120" s="151"/>
      <c r="QTP120" s="151"/>
      <c r="QTQ120" s="151"/>
      <c r="QTR120" s="151"/>
      <c r="QTS120" s="151"/>
      <c r="QTT120" s="151"/>
      <c r="QTU120" s="151"/>
      <c r="QTV120" s="151"/>
      <c r="QTW120" s="151"/>
      <c r="QTX120" s="151"/>
      <c r="QTY120" s="151"/>
      <c r="QTZ120" s="151"/>
      <c r="QUA120" s="151"/>
      <c r="QUB120" s="151"/>
      <c r="QUC120" s="151"/>
      <c r="QUD120" s="151"/>
      <c r="QUE120" s="151"/>
      <c r="QUF120" s="151"/>
      <c r="QUG120" s="151"/>
      <c r="QUH120" s="151"/>
      <c r="QUI120" s="151"/>
      <c r="QUJ120" s="151"/>
      <c r="QUK120" s="151"/>
      <c r="QUL120" s="151"/>
      <c r="QUM120" s="151"/>
      <c r="QUN120" s="151"/>
      <c r="QUO120" s="151"/>
      <c r="QUP120" s="151"/>
      <c r="QUQ120" s="151"/>
      <c r="QUR120" s="151"/>
      <c r="QUS120" s="151"/>
      <c r="QUT120" s="151"/>
      <c r="QUU120" s="151"/>
      <c r="QUV120" s="151"/>
      <c r="QUW120" s="151"/>
      <c r="QUX120" s="151"/>
      <c r="QUY120" s="151"/>
      <c r="QUZ120" s="151"/>
      <c r="QVA120" s="151"/>
      <c r="QVB120" s="151"/>
      <c r="QVC120" s="151"/>
      <c r="QVD120" s="151"/>
      <c r="QVE120" s="151"/>
      <c r="QVF120" s="151"/>
      <c r="QVG120" s="151"/>
      <c r="QVH120" s="151"/>
      <c r="QVI120" s="151"/>
      <c r="QVJ120" s="151"/>
      <c r="QVK120" s="151"/>
      <c r="QVL120" s="151"/>
      <c r="QVM120" s="151"/>
      <c r="QVN120" s="151"/>
      <c r="QVO120" s="151"/>
      <c r="QVP120" s="151"/>
      <c r="QVQ120" s="151"/>
      <c r="QVR120" s="151"/>
      <c r="QVS120" s="151"/>
      <c r="QVT120" s="151"/>
      <c r="QVU120" s="151"/>
      <c r="QVV120" s="151"/>
      <c r="QVW120" s="151"/>
      <c r="QVX120" s="151"/>
      <c r="QVY120" s="151"/>
      <c r="QVZ120" s="151"/>
      <c r="QWA120" s="151"/>
      <c r="QWB120" s="151"/>
      <c r="QWC120" s="151"/>
      <c r="QWD120" s="151"/>
      <c r="QWE120" s="151"/>
      <c r="QWF120" s="151"/>
      <c r="QWG120" s="151"/>
      <c r="QWH120" s="151"/>
      <c r="QWI120" s="151"/>
      <c r="QWJ120" s="151"/>
      <c r="QWK120" s="151"/>
      <c r="QWL120" s="151"/>
      <c r="QWM120" s="151"/>
      <c r="QWN120" s="151"/>
      <c r="QWO120" s="151"/>
      <c r="QWP120" s="151"/>
      <c r="QWQ120" s="151"/>
      <c r="QWR120" s="151"/>
      <c r="QWS120" s="151"/>
      <c r="QWT120" s="151"/>
      <c r="QWU120" s="151"/>
      <c r="QWV120" s="151"/>
      <c r="QWW120" s="151"/>
      <c r="QWX120" s="151"/>
      <c r="QWY120" s="151"/>
      <c r="QWZ120" s="151"/>
      <c r="QXA120" s="151"/>
      <c r="QXB120" s="151"/>
      <c r="QXC120" s="151"/>
      <c r="QXD120" s="151"/>
      <c r="QXE120" s="151"/>
      <c r="QXF120" s="151"/>
      <c r="QXG120" s="151"/>
      <c r="QXH120" s="151"/>
      <c r="QXI120" s="151"/>
      <c r="QXJ120" s="151"/>
      <c r="QXK120" s="151"/>
      <c r="QXL120" s="151"/>
      <c r="QXM120" s="151"/>
      <c r="QXN120" s="151"/>
      <c r="QXO120" s="151"/>
      <c r="QXP120" s="151"/>
      <c r="QXQ120" s="151"/>
      <c r="QXR120" s="151"/>
      <c r="QXS120" s="151"/>
      <c r="QXT120" s="151"/>
      <c r="QXU120" s="151"/>
      <c r="QXV120" s="151"/>
      <c r="QXW120" s="151"/>
      <c r="QXX120" s="151"/>
      <c r="QXY120" s="151"/>
      <c r="QXZ120" s="151"/>
      <c r="QYA120" s="151"/>
      <c r="QYB120" s="151"/>
      <c r="QYC120" s="151"/>
      <c r="QYD120" s="151"/>
      <c r="QYE120" s="151"/>
      <c r="QYF120" s="151"/>
      <c r="QYG120" s="151"/>
      <c r="QYH120" s="151"/>
      <c r="QYI120" s="151"/>
      <c r="QYJ120" s="151"/>
      <c r="QYK120" s="151"/>
      <c r="QYL120" s="151"/>
      <c r="QYM120" s="151"/>
      <c r="QYN120" s="151"/>
      <c r="QYO120" s="151"/>
      <c r="QYP120" s="151"/>
      <c r="QYQ120" s="151"/>
      <c r="QYR120" s="151"/>
      <c r="QYS120" s="151"/>
      <c r="QYT120" s="151"/>
      <c r="QYU120" s="151"/>
      <c r="QYV120" s="151"/>
      <c r="QYW120" s="151"/>
      <c r="QYX120" s="151"/>
      <c r="QYY120" s="151"/>
      <c r="QYZ120" s="151"/>
      <c r="QZA120" s="151"/>
      <c r="QZB120" s="151"/>
      <c r="QZC120" s="151"/>
      <c r="QZD120" s="151"/>
      <c r="QZE120" s="151"/>
      <c r="QZF120" s="151"/>
      <c r="QZG120" s="151"/>
      <c r="QZH120" s="151"/>
      <c r="QZI120" s="151"/>
      <c r="QZJ120" s="151"/>
      <c r="QZK120" s="151"/>
      <c r="QZL120" s="151"/>
      <c r="QZM120" s="151"/>
      <c r="QZN120" s="151"/>
      <c r="QZO120" s="151"/>
      <c r="QZP120" s="151"/>
      <c r="QZQ120" s="151"/>
      <c r="QZR120" s="151"/>
      <c r="QZS120" s="151"/>
      <c r="QZT120" s="151"/>
      <c r="QZU120" s="151"/>
      <c r="QZV120" s="151"/>
      <c r="QZW120" s="151"/>
      <c r="QZX120" s="151"/>
      <c r="QZY120" s="151"/>
      <c r="QZZ120" s="151"/>
      <c r="RAA120" s="151"/>
      <c r="RAB120" s="151"/>
      <c r="RAC120" s="151"/>
      <c r="RAD120" s="151"/>
      <c r="RAE120" s="151"/>
      <c r="RAF120" s="151"/>
      <c r="RAG120" s="151"/>
      <c r="RAH120" s="151"/>
      <c r="RAI120" s="151"/>
      <c r="RAJ120" s="151"/>
      <c r="RAK120" s="151"/>
      <c r="RAL120" s="151"/>
      <c r="RAM120" s="151"/>
      <c r="RAN120" s="151"/>
      <c r="RAO120" s="151"/>
      <c r="RAP120" s="151"/>
      <c r="RAQ120" s="151"/>
      <c r="RAR120" s="151"/>
      <c r="RAS120" s="151"/>
      <c r="RAT120" s="151"/>
      <c r="RAU120" s="151"/>
      <c r="RAV120" s="151"/>
      <c r="RAW120" s="151"/>
      <c r="RAX120" s="151"/>
      <c r="RAY120" s="151"/>
      <c r="RAZ120" s="151"/>
      <c r="RBA120" s="151"/>
      <c r="RBB120" s="151"/>
      <c r="RBC120" s="151"/>
      <c r="RBD120" s="151"/>
      <c r="RBE120" s="151"/>
      <c r="RBF120" s="151"/>
      <c r="RBG120" s="151"/>
      <c r="RBH120" s="151"/>
      <c r="RBI120" s="151"/>
      <c r="RBJ120" s="151"/>
      <c r="RBK120" s="151"/>
      <c r="RBL120" s="151"/>
      <c r="RBM120" s="151"/>
      <c r="RBN120" s="151"/>
      <c r="RBO120" s="151"/>
      <c r="RBP120" s="151"/>
      <c r="RBQ120" s="151"/>
      <c r="RBR120" s="151"/>
      <c r="RBS120" s="151"/>
      <c r="RBT120" s="151"/>
      <c r="RBU120" s="151"/>
      <c r="RBV120" s="151"/>
      <c r="RBW120" s="151"/>
      <c r="RBX120" s="151"/>
      <c r="RBY120" s="151"/>
      <c r="RBZ120" s="151"/>
      <c r="RCA120" s="151"/>
      <c r="RCB120" s="151"/>
      <c r="RCC120" s="151"/>
      <c r="RCD120" s="151"/>
      <c r="RCE120" s="151"/>
      <c r="RCF120" s="151"/>
      <c r="RCG120" s="151"/>
      <c r="RCH120" s="151"/>
      <c r="RCI120" s="151"/>
      <c r="RCJ120" s="151"/>
      <c r="RCK120" s="151"/>
      <c r="RCL120" s="151"/>
      <c r="RCM120" s="151"/>
      <c r="RCN120" s="151"/>
      <c r="RCO120" s="151"/>
      <c r="RCP120" s="151"/>
      <c r="RCQ120" s="151"/>
      <c r="RCR120" s="151"/>
      <c r="RCS120" s="151"/>
      <c r="RCT120" s="151"/>
      <c r="RCU120" s="151"/>
      <c r="RCV120" s="151"/>
      <c r="RCW120" s="151"/>
      <c r="RCX120" s="151"/>
      <c r="RCY120" s="151"/>
      <c r="RCZ120" s="151"/>
      <c r="RDA120" s="151"/>
      <c r="RDB120" s="151"/>
      <c r="RDC120" s="151"/>
      <c r="RDD120" s="151"/>
      <c r="RDE120" s="151"/>
      <c r="RDF120" s="151"/>
      <c r="RDG120" s="151"/>
      <c r="RDH120" s="151"/>
      <c r="RDI120" s="151"/>
      <c r="RDJ120" s="151"/>
      <c r="RDK120" s="151"/>
      <c r="RDL120" s="151"/>
      <c r="RDM120" s="151"/>
      <c r="RDN120" s="151"/>
      <c r="RDO120" s="151"/>
      <c r="RDP120" s="151"/>
      <c r="RDQ120" s="151"/>
      <c r="RDR120" s="151"/>
      <c r="RDS120" s="151"/>
      <c r="RDT120" s="151"/>
      <c r="RDU120" s="151"/>
      <c r="RDV120" s="151"/>
      <c r="RDW120" s="151"/>
      <c r="RDX120" s="151"/>
      <c r="RDY120" s="151"/>
      <c r="RDZ120" s="151"/>
      <c r="REA120" s="151"/>
      <c r="REB120" s="151"/>
      <c r="REC120" s="151"/>
      <c r="RED120" s="151"/>
      <c r="REE120" s="151"/>
      <c r="REF120" s="151"/>
      <c r="REG120" s="151"/>
      <c r="REH120" s="151"/>
      <c r="REI120" s="151"/>
      <c r="REJ120" s="151"/>
      <c r="REK120" s="151"/>
      <c r="REL120" s="151"/>
      <c r="REM120" s="151"/>
      <c r="REN120" s="151"/>
      <c r="REO120" s="151"/>
      <c r="REP120" s="151"/>
      <c r="REQ120" s="151"/>
      <c r="RER120" s="151"/>
      <c r="RES120" s="151"/>
      <c r="RET120" s="151"/>
      <c r="REU120" s="151"/>
      <c r="REV120" s="151"/>
      <c r="REW120" s="151"/>
      <c r="REX120" s="151"/>
      <c r="REY120" s="151"/>
      <c r="REZ120" s="151"/>
      <c r="RFA120" s="151"/>
      <c r="RFB120" s="151"/>
      <c r="RFC120" s="151"/>
      <c r="RFD120" s="151"/>
      <c r="RFE120" s="151"/>
      <c r="RFF120" s="151"/>
      <c r="RFG120" s="151"/>
      <c r="RFH120" s="151"/>
      <c r="RFI120" s="151"/>
      <c r="RFJ120" s="151"/>
      <c r="RFK120" s="151"/>
      <c r="RFL120" s="151"/>
      <c r="RFM120" s="151"/>
      <c r="RFN120" s="151"/>
      <c r="RFO120" s="151"/>
      <c r="RFP120" s="151"/>
      <c r="RFQ120" s="151"/>
      <c r="RFR120" s="151"/>
      <c r="RFS120" s="151"/>
      <c r="RFT120" s="151"/>
      <c r="RFU120" s="151"/>
      <c r="RFV120" s="151"/>
      <c r="RFW120" s="151"/>
      <c r="RFX120" s="151"/>
      <c r="RFY120" s="151"/>
      <c r="RFZ120" s="151"/>
      <c r="RGA120" s="151"/>
      <c r="RGB120" s="151"/>
      <c r="RGC120" s="151"/>
      <c r="RGD120" s="151"/>
      <c r="RGE120" s="151"/>
      <c r="RGF120" s="151"/>
      <c r="RGG120" s="151"/>
      <c r="RGH120" s="151"/>
      <c r="RGI120" s="151"/>
      <c r="RGJ120" s="151"/>
      <c r="RGK120" s="151"/>
      <c r="RGL120" s="151"/>
      <c r="RGM120" s="151"/>
      <c r="RGN120" s="151"/>
      <c r="RGO120" s="151"/>
      <c r="RGP120" s="151"/>
      <c r="RGQ120" s="151"/>
      <c r="RGR120" s="151"/>
      <c r="RGS120" s="151"/>
      <c r="RGT120" s="151"/>
      <c r="RGU120" s="151"/>
      <c r="RGV120" s="151"/>
      <c r="RGW120" s="151"/>
      <c r="RGX120" s="151"/>
      <c r="RGY120" s="151"/>
      <c r="RGZ120" s="151"/>
      <c r="RHA120" s="151"/>
      <c r="RHB120" s="151"/>
      <c r="RHC120" s="151"/>
      <c r="RHD120" s="151"/>
      <c r="RHE120" s="151"/>
      <c r="RHF120" s="151"/>
      <c r="RHG120" s="151"/>
      <c r="RHH120" s="151"/>
      <c r="RHI120" s="151"/>
      <c r="RHJ120" s="151"/>
      <c r="RHK120" s="151"/>
      <c r="RHL120" s="151"/>
      <c r="RHM120" s="151"/>
      <c r="RHN120" s="151"/>
      <c r="RHO120" s="151"/>
      <c r="RHP120" s="151"/>
      <c r="RHQ120" s="151"/>
      <c r="RHR120" s="151"/>
      <c r="RHS120" s="151"/>
      <c r="RHT120" s="151"/>
      <c r="RHU120" s="151"/>
      <c r="RHV120" s="151"/>
      <c r="RHW120" s="151"/>
      <c r="RHX120" s="151"/>
      <c r="RHY120" s="151"/>
      <c r="RHZ120" s="151"/>
      <c r="RIA120" s="151"/>
      <c r="RIB120" s="151"/>
      <c r="RIC120" s="151"/>
      <c r="RID120" s="151"/>
      <c r="RIE120" s="151"/>
      <c r="RIF120" s="151"/>
      <c r="RIG120" s="151"/>
      <c r="RIH120" s="151"/>
      <c r="RII120" s="151"/>
      <c r="RIJ120" s="151"/>
      <c r="RIK120" s="151"/>
      <c r="RIL120" s="151"/>
      <c r="RIM120" s="151"/>
      <c r="RIN120" s="151"/>
      <c r="RIO120" s="151"/>
      <c r="RIP120" s="151"/>
      <c r="RIQ120" s="151"/>
      <c r="RIR120" s="151"/>
      <c r="RIS120" s="151"/>
      <c r="RIT120" s="151"/>
      <c r="RIU120" s="151"/>
      <c r="RIV120" s="151"/>
      <c r="RIW120" s="151"/>
      <c r="RIX120" s="151"/>
      <c r="RIY120" s="151"/>
      <c r="RIZ120" s="151"/>
      <c r="RJA120" s="151"/>
      <c r="RJB120" s="151"/>
      <c r="RJC120" s="151"/>
      <c r="RJD120" s="151"/>
      <c r="RJE120" s="151"/>
      <c r="RJF120" s="151"/>
      <c r="RJG120" s="151"/>
      <c r="RJH120" s="151"/>
      <c r="RJI120" s="151"/>
      <c r="RJJ120" s="151"/>
      <c r="RJK120" s="151"/>
      <c r="RJL120" s="151"/>
      <c r="RJM120" s="151"/>
      <c r="RJN120" s="151"/>
      <c r="RJO120" s="151"/>
      <c r="RJP120" s="151"/>
      <c r="RJQ120" s="151"/>
      <c r="RJR120" s="151"/>
      <c r="RJS120" s="151"/>
      <c r="RJT120" s="151"/>
      <c r="RJU120" s="151"/>
      <c r="RJV120" s="151"/>
      <c r="RJW120" s="151"/>
      <c r="RJX120" s="151"/>
      <c r="RJY120" s="151"/>
      <c r="RJZ120" s="151"/>
      <c r="RKA120" s="151"/>
      <c r="RKB120" s="151"/>
      <c r="RKC120" s="151"/>
      <c r="RKD120" s="151"/>
      <c r="RKE120" s="151"/>
      <c r="RKF120" s="151"/>
      <c r="RKG120" s="151"/>
      <c r="RKH120" s="151"/>
      <c r="RKI120" s="151"/>
      <c r="RKJ120" s="151"/>
      <c r="RKK120" s="151"/>
      <c r="RKL120" s="151"/>
      <c r="RKM120" s="151"/>
      <c r="RKN120" s="151"/>
      <c r="RKO120" s="151"/>
      <c r="RKP120" s="151"/>
      <c r="RKQ120" s="151"/>
      <c r="RKR120" s="151"/>
      <c r="RKS120" s="151"/>
      <c r="RKT120" s="151"/>
      <c r="RKU120" s="151"/>
      <c r="RKV120" s="151"/>
      <c r="RKW120" s="151"/>
      <c r="RKX120" s="151"/>
      <c r="RKY120" s="151"/>
      <c r="RKZ120" s="151"/>
      <c r="RLA120" s="151"/>
      <c r="RLB120" s="151"/>
      <c r="RLC120" s="151"/>
      <c r="RLD120" s="151"/>
      <c r="RLE120" s="151"/>
      <c r="RLF120" s="151"/>
      <c r="RLG120" s="151"/>
      <c r="RLH120" s="151"/>
      <c r="RLI120" s="151"/>
      <c r="RLJ120" s="151"/>
      <c r="RLK120" s="151"/>
      <c r="RLL120" s="151"/>
      <c r="RLM120" s="151"/>
      <c r="RLN120" s="151"/>
      <c r="RLO120" s="151"/>
      <c r="RLP120" s="151"/>
      <c r="RLQ120" s="151"/>
      <c r="RLR120" s="151"/>
      <c r="RLS120" s="151"/>
      <c r="RLT120" s="151"/>
      <c r="RLU120" s="151"/>
      <c r="RLV120" s="151"/>
      <c r="RLW120" s="151"/>
      <c r="RLX120" s="151"/>
      <c r="RLY120" s="151"/>
      <c r="RLZ120" s="151"/>
      <c r="RMA120" s="151"/>
      <c r="RMB120" s="151"/>
      <c r="RMC120" s="151"/>
      <c r="RMD120" s="151"/>
      <c r="RME120" s="151"/>
      <c r="RMF120" s="151"/>
      <c r="RMG120" s="151"/>
      <c r="RMH120" s="151"/>
      <c r="RMI120" s="151"/>
      <c r="RMJ120" s="151"/>
      <c r="RMK120" s="151"/>
      <c r="RML120" s="151"/>
      <c r="RMM120" s="151"/>
      <c r="RMN120" s="151"/>
      <c r="RMO120" s="151"/>
      <c r="RMP120" s="151"/>
      <c r="RMQ120" s="151"/>
      <c r="RMR120" s="151"/>
      <c r="RMS120" s="151"/>
      <c r="RMT120" s="151"/>
      <c r="RMU120" s="151"/>
      <c r="RMV120" s="151"/>
      <c r="RMW120" s="151"/>
      <c r="RMX120" s="151"/>
      <c r="RMY120" s="151"/>
      <c r="RMZ120" s="151"/>
      <c r="RNA120" s="151"/>
      <c r="RNB120" s="151"/>
      <c r="RNC120" s="151"/>
      <c r="RND120" s="151"/>
      <c r="RNE120" s="151"/>
      <c r="RNF120" s="151"/>
      <c r="RNG120" s="151"/>
      <c r="RNH120" s="151"/>
      <c r="RNI120" s="151"/>
      <c r="RNJ120" s="151"/>
      <c r="RNK120" s="151"/>
      <c r="RNL120" s="151"/>
      <c r="RNM120" s="151"/>
      <c r="RNN120" s="151"/>
      <c r="RNO120" s="151"/>
      <c r="RNP120" s="151"/>
      <c r="RNQ120" s="151"/>
      <c r="RNR120" s="151"/>
      <c r="RNS120" s="151"/>
      <c r="RNT120" s="151"/>
      <c r="RNU120" s="151"/>
      <c r="RNV120" s="151"/>
      <c r="RNW120" s="151"/>
      <c r="RNX120" s="151"/>
      <c r="RNY120" s="151"/>
      <c r="RNZ120" s="151"/>
      <c r="ROA120" s="151"/>
      <c r="ROB120" s="151"/>
      <c r="ROC120" s="151"/>
      <c r="ROD120" s="151"/>
      <c r="ROE120" s="151"/>
      <c r="ROF120" s="151"/>
      <c r="ROG120" s="151"/>
      <c r="ROH120" s="151"/>
      <c r="ROI120" s="151"/>
      <c r="ROJ120" s="151"/>
      <c r="ROK120" s="151"/>
      <c r="ROL120" s="151"/>
      <c r="ROM120" s="151"/>
      <c r="RON120" s="151"/>
      <c r="ROO120" s="151"/>
      <c r="ROP120" s="151"/>
      <c r="ROQ120" s="151"/>
      <c r="ROR120" s="151"/>
      <c r="ROS120" s="151"/>
      <c r="ROT120" s="151"/>
      <c r="ROU120" s="151"/>
      <c r="ROV120" s="151"/>
      <c r="ROW120" s="151"/>
      <c r="ROX120" s="151"/>
      <c r="ROY120" s="151"/>
      <c r="ROZ120" s="151"/>
      <c r="RPA120" s="151"/>
      <c r="RPB120" s="151"/>
      <c r="RPC120" s="151"/>
      <c r="RPD120" s="151"/>
      <c r="RPE120" s="151"/>
      <c r="RPF120" s="151"/>
      <c r="RPG120" s="151"/>
      <c r="RPH120" s="151"/>
      <c r="RPI120" s="151"/>
      <c r="RPJ120" s="151"/>
      <c r="RPK120" s="151"/>
      <c r="RPL120" s="151"/>
      <c r="RPM120" s="151"/>
      <c r="RPN120" s="151"/>
      <c r="RPO120" s="151"/>
      <c r="RPP120" s="151"/>
      <c r="RPQ120" s="151"/>
      <c r="RPR120" s="151"/>
      <c r="RPS120" s="151"/>
      <c r="RPT120" s="151"/>
      <c r="RPU120" s="151"/>
      <c r="RPV120" s="151"/>
      <c r="RPW120" s="151"/>
      <c r="RPX120" s="151"/>
      <c r="RPY120" s="151"/>
      <c r="RPZ120" s="151"/>
      <c r="RQA120" s="151"/>
      <c r="RQB120" s="151"/>
      <c r="RQC120" s="151"/>
      <c r="RQD120" s="151"/>
      <c r="RQE120" s="151"/>
      <c r="RQF120" s="151"/>
      <c r="RQG120" s="151"/>
      <c r="RQH120" s="151"/>
      <c r="RQI120" s="151"/>
      <c r="RQJ120" s="151"/>
      <c r="RQK120" s="151"/>
      <c r="RQL120" s="151"/>
      <c r="RQM120" s="151"/>
      <c r="RQN120" s="151"/>
      <c r="RQO120" s="151"/>
      <c r="RQP120" s="151"/>
      <c r="RQQ120" s="151"/>
      <c r="RQR120" s="151"/>
      <c r="RQS120" s="151"/>
      <c r="RQT120" s="151"/>
      <c r="RQU120" s="151"/>
      <c r="RQV120" s="151"/>
      <c r="RQW120" s="151"/>
      <c r="RQX120" s="151"/>
      <c r="RQY120" s="151"/>
      <c r="RQZ120" s="151"/>
      <c r="RRA120" s="151"/>
      <c r="RRB120" s="151"/>
      <c r="RRC120" s="151"/>
      <c r="RRD120" s="151"/>
      <c r="RRE120" s="151"/>
      <c r="RRF120" s="151"/>
      <c r="RRG120" s="151"/>
      <c r="RRH120" s="151"/>
      <c r="RRI120" s="151"/>
      <c r="RRJ120" s="151"/>
      <c r="RRK120" s="151"/>
      <c r="RRL120" s="151"/>
      <c r="RRM120" s="151"/>
      <c r="RRN120" s="151"/>
      <c r="RRO120" s="151"/>
      <c r="RRP120" s="151"/>
      <c r="RRQ120" s="151"/>
      <c r="RRR120" s="151"/>
      <c r="RRS120" s="151"/>
      <c r="RRT120" s="151"/>
      <c r="RRU120" s="151"/>
      <c r="RRV120" s="151"/>
      <c r="RRW120" s="151"/>
      <c r="RRX120" s="151"/>
      <c r="RRY120" s="151"/>
      <c r="RRZ120" s="151"/>
      <c r="RSA120" s="151"/>
      <c r="RSB120" s="151"/>
      <c r="RSC120" s="151"/>
      <c r="RSD120" s="151"/>
      <c r="RSE120" s="151"/>
      <c r="RSF120" s="151"/>
      <c r="RSG120" s="151"/>
      <c r="RSH120" s="151"/>
      <c r="RSI120" s="151"/>
      <c r="RSJ120" s="151"/>
      <c r="RSK120" s="151"/>
      <c r="RSL120" s="151"/>
      <c r="RSM120" s="151"/>
      <c r="RSN120" s="151"/>
      <c r="RSO120" s="151"/>
      <c r="RSP120" s="151"/>
      <c r="RSQ120" s="151"/>
      <c r="RSR120" s="151"/>
      <c r="RSS120" s="151"/>
      <c r="RST120" s="151"/>
      <c r="RSU120" s="151"/>
      <c r="RSV120" s="151"/>
      <c r="RSW120" s="151"/>
      <c r="RSX120" s="151"/>
      <c r="RSY120" s="151"/>
      <c r="RSZ120" s="151"/>
      <c r="RTA120" s="151"/>
      <c r="RTB120" s="151"/>
      <c r="RTC120" s="151"/>
      <c r="RTD120" s="151"/>
      <c r="RTE120" s="151"/>
      <c r="RTF120" s="151"/>
      <c r="RTG120" s="151"/>
      <c r="RTH120" s="151"/>
      <c r="RTI120" s="151"/>
      <c r="RTJ120" s="151"/>
      <c r="RTK120" s="151"/>
      <c r="RTL120" s="151"/>
      <c r="RTM120" s="151"/>
      <c r="RTN120" s="151"/>
      <c r="RTO120" s="151"/>
      <c r="RTP120" s="151"/>
      <c r="RTQ120" s="151"/>
      <c r="RTR120" s="151"/>
      <c r="RTS120" s="151"/>
      <c r="RTT120" s="151"/>
      <c r="RTU120" s="151"/>
      <c r="RTV120" s="151"/>
      <c r="RTW120" s="151"/>
      <c r="RTX120" s="151"/>
      <c r="RTY120" s="151"/>
      <c r="RTZ120" s="151"/>
      <c r="RUA120" s="151"/>
      <c r="RUB120" s="151"/>
      <c r="RUC120" s="151"/>
      <c r="RUD120" s="151"/>
      <c r="RUE120" s="151"/>
      <c r="RUF120" s="151"/>
      <c r="RUG120" s="151"/>
      <c r="RUH120" s="151"/>
      <c r="RUI120" s="151"/>
      <c r="RUJ120" s="151"/>
      <c r="RUK120" s="151"/>
      <c r="RUL120" s="151"/>
      <c r="RUM120" s="151"/>
      <c r="RUN120" s="151"/>
      <c r="RUO120" s="151"/>
      <c r="RUP120" s="151"/>
      <c r="RUQ120" s="151"/>
      <c r="RUR120" s="151"/>
      <c r="RUS120" s="151"/>
      <c r="RUT120" s="151"/>
      <c r="RUU120" s="151"/>
      <c r="RUV120" s="151"/>
      <c r="RUW120" s="151"/>
      <c r="RUX120" s="151"/>
      <c r="RUY120" s="151"/>
      <c r="RUZ120" s="151"/>
      <c r="RVA120" s="151"/>
      <c r="RVB120" s="151"/>
      <c r="RVC120" s="151"/>
      <c r="RVD120" s="151"/>
      <c r="RVE120" s="151"/>
      <c r="RVF120" s="151"/>
      <c r="RVG120" s="151"/>
      <c r="RVH120" s="151"/>
      <c r="RVI120" s="151"/>
      <c r="RVJ120" s="151"/>
      <c r="RVK120" s="151"/>
      <c r="RVL120" s="151"/>
      <c r="RVM120" s="151"/>
      <c r="RVN120" s="151"/>
      <c r="RVO120" s="151"/>
      <c r="RVP120" s="151"/>
      <c r="RVQ120" s="151"/>
      <c r="RVR120" s="151"/>
      <c r="RVS120" s="151"/>
      <c r="RVT120" s="151"/>
      <c r="RVU120" s="151"/>
      <c r="RVV120" s="151"/>
      <c r="RVW120" s="151"/>
      <c r="RVX120" s="151"/>
      <c r="RVY120" s="151"/>
      <c r="RVZ120" s="151"/>
      <c r="RWA120" s="151"/>
      <c r="RWB120" s="151"/>
      <c r="RWC120" s="151"/>
      <c r="RWD120" s="151"/>
      <c r="RWE120" s="151"/>
      <c r="RWF120" s="151"/>
      <c r="RWG120" s="151"/>
      <c r="RWH120" s="151"/>
      <c r="RWI120" s="151"/>
      <c r="RWJ120" s="151"/>
      <c r="RWK120" s="151"/>
      <c r="RWL120" s="151"/>
      <c r="RWM120" s="151"/>
      <c r="RWN120" s="151"/>
      <c r="RWO120" s="151"/>
      <c r="RWP120" s="151"/>
      <c r="RWQ120" s="151"/>
      <c r="RWR120" s="151"/>
      <c r="RWS120" s="151"/>
      <c r="RWT120" s="151"/>
      <c r="RWU120" s="151"/>
      <c r="RWV120" s="151"/>
      <c r="RWW120" s="151"/>
      <c r="RWX120" s="151"/>
      <c r="RWY120" s="151"/>
      <c r="RWZ120" s="151"/>
      <c r="RXA120" s="151"/>
      <c r="RXB120" s="151"/>
      <c r="RXC120" s="151"/>
      <c r="RXD120" s="151"/>
      <c r="RXE120" s="151"/>
      <c r="RXF120" s="151"/>
      <c r="RXG120" s="151"/>
      <c r="RXH120" s="151"/>
      <c r="RXI120" s="151"/>
      <c r="RXJ120" s="151"/>
      <c r="RXK120" s="151"/>
      <c r="RXL120" s="151"/>
      <c r="RXM120" s="151"/>
      <c r="RXN120" s="151"/>
      <c r="RXO120" s="151"/>
      <c r="RXP120" s="151"/>
      <c r="RXQ120" s="151"/>
      <c r="RXR120" s="151"/>
      <c r="RXS120" s="151"/>
      <c r="RXT120" s="151"/>
      <c r="RXU120" s="151"/>
      <c r="RXV120" s="151"/>
      <c r="RXW120" s="151"/>
      <c r="RXX120" s="151"/>
      <c r="RXY120" s="151"/>
      <c r="RXZ120" s="151"/>
      <c r="RYA120" s="151"/>
      <c r="RYB120" s="151"/>
      <c r="RYC120" s="151"/>
      <c r="RYD120" s="151"/>
      <c r="RYE120" s="151"/>
      <c r="RYF120" s="151"/>
      <c r="RYG120" s="151"/>
      <c r="RYH120" s="151"/>
      <c r="RYI120" s="151"/>
      <c r="RYJ120" s="151"/>
      <c r="RYK120" s="151"/>
      <c r="RYL120" s="151"/>
      <c r="RYM120" s="151"/>
      <c r="RYN120" s="151"/>
      <c r="RYO120" s="151"/>
      <c r="RYP120" s="151"/>
      <c r="RYQ120" s="151"/>
      <c r="RYR120" s="151"/>
      <c r="RYS120" s="151"/>
      <c r="RYT120" s="151"/>
      <c r="RYU120" s="151"/>
      <c r="RYV120" s="151"/>
      <c r="RYW120" s="151"/>
      <c r="RYX120" s="151"/>
      <c r="RYY120" s="151"/>
      <c r="RYZ120" s="151"/>
      <c r="RZA120" s="151"/>
      <c r="RZB120" s="151"/>
      <c r="RZC120" s="151"/>
      <c r="RZD120" s="151"/>
      <c r="RZE120" s="151"/>
      <c r="RZF120" s="151"/>
      <c r="RZG120" s="151"/>
      <c r="RZH120" s="151"/>
      <c r="RZI120" s="151"/>
      <c r="RZJ120" s="151"/>
      <c r="RZK120" s="151"/>
      <c r="RZL120" s="151"/>
      <c r="RZM120" s="151"/>
      <c r="RZN120" s="151"/>
      <c r="RZO120" s="151"/>
      <c r="RZP120" s="151"/>
      <c r="RZQ120" s="151"/>
      <c r="RZR120" s="151"/>
      <c r="RZS120" s="151"/>
      <c r="RZT120" s="151"/>
      <c r="RZU120" s="151"/>
      <c r="RZV120" s="151"/>
      <c r="RZW120" s="151"/>
      <c r="RZX120" s="151"/>
      <c r="RZY120" s="151"/>
      <c r="RZZ120" s="151"/>
      <c r="SAA120" s="151"/>
      <c r="SAB120" s="151"/>
      <c r="SAC120" s="151"/>
      <c r="SAD120" s="151"/>
      <c r="SAE120" s="151"/>
      <c r="SAF120" s="151"/>
      <c r="SAG120" s="151"/>
      <c r="SAH120" s="151"/>
      <c r="SAI120" s="151"/>
      <c r="SAJ120" s="151"/>
      <c r="SAK120" s="151"/>
      <c r="SAL120" s="151"/>
      <c r="SAM120" s="151"/>
      <c r="SAN120" s="151"/>
      <c r="SAO120" s="151"/>
      <c r="SAP120" s="151"/>
      <c r="SAQ120" s="151"/>
      <c r="SAR120" s="151"/>
      <c r="SAS120" s="151"/>
      <c r="SAT120" s="151"/>
      <c r="SAU120" s="151"/>
      <c r="SAV120" s="151"/>
      <c r="SAW120" s="151"/>
      <c r="SAX120" s="151"/>
      <c r="SAY120" s="151"/>
      <c r="SAZ120" s="151"/>
      <c r="SBA120" s="151"/>
      <c r="SBB120" s="151"/>
      <c r="SBC120" s="151"/>
      <c r="SBD120" s="151"/>
      <c r="SBE120" s="151"/>
      <c r="SBF120" s="151"/>
      <c r="SBG120" s="151"/>
      <c r="SBH120" s="151"/>
      <c r="SBI120" s="151"/>
      <c r="SBJ120" s="151"/>
      <c r="SBK120" s="151"/>
      <c r="SBL120" s="151"/>
      <c r="SBM120" s="151"/>
      <c r="SBN120" s="151"/>
      <c r="SBO120" s="151"/>
      <c r="SBP120" s="151"/>
      <c r="SBQ120" s="151"/>
      <c r="SBR120" s="151"/>
      <c r="SBS120" s="151"/>
      <c r="SBT120" s="151"/>
      <c r="SBU120" s="151"/>
      <c r="SBV120" s="151"/>
      <c r="SBW120" s="151"/>
      <c r="SBX120" s="151"/>
      <c r="SBY120" s="151"/>
      <c r="SBZ120" s="151"/>
      <c r="SCA120" s="151"/>
      <c r="SCB120" s="151"/>
      <c r="SCC120" s="151"/>
      <c r="SCD120" s="151"/>
      <c r="SCE120" s="151"/>
      <c r="SCF120" s="151"/>
      <c r="SCG120" s="151"/>
      <c r="SCH120" s="151"/>
      <c r="SCI120" s="151"/>
      <c r="SCJ120" s="151"/>
      <c r="SCK120" s="151"/>
      <c r="SCL120" s="151"/>
      <c r="SCM120" s="151"/>
      <c r="SCN120" s="151"/>
      <c r="SCO120" s="151"/>
      <c r="SCP120" s="151"/>
      <c r="SCQ120" s="151"/>
      <c r="SCR120" s="151"/>
      <c r="SCS120" s="151"/>
      <c r="SCT120" s="151"/>
      <c r="SCU120" s="151"/>
      <c r="SCV120" s="151"/>
      <c r="SCW120" s="151"/>
      <c r="SCX120" s="151"/>
      <c r="SCY120" s="151"/>
      <c r="SCZ120" s="151"/>
      <c r="SDA120" s="151"/>
      <c r="SDB120" s="151"/>
      <c r="SDC120" s="151"/>
      <c r="SDD120" s="151"/>
      <c r="SDE120" s="151"/>
      <c r="SDF120" s="151"/>
      <c r="SDG120" s="151"/>
      <c r="SDH120" s="151"/>
      <c r="SDI120" s="151"/>
      <c r="SDJ120" s="151"/>
      <c r="SDK120" s="151"/>
      <c r="SDL120" s="151"/>
      <c r="SDM120" s="151"/>
      <c r="SDN120" s="151"/>
      <c r="SDO120" s="151"/>
      <c r="SDP120" s="151"/>
      <c r="SDQ120" s="151"/>
      <c r="SDR120" s="151"/>
      <c r="SDS120" s="151"/>
      <c r="SDT120" s="151"/>
      <c r="SDU120" s="151"/>
      <c r="SDV120" s="151"/>
      <c r="SDW120" s="151"/>
      <c r="SDX120" s="151"/>
      <c r="SDY120" s="151"/>
      <c r="SDZ120" s="151"/>
      <c r="SEA120" s="151"/>
      <c r="SEB120" s="151"/>
      <c r="SEC120" s="151"/>
      <c r="SED120" s="151"/>
      <c r="SEE120" s="151"/>
      <c r="SEF120" s="151"/>
      <c r="SEG120" s="151"/>
      <c r="SEH120" s="151"/>
      <c r="SEI120" s="151"/>
      <c r="SEJ120" s="151"/>
      <c r="SEK120" s="151"/>
      <c r="SEL120" s="151"/>
      <c r="SEM120" s="151"/>
      <c r="SEN120" s="151"/>
      <c r="SEO120" s="151"/>
      <c r="SEP120" s="151"/>
      <c r="SEQ120" s="151"/>
      <c r="SER120" s="151"/>
      <c r="SES120" s="151"/>
      <c r="SET120" s="151"/>
      <c r="SEU120" s="151"/>
      <c r="SEV120" s="151"/>
      <c r="SEW120" s="151"/>
      <c r="SEX120" s="151"/>
      <c r="SEY120" s="151"/>
      <c r="SEZ120" s="151"/>
      <c r="SFA120" s="151"/>
      <c r="SFB120" s="151"/>
      <c r="SFC120" s="151"/>
      <c r="SFD120" s="151"/>
      <c r="SFE120" s="151"/>
      <c r="SFF120" s="151"/>
      <c r="SFG120" s="151"/>
      <c r="SFH120" s="151"/>
      <c r="SFI120" s="151"/>
      <c r="SFJ120" s="151"/>
      <c r="SFK120" s="151"/>
      <c r="SFL120" s="151"/>
      <c r="SFM120" s="151"/>
      <c r="SFN120" s="151"/>
      <c r="SFO120" s="151"/>
      <c r="SFP120" s="151"/>
      <c r="SFQ120" s="151"/>
      <c r="SFR120" s="151"/>
      <c r="SFS120" s="151"/>
      <c r="SFT120" s="151"/>
      <c r="SFU120" s="151"/>
      <c r="SFV120" s="151"/>
      <c r="SFW120" s="151"/>
      <c r="SFX120" s="151"/>
      <c r="SFY120" s="151"/>
      <c r="SFZ120" s="151"/>
      <c r="SGA120" s="151"/>
      <c r="SGB120" s="151"/>
      <c r="SGC120" s="151"/>
      <c r="SGD120" s="151"/>
      <c r="SGE120" s="151"/>
      <c r="SGF120" s="151"/>
      <c r="SGG120" s="151"/>
      <c r="SGH120" s="151"/>
      <c r="SGI120" s="151"/>
      <c r="SGJ120" s="151"/>
      <c r="SGK120" s="151"/>
      <c r="SGL120" s="151"/>
      <c r="SGM120" s="151"/>
      <c r="SGN120" s="151"/>
      <c r="SGO120" s="151"/>
      <c r="SGP120" s="151"/>
      <c r="SGQ120" s="151"/>
      <c r="SGR120" s="151"/>
      <c r="SGS120" s="151"/>
      <c r="SGT120" s="151"/>
      <c r="SGU120" s="151"/>
      <c r="SGV120" s="151"/>
      <c r="SGW120" s="151"/>
      <c r="SGX120" s="151"/>
      <c r="SGY120" s="151"/>
      <c r="SGZ120" s="151"/>
      <c r="SHA120" s="151"/>
      <c r="SHB120" s="151"/>
      <c r="SHC120" s="151"/>
      <c r="SHD120" s="151"/>
      <c r="SHE120" s="151"/>
      <c r="SHF120" s="151"/>
      <c r="SHG120" s="151"/>
      <c r="SHH120" s="151"/>
      <c r="SHI120" s="151"/>
      <c r="SHJ120" s="151"/>
      <c r="SHK120" s="151"/>
      <c r="SHL120" s="151"/>
      <c r="SHM120" s="151"/>
      <c r="SHN120" s="151"/>
      <c r="SHO120" s="151"/>
      <c r="SHP120" s="151"/>
      <c r="SHQ120" s="151"/>
      <c r="SHR120" s="151"/>
      <c r="SHS120" s="151"/>
      <c r="SHT120" s="151"/>
      <c r="SHU120" s="151"/>
      <c r="SHV120" s="151"/>
      <c r="SHW120" s="151"/>
      <c r="SHX120" s="151"/>
      <c r="SHY120" s="151"/>
      <c r="SHZ120" s="151"/>
      <c r="SIA120" s="151"/>
      <c r="SIB120" s="151"/>
      <c r="SIC120" s="151"/>
      <c r="SID120" s="151"/>
      <c r="SIE120" s="151"/>
      <c r="SIF120" s="151"/>
      <c r="SIG120" s="151"/>
      <c r="SIH120" s="151"/>
      <c r="SII120" s="151"/>
      <c r="SIJ120" s="151"/>
      <c r="SIK120" s="151"/>
      <c r="SIL120" s="151"/>
      <c r="SIM120" s="151"/>
      <c r="SIN120" s="151"/>
      <c r="SIO120" s="151"/>
      <c r="SIP120" s="151"/>
      <c r="SIQ120" s="151"/>
      <c r="SIR120" s="151"/>
      <c r="SIS120" s="151"/>
      <c r="SIT120" s="151"/>
      <c r="SIU120" s="151"/>
      <c r="SIV120" s="151"/>
      <c r="SIW120" s="151"/>
      <c r="SIX120" s="151"/>
      <c r="SIY120" s="151"/>
      <c r="SIZ120" s="151"/>
      <c r="SJA120" s="151"/>
      <c r="SJB120" s="151"/>
      <c r="SJC120" s="151"/>
      <c r="SJD120" s="151"/>
      <c r="SJE120" s="151"/>
      <c r="SJF120" s="151"/>
      <c r="SJG120" s="151"/>
      <c r="SJH120" s="151"/>
      <c r="SJI120" s="151"/>
      <c r="SJJ120" s="151"/>
      <c r="SJK120" s="151"/>
      <c r="SJL120" s="151"/>
      <c r="SJM120" s="151"/>
      <c r="SJN120" s="151"/>
      <c r="SJO120" s="151"/>
      <c r="SJP120" s="151"/>
      <c r="SJQ120" s="151"/>
      <c r="SJR120" s="151"/>
      <c r="SJS120" s="151"/>
      <c r="SJT120" s="151"/>
      <c r="SJU120" s="151"/>
      <c r="SJV120" s="151"/>
      <c r="SJW120" s="151"/>
      <c r="SJX120" s="151"/>
      <c r="SJY120" s="151"/>
      <c r="SJZ120" s="151"/>
      <c r="SKA120" s="151"/>
      <c r="SKB120" s="151"/>
      <c r="SKC120" s="151"/>
      <c r="SKD120" s="151"/>
      <c r="SKE120" s="151"/>
      <c r="SKF120" s="151"/>
      <c r="SKG120" s="151"/>
      <c r="SKH120" s="151"/>
      <c r="SKI120" s="151"/>
      <c r="SKJ120" s="151"/>
      <c r="SKK120" s="151"/>
      <c r="SKL120" s="151"/>
      <c r="SKM120" s="151"/>
      <c r="SKN120" s="151"/>
      <c r="SKO120" s="151"/>
      <c r="SKP120" s="151"/>
      <c r="SKQ120" s="151"/>
      <c r="SKR120" s="151"/>
      <c r="SKS120" s="151"/>
      <c r="SKT120" s="151"/>
      <c r="SKU120" s="151"/>
      <c r="SKV120" s="151"/>
      <c r="SKW120" s="151"/>
      <c r="SKX120" s="151"/>
      <c r="SKY120" s="151"/>
      <c r="SKZ120" s="151"/>
      <c r="SLA120" s="151"/>
      <c r="SLB120" s="151"/>
      <c r="SLC120" s="151"/>
      <c r="SLD120" s="151"/>
      <c r="SLE120" s="151"/>
      <c r="SLF120" s="151"/>
      <c r="SLG120" s="151"/>
      <c r="SLH120" s="151"/>
      <c r="SLI120" s="151"/>
      <c r="SLJ120" s="151"/>
      <c r="SLK120" s="151"/>
      <c r="SLL120" s="151"/>
      <c r="SLM120" s="151"/>
      <c r="SLN120" s="151"/>
      <c r="SLO120" s="151"/>
      <c r="SLP120" s="151"/>
      <c r="SLQ120" s="151"/>
      <c r="SLR120" s="151"/>
      <c r="SLS120" s="151"/>
      <c r="SLT120" s="151"/>
      <c r="SLU120" s="151"/>
      <c r="SLV120" s="151"/>
      <c r="SLW120" s="151"/>
      <c r="SLX120" s="151"/>
      <c r="SLY120" s="151"/>
      <c r="SLZ120" s="151"/>
      <c r="SMA120" s="151"/>
      <c r="SMB120" s="151"/>
      <c r="SMC120" s="151"/>
      <c r="SMD120" s="151"/>
      <c r="SME120" s="151"/>
      <c r="SMF120" s="151"/>
      <c r="SMG120" s="151"/>
      <c r="SMH120" s="151"/>
      <c r="SMI120" s="151"/>
      <c r="SMJ120" s="151"/>
      <c r="SMK120" s="151"/>
      <c r="SML120" s="151"/>
      <c r="SMM120" s="151"/>
      <c r="SMN120" s="151"/>
      <c r="SMO120" s="151"/>
      <c r="SMP120" s="151"/>
      <c r="SMQ120" s="151"/>
      <c r="SMR120" s="151"/>
      <c r="SMS120" s="151"/>
      <c r="SMT120" s="151"/>
      <c r="SMU120" s="151"/>
      <c r="SMV120" s="151"/>
      <c r="SMW120" s="151"/>
      <c r="SMX120" s="151"/>
      <c r="SMY120" s="151"/>
      <c r="SMZ120" s="151"/>
      <c r="SNA120" s="151"/>
      <c r="SNB120" s="151"/>
      <c r="SNC120" s="151"/>
      <c r="SND120" s="151"/>
      <c r="SNE120" s="151"/>
      <c r="SNF120" s="151"/>
      <c r="SNG120" s="151"/>
      <c r="SNH120" s="151"/>
      <c r="SNI120" s="151"/>
      <c r="SNJ120" s="151"/>
      <c r="SNK120" s="151"/>
      <c r="SNL120" s="151"/>
      <c r="SNM120" s="151"/>
      <c r="SNN120" s="151"/>
      <c r="SNO120" s="151"/>
      <c r="SNP120" s="151"/>
      <c r="SNQ120" s="151"/>
      <c r="SNR120" s="151"/>
      <c r="SNS120" s="151"/>
      <c r="SNT120" s="151"/>
      <c r="SNU120" s="151"/>
      <c r="SNV120" s="151"/>
      <c r="SNW120" s="151"/>
      <c r="SNX120" s="151"/>
      <c r="SNY120" s="151"/>
      <c r="SNZ120" s="151"/>
      <c r="SOA120" s="151"/>
      <c r="SOB120" s="151"/>
      <c r="SOC120" s="151"/>
      <c r="SOD120" s="151"/>
      <c r="SOE120" s="151"/>
      <c r="SOF120" s="151"/>
      <c r="SOG120" s="151"/>
      <c r="SOH120" s="151"/>
      <c r="SOI120" s="151"/>
      <c r="SOJ120" s="151"/>
      <c r="SOK120" s="151"/>
      <c r="SOL120" s="151"/>
      <c r="SOM120" s="151"/>
      <c r="SON120" s="151"/>
      <c r="SOO120" s="151"/>
      <c r="SOP120" s="151"/>
      <c r="SOQ120" s="151"/>
      <c r="SOR120" s="151"/>
      <c r="SOS120" s="151"/>
      <c r="SOT120" s="151"/>
      <c r="SOU120" s="151"/>
      <c r="SOV120" s="151"/>
      <c r="SOW120" s="151"/>
      <c r="SOX120" s="151"/>
      <c r="SOY120" s="151"/>
      <c r="SOZ120" s="151"/>
      <c r="SPA120" s="151"/>
      <c r="SPB120" s="151"/>
      <c r="SPC120" s="151"/>
      <c r="SPD120" s="151"/>
      <c r="SPE120" s="151"/>
      <c r="SPF120" s="151"/>
      <c r="SPG120" s="151"/>
      <c r="SPH120" s="151"/>
      <c r="SPI120" s="151"/>
      <c r="SPJ120" s="151"/>
      <c r="SPK120" s="151"/>
      <c r="SPL120" s="151"/>
      <c r="SPM120" s="151"/>
      <c r="SPN120" s="151"/>
      <c r="SPO120" s="151"/>
      <c r="SPP120" s="151"/>
      <c r="SPQ120" s="151"/>
      <c r="SPR120" s="151"/>
      <c r="SPS120" s="151"/>
      <c r="SPT120" s="151"/>
      <c r="SPU120" s="151"/>
      <c r="SPV120" s="151"/>
      <c r="SPW120" s="151"/>
      <c r="SPX120" s="151"/>
      <c r="SPY120" s="151"/>
      <c r="SPZ120" s="151"/>
      <c r="SQA120" s="151"/>
      <c r="SQB120" s="151"/>
      <c r="SQC120" s="151"/>
      <c r="SQD120" s="151"/>
      <c r="SQE120" s="151"/>
      <c r="SQF120" s="151"/>
      <c r="SQG120" s="151"/>
      <c r="SQH120" s="151"/>
      <c r="SQI120" s="151"/>
      <c r="SQJ120" s="151"/>
      <c r="SQK120" s="151"/>
      <c r="SQL120" s="151"/>
      <c r="SQM120" s="151"/>
      <c r="SQN120" s="151"/>
      <c r="SQO120" s="151"/>
      <c r="SQP120" s="151"/>
      <c r="SQQ120" s="151"/>
      <c r="SQR120" s="151"/>
      <c r="SQS120" s="151"/>
      <c r="SQT120" s="151"/>
      <c r="SQU120" s="151"/>
      <c r="SQV120" s="151"/>
      <c r="SQW120" s="151"/>
      <c r="SQX120" s="151"/>
      <c r="SQY120" s="151"/>
      <c r="SQZ120" s="151"/>
      <c r="SRA120" s="151"/>
      <c r="SRB120" s="151"/>
      <c r="SRC120" s="151"/>
      <c r="SRD120" s="151"/>
      <c r="SRE120" s="151"/>
      <c r="SRF120" s="151"/>
      <c r="SRG120" s="151"/>
      <c r="SRH120" s="151"/>
      <c r="SRI120" s="151"/>
      <c r="SRJ120" s="151"/>
      <c r="SRK120" s="151"/>
      <c r="SRL120" s="151"/>
      <c r="SRM120" s="151"/>
      <c r="SRN120" s="151"/>
      <c r="SRO120" s="151"/>
      <c r="SRP120" s="151"/>
      <c r="SRQ120" s="151"/>
      <c r="SRR120" s="151"/>
      <c r="SRS120" s="151"/>
      <c r="SRT120" s="151"/>
      <c r="SRU120" s="151"/>
      <c r="SRV120" s="151"/>
      <c r="SRW120" s="151"/>
      <c r="SRX120" s="151"/>
      <c r="SRY120" s="151"/>
      <c r="SRZ120" s="151"/>
      <c r="SSA120" s="151"/>
      <c r="SSB120" s="151"/>
      <c r="SSC120" s="151"/>
      <c r="SSD120" s="151"/>
      <c r="SSE120" s="151"/>
      <c r="SSF120" s="151"/>
      <c r="SSG120" s="151"/>
      <c r="SSH120" s="151"/>
      <c r="SSI120" s="151"/>
      <c r="SSJ120" s="151"/>
      <c r="SSK120" s="151"/>
      <c r="SSL120" s="151"/>
      <c r="SSM120" s="151"/>
      <c r="SSN120" s="151"/>
      <c r="SSO120" s="151"/>
      <c r="SSP120" s="151"/>
      <c r="SSQ120" s="151"/>
      <c r="SSR120" s="151"/>
      <c r="SSS120" s="151"/>
      <c r="SST120" s="151"/>
      <c r="SSU120" s="151"/>
      <c r="SSV120" s="151"/>
      <c r="SSW120" s="151"/>
      <c r="SSX120" s="151"/>
      <c r="SSY120" s="151"/>
      <c r="SSZ120" s="151"/>
      <c r="STA120" s="151"/>
      <c r="STB120" s="151"/>
      <c r="STC120" s="151"/>
      <c r="STD120" s="151"/>
      <c r="STE120" s="151"/>
      <c r="STF120" s="151"/>
      <c r="STG120" s="151"/>
      <c r="STH120" s="151"/>
      <c r="STI120" s="151"/>
      <c r="STJ120" s="151"/>
      <c r="STK120" s="151"/>
      <c r="STL120" s="151"/>
      <c r="STM120" s="151"/>
      <c r="STN120" s="151"/>
      <c r="STO120" s="151"/>
      <c r="STP120" s="151"/>
      <c r="STQ120" s="151"/>
      <c r="STR120" s="151"/>
      <c r="STS120" s="151"/>
      <c r="STT120" s="151"/>
      <c r="STU120" s="151"/>
      <c r="STV120" s="151"/>
      <c r="STW120" s="151"/>
      <c r="STX120" s="151"/>
      <c r="STY120" s="151"/>
      <c r="STZ120" s="151"/>
      <c r="SUA120" s="151"/>
      <c r="SUB120" s="151"/>
      <c r="SUC120" s="151"/>
      <c r="SUD120" s="151"/>
      <c r="SUE120" s="151"/>
      <c r="SUF120" s="151"/>
      <c r="SUG120" s="151"/>
      <c r="SUH120" s="151"/>
      <c r="SUI120" s="151"/>
      <c r="SUJ120" s="151"/>
      <c r="SUK120" s="151"/>
      <c r="SUL120" s="151"/>
      <c r="SUM120" s="151"/>
      <c r="SUN120" s="151"/>
      <c r="SUO120" s="151"/>
      <c r="SUP120" s="151"/>
      <c r="SUQ120" s="151"/>
      <c r="SUR120" s="151"/>
      <c r="SUS120" s="151"/>
      <c r="SUT120" s="151"/>
      <c r="SUU120" s="151"/>
      <c r="SUV120" s="151"/>
      <c r="SUW120" s="151"/>
      <c r="SUX120" s="151"/>
      <c r="SUY120" s="151"/>
      <c r="SUZ120" s="151"/>
      <c r="SVA120" s="151"/>
      <c r="SVB120" s="151"/>
      <c r="SVC120" s="151"/>
      <c r="SVD120" s="151"/>
      <c r="SVE120" s="151"/>
      <c r="SVF120" s="151"/>
      <c r="SVG120" s="151"/>
      <c r="SVH120" s="151"/>
      <c r="SVI120" s="151"/>
      <c r="SVJ120" s="151"/>
      <c r="SVK120" s="151"/>
      <c r="SVL120" s="151"/>
      <c r="SVM120" s="151"/>
      <c r="SVN120" s="151"/>
      <c r="SVO120" s="151"/>
      <c r="SVP120" s="151"/>
      <c r="SVQ120" s="151"/>
      <c r="SVR120" s="151"/>
      <c r="SVS120" s="151"/>
      <c r="SVT120" s="151"/>
      <c r="SVU120" s="151"/>
      <c r="SVV120" s="151"/>
      <c r="SVW120" s="151"/>
      <c r="SVX120" s="151"/>
      <c r="SVY120" s="151"/>
      <c r="SVZ120" s="151"/>
      <c r="SWA120" s="151"/>
      <c r="SWB120" s="151"/>
      <c r="SWC120" s="151"/>
      <c r="SWD120" s="151"/>
      <c r="SWE120" s="151"/>
      <c r="SWF120" s="151"/>
      <c r="SWG120" s="151"/>
      <c r="SWH120" s="151"/>
      <c r="SWI120" s="151"/>
      <c r="SWJ120" s="151"/>
      <c r="SWK120" s="151"/>
      <c r="SWL120" s="151"/>
      <c r="SWM120" s="151"/>
      <c r="SWN120" s="151"/>
      <c r="SWO120" s="151"/>
      <c r="SWP120" s="151"/>
      <c r="SWQ120" s="151"/>
      <c r="SWR120" s="151"/>
      <c r="SWS120" s="151"/>
      <c r="SWT120" s="151"/>
      <c r="SWU120" s="151"/>
      <c r="SWV120" s="151"/>
      <c r="SWW120" s="151"/>
      <c r="SWX120" s="151"/>
      <c r="SWY120" s="151"/>
      <c r="SWZ120" s="151"/>
      <c r="SXA120" s="151"/>
      <c r="SXB120" s="151"/>
      <c r="SXC120" s="151"/>
      <c r="SXD120" s="151"/>
      <c r="SXE120" s="151"/>
      <c r="SXF120" s="151"/>
      <c r="SXG120" s="151"/>
      <c r="SXH120" s="151"/>
      <c r="SXI120" s="151"/>
      <c r="SXJ120" s="151"/>
      <c r="SXK120" s="151"/>
      <c r="SXL120" s="151"/>
      <c r="SXM120" s="151"/>
      <c r="SXN120" s="151"/>
      <c r="SXO120" s="151"/>
      <c r="SXP120" s="151"/>
      <c r="SXQ120" s="151"/>
      <c r="SXR120" s="151"/>
      <c r="SXS120" s="151"/>
      <c r="SXT120" s="151"/>
      <c r="SXU120" s="151"/>
      <c r="SXV120" s="151"/>
      <c r="SXW120" s="151"/>
      <c r="SXX120" s="151"/>
      <c r="SXY120" s="151"/>
      <c r="SXZ120" s="151"/>
      <c r="SYA120" s="151"/>
      <c r="SYB120" s="151"/>
      <c r="SYC120" s="151"/>
      <c r="SYD120" s="151"/>
      <c r="SYE120" s="151"/>
      <c r="SYF120" s="151"/>
      <c r="SYG120" s="151"/>
      <c r="SYH120" s="151"/>
      <c r="SYI120" s="151"/>
      <c r="SYJ120" s="151"/>
      <c r="SYK120" s="151"/>
      <c r="SYL120" s="151"/>
      <c r="SYM120" s="151"/>
      <c r="SYN120" s="151"/>
      <c r="SYO120" s="151"/>
      <c r="SYP120" s="151"/>
      <c r="SYQ120" s="151"/>
      <c r="SYR120" s="151"/>
      <c r="SYS120" s="151"/>
      <c r="SYT120" s="151"/>
      <c r="SYU120" s="151"/>
      <c r="SYV120" s="151"/>
      <c r="SYW120" s="151"/>
      <c r="SYX120" s="151"/>
      <c r="SYY120" s="151"/>
      <c r="SYZ120" s="151"/>
      <c r="SZA120" s="151"/>
      <c r="SZB120" s="151"/>
      <c r="SZC120" s="151"/>
      <c r="SZD120" s="151"/>
      <c r="SZE120" s="151"/>
      <c r="SZF120" s="151"/>
      <c r="SZG120" s="151"/>
      <c r="SZH120" s="151"/>
      <c r="SZI120" s="151"/>
      <c r="SZJ120" s="151"/>
      <c r="SZK120" s="151"/>
      <c r="SZL120" s="151"/>
      <c r="SZM120" s="151"/>
      <c r="SZN120" s="151"/>
      <c r="SZO120" s="151"/>
      <c r="SZP120" s="151"/>
      <c r="SZQ120" s="151"/>
      <c r="SZR120" s="151"/>
      <c r="SZS120" s="151"/>
      <c r="SZT120" s="151"/>
      <c r="SZU120" s="151"/>
      <c r="SZV120" s="151"/>
      <c r="SZW120" s="151"/>
      <c r="SZX120" s="151"/>
      <c r="SZY120" s="151"/>
      <c r="SZZ120" s="151"/>
      <c r="TAA120" s="151"/>
      <c r="TAB120" s="151"/>
      <c r="TAC120" s="151"/>
      <c r="TAD120" s="151"/>
      <c r="TAE120" s="151"/>
      <c r="TAF120" s="151"/>
      <c r="TAG120" s="151"/>
      <c r="TAH120" s="151"/>
      <c r="TAI120" s="151"/>
      <c r="TAJ120" s="151"/>
      <c r="TAK120" s="151"/>
      <c r="TAL120" s="151"/>
      <c r="TAM120" s="151"/>
      <c r="TAN120" s="151"/>
      <c r="TAO120" s="151"/>
      <c r="TAP120" s="151"/>
      <c r="TAQ120" s="151"/>
      <c r="TAR120" s="151"/>
      <c r="TAS120" s="151"/>
      <c r="TAT120" s="151"/>
      <c r="TAU120" s="151"/>
      <c r="TAV120" s="151"/>
      <c r="TAW120" s="151"/>
      <c r="TAX120" s="151"/>
      <c r="TAY120" s="151"/>
      <c r="TAZ120" s="151"/>
      <c r="TBA120" s="151"/>
      <c r="TBB120" s="151"/>
      <c r="TBC120" s="151"/>
      <c r="TBD120" s="151"/>
      <c r="TBE120" s="151"/>
      <c r="TBF120" s="151"/>
      <c r="TBG120" s="151"/>
      <c r="TBH120" s="151"/>
      <c r="TBI120" s="151"/>
      <c r="TBJ120" s="151"/>
      <c r="TBK120" s="151"/>
      <c r="TBL120" s="151"/>
      <c r="TBM120" s="151"/>
      <c r="TBN120" s="151"/>
      <c r="TBO120" s="151"/>
      <c r="TBP120" s="151"/>
      <c r="TBQ120" s="151"/>
      <c r="TBR120" s="151"/>
      <c r="TBS120" s="151"/>
      <c r="TBT120" s="151"/>
      <c r="TBU120" s="151"/>
      <c r="TBV120" s="151"/>
      <c r="TBW120" s="151"/>
      <c r="TBX120" s="151"/>
      <c r="TBY120" s="151"/>
      <c r="TBZ120" s="151"/>
      <c r="TCA120" s="151"/>
      <c r="TCB120" s="151"/>
      <c r="TCC120" s="151"/>
      <c r="TCD120" s="151"/>
      <c r="TCE120" s="151"/>
      <c r="TCF120" s="151"/>
      <c r="TCG120" s="151"/>
      <c r="TCH120" s="151"/>
      <c r="TCI120" s="151"/>
      <c r="TCJ120" s="151"/>
      <c r="TCK120" s="151"/>
      <c r="TCL120" s="151"/>
      <c r="TCM120" s="151"/>
      <c r="TCN120" s="151"/>
      <c r="TCO120" s="151"/>
      <c r="TCP120" s="151"/>
      <c r="TCQ120" s="151"/>
      <c r="TCR120" s="151"/>
      <c r="TCS120" s="151"/>
      <c r="TCT120" s="151"/>
      <c r="TCU120" s="151"/>
      <c r="TCV120" s="151"/>
      <c r="TCW120" s="151"/>
      <c r="TCX120" s="151"/>
      <c r="TCY120" s="151"/>
      <c r="TCZ120" s="151"/>
      <c r="TDA120" s="151"/>
      <c r="TDB120" s="151"/>
      <c r="TDC120" s="151"/>
      <c r="TDD120" s="151"/>
      <c r="TDE120" s="151"/>
      <c r="TDF120" s="151"/>
      <c r="TDG120" s="151"/>
      <c r="TDH120" s="151"/>
      <c r="TDI120" s="151"/>
      <c r="TDJ120" s="151"/>
      <c r="TDK120" s="151"/>
      <c r="TDL120" s="151"/>
      <c r="TDM120" s="151"/>
      <c r="TDN120" s="151"/>
      <c r="TDO120" s="151"/>
      <c r="TDP120" s="151"/>
      <c r="TDQ120" s="151"/>
      <c r="TDR120" s="151"/>
      <c r="TDS120" s="151"/>
      <c r="TDT120" s="151"/>
      <c r="TDU120" s="151"/>
      <c r="TDV120" s="151"/>
      <c r="TDW120" s="151"/>
      <c r="TDX120" s="151"/>
      <c r="TDY120" s="151"/>
      <c r="TDZ120" s="151"/>
      <c r="TEA120" s="151"/>
      <c r="TEB120" s="151"/>
      <c r="TEC120" s="151"/>
      <c r="TED120" s="151"/>
      <c r="TEE120" s="151"/>
      <c r="TEF120" s="151"/>
      <c r="TEG120" s="151"/>
      <c r="TEH120" s="151"/>
      <c r="TEI120" s="151"/>
      <c r="TEJ120" s="151"/>
      <c r="TEK120" s="151"/>
      <c r="TEL120" s="151"/>
      <c r="TEM120" s="151"/>
      <c r="TEN120" s="151"/>
      <c r="TEO120" s="151"/>
      <c r="TEP120" s="151"/>
      <c r="TEQ120" s="151"/>
      <c r="TER120" s="151"/>
      <c r="TES120" s="151"/>
      <c r="TET120" s="151"/>
      <c r="TEU120" s="151"/>
      <c r="TEV120" s="151"/>
      <c r="TEW120" s="151"/>
      <c r="TEX120" s="151"/>
      <c r="TEY120" s="151"/>
      <c r="TEZ120" s="151"/>
      <c r="TFA120" s="151"/>
      <c r="TFB120" s="151"/>
      <c r="TFC120" s="151"/>
      <c r="TFD120" s="151"/>
      <c r="TFE120" s="151"/>
      <c r="TFF120" s="151"/>
      <c r="TFG120" s="151"/>
      <c r="TFH120" s="151"/>
      <c r="TFI120" s="151"/>
      <c r="TFJ120" s="151"/>
      <c r="TFK120" s="151"/>
      <c r="TFL120" s="151"/>
      <c r="TFM120" s="151"/>
      <c r="TFN120" s="151"/>
      <c r="TFO120" s="151"/>
      <c r="TFP120" s="151"/>
      <c r="TFQ120" s="151"/>
      <c r="TFR120" s="151"/>
      <c r="TFS120" s="151"/>
      <c r="TFT120" s="151"/>
      <c r="TFU120" s="151"/>
      <c r="TFV120" s="151"/>
      <c r="TFW120" s="151"/>
      <c r="TFX120" s="151"/>
      <c r="TFY120" s="151"/>
      <c r="TFZ120" s="151"/>
      <c r="TGA120" s="151"/>
      <c r="TGB120" s="151"/>
      <c r="TGC120" s="151"/>
      <c r="TGD120" s="151"/>
      <c r="TGE120" s="151"/>
      <c r="TGF120" s="151"/>
      <c r="TGG120" s="151"/>
      <c r="TGH120" s="151"/>
      <c r="TGI120" s="151"/>
      <c r="TGJ120" s="151"/>
      <c r="TGK120" s="151"/>
      <c r="TGL120" s="151"/>
      <c r="TGM120" s="151"/>
      <c r="TGN120" s="151"/>
      <c r="TGO120" s="151"/>
      <c r="TGP120" s="151"/>
      <c r="TGQ120" s="151"/>
      <c r="TGR120" s="151"/>
      <c r="TGS120" s="151"/>
      <c r="TGT120" s="151"/>
      <c r="TGU120" s="151"/>
      <c r="TGV120" s="151"/>
      <c r="TGW120" s="151"/>
      <c r="TGX120" s="151"/>
      <c r="TGY120" s="151"/>
      <c r="TGZ120" s="151"/>
      <c r="THA120" s="151"/>
      <c r="THB120" s="151"/>
      <c r="THC120" s="151"/>
      <c r="THD120" s="151"/>
      <c r="THE120" s="151"/>
      <c r="THF120" s="151"/>
      <c r="THG120" s="151"/>
      <c r="THH120" s="151"/>
      <c r="THI120" s="151"/>
      <c r="THJ120" s="151"/>
      <c r="THK120" s="151"/>
      <c r="THL120" s="151"/>
      <c r="THM120" s="151"/>
      <c r="THN120" s="151"/>
      <c r="THO120" s="151"/>
      <c r="THP120" s="151"/>
      <c r="THQ120" s="151"/>
      <c r="THR120" s="151"/>
      <c r="THS120" s="151"/>
      <c r="THT120" s="151"/>
      <c r="THU120" s="151"/>
      <c r="THV120" s="151"/>
      <c r="THW120" s="151"/>
      <c r="THX120" s="151"/>
      <c r="THY120" s="151"/>
      <c r="THZ120" s="151"/>
      <c r="TIA120" s="151"/>
      <c r="TIB120" s="151"/>
      <c r="TIC120" s="151"/>
      <c r="TID120" s="151"/>
      <c r="TIE120" s="151"/>
      <c r="TIF120" s="151"/>
      <c r="TIG120" s="151"/>
      <c r="TIH120" s="151"/>
      <c r="TII120" s="151"/>
      <c r="TIJ120" s="151"/>
      <c r="TIK120" s="151"/>
      <c r="TIL120" s="151"/>
      <c r="TIM120" s="151"/>
      <c r="TIN120" s="151"/>
      <c r="TIO120" s="151"/>
      <c r="TIP120" s="151"/>
      <c r="TIQ120" s="151"/>
      <c r="TIR120" s="151"/>
      <c r="TIS120" s="151"/>
      <c r="TIT120" s="151"/>
      <c r="TIU120" s="151"/>
      <c r="TIV120" s="151"/>
      <c r="TIW120" s="151"/>
      <c r="TIX120" s="151"/>
      <c r="TIY120" s="151"/>
      <c r="TIZ120" s="151"/>
      <c r="TJA120" s="151"/>
      <c r="TJB120" s="151"/>
      <c r="TJC120" s="151"/>
      <c r="TJD120" s="151"/>
      <c r="TJE120" s="151"/>
      <c r="TJF120" s="151"/>
      <c r="TJG120" s="151"/>
      <c r="TJH120" s="151"/>
      <c r="TJI120" s="151"/>
      <c r="TJJ120" s="151"/>
      <c r="TJK120" s="151"/>
      <c r="TJL120" s="151"/>
      <c r="TJM120" s="151"/>
      <c r="TJN120" s="151"/>
      <c r="TJO120" s="151"/>
      <c r="TJP120" s="151"/>
      <c r="TJQ120" s="151"/>
      <c r="TJR120" s="151"/>
      <c r="TJS120" s="151"/>
      <c r="TJT120" s="151"/>
      <c r="TJU120" s="151"/>
      <c r="TJV120" s="151"/>
      <c r="TJW120" s="151"/>
      <c r="TJX120" s="151"/>
      <c r="TJY120" s="151"/>
      <c r="TJZ120" s="151"/>
      <c r="TKA120" s="151"/>
      <c r="TKB120" s="151"/>
      <c r="TKC120" s="151"/>
      <c r="TKD120" s="151"/>
      <c r="TKE120" s="151"/>
      <c r="TKF120" s="151"/>
      <c r="TKG120" s="151"/>
      <c r="TKH120" s="151"/>
      <c r="TKI120" s="151"/>
      <c r="TKJ120" s="151"/>
      <c r="TKK120" s="151"/>
      <c r="TKL120" s="151"/>
      <c r="TKM120" s="151"/>
      <c r="TKN120" s="151"/>
      <c r="TKO120" s="151"/>
      <c r="TKP120" s="151"/>
      <c r="TKQ120" s="151"/>
      <c r="TKR120" s="151"/>
      <c r="TKS120" s="151"/>
      <c r="TKT120" s="151"/>
      <c r="TKU120" s="151"/>
      <c r="TKV120" s="151"/>
      <c r="TKW120" s="151"/>
      <c r="TKX120" s="151"/>
      <c r="TKY120" s="151"/>
      <c r="TKZ120" s="151"/>
      <c r="TLA120" s="151"/>
      <c r="TLB120" s="151"/>
      <c r="TLC120" s="151"/>
      <c r="TLD120" s="151"/>
      <c r="TLE120" s="151"/>
      <c r="TLF120" s="151"/>
      <c r="TLG120" s="151"/>
      <c r="TLH120" s="151"/>
      <c r="TLI120" s="151"/>
      <c r="TLJ120" s="151"/>
      <c r="TLK120" s="151"/>
      <c r="TLL120" s="151"/>
      <c r="TLM120" s="151"/>
      <c r="TLN120" s="151"/>
      <c r="TLO120" s="151"/>
      <c r="TLP120" s="151"/>
      <c r="TLQ120" s="151"/>
      <c r="TLR120" s="151"/>
      <c r="TLS120" s="151"/>
      <c r="TLT120" s="151"/>
      <c r="TLU120" s="151"/>
      <c r="TLV120" s="151"/>
      <c r="TLW120" s="151"/>
      <c r="TLX120" s="151"/>
      <c r="TLY120" s="151"/>
      <c r="TLZ120" s="151"/>
      <c r="TMA120" s="151"/>
      <c r="TMB120" s="151"/>
      <c r="TMC120" s="151"/>
      <c r="TMD120" s="151"/>
      <c r="TME120" s="151"/>
      <c r="TMF120" s="151"/>
      <c r="TMG120" s="151"/>
      <c r="TMH120" s="151"/>
      <c r="TMI120" s="151"/>
      <c r="TMJ120" s="151"/>
      <c r="TMK120" s="151"/>
      <c r="TML120" s="151"/>
      <c r="TMM120" s="151"/>
      <c r="TMN120" s="151"/>
      <c r="TMO120" s="151"/>
      <c r="TMP120" s="151"/>
      <c r="TMQ120" s="151"/>
      <c r="TMR120" s="151"/>
      <c r="TMS120" s="151"/>
      <c r="TMT120" s="151"/>
      <c r="TMU120" s="151"/>
      <c r="TMV120" s="151"/>
      <c r="TMW120" s="151"/>
      <c r="TMX120" s="151"/>
      <c r="TMY120" s="151"/>
      <c r="TMZ120" s="151"/>
      <c r="TNA120" s="151"/>
      <c r="TNB120" s="151"/>
      <c r="TNC120" s="151"/>
      <c r="TND120" s="151"/>
      <c r="TNE120" s="151"/>
      <c r="TNF120" s="151"/>
      <c r="TNG120" s="151"/>
      <c r="TNH120" s="151"/>
      <c r="TNI120" s="151"/>
      <c r="TNJ120" s="151"/>
      <c r="TNK120" s="151"/>
      <c r="TNL120" s="151"/>
      <c r="TNM120" s="151"/>
      <c r="TNN120" s="151"/>
      <c r="TNO120" s="151"/>
      <c r="TNP120" s="151"/>
      <c r="TNQ120" s="151"/>
      <c r="TNR120" s="151"/>
      <c r="TNS120" s="151"/>
      <c r="TNT120" s="151"/>
      <c r="TNU120" s="151"/>
      <c r="TNV120" s="151"/>
      <c r="TNW120" s="151"/>
      <c r="TNX120" s="151"/>
      <c r="TNY120" s="151"/>
      <c r="TNZ120" s="151"/>
      <c r="TOA120" s="151"/>
      <c r="TOB120" s="151"/>
      <c r="TOC120" s="151"/>
      <c r="TOD120" s="151"/>
      <c r="TOE120" s="151"/>
      <c r="TOF120" s="151"/>
      <c r="TOG120" s="151"/>
      <c r="TOH120" s="151"/>
      <c r="TOI120" s="151"/>
      <c r="TOJ120" s="151"/>
      <c r="TOK120" s="151"/>
      <c r="TOL120" s="151"/>
      <c r="TOM120" s="151"/>
      <c r="TON120" s="151"/>
      <c r="TOO120" s="151"/>
      <c r="TOP120" s="151"/>
      <c r="TOQ120" s="151"/>
      <c r="TOR120" s="151"/>
      <c r="TOS120" s="151"/>
      <c r="TOT120" s="151"/>
      <c r="TOU120" s="151"/>
      <c r="TOV120" s="151"/>
      <c r="TOW120" s="151"/>
      <c r="TOX120" s="151"/>
      <c r="TOY120" s="151"/>
      <c r="TOZ120" s="151"/>
      <c r="TPA120" s="151"/>
      <c r="TPB120" s="151"/>
      <c r="TPC120" s="151"/>
      <c r="TPD120" s="151"/>
      <c r="TPE120" s="151"/>
      <c r="TPF120" s="151"/>
      <c r="TPG120" s="151"/>
      <c r="TPH120" s="151"/>
      <c r="TPI120" s="151"/>
      <c r="TPJ120" s="151"/>
      <c r="TPK120" s="151"/>
      <c r="TPL120" s="151"/>
      <c r="TPM120" s="151"/>
      <c r="TPN120" s="151"/>
      <c r="TPO120" s="151"/>
      <c r="TPP120" s="151"/>
      <c r="TPQ120" s="151"/>
      <c r="TPR120" s="151"/>
      <c r="TPS120" s="151"/>
      <c r="TPT120" s="151"/>
      <c r="TPU120" s="151"/>
      <c r="TPV120" s="151"/>
      <c r="TPW120" s="151"/>
      <c r="TPX120" s="151"/>
      <c r="TPY120" s="151"/>
      <c r="TPZ120" s="151"/>
      <c r="TQA120" s="151"/>
      <c r="TQB120" s="151"/>
      <c r="TQC120" s="151"/>
      <c r="TQD120" s="151"/>
      <c r="TQE120" s="151"/>
      <c r="TQF120" s="151"/>
      <c r="TQG120" s="151"/>
      <c r="TQH120" s="151"/>
      <c r="TQI120" s="151"/>
      <c r="TQJ120" s="151"/>
      <c r="TQK120" s="151"/>
      <c r="TQL120" s="151"/>
      <c r="TQM120" s="151"/>
      <c r="TQN120" s="151"/>
      <c r="TQO120" s="151"/>
      <c r="TQP120" s="151"/>
      <c r="TQQ120" s="151"/>
      <c r="TQR120" s="151"/>
      <c r="TQS120" s="151"/>
      <c r="TQT120" s="151"/>
      <c r="TQU120" s="151"/>
      <c r="TQV120" s="151"/>
      <c r="TQW120" s="151"/>
      <c r="TQX120" s="151"/>
      <c r="TQY120" s="151"/>
      <c r="TQZ120" s="151"/>
      <c r="TRA120" s="151"/>
      <c r="TRB120" s="151"/>
      <c r="TRC120" s="151"/>
      <c r="TRD120" s="151"/>
      <c r="TRE120" s="151"/>
      <c r="TRF120" s="151"/>
      <c r="TRG120" s="151"/>
      <c r="TRH120" s="151"/>
      <c r="TRI120" s="151"/>
      <c r="TRJ120" s="151"/>
      <c r="TRK120" s="151"/>
      <c r="TRL120" s="151"/>
      <c r="TRM120" s="151"/>
      <c r="TRN120" s="151"/>
      <c r="TRO120" s="151"/>
      <c r="TRP120" s="151"/>
      <c r="TRQ120" s="151"/>
      <c r="TRR120" s="151"/>
      <c r="TRS120" s="151"/>
      <c r="TRT120" s="151"/>
      <c r="TRU120" s="151"/>
      <c r="TRV120" s="151"/>
      <c r="TRW120" s="151"/>
      <c r="TRX120" s="151"/>
      <c r="TRY120" s="151"/>
      <c r="TRZ120" s="151"/>
      <c r="TSA120" s="151"/>
      <c r="TSB120" s="151"/>
      <c r="TSC120" s="151"/>
      <c r="TSD120" s="151"/>
      <c r="TSE120" s="151"/>
      <c r="TSF120" s="151"/>
      <c r="TSG120" s="151"/>
      <c r="TSH120" s="151"/>
      <c r="TSI120" s="151"/>
      <c r="TSJ120" s="151"/>
      <c r="TSK120" s="151"/>
      <c r="TSL120" s="151"/>
      <c r="TSM120" s="151"/>
      <c r="TSN120" s="151"/>
      <c r="TSO120" s="151"/>
      <c r="TSP120" s="151"/>
      <c r="TSQ120" s="151"/>
      <c r="TSR120" s="151"/>
      <c r="TSS120" s="151"/>
      <c r="TST120" s="151"/>
      <c r="TSU120" s="151"/>
      <c r="TSV120" s="151"/>
      <c r="TSW120" s="151"/>
      <c r="TSX120" s="151"/>
      <c r="TSY120" s="151"/>
      <c r="TSZ120" s="151"/>
      <c r="TTA120" s="151"/>
      <c r="TTB120" s="151"/>
      <c r="TTC120" s="151"/>
      <c r="TTD120" s="151"/>
      <c r="TTE120" s="151"/>
      <c r="TTF120" s="151"/>
      <c r="TTG120" s="151"/>
      <c r="TTH120" s="151"/>
      <c r="TTI120" s="151"/>
      <c r="TTJ120" s="151"/>
      <c r="TTK120" s="151"/>
      <c r="TTL120" s="151"/>
      <c r="TTM120" s="151"/>
      <c r="TTN120" s="151"/>
      <c r="TTO120" s="151"/>
      <c r="TTP120" s="151"/>
      <c r="TTQ120" s="151"/>
      <c r="TTR120" s="151"/>
      <c r="TTS120" s="151"/>
      <c r="TTT120" s="151"/>
      <c r="TTU120" s="151"/>
      <c r="TTV120" s="151"/>
      <c r="TTW120" s="151"/>
      <c r="TTX120" s="151"/>
      <c r="TTY120" s="151"/>
      <c r="TTZ120" s="151"/>
      <c r="TUA120" s="151"/>
      <c r="TUB120" s="151"/>
      <c r="TUC120" s="151"/>
      <c r="TUD120" s="151"/>
      <c r="TUE120" s="151"/>
      <c r="TUF120" s="151"/>
      <c r="TUG120" s="151"/>
      <c r="TUH120" s="151"/>
      <c r="TUI120" s="151"/>
      <c r="TUJ120" s="151"/>
      <c r="TUK120" s="151"/>
      <c r="TUL120" s="151"/>
      <c r="TUM120" s="151"/>
      <c r="TUN120" s="151"/>
      <c r="TUO120" s="151"/>
      <c r="TUP120" s="151"/>
      <c r="TUQ120" s="151"/>
      <c r="TUR120" s="151"/>
      <c r="TUS120" s="151"/>
      <c r="TUT120" s="151"/>
      <c r="TUU120" s="151"/>
      <c r="TUV120" s="151"/>
      <c r="TUW120" s="151"/>
      <c r="TUX120" s="151"/>
      <c r="TUY120" s="151"/>
      <c r="TUZ120" s="151"/>
      <c r="TVA120" s="151"/>
      <c r="TVB120" s="151"/>
      <c r="TVC120" s="151"/>
      <c r="TVD120" s="151"/>
      <c r="TVE120" s="151"/>
      <c r="TVF120" s="151"/>
      <c r="TVG120" s="151"/>
      <c r="TVH120" s="151"/>
      <c r="TVI120" s="151"/>
      <c r="TVJ120" s="151"/>
      <c r="TVK120" s="151"/>
      <c r="TVL120" s="151"/>
      <c r="TVM120" s="151"/>
      <c r="TVN120" s="151"/>
      <c r="TVO120" s="151"/>
      <c r="TVP120" s="151"/>
      <c r="TVQ120" s="151"/>
      <c r="TVR120" s="151"/>
      <c r="TVS120" s="151"/>
      <c r="TVT120" s="151"/>
      <c r="TVU120" s="151"/>
      <c r="TVV120" s="151"/>
      <c r="TVW120" s="151"/>
      <c r="TVX120" s="151"/>
      <c r="TVY120" s="151"/>
      <c r="TVZ120" s="151"/>
      <c r="TWA120" s="151"/>
      <c r="TWB120" s="151"/>
      <c r="TWC120" s="151"/>
      <c r="TWD120" s="151"/>
      <c r="TWE120" s="151"/>
      <c r="TWF120" s="151"/>
      <c r="TWG120" s="151"/>
      <c r="TWH120" s="151"/>
      <c r="TWI120" s="151"/>
      <c r="TWJ120" s="151"/>
      <c r="TWK120" s="151"/>
      <c r="TWL120" s="151"/>
      <c r="TWM120" s="151"/>
      <c r="TWN120" s="151"/>
      <c r="TWO120" s="151"/>
      <c r="TWP120" s="151"/>
      <c r="TWQ120" s="151"/>
      <c r="TWR120" s="151"/>
      <c r="TWS120" s="151"/>
      <c r="TWT120" s="151"/>
      <c r="TWU120" s="151"/>
      <c r="TWV120" s="151"/>
      <c r="TWW120" s="151"/>
      <c r="TWX120" s="151"/>
      <c r="TWY120" s="151"/>
      <c r="TWZ120" s="151"/>
      <c r="TXA120" s="151"/>
      <c r="TXB120" s="151"/>
      <c r="TXC120" s="151"/>
      <c r="TXD120" s="151"/>
      <c r="TXE120" s="151"/>
      <c r="TXF120" s="151"/>
      <c r="TXG120" s="151"/>
      <c r="TXH120" s="151"/>
      <c r="TXI120" s="151"/>
      <c r="TXJ120" s="151"/>
      <c r="TXK120" s="151"/>
      <c r="TXL120" s="151"/>
      <c r="TXM120" s="151"/>
      <c r="TXN120" s="151"/>
      <c r="TXO120" s="151"/>
      <c r="TXP120" s="151"/>
      <c r="TXQ120" s="151"/>
      <c r="TXR120" s="151"/>
      <c r="TXS120" s="151"/>
      <c r="TXT120" s="151"/>
      <c r="TXU120" s="151"/>
      <c r="TXV120" s="151"/>
      <c r="TXW120" s="151"/>
      <c r="TXX120" s="151"/>
      <c r="TXY120" s="151"/>
      <c r="TXZ120" s="151"/>
      <c r="TYA120" s="151"/>
      <c r="TYB120" s="151"/>
      <c r="TYC120" s="151"/>
      <c r="TYD120" s="151"/>
      <c r="TYE120" s="151"/>
      <c r="TYF120" s="151"/>
      <c r="TYG120" s="151"/>
      <c r="TYH120" s="151"/>
      <c r="TYI120" s="151"/>
      <c r="TYJ120" s="151"/>
      <c r="TYK120" s="151"/>
      <c r="TYL120" s="151"/>
      <c r="TYM120" s="151"/>
      <c r="TYN120" s="151"/>
      <c r="TYO120" s="151"/>
      <c r="TYP120" s="151"/>
      <c r="TYQ120" s="151"/>
      <c r="TYR120" s="151"/>
      <c r="TYS120" s="151"/>
      <c r="TYT120" s="151"/>
      <c r="TYU120" s="151"/>
      <c r="TYV120" s="151"/>
      <c r="TYW120" s="151"/>
      <c r="TYX120" s="151"/>
      <c r="TYY120" s="151"/>
      <c r="TYZ120" s="151"/>
      <c r="TZA120" s="151"/>
      <c r="TZB120" s="151"/>
      <c r="TZC120" s="151"/>
      <c r="TZD120" s="151"/>
      <c r="TZE120" s="151"/>
      <c r="TZF120" s="151"/>
      <c r="TZG120" s="151"/>
      <c r="TZH120" s="151"/>
      <c r="TZI120" s="151"/>
      <c r="TZJ120" s="151"/>
      <c r="TZK120" s="151"/>
      <c r="TZL120" s="151"/>
      <c r="TZM120" s="151"/>
      <c r="TZN120" s="151"/>
      <c r="TZO120" s="151"/>
      <c r="TZP120" s="151"/>
      <c r="TZQ120" s="151"/>
      <c r="TZR120" s="151"/>
      <c r="TZS120" s="151"/>
      <c r="TZT120" s="151"/>
      <c r="TZU120" s="151"/>
      <c r="TZV120" s="151"/>
      <c r="TZW120" s="151"/>
      <c r="TZX120" s="151"/>
      <c r="TZY120" s="151"/>
      <c r="TZZ120" s="151"/>
      <c r="UAA120" s="151"/>
      <c r="UAB120" s="151"/>
      <c r="UAC120" s="151"/>
      <c r="UAD120" s="151"/>
      <c r="UAE120" s="151"/>
      <c r="UAF120" s="151"/>
      <c r="UAG120" s="151"/>
      <c r="UAH120" s="151"/>
      <c r="UAI120" s="151"/>
      <c r="UAJ120" s="151"/>
      <c r="UAK120" s="151"/>
      <c r="UAL120" s="151"/>
      <c r="UAM120" s="151"/>
      <c r="UAN120" s="151"/>
      <c r="UAO120" s="151"/>
      <c r="UAP120" s="151"/>
      <c r="UAQ120" s="151"/>
      <c r="UAR120" s="151"/>
      <c r="UAS120" s="151"/>
      <c r="UAT120" s="151"/>
      <c r="UAU120" s="151"/>
      <c r="UAV120" s="151"/>
      <c r="UAW120" s="151"/>
      <c r="UAX120" s="151"/>
      <c r="UAY120" s="151"/>
      <c r="UAZ120" s="151"/>
      <c r="UBA120" s="151"/>
      <c r="UBB120" s="151"/>
      <c r="UBC120" s="151"/>
      <c r="UBD120" s="151"/>
      <c r="UBE120" s="151"/>
      <c r="UBF120" s="151"/>
      <c r="UBG120" s="151"/>
      <c r="UBH120" s="151"/>
      <c r="UBI120" s="151"/>
      <c r="UBJ120" s="151"/>
      <c r="UBK120" s="151"/>
      <c r="UBL120" s="151"/>
      <c r="UBM120" s="151"/>
      <c r="UBN120" s="151"/>
      <c r="UBO120" s="151"/>
      <c r="UBP120" s="151"/>
      <c r="UBQ120" s="151"/>
      <c r="UBR120" s="151"/>
      <c r="UBS120" s="151"/>
      <c r="UBT120" s="151"/>
      <c r="UBU120" s="151"/>
      <c r="UBV120" s="151"/>
      <c r="UBW120" s="151"/>
      <c r="UBX120" s="151"/>
      <c r="UBY120" s="151"/>
      <c r="UBZ120" s="151"/>
      <c r="UCA120" s="151"/>
      <c r="UCB120" s="151"/>
      <c r="UCC120" s="151"/>
      <c r="UCD120" s="151"/>
      <c r="UCE120" s="151"/>
      <c r="UCF120" s="151"/>
      <c r="UCG120" s="151"/>
      <c r="UCH120" s="151"/>
      <c r="UCI120" s="151"/>
      <c r="UCJ120" s="151"/>
      <c r="UCK120" s="151"/>
      <c r="UCL120" s="151"/>
      <c r="UCM120" s="151"/>
      <c r="UCN120" s="151"/>
      <c r="UCO120" s="151"/>
      <c r="UCP120" s="151"/>
      <c r="UCQ120" s="151"/>
      <c r="UCR120" s="151"/>
      <c r="UCS120" s="151"/>
      <c r="UCT120" s="151"/>
      <c r="UCU120" s="151"/>
      <c r="UCV120" s="151"/>
      <c r="UCW120" s="151"/>
      <c r="UCX120" s="151"/>
      <c r="UCY120" s="151"/>
      <c r="UCZ120" s="151"/>
      <c r="UDA120" s="151"/>
      <c r="UDB120" s="151"/>
      <c r="UDC120" s="151"/>
      <c r="UDD120" s="151"/>
      <c r="UDE120" s="151"/>
      <c r="UDF120" s="151"/>
      <c r="UDG120" s="151"/>
      <c r="UDH120" s="151"/>
      <c r="UDI120" s="151"/>
      <c r="UDJ120" s="151"/>
      <c r="UDK120" s="151"/>
      <c r="UDL120" s="151"/>
      <c r="UDM120" s="151"/>
      <c r="UDN120" s="151"/>
      <c r="UDO120" s="151"/>
      <c r="UDP120" s="151"/>
      <c r="UDQ120" s="151"/>
      <c r="UDR120" s="151"/>
      <c r="UDS120" s="151"/>
      <c r="UDT120" s="151"/>
      <c r="UDU120" s="151"/>
      <c r="UDV120" s="151"/>
      <c r="UDW120" s="151"/>
      <c r="UDX120" s="151"/>
      <c r="UDY120" s="151"/>
      <c r="UDZ120" s="151"/>
      <c r="UEA120" s="151"/>
      <c r="UEB120" s="151"/>
      <c r="UEC120" s="151"/>
      <c r="UED120" s="151"/>
      <c r="UEE120" s="151"/>
      <c r="UEF120" s="151"/>
      <c r="UEG120" s="151"/>
      <c r="UEH120" s="151"/>
      <c r="UEI120" s="151"/>
      <c r="UEJ120" s="151"/>
      <c r="UEK120" s="151"/>
      <c r="UEL120" s="151"/>
      <c r="UEM120" s="151"/>
      <c r="UEN120" s="151"/>
      <c r="UEO120" s="151"/>
      <c r="UEP120" s="151"/>
      <c r="UEQ120" s="151"/>
      <c r="UER120" s="151"/>
      <c r="UES120" s="151"/>
      <c r="UET120" s="151"/>
      <c r="UEU120" s="151"/>
      <c r="UEV120" s="151"/>
      <c r="UEW120" s="151"/>
      <c r="UEX120" s="151"/>
      <c r="UEY120" s="151"/>
      <c r="UEZ120" s="151"/>
      <c r="UFA120" s="151"/>
      <c r="UFB120" s="151"/>
      <c r="UFC120" s="151"/>
      <c r="UFD120" s="151"/>
      <c r="UFE120" s="151"/>
      <c r="UFF120" s="151"/>
      <c r="UFG120" s="151"/>
      <c r="UFH120" s="151"/>
      <c r="UFI120" s="151"/>
      <c r="UFJ120" s="151"/>
      <c r="UFK120" s="151"/>
      <c r="UFL120" s="151"/>
      <c r="UFM120" s="151"/>
      <c r="UFN120" s="151"/>
      <c r="UFO120" s="151"/>
      <c r="UFP120" s="151"/>
      <c r="UFQ120" s="151"/>
      <c r="UFR120" s="151"/>
      <c r="UFS120" s="151"/>
      <c r="UFT120" s="151"/>
      <c r="UFU120" s="151"/>
      <c r="UFV120" s="151"/>
      <c r="UFW120" s="151"/>
      <c r="UFX120" s="151"/>
      <c r="UFY120" s="151"/>
      <c r="UFZ120" s="151"/>
      <c r="UGA120" s="151"/>
      <c r="UGB120" s="151"/>
      <c r="UGC120" s="151"/>
      <c r="UGD120" s="151"/>
      <c r="UGE120" s="151"/>
      <c r="UGF120" s="151"/>
      <c r="UGG120" s="151"/>
      <c r="UGH120" s="151"/>
      <c r="UGI120" s="151"/>
      <c r="UGJ120" s="151"/>
      <c r="UGK120" s="151"/>
      <c r="UGL120" s="151"/>
      <c r="UGM120" s="151"/>
      <c r="UGN120" s="151"/>
      <c r="UGO120" s="151"/>
      <c r="UGP120" s="151"/>
      <c r="UGQ120" s="151"/>
      <c r="UGR120" s="151"/>
      <c r="UGS120" s="151"/>
      <c r="UGT120" s="151"/>
      <c r="UGU120" s="151"/>
      <c r="UGV120" s="151"/>
      <c r="UGW120" s="151"/>
      <c r="UGX120" s="151"/>
      <c r="UGY120" s="151"/>
      <c r="UGZ120" s="151"/>
      <c r="UHA120" s="151"/>
      <c r="UHB120" s="151"/>
      <c r="UHC120" s="151"/>
      <c r="UHD120" s="151"/>
      <c r="UHE120" s="151"/>
      <c r="UHF120" s="151"/>
      <c r="UHG120" s="151"/>
      <c r="UHH120" s="151"/>
      <c r="UHI120" s="151"/>
      <c r="UHJ120" s="151"/>
      <c r="UHK120" s="151"/>
      <c r="UHL120" s="151"/>
      <c r="UHM120" s="151"/>
      <c r="UHN120" s="151"/>
      <c r="UHO120" s="151"/>
      <c r="UHP120" s="151"/>
      <c r="UHQ120" s="151"/>
      <c r="UHR120" s="151"/>
      <c r="UHS120" s="151"/>
      <c r="UHT120" s="151"/>
      <c r="UHU120" s="151"/>
      <c r="UHV120" s="151"/>
      <c r="UHW120" s="151"/>
      <c r="UHX120" s="151"/>
      <c r="UHY120" s="151"/>
      <c r="UHZ120" s="151"/>
      <c r="UIA120" s="151"/>
      <c r="UIB120" s="151"/>
      <c r="UIC120" s="151"/>
      <c r="UID120" s="151"/>
      <c r="UIE120" s="151"/>
      <c r="UIF120" s="151"/>
      <c r="UIG120" s="151"/>
      <c r="UIH120" s="151"/>
      <c r="UII120" s="151"/>
      <c r="UIJ120" s="151"/>
      <c r="UIK120" s="151"/>
      <c r="UIL120" s="151"/>
      <c r="UIM120" s="151"/>
      <c r="UIN120" s="151"/>
      <c r="UIO120" s="151"/>
      <c r="UIP120" s="151"/>
      <c r="UIQ120" s="151"/>
      <c r="UIR120" s="151"/>
      <c r="UIS120" s="151"/>
      <c r="UIT120" s="151"/>
      <c r="UIU120" s="151"/>
      <c r="UIV120" s="151"/>
      <c r="UIW120" s="151"/>
      <c r="UIX120" s="151"/>
      <c r="UIY120" s="151"/>
      <c r="UIZ120" s="151"/>
      <c r="UJA120" s="151"/>
      <c r="UJB120" s="151"/>
      <c r="UJC120" s="151"/>
      <c r="UJD120" s="151"/>
      <c r="UJE120" s="151"/>
      <c r="UJF120" s="151"/>
      <c r="UJG120" s="151"/>
      <c r="UJH120" s="151"/>
      <c r="UJI120" s="151"/>
      <c r="UJJ120" s="151"/>
      <c r="UJK120" s="151"/>
      <c r="UJL120" s="151"/>
      <c r="UJM120" s="151"/>
      <c r="UJN120" s="151"/>
      <c r="UJO120" s="151"/>
      <c r="UJP120" s="151"/>
      <c r="UJQ120" s="151"/>
      <c r="UJR120" s="151"/>
      <c r="UJS120" s="151"/>
      <c r="UJT120" s="151"/>
      <c r="UJU120" s="151"/>
      <c r="UJV120" s="151"/>
      <c r="UJW120" s="151"/>
      <c r="UJX120" s="151"/>
      <c r="UJY120" s="151"/>
      <c r="UJZ120" s="151"/>
      <c r="UKA120" s="151"/>
      <c r="UKB120" s="151"/>
      <c r="UKC120" s="151"/>
      <c r="UKD120" s="151"/>
      <c r="UKE120" s="151"/>
      <c r="UKF120" s="151"/>
      <c r="UKG120" s="151"/>
      <c r="UKH120" s="151"/>
      <c r="UKI120" s="151"/>
      <c r="UKJ120" s="151"/>
      <c r="UKK120" s="151"/>
      <c r="UKL120" s="151"/>
      <c r="UKM120" s="151"/>
      <c r="UKN120" s="151"/>
      <c r="UKO120" s="151"/>
      <c r="UKP120" s="151"/>
      <c r="UKQ120" s="151"/>
      <c r="UKR120" s="151"/>
      <c r="UKS120" s="151"/>
      <c r="UKT120" s="151"/>
      <c r="UKU120" s="151"/>
      <c r="UKV120" s="151"/>
      <c r="UKW120" s="151"/>
      <c r="UKX120" s="151"/>
      <c r="UKY120" s="151"/>
      <c r="UKZ120" s="151"/>
      <c r="ULA120" s="151"/>
      <c r="ULB120" s="151"/>
      <c r="ULC120" s="151"/>
      <c r="ULD120" s="151"/>
      <c r="ULE120" s="151"/>
      <c r="ULF120" s="151"/>
      <c r="ULG120" s="151"/>
      <c r="ULH120" s="151"/>
      <c r="ULI120" s="151"/>
      <c r="ULJ120" s="151"/>
      <c r="ULK120" s="151"/>
      <c r="ULL120" s="151"/>
      <c r="ULM120" s="151"/>
      <c r="ULN120" s="151"/>
      <c r="ULO120" s="151"/>
      <c r="ULP120" s="151"/>
      <c r="ULQ120" s="151"/>
      <c r="ULR120" s="151"/>
      <c r="ULS120" s="151"/>
      <c r="ULT120" s="151"/>
      <c r="ULU120" s="151"/>
      <c r="ULV120" s="151"/>
      <c r="ULW120" s="151"/>
      <c r="ULX120" s="151"/>
      <c r="ULY120" s="151"/>
      <c r="ULZ120" s="151"/>
      <c r="UMA120" s="151"/>
      <c r="UMB120" s="151"/>
      <c r="UMC120" s="151"/>
      <c r="UMD120" s="151"/>
      <c r="UME120" s="151"/>
      <c r="UMF120" s="151"/>
      <c r="UMG120" s="151"/>
      <c r="UMH120" s="151"/>
      <c r="UMI120" s="151"/>
      <c r="UMJ120" s="151"/>
      <c r="UMK120" s="151"/>
      <c r="UML120" s="151"/>
      <c r="UMM120" s="151"/>
      <c r="UMN120" s="151"/>
      <c r="UMO120" s="151"/>
      <c r="UMP120" s="151"/>
      <c r="UMQ120" s="151"/>
      <c r="UMR120" s="151"/>
      <c r="UMS120" s="151"/>
      <c r="UMT120" s="151"/>
      <c r="UMU120" s="151"/>
      <c r="UMV120" s="151"/>
      <c r="UMW120" s="151"/>
      <c r="UMX120" s="151"/>
      <c r="UMY120" s="151"/>
      <c r="UMZ120" s="151"/>
      <c r="UNA120" s="151"/>
      <c r="UNB120" s="151"/>
      <c r="UNC120" s="151"/>
      <c r="UND120" s="151"/>
      <c r="UNE120" s="151"/>
      <c r="UNF120" s="151"/>
      <c r="UNG120" s="151"/>
      <c r="UNH120" s="151"/>
      <c r="UNI120" s="151"/>
      <c r="UNJ120" s="151"/>
      <c r="UNK120" s="151"/>
      <c r="UNL120" s="151"/>
      <c r="UNM120" s="151"/>
      <c r="UNN120" s="151"/>
      <c r="UNO120" s="151"/>
      <c r="UNP120" s="151"/>
      <c r="UNQ120" s="151"/>
      <c r="UNR120" s="151"/>
      <c r="UNS120" s="151"/>
      <c r="UNT120" s="151"/>
      <c r="UNU120" s="151"/>
      <c r="UNV120" s="151"/>
      <c r="UNW120" s="151"/>
      <c r="UNX120" s="151"/>
      <c r="UNY120" s="151"/>
      <c r="UNZ120" s="151"/>
      <c r="UOA120" s="151"/>
      <c r="UOB120" s="151"/>
      <c r="UOC120" s="151"/>
      <c r="UOD120" s="151"/>
      <c r="UOE120" s="151"/>
      <c r="UOF120" s="151"/>
      <c r="UOG120" s="151"/>
      <c r="UOH120" s="151"/>
      <c r="UOI120" s="151"/>
      <c r="UOJ120" s="151"/>
      <c r="UOK120" s="151"/>
      <c r="UOL120" s="151"/>
      <c r="UOM120" s="151"/>
      <c r="UON120" s="151"/>
      <c r="UOO120" s="151"/>
      <c r="UOP120" s="151"/>
      <c r="UOQ120" s="151"/>
      <c r="UOR120" s="151"/>
      <c r="UOS120" s="151"/>
      <c r="UOT120" s="151"/>
      <c r="UOU120" s="151"/>
      <c r="UOV120" s="151"/>
      <c r="UOW120" s="151"/>
      <c r="UOX120" s="151"/>
      <c r="UOY120" s="151"/>
      <c r="UOZ120" s="151"/>
      <c r="UPA120" s="151"/>
      <c r="UPB120" s="151"/>
      <c r="UPC120" s="151"/>
      <c r="UPD120" s="151"/>
      <c r="UPE120" s="151"/>
      <c r="UPF120" s="151"/>
      <c r="UPG120" s="151"/>
      <c r="UPH120" s="151"/>
      <c r="UPI120" s="151"/>
      <c r="UPJ120" s="151"/>
      <c r="UPK120" s="151"/>
      <c r="UPL120" s="151"/>
      <c r="UPM120" s="151"/>
      <c r="UPN120" s="151"/>
      <c r="UPO120" s="151"/>
      <c r="UPP120" s="151"/>
      <c r="UPQ120" s="151"/>
      <c r="UPR120" s="151"/>
      <c r="UPS120" s="151"/>
      <c r="UPT120" s="151"/>
      <c r="UPU120" s="151"/>
      <c r="UPV120" s="151"/>
      <c r="UPW120" s="151"/>
      <c r="UPX120" s="151"/>
      <c r="UPY120" s="151"/>
      <c r="UPZ120" s="151"/>
      <c r="UQA120" s="151"/>
      <c r="UQB120" s="151"/>
      <c r="UQC120" s="151"/>
      <c r="UQD120" s="151"/>
      <c r="UQE120" s="151"/>
      <c r="UQF120" s="151"/>
      <c r="UQG120" s="151"/>
      <c r="UQH120" s="151"/>
      <c r="UQI120" s="151"/>
      <c r="UQJ120" s="151"/>
      <c r="UQK120" s="151"/>
      <c r="UQL120" s="151"/>
      <c r="UQM120" s="151"/>
      <c r="UQN120" s="151"/>
      <c r="UQO120" s="151"/>
      <c r="UQP120" s="151"/>
      <c r="UQQ120" s="151"/>
      <c r="UQR120" s="151"/>
      <c r="UQS120" s="151"/>
      <c r="UQT120" s="151"/>
      <c r="UQU120" s="151"/>
      <c r="UQV120" s="151"/>
      <c r="UQW120" s="151"/>
      <c r="UQX120" s="151"/>
      <c r="UQY120" s="151"/>
      <c r="UQZ120" s="151"/>
      <c r="URA120" s="151"/>
      <c r="URB120" s="151"/>
      <c r="URC120" s="151"/>
      <c r="URD120" s="151"/>
      <c r="URE120" s="151"/>
      <c r="URF120" s="151"/>
      <c r="URG120" s="151"/>
      <c r="URH120" s="151"/>
      <c r="URI120" s="151"/>
      <c r="URJ120" s="151"/>
      <c r="URK120" s="151"/>
      <c r="URL120" s="151"/>
      <c r="URM120" s="151"/>
      <c r="URN120" s="151"/>
      <c r="URO120" s="151"/>
      <c r="URP120" s="151"/>
      <c r="URQ120" s="151"/>
      <c r="URR120" s="151"/>
      <c r="URS120" s="151"/>
      <c r="URT120" s="151"/>
      <c r="URU120" s="151"/>
      <c r="URV120" s="151"/>
      <c r="URW120" s="151"/>
      <c r="URX120" s="151"/>
      <c r="URY120" s="151"/>
      <c r="URZ120" s="151"/>
      <c r="USA120" s="151"/>
      <c r="USB120" s="151"/>
      <c r="USC120" s="151"/>
      <c r="USD120" s="151"/>
      <c r="USE120" s="151"/>
      <c r="USF120" s="151"/>
      <c r="USG120" s="151"/>
      <c r="USH120" s="151"/>
      <c r="USI120" s="151"/>
      <c r="USJ120" s="151"/>
      <c r="USK120" s="151"/>
      <c r="USL120" s="151"/>
      <c r="USM120" s="151"/>
      <c r="USN120" s="151"/>
      <c r="USO120" s="151"/>
      <c r="USP120" s="151"/>
      <c r="USQ120" s="151"/>
      <c r="USR120" s="151"/>
      <c r="USS120" s="151"/>
      <c r="UST120" s="151"/>
      <c r="USU120" s="151"/>
      <c r="USV120" s="151"/>
      <c r="USW120" s="151"/>
      <c r="USX120" s="151"/>
      <c r="USY120" s="151"/>
      <c r="USZ120" s="151"/>
      <c r="UTA120" s="151"/>
      <c r="UTB120" s="151"/>
      <c r="UTC120" s="151"/>
      <c r="UTD120" s="151"/>
      <c r="UTE120" s="151"/>
      <c r="UTF120" s="151"/>
      <c r="UTG120" s="151"/>
      <c r="UTH120" s="151"/>
      <c r="UTI120" s="151"/>
      <c r="UTJ120" s="151"/>
      <c r="UTK120" s="151"/>
      <c r="UTL120" s="151"/>
      <c r="UTM120" s="151"/>
      <c r="UTN120" s="151"/>
      <c r="UTO120" s="151"/>
      <c r="UTP120" s="151"/>
      <c r="UTQ120" s="151"/>
      <c r="UTR120" s="151"/>
      <c r="UTS120" s="151"/>
      <c r="UTT120" s="151"/>
      <c r="UTU120" s="151"/>
      <c r="UTV120" s="151"/>
      <c r="UTW120" s="151"/>
      <c r="UTX120" s="151"/>
      <c r="UTY120" s="151"/>
      <c r="UTZ120" s="151"/>
      <c r="UUA120" s="151"/>
      <c r="UUB120" s="151"/>
      <c r="UUC120" s="151"/>
      <c r="UUD120" s="151"/>
      <c r="UUE120" s="151"/>
      <c r="UUF120" s="151"/>
      <c r="UUG120" s="151"/>
      <c r="UUH120" s="151"/>
      <c r="UUI120" s="151"/>
      <c r="UUJ120" s="151"/>
      <c r="UUK120" s="151"/>
      <c r="UUL120" s="151"/>
      <c r="UUM120" s="151"/>
      <c r="UUN120" s="151"/>
      <c r="UUO120" s="151"/>
      <c r="UUP120" s="151"/>
      <c r="UUQ120" s="151"/>
      <c r="UUR120" s="151"/>
      <c r="UUS120" s="151"/>
      <c r="UUT120" s="151"/>
      <c r="UUU120" s="151"/>
      <c r="UUV120" s="151"/>
      <c r="UUW120" s="151"/>
      <c r="UUX120" s="151"/>
      <c r="UUY120" s="151"/>
      <c r="UUZ120" s="151"/>
      <c r="UVA120" s="151"/>
      <c r="UVB120" s="151"/>
      <c r="UVC120" s="151"/>
      <c r="UVD120" s="151"/>
      <c r="UVE120" s="151"/>
      <c r="UVF120" s="151"/>
      <c r="UVG120" s="151"/>
      <c r="UVH120" s="151"/>
      <c r="UVI120" s="151"/>
      <c r="UVJ120" s="151"/>
      <c r="UVK120" s="151"/>
      <c r="UVL120" s="151"/>
      <c r="UVM120" s="151"/>
      <c r="UVN120" s="151"/>
      <c r="UVO120" s="151"/>
      <c r="UVP120" s="151"/>
      <c r="UVQ120" s="151"/>
      <c r="UVR120" s="151"/>
      <c r="UVS120" s="151"/>
      <c r="UVT120" s="151"/>
      <c r="UVU120" s="151"/>
      <c r="UVV120" s="151"/>
      <c r="UVW120" s="151"/>
      <c r="UVX120" s="151"/>
      <c r="UVY120" s="151"/>
      <c r="UVZ120" s="151"/>
      <c r="UWA120" s="151"/>
      <c r="UWB120" s="151"/>
      <c r="UWC120" s="151"/>
      <c r="UWD120" s="151"/>
      <c r="UWE120" s="151"/>
      <c r="UWF120" s="151"/>
      <c r="UWG120" s="151"/>
      <c r="UWH120" s="151"/>
      <c r="UWI120" s="151"/>
      <c r="UWJ120" s="151"/>
      <c r="UWK120" s="151"/>
      <c r="UWL120" s="151"/>
      <c r="UWM120" s="151"/>
      <c r="UWN120" s="151"/>
      <c r="UWO120" s="151"/>
      <c r="UWP120" s="151"/>
      <c r="UWQ120" s="151"/>
      <c r="UWR120" s="151"/>
      <c r="UWS120" s="151"/>
      <c r="UWT120" s="151"/>
      <c r="UWU120" s="151"/>
      <c r="UWV120" s="151"/>
      <c r="UWW120" s="151"/>
      <c r="UWX120" s="151"/>
      <c r="UWY120" s="151"/>
      <c r="UWZ120" s="151"/>
      <c r="UXA120" s="151"/>
      <c r="UXB120" s="151"/>
      <c r="UXC120" s="151"/>
      <c r="UXD120" s="151"/>
      <c r="UXE120" s="151"/>
      <c r="UXF120" s="151"/>
      <c r="UXG120" s="151"/>
      <c r="UXH120" s="151"/>
      <c r="UXI120" s="151"/>
      <c r="UXJ120" s="151"/>
      <c r="UXK120" s="151"/>
      <c r="UXL120" s="151"/>
      <c r="UXM120" s="151"/>
      <c r="UXN120" s="151"/>
      <c r="UXO120" s="151"/>
      <c r="UXP120" s="151"/>
      <c r="UXQ120" s="151"/>
      <c r="UXR120" s="151"/>
      <c r="UXS120" s="151"/>
      <c r="UXT120" s="151"/>
      <c r="UXU120" s="151"/>
      <c r="UXV120" s="151"/>
      <c r="UXW120" s="151"/>
      <c r="UXX120" s="151"/>
      <c r="UXY120" s="151"/>
      <c r="UXZ120" s="151"/>
      <c r="UYA120" s="151"/>
      <c r="UYB120" s="151"/>
      <c r="UYC120" s="151"/>
      <c r="UYD120" s="151"/>
      <c r="UYE120" s="151"/>
      <c r="UYF120" s="151"/>
      <c r="UYG120" s="151"/>
      <c r="UYH120" s="151"/>
      <c r="UYI120" s="151"/>
      <c r="UYJ120" s="151"/>
      <c r="UYK120" s="151"/>
      <c r="UYL120" s="151"/>
      <c r="UYM120" s="151"/>
      <c r="UYN120" s="151"/>
      <c r="UYO120" s="151"/>
      <c r="UYP120" s="151"/>
      <c r="UYQ120" s="151"/>
      <c r="UYR120" s="151"/>
      <c r="UYS120" s="151"/>
      <c r="UYT120" s="151"/>
      <c r="UYU120" s="151"/>
      <c r="UYV120" s="151"/>
      <c r="UYW120" s="151"/>
      <c r="UYX120" s="151"/>
      <c r="UYY120" s="151"/>
      <c r="UYZ120" s="151"/>
      <c r="UZA120" s="151"/>
      <c r="UZB120" s="151"/>
      <c r="UZC120" s="151"/>
      <c r="UZD120" s="151"/>
      <c r="UZE120" s="151"/>
      <c r="UZF120" s="151"/>
      <c r="UZG120" s="151"/>
      <c r="UZH120" s="151"/>
      <c r="UZI120" s="151"/>
      <c r="UZJ120" s="151"/>
      <c r="UZK120" s="151"/>
      <c r="UZL120" s="151"/>
      <c r="UZM120" s="151"/>
      <c r="UZN120" s="151"/>
      <c r="UZO120" s="151"/>
      <c r="UZP120" s="151"/>
      <c r="UZQ120" s="151"/>
      <c r="UZR120" s="151"/>
      <c r="UZS120" s="151"/>
      <c r="UZT120" s="151"/>
      <c r="UZU120" s="151"/>
      <c r="UZV120" s="151"/>
      <c r="UZW120" s="151"/>
      <c r="UZX120" s="151"/>
      <c r="UZY120" s="151"/>
      <c r="UZZ120" s="151"/>
      <c r="VAA120" s="151"/>
      <c r="VAB120" s="151"/>
      <c r="VAC120" s="151"/>
      <c r="VAD120" s="151"/>
      <c r="VAE120" s="151"/>
      <c r="VAF120" s="151"/>
      <c r="VAG120" s="151"/>
      <c r="VAH120" s="151"/>
      <c r="VAI120" s="151"/>
      <c r="VAJ120" s="151"/>
      <c r="VAK120" s="151"/>
      <c r="VAL120" s="151"/>
      <c r="VAM120" s="151"/>
      <c r="VAN120" s="151"/>
      <c r="VAO120" s="151"/>
      <c r="VAP120" s="151"/>
      <c r="VAQ120" s="151"/>
      <c r="VAR120" s="151"/>
      <c r="VAS120" s="151"/>
      <c r="VAT120" s="151"/>
      <c r="VAU120" s="151"/>
      <c r="VAV120" s="151"/>
      <c r="VAW120" s="151"/>
      <c r="VAX120" s="151"/>
      <c r="VAY120" s="151"/>
      <c r="VAZ120" s="151"/>
      <c r="VBA120" s="151"/>
      <c r="VBB120" s="151"/>
      <c r="VBC120" s="151"/>
      <c r="VBD120" s="151"/>
      <c r="VBE120" s="151"/>
      <c r="VBF120" s="151"/>
      <c r="VBG120" s="151"/>
      <c r="VBH120" s="151"/>
      <c r="VBI120" s="151"/>
      <c r="VBJ120" s="151"/>
      <c r="VBK120" s="151"/>
      <c r="VBL120" s="151"/>
      <c r="VBM120" s="151"/>
      <c r="VBN120" s="151"/>
      <c r="VBO120" s="151"/>
      <c r="VBP120" s="151"/>
      <c r="VBQ120" s="151"/>
      <c r="VBR120" s="151"/>
      <c r="VBS120" s="151"/>
      <c r="VBT120" s="151"/>
      <c r="VBU120" s="151"/>
      <c r="VBV120" s="151"/>
      <c r="VBW120" s="151"/>
      <c r="VBX120" s="151"/>
      <c r="VBY120" s="151"/>
      <c r="VBZ120" s="151"/>
      <c r="VCA120" s="151"/>
      <c r="VCB120" s="151"/>
      <c r="VCC120" s="151"/>
      <c r="VCD120" s="151"/>
      <c r="VCE120" s="151"/>
      <c r="VCF120" s="151"/>
      <c r="VCG120" s="151"/>
      <c r="VCH120" s="151"/>
      <c r="VCI120" s="151"/>
      <c r="VCJ120" s="151"/>
      <c r="VCK120" s="151"/>
      <c r="VCL120" s="151"/>
      <c r="VCM120" s="151"/>
      <c r="VCN120" s="151"/>
      <c r="VCO120" s="151"/>
      <c r="VCP120" s="151"/>
      <c r="VCQ120" s="151"/>
      <c r="VCR120" s="151"/>
      <c r="VCS120" s="151"/>
      <c r="VCT120" s="151"/>
      <c r="VCU120" s="151"/>
      <c r="VCV120" s="151"/>
      <c r="VCW120" s="151"/>
      <c r="VCX120" s="151"/>
      <c r="VCY120" s="151"/>
      <c r="VCZ120" s="151"/>
      <c r="VDA120" s="151"/>
      <c r="VDB120" s="151"/>
      <c r="VDC120" s="151"/>
      <c r="VDD120" s="151"/>
      <c r="VDE120" s="151"/>
      <c r="VDF120" s="151"/>
      <c r="VDG120" s="151"/>
      <c r="VDH120" s="151"/>
      <c r="VDI120" s="151"/>
      <c r="VDJ120" s="151"/>
      <c r="VDK120" s="151"/>
      <c r="VDL120" s="151"/>
      <c r="VDM120" s="151"/>
      <c r="VDN120" s="151"/>
      <c r="VDO120" s="151"/>
      <c r="VDP120" s="151"/>
      <c r="VDQ120" s="151"/>
      <c r="VDR120" s="151"/>
      <c r="VDS120" s="151"/>
      <c r="VDT120" s="151"/>
      <c r="VDU120" s="151"/>
      <c r="VDV120" s="151"/>
      <c r="VDW120" s="151"/>
      <c r="VDX120" s="151"/>
      <c r="VDY120" s="151"/>
      <c r="VDZ120" s="151"/>
      <c r="VEA120" s="151"/>
      <c r="VEB120" s="151"/>
      <c r="VEC120" s="151"/>
      <c r="VED120" s="151"/>
      <c r="VEE120" s="151"/>
      <c r="VEF120" s="151"/>
      <c r="VEG120" s="151"/>
      <c r="VEH120" s="151"/>
      <c r="VEI120" s="151"/>
      <c r="VEJ120" s="151"/>
      <c r="VEK120" s="151"/>
      <c r="VEL120" s="151"/>
      <c r="VEM120" s="151"/>
      <c r="VEN120" s="151"/>
      <c r="VEO120" s="151"/>
      <c r="VEP120" s="151"/>
      <c r="VEQ120" s="151"/>
      <c r="VER120" s="151"/>
      <c r="VES120" s="151"/>
      <c r="VET120" s="151"/>
      <c r="VEU120" s="151"/>
      <c r="VEV120" s="151"/>
      <c r="VEW120" s="151"/>
      <c r="VEX120" s="151"/>
      <c r="VEY120" s="151"/>
      <c r="VEZ120" s="151"/>
      <c r="VFA120" s="151"/>
      <c r="VFB120" s="151"/>
      <c r="VFC120" s="151"/>
      <c r="VFD120" s="151"/>
      <c r="VFE120" s="151"/>
      <c r="VFF120" s="151"/>
      <c r="VFG120" s="151"/>
      <c r="VFH120" s="151"/>
      <c r="VFI120" s="151"/>
      <c r="VFJ120" s="151"/>
      <c r="VFK120" s="151"/>
      <c r="VFL120" s="151"/>
      <c r="VFM120" s="151"/>
      <c r="VFN120" s="151"/>
      <c r="VFO120" s="151"/>
      <c r="VFP120" s="151"/>
      <c r="VFQ120" s="151"/>
      <c r="VFR120" s="151"/>
      <c r="VFS120" s="151"/>
      <c r="VFT120" s="151"/>
      <c r="VFU120" s="151"/>
      <c r="VFV120" s="151"/>
      <c r="VFW120" s="151"/>
      <c r="VFX120" s="151"/>
      <c r="VFY120" s="151"/>
      <c r="VFZ120" s="151"/>
      <c r="VGA120" s="151"/>
      <c r="VGB120" s="151"/>
      <c r="VGC120" s="151"/>
      <c r="VGD120" s="151"/>
      <c r="VGE120" s="151"/>
      <c r="VGF120" s="151"/>
      <c r="VGG120" s="151"/>
      <c r="VGH120" s="151"/>
      <c r="VGI120" s="151"/>
      <c r="VGJ120" s="151"/>
      <c r="VGK120" s="151"/>
      <c r="VGL120" s="151"/>
      <c r="VGM120" s="151"/>
      <c r="VGN120" s="151"/>
      <c r="VGO120" s="151"/>
      <c r="VGP120" s="151"/>
      <c r="VGQ120" s="151"/>
      <c r="VGR120" s="151"/>
      <c r="VGS120" s="151"/>
      <c r="VGT120" s="151"/>
      <c r="VGU120" s="151"/>
      <c r="VGV120" s="151"/>
      <c r="VGW120" s="151"/>
      <c r="VGX120" s="151"/>
      <c r="VGY120" s="151"/>
      <c r="VGZ120" s="151"/>
      <c r="VHA120" s="151"/>
      <c r="VHB120" s="151"/>
      <c r="VHC120" s="151"/>
      <c r="VHD120" s="151"/>
      <c r="VHE120" s="151"/>
      <c r="VHF120" s="151"/>
      <c r="VHG120" s="151"/>
      <c r="VHH120" s="151"/>
      <c r="VHI120" s="151"/>
      <c r="VHJ120" s="151"/>
      <c r="VHK120" s="151"/>
      <c r="VHL120" s="151"/>
      <c r="VHM120" s="151"/>
      <c r="VHN120" s="151"/>
      <c r="VHO120" s="151"/>
      <c r="VHP120" s="151"/>
      <c r="VHQ120" s="151"/>
      <c r="VHR120" s="151"/>
      <c r="VHS120" s="151"/>
      <c r="VHT120" s="151"/>
      <c r="VHU120" s="151"/>
      <c r="VHV120" s="151"/>
      <c r="VHW120" s="151"/>
      <c r="VHX120" s="151"/>
      <c r="VHY120" s="151"/>
      <c r="VHZ120" s="151"/>
      <c r="VIA120" s="151"/>
      <c r="VIB120" s="151"/>
      <c r="VIC120" s="151"/>
      <c r="VID120" s="151"/>
      <c r="VIE120" s="151"/>
      <c r="VIF120" s="151"/>
      <c r="VIG120" s="151"/>
      <c r="VIH120" s="151"/>
      <c r="VII120" s="151"/>
      <c r="VIJ120" s="151"/>
      <c r="VIK120" s="151"/>
      <c r="VIL120" s="151"/>
      <c r="VIM120" s="151"/>
      <c r="VIN120" s="151"/>
      <c r="VIO120" s="151"/>
      <c r="VIP120" s="151"/>
      <c r="VIQ120" s="151"/>
      <c r="VIR120" s="151"/>
      <c r="VIS120" s="151"/>
      <c r="VIT120" s="151"/>
      <c r="VIU120" s="151"/>
      <c r="VIV120" s="151"/>
      <c r="VIW120" s="151"/>
      <c r="VIX120" s="151"/>
      <c r="VIY120" s="151"/>
      <c r="VIZ120" s="151"/>
      <c r="VJA120" s="151"/>
      <c r="VJB120" s="151"/>
      <c r="VJC120" s="151"/>
      <c r="VJD120" s="151"/>
      <c r="VJE120" s="151"/>
      <c r="VJF120" s="151"/>
      <c r="VJG120" s="151"/>
      <c r="VJH120" s="151"/>
      <c r="VJI120" s="151"/>
      <c r="VJJ120" s="151"/>
      <c r="VJK120" s="151"/>
      <c r="VJL120" s="151"/>
      <c r="VJM120" s="151"/>
      <c r="VJN120" s="151"/>
      <c r="VJO120" s="151"/>
      <c r="VJP120" s="151"/>
      <c r="VJQ120" s="151"/>
      <c r="VJR120" s="151"/>
      <c r="VJS120" s="151"/>
      <c r="VJT120" s="151"/>
      <c r="VJU120" s="151"/>
      <c r="VJV120" s="151"/>
      <c r="VJW120" s="151"/>
      <c r="VJX120" s="151"/>
      <c r="VJY120" s="151"/>
      <c r="VJZ120" s="151"/>
      <c r="VKA120" s="151"/>
      <c r="VKB120" s="151"/>
      <c r="VKC120" s="151"/>
      <c r="VKD120" s="151"/>
      <c r="VKE120" s="151"/>
      <c r="VKF120" s="151"/>
      <c r="VKG120" s="151"/>
      <c r="VKH120" s="151"/>
      <c r="VKI120" s="151"/>
      <c r="VKJ120" s="151"/>
      <c r="VKK120" s="151"/>
      <c r="VKL120" s="151"/>
      <c r="VKM120" s="151"/>
      <c r="VKN120" s="151"/>
      <c r="VKO120" s="151"/>
      <c r="VKP120" s="151"/>
      <c r="VKQ120" s="151"/>
      <c r="VKR120" s="151"/>
      <c r="VKS120" s="151"/>
      <c r="VKT120" s="151"/>
      <c r="VKU120" s="151"/>
      <c r="VKV120" s="151"/>
      <c r="VKW120" s="151"/>
      <c r="VKX120" s="151"/>
      <c r="VKY120" s="151"/>
      <c r="VKZ120" s="151"/>
      <c r="VLA120" s="151"/>
      <c r="VLB120" s="151"/>
      <c r="VLC120" s="151"/>
      <c r="VLD120" s="151"/>
      <c r="VLE120" s="151"/>
      <c r="VLF120" s="151"/>
      <c r="VLG120" s="151"/>
      <c r="VLH120" s="151"/>
      <c r="VLI120" s="151"/>
      <c r="VLJ120" s="151"/>
      <c r="VLK120" s="151"/>
      <c r="VLL120" s="151"/>
      <c r="VLM120" s="151"/>
      <c r="VLN120" s="151"/>
      <c r="VLO120" s="151"/>
      <c r="VLP120" s="151"/>
      <c r="VLQ120" s="151"/>
      <c r="VLR120" s="151"/>
      <c r="VLS120" s="151"/>
      <c r="VLT120" s="151"/>
      <c r="VLU120" s="151"/>
      <c r="VLV120" s="151"/>
      <c r="VLW120" s="151"/>
      <c r="VLX120" s="151"/>
      <c r="VLY120" s="151"/>
      <c r="VLZ120" s="151"/>
      <c r="VMA120" s="151"/>
      <c r="VMB120" s="151"/>
      <c r="VMC120" s="151"/>
      <c r="VMD120" s="151"/>
      <c r="VME120" s="151"/>
      <c r="VMF120" s="151"/>
      <c r="VMG120" s="151"/>
      <c r="VMH120" s="151"/>
      <c r="VMI120" s="151"/>
      <c r="VMJ120" s="151"/>
      <c r="VMK120" s="151"/>
      <c r="VML120" s="151"/>
      <c r="VMM120" s="151"/>
      <c r="VMN120" s="151"/>
      <c r="VMO120" s="151"/>
      <c r="VMP120" s="151"/>
      <c r="VMQ120" s="151"/>
      <c r="VMR120" s="151"/>
      <c r="VMS120" s="151"/>
      <c r="VMT120" s="151"/>
      <c r="VMU120" s="151"/>
      <c r="VMV120" s="151"/>
      <c r="VMW120" s="151"/>
      <c r="VMX120" s="151"/>
      <c r="VMY120" s="151"/>
      <c r="VMZ120" s="151"/>
      <c r="VNA120" s="151"/>
      <c r="VNB120" s="151"/>
      <c r="VNC120" s="151"/>
      <c r="VND120" s="151"/>
      <c r="VNE120" s="151"/>
      <c r="VNF120" s="151"/>
      <c r="VNG120" s="151"/>
      <c r="VNH120" s="151"/>
      <c r="VNI120" s="151"/>
      <c r="VNJ120" s="151"/>
      <c r="VNK120" s="151"/>
      <c r="VNL120" s="151"/>
      <c r="VNM120" s="151"/>
      <c r="VNN120" s="151"/>
      <c r="VNO120" s="151"/>
      <c r="VNP120" s="151"/>
      <c r="VNQ120" s="151"/>
      <c r="VNR120" s="151"/>
      <c r="VNS120" s="151"/>
      <c r="VNT120" s="151"/>
      <c r="VNU120" s="151"/>
      <c r="VNV120" s="151"/>
      <c r="VNW120" s="151"/>
      <c r="VNX120" s="151"/>
      <c r="VNY120" s="151"/>
      <c r="VNZ120" s="151"/>
      <c r="VOA120" s="151"/>
      <c r="VOB120" s="151"/>
      <c r="VOC120" s="151"/>
      <c r="VOD120" s="151"/>
      <c r="VOE120" s="151"/>
      <c r="VOF120" s="151"/>
      <c r="VOG120" s="151"/>
      <c r="VOH120" s="151"/>
      <c r="VOI120" s="151"/>
      <c r="VOJ120" s="151"/>
      <c r="VOK120" s="151"/>
      <c r="VOL120" s="151"/>
      <c r="VOM120" s="151"/>
      <c r="VON120" s="151"/>
      <c r="VOO120" s="151"/>
      <c r="VOP120" s="151"/>
      <c r="VOQ120" s="151"/>
      <c r="VOR120" s="151"/>
      <c r="VOS120" s="151"/>
      <c r="VOT120" s="151"/>
      <c r="VOU120" s="151"/>
      <c r="VOV120" s="151"/>
      <c r="VOW120" s="151"/>
      <c r="VOX120" s="151"/>
      <c r="VOY120" s="151"/>
      <c r="VOZ120" s="151"/>
      <c r="VPA120" s="151"/>
      <c r="VPB120" s="151"/>
      <c r="VPC120" s="151"/>
      <c r="VPD120" s="151"/>
      <c r="VPE120" s="151"/>
      <c r="VPF120" s="151"/>
      <c r="VPG120" s="151"/>
      <c r="VPH120" s="151"/>
      <c r="VPI120" s="151"/>
      <c r="VPJ120" s="151"/>
      <c r="VPK120" s="151"/>
      <c r="VPL120" s="151"/>
      <c r="VPM120" s="151"/>
      <c r="VPN120" s="151"/>
      <c r="VPO120" s="151"/>
      <c r="VPP120" s="151"/>
      <c r="VPQ120" s="151"/>
      <c r="VPR120" s="151"/>
      <c r="VPS120" s="151"/>
      <c r="VPT120" s="151"/>
      <c r="VPU120" s="151"/>
      <c r="VPV120" s="151"/>
      <c r="VPW120" s="151"/>
      <c r="VPX120" s="151"/>
      <c r="VPY120" s="151"/>
      <c r="VPZ120" s="151"/>
      <c r="VQA120" s="151"/>
      <c r="VQB120" s="151"/>
      <c r="VQC120" s="151"/>
      <c r="VQD120" s="151"/>
      <c r="VQE120" s="151"/>
      <c r="VQF120" s="151"/>
      <c r="VQG120" s="151"/>
      <c r="VQH120" s="151"/>
      <c r="VQI120" s="151"/>
      <c r="VQJ120" s="151"/>
      <c r="VQK120" s="151"/>
      <c r="VQL120" s="151"/>
      <c r="VQM120" s="151"/>
      <c r="VQN120" s="151"/>
      <c r="VQO120" s="151"/>
      <c r="VQP120" s="151"/>
      <c r="VQQ120" s="151"/>
      <c r="VQR120" s="151"/>
      <c r="VQS120" s="151"/>
      <c r="VQT120" s="151"/>
      <c r="VQU120" s="151"/>
      <c r="VQV120" s="151"/>
      <c r="VQW120" s="151"/>
      <c r="VQX120" s="151"/>
      <c r="VQY120" s="151"/>
      <c r="VQZ120" s="151"/>
      <c r="VRA120" s="151"/>
      <c r="VRB120" s="151"/>
      <c r="VRC120" s="151"/>
      <c r="VRD120" s="151"/>
      <c r="VRE120" s="151"/>
      <c r="VRF120" s="151"/>
      <c r="VRG120" s="151"/>
      <c r="VRH120" s="151"/>
      <c r="VRI120" s="151"/>
      <c r="VRJ120" s="151"/>
      <c r="VRK120" s="151"/>
      <c r="VRL120" s="151"/>
      <c r="VRM120" s="151"/>
      <c r="VRN120" s="151"/>
      <c r="VRO120" s="151"/>
      <c r="VRP120" s="151"/>
      <c r="VRQ120" s="151"/>
      <c r="VRR120" s="151"/>
      <c r="VRS120" s="151"/>
      <c r="VRT120" s="151"/>
      <c r="VRU120" s="151"/>
      <c r="VRV120" s="151"/>
      <c r="VRW120" s="151"/>
      <c r="VRX120" s="151"/>
      <c r="VRY120" s="151"/>
      <c r="VRZ120" s="151"/>
      <c r="VSA120" s="151"/>
      <c r="VSB120" s="151"/>
      <c r="VSC120" s="151"/>
      <c r="VSD120" s="151"/>
      <c r="VSE120" s="151"/>
      <c r="VSF120" s="151"/>
      <c r="VSG120" s="151"/>
      <c r="VSH120" s="151"/>
      <c r="VSI120" s="151"/>
      <c r="VSJ120" s="151"/>
      <c r="VSK120" s="151"/>
      <c r="VSL120" s="151"/>
      <c r="VSM120" s="151"/>
      <c r="VSN120" s="151"/>
      <c r="VSO120" s="151"/>
      <c r="VSP120" s="151"/>
      <c r="VSQ120" s="151"/>
      <c r="VSR120" s="151"/>
      <c r="VSS120" s="151"/>
      <c r="VST120" s="151"/>
      <c r="VSU120" s="151"/>
      <c r="VSV120" s="151"/>
      <c r="VSW120" s="151"/>
      <c r="VSX120" s="151"/>
      <c r="VSY120" s="151"/>
      <c r="VSZ120" s="151"/>
      <c r="VTA120" s="151"/>
      <c r="VTB120" s="151"/>
      <c r="VTC120" s="151"/>
      <c r="VTD120" s="151"/>
      <c r="VTE120" s="151"/>
      <c r="VTF120" s="151"/>
      <c r="VTG120" s="151"/>
      <c r="VTH120" s="151"/>
      <c r="VTI120" s="151"/>
      <c r="VTJ120" s="151"/>
      <c r="VTK120" s="151"/>
      <c r="VTL120" s="151"/>
      <c r="VTM120" s="151"/>
      <c r="VTN120" s="151"/>
      <c r="VTO120" s="151"/>
      <c r="VTP120" s="151"/>
      <c r="VTQ120" s="151"/>
      <c r="VTR120" s="151"/>
      <c r="VTS120" s="151"/>
      <c r="VTT120" s="151"/>
      <c r="VTU120" s="151"/>
      <c r="VTV120" s="151"/>
      <c r="VTW120" s="151"/>
      <c r="VTX120" s="151"/>
      <c r="VTY120" s="151"/>
      <c r="VTZ120" s="151"/>
      <c r="VUA120" s="151"/>
      <c r="VUB120" s="151"/>
      <c r="VUC120" s="151"/>
      <c r="VUD120" s="151"/>
      <c r="VUE120" s="151"/>
      <c r="VUF120" s="151"/>
      <c r="VUG120" s="151"/>
      <c r="VUH120" s="151"/>
      <c r="VUI120" s="151"/>
      <c r="VUJ120" s="151"/>
      <c r="VUK120" s="151"/>
      <c r="VUL120" s="151"/>
      <c r="VUM120" s="151"/>
      <c r="VUN120" s="151"/>
      <c r="VUO120" s="151"/>
      <c r="VUP120" s="151"/>
      <c r="VUQ120" s="151"/>
      <c r="VUR120" s="151"/>
      <c r="VUS120" s="151"/>
      <c r="VUT120" s="151"/>
      <c r="VUU120" s="151"/>
      <c r="VUV120" s="151"/>
      <c r="VUW120" s="151"/>
      <c r="VUX120" s="151"/>
      <c r="VUY120" s="151"/>
      <c r="VUZ120" s="151"/>
      <c r="VVA120" s="151"/>
      <c r="VVB120" s="151"/>
      <c r="VVC120" s="151"/>
      <c r="VVD120" s="151"/>
      <c r="VVE120" s="151"/>
      <c r="VVF120" s="151"/>
      <c r="VVG120" s="151"/>
      <c r="VVH120" s="151"/>
      <c r="VVI120" s="151"/>
      <c r="VVJ120" s="151"/>
      <c r="VVK120" s="151"/>
      <c r="VVL120" s="151"/>
      <c r="VVM120" s="151"/>
      <c r="VVN120" s="151"/>
      <c r="VVO120" s="151"/>
      <c r="VVP120" s="151"/>
      <c r="VVQ120" s="151"/>
      <c r="VVR120" s="151"/>
      <c r="VVS120" s="151"/>
      <c r="VVT120" s="151"/>
      <c r="VVU120" s="151"/>
      <c r="VVV120" s="151"/>
      <c r="VVW120" s="151"/>
      <c r="VVX120" s="151"/>
      <c r="VVY120" s="151"/>
      <c r="VVZ120" s="151"/>
      <c r="VWA120" s="151"/>
      <c r="VWB120" s="151"/>
      <c r="VWC120" s="151"/>
      <c r="VWD120" s="151"/>
      <c r="VWE120" s="151"/>
      <c r="VWF120" s="151"/>
      <c r="VWG120" s="151"/>
      <c r="VWH120" s="151"/>
      <c r="VWI120" s="151"/>
      <c r="VWJ120" s="151"/>
      <c r="VWK120" s="151"/>
      <c r="VWL120" s="151"/>
      <c r="VWM120" s="151"/>
      <c r="VWN120" s="151"/>
      <c r="VWO120" s="151"/>
      <c r="VWP120" s="151"/>
      <c r="VWQ120" s="151"/>
      <c r="VWR120" s="151"/>
      <c r="VWS120" s="151"/>
      <c r="VWT120" s="151"/>
      <c r="VWU120" s="151"/>
      <c r="VWV120" s="151"/>
      <c r="VWW120" s="151"/>
      <c r="VWX120" s="151"/>
      <c r="VWY120" s="151"/>
      <c r="VWZ120" s="151"/>
      <c r="VXA120" s="151"/>
      <c r="VXB120" s="151"/>
      <c r="VXC120" s="151"/>
      <c r="VXD120" s="151"/>
      <c r="VXE120" s="151"/>
      <c r="VXF120" s="151"/>
      <c r="VXG120" s="151"/>
      <c r="VXH120" s="151"/>
      <c r="VXI120" s="151"/>
      <c r="VXJ120" s="151"/>
      <c r="VXK120" s="151"/>
      <c r="VXL120" s="151"/>
      <c r="VXM120" s="151"/>
      <c r="VXN120" s="151"/>
      <c r="VXO120" s="151"/>
      <c r="VXP120" s="151"/>
      <c r="VXQ120" s="151"/>
      <c r="VXR120" s="151"/>
      <c r="VXS120" s="151"/>
      <c r="VXT120" s="151"/>
      <c r="VXU120" s="151"/>
      <c r="VXV120" s="151"/>
      <c r="VXW120" s="151"/>
      <c r="VXX120" s="151"/>
      <c r="VXY120" s="151"/>
      <c r="VXZ120" s="151"/>
      <c r="VYA120" s="151"/>
      <c r="VYB120" s="151"/>
      <c r="VYC120" s="151"/>
      <c r="VYD120" s="151"/>
      <c r="VYE120" s="151"/>
      <c r="VYF120" s="151"/>
      <c r="VYG120" s="151"/>
      <c r="VYH120" s="151"/>
      <c r="VYI120" s="151"/>
      <c r="VYJ120" s="151"/>
      <c r="VYK120" s="151"/>
      <c r="VYL120" s="151"/>
      <c r="VYM120" s="151"/>
      <c r="VYN120" s="151"/>
      <c r="VYO120" s="151"/>
      <c r="VYP120" s="151"/>
      <c r="VYQ120" s="151"/>
      <c r="VYR120" s="151"/>
      <c r="VYS120" s="151"/>
      <c r="VYT120" s="151"/>
      <c r="VYU120" s="151"/>
      <c r="VYV120" s="151"/>
      <c r="VYW120" s="151"/>
      <c r="VYX120" s="151"/>
      <c r="VYY120" s="151"/>
      <c r="VYZ120" s="151"/>
      <c r="VZA120" s="151"/>
      <c r="VZB120" s="151"/>
      <c r="VZC120" s="151"/>
      <c r="VZD120" s="151"/>
      <c r="VZE120" s="151"/>
      <c r="VZF120" s="151"/>
      <c r="VZG120" s="151"/>
      <c r="VZH120" s="151"/>
      <c r="VZI120" s="151"/>
      <c r="VZJ120" s="151"/>
      <c r="VZK120" s="151"/>
      <c r="VZL120" s="151"/>
      <c r="VZM120" s="151"/>
      <c r="VZN120" s="151"/>
      <c r="VZO120" s="151"/>
      <c r="VZP120" s="151"/>
      <c r="VZQ120" s="151"/>
      <c r="VZR120" s="151"/>
      <c r="VZS120" s="151"/>
      <c r="VZT120" s="151"/>
      <c r="VZU120" s="151"/>
      <c r="VZV120" s="151"/>
      <c r="VZW120" s="151"/>
      <c r="VZX120" s="151"/>
      <c r="VZY120" s="151"/>
      <c r="VZZ120" s="151"/>
      <c r="WAA120" s="151"/>
      <c r="WAB120" s="151"/>
      <c r="WAC120" s="151"/>
      <c r="WAD120" s="151"/>
      <c r="WAE120" s="151"/>
      <c r="WAF120" s="151"/>
      <c r="WAG120" s="151"/>
      <c r="WAH120" s="151"/>
      <c r="WAI120" s="151"/>
      <c r="WAJ120" s="151"/>
      <c r="WAK120" s="151"/>
      <c r="WAL120" s="151"/>
      <c r="WAM120" s="151"/>
      <c r="WAN120" s="151"/>
      <c r="WAO120" s="151"/>
      <c r="WAP120" s="151"/>
      <c r="WAQ120" s="151"/>
      <c r="WAR120" s="151"/>
      <c r="WAS120" s="151"/>
      <c r="WAT120" s="151"/>
      <c r="WAU120" s="151"/>
      <c r="WAV120" s="151"/>
      <c r="WAW120" s="151"/>
      <c r="WAX120" s="151"/>
      <c r="WAY120" s="151"/>
      <c r="WAZ120" s="151"/>
      <c r="WBA120" s="151"/>
      <c r="WBB120" s="151"/>
      <c r="WBC120" s="151"/>
      <c r="WBD120" s="151"/>
      <c r="WBE120" s="151"/>
      <c r="WBF120" s="151"/>
      <c r="WBG120" s="151"/>
      <c r="WBH120" s="151"/>
      <c r="WBI120" s="151"/>
      <c r="WBJ120" s="151"/>
      <c r="WBK120" s="151"/>
      <c r="WBL120" s="151"/>
      <c r="WBM120" s="151"/>
      <c r="WBN120" s="151"/>
      <c r="WBO120" s="151"/>
      <c r="WBP120" s="151"/>
      <c r="WBQ120" s="151"/>
      <c r="WBR120" s="151"/>
      <c r="WBS120" s="151"/>
      <c r="WBT120" s="151"/>
      <c r="WBU120" s="151"/>
      <c r="WBV120" s="151"/>
      <c r="WBW120" s="151"/>
      <c r="WBX120" s="151"/>
      <c r="WBY120" s="151"/>
      <c r="WBZ120" s="151"/>
      <c r="WCA120" s="151"/>
      <c r="WCB120" s="151"/>
      <c r="WCC120" s="151"/>
      <c r="WCD120" s="151"/>
      <c r="WCE120" s="151"/>
      <c r="WCF120" s="151"/>
      <c r="WCG120" s="151"/>
      <c r="WCH120" s="151"/>
      <c r="WCI120" s="151"/>
      <c r="WCJ120" s="151"/>
      <c r="WCK120" s="151"/>
      <c r="WCL120" s="151"/>
      <c r="WCM120" s="151"/>
      <c r="WCN120" s="151"/>
      <c r="WCO120" s="151"/>
      <c r="WCP120" s="151"/>
      <c r="WCQ120" s="151"/>
      <c r="WCR120" s="151"/>
      <c r="WCS120" s="151"/>
      <c r="WCT120" s="151"/>
      <c r="WCU120" s="151"/>
      <c r="WCV120" s="151"/>
      <c r="WCW120" s="151"/>
      <c r="WCX120" s="151"/>
      <c r="WCY120" s="151"/>
      <c r="WCZ120" s="151"/>
      <c r="WDA120" s="151"/>
      <c r="WDB120" s="151"/>
      <c r="WDC120" s="151"/>
      <c r="WDD120" s="151"/>
      <c r="WDE120" s="151"/>
      <c r="WDF120" s="151"/>
      <c r="WDG120" s="151"/>
      <c r="WDH120" s="151"/>
      <c r="WDI120" s="151"/>
      <c r="WDJ120" s="151"/>
      <c r="WDK120" s="151"/>
      <c r="WDL120" s="151"/>
      <c r="WDM120" s="151"/>
      <c r="WDN120" s="151"/>
      <c r="WDO120" s="151"/>
      <c r="WDP120" s="151"/>
      <c r="WDQ120" s="151"/>
      <c r="WDR120" s="151"/>
      <c r="WDS120" s="151"/>
      <c r="WDT120" s="151"/>
      <c r="WDU120" s="151"/>
      <c r="WDV120" s="151"/>
      <c r="WDW120" s="151"/>
      <c r="WDX120" s="151"/>
      <c r="WDY120" s="151"/>
      <c r="WDZ120" s="151"/>
      <c r="WEA120" s="151"/>
      <c r="WEB120" s="151"/>
      <c r="WEC120" s="151"/>
      <c r="WED120" s="151"/>
      <c r="WEE120" s="151"/>
      <c r="WEF120" s="151"/>
      <c r="WEG120" s="151"/>
      <c r="WEH120" s="151"/>
      <c r="WEI120" s="151"/>
      <c r="WEJ120" s="151"/>
      <c r="WEK120" s="151"/>
      <c r="WEL120" s="151"/>
      <c r="WEM120" s="151"/>
      <c r="WEN120" s="151"/>
      <c r="WEO120" s="151"/>
      <c r="WEP120" s="151"/>
      <c r="WEQ120" s="151"/>
      <c r="WER120" s="151"/>
      <c r="WES120" s="151"/>
      <c r="WET120" s="151"/>
      <c r="WEU120" s="151"/>
      <c r="WEV120" s="151"/>
      <c r="WEW120" s="151"/>
      <c r="WEX120" s="151"/>
      <c r="WEY120" s="151"/>
      <c r="WEZ120" s="151"/>
      <c r="WFA120" s="151"/>
      <c r="WFB120" s="151"/>
      <c r="WFC120" s="151"/>
      <c r="WFD120" s="151"/>
      <c r="WFE120" s="151"/>
      <c r="WFF120" s="151"/>
      <c r="WFG120" s="151"/>
      <c r="WFH120" s="151"/>
      <c r="WFI120" s="151"/>
      <c r="WFJ120" s="151"/>
      <c r="WFK120" s="151"/>
      <c r="WFL120" s="151"/>
      <c r="WFM120" s="151"/>
      <c r="WFN120" s="151"/>
      <c r="WFO120" s="151"/>
      <c r="WFP120" s="151"/>
      <c r="WFQ120" s="151"/>
      <c r="WFR120" s="151"/>
      <c r="WFS120" s="151"/>
      <c r="WFT120" s="151"/>
      <c r="WFU120" s="151"/>
      <c r="WFV120" s="151"/>
      <c r="WFW120" s="151"/>
      <c r="WFX120" s="151"/>
      <c r="WFY120" s="151"/>
      <c r="WFZ120" s="151"/>
      <c r="WGA120" s="151"/>
      <c r="WGB120" s="151"/>
      <c r="WGC120" s="151"/>
      <c r="WGD120" s="151"/>
      <c r="WGE120" s="151"/>
      <c r="WGF120" s="151"/>
      <c r="WGG120" s="151"/>
      <c r="WGH120" s="151"/>
      <c r="WGI120" s="151"/>
      <c r="WGJ120" s="151"/>
      <c r="WGK120" s="151"/>
      <c r="WGL120" s="151"/>
      <c r="WGM120" s="151"/>
      <c r="WGN120" s="151"/>
      <c r="WGO120" s="151"/>
      <c r="WGP120" s="151"/>
      <c r="WGQ120" s="151"/>
      <c r="WGR120" s="151"/>
      <c r="WGS120" s="151"/>
      <c r="WGT120" s="151"/>
      <c r="WGU120" s="151"/>
      <c r="WGV120" s="151"/>
      <c r="WGW120" s="151"/>
      <c r="WGX120" s="151"/>
      <c r="WGY120" s="151"/>
      <c r="WGZ120" s="151"/>
      <c r="WHA120" s="151"/>
      <c r="WHB120" s="151"/>
      <c r="WHC120" s="151"/>
      <c r="WHD120" s="151"/>
      <c r="WHE120" s="151"/>
      <c r="WHF120" s="151"/>
      <c r="WHG120" s="151"/>
      <c r="WHH120" s="151"/>
      <c r="WHI120" s="151"/>
      <c r="WHJ120" s="151"/>
      <c r="WHK120" s="151"/>
      <c r="WHL120" s="151"/>
      <c r="WHM120" s="151"/>
      <c r="WHN120" s="151"/>
      <c r="WHO120" s="151"/>
      <c r="WHP120" s="151"/>
      <c r="WHQ120" s="151"/>
      <c r="WHR120" s="151"/>
      <c r="WHS120" s="151"/>
      <c r="WHT120" s="151"/>
      <c r="WHU120" s="151"/>
      <c r="WHV120" s="151"/>
      <c r="WHW120" s="151"/>
      <c r="WHX120" s="151"/>
      <c r="WHY120" s="151"/>
      <c r="WHZ120" s="151"/>
      <c r="WIA120" s="151"/>
      <c r="WIB120" s="151"/>
      <c r="WIC120" s="151"/>
      <c r="WID120" s="151"/>
      <c r="WIE120" s="151"/>
      <c r="WIF120" s="151"/>
      <c r="WIG120" s="151"/>
      <c r="WIH120" s="151"/>
      <c r="WII120" s="151"/>
      <c r="WIJ120" s="151"/>
      <c r="WIK120" s="151"/>
      <c r="WIL120" s="151"/>
      <c r="WIM120" s="151"/>
      <c r="WIN120" s="151"/>
      <c r="WIO120" s="151"/>
      <c r="WIP120" s="151"/>
      <c r="WIQ120" s="151"/>
      <c r="WIR120" s="151"/>
      <c r="WIS120" s="151"/>
      <c r="WIT120" s="151"/>
      <c r="WIU120" s="151"/>
      <c r="WIV120" s="151"/>
      <c r="WIW120" s="151"/>
      <c r="WIX120" s="151"/>
      <c r="WIY120" s="151"/>
      <c r="WIZ120" s="151"/>
      <c r="WJA120" s="151"/>
      <c r="WJB120" s="151"/>
      <c r="WJC120" s="151"/>
      <c r="WJD120" s="151"/>
      <c r="WJE120" s="151"/>
      <c r="WJF120" s="151"/>
      <c r="WJG120" s="151"/>
      <c r="WJH120" s="151"/>
      <c r="WJI120" s="151"/>
      <c r="WJJ120" s="151"/>
      <c r="WJK120" s="151"/>
      <c r="WJL120" s="151"/>
      <c r="WJM120" s="151"/>
      <c r="WJN120" s="151"/>
      <c r="WJO120" s="151"/>
      <c r="WJP120" s="151"/>
      <c r="WJQ120" s="151"/>
      <c r="WJR120" s="151"/>
      <c r="WJS120" s="151"/>
      <c r="WJT120" s="151"/>
      <c r="WJU120" s="151"/>
      <c r="WJV120" s="151"/>
      <c r="WJW120" s="151"/>
      <c r="WJX120" s="151"/>
      <c r="WJY120" s="151"/>
      <c r="WJZ120" s="151"/>
      <c r="WKA120" s="151"/>
      <c r="WKB120" s="151"/>
      <c r="WKC120" s="151"/>
      <c r="WKD120" s="151"/>
      <c r="WKE120" s="151"/>
      <c r="WKF120" s="151"/>
      <c r="WKG120" s="151"/>
      <c r="WKH120" s="151"/>
      <c r="WKI120" s="151"/>
      <c r="WKJ120" s="151"/>
      <c r="WKK120" s="151"/>
      <c r="WKL120" s="151"/>
      <c r="WKM120" s="151"/>
      <c r="WKN120" s="151"/>
      <c r="WKO120" s="151"/>
      <c r="WKP120" s="151"/>
      <c r="WKQ120" s="151"/>
      <c r="WKR120" s="151"/>
      <c r="WKS120" s="151"/>
      <c r="WKT120" s="151"/>
      <c r="WKU120" s="151"/>
      <c r="WKV120" s="151"/>
      <c r="WKW120" s="151"/>
      <c r="WKX120" s="151"/>
      <c r="WKY120" s="151"/>
      <c r="WKZ120" s="151"/>
      <c r="WLA120" s="151"/>
      <c r="WLB120" s="151"/>
      <c r="WLC120" s="151"/>
      <c r="WLD120" s="151"/>
      <c r="WLE120" s="151"/>
      <c r="WLF120" s="151"/>
      <c r="WLG120" s="151"/>
      <c r="WLH120" s="151"/>
      <c r="WLI120" s="151"/>
      <c r="WLJ120" s="151"/>
      <c r="WLK120" s="151"/>
      <c r="WLL120" s="151"/>
      <c r="WLM120" s="151"/>
      <c r="WLN120" s="151"/>
      <c r="WLO120" s="151"/>
      <c r="WLP120" s="151"/>
      <c r="WLQ120" s="151"/>
      <c r="WLR120" s="151"/>
      <c r="WLS120" s="151"/>
      <c r="WLT120" s="151"/>
      <c r="WLU120" s="151"/>
      <c r="WLV120" s="151"/>
      <c r="WLW120" s="151"/>
      <c r="WLX120" s="151"/>
      <c r="WLY120" s="151"/>
      <c r="WLZ120" s="151"/>
      <c r="WMA120" s="151"/>
      <c r="WMB120" s="151"/>
      <c r="WMC120" s="151"/>
      <c r="WMD120" s="151"/>
      <c r="WME120" s="151"/>
      <c r="WMF120" s="151"/>
      <c r="WMG120" s="151"/>
      <c r="WMH120" s="151"/>
      <c r="WMI120" s="151"/>
      <c r="WMJ120" s="151"/>
      <c r="WMK120" s="151"/>
      <c r="WML120" s="151"/>
      <c r="WMM120" s="151"/>
      <c r="WMN120" s="151"/>
      <c r="WMO120" s="151"/>
      <c r="WMP120" s="151"/>
      <c r="WMQ120" s="151"/>
      <c r="WMR120" s="151"/>
      <c r="WMS120" s="151"/>
      <c r="WMT120" s="151"/>
      <c r="WMU120" s="151"/>
      <c r="WMV120" s="151"/>
      <c r="WMW120" s="151"/>
      <c r="WMX120" s="151"/>
      <c r="WMY120" s="151"/>
      <c r="WMZ120" s="151"/>
      <c r="WNA120" s="151"/>
      <c r="WNB120" s="151"/>
      <c r="WNC120" s="151"/>
      <c r="WND120" s="151"/>
      <c r="WNE120" s="151"/>
      <c r="WNF120" s="151"/>
      <c r="WNG120" s="151"/>
      <c r="WNH120" s="151"/>
      <c r="WNI120" s="151"/>
      <c r="WNJ120" s="151"/>
      <c r="WNK120" s="151"/>
      <c r="WNL120" s="151"/>
      <c r="WNM120" s="151"/>
      <c r="WNN120" s="151"/>
      <c r="WNO120" s="151"/>
      <c r="WNP120" s="151"/>
      <c r="WNQ120" s="151"/>
      <c r="WNR120" s="151"/>
      <c r="WNS120" s="151"/>
      <c r="WNT120" s="151"/>
      <c r="WNU120" s="151"/>
      <c r="WNV120" s="151"/>
      <c r="WNW120" s="151"/>
      <c r="WNX120" s="151"/>
      <c r="WNY120" s="151"/>
      <c r="WNZ120" s="151"/>
      <c r="WOA120" s="151"/>
      <c r="WOB120" s="151"/>
      <c r="WOC120" s="151"/>
      <c r="WOD120" s="151"/>
      <c r="WOE120" s="151"/>
      <c r="WOF120" s="151"/>
      <c r="WOG120" s="151"/>
      <c r="WOH120" s="151"/>
      <c r="WOI120" s="151"/>
      <c r="WOJ120" s="151"/>
      <c r="WOK120" s="151"/>
      <c r="WOL120" s="151"/>
      <c r="WOM120" s="151"/>
      <c r="WON120" s="151"/>
      <c r="WOO120" s="151"/>
      <c r="WOP120" s="151"/>
      <c r="WOQ120" s="151"/>
      <c r="WOR120" s="151"/>
      <c r="WOS120" s="151"/>
      <c r="WOT120" s="151"/>
      <c r="WOU120" s="151"/>
      <c r="WOV120" s="151"/>
      <c r="WOW120" s="151"/>
      <c r="WOX120" s="151"/>
      <c r="WOY120" s="151"/>
      <c r="WOZ120" s="151"/>
      <c r="WPA120" s="151"/>
      <c r="WPB120" s="151"/>
      <c r="WPC120" s="151"/>
      <c r="WPD120" s="151"/>
      <c r="WPE120" s="151"/>
      <c r="WPF120" s="151"/>
      <c r="WPG120" s="151"/>
      <c r="WPH120" s="151"/>
      <c r="WPI120" s="151"/>
      <c r="WPJ120" s="151"/>
      <c r="WPK120" s="151"/>
      <c r="WPL120" s="151"/>
      <c r="WPM120" s="151"/>
      <c r="WPN120" s="151"/>
      <c r="WPO120" s="151"/>
      <c r="WPP120" s="151"/>
      <c r="WPQ120" s="151"/>
      <c r="WPR120" s="151"/>
      <c r="WPS120" s="151"/>
      <c r="WPT120" s="151"/>
      <c r="WPU120" s="151"/>
      <c r="WPV120" s="151"/>
      <c r="WPW120" s="151"/>
      <c r="WPX120" s="151"/>
      <c r="WPY120" s="151"/>
      <c r="WPZ120" s="151"/>
      <c r="WQA120" s="151"/>
      <c r="WQB120" s="151"/>
      <c r="WQC120" s="151"/>
      <c r="WQD120" s="151"/>
      <c r="WQE120" s="151"/>
      <c r="WQF120" s="151"/>
      <c r="WQG120" s="151"/>
      <c r="WQH120" s="151"/>
      <c r="WQI120" s="151"/>
      <c r="WQJ120" s="151"/>
      <c r="WQK120" s="151"/>
      <c r="WQL120" s="151"/>
      <c r="WQM120" s="151"/>
      <c r="WQN120" s="151"/>
      <c r="WQO120" s="151"/>
      <c r="WQP120" s="151"/>
      <c r="WQQ120" s="151"/>
      <c r="WQR120" s="151"/>
      <c r="WQS120" s="151"/>
      <c r="WQT120" s="151"/>
      <c r="WQU120" s="151"/>
      <c r="WQV120" s="151"/>
      <c r="WQW120" s="151"/>
      <c r="WQX120" s="151"/>
      <c r="WQY120" s="151"/>
      <c r="WQZ120" s="151"/>
      <c r="WRA120" s="151"/>
      <c r="WRB120" s="151"/>
      <c r="WRC120" s="151"/>
      <c r="WRD120" s="151"/>
      <c r="WRE120" s="151"/>
      <c r="WRF120" s="151"/>
      <c r="WRG120" s="151"/>
      <c r="WRH120" s="151"/>
      <c r="WRI120" s="151"/>
      <c r="WRJ120" s="151"/>
      <c r="WRK120" s="151"/>
      <c r="WRL120" s="151"/>
      <c r="WRM120" s="151"/>
      <c r="WRN120" s="151"/>
      <c r="WRO120" s="151"/>
      <c r="WRP120" s="151"/>
      <c r="WRQ120" s="151"/>
      <c r="WRR120" s="151"/>
      <c r="WRS120" s="151"/>
      <c r="WRT120" s="151"/>
      <c r="WRU120" s="151"/>
      <c r="WRV120" s="151"/>
      <c r="WRW120" s="151"/>
      <c r="WRX120" s="151"/>
      <c r="WRY120" s="151"/>
      <c r="WRZ120" s="151"/>
      <c r="WSA120" s="151"/>
      <c r="WSB120" s="151"/>
      <c r="WSC120" s="151"/>
      <c r="WSD120" s="151"/>
      <c r="WSE120" s="151"/>
      <c r="WSF120" s="151"/>
      <c r="WSG120" s="151"/>
      <c r="WSH120" s="151"/>
      <c r="WSI120" s="151"/>
      <c r="WSJ120" s="151"/>
      <c r="WSK120" s="151"/>
      <c r="WSL120" s="151"/>
      <c r="WSM120" s="151"/>
      <c r="WSN120" s="151"/>
      <c r="WSO120" s="151"/>
      <c r="WSP120" s="151"/>
      <c r="WSQ120" s="151"/>
      <c r="WSR120" s="151"/>
      <c r="WSS120" s="151"/>
      <c r="WST120" s="151"/>
      <c r="WSU120" s="151"/>
      <c r="WSV120" s="151"/>
      <c r="WSW120" s="151"/>
      <c r="WSX120" s="151"/>
      <c r="WSY120" s="151"/>
      <c r="WSZ120" s="151"/>
      <c r="WTA120" s="151"/>
      <c r="WTB120" s="151"/>
      <c r="WTC120" s="151"/>
      <c r="WTD120" s="151"/>
      <c r="WTE120" s="151"/>
      <c r="WTF120" s="151"/>
      <c r="WTG120" s="151"/>
      <c r="WTH120" s="151"/>
      <c r="WTI120" s="151"/>
      <c r="WTJ120" s="151"/>
      <c r="WTK120" s="151"/>
      <c r="WTL120" s="151"/>
      <c r="WTM120" s="151"/>
      <c r="WTN120" s="151"/>
      <c r="WTO120" s="151"/>
      <c r="WTP120" s="151"/>
      <c r="WTQ120" s="151"/>
      <c r="WTR120" s="151"/>
      <c r="WTS120" s="151"/>
      <c r="WTT120" s="151"/>
      <c r="WTU120" s="151"/>
      <c r="WTV120" s="151"/>
      <c r="WTW120" s="151"/>
      <c r="WTX120" s="151"/>
      <c r="WTY120" s="151"/>
      <c r="WTZ120" s="151"/>
      <c r="WUA120" s="151"/>
      <c r="WUB120" s="151"/>
      <c r="WUC120" s="151"/>
      <c r="WUD120" s="151"/>
      <c r="WUE120" s="151"/>
      <c r="WUF120" s="151"/>
      <c r="WUG120" s="151"/>
      <c r="WUH120" s="151"/>
      <c r="WUI120" s="151"/>
      <c r="WUJ120" s="151"/>
      <c r="WUK120" s="151"/>
      <c r="WUL120" s="151"/>
      <c r="WUM120" s="151"/>
      <c r="WUN120" s="151"/>
      <c r="WUO120" s="151"/>
      <c r="WUP120" s="151"/>
      <c r="WUQ120" s="151"/>
      <c r="WUR120" s="151"/>
      <c r="WUS120" s="151"/>
      <c r="WUT120" s="151"/>
      <c r="WUU120" s="151"/>
      <c r="WUV120" s="151"/>
      <c r="WUW120" s="151"/>
      <c r="WUX120" s="151"/>
      <c r="WUY120" s="151"/>
      <c r="WUZ120" s="151"/>
      <c r="WVA120" s="151"/>
      <c r="WVB120" s="151"/>
      <c r="WVC120" s="151"/>
      <c r="WVD120" s="151"/>
      <c r="WVE120" s="151"/>
      <c r="WVF120" s="151"/>
      <c r="WVG120" s="151"/>
      <c r="WVH120" s="151"/>
      <c r="WVI120" s="151"/>
      <c r="WVJ120" s="151"/>
      <c r="WVK120" s="151"/>
      <c r="WVL120" s="151"/>
      <c r="WVM120" s="151"/>
      <c r="WVN120" s="151"/>
      <c r="WVO120" s="151"/>
      <c r="WVP120" s="151"/>
      <c r="WVQ120" s="151"/>
      <c r="WVR120" s="151"/>
      <c r="WVS120" s="151"/>
      <c r="WVT120" s="151"/>
      <c r="WVU120" s="151"/>
      <c r="WVV120" s="151"/>
      <c r="WVW120" s="151"/>
      <c r="WVX120" s="151"/>
      <c r="WVY120" s="151"/>
      <c r="WVZ120" s="151"/>
      <c r="WWA120" s="151"/>
      <c r="WWB120" s="151"/>
      <c r="WWC120" s="151"/>
      <c r="WWD120" s="151"/>
      <c r="WWE120" s="151"/>
      <c r="WWF120" s="151"/>
      <c r="WWG120" s="151"/>
      <c r="WWH120" s="151"/>
      <c r="WWI120" s="151"/>
      <c r="WWJ120" s="151"/>
      <c r="WWK120" s="151"/>
      <c r="WWL120" s="151"/>
      <c r="WWM120" s="151"/>
      <c r="WWN120" s="151"/>
      <c r="WWO120" s="151"/>
      <c r="WWP120" s="151"/>
      <c r="WWQ120" s="151"/>
      <c r="WWR120" s="151"/>
      <c r="WWS120" s="151"/>
      <c r="WWT120" s="151"/>
      <c r="WWU120" s="151"/>
      <c r="WWV120" s="151"/>
      <c r="WWW120" s="151"/>
      <c r="WWX120" s="151"/>
      <c r="WWY120" s="151"/>
      <c r="WWZ120" s="151"/>
      <c r="WXA120" s="151"/>
      <c r="WXB120" s="151"/>
      <c r="WXC120" s="151"/>
      <c r="WXD120" s="151"/>
      <c r="WXE120" s="151"/>
      <c r="WXF120" s="151"/>
      <c r="WXG120" s="151"/>
      <c r="WXH120" s="151"/>
      <c r="WXI120" s="151"/>
      <c r="WXJ120" s="151"/>
      <c r="WXK120" s="151"/>
      <c r="WXL120" s="151"/>
      <c r="WXM120" s="151"/>
      <c r="WXN120" s="151"/>
      <c r="WXO120" s="151"/>
      <c r="WXP120" s="151"/>
      <c r="WXQ120" s="151"/>
      <c r="WXR120" s="151"/>
      <c r="WXS120" s="151"/>
      <c r="WXT120" s="151"/>
      <c r="WXU120" s="151"/>
      <c r="WXV120" s="151"/>
      <c r="WXW120" s="151"/>
      <c r="WXX120" s="151"/>
      <c r="WXY120" s="151"/>
      <c r="WXZ120" s="151"/>
      <c r="WYA120" s="151"/>
      <c r="WYB120" s="151"/>
      <c r="WYC120" s="151"/>
      <c r="WYD120" s="151"/>
      <c r="WYE120" s="151"/>
      <c r="WYF120" s="151"/>
      <c r="WYG120" s="151"/>
      <c r="WYH120" s="151"/>
      <c r="WYI120" s="151"/>
      <c r="WYJ120" s="151"/>
      <c r="WYK120" s="151"/>
      <c r="WYL120" s="151"/>
      <c r="WYM120" s="151"/>
      <c r="WYN120" s="151"/>
      <c r="WYO120" s="151"/>
      <c r="WYP120" s="151"/>
      <c r="WYQ120" s="151"/>
      <c r="WYR120" s="151"/>
      <c r="WYS120" s="151"/>
      <c r="WYT120" s="151"/>
      <c r="WYU120" s="151"/>
      <c r="WYV120" s="151"/>
      <c r="WYW120" s="151"/>
      <c r="WYX120" s="151"/>
      <c r="WYY120" s="151"/>
      <c r="WYZ120" s="151"/>
      <c r="WZA120" s="151"/>
      <c r="WZB120" s="151"/>
      <c r="WZC120" s="151"/>
      <c r="WZD120" s="151"/>
      <c r="WZE120" s="151"/>
      <c r="WZF120" s="151"/>
      <c r="WZG120" s="151"/>
      <c r="WZH120" s="151"/>
      <c r="WZI120" s="151"/>
      <c r="WZJ120" s="151"/>
      <c r="WZK120" s="151"/>
      <c r="WZL120" s="151"/>
      <c r="WZM120" s="151"/>
      <c r="WZN120" s="151"/>
      <c r="WZO120" s="151"/>
      <c r="WZP120" s="151"/>
      <c r="WZQ120" s="151"/>
      <c r="WZR120" s="151"/>
      <c r="WZS120" s="151"/>
      <c r="WZT120" s="151"/>
      <c r="WZU120" s="151"/>
      <c r="WZV120" s="151"/>
      <c r="WZW120" s="151"/>
      <c r="WZX120" s="151"/>
      <c r="WZY120" s="151"/>
      <c r="WZZ120" s="151"/>
      <c r="XAA120" s="151"/>
      <c r="XAB120" s="151"/>
      <c r="XAC120" s="151"/>
      <c r="XAD120" s="151"/>
      <c r="XAE120" s="151"/>
      <c r="XAF120" s="151"/>
      <c r="XAG120" s="151"/>
      <c r="XAH120" s="151"/>
      <c r="XAI120" s="151"/>
      <c r="XAJ120" s="151"/>
      <c r="XAK120" s="151"/>
      <c r="XAL120" s="151"/>
      <c r="XAM120" s="151"/>
      <c r="XAN120" s="151"/>
      <c r="XAO120" s="151"/>
      <c r="XAP120" s="151"/>
      <c r="XAQ120" s="151"/>
      <c r="XAR120" s="151"/>
      <c r="XAS120" s="151"/>
      <c r="XAT120" s="151"/>
      <c r="XAU120" s="151"/>
      <c r="XAV120" s="151"/>
      <c r="XAW120" s="151"/>
      <c r="XAX120" s="151"/>
      <c r="XAY120" s="151"/>
      <c r="XAZ120" s="151"/>
      <c r="XBA120" s="151"/>
      <c r="XBB120" s="151"/>
      <c r="XBC120" s="151"/>
      <c r="XBD120" s="151"/>
      <c r="XBE120" s="151"/>
      <c r="XBF120" s="151"/>
      <c r="XBG120" s="151"/>
      <c r="XBH120" s="151"/>
      <c r="XBI120" s="151"/>
      <c r="XBJ120" s="151"/>
      <c r="XBK120" s="151"/>
      <c r="XBL120" s="151"/>
      <c r="XBM120" s="151"/>
      <c r="XBN120" s="151"/>
      <c r="XBO120" s="151"/>
      <c r="XBP120" s="151"/>
      <c r="XBQ120" s="151"/>
      <c r="XBR120" s="151"/>
      <c r="XBS120" s="151"/>
      <c r="XBT120" s="151"/>
    </row>
    <row r="121" spans="1:16296" s="151" customFormat="1" ht="12.75" customHeight="1">
      <c r="B121" s="151" t="s">
        <v>25</v>
      </c>
      <c r="C121" s="152" t="s">
        <v>663</v>
      </c>
      <c r="D121" s="159" t="s">
        <v>739</v>
      </c>
      <c r="E121" s="193">
        <v>34</v>
      </c>
      <c r="F121" s="194" t="str">
        <f>VLOOKUP(K121,[1]Codes!$C$1:$P$3253,13,FALSE)</f>
        <v>Shelf demersal invertivore large</v>
      </c>
      <c r="G121" s="160" t="s">
        <v>486</v>
      </c>
      <c r="H121" s="160" t="s">
        <v>191</v>
      </c>
      <c r="I121" s="152" t="s">
        <v>192</v>
      </c>
      <c r="J121" s="194" t="str">
        <f>VLOOKUP(K121,[1]Codes!$C$1:$P$3253,14,FALSE)</f>
        <v>FDS</v>
      </c>
      <c r="K121" s="212" t="s">
        <v>193</v>
      </c>
      <c r="L121" s="154"/>
      <c r="M121" s="154"/>
      <c r="N121" s="154"/>
      <c r="O121" s="154">
        <v>0</v>
      </c>
      <c r="P121" s="154"/>
      <c r="Q121" s="155"/>
      <c r="R121" s="154"/>
      <c r="S121" s="54"/>
      <c r="T121" s="54">
        <f t="shared" si="18"/>
        <v>0</v>
      </c>
      <c r="U121" s="54"/>
      <c r="V121" s="54"/>
      <c r="W121" s="154"/>
      <c r="X121" s="154"/>
      <c r="Y121" s="154">
        <v>7.4999999999999997E-3</v>
      </c>
      <c r="Z121" s="154">
        <v>1.5386999999999999E-4</v>
      </c>
      <c r="AA121" s="156"/>
      <c r="AB121" s="154"/>
      <c r="AC121" s="154"/>
      <c r="AD121" s="154"/>
      <c r="AE121" s="74">
        <f t="shared" si="19"/>
        <v>0</v>
      </c>
      <c r="AF121" s="154">
        <v>2.6526243927461432E-2</v>
      </c>
      <c r="AG121" s="74">
        <f t="shared" si="20"/>
        <v>2.3873619534715288E-2</v>
      </c>
      <c r="AH121" s="154"/>
      <c r="AI121" s="74">
        <f t="shared" si="23"/>
        <v>0</v>
      </c>
      <c r="AJ121" s="154"/>
      <c r="AK121" s="154"/>
      <c r="AL121" s="707">
        <f t="shared" si="24"/>
        <v>4.7747239069430578E-3</v>
      </c>
      <c r="AM121" s="154"/>
      <c r="AN121" s="74">
        <f t="shared" ref="AN121:AN184" si="30">AM121*(1-AN$377)</f>
        <v>0</v>
      </c>
      <c r="AO121" s="154"/>
      <c r="AP121" s="74">
        <f t="shared" si="21"/>
        <v>0</v>
      </c>
      <c r="AQ121" s="253">
        <f t="shared" si="29"/>
        <v>0</v>
      </c>
      <c r="AR121" s="154"/>
      <c r="AS121" s="259"/>
      <c r="AT121" s="253">
        <f t="shared" si="22"/>
        <v>0</v>
      </c>
      <c r="AU121" s="154"/>
      <c r="AV121" s="154"/>
      <c r="AW121" s="220"/>
      <c r="AX121" s="156"/>
      <c r="AY121" s="157">
        <v>0</v>
      </c>
      <c r="AZ121" s="158"/>
      <c r="BA121" s="158"/>
      <c r="BB121" s="158"/>
      <c r="BC121" s="220"/>
      <c r="BD121" s="220"/>
      <c r="BE121" s="154"/>
      <c r="BF121" s="154"/>
      <c r="BG121" s="154"/>
      <c r="BH121" s="154"/>
      <c r="BI121" s="154"/>
      <c r="BJ121" s="253">
        <f t="shared" si="25"/>
        <v>0</v>
      </c>
      <c r="BK121" s="154"/>
      <c r="BL121" s="154"/>
      <c r="BM121" s="154"/>
      <c r="BN121" s="154"/>
      <c r="BO121" s="154"/>
      <c r="BP121" s="154"/>
      <c r="BQ121" s="220"/>
      <c r="BR121" s="220"/>
      <c r="BS121" s="155"/>
      <c r="BT121" s="154"/>
      <c r="BU121" s="154"/>
      <c r="BV121" s="154"/>
      <c r="BW121" s="154"/>
      <c r="BX121" s="154"/>
      <c r="BY121" s="154"/>
      <c r="BZ121" s="154"/>
      <c r="CA121" s="154"/>
      <c r="CB121" s="154"/>
      <c r="CC121" s="220"/>
      <c r="CD121" s="154"/>
      <c r="CE121" s="155"/>
      <c r="CF121" s="154">
        <v>1.622337942670562E-4</v>
      </c>
      <c r="CG121" s="220"/>
      <c r="CH121" s="220"/>
      <c r="CI121" s="220"/>
      <c r="CJ121" s="220"/>
      <c r="CK121" s="155"/>
      <c r="CL121" s="152"/>
      <c r="CN121" s="220"/>
      <c r="CO121" s="220"/>
      <c r="CP121" s="155"/>
      <c r="CQ121" s="220"/>
      <c r="CR121" s="220"/>
      <c r="CS121" s="154"/>
      <c r="CT121" s="154"/>
      <c r="CU121" s="253">
        <f t="shared" si="26"/>
        <v>0</v>
      </c>
      <c r="CV121" s="220"/>
      <c r="CW121" s="219"/>
      <c r="CX121" s="220"/>
      <c r="CY121" s="220"/>
      <c r="CZ121" s="220"/>
      <c r="DA121" s="220"/>
      <c r="DB121" s="220"/>
      <c r="DC121" s="154"/>
      <c r="DD121" s="154"/>
      <c r="DE121" s="154"/>
      <c r="DF121" s="253">
        <f t="shared" si="27"/>
        <v>0</v>
      </c>
      <c r="DG121" s="154"/>
      <c r="DH121" s="154"/>
      <c r="DI121" s="154"/>
      <c r="DJ121" s="154"/>
      <c r="DK121" s="154"/>
      <c r="DL121" s="154"/>
      <c r="DM121" s="253">
        <f t="shared" si="28"/>
        <v>0</v>
      </c>
      <c r="DN121" s="220"/>
      <c r="DO121" s="220"/>
      <c r="DP121" s="154"/>
      <c r="DQ121" s="154"/>
      <c r="DR121" s="154"/>
      <c r="DS121" s="154"/>
      <c r="DT121" s="154"/>
      <c r="DU121" s="154"/>
      <c r="DV121" s="154"/>
      <c r="DW121" s="154"/>
      <c r="DX121" s="154"/>
      <c r="DY121" s="74"/>
      <c r="DZ121" s="74"/>
      <c r="EA121" s="74"/>
      <c r="EB121" s="74"/>
      <c r="EC121" s="74"/>
      <c r="ED121" s="74"/>
      <c r="EE121" s="74"/>
      <c r="EF121" s="74"/>
      <c r="EG121" s="74"/>
      <c r="EH121" s="74"/>
      <c r="EI121" s="74"/>
      <c r="EJ121" s="74"/>
      <c r="EK121" s="74"/>
      <c r="EL121" s="74"/>
      <c r="EM121" s="74"/>
      <c r="EN121" s="74"/>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2"/>
      <c r="GL121" s="2"/>
      <c r="GM121" s="2"/>
      <c r="GN121" s="2"/>
      <c r="GO121" s="2"/>
      <c r="GP121" s="2"/>
      <c r="GQ121" s="2"/>
      <c r="GR121" s="2"/>
      <c r="GS121" s="2"/>
      <c r="GT121" s="2"/>
      <c r="GU121" s="2"/>
      <c r="GV121" s="2"/>
      <c r="GW121" s="2"/>
      <c r="GX121" s="2"/>
      <c r="GY121" s="2"/>
      <c r="GZ121" s="2"/>
      <c r="HA121" s="2"/>
      <c r="HB121" s="2"/>
      <c r="HC121" s="2"/>
      <c r="HD121" s="2"/>
      <c r="HE121" s="2"/>
      <c r="HF121" s="2"/>
      <c r="HG121" s="2"/>
      <c r="HH121" s="2"/>
      <c r="HI121" s="2"/>
      <c r="HJ121" s="2"/>
      <c r="HK121" s="2"/>
      <c r="HL121" s="2"/>
      <c r="HM121" s="2"/>
      <c r="HN121" s="2"/>
      <c r="HO121" s="2"/>
      <c r="HP121" s="2"/>
      <c r="HQ121" s="2"/>
      <c r="HR121" s="2"/>
      <c r="HS121" s="2"/>
      <c r="HT121" s="2"/>
      <c r="HU121" s="2"/>
      <c r="HV121" s="2"/>
      <c r="HW121" s="2"/>
      <c r="HX121" s="2"/>
      <c r="HY121" s="2"/>
      <c r="HZ121" s="2"/>
      <c r="IA121" s="2"/>
      <c r="IB121" s="2"/>
      <c r="IC121" s="2"/>
      <c r="ID121" s="2"/>
      <c r="IE121" s="2"/>
      <c r="IF121" s="2"/>
      <c r="IG121" s="2"/>
      <c r="IH121" s="2"/>
      <c r="II121" s="2"/>
      <c r="IJ121" s="2"/>
      <c r="IK121" s="2"/>
      <c r="IL121" s="2"/>
      <c r="IM121" s="2"/>
      <c r="IN121" s="2"/>
      <c r="IO121" s="2"/>
      <c r="IP121" s="2"/>
      <c r="IQ121" s="2"/>
      <c r="IR121" s="2"/>
      <c r="IS121" s="2"/>
      <c r="IT121" s="2"/>
      <c r="IU121" s="2"/>
      <c r="IV121" s="2"/>
      <c r="IW121" s="2"/>
      <c r="IX121" s="2"/>
      <c r="IY121" s="2"/>
      <c r="IZ121" s="2"/>
      <c r="JA121" s="2"/>
      <c r="JB121" s="2"/>
      <c r="JC121" s="2"/>
      <c r="JD121" s="2"/>
      <c r="JE121" s="2"/>
      <c r="JF121" s="2"/>
      <c r="JG121" s="2"/>
      <c r="JH121" s="2"/>
      <c r="JI121" s="2"/>
      <c r="JJ121" s="2"/>
      <c r="JK121" s="2"/>
      <c r="JL121" s="2"/>
      <c r="JM121" s="2"/>
      <c r="JN121" s="2"/>
      <c r="JO121" s="2"/>
      <c r="JP121" s="2"/>
      <c r="JQ121" s="2"/>
      <c r="JR121" s="2"/>
      <c r="JS121" s="2"/>
      <c r="JT121" s="2"/>
      <c r="JU121" s="2"/>
      <c r="JV121" s="2"/>
      <c r="JW121" s="2"/>
      <c r="JX121" s="2"/>
      <c r="JY121" s="2"/>
      <c r="JZ121" s="2"/>
      <c r="KA121" s="2"/>
      <c r="KB121" s="2"/>
      <c r="KC121" s="2"/>
      <c r="KD121" s="2"/>
      <c r="KE121" s="2"/>
      <c r="KF121" s="2"/>
      <c r="KG121" s="2"/>
      <c r="KH121" s="2"/>
      <c r="KI121" s="2"/>
      <c r="KJ121" s="2"/>
      <c r="KK121" s="2"/>
      <c r="KL121" s="2"/>
      <c r="KM121" s="2"/>
      <c r="KN121" s="2"/>
      <c r="KO121" s="2"/>
      <c r="KP121" s="2"/>
      <c r="KQ121" s="2"/>
      <c r="KR121" s="2"/>
      <c r="KS121" s="2"/>
      <c r="KT121" s="2"/>
      <c r="KU121" s="2"/>
      <c r="KV121" s="2"/>
      <c r="KW121" s="2"/>
      <c r="KX121" s="2"/>
      <c r="KY121" s="2"/>
      <c r="KZ121" s="2"/>
      <c r="LA121" s="2"/>
      <c r="LB121" s="2"/>
      <c r="LC121" s="2"/>
      <c r="LD121" s="2"/>
      <c r="LE121" s="2"/>
      <c r="LF121" s="2"/>
      <c r="LG121" s="2"/>
      <c r="LH121" s="2"/>
      <c r="LI121" s="2"/>
      <c r="LJ121" s="2"/>
      <c r="LK121" s="2"/>
      <c r="LL121" s="2"/>
      <c r="LM121" s="2"/>
      <c r="LN121" s="2"/>
      <c r="LO121" s="2"/>
      <c r="LP121" s="2"/>
      <c r="LQ121" s="2"/>
      <c r="LR121" s="2"/>
      <c r="LS121" s="2"/>
      <c r="LT121" s="2"/>
      <c r="LU121" s="2"/>
      <c r="LV121" s="2"/>
      <c r="LW121" s="2"/>
      <c r="LX121" s="2"/>
      <c r="LY121" s="2"/>
      <c r="LZ121" s="2"/>
      <c r="MA121" s="2"/>
      <c r="MB121" s="2"/>
      <c r="MC121" s="2"/>
      <c r="MD121" s="2"/>
      <c r="ME121" s="2"/>
      <c r="MF121" s="2"/>
      <c r="MG121" s="2"/>
      <c r="MH121" s="2"/>
      <c r="MI121" s="2"/>
      <c r="MJ121" s="2"/>
      <c r="MK121" s="2"/>
      <c r="ML121" s="2"/>
      <c r="MM121" s="2"/>
      <c r="MN121" s="2"/>
      <c r="MO121" s="2"/>
      <c r="MP121" s="2"/>
      <c r="MQ121" s="2"/>
      <c r="MR121" s="2"/>
      <c r="MS121" s="2"/>
      <c r="MT121" s="2"/>
      <c r="MU121" s="2"/>
      <c r="MV121" s="2"/>
      <c r="MW121" s="2"/>
      <c r="MX121" s="2"/>
      <c r="MY121" s="2"/>
      <c r="MZ121" s="2"/>
      <c r="NA121" s="2"/>
      <c r="NB121" s="2"/>
      <c r="NC121" s="2"/>
      <c r="ND121" s="2"/>
      <c r="NE121" s="2"/>
      <c r="NF121" s="2"/>
      <c r="NG121" s="2"/>
      <c r="NH121" s="2"/>
      <c r="NI121" s="2"/>
      <c r="NJ121" s="2"/>
      <c r="NK121" s="2"/>
      <c r="NL121" s="2"/>
      <c r="NM121" s="2"/>
      <c r="NN121" s="2"/>
      <c r="NO121" s="2"/>
      <c r="NP121" s="2"/>
      <c r="NQ121" s="2"/>
      <c r="NR121" s="2"/>
      <c r="NS121" s="2"/>
      <c r="NT121" s="2"/>
      <c r="NU121" s="2"/>
      <c r="NV121" s="2"/>
      <c r="NW121" s="2"/>
      <c r="NX121" s="2"/>
      <c r="NY121" s="2"/>
      <c r="NZ121" s="2"/>
      <c r="OA121" s="2"/>
      <c r="OB121" s="2"/>
      <c r="OC121" s="2"/>
      <c r="OD121" s="2"/>
      <c r="OE121" s="2"/>
      <c r="OF121" s="2"/>
      <c r="OG121" s="2"/>
      <c r="OH121" s="2"/>
      <c r="OI121" s="2"/>
      <c r="OJ121" s="2"/>
      <c r="OK121" s="2"/>
      <c r="OL121" s="2"/>
      <c r="OM121" s="2"/>
      <c r="ON121" s="2"/>
      <c r="OO121" s="2"/>
      <c r="OP121" s="2"/>
      <c r="OQ121" s="2"/>
      <c r="OR121" s="2"/>
      <c r="OS121" s="2"/>
      <c r="OT121" s="2"/>
      <c r="OU121" s="2"/>
      <c r="OV121" s="2"/>
      <c r="OW121" s="2"/>
      <c r="OX121" s="2"/>
      <c r="OY121" s="2"/>
      <c r="OZ121" s="2"/>
      <c r="PA121" s="2"/>
      <c r="PB121" s="2"/>
      <c r="PC121" s="2"/>
      <c r="PD121" s="2"/>
      <c r="PE121" s="2"/>
      <c r="PF121" s="2"/>
      <c r="PG121" s="2"/>
      <c r="PH121" s="2"/>
      <c r="PI121" s="2"/>
      <c r="PJ121" s="2"/>
      <c r="PK121" s="2"/>
      <c r="PL121" s="2"/>
      <c r="PM121" s="2"/>
      <c r="PN121" s="2"/>
      <c r="PO121" s="2"/>
      <c r="PP121" s="2"/>
      <c r="PQ121" s="2"/>
      <c r="PR121" s="2"/>
      <c r="PS121" s="2"/>
      <c r="PT121" s="2"/>
      <c r="PU121" s="2"/>
      <c r="PV121" s="2"/>
      <c r="PW121" s="2"/>
      <c r="PX121" s="2"/>
      <c r="PY121" s="2"/>
      <c r="PZ121" s="2"/>
      <c r="QA121" s="2"/>
      <c r="QB121" s="2"/>
      <c r="QC121" s="2"/>
      <c r="QD121" s="2"/>
      <c r="QE121" s="2"/>
      <c r="QF121" s="2"/>
      <c r="QG121" s="2"/>
      <c r="QH121" s="2"/>
      <c r="QI121" s="2"/>
      <c r="QJ121" s="2"/>
      <c r="QK121" s="2"/>
      <c r="QL121" s="2"/>
      <c r="QM121" s="2"/>
      <c r="QN121" s="2"/>
      <c r="QO121" s="2"/>
      <c r="QP121" s="2"/>
      <c r="QQ121" s="2"/>
      <c r="QR121" s="2"/>
      <c r="QS121" s="2"/>
      <c r="QT121" s="2"/>
      <c r="QU121" s="2"/>
      <c r="QV121" s="2"/>
      <c r="QW121" s="2"/>
      <c r="QX121" s="2"/>
      <c r="QY121" s="2"/>
      <c r="QZ121" s="2"/>
      <c r="RA121" s="2"/>
      <c r="RB121" s="2"/>
      <c r="RC121" s="2"/>
      <c r="RD121" s="2"/>
      <c r="RE121" s="2"/>
      <c r="RF121" s="2"/>
      <c r="RG121" s="2"/>
      <c r="RH121" s="2"/>
      <c r="RI121" s="2"/>
      <c r="RJ121" s="2"/>
      <c r="RK121" s="2"/>
      <c r="RL121" s="2"/>
      <c r="RM121" s="2"/>
      <c r="RN121" s="2"/>
      <c r="RO121" s="2"/>
      <c r="RP121" s="2"/>
      <c r="RQ121" s="2"/>
      <c r="RR121" s="2"/>
      <c r="RS121" s="2"/>
      <c r="RT121" s="2"/>
      <c r="RU121" s="2"/>
      <c r="RV121" s="2"/>
      <c r="RW121" s="2"/>
      <c r="RX121" s="2"/>
      <c r="RY121" s="2"/>
      <c r="RZ121" s="2"/>
      <c r="SA121" s="2"/>
      <c r="SB121" s="2"/>
      <c r="SC121" s="2"/>
      <c r="SD121" s="2"/>
      <c r="SE121" s="2"/>
      <c r="SF121" s="2"/>
      <c r="SG121" s="2"/>
      <c r="SH121" s="2"/>
      <c r="SI121" s="2"/>
      <c r="SJ121" s="2"/>
      <c r="SK121" s="2"/>
      <c r="SL121" s="2"/>
      <c r="SM121" s="2"/>
      <c r="SN121" s="2"/>
      <c r="SO121" s="2"/>
      <c r="SP121" s="2"/>
      <c r="SQ121" s="2"/>
      <c r="SR121" s="2"/>
      <c r="SS121" s="2"/>
      <c r="ST121" s="2"/>
      <c r="SU121" s="2"/>
      <c r="SV121" s="2"/>
      <c r="SW121" s="2"/>
      <c r="SX121" s="2"/>
      <c r="SY121" s="2"/>
      <c r="SZ121" s="2"/>
      <c r="TA121" s="2"/>
      <c r="TB121" s="2"/>
      <c r="TC121" s="2"/>
      <c r="TD121" s="2"/>
      <c r="TE121" s="2"/>
      <c r="TF121" s="2"/>
      <c r="TG121" s="2"/>
      <c r="TH121" s="2"/>
      <c r="TI121" s="2"/>
      <c r="TJ121" s="2"/>
      <c r="TK121" s="2"/>
      <c r="TL121" s="2"/>
      <c r="TM121" s="2"/>
      <c r="TN121" s="2"/>
      <c r="TO121" s="2"/>
      <c r="TP121" s="2"/>
      <c r="TQ121" s="2"/>
      <c r="TR121" s="2"/>
      <c r="TS121" s="2"/>
      <c r="TT121" s="2"/>
      <c r="TU121" s="2"/>
      <c r="TV121" s="2"/>
      <c r="TW121" s="2"/>
      <c r="TX121" s="2"/>
      <c r="TY121" s="2"/>
      <c r="TZ121" s="2"/>
      <c r="UA121" s="2"/>
      <c r="UB121" s="2"/>
      <c r="UC121" s="2"/>
      <c r="UD121" s="2"/>
      <c r="UE121" s="2"/>
      <c r="UF121" s="2"/>
      <c r="UG121" s="2"/>
      <c r="UH121" s="2"/>
      <c r="UI121" s="2"/>
      <c r="UJ121" s="2"/>
      <c r="UK121" s="2"/>
      <c r="UL121" s="2"/>
      <c r="UM121" s="2"/>
      <c r="UN121" s="2"/>
      <c r="UO121" s="2"/>
      <c r="UP121" s="2"/>
      <c r="UQ121" s="2"/>
      <c r="UR121" s="2"/>
      <c r="US121" s="2"/>
      <c r="UT121" s="2"/>
      <c r="UU121" s="2"/>
      <c r="UV121" s="2"/>
      <c r="UW121" s="2"/>
      <c r="UX121" s="2"/>
      <c r="UY121" s="2"/>
      <c r="UZ121" s="2"/>
      <c r="VA121" s="2"/>
      <c r="VB121" s="2"/>
      <c r="VC121" s="2"/>
      <c r="VD121" s="2"/>
      <c r="VE121" s="2"/>
      <c r="VF121" s="2"/>
      <c r="VG121" s="2"/>
      <c r="VH121" s="2"/>
      <c r="VI121" s="2"/>
      <c r="VJ121" s="2"/>
      <c r="VK121" s="2"/>
      <c r="VL121" s="2"/>
      <c r="VM121" s="2"/>
      <c r="VN121" s="2"/>
      <c r="VO121" s="2"/>
      <c r="VP121" s="2"/>
      <c r="VQ121" s="2"/>
      <c r="VR121" s="2"/>
      <c r="VS121" s="2"/>
      <c r="VT121" s="2"/>
      <c r="VU121" s="2"/>
      <c r="VV121" s="2"/>
      <c r="VW121" s="2"/>
      <c r="VX121" s="2"/>
      <c r="VY121" s="2"/>
      <c r="VZ121" s="2"/>
      <c r="WA121" s="2"/>
      <c r="WB121" s="2"/>
      <c r="WC121" s="2"/>
      <c r="WD121" s="2"/>
      <c r="WE121" s="2"/>
      <c r="WF121" s="2"/>
      <c r="WG121" s="2"/>
      <c r="WH121" s="2"/>
      <c r="WI121" s="2"/>
      <c r="WJ121" s="2"/>
      <c r="WK121" s="2"/>
      <c r="WL121" s="2"/>
      <c r="WM121" s="2"/>
      <c r="WN121" s="2"/>
      <c r="WO121" s="2"/>
      <c r="WP121" s="2"/>
      <c r="WQ121" s="2"/>
      <c r="WR121" s="2"/>
      <c r="WS121" s="2"/>
      <c r="WT121" s="2"/>
      <c r="WU121" s="2"/>
      <c r="WV121" s="2"/>
      <c r="WW121" s="2"/>
      <c r="WX121" s="2"/>
      <c r="WY121" s="2"/>
      <c r="WZ121" s="2"/>
      <c r="XA121" s="2"/>
      <c r="XB121" s="2"/>
      <c r="XC121" s="2"/>
      <c r="XD121" s="2"/>
      <c r="XE121" s="2"/>
      <c r="XF121" s="2"/>
      <c r="XG121" s="2"/>
      <c r="XH121" s="2"/>
      <c r="XI121" s="2"/>
      <c r="XJ121" s="2"/>
      <c r="XK121" s="2"/>
      <c r="XL121" s="2"/>
      <c r="XM121" s="2"/>
      <c r="XN121" s="2"/>
      <c r="XO121" s="2"/>
      <c r="XP121" s="2"/>
      <c r="XQ121" s="2"/>
      <c r="XR121" s="2"/>
      <c r="XS121" s="2"/>
      <c r="XT121" s="2"/>
      <c r="XU121" s="2"/>
      <c r="XV121" s="2"/>
      <c r="XW121" s="2"/>
      <c r="XX121" s="2"/>
      <c r="XY121" s="2"/>
      <c r="XZ121" s="2"/>
      <c r="YA121" s="2"/>
      <c r="YB121" s="2"/>
      <c r="YC121" s="2"/>
      <c r="YD121" s="2"/>
      <c r="YE121" s="2"/>
      <c r="YF121" s="2"/>
      <c r="YG121" s="2"/>
      <c r="YH121" s="2"/>
      <c r="YI121" s="2"/>
      <c r="YJ121" s="2"/>
      <c r="YK121" s="2"/>
      <c r="YL121" s="2"/>
      <c r="YM121" s="2"/>
      <c r="YN121" s="2"/>
      <c r="YO121" s="2"/>
      <c r="YP121" s="2"/>
      <c r="YQ121" s="2"/>
      <c r="YR121" s="2"/>
      <c r="YS121" s="2"/>
      <c r="YT121" s="2"/>
      <c r="YU121" s="2"/>
      <c r="YV121" s="2"/>
      <c r="YW121" s="2"/>
      <c r="YX121" s="2"/>
      <c r="YY121" s="2"/>
      <c r="YZ121" s="2"/>
      <c r="ZA121" s="2"/>
      <c r="ZB121" s="2"/>
      <c r="ZC121" s="2"/>
      <c r="ZD121" s="2"/>
      <c r="ZE121" s="2"/>
      <c r="ZF121" s="2"/>
      <c r="ZG121" s="2"/>
      <c r="ZH121" s="2"/>
      <c r="ZI121" s="2"/>
      <c r="ZJ121" s="2"/>
      <c r="ZK121" s="2"/>
      <c r="ZL121" s="2"/>
      <c r="ZM121" s="2"/>
      <c r="ZN121" s="2"/>
      <c r="ZO121" s="2"/>
      <c r="ZP121" s="2"/>
      <c r="ZQ121" s="2"/>
      <c r="ZR121" s="2"/>
      <c r="ZS121" s="2"/>
      <c r="ZT121" s="2"/>
      <c r="ZU121" s="2"/>
      <c r="ZV121" s="2"/>
      <c r="ZW121" s="2"/>
      <c r="ZX121" s="2"/>
      <c r="ZY121" s="2"/>
      <c r="ZZ121" s="2"/>
      <c r="AAA121" s="2"/>
      <c r="AAB121" s="2"/>
      <c r="AAC121" s="2"/>
      <c r="AAD121" s="2"/>
      <c r="AAE121" s="2"/>
      <c r="AAF121" s="2"/>
      <c r="AAG121" s="2"/>
      <c r="AAH121" s="2"/>
      <c r="AAI121" s="2"/>
      <c r="AAJ121" s="2"/>
      <c r="AAK121" s="2"/>
      <c r="AAL121" s="2"/>
      <c r="AAM121" s="2"/>
      <c r="AAN121" s="2"/>
      <c r="AAO121" s="2"/>
      <c r="AAP121" s="2"/>
      <c r="AAQ121" s="2"/>
      <c r="AAR121" s="2"/>
      <c r="AAS121" s="2"/>
      <c r="AAT121" s="2"/>
      <c r="AAU121" s="2"/>
      <c r="AAV121" s="2"/>
      <c r="AAW121" s="2"/>
      <c r="AAX121" s="2"/>
      <c r="AAY121" s="2"/>
      <c r="AAZ121" s="2"/>
      <c r="ABA121" s="2"/>
      <c r="ABB121" s="2"/>
      <c r="ABC121" s="2"/>
      <c r="ABD121" s="2"/>
      <c r="ABE121" s="2"/>
      <c r="ABF121" s="2"/>
      <c r="ABG121" s="2"/>
      <c r="ABH121" s="2"/>
      <c r="ABI121" s="2"/>
      <c r="ABJ121" s="2"/>
      <c r="ABK121" s="2"/>
      <c r="ABL121" s="2"/>
      <c r="ABM121" s="2"/>
      <c r="ABN121" s="2"/>
      <c r="ABO121" s="2"/>
      <c r="ABP121" s="2"/>
      <c r="ABQ121" s="2"/>
      <c r="ABR121" s="2"/>
      <c r="ABS121" s="2"/>
      <c r="ABT121" s="2"/>
      <c r="ABU121" s="2"/>
      <c r="ABV121" s="2"/>
      <c r="ABW121" s="2"/>
      <c r="ABX121" s="2"/>
      <c r="ABY121" s="2"/>
      <c r="ABZ121" s="2"/>
      <c r="ACA121" s="2"/>
      <c r="ACB121" s="2"/>
      <c r="ACC121" s="2"/>
      <c r="ACD121" s="2"/>
      <c r="ACE121" s="2"/>
      <c r="ACF121" s="2"/>
      <c r="ACG121" s="2"/>
      <c r="ACH121" s="2"/>
      <c r="ACI121" s="2"/>
      <c r="ACJ121" s="2"/>
      <c r="ACK121" s="2"/>
      <c r="ACL121" s="2"/>
      <c r="ACM121" s="2"/>
      <c r="ACN121" s="2"/>
      <c r="ACO121" s="2"/>
      <c r="ACP121" s="2"/>
      <c r="ACQ121" s="2"/>
      <c r="ACR121" s="2"/>
      <c r="ACS121" s="2"/>
      <c r="ACT121" s="2"/>
      <c r="ACU121" s="2"/>
      <c r="ACV121" s="2"/>
      <c r="ACW121" s="2"/>
      <c r="ACX121" s="2"/>
      <c r="ACY121" s="2"/>
      <c r="ACZ121" s="2"/>
      <c r="ADA121" s="2"/>
      <c r="ADB121" s="2"/>
      <c r="ADC121" s="2"/>
      <c r="ADD121" s="2"/>
      <c r="ADE121" s="2"/>
      <c r="ADF121" s="2"/>
      <c r="ADG121" s="2"/>
      <c r="ADH121" s="2"/>
      <c r="ADI121" s="2"/>
      <c r="ADJ121" s="2"/>
      <c r="ADK121" s="2"/>
      <c r="ADL121" s="2"/>
      <c r="ADM121" s="2"/>
      <c r="ADN121" s="2"/>
      <c r="ADO121" s="2"/>
      <c r="ADP121" s="2"/>
      <c r="ADQ121" s="2"/>
      <c r="ADR121" s="2"/>
      <c r="ADS121" s="2"/>
      <c r="ADT121" s="2"/>
      <c r="ADU121" s="2"/>
      <c r="ADV121" s="2"/>
      <c r="ADW121" s="2"/>
      <c r="ADX121" s="2"/>
      <c r="ADY121" s="2"/>
      <c r="ADZ121" s="2"/>
      <c r="AEA121" s="2"/>
      <c r="AEB121" s="2"/>
      <c r="AEC121" s="2"/>
      <c r="AED121" s="2"/>
      <c r="AEE121" s="2"/>
      <c r="AEF121" s="2"/>
      <c r="AEG121" s="2"/>
      <c r="AEH121" s="2"/>
      <c r="AEI121" s="2"/>
      <c r="AEJ121" s="2"/>
      <c r="AEK121" s="2"/>
      <c r="AEL121" s="2"/>
      <c r="AEM121" s="2"/>
      <c r="AEN121" s="2"/>
      <c r="AEO121" s="2"/>
      <c r="AEP121" s="2"/>
      <c r="AEQ121" s="2"/>
      <c r="AER121" s="2"/>
      <c r="AES121" s="2"/>
      <c r="AET121" s="2"/>
      <c r="AEU121" s="2"/>
      <c r="AEV121" s="2"/>
      <c r="AEW121" s="2"/>
      <c r="AEX121" s="2"/>
      <c r="AEY121" s="2"/>
      <c r="AEZ121" s="2"/>
      <c r="AFA121" s="2"/>
      <c r="AFB121" s="2"/>
      <c r="AFC121" s="2"/>
      <c r="AFD121" s="2"/>
      <c r="AFE121" s="2"/>
      <c r="AFF121" s="2"/>
      <c r="AFG121" s="2"/>
      <c r="AFH121" s="2"/>
      <c r="AFI121" s="2"/>
      <c r="AFJ121" s="2"/>
      <c r="AFK121" s="2"/>
      <c r="AFL121" s="2"/>
      <c r="AFM121" s="2"/>
      <c r="AFN121" s="2"/>
      <c r="AFO121" s="2"/>
      <c r="AFP121" s="2"/>
      <c r="AFQ121" s="2"/>
      <c r="AFR121" s="2"/>
      <c r="AFS121" s="2"/>
      <c r="AFT121" s="2"/>
      <c r="AFU121" s="2"/>
      <c r="AFV121" s="2"/>
      <c r="AFW121" s="2"/>
      <c r="AFX121" s="2"/>
      <c r="AFY121" s="2"/>
      <c r="AFZ121" s="2"/>
      <c r="AGA121" s="2"/>
      <c r="AGB121" s="2"/>
      <c r="AGC121" s="2"/>
      <c r="AGD121" s="2"/>
      <c r="AGE121" s="2"/>
      <c r="AGF121" s="2"/>
      <c r="AGG121" s="2"/>
      <c r="AGH121" s="2"/>
      <c r="AGI121" s="2"/>
      <c r="AGJ121" s="2"/>
      <c r="AGK121" s="2"/>
      <c r="AGL121" s="2"/>
      <c r="AGM121" s="2"/>
      <c r="AGN121" s="2"/>
      <c r="AGO121" s="2"/>
      <c r="AGP121" s="2"/>
      <c r="AGQ121" s="2"/>
      <c r="AGR121" s="2"/>
      <c r="AGS121" s="2"/>
      <c r="AGT121" s="2"/>
      <c r="AGU121" s="2"/>
      <c r="AGV121" s="2"/>
      <c r="AGW121" s="2"/>
      <c r="AGX121" s="2"/>
      <c r="AGY121" s="2"/>
      <c r="AGZ121" s="2"/>
      <c r="AHA121" s="2"/>
      <c r="AHB121" s="2"/>
      <c r="AHC121" s="2"/>
      <c r="AHD121" s="2"/>
      <c r="AHE121" s="2"/>
      <c r="AHF121" s="2"/>
      <c r="AHG121" s="2"/>
      <c r="AHH121" s="2"/>
      <c r="AHI121" s="2"/>
      <c r="AHJ121" s="2"/>
      <c r="AHK121" s="2"/>
      <c r="AHL121" s="2"/>
      <c r="AHM121" s="2"/>
      <c r="AHN121" s="2"/>
      <c r="AHO121" s="2"/>
      <c r="AHP121" s="2"/>
      <c r="AHQ121" s="2"/>
      <c r="AHR121" s="2"/>
      <c r="AHS121" s="2"/>
      <c r="AHT121" s="2"/>
      <c r="AHU121" s="2"/>
      <c r="AHV121" s="2"/>
      <c r="AHW121" s="2"/>
      <c r="AHX121" s="2"/>
      <c r="AHY121" s="2"/>
      <c r="AHZ121" s="2"/>
      <c r="AIA121" s="2"/>
      <c r="AIB121" s="2"/>
      <c r="AIC121" s="2"/>
      <c r="AID121" s="2"/>
      <c r="AIE121" s="2"/>
      <c r="AIF121" s="2"/>
      <c r="AIG121" s="2"/>
      <c r="AIH121" s="2"/>
      <c r="AII121" s="2"/>
      <c r="AIJ121" s="2"/>
      <c r="AIK121" s="2"/>
      <c r="AIL121" s="2"/>
      <c r="AIM121" s="2"/>
      <c r="AIN121" s="2"/>
      <c r="AIO121" s="2"/>
      <c r="AIP121" s="2"/>
      <c r="AIQ121" s="2"/>
      <c r="AIR121" s="2"/>
      <c r="AIS121" s="2"/>
      <c r="AIT121" s="2"/>
      <c r="AIU121" s="2"/>
      <c r="AIV121" s="2"/>
      <c r="AIW121" s="2"/>
      <c r="AIX121" s="2"/>
      <c r="AIY121" s="2"/>
      <c r="AIZ121" s="2"/>
      <c r="AJA121" s="2"/>
      <c r="AJB121" s="2"/>
      <c r="AJC121" s="2"/>
      <c r="AJD121" s="2"/>
      <c r="AJE121" s="2"/>
      <c r="AJF121" s="2"/>
      <c r="AJG121" s="2"/>
      <c r="AJH121" s="2"/>
      <c r="AJI121" s="2"/>
      <c r="AJJ121" s="2"/>
      <c r="AJK121" s="2"/>
      <c r="AJL121" s="2"/>
      <c r="AJM121" s="2"/>
      <c r="AJN121" s="2"/>
      <c r="AJO121" s="2"/>
      <c r="AJP121" s="2"/>
      <c r="AJQ121" s="2"/>
      <c r="AJR121" s="2"/>
      <c r="AJS121" s="2"/>
      <c r="AJT121" s="2"/>
      <c r="AJU121" s="2"/>
      <c r="AJV121" s="2"/>
      <c r="AJW121" s="2"/>
      <c r="AJX121" s="2"/>
      <c r="AJY121" s="2"/>
      <c r="AJZ121" s="2"/>
      <c r="AKA121" s="2"/>
      <c r="AKB121" s="2"/>
      <c r="AKC121" s="2"/>
      <c r="AKD121" s="2"/>
      <c r="AKE121" s="2"/>
      <c r="AKF121" s="2"/>
      <c r="AKG121" s="2"/>
      <c r="AKH121" s="2"/>
      <c r="AKI121" s="2"/>
      <c r="AKJ121" s="2"/>
      <c r="AKK121" s="2"/>
      <c r="AKL121" s="2"/>
      <c r="AKM121" s="2"/>
      <c r="AKN121" s="2"/>
      <c r="AKO121" s="2"/>
      <c r="AKP121" s="2"/>
      <c r="AKQ121" s="2"/>
      <c r="AKR121" s="2"/>
      <c r="AKS121" s="2"/>
      <c r="AKT121" s="2"/>
      <c r="AKU121" s="2"/>
      <c r="AKV121" s="2"/>
      <c r="AKW121" s="2"/>
      <c r="AKX121" s="2"/>
      <c r="AKY121" s="2"/>
      <c r="AKZ121" s="2"/>
      <c r="ALA121" s="2"/>
      <c r="ALB121" s="2"/>
      <c r="ALC121" s="2"/>
      <c r="ALD121" s="2"/>
      <c r="ALE121" s="2"/>
      <c r="ALF121" s="2"/>
      <c r="ALG121" s="2"/>
      <c r="ALH121" s="2"/>
      <c r="ALI121" s="2"/>
      <c r="ALJ121" s="2"/>
      <c r="ALK121" s="2"/>
      <c r="ALL121" s="2"/>
      <c r="ALM121" s="2"/>
      <c r="ALN121" s="2"/>
      <c r="ALO121" s="2"/>
      <c r="ALP121" s="2"/>
      <c r="ALQ121" s="2"/>
      <c r="ALR121" s="2"/>
      <c r="ALS121" s="2"/>
      <c r="ALT121" s="2"/>
      <c r="ALU121" s="2"/>
      <c r="ALV121" s="2"/>
      <c r="ALW121" s="2"/>
      <c r="ALX121" s="2"/>
      <c r="ALY121" s="2"/>
      <c r="ALZ121" s="2"/>
      <c r="AMA121" s="2"/>
      <c r="AMB121" s="2"/>
      <c r="AMC121" s="2"/>
      <c r="AMD121" s="2"/>
      <c r="AME121" s="2"/>
      <c r="AMF121" s="2"/>
      <c r="AMG121" s="2"/>
      <c r="AMH121" s="2"/>
      <c r="AMI121" s="2"/>
      <c r="AMJ121" s="2"/>
      <c r="AMK121" s="2"/>
      <c r="AML121" s="2"/>
      <c r="AMM121" s="2"/>
      <c r="AMN121" s="2"/>
      <c r="AMO121" s="2"/>
      <c r="AMP121" s="2"/>
      <c r="AMQ121" s="2"/>
      <c r="AMR121" s="2"/>
      <c r="AMS121" s="2"/>
      <c r="AMT121" s="2"/>
      <c r="AMU121" s="2"/>
      <c r="AMV121" s="2"/>
      <c r="AMW121" s="2"/>
      <c r="AMX121" s="2"/>
      <c r="AMY121" s="2"/>
      <c r="AMZ121" s="2"/>
      <c r="ANA121" s="2"/>
      <c r="ANB121" s="2"/>
      <c r="ANC121" s="2"/>
      <c r="AND121" s="2"/>
      <c r="ANE121" s="2"/>
      <c r="ANF121" s="2"/>
      <c r="ANG121" s="2"/>
      <c r="ANH121" s="2"/>
      <c r="ANI121" s="2"/>
      <c r="ANJ121" s="2"/>
      <c r="ANK121" s="2"/>
      <c r="ANL121" s="2"/>
      <c r="ANM121" s="2"/>
      <c r="ANN121" s="2"/>
      <c r="ANO121" s="2"/>
      <c r="ANP121" s="2"/>
      <c r="ANQ121" s="2"/>
      <c r="ANR121" s="2"/>
      <c r="ANS121" s="2"/>
      <c r="ANT121" s="2"/>
      <c r="ANU121" s="2"/>
      <c r="ANV121" s="2"/>
      <c r="ANW121" s="2"/>
      <c r="ANX121" s="2"/>
      <c r="ANY121" s="2"/>
      <c r="ANZ121" s="2"/>
      <c r="AOA121" s="2"/>
      <c r="AOB121" s="2"/>
      <c r="AOC121" s="2"/>
      <c r="AOD121" s="2"/>
      <c r="AOE121" s="2"/>
      <c r="AOF121" s="2"/>
      <c r="AOG121" s="2"/>
      <c r="AOH121" s="2"/>
      <c r="AOI121" s="2"/>
      <c r="AOJ121" s="2"/>
      <c r="AOK121" s="2"/>
      <c r="AOL121" s="2"/>
      <c r="AOM121" s="2"/>
      <c r="AON121" s="2"/>
      <c r="AOO121" s="2"/>
      <c r="AOP121" s="2"/>
      <c r="AOQ121" s="2"/>
      <c r="AOR121" s="2"/>
      <c r="AOS121" s="2"/>
      <c r="AOT121" s="2"/>
      <c r="AOU121" s="2"/>
      <c r="AOV121" s="2"/>
      <c r="AOW121" s="2"/>
      <c r="AOX121" s="2"/>
      <c r="AOY121" s="2"/>
      <c r="AOZ121" s="2"/>
      <c r="APA121" s="2"/>
      <c r="APB121" s="2"/>
      <c r="APC121" s="2"/>
      <c r="APD121" s="2"/>
      <c r="APE121" s="2"/>
      <c r="APF121" s="2"/>
      <c r="APG121" s="2"/>
      <c r="APH121" s="2"/>
      <c r="API121" s="2"/>
      <c r="APJ121" s="2"/>
      <c r="APK121" s="2"/>
      <c r="APL121" s="2"/>
      <c r="APM121" s="2"/>
      <c r="APN121" s="2"/>
      <c r="APO121" s="2"/>
      <c r="APP121" s="2"/>
      <c r="APQ121" s="2"/>
      <c r="APR121" s="2"/>
      <c r="APS121" s="2"/>
      <c r="APT121" s="2"/>
      <c r="APU121" s="2"/>
      <c r="APV121" s="2"/>
      <c r="APW121" s="2"/>
      <c r="APX121" s="2"/>
      <c r="APY121" s="2"/>
      <c r="APZ121" s="2"/>
      <c r="AQA121" s="2"/>
      <c r="AQB121" s="2"/>
      <c r="AQC121" s="2"/>
      <c r="AQD121" s="2"/>
      <c r="AQE121" s="2"/>
      <c r="AQF121" s="2"/>
      <c r="AQG121" s="2"/>
      <c r="AQH121" s="2"/>
      <c r="AQI121" s="2"/>
      <c r="AQJ121" s="2"/>
      <c r="AQK121" s="2"/>
      <c r="AQL121" s="2"/>
      <c r="AQM121" s="2"/>
      <c r="AQN121" s="2"/>
      <c r="AQO121" s="2"/>
      <c r="AQP121" s="2"/>
      <c r="AQQ121" s="2"/>
      <c r="AQR121" s="2"/>
      <c r="AQS121" s="2"/>
      <c r="AQT121" s="2"/>
      <c r="AQU121" s="2"/>
      <c r="AQV121" s="2"/>
      <c r="AQW121" s="2"/>
      <c r="AQX121" s="2"/>
      <c r="AQY121" s="2"/>
      <c r="AQZ121" s="2"/>
      <c r="ARA121" s="2"/>
      <c r="ARB121" s="2"/>
      <c r="ARC121" s="2"/>
      <c r="ARD121" s="2"/>
      <c r="ARE121" s="2"/>
      <c r="ARF121" s="2"/>
      <c r="ARG121" s="2"/>
      <c r="ARH121" s="2"/>
      <c r="ARI121" s="2"/>
      <c r="ARJ121" s="2"/>
      <c r="ARK121" s="2"/>
      <c r="ARL121" s="2"/>
      <c r="ARM121" s="2"/>
      <c r="ARN121" s="2"/>
      <c r="ARO121" s="2"/>
      <c r="ARP121" s="2"/>
      <c r="ARQ121" s="2"/>
      <c r="ARR121" s="2"/>
      <c r="ARS121" s="2"/>
      <c r="ART121" s="2"/>
      <c r="ARU121" s="2"/>
      <c r="ARV121" s="2"/>
      <c r="ARW121" s="2"/>
      <c r="ARX121" s="2"/>
      <c r="ARY121" s="2"/>
      <c r="ARZ121" s="2"/>
      <c r="ASA121" s="2"/>
      <c r="ASB121" s="2"/>
      <c r="ASC121" s="2"/>
      <c r="ASD121" s="2"/>
      <c r="ASE121" s="2"/>
      <c r="ASF121" s="2"/>
      <c r="ASG121" s="2"/>
      <c r="ASH121" s="2"/>
      <c r="ASI121" s="2"/>
      <c r="ASJ121" s="2"/>
      <c r="ASK121" s="2"/>
      <c r="ASL121" s="2"/>
      <c r="ASM121" s="2"/>
      <c r="ASN121" s="2"/>
      <c r="ASO121" s="2"/>
      <c r="ASP121" s="2"/>
      <c r="ASQ121" s="2"/>
      <c r="ASR121" s="2"/>
      <c r="ASS121" s="2"/>
      <c r="AST121" s="2"/>
      <c r="ASU121" s="2"/>
      <c r="ASV121" s="2"/>
      <c r="ASW121" s="2"/>
      <c r="ASX121" s="2"/>
      <c r="ASY121" s="2"/>
      <c r="ASZ121" s="2"/>
      <c r="ATA121" s="2"/>
      <c r="ATB121" s="2"/>
      <c r="ATC121" s="2"/>
      <c r="ATD121" s="2"/>
      <c r="ATE121" s="2"/>
      <c r="ATF121" s="2"/>
      <c r="ATG121" s="2"/>
      <c r="ATH121" s="2"/>
      <c r="ATI121" s="2"/>
      <c r="ATJ121" s="2"/>
      <c r="ATK121" s="2"/>
      <c r="ATL121" s="2"/>
      <c r="ATM121" s="2"/>
      <c r="ATN121" s="2"/>
      <c r="ATO121" s="2"/>
      <c r="ATP121" s="2"/>
      <c r="ATQ121" s="2"/>
      <c r="ATR121" s="2"/>
      <c r="ATS121" s="2"/>
      <c r="ATT121" s="2"/>
      <c r="ATU121" s="2"/>
      <c r="ATV121" s="2"/>
      <c r="ATW121" s="2"/>
      <c r="ATX121" s="2"/>
      <c r="ATY121" s="2"/>
      <c r="ATZ121" s="2"/>
      <c r="AUA121" s="2"/>
      <c r="AUB121" s="2"/>
      <c r="AUC121" s="2"/>
      <c r="AUD121" s="2"/>
      <c r="AUE121" s="2"/>
      <c r="AUF121" s="2"/>
      <c r="AUG121" s="2"/>
      <c r="AUH121" s="2"/>
      <c r="AUI121" s="2"/>
      <c r="AUJ121" s="2"/>
      <c r="AUK121" s="2"/>
      <c r="AUL121" s="2"/>
      <c r="AUM121" s="2"/>
      <c r="AUN121" s="2"/>
      <c r="AUO121" s="2"/>
      <c r="AUP121" s="2"/>
      <c r="AUQ121" s="2"/>
      <c r="AUR121" s="2"/>
      <c r="AUS121" s="2"/>
      <c r="AUT121" s="2"/>
      <c r="AUU121" s="2"/>
      <c r="AUV121" s="2"/>
      <c r="AUW121" s="2"/>
      <c r="AUX121" s="2"/>
      <c r="AUY121" s="2"/>
      <c r="AUZ121" s="2"/>
      <c r="AVA121" s="2"/>
      <c r="AVB121" s="2"/>
      <c r="AVC121" s="2"/>
      <c r="AVD121" s="2"/>
      <c r="AVE121" s="2"/>
      <c r="AVF121" s="2"/>
      <c r="AVG121" s="2"/>
      <c r="AVH121" s="2"/>
      <c r="AVI121" s="2"/>
      <c r="AVJ121" s="2"/>
      <c r="AVK121" s="2"/>
      <c r="AVL121" s="2"/>
      <c r="AVM121" s="2"/>
      <c r="AVN121" s="2"/>
      <c r="AVO121" s="2"/>
      <c r="AVP121" s="2"/>
      <c r="AVQ121" s="2"/>
      <c r="AVR121" s="2"/>
      <c r="AVS121" s="2"/>
      <c r="AVT121" s="2"/>
      <c r="AVU121" s="2"/>
      <c r="AVV121" s="2"/>
      <c r="AVW121" s="2"/>
      <c r="AVX121" s="2"/>
      <c r="AVY121" s="2"/>
      <c r="AVZ121" s="2"/>
      <c r="AWA121" s="2"/>
      <c r="AWB121" s="2"/>
      <c r="AWC121" s="2"/>
      <c r="AWD121" s="2"/>
      <c r="AWE121" s="2"/>
      <c r="AWF121" s="2"/>
      <c r="AWG121" s="2"/>
      <c r="AWH121" s="2"/>
      <c r="AWI121" s="2"/>
      <c r="AWJ121" s="2"/>
      <c r="AWK121" s="2"/>
      <c r="AWL121" s="2"/>
      <c r="AWM121" s="2"/>
      <c r="AWN121" s="2"/>
      <c r="AWO121" s="2"/>
      <c r="AWP121" s="2"/>
      <c r="AWQ121" s="2"/>
      <c r="AWR121" s="2"/>
      <c r="AWS121" s="2"/>
      <c r="AWT121" s="2"/>
      <c r="AWU121" s="2"/>
      <c r="AWV121" s="2"/>
      <c r="AWW121" s="2"/>
      <c r="AWX121" s="2"/>
      <c r="AWY121" s="2"/>
      <c r="AWZ121" s="2"/>
      <c r="AXA121" s="2"/>
      <c r="AXB121" s="2"/>
      <c r="AXC121" s="2"/>
      <c r="AXD121" s="2"/>
      <c r="AXE121" s="2"/>
      <c r="AXF121" s="2"/>
      <c r="AXG121" s="2"/>
      <c r="AXH121" s="2"/>
      <c r="AXI121" s="2"/>
      <c r="AXJ121" s="2"/>
      <c r="AXK121" s="2"/>
      <c r="AXL121" s="2"/>
      <c r="AXM121" s="2"/>
      <c r="AXN121" s="2"/>
      <c r="AXO121" s="2"/>
      <c r="AXP121" s="2"/>
      <c r="AXQ121" s="2"/>
      <c r="AXR121" s="2"/>
      <c r="AXS121" s="2"/>
      <c r="AXT121" s="2"/>
      <c r="AXU121" s="2"/>
      <c r="AXV121" s="2"/>
      <c r="AXW121" s="2"/>
      <c r="AXX121" s="2"/>
      <c r="AXY121" s="2"/>
      <c r="AXZ121" s="2"/>
      <c r="AYA121" s="2"/>
      <c r="AYB121" s="2"/>
      <c r="AYC121" s="2"/>
      <c r="AYD121" s="2"/>
      <c r="AYE121" s="2"/>
      <c r="AYF121" s="2"/>
      <c r="AYG121" s="2"/>
      <c r="AYH121" s="2"/>
      <c r="AYI121" s="2"/>
      <c r="AYJ121" s="2"/>
      <c r="AYK121" s="2"/>
      <c r="AYL121" s="2"/>
      <c r="AYM121" s="2"/>
      <c r="AYN121" s="2"/>
      <c r="AYO121" s="2"/>
      <c r="AYP121" s="2"/>
      <c r="AYQ121" s="2"/>
      <c r="AYR121" s="2"/>
      <c r="AYS121" s="2"/>
      <c r="AYT121" s="2"/>
      <c r="AYU121" s="2"/>
      <c r="AYV121" s="2"/>
      <c r="AYW121" s="2"/>
      <c r="AYX121" s="2"/>
      <c r="AYY121" s="2"/>
      <c r="AYZ121" s="2"/>
      <c r="AZA121" s="2"/>
      <c r="AZB121" s="2"/>
      <c r="AZC121" s="2"/>
      <c r="AZD121" s="2"/>
      <c r="AZE121" s="2"/>
      <c r="AZF121" s="2"/>
      <c r="AZG121" s="2"/>
      <c r="AZH121" s="2"/>
      <c r="AZI121" s="2"/>
      <c r="AZJ121" s="2"/>
      <c r="AZK121" s="2"/>
      <c r="AZL121" s="2"/>
      <c r="AZM121" s="2"/>
      <c r="AZN121" s="2"/>
      <c r="AZO121" s="2"/>
      <c r="AZP121" s="2"/>
      <c r="AZQ121" s="2"/>
      <c r="AZR121" s="2"/>
      <c r="AZS121" s="2"/>
      <c r="AZT121" s="2"/>
      <c r="AZU121" s="2"/>
      <c r="AZV121" s="2"/>
      <c r="AZW121" s="2"/>
      <c r="AZX121" s="2"/>
      <c r="AZY121" s="2"/>
      <c r="AZZ121" s="2"/>
      <c r="BAA121" s="2"/>
      <c r="BAB121" s="2"/>
      <c r="BAC121" s="2"/>
      <c r="BAD121" s="2"/>
      <c r="BAE121" s="2"/>
      <c r="BAF121" s="2"/>
      <c r="BAG121" s="2"/>
      <c r="BAH121" s="2"/>
      <c r="BAI121" s="2"/>
      <c r="BAJ121" s="2"/>
      <c r="BAK121" s="2"/>
      <c r="BAL121" s="2"/>
      <c r="BAM121" s="2"/>
      <c r="BAN121" s="2"/>
      <c r="BAO121" s="2"/>
      <c r="BAP121" s="2"/>
      <c r="BAQ121" s="2"/>
      <c r="BAR121" s="2"/>
      <c r="BAS121" s="2"/>
      <c r="BAT121" s="2"/>
      <c r="BAU121" s="2"/>
      <c r="BAV121" s="2"/>
      <c r="BAW121" s="2"/>
      <c r="BAX121" s="2"/>
      <c r="BAY121" s="2"/>
      <c r="BAZ121" s="2"/>
      <c r="BBA121" s="2"/>
      <c r="BBB121" s="2"/>
      <c r="BBC121" s="2"/>
      <c r="BBD121" s="2"/>
      <c r="BBE121" s="2"/>
      <c r="BBF121" s="2"/>
      <c r="BBG121" s="2"/>
      <c r="BBH121" s="2"/>
      <c r="BBI121" s="2"/>
      <c r="BBJ121" s="2"/>
      <c r="BBK121" s="2"/>
      <c r="BBL121" s="2"/>
      <c r="BBM121" s="2"/>
      <c r="BBN121" s="2"/>
      <c r="BBO121" s="2"/>
      <c r="BBP121" s="2"/>
      <c r="BBQ121" s="2"/>
      <c r="BBR121" s="2"/>
      <c r="BBS121" s="2"/>
      <c r="BBT121" s="2"/>
      <c r="BBU121" s="2"/>
      <c r="BBV121" s="2"/>
      <c r="BBW121" s="2"/>
      <c r="BBX121" s="2"/>
      <c r="BBY121" s="2"/>
      <c r="BBZ121" s="2"/>
      <c r="BCA121" s="2"/>
      <c r="BCB121" s="2"/>
      <c r="BCC121" s="2"/>
      <c r="BCD121" s="2"/>
      <c r="BCE121" s="2"/>
      <c r="BCF121" s="2"/>
      <c r="BCG121" s="2"/>
      <c r="BCH121" s="2"/>
      <c r="BCI121" s="2"/>
      <c r="BCJ121" s="2"/>
      <c r="BCK121" s="2"/>
      <c r="BCL121" s="2"/>
      <c r="BCM121" s="2"/>
      <c r="BCN121" s="2"/>
      <c r="BCO121" s="2"/>
      <c r="BCP121" s="2"/>
      <c r="BCQ121" s="2"/>
      <c r="BCR121" s="2"/>
      <c r="BCS121" s="2"/>
      <c r="BCT121" s="2"/>
      <c r="BCU121" s="2"/>
      <c r="BCV121" s="2"/>
      <c r="BCW121" s="2"/>
      <c r="BCX121" s="2"/>
      <c r="BCY121" s="2"/>
      <c r="BCZ121" s="2"/>
      <c r="BDA121" s="2"/>
      <c r="BDB121" s="2"/>
      <c r="BDC121" s="2"/>
      <c r="BDD121" s="2"/>
      <c r="BDE121" s="2"/>
      <c r="BDF121" s="2"/>
      <c r="BDG121" s="2"/>
      <c r="BDH121" s="2"/>
      <c r="BDI121" s="2"/>
      <c r="BDJ121" s="2"/>
      <c r="BDK121" s="2"/>
      <c r="BDL121" s="2"/>
      <c r="BDM121" s="2"/>
      <c r="BDN121" s="2"/>
      <c r="BDO121" s="2"/>
      <c r="BDP121" s="2"/>
      <c r="BDQ121" s="2"/>
      <c r="BDR121" s="2"/>
      <c r="BDS121" s="2"/>
      <c r="BDT121" s="2"/>
      <c r="BDU121" s="2"/>
      <c r="BDV121" s="2"/>
      <c r="BDW121" s="2"/>
      <c r="BDX121" s="2"/>
      <c r="BDY121" s="2"/>
      <c r="BDZ121" s="2"/>
      <c r="BEA121" s="2"/>
      <c r="BEB121" s="2"/>
      <c r="BEC121" s="2"/>
      <c r="BED121" s="2"/>
      <c r="BEE121" s="2"/>
      <c r="BEF121" s="2"/>
      <c r="BEG121" s="2"/>
      <c r="BEH121" s="2"/>
      <c r="BEI121" s="2"/>
      <c r="BEJ121" s="2"/>
      <c r="BEK121" s="2"/>
      <c r="BEL121" s="2"/>
      <c r="BEM121" s="2"/>
      <c r="BEN121" s="2"/>
      <c r="BEO121" s="2"/>
      <c r="BEP121" s="2"/>
      <c r="BEQ121" s="2"/>
      <c r="BER121" s="2"/>
      <c r="BES121" s="2"/>
      <c r="BET121" s="2"/>
      <c r="BEU121" s="2"/>
      <c r="BEV121" s="2"/>
      <c r="BEW121" s="2"/>
      <c r="BEX121" s="2"/>
      <c r="BEY121" s="2"/>
      <c r="BEZ121" s="2"/>
      <c r="BFA121" s="2"/>
      <c r="BFB121" s="2"/>
      <c r="BFC121" s="2"/>
      <c r="BFD121" s="2"/>
      <c r="BFE121" s="2"/>
      <c r="BFF121" s="2"/>
      <c r="BFG121" s="2"/>
      <c r="BFH121" s="2"/>
      <c r="BFI121" s="2"/>
      <c r="BFJ121" s="2"/>
      <c r="BFK121" s="2"/>
      <c r="BFL121" s="2"/>
      <c r="BFM121" s="2"/>
      <c r="BFN121" s="2"/>
      <c r="BFO121" s="2"/>
      <c r="BFP121" s="2"/>
      <c r="BFQ121" s="2"/>
      <c r="BFR121" s="2"/>
      <c r="BFS121" s="2"/>
      <c r="BFT121" s="2"/>
      <c r="BFU121" s="2"/>
      <c r="BFV121" s="2"/>
      <c r="BFW121" s="2"/>
      <c r="BFX121" s="2"/>
      <c r="BFY121" s="2"/>
      <c r="BFZ121" s="2"/>
      <c r="BGA121" s="2"/>
      <c r="BGB121" s="2"/>
      <c r="BGC121" s="2"/>
      <c r="BGD121" s="2"/>
      <c r="BGE121" s="2"/>
      <c r="BGF121" s="2"/>
      <c r="BGG121" s="2"/>
      <c r="BGH121" s="2"/>
      <c r="BGI121" s="2"/>
      <c r="BGJ121" s="2"/>
      <c r="BGK121" s="2"/>
      <c r="BGL121" s="2"/>
      <c r="BGM121" s="2"/>
      <c r="BGN121" s="2"/>
      <c r="BGO121" s="2"/>
      <c r="BGP121" s="2"/>
      <c r="BGQ121" s="2"/>
      <c r="BGR121" s="2"/>
      <c r="BGS121" s="2"/>
      <c r="BGT121" s="2"/>
      <c r="BGU121" s="2"/>
      <c r="BGV121" s="2"/>
      <c r="BGW121" s="2"/>
      <c r="BGX121" s="2"/>
      <c r="BGY121" s="2"/>
      <c r="BGZ121" s="2"/>
      <c r="BHA121" s="2"/>
      <c r="BHB121" s="2"/>
      <c r="BHC121" s="2"/>
      <c r="BHD121" s="2"/>
      <c r="BHE121" s="2"/>
      <c r="BHF121" s="2"/>
      <c r="BHG121" s="2"/>
      <c r="BHH121" s="2"/>
      <c r="BHI121" s="2"/>
      <c r="BHJ121" s="2"/>
      <c r="BHK121" s="2"/>
      <c r="BHL121" s="2"/>
      <c r="BHM121" s="2"/>
      <c r="BHN121" s="2"/>
      <c r="BHO121" s="2"/>
      <c r="BHP121" s="2"/>
      <c r="BHQ121" s="2"/>
      <c r="BHR121" s="2"/>
      <c r="BHS121" s="2"/>
      <c r="BHT121" s="2"/>
      <c r="BHU121" s="2"/>
      <c r="BHV121" s="2"/>
      <c r="BHW121" s="2"/>
      <c r="BHX121" s="2"/>
      <c r="BHY121" s="2"/>
      <c r="BHZ121" s="2"/>
      <c r="BIA121" s="2"/>
      <c r="BIB121" s="2"/>
      <c r="BIC121" s="2"/>
      <c r="BID121" s="2"/>
      <c r="BIE121" s="2"/>
      <c r="BIF121" s="2"/>
      <c r="BIG121" s="2"/>
      <c r="BIH121" s="2"/>
      <c r="BII121" s="2"/>
      <c r="BIJ121" s="2"/>
      <c r="BIK121" s="2"/>
      <c r="BIL121" s="2"/>
      <c r="BIM121" s="2"/>
      <c r="BIN121" s="2"/>
      <c r="BIO121" s="2"/>
      <c r="BIP121" s="2"/>
      <c r="BIQ121" s="2"/>
      <c r="BIR121" s="2"/>
      <c r="BIS121" s="2"/>
      <c r="BIT121" s="2"/>
      <c r="BIU121" s="2"/>
      <c r="BIV121" s="2"/>
      <c r="BIW121" s="2"/>
      <c r="BIX121" s="2"/>
      <c r="BIY121" s="2"/>
      <c r="BIZ121" s="2"/>
      <c r="BJA121" s="2"/>
      <c r="BJB121" s="2"/>
      <c r="BJC121" s="2"/>
      <c r="BJD121" s="2"/>
      <c r="BJE121" s="2"/>
      <c r="BJF121" s="2"/>
      <c r="BJG121" s="2"/>
      <c r="BJH121" s="2"/>
      <c r="BJI121" s="2"/>
      <c r="BJJ121" s="2"/>
      <c r="BJK121" s="2"/>
      <c r="BJL121" s="2"/>
      <c r="BJM121" s="2"/>
      <c r="BJN121" s="2"/>
      <c r="BJO121" s="2"/>
      <c r="BJP121" s="2"/>
      <c r="BJQ121" s="2"/>
      <c r="BJR121" s="2"/>
      <c r="BJS121" s="2"/>
      <c r="BJT121" s="2"/>
      <c r="BJU121" s="2"/>
      <c r="BJV121" s="2"/>
      <c r="BJW121" s="2"/>
      <c r="BJX121" s="2"/>
      <c r="BJY121" s="2"/>
      <c r="BJZ121" s="2"/>
      <c r="BKA121" s="2"/>
      <c r="BKB121" s="2"/>
      <c r="BKC121" s="2"/>
      <c r="BKD121" s="2"/>
      <c r="BKE121" s="2"/>
      <c r="BKF121" s="2"/>
      <c r="BKG121" s="2"/>
      <c r="BKH121" s="2"/>
      <c r="BKI121" s="2"/>
      <c r="BKJ121" s="2"/>
      <c r="BKK121" s="2"/>
      <c r="BKL121" s="2"/>
      <c r="BKM121" s="2"/>
      <c r="BKN121" s="2"/>
      <c r="BKO121" s="2"/>
      <c r="BKP121" s="2"/>
      <c r="BKQ121" s="2"/>
      <c r="BKR121" s="2"/>
      <c r="BKS121" s="2"/>
      <c r="BKT121" s="2"/>
      <c r="BKU121" s="2"/>
      <c r="BKV121" s="2"/>
      <c r="BKW121" s="2"/>
      <c r="BKX121" s="2"/>
      <c r="BKY121" s="2"/>
      <c r="BKZ121" s="2"/>
      <c r="BLA121" s="2"/>
      <c r="BLB121" s="2"/>
      <c r="BLC121" s="2"/>
      <c r="BLD121" s="2"/>
      <c r="BLE121" s="2"/>
      <c r="BLF121" s="2"/>
      <c r="BLG121" s="2"/>
      <c r="BLH121" s="2"/>
      <c r="BLI121" s="2"/>
      <c r="BLJ121" s="2"/>
      <c r="BLK121" s="2"/>
      <c r="BLL121" s="2"/>
      <c r="BLM121" s="2"/>
      <c r="BLN121" s="2"/>
      <c r="BLO121" s="2"/>
      <c r="BLP121" s="2"/>
      <c r="BLQ121" s="2"/>
      <c r="BLR121" s="2"/>
      <c r="BLS121" s="2"/>
      <c r="BLT121" s="2"/>
      <c r="BLU121" s="2"/>
      <c r="BLV121" s="2"/>
      <c r="BLW121" s="2"/>
      <c r="BLX121" s="2"/>
      <c r="BLY121" s="2"/>
      <c r="BLZ121" s="2"/>
      <c r="BMA121" s="2"/>
      <c r="BMB121" s="2"/>
      <c r="BMC121" s="2"/>
      <c r="BMD121" s="2"/>
      <c r="BME121" s="2"/>
      <c r="BMF121" s="2"/>
      <c r="BMG121" s="2"/>
      <c r="BMH121" s="2"/>
      <c r="BMI121" s="2"/>
      <c r="BMJ121" s="2"/>
      <c r="BMK121" s="2"/>
      <c r="BML121" s="2"/>
      <c r="BMM121" s="2"/>
      <c r="BMN121" s="2"/>
      <c r="BMO121" s="2"/>
      <c r="BMP121" s="2"/>
      <c r="BMQ121" s="2"/>
      <c r="BMR121" s="2"/>
      <c r="BMS121" s="2"/>
      <c r="BMT121" s="2"/>
      <c r="BMU121" s="2"/>
      <c r="BMV121" s="2"/>
      <c r="BMW121" s="2"/>
      <c r="BMX121" s="2"/>
      <c r="BMY121" s="2"/>
      <c r="BMZ121" s="2"/>
      <c r="BNA121" s="2"/>
      <c r="BNB121" s="2"/>
      <c r="BNC121" s="2"/>
      <c r="BND121" s="2"/>
      <c r="BNE121" s="2"/>
      <c r="BNF121" s="2"/>
      <c r="BNG121" s="2"/>
      <c r="BNH121" s="2"/>
      <c r="BNI121" s="2"/>
      <c r="BNJ121" s="2"/>
      <c r="BNK121" s="2"/>
      <c r="BNL121" s="2"/>
      <c r="BNM121" s="2"/>
      <c r="BNN121" s="2"/>
      <c r="BNO121" s="2"/>
      <c r="BNP121" s="2"/>
      <c r="BNQ121" s="2"/>
      <c r="BNR121" s="2"/>
      <c r="BNS121" s="2"/>
      <c r="BNT121" s="2"/>
      <c r="BNU121" s="2"/>
      <c r="BNV121" s="2"/>
      <c r="BNW121" s="2"/>
      <c r="BNX121" s="2"/>
      <c r="BNY121" s="2"/>
      <c r="BNZ121" s="2"/>
      <c r="BOA121" s="2"/>
      <c r="BOB121" s="2"/>
      <c r="BOC121" s="2"/>
      <c r="BOD121" s="2"/>
      <c r="BOE121" s="2"/>
      <c r="BOF121" s="2"/>
      <c r="BOG121" s="2"/>
      <c r="BOH121" s="2"/>
      <c r="BOI121" s="2"/>
      <c r="BOJ121" s="2"/>
      <c r="BOK121" s="2"/>
      <c r="BOL121" s="2"/>
      <c r="BOM121" s="2"/>
      <c r="BON121" s="2"/>
      <c r="BOO121" s="2"/>
      <c r="BOP121" s="2"/>
      <c r="BOQ121" s="2"/>
      <c r="BOR121" s="2"/>
      <c r="BOS121" s="2"/>
      <c r="BOT121" s="2"/>
      <c r="BOU121" s="2"/>
      <c r="BOV121" s="2"/>
      <c r="BOW121" s="2"/>
      <c r="BOX121" s="2"/>
      <c r="BOY121" s="2"/>
      <c r="BOZ121" s="2"/>
      <c r="BPA121" s="2"/>
      <c r="BPB121" s="2"/>
      <c r="BPC121" s="2"/>
      <c r="BPD121" s="2"/>
      <c r="BPE121" s="2"/>
      <c r="BPF121" s="2"/>
      <c r="BPG121" s="2"/>
      <c r="BPH121" s="2"/>
      <c r="BPI121" s="2"/>
      <c r="BPJ121" s="2"/>
      <c r="BPK121" s="2"/>
      <c r="BPL121" s="2"/>
      <c r="BPM121" s="2"/>
      <c r="BPN121" s="2"/>
      <c r="BPO121" s="2"/>
      <c r="BPP121" s="2"/>
      <c r="BPQ121" s="2"/>
      <c r="BPR121" s="2"/>
      <c r="BPS121" s="2"/>
      <c r="BPT121" s="2"/>
      <c r="BPU121" s="2"/>
      <c r="BPV121" s="2"/>
      <c r="BPW121" s="2"/>
      <c r="BPX121" s="2"/>
      <c r="BPY121" s="2"/>
      <c r="BPZ121" s="2"/>
      <c r="BQA121" s="2"/>
      <c r="BQB121" s="2"/>
      <c r="BQC121" s="2"/>
      <c r="BQD121" s="2"/>
      <c r="BQE121" s="2"/>
      <c r="BQF121" s="2"/>
      <c r="BQG121" s="2"/>
      <c r="BQH121" s="2"/>
      <c r="BQI121" s="2"/>
      <c r="BQJ121" s="2"/>
      <c r="BQK121" s="2"/>
      <c r="BQL121" s="2"/>
      <c r="BQM121" s="2"/>
      <c r="BQN121" s="2"/>
      <c r="BQO121" s="2"/>
      <c r="BQP121" s="2"/>
      <c r="BQQ121" s="2"/>
      <c r="BQR121" s="2"/>
      <c r="BQS121" s="2"/>
      <c r="BQT121" s="2"/>
      <c r="BQU121" s="2"/>
      <c r="BQV121" s="2"/>
      <c r="BQW121" s="2"/>
      <c r="BQX121" s="2"/>
      <c r="BQY121" s="2"/>
      <c r="BQZ121" s="2"/>
      <c r="BRA121" s="2"/>
      <c r="BRB121" s="2"/>
      <c r="BRC121" s="2"/>
      <c r="BRD121" s="2"/>
      <c r="BRE121" s="2"/>
      <c r="BRF121" s="2"/>
      <c r="BRG121" s="2"/>
      <c r="BRH121" s="2"/>
      <c r="BRI121" s="2"/>
      <c r="BRJ121" s="2"/>
      <c r="BRK121" s="2"/>
      <c r="BRL121" s="2"/>
      <c r="BRM121" s="2"/>
      <c r="BRN121" s="2"/>
      <c r="BRO121" s="2"/>
      <c r="BRP121" s="2"/>
      <c r="BRQ121" s="2"/>
      <c r="BRR121" s="2"/>
      <c r="BRS121" s="2"/>
      <c r="BRT121" s="2"/>
      <c r="BRU121" s="2"/>
      <c r="BRV121" s="2"/>
      <c r="BRW121" s="2"/>
      <c r="BRX121" s="2"/>
      <c r="BRY121" s="2"/>
      <c r="BRZ121" s="2"/>
      <c r="BSA121" s="2"/>
      <c r="BSB121" s="2"/>
      <c r="BSC121" s="2"/>
      <c r="BSD121" s="2"/>
      <c r="BSE121" s="2"/>
      <c r="BSF121" s="2"/>
      <c r="BSG121" s="2"/>
      <c r="BSH121" s="2"/>
      <c r="BSI121" s="2"/>
      <c r="BSJ121" s="2"/>
      <c r="BSK121" s="2"/>
      <c r="BSL121" s="2"/>
      <c r="BSM121" s="2"/>
      <c r="BSN121" s="2"/>
      <c r="BSO121" s="2"/>
      <c r="BSP121" s="2"/>
      <c r="BSQ121" s="2"/>
      <c r="BSR121" s="2"/>
      <c r="BSS121" s="2"/>
      <c r="BST121" s="2"/>
      <c r="BSU121" s="2"/>
      <c r="BSV121" s="2"/>
      <c r="BSW121" s="2"/>
      <c r="BSX121" s="2"/>
      <c r="BSY121" s="2"/>
      <c r="BSZ121" s="2"/>
      <c r="BTA121" s="2"/>
      <c r="BTB121" s="2"/>
      <c r="BTC121" s="2"/>
      <c r="BTD121" s="2"/>
      <c r="BTE121" s="2"/>
      <c r="BTF121" s="2"/>
      <c r="BTG121" s="2"/>
      <c r="BTH121" s="2"/>
      <c r="BTI121" s="2"/>
      <c r="BTJ121" s="2"/>
      <c r="BTK121" s="2"/>
      <c r="BTL121" s="2"/>
      <c r="BTM121" s="2"/>
      <c r="BTN121" s="2"/>
      <c r="BTO121" s="2"/>
      <c r="BTP121" s="2"/>
      <c r="BTQ121" s="2"/>
      <c r="BTR121" s="2"/>
      <c r="BTS121" s="2"/>
      <c r="BTT121" s="2"/>
      <c r="BTU121" s="2"/>
      <c r="BTV121" s="2"/>
      <c r="BTW121" s="2"/>
      <c r="BTX121" s="2"/>
      <c r="BTY121" s="2"/>
      <c r="BTZ121" s="2"/>
      <c r="BUA121" s="2"/>
      <c r="BUB121" s="2"/>
      <c r="BUC121" s="2"/>
      <c r="BUD121" s="2"/>
      <c r="BUE121" s="2"/>
      <c r="BUF121" s="2"/>
      <c r="BUG121" s="2"/>
      <c r="BUH121" s="2"/>
      <c r="BUI121" s="2"/>
      <c r="BUJ121" s="2"/>
      <c r="BUK121" s="2"/>
      <c r="BUL121" s="2"/>
      <c r="BUM121" s="2"/>
      <c r="BUN121" s="2"/>
      <c r="BUO121" s="2"/>
      <c r="BUP121" s="2"/>
      <c r="BUQ121" s="2"/>
      <c r="BUR121" s="2"/>
      <c r="BUS121" s="2"/>
      <c r="BUT121" s="2"/>
      <c r="BUU121" s="2"/>
      <c r="BUV121" s="2"/>
      <c r="BUW121" s="2"/>
      <c r="BUX121" s="2"/>
      <c r="BUY121" s="2"/>
      <c r="BUZ121" s="2"/>
      <c r="BVA121" s="2"/>
      <c r="BVB121" s="2"/>
      <c r="BVC121" s="2"/>
      <c r="BVD121" s="2"/>
      <c r="BVE121" s="2"/>
      <c r="BVF121" s="2"/>
      <c r="BVG121" s="2"/>
      <c r="BVH121" s="2"/>
      <c r="BVI121" s="2"/>
      <c r="BVJ121" s="2"/>
      <c r="BVK121" s="2"/>
      <c r="BVL121" s="2"/>
      <c r="BVM121" s="2"/>
      <c r="BVN121" s="2"/>
      <c r="BVO121" s="2"/>
      <c r="BVP121" s="2"/>
      <c r="BVQ121" s="2"/>
      <c r="BVR121" s="2"/>
      <c r="BVS121" s="2"/>
      <c r="BVT121" s="2"/>
      <c r="BVU121" s="2"/>
      <c r="BVV121" s="2"/>
      <c r="BVW121" s="2"/>
      <c r="BVX121" s="2"/>
      <c r="BVY121" s="2"/>
      <c r="BVZ121" s="2"/>
      <c r="BWA121" s="2"/>
      <c r="BWB121" s="2"/>
      <c r="BWC121" s="2"/>
      <c r="BWD121" s="2"/>
      <c r="BWE121" s="2"/>
      <c r="BWF121" s="2"/>
      <c r="BWG121" s="2"/>
      <c r="BWH121" s="2"/>
      <c r="BWI121" s="2"/>
      <c r="BWJ121" s="2"/>
      <c r="BWK121" s="2"/>
      <c r="BWL121" s="2"/>
      <c r="BWM121" s="2"/>
      <c r="BWN121" s="2"/>
      <c r="BWO121" s="2"/>
      <c r="BWP121" s="2"/>
      <c r="BWQ121" s="2"/>
      <c r="BWR121" s="2"/>
      <c r="BWS121" s="2"/>
      <c r="BWT121" s="2"/>
      <c r="BWU121" s="2"/>
      <c r="BWV121" s="2"/>
      <c r="BWW121" s="2"/>
      <c r="BWX121" s="2"/>
      <c r="BWY121" s="2"/>
      <c r="BWZ121" s="2"/>
      <c r="BXA121" s="2"/>
      <c r="BXB121" s="2"/>
      <c r="BXC121" s="2"/>
      <c r="BXD121" s="2"/>
      <c r="BXE121" s="2"/>
      <c r="BXF121" s="2"/>
      <c r="BXG121" s="2"/>
      <c r="BXH121" s="2"/>
      <c r="BXI121" s="2"/>
      <c r="BXJ121" s="2"/>
      <c r="BXK121" s="2"/>
      <c r="BXL121" s="2"/>
      <c r="BXM121" s="2"/>
      <c r="BXN121" s="2"/>
      <c r="BXO121" s="2"/>
      <c r="BXP121" s="2"/>
      <c r="BXQ121" s="2"/>
      <c r="BXR121" s="2"/>
      <c r="BXS121" s="2"/>
      <c r="BXT121" s="2"/>
      <c r="BXU121" s="2"/>
      <c r="BXV121" s="2"/>
      <c r="BXW121" s="2"/>
      <c r="BXX121" s="2"/>
      <c r="BXY121" s="2"/>
      <c r="BXZ121" s="2"/>
      <c r="BYA121" s="2"/>
      <c r="BYB121" s="2"/>
      <c r="BYC121" s="2"/>
      <c r="BYD121" s="2"/>
      <c r="BYE121" s="2"/>
      <c r="BYF121" s="2"/>
      <c r="BYG121" s="2"/>
      <c r="BYH121" s="2"/>
      <c r="BYI121" s="2"/>
      <c r="BYJ121" s="2"/>
      <c r="BYK121" s="2"/>
      <c r="BYL121" s="2"/>
      <c r="BYM121" s="2"/>
      <c r="BYN121" s="2"/>
      <c r="BYO121" s="2"/>
      <c r="BYP121" s="2"/>
      <c r="BYQ121" s="2"/>
      <c r="BYR121" s="2"/>
      <c r="BYS121" s="2"/>
      <c r="BYT121" s="2"/>
      <c r="BYU121" s="2"/>
      <c r="BYV121" s="2"/>
      <c r="BYW121" s="2"/>
      <c r="BYX121" s="2"/>
      <c r="BYY121" s="2"/>
      <c r="BYZ121" s="2"/>
      <c r="BZA121" s="2"/>
      <c r="BZB121" s="2"/>
      <c r="BZC121" s="2"/>
      <c r="BZD121" s="2"/>
      <c r="BZE121" s="2"/>
      <c r="BZF121" s="2"/>
      <c r="BZG121" s="2"/>
      <c r="BZH121" s="2"/>
      <c r="BZI121" s="2"/>
      <c r="BZJ121" s="2"/>
      <c r="BZK121" s="2"/>
      <c r="BZL121" s="2"/>
      <c r="BZM121" s="2"/>
      <c r="BZN121" s="2"/>
      <c r="BZO121" s="2"/>
      <c r="BZP121" s="2"/>
      <c r="BZQ121" s="2"/>
      <c r="BZR121" s="2"/>
      <c r="BZS121" s="2"/>
      <c r="BZT121" s="2"/>
      <c r="BZU121" s="2"/>
      <c r="BZV121" s="2"/>
      <c r="BZW121" s="2"/>
      <c r="BZX121" s="2"/>
      <c r="BZY121" s="2"/>
      <c r="BZZ121" s="2"/>
      <c r="CAA121" s="2"/>
      <c r="CAB121" s="2"/>
      <c r="CAC121" s="2"/>
      <c r="CAD121" s="2"/>
      <c r="CAE121" s="2"/>
      <c r="CAF121" s="2"/>
      <c r="CAG121" s="2"/>
      <c r="CAH121" s="2"/>
      <c r="CAI121" s="2"/>
      <c r="CAJ121" s="2"/>
      <c r="CAK121" s="2"/>
      <c r="CAL121" s="2"/>
      <c r="CAM121" s="2"/>
      <c r="CAN121" s="2"/>
      <c r="CAO121" s="2"/>
      <c r="CAP121" s="2"/>
      <c r="CAQ121" s="2"/>
      <c r="CAR121" s="2"/>
      <c r="CAS121" s="2"/>
      <c r="CAT121" s="2"/>
      <c r="CAU121" s="2"/>
      <c r="CAV121" s="2"/>
      <c r="CAW121" s="2"/>
      <c r="CAX121" s="2"/>
      <c r="CAY121" s="2"/>
      <c r="CAZ121" s="2"/>
      <c r="CBA121" s="2"/>
      <c r="CBB121" s="2"/>
      <c r="CBC121" s="2"/>
      <c r="CBD121" s="2"/>
      <c r="CBE121" s="2"/>
      <c r="CBF121" s="2"/>
      <c r="CBG121" s="2"/>
      <c r="CBH121" s="2"/>
      <c r="CBI121" s="2"/>
      <c r="CBJ121" s="2"/>
      <c r="CBK121" s="2"/>
      <c r="CBL121" s="2"/>
      <c r="CBM121" s="2"/>
      <c r="CBN121" s="2"/>
      <c r="CBO121" s="2"/>
      <c r="CBP121" s="2"/>
      <c r="CBQ121" s="2"/>
      <c r="CBR121" s="2"/>
      <c r="CBS121" s="2"/>
      <c r="CBT121" s="2"/>
      <c r="CBU121" s="2"/>
      <c r="CBV121" s="2"/>
      <c r="CBW121" s="2"/>
      <c r="CBX121" s="2"/>
      <c r="CBY121" s="2"/>
      <c r="CBZ121" s="2"/>
      <c r="CCA121" s="2"/>
      <c r="CCB121" s="2"/>
      <c r="CCC121" s="2"/>
      <c r="CCD121" s="2"/>
      <c r="CCE121" s="2"/>
      <c r="CCF121" s="2"/>
      <c r="CCG121" s="2"/>
      <c r="CCH121" s="2"/>
      <c r="CCI121" s="2"/>
      <c r="CCJ121" s="2"/>
      <c r="CCK121" s="2"/>
      <c r="CCL121" s="2"/>
      <c r="CCM121" s="2"/>
      <c r="CCN121" s="2"/>
      <c r="CCO121" s="2"/>
      <c r="CCP121" s="2"/>
      <c r="CCQ121" s="2"/>
      <c r="CCR121" s="2"/>
      <c r="CCS121" s="2"/>
      <c r="CCT121" s="2"/>
      <c r="CCU121" s="2"/>
      <c r="CCV121" s="2"/>
      <c r="CCW121" s="2"/>
      <c r="CCX121" s="2"/>
      <c r="CCY121" s="2"/>
      <c r="CCZ121" s="2"/>
      <c r="CDA121" s="2"/>
      <c r="CDB121" s="2"/>
      <c r="CDC121" s="2"/>
      <c r="CDD121" s="2"/>
      <c r="CDE121" s="2"/>
      <c r="CDF121" s="2"/>
      <c r="CDG121" s="2"/>
      <c r="CDH121" s="2"/>
      <c r="CDI121" s="2"/>
      <c r="CDJ121" s="2"/>
      <c r="CDK121" s="2"/>
      <c r="CDL121" s="2"/>
      <c r="CDM121" s="2"/>
      <c r="CDN121" s="2"/>
      <c r="CDO121" s="2"/>
      <c r="CDP121" s="2"/>
      <c r="CDQ121" s="2"/>
      <c r="CDR121" s="2"/>
      <c r="CDS121" s="2"/>
      <c r="CDT121" s="2"/>
      <c r="CDU121" s="2"/>
      <c r="CDV121" s="2"/>
      <c r="CDW121" s="2"/>
      <c r="CDX121" s="2"/>
      <c r="CDY121" s="2"/>
      <c r="CDZ121" s="2"/>
      <c r="CEA121" s="2"/>
      <c r="CEB121" s="2"/>
      <c r="CEC121" s="2"/>
      <c r="CED121" s="2"/>
      <c r="CEE121" s="2"/>
      <c r="CEF121" s="2"/>
      <c r="CEG121" s="2"/>
      <c r="CEH121" s="2"/>
      <c r="CEI121" s="2"/>
      <c r="CEJ121" s="2"/>
      <c r="CEK121" s="2"/>
      <c r="CEL121" s="2"/>
      <c r="CEM121" s="2"/>
      <c r="CEN121" s="2"/>
      <c r="CEO121" s="2"/>
      <c r="CEP121" s="2"/>
      <c r="CEQ121" s="2"/>
      <c r="CER121" s="2"/>
      <c r="CES121" s="2"/>
      <c r="CET121" s="2"/>
      <c r="CEU121" s="2"/>
      <c r="CEV121" s="2"/>
      <c r="CEW121" s="2"/>
      <c r="CEX121" s="2"/>
      <c r="CEY121" s="2"/>
      <c r="CEZ121" s="2"/>
      <c r="CFA121" s="2"/>
      <c r="CFB121" s="2"/>
      <c r="CFC121" s="2"/>
      <c r="CFD121" s="2"/>
      <c r="CFE121" s="2"/>
      <c r="CFF121" s="2"/>
      <c r="CFG121" s="2"/>
      <c r="CFH121" s="2"/>
      <c r="CFI121" s="2"/>
      <c r="CFJ121" s="2"/>
      <c r="CFK121" s="2"/>
      <c r="CFL121" s="2"/>
      <c r="CFM121" s="2"/>
      <c r="CFN121" s="2"/>
      <c r="CFO121" s="2"/>
      <c r="CFP121" s="2"/>
      <c r="CFQ121" s="2"/>
      <c r="CFR121" s="2"/>
      <c r="CFS121" s="2"/>
      <c r="CFT121" s="2"/>
      <c r="CFU121" s="2"/>
      <c r="CFV121" s="2"/>
      <c r="CFW121" s="2"/>
      <c r="CFX121" s="2"/>
      <c r="CFY121" s="2"/>
      <c r="CFZ121" s="2"/>
      <c r="CGA121" s="2"/>
      <c r="CGB121" s="2"/>
      <c r="CGC121" s="2"/>
      <c r="CGD121" s="2"/>
      <c r="CGE121" s="2"/>
      <c r="CGF121" s="2"/>
      <c r="CGG121" s="2"/>
      <c r="CGH121" s="2"/>
      <c r="CGI121" s="2"/>
      <c r="CGJ121" s="2"/>
      <c r="CGK121" s="2"/>
      <c r="CGL121" s="2"/>
      <c r="CGM121" s="2"/>
      <c r="CGN121" s="2"/>
      <c r="CGO121" s="2"/>
      <c r="CGP121" s="2"/>
      <c r="CGQ121" s="2"/>
      <c r="CGR121" s="2"/>
      <c r="CGS121" s="2"/>
      <c r="CGT121" s="2"/>
      <c r="CGU121" s="2"/>
      <c r="CGV121" s="2"/>
      <c r="CGW121" s="2"/>
      <c r="CGX121" s="2"/>
      <c r="CGY121" s="2"/>
      <c r="CGZ121" s="2"/>
      <c r="CHA121" s="2"/>
      <c r="CHB121" s="2"/>
      <c r="CHC121" s="2"/>
      <c r="CHD121" s="2"/>
      <c r="CHE121" s="2"/>
      <c r="CHF121" s="2"/>
      <c r="CHG121" s="2"/>
      <c r="CHH121" s="2"/>
      <c r="CHI121" s="2"/>
      <c r="CHJ121" s="2"/>
      <c r="CHK121" s="2"/>
      <c r="CHL121" s="2"/>
      <c r="CHM121" s="2"/>
      <c r="CHN121" s="2"/>
      <c r="CHO121" s="2"/>
      <c r="CHP121" s="2"/>
      <c r="CHQ121" s="2"/>
      <c r="CHR121" s="2"/>
      <c r="CHS121" s="2"/>
      <c r="CHT121" s="2"/>
      <c r="CHU121" s="2"/>
      <c r="CHV121" s="2"/>
      <c r="CHW121" s="2"/>
      <c r="CHX121" s="2"/>
      <c r="CHY121" s="2"/>
      <c r="CHZ121" s="2"/>
      <c r="CIA121" s="2"/>
      <c r="CIB121" s="2"/>
      <c r="CIC121" s="2"/>
      <c r="CID121" s="2"/>
      <c r="CIE121" s="2"/>
      <c r="CIF121" s="2"/>
      <c r="CIG121" s="2"/>
      <c r="CIH121" s="2"/>
      <c r="CII121" s="2"/>
      <c r="CIJ121" s="2"/>
      <c r="CIK121" s="2"/>
      <c r="CIL121" s="2"/>
      <c r="CIM121" s="2"/>
      <c r="CIN121" s="2"/>
      <c r="CIO121" s="2"/>
      <c r="CIP121" s="2"/>
      <c r="CIQ121" s="2"/>
      <c r="CIR121" s="2"/>
      <c r="CIS121" s="2"/>
      <c r="CIT121" s="2"/>
      <c r="CIU121" s="2"/>
      <c r="CIV121" s="2"/>
      <c r="CIW121" s="2"/>
      <c r="CIX121" s="2"/>
      <c r="CIY121" s="2"/>
      <c r="CIZ121" s="2"/>
      <c r="CJA121" s="2"/>
      <c r="CJB121" s="2"/>
      <c r="CJC121" s="2"/>
      <c r="CJD121" s="2"/>
      <c r="CJE121" s="2"/>
      <c r="CJF121" s="2"/>
      <c r="CJG121" s="2"/>
      <c r="CJH121" s="2"/>
      <c r="CJI121" s="2"/>
      <c r="CJJ121" s="2"/>
      <c r="CJK121" s="2"/>
      <c r="CJL121" s="2"/>
      <c r="CJM121" s="2"/>
      <c r="CJN121" s="2"/>
      <c r="CJO121" s="2"/>
      <c r="CJP121" s="2"/>
      <c r="CJQ121" s="2"/>
      <c r="CJR121" s="2"/>
      <c r="CJS121" s="2"/>
      <c r="CJT121" s="2"/>
      <c r="CJU121" s="2"/>
      <c r="CJV121" s="2"/>
      <c r="CJW121" s="2"/>
      <c r="CJX121" s="2"/>
      <c r="CJY121" s="2"/>
      <c r="CJZ121" s="2"/>
      <c r="CKA121" s="2"/>
      <c r="CKB121" s="2"/>
      <c r="CKC121" s="2"/>
      <c r="CKD121" s="2"/>
      <c r="CKE121" s="2"/>
      <c r="CKF121" s="2"/>
      <c r="CKG121" s="2"/>
      <c r="CKH121" s="2"/>
      <c r="CKI121" s="2"/>
      <c r="CKJ121" s="2"/>
      <c r="CKK121" s="2"/>
      <c r="CKL121" s="2"/>
      <c r="CKM121" s="2"/>
      <c r="CKN121" s="2"/>
      <c r="CKO121" s="2"/>
      <c r="CKP121" s="2"/>
      <c r="CKQ121" s="2"/>
      <c r="CKR121" s="2"/>
      <c r="CKS121" s="2"/>
      <c r="CKT121" s="2"/>
      <c r="CKU121" s="2"/>
      <c r="CKV121" s="2"/>
      <c r="CKW121" s="2"/>
      <c r="CKX121" s="2"/>
      <c r="CKY121" s="2"/>
      <c r="CKZ121" s="2"/>
      <c r="CLA121" s="2"/>
      <c r="CLB121" s="2"/>
      <c r="CLC121" s="2"/>
      <c r="CLD121" s="2"/>
      <c r="CLE121" s="2"/>
      <c r="CLF121" s="2"/>
      <c r="CLG121" s="2"/>
      <c r="CLH121" s="2"/>
      <c r="CLI121" s="2"/>
      <c r="CLJ121" s="2"/>
      <c r="CLK121" s="2"/>
      <c r="CLL121" s="2"/>
      <c r="CLM121" s="2"/>
      <c r="CLN121" s="2"/>
      <c r="CLO121" s="2"/>
      <c r="CLP121" s="2"/>
      <c r="CLQ121" s="2"/>
      <c r="CLR121" s="2"/>
      <c r="CLS121" s="2"/>
      <c r="CLT121" s="2"/>
      <c r="CLU121" s="2"/>
      <c r="CLV121" s="2"/>
      <c r="CLW121" s="2"/>
      <c r="CLX121" s="2"/>
      <c r="CLY121" s="2"/>
      <c r="CLZ121" s="2"/>
      <c r="CMA121" s="2"/>
      <c r="CMB121" s="2"/>
      <c r="CMC121" s="2"/>
      <c r="CMD121" s="2"/>
      <c r="CME121" s="2"/>
      <c r="CMF121" s="2"/>
      <c r="CMG121" s="2"/>
      <c r="CMH121" s="2"/>
      <c r="CMI121" s="2"/>
      <c r="CMJ121" s="2"/>
      <c r="CMK121" s="2"/>
      <c r="CML121" s="2"/>
      <c r="CMM121" s="2"/>
      <c r="CMN121" s="2"/>
      <c r="CMO121" s="2"/>
      <c r="CMP121" s="2"/>
      <c r="CMQ121" s="2"/>
      <c r="CMR121" s="2"/>
      <c r="CMS121" s="2"/>
      <c r="CMT121" s="2"/>
      <c r="CMU121" s="2"/>
      <c r="CMV121" s="2"/>
      <c r="CMW121" s="2"/>
      <c r="CMX121" s="2"/>
      <c r="CMY121" s="2"/>
      <c r="CMZ121" s="2"/>
      <c r="CNA121" s="2"/>
      <c r="CNB121" s="2"/>
      <c r="CNC121" s="2"/>
      <c r="CND121" s="2"/>
      <c r="CNE121" s="2"/>
      <c r="CNF121" s="2"/>
      <c r="CNG121" s="2"/>
      <c r="CNH121" s="2"/>
      <c r="CNI121" s="2"/>
      <c r="CNJ121" s="2"/>
      <c r="CNK121" s="2"/>
      <c r="CNL121" s="2"/>
      <c r="CNM121" s="2"/>
      <c r="CNN121" s="2"/>
      <c r="CNO121" s="2"/>
      <c r="CNP121" s="2"/>
      <c r="CNQ121" s="2"/>
      <c r="CNR121" s="2"/>
      <c r="CNS121" s="2"/>
      <c r="CNT121" s="2"/>
      <c r="CNU121" s="2"/>
      <c r="CNV121" s="2"/>
      <c r="CNW121" s="2"/>
      <c r="CNX121" s="2"/>
      <c r="CNY121" s="2"/>
      <c r="CNZ121" s="2"/>
      <c r="COA121" s="2"/>
      <c r="COB121" s="2"/>
      <c r="COC121" s="2"/>
      <c r="COD121" s="2"/>
      <c r="COE121" s="2"/>
      <c r="COF121" s="2"/>
      <c r="COG121" s="2"/>
      <c r="COH121" s="2"/>
      <c r="COI121" s="2"/>
      <c r="COJ121" s="2"/>
      <c r="COK121" s="2"/>
      <c r="COL121" s="2"/>
      <c r="COM121" s="2"/>
      <c r="CON121" s="2"/>
      <c r="COO121" s="2"/>
      <c r="COP121" s="2"/>
      <c r="COQ121" s="2"/>
      <c r="COR121" s="2"/>
      <c r="COS121" s="2"/>
      <c r="COT121" s="2"/>
      <c r="COU121" s="2"/>
      <c r="COV121" s="2"/>
      <c r="COW121" s="2"/>
      <c r="COX121" s="2"/>
      <c r="COY121" s="2"/>
      <c r="COZ121" s="2"/>
      <c r="CPA121" s="2"/>
      <c r="CPB121" s="2"/>
      <c r="CPC121" s="2"/>
      <c r="CPD121" s="2"/>
      <c r="CPE121" s="2"/>
      <c r="CPF121" s="2"/>
      <c r="CPG121" s="2"/>
      <c r="CPH121" s="2"/>
      <c r="CPI121" s="2"/>
      <c r="CPJ121" s="2"/>
      <c r="CPK121" s="2"/>
      <c r="CPL121" s="2"/>
      <c r="CPM121" s="2"/>
      <c r="CPN121" s="2"/>
      <c r="CPO121" s="2"/>
      <c r="CPP121" s="2"/>
      <c r="CPQ121" s="2"/>
      <c r="CPR121" s="2"/>
      <c r="CPS121" s="2"/>
      <c r="CPT121" s="2"/>
      <c r="CPU121" s="2"/>
      <c r="CPV121" s="2"/>
      <c r="CPW121" s="2"/>
      <c r="CPX121" s="2"/>
      <c r="CPY121" s="2"/>
      <c r="CPZ121" s="2"/>
      <c r="CQA121" s="2"/>
      <c r="CQB121" s="2"/>
      <c r="CQC121" s="2"/>
      <c r="CQD121" s="2"/>
      <c r="CQE121" s="2"/>
      <c r="CQF121" s="2"/>
      <c r="CQG121" s="2"/>
      <c r="CQH121" s="2"/>
      <c r="CQI121" s="2"/>
      <c r="CQJ121" s="2"/>
      <c r="CQK121" s="2"/>
      <c r="CQL121" s="2"/>
      <c r="CQM121" s="2"/>
      <c r="CQN121" s="2"/>
      <c r="CQO121" s="2"/>
      <c r="CQP121" s="2"/>
      <c r="CQQ121" s="2"/>
      <c r="CQR121" s="2"/>
      <c r="CQS121" s="2"/>
      <c r="CQT121" s="2"/>
      <c r="CQU121" s="2"/>
      <c r="CQV121" s="2"/>
      <c r="CQW121" s="2"/>
      <c r="CQX121" s="2"/>
      <c r="CQY121" s="2"/>
      <c r="CQZ121" s="2"/>
      <c r="CRA121" s="2"/>
      <c r="CRB121" s="2"/>
      <c r="CRC121" s="2"/>
      <c r="CRD121" s="2"/>
      <c r="CRE121" s="2"/>
      <c r="CRF121" s="2"/>
      <c r="CRG121" s="2"/>
      <c r="CRH121" s="2"/>
      <c r="CRI121" s="2"/>
      <c r="CRJ121" s="2"/>
      <c r="CRK121" s="2"/>
      <c r="CRL121" s="2"/>
      <c r="CRM121" s="2"/>
      <c r="CRN121" s="2"/>
      <c r="CRO121" s="2"/>
      <c r="CRP121" s="2"/>
      <c r="CRQ121" s="2"/>
      <c r="CRR121" s="2"/>
      <c r="CRS121" s="2"/>
      <c r="CRT121" s="2"/>
      <c r="CRU121" s="2"/>
      <c r="CRV121" s="2"/>
      <c r="CRW121" s="2"/>
      <c r="CRX121" s="2"/>
      <c r="CRY121" s="2"/>
      <c r="CRZ121" s="2"/>
      <c r="CSA121" s="2"/>
      <c r="CSB121" s="2"/>
      <c r="CSC121" s="2"/>
      <c r="CSD121" s="2"/>
      <c r="CSE121" s="2"/>
      <c r="CSF121" s="2"/>
      <c r="CSG121" s="2"/>
      <c r="CSH121" s="2"/>
      <c r="CSI121" s="2"/>
      <c r="CSJ121" s="2"/>
      <c r="CSK121" s="2"/>
      <c r="CSL121" s="2"/>
      <c r="CSM121" s="2"/>
      <c r="CSN121" s="2"/>
      <c r="CSO121" s="2"/>
      <c r="CSP121" s="2"/>
      <c r="CSQ121" s="2"/>
      <c r="CSR121" s="2"/>
      <c r="CSS121" s="2"/>
      <c r="CST121" s="2"/>
      <c r="CSU121" s="2"/>
      <c r="CSV121" s="2"/>
      <c r="CSW121" s="2"/>
      <c r="CSX121" s="2"/>
      <c r="CSY121" s="2"/>
      <c r="CSZ121" s="2"/>
      <c r="CTA121" s="2"/>
      <c r="CTB121" s="2"/>
      <c r="CTC121" s="2"/>
      <c r="CTD121" s="2"/>
      <c r="CTE121" s="2"/>
      <c r="CTF121" s="2"/>
      <c r="CTG121" s="2"/>
      <c r="CTH121" s="2"/>
      <c r="CTI121" s="2"/>
      <c r="CTJ121" s="2"/>
      <c r="CTK121" s="2"/>
      <c r="CTL121" s="2"/>
      <c r="CTM121" s="2"/>
      <c r="CTN121" s="2"/>
      <c r="CTO121" s="2"/>
      <c r="CTP121" s="2"/>
      <c r="CTQ121" s="2"/>
      <c r="CTR121" s="2"/>
      <c r="CTS121" s="2"/>
      <c r="CTT121" s="2"/>
      <c r="CTU121" s="2"/>
      <c r="CTV121" s="2"/>
      <c r="CTW121" s="2"/>
      <c r="CTX121" s="2"/>
      <c r="CTY121" s="2"/>
      <c r="CTZ121" s="2"/>
      <c r="CUA121" s="2"/>
      <c r="CUB121" s="2"/>
      <c r="CUC121" s="2"/>
      <c r="CUD121" s="2"/>
      <c r="CUE121" s="2"/>
      <c r="CUF121" s="2"/>
      <c r="CUG121" s="2"/>
      <c r="CUH121" s="2"/>
      <c r="CUI121" s="2"/>
      <c r="CUJ121" s="2"/>
      <c r="CUK121" s="2"/>
      <c r="CUL121" s="2"/>
      <c r="CUM121" s="2"/>
      <c r="CUN121" s="2"/>
      <c r="CUO121" s="2"/>
      <c r="CUP121" s="2"/>
      <c r="CUQ121" s="2"/>
      <c r="CUR121" s="2"/>
      <c r="CUS121" s="2"/>
      <c r="CUT121" s="2"/>
      <c r="CUU121" s="2"/>
      <c r="CUV121" s="2"/>
      <c r="CUW121" s="2"/>
      <c r="CUX121" s="2"/>
      <c r="CUY121" s="2"/>
      <c r="CUZ121" s="2"/>
      <c r="CVA121" s="2"/>
      <c r="CVB121" s="2"/>
      <c r="CVC121" s="2"/>
      <c r="CVD121" s="2"/>
      <c r="CVE121" s="2"/>
      <c r="CVF121" s="2"/>
      <c r="CVG121" s="2"/>
      <c r="CVH121" s="2"/>
      <c r="CVI121" s="2"/>
      <c r="CVJ121" s="2"/>
      <c r="CVK121" s="2"/>
      <c r="CVL121" s="2"/>
      <c r="CVM121" s="2"/>
      <c r="CVN121" s="2"/>
      <c r="CVO121" s="2"/>
      <c r="CVP121" s="2"/>
      <c r="CVQ121" s="2"/>
      <c r="CVR121" s="2"/>
      <c r="CVS121" s="2"/>
      <c r="CVT121" s="2"/>
      <c r="CVU121" s="2"/>
      <c r="CVV121" s="2"/>
      <c r="CVW121" s="2"/>
      <c r="CVX121" s="2"/>
      <c r="CVY121" s="2"/>
      <c r="CVZ121" s="2"/>
      <c r="CWA121" s="2"/>
      <c r="CWB121" s="2"/>
      <c r="CWC121" s="2"/>
      <c r="CWD121" s="2"/>
      <c r="CWE121" s="2"/>
      <c r="CWF121" s="2"/>
      <c r="CWG121" s="2"/>
      <c r="CWH121" s="2"/>
      <c r="CWI121" s="2"/>
      <c r="CWJ121" s="2"/>
      <c r="CWK121" s="2"/>
      <c r="CWL121" s="2"/>
      <c r="CWM121" s="2"/>
      <c r="CWN121" s="2"/>
      <c r="CWO121" s="2"/>
      <c r="CWP121" s="2"/>
      <c r="CWQ121" s="2"/>
      <c r="CWR121" s="2"/>
      <c r="CWS121" s="2"/>
      <c r="CWT121" s="2"/>
      <c r="CWU121" s="2"/>
      <c r="CWV121" s="2"/>
      <c r="CWW121" s="2"/>
      <c r="CWX121" s="2"/>
      <c r="CWY121" s="2"/>
      <c r="CWZ121" s="2"/>
      <c r="CXA121" s="2"/>
      <c r="CXB121" s="2"/>
      <c r="CXC121" s="2"/>
      <c r="CXD121" s="2"/>
      <c r="CXE121" s="2"/>
      <c r="CXF121" s="2"/>
      <c r="CXG121" s="2"/>
      <c r="CXH121" s="2"/>
      <c r="CXI121" s="2"/>
      <c r="CXJ121" s="2"/>
      <c r="CXK121" s="2"/>
      <c r="CXL121" s="2"/>
      <c r="CXM121" s="2"/>
      <c r="CXN121" s="2"/>
      <c r="CXO121" s="2"/>
      <c r="CXP121" s="2"/>
      <c r="CXQ121" s="2"/>
      <c r="CXR121" s="2"/>
      <c r="CXS121" s="2"/>
      <c r="CXT121" s="2"/>
      <c r="CXU121" s="2"/>
      <c r="CXV121" s="2"/>
      <c r="CXW121" s="2"/>
      <c r="CXX121" s="2"/>
      <c r="CXY121" s="2"/>
      <c r="CXZ121" s="2"/>
      <c r="CYA121" s="2"/>
      <c r="CYB121" s="2"/>
      <c r="CYC121" s="2"/>
      <c r="CYD121" s="2"/>
      <c r="CYE121" s="2"/>
      <c r="CYF121" s="2"/>
      <c r="CYG121" s="2"/>
      <c r="CYH121" s="2"/>
      <c r="CYI121" s="2"/>
      <c r="CYJ121" s="2"/>
      <c r="CYK121" s="2"/>
      <c r="CYL121" s="2"/>
      <c r="CYM121" s="2"/>
      <c r="CYN121" s="2"/>
      <c r="CYO121" s="2"/>
      <c r="CYP121" s="2"/>
      <c r="CYQ121" s="2"/>
      <c r="CYR121" s="2"/>
      <c r="CYS121" s="2"/>
      <c r="CYT121" s="2"/>
      <c r="CYU121" s="2"/>
      <c r="CYV121" s="2"/>
      <c r="CYW121" s="2"/>
      <c r="CYX121" s="2"/>
      <c r="CYY121" s="2"/>
      <c r="CYZ121" s="2"/>
      <c r="CZA121" s="2"/>
      <c r="CZB121" s="2"/>
      <c r="CZC121" s="2"/>
      <c r="CZD121" s="2"/>
      <c r="CZE121" s="2"/>
      <c r="CZF121" s="2"/>
      <c r="CZG121" s="2"/>
      <c r="CZH121" s="2"/>
      <c r="CZI121" s="2"/>
      <c r="CZJ121" s="2"/>
      <c r="CZK121" s="2"/>
      <c r="CZL121" s="2"/>
      <c r="CZM121" s="2"/>
      <c r="CZN121" s="2"/>
      <c r="CZO121" s="2"/>
      <c r="CZP121" s="2"/>
      <c r="CZQ121" s="2"/>
      <c r="CZR121" s="2"/>
      <c r="CZS121" s="2"/>
      <c r="CZT121" s="2"/>
      <c r="CZU121" s="2"/>
      <c r="CZV121" s="2"/>
      <c r="CZW121" s="2"/>
      <c r="CZX121" s="2"/>
      <c r="CZY121" s="2"/>
      <c r="CZZ121" s="2"/>
      <c r="DAA121" s="2"/>
      <c r="DAB121" s="2"/>
      <c r="DAC121" s="2"/>
      <c r="DAD121" s="2"/>
      <c r="DAE121" s="2"/>
      <c r="DAF121" s="2"/>
      <c r="DAG121" s="2"/>
      <c r="DAH121" s="2"/>
      <c r="DAI121" s="2"/>
      <c r="DAJ121" s="2"/>
      <c r="DAK121" s="2"/>
      <c r="DAL121" s="2"/>
      <c r="DAM121" s="2"/>
      <c r="DAN121" s="2"/>
      <c r="DAO121" s="2"/>
      <c r="DAP121" s="2"/>
      <c r="DAQ121" s="2"/>
      <c r="DAR121" s="2"/>
      <c r="DAS121" s="2"/>
      <c r="DAT121" s="2"/>
      <c r="DAU121" s="2"/>
      <c r="DAV121" s="2"/>
      <c r="DAW121" s="2"/>
      <c r="DAX121" s="2"/>
      <c r="DAY121" s="2"/>
      <c r="DAZ121" s="2"/>
      <c r="DBA121" s="2"/>
      <c r="DBB121" s="2"/>
      <c r="DBC121" s="2"/>
      <c r="DBD121" s="2"/>
      <c r="DBE121" s="2"/>
      <c r="DBF121" s="2"/>
      <c r="DBG121" s="2"/>
      <c r="DBH121" s="2"/>
      <c r="DBI121" s="2"/>
      <c r="DBJ121" s="2"/>
      <c r="DBK121" s="2"/>
      <c r="DBL121" s="2"/>
      <c r="DBM121" s="2"/>
      <c r="DBN121" s="2"/>
      <c r="DBO121" s="2"/>
      <c r="DBP121" s="2"/>
      <c r="DBQ121" s="2"/>
      <c r="DBR121" s="2"/>
      <c r="DBS121" s="2"/>
      <c r="DBT121" s="2"/>
      <c r="DBU121" s="2"/>
      <c r="DBV121" s="2"/>
      <c r="DBW121" s="2"/>
      <c r="DBX121" s="2"/>
      <c r="DBY121" s="2"/>
      <c r="DBZ121" s="2"/>
      <c r="DCA121" s="2"/>
      <c r="DCB121" s="2"/>
      <c r="DCC121" s="2"/>
      <c r="DCD121" s="2"/>
      <c r="DCE121" s="2"/>
      <c r="DCF121" s="2"/>
      <c r="DCG121" s="2"/>
      <c r="DCH121" s="2"/>
      <c r="DCI121" s="2"/>
      <c r="DCJ121" s="2"/>
      <c r="DCK121" s="2"/>
      <c r="DCL121" s="2"/>
      <c r="DCM121" s="2"/>
      <c r="DCN121" s="2"/>
      <c r="DCO121" s="2"/>
      <c r="DCP121" s="2"/>
      <c r="DCQ121" s="2"/>
      <c r="DCR121" s="2"/>
      <c r="DCS121" s="2"/>
      <c r="DCT121" s="2"/>
      <c r="DCU121" s="2"/>
      <c r="DCV121" s="2"/>
      <c r="DCW121" s="2"/>
      <c r="DCX121" s="2"/>
      <c r="DCY121" s="2"/>
      <c r="DCZ121" s="2"/>
      <c r="DDA121" s="2"/>
      <c r="DDB121" s="2"/>
      <c r="DDC121" s="2"/>
      <c r="DDD121" s="2"/>
      <c r="DDE121" s="2"/>
      <c r="DDF121" s="2"/>
      <c r="DDG121" s="2"/>
      <c r="DDH121" s="2"/>
      <c r="DDI121" s="2"/>
      <c r="DDJ121" s="2"/>
      <c r="DDK121" s="2"/>
      <c r="DDL121" s="2"/>
      <c r="DDM121" s="2"/>
      <c r="DDN121" s="2"/>
      <c r="DDO121" s="2"/>
      <c r="DDP121" s="2"/>
      <c r="DDQ121" s="2"/>
      <c r="DDR121" s="2"/>
      <c r="DDS121" s="2"/>
      <c r="DDT121" s="2"/>
      <c r="DDU121" s="2"/>
      <c r="DDV121" s="2"/>
      <c r="DDW121" s="2"/>
      <c r="DDX121" s="2"/>
      <c r="DDY121" s="2"/>
      <c r="DDZ121" s="2"/>
      <c r="DEA121" s="2"/>
      <c r="DEB121" s="2"/>
      <c r="DEC121" s="2"/>
      <c r="DED121" s="2"/>
      <c r="DEE121" s="2"/>
      <c r="DEF121" s="2"/>
      <c r="DEG121" s="2"/>
      <c r="DEH121" s="2"/>
      <c r="DEI121" s="2"/>
      <c r="DEJ121" s="2"/>
      <c r="DEK121" s="2"/>
      <c r="DEL121" s="2"/>
      <c r="DEM121" s="2"/>
      <c r="DEN121" s="2"/>
      <c r="DEO121" s="2"/>
      <c r="DEP121" s="2"/>
      <c r="DEQ121" s="2"/>
      <c r="DER121" s="2"/>
      <c r="DES121" s="2"/>
      <c r="DET121" s="2"/>
      <c r="DEU121" s="2"/>
      <c r="DEV121" s="2"/>
      <c r="DEW121" s="2"/>
      <c r="DEX121" s="2"/>
      <c r="DEY121" s="2"/>
      <c r="DEZ121" s="2"/>
      <c r="DFA121" s="2"/>
      <c r="DFB121" s="2"/>
      <c r="DFC121" s="2"/>
      <c r="DFD121" s="2"/>
      <c r="DFE121" s="2"/>
      <c r="DFF121" s="2"/>
      <c r="DFG121" s="2"/>
      <c r="DFH121" s="2"/>
      <c r="DFI121" s="2"/>
      <c r="DFJ121" s="2"/>
      <c r="DFK121" s="2"/>
      <c r="DFL121" s="2"/>
      <c r="DFM121" s="2"/>
      <c r="DFN121" s="2"/>
      <c r="DFO121" s="2"/>
      <c r="DFP121" s="2"/>
      <c r="DFQ121" s="2"/>
      <c r="DFR121" s="2"/>
      <c r="DFS121" s="2"/>
      <c r="DFT121" s="2"/>
      <c r="DFU121" s="2"/>
      <c r="DFV121" s="2"/>
      <c r="DFW121" s="2"/>
      <c r="DFX121" s="2"/>
      <c r="DFY121" s="2"/>
      <c r="DFZ121" s="2"/>
      <c r="DGA121" s="2"/>
      <c r="DGB121" s="2"/>
      <c r="DGC121" s="2"/>
      <c r="DGD121" s="2"/>
      <c r="DGE121" s="2"/>
      <c r="DGF121" s="2"/>
      <c r="DGG121" s="2"/>
      <c r="DGH121" s="2"/>
      <c r="DGI121" s="2"/>
      <c r="DGJ121" s="2"/>
      <c r="DGK121" s="2"/>
      <c r="DGL121" s="2"/>
      <c r="DGM121" s="2"/>
      <c r="DGN121" s="2"/>
      <c r="DGO121" s="2"/>
      <c r="DGP121" s="2"/>
      <c r="DGQ121" s="2"/>
      <c r="DGR121" s="2"/>
      <c r="DGS121" s="2"/>
      <c r="DGT121" s="2"/>
      <c r="DGU121" s="2"/>
      <c r="DGV121" s="2"/>
      <c r="DGW121" s="2"/>
      <c r="DGX121" s="2"/>
      <c r="DGY121" s="2"/>
      <c r="DGZ121" s="2"/>
      <c r="DHA121" s="2"/>
      <c r="DHB121" s="2"/>
      <c r="DHC121" s="2"/>
      <c r="DHD121" s="2"/>
      <c r="DHE121" s="2"/>
      <c r="DHF121" s="2"/>
      <c r="DHG121" s="2"/>
      <c r="DHH121" s="2"/>
      <c r="DHI121" s="2"/>
      <c r="DHJ121" s="2"/>
      <c r="DHK121" s="2"/>
      <c r="DHL121" s="2"/>
      <c r="DHM121" s="2"/>
      <c r="DHN121" s="2"/>
      <c r="DHO121" s="2"/>
      <c r="DHP121" s="2"/>
      <c r="DHQ121" s="2"/>
      <c r="DHR121" s="2"/>
      <c r="DHS121" s="2"/>
      <c r="DHT121" s="2"/>
      <c r="DHU121" s="2"/>
      <c r="DHV121" s="2"/>
      <c r="DHW121" s="2"/>
      <c r="DHX121" s="2"/>
      <c r="DHY121" s="2"/>
      <c r="DHZ121" s="2"/>
      <c r="DIA121" s="2"/>
      <c r="DIB121" s="2"/>
      <c r="DIC121" s="2"/>
      <c r="DID121" s="2"/>
      <c r="DIE121" s="2"/>
      <c r="DIF121" s="2"/>
      <c r="DIG121" s="2"/>
      <c r="DIH121" s="2"/>
      <c r="DII121" s="2"/>
      <c r="DIJ121" s="2"/>
      <c r="DIK121" s="2"/>
      <c r="DIL121" s="2"/>
      <c r="DIM121" s="2"/>
      <c r="DIN121" s="2"/>
      <c r="DIO121" s="2"/>
      <c r="DIP121" s="2"/>
      <c r="DIQ121" s="2"/>
      <c r="DIR121" s="2"/>
      <c r="DIS121" s="2"/>
      <c r="DIT121" s="2"/>
      <c r="DIU121" s="2"/>
      <c r="DIV121" s="2"/>
      <c r="DIW121" s="2"/>
      <c r="DIX121" s="2"/>
      <c r="DIY121" s="2"/>
      <c r="DIZ121" s="2"/>
      <c r="DJA121" s="2"/>
      <c r="DJB121" s="2"/>
      <c r="DJC121" s="2"/>
      <c r="DJD121" s="2"/>
      <c r="DJE121" s="2"/>
      <c r="DJF121" s="2"/>
      <c r="DJG121" s="2"/>
      <c r="DJH121" s="2"/>
      <c r="DJI121" s="2"/>
      <c r="DJJ121" s="2"/>
      <c r="DJK121" s="2"/>
      <c r="DJL121" s="2"/>
      <c r="DJM121" s="2"/>
      <c r="DJN121" s="2"/>
      <c r="DJO121" s="2"/>
      <c r="DJP121" s="2"/>
      <c r="DJQ121" s="2"/>
      <c r="DJR121" s="2"/>
      <c r="DJS121" s="2"/>
      <c r="DJT121" s="2"/>
      <c r="DJU121" s="2"/>
      <c r="DJV121" s="2"/>
      <c r="DJW121" s="2"/>
      <c r="DJX121" s="2"/>
      <c r="DJY121" s="2"/>
      <c r="DJZ121" s="2"/>
      <c r="DKA121" s="2"/>
      <c r="DKB121" s="2"/>
      <c r="DKC121" s="2"/>
      <c r="DKD121" s="2"/>
      <c r="DKE121" s="2"/>
      <c r="DKF121" s="2"/>
      <c r="DKG121" s="2"/>
      <c r="DKH121" s="2"/>
      <c r="DKI121" s="2"/>
      <c r="DKJ121" s="2"/>
      <c r="DKK121" s="2"/>
      <c r="DKL121" s="2"/>
      <c r="DKM121" s="2"/>
      <c r="DKN121" s="2"/>
      <c r="DKO121" s="2"/>
      <c r="DKP121" s="2"/>
      <c r="DKQ121" s="2"/>
      <c r="DKR121" s="2"/>
      <c r="DKS121" s="2"/>
      <c r="DKT121" s="2"/>
      <c r="DKU121" s="2"/>
      <c r="DKV121" s="2"/>
      <c r="DKW121" s="2"/>
      <c r="DKX121" s="2"/>
      <c r="DKY121" s="2"/>
      <c r="DKZ121" s="2"/>
      <c r="DLA121" s="2"/>
      <c r="DLB121" s="2"/>
      <c r="DLC121" s="2"/>
      <c r="DLD121" s="2"/>
      <c r="DLE121" s="2"/>
      <c r="DLF121" s="2"/>
      <c r="DLG121" s="2"/>
      <c r="DLH121" s="2"/>
      <c r="DLI121" s="2"/>
      <c r="DLJ121" s="2"/>
      <c r="DLK121" s="2"/>
      <c r="DLL121" s="2"/>
      <c r="DLM121" s="2"/>
      <c r="DLN121" s="2"/>
      <c r="DLO121" s="2"/>
      <c r="DLP121" s="2"/>
      <c r="DLQ121" s="2"/>
      <c r="DLR121" s="2"/>
      <c r="DLS121" s="2"/>
      <c r="DLT121" s="2"/>
      <c r="DLU121" s="2"/>
      <c r="DLV121" s="2"/>
      <c r="DLW121" s="2"/>
      <c r="DLX121" s="2"/>
      <c r="DLY121" s="2"/>
      <c r="DLZ121" s="2"/>
      <c r="DMA121" s="2"/>
      <c r="DMB121" s="2"/>
      <c r="DMC121" s="2"/>
      <c r="DMD121" s="2"/>
      <c r="DME121" s="2"/>
      <c r="DMF121" s="2"/>
      <c r="DMG121" s="2"/>
      <c r="DMH121" s="2"/>
      <c r="DMI121" s="2"/>
      <c r="DMJ121" s="2"/>
      <c r="DMK121" s="2"/>
      <c r="DML121" s="2"/>
      <c r="DMM121" s="2"/>
      <c r="DMN121" s="2"/>
      <c r="DMO121" s="2"/>
      <c r="DMP121" s="2"/>
      <c r="DMQ121" s="2"/>
      <c r="DMR121" s="2"/>
      <c r="DMS121" s="2"/>
      <c r="DMT121" s="2"/>
      <c r="DMU121" s="2"/>
      <c r="DMV121" s="2"/>
      <c r="DMW121" s="2"/>
      <c r="DMX121" s="2"/>
      <c r="DMY121" s="2"/>
      <c r="DMZ121" s="2"/>
      <c r="DNA121" s="2"/>
      <c r="DNB121" s="2"/>
      <c r="DNC121" s="2"/>
      <c r="DND121" s="2"/>
      <c r="DNE121" s="2"/>
      <c r="DNF121" s="2"/>
      <c r="DNG121" s="2"/>
      <c r="DNH121" s="2"/>
      <c r="DNI121" s="2"/>
      <c r="DNJ121" s="2"/>
      <c r="DNK121" s="2"/>
      <c r="DNL121" s="2"/>
      <c r="DNM121" s="2"/>
      <c r="DNN121" s="2"/>
      <c r="DNO121" s="2"/>
      <c r="DNP121" s="2"/>
      <c r="DNQ121" s="2"/>
      <c r="DNR121" s="2"/>
      <c r="DNS121" s="2"/>
      <c r="DNT121" s="2"/>
      <c r="DNU121" s="2"/>
      <c r="DNV121" s="2"/>
      <c r="DNW121" s="2"/>
      <c r="DNX121" s="2"/>
      <c r="DNY121" s="2"/>
      <c r="DNZ121" s="2"/>
      <c r="DOA121" s="2"/>
      <c r="DOB121" s="2"/>
      <c r="DOC121" s="2"/>
      <c r="DOD121" s="2"/>
      <c r="DOE121" s="2"/>
      <c r="DOF121" s="2"/>
      <c r="DOG121" s="2"/>
      <c r="DOH121" s="2"/>
      <c r="DOI121" s="2"/>
      <c r="DOJ121" s="2"/>
      <c r="DOK121" s="2"/>
      <c r="DOL121" s="2"/>
      <c r="DOM121" s="2"/>
      <c r="DON121" s="2"/>
      <c r="DOO121" s="2"/>
      <c r="DOP121" s="2"/>
      <c r="DOQ121" s="2"/>
      <c r="DOR121" s="2"/>
      <c r="DOS121" s="2"/>
      <c r="DOT121" s="2"/>
      <c r="DOU121" s="2"/>
      <c r="DOV121" s="2"/>
      <c r="DOW121" s="2"/>
      <c r="DOX121" s="2"/>
      <c r="DOY121" s="2"/>
      <c r="DOZ121" s="2"/>
      <c r="DPA121" s="2"/>
      <c r="DPB121" s="2"/>
      <c r="DPC121" s="2"/>
      <c r="DPD121" s="2"/>
      <c r="DPE121" s="2"/>
      <c r="DPF121" s="2"/>
      <c r="DPG121" s="2"/>
      <c r="DPH121" s="2"/>
      <c r="DPI121" s="2"/>
      <c r="DPJ121" s="2"/>
      <c r="DPK121" s="2"/>
      <c r="DPL121" s="2"/>
      <c r="DPM121" s="2"/>
      <c r="DPN121" s="2"/>
      <c r="DPO121" s="2"/>
      <c r="DPP121" s="2"/>
      <c r="DPQ121" s="2"/>
      <c r="DPR121" s="2"/>
      <c r="DPS121" s="2"/>
      <c r="DPT121" s="2"/>
      <c r="DPU121" s="2"/>
      <c r="DPV121" s="2"/>
      <c r="DPW121" s="2"/>
      <c r="DPX121" s="2"/>
      <c r="DPY121" s="2"/>
      <c r="DPZ121" s="2"/>
      <c r="DQA121" s="2"/>
      <c r="DQB121" s="2"/>
      <c r="DQC121" s="2"/>
      <c r="DQD121" s="2"/>
      <c r="DQE121" s="2"/>
      <c r="DQF121" s="2"/>
      <c r="DQG121" s="2"/>
      <c r="DQH121" s="2"/>
      <c r="DQI121" s="2"/>
      <c r="DQJ121" s="2"/>
      <c r="DQK121" s="2"/>
      <c r="DQL121" s="2"/>
      <c r="DQM121" s="2"/>
      <c r="DQN121" s="2"/>
      <c r="DQO121" s="2"/>
      <c r="DQP121" s="2"/>
      <c r="DQQ121" s="2"/>
      <c r="DQR121" s="2"/>
      <c r="DQS121" s="2"/>
      <c r="DQT121" s="2"/>
      <c r="DQU121" s="2"/>
      <c r="DQV121" s="2"/>
      <c r="DQW121" s="2"/>
      <c r="DQX121" s="2"/>
      <c r="DQY121" s="2"/>
      <c r="DQZ121" s="2"/>
      <c r="DRA121" s="2"/>
      <c r="DRB121" s="2"/>
      <c r="DRC121" s="2"/>
      <c r="DRD121" s="2"/>
      <c r="DRE121" s="2"/>
      <c r="DRF121" s="2"/>
      <c r="DRG121" s="2"/>
      <c r="DRH121" s="2"/>
      <c r="DRI121" s="2"/>
      <c r="DRJ121" s="2"/>
      <c r="DRK121" s="2"/>
      <c r="DRL121" s="2"/>
      <c r="DRM121" s="2"/>
      <c r="DRN121" s="2"/>
      <c r="DRO121" s="2"/>
      <c r="DRP121" s="2"/>
      <c r="DRQ121" s="2"/>
      <c r="DRR121" s="2"/>
      <c r="DRS121" s="2"/>
      <c r="DRT121" s="2"/>
      <c r="DRU121" s="2"/>
      <c r="DRV121" s="2"/>
      <c r="DRW121" s="2"/>
      <c r="DRX121" s="2"/>
      <c r="DRY121" s="2"/>
      <c r="DRZ121" s="2"/>
      <c r="DSA121" s="2"/>
      <c r="DSB121" s="2"/>
      <c r="DSC121" s="2"/>
      <c r="DSD121" s="2"/>
      <c r="DSE121" s="2"/>
      <c r="DSF121" s="2"/>
      <c r="DSG121" s="2"/>
      <c r="DSH121" s="2"/>
      <c r="DSI121" s="2"/>
      <c r="DSJ121" s="2"/>
      <c r="DSK121" s="2"/>
      <c r="DSL121" s="2"/>
      <c r="DSM121" s="2"/>
      <c r="DSN121" s="2"/>
      <c r="DSO121" s="2"/>
      <c r="DSP121" s="2"/>
      <c r="DSQ121" s="2"/>
      <c r="DSR121" s="2"/>
      <c r="DSS121" s="2"/>
      <c r="DST121" s="2"/>
      <c r="DSU121" s="2"/>
      <c r="DSV121" s="2"/>
      <c r="DSW121" s="2"/>
      <c r="DSX121" s="2"/>
      <c r="DSY121" s="2"/>
      <c r="DSZ121" s="2"/>
      <c r="DTA121" s="2"/>
      <c r="DTB121" s="2"/>
      <c r="DTC121" s="2"/>
      <c r="DTD121" s="2"/>
      <c r="DTE121" s="2"/>
      <c r="DTF121" s="2"/>
      <c r="DTG121" s="2"/>
      <c r="DTH121" s="2"/>
      <c r="DTI121" s="2"/>
      <c r="DTJ121" s="2"/>
      <c r="DTK121" s="2"/>
      <c r="DTL121" s="2"/>
      <c r="DTM121" s="2"/>
      <c r="DTN121" s="2"/>
      <c r="DTO121" s="2"/>
      <c r="DTP121" s="2"/>
      <c r="DTQ121" s="2"/>
      <c r="DTR121" s="2"/>
      <c r="DTS121" s="2"/>
      <c r="DTT121" s="2"/>
      <c r="DTU121" s="2"/>
      <c r="DTV121" s="2"/>
      <c r="DTW121" s="2"/>
      <c r="DTX121" s="2"/>
      <c r="DTY121" s="2"/>
      <c r="DTZ121" s="2"/>
      <c r="DUA121" s="2"/>
      <c r="DUB121" s="2"/>
      <c r="DUC121" s="2"/>
      <c r="DUD121" s="2"/>
      <c r="DUE121" s="2"/>
      <c r="DUF121" s="2"/>
      <c r="DUG121" s="2"/>
      <c r="DUH121" s="2"/>
      <c r="DUI121" s="2"/>
      <c r="DUJ121" s="2"/>
      <c r="DUK121" s="2"/>
      <c r="DUL121" s="2"/>
      <c r="DUM121" s="2"/>
      <c r="DUN121" s="2"/>
      <c r="DUO121" s="2"/>
      <c r="DUP121" s="2"/>
      <c r="DUQ121" s="2"/>
      <c r="DUR121" s="2"/>
      <c r="DUS121" s="2"/>
      <c r="DUT121" s="2"/>
      <c r="DUU121" s="2"/>
      <c r="DUV121" s="2"/>
      <c r="DUW121" s="2"/>
      <c r="DUX121" s="2"/>
      <c r="DUY121" s="2"/>
      <c r="DUZ121" s="2"/>
      <c r="DVA121" s="2"/>
      <c r="DVB121" s="2"/>
      <c r="DVC121" s="2"/>
      <c r="DVD121" s="2"/>
      <c r="DVE121" s="2"/>
      <c r="DVF121" s="2"/>
      <c r="DVG121" s="2"/>
      <c r="DVH121" s="2"/>
      <c r="DVI121" s="2"/>
      <c r="DVJ121" s="2"/>
      <c r="DVK121" s="2"/>
      <c r="DVL121" s="2"/>
      <c r="DVM121" s="2"/>
      <c r="DVN121" s="2"/>
      <c r="DVO121" s="2"/>
      <c r="DVP121" s="2"/>
      <c r="DVQ121" s="2"/>
      <c r="DVR121" s="2"/>
      <c r="DVS121" s="2"/>
      <c r="DVT121" s="2"/>
      <c r="DVU121" s="2"/>
      <c r="DVV121" s="2"/>
      <c r="DVW121" s="2"/>
      <c r="DVX121" s="2"/>
      <c r="DVY121" s="2"/>
      <c r="DVZ121" s="2"/>
      <c r="DWA121" s="2"/>
      <c r="DWB121" s="2"/>
      <c r="DWC121" s="2"/>
      <c r="DWD121" s="2"/>
      <c r="DWE121" s="2"/>
      <c r="DWF121" s="2"/>
      <c r="DWG121" s="2"/>
      <c r="DWH121" s="2"/>
      <c r="DWI121" s="2"/>
      <c r="DWJ121" s="2"/>
      <c r="DWK121" s="2"/>
      <c r="DWL121" s="2"/>
      <c r="DWM121" s="2"/>
      <c r="DWN121" s="2"/>
      <c r="DWO121" s="2"/>
      <c r="DWP121" s="2"/>
      <c r="DWQ121" s="2"/>
      <c r="DWR121" s="2"/>
      <c r="DWS121" s="2"/>
      <c r="DWT121" s="2"/>
      <c r="DWU121" s="2"/>
      <c r="DWV121" s="2"/>
      <c r="DWW121" s="2"/>
      <c r="DWX121" s="2"/>
      <c r="DWY121" s="2"/>
      <c r="DWZ121" s="2"/>
      <c r="DXA121" s="2"/>
      <c r="DXB121" s="2"/>
      <c r="DXC121" s="2"/>
      <c r="DXD121" s="2"/>
      <c r="DXE121" s="2"/>
      <c r="DXF121" s="2"/>
      <c r="DXG121" s="2"/>
      <c r="DXH121" s="2"/>
      <c r="DXI121" s="2"/>
      <c r="DXJ121" s="2"/>
      <c r="DXK121" s="2"/>
      <c r="DXL121" s="2"/>
      <c r="DXM121" s="2"/>
      <c r="DXN121" s="2"/>
      <c r="DXO121" s="2"/>
      <c r="DXP121" s="2"/>
      <c r="DXQ121" s="2"/>
      <c r="DXR121" s="2"/>
      <c r="DXS121" s="2"/>
      <c r="DXT121" s="2"/>
      <c r="DXU121" s="2"/>
      <c r="DXV121" s="2"/>
      <c r="DXW121" s="2"/>
      <c r="DXX121" s="2"/>
      <c r="DXY121" s="2"/>
      <c r="DXZ121" s="2"/>
      <c r="DYA121" s="2"/>
      <c r="DYB121" s="2"/>
      <c r="DYC121" s="2"/>
      <c r="DYD121" s="2"/>
      <c r="DYE121" s="2"/>
      <c r="DYF121" s="2"/>
      <c r="DYG121" s="2"/>
      <c r="DYH121" s="2"/>
      <c r="DYI121" s="2"/>
      <c r="DYJ121" s="2"/>
      <c r="DYK121" s="2"/>
      <c r="DYL121" s="2"/>
      <c r="DYM121" s="2"/>
      <c r="DYN121" s="2"/>
      <c r="DYO121" s="2"/>
      <c r="DYP121" s="2"/>
      <c r="DYQ121" s="2"/>
      <c r="DYR121" s="2"/>
      <c r="DYS121" s="2"/>
      <c r="DYT121" s="2"/>
      <c r="DYU121" s="2"/>
      <c r="DYV121" s="2"/>
      <c r="DYW121" s="2"/>
      <c r="DYX121" s="2"/>
      <c r="DYY121" s="2"/>
      <c r="DYZ121" s="2"/>
      <c r="DZA121" s="2"/>
      <c r="DZB121" s="2"/>
      <c r="DZC121" s="2"/>
      <c r="DZD121" s="2"/>
      <c r="DZE121" s="2"/>
      <c r="DZF121" s="2"/>
      <c r="DZG121" s="2"/>
      <c r="DZH121" s="2"/>
      <c r="DZI121" s="2"/>
      <c r="DZJ121" s="2"/>
      <c r="DZK121" s="2"/>
      <c r="DZL121" s="2"/>
      <c r="DZM121" s="2"/>
      <c r="DZN121" s="2"/>
      <c r="DZO121" s="2"/>
      <c r="DZP121" s="2"/>
      <c r="DZQ121" s="2"/>
      <c r="DZR121" s="2"/>
      <c r="DZS121" s="2"/>
      <c r="DZT121" s="2"/>
      <c r="DZU121" s="2"/>
      <c r="DZV121" s="2"/>
      <c r="DZW121" s="2"/>
      <c r="DZX121" s="2"/>
      <c r="DZY121" s="2"/>
      <c r="DZZ121" s="2"/>
      <c r="EAA121" s="2"/>
      <c r="EAB121" s="2"/>
      <c r="EAC121" s="2"/>
      <c r="EAD121" s="2"/>
      <c r="EAE121" s="2"/>
      <c r="EAF121" s="2"/>
      <c r="EAG121" s="2"/>
      <c r="EAH121" s="2"/>
      <c r="EAI121" s="2"/>
      <c r="EAJ121" s="2"/>
      <c r="EAK121" s="2"/>
      <c r="EAL121" s="2"/>
      <c r="EAM121" s="2"/>
      <c r="EAN121" s="2"/>
      <c r="EAO121" s="2"/>
      <c r="EAP121" s="2"/>
      <c r="EAQ121" s="2"/>
      <c r="EAR121" s="2"/>
      <c r="EAS121" s="2"/>
      <c r="EAT121" s="2"/>
      <c r="EAU121" s="2"/>
      <c r="EAV121" s="2"/>
      <c r="EAW121" s="2"/>
      <c r="EAX121" s="2"/>
      <c r="EAY121" s="2"/>
      <c r="EAZ121" s="2"/>
      <c r="EBA121" s="2"/>
      <c r="EBB121" s="2"/>
      <c r="EBC121" s="2"/>
      <c r="EBD121" s="2"/>
      <c r="EBE121" s="2"/>
      <c r="EBF121" s="2"/>
      <c r="EBG121" s="2"/>
      <c r="EBH121" s="2"/>
      <c r="EBI121" s="2"/>
      <c r="EBJ121" s="2"/>
      <c r="EBK121" s="2"/>
      <c r="EBL121" s="2"/>
      <c r="EBM121" s="2"/>
      <c r="EBN121" s="2"/>
      <c r="EBO121" s="2"/>
      <c r="EBP121" s="2"/>
      <c r="EBQ121" s="2"/>
      <c r="EBR121" s="2"/>
      <c r="EBS121" s="2"/>
      <c r="EBT121" s="2"/>
      <c r="EBU121" s="2"/>
      <c r="EBV121" s="2"/>
      <c r="EBW121" s="2"/>
      <c r="EBX121" s="2"/>
      <c r="EBY121" s="2"/>
      <c r="EBZ121" s="2"/>
      <c r="ECA121" s="2"/>
      <c r="ECB121" s="2"/>
      <c r="ECC121" s="2"/>
      <c r="ECD121" s="2"/>
      <c r="ECE121" s="2"/>
      <c r="ECF121" s="2"/>
      <c r="ECG121" s="2"/>
      <c r="ECH121" s="2"/>
      <c r="ECI121" s="2"/>
      <c r="ECJ121" s="2"/>
      <c r="ECK121" s="2"/>
      <c r="ECL121" s="2"/>
      <c r="ECM121" s="2"/>
      <c r="ECN121" s="2"/>
      <c r="ECO121" s="2"/>
      <c r="ECP121" s="2"/>
      <c r="ECQ121" s="2"/>
      <c r="ECR121" s="2"/>
      <c r="ECS121" s="2"/>
      <c r="ECT121" s="2"/>
      <c r="ECU121" s="2"/>
      <c r="ECV121" s="2"/>
      <c r="ECW121" s="2"/>
      <c r="ECX121" s="2"/>
      <c r="ECY121" s="2"/>
      <c r="ECZ121" s="2"/>
      <c r="EDA121" s="2"/>
      <c r="EDB121" s="2"/>
      <c r="EDC121" s="2"/>
      <c r="EDD121" s="2"/>
      <c r="EDE121" s="2"/>
      <c r="EDF121" s="2"/>
      <c r="EDG121" s="2"/>
      <c r="EDH121" s="2"/>
      <c r="EDI121" s="2"/>
      <c r="EDJ121" s="2"/>
      <c r="EDK121" s="2"/>
      <c r="EDL121" s="2"/>
      <c r="EDM121" s="2"/>
      <c r="EDN121" s="2"/>
      <c r="EDO121" s="2"/>
      <c r="EDP121" s="2"/>
      <c r="EDQ121" s="2"/>
      <c r="EDR121" s="2"/>
      <c r="EDS121" s="2"/>
      <c r="EDT121" s="2"/>
      <c r="EDU121" s="2"/>
      <c r="EDV121" s="2"/>
      <c r="EDW121" s="2"/>
      <c r="EDX121" s="2"/>
      <c r="EDY121" s="2"/>
      <c r="EDZ121" s="2"/>
      <c r="EEA121" s="2"/>
      <c r="EEB121" s="2"/>
      <c r="EEC121" s="2"/>
      <c r="EED121" s="2"/>
      <c r="EEE121" s="2"/>
      <c r="EEF121" s="2"/>
      <c r="EEG121" s="2"/>
      <c r="EEH121" s="2"/>
      <c r="EEI121" s="2"/>
      <c r="EEJ121" s="2"/>
      <c r="EEK121" s="2"/>
      <c r="EEL121" s="2"/>
      <c r="EEM121" s="2"/>
      <c r="EEN121" s="2"/>
      <c r="EEO121" s="2"/>
      <c r="EEP121" s="2"/>
      <c r="EEQ121" s="2"/>
      <c r="EER121" s="2"/>
      <c r="EES121" s="2"/>
      <c r="EET121" s="2"/>
      <c r="EEU121" s="2"/>
      <c r="EEV121" s="2"/>
      <c r="EEW121" s="2"/>
      <c r="EEX121" s="2"/>
      <c r="EEY121" s="2"/>
      <c r="EEZ121" s="2"/>
      <c r="EFA121" s="2"/>
      <c r="EFB121" s="2"/>
      <c r="EFC121" s="2"/>
      <c r="EFD121" s="2"/>
      <c r="EFE121" s="2"/>
      <c r="EFF121" s="2"/>
      <c r="EFG121" s="2"/>
      <c r="EFH121" s="2"/>
      <c r="EFI121" s="2"/>
      <c r="EFJ121" s="2"/>
      <c r="EFK121" s="2"/>
      <c r="EFL121" s="2"/>
      <c r="EFM121" s="2"/>
      <c r="EFN121" s="2"/>
      <c r="EFO121" s="2"/>
      <c r="EFP121" s="2"/>
      <c r="EFQ121" s="2"/>
      <c r="EFR121" s="2"/>
      <c r="EFS121" s="2"/>
      <c r="EFT121" s="2"/>
      <c r="EFU121" s="2"/>
      <c r="EFV121" s="2"/>
      <c r="EFW121" s="2"/>
      <c r="EFX121" s="2"/>
      <c r="EFY121" s="2"/>
      <c r="EFZ121" s="2"/>
      <c r="EGA121" s="2"/>
      <c r="EGB121" s="2"/>
      <c r="EGC121" s="2"/>
      <c r="EGD121" s="2"/>
      <c r="EGE121" s="2"/>
      <c r="EGF121" s="2"/>
      <c r="EGG121" s="2"/>
      <c r="EGH121" s="2"/>
      <c r="EGI121" s="2"/>
      <c r="EGJ121" s="2"/>
      <c r="EGK121" s="2"/>
      <c r="EGL121" s="2"/>
      <c r="EGM121" s="2"/>
      <c r="EGN121" s="2"/>
      <c r="EGO121" s="2"/>
      <c r="EGP121" s="2"/>
      <c r="EGQ121" s="2"/>
      <c r="EGR121" s="2"/>
      <c r="EGS121" s="2"/>
      <c r="EGT121" s="2"/>
      <c r="EGU121" s="2"/>
      <c r="EGV121" s="2"/>
      <c r="EGW121" s="2"/>
      <c r="EGX121" s="2"/>
      <c r="EGY121" s="2"/>
      <c r="EGZ121" s="2"/>
      <c r="EHA121" s="2"/>
      <c r="EHB121" s="2"/>
      <c r="EHC121" s="2"/>
      <c r="EHD121" s="2"/>
      <c r="EHE121" s="2"/>
      <c r="EHF121" s="2"/>
      <c r="EHG121" s="2"/>
      <c r="EHH121" s="2"/>
      <c r="EHI121" s="2"/>
      <c r="EHJ121" s="2"/>
      <c r="EHK121" s="2"/>
      <c r="EHL121" s="2"/>
      <c r="EHM121" s="2"/>
      <c r="EHN121" s="2"/>
      <c r="EHO121" s="2"/>
      <c r="EHP121" s="2"/>
      <c r="EHQ121" s="2"/>
      <c r="EHR121" s="2"/>
      <c r="EHS121" s="2"/>
      <c r="EHT121" s="2"/>
      <c r="EHU121" s="2"/>
      <c r="EHV121" s="2"/>
      <c r="EHW121" s="2"/>
      <c r="EHX121" s="2"/>
      <c r="EHY121" s="2"/>
      <c r="EHZ121" s="2"/>
      <c r="EIA121" s="2"/>
      <c r="EIB121" s="2"/>
      <c r="EIC121" s="2"/>
      <c r="EID121" s="2"/>
      <c r="EIE121" s="2"/>
      <c r="EIF121" s="2"/>
      <c r="EIG121" s="2"/>
      <c r="EIH121" s="2"/>
      <c r="EII121" s="2"/>
      <c r="EIJ121" s="2"/>
      <c r="EIK121" s="2"/>
      <c r="EIL121" s="2"/>
      <c r="EIM121" s="2"/>
      <c r="EIN121" s="2"/>
      <c r="EIO121" s="2"/>
      <c r="EIP121" s="2"/>
      <c r="EIQ121" s="2"/>
      <c r="EIR121" s="2"/>
      <c r="EIS121" s="2"/>
      <c r="EIT121" s="2"/>
      <c r="EIU121" s="2"/>
      <c r="EIV121" s="2"/>
      <c r="EIW121" s="2"/>
      <c r="EIX121" s="2"/>
      <c r="EIY121" s="2"/>
      <c r="EIZ121" s="2"/>
      <c r="EJA121" s="2"/>
      <c r="EJB121" s="2"/>
      <c r="EJC121" s="2"/>
      <c r="EJD121" s="2"/>
      <c r="EJE121" s="2"/>
      <c r="EJF121" s="2"/>
      <c r="EJG121" s="2"/>
      <c r="EJH121" s="2"/>
      <c r="EJI121" s="2"/>
      <c r="EJJ121" s="2"/>
      <c r="EJK121" s="2"/>
      <c r="EJL121" s="2"/>
      <c r="EJM121" s="2"/>
      <c r="EJN121" s="2"/>
      <c r="EJO121" s="2"/>
      <c r="EJP121" s="2"/>
      <c r="EJQ121" s="2"/>
      <c r="EJR121" s="2"/>
      <c r="EJS121" s="2"/>
      <c r="EJT121" s="2"/>
      <c r="EJU121" s="2"/>
      <c r="EJV121" s="2"/>
      <c r="EJW121" s="2"/>
      <c r="EJX121" s="2"/>
      <c r="EJY121" s="2"/>
      <c r="EJZ121" s="2"/>
      <c r="EKA121" s="2"/>
      <c r="EKB121" s="2"/>
      <c r="EKC121" s="2"/>
      <c r="EKD121" s="2"/>
      <c r="EKE121" s="2"/>
      <c r="EKF121" s="2"/>
      <c r="EKG121" s="2"/>
      <c r="EKH121" s="2"/>
      <c r="EKI121" s="2"/>
      <c r="EKJ121" s="2"/>
      <c r="EKK121" s="2"/>
      <c r="EKL121" s="2"/>
      <c r="EKM121" s="2"/>
      <c r="EKN121" s="2"/>
      <c r="EKO121" s="2"/>
      <c r="EKP121" s="2"/>
      <c r="EKQ121" s="2"/>
      <c r="EKR121" s="2"/>
      <c r="EKS121" s="2"/>
      <c r="EKT121" s="2"/>
      <c r="EKU121" s="2"/>
      <c r="EKV121" s="2"/>
      <c r="EKW121" s="2"/>
      <c r="EKX121" s="2"/>
      <c r="EKY121" s="2"/>
      <c r="EKZ121" s="2"/>
      <c r="ELA121" s="2"/>
      <c r="ELB121" s="2"/>
      <c r="ELC121" s="2"/>
      <c r="ELD121" s="2"/>
      <c r="ELE121" s="2"/>
      <c r="ELF121" s="2"/>
      <c r="ELG121" s="2"/>
      <c r="ELH121" s="2"/>
      <c r="ELI121" s="2"/>
      <c r="ELJ121" s="2"/>
      <c r="ELK121" s="2"/>
      <c r="ELL121" s="2"/>
      <c r="ELM121" s="2"/>
      <c r="ELN121" s="2"/>
      <c r="ELO121" s="2"/>
      <c r="ELP121" s="2"/>
      <c r="ELQ121" s="2"/>
      <c r="ELR121" s="2"/>
      <c r="ELS121" s="2"/>
      <c r="ELT121" s="2"/>
      <c r="ELU121" s="2"/>
      <c r="ELV121" s="2"/>
      <c r="ELW121" s="2"/>
      <c r="ELX121" s="2"/>
      <c r="ELY121" s="2"/>
      <c r="ELZ121" s="2"/>
      <c r="EMA121" s="2"/>
      <c r="EMB121" s="2"/>
      <c r="EMC121" s="2"/>
      <c r="EMD121" s="2"/>
      <c r="EME121" s="2"/>
      <c r="EMF121" s="2"/>
      <c r="EMG121" s="2"/>
      <c r="EMH121" s="2"/>
      <c r="EMI121" s="2"/>
      <c r="EMJ121" s="2"/>
      <c r="EMK121" s="2"/>
      <c r="EML121" s="2"/>
      <c r="EMM121" s="2"/>
      <c r="EMN121" s="2"/>
      <c r="EMO121" s="2"/>
      <c r="EMP121" s="2"/>
      <c r="EMQ121" s="2"/>
      <c r="EMR121" s="2"/>
      <c r="EMS121" s="2"/>
      <c r="EMT121" s="2"/>
      <c r="EMU121" s="2"/>
      <c r="EMV121" s="2"/>
      <c r="EMW121" s="2"/>
      <c r="EMX121" s="2"/>
      <c r="EMY121" s="2"/>
      <c r="EMZ121" s="2"/>
      <c r="ENA121" s="2"/>
      <c r="ENB121" s="2"/>
      <c r="ENC121" s="2"/>
      <c r="END121" s="2"/>
      <c r="ENE121" s="2"/>
      <c r="ENF121" s="2"/>
      <c r="ENG121" s="2"/>
      <c r="ENH121" s="2"/>
      <c r="ENI121" s="2"/>
      <c r="ENJ121" s="2"/>
      <c r="ENK121" s="2"/>
      <c r="ENL121" s="2"/>
      <c r="ENM121" s="2"/>
      <c r="ENN121" s="2"/>
      <c r="ENO121" s="2"/>
      <c r="ENP121" s="2"/>
      <c r="ENQ121" s="2"/>
      <c r="ENR121" s="2"/>
      <c r="ENS121" s="2"/>
      <c r="ENT121" s="2"/>
      <c r="ENU121" s="2"/>
      <c r="ENV121" s="2"/>
      <c r="ENW121" s="2"/>
      <c r="ENX121" s="2"/>
      <c r="ENY121" s="2"/>
      <c r="ENZ121" s="2"/>
      <c r="EOA121" s="2"/>
      <c r="EOB121" s="2"/>
      <c r="EOC121" s="2"/>
      <c r="EOD121" s="2"/>
      <c r="EOE121" s="2"/>
      <c r="EOF121" s="2"/>
      <c r="EOG121" s="2"/>
      <c r="EOH121" s="2"/>
      <c r="EOI121" s="2"/>
      <c r="EOJ121" s="2"/>
      <c r="EOK121" s="2"/>
      <c r="EOL121" s="2"/>
      <c r="EOM121" s="2"/>
      <c r="EON121" s="2"/>
      <c r="EOO121" s="2"/>
      <c r="EOP121" s="2"/>
      <c r="EOQ121" s="2"/>
      <c r="EOR121" s="2"/>
      <c r="EOS121" s="2"/>
      <c r="EOT121" s="2"/>
      <c r="EOU121" s="2"/>
      <c r="EOV121" s="2"/>
      <c r="EOW121" s="2"/>
      <c r="EOX121" s="2"/>
      <c r="EOY121" s="2"/>
      <c r="EOZ121" s="2"/>
      <c r="EPA121" s="2"/>
      <c r="EPB121" s="2"/>
      <c r="EPC121" s="2"/>
      <c r="EPD121" s="2"/>
      <c r="EPE121" s="2"/>
      <c r="EPF121" s="2"/>
      <c r="EPG121" s="2"/>
      <c r="EPH121" s="2"/>
      <c r="EPI121" s="2"/>
      <c r="EPJ121" s="2"/>
      <c r="EPK121" s="2"/>
      <c r="EPL121" s="2"/>
      <c r="EPM121" s="2"/>
      <c r="EPN121" s="2"/>
      <c r="EPO121" s="2"/>
      <c r="EPP121" s="2"/>
      <c r="EPQ121" s="2"/>
      <c r="EPR121" s="2"/>
      <c r="EPS121" s="2"/>
      <c r="EPT121" s="2"/>
      <c r="EPU121" s="2"/>
      <c r="EPV121" s="2"/>
      <c r="EPW121" s="2"/>
      <c r="EPX121" s="2"/>
      <c r="EPY121" s="2"/>
      <c r="EPZ121" s="2"/>
      <c r="EQA121" s="2"/>
      <c r="EQB121" s="2"/>
      <c r="EQC121" s="2"/>
      <c r="EQD121" s="2"/>
      <c r="EQE121" s="2"/>
      <c r="EQF121" s="2"/>
      <c r="EQG121" s="2"/>
      <c r="EQH121" s="2"/>
      <c r="EQI121" s="2"/>
      <c r="EQJ121" s="2"/>
      <c r="EQK121" s="2"/>
      <c r="EQL121" s="2"/>
      <c r="EQM121" s="2"/>
      <c r="EQN121" s="2"/>
      <c r="EQO121" s="2"/>
      <c r="EQP121" s="2"/>
      <c r="EQQ121" s="2"/>
      <c r="EQR121" s="2"/>
      <c r="EQS121" s="2"/>
      <c r="EQT121" s="2"/>
      <c r="EQU121" s="2"/>
      <c r="EQV121" s="2"/>
      <c r="EQW121" s="2"/>
      <c r="EQX121" s="2"/>
      <c r="EQY121" s="2"/>
      <c r="EQZ121" s="2"/>
      <c r="ERA121" s="2"/>
      <c r="ERB121" s="2"/>
      <c r="ERC121" s="2"/>
      <c r="ERD121" s="2"/>
      <c r="ERE121" s="2"/>
      <c r="ERF121" s="2"/>
      <c r="ERG121" s="2"/>
      <c r="ERH121" s="2"/>
      <c r="ERI121" s="2"/>
      <c r="ERJ121" s="2"/>
      <c r="ERK121" s="2"/>
      <c r="ERL121" s="2"/>
      <c r="ERM121" s="2"/>
      <c r="ERN121" s="2"/>
      <c r="ERO121" s="2"/>
      <c r="ERP121" s="2"/>
      <c r="ERQ121" s="2"/>
      <c r="ERR121" s="2"/>
      <c r="ERS121" s="2"/>
      <c r="ERT121" s="2"/>
      <c r="ERU121" s="2"/>
      <c r="ERV121" s="2"/>
      <c r="ERW121" s="2"/>
      <c r="ERX121" s="2"/>
      <c r="ERY121" s="2"/>
      <c r="ERZ121" s="2"/>
      <c r="ESA121" s="2"/>
      <c r="ESB121" s="2"/>
      <c r="ESC121" s="2"/>
      <c r="ESD121" s="2"/>
      <c r="ESE121" s="2"/>
      <c r="ESF121" s="2"/>
      <c r="ESG121" s="2"/>
      <c r="ESH121" s="2"/>
      <c r="ESI121" s="2"/>
      <c r="ESJ121" s="2"/>
      <c r="ESK121" s="2"/>
      <c r="ESL121" s="2"/>
      <c r="ESM121" s="2"/>
      <c r="ESN121" s="2"/>
      <c r="ESO121" s="2"/>
      <c r="ESP121" s="2"/>
      <c r="ESQ121" s="2"/>
      <c r="ESR121" s="2"/>
      <c r="ESS121" s="2"/>
      <c r="EST121" s="2"/>
      <c r="ESU121" s="2"/>
      <c r="ESV121" s="2"/>
      <c r="ESW121" s="2"/>
      <c r="ESX121" s="2"/>
      <c r="ESY121" s="2"/>
      <c r="ESZ121" s="2"/>
      <c r="ETA121" s="2"/>
      <c r="ETB121" s="2"/>
      <c r="ETC121" s="2"/>
      <c r="ETD121" s="2"/>
      <c r="ETE121" s="2"/>
      <c r="ETF121" s="2"/>
      <c r="ETG121" s="2"/>
      <c r="ETH121" s="2"/>
      <c r="ETI121" s="2"/>
      <c r="ETJ121" s="2"/>
      <c r="ETK121" s="2"/>
      <c r="ETL121" s="2"/>
      <c r="ETM121" s="2"/>
      <c r="ETN121" s="2"/>
      <c r="ETO121" s="2"/>
      <c r="ETP121" s="2"/>
      <c r="ETQ121" s="2"/>
      <c r="ETR121" s="2"/>
      <c r="ETS121" s="2"/>
      <c r="ETT121" s="2"/>
      <c r="ETU121" s="2"/>
      <c r="ETV121" s="2"/>
      <c r="ETW121" s="2"/>
      <c r="ETX121" s="2"/>
      <c r="ETY121" s="2"/>
      <c r="ETZ121" s="2"/>
      <c r="EUA121" s="2"/>
      <c r="EUB121" s="2"/>
      <c r="EUC121" s="2"/>
      <c r="EUD121" s="2"/>
      <c r="EUE121" s="2"/>
      <c r="EUF121" s="2"/>
      <c r="EUG121" s="2"/>
      <c r="EUH121" s="2"/>
      <c r="EUI121" s="2"/>
      <c r="EUJ121" s="2"/>
      <c r="EUK121" s="2"/>
      <c r="EUL121" s="2"/>
      <c r="EUM121" s="2"/>
      <c r="EUN121" s="2"/>
      <c r="EUO121" s="2"/>
      <c r="EUP121" s="2"/>
      <c r="EUQ121" s="2"/>
      <c r="EUR121" s="2"/>
      <c r="EUS121" s="2"/>
      <c r="EUT121" s="2"/>
      <c r="EUU121" s="2"/>
      <c r="EUV121" s="2"/>
      <c r="EUW121" s="2"/>
      <c r="EUX121" s="2"/>
      <c r="EUY121" s="2"/>
      <c r="EUZ121" s="2"/>
      <c r="EVA121" s="2"/>
      <c r="EVB121" s="2"/>
      <c r="EVC121" s="2"/>
      <c r="EVD121" s="2"/>
      <c r="EVE121" s="2"/>
      <c r="EVF121" s="2"/>
      <c r="EVG121" s="2"/>
      <c r="EVH121" s="2"/>
      <c r="EVI121" s="2"/>
      <c r="EVJ121" s="2"/>
      <c r="EVK121" s="2"/>
      <c r="EVL121" s="2"/>
      <c r="EVM121" s="2"/>
      <c r="EVN121" s="2"/>
      <c r="EVO121" s="2"/>
      <c r="EVP121" s="2"/>
      <c r="EVQ121" s="2"/>
      <c r="EVR121" s="2"/>
      <c r="EVS121" s="2"/>
      <c r="EVT121" s="2"/>
      <c r="EVU121" s="2"/>
      <c r="EVV121" s="2"/>
      <c r="EVW121" s="2"/>
      <c r="EVX121" s="2"/>
      <c r="EVY121" s="2"/>
      <c r="EVZ121" s="2"/>
      <c r="EWA121" s="2"/>
      <c r="EWB121" s="2"/>
      <c r="EWC121" s="2"/>
      <c r="EWD121" s="2"/>
      <c r="EWE121" s="2"/>
      <c r="EWF121" s="2"/>
      <c r="EWG121" s="2"/>
      <c r="EWH121" s="2"/>
      <c r="EWI121" s="2"/>
      <c r="EWJ121" s="2"/>
      <c r="EWK121" s="2"/>
      <c r="EWL121" s="2"/>
      <c r="EWM121" s="2"/>
      <c r="EWN121" s="2"/>
      <c r="EWO121" s="2"/>
      <c r="EWP121" s="2"/>
      <c r="EWQ121" s="2"/>
      <c r="EWR121" s="2"/>
      <c r="EWS121" s="2"/>
      <c r="EWT121" s="2"/>
      <c r="EWU121" s="2"/>
      <c r="EWV121" s="2"/>
      <c r="EWW121" s="2"/>
      <c r="EWX121" s="2"/>
      <c r="EWY121" s="2"/>
      <c r="EWZ121" s="2"/>
      <c r="EXA121" s="2"/>
      <c r="EXB121" s="2"/>
      <c r="EXC121" s="2"/>
      <c r="EXD121" s="2"/>
      <c r="EXE121" s="2"/>
      <c r="EXF121" s="2"/>
      <c r="EXG121" s="2"/>
      <c r="EXH121" s="2"/>
      <c r="EXI121" s="2"/>
      <c r="EXJ121" s="2"/>
      <c r="EXK121" s="2"/>
      <c r="EXL121" s="2"/>
      <c r="EXM121" s="2"/>
      <c r="EXN121" s="2"/>
      <c r="EXO121" s="2"/>
      <c r="EXP121" s="2"/>
      <c r="EXQ121" s="2"/>
      <c r="EXR121" s="2"/>
      <c r="EXS121" s="2"/>
      <c r="EXT121" s="2"/>
      <c r="EXU121" s="2"/>
      <c r="EXV121" s="2"/>
      <c r="EXW121" s="2"/>
      <c r="EXX121" s="2"/>
      <c r="EXY121" s="2"/>
      <c r="EXZ121" s="2"/>
      <c r="EYA121" s="2"/>
      <c r="EYB121" s="2"/>
      <c r="EYC121" s="2"/>
      <c r="EYD121" s="2"/>
      <c r="EYE121" s="2"/>
      <c r="EYF121" s="2"/>
      <c r="EYG121" s="2"/>
      <c r="EYH121" s="2"/>
      <c r="EYI121" s="2"/>
      <c r="EYJ121" s="2"/>
      <c r="EYK121" s="2"/>
      <c r="EYL121" s="2"/>
      <c r="EYM121" s="2"/>
      <c r="EYN121" s="2"/>
      <c r="EYO121" s="2"/>
      <c r="EYP121" s="2"/>
      <c r="EYQ121" s="2"/>
      <c r="EYR121" s="2"/>
      <c r="EYS121" s="2"/>
      <c r="EYT121" s="2"/>
      <c r="EYU121" s="2"/>
      <c r="EYV121" s="2"/>
      <c r="EYW121" s="2"/>
      <c r="EYX121" s="2"/>
      <c r="EYY121" s="2"/>
      <c r="EYZ121" s="2"/>
      <c r="EZA121" s="2"/>
      <c r="EZB121" s="2"/>
      <c r="EZC121" s="2"/>
      <c r="EZD121" s="2"/>
      <c r="EZE121" s="2"/>
      <c r="EZF121" s="2"/>
      <c r="EZG121" s="2"/>
      <c r="EZH121" s="2"/>
      <c r="EZI121" s="2"/>
      <c r="EZJ121" s="2"/>
      <c r="EZK121" s="2"/>
      <c r="EZL121" s="2"/>
      <c r="EZM121" s="2"/>
      <c r="EZN121" s="2"/>
      <c r="EZO121" s="2"/>
      <c r="EZP121" s="2"/>
      <c r="EZQ121" s="2"/>
      <c r="EZR121" s="2"/>
      <c r="EZS121" s="2"/>
      <c r="EZT121" s="2"/>
      <c r="EZU121" s="2"/>
      <c r="EZV121" s="2"/>
      <c r="EZW121" s="2"/>
      <c r="EZX121" s="2"/>
      <c r="EZY121" s="2"/>
      <c r="EZZ121" s="2"/>
      <c r="FAA121" s="2"/>
      <c r="FAB121" s="2"/>
      <c r="FAC121" s="2"/>
      <c r="FAD121" s="2"/>
      <c r="FAE121" s="2"/>
      <c r="FAF121" s="2"/>
      <c r="FAG121" s="2"/>
      <c r="FAH121" s="2"/>
      <c r="FAI121" s="2"/>
      <c r="FAJ121" s="2"/>
      <c r="FAK121" s="2"/>
      <c r="FAL121" s="2"/>
      <c r="FAM121" s="2"/>
      <c r="FAN121" s="2"/>
      <c r="FAO121" s="2"/>
      <c r="FAP121" s="2"/>
      <c r="FAQ121" s="2"/>
      <c r="FAR121" s="2"/>
      <c r="FAS121" s="2"/>
      <c r="FAT121" s="2"/>
      <c r="FAU121" s="2"/>
      <c r="FAV121" s="2"/>
      <c r="FAW121" s="2"/>
      <c r="FAX121" s="2"/>
      <c r="FAY121" s="2"/>
      <c r="FAZ121" s="2"/>
      <c r="FBA121" s="2"/>
      <c r="FBB121" s="2"/>
      <c r="FBC121" s="2"/>
      <c r="FBD121" s="2"/>
      <c r="FBE121" s="2"/>
      <c r="FBF121" s="2"/>
      <c r="FBG121" s="2"/>
      <c r="FBH121" s="2"/>
      <c r="FBI121" s="2"/>
      <c r="FBJ121" s="2"/>
      <c r="FBK121" s="2"/>
      <c r="FBL121" s="2"/>
      <c r="FBM121" s="2"/>
      <c r="FBN121" s="2"/>
      <c r="FBO121" s="2"/>
      <c r="FBP121" s="2"/>
      <c r="FBQ121" s="2"/>
      <c r="FBR121" s="2"/>
      <c r="FBS121" s="2"/>
      <c r="FBT121" s="2"/>
      <c r="FBU121" s="2"/>
      <c r="FBV121" s="2"/>
      <c r="FBW121" s="2"/>
      <c r="FBX121" s="2"/>
      <c r="FBY121" s="2"/>
      <c r="FBZ121" s="2"/>
      <c r="FCA121" s="2"/>
      <c r="FCB121" s="2"/>
      <c r="FCC121" s="2"/>
      <c r="FCD121" s="2"/>
      <c r="FCE121" s="2"/>
      <c r="FCF121" s="2"/>
      <c r="FCG121" s="2"/>
      <c r="FCH121" s="2"/>
      <c r="FCI121" s="2"/>
      <c r="FCJ121" s="2"/>
      <c r="FCK121" s="2"/>
      <c r="FCL121" s="2"/>
      <c r="FCM121" s="2"/>
      <c r="FCN121" s="2"/>
      <c r="FCO121" s="2"/>
      <c r="FCP121" s="2"/>
      <c r="FCQ121" s="2"/>
      <c r="FCR121" s="2"/>
      <c r="FCS121" s="2"/>
      <c r="FCT121" s="2"/>
      <c r="FCU121" s="2"/>
      <c r="FCV121" s="2"/>
      <c r="FCW121" s="2"/>
      <c r="FCX121" s="2"/>
      <c r="FCY121" s="2"/>
      <c r="FCZ121" s="2"/>
      <c r="FDA121" s="2"/>
      <c r="FDB121" s="2"/>
      <c r="FDC121" s="2"/>
      <c r="FDD121" s="2"/>
      <c r="FDE121" s="2"/>
      <c r="FDF121" s="2"/>
      <c r="FDG121" s="2"/>
      <c r="FDH121" s="2"/>
      <c r="FDI121" s="2"/>
      <c r="FDJ121" s="2"/>
      <c r="FDK121" s="2"/>
      <c r="FDL121" s="2"/>
      <c r="FDM121" s="2"/>
      <c r="FDN121" s="2"/>
      <c r="FDO121" s="2"/>
      <c r="FDP121" s="2"/>
      <c r="FDQ121" s="2"/>
      <c r="FDR121" s="2"/>
      <c r="FDS121" s="2"/>
      <c r="FDT121" s="2"/>
      <c r="FDU121" s="2"/>
      <c r="FDV121" s="2"/>
      <c r="FDW121" s="2"/>
      <c r="FDX121" s="2"/>
      <c r="FDY121" s="2"/>
      <c r="FDZ121" s="2"/>
      <c r="FEA121" s="2"/>
      <c r="FEB121" s="2"/>
      <c r="FEC121" s="2"/>
      <c r="FED121" s="2"/>
      <c r="FEE121" s="2"/>
      <c r="FEF121" s="2"/>
      <c r="FEG121" s="2"/>
      <c r="FEH121" s="2"/>
      <c r="FEI121" s="2"/>
      <c r="FEJ121" s="2"/>
      <c r="FEK121" s="2"/>
      <c r="FEL121" s="2"/>
      <c r="FEM121" s="2"/>
      <c r="FEN121" s="2"/>
      <c r="FEO121" s="2"/>
      <c r="FEP121" s="2"/>
      <c r="FEQ121" s="2"/>
      <c r="FER121" s="2"/>
      <c r="FES121" s="2"/>
      <c r="FET121" s="2"/>
      <c r="FEU121" s="2"/>
      <c r="FEV121" s="2"/>
      <c r="FEW121" s="2"/>
      <c r="FEX121" s="2"/>
      <c r="FEY121" s="2"/>
      <c r="FEZ121" s="2"/>
      <c r="FFA121" s="2"/>
      <c r="FFB121" s="2"/>
      <c r="FFC121" s="2"/>
      <c r="FFD121" s="2"/>
      <c r="FFE121" s="2"/>
      <c r="FFF121" s="2"/>
      <c r="FFG121" s="2"/>
      <c r="FFH121" s="2"/>
      <c r="FFI121" s="2"/>
      <c r="FFJ121" s="2"/>
      <c r="FFK121" s="2"/>
      <c r="FFL121" s="2"/>
      <c r="FFM121" s="2"/>
      <c r="FFN121" s="2"/>
      <c r="FFO121" s="2"/>
      <c r="FFP121" s="2"/>
      <c r="FFQ121" s="2"/>
      <c r="FFR121" s="2"/>
      <c r="FFS121" s="2"/>
      <c r="FFT121" s="2"/>
      <c r="FFU121" s="2"/>
      <c r="FFV121" s="2"/>
      <c r="FFW121" s="2"/>
      <c r="FFX121" s="2"/>
      <c r="FFY121" s="2"/>
      <c r="FFZ121" s="2"/>
      <c r="FGA121" s="2"/>
      <c r="FGB121" s="2"/>
      <c r="FGC121" s="2"/>
      <c r="FGD121" s="2"/>
      <c r="FGE121" s="2"/>
      <c r="FGF121" s="2"/>
      <c r="FGG121" s="2"/>
      <c r="FGH121" s="2"/>
      <c r="FGI121" s="2"/>
      <c r="FGJ121" s="2"/>
      <c r="FGK121" s="2"/>
      <c r="FGL121" s="2"/>
      <c r="FGM121" s="2"/>
      <c r="FGN121" s="2"/>
      <c r="FGO121" s="2"/>
      <c r="FGP121" s="2"/>
      <c r="FGQ121" s="2"/>
      <c r="FGR121" s="2"/>
      <c r="FGS121" s="2"/>
      <c r="FGT121" s="2"/>
      <c r="FGU121" s="2"/>
      <c r="FGV121" s="2"/>
      <c r="FGW121" s="2"/>
      <c r="FGX121" s="2"/>
      <c r="FGY121" s="2"/>
      <c r="FGZ121" s="2"/>
      <c r="FHA121" s="2"/>
      <c r="FHB121" s="2"/>
      <c r="FHC121" s="2"/>
      <c r="FHD121" s="2"/>
      <c r="FHE121" s="2"/>
      <c r="FHF121" s="2"/>
      <c r="FHG121" s="2"/>
      <c r="FHH121" s="2"/>
      <c r="FHI121" s="2"/>
      <c r="FHJ121" s="2"/>
      <c r="FHK121" s="2"/>
      <c r="FHL121" s="2"/>
      <c r="FHM121" s="2"/>
      <c r="FHN121" s="2"/>
      <c r="FHO121" s="2"/>
      <c r="FHP121" s="2"/>
      <c r="FHQ121" s="2"/>
      <c r="FHR121" s="2"/>
      <c r="FHS121" s="2"/>
      <c r="FHT121" s="2"/>
      <c r="FHU121" s="2"/>
      <c r="FHV121" s="2"/>
      <c r="FHW121" s="2"/>
      <c r="FHX121" s="2"/>
      <c r="FHY121" s="2"/>
      <c r="FHZ121" s="2"/>
      <c r="FIA121" s="2"/>
      <c r="FIB121" s="2"/>
      <c r="FIC121" s="2"/>
      <c r="FID121" s="2"/>
      <c r="FIE121" s="2"/>
      <c r="FIF121" s="2"/>
      <c r="FIG121" s="2"/>
      <c r="FIH121" s="2"/>
      <c r="FII121" s="2"/>
      <c r="FIJ121" s="2"/>
      <c r="FIK121" s="2"/>
      <c r="FIL121" s="2"/>
      <c r="FIM121" s="2"/>
      <c r="FIN121" s="2"/>
      <c r="FIO121" s="2"/>
      <c r="FIP121" s="2"/>
      <c r="FIQ121" s="2"/>
      <c r="FIR121" s="2"/>
      <c r="FIS121" s="2"/>
      <c r="FIT121" s="2"/>
      <c r="FIU121" s="2"/>
      <c r="FIV121" s="2"/>
      <c r="FIW121" s="2"/>
      <c r="FIX121" s="2"/>
      <c r="FIY121" s="2"/>
      <c r="FIZ121" s="2"/>
      <c r="FJA121" s="2"/>
      <c r="FJB121" s="2"/>
      <c r="FJC121" s="2"/>
      <c r="FJD121" s="2"/>
      <c r="FJE121" s="2"/>
      <c r="FJF121" s="2"/>
      <c r="FJG121" s="2"/>
      <c r="FJH121" s="2"/>
      <c r="FJI121" s="2"/>
      <c r="FJJ121" s="2"/>
      <c r="FJK121" s="2"/>
      <c r="FJL121" s="2"/>
      <c r="FJM121" s="2"/>
      <c r="FJN121" s="2"/>
      <c r="FJO121" s="2"/>
      <c r="FJP121" s="2"/>
      <c r="FJQ121" s="2"/>
      <c r="FJR121" s="2"/>
      <c r="FJS121" s="2"/>
      <c r="FJT121" s="2"/>
      <c r="FJU121" s="2"/>
      <c r="FJV121" s="2"/>
      <c r="FJW121" s="2"/>
      <c r="FJX121" s="2"/>
      <c r="FJY121" s="2"/>
      <c r="FJZ121" s="2"/>
      <c r="FKA121" s="2"/>
      <c r="FKB121" s="2"/>
      <c r="FKC121" s="2"/>
      <c r="FKD121" s="2"/>
      <c r="FKE121" s="2"/>
      <c r="FKF121" s="2"/>
      <c r="FKG121" s="2"/>
      <c r="FKH121" s="2"/>
      <c r="FKI121" s="2"/>
      <c r="FKJ121" s="2"/>
      <c r="FKK121" s="2"/>
      <c r="FKL121" s="2"/>
      <c r="FKM121" s="2"/>
      <c r="FKN121" s="2"/>
      <c r="FKO121" s="2"/>
      <c r="FKP121" s="2"/>
      <c r="FKQ121" s="2"/>
      <c r="FKR121" s="2"/>
      <c r="FKS121" s="2"/>
      <c r="FKT121" s="2"/>
      <c r="FKU121" s="2"/>
      <c r="FKV121" s="2"/>
      <c r="FKW121" s="2"/>
      <c r="FKX121" s="2"/>
      <c r="FKY121" s="2"/>
      <c r="FKZ121" s="2"/>
      <c r="FLA121" s="2"/>
      <c r="FLB121" s="2"/>
      <c r="FLC121" s="2"/>
      <c r="FLD121" s="2"/>
      <c r="FLE121" s="2"/>
      <c r="FLF121" s="2"/>
      <c r="FLG121" s="2"/>
      <c r="FLH121" s="2"/>
      <c r="FLI121" s="2"/>
      <c r="FLJ121" s="2"/>
      <c r="FLK121" s="2"/>
      <c r="FLL121" s="2"/>
      <c r="FLM121" s="2"/>
      <c r="FLN121" s="2"/>
      <c r="FLO121" s="2"/>
      <c r="FLP121" s="2"/>
      <c r="FLQ121" s="2"/>
      <c r="FLR121" s="2"/>
      <c r="FLS121" s="2"/>
      <c r="FLT121" s="2"/>
      <c r="FLU121" s="2"/>
      <c r="FLV121" s="2"/>
      <c r="FLW121" s="2"/>
      <c r="FLX121" s="2"/>
      <c r="FLY121" s="2"/>
      <c r="FLZ121" s="2"/>
      <c r="FMA121" s="2"/>
      <c r="FMB121" s="2"/>
      <c r="FMC121" s="2"/>
      <c r="FMD121" s="2"/>
      <c r="FME121" s="2"/>
      <c r="FMF121" s="2"/>
      <c r="FMG121" s="2"/>
      <c r="FMH121" s="2"/>
      <c r="FMI121" s="2"/>
      <c r="FMJ121" s="2"/>
      <c r="FMK121" s="2"/>
      <c r="FML121" s="2"/>
      <c r="FMM121" s="2"/>
      <c r="FMN121" s="2"/>
      <c r="FMO121" s="2"/>
      <c r="FMP121" s="2"/>
      <c r="FMQ121" s="2"/>
      <c r="FMR121" s="2"/>
      <c r="FMS121" s="2"/>
      <c r="FMT121" s="2"/>
      <c r="FMU121" s="2"/>
      <c r="FMV121" s="2"/>
      <c r="FMW121" s="2"/>
      <c r="FMX121" s="2"/>
      <c r="FMY121" s="2"/>
      <c r="FMZ121" s="2"/>
      <c r="FNA121" s="2"/>
      <c r="FNB121" s="2"/>
      <c r="FNC121" s="2"/>
      <c r="FND121" s="2"/>
      <c r="FNE121" s="2"/>
      <c r="FNF121" s="2"/>
      <c r="FNG121" s="2"/>
      <c r="FNH121" s="2"/>
      <c r="FNI121" s="2"/>
      <c r="FNJ121" s="2"/>
      <c r="FNK121" s="2"/>
      <c r="FNL121" s="2"/>
      <c r="FNM121" s="2"/>
      <c r="FNN121" s="2"/>
      <c r="FNO121" s="2"/>
      <c r="FNP121" s="2"/>
      <c r="FNQ121" s="2"/>
      <c r="FNR121" s="2"/>
      <c r="FNS121" s="2"/>
      <c r="FNT121" s="2"/>
      <c r="FNU121" s="2"/>
      <c r="FNV121" s="2"/>
      <c r="FNW121" s="2"/>
      <c r="FNX121" s="2"/>
      <c r="FNY121" s="2"/>
      <c r="FNZ121" s="2"/>
      <c r="FOA121" s="2"/>
      <c r="FOB121" s="2"/>
      <c r="FOC121" s="2"/>
      <c r="FOD121" s="2"/>
      <c r="FOE121" s="2"/>
      <c r="FOF121" s="2"/>
      <c r="FOG121" s="2"/>
      <c r="FOH121" s="2"/>
      <c r="FOI121" s="2"/>
      <c r="FOJ121" s="2"/>
      <c r="FOK121" s="2"/>
      <c r="FOL121" s="2"/>
      <c r="FOM121" s="2"/>
      <c r="FON121" s="2"/>
      <c r="FOO121" s="2"/>
      <c r="FOP121" s="2"/>
      <c r="FOQ121" s="2"/>
      <c r="FOR121" s="2"/>
      <c r="FOS121" s="2"/>
      <c r="FOT121" s="2"/>
      <c r="FOU121" s="2"/>
      <c r="FOV121" s="2"/>
      <c r="FOW121" s="2"/>
      <c r="FOX121" s="2"/>
      <c r="FOY121" s="2"/>
      <c r="FOZ121" s="2"/>
      <c r="FPA121" s="2"/>
      <c r="FPB121" s="2"/>
      <c r="FPC121" s="2"/>
      <c r="FPD121" s="2"/>
      <c r="FPE121" s="2"/>
      <c r="FPF121" s="2"/>
      <c r="FPG121" s="2"/>
      <c r="FPH121" s="2"/>
      <c r="FPI121" s="2"/>
      <c r="FPJ121" s="2"/>
      <c r="FPK121" s="2"/>
      <c r="FPL121" s="2"/>
      <c r="FPM121" s="2"/>
      <c r="FPN121" s="2"/>
      <c r="FPO121" s="2"/>
      <c r="FPP121" s="2"/>
      <c r="FPQ121" s="2"/>
      <c r="FPR121" s="2"/>
      <c r="FPS121" s="2"/>
      <c r="FPT121" s="2"/>
      <c r="FPU121" s="2"/>
      <c r="FPV121" s="2"/>
      <c r="FPW121" s="2"/>
      <c r="FPX121" s="2"/>
      <c r="FPY121" s="2"/>
      <c r="FPZ121" s="2"/>
      <c r="FQA121" s="2"/>
      <c r="FQB121" s="2"/>
      <c r="FQC121" s="2"/>
      <c r="FQD121" s="2"/>
      <c r="FQE121" s="2"/>
      <c r="FQF121" s="2"/>
      <c r="FQG121" s="2"/>
      <c r="FQH121" s="2"/>
      <c r="FQI121" s="2"/>
      <c r="FQJ121" s="2"/>
      <c r="FQK121" s="2"/>
      <c r="FQL121" s="2"/>
      <c r="FQM121" s="2"/>
      <c r="FQN121" s="2"/>
      <c r="FQO121" s="2"/>
      <c r="FQP121" s="2"/>
      <c r="FQQ121" s="2"/>
      <c r="FQR121" s="2"/>
      <c r="FQS121" s="2"/>
      <c r="FQT121" s="2"/>
      <c r="FQU121" s="2"/>
      <c r="FQV121" s="2"/>
      <c r="FQW121" s="2"/>
      <c r="FQX121" s="2"/>
      <c r="FQY121" s="2"/>
      <c r="FQZ121" s="2"/>
      <c r="FRA121" s="2"/>
      <c r="FRB121" s="2"/>
      <c r="FRC121" s="2"/>
      <c r="FRD121" s="2"/>
      <c r="FRE121" s="2"/>
      <c r="FRF121" s="2"/>
      <c r="FRG121" s="2"/>
      <c r="FRH121" s="2"/>
      <c r="FRI121" s="2"/>
      <c r="FRJ121" s="2"/>
      <c r="FRK121" s="2"/>
      <c r="FRL121" s="2"/>
      <c r="FRM121" s="2"/>
      <c r="FRN121" s="2"/>
      <c r="FRO121" s="2"/>
      <c r="FRP121" s="2"/>
      <c r="FRQ121" s="2"/>
      <c r="FRR121" s="2"/>
      <c r="FRS121" s="2"/>
      <c r="FRT121" s="2"/>
      <c r="FRU121" s="2"/>
      <c r="FRV121" s="2"/>
      <c r="FRW121" s="2"/>
      <c r="FRX121" s="2"/>
      <c r="FRY121" s="2"/>
      <c r="FRZ121" s="2"/>
      <c r="FSA121" s="2"/>
      <c r="FSB121" s="2"/>
      <c r="FSC121" s="2"/>
      <c r="FSD121" s="2"/>
      <c r="FSE121" s="2"/>
      <c r="FSF121" s="2"/>
      <c r="FSG121" s="2"/>
      <c r="FSH121" s="2"/>
      <c r="FSI121" s="2"/>
      <c r="FSJ121" s="2"/>
      <c r="FSK121" s="2"/>
      <c r="FSL121" s="2"/>
      <c r="FSM121" s="2"/>
      <c r="FSN121" s="2"/>
      <c r="FSO121" s="2"/>
      <c r="FSP121" s="2"/>
      <c r="FSQ121" s="2"/>
      <c r="FSR121" s="2"/>
      <c r="FSS121" s="2"/>
      <c r="FST121" s="2"/>
      <c r="FSU121" s="2"/>
      <c r="FSV121" s="2"/>
      <c r="FSW121" s="2"/>
      <c r="FSX121" s="2"/>
      <c r="FSY121" s="2"/>
      <c r="FSZ121" s="2"/>
      <c r="FTA121" s="2"/>
      <c r="FTB121" s="2"/>
      <c r="FTC121" s="2"/>
      <c r="FTD121" s="2"/>
      <c r="FTE121" s="2"/>
      <c r="FTF121" s="2"/>
      <c r="FTG121" s="2"/>
      <c r="FTH121" s="2"/>
      <c r="FTI121" s="2"/>
      <c r="FTJ121" s="2"/>
      <c r="FTK121" s="2"/>
      <c r="FTL121" s="2"/>
      <c r="FTM121" s="2"/>
      <c r="FTN121" s="2"/>
      <c r="FTO121" s="2"/>
      <c r="FTP121" s="2"/>
      <c r="FTQ121" s="2"/>
      <c r="FTR121" s="2"/>
      <c r="FTS121" s="2"/>
      <c r="FTT121" s="2"/>
      <c r="FTU121" s="2"/>
      <c r="FTV121" s="2"/>
      <c r="FTW121" s="2"/>
      <c r="FTX121" s="2"/>
      <c r="FTY121" s="2"/>
      <c r="FTZ121" s="2"/>
      <c r="FUA121" s="2"/>
      <c r="FUB121" s="2"/>
      <c r="FUC121" s="2"/>
      <c r="FUD121" s="2"/>
      <c r="FUE121" s="2"/>
      <c r="FUF121" s="2"/>
      <c r="FUG121" s="2"/>
      <c r="FUH121" s="2"/>
      <c r="FUI121" s="2"/>
      <c r="FUJ121" s="2"/>
      <c r="FUK121" s="2"/>
      <c r="FUL121" s="2"/>
      <c r="FUM121" s="2"/>
      <c r="FUN121" s="2"/>
      <c r="FUO121" s="2"/>
      <c r="FUP121" s="2"/>
      <c r="FUQ121" s="2"/>
      <c r="FUR121" s="2"/>
      <c r="FUS121" s="2"/>
      <c r="FUT121" s="2"/>
      <c r="FUU121" s="2"/>
      <c r="FUV121" s="2"/>
      <c r="FUW121" s="2"/>
      <c r="FUX121" s="2"/>
      <c r="FUY121" s="2"/>
      <c r="FUZ121" s="2"/>
      <c r="FVA121" s="2"/>
      <c r="FVB121" s="2"/>
      <c r="FVC121" s="2"/>
      <c r="FVD121" s="2"/>
      <c r="FVE121" s="2"/>
      <c r="FVF121" s="2"/>
      <c r="FVG121" s="2"/>
      <c r="FVH121" s="2"/>
      <c r="FVI121" s="2"/>
      <c r="FVJ121" s="2"/>
      <c r="FVK121" s="2"/>
      <c r="FVL121" s="2"/>
      <c r="FVM121" s="2"/>
      <c r="FVN121" s="2"/>
      <c r="FVO121" s="2"/>
      <c r="FVP121" s="2"/>
      <c r="FVQ121" s="2"/>
      <c r="FVR121" s="2"/>
      <c r="FVS121" s="2"/>
      <c r="FVT121" s="2"/>
      <c r="FVU121" s="2"/>
      <c r="FVV121" s="2"/>
      <c r="FVW121" s="2"/>
      <c r="FVX121" s="2"/>
      <c r="FVY121" s="2"/>
      <c r="FVZ121" s="2"/>
      <c r="FWA121" s="2"/>
      <c r="FWB121" s="2"/>
      <c r="FWC121" s="2"/>
      <c r="FWD121" s="2"/>
      <c r="FWE121" s="2"/>
      <c r="FWF121" s="2"/>
      <c r="FWG121" s="2"/>
      <c r="FWH121" s="2"/>
      <c r="FWI121" s="2"/>
      <c r="FWJ121" s="2"/>
      <c r="FWK121" s="2"/>
      <c r="FWL121" s="2"/>
      <c r="FWM121" s="2"/>
      <c r="FWN121" s="2"/>
      <c r="FWO121" s="2"/>
      <c r="FWP121" s="2"/>
      <c r="FWQ121" s="2"/>
      <c r="FWR121" s="2"/>
      <c r="FWS121" s="2"/>
      <c r="FWT121" s="2"/>
      <c r="FWU121" s="2"/>
      <c r="FWV121" s="2"/>
      <c r="FWW121" s="2"/>
      <c r="FWX121" s="2"/>
      <c r="FWY121" s="2"/>
      <c r="FWZ121" s="2"/>
      <c r="FXA121" s="2"/>
      <c r="FXB121" s="2"/>
      <c r="FXC121" s="2"/>
      <c r="FXD121" s="2"/>
      <c r="FXE121" s="2"/>
      <c r="FXF121" s="2"/>
      <c r="FXG121" s="2"/>
      <c r="FXH121" s="2"/>
      <c r="FXI121" s="2"/>
      <c r="FXJ121" s="2"/>
      <c r="FXK121" s="2"/>
      <c r="FXL121" s="2"/>
      <c r="FXM121" s="2"/>
      <c r="FXN121" s="2"/>
      <c r="FXO121" s="2"/>
      <c r="FXP121" s="2"/>
      <c r="FXQ121" s="2"/>
      <c r="FXR121" s="2"/>
      <c r="FXS121" s="2"/>
      <c r="FXT121" s="2"/>
      <c r="FXU121" s="2"/>
      <c r="FXV121" s="2"/>
      <c r="FXW121" s="2"/>
      <c r="FXX121" s="2"/>
      <c r="FXY121" s="2"/>
      <c r="FXZ121" s="2"/>
      <c r="FYA121" s="2"/>
      <c r="FYB121" s="2"/>
      <c r="FYC121" s="2"/>
      <c r="FYD121" s="2"/>
      <c r="FYE121" s="2"/>
      <c r="FYF121" s="2"/>
      <c r="FYG121" s="2"/>
      <c r="FYH121" s="2"/>
      <c r="FYI121" s="2"/>
      <c r="FYJ121" s="2"/>
      <c r="FYK121" s="2"/>
      <c r="FYL121" s="2"/>
      <c r="FYM121" s="2"/>
      <c r="FYN121" s="2"/>
      <c r="FYO121" s="2"/>
      <c r="FYP121" s="2"/>
      <c r="FYQ121" s="2"/>
      <c r="FYR121" s="2"/>
      <c r="FYS121" s="2"/>
      <c r="FYT121" s="2"/>
      <c r="FYU121" s="2"/>
      <c r="FYV121" s="2"/>
      <c r="FYW121" s="2"/>
      <c r="FYX121" s="2"/>
      <c r="FYY121" s="2"/>
      <c r="FYZ121" s="2"/>
      <c r="FZA121" s="2"/>
      <c r="FZB121" s="2"/>
      <c r="FZC121" s="2"/>
      <c r="FZD121" s="2"/>
      <c r="FZE121" s="2"/>
      <c r="FZF121" s="2"/>
      <c r="FZG121" s="2"/>
      <c r="FZH121" s="2"/>
      <c r="FZI121" s="2"/>
      <c r="FZJ121" s="2"/>
      <c r="FZK121" s="2"/>
      <c r="FZL121" s="2"/>
      <c r="FZM121" s="2"/>
      <c r="FZN121" s="2"/>
      <c r="FZO121" s="2"/>
      <c r="FZP121" s="2"/>
      <c r="FZQ121" s="2"/>
      <c r="FZR121" s="2"/>
      <c r="FZS121" s="2"/>
      <c r="FZT121" s="2"/>
      <c r="FZU121" s="2"/>
      <c r="FZV121" s="2"/>
      <c r="FZW121" s="2"/>
      <c r="FZX121" s="2"/>
      <c r="FZY121" s="2"/>
      <c r="FZZ121" s="2"/>
      <c r="GAA121" s="2"/>
      <c r="GAB121" s="2"/>
      <c r="GAC121" s="2"/>
      <c r="GAD121" s="2"/>
      <c r="GAE121" s="2"/>
      <c r="GAF121" s="2"/>
      <c r="GAG121" s="2"/>
      <c r="GAH121" s="2"/>
      <c r="GAI121" s="2"/>
      <c r="GAJ121" s="2"/>
      <c r="GAK121" s="2"/>
      <c r="GAL121" s="2"/>
      <c r="GAM121" s="2"/>
      <c r="GAN121" s="2"/>
      <c r="GAO121" s="2"/>
      <c r="GAP121" s="2"/>
      <c r="GAQ121" s="2"/>
      <c r="GAR121" s="2"/>
      <c r="GAS121" s="2"/>
      <c r="GAT121" s="2"/>
      <c r="GAU121" s="2"/>
      <c r="GAV121" s="2"/>
      <c r="GAW121" s="2"/>
      <c r="GAX121" s="2"/>
      <c r="GAY121" s="2"/>
      <c r="GAZ121" s="2"/>
      <c r="GBA121" s="2"/>
      <c r="GBB121" s="2"/>
      <c r="GBC121" s="2"/>
      <c r="GBD121" s="2"/>
      <c r="GBE121" s="2"/>
      <c r="GBF121" s="2"/>
      <c r="GBG121" s="2"/>
      <c r="GBH121" s="2"/>
      <c r="GBI121" s="2"/>
      <c r="GBJ121" s="2"/>
      <c r="GBK121" s="2"/>
      <c r="GBL121" s="2"/>
      <c r="GBM121" s="2"/>
      <c r="GBN121" s="2"/>
      <c r="GBO121" s="2"/>
      <c r="GBP121" s="2"/>
      <c r="GBQ121" s="2"/>
      <c r="GBR121" s="2"/>
      <c r="GBS121" s="2"/>
      <c r="GBT121" s="2"/>
      <c r="GBU121" s="2"/>
      <c r="GBV121" s="2"/>
      <c r="GBW121" s="2"/>
      <c r="GBX121" s="2"/>
      <c r="GBY121" s="2"/>
      <c r="GBZ121" s="2"/>
      <c r="GCA121" s="2"/>
      <c r="GCB121" s="2"/>
      <c r="GCC121" s="2"/>
      <c r="GCD121" s="2"/>
      <c r="GCE121" s="2"/>
      <c r="GCF121" s="2"/>
      <c r="GCG121" s="2"/>
      <c r="GCH121" s="2"/>
      <c r="GCI121" s="2"/>
      <c r="GCJ121" s="2"/>
      <c r="GCK121" s="2"/>
      <c r="GCL121" s="2"/>
      <c r="GCM121" s="2"/>
      <c r="GCN121" s="2"/>
      <c r="GCO121" s="2"/>
      <c r="GCP121" s="2"/>
      <c r="GCQ121" s="2"/>
      <c r="GCR121" s="2"/>
      <c r="GCS121" s="2"/>
      <c r="GCT121" s="2"/>
      <c r="GCU121" s="2"/>
      <c r="GCV121" s="2"/>
      <c r="GCW121" s="2"/>
      <c r="GCX121" s="2"/>
      <c r="GCY121" s="2"/>
      <c r="GCZ121" s="2"/>
      <c r="GDA121" s="2"/>
      <c r="GDB121" s="2"/>
      <c r="GDC121" s="2"/>
      <c r="GDD121" s="2"/>
      <c r="GDE121" s="2"/>
      <c r="GDF121" s="2"/>
      <c r="GDG121" s="2"/>
      <c r="GDH121" s="2"/>
      <c r="GDI121" s="2"/>
      <c r="GDJ121" s="2"/>
      <c r="GDK121" s="2"/>
      <c r="GDL121" s="2"/>
      <c r="GDM121" s="2"/>
      <c r="GDN121" s="2"/>
      <c r="GDO121" s="2"/>
      <c r="GDP121" s="2"/>
      <c r="GDQ121" s="2"/>
      <c r="GDR121" s="2"/>
      <c r="GDS121" s="2"/>
      <c r="GDT121" s="2"/>
      <c r="GDU121" s="2"/>
      <c r="GDV121" s="2"/>
      <c r="GDW121" s="2"/>
      <c r="GDX121" s="2"/>
      <c r="GDY121" s="2"/>
      <c r="GDZ121" s="2"/>
      <c r="GEA121" s="2"/>
      <c r="GEB121" s="2"/>
      <c r="GEC121" s="2"/>
      <c r="GED121" s="2"/>
      <c r="GEE121" s="2"/>
      <c r="GEF121" s="2"/>
      <c r="GEG121" s="2"/>
      <c r="GEH121" s="2"/>
      <c r="GEI121" s="2"/>
      <c r="GEJ121" s="2"/>
      <c r="GEK121" s="2"/>
      <c r="GEL121" s="2"/>
      <c r="GEM121" s="2"/>
      <c r="GEN121" s="2"/>
      <c r="GEO121" s="2"/>
      <c r="GEP121" s="2"/>
      <c r="GEQ121" s="2"/>
      <c r="GER121" s="2"/>
      <c r="GES121" s="2"/>
      <c r="GET121" s="2"/>
      <c r="GEU121" s="2"/>
      <c r="GEV121" s="2"/>
      <c r="GEW121" s="2"/>
      <c r="GEX121" s="2"/>
      <c r="GEY121" s="2"/>
      <c r="GEZ121" s="2"/>
      <c r="GFA121" s="2"/>
      <c r="GFB121" s="2"/>
      <c r="GFC121" s="2"/>
      <c r="GFD121" s="2"/>
      <c r="GFE121" s="2"/>
      <c r="GFF121" s="2"/>
      <c r="GFG121" s="2"/>
      <c r="GFH121" s="2"/>
      <c r="GFI121" s="2"/>
      <c r="GFJ121" s="2"/>
      <c r="GFK121" s="2"/>
      <c r="GFL121" s="2"/>
      <c r="GFM121" s="2"/>
      <c r="GFN121" s="2"/>
      <c r="GFO121" s="2"/>
      <c r="GFP121" s="2"/>
      <c r="GFQ121" s="2"/>
      <c r="GFR121" s="2"/>
      <c r="GFS121" s="2"/>
      <c r="GFT121" s="2"/>
      <c r="GFU121" s="2"/>
      <c r="GFV121" s="2"/>
      <c r="GFW121" s="2"/>
      <c r="GFX121" s="2"/>
      <c r="GFY121" s="2"/>
      <c r="GFZ121" s="2"/>
      <c r="GGA121" s="2"/>
      <c r="GGB121" s="2"/>
      <c r="GGC121" s="2"/>
      <c r="GGD121" s="2"/>
      <c r="GGE121" s="2"/>
      <c r="GGF121" s="2"/>
      <c r="GGG121" s="2"/>
      <c r="GGH121" s="2"/>
      <c r="GGI121" s="2"/>
      <c r="GGJ121" s="2"/>
      <c r="GGK121" s="2"/>
      <c r="GGL121" s="2"/>
      <c r="GGM121" s="2"/>
      <c r="GGN121" s="2"/>
      <c r="GGO121" s="2"/>
      <c r="GGP121" s="2"/>
      <c r="GGQ121" s="2"/>
      <c r="GGR121" s="2"/>
      <c r="GGS121" s="2"/>
      <c r="GGT121" s="2"/>
      <c r="GGU121" s="2"/>
      <c r="GGV121" s="2"/>
      <c r="GGW121" s="2"/>
      <c r="GGX121" s="2"/>
      <c r="GGY121" s="2"/>
      <c r="GGZ121" s="2"/>
      <c r="GHA121" s="2"/>
      <c r="GHB121" s="2"/>
      <c r="GHC121" s="2"/>
      <c r="GHD121" s="2"/>
      <c r="GHE121" s="2"/>
      <c r="GHF121" s="2"/>
      <c r="GHG121" s="2"/>
      <c r="GHH121" s="2"/>
      <c r="GHI121" s="2"/>
      <c r="GHJ121" s="2"/>
      <c r="GHK121" s="2"/>
      <c r="GHL121" s="2"/>
      <c r="GHM121" s="2"/>
      <c r="GHN121" s="2"/>
      <c r="GHO121" s="2"/>
      <c r="GHP121" s="2"/>
      <c r="GHQ121" s="2"/>
      <c r="GHR121" s="2"/>
      <c r="GHS121" s="2"/>
      <c r="GHT121" s="2"/>
      <c r="GHU121" s="2"/>
      <c r="GHV121" s="2"/>
      <c r="GHW121" s="2"/>
      <c r="GHX121" s="2"/>
      <c r="GHY121" s="2"/>
      <c r="GHZ121" s="2"/>
      <c r="GIA121" s="2"/>
      <c r="GIB121" s="2"/>
      <c r="GIC121" s="2"/>
      <c r="GID121" s="2"/>
      <c r="GIE121" s="2"/>
      <c r="GIF121" s="2"/>
      <c r="GIG121" s="2"/>
      <c r="GIH121" s="2"/>
      <c r="GII121" s="2"/>
      <c r="GIJ121" s="2"/>
      <c r="GIK121" s="2"/>
      <c r="GIL121" s="2"/>
      <c r="GIM121" s="2"/>
      <c r="GIN121" s="2"/>
      <c r="GIO121" s="2"/>
      <c r="GIP121" s="2"/>
      <c r="GIQ121" s="2"/>
      <c r="GIR121" s="2"/>
      <c r="GIS121" s="2"/>
      <c r="GIT121" s="2"/>
      <c r="GIU121" s="2"/>
      <c r="GIV121" s="2"/>
      <c r="GIW121" s="2"/>
      <c r="GIX121" s="2"/>
      <c r="GIY121" s="2"/>
      <c r="GIZ121" s="2"/>
      <c r="GJA121" s="2"/>
      <c r="GJB121" s="2"/>
      <c r="GJC121" s="2"/>
      <c r="GJD121" s="2"/>
      <c r="GJE121" s="2"/>
      <c r="GJF121" s="2"/>
      <c r="GJG121" s="2"/>
      <c r="GJH121" s="2"/>
      <c r="GJI121" s="2"/>
      <c r="GJJ121" s="2"/>
      <c r="GJK121" s="2"/>
      <c r="GJL121" s="2"/>
      <c r="GJM121" s="2"/>
      <c r="GJN121" s="2"/>
      <c r="GJO121" s="2"/>
      <c r="GJP121" s="2"/>
      <c r="GJQ121" s="2"/>
      <c r="GJR121" s="2"/>
      <c r="GJS121" s="2"/>
      <c r="GJT121" s="2"/>
      <c r="GJU121" s="2"/>
      <c r="GJV121" s="2"/>
      <c r="GJW121" s="2"/>
      <c r="GJX121" s="2"/>
      <c r="GJY121" s="2"/>
      <c r="GJZ121" s="2"/>
      <c r="GKA121" s="2"/>
      <c r="GKB121" s="2"/>
      <c r="GKC121" s="2"/>
      <c r="GKD121" s="2"/>
      <c r="GKE121" s="2"/>
      <c r="GKF121" s="2"/>
      <c r="GKG121" s="2"/>
      <c r="GKH121" s="2"/>
      <c r="GKI121" s="2"/>
      <c r="GKJ121" s="2"/>
      <c r="GKK121" s="2"/>
      <c r="GKL121" s="2"/>
      <c r="GKM121" s="2"/>
      <c r="GKN121" s="2"/>
      <c r="GKO121" s="2"/>
      <c r="GKP121" s="2"/>
      <c r="GKQ121" s="2"/>
      <c r="GKR121" s="2"/>
      <c r="GKS121" s="2"/>
      <c r="GKT121" s="2"/>
      <c r="GKU121" s="2"/>
      <c r="GKV121" s="2"/>
      <c r="GKW121" s="2"/>
      <c r="GKX121" s="2"/>
      <c r="GKY121" s="2"/>
      <c r="GKZ121" s="2"/>
      <c r="GLA121" s="2"/>
      <c r="GLB121" s="2"/>
      <c r="GLC121" s="2"/>
      <c r="GLD121" s="2"/>
      <c r="GLE121" s="2"/>
      <c r="GLF121" s="2"/>
      <c r="GLG121" s="2"/>
      <c r="GLH121" s="2"/>
      <c r="GLI121" s="2"/>
      <c r="GLJ121" s="2"/>
      <c r="GLK121" s="2"/>
      <c r="GLL121" s="2"/>
      <c r="GLM121" s="2"/>
      <c r="GLN121" s="2"/>
      <c r="GLO121" s="2"/>
      <c r="GLP121" s="2"/>
      <c r="GLQ121" s="2"/>
      <c r="GLR121" s="2"/>
      <c r="GLS121" s="2"/>
      <c r="GLT121" s="2"/>
      <c r="GLU121" s="2"/>
      <c r="GLV121" s="2"/>
      <c r="GLW121" s="2"/>
      <c r="GLX121" s="2"/>
      <c r="GLY121" s="2"/>
      <c r="GLZ121" s="2"/>
      <c r="GMA121" s="2"/>
      <c r="GMB121" s="2"/>
      <c r="GMC121" s="2"/>
      <c r="GMD121" s="2"/>
      <c r="GME121" s="2"/>
      <c r="GMF121" s="2"/>
      <c r="GMG121" s="2"/>
      <c r="GMH121" s="2"/>
      <c r="GMI121" s="2"/>
      <c r="GMJ121" s="2"/>
      <c r="GMK121" s="2"/>
      <c r="GML121" s="2"/>
      <c r="GMM121" s="2"/>
      <c r="GMN121" s="2"/>
      <c r="GMO121" s="2"/>
      <c r="GMP121" s="2"/>
      <c r="GMQ121" s="2"/>
      <c r="GMR121" s="2"/>
      <c r="GMS121" s="2"/>
      <c r="GMT121" s="2"/>
      <c r="GMU121" s="2"/>
      <c r="GMV121" s="2"/>
      <c r="GMW121" s="2"/>
      <c r="GMX121" s="2"/>
      <c r="GMY121" s="2"/>
      <c r="GMZ121" s="2"/>
      <c r="GNA121" s="2"/>
      <c r="GNB121" s="2"/>
      <c r="GNC121" s="2"/>
      <c r="GND121" s="2"/>
      <c r="GNE121" s="2"/>
      <c r="GNF121" s="2"/>
      <c r="GNG121" s="2"/>
      <c r="GNH121" s="2"/>
      <c r="GNI121" s="2"/>
      <c r="GNJ121" s="2"/>
      <c r="GNK121" s="2"/>
      <c r="GNL121" s="2"/>
      <c r="GNM121" s="2"/>
      <c r="GNN121" s="2"/>
      <c r="GNO121" s="2"/>
      <c r="GNP121" s="2"/>
      <c r="GNQ121" s="2"/>
      <c r="GNR121" s="2"/>
      <c r="GNS121" s="2"/>
      <c r="GNT121" s="2"/>
      <c r="GNU121" s="2"/>
      <c r="GNV121" s="2"/>
      <c r="GNW121" s="2"/>
      <c r="GNX121" s="2"/>
      <c r="GNY121" s="2"/>
      <c r="GNZ121" s="2"/>
      <c r="GOA121" s="2"/>
      <c r="GOB121" s="2"/>
      <c r="GOC121" s="2"/>
      <c r="GOD121" s="2"/>
      <c r="GOE121" s="2"/>
      <c r="GOF121" s="2"/>
      <c r="GOG121" s="2"/>
      <c r="GOH121" s="2"/>
      <c r="GOI121" s="2"/>
      <c r="GOJ121" s="2"/>
      <c r="GOK121" s="2"/>
      <c r="GOL121" s="2"/>
      <c r="GOM121" s="2"/>
      <c r="GON121" s="2"/>
      <c r="GOO121" s="2"/>
      <c r="GOP121" s="2"/>
      <c r="GOQ121" s="2"/>
      <c r="GOR121" s="2"/>
      <c r="GOS121" s="2"/>
      <c r="GOT121" s="2"/>
      <c r="GOU121" s="2"/>
      <c r="GOV121" s="2"/>
      <c r="GOW121" s="2"/>
      <c r="GOX121" s="2"/>
      <c r="GOY121" s="2"/>
      <c r="GOZ121" s="2"/>
      <c r="GPA121" s="2"/>
      <c r="GPB121" s="2"/>
      <c r="GPC121" s="2"/>
      <c r="GPD121" s="2"/>
      <c r="GPE121" s="2"/>
      <c r="GPF121" s="2"/>
      <c r="GPG121" s="2"/>
      <c r="GPH121" s="2"/>
      <c r="GPI121" s="2"/>
      <c r="GPJ121" s="2"/>
      <c r="GPK121" s="2"/>
      <c r="GPL121" s="2"/>
      <c r="GPM121" s="2"/>
      <c r="GPN121" s="2"/>
      <c r="GPO121" s="2"/>
      <c r="GPP121" s="2"/>
      <c r="GPQ121" s="2"/>
      <c r="GPR121" s="2"/>
      <c r="GPS121" s="2"/>
      <c r="GPT121" s="2"/>
      <c r="GPU121" s="2"/>
      <c r="GPV121" s="2"/>
      <c r="GPW121" s="2"/>
      <c r="GPX121" s="2"/>
      <c r="GPY121" s="2"/>
      <c r="GPZ121" s="2"/>
      <c r="GQA121" s="2"/>
      <c r="GQB121" s="2"/>
      <c r="GQC121" s="2"/>
      <c r="GQD121" s="2"/>
      <c r="GQE121" s="2"/>
      <c r="GQF121" s="2"/>
      <c r="GQG121" s="2"/>
      <c r="GQH121" s="2"/>
      <c r="GQI121" s="2"/>
      <c r="GQJ121" s="2"/>
      <c r="GQK121" s="2"/>
      <c r="GQL121" s="2"/>
      <c r="GQM121" s="2"/>
      <c r="GQN121" s="2"/>
      <c r="GQO121" s="2"/>
      <c r="GQP121" s="2"/>
      <c r="GQQ121" s="2"/>
      <c r="GQR121" s="2"/>
      <c r="GQS121" s="2"/>
      <c r="GQT121" s="2"/>
      <c r="GQU121" s="2"/>
      <c r="GQV121" s="2"/>
      <c r="GQW121" s="2"/>
      <c r="GQX121" s="2"/>
      <c r="GQY121" s="2"/>
      <c r="GQZ121" s="2"/>
      <c r="GRA121" s="2"/>
      <c r="GRB121" s="2"/>
      <c r="GRC121" s="2"/>
      <c r="GRD121" s="2"/>
      <c r="GRE121" s="2"/>
      <c r="GRF121" s="2"/>
      <c r="GRG121" s="2"/>
      <c r="GRH121" s="2"/>
      <c r="GRI121" s="2"/>
      <c r="GRJ121" s="2"/>
      <c r="GRK121" s="2"/>
      <c r="GRL121" s="2"/>
      <c r="GRM121" s="2"/>
      <c r="GRN121" s="2"/>
      <c r="GRO121" s="2"/>
      <c r="GRP121" s="2"/>
      <c r="GRQ121" s="2"/>
      <c r="GRR121" s="2"/>
      <c r="GRS121" s="2"/>
      <c r="GRT121" s="2"/>
      <c r="GRU121" s="2"/>
      <c r="GRV121" s="2"/>
      <c r="GRW121" s="2"/>
      <c r="GRX121" s="2"/>
      <c r="GRY121" s="2"/>
      <c r="GRZ121" s="2"/>
      <c r="GSA121" s="2"/>
      <c r="GSB121" s="2"/>
      <c r="GSC121" s="2"/>
      <c r="GSD121" s="2"/>
      <c r="GSE121" s="2"/>
      <c r="GSF121" s="2"/>
      <c r="GSG121" s="2"/>
      <c r="GSH121" s="2"/>
      <c r="GSI121" s="2"/>
      <c r="GSJ121" s="2"/>
      <c r="GSK121" s="2"/>
      <c r="GSL121" s="2"/>
      <c r="GSM121" s="2"/>
      <c r="GSN121" s="2"/>
      <c r="GSO121" s="2"/>
      <c r="GSP121" s="2"/>
      <c r="GSQ121" s="2"/>
      <c r="GSR121" s="2"/>
      <c r="GSS121" s="2"/>
      <c r="GST121" s="2"/>
      <c r="GSU121" s="2"/>
      <c r="GSV121" s="2"/>
      <c r="GSW121" s="2"/>
      <c r="GSX121" s="2"/>
      <c r="GSY121" s="2"/>
      <c r="GSZ121" s="2"/>
      <c r="GTA121" s="2"/>
      <c r="GTB121" s="2"/>
      <c r="GTC121" s="2"/>
      <c r="GTD121" s="2"/>
      <c r="GTE121" s="2"/>
      <c r="GTF121" s="2"/>
      <c r="GTG121" s="2"/>
      <c r="GTH121" s="2"/>
      <c r="GTI121" s="2"/>
      <c r="GTJ121" s="2"/>
      <c r="GTK121" s="2"/>
      <c r="GTL121" s="2"/>
      <c r="GTM121" s="2"/>
      <c r="GTN121" s="2"/>
      <c r="GTO121" s="2"/>
      <c r="GTP121" s="2"/>
      <c r="GTQ121" s="2"/>
      <c r="GTR121" s="2"/>
      <c r="GTS121" s="2"/>
      <c r="GTT121" s="2"/>
      <c r="GTU121" s="2"/>
      <c r="GTV121" s="2"/>
      <c r="GTW121" s="2"/>
      <c r="GTX121" s="2"/>
      <c r="GTY121" s="2"/>
      <c r="GTZ121" s="2"/>
      <c r="GUA121" s="2"/>
      <c r="GUB121" s="2"/>
      <c r="GUC121" s="2"/>
      <c r="GUD121" s="2"/>
      <c r="GUE121" s="2"/>
      <c r="GUF121" s="2"/>
      <c r="GUG121" s="2"/>
      <c r="GUH121" s="2"/>
      <c r="GUI121" s="2"/>
      <c r="GUJ121" s="2"/>
      <c r="GUK121" s="2"/>
      <c r="GUL121" s="2"/>
      <c r="GUM121" s="2"/>
      <c r="GUN121" s="2"/>
      <c r="GUO121" s="2"/>
      <c r="GUP121" s="2"/>
      <c r="GUQ121" s="2"/>
      <c r="GUR121" s="2"/>
      <c r="GUS121" s="2"/>
      <c r="GUT121" s="2"/>
      <c r="GUU121" s="2"/>
      <c r="GUV121" s="2"/>
      <c r="GUW121" s="2"/>
      <c r="GUX121" s="2"/>
      <c r="GUY121" s="2"/>
      <c r="GUZ121" s="2"/>
      <c r="GVA121" s="2"/>
      <c r="GVB121" s="2"/>
      <c r="GVC121" s="2"/>
      <c r="GVD121" s="2"/>
      <c r="GVE121" s="2"/>
      <c r="GVF121" s="2"/>
      <c r="GVG121" s="2"/>
      <c r="GVH121" s="2"/>
      <c r="GVI121" s="2"/>
      <c r="GVJ121" s="2"/>
      <c r="GVK121" s="2"/>
      <c r="GVL121" s="2"/>
      <c r="GVM121" s="2"/>
      <c r="GVN121" s="2"/>
      <c r="GVO121" s="2"/>
      <c r="GVP121" s="2"/>
      <c r="GVQ121" s="2"/>
      <c r="GVR121" s="2"/>
      <c r="GVS121" s="2"/>
      <c r="GVT121" s="2"/>
      <c r="GVU121" s="2"/>
      <c r="GVV121" s="2"/>
      <c r="GVW121" s="2"/>
      <c r="GVX121" s="2"/>
      <c r="GVY121" s="2"/>
      <c r="GVZ121" s="2"/>
      <c r="GWA121" s="2"/>
      <c r="GWB121" s="2"/>
      <c r="GWC121" s="2"/>
      <c r="GWD121" s="2"/>
      <c r="GWE121" s="2"/>
      <c r="GWF121" s="2"/>
      <c r="GWG121" s="2"/>
      <c r="GWH121" s="2"/>
      <c r="GWI121" s="2"/>
      <c r="GWJ121" s="2"/>
      <c r="GWK121" s="2"/>
      <c r="GWL121" s="2"/>
      <c r="GWM121" s="2"/>
      <c r="GWN121" s="2"/>
      <c r="GWO121" s="2"/>
      <c r="GWP121" s="2"/>
      <c r="GWQ121" s="2"/>
      <c r="GWR121" s="2"/>
      <c r="GWS121" s="2"/>
      <c r="GWT121" s="2"/>
      <c r="GWU121" s="2"/>
      <c r="GWV121" s="2"/>
      <c r="GWW121" s="2"/>
      <c r="GWX121" s="2"/>
      <c r="GWY121" s="2"/>
      <c r="GWZ121" s="2"/>
      <c r="GXA121" s="2"/>
      <c r="GXB121" s="2"/>
      <c r="GXC121" s="2"/>
      <c r="GXD121" s="2"/>
      <c r="GXE121" s="2"/>
      <c r="GXF121" s="2"/>
      <c r="GXG121" s="2"/>
      <c r="GXH121" s="2"/>
      <c r="GXI121" s="2"/>
      <c r="GXJ121" s="2"/>
      <c r="GXK121" s="2"/>
      <c r="GXL121" s="2"/>
      <c r="GXM121" s="2"/>
      <c r="GXN121" s="2"/>
      <c r="GXO121" s="2"/>
      <c r="GXP121" s="2"/>
      <c r="GXQ121" s="2"/>
      <c r="GXR121" s="2"/>
      <c r="GXS121" s="2"/>
      <c r="GXT121" s="2"/>
      <c r="GXU121" s="2"/>
      <c r="GXV121" s="2"/>
      <c r="GXW121" s="2"/>
      <c r="GXX121" s="2"/>
      <c r="GXY121" s="2"/>
      <c r="GXZ121" s="2"/>
      <c r="GYA121" s="2"/>
      <c r="GYB121" s="2"/>
      <c r="GYC121" s="2"/>
      <c r="GYD121" s="2"/>
      <c r="GYE121" s="2"/>
      <c r="GYF121" s="2"/>
      <c r="GYG121" s="2"/>
      <c r="GYH121" s="2"/>
      <c r="GYI121" s="2"/>
      <c r="GYJ121" s="2"/>
      <c r="GYK121" s="2"/>
      <c r="GYL121" s="2"/>
      <c r="GYM121" s="2"/>
      <c r="GYN121" s="2"/>
      <c r="GYO121" s="2"/>
      <c r="GYP121" s="2"/>
      <c r="GYQ121" s="2"/>
      <c r="GYR121" s="2"/>
      <c r="GYS121" s="2"/>
      <c r="GYT121" s="2"/>
      <c r="GYU121" s="2"/>
      <c r="GYV121" s="2"/>
      <c r="GYW121" s="2"/>
      <c r="GYX121" s="2"/>
      <c r="GYY121" s="2"/>
      <c r="GYZ121" s="2"/>
      <c r="GZA121" s="2"/>
      <c r="GZB121" s="2"/>
      <c r="GZC121" s="2"/>
      <c r="GZD121" s="2"/>
      <c r="GZE121" s="2"/>
      <c r="GZF121" s="2"/>
      <c r="GZG121" s="2"/>
      <c r="GZH121" s="2"/>
      <c r="GZI121" s="2"/>
      <c r="GZJ121" s="2"/>
      <c r="GZK121" s="2"/>
      <c r="GZL121" s="2"/>
      <c r="GZM121" s="2"/>
      <c r="GZN121" s="2"/>
      <c r="GZO121" s="2"/>
      <c r="GZP121" s="2"/>
      <c r="GZQ121" s="2"/>
      <c r="GZR121" s="2"/>
      <c r="GZS121" s="2"/>
      <c r="GZT121" s="2"/>
      <c r="GZU121" s="2"/>
      <c r="GZV121" s="2"/>
      <c r="GZW121" s="2"/>
      <c r="GZX121" s="2"/>
      <c r="GZY121" s="2"/>
      <c r="GZZ121" s="2"/>
      <c r="HAA121" s="2"/>
      <c r="HAB121" s="2"/>
      <c r="HAC121" s="2"/>
      <c r="HAD121" s="2"/>
      <c r="HAE121" s="2"/>
      <c r="HAF121" s="2"/>
      <c r="HAG121" s="2"/>
      <c r="HAH121" s="2"/>
      <c r="HAI121" s="2"/>
      <c r="HAJ121" s="2"/>
      <c r="HAK121" s="2"/>
      <c r="HAL121" s="2"/>
      <c r="HAM121" s="2"/>
      <c r="HAN121" s="2"/>
      <c r="HAO121" s="2"/>
      <c r="HAP121" s="2"/>
      <c r="HAQ121" s="2"/>
      <c r="HAR121" s="2"/>
      <c r="HAS121" s="2"/>
      <c r="HAT121" s="2"/>
      <c r="HAU121" s="2"/>
      <c r="HAV121" s="2"/>
      <c r="HAW121" s="2"/>
      <c r="HAX121" s="2"/>
      <c r="HAY121" s="2"/>
      <c r="HAZ121" s="2"/>
      <c r="HBA121" s="2"/>
      <c r="HBB121" s="2"/>
      <c r="HBC121" s="2"/>
      <c r="HBD121" s="2"/>
      <c r="HBE121" s="2"/>
      <c r="HBF121" s="2"/>
      <c r="HBG121" s="2"/>
      <c r="HBH121" s="2"/>
      <c r="HBI121" s="2"/>
      <c r="HBJ121" s="2"/>
      <c r="HBK121" s="2"/>
      <c r="HBL121" s="2"/>
      <c r="HBM121" s="2"/>
      <c r="HBN121" s="2"/>
      <c r="HBO121" s="2"/>
      <c r="HBP121" s="2"/>
      <c r="HBQ121" s="2"/>
      <c r="HBR121" s="2"/>
      <c r="HBS121" s="2"/>
      <c r="HBT121" s="2"/>
      <c r="HBU121" s="2"/>
      <c r="HBV121" s="2"/>
      <c r="HBW121" s="2"/>
      <c r="HBX121" s="2"/>
      <c r="HBY121" s="2"/>
      <c r="HBZ121" s="2"/>
      <c r="HCA121" s="2"/>
      <c r="HCB121" s="2"/>
      <c r="HCC121" s="2"/>
      <c r="HCD121" s="2"/>
      <c r="HCE121" s="2"/>
      <c r="HCF121" s="2"/>
      <c r="HCG121" s="2"/>
      <c r="HCH121" s="2"/>
      <c r="HCI121" s="2"/>
      <c r="HCJ121" s="2"/>
      <c r="HCK121" s="2"/>
      <c r="HCL121" s="2"/>
      <c r="HCM121" s="2"/>
      <c r="HCN121" s="2"/>
      <c r="HCO121" s="2"/>
      <c r="HCP121" s="2"/>
      <c r="HCQ121" s="2"/>
      <c r="HCR121" s="2"/>
      <c r="HCS121" s="2"/>
      <c r="HCT121" s="2"/>
      <c r="HCU121" s="2"/>
      <c r="HCV121" s="2"/>
      <c r="HCW121" s="2"/>
      <c r="HCX121" s="2"/>
      <c r="HCY121" s="2"/>
      <c r="HCZ121" s="2"/>
      <c r="HDA121" s="2"/>
      <c r="HDB121" s="2"/>
      <c r="HDC121" s="2"/>
      <c r="HDD121" s="2"/>
      <c r="HDE121" s="2"/>
      <c r="HDF121" s="2"/>
      <c r="HDG121" s="2"/>
      <c r="HDH121" s="2"/>
      <c r="HDI121" s="2"/>
      <c r="HDJ121" s="2"/>
      <c r="HDK121" s="2"/>
      <c r="HDL121" s="2"/>
      <c r="HDM121" s="2"/>
      <c r="HDN121" s="2"/>
      <c r="HDO121" s="2"/>
      <c r="HDP121" s="2"/>
      <c r="HDQ121" s="2"/>
      <c r="HDR121" s="2"/>
      <c r="HDS121" s="2"/>
      <c r="HDT121" s="2"/>
      <c r="HDU121" s="2"/>
      <c r="HDV121" s="2"/>
      <c r="HDW121" s="2"/>
      <c r="HDX121" s="2"/>
      <c r="HDY121" s="2"/>
      <c r="HDZ121" s="2"/>
      <c r="HEA121" s="2"/>
      <c r="HEB121" s="2"/>
      <c r="HEC121" s="2"/>
      <c r="HED121" s="2"/>
      <c r="HEE121" s="2"/>
      <c r="HEF121" s="2"/>
      <c r="HEG121" s="2"/>
      <c r="HEH121" s="2"/>
      <c r="HEI121" s="2"/>
      <c r="HEJ121" s="2"/>
      <c r="HEK121" s="2"/>
      <c r="HEL121" s="2"/>
      <c r="HEM121" s="2"/>
      <c r="HEN121" s="2"/>
      <c r="HEO121" s="2"/>
      <c r="HEP121" s="2"/>
      <c r="HEQ121" s="2"/>
      <c r="HER121" s="2"/>
      <c r="HES121" s="2"/>
      <c r="HET121" s="2"/>
      <c r="HEU121" s="2"/>
      <c r="HEV121" s="2"/>
      <c r="HEW121" s="2"/>
      <c r="HEX121" s="2"/>
      <c r="HEY121" s="2"/>
      <c r="HEZ121" s="2"/>
      <c r="HFA121" s="2"/>
      <c r="HFB121" s="2"/>
      <c r="HFC121" s="2"/>
      <c r="HFD121" s="2"/>
      <c r="HFE121" s="2"/>
      <c r="HFF121" s="2"/>
      <c r="HFG121" s="2"/>
      <c r="HFH121" s="2"/>
      <c r="HFI121" s="2"/>
      <c r="HFJ121" s="2"/>
      <c r="HFK121" s="2"/>
      <c r="HFL121" s="2"/>
      <c r="HFM121" s="2"/>
      <c r="HFN121" s="2"/>
      <c r="HFO121" s="2"/>
      <c r="HFP121" s="2"/>
      <c r="HFQ121" s="2"/>
      <c r="HFR121" s="2"/>
      <c r="HFS121" s="2"/>
      <c r="HFT121" s="2"/>
      <c r="HFU121" s="2"/>
      <c r="HFV121" s="2"/>
      <c r="HFW121" s="2"/>
      <c r="HFX121" s="2"/>
      <c r="HFY121" s="2"/>
      <c r="HFZ121" s="2"/>
      <c r="HGA121" s="2"/>
      <c r="HGB121" s="2"/>
      <c r="HGC121" s="2"/>
      <c r="HGD121" s="2"/>
      <c r="HGE121" s="2"/>
      <c r="HGF121" s="2"/>
      <c r="HGG121" s="2"/>
      <c r="HGH121" s="2"/>
      <c r="HGI121" s="2"/>
      <c r="HGJ121" s="2"/>
      <c r="HGK121" s="2"/>
      <c r="HGL121" s="2"/>
      <c r="HGM121" s="2"/>
      <c r="HGN121" s="2"/>
      <c r="HGO121" s="2"/>
      <c r="HGP121" s="2"/>
      <c r="HGQ121" s="2"/>
      <c r="HGR121" s="2"/>
      <c r="HGS121" s="2"/>
      <c r="HGT121" s="2"/>
      <c r="HGU121" s="2"/>
      <c r="HGV121" s="2"/>
      <c r="HGW121" s="2"/>
      <c r="HGX121" s="2"/>
      <c r="HGY121" s="2"/>
      <c r="HGZ121" s="2"/>
      <c r="HHA121" s="2"/>
      <c r="HHB121" s="2"/>
      <c r="HHC121" s="2"/>
      <c r="HHD121" s="2"/>
      <c r="HHE121" s="2"/>
      <c r="HHF121" s="2"/>
      <c r="HHG121" s="2"/>
      <c r="HHH121" s="2"/>
      <c r="HHI121" s="2"/>
      <c r="HHJ121" s="2"/>
      <c r="HHK121" s="2"/>
      <c r="HHL121" s="2"/>
      <c r="HHM121" s="2"/>
      <c r="HHN121" s="2"/>
      <c r="HHO121" s="2"/>
      <c r="HHP121" s="2"/>
      <c r="HHQ121" s="2"/>
      <c r="HHR121" s="2"/>
      <c r="HHS121" s="2"/>
      <c r="HHT121" s="2"/>
      <c r="HHU121" s="2"/>
      <c r="HHV121" s="2"/>
      <c r="HHW121" s="2"/>
      <c r="HHX121" s="2"/>
      <c r="HHY121" s="2"/>
      <c r="HHZ121" s="2"/>
      <c r="HIA121" s="2"/>
      <c r="HIB121" s="2"/>
      <c r="HIC121" s="2"/>
      <c r="HID121" s="2"/>
      <c r="HIE121" s="2"/>
      <c r="HIF121" s="2"/>
      <c r="HIG121" s="2"/>
      <c r="HIH121" s="2"/>
      <c r="HII121" s="2"/>
      <c r="HIJ121" s="2"/>
      <c r="HIK121" s="2"/>
      <c r="HIL121" s="2"/>
      <c r="HIM121" s="2"/>
      <c r="HIN121" s="2"/>
      <c r="HIO121" s="2"/>
      <c r="HIP121" s="2"/>
      <c r="HIQ121" s="2"/>
      <c r="HIR121" s="2"/>
      <c r="HIS121" s="2"/>
      <c r="HIT121" s="2"/>
      <c r="HIU121" s="2"/>
      <c r="HIV121" s="2"/>
      <c r="HIW121" s="2"/>
      <c r="HIX121" s="2"/>
      <c r="HIY121" s="2"/>
      <c r="HIZ121" s="2"/>
      <c r="HJA121" s="2"/>
      <c r="HJB121" s="2"/>
      <c r="HJC121" s="2"/>
      <c r="HJD121" s="2"/>
      <c r="HJE121" s="2"/>
      <c r="HJF121" s="2"/>
      <c r="HJG121" s="2"/>
      <c r="HJH121" s="2"/>
      <c r="HJI121" s="2"/>
      <c r="HJJ121" s="2"/>
      <c r="HJK121" s="2"/>
      <c r="HJL121" s="2"/>
      <c r="HJM121" s="2"/>
      <c r="HJN121" s="2"/>
      <c r="HJO121" s="2"/>
      <c r="HJP121" s="2"/>
      <c r="HJQ121" s="2"/>
      <c r="HJR121" s="2"/>
      <c r="HJS121" s="2"/>
      <c r="HJT121" s="2"/>
      <c r="HJU121" s="2"/>
      <c r="HJV121" s="2"/>
      <c r="HJW121" s="2"/>
      <c r="HJX121" s="2"/>
      <c r="HJY121" s="2"/>
      <c r="HJZ121" s="2"/>
      <c r="HKA121" s="2"/>
      <c r="HKB121" s="2"/>
      <c r="HKC121" s="2"/>
      <c r="HKD121" s="2"/>
      <c r="HKE121" s="2"/>
      <c r="HKF121" s="2"/>
      <c r="HKG121" s="2"/>
      <c r="HKH121" s="2"/>
      <c r="HKI121" s="2"/>
      <c r="HKJ121" s="2"/>
      <c r="HKK121" s="2"/>
      <c r="HKL121" s="2"/>
      <c r="HKM121" s="2"/>
      <c r="HKN121" s="2"/>
      <c r="HKO121" s="2"/>
      <c r="HKP121" s="2"/>
      <c r="HKQ121" s="2"/>
      <c r="HKR121" s="2"/>
      <c r="HKS121" s="2"/>
      <c r="HKT121" s="2"/>
      <c r="HKU121" s="2"/>
      <c r="HKV121" s="2"/>
      <c r="HKW121" s="2"/>
      <c r="HKX121" s="2"/>
      <c r="HKY121" s="2"/>
      <c r="HKZ121" s="2"/>
      <c r="HLA121" s="2"/>
      <c r="HLB121" s="2"/>
      <c r="HLC121" s="2"/>
      <c r="HLD121" s="2"/>
      <c r="HLE121" s="2"/>
      <c r="HLF121" s="2"/>
      <c r="HLG121" s="2"/>
      <c r="HLH121" s="2"/>
      <c r="HLI121" s="2"/>
      <c r="HLJ121" s="2"/>
      <c r="HLK121" s="2"/>
      <c r="HLL121" s="2"/>
      <c r="HLM121" s="2"/>
      <c r="HLN121" s="2"/>
      <c r="HLO121" s="2"/>
      <c r="HLP121" s="2"/>
      <c r="HLQ121" s="2"/>
      <c r="HLR121" s="2"/>
      <c r="HLS121" s="2"/>
      <c r="HLT121" s="2"/>
      <c r="HLU121" s="2"/>
      <c r="HLV121" s="2"/>
      <c r="HLW121" s="2"/>
      <c r="HLX121" s="2"/>
      <c r="HLY121" s="2"/>
      <c r="HLZ121" s="2"/>
      <c r="HMA121" s="2"/>
      <c r="HMB121" s="2"/>
      <c r="HMC121" s="2"/>
      <c r="HMD121" s="2"/>
      <c r="HME121" s="2"/>
      <c r="HMF121" s="2"/>
      <c r="HMG121" s="2"/>
      <c r="HMH121" s="2"/>
      <c r="HMI121" s="2"/>
      <c r="HMJ121" s="2"/>
      <c r="HMK121" s="2"/>
      <c r="HML121" s="2"/>
      <c r="HMM121" s="2"/>
      <c r="HMN121" s="2"/>
      <c r="HMO121" s="2"/>
      <c r="HMP121" s="2"/>
      <c r="HMQ121" s="2"/>
      <c r="HMR121" s="2"/>
      <c r="HMS121" s="2"/>
      <c r="HMT121" s="2"/>
      <c r="HMU121" s="2"/>
      <c r="HMV121" s="2"/>
      <c r="HMW121" s="2"/>
      <c r="HMX121" s="2"/>
      <c r="HMY121" s="2"/>
      <c r="HMZ121" s="2"/>
      <c r="HNA121" s="2"/>
      <c r="HNB121" s="2"/>
      <c r="HNC121" s="2"/>
      <c r="HND121" s="2"/>
      <c r="HNE121" s="2"/>
      <c r="HNF121" s="2"/>
      <c r="HNG121" s="2"/>
      <c r="HNH121" s="2"/>
      <c r="HNI121" s="2"/>
      <c r="HNJ121" s="2"/>
      <c r="HNK121" s="2"/>
      <c r="HNL121" s="2"/>
      <c r="HNM121" s="2"/>
      <c r="HNN121" s="2"/>
      <c r="HNO121" s="2"/>
      <c r="HNP121" s="2"/>
      <c r="HNQ121" s="2"/>
      <c r="HNR121" s="2"/>
      <c r="HNS121" s="2"/>
      <c r="HNT121" s="2"/>
      <c r="HNU121" s="2"/>
      <c r="HNV121" s="2"/>
      <c r="HNW121" s="2"/>
      <c r="HNX121" s="2"/>
      <c r="HNY121" s="2"/>
      <c r="HNZ121" s="2"/>
      <c r="HOA121" s="2"/>
      <c r="HOB121" s="2"/>
      <c r="HOC121" s="2"/>
      <c r="HOD121" s="2"/>
      <c r="HOE121" s="2"/>
      <c r="HOF121" s="2"/>
      <c r="HOG121" s="2"/>
      <c r="HOH121" s="2"/>
      <c r="HOI121" s="2"/>
      <c r="HOJ121" s="2"/>
      <c r="HOK121" s="2"/>
      <c r="HOL121" s="2"/>
      <c r="HOM121" s="2"/>
      <c r="HON121" s="2"/>
      <c r="HOO121" s="2"/>
      <c r="HOP121" s="2"/>
      <c r="HOQ121" s="2"/>
      <c r="HOR121" s="2"/>
      <c r="HOS121" s="2"/>
      <c r="HOT121" s="2"/>
      <c r="HOU121" s="2"/>
      <c r="HOV121" s="2"/>
      <c r="HOW121" s="2"/>
      <c r="HOX121" s="2"/>
      <c r="HOY121" s="2"/>
      <c r="HOZ121" s="2"/>
      <c r="HPA121" s="2"/>
      <c r="HPB121" s="2"/>
      <c r="HPC121" s="2"/>
      <c r="HPD121" s="2"/>
      <c r="HPE121" s="2"/>
      <c r="HPF121" s="2"/>
      <c r="HPG121" s="2"/>
      <c r="HPH121" s="2"/>
      <c r="HPI121" s="2"/>
      <c r="HPJ121" s="2"/>
      <c r="HPK121" s="2"/>
      <c r="HPL121" s="2"/>
      <c r="HPM121" s="2"/>
      <c r="HPN121" s="2"/>
      <c r="HPO121" s="2"/>
      <c r="HPP121" s="2"/>
      <c r="HPQ121" s="2"/>
      <c r="HPR121" s="2"/>
      <c r="HPS121" s="2"/>
      <c r="HPT121" s="2"/>
      <c r="HPU121" s="2"/>
      <c r="HPV121" s="2"/>
      <c r="HPW121" s="2"/>
      <c r="HPX121" s="2"/>
      <c r="HPY121" s="2"/>
      <c r="HPZ121" s="2"/>
      <c r="HQA121" s="2"/>
      <c r="HQB121" s="2"/>
      <c r="HQC121" s="2"/>
      <c r="HQD121" s="2"/>
      <c r="HQE121" s="2"/>
      <c r="HQF121" s="2"/>
      <c r="HQG121" s="2"/>
      <c r="HQH121" s="2"/>
      <c r="HQI121" s="2"/>
      <c r="HQJ121" s="2"/>
      <c r="HQK121" s="2"/>
      <c r="HQL121" s="2"/>
      <c r="HQM121" s="2"/>
      <c r="HQN121" s="2"/>
      <c r="HQO121" s="2"/>
      <c r="HQP121" s="2"/>
      <c r="HQQ121" s="2"/>
      <c r="HQR121" s="2"/>
      <c r="HQS121" s="2"/>
      <c r="HQT121" s="2"/>
      <c r="HQU121" s="2"/>
      <c r="HQV121" s="2"/>
      <c r="HQW121" s="2"/>
      <c r="HQX121" s="2"/>
      <c r="HQY121" s="2"/>
      <c r="HQZ121" s="2"/>
      <c r="HRA121" s="2"/>
      <c r="HRB121" s="2"/>
      <c r="HRC121" s="2"/>
      <c r="HRD121" s="2"/>
      <c r="HRE121" s="2"/>
      <c r="HRF121" s="2"/>
      <c r="HRG121" s="2"/>
      <c r="HRH121" s="2"/>
      <c r="HRI121" s="2"/>
      <c r="HRJ121" s="2"/>
      <c r="HRK121" s="2"/>
      <c r="HRL121" s="2"/>
      <c r="HRM121" s="2"/>
      <c r="HRN121" s="2"/>
      <c r="HRO121" s="2"/>
      <c r="HRP121" s="2"/>
      <c r="HRQ121" s="2"/>
      <c r="HRR121" s="2"/>
      <c r="HRS121" s="2"/>
      <c r="HRT121" s="2"/>
      <c r="HRU121" s="2"/>
      <c r="HRV121" s="2"/>
      <c r="HRW121" s="2"/>
      <c r="HRX121" s="2"/>
      <c r="HRY121" s="2"/>
      <c r="HRZ121" s="2"/>
      <c r="HSA121" s="2"/>
      <c r="HSB121" s="2"/>
      <c r="HSC121" s="2"/>
      <c r="HSD121" s="2"/>
      <c r="HSE121" s="2"/>
      <c r="HSF121" s="2"/>
      <c r="HSG121" s="2"/>
      <c r="HSH121" s="2"/>
      <c r="HSI121" s="2"/>
      <c r="HSJ121" s="2"/>
      <c r="HSK121" s="2"/>
      <c r="HSL121" s="2"/>
      <c r="HSM121" s="2"/>
      <c r="HSN121" s="2"/>
      <c r="HSO121" s="2"/>
      <c r="HSP121" s="2"/>
      <c r="HSQ121" s="2"/>
      <c r="HSR121" s="2"/>
      <c r="HSS121" s="2"/>
      <c r="HST121" s="2"/>
      <c r="HSU121" s="2"/>
      <c r="HSV121" s="2"/>
      <c r="HSW121" s="2"/>
      <c r="HSX121" s="2"/>
      <c r="HSY121" s="2"/>
      <c r="HSZ121" s="2"/>
      <c r="HTA121" s="2"/>
      <c r="HTB121" s="2"/>
      <c r="HTC121" s="2"/>
      <c r="HTD121" s="2"/>
      <c r="HTE121" s="2"/>
      <c r="HTF121" s="2"/>
      <c r="HTG121" s="2"/>
      <c r="HTH121" s="2"/>
      <c r="HTI121" s="2"/>
      <c r="HTJ121" s="2"/>
      <c r="HTK121" s="2"/>
      <c r="HTL121" s="2"/>
      <c r="HTM121" s="2"/>
      <c r="HTN121" s="2"/>
      <c r="HTO121" s="2"/>
      <c r="HTP121" s="2"/>
      <c r="HTQ121" s="2"/>
      <c r="HTR121" s="2"/>
      <c r="HTS121" s="2"/>
      <c r="HTT121" s="2"/>
      <c r="HTU121" s="2"/>
      <c r="HTV121" s="2"/>
      <c r="HTW121" s="2"/>
      <c r="HTX121" s="2"/>
      <c r="HTY121" s="2"/>
      <c r="HTZ121" s="2"/>
      <c r="HUA121" s="2"/>
      <c r="HUB121" s="2"/>
      <c r="HUC121" s="2"/>
      <c r="HUD121" s="2"/>
      <c r="HUE121" s="2"/>
      <c r="HUF121" s="2"/>
      <c r="HUG121" s="2"/>
      <c r="HUH121" s="2"/>
      <c r="HUI121" s="2"/>
      <c r="HUJ121" s="2"/>
      <c r="HUK121" s="2"/>
      <c r="HUL121" s="2"/>
      <c r="HUM121" s="2"/>
      <c r="HUN121" s="2"/>
      <c r="HUO121" s="2"/>
      <c r="HUP121" s="2"/>
      <c r="HUQ121" s="2"/>
      <c r="HUR121" s="2"/>
      <c r="HUS121" s="2"/>
      <c r="HUT121" s="2"/>
      <c r="HUU121" s="2"/>
      <c r="HUV121" s="2"/>
      <c r="HUW121" s="2"/>
      <c r="HUX121" s="2"/>
      <c r="HUY121" s="2"/>
      <c r="HUZ121" s="2"/>
      <c r="HVA121" s="2"/>
      <c r="HVB121" s="2"/>
      <c r="HVC121" s="2"/>
      <c r="HVD121" s="2"/>
      <c r="HVE121" s="2"/>
      <c r="HVF121" s="2"/>
      <c r="HVG121" s="2"/>
      <c r="HVH121" s="2"/>
      <c r="HVI121" s="2"/>
      <c r="HVJ121" s="2"/>
      <c r="HVK121" s="2"/>
      <c r="HVL121" s="2"/>
      <c r="HVM121" s="2"/>
      <c r="HVN121" s="2"/>
      <c r="HVO121" s="2"/>
      <c r="HVP121" s="2"/>
      <c r="HVQ121" s="2"/>
      <c r="HVR121" s="2"/>
      <c r="HVS121" s="2"/>
      <c r="HVT121" s="2"/>
      <c r="HVU121" s="2"/>
      <c r="HVV121" s="2"/>
      <c r="HVW121" s="2"/>
      <c r="HVX121" s="2"/>
      <c r="HVY121" s="2"/>
      <c r="HVZ121" s="2"/>
      <c r="HWA121" s="2"/>
      <c r="HWB121" s="2"/>
      <c r="HWC121" s="2"/>
      <c r="HWD121" s="2"/>
      <c r="HWE121" s="2"/>
      <c r="HWF121" s="2"/>
      <c r="HWG121" s="2"/>
      <c r="HWH121" s="2"/>
      <c r="HWI121" s="2"/>
      <c r="HWJ121" s="2"/>
      <c r="HWK121" s="2"/>
      <c r="HWL121" s="2"/>
      <c r="HWM121" s="2"/>
      <c r="HWN121" s="2"/>
      <c r="HWO121" s="2"/>
      <c r="HWP121" s="2"/>
      <c r="HWQ121" s="2"/>
      <c r="HWR121" s="2"/>
      <c r="HWS121" s="2"/>
      <c r="HWT121" s="2"/>
      <c r="HWU121" s="2"/>
      <c r="HWV121" s="2"/>
      <c r="HWW121" s="2"/>
      <c r="HWX121" s="2"/>
      <c r="HWY121" s="2"/>
      <c r="HWZ121" s="2"/>
      <c r="HXA121" s="2"/>
      <c r="HXB121" s="2"/>
      <c r="HXC121" s="2"/>
      <c r="HXD121" s="2"/>
      <c r="HXE121" s="2"/>
      <c r="HXF121" s="2"/>
      <c r="HXG121" s="2"/>
      <c r="HXH121" s="2"/>
      <c r="HXI121" s="2"/>
      <c r="HXJ121" s="2"/>
      <c r="HXK121" s="2"/>
      <c r="HXL121" s="2"/>
      <c r="HXM121" s="2"/>
      <c r="HXN121" s="2"/>
      <c r="HXO121" s="2"/>
      <c r="HXP121" s="2"/>
      <c r="HXQ121" s="2"/>
      <c r="HXR121" s="2"/>
      <c r="HXS121" s="2"/>
      <c r="HXT121" s="2"/>
      <c r="HXU121" s="2"/>
      <c r="HXV121" s="2"/>
      <c r="HXW121" s="2"/>
      <c r="HXX121" s="2"/>
      <c r="HXY121" s="2"/>
      <c r="HXZ121" s="2"/>
      <c r="HYA121" s="2"/>
      <c r="HYB121" s="2"/>
      <c r="HYC121" s="2"/>
      <c r="HYD121" s="2"/>
      <c r="HYE121" s="2"/>
      <c r="HYF121" s="2"/>
      <c r="HYG121" s="2"/>
      <c r="HYH121" s="2"/>
      <c r="HYI121" s="2"/>
      <c r="HYJ121" s="2"/>
      <c r="HYK121" s="2"/>
      <c r="HYL121" s="2"/>
      <c r="HYM121" s="2"/>
      <c r="HYN121" s="2"/>
      <c r="HYO121" s="2"/>
      <c r="HYP121" s="2"/>
      <c r="HYQ121" s="2"/>
      <c r="HYR121" s="2"/>
      <c r="HYS121" s="2"/>
      <c r="HYT121" s="2"/>
      <c r="HYU121" s="2"/>
      <c r="HYV121" s="2"/>
      <c r="HYW121" s="2"/>
      <c r="HYX121" s="2"/>
      <c r="HYY121" s="2"/>
      <c r="HYZ121" s="2"/>
      <c r="HZA121" s="2"/>
      <c r="HZB121" s="2"/>
      <c r="HZC121" s="2"/>
      <c r="HZD121" s="2"/>
      <c r="HZE121" s="2"/>
      <c r="HZF121" s="2"/>
      <c r="HZG121" s="2"/>
      <c r="HZH121" s="2"/>
      <c r="HZI121" s="2"/>
      <c r="HZJ121" s="2"/>
      <c r="HZK121" s="2"/>
      <c r="HZL121" s="2"/>
      <c r="HZM121" s="2"/>
      <c r="HZN121" s="2"/>
      <c r="HZO121" s="2"/>
      <c r="HZP121" s="2"/>
      <c r="HZQ121" s="2"/>
      <c r="HZR121" s="2"/>
      <c r="HZS121" s="2"/>
      <c r="HZT121" s="2"/>
      <c r="HZU121" s="2"/>
      <c r="HZV121" s="2"/>
      <c r="HZW121" s="2"/>
      <c r="HZX121" s="2"/>
      <c r="HZY121" s="2"/>
      <c r="HZZ121" s="2"/>
      <c r="IAA121" s="2"/>
      <c r="IAB121" s="2"/>
      <c r="IAC121" s="2"/>
      <c r="IAD121" s="2"/>
      <c r="IAE121" s="2"/>
      <c r="IAF121" s="2"/>
      <c r="IAG121" s="2"/>
      <c r="IAH121" s="2"/>
      <c r="IAI121" s="2"/>
      <c r="IAJ121" s="2"/>
      <c r="IAK121" s="2"/>
      <c r="IAL121" s="2"/>
      <c r="IAM121" s="2"/>
      <c r="IAN121" s="2"/>
      <c r="IAO121" s="2"/>
      <c r="IAP121" s="2"/>
      <c r="IAQ121" s="2"/>
      <c r="IAR121" s="2"/>
      <c r="IAS121" s="2"/>
      <c r="IAT121" s="2"/>
      <c r="IAU121" s="2"/>
      <c r="IAV121" s="2"/>
      <c r="IAW121" s="2"/>
      <c r="IAX121" s="2"/>
      <c r="IAY121" s="2"/>
      <c r="IAZ121" s="2"/>
      <c r="IBA121" s="2"/>
      <c r="IBB121" s="2"/>
      <c r="IBC121" s="2"/>
      <c r="IBD121" s="2"/>
      <c r="IBE121" s="2"/>
      <c r="IBF121" s="2"/>
      <c r="IBG121" s="2"/>
      <c r="IBH121" s="2"/>
      <c r="IBI121" s="2"/>
      <c r="IBJ121" s="2"/>
      <c r="IBK121" s="2"/>
      <c r="IBL121" s="2"/>
      <c r="IBM121" s="2"/>
      <c r="IBN121" s="2"/>
      <c r="IBO121" s="2"/>
      <c r="IBP121" s="2"/>
      <c r="IBQ121" s="2"/>
      <c r="IBR121" s="2"/>
      <c r="IBS121" s="2"/>
      <c r="IBT121" s="2"/>
      <c r="IBU121" s="2"/>
      <c r="IBV121" s="2"/>
      <c r="IBW121" s="2"/>
      <c r="IBX121" s="2"/>
      <c r="IBY121" s="2"/>
      <c r="IBZ121" s="2"/>
      <c r="ICA121" s="2"/>
      <c r="ICB121" s="2"/>
      <c r="ICC121" s="2"/>
      <c r="ICD121" s="2"/>
      <c r="ICE121" s="2"/>
      <c r="ICF121" s="2"/>
      <c r="ICG121" s="2"/>
      <c r="ICH121" s="2"/>
      <c r="ICI121" s="2"/>
      <c r="ICJ121" s="2"/>
      <c r="ICK121" s="2"/>
      <c r="ICL121" s="2"/>
      <c r="ICM121" s="2"/>
      <c r="ICN121" s="2"/>
      <c r="ICO121" s="2"/>
      <c r="ICP121" s="2"/>
      <c r="ICQ121" s="2"/>
      <c r="ICR121" s="2"/>
      <c r="ICS121" s="2"/>
      <c r="ICT121" s="2"/>
      <c r="ICU121" s="2"/>
      <c r="ICV121" s="2"/>
      <c r="ICW121" s="2"/>
      <c r="ICX121" s="2"/>
      <c r="ICY121" s="2"/>
      <c r="ICZ121" s="2"/>
      <c r="IDA121" s="2"/>
      <c r="IDB121" s="2"/>
      <c r="IDC121" s="2"/>
      <c r="IDD121" s="2"/>
      <c r="IDE121" s="2"/>
      <c r="IDF121" s="2"/>
      <c r="IDG121" s="2"/>
      <c r="IDH121" s="2"/>
      <c r="IDI121" s="2"/>
      <c r="IDJ121" s="2"/>
      <c r="IDK121" s="2"/>
      <c r="IDL121" s="2"/>
      <c r="IDM121" s="2"/>
      <c r="IDN121" s="2"/>
      <c r="IDO121" s="2"/>
      <c r="IDP121" s="2"/>
      <c r="IDQ121" s="2"/>
      <c r="IDR121" s="2"/>
      <c r="IDS121" s="2"/>
      <c r="IDT121" s="2"/>
      <c r="IDU121" s="2"/>
      <c r="IDV121" s="2"/>
      <c r="IDW121" s="2"/>
      <c r="IDX121" s="2"/>
      <c r="IDY121" s="2"/>
      <c r="IDZ121" s="2"/>
      <c r="IEA121" s="2"/>
      <c r="IEB121" s="2"/>
      <c r="IEC121" s="2"/>
      <c r="IED121" s="2"/>
      <c r="IEE121" s="2"/>
      <c r="IEF121" s="2"/>
      <c r="IEG121" s="2"/>
      <c r="IEH121" s="2"/>
      <c r="IEI121" s="2"/>
      <c r="IEJ121" s="2"/>
      <c r="IEK121" s="2"/>
      <c r="IEL121" s="2"/>
      <c r="IEM121" s="2"/>
      <c r="IEN121" s="2"/>
      <c r="IEO121" s="2"/>
      <c r="IEP121" s="2"/>
      <c r="IEQ121" s="2"/>
      <c r="IER121" s="2"/>
      <c r="IES121" s="2"/>
      <c r="IET121" s="2"/>
      <c r="IEU121" s="2"/>
      <c r="IEV121" s="2"/>
      <c r="IEW121" s="2"/>
      <c r="IEX121" s="2"/>
      <c r="IEY121" s="2"/>
      <c r="IEZ121" s="2"/>
      <c r="IFA121" s="2"/>
      <c r="IFB121" s="2"/>
      <c r="IFC121" s="2"/>
      <c r="IFD121" s="2"/>
      <c r="IFE121" s="2"/>
      <c r="IFF121" s="2"/>
      <c r="IFG121" s="2"/>
      <c r="IFH121" s="2"/>
      <c r="IFI121" s="2"/>
      <c r="IFJ121" s="2"/>
      <c r="IFK121" s="2"/>
      <c r="IFL121" s="2"/>
      <c r="IFM121" s="2"/>
      <c r="IFN121" s="2"/>
      <c r="IFO121" s="2"/>
      <c r="IFP121" s="2"/>
      <c r="IFQ121" s="2"/>
      <c r="IFR121" s="2"/>
      <c r="IFS121" s="2"/>
      <c r="IFT121" s="2"/>
      <c r="IFU121" s="2"/>
      <c r="IFV121" s="2"/>
      <c r="IFW121" s="2"/>
      <c r="IFX121" s="2"/>
      <c r="IFY121" s="2"/>
      <c r="IFZ121" s="2"/>
      <c r="IGA121" s="2"/>
      <c r="IGB121" s="2"/>
      <c r="IGC121" s="2"/>
      <c r="IGD121" s="2"/>
      <c r="IGE121" s="2"/>
      <c r="IGF121" s="2"/>
      <c r="IGG121" s="2"/>
      <c r="IGH121" s="2"/>
      <c r="IGI121" s="2"/>
      <c r="IGJ121" s="2"/>
      <c r="IGK121" s="2"/>
      <c r="IGL121" s="2"/>
      <c r="IGM121" s="2"/>
      <c r="IGN121" s="2"/>
      <c r="IGO121" s="2"/>
      <c r="IGP121" s="2"/>
      <c r="IGQ121" s="2"/>
      <c r="IGR121" s="2"/>
      <c r="IGS121" s="2"/>
      <c r="IGT121" s="2"/>
      <c r="IGU121" s="2"/>
      <c r="IGV121" s="2"/>
      <c r="IGW121" s="2"/>
      <c r="IGX121" s="2"/>
      <c r="IGY121" s="2"/>
      <c r="IGZ121" s="2"/>
      <c r="IHA121" s="2"/>
      <c r="IHB121" s="2"/>
      <c r="IHC121" s="2"/>
      <c r="IHD121" s="2"/>
      <c r="IHE121" s="2"/>
      <c r="IHF121" s="2"/>
      <c r="IHG121" s="2"/>
      <c r="IHH121" s="2"/>
      <c r="IHI121" s="2"/>
      <c r="IHJ121" s="2"/>
      <c r="IHK121" s="2"/>
      <c r="IHL121" s="2"/>
      <c r="IHM121" s="2"/>
      <c r="IHN121" s="2"/>
      <c r="IHO121" s="2"/>
      <c r="IHP121" s="2"/>
      <c r="IHQ121" s="2"/>
      <c r="IHR121" s="2"/>
      <c r="IHS121" s="2"/>
      <c r="IHT121" s="2"/>
      <c r="IHU121" s="2"/>
      <c r="IHV121" s="2"/>
      <c r="IHW121" s="2"/>
      <c r="IHX121" s="2"/>
      <c r="IHY121" s="2"/>
      <c r="IHZ121" s="2"/>
      <c r="IIA121" s="2"/>
      <c r="IIB121" s="2"/>
      <c r="IIC121" s="2"/>
      <c r="IID121" s="2"/>
      <c r="IIE121" s="2"/>
      <c r="IIF121" s="2"/>
      <c r="IIG121" s="2"/>
      <c r="IIH121" s="2"/>
      <c r="III121" s="2"/>
      <c r="IIJ121" s="2"/>
      <c r="IIK121" s="2"/>
      <c r="IIL121" s="2"/>
      <c r="IIM121" s="2"/>
      <c r="IIN121" s="2"/>
      <c r="IIO121" s="2"/>
      <c r="IIP121" s="2"/>
      <c r="IIQ121" s="2"/>
      <c r="IIR121" s="2"/>
      <c r="IIS121" s="2"/>
      <c r="IIT121" s="2"/>
      <c r="IIU121" s="2"/>
      <c r="IIV121" s="2"/>
      <c r="IIW121" s="2"/>
      <c r="IIX121" s="2"/>
      <c r="IIY121" s="2"/>
      <c r="IIZ121" s="2"/>
      <c r="IJA121" s="2"/>
      <c r="IJB121" s="2"/>
      <c r="IJC121" s="2"/>
      <c r="IJD121" s="2"/>
      <c r="IJE121" s="2"/>
      <c r="IJF121" s="2"/>
      <c r="IJG121" s="2"/>
      <c r="IJH121" s="2"/>
      <c r="IJI121" s="2"/>
      <c r="IJJ121" s="2"/>
      <c r="IJK121" s="2"/>
      <c r="IJL121" s="2"/>
      <c r="IJM121" s="2"/>
      <c r="IJN121" s="2"/>
      <c r="IJO121" s="2"/>
      <c r="IJP121" s="2"/>
      <c r="IJQ121" s="2"/>
      <c r="IJR121" s="2"/>
      <c r="IJS121" s="2"/>
      <c r="IJT121" s="2"/>
      <c r="IJU121" s="2"/>
      <c r="IJV121" s="2"/>
      <c r="IJW121" s="2"/>
      <c r="IJX121" s="2"/>
      <c r="IJY121" s="2"/>
      <c r="IJZ121" s="2"/>
      <c r="IKA121" s="2"/>
      <c r="IKB121" s="2"/>
      <c r="IKC121" s="2"/>
      <c r="IKD121" s="2"/>
      <c r="IKE121" s="2"/>
      <c r="IKF121" s="2"/>
      <c r="IKG121" s="2"/>
      <c r="IKH121" s="2"/>
      <c r="IKI121" s="2"/>
      <c r="IKJ121" s="2"/>
      <c r="IKK121" s="2"/>
      <c r="IKL121" s="2"/>
      <c r="IKM121" s="2"/>
      <c r="IKN121" s="2"/>
      <c r="IKO121" s="2"/>
      <c r="IKP121" s="2"/>
      <c r="IKQ121" s="2"/>
      <c r="IKR121" s="2"/>
      <c r="IKS121" s="2"/>
      <c r="IKT121" s="2"/>
      <c r="IKU121" s="2"/>
      <c r="IKV121" s="2"/>
      <c r="IKW121" s="2"/>
      <c r="IKX121" s="2"/>
      <c r="IKY121" s="2"/>
      <c r="IKZ121" s="2"/>
      <c r="ILA121" s="2"/>
      <c r="ILB121" s="2"/>
      <c r="ILC121" s="2"/>
      <c r="ILD121" s="2"/>
      <c r="ILE121" s="2"/>
      <c r="ILF121" s="2"/>
      <c r="ILG121" s="2"/>
      <c r="ILH121" s="2"/>
      <c r="ILI121" s="2"/>
      <c r="ILJ121" s="2"/>
      <c r="ILK121" s="2"/>
      <c r="ILL121" s="2"/>
      <c r="ILM121" s="2"/>
      <c r="ILN121" s="2"/>
      <c r="ILO121" s="2"/>
      <c r="ILP121" s="2"/>
      <c r="ILQ121" s="2"/>
      <c r="ILR121" s="2"/>
      <c r="ILS121" s="2"/>
      <c r="ILT121" s="2"/>
      <c r="ILU121" s="2"/>
      <c r="ILV121" s="2"/>
      <c r="ILW121" s="2"/>
      <c r="ILX121" s="2"/>
      <c r="ILY121" s="2"/>
      <c r="ILZ121" s="2"/>
      <c r="IMA121" s="2"/>
      <c r="IMB121" s="2"/>
      <c r="IMC121" s="2"/>
      <c r="IMD121" s="2"/>
      <c r="IME121" s="2"/>
      <c r="IMF121" s="2"/>
      <c r="IMG121" s="2"/>
      <c r="IMH121" s="2"/>
      <c r="IMI121" s="2"/>
      <c r="IMJ121" s="2"/>
      <c r="IMK121" s="2"/>
      <c r="IML121" s="2"/>
      <c r="IMM121" s="2"/>
      <c r="IMN121" s="2"/>
      <c r="IMO121" s="2"/>
      <c r="IMP121" s="2"/>
      <c r="IMQ121" s="2"/>
      <c r="IMR121" s="2"/>
      <c r="IMS121" s="2"/>
      <c r="IMT121" s="2"/>
      <c r="IMU121" s="2"/>
      <c r="IMV121" s="2"/>
      <c r="IMW121" s="2"/>
      <c r="IMX121" s="2"/>
      <c r="IMY121" s="2"/>
      <c r="IMZ121" s="2"/>
      <c r="INA121" s="2"/>
      <c r="INB121" s="2"/>
      <c r="INC121" s="2"/>
      <c r="IND121" s="2"/>
      <c r="INE121" s="2"/>
      <c r="INF121" s="2"/>
      <c r="ING121" s="2"/>
      <c r="INH121" s="2"/>
      <c r="INI121" s="2"/>
      <c r="INJ121" s="2"/>
      <c r="INK121" s="2"/>
      <c r="INL121" s="2"/>
      <c r="INM121" s="2"/>
      <c r="INN121" s="2"/>
      <c r="INO121" s="2"/>
      <c r="INP121" s="2"/>
      <c r="INQ121" s="2"/>
      <c r="INR121" s="2"/>
      <c r="INS121" s="2"/>
      <c r="INT121" s="2"/>
      <c r="INU121" s="2"/>
      <c r="INV121" s="2"/>
      <c r="INW121" s="2"/>
      <c r="INX121" s="2"/>
      <c r="INY121" s="2"/>
      <c r="INZ121" s="2"/>
      <c r="IOA121" s="2"/>
      <c r="IOB121" s="2"/>
      <c r="IOC121" s="2"/>
      <c r="IOD121" s="2"/>
      <c r="IOE121" s="2"/>
      <c r="IOF121" s="2"/>
      <c r="IOG121" s="2"/>
      <c r="IOH121" s="2"/>
      <c r="IOI121" s="2"/>
      <c r="IOJ121" s="2"/>
      <c r="IOK121" s="2"/>
      <c r="IOL121" s="2"/>
      <c r="IOM121" s="2"/>
      <c r="ION121" s="2"/>
      <c r="IOO121" s="2"/>
      <c r="IOP121" s="2"/>
      <c r="IOQ121" s="2"/>
      <c r="IOR121" s="2"/>
      <c r="IOS121" s="2"/>
      <c r="IOT121" s="2"/>
      <c r="IOU121" s="2"/>
      <c r="IOV121" s="2"/>
      <c r="IOW121" s="2"/>
      <c r="IOX121" s="2"/>
      <c r="IOY121" s="2"/>
      <c r="IOZ121" s="2"/>
      <c r="IPA121" s="2"/>
      <c r="IPB121" s="2"/>
      <c r="IPC121" s="2"/>
      <c r="IPD121" s="2"/>
      <c r="IPE121" s="2"/>
      <c r="IPF121" s="2"/>
      <c r="IPG121" s="2"/>
      <c r="IPH121" s="2"/>
      <c r="IPI121" s="2"/>
      <c r="IPJ121" s="2"/>
      <c r="IPK121" s="2"/>
      <c r="IPL121" s="2"/>
      <c r="IPM121" s="2"/>
      <c r="IPN121" s="2"/>
      <c r="IPO121" s="2"/>
      <c r="IPP121" s="2"/>
      <c r="IPQ121" s="2"/>
      <c r="IPR121" s="2"/>
      <c r="IPS121" s="2"/>
      <c r="IPT121" s="2"/>
      <c r="IPU121" s="2"/>
      <c r="IPV121" s="2"/>
      <c r="IPW121" s="2"/>
      <c r="IPX121" s="2"/>
      <c r="IPY121" s="2"/>
      <c r="IPZ121" s="2"/>
      <c r="IQA121" s="2"/>
      <c r="IQB121" s="2"/>
      <c r="IQC121" s="2"/>
      <c r="IQD121" s="2"/>
      <c r="IQE121" s="2"/>
      <c r="IQF121" s="2"/>
      <c r="IQG121" s="2"/>
      <c r="IQH121" s="2"/>
      <c r="IQI121" s="2"/>
      <c r="IQJ121" s="2"/>
      <c r="IQK121" s="2"/>
      <c r="IQL121" s="2"/>
      <c r="IQM121" s="2"/>
      <c r="IQN121" s="2"/>
      <c r="IQO121" s="2"/>
      <c r="IQP121" s="2"/>
      <c r="IQQ121" s="2"/>
      <c r="IQR121" s="2"/>
      <c r="IQS121" s="2"/>
      <c r="IQT121" s="2"/>
      <c r="IQU121" s="2"/>
      <c r="IQV121" s="2"/>
      <c r="IQW121" s="2"/>
      <c r="IQX121" s="2"/>
      <c r="IQY121" s="2"/>
      <c r="IQZ121" s="2"/>
      <c r="IRA121" s="2"/>
      <c r="IRB121" s="2"/>
      <c r="IRC121" s="2"/>
      <c r="IRD121" s="2"/>
      <c r="IRE121" s="2"/>
      <c r="IRF121" s="2"/>
      <c r="IRG121" s="2"/>
      <c r="IRH121" s="2"/>
      <c r="IRI121" s="2"/>
      <c r="IRJ121" s="2"/>
      <c r="IRK121" s="2"/>
      <c r="IRL121" s="2"/>
      <c r="IRM121" s="2"/>
      <c r="IRN121" s="2"/>
      <c r="IRO121" s="2"/>
      <c r="IRP121" s="2"/>
      <c r="IRQ121" s="2"/>
      <c r="IRR121" s="2"/>
      <c r="IRS121" s="2"/>
      <c r="IRT121" s="2"/>
      <c r="IRU121" s="2"/>
      <c r="IRV121" s="2"/>
      <c r="IRW121" s="2"/>
      <c r="IRX121" s="2"/>
      <c r="IRY121" s="2"/>
      <c r="IRZ121" s="2"/>
      <c r="ISA121" s="2"/>
      <c r="ISB121" s="2"/>
      <c r="ISC121" s="2"/>
      <c r="ISD121" s="2"/>
      <c r="ISE121" s="2"/>
      <c r="ISF121" s="2"/>
      <c r="ISG121" s="2"/>
      <c r="ISH121" s="2"/>
      <c r="ISI121" s="2"/>
      <c r="ISJ121" s="2"/>
      <c r="ISK121" s="2"/>
      <c r="ISL121" s="2"/>
      <c r="ISM121" s="2"/>
      <c r="ISN121" s="2"/>
      <c r="ISO121" s="2"/>
      <c r="ISP121" s="2"/>
      <c r="ISQ121" s="2"/>
      <c r="ISR121" s="2"/>
      <c r="ISS121" s="2"/>
      <c r="IST121" s="2"/>
      <c r="ISU121" s="2"/>
      <c r="ISV121" s="2"/>
      <c r="ISW121" s="2"/>
      <c r="ISX121" s="2"/>
      <c r="ISY121" s="2"/>
      <c r="ISZ121" s="2"/>
      <c r="ITA121" s="2"/>
      <c r="ITB121" s="2"/>
      <c r="ITC121" s="2"/>
      <c r="ITD121" s="2"/>
      <c r="ITE121" s="2"/>
      <c r="ITF121" s="2"/>
      <c r="ITG121" s="2"/>
      <c r="ITH121" s="2"/>
      <c r="ITI121" s="2"/>
      <c r="ITJ121" s="2"/>
      <c r="ITK121" s="2"/>
      <c r="ITL121" s="2"/>
      <c r="ITM121" s="2"/>
      <c r="ITN121" s="2"/>
      <c r="ITO121" s="2"/>
      <c r="ITP121" s="2"/>
      <c r="ITQ121" s="2"/>
      <c r="ITR121" s="2"/>
      <c r="ITS121" s="2"/>
      <c r="ITT121" s="2"/>
      <c r="ITU121" s="2"/>
      <c r="ITV121" s="2"/>
      <c r="ITW121" s="2"/>
      <c r="ITX121" s="2"/>
      <c r="ITY121" s="2"/>
      <c r="ITZ121" s="2"/>
      <c r="IUA121" s="2"/>
      <c r="IUB121" s="2"/>
      <c r="IUC121" s="2"/>
      <c r="IUD121" s="2"/>
      <c r="IUE121" s="2"/>
      <c r="IUF121" s="2"/>
      <c r="IUG121" s="2"/>
      <c r="IUH121" s="2"/>
      <c r="IUI121" s="2"/>
      <c r="IUJ121" s="2"/>
      <c r="IUK121" s="2"/>
      <c r="IUL121" s="2"/>
      <c r="IUM121" s="2"/>
      <c r="IUN121" s="2"/>
      <c r="IUO121" s="2"/>
      <c r="IUP121" s="2"/>
      <c r="IUQ121" s="2"/>
      <c r="IUR121" s="2"/>
      <c r="IUS121" s="2"/>
      <c r="IUT121" s="2"/>
      <c r="IUU121" s="2"/>
      <c r="IUV121" s="2"/>
      <c r="IUW121" s="2"/>
      <c r="IUX121" s="2"/>
      <c r="IUY121" s="2"/>
      <c r="IUZ121" s="2"/>
      <c r="IVA121" s="2"/>
      <c r="IVB121" s="2"/>
      <c r="IVC121" s="2"/>
      <c r="IVD121" s="2"/>
      <c r="IVE121" s="2"/>
      <c r="IVF121" s="2"/>
      <c r="IVG121" s="2"/>
      <c r="IVH121" s="2"/>
      <c r="IVI121" s="2"/>
      <c r="IVJ121" s="2"/>
      <c r="IVK121" s="2"/>
      <c r="IVL121" s="2"/>
      <c r="IVM121" s="2"/>
      <c r="IVN121" s="2"/>
      <c r="IVO121" s="2"/>
      <c r="IVP121" s="2"/>
      <c r="IVQ121" s="2"/>
      <c r="IVR121" s="2"/>
      <c r="IVS121" s="2"/>
      <c r="IVT121" s="2"/>
      <c r="IVU121" s="2"/>
      <c r="IVV121" s="2"/>
      <c r="IVW121" s="2"/>
      <c r="IVX121" s="2"/>
      <c r="IVY121" s="2"/>
      <c r="IVZ121" s="2"/>
      <c r="IWA121" s="2"/>
      <c r="IWB121" s="2"/>
      <c r="IWC121" s="2"/>
      <c r="IWD121" s="2"/>
      <c r="IWE121" s="2"/>
      <c r="IWF121" s="2"/>
      <c r="IWG121" s="2"/>
      <c r="IWH121" s="2"/>
      <c r="IWI121" s="2"/>
      <c r="IWJ121" s="2"/>
      <c r="IWK121" s="2"/>
      <c r="IWL121" s="2"/>
      <c r="IWM121" s="2"/>
      <c r="IWN121" s="2"/>
      <c r="IWO121" s="2"/>
      <c r="IWP121" s="2"/>
      <c r="IWQ121" s="2"/>
      <c r="IWR121" s="2"/>
      <c r="IWS121" s="2"/>
      <c r="IWT121" s="2"/>
      <c r="IWU121" s="2"/>
      <c r="IWV121" s="2"/>
      <c r="IWW121" s="2"/>
      <c r="IWX121" s="2"/>
      <c r="IWY121" s="2"/>
      <c r="IWZ121" s="2"/>
      <c r="IXA121" s="2"/>
      <c r="IXB121" s="2"/>
      <c r="IXC121" s="2"/>
      <c r="IXD121" s="2"/>
      <c r="IXE121" s="2"/>
      <c r="IXF121" s="2"/>
      <c r="IXG121" s="2"/>
      <c r="IXH121" s="2"/>
      <c r="IXI121" s="2"/>
      <c r="IXJ121" s="2"/>
      <c r="IXK121" s="2"/>
      <c r="IXL121" s="2"/>
      <c r="IXM121" s="2"/>
      <c r="IXN121" s="2"/>
      <c r="IXO121" s="2"/>
      <c r="IXP121" s="2"/>
      <c r="IXQ121" s="2"/>
      <c r="IXR121" s="2"/>
      <c r="IXS121" s="2"/>
      <c r="IXT121" s="2"/>
      <c r="IXU121" s="2"/>
      <c r="IXV121" s="2"/>
      <c r="IXW121" s="2"/>
      <c r="IXX121" s="2"/>
      <c r="IXY121" s="2"/>
      <c r="IXZ121" s="2"/>
      <c r="IYA121" s="2"/>
      <c r="IYB121" s="2"/>
      <c r="IYC121" s="2"/>
      <c r="IYD121" s="2"/>
      <c r="IYE121" s="2"/>
      <c r="IYF121" s="2"/>
      <c r="IYG121" s="2"/>
      <c r="IYH121" s="2"/>
      <c r="IYI121" s="2"/>
      <c r="IYJ121" s="2"/>
      <c r="IYK121" s="2"/>
      <c r="IYL121" s="2"/>
      <c r="IYM121" s="2"/>
      <c r="IYN121" s="2"/>
      <c r="IYO121" s="2"/>
      <c r="IYP121" s="2"/>
      <c r="IYQ121" s="2"/>
      <c r="IYR121" s="2"/>
      <c r="IYS121" s="2"/>
      <c r="IYT121" s="2"/>
      <c r="IYU121" s="2"/>
      <c r="IYV121" s="2"/>
      <c r="IYW121" s="2"/>
      <c r="IYX121" s="2"/>
      <c r="IYY121" s="2"/>
      <c r="IYZ121" s="2"/>
      <c r="IZA121" s="2"/>
      <c r="IZB121" s="2"/>
      <c r="IZC121" s="2"/>
      <c r="IZD121" s="2"/>
      <c r="IZE121" s="2"/>
      <c r="IZF121" s="2"/>
      <c r="IZG121" s="2"/>
      <c r="IZH121" s="2"/>
      <c r="IZI121" s="2"/>
      <c r="IZJ121" s="2"/>
      <c r="IZK121" s="2"/>
      <c r="IZL121" s="2"/>
      <c r="IZM121" s="2"/>
      <c r="IZN121" s="2"/>
      <c r="IZO121" s="2"/>
      <c r="IZP121" s="2"/>
      <c r="IZQ121" s="2"/>
      <c r="IZR121" s="2"/>
      <c r="IZS121" s="2"/>
      <c r="IZT121" s="2"/>
      <c r="IZU121" s="2"/>
      <c r="IZV121" s="2"/>
      <c r="IZW121" s="2"/>
      <c r="IZX121" s="2"/>
      <c r="IZY121" s="2"/>
      <c r="IZZ121" s="2"/>
      <c r="JAA121" s="2"/>
      <c r="JAB121" s="2"/>
      <c r="JAC121" s="2"/>
      <c r="JAD121" s="2"/>
      <c r="JAE121" s="2"/>
      <c r="JAF121" s="2"/>
      <c r="JAG121" s="2"/>
      <c r="JAH121" s="2"/>
      <c r="JAI121" s="2"/>
      <c r="JAJ121" s="2"/>
      <c r="JAK121" s="2"/>
      <c r="JAL121" s="2"/>
      <c r="JAM121" s="2"/>
      <c r="JAN121" s="2"/>
      <c r="JAO121" s="2"/>
      <c r="JAP121" s="2"/>
      <c r="JAQ121" s="2"/>
      <c r="JAR121" s="2"/>
      <c r="JAS121" s="2"/>
      <c r="JAT121" s="2"/>
      <c r="JAU121" s="2"/>
      <c r="JAV121" s="2"/>
      <c r="JAW121" s="2"/>
      <c r="JAX121" s="2"/>
      <c r="JAY121" s="2"/>
      <c r="JAZ121" s="2"/>
      <c r="JBA121" s="2"/>
      <c r="JBB121" s="2"/>
      <c r="JBC121" s="2"/>
      <c r="JBD121" s="2"/>
      <c r="JBE121" s="2"/>
      <c r="JBF121" s="2"/>
      <c r="JBG121" s="2"/>
      <c r="JBH121" s="2"/>
      <c r="JBI121" s="2"/>
      <c r="JBJ121" s="2"/>
      <c r="JBK121" s="2"/>
      <c r="JBL121" s="2"/>
      <c r="JBM121" s="2"/>
      <c r="JBN121" s="2"/>
      <c r="JBO121" s="2"/>
      <c r="JBP121" s="2"/>
      <c r="JBQ121" s="2"/>
      <c r="JBR121" s="2"/>
      <c r="JBS121" s="2"/>
      <c r="JBT121" s="2"/>
      <c r="JBU121" s="2"/>
      <c r="JBV121" s="2"/>
      <c r="JBW121" s="2"/>
      <c r="JBX121" s="2"/>
      <c r="JBY121" s="2"/>
      <c r="JBZ121" s="2"/>
      <c r="JCA121" s="2"/>
      <c r="JCB121" s="2"/>
      <c r="JCC121" s="2"/>
      <c r="JCD121" s="2"/>
      <c r="JCE121" s="2"/>
      <c r="JCF121" s="2"/>
      <c r="JCG121" s="2"/>
      <c r="JCH121" s="2"/>
      <c r="JCI121" s="2"/>
      <c r="JCJ121" s="2"/>
      <c r="JCK121" s="2"/>
      <c r="JCL121" s="2"/>
      <c r="JCM121" s="2"/>
      <c r="JCN121" s="2"/>
      <c r="JCO121" s="2"/>
      <c r="JCP121" s="2"/>
      <c r="JCQ121" s="2"/>
      <c r="JCR121" s="2"/>
      <c r="JCS121" s="2"/>
      <c r="JCT121" s="2"/>
      <c r="JCU121" s="2"/>
      <c r="JCV121" s="2"/>
      <c r="JCW121" s="2"/>
      <c r="JCX121" s="2"/>
      <c r="JCY121" s="2"/>
      <c r="JCZ121" s="2"/>
      <c r="JDA121" s="2"/>
      <c r="JDB121" s="2"/>
      <c r="JDC121" s="2"/>
      <c r="JDD121" s="2"/>
      <c r="JDE121" s="2"/>
      <c r="JDF121" s="2"/>
      <c r="JDG121" s="2"/>
      <c r="JDH121" s="2"/>
      <c r="JDI121" s="2"/>
      <c r="JDJ121" s="2"/>
      <c r="JDK121" s="2"/>
      <c r="JDL121" s="2"/>
      <c r="JDM121" s="2"/>
      <c r="JDN121" s="2"/>
      <c r="JDO121" s="2"/>
      <c r="JDP121" s="2"/>
      <c r="JDQ121" s="2"/>
      <c r="JDR121" s="2"/>
      <c r="JDS121" s="2"/>
      <c r="JDT121" s="2"/>
      <c r="JDU121" s="2"/>
      <c r="JDV121" s="2"/>
      <c r="JDW121" s="2"/>
      <c r="JDX121" s="2"/>
      <c r="JDY121" s="2"/>
      <c r="JDZ121" s="2"/>
      <c r="JEA121" s="2"/>
      <c r="JEB121" s="2"/>
      <c r="JEC121" s="2"/>
      <c r="JED121" s="2"/>
      <c r="JEE121" s="2"/>
      <c r="JEF121" s="2"/>
      <c r="JEG121" s="2"/>
      <c r="JEH121" s="2"/>
      <c r="JEI121" s="2"/>
      <c r="JEJ121" s="2"/>
      <c r="JEK121" s="2"/>
      <c r="JEL121" s="2"/>
      <c r="JEM121" s="2"/>
      <c r="JEN121" s="2"/>
      <c r="JEO121" s="2"/>
      <c r="JEP121" s="2"/>
      <c r="JEQ121" s="2"/>
      <c r="JER121" s="2"/>
      <c r="JES121" s="2"/>
      <c r="JET121" s="2"/>
      <c r="JEU121" s="2"/>
      <c r="JEV121" s="2"/>
      <c r="JEW121" s="2"/>
      <c r="JEX121" s="2"/>
      <c r="JEY121" s="2"/>
      <c r="JEZ121" s="2"/>
      <c r="JFA121" s="2"/>
      <c r="JFB121" s="2"/>
      <c r="JFC121" s="2"/>
      <c r="JFD121" s="2"/>
      <c r="JFE121" s="2"/>
      <c r="JFF121" s="2"/>
      <c r="JFG121" s="2"/>
      <c r="JFH121" s="2"/>
      <c r="JFI121" s="2"/>
      <c r="JFJ121" s="2"/>
      <c r="JFK121" s="2"/>
      <c r="JFL121" s="2"/>
      <c r="JFM121" s="2"/>
      <c r="JFN121" s="2"/>
      <c r="JFO121" s="2"/>
      <c r="JFP121" s="2"/>
      <c r="JFQ121" s="2"/>
      <c r="JFR121" s="2"/>
      <c r="JFS121" s="2"/>
      <c r="JFT121" s="2"/>
      <c r="JFU121" s="2"/>
      <c r="JFV121" s="2"/>
      <c r="JFW121" s="2"/>
      <c r="JFX121" s="2"/>
      <c r="JFY121" s="2"/>
      <c r="JFZ121" s="2"/>
      <c r="JGA121" s="2"/>
      <c r="JGB121" s="2"/>
      <c r="JGC121" s="2"/>
      <c r="JGD121" s="2"/>
      <c r="JGE121" s="2"/>
      <c r="JGF121" s="2"/>
      <c r="JGG121" s="2"/>
      <c r="JGH121" s="2"/>
      <c r="JGI121" s="2"/>
      <c r="JGJ121" s="2"/>
      <c r="JGK121" s="2"/>
      <c r="JGL121" s="2"/>
      <c r="JGM121" s="2"/>
      <c r="JGN121" s="2"/>
      <c r="JGO121" s="2"/>
      <c r="JGP121" s="2"/>
      <c r="JGQ121" s="2"/>
      <c r="JGR121" s="2"/>
      <c r="JGS121" s="2"/>
      <c r="JGT121" s="2"/>
      <c r="JGU121" s="2"/>
      <c r="JGV121" s="2"/>
      <c r="JGW121" s="2"/>
      <c r="JGX121" s="2"/>
      <c r="JGY121" s="2"/>
      <c r="JGZ121" s="2"/>
      <c r="JHA121" s="2"/>
      <c r="JHB121" s="2"/>
      <c r="JHC121" s="2"/>
      <c r="JHD121" s="2"/>
      <c r="JHE121" s="2"/>
      <c r="JHF121" s="2"/>
      <c r="JHG121" s="2"/>
      <c r="JHH121" s="2"/>
      <c r="JHI121" s="2"/>
      <c r="JHJ121" s="2"/>
      <c r="JHK121" s="2"/>
      <c r="JHL121" s="2"/>
      <c r="JHM121" s="2"/>
      <c r="JHN121" s="2"/>
      <c r="JHO121" s="2"/>
      <c r="JHP121" s="2"/>
      <c r="JHQ121" s="2"/>
      <c r="JHR121" s="2"/>
      <c r="JHS121" s="2"/>
      <c r="JHT121" s="2"/>
      <c r="JHU121" s="2"/>
      <c r="JHV121" s="2"/>
      <c r="JHW121" s="2"/>
      <c r="JHX121" s="2"/>
      <c r="JHY121" s="2"/>
      <c r="JHZ121" s="2"/>
      <c r="JIA121" s="2"/>
      <c r="JIB121" s="2"/>
      <c r="JIC121" s="2"/>
      <c r="JID121" s="2"/>
      <c r="JIE121" s="2"/>
      <c r="JIF121" s="2"/>
      <c r="JIG121" s="2"/>
      <c r="JIH121" s="2"/>
      <c r="JII121" s="2"/>
      <c r="JIJ121" s="2"/>
      <c r="JIK121" s="2"/>
      <c r="JIL121" s="2"/>
      <c r="JIM121" s="2"/>
      <c r="JIN121" s="2"/>
      <c r="JIO121" s="2"/>
      <c r="JIP121" s="2"/>
      <c r="JIQ121" s="2"/>
      <c r="JIR121" s="2"/>
      <c r="JIS121" s="2"/>
      <c r="JIT121" s="2"/>
      <c r="JIU121" s="2"/>
      <c r="JIV121" s="2"/>
      <c r="JIW121" s="2"/>
      <c r="JIX121" s="2"/>
      <c r="JIY121" s="2"/>
      <c r="JIZ121" s="2"/>
      <c r="JJA121" s="2"/>
      <c r="JJB121" s="2"/>
      <c r="JJC121" s="2"/>
      <c r="JJD121" s="2"/>
      <c r="JJE121" s="2"/>
      <c r="JJF121" s="2"/>
      <c r="JJG121" s="2"/>
      <c r="JJH121" s="2"/>
      <c r="JJI121" s="2"/>
      <c r="JJJ121" s="2"/>
      <c r="JJK121" s="2"/>
      <c r="JJL121" s="2"/>
      <c r="JJM121" s="2"/>
      <c r="JJN121" s="2"/>
      <c r="JJO121" s="2"/>
      <c r="JJP121" s="2"/>
      <c r="JJQ121" s="2"/>
      <c r="JJR121" s="2"/>
      <c r="JJS121" s="2"/>
      <c r="JJT121" s="2"/>
      <c r="JJU121" s="2"/>
      <c r="JJV121" s="2"/>
      <c r="JJW121" s="2"/>
      <c r="JJX121" s="2"/>
      <c r="JJY121" s="2"/>
      <c r="JJZ121" s="2"/>
      <c r="JKA121" s="2"/>
      <c r="JKB121" s="2"/>
      <c r="JKC121" s="2"/>
      <c r="JKD121" s="2"/>
      <c r="JKE121" s="2"/>
      <c r="JKF121" s="2"/>
      <c r="JKG121" s="2"/>
      <c r="JKH121" s="2"/>
      <c r="JKI121" s="2"/>
      <c r="JKJ121" s="2"/>
      <c r="JKK121" s="2"/>
      <c r="JKL121" s="2"/>
      <c r="JKM121" s="2"/>
      <c r="JKN121" s="2"/>
      <c r="JKO121" s="2"/>
      <c r="JKP121" s="2"/>
      <c r="JKQ121" s="2"/>
      <c r="JKR121" s="2"/>
      <c r="JKS121" s="2"/>
      <c r="JKT121" s="2"/>
      <c r="JKU121" s="2"/>
      <c r="JKV121" s="2"/>
      <c r="JKW121" s="2"/>
      <c r="JKX121" s="2"/>
      <c r="JKY121" s="2"/>
      <c r="JKZ121" s="2"/>
      <c r="JLA121" s="2"/>
      <c r="JLB121" s="2"/>
      <c r="JLC121" s="2"/>
      <c r="JLD121" s="2"/>
      <c r="JLE121" s="2"/>
      <c r="JLF121" s="2"/>
      <c r="JLG121" s="2"/>
      <c r="JLH121" s="2"/>
      <c r="JLI121" s="2"/>
      <c r="JLJ121" s="2"/>
      <c r="JLK121" s="2"/>
      <c r="JLL121" s="2"/>
      <c r="JLM121" s="2"/>
      <c r="JLN121" s="2"/>
      <c r="JLO121" s="2"/>
      <c r="JLP121" s="2"/>
      <c r="JLQ121" s="2"/>
      <c r="JLR121" s="2"/>
      <c r="JLS121" s="2"/>
      <c r="JLT121" s="2"/>
      <c r="JLU121" s="2"/>
      <c r="JLV121" s="2"/>
      <c r="JLW121" s="2"/>
      <c r="JLX121" s="2"/>
      <c r="JLY121" s="2"/>
      <c r="JLZ121" s="2"/>
      <c r="JMA121" s="2"/>
      <c r="JMB121" s="2"/>
      <c r="JMC121" s="2"/>
      <c r="JMD121" s="2"/>
      <c r="JME121" s="2"/>
      <c r="JMF121" s="2"/>
      <c r="JMG121" s="2"/>
      <c r="JMH121" s="2"/>
      <c r="JMI121" s="2"/>
      <c r="JMJ121" s="2"/>
      <c r="JMK121" s="2"/>
      <c r="JML121" s="2"/>
      <c r="JMM121" s="2"/>
      <c r="JMN121" s="2"/>
      <c r="JMO121" s="2"/>
      <c r="JMP121" s="2"/>
      <c r="JMQ121" s="2"/>
      <c r="JMR121" s="2"/>
      <c r="JMS121" s="2"/>
      <c r="JMT121" s="2"/>
      <c r="JMU121" s="2"/>
      <c r="JMV121" s="2"/>
      <c r="JMW121" s="2"/>
      <c r="JMX121" s="2"/>
      <c r="JMY121" s="2"/>
      <c r="JMZ121" s="2"/>
      <c r="JNA121" s="2"/>
      <c r="JNB121" s="2"/>
      <c r="JNC121" s="2"/>
      <c r="JND121" s="2"/>
      <c r="JNE121" s="2"/>
      <c r="JNF121" s="2"/>
      <c r="JNG121" s="2"/>
      <c r="JNH121" s="2"/>
      <c r="JNI121" s="2"/>
      <c r="JNJ121" s="2"/>
      <c r="JNK121" s="2"/>
      <c r="JNL121" s="2"/>
      <c r="JNM121" s="2"/>
      <c r="JNN121" s="2"/>
      <c r="JNO121" s="2"/>
      <c r="JNP121" s="2"/>
      <c r="JNQ121" s="2"/>
      <c r="JNR121" s="2"/>
      <c r="JNS121" s="2"/>
      <c r="JNT121" s="2"/>
      <c r="JNU121" s="2"/>
      <c r="JNV121" s="2"/>
      <c r="JNW121" s="2"/>
      <c r="JNX121" s="2"/>
      <c r="JNY121" s="2"/>
      <c r="JNZ121" s="2"/>
      <c r="JOA121" s="2"/>
      <c r="JOB121" s="2"/>
      <c r="JOC121" s="2"/>
      <c r="JOD121" s="2"/>
      <c r="JOE121" s="2"/>
      <c r="JOF121" s="2"/>
      <c r="JOG121" s="2"/>
      <c r="JOH121" s="2"/>
      <c r="JOI121" s="2"/>
      <c r="JOJ121" s="2"/>
      <c r="JOK121" s="2"/>
      <c r="JOL121" s="2"/>
      <c r="JOM121" s="2"/>
      <c r="JON121" s="2"/>
      <c r="JOO121" s="2"/>
      <c r="JOP121" s="2"/>
      <c r="JOQ121" s="2"/>
      <c r="JOR121" s="2"/>
      <c r="JOS121" s="2"/>
      <c r="JOT121" s="2"/>
      <c r="JOU121" s="2"/>
      <c r="JOV121" s="2"/>
      <c r="JOW121" s="2"/>
      <c r="JOX121" s="2"/>
      <c r="JOY121" s="2"/>
      <c r="JOZ121" s="2"/>
      <c r="JPA121" s="2"/>
      <c r="JPB121" s="2"/>
      <c r="JPC121" s="2"/>
      <c r="JPD121" s="2"/>
      <c r="JPE121" s="2"/>
      <c r="JPF121" s="2"/>
      <c r="JPG121" s="2"/>
      <c r="JPH121" s="2"/>
      <c r="JPI121" s="2"/>
      <c r="JPJ121" s="2"/>
      <c r="JPK121" s="2"/>
      <c r="JPL121" s="2"/>
      <c r="JPM121" s="2"/>
      <c r="JPN121" s="2"/>
      <c r="JPO121" s="2"/>
      <c r="JPP121" s="2"/>
      <c r="JPQ121" s="2"/>
      <c r="JPR121" s="2"/>
      <c r="JPS121" s="2"/>
      <c r="JPT121" s="2"/>
      <c r="JPU121" s="2"/>
      <c r="JPV121" s="2"/>
      <c r="JPW121" s="2"/>
      <c r="JPX121" s="2"/>
      <c r="JPY121" s="2"/>
      <c r="JPZ121" s="2"/>
      <c r="JQA121" s="2"/>
      <c r="JQB121" s="2"/>
      <c r="JQC121" s="2"/>
      <c r="JQD121" s="2"/>
      <c r="JQE121" s="2"/>
      <c r="JQF121" s="2"/>
      <c r="JQG121" s="2"/>
      <c r="JQH121" s="2"/>
      <c r="JQI121" s="2"/>
      <c r="JQJ121" s="2"/>
      <c r="JQK121" s="2"/>
      <c r="JQL121" s="2"/>
      <c r="JQM121" s="2"/>
      <c r="JQN121" s="2"/>
      <c r="JQO121" s="2"/>
      <c r="JQP121" s="2"/>
      <c r="JQQ121" s="2"/>
      <c r="JQR121" s="2"/>
      <c r="JQS121" s="2"/>
      <c r="JQT121" s="2"/>
      <c r="JQU121" s="2"/>
      <c r="JQV121" s="2"/>
      <c r="JQW121" s="2"/>
      <c r="JQX121" s="2"/>
      <c r="JQY121" s="2"/>
      <c r="JQZ121" s="2"/>
      <c r="JRA121" s="2"/>
      <c r="JRB121" s="2"/>
      <c r="JRC121" s="2"/>
      <c r="JRD121" s="2"/>
      <c r="JRE121" s="2"/>
      <c r="JRF121" s="2"/>
      <c r="JRG121" s="2"/>
      <c r="JRH121" s="2"/>
      <c r="JRI121" s="2"/>
      <c r="JRJ121" s="2"/>
      <c r="JRK121" s="2"/>
      <c r="JRL121" s="2"/>
      <c r="JRM121" s="2"/>
      <c r="JRN121" s="2"/>
      <c r="JRO121" s="2"/>
      <c r="JRP121" s="2"/>
      <c r="JRQ121" s="2"/>
      <c r="JRR121" s="2"/>
      <c r="JRS121" s="2"/>
      <c r="JRT121" s="2"/>
      <c r="JRU121" s="2"/>
      <c r="JRV121" s="2"/>
      <c r="JRW121" s="2"/>
      <c r="JRX121" s="2"/>
      <c r="JRY121" s="2"/>
      <c r="JRZ121" s="2"/>
      <c r="JSA121" s="2"/>
      <c r="JSB121" s="2"/>
      <c r="JSC121" s="2"/>
      <c r="JSD121" s="2"/>
      <c r="JSE121" s="2"/>
      <c r="JSF121" s="2"/>
      <c r="JSG121" s="2"/>
      <c r="JSH121" s="2"/>
      <c r="JSI121" s="2"/>
      <c r="JSJ121" s="2"/>
      <c r="JSK121" s="2"/>
      <c r="JSL121" s="2"/>
      <c r="JSM121" s="2"/>
      <c r="JSN121" s="2"/>
      <c r="JSO121" s="2"/>
      <c r="JSP121" s="2"/>
      <c r="JSQ121" s="2"/>
      <c r="JSR121" s="2"/>
      <c r="JSS121" s="2"/>
      <c r="JST121" s="2"/>
      <c r="JSU121" s="2"/>
      <c r="JSV121" s="2"/>
      <c r="JSW121" s="2"/>
      <c r="JSX121" s="2"/>
      <c r="JSY121" s="2"/>
      <c r="JSZ121" s="2"/>
      <c r="JTA121" s="2"/>
      <c r="JTB121" s="2"/>
      <c r="JTC121" s="2"/>
      <c r="JTD121" s="2"/>
      <c r="JTE121" s="2"/>
      <c r="JTF121" s="2"/>
      <c r="JTG121" s="2"/>
      <c r="JTH121" s="2"/>
      <c r="JTI121" s="2"/>
      <c r="JTJ121" s="2"/>
      <c r="JTK121" s="2"/>
      <c r="JTL121" s="2"/>
      <c r="JTM121" s="2"/>
      <c r="JTN121" s="2"/>
      <c r="JTO121" s="2"/>
      <c r="JTP121" s="2"/>
      <c r="JTQ121" s="2"/>
      <c r="JTR121" s="2"/>
      <c r="JTS121" s="2"/>
      <c r="JTT121" s="2"/>
      <c r="JTU121" s="2"/>
      <c r="JTV121" s="2"/>
      <c r="JTW121" s="2"/>
      <c r="JTX121" s="2"/>
      <c r="JTY121" s="2"/>
      <c r="JTZ121" s="2"/>
      <c r="JUA121" s="2"/>
      <c r="JUB121" s="2"/>
      <c r="JUC121" s="2"/>
      <c r="JUD121" s="2"/>
      <c r="JUE121" s="2"/>
      <c r="JUF121" s="2"/>
      <c r="JUG121" s="2"/>
      <c r="JUH121" s="2"/>
      <c r="JUI121" s="2"/>
      <c r="JUJ121" s="2"/>
      <c r="JUK121" s="2"/>
      <c r="JUL121" s="2"/>
      <c r="JUM121" s="2"/>
      <c r="JUN121" s="2"/>
      <c r="JUO121" s="2"/>
      <c r="JUP121" s="2"/>
      <c r="JUQ121" s="2"/>
      <c r="JUR121" s="2"/>
      <c r="JUS121" s="2"/>
      <c r="JUT121" s="2"/>
      <c r="JUU121" s="2"/>
      <c r="JUV121" s="2"/>
      <c r="JUW121" s="2"/>
      <c r="JUX121" s="2"/>
      <c r="JUY121" s="2"/>
      <c r="JUZ121" s="2"/>
      <c r="JVA121" s="2"/>
      <c r="JVB121" s="2"/>
      <c r="JVC121" s="2"/>
      <c r="JVD121" s="2"/>
      <c r="JVE121" s="2"/>
      <c r="JVF121" s="2"/>
      <c r="JVG121" s="2"/>
      <c r="JVH121" s="2"/>
      <c r="JVI121" s="2"/>
      <c r="JVJ121" s="2"/>
      <c r="JVK121" s="2"/>
      <c r="JVL121" s="2"/>
      <c r="JVM121" s="2"/>
      <c r="JVN121" s="2"/>
      <c r="JVO121" s="2"/>
      <c r="JVP121" s="2"/>
      <c r="JVQ121" s="2"/>
      <c r="JVR121" s="2"/>
      <c r="JVS121" s="2"/>
      <c r="JVT121" s="2"/>
      <c r="JVU121" s="2"/>
      <c r="JVV121" s="2"/>
      <c r="JVW121" s="2"/>
      <c r="JVX121" s="2"/>
      <c r="JVY121" s="2"/>
      <c r="JVZ121" s="2"/>
      <c r="JWA121" s="2"/>
      <c r="JWB121" s="2"/>
      <c r="JWC121" s="2"/>
      <c r="JWD121" s="2"/>
      <c r="JWE121" s="2"/>
      <c r="JWF121" s="2"/>
      <c r="JWG121" s="2"/>
      <c r="JWH121" s="2"/>
      <c r="JWI121" s="2"/>
      <c r="JWJ121" s="2"/>
      <c r="JWK121" s="2"/>
      <c r="JWL121" s="2"/>
      <c r="JWM121" s="2"/>
      <c r="JWN121" s="2"/>
      <c r="JWO121" s="2"/>
      <c r="JWP121" s="2"/>
      <c r="JWQ121" s="2"/>
      <c r="JWR121" s="2"/>
      <c r="JWS121" s="2"/>
      <c r="JWT121" s="2"/>
      <c r="JWU121" s="2"/>
      <c r="JWV121" s="2"/>
      <c r="JWW121" s="2"/>
      <c r="JWX121" s="2"/>
      <c r="JWY121" s="2"/>
      <c r="JWZ121" s="2"/>
      <c r="JXA121" s="2"/>
      <c r="JXB121" s="2"/>
      <c r="JXC121" s="2"/>
      <c r="JXD121" s="2"/>
      <c r="JXE121" s="2"/>
      <c r="JXF121" s="2"/>
      <c r="JXG121" s="2"/>
      <c r="JXH121" s="2"/>
      <c r="JXI121" s="2"/>
      <c r="JXJ121" s="2"/>
      <c r="JXK121" s="2"/>
      <c r="JXL121" s="2"/>
      <c r="JXM121" s="2"/>
      <c r="JXN121" s="2"/>
      <c r="JXO121" s="2"/>
      <c r="JXP121" s="2"/>
      <c r="JXQ121" s="2"/>
      <c r="JXR121" s="2"/>
      <c r="JXS121" s="2"/>
      <c r="JXT121" s="2"/>
      <c r="JXU121" s="2"/>
      <c r="JXV121" s="2"/>
      <c r="JXW121" s="2"/>
      <c r="JXX121" s="2"/>
      <c r="JXY121" s="2"/>
      <c r="JXZ121" s="2"/>
      <c r="JYA121" s="2"/>
      <c r="JYB121" s="2"/>
      <c r="JYC121" s="2"/>
      <c r="JYD121" s="2"/>
      <c r="JYE121" s="2"/>
      <c r="JYF121" s="2"/>
      <c r="JYG121" s="2"/>
      <c r="JYH121" s="2"/>
      <c r="JYI121" s="2"/>
      <c r="JYJ121" s="2"/>
      <c r="JYK121" s="2"/>
      <c r="JYL121" s="2"/>
      <c r="JYM121" s="2"/>
      <c r="JYN121" s="2"/>
      <c r="JYO121" s="2"/>
      <c r="JYP121" s="2"/>
      <c r="JYQ121" s="2"/>
      <c r="JYR121" s="2"/>
      <c r="JYS121" s="2"/>
      <c r="JYT121" s="2"/>
      <c r="JYU121" s="2"/>
      <c r="JYV121" s="2"/>
      <c r="JYW121" s="2"/>
      <c r="JYX121" s="2"/>
      <c r="JYY121" s="2"/>
      <c r="JYZ121" s="2"/>
      <c r="JZA121" s="2"/>
      <c r="JZB121" s="2"/>
      <c r="JZC121" s="2"/>
      <c r="JZD121" s="2"/>
      <c r="JZE121" s="2"/>
      <c r="JZF121" s="2"/>
      <c r="JZG121" s="2"/>
      <c r="JZH121" s="2"/>
      <c r="JZI121" s="2"/>
      <c r="JZJ121" s="2"/>
      <c r="JZK121" s="2"/>
      <c r="JZL121" s="2"/>
      <c r="JZM121" s="2"/>
      <c r="JZN121" s="2"/>
      <c r="JZO121" s="2"/>
      <c r="JZP121" s="2"/>
      <c r="JZQ121" s="2"/>
      <c r="JZR121" s="2"/>
      <c r="JZS121" s="2"/>
      <c r="JZT121" s="2"/>
      <c r="JZU121" s="2"/>
      <c r="JZV121" s="2"/>
      <c r="JZW121" s="2"/>
      <c r="JZX121" s="2"/>
      <c r="JZY121" s="2"/>
      <c r="JZZ121" s="2"/>
      <c r="KAA121" s="2"/>
      <c r="KAB121" s="2"/>
      <c r="KAC121" s="2"/>
      <c r="KAD121" s="2"/>
      <c r="KAE121" s="2"/>
      <c r="KAF121" s="2"/>
      <c r="KAG121" s="2"/>
      <c r="KAH121" s="2"/>
      <c r="KAI121" s="2"/>
      <c r="KAJ121" s="2"/>
      <c r="KAK121" s="2"/>
      <c r="KAL121" s="2"/>
      <c r="KAM121" s="2"/>
      <c r="KAN121" s="2"/>
      <c r="KAO121" s="2"/>
      <c r="KAP121" s="2"/>
      <c r="KAQ121" s="2"/>
      <c r="KAR121" s="2"/>
      <c r="KAS121" s="2"/>
      <c r="KAT121" s="2"/>
      <c r="KAU121" s="2"/>
      <c r="KAV121" s="2"/>
      <c r="KAW121" s="2"/>
      <c r="KAX121" s="2"/>
      <c r="KAY121" s="2"/>
      <c r="KAZ121" s="2"/>
      <c r="KBA121" s="2"/>
      <c r="KBB121" s="2"/>
      <c r="KBC121" s="2"/>
      <c r="KBD121" s="2"/>
      <c r="KBE121" s="2"/>
      <c r="KBF121" s="2"/>
      <c r="KBG121" s="2"/>
      <c r="KBH121" s="2"/>
      <c r="KBI121" s="2"/>
      <c r="KBJ121" s="2"/>
      <c r="KBK121" s="2"/>
      <c r="KBL121" s="2"/>
      <c r="KBM121" s="2"/>
      <c r="KBN121" s="2"/>
      <c r="KBO121" s="2"/>
      <c r="KBP121" s="2"/>
      <c r="KBQ121" s="2"/>
      <c r="KBR121" s="2"/>
      <c r="KBS121" s="2"/>
      <c r="KBT121" s="2"/>
      <c r="KBU121" s="2"/>
      <c r="KBV121" s="2"/>
      <c r="KBW121" s="2"/>
      <c r="KBX121" s="2"/>
      <c r="KBY121" s="2"/>
      <c r="KBZ121" s="2"/>
      <c r="KCA121" s="2"/>
      <c r="KCB121" s="2"/>
      <c r="KCC121" s="2"/>
      <c r="KCD121" s="2"/>
      <c r="KCE121" s="2"/>
      <c r="KCF121" s="2"/>
      <c r="KCG121" s="2"/>
      <c r="KCH121" s="2"/>
      <c r="KCI121" s="2"/>
      <c r="KCJ121" s="2"/>
      <c r="KCK121" s="2"/>
      <c r="KCL121" s="2"/>
      <c r="KCM121" s="2"/>
      <c r="KCN121" s="2"/>
      <c r="KCO121" s="2"/>
      <c r="KCP121" s="2"/>
      <c r="KCQ121" s="2"/>
      <c r="KCR121" s="2"/>
      <c r="KCS121" s="2"/>
      <c r="KCT121" s="2"/>
      <c r="KCU121" s="2"/>
      <c r="KCV121" s="2"/>
      <c r="KCW121" s="2"/>
      <c r="KCX121" s="2"/>
      <c r="KCY121" s="2"/>
      <c r="KCZ121" s="2"/>
      <c r="KDA121" s="2"/>
      <c r="KDB121" s="2"/>
      <c r="KDC121" s="2"/>
      <c r="KDD121" s="2"/>
      <c r="KDE121" s="2"/>
      <c r="KDF121" s="2"/>
      <c r="KDG121" s="2"/>
      <c r="KDH121" s="2"/>
      <c r="KDI121" s="2"/>
      <c r="KDJ121" s="2"/>
      <c r="KDK121" s="2"/>
      <c r="KDL121" s="2"/>
      <c r="KDM121" s="2"/>
      <c r="KDN121" s="2"/>
      <c r="KDO121" s="2"/>
      <c r="KDP121" s="2"/>
      <c r="KDQ121" s="2"/>
      <c r="KDR121" s="2"/>
      <c r="KDS121" s="2"/>
      <c r="KDT121" s="2"/>
      <c r="KDU121" s="2"/>
      <c r="KDV121" s="2"/>
      <c r="KDW121" s="2"/>
      <c r="KDX121" s="2"/>
      <c r="KDY121" s="2"/>
      <c r="KDZ121" s="2"/>
      <c r="KEA121" s="2"/>
      <c r="KEB121" s="2"/>
      <c r="KEC121" s="2"/>
      <c r="KED121" s="2"/>
      <c r="KEE121" s="2"/>
      <c r="KEF121" s="2"/>
      <c r="KEG121" s="2"/>
      <c r="KEH121" s="2"/>
      <c r="KEI121" s="2"/>
      <c r="KEJ121" s="2"/>
      <c r="KEK121" s="2"/>
      <c r="KEL121" s="2"/>
      <c r="KEM121" s="2"/>
      <c r="KEN121" s="2"/>
      <c r="KEO121" s="2"/>
      <c r="KEP121" s="2"/>
      <c r="KEQ121" s="2"/>
      <c r="KER121" s="2"/>
      <c r="KES121" s="2"/>
      <c r="KET121" s="2"/>
      <c r="KEU121" s="2"/>
      <c r="KEV121" s="2"/>
      <c r="KEW121" s="2"/>
      <c r="KEX121" s="2"/>
      <c r="KEY121" s="2"/>
      <c r="KEZ121" s="2"/>
      <c r="KFA121" s="2"/>
      <c r="KFB121" s="2"/>
      <c r="KFC121" s="2"/>
      <c r="KFD121" s="2"/>
      <c r="KFE121" s="2"/>
      <c r="KFF121" s="2"/>
      <c r="KFG121" s="2"/>
      <c r="KFH121" s="2"/>
      <c r="KFI121" s="2"/>
      <c r="KFJ121" s="2"/>
      <c r="KFK121" s="2"/>
      <c r="KFL121" s="2"/>
      <c r="KFM121" s="2"/>
      <c r="KFN121" s="2"/>
      <c r="KFO121" s="2"/>
      <c r="KFP121" s="2"/>
      <c r="KFQ121" s="2"/>
      <c r="KFR121" s="2"/>
      <c r="KFS121" s="2"/>
      <c r="KFT121" s="2"/>
      <c r="KFU121" s="2"/>
      <c r="KFV121" s="2"/>
      <c r="KFW121" s="2"/>
      <c r="KFX121" s="2"/>
      <c r="KFY121" s="2"/>
      <c r="KFZ121" s="2"/>
      <c r="KGA121" s="2"/>
      <c r="KGB121" s="2"/>
      <c r="KGC121" s="2"/>
      <c r="KGD121" s="2"/>
      <c r="KGE121" s="2"/>
      <c r="KGF121" s="2"/>
      <c r="KGG121" s="2"/>
      <c r="KGH121" s="2"/>
      <c r="KGI121" s="2"/>
      <c r="KGJ121" s="2"/>
      <c r="KGK121" s="2"/>
      <c r="KGL121" s="2"/>
      <c r="KGM121" s="2"/>
      <c r="KGN121" s="2"/>
      <c r="KGO121" s="2"/>
      <c r="KGP121" s="2"/>
      <c r="KGQ121" s="2"/>
      <c r="KGR121" s="2"/>
      <c r="KGS121" s="2"/>
      <c r="KGT121" s="2"/>
      <c r="KGU121" s="2"/>
      <c r="KGV121" s="2"/>
      <c r="KGW121" s="2"/>
      <c r="KGX121" s="2"/>
      <c r="KGY121" s="2"/>
      <c r="KGZ121" s="2"/>
      <c r="KHA121" s="2"/>
      <c r="KHB121" s="2"/>
      <c r="KHC121" s="2"/>
      <c r="KHD121" s="2"/>
      <c r="KHE121" s="2"/>
      <c r="KHF121" s="2"/>
      <c r="KHG121" s="2"/>
      <c r="KHH121" s="2"/>
      <c r="KHI121" s="2"/>
      <c r="KHJ121" s="2"/>
      <c r="KHK121" s="2"/>
      <c r="KHL121" s="2"/>
      <c r="KHM121" s="2"/>
      <c r="KHN121" s="2"/>
      <c r="KHO121" s="2"/>
      <c r="KHP121" s="2"/>
      <c r="KHQ121" s="2"/>
      <c r="KHR121" s="2"/>
      <c r="KHS121" s="2"/>
      <c r="KHT121" s="2"/>
      <c r="KHU121" s="2"/>
      <c r="KHV121" s="2"/>
      <c r="KHW121" s="2"/>
      <c r="KHX121" s="2"/>
      <c r="KHY121" s="2"/>
      <c r="KHZ121" s="2"/>
      <c r="KIA121" s="2"/>
      <c r="KIB121" s="2"/>
      <c r="KIC121" s="2"/>
      <c r="KID121" s="2"/>
      <c r="KIE121" s="2"/>
      <c r="KIF121" s="2"/>
      <c r="KIG121" s="2"/>
      <c r="KIH121" s="2"/>
      <c r="KII121" s="2"/>
      <c r="KIJ121" s="2"/>
      <c r="KIK121" s="2"/>
      <c r="KIL121" s="2"/>
      <c r="KIM121" s="2"/>
      <c r="KIN121" s="2"/>
      <c r="KIO121" s="2"/>
      <c r="KIP121" s="2"/>
      <c r="KIQ121" s="2"/>
      <c r="KIR121" s="2"/>
      <c r="KIS121" s="2"/>
      <c r="KIT121" s="2"/>
      <c r="KIU121" s="2"/>
      <c r="KIV121" s="2"/>
      <c r="KIW121" s="2"/>
      <c r="KIX121" s="2"/>
      <c r="KIY121" s="2"/>
      <c r="KIZ121" s="2"/>
      <c r="KJA121" s="2"/>
      <c r="KJB121" s="2"/>
      <c r="KJC121" s="2"/>
      <c r="KJD121" s="2"/>
      <c r="KJE121" s="2"/>
      <c r="KJF121" s="2"/>
      <c r="KJG121" s="2"/>
      <c r="KJH121" s="2"/>
      <c r="KJI121" s="2"/>
      <c r="KJJ121" s="2"/>
      <c r="KJK121" s="2"/>
      <c r="KJL121" s="2"/>
      <c r="KJM121" s="2"/>
      <c r="KJN121" s="2"/>
      <c r="KJO121" s="2"/>
      <c r="KJP121" s="2"/>
      <c r="KJQ121" s="2"/>
      <c r="KJR121" s="2"/>
      <c r="KJS121" s="2"/>
      <c r="KJT121" s="2"/>
      <c r="KJU121" s="2"/>
      <c r="KJV121" s="2"/>
      <c r="KJW121" s="2"/>
      <c r="KJX121" s="2"/>
      <c r="KJY121" s="2"/>
      <c r="KJZ121" s="2"/>
      <c r="KKA121" s="2"/>
      <c r="KKB121" s="2"/>
      <c r="KKC121" s="2"/>
      <c r="KKD121" s="2"/>
      <c r="KKE121" s="2"/>
      <c r="KKF121" s="2"/>
      <c r="KKG121" s="2"/>
      <c r="KKH121" s="2"/>
      <c r="KKI121" s="2"/>
      <c r="KKJ121" s="2"/>
      <c r="KKK121" s="2"/>
      <c r="KKL121" s="2"/>
      <c r="KKM121" s="2"/>
      <c r="KKN121" s="2"/>
      <c r="KKO121" s="2"/>
      <c r="KKP121" s="2"/>
      <c r="KKQ121" s="2"/>
      <c r="KKR121" s="2"/>
      <c r="KKS121" s="2"/>
      <c r="KKT121" s="2"/>
      <c r="KKU121" s="2"/>
      <c r="KKV121" s="2"/>
      <c r="KKW121" s="2"/>
      <c r="KKX121" s="2"/>
      <c r="KKY121" s="2"/>
      <c r="KKZ121" s="2"/>
      <c r="KLA121" s="2"/>
      <c r="KLB121" s="2"/>
      <c r="KLC121" s="2"/>
      <c r="KLD121" s="2"/>
      <c r="KLE121" s="2"/>
      <c r="KLF121" s="2"/>
      <c r="KLG121" s="2"/>
      <c r="KLH121" s="2"/>
      <c r="KLI121" s="2"/>
      <c r="KLJ121" s="2"/>
      <c r="KLK121" s="2"/>
      <c r="KLL121" s="2"/>
      <c r="KLM121" s="2"/>
      <c r="KLN121" s="2"/>
      <c r="KLO121" s="2"/>
      <c r="KLP121" s="2"/>
      <c r="KLQ121" s="2"/>
      <c r="KLR121" s="2"/>
      <c r="KLS121" s="2"/>
      <c r="KLT121" s="2"/>
      <c r="KLU121" s="2"/>
      <c r="KLV121" s="2"/>
      <c r="KLW121" s="2"/>
      <c r="KLX121" s="2"/>
      <c r="KLY121" s="2"/>
      <c r="KLZ121" s="2"/>
      <c r="KMA121" s="2"/>
      <c r="KMB121" s="2"/>
      <c r="KMC121" s="2"/>
      <c r="KMD121" s="2"/>
      <c r="KME121" s="2"/>
      <c r="KMF121" s="2"/>
      <c r="KMG121" s="2"/>
      <c r="KMH121" s="2"/>
      <c r="KMI121" s="2"/>
      <c r="KMJ121" s="2"/>
      <c r="KMK121" s="2"/>
      <c r="KML121" s="2"/>
      <c r="KMM121" s="2"/>
      <c r="KMN121" s="2"/>
      <c r="KMO121" s="2"/>
      <c r="KMP121" s="2"/>
      <c r="KMQ121" s="2"/>
      <c r="KMR121" s="2"/>
      <c r="KMS121" s="2"/>
      <c r="KMT121" s="2"/>
      <c r="KMU121" s="2"/>
      <c r="KMV121" s="2"/>
      <c r="KMW121" s="2"/>
      <c r="KMX121" s="2"/>
      <c r="KMY121" s="2"/>
      <c r="KMZ121" s="2"/>
      <c r="KNA121" s="2"/>
      <c r="KNB121" s="2"/>
      <c r="KNC121" s="2"/>
      <c r="KND121" s="2"/>
      <c r="KNE121" s="2"/>
      <c r="KNF121" s="2"/>
      <c r="KNG121" s="2"/>
      <c r="KNH121" s="2"/>
      <c r="KNI121" s="2"/>
      <c r="KNJ121" s="2"/>
      <c r="KNK121" s="2"/>
      <c r="KNL121" s="2"/>
      <c r="KNM121" s="2"/>
      <c r="KNN121" s="2"/>
      <c r="KNO121" s="2"/>
      <c r="KNP121" s="2"/>
      <c r="KNQ121" s="2"/>
      <c r="KNR121" s="2"/>
      <c r="KNS121" s="2"/>
      <c r="KNT121" s="2"/>
      <c r="KNU121" s="2"/>
      <c r="KNV121" s="2"/>
      <c r="KNW121" s="2"/>
      <c r="KNX121" s="2"/>
      <c r="KNY121" s="2"/>
      <c r="KNZ121" s="2"/>
      <c r="KOA121" s="2"/>
      <c r="KOB121" s="2"/>
      <c r="KOC121" s="2"/>
      <c r="KOD121" s="2"/>
      <c r="KOE121" s="2"/>
      <c r="KOF121" s="2"/>
      <c r="KOG121" s="2"/>
      <c r="KOH121" s="2"/>
      <c r="KOI121" s="2"/>
      <c r="KOJ121" s="2"/>
      <c r="KOK121" s="2"/>
      <c r="KOL121" s="2"/>
      <c r="KOM121" s="2"/>
      <c r="KON121" s="2"/>
      <c r="KOO121" s="2"/>
      <c r="KOP121" s="2"/>
      <c r="KOQ121" s="2"/>
      <c r="KOR121" s="2"/>
      <c r="KOS121" s="2"/>
      <c r="KOT121" s="2"/>
      <c r="KOU121" s="2"/>
      <c r="KOV121" s="2"/>
      <c r="KOW121" s="2"/>
      <c r="KOX121" s="2"/>
      <c r="KOY121" s="2"/>
      <c r="KOZ121" s="2"/>
      <c r="KPA121" s="2"/>
      <c r="KPB121" s="2"/>
      <c r="KPC121" s="2"/>
      <c r="KPD121" s="2"/>
      <c r="KPE121" s="2"/>
      <c r="KPF121" s="2"/>
      <c r="KPG121" s="2"/>
      <c r="KPH121" s="2"/>
      <c r="KPI121" s="2"/>
      <c r="KPJ121" s="2"/>
      <c r="KPK121" s="2"/>
      <c r="KPL121" s="2"/>
      <c r="KPM121" s="2"/>
      <c r="KPN121" s="2"/>
      <c r="KPO121" s="2"/>
      <c r="KPP121" s="2"/>
      <c r="KPQ121" s="2"/>
      <c r="KPR121" s="2"/>
      <c r="KPS121" s="2"/>
      <c r="KPT121" s="2"/>
      <c r="KPU121" s="2"/>
      <c r="KPV121" s="2"/>
      <c r="KPW121" s="2"/>
      <c r="KPX121" s="2"/>
      <c r="KPY121" s="2"/>
      <c r="KPZ121" s="2"/>
      <c r="KQA121" s="2"/>
      <c r="KQB121" s="2"/>
      <c r="KQC121" s="2"/>
      <c r="KQD121" s="2"/>
      <c r="KQE121" s="2"/>
      <c r="KQF121" s="2"/>
      <c r="KQG121" s="2"/>
      <c r="KQH121" s="2"/>
      <c r="KQI121" s="2"/>
      <c r="KQJ121" s="2"/>
      <c r="KQK121" s="2"/>
      <c r="KQL121" s="2"/>
      <c r="KQM121" s="2"/>
      <c r="KQN121" s="2"/>
      <c r="KQO121" s="2"/>
      <c r="KQP121" s="2"/>
      <c r="KQQ121" s="2"/>
      <c r="KQR121" s="2"/>
      <c r="KQS121" s="2"/>
      <c r="KQT121" s="2"/>
      <c r="KQU121" s="2"/>
      <c r="KQV121" s="2"/>
      <c r="KQW121" s="2"/>
      <c r="KQX121" s="2"/>
      <c r="KQY121" s="2"/>
      <c r="KQZ121" s="2"/>
      <c r="KRA121" s="2"/>
      <c r="KRB121" s="2"/>
      <c r="KRC121" s="2"/>
      <c r="KRD121" s="2"/>
      <c r="KRE121" s="2"/>
      <c r="KRF121" s="2"/>
      <c r="KRG121" s="2"/>
      <c r="KRH121" s="2"/>
      <c r="KRI121" s="2"/>
      <c r="KRJ121" s="2"/>
      <c r="KRK121" s="2"/>
      <c r="KRL121" s="2"/>
      <c r="KRM121" s="2"/>
      <c r="KRN121" s="2"/>
      <c r="KRO121" s="2"/>
      <c r="KRP121" s="2"/>
      <c r="KRQ121" s="2"/>
      <c r="KRR121" s="2"/>
      <c r="KRS121" s="2"/>
      <c r="KRT121" s="2"/>
      <c r="KRU121" s="2"/>
      <c r="KRV121" s="2"/>
      <c r="KRW121" s="2"/>
      <c r="KRX121" s="2"/>
      <c r="KRY121" s="2"/>
      <c r="KRZ121" s="2"/>
      <c r="KSA121" s="2"/>
      <c r="KSB121" s="2"/>
      <c r="KSC121" s="2"/>
      <c r="KSD121" s="2"/>
      <c r="KSE121" s="2"/>
      <c r="KSF121" s="2"/>
      <c r="KSG121" s="2"/>
      <c r="KSH121" s="2"/>
      <c r="KSI121" s="2"/>
      <c r="KSJ121" s="2"/>
      <c r="KSK121" s="2"/>
      <c r="KSL121" s="2"/>
      <c r="KSM121" s="2"/>
      <c r="KSN121" s="2"/>
      <c r="KSO121" s="2"/>
      <c r="KSP121" s="2"/>
      <c r="KSQ121" s="2"/>
      <c r="KSR121" s="2"/>
      <c r="KSS121" s="2"/>
      <c r="KST121" s="2"/>
      <c r="KSU121" s="2"/>
      <c r="KSV121" s="2"/>
      <c r="KSW121" s="2"/>
      <c r="KSX121" s="2"/>
      <c r="KSY121" s="2"/>
      <c r="KSZ121" s="2"/>
      <c r="KTA121" s="2"/>
      <c r="KTB121" s="2"/>
      <c r="KTC121" s="2"/>
      <c r="KTD121" s="2"/>
      <c r="KTE121" s="2"/>
      <c r="KTF121" s="2"/>
      <c r="KTG121" s="2"/>
      <c r="KTH121" s="2"/>
      <c r="KTI121" s="2"/>
      <c r="KTJ121" s="2"/>
      <c r="KTK121" s="2"/>
      <c r="KTL121" s="2"/>
      <c r="KTM121" s="2"/>
      <c r="KTN121" s="2"/>
      <c r="KTO121" s="2"/>
      <c r="KTP121" s="2"/>
      <c r="KTQ121" s="2"/>
      <c r="KTR121" s="2"/>
      <c r="KTS121" s="2"/>
      <c r="KTT121" s="2"/>
      <c r="KTU121" s="2"/>
      <c r="KTV121" s="2"/>
      <c r="KTW121" s="2"/>
      <c r="KTX121" s="2"/>
      <c r="KTY121" s="2"/>
      <c r="KTZ121" s="2"/>
      <c r="KUA121" s="2"/>
      <c r="KUB121" s="2"/>
      <c r="KUC121" s="2"/>
      <c r="KUD121" s="2"/>
      <c r="KUE121" s="2"/>
      <c r="KUF121" s="2"/>
      <c r="KUG121" s="2"/>
      <c r="KUH121" s="2"/>
      <c r="KUI121" s="2"/>
      <c r="KUJ121" s="2"/>
      <c r="KUK121" s="2"/>
      <c r="KUL121" s="2"/>
      <c r="KUM121" s="2"/>
      <c r="KUN121" s="2"/>
      <c r="KUO121" s="2"/>
      <c r="KUP121" s="2"/>
      <c r="KUQ121" s="2"/>
      <c r="KUR121" s="2"/>
      <c r="KUS121" s="2"/>
      <c r="KUT121" s="2"/>
      <c r="KUU121" s="2"/>
      <c r="KUV121" s="2"/>
      <c r="KUW121" s="2"/>
      <c r="KUX121" s="2"/>
      <c r="KUY121" s="2"/>
      <c r="KUZ121" s="2"/>
      <c r="KVA121" s="2"/>
      <c r="KVB121" s="2"/>
      <c r="KVC121" s="2"/>
      <c r="KVD121" s="2"/>
      <c r="KVE121" s="2"/>
      <c r="KVF121" s="2"/>
      <c r="KVG121" s="2"/>
      <c r="KVH121" s="2"/>
      <c r="KVI121" s="2"/>
      <c r="KVJ121" s="2"/>
      <c r="KVK121" s="2"/>
      <c r="KVL121" s="2"/>
      <c r="KVM121" s="2"/>
      <c r="KVN121" s="2"/>
      <c r="KVO121" s="2"/>
      <c r="KVP121" s="2"/>
      <c r="KVQ121" s="2"/>
      <c r="KVR121" s="2"/>
      <c r="KVS121" s="2"/>
      <c r="KVT121" s="2"/>
      <c r="KVU121" s="2"/>
      <c r="KVV121" s="2"/>
      <c r="KVW121" s="2"/>
      <c r="KVX121" s="2"/>
      <c r="KVY121" s="2"/>
      <c r="KVZ121" s="2"/>
      <c r="KWA121" s="2"/>
      <c r="KWB121" s="2"/>
      <c r="KWC121" s="2"/>
      <c r="KWD121" s="2"/>
      <c r="KWE121" s="2"/>
      <c r="KWF121" s="2"/>
      <c r="KWG121" s="2"/>
      <c r="KWH121" s="2"/>
      <c r="KWI121" s="2"/>
      <c r="KWJ121" s="2"/>
      <c r="KWK121" s="2"/>
      <c r="KWL121" s="2"/>
      <c r="KWM121" s="2"/>
      <c r="KWN121" s="2"/>
      <c r="KWO121" s="2"/>
      <c r="KWP121" s="2"/>
      <c r="KWQ121" s="2"/>
      <c r="KWR121" s="2"/>
      <c r="KWS121" s="2"/>
      <c r="KWT121" s="2"/>
      <c r="KWU121" s="2"/>
      <c r="KWV121" s="2"/>
      <c r="KWW121" s="2"/>
      <c r="KWX121" s="2"/>
      <c r="KWY121" s="2"/>
      <c r="KWZ121" s="2"/>
      <c r="KXA121" s="2"/>
      <c r="KXB121" s="2"/>
      <c r="KXC121" s="2"/>
      <c r="KXD121" s="2"/>
      <c r="KXE121" s="2"/>
      <c r="KXF121" s="2"/>
      <c r="KXG121" s="2"/>
      <c r="KXH121" s="2"/>
      <c r="KXI121" s="2"/>
      <c r="KXJ121" s="2"/>
      <c r="KXK121" s="2"/>
      <c r="KXL121" s="2"/>
      <c r="KXM121" s="2"/>
      <c r="KXN121" s="2"/>
      <c r="KXO121" s="2"/>
      <c r="KXP121" s="2"/>
      <c r="KXQ121" s="2"/>
      <c r="KXR121" s="2"/>
      <c r="KXS121" s="2"/>
      <c r="KXT121" s="2"/>
      <c r="KXU121" s="2"/>
      <c r="KXV121" s="2"/>
      <c r="KXW121" s="2"/>
      <c r="KXX121" s="2"/>
      <c r="KXY121" s="2"/>
      <c r="KXZ121" s="2"/>
      <c r="KYA121" s="2"/>
      <c r="KYB121" s="2"/>
      <c r="KYC121" s="2"/>
      <c r="KYD121" s="2"/>
      <c r="KYE121" s="2"/>
      <c r="KYF121" s="2"/>
      <c r="KYG121" s="2"/>
      <c r="KYH121" s="2"/>
      <c r="KYI121" s="2"/>
      <c r="KYJ121" s="2"/>
      <c r="KYK121" s="2"/>
      <c r="KYL121" s="2"/>
      <c r="KYM121" s="2"/>
      <c r="KYN121" s="2"/>
      <c r="KYO121" s="2"/>
      <c r="KYP121" s="2"/>
      <c r="KYQ121" s="2"/>
      <c r="KYR121" s="2"/>
      <c r="KYS121" s="2"/>
      <c r="KYT121" s="2"/>
      <c r="KYU121" s="2"/>
      <c r="KYV121" s="2"/>
      <c r="KYW121" s="2"/>
      <c r="KYX121" s="2"/>
      <c r="KYY121" s="2"/>
      <c r="KYZ121" s="2"/>
      <c r="KZA121" s="2"/>
      <c r="KZB121" s="2"/>
      <c r="KZC121" s="2"/>
      <c r="KZD121" s="2"/>
      <c r="KZE121" s="2"/>
      <c r="KZF121" s="2"/>
      <c r="KZG121" s="2"/>
      <c r="KZH121" s="2"/>
      <c r="KZI121" s="2"/>
      <c r="KZJ121" s="2"/>
      <c r="KZK121" s="2"/>
      <c r="KZL121" s="2"/>
      <c r="KZM121" s="2"/>
      <c r="KZN121" s="2"/>
      <c r="KZO121" s="2"/>
      <c r="KZP121" s="2"/>
      <c r="KZQ121" s="2"/>
      <c r="KZR121" s="2"/>
      <c r="KZS121" s="2"/>
      <c r="KZT121" s="2"/>
      <c r="KZU121" s="2"/>
      <c r="KZV121" s="2"/>
      <c r="KZW121" s="2"/>
      <c r="KZX121" s="2"/>
      <c r="KZY121" s="2"/>
      <c r="KZZ121" s="2"/>
      <c r="LAA121" s="2"/>
      <c r="LAB121" s="2"/>
      <c r="LAC121" s="2"/>
      <c r="LAD121" s="2"/>
      <c r="LAE121" s="2"/>
      <c r="LAF121" s="2"/>
      <c r="LAG121" s="2"/>
      <c r="LAH121" s="2"/>
      <c r="LAI121" s="2"/>
      <c r="LAJ121" s="2"/>
      <c r="LAK121" s="2"/>
      <c r="LAL121" s="2"/>
      <c r="LAM121" s="2"/>
      <c r="LAN121" s="2"/>
      <c r="LAO121" s="2"/>
      <c r="LAP121" s="2"/>
      <c r="LAQ121" s="2"/>
      <c r="LAR121" s="2"/>
      <c r="LAS121" s="2"/>
      <c r="LAT121" s="2"/>
      <c r="LAU121" s="2"/>
      <c r="LAV121" s="2"/>
      <c r="LAW121" s="2"/>
      <c r="LAX121" s="2"/>
      <c r="LAY121" s="2"/>
      <c r="LAZ121" s="2"/>
      <c r="LBA121" s="2"/>
      <c r="LBB121" s="2"/>
      <c r="LBC121" s="2"/>
      <c r="LBD121" s="2"/>
      <c r="LBE121" s="2"/>
      <c r="LBF121" s="2"/>
      <c r="LBG121" s="2"/>
      <c r="LBH121" s="2"/>
      <c r="LBI121" s="2"/>
      <c r="LBJ121" s="2"/>
      <c r="LBK121" s="2"/>
      <c r="LBL121" s="2"/>
      <c r="LBM121" s="2"/>
      <c r="LBN121" s="2"/>
      <c r="LBO121" s="2"/>
      <c r="LBP121" s="2"/>
      <c r="LBQ121" s="2"/>
      <c r="LBR121" s="2"/>
      <c r="LBS121" s="2"/>
      <c r="LBT121" s="2"/>
      <c r="LBU121" s="2"/>
      <c r="LBV121" s="2"/>
      <c r="LBW121" s="2"/>
      <c r="LBX121" s="2"/>
      <c r="LBY121" s="2"/>
      <c r="LBZ121" s="2"/>
      <c r="LCA121" s="2"/>
      <c r="LCB121" s="2"/>
      <c r="LCC121" s="2"/>
      <c r="LCD121" s="2"/>
      <c r="LCE121" s="2"/>
      <c r="LCF121" s="2"/>
      <c r="LCG121" s="2"/>
      <c r="LCH121" s="2"/>
      <c r="LCI121" s="2"/>
      <c r="LCJ121" s="2"/>
      <c r="LCK121" s="2"/>
      <c r="LCL121" s="2"/>
      <c r="LCM121" s="2"/>
      <c r="LCN121" s="2"/>
      <c r="LCO121" s="2"/>
      <c r="LCP121" s="2"/>
      <c r="LCQ121" s="2"/>
      <c r="LCR121" s="2"/>
      <c r="LCS121" s="2"/>
      <c r="LCT121" s="2"/>
      <c r="LCU121" s="2"/>
      <c r="LCV121" s="2"/>
      <c r="LCW121" s="2"/>
      <c r="LCX121" s="2"/>
      <c r="LCY121" s="2"/>
      <c r="LCZ121" s="2"/>
      <c r="LDA121" s="2"/>
      <c r="LDB121" s="2"/>
      <c r="LDC121" s="2"/>
      <c r="LDD121" s="2"/>
      <c r="LDE121" s="2"/>
      <c r="LDF121" s="2"/>
      <c r="LDG121" s="2"/>
      <c r="LDH121" s="2"/>
      <c r="LDI121" s="2"/>
      <c r="LDJ121" s="2"/>
      <c r="LDK121" s="2"/>
      <c r="LDL121" s="2"/>
      <c r="LDM121" s="2"/>
      <c r="LDN121" s="2"/>
      <c r="LDO121" s="2"/>
      <c r="LDP121" s="2"/>
      <c r="LDQ121" s="2"/>
      <c r="LDR121" s="2"/>
      <c r="LDS121" s="2"/>
      <c r="LDT121" s="2"/>
      <c r="LDU121" s="2"/>
      <c r="LDV121" s="2"/>
      <c r="LDW121" s="2"/>
      <c r="LDX121" s="2"/>
      <c r="LDY121" s="2"/>
      <c r="LDZ121" s="2"/>
      <c r="LEA121" s="2"/>
      <c r="LEB121" s="2"/>
      <c r="LEC121" s="2"/>
      <c r="LED121" s="2"/>
      <c r="LEE121" s="2"/>
      <c r="LEF121" s="2"/>
      <c r="LEG121" s="2"/>
      <c r="LEH121" s="2"/>
      <c r="LEI121" s="2"/>
      <c r="LEJ121" s="2"/>
      <c r="LEK121" s="2"/>
      <c r="LEL121" s="2"/>
      <c r="LEM121" s="2"/>
      <c r="LEN121" s="2"/>
      <c r="LEO121" s="2"/>
      <c r="LEP121" s="2"/>
      <c r="LEQ121" s="2"/>
      <c r="LER121" s="2"/>
      <c r="LES121" s="2"/>
      <c r="LET121" s="2"/>
      <c r="LEU121" s="2"/>
      <c r="LEV121" s="2"/>
      <c r="LEW121" s="2"/>
      <c r="LEX121" s="2"/>
      <c r="LEY121" s="2"/>
      <c r="LEZ121" s="2"/>
      <c r="LFA121" s="2"/>
      <c r="LFB121" s="2"/>
      <c r="LFC121" s="2"/>
      <c r="LFD121" s="2"/>
      <c r="LFE121" s="2"/>
      <c r="LFF121" s="2"/>
      <c r="LFG121" s="2"/>
      <c r="LFH121" s="2"/>
      <c r="LFI121" s="2"/>
      <c r="LFJ121" s="2"/>
      <c r="LFK121" s="2"/>
      <c r="LFL121" s="2"/>
      <c r="LFM121" s="2"/>
      <c r="LFN121" s="2"/>
      <c r="LFO121" s="2"/>
      <c r="LFP121" s="2"/>
      <c r="LFQ121" s="2"/>
      <c r="LFR121" s="2"/>
      <c r="LFS121" s="2"/>
      <c r="LFT121" s="2"/>
      <c r="LFU121" s="2"/>
      <c r="LFV121" s="2"/>
      <c r="LFW121" s="2"/>
      <c r="LFX121" s="2"/>
      <c r="LFY121" s="2"/>
      <c r="LFZ121" s="2"/>
      <c r="LGA121" s="2"/>
      <c r="LGB121" s="2"/>
      <c r="LGC121" s="2"/>
      <c r="LGD121" s="2"/>
      <c r="LGE121" s="2"/>
      <c r="LGF121" s="2"/>
      <c r="LGG121" s="2"/>
      <c r="LGH121" s="2"/>
      <c r="LGI121" s="2"/>
      <c r="LGJ121" s="2"/>
      <c r="LGK121" s="2"/>
      <c r="LGL121" s="2"/>
      <c r="LGM121" s="2"/>
      <c r="LGN121" s="2"/>
      <c r="LGO121" s="2"/>
      <c r="LGP121" s="2"/>
      <c r="LGQ121" s="2"/>
      <c r="LGR121" s="2"/>
      <c r="LGS121" s="2"/>
      <c r="LGT121" s="2"/>
      <c r="LGU121" s="2"/>
      <c r="LGV121" s="2"/>
      <c r="LGW121" s="2"/>
      <c r="LGX121" s="2"/>
      <c r="LGY121" s="2"/>
      <c r="LGZ121" s="2"/>
      <c r="LHA121" s="2"/>
      <c r="LHB121" s="2"/>
      <c r="LHC121" s="2"/>
      <c r="LHD121" s="2"/>
      <c r="LHE121" s="2"/>
      <c r="LHF121" s="2"/>
      <c r="LHG121" s="2"/>
      <c r="LHH121" s="2"/>
      <c r="LHI121" s="2"/>
      <c r="LHJ121" s="2"/>
      <c r="LHK121" s="2"/>
      <c r="LHL121" s="2"/>
      <c r="LHM121" s="2"/>
      <c r="LHN121" s="2"/>
      <c r="LHO121" s="2"/>
      <c r="LHP121" s="2"/>
      <c r="LHQ121" s="2"/>
      <c r="LHR121" s="2"/>
      <c r="LHS121" s="2"/>
      <c r="LHT121" s="2"/>
      <c r="LHU121" s="2"/>
      <c r="LHV121" s="2"/>
      <c r="LHW121" s="2"/>
      <c r="LHX121" s="2"/>
      <c r="LHY121" s="2"/>
      <c r="LHZ121" s="2"/>
      <c r="LIA121" s="2"/>
      <c r="LIB121" s="2"/>
      <c r="LIC121" s="2"/>
      <c r="LID121" s="2"/>
      <c r="LIE121" s="2"/>
      <c r="LIF121" s="2"/>
      <c r="LIG121" s="2"/>
      <c r="LIH121" s="2"/>
      <c r="LII121" s="2"/>
      <c r="LIJ121" s="2"/>
      <c r="LIK121" s="2"/>
      <c r="LIL121" s="2"/>
      <c r="LIM121" s="2"/>
      <c r="LIN121" s="2"/>
      <c r="LIO121" s="2"/>
      <c r="LIP121" s="2"/>
      <c r="LIQ121" s="2"/>
      <c r="LIR121" s="2"/>
      <c r="LIS121" s="2"/>
      <c r="LIT121" s="2"/>
      <c r="LIU121" s="2"/>
      <c r="LIV121" s="2"/>
      <c r="LIW121" s="2"/>
      <c r="LIX121" s="2"/>
      <c r="LIY121" s="2"/>
      <c r="LIZ121" s="2"/>
      <c r="LJA121" s="2"/>
      <c r="LJB121" s="2"/>
      <c r="LJC121" s="2"/>
      <c r="LJD121" s="2"/>
      <c r="LJE121" s="2"/>
      <c r="LJF121" s="2"/>
      <c r="LJG121" s="2"/>
      <c r="LJH121" s="2"/>
      <c r="LJI121" s="2"/>
      <c r="LJJ121" s="2"/>
      <c r="LJK121" s="2"/>
      <c r="LJL121" s="2"/>
      <c r="LJM121" s="2"/>
      <c r="LJN121" s="2"/>
      <c r="LJO121" s="2"/>
      <c r="LJP121" s="2"/>
      <c r="LJQ121" s="2"/>
      <c r="LJR121" s="2"/>
      <c r="LJS121" s="2"/>
      <c r="LJT121" s="2"/>
      <c r="LJU121" s="2"/>
      <c r="LJV121" s="2"/>
      <c r="LJW121" s="2"/>
      <c r="LJX121" s="2"/>
      <c r="LJY121" s="2"/>
      <c r="LJZ121" s="2"/>
      <c r="LKA121" s="2"/>
      <c r="LKB121" s="2"/>
      <c r="LKC121" s="2"/>
      <c r="LKD121" s="2"/>
      <c r="LKE121" s="2"/>
      <c r="LKF121" s="2"/>
      <c r="LKG121" s="2"/>
      <c r="LKH121" s="2"/>
      <c r="LKI121" s="2"/>
      <c r="LKJ121" s="2"/>
      <c r="LKK121" s="2"/>
      <c r="LKL121" s="2"/>
      <c r="LKM121" s="2"/>
      <c r="LKN121" s="2"/>
      <c r="LKO121" s="2"/>
      <c r="LKP121" s="2"/>
      <c r="LKQ121" s="2"/>
      <c r="LKR121" s="2"/>
      <c r="LKS121" s="2"/>
      <c r="LKT121" s="2"/>
      <c r="LKU121" s="2"/>
      <c r="LKV121" s="2"/>
      <c r="LKW121" s="2"/>
      <c r="LKX121" s="2"/>
      <c r="LKY121" s="2"/>
      <c r="LKZ121" s="2"/>
      <c r="LLA121" s="2"/>
      <c r="LLB121" s="2"/>
      <c r="LLC121" s="2"/>
      <c r="LLD121" s="2"/>
      <c r="LLE121" s="2"/>
      <c r="LLF121" s="2"/>
      <c r="LLG121" s="2"/>
      <c r="LLH121" s="2"/>
      <c r="LLI121" s="2"/>
      <c r="LLJ121" s="2"/>
      <c r="LLK121" s="2"/>
      <c r="LLL121" s="2"/>
      <c r="LLM121" s="2"/>
      <c r="LLN121" s="2"/>
      <c r="LLO121" s="2"/>
      <c r="LLP121" s="2"/>
      <c r="LLQ121" s="2"/>
      <c r="LLR121" s="2"/>
      <c r="LLS121" s="2"/>
      <c r="LLT121" s="2"/>
      <c r="LLU121" s="2"/>
      <c r="LLV121" s="2"/>
      <c r="LLW121" s="2"/>
      <c r="LLX121" s="2"/>
      <c r="LLY121" s="2"/>
      <c r="LLZ121" s="2"/>
      <c r="LMA121" s="2"/>
      <c r="LMB121" s="2"/>
      <c r="LMC121" s="2"/>
      <c r="LMD121" s="2"/>
      <c r="LME121" s="2"/>
      <c r="LMF121" s="2"/>
      <c r="LMG121" s="2"/>
      <c r="LMH121" s="2"/>
      <c r="LMI121" s="2"/>
      <c r="LMJ121" s="2"/>
      <c r="LMK121" s="2"/>
      <c r="LML121" s="2"/>
      <c r="LMM121" s="2"/>
      <c r="LMN121" s="2"/>
      <c r="LMO121" s="2"/>
      <c r="LMP121" s="2"/>
      <c r="LMQ121" s="2"/>
      <c r="LMR121" s="2"/>
      <c r="LMS121" s="2"/>
      <c r="LMT121" s="2"/>
      <c r="LMU121" s="2"/>
      <c r="LMV121" s="2"/>
      <c r="LMW121" s="2"/>
      <c r="LMX121" s="2"/>
      <c r="LMY121" s="2"/>
      <c r="LMZ121" s="2"/>
      <c r="LNA121" s="2"/>
      <c r="LNB121" s="2"/>
      <c r="LNC121" s="2"/>
      <c r="LND121" s="2"/>
      <c r="LNE121" s="2"/>
      <c r="LNF121" s="2"/>
      <c r="LNG121" s="2"/>
      <c r="LNH121" s="2"/>
      <c r="LNI121" s="2"/>
      <c r="LNJ121" s="2"/>
      <c r="LNK121" s="2"/>
      <c r="LNL121" s="2"/>
      <c r="LNM121" s="2"/>
      <c r="LNN121" s="2"/>
      <c r="LNO121" s="2"/>
      <c r="LNP121" s="2"/>
      <c r="LNQ121" s="2"/>
      <c r="LNR121" s="2"/>
      <c r="LNS121" s="2"/>
      <c r="LNT121" s="2"/>
      <c r="LNU121" s="2"/>
      <c r="LNV121" s="2"/>
      <c r="LNW121" s="2"/>
      <c r="LNX121" s="2"/>
      <c r="LNY121" s="2"/>
      <c r="LNZ121" s="2"/>
      <c r="LOA121" s="2"/>
      <c r="LOB121" s="2"/>
      <c r="LOC121" s="2"/>
      <c r="LOD121" s="2"/>
      <c r="LOE121" s="2"/>
      <c r="LOF121" s="2"/>
      <c r="LOG121" s="2"/>
      <c r="LOH121" s="2"/>
      <c r="LOI121" s="2"/>
      <c r="LOJ121" s="2"/>
      <c r="LOK121" s="2"/>
      <c r="LOL121" s="2"/>
      <c r="LOM121" s="2"/>
      <c r="LON121" s="2"/>
      <c r="LOO121" s="2"/>
      <c r="LOP121" s="2"/>
      <c r="LOQ121" s="2"/>
      <c r="LOR121" s="2"/>
      <c r="LOS121" s="2"/>
      <c r="LOT121" s="2"/>
      <c r="LOU121" s="2"/>
      <c r="LOV121" s="2"/>
      <c r="LOW121" s="2"/>
      <c r="LOX121" s="2"/>
      <c r="LOY121" s="2"/>
      <c r="LOZ121" s="2"/>
      <c r="LPA121" s="2"/>
      <c r="LPB121" s="2"/>
      <c r="LPC121" s="2"/>
      <c r="LPD121" s="2"/>
      <c r="LPE121" s="2"/>
      <c r="LPF121" s="2"/>
      <c r="LPG121" s="2"/>
      <c r="LPH121" s="2"/>
      <c r="LPI121" s="2"/>
      <c r="LPJ121" s="2"/>
      <c r="LPK121" s="2"/>
      <c r="LPL121" s="2"/>
      <c r="LPM121" s="2"/>
      <c r="LPN121" s="2"/>
      <c r="LPO121" s="2"/>
      <c r="LPP121" s="2"/>
      <c r="LPQ121" s="2"/>
      <c r="LPR121" s="2"/>
      <c r="LPS121" s="2"/>
      <c r="LPT121" s="2"/>
      <c r="LPU121" s="2"/>
      <c r="LPV121" s="2"/>
      <c r="LPW121" s="2"/>
      <c r="LPX121" s="2"/>
      <c r="LPY121" s="2"/>
      <c r="LPZ121" s="2"/>
      <c r="LQA121" s="2"/>
      <c r="LQB121" s="2"/>
      <c r="LQC121" s="2"/>
      <c r="LQD121" s="2"/>
      <c r="LQE121" s="2"/>
      <c r="LQF121" s="2"/>
      <c r="LQG121" s="2"/>
      <c r="LQH121" s="2"/>
      <c r="LQI121" s="2"/>
      <c r="LQJ121" s="2"/>
      <c r="LQK121" s="2"/>
      <c r="LQL121" s="2"/>
      <c r="LQM121" s="2"/>
      <c r="LQN121" s="2"/>
      <c r="LQO121" s="2"/>
      <c r="LQP121" s="2"/>
      <c r="LQQ121" s="2"/>
      <c r="LQR121" s="2"/>
      <c r="LQS121" s="2"/>
      <c r="LQT121" s="2"/>
      <c r="LQU121" s="2"/>
      <c r="LQV121" s="2"/>
      <c r="LQW121" s="2"/>
      <c r="LQX121" s="2"/>
      <c r="LQY121" s="2"/>
      <c r="LQZ121" s="2"/>
      <c r="LRA121" s="2"/>
      <c r="LRB121" s="2"/>
      <c r="LRC121" s="2"/>
      <c r="LRD121" s="2"/>
      <c r="LRE121" s="2"/>
      <c r="LRF121" s="2"/>
      <c r="LRG121" s="2"/>
      <c r="LRH121" s="2"/>
      <c r="LRI121" s="2"/>
      <c r="LRJ121" s="2"/>
      <c r="LRK121" s="2"/>
      <c r="LRL121" s="2"/>
      <c r="LRM121" s="2"/>
      <c r="LRN121" s="2"/>
      <c r="LRO121" s="2"/>
      <c r="LRP121" s="2"/>
      <c r="LRQ121" s="2"/>
      <c r="LRR121" s="2"/>
      <c r="LRS121" s="2"/>
      <c r="LRT121" s="2"/>
      <c r="LRU121" s="2"/>
      <c r="LRV121" s="2"/>
      <c r="LRW121" s="2"/>
      <c r="LRX121" s="2"/>
      <c r="LRY121" s="2"/>
      <c r="LRZ121" s="2"/>
      <c r="LSA121" s="2"/>
      <c r="LSB121" s="2"/>
      <c r="LSC121" s="2"/>
      <c r="LSD121" s="2"/>
      <c r="LSE121" s="2"/>
      <c r="LSF121" s="2"/>
      <c r="LSG121" s="2"/>
      <c r="LSH121" s="2"/>
      <c r="LSI121" s="2"/>
      <c r="LSJ121" s="2"/>
      <c r="LSK121" s="2"/>
      <c r="LSL121" s="2"/>
      <c r="LSM121" s="2"/>
      <c r="LSN121" s="2"/>
      <c r="LSO121" s="2"/>
      <c r="LSP121" s="2"/>
      <c r="LSQ121" s="2"/>
      <c r="LSR121" s="2"/>
      <c r="LSS121" s="2"/>
      <c r="LST121" s="2"/>
      <c r="LSU121" s="2"/>
      <c r="LSV121" s="2"/>
      <c r="LSW121" s="2"/>
      <c r="LSX121" s="2"/>
      <c r="LSY121" s="2"/>
      <c r="LSZ121" s="2"/>
      <c r="LTA121" s="2"/>
      <c r="LTB121" s="2"/>
      <c r="LTC121" s="2"/>
      <c r="LTD121" s="2"/>
      <c r="LTE121" s="2"/>
      <c r="LTF121" s="2"/>
      <c r="LTG121" s="2"/>
      <c r="LTH121" s="2"/>
      <c r="LTI121" s="2"/>
      <c r="LTJ121" s="2"/>
      <c r="LTK121" s="2"/>
      <c r="LTL121" s="2"/>
      <c r="LTM121" s="2"/>
      <c r="LTN121" s="2"/>
      <c r="LTO121" s="2"/>
      <c r="LTP121" s="2"/>
      <c r="LTQ121" s="2"/>
      <c r="LTR121" s="2"/>
      <c r="LTS121" s="2"/>
      <c r="LTT121" s="2"/>
      <c r="LTU121" s="2"/>
      <c r="LTV121" s="2"/>
      <c r="LTW121" s="2"/>
      <c r="LTX121" s="2"/>
      <c r="LTY121" s="2"/>
      <c r="LTZ121" s="2"/>
      <c r="LUA121" s="2"/>
      <c r="LUB121" s="2"/>
      <c r="LUC121" s="2"/>
      <c r="LUD121" s="2"/>
      <c r="LUE121" s="2"/>
      <c r="LUF121" s="2"/>
      <c r="LUG121" s="2"/>
      <c r="LUH121" s="2"/>
      <c r="LUI121" s="2"/>
      <c r="LUJ121" s="2"/>
      <c r="LUK121" s="2"/>
      <c r="LUL121" s="2"/>
      <c r="LUM121" s="2"/>
      <c r="LUN121" s="2"/>
      <c r="LUO121" s="2"/>
      <c r="LUP121" s="2"/>
      <c r="LUQ121" s="2"/>
      <c r="LUR121" s="2"/>
      <c r="LUS121" s="2"/>
      <c r="LUT121" s="2"/>
      <c r="LUU121" s="2"/>
      <c r="LUV121" s="2"/>
      <c r="LUW121" s="2"/>
      <c r="LUX121" s="2"/>
      <c r="LUY121" s="2"/>
      <c r="LUZ121" s="2"/>
      <c r="LVA121" s="2"/>
      <c r="LVB121" s="2"/>
      <c r="LVC121" s="2"/>
      <c r="LVD121" s="2"/>
      <c r="LVE121" s="2"/>
      <c r="LVF121" s="2"/>
      <c r="LVG121" s="2"/>
      <c r="LVH121" s="2"/>
      <c r="LVI121" s="2"/>
      <c r="LVJ121" s="2"/>
      <c r="LVK121" s="2"/>
      <c r="LVL121" s="2"/>
      <c r="LVM121" s="2"/>
      <c r="LVN121" s="2"/>
      <c r="LVO121" s="2"/>
      <c r="LVP121" s="2"/>
      <c r="LVQ121" s="2"/>
      <c r="LVR121" s="2"/>
      <c r="LVS121" s="2"/>
      <c r="LVT121" s="2"/>
      <c r="LVU121" s="2"/>
      <c r="LVV121" s="2"/>
      <c r="LVW121" s="2"/>
      <c r="LVX121" s="2"/>
      <c r="LVY121" s="2"/>
      <c r="LVZ121" s="2"/>
      <c r="LWA121" s="2"/>
      <c r="LWB121" s="2"/>
      <c r="LWC121" s="2"/>
      <c r="LWD121" s="2"/>
      <c r="LWE121" s="2"/>
      <c r="LWF121" s="2"/>
      <c r="LWG121" s="2"/>
      <c r="LWH121" s="2"/>
      <c r="LWI121" s="2"/>
      <c r="LWJ121" s="2"/>
      <c r="LWK121" s="2"/>
      <c r="LWL121" s="2"/>
      <c r="LWM121" s="2"/>
      <c r="LWN121" s="2"/>
      <c r="LWO121" s="2"/>
      <c r="LWP121" s="2"/>
      <c r="LWQ121" s="2"/>
      <c r="LWR121" s="2"/>
      <c r="LWS121" s="2"/>
      <c r="LWT121" s="2"/>
      <c r="LWU121" s="2"/>
      <c r="LWV121" s="2"/>
      <c r="LWW121" s="2"/>
      <c r="LWX121" s="2"/>
      <c r="LWY121" s="2"/>
      <c r="LWZ121" s="2"/>
      <c r="LXA121" s="2"/>
      <c r="LXB121" s="2"/>
      <c r="LXC121" s="2"/>
      <c r="LXD121" s="2"/>
      <c r="LXE121" s="2"/>
      <c r="LXF121" s="2"/>
      <c r="LXG121" s="2"/>
      <c r="LXH121" s="2"/>
      <c r="LXI121" s="2"/>
      <c r="LXJ121" s="2"/>
      <c r="LXK121" s="2"/>
      <c r="LXL121" s="2"/>
      <c r="LXM121" s="2"/>
      <c r="LXN121" s="2"/>
      <c r="LXO121" s="2"/>
      <c r="LXP121" s="2"/>
      <c r="LXQ121" s="2"/>
      <c r="LXR121" s="2"/>
      <c r="LXS121" s="2"/>
      <c r="LXT121" s="2"/>
      <c r="LXU121" s="2"/>
      <c r="LXV121" s="2"/>
      <c r="LXW121" s="2"/>
      <c r="LXX121" s="2"/>
      <c r="LXY121" s="2"/>
      <c r="LXZ121" s="2"/>
      <c r="LYA121" s="2"/>
      <c r="LYB121" s="2"/>
      <c r="LYC121" s="2"/>
      <c r="LYD121" s="2"/>
      <c r="LYE121" s="2"/>
      <c r="LYF121" s="2"/>
      <c r="LYG121" s="2"/>
      <c r="LYH121" s="2"/>
      <c r="LYI121" s="2"/>
      <c r="LYJ121" s="2"/>
      <c r="LYK121" s="2"/>
      <c r="LYL121" s="2"/>
      <c r="LYM121" s="2"/>
      <c r="LYN121" s="2"/>
      <c r="LYO121" s="2"/>
      <c r="LYP121" s="2"/>
      <c r="LYQ121" s="2"/>
      <c r="LYR121" s="2"/>
      <c r="LYS121" s="2"/>
      <c r="LYT121" s="2"/>
      <c r="LYU121" s="2"/>
      <c r="LYV121" s="2"/>
      <c r="LYW121" s="2"/>
      <c r="LYX121" s="2"/>
      <c r="LYY121" s="2"/>
      <c r="LYZ121" s="2"/>
      <c r="LZA121" s="2"/>
      <c r="LZB121" s="2"/>
      <c r="LZC121" s="2"/>
      <c r="LZD121" s="2"/>
      <c r="LZE121" s="2"/>
      <c r="LZF121" s="2"/>
      <c r="LZG121" s="2"/>
      <c r="LZH121" s="2"/>
      <c r="LZI121" s="2"/>
      <c r="LZJ121" s="2"/>
      <c r="LZK121" s="2"/>
      <c r="LZL121" s="2"/>
      <c r="LZM121" s="2"/>
      <c r="LZN121" s="2"/>
      <c r="LZO121" s="2"/>
      <c r="LZP121" s="2"/>
      <c r="LZQ121" s="2"/>
      <c r="LZR121" s="2"/>
      <c r="LZS121" s="2"/>
      <c r="LZT121" s="2"/>
      <c r="LZU121" s="2"/>
      <c r="LZV121" s="2"/>
      <c r="LZW121" s="2"/>
      <c r="LZX121" s="2"/>
      <c r="LZY121" s="2"/>
      <c r="LZZ121" s="2"/>
      <c r="MAA121" s="2"/>
      <c r="MAB121" s="2"/>
      <c r="MAC121" s="2"/>
      <c r="MAD121" s="2"/>
      <c r="MAE121" s="2"/>
      <c r="MAF121" s="2"/>
      <c r="MAG121" s="2"/>
      <c r="MAH121" s="2"/>
      <c r="MAI121" s="2"/>
      <c r="MAJ121" s="2"/>
      <c r="MAK121" s="2"/>
      <c r="MAL121" s="2"/>
      <c r="MAM121" s="2"/>
      <c r="MAN121" s="2"/>
      <c r="MAO121" s="2"/>
      <c r="MAP121" s="2"/>
      <c r="MAQ121" s="2"/>
      <c r="MAR121" s="2"/>
      <c r="MAS121" s="2"/>
      <c r="MAT121" s="2"/>
      <c r="MAU121" s="2"/>
      <c r="MAV121" s="2"/>
      <c r="MAW121" s="2"/>
      <c r="MAX121" s="2"/>
      <c r="MAY121" s="2"/>
      <c r="MAZ121" s="2"/>
      <c r="MBA121" s="2"/>
      <c r="MBB121" s="2"/>
      <c r="MBC121" s="2"/>
      <c r="MBD121" s="2"/>
      <c r="MBE121" s="2"/>
      <c r="MBF121" s="2"/>
      <c r="MBG121" s="2"/>
      <c r="MBH121" s="2"/>
      <c r="MBI121" s="2"/>
      <c r="MBJ121" s="2"/>
      <c r="MBK121" s="2"/>
      <c r="MBL121" s="2"/>
      <c r="MBM121" s="2"/>
      <c r="MBN121" s="2"/>
      <c r="MBO121" s="2"/>
      <c r="MBP121" s="2"/>
      <c r="MBQ121" s="2"/>
      <c r="MBR121" s="2"/>
      <c r="MBS121" s="2"/>
      <c r="MBT121" s="2"/>
      <c r="MBU121" s="2"/>
      <c r="MBV121" s="2"/>
      <c r="MBW121" s="2"/>
      <c r="MBX121" s="2"/>
      <c r="MBY121" s="2"/>
      <c r="MBZ121" s="2"/>
      <c r="MCA121" s="2"/>
      <c r="MCB121" s="2"/>
      <c r="MCC121" s="2"/>
      <c r="MCD121" s="2"/>
      <c r="MCE121" s="2"/>
      <c r="MCF121" s="2"/>
      <c r="MCG121" s="2"/>
      <c r="MCH121" s="2"/>
      <c r="MCI121" s="2"/>
      <c r="MCJ121" s="2"/>
      <c r="MCK121" s="2"/>
      <c r="MCL121" s="2"/>
      <c r="MCM121" s="2"/>
      <c r="MCN121" s="2"/>
      <c r="MCO121" s="2"/>
      <c r="MCP121" s="2"/>
      <c r="MCQ121" s="2"/>
      <c r="MCR121" s="2"/>
      <c r="MCS121" s="2"/>
      <c r="MCT121" s="2"/>
      <c r="MCU121" s="2"/>
      <c r="MCV121" s="2"/>
      <c r="MCW121" s="2"/>
      <c r="MCX121" s="2"/>
      <c r="MCY121" s="2"/>
      <c r="MCZ121" s="2"/>
      <c r="MDA121" s="2"/>
      <c r="MDB121" s="2"/>
      <c r="MDC121" s="2"/>
      <c r="MDD121" s="2"/>
      <c r="MDE121" s="2"/>
      <c r="MDF121" s="2"/>
      <c r="MDG121" s="2"/>
      <c r="MDH121" s="2"/>
      <c r="MDI121" s="2"/>
      <c r="MDJ121" s="2"/>
      <c r="MDK121" s="2"/>
      <c r="MDL121" s="2"/>
      <c r="MDM121" s="2"/>
      <c r="MDN121" s="2"/>
      <c r="MDO121" s="2"/>
      <c r="MDP121" s="2"/>
      <c r="MDQ121" s="2"/>
      <c r="MDR121" s="2"/>
      <c r="MDS121" s="2"/>
      <c r="MDT121" s="2"/>
      <c r="MDU121" s="2"/>
      <c r="MDV121" s="2"/>
      <c r="MDW121" s="2"/>
      <c r="MDX121" s="2"/>
      <c r="MDY121" s="2"/>
      <c r="MDZ121" s="2"/>
      <c r="MEA121" s="2"/>
      <c r="MEB121" s="2"/>
      <c r="MEC121" s="2"/>
      <c r="MED121" s="2"/>
      <c r="MEE121" s="2"/>
      <c r="MEF121" s="2"/>
      <c r="MEG121" s="2"/>
      <c r="MEH121" s="2"/>
      <c r="MEI121" s="2"/>
      <c r="MEJ121" s="2"/>
      <c r="MEK121" s="2"/>
      <c r="MEL121" s="2"/>
      <c r="MEM121" s="2"/>
      <c r="MEN121" s="2"/>
      <c r="MEO121" s="2"/>
      <c r="MEP121" s="2"/>
      <c r="MEQ121" s="2"/>
      <c r="MER121" s="2"/>
      <c r="MES121" s="2"/>
      <c r="MET121" s="2"/>
      <c r="MEU121" s="2"/>
      <c r="MEV121" s="2"/>
      <c r="MEW121" s="2"/>
      <c r="MEX121" s="2"/>
      <c r="MEY121" s="2"/>
      <c r="MEZ121" s="2"/>
      <c r="MFA121" s="2"/>
      <c r="MFB121" s="2"/>
      <c r="MFC121" s="2"/>
      <c r="MFD121" s="2"/>
      <c r="MFE121" s="2"/>
      <c r="MFF121" s="2"/>
      <c r="MFG121" s="2"/>
      <c r="MFH121" s="2"/>
      <c r="MFI121" s="2"/>
      <c r="MFJ121" s="2"/>
      <c r="MFK121" s="2"/>
      <c r="MFL121" s="2"/>
      <c r="MFM121" s="2"/>
      <c r="MFN121" s="2"/>
      <c r="MFO121" s="2"/>
      <c r="MFP121" s="2"/>
      <c r="MFQ121" s="2"/>
      <c r="MFR121" s="2"/>
      <c r="MFS121" s="2"/>
      <c r="MFT121" s="2"/>
      <c r="MFU121" s="2"/>
      <c r="MFV121" s="2"/>
      <c r="MFW121" s="2"/>
      <c r="MFX121" s="2"/>
      <c r="MFY121" s="2"/>
      <c r="MFZ121" s="2"/>
      <c r="MGA121" s="2"/>
      <c r="MGB121" s="2"/>
      <c r="MGC121" s="2"/>
      <c r="MGD121" s="2"/>
      <c r="MGE121" s="2"/>
      <c r="MGF121" s="2"/>
      <c r="MGG121" s="2"/>
      <c r="MGH121" s="2"/>
      <c r="MGI121" s="2"/>
      <c r="MGJ121" s="2"/>
      <c r="MGK121" s="2"/>
      <c r="MGL121" s="2"/>
      <c r="MGM121" s="2"/>
      <c r="MGN121" s="2"/>
      <c r="MGO121" s="2"/>
      <c r="MGP121" s="2"/>
      <c r="MGQ121" s="2"/>
      <c r="MGR121" s="2"/>
      <c r="MGS121" s="2"/>
      <c r="MGT121" s="2"/>
      <c r="MGU121" s="2"/>
      <c r="MGV121" s="2"/>
      <c r="MGW121" s="2"/>
      <c r="MGX121" s="2"/>
      <c r="MGY121" s="2"/>
      <c r="MGZ121" s="2"/>
      <c r="MHA121" s="2"/>
      <c r="MHB121" s="2"/>
      <c r="MHC121" s="2"/>
      <c r="MHD121" s="2"/>
      <c r="MHE121" s="2"/>
      <c r="MHF121" s="2"/>
      <c r="MHG121" s="2"/>
      <c r="MHH121" s="2"/>
      <c r="MHI121" s="2"/>
      <c r="MHJ121" s="2"/>
      <c r="MHK121" s="2"/>
      <c r="MHL121" s="2"/>
      <c r="MHM121" s="2"/>
      <c r="MHN121" s="2"/>
      <c r="MHO121" s="2"/>
      <c r="MHP121" s="2"/>
      <c r="MHQ121" s="2"/>
      <c r="MHR121" s="2"/>
      <c r="MHS121" s="2"/>
      <c r="MHT121" s="2"/>
      <c r="MHU121" s="2"/>
      <c r="MHV121" s="2"/>
      <c r="MHW121" s="2"/>
      <c r="MHX121" s="2"/>
      <c r="MHY121" s="2"/>
      <c r="MHZ121" s="2"/>
      <c r="MIA121" s="2"/>
      <c r="MIB121" s="2"/>
      <c r="MIC121" s="2"/>
      <c r="MID121" s="2"/>
      <c r="MIE121" s="2"/>
      <c r="MIF121" s="2"/>
      <c r="MIG121" s="2"/>
      <c r="MIH121" s="2"/>
      <c r="MII121" s="2"/>
      <c r="MIJ121" s="2"/>
      <c r="MIK121" s="2"/>
      <c r="MIL121" s="2"/>
      <c r="MIM121" s="2"/>
      <c r="MIN121" s="2"/>
      <c r="MIO121" s="2"/>
      <c r="MIP121" s="2"/>
      <c r="MIQ121" s="2"/>
      <c r="MIR121" s="2"/>
      <c r="MIS121" s="2"/>
      <c r="MIT121" s="2"/>
      <c r="MIU121" s="2"/>
      <c r="MIV121" s="2"/>
      <c r="MIW121" s="2"/>
      <c r="MIX121" s="2"/>
      <c r="MIY121" s="2"/>
      <c r="MIZ121" s="2"/>
      <c r="MJA121" s="2"/>
      <c r="MJB121" s="2"/>
      <c r="MJC121" s="2"/>
      <c r="MJD121" s="2"/>
      <c r="MJE121" s="2"/>
      <c r="MJF121" s="2"/>
      <c r="MJG121" s="2"/>
      <c r="MJH121" s="2"/>
      <c r="MJI121" s="2"/>
      <c r="MJJ121" s="2"/>
      <c r="MJK121" s="2"/>
      <c r="MJL121" s="2"/>
      <c r="MJM121" s="2"/>
      <c r="MJN121" s="2"/>
      <c r="MJO121" s="2"/>
      <c r="MJP121" s="2"/>
      <c r="MJQ121" s="2"/>
      <c r="MJR121" s="2"/>
      <c r="MJS121" s="2"/>
      <c r="MJT121" s="2"/>
      <c r="MJU121" s="2"/>
      <c r="MJV121" s="2"/>
      <c r="MJW121" s="2"/>
      <c r="MJX121" s="2"/>
      <c r="MJY121" s="2"/>
      <c r="MJZ121" s="2"/>
      <c r="MKA121" s="2"/>
      <c r="MKB121" s="2"/>
      <c r="MKC121" s="2"/>
      <c r="MKD121" s="2"/>
      <c r="MKE121" s="2"/>
      <c r="MKF121" s="2"/>
      <c r="MKG121" s="2"/>
      <c r="MKH121" s="2"/>
      <c r="MKI121" s="2"/>
      <c r="MKJ121" s="2"/>
      <c r="MKK121" s="2"/>
      <c r="MKL121" s="2"/>
      <c r="MKM121" s="2"/>
      <c r="MKN121" s="2"/>
      <c r="MKO121" s="2"/>
      <c r="MKP121" s="2"/>
      <c r="MKQ121" s="2"/>
      <c r="MKR121" s="2"/>
      <c r="MKS121" s="2"/>
      <c r="MKT121" s="2"/>
      <c r="MKU121" s="2"/>
      <c r="MKV121" s="2"/>
      <c r="MKW121" s="2"/>
      <c r="MKX121" s="2"/>
      <c r="MKY121" s="2"/>
      <c r="MKZ121" s="2"/>
      <c r="MLA121" s="2"/>
      <c r="MLB121" s="2"/>
      <c r="MLC121" s="2"/>
      <c r="MLD121" s="2"/>
      <c r="MLE121" s="2"/>
      <c r="MLF121" s="2"/>
      <c r="MLG121" s="2"/>
      <c r="MLH121" s="2"/>
      <c r="MLI121" s="2"/>
      <c r="MLJ121" s="2"/>
      <c r="MLK121" s="2"/>
      <c r="MLL121" s="2"/>
      <c r="MLM121" s="2"/>
      <c r="MLN121" s="2"/>
      <c r="MLO121" s="2"/>
      <c r="MLP121" s="2"/>
      <c r="MLQ121" s="2"/>
      <c r="MLR121" s="2"/>
      <c r="MLS121" s="2"/>
      <c r="MLT121" s="2"/>
      <c r="MLU121" s="2"/>
      <c r="MLV121" s="2"/>
      <c r="MLW121" s="2"/>
      <c r="MLX121" s="2"/>
      <c r="MLY121" s="2"/>
      <c r="MLZ121" s="2"/>
      <c r="MMA121" s="2"/>
      <c r="MMB121" s="2"/>
      <c r="MMC121" s="2"/>
      <c r="MMD121" s="2"/>
      <c r="MME121" s="2"/>
      <c r="MMF121" s="2"/>
      <c r="MMG121" s="2"/>
      <c r="MMH121" s="2"/>
      <c r="MMI121" s="2"/>
      <c r="MMJ121" s="2"/>
      <c r="MMK121" s="2"/>
      <c r="MML121" s="2"/>
      <c r="MMM121" s="2"/>
      <c r="MMN121" s="2"/>
      <c r="MMO121" s="2"/>
      <c r="MMP121" s="2"/>
      <c r="MMQ121" s="2"/>
      <c r="MMR121" s="2"/>
      <c r="MMS121" s="2"/>
      <c r="MMT121" s="2"/>
      <c r="MMU121" s="2"/>
      <c r="MMV121" s="2"/>
      <c r="MMW121" s="2"/>
      <c r="MMX121" s="2"/>
      <c r="MMY121" s="2"/>
      <c r="MMZ121" s="2"/>
      <c r="MNA121" s="2"/>
      <c r="MNB121" s="2"/>
      <c r="MNC121" s="2"/>
      <c r="MND121" s="2"/>
      <c r="MNE121" s="2"/>
      <c r="MNF121" s="2"/>
      <c r="MNG121" s="2"/>
      <c r="MNH121" s="2"/>
      <c r="MNI121" s="2"/>
      <c r="MNJ121" s="2"/>
      <c r="MNK121" s="2"/>
      <c r="MNL121" s="2"/>
      <c r="MNM121" s="2"/>
      <c r="MNN121" s="2"/>
      <c r="MNO121" s="2"/>
      <c r="MNP121" s="2"/>
      <c r="MNQ121" s="2"/>
      <c r="MNR121" s="2"/>
      <c r="MNS121" s="2"/>
      <c r="MNT121" s="2"/>
      <c r="MNU121" s="2"/>
      <c r="MNV121" s="2"/>
      <c r="MNW121" s="2"/>
      <c r="MNX121" s="2"/>
      <c r="MNY121" s="2"/>
      <c r="MNZ121" s="2"/>
      <c r="MOA121" s="2"/>
      <c r="MOB121" s="2"/>
      <c r="MOC121" s="2"/>
      <c r="MOD121" s="2"/>
      <c r="MOE121" s="2"/>
      <c r="MOF121" s="2"/>
      <c r="MOG121" s="2"/>
      <c r="MOH121" s="2"/>
      <c r="MOI121" s="2"/>
      <c r="MOJ121" s="2"/>
      <c r="MOK121" s="2"/>
      <c r="MOL121" s="2"/>
      <c r="MOM121" s="2"/>
      <c r="MON121" s="2"/>
      <c r="MOO121" s="2"/>
      <c r="MOP121" s="2"/>
      <c r="MOQ121" s="2"/>
      <c r="MOR121" s="2"/>
      <c r="MOS121" s="2"/>
      <c r="MOT121" s="2"/>
      <c r="MOU121" s="2"/>
      <c r="MOV121" s="2"/>
      <c r="MOW121" s="2"/>
      <c r="MOX121" s="2"/>
      <c r="MOY121" s="2"/>
      <c r="MOZ121" s="2"/>
      <c r="MPA121" s="2"/>
      <c r="MPB121" s="2"/>
      <c r="MPC121" s="2"/>
      <c r="MPD121" s="2"/>
      <c r="MPE121" s="2"/>
      <c r="MPF121" s="2"/>
      <c r="MPG121" s="2"/>
      <c r="MPH121" s="2"/>
      <c r="MPI121" s="2"/>
      <c r="MPJ121" s="2"/>
      <c r="MPK121" s="2"/>
      <c r="MPL121" s="2"/>
      <c r="MPM121" s="2"/>
      <c r="MPN121" s="2"/>
      <c r="MPO121" s="2"/>
      <c r="MPP121" s="2"/>
      <c r="MPQ121" s="2"/>
      <c r="MPR121" s="2"/>
      <c r="MPS121" s="2"/>
      <c r="MPT121" s="2"/>
      <c r="MPU121" s="2"/>
      <c r="MPV121" s="2"/>
      <c r="MPW121" s="2"/>
      <c r="MPX121" s="2"/>
      <c r="MPY121" s="2"/>
      <c r="MPZ121" s="2"/>
      <c r="MQA121" s="2"/>
      <c r="MQB121" s="2"/>
      <c r="MQC121" s="2"/>
      <c r="MQD121" s="2"/>
      <c r="MQE121" s="2"/>
      <c r="MQF121" s="2"/>
      <c r="MQG121" s="2"/>
      <c r="MQH121" s="2"/>
      <c r="MQI121" s="2"/>
      <c r="MQJ121" s="2"/>
      <c r="MQK121" s="2"/>
      <c r="MQL121" s="2"/>
      <c r="MQM121" s="2"/>
      <c r="MQN121" s="2"/>
      <c r="MQO121" s="2"/>
      <c r="MQP121" s="2"/>
      <c r="MQQ121" s="2"/>
      <c r="MQR121" s="2"/>
      <c r="MQS121" s="2"/>
      <c r="MQT121" s="2"/>
      <c r="MQU121" s="2"/>
      <c r="MQV121" s="2"/>
      <c r="MQW121" s="2"/>
      <c r="MQX121" s="2"/>
      <c r="MQY121" s="2"/>
      <c r="MQZ121" s="2"/>
      <c r="MRA121" s="2"/>
      <c r="MRB121" s="2"/>
      <c r="MRC121" s="2"/>
      <c r="MRD121" s="2"/>
      <c r="MRE121" s="2"/>
      <c r="MRF121" s="2"/>
      <c r="MRG121" s="2"/>
      <c r="MRH121" s="2"/>
      <c r="MRI121" s="2"/>
      <c r="MRJ121" s="2"/>
      <c r="MRK121" s="2"/>
      <c r="MRL121" s="2"/>
      <c r="MRM121" s="2"/>
      <c r="MRN121" s="2"/>
      <c r="MRO121" s="2"/>
      <c r="MRP121" s="2"/>
      <c r="MRQ121" s="2"/>
      <c r="MRR121" s="2"/>
      <c r="MRS121" s="2"/>
      <c r="MRT121" s="2"/>
      <c r="MRU121" s="2"/>
      <c r="MRV121" s="2"/>
      <c r="MRW121" s="2"/>
      <c r="MRX121" s="2"/>
      <c r="MRY121" s="2"/>
      <c r="MRZ121" s="2"/>
      <c r="MSA121" s="2"/>
      <c r="MSB121" s="2"/>
      <c r="MSC121" s="2"/>
      <c r="MSD121" s="2"/>
      <c r="MSE121" s="2"/>
      <c r="MSF121" s="2"/>
      <c r="MSG121" s="2"/>
      <c r="MSH121" s="2"/>
      <c r="MSI121" s="2"/>
      <c r="MSJ121" s="2"/>
      <c r="MSK121" s="2"/>
      <c r="MSL121" s="2"/>
      <c r="MSM121" s="2"/>
      <c r="MSN121" s="2"/>
      <c r="MSO121" s="2"/>
      <c r="MSP121" s="2"/>
      <c r="MSQ121" s="2"/>
      <c r="MSR121" s="2"/>
      <c r="MSS121" s="2"/>
      <c r="MST121" s="2"/>
      <c r="MSU121" s="2"/>
      <c r="MSV121" s="2"/>
      <c r="MSW121" s="2"/>
      <c r="MSX121" s="2"/>
      <c r="MSY121" s="2"/>
      <c r="MSZ121" s="2"/>
      <c r="MTA121" s="2"/>
      <c r="MTB121" s="2"/>
      <c r="MTC121" s="2"/>
      <c r="MTD121" s="2"/>
      <c r="MTE121" s="2"/>
      <c r="MTF121" s="2"/>
      <c r="MTG121" s="2"/>
      <c r="MTH121" s="2"/>
      <c r="MTI121" s="2"/>
      <c r="MTJ121" s="2"/>
      <c r="MTK121" s="2"/>
      <c r="MTL121" s="2"/>
      <c r="MTM121" s="2"/>
      <c r="MTN121" s="2"/>
      <c r="MTO121" s="2"/>
      <c r="MTP121" s="2"/>
      <c r="MTQ121" s="2"/>
      <c r="MTR121" s="2"/>
      <c r="MTS121" s="2"/>
      <c r="MTT121" s="2"/>
      <c r="MTU121" s="2"/>
      <c r="MTV121" s="2"/>
      <c r="MTW121" s="2"/>
      <c r="MTX121" s="2"/>
      <c r="MTY121" s="2"/>
      <c r="MTZ121" s="2"/>
      <c r="MUA121" s="2"/>
      <c r="MUB121" s="2"/>
      <c r="MUC121" s="2"/>
      <c r="MUD121" s="2"/>
      <c r="MUE121" s="2"/>
      <c r="MUF121" s="2"/>
      <c r="MUG121" s="2"/>
      <c r="MUH121" s="2"/>
      <c r="MUI121" s="2"/>
      <c r="MUJ121" s="2"/>
      <c r="MUK121" s="2"/>
      <c r="MUL121" s="2"/>
      <c r="MUM121" s="2"/>
      <c r="MUN121" s="2"/>
      <c r="MUO121" s="2"/>
      <c r="MUP121" s="2"/>
      <c r="MUQ121" s="2"/>
      <c r="MUR121" s="2"/>
      <c r="MUS121" s="2"/>
      <c r="MUT121" s="2"/>
      <c r="MUU121" s="2"/>
      <c r="MUV121" s="2"/>
      <c r="MUW121" s="2"/>
      <c r="MUX121" s="2"/>
      <c r="MUY121" s="2"/>
      <c r="MUZ121" s="2"/>
      <c r="MVA121" s="2"/>
      <c r="MVB121" s="2"/>
      <c r="MVC121" s="2"/>
      <c r="MVD121" s="2"/>
      <c r="MVE121" s="2"/>
      <c r="MVF121" s="2"/>
      <c r="MVG121" s="2"/>
      <c r="MVH121" s="2"/>
      <c r="MVI121" s="2"/>
      <c r="MVJ121" s="2"/>
      <c r="MVK121" s="2"/>
      <c r="MVL121" s="2"/>
      <c r="MVM121" s="2"/>
      <c r="MVN121" s="2"/>
      <c r="MVO121" s="2"/>
      <c r="MVP121" s="2"/>
      <c r="MVQ121" s="2"/>
      <c r="MVR121" s="2"/>
      <c r="MVS121" s="2"/>
      <c r="MVT121" s="2"/>
      <c r="MVU121" s="2"/>
      <c r="MVV121" s="2"/>
      <c r="MVW121" s="2"/>
      <c r="MVX121" s="2"/>
      <c r="MVY121" s="2"/>
      <c r="MVZ121" s="2"/>
      <c r="MWA121" s="2"/>
      <c r="MWB121" s="2"/>
      <c r="MWC121" s="2"/>
      <c r="MWD121" s="2"/>
      <c r="MWE121" s="2"/>
      <c r="MWF121" s="2"/>
      <c r="MWG121" s="2"/>
      <c r="MWH121" s="2"/>
      <c r="MWI121" s="2"/>
      <c r="MWJ121" s="2"/>
      <c r="MWK121" s="2"/>
      <c r="MWL121" s="2"/>
      <c r="MWM121" s="2"/>
      <c r="MWN121" s="2"/>
      <c r="MWO121" s="2"/>
      <c r="MWP121" s="2"/>
      <c r="MWQ121" s="2"/>
      <c r="MWR121" s="2"/>
      <c r="MWS121" s="2"/>
      <c r="MWT121" s="2"/>
      <c r="MWU121" s="2"/>
      <c r="MWV121" s="2"/>
      <c r="MWW121" s="2"/>
      <c r="MWX121" s="2"/>
      <c r="MWY121" s="2"/>
      <c r="MWZ121" s="2"/>
      <c r="MXA121" s="2"/>
      <c r="MXB121" s="2"/>
      <c r="MXC121" s="2"/>
      <c r="MXD121" s="2"/>
      <c r="MXE121" s="2"/>
      <c r="MXF121" s="2"/>
      <c r="MXG121" s="2"/>
      <c r="MXH121" s="2"/>
      <c r="MXI121" s="2"/>
      <c r="MXJ121" s="2"/>
      <c r="MXK121" s="2"/>
      <c r="MXL121" s="2"/>
      <c r="MXM121" s="2"/>
      <c r="MXN121" s="2"/>
      <c r="MXO121" s="2"/>
      <c r="MXP121" s="2"/>
      <c r="MXQ121" s="2"/>
      <c r="MXR121" s="2"/>
      <c r="MXS121" s="2"/>
      <c r="MXT121" s="2"/>
      <c r="MXU121" s="2"/>
      <c r="MXV121" s="2"/>
      <c r="MXW121" s="2"/>
      <c r="MXX121" s="2"/>
      <c r="MXY121" s="2"/>
      <c r="MXZ121" s="2"/>
      <c r="MYA121" s="2"/>
      <c r="MYB121" s="2"/>
      <c r="MYC121" s="2"/>
      <c r="MYD121" s="2"/>
      <c r="MYE121" s="2"/>
      <c r="MYF121" s="2"/>
      <c r="MYG121" s="2"/>
      <c r="MYH121" s="2"/>
      <c r="MYI121" s="2"/>
      <c r="MYJ121" s="2"/>
      <c r="MYK121" s="2"/>
      <c r="MYL121" s="2"/>
      <c r="MYM121" s="2"/>
      <c r="MYN121" s="2"/>
      <c r="MYO121" s="2"/>
      <c r="MYP121" s="2"/>
      <c r="MYQ121" s="2"/>
      <c r="MYR121" s="2"/>
      <c r="MYS121" s="2"/>
      <c r="MYT121" s="2"/>
      <c r="MYU121" s="2"/>
      <c r="MYV121" s="2"/>
      <c r="MYW121" s="2"/>
      <c r="MYX121" s="2"/>
      <c r="MYY121" s="2"/>
      <c r="MYZ121" s="2"/>
      <c r="MZA121" s="2"/>
      <c r="MZB121" s="2"/>
      <c r="MZC121" s="2"/>
      <c r="MZD121" s="2"/>
      <c r="MZE121" s="2"/>
      <c r="MZF121" s="2"/>
      <c r="MZG121" s="2"/>
      <c r="MZH121" s="2"/>
      <c r="MZI121" s="2"/>
      <c r="MZJ121" s="2"/>
      <c r="MZK121" s="2"/>
      <c r="MZL121" s="2"/>
      <c r="MZM121" s="2"/>
      <c r="MZN121" s="2"/>
      <c r="MZO121" s="2"/>
      <c r="MZP121" s="2"/>
      <c r="MZQ121" s="2"/>
      <c r="MZR121" s="2"/>
      <c r="MZS121" s="2"/>
      <c r="MZT121" s="2"/>
      <c r="MZU121" s="2"/>
      <c r="MZV121" s="2"/>
      <c r="MZW121" s="2"/>
      <c r="MZX121" s="2"/>
      <c r="MZY121" s="2"/>
      <c r="MZZ121" s="2"/>
      <c r="NAA121" s="2"/>
      <c r="NAB121" s="2"/>
      <c r="NAC121" s="2"/>
      <c r="NAD121" s="2"/>
      <c r="NAE121" s="2"/>
      <c r="NAF121" s="2"/>
      <c r="NAG121" s="2"/>
      <c r="NAH121" s="2"/>
      <c r="NAI121" s="2"/>
      <c r="NAJ121" s="2"/>
      <c r="NAK121" s="2"/>
      <c r="NAL121" s="2"/>
      <c r="NAM121" s="2"/>
      <c r="NAN121" s="2"/>
      <c r="NAO121" s="2"/>
      <c r="NAP121" s="2"/>
      <c r="NAQ121" s="2"/>
      <c r="NAR121" s="2"/>
      <c r="NAS121" s="2"/>
      <c r="NAT121" s="2"/>
      <c r="NAU121" s="2"/>
      <c r="NAV121" s="2"/>
      <c r="NAW121" s="2"/>
      <c r="NAX121" s="2"/>
      <c r="NAY121" s="2"/>
      <c r="NAZ121" s="2"/>
      <c r="NBA121" s="2"/>
      <c r="NBB121" s="2"/>
      <c r="NBC121" s="2"/>
      <c r="NBD121" s="2"/>
      <c r="NBE121" s="2"/>
      <c r="NBF121" s="2"/>
      <c r="NBG121" s="2"/>
      <c r="NBH121" s="2"/>
      <c r="NBI121" s="2"/>
      <c r="NBJ121" s="2"/>
      <c r="NBK121" s="2"/>
      <c r="NBL121" s="2"/>
      <c r="NBM121" s="2"/>
      <c r="NBN121" s="2"/>
      <c r="NBO121" s="2"/>
      <c r="NBP121" s="2"/>
      <c r="NBQ121" s="2"/>
      <c r="NBR121" s="2"/>
      <c r="NBS121" s="2"/>
      <c r="NBT121" s="2"/>
      <c r="NBU121" s="2"/>
      <c r="NBV121" s="2"/>
      <c r="NBW121" s="2"/>
      <c r="NBX121" s="2"/>
      <c r="NBY121" s="2"/>
      <c r="NBZ121" s="2"/>
      <c r="NCA121" s="2"/>
      <c r="NCB121" s="2"/>
      <c r="NCC121" s="2"/>
      <c r="NCD121" s="2"/>
      <c r="NCE121" s="2"/>
      <c r="NCF121" s="2"/>
      <c r="NCG121" s="2"/>
      <c r="NCH121" s="2"/>
      <c r="NCI121" s="2"/>
      <c r="NCJ121" s="2"/>
      <c r="NCK121" s="2"/>
      <c r="NCL121" s="2"/>
      <c r="NCM121" s="2"/>
      <c r="NCN121" s="2"/>
      <c r="NCO121" s="2"/>
      <c r="NCP121" s="2"/>
      <c r="NCQ121" s="2"/>
      <c r="NCR121" s="2"/>
      <c r="NCS121" s="2"/>
      <c r="NCT121" s="2"/>
      <c r="NCU121" s="2"/>
      <c r="NCV121" s="2"/>
      <c r="NCW121" s="2"/>
      <c r="NCX121" s="2"/>
      <c r="NCY121" s="2"/>
      <c r="NCZ121" s="2"/>
      <c r="NDA121" s="2"/>
      <c r="NDB121" s="2"/>
      <c r="NDC121" s="2"/>
      <c r="NDD121" s="2"/>
      <c r="NDE121" s="2"/>
      <c r="NDF121" s="2"/>
      <c r="NDG121" s="2"/>
      <c r="NDH121" s="2"/>
      <c r="NDI121" s="2"/>
      <c r="NDJ121" s="2"/>
      <c r="NDK121" s="2"/>
      <c r="NDL121" s="2"/>
      <c r="NDM121" s="2"/>
      <c r="NDN121" s="2"/>
      <c r="NDO121" s="2"/>
      <c r="NDP121" s="2"/>
      <c r="NDQ121" s="2"/>
      <c r="NDR121" s="2"/>
      <c r="NDS121" s="2"/>
      <c r="NDT121" s="2"/>
      <c r="NDU121" s="2"/>
      <c r="NDV121" s="2"/>
      <c r="NDW121" s="2"/>
      <c r="NDX121" s="2"/>
      <c r="NDY121" s="2"/>
      <c r="NDZ121" s="2"/>
      <c r="NEA121" s="2"/>
      <c r="NEB121" s="2"/>
      <c r="NEC121" s="2"/>
      <c r="NED121" s="2"/>
      <c r="NEE121" s="2"/>
      <c r="NEF121" s="2"/>
      <c r="NEG121" s="2"/>
      <c r="NEH121" s="2"/>
      <c r="NEI121" s="2"/>
      <c r="NEJ121" s="2"/>
      <c r="NEK121" s="2"/>
      <c r="NEL121" s="2"/>
      <c r="NEM121" s="2"/>
      <c r="NEN121" s="2"/>
      <c r="NEO121" s="2"/>
      <c r="NEP121" s="2"/>
      <c r="NEQ121" s="2"/>
      <c r="NER121" s="2"/>
      <c r="NES121" s="2"/>
      <c r="NET121" s="2"/>
      <c r="NEU121" s="2"/>
      <c r="NEV121" s="2"/>
      <c r="NEW121" s="2"/>
      <c r="NEX121" s="2"/>
      <c r="NEY121" s="2"/>
      <c r="NEZ121" s="2"/>
      <c r="NFA121" s="2"/>
      <c r="NFB121" s="2"/>
      <c r="NFC121" s="2"/>
      <c r="NFD121" s="2"/>
      <c r="NFE121" s="2"/>
      <c r="NFF121" s="2"/>
      <c r="NFG121" s="2"/>
      <c r="NFH121" s="2"/>
      <c r="NFI121" s="2"/>
      <c r="NFJ121" s="2"/>
      <c r="NFK121" s="2"/>
      <c r="NFL121" s="2"/>
      <c r="NFM121" s="2"/>
      <c r="NFN121" s="2"/>
      <c r="NFO121" s="2"/>
      <c r="NFP121" s="2"/>
      <c r="NFQ121" s="2"/>
      <c r="NFR121" s="2"/>
      <c r="NFS121" s="2"/>
      <c r="NFT121" s="2"/>
      <c r="NFU121" s="2"/>
      <c r="NFV121" s="2"/>
      <c r="NFW121" s="2"/>
      <c r="NFX121" s="2"/>
      <c r="NFY121" s="2"/>
      <c r="NFZ121" s="2"/>
      <c r="NGA121" s="2"/>
      <c r="NGB121" s="2"/>
      <c r="NGC121" s="2"/>
      <c r="NGD121" s="2"/>
      <c r="NGE121" s="2"/>
      <c r="NGF121" s="2"/>
      <c r="NGG121" s="2"/>
      <c r="NGH121" s="2"/>
      <c r="NGI121" s="2"/>
      <c r="NGJ121" s="2"/>
      <c r="NGK121" s="2"/>
      <c r="NGL121" s="2"/>
      <c r="NGM121" s="2"/>
      <c r="NGN121" s="2"/>
      <c r="NGO121" s="2"/>
      <c r="NGP121" s="2"/>
      <c r="NGQ121" s="2"/>
      <c r="NGR121" s="2"/>
      <c r="NGS121" s="2"/>
      <c r="NGT121" s="2"/>
      <c r="NGU121" s="2"/>
      <c r="NGV121" s="2"/>
      <c r="NGW121" s="2"/>
      <c r="NGX121" s="2"/>
      <c r="NGY121" s="2"/>
      <c r="NGZ121" s="2"/>
      <c r="NHA121" s="2"/>
      <c r="NHB121" s="2"/>
      <c r="NHC121" s="2"/>
      <c r="NHD121" s="2"/>
      <c r="NHE121" s="2"/>
      <c r="NHF121" s="2"/>
      <c r="NHG121" s="2"/>
      <c r="NHH121" s="2"/>
      <c r="NHI121" s="2"/>
      <c r="NHJ121" s="2"/>
      <c r="NHK121" s="2"/>
      <c r="NHL121" s="2"/>
      <c r="NHM121" s="2"/>
      <c r="NHN121" s="2"/>
      <c r="NHO121" s="2"/>
      <c r="NHP121" s="2"/>
      <c r="NHQ121" s="2"/>
      <c r="NHR121" s="2"/>
      <c r="NHS121" s="2"/>
      <c r="NHT121" s="2"/>
      <c r="NHU121" s="2"/>
      <c r="NHV121" s="2"/>
      <c r="NHW121" s="2"/>
      <c r="NHX121" s="2"/>
      <c r="NHY121" s="2"/>
      <c r="NHZ121" s="2"/>
      <c r="NIA121" s="2"/>
      <c r="NIB121" s="2"/>
      <c r="NIC121" s="2"/>
      <c r="NID121" s="2"/>
      <c r="NIE121" s="2"/>
      <c r="NIF121" s="2"/>
      <c r="NIG121" s="2"/>
      <c r="NIH121" s="2"/>
      <c r="NII121" s="2"/>
      <c r="NIJ121" s="2"/>
      <c r="NIK121" s="2"/>
      <c r="NIL121" s="2"/>
      <c r="NIM121" s="2"/>
      <c r="NIN121" s="2"/>
      <c r="NIO121" s="2"/>
      <c r="NIP121" s="2"/>
      <c r="NIQ121" s="2"/>
      <c r="NIR121" s="2"/>
      <c r="NIS121" s="2"/>
      <c r="NIT121" s="2"/>
      <c r="NIU121" s="2"/>
      <c r="NIV121" s="2"/>
      <c r="NIW121" s="2"/>
      <c r="NIX121" s="2"/>
      <c r="NIY121" s="2"/>
      <c r="NIZ121" s="2"/>
      <c r="NJA121" s="2"/>
      <c r="NJB121" s="2"/>
      <c r="NJC121" s="2"/>
      <c r="NJD121" s="2"/>
      <c r="NJE121" s="2"/>
      <c r="NJF121" s="2"/>
      <c r="NJG121" s="2"/>
      <c r="NJH121" s="2"/>
      <c r="NJI121" s="2"/>
      <c r="NJJ121" s="2"/>
      <c r="NJK121" s="2"/>
      <c r="NJL121" s="2"/>
      <c r="NJM121" s="2"/>
      <c r="NJN121" s="2"/>
      <c r="NJO121" s="2"/>
      <c r="NJP121" s="2"/>
      <c r="NJQ121" s="2"/>
      <c r="NJR121" s="2"/>
      <c r="NJS121" s="2"/>
      <c r="NJT121" s="2"/>
      <c r="NJU121" s="2"/>
      <c r="NJV121" s="2"/>
      <c r="NJW121" s="2"/>
      <c r="NJX121" s="2"/>
      <c r="NJY121" s="2"/>
      <c r="NJZ121" s="2"/>
      <c r="NKA121" s="2"/>
      <c r="NKB121" s="2"/>
      <c r="NKC121" s="2"/>
      <c r="NKD121" s="2"/>
      <c r="NKE121" s="2"/>
      <c r="NKF121" s="2"/>
      <c r="NKG121" s="2"/>
      <c r="NKH121" s="2"/>
      <c r="NKI121" s="2"/>
      <c r="NKJ121" s="2"/>
      <c r="NKK121" s="2"/>
      <c r="NKL121" s="2"/>
      <c r="NKM121" s="2"/>
      <c r="NKN121" s="2"/>
      <c r="NKO121" s="2"/>
      <c r="NKP121" s="2"/>
      <c r="NKQ121" s="2"/>
      <c r="NKR121" s="2"/>
      <c r="NKS121" s="2"/>
      <c r="NKT121" s="2"/>
      <c r="NKU121" s="2"/>
      <c r="NKV121" s="2"/>
      <c r="NKW121" s="2"/>
      <c r="NKX121" s="2"/>
      <c r="NKY121" s="2"/>
      <c r="NKZ121" s="2"/>
      <c r="NLA121" s="2"/>
      <c r="NLB121" s="2"/>
      <c r="NLC121" s="2"/>
      <c r="NLD121" s="2"/>
      <c r="NLE121" s="2"/>
      <c r="NLF121" s="2"/>
      <c r="NLG121" s="2"/>
      <c r="NLH121" s="2"/>
      <c r="NLI121" s="2"/>
      <c r="NLJ121" s="2"/>
      <c r="NLK121" s="2"/>
      <c r="NLL121" s="2"/>
      <c r="NLM121" s="2"/>
      <c r="NLN121" s="2"/>
      <c r="NLO121" s="2"/>
      <c r="NLP121" s="2"/>
      <c r="NLQ121" s="2"/>
      <c r="NLR121" s="2"/>
      <c r="NLS121" s="2"/>
      <c r="NLT121" s="2"/>
      <c r="NLU121" s="2"/>
      <c r="NLV121" s="2"/>
      <c r="NLW121" s="2"/>
      <c r="NLX121" s="2"/>
      <c r="NLY121" s="2"/>
      <c r="NLZ121" s="2"/>
      <c r="NMA121" s="2"/>
      <c r="NMB121" s="2"/>
      <c r="NMC121" s="2"/>
      <c r="NMD121" s="2"/>
      <c r="NME121" s="2"/>
      <c r="NMF121" s="2"/>
      <c r="NMG121" s="2"/>
      <c r="NMH121" s="2"/>
      <c r="NMI121" s="2"/>
      <c r="NMJ121" s="2"/>
      <c r="NMK121" s="2"/>
      <c r="NML121" s="2"/>
      <c r="NMM121" s="2"/>
      <c r="NMN121" s="2"/>
      <c r="NMO121" s="2"/>
      <c r="NMP121" s="2"/>
      <c r="NMQ121" s="2"/>
      <c r="NMR121" s="2"/>
      <c r="NMS121" s="2"/>
      <c r="NMT121" s="2"/>
      <c r="NMU121" s="2"/>
      <c r="NMV121" s="2"/>
      <c r="NMW121" s="2"/>
      <c r="NMX121" s="2"/>
      <c r="NMY121" s="2"/>
      <c r="NMZ121" s="2"/>
      <c r="NNA121" s="2"/>
      <c r="NNB121" s="2"/>
      <c r="NNC121" s="2"/>
      <c r="NND121" s="2"/>
      <c r="NNE121" s="2"/>
      <c r="NNF121" s="2"/>
      <c r="NNG121" s="2"/>
      <c r="NNH121" s="2"/>
      <c r="NNI121" s="2"/>
      <c r="NNJ121" s="2"/>
      <c r="NNK121" s="2"/>
      <c r="NNL121" s="2"/>
      <c r="NNM121" s="2"/>
      <c r="NNN121" s="2"/>
      <c r="NNO121" s="2"/>
      <c r="NNP121" s="2"/>
      <c r="NNQ121" s="2"/>
      <c r="NNR121" s="2"/>
      <c r="NNS121" s="2"/>
      <c r="NNT121" s="2"/>
      <c r="NNU121" s="2"/>
      <c r="NNV121" s="2"/>
      <c r="NNW121" s="2"/>
      <c r="NNX121" s="2"/>
      <c r="NNY121" s="2"/>
      <c r="NNZ121" s="2"/>
      <c r="NOA121" s="2"/>
      <c r="NOB121" s="2"/>
      <c r="NOC121" s="2"/>
      <c r="NOD121" s="2"/>
      <c r="NOE121" s="2"/>
      <c r="NOF121" s="2"/>
      <c r="NOG121" s="2"/>
      <c r="NOH121" s="2"/>
      <c r="NOI121" s="2"/>
      <c r="NOJ121" s="2"/>
      <c r="NOK121" s="2"/>
      <c r="NOL121" s="2"/>
      <c r="NOM121" s="2"/>
      <c r="NON121" s="2"/>
      <c r="NOO121" s="2"/>
      <c r="NOP121" s="2"/>
      <c r="NOQ121" s="2"/>
      <c r="NOR121" s="2"/>
      <c r="NOS121" s="2"/>
      <c r="NOT121" s="2"/>
      <c r="NOU121" s="2"/>
      <c r="NOV121" s="2"/>
      <c r="NOW121" s="2"/>
      <c r="NOX121" s="2"/>
      <c r="NOY121" s="2"/>
      <c r="NOZ121" s="2"/>
      <c r="NPA121" s="2"/>
      <c r="NPB121" s="2"/>
      <c r="NPC121" s="2"/>
      <c r="NPD121" s="2"/>
      <c r="NPE121" s="2"/>
      <c r="NPF121" s="2"/>
      <c r="NPG121" s="2"/>
      <c r="NPH121" s="2"/>
      <c r="NPI121" s="2"/>
      <c r="NPJ121" s="2"/>
      <c r="NPK121" s="2"/>
      <c r="NPL121" s="2"/>
      <c r="NPM121" s="2"/>
      <c r="NPN121" s="2"/>
      <c r="NPO121" s="2"/>
      <c r="NPP121" s="2"/>
      <c r="NPQ121" s="2"/>
      <c r="NPR121" s="2"/>
      <c r="NPS121" s="2"/>
      <c r="NPT121" s="2"/>
      <c r="NPU121" s="2"/>
      <c r="NPV121" s="2"/>
      <c r="NPW121" s="2"/>
      <c r="NPX121" s="2"/>
      <c r="NPY121" s="2"/>
      <c r="NPZ121" s="2"/>
      <c r="NQA121" s="2"/>
      <c r="NQB121" s="2"/>
      <c r="NQC121" s="2"/>
      <c r="NQD121" s="2"/>
      <c r="NQE121" s="2"/>
      <c r="NQF121" s="2"/>
      <c r="NQG121" s="2"/>
      <c r="NQH121" s="2"/>
      <c r="NQI121" s="2"/>
      <c r="NQJ121" s="2"/>
      <c r="NQK121" s="2"/>
      <c r="NQL121" s="2"/>
      <c r="NQM121" s="2"/>
      <c r="NQN121" s="2"/>
      <c r="NQO121" s="2"/>
      <c r="NQP121" s="2"/>
      <c r="NQQ121" s="2"/>
      <c r="NQR121" s="2"/>
      <c r="NQS121" s="2"/>
      <c r="NQT121" s="2"/>
      <c r="NQU121" s="2"/>
      <c r="NQV121" s="2"/>
      <c r="NQW121" s="2"/>
      <c r="NQX121" s="2"/>
      <c r="NQY121" s="2"/>
      <c r="NQZ121" s="2"/>
      <c r="NRA121" s="2"/>
      <c r="NRB121" s="2"/>
      <c r="NRC121" s="2"/>
      <c r="NRD121" s="2"/>
      <c r="NRE121" s="2"/>
      <c r="NRF121" s="2"/>
      <c r="NRG121" s="2"/>
      <c r="NRH121" s="2"/>
      <c r="NRI121" s="2"/>
      <c r="NRJ121" s="2"/>
      <c r="NRK121" s="2"/>
      <c r="NRL121" s="2"/>
      <c r="NRM121" s="2"/>
      <c r="NRN121" s="2"/>
      <c r="NRO121" s="2"/>
      <c r="NRP121" s="2"/>
      <c r="NRQ121" s="2"/>
      <c r="NRR121" s="2"/>
      <c r="NRS121" s="2"/>
      <c r="NRT121" s="2"/>
      <c r="NRU121" s="2"/>
      <c r="NRV121" s="2"/>
      <c r="NRW121" s="2"/>
      <c r="NRX121" s="2"/>
      <c r="NRY121" s="2"/>
      <c r="NRZ121" s="2"/>
      <c r="NSA121" s="2"/>
      <c r="NSB121" s="2"/>
      <c r="NSC121" s="2"/>
      <c r="NSD121" s="2"/>
      <c r="NSE121" s="2"/>
      <c r="NSF121" s="2"/>
      <c r="NSG121" s="2"/>
      <c r="NSH121" s="2"/>
      <c r="NSI121" s="2"/>
      <c r="NSJ121" s="2"/>
      <c r="NSK121" s="2"/>
      <c r="NSL121" s="2"/>
      <c r="NSM121" s="2"/>
      <c r="NSN121" s="2"/>
      <c r="NSO121" s="2"/>
      <c r="NSP121" s="2"/>
      <c r="NSQ121" s="2"/>
      <c r="NSR121" s="2"/>
      <c r="NSS121" s="2"/>
      <c r="NST121" s="2"/>
      <c r="NSU121" s="2"/>
      <c r="NSV121" s="2"/>
      <c r="NSW121" s="2"/>
      <c r="NSX121" s="2"/>
      <c r="NSY121" s="2"/>
      <c r="NSZ121" s="2"/>
      <c r="NTA121" s="2"/>
      <c r="NTB121" s="2"/>
      <c r="NTC121" s="2"/>
      <c r="NTD121" s="2"/>
      <c r="NTE121" s="2"/>
      <c r="NTF121" s="2"/>
      <c r="NTG121" s="2"/>
      <c r="NTH121" s="2"/>
      <c r="NTI121" s="2"/>
      <c r="NTJ121" s="2"/>
      <c r="NTK121" s="2"/>
      <c r="NTL121" s="2"/>
      <c r="NTM121" s="2"/>
      <c r="NTN121" s="2"/>
      <c r="NTO121" s="2"/>
      <c r="NTP121" s="2"/>
      <c r="NTQ121" s="2"/>
      <c r="NTR121" s="2"/>
      <c r="NTS121" s="2"/>
      <c r="NTT121" s="2"/>
      <c r="NTU121" s="2"/>
      <c r="NTV121" s="2"/>
      <c r="NTW121" s="2"/>
      <c r="NTX121" s="2"/>
      <c r="NTY121" s="2"/>
      <c r="NTZ121" s="2"/>
      <c r="NUA121" s="2"/>
      <c r="NUB121" s="2"/>
      <c r="NUC121" s="2"/>
      <c r="NUD121" s="2"/>
      <c r="NUE121" s="2"/>
      <c r="NUF121" s="2"/>
      <c r="NUG121" s="2"/>
      <c r="NUH121" s="2"/>
      <c r="NUI121" s="2"/>
      <c r="NUJ121" s="2"/>
      <c r="NUK121" s="2"/>
      <c r="NUL121" s="2"/>
      <c r="NUM121" s="2"/>
      <c r="NUN121" s="2"/>
      <c r="NUO121" s="2"/>
      <c r="NUP121" s="2"/>
      <c r="NUQ121" s="2"/>
      <c r="NUR121" s="2"/>
      <c r="NUS121" s="2"/>
      <c r="NUT121" s="2"/>
      <c r="NUU121" s="2"/>
      <c r="NUV121" s="2"/>
      <c r="NUW121" s="2"/>
      <c r="NUX121" s="2"/>
      <c r="NUY121" s="2"/>
      <c r="NUZ121" s="2"/>
      <c r="NVA121" s="2"/>
      <c r="NVB121" s="2"/>
      <c r="NVC121" s="2"/>
      <c r="NVD121" s="2"/>
      <c r="NVE121" s="2"/>
      <c r="NVF121" s="2"/>
      <c r="NVG121" s="2"/>
      <c r="NVH121" s="2"/>
      <c r="NVI121" s="2"/>
      <c r="NVJ121" s="2"/>
      <c r="NVK121" s="2"/>
      <c r="NVL121" s="2"/>
      <c r="NVM121" s="2"/>
      <c r="NVN121" s="2"/>
      <c r="NVO121" s="2"/>
      <c r="NVP121" s="2"/>
      <c r="NVQ121" s="2"/>
      <c r="NVR121" s="2"/>
      <c r="NVS121" s="2"/>
      <c r="NVT121" s="2"/>
      <c r="NVU121" s="2"/>
      <c r="NVV121" s="2"/>
      <c r="NVW121" s="2"/>
      <c r="NVX121" s="2"/>
      <c r="NVY121" s="2"/>
      <c r="NVZ121" s="2"/>
      <c r="NWA121" s="2"/>
      <c r="NWB121" s="2"/>
      <c r="NWC121" s="2"/>
      <c r="NWD121" s="2"/>
      <c r="NWE121" s="2"/>
      <c r="NWF121" s="2"/>
      <c r="NWG121" s="2"/>
      <c r="NWH121" s="2"/>
      <c r="NWI121" s="2"/>
      <c r="NWJ121" s="2"/>
      <c r="NWK121" s="2"/>
      <c r="NWL121" s="2"/>
      <c r="NWM121" s="2"/>
      <c r="NWN121" s="2"/>
      <c r="NWO121" s="2"/>
      <c r="NWP121" s="2"/>
      <c r="NWQ121" s="2"/>
      <c r="NWR121" s="2"/>
      <c r="NWS121" s="2"/>
      <c r="NWT121" s="2"/>
      <c r="NWU121" s="2"/>
      <c r="NWV121" s="2"/>
      <c r="NWW121" s="2"/>
      <c r="NWX121" s="2"/>
      <c r="NWY121" s="2"/>
      <c r="NWZ121" s="2"/>
      <c r="NXA121" s="2"/>
      <c r="NXB121" s="2"/>
      <c r="NXC121" s="2"/>
      <c r="NXD121" s="2"/>
      <c r="NXE121" s="2"/>
      <c r="NXF121" s="2"/>
      <c r="NXG121" s="2"/>
      <c r="NXH121" s="2"/>
      <c r="NXI121" s="2"/>
      <c r="NXJ121" s="2"/>
      <c r="NXK121" s="2"/>
      <c r="NXL121" s="2"/>
      <c r="NXM121" s="2"/>
      <c r="NXN121" s="2"/>
      <c r="NXO121" s="2"/>
      <c r="NXP121" s="2"/>
      <c r="NXQ121" s="2"/>
      <c r="NXR121" s="2"/>
      <c r="NXS121" s="2"/>
      <c r="NXT121" s="2"/>
      <c r="NXU121" s="2"/>
      <c r="NXV121" s="2"/>
      <c r="NXW121" s="2"/>
      <c r="NXX121" s="2"/>
      <c r="NXY121" s="2"/>
      <c r="NXZ121" s="2"/>
      <c r="NYA121" s="2"/>
      <c r="NYB121" s="2"/>
      <c r="NYC121" s="2"/>
      <c r="NYD121" s="2"/>
      <c r="NYE121" s="2"/>
      <c r="NYF121" s="2"/>
      <c r="NYG121" s="2"/>
      <c r="NYH121" s="2"/>
      <c r="NYI121" s="2"/>
      <c r="NYJ121" s="2"/>
      <c r="NYK121" s="2"/>
      <c r="NYL121" s="2"/>
      <c r="NYM121" s="2"/>
      <c r="NYN121" s="2"/>
      <c r="NYO121" s="2"/>
      <c r="NYP121" s="2"/>
      <c r="NYQ121" s="2"/>
      <c r="NYR121" s="2"/>
      <c r="NYS121" s="2"/>
      <c r="NYT121" s="2"/>
      <c r="NYU121" s="2"/>
      <c r="NYV121" s="2"/>
      <c r="NYW121" s="2"/>
      <c r="NYX121" s="2"/>
      <c r="NYY121" s="2"/>
      <c r="NYZ121" s="2"/>
      <c r="NZA121" s="2"/>
      <c r="NZB121" s="2"/>
      <c r="NZC121" s="2"/>
      <c r="NZD121" s="2"/>
      <c r="NZE121" s="2"/>
      <c r="NZF121" s="2"/>
      <c r="NZG121" s="2"/>
      <c r="NZH121" s="2"/>
      <c r="NZI121" s="2"/>
      <c r="NZJ121" s="2"/>
      <c r="NZK121" s="2"/>
      <c r="NZL121" s="2"/>
      <c r="NZM121" s="2"/>
      <c r="NZN121" s="2"/>
      <c r="NZO121" s="2"/>
      <c r="NZP121" s="2"/>
      <c r="NZQ121" s="2"/>
      <c r="NZR121" s="2"/>
      <c r="NZS121" s="2"/>
      <c r="NZT121" s="2"/>
      <c r="NZU121" s="2"/>
      <c r="NZV121" s="2"/>
      <c r="NZW121" s="2"/>
      <c r="NZX121" s="2"/>
      <c r="NZY121" s="2"/>
      <c r="NZZ121" s="2"/>
      <c r="OAA121" s="2"/>
      <c r="OAB121" s="2"/>
      <c r="OAC121" s="2"/>
      <c r="OAD121" s="2"/>
      <c r="OAE121" s="2"/>
      <c r="OAF121" s="2"/>
      <c r="OAG121" s="2"/>
      <c r="OAH121" s="2"/>
      <c r="OAI121" s="2"/>
      <c r="OAJ121" s="2"/>
      <c r="OAK121" s="2"/>
      <c r="OAL121" s="2"/>
      <c r="OAM121" s="2"/>
      <c r="OAN121" s="2"/>
      <c r="OAO121" s="2"/>
      <c r="OAP121" s="2"/>
      <c r="OAQ121" s="2"/>
      <c r="OAR121" s="2"/>
      <c r="OAS121" s="2"/>
      <c r="OAT121" s="2"/>
      <c r="OAU121" s="2"/>
      <c r="OAV121" s="2"/>
      <c r="OAW121" s="2"/>
      <c r="OAX121" s="2"/>
      <c r="OAY121" s="2"/>
      <c r="OAZ121" s="2"/>
      <c r="OBA121" s="2"/>
      <c r="OBB121" s="2"/>
      <c r="OBC121" s="2"/>
      <c r="OBD121" s="2"/>
      <c r="OBE121" s="2"/>
      <c r="OBF121" s="2"/>
      <c r="OBG121" s="2"/>
      <c r="OBH121" s="2"/>
      <c r="OBI121" s="2"/>
      <c r="OBJ121" s="2"/>
      <c r="OBK121" s="2"/>
      <c r="OBL121" s="2"/>
      <c r="OBM121" s="2"/>
      <c r="OBN121" s="2"/>
      <c r="OBO121" s="2"/>
      <c r="OBP121" s="2"/>
      <c r="OBQ121" s="2"/>
      <c r="OBR121" s="2"/>
      <c r="OBS121" s="2"/>
      <c r="OBT121" s="2"/>
      <c r="OBU121" s="2"/>
      <c r="OBV121" s="2"/>
      <c r="OBW121" s="2"/>
      <c r="OBX121" s="2"/>
      <c r="OBY121" s="2"/>
      <c r="OBZ121" s="2"/>
      <c r="OCA121" s="2"/>
      <c r="OCB121" s="2"/>
      <c r="OCC121" s="2"/>
      <c r="OCD121" s="2"/>
      <c r="OCE121" s="2"/>
      <c r="OCF121" s="2"/>
      <c r="OCG121" s="2"/>
      <c r="OCH121" s="2"/>
      <c r="OCI121" s="2"/>
      <c r="OCJ121" s="2"/>
      <c r="OCK121" s="2"/>
      <c r="OCL121" s="2"/>
      <c r="OCM121" s="2"/>
      <c r="OCN121" s="2"/>
      <c r="OCO121" s="2"/>
      <c r="OCP121" s="2"/>
      <c r="OCQ121" s="2"/>
      <c r="OCR121" s="2"/>
      <c r="OCS121" s="2"/>
      <c r="OCT121" s="2"/>
      <c r="OCU121" s="2"/>
      <c r="OCV121" s="2"/>
      <c r="OCW121" s="2"/>
      <c r="OCX121" s="2"/>
      <c r="OCY121" s="2"/>
      <c r="OCZ121" s="2"/>
      <c r="ODA121" s="2"/>
      <c r="ODB121" s="2"/>
      <c r="ODC121" s="2"/>
      <c r="ODD121" s="2"/>
      <c r="ODE121" s="2"/>
      <c r="ODF121" s="2"/>
      <c r="ODG121" s="2"/>
      <c r="ODH121" s="2"/>
      <c r="ODI121" s="2"/>
      <c r="ODJ121" s="2"/>
      <c r="ODK121" s="2"/>
      <c r="ODL121" s="2"/>
      <c r="ODM121" s="2"/>
      <c r="ODN121" s="2"/>
      <c r="ODO121" s="2"/>
      <c r="ODP121" s="2"/>
      <c r="ODQ121" s="2"/>
      <c r="ODR121" s="2"/>
      <c r="ODS121" s="2"/>
      <c r="ODT121" s="2"/>
      <c r="ODU121" s="2"/>
      <c r="ODV121" s="2"/>
      <c r="ODW121" s="2"/>
      <c r="ODX121" s="2"/>
      <c r="ODY121" s="2"/>
      <c r="ODZ121" s="2"/>
      <c r="OEA121" s="2"/>
      <c r="OEB121" s="2"/>
      <c r="OEC121" s="2"/>
      <c r="OED121" s="2"/>
      <c r="OEE121" s="2"/>
      <c r="OEF121" s="2"/>
      <c r="OEG121" s="2"/>
      <c r="OEH121" s="2"/>
      <c r="OEI121" s="2"/>
      <c r="OEJ121" s="2"/>
      <c r="OEK121" s="2"/>
      <c r="OEL121" s="2"/>
      <c r="OEM121" s="2"/>
      <c r="OEN121" s="2"/>
      <c r="OEO121" s="2"/>
      <c r="OEP121" s="2"/>
      <c r="OEQ121" s="2"/>
      <c r="OER121" s="2"/>
      <c r="OES121" s="2"/>
      <c r="OET121" s="2"/>
      <c r="OEU121" s="2"/>
      <c r="OEV121" s="2"/>
      <c r="OEW121" s="2"/>
      <c r="OEX121" s="2"/>
      <c r="OEY121" s="2"/>
      <c r="OEZ121" s="2"/>
      <c r="OFA121" s="2"/>
      <c r="OFB121" s="2"/>
      <c r="OFC121" s="2"/>
      <c r="OFD121" s="2"/>
      <c r="OFE121" s="2"/>
      <c r="OFF121" s="2"/>
      <c r="OFG121" s="2"/>
      <c r="OFH121" s="2"/>
      <c r="OFI121" s="2"/>
      <c r="OFJ121" s="2"/>
      <c r="OFK121" s="2"/>
      <c r="OFL121" s="2"/>
      <c r="OFM121" s="2"/>
      <c r="OFN121" s="2"/>
      <c r="OFO121" s="2"/>
      <c r="OFP121" s="2"/>
      <c r="OFQ121" s="2"/>
      <c r="OFR121" s="2"/>
      <c r="OFS121" s="2"/>
      <c r="OFT121" s="2"/>
      <c r="OFU121" s="2"/>
      <c r="OFV121" s="2"/>
      <c r="OFW121" s="2"/>
      <c r="OFX121" s="2"/>
      <c r="OFY121" s="2"/>
      <c r="OFZ121" s="2"/>
      <c r="OGA121" s="2"/>
      <c r="OGB121" s="2"/>
      <c r="OGC121" s="2"/>
      <c r="OGD121" s="2"/>
      <c r="OGE121" s="2"/>
      <c r="OGF121" s="2"/>
      <c r="OGG121" s="2"/>
      <c r="OGH121" s="2"/>
      <c r="OGI121" s="2"/>
      <c r="OGJ121" s="2"/>
      <c r="OGK121" s="2"/>
      <c r="OGL121" s="2"/>
      <c r="OGM121" s="2"/>
      <c r="OGN121" s="2"/>
      <c r="OGO121" s="2"/>
      <c r="OGP121" s="2"/>
      <c r="OGQ121" s="2"/>
      <c r="OGR121" s="2"/>
      <c r="OGS121" s="2"/>
      <c r="OGT121" s="2"/>
      <c r="OGU121" s="2"/>
      <c r="OGV121" s="2"/>
      <c r="OGW121" s="2"/>
      <c r="OGX121" s="2"/>
      <c r="OGY121" s="2"/>
      <c r="OGZ121" s="2"/>
      <c r="OHA121" s="2"/>
      <c r="OHB121" s="2"/>
      <c r="OHC121" s="2"/>
      <c r="OHD121" s="2"/>
      <c r="OHE121" s="2"/>
      <c r="OHF121" s="2"/>
      <c r="OHG121" s="2"/>
      <c r="OHH121" s="2"/>
      <c r="OHI121" s="2"/>
      <c r="OHJ121" s="2"/>
      <c r="OHK121" s="2"/>
      <c r="OHL121" s="2"/>
      <c r="OHM121" s="2"/>
      <c r="OHN121" s="2"/>
      <c r="OHO121" s="2"/>
      <c r="OHP121" s="2"/>
      <c r="OHQ121" s="2"/>
      <c r="OHR121" s="2"/>
      <c r="OHS121" s="2"/>
      <c r="OHT121" s="2"/>
      <c r="OHU121" s="2"/>
      <c r="OHV121" s="2"/>
      <c r="OHW121" s="2"/>
      <c r="OHX121" s="2"/>
      <c r="OHY121" s="2"/>
      <c r="OHZ121" s="2"/>
      <c r="OIA121" s="2"/>
      <c r="OIB121" s="2"/>
      <c r="OIC121" s="2"/>
      <c r="OID121" s="2"/>
      <c r="OIE121" s="2"/>
      <c r="OIF121" s="2"/>
      <c r="OIG121" s="2"/>
      <c r="OIH121" s="2"/>
      <c r="OII121" s="2"/>
      <c r="OIJ121" s="2"/>
      <c r="OIK121" s="2"/>
      <c r="OIL121" s="2"/>
      <c r="OIM121" s="2"/>
      <c r="OIN121" s="2"/>
      <c r="OIO121" s="2"/>
      <c r="OIP121" s="2"/>
      <c r="OIQ121" s="2"/>
      <c r="OIR121" s="2"/>
      <c r="OIS121" s="2"/>
      <c r="OIT121" s="2"/>
      <c r="OIU121" s="2"/>
      <c r="OIV121" s="2"/>
      <c r="OIW121" s="2"/>
      <c r="OIX121" s="2"/>
      <c r="OIY121" s="2"/>
      <c r="OIZ121" s="2"/>
      <c r="OJA121" s="2"/>
      <c r="OJB121" s="2"/>
      <c r="OJC121" s="2"/>
      <c r="OJD121" s="2"/>
      <c r="OJE121" s="2"/>
      <c r="OJF121" s="2"/>
      <c r="OJG121" s="2"/>
      <c r="OJH121" s="2"/>
      <c r="OJI121" s="2"/>
      <c r="OJJ121" s="2"/>
      <c r="OJK121" s="2"/>
      <c r="OJL121" s="2"/>
      <c r="OJM121" s="2"/>
      <c r="OJN121" s="2"/>
      <c r="OJO121" s="2"/>
      <c r="OJP121" s="2"/>
      <c r="OJQ121" s="2"/>
      <c r="OJR121" s="2"/>
      <c r="OJS121" s="2"/>
      <c r="OJT121" s="2"/>
      <c r="OJU121" s="2"/>
      <c r="OJV121" s="2"/>
      <c r="OJW121" s="2"/>
      <c r="OJX121" s="2"/>
      <c r="OJY121" s="2"/>
      <c r="OJZ121" s="2"/>
      <c r="OKA121" s="2"/>
      <c r="OKB121" s="2"/>
      <c r="OKC121" s="2"/>
      <c r="OKD121" s="2"/>
      <c r="OKE121" s="2"/>
      <c r="OKF121" s="2"/>
      <c r="OKG121" s="2"/>
      <c r="OKH121" s="2"/>
      <c r="OKI121" s="2"/>
      <c r="OKJ121" s="2"/>
      <c r="OKK121" s="2"/>
      <c r="OKL121" s="2"/>
      <c r="OKM121" s="2"/>
      <c r="OKN121" s="2"/>
      <c r="OKO121" s="2"/>
      <c r="OKP121" s="2"/>
      <c r="OKQ121" s="2"/>
      <c r="OKR121" s="2"/>
      <c r="OKS121" s="2"/>
      <c r="OKT121" s="2"/>
      <c r="OKU121" s="2"/>
      <c r="OKV121" s="2"/>
      <c r="OKW121" s="2"/>
      <c r="OKX121" s="2"/>
      <c r="OKY121" s="2"/>
      <c r="OKZ121" s="2"/>
      <c r="OLA121" s="2"/>
      <c r="OLB121" s="2"/>
      <c r="OLC121" s="2"/>
      <c r="OLD121" s="2"/>
      <c r="OLE121" s="2"/>
      <c r="OLF121" s="2"/>
      <c r="OLG121" s="2"/>
      <c r="OLH121" s="2"/>
      <c r="OLI121" s="2"/>
      <c r="OLJ121" s="2"/>
      <c r="OLK121" s="2"/>
      <c r="OLL121" s="2"/>
      <c r="OLM121" s="2"/>
      <c r="OLN121" s="2"/>
      <c r="OLO121" s="2"/>
      <c r="OLP121" s="2"/>
      <c r="OLQ121" s="2"/>
      <c r="OLR121" s="2"/>
      <c r="OLS121" s="2"/>
      <c r="OLT121" s="2"/>
      <c r="OLU121" s="2"/>
      <c r="OLV121" s="2"/>
      <c r="OLW121" s="2"/>
      <c r="OLX121" s="2"/>
      <c r="OLY121" s="2"/>
      <c r="OLZ121" s="2"/>
      <c r="OMA121" s="2"/>
      <c r="OMB121" s="2"/>
      <c r="OMC121" s="2"/>
      <c r="OMD121" s="2"/>
      <c r="OME121" s="2"/>
      <c r="OMF121" s="2"/>
      <c r="OMG121" s="2"/>
      <c r="OMH121" s="2"/>
      <c r="OMI121" s="2"/>
      <c r="OMJ121" s="2"/>
      <c r="OMK121" s="2"/>
      <c r="OML121" s="2"/>
      <c r="OMM121" s="2"/>
      <c r="OMN121" s="2"/>
      <c r="OMO121" s="2"/>
      <c r="OMP121" s="2"/>
      <c r="OMQ121" s="2"/>
      <c r="OMR121" s="2"/>
      <c r="OMS121" s="2"/>
      <c r="OMT121" s="2"/>
      <c r="OMU121" s="2"/>
      <c r="OMV121" s="2"/>
      <c r="OMW121" s="2"/>
      <c r="OMX121" s="2"/>
      <c r="OMY121" s="2"/>
      <c r="OMZ121" s="2"/>
      <c r="ONA121" s="2"/>
      <c r="ONB121" s="2"/>
      <c r="ONC121" s="2"/>
      <c r="OND121" s="2"/>
      <c r="ONE121" s="2"/>
      <c r="ONF121" s="2"/>
      <c r="ONG121" s="2"/>
      <c r="ONH121" s="2"/>
      <c r="ONI121" s="2"/>
      <c r="ONJ121" s="2"/>
      <c r="ONK121" s="2"/>
      <c r="ONL121" s="2"/>
      <c r="ONM121" s="2"/>
      <c r="ONN121" s="2"/>
      <c r="ONO121" s="2"/>
      <c r="ONP121" s="2"/>
      <c r="ONQ121" s="2"/>
      <c r="ONR121" s="2"/>
      <c r="ONS121" s="2"/>
      <c r="ONT121" s="2"/>
      <c r="ONU121" s="2"/>
      <c r="ONV121" s="2"/>
      <c r="ONW121" s="2"/>
      <c r="ONX121" s="2"/>
      <c r="ONY121" s="2"/>
      <c r="ONZ121" s="2"/>
      <c r="OOA121" s="2"/>
      <c r="OOB121" s="2"/>
      <c r="OOC121" s="2"/>
      <c r="OOD121" s="2"/>
      <c r="OOE121" s="2"/>
      <c r="OOF121" s="2"/>
      <c r="OOG121" s="2"/>
      <c r="OOH121" s="2"/>
      <c r="OOI121" s="2"/>
      <c r="OOJ121" s="2"/>
      <c r="OOK121" s="2"/>
      <c r="OOL121" s="2"/>
      <c r="OOM121" s="2"/>
      <c r="OON121" s="2"/>
      <c r="OOO121" s="2"/>
      <c r="OOP121" s="2"/>
      <c r="OOQ121" s="2"/>
      <c r="OOR121" s="2"/>
      <c r="OOS121" s="2"/>
      <c r="OOT121" s="2"/>
      <c r="OOU121" s="2"/>
      <c r="OOV121" s="2"/>
      <c r="OOW121" s="2"/>
      <c r="OOX121" s="2"/>
      <c r="OOY121" s="2"/>
      <c r="OOZ121" s="2"/>
      <c r="OPA121" s="2"/>
      <c r="OPB121" s="2"/>
      <c r="OPC121" s="2"/>
      <c r="OPD121" s="2"/>
      <c r="OPE121" s="2"/>
      <c r="OPF121" s="2"/>
      <c r="OPG121" s="2"/>
      <c r="OPH121" s="2"/>
      <c r="OPI121" s="2"/>
      <c r="OPJ121" s="2"/>
      <c r="OPK121" s="2"/>
      <c r="OPL121" s="2"/>
      <c r="OPM121" s="2"/>
      <c r="OPN121" s="2"/>
      <c r="OPO121" s="2"/>
      <c r="OPP121" s="2"/>
      <c r="OPQ121" s="2"/>
      <c r="OPR121" s="2"/>
      <c r="OPS121" s="2"/>
      <c r="OPT121" s="2"/>
      <c r="OPU121" s="2"/>
      <c r="OPV121" s="2"/>
      <c r="OPW121" s="2"/>
      <c r="OPX121" s="2"/>
      <c r="OPY121" s="2"/>
      <c r="OPZ121" s="2"/>
      <c r="OQA121" s="2"/>
      <c r="OQB121" s="2"/>
      <c r="OQC121" s="2"/>
      <c r="OQD121" s="2"/>
      <c r="OQE121" s="2"/>
      <c r="OQF121" s="2"/>
      <c r="OQG121" s="2"/>
      <c r="OQH121" s="2"/>
      <c r="OQI121" s="2"/>
      <c r="OQJ121" s="2"/>
      <c r="OQK121" s="2"/>
      <c r="OQL121" s="2"/>
      <c r="OQM121" s="2"/>
      <c r="OQN121" s="2"/>
      <c r="OQO121" s="2"/>
      <c r="OQP121" s="2"/>
      <c r="OQQ121" s="2"/>
      <c r="OQR121" s="2"/>
      <c r="OQS121" s="2"/>
      <c r="OQT121" s="2"/>
      <c r="OQU121" s="2"/>
      <c r="OQV121" s="2"/>
      <c r="OQW121" s="2"/>
      <c r="OQX121" s="2"/>
      <c r="OQY121" s="2"/>
      <c r="OQZ121" s="2"/>
      <c r="ORA121" s="2"/>
      <c r="ORB121" s="2"/>
      <c r="ORC121" s="2"/>
      <c r="ORD121" s="2"/>
      <c r="ORE121" s="2"/>
      <c r="ORF121" s="2"/>
      <c r="ORG121" s="2"/>
      <c r="ORH121" s="2"/>
      <c r="ORI121" s="2"/>
      <c r="ORJ121" s="2"/>
      <c r="ORK121" s="2"/>
      <c r="ORL121" s="2"/>
      <c r="ORM121" s="2"/>
      <c r="ORN121" s="2"/>
      <c r="ORO121" s="2"/>
      <c r="ORP121" s="2"/>
      <c r="ORQ121" s="2"/>
      <c r="ORR121" s="2"/>
      <c r="ORS121" s="2"/>
      <c r="ORT121" s="2"/>
      <c r="ORU121" s="2"/>
      <c r="ORV121" s="2"/>
      <c r="ORW121" s="2"/>
      <c r="ORX121" s="2"/>
      <c r="ORY121" s="2"/>
      <c r="ORZ121" s="2"/>
      <c r="OSA121" s="2"/>
      <c r="OSB121" s="2"/>
      <c r="OSC121" s="2"/>
      <c r="OSD121" s="2"/>
      <c r="OSE121" s="2"/>
      <c r="OSF121" s="2"/>
      <c r="OSG121" s="2"/>
      <c r="OSH121" s="2"/>
      <c r="OSI121" s="2"/>
      <c r="OSJ121" s="2"/>
      <c r="OSK121" s="2"/>
      <c r="OSL121" s="2"/>
      <c r="OSM121" s="2"/>
      <c r="OSN121" s="2"/>
      <c r="OSO121" s="2"/>
      <c r="OSP121" s="2"/>
      <c r="OSQ121" s="2"/>
      <c r="OSR121" s="2"/>
      <c r="OSS121" s="2"/>
      <c r="OST121" s="2"/>
      <c r="OSU121" s="2"/>
      <c r="OSV121" s="2"/>
      <c r="OSW121" s="2"/>
      <c r="OSX121" s="2"/>
      <c r="OSY121" s="2"/>
      <c r="OSZ121" s="2"/>
      <c r="OTA121" s="2"/>
      <c r="OTB121" s="2"/>
      <c r="OTC121" s="2"/>
      <c r="OTD121" s="2"/>
      <c r="OTE121" s="2"/>
      <c r="OTF121" s="2"/>
      <c r="OTG121" s="2"/>
      <c r="OTH121" s="2"/>
      <c r="OTI121" s="2"/>
      <c r="OTJ121" s="2"/>
      <c r="OTK121" s="2"/>
      <c r="OTL121" s="2"/>
      <c r="OTM121" s="2"/>
      <c r="OTN121" s="2"/>
      <c r="OTO121" s="2"/>
      <c r="OTP121" s="2"/>
      <c r="OTQ121" s="2"/>
      <c r="OTR121" s="2"/>
      <c r="OTS121" s="2"/>
      <c r="OTT121" s="2"/>
      <c r="OTU121" s="2"/>
      <c r="OTV121" s="2"/>
      <c r="OTW121" s="2"/>
      <c r="OTX121" s="2"/>
      <c r="OTY121" s="2"/>
      <c r="OTZ121" s="2"/>
      <c r="OUA121" s="2"/>
      <c r="OUB121" s="2"/>
      <c r="OUC121" s="2"/>
      <c r="OUD121" s="2"/>
      <c r="OUE121" s="2"/>
      <c r="OUF121" s="2"/>
      <c r="OUG121" s="2"/>
      <c r="OUH121" s="2"/>
      <c r="OUI121" s="2"/>
      <c r="OUJ121" s="2"/>
      <c r="OUK121" s="2"/>
      <c r="OUL121" s="2"/>
      <c r="OUM121" s="2"/>
      <c r="OUN121" s="2"/>
      <c r="OUO121" s="2"/>
      <c r="OUP121" s="2"/>
      <c r="OUQ121" s="2"/>
      <c r="OUR121" s="2"/>
      <c r="OUS121" s="2"/>
      <c r="OUT121" s="2"/>
      <c r="OUU121" s="2"/>
      <c r="OUV121" s="2"/>
      <c r="OUW121" s="2"/>
      <c r="OUX121" s="2"/>
      <c r="OUY121" s="2"/>
      <c r="OUZ121" s="2"/>
      <c r="OVA121" s="2"/>
      <c r="OVB121" s="2"/>
      <c r="OVC121" s="2"/>
      <c r="OVD121" s="2"/>
      <c r="OVE121" s="2"/>
      <c r="OVF121" s="2"/>
      <c r="OVG121" s="2"/>
      <c r="OVH121" s="2"/>
      <c r="OVI121" s="2"/>
      <c r="OVJ121" s="2"/>
      <c r="OVK121" s="2"/>
      <c r="OVL121" s="2"/>
      <c r="OVM121" s="2"/>
      <c r="OVN121" s="2"/>
      <c r="OVO121" s="2"/>
      <c r="OVP121" s="2"/>
      <c r="OVQ121" s="2"/>
      <c r="OVR121" s="2"/>
      <c r="OVS121" s="2"/>
      <c r="OVT121" s="2"/>
      <c r="OVU121" s="2"/>
      <c r="OVV121" s="2"/>
      <c r="OVW121" s="2"/>
      <c r="OVX121" s="2"/>
      <c r="OVY121" s="2"/>
      <c r="OVZ121" s="2"/>
      <c r="OWA121" s="2"/>
      <c r="OWB121" s="2"/>
      <c r="OWC121" s="2"/>
      <c r="OWD121" s="2"/>
      <c r="OWE121" s="2"/>
      <c r="OWF121" s="2"/>
      <c r="OWG121" s="2"/>
      <c r="OWH121" s="2"/>
      <c r="OWI121" s="2"/>
      <c r="OWJ121" s="2"/>
      <c r="OWK121" s="2"/>
      <c r="OWL121" s="2"/>
      <c r="OWM121" s="2"/>
      <c r="OWN121" s="2"/>
      <c r="OWO121" s="2"/>
      <c r="OWP121" s="2"/>
      <c r="OWQ121" s="2"/>
      <c r="OWR121" s="2"/>
      <c r="OWS121" s="2"/>
      <c r="OWT121" s="2"/>
      <c r="OWU121" s="2"/>
      <c r="OWV121" s="2"/>
      <c r="OWW121" s="2"/>
      <c r="OWX121" s="2"/>
      <c r="OWY121" s="2"/>
      <c r="OWZ121" s="2"/>
      <c r="OXA121" s="2"/>
      <c r="OXB121" s="2"/>
      <c r="OXC121" s="2"/>
      <c r="OXD121" s="2"/>
      <c r="OXE121" s="2"/>
      <c r="OXF121" s="2"/>
      <c r="OXG121" s="2"/>
      <c r="OXH121" s="2"/>
      <c r="OXI121" s="2"/>
      <c r="OXJ121" s="2"/>
      <c r="OXK121" s="2"/>
      <c r="OXL121" s="2"/>
      <c r="OXM121" s="2"/>
      <c r="OXN121" s="2"/>
      <c r="OXO121" s="2"/>
      <c r="OXP121" s="2"/>
      <c r="OXQ121" s="2"/>
      <c r="OXR121" s="2"/>
      <c r="OXS121" s="2"/>
      <c r="OXT121" s="2"/>
      <c r="OXU121" s="2"/>
      <c r="OXV121" s="2"/>
      <c r="OXW121" s="2"/>
      <c r="OXX121" s="2"/>
      <c r="OXY121" s="2"/>
      <c r="OXZ121" s="2"/>
      <c r="OYA121" s="2"/>
      <c r="OYB121" s="2"/>
      <c r="OYC121" s="2"/>
      <c r="OYD121" s="2"/>
      <c r="OYE121" s="2"/>
      <c r="OYF121" s="2"/>
      <c r="OYG121" s="2"/>
      <c r="OYH121" s="2"/>
      <c r="OYI121" s="2"/>
      <c r="OYJ121" s="2"/>
      <c r="OYK121" s="2"/>
      <c r="OYL121" s="2"/>
      <c r="OYM121" s="2"/>
      <c r="OYN121" s="2"/>
      <c r="OYO121" s="2"/>
      <c r="OYP121" s="2"/>
      <c r="OYQ121" s="2"/>
      <c r="OYR121" s="2"/>
      <c r="OYS121" s="2"/>
      <c r="OYT121" s="2"/>
      <c r="OYU121" s="2"/>
      <c r="OYV121" s="2"/>
      <c r="OYW121" s="2"/>
      <c r="OYX121" s="2"/>
      <c r="OYY121" s="2"/>
      <c r="OYZ121" s="2"/>
      <c r="OZA121" s="2"/>
      <c r="OZB121" s="2"/>
      <c r="OZC121" s="2"/>
      <c r="OZD121" s="2"/>
      <c r="OZE121" s="2"/>
      <c r="OZF121" s="2"/>
      <c r="OZG121" s="2"/>
      <c r="OZH121" s="2"/>
      <c r="OZI121" s="2"/>
      <c r="OZJ121" s="2"/>
      <c r="OZK121" s="2"/>
      <c r="OZL121" s="2"/>
      <c r="OZM121" s="2"/>
      <c r="OZN121" s="2"/>
      <c r="OZO121" s="2"/>
      <c r="OZP121" s="2"/>
      <c r="OZQ121" s="2"/>
      <c r="OZR121" s="2"/>
      <c r="OZS121" s="2"/>
      <c r="OZT121" s="2"/>
      <c r="OZU121" s="2"/>
      <c r="OZV121" s="2"/>
      <c r="OZW121" s="2"/>
      <c r="OZX121" s="2"/>
      <c r="OZY121" s="2"/>
      <c r="OZZ121" s="2"/>
      <c r="PAA121" s="2"/>
      <c r="PAB121" s="2"/>
      <c r="PAC121" s="2"/>
      <c r="PAD121" s="2"/>
      <c r="PAE121" s="2"/>
      <c r="PAF121" s="2"/>
      <c r="PAG121" s="2"/>
      <c r="PAH121" s="2"/>
      <c r="PAI121" s="2"/>
      <c r="PAJ121" s="2"/>
      <c r="PAK121" s="2"/>
      <c r="PAL121" s="2"/>
      <c r="PAM121" s="2"/>
      <c r="PAN121" s="2"/>
      <c r="PAO121" s="2"/>
      <c r="PAP121" s="2"/>
      <c r="PAQ121" s="2"/>
      <c r="PAR121" s="2"/>
      <c r="PAS121" s="2"/>
      <c r="PAT121" s="2"/>
      <c r="PAU121" s="2"/>
      <c r="PAV121" s="2"/>
      <c r="PAW121" s="2"/>
      <c r="PAX121" s="2"/>
      <c r="PAY121" s="2"/>
      <c r="PAZ121" s="2"/>
      <c r="PBA121" s="2"/>
      <c r="PBB121" s="2"/>
      <c r="PBC121" s="2"/>
      <c r="PBD121" s="2"/>
      <c r="PBE121" s="2"/>
      <c r="PBF121" s="2"/>
      <c r="PBG121" s="2"/>
      <c r="PBH121" s="2"/>
      <c r="PBI121" s="2"/>
      <c r="PBJ121" s="2"/>
      <c r="PBK121" s="2"/>
      <c r="PBL121" s="2"/>
      <c r="PBM121" s="2"/>
      <c r="PBN121" s="2"/>
      <c r="PBO121" s="2"/>
      <c r="PBP121" s="2"/>
      <c r="PBQ121" s="2"/>
      <c r="PBR121" s="2"/>
      <c r="PBS121" s="2"/>
      <c r="PBT121" s="2"/>
      <c r="PBU121" s="2"/>
      <c r="PBV121" s="2"/>
      <c r="PBW121" s="2"/>
      <c r="PBX121" s="2"/>
      <c r="PBY121" s="2"/>
      <c r="PBZ121" s="2"/>
      <c r="PCA121" s="2"/>
      <c r="PCB121" s="2"/>
      <c r="PCC121" s="2"/>
      <c r="PCD121" s="2"/>
      <c r="PCE121" s="2"/>
      <c r="PCF121" s="2"/>
      <c r="PCG121" s="2"/>
      <c r="PCH121" s="2"/>
      <c r="PCI121" s="2"/>
      <c r="PCJ121" s="2"/>
      <c r="PCK121" s="2"/>
      <c r="PCL121" s="2"/>
      <c r="PCM121" s="2"/>
      <c r="PCN121" s="2"/>
      <c r="PCO121" s="2"/>
      <c r="PCP121" s="2"/>
      <c r="PCQ121" s="2"/>
      <c r="PCR121" s="2"/>
      <c r="PCS121" s="2"/>
      <c r="PCT121" s="2"/>
      <c r="PCU121" s="2"/>
      <c r="PCV121" s="2"/>
      <c r="PCW121" s="2"/>
      <c r="PCX121" s="2"/>
      <c r="PCY121" s="2"/>
      <c r="PCZ121" s="2"/>
      <c r="PDA121" s="2"/>
      <c r="PDB121" s="2"/>
      <c r="PDC121" s="2"/>
      <c r="PDD121" s="2"/>
      <c r="PDE121" s="2"/>
      <c r="PDF121" s="2"/>
      <c r="PDG121" s="2"/>
      <c r="PDH121" s="2"/>
      <c r="PDI121" s="2"/>
      <c r="PDJ121" s="2"/>
      <c r="PDK121" s="2"/>
      <c r="PDL121" s="2"/>
      <c r="PDM121" s="2"/>
      <c r="PDN121" s="2"/>
      <c r="PDO121" s="2"/>
      <c r="PDP121" s="2"/>
      <c r="PDQ121" s="2"/>
      <c r="PDR121" s="2"/>
      <c r="PDS121" s="2"/>
      <c r="PDT121" s="2"/>
      <c r="PDU121" s="2"/>
      <c r="PDV121" s="2"/>
      <c r="PDW121" s="2"/>
      <c r="PDX121" s="2"/>
      <c r="PDY121" s="2"/>
      <c r="PDZ121" s="2"/>
      <c r="PEA121" s="2"/>
      <c r="PEB121" s="2"/>
      <c r="PEC121" s="2"/>
      <c r="PED121" s="2"/>
      <c r="PEE121" s="2"/>
      <c r="PEF121" s="2"/>
      <c r="PEG121" s="2"/>
      <c r="PEH121" s="2"/>
      <c r="PEI121" s="2"/>
      <c r="PEJ121" s="2"/>
      <c r="PEK121" s="2"/>
      <c r="PEL121" s="2"/>
      <c r="PEM121" s="2"/>
      <c r="PEN121" s="2"/>
      <c r="PEO121" s="2"/>
      <c r="PEP121" s="2"/>
      <c r="PEQ121" s="2"/>
      <c r="PER121" s="2"/>
      <c r="PES121" s="2"/>
      <c r="PET121" s="2"/>
      <c r="PEU121" s="2"/>
      <c r="PEV121" s="2"/>
      <c r="PEW121" s="2"/>
      <c r="PEX121" s="2"/>
      <c r="PEY121" s="2"/>
      <c r="PEZ121" s="2"/>
      <c r="PFA121" s="2"/>
      <c r="PFB121" s="2"/>
      <c r="PFC121" s="2"/>
      <c r="PFD121" s="2"/>
      <c r="PFE121" s="2"/>
      <c r="PFF121" s="2"/>
      <c r="PFG121" s="2"/>
      <c r="PFH121" s="2"/>
      <c r="PFI121" s="2"/>
      <c r="PFJ121" s="2"/>
      <c r="PFK121" s="2"/>
      <c r="PFL121" s="2"/>
      <c r="PFM121" s="2"/>
      <c r="PFN121" s="2"/>
      <c r="PFO121" s="2"/>
      <c r="PFP121" s="2"/>
      <c r="PFQ121" s="2"/>
      <c r="PFR121" s="2"/>
      <c r="PFS121" s="2"/>
      <c r="PFT121" s="2"/>
      <c r="PFU121" s="2"/>
      <c r="PFV121" s="2"/>
      <c r="PFW121" s="2"/>
      <c r="PFX121" s="2"/>
      <c r="PFY121" s="2"/>
      <c r="PFZ121" s="2"/>
      <c r="PGA121" s="2"/>
      <c r="PGB121" s="2"/>
      <c r="PGC121" s="2"/>
      <c r="PGD121" s="2"/>
      <c r="PGE121" s="2"/>
      <c r="PGF121" s="2"/>
      <c r="PGG121" s="2"/>
      <c r="PGH121" s="2"/>
      <c r="PGI121" s="2"/>
      <c r="PGJ121" s="2"/>
      <c r="PGK121" s="2"/>
      <c r="PGL121" s="2"/>
      <c r="PGM121" s="2"/>
      <c r="PGN121" s="2"/>
      <c r="PGO121" s="2"/>
      <c r="PGP121" s="2"/>
      <c r="PGQ121" s="2"/>
      <c r="PGR121" s="2"/>
      <c r="PGS121" s="2"/>
      <c r="PGT121" s="2"/>
      <c r="PGU121" s="2"/>
      <c r="PGV121" s="2"/>
      <c r="PGW121" s="2"/>
      <c r="PGX121" s="2"/>
      <c r="PGY121" s="2"/>
      <c r="PGZ121" s="2"/>
      <c r="PHA121" s="2"/>
      <c r="PHB121" s="2"/>
      <c r="PHC121" s="2"/>
      <c r="PHD121" s="2"/>
      <c r="PHE121" s="2"/>
      <c r="PHF121" s="2"/>
      <c r="PHG121" s="2"/>
      <c r="PHH121" s="2"/>
      <c r="PHI121" s="2"/>
      <c r="PHJ121" s="2"/>
      <c r="PHK121" s="2"/>
      <c r="PHL121" s="2"/>
      <c r="PHM121" s="2"/>
      <c r="PHN121" s="2"/>
      <c r="PHO121" s="2"/>
      <c r="PHP121" s="2"/>
      <c r="PHQ121" s="2"/>
      <c r="PHR121" s="2"/>
      <c r="PHS121" s="2"/>
      <c r="PHT121" s="2"/>
      <c r="PHU121" s="2"/>
      <c r="PHV121" s="2"/>
      <c r="PHW121" s="2"/>
      <c r="PHX121" s="2"/>
      <c r="PHY121" s="2"/>
      <c r="PHZ121" s="2"/>
      <c r="PIA121" s="2"/>
      <c r="PIB121" s="2"/>
      <c r="PIC121" s="2"/>
      <c r="PID121" s="2"/>
      <c r="PIE121" s="2"/>
      <c r="PIF121" s="2"/>
      <c r="PIG121" s="2"/>
      <c r="PIH121" s="2"/>
      <c r="PII121" s="2"/>
      <c r="PIJ121" s="2"/>
      <c r="PIK121" s="2"/>
      <c r="PIL121" s="2"/>
      <c r="PIM121" s="2"/>
      <c r="PIN121" s="2"/>
      <c r="PIO121" s="2"/>
      <c r="PIP121" s="2"/>
      <c r="PIQ121" s="2"/>
      <c r="PIR121" s="2"/>
      <c r="PIS121" s="2"/>
      <c r="PIT121" s="2"/>
      <c r="PIU121" s="2"/>
      <c r="PIV121" s="2"/>
      <c r="PIW121" s="2"/>
      <c r="PIX121" s="2"/>
      <c r="PIY121" s="2"/>
      <c r="PIZ121" s="2"/>
      <c r="PJA121" s="2"/>
      <c r="PJB121" s="2"/>
      <c r="PJC121" s="2"/>
      <c r="PJD121" s="2"/>
      <c r="PJE121" s="2"/>
      <c r="PJF121" s="2"/>
      <c r="PJG121" s="2"/>
      <c r="PJH121" s="2"/>
      <c r="PJI121" s="2"/>
      <c r="PJJ121" s="2"/>
      <c r="PJK121" s="2"/>
      <c r="PJL121" s="2"/>
      <c r="PJM121" s="2"/>
      <c r="PJN121" s="2"/>
      <c r="PJO121" s="2"/>
      <c r="PJP121" s="2"/>
      <c r="PJQ121" s="2"/>
      <c r="PJR121" s="2"/>
      <c r="PJS121" s="2"/>
      <c r="PJT121" s="2"/>
      <c r="PJU121" s="2"/>
      <c r="PJV121" s="2"/>
      <c r="PJW121" s="2"/>
      <c r="PJX121" s="2"/>
      <c r="PJY121" s="2"/>
      <c r="PJZ121" s="2"/>
      <c r="PKA121" s="2"/>
      <c r="PKB121" s="2"/>
      <c r="PKC121" s="2"/>
      <c r="PKD121" s="2"/>
      <c r="PKE121" s="2"/>
      <c r="PKF121" s="2"/>
      <c r="PKG121" s="2"/>
      <c r="PKH121" s="2"/>
      <c r="PKI121" s="2"/>
      <c r="PKJ121" s="2"/>
      <c r="PKK121" s="2"/>
      <c r="PKL121" s="2"/>
      <c r="PKM121" s="2"/>
      <c r="PKN121" s="2"/>
      <c r="PKO121" s="2"/>
      <c r="PKP121" s="2"/>
      <c r="PKQ121" s="2"/>
      <c r="PKR121" s="2"/>
      <c r="PKS121" s="2"/>
      <c r="PKT121" s="2"/>
      <c r="PKU121" s="2"/>
      <c r="PKV121" s="2"/>
      <c r="PKW121" s="2"/>
      <c r="PKX121" s="2"/>
      <c r="PKY121" s="2"/>
      <c r="PKZ121" s="2"/>
      <c r="PLA121" s="2"/>
      <c r="PLB121" s="2"/>
      <c r="PLC121" s="2"/>
      <c r="PLD121" s="2"/>
      <c r="PLE121" s="2"/>
      <c r="PLF121" s="2"/>
      <c r="PLG121" s="2"/>
      <c r="PLH121" s="2"/>
      <c r="PLI121" s="2"/>
      <c r="PLJ121" s="2"/>
      <c r="PLK121" s="2"/>
      <c r="PLL121" s="2"/>
      <c r="PLM121" s="2"/>
      <c r="PLN121" s="2"/>
      <c r="PLO121" s="2"/>
      <c r="PLP121" s="2"/>
      <c r="PLQ121" s="2"/>
      <c r="PLR121" s="2"/>
      <c r="PLS121" s="2"/>
      <c r="PLT121" s="2"/>
      <c r="PLU121" s="2"/>
      <c r="PLV121" s="2"/>
      <c r="PLW121" s="2"/>
      <c r="PLX121" s="2"/>
      <c r="PLY121" s="2"/>
      <c r="PLZ121" s="2"/>
      <c r="PMA121" s="2"/>
      <c r="PMB121" s="2"/>
      <c r="PMC121" s="2"/>
      <c r="PMD121" s="2"/>
      <c r="PME121" s="2"/>
      <c r="PMF121" s="2"/>
      <c r="PMG121" s="2"/>
      <c r="PMH121" s="2"/>
      <c r="PMI121" s="2"/>
      <c r="PMJ121" s="2"/>
      <c r="PMK121" s="2"/>
      <c r="PML121" s="2"/>
      <c r="PMM121" s="2"/>
      <c r="PMN121" s="2"/>
      <c r="PMO121" s="2"/>
      <c r="PMP121" s="2"/>
      <c r="PMQ121" s="2"/>
      <c r="PMR121" s="2"/>
      <c r="PMS121" s="2"/>
      <c r="PMT121" s="2"/>
      <c r="PMU121" s="2"/>
      <c r="PMV121" s="2"/>
      <c r="PMW121" s="2"/>
      <c r="PMX121" s="2"/>
      <c r="PMY121" s="2"/>
      <c r="PMZ121" s="2"/>
      <c r="PNA121" s="2"/>
      <c r="PNB121" s="2"/>
      <c r="PNC121" s="2"/>
      <c r="PND121" s="2"/>
      <c r="PNE121" s="2"/>
      <c r="PNF121" s="2"/>
      <c r="PNG121" s="2"/>
      <c r="PNH121" s="2"/>
      <c r="PNI121" s="2"/>
      <c r="PNJ121" s="2"/>
      <c r="PNK121" s="2"/>
      <c r="PNL121" s="2"/>
      <c r="PNM121" s="2"/>
      <c r="PNN121" s="2"/>
      <c r="PNO121" s="2"/>
      <c r="PNP121" s="2"/>
      <c r="PNQ121" s="2"/>
      <c r="PNR121" s="2"/>
      <c r="PNS121" s="2"/>
      <c r="PNT121" s="2"/>
      <c r="PNU121" s="2"/>
      <c r="PNV121" s="2"/>
      <c r="PNW121" s="2"/>
      <c r="PNX121" s="2"/>
      <c r="PNY121" s="2"/>
      <c r="PNZ121" s="2"/>
      <c r="POA121" s="2"/>
      <c r="POB121" s="2"/>
      <c r="POC121" s="2"/>
      <c r="POD121" s="2"/>
      <c r="POE121" s="2"/>
      <c r="POF121" s="2"/>
      <c r="POG121" s="2"/>
      <c r="POH121" s="2"/>
      <c r="POI121" s="2"/>
      <c r="POJ121" s="2"/>
      <c r="POK121" s="2"/>
      <c r="POL121" s="2"/>
      <c r="POM121" s="2"/>
      <c r="PON121" s="2"/>
      <c r="POO121" s="2"/>
      <c r="POP121" s="2"/>
      <c r="POQ121" s="2"/>
      <c r="POR121" s="2"/>
      <c r="POS121" s="2"/>
      <c r="POT121" s="2"/>
      <c r="POU121" s="2"/>
      <c r="POV121" s="2"/>
      <c r="POW121" s="2"/>
      <c r="POX121" s="2"/>
      <c r="POY121" s="2"/>
      <c r="POZ121" s="2"/>
      <c r="PPA121" s="2"/>
      <c r="PPB121" s="2"/>
      <c r="PPC121" s="2"/>
      <c r="PPD121" s="2"/>
      <c r="PPE121" s="2"/>
      <c r="PPF121" s="2"/>
      <c r="PPG121" s="2"/>
      <c r="PPH121" s="2"/>
      <c r="PPI121" s="2"/>
      <c r="PPJ121" s="2"/>
      <c r="PPK121" s="2"/>
      <c r="PPL121" s="2"/>
      <c r="PPM121" s="2"/>
      <c r="PPN121" s="2"/>
      <c r="PPO121" s="2"/>
      <c r="PPP121" s="2"/>
      <c r="PPQ121" s="2"/>
      <c r="PPR121" s="2"/>
      <c r="PPS121" s="2"/>
      <c r="PPT121" s="2"/>
      <c r="PPU121" s="2"/>
      <c r="PPV121" s="2"/>
      <c r="PPW121" s="2"/>
      <c r="PPX121" s="2"/>
      <c r="PPY121" s="2"/>
      <c r="PPZ121" s="2"/>
      <c r="PQA121" s="2"/>
      <c r="PQB121" s="2"/>
      <c r="PQC121" s="2"/>
      <c r="PQD121" s="2"/>
      <c r="PQE121" s="2"/>
      <c r="PQF121" s="2"/>
      <c r="PQG121" s="2"/>
      <c r="PQH121" s="2"/>
      <c r="PQI121" s="2"/>
      <c r="PQJ121" s="2"/>
      <c r="PQK121" s="2"/>
      <c r="PQL121" s="2"/>
      <c r="PQM121" s="2"/>
      <c r="PQN121" s="2"/>
      <c r="PQO121" s="2"/>
      <c r="PQP121" s="2"/>
      <c r="PQQ121" s="2"/>
      <c r="PQR121" s="2"/>
      <c r="PQS121" s="2"/>
      <c r="PQT121" s="2"/>
      <c r="PQU121" s="2"/>
      <c r="PQV121" s="2"/>
      <c r="PQW121" s="2"/>
      <c r="PQX121" s="2"/>
      <c r="PQY121" s="2"/>
      <c r="PQZ121" s="2"/>
      <c r="PRA121" s="2"/>
      <c r="PRB121" s="2"/>
      <c r="PRC121" s="2"/>
      <c r="PRD121" s="2"/>
      <c r="PRE121" s="2"/>
      <c r="PRF121" s="2"/>
      <c r="PRG121" s="2"/>
      <c r="PRH121" s="2"/>
      <c r="PRI121" s="2"/>
      <c r="PRJ121" s="2"/>
      <c r="PRK121" s="2"/>
      <c r="PRL121" s="2"/>
      <c r="PRM121" s="2"/>
      <c r="PRN121" s="2"/>
      <c r="PRO121" s="2"/>
      <c r="PRP121" s="2"/>
      <c r="PRQ121" s="2"/>
      <c r="PRR121" s="2"/>
      <c r="PRS121" s="2"/>
      <c r="PRT121" s="2"/>
      <c r="PRU121" s="2"/>
      <c r="PRV121" s="2"/>
      <c r="PRW121" s="2"/>
      <c r="PRX121" s="2"/>
      <c r="PRY121" s="2"/>
      <c r="PRZ121" s="2"/>
      <c r="PSA121" s="2"/>
      <c r="PSB121" s="2"/>
      <c r="PSC121" s="2"/>
      <c r="PSD121" s="2"/>
      <c r="PSE121" s="2"/>
      <c r="PSF121" s="2"/>
      <c r="PSG121" s="2"/>
      <c r="PSH121" s="2"/>
      <c r="PSI121" s="2"/>
      <c r="PSJ121" s="2"/>
      <c r="PSK121" s="2"/>
      <c r="PSL121" s="2"/>
      <c r="PSM121" s="2"/>
      <c r="PSN121" s="2"/>
      <c r="PSO121" s="2"/>
      <c r="PSP121" s="2"/>
      <c r="PSQ121" s="2"/>
      <c r="PSR121" s="2"/>
      <c r="PSS121" s="2"/>
      <c r="PST121" s="2"/>
      <c r="PSU121" s="2"/>
      <c r="PSV121" s="2"/>
      <c r="PSW121" s="2"/>
      <c r="PSX121" s="2"/>
      <c r="PSY121" s="2"/>
      <c r="PSZ121" s="2"/>
      <c r="PTA121" s="2"/>
      <c r="PTB121" s="2"/>
      <c r="PTC121" s="2"/>
      <c r="PTD121" s="2"/>
      <c r="PTE121" s="2"/>
      <c r="PTF121" s="2"/>
      <c r="PTG121" s="2"/>
      <c r="PTH121" s="2"/>
      <c r="PTI121" s="2"/>
      <c r="PTJ121" s="2"/>
      <c r="PTK121" s="2"/>
      <c r="PTL121" s="2"/>
      <c r="PTM121" s="2"/>
      <c r="PTN121" s="2"/>
      <c r="PTO121" s="2"/>
      <c r="PTP121" s="2"/>
      <c r="PTQ121" s="2"/>
      <c r="PTR121" s="2"/>
      <c r="PTS121" s="2"/>
      <c r="PTT121" s="2"/>
      <c r="PTU121" s="2"/>
      <c r="PTV121" s="2"/>
      <c r="PTW121" s="2"/>
      <c r="PTX121" s="2"/>
      <c r="PTY121" s="2"/>
      <c r="PTZ121" s="2"/>
      <c r="PUA121" s="2"/>
      <c r="PUB121" s="2"/>
      <c r="PUC121" s="2"/>
      <c r="PUD121" s="2"/>
      <c r="PUE121" s="2"/>
      <c r="PUF121" s="2"/>
      <c r="PUG121" s="2"/>
      <c r="PUH121" s="2"/>
      <c r="PUI121" s="2"/>
      <c r="PUJ121" s="2"/>
      <c r="PUK121" s="2"/>
      <c r="PUL121" s="2"/>
      <c r="PUM121" s="2"/>
      <c r="PUN121" s="2"/>
      <c r="PUO121" s="2"/>
      <c r="PUP121" s="2"/>
      <c r="PUQ121" s="2"/>
      <c r="PUR121" s="2"/>
      <c r="PUS121" s="2"/>
      <c r="PUT121" s="2"/>
      <c r="PUU121" s="2"/>
      <c r="PUV121" s="2"/>
      <c r="PUW121" s="2"/>
      <c r="PUX121" s="2"/>
      <c r="PUY121" s="2"/>
      <c r="PUZ121" s="2"/>
      <c r="PVA121" s="2"/>
      <c r="PVB121" s="2"/>
      <c r="PVC121" s="2"/>
      <c r="PVD121" s="2"/>
      <c r="PVE121" s="2"/>
      <c r="PVF121" s="2"/>
      <c r="PVG121" s="2"/>
      <c r="PVH121" s="2"/>
      <c r="PVI121" s="2"/>
      <c r="PVJ121" s="2"/>
      <c r="PVK121" s="2"/>
      <c r="PVL121" s="2"/>
      <c r="PVM121" s="2"/>
      <c r="PVN121" s="2"/>
      <c r="PVO121" s="2"/>
      <c r="PVP121" s="2"/>
      <c r="PVQ121" s="2"/>
      <c r="PVR121" s="2"/>
      <c r="PVS121" s="2"/>
      <c r="PVT121" s="2"/>
      <c r="PVU121" s="2"/>
      <c r="PVV121" s="2"/>
      <c r="PVW121" s="2"/>
      <c r="PVX121" s="2"/>
      <c r="PVY121" s="2"/>
      <c r="PVZ121" s="2"/>
      <c r="PWA121" s="2"/>
      <c r="PWB121" s="2"/>
      <c r="PWC121" s="2"/>
      <c r="PWD121" s="2"/>
      <c r="PWE121" s="2"/>
      <c r="PWF121" s="2"/>
      <c r="PWG121" s="2"/>
      <c r="PWH121" s="2"/>
      <c r="PWI121" s="2"/>
      <c r="PWJ121" s="2"/>
      <c r="PWK121" s="2"/>
      <c r="PWL121" s="2"/>
      <c r="PWM121" s="2"/>
      <c r="PWN121" s="2"/>
      <c r="PWO121" s="2"/>
      <c r="PWP121" s="2"/>
      <c r="PWQ121" s="2"/>
      <c r="PWR121" s="2"/>
      <c r="PWS121" s="2"/>
      <c r="PWT121" s="2"/>
      <c r="PWU121" s="2"/>
      <c r="PWV121" s="2"/>
      <c r="PWW121" s="2"/>
      <c r="PWX121" s="2"/>
      <c r="PWY121" s="2"/>
      <c r="PWZ121" s="2"/>
      <c r="PXA121" s="2"/>
      <c r="PXB121" s="2"/>
      <c r="PXC121" s="2"/>
      <c r="PXD121" s="2"/>
      <c r="PXE121" s="2"/>
      <c r="PXF121" s="2"/>
      <c r="PXG121" s="2"/>
      <c r="PXH121" s="2"/>
      <c r="PXI121" s="2"/>
      <c r="PXJ121" s="2"/>
      <c r="PXK121" s="2"/>
      <c r="PXL121" s="2"/>
      <c r="PXM121" s="2"/>
      <c r="PXN121" s="2"/>
      <c r="PXO121" s="2"/>
      <c r="PXP121" s="2"/>
      <c r="PXQ121" s="2"/>
      <c r="PXR121" s="2"/>
      <c r="PXS121" s="2"/>
      <c r="PXT121" s="2"/>
      <c r="PXU121" s="2"/>
      <c r="PXV121" s="2"/>
      <c r="PXW121" s="2"/>
      <c r="PXX121" s="2"/>
      <c r="PXY121" s="2"/>
      <c r="PXZ121" s="2"/>
      <c r="PYA121" s="2"/>
      <c r="PYB121" s="2"/>
      <c r="PYC121" s="2"/>
      <c r="PYD121" s="2"/>
      <c r="PYE121" s="2"/>
      <c r="PYF121" s="2"/>
      <c r="PYG121" s="2"/>
      <c r="PYH121" s="2"/>
      <c r="PYI121" s="2"/>
      <c r="PYJ121" s="2"/>
      <c r="PYK121" s="2"/>
      <c r="PYL121" s="2"/>
      <c r="PYM121" s="2"/>
      <c r="PYN121" s="2"/>
      <c r="PYO121" s="2"/>
      <c r="PYP121" s="2"/>
      <c r="PYQ121" s="2"/>
      <c r="PYR121" s="2"/>
      <c r="PYS121" s="2"/>
      <c r="PYT121" s="2"/>
      <c r="PYU121" s="2"/>
      <c r="PYV121" s="2"/>
      <c r="PYW121" s="2"/>
      <c r="PYX121" s="2"/>
      <c r="PYY121" s="2"/>
      <c r="PYZ121" s="2"/>
      <c r="PZA121" s="2"/>
      <c r="PZB121" s="2"/>
      <c r="PZC121" s="2"/>
      <c r="PZD121" s="2"/>
      <c r="PZE121" s="2"/>
      <c r="PZF121" s="2"/>
      <c r="PZG121" s="2"/>
      <c r="PZH121" s="2"/>
      <c r="PZI121" s="2"/>
      <c r="PZJ121" s="2"/>
      <c r="PZK121" s="2"/>
      <c r="PZL121" s="2"/>
      <c r="PZM121" s="2"/>
      <c r="PZN121" s="2"/>
      <c r="PZO121" s="2"/>
      <c r="PZP121" s="2"/>
      <c r="PZQ121" s="2"/>
      <c r="PZR121" s="2"/>
      <c r="PZS121" s="2"/>
      <c r="PZT121" s="2"/>
      <c r="PZU121" s="2"/>
      <c r="PZV121" s="2"/>
      <c r="PZW121" s="2"/>
      <c r="PZX121" s="2"/>
      <c r="PZY121" s="2"/>
      <c r="PZZ121" s="2"/>
      <c r="QAA121" s="2"/>
      <c r="QAB121" s="2"/>
      <c r="QAC121" s="2"/>
      <c r="QAD121" s="2"/>
      <c r="QAE121" s="2"/>
      <c r="QAF121" s="2"/>
      <c r="QAG121" s="2"/>
      <c r="QAH121" s="2"/>
      <c r="QAI121" s="2"/>
      <c r="QAJ121" s="2"/>
      <c r="QAK121" s="2"/>
      <c r="QAL121" s="2"/>
      <c r="QAM121" s="2"/>
      <c r="QAN121" s="2"/>
      <c r="QAO121" s="2"/>
      <c r="QAP121" s="2"/>
      <c r="QAQ121" s="2"/>
      <c r="QAR121" s="2"/>
      <c r="QAS121" s="2"/>
      <c r="QAT121" s="2"/>
      <c r="QAU121" s="2"/>
      <c r="QAV121" s="2"/>
      <c r="QAW121" s="2"/>
      <c r="QAX121" s="2"/>
      <c r="QAY121" s="2"/>
      <c r="QAZ121" s="2"/>
      <c r="QBA121" s="2"/>
      <c r="QBB121" s="2"/>
      <c r="QBC121" s="2"/>
      <c r="QBD121" s="2"/>
      <c r="QBE121" s="2"/>
      <c r="QBF121" s="2"/>
      <c r="QBG121" s="2"/>
      <c r="QBH121" s="2"/>
      <c r="QBI121" s="2"/>
      <c r="QBJ121" s="2"/>
      <c r="QBK121" s="2"/>
      <c r="QBL121" s="2"/>
      <c r="QBM121" s="2"/>
      <c r="QBN121" s="2"/>
      <c r="QBO121" s="2"/>
      <c r="QBP121" s="2"/>
      <c r="QBQ121" s="2"/>
      <c r="QBR121" s="2"/>
      <c r="QBS121" s="2"/>
      <c r="QBT121" s="2"/>
      <c r="QBU121" s="2"/>
      <c r="QBV121" s="2"/>
      <c r="QBW121" s="2"/>
      <c r="QBX121" s="2"/>
      <c r="QBY121" s="2"/>
      <c r="QBZ121" s="2"/>
      <c r="QCA121" s="2"/>
      <c r="QCB121" s="2"/>
      <c r="QCC121" s="2"/>
      <c r="QCD121" s="2"/>
      <c r="QCE121" s="2"/>
      <c r="QCF121" s="2"/>
      <c r="QCG121" s="2"/>
      <c r="QCH121" s="2"/>
      <c r="QCI121" s="2"/>
      <c r="QCJ121" s="2"/>
      <c r="QCK121" s="2"/>
      <c r="QCL121" s="2"/>
      <c r="QCM121" s="2"/>
      <c r="QCN121" s="2"/>
      <c r="QCO121" s="2"/>
      <c r="QCP121" s="2"/>
      <c r="QCQ121" s="2"/>
      <c r="QCR121" s="2"/>
      <c r="QCS121" s="2"/>
      <c r="QCT121" s="2"/>
      <c r="QCU121" s="2"/>
      <c r="QCV121" s="2"/>
      <c r="QCW121" s="2"/>
      <c r="QCX121" s="2"/>
      <c r="QCY121" s="2"/>
      <c r="QCZ121" s="2"/>
      <c r="QDA121" s="2"/>
      <c r="QDB121" s="2"/>
      <c r="QDC121" s="2"/>
      <c r="QDD121" s="2"/>
      <c r="QDE121" s="2"/>
      <c r="QDF121" s="2"/>
      <c r="QDG121" s="2"/>
      <c r="QDH121" s="2"/>
      <c r="QDI121" s="2"/>
      <c r="QDJ121" s="2"/>
      <c r="QDK121" s="2"/>
      <c r="QDL121" s="2"/>
      <c r="QDM121" s="2"/>
      <c r="QDN121" s="2"/>
      <c r="QDO121" s="2"/>
      <c r="QDP121" s="2"/>
      <c r="QDQ121" s="2"/>
      <c r="QDR121" s="2"/>
      <c r="QDS121" s="2"/>
      <c r="QDT121" s="2"/>
      <c r="QDU121" s="2"/>
      <c r="QDV121" s="2"/>
      <c r="QDW121" s="2"/>
      <c r="QDX121" s="2"/>
      <c r="QDY121" s="2"/>
      <c r="QDZ121" s="2"/>
      <c r="QEA121" s="2"/>
      <c r="QEB121" s="2"/>
      <c r="QEC121" s="2"/>
      <c r="QED121" s="2"/>
      <c r="QEE121" s="2"/>
      <c r="QEF121" s="2"/>
      <c r="QEG121" s="2"/>
      <c r="QEH121" s="2"/>
      <c r="QEI121" s="2"/>
      <c r="QEJ121" s="2"/>
      <c r="QEK121" s="2"/>
      <c r="QEL121" s="2"/>
      <c r="QEM121" s="2"/>
      <c r="QEN121" s="2"/>
      <c r="QEO121" s="2"/>
      <c r="QEP121" s="2"/>
      <c r="QEQ121" s="2"/>
      <c r="QER121" s="2"/>
      <c r="QES121" s="2"/>
      <c r="QET121" s="2"/>
      <c r="QEU121" s="2"/>
      <c r="QEV121" s="2"/>
      <c r="QEW121" s="2"/>
      <c r="QEX121" s="2"/>
      <c r="QEY121" s="2"/>
      <c r="QEZ121" s="2"/>
      <c r="QFA121" s="2"/>
      <c r="QFB121" s="2"/>
      <c r="QFC121" s="2"/>
      <c r="QFD121" s="2"/>
      <c r="QFE121" s="2"/>
      <c r="QFF121" s="2"/>
      <c r="QFG121" s="2"/>
      <c r="QFH121" s="2"/>
      <c r="QFI121" s="2"/>
      <c r="QFJ121" s="2"/>
      <c r="QFK121" s="2"/>
      <c r="QFL121" s="2"/>
      <c r="QFM121" s="2"/>
      <c r="QFN121" s="2"/>
      <c r="QFO121" s="2"/>
      <c r="QFP121" s="2"/>
      <c r="QFQ121" s="2"/>
      <c r="QFR121" s="2"/>
      <c r="QFS121" s="2"/>
      <c r="QFT121" s="2"/>
      <c r="QFU121" s="2"/>
      <c r="QFV121" s="2"/>
      <c r="QFW121" s="2"/>
      <c r="QFX121" s="2"/>
      <c r="QFY121" s="2"/>
      <c r="QFZ121" s="2"/>
      <c r="QGA121" s="2"/>
      <c r="QGB121" s="2"/>
      <c r="QGC121" s="2"/>
      <c r="QGD121" s="2"/>
      <c r="QGE121" s="2"/>
      <c r="QGF121" s="2"/>
      <c r="QGG121" s="2"/>
      <c r="QGH121" s="2"/>
      <c r="QGI121" s="2"/>
      <c r="QGJ121" s="2"/>
      <c r="QGK121" s="2"/>
      <c r="QGL121" s="2"/>
      <c r="QGM121" s="2"/>
      <c r="QGN121" s="2"/>
      <c r="QGO121" s="2"/>
      <c r="QGP121" s="2"/>
      <c r="QGQ121" s="2"/>
      <c r="QGR121" s="2"/>
      <c r="QGS121" s="2"/>
      <c r="QGT121" s="2"/>
      <c r="QGU121" s="2"/>
      <c r="QGV121" s="2"/>
      <c r="QGW121" s="2"/>
      <c r="QGX121" s="2"/>
      <c r="QGY121" s="2"/>
      <c r="QGZ121" s="2"/>
      <c r="QHA121" s="2"/>
      <c r="QHB121" s="2"/>
      <c r="QHC121" s="2"/>
      <c r="QHD121" s="2"/>
      <c r="QHE121" s="2"/>
      <c r="QHF121" s="2"/>
      <c r="QHG121" s="2"/>
      <c r="QHH121" s="2"/>
      <c r="QHI121" s="2"/>
      <c r="QHJ121" s="2"/>
      <c r="QHK121" s="2"/>
      <c r="QHL121" s="2"/>
      <c r="QHM121" s="2"/>
      <c r="QHN121" s="2"/>
      <c r="QHO121" s="2"/>
      <c r="QHP121" s="2"/>
      <c r="QHQ121" s="2"/>
      <c r="QHR121" s="2"/>
      <c r="QHS121" s="2"/>
      <c r="QHT121" s="2"/>
      <c r="QHU121" s="2"/>
      <c r="QHV121" s="2"/>
      <c r="QHW121" s="2"/>
      <c r="QHX121" s="2"/>
      <c r="QHY121" s="2"/>
      <c r="QHZ121" s="2"/>
      <c r="QIA121" s="2"/>
      <c r="QIB121" s="2"/>
      <c r="QIC121" s="2"/>
      <c r="QID121" s="2"/>
      <c r="QIE121" s="2"/>
      <c r="QIF121" s="2"/>
      <c r="QIG121" s="2"/>
      <c r="QIH121" s="2"/>
      <c r="QII121" s="2"/>
      <c r="QIJ121" s="2"/>
      <c r="QIK121" s="2"/>
      <c r="QIL121" s="2"/>
      <c r="QIM121" s="2"/>
      <c r="QIN121" s="2"/>
      <c r="QIO121" s="2"/>
      <c r="QIP121" s="2"/>
      <c r="QIQ121" s="2"/>
      <c r="QIR121" s="2"/>
      <c r="QIS121" s="2"/>
      <c r="QIT121" s="2"/>
      <c r="QIU121" s="2"/>
      <c r="QIV121" s="2"/>
      <c r="QIW121" s="2"/>
      <c r="QIX121" s="2"/>
      <c r="QIY121" s="2"/>
      <c r="QIZ121" s="2"/>
      <c r="QJA121" s="2"/>
      <c r="QJB121" s="2"/>
      <c r="QJC121" s="2"/>
      <c r="QJD121" s="2"/>
      <c r="QJE121" s="2"/>
      <c r="QJF121" s="2"/>
      <c r="QJG121" s="2"/>
      <c r="QJH121" s="2"/>
      <c r="QJI121" s="2"/>
      <c r="QJJ121" s="2"/>
      <c r="QJK121" s="2"/>
      <c r="QJL121" s="2"/>
      <c r="QJM121" s="2"/>
      <c r="QJN121" s="2"/>
      <c r="QJO121" s="2"/>
      <c r="QJP121" s="2"/>
      <c r="QJQ121" s="2"/>
      <c r="QJR121" s="2"/>
      <c r="QJS121" s="2"/>
      <c r="QJT121" s="2"/>
      <c r="QJU121" s="2"/>
      <c r="QJV121" s="2"/>
      <c r="QJW121" s="2"/>
      <c r="QJX121" s="2"/>
      <c r="QJY121" s="2"/>
      <c r="QJZ121" s="2"/>
      <c r="QKA121" s="2"/>
      <c r="QKB121" s="2"/>
      <c r="QKC121" s="2"/>
      <c r="QKD121" s="2"/>
      <c r="QKE121" s="2"/>
      <c r="QKF121" s="2"/>
      <c r="QKG121" s="2"/>
      <c r="QKH121" s="2"/>
      <c r="QKI121" s="2"/>
      <c r="QKJ121" s="2"/>
      <c r="QKK121" s="2"/>
      <c r="QKL121" s="2"/>
      <c r="QKM121" s="2"/>
      <c r="QKN121" s="2"/>
      <c r="QKO121" s="2"/>
      <c r="QKP121" s="2"/>
      <c r="QKQ121" s="2"/>
      <c r="QKR121" s="2"/>
      <c r="QKS121" s="2"/>
      <c r="QKT121" s="2"/>
      <c r="QKU121" s="2"/>
      <c r="QKV121" s="2"/>
      <c r="QKW121" s="2"/>
      <c r="QKX121" s="2"/>
      <c r="QKY121" s="2"/>
      <c r="QKZ121" s="2"/>
      <c r="QLA121" s="2"/>
      <c r="QLB121" s="2"/>
      <c r="QLC121" s="2"/>
      <c r="QLD121" s="2"/>
      <c r="QLE121" s="2"/>
      <c r="QLF121" s="2"/>
      <c r="QLG121" s="2"/>
      <c r="QLH121" s="2"/>
      <c r="QLI121" s="2"/>
      <c r="QLJ121" s="2"/>
      <c r="QLK121" s="2"/>
      <c r="QLL121" s="2"/>
      <c r="QLM121" s="2"/>
      <c r="QLN121" s="2"/>
      <c r="QLO121" s="2"/>
      <c r="QLP121" s="2"/>
      <c r="QLQ121" s="2"/>
      <c r="QLR121" s="2"/>
      <c r="QLS121" s="2"/>
      <c r="QLT121" s="2"/>
      <c r="QLU121" s="2"/>
      <c r="QLV121" s="2"/>
      <c r="QLW121" s="2"/>
      <c r="QLX121" s="2"/>
      <c r="QLY121" s="2"/>
      <c r="QLZ121" s="2"/>
      <c r="QMA121" s="2"/>
      <c r="QMB121" s="2"/>
      <c r="QMC121" s="2"/>
      <c r="QMD121" s="2"/>
      <c r="QME121" s="2"/>
      <c r="QMF121" s="2"/>
      <c r="QMG121" s="2"/>
      <c r="QMH121" s="2"/>
      <c r="QMI121" s="2"/>
      <c r="QMJ121" s="2"/>
      <c r="QMK121" s="2"/>
      <c r="QML121" s="2"/>
      <c r="QMM121" s="2"/>
      <c r="QMN121" s="2"/>
      <c r="QMO121" s="2"/>
      <c r="QMP121" s="2"/>
      <c r="QMQ121" s="2"/>
      <c r="QMR121" s="2"/>
      <c r="QMS121" s="2"/>
      <c r="QMT121" s="2"/>
      <c r="QMU121" s="2"/>
      <c r="QMV121" s="2"/>
      <c r="QMW121" s="2"/>
      <c r="QMX121" s="2"/>
      <c r="QMY121" s="2"/>
      <c r="QMZ121" s="2"/>
      <c r="QNA121" s="2"/>
      <c r="QNB121" s="2"/>
      <c r="QNC121" s="2"/>
      <c r="QND121" s="2"/>
      <c r="QNE121" s="2"/>
      <c r="QNF121" s="2"/>
      <c r="QNG121" s="2"/>
      <c r="QNH121" s="2"/>
      <c r="QNI121" s="2"/>
      <c r="QNJ121" s="2"/>
      <c r="QNK121" s="2"/>
      <c r="QNL121" s="2"/>
      <c r="QNM121" s="2"/>
      <c r="QNN121" s="2"/>
      <c r="QNO121" s="2"/>
      <c r="QNP121" s="2"/>
      <c r="QNQ121" s="2"/>
      <c r="QNR121" s="2"/>
      <c r="QNS121" s="2"/>
      <c r="QNT121" s="2"/>
      <c r="QNU121" s="2"/>
      <c r="QNV121" s="2"/>
      <c r="QNW121" s="2"/>
      <c r="QNX121" s="2"/>
      <c r="QNY121" s="2"/>
      <c r="QNZ121" s="2"/>
      <c r="QOA121" s="2"/>
      <c r="QOB121" s="2"/>
      <c r="QOC121" s="2"/>
      <c r="QOD121" s="2"/>
      <c r="QOE121" s="2"/>
      <c r="QOF121" s="2"/>
      <c r="QOG121" s="2"/>
      <c r="QOH121" s="2"/>
      <c r="QOI121" s="2"/>
      <c r="QOJ121" s="2"/>
      <c r="QOK121" s="2"/>
      <c r="QOL121" s="2"/>
      <c r="QOM121" s="2"/>
      <c r="QON121" s="2"/>
      <c r="QOO121" s="2"/>
      <c r="QOP121" s="2"/>
      <c r="QOQ121" s="2"/>
      <c r="QOR121" s="2"/>
      <c r="QOS121" s="2"/>
      <c r="QOT121" s="2"/>
      <c r="QOU121" s="2"/>
      <c r="QOV121" s="2"/>
      <c r="QOW121" s="2"/>
      <c r="QOX121" s="2"/>
      <c r="QOY121" s="2"/>
      <c r="QOZ121" s="2"/>
      <c r="QPA121" s="2"/>
      <c r="QPB121" s="2"/>
      <c r="QPC121" s="2"/>
      <c r="QPD121" s="2"/>
      <c r="QPE121" s="2"/>
      <c r="QPF121" s="2"/>
      <c r="QPG121" s="2"/>
      <c r="QPH121" s="2"/>
      <c r="QPI121" s="2"/>
      <c r="QPJ121" s="2"/>
      <c r="QPK121" s="2"/>
      <c r="QPL121" s="2"/>
      <c r="QPM121" s="2"/>
      <c r="QPN121" s="2"/>
      <c r="QPO121" s="2"/>
      <c r="QPP121" s="2"/>
      <c r="QPQ121" s="2"/>
      <c r="QPR121" s="2"/>
      <c r="QPS121" s="2"/>
      <c r="QPT121" s="2"/>
      <c r="QPU121" s="2"/>
      <c r="QPV121" s="2"/>
      <c r="QPW121" s="2"/>
      <c r="QPX121" s="2"/>
      <c r="QPY121" s="2"/>
      <c r="QPZ121" s="2"/>
      <c r="QQA121" s="2"/>
      <c r="QQB121" s="2"/>
      <c r="QQC121" s="2"/>
      <c r="QQD121" s="2"/>
      <c r="QQE121" s="2"/>
      <c r="QQF121" s="2"/>
      <c r="QQG121" s="2"/>
      <c r="QQH121" s="2"/>
      <c r="QQI121" s="2"/>
      <c r="QQJ121" s="2"/>
      <c r="QQK121" s="2"/>
      <c r="QQL121" s="2"/>
      <c r="QQM121" s="2"/>
      <c r="QQN121" s="2"/>
      <c r="QQO121" s="2"/>
      <c r="QQP121" s="2"/>
      <c r="QQQ121" s="2"/>
      <c r="QQR121" s="2"/>
      <c r="QQS121" s="2"/>
      <c r="QQT121" s="2"/>
      <c r="QQU121" s="2"/>
      <c r="QQV121" s="2"/>
      <c r="QQW121" s="2"/>
      <c r="QQX121" s="2"/>
      <c r="QQY121" s="2"/>
      <c r="QQZ121" s="2"/>
      <c r="QRA121" s="2"/>
      <c r="QRB121" s="2"/>
      <c r="QRC121" s="2"/>
      <c r="QRD121" s="2"/>
      <c r="QRE121" s="2"/>
      <c r="QRF121" s="2"/>
      <c r="QRG121" s="2"/>
      <c r="QRH121" s="2"/>
      <c r="QRI121" s="2"/>
      <c r="QRJ121" s="2"/>
      <c r="QRK121" s="2"/>
      <c r="QRL121" s="2"/>
      <c r="QRM121" s="2"/>
      <c r="QRN121" s="2"/>
      <c r="QRO121" s="2"/>
      <c r="QRP121" s="2"/>
      <c r="QRQ121" s="2"/>
      <c r="QRR121" s="2"/>
      <c r="QRS121" s="2"/>
      <c r="QRT121" s="2"/>
      <c r="QRU121" s="2"/>
      <c r="QRV121" s="2"/>
      <c r="QRW121" s="2"/>
      <c r="QRX121" s="2"/>
      <c r="QRY121" s="2"/>
      <c r="QRZ121" s="2"/>
      <c r="QSA121" s="2"/>
      <c r="QSB121" s="2"/>
      <c r="QSC121" s="2"/>
      <c r="QSD121" s="2"/>
      <c r="QSE121" s="2"/>
      <c r="QSF121" s="2"/>
      <c r="QSG121" s="2"/>
      <c r="QSH121" s="2"/>
      <c r="QSI121" s="2"/>
      <c r="QSJ121" s="2"/>
      <c r="QSK121" s="2"/>
      <c r="QSL121" s="2"/>
      <c r="QSM121" s="2"/>
      <c r="QSN121" s="2"/>
      <c r="QSO121" s="2"/>
      <c r="QSP121" s="2"/>
      <c r="QSQ121" s="2"/>
      <c r="QSR121" s="2"/>
      <c r="QSS121" s="2"/>
      <c r="QST121" s="2"/>
      <c r="QSU121" s="2"/>
      <c r="QSV121" s="2"/>
      <c r="QSW121" s="2"/>
      <c r="QSX121" s="2"/>
      <c r="QSY121" s="2"/>
      <c r="QSZ121" s="2"/>
      <c r="QTA121" s="2"/>
      <c r="QTB121" s="2"/>
      <c r="QTC121" s="2"/>
      <c r="QTD121" s="2"/>
      <c r="QTE121" s="2"/>
      <c r="QTF121" s="2"/>
      <c r="QTG121" s="2"/>
      <c r="QTH121" s="2"/>
      <c r="QTI121" s="2"/>
      <c r="QTJ121" s="2"/>
      <c r="QTK121" s="2"/>
      <c r="QTL121" s="2"/>
      <c r="QTM121" s="2"/>
      <c r="QTN121" s="2"/>
      <c r="QTO121" s="2"/>
      <c r="QTP121" s="2"/>
      <c r="QTQ121" s="2"/>
      <c r="QTR121" s="2"/>
      <c r="QTS121" s="2"/>
      <c r="QTT121" s="2"/>
      <c r="QTU121" s="2"/>
      <c r="QTV121" s="2"/>
      <c r="QTW121" s="2"/>
      <c r="QTX121" s="2"/>
      <c r="QTY121" s="2"/>
      <c r="QTZ121" s="2"/>
      <c r="QUA121" s="2"/>
      <c r="QUB121" s="2"/>
      <c r="QUC121" s="2"/>
      <c r="QUD121" s="2"/>
      <c r="QUE121" s="2"/>
      <c r="QUF121" s="2"/>
      <c r="QUG121" s="2"/>
      <c r="QUH121" s="2"/>
      <c r="QUI121" s="2"/>
      <c r="QUJ121" s="2"/>
      <c r="QUK121" s="2"/>
      <c r="QUL121" s="2"/>
      <c r="QUM121" s="2"/>
      <c r="QUN121" s="2"/>
      <c r="QUO121" s="2"/>
      <c r="QUP121" s="2"/>
      <c r="QUQ121" s="2"/>
      <c r="QUR121" s="2"/>
      <c r="QUS121" s="2"/>
      <c r="QUT121" s="2"/>
      <c r="QUU121" s="2"/>
      <c r="QUV121" s="2"/>
      <c r="QUW121" s="2"/>
      <c r="QUX121" s="2"/>
      <c r="QUY121" s="2"/>
      <c r="QUZ121" s="2"/>
      <c r="QVA121" s="2"/>
      <c r="QVB121" s="2"/>
      <c r="QVC121" s="2"/>
      <c r="QVD121" s="2"/>
      <c r="QVE121" s="2"/>
      <c r="QVF121" s="2"/>
      <c r="QVG121" s="2"/>
      <c r="QVH121" s="2"/>
      <c r="QVI121" s="2"/>
      <c r="QVJ121" s="2"/>
      <c r="QVK121" s="2"/>
      <c r="QVL121" s="2"/>
      <c r="QVM121" s="2"/>
      <c r="QVN121" s="2"/>
      <c r="QVO121" s="2"/>
      <c r="QVP121" s="2"/>
      <c r="QVQ121" s="2"/>
      <c r="QVR121" s="2"/>
      <c r="QVS121" s="2"/>
      <c r="QVT121" s="2"/>
      <c r="QVU121" s="2"/>
      <c r="QVV121" s="2"/>
      <c r="QVW121" s="2"/>
      <c r="QVX121" s="2"/>
      <c r="QVY121" s="2"/>
      <c r="QVZ121" s="2"/>
      <c r="QWA121" s="2"/>
      <c r="QWB121" s="2"/>
      <c r="QWC121" s="2"/>
      <c r="QWD121" s="2"/>
      <c r="QWE121" s="2"/>
      <c r="QWF121" s="2"/>
      <c r="QWG121" s="2"/>
      <c r="QWH121" s="2"/>
      <c r="QWI121" s="2"/>
      <c r="QWJ121" s="2"/>
      <c r="QWK121" s="2"/>
      <c r="QWL121" s="2"/>
      <c r="QWM121" s="2"/>
      <c r="QWN121" s="2"/>
      <c r="QWO121" s="2"/>
      <c r="QWP121" s="2"/>
      <c r="QWQ121" s="2"/>
      <c r="QWR121" s="2"/>
      <c r="QWS121" s="2"/>
      <c r="QWT121" s="2"/>
      <c r="QWU121" s="2"/>
      <c r="QWV121" s="2"/>
      <c r="QWW121" s="2"/>
      <c r="QWX121" s="2"/>
      <c r="QWY121" s="2"/>
      <c r="QWZ121" s="2"/>
      <c r="QXA121" s="2"/>
      <c r="QXB121" s="2"/>
      <c r="QXC121" s="2"/>
      <c r="QXD121" s="2"/>
      <c r="QXE121" s="2"/>
      <c r="QXF121" s="2"/>
      <c r="QXG121" s="2"/>
      <c r="QXH121" s="2"/>
      <c r="QXI121" s="2"/>
      <c r="QXJ121" s="2"/>
      <c r="QXK121" s="2"/>
      <c r="QXL121" s="2"/>
      <c r="QXM121" s="2"/>
      <c r="QXN121" s="2"/>
      <c r="QXO121" s="2"/>
      <c r="QXP121" s="2"/>
      <c r="QXQ121" s="2"/>
      <c r="QXR121" s="2"/>
      <c r="QXS121" s="2"/>
      <c r="QXT121" s="2"/>
      <c r="QXU121" s="2"/>
      <c r="QXV121" s="2"/>
      <c r="QXW121" s="2"/>
      <c r="QXX121" s="2"/>
      <c r="QXY121" s="2"/>
      <c r="QXZ121" s="2"/>
      <c r="QYA121" s="2"/>
      <c r="QYB121" s="2"/>
      <c r="QYC121" s="2"/>
      <c r="QYD121" s="2"/>
      <c r="QYE121" s="2"/>
      <c r="QYF121" s="2"/>
      <c r="QYG121" s="2"/>
      <c r="QYH121" s="2"/>
      <c r="QYI121" s="2"/>
      <c r="QYJ121" s="2"/>
      <c r="QYK121" s="2"/>
      <c r="QYL121" s="2"/>
      <c r="QYM121" s="2"/>
      <c r="QYN121" s="2"/>
      <c r="QYO121" s="2"/>
      <c r="QYP121" s="2"/>
      <c r="QYQ121" s="2"/>
      <c r="QYR121" s="2"/>
      <c r="QYS121" s="2"/>
      <c r="QYT121" s="2"/>
      <c r="QYU121" s="2"/>
      <c r="QYV121" s="2"/>
      <c r="QYW121" s="2"/>
      <c r="QYX121" s="2"/>
      <c r="QYY121" s="2"/>
      <c r="QYZ121" s="2"/>
      <c r="QZA121" s="2"/>
      <c r="QZB121" s="2"/>
      <c r="QZC121" s="2"/>
      <c r="QZD121" s="2"/>
      <c r="QZE121" s="2"/>
      <c r="QZF121" s="2"/>
      <c r="QZG121" s="2"/>
      <c r="QZH121" s="2"/>
      <c r="QZI121" s="2"/>
      <c r="QZJ121" s="2"/>
      <c r="QZK121" s="2"/>
      <c r="QZL121" s="2"/>
      <c r="QZM121" s="2"/>
      <c r="QZN121" s="2"/>
      <c r="QZO121" s="2"/>
      <c r="QZP121" s="2"/>
      <c r="QZQ121" s="2"/>
      <c r="QZR121" s="2"/>
      <c r="QZS121" s="2"/>
      <c r="QZT121" s="2"/>
      <c r="QZU121" s="2"/>
      <c r="QZV121" s="2"/>
      <c r="QZW121" s="2"/>
      <c r="QZX121" s="2"/>
      <c r="QZY121" s="2"/>
      <c r="QZZ121" s="2"/>
      <c r="RAA121" s="2"/>
      <c r="RAB121" s="2"/>
      <c r="RAC121" s="2"/>
      <c r="RAD121" s="2"/>
      <c r="RAE121" s="2"/>
      <c r="RAF121" s="2"/>
      <c r="RAG121" s="2"/>
      <c r="RAH121" s="2"/>
      <c r="RAI121" s="2"/>
      <c r="RAJ121" s="2"/>
      <c r="RAK121" s="2"/>
      <c r="RAL121" s="2"/>
      <c r="RAM121" s="2"/>
      <c r="RAN121" s="2"/>
      <c r="RAO121" s="2"/>
      <c r="RAP121" s="2"/>
      <c r="RAQ121" s="2"/>
      <c r="RAR121" s="2"/>
      <c r="RAS121" s="2"/>
      <c r="RAT121" s="2"/>
      <c r="RAU121" s="2"/>
      <c r="RAV121" s="2"/>
      <c r="RAW121" s="2"/>
      <c r="RAX121" s="2"/>
      <c r="RAY121" s="2"/>
      <c r="RAZ121" s="2"/>
      <c r="RBA121" s="2"/>
      <c r="RBB121" s="2"/>
      <c r="RBC121" s="2"/>
      <c r="RBD121" s="2"/>
      <c r="RBE121" s="2"/>
      <c r="RBF121" s="2"/>
      <c r="RBG121" s="2"/>
      <c r="RBH121" s="2"/>
      <c r="RBI121" s="2"/>
      <c r="RBJ121" s="2"/>
      <c r="RBK121" s="2"/>
      <c r="RBL121" s="2"/>
      <c r="RBM121" s="2"/>
      <c r="RBN121" s="2"/>
      <c r="RBO121" s="2"/>
      <c r="RBP121" s="2"/>
      <c r="RBQ121" s="2"/>
      <c r="RBR121" s="2"/>
      <c r="RBS121" s="2"/>
      <c r="RBT121" s="2"/>
      <c r="RBU121" s="2"/>
      <c r="RBV121" s="2"/>
      <c r="RBW121" s="2"/>
      <c r="RBX121" s="2"/>
      <c r="RBY121" s="2"/>
      <c r="RBZ121" s="2"/>
      <c r="RCA121" s="2"/>
      <c r="RCB121" s="2"/>
      <c r="RCC121" s="2"/>
      <c r="RCD121" s="2"/>
      <c r="RCE121" s="2"/>
      <c r="RCF121" s="2"/>
      <c r="RCG121" s="2"/>
      <c r="RCH121" s="2"/>
      <c r="RCI121" s="2"/>
      <c r="RCJ121" s="2"/>
      <c r="RCK121" s="2"/>
      <c r="RCL121" s="2"/>
      <c r="RCM121" s="2"/>
      <c r="RCN121" s="2"/>
      <c r="RCO121" s="2"/>
      <c r="RCP121" s="2"/>
      <c r="RCQ121" s="2"/>
      <c r="RCR121" s="2"/>
      <c r="RCS121" s="2"/>
      <c r="RCT121" s="2"/>
      <c r="RCU121" s="2"/>
      <c r="RCV121" s="2"/>
      <c r="RCW121" s="2"/>
      <c r="RCX121" s="2"/>
      <c r="RCY121" s="2"/>
      <c r="RCZ121" s="2"/>
      <c r="RDA121" s="2"/>
      <c r="RDB121" s="2"/>
      <c r="RDC121" s="2"/>
      <c r="RDD121" s="2"/>
      <c r="RDE121" s="2"/>
      <c r="RDF121" s="2"/>
      <c r="RDG121" s="2"/>
      <c r="RDH121" s="2"/>
      <c r="RDI121" s="2"/>
      <c r="RDJ121" s="2"/>
      <c r="RDK121" s="2"/>
      <c r="RDL121" s="2"/>
      <c r="RDM121" s="2"/>
      <c r="RDN121" s="2"/>
      <c r="RDO121" s="2"/>
      <c r="RDP121" s="2"/>
      <c r="RDQ121" s="2"/>
      <c r="RDR121" s="2"/>
      <c r="RDS121" s="2"/>
      <c r="RDT121" s="2"/>
      <c r="RDU121" s="2"/>
      <c r="RDV121" s="2"/>
      <c r="RDW121" s="2"/>
      <c r="RDX121" s="2"/>
      <c r="RDY121" s="2"/>
      <c r="RDZ121" s="2"/>
      <c r="REA121" s="2"/>
      <c r="REB121" s="2"/>
      <c r="REC121" s="2"/>
      <c r="RED121" s="2"/>
      <c r="REE121" s="2"/>
      <c r="REF121" s="2"/>
      <c r="REG121" s="2"/>
      <c r="REH121" s="2"/>
      <c r="REI121" s="2"/>
      <c r="REJ121" s="2"/>
      <c r="REK121" s="2"/>
      <c r="REL121" s="2"/>
      <c r="REM121" s="2"/>
      <c r="REN121" s="2"/>
      <c r="REO121" s="2"/>
      <c r="REP121" s="2"/>
      <c r="REQ121" s="2"/>
      <c r="RER121" s="2"/>
      <c r="RES121" s="2"/>
      <c r="RET121" s="2"/>
      <c r="REU121" s="2"/>
      <c r="REV121" s="2"/>
      <c r="REW121" s="2"/>
      <c r="REX121" s="2"/>
      <c r="REY121" s="2"/>
      <c r="REZ121" s="2"/>
      <c r="RFA121" s="2"/>
      <c r="RFB121" s="2"/>
      <c r="RFC121" s="2"/>
      <c r="RFD121" s="2"/>
      <c r="RFE121" s="2"/>
      <c r="RFF121" s="2"/>
      <c r="RFG121" s="2"/>
      <c r="RFH121" s="2"/>
      <c r="RFI121" s="2"/>
      <c r="RFJ121" s="2"/>
      <c r="RFK121" s="2"/>
      <c r="RFL121" s="2"/>
      <c r="RFM121" s="2"/>
      <c r="RFN121" s="2"/>
      <c r="RFO121" s="2"/>
      <c r="RFP121" s="2"/>
      <c r="RFQ121" s="2"/>
      <c r="RFR121" s="2"/>
      <c r="RFS121" s="2"/>
      <c r="RFT121" s="2"/>
      <c r="RFU121" s="2"/>
      <c r="RFV121" s="2"/>
      <c r="RFW121" s="2"/>
      <c r="RFX121" s="2"/>
      <c r="RFY121" s="2"/>
      <c r="RFZ121" s="2"/>
      <c r="RGA121" s="2"/>
      <c r="RGB121" s="2"/>
      <c r="RGC121" s="2"/>
      <c r="RGD121" s="2"/>
      <c r="RGE121" s="2"/>
      <c r="RGF121" s="2"/>
      <c r="RGG121" s="2"/>
      <c r="RGH121" s="2"/>
      <c r="RGI121" s="2"/>
      <c r="RGJ121" s="2"/>
      <c r="RGK121" s="2"/>
      <c r="RGL121" s="2"/>
      <c r="RGM121" s="2"/>
      <c r="RGN121" s="2"/>
      <c r="RGO121" s="2"/>
      <c r="RGP121" s="2"/>
      <c r="RGQ121" s="2"/>
      <c r="RGR121" s="2"/>
      <c r="RGS121" s="2"/>
      <c r="RGT121" s="2"/>
      <c r="RGU121" s="2"/>
      <c r="RGV121" s="2"/>
      <c r="RGW121" s="2"/>
      <c r="RGX121" s="2"/>
      <c r="RGY121" s="2"/>
      <c r="RGZ121" s="2"/>
      <c r="RHA121" s="2"/>
      <c r="RHB121" s="2"/>
      <c r="RHC121" s="2"/>
      <c r="RHD121" s="2"/>
      <c r="RHE121" s="2"/>
      <c r="RHF121" s="2"/>
      <c r="RHG121" s="2"/>
      <c r="RHH121" s="2"/>
      <c r="RHI121" s="2"/>
      <c r="RHJ121" s="2"/>
      <c r="RHK121" s="2"/>
      <c r="RHL121" s="2"/>
      <c r="RHM121" s="2"/>
      <c r="RHN121" s="2"/>
      <c r="RHO121" s="2"/>
      <c r="RHP121" s="2"/>
      <c r="RHQ121" s="2"/>
      <c r="RHR121" s="2"/>
      <c r="RHS121" s="2"/>
      <c r="RHT121" s="2"/>
      <c r="RHU121" s="2"/>
      <c r="RHV121" s="2"/>
      <c r="RHW121" s="2"/>
      <c r="RHX121" s="2"/>
      <c r="RHY121" s="2"/>
      <c r="RHZ121" s="2"/>
      <c r="RIA121" s="2"/>
      <c r="RIB121" s="2"/>
      <c r="RIC121" s="2"/>
      <c r="RID121" s="2"/>
      <c r="RIE121" s="2"/>
      <c r="RIF121" s="2"/>
      <c r="RIG121" s="2"/>
      <c r="RIH121" s="2"/>
      <c r="RII121" s="2"/>
      <c r="RIJ121" s="2"/>
      <c r="RIK121" s="2"/>
      <c r="RIL121" s="2"/>
      <c r="RIM121" s="2"/>
      <c r="RIN121" s="2"/>
      <c r="RIO121" s="2"/>
      <c r="RIP121" s="2"/>
      <c r="RIQ121" s="2"/>
      <c r="RIR121" s="2"/>
      <c r="RIS121" s="2"/>
      <c r="RIT121" s="2"/>
      <c r="RIU121" s="2"/>
      <c r="RIV121" s="2"/>
      <c r="RIW121" s="2"/>
      <c r="RIX121" s="2"/>
      <c r="RIY121" s="2"/>
      <c r="RIZ121" s="2"/>
      <c r="RJA121" s="2"/>
      <c r="RJB121" s="2"/>
      <c r="RJC121" s="2"/>
      <c r="RJD121" s="2"/>
      <c r="RJE121" s="2"/>
      <c r="RJF121" s="2"/>
      <c r="RJG121" s="2"/>
      <c r="RJH121" s="2"/>
      <c r="RJI121" s="2"/>
      <c r="RJJ121" s="2"/>
      <c r="RJK121" s="2"/>
      <c r="RJL121" s="2"/>
      <c r="RJM121" s="2"/>
      <c r="RJN121" s="2"/>
      <c r="RJO121" s="2"/>
      <c r="RJP121" s="2"/>
      <c r="RJQ121" s="2"/>
      <c r="RJR121" s="2"/>
      <c r="RJS121" s="2"/>
      <c r="RJT121" s="2"/>
      <c r="RJU121" s="2"/>
      <c r="RJV121" s="2"/>
      <c r="RJW121" s="2"/>
      <c r="RJX121" s="2"/>
      <c r="RJY121" s="2"/>
      <c r="RJZ121" s="2"/>
      <c r="RKA121" s="2"/>
      <c r="RKB121" s="2"/>
      <c r="RKC121" s="2"/>
      <c r="RKD121" s="2"/>
      <c r="RKE121" s="2"/>
      <c r="RKF121" s="2"/>
      <c r="RKG121" s="2"/>
      <c r="RKH121" s="2"/>
      <c r="RKI121" s="2"/>
      <c r="RKJ121" s="2"/>
      <c r="RKK121" s="2"/>
      <c r="RKL121" s="2"/>
      <c r="RKM121" s="2"/>
      <c r="RKN121" s="2"/>
      <c r="RKO121" s="2"/>
      <c r="RKP121" s="2"/>
      <c r="RKQ121" s="2"/>
      <c r="RKR121" s="2"/>
      <c r="RKS121" s="2"/>
      <c r="RKT121" s="2"/>
      <c r="RKU121" s="2"/>
      <c r="RKV121" s="2"/>
      <c r="RKW121" s="2"/>
      <c r="RKX121" s="2"/>
      <c r="RKY121" s="2"/>
      <c r="RKZ121" s="2"/>
      <c r="RLA121" s="2"/>
      <c r="RLB121" s="2"/>
      <c r="RLC121" s="2"/>
      <c r="RLD121" s="2"/>
      <c r="RLE121" s="2"/>
      <c r="RLF121" s="2"/>
      <c r="RLG121" s="2"/>
      <c r="RLH121" s="2"/>
      <c r="RLI121" s="2"/>
      <c r="RLJ121" s="2"/>
      <c r="RLK121" s="2"/>
      <c r="RLL121" s="2"/>
      <c r="RLM121" s="2"/>
      <c r="RLN121" s="2"/>
      <c r="RLO121" s="2"/>
      <c r="RLP121" s="2"/>
      <c r="RLQ121" s="2"/>
      <c r="RLR121" s="2"/>
      <c r="RLS121" s="2"/>
      <c r="RLT121" s="2"/>
      <c r="RLU121" s="2"/>
      <c r="RLV121" s="2"/>
      <c r="RLW121" s="2"/>
      <c r="RLX121" s="2"/>
      <c r="RLY121" s="2"/>
      <c r="RLZ121" s="2"/>
      <c r="RMA121" s="2"/>
      <c r="RMB121" s="2"/>
      <c r="RMC121" s="2"/>
      <c r="RMD121" s="2"/>
      <c r="RME121" s="2"/>
      <c r="RMF121" s="2"/>
      <c r="RMG121" s="2"/>
      <c r="RMH121" s="2"/>
      <c r="RMI121" s="2"/>
      <c r="RMJ121" s="2"/>
      <c r="RMK121" s="2"/>
      <c r="RML121" s="2"/>
      <c r="RMM121" s="2"/>
      <c r="RMN121" s="2"/>
      <c r="RMO121" s="2"/>
      <c r="RMP121" s="2"/>
      <c r="RMQ121" s="2"/>
      <c r="RMR121" s="2"/>
      <c r="RMS121" s="2"/>
      <c r="RMT121" s="2"/>
      <c r="RMU121" s="2"/>
      <c r="RMV121" s="2"/>
      <c r="RMW121" s="2"/>
      <c r="RMX121" s="2"/>
      <c r="RMY121" s="2"/>
      <c r="RMZ121" s="2"/>
      <c r="RNA121" s="2"/>
      <c r="RNB121" s="2"/>
      <c r="RNC121" s="2"/>
      <c r="RND121" s="2"/>
      <c r="RNE121" s="2"/>
      <c r="RNF121" s="2"/>
      <c r="RNG121" s="2"/>
      <c r="RNH121" s="2"/>
      <c r="RNI121" s="2"/>
      <c r="RNJ121" s="2"/>
      <c r="RNK121" s="2"/>
      <c r="RNL121" s="2"/>
      <c r="RNM121" s="2"/>
      <c r="RNN121" s="2"/>
      <c r="RNO121" s="2"/>
      <c r="RNP121" s="2"/>
      <c r="RNQ121" s="2"/>
      <c r="RNR121" s="2"/>
      <c r="RNS121" s="2"/>
      <c r="RNT121" s="2"/>
      <c r="RNU121" s="2"/>
      <c r="RNV121" s="2"/>
      <c r="RNW121" s="2"/>
      <c r="RNX121" s="2"/>
      <c r="RNY121" s="2"/>
      <c r="RNZ121" s="2"/>
      <c r="ROA121" s="2"/>
      <c r="ROB121" s="2"/>
      <c r="ROC121" s="2"/>
      <c r="ROD121" s="2"/>
      <c r="ROE121" s="2"/>
      <c r="ROF121" s="2"/>
      <c r="ROG121" s="2"/>
      <c r="ROH121" s="2"/>
      <c r="ROI121" s="2"/>
      <c r="ROJ121" s="2"/>
      <c r="ROK121" s="2"/>
      <c r="ROL121" s="2"/>
      <c r="ROM121" s="2"/>
      <c r="RON121" s="2"/>
      <c r="ROO121" s="2"/>
      <c r="ROP121" s="2"/>
      <c r="ROQ121" s="2"/>
      <c r="ROR121" s="2"/>
      <c r="ROS121" s="2"/>
      <c r="ROT121" s="2"/>
      <c r="ROU121" s="2"/>
      <c r="ROV121" s="2"/>
      <c r="ROW121" s="2"/>
      <c r="ROX121" s="2"/>
      <c r="ROY121" s="2"/>
      <c r="ROZ121" s="2"/>
      <c r="RPA121" s="2"/>
      <c r="RPB121" s="2"/>
      <c r="RPC121" s="2"/>
      <c r="RPD121" s="2"/>
      <c r="RPE121" s="2"/>
      <c r="RPF121" s="2"/>
      <c r="RPG121" s="2"/>
      <c r="RPH121" s="2"/>
      <c r="RPI121" s="2"/>
      <c r="RPJ121" s="2"/>
      <c r="RPK121" s="2"/>
      <c r="RPL121" s="2"/>
      <c r="RPM121" s="2"/>
      <c r="RPN121" s="2"/>
      <c r="RPO121" s="2"/>
      <c r="RPP121" s="2"/>
      <c r="RPQ121" s="2"/>
      <c r="RPR121" s="2"/>
      <c r="RPS121" s="2"/>
      <c r="RPT121" s="2"/>
      <c r="RPU121" s="2"/>
      <c r="RPV121" s="2"/>
      <c r="RPW121" s="2"/>
      <c r="RPX121" s="2"/>
      <c r="RPY121" s="2"/>
      <c r="RPZ121" s="2"/>
      <c r="RQA121" s="2"/>
      <c r="RQB121" s="2"/>
      <c r="RQC121" s="2"/>
      <c r="RQD121" s="2"/>
      <c r="RQE121" s="2"/>
      <c r="RQF121" s="2"/>
      <c r="RQG121" s="2"/>
      <c r="RQH121" s="2"/>
      <c r="RQI121" s="2"/>
      <c r="RQJ121" s="2"/>
      <c r="RQK121" s="2"/>
      <c r="RQL121" s="2"/>
      <c r="RQM121" s="2"/>
      <c r="RQN121" s="2"/>
      <c r="RQO121" s="2"/>
      <c r="RQP121" s="2"/>
      <c r="RQQ121" s="2"/>
      <c r="RQR121" s="2"/>
      <c r="RQS121" s="2"/>
      <c r="RQT121" s="2"/>
      <c r="RQU121" s="2"/>
      <c r="RQV121" s="2"/>
      <c r="RQW121" s="2"/>
      <c r="RQX121" s="2"/>
      <c r="RQY121" s="2"/>
      <c r="RQZ121" s="2"/>
      <c r="RRA121" s="2"/>
      <c r="RRB121" s="2"/>
      <c r="RRC121" s="2"/>
      <c r="RRD121" s="2"/>
      <c r="RRE121" s="2"/>
      <c r="RRF121" s="2"/>
      <c r="RRG121" s="2"/>
      <c r="RRH121" s="2"/>
      <c r="RRI121" s="2"/>
      <c r="RRJ121" s="2"/>
      <c r="RRK121" s="2"/>
      <c r="RRL121" s="2"/>
      <c r="RRM121" s="2"/>
      <c r="RRN121" s="2"/>
      <c r="RRO121" s="2"/>
      <c r="RRP121" s="2"/>
      <c r="RRQ121" s="2"/>
      <c r="RRR121" s="2"/>
      <c r="RRS121" s="2"/>
      <c r="RRT121" s="2"/>
      <c r="RRU121" s="2"/>
      <c r="RRV121" s="2"/>
      <c r="RRW121" s="2"/>
      <c r="RRX121" s="2"/>
      <c r="RRY121" s="2"/>
      <c r="RRZ121" s="2"/>
      <c r="RSA121" s="2"/>
      <c r="RSB121" s="2"/>
      <c r="RSC121" s="2"/>
      <c r="RSD121" s="2"/>
      <c r="RSE121" s="2"/>
      <c r="RSF121" s="2"/>
      <c r="RSG121" s="2"/>
      <c r="RSH121" s="2"/>
      <c r="RSI121" s="2"/>
      <c r="RSJ121" s="2"/>
      <c r="RSK121" s="2"/>
      <c r="RSL121" s="2"/>
      <c r="RSM121" s="2"/>
      <c r="RSN121" s="2"/>
      <c r="RSO121" s="2"/>
      <c r="RSP121" s="2"/>
      <c r="RSQ121" s="2"/>
      <c r="RSR121" s="2"/>
      <c r="RSS121" s="2"/>
      <c r="RST121" s="2"/>
      <c r="RSU121" s="2"/>
      <c r="RSV121" s="2"/>
      <c r="RSW121" s="2"/>
      <c r="RSX121" s="2"/>
      <c r="RSY121" s="2"/>
      <c r="RSZ121" s="2"/>
      <c r="RTA121" s="2"/>
      <c r="RTB121" s="2"/>
      <c r="RTC121" s="2"/>
      <c r="RTD121" s="2"/>
      <c r="RTE121" s="2"/>
      <c r="RTF121" s="2"/>
      <c r="RTG121" s="2"/>
      <c r="RTH121" s="2"/>
      <c r="RTI121" s="2"/>
      <c r="RTJ121" s="2"/>
      <c r="RTK121" s="2"/>
      <c r="RTL121" s="2"/>
      <c r="RTM121" s="2"/>
      <c r="RTN121" s="2"/>
      <c r="RTO121" s="2"/>
      <c r="RTP121" s="2"/>
      <c r="RTQ121" s="2"/>
      <c r="RTR121" s="2"/>
      <c r="RTS121" s="2"/>
      <c r="RTT121" s="2"/>
      <c r="RTU121" s="2"/>
      <c r="RTV121" s="2"/>
      <c r="RTW121" s="2"/>
      <c r="RTX121" s="2"/>
      <c r="RTY121" s="2"/>
      <c r="RTZ121" s="2"/>
      <c r="RUA121" s="2"/>
      <c r="RUB121" s="2"/>
      <c r="RUC121" s="2"/>
      <c r="RUD121" s="2"/>
      <c r="RUE121" s="2"/>
      <c r="RUF121" s="2"/>
      <c r="RUG121" s="2"/>
      <c r="RUH121" s="2"/>
      <c r="RUI121" s="2"/>
      <c r="RUJ121" s="2"/>
      <c r="RUK121" s="2"/>
      <c r="RUL121" s="2"/>
      <c r="RUM121" s="2"/>
      <c r="RUN121" s="2"/>
      <c r="RUO121" s="2"/>
      <c r="RUP121" s="2"/>
      <c r="RUQ121" s="2"/>
      <c r="RUR121" s="2"/>
      <c r="RUS121" s="2"/>
      <c r="RUT121" s="2"/>
      <c r="RUU121" s="2"/>
      <c r="RUV121" s="2"/>
      <c r="RUW121" s="2"/>
      <c r="RUX121" s="2"/>
      <c r="RUY121" s="2"/>
      <c r="RUZ121" s="2"/>
      <c r="RVA121" s="2"/>
      <c r="RVB121" s="2"/>
      <c r="RVC121" s="2"/>
      <c r="RVD121" s="2"/>
      <c r="RVE121" s="2"/>
      <c r="RVF121" s="2"/>
      <c r="RVG121" s="2"/>
      <c r="RVH121" s="2"/>
      <c r="RVI121" s="2"/>
      <c r="RVJ121" s="2"/>
      <c r="RVK121" s="2"/>
      <c r="RVL121" s="2"/>
      <c r="RVM121" s="2"/>
      <c r="RVN121" s="2"/>
      <c r="RVO121" s="2"/>
      <c r="RVP121" s="2"/>
      <c r="RVQ121" s="2"/>
      <c r="RVR121" s="2"/>
      <c r="RVS121" s="2"/>
      <c r="RVT121" s="2"/>
      <c r="RVU121" s="2"/>
      <c r="RVV121" s="2"/>
      <c r="RVW121" s="2"/>
      <c r="RVX121" s="2"/>
      <c r="RVY121" s="2"/>
      <c r="RVZ121" s="2"/>
      <c r="RWA121" s="2"/>
      <c r="RWB121" s="2"/>
      <c r="RWC121" s="2"/>
      <c r="RWD121" s="2"/>
      <c r="RWE121" s="2"/>
      <c r="RWF121" s="2"/>
      <c r="RWG121" s="2"/>
      <c r="RWH121" s="2"/>
      <c r="RWI121" s="2"/>
      <c r="RWJ121" s="2"/>
      <c r="RWK121" s="2"/>
      <c r="RWL121" s="2"/>
      <c r="RWM121" s="2"/>
      <c r="RWN121" s="2"/>
      <c r="RWO121" s="2"/>
      <c r="RWP121" s="2"/>
      <c r="RWQ121" s="2"/>
      <c r="RWR121" s="2"/>
      <c r="RWS121" s="2"/>
      <c r="RWT121" s="2"/>
      <c r="RWU121" s="2"/>
      <c r="RWV121" s="2"/>
      <c r="RWW121" s="2"/>
      <c r="RWX121" s="2"/>
      <c r="RWY121" s="2"/>
      <c r="RWZ121" s="2"/>
      <c r="RXA121" s="2"/>
      <c r="RXB121" s="2"/>
      <c r="RXC121" s="2"/>
      <c r="RXD121" s="2"/>
      <c r="RXE121" s="2"/>
      <c r="RXF121" s="2"/>
      <c r="RXG121" s="2"/>
      <c r="RXH121" s="2"/>
      <c r="RXI121" s="2"/>
      <c r="RXJ121" s="2"/>
      <c r="RXK121" s="2"/>
      <c r="RXL121" s="2"/>
      <c r="RXM121" s="2"/>
      <c r="RXN121" s="2"/>
      <c r="RXO121" s="2"/>
      <c r="RXP121" s="2"/>
      <c r="RXQ121" s="2"/>
      <c r="RXR121" s="2"/>
      <c r="RXS121" s="2"/>
      <c r="RXT121" s="2"/>
      <c r="RXU121" s="2"/>
      <c r="RXV121" s="2"/>
      <c r="RXW121" s="2"/>
      <c r="RXX121" s="2"/>
      <c r="RXY121" s="2"/>
      <c r="RXZ121" s="2"/>
      <c r="RYA121" s="2"/>
      <c r="RYB121" s="2"/>
      <c r="RYC121" s="2"/>
      <c r="RYD121" s="2"/>
      <c r="RYE121" s="2"/>
      <c r="RYF121" s="2"/>
      <c r="RYG121" s="2"/>
      <c r="RYH121" s="2"/>
      <c r="RYI121" s="2"/>
      <c r="RYJ121" s="2"/>
      <c r="RYK121" s="2"/>
      <c r="RYL121" s="2"/>
      <c r="RYM121" s="2"/>
      <c r="RYN121" s="2"/>
      <c r="RYO121" s="2"/>
      <c r="RYP121" s="2"/>
      <c r="RYQ121" s="2"/>
      <c r="RYR121" s="2"/>
      <c r="RYS121" s="2"/>
      <c r="RYT121" s="2"/>
      <c r="RYU121" s="2"/>
      <c r="RYV121" s="2"/>
      <c r="RYW121" s="2"/>
      <c r="RYX121" s="2"/>
      <c r="RYY121" s="2"/>
      <c r="RYZ121" s="2"/>
      <c r="RZA121" s="2"/>
      <c r="RZB121" s="2"/>
      <c r="RZC121" s="2"/>
      <c r="RZD121" s="2"/>
      <c r="RZE121" s="2"/>
      <c r="RZF121" s="2"/>
      <c r="RZG121" s="2"/>
      <c r="RZH121" s="2"/>
      <c r="RZI121" s="2"/>
      <c r="RZJ121" s="2"/>
      <c r="RZK121" s="2"/>
      <c r="RZL121" s="2"/>
      <c r="RZM121" s="2"/>
      <c r="RZN121" s="2"/>
      <c r="RZO121" s="2"/>
      <c r="RZP121" s="2"/>
      <c r="RZQ121" s="2"/>
      <c r="RZR121" s="2"/>
      <c r="RZS121" s="2"/>
      <c r="RZT121" s="2"/>
      <c r="RZU121" s="2"/>
      <c r="RZV121" s="2"/>
      <c r="RZW121" s="2"/>
      <c r="RZX121" s="2"/>
      <c r="RZY121" s="2"/>
      <c r="RZZ121" s="2"/>
      <c r="SAA121" s="2"/>
      <c r="SAB121" s="2"/>
      <c r="SAC121" s="2"/>
      <c r="SAD121" s="2"/>
      <c r="SAE121" s="2"/>
      <c r="SAF121" s="2"/>
      <c r="SAG121" s="2"/>
      <c r="SAH121" s="2"/>
      <c r="SAI121" s="2"/>
      <c r="SAJ121" s="2"/>
      <c r="SAK121" s="2"/>
      <c r="SAL121" s="2"/>
      <c r="SAM121" s="2"/>
      <c r="SAN121" s="2"/>
      <c r="SAO121" s="2"/>
      <c r="SAP121" s="2"/>
      <c r="SAQ121" s="2"/>
      <c r="SAR121" s="2"/>
      <c r="SAS121" s="2"/>
      <c r="SAT121" s="2"/>
      <c r="SAU121" s="2"/>
      <c r="SAV121" s="2"/>
      <c r="SAW121" s="2"/>
      <c r="SAX121" s="2"/>
      <c r="SAY121" s="2"/>
      <c r="SAZ121" s="2"/>
      <c r="SBA121" s="2"/>
      <c r="SBB121" s="2"/>
      <c r="SBC121" s="2"/>
      <c r="SBD121" s="2"/>
      <c r="SBE121" s="2"/>
      <c r="SBF121" s="2"/>
      <c r="SBG121" s="2"/>
      <c r="SBH121" s="2"/>
      <c r="SBI121" s="2"/>
      <c r="SBJ121" s="2"/>
      <c r="SBK121" s="2"/>
      <c r="SBL121" s="2"/>
      <c r="SBM121" s="2"/>
      <c r="SBN121" s="2"/>
      <c r="SBO121" s="2"/>
      <c r="SBP121" s="2"/>
      <c r="SBQ121" s="2"/>
      <c r="SBR121" s="2"/>
      <c r="SBS121" s="2"/>
      <c r="SBT121" s="2"/>
      <c r="SBU121" s="2"/>
      <c r="SBV121" s="2"/>
      <c r="SBW121" s="2"/>
      <c r="SBX121" s="2"/>
      <c r="SBY121" s="2"/>
      <c r="SBZ121" s="2"/>
      <c r="SCA121" s="2"/>
      <c r="SCB121" s="2"/>
      <c r="SCC121" s="2"/>
      <c r="SCD121" s="2"/>
      <c r="SCE121" s="2"/>
      <c r="SCF121" s="2"/>
      <c r="SCG121" s="2"/>
      <c r="SCH121" s="2"/>
      <c r="SCI121" s="2"/>
      <c r="SCJ121" s="2"/>
      <c r="SCK121" s="2"/>
      <c r="SCL121" s="2"/>
      <c r="SCM121" s="2"/>
      <c r="SCN121" s="2"/>
      <c r="SCO121" s="2"/>
      <c r="SCP121" s="2"/>
      <c r="SCQ121" s="2"/>
      <c r="SCR121" s="2"/>
      <c r="SCS121" s="2"/>
      <c r="SCT121" s="2"/>
      <c r="SCU121" s="2"/>
      <c r="SCV121" s="2"/>
      <c r="SCW121" s="2"/>
      <c r="SCX121" s="2"/>
      <c r="SCY121" s="2"/>
      <c r="SCZ121" s="2"/>
      <c r="SDA121" s="2"/>
      <c r="SDB121" s="2"/>
      <c r="SDC121" s="2"/>
      <c r="SDD121" s="2"/>
      <c r="SDE121" s="2"/>
      <c r="SDF121" s="2"/>
      <c r="SDG121" s="2"/>
      <c r="SDH121" s="2"/>
      <c r="SDI121" s="2"/>
      <c r="SDJ121" s="2"/>
      <c r="SDK121" s="2"/>
      <c r="SDL121" s="2"/>
      <c r="SDM121" s="2"/>
      <c r="SDN121" s="2"/>
      <c r="SDO121" s="2"/>
      <c r="SDP121" s="2"/>
      <c r="SDQ121" s="2"/>
      <c r="SDR121" s="2"/>
      <c r="SDS121" s="2"/>
      <c r="SDT121" s="2"/>
      <c r="SDU121" s="2"/>
      <c r="SDV121" s="2"/>
      <c r="SDW121" s="2"/>
      <c r="SDX121" s="2"/>
      <c r="SDY121" s="2"/>
      <c r="SDZ121" s="2"/>
      <c r="SEA121" s="2"/>
      <c r="SEB121" s="2"/>
      <c r="SEC121" s="2"/>
      <c r="SED121" s="2"/>
      <c r="SEE121" s="2"/>
      <c r="SEF121" s="2"/>
      <c r="SEG121" s="2"/>
      <c r="SEH121" s="2"/>
      <c r="SEI121" s="2"/>
      <c r="SEJ121" s="2"/>
      <c r="SEK121" s="2"/>
      <c r="SEL121" s="2"/>
      <c r="SEM121" s="2"/>
      <c r="SEN121" s="2"/>
      <c r="SEO121" s="2"/>
      <c r="SEP121" s="2"/>
      <c r="SEQ121" s="2"/>
      <c r="SER121" s="2"/>
      <c r="SES121" s="2"/>
      <c r="SET121" s="2"/>
      <c r="SEU121" s="2"/>
      <c r="SEV121" s="2"/>
      <c r="SEW121" s="2"/>
      <c r="SEX121" s="2"/>
      <c r="SEY121" s="2"/>
      <c r="SEZ121" s="2"/>
      <c r="SFA121" s="2"/>
      <c r="SFB121" s="2"/>
      <c r="SFC121" s="2"/>
      <c r="SFD121" s="2"/>
      <c r="SFE121" s="2"/>
      <c r="SFF121" s="2"/>
      <c r="SFG121" s="2"/>
      <c r="SFH121" s="2"/>
      <c r="SFI121" s="2"/>
      <c r="SFJ121" s="2"/>
      <c r="SFK121" s="2"/>
      <c r="SFL121" s="2"/>
      <c r="SFM121" s="2"/>
      <c r="SFN121" s="2"/>
      <c r="SFO121" s="2"/>
      <c r="SFP121" s="2"/>
      <c r="SFQ121" s="2"/>
      <c r="SFR121" s="2"/>
      <c r="SFS121" s="2"/>
      <c r="SFT121" s="2"/>
      <c r="SFU121" s="2"/>
      <c r="SFV121" s="2"/>
      <c r="SFW121" s="2"/>
      <c r="SFX121" s="2"/>
      <c r="SFY121" s="2"/>
      <c r="SFZ121" s="2"/>
      <c r="SGA121" s="2"/>
      <c r="SGB121" s="2"/>
      <c r="SGC121" s="2"/>
      <c r="SGD121" s="2"/>
      <c r="SGE121" s="2"/>
      <c r="SGF121" s="2"/>
      <c r="SGG121" s="2"/>
      <c r="SGH121" s="2"/>
      <c r="SGI121" s="2"/>
      <c r="SGJ121" s="2"/>
      <c r="SGK121" s="2"/>
      <c r="SGL121" s="2"/>
      <c r="SGM121" s="2"/>
      <c r="SGN121" s="2"/>
      <c r="SGO121" s="2"/>
      <c r="SGP121" s="2"/>
      <c r="SGQ121" s="2"/>
      <c r="SGR121" s="2"/>
      <c r="SGS121" s="2"/>
      <c r="SGT121" s="2"/>
      <c r="SGU121" s="2"/>
      <c r="SGV121" s="2"/>
      <c r="SGW121" s="2"/>
      <c r="SGX121" s="2"/>
      <c r="SGY121" s="2"/>
      <c r="SGZ121" s="2"/>
      <c r="SHA121" s="2"/>
      <c r="SHB121" s="2"/>
      <c r="SHC121" s="2"/>
      <c r="SHD121" s="2"/>
      <c r="SHE121" s="2"/>
      <c r="SHF121" s="2"/>
      <c r="SHG121" s="2"/>
      <c r="SHH121" s="2"/>
      <c r="SHI121" s="2"/>
      <c r="SHJ121" s="2"/>
      <c r="SHK121" s="2"/>
      <c r="SHL121" s="2"/>
      <c r="SHM121" s="2"/>
      <c r="SHN121" s="2"/>
      <c r="SHO121" s="2"/>
      <c r="SHP121" s="2"/>
      <c r="SHQ121" s="2"/>
      <c r="SHR121" s="2"/>
      <c r="SHS121" s="2"/>
      <c r="SHT121" s="2"/>
      <c r="SHU121" s="2"/>
      <c r="SHV121" s="2"/>
      <c r="SHW121" s="2"/>
      <c r="SHX121" s="2"/>
      <c r="SHY121" s="2"/>
      <c r="SHZ121" s="2"/>
      <c r="SIA121" s="2"/>
      <c r="SIB121" s="2"/>
      <c r="SIC121" s="2"/>
      <c r="SID121" s="2"/>
      <c r="SIE121" s="2"/>
      <c r="SIF121" s="2"/>
      <c r="SIG121" s="2"/>
      <c r="SIH121" s="2"/>
      <c r="SII121" s="2"/>
      <c r="SIJ121" s="2"/>
      <c r="SIK121" s="2"/>
      <c r="SIL121" s="2"/>
      <c r="SIM121" s="2"/>
      <c r="SIN121" s="2"/>
      <c r="SIO121" s="2"/>
      <c r="SIP121" s="2"/>
      <c r="SIQ121" s="2"/>
      <c r="SIR121" s="2"/>
      <c r="SIS121" s="2"/>
      <c r="SIT121" s="2"/>
      <c r="SIU121" s="2"/>
      <c r="SIV121" s="2"/>
      <c r="SIW121" s="2"/>
      <c r="SIX121" s="2"/>
      <c r="SIY121" s="2"/>
      <c r="SIZ121" s="2"/>
      <c r="SJA121" s="2"/>
      <c r="SJB121" s="2"/>
      <c r="SJC121" s="2"/>
      <c r="SJD121" s="2"/>
      <c r="SJE121" s="2"/>
      <c r="SJF121" s="2"/>
      <c r="SJG121" s="2"/>
      <c r="SJH121" s="2"/>
      <c r="SJI121" s="2"/>
      <c r="SJJ121" s="2"/>
      <c r="SJK121" s="2"/>
      <c r="SJL121" s="2"/>
      <c r="SJM121" s="2"/>
      <c r="SJN121" s="2"/>
      <c r="SJO121" s="2"/>
      <c r="SJP121" s="2"/>
      <c r="SJQ121" s="2"/>
      <c r="SJR121" s="2"/>
      <c r="SJS121" s="2"/>
      <c r="SJT121" s="2"/>
      <c r="SJU121" s="2"/>
      <c r="SJV121" s="2"/>
      <c r="SJW121" s="2"/>
      <c r="SJX121" s="2"/>
      <c r="SJY121" s="2"/>
      <c r="SJZ121" s="2"/>
      <c r="SKA121" s="2"/>
      <c r="SKB121" s="2"/>
      <c r="SKC121" s="2"/>
      <c r="SKD121" s="2"/>
      <c r="SKE121" s="2"/>
      <c r="SKF121" s="2"/>
      <c r="SKG121" s="2"/>
      <c r="SKH121" s="2"/>
      <c r="SKI121" s="2"/>
      <c r="SKJ121" s="2"/>
      <c r="SKK121" s="2"/>
      <c r="SKL121" s="2"/>
      <c r="SKM121" s="2"/>
      <c r="SKN121" s="2"/>
      <c r="SKO121" s="2"/>
      <c r="SKP121" s="2"/>
      <c r="SKQ121" s="2"/>
      <c r="SKR121" s="2"/>
      <c r="SKS121" s="2"/>
      <c r="SKT121" s="2"/>
      <c r="SKU121" s="2"/>
      <c r="SKV121" s="2"/>
      <c r="SKW121" s="2"/>
      <c r="SKX121" s="2"/>
      <c r="SKY121" s="2"/>
      <c r="SKZ121" s="2"/>
      <c r="SLA121" s="2"/>
      <c r="SLB121" s="2"/>
      <c r="SLC121" s="2"/>
      <c r="SLD121" s="2"/>
      <c r="SLE121" s="2"/>
      <c r="SLF121" s="2"/>
      <c r="SLG121" s="2"/>
      <c r="SLH121" s="2"/>
      <c r="SLI121" s="2"/>
      <c r="SLJ121" s="2"/>
      <c r="SLK121" s="2"/>
      <c r="SLL121" s="2"/>
      <c r="SLM121" s="2"/>
      <c r="SLN121" s="2"/>
      <c r="SLO121" s="2"/>
      <c r="SLP121" s="2"/>
      <c r="SLQ121" s="2"/>
      <c r="SLR121" s="2"/>
      <c r="SLS121" s="2"/>
      <c r="SLT121" s="2"/>
      <c r="SLU121" s="2"/>
      <c r="SLV121" s="2"/>
      <c r="SLW121" s="2"/>
      <c r="SLX121" s="2"/>
      <c r="SLY121" s="2"/>
      <c r="SLZ121" s="2"/>
      <c r="SMA121" s="2"/>
      <c r="SMB121" s="2"/>
      <c r="SMC121" s="2"/>
      <c r="SMD121" s="2"/>
      <c r="SME121" s="2"/>
      <c r="SMF121" s="2"/>
      <c r="SMG121" s="2"/>
      <c r="SMH121" s="2"/>
      <c r="SMI121" s="2"/>
      <c r="SMJ121" s="2"/>
      <c r="SMK121" s="2"/>
      <c r="SML121" s="2"/>
      <c r="SMM121" s="2"/>
      <c r="SMN121" s="2"/>
      <c r="SMO121" s="2"/>
      <c r="SMP121" s="2"/>
      <c r="SMQ121" s="2"/>
      <c r="SMR121" s="2"/>
      <c r="SMS121" s="2"/>
      <c r="SMT121" s="2"/>
      <c r="SMU121" s="2"/>
      <c r="SMV121" s="2"/>
      <c r="SMW121" s="2"/>
      <c r="SMX121" s="2"/>
      <c r="SMY121" s="2"/>
      <c r="SMZ121" s="2"/>
      <c r="SNA121" s="2"/>
      <c r="SNB121" s="2"/>
      <c r="SNC121" s="2"/>
      <c r="SND121" s="2"/>
      <c r="SNE121" s="2"/>
      <c r="SNF121" s="2"/>
      <c r="SNG121" s="2"/>
      <c r="SNH121" s="2"/>
      <c r="SNI121" s="2"/>
      <c r="SNJ121" s="2"/>
      <c r="SNK121" s="2"/>
      <c r="SNL121" s="2"/>
      <c r="SNM121" s="2"/>
      <c r="SNN121" s="2"/>
      <c r="SNO121" s="2"/>
      <c r="SNP121" s="2"/>
      <c r="SNQ121" s="2"/>
      <c r="SNR121" s="2"/>
      <c r="SNS121" s="2"/>
      <c r="SNT121" s="2"/>
      <c r="SNU121" s="2"/>
      <c r="SNV121" s="2"/>
      <c r="SNW121" s="2"/>
      <c r="SNX121" s="2"/>
      <c r="SNY121" s="2"/>
      <c r="SNZ121" s="2"/>
      <c r="SOA121" s="2"/>
      <c r="SOB121" s="2"/>
      <c r="SOC121" s="2"/>
      <c r="SOD121" s="2"/>
      <c r="SOE121" s="2"/>
      <c r="SOF121" s="2"/>
      <c r="SOG121" s="2"/>
      <c r="SOH121" s="2"/>
      <c r="SOI121" s="2"/>
      <c r="SOJ121" s="2"/>
      <c r="SOK121" s="2"/>
      <c r="SOL121" s="2"/>
      <c r="SOM121" s="2"/>
      <c r="SON121" s="2"/>
      <c r="SOO121" s="2"/>
      <c r="SOP121" s="2"/>
      <c r="SOQ121" s="2"/>
      <c r="SOR121" s="2"/>
      <c r="SOS121" s="2"/>
      <c r="SOT121" s="2"/>
      <c r="SOU121" s="2"/>
      <c r="SOV121" s="2"/>
      <c r="SOW121" s="2"/>
      <c r="SOX121" s="2"/>
      <c r="SOY121" s="2"/>
      <c r="SOZ121" s="2"/>
      <c r="SPA121" s="2"/>
      <c r="SPB121" s="2"/>
      <c r="SPC121" s="2"/>
      <c r="SPD121" s="2"/>
      <c r="SPE121" s="2"/>
      <c r="SPF121" s="2"/>
      <c r="SPG121" s="2"/>
      <c r="SPH121" s="2"/>
      <c r="SPI121" s="2"/>
      <c r="SPJ121" s="2"/>
      <c r="SPK121" s="2"/>
      <c r="SPL121" s="2"/>
      <c r="SPM121" s="2"/>
      <c r="SPN121" s="2"/>
      <c r="SPO121" s="2"/>
      <c r="SPP121" s="2"/>
      <c r="SPQ121" s="2"/>
      <c r="SPR121" s="2"/>
      <c r="SPS121" s="2"/>
      <c r="SPT121" s="2"/>
      <c r="SPU121" s="2"/>
      <c r="SPV121" s="2"/>
      <c r="SPW121" s="2"/>
      <c r="SPX121" s="2"/>
      <c r="SPY121" s="2"/>
      <c r="SPZ121" s="2"/>
      <c r="SQA121" s="2"/>
      <c r="SQB121" s="2"/>
      <c r="SQC121" s="2"/>
      <c r="SQD121" s="2"/>
      <c r="SQE121" s="2"/>
      <c r="SQF121" s="2"/>
      <c r="SQG121" s="2"/>
      <c r="SQH121" s="2"/>
      <c r="SQI121" s="2"/>
      <c r="SQJ121" s="2"/>
      <c r="SQK121" s="2"/>
      <c r="SQL121" s="2"/>
      <c r="SQM121" s="2"/>
      <c r="SQN121" s="2"/>
      <c r="SQO121" s="2"/>
      <c r="SQP121" s="2"/>
      <c r="SQQ121" s="2"/>
      <c r="SQR121" s="2"/>
      <c r="SQS121" s="2"/>
      <c r="SQT121" s="2"/>
      <c r="SQU121" s="2"/>
      <c r="SQV121" s="2"/>
      <c r="SQW121" s="2"/>
      <c r="SQX121" s="2"/>
      <c r="SQY121" s="2"/>
      <c r="SQZ121" s="2"/>
      <c r="SRA121" s="2"/>
      <c r="SRB121" s="2"/>
      <c r="SRC121" s="2"/>
      <c r="SRD121" s="2"/>
      <c r="SRE121" s="2"/>
      <c r="SRF121" s="2"/>
      <c r="SRG121" s="2"/>
      <c r="SRH121" s="2"/>
      <c r="SRI121" s="2"/>
      <c r="SRJ121" s="2"/>
      <c r="SRK121" s="2"/>
      <c r="SRL121" s="2"/>
      <c r="SRM121" s="2"/>
      <c r="SRN121" s="2"/>
      <c r="SRO121" s="2"/>
      <c r="SRP121" s="2"/>
      <c r="SRQ121" s="2"/>
      <c r="SRR121" s="2"/>
      <c r="SRS121" s="2"/>
      <c r="SRT121" s="2"/>
      <c r="SRU121" s="2"/>
      <c r="SRV121" s="2"/>
      <c r="SRW121" s="2"/>
      <c r="SRX121" s="2"/>
      <c r="SRY121" s="2"/>
      <c r="SRZ121" s="2"/>
      <c r="SSA121" s="2"/>
      <c r="SSB121" s="2"/>
      <c r="SSC121" s="2"/>
      <c r="SSD121" s="2"/>
      <c r="SSE121" s="2"/>
      <c r="SSF121" s="2"/>
      <c r="SSG121" s="2"/>
      <c r="SSH121" s="2"/>
      <c r="SSI121" s="2"/>
      <c r="SSJ121" s="2"/>
      <c r="SSK121" s="2"/>
      <c r="SSL121" s="2"/>
      <c r="SSM121" s="2"/>
      <c r="SSN121" s="2"/>
      <c r="SSO121" s="2"/>
      <c r="SSP121" s="2"/>
      <c r="SSQ121" s="2"/>
      <c r="SSR121" s="2"/>
      <c r="SSS121" s="2"/>
      <c r="SST121" s="2"/>
      <c r="SSU121" s="2"/>
      <c r="SSV121" s="2"/>
      <c r="SSW121" s="2"/>
      <c r="SSX121" s="2"/>
      <c r="SSY121" s="2"/>
      <c r="SSZ121" s="2"/>
      <c r="STA121" s="2"/>
      <c r="STB121" s="2"/>
      <c r="STC121" s="2"/>
      <c r="STD121" s="2"/>
      <c r="STE121" s="2"/>
      <c r="STF121" s="2"/>
      <c r="STG121" s="2"/>
      <c r="STH121" s="2"/>
      <c r="STI121" s="2"/>
      <c r="STJ121" s="2"/>
      <c r="STK121" s="2"/>
      <c r="STL121" s="2"/>
      <c r="STM121" s="2"/>
      <c r="STN121" s="2"/>
      <c r="STO121" s="2"/>
      <c r="STP121" s="2"/>
      <c r="STQ121" s="2"/>
      <c r="STR121" s="2"/>
      <c r="STS121" s="2"/>
      <c r="STT121" s="2"/>
      <c r="STU121" s="2"/>
      <c r="STV121" s="2"/>
      <c r="STW121" s="2"/>
      <c r="STX121" s="2"/>
      <c r="STY121" s="2"/>
      <c r="STZ121" s="2"/>
      <c r="SUA121" s="2"/>
      <c r="SUB121" s="2"/>
      <c r="SUC121" s="2"/>
      <c r="SUD121" s="2"/>
      <c r="SUE121" s="2"/>
      <c r="SUF121" s="2"/>
      <c r="SUG121" s="2"/>
      <c r="SUH121" s="2"/>
      <c r="SUI121" s="2"/>
      <c r="SUJ121" s="2"/>
      <c r="SUK121" s="2"/>
      <c r="SUL121" s="2"/>
      <c r="SUM121" s="2"/>
      <c r="SUN121" s="2"/>
      <c r="SUO121" s="2"/>
      <c r="SUP121" s="2"/>
      <c r="SUQ121" s="2"/>
      <c r="SUR121" s="2"/>
      <c r="SUS121" s="2"/>
      <c r="SUT121" s="2"/>
      <c r="SUU121" s="2"/>
      <c r="SUV121" s="2"/>
      <c r="SUW121" s="2"/>
      <c r="SUX121" s="2"/>
      <c r="SUY121" s="2"/>
      <c r="SUZ121" s="2"/>
      <c r="SVA121" s="2"/>
      <c r="SVB121" s="2"/>
      <c r="SVC121" s="2"/>
      <c r="SVD121" s="2"/>
      <c r="SVE121" s="2"/>
      <c r="SVF121" s="2"/>
      <c r="SVG121" s="2"/>
      <c r="SVH121" s="2"/>
      <c r="SVI121" s="2"/>
      <c r="SVJ121" s="2"/>
      <c r="SVK121" s="2"/>
      <c r="SVL121" s="2"/>
      <c r="SVM121" s="2"/>
      <c r="SVN121" s="2"/>
      <c r="SVO121" s="2"/>
      <c r="SVP121" s="2"/>
      <c r="SVQ121" s="2"/>
      <c r="SVR121" s="2"/>
      <c r="SVS121" s="2"/>
      <c r="SVT121" s="2"/>
      <c r="SVU121" s="2"/>
      <c r="SVV121" s="2"/>
      <c r="SVW121" s="2"/>
      <c r="SVX121" s="2"/>
      <c r="SVY121" s="2"/>
      <c r="SVZ121" s="2"/>
      <c r="SWA121" s="2"/>
      <c r="SWB121" s="2"/>
      <c r="SWC121" s="2"/>
      <c r="SWD121" s="2"/>
      <c r="SWE121" s="2"/>
      <c r="SWF121" s="2"/>
      <c r="SWG121" s="2"/>
      <c r="SWH121" s="2"/>
      <c r="SWI121" s="2"/>
      <c r="SWJ121" s="2"/>
      <c r="SWK121" s="2"/>
      <c r="SWL121" s="2"/>
      <c r="SWM121" s="2"/>
      <c r="SWN121" s="2"/>
      <c r="SWO121" s="2"/>
      <c r="SWP121" s="2"/>
      <c r="SWQ121" s="2"/>
      <c r="SWR121" s="2"/>
      <c r="SWS121" s="2"/>
      <c r="SWT121" s="2"/>
      <c r="SWU121" s="2"/>
      <c r="SWV121" s="2"/>
      <c r="SWW121" s="2"/>
      <c r="SWX121" s="2"/>
      <c r="SWY121" s="2"/>
      <c r="SWZ121" s="2"/>
      <c r="SXA121" s="2"/>
      <c r="SXB121" s="2"/>
      <c r="SXC121" s="2"/>
      <c r="SXD121" s="2"/>
      <c r="SXE121" s="2"/>
      <c r="SXF121" s="2"/>
      <c r="SXG121" s="2"/>
      <c r="SXH121" s="2"/>
      <c r="SXI121" s="2"/>
      <c r="SXJ121" s="2"/>
      <c r="SXK121" s="2"/>
      <c r="SXL121" s="2"/>
      <c r="SXM121" s="2"/>
      <c r="SXN121" s="2"/>
      <c r="SXO121" s="2"/>
      <c r="SXP121" s="2"/>
      <c r="SXQ121" s="2"/>
      <c r="SXR121" s="2"/>
      <c r="SXS121" s="2"/>
      <c r="SXT121" s="2"/>
      <c r="SXU121" s="2"/>
      <c r="SXV121" s="2"/>
      <c r="SXW121" s="2"/>
      <c r="SXX121" s="2"/>
      <c r="SXY121" s="2"/>
      <c r="SXZ121" s="2"/>
      <c r="SYA121" s="2"/>
      <c r="SYB121" s="2"/>
      <c r="SYC121" s="2"/>
      <c r="SYD121" s="2"/>
      <c r="SYE121" s="2"/>
      <c r="SYF121" s="2"/>
      <c r="SYG121" s="2"/>
      <c r="SYH121" s="2"/>
      <c r="SYI121" s="2"/>
      <c r="SYJ121" s="2"/>
      <c r="SYK121" s="2"/>
      <c r="SYL121" s="2"/>
      <c r="SYM121" s="2"/>
      <c r="SYN121" s="2"/>
      <c r="SYO121" s="2"/>
      <c r="SYP121" s="2"/>
      <c r="SYQ121" s="2"/>
      <c r="SYR121" s="2"/>
      <c r="SYS121" s="2"/>
      <c r="SYT121" s="2"/>
      <c r="SYU121" s="2"/>
      <c r="SYV121" s="2"/>
      <c r="SYW121" s="2"/>
      <c r="SYX121" s="2"/>
      <c r="SYY121" s="2"/>
      <c r="SYZ121" s="2"/>
      <c r="SZA121" s="2"/>
      <c r="SZB121" s="2"/>
      <c r="SZC121" s="2"/>
      <c r="SZD121" s="2"/>
      <c r="SZE121" s="2"/>
      <c r="SZF121" s="2"/>
      <c r="SZG121" s="2"/>
      <c r="SZH121" s="2"/>
      <c r="SZI121" s="2"/>
      <c r="SZJ121" s="2"/>
      <c r="SZK121" s="2"/>
      <c r="SZL121" s="2"/>
      <c r="SZM121" s="2"/>
      <c r="SZN121" s="2"/>
      <c r="SZO121" s="2"/>
      <c r="SZP121" s="2"/>
      <c r="SZQ121" s="2"/>
      <c r="SZR121" s="2"/>
      <c r="SZS121" s="2"/>
      <c r="SZT121" s="2"/>
      <c r="SZU121" s="2"/>
      <c r="SZV121" s="2"/>
      <c r="SZW121" s="2"/>
      <c r="SZX121" s="2"/>
      <c r="SZY121" s="2"/>
      <c r="SZZ121" s="2"/>
      <c r="TAA121" s="2"/>
      <c r="TAB121" s="2"/>
      <c r="TAC121" s="2"/>
      <c r="TAD121" s="2"/>
      <c r="TAE121" s="2"/>
      <c r="TAF121" s="2"/>
      <c r="TAG121" s="2"/>
      <c r="TAH121" s="2"/>
      <c r="TAI121" s="2"/>
      <c r="TAJ121" s="2"/>
      <c r="TAK121" s="2"/>
      <c r="TAL121" s="2"/>
      <c r="TAM121" s="2"/>
      <c r="TAN121" s="2"/>
      <c r="TAO121" s="2"/>
      <c r="TAP121" s="2"/>
      <c r="TAQ121" s="2"/>
      <c r="TAR121" s="2"/>
      <c r="TAS121" s="2"/>
      <c r="TAT121" s="2"/>
      <c r="TAU121" s="2"/>
      <c r="TAV121" s="2"/>
      <c r="TAW121" s="2"/>
      <c r="TAX121" s="2"/>
      <c r="TAY121" s="2"/>
      <c r="TAZ121" s="2"/>
      <c r="TBA121" s="2"/>
      <c r="TBB121" s="2"/>
      <c r="TBC121" s="2"/>
      <c r="TBD121" s="2"/>
      <c r="TBE121" s="2"/>
      <c r="TBF121" s="2"/>
      <c r="TBG121" s="2"/>
      <c r="TBH121" s="2"/>
      <c r="TBI121" s="2"/>
      <c r="TBJ121" s="2"/>
      <c r="TBK121" s="2"/>
      <c r="TBL121" s="2"/>
      <c r="TBM121" s="2"/>
      <c r="TBN121" s="2"/>
      <c r="TBO121" s="2"/>
      <c r="TBP121" s="2"/>
      <c r="TBQ121" s="2"/>
      <c r="TBR121" s="2"/>
      <c r="TBS121" s="2"/>
      <c r="TBT121" s="2"/>
      <c r="TBU121" s="2"/>
      <c r="TBV121" s="2"/>
      <c r="TBW121" s="2"/>
      <c r="TBX121" s="2"/>
      <c r="TBY121" s="2"/>
      <c r="TBZ121" s="2"/>
      <c r="TCA121" s="2"/>
      <c r="TCB121" s="2"/>
      <c r="TCC121" s="2"/>
      <c r="TCD121" s="2"/>
      <c r="TCE121" s="2"/>
      <c r="TCF121" s="2"/>
      <c r="TCG121" s="2"/>
      <c r="TCH121" s="2"/>
      <c r="TCI121" s="2"/>
      <c r="TCJ121" s="2"/>
      <c r="TCK121" s="2"/>
      <c r="TCL121" s="2"/>
      <c r="TCM121" s="2"/>
      <c r="TCN121" s="2"/>
      <c r="TCO121" s="2"/>
      <c r="TCP121" s="2"/>
      <c r="TCQ121" s="2"/>
      <c r="TCR121" s="2"/>
      <c r="TCS121" s="2"/>
      <c r="TCT121" s="2"/>
      <c r="TCU121" s="2"/>
      <c r="TCV121" s="2"/>
      <c r="TCW121" s="2"/>
      <c r="TCX121" s="2"/>
      <c r="TCY121" s="2"/>
      <c r="TCZ121" s="2"/>
      <c r="TDA121" s="2"/>
      <c r="TDB121" s="2"/>
      <c r="TDC121" s="2"/>
      <c r="TDD121" s="2"/>
      <c r="TDE121" s="2"/>
      <c r="TDF121" s="2"/>
      <c r="TDG121" s="2"/>
      <c r="TDH121" s="2"/>
      <c r="TDI121" s="2"/>
      <c r="TDJ121" s="2"/>
      <c r="TDK121" s="2"/>
      <c r="TDL121" s="2"/>
      <c r="TDM121" s="2"/>
      <c r="TDN121" s="2"/>
      <c r="TDO121" s="2"/>
      <c r="TDP121" s="2"/>
      <c r="TDQ121" s="2"/>
      <c r="TDR121" s="2"/>
      <c r="TDS121" s="2"/>
      <c r="TDT121" s="2"/>
      <c r="TDU121" s="2"/>
      <c r="TDV121" s="2"/>
      <c r="TDW121" s="2"/>
      <c r="TDX121" s="2"/>
      <c r="TDY121" s="2"/>
      <c r="TDZ121" s="2"/>
      <c r="TEA121" s="2"/>
      <c r="TEB121" s="2"/>
      <c r="TEC121" s="2"/>
      <c r="TED121" s="2"/>
      <c r="TEE121" s="2"/>
      <c r="TEF121" s="2"/>
      <c r="TEG121" s="2"/>
      <c r="TEH121" s="2"/>
      <c r="TEI121" s="2"/>
      <c r="TEJ121" s="2"/>
      <c r="TEK121" s="2"/>
      <c r="TEL121" s="2"/>
      <c r="TEM121" s="2"/>
      <c r="TEN121" s="2"/>
      <c r="TEO121" s="2"/>
      <c r="TEP121" s="2"/>
      <c r="TEQ121" s="2"/>
      <c r="TER121" s="2"/>
      <c r="TES121" s="2"/>
      <c r="TET121" s="2"/>
      <c r="TEU121" s="2"/>
      <c r="TEV121" s="2"/>
      <c r="TEW121" s="2"/>
      <c r="TEX121" s="2"/>
      <c r="TEY121" s="2"/>
      <c r="TEZ121" s="2"/>
      <c r="TFA121" s="2"/>
      <c r="TFB121" s="2"/>
      <c r="TFC121" s="2"/>
      <c r="TFD121" s="2"/>
      <c r="TFE121" s="2"/>
      <c r="TFF121" s="2"/>
      <c r="TFG121" s="2"/>
      <c r="TFH121" s="2"/>
      <c r="TFI121" s="2"/>
      <c r="TFJ121" s="2"/>
      <c r="TFK121" s="2"/>
      <c r="TFL121" s="2"/>
      <c r="TFM121" s="2"/>
      <c r="TFN121" s="2"/>
      <c r="TFO121" s="2"/>
      <c r="TFP121" s="2"/>
      <c r="TFQ121" s="2"/>
      <c r="TFR121" s="2"/>
      <c r="TFS121" s="2"/>
      <c r="TFT121" s="2"/>
      <c r="TFU121" s="2"/>
      <c r="TFV121" s="2"/>
      <c r="TFW121" s="2"/>
      <c r="TFX121" s="2"/>
      <c r="TFY121" s="2"/>
      <c r="TFZ121" s="2"/>
      <c r="TGA121" s="2"/>
      <c r="TGB121" s="2"/>
      <c r="TGC121" s="2"/>
      <c r="TGD121" s="2"/>
      <c r="TGE121" s="2"/>
      <c r="TGF121" s="2"/>
      <c r="TGG121" s="2"/>
      <c r="TGH121" s="2"/>
      <c r="TGI121" s="2"/>
      <c r="TGJ121" s="2"/>
      <c r="TGK121" s="2"/>
      <c r="TGL121" s="2"/>
      <c r="TGM121" s="2"/>
      <c r="TGN121" s="2"/>
      <c r="TGO121" s="2"/>
      <c r="TGP121" s="2"/>
      <c r="TGQ121" s="2"/>
      <c r="TGR121" s="2"/>
      <c r="TGS121" s="2"/>
      <c r="TGT121" s="2"/>
      <c r="TGU121" s="2"/>
      <c r="TGV121" s="2"/>
      <c r="TGW121" s="2"/>
      <c r="TGX121" s="2"/>
      <c r="TGY121" s="2"/>
      <c r="TGZ121" s="2"/>
      <c r="THA121" s="2"/>
      <c r="THB121" s="2"/>
      <c r="THC121" s="2"/>
      <c r="THD121" s="2"/>
      <c r="THE121" s="2"/>
      <c r="THF121" s="2"/>
      <c r="THG121" s="2"/>
      <c r="THH121" s="2"/>
      <c r="THI121" s="2"/>
      <c r="THJ121" s="2"/>
      <c r="THK121" s="2"/>
      <c r="THL121" s="2"/>
      <c r="THM121" s="2"/>
      <c r="THN121" s="2"/>
      <c r="THO121" s="2"/>
      <c r="THP121" s="2"/>
      <c r="THQ121" s="2"/>
      <c r="THR121" s="2"/>
      <c r="THS121" s="2"/>
      <c r="THT121" s="2"/>
      <c r="THU121" s="2"/>
      <c r="THV121" s="2"/>
      <c r="THW121" s="2"/>
      <c r="THX121" s="2"/>
      <c r="THY121" s="2"/>
      <c r="THZ121" s="2"/>
      <c r="TIA121" s="2"/>
      <c r="TIB121" s="2"/>
      <c r="TIC121" s="2"/>
      <c r="TID121" s="2"/>
      <c r="TIE121" s="2"/>
      <c r="TIF121" s="2"/>
      <c r="TIG121" s="2"/>
      <c r="TIH121" s="2"/>
      <c r="TII121" s="2"/>
      <c r="TIJ121" s="2"/>
      <c r="TIK121" s="2"/>
      <c r="TIL121" s="2"/>
      <c r="TIM121" s="2"/>
      <c r="TIN121" s="2"/>
      <c r="TIO121" s="2"/>
      <c r="TIP121" s="2"/>
      <c r="TIQ121" s="2"/>
      <c r="TIR121" s="2"/>
      <c r="TIS121" s="2"/>
      <c r="TIT121" s="2"/>
      <c r="TIU121" s="2"/>
      <c r="TIV121" s="2"/>
      <c r="TIW121" s="2"/>
      <c r="TIX121" s="2"/>
      <c r="TIY121" s="2"/>
      <c r="TIZ121" s="2"/>
      <c r="TJA121" s="2"/>
      <c r="TJB121" s="2"/>
      <c r="TJC121" s="2"/>
      <c r="TJD121" s="2"/>
      <c r="TJE121" s="2"/>
      <c r="TJF121" s="2"/>
      <c r="TJG121" s="2"/>
      <c r="TJH121" s="2"/>
      <c r="TJI121" s="2"/>
      <c r="TJJ121" s="2"/>
      <c r="TJK121" s="2"/>
      <c r="TJL121" s="2"/>
      <c r="TJM121" s="2"/>
      <c r="TJN121" s="2"/>
      <c r="TJO121" s="2"/>
      <c r="TJP121" s="2"/>
      <c r="TJQ121" s="2"/>
      <c r="TJR121" s="2"/>
      <c r="TJS121" s="2"/>
      <c r="TJT121" s="2"/>
      <c r="TJU121" s="2"/>
      <c r="TJV121" s="2"/>
      <c r="TJW121" s="2"/>
      <c r="TJX121" s="2"/>
      <c r="TJY121" s="2"/>
      <c r="TJZ121" s="2"/>
      <c r="TKA121" s="2"/>
      <c r="TKB121" s="2"/>
      <c r="TKC121" s="2"/>
      <c r="TKD121" s="2"/>
      <c r="TKE121" s="2"/>
      <c r="TKF121" s="2"/>
      <c r="TKG121" s="2"/>
      <c r="TKH121" s="2"/>
      <c r="TKI121" s="2"/>
      <c r="TKJ121" s="2"/>
      <c r="TKK121" s="2"/>
      <c r="TKL121" s="2"/>
      <c r="TKM121" s="2"/>
      <c r="TKN121" s="2"/>
      <c r="TKO121" s="2"/>
      <c r="TKP121" s="2"/>
      <c r="TKQ121" s="2"/>
      <c r="TKR121" s="2"/>
      <c r="TKS121" s="2"/>
      <c r="TKT121" s="2"/>
      <c r="TKU121" s="2"/>
      <c r="TKV121" s="2"/>
      <c r="TKW121" s="2"/>
      <c r="TKX121" s="2"/>
      <c r="TKY121" s="2"/>
      <c r="TKZ121" s="2"/>
      <c r="TLA121" s="2"/>
      <c r="TLB121" s="2"/>
      <c r="TLC121" s="2"/>
      <c r="TLD121" s="2"/>
      <c r="TLE121" s="2"/>
      <c r="TLF121" s="2"/>
      <c r="TLG121" s="2"/>
      <c r="TLH121" s="2"/>
      <c r="TLI121" s="2"/>
      <c r="TLJ121" s="2"/>
      <c r="TLK121" s="2"/>
      <c r="TLL121" s="2"/>
      <c r="TLM121" s="2"/>
      <c r="TLN121" s="2"/>
      <c r="TLO121" s="2"/>
      <c r="TLP121" s="2"/>
      <c r="TLQ121" s="2"/>
      <c r="TLR121" s="2"/>
      <c r="TLS121" s="2"/>
      <c r="TLT121" s="2"/>
      <c r="TLU121" s="2"/>
      <c r="TLV121" s="2"/>
      <c r="TLW121" s="2"/>
      <c r="TLX121" s="2"/>
      <c r="TLY121" s="2"/>
      <c r="TLZ121" s="2"/>
      <c r="TMA121" s="2"/>
      <c r="TMB121" s="2"/>
      <c r="TMC121" s="2"/>
      <c r="TMD121" s="2"/>
      <c r="TME121" s="2"/>
      <c r="TMF121" s="2"/>
      <c r="TMG121" s="2"/>
      <c r="TMH121" s="2"/>
      <c r="TMI121" s="2"/>
      <c r="TMJ121" s="2"/>
      <c r="TMK121" s="2"/>
      <c r="TML121" s="2"/>
      <c r="TMM121" s="2"/>
      <c r="TMN121" s="2"/>
      <c r="TMO121" s="2"/>
      <c r="TMP121" s="2"/>
      <c r="TMQ121" s="2"/>
      <c r="TMR121" s="2"/>
      <c r="TMS121" s="2"/>
      <c r="TMT121" s="2"/>
      <c r="TMU121" s="2"/>
      <c r="TMV121" s="2"/>
      <c r="TMW121" s="2"/>
      <c r="TMX121" s="2"/>
      <c r="TMY121" s="2"/>
      <c r="TMZ121" s="2"/>
      <c r="TNA121" s="2"/>
      <c r="TNB121" s="2"/>
      <c r="TNC121" s="2"/>
      <c r="TND121" s="2"/>
      <c r="TNE121" s="2"/>
      <c r="TNF121" s="2"/>
      <c r="TNG121" s="2"/>
      <c r="TNH121" s="2"/>
      <c r="TNI121" s="2"/>
      <c r="TNJ121" s="2"/>
      <c r="TNK121" s="2"/>
      <c r="TNL121" s="2"/>
      <c r="TNM121" s="2"/>
      <c r="TNN121" s="2"/>
      <c r="TNO121" s="2"/>
      <c r="TNP121" s="2"/>
      <c r="TNQ121" s="2"/>
      <c r="TNR121" s="2"/>
      <c r="TNS121" s="2"/>
      <c r="TNT121" s="2"/>
      <c r="TNU121" s="2"/>
      <c r="TNV121" s="2"/>
      <c r="TNW121" s="2"/>
      <c r="TNX121" s="2"/>
      <c r="TNY121" s="2"/>
      <c r="TNZ121" s="2"/>
      <c r="TOA121" s="2"/>
      <c r="TOB121" s="2"/>
      <c r="TOC121" s="2"/>
      <c r="TOD121" s="2"/>
      <c r="TOE121" s="2"/>
      <c r="TOF121" s="2"/>
      <c r="TOG121" s="2"/>
      <c r="TOH121" s="2"/>
      <c r="TOI121" s="2"/>
      <c r="TOJ121" s="2"/>
      <c r="TOK121" s="2"/>
      <c r="TOL121" s="2"/>
      <c r="TOM121" s="2"/>
      <c r="TON121" s="2"/>
      <c r="TOO121" s="2"/>
      <c r="TOP121" s="2"/>
      <c r="TOQ121" s="2"/>
      <c r="TOR121" s="2"/>
      <c r="TOS121" s="2"/>
      <c r="TOT121" s="2"/>
      <c r="TOU121" s="2"/>
      <c r="TOV121" s="2"/>
      <c r="TOW121" s="2"/>
      <c r="TOX121" s="2"/>
      <c r="TOY121" s="2"/>
      <c r="TOZ121" s="2"/>
      <c r="TPA121" s="2"/>
      <c r="TPB121" s="2"/>
      <c r="TPC121" s="2"/>
      <c r="TPD121" s="2"/>
      <c r="TPE121" s="2"/>
      <c r="TPF121" s="2"/>
      <c r="TPG121" s="2"/>
      <c r="TPH121" s="2"/>
      <c r="TPI121" s="2"/>
      <c r="TPJ121" s="2"/>
      <c r="TPK121" s="2"/>
      <c r="TPL121" s="2"/>
      <c r="TPM121" s="2"/>
      <c r="TPN121" s="2"/>
      <c r="TPO121" s="2"/>
      <c r="TPP121" s="2"/>
      <c r="TPQ121" s="2"/>
      <c r="TPR121" s="2"/>
      <c r="TPS121" s="2"/>
      <c r="TPT121" s="2"/>
      <c r="TPU121" s="2"/>
      <c r="TPV121" s="2"/>
      <c r="TPW121" s="2"/>
      <c r="TPX121" s="2"/>
      <c r="TPY121" s="2"/>
      <c r="TPZ121" s="2"/>
      <c r="TQA121" s="2"/>
      <c r="TQB121" s="2"/>
      <c r="TQC121" s="2"/>
      <c r="TQD121" s="2"/>
      <c r="TQE121" s="2"/>
      <c r="TQF121" s="2"/>
      <c r="TQG121" s="2"/>
      <c r="TQH121" s="2"/>
      <c r="TQI121" s="2"/>
      <c r="TQJ121" s="2"/>
      <c r="TQK121" s="2"/>
      <c r="TQL121" s="2"/>
      <c r="TQM121" s="2"/>
      <c r="TQN121" s="2"/>
      <c r="TQO121" s="2"/>
      <c r="TQP121" s="2"/>
      <c r="TQQ121" s="2"/>
      <c r="TQR121" s="2"/>
      <c r="TQS121" s="2"/>
      <c r="TQT121" s="2"/>
      <c r="TQU121" s="2"/>
      <c r="TQV121" s="2"/>
      <c r="TQW121" s="2"/>
      <c r="TQX121" s="2"/>
      <c r="TQY121" s="2"/>
      <c r="TQZ121" s="2"/>
      <c r="TRA121" s="2"/>
      <c r="TRB121" s="2"/>
      <c r="TRC121" s="2"/>
      <c r="TRD121" s="2"/>
      <c r="TRE121" s="2"/>
      <c r="TRF121" s="2"/>
      <c r="TRG121" s="2"/>
      <c r="TRH121" s="2"/>
      <c r="TRI121" s="2"/>
      <c r="TRJ121" s="2"/>
      <c r="TRK121" s="2"/>
      <c r="TRL121" s="2"/>
      <c r="TRM121" s="2"/>
      <c r="TRN121" s="2"/>
      <c r="TRO121" s="2"/>
      <c r="TRP121" s="2"/>
      <c r="TRQ121" s="2"/>
      <c r="TRR121" s="2"/>
      <c r="TRS121" s="2"/>
      <c r="TRT121" s="2"/>
      <c r="TRU121" s="2"/>
      <c r="TRV121" s="2"/>
      <c r="TRW121" s="2"/>
      <c r="TRX121" s="2"/>
      <c r="TRY121" s="2"/>
      <c r="TRZ121" s="2"/>
      <c r="TSA121" s="2"/>
      <c r="TSB121" s="2"/>
      <c r="TSC121" s="2"/>
      <c r="TSD121" s="2"/>
      <c r="TSE121" s="2"/>
      <c r="TSF121" s="2"/>
      <c r="TSG121" s="2"/>
      <c r="TSH121" s="2"/>
      <c r="TSI121" s="2"/>
      <c r="TSJ121" s="2"/>
      <c r="TSK121" s="2"/>
      <c r="TSL121" s="2"/>
      <c r="TSM121" s="2"/>
      <c r="TSN121" s="2"/>
      <c r="TSO121" s="2"/>
      <c r="TSP121" s="2"/>
      <c r="TSQ121" s="2"/>
      <c r="TSR121" s="2"/>
      <c r="TSS121" s="2"/>
      <c r="TST121" s="2"/>
      <c r="TSU121" s="2"/>
      <c r="TSV121" s="2"/>
      <c r="TSW121" s="2"/>
      <c r="TSX121" s="2"/>
      <c r="TSY121" s="2"/>
      <c r="TSZ121" s="2"/>
      <c r="TTA121" s="2"/>
      <c r="TTB121" s="2"/>
      <c r="TTC121" s="2"/>
      <c r="TTD121" s="2"/>
      <c r="TTE121" s="2"/>
      <c r="TTF121" s="2"/>
      <c r="TTG121" s="2"/>
      <c r="TTH121" s="2"/>
      <c r="TTI121" s="2"/>
      <c r="TTJ121" s="2"/>
      <c r="TTK121" s="2"/>
      <c r="TTL121" s="2"/>
      <c r="TTM121" s="2"/>
      <c r="TTN121" s="2"/>
      <c r="TTO121" s="2"/>
      <c r="TTP121" s="2"/>
      <c r="TTQ121" s="2"/>
      <c r="TTR121" s="2"/>
      <c r="TTS121" s="2"/>
      <c r="TTT121" s="2"/>
      <c r="TTU121" s="2"/>
      <c r="TTV121" s="2"/>
      <c r="TTW121" s="2"/>
      <c r="TTX121" s="2"/>
      <c r="TTY121" s="2"/>
      <c r="TTZ121" s="2"/>
      <c r="TUA121" s="2"/>
      <c r="TUB121" s="2"/>
      <c r="TUC121" s="2"/>
      <c r="TUD121" s="2"/>
      <c r="TUE121" s="2"/>
      <c r="TUF121" s="2"/>
      <c r="TUG121" s="2"/>
      <c r="TUH121" s="2"/>
      <c r="TUI121" s="2"/>
      <c r="TUJ121" s="2"/>
      <c r="TUK121" s="2"/>
      <c r="TUL121" s="2"/>
      <c r="TUM121" s="2"/>
      <c r="TUN121" s="2"/>
      <c r="TUO121" s="2"/>
      <c r="TUP121" s="2"/>
      <c r="TUQ121" s="2"/>
      <c r="TUR121" s="2"/>
      <c r="TUS121" s="2"/>
      <c r="TUT121" s="2"/>
      <c r="TUU121" s="2"/>
      <c r="TUV121" s="2"/>
      <c r="TUW121" s="2"/>
      <c r="TUX121" s="2"/>
      <c r="TUY121" s="2"/>
      <c r="TUZ121" s="2"/>
      <c r="TVA121" s="2"/>
      <c r="TVB121" s="2"/>
      <c r="TVC121" s="2"/>
      <c r="TVD121" s="2"/>
      <c r="TVE121" s="2"/>
      <c r="TVF121" s="2"/>
      <c r="TVG121" s="2"/>
      <c r="TVH121" s="2"/>
      <c r="TVI121" s="2"/>
      <c r="TVJ121" s="2"/>
      <c r="TVK121" s="2"/>
      <c r="TVL121" s="2"/>
      <c r="TVM121" s="2"/>
      <c r="TVN121" s="2"/>
      <c r="TVO121" s="2"/>
      <c r="TVP121" s="2"/>
      <c r="TVQ121" s="2"/>
      <c r="TVR121" s="2"/>
      <c r="TVS121" s="2"/>
      <c r="TVT121" s="2"/>
      <c r="TVU121" s="2"/>
      <c r="TVV121" s="2"/>
      <c r="TVW121" s="2"/>
      <c r="TVX121" s="2"/>
      <c r="TVY121" s="2"/>
      <c r="TVZ121" s="2"/>
      <c r="TWA121" s="2"/>
      <c r="TWB121" s="2"/>
      <c r="TWC121" s="2"/>
      <c r="TWD121" s="2"/>
      <c r="TWE121" s="2"/>
      <c r="TWF121" s="2"/>
      <c r="TWG121" s="2"/>
      <c r="TWH121" s="2"/>
      <c r="TWI121" s="2"/>
      <c r="TWJ121" s="2"/>
      <c r="TWK121" s="2"/>
      <c r="TWL121" s="2"/>
      <c r="TWM121" s="2"/>
      <c r="TWN121" s="2"/>
      <c r="TWO121" s="2"/>
      <c r="TWP121" s="2"/>
      <c r="TWQ121" s="2"/>
      <c r="TWR121" s="2"/>
      <c r="TWS121" s="2"/>
      <c r="TWT121" s="2"/>
      <c r="TWU121" s="2"/>
      <c r="TWV121" s="2"/>
      <c r="TWW121" s="2"/>
      <c r="TWX121" s="2"/>
      <c r="TWY121" s="2"/>
      <c r="TWZ121" s="2"/>
      <c r="TXA121" s="2"/>
      <c r="TXB121" s="2"/>
      <c r="TXC121" s="2"/>
      <c r="TXD121" s="2"/>
      <c r="TXE121" s="2"/>
      <c r="TXF121" s="2"/>
      <c r="TXG121" s="2"/>
      <c r="TXH121" s="2"/>
      <c r="TXI121" s="2"/>
      <c r="TXJ121" s="2"/>
      <c r="TXK121" s="2"/>
      <c r="TXL121" s="2"/>
      <c r="TXM121" s="2"/>
      <c r="TXN121" s="2"/>
      <c r="TXO121" s="2"/>
      <c r="TXP121" s="2"/>
      <c r="TXQ121" s="2"/>
      <c r="TXR121" s="2"/>
      <c r="TXS121" s="2"/>
      <c r="TXT121" s="2"/>
      <c r="TXU121" s="2"/>
      <c r="TXV121" s="2"/>
      <c r="TXW121" s="2"/>
      <c r="TXX121" s="2"/>
      <c r="TXY121" s="2"/>
      <c r="TXZ121" s="2"/>
      <c r="TYA121" s="2"/>
      <c r="TYB121" s="2"/>
      <c r="TYC121" s="2"/>
      <c r="TYD121" s="2"/>
      <c r="TYE121" s="2"/>
      <c r="TYF121" s="2"/>
      <c r="TYG121" s="2"/>
      <c r="TYH121" s="2"/>
      <c r="TYI121" s="2"/>
      <c r="TYJ121" s="2"/>
      <c r="TYK121" s="2"/>
      <c r="TYL121" s="2"/>
      <c r="TYM121" s="2"/>
      <c r="TYN121" s="2"/>
      <c r="TYO121" s="2"/>
      <c r="TYP121" s="2"/>
      <c r="TYQ121" s="2"/>
      <c r="TYR121" s="2"/>
      <c r="TYS121" s="2"/>
      <c r="TYT121" s="2"/>
      <c r="TYU121" s="2"/>
      <c r="TYV121" s="2"/>
      <c r="TYW121" s="2"/>
      <c r="TYX121" s="2"/>
      <c r="TYY121" s="2"/>
      <c r="TYZ121" s="2"/>
      <c r="TZA121" s="2"/>
      <c r="TZB121" s="2"/>
      <c r="TZC121" s="2"/>
      <c r="TZD121" s="2"/>
      <c r="TZE121" s="2"/>
      <c r="TZF121" s="2"/>
      <c r="TZG121" s="2"/>
      <c r="TZH121" s="2"/>
      <c r="TZI121" s="2"/>
      <c r="TZJ121" s="2"/>
      <c r="TZK121" s="2"/>
      <c r="TZL121" s="2"/>
      <c r="TZM121" s="2"/>
      <c r="TZN121" s="2"/>
      <c r="TZO121" s="2"/>
      <c r="TZP121" s="2"/>
      <c r="TZQ121" s="2"/>
      <c r="TZR121" s="2"/>
      <c r="TZS121" s="2"/>
      <c r="TZT121" s="2"/>
      <c r="TZU121" s="2"/>
      <c r="TZV121" s="2"/>
      <c r="TZW121" s="2"/>
      <c r="TZX121" s="2"/>
      <c r="TZY121" s="2"/>
      <c r="TZZ121" s="2"/>
      <c r="UAA121" s="2"/>
      <c r="UAB121" s="2"/>
      <c r="UAC121" s="2"/>
      <c r="UAD121" s="2"/>
      <c r="UAE121" s="2"/>
      <c r="UAF121" s="2"/>
      <c r="UAG121" s="2"/>
      <c r="UAH121" s="2"/>
      <c r="UAI121" s="2"/>
      <c r="UAJ121" s="2"/>
      <c r="UAK121" s="2"/>
      <c r="UAL121" s="2"/>
      <c r="UAM121" s="2"/>
      <c r="UAN121" s="2"/>
      <c r="UAO121" s="2"/>
      <c r="UAP121" s="2"/>
      <c r="UAQ121" s="2"/>
      <c r="UAR121" s="2"/>
      <c r="UAS121" s="2"/>
      <c r="UAT121" s="2"/>
      <c r="UAU121" s="2"/>
      <c r="UAV121" s="2"/>
      <c r="UAW121" s="2"/>
      <c r="UAX121" s="2"/>
      <c r="UAY121" s="2"/>
      <c r="UAZ121" s="2"/>
      <c r="UBA121" s="2"/>
      <c r="UBB121" s="2"/>
      <c r="UBC121" s="2"/>
      <c r="UBD121" s="2"/>
      <c r="UBE121" s="2"/>
      <c r="UBF121" s="2"/>
      <c r="UBG121" s="2"/>
      <c r="UBH121" s="2"/>
      <c r="UBI121" s="2"/>
      <c r="UBJ121" s="2"/>
      <c r="UBK121" s="2"/>
      <c r="UBL121" s="2"/>
      <c r="UBM121" s="2"/>
      <c r="UBN121" s="2"/>
      <c r="UBO121" s="2"/>
      <c r="UBP121" s="2"/>
      <c r="UBQ121" s="2"/>
      <c r="UBR121" s="2"/>
      <c r="UBS121" s="2"/>
      <c r="UBT121" s="2"/>
      <c r="UBU121" s="2"/>
      <c r="UBV121" s="2"/>
      <c r="UBW121" s="2"/>
      <c r="UBX121" s="2"/>
      <c r="UBY121" s="2"/>
      <c r="UBZ121" s="2"/>
      <c r="UCA121" s="2"/>
      <c r="UCB121" s="2"/>
      <c r="UCC121" s="2"/>
      <c r="UCD121" s="2"/>
      <c r="UCE121" s="2"/>
      <c r="UCF121" s="2"/>
      <c r="UCG121" s="2"/>
      <c r="UCH121" s="2"/>
      <c r="UCI121" s="2"/>
      <c r="UCJ121" s="2"/>
      <c r="UCK121" s="2"/>
      <c r="UCL121" s="2"/>
      <c r="UCM121" s="2"/>
      <c r="UCN121" s="2"/>
      <c r="UCO121" s="2"/>
      <c r="UCP121" s="2"/>
      <c r="UCQ121" s="2"/>
      <c r="UCR121" s="2"/>
      <c r="UCS121" s="2"/>
      <c r="UCT121" s="2"/>
      <c r="UCU121" s="2"/>
      <c r="UCV121" s="2"/>
      <c r="UCW121" s="2"/>
      <c r="UCX121" s="2"/>
      <c r="UCY121" s="2"/>
      <c r="UCZ121" s="2"/>
      <c r="UDA121" s="2"/>
      <c r="UDB121" s="2"/>
      <c r="UDC121" s="2"/>
      <c r="UDD121" s="2"/>
      <c r="UDE121" s="2"/>
      <c r="UDF121" s="2"/>
      <c r="UDG121" s="2"/>
      <c r="UDH121" s="2"/>
      <c r="UDI121" s="2"/>
      <c r="UDJ121" s="2"/>
      <c r="UDK121" s="2"/>
      <c r="UDL121" s="2"/>
      <c r="UDM121" s="2"/>
      <c r="UDN121" s="2"/>
      <c r="UDO121" s="2"/>
      <c r="UDP121" s="2"/>
      <c r="UDQ121" s="2"/>
      <c r="UDR121" s="2"/>
      <c r="UDS121" s="2"/>
      <c r="UDT121" s="2"/>
      <c r="UDU121" s="2"/>
      <c r="UDV121" s="2"/>
      <c r="UDW121" s="2"/>
      <c r="UDX121" s="2"/>
      <c r="UDY121" s="2"/>
      <c r="UDZ121" s="2"/>
      <c r="UEA121" s="2"/>
      <c r="UEB121" s="2"/>
      <c r="UEC121" s="2"/>
      <c r="UED121" s="2"/>
      <c r="UEE121" s="2"/>
      <c r="UEF121" s="2"/>
      <c r="UEG121" s="2"/>
      <c r="UEH121" s="2"/>
      <c r="UEI121" s="2"/>
      <c r="UEJ121" s="2"/>
      <c r="UEK121" s="2"/>
      <c r="UEL121" s="2"/>
      <c r="UEM121" s="2"/>
      <c r="UEN121" s="2"/>
      <c r="UEO121" s="2"/>
      <c r="UEP121" s="2"/>
      <c r="UEQ121" s="2"/>
      <c r="UER121" s="2"/>
      <c r="UES121" s="2"/>
      <c r="UET121" s="2"/>
      <c r="UEU121" s="2"/>
      <c r="UEV121" s="2"/>
      <c r="UEW121" s="2"/>
      <c r="UEX121" s="2"/>
      <c r="UEY121" s="2"/>
      <c r="UEZ121" s="2"/>
      <c r="UFA121" s="2"/>
      <c r="UFB121" s="2"/>
      <c r="UFC121" s="2"/>
      <c r="UFD121" s="2"/>
      <c r="UFE121" s="2"/>
      <c r="UFF121" s="2"/>
      <c r="UFG121" s="2"/>
      <c r="UFH121" s="2"/>
      <c r="UFI121" s="2"/>
      <c r="UFJ121" s="2"/>
      <c r="UFK121" s="2"/>
      <c r="UFL121" s="2"/>
      <c r="UFM121" s="2"/>
      <c r="UFN121" s="2"/>
      <c r="UFO121" s="2"/>
      <c r="UFP121" s="2"/>
      <c r="UFQ121" s="2"/>
      <c r="UFR121" s="2"/>
      <c r="UFS121" s="2"/>
      <c r="UFT121" s="2"/>
      <c r="UFU121" s="2"/>
      <c r="UFV121" s="2"/>
      <c r="UFW121" s="2"/>
      <c r="UFX121" s="2"/>
      <c r="UFY121" s="2"/>
      <c r="UFZ121" s="2"/>
      <c r="UGA121" s="2"/>
      <c r="UGB121" s="2"/>
      <c r="UGC121" s="2"/>
      <c r="UGD121" s="2"/>
      <c r="UGE121" s="2"/>
      <c r="UGF121" s="2"/>
      <c r="UGG121" s="2"/>
      <c r="UGH121" s="2"/>
      <c r="UGI121" s="2"/>
      <c r="UGJ121" s="2"/>
      <c r="UGK121" s="2"/>
      <c r="UGL121" s="2"/>
      <c r="UGM121" s="2"/>
      <c r="UGN121" s="2"/>
      <c r="UGO121" s="2"/>
      <c r="UGP121" s="2"/>
      <c r="UGQ121" s="2"/>
      <c r="UGR121" s="2"/>
      <c r="UGS121" s="2"/>
      <c r="UGT121" s="2"/>
      <c r="UGU121" s="2"/>
      <c r="UGV121" s="2"/>
      <c r="UGW121" s="2"/>
      <c r="UGX121" s="2"/>
      <c r="UGY121" s="2"/>
      <c r="UGZ121" s="2"/>
      <c r="UHA121" s="2"/>
      <c r="UHB121" s="2"/>
      <c r="UHC121" s="2"/>
      <c r="UHD121" s="2"/>
      <c r="UHE121" s="2"/>
      <c r="UHF121" s="2"/>
      <c r="UHG121" s="2"/>
      <c r="UHH121" s="2"/>
      <c r="UHI121" s="2"/>
      <c r="UHJ121" s="2"/>
      <c r="UHK121" s="2"/>
      <c r="UHL121" s="2"/>
      <c r="UHM121" s="2"/>
      <c r="UHN121" s="2"/>
      <c r="UHO121" s="2"/>
      <c r="UHP121" s="2"/>
      <c r="UHQ121" s="2"/>
      <c r="UHR121" s="2"/>
      <c r="UHS121" s="2"/>
      <c r="UHT121" s="2"/>
      <c r="UHU121" s="2"/>
      <c r="UHV121" s="2"/>
      <c r="UHW121" s="2"/>
      <c r="UHX121" s="2"/>
      <c r="UHY121" s="2"/>
      <c r="UHZ121" s="2"/>
      <c r="UIA121" s="2"/>
      <c r="UIB121" s="2"/>
      <c r="UIC121" s="2"/>
      <c r="UID121" s="2"/>
      <c r="UIE121" s="2"/>
      <c r="UIF121" s="2"/>
      <c r="UIG121" s="2"/>
      <c r="UIH121" s="2"/>
      <c r="UII121" s="2"/>
      <c r="UIJ121" s="2"/>
      <c r="UIK121" s="2"/>
      <c r="UIL121" s="2"/>
      <c r="UIM121" s="2"/>
      <c r="UIN121" s="2"/>
      <c r="UIO121" s="2"/>
      <c r="UIP121" s="2"/>
      <c r="UIQ121" s="2"/>
      <c r="UIR121" s="2"/>
      <c r="UIS121" s="2"/>
      <c r="UIT121" s="2"/>
      <c r="UIU121" s="2"/>
      <c r="UIV121" s="2"/>
      <c r="UIW121" s="2"/>
      <c r="UIX121" s="2"/>
      <c r="UIY121" s="2"/>
      <c r="UIZ121" s="2"/>
      <c r="UJA121" s="2"/>
      <c r="UJB121" s="2"/>
      <c r="UJC121" s="2"/>
      <c r="UJD121" s="2"/>
      <c r="UJE121" s="2"/>
      <c r="UJF121" s="2"/>
      <c r="UJG121" s="2"/>
      <c r="UJH121" s="2"/>
      <c r="UJI121" s="2"/>
      <c r="UJJ121" s="2"/>
      <c r="UJK121" s="2"/>
      <c r="UJL121" s="2"/>
      <c r="UJM121" s="2"/>
      <c r="UJN121" s="2"/>
      <c r="UJO121" s="2"/>
      <c r="UJP121" s="2"/>
      <c r="UJQ121" s="2"/>
      <c r="UJR121" s="2"/>
      <c r="UJS121" s="2"/>
      <c r="UJT121" s="2"/>
      <c r="UJU121" s="2"/>
      <c r="UJV121" s="2"/>
      <c r="UJW121" s="2"/>
      <c r="UJX121" s="2"/>
      <c r="UJY121" s="2"/>
      <c r="UJZ121" s="2"/>
      <c r="UKA121" s="2"/>
      <c r="UKB121" s="2"/>
      <c r="UKC121" s="2"/>
      <c r="UKD121" s="2"/>
      <c r="UKE121" s="2"/>
      <c r="UKF121" s="2"/>
      <c r="UKG121" s="2"/>
      <c r="UKH121" s="2"/>
      <c r="UKI121" s="2"/>
      <c r="UKJ121" s="2"/>
      <c r="UKK121" s="2"/>
      <c r="UKL121" s="2"/>
      <c r="UKM121" s="2"/>
      <c r="UKN121" s="2"/>
      <c r="UKO121" s="2"/>
      <c r="UKP121" s="2"/>
      <c r="UKQ121" s="2"/>
      <c r="UKR121" s="2"/>
      <c r="UKS121" s="2"/>
      <c r="UKT121" s="2"/>
      <c r="UKU121" s="2"/>
      <c r="UKV121" s="2"/>
      <c r="UKW121" s="2"/>
      <c r="UKX121" s="2"/>
      <c r="UKY121" s="2"/>
      <c r="UKZ121" s="2"/>
      <c r="ULA121" s="2"/>
      <c r="ULB121" s="2"/>
      <c r="ULC121" s="2"/>
      <c r="ULD121" s="2"/>
      <c r="ULE121" s="2"/>
      <c r="ULF121" s="2"/>
      <c r="ULG121" s="2"/>
      <c r="ULH121" s="2"/>
      <c r="ULI121" s="2"/>
      <c r="ULJ121" s="2"/>
      <c r="ULK121" s="2"/>
      <c r="ULL121" s="2"/>
      <c r="ULM121" s="2"/>
      <c r="ULN121" s="2"/>
      <c r="ULO121" s="2"/>
      <c r="ULP121" s="2"/>
      <c r="ULQ121" s="2"/>
      <c r="ULR121" s="2"/>
      <c r="ULS121" s="2"/>
      <c r="ULT121" s="2"/>
      <c r="ULU121" s="2"/>
      <c r="ULV121" s="2"/>
      <c r="ULW121" s="2"/>
      <c r="ULX121" s="2"/>
      <c r="ULY121" s="2"/>
      <c r="ULZ121" s="2"/>
      <c r="UMA121" s="2"/>
      <c r="UMB121" s="2"/>
      <c r="UMC121" s="2"/>
      <c r="UMD121" s="2"/>
      <c r="UME121" s="2"/>
      <c r="UMF121" s="2"/>
      <c r="UMG121" s="2"/>
      <c r="UMH121" s="2"/>
      <c r="UMI121" s="2"/>
      <c r="UMJ121" s="2"/>
      <c r="UMK121" s="2"/>
      <c r="UML121" s="2"/>
      <c r="UMM121" s="2"/>
      <c r="UMN121" s="2"/>
      <c r="UMO121" s="2"/>
      <c r="UMP121" s="2"/>
      <c r="UMQ121" s="2"/>
      <c r="UMR121" s="2"/>
      <c r="UMS121" s="2"/>
      <c r="UMT121" s="2"/>
      <c r="UMU121" s="2"/>
      <c r="UMV121" s="2"/>
      <c r="UMW121" s="2"/>
      <c r="UMX121" s="2"/>
      <c r="UMY121" s="2"/>
      <c r="UMZ121" s="2"/>
      <c r="UNA121" s="2"/>
      <c r="UNB121" s="2"/>
      <c r="UNC121" s="2"/>
      <c r="UND121" s="2"/>
      <c r="UNE121" s="2"/>
      <c r="UNF121" s="2"/>
      <c r="UNG121" s="2"/>
      <c r="UNH121" s="2"/>
      <c r="UNI121" s="2"/>
      <c r="UNJ121" s="2"/>
      <c r="UNK121" s="2"/>
      <c r="UNL121" s="2"/>
      <c r="UNM121" s="2"/>
      <c r="UNN121" s="2"/>
      <c r="UNO121" s="2"/>
      <c r="UNP121" s="2"/>
      <c r="UNQ121" s="2"/>
      <c r="UNR121" s="2"/>
      <c r="UNS121" s="2"/>
      <c r="UNT121" s="2"/>
      <c r="UNU121" s="2"/>
      <c r="UNV121" s="2"/>
      <c r="UNW121" s="2"/>
      <c r="UNX121" s="2"/>
      <c r="UNY121" s="2"/>
      <c r="UNZ121" s="2"/>
      <c r="UOA121" s="2"/>
      <c r="UOB121" s="2"/>
      <c r="UOC121" s="2"/>
      <c r="UOD121" s="2"/>
      <c r="UOE121" s="2"/>
      <c r="UOF121" s="2"/>
      <c r="UOG121" s="2"/>
      <c r="UOH121" s="2"/>
      <c r="UOI121" s="2"/>
      <c r="UOJ121" s="2"/>
      <c r="UOK121" s="2"/>
      <c r="UOL121" s="2"/>
      <c r="UOM121" s="2"/>
      <c r="UON121" s="2"/>
      <c r="UOO121" s="2"/>
      <c r="UOP121" s="2"/>
      <c r="UOQ121" s="2"/>
      <c r="UOR121" s="2"/>
      <c r="UOS121" s="2"/>
      <c r="UOT121" s="2"/>
      <c r="UOU121" s="2"/>
      <c r="UOV121" s="2"/>
      <c r="UOW121" s="2"/>
      <c r="UOX121" s="2"/>
      <c r="UOY121" s="2"/>
      <c r="UOZ121" s="2"/>
      <c r="UPA121" s="2"/>
      <c r="UPB121" s="2"/>
      <c r="UPC121" s="2"/>
      <c r="UPD121" s="2"/>
      <c r="UPE121" s="2"/>
      <c r="UPF121" s="2"/>
      <c r="UPG121" s="2"/>
      <c r="UPH121" s="2"/>
      <c r="UPI121" s="2"/>
      <c r="UPJ121" s="2"/>
      <c r="UPK121" s="2"/>
      <c r="UPL121" s="2"/>
      <c r="UPM121" s="2"/>
      <c r="UPN121" s="2"/>
      <c r="UPO121" s="2"/>
      <c r="UPP121" s="2"/>
      <c r="UPQ121" s="2"/>
      <c r="UPR121" s="2"/>
      <c r="UPS121" s="2"/>
      <c r="UPT121" s="2"/>
      <c r="UPU121" s="2"/>
      <c r="UPV121" s="2"/>
      <c r="UPW121" s="2"/>
      <c r="UPX121" s="2"/>
      <c r="UPY121" s="2"/>
      <c r="UPZ121" s="2"/>
      <c r="UQA121" s="2"/>
      <c r="UQB121" s="2"/>
      <c r="UQC121" s="2"/>
      <c r="UQD121" s="2"/>
      <c r="UQE121" s="2"/>
      <c r="UQF121" s="2"/>
      <c r="UQG121" s="2"/>
      <c r="UQH121" s="2"/>
      <c r="UQI121" s="2"/>
      <c r="UQJ121" s="2"/>
      <c r="UQK121" s="2"/>
      <c r="UQL121" s="2"/>
      <c r="UQM121" s="2"/>
      <c r="UQN121" s="2"/>
      <c r="UQO121" s="2"/>
      <c r="UQP121" s="2"/>
      <c r="UQQ121" s="2"/>
      <c r="UQR121" s="2"/>
      <c r="UQS121" s="2"/>
      <c r="UQT121" s="2"/>
      <c r="UQU121" s="2"/>
      <c r="UQV121" s="2"/>
      <c r="UQW121" s="2"/>
      <c r="UQX121" s="2"/>
      <c r="UQY121" s="2"/>
      <c r="UQZ121" s="2"/>
      <c r="URA121" s="2"/>
      <c r="URB121" s="2"/>
      <c r="URC121" s="2"/>
      <c r="URD121" s="2"/>
      <c r="URE121" s="2"/>
      <c r="URF121" s="2"/>
      <c r="URG121" s="2"/>
      <c r="URH121" s="2"/>
      <c r="URI121" s="2"/>
      <c r="URJ121" s="2"/>
      <c r="URK121" s="2"/>
      <c r="URL121" s="2"/>
      <c r="URM121" s="2"/>
      <c r="URN121" s="2"/>
      <c r="URO121" s="2"/>
      <c r="URP121" s="2"/>
      <c r="URQ121" s="2"/>
      <c r="URR121" s="2"/>
      <c r="URS121" s="2"/>
      <c r="URT121" s="2"/>
      <c r="URU121" s="2"/>
      <c r="URV121" s="2"/>
      <c r="URW121" s="2"/>
      <c r="URX121" s="2"/>
      <c r="URY121" s="2"/>
      <c r="URZ121" s="2"/>
      <c r="USA121" s="2"/>
      <c r="USB121" s="2"/>
      <c r="USC121" s="2"/>
      <c r="USD121" s="2"/>
      <c r="USE121" s="2"/>
      <c r="USF121" s="2"/>
      <c r="USG121" s="2"/>
      <c r="USH121" s="2"/>
      <c r="USI121" s="2"/>
      <c r="USJ121" s="2"/>
      <c r="USK121" s="2"/>
      <c r="USL121" s="2"/>
      <c r="USM121" s="2"/>
      <c r="USN121" s="2"/>
      <c r="USO121" s="2"/>
      <c r="USP121" s="2"/>
      <c r="USQ121" s="2"/>
      <c r="USR121" s="2"/>
      <c r="USS121" s="2"/>
      <c r="UST121" s="2"/>
      <c r="USU121" s="2"/>
      <c r="USV121" s="2"/>
      <c r="USW121" s="2"/>
      <c r="USX121" s="2"/>
      <c r="USY121" s="2"/>
      <c r="USZ121" s="2"/>
      <c r="UTA121" s="2"/>
      <c r="UTB121" s="2"/>
      <c r="UTC121" s="2"/>
      <c r="UTD121" s="2"/>
      <c r="UTE121" s="2"/>
      <c r="UTF121" s="2"/>
      <c r="UTG121" s="2"/>
      <c r="UTH121" s="2"/>
      <c r="UTI121" s="2"/>
      <c r="UTJ121" s="2"/>
      <c r="UTK121" s="2"/>
      <c r="UTL121" s="2"/>
      <c r="UTM121" s="2"/>
      <c r="UTN121" s="2"/>
      <c r="UTO121" s="2"/>
      <c r="UTP121" s="2"/>
      <c r="UTQ121" s="2"/>
      <c r="UTR121" s="2"/>
      <c r="UTS121" s="2"/>
      <c r="UTT121" s="2"/>
      <c r="UTU121" s="2"/>
      <c r="UTV121" s="2"/>
      <c r="UTW121" s="2"/>
      <c r="UTX121" s="2"/>
      <c r="UTY121" s="2"/>
      <c r="UTZ121" s="2"/>
      <c r="UUA121" s="2"/>
      <c r="UUB121" s="2"/>
      <c r="UUC121" s="2"/>
      <c r="UUD121" s="2"/>
      <c r="UUE121" s="2"/>
      <c r="UUF121" s="2"/>
      <c r="UUG121" s="2"/>
      <c r="UUH121" s="2"/>
      <c r="UUI121" s="2"/>
      <c r="UUJ121" s="2"/>
      <c r="UUK121" s="2"/>
      <c r="UUL121" s="2"/>
      <c r="UUM121" s="2"/>
      <c r="UUN121" s="2"/>
      <c r="UUO121" s="2"/>
      <c r="UUP121" s="2"/>
      <c r="UUQ121" s="2"/>
      <c r="UUR121" s="2"/>
      <c r="UUS121" s="2"/>
      <c r="UUT121" s="2"/>
      <c r="UUU121" s="2"/>
      <c r="UUV121" s="2"/>
      <c r="UUW121" s="2"/>
      <c r="UUX121" s="2"/>
      <c r="UUY121" s="2"/>
      <c r="UUZ121" s="2"/>
      <c r="UVA121" s="2"/>
      <c r="UVB121" s="2"/>
      <c r="UVC121" s="2"/>
      <c r="UVD121" s="2"/>
      <c r="UVE121" s="2"/>
      <c r="UVF121" s="2"/>
      <c r="UVG121" s="2"/>
      <c r="UVH121" s="2"/>
      <c r="UVI121" s="2"/>
      <c r="UVJ121" s="2"/>
      <c r="UVK121" s="2"/>
      <c r="UVL121" s="2"/>
      <c r="UVM121" s="2"/>
      <c r="UVN121" s="2"/>
      <c r="UVO121" s="2"/>
      <c r="UVP121" s="2"/>
      <c r="UVQ121" s="2"/>
      <c r="UVR121" s="2"/>
      <c r="UVS121" s="2"/>
      <c r="UVT121" s="2"/>
      <c r="UVU121" s="2"/>
      <c r="UVV121" s="2"/>
      <c r="UVW121" s="2"/>
      <c r="UVX121" s="2"/>
      <c r="UVY121" s="2"/>
      <c r="UVZ121" s="2"/>
      <c r="UWA121" s="2"/>
      <c r="UWB121" s="2"/>
      <c r="UWC121" s="2"/>
      <c r="UWD121" s="2"/>
      <c r="UWE121" s="2"/>
      <c r="UWF121" s="2"/>
      <c r="UWG121" s="2"/>
      <c r="UWH121" s="2"/>
      <c r="UWI121" s="2"/>
      <c r="UWJ121" s="2"/>
      <c r="UWK121" s="2"/>
      <c r="UWL121" s="2"/>
      <c r="UWM121" s="2"/>
      <c r="UWN121" s="2"/>
      <c r="UWO121" s="2"/>
      <c r="UWP121" s="2"/>
      <c r="UWQ121" s="2"/>
      <c r="UWR121" s="2"/>
      <c r="UWS121" s="2"/>
      <c r="UWT121" s="2"/>
      <c r="UWU121" s="2"/>
      <c r="UWV121" s="2"/>
      <c r="UWW121" s="2"/>
      <c r="UWX121" s="2"/>
      <c r="UWY121" s="2"/>
      <c r="UWZ121" s="2"/>
      <c r="UXA121" s="2"/>
      <c r="UXB121" s="2"/>
      <c r="UXC121" s="2"/>
      <c r="UXD121" s="2"/>
      <c r="UXE121" s="2"/>
      <c r="UXF121" s="2"/>
      <c r="UXG121" s="2"/>
      <c r="UXH121" s="2"/>
      <c r="UXI121" s="2"/>
      <c r="UXJ121" s="2"/>
      <c r="UXK121" s="2"/>
      <c r="UXL121" s="2"/>
      <c r="UXM121" s="2"/>
      <c r="UXN121" s="2"/>
      <c r="UXO121" s="2"/>
      <c r="UXP121" s="2"/>
      <c r="UXQ121" s="2"/>
      <c r="UXR121" s="2"/>
      <c r="UXS121" s="2"/>
      <c r="UXT121" s="2"/>
      <c r="UXU121" s="2"/>
      <c r="UXV121" s="2"/>
      <c r="UXW121" s="2"/>
      <c r="UXX121" s="2"/>
      <c r="UXY121" s="2"/>
      <c r="UXZ121" s="2"/>
      <c r="UYA121" s="2"/>
      <c r="UYB121" s="2"/>
      <c r="UYC121" s="2"/>
      <c r="UYD121" s="2"/>
      <c r="UYE121" s="2"/>
      <c r="UYF121" s="2"/>
      <c r="UYG121" s="2"/>
      <c r="UYH121" s="2"/>
      <c r="UYI121" s="2"/>
      <c r="UYJ121" s="2"/>
      <c r="UYK121" s="2"/>
      <c r="UYL121" s="2"/>
      <c r="UYM121" s="2"/>
      <c r="UYN121" s="2"/>
      <c r="UYO121" s="2"/>
      <c r="UYP121" s="2"/>
      <c r="UYQ121" s="2"/>
      <c r="UYR121" s="2"/>
      <c r="UYS121" s="2"/>
      <c r="UYT121" s="2"/>
      <c r="UYU121" s="2"/>
      <c r="UYV121" s="2"/>
      <c r="UYW121" s="2"/>
      <c r="UYX121" s="2"/>
      <c r="UYY121" s="2"/>
      <c r="UYZ121" s="2"/>
      <c r="UZA121" s="2"/>
      <c r="UZB121" s="2"/>
      <c r="UZC121" s="2"/>
      <c r="UZD121" s="2"/>
      <c r="UZE121" s="2"/>
      <c r="UZF121" s="2"/>
      <c r="UZG121" s="2"/>
      <c r="UZH121" s="2"/>
      <c r="UZI121" s="2"/>
      <c r="UZJ121" s="2"/>
      <c r="UZK121" s="2"/>
      <c r="UZL121" s="2"/>
      <c r="UZM121" s="2"/>
      <c r="UZN121" s="2"/>
      <c r="UZO121" s="2"/>
      <c r="UZP121" s="2"/>
      <c r="UZQ121" s="2"/>
      <c r="UZR121" s="2"/>
      <c r="UZS121" s="2"/>
      <c r="UZT121" s="2"/>
      <c r="UZU121" s="2"/>
      <c r="UZV121" s="2"/>
      <c r="UZW121" s="2"/>
      <c r="UZX121" s="2"/>
      <c r="UZY121" s="2"/>
      <c r="UZZ121" s="2"/>
      <c r="VAA121" s="2"/>
      <c r="VAB121" s="2"/>
      <c r="VAC121" s="2"/>
      <c r="VAD121" s="2"/>
      <c r="VAE121" s="2"/>
      <c r="VAF121" s="2"/>
      <c r="VAG121" s="2"/>
      <c r="VAH121" s="2"/>
      <c r="VAI121" s="2"/>
      <c r="VAJ121" s="2"/>
      <c r="VAK121" s="2"/>
      <c r="VAL121" s="2"/>
      <c r="VAM121" s="2"/>
      <c r="VAN121" s="2"/>
      <c r="VAO121" s="2"/>
      <c r="VAP121" s="2"/>
      <c r="VAQ121" s="2"/>
      <c r="VAR121" s="2"/>
      <c r="VAS121" s="2"/>
      <c r="VAT121" s="2"/>
      <c r="VAU121" s="2"/>
      <c r="VAV121" s="2"/>
      <c r="VAW121" s="2"/>
      <c r="VAX121" s="2"/>
      <c r="VAY121" s="2"/>
      <c r="VAZ121" s="2"/>
      <c r="VBA121" s="2"/>
      <c r="VBB121" s="2"/>
      <c r="VBC121" s="2"/>
      <c r="VBD121" s="2"/>
      <c r="VBE121" s="2"/>
      <c r="VBF121" s="2"/>
      <c r="VBG121" s="2"/>
      <c r="VBH121" s="2"/>
      <c r="VBI121" s="2"/>
      <c r="VBJ121" s="2"/>
      <c r="VBK121" s="2"/>
      <c r="VBL121" s="2"/>
      <c r="VBM121" s="2"/>
      <c r="VBN121" s="2"/>
      <c r="VBO121" s="2"/>
      <c r="VBP121" s="2"/>
      <c r="VBQ121" s="2"/>
      <c r="VBR121" s="2"/>
      <c r="VBS121" s="2"/>
      <c r="VBT121" s="2"/>
      <c r="VBU121" s="2"/>
      <c r="VBV121" s="2"/>
      <c r="VBW121" s="2"/>
      <c r="VBX121" s="2"/>
      <c r="VBY121" s="2"/>
      <c r="VBZ121" s="2"/>
      <c r="VCA121" s="2"/>
      <c r="VCB121" s="2"/>
      <c r="VCC121" s="2"/>
      <c r="VCD121" s="2"/>
      <c r="VCE121" s="2"/>
      <c r="VCF121" s="2"/>
      <c r="VCG121" s="2"/>
      <c r="VCH121" s="2"/>
      <c r="VCI121" s="2"/>
      <c r="VCJ121" s="2"/>
      <c r="VCK121" s="2"/>
      <c r="VCL121" s="2"/>
      <c r="VCM121" s="2"/>
      <c r="VCN121" s="2"/>
      <c r="VCO121" s="2"/>
      <c r="VCP121" s="2"/>
      <c r="VCQ121" s="2"/>
      <c r="VCR121" s="2"/>
      <c r="VCS121" s="2"/>
      <c r="VCT121" s="2"/>
      <c r="VCU121" s="2"/>
      <c r="VCV121" s="2"/>
      <c r="VCW121" s="2"/>
      <c r="VCX121" s="2"/>
      <c r="VCY121" s="2"/>
      <c r="VCZ121" s="2"/>
      <c r="VDA121" s="2"/>
      <c r="VDB121" s="2"/>
      <c r="VDC121" s="2"/>
      <c r="VDD121" s="2"/>
      <c r="VDE121" s="2"/>
      <c r="VDF121" s="2"/>
      <c r="VDG121" s="2"/>
      <c r="VDH121" s="2"/>
      <c r="VDI121" s="2"/>
      <c r="VDJ121" s="2"/>
      <c r="VDK121" s="2"/>
      <c r="VDL121" s="2"/>
      <c r="VDM121" s="2"/>
      <c r="VDN121" s="2"/>
      <c r="VDO121" s="2"/>
      <c r="VDP121" s="2"/>
      <c r="VDQ121" s="2"/>
      <c r="VDR121" s="2"/>
      <c r="VDS121" s="2"/>
      <c r="VDT121" s="2"/>
      <c r="VDU121" s="2"/>
      <c r="VDV121" s="2"/>
      <c r="VDW121" s="2"/>
      <c r="VDX121" s="2"/>
      <c r="VDY121" s="2"/>
      <c r="VDZ121" s="2"/>
      <c r="VEA121" s="2"/>
      <c r="VEB121" s="2"/>
      <c r="VEC121" s="2"/>
      <c r="VED121" s="2"/>
      <c r="VEE121" s="2"/>
      <c r="VEF121" s="2"/>
      <c r="VEG121" s="2"/>
      <c r="VEH121" s="2"/>
      <c r="VEI121" s="2"/>
      <c r="VEJ121" s="2"/>
      <c r="VEK121" s="2"/>
      <c r="VEL121" s="2"/>
      <c r="VEM121" s="2"/>
      <c r="VEN121" s="2"/>
      <c r="VEO121" s="2"/>
      <c r="VEP121" s="2"/>
      <c r="VEQ121" s="2"/>
      <c r="VER121" s="2"/>
      <c r="VES121" s="2"/>
      <c r="VET121" s="2"/>
      <c r="VEU121" s="2"/>
      <c r="VEV121" s="2"/>
      <c r="VEW121" s="2"/>
      <c r="VEX121" s="2"/>
      <c r="VEY121" s="2"/>
      <c r="VEZ121" s="2"/>
      <c r="VFA121" s="2"/>
      <c r="VFB121" s="2"/>
      <c r="VFC121" s="2"/>
      <c r="VFD121" s="2"/>
      <c r="VFE121" s="2"/>
      <c r="VFF121" s="2"/>
      <c r="VFG121" s="2"/>
      <c r="VFH121" s="2"/>
      <c r="VFI121" s="2"/>
      <c r="VFJ121" s="2"/>
      <c r="VFK121" s="2"/>
      <c r="VFL121" s="2"/>
      <c r="VFM121" s="2"/>
      <c r="VFN121" s="2"/>
      <c r="VFO121" s="2"/>
      <c r="VFP121" s="2"/>
      <c r="VFQ121" s="2"/>
      <c r="VFR121" s="2"/>
      <c r="VFS121" s="2"/>
      <c r="VFT121" s="2"/>
      <c r="VFU121" s="2"/>
      <c r="VFV121" s="2"/>
      <c r="VFW121" s="2"/>
      <c r="VFX121" s="2"/>
      <c r="VFY121" s="2"/>
      <c r="VFZ121" s="2"/>
      <c r="VGA121" s="2"/>
      <c r="VGB121" s="2"/>
      <c r="VGC121" s="2"/>
      <c r="VGD121" s="2"/>
      <c r="VGE121" s="2"/>
      <c r="VGF121" s="2"/>
      <c r="VGG121" s="2"/>
      <c r="VGH121" s="2"/>
      <c r="VGI121" s="2"/>
      <c r="VGJ121" s="2"/>
      <c r="VGK121" s="2"/>
      <c r="VGL121" s="2"/>
      <c r="VGM121" s="2"/>
      <c r="VGN121" s="2"/>
      <c r="VGO121" s="2"/>
      <c r="VGP121" s="2"/>
      <c r="VGQ121" s="2"/>
      <c r="VGR121" s="2"/>
      <c r="VGS121" s="2"/>
      <c r="VGT121" s="2"/>
      <c r="VGU121" s="2"/>
      <c r="VGV121" s="2"/>
      <c r="VGW121" s="2"/>
      <c r="VGX121" s="2"/>
      <c r="VGY121" s="2"/>
      <c r="VGZ121" s="2"/>
      <c r="VHA121" s="2"/>
      <c r="VHB121" s="2"/>
      <c r="VHC121" s="2"/>
      <c r="VHD121" s="2"/>
      <c r="VHE121" s="2"/>
      <c r="VHF121" s="2"/>
      <c r="VHG121" s="2"/>
      <c r="VHH121" s="2"/>
      <c r="VHI121" s="2"/>
      <c r="VHJ121" s="2"/>
      <c r="VHK121" s="2"/>
      <c r="VHL121" s="2"/>
      <c r="VHM121" s="2"/>
      <c r="VHN121" s="2"/>
      <c r="VHO121" s="2"/>
      <c r="VHP121" s="2"/>
      <c r="VHQ121" s="2"/>
      <c r="VHR121" s="2"/>
      <c r="VHS121" s="2"/>
      <c r="VHT121" s="2"/>
      <c r="VHU121" s="2"/>
      <c r="VHV121" s="2"/>
      <c r="VHW121" s="2"/>
      <c r="VHX121" s="2"/>
      <c r="VHY121" s="2"/>
      <c r="VHZ121" s="2"/>
      <c r="VIA121" s="2"/>
      <c r="VIB121" s="2"/>
      <c r="VIC121" s="2"/>
      <c r="VID121" s="2"/>
      <c r="VIE121" s="2"/>
      <c r="VIF121" s="2"/>
      <c r="VIG121" s="2"/>
      <c r="VIH121" s="2"/>
      <c r="VII121" s="2"/>
      <c r="VIJ121" s="2"/>
      <c r="VIK121" s="2"/>
      <c r="VIL121" s="2"/>
      <c r="VIM121" s="2"/>
      <c r="VIN121" s="2"/>
      <c r="VIO121" s="2"/>
      <c r="VIP121" s="2"/>
      <c r="VIQ121" s="2"/>
      <c r="VIR121" s="2"/>
      <c r="VIS121" s="2"/>
      <c r="VIT121" s="2"/>
      <c r="VIU121" s="2"/>
      <c r="VIV121" s="2"/>
      <c r="VIW121" s="2"/>
      <c r="VIX121" s="2"/>
      <c r="VIY121" s="2"/>
      <c r="VIZ121" s="2"/>
      <c r="VJA121" s="2"/>
      <c r="VJB121" s="2"/>
      <c r="VJC121" s="2"/>
      <c r="VJD121" s="2"/>
      <c r="VJE121" s="2"/>
      <c r="VJF121" s="2"/>
      <c r="VJG121" s="2"/>
      <c r="VJH121" s="2"/>
      <c r="VJI121" s="2"/>
      <c r="VJJ121" s="2"/>
      <c r="VJK121" s="2"/>
      <c r="VJL121" s="2"/>
      <c r="VJM121" s="2"/>
      <c r="VJN121" s="2"/>
      <c r="VJO121" s="2"/>
      <c r="VJP121" s="2"/>
      <c r="VJQ121" s="2"/>
      <c r="VJR121" s="2"/>
      <c r="VJS121" s="2"/>
      <c r="VJT121" s="2"/>
      <c r="VJU121" s="2"/>
      <c r="VJV121" s="2"/>
      <c r="VJW121" s="2"/>
      <c r="VJX121" s="2"/>
      <c r="VJY121" s="2"/>
      <c r="VJZ121" s="2"/>
      <c r="VKA121" s="2"/>
      <c r="VKB121" s="2"/>
      <c r="VKC121" s="2"/>
      <c r="VKD121" s="2"/>
      <c r="VKE121" s="2"/>
      <c r="VKF121" s="2"/>
      <c r="VKG121" s="2"/>
      <c r="VKH121" s="2"/>
      <c r="VKI121" s="2"/>
      <c r="VKJ121" s="2"/>
      <c r="VKK121" s="2"/>
      <c r="VKL121" s="2"/>
      <c r="VKM121" s="2"/>
      <c r="VKN121" s="2"/>
      <c r="VKO121" s="2"/>
      <c r="VKP121" s="2"/>
      <c r="VKQ121" s="2"/>
      <c r="VKR121" s="2"/>
      <c r="VKS121" s="2"/>
      <c r="VKT121" s="2"/>
      <c r="VKU121" s="2"/>
      <c r="VKV121" s="2"/>
      <c r="VKW121" s="2"/>
      <c r="VKX121" s="2"/>
      <c r="VKY121" s="2"/>
      <c r="VKZ121" s="2"/>
      <c r="VLA121" s="2"/>
      <c r="VLB121" s="2"/>
      <c r="VLC121" s="2"/>
      <c r="VLD121" s="2"/>
      <c r="VLE121" s="2"/>
      <c r="VLF121" s="2"/>
      <c r="VLG121" s="2"/>
      <c r="VLH121" s="2"/>
      <c r="VLI121" s="2"/>
      <c r="VLJ121" s="2"/>
      <c r="VLK121" s="2"/>
      <c r="VLL121" s="2"/>
      <c r="VLM121" s="2"/>
      <c r="VLN121" s="2"/>
      <c r="VLO121" s="2"/>
      <c r="VLP121" s="2"/>
      <c r="VLQ121" s="2"/>
      <c r="VLR121" s="2"/>
      <c r="VLS121" s="2"/>
      <c r="VLT121" s="2"/>
      <c r="VLU121" s="2"/>
      <c r="VLV121" s="2"/>
      <c r="VLW121" s="2"/>
      <c r="VLX121" s="2"/>
      <c r="VLY121" s="2"/>
      <c r="VLZ121" s="2"/>
      <c r="VMA121" s="2"/>
      <c r="VMB121" s="2"/>
      <c r="VMC121" s="2"/>
      <c r="VMD121" s="2"/>
      <c r="VME121" s="2"/>
      <c r="VMF121" s="2"/>
      <c r="VMG121" s="2"/>
      <c r="VMH121" s="2"/>
      <c r="VMI121" s="2"/>
      <c r="VMJ121" s="2"/>
      <c r="VMK121" s="2"/>
      <c r="VML121" s="2"/>
      <c r="VMM121" s="2"/>
      <c r="VMN121" s="2"/>
      <c r="VMO121" s="2"/>
      <c r="VMP121" s="2"/>
      <c r="VMQ121" s="2"/>
      <c r="VMR121" s="2"/>
      <c r="VMS121" s="2"/>
      <c r="VMT121" s="2"/>
      <c r="VMU121" s="2"/>
      <c r="VMV121" s="2"/>
      <c r="VMW121" s="2"/>
      <c r="VMX121" s="2"/>
      <c r="VMY121" s="2"/>
      <c r="VMZ121" s="2"/>
      <c r="VNA121" s="2"/>
      <c r="VNB121" s="2"/>
      <c r="VNC121" s="2"/>
      <c r="VND121" s="2"/>
      <c r="VNE121" s="2"/>
      <c r="VNF121" s="2"/>
      <c r="VNG121" s="2"/>
      <c r="VNH121" s="2"/>
      <c r="VNI121" s="2"/>
      <c r="VNJ121" s="2"/>
      <c r="VNK121" s="2"/>
      <c r="VNL121" s="2"/>
      <c r="VNM121" s="2"/>
      <c r="VNN121" s="2"/>
      <c r="VNO121" s="2"/>
      <c r="VNP121" s="2"/>
      <c r="VNQ121" s="2"/>
      <c r="VNR121" s="2"/>
      <c r="VNS121" s="2"/>
      <c r="VNT121" s="2"/>
      <c r="VNU121" s="2"/>
      <c r="VNV121" s="2"/>
      <c r="VNW121" s="2"/>
      <c r="VNX121" s="2"/>
      <c r="VNY121" s="2"/>
      <c r="VNZ121" s="2"/>
      <c r="VOA121" s="2"/>
      <c r="VOB121" s="2"/>
      <c r="VOC121" s="2"/>
      <c r="VOD121" s="2"/>
      <c r="VOE121" s="2"/>
      <c r="VOF121" s="2"/>
      <c r="VOG121" s="2"/>
      <c r="VOH121" s="2"/>
      <c r="VOI121" s="2"/>
      <c r="VOJ121" s="2"/>
      <c r="VOK121" s="2"/>
      <c r="VOL121" s="2"/>
      <c r="VOM121" s="2"/>
      <c r="VON121" s="2"/>
      <c r="VOO121" s="2"/>
      <c r="VOP121" s="2"/>
      <c r="VOQ121" s="2"/>
      <c r="VOR121" s="2"/>
      <c r="VOS121" s="2"/>
      <c r="VOT121" s="2"/>
      <c r="VOU121" s="2"/>
      <c r="VOV121" s="2"/>
      <c r="VOW121" s="2"/>
      <c r="VOX121" s="2"/>
      <c r="VOY121" s="2"/>
      <c r="VOZ121" s="2"/>
      <c r="VPA121" s="2"/>
      <c r="VPB121" s="2"/>
      <c r="VPC121" s="2"/>
      <c r="VPD121" s="2"/>
      <c r="VPE121" s="2"/>
      <c r="VPF121" s="2"/>
      <c r="VPG121" s="2"/>
      <c r="VPH121" s="2"/>
      <c r="VPI121" s="2"/>
      <c r="VPJ121" s="2"/>
      <c r="VPK121" s="2"/>
      <c r="VPL121" s="2"/>
      <c r="VPM121" s="2"/>
      <c r="VPN121" s="2"/>
      <c r="VPO121" s="2"/>
      <c r="VPP121" s="2"/>
      <c r="VPQ121" s="2"/>
      <c r="VPR121" s="2"/>
      <c r="VPS121" s="2"/>
      <c r="VPT121" s="2"/>
      <c r="VPU121" s="2"/>
      <c r="VPV121" s="2"/>
      <c r="VPW121" s="2"/>
      <c r="VPX121" s="2"/>
      <c r="VPY121" s="2"/>
      <c r="VPZ121" s="2"/>
      <c r="VQA121" s="2"/>
      <c r="VQB121" s="2"/>
      <c r="VQC121" s="2"/>
      <c r="VQD121" s="2"/>
      <c r="VQE121" s="2"/>
      <c r="VQF121" s="2"/>
      <c r="VQG121" s="2"/>
      <c r="VQH121" s="2"/>
      <c r="VQI121" s="2"/>
      <c r="VQJ121" s="2"/>
      <c r="VQK121" s="2"/>
      <c r="VQL121" s="2"/>
      <c r="VQM121" s="2"/>
      <c r="VQN121" s="2"/>
      <c r="VQO121" s="2"/>
      <c r="VQP121" s="2"/>
      <c r="VQQ121" s="2"/>
      <c r="VQR121" s="2"/>
      <c r="VQS121" s="2"/>
      <c r="VQT121" s="2"/>
      <c r="VQU121" s="2"/>
      <c r="VQV121" s="2"/>
      <c r="VQW121" s="2"/>
      <c r="VQX121" s="2"/>
      <c r="VQY121" s="2"/>
      <c r="VQZ121" s="2"/>
      <c r="VRA121" s="2"/>
      <c r="VRB121" s="2"/>
      <c r="VRC121" s="2"/>
      <c r="VRD121" s="2"/>
      <c r="VRE121" s="2"/>
      <c r="VRF121" s="2"/>
      <c r="VRG121" s="2"/>
      <c r="VRH121" s="2"/>
      <c r="VRI121" s="2"/>
      <c r="VRJ121" s="2"/>
      <c r="VRK121" s="2"/>
      <c r="VRL121" s="2"/>
      <c r="VRM121" s="2"/>
      <c r="VRN121" s="2"/>
      <c r="VRO121" s="2"/>
      <c r="VRP121" s="2"/>
      <c r="VRQ121" s="2"/>
      <c r="VRR121" s="2"/>
      <c r="VRS121" s="2"/>
      <c r="VRT121" s="2"/>
      <c r="VRU121" s="2"/>
      <c r="VRV121" s="2"/>
      <c r="VRW121" s="2"/>
      <c r="VRX121" s="2"/>
      <c r="VRY121" s="2"/>
      <c r="VRZ121" s="2"/>
      <c r="VSA121" s="2"/>
      <c r="VSB121" s="2"/>
      <c r="VSC121" s="2"/>
      <c r="VSD121" s="2"/>
      <c r="VSE121" s="2"/>
      <c r="VSF121" s="2"/>
      <c r="VSG121" s="2"/>
      <c r="VSH121" s="2"/>
      <c r="VSI121" s="2"/>
      <c r="VSJ121" s="2"/>
      <c r="VSK121" s="2"/>
      <c r="VSL121" s="2"/>
      <c r="VSM121" s="2"/>
      <c r="VSN121" s="2"/>
      <c r="VSO121" s="2"/>
      <c r="VSP121" s="2"/>
      <c r="VSQ121" s="2"/>
      <c r="VSR121" s="2"/>
      <c r="VSS121" s="2"/>
      <c r="VST121" s="2"/>
      <c r="VSU121" s="2"/>
      <c r="VSV121" s="2"/>
      <c r="VSW121" s="2"/>
      <c r="VSX121" s="2"/>
      <c r="VSY121" s="2"/>
      <c r="VSZ121" s="2"/>
      <c r="VTA121" s="2"/>
      <c r="VTB121" s="2"/>
      <c r="VTC121" s="2"/>
      <c r="VTD121" s="2"/>
      <c r="VTE121" s="2"/>
      <c r="VTF121" s="2"/>
      <c r="VTG121" s="2"/>
      <c r="VTH121" s="2"/>
      <c r="VTI121" s="2"/>
      <c r="VTJ121" s="2"/>
      <c r="VTK121" s="2"/>
      <c r="VTL121" s="2"/>
      <c r="VTM121" s="2"/>
      <c r="VTN121" s="2"/>
      <c r="VTO121" s="2"/>
      <c r="VTP121" s="2"/>
      <c r="VTQ121" s="2"/>
      <c r="VTR121" s="2"/>
      <c r="VTS121" s="2"/>
      <c r="VTT121" s="2"/>
      <c r="VTU121" s="2"/>
      <c r="VTV121" s="2"/>
      <c r="VTW121" s="2"/>
      <c r="VTX121" s="2"/>
      <c r="VTY121" s="2"/>
      <c r="VTZ121" s="2"/>
      <c r="VUA121" s="2"/>
      <c r="VUB121" s="2"/>
      <c r="VUC121" s="2"/>
      <c r="VUD121" s="2"/>
      <c r="VUE121" s="2"/>
      <c r="VUF121" s="2"/>
      <c r="VUG121" s="2"/>
      <c r="VUH121" s="2"/>
      <c r="VUI121" s="2"/>
      <c r="VUJ121" s="2"/>
      <c r="VUK121" s="2"/>
      <c r="VUL121" s="2"/>
      <c r="VUM121" s="2"/>
      <c r="VUN121" s="2"/>
      <c r="VUO121" s="2"/>
      <c r="VUP121" s="2"/>
      <c r="VUQ121" s="2"/>
      <c r="VUR121" s="2"/>
      <c r="VUS121" s="2"/>
      <c r="VUT121" s="2"/>
      <c r="VUU121" s="2"/>
      <c r="VUV121" s="2"/>
      <c r="VUW121" s="2"/>
      <c r="VUX121" s="2"/>
      <c r="VUY121" s="2"/>
      <c r="VUZ121" s="2"/>
      <c r="VVA121" s="2"/>
      <c r="VVB121" s="2"/>
      <c r="VVC121" s="2"/>
      <c r="VVD121" s="2"/>
      <c r="VVE121" s="2"/>
      <c r="VVF121" s="2"/>
      <c r="VVG121" s="2"/>
      <c r="VVH121" s="2"/>
      <c r="VVI121" s="2"/>
      <c r="VVJ121" s="2"/>
      <c r="VVK121" s="2"/>
      <c r="VVL121" s="2"/>
      <c r="VVM121" s="2"/>
      <c r="VVN121" s="2"/>
      <c r="VVO121" s="2"/>
      <c r="VVP121" s="2"/>
      <c r="VVQ121" s="2"/>
      <c r="VVR121" s="2"/>
      <c r="VVS121" s="2"/>
      <c r="VVT121" s="2"/>
      <c r="VVU121" s="2"/>
      <c r="VVV121" s="2"/>
      <c r="VVW121" s="2"/>
      <c r="VVX121" s="2"/>
      <c r="VVY121" s="2"/>
      <c r="VVZ121" s="2"/>
      <c r="VWA121" s="2"/>
      <c r="VWB121" s="2"/>
      <c r="VWC121" s="2"/>
      <c r="VWD121" s="2"/>
      <c r="VWE121" s="2"/>
      <c r="VWF121" s="2"/>
      <c r="VWG121" s="2"/>
      <c r="VWH121" s="2"/>
      <c r="VWI121" s="2"/>
      <c r="VWJ121" s="2"/>
      <c r="VWK121" s="2"/>
      <c r="VWL121" s="2"/>
      <c r="VWM121" s="2"/>
      <c r="VWN121" s="2"/>
      <c r="VWO121" s="2"/>
      <c r="VWP121" s="2"/>
      <c r="VWQ121" s="2"/>
      <c r="VWR121" s="2"/>
      <c r="VWS121" s="2"/>
      <c r="VWT121" s="2"/>
      <c r="VWU121" s="2"/>
      <c r="VWV121" s="2"/>
      <c r="VWW121" s="2"/>
      <c r="VWX121" s="2"/>
      <c r="VWY121" s="2"/>
      <c r="VWZ121" s="2"/>
      <c r="VXA121" s="2"/>
      <c r="VXB121" s="2"/>
      <c r="VXC121" s="2"/>
      <c r="VXD121" s="2"/>
      <c r="VXE121" s="2"/>
      <c r="VXF121" s="2"/>
      <c r="VXG121" s="2"/>
      <c r="VXH121" s="2"/>
      <c r="VXI121" s="2"/>
      <c r="VXJ121" s="2"/>
      <c r="VXK121" s="2"/>
      <c r="VXL121" s="2"/>
      <c r="VXM121" s="2"/>
      <c r="VXN121" s="2"/>
      <c r="VXO121" s="2"/>
      <c r="VXP121" s="2"/>
      <c r="VXQ121" s="2"/>
      <c r="VXR121" s="2"/>
      <c r="VXS121" s="2"/>
      <c r="VXT121" s="2"/>
      <c r="VXU121" s="2"/>
      <c r="VXV121" s="2"/>
      <c r="VXW121" s="2"/>
      <c r="VXX121" s="2"/>
      <c r="VXY121" s="2"/>
      <c r="VXZ121" s="2"/>
      <c r="VYA121" s="2"/>
      <c r="VYB121" s="2"/>
      <c r="VYC121" s="2"/>
      <c r="VYD121" s="2"/>
      <c r="VYE121" s="2"/>
      <c r="VYF121" s="2"/>
      <c r="VYG121" s="2"/>
      <c r="VYH121" s="2"/>
      <c r="VYI121" s="2"/>
      <c r="VYJ121" s="2"/>
      <c r="VYK121" s="2"/>
      <c r="VYL121" s="2"/>
      <c r="VYM121" s="2"/>
      <c r="VYN121" s="2"/>
      <c r="VYO121" s="2"/>
      <c r="VYP121" s="2"/>
      <c r="VYQ121" s="2"/>
      <c r="VYR121" s="2"/>
      <c r="VYS121" s="2"/>
      <c r="VYT121" s="2"/>
      <c r="VYU121" s="2"/>
      <c r="VYV121" s="2"/>
      <c r="VYW121" s="2"/>
      <c r="VYX121" s="2"/>
      <c r="VYY121" s="2"/>
      <c r="VYZ121" s="2"/>
      <c r="VZA121" s="2"/>
      <c r="VZB121" s="2"/>
      <c r="VZC121" s="2"/>
      <c r="VZD121" s="2"/>
      <c r="VZE121" s="2"/>
      <c r="VZF121" s="2"/>
      <c r="VZG121" s="2"/>
      <c r="VZH121" s="2"/>
      <c r="VZI121" s="2"/>
      <c r="VZJ121" s="2"/>
      <c r="VZK121" s="2"/>
      <c r="VZL121" s="2"/>
      <c r="VZM121" s="2"/>
      <c r="VZN121" s="2"/>
      <c r="VZO121" s="2"/>
      <c r="VZP121" s="2"/>
      <c r="VZQ121" s="2"/>
      <c r="VZR121" s="2"/>
      <c r="VZS121" s="2"/>
      <c r="VZT121" s="2"/>
      <c r="VZU121" s="2"/>
      <c r="VZV121" s="2"/>
      <c r="VZW121" s="2"/>
      <c r="VZX121" s="2"/>
      <c r="VZY121" s="2"/>
      <c r="VZZ121" s="2"/>
      <c r="WAA121" s="2"/>
      <c r="WAB121" s="2"/>
      <c r="WAC121" s="2"/>
      <c r="WAD121" s="2"/>
      <c r="WAE121" s="2"/>
      <c r="WAF121" s="2"/>
      <c r="WAG121" s="2"/>
      <c r="WAH121" s="2"/>
      <c r="WAI121" s="2"/>
      <c r="WAJ121" s="2"/>
      <c r="WAK121" s="2"/>
      <c r="WAL121" s="2"/>
      <c r="WAM121" s="2"/>
      <c r="WAN121" s="2"/>
      <c r="WAO121" s="2"/>
      <c r="WAP121" s="2"/>
      <c r="WAQ121" s="2"/>
      <c r="WAR121" s="2"/>
      <c r="WAS121" s="2"/>
      <c r="WAT121" s="2"/>
      <c r="WAU121" s="2"/>
      <c r="WAV121" s="2"/>
      <c r="WAW121" s="2"/>
      <c r="WAX121" s="2"/>
      <c r="WAY121" s="2"/>
      <c r="WAZ121" s="2"/>
      <c r="WBA121" s="2"/>
      <c r="WBB121" s="2"/>
      <c r="WBC121" s="2"/>
      <c r="WBD121" s="2"/>
      <c r="WBE121" s="2"/>
      <c r="WBF121" s="2"/>
      <c r="WBG121" s="2"/>
      <c r="WBH121" s="2"/>
      <c r="WBI121" s="2"/>
      <c r="WBJ121" s="2"/>
      <c r="WBK121" s="2"/>
      <c r="WBL121" s="2"/>
      <c r="WBM121" s="2"/>
      <c r="WBN121" s="2"/>
      <c r="WBO121" s="2"/>
      <c r="WBP121" s="2"/>
      <c r="WBQ121" s="2"/>
      <c r="WBR121" s="2"/>
      <c r="WBS121" s="2"/>
      <c r="WBT121" s="2"/>
      <c r="WBU121" s="2"/>
      <c r="WBV121" s="2"/>
      <c r="WBW121" s="2"/>
      <c r="WBX121" s="2"/>
      <c r="WBY121" s="2"/>
      <c r="WBZ121" s="2"/>
      <c r="WCA121" s="2"/>
      <c r="WCB121" s="2"/>
      <c r="WCC121" s="2"/>
      <c r="WCD121" s="2"/>
      <c r="WCE121" s="2"/>
      <c r="WCF121" s="2"/>
      <c r="WCG121" s="2"/>
      <c r="WCH121" s="2"/>
      <c r="WCI121" s="2"/>
      <c r="WCJ121" s="2"/>
      <c r="WCK121" s="2"/>
      <c r="WCL121" s="2"/>
      <c r="WCM121" s="2"/>
      <c r="WCN121" s="2"/>
      <c r="WCO121" s="2"/>
      <c r="WCP121" s="2"/>
      <c r="WCQ121" s="2"/>
      <c r="WCR121" s="2"/>
      <c r="WCS121" s="2"/>
      <c r="WCT121" s="2"/>
      <c r="WCU121" s="2"/>
      <c r="WCV121" s="2"/>
      <c r="WCW121" s="2"/>
      <c r="WCX121" s="2"/>
      <c r="WCY121" s="2"/>
      <c r="WCZ121" s="2"/>
      <c r="WDA121" s="2"/>
      <c r="WDB121" s="2"/>
      <c r="WDC121" s="2"/>
      <c r="WDD121" s="2"/>
      <c r="WDE121" s="2"/>
      <c r="WDF121" s="2"/>
      <c r="WDG121" s="2"/>
      <c r="WDH121" s="2"/>
      <c r="WDI121" s="2"/>
      <c r="WDJ121" s="2"/>
      <c r="WDK121" s="2"/>
      <c r="WDL121" s="2"/>
      <c r="WDM121" s="2"/>
      <c r="WDN121" s="2"/>
      <c r="WDO121" s="2"/>
      <c r="WDP121" s="2"/>
      <c r="WDQ121" s="2"/>
      <c r="WDR121" s="2"/>
      <c r="WDS121" s="2"/>
      <c r="WDT121" s="2"/>
      <c r="WDU121" s="2"/>
      <c r="WDV121" s="2"/>
      <c r="WDW121" s="2"/>
      <c r="WDX121" s="2"/>
      <c r="WDY121" s="2"/>
      <c r="WDZ121" s="2"/>
      <c r="WEA121" s="2"/>
      <c r="WEB121" s="2"/>
      <c r="WEC121" s="2"/>
      <c r="WED121" s="2"/>
      <c r="WEE121" s="2"/>
      <c r="WEF121" s="2"/>
      <c r="WEG121" s="2"/>
      <c r="WEH121" s="2"/>
      <c r="WEI121" s="2"/>
      <c r="WEJ121" s="2"/>
      <c r="WEK121" s="2"/>
      <c r="WEL121" s="2"/>
      <c r="WEM121" s="2"/>
      <c r="WEN121" s="2"/>
      <c r="WEO121" s="2"/>
      <c r="WEP121" s="2"/>
      <c r="WEQ121" s="2"/>
      <c r="WER121" s="2"/>
      <c r="WES121" s="2"/>
      <c r="WET121" s="2"/>
      <c r="WEU121" s="2"/>
      <c r="WEV121" s="2"/>
      <c r="WEW121" s="2"/>
      <c r="WEX121" s="2"/>
      <c r="WEY121" s="2"/>
      <c r="WEZ121" s="2"/>
      <c r="WFA121" s="2"/>
      <c r="WFB121" s="2"/>
      <c r="WFC121" s="2"/>
      <c r="WFD121" s="2"/>
      <c r="WFE121" s="2"/>
      <c r="WFF121" s="2"/>
      <c r="WFG121" s="2"/>
      <c r="WFH121" s="2"/>
      <c r="WFI121" s="2"/>
      <c r="WFJ121" s="2"/>
      <c r="WFK121" s="2"/>
      <c r="WFL121" s="2"/>
      <c r="WFM121" s="2"/>
      <c r="WFN121" s="2"/>
      <c r="WFO121" s="2"/>
      <c r="WFP121" s="2"/>
      <c r="WFQ121" s="2"/>
      <c r="WFR121" s="2"/>
      <c r="WFS121" s="2"/>
      <c r="WFT121" s="2"/>
      <c r="WFU121" s="2"/>
      <c r="WFV121" s="2"/>
      <c r="WFW121" s="2"/>
      <c r="WFX121" s="2"/>
      <c r="WFY121" s="2"/>
      <c r="WFZ121" s="2"/>
      <c r="WGA121" s="2"/>
      <c r="WGB121" s="2"/>
      <c r="WGC121" s="2"/>
      <c r="WGD121" s="2"/>
      <c r="WGE121" s="2"/>
      <c r="WGF121" s="2"/>
      <c r="WGG121" s="2"/>
      <c r="WGH121" s="2"/>
      <c r="WGI121" s="2"/>
      <c r="WGJ121" s="2"/>
      <c r="WGK121" s="2"/>
      <c r="WGL121" s="2"/>
      <c r="WGM121" s="2"/>
      <c r="WGN121" s="2"/>
      <c r="WGO121" s="2"/>
      <c r="WGP121" s="2"/>
      <c r="WGQ121" s="2"/>
      <c r="WGR121" s="2"/>
      <c r="WGS121" s="2"/>
      <c r="WGT121" s="2"/>
      <c r="WGU121" s="2"/>
      <c r="WGV121" s="2"/>
      <c r="WGW121" s="2"/>
      <c r="WGX121" s="2"/>
      <c r="WGY121" s="2"/>
      <c r="WGZ121" s="2"/>
      <c r="WHA121" s="2"/>
      <c r="WHB121" s="2"/>
      <c r="WHC121" s="2"/>
      <c r="WHD121" s="2"/>
      <c r="WHE121" s="2"/>
      <c r="WHF121" s="2"/>
      <c r="WHG121" s="2"/>
      <c r="WHH121" s="2"/>
      <c r="WHI121" s="2"/>
      <c r="WHJ121" s="2"/>
      <c r="WHK121" s="2"/>
      <c r="WHL121" s="2"/>
      <c r="WHM121" s="2"/>
      <c r="WHN121" s="2"/>
      <c r="WHO121" s="2"/>
      <c r="WHP121" s="2"/>
      <c r="WHQ121" s="2"/>
      <c r="WHR121" s="2"/>
      <c r="WHS121" s="2"/>
      <c r="WHT121" s="2"/>
      <c r="WHU121" s="2"/>
      <c r="WHV121" s="2"/>
      <c r="WHW121" s="2"/>
      <c r="WHX121" s="2"/>
      <c r="WHY121" s="2"/>
      <c r="WHZ121" s="2"/>
      <c r="WIA121" s="2"/>
      <c r="WIB121" s="2"/>
      <c r="WIC121" s="2"/>
      <c r="WID121" s="2"/>
      <c r="WIE121" s="2"/>
      <c r="WIF121" s="2"/>
      <c r="WIG121" s="2"/>
      <c r="WIH121" s="2"/>
      <c r="WII121" s="2"/>
      <c r="WIJ121" s="2"/>
      <c r="WIK121" s="2"/>
      <c r="WIL121" s="2"/>
      <c r="WIM121" s="2"/>
      <c r="WIN121" s="2"/>
      <c r="WIO121" s="2"/>
      <c r="WIP121" s="2"/>
      <c r="WIQ121" s="2"/>
      <c r="WIR121" s="2"/>
      <c r="WIS121" s="2"/>
      <c r="WIT121" s="2"/>
      <c r="WIU121" s="2"/>
      <c r="WIV121" s="2"/>
      <c r="WIW121" s="2"/>
      <c r="WIX121" s="2"/>
      <c r="WIY121" s="2"/>
      <c r="WIZ121" s="2"/>
      <c r="WJA121" s="2"/>
      <c r="WJB121" s="2"/>
      <c r="WJC121" s="2"/>
      <c r="WJD121" s="2"/>
      <c r="WJE121" s="2"/>
      <c r="WJF121" s="2"/>
      <c r="WJG121" s="2"/>
      <c r="WJH121" s="2"/>
      <c r="WJI121" s="2"/>
      <c r="WJJ121" s="2"/>
      <c r="WJK121" s="2"/>
      <c r="WJL121" s="2"/>
      <c r="WJM121" s="2"/>
      <c r="WJN121" s="2"/>
      <c r="WJO121" s="2"/>
      <c r="WJP121" s="2"/>
      <c r="WJQ121" s="2"/>
      <c r="WJR121" s="2"/>
      <c r="WJS121" s="2"/>
      <c r="WJT121" s="2"/>
      <c r="WJU121" s="2"/>
      <c r="WJV121" s="2"/>
      <c r="WJW121" s="2"/>
      <c r="WJX121" s="2"/>
      <c r="WJY121" s="2"/>
      <c r="WJZ121" s="2"/>
      <c r="WKA121" s="2"/>
      <c r="WKB121" s="2"/>
      <c r="WKC121" s="2"/>
      <c r="WKD121" s="2"/>
      <c r="WKE121" s="2"/>
      <c r="WKF121" s="2"/>
      <c r="WKG121" s="2"/>
      <c r="WKH121" s="2"/>
      <c r="WKI121" s="2"/>
      <c r="WKJ121" s="2"/>
      <c r="WKK121" s="2"/>
      <c r="WKL121" s="2"/>
      <c r="WKM121" s="2"/>
      <c r="WKN121" s="2"/>
      <c r="WKO121" s="2"/>
      <c r="WKP121" s="2"/>
      <c r="WKQ121" s="2"/>
      <c r="WKR121" s="2"/>
      <c r="WKS121" s="2"/>
      <c r="WKT121" s="2"/>
      <c r="WKU121" s="2"/>
      <c r="WKV121" s="2"/>
      <c r="WKW121" s="2"/>
      <c r="WKX121" s="2"/>
      <c r="WKY121" s="2"/>
      <c r="WKZ121" s="2"/>
      <c r="WLA121" s="2"/>
      <c r="WLB121" s="2"/>
      <c r="WLC121" s="2"/>
      <c r="WLD121" s="2"/>
      <c r="WLE121" s="2"/>
      <c r="WLF121" s="2"/>
      <c r="WLG121" s="2"/>
      <c r="WLH121" s="2"/>
      <c r="WLI121" s="2"/>
      <c r="WLJ121" s="2"/>
      <c r="WLK121" s="2"/>
      <c r="WLL121" s="2"/>
      <c r="WLM121" s="2"/>
      <c r="WLN121" s="2"/>
      <c r="WLO121" s="2"/>
      <c r="WLP121" s="2"/>
      <c r="WLQ121" s="2"/>
      <c r="WLR121" s="2"/>
      <c r="WLS121" s="2"/>
      <c r="WLT121" s="2"/>
      <c r="WLU121" s="2"/>
      <c r="WLV121" s="2"/>
      <c r="WLW121" s="2"/>
      <c r="WLX121" s="2"/>
      <c r="WLY121" s="2"/>
      <c r="WLZ121" s="2"/>
      <c r="WMA121" s="2"/>
      <c r="WMB121" s="2"/>
      <c r="WMC121" s="2"/>
      <c r="WMD121" s="2"/>
      <c r="WME121" s="2"/>
      <c r="WMF121" s="2"/>
      <c r="WMG121" s="2"/>
      <c r="WMH121" s="2"/>
      <c r="WMI121" s="2"/>
      <c r="WMJ121" s="2"/>
      <c r="WMK121" s="2"/>
      <c r="WML121" s="2"/>
      <c r="WMM121" s="2"/>
      <c r="WMN121" s="2"/>
      <c r="WMO121" s="2"/>
      <c r="WMP121" s="2"/>
      <c r="WMQ121" s="2"/>
      <c r="WMR121" s="2"/>
      <c r="WMS121" s="2"/>
      <c r="WMT121" s="2"/>
      <c r="WMU121" s="2"/>
      <c r="WMV121" s="2"/>
      <c r="WMW121" s="2"/>
      <c r="WMX121" s="2"/>
      <c r="WMY121" s="2"/>
      <c r="WMZ121" s="2"/>
      <c r="WNA121" s="2"/>
      <c r="WNB121" s="2"/>
      <c r="WNC121" s="2"/>
      <c r="WND121" s="2"/>
      <c r="WNE121" s="2"/>
      <c r="WNF121" s="2"/>
      <c r="WNG121" s="2"/>
      <c r="WNH121" s="2"/>
      <c r="WNI121" s="2"/>
      <c r="WNJ121" s="2"/>
      <c r="WNK121" s="2"/>
      <c r="WNL121" s="2"/>
      <c r="WNM121" s="2"/>
      <c r="WNN121" s="2"/>
      <c r="WNO121" s="2"/>
      <c r="WNP121" s="2"/>
      <c r="WNQ121" s="2"/>
      <c r="WNR121" s="2"/>
      <c r="WNS121" s="2"/>
      <c r="WNT121" s="2"/>
      <c r="WNU121" s="2"/>
      <c r="WNV121" s="2"/>
      <c r="WNW121" s="2"/>
      <c r="WNX121" s="2"/>
      <c r="WNY121" s="2"/>
      <c r="WNZ121" s="2"/>
      <c r="WOA121" s="2"/>
      <c r="WOB121" s="2"/>
      <c r="WOC121" s="2"/>
      <c r="WOD121" s="2"/>
      <c r="WOE121" s="2"/>
      <c r="WOF121" s="2"/>
      <c r="WOG121" s="2"/>
      <c r="WOH121" s="2"/>
      <c r="WOI121" s="2"/>
      <c r="WOJ121" s="2"/>
      <c r="WOK121" s="2"/>
      <c r="WOL121" s="2"/>
      <c r="WOM121" s="2"/>
      <c r="WON121" s="2"/>
      <c r="WOO121" s="2"/>
      <c r="WOP121" s="2"/>
      <c r="WOQ121" s="2"/>
      <c r="WOR121" s="2"/>
      <c r="WOS121" s="2"/>
      <c r="WOT121" s="2"/>
      <c r="WOU121" s="2"/>
      <c r="WOV121" s="2"/>
      <c r="WOW121" s="2"/>
      <c r="WOX121" s="2"/>
      <c r="WOY121" s="2"/>
      <c r="WOZ121" s="2"/>
      <c r="WPA121" s="2"/>
      <c r="WPB121" s="2"/>
      <c r="WPC121" s="2"/>
      <c r="WPD121" s="2"/>
      <c r="WPE121" s="2"/>
      <c r="WPF121" s="2"/>
      <c r="WPG121" s="2"/>
      <c r="WPH121" s="2"/>
      <c r="WPI121" s="2"/>
      <c r="WPJ121" s="2"/>
      <c r="WPK121" s="2"/>
      <c r="WPL121" s="2"/>
      <c r="WPM121" s="2"/>
      <c r="WPN121" s="2"/>
      <c r="WPO121" s="2"/>
      <c r="WPP121" s="2"/>
      <c r="WPQ121" s="2"/>
      <c r="WPR121" s="2"/>
      <c r="WPS121" s="2"/>
      <c r="WPT121" s="2"/>
      <c r="WPU121" s="2"/>
      <c r="WPV121" s="2"/>
      <c r="WPW121" s="2"/>
      <c r="WPX121" s="2"/>
      <c r="WPY121" s="2"/>
      <c r="WPZ121" s="2"/>
      <c r="WQA121" s="2"/>
      <c r="WQB121" s="2"/>
      <c r="WQC121" s="2"/>
      <c r="WQD121" s="2"/>
      <c r="WQE121" s="2"/>
      <c r="WQF121" s="2"/>
      <c r="WQG121" s="2"/>
      <c r="WQH121" s="2"/>
      <c r="WQI121" s="2"/>
      <c r="WQJ121" s="2"/>
      <c r="WQK121" s="2"/>
      <c r="WQL121" s="2"/>
      <c r="WQM121" s="2"/>
      <c r="WQN121" s="2"/>
      <c r="WQO121" s="2"/>
      <c r="WQP121" s="2"/>
      <c r="WQQ121" s="2"/>
      <c r="WQR121" s="2"/>
      <c r="WQS121" s="2"/>
      <c r="WQT121" s="2"/>
      <c r="WQU121" s="2"/>
      <c r="WQV121" s="2"/>
      <c r="WQW121" s="2"/>
      <c r="WQX121" s="2"/>
      <c r="WQY121" s="2"/>
      <c r="WQZ121" s="2"/>
      <c r="WRA121" s="2"/>
      <c r="WRB121" s="2"/>
      <c r="WRC121" s="2"/>
      <c r="WRD121" s="2"/>
      <c r="WRE121" s="2"/>
      <c r="WRF121" s="2"/>
      <c r="WRG121" s="2"/>
      <c r="WRH121" s="2"/>
      <c r="WRI121" s="2"/>
      <c r="WRJ121" s="2"/>
      <c r="WRK121" s="2"/>
      <c r="WRL121" s="2"/>
      <c r="WRM121" s="2"/>
      <c r="WRN121" s="2"/>
      <c r="WRO121" s="2"/>
      <c r="WRP121" s="2"/>
      <c r="WRQ121" s="2"/>
      <c r="WRR121" s="2"/>
      <c r="WRS121" s="2"/>
      <c r="WRT121" s="2"/>
      <c r="WRU121" s="2"/>
      <c r="WRV121" s="2"/>
      <c r="WRW121" s="2"/>
      <c r="WRX121" s="2"/>
      <c r="WRY121" s="2"/>
      <c r="WRZ121" s="2"/>
      <c r="WSA121" s="2"/>
      <c r="WSB121" s="2"/>
      <c r="WSC121" s="2"/>
      <c r="WSD121" s="2"/>
      <c r="WSE121" s="2"/>
      <c r="WSF121" s="2"/>
      <c r="WSG121" s="2"/>
      <c r="WSH121" s="2"/>
      <c r="WSI121" s="2"/>
      <c r="WSJ121" s="2"/>
      <c r="WSK121" s="2"/>
      <c r="WSL121" s="2"/>
      <c r="WSM121" s="2"/>
      <c r="WSN121" s="2"/>
      <c r="WSO121" s="2"/>
      <c r="WSP121" s="2"/>
      <c r="WSQ121" s="2"/>
      <c r="WSR121" s="2"/>
      <c r="WSS121" s="2"/>
      <c r="WST121" s="2"/>
      <c r="WSU121" s="2"/>
      <c r="WSV121" s="2"/>
      <c r="WSW121" s="2"/>
      <c r="WSX121" s="2"/>
      <c r="WSY121" s="2"/>
      <c r="WSZ121" s="2"/>
      <c r="WTA121" s="2"/>
      <c r="WTB121" s="2"/>
      <c r="WTC121" s="2"/>
      <c r="WTD121" s="2"/>
      <c r="WTE121" s="2"/>
      <c r="WTF121" s="2"/>
      <c r="WTG121" s="2"/>
      <c r="WTH121" s="2"/>
      <c r="WTI121" s="2"/>
      <c r="WTJ121" s="2"/>
      <c r="WTK121" s="2"/>
      <c r="WTL121" s="2"/>
      <c r="WTM121" s="2"/>
      <c r="WTN121" s="2"/>
      <c r="WTO121" s="2"/>
      <c r="WTP121" s="2"/>
      <c r="WTQ121" s="2"/>
      <c r="WTR121" s="2"/>
      <c r="WTS121" s="2"/>
      <c r="WTT121" s="2"/>
      <c r="WTU121" s="2"/>
      <c r="WTV121" s="2"/>
      <c r="WTW121" s="2"/>
      <c r="WTX121" s="2"/>
      <c r="WTY121" s="2"/>
      <c r="WTZ121" s="2"/>
      <c r="WUA121" s="2"/>
      <c r="WUB121" s="2"/>
      <c r="WUC121" s="2"/>
      <c r="WUD121" s="2"/>
      <c r="WUE121" s="2"/>
      <c r="WUF121" s="2"/>
      <c r="WUG121" s="2"/>
      <c r="WUH121" s="2"/>
      <c r="WUI121" s="2"/>
      <c r="WUJ121" s="2"/>
      <c r="WUK121" s="2"/>
      <c r="WUL121" s="2"/>
      <c r="WUM121" s="2"/>
      <c r="WUN121" s="2"/>
      <c r="WUO121" s="2"/>
      <c r="WUP121" s="2"/>
      <c r="WUQ121" s="2"/>
      <c r="WUR121" s="2"/>
      <c r="WUS121" s="2"/>
      <c r="WUT121" s="2"/>
      <c r="WUU121" s="2"/>
      <c r="WUV121" s="2"/>
      <c r="WUW121" s="2"/>
      <c r="WUX121" s="2"/>
      <c r="WUY121" s="2"/>
      <c r="WUZ121" s="2"/>
      <c r="WVA121" s="2"/>
      <c r="WVB121" s="2"/>
      <c r="WVC121" s="2"/>
      <c r="WVD121" s="2"/>
      <c r="WVE121" s="2"/>
      <c r="WVF121" s="2"/>
      <c r="WVG121" s="2"/>
      <c r="WVH121" s="2"/>
      <c r="WVI121" s="2"/>
      <c r="WVJ121" s="2"/>
      <c r="WVK121" s="2"/>
      <c r="WVL121" s="2"/>
      <c r="WVM121" s="2"/>
      <c r="WVN121" s="2"/>
      <c r="WVO121" s="2"/>
      <c r="WVP121" s="2"/>
      <c r="WVQ121" s="2"/>
      <c r="WVR121" s="2"/>
      <c r="WVS121" s="2"/>
      <c r="WVT121" s="2"/>
      <c r="WVU121" s="2"/>
      <c r="WVV121" s="2"/>
      <c r="WVW121" s="2"/>
      <c r="WVX121" s="2"/>
      <c r="WVY121" s="2"/>
      <c r="WVZ121" s="2"/>
      <c r="WWA121" s="2"/>
      <c r="WWB121" s="2"/>
      <c r="WWC121" s="2"/>
      <c r="WWD121" s="2"/>
      <c r="WWE121" s="2"/>
      <c r="WWF121" s="2"/>
      <c r="WWG121" s="2"/>
      <c r="WWH121" s="2"/>
      <c r="WWI121" s="2"/>
      <c r="WWJ121" s="2"/>
      <c r="WWK121" s="2"/>
      <c r="WWL121" s="2"/>
      <c r="WWM121" s="2"/>
      <c r="WWN121" s="2"/>
      <c r="WWO121" s="2"/>
      <c r="WWP121" s="2"/>
      <c r="WWQ121" s="2"/>
      <c r="WWR121" s="2"/>
      <c r="WWS121" s="2"/>
      <c r="WWT121" s="2"/>
      <c r="WWU121" s="2"/>
      <c r="WWV121" s="2"/>
      <c r="WWW121" s="2"/>
      <c r="WWX121" s="2"/>
      <c r="WWY121" s="2"/>
      <c r="WWZ121" s="2"/>
      <c r="WXA121" s="2"/>
      <c r="WXB121" s="2"/>
      <c r="WXC121" s="2"/>
      <c r="WXD121" s="2"/>
      <c r="WXE121" s="2"/>
      <c r="WXF121" s="2"/>
      <c r="WXG121" s="2"/>
      <c r="WXH121" s="2"/>
      <c r="WXI121" s="2"/>
      <c r="WXJ121" s="2"/>
      <c r="WXK121" s="2"/>
      <c r="WXL121" s="2"/>
      <c r="WXM121" s="2"/>
      <c r="WXN121" s="2"/>
      <c r="WXO121" s="2"/>
      <c r="WXP121" s="2"/>
      <c r="WXQ121" s="2"/>
      <c r="WXR121" s="2"/>
      <c r="WXS121" s="2"/>
      <c r="WXT121" s="2"/>
      <c r="WXU121" s="2"/>
      <c r="WXV121" s="2"/>
      <c r="WXW121" s="2"/>
      <c r="WXX121" s="2"/>
      <c r="WXY121" s="2"/>
      <c r="WXZ121" s="2"/>
      <c r="WYA121" s="2"/>
      <c r="WYB121" s="2"/>
      <c r="WYC121" s="2"/>
      <c r="WYD121" s="2"/>
      <c r="WYE121" s="2"/>
      <c r="WYF121" s="2"/>
      <c r="WYG121" s="2"/>
      <c r="WYH121" s="2"/>
      <c r="WYI121" s="2"/>
      <c r="WYJ121" s="2"/>
      <c r="WYK121" s="2"/>
      <c r="WYL121" s="2"/>
      <c r="WYM121" s="2"/>
      <c r="WYN121" s="2"/>
      <c r="WYO121" s="2"/>
      <c r="WYP121" s="2"/>
      <c r="WYQ121" s="2"/>
      <c r="WYR121" s="2"/>
      <c r="WYS121" s="2"/>
      <c r="WYT121" s="2"/>
      <c r="WYU121" s="2"/>
      <c r="WYV121" s="2"/>
      <c r="WYW121" s="2"/>
      <c r="WYX121" s="2"/>
      <c r="WYY121" s="2"/>
      <c r="WYZ121" s="2"/>
      <c r="WZA121" s="2"/>
      <c r="WZB121" s="2"/>
      <c r="WZC121" s="2"/>
      <c r="WZD121" s="2"/>
      <c r="WZE121" s="2"/>
      <c r="WZF121" s="2"/>
      <c r="WZG121" s="2"/>
      <c r="WZH121" s="2"/>
      <c r="WZI121" s="2"/>
      <c r="WZJ121" s="2"/>
      <c r="WZK121" s="2"/>
      <c r="WZL121" s="2"/>
      <c r="WZM121" s="2"/>
      <c r="WZN121" s="2"/>
      <c r="WZO121" s="2"/>
      <c r="WZP121" s="2"/>
      <c r="WZQ121" s="2"/>
      <c r="WZR121" s="2"/>
      <c r="WZS121" s="2"/>
      <c r="WZT121" s="2"/>
      <c r="WZU121" s="2"/>
      <c r="WZV121" s="2"/>
      <c r="WZW121" s="2"/>
      <c r="WZX121" s="2"/>
      <c r="WZY121" s="2"/>
      <c r="WZZ121" s="2"/>
      <c r="XAA121" s="2"/>
      <c r="XAB121" s="2"/>
      <c r="XAC121" s="2"/>
      <c r="XAD121" s="2"/>
      <c r="XAE121" s="2"/>
      <c r="XAF121" s="2"/>
      <c r="XAG121" s="2"/>
      <c r="XAH121" s="2"/>
      <c r="XAI121" s="2"/>
      <c r="XAJ121" s="2"/>
      <c r="XAK121" s="2"/>
      <c r="XAL121" s="2"/>
      <c r="XAM121" s="2"/>
      <c r="XAN121" s="2"/>
      <c r="XAO121" s="2"/>
      <c r="XAP121" s="2"/>
      <c r="XAQ121" s="2"/>
      <c r="XAR121" s="2"/>
      <c r="XAS121" s="2"/>
      <c r="XAT121" s="2"/>
      <c r="XAU121" s="2"/>
      <c r="XAV121" s="2"/>
      <c r="XAW121" s="2"/>
      <c r="XAX121" s="2"/>
      <c r="XAY121" s="2"/>
      <c r="XAZ121" s="2"/>
      <c r="XBA121" s="2"/>
      <c r="XBB121" s="2"/>
      <c r="XBC121" s="2"/>
      <c r="XBD121" s="2"/>
      <c r="XBE121" s="2"/>
      <c r="XBF121" s="2"/>
      <c r="XBG121" s="2"/>
      <c r="XBH121" s="2"/>
      <c r="XBI121" s="2"/>
      <c r="XBJ121" s="2"/>
      <c r="XBK121" s="2"/>
      <c r="XBL121" s="2"/>
      <c r="XBM121" s="2"/>
      <c r="XBN121" s="2"/>
      <c r="XBO121" s="2"/>
      <c r="XBP121" s="2"/>
      <c r="XBQ121" s="2"/>
      <c r="XBR121" s="2"/>
      <c r="XBS121" s="2"/>
      <c r="XBT121" s="2"/>
    </row>
    <row r="122" spans="1:16296">
      <c r="B122" s="26" t="s">
        <v>8</v>
      </c>
      <c r="C122" s="12" t="s">
        <v>663</v>
      </c>
      <c r="D122" s="51" t="s">
        <v>737</v>
      </c>
      <c r="E122" s="18">
        <v>34</v>
      </c>
      <c r="F122" s="11" t="s">
        <v>912</v>
      </c>
      <c r="G122" s="1" t="s">
        <v>495</v>
      </c>
      <c r="H122" s="12" t="s">
        <v>96</v>
      </c>
      <c r="I122" s="12" t="s">
        <v>97</v>
      </c>
      <c r="J122" s="11" t="s">
        <v>848</v>
      </c>
      <c r="K122" s="213" t="s">
        <v>97</v>
      </c>
      <c r="L122" s="93"/>
      <c r="M122" s="93"/>
      <c r="P122" s="93"/>
      <c r="Q122" s="76"/>
      <c r="R122" s="74">
        <v>2.1216150000000003E-2</v>
      </c>
      <c r="S122" s="54"/>
      <c r="T122" s="54">
        <f t="shared" si="18"/>
        <v>0</v>
      </c>
      <c r="U122" s="54"/>
      <c r="V122" s="54"/>
      <c r="Z122" s="74">
        <v>0</v>
      </c>
      <c r="AA122" s="43"/>
      <c r="AE122" s="74">
        <f t="shared" si="19"/>
        <v>0</v>
      </c>
      <c r="AG122" s="74">
        <f t="shared" si="20"/>
        <v>0</v>
      </c>
      <c r="AI122" s="74">
        <f t="shared" si="23"/>
        <v>0</v>
      </c>
      <c r="AL122" s="707">
        <f t="shared" si="24"/>
        <v>0</v>
      </c>
      <c r="AN122" s="74">
        <f t="shared" si="30"/>
        <v>0</v>
      </c>
      <c r="AP122" s="74">
        <f t="shared" si="21"/>
        <v>0</v>
      </c>
      <c r="AQ122" s="253">
        <f t="shared" si="29"/>
        <v>0</v>
      </c>
      <c r="AT122" s="253">
        <f t="shared" si="22"/>
        <v>0</v>
      </c>
      <c r="AX122" s="43"/>
      <c r="AY122" s="92">
        <v>0</v>
      </c>
      <c r="AZ122" s="94"/>
      <c r="BA122" s="94"/>
      <c r="BB122" s="94"/>
      <c r="BJ122" s="253">
        <f t="shared" si="25"/>
        <v>0</v>
      </c>
      <c r="BS122" s="76"/>
      <c r="CU122" s="253">
        <f t="shared" si="26"/>
        <v>0</v>
      </c>
      <c r="DC122" s="93"/>
      <c r="DF122" s="253">
        <f t="shared" si="27"/>
        <v>0</v>
      </c>
      <c r="DG122" s="93"/>
      <c r="DM122" s="253">
        <f t="shared" si="28"/>
        <v>0</v>
      </c>
    </row>
    <row r="123" spans="1:16296">
      <c r="B123" s="26" t="s">
        <v>8</v>
      </c>
      <c r="C123" s="12" t="s">
        <v>663</v>
      </c>
      <c r="D123" s="51" t="s">
        <v>737</v>
      </c>
      <c r="E123" s="18">
        <v>34</v>
      </c>
      <c r="F123" s="11" t="s">
        <v>912</v>
      </c>
      <c r="G123" s="1" t="s">
        <v>495</v>
      </c>
      <c r="H123" s="12" t="s">
        <v>102</v>
      </c>
      <c r="I123" s="12" t="s">
        <v>103</v>
      </c>
      <c r="J123" s="11" t="str">
        <f>VLOOKUP(K123,[1]Codes!$C$1:$P$3253,14,FALSE)</f>
        <v>FVS</v>
      </c>
      <c r="K123" s="213" t="s">
        <v>103</v>
      </c>
      <c r="L123" s="93"/>
      <c r="M123" s="93"/>
      <c r="N123" s="74">
        <v>1.8766629999999999E-2</v>
      </c>
      <c r="O123" s="74">
        <v>1.3880209999999999E-2</v>
      </c>
      <c r="P123" s="93"/>
      <c r="Q123" s="76"/>
      <c r="R123" s="74">
        <v>0.01</v>
      </c>
      <c r="S123" s="54"/>
      <c r="T123" s="54">
        <f t="shared" si="18"/>
        <v>0</v>
      </c>
      <c r="U123" s="54"/>
      <c r="V123" s="54"/>
      <c r="AA123" s="43"/>
      <c r="AE123" s="74">
        <f t="shared" si="19"/>
        <v>0</v>
      </c>
      <c r="AG123" s="74">
        <f t="shared" si="20"/>
        <v>0</v>
      </c>
      <c r="AI123" s="74">
        <f t="shared" si="23"/>
        <v>0</v>
      </c>
      <c r="AL123" s="707">
        <f t="shared" si="24"/>
        <v>0</v>
      </c>
      <c r="AN123" s="74">
        <f t="shared" si="30"/>
        <v>0</v>
      </c>
      <c r="AP123" s="74">
        <f t="shared" si="21"/>
        <v>0</v>
      </c>
      <c r="AQ123" s="253">
        <f t="shared" si="29"/>
        <v>0</v>
      </c>
      <c r="AT123" s="253">
        <f t="shared" si="22"/>
        <v>0</v>
      </c>
      <c r="AX123" s="43"/>
      <c r="AY123" s="92">
        <v>0</v>
      </c>
      <c r="AZ123" s="94"/>
      <c r="BA123" s="94"/>
      <c r="BB123" s="94"/>
      <c r="BJ123" s="253">
        <f t="shared" si="25"/>
        <v>0</v>
      </c>
      <c r="BS123" s="76"/>
      <c r="CU123" s="253">
        <f t="shared" si="26"/>
        <v>0</v>
      </c>
      <c r="DC123" s="93"/>
      <c r="DF123" s="253">
        <f t="shared" si="27"/>
        <v>0</v>
      </c>
      <c r="DG123" s="93"/>
      <c r="DM123" s="253">
        <f t="shared" si="28"/>
        <v>0</v>
      </c>
      <c r="EM123" s="93"/>
      <c r="EN123" s="93"/>
      <c r="EO123" s="17"/>
      <c r="EP123" s="17"/>
      <c r="EQ123" s="17"/>
    </row>
    <row r="124" spans="1:16296" ht="12.75" customHeight="1">
      <c r="B124" s="17" t="s">
        <v>25</v>
      </c>
      <c r="C124" s="12" t="s">
        <v>663</v>
      </c>
      <c r="D124" s="51" t="s">
        <v>737</v>
      </c>
      <c r="E124" s="18">
        <v>34</v>
      </c>
      <c r="F124" s="11" t="str">
        <f>VLOOKUP(K124,[1]Codes!$C$1:$P$3253,13,FALSE)</f>
        <v>Shelf demersal invertivores large</v>
      </c>
      <c r="G124" s="1" t="s">
        <v>495</v>
      </c>
      <c r="H124" s="12" t="s">
        <v>162</v>
      </c>
      <c r="I124" s="27" t="s">
        <v>646</v>
      </c>
      <c r="J124" s="11" t="str">
        <f>VLOOKUP(K124,[1]Codes!$C$1:$P$3253,14,FALSE)</f>
        <v>FDS</v>
      </c>
      <c r="K124" s="214" t="s">
        <v>163</v>
      </c>
      <c r="L124" s="93"/>
      <c r="M124" s="93"/>
      <c r="P124" s="93"/>
      <c r="Q124" s="76"/>
      <c r="S124" s="54"/>
      <c r="T124" s="54">
        <f t="shared" si="18"/>
        <v>0</v>
      </c>
      <c r="U124" s="54"/>
      <c r="V124" s="54"/>
      <c r="AA124" s="43"/>
      <c r="AE124" s="74">
        <f t="shared" si="19"/>
        <v>0</v>
      </c>
      <c r="AG124" s="74">
        <f t="shared" si="20"/>
        <v>0</v>
      </c>
      <c r="AI124" s="74">
        <f t="shared" si="23"/>
        <v>0</v>
      </c>
      <c r="AL124" s="707">
        <f t="shared" si="24"/>
        <v>0</v>
      </c>
      <c r="AN124" s="74">
        <f t="shared" si="30"/>
        <v>0</v>
      </c>
      <c r="AP124" s="74">
        <f t="shared" si="21"/>
        <v>0</v>
      </c>
      <c r="AQ124" s="253">
        <f t="shared" si="29"/>
        <v>0</v>
      </c>
      <c r="AT124" s="253">
        <f t="shared" si="22"/>
        <v>0</v>
      </c>
      <c r="AX124" s="43"/>
      <c r="AY124" s="92">
        <v>0</v>
      </c>
      <c r="AZ124" s="94"/>
      <c r="BA124" s="94"/>
      <c r="BB124" s="94"/>
      <c r="BJ124" s="253">
        <f t="shared" si="25"/>
        <v>0</v>
      </c>
      <c r="BS124" s="76"/>
      <c r="CU124" s="253">
        <f t="shared" si="26"/>
        <v>0</v>
      </c>
      <c r="DC124" s="93"/>
      <c r="DF124" s="253">
        <f t="shared" si="27"/>
        <v>0</v>
      </c>
      <c r="DG124" s="93"/>
      <c r="DM124" s="253">
        <f t="shared" si="28"/>
        <v>0</v>
      </c>
      <c r="EM124" s="93"/>
      <c r="EN124" s="93"/>
      <c r="EO124" s="17"/>
      <c r="EP124" s="17"/>
      <c r="EQ124" s="17"/>
    </row>
    <row r="125" spans="1:16296">
      <c r="A125" s="16"/>
      <c r="B125" s="17"/>
      <c r="C125" s="12" t="s">
        <v>663</v>
      </c>
      <c r="D125" s="51" t="s">
        <v>737</v>
      </c>
      <c r="E125" s="18">
        <v>34</v>
      </c>
      <c r="F125" s="11" t="s">
        <v>912</v>
      </c>
      <c r="G125" s="1" t="s">
        <v>495</v>
      </c>
      <c r="H125" s="1" t="s">
        <v>495</v>
      </c>
      <c r="I125" s="12"/>
      <c r="J125" s="11" t="s">
        <v>848</v>
      </c>
      <c r="K125" s="213"/>
      <c r="L125" s="93"/>
      <c r="M125" s="93"/>
      <c r="P125" s="93"/>
      <c r="Q125" s="76"/>
      <c r="S125" s="54"/>
      <c r="T125" s="54">
        <f t="shared" si="18"/>
        <v>0</v>
      </c>
      <c r="U125" s="54"/>
      <c r="V125" s="54"/>
      <c r="AA125" s="23">
        <v>0.27550000000000002</v>
      </c>
      <c r="AE125" s="74">
        <f t="shared" si="19"/>
        <v>0</v>
      </c>
      <c r="AG125" s="74">
        <f t="shared" si="20"/>
        <v>0</v>
      </c>
      <c r="AI125" s="74">
        <f t="shared" si="23"/>
        <v>0</v>
      </c>
      <c r="AL125" s="707">
        <f t="shared" si="24"/>
        <v>0</v>
      </c>
      <c r="AN125" s="74">
        <f t="shared" si="30"/>
        <v>0</v>
      </c>
      <c r="AP125" s="74">
        <f t="shared" si="21"/>
        <v>0</v>
      </c>
      <c r="AQ125" s="253">
        <f t="shared" si="29"/>
        <v>0</v>
      </c>
      <c r="AT125" s="253">
        <f t="shared" si="22"/>
        <v>0</v>
      </c>
      <c r="AV125" s="74">
        <v>4.0000000000000001E-3</v>
      </c>
      <c r="AX125" s="43"/>
      <c r="AY125" s="92">
        <v>0</v>
      </c>
      <c r="AZ125" s="94"/>
      <c r="BA125" s="94"/>
      <c r="BB125" s="94"/>
      <c r="BJ125" s="253">
        <f t="shared" si="25"/>
        <v>0</v>
      </c>
      <c r="BS125" s="76"/>
      <c r="CU125" s="253">
        <f t="shared" si="26"/>
        <v>0</v>
      </c>
      <c r="DC125" s="93"/>
      <c r="DF125" s="253">
        <f t="shared" si="27"/>
        <v>0</v>
      </c>
      <c r="DG125" s="93"/>
      <c r="DM125" s="253">
        <f t="shared" si="28"/>
        <v>0</v>
      </c>
    </row>
    <row r="126" spans="1:16296">
      <c r="B126" s="17"/>
      <c r="C126" s="12" t="s">
        <v>663</v>
      </c>
      <c r="D126" s="51" t="s">
        <v>737</v>
      </c>
      <c r="E126" s="18">
        <v>34</v>
      </c>
      <c r="F126" s="11" t="str">
        <f>VLOOKUP(K126,[1]Codes!$C$1:$P$3253,13,FALSE)</f>
        <v>Shelf demersal invertivore small</v>
      </c>
      <c r="G126" s="1" t="s">
        <v>491</v>
      </c>
      <c r="H126" s="12" t="s">
        <v>409</v>
      </c>
      <c r="I126" s="12" t="s">
        <v>173</v>
      </c>
      <c r="J126" s="11" t="str">
        <f>VLOOKUP(K126,[1]Codes!$C$1:$P$3253,14,FALSE)</f>
        <v>FDS</v>
      </c>
      <c r="K126" s="213" t="s">
        <v>410</v>
      </c>
      <c r="L126" s="93"/>
      <c r="M126" s="93"/>
      <c r="P126" s="93"/>
      <c r="Q126" s="76"/>
      <c r="S126" s="54"/>
      <c r="T126" s="54">
        <f t="shared" si="18"/>
        <v>0</v>
      </c>
      <c r="U126" s="54"/>
      <c r="V126" s="54"/>
      <c r="AA126" s="43"/>
      <c r="AE126" s="74">
        <f t="shared" si="19"/>
        <v>0</v>
      </c>
      <c r="AG126" s="74">
        <f t="shared" si="20"/>
        <v>0</v>
      </c>
      <c r="AI126" s="74">
        <f t="shared" si="23"/>
        <v>0</v>
      </c>
      <c r="AL126" s="707">
        <f t="shared" si="24"/>
        <v>0</v>
      </c>
      <c r="AN126" s="74">
        <f t="shared" si="30"/>
        <v>0</v>
      </c>
      <c r="AP126" s="74">
        <f t="shared" si="21"/>
        <v>0</v>
      </c>
      <c r="AQ126" s="253">
        <f t="shared" si="29"/>
        <v>0</v>
      </c>
      <c r="AT126" s="253">
        <f t="shared" si="22"/>
        <v>0</v>
      </c>
      <c r="AX126" s="43"/>
      <c r="AY126" s="92">
        <v>0</v>
      </c>
      <c r="AZ126" s="94"/>
      <c r="BA126" s="94"/>
      <c r="BB126" s="94"/>
      <c r="BJ126" s="253">
        <f t="shared" si="25"/>
        <v>0</v>
      </c>
      <c r="BS126" s="76"/>
      <c r="CF126" s="23">
        <v>3.8540487862635227E-3</v>
      </c>
      <c r="CU126" s="253">
        <f t="shared" si="26"/>
        <v>0</v>
      </c>
      <c r="DC126" s="93"/>
      <c r="DF126" s="253">
        <f t="shared" si="27"/>
        <v>0</v>
      </c>
      <c r="DG126" s="93"/>
      <c r="DM126" s="253">
        <f t="shared" si="28"/>
        <v>0</v>
      </c>
      <c r="EM126" s="93"/>
      <c r="EN126" s="93"/>
      <c r="EO126" s="17"/>
      <c r="EP126" s="17"/>
      <c r="EQ126" s="17"/>
    </row>
    <row r="127" spans="1:16296">
      <c r="B127" s="17" t="s">
        <v>27</v>
      </c>
      <c r="C127" s="12" t="s">
        <v>663</v>
      </c>
      <c r="D127" s="51" t="s">
        <v>737</v>
      </c>
      <c r="E127" s="18">
        <v>34</v>
      </c>
      <c r="F127" s="11" t="str">
        <f>VLOOKUP(K127,[1]Codes!$C$1:$P$3253,13,FALSE)</f>
        <v>Shelf demersal invertivores large</v>
      </c>
      <c r="G127" s="1" t="s">
        <v>491</v>
      </c>
      <c r="H127" s="1" t="s">
        <v>208</v>
      </c>
      <c r="I127" s="27" t="s">
        <v>641</v>
      </c>
      <c r="J127" s="11" t="str">
        <f>VLOOKUP(K127,[1]Codes!$C$1:$P$3253,14,FALSE)</f>
        <v>FDS</v>
      </c>
      <c r="K127" s="215" t="s">
        <v>209</v>
      </c>
      <c r="L127" s="93"/>
      <c r="M127" s="93"/>
      <c r="P127" s="93"/>
      <c r="Q127" s="76"/>
      <c r="S127" s="54"/>
      <c r="T127" s="54">
        <f t="shared" si="18"/>
        <v>0</v>
      </c>
      <c r="U127" s="54"/>
      <c r="V127" s="54"/>
      <c r="AA127" s="43"/>
      <c r="AE127" s="74">
        <f t="shared" si="19"/>
        <v>0</v>
      </c>
      <c r="AG127" s="74">
        <f t="shared" si="20"/>
        <v>0</v>
      </c>
      <c r="AI127" s="74">
        <f t="shared" si="23"/>
        <v>0</v>
      </c>
      <c r="AL127" s="707">
        <f t="shared" si="24"/>
        <v>0</v>
      </c>
      <c r="AN127" s="74">
        <f t="shared" si="30"/>
        <v>0</v>
      </c>
      <c r="AP127" s="74">
        <f t="shared" si="21"/>
        <v>0</v>
      </c>
      <c r="AQ127" s="253">
        <f t="shared" si="29"/>
        <v>0</v>
      </c>
      <c r="AT127" s="253">
        <f t="shared" si="22"/>
        <v>0</v>
      </c>
      <c r="AX127" s="43"/>
      <c r="AY127" s="92">
        <v>0</v>
      </c>
      <c r="AZ127" s="94"/>
      <c r="BA127" s="94"/>
      <c r="BB127" s="94"/>
      <c r="BJ127" s="253">
        <f t="shared" si="25"/>
        <v>0</v>
      </c>
      <c r="BS127" s="76"/>
      <c r="CU127" s="253">
        <f t="shared" si="26"/>
        <v>0</v>
      </c>
      <c r="DC127" s="93"/>
      <c r="DF127" s="253">
        <f t="shared" si="27"/>
        <v>0</v>
      </c>
      <c r="DG127" s="93"/>
      <c r="DM127" s="253">
        <f t="shared" si="28"/>
        <v>0</v>
      </c>
      <c r="EM127" s="93"/>
      <c r="EN127" s="93"/>
      <c r="EO127" s="17"/>
      <c r="EP127" s="17"/>
      <c r="EQ127" s="17"/>
    </row>
    <row r="128" spans="1:16296">
      <c r="B128" s="26" t="s">
        <v>8</v>
      </c>
      <c r="C128" s="12" t="s">
        <v>663</v>
      </c>
      <c r="D128" s="51" t="s">
        <v>737</v>
      </c>
      <c r="E128" s="18">
        <v>34</v>
      </c>
      <c r="F128" s="11" t="str">
        <f>VLOOKUP(K128,[1]Codes!$C$1:$P$3253,13,FALSE)</f>
        <v>Shelf demersal invertivores large</v>
      </c>
      <c r="G128" s="1" t="s">
        <v>491</v>
      </c>
      <c r="H128" s="12" t="s">
        <v>91</v>
      </c>
      <c r="I128" s="12" t="s">
        <v>92</v>
      </c>
      <c r="J128" s="11" t="str">
        <f>VLOOKUP(K128,[1]Codes!$C$1:$P$3253,14,FALSE)</f>
        <v>FDS</v>
      </c>
      <c r="K128" s="213" t="s">
        <v>93</v>
      </c>
      <c r="L128" s="93"/>
      <c r="M128" s="93"/>
      <c r="P128" s="93"/>
      <c r="Q128" s="76"/>
      <c r="R128" s="74">
        <v>0</v>
      </c>
      <c r="S128" s="54"/>
      <c r="T128" s="54">
        <f t="shared" si="18"/>
        <v>0</v>
      </c>
      <c r="U128" s="54"/>
      <c r="V128" s="54"/>
      <c r="Z128" s="74">
        <v>9.5009000000000011E-4</v>
      </c>
      <c r="AA128" s="43"/>
      <c r="AE128" s="74">
        <f t="shared" si="19"/>
        <v>0</v>
      </c>
      <c r="AG128" s="74">
        <f t="shared" si="20"/>
        <v>0</v>
      </c>
      <c r="AI128" s="74">
        <f t="shared" si="23"/>
        <v>0</v>
      </c>
      <c r="AL128" s="707">
        <f t="shared" si="24"/>
        <v>0</v>
      </c>
      <c r="AN128" s="74">
        <f t="shared" si="30"/>
        <v>0</v>
      </c>
      <c r="AP128" s="74">
        <f t="shared" si="21"/>
        <v>0</v>
      </c>
      <c r="AQ128" s="253">
        <f t="shared" si="29"/>
        <v>0</v>
      </c>
      <c r="AT128" s="253">
        <f t="shared" si="22"/>
        <v>0</v>
      </c>
      <c r="AX128" s="43"/>
      <c r="AY128" s="92">
        <v>0</v>
      </c>
      <c r="AZ128" s="94"/>
      <c r="BA128" s="94"/>
      <c r="BB128" s="94"/>
      <c r="BJ128" s="253">
        <f t="shared" si="25"/>
        <v>0</v>
      </c>
      <c r="BS128" s="76"/>
      <c r="CF128" s="23">
        <v>4.4884683080552212E-4</v>
      </c>
      <c r="CU128" s="253">
        <f t="shared" si="26"/>
        <v>0</v>
      </c>
      <c r="DC128" s="93"/>
      <c r="DF128" s="253">
        <f t="shared" si="27"/>
        <v>0</v>
      </c>
      <c r="DG128" s="93"/>
      <c r="DM128" s="253">
        <f t="shared" si="28"/>
        <v>0</v>
      </c>
    </row>
    <row r="129" spans="1:147">
      <c r="B129" s="17"/>
      <c r="C129" s="12" t="s">
        <v>663</v>
      </c>
      <c r="D129" s="51" t="s">
        <v>737</v>
      </c>
      <c r="E129" s="18">
        <v>34</v>
      </c>
      <c r="F129" s="11" t="s">
        <v>912</v>
      </c>
      <c r="G129" s="1" t="s">
        <v>491</v>
      </c>
      <c r="H129" s="27" t="s">
        <v>556</v>
      </c>
      <c r="I129" s="27" t="s">
        <v>190</v>
      </c>
      <c r="J129" s="11" t="s">
        <v>848</v>
      </c>
      <c r="K129" s="214" t="s">
        <v>557</v>
      </c>
      <c r="L129" s="93"/>
      <c r="M129" s="93"/>
      <c r="P129" s="93"/>
      <c r="Q129" s="76"/>
      <c r="S129" s="54"/>
      <c r="T129" s="54">
        <f t="shared" si="18"/>
        <v>0</v>
      </c>
      <c r="U129" s="54"/>
      <c r="V129" s="54"/>
      <c r="AA129" s="43"/>
      <c r="AE129" s="74">
        <f t="shared" si="19"/>
        <v>0</v>
      </c>
      <c r="AG129" s="74">
        <f t="shared" si="20"/>
        <v>0</v>
      </c>
      <c r="AI129" s="74">
        <f t="shared" si="23"/>
        <v>0</v>
      </c>
      <c r="AL129" s="707">
        <f t="shared" si="24"/>
        <v>0</v>
      </c>
      <c r="AN129" s="74">
        <f t="shared" si="30"/>
        <v>0</v>
      </c>
      <c r="AP129" s="74">
        <f t="shared" si="21"/>
        <v>0</v>
      </c>
      <c r="AQ129" s="253">
        <f t="shared" si="29"/>
        <v>0</v>
      </c>
      <c r="AT129" s="253">
        <f t="shared" si="22"/>
        <v>0</v>
      </c>
      <c r="AX129" s="43"/>
      <c r="AY129" s="92">
        <v>0</v>
      </c>
      <c r="AZ129" s="94"/>
      <c r="BA129" s="94"/>
      <c r="BB129" s="94"/>
      <c r="BH129" s="23"/>
      <c r="BJ129" s="253">
        <f t="shared" si="25"/>
        <v>0</v>
      </c>
      <c r="BS129" s="76"/>
      <c r="BV129" s="23"/>
      <c r="BW129" s="23"/>
      <c r="BX129" s="23"/>
      <c r="BY129" s="23"/>
      <c r="BZ129" s="23">
        <v>3.1320280379927845E-2</v>
      </c>
      <c r="CA129" s="23"/>
      <c r="CB129" s="23"/>
      <c r="CU129" s="253">
        <f t="shared" si="26"/>
        <v>0</v>
      </c>
      <c r="DC129" s="93"/>
      <c r="DF129" s="253">
        <f t="shared" si="27"/>
        <v>0</v>
      </c>
      <c r="DG129" s="93"/>
      <c r="DM129" s="253">
        <f t="shared" si="28"/>
        <v>0</v>
      </c>
    </row>
    <row r="130" spans="1:147">
      <c r="B130" s="17" t="s">
        <v>25</v>
      </c>
      <c r="C130" s="12" t="s">
        <v>663</v>
      </c>
      <c r="D130" s="51" t="s">
        <v>737</v>
      </c>
      <c r="E130" s="18">
        <v>34</v>
      </c>
      <c r="F130" s="11" t="str">
        <f>VLOOKUP(K130,[1]Codes!$C$1:$P$3253,13,FALSE)</f>
        <v>Shelf demersal invertivore large</v>
      </c>
      <c r="G130" s="1" t="s">
        <v>491</v>
      </c>
      <c r="H130" s="12" t="s">
        <v>155</v>
      </c>
      <c r="I130" s="12" t="s">
        <v>156</v>
      </c>
      <c r="J130" s="11" t="str">
        <f>VLOOKUP(K130,[1]Codes!$C$1:$P$3253,14,FALSE)</f>
        <v>FDS</v>
      </c>
      <c r="K130" s="213" t="s">
        <v>157</v>
      </c>
      <c r="L130" s="93"/>
      <c r="M130" s="93"/>
      <c r="O130" s="74">
        <v>0</v>
      </c>
      <c r="P130" s="93"/>
      <c r="Q130" s="76"/>
      <c r="R130" s="74">
        <v>3.6999999999999998E-2</v>
      </c>
      <c r="S130" s="54"/>
      <c r="T130" s="54">
        <f t="shared" si="18"/>
        <v>0</v>
      </c>
      <c r="U130" s="54"/>
      <c r="V130" s="54"/>
      <c r="AA130" s="43"/>
      <c r="AE130" s="74">
        <f t="shared" si="19"/>
        <v>0</v>
      </c>
      <c r="AG130" s="74">
        <f t="shared" si="20"/>
        <v>0</v>
      </c>
      <c r="AI130" s="74">
        <f t="shared" si="23"/>
        <v>0</v>
      </c>
      <c r="AL130" s="707">
        <f t="shared" si="24"/>
        <v>0</v>
      </c>
      <c r="AN130" s="74">
        <f t="shared" si="30"/>
        <v>0</v>
      </c>
      <c r="AP130" s="74">
        <f t="shared" si="21"/>
        <v>0</v>
      </c>
      <c r="AQ130" s="253">
        <f t="shared" si="29"/>
        <v>0</v>
      </c>
      <c r="AT130" s="253">
        <f t="shared" si="22"/>
        <v>0</v>
      </c>
      <c r="AX130" s="43"/>
      <c r="AY130" s="92">
        <v>0</v>
      </c>
      <c r="AZ130" s="94"/>
      <c r="BA130" s="94"/>
      <c r="BB130" s="94"/>
      <c r="BJ130" s="253">
        <f t="shared" si="25"/>
        <v>0</v>
      </c>
      <c r="BS130" s="76"/>
      <c r="BZ130" s="74">
        <v>3.465247471562824E-2</v>
      </c>
      <c r="CU130" s="253">
        <f t="shared" si="26"/>
        <v>0</v>
      </c>
      <c r="DC130" s="93"/>
      <c r="DF130" s="253">
        <f t="shared" si="27"/>
        <v>0</v>
      </c>
      <c r="DG130" s="93"/>
      <c r="DM130" s="253">
        <f t="shared" si="28"/>
        <v>0</v>
      </c>
    </row>
    <row r="131" spans="1:147">
      <c r="B131" s="17" t="s">
        <v>25</v>
      </c>
      <c r="C131" s="12" t="s">
        <v>663</v>
      </c>
      <c r="D131" s="51" t="s">
        <v>737</v>
      </c>
      <c r="E131" s="18">
        <v>34</v>
      </c>
      <c r="F131" s="11" t="s">
        <v>912</v>
      </c>
      <c r="G131" s="1" t="s">
        <v>491</v>
      </c>
      <c r="H131" s="12" t="s">
        <v>189</v>
      </c>
      <c r="I131" s="12" t="s">
        <v>156</v>
      </c>
      <c r="J131" s="11" t="s">
        <v>848</v>
      </c>
      <c r="K131" s="213"/>
      <c r="L131" s="93"/>
      <c r="M131" s="93"/>
      <c r="O131" s="74">
        <v>0</v>
      </c>
      <c r="P131" s="93"/>
      <c r="Q131" s="76"/>
      <c r="R131" s="74">
        <v>7.8043599999999998E-3</v>
      </c>
      <c r="S131" s="54"/>
      <c r="T131" s="54">
        <f t="shared" si="18"/>
        <v>0</v>
      </c>
      <c r="U131" s="54"/>
      <c r="V131" s="54"/>
      <c r="Y131" s="74">
        <v>0.03</v>
      </c>
      <c r="AA131" s="43"/>
      <c r="AB131" s="23">
        <v>0.15408308155244133</v>
      </c>
      <c r="AE131" s="74">
        <f t="shared" si="19"/>
        <v>0</v>
      </c>
      <c r="AG131" s="74">
        <f t="shared" si="20"/>
        <v>0</v>
      </c>
      <c r="AI131" s="74">
        <f t="shared" si="23"/>
        <v>0</v>
      </c>
      <c r="AL131" s="707">
        <f t="shared" si="24"/>
        <v>0</v>
      </c>
      <c r="AN131" s="74">
        <f t="shared" si="30"/>
        <v>0</v>
      </c>
      <c r="AP131" s="74">
        <f t="shared" si="21"/>
        <v>0</v>
      </c>
      <c r="AQ131" s="253">
        <f t="shared" si="29"/>
        <v>0</v>
      </c>
      <c r="AT131" s="253">
        <f t="shared" si="22"/>
        <v>0</v>
      </c>
      <c r="AV131" s="74">
        <v>4.0000000000000001E-3</v>
      </c>
      <c r="AX131" s="43"/>
      <c r="AY131" s="92">
        <v>0</v>
      </c>
      <c r="AZ131" s="94"/>
      <c r="BA131" s="94"/>
      <c r="BB131" s="94"/>
      <c r="BH131" s="23">
        <v>6.1851332398316972E-2</v>
      </c>
      <c r="BJ131" s="253">
        <f t="shared" si="25"/>
        <v>2.9575921485990163E-2</v>
      </c>
      <c r="BS131" s="76"/>
      <c r="CU131" s="253">
        <f t="shared" si="26"/>
        <v>0</v>
      </c>
      <c r="DC131" s="93"/>
      <c r="DF131" s="253">
        <f t="shared" si="27"/>
        <v>0</v>
      </c>
      <c r="DG131" s="93"/>
      <c r="DM131" s="253">
        <f t="shared" si="28"/>
        <v>0</v>
      </c>
    </row>
    <row r="132" spans="1:147" ht="12.75" customHeight="1">
      <c r="B132" s="26" t="s">
        <v>8</v>
      </c>
      <c r="C132" s="12" t="s">
        <v>663</v>
      </c>
      <c r="D132" s="52" t="s">
        <v>738</v>
      </c>
      <c r="E132" s="18">
        <v>34</v>
      </c>
      <c r="F132" s="11" t="str">
        <f>VLOOKUP(K132,[1]Codes!$C$1:$P$3253,13,FALSE)</f>
        <v>Shelf demersal invertivores large</v>
      </c>
      <c r="G132" s="12" t="s">
        <v>640</v>
      </c>
      <c r="H132" s="12" t="s">
        <v>127</v>
      </c>
      <c r="I132" s="12" t="s">
        <v>128</v>
      </c>
      <c r="J132" s="11" t="str">
        <f>VLOOKUP(K132,[1]Codes!$C$1:$P$3253,14,FALSE)</f>
        <v>FDS</v>
      </c>
      <c r="K132" s="213" t="s">
        <v>129</v>
      </c>
      <c r="L132" s="93"/>
      <c r="M132" s="93"/>
      <c r="N132" s="74">
        <v>6.9829300000000009E-3</v>
      </c>
      <c r="P132" s="93"/>
      <c r="Q132" s="76"/>
      <c r="R132" s="74">
        <v>0</v>
      </c>
      <c r="S132" s="54"/>
      <c r="T132" s="54">
        <f t="shared" si="18"/>
        <v>0</v>
      </c>
      <c r="U132" s="54"/>
      <c r="V132" s="54"/>
      <c r="AA132" s="43"/>
      <c r="AE132" s="74">
        <f t="shared" si="19"/>
        <v>0</v>
      </c>
      <c r="AG132" s="74">
        <f t="shared" si="20"/>
        <v>0</v>
      </c>
      <c r="AI132" s="74">
        <f t="shared" si="23"/>
        <v>0</v>
      </c>
      <c r="AL132" s="707">
        <f t="shared" si="24"/>
        <v>0</v>
      </c>
      <c r="AN132" s="74">
        <f t="shared" si="30"/>
        <v>0</v>
      </c>
      <c r="AP132" s="74">
        <f t="shared" si="21"/>
        <v>0</v>
      </c>
      <c r="AQ132" s="253">
        <f t="shared" si="29"/>
        <v>0</v>
      </c>
      <c r="AT132" s="253">
        <f t="shared" si="22"/>
        <v>0</v>
      </c>
      <c r="AX132" s="43"/>
      <c r="AY132" s="92">
        <v>0</v>
      </c>
      <c r="AZ132" s="94"/>
      <c r="BA132" s="94"/>
      <c r="BB132" s="94"/>
      <c r="BJ132" s="253">
        <f t="shared" si="25"/>
        <v>0</v>
      </c>
      <c r="BS132" s="76"/>
      <c r="CU132" s="253">
        <f t="shared" si="26"/>
        <v>0</v>
      </c>
      <c r="DC132" s="93"/>
      <c r="DF132" s="253">
        <f t="shared" si="27"/>
        <v>0</v>
      </c>
      <c r="DG132" s="93"/>
      <c r="DM132" s="253">
        <f t="shared" si="28"/>
        <v>0</v>
      </c>
    </row>
    <row r="133" spans="1:147" ht="12.75" customHeight="1">
      <c r="B133" s="26"/>
      <c r="C133" s="12" t="s">
        <v>663</v>
      </c>
      <c r="D133" s="19" t="s">
        <v>739</v>
      </c>
      <c r="E133" s="18">
        <v>34</v>
      </c>
      <c r="F133" s="11" t="str">
        <f>VLOOKUP(K133,[1]Codes!$C$1:$P$3253,13,FALSE)</f>
        <v>Shelf demersal invertivores large</v>
      </c>
      <c r="G133" s="1" t="s">
        <v>490</v>
      </c>
      <c r="H133" s="1" t="s">
        <v>712</v>
      </c>
      <c r="I133" s="27" t="s">
        <v>641</v>
      </c>
      <c r="J133" s="11" t="str">
        <f>VLOOKUP(K133,[1]Codes!$C$1:$P$3253,14,FALSE)</f>
        <v>FDS</v>
      </c>
      <c r="K133" s="214" t="s">
        <v>857</v>
      </c>
      <c r="L133" s="93"/>
      <c r="M133" s="93"/>
      <c r="P133" s="93"/>
      <c r="Q133" s="76"/>
      <c r="S133" s="54"/>
      <c r="T133" s="54">
        <f t="shared" si="18"/>
        <v>0</v>
      </c>
      <c r="U133" s="54"/>
      <c r="V133" s="54"/>
      <c r="AA133" s="43"/>
      <c r="AE133" s="74">
        <f t="shared" si="19"/>
        <v>0</v>
      </c>
      <c r="AG133" s="74">
        <f t="shared" si="20"/>
        <v>0</v>
      </c>
      <c r="AI133" s="74">
        <f t="shared" si="23"/>
        <v>0</v>
      </c>
      <c r="AL133" s="707">
        <f t="shared" si="24"/>
        <v>0</v>
      </c>
      <c r="AN133" s="74">
        <f t="shared" si="30"/>
        <v>0</v>
      </c>
      <c r="AP133" s="74">
        <f t="shared" si="21"/>
        <v>0</v>
      </c>
      <c r="AQ133" s="253">
        <f t="shared" si="29"/>
        <v>0</v>
      </c>
      <c r="AT133" s="253">
        <f t="shared" si="22"/>
        <v>0</v>
      </c>
      <c r="AX133" s="43"/>
      <c r="AY133" s="92">
        <v>0</v>
      </c>
      <c r="AZ133" s="94"/>
      <c r="BA133" s="94"/>
      <c r="BB133" s="94"/>
      <c r="BJ133" s="253">
        <f t="shared" si="25"/>
        <v>0</v>
      </c>
      <c r="BS133" s="76"/>
      <c r="CU133" s="253">
        <f t="shared" si="26"/>
        <v>0</v>
      </c>
      <c r="DC133" s="93"/>
      <c r="DF133" s="253">
        <f t="shared" si="27"/>
        <v>0</v>
      </c>
      <c r="DG133" s="93"/>
      <c r="DM133" s="253">
        <f t="shared" si="28"/>
        <v>0</v>
      </c>
      <c r="EM133" s="93"/>
      <c r="EN133" s="93"/>
      <c r="EO133" s="17"/>
      <c r="EP133" s="17"/>
      <c r="EQ133" s="17"/>
    </row>
    <row r="134" spans="1:147">
      <c r="B134" s="17" t="s">
        <v>25</v>
      </c>
      <c r="C134" s="12" t="s">
        <v>663</v>
      </c>
      <c r="D134" s="19" t="s">
        <v>739</v>
      </c>
      <c r="E134" s="18">
        <v>34</v>
      </c>
      <c r="F134" s="11" t="str">
        <f>VLOOKUP(K134,[1]Codes!$C$1:$P$3253,13,FALSE)</f>
        <v>Shelf demersal invertivores large</v>
      </c>
      <c r="G134" s="1" t="s">
        <v>490</v>
      </c>
      <c r="H134" s="1" t="s">
        <v>176</v>
      </c>
      <c r="I134" s="27" t="s">
        <v>158</v>
      </c>
      <c r="J134" s="11" t="str">
        <f>VLOOKUP(K134,[1]Codes!$C$1:$P$3253,14,FALSE)</f>
        <v>FDS</v>
      </c>
      <c r="K134" s="215" t="s">
        <v>177</v>
      </c>
      <c r="L134" s="93"/>
      <c r="M134" s="93"/>
      <c r="P134" s="93"/>
      <c r="Q134" s="76"/>
      <c r="S134" s="54"/>
      <c r="T134" s="54">
        <f t="shared" ref="T134:T197" si="31">U134*U$3+V134*V$3</f>
        <v>0</v>
      </c>
      <c r="U134" s="54"/>
      <c r="V134" s="54"/>
      <c r="AA134" s="43"/>
      <c r="AE134" s="74">
        <f t="shared" ref="AE134:AE197" si="32">AD134*(1-AE$377)</f>
        <v>0</v>
      </c>
      <c r="AG134" s="74">
        <f t="shared" ref="AG134:AG197" si="33">AF134*(1-AG$377)</f>
        <v>0</v>
      </c>
      <c r="AI134" s="74">
        <f t="shared" si="23"/>
        <v>0</v>
      </c>
      <c r="AL134" s="707">
        <f t="shared" si="24"/>
        <v>0</v>
      </c>
      <c r="AN134" s="74">
        <f t="shared" si="30"/>
        <v>0</v>
      </c>
      <c r="AP134" s="74">
        <f t="shared" ref="AP134:AP197" si="34">AO134*(1-AP$377)</f>
        <v>0</v>
      </c>
      <c r="AQ134" s="253">
        <f t="shared" si="29"/>
        <v>0</v>
      </c>
      <c r="AT134" s="253">
        <f t="shared" ref="AT134:AT197" si="35">IFERROR(SUM(,AR134*AR$3,AS134*AS$3)," ")</f>
        <v>0</v>
      </c>
      <c r="AX134" s="43"/>
      <c r="AY134" s="92">
        <v>0</v>
      </c>
      <c r="AZ134" s="94"/>
      <c r="BA134" s="94"/>
      <c r="BB134" s="94"/>
      <c r="BJ134" s="253">
        <f t="shared" si="25"/>
        <v>0</v>
      </c>
      <c r="BS134" s="76"/>
      <c r="CU134" s="253">
        <f t="shared" si="26"/>
        <v>0</v>
      </c>
      <c r="DC134" s="93"/>
      <c r="DF134" s="253">
        <f t="shared" si="27"/>
        <v>0</v>
      </c>
      <c r="DG134" s="93"/>
      <c r="DM134" s="253">
        <f t="shared" si="28"/>
        <v>0</v>
      </c>
      <c r="EM134" s="93"/>
      <c r="EN134" s="93"/>
      <c r="EO134" s="17"/>
      <c r="EP134" s="17"/>
      <c r="EQ134" s="17"/>
    </row>
    <row r="135" spans="1:147" ht="12.75" customHeight="1">
      <c r="B135" s="17" t="s">
        <v>26</v>
      </c>
      <c r="C135" s="12" t="s">
        <v>663</v>
      </c>
      <c r="D135" s="19" t="s">
        <v>739</v>
      </c>
      <c r="E135" s="18">
        <v>34</v>
      </c>
      <c r="F135" s="11" t="str">
        <f>VLOOKUP(K135,[1]Codes!$C$1:$P$3253,13,FALSE)</f>
        <v>Shelf demersal invertivores large</v>
      </c>
      <c r="G135" s="1" t="s">
        <v>495</v>
      </c>
      <c r="H135" s="1" t="s">
        <v>197</v>
      </c>
      <c r="I135" s="27" t="s">
        <v>103</v>
      </c>
      <c r="J135" s="11" t="str">
        <f>VLOOKUP(K135,[1]Codes!$C$1:$P$3253,14,FALSE)</f>
        <v>FDS</v>
      </c>
      <c r="K135" s="215" t="s">
        <v>198</v>
      </c>
      <c r="L135" s="93"/>
      <c r="M135" s="93"/>
      <c r="P135" s="93"/>
      <c r="Q135" s="76"/>
      <c r="S135" s="54"/>
      <c r="T135" s="54">
        <f t="shared" si="31"/>
        <v>0</v>
      </c>
      <c r="U135" s="54"/>
      <c r="V135" s="54"/>
      <c r="AA135" s="43"/>
      <c r="AE135" s="74">
        <f t="shared" si="32"/>
        <v>0</v>
      </c>
      <c r="AG135" s="74">
        <f t="shared" si="33"/>
        <v>0</v>
      </c>
      <c r="AI135" s="74">
        <f t="shared" ref="AI135:AI198" si="36">AH135*(1-AI$377)</f>
        <v>0</v>
      </c>
      <c r="AL135" s="707">
        <f t="shared" ref="AL135:AL198" si="37">(AE135*AD$3+AG135*AF$3+AI135*AH$3+AJ135*AJ$3+AK135*AK$3)</f>
        <v>0</v>
      </c>
      <c r="AN135" s="74">
        <f t="shared" si="30"/>
        <v>0</v>
      </c>
      <c r="AP135" s="74">
        <f t="shared" si="34"/>
        <v>0</v>
      </c>
      <c r="AQ135" s="253">
        <f t="shared" si="29"/>
        <v>0</v>
      </c>
      <c r="AT135" s="253">
        <f t="shared" si="35"/>
        <v>0</v>
      </c>
      <c r="AX135" s="43"/>
      <c r="AY135" s="92">
        <v>0</v>
      </c>
      <c r="AZ135" s="94"/>
      <c r="BA135" s="94"/>
      <c r="BB135" s="94"/>
      <c r="BJ135" s="253">
        <f t="shared" ref="BJ135:BJ198" si="38">IFERROR(SUM(,BD135*BD$3,BE135*BE$3,BF135*BF$3,BG135*BG$3,BH135*BH$3,BI135*BI$3)," ")</f>
        <v>0</v>
      </c>
      <c r="BS135" s="76"/>
      <c r="CF135" s="23">
        <v>1.3559329752425538E-3</v>
      </c>
      <c r="CU135" s="253">
        <f t="shared" ref="CU135:CU198" si="39">IFERROR(SUM(,CS135*CS$3,CT135*CT$3)," ")</f>
        <v>0</v>
      </c>
      <c r="DC135" s="93"/>
      <c r="DF135" s="253">
        <f t="shared" ref="DF135:DF198" si="40">IFERROR(SUM(,DC135*DC$3,DD135*DD$3,DE135*DE$3)," ")</f>
        <v>0</v>
      </c>
      <c r="DG135" s="93"/>
      <c r="DM135" s="253">
        <f t="shared" ref="DM135:DM198" si="41">IFERROR(SUM(,DJ135*DJ$3,DK135*DK$3,DL135*DL$3)," ")</f>
        <v>0</v>
      </c>
      <c r="EM135" s="93"/>
      <c r="EN135" s="93"/>
      <c r="EO135" s="17"/>
      <c r="EP135" s="17"/>
      <c r="EQ135" s="17"/>
    </row>
    <row r="136" spans="1:147">
      <c r="B136" s="26" t="s">
        <v>8</v>
      </c>
      <c r="C136" s="12" t="s">
        <v>663</v>
      </c>
      <c r="D136" s="19" t="s">
        <v>739</v>
      </c>
      <c r="E136" s="18">
        <v>34</v>
      </c>
      <c r="F136" s="11" t="str">
        <f>VLOOKUP(K136,[1]Codes!$C$1:$P$3253,13,FALSE)</f>
        <v>Shelf demersal invertivore large</v>
      </c>
      <c r="G136" s="1" t="s">
        <v>493</v>
      </c>
      <c r="H136" s="1" t="s">
        <v>100</v>
      </c>
      <c r="I136" s="12" t="s">
        <v>160</v>
      </c>
      <c r="J136" s="11" t="str">
        <f>VLOOKUP(K136,[1]Codes!$C$1:$P$3253,14,FALSE)</f>
        <v>FDS</v>
      </c>
      <c r="K136" s="215" t="s">
        <v>101</v>
      </c>
      <c r="L136" s="93"/>
      <c r="M136" s="93"/>
      <c r="P136" s="93"/>
      <c r="Q136" s="76"/>
      <c r="S136" s="54"/>
      <c r="T136" s="54">
        <f t="shared" si="31"/>
        <v>0</v>
      </c>
      <c r="U136" s="54"/>
      <c r="V136" s="54"/>
      <c r="AA136" s="43"/>
      <c r="AE136" s="74">
        <f t="shared" si="32"/>
        <v>0</v>
      </c>
      <c r="AG136" s="74">
        <f t="shared" si="33"/>
        <v>0</v>
      </c>
      <c r="AI136" s="74">
        <f t="shared" si="36"/>
        <v>0</v>
      </c>
      <c r="AJ136" s="23"/>
      <c r="AL136" s="707">
        <f t="shared" si="37"/>
        <v>0</v>
      </c>
      <c r="AN136" s="74">
        <f t="shared" si="30"/>
        <v>0</v>
      </c>
      <c r="AP136" s="74">
        <f t="shared" si="34"/>
        <v>0</v>
      </c>
      <c r="AQ136" s="253">
        <f t="shared" si="29"/>
        <v>0</v>
      </c>
      <c r="AT136" s="253">
        <f t="shared" si="35"/>
        <v>0</v>
      </c>
      <c r="AX136" s="43"/>
      <c r="AY136" s="92">
        <v>0</v>
      </c>
      <c r="AZ136" s="94"/>
      <c r="BA136" s="94"/>
      <c r="BB136" s="94"/>
      <c r="BJ136" s="253">
        <f t="shared" si="38"/>
        <v>0</v>
      </c>
      <c r="BS136" s="76"/>
      <c r="CU136" s="253">
        <f t="shared" si="39"/>
        <v>0</v>
      </c>
      <c r="DC136" s="93"/>
      <c r="DF136" s="253">
        <f t="shared" si="40"/>
        <v>0</v>
      </c>
      <c r="DG136" s="93"/>
      <c r="DM136" s="253">
        <f t="shared" si="41"/>
        <v>0</v>
      </c>
      <c r="EM136" s="93"/>
      <c r="EN136" s="93"/>
      <c r="EO136" s="17"/>
      <c r="EP136" s="17"/>
      <c r="EQ136" s="17"/>
    </row>
    <row r="137" spans="1:147">
      <c r="B137" s="26"/>
      <c r="C137" s="12"/>
      <c r="D137" s="19"/>
      <c r="E137" s="18">
        <v>34</v>
      </c>
      <c r="F137" s="11" t="s">
        <v>912</v>
      </c>
      <c r="I137" s="12"/>
      <c r="J137" s="11" t="s">
        <v>898</v>
      </c>
      <c r="K137" s="61" t="s">
        <v>897</v>
      </c>
      <c r="L137" s="93"/>
      <c r="M137" s="93"/>
      <c r="P137" s="93"/>
      <c r="Q137" s="76"/>
      <c r="S137" s="54"/>
      <c r="T137" s="54">
        <f t="shared" si="31"/>
        <v>0</v>
      </c>
      <c r="U137" s="54"/>
      <c r="V137" s="54"/>
      <c r="AA137" s="231"/>
      <c r="AE137" s="74">
        <f t="shared" si="32"/>
        <v>0</v>
      </c>
      <c r="AG137" s="74">
        <f t="shared" si="33"/>
        <v>0</v>
      </c>
      <c r="AI137" s="74">
        <f t="shared" si="36"/>
        <v>0</v>
      </c>
      <c r="AJ137" s="23"/>
      <c r="AL137" s="707">
        <f t="shared" si="37"/>
        <v>0</v>
      </c>
      <c r="AN137" s="74">
        <f t="shared" si="30"/>
        <v>0</v>
      </c>
      <c r="AP137" s="74">
        <f t="shared" si="34"/>
        <v>0</v>
      </c>
      <c r="AQ137" s="253">
        <f t="shared" si="29"/>
        <v>0</v>
      </c>
      <c r="AT137" s="253">
        <f t="shared" si="35"/>
        <v>0</v>
      </c>
      <c r="AX137" s="231"/>
      <c r="AY137" s="92"/>
      <c r="AZ137" s="94"/>
      <c r="BA137" s="94"/>
      <c r="BB137" s="94"/>
      <c r="BJ137" s="253">
        <f t="shared" si="38"/>
        <v>0</v>
      </c>
      <c r="BR137" s="270">
        <v>0.09</v>
      </c>
      <c r="BS137" s="76"/>
      <c r="CG137" s="270">
        <v>0.15</v>
      </c>
      <c r="CU137" s="253">
        <f t="shared" si="39"/>
        <v>0</v>
      </c>
      <c r="DC137" s="93"/>
      <c r="DF137" s="253">
        <f t="shared" si="40"/>
        <v>0</v>
      </c>
      <c r="DG137" s="93"/>
      <c r="DM137" s="253">
        <f t="shared" si="41"/>
        <v>0</v>
      </c>
      <c r="EM137" s="93"/>
      <c r="EN137" s="93"/>
      <c r="EO137" s="17"/>
      <c r="EP137" s="17"/>
      <c r="EQ137" s="17"/>
    </row>
    <row r="138" spans="1:147">
      <c r="A138" s="16" t="s">
        <v>165</v>
      </c>
      <c r="B138" s="17" t="s">
        <v>25</v>
      </c>
      <c r="C138" s="12" t="s">
        <v>663</v>
      </c>
      <c r="D138" s="10" t="s">
        <v>489</v>
      </c>
      <c r="E138" s="42">
        <v>35</v>
      </c>
      <c r="F138" s="11" t="str">
        <f>VLOOKUP(K138,[1]Codes!$C$1:$P$3253,13,FALSE)</f>
        <v>King George whiting</v>
      </c>
      <c r="G138" s="12" t="s">
        <v>165</v>
      </c>
      <c r="H138" s="12" t="s">
        <v>165</v>
      </c>
      <c r="I138" s="12" t="s">
        <v>166</v>
      </c>
      <c r="J138" s="11" t="str">
        <f>VLOOKUP(K138,[1]Codes!$C$1:$P$3253,14,FALSE)</f>
        <v>FKG</v>
      </c>
      <c r="K138" s="60" t="s">
        <v>859</v>
      </c>
      <c r="L138" s="93"/>
      <c r="M138" s="93"/>
      <c r="N138" s="74">
        <v>6.5464999999999994E-3</v>
      </c>
      <c r="O138" s="74">
        <v>0</v>
      </c>
      <c r="P138" s="93"/>
      <c r="Q138" s="76"/>
      <c r="R138" s="74">
        <v>1.0405799999999999E-3</v>
      </c>
      <c r="S138" s="54"/>
      <c r="T138" s="54">
        <f t="shared" si="31"/>
        <v>0</v>
      </c>
      <c r="U138" s="54"/>
      <c r="V138" s="54"/>
      <c r="AA138" s="23">
        <v>7.8E-2</v>
      </c>
      <c r="AE138" s="74">
        <f t="shared" si="32"/>
        <v>0</v>
      </c>
      <c r="AG138" s="74">
        <f t="shared" si="33"/>
        <v>0</v>
      </c>
      <c r="AI138" s="74">
        <f t="shared" si="36"/>
        <v>0</v>
      </c>
      <c r="AL138" s="707">
        <f t="shared" si="37"/>
        <v>0</v>
      </c>
      <c r="AN138" s="74">
        <f t="shared" si="30"/>
        <v>0</v>
      </c>
      <c r="AP138" s="74">
        <f t="shared" si="34"/>
        <v>0</v>
      </c>
      <c r="AQ138" s="253">
        <f t="shared" si="29"/>
        <v>0</v>
      </c>
      <c r="AT138" s="253">
        <f t="shared" si="35"/>
        <v>0</v>
      </c>
      <c r="AX138" s="43"/>
      <c r="AY138" s="92">
        <v>0</v>
      </c>
      <c r="AZ138" s="94"/>
      <c r="BA138" s="94"/>
      <c r="BB138" s="94"/>
      <c r="BJ138" s="253">
        <f t="shared" si="38"/>
        <v>0</v>
      </c>
      <c r="BS138" s="76"/>
      <c r="CF138" s="23">
        <v>1.4032084721333576E-2</v>
      </c>
      <c r="CU138" s="253">
        <f t="shared" si="39"/>
        <v>0</v>
      </c>
      <c r="DC138" s="93"/>
      <c r="DF138" s="253">
        <f t="shared" si="40"/>
        <v>0</v>
      </c>
      <c r="DG138" s="93"/>
      <c r="DM138" s="253">
        <f t="shared" si="41"/>
        <v>0</v>
      </c>
    </row>
    <row r="139" spans="1:147">
      <c r="A139" s="16" t="s">
        <v>329</v>
      </c>
      <c r="B139" s="17" t="s">
        <v>29</v>
      </c>
      <c r="C139" s="12" t="s">
        <v>663</v>
      </c>
      <c r="D139" s="10" t="s">
        <v>329</v>
      </c>
      <c r="E139" s="42">
        <v>36</v>
      </c>
      <c r="F139" s="11" t="str">
        <f>VLOOKUP(K139,[1]Codes!$C$1:$P$3253,13,FALSE)</f>
        <v>Garfish</v>
      </c>
      <c r="G139" s="12" t="s">
        <v>227</v>
      </c>
      <c r="H139" s="12" t="s">
        <v>227</v>
      </c>
      <c r="I139" s="12" t="s">
        <v>228</v>
      </c>
      <c r="J139" s="11" t="str">
        <f>VLOOKUP(K139,[1]Codes!$C$1:$P$3253,14,FALSE)</f>
        <v>FSG</v>
      </c>
      <c r="K139" s="60" t="s">
        <v>229</v>
      </c>
      <c r="L139" s="93"/>
      <c r="M139" s="93"/>
      <c r="O139" s="74">
        <v>9.4637799999999998E-3</v>
      </c>
      <c r="P139" s="93"/>
      <c r="Q139" s="76"/>
      <c r="S139" s="54">
        <v>0</v>
      </c>
      <c r="T139" s="54">
        <f t="shared" si="31"/>
        <v>2.5174385116889846E-4</v>
      </c>
      <c r="U139" s="54">
        <v>2.3707799999999994E-3</v>
      </c>
      <c r="V139" s="54">
        <v>8.6332999999999994E-4</v>
      </c>
      <c r="W139" s="74">
        <v>8.6332999999999994E-4</v>
      </c>
      <c r="Y139" s="74">
        <v>0.1</v>
      </c>
      <c r="Z139" s="74">
        <v>4.8855289999999905E-2</v>
      </c>
      <c r="AA139" s="23">
        <v>4.3099999999999999E-2</v>
      </c>
      <c r="AB139" s="23">
        <v>6.6353004014087294E-3</v>
      </c>
      <c r="AC139" s="23">
        <v>0.115</v>
      </c>
      <c r="AE139" s="74">
        <f t="shared" si="32"/>
        <v>0</v>
      </c>
      <c r="AF139" s="74">
        <v>1.5611704535167907E-2</v>
      </c>
      <c r="AG139" s="74">
        <f t="shared" si="33"/>
        <v>1.4050534081651116E-2</v>
      </c>
      <c r="AI139" s="74">
        <f t="shared" si="36"/>
        <v>0</v>
      </c>
      <c r="AJ139" s="74">
        <v>1.2208523255083106E-2</v>
      </c>
      <c r="AL139" s="707">
        <f t="shared" si="37"/>
        <v>5.2518114673468456E-3</v>
      </c>
      <c r="AN139" s="74">
        <f t="shared" si="30"/>
        <v>0</v>
      </c>
      <c r="AP139" s="74">
        <f t="shared" si="34"/>
        <v>0</v>
      </c>
      <c r="AQ139" s="253">
        <f t="shared" si="29"/>
        <v>0</v>
      </c>
      <c r="AT139" s="253">
        <f t="shared" si="35"/>
        <v>0</v>
      </c>
      <c r="AX139" s="43"/>
      <c r="AY139" s="92">
        <v>0</v>
      </c>
      <c r="AZ139" s="94"/>
      <c r="BA139" s="94"/>
      <c r="BB139" s="94"/>
      <c r="BD139" s="270">
        <v>0.1</v>
      </c>
      <c r="BH139" s="23">
        <v>9.2145862552594673E-2</v>
      </c>
      <c r="BJ139" s="253">
        <f t="shared" si="38"/>
        <v>5.0951559309316212E-2</v>
      </c>
      <c r="BS139" s="76"/>
      <c r="CF139" s="23">
        <v>3.4615568524139257E-3</v>
      </c>
      <c r="CU139" s="253">
        <f t="shared" si="39"/>
        <v>0</v>
      </c>
      <c r="DC139" s="93">
        <v>2.7E-2</v>
      </c>
      <c r="DE139" s="74">
        <v>3.2255600000000006E-3</v>
      </c>
      <c r="DF139" s="253">
        <f>IFERROR(SUM(,DC139*DC$3,DD139*DD$3,DE139*DE$3)," ")</f>
        <v>8.953005238095238E-3</v>
      </c>
      <c r="DG139" s="93"/>
      <c r="DM139" s="253">
        <f t="shared" si="41"/>
        <v>0</v>
      </c>
    </row>
    <row r="140" spans="1:147">
      <c r="B140" s="26" t="s">
        <v>8</v>
      </c>
      <c r="C140" s="12" t="s">
        <v>663</v>
      </c>
      <c r="D140" s="10" t="s">
        <v>113</v>
      </c>
      <c r="E140" s="42">
        <v>37</v>
      </c>
      <c r="F140" s="11" t="str">
        <f>VLOOKUP(K140,[1]Codes!$C$1:$P$3253,13,FALSE)</f>
        <v>Snapper</v>
      </c>
      <c r="G140" s="12" t="s">
        <v>113</v>
      </c>
      <c r="H140" s="12" t="s">
        <v>113</v>
      </c>
      <c r="I140" s="12" t="s">
        <v>114</v>
      </c>
      <c r="J140" s="11" t="str">
        <f>VLOOKUP(K140,[1]Codes!$C$1:$P$3253,14,FALSE)</f>
        <v>FSN</v>
      </c>
      <c r="K140" s="60" t="s">
        <v>115</v>
      </c>
      <c r="L140" s="93"/>
      <c r="M140" s="93"/>
      <c r="O140" s="74">
        <v>1.87156E-3</v>
      </c>
      <c r="P140" s="93"/>
      <c r="Q140" s="76"/>
      <c r="R140" s="74">
        <v>0</v>
      </c>
      <c r="S140" s="54"/>
      <c r="T140" s="54">
        <f t="shared" si="31"/>
        <v>0</v>
      </c>
      <c r="U140" s="54"/>
      <c r="V140" s="54"/>
      <c r="AA140" s="43"/>
      <c r="AE140" s="74">
        <f t="shared" si="32"/>
        <v>0</v>
      </c>
      <c r="AF140" s="74">
        <v>3.1730334027337714E-2</v>
      </c>
      <c r="AG140" s="74">
        <f t="shared" si="33"/>
        <v>2.8557300624603942E-2</v>
      </c>
      <c r="AH140" s="74">
        <v>0.1426631658725421</v>
      </c>
      <c r="AI140" s="74">
        <f t="shared" si="36"/>
        <v>0.12839684928528788</v>
      </c>
      <c r="AJ140" s="74">
        <v>2.0044089312963941E-2</v>
      </c>
      <c r="AL140" s="707">
        <f t="shared" si="37"/>
        <v>3.5399647844571155E-2</v>
      </c>
      <c r="AN140" s="74">
        <f t="shared" si="30"/>
        <v>0</v>
      </c>
      <c r="AP140" s="74">
        <f t="shared" si="34"/>
        <v>0</v>
      </c>
      <c r="AQ140" s="253">
        <f t="shared" si="29"/>
        <v>0</v>
      </c>
      <c r="AT140" s="253">
        <f t="shared" si="35"/>
        <v>0</v>
      </c>
      <c r="AX140" s="43"/>
      <c r="AY140" s="92">
        <v>0</v>
      </c>
      <c r="AZ140" s="94"/>
      <c r="BA140" s="94"/>
      <c r="BB140" s="94"/>
      <c r="BJ140" s="253">
        <f t="shared" si="38"/>
        <v>0</v>
      </c>
      <c r="BS140" s="76"/>
      <c r="CF140" s="23">
        <v>3.5349889908716452E-4</v>
      </c>
      <c r="CU140" s="253">
        <f t="shared" si="39"/>
        <v>0</v>
      </c>
      <c r="DC140" s="93"/>
      <c r="DF140" s="253">
        <f t="shared" si="40"/>
        <v>0</v>
      </c>
      <c r="DG140" s="93"/>
      <c r="DM140" s="253">
        <f t="shared" si="41"/>
        <v>0</v>
      </c>
    </row>
    <row r="141" spans="1:147">
      <c r="A141" s="16" t="s">
        <v>113</v>
      </c>
      <c r="B141" s="26" t="s">
        <v>8</v>
      </c>
      <c r="C141" s="12" t="s">
        <v>663</v>
      </c>
      <c r="D141" s="10" t="s">
        <v>113</v>
      </c>
      <c r="E141" s="42">
        <v>37</v>
      </c>
      <c r="F141" s="11" t="s">
        <v>113</v>
      </c>
      <c r="G141" s="1" t="s">
        <v>113</v>
      </c>
      <c r="H141" s="1" t="s">
        <v>113</v>
      </c>
      <c r="I141" s="1" t="s">
        <v>116</v>
      </c>
      <c r="J141" s="11" t="s">
        <v>860</v>
      </c>
      <c r="K141" s="61" t="s">
        <v>117</v>
      </c>
      <c r="L141" s="93"/>
      <c r="M141" s="93"/>
      <c r="P141" s="93"/>
      <c r="Q141" s="76"/>
      <c r="S141" s="54"/>
      <c r="T141" s="54">
        <f t="shared" si="31"/>
        <v>0</v>
      </c>
      <c r="U141" s="54"/>
      <c r="V141" s="54"/>
      <c r="AA141" s="43"/>
      <c r="AD141" s="74">
        <v>1.3393859096602305E-2</v>
      </c>
      <c r="AE141" s="74">
        <f t="shared" si="32"/>
        <v>1.1384780232111959E-2</v>
      </c>
      <c r="AG141" s="74">
        <f t="shared" si="33"/>
        <v>0</v>
      </c>
      <c r="AI141" s="74">
        <f t="shared" si="36"/>
        <v>0</v>
      </c>
      <c r="AJ141" s="23"/>
      <c r="AL141" s="707">
        <f t="shared" si="37"/>
        <v>2.2769560464223917E-3</v>
      </c>
      <c r="AN141" s="74">
        <f t="shared" si="30"/>
        <v>0</v>
      </c>
      <c r="AP141" s="74">
        <f t="shared" si="34"/>
        <v>0</v>
      </c>
      <c r="AQ141" s="253">
        <f t="shared" si="29"/>
        <v>0</v>
      </c>
      <c r="AT141" s="253">
        <f t="shared" si="35"/>
        <v>0</v>
      </c>
      <c r="AX141" s="43"/>
      <c r="AY141" s="92">
        <v>0</v>
      </c>
      <c r="AZ141" s="94"/>
      <c r="BA141" s="94"/>
      <c r="BB141" s="94"/>
      <c r="BJ141" s="253">
        <f t="shared" si="38"/>
        <v>0</v>
      </c>
      <c r="BS141" s="76"/>
      <c r="CU141" s="253">
        <f t="shared" si="39"/>
        <v>0</v>
      </c>
      <c r="DC141" s="93"/>
      <c r="DF141" s="253">
        <f t="shared" si="40"/>
        <v>0</v>
      </c>
      <c r="DG141" s="93"/>
      <c r="DM141" s="253">
        <f t="shared" si="41"/>
        <v>0</v>
      </c>
      <c r="EM141" s="93"/>
      <c r="EN141" s="93"/>
      <c r="EO141" s="17"/>
      <c r="EP141" s="17"/>
      <c r="EQ141" s="17"/>
    </row>
    <row r="142" spans="1:147">
      <c r="A142" s="16"/>
      <c r="B142" s="26"/>
      <c r="C142" s="12"/>
      <c r="D142" s="52" t="s">
        <v>742</v>
      </c>
      <c r="E142" s="42">
        <v>38</v>
      </c>
      <c r="F142" s="50" t="s">
        <v>742</v>
      </c>
      <c r="J142" s="11" t="s">
        <v>861</v>
      </c>
      <c r="K142" s="61" t="s">
        <v>862</v>
      </c>
      <c r="L142" s="93"/>
      <c r="M142" s="93"/>
      <c r="P142" s="93"/>
      <c r="Q142" s="76"/>
      <c r="S142" s="54"/>
      <c r="T142" s="54">
        <f t="shared" si="31"/>
        <v>0</v>
      </c>
      <c r="U142" s="54"/>
      <c r="V142" s="54"/>
      <c r="AA142" s="43"/>
      <c r="AE142" s="74">
        <f t="shared" si="32"/>
        <v>0</v>
      </c>
      <c r="AG142" s="74">
        <f t="shared" si="33"/>
        <v>0</v>
      </c>
      <c r="AI142" s="74">
        <f t="shared" si="36"/>
        <v>0</v>
      </c>
      <c r="AJ142" s="23"/>
      <c r="AL142" s="707">
        <f t="shared" si="37"/>
        <v>0</v>
      </c>
      <c r="AN142" s="74">
        <f t="shared" si="30"/>
        <v>0</v>
      </c>
      <c r="AP142" s="74">
        <f t="shared" si="34"/>
        <v>0</v>
      </c>
      <c r="AQ142" s="253">
        <f t="shared" si="29"/>
        <v>0</v>
      </c>
      <c r="AT142" s="253">
        <f t="shared" si="35"/>
        <v>0</v>
      </c>
      <c r="AX142" s="43"/>
      <c r="AY142" s="95"/>
      <c r="AZ142" s="94"/>
      <c r="BA142" s="94"/>
      <c r="BB142" s="94"/>
      <c r="BJ142" s="253">
        <f t="shared" si="38"/>
        <v>0</v>
      </c>
      <c r="BS142" s="76"/>
      <c r="CU142" s="253">
        <f t="shared" si="39"/>
        <v>0</v>
      </c>
      <c r="DC142" s="93"/>
      <c r="DF142" s="253">
        <f t="shared" si="40"/>
        <v>0</v>
      </c>
      <c r="DG142" s="93"/>
      <c r="DM142" s="253">
        <f t="shared" si="41"/>
        <v>0</v>
      </c>
      <c r="EM142" s="93"/>
      <c r="EN142" s="93"/>
      <c r="EO142" s="17"/>
      <c r="EP142" s="17"/>
      <c r="EQ142" s="17"/>
    </row>
    <row r="143" spans="1:147">
      <c r="B143" s="26" t="s">
        <v>8</v>
      </c>
      <c r="C143" s="12" t="s">
        <v>663</v>
      </c>
      <c r="D143" s="52" t="s">
        <v>793</v>
      </c>
      <c r="E143" s="42">
        <v>39</v>
      </c>
      <c r="F143" s="50" t="s">
        <v>741</v>
      </c>
      <c r="G143" s="1" t="s">
        <v>495</v>
      </c>
      <c r="H143" s="12" t="s">
        <v>645</v>
      </c>
      <c r="I143" s="12" t="s">
        <v>126</v>
      </c>
      <c r="J143" s="11" t="s">
        <v>864</v>
      </c>
      <c r="K143" s="60" t="s">
        <v>71</v>
      </c>
      <c r="L143" s="93"/>
      <c r="M143" s="93"/>
      <c r="N143" s="74">
        <v>1.3093E-3</v>
      </c>
      <c r="P143" s="93"/>
      <c r="Q143" s="76"/>
      <c r="R143" s="74">
        <v>1.4999999999999999E-2</v>
      </c>
      <c r="S143" s="54"/>
      <c r="T143" s="54">
        <f t="shared" si="31"/>
        <v>0</v>
      </c>
      <c r="U143" s="54"/>
      <c r="V143" s="54"/>
      <c r="AA143" s="43"/>
      <c r="AE143" s="74">
        <f t="shared" si="32"/>
        <v>0</v>
      </c>
      <c r="AG143" s="74">
        <f t="shared" si="33"/>
        <v>0</v>
      </c>
      <c r="AI143" s="74">
        <f t="shared" si="36"/>
        <v>0</v>
      </c>
      <c r="AJ143" s="74">
        <v>1.1184958319594169E-2</v>
      </c>
      <c r="AL143" s="707">
        <f t="shared" si="37"/>
        <v>2.2369916639188338E-3</v>
      </c>
      <c r="AN143" s="74">
        <f t="shared" si="30"/>
        <v>0</v>
      </c>
      <c r="AP143" s="74">
        <f t="shared" si="34"/>
        <v>0</v>
      </c>
      <c r="AQ143" s="253">
        <f t="shared" si="29"/>
        <v>0</v>
      </c>
      <c r="AR143" s="74">
        <v>0.2</v>
      </c>
      <c r="AT143" s="253">
        <f t="shared" si="35"/>
        <v>0.1</v>
      </c>
      <c r="AX143" s="43"/>
      <c r="AY143" s="92">
        <v>6.2728000000000003E-4</v>
      </c>
      <c r="AZ143" s="99">
        <v>1.2545600000000001E-3</v>
      </c>
      <c r="BA143" s="99"/>
      <c r="BB143" s="99"/>
      <c r="BC143" s="274"/>
      <c r="BD143" s="274"/>
      <c r="BE143" s="23">
        <v>1.0999999999999999E-2</v>
      </c>
      <c r="BJ143" s="253">
        <f t="shared" si="38"/>
        <v>2.6524467960509543E-6</v>
      </c>
      <c r="BS143" s="76"/>
      <c r="CF143" s="23"/>
      <c r="CU143" s="253">
        <f t="shared" si="39"/>
        <v>0</v>
      </c>
      <c r="DC143" s="93"/>
      <c r="DF143" s="253">
        <f t="shared" si="40"/>
        <v>0</v>
      </c>
      <c r="DG143" s="93"/>
      <c r="DM143" s="253">
        <f t="shared" si="41"/>
        <v>0</v>
      </c>
    </row>
    <row r="144" spans="1:147">
      <c r="B144" s="26"/>
      <c r="C144" s="12" t="s">
        <v>663</v>
      </c>
      <c r="D144" s="52" t="s">
        <v>793</v>
      </c>
      <c r="E144" s="42">
        <v>39</v>
      </c>
      <c r="F144" s="50" t="s">
        <v>741</v>
      </c>
      <c r="G144" s="1" t="s">
        <v>495</v>
      </c>
      <c r="H144" s="12" t="s">
        <v>371</v>
      </c>
      <c r="I144" s="12" t="s">
        <v>126</v>
      </c>
      <c r="J144" s="11" t="str">
        <f>VLOOKUP(K144,[1]Codes!$C$1:$P$3253,14,FALSE)</f>
        <v>FDD</v>
      </c>
      <c r="K144" s="60" t="s">
        <v>863</v>
      </c>
      <c r="L144" s="93"/>
      <c r="M144" s="93"/>
      <c r="P144" s="93"/>
      <c r="Q144" s="76"/>
      <c r="S144" s="54"/>
      <c r="T144" s="54">
        <f t="shared" si="31"/>
        <v>0</v>
      </c>
      <c r="U144" s="54"/>
      <c r="V144" s="54"/>
      <c r="AA144" s="43"/>
      <c r="AE144" s="74">
        <f t="shared" si="32"/>
        <v>0</v>
      </c>
      <c r="AG144" s="74">
        <f t="shared" si="33"/>
        <v>0</v>
      </c>
      <c r="AI144" s="74">
        <f t="shared" si="36"/>
        <v>0</v>
      </c>
      <c r="AJ144" s="23"/>
      <c r="AK144" s="74">
        <v>9.6297300962972995E-3</v>
      </c>
      <c r="AL144" s="707">
        <f t="shared" si="37"/>
        <v>1.9259460192594599E-3</v>
      </c>
      <c r="AM144" s="23"/>
      <c r="AN144" s="74">
        <f t="shared" si="30"/>
        <v>0</v>
      </c>
      <c r="AP144" s="74">
        <f t="shared" si="34"/>
        <v>0</v>
      </c>
      <c r="AQ144" s="253">
        <f t="shared" si="29"/>
        <v>0</v>
      </c>
      <c r="AR144" s="23"/>
      <c r="AT144" s="253">
        <f t="shared" si="35"/>
        <v>0</v>
      </c>
      <c r="AU144" s="23"/>
      <c r="AV144" s="23"/>
      <c r="AW144" s="274"/>
      <c r="AX144" s="43"/>
      <c r="AY144" s="92">
        <v>0</v>
      </c>
      <c r="AZ144" s="94"/>
      <c r="BA144" s="94"/>
      <c r="BB144" s="94"/>
      <c r="BJ144" s="253">
        <f t="shared" si="38"/>
        <v>0</v>
      </c>
      <c r="BS144" s="76"/>
      <c r="CU144" s="253">
        <f t="shared" si="39"/>
        <v>0</v>
      </c>
      <c r="DC144" s="93"/>
      <c r="DF144" s="253">
        <f t="shared" si="40"/>
        <v>0</v>
      </c>
      <c r="DG144" s="93"/>
      <c r="DM144" s="253">
        <f t="shared" si="41"/>
        <v>0</v>
      </c>
    </row>
    <row r="145" spans="1:16296">
      <c r="B145" s="26"/>
      <c r="C145" s="12"/>
      <c r="D145" s="52" t="s">
        <v>794</v>
      </c>
      <c r="E145" s="189">
        <v>40</v>
      </c>
      <c r="F145" s="196" t="s">
        <v>921</v>
      </c>
      <c r="H145" s="12"/>
      <c r="I145" s="12"/>
      <c r="J145" s="11" t="s">
        <v>865</v>
      </c>
      <c r="K145" s="60"/>
      <c r="L145" s="93"/>
      <c r="M145" s="93"/>
      <c r="P145" s="93"/>
      <c r="Q145" s="76"/>
      <c r="S145" s="54"/>
      <c r="T145" s="54">
        <f t="shared" si="31"/>
        <v>0</v>
      </c>
      <c r="U145" s="54"/>
      <c r="V145" s="54"/>
      <c r="AA145" s="43"/>
      <c r="AE145" s="74">
        <f t="shared" si="32"/>
        <v>0</v>
      </c>
      <c r="AG145" s="74">
        <f t="shared" si="33"/>
        <v>0</v>
      </c>
      <c r="AI145" s="74">
        <f t="shared" si="36"/>
        <v>0</v>
      </c>
      <c r="AJ145" s="23"/>
      <c r="AK145" s="23"/>
      <c r="AL145" s="707">
        <f t="shared" si="37"/>
        <v>0</v>
      </c>
      <c r="AM145" s="23"/>
      <c r="AN145" s="74">
        <f t="shared" si="30"/>
        <v>0</v>
      </c>
      <c r="AP145" s="74">
        <f t="shared" si="34"/>
        <v>0</v>
      </c>
      <c r="AQ145" s="253">
        <f t="shared" si="29"/>
        <v>0</v>
      </c>
      <c r="AR145" s="23"/>
      <c r="AS145" s="259">
        <v>4.1612903225806451E-3</v>
      </c>
      <c r="AT145" s="253">
        <f t="shared" si="35"/>
        <v>2.0806451612903226E-3</v>
      </c>
      <c r="AU145" s="23"/>
      <c r="AV145" s="23"/>
      <c r="AW145" s="274">
        <v>0.31669999999999998</v>
      </c>
      <c r="AX145" s="43"/>
      <c r="AY145" s="95"/>
      <c r="AZ145" s="94"/>
      <c r="BA145" s="94"/>
      <c r="BB145" s="94"/>
      <c r="BC145" s="270">
        <v>0.05</v>
      </c>
      <c r="BJ145" s="253">
        <f t="shared" si="38"/>
        <v>0</v>
      </c>
      <c r="BQ145" s="270">
        <v>0.05</v>
      </c>
      <c r="BS145" s="76"/>
      <c r="CI145" s="270">
        <v>1E-3</v>
      </c>
      <c r="CJ145" s="270">
        <f>0.75-0.0004</f>
        <v>0.74960000000000004</v>
      </c>
      <c r="CN145" s="270">
        <v>0.55000000000000004</v>
      </c>
      <c r="CO145" s="270">
        <v>0.13400000000000001</v>
      </c>
      <c r="CQ145" s="270">
        <v>2.5000000000000001E-2</v>
      </c>
      <c r="CU145" s="253">
        <f t="shared" si="39"/>
        <v>0</v>
      </c>
      <c r="DC145" s="93"/>
      <c r="DF145" s="253">
        <f t="shared" si="40"/>
        <v>0</v>
      </c>
      <c r="DG145" s="93"/>
      <c r="DM145" s="253">
        <f t="shared" si="41"/>
        <v>0</v>
      </c>
      <c r="DO145" s="270">
        <v>0.75</v>
      </c>
    </row>
    <row r="146" spans="1:16296">
      <c r="B146" s="26"/>
      <c r="C146" s="12"/>
      <c r="D146" s="52"/>
      <c r="E146" s="189">
        <v>40</v>
      </c>
      <c r="F146" s="196" t="s">
        <v>921</v>
      </c>
      <c r="H146" s="54" t="s">
        <v>1501</v>
      </c>
      <c r="I146" s="12"/>
      <c r="J146" s="11"/>
      <c r="K146" s="439" t="s">
        <v>1502</v>
      </c>
      <c r="L146" s="93"/>
      <c r="M146" s="93"/>
      <c r="P146" s="93"/>
      <c r="Q146" s="76"/>
      <c r="S146" s="54">
        <v>0</v>
      </c>
      <c r="T146" s="54">
        <f t="shared" si="31"/>
        <v>3.9034562626899254E-3</v>
      </c>
      <c r="U146" s="54">
        <v>3.9714660000000006E-2</v>
      </c>
      <c r="V146" s="54">
        <v>6.4241499999999974E-3</v>
      </c>
      <c r="AA146" s="43"/>
      <c r="AE146" s="74">
        <f t="shared" si="32"/>
        <v>0</v>
      </c>
      <c r="AG146" s="74">
        <f t="shared" si="33"/>
        <v>0</v>
      </c>
      <c r="AI146" s="74">
        <f t="shared" si="36"/>
        <v>0</v>
      </c>
      <c r="AJ146" s="23"/>
      <c r="AK146" s="23"/>
      <c r="AL146" s="707">
        <f t="shared" si="37"/>
        <v>0</v>
      </c>
      <c r="AM146" s="23"/>
      <c r="AN146" s="74">
        <f t="shared" si="30"/>
        <v>0</v>
      </c>
      <c r="AP146" s="74">
        <f t="shared" si="34"/>
        <v>0</v>
      </c>
      <c r="AQ146" s="253">
        <f t="shared" si="29"/>
        <v>0</v>
      </c>
      <c r="AR146" s="23"/>
      <c r="AT146" s="253">
        <f t="shared" si="35"/>
        <v>0</v>
      </c>
      <c r="AU146" s="23"/>
      <c r="AV146" s="23"/>
      <c r="AW146" s="274"/>
      <c r="AX146" s="43"/>
      <c r="AY146" s="95"/>
      <c r="AZ146" s="94"/>
      <c r="BA146" s="94"/>
      <c r="BB146" s="94"/>
      <c r="BJ146" s="253">
        <f t="shared" si="38"/>
        <v>0</v>
      </c>
      <c r="BS146" s="76"/>
      <c r="CU146" s="253">
        <f t="shared" si="39"/>
        <v>0</v>
      </c>
      <c r="DC146" s="93"/>
      <c r="DF146" s="253">
        <f t="shared" si="40"/>
        <v>0</v>
      </c>
      <c r="DG146" s="93"/>
      <c r="DM146" s="253">
        <f t="shared" si="41"/>
        <v>0</v>
      </c>
    </row>
    <row r="147" spans="1:16296">
      <c r="B147" s="26"/>
      <c r="C147" s="12"/>
      <c r="D147" s="52"/>
      <c r="E147" s="189">
        <v>40</v>
      </c>
      <c r="F147" s="196" t="s">
        <v>921</v>
      </c>
      <c r="H147" s="54" t="s">
        <v>1503</v>
      </c>
      <c r="I147" s="12"/>
      <c r="J147" s="11"/>
      <c r="K147" s="440" t="s">
        <v>1504</v>
      </c>
      <c r="L147" s="93"/>
      <c r="M147" s="93"/>
      <c r="P147" s="93"/>
      <c r="Q147" s="76"/>
      <c r="S147" s="54">
        <v>0</v>
      </c>
      <c r="T147" s="54">
        <f t="shared" si="31"/>
        <v>3.4853733066614722E-3</v>
      </c>
      <c r="U147" s="54">
        <v>3.5461050000000001E-2</v>
      </c>
      <c r="V147" s="54">
        <v>5.7359399999999993E-3</v>
      </c>
      <c r="AA147" s="43"/>
      <c r="AE147" s="74">
        <f t="shared" si="32"/>
        <v>0</v>
      </c>
      <c r="AG147" s="74">
        <f t="shared" si="33"/>
        <v>0</v>
      </c>
      <c r="AI147" s="74">
        <f t="shared" si="36"/>
        <v>0</v>
      </c>
      <c r="AJ147" s="23"/>
      <c r="AK147" s="23"/>
      <c r="AL147" s="707">
        <f t="shared" si="37"/>
        <v>0</v>
      </c>
      <c r="AM147" s="23"/>
      <c r="AN147" s="74">
        <f t="shared" si="30"/>
        <v>0</v>
      </c>
      <c r="AP147" s="74">
        <f t="shared" si="34"/>
        <v>0</v>
      </c>
      <c r="AQ147" s="253">
        <f t="shared" si="29"/>
        <v>0</v>
      </c>
      <c r="AR147" s="23"/>
      <c r="AT147" s="253">
        <f t="shared" si="35"/>
        <v>0</v>
      </c>
      <c r="AU147" s="23"/>
      <c r="AV147" s="23"/>
      <c r="AW147" s="274"/>
      <c r="AX147" s="43"/>
      <c r="AY147" s="95"/>
      <c r="AZ147" s="94"/>
      <c r="BA147" s="94"/>
      <c r="BB147" s="94"/>
      <c r="BJ147" s="253">
        <f t="shared" si="38"/>
        <v>0</v>
      </c>
      <c r="BS147" s="76"/>
      <c r="CU147" s="253">
        <f t="shared" si="39"/>
        <v>0</v>
      </c>
      <c r="DC147" s="93"/>
      <c r="DF147" s="253">
        <f t="shared" si="40"/>
        <v>0</v>
      </c>
      <c r="DG147" s="93"/>
      <c r="DM147" s="253">
        <f t="shared" si="41"/>
        <v>0</v>
      </c>
    </row>
    <row r="148" spans="1:16296">
      <c r="B148" s="26"/>
      <c r="C148" s="12"/>
      <c r="D148" s="52"/>
      <c r="E148" s="189">
        <v>40</v>
      </c>
      <c r="F148" s="196" t="s">
        <v>921</v>
      </c>
      <c r="H148" s="54" t="s">
        <v>1505</v>
      </c>
      <c r="I148" s="12"/>
      <c r="J148" s="11"/>
      <c r="K148" s="439" t="s">
        <v>1506</v>
      </c>
      <c r="L148" s="93"/>
      <c r="M148" s="93"/>
      <c r="P148" s="93"/>
      <c r="Q148" s="76"/>
      <c r="S148" s="54">
        <v>0</v>
      </c>
      <c r="T148" s="54">
        <f t="shared" si="31"/>
        <v>3.5942362844048033E-3</v>
      </c>
      <c r="U148" s="54">
        <v>3.656858000000001E-2</v>
      </c>
      <c r="V148" s="54">
        <v>5.9152599999999977E-3</v>
      </c>
      <c r="AA148" s="43"/>
      <c r="AE148" s="74">
        <f t="shared" si="32"/>
        <v>0</v>
      </c>
      <c r="AG148" s="74">
        <f t="shared" si="33"/>
        <v>0</v>
      </c>
      <c r="AI148" s="74">
        <f t="shared" si="36"/>
        <v>0</v>
      </c>
      <c r="AJ148" s="23"/>
      <c r="AK148" s="23"/>
      <c r="AL148" s="707">
        <f t="shared" si="37"/>
        <v>0</v>
      </c>
      <c r="AM148" s="23"/>
      <c r="AN148" s="74">
        <f t="shared" si="30"/>
        <v>0</v>
      </c>
      <c r="AP148" s="74">
        <f t="shared" si="34"/>
        <v>0</v>
      </c>
      <c r="AQ148" s="253">
        <f t="shared" si="29"/>
        <v>0</v>
      </c>
      <c r="AR148" s="23"/>
      <c r="AT148" s="253">
        <f t="shared" si="35"/>
        <v>0</v>
      </c>
      <c r="AU148" s="23"/>
      <c r="AV148" s="23"/>
      <c r="AW148" s="274"/>
      <c r="AX148" s="43"/>
      <c r="AY148" s="95"/>
      <c r="AZ148" s="94"/>
      <c r="BA148" s="94"/>
      <c r="BB148" s="94"/>
      <c r="BJ148" s="253">
        <f t="shared" si="38"/>
        <v>0</v>
      </c>
      <c r="BS148" s="76"/>
      <c r="CU148" s="253">
        <f t="shared" si="39"/>
        <v>0</v>
      </c>
      <c r="DC148" s="93"/>
      <c r="DF148" s="253">
        <f t="shared" si="40"/>
        <v>0</v>
      </c>
      <c r="DG148" s="93"/>
      <c r="DM148" s="253">
        <f t="shared" si="41"/>
        <v>0</v>
      </c>
    </row>
    <row r="149" spans="1:16296">
      <c r="B149" s="26"/>
      <c r="C149" s="12"/>
      <c r="D149" s="52"/>
      <c r="E149" s="189">
        <v>40</v>
      </c>
      <c r="F149" s="196" t="s">
        <v>921</v>
      </c>
      <c r="H149" s="438" t="s">
        <v>1507</v>
      </c>
      <c r="I149" s="12"/>
      <c r="J149" s="11"/>
      <c r="K149" s="54" t="s">
        <v>1508</v>
      </c>
      <c r="L149" s="93"/>
      <c r="M149" s="93"/>
      <c r="P149" s="93"/>
      <c r="Q149" s="76"/>
      <c r="S149" s="54">
        <v>0</v>
      </c>
      <c r="T149" s="54">
        <f t="shared" si="31"/>
        <v>2.6910233092319793E-3</v>
      </c>
      <c r="U149" s="54">
        <v>2.7379130000000002E-2</v>
      </c>
      <c r="V149" s="54">
        <v>4.4286800000000034E-3</v>
      </c>
      <c r="AA149" s="43"/>
      <c r="AE149" s="74">
        <f t="shared" si="32"/>
        <v>0</v>
      </c>
      <c r="AG149" s="74">
        <f t="shared" si="33"/>
        <v>0</v>
      </c>
      <c r="AI149" s="74">
        <f t="shared" si="36"/>
        <v>0</v>
      </c>
      <c r="AJ149" s="23"/>
      <c r="AK149" s="23"/>
      <c r="AL149" s="707">
        <f t="shared" si="37"/>
        <v>0</v>
      </c>
      <c r="AM149" s="23"/>
      <c r="AN149" s="74">
        <f t="shared" si="30"/>
        <v>0</v>
      </c>
      <c r="AP149" s="74">
        <f t="shared" si="34"/>
        <v>0</v>
      </c>
      <c r="AQ149" s="253">
        <f t="shared" si="29"/>
        <v>0</v>
      </c>
      <c r="AR149" s="23"/>
      <c r="AT149" s="253">
        <f t="shared" si="35"/>
        <v>0</v>
      </c>
      <c r="AU149" s="23"/>
      <c r="AV149" s="23"/>
      <c r="AW149" s="274"/>
      <c r="AX149" s="43"/>
      <c r="AY149" s="95"/>
      <c r="AZ149" s="94"/>
      <c r="BA149" s="94"/>
      <c r="BB149" s="94"/>
      <c r="BJ149" s="253">
        <f t="shared" si="38"/>
        <v>0</v>
      </c>
      <c r="BS149" s="76"/>
      <c r="CU149" s="253">
        <f t="shared" si="39"/>
        <v>0</v>
      </c>
      <c r="DC149" s="93"/>
      <c r="DF149" s="253">
        <f t="shared" si="40"/>
        <v>0</v>
      </c>
      <c r="DG149" s="93"/>
      <c r="DM149" s="253">
        <f t="shared" si="41"/>
        <v>0</v>
      </c>
    </row>
    <row r="150" spans="1:16296">
      <c r="B150" s="26"/>
      <c r="C150" s="12"/>
      <c r="D150" s="52"/>
      <c r="E150" s="189">
        <v>40</v>
      </c>
      <c r="F150" s="196" t="s">
        <v>921</v>
      </c>
      <c r="H150" s="438" t="s">
        <v>1507</v>
      </c>
      <c r="I150" s="12"/>
      <c r="J150" s="11"/>
      <c r="K150" s="54" t="s">
        <v>1373</v>
      </c>
      <c r="L150" s="93"/>
      <c r="M150" s="93"/>
      <c r="P150" s="93"/>
      <c r="Q150" s="76"/>
      <c r="S150" s="54">
        <v>0</v>
      </c>
      <c r="T150" s="54">
        <f t="shared" si="31"/>
        <v>4.6872236704330675E-3</v>
      </c>
      <c r="U150" s="54">
        <v>4.7688810000000005E-2</v>
      </c>
      <c r="V150" s="54">
        <v>7.7142299999999938E-3</v>
      </c>
      <c r="AA150" s="43"/>
      <c r="AE150" s="74">
        <f t="shared" si="32"/>
        <v>0</v>
      </c>
      <c r="AG150" s="74">
        <f t="shared" si="33"/>
        <v>0</v>
      </c>
      <c r="AI150" s="74">
        <f t="shared" si="36"/>
        <v>0</v>
      </c>
      <c r="AJ150" s="23"/>
      <c r="AK150" s="23"/>
      <c r="AL150" s="707">
        <f t="shared" si="37"/>
        <v>0</v>
      </c>
      <c r="AM150" s="23"/>
      <c r="AN150" s="74">
        <f t="shared" si="30"/>
        <v>0</v>
      </c>
      <c r="AP150" s="74">
        <f t="shared" si="34"/>
        <v>0</v>
      </c>
      <c r="AQ150" s="253">
        <f t="shared" si="29"/>
        <v>0</v>
      </c>
      <c r="AR150" s="23"/>
      <c r="AT150" s="253">
        <f t="shared" si="35"/>
        <v>0</v>
      </c>
      <c r="AU150" s="23"/>
      <c r="AV150" s="23"/>
      <c r="AW150" s="274"/>
      <c r="AX150" s="43"/>
      <c r="AY150" s="95"/>
      <c r="AZ150" s="94"/>
      <c r="BA150" s="94"/>
      <c r="BB150" s="94"/>
      <c r="BJ150" s="253">
        <f t="shared" si="38"/>
        <v>0</v>
      </c>
      <c r="BS150" s="76"/>
      <c r="CU150" s="253">
        <f t="shared" si="39"/>
        <v>0</v>
      </c>
      <c r="DC150" s="93"/>
      <c r="DF150" s="253">
        <f t="shared" si="40"/>
        <v>0</v>
      </c>
      <c r="DG150" s="93"/>
      <c r="DM150" s="253">
        <f t="shared" si="41"/>
        <v>0</v>
      </c>
    </row>
    <row r="151" spans="1:16296">
      <c r="B151" s="26"/>
      <c r="C151" s="12"/>
      <c r="D151" s="52" t="s">
        <v>795</v>
      </c>
      <c r="E151" s="42">
        <v>41</v>
      </c>
      <c r="F151" s="50" t="s">
        <v>920</v>
      </c>
      <c r="H151" s="12"/>
      <c r="I151" s="12"/>
      <c r="J151" s="11" t="s">
        <v>866</v>
      </c>
      <c r="K151" s="60"/>
      <c r="L151" s="93"/>
      <c r="M151" s="93"/>
      <c r="P151" s="93"/>
      <c r="Q151" s="76"/>
      <c r="S151" s="1"/>
      <c r="T151" s="54">
        <f t="shared" si="31"/>
        <v>0</v>
      </c>
      <c r="U151" s="1"/>
      <c r="V151" s="1"/>
      <c r="AA151" s="43"/>
      <c r="AE151" s="74">
        <f t="shared" si="32"/>
        <v>0</v>
      </c>
      <c r="AG151" s="74">
        <f t="shared" si="33"/>
        <v>0</v>
      </c>
      <c r="AI151" s="74">
        <f t="shared" si="36"/>
        <v>0</v>
      </c>
      <c r="AJ151" s="23"/>
      <c r="AK151" s="23"/>
      <c r="AL151" s="707">
        <f t="shared" si="37"/>
        <v>0</v>
      </c>
      <c r="AM151" s="23"/>
      <c r="AN151" s="74">
        <f t="shared" si="30"/>
        <v>0</v>
      </c>
      <c r="AP151" s="74">
        <f t="shared" si="34"/>
        <v>0</v>
      </c>
      <c r="AQ151" s="253">
        <f t="shared" si="29"/>
        <v>0</v>
      </c>
      <c r="AR151" s="23"/>
      <c r="AT151" s="253">
        <f t="shared" si="35"/>
        <v>0</v>
      </c>
      <c r="AU151" s="23"/>
      <c r="AV151" s="23"/>
      <c r="AW151" s="274">
        <v>0.36449999999999999</v>
      </c>
      <c r="AX151" s="43"/>
      <c r="AY151" s="95"/>
      <c r="AZ151" s="94"/>
      <c r="BA151" s="94"/>
      <c r="BB151" s="94"/>
      <c r="BJ151" s="253">
        <f t="shared" si="38"/>
        <v>0</v>
      </c>
      <c r="BS151" s="76"/>
      <c r="CI151" s="270">
        <v>1.4E-2</v>
      </c>
      <c r="CN151" s="270">
        <v>0.01</v>
      </c>
      <c r="CO151" s="270">
        <f>0.4-0.001</f>
        <v>0.39900000000000002</v>
      </c>
      <c r="CQ151" s="270">
        <v>2.5000000000000001E-2</v>
      </c>
      <c r="CU151" s="253">
        <f t="shared" si="39"/>
        <v>0</v>
      </c>
      <c r="DC151" s="93"/>
      <c r="DF151" s="253">
        <f t="shared" si="40"/>
        <v>0</v>
      </c>
      <c r="DG151" s="93"/>
      <c r="DM151" s="253">
        <f t="shared" si="41"/>
        <v>0</v>
      </c>
    </row>
    <row r="152" spans="1:16296">
      <c r="B152" s="26"/>
      <c r="C152" s="12"/>
      <c r="D152" s="52" t="s">
        <v>796</v>
      </c>
      <c r="E152" s="189">
        <v>42</v>
      </c>
      <c r="F152" s="54" t="s">
        <v>814</v>
      </c>
      <c r="H152" s="12"/>
      <c r="I152" s="12"/>
      <c r="J152" s="11" t="s">
        <v>864</v>
      </c>
      <c r="K152" s="60"/>
      <c r="L152" s="93"/>
      <c r="M152" s="93"/>
      <c r="P152" s="93"/>
      <c r="Q152" s="76"/>
      <c r="S152" s="1"/>
      <c r="T152" s="54">
        <f t="shared" si="31"/>
        <v>0</v>
      </c>
      <c r="U152" s="1"/>
      <c r="V152" s="1"/>
      <c r="AA152" s="43"/>
      <c r="AE152" s="74">
        <f t="shared" si="32"/>
        <v>0</v>
      </c>
      <c r="AG152" s="74">
        <f t="shared" si="33"/>
        <v>0</v>
      </c>
      <c r="AI152" s="74">
        <f t="shared" si="36"/>
        <v>0</v>
      </c>
      <c r="AJ152" s="23"/>
      <c r="AK152" s="23"/>
      <c r="AL152" s="707">
        <f t="shared" si="37"/>
        <v>0</v>
      </c>
      <c r="AM152" s="23"/>
      <c r="AN152" s="74">
        <f t="shared" si="30"/>
        <v>0</v>
      </c>
      <c r="AP152" s="74">
        <f t="shared" si="34"/>
        <v>0</v>
      </c>
      <c r="AQ152" s="253">
        <f t="shared" si="29"/>
        <v>0</v>
      </c>
      <c r="AR152" s="23"/>
      <c r="AS152" s="259">
        <v>8.3225806451612903E-3</v>
      </c>
      <c r="AT152" s="253">
        <f t="shared" si="35"/>
        <v>4.1612903225806451E-3</v>
      </c>
      <c r="AU152" s="23"/>
      <c r="AV152" s="23"/>
      <c r="AW152" s="274">
        <v>0.23300000000000001</v>
      </c>
      <c r="AX152" s="43"/>
      <c r="AY152" s="95"/>
      <c r="AZ152" s="94"/>
      <c r="BA152" s="94"/>
      <c r="BB152" s="94"/>
      <c r="BJ152" s="253">
        <f t="shared" si="38"/>
        <v>0</v>
      </c>
      <c r="BS152" s="76"/>
      <c r="CO152" s="270">
        <v>0.15</v>
      </c>
      <c r="CQ152" s="270">
        <v>0.01</v>
      </c>
      <c r="CU152" s="253">
        <f t="shared" si="39"/>
        <v>0</v>
      </c>
      <c r="DC152" s="93"/>
      <c r="DF152" s="253">
        <f t="shared" si="40"/>
        <v>0</v>
      </c>
      <c r="DG152" s="93"/>
      <c r="DM152" s="253">
        <f t="shared" si="41"/>
        <v>0</v>
      </c>
    </row>
    <row r="153" spans="1:16296">
      <c r="B153" s="26"/>
      <c r="C153" s="12"/>
      <c r="D153" s="52" t="s">
        <v>797</v>
      </c>
      <c r="E153" s="42">
        <v>43</v>
      </c>
      <c r="F153" s="50" t="s">
        <v>813</v>
      </c>
      <c r="H153" s="12"/>
      <c r="I153" s="12"/>
      <c r="J153" s="11" t="s">
        <v>864</v>
      </c>
      <c r="K153" s="60"/>
      <c r="L153" s="93"/>
      <c r="M153" s="93"/>
      <c r="P153" s="93"/>
      <c r="Q153" s="76"/>
      <c r="S153" s="1"/>
      <c r="T153" s="54">
        <f t="shared" si="31"/>
        <v>0</v>
      </c>
      <c r="U153" s="1"/>
      <c r="V153" s="1"/>
      <c r="AA153" s="43"/>
      <c r="AE153" s="74">
        <f t="shared" si="32"/>
        <v>0</v>
      </c>
      <c r="AG153" s="74">
        <f t="shared" si="33"/>
        <v>0</v>
      </c>
      <c r="AI153" s="74">
        <f t="shared" si="36"/>
        <v>0</v>
      </c>
      <c r="AJ153" s="23"/>
      <c r="AK153" s="23"/>
      <c r="AL153" s="707">
        <f t="shared" si="37"/>
        <v>0</v>
      </c>
      <c r="AM153" s="23"/>
      <c r="AN153" s="74">
        <f t="shared" si="30"/>
        <v>0</v>
      </c>
      <c r="AP153" s="74">
        <f t="shared" si="34"/>
        <v>0</v>
      </c>
      <c r="AQ153" s="253">
        <f t="shared" si="29"/>
        <v>0</v>
      </c>
      <c r="AR153" s="23"/>
      <c r="AS153" s="259">
        <v>0.16922580645161289</v>
      </c>
      <c r="AT153" s="253">
        <f t="shared" si="35"/>
        <v>8.4612903225806446E-2</v>
      </c>
      <c r="AU153" s="23"/>
      <c r="AV153" s="23"/>
      <c r="AW153" s="274"/>
      <c r="AX153" s="43"/>
      <c r="AY153" s="95"/>
      <c r="AZ153" s="94"/>
      <c r="BA153" s="94"/>
      <c r="BB153" s="94"/>
      <c r="BJ153" s="253">
        <f t="shared" si="38"/>
        <v>0</v>
      </c>
      <c r="BS153" s="76"/>
      <c r="CO153" s="270">
        <v>5.5E-2</v>
      </c>
      <c r="CQ153" s="270">
        <v>0.01</v>
      </c>
      <c r="CU153" s="253">
        <f t="shared" si="39"/>
        <v>0</v>
      </c>
      <c r="DC153" s="93"/>
      <c r="DF153" s="253">
        <f t="shared" si="40"/>
        <v>0</v>
      </c>
      <c r="DG153" s="93"/>
      <c r="DM153" s="253">
        <f t="shared" si="41"/>
        <v>0</v>
      </c>
    </row>
    <row r="154" spans="1:16296">
      <c r="B154" s="26"/>
      <c r="C154" s="12"/>
      <c r="D154" s="52" t="s">
        <v>798</v>
      </c>
      <c r="E154" s="42">
        <v>44</v>
      </c>
      <c r="F154" s="50" t="s">
        <v>913</v>
      </c>
      <c r="H154" s="12"/>
      <c r="I154" s="12"/>
      <c r="J154" s="11" t="s">
        <v>864</v>
      </c>
      <c r="K154" s="60"/>
      <c r="L154" s="93"/>
      <c r="M154" s="93"/>
      <c r="P154" s="93"/>
      <c r="Q154" s="76"/>
      <c r="S154" s="54"/>
      <c r="T154" s="54">
        <f t="shared" si="31"/>
        <v>0</v>
      </c>
      <c r="U154" s="54"/>
      <c r="V154" s="54"/>
      <c r="AA154" s="43"/>
      <c r="AE154" s="74">
        <f t="shared" si="32"/>
        <v>0</v>
      </c>
      <c r="AG154" s="74">
        <f t="shared" si="33"/>
        <v>0</v>
      </c>
      <c r="AI154" s="74">
        <f t="shared" si="36"/>
        <v>0</v>
      </c>
      <c r="AJ154" s="23"/>
      <c r="AK154" s="23"/>
      <c r="AL154" s="707">
        <f t="shared" si="37"/>
        <v>0</v>
      </c>
      <c r="AM154" s="23"/>
      <c r="AN154" s="74">
        <f t="shared" si="30"/>
        <v>0</v>
      </c>
      <c r="AP154" s="74">
        <f t="shared" si="34"/>
        <v>0</v>
      </c>
      <c r="AQ154" s="253">
        <f t="shared" si="29"/>
        <v>0</v>
      </c>
      <c r="AR154" s="23"/>
      <c r="AS154" s="259">
        <f>0.400870967741935-0.01</f>
        <v>0.39087096774193497</v>
      </c>
      <c r="AT154" s="253">
        <f t="shared" si="35"/>
        <v>0.19543548387096749</v>
      </c>
      <c r="AU154" s="23"/>
      <c r="AV154" s="23"/>
      <c r="AW154" s="274">
        <v>2.53E-2</v>
      </c>
      <c r="AX154" s="43"/>
      <c r="AY154" s="95"/>
      <c r="AZ154" s="94"/>
      <c r="BA154" s="94"/>
      <c r="BB154" s="94"/>
      <c r="BJ154" s="253">
        <f t="shared" si="38"/>
        <v>0</v>
      </c>
      <c r="BS154" s="76"/>
      <c r="CU154" s="253">
        <f t="shared" si="39"/>
        <v>0</v>
      </c>
      <c r="DC154" s="93"/>
      <c r="DF154" s="253">
        <f t="shared" si="40"/>
        <v>0</v>
      </c>
      <c r="DG154" s="93"/>
      <c r="DM154" s="253">
        <f t="shared" si="41"/>
        <v>0</v>
      </c>
    </row>
    <row r="155" spans="1:16296">
      <c r="B155" s="26"/>
      <c r="C155" s="12"/>
      <c r="D155" s="52" t="s">
        <v>799</v>
      </c>
      <c r="E155" s="189">
        <v>45</v>
      </c>
      <c r="F155" s="50" t="s">
        <v>914</v>
      </c>
      <c r="H155" s="12"/>
      <c r="I155" s="12"/>
      <c r="J155" s="11" t="s">
        <v>864</v>
      </c>
      <c r="K155" s="60"/>
      <c r="L155" s="93"/>
      <c r="M155" s="93"/>
      <c r="P155" s="93"/>
      <c r="Q155" s="76"/>
      <c r="S155" s="54"/>
      <c r="T155" s="54">
        <f t="shared" si="31"/>
        <v>0</v>
      </c>
      <c r="U155" s="54"/>
      <c r="V155" s="54"/>
      <c r="AA155" s="43"/>
      <c r="AE155" s="74">
        <f t="shared" si="32"/>
        <v>0</v>
      </c>
      <c r="AG155" s="74">
        <f t="shared" si="33"/>
        <v>0</v>
      </c>
      <c r="AI155" s="74">
        <f t="shared" si="36"/>
        <v>0</v>
      </c>
      <c r="AJ155" s="23"/>
      <c r="AK155" s="23"/>
      <c r="AL155" s="707">
        <f t="shared" si="37"/>
        <v>0</v>
      </c>
      <c r="AM155" s="23"/>
      <c r="AN155" s="74">
        <f t="shared" si="30"/>
        <v>0</v>
      </c>
      <c r="AP155" s="74">
        <f t="shared" si="34"/>
        <v>0</v>
      </c>
      <c r="AQ155" s="253">
        <f t="shared" si="29"/>
        <v>0</v>
      </c>
      <c r="AR155" s="23"/>
      <c r="AT155" s="253">
        <f t="shared" si="35"/>
        <v>0</v>
      </c>
      <c r="AU155" s="23"/>
      <c r="AV155" s="23"/>
      <c r="AW155" s="274"/>
      <c r="AX155" s="43"/>
      <c r="AY155" s="95"/>
      <c r="AZ155" s="94"/>
      <c r="BA155" s="94"/>
      <c r="BB155" s="94"/>
      <c r="BJ155" s="253">
        <f t="shared" si="38"/>
        <v>0</v>
      </c>
      <c r="BS155" s="76"/>
      <c r="CU155" s="253">
        <f t="shared" si="39"/>
        <v>0</v>
      </c>
      <c r="DC155" s="93"/>
      <c r="DF155" s="253">
        <f t="shared" si="40"/>
        <v>0</v>
      </c>
      <c r="DG155" s="93"/>
      <c r="DM155" s="253">
        <f t="shared" si="41"/>
        <v>0</v>
      </c>
    </row>
    <row r="156" spans="1:16296">
      <c r="B156" s="17"/>
      <c r="C156" s="2" t="s">
        <v>376</v>
      </c>
      <c r="D156" s="31" t="s">
        <v>684</v>
      </c>
      <c r="E156" s="42">
        <v>46</v>
      </c>
      <c r="F156" s="50" t="str">
        <f>VLOOKUP(K156,[1]Codes!$C$1:$P$3253, 13,FALSE)</f>
        <v>Benthic grazer</v>
      </c>
      <c r="G156" s="1" t="s">
        <v>692</v>
      </c>
      <c r="H156" s="1" t="s">
        <v>376</v>
      </c>
      <c r="I156" s="1" t="s">
        <v>533</v>
      </c>
      <c r="J156" s="11" t="s">
        <v>874</v>
      </c>
      <c r="K156" s="61" t="s">
        <v>533</v>
      </c>
      <c r="L156" s="93"/>
      <c r="M156" s="93"/>
      <c r="P156" s="93"/>
      <c r="Q156" s="76"/>
      <c r="S156" s="1"/>
      <c r="T156" s="54">
        <f t="shared" si="31"/>
        <v>0</v>
      </c>
      <c r="U156" s="1"/>
      <c r="V156" s="1"/>
      <c r="AA156" s="43"/>
      <c r="AE156" s="74">
        <f t="shared" si="32"/>
        <v>0</v>
      </c>
      <c r="AG156" s="74">
        <f t="shared" si="33"/>
        <v>0</v>
      </c>
      <c r="AI156" s="74">
        <f t="shared" si="36"/>
        <v>0</v>
      </c>
      <c r="AL156" s="707">
        <f t="shared" si="37"/>
        <v>0</v>
      </c>
      <c r="AN156" s="74">
        <f t="shared" si="30"/>
        <v>0</v>
      </c>
      <c r="AP156" s="74">
        <f t="shared" si="34"/>
        <v>0</v>
      </c>
      <c r="AQ156" s="253">
        <f t="shared" si="29"/>
        <v>0</v>
      </c>
      <c r="AT156" s="253">
        <f t="shared" si="35"/>
        <v>0</v>
      </c>
      <c r="AV156" s="23"/>
      <c r="AW156" s="274"/>
      <c r="AX156" s="43"/>
      <c r="AY156" s="92">
        <v>0</v>
      </c>
      <c r="AZ156" s="94"/>
      <c r="BA156" s="94"/>
      <c r="BB156" s="94"/>
      <c r="BJ156" s="253">
        <f t="shared" si="38"/>
        <v>0</v>
      </c>
      <c r="BS156" s="76"/>
      <c r="BU156" s="23">
        <v>1.06E-2</v>
      </c>
      <c r="BV156" s="23">
        <v>1.5369710919918364E-2</v>
      </c>
      <c r="BW156" s="23">
        <v>2.0000000000000001E-4</v>
      </c>
      <c r="BX156" s="23">
        <v>1.5259999999999999E-2</v>
      </c>
      <c r="BY156" s="23"/>
      <c r="CA156" s="23"/>
      <c r="CB156" s="23">
        <v>0.19163083230832306</v>
      </c>
      <c r="CF156" s="23"/>
      <c r="CG156" s="270">
        <v>2.5000000000000001E-2</v>
      </c>
      <c r="CU156" s="253">
        <f t="shared" si="39"/>
        <v>0</v>
      </c>
      <c r="DC156" s="93"/>
      <c r="DF156" s="253">
        <f t="shared" si="40"/>
        <v>0</v>
      </c>
      <c r="DG156" s="93"/>
      <c r="DH156" s="74">
        <v>0.29447852760736204</v>
      </c>
      <c r="DM156" s="253">
        <f t="shared" si="41"/>
        <v>0</v>
      </c>
    </row>
    <row r="157" spans="1:16296" s="3" customFormat="1">
      <c r="A157" s="2"/>
      <c r="B157" s="17"/>
      <c r="C157" s="2" t="s">
        <v>376</v>
      </c>
      <c r="D157" s="31" t="s">
        <v>684</v>
      </c>
      <c r="E157" s="42">
        <v>46</v>
      </c>
      <c r="F157" s="50" t="s">
        <v>875</v>
      </c>
      <c r="G157" s="1" t="s">
        <v>692</v>
      </c>
      <c r="H157" s="12" t="s">
        <v>286</v>
      </c>
      <c r="I157" s="1"/>
      <c r="J157" s="11" t="s">
        <v>874</v>
      </c>
      <c r="K157" s="61" t="s">
        <v>395</v>
      </c>
      <c r="L157" s="93"/>
      <c r="M157" s="93"/>
      <c r="N157" s="74"/>
      <c r="O157" s="74"/>
      <c r="P157" s="93"/>
      <c r="Q157" s="76"/>
      <c r="R157" s="74"/>
      <c r="S157" s="5"/>
      <c r="T157" s="54">
        <f t="shared" si="31"/>
        <v>0</v>
      </c>
      <c r="U157" s="5"/>
      <c r="V157" s="5"/>
      <c r="W157" s="74"/>
      <c r="X157" s="74"/>
      <c r="Y157" s="74"/>
      <c r="Z157" s="74"/>
      <c r="AA157" s="43"/>
      <c r="AB157" s="23">
        <v>3.867340852562478E-3</v>
      </c>
      <c r="AC157" s="74"/>
      <c r="AD157" s="74"/>
      <c r="AE157" s="74">
        <f t="shared" si="32"/>
        <v>0</v>
      </c>
      <c r="AF157" s="74"/>
      <c r="AG157" s="74">
        <f t="shared" si="33"/>
        <v>0</v>
      </c>
      <c r="AH157" s="74"/>
      <c r="AI157" s="74">
        <f t="shared" si="36"/>
        <v>0</v>
      </c>
      <c r="AJ157" s="74"/>
      <c r="AK157" s="74"/>
      <c r="AL157" s="707">
        <f t="shared" si="37"/>
        <v>0</v>
      </c>
      <c r="AM157" s="74"/>
      <c r="AN157" s="74">
        <f t="shared" si="30"/>
        <v>0</v>
      </c>
      <c r="AO157" s="74"/>
      <c r="AP157" s="74">
        <f t="shared" si="34"/>
        <v>0</v>
      </c>
      <c r="AQ157" s="253">
        <f t="shared" si="29"/>
        <v>0</v>
      </c>
      <c r="AR157" s="74"/>
      <c r="AS157" s="259"/>
      <c r="AT157" s="253">
        <f t="shared" si="35"/>
        <v>0</v>
      </c>
      <c r="AU157" s="74"/>
      <c r="AV157" s="23"/>
      <c r="AW157" s="274"/>
      <c r="AX157" s="43"/>
      <c r="AY157" s="92">
        <v>0</v>
      </c>
      <c r="AZ157" s="94"/>
      <c r="BA157" s="94"/>
      <c r="BB157" s="94"/>
      <c r="BC157" s="270"/>
      <c r="BD157" s="270"/>
      <c r="BE157" s="74"/>
      <c r="BF157" s="74"/>
      <c r="BG157" s="74"/>
      <c r="BH157" s="74"/>
      <c r="BI157" s="74"/>
      <c r="BJ157" s="253">
        <f t="shared" si="38"/>
        <v>0</v>
      </c>
      <c r="BK157" s="74"/>
      <c r="BL157" s="74"/>
      <c r="BM157" s="74"/>
      <c r="BN157" s="74"/>
      <c r="BO157" s="74"/>
      <c r="BP157" s="74"/>
      <c r="BQ157" s="270"/>
      <c r="BR157" s="270"/>
      <c r="BS157" s="76"/>
      <c r="BT157" s="74"/>
      <c r="BU157" s="74"/>
      <c r="BV157" s="74"/>
      <c r="BW157" s="74"/>
      <c r="BX157" s="74"/>
      <c r="BY157" s="74"/>
      <c r="BZ157" s="74"/>
      <c r="CA157" s="74"/>
      <c r="CB157" s="74"/>
      <c r="CC157" s="270"/>
      <c r="CD157" s="74"/>
      <c r="CE157" s="76"/>
      <c r="CF157" s="23">
        <v>8.0063800574250727E-4</v>
      </c>
      <c r="CG157" s="270"/>
      <c r="CH157" s="270"/>
      <c r="CI157" s="270"/>
      <c r="CJ157" s="270"/>
      <c r="CK157" s="76"/>
      <c r="CL157" s="5"/>
      <c r="CN157" s="270"/>
      <c r="CO157" s="270"/>
      <c r="CP157" s="76"/>
      <c r="CQ157" s="270"/>
      <c r="CR157" s="270"/>
      <c r="CS157" s="74"/>
      <c r="CT157" s="74"/>
      <c r="CU157" s="253">
        <f t="shared" si="39"/>
        <v>0</v>
      </c>
      <c r="CV157" s="270"/>
      <c r="CW157" s="238"/>
      <c r="CX157" s="270"/>
      <c r="CY157" s="270"/>
      <c r="CZ157" s="270"/>
      <c r="DA157" s="270"/>
      <c r="DB157" s="270"/>
      <c r="DC157" s="93"/>
      <c r="DD157" s="74"/>
      <c r="DE157" s="74"/>
      <c r="DF157" s="253">
        <f t="shared" si="40"/>
        <v>0</v>
      </c>
      <c r="DG157" s="93"/>
      <c r="DH157" s="74"/>
      <c r="DI157" s="74"/>
      <c r="DJ157" s="74"/>
      <c r="DK157" s="74"/>
      <c r="DL157" s="74"/>
      <c r="DM157" s="253">
        <f t="shared" si="41"/>
        <v>0</v>
      </c>
      <c r="DN157" s="270"/>
      <c r="DO157" s="270"/>
      <c r="DP157" s="74"/>
      <c r="DQ157" s="74"/>
      <c r="DR157" s="74"/>
      <c r="DS157" s="74"/>
      <c r="DT157" s="74"/>
      <c r="DU157" s="74"/>
      <c r="DV157" s="74"/>
      <c r="DW157" s="74"/>
      <c r="DX157" s="74"/>
      <c r="DY157" s="74"/>
      <c r="DZ157" s="74"/>
      <c r="EA157" s="74"/>
      <c r="EB157" s="74"/>
      <c r="EC157" s="74"/>
      <c r="ED157" s="74"/>
      <c r="EE157" s="74"/>
      <c r="EF157" s="74"/>
      <c r="EG157" s="74"/>
      <c r="EH157" s="74"/>
      <c r="EI157" s="74"/>
      <c r="EJ157" s="74"/>
      <c r="EK157" s="74"/>
      <c r="EL157" s="74"/>
      <c r="EM157" s="74"/>
      <c r="EN157" s="74"/>
      <c r="EO157" s="2"/>
      <c r="EP157" s="2"/>
      <c r="EQ157" s="2"/>
      <c r="ER157" s="2"/>
      <c r="ES157" s="2"/>
      <c r="ET157" s="2"/>
      <c r="EU157" s="2"/>
      <c r="EV157" s="2"/>
      <c r="EW157" s="2"/>
      <c r="EX157" s="2"/>
      <c r="EY157" s="2"/>
      <c r="EZ157" s="2"/>
      <c r="FA157" s="2"/>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c r="GO157" s="2"/>
      <c r="GP157" s="2"/>
      <c r="GQ157" s="2"/>
      <c r="GR157" s="2"/>
      <c r="GS157" s="2"/>
      <c r="GT157" s="2"/>
      <c r="GU157" s="2"/>
      <c r="GV157" s="2"/>
      <c r="GW157" s="2"/>
      <c r="GX157" s="2"/>
      <c r="GY157" s="2"/>
      <c r="GZ157" s="2"/>
      <c r="HA157" s="2"/>
      <c r="HB157" s="2"/>
      <c r="HC157" s="2"/>
      <c r="HD157" s="2"/>
      <c r="HE157" s="2"/>
      <c r="HF157" s="2"/>
      <c r="HG157" s="2"/>
      <c r="HH157" s="2"/>
      <c r="HI157" s="2"/>
      <c r="HJ157" s="2"/>
      <c r="HK157" s="2"/>
      <c r="HL157" s="2"/>
      <c r="HM157" s="2"/>
      <c r="HN157" s="2"/>
      <c r="HO157" s="2"/>
      <c r="HP157" s="2"/>
      <c r="HQ157" s="2"/>
      <c r="HR157" s="2"/>
      <c r="HS157" s="2"/>
      <c r="HT157" s="2"/>
      <c r="HU157" s="2"/>
      <c r="HV157" s="2"/>
      <c r="HW157" s="2"/>
      <c r="HX157" s="2"/>
      <c r="HY157" s="2"/>
      <c r="HZ157" s="2"/>
      <c r="IA157" s="2"/>
      <c r="IB157" s="2"/>
      <c r="IC157" s="2"/>
      <c r="ID157" s="2"/>
      <c r="IE157" s="2"/>
      <c r="IF157" s="2"/>
      <c r="IG157" s="2"/>
      <c r="IH157" s="2"/>
      <c r="II157" s="2"/>
      <c r="IJ157" s="2"/>
      <c r="IK157" s="2"/>
      <c r="IL157" s="2"/>
      <c r="IM157" s="2"/>
      <c r="IN157" s="2"/>
      <c r="IO157" s="2"/>
      <c r="IP157" s="2"/>
      <c r="IQ157" s="2"/>
      <c r="IR157" s="2"/>
      <c r="IS157" s="2"/>
      <c r="IT157" s="2"/>
      <c r="IU157" s="2"/>
      <c r="IV157" s="2"/>
      <c r="IW157" s="2"/>
      <c r="IX157" s="2"/>
      <c r="IY157" s="2"/>
      <c r="IZ157" s="2"/>
      <c r="JA157" s="2"/>
      <c r="JB157" s="2"/>
      <c r="JC157" s="2"/>
      <c r="JD157" s="2"/>
      <c r="JE157" s="2"/>
      <c r="JF157" s="2"/>
      <c r="JG157" s="2"/>
      <c r="JH157" s="2"/>
      <c r="JI157" s="2"/>
      <c r="JJ157" s="2"/>
      <c r="JK157" s="2"/>
      <c r="JL157" s="2"/>
      <c r="JM157" s="2"/>
      <c r="JN157" s="2"/>
      <c r="JO157" s="2"/>
      <c r="JP157" s="2"/>
      <c r="JQ157" s="2"/>
      <c r="JR157" s="2"/>
      <c r="JS157" s="2"/>
      <c r="JT157" s="2"/>
      <c r="JU157" s="2"/>
      <c r="JV157" s="2"/>
      <c r="JW157" s="2"/>
      <c r="JX157" s="2"/>
      <c r="JY157" s="2"/>
      <c r="JZ157" s="2"/>
      <c r="KA157" s="2"/>
      <c r="KB157" s="2"/>
      <c r="KC157" s="2"/>
      <c r="KD157" s="2"/>
      <c r="KE157" s="2"/>
      <c r="KF157" s="2"/>
      <c r="KG157" s="2"/>
      <c r="KH157" s="2"/>
      <c r="KI157" s="2"/>
      <c r="KJ157" s="2"/>
      <c r="KK157" s="2"/>
      <c r="KL157" s="2"/>
      <c r="KM157" s="2"/>
      <c r="KN157" s="2"/>
      <c r="KO157" s="2"/>
      <c r="KP157" s="2"/>
      <c r="KQ157" s="2"/>
      <c r="KR157" s="2"/>
      <c r="KS157" s="2"/>
      <c r="KT157" s="2"/>
      <c r="KU157" s="2"/>
      <c r="KV157" s="2"/>
      <c r="KW157" s="2"/>
      <c r="KX157" s="2"/>
      <c r="KY157" s="2"/>
      <c r="KZ157" s="2"/>
      <c r="LA157" s="2"/>
      <c r="LB157" s="2"/>
      <c r="LC157" s="2"/>
      <c r="LD157" s="2"/>
      <c r="LE157" s="2"/>
      <c r="LF157" s="2"/>
      <c r="LG157" s="2"/>
      <c r="LH157" s="2"/>
      <c r="LI157" s="2"/>
      <c r="LJ157" s="2"/>
      <c r="LK157" s="2"/>
      <c r="LL157" s="2"/>
      <c r="LM157" s="2"/>
      <c r="LN157" s="2"/>
      <c r="LO157" s="2"/>
      <c r="LP157" s="2"/>
      <c r="LQ157" s="2"/>
      <c r="LR157" s="2"/>
      <c r="LS157" s="2"/>
      <c r="LT157" s="2"/>
      <c r="LU157" s="2"/>
      <c r="LV157" s="2"/>
      <c r="LW157" s="2"/>
      <c r="LX157" s="2"/>
      <c r="LY157" s="2"/>
      <c r="LZ157" s="2"/>
      <c r="MA157" s="2"/>
      <c r="MB157" s="2"/>
      <c r="MC157" s="2"/>
      <c r="MD157" s="2"/>
      <c r="ME157" s="2"/>
      <c r="MF157" s="2"/>
      <c r="MG157" s="2"/>
      <c r="MH157" s="2"/>
      <c r="MI157" s="2"/>
      <c r="MJ157" s="2"/>
      <c r="MK157" s="2"/>
      <c r="ML157" s="2"/>
      <c r="MM157" s="2"/>
      <c r="MN157" s="2"/>
      <c r="MO157" s="2"/>
      <c r="MP157" s="2"/>
      <c r="MQ157" s="2"/>
      <c r="MR157" s="2"/>
      <c r="MS157" s="2"/>
      <c r="MT157" s="2"/>
      <c r="MU157" s="2"/>
      <c r="MV157" s="2"/>
      <c r="MW157" s="2"/>
      <c r="MX157" s="2"/>
      <c r="MY157" s="2"/>
      <c r="MZ157" s="2"/>
      <c r="NA157" s="2"/>
      <c r="NB157" s="2"/>
      <c r="NC157" s="2"/>
      <c r="ND157" s="2"/>
      <c r="NE157" s="2"/>
      <c r="NF157" s="2"/>
      <c r="NG157" s="2"/>
      <c r="NH157" s="2"/>
      <c r="NI157" s="2"/>
      <c r="NJ157" s="2"/>
      <c r="NK157" s="2"/>
      <c r="NL157" s="2"/>
      <c r="NM157" s="2"/>
      <c r="NN157" s="2"/>
      <c r="NO157" s="2"/>
      <c r="NP157" s="2"/>
      <c r="NQ157" s="2"/>
      <c r="NR157" s="2"/>
      <c r="NS157" s="2"/>
      <c r="NT157" s="2"/>
      <c r="NU157" s="2"/>
      <c r="NV157" s="2"/>
      <c r="NW157" s="2"/>
      <c r="NX157" s="2"/>
      <c r="NY157" s="2"/>
      <c r="NZ157" s="2"/>
      <c r="OA157" s="2"/>
      <c r="OB157" s="2"/>
      <c r="OC157" s="2"/>
      <c r="OD157" s="2"/>
      <c r="OE157" s="2"/>
      <c r="OF157" s="2"/>
      <c r="OG157" s="2"/>
      <c r="OH157" s="2"/>
      <c r="OI157" s="2"/>
      <c r="OJ157" s="2"/>
      <c r="OK157" s="2"/>
      <c r="OL157" s="2"/>
      <c r="OM157" s="2"/>
      <c r="ON157" s="2"/>
      <c r="OO157" s="2"/>
      <c r="OP157" s="2"/>
      <c r="OQ157" s="2"/>
      <c r="OR157" s="2"/>
      <c r="OS157" s="2"/>
      <c r="OT157" s="2"/>
      <c r="OU157" s="2"/>
      <c r="OV157" s="2"/>
      <c r="OW157" s="2"/>
      <c r="OX157" s="2"/>
      <c r="OY157" s="2"/>
      <c r="OZ157" s="2"/>
      <c r="PA157" s="2"/>
      <c r="PB157" s="2"/>
      <c r="PC157" s="2"/>
      <c r="PD157" s="2"/>
      <c r="PE157" s="2"/>
      <c r="PF157" s="2"/>
      <c r="PG157" s="2"/>
      <c r="PH157" s="2"/>
      <c r="PI157" s="2"/>
      <c r="PJ157" s="2"/>
      <c r="PK157" s="2"/>
      <c r="PL157" s="2"/>
      <c r="PM157" s="2"/>
      <c r="PN157" s="2"/>
      <c r="PO157" s="2"/>
      <c r="PP157" s="2"/>
      <c r="PQ157" s="2"/>
      <c r="PR157" s="2"/>
      <c r="PS157" s="2"/>
      <c r="PT157" s="2"/>
      <c r="PU157" s="2"/>
      <c r="PV157" s="2"/>
      <c r="PW157" s="2"/>
      <c r="PX157" s="2"/>
      <c r="PY157" s="2"/>
      <c r="PZ157" s="2"/>
      <c r="QA157" s="2"/>
      <c r="QB157" s="2"/>
      <c r="QC157" s="2"/>
      <c r="QD157" s="2"/>
      <c r="QE157" s="2"/>
      <c r="QF157" s="2"/>
      <c r="QG157" s="2"/>
      <c r="QH157" s="2"/>
      <c r="QI157" s="2"/>
      <c r="QJ157" s="2"/>
      <c r="QK157" s="2"/>
      <c r="QL157" s="2"/>
      <c r="QM157" s="2"/>
      <c r="QN157" s="2"/>
      <c r="QO157" s="2"/>
      <c r="QP157" s="2"/>
      <c r="QQ157" s="2"/>
      <c r="QR157" s="2"/>
      <c r="QS157" s="2"/>
      <c r="QT157" s="2"/>
      <c r="QU157" s="2"/>
      <c r="QV157" s="2"/>
      <c r="QW157" s="2"/>
      <c r="QX157" s="2"/>
      <c r="QY157" s="2"/>
      <c r="QZ157" s="2"/>
      <c r="RA157" s="2"/>
      <c r="RB157" s="2"/>
      <c r="RC157" s="2"/>
      <c r="RD157" s="2"/>
      <c r="RE157" s="2"/>
      <c r="RF157" s="2"/>
      <c r="RG157" s="2"/>
      <c r="RH157" s="2"/>
      <c r="RI157" s="2"/>
      <c r="RJ157" s="2"/>
      <c r="RK157" s="2"/>
      <c r="RL157" s="2"/>
      <c r="RM157" s="2"/>
      <c r="RN157" s="2"/>
      <c r="RO157" s="2"/>
      <c r="RP157" s="2"/>
      <c r="RQ157" s="2"/>
      <c r="RR157" s="2"/>
      <c r="RS157" s="2"/>
      <c r="RT157" s="2"/>
      <c r="RU157" s="2"/>
      <c r="RV157" s="2"/>
      <c r="RW157" s="2"/>
      <c r="RX157" s="2"/>
      <c r="RY157" s="2"/>
      <c r="RZ157" s="2"/>
      <c r="SA157" s="2"/>
      <c r="SB157" s="2"/>
      <c r="SC157" s="2"/>
      <c r="SD157" s="2"/>
      <c r="SE157" s="2"/>
      <c r="SF157" s="2"/>
      <c r="SG157" s="2"/>
      <c r="SH157" s="2"/>
      <c r="SI157" s="2"/>
      <c r="SJ157" s="2"/>
      <c r="SK157" s="2"/>
      <c r="SL157" s="2"/>
      <c r="SM157" s="2"/>
      <c r="SN157" s="2"/>
      <c r="SO157" s="2"/>
      <c r="SP157" s="2"/>
      <c r="SQ157" s="2"/>
      <c r="SR157" s="2"/>
      <c r="SS157" s="2"/>
      <c r="ST157" s="2"/>
      <c r="SU157" s="2"/>
      <c r="SV157" s="2"/>
      <c r="SW157" s="2"/>
      <c r="SX157" s="2"/>
      <c r="SY157" s="2"/>
      <c r="SZ157" s="2"/>
      <c r="TA157" s="2"/>
      <c r="TB157" s="2"/>
      <c r="TC157" s="2"/>
      <c r="TD157" s="2"/>
      <c r="TE157" s="2"/>
      <c r="TF157" s="2"/>
      <c r="TG157" s="2"/>
      <c r="TH157" s="2"/>
      <c r="TI157" s="2"/>
      <c r="TJ157" s="2"/>
      <c r="TK157" s="2"/>
      <c r="TL157" s="2"/>
      <c r="TM157" s="2"/>
      <c r="TN157" s="2"/>
      <c r="TO157" s="2"/>
      <c r="TP157" s="2"/>
      <c r="TQ157" s="2"/>
      <c r="TR157" s="2"/>
      <c r="TS157" s="2"/>
      <c r="TT157" s="2"/>
      <c r="TU157" s="2"/>
      <c r="TV157" s="2"/>
      <c r="TW157" s="2"/>
      <c r="TX157" s="2"/>
      <c r="TY157" s="2"/>
      <c r="TZ157" s="2"/>
      <c r="UA157" s="2"/>
      <c r="UB157" s="2"/>
      <c r="UC157" s="2"/>
      <c r="UD157" s="2"/>
      <c r="UE157" s="2"/>
      <c r="UF157" s="2"/>
      <c r="UG157" s="2"/>
      <c r="UH157" s="2"/>
      <c r="UI157" s="2"/>
      <c r="UJ157" s="2"/>
      <c r="UK157" s="2"/>
      <c r="UL157" s="2"/>
      <c r="UM157" s="2"/>
      <c r="UN157" s="2"/>
      <c r="UO157" s="2"/>
      <c r="UP157" s="2"/>
      <c r="UQ157" s="2"/>
      <c r="UR157" s="2"/>
      <c r="US157" s="2"/>
      <c r="UT157" s="2"/>
      <c r="UU157" s="2"/>
      <c r="UV157" s="2"/>
      <c r="UW157" s="2"/>
      <c r="UX157" s="2"/>
      <c r="UY157" s="2"/>
      <c r="UZ157" s="2"/>
      <c r="VA157" s="2"/>
      <c r="VB157" s="2"/>
      <c r="VC157" s="2"/>
      <c r="VD157" s="2"/>
      <c r="VE157" s="2"/>
      <c r="VF157" s="2"/>
      <c r="VG157" s="2"/>
      <c r="VH157" s="2"/>
      <c r="VI157" s="2"/>
      <c r="VJ157" s="2"/>
      <c r="VK157" s="2"/>
      <c r="VL157" s="2"/>
      <c r="VM157" s="2"/>
      <c r="VN157" s="2"/>
      <c r="VO157" s="2"/>
      <c r="VP157" s="2"/>
      <c r="VQ157" s="2"/>
      <c r="VR157" s="2"/>
      <c r="VS157" s="2"/>
      <c r="VT157" s="2"/>
      <c r="VU157" s="2"/>
      <c r="VV157" s="2"/>
      <c r="VW157" s="2"/>
      <c r="VX157" s="2"/>
      <c r="VY157" s="2"/>
      <c r="VZ157" s="2"/>
      <c r="WA157" s="2"/>
      <c r="WB157" s="2"/>
      <c r="WC157" s="2"/>
      <c r="WD157" s="2"/>
      <c r="WE157" s="2"/>
      <c r="WF157" s="2"/>
      <c r="WG157" s="2"/>
      <c r="WH157" s="2"/>
      <c r="WI157" s="2"/>
      <c r="WJ157" s="2"/>
      <c r="WK157" s="2"/>
      <c r="WL157" s="2"/>
      <c r="WM157" s="2"/>
      <c r="WN157" s="2"/>
      <c r="WO157" s="2"/>
      <c r="WP157" s="2"/>
      <c r="WQ157" s="2"/>
      <c r="WR157" s="2"/>
      <c r="WS157" s="2"/>
      <c r="WT157" s="2"/>
      <c r="WU157" s="2"/>
      <c r="WV157" s="2"/>
      <c r="WW157" s="2"/>
      <c r="WX157" s="2"/>
      <c r="WY157" s="2"/>
      <c r="WZ157" s="2"/>
      <c r="XA157" s="2"/>
      <c r="XB157" s="2"/>
      <c r="XC157" s="2"/>
      <c r="XD157" s="2"/>
      <c r="XE157" s="2"/>
      <c r="XF157" s="2"/>
      <c r="XG157" s="2"/>
      <c r="XH157" s="2"/>
      <c r="XI157" s="2"/>
      <c r="XJ157" s="2"/>
      <c r="XK157" s="2"/>
      <c r="XL157" s="2"/>
      <c r="XM157" s="2"/>
      <c r="XN157" s="2"/>
      <c r="XO157" s="2"/>
      <c r="XP157" s="2"/>
      <c r="XQ157" s="2"/>
      <c r="XR157" s="2"/>
      <c r="XS157" s="2"/>
      <c r="XT157" s="2"/>
      <c r="XU157" s="2"/>
      <c r="XV157" s="2"/>
      <c r="XW157" s="2"/>
      <c r="XX157" s="2"/>
      <c r="XY157" s="2"/>
      <c r="XZ157" s="2"/>
      <c r="YA157" s="2"/>
      <c r="YB157" s="2"/>
      <c r="YC157" s="2"/>
      <c r="YD157" s="2"/>
      <c r="YE157" s="2"/>
      <c r="YF157" s="2"/>
      <c r="YG157" s="2"/>
      <c r="YH157" s="2"/>
      <c r="YI157" s="2"/>
      <c r="YJ157" s="2"/>
      <c r="YK157" s="2"/>
      <c r="YL157" s="2"/>
      <c r="YM157" s="2"/>
      <c r="YN157" s="2"/>
      <c r="YO157" s="2"/>
      <c r="YP157" s="2"/>
      <c r="YQ157" s="2"/>
      <c r="YR157" s="2"/>
      <c r="YS157" s="2"/>
      <c r="YT157" s="2"/>
      <c r="YU157" s="2"/>
      <c r="YV157" s="2"/>
      <c r="YW157" s="2"/>
      <c r="YX157" s="2"/>
      <c r="YY157" s="2"/>
      <c r="YZ157" s="2"/>
      <c r="ZA157" s="2"/>
      <c r="ZB157" s="2"/>
      <c r="ZC157" s="2"/>
      <c r="ZD157" s="2"/>
      <c r="ZE157" s="2"/>
      <c r="ZF157" s="2"/>
      <c r="ZG157" s="2"/>
      <c r="ZH157" s="2"/>
      <c r="ZI157" s="2"/>
      <c r="ZJ157" s="2"/>
      <c r="ZK157" s="2"/>
      <c r="ZL157" s="2"/>
      <c r="ZM157" s="2"/>
      <c r="ZN157" s="2"/>
      <c r="ZO157" s="2"/>
      <c r="ZP157" s="2"/>
      <c r="ZQ157" s="2"/>
      <c r="ZR157" s="2"/>
      <c r="ZS157" s="2"/>
      <c r="ZT157" s="2"/>
      <c r="ZU157" s="2"/>
      <c r="ZV157" s="2"/>
      <c r="ZW157" s="2"/>
      <c r="ZX157" s="2"/>
      <c r="ZY157" s="2"/>
      <c r="ZZ157" s="2"/>
      <c r="AAA157" s="2"/>
      <c r="AAB157" s="2"/>
      <c r="AAC157" s="2"/>
      <c r="AAD157" s="2"/>
      <c r="AAE157" s="2"/>
      <c r="AAF157" s="2"/>
      <c r="AAG157" s="2"/>
      <c r="AAH157" s="2"/>
      <c r="AAI157" s="2"/>
      <c r="AAJ157" s="2"/>
      <c r="AAK157" s="2"/>
      <c r="AAL157" s="2"/>
      <c r="AAM157" s="2"/>
      <c r="AAN157" s="2"/>
      <c r="AAO157" s="2"/>
      <c r="AAP157" s="2"/>
      <c r="AAQ157" s="2"/>
      <c r="AAR157" s="2"/>
      <c r="AAS157" s="2"/>
      <c r="AAT157" s="2"/>
      <c r="AAU157" s="2"/>
      <c r="AAV157" s="2"/>
      <c r="AAW157" s="2"/>
      <c r="AAX157" s="2"/>
      <c r="AAY157" s="2"/>
      <c r="AAZ157" s="2"/>
      <c r="ABA157" s="2"/>
      <c r="ABB157" s="2"/>
      <c r="ABC157" s="2"/>
      <c r="ABD157" s="2"/>
      <c r="ABE157" s="2"/>
      <c r="ABF157" s="2"/>
      <c r="ABG157" s="2"/>
      <c r="ABH157" s="2"/>
      <c r="ABI157" s="2"/>
      <c r="ABJ157" s="2"/>
      <c r="ABK157" s="2"/>
      <c r="ABL157" s="2"/>
      <c r="ABM157" s="2"/>
      <c r="ABN157" s="2"/>
      <c r="ABO157" s="2"/>
      <c r="ABP157" s="2"/>
      <c r="ABQ157" s="2"/>
      <c r="ABR157" s="2"/>
      <c r="ABS157" s="2"/>
      <c r="ABT157" s="2"/>
      <c r="ABU157" s="2"/>
      <c r="ABV157" s="2"/>
      <c r="ABW157" s="2"/>
      <c r="ABX157" s="2"/>
      <c r="ABY157" s="2"/>
      <c r="ABZ157" s="2"/>
      <c r="ACA157" s="2"/>
      <c r="ACB157" s="2"/>
      <c r="ACC157" s="2"/>
      <c r="ACD157" s="2"/>
      <c r="ACE157" s="2"/>
      <c r="ACF157" s="2"/>
      <c r="ACG157" s="2"/>
      <c r="ACH157" s="2"/>
      <c r="ACI157" s="2"/>
      <c r="ACJ157" s="2"/>
      <c r="ACK157" s="2"/>
      <c r="ACL157" s="2"/>
      <c r="ACM157" s="2"/>
      <c r="ACN157" s="2"/>
      <c r="ACO157" s="2"/>
      <c r="ACP157" s="2"/>
      <c r="ACQ157" s="2"/>
      <c r="ACR157" s="2"/>
      <c r="ACS157" s="2"/>
      <c r="ACT157" s="2"/>
      <c r="ACU157" s="2"/>
      <c r="ACV157" s="2"/>
      <c r="ACW157" s="2"/>
      <c r="ACX157" s="2"/>
      <c r="ACY157" s="2"/>
      <c r="ACZ157" s="2"/>
      <c r="ADA157" s="2"/>
      <c r="ADB157" s="2"/>
      <c r="ADC157" s="2"/>
      <c r="ADD157" s="2"/>
      <c r="ADE157" s="2"/>
      <c r="ADF157" s="2"/>
      <c r="ADG157" s="2"/>
      <c r="ADH157" s="2"/>
      <c r="ADI157" s="2"/>
      <c r="ADJ157" s="2"/>
      <c r="ADK157" s="2"/>
      <c r="ADL157" s="2"/>
      <c r="ADM157" s="2"/>
      <c r="ADN157" s="2"/>
      <c r="ADO157" s="2"/>
      <c r="ADP157" s="2"/>
      <c r="ADQ157" s="2"/>
      <c r="ADR157" s="2"/>
      <c r="ADS157" s="2"/>
      <c r="ADT157" s="2"/>
      <c r="ADU157" s="2"/>
      <c r="ADV157" s="2"/>
      <c r="ADW157" s="2"/>
      <c r="ADX157" s="2"/>
      <c r="ADY157" s="2"/>
      <c r="ADZ157" s="2"/>
      <c r="AEA157" s="2"/>
      <c r="AEB157" s="2"/>
      <c r="AEC157" s="2"/>
      <c r="AED157" s="2"/>
      <c r="AEE157" s="2"/>
      <c r="AEF157" s="2"/>
      <c r="AEG157" s="2"/>
      <c r="AEH157" s="2"/>
      <c r="AEI157" s="2"/>
      <c r="AEJ157" s="2"/>
      <c r="AEK157" s="2"/>
      <c r="AEL157" s="2"/>
      <c r="AEM157" s="2"/>
      <c r="AEN157" s="2"/>
      <c r="AEO157" s="2"/>
      <c r="AEP157" s="2"/>
      <c r="AEQ157" s="2"/>
      <c r="AER157" s="2"/>
      <c r="AES157" s="2"/>
      <c r="AET157" s="2"/>
      <c r="AEU157" s="2"/>
      <c r="AEV157" s="2"/>
      <c r="AEW157" s="2"/>
      <c r="AEX157" s="2"/>
      <c r="AEY157" s="2"/>
      <c r="AEZ157" s="2"/>
      <c r="AFA157" s="2"/>
      <c r="AFB157" s="2"/>
      <c r="AFC157" s="2"/>
      <c r="AFD157" s="2"/>
      <c r="AFE157" s="2"/>
      <c r="AFF157" s="2"/>
      <c r="AFG157" s="2"/>
      <c r="AFH157" s="2"/>
      <c r="AFI157" s="2"/>
      <c r="AFJ157" s="2"/>
      <c r="AFK157" s="2"/>
      <c r="AFL157" s="2"/>
      <c r="AFM157" s="2"/>
      <c r="AFN157" s="2"/>
      <c r="AFO157" s="2"/>
      <c r="AFP157" s="2"/>
      <c r="AFQ157" s="2"/>
      <c r="AFR157" s="2"/>
      <c r="AFS157" s="2"/>
      <c r="AFT157" s="2"/>
      <c r="AFU157" s="2"/>
      <c r="AFV157" s="2"/>
      <c r="AFW157" s="2"/>
      <c r="AFX157" s="2"/>
      <c r="AFY157" s="2"/>
      <c r="AFZ157" s="2"/>
      <c r="AGA157" s="2"/>
      <c r="AGB157" s="2"/>
      <c r="AGC157" s="2"/>
      <c r="AGD157" s="2"/>
      <c r="AGE157" s="2"/>
      <c r="AGF157" s="2"/>
      <c r="AGG157" s="2"/>
      <c r="AGH157" s="2"/>
      <c r="AGI157" s="2"/>
      <c r="AGJ157" s="2"/>
      <c r="AGK157" s="2"/>
      <c r="AGL157" s="2"/>
      <c r="AGM157" s="2"/>
      <c r="AGN157" s="2"/>
      <c r="AGO157" s="2"/>
      <c r="AGP157" s="2"/>
      <c r="AGQ157" s="2"/>
      <c r="AGR157" s="2"/>
      <c r="AGS157" s="2"/>
      <c r="AGT157" s="2"/>
      <c r="AGU157" s="2"/>
      <c r="AGV157" s="2"/>
      <c r="AGW157" s="2"/>
      <c r="AGX157" s="2"/>
      <c r="AGY157" s="2"/>
      <c r="AGZ157" s="2"/>
      <c r="AHA157" s="2"/>
      <c r="AHB157" s="2"/>
      <c r="AHC157" s="2"/>
      <c r="AHD157" s="2"/>
      <c r="AHE157" s="2"/>
      <c r="AHF157" s="2"/>
      <c r="AHG157" s="2"/>
      <c r="AHH157" s="2"/>
      <c r="AHI157" s="2"/>
      <c r="AHJ157" s="2"/>
      <c r="AHK157" s="2"/>
      <c r="AHL157" s="2"/>
      <c r="AHM157" s="2"/>
      <c r="AHN157" s="2"/>
      <c r="AHO157" s="2"/>
      <c r="AHP157" s="2"/>
      <c r="AHQ157" s="2"/>
      <c r="AHR157" s="2"/>
      <c r="AHS157" s="2"/>
      <c r="AHT157" s="2"/>
      <c r="AHU157" s="2"/>
      <c r="AHV157" s="2"/>
      <c r="AHW157" s="2"/>
      <c r="AHX157" s="2"/>
      <c r="AHY157" s="2"/>
      <c r="AHZ157" s="2"/>
      <c r="AIA157" s="2"/>
      <c r="AIB157" s="2"/>
      <c r="AIC157" s="2"/>
      <c r="AID157" s="2"/>
      <c r="AIE157" s="2"/>
      <c r="AIF157" s="2"/>
      <c r="AIG157" s="2"/>
      <c r="AIH157" s="2"/>
      <c r="AII157" s="2"/>
      <c r="AIJ157" s="2"/>
      <c r="AIK157" s="2"/>
      <c r="AIL157" s="2"/>
      <c r="AIM157" s="2"/>
      <c r="AIN157" s="2"/>
      <c r="AIO157" s="2"/>
      <c r="AIP157" s="2"/>
      <c r="AIQ157" s="2"/>
      <c r="AIR157" s="2"/>
      <c r="AIS157" s="2"/>
      <c r="AIT157" s="2"/>
      <c r="AIU157" s="2"/>
      <c r="AIV157" s="2"/>
      <c r="AIW157" s="2"/>
      <c r="AIX157" s="2"/>
      <c r="AIY157" s="2"/>
      <c r="AIZ157" s="2"/>
      <c r="AJA157" s="2"/>
      <c r="AJB157" s="2"/>
      <c r="AJC157" s="2"/>
      <c r="AJD157" s="2"/>
      <c r="AJE157" s="2"/>
      <c r="AJF157" s="2"/>
      <c r="AJG157" s="2"/>
      <c r="AJH157" s="2"/>
      <c r="AJI157" s="2"/>
      <c r="AJJ157" s="2"/>
      <c r="AJK157" s="2"/>
      <c r="AJL157" s="2"/>
      <c r="AJM157" s="2"/>
      <c r="AJN157" s="2"/>
      <c r="AJO157" s="2"/>
      <c r="AJP157" s="2"/>
      <c r="AJQ157" s="2"/>
      <c r="AJR157" s="2"/>
      <c r="AJS157" s="2"/>
      <c r="AJT157" s="2"/>
      <c r="AJU157" s="2"/>
      <c r="AJV157" s="2"/>
      <c r="AJW157" s="2"/>
      <c r="AJX157" s="2"/>
      <c r="AJY157" s="2"/>
      <c r="AJZ157" s="2"/>
      <c r="AKA157" s="2"/>
      <c r="AKB157" s="2"/>
      <c r="AKC157" s="2"/>
      <c r="AKD157" s="2"/>
      <c r="AKE157" s="2"/>
      <c r="AKF157" s="2"/>
      <c r="AKG157" s="2"/>
      <c r="AKH157" s="2"/>
      <c r="AKI157" s="2"/>
      <c r="AKJ157" s="2"/>
      <c r="AKK157" s="2"/>
      <c r="AKL157" s="2"/>
      <c r="AKM157" s="2"/>
      <c r="AKN157" s="2"/>
      <c r="AKO157" s="2"/>
      <c r="AKP157" s="2"/>
      <c r="AKQ157" s="2"/>
      <c r="AKR157" s="2"/>
      <c r="AKS157" s="2"/>
      <c r="AKT157" s="2"/>
      <c r="AKU157" s="2"/>
      <c r="AKV157" s="2"/>
      <c r="AKW157" s="2"/>
      <c r="AKX157" s="2"/>
      <c r="AKY157" s="2"/>
      <c r="AKZ157" s="2"/>
      <c r="ALA157" s="2"/>
      <c r="ALB157" s="2"/>
      <c r="ALC157" s="2"/>
      <c r="ALD157" s="2"/>
      <c r="ALE157" s="2"/>
      <c r="ALF157" s="2"/>
      <c r="ALG157" s="2"/>
      <c r="ALH157" s="2"/>
      <c r="ALI157" s="2"/>
      <c r="ALJ157" s="2"/>
      <c r="ALK157" s="2"/>
      <c r="ALL157" s="2"/>
      <c r="ALM157" s="2"/>
      <c r="ALN157" s="2"/>
      <c r="ALO157" s="2"/>
      <c r="ALP157" s="2"/>
      <c r="ALQ157" s="2"/>
      <c r="ALR157" s="2"/>
      <c r="ALS157" s="2"/>
      <c r="ALT157" s="2"/>
      <c r="ALU157" s="2"/>
      <c r="ALV157" s="2"/>
      <c r="ALW157" s="2"/>
      <c r="ALX157" s="2"/>
      <c r="ALY157" s="2"/>
      <c r="ALZ157" s="2"/>
      <c r="AMA157" s="2"/>
      <c r="AMB157" s="2"/>
      <c r="AMC157" s="2"/>
      <c r="AMD157" s="2"/>
      <c r="AME157" s="2"/>
      <c r="AMF157" s="2"/>
      <c r="AMG157" s="2"/>
      <c r="AMH157" s="2"/>
      <c r="AMI157" s="2"/>
      <c r="AMJ157" s="2"/>
      <c r="AMK157" s="2"/>
      <c r="AML157" s="2"/>
      <c r="AMM157" s="2"/>
      <c r="AMN157" s="2"/>
      <c r="AMO157" s="2"/>
      <c r="AMP157" s="2"/>
      <c r="AMQ157" s="2"/>
      <c r="AMR157" s="2"/>
      <c r="AMS157" s="2"/>
      <c r="AMT157" s="2"/>
      <c r="AMU157" s="2"/>
      <c r="AMV157" s="2"/>
      <c r="AMW157" s="2"/>
      <c r="AMX157" s="2"/>
      <c r="AMY157" s="2"/>
      <c r="AMZ157" s="2"/>
      <c r="ANA157" s="2"/>
      <c r="ANB157" s="2"/>
      <c r="ANC157" s="2"/>
      <c r="AND157" s="2"/>
      <c r="ANE157" s="2"/>
      <c r="ANF157" s="2"/>
      <c r="ANG157" s="2"/>
      <c r="ANH157" s="2"/>
      <c r="ANI157" s="2"/>
      <c r="ANJ157" s="2"/>
      <c r="ANK157" s="2"/>
      <c r="ANL157" s="2"/>
      <c r="ANM157" s="2"/>
      <c r="ANN157" s="2"/>
      <c r="ANO157" s="2"/>
      <c r="ANP157" s="2"/>
      <c r="ANQ157" s="2"/>
      <c r="ANR157" s="2"/>
      <c r="ANS157" s="2"/>
      <c r="ANT157" s="2"/>
      <c r="ANU157" s="2"/>
      <c r="ANV157" s="2"/>
      <c r="ANW157" s="2"/>
      <c r="ANX157" s="2"/>
      <c r="ANY157" s="2"/>
      <c r="ANZ157" s="2"/>
      <c r="AOA157" s="2"/>
      <c r="AOB157" s="2"/>
      <c r="AOC157" s="2"/>
      <c r="AOD157" s="2"/>
      <c r="AOE157" s="2"/>
      <c r="AOF157" s="2"/>
      <c r="AOG157" s="2"/>
      <c r="AOH157" s="2"/>
      <c r="AOI157" s="2"/>
      <c r="AOJ157" s="2"/>
      <c r="AOK157" s="2"/>
      <c r="AOL157" s="2"/>
      <c r="AOM157" s="2"/>
      <c r="AON157" s="2"/>
      <c r="AOO157" s="2"/>
      <c r="AOP157" s="2"/>
      <c r="AOQ157" s="2"/>
      <c r="AOR157" s="2"/>
      <c r="AOS157" s="2"/>
      <c r="AOT157" s="2"/>
      <c r="AOU157" s="2"/>
      <c r="AOV157" s="2"/>
      <c r="AOW157" s="2"/>
      <c r="AOX157" s="2"/>
      <c r="AOY157" s="2"/>
      <c r="AOZ157" s="2"/>
      <c r="APA157" s="2"/>
      <c r="APB157" s="2"/>
      <c r="APC157" s="2"/>
      <c r="APD157" s="2"/>
      <c r="APE157" s="2"/>
      <c r="APF157" s="2"/>
      <c r="APG157" s="2"/>
      <c r="APH157" s="2"/>
      <c r="API157" s="2"/>
      <c r="APJ157" s="2"/>
      <c r="APK157" s="2"/>
      <c r="APL157" s="2"/>
      <c r="APM157" s="2"/>
      <c r="APN157" s="2"/>
      <c r="APO157" s="2"/>
      <c r="APP157" s="2"/>
      <c r="APQ157" s="2"/>
      <c r="APR157" s="2"/>
      <c r="APS157" s="2"/>
      <c r="APT157" s="2"/>
      <c r="APU157" s="2"/>
      <c r="APV157" s="2"/>
      <c r="APW157" s="2"/>
      <c r="APX157" s="2"/>
      <c r="APY157" s="2"/>
      <c r="APZ157" s="2"/>
      <c r="AQA157" s="2"/>
      <c r="AQB157" s="2"/>
      <c r="AQC157" s="2"/>
      <c r="AQD157" s="2"/>
      <c r="AQE157" s="2"/>
      <c r="AQF157" s="2"/>
      <c r="AQG157" s="2"/>
      <c r="AQH157" s="2"/>
      <c r="AQI157" s="2"/>
      <c r="AQJ157" s="2"/>
      <c r="AQK157" s="2"/>
      <c r="AQL157" s="2"/>
      <c r="AQM157" s="2"/>
      <c r="AQN157" s="2"/>
      <c r="AQO157" s="2"/>
      <c r="AQP157" s="2"/>
      <c r="AQQ157" s="2"/>
      <c r="AQR157" s="2"/>
      <c r="AQS157" s="2"/>
      <c r="AQT157" s="2"/>
      <c r="AQU157" s="2"/>
      <c r="AQV157" s="2"/>
      <c r="AQW157" s="2"/>
      <c r="AQX157" s="2"/>
      <c r="AQY157" s="2"/>
      <c r="AQZ157" s="2"/>
      <c r="ARA157" s="2"/>
      <c r="ARB157" s="2"/>
      <c r="ARC157" s="2"/>
      <c r="ARD157" s="2"/>
      <c r="ARE157" s="2"/>
      <c r="ARF157" s="2"/>
      <c r="ARG157" s="2"/>
      <c r="ARH157" s="2"/>
      <c r="ARI157" s="2"/>
      <c r="ARJ157" s="2"/>
      <c r="ARK157" s="2"/>
      <c r="ARL157" s="2"/>
      <c r="ARM157" s="2"/>
      <c r="ARN157" s="2"/>
      <c r="ARO157" s="2"/>
      <c r="ARP157" s="2"/>
      <c r="ARQ157" s="2"/>
      <c r="ARR157" s="2"/>
      <c r="ARS157" s="2"/>
      <c r="ART157" s="2"/>
      <c r="ARU157" s="2"/>
      <c r="ARV157" s="2"/>
      <c r="ARW157" s="2"/>
      <c r="ARX157" s="2"/>
      <c r="ARY157" s="2"/>
      <c r="ARZ157" s="2"/>
      <c r="ASA157" s="2"/>
      <c r="ASB157" s="2"/>
      <c r="ASC157" s="2"/>
      <c r="ASD157" s="2"/>
      <c r="ASE157" s="2"/>
      <c r="ASF157" s="2"/>
      <c r="ASG157" s="2"/>
      <c r="ASH157" s="2"/>
      <c r="ASI157" s="2"/>
      <c r="ASJ157" s="2"/>
      <c r="ASK157" s="2"/>
      <c r="ASL157" s="2"/>
      <c r="ASM157" s="2"/>
      <c r="ASN157" s="2"/>
      <c r="ASO157" s="2"/>
      <c r="ASP157" s="2"/>
      <c r="ASQ157" s="2"/>
      <c r="ASR157" s="2"/>
      <c r="ASS157" s="2"/>
      <c r="AST157" s="2"/>
      <c r="ASU157" s="2"/>
      <c r="ASV157" s="2"/>
      <c r="ASW157" s="2"/>
      <c r="ASX157" s="2"/>
      <c r="ASY157" s="2"/>
      <c r="ASZ157" s="2"/>
      <c r="ATA157" s="2"/>
      <c r="ATB157" s="2"/>
      <c r="ATC157" s="2"/>
      <c r="ATD157" s="2"/>
      <c r="ATE157" s="2"/>
      <c r="ATF157" s="2"/>
      <c r="ATG157" s="2"/>
      <c r="ATH157" s="2"/>
      <c r="ATI157" s="2"/>
      <c r="ATJ157" s="2"/>
      <c r="ATK157" s="2"/>
      <c r="ATL157" s="2"/>
      <c r="ATM157" s="2"/>
      <c r="ATN157" s="2"/>
      <c r="ATO157" s="2"/>
      <c r="ATP157" s="2"/>
      <c r="ATQ157" s="2"/>
      <c r="ATR157" s="2"/>
      <c r="ATS157" s="2"/>
      <c r="ATT157" s="2"/>
      <c r="ATU157" s="2"/>
      <c r="ATV157" s="2"/>
      <c r="ATW157" s="2"/>
      <c r="ATX157" s="2"/>
      <c r="ATY157" s="2"/>
      <c r="ATZ157" s="2"/>
      <c r="AUA157" s="2"/>
      <c r="AUB157" s="2"/>
      <c r="AUC157" s="2"/>
      <c r="AUD157" s="2"/>
      <c r="AUE157" s="2"/>
      <c r="AUF157" s="2"/>
      <c r="AUG157" s="2"/>
      <c r="AUH157" s="2"/>
      <c r="AUI157" s="2"/>
      <c r="AUJ157" s="2"/>
      <c r="AUK157" s="2"/>
      <c r="AUL157" s="2"/>
      <c r="AUM157" s="2"/>
      <c r="AUN157" s="2"/>
      <c r="AUO157" s="2"/>
      <c r="AUP157" s="2"/>
      <c r="AUQ157" s="2"/>
      <c r="AUR157" s="2"/>
      <c r="AUS157" s="2"/>
      <c r="AUT157" s="2"/>
      <c r="AUU157" s="2"/>
      <c r="AUV157" s="2"/>
      <c r="AUW157" s="2"/>
      <c r="AUX157" s="2"/>
      <c r="AUY157" s="2"/>
      <c r="AUZ157" s="2"/>
      <c r="AVA157" s="2"/>
      <c r="AVB157" s="2"/>
      <c r="AVC157" s="2"/>
      <c r="AVD157" s="2"/>
      <c r="AVE157" s="2"/>
      <c r="AVF157" s="2"/>
      <c r="AVG157" s="2"/>
      <c r="AVH157" s="2"/>
      <c r="AVI157" s="2"/>
      <c r="AVJ157" s="2"/>
      <c r="AVK157" s="2"/>
      <c r="AVL157" s="2"/>
      <c r="AVM157" s="2"/>
      <c r="AVN157" s="2"/>
      <c r="AVO157" s="2"/>
      <c r="AVP157" s="2"/>
      <c r="AVQ157" s="2"/>
      <c r="AVR157" s="2"/>
      <c r="AVS157" s="2"/>
      <c r="AVT157" s="2"/>
      <c r="AVU157" s="2"/>
      <c r="AVV157" s="2"/>
      <c r="AVW157" s="2"/>
      <c r="AVX157" s="2"/>
      <c r="AVY157" s="2"/>
      <c r="AVZ157" s="2"/>
      <c r="AWA157" s="2"/>
      <c r="AWB157" s="2"/>
      <c r="AWC157" s="2"/>
      <c r="AWD157" s="2"/>
      <c r="AWE157" s="2"/>
      <c r="AWF157" s="2"/>
      <c r="AWG157" s="2"/>
      <c r="AWH157" s="2"/>
      <c r="AWI157" s="2"/>
      <c r="AWJ157" s="2"/>
      <c r="AWK157" s="2"/>
      <c r="AWL157" s="2"/>
      <c r="AWM157" s="2"/>
      <c r="AWN157" s="2"/>
      <c r="AWO157" s="2"/>
      <c r="AWP157" s="2"/>
      <c r="AWQ157" s="2"/>
      <c r="AWR157" s="2"/>
      <c r="AWS157" s="2"/>
      <c r="AWT157" s="2"/>
      <c r="AWU157" s="2"/>
      <c r="AWV157" s="2"/>
      <c r="AWW157" s="2"/>
      <c r="AWX157" s="2"/>
      <c r="AWY157" s="2"/>
      <c r="AWZ157" s="2"/>
      <c r="AXA157" s="2"/>
      <c r="AXB157" s="2"/>
      <c r="AXC157" s="2"/>
      <c r="AXD157" s="2"/>
      <c r="AXE157" s="2"/>
      <c r="AXF157" s="2"/>
      <c r="AXG157" s="2"/>
      <c r="AXH157" s="2"/>
      <c r="AXI157" s="2"/>
      <c r="AXJ157" s="2"/>
      <c r="AXK157" s="2"/>
      <c r="AXL157" s="2"/>
      <c r="AXM157" s="2"/>
      <c r="AXN157" s="2"/>
      <c r="AXO157" s="2"/>
      <c r="AXP157" s="2"/>
      <c r="AXQ157" s="2"/>
      <c r="AXR157" s="2"/>
      <c r="AXS157" s="2"/>
      <c r="AXT157" s="2"/>
      <c r="AXU157" s="2"/>
      <c r="AXV157" s="2"/>
      <c r="AXW157" s="2"/>
      <c r="AXX157" s="2"/>
      <c r="AXY157" s="2"/>
      <c r="AXZ157" s="2"/>
      <c r="AYA157" s="2"/>
      <c r="AYB157" s="2"/>
      <c r="AYC157" s="2"/>
      <c r="AYD157" s="2"/>
      <c r="AYE157" s="2"/>
      <c r="AYF157" s="2"/>
      <c r="AYG157" s="2"/>
      <c r="AYH157" s="2"/>
      <c r="AYI157" s="2"/>
      <c r="AYJ157" s="2"/>
      <c r="AYK157" s="2"/>
      <c r="AYL157" s="2"/>
      <c r="AYM157" s="2"/>
      <c r="AYN157" s="2"/>
      <c r="AYO157" s="2"/>
      <c r="AYP157" s="2"/>
      <c r="AYQ157" s="2"/>
      <c r="AYR157" s="2"/>
      <c r="AYS157" s="2"/>
      <c r="AYT157" s="2"/>
      <c r="AYU157" s="2"/>
      <c r="AYV157" s="2"/>
      <c r="AYW157" s="2"/>
      <c r="AYX157" s="2"/>
      <c r="AYY157" s="2"/>
      <c r="AYZ157" s="2"/>
      <c r="AZA157" s="2"/>
      <c r="AZB157" s="2"/>
      <c r="AZC157" s="2"/>
      <c r="AZD157" s="2"/>
      <c r="AZE157" s="2"/>
      <c r="AZF157" s="2"/>
      <c r="AZG157" s="2"/>
      <c r="AZH157" s="2"/>
      <c r="AZI157" s="2"/>
      <c r="AZJ157" s="2"/>
      <c r="AZK157" s="2"/>
      <c r="AZL157" s="2"/>
      <c r="AZM157" s="2"/>
      <c r="AZN157" s="2"/>
      <c r="AZO157" s="2"/>
      <c r="AZP157" s="2"/>
      <c r="AZQ157" s="2"/>
      <c r="AZR157" s="2"/>
      <c r="AZS157" s="2"/>
      <c r="AZT157" s="2"/>
      <c r="AZU157" s="2"/>
      <c r="AZV157" s="2"/>
      <c r="AZW157" s="2"/>
      <c r="AZX157" s="2"/>
      <c r="AZY157" s="2"/>
      <c r="AZZ157" s="2"/>
      <c r="BAA157" s="2"/>
      <c r="BAB157" s="2"/>
      <c r="BAC157" s="2"/>
      <c r="BAD157" s="2"/>
      <c r="BAE157" s="2"/>
      <c r="BAF157" s="2"/>
      <c r="BAG157" s="2"/>
      <c r="BAH157" s="2"/>
      <c r="BAI157" s="2"/>
      <c r="BAJ157" s="2"/>
      <c r="BAK157" s="2"/>
      <c r="BAL157" s="2"/>
      <c r="BAM157" s="2"/>
      <c r="BAN157" s="2"/>
      <c r="BAO157" s="2"/>
      <c r="BAP157" s="2"/>
      <c r="BAQ157" s="2"/>
      <c r="BAR157" s="2"/>
      <c r="BAS157" s="2"/>
      <c r="BAT157" s="2"/>
      <c r="BAU157" s="2"/>
      <c r="BAV157" s="2"/>
      <c r="BAW157" s="2"/>
      <c r="BAX157" s="2"/>
      <c r="BAY157" s="2"/>
      <c r="BAZ157" s="2"/>
      <c r="BBA157" s="2"/>
      <c r="BBB157" s="2"/>
      <c r="BBC157" s="2"/>
      <c r="BBD157" s="2"/>
      <c r="BBE157" s="2"/>
      <c r="BBF157" s="2"/>
      <c r="BBG157" s="2"/>
      <c r="BBH157" s="2"/>
      <c r="BBI157" s="2"/>
      <c r="BBJ157" s="2"/>
      <c r="BBK157" s="2"/>
      <c r="BBL157" s="2"/>
      <c r="BBM157" s="2"/>
      <c r="BBN157" s="2"/>
      <c r="BBO157" s="2"/>
      <c r="BBP157" s="2"/>
      <c r="BBQ157" s="2"/>
      <c r="BBR157" s="2"/>
      <c r="BBS157" s="2"/>
      <c r="BBT157" s="2"/>
      <c r="BBU157" s="2"/>
      <c r="BBV157" s="2"/>
      <c r="BBW157" s="2"/>
      <c r="BBX157" s="2"/>
      <c r="BBY157" s="2"/>
      <c r="BBZ157" s="2"/>
      <c r="BCA157" s="2"/>
      <c r="BCB157" s="2"/>
      <c r="BCC157" s="2"/>
      <c r="BCD157" s="2"/>
      <c r="BCE157" s="2"/>
      <c r="BCF157" s="2"/>
      <c r="BCG157" s="2"/>
      <c r="BCH157" s="2"/>
      <c r="BCI157" s="2"/>
      <c r="BCJ157" s="2"/>
      <c r="BCK157" s="2"/>
      <c r="BCL157" s="2"/>
      <c r="BCM157" s="2"/>
      <c r="BCN157" s="2"/>
      <c r="BCO157" s="2"/>
      <c r="BCP157" s="2"/>
      <c r="BCQ157" s="2"/>
      <c r="BCR157" s="2"/>
      <c r="BCS157" s="2"/>
      <c r="BCT157" s="2"/>
      <c r="BCU157" s="2"/>
      <c r="BCV157" s="2"/>
      <c r="BCW157" s="2"/>
      <c r="BCX157" s="2"/>
      <c r="BCY157" s="2"/>
      <c r="BCZ157" s="2"/>
      <c r="BDA157" s="2"/>
      <c r="BDB157" s="2"/>
      <c r="BDC157" s="2"/>
      <c r="BDD157" s="2"/>
      <c r="BDE157" s="2"/>
      <c r="BDF157" s="2"/>
      <c r="BDG157" s="2"/>
      <c r="BDH157" s="2"/>
      <c r="BDI157" s="2"/>
      <c r="BDJ157" s="2"/>
      <c r="BDK157" s="2"/>
      <c r="BDL157" s="2"/>
      <c r="BDM157" s="2"/>
      <c r="BDN157" s="2"/>
      <c r="BDO157" s="2"/>
      <c r="BDP157" s="2"/>
      <c r="BDQ157" s="2"/>
      <c r="BDR157" s="2"/>
      <c r="BDS157" s="2"/>
      <c r="BDT157" s="2"/>
      <c r="BDU157" s="2"/>
      <c r="BDV157" s="2"/>
      <c r="BDW157" s="2"/>
      <c r="BDX157" s="2"/>
      <c r="BDY157" s="2"/>
      <c r="BDZ157" s="2"/>
      <c r="BEA157" s="2"/>
      <c r="BEB157" s="2"/>
      <c r="BEC157" s="2"/>
      <c r="BED157" s="2"/>
      <c r="BEE157" s="2"/>
      <c r="BEF157" s="2"/>
      <c r="BEG157" s="2"/>
      <c r="BEH157" s="2"/>
      <c r="BEI157" s="2"/>
      <c r="BEJ157" s="2"/>
      <c r="BEK157" s="2"/>
      <c r="BEL157" s="2"/>
      <c r="BEM157" s="2"/>
      <c r="BEN157" s="2"/>
      <c r="BEO157" s="2"/>
      <c r="BEP157" s="2"/>
      <c r="BEQ157" s="2"/>
      <c r="BER157" s="2"/>
      <c r="BES157" s="2"/>
      <c r="BET157" s="2"/>
      <c r="BEU157" s="2"/>
      <c r="BEV157" s="2"/>
      <c r="BEW157" s="2"/>
      <c r="BEX157" s="2"/>
      <c r="BEY157" s="2"/>
      <c r="BEZ157" s="2"/>
      <c r="BFA157" s="2"/>
      <c r="BFB157" s="2"/>
      <c r="BFC157" s="2"/>
      <c r="BFD157" s="2"/>
      <c r="BFE157" s="2"/>
      <c r="BFF157" s="2"/>
      <c r="BFG157" s="2"/>
      <c r="BFH157" s="2"/>
      <c r="BFI157" s="2"/>
      <c r="BFJ157" s="2"/>
      <c r="BFK157" s="2"/>
      <c r="BFL157" s="2"/>
      <c r="BFM157" s="2"/>
      <c r="BFN157" s="2"/>
      <c r="BFO157" s="2"/>
      <c r="BFP157" s="2"/>
      <c r="BFQ157" s="2"/>
      <c r="BFR157" s="2"/>
      <c r="BFS157" s="2"/>
      <c r="BFT157" s="2"/>
      <c r="BFU157" s="2"/>
      <c r="BFV157" s="2"/>
      <c r="BFW157" s="2"/>
      <c r="BFX157" s="2"/>
      <c r="BFY157" s="2"/>
      <c r="BFZ157" s="2"/>
      <c r="BGA157" s="2"/>
      <c r="BGB157" s="2"/>
      <c r="BGC157" s="2"/>
      <c r="BGD157" s="2"/>
      <c r="BGE157" s="2"/>
      <c r="BGF157" s="2"/>
      <c r="BGG157" s="2"/>
      <c r="BGH157" s="2"/>
      <c r="BGI157" s="2"/>
      <c r="BGJ157" s="2"/>
      <c r="BGK157" s="2"/>
      <c r="BGL157" s="2"/>
      <c r="BGM157" s="2"/>
      <c r="BGN157" s="2"/>
      <c r="BGO157" s="2"/>
      <c r="BGP157" s="2"/>
      <c r="BGQ157" s="2"/>
      <c r="BGR157" s="2"/>
      <c r="BGS157" s="2"/>
      <c r="BGT157" s="2"/>
      <c r="BGU157" s="2"/>
      <c r="BGV157" s="2"/>
      <c r="BGW157" s="2"/>
      <c r="BGX157" s="2"/>
      <c r="BGY157" s="2"/>
      <c r="BGZ157" s="2"/>
      <c r="BHA157" s="2"/>
      <c r="BHB157" s="2"/>
      <c r="BHC157" s="2"/>
      <c r="BHD157" s="2"/>
      <c r="BHE157" s="2"/>
      <c r="BHF157" s="2"/>
      <c r="BHG157" s="2"/>
      <c r="BHH157" s="2"/>
      <c r="BHI157" s="2"/>
      <c r="BHJ157" s="2"/>
      <c r="BHK157" s="2"/>
      <c r="BHL157" s="2"/>
      <c r="BHM157" s="2"/>
      <c r="BHN157" s="2"/>
      <c r="BHO157" s="2"/>
      <c r="BHP157" s="2"/>
      <c r="BHQ157" s="2"/>
      <c r="BHR157" s="2"/>
      <c r="BHS157" s="2"/>
      <c r="BHT157" s="2"/>
      <c r="BHU157" s="2"/>
      <c r="BHV157" s="2"/>
      <c r="BHW157" s="2"/>
      <c r="BHX157" s="2"/>
      <c r="BHY157" s="2"/>
      <c r="BHZ157" s="2"/>
      <c r="BIA157" s="2"/>
      <c r="BIB157" s="2"/>
      <c r="BIC157" s="2"/>
      <c r="BID157" s="2"/>
      <c r="BIE157" s="2"/>
      <c r="BIF157" s="2"/>
      <c r="BIG157" s="2"/>
      <c r="BIH157" s="2"/>
      <c r="BII157" s="2"/>
      <c r="BIJ157" s="2"/>
      <c r="BIK157" s="2"/>
      <c r="BIL157" s="2"/>
      <c r="BIM157" s="2"/>
      <c r="BIN157" s="2"/>
      <c r="BIO157" s="2"/>
      <c r="BIP157" s="2"/>
      <c r="BIQ157" s="2"/>
      <c r="BIR157" s="2"/>
      <c r="BIS157" s="2"/>
      <c r="BIT157" s="2"/>
      <c r="BIU157" s="2"/>
      <c r="BIV157" s="2"/>
      <c r="BIW157" s="2"/>
      <c r="BIX157" s="2"/>
      <c r="BIY157" s="2"/>
      <c r="BIZ157" s="2"/>
      <c r="BJA157" s="2"/>
      <c r="BJB157" s="2"/>
      <c r="BJC157" s="2"/>
      <c r="BJD157" s="2"/>
      <c r="BJE157" s="2"/>
      <c r="BJF157" s="2"/>
      <c r="BJG157" s="2"/>
      <c r="BJH157" s="2"/>
      <c r="BJI157" s="2"/>
      <c r="BJJ157" s="2"/>
      <c r="BJK157" s="2"/>
      <c r="BJL157" s="2"/>
      <c r="BJM157" s="2"/>
      <c r="BJN157" s="2"/>
      <c r="BJO157" s="2"/>
      <c r="BJP157" s="2"/>
      <c r="BJQ157" s="2"/>
      <c r="BJR157" s="2"/>
      <c r="BJS157" s="2"/>
      <c r="BJT157" s="2"/>
      <c r="BJU157" s="2"/>
      <c r="BJV157" s="2"/>
      <c r="BJW157" s="2"/>
      <c r="BJX157" s="2"/>
      <c r="BJY157" s="2"/>
      <c r="BJZ157" s="2"/>
      <c r="BKA157" s="2"/>
      <c r="BKB157" s="2"/>
      <c r="BKC157" s="2"/>
      <c r="BKD157" s="2"/>
      <c r="BKE157" s="2"/>
      <c r="BKF157" s="2"/>
      <c r="BKG157" s="2"/>
      <c r="BKH157" s="2"/>
      <c r="BKI157" s="2"/>
      <c r="BKJ157" s="2"/>
      <c r="BKK157" s="2"/>
      <c r="BKL157" s="2"/>
      <c r="BKM157" s="2"/>
      <c r="BKN157" s="2"/>
      <c r="BKO157" s="2"/>
      <c r="BKP157" s="2"/>
      <c r="BKQ157" s="2"/>
      <c r="BKR157" s="2"/>
      <c r="BKS157" s="2"/>
      <c r="BKT157" s="2"/>
      <c r="BKU157" s="2"/>
      <c r="BKV157" s="2"/>
      <c r="BKW157" s="2"/>
      <c r="BKX157" s="2"/>
      <c r="BKY157" s="2"/>
      <c r="BKZ157" s="2"/>
      <c r="BLA157" s="2"/>
      <c r="BLB157" s="2"/>
      <c r="BLC157" s="2"/>
      <c r="BLD157" s="2"/>
      <c r="BLE157" s="2"/>
      <c r="BLF157" s="2"/>
      <c r="BLG157" s="2"/>
      <c r="BLH157" s="2"/>
      <c r="BLI157" s="2"/>
      <c r="BLJ157" s="2"/>
      <c r="BLK157" s="2"/>
      <c r="BLL157" s="2"/>
      <c r="BLM157" s="2"/>
      <c r="BLN157" s="2"/>
      <c r="BLO157" s="2"/>
      <c r="BLP157" s="2"/>
      <c r="BLQ157" s="2"/>
      <c r="BLR157" s="2"/>
      <c r="BLS157" s="2"/>
      <c r="BLT157" s="2"/>
      <c r="BLU157" s="2"/>
      <c r="BLV157" s="2"/>
      <c r="BLW157" s="2"/>
      <c r="BLX157" s="2"/>
      <c r="BLY157" s="2"/>
      <c r="BLZ157" s="2"/>
      <c r="BMA157" s="2"/>
      <c r="BMB157" s="2"/>
      <c r="BMC157" s="2"/>
      <c r="BMD157" s="2"/>
      <c r="BME157" s="2"/>
      <c r="BMF157" s="2"/>
      <c r="BMG157" s="2"/>
      <c r="BMH157" s="2"/>
      <c r="BMI157" s="2"/>
      <c r="BMJ157" s="2"/>
      <c r="BMK157" s="2"/>
      <c r="BML157" s="2"/>
      <c r="BMM157" s="2"/>
      <c r="BMN157" s="2"/>
      <c r="BMO157" s="2"/>
      <c r="BMP157" s="2"/>
      <c r="BMQ157" s="2"/>
      <c r="BMR157" s="2"/>
      <c r="BMS157" s="2"/>
      <c r="BMT157" s="2"/>
      <c r="BMU157" s="2"/>
      <c r="BMV157" s="2"/>
      <c r="BMW157" s="2"/>
      <c r="BMX157" s="2"/>
      <c r="BMY157" s="2"/>
      <c r="BMZ157" s="2"/>
      <c r="BNA157" s="2"/>
      <c r="BNB157" s="2"/>
      <c r="BNC157" s="2"/>
      <c r="BND157" s="2"/>
      <c r="BNE157" s="2"/>
      <c r="BNF157" s="2"/>
      <c r="BNG157" s="2"/>
      <c r="BNH157" s="2"/>
      <c r="BNI157" s="2"/>
      <c r="BNJ157" s="2"/>
      <c r="BNK157" s="2"/>
      <c r="BNL157" s="2"/>
      <c r="BNM157" s="2"/>
      <c r="BNN157" s="2"/>
      <c r="BNO157" s="2"/>
      <c r="BNP157" s="2"/>
      <c r="BNQ157" s="2"/>
      <c r="BNR157" s="2"/>
      <c r="BNS157" s="2"/>
      <c r="BNT157" s="2"/>
      <c r="BNU157" s="2"/>
      <c r="BNV157" s="2"/>
      <c r="BNW157" s="2"/>
      <c r="BNX157" s="2"/>
      <c r="BNY157" s="2"/>
      <c r="BNZ157" s="2"/>
      <c r="BOA157" s="2"/>
      <c r="BOB157" s="2"/>
      <c r="BOC157" s="2"/>
      <c r="BOD157" s="2"/>
      <c r="BOE157" s="2"/>
      <c r="BOF157" s="2"/>
      <c r="BOG157" s="2"/>
      <c r="BOH157" s="2"/>
      <c r="BOI157" s="2"/>
      <c r="BOJ157" s="2"/>
      <c r="BOK157" s="2"/>
      <c r="BOL157" s="2"/>
      <c r="BOM157" s="2"/>
      <c r="BON157" s="2"/>
      <c r="BOO157" s="2"/>
      <c r="BOP157" s="2"/>
      <c r="BOQ157" s="2"/>
      <c r="BOR157" s="2"/>
      <c r="BOS157" s="2"/>
      <c r="BOT157" s="2"/>
      <c r="BOU157" s="2"/>
      <c r="BOV157" s="2"/>
      <c r="BOW157" s="2"/>
      <c r="BOX157" s="2"/>
      <c r="BOY157" s="2"/>
      <c r="BOZ157" s="2"/>
      <c r="BPA157" s="2"/>
      <c r="BPB157" s="2"/>
      <c r="BPC157" s="2"/>
      <c r="BPD157" s="2"/>
      <c r="BPE157" s="2"/>
      <c r="BPF157" s="2"/>
      <c r="BPG157" s="2"/>
      <c r="BPH157" s="2"/>
      <c r="BPI157" s="2"/>
      <c r="BPJ157" s="2"/>
      <c r="BPK157" s="2"/>
      <c r="BPL157" s="2"/>
      <c r="BPM157" s="2"/>
      <c r="BPN157" s="2"/>
      <c r="BPO157" s="2"/>
      <c r="BPP157" s="2"/>
      <c r="BPQ157" s="2"/>
      <c r="BPR157" s="2"/>
      <c r="BPS157" s="2"/>
      <c r="BPT157" s="2"/>
      <c r="BPU157" s="2"/>
      <c r="BPV157" s="2"/>
      <c r="BPW157" s="2"/>
      <c r="BPX157" s="2"/>
      <c r="BPY157" s="2"/>
      <c r="BPZ157" s="2"/>
      <c r="BQA157" s="2"/>
      <c r="BQB157" s="2"/>
      <c r="BQC157" s="2"/>
      <c r="BQD157" s="2"/>
      <c r="BQE157" s="2"/>
      <c r="BQF157" s="2"/>
      <c r="BQG157" s="2"/>
      <c r="BQH157" s="2"/>
      <c r="BQI157" s="2"/>
      <c r="BQJ157" s="2"/>
      <c r="BQK157" s="2"/>
      <c r="BQL157" s="2"/>
      <c r="BQM157" s="2"/>
      <c r="BQN157" s="2"/>
      <c r="BQO157" s="2"/>
      <c r="BQP157" s="2"/>
      <c r="BQQ157" s="2"/>
      <c r="BQR157" s="2"/>
      <c r="BQS157" s="2"/>
      <c r="BQT157" s="2"/>
      <c r="BQU157" s="2"/>
      <c r="BQV157" s="2"/>
      <c r="BQW157" s="2"/>
      <c r="BQX157" s="2"/>
      <c r="BQY157" s="2"/>
      <c r="BQZ157" s="2"/>
      <c r="BRA157" s="2"/>
      <c r="BRB157" s="2"/>
      <c r="BRC157" s="2"/>
      <c r="BRD157" s="2"/>
      <c r="BRE157" s="2"/>
      <c r="BRF157" s="2"/>
      <c r="BRG157" s="2"/>
      <c r="BRH157" s="2"/>
      <c r="BRI157" s="2"/>
      <c r="BRJ157" s="2"/>
      <c r="BRK157" s="2"/>
      <c r="BRL157" s="2"/>
      <c r="BRM157" s="2"/>
      <c r="BRN157" s="2"/>
      <c r="BRO157" s="2"/>
      <c r="BRP157" s="2"/>
      <c r="BRQ157" s="2"/>
      <c r="BRR157" s="2"/>
      <c r="BRS157" s="2"/>
      <c r="BRT157" s="2"/>
      <c r="BRU157" s="2"/>
      <c r="BRV157" s="2"/>
      <c r="BRW157" s="2"/>
      <c r="BRX157" s="2"/>
      <c r="BRY157" s="2"/>
      <c r="BRZ157" s="2"/>
      <c r="BSA157" s="2"/>
      <c r="BSB157" s="2"/>
      <c r="BSC157" s="2"/>
      <c r="BSD157" s="2"/>
      <c r="BSE157" s="2"/>
      <c r="BSF157" s="2"/>
      <c r="BSG157" s="2"/>
      <c r="BSH157" s="2"/>
      <c r="BSI157" s="2"/>
      <c r="BSJ157" s="2"/>
      <c r="BSK157" s="2"/>
      <c r="BSL157" s="2"/>
      <c r="BSM157" s="2"/>
      <c r="BSN157" s="2"/>
      <c r="BSO157" s="2"/>
      <c r="BSP157" s="2"/>
      <c r="BSQ157" s="2"/>
      <c r="BSR157" s="2"/>
      <c r="BSS157" s="2"/>
      <c r="BST157" s="2"/>
      <c r="BSU157" s="2"/>
      <c r="BSV157" s="2"/>
      <c r="BSW157" s="2"/>
      <c r="BSX157" s="2"/>
      <c r="BSY157" s="2"/>
      <c r="BSZ157" s="2"/>
      <c r="BTA157" s="2"/>
      <c r="BTB157" s="2"/>
      <c r="BTC157" s="2"/>
      <c r="BTD157" s="2"/>
      <c r="BTE157" s="2"/>
      <c r="BTF157" s="2"/>
      <c r="BTG157" s="2"/>
      <c r="BTH157" s="2"/>
      <c r="BTI157" s="2"/>
      <c r="BTJ157" s="2"/>
      <c r="BTK157" s="2"/>
      <c r="BTL157" s="2"/>
      <c r="BTM157" s="2"/>
      <c r="BTN157" s="2"/>
      <c r="BTO157" s="2"/>
      <c r="BTP157" s="2"/>
      <c r="BTQ157" s="2"/>
      <c r="BTR157" s="2"/>
      <c r="BTS157" s="2"/>
      <c r="BTT157" s="2"/>
      <c r="BTU157" s="2"/>
      <c r="BTV157" s="2"/>
      <c r="BTW157" s="2"/>
      <c r="BTX157" s="2"/>
      <c r="BTY157" s="2"/>
      <c r="BTZ157" s="2"/>
      <c r="BUA157" s="2"/>
      <c r="BUB157" s="2"/>
      <c r="BUC157" s="2"/>
      <c r="BUD157" s="2"/>
      <c r="BUE157" s="2"/>
      <c r="BUF157" s="2"/>
      <c r="BUG157" s="2"/>
      <c r="BUH157" s="2"/>
      <c r="BUI157" s="2"/>
      <c r="BUJ157" s="2"/>
      <c r="BUK157" s="2"/>
      <c r="BUL157" s="2"/>
      <c r="BUM157" s="2"/>
      <c r="BUN157" s="2"/>
      <c r="BUO157" s="2"/>
      <c r="BUP157" s="2"/>
      <c r="BUQ157" s="2"/>
      <c r="BUR157" s="2"/>
      <c r="BUS157" s="2"/>
      <c r="BUT157" s="2"/>
      <c r="BUU157" s="2"/>
      <c r="BUV157" s="2"/>
      <c r="BUW157" s="2"/>
      <c r="BUX157" s="2"/>
      <c r="BUY157" s="2"/>
      <c r="BUZ157" s="2"/>
      <c r="BVA157" s="2"/>
      <c r="BVB157" s="2"/>
      <c r="BVC157" s="2"/>
      <c r="BVD157" s="2"/>
      <c r="BVE157" s="2"/>
      <c r="BVF157" s="2"/>
      <c r="BVG157" s="2"/>
      <c r="BVH157" s="2"/>
      <c r="BVI157" s="2"/>
      <c r="BVJ157" s="2"/>
      <c r="BVK157" s="2"/>
      <c r="BVL157" s="2"/>
      <c r="BVM157" s="2"/>
      <c r="BVN157" s="2"/>
      <c r="BVO157" s="2"/>
      <c r="BVP157" s="2"/>
      <c r="BVQ157" s="2"/>
      <c r="BVR157" s="2"/>
      <c r="BVS157" s="2"/>
      <c r="BVT157" s="2"/>
      <c r="BVU157" s="2"/>
      <c r="BVV157" s="2"/>
      <c r="BVW157" s="2"/>
      <c r="BVX157" s="2"/>
      <c r="BVY157" s="2"/>
      <c r="BVZ157" s="2"/>
      <c r="BWA157" s="2"/>
      <c r="BWB157" s="2"/>
      <c r="BWC157" s="2"/>
      <c r="BWD157" s="2"/>
      <c r="BWE157" s="2"/>
      <c r="BWF157" s="2"/>
      <c r="BWG157" s="2"/>
      <c r="BWH157" s="2"/>
      <c r="BWI157" s="2"/>
      <c r="BWJ157" s="2"/>
      <c r="BWK157" s="2"/>
      <c r="BWL157" s="2"/>
      <c r="BWM157" s="2"/>
      <c r="BWN157" s="2"/>
      <c r="BWO157" s="2"/>
      <c r="BWP157" s="2"/>
      <c r="BWQ157" s="2"/>
      <c r="BWR157" s="2"/>
      <c r="BWS157" s="2"/>
      <c r="BWT157" s="2"/>
      <c r="BWU157" s="2"/>
      <c r="BWV157" s="2"/>
      <c r="BWW157" s="2"/>
      <c r="BWX157" s="2"/>
      <c r="BWY157" s="2"/>
      <c r="BWZ157" s="2"/>
      <c r="BXA157" s="2"/>
      <c r="BXB157" s="2"/>
      <c r="BXC157" s="2"/>
      <c r="BXD157" s="2"/>
      <c r="BXE157" s="2"/>
      <c r="BXF157" s="2"/>
      <c r="BXG157" s="2"/>
      <c r="BXH157" s="2"/>
      <c r="BXI157" s="2"/>
      <c r="BXJ157" s="2"/>
      <c r="BXK157" s="2"/>
      <c r="BXL157" s="2"/>
      <c r="BXM157" s="2"/>
      <c r="BXN157" s="2"/>
      <c r="BXO157" s="2"/>
      <c r="BXP157" s="2"/>
      <c r="BXQ157" s="2"/>
      <c r="BXR157" s="2"/>
      <c r="BXS157" s="2"/>
      <c r="BXT157" s="2"/>
      <c r="BXU157" s="2"/>
      <c r="BXV157" s="2"/>
      <c r="BXW157" s="2"/>
      <c r="BXX157" s="2"/>
      <c r="BXY157" s="2"/>
      <c r="BXZ157" s="2"/>
      <c r="BYA157" s="2"/>
      <c r="BYB157" s="2"/>
      <c r="BYC157" s="2"/>
      <c r="BYD157" s="2"/>
      <c r="BYE157" s="2"/>
      <c r="BYF157" s="2"/>
      <c r="BYG157" s="2"/>
      <c r="BYH157" s="2"/>
      <c r="BYI157" s="2"/>
      <c r="BYJ157" s="2"/>
      <c r="BYK157" s="2"/>
      <c r="BYL157" s="2"/>
      <c r="BYM157" s="2"/>
      <c r="BYN157" s="2"/>
      <c r="BYO157" s="2"/>
      <c r="BYP157" s="2"/>
      <c r="BYQ157" s="2"/>
      <c r="BYR157" s="2"/>
      <c r="BYS157" s="2"/>
      <c r="BYT157" s="2"/>
      <c r="BYU157" s="2"/>
      <c r="BYV157" s="2"/>
      <c r="BYW157" s="2"/>
      <c r="BYX157" s="2"/>
      <c r="BYY157" s="2"/>
      <c r="BYZ157" s="2"/>
      <c r="BZA157" s="2"/>
      <c r="BZB157" s="2"/>
      <c r="BZC157" s="2"/>
      <c r="BZD157" s="2"/>
      <c r="BZE157" s="2"/>
      <c r="BZF157" s="2"/>
      <c r="BZG157" s="2"/>
      <c r="BZH157" s="2"/>
      <c r="BZI157" s="2"/>
      <c r="BZJ157" s="2"/>
      <c r="BZK157" s="2"/>
      <c r="BZL157" s="2"/>
      <c r="BZM157" s="2"/>
      <c r="BZN157" s="2"/>
      <c r="BZO157" s="2"/>
      <c r="BZP157" s="2"/>
      <c r="BZQ157" s="2"/>
      <c r="BZR157" s="2"/>
      <c r="BZS157" s="2"/>
      <c r="BZT157" s="2"/>
      <c r="BZU157" s="2"/>
      <c r="BZV157" s="2"/>
      <c r="BZW157" s="2"/>
      <c r="BZX157" s="2"/>
      <c r="BZY157" s="2"/>
      <c r="BZZ157" s="2"/>
      <c r="CAA157" s="2"/>
      <c r="CAB157" s="2"/>
      <c r="CAC157" s="2"/>
      <c r="CAD157" s="2"/>
      <c r="CAE157" s="2"/>
      <c r="CAF157" s="2"/>
      <c r="CAG157" s="2"/>
      <c r="CAH157" s="2"/>
      <c r="CAI157" s="2"/>
      <c r="CAJ157" s="2"/>
      <c r="CAK157" s="2"/>
      <c r="CAL157" s="2"/>
      <c r="CAM157" s="2"/>
      <c r="CAN157" s="2"/>
      <c r="CAO157" s="2"/>
      <c r="CAP157" s="2"/>
      <c r="CAQ157" s="2"/>
      <c r="CAR157" s="2"/>
      <c r="CAS157" s="2"/>
      <c r="CAT157" s="2"/>
      <c r="CAU157" s="2"/>
      <c r="CAV157" s="2"/>
      <c r="CAW157" s="2"/>
      <c r="CAX157" s="2"/>
      <c r="CAY157" s="2"/>
      <c r="CAZ157" s="2"/>
      <c r="CBA157" s="2"/>
      <c r="CBB157" s="2"/>
      <c r="CBC157" s="2"/>
      <c r="CBD157" s="2"/>
      <c r="CBE157" s="2"/>
      <c r="CBF157" s="2"/>
      <c r="CBG157" s="2"/>
      <c r="CBH157" s="2"/>
      <c r="CBI157" s="2"/>
      <c r="CBJ157" s="2"/>
      <c r="CBK157" s="2"/>
      <c r="CBL157" s="2"/>
      <c r="CBM157" s="2"/>
      <c r="CBN157" s="2"/>
      <c r="CBO157" s="2"/>
      <c r="CBP157" s="2"/>
      <c r="CBQ157" s="2"/>
      <c r="CBR157" s="2"/>
      <c r="CBS157" s="2"/>
      <c r="CBT157" s="2"/>
      <c r="CBU157" s="2"/>
      <c r="CBV157" s="2"/>
      <c r="CBW157" s="2"/>
      <c r="CBX157" s="2"/>
      <c r="CBY157" s="2"/>
      <c r="CBZ157" s="2"/>
      <c r="CCA157" s="2"/>
      <c r="CCB157" s="2"/>
      <c r="CCC157" s="2"/>
      <c r="CCD157" s="2"/>
      <c r="CCE157" s="2"/>
      <c r="CCF157" s="2"/>
      <c r="CCG157" s="2"/>
      <c r="CCH157" s="2"/>
      <c r="CCI157" s="2"/>
      <c r="CCJ157" s="2"/>
      <c r="CCK157" s="2"/>
      <c r="CCL157" s="2"/>
      <c r="CCM157" s="2"/>
      <c r="CCN157" s="2"/>
      <c r="CCO157" s="2"/>
      <c r="CCP157" s="2"/>
      <c r="CCQ157" s="2"/>
      <c r="CCR157" s="2"/>
      <c r="CCS157" s="2"/>
      <c r="CCT157" s="2"/>
      <c r="CCU157" s="2"/>
      <c r="CCV157" s="2"/>
      <c r="CCW157" s="2"/>
      <c r="CCX157" s="2"/>
      <c r="CCY157" s="2"/>
      <c r="CCZ157" s="2"/>
      <c r="CDA157" s="2"/>
      <c r="CDB157" s="2"/>
      <c r="CDC157" s="2"/>
      <c r="CDD157" s="2"/>
      <c r="CDE157" s="2"/>
      <c r="CDF157" s="2"/>
      <c r="CDG157" s="2"/>
      <c r="CDH157" s="2"/>
      <c r="CDI157" s="2"/>
      <c r="CDJ157" s="2"/>
      <c r="CDK157" s="2"/>
      <c r="CDL157" s="2"/>
      <c r="CDM157" s="2"/>
      <c r="CDN157" s="2"/>
      <c r="CDO157" s="2"/>
      <c r="CDP157" s="2"/>
      <c r="CDQ157" s="2"/>
      <c r="CDR157" s="2"/>
      <c r="CDS157" s="2"/>
      <c r="CDT157" s="2"/>
      <c r="CDU157" s="2"/>
      <c r="CDV157" s="2"/>
      <c r="CDW157" s="2"/>
      <c r="CDX157" s="2"/>
      <c r="CDY157" s="2"/>
      <c r="CDZ157" s="2"/>
      <c r="CEA157" s="2"/>
      <c r="CEB157" s="2"/>
      <c r="CEC157" s="2"/>
      <c r="CED157" s="2"/>
      <c r="CEE157" s="2"/>
      <c r="CEF157" s="2"/>
      <c r="CEG157" s="2"/>
      <c r="CEH157" s="2"/>
      <c r="CEI157" s="2"/>
      <c r="CEJ157" s="2"/>
      <c r="CEK157" s="2"/>
      <c r="CEL157" s="2"/>
      <c r="CEM157" s="2"/>
      <c r="CEN157" s="2"/>
      <c r="CEO157" s="2"/>
      <c r="CEP157" s="2"/>
      <c r="CEQ157" s="2"/>
      <c r="CER157" s="2"/>
      <c r="CES157" s="2"/>
      <c r="CET157" s="2"/>
      <c r="CEU157" s="2"/>
      <c r="CEV157" s="2"/>
      <c r="CEW157" s="2"/>
      <c r="CEX157" s="2"/>
      <c r="CEY157" s="2"/>
      <c r="CEZ157" s="2"/>
      <c r="CFA157" s="2"/>
      <c r="CFB157" s="2"/>
      <c r="CFC157" s="2"/>
      <c r="CFD157" s="2"/>
      <c r="CFE157" s="2"/>
      <c r="CFF157" s="2"/>
      <c r="CFG157" s="2"/>
      <c r="CFH157" s="2"/>
      <c r="CFI157" s="2"/>
      <c r="CFJ157" s="2"/>
      <c r="CFK157" s="2"/>
      <c r="CFL157" s="2"/>
      <c r="CFM157" s="2"/>
      <c r="CFN157" s="2"/>
      <c r="CFO157" s="2"/>
      <c r="CFP157" s="2"/>
      <c r="CFQ157" s="2"/>
      <c r="CFR157" s="2"/>
      <c r="CFS157" s="2"/>
      <c r="CFT157" s="2"/>
      <c r="CFU157" s="2"/>
      <c r="CFV157" s="2"/>
      <c r="CFW157" s="2"/>
      <c r="CFX157" s="2"/>
      <c r="CFY157" s="2"/>
      <c r="CFZ157" s="2"/>
      <c r="CGA157" s="2"/>
      <c r="CGB157" s="2"/>
      <c r="CGC157" s="2"/>
      <c r="CGD157" s="2"/>
      <c r="CGE157" s="2"/>
      <c r="CGF157" s="2"/>
      <c r="CGG157" s="2"/>
      <c r="CGH157" s="2"/>
      <c r="CGI157" s="2"/>
      <c r="CGJ157" s="2"/>
      <c r="CGK157" s="2"/>
      <c r="CGL157" s="2"/>
      <c r="CGM157" s="2"/>
      <c r="CGN157" s="2"/>
      <c r="CGO157" s="2"/>
      <c r="CGP157" s="2"/>
      <c r="CGQ157" s="2"/>
      <c r="CGR157" s="2"/>
      <c r="CGS157" s="2"/>
      <c r="CGT157" s="2"/>
      <c r="CGU157" s="2"/>
      <c r="CGV157" s="2"/>
      <c r="CGW157" s="2"/>
      <c r="CGX157" s="2"/>
      <c r="CGY157" s="2"/>
      <c r="CGZ157" s="2"/>
      <c r="CHA157" s="2"/>
      <c r="CHB157" s="2"/>
      <c r="CHC157" s="2"/>
      <c r="CHD157" s="2"/>
      <c r="CHE157" s="2"/>
      <c r="CHF157" s="2"/>
      <c r="CHG157" s="2"/>
      <c r="CHH157" s="2"/>
      <c r="CHI157" s="2"/>
      <c r="CHJ157" s="2"/>
      <c r="CHK157" s="2"/>
      <c r="CHL157" s="2"/>
      <c r="CHM157" s="2"/>
      <c r="CHN157" s="2"/>
      <c r="CHO157" s="2"/>
      <c r="CHP157" s="2"/>
      <c r="CHQ157" s="2"/>
      <c r="CHR157" s="2"/>
      <c r="CHS157" s="2"/>
      <c r="CHT157" s="2"/>
      <c r="CHU157" s="2"/>
      <c r="CHV157" s="2"/>
      <c r="CHW157" s="2"/>
      <c r="CHX157" s="2"/>
      <c r="CHY157" s="2"/>
      <c r="CHZ157" s="2"/>
      <c r="CIA157" s="2"/>
      <c r="CIB157" s="2"/>
      <c r="CIC157" s="2"/>
      <c r="CID157" s="2"/>
      <c r="CIE157" s="2"/>
      <c r="CIF157" s="2"/>
      <c r="CIG157" s="2"/>
      <c r="CIH157" s="2"/>
      <c r="CII157" s="2"/>
      <c r="CIJ157" s="2"/>
      <c r="CIK157" s="2"/>
      <c r="CIL157" s="2"/>
      <c r="CIM157" s="2"/>
      <c r="CIN157" s="2"/>
      <c r="CIO157" s="2"/>
      <c r="CIP157" s="2"/>
      <c r="CIQ157" s="2"/>
      <c r="CIR157" s="2"/>
      <c r="CIS157" s="2"/>
      <c r="CIT157" s="2"/>
      <c r="CIU157" s="2"/>
      <c r="CIV157" s="2"/>
      <c r="CIW157" s="2"/>
      <c r="CIX157" s="2"/>
      <c r="CIY157" s="2"/>
      <c r="CIZ157" s="2"/>
      <c r="CJA157" s="2"/>
      <c r="CJB157" s="2"/>
      <c r="CJC157" s="2"/>
      <c r="CJD157" s="2"/>
      <c r="CJE157" s="2"/>
      <c r="CJF157" s="2"/>
      <c r="CJG157" s="2"/>
      <c r="CJH157" s="2"/>
      <c r="CJI157" s="2"/>
      <c r="CJJ157" s="2"/>
      <c r="CJK157" s="2"/>
      <c r="CJL157" s="2"/>
      <c r="CJM157" s="2"/>
      <c r="CJN157" s="2"/>
      <c r="CJO157" s="2"/>
      <c r="CJP157" s="2"/>
      <c r="CJQ157" s="2"/>
      <c r="CJR157" s="2"/>
      <c r="CJS157" s="2"/>
      <c r="CJT157" s="2"/>
      <c r="CJU157" s="2"/>
      <c r="CJV157" s="2"/>
      <c r="CJW157" s="2"/>
      <c r="CJX157" s="2"/>
      <c r="CJY157" s="2"/>
      <c r="CJZ157" s="2"/>
      <c r="CKA157" s="2"/>
      <c r="CKB157" s="2"/>
      <c r="CKC157" s="2"/>
      <c r="CKD157" s="2"/>
      <c r="CKE157" s="2"/>
      <c r="CKF157" s="2"/>
      <c r="CKG157" s="2"/>
      <c r="CKH157" s="2"/>
      <c r="CKI157" s="2"/>
      <c r="CKJ157" s="2"/>
      <c r="CKK157" s="2"/>
      <c r="CKL157" s="2"/>
      <c r="CKM157" s="2"/>
      <c r="CKN157" s="2"/>
      <c r="CKO157" s="2"/>
      <c r="CKP157" s="2"/>
      <c r="CKQ157" s="2"/>
      <c r="CKR157" s="2"/>
      <c r="CKS157" s="2"/>
      <c r="CKT157" s="2"/>
      <c r="CKU157" s="2"/>
      <c r="CKV157" s="2"/>
      <c r="CKW157" s="2"/>
      <c r="CKX157" s="2"/>
      <c r="CKY157" s="2"/>
      <c r="CKZ157" s="2"/>
      <c r="CLA157" s="2"/>
      <c r="CLB157" s="2"/>
      <c r="CLC157" s="2"/>
      <c r="CLD157" s="2"/>
      <c r="CLE157" s="2"/>
      <c r="CLF157" s="2"/>
      <c r="CLG157" s="2"/>
      <c r="CLH157" s="2"/>
      <c r="CLI157" s="2"/>
      <c r="CLJ157" s="2"/>
      <c r="CLK157" s="2"/>
      <c r="CLL157" s="2"/>
      <c r="CLM157" s="2"/>
      <c r="CLN157" s="2"/>
      <c r="CLO157" s="2"/>
      <c r="CLP157" s="2"/>
      <c r="CLQ157" s="2"/>
      <c r="CLR157" s="2"/>
      <c r="CLS157" s="2"/>
      <c r="CLT157" s="2"/>
      <c r="CLU157" s="2"/>
      <c r="CLV157" s="2"/>
      <c r="CLW157" s="2"/>
      <c r="CLX157" s="2"/>
      <c r="CLY157" s="2"/>
      <c r="CLZ157" s="2"/>
      <c r="CMA157" s="2"/>
      <c r="CMB157" s="2"/>
      <c r="CMC157" s="2"/>
      <c r="CMD157" s="2"/>
      <c r="CME157" s="2"/>
      <c r="CMF157" s="2"/>
      <c r="CMG157" s="2"/>
      <c r="CMH157" s="2"/>
      <c r="CMI157" s="2"/>
      <c r="CMJ157" s="2"/>
      <c r="CMK157" s="2"/>
      <c r="CML157" s="2"/>
      <c r="CMM157" s="2"/>
      <c r="CMN157" s="2"/>
      <c r="CMO157" s="2"/>
      <c r="CMP157" s="2"/>
      <c r="CMQ157" s="2"/>
      <c r="CMR157" s="2"/>
      <c r="CMS157" s="2"/>
      <c r="CMT157" s="2"/>
      <c r="CMU157" s="2"/>
      <c r="CMV157" s="2"/>
      <c r="CMW157" s="2"/>
      <c r="CMX157" s="2"/>
      <c r="CMY157" s="2"/>
      <c r="CMZ157" s="2"/>
      <c r="CNA157" s="2"/>
      <c r="CNB157" s="2"/>
      <c r="CNC157" s="2"/>
      <c r="CND157" s="2"/>
      <c r="CNE157" s="2"/>
      <c r="CNF157" s="2"/>
      <c r="CNG157" s="2"/>
      <c r="CNH157" s="2"/>
      <c r="CNI157" s="2"/>
      <c r="CNJ157" s="2"/>
      <c r="CNK157" s="2"/>
      <c r="CNL157" s="2"/>
      <c r="CNM157" s="2"/>
      <c r="CNN157" s="2"/>
      <c r="CNO157" s="2"/>
      <c r="CNP157" s="2"/>
      <c r="CNQ157" s="2"/>
      <c r="CNR157" s="2"/>
      <c r="CNS157" s="2"/>
      <c r="CNT157" s="2"/>
      <c r="CNU157" s="2"/>
      <c r="CNV157" s="2"/>
      <c r="CNW157" s="2"/>
      <c r="CNX157" s="2"/>
      <c r="CNY157" s="2"/>
      <c r="CNZ157" s="2"/>
      <c r="COA157" s="2"/>
      <c r="COB157" s="2"/>
      <c r="COC157" s="2"/>
      <c r="COD157" s="2"/>
      <c r="COE157" s="2"/>
      <c r="COF157" s="2"/>
      <c r="COG157" s="2"/>
      <c r="COH157" s="2"/>
      <c r="COI157" s="2"/>
      <c r="COJ157" s="2"/>
      <c r="COK157" s="2"/>
      <c r="COL157" s="2"/>
      <c r="COM157" s="2"/>
      <c r="CON157" s="2"/>
      <c r="COO157" s="2"/>
      <c r="COP157" s="2"/>
      <c r="COQ157" s="2"/>
      <c r="COR157" s="2"/>
      <c r="COS157" s="2"/>
      <c r="COT157" s="2"/>
      <c r="COU157" s="2"/>
      <c r="COV157" s="2"/>
      <c r="COW157" s="2"/>
      <c r="COX157" s="2"/>
      <c r="COY157" s="2"/>
      <c r="COZ157" s="2"/>
      <c r="CPA157" s="2"/>
      <c r="CPB157" s="2"/>
      <c r="CPC157" s="2"/>
      <c r="CPD157" s="2"/>
      <c r="CPE157" s="2"/>
      <c r="CPF157" s="2"/>
      <c r="CPG157" s="2"/>
      <c r="CPH157" s="2"/>
      <c r="CPI157" s="2"/>
      <c r="CPJ157" s="2"/>
      <c r="CPK157" s="2"/>
      <c r="CPL157" s="2"/>
      <c r="CPM157" s="2"/>
      <c r="CPN157" s="2"/>
      <c r="CPO157" s="2"/>
      <c r="CPP157" s="2"/>
      <c r="CPQ157" s="2"/>
      <c r="CPR157" s="2"/>
      <c r="CPS157" s="2"/>
      <c r="CPT157" s="2"/>
      <c r="CPU157" s="2"/>
      <c r="CPV157" s="2"/>
      <c r="CPW157" s="2"/>
      <c r="CPX157" s="2"/>
      <c r="CPY157" s="2"/>
      <c r="CPZ157" s="2"/>
      <c r="CQA157" s="2"/>
      <c r="CQB157" s="2"/>
      <c r="CQC157" s="2"/>
      <c r="CQD157" s="2"/>
      <c r="CQE157" s="2"/>
      <c r="CQF157" s="2"/>
      <c r="CQG157" s="2"/>
      <c r="CQH157" s="2"/>
      <c r="CQI157" s="2"/>
      <c r="CQJ157" s="2"/>
      <c r="CQK157" s="2"/>
      <c r="CQL157" s="2"/>
      <c r="CQM157" s="2"/>
      <c r="CQN157" s="2"/>
      <c r="CQO157" s="2"/>
      <c r="CQP157" s="2"/>
      <c r="CQQ157" s="2"/>
      <c r="CQR157" s="2"/>
      <c r="CQS157" s="2"/>
      <c r="CQT157" s="2"/>
      <c r="CQU157" s="2"/>
      <c r="CQV157" s="2"/>
      <c r="CQW157" s="2"/>
      <c r="CQX157" s="2"/>
      <c r="CQY157" s="2"/>
      <c r="CQZ157" s="2"/>
      <c r="CRA157" s="2"/>
      <c r="CRB157" s="2"/>
      <c r="CRC157" s="2"/>
      <c r="CRD157" s="2"/>
      <c r="CRE157" s="2"/>
      <c r="CRF157" s="2"/>
      <c r="CRG157" s="2"/>
      <c r="CRH157" s="2"/>
      <c r="CRI157" s="2"/>
      <c r="CRJ157" s="2"/>
      <c r="CRK157" s="2"/>
      <c r="CRL157" s="2"/>
      <c r="CRM157" s="2"/>
      <c r="CRN157" s="2"/>
      <c r="CRO157" s="2"/>
      <c r="CRP157" s="2"/>
      <c r="CRQ157" s="2"/>
      <c r="CRR157" s="2"/>
      <c r="CRS157" s="2"/>
      <c r="CRT157" s="2"/>
      <c r="CRU157" s="2"/>
      <c r="CRV157" s="2"/>
      <c r="CRW157" s="2"/>
      <c r="CRX157" s="2"/>
      <c r="CRY157" s="2"/>
      <c r="CRZ157" s="2"/>
      <c r="CSA157" s="2"/>
      <c r="CSB157" s="2"/>
      <c r="CSC157" s="2"/>
      <c r="CSD157" s="2"/>
      <c r="CSE157" s="2"/>
      <c r="CSF157" s="2"/>
      <c r="CSG157" s="2"/>
      <c r="CSH157" s="2"/>
      <c r="CSI157" s="2"/>
      <c r="CSJ157" s="2"/>
      <c r="CSK157" s="2"/>
      <c r="CSL157" s="2"/>
      <c r="CSM157" s="2"/>
      <c r="CSN157" s="2"/>
      <c r="CSO157" s="2"/>
      <c r="CSP157" s="2"/>
      <c r="CSQ157" s="2"/>
      <c r="CSR157" s="2"/>
      <c r="CSS157" s="2"/>
      <c r="CST157" s="2"/>
      <c r="CSU157" s="2"/>
      <c r="CSV157" s="2"/>
      <c r="CSW157" s="2"/>
      <c r="CSX157" s="2"/>
      <c r="CSY157" s="2"/>
      <c r="CSZ157" s="2"/>
      <c r="CTA157" s="2"/>
      <c r="CTB157" s="2"/>
      <c r="CTC157" s="2"/>
      <c r="CTD157" s="2"/>
      <c r="CTE157" s="2"/>
      <c r="CTF157" s="2"/>
      <c r="CTG157" s="2"/>
      <c r="CTH157" s="2"/>
      <c r="CTI157" s="2"/>
      <c r="CTJ157" s="2"/>
      <c r="CTK157" s="2"/>
      <c r="CTL157" s="2"/>
      <c r="CTM157" s="2"/>
      <c r="CTN157" s="2"/>
      <c r="CTO157" s="2"/>
      <c r="CTP157" s="2"/>
      <c r="CTQ157" s="2"/>
      <c r="CTR157" s="2"/>
      <c r="CTS157" s="2"/>
      <c r="CTT157" s="2"/>
      <c r="CTU157" s="2"/>
      <c r="CTV157" s="2"/>
      <c r="CTW157" s="2"/>
      <c r="CTX157" s="2"/>
      <c r="CTY157" s="2"/>
      <c r="CTZ157" s="2"/>
      <c r="CUA157" s="2"/>
      <c r="CUB157" s="2"/>
      <c r="CUC157" s="2"/>
      <c r="CUD157" s="2"/>
      <c r="CUE157" s="2"/>
      <c r="CUF157" s="2"/>
      <c r="CUG157" s="2"/>
      <c r="CUH157" s="2"/>
      <c r="CUI157" s="2"/>
      <c r="CUJ157" s="2"/>
      <c r="CUK157" s="2"/>
      <c r="CUL157" s="2"/>
      <c r="CUM157" s="2"/>
      <c r="CUN157" s="2"/>
      <c r="CUO157" s="2"/>
      <c r="CUP157" s="2"/>
      <c r="CUQ157" s="2"/>
      <c r="CUR157" s="2"/>
      <c r="CUS157" s="2"/>
      <c r="CUT157" s="2"/>
      <c r="CUU157" s="2"/>
      <c r="CUV157" s="2"/>
      <c r="CUW157" s="2"/>
      <c r="CUX157" s="2"/>
      <c r="CUY157" s="2"/>
      <c r="CUZ157" s="2"/>
      <c r="CVA157" s="2"/>
      <c r="CVB157" s="2"/>
      <c r="CVC157" s="2"/>
      <c r="CVD157" s="2"/>
      <c r="CVE157" s="2"/>
      <c r="CVF157" s="2"/>
      <c r="CVG157" s="2"/>
      <c r="CVH157" s="2"/>
      <c r="CVI157" s="2"/>
      <c r="CVJ157" s="2"/>
      <c r="CVK157" s="2"/>
      <c r="CVL157" s="2"/>
      <c r="CVM157" s="2"/>
      <c r="CVN157" s="2"/>
      <c r="CVO157" s="2"/>
      <c r="CVP157" s="2"/>
      <c r="CVQ157" s="2"/>
      <c r="CVR157" s="2"/>
      <c r="CVS157" s="2"/>
      <c r="CVT157" s="2"/>
      <c r="CVU157" s="2"/>
      <c r="CVV157" s="2"/>
      <c r="CVW157" s="2"/>
      <c r="CVX157" s="2"/>
      <c r="CVY157" s="2"/>
      <c r="CVZ157" s="2"/>
      <c r="CWA157" s="2"/>
      <c r="CWB157" s="2"/>
      <c r="CWC157" s="2"/>
      <c r="CWD157" s="2"/>
      <c r="CWE157" s="2"/>
      <c r="CWF157" s="2"/>
      <c r="CWG157" s="2"/>
      <c r="CWH157" s="2"/>
      <c r="CWI157" s="2"/>
      <c r="CWJ157" s="2"/>
      <c r="CWK157" s="2"/>
      <c r="CWL157" s="2"/>
      <c r="CWM157" s="2"/>
      <c r="CWN157" s="2"/>
      <c r="CWO157" s="2"/>
      <c r="CWP157" s="2"/>
      <c r="CWQ157" s="2"/>
      <c r="CWR157" s="2"/>
      <c r="CWS157" s="2"/>
      <c r="CWT157" s="2"/>
      <c r="CWU157" s="2"/>
      <c r="CWV157" s="2"/>
      <c r="CWW157" s="2"/>
      <c r="CWX157" s="2"/>
      <c r="CWY157" s="2"/>
      <c r="CWZ157" s="2"/>
      <c r="CXA157" s="2"/>
      <c r="CXB157" s="2"/>
      <c r="CXC157" s="2"/>
      <c r="CXD157" s="2"/>
      <c r="CXE157" s="2"/>
      <c r="CXF157" s="2"/>
      <c r="CXG157" s="2"/>
      <c r="CXH157" s="2"/>
      <c r="CXI157" s="2"/>
      <c r="CXJ157" s="2"/>
      <c r="CXK157" s="2"/>
      <c r="CXL157" s="2"/>
      <c r="CXM157" s="2"/>
      <c r="CXN157" s="2"/>
      <c r="CXO157" s="2"/>
      <c r="CXP157" s="2"/>
      <c r="CXQ157" s="2"/>
      <c r="CXR157" s="2"/>
      <c r="CXS157" s="2"/>
      <c r="CXT157" s="2"/>
      <c r="CXU157" s="2"/>
      <c r="CXV157" s="2"/>
      <c r="CXW157" s="2"/>
      <c r="CXX157" s="2"/>
      <c r="CXY157" s="2"/>
      <c r="CXZ157" s="2"/>
      <c r="CYA157" s="2"/>
      <c r="CYB157" s="2"/>
      <c r="CYC157" s="2"/>
      <c r="CYD157" s="2"/>
      <c r="CYE157" s="2"/>
      <c r="CYF157" s="2"/>
      <c r="CYG157" s="2"/>
      <c r="CYH157" s="2"/>
      <c r="CYI157" s="2"/>
      <c r="CYJ157" s="2"/>
      <c r="CYK157" s="2"/>
      <c r="CYL157" s="2"/>
      <c r="CYM157" s="2"/>
      <c r="CYN157" s="2"/>
      <c r="CYO157" s="2"/>
      <c r="CYP157" s="2"/>
      <c r="CYQ157" s="2"/>
      <c r="CYR157" s="2"/>
      <c r="CYS157" s="2"/>
      <c r="CYT157" s="2"/>
      <c r="CYU157" s="2"/>
      <c r="CYV157" s="2"/>
      <c r="CYW157" s="2"/>
      <c r="CYX157" s="2"/>
      <c r="CYY157" s="2"/>
      <c r="CYZ157" s="2"/>
      <c r="CZA157" s="2"/>
      <c r="CZB157" s="2"/>
      <c r="CZC157" s="2"/>
      <c r="CZD157" s="2"/>
      <c r="CZE157" s="2"/>
      <c r="CZF157" s="2"/>
      <c r="CZG157" s="2"/>
      <c r="CZH157" s="2"/>
      <c r="CZI157" s="2"/>
      <c r="CZJ157" s="2"/>
      <c r="CZK157" s="2"/>
      <c r="CZL157" s="2"/>
      <c r="CZM157" s="2"/>
      <c r="CZN157" s="2"/>
      <c r="CZO157" s="2"/>
      <c r="CZP157" s="2"/>
      <c r="CZQ157" s="2"/>
      <c r="CZR157" s="2"/>
      <c r="CZS157" s="2"/>
      <c r="CZT157" s="2"/>
      <c r="CZU157" s="2"/>
      <c r="CZV157" s="2"/>
      <c r="CZW157" s="2"/>
      <c r="CZX157" s="2"/>
      <c r="CZY157" s="2"/>
      <c r="CZZ157" s="2"/>
      <c r="DAA157" s="2"/>
      <c r="DAB157" s="2"/>
      <c r="DAC157" s="2"/>
      <c r="DAD157" s="2"/>
      <c r="DAE157" s="2"/>
      <c r="DAF157" s="2"/>
      <c r="DAG157" s="2"/>
      <c r="DAH157" s="2"/>
      <c r="DAI157" s="2"/>
      <c r="DAJ157" s="2"/>
      <c r="DAK157" s="2"/>
      <c r="DAL157" s="2"/>
      <c r="DAM157" s="2"/>
      <c r="DAN157" s="2"/>
      <c r="DAO157" s="2"/>
      <c r="DAP157" s="2"/>
      <c r="DAQ157" s="2"/>
      <c r="DAR157" s="2"/>
      <c r="DAS157" s="2"/>
      <c r="DAT157" s="2"/>
      <c r="DAU157" s="2"/>
      <c r="DAV157" s="2"/>
      <c r="DAW157" s="2"/>
      <c r="DAX157" s="2"/>
      <c r="DAY157" s="2"/>
      <c r="DAZ157" s="2"/>
      <c r="DBA157" s="2"/>
      <c r="DBB157" s="2"/>
      <c r="DBC157" s="2"/>
      <c r="DBD157" s="2"/>
      <c r="DBE157" s="2"/>
      <c r="DBF157" s="2"/>
      <c r="DBG157" s="2"/>
      <c r="DBH157" s="2"/>
      <c r="DBI157" s="2"/>
      <c r="DBJ157" s="2"/>
      <c r="DBK157" s="2"/>
      <c r="DBL157" s="2"/>
      <c r="DBM157" s="2"/>
      <c r="DBN157" s="2"/>
      <c r="DBO157" s="2"/>
      <c r="DBP157" s="2"/>
      <c r="DBQ157" s="2"/>
      <c r="DBR157" s="2"/>
      <c r="DBS157" s="2"/>
      <c r="DBT157" s="2"/>
      <c r="DBU157" s="2"/>
      <c r="DBV157" s="2"/>
      <c r="DBW157" s="2"/>
      <c r="DBX157" s="2"/>
      <c r="DBY157" s="2"/>
      <c r="DBZ157" s="2"/>
      <c r="DCA157" s="2"/>
      <c r="DCB157" s="2"/>
      <c r="DCC157" s="2"/>
      <c r="DCD157" s="2"/>
      <c r="DCE157" s="2"/>
      <c r="DCF157" s="2"/>
      <c r="DCG157" s="2"/>
      <c r="DCH157" s="2"/>
      <c r="DCI157" s="2"/>
      <c r="DCJ157" s="2"/>
      <c r="DCK157" s="2"/>
      <c r="DCL157" s="2"/>
      <c r="DCM157" s="2"/>
      <c r="DCN157" s="2"/>
      <c r="DCO157" s="2"/>
      <c r="DCP157" s="2"/>
      <c r="DCQ157" s="2"/>
      <c r="DCR157" s="2"/>
      <c r="DCS157" s="2"/>
      <c r="DCT157" s="2"/>
      <c r="DCU157" s="2"/>
      <c r="DCV157" s="2"/>
      <c r="DCW157" s="2"/>
      <c r="DCX157" s="2"/>
      <c r="DCY157" s="2"/>
      <c r="DCZ157" s="2"/>
      <c r="DDA157" s="2"/>
      <c r="DDB157" s="2"/>
      <c r="DDC157" s="2"/>
      <c r="DDD157" s="2"/>
      <c r="DDE157" s="2"/>
      <c r="DDF157" s="2"/>
      <c r="DDG157" s="2"/>
      <c r="DDH157" s="2"/>
      <c r="DDI157" s="2"/>
      <c r="DDJ157" s="2"/>
      <c r="DDK157" s="2"/>
      <c r="DDL157" s="2"/>
      <c r="DDM157" s="2"/>
      <c r="DDN157" s="2"/>
      <c r="DDO157" s="2"/>
      <c r="DDP157" s="2"/>
      <c r="DDQ157" s="2"/>
      <c r="DDR157" s="2"/>
      <c r="DDS157" s="2"/>
      <c r="DDT157" s="2"/>
      <c r="DDU157" s="2"/>
      <c r="DDV157" s="2"/>
      <c r="DDW157" s="2"/>
      <c r="DDX157" s="2"/>
      <c r="DDY157" s="2"/>
      <c r="DDZ157" s="2"/>
      <c r="DEA157" s="2"/>
      <c r="DEB157" s="2"/>
      <c r="DEC157" s="2"/>
      <c r="DED157" s="2"/>
      <c r="DEE157" s="2"/>
      <c r="DEF157" s="2"/>
      <c r="DEG157" s="2"/>
      <c r="DEH157" s="2"/>
      <c r="DEI157" s="2"/>
      <c r="DEJ157" s="2"/>
      <c r="DEK157" s="2"/>
      <c r="DEL157" s="2"/>
      <c r="DEM157" s="2"/>
      <c r="DEN157" s="2"/>
      <c r="DEO157" s="2"/>
      <c r="DEP157" s="2"/>
      <c r="DEQ157" s="2"/>
      <c r="DER157" s="2"/>
      <c r="DES157" s="2"/>
      <c r="DET157" s="2"/>
      <c r="DEU157" s="2"/>
      <c r="DEV157" s="2"/>
      <c r="DEW157" s="2"/>
      <c r="DEX157" s="2"/>
      <c r="DEY157" s="2"/>
      <c r="DEZ157" s="2"/>
      <c r="DFA157" s="2"/>
      <c r="DFB157" s="2"/>
      <c r="DFC157" s="2"/>
      <c r="DFD157" s="2"/>
      <c r="DFE157" s="2"/>
      <c r="DFF157" s="2"/>
      <c r="DFG157" s="2"/>
      <c r="DFH157" s="2"/>
      <c r="DFI157" s="2"/>
      <c r="DFJ157" s="2"/>
      <c r="DFK157" s="2"/>
      <c r="DFL157" s="2"/>
      <c r="DFM157" s="2"/>
      <c r="DFN157" s="2"/>
      <c r="DFO157" s="2"/>
      <c r="DFP157" s="2"/>
      <c r="DFQ157" s="2"/>
      <c r="DFR157" s="2"/>
      <c r="DFS157" s="2"/>
      <c r="DFT157" s="2"/>
      <c r="DFU157" s="2"/>
      <c r="DFV157" s="2"/>
      <c r="DFW157" s="2"/>
      <c r="DFX157" s="2"/>
      <c r="DFY157" s="2"/>
      <c r="DFZ157" s="2"/>
      <c r="DGA157" s="2"/>
      <c r="DGB157" s="2"/>
      <c r="DGC157" s="2"/>
      <c r="DGD157" s="2"/>
      <c r="DGE157" s="2"/>
      <c r="DGF157" s="2"/>
      <c r="DGG157" s="2"/>
      <c r="DGH157" s="2"/>
      <c r="DGI157" s="2"/>
      <c r="DGJ157" s="2"/>
      <c r="DGK157" s="2"/>
      <c r="DGL157" s="2"/>
      <c r="DGM157" s="2"/>
      <c r="DGN157" s="2"/>
      <c r="DGO157" s="2"/>
      <c r="DGP157" s="2"/>
      <c r="DGQ157" s="2"/>
      <c r="DGR157" s="2"/>
      <c r="DGS157" s="2"/>
      <c r="DGT157" s="2"/>
      <c r="DGU157" s="2"/>
      <c r="DGV157" s="2"/>
      <c r="DGW157" s="2"/>
      <c r="DGX157" s="2"/>
      <c r="DGY157" s="2"/>
      <c r="DGZ157" s="2"/>
      <c r="DHA157" s="2"/>
      <c r="DHB157" s="2"/>
      <c r="DHC157" s="2"/>
      <c r="DHD157" s="2"/>
      <c r="DHE157" s="2"/>
      <c r="DHF157" s="2"/>
      <c r="DHG157" s="2"/>
      <c r="DHH157" s="2"/>
      <c r="DHI157" s="2"/>
      <c r="DHJ157" s="2"/>
      <c r="DHK157" s="2"/>
      <c r="DHL157" s="2"/>
      <c r="DHM157" s="2"/>
      <c r="DHN157" s="2"/>
      <c r="DHO157" s="2"/>
      <c r="DHP157" s="2"/>
      <c r="DHQ157" s="2"/>
      <c r="DHR157" s="2"/>
      <c r="DHS157" s="2"/>
      <c r="DHT157" s="2"/>
      <c r="DHU157" s="2"/>
      <c r="DHV157" s="2"/>
      <c r="DHW157" s="2"/>
      <c r="DHX157" s="2"/>
      <c r="DHY157" s="2"/>
      <c r="DHZ157" s="2"/>
      <c r="DIA157" s="2"/>
      <c r="DIB157" s="2"/>
      <c r="DIC157" s="2"/>
      <c r="DID157" s="2"/>
      <c r="DIE157" s="2"/>
      <c r="DIF157" s="2"/>
      <c r="DIG157" s="2"/>
      <c r="DIH157" s="2"/>
      <c r="DII157" s="2"/>
      <c r="DIJ157" s="2"/>
      <c r="DIK157" s="2"/>
      <c r="DIL157" s="2"/>
      <c r="DIM157" s="2"/>
      <c r="DIN157" s="2"/>
      <c r="DIO157" s="2"/>
      <c r="DIP157" s="2"/>
      <c r="DIQ157" s="2"/>
      <c r="DIR157" s="2"/>
      <c r="DIS157" s="2"/>
      <c r="DIT157" s="2"/>
      <c r="DIU157" s="2"/>
      <c r="DIV157" s="2"/>
      <c r="DIW157" s="2"/>
      <c r="DIX157" s="2"/>
      <c r="DIY157" s="2"/>
      <c r="DIZ157" s="2"/>
      <c r="DJA157" s="2"/>
      <c r="DJB157" s="2"/>
      <c r="DJC157" s="2"/>
      <c r="DJD157" s="2"/>
      <c r="DJE157" s="2"/>
      <c r="DJF157" s="2"/>
      <c r="DJG157" s="2"/>
      <c r="DJH157" s="2"/>
      <c r="DJI157" s="2"/>
      <c r="DJJ157" s="2"/>
      <c r="DJK157" s="2"/>
      <c r="DJL157" s="2"/>
      <c r="DJM157" s="2"/>
      <c r="DJN157" s="2"/>
      <c r="DJO157" s="2"/>
      <c r="DJP157" s="2"/>
      <c r="DJQ157" s="2"/>
      <c r="DJR157" s="2"/>
      <c r="DJS157" s="2"/>
      <c r="DJT157" s="2"/>
      <c r="DJU157" s="2"/>
      <c r="DJV157" s="2"/>
      <c r="DJW157" s="2"/>
      <c r="DJX157" s="2"/>
      <c r="DJY157" s="2"/>
      <c r="DJZ157" s="2"/>
      <c r="DKA157" s="2"/>
      <c r="DKB157" s="2"/>
      <c r="DKC157" s="2"/>
      <c r="DKD157" s="2"/>
      <c r="DKE157" s="2"/>
      <c r="DKF157" s="2"/>
      <c r="DKG157" s="2"/>
      <c r="DKH157" s="2"/>
      <c r="DKI157" s="2"/>
      <c r="DKJ157" s="2"/>
      <c r="DKK157" s="2"/>
      <c r="DKL157" s="2"/>
      <c r="DKM157" s="2"/>
      <c r="DKN157" s="2"/>
      <c r="DKO157" s="2"/>
      <c r="DKP157" s="2"/>
      <c r="DKQ157" s="2"/>
      <c r="DKR157" s="2"/>
      <c r="DKS157" s="2"/>
      <c r="DKT157" s="2"/>
      <c r="DKU157" s="2"/>
      <c r="DKV157" s="2"/>
      <c r="DKW157" s="2"/>
      <c r="DKX157" s="2"/>
      <c r="DKY157" s="2"/>
      <c r="DKZ157" s="2"/>
      <c r="DLA157" s="2"/>
      <c r="DLB157" s="2"/>
      <c r="DLC157" s="2"/>
      <c r="DLD157" s="2"/>
      <c r="DLE157" s="2"/>
      <c r="DLF157" s="2"/>
      <c r="DLG157" s="2"/>
      <c r="DLH157" s="2"/>
      <c r="DLI157" s="2"/>
      <c r="DLJ157" s="2"/>
      <c r="DLK157" s="2"/>
      <c r="DLL157" s="2"/>
      <c r="DLM157" s="2"/>
      <c r="DLN157" s="2"/>
      <c r="DLO157" s="2"/>
      <c r="DLP157" s="2"/>
      <c r="DLQ157" s="2"/>
      <c r="DLR157" s="2"/>
      <c r="DLS157" s="2"/>
      <c r="DLT157" s="2"/>
      <c r="DLU157" s="2"/>
      <c r="DLV157" s="2"/>
      <c r="DLW157" s="2"/>
      <c r="DLX157" s="2"/>
      <c r="DLY157" s="2"/>
      <c r="DLZ157" s="2"/>
      <c r="DMA157" s="2"/>
      <c r="DMB157" s="2"/>
      <c r="DMC157" s="2"/>
      <c r="DMD157" s="2"/>
      <c r="DME157" s="2"/>
      <c r="DMF157" s="2"/>
      <c r="DMG157" s="2"/>
      <c r="DMH157" s="2"/>
      <c r="DMI157" s="2"/>
      <c r="DMJ157" s="2"/>
      <c r="DMK157" s="2"/>
      <c r="DML157" s="2"/>
      <c r="DMM157" s="2"/>
      <c r="DMN157" s="2"/>
      <c r="DMO157" s="2"/>
      <c r="DMP157" s="2"/>
      <c r="DMQ157" s="2"/>
      <c r="DMR157" s="2"/>
      <c r="DMS157" s="2"/>
      <c r="DMT157" s="2"/>
      <c r="DMU157" s="2"/>
      <c r="DMV157" s="2"/>
      <c r="DMW157" s="2"/>
      <c r="DMX157" s="2"/>
      <c r="DMY157" s="2"/>
      <c r="DMZ157" s="2"/>
      <c r="DNA157" s="2"/>
      <c r="DNB157" s="2"/>
      <c r="DNC157" s="2"/>
      <c r="DND157" s="2"/>
      <c r="DNE157" s="2"/>
      <c r="DNF157" s="2"/>
      <c r="DNG157" s="2"/>
      <c r="DNH157" s="2"/>
      <c r="DNI157" s="2"/>
      <c r="DNJ157" s="2"/>
      <c r="DNK157" s="2"/>
      <c r="DNL157" s="2"/>
      <c r="DNM157" s="2"/>
      <c r="DNN157" s="2"/>
      <c r="DNO157" s="2"/>
      <c r="DNP157" s="2"/>
      <c r="DNQ157" s="2"/>
      <c r="DNR157" s="2"/>
      <c r="DNS157" s="2"/>
      <c r="DNT157" s="2"/>
      <c r="DNU157" s="2"/>
      <c r="DNV157" s="2"/>
      <c r="DNW157" s="2"/>
      <c r="DNX157" s="2"/>
      <c r="DNY157" s="2"/>
      <c r="DNZ157" s="2"/>
      <c r="DOA157" s="2"/>
      <c r="DOB157" s="2"/>
      <c r="DOC157" s="2"/>
      <c r="DOD157" s="2"/>
      <c r="DOE157" s="2"/>
      <c r="DOF157" s="2"/>
      <c r="DOG157" s="2"/>
      <c r="DOH157" s="2"/>
      <c r="DOI157" s="2"/>
      <c r="DOJ157" s="2"/>
      <c r="DOK157" s="2"/>
      <c r="DOL157" s="2"/>
      <c r="DOM157" s="2"/>
      <c r="DON157" s="2"/>
      <c r="DOO157" s="2"/>
      <c r="DOP157" s="2"/>
      <c r="DOQ157" s="2"/>
      <c r="DOR157" s="2"/>
      <c r="DOS157" s="2"/>
      <c r="DOT157" s="2"/>
      <c r="DOU157" s="2"/>
      <c r="DOV157" s="2"/>
      <c r="DOW157" s="2"/>
      <c r="DOX157" s="2"/>
      <c r="DOY157" s="2"/>
      <c r="DOZ157" s="2"/>
      <c r="DPA157" s="2"/>
      <c r="DPB157" s="2"/>
      <c r="DPC157" s="2"/>
      <c r="DPD157" s="2"/>
      <c r="DPE157" s="2"/>
      <c r="DPF157" s="2"/>
      <c r="DPG157" s="2"/>
      <c r="DPH157" s="2"/>
      <c r="DPI157" s="2"/>
      <c r="DPJ157" s="2"/>
      <c r="DPK157" s="2"/>
      <c r="DPL157" s="2"/>
      <c r="DPM157" s="2"/>
      <c r="DPN157" s="2"/>
      <c r="DPO157" s="2"/>
      <c r="DPP157" s="2"/>
      <c r="DPQ157" s="2"/>
      <c r="DPR157" s="2"/>
      <c r="DPS157" s="2"/>
      <c r="DPT157" s="2"/>
      <c r="DPU157" s="2"/>
      <c r="DPV157" s="2"/>
      <c r="DPW157" s="2"/>
      <c r="DPX157" s="2"/>
      <c r="DPY157" s="2"/>
      <c r="DPZ157" s="2"/>
      <c r="DQA157" s="2"/>
      <c r="DQB157" s="2"/>
      <c r="DQC157" s="2"/>
      <c r="DQD157" s="2"/>
      <c r="DQE157" s="2"/>
      <c r="DQF157" s="2"/>
      <c r="DQG157" s="2"/>
      <c r="DQH157" s="2"/>
      <c r="DQI157" s="2"/>
      <c r="DQJ157" s="2"/>
      <c r="DQK157" s="2"/>
      <c r="DQL157" s="2"/>
      <c r="DQM157" s="2"/>
      <c r="DQN157" s="2"/>
      <c r="DQO157" s="2"/>
      <c r="DQP157" s="2"/>
      <c r="DQQ157" s="2"/>
      <c r="DQR157" s="2"/>
      <c r="DQS157" s="2"/>
      <c r="DQT157" s="2"/>
      <c r="DQU157" s="2"/>
      <c r="DQV157" s="2"/>
      <c r="DQW157" s="2"/>
      <c r="DQX157" s="2"/>
      <c r="DQY157" s="2"/>
      <c r="DQZ157" s="2"/>
      <c r="DRA157" s="2"/>
      <c r="DRB157" s="2"/>
      <c r="DRC157" s="2"/>
      <c r="DRD157" s="2"/>
      <c r="DRE157" s="2"/>
      <c r="DRF157" s="2"/>
      <c r="DRG157" s="2"/>
      <c r="DRH157" s="2"/>
      <c r="DRI157" s="2"/>
      <c r="DRJ157" s="2"/>
      <c r="DRK157" s="2"/>
      <c r="DRL157" s="2"/>
      <c r="DRM157" s="2"/>
      <c r="DRN157" s="2"/>
      <c r="DRO157" s="2"/>
      <c r="DRP157" s="2"/>
      <c r="DRQ157" s="2"/>
      <c r="DRR157" s="2"/>
      <c r="DRS157" s="2"/>
      <c r="DRT157" s="2"/>
      <c r="DRU157" s="2"/>
      <c r="DRV157" s="2"/>
      <c r="DRW157" s="2"/>
      <c r="DRX157" s="2"/>
      <c r="DRY157" s="2"/>
      <c r="DRZ157" s="2"/>
      <c r="DSA157" s="2"/>
      <c r="DSB157" s="2"/>
      <c r="DSC157" s="2"/>
      <c r="DSD157" s="2"/>
      <c r="DSE157" s="2"/>
      <c r="DSF157" s="2"/>
      <c r="DSG157" s="2"/>
      <c r="DSH157" s="2"/>
      <c r="DSI157" s="2"/>
      <c r="DSJ157" s="2"/>
      <c r="DSK157" s="2"/>
      <c r="DSL157" s="2"/>
      <c r="DSM157" s="2"/>
      <c r="DSN157" s="2"/>
      <c r="DSO157" s="2"/>
      <c r="DSP157" s="2"/>
      <c r="DSQ157" s="2"/>
      <c r="DSR157" s="2"/>
      <c r="DSS157" s="2"/>
      <c r="DST157" s="2"/>
      <c r="DSU157" s="2"/>
      <c r="DSV157" s="2"/>
      <c r="DSW157" s="2"/>
      <c r="DSX157" s="2"/>
      <c r="DSY157" s="2"/>
      <c r="DSZ157" s="2"/>
      <c r="DTA157" s="2"/>
      <c r="DTB157" s="2"/>
      <c r="DTC157" s="2"/>
      <c r="DTD157" s="2"/>
      <c r="DTE157" s="2"/>
      <c r="DTF157" s="2"/>
      <c r="DTG157" s="2"/>
      <c r="DTH157" s="2"/>
      <c r="DTI157" s="2"/>
      <c r="DTJ157" s="2"/>
      <c r="DTK157" s="2"/>
      <c r="DTL157" s="2"/>
      <c r="DTM157" s="2"/>
      <c r="DTN157" s="2"/>
      <c r="DTO157" s="2"/>
      <c r="DTP157" s="2"/>
      <c r="DTQ157" s="2"/>
      <c r="DTR157" s="2"/>
      <c r="DTS157" s="2"/>
      <c r="DTT157" s="2"/>
      <c r="DTU157" s="2"/>
      <c r="DTV157" s="2"/>
      <c r="DTW157" s="2"/>
      <c r="DTX157" s="2"/>
      <c r="DTY157" s="2"/>
      <c r="DTZ157" s="2"/>
      <c r="DUA157" s="2"/>
      <c r="DUB157" s="2"/>
      <c r="DUC157" s="2"/>
      <c r="DUD157" s="2"/>
      <c r="DUE157" s="2"/>
      <c r="DUF157" s="2"/>
      <c r="DUG157" s="2"/>
      <c r="DUH157" s="2"/>
      <c r="DUI157" s="2"/>
      <c r="DUJ157" s="2"/>
      <c r="DUK157" s="2"/>
      <c r="DUL157" s="2"/>
      <c r="DUM157" s="2"/>
      <c r="DUN157" s="2"/>
      <c r="DUO157" s="2"/>
      <c r="DUP157" s="2"/>
      <c r="DUQ157" s="2"/>
      <c r="DUR157" s="2"/>
      <c r="DUS157" s="2"/>
      <c r="DUT157" s="2"/>
      <c r="DUU157" s="2"/>
      <c r="DUV157" s="2"/>
      <c r="DUW157" s="2"/>
      <c r="DUX157" s="2"/>
      <c r="DUY157" s="2"/>
      <c r="DUZ157" s="2"/>
      <c r="DVA157" s="2"/>
      <c r="DVB157" s="2"/>
      <c r="DVC157" s="2"/>
      <c r="DVD157" s="2"/>
      <c r="DVE157" s="2"/>
      <c r="DVF157" s="2"/>
      <c r="DVG157" s="2"/>
      <c r="DVH157" s="2"/>
      <c r="DVI157" s="2"/>
      <c r="DVJ157" s="2"/>
      <c r="DVK157" s="2"/>
      <c r="DVL157" s="2"/>
      <c r="DVM157" s="2"/>
      <c r="DVN157" s="2"/>
      <c r="DVO157" s="2"/>
      <c r="DVP157" s="2"/>
      <c r="DVQ157" s="2"/>
      <c r="DVR157" s="2"/>
      <c r="DVS157" s="2"/>
      <c r="DVT157" s="2"/>
      <c r="DVU157" s="2"/>
      <c r="DVV157" s="2"/>
      <c r="DVW157" s="2"/>
      <c r="DVX157" s="2"/>
      <c r="DVY157" s="2"/>
      <c r="DVZ157" s="2"/>
      <c r="DWA157" s="2"/>
      <c r="DWB157" s="2"/>
      <c r="DWC157" s="2"/>
      <c r="DWD157" s="2"/>
      <c r="DWE157" s="2"/>
      <c r="DWF157" s="2"/>
      <c r="DWG157" s="2"/>
      <c r="DWH157" s="2"/>
      <c r="DWI157" s="2"/>
      <c r="DWJ157" s="2"/>
      <c r="DWK157" s="2"/>
      <c r="DWL157" s="2"/>
      <c r="DWM157" s="2"/>
      <c r="DWN157" s="2"/>
      <c r="DWO157" s="2"/>
      <c r="DWP157" s="2"/>
      <c r="DWQ157" s="2"/>
      <c r="DWR157" s="2"/>
      <c r="DWS157" s="2"/>
      <c r="DWT157" s="2"/>
      <c r="DWU157" s="2"/>
      <c r="DWV157" s="2"/>
      <c r="DWW157" s="2"/>
      <c r="DWX157" s="2"/>
      <c r="DWY157" s="2"/>
      <c r="DWZ157" s="2"/>
      <c r="DXA157" s="2"/>
      <c r="DXB157" s="2"/>
      <c r="DXC157" s="2"/>
      <c r="DXD157" s="2"/>
      <c r="DXE157" s="2"/>
      <c r="DXF157" s="2"/>
      <c r="DXG157" s="2"/>
      <c r="DXH157" s="2"/>
      <c r="DXI157" s="2"/>
      <c r="DXJ157" s="2"/>
      <c r="DXK157" s="2"/>
      <c r="DXL157" s="2"/>
      <c r="DXM157" s="2"/>
      <c r="DXN157" s="2"/>
      <c r="DXO157" s="2"/>
      <c r="DXP157" s="2"/>
      <c r="DXQ157" s="2"/>
      <c r="DXR157" s="2"/>
      <c r="DXS157" s="2"/>
      <c r="DXT157" s="2"/>
      <c r="DXU157" s="2"/>
      <c r="DXV157" s="2"/>
      <c r="DXW157" s="2"/>
      <c r="DXX157" s="2"/>
      <c r="DXY157" s="2"/>
      <c r="DXZ157" s="2"/>
      <c r="DYA157" s="2"/>
      <c r="DYB157" s="2"/>
      <c r="DYC157" s="2"/>
      <c r="DYD157" s="2"/>
      <c r="DYE157" s="2"/>
      <c r="DYF157" s="2"/>
      <c r="DYG157" s="2"/>
      <c r="DYH157" s="2"/>
      <c r="DYI157" s="2"/>
      <c r="DYJ157" s="2"/>
      <c r="DYK157" s="2"/>
      <c r="DYL157" s="2"/>
      <c r="DYM157" s="2"/>
      <c r="DYN157" s="2"/>
      <c r="DYO157" s="2"/>
      <c r="DYP157" s="2"/>
      <c r="DYQ157" s="2"/>
      <c r="DYR157" s="2"/>
      <c r="DYS157" s="2"/>
      <c r="DYT157" s="2"/>
      <c r="DYU157" s="2"/>
      <c r="DYV157" s="2"/>
      <c r="DYW157" s="2"/>
      <c r="DYX157" s="2"/>
      <c r="DYY157" s="2"/>
      <c r="DYZ157" s="2"/>
      <c r="DZA157" s="2"/>
      <c r="DZB157" s="2"/>
      <c r="DZC157" s="2"/>
      <c r="DZD157" s="2"/>
      <c r="DZE157" s="2"/>
      <c r="DZF157" s="2"/>
      <c r="DZG157" s="2"/>
      <c r="DZH157" s="2"/>
      <c r="DZI157" s="2"/>
      <c r="DZJ157" s="2"/>
      <c r="DZK157" s="2"/>
      <c r="DZL157" s="2"/>
      <c r="DZM157" s="2"/>
      <c r="DZN157" s="2"/>
      <c r="DZO157" s="2"/>
      <c r="DZP157" s="2"/>
      <c r="DZQ157" s="2"/>
      <c r="DZR157" s="2"/>
      <c r="DZS157" s="2"/>
      <c r="DZT157" s="2"/>
      <c r="DZU157" s="2"/>
      <c r="DZV157" s="2"/>
      <c r="DZW157" s="2"/>
      <c r="DZX157" s="2"/>
      <c r="DZY157" s="2"/>
      <c r="DZZ157" s="2"/>
      <c r="EAA157" s="2"/>
      <c r="EAB157" s="2"/>
      <c r="EAC157" s="2"/>
      <c r="EAD157" s="2"/>
      <c r="EAE157" s="2"/>
      <c r="EAF157" s="2"/>
      <c r="EAG157" s="2"/>
      <c r="EAH157" s="2"/>
      <c r="EAI157" s="2"/>
      <c r="EAJ157" s="2"/>
      <c r="EAK157" s="2"/>
      <c r="EAL157" s="2"/>
      <c r="EAM157" s="2"/>
      <c r="EAN157" s="2"/>
      <c r="EAO157" s="2"/>
      <c r="EAP157" s="2"/>
      <c r="EAQ157" s="2"/>
      <c r="EAR157" s="2"/>
      <c r="EAS157" s="2"/>
      <c r="EAT157" s="2"/>
      <c r="EAU157" s="2"/>
      <c r="EAV157" s="2"/>
      <c r="EAW157" s="2"/>
      <c r="EAX157" s="2"/>
      <c r="EAY157" s="2"/>
      <c r="EAZ157" s="2"/>
      <c r="EBA157" s="2"/>
      <c r="EBB157" s="2"/>
      <c r="EBC157" s="2"/>
      <c r="EBD157" s="2"/>
      <c r="EBE157" s="2"/>
      <c r="EBF157" s="2"/>
      <c r="EBG157" s="2"/>
      <c r="EBH157" s="2"/>
      <c r="EBI157" s="2"/>
      <c r="EBJ157" s="2"/>
      <c r="EBK157" s="2"/>
      <c r="EBL157" s="2"/>
      <c r="EBM157" s="2"/>
      <c r="EBN157" s="2"/>
      <c r="EBO157" s="2"/>
      <c r="EBP157" s="2"/>
      <c r="EBQ157" s="2"/>
      <c r="EBR157" s="2"/>
      <c r="EBS157" s="2"/>
      <c r="EBT157" s="2"/>
      <c r="EBU157" s="2"/>
      <c r="EBV157" s="2"/>
      <c r="EBW157" s="2"/>
      <c r="EBX157" s="2"/>
      <c r="EBY157" s="2"/>
      <c r="EBZ157" s="2"/>
      <c r="ECA157" s="2"/>
      <c r="ECB157" s="2"/>
      <c r="ECC157" s="2"/>
      <c r="ECD157" s="2"/>
      <c r="ECE157" s="2"/>
      <c r="ECF157" s="2"/>
      <c r="ECG157" s="2"/>
      <c r="ECH157" s="2"/>
      <c r="ECI157" s="2"/>
      <c r="ECJ157" s="2"/>
      <c r="ECK157" s="2"/>
      <c r="ECL157" s="2"/>
      <c r="ECM157" s="2"/>
      <c r="ECN157" s="2"/>
      <c r="ECO157" s="2"/>
      <c r="ECP157" s="2"/>
      <c r="ECQ157" s="2"/>
      <c r="ECR157" s="2"/>
      <c r="ECS157" s="2"/>
      <c r="ECT157" s="2"/>
      <c r="ECU157" s="2"/>
      <c r="ECV157" s="2"/>
      <c r="ECW157" s="2"/>
      <c r="ECX157" s="2"/>
      <c r="ECY157" s="2"/>
      <c r="ECZ157" s="2"/>
      <c r="EDA157" s="2"/>
      <c r="EDB157" s="2"/>
      <c r="EDC157" s="2"/>
      <c r="EDD157" s="2"/>
      <c r="EDE157" s="2"/>
      <c r="EDF157" s="2"/>
      <c r="EDG157" s="2"/>
      <c r="EDH157" s="2"/>
      <c r="EDI157" s="2"/>
      <c r="EDJ157" s="2"/>
      <c r="EDK157" s="2"/>
      <c r="EDL157" s="2"/>
      <c r="EDM157" s="2"/>
      <c r="EDN157" s="2"/>
      <c r="EDO157" s="2"/>
      <c r="EDP157" s="2"/>
      <c r="EDQ157" s="2"/>
      <c r="EDR157" s="2"/>
      <c r="EDS157" s="2"/>
      <c r="EDT157" s="2"/>
      <c r="EDU157" s="2"/>
      <c r="EDV157" s="2"/>
      <c r="EDW157" s="2"/>
      <c r="EDX157" s="2"/>
      <c r="EDY157" s="2"/>
      <c r="EDZ157" s="2"/>
      <c r="EEA157" s="2"/>
      <c r="EEB157" s="2"/>
      <c r="EEC157" s="2"/>
      <c r="EED157" s="2"/>
      <c r="EEE157" s="2"/>
      <c r="EEF157" s="2"/>
      <c r="EEG157" s="2"/>
      <c r="EEH157" s="2"/>
      <c r="EEI157" s="2"/>
      <c r="EEJ157" s="2"/>
      <c r="EEK157" s="2"/>
      <c r="EEL157" s="2"/>
      <c r="EEM157" s="2"/>
      <c r="EEN157" s="2"/>
      <c r="EEO157" s="2"/>
      <c r="EEP157" s="2"/>
      <c r="EEQ157" s="2"/>
      <c r="EER157" s="2"/>
      <c r="EES157" s="2"/>
      <c r="EET157" s="2"/>
      <c r="EEU157" s="2"/>
      <c r="EEV157" s="2"/>
      <c r="EEW157" s="2"/>
      <c r="EEX157" s="2"/>
      <c r="EEY157" s="2"/>
      <c r="EEZ157" s="2"/>
      <c r="EFA157" s="2"/>
      <c r="EFB157" s="2"/>
      <c r="EFC157" s="2"/>
      <c r="EFD157" s="2"/>
      <c r="EFE157" s="2"/>
      <c r="EFF157" s="2"/>
      <c r="EFG157" s="2"/>
      <c r="EFH157" s="2"/>
      <c r="EFI157" s="2"/>
      <c r="EFJ157" s="2"/>
      <c r="EFK157" s="2"/>
      <c r="EFL157" s="2"/>
      <c r="EFM157" s="2"/>
      <c r="EFN157" s="2"/>
      <c r="EFO157" s="2"/>
      <c r="EFP157" s="2"/>
      <c r="EFQ157" s="2"/>
      <c r="EFR157" s="2"/>
      <c r="EFS157" s="2"/>
      <c r="EFT157" s="2"/>
      <c r="EFU157" s="2"/>
      <c r="EFV157" s="2"/>
      <c r="EFW157" s="2"/>
      <c r="EFX157" s="2"/>
      <c r="EFY157" s="2"/>
      <c r="EFZ157" s="2"/>
      <c r="EGA157" s="2"/>
      <c r="EGB157" s="2"/>
      <c r="EGC157" s="2"/>
      <c r="EGD157" s="2"/>
      <c r="EGE157" s="2"/>
      <c r="EGF157" s="2"/>
      <c r="EGG157" s="2"/>
      <c r="EGH157" s="2"/>
      <c r="EGI157" s="2"/>
      <c r="EGJ157" s="2"/>
      <c r="EGK157" s="2"/>
      <c r="EGL157" s="2"/>
      <c r="EGM157" s="2"/>
      <c r="EGN157" s="2"/>
      <c r="EGO157" s="2"/>
      <c r="EGP157" s="2"/>
      <c r="EGQ157" s="2"/>
      <c r="EGR157" s="2"/>
      <c r="EGS157" s="2"/>
      <c r="EGT157" s="2"/>
      <c r="EGU157" s="2"/>
      <c r="EGV157" s="2"/>
      <c r="EGW157" s="2"/>
      <c r="EGX157" s="2"/>
      <c r="EGY157" s="2"/>
      <c r="EGZ157" s="2"/>
      <c r="EHA157" s="2"/>
      <c r="EHB157" s="2"/>
      <c r="EHC157" s="2"/>
      <c r="EHD157" s="2"/>
      <c r="EHE157" s="2"/>
      <c r="EHF157" s="2"/>
      <c r="EHG157" s="2"/>
      <c r="EHH157" s="2"/>
      <c r="EHI157" s="2"/>
      <c r="EHJ157" s="2"/>
      <c r="EHK157" s="2"/>
      <c r="EHL157" s="2"/>
      <c r="EHM157" s="2"/>
      <c r="EHN157" s="2"/>
      <c r="EHO157" s="2"/>
      <c r="EHP157" s="2"/>
      <c r="EHQ157" s="2"/>
      <c r="EHR157" s="2"/>
      <c r="EHS157" s="2"/>
      <c r="EHT157" s="2"/>
      <c r="EHU157" s="2"/>
      <c r="EHV157" s="2"/>
      <c r="EHW157" s="2"/>
      <c r="EHX157" s="2"/>
      <c r="EHY157" s="2"/>
      <c r="EHZ157" s="2"/>
      <c r="EIA157" s="2"/>
      <c r="EIB157" s="2"/>
      <c r="EIC157" s="2"/>
      <c r="EID157" s="2"/>
      <c r="EIE157" s="2"/>
      <c r="EIF157" s="2"/>
      <c r="EIG157" s="2"/>
      <c r="EIH157" s="2"/>
      <c r="EII157" s="2"/>
      <c r="EIJ157" s="2"/>
      <c r="EIK157" s="2"/>
      <c r="EIL157" s="2"/>
      <c r="EIM157" s="2"/>
      <c r="EIN157" s="2"/>
      <c r="EIO157" s="2"/>
      <c r="EIP157" s="2"/>
      <c r="EIQ157" s="2"/>
      <c r="EIR157" s="2"/>
      <c r="EIS157" s="2"/>
      <c r="EIT157" s="2"/>
      <c r="EIU157" s="2"/>
      <c r="EIV157" s="2"/>
      <c r="EIW157" s="2"/>
      <c r="EIX157" s="2"/>
      <c r="EIY157" s="2"/>
      <c r="EIZ157" s="2"/>
      <c r="EJA157" s="2"/>
      <c r="EJB157" s="2"/>
      <c r="EJC157" s="2"/>
      <c r="EJD157" s="2"/>
      <c r="EJE157" s="2"/>
      <c r="EJF157" s="2"/>
      <c r="EJG157" s="2"/>
      <c r="EJH157" s="2"/>
      <c r="EJI157" s="2"/>
      <c r="EJJ157" s="2"/>
      <c r="EJK157" s="2"/>
      <c r="EJL157" s="2"/>
      <c r="EJM157" s="2"/>
      <c r="EJN157" s="2"/>
      <c r="EJO157" s="2"/>
      <c r="EJP157" s="2"/>
      <c r="EJQ157" s="2"/>
      <c r="EJR157" s="2"/>
      <c r="EJS157" s="2"/>
      <c r="EJT157" s="2"/>
      <c r="EJU157" s="2"/>
      <c r="EJV157" s="2"/>
      <c r="EJW157" s="2"/>
      <c r="EJX157" s="2"/>
      <c r="EJY157" s="2"/>
      <c r="EJZ157" s="2"/>
      <c r="EKA157" s="2"/>
      <c r="EKB157" s="2"/>
      <c r="EKC157" s="2"/>
      <c r="EKD157" s="2"/>
      <c r="EKE157" s="2"/>
      <c r="EKF157" s="2"/>
      <c r="EKG157" s="2"/>
      <c r="EKH157" s="2"/>
      <c r="EKI157" s="2"/>
      <c r="EKJ157" s="2"/>
      <c r="EKK157" s="2"/>
      <c r="EKL157" s="2"/>
      <c r="EKM157" s="2"/>
      <c r="EKN157" s="2"/>
      <c r="EKO157" s="2"/>
      <c r="EKP157" s="2"/>
      <c r="EKQ157" s="2"/>
      <c r="EKR157" s="2"/>
      <c r="EKS157" s="2"/>
      <c r="EKT157" s="2"/>
      <c r="EKU157" s="2"/>
      <c r="EKV157" s="2"/>
      <c r="EKW157" s="2"/>
      <c r="EKX157" s="2"/>
      <c r="EKY157" s="2"/>
      <c r="EKZ157" s="2"/>
      <c r="ELA157" s="2"/>
      <c r="ELB157" s="2"/>
      <c r="ELC157" s="2"/>
      <c r="ELD157" s="2"/>
      <c r="ELE157" s="2"/>
      <c r="ELF157" s="2"/>
      <c r="ELG157" s="2"/>
      <c r="ELH157" s="2"/>
      <c r="ELI157" s="2"/>
      <c r="ELJ157" s="2"/>
      <c r="ELK157" s="2"/>
      <c r="ELL157" s="2"/>
      <c r="ELM157" s="2"/>
      <c r="ELN157" s="2"/>
      <c r="ELO157" s="2"/>
      <c r="ELP157" s="2"/>
      <c r="ELQ157" s="2"/>
      <c r="ELR157" s="2"/>
      <c r="ELS157" s="2"/>
      <c r="ELT157" s="2"/>
      <c r="ELU157" s="2"/>
      <c r="ELV157" s="2"/>
      <c r="ELW157" s="2"/>
      <c r="ELX157" s="2"/>
      <c r="ELY157" s="2"/>
      <c r="ELZ157" s="2"/>
      <c r="EMA157" s="2"/>
      <c r="EMB157" s="2"/>
      <c r="EMC157" s="2"/>
      <c r="EMD157" s="2"/>
      <c r="EME157" s="2"/>
      <c r="EMF157" s="2"/>
      <c r="EMG157" s="2"/>
      <c r="EMH157" s="2"/>
      <c r="EMI157" s="2"/>
      <c r="EMJ157" s="2"/>
      <c r="EMK157" s="2"/>
      <c r="EML157" s="2"/>
      <c r="EMM157" s="2"/>
      <c r="EMN157" s="2"/>
      <c r="EMO157" s="2"/>
      <c r="EMP157" s="2"/>
      <c r="EMQ157" s="2"/>
      <c r="EMR157" s="2"/>
      <c r="EMS157" s="2"/>
      <c r="EMT157" s="2"/>
      <c r="EMU157" s="2"/>
      <c r="EMV157" s="2"/>
      <c r="EMW157" s="2"/>
      <c r="EMX157" s="2"/>
      <c r="EMY157" s="2"/>
      <c r="EMZ157" s="2"/>
      <c r="ENA157" s="2"/>
      <c r="ENB157" s="2"/>
      <c r="ENC157" s="2"/>
      <c r="END157" s="2"/>
      <c r="ENE157" s="2"/>
      <c r="ENF157" s="2"/>
      <c r="ENG157" s="2"/>
      <c r="ENH157" s="2"/>
      <c r="ENI157" s="2"/>
      <c r="ENJ157" s="2"/>
      <c r="ENK157" s="2"/>
      <c r="ENL157" s="2"/>
      <c r="ENM157" s="2"/>
      <c r="ENN157" s="2"/>
      <c r="ENO157" s="2"/>
      <c r="ENP157" s="2"/>
      <c r="ENQ157" s="2"/>
      <c r="ENR157" s="2"/>
      <c r="ENS157" s="2"/>
      <c r="ENT157" s="2"/>
      <c r="ENU157" s="2"/>
      <c r="ENV157" s="2"/>
      <c r="ENW157" s="2"/>
      <c r="ENX157" s="2"/>
      <c r="ENY157" s="2"/>
      <c r="ENZ157" s="2"/>
      <c r="EOA157" s="2"/>
      <c r="EOB157" s="2"/>
      <c r="EOC157" s="2"/>
      <c r="EOD157" s="2"/>
      <c r="EOE157" s="2"/>
      <c r="EOF157" s="2"/>
      <c r="EOG157" s="2"/>
      <c r="EOH157" s="2"/>
      <c r="EOI157" s="2"/>
      <c r="EOJ157" s="2"/>
      <c r="EOK157" s="2"/>
      <c r="EOL157" s="2"/>
      <c r="EOM157" s="2"/>
      <c r="EON157" s="2"/>
      <c r="EOO157" s="2"/>
      <c r="EOP157" s="2"/>
      <c r="EOQ157" s="2"/>
      <c r="EOR157" s="2"/>
      <c r="EOS157" s="2"/>
      <c r="EOT157" s="2"/>
      <c r="EOU157" s="2"/>
      <c r="EOV157" s="2"/>
      <c r="EOW157" s="2"/>
      <c r="EOX157" s="2"/>
      <c r="EOY157" s="2"/>
      <c r="EOZ157" s="2"/>
      <c r="EPA157" s="2"/>
      <c r="EPB157" s="2"/>
      <c r="EPC157" s="2"/>
      <c r="EPD157" s="2"/>
      <c r="EPE157" s="2"/>
      <c r="EPF157" s="2"/>
      <c r="EPG157" s="2"/>
      <c r="EPH157" s="2"/>
      <c r="EPI157" s="2"/>
      <c r="EPJ157" s="2"/>
      <c r="EPK157" s="2"/>
      <c r="EPL157" s="2"/>
      <c r="EPM157" s="2"/>
      <c r="EPN157" s="2"/>
      <c r="EPO157" s="2"/>
      <c r="EPP157" s="2"/>
      <c r="EPQ157" s="2"/>
      <c r="EPR157" s="2"/>
      <c r="EPS157" s="2"/>
      <c r="EPT157" s="2"/>
      <c r="EPU157" s="2"/>
      <c r="EPV157" s="2"/>
      <c r="EPW157" s="2"/>
      <c r="EPX157" s="2"/>
      <c r="EPY157" s="2"/>
      <c r="EPZ157" s="2"/>
      <c r="EQA157" s="2"/>
      <c r="EQB157" s="2"/>
      <c r="EQC157" s="2"/>
      <c r="EQD157" s="2"/>
      <c r="EQE157" s="2"/>
      <c r="EQF157" s="2"/>
      <c r="EQG157" s="2"/>
      <c r="EQH157" s="2"/>
      <c r="EQI157" s="2"/>
      <c r="EQJ157" s="2"/>
      <c r="EQK157" s="2"/>
      <c r="EQL157" s="2"/>
      <c r="EQM157" s="2"/>
      <c r="EQN157" s="2"/>
      <c r="EQO157" s="2"/>
      <c r="EQP157" s="2"/>
      <c r="EQQ157" s="2"/>
      <c r="EQR157" s="2"/>
      <c r="EQS157" s="2"/>
      <c r="EQT157" s="2"/>
      <c r="EQU157" s="2"/>
      <c r="EQV157" s="2"/>
      <c r="EQW157" s="2"/>
      <c r="EQX157" s="2"/>
      <c r="EQY157" s="2"/>
      <c r="EQZ157" s="2"/>
      <c r="ERA157" s="2"/>
      <c r="ERB157" s="2"/>
      <c r="ERC157" s="2"/>
      <c r="ERD157" s="2"/>
      <c r="ERE157" s="2"/>
      <c r="ERF157" s="2"/>
      <c r="ERG157" s="2"/>
      <c r="ERH157" s="2"/>
      <c r="ERI157" s="2"/>
      <c r="ERJ157" s="2"/>
      <c r="ERK157" s="2"/>
      <c r="ERL157" s="2"/>
      <c r="ERM157" s="2"/>
      <c r="ERN157" s="2"/>
      <c r="ERO157" s="2"/>
      <c r="ERP157" s="2"/>
      <c r="ERQ157" s="2"/>
      <c r="ERR157" s="2"/>
      <c r="ERS157" s="2"/>
      <c r="ERT157" s="2"/>
      <c r="ERU157" s="2"/>
      <c r="ERV157" s="2"/>
      <c r="ERW157" s="2"/>
      <c r="ERX157" s="2"/>
      <c r="ERY157" s="2"/>
      <c r="ERZ157" s="2"/>
      <c r="ESA157" s="2"/>
      <c r="ESB157" s="2"/>
      <c r="ESC157" s="2"/>
      <c r="ESD157" s="2"/>
      <c r="ESE157" s="2"/>
      <c r="ESF157" s="2"/>
      <c r="ESG157" s="2"/>
      <c r="ESH157" s="2"/>
      <c r="ESI157" s="2"/>
      <c r="ESJ157" s="2"/>
      <c r="ESK157" s="2"/>
      <c r="ESL157" s="2"/>
      <c r="ESM157" s="2"/>
      <c r="ESN157" s="2"/>
      <c r="ESO157" s="2"/>
      <c r="ESP157" s="2"/>
      <c r="ESQ157" s="2"/>
      <c r="ESR157" s="2"/>
      <c r="ESS157" s="2"/>
      <c r="EST157" s="2"/>
      <c r="ESU157" s="2"/>
      <c r="ESV157" s="2"/>
      <c r="ESW157" s="2"/>
      <c r="ESX157" s="2"/>
      <c r="ESY157" s="2"/>
      <c r="ESZ157" s="2"/>
      <c r="ETA157" s="2"/>
      <c r="ETB157" s="2"/>
      <c r="ETC157" s="2"/>
      <c r="ETD157" s="2"/>
      <c r="ETE157" s="2"/>
      <c r="ETF157" s="2"/>
      <c r="ETG157" s="2"/>
      <c r="ETH157" s="2"/>
      <c r="ETI157" s="2"/>
      <c r="ETJ157" s="2"/>
      <c r="ETK157" s="2"/>
      <c r="ETL157" s="2"/>
      <c r="ETM157" s="2"/>
      <c r="ETN157" s="2"/>
      <c r="ETO157" s="2"/>
      <c r="ETP157" s="2"/>
      <c r="ETQ157" s="2"/>
      <c r="ETR157" s="2"/>
      <c r="ETS157" s="2"/>
      <c r="ETT157" s="2"/>
      <c r="ETU157" s="2"/>
      <c r="ETV157" s="2"/>
      <c r="ETW157" s="2"/>
      <c r="ETX157" s="2"/>
      <c r="ETY157" s="2"/>
      <c r="ETZ157" s="2"/>
      <c r="EUA157" s="2"/>
      <c r="EUB157" s="2"/>
      <c r="EUC157" s="2"/>
      <c r="EUD157" s="2"/>
      <c r="EUE157" s="2"/>
      <c r="EUF157" s="2"/>
      <c r="EUG157" s="2"/>
      <c r="EUH157" s="2"/>
      <c r="EUI157" s="2"/>
      <c r="EUJ157" s="2"/>
      <c r="EUK157" s="2"/>
      <c r="EUL157" s="2"/>
      <c r="EUM157" s="2"/>
      <c r="EUN157" s="2"/>
      <c r="EUO157" s="2"/>
      <c r="EUP157" s="2"/>
      <c r="EUQ157" s="2"/>
      <c r="EUR157" s="2"/>
      <c r="EUS157" s="2"/>
      <c r="EUT157" s="2"/>
      <c r="EUU157" s="2"/>
      <c r="EUV157" s="2"/>
      <c r="EUW157" s="2"/>
      <c r="EUX157" s="2"/>
      <c r="EUY157" s="2"/>
      <c r="EUZ157" s="2"/>
      <c r="EVA157" s="2"/>
      <c r="EVB157" s="2"/>
      <c r="EVC157" s="2"/>
      <c r="EVD157" s="2"/>
      <c r="EVE157" s="2"/>
      <c r="EVF157" s="2"/>
      <c r="EVG157" s="2"/>
      <c r="EVH157" s="2"/>
      <c r="EVI157" s="2"/>
      <c r="EVJ157" s="2"/>
      <c r="EVK157" s="2"/>
      <c r="EVL157" s="2"/>
      <c r="EVM157" s="2"/>
      <c r="EVN157" s="2"/>
      <c r="EVO157" s="2"/>
      <c r="EVP157" s="2"/>
      <c r="EVQ157" s="2"/>
      <c r="EVR157" s="2"/>
      <c r="EVS157" s="2"/>
      <c r="EVT157" s="2"/>
      <c r="EVU157" s="2"/>
      <c r="EVV157" s="2"/>
      <c r="EVW157" s="2"/>
      <c r="EVX157" s="2"/>
      <c r="EVY157" s="2"/>
      <c r="EVZ157" s="2"/>
      <c r="EWA157" s="2"/>
      <c r="EWB157" s="2"/>
      <c r="EWC157" s="2"/>
      <c r="EWD157" s="2"/>
      <c r="EWE157" s="2"/>
      <c r="EWF157" s="2"/>
      <c r="EWG157" s="2"/>
      <c r="EWH157" s="2"/>
      <c r="EWI157" s="2"/>
      <c r="EWJ157" s="2"/>
      <c r="EWK157" s="2"/>
      <c r="EWL157" s="2"/>
      <c r="EWM157" s="2"/>
      <c r="EWN157" s="2"/>
      <c r="EWO157" s="2"/>
      <c r="EWP157" s="2"/>
      <c r="EWQ157" s="2"/>
      <c r="EWR157" s="2"/>
      <c r="EWS157" s="2"/>
      <c r="EWT157" s="2"/>
      <c r="EWU157" s="2"/>
      <c r="EWV157" s="2"/>
      <c r="EWW157" s="2"/>
      <c r="EWX157" s="2"/>
      <c r="EWY157" s="2"/>
      <c r="EWZ157" s="2"/>
      <c r="EXA157" s="2"/>
      <c r="EXB157" s="2"/>
      <c r="EXC157" s="2"/>
      <c r="EXD157" s="2"/>
      <c r="EXE157" s="2"/>
      <c r="EXF157" s="2"/>
      <c r="EXG157" s="2"/>
      <c r="EXH157" s="2"/>
      <c r="EXI157" s="2"/>
      <c r="EXJ157" s="2"/>
      <c r="EXK157" s="2"/>
      <c r="EXL157" s="2"/>
      <c r="EXM157" s="2"/>
      <c r="EXN157" s="2"/>
      <c r="EXO157" s="2"/>
      <c r="EXP157" s="2"/>
      <c r="EXQ157" s="2"/>
      <c r="EXR157" s="2"/>
      <c r="EXS157" s="2"/>
      <c r="EXT157" s="2"/>
      <c r="EXU157" s="2"/>
      <c r="EXV157" s="2"/>
      <c r="EXW157" s="2"/>
      <c r="EXX157" s="2"/>
      <c r="EXY157" s="2"/>
      <c r="EXZ157" s="2"/>
      <c r="EYA157" s="2"/>
      <c r="EYB157" s="2"/>
      <c r="EYC157" s="2"/>
      <c r="EYD157" s="2"/>
      <c r="EYE157" s="2"/>
      <c r="EYF157" s="2"/>
      <c r="EYG157" s="2"/>
      <c r="EYH157" s="2"/>
      <c r="EYI157" s="2"/>
      <c r="EYJ157" s="2"/>
      <c r="EYK157" s="2"/>
      <c r="EYL157" s="2"/>
      <c r="EYM157" s="2"/>
      <c r="EYN157" s="2"/>
      <c r="EYO157" s="2"/>
      <c r="EYP157" s="2"/>
      <c r="EYQ157" s="2"/>
      <c r="EYR157" s="2"/>
      <c r="EYS157" s="2"/>
      <c r="EYT157" s="2"/>
      <c r="EYU157" s="2"/>
      <c r="EYV157" s="2"/>
      <c r="EYW157" s="2"/>
      <c r="EYX157" s="2"/>
      <c r="EYY157" s="2"/>
      <c r="EYZ157" s="2"/>
      <c r="EZA157" s="2"/>
      <c r="EZB157" s="2"/>
      <c r="EZC157" s="2"/>
      <c r="EZD157" s="2"/>
      <c r="EZE157" s="2"/>
      <c r="EZF157" s="2"/>
      <c r="EZG157" s="2"/>
      <c r="EZH157" s="2"/>
      <c r="EZI157" s="2"/>
      <c r="EZJ157" s="2"/>
      <c r="EZK157" s="2"/>
      <c r="EZL157" s="2"/>
      <c r="EZM157" s="2"/>
      <c r="EZN157" s="2"/>
      <c r="EZO157" s="2"/>
      <c r="EZP157" s="2"/>
      <c r="EZQ157" s="2"/>
      <c r="EZR157" s="2"/>
      <c r="EZS157" s="2"/>
      <c r="EZT157" s="2"/>
      <c r="EZU157" s="2"/>
      <c r="EZV157" s="2"/>
      <c r="EZW157" s="2"/>
      <c r="EZX157" s="2"/>
      <c r="EZY157" s="2"/>
      <c r="EZZ157" s="2"/>
      <c r="FAA157" s="2"/>
      <c r="FAB157" s="2"/>
      <c r="FAC157" s="2"/>
      <c r="FAD157" s="2"/>
      <c r="FAE157" s="2"/>
      <c r="FAF157" s="2"/>
      <c r="FAG157" s="2"/>
      <c r="FAH157" s="2"/>
      <c r="FAI157" s="2"/>
      <c r="FAJ157" s="2"/>
      <c r="FAK157" s="2"/>
      <c r="FAL157" s="2"/>
      <c r="FAM157" s="2"/>
      <c r="FAN157" s="2"/>
      <c r="FAO157" s="2"/>
      <c r="FAP157" s="2"/>
      <c r="FAQ157" s="2"/>
      <c r="FAR157" s="2"/>
      <c r="FAS157" s="2"/>
      <c r="FAT157" s="2"/>
      <c r="FAU157" s="2"/>
      <c r="FAV157" s="2"/>
      <c r="FAW157" s="2"/>
      <c r="FAX157" s="2"/>
      <c r="FAY157" s="2"/>
      <c r="FAZ157" s="2"/>
      <c r="FBA157" s="2"/>
      <c r="FBB157" s="2"/>
      <c r="FBC157" s="2"/>
      <c r="FBD157" s="2"/>
      <c r="FBE157" s="2"/>
      <c r="FBF157" s="2"/>
      <c r="FBG157" s="2"/>
      <c r="FBH157" s="2"/>
      <c r="FBI157" s="2"/>
      <c r="FBJ157" s="2"/>
      <c r="FBK157" s="2"/>
      <c r="FBL157" s="2"/>
      <c r="FBM157" s="2"/>
      <c r="FBN157" s="2"/>
      <c r="FBO157" s="2"/>
      <c r="FBP157" s="2"/>
      <c r="FBQ157" s="2"/>
      <c r="FBR157" s="2"/>
      <c r="FBS157" s="2"/>
      <c r="FBT157" s="2"/>
      <c r="FBU157" s="2"/>
      <c r="FBV157" s="2"/>
      <c r="FBW157" s="2"/>
      <c r="FBX157" s="2"/>
      <c r="FBY157" s="2"/>
      <c r="FBZ157" s="2"/>
      <c r="FCA157" s="2"/>
      <c r="FCB157" s="2"/>
      <c r="FCC157" s="2"/>
      <c r="FCD157" s="2"/>
      <c r="FCE157" s="2"/>
      <c r="FCF157" s="2"/>
      <c r="FCG157" s="2"/>
      <c r="FCH157" s="2"/>
      <c r="FCI157" s="2"/>
      <c r="FCJ157" s="2"/>
      <c r="FCK157" s="2"/>
      <c r="FCL157" s="2"/>
      <c r="FCM157" s="2"/>
      <c r="FCN157" s="2"/>
      <c r="FCO157" s="2"/>
      <c r="FCP157" s="2"/>
      <c r="FCQ157" s="2"/>
      <c r="FCR157" s="2"/>
      <c r="FCS157" s="2"/>
      <c r="FCT157" s="2"/>
      <c r="FCU157" s="2"/>
      <c r="FCV157" s="2"/>
      <c r="FCW157" s="2"/>
      <c r="FCX157" s="2"/>
      <c r="FCY157" s="2"/>
      <c r="FCZ157" s="2"/>
      <c r="FDA157" s="2"/>
      <c r="FDB157" s="2"/>
      <c r="FDC157" s="2"/>
      <c r="FDD157" s="2"/>
      <c r="FDE157" s="2"/>
      <c r="FDF157" s="2"/>
      <c r="FDG157" s="2"/>
      <c r="FDH157" s="2"/>
      <c r="FDI157" s="2"/>
      <c r="FDJ157" s="2"/>
      <c r="FDK157" s="2"/>
      <c r="FDL157" s="2"/>
      <c r="FDM157" s="2"/>
      <c r="FDN157" s="2"/>
      <c r="FDO157" s="2"/>
      <c r="FDP157" s="2"/>
      <c r="FDQ157" s="2"/>
      <c r="FDR157" s="2"/>
      <c r="FDS157" s="2"/>
      <c r="FDT157" s="2"/>
      <c r="FDU157" s="2"/>
      <c r="FDV157" s="2"/>
      <c r="FDW157" s="2"/>
      <c r="FDX157" s="2"/>
      <c r="FDY157" s="2"/>
      <c r="FDZ157" s="2"/>
      <c r="FEA157" s="2"/>
      <c r="FEB157" s="2"/>
      <c r="FEC157" s="2"/>
      <c r="FED157" s="2"/>
      <c r="FEE157" s="2"/>
      <c r="FEF157" s="2"/>
      <c r="FEG157" s="2"/>
      <c r="FEH157" s="2"/>
      <c r="FEI157" s="2"/>
      <c r="FEJ157" s="2"/>
      <c r="FEK157" s="2"/>
      <c r="FEL157" s="2"/>
      <c r="FEM157" s="2"/>
      <c r="FEN157" s="2"/>
      <c r="FEO157" s="2"/>
      <c r="FEP157" s="2"/>
      <c r="FEQ157" s="2"/>
      <c r="FER157" s="2"/>
      <c r="FES157" s="2"/>
      <c r="FET157" s="2"/>
      <c r="FEU157" s="2"/>
      <c r="FEV157" s="2"/>
      <c r="FEW157" s="2"/>
      <c r="FEX157" s="2"/>
      <c r="FEY157" s="2"/>
      <c r="FEZ157" s="2"/>
      <c r="FFA157" s="2"/>
      <c r="FFB157" s="2"/>
      <c r="FFC157" s="2"/>
      <c r="FFD157" s="2"/>
      <c r="FFE157" s="2"/>
      <c r="FFF157" s="2"/>
      <c r="FFG157" s="2"/>
      <c r="FFH157" s="2"/>
      <c r="FFI157" s="2"/>
      <c r="FFJ157" s="2"/>
      <c r="FFK157" s="2"/>
      <c r="FFL157" s="2"/>
      <c r="FFM157" s="2"/>
      <c r="FFN157" s="2"/>
      <c r="FFO157" s="2"/>
      <c r="FFP157" s="2"/>
      <c r="FFQ157" s="2"/>
      <c r="FFR157" s="2"/>
      <c r="FFS157" s="2"/>
      <c r="FFT157" s="2"/>
      <c r="FFU157" s="2"/>
      <c r="FFV157" s="2"/>
      <c r="FFW157" s="2"/>
      <c r="FFX157" s="2"/>
      <c r="FFY157" s="2"/>
      <c r="FFZ157" s="2"/>
      <c r="FGA157" s="2"/>
      <c r="FGB157" s="2"/>
      <c r="FGC157" s="2"/>
      <c r="FGD157" s="2"/>
      <c r="FGE157" s="2"/>
      <c r="FGF157" s="2"/>
      <c r="FGG157" s="2"/>
      <c r="FGH157" s="2"/>
      <c r="FGI157" s="2"/>
      <c r="FGJ157" s="2"/>
      <c r="FGK157" s="2"/>
      <c r="FGL157" s="2"/>
      <c r="FGM157" s="2"/>
      <c r="FGN157" s="2"/>
      <c r="FGO157" s="2"/>
      <c r="FGP157" s="2"/>
      <c r="FGQ157" s="2"/>
      <c r="FGR157" s="2"/>
      <c r="FGS157" s="2"/>
      <c r="FGT157" s="2"/>
      <c r="FGU157" s="2"/>
      <c r="FGV157" s="2"/>
      <c r="FGW157" s="2"/>
      <c r="FGX157" s="2"/>
      <c r="FGY157" s="2"/>
      <c r="FGZ157" s="2"/>
      <c r="FHA157" s="2"/>
      <c r="FHB157" s="2"/>
      <c r="FHC157" s="2"/>
      <c r="FHD157" s="2"/>
      <c r="FHE157" s="2"/>
      <c r="FHF157" s="2"/>
      <c r="FHG157" s="2"/>
      <c r="FHH157" s="2"/>
      <c r="FHI157" s="2"/>
      <c r="FHJ157" s="2"/>
      <c r="FHK157" s="2"/>
      <c r="FHL157" s="2"/>
      <c r="FHM157" s="2"/>
      <c r="FHN157" s="2"/>
      <c r="FHO157" s="2"/>
      <c r="FHP157" s="2"/>
      <c r="FHQ157" s="2"/>
      <c r="FHR157" s="2"/>
      <c r="FHS157" s="2"/>
      <c r="FHT157" s="2"/>
      <c r="FHU157" s="2"/>
      <c r="FHV157" s="2"/>
      <c r="FHW157" s="2"/>
      <c r="FHX157" s="2"/>
      <c r="FHY157" s="2"/>
      <c r="FHZ157" s="2"/>
      <c r="FIA157" s="2"/>
      <c r="FIB157" s="2"/>
      <c r="FIC157" s="2"/>
      <c r="FID157" s="2"/>
      <c r="FIE157" s="2"/>
      <c r="FIF157" s="2"/>
      <c r="FIG157" s="2"/>
      <c r="FIH157" s="2"/>
      <c r="FII157" s="2"/>
      <c r="FIJ157" s="2"/>
      <c r="FIK157" s="2"/>
      <c r="FIL157" s="2"/>
      <c r="FIM157" s="2"/>
      <c r="FIN157" s="2"/>
      <c r="FIO157" s="2"/>
      <c r="FIP157" s="2"/>
      <c r="FIQ157" s="2"/>
      <c r="FIR157" s="2"/>
      <c r="FIS157" s="2"/>
      <c r="FIT157" s="2"/>
      <c r="FIU157" s="2"/>
      <c r="FIV157" s="2"/>
      <c r="FIW157" s="2"/>
      <c r="FIX157" s="2"/>
      <c r="FIY157" s="2"/>
      <c r="FIZ157" s="2"/>
      <c r="FJA157" s="2"/>
      <c r="FJB157" s="2"/>
      <c r="FJC157" s="2"/>
      <c r="FJD157" s="2"/>
      <c r="FJE157" s="2"/>
      <c r="FJF157" s="2"/>
      <c r="FJG157" s="2"/>
      <c r="FJH157" s="2"/>
      <c r="FJI157" s="2"/>
      <c r="FJJ157" s="2"/>
      <c r="FJK157" s="2"/>
      <c r="FJL157" s="2"/>
      <c r="FJM157" s="2"/>
      <c r="FJN157" s="2"/>
      <c r="FJO157" s="2"/>
      <c r="FJP157" s="2"/>
      <c r="FJQ157" s="2"/>
      <c r="FJR157" s="2"/>
      <c r="FJS157" s="2"/>
      <c r="FJT157" s="2"/>
      <c r="FJU157" s="2"/>
      <c r="FJV157" s="2"/>
      <c r="FJW157" s="2"/>
      <c r="FJX157" s="2"/>
      <c r="FJY157" s="2"/>
      <c r="FJZ157" s="2"/>
      <c r="FKA157" s="2"/>
      <c r="FKB157" s="2"/>
      <c r="FKC157" s="2"/>
      <c r="FKD157" s="2"/>
      <c r="FKE157" s="2"/>
      <c r="FKF157" s="2"/>
      <c r="FKG157" s="2"/>
      <c r="FKH157" s="2"/>
      <c r="FKI157" s="2"/>
      <c r="FKJ157" s="2"/>
      <c r="FKK157" s="2"/>
      <c r="FKL157" s="2"/>
      <c r="FKM157" s="2"/>
      <c r="FKN157" s="2"/>
      <c r="FKO157" s="2"/>
      <c r="FKP157" s="2"/>
      <c r="FKQ157" s="2"/>
      <c r="FKR157" s="2"/>
      <c r="FKS157" s="2"/>
      <c r="FKT157" s="2"/>
      <c r="FKU157" s="2"/>
      <c r="FKV157" s="2"/>
      <c r="FKW157" s="2"/>
      <c r="FKX157" s="2"/>
      <c r="FKY157" s="2"/>
      <c r="FKZ157" s="2"/>
      <c r="FLA157" s="2"/>
      <c r="FLB157" s="2"/>
      <c r="FLC157" s="2"/>
      <c r="FLD157" s="2"/>
      <c r="FLE157" s="2"/>
      <c r="FLF157" s="2"/>
      <c r="FLG157" s="2"/>
      <c r="FLH157" s="2"/>
      <c r="FLI157" s="2"/>
      <c r="FLJ157" s="2"/>
      <c r="FLK157" s="2"/>
      <c r="FLL157" s="2"/>
      <c r="FLM157" s="2"/>
      <c r="FLN157" s="2"/>
      <c r="FLO157" s="2"/>
      <c r="FLP157" s="2"/>
      <c r="FLQ157" s="2"/>
      <c r="FLR157" s="2"/>
      <c r="FLS157" s="2"/>
      <c r="FLT157" s="2"/>
      <c r="FLU157" s="2"/>
      <c r="FLV157" s="2"/>
      <c r="FLW157" s="2"/>
      <c r="FLX157" s="2"/>
      <c r="FLY157" s="2"/>
      <c r="FLZ157" s="2"/>
      <c r="FMA157" s="2"/>
      <c r="FMB157" s="2"/>
      <c r="FMC157" s="2"/>
      <c r="FMD157" s="2"/>
      <c r="FME157" s="2"/>
      <c r="FMF157" s="2"/>
      <c r="FMG157" s="2"/>
      <c r="FMH157" s="2"/>
      <c r="FMI157" s="2"/>
      <c r="FMJ157" s="2"/>
      <c r="FMK157" s="2"/>
      <c r="FML157" s="2"/>
      <c r="FMM157" s="2"/>
      <c r="FMN157" s="2"/>
      <c r="FMO157" s="2"/>
      <c r="FMP157" s="2"/>
      <c r="FMQ157" s="2"/>
      <c r="FMR157" s="2"/>
      <c r="FMS157" s="2"/>
      <c r="FMT157" s="2"/>
      <c r="FMU157" s="2"/>
      <c r="FMV157" s="2"/>
      <c r="FMW157" s="2"/>
      <c r="FMX157" s="2"/>
      <c r="FMY157" s="2"/>
      <c r="FMZ157" s="2"/>
      <c r="FNA157" s="2"/>
      <c r="FNB157" s="2"/>
      <c r="FNC157" s="2"/>
      <c r="FND157" s="2"/>
      <c r="FNE157" s="2"/>
      <c r="FNF157" s="2"/>
      <c r="FNG157" s="2"/>
      <c r="FNH157" s="2"/>
      <c r="FNI157" s="2"/>
      <c r="FNJ157" s="2"/>
      <c r="FNK157" s="2"/>
      <c r="FNL157" s="2"/>
      <c r="FNM157" s="2"/>
      <c r="FNN157" s="2"/>
      <c r="FNO157" s="2"/>
      <c r="FNP157" s="2"/>
      <c r="FNQ157" s="2"/>
      <c r="FNR157" s="2"/>
      <c r="FNS157" s="2"/>
      <c r="FNT157" s="2"/>
      <c r="FNU157" s="2"/>
      <c r="FNV157" s="2"/>
      <c r="FNW157" s="2"/>
      <c r="FNX157" s="2"/>
      <c r="FNY157" s="2"/>
      <c r="FNZ157" s="2"/>
      <c r="FOA157" s="2"/>
      <c r="FOB157" s="2"/>
      <c r="FOC157" s="2"/>
      <c r="FOD157" s="2"/>
      <c r="FOE157" s="2"/>
      <c r="FOF157" s="2"/>
      <c r="FOG157" s="2"/>
      <c r="FOH157" s="2"/>
      <c r="FOI157" s="2"/>
      <c r="FOJ157" s="2"/>
      <c r="FOK157" s="2"/>
      <c r="FOL157" s="2"/>
      <c r="FOM157" s="2"/>
      <c r="FON157" s="2"/>
      <c r="FOO157" s="2"/>
      <c r="FOP157" s="2"/>
      <c r="FOQ157" s="2"/>
      <c r="FOR157" s="2"/>
      <c r="FOS157" s="2"/>
      <c r="FOT157" s="2"/>
      <c r="FOU157" s="2"/>
      <c r="FOV157" s="2"/>
      <c r="FOW157" s="2"/>
      <c r="FOX157" s="2"/>
      <c r="FOY157" s="2"/>
      <c r="FOZ157" s="2"/>
      <c r="FPA157" s="2"/>
      <c r="FPB157" s="2"/>
      <c r="FPC157" s="2"/>
      <c r="FPD157" s="2"/>
      <c r="FPE157" s="2"/>
      <c r="FPF157" s="2"/>
      <c r="FPG157" s="2"/>
      <c r="FPH157" s="2"/>
      <c r="FPI157" s="2"/>
      <c r="FPJ157" s="2"/>
      <c r="FPK157" s="2"/>
      <c r="FPL157" s="2"/>
      <c r="FPM157" s="2"/>
      <c r="FPN157" s="2"/>
      <c r="FPO157" s="2"/>
      <c r="FPP157" s="2"/>
      <c r="FPQ157" s="2"/>
      <c r="FPR157" s="2"/>
      <c r="FPS157" s="2"/>
      <c r="FPT157" s="2"/>
      <c r="FPU157" s="2"/>
      <c r="FPV157" s="2"/>
      <c r="FPW157" s="2"/>
      <c r="FPX157" s="2"/>
      <c r="FPY157" s="2"/>
      <c r="FPZ157" s="2"/>
      <c r="FQA157" s="2"/>
      <c r="FQB157" s="2"/>
      <c r="FQC157" s="2"/>
      <c r="FQD157" s="2"/>
      <c r="FQE157" s="2"/>
      <c r="FQF157" s="2"/>
      <c r="FQG157" s="2"/>
      <c r="FQH157" s="2"/>
      <c r="FQI157" s="2"/>
      <c r="FQJ157" s="2"/>
      <c r="FQK157" s="2"/>
      <c r="FQL157" s="2"/>
      <c r="FQM157" s="2"/>
      <c r="FQN157" s="2"/>
      <c r="FQO157" s="2"/>
      <c r="FQP157" s="2"/>
      <c r="FQQ157" s="2"/>
      <c r="FQR157" s="2"/>
      <c r="FQS157" s="2"/>
      <c r="FQT157" s="2"/>
      <c r="FQU157" s="2"/>
      <c r="FQV157" s="2"/>
      <c r="FQW157" s="2"/>
      <c r="FQX157" s="2"/>
      <c r="FQY157" s="2"/>
      <c r="FQZ157" s="2"/>
      <c r="FRA157" s="2"/>
      <c r="FRB157" s="2"/>
      <c r="FRC157" s="2"/>
      <c r="FRD157" s="2"/>
      <c r="FRE157" s="2"/>
      <c r="FRF157" s="2"/>
      <c r="FRG157" s="2"/>
      <c r="FRH157" s="2"/>
      <c r="FRI157" s="2"/>
      <c r="FRJ157" s="2"/>
      <c r="FRK157" s="2"/>
      <c r="FRL157" s="2"/>
      <c r="FRM157" s="2"/>
      <c r="FRN157" s="2"/>
      <c r="FRO157" s="2"/>
      <c r="FRP157" s="2"/>
      <c r="FRQ157" s="2"/>
      <c r="FRR157" s="2"/>
      <c r="FRS157" s="2"/>
      <c r="FRT157" s="2"/>
      <c r="FRU157" s="2"/>
      <c r="FRV157" s="2"/>
      <c r="FRW157" s="2"/>
      <c r="FRX157" s="2"/>
      <c r="FRY157" s="2"/>
      <c r="FRZ157" s="2"/>
      <c r="FSA157" s="2"/>
      <c r="FSB157" s="2"/>
      <c r="FSC157" s="2"/>
      <c r="FSD157" s="2"/>
      <c r="FSE157" s="2"/>
      <c r="FSF157" s="2"/>
      <c r="FSG157" s="2"/>
      <c r="FSH157" s="2"/>
      <c r="FSI157" s="2"/>
      <c r="FSJ157" s="2"/>
      <c r="FSK157" s="2"/>
      <c r="FSL157" s="2"/>
      <c r="FSM157" s="2"/>
      <c r="FSN157" s="2"/>
      <c r="FSO157" s="2"/>
      <c r="FSP157" s="2"/>
      <c r="FSQ157" s="2"/>
      <c r="FSR157" s="2"/>
      <c r="FSS157" s="2"/>
      <c r="FST157" s="2"/>
      <c r="FSU157" s="2"/>
      <c r="FSV157" s="2"/>
      <c r="FSW157" s="2"/>
      <c r="FSX157" s="2"/>
      <c r="FSY157" s="2"/>
      <c r="FSZ157" s="2"/>
      <c r="FTA157" s="2"/>
      <c r="FTB157" s="2"/>
      <c r="FTC157" s="2"/>
      <c r="FTD157" s="2"/>
      <c r="FTE157" s="2"/>
      <c r="FTF157" s="2"/>
      <c r="FTG157" s="2"/>
      <c r="FTH157" s="2"/>
      <c r="FTI157" s="2"/>
      <c r="FTJ157" s="2"/>
      <c r="FTK157" s="2"/>
      <c r="FTL157" s="2"/>
      <c r="FTM157" s="2"/>
      <c r="FTN157" s="2"/>
      <c r="FTO157" s="2"/>
      <c r="FTP157" s="2"/>
      <c r="FTQ157" s="2"/>
      <c r="FTR157" s="2"/>
      <c r="FTS157" s="2"/>
      <c r="FTT157" s="2"/>
      <c r="FTU157" s="2"/>
      <c r="FTV157" s="2"/>
      <c r="FTW157" s="2"/>
      <c r="FTX157" s="2"/>
      <c r="FTY157" s="2"/>
      <c r="FTZ157" s="2"/>
      <c r="FUA157" s="2"/>
      <c r="FUB157" s="2"/>
      <c r="FUC157" s="2"/>
      <c r="FUD157" s="2"/>
      <c r="FUE157" s="2"/>
      <c r="FUF157" s="2"/>
      <c r="FUG157" s="2"/>
      <c r="FUH157" s="2"/>
      <c r="FUI157" s="2"/>
      <c r="FUJ157" s="2"/>
      <c r="FUK157" s="2"/>
      <c r="FUL157" s="2"/>
      <c r="FUM157" s="2"/>
      <c r="FUN157" s="2"/>
      <c r="FUO157" s="2"/>
      <c r="FUP157" s="2"/>
      <c r="FUQ157" s="2"/>
      <c r="FUR157" s="2"/>
      <c r="FUS157" s="2"/>
      <c r="FUT157" s="2"/>
      <c r="FUU157" s="2"/>
      <c r="FUV157" s="2"/>
      <c r="FUW157" s="2"/>
      <c r="FUX157" s="2"/>
      <c r="FUY157" s="2"/>
      <c r="FUZ157" s="2"/>
      <c r="FVA157" s="2"/>
      <c r="FVB157" s="2"/>
      <c r="FVC157" s="2"/>
      <c r="FVD157" s="2"/>
      <c r="FVE157" s="2"/>
      <c r="FVF157" s="2"/>
      <c r="FVG157" s="2"/>
      <c r="FVH157" s="2"/>
      <c r="FVI157" s="2"/>
      <c r="FVJ157" s="2"/>
      <c r="FVK157" s="2"/>
      <c r="FVL157" s="2"/>
      <c r="FVM157" s="2"/>
      <c r="FVN157" s="2"/>
      <c r="FVO157" s="2"/>
      <c r="FVP157" s="2"/>
      <c r="FVQ157" s="2"/>
      <c r="FVR157" s="2"/>
      <c r="FVS157" s="2"/>
      <c r="FVT157" s="2"/>
      <c r="FVU157" s="2"/>
      <c r="FVV157" s="2"/>
      <c r="FVW157" s="2"/>
      <c r="FVX157" s="2"/>
      <c r="FVY157" s="2"/>
      <c r="FVZ157" s="2"/>
      <c r="FWA157" s="2"/>
      <c r="FWB157" s="2"/>
      <c r="FWC157" s="2"/>
      <c r="FWD157" s="2"/>
      <c r="FWE157" s="2"/>
      <c r="FWF157" s="2"/>
      <c r="FWG157" s="2"/>
      <c r="FWH157" s="2"/>
      <c r="FWI157" s="2"/>
      <c r="FWJ157" s="2"/>
      <c r="FWK157" s="2"/>
      <c r="FWL157" s="2"/>
      <c r="FWM157" s="2"/>
      <c r="FWN157" s="2"/>
      <c r="FWO157" s="2"/>
      <c r="FWP157" s="2"/>
      <c r="FWQ157" s="2"/>
      <c r="FWR157" s="2"/>
      <c r="FWS157" s="2"/>
      <c r="FWT157" s="2"/>
      <c r="FWU157" s="2"/>
      <c r="FWV157" s="2"/>
      <c r="FWW157" s="2"/>
      <c r="FWX157" s="2"/>
      <c r="FWY157" s="2"/>
      <c r="FWZ157" s="2"/>
      <c r="FXA157" s="2"/>
      <c r="FXB157" s="2"/>
      <c r="FXC157" s="2"/>
      <c r="FXD157" s="2"/>
      <c r="FXE157" s="2"/>
      <c r="FXF157" s="2"/>
      <c r="FXG157" s="2"/>
      <c r="FXH157" s="2"/>
      <c r="FXI157" s="2"/>
      <c r="FXJ157" s="2"/>
      <c r="FXK157" s="2"/>
      <c r="FXL157" s="2"/>
      <c r="FXM157" s="2"/>
      <c r="FXN157" s="2"/>
      <c r="FXO157" s="2"/>
      <c r="FXP157" s="2"/>
      <c r="FXQ157" s="2"/>
      <c r="FXR157" s="2"/>
      <c r="FXS157" s="2"/>
      <c r="FXT157" s="2"/>
      <c r="FXU157" s="2"/>
      <c r="FXV157" s="2"/>
      <c r="FXW157" s="2"/>
      <c r="FXX157" s="2"/>
      <c r="FXY157" s="2"/>
      <c r="FXZ157" s="2"/>
      <c r="FYA157" s="2"/>
      <c r="FYB157" s="2"/>
      <c r="FYC157" s="2"/>
      <c r="FYD157" s="2"/>
      <c r="FYE157" s="2"/>
      <c r="FYF157" s="2"/>
      <c r="FYG157" s="2"/>
      <c r="FYH157" s="2"/>
      <c r="FYI157" s="2"/>
      <c r="FYJ157" s="2"/>
      <c r="FYK157" s="2"/>
      <c r="FYL157" s="2"/>
      <c r="FYM157" s="2"/>
      <c r="FYN157" s="2"/>
      <c r="FYO157" s="2"/>
      <c r="FYP157" s="2"/>
      <c r="FYQ157" s="2"/>
      <c r="FYR157" s="2"/>
      <c r="FYS157" s="2"/>
      <c r="FYT157" s="2"/>
      <c r="FYU157" s="2"/>
      <c r="FYV157" s="2"/>
      <c r="FYW157" s="2"/>
      <c r="FYX157" s="2"/>
      <c r="FYY157" s="2"/>
      <c r="FYZ157" s="2"/>
      <c r="FZA157" s="2"/>
      <c r="FZB157" s="2"/>
      <c r="FZC157" s="2"/>
      <c r="FZD157" s="2"/>
      <c r="FZE157" s="2"/>
      <c r="FZF157" s="2"/>
      <c r="FZG157" s="2"/>
      <c r="FZH157" s="2"/>
      <c r="FZI157" s="2"/>
      <c r="FZJ157" s="2"/>
      <c r="FZK157" s="2"/>
      <c r="FZL157" s="2"/>
      <c r="FZM157" s="2"/>
      <c r="FZN157" s="2"/>
      <c r="FZO157" s="2"/>
      <c r="FZP157" s="2"/>
      <c r="FZQ157" s="2"/>
      <c r="FZR157" s="2"/>
      <c r="FZS157" s="2"/>
      <c r="FZT157" s="2"/>
      <c r="FZU157" s="2"/>
      <c r="FZV157" s="2"/>
      <c r="FZW157" s="2"/>
      <c r="FZX157" s="2"/>
      <c r="FZY157" s="2"/>
      <c r="FZZ157" s="2"/>
      <c r="GAA157" s="2"/>
      <c r="GAB157" s="2"/>
      <c r="GAC157" s="2"/>
      <c r="GAD157" s="2"/>
      <c r="GAE157" s="2"/>
      <c r="GAF157" s="2"/>
      <c r="GAG157" s="2"/>
      <c r="GAH157" s="2"/>
      <c r="GAI157" s="2"/>
      <c r="GAJ157" s="2"/>
      <c r="GAK157" s="2"/>
      <c r="GAL157" s="2"/>
      <c r="GAM157" s="2"/>
      <c r="GAN157" s="2"/>
      <c r="GAO157" s="2"/>
      <c r="GAP157" s="2"/>
      <c r="GAQ157" s="2"/>
      <c r="GAR157" s="2"/>
      <c r="GAS157" s="2"/>
      <c r="GAT157" s="2"/>
      <c r="GAU157" s="2"/>
      <c r="GAV157" s="2"/>
      <c r="GAW157" s="2"/>
      <c r="GAX157" s="2"/>
      <c r="GAY157" s="2"/>
      <c r="GAZ157" s="2"/>
      <c r="GBA157" s="2"/>
      <c r="GBB157" s="2"/>
      <c r="GBC157" s="2"/>
      <c r="GBD157" s="2"/>
      <c r="GBE157" s="2"/>
      <c r="GBF157" s="2"/>
      <c r="GBG157" s="2"/>
      <c r="GBH157" s="2"/>
      <c r="GBI157" s="2"/>
      <c r="GBJ157" s="2"/>
      <c r="GBK157" s="2"/>
      <c r="GBL157" s="2"/>
      <c r="GBM157" s="2"/>
      <c r="GBN157" s="2"/>
      <c r="GBO157" s="2"/>
      <c r="GBP157" s="2"/>
      <c r="GBQ157" s="2"/>
      <c r="GBR157" s="2"/>
      <c r="GBS157" s="2"/>
      <c r="GBT157" s="2"/>
      <c r="GBU157" s="2"/>
      <c r="GBV157" s="2"/>
      <c r="GBW157" s="2"/>
      <c r="GBX157" s="2"/>
      <c r="GBY157" s="2"/>
      <c r="GBZ157" s="2"/>
      <c r="GCA157" s="2"/>
      <c r="GCB157" s="2"/>
      <c r="GCC157" s="2"/>
      <c r="GCD157" s="2"/>
      <c r="GCE157" s="2"/>
      <c r="GCF157" s="2"/>
      <c r="GCG157" s="2"/>
      <c r="GCH157" s="2"/>
      <c r="GCI157" s="2"/>
      <c r="GCJ157" s="2"/>
      <c r="GCK157" s="2"/>
      <c r="GCL157" s="2"/>
      <c r="GCM157" s="2"/>
      <c r="GCN157" s="2"/>
      <c r="GCO157" s="2"/>
      <c r="GCP157" s="2"/>
      <c r="GCQ157" s="2"/>
      <c r="GCR157" s="2"/>
      <c r="GCS157" s="2"/>
      <c r="GCT157" s="2"/>
      <c r="GCU157" s="2"/>
      <c r="GCV157" s="2"/>
      <c r="GCW157" s="2"/>
      <c r="GCX157" s="2"/>
      <c r="GCY157" s="2"/>
      <c r="GCZ157" s="2"/>
      <c r="GDA157" s="2"/>
      <c r="GDB157" s="2"/>
      <c r="GDC157" s="2"/>
      <c r="GDD157" s="2"/>
      <c r="GDE157" s="2"/>
      <c r="GDF157" s="2"/>
      <c r="GDG157" s="2"/>
      <c r="GDH157" s="2"/>
      <c r="GDI157" s="2"/>
      <c r="GDJ157" s="2"/>
      <c r="GDK157" s="2"/>
      <c r="GDL157" s="2"/>
      <c r="GDM157" s="2"/>
      <c r="GDN157" s="2"/>
      <c r="GDO157" s="2"/>
      <c r="GDP157" s="2"/>
      <c r="GDQ157" s="2"/>
      <c r="GDR157" s="2"/>
      <c r="GDS157" s="2"/>
      <c r="GDT157" s="2"/>
      <c r="GDU157" s="2"/>
      <c r="GDV157" s="2"/>
      <c r="GDW157" s="2"/>
      <c r="GDX157" s="2"/>
      <c r="GDY157" s="2"/>
      <c r="GDZ157" s="2"/>
      <c r="GEA157" s="2"/>
      <c r="GEB157" s="2"/>
      <c r="GEC157" s="2"/>
      <c r="GED157" s="2"/>
      <c r="GEE157" s="2"/>
      <c r="GEF157" s="2"/>
      <c r="GEG157" s="2"/>
      <c r="GEH157" s="2"/>
      <c r="GEI157" s="2"/>
      <c r="GEJ157" s="2"/>
      <c r="GEK157" s="2"/>
      <c r="GEL157" s="2"/>
      <c r="GEM157" s="2"/>
      <c r="GEN157" s="2"/>
      <c r="GEO157" s="2"/>
      <c r="GEP157" s="2"/>
      <c r="GEQ157" s="2"/>
      <c r="GER157" s="2"/>
      <c r="GES157" s="2"/>
      <c r="GET157" s="2"/>
      <c r="GEU157" s="2"/>
      <c r="GEV157" s="2"/>
      <c r="GEW157" s="2"/>
      <c r="GEX157" s="2"/>
      <c r="GEY157" s="2"/>
      <c r="GEZ157" s="2"/>
      <c r="GFA157" s="2"/>
      <c r="GFB157" s="2"/>
      <c r="GFC157" s="2"/>
      <c r="GFD157" s="2"/>
      <c r="GFE157" s="2"/>
      <c r="GFF157" s="2"/>
      <c r="GFG157" s="2"/>
      <c r="GFH157" s="2"/>
      <c r="GFI157" s="2"/>
      <c r="GFJ157" s="2"/>
      <c r="GFK157" s="2"/>
      <c r="GFL157" s="2"/>
      <c r="GFM157" s="2"/>
      <c r="GFN157" s="2"/>
      <c r="GFO157" s="2"/>
      <c r="GFP157" s="2"/>
      <c r="GFQ157" s="2"/>
      <c r="GFR157" s="2"/>
      <c r="GFS157" s="2"/>
      <c r="GFT157" s="2"/>
      <c r="GFU157" s="2"/>
      <c r="GFV157" s="2"/>
      <c r="GFW157" s="2"/>
      <c r="GFX157" s="2"/>
      <c r="GFY157" s="2"/>
      <c r="GFZ157" s="2"/>
      <c r="GGA157" s="2"/>
      <c r="GGB157" s="2"/>
      <c r="GGC157" s="2"/>
      <c r="GGD157" s="2"/>
      <c r="GGE157" s="2"/>
      <c r="GGF157" s="2"/>
      <c r="GGG157" s="2"/>
      <c r="GGH157" s="2"/>
      <c r="GGI157" s="2"/>
      <c r="GGJ157" s="2"/>
      <c r="GGK157" s="2"/>
      <c r="GGL157" s="2"/>
      <c r="GGM157" s="2"/>
      <c r="GGN157" s="2"/>
      <c r="GGO157" s="2"/>
      <c r="GGP157" s="2"/>
      <c r="GGQ157" s="2"/>
      <c r="GGR157" s="2"/>
      <c r="GGS157" s="2"/>
      <c r="GGT157" s="2"/>
      <c r="GGU157" s="2"/>
      <c r="GGV157" s="2"/>
      <c r="GGW157" s="2"/>
      <c r="GGX157" s="2"/>
      <c r="GGY157" s="2"/>
      <c r="GGZ157" s="2"/>
      <c r="GHA157" s="2"/>
      <c r="GHB157" s="2"/>
      <c r="GHC157" s="2"/>
      <c r="GHD157" s="2"/>
      <c r="GHE157" s="2"/>
      <c r="GHF157" s="2"/>
      <c r="GHG157" s="2"/>
      <c r="GHH157" s="2"/>
      <c r="GHI157" s="2"/>
      <c r="GHJ157" s="2"/>
      <c r="GHK157" s="2"/>
      <c r="GHL157" s="2"/>
      <c r="GHM157" s="2"/>
      <c r="GHN157" s="2"/>
      <c r="GHO157" s="2"/>
      <c r="GHP157" s="2"/>
      <c r="GHQ157" s="2"/>
      <c r="GHR157" s="2"/>
      <c r="GHS157" s="2"/>
      <c r="GHT157" s="2"/>
      <c r="GHU157" s="2"/>
      <c r="GHV157" s="2"/>
      <c r="GHW157" s="2"/>
      <c r="GHX157" s="2"/>
      <c r="GHY157" s="2"/>
      <c r="GHZ157" s="2"/>
      <c r="GIA157" s="2"/>
      <c r="GIB157" s="2"/>
      <c r="GIC157" s="2"/>
      <c r="GID157" s="2"/>
      <c r="GIE157" s="2"/>
      <c r="GIF157" s="2"/>
      <c r="GIG157" s="2"/>
      <c r="GIH157" s="2"/>
      <c r="GII157" s="2"/>
      <c r="GIJ157" s="2"/>
      <c r="GIK157" s="2"/>
      <c r="GIL157" s="2"/>
      <c r="GIM157" s="2"/>
      <c r="GIN157" s="2"/>
      <c r="GIO157" s="2"/>
      <c r="GIP157" s="2"/>
      <c r="GIQ157" s="2"/>
      <c r="GIR157" s="2"/>
      <c r="GIS157" s="2"/>
      <c r="GIT157" s="2"/>
      <c r="GIU157" s="2"/>
      <c r="GIV157" s="2"/>
      <c r="GIW157" s="2"/>
      <c r="GIX157" s="2"/>
      <c r="GIY157" s="2"/>
      <c r="GIZ157" s="2"/>
      <c r="GJA157" s="2"/>
      <c r="GJB157" s="2"/>
      <c r="GJC157" s="2"/>
      <c r="GJD157" s="2"/>
      <c r="GJE157" s="2"/>
      <c r="GJF157" s="2"/>
      <c r="GJG157" s="2"/>
      <c r="GJH157" s="2"/>
      <c r="GJI157" s="2"/>
      <c r="GJJ157" s="2"/>
      <c r="GJK157" s="2"/>
      <c r="GJL157" s="2"/>
      <c r="GJM157" s="2"/>
      <c r="GJN157" s="2"/>
      <c r="GJO157" s="2"/>
      <c r="GJP157" s="2"/>
      <c r="GJQ157" s="2"/>
      <c r="GJR157" s="2"/>
      <c r="GJS157" s="2"/>
      <c r="GJT157" s="2"/>
      <c r="GJU157" s="2"/>
      <c r="GJV157" s="2"/>
      <c r="GJW157" s="2"/>
      <c r="GJX157" s="2"/>
      <c r="GJY157" s="2"/>
      <c r="GJZ157" s="2"/>
      <c r="GKA157" s="2"/>
      <c r="GKB157" s="2"/>
      <c r="GKC157" s="2"/>
      <c r="GKD157" s="2"/>
      <c r="GKE157" s="2"/>
      <c r="GKF157" s="2"/>
      <c r="GKG157" s="2"/>
      <c r="GKH157" s="2"/>
      <c r="GKI157" s="2"/>
      <c r="GKJ157" s="2"/>
      <c r="GKK157" s="2"/>
      <c r="GKL157" s="2"/>
      <c r="GKM157" s="2"/>
      <c r="GKN157" s="2"/>
      <c r="GKO157" s="2"/>
      <c r="GKP157" s="2"/>
      <c r="GKQ157" s="2"/>
      <c r="GKR157" s="2"/>
      <c r="GKS157" s="2"/>
      <c r="GKT157" s="2"/>
      <c r="GKU157" s="2"/>
      <c r="GKV157" s="2"/>
      <c r="GKW157" s="2"/>
      <c r="GKX157" s="2"/>
      <c r="GKY157" s="2"/>
      <c r="GKZ157" s="2"/>
      <c r="GLA157" s="2"/>
      <c r="GLB157" s="2"/>
      <c r="GLC157" s="2"/>
      <c r="GLD157" s="2"/>
      <c r="GLE157" s="2"/>
      <c r="GLF157" s="2"/>
      <c r="GLG157" s="2"/>
      <c r="GLH157" s="2"/>
      <c r="GLI157" s="2"/>
      <c r="GLJ157" s="2"/>
      <c r="GLK157" s="2"/>
      <c r="GLL157" s="2"/>
      <c r="GLM157" s="2"/>
      <c r="GLN157" s="2"/>
      <c r="GLO157" s="2"/>
      <c r="GLP157" s="2"/>
      <c r="GLQ157" s="2"/>
      <c r="GLR157" s="2"/>
      <c r="GLS157" s="2"/>
      <c r="GLT157" s="2"/>
      <c r="GLU157" s="2"/>
      <c r="GLV157" s="2"/>
      <c r="GLW157" s="2"/>
      <c r="GLX157" s="2"/>
      <c r="GLY157" s="2"/>
      <c r="GLZ157" s="2"/>
      <c r="GMA157" s="2"/>
      <c r="GMB157" s="2"/>
      <c r="GMC157" s="2"/>
      <c r="GMD157" s="2"/>
      <c r="GME157" s="2"/>
      <c r="GMF157" s="2"/>
      <c r="GMG157" s="2"/>
      <c r="GMH157" s="2"/>
      <c r="GMI157" s="2"/>
      <c r="GMJ157" s="2"/>
      <c r="GMK157" s="2"/>
      <c r="GML157" s="2"/>
      <c r="GMM157" s="2"/>
      <c r="GMN157" s="2"/>
      <c r="GMO157" s="2"/>
      <c r="GMP157" s="2"/>
      <c r="GMQ157" s="2"/>
      <c r="GMR157" s="2"/>
      <c r="GMS157" s="2"/>
      <c r="GMT157" s="2"/>
      <c r="GMU157" s="2"/>
      <c r="GMV157" s="2"/>
      <c r="GMW157" s="2"/>
      <c r="GMX157" s="2"/>
      <c r="GMY157" s="2"/>
      <c r="GMZ157" s="2"/>
      <c r="GNA157" s="2"/>
      <c r="GNB157" s="2"/>
      <c r="GNC157" s="2"/>
      <c r="GND157" s="2"/>
      <c r="GNE157" s="2"/>
      <c r="GNF157" s="2"/>
      <c r="GNG157" s="2"/>
      <c r="GNH157" s="2"/>
      <c r="GNI157" s="2"/>
      <c r="GNJ157" s="2"/>
      <c r="GNK157" s="2"/>
      <c r="GNL157" s="2"/>
      <c r="GNM157" s="2"/>
      <c r="GNN157" s="2"/>
      <c r="GNO157" s="2"/>
      <c r="GNP157" s="2"/>
      <c r="GNQ157" s="2"/>
      <c r="GNR157" s="2"/>
      <c r="GNS157" s="2"/>
      <c r="GNT157" s="2"/>
      <c r="GNU157" s="2"/>
      <c r="GNV157" s="2"/>
      <c r="GNW157" s="2"/>
      <c r="GNX157" s="2"/>
      <c r="GNY157" s="2"/>
      <c r="GNZ157" s="2"/>
      <c r="GOA157" s="2"/>
      <c r="GOB157" s="2"/>
      <c r="GOC157" s="2"/>
      <c r="GOD157" s="2"/>
      <c r="GOE157" s="2"/>
      <c r="GOF157" s="2"/>
      <c r="GOG157" s="2"/>
      <c r="GOH157" s="2"/>
      <c r="GOI157" s="2"/>
      <c r="GOJ157" s="2"/>
      <c r="GOK157" s="2"/>
      <c r="GOL157" s="2"/>
      <c r="GOM157" s="2"/>
      <c r="GON157" s="2"/>
      <c r="GOO157" s="2"/>
      <c r="GOP157" s="2"/>
      <c r="GOQ157" s="2"/>
      <c r="GOR157" s="2"/>
      <c r="GOS157" s="2"/>
      <c r="GOT157" s="2"/>
      <c r="GOU157" s="2"/>
      <c r="GOV157" s="2"/>
      <c r="GOW157" s="2"/>
      <c r="GOX157" s="2"/>
      <c r="GOY157" s="2"/>
      <c r="GOZ157" s="2"/>
      <c r="GPA157" s="2"/>
      <c r="GPB157" s="2"/>
      <c r="GPC157" s="2"/>
      <c r="GPD157" s="2"/>
      <c r="GPE157" s="2"/>
      <c r="GPF157" s="2"/>
      <c r="GPG157" s="2"/>
      <c r="GPH157" s="2"/>
      <c r="GPI157" s="2"/>
      <c r="GPJ157" s="2"/>
      <c r="GPK157" s="2"/>
      <c r="GPL157" s="2"/>
      <c r="GPM157" s="2"/>
      <c r="GPN157" s="2"/>
      <c r="GPO157" s="2"/>
      <c r="GPP157" s="2"/>
      <c r="GPQ157" s="2"/>
      <c r="GPR157" s="2"/>
      <c r="GPS157" s="2"/>
      <c r="GPT157" s="2"/>
      <c r="GPU157" s="2"/>
      <c r="GPV157" s="2"/>
      <c r="GPW157" s="2"/>
      <c r="GPX157" s="2"/>
      <c r="GPY157" s="2"/>
      <c r="GPZ157" s="2"/>
      <c r="GQA157" s="2"/>
      <c r="GQB157" s="2"/>
      <c r="GQC157" s="2"/>
      <c r="GQD157" s="2"/>
      <c r="GQE157" s="2"/>
      <c r="GQF157" s="2"/>
      <c r="GQG157" s="2"/>
      <c r="GQH157" s="2"/>
      <c r="GQI157" s="2"/>
      <c r="GQJ157" s="2"/>
      <c r="GQK157" s="2"/>
      <c r="GQL157" s="2"/>
      <c r="GQM157" s="2"/>
      <c r="GQN157" s="2"/>
      <c r="GQO157" s="2"/>
      <c r="GQP157" s="2"/>
      <c r="GQQ157" s="2"/>
      <c r="GQR157" s="2"/>
      <c r="GQS157" s="2"/>
      <c r="GQT157" s="2"/>
      <c r="GQU157" s="2"/>
      <c r="GQV157" s="2"/>
      <c r="GQW157" s="2"/>
      <c r="GQX157" s="2"/>
      <c r="GQY157" s="2"/>
      <c r="GQZ157" s="2"/>
      <c r="GRA157" s="2"/>
      <c r="GRB157" s="2"/>
      <c r="GRC157" s="2"/>
      <c r="GRD157" s="2"/>
      <c r="GRE157" s="2"/>
      <c r="GRF157" s="2"/>
      <c r="GRG157" s="2"/>
      <c r="GRH157" s="2"/>
      <c r="GRI157" s="2"/>
      <c r="GRJ157" s="2"/>
      <c r="GRK157" s="2"/>
      <c r="GRL157" s="2"/>
      <c r="GRM157" s="2"/>
      <c r="GRN157" s="2"/>
      <c r="GRO157" s="2"/>
      <c r="GRP157" s="2"/>
      <c r="GRQ157" s="2"/>
      <c r="GRR157" s="2"/>
      <c r="GRS157" s="2"/>
      <c r="GRT157" s="2"/>
      <c r="GRU157" s="2"/>
      <c r="GRV157" s="2"/>
      <c r="GRW157" s="2"/>
      <c r="GRX157" s="2"/>
      <c r="GRY157" s="2"/>
      <c r="GRZ157" s="2"/>
      <c r="GSA157" s="2"/>
      <c r="GSB157" s="2"/>
      <c r="GSC157" s="2"/>
      <c r="GSD157" s="2"/>
      <c r="GSE157" s="2"/>
      <c r="GSF157" s="2"/>
      <c r="GSG157" s="2"/>
      <c r="GSH157" s="2"/>
      <c r="GSI157" s="2"/>
      <c r="GSJ157" s="2"/>
      <c r="GSK157" s="2"/>
      <c r="GSL157" s="2"/>
      <c r="GSM157" s="2"/>
      <c r="GSN157" s="2"/>
      <c r="GSO157" s="2"/>
      <c r="GSP157" s="2"/>
      <c r="GSQ157" s="2"/>
      <c r="GSR157" s="2"/>
      <c r="GSS157" s="2"/>
      <c r="GST157" s="2"/>
      <c r="GSU157" s="2"/>
      <c r="GSV157" s="2"/>
      <c r="GSW157" s="2"/>
      <c r="GSX157" s="2"/>
      <c r="GSY157" s="2"/>
      <c r="GSZ157" s="2"/>
      <c r="GTA157" s="2"/>
      <c r="GTB157" s="2"/>
      <c r="GTC157" s="2"/>
      <c r="GTD157" s="2"/>
      <c r="GTE157" s="2"/>
      <c r="GTF157" s="2"/>
      <c r="GTG157" s="2"/>
      <c r="GTH157" s="2"/>
      <c r="GTI157" s="2"/>
      <c r="GTJ157" s="2"/>
      <c r="GTK157" s="2"/>
      <c r="GTL157" s="2"/>
      <c r="GTM157" s="2"/>
      <c r="GTN157" s="2"/>
      <c r="GTO157" s="2"/>
      <c r="GTP157" s="2"/>
      <c r="GTQ157" s="2"/>
      <c r="GTR157" s="2"/>
      <c r="GTS157" s="2"/>
      <c r="GTT157" s="2"/>
      <c r="GTU157" s="2"/>
      <c r="GTV157" s="2"/>
      <c r="GTW157" s="2"/>
      <c r="GTX157" s="2"/>
      <c r="GTY157" s="2"/>
      <c r="GTZ157" s="2"/>
      <c r="GUA157" s="2"/>
      <c r="GUB157" s="2"/>
      <c r="GUC157" s="2"/>
      <c r="GUD157" s="2"/>
      <c r="GUE157" s="2"/>
      <c r="GUF157" s="2"/>
      <c r="GUG157" s="2"/>
      <c r="GUH157" s="2"/>
      <c r="GUI157" s="2"/>
      <c r="GUJ157" s="2"/>
      <c r="GUK157" s="2"/>
      <c r="GUL157" s="2"/>
      <c r="GUM157" s="2"/>
      <c r="GUN157" s="2"/>
      <c r="GUO157" s="2"/>
      <c r="GUP157" s="2"/>
      <c r="GUQ157" s="2"/>
      <c r="GUR157" s="2"/>
      <c r="GUS157" s="2"/>
      <c r="GUT157" s="2"/>
      <c r="GUU157" s="2"/>
      <c r="GUV157" s="2"/>
      <c r="GUW157" s="2"/>
      <c r="GUX157" s="2"/>
      <c r="GUY157" s="2"/>
      <c r="GUZ157" s="2"/>
      <c r="GVA157" s="2"/>
      <c r="GVB157" s="2"/>
      <c r="GVC157" s="2"/>
      <c r="GVD157" s="2"/>
      <c r="GVE157" s="2"/>
      <c r="GVF157" s="2"/>
      <c r="GVG157" s="2"/>
      <c r="GVH157" s="2"/>
      <c r="GVI157" s="2"/>
      <c r="GVJ157" s="2"/>
      <c r="GVK157" s="2"/>
      <c r="GVL157" s="2"/>
      <c r="GVM157" s="2"/>
      <c r="GVN157" s="2"/>
      <c r="GVO157" s="2"/>
      <c r="GVP157" s="2"/>
      <c r="GVQ157" s="2"/>
      <c r="GVR157" s="2"/>
      <c r="GVS157" s="2"/>
      <c r="GVT157" s="2"/>
      <c r="GVU157" s="2"/>
      <c r="GVV157" s="2"/>
      <c r="GVW157" s="2"/>
      <c r="GVX157" s="2"/>
      <c r="GVY157" s="2"/>
      <c r="GVZ157" s="2"/>
      <c r="GWA157" s="2"/>
      <c r="GWB157" s="2"/>
      <c r="GWC157" s="2"/>
      <c r="GWD157" s="2"/>
      <c r="GWE157" s="2"/>
      <c r="GWF157" s="2"/>
      <c r="GWG157" s="2"/>
      <c r="GWH157" s="2"/>
      <c r="GWI157" s="2"/>
      <c r="GWJ157" s="2"/>
      <c r="GWK157" s="2"/>
      <c r="GWL157" s="2"/>
      <c r="GWM157" s="2"/>
      <c r="GWN157" s="2"/>
      <c r="GWO157" s="2"/>
      <c r="GWP157" s="2"/>
      <c r="GWQ157" s="2"/>
      <c r="GWR157" s="2"/>
      <c r="GWS157" s="2"/>
      <c r="GWT157" s="2"/>
      <c r="GWU157" s="2"/>
      <c r="GWV157" s="2"/>
      <c r="GWW157" s="2"/>
      <c r="GWX157" s="2"/>
      <c r="GWY157" s="2"/>
      <c r="GWZ157" s="2"/>
      <c r="GXA157" s="2"/>
      <c r="GXB157" s="2"/>
      <c r="GXC157" s="2"/>
      <c r="GXD157" s="2"/>
      <c r="GXE157" s="2"/>
      <c r="GXF157" s="2"/>
      <c r="GXG157" s="2"/>
      <c r="GXH157" s="2"/>
      <c r="GXI157" s="2"/>
      <c r="GXJ157" s="2"/>
      <c r="GXK157" s="2"/>
      <c r="GXL157" s="2"/>
      <c r="GXM157" s="2"/>
      <c r="GXN157" s="2"/>
      <c r="GXO157" s="2"/>
      <c r="GXP157" s="2"/>
      <c r="GXQ157" s="2"/>
      <c r="GXR157" s="2"/>
      <c r="GXS157" s="2"/>
      <c r="GXT157" s="2"/>
      <c r="GXU157" s="2"/>
      <c r="GXV157" s="2"/>
      <c r="GXW157" s="2"/>
      <c r="GXX157" s="2"/>
      <c r="GXY157" s="2"/>
      <c r="GXZ157" s="2"/>
      <c r="GYA157" s="2"/>
      <c r="GYB157" s="2"/>
      <c r="GYC157" s="2"/>
      <c r="GYD157" s="2"/>
      <c r="GYE157" s="2"/>
      <c r="GYF157" s="2"/>
      <c r="GYG157" s="2"/>
      <c r="GYH157" s="2"/>
      <c r="GYI157" s="2"/>
      <c r="GYJ157" s="2"/>
      <c r="GYK157" s="2"/>
      <c r="GYL157" s="2"/>
      <c r="GYM157" s="2"/>
      <c r="GYN157" s="2"/>
      <c r="GYO157" s="2"/>
      <c r="GYP157" s="2"/>
      <c r="GYQ157" s="2"/>
      <c r="GYR157" s="2"/>
      <c r="GYS157" s="2"/>
      <c r="GYT157" s="2"/>
      <c r="GYU157" s="2"/>
      <c r="GYV157" s="2"/>
      <c r="GYW157" s="2"/>
      <c r="GYX157" s="2"/>
      <c r="GYY157" s="2"/>
      <c r="GYZ157" s="2"/>
      <c r="GZA157" s="2"/>
      <c r="GZB157" s="2"/>
      <c r="GZC157" s="2"/>
      <c r="GZD157" s="2"/>
      <c r="GZE157" s="2"/>
      <c r="GZF157" s="2"/>
      <c r="GZG157" s="2"/>
      <c r="GZH157" s="2"/>
      <c r="GZI157" s="2"/>
      <c r="GZJ157" s="2"/>
      <c r="GZK157" s="2"/>
      <c r="GZL157" s="2"/>
      <c r="GZM157" s="2"/>
      <c r="GZN157" s="2"/>
      <c r="GZO157" s="2"/>
      <c r="GZP157" s="2"/>
      <c r="GZQ157" s="2"/>
      <c r="GZR157" s="2"/>
      <c r="GZS157" s="2"/>
      <c r="GZT157" s="2"/>
      <c r="GZU157" s="2"/>
      <c r="GZV157" s="2"/>
      <c r="GZW157" s="2"/>
      <c r="GZX157" s="2"/>
      <c r="GZY157" s="2"/>
      <c r="GZZ157" s="2"/>
      <c r="HAA157" s="2"/>
      <c r="HAB157" s="2"/>
      <c r="HAC157" s="2"/>
      <c r="HAD157" s="2"/>
      <c r="HAE157" s="2"/>
      <c r="HAF157" s="2"/>
      <c r="HAG157" s="2"/>
      <c r="HAH157" s="2"/>
      <c r="HAI157" s="2"/>
      <c r="HAJ157" s="2"/>
      <c r="HAK157" s="2"/>
      <c r="HAL157" s="2"/>
      <c r="HAM157" s="2"/>
      <c r="HAN157" s="2"/>
      <c r="HAO157" s="2"/>
      <c r="HAP157" s="2"/>
      <c r="HAQ157" s="2"/>
      <c r="HAR157" s="2"/>
      <c r="HAS157" s="2"/>
      <c r="HAT157" s="2"/>
      <c r="HAU157" s="2"/>
      <c r="HAV157" s="2"/>
      <c r="HAW157" s="2"/>
      <c r="HAX157" s="2"/>
      <c r="HAY157" s="2"/>
      <c r="HAZ157" s="2"/>
      <c r="HBA157" s="2"/>
      <c r="HBB157" s="2"/>
      <c r="HBC157" s="2"/>
      <c r="HBD157" s="2"/>
      <c r="HBE157" s="2"/>
      <c r="HBF157" s="2"/>
      <c r="HBG157" s="2"/>
      <c r="HBH157" s="2"/>
      <c r="HBI157" s="2"/>
      <c r="HBJ157" s="2"/>
      <c r="HBK157" s="2"/>
      <c r="HBL157" s="2"/>
      <c r="HBM157" s="2"/>
      <c r="HBN157" s="2"/>
      <c r="HBO157" s="2"/>
      <c r="HBP157" s="2"/>
      <c r="HBQ157" s="2"/>
      <c r="HBR157" s="2"/>
      <c r="HBS157" s="2"/>
      <c r="HBT157" s="2"/>
      <c r="HBU157" s="2"/>
      <c r="HBV157" s="2"/>
      <c r="HBW157" s="2"/>
      <c r="HBX157" s="2"/>
      <c r="HBY157" s="2"/>
      <c r="HBZ157" s="2"/>
      <c r="HCA157" s="2"/>
      <c r="HCB157" s="2"/>
      <c r="HCC157" s="2"/>
      <c r="HCD157" s="2"/>
      <c r="HCE157" s="2"/>
      <c r="HCF157" s="2"/>
      <c r="HCG157" s="2"/>
      <c r="HCH157" s="2"/>
      <c r="HCI157" s="2"/>
      <c r="HCJ157" s="2"/>
      <c r="HCK157" s="2"/>
      <c r="HCL157" s="2"/>
      <c r="HCM157" s="2"/>
      <c r="HCN157" s="2"/>
      <c r="HCO157" s="2"/>
      <c r="HCP157" s="2"/>
      <c r="HCQ157" s="2"/>
      <c r="HCR157" s="2"/>
      <c r="HCS157" s="2"/>
      <c r="HCT157" s="2"/>
      <c r="HCU157" s="2"/>
      <c r="HCV157" s="2"/>
      <c r="HCW157" s="2"/>
      <c r="HCX157" s="2"/>
      <c r="HCY157" s="2"/>
      <c r="HCZ157" s="2"/>
      <c r="HDA157" s="2"/>
      <c r="HDB157" s="2"/>
      <c r="HDC157" s="2"/>
      <c r="HDD157" s="2"/>
      <c r="HDE157" s="2"/>
      <c r="HDF157" s="2"/>
      <c r="HDG157" s="2"/>
      <c r="HDH157" s="2"/>
      <c r="HDI157" s="2"/>
      <c r="HDJ157" s="2"/>
      <c r="HDK157" s="2"/>
      <c r="HDL157" s="2"/>
      <c r="HDM157" s="2"/>
      <c r="HDN157" s="2"/>
      <c r="HDO157" s="2"/>
      <c r="HDP157" s="2"/>
      <c r="HDQ157" s="2"/>
      <c r="HDR157" s="2"/>
      <c r="HDS157" s="2"/>
      <c r="HDT157" s="2"/>
      <c r="HDU157" s="2"/>
      <c r="HDV157" s="2"/>
      <c r="HDW157" s="2"/>
      <c r="HDX157" s="2"/>
      <c r="HDY157" s="2"/>
      <c r="HDZ157" s="2"/>
      <c r="HEA157" s="2"/>
      <c r="HEB157" s="2"/>
      <c r="HEC157" s="2"/>
      <c r="HED157" s="2"/>
      <c r="HEE157" s="2"/>
      <c r="HEF157" s="2"/>
      <c r="HEG157" s="2"/>
      <c r="HEH157" s="2"/>
      <c r="HEI157" s="2"/>
      <c r="HEJ157" s="2"/>
      <c r="HEK157" s="2"/>
      <c r="HEL157" s="2"/>
      <c r="HEM157" s="2"/>
      <c r="HEN157" s="2"/>
      <c r="HEO157" s="2"/>
      <c r="HEP157" s="2"/>
      <c r="HEQ157" s="2"/>
      <c r="HER157" s="2"/>
      <c r="HES157" s="2"/>
      <c r="HET157" s="2"/>
      <c r="HEU157" s="2"/>
      <c r="HEV157" s="2"/>
      <c r="HEW157" s="2"/>
      <c r="HEX157" s="2"/>
      <c r="HEY157" s="2"/>
      <c r="HEZ157" s="2"/>
      <c r="HFA157" s="2"/>
      <c r="HFB157" s="2"/>
      <c r="HFC157" s="2"/>
      <c r="HFD157" s="2"/>
      <c r="HFE157" s="2"/>
      <c r="HFF157" s="2"/>
      <c r="HFG157" s="2"/>
      <c r="HFH157" s="2"/>
      <c r="HFI157" s="2"/>
      <c r="HFJ157" s="2"/>
      <c r="HFK157" s="2"/>
      <c r="HFL157" s="2"/>
      <c r="HFM157" s="2"/>
      <c r="HFN157" s="2"/>
      <c r="HFO157" s="2"/>
      <c r="HFP157" s="2"/>
      <c r="HFQ157" s="2"/>
      <c r="HFR157" s="2"/>
      <c r="HFS157" s="2"/>
      <c r="HFT157" s="2"/>
      <c r="HFU157" s="2"/>
      <c r="HFV157" s="2"/>
      <c r="HFW157" s="2"/>
      <c r="HFX157" s="2"/>
      <c r="HFY157" s="2"/>
      <c r="HFZ157" s="2"/>
      <c r="HGA157" s="2"/>
      <c r="HGB157" s="2"/>
      <c r="HGC157" s="2"/>
      <c r="HGD157" s="2"/>
      <c r="HGE157" s="2"/>
      <c r="HGF157" s="2"/>
      <c r="HGG157" s="2"/>
      <c r="HGH157" s="2"/>
      <c r="HGI157" s="2"/>
      <c r="HGJ157" s="2"/>
      <c r="HGK157" s="2"/>
      <c r="HGL157" s="2"/>
      <c r="HGM157" s="2"/>
      <c r="HGN157" s="2"/>
      <c r="HGO157" s="2"/>
      <c r="HGP157" s="2"/>
      <c r="HGQ157" s="2"/>
      <c r="HGR157" s="2"/>
      <c r="HGS157" s="2"/>
      <c r="HGT157" s="2"/>
      <c r="HGU157" s="2"/>
      <c r="HGV157" s="2"/>
      <c r="HGW157" s="2"/>
      <c r="HGX157" s="2"/>
      <c r="HGY157" s="2"/>
      <c r="HGZ157" s="2"/>
      <c r="HHA157" s="2"/>
      <c r="HHB157" s="2"/>
      <c r="HHC157" s="2"/>
      <c r="HHD157" s="2"/>
      <c r="HHE157" s="2"/>
      <c r="HHF157" s="2"/>
      <c r="HHG157" s="2"/>
      <c r="HHH157" s="2"/>
      <c r="HHI157" s="2"/>
      <c r="HHJ157" s="2"/>
      <c r="HHK157" s="2"/>
      <c r="HHL157" s="2"/>
      <c r="HHM157" s="2"/>
      <c r="HHN157" s="2"/>
      <c r="HHO157" s="2"/>
      <c r="HHP157" s="2"/>
      <c r="HHQ157" s="2"/>
      <c r="HHR157" s="2"/>
      <c r="HHS157" s="2"/>
      <c r="HHT157" s="2"/>
      <c r="HHU157" s="2"/>
      <c r="HHV157" s="2"/>
      <c r="HHW157" s="2"/>
      <c r="HHX157" s="2"/>
      <c r="HHY157" s="2"/>
      <c r="HHZ157" s="2"/>
      <c r="HIA157" s="2"/>
      <c r="HIB157" s="2"/>
      <c r="HIC157" s="2"/>
      <c r="HID157" s="2"/>
      <c r="HIE157" s="2"/>
      <c r="HIF157" s="2"/>
      <c r="HIG157" s="2"/>
      <c r="HIH157" s="2"/>
      <c r="HII157" s="2"/>
      <c r="HIJ157" s="2"/>
      <c r="HIK157" s="2"/>
      <c r="HIL157" s="2"/>
      <c r="HIM157" s="2"/>
      <c r="HIN157" s="2"/>
      <c r="HIO157" s="2"/>
      <c r="HIP157" s="2"/>
      <c r="HIQ157" s="2"/>
      <c r="HIR157" s="2"/>
      <c r="HIS157" s="2"/>
      <c r="HIT157" s="2"/>
      <c r="HIU157" s="2"/>
      <c r="HIV157" s="2"/>
      <c r="HIW157" s="2"/>
      <c r="HIX157" s="2"/>
      <c r="HIY157" s="2"/>
      <c r="HIZ157" s="2"/>
      <c r="HJA157" s="2"/>
      <c r="HJB157" s="2"/>
      <c r="HJC157" s="2"/>
      <c r="HJD157" s="2"/>
      <c r="HJE157" s="2"/>
      <c r="HJF157" s="2"/>
      <c r="HJG157" s="2"/>
      <c r="HJH157" s="2"/>
      <c r="HJI157" s="2"/>
      <c r="HJJ157" s="2"/>
      <c r="HJK157" s="2"/>
      <c r="HJL157" s="2"/>
      <c r="HJM157" s="2"/>
      <c r="HJN157" s="2"/>
      <c r="HJO157" s="2"/>
      <c r="HJP157" s="2"/>
      <c r="HJQ157" s="2"/>
      <c r="HJR157" s="2"/>
      <c r="HJS157" s="2"/>
      <c r="HJT157" s="2"/>
      <c r="HJU157" s="2"/>
      <c r="HJV157" s="2"/>
      <c r="HJW157" s="2"/>
      <c r="HJX157" s="2"/>
      <c r="HJY157" s="2"/>
      <c r="HJZ157" s="2"/>
      <c r="HKA157" s="2"/>
      <c r="HKB157" s="2"/>
      <c r="HKC157" s="2"/>
      <c r="HKD157" s="2"/>
      <c r="HKE157" s="2"/>
      <c r="HKF157" s="2"/>
      <c r="HKG157" s="2"/>
      <c r="HKH157" s="2"/>
      <c r="HKI157" s="2"/>
      <c r="HKJ157" s="2"/>
      <c r="HKK157" s="2"/>
      <c r="HKL157" s="2"/>
      <c r="HKM157" s="2"/>
      <c r="HKN157" s="2"/>
      <c r="HKO157" s="2"/>
      <c r="HKP157" s="2"/>
      <c r="HKQ157" s="2"/>
      <c r="HKR157" s="2"/>
      <c r="HKS157" s="2"/>
      <c r="HKT157" s="2"/>
      <c r="HKU157" s="2"/>
      <c r="HKV157" s="2"/>
      <c r="HKW157" s="2"/>
      <c r="HKX157" s="2"/>
      <c r="HKY157" s="2"/>
      <c r="HKZ157" s="2"/>
      <c r="HLA157" s="2"/>
      <c r="HLB157" s="2"/>
      <c r="HLC157" s="2"/>
      <c r="HLD157" s="2"/>
      <c r="HLE157" s="2"/>
      <c r="HLF157" s="2"/>
      <c r="HLG157" s="2"/>
      <c r="HLH157" s="2"/>
      <c r="HLI157" s="2"/>
      <c r="HLJ157" s="2"/>
      <c r="HLK157" s="2"/>
      <c r="HLL157" s="2"/>
      <c r="HLM157" s="2"/>
      <c r="HLN157" s="2"/>
      <c r="HLO157" s="2"/>
      <c r="HLP157" s="2"/>
      <c r="HLQ157" s="2"/>
      <c r="HLR157" s="2"/>
      <c r="HLS157" s="2"/>
      <c r="HLT157" s="2"/>
      <c r="HLU157" s="2"/>
      <c r="HLV157" s="2"/>
      <c r="HLW157" s="2"/>
      <c r="HLX157" s="2"/>
      <c r="HLY157" s="2"/>
      <c r="HLZ157" s="2"/>
      <c r="HMA157" s="2"/>
      <c r="HMB157" s="2"/>
      <c r="HMC157" s="2"/>
      <c r="HMD157" s="2"/>
      <c r="HME157" s="2"/>
      <c r="HMF157" s="2"/>
      <c r="HMG157" s="2"/>
      <c r="HMH157" s="2"/>
      <c r="HMI157" s="2"/>
      <c r="HMJ157" s="2"/>
      <c r="HMK157" s="2"/>
      <c r="HML157" s="2"/>
      <c r="HMM157" s="2"/>
      <c r="HMN157" s="2"/>
      <c r="HMO157" s="2"/>
      <c r="HMP157" s="2"/>
      <c r="HMQ157" s="2"/>
      <c r="HMR157" s="2"/>
      <c r="HMS157" s="2"/>
      <c r="HMT157" s="2"/>
      <c r="HMU157" s="2"/>
      <c r="HMV157" s="2"/>
      <c r="HMW157" s="2"/>
      <c r="HMX157" s="2"/>
      <c r="HMY157" s="2"/>
      <c r="HMZ157" s="2"/>
      <c r="HNA157" s="2"/>
      <c r="HNB157" s="2"/>
      <c r="HNC157" s="2"/>
      <c r="HND157" s="2"/>
      <c r="HNE157" s="2"/>
      <c r="HNF157" s="2"/>
      <c r="HNG157" s="2"/>
      <c r="HNH157" s="2"/>
      <c r="HNI157" s="2"/>
      <c r="HNJ157" s="2"/>
      <c r="HNK157" s="2"/>
      <c r="HNL157" s="2"/>
      <c r="HNM157" s="2"/>
      <c r="HNN157" s="2"/>
      <c r="HNO157" s="2"/>
      <c r="HNP157" s="2"/>
      <c r="HNQ157" s="2"/>
      <c r="HNR157" s="2"/>
      <c r="HNS157" s="2"/>
      <c r="HNT157" s="2"/>
      <c r="HNU157" s="2"/>
      <c r="HNV157" s="2"/>
      <c r="HNW157" s="2"/>
      <c r="HNX157" s="2"/>
      <c r="HNY157" s="2"/>
      <c r="HNZ157" s="2"/>
      <c r="HOA157" s="2"/>
      <c r="HOB157" s="2"/>
      <c r="HOC157" s="2"/>
      <c r="HOD157" s="2"/>
      <c r="HOE157" s="2"/>
      <c r="HOF157" s="2"/>
      <c r="HOG157" s="2"/>
      <c r="HOH157" s="2"/>
      <c r="HOI157" s="2"/>
      <c r="HOJ157" s="2"/>
      <c r="HOK157" s="2"/>
      <c r="HOL157" s="2"/>
      <c r="HOM157" s="2"/>
      <c r="HON157" s="2"/>
      <c r="HOO157" s="2"/>
      <c r="HOP157" s="2"/>
      <c r="HOQ157" s="2"/>
      <c r="HOR157" s="2"/>
      <c r="HOS157" s="2"/>
      <c r="HOT157" s="2"/>
      <c r="HOU157" s="2"/>
      <c r="HOV157" s="2"/>
      <c r="HOW157" s="2"/>
      <c r="HOX157" s="2"/>
      <c r="HOY157" s="2"/>
      <c r="HOZ157" s="2"/>
      <c r="HPA157" s="2"/>
      <c r="HPB157" s="2"/>
      <c r="HPC157" s="2"/>
      <c r="HPD157" s="2"/>
      <c r="HPE157" s="2"/>
      <c r="HPF157" s="2"/>
      <c r="HPG157" s="2"/>
      <c r="HPH157" s="2"/>
      <c r="HPI157" s="2"/>
      <c r="HPJ157" s="2"/>
      <c r="HPK157" s="2"/>
      <c r="HPL157" s="2"/>
      <c r="HPM157" s="2"/>
      <c r="HPN157" s="2"/>
      <c r="HPO157" s="2"/>
      <c r="HPP157" s="2"/>
      <c r="HPQ157" s="2"/>
      <c r="HPR157" s="2"/>
      <c r="HPS157" s="2"/>
      <c r="HPT157" s="2"/>
      <c r="HPU157" s="2"/>
      <c r="HPV157" s="2"/>
      <c r="HPW157" s="2"/>
      <c r="HPX157" s="2"/>
      <c r="HPY157" s="2"/>
      <c r="HPZ157" s="2"/>
      <c r="HQA157" s="2"/>
      <c r="HQB157" s="2"/>
      <c r="HQC157" s="2"/>
      <c r="HQD157" s="2"/>
      <c r="HQE157" s="2"/>
      <c r="HQF157" s="2"/>
      <c r="HQG157" s="2"/>
      <c r="HQH157" s="2"/>
      <c r="HQI157" s="2"/>
      <c r="HQJ157" s="2"/>
      <c r="HQK157" s="2"/>
      <c r="HQL157" s="2"/>
      <c r="HQM157" s="2"/>
      <c r="HQN157" s="2"/>
      <c r="HQO157" s="2"/>
      <c r="HQP157" s="2"/>
      <c r="HQQ157" s="2"/>
      <c r="HQR157" s="2"/>
      <c r="HQS157" s="2"/>
      <c r="HQT157" s="2"/>
      <c r="HQU157" s="2"/>
      <c r="HQV157" s="2"/>
      <c r="HQW157" s="2"/>
      <c r="HQX157" s="2"/>
      <c r="HQY157" s="2"/>
      <c r="HQZ157" s="2"/>
      <c r="HRA157" s="2"/>
      <c r="HRB157" s="2"/>
      <c r="HRC157" s="2"/>
      <c r="HRD157" s="2"/>
      <c r="HRE157" s="2"/>
      <c r="HRF157" s="2"/>
      <c r="HRG157" s="2"/>
      <c r="HRH157" s="2"/>
      <c r="HRI157" s="2"/>
      <c r="HRJ157" s="2"/>
      <c r="HRK157" s="2"/>
      <c r="HRL157" s="2"/>
      <c r="HRM157" s="2"/>
      <c r="HRN157" s="2"/>
      <c r="HRO157" s="2"/>
      <c r="HRP157" s="2"/>
      <c r="HRQ157" s="2"/>
      <c r="HRR157" s="2"/>
      <c r="HRS157" s="2"/>
      <c r="HRT157" s="2"/>
      <c r="HRU157" s="2"/>
      <c r="HRV157" s="2"/>
      <c r="HRW157" s="2"/>
      <c r="HRX157" s="2"/>
      <c r="HRY157" s="2"/>
      <c r="HRZ157" s="2"/>
      <c r="HSA157" s="2"/>
      <c r="HSB157" s="2"/>
      <c r="HSC157" s="2"/>
      <c r="HSD157" s="2"/>
      <c r="HSE157" s="2"/>
      <c r="HSF157" s="2"/>
      <c r="HSG157" s="2"/>
      <c r="HSH157" s="2"/>
      <c r="HSI157" s="2"/>
      <c r="HSJ157" s="2"/>
      <c r="HSK157" s="2"/>
      <c r="HSL157" s="2"/>
      <c r="HSM157" s="2"/>
      <c r="HSN157" s="2"/>
      <c r="HSO157" s="2"/>
      <c r="HSP157" s="2"/>
      <c r="HSQ157" s="2"/>
      <c r="HSR157" s="2"/>
      <c r="HSS157" s="2"/>
      <c r="HST157" s="2"/>
      <c r="HSU157" s="2"/>
      <c r="HSV157" s="2"/>
      <c r="HSW157" s="2"/>
      <c r="HSX157" s="2"/>
      <c r="HSY157" s="2"/>
      <c r="HSZ157" s="2"/>
      <c r="HTA157" s="2"/>
      <c r="HTB157" s="2"/>
      <c r="HTC157" s="2"/>
      <c r="HTD157" s="2"/>
      <c r="HTE157" s="2"/>
      <c r="HTF157" s="2"/>
      <c r="HTG157" s="2"/>
      <c r="HTH157" s="2"/>
      <c r="HTI157" s="2"/>
      <c r="HTJ157" s="2"/>
      <c r="HTK157" s="2"/>
      <c r="HTL157" s="2"/>
      <c r="HTM157" s="2"/>
      <c r="HTN157" s="2"/>
      <c r="HTO157" s="2"/>
      <c r="HTP157" s="2"/>
      <c r="HTQ157" s="2"/>
      <c r="HTR157" s="2"/>
      <c r="HTS157" s="2"/>
      <c r="HTT157" s="2"/>
      <c r="HTU157" s="2"/>
      <c r="HTV157" s="2"/>
      <c r="HTW157" s="2"/>
      <c r="HTX157" s="2"/>
      <c r="HTY157" s="2"/>
      <c r="HTZ157" s="2"/>
      <c r="HUA157" s="2"/>
      <c r="HUB157" s="2"/>
      <c r="HUC157" s="2"/>
      <c r="HUD157" s="2"/>
      <c r="HUE157" s="2"/>
      <c r="HUF157" s="2"/>
      <c r="HUG157" s="2"/>
      <c r="HUH157" s="2"/>
      <c r="HUI157" s="2"/>
      <c r="HUJ157" s="2"/>
      <c r="HUK157" s="2"/>
      <c r="HUL157" s="2"/>
      <c r="HUM157" s="2"/>
      <c r="HUN157" s="2"/>
      <c r="HUO157" s="2"/>
      <c r="HUP157" s="2"/>
      <c r="HUQ157" s="2"/>
      <c r="HUR157" s="2"/>
      <c r="HUS157" s="2"/>
      <c r="HUT157" s="2"/>
      <c r="HUU157" s="2"/>
      <c r="HUV157" s="2"/>
      <c r="HUW157" s="2"/>
      <c r="HUX157" s="2"/>
      <c r="HUY157" s="2"/>
      <c r="HUZ157" s="2"/>
      <c r="HVA157" s="2"/>
      <c r="HVB157" s="2"/>
      <c r="HVC157" s="2"/>
      <c r="HVD157" s="2"/>
      <c r="HVE157" s="2"/>
      <c r="HVF157" s="2"/>
      <c r="HVG157" s="2"/>
      <c r="HVH157" s="2"/>
      <c r="HVI157" s="2"/>
      <c r="HVJ157" s="2"/>
      <c r="HVK157" s="2"/>
      <c r="HVL157" s="2"/>
      <c r="HVM157" s="2"/>
      <c r="HVN157" s="2"/>
      <c r="HVO157" s="2"/>
      <c r="HVP157" s="2"/>
      <c r="HVQ157" s="2"/>
      <c r="HVR157" s="2"/>
      <c r="HVS157" s="2"/>
      <c r="HVT157" s="2"/>
      <c r="HVU157" s="2"/>
      <c r="HVV157" s="2"/>
      <c r="HVW157" s="2"/>
      <c r="HVX157" s="2"/>
      <c r="HVY157" s="2"/>
      <c r="HVZ157" s="2"/>
      <c r="HWA157" s="2"/>
      <c r="HWB157" s="2"/>
      <c r="HWC157" s="2"/>
      <c r="HWD157" s="2"/>
      <c r="HWE157" s="2"/>
      <c r="HWF157" s="2"/>
      <c r="HWG157" s="2"/>
      <c r="HWH157" s="2"/>
      <c r="HWI157" s="2"/>
      <c r="HWJ157" s="2"/>
      <c r="HWK157" s="2"/>
      <c r="HWL157" s="2"/>
      <c r="HWM157" s="2"/>
      <c r="HWN157" s="2"/>
      <c r="HWO157" s="2"/>
      <c r="HWP157" s="2"/>
      <c r="HWQ157" s="2"/>
      <c r="HWR157" s="2"/>
      <c r="HWS157" s="2"/>
      <c r="HWT157" s="2"/>
      <c r="HWU157" s="2"/>
      <c r="HWV157" s="2"/>
      <c r="HWW157" s="2"/>
      <c r="HWX157" s="2"/>
      <c r="HWY157" s="2"/>
      <c r="HWZ157" s="2"/>
      <c r="HXA157" s="2"/>
      <c r="HXB157" s="2"/>
      <c r="HXC157" s="2"/>
      <c r="HXD157" s="2"/>
      <c r="HXE157" s="2"/>
      <c r="HXF157" s="2"/>
      <c r="HXG157" s="2"/>
      <c r="HXH157" s="2"/>
      <c r="HXI157" s="2"/>
      <c r="HXJ157" s="2"/>
      <c r="HXK157" s="2"/>
      <c r="HXL157" s="2"/>
      <c r="HXM157" s="2"/>
      <c r="HXN157" s="2"/>
      <c r="HXO157" s="2"/>
      <c r="HXP157" s="2"/>
      <c r="HXQ157" s="2"/>
      <c r="HXR157" s="2"/>
      <c r="HXS157" s="2"/>
      <c r="HXT157" s="2"/>
      <c r="HXU157" s="2"/>
      <c r="HXV157" s="2"/>
      <c r="HXW157" s="2"/>
      <c r="HXX157" s="2"/>
      <c r="HXY157" s="2"/>
      <c r="HXZ157" s="2"/>
      <c r="HYA157" s="2"/>
      <c r="HYB157" s="2"/>
      <c r="HYC157" s="2"/>
      <c r="HYD157" s="2"/>
      <c r="HYE157" s="2"/>
      <c r="HYF157" s="2"/>
      <c r="HYG157" s="2"/>
      <c r="HYH157" s="2"/>
      <c r="HYI157" s="2"/>
      <c r="HYJ157" s="2"/>
      <c r="HYK157" s="2"/>
      <c r="HYL157" s="2"/>
      <c r="HYM157" s="2"/>
      <c r="HYN157" s="2"/>
      <c r="HYO157" s="2"/>
      <c r="HYP157" s="2"/>
      <c r="HYQ157" s="2"/>
      <c r="HYR157" s="2"/>
      <c r="HYS157" s="2"/>
      <c r="HYT157" s="2"/>
      <c r="HYU157" s="2"/>
      <c r="HYV157" s="2"/>
      <c r="HYW157" s="2"/>
      <c r="HYX157" s="2"/>
      <c r="HYY157" s="2"/>
      <c r="HYZ157" s="2"/>
      <c r="HZA157" s="2"/>
      <c r="HZB157" s="2"/>
      <c r="HZC157" s="2"/>
      <c r="HZD157" s="2"/>
      <c r="HZE157" s="2"/>
      <c r="HZF157" s="2"/>
      <c r="HZG157" s="2"/>
      <c r="HZH157" s="2"/>
      <c r="HZI157" s="2"/>
      <c r="HZJ157" s="2"/>
      <c r="HZK157" s="2"/>
      <c r="HZL157" s="2"/>
      <c r="HZM157" s="2"/>
      <c r="HZN157" s="2"/>
      <c r="HZO157" s="2"/>
      <c r="HZP157" s="2"/>
      <c r="HZQ157" s="2"/>
      <c r="HZR157" s="2"/>
      <c r="HZS157" s="2"/>
      <c r="HZT157" s="2"/>
      <c r="HZU157" s="2"/>
      <c r="HZV157" s="2"/>
      <c r="HZW157" s="2"/>
      <c r="HZX157" s="2"/>
      <c r="HZY157" s="2"/>
      <c r="HZZ157" s="2"/>
      <c r="IAA157" s="2"/>
      <c r="IAB157" s="2"/>
      <c r="IAC157" s="2"/>
      <c r="IAD157" s="2"/>
      <c r="IAE157" s="2"/>
      <c r="IAF157" s="2"/>
      <c r="IAG157" s="2"/>
      <c r="IAH157" s="2"/>
      <c r="IAI157" s="2"/>
      <c r="IAJ157" s="2"/>
      <c r="IAK157" s="2"/>
      <c r="IAL157" s="2"/>
      <c r="IAM157" s="2"/>
      <c r="IAN157" s="2"/>
      <c r="IAO157" s="2"/>
      <c r="IAP157" s="2"/>
      <c r="IAQ157" s="2"/>
      <c r="IAR157" s="2"/>
      <c r="IAS157" s="2"/>
      <c r="IAT157" s="2"/>
      <c r="IAU157" s="2"/>
      <c r="IAV157" s="2"/>
      <c r="IAW157" s="2"/>
      <c r="IAX157" s="2"/>
      <c r="IAY157" s="2"/>
      <c r="IAZ157" s="2"/>
      <c r="IBA157" s="2"/>
      <c r="IBB157" s="2"/>
      <c r="IBC157" s="2"/>
      <c r="IBD157" s="2"/>
      <c r="IBE157" s="2"/>
      <c r="IBF157" s="2"/>
      <c r="IBG157" s="2"/>
      <c r="IBH157" s="2"/>
      <c r="IBI157" s="2"/>
      <c r="IBJ157" s="2"/>
      <c r="IBK157" s="2"/>
      <c r="IBL157" s="2"/>
      <c r="IBM157" s="2"/>
      <c r="IBN157" s="2"/>
      <c r="IBO157" s="2"/>
      <c r="IBP157" s="2"/>
      <c r="IBQ157" s="2"/>
      <c r="IBR157" s="2"/>
      <c r="IBS157" s="2"/>
      <c r="IBT157" s="2"/>
      <c r="IBU157" s="2"/>
      <c r="IBV157" s="2"/>
      <c r="IBW157" s="2"/>
      <c r="IBX157" s="2"/>
      <c r="IBY157" s="2"/>
      <c r="IBZ157" s="2"/>
      <c r="ICA157" s="2"/>
      <c r="ICB157" s="2"/>
      <c r="ICC157" s="2"/>
      <c r="ICD157" s="2"/>
      <c r="ICE157" s="2"/>
      <c r="ICF157" s="2"/>
      <c r="ICG157" s="2"/>
      <c r="ICH157" s="2"/>
      <c r="ICI157" s="2"/>
      <c r="ICJ157" s="2"/>
      <c r="ICK157" s="2"/>
      <c r="ICL157" s="2"/>
      <c r="ICM157" s="2"/>
      <c r="ICN157" s="2"/>
      <c r="ICO157" s="2"/>
      <c r="ICP157" s="2"/>
      <c r="ICQ157" s="2"/>
      <c r="ICR157" s="2"/>
      <c r="ICS157" s="2"/>
      <c r="ICT157" s="2"/>
      <c r="ICU157" s="2"/>
      <c r="ICV157" s="2"/>
      <c r="ICW157" s="2"/>
      <c r="ICX157" s="2"/>
      <c r="ICY157" s="2"/>
      <c r="ICZ157" s="2"/>
      <c r="IDA157" s="2"/>
      <c r="IDB157" s="2"/>
      <c r="IDC157" s="2"/>
      <c r="IDD157" s="2"/>
      <c r="IDE157" s="2"/>
      <c r="IDF157" s="2"/>
      <c r="IDG157" s="2"/>
      <c r="IDH157" s="2"/>
      <c r="IDI157" s="2"/>
      <c r="IDJ157" s="2"/>
      <c r="IDK157" s="2"/>
      <c r="IDL157" s="2"/>
      <c r="IDM157" s="2"/>
      <c r="IDN157" s="2"/>
      <c r="IDO157" s="2"/>
      <c r="IDP157" s="2"/>
      <c r="IDQ157" s="2"/>
      <c r="IDR157" s="2"/>
      <c r="IDS157" s="2"/>
      <c r="IDT157" s="2"/>
      <c r="IDU157" s="2"/>
      <c r="IDV157" s="2"/>
      <c r="IDW157" s="2"/>
      <c r="IDX157" s="2"/>
      <c r="IDY157" s="2"/>
      <c r="IDZ157" s="2"/>
      <c r="IEA157" s="2"/>
      <c r="IEB157" s="2"/>
      <c r="IEC157" s="2"/>
      <c r="IED157" s="2"/>
      <c r="IEE157" s="2"/>
      <c r="IEF157" s="2"/>
      <c r="IEG157" s="2"/>
      <c r="IEH157" s="2"/>
      <c r="IEI157" s="2"/>
      <c r="IEJ157" s="2"/>
      <c r="IEK157" s="2"/>
      <c r="IEL157" s="2"/>
      <c r="IEM157" s="2"/>
      <c r="IEN157" s="2"/>
      <c r="IEO157" s="2"/>
      <c r="IEP157" s="2"/>
      <c r="IEQ157" s="2"/>
      <c r="IER157" s="2"/>
      <c r="IES157" s="2"/>
      <c r="IET157" s="2"/>
      <c r="IEU157" s="2"/>
      <c r="IEV157" s="2"/>
      <c r="IEW157" s="2"/>
      <c r="IEX157" s="2"/>
      <c r="IEY157" s="2"/>
      <c r="IEZ157" s="2"/>
      <c r="IFA157" s="2"/>
      <c r="IFB157" s="2"/>
      <c r="IFC157" s="2"/>
      <c r="IFD157" s="2"/>
      <c r="IFE157" s="2"/>
      <c r="IFF157" s="2"/>
      <c r="IFG157" s="2"/>
      <c r="IFH157" s="2"/>
      <c r="IFI157" s="2"/>
      <c r="IFJ157" s="2"/>
      <c r="IFK157" s="2"/>
      <c r="IFL157" s="2"/>
      <c r="IFM157" s="2"/>
      <c r="IFN157" s="2"/>
      <c r="IFO157" s="2"/>
      <c r="IFP157" s="2"/>
      <c r="IFQ157" s="2"/>
      <c r="IFR157" s="2"/>
      <c r="IFS157" s="2"/>
      <c r="IFT157" s="2"/>
      <c r="IFU157" s="2"/>
      <c r="IFV157" s="2"/>
      <c r="IFW157" s="2"/>
      <c r="IFX157" s="2"/>
      <c r="IFY157" s="2"/>
      <c r="IFZ157" s="2"/>
      <c r="IGA157" s="2"/>
      <c r="IGB157" s="2"/>
      <c r="IGC157" s="2"/>
      <c r="IGD157" s="2"/>
      <c r="IGE157" s="2"/>
      <c r="IGF157" s="2"/>
      <c r="IGG157" s="2"/>
      <c r="IGH157" s="2"/>
      <c r="IGI157" s="2"/>
      <c r="IGJ157" s="2"/>
      <c r="IGK157" s="2"/>
      <c r="IGL157" s="2"/>
      <c r="IGM157" s="2"/>
      <c r="IGN157" s="2"/>
      <c r="IGO157" s="2"/>
      <c r="IGP157" s="2"/>
      <c r="IGQ157" s="2"/>
      <c r="IGR157" s="2"/>
      <c r="IGS157" s="2"/>
      <c r="IGT157" s="2"/>
      <c r="IGU157" s="2"/>
      <c r="IGV157" s="2"/>
      <c r="IGW157" s="2"/>
      <c r="IGX157" s="2"/>
      <c r="IGY157" s="2"/>
      <c r="IGZ157" s="2"/>
      <c r="IHA157" s="2"/>
      <c r="IHB157" s="2"/>
      <c r="IHC157" s="2"/>
      <c r="IHD157" s="2"/>
      <c r="IHE157" s="2"/>
      <c r="IHF157" s="2"/>
      <c r="IHG157" s="2"/>
      <c r="IHH157" s="2"/>
      <c r="IHI157" s="2"/>
      <c r="IHJ157" s="2"/>
      <c r="IHK157" s="2"/>
      <c r="IHL157" s="2"/>
      <c r="IHM157" s="2"/>
      <c r="IHN157" s="2"/>
      <c r="IHO157" s="2"/>
      <c r="IHP157" s="2"/>
      <c r="IHQ157" s="2"/>
      <c r="IHR157" s="2"/>
      <c r="IHS157" s="2"/>
      <c r="IHT157" s="2"/>
      <c r="IHU157" s="2"/>
      <c r="IHV157" s="2"/>
      <c r="IHW157" s="2"/>
      <c r="IHX157" s="2"/>
      <c r="IHY157" s="2"/>
      <c r="IHZ157" s="2"/>
      <c r="IIA157" s="2"/>
      <c r="IIB157" s="2"/>
      <c r="IIC157" s="2"/>
      <c r="IID157" s="2"/>
      <c r="IIE157" s="2"/>
      <c r="IIF157" s="2"/>
      <c r="IIG157" s="2"/>
      <c r="IIH157" s="2"/>
      <c r="III157" s="2"/>
      <c r="IIJ157" s="2"/>
      <c r="IIK157" s="2"/>
      <c r="IIL157" s="2"/>
      <c r="IIM157" s="2"/>
      <c r="IIN157" s="2"/>
      <c r="IIO157" s="2"/>
      <c r="IIP157" s="2"/>
      <c r="IIQ157" s="2"/>
      <c r="IIR157" s="2"/>
      <c r="IIS157" s="2"/>
      <c r="IIT157" s="2"/>
      <c r="IIU157" s="2"/>
      <c r="IIV157" s="2"/>
      <c r="IIW157" s="2"/>
      <c r="IIX157" s="2"/>
      <c r="IIY157" s="2"/>
      <c r="IIZ157" s="2"/>
      <c r="IJA157" s="2"/>
      <c r="IJB157" s="2"/>
      <c r="IJC157" s="2"/>
      <c r="IJD157" s="2"/>
      <c r="IJE157" s="2"/>
      <c r="IJF157" s="2"/>
      <c r="IJG157" s="2"/>
      <c r="IJH157" s="2"/>
      <c r="IJI157" s="2"/>
      <c r="IJJ157" s="2"/>
      <c r="IJK157" s="2"/>
      <c r="IJL157" s="2"/>
      <c r="IJM157" s="2"/>
      <c r="IJN157" s="2"/>
      <c r="IJO157" s="2"/>
      <c r="IJP157" s="2"/>
      <c r="IJQ157" s="2"/>
      <c r="IJR157" s="2"/>
      <c r="IJS157" s="2"/>
      <c r="IJT157" s="2"/>
      <c r="IJU157" s="2"/>
      <c r="IJV157" s="2"/>
      <c r="IJW157" s="2"/>
      <c r="IJX157" s="2"/>
      <c r="IJY157" s="2"/>
      <c r="IJZ157" s="2"/>
      <c r="IKA157" s="2"/>
      <c r="IKB157" s="2"/>
      <c r="IKC157" s="2"/>
      <c r="IKD157" s="2"/>
      <c r="IKE157" s="2"/>
      <c r="IKF157" s="2"/>
      <c r="IKG157" s="2"/>
      <c r="IKH157" s="2"/>
      <c r="IKI157" s="2"/>
      <c r="IKJ157" s="2"/>
      <c r="IKK157" s="2"/>
      <c r="IKL157" s="2"/>
      <c r="IKM157" s="2"/>
      <c r="IKN157" s="2"/>
      <c r="IKO157" s="2"/>
      <c r="IKP157" s="2"/>
      <c r="IKQ157" s="2"/>
      <c r="IKR157" s="2"/>
      <c r="IKS157" s="2"/>
      <c r="IKT157" s="2"/>
      <c r="IKU157" s="2"/>
      <c r="IKV157" s="2"/>
      <c r="IKW157" s="2"/>
      <c r="IKX157" s="2"/>
      <c r="IKY157" s="2"/>
      <c r="IKZ157" s="2"/>
      <c r="ILA157" s="2"/>
      <c r="ILB157" s="2"/>
      <c r="ILC157" s="2"/>
      <c r="ILD157" s="2"/>
      <c r="ILE157" s="2"/>
      <c r="ILF157" s="2"/>
      <c r="ILG157" s="2"/>
      <c r="ILH157" s="2"/>
      <c r="ILI157" s="2"/>
      <c r="ILJ157" s="2"/>
      <c r="ILK157" s="2"/>
      <c r="ILL157" s="2"/>
      <c r="ILM157" s="2"/>
      <c r="ILN157" s="2"/>
      <c r="ILO157" s="2"/>
      <c r="ILP157" s="2"/>
      <c r="ILQ157" s="2"/>
      <c r="ILR157" s="2"/>
      <c r="ILS157" s="2"/>
      <c r="ILT157" s="2"/>
      <c r="ILU157" s="2"/>
      <c r="ILV157" s="2"/>
      <c r="ILW157" s="2"/>
      <c r="ILX157" s="2"/>
      <c r="ILY157" s="2"/>
      <c r="ILZ157" s="2"/>
      <c r="IMA157" s="2"/>
      <c r="IMB157" s="2"/>
      <c r="IMC157" s="2"/>
      <c r="IMD157" s="2"/>
      <c r="IME157" s="2"/>
      <c r="IMF157" s="2"/>
      <c r="IMG157" s="2"/>
      <c r="IMH157" s="2"/>
      <c r="IMI157" s="2"/>
      <c r="IMJ157" s="2"/>
      <c r="IMK157" s="2"/>
      <c r="IML157" s="2"/>
      <c r="IMM157" s="2"/>
      <c r="IMN157" s="2"/>
      <c r="IMO157" s="2"/>
      <c r="IMP157" s="2"/>
      <c r="IMQ157" s="2"/>
      <c r="IMR157" s="2"/>
      <c r="IMS157" s="2"/>
      <c r="IMT157" s="2"/>
      <c r="IMU157" s="2"/>
      <c r="IMV157" s="2"/>
      <c r="IMW157" s="2"/>
      <c r="IMX157" s="2"/>
      <c r="IMY157" s="2"/>
      <c r="IMZ157" s="2"/>
      <c r="INA157" s="2"/>
      <c r="INB157" s="2"/>
      <c r="INC157" s="2"/>
      <c r="IND157" s="2"/>
      <c r="INE157" s="2"/>
      <c r="INF157" s="2"/>
      <c r="ING157" s="2"/>
      <c r="INH157" s="2"/>
      <c r="INI157" s="2"/>
      <c r="INJ157" s="2"/>
      <c r="INK157" s="2"/>
      <c r="INL157" s="2"/>
      <c r="INM157" s="2"/>
      <c r="INN157" s="2"/>
      <c r="INO157" s="2"/>
      <c r="INP157" s="2"/>
      <c r="INQ157" s="2"/>
      <c r="INR157" s="2"/>
      <c r="INS157" s="2"/>
      <c r="INT157" s="2"/>
      <c r="INU157" s="2"/>
      <c r="INV157" s="2"/>
      <c r="INW157" s="2"/>
      <c r="INX157" s="2"/>
      <c r="INY157" s="2"/>
      <c r="INZ157" s="2"/>
      <c r="IOA157" s="2"/>
      <c r="IOB157" s="2"/>
      <c r="IOC157" s="2"/>
      <c r="IOD157" s="2"/>
      <c r="IOE157" s="2"/>
      <c r="IOF157" s="2"/>
      <c r="IOG157" s="2"/>
      <c r="IOH157" s="2"/>
      <c r="IOI157" s="2"/>
      <c r="IOJ157" s="2"/>
      <c r="IOK157" s="2"/>
      <c r="IOL157" s="2"/>
      <c r="IOM157" s="2"/>
      <c r="ION157" s="2"/>
      <c r="IOO157" s="2"/>
      <c r="IOP157" s="2"/>
      <c r="IOQ157" s="2"/>
      <c r="IOR157" s="2"/>
      <c r="IOS157" s="2"/>
      <c r="IOT157" s="2"/>
      <c r="IOU157" s="2"/>
      <c r="IOV157" s="2"/>
      <c r="IOW157" s="2"/>
      <c r="IOX157" s="2"/>
      <c r="IOY157" s="2"/>
      <c r="IOZ157" s="2"/>
      <c r="IPA157" s="2"/>
      <c r="IPB157" s="2"/>
      <c r="IPC157" s="2"/>
      <c r="IPD157" s="2"/>
      <c r="IPE157" s="2"/>
      <c r="IPF157" s="2"/>
      <c r="IPG157" s="2"/>
      <c r="IPH157" s="2"/>
      <c r="IPI157" s="2"/>
      <c r="IPJ157" s="2"/>
      <c r="IPK157" s="2"/>
      <c r="IPL157" s="2"/>
      <c r="IPM157" s="2"/>
      <c r="IPN157" s="2"/>
      <c r="IPO157" s="2"/>
      <c r="IPP157" s="2"/>
      <c r="IPQ157" s="2"/>
      <c r="IPR157" s="2"/>
      <c r="IPS157" s="2"/>
      <c r="IPT157" s="2"/>
      <c r="IPU157" s="2"/>
      <c r="IPV157" s="2"/>
      <c r="IPW157" s="2"/>
      <c r="IPX157" s="2"/>
      <c r="IPY157" s="2"/>
      <c r="IPZ157" s="2"/>
      <c r="IQA157" s="2"/>
      <c r="IQB157" s="2"/>
      <c r="IQC157" s="2"/>
      <c r="IQD157" s="2"/>
      <c r="IQE157" s="2"/>
      <c r="IQF157" s="2"/>
      <c r="IQG157" s="2"/>
      <c r="IQH157" s="2"/>
      <c r="IQI157" s="2"/>
      <c r="IQJ157" s="2"/>
      <c r="IQK157" s="2"/>
      <c r="IQL157" s="2"/>
      <c r="IQM157" s="2"/>
      <c r="IQN157" s="2"/>
      <c r="IQO157" s="2"/>
      <c r="IQP157" s="2"/>
      <c r="IQQ157" s="2"/>
      <c r="IQR157" s="2"/>
      <c r="IQS157" s="2"/>
      <c r="IQT157" s="2"/>
      <c r="IQU157" s="2"/>
      <c r="IQV157" s="2"/>
      <c r="IQW157" s="2"/>
      <c r="IQX157" s="2"/>
      <c r="IQY157" s="2"/>
      <c r="IQZ157" s="2"/>
      <c r="IRA157" s="2"/>
      <c r="IRB157" s="2"/>
      <c r="IRC157" s="2"/>
      <c r="IRD157" s="2"/>
      <c r="IRE157" s="2"/>
      <c r="IRF157" s="2"/>
      <c r="IRG157" s="2"/>
      <c r="IRH157" s="2"/>
      <c r="IRI157" s="2"/>
      <c r="IRJ157" s="2"/>
      <c r="IRK157" s="2"/>
      <c r="IRL157" s="2"/>
      <c r="IRM157" s="2"/>
      <c r="IRN157" s="2"/>
      <c r="IRO157" s="2"/>
      <c r="IRP157" s="2"/>
      <c r="IRQ157" s="2"/>
      <c r="IRR157" s="2"/>
      <c r="IRS157" s="2"/>
      <c r="IRT157" s="2"/>
      <c r="IRU157" s="2"/>
      <c r="IRV157" s="2"/>
      <c r="IRW157" s="2"/>
      <c r="IRX157" s="2"/>
      <c r="IRY157" s="2"/>
      <c r="IRZ157" s="2"/>
      <c r="ISA157" s="2"/>
      <c r="ISB157" s="2"/>
      <c r="ISC157" s="2"/>
      <c r="ISD157" s="2"/>
      <c r="ISE157" s="2"/>
      <c r="ISF157" s="2"/>
      <c r="ISG157" s="2"/>
      <c r="ISH157" s="2"/>
      <c r="ISI157" s="2"/>
      <c r="ISJ157" s="2"/>
      <c r="ISK157" s="2"/>
      <c r="ISL157" s="2"/>
      <c r="ISM157" s="2"/>
      <c r="ISN157" s="2"/>
      <c r="ISO157" s="2"/>
      <c r="ISP157" s="2"/>
      <c r="ISQ157" s="2"/>
      <c r="ISR157" s="2"/>
      <c r="ISS157" s="2"/>
      <c r="IST157" s="2"/>
      <c r="ISU157" s="2"/>
      <c r="ISV157" s="2"/>
      <c r="ISW157" s="2"/>
      <c r="ISX157" s="2"/>
      <c r="ISY157" s="2"/>
      <c r="ISZ157" s="2"/>
      <c r="ITA157" s="2"/>
      <c r="ITB157" s="2"/>
      <c r="ITC157" s="2"/>
      <c r="ITD157" s="2"/>
      <c r="ITE157" s="2"/>
      <c r="ITF157" s="2"/>
      <c r="ITG157" s="2"/>
      <c r="ITH157" s="2"/>
      <c r="ITI157" s="2"/>
      <c r="ITJ157" s="2"/>
      <c r="ITK157" s="2"/>
      <c r="ITL157" s="2"/>
      <c r="ITM157" s="2"/>
      <c r="ITN157" s="2"/>
      <c r="ITO157" s="2"/>
      <c r="ITP157" s="2"/>
      <c r="ITQ157" s="2"/>
      <c r="ITR157" s="2"/>
      <c r="ITS157" s="2"/>
      <c r="ITT157" s="2"/>
      <c r="ITU157" s="2"/>
      <c r="ITV157" s="2"/>
      <c r="ITW157" s="2"/>
      <c r="ITX157" s="2"/>
      <c r="ITY157" s="2"/>
      <c r="ITZ157" s="2"/>
      <c r="IUA157" s="2"/>
      <c r="IUB157" s="2"/>
      <c r="IUC157" s="2"/>
      <c r="IUD157" s="2"/>
      <c r="IUE157" s="2"/>
      <c r="IUF157" s="2"/>
      <c r="IUG157" s="2"/>
      <c r="IUH157" s="2"/>
      <c r="IUI157" s="2"/>
      <c r="IUJ157" s="2"/>
      <c r="IUK157" s="2"/>
      <c r="IUL157" s="2"/>
      <c r="IUM157" s="2"/>
      <c r="IUN157" s="2"/>
      <c r="IUO157" s="2"/>
      <c r="IUP157" s="2"/>
      <c r="IUQ157" s="2"/>
      <c r="IUR157" s="2"/>
      <c r="IUS157" s="2"/>
      <c r="IUT157" s="2"/>
      <c r="IUU157" s="2"/>
      <c r="IUV157" s="2"/>
      <c r="IUW157" s="2"/>
      <c r="IUX157" s="2"/>
      <c r="IUY157" s="2"/>
      <c r="IUZ157" s="2"/>
      <c r="IVA157" s="2"/>
      <c r="IVB157" s="2"/>
      <c r="IVC157" s="2"/>
      <c r="IVD157" s="2"/>
      <c r="IVE157" s="2"/>
      <c r="IVF157" s="2"/>
      <c r="IVG157" s="2"/>
      <c r="IVH157" s="2"/>
      <c r="IVI157" s="2"/>
      <c r="IVJ157" s="2"/>
      <c r="IVK157" s="2"/>
      <c r="IVL157" s="2"/>
      <c r="IVM157" s="2"/>
      <c r="IVN157" s="2"/>
      <c r="IVO157" s="2"/>
      <c r="IVP157" s="2"/>
      <c r="IVQ157" s="2"/>
      <c r="IVR157" s="2"/>
      <c r="IVS157" s="2"/>
      <c r="IVT157" s="2"/>
      <c r="IVU157" s="2"/>
      <c r="IVV157" s="2"/>
      <c r="IVW157" s="2"/>
      <c r="IVX157" s="2"/>
      <c r="IVY157" s="2"/>
      <c r="IVZ157" s="2"/>
      <c r="IWA157" s="2"/>
      <c r="IWB157" s="2"/>
      <c r="IWC157" s="2"/>
      <c r="IWD157" s="2"/>
      <c r="IWE157" s="2"/>
      <c r="IWF157" s="2"/>
      <c r="IWG157" s="2"/>
      <c r="IWH157" s="2"/>
      <c r="IWI157" s="2"/>
      <c r="IWJ157" s="2"/>
      <c r="IWK157" s="2"/>
      <c r="IWL157" s="2"/>
      <c r="IWM157" s="2"/>
      <c r="IWN157" s="2"/>
      <c r="IWO157" s="2"/>
      <c r="IWP157" s="2"/>
      <c r="IWQ157" s="2"/>
      <c r="IWR157" s="2"/>
      <c r="IWS157" s="2"/>
      <c r="IWT157" s="2"/>
      <c r="IWU157" s="2"/>
      <c r="IWV157" s="2"/>
      <c r="IWW157" s="2"/>
      <c r="IWX157" s="2"/>
      <c r="IWY157" s="2"/>
      <c r="IWZ157" s="2"/>
      <c r="IXA157" s="2"/>
      <c r="IXB157" s="2"/>
      <c r="IXC157" s="2"/>
      <c r="IXD157" s="2"/>
      <c r="IXE157" s="2"/>
      <c r="IXF157" s="2"/>
      <c r="IXG157" s="2"/>
      <c r="IXH157" s="2"/>
      <c r="IXI157" s="2"/>
      <c r="IXJ157" s="2"/>
      <c r="IXK157" s="2"/>
      <c r="IXL157" s="2"/>
      <c r="IXM157" s="2"/>
      <c r="IXN157" s="2"/>
      <c r="IXO157" s="2"/>
      <c r="IXP157" s="2"/>
      <c r="IXQ157" s="2"/>
      <c r="IXR157" s="2"/>
      <c r="IXS157" s="2"/>
      <c r="IXT157" s="2"/>
      <c r="IXU157" s="2"/>
      <c r="IXV157" s="2"/>
      <c r="IXW157" s="2"/>
      <c r="IXX157" s="2"/>
      <c r="IXY157" s="2"/>
      <c r="IXZ157" s="2"/>
      <c r="IYA157" s="2"/>
      <c r="IYB157" s="2"/>
      <c r="IYC157" s="2"/>
      <c r="IYD157" s="2"/>
      <c r="IYE157" s="2"/>
      <c r="IYF157" s="2"/>
      <c r="IYG157" s="2"/>
      <c r="IYH157" s="2"/>
      <c r="IYI157" s="2"/>
      <c r="IYJ157" s="2"/>
      <c r="IYK157" s="2"/>
      <c r="IYL157" s="2"/>
      <c r="IYM157" s="2"/>
      <c r="IYN157" s="2"/>
      <c r="IYO157" s="2"/>
      <c r="IYP157" s="2"/>
      <c r="IYQ157" s="2"/>
      <c r="IYR157" s="2"/>
      <c r="IYS157" s="2"/>
      <c r="IYT157" s="2"/>
      <c r="IYU157" s="2"/>
      <c r="IYV157" s="2"/>
      <c r="IYW157" s="2"/>
      <c r="IYX157" s="2"/>
      <c r="IYY157" s="2"/>
      <c r="IYZ157" s="2"/>
      <c r="IZA157" s="2"/>
      <c r="IZB157" s="2"/>
      <c r="IZC157" s="2"/>
      <c r="IZD157" s="2"/>
      <c r="IZE157" s="2"/>
      <c r="IZF157" s="2"/>
      <c r="IZG157" s="2"/>
      <c r="IZH157" s="2"/>
      <c r="IZI157" s="2"/>
      <c r="IZJ157" s="2"/>
      <c r="IZK157" s="2"/>
      <c r="IZL157" s="2"/>
      <c r="IZM157" s="2"/>
      <c r="IZN157" s="2"/>
      <c r="IZO157" s="2"/>
      <c r="IZP157" s="2"/>
      <c r="IZQ157" s="2"/>
      <c r="IZR157" s="2"/>
      <c r="IZS157" s="2"/>
      <c r="IZT157" s="2"/>
      <c r="IZU157" s="2"/>
      <c r="IZV157" s="2"/>
      <c r="IZW157" s="2"/>
      <c r="IZX157" s="2"/>
      <c r="IZY157" s="2"/>
      <c r="IZZ157" s="2"/>
      <c r="JAA157" s="2"/>
      <c r="JAB157" s="2"/>
      <c r="JAC157" s="2"/>
      <c r="JAD157" s="2"/>
      <c r="JAE157" s="2"/>
      <c r="JAF157" s="2"/>
      <c r="JAG157" s="2"/>
      <c r="JAH157" s="2"/>
      <c r="JAI157" s="2"/>
      <c r="JAJ157" s="2"/>
      <c r="JAK157" s="2"/>
      <c r="JAL157" s="2"/>
      <c r="JAM157" s="2"/>
      <c r="JAN157" s="2"/>
      <c r="JAO157" s="2"/>
      <c r="JAP157" s="2"/>
      <c r="JAQ157" s="2"/>
      <c r="JAR157" s="2"/>
      <c r="JAS157" s="2"/>
      <c r="JAT157" s="2"/>
      <c r="JAU157" s="2"/>
      <c r="JAV157" s="2"/>
      <c r="JAW157" s="2"/>
      <c r="JAX157" s="2"/>
      <c r="JAY157" s="2"/>
      <c r="JAZ157" s="2"/>
      <c r="JBA157" s="2"/>
      <c r="JBB157" s="2"/>
      <c r="JBC157" s="2"/>
      <c r="JBD157" s="2"/>
      <c r="JBE157" s="2"/>
      <c r="JBF157" s="2"/>
      <c r="JBG157" s="2"/>
      <c r="JBH157" s="2"/>
      <c r="JBI157" s="2"/>
      <c r="JBJ157" s="2"/>
      <c r="JBK157" s="2"/>
      <c r="JBL157" s="2"/>
      <c r="JBM157" s="2"/>
      <c r="JBN157" s="2"/>
      <c r="JBO157" s="2"/>
      <c r="JBP157" s="2"/>
      <c r="JBQ157" s="2"/>
      <c r="JBR157" s="2"/>
      <c r="JBS157" s="2"/>
      <c r="JBT157" s="2"/>
      <c r="JBU157" s="2"/>
      <c r="JBV157" s="2"/>
      <c r="JBW157" s="2"/>
      <c r="JBX157" s="2"/>
      <c r="JBY157" s="2"/>
      <c r="JBZ157" s="2"/>
      <c r="JCA157" s="2"/>
      <c r="JCB157" s="2"/>
      <c r="JCC157" s="2"/>
      <c r="JCD157" s="2"/>
      <c r="JCE157" s="2"/>
      <c r="JCF157" s="2"/>
      <c r="JCG157" s="2"/>
      <c r="JCH157" s="2"/>
      <c r="JCI157" s="2"/>
      <c r="JCJ157" s="2"/>
      <c r="JCK157" s="2"/>
      <c r="JCL157" s="2"/>
      <c r="JCM157" s="2"/>
      <c r="JCN157" s="2"/>
      <c r="JCO157" s="2"/>
      <c r="JCP157" s="2"/>
      <c r="JCQ157" s="2"/>
      <c r="JCR157" s="2"/>
      <c r="JCS157" s="2"/>
      <c r="JCT157" s="2"/>
      <c r="JCU157" s="2"/>
      <c r="JCV157" s="2"/>
      <c r="JCW157" s="2"/>
      <c r="JCX157" s="2"/>
      <c r="JCY157" s="2"/>
      <c r="JCZ157" s="2"/>
      <c r="JDA157" s="2"/>
      <c r="JDB157" s="2"/>
      <c r="JDC157" s="2"/>
      <c r="JDD157" s="2"/>
      <c r="JDE157" s="2"/>
      <c r="JDF157" s="2"/>
      <c r="JDG157" s="2"/>
      <c r="JDH157" s="2"/>
      <c r="JDI157" s="2"/>
      <c r="JDJ157" s="2"/>
      <c r="JDK157" s="2"/>
      <c r="JDL157" s="2"/>
      <c r="JDM157" s="2"/>
      <c r="JDN157" s="2"/>
      <c r="JDO157" s="2"/>
      <c r="JDP157" s="2"/>
      <c r="JDQ157" s="2"/>
      <c r="JDR157" s="2"/>
      <c r="JDS157" s="2"/>
      <c r="JDT157" s="2"/>
      <c r="JDU157" s="2"/>
      <c r="JDV157" s="2"/>
      <c r="JDW157" s="2"/>
      <c r="JDX157" s="2"/>
      <c r="JDY157" s="2"/>
      <c r="JDZ157" s="2"/>
      <c r="JEA157" s="2"/>
      <c r="JEB157" s="2"/>
      <c r="JEC157" s="2"/>
      <c r="JED157" s="2"/>
      <c r="JEE157" s="2"/>
      <c r="JEF157" s="2"/>
      <c r="JEG157" s="2"/>
      <c r="JEH157" s="2"/>
      <c r="JEI157" s="2"/>
      <c r="JEJ157" s="2"/>
      <c r="JEK157" s="2"/>
      <c r="JEL157" s="2"/>
      <c r="JEM157" s="2"/>
      <c r="JEN157" s="2"/>
      <c r="JEO157" s="2"/>
      <c r="JEP157" s="2"/>
      <c r="JEQ157" s="2"/>
      <c r="JER157" s="2"/>
      <c r="JES157" s="2"/>
      <c r="JET157" s="2"/>
      <c r="JEU157" s="2"/>
      <c r="JEV157" s="2"/>
      <c r="JEW157" s="2"/>
      <c r="JEX157" s="2"/>
      <c r="JEY157" s="2"/>
      <c r="JEZ157" s="2"/>
      <c r="JFA157" s="2"/>
      <c r="JFB157" s="2"/>
      <c r="JFC157" s="2"/>
      <c r="JFD157" s="2"/>
      <c r="JFE157" s="2"/>
      <c r="JFF157" s="2"/>
      <c r="JFG157" s="2"/>
      <c r="JFH157" s="2"/>
      <c r="JFI157" s="2"/>
      <c r="JFJ157" s="2"/>
      <c r="JFK157" s="2"/>
      <c r="JFL157" s="2"/>
      <c r="JFM157" s="2"/>
      <c r="JFN157" s="2"/>
      <c r="JFO157" s="2"/>
      <c r="JFP157" s="2"/>
      <c r="JFQ157" s="2"/>
      <c r="JFR157" s="2"/>
      <c r="JFS157" s="2"/>
      <c r="JFT157" s="2"/>
      <c r="JFU157" s="2"/>
      <c r="JFV157" s="2"/>
      <c r="JFW157" s="2"/>
      <c r="JFX157" s="2"/>
      <c r="JFY157" s="2"/>
      <c r="JFZ157" s="2"/>
      <c r="JGA157" s="2"/>
      <c r="JGB157" s="2"/>
      <c r="JGC157" s="2"/>
      <c r="JGD157" s="2"/>
      <c r="JGE157" s="2"/>
      <c r="JGF157" s="2"/>
      <c r="JGG157" s="2"/>
      <c r="JGH157" s="2"/>
      <c r="JGI157" s="2"/>
      <c r="JGJ157" s="2"/>
      <c r="JGK157" s="2"/>
      <c r="JGL157" s="2"/>
      <c r="JGM157" s="2"/>
      <c r="JGN157" s="2"/>
      <c r="JGO157" s="2"/>
      <c r="JGP157" s="2"/>
      <c r="JGQ157" s="2"/>
      <c r="JGR157" s="2"/>
      <c r="JGS157" s="2"/>
      <c r="JGT157" s="2"/>
      <c r="JGU157" s="2"/>
      <c r="JGV157" s="2"/>
      <c r="JGW157" s="2"/>
      <c r="JGX157" s="2"/>
      <c r="JGY157" s="2"/>
      <c r="JGZ157" s="2"/>
      <c r="JHA157" s="2"/>
      <c r="JHB157" s="2"/>
      <c r="JHC157" s="2"/>
      <c r="JHD157" s="2"/>
      <c r="JHE157" s="2"/>
      <c r="JHF157" s="2"/>
      <c r="JHG157" s="2"/>
      <c r="JHH157" s="2"/>
      <c r="JHI157" s="2"/>
      <c r="JHJ157" s="2"/>
      <c r="JHK157" s="2"/>
      <c r="JHL157" s="2"/>
      <c r="JHM157" s="2"/>
      <c r="JHN157" s="2"/>
      <c r="JHO157" s="2"/>
      <c r="JHP157" s="2"/>
      <c r="JHQ157" s="2"/>
      <c r="JHR157" s="2"/>
      <c r="JHS157" s="2"/>
      <c r="JHT157" s="2"/>
      <c r="JHU157" s="2"/>
      <c r="JHV157" s="2"/>
      <c r="JHW157" s="2"/>
      <c r="JHX157" s="2"/>
      <c r="JHY157" s="2"/>
      <c r="JHZ157" s="2"/>
      <c r="JIA157" s="2"/>
      <c r="JIB157" s="2"/>
      <c r="JIC157" s="2"/>
      <c r="JID157" s="2"/>
      <c r="JIE157" s="2"/>
      <c r="JIF157" s="2"/>
      <c r="JIG157" s="2"/>
      <c r="JIH157" s="2"/>
      <c r="JII157" s="2"/>
      <c r="JIJ157" s="2"/>
      <c r="JIK157" s="2"/>
      <c r="JIL157" s="2"/>
      <c r="JIM157" s="2"/>
      <c r="JIN157" s="2"/>
      <c r="JIO157" s="2"/>
      <c r="JIP157" s="2"/>
      <c r="JIQ157" s="2"/>
      <c r="JIR157" s="2"/>
      <c r="JIS157" s="2"/>
      <c r="JIT157" s="2"/>
      <c r="JIU157" s="2"/>
      <c r="JIV157" s="2"/>
      <c r="JIW157" s="2"/>
      <c r="JIX157" s="2"/>
      <c r="JIY157" s="2"/>
      <c r="JIZ157" s="2"/>
      <c r="JJA157" s="2"/>
      <c r="JJB157" s="2"/>
      <c r="JJC157" s="2"/>
      <c r="JJD157" s="2"/>
      <c r="JJE157" s="2"/>
      <c r="JJF157" s="2"/>
      <c r="JJG157" s="2"/>
      <c r="JJH157" s="2"/>
      <c r="JJI157" s="2"/>
      <c r="JJJ157" s="2"/>
      <c r="JJK157" s="2"/>
      <c r="JJL157" s="2"/>
      <c r="JJM157" s="2"/>
      <c r="JJN157" s="2"/>
      <c r="JJO157" s="2"/>
      <c r="JJP157" s="2"/>
      <c r="JJQ157" s="2"/>
      <c r="JJR157" s="2"/>
      <c r="JJS157" s="2"/>
      <c r="JJT157" s="2"/>
      <c r="JJU157" s="2"/>
      <c r="JJV157" s="2"/>
      <c r="JJW157" s="2"/>
      <c r="JJX157" s="2"/>
      <c r="JJY157" s="2"/>
      <c r="JJZ157" s="2"/>
      <c r="JKA157" s="2"/>
      <c r="JKB157" s="2"/>
      <c r="JKC157" s="2"/>
      <c r="JKD157" s="2"/>
      <c r="JKE157" s="2"/>
      <c r="JKF157" s="2"/>
      <c r="JKG157" s="2"/>
      <c r="JKH157" s="2"/>
      <c r="JKI157" s="2"/>
      <c r="JKJ157" s="2"/>
      <c r="JKK157" s="2"/>
      <c r="JKL157" s="2"/>
      <c r="JKM157" s="2"/>
      <c r="JKN157" s="2"/>
      <c r="JKO157" s="2"/>
      <c r="JKP157" s="2"/>
      <c r="JKQ157" s="2"/>
      <c r="JKR157" s="2"/>
      <c r="JKS157" s="2"/>
      <c r="JKT157" s="2"/>
      <c r="JKU157" s="2"/>
      <c r="JKV157" s="2"/>
      <c r="JKW157" s="2"/>
      <c r="JKX157" s="2"/>
      <c r="JKY157" s="2"/>
      <c r="JKZ157" s="2"/>
      <c r="JLA157" s="2"/>
      <c r="JLB157" s="2"/>
      <c r="JLC157" s="2"/>
      <c r="JLD157" s="2"/>
      <c r="JLE157" s="2"/>
      <c r="JLF157" s="2"/>
      <c r="JLG157" s="2"/>
      <c r="JLH157" s="2"/>
      <c r="JLI157" s="2"/>
      <c r="JLJ157" s="2"/>
      <c r="JLK157" s="2"/>
      <c r="JLL157" s="2"/>
      <c r="JLM157" s="2"/>
      <c r="JLN157" s="2"/>
      <c r="JLO157" s="2"/>
      <c r="JLP157" s="2"/>
      <c r="JLQ157" s="2"/>
      <c r="JLR157" s="2"/>
      <c r="JLS157" s="2"/>
      <c r="JLT157" s="2"/>
      <c r="JLU157" s="2"/>
      <c r="JLV157" s="2"/>
      <c r="JLW157" s="2"/>
      <c r="JLX157" s="2"/>
      <c r="JLY157" s="2"/>
      <c r="JLZ157" s="2"/>
      <c r="JMA157" s="2"/>
      <c r="JMB157" s="2"/>
      <c r="JMC157" s="2"/>
      <c r="JMD157" s="2"/>
      <c r="JME157" s="2"/>
      <c r="JMF157" s="2"/>
      <c r="JMG157" s="2"/>
      <c r="JMH157" s="2"/>
      <c r="JMI157" s="2"/>
      <c r="JMJ157" s="2"/>
      <c r="JMK157" s="2"/>
      <c r="JML157" s="2"/>
      <c r="JMM157" s="2"/>
      <c r="JMN157" s="2"/>
      <c r="JMO157" s="2"/>
      <c r="JMP157" s="2"/>
      <c r="JMQ157" s="2"/>
      <c r="JMR157" s="2"/>
      <c r="JMS157" s="2"/>
      <c r="JMT157" s="2"/>
      <c r="JMU157" s="2"/>
      <c r="JMV157" s="2"/>
      <c r="JMW157" s="2"/>
      <c r="JMX157" s="2"/>
      <c r="JMY157" s="2"/>
      <c r="JMZ157" s="2"/>
      <c r="JNA157" s="2"/>
      <c r="JNB157" s="2"/>
      <c r="JNC157" s="2"/>
      <c r="JND157" s="2"/>
      <c r="JNE157" s="2"/>
      <c r="JNF157" s="2"/>
      <c r="JNG157" s="2"/>
      <c r="JNH157" s="2"/>
      <c r="JNI157" s="2"/>
      <c r="JNJ157" s="2"/>
      <c r="JNK157" s="2"/>
      <c r="JNL157" s="2"/>
      <c r="JNM157" s="2"/>
      <c r="JNN157" s="2"/>
      <c r="JNO157" s="2"/>
      <c r="JNP157" s="2"/>
      <c r="JNQ157" s="2"/>
      <c r="JNR157" s="2"/>
      <c r="JNS157" s="2"/>
      <c r="JNT157" s="2"/>
      <c r="JNU157" s="2"/>
      <c r="JNV157" s="2"/>
      <c r="JNW157" s="2"/>
      <c r="JNX157" s="2"/>
      <c r="JNY157" s="2"/>
      <c r="JNZ157" s="2"/>
      <c r="JOA157" s="2"/>
      <c r="JOB157" s="2"/>
      <c r="JOC157" s="2"/>
      <c r="JOD157" s="2"/>
      <c r="JOE157" s="2"/>
      <c r="JOF157" s="2"/>
      <c r="JOG157" s="2"/>
      <c r="JOH157" s="2"/>
      <c r="JOI157" s="2"/>
      <c r="JOJ157" s="2"/>
      <c r="JOK157" s="2"/>
      <c r="JOL157" s="2"/>
      <c r="JOM157" s="2"/>
      <c r="JON157" s="2"/>
      <c r="JOO157" s="2"/>
      <c r="JOP157" s="2"/>
      <c r="JOQ157" s="2"/>
      <c r="JOR157" s="2"/>
      <c r="JOS157" s="2"/>
      <c r="JOT157" s="2"/>
      <c r="JOU157" s="2"/>
      <c r="JOV157" s="2"/>
      <c r="JOW157" s="2"/>
      <c r="JOX157" s="2"/>
      <c r="JOY157" s="2"/>
      <c r="JOZ157" s="2"/>
      <c r="JPA157" s="2"/>
      <c r="JPB157" s="2"/>
      <c r="JPC157" s="2"/>
      <c r="JPD157" s="2"/>
      <c r="JPE157" s="2"/>
      <c r="JPF157" s="2"/>
      <c r="JPG157" s="2"/>
      <c r="JPH157" s="2"/>
      <c r="JPI157" s="2"/>
      <c r="JPJ157" s="2"/>
      <c r="JPK157" s="2"/>
      <c r="JPL157" s="2"/>
      <c r="JPM157" s="2"/>
      <c r="JPN157" s="2"/>
      <c r="JPO157" s="2"/>
      <c r="JPP157" s="2"/>
      <c r="JPQ157" s="2"/>
      <c r="JPR157" s="2"/>
      <c r="JPS157" s="2"/>
      <c r="JPT157" s="2"/>
      <c r="JPU157" s="2"/>
      <c r="JPV157" s="2"/>
      <c r="JPW157" s="2"/>
      <c r="JPX157" s="2"/>
      <c r="JPY157" s="2"/>
      <c r="JPZ157" s="2"/>
      <c r="JQA157" s="2"/>
      <c r="JQB157" s="2"/>
      <c r="JQC157" s="2"/>
      <c r="JQD157" s="2"/>
      <c r="JQE157" s="2"/>
      <c r="JQF157" s="2"/>
      <c r="JQG157" s="2"/>
      <c r="JQH157" s="2"/>
      <c r="JQI157" s="2"/>
      <c r="JQJ157" s="2"/>
      <c r="JQK157" s="2"/>
      <c r="JQL157" s="2"/>
      <c r="JQM157" s="2"/>
      <c r="JQN157" s="2"/>
      <c r="JQO157" s="2"/>
      <c r="JQP157" s="2"/>
      <c r="JQQ157" s="2"/>
      <c r="JQR157" s="2"/>
      <c r="JQS157" s="2"/>
      <c r="JQT157" s="2"/>
      <c r="JQU157" s="2"/>
      <c r="JQV157" s="2"/>
      <c r="JQW157" s="2"/>
      <c r="JQX157" s="2"/>
      <c r="JQY157" s="2"/>
      <c r="JQZ157" s="2"/>
      <c r="JRA157" s="2"/>
      <c r="JRB157" s="2"/>
      <c r="JRC157" s="2"/>
      <c r="JRD157" s="2"/>
      <c r="JRE157" s="2"/>
      <c r="JRF157" s="2"/>
      <c r="JRG157" s="2"/>
      <c r="JRH157" s="2"/>
      <c r="JRI157" s="2"/>
      <c r="JRJ157" s="2"/>
      <c r="JRK157" s="2"/>
      <c r="JRL157" s="2"/>
      <c r="JRM157" s="2"/>
      <c r="JRN157" s="2"/>
      <c r="JRO157" s="2"/>
      <c r="JRP157" s="2"/>
      <c r="JRQ157" s="2"/>
      <c r="JRR157" s="2"/>
      <c r="JRS157" s="2"/>
      <c r="JRT157" s="2"/>
      <c r="JRU157" s="2"/>
      <c r="JRV157" s="2"/>
      <c r="JRW157" s="2"/>
      <c r="JRX157" s="2"/>
      <c r="JRY157" s="2"/>
      <c r="JRZ157" s="2"/>
      <c r="JSA157" s="2"/>
      <c r="JSB157" s="2"/>
      <c r="JSC157" s="2"/>
      <c r="JSD157" s="2"/>
      <c r="JSE157" s="2"/>
      <c r="JSF157" s="2"/>
      <c r="JSG157" s="2"/>
      <c r="JSH157" s="2"/>
      <c r="JSI157" s="2"/>
      <c r="JSJ157" s="2"/>
      <c r="JSK157" s="2"/>
      <c r="JSL157" s="2"/>
      <c r="JSM157" s="2"/>
      <c r="JSN157" s="2"/>
      <c r="JSO157" s="2"/>
      <c r="JSP157" s="2"/>
      <c r="JSQ157" s="2"/>
      <c r="JSR157" s="2"/>
      <c r="JSS157" s="2"/>
      <c r="JST157" s="2"/>
      <c r="JSU157" s="2"/>
      <c r="JSV157" s="2"/>
      <c r="JSW157" s="2"/>
      <c r="JSX157" s="2"/>
      <c r="JSY157" s="2"/>
      <c r="JSZ157" s="2"/>
      <c r="JTA157" s="2"/>
      <c r="JTB157" s="2"/>
      <c r="JTC157" s="2"/>
      <c r="JTD157" s="2"/>
      <c r="JTE157" s="2"/>
      <c r="JTF157" s="2"/>
      <c r="JTG157" s="2"/>
      <c r="JTH157" s="2"/>
      <c r="JTI157" s="2"/>
      <c r="JTJ157" s="2"/>
      <c r="JTK157" s="2"/>
      <c r="JTL157" s="2"/>
      <c r="JTM157" s="2"/>
      <c r="JTN157" s="2"/>
      <c r="JTO157" s="2"/>
      <c r="JTP157" s="2"/>
      <c r="JTQ157" s="2"/>
      <c r="JTR157" s="2"/>
      <c r="JTS157" s="2"/>
      <c r="JTT157" s="2"/>
      <c r="JTU157" s="2"/>
      <c r="JTV157" s="2"/>
      <c r="JTW157" s="2"/>
      <c r="JTX157" s="2"/>
      <c r="JTY157" s="2"/>
      <c r="JTZ157" s="2"/>
      <c r="JUA157" s="2"/>
      <c r="JUB157" s="2"/>
      <c r="JUC157" s="2"/>
      <c r="JUD157" s="2"/>
      <c r="JUE157" s="2"/>
      <c r="JUF157" s="2"/>
      <c r="JUG157" s="2"/>
      <c r="JUH157" s="2"/>
      <c r="JUI157" s="2"/>
      <c r="JUJ157" s="2"/>
      <c r="JUK157" s="2"/>
      <c r="JUL157" s="2"/>
      <c r="JUM157" s="2"/>
      <c r="JUN157" s="2"/>
      <c r="JUO157" s="2"/>
      <c r="JUP157" s="2"/>
      <c r="JUQ157" s="2"/>
      <c r="JUR157" s="2"/>
      <c r="JUS157" s="2"/>
      <c r="JUT157" s="2"/>
      <c r="JUU157" s="2"/>
      <c r="JUV157" s="2"/>
      <c r="JUW157" s="2"/>
      <c r="JUX157" s="2"/>
      <c r="JUY157" s="2"/>
      <c r="JUZ157" s="2"/>
      <c r="JVA157" s="2"/>
      <c r="JVB157" s="2"/>
      <c r="JVC157" s="2"/>
      <c r="JVD157" s="2"/>
      <c r="JVE157" s="2"/>
      <c r="JVF157" s="2"/>
      <c r="JVG157" s="2"/>
      <c r="JVH157" s="2"/>
      <c r="JVI157" s="2"/>
      <c r="JVJ157" s="2"/>
      <c r="JVK157" s="2"/>
      <c r="JVL157" s="2"/>
      <c r="JVM157" s="2"/>
      <c r="JVN157" s="2"/>
      <c r="JVO157" s="2"/>
      <c r="JVP157" s="2"/>
      <c r="JVQ157" s="2"/>
      <c r="JVR157" s="2"/>
      <c r="JVS157" s="2"/>
      <c r="JVT157" s="2"/>
      <c r="JVU157" s="2"/>
      <c r="JVV157" s="2"/>
      <c r="JVW157" s="2"/>
      <c r="JVX157" s="2"/>
      <c r="JVY157" s="2"/>
      <c r="JVZ157" s="2"/>
      <c r="JWA157" s="2"/>
      <c r="JWB157" s="2"/>
      <c r="JWC157" s="2"/>
      <c r="JWD157" s="2"/>
      <c r="JWE157" s="2"/>
      <c r="JWF157" s="2"/>
      <c r="JWG157" s="2"/>
      <c r="JWH157" s="2"/>
      <c r="JWI157" s="2"/>
      <c r="JWJ157" s="2"/>
      <c r="JWK157" s="2"/>
      <c r="JWL157" s="2"/>
      <c r="JWM157" s="2"/>
      <c r="JWN157" s="2"/>
      <c r="JWO157" s="2"/>
      <c r="JWP157" s="2"/>
      <c r="JWQ157" s="2"/>
      <c r="JWR157" s="2"/>
      <c r="JWS157" s="2"/>
      <c r="JWT157" s="2"/>
      <c r="JWU157" s="2"/>
      <c r="JWV157" s="2"/>
      <c r="JWW157" s="2"/>
      <c r="JWX157" s="2"/>
      <c r="JWY157" s="2"/>
      <c r="JWZ157" s="2"/>
      <c r="JXA157" s="2"/>
      <c r="JXB157" s="2"/>
      <c r="JXC157" s="2"/>
      <c r="JXD157" s="2"/>
      <c r="JXE157" s="2"/>
      <c r="JXF157" s="2"/>
      <c r="JXG157" s="2"/>
      <c r="JXH157" s="2"/>
      <c r="JXI157" s="2"/>
      <c r="JXJ157" s="2"/>
      <c r="JXK157" s="2"/>
      <c r="JXL157" s="2"/>
      <c r="JXM157" s="2"/>
      <c r="JXN157" s="2"/>
      <c r="JXO157" s="2"/>
      <c r="JXP157" s="2"/>
      <c r="JXQ157" s="2"/>
      <c r="JXR157" s="2"/>
      <c r="JXS157" s="2"/>
      <c r="JXT157" s="2"/>
      <c r="JXU157" s="2"/>
      <c r="JXV157" s="2"/>
      <c r="JXW157" s="2"/>
      <c r="JXX157" s="2"/>
      <c r="JXY157" s="2"/>
      <c r="JXZ157" s="2"/>
      <c r="JYA157" s="2"/>
      <c r="JYB157" s="2"/>
      <c r="JYC157" s="2"/>
      <c r="JYD157" s="2"/>
      <c r="JYE157" s="2"/>
      <c r="JYF157" s="2"/>
      <c r="JYG157" s="2"/>
      <c r="JYH157" s="2"/>
      <c r="JYI157" s="2"/>
      <c r="JYJ157" s="2"/>
      <c r="JYK157" s="2"/>
      <c r="JYL157" s="2"/>
      <c r="JYM157" s="2"/>
      <c r="JYN157" s="2"/>
      <c r="JYO157" s="2"/>
      <c r="JYP157" s="2"/>
      <c r="JYQ157" s="2"/>
      <c r="JYR157" s="2"/>
      <c r="JYS157" s="2"/>
      <c r="JYT157" s="2"/>
      <c r="JYU157" s="2"/>
      <c r="JYV157" s="2"/>
      <c r="JYW157" s="2"/>
      <c r="JYX157" s="2"/>
      <c r="JYY157" s="2"/>
      <c r="JYZ157" s="2"/>
      <c r="JZA157" s="2"/>
      <c r="JZB157" s="2"/>
      <c r="JZC157" s="2"/>
      <c r="JZD157" s="2"/>
      <c r="JZE157" s="2"/>
      <c r="JZF157" s="2"/>
      <c r="JZG157" s="2"/>
      <c r="JZH157" s="2"/>
      <c r="JZI157" s="2"/>
      <c r="JZJ157" s="2"/>
      <c r="JZK157" s="2"/>
      <c r="JZL157" s="2"/>
      <c r="JZM157" s="2"/>
      <c r="JZN157" s="2"/>
      <c r="JZO157" s="2"/>
      <c r="JZP157" s="2"/>
      <c r="JZQ157" s="2"/>
      <c r="JZR157" s="2"/>
      <c r="JZS157" s="2"/>
      <c r="JZT157" s="2"/>
      <c r="JZU157" s="2"/>
      <c r="JZV157" s="2"/>
      <c r="JZW157" s="2"/>
      <c r="JZX157" s="2"/>
      <c r="JZY157" s="2"/>
      <c r="JZZ157" s="2"/>
      <c r="KAA157" s="2"/>
      <c r="KAB157" s="2"/>
      <c r="KAC157" s="2"/>
      <c r="KAD157" s="2"/>
      <c r="KAE157" s="2"/>
      <c r="KAF157" s="2"/>
      <c r="KAG157" s="2"/>
      <c r="KAH157" s="2"/>
      <c r="KAI157" s="2"/>
      <c r="KAJ157" s="2"/>
      <c r="KAK157" s="2"/>
      <c r="KAL157" s="2"/>
      <c r="KAM157" s="2"/>
      <c r="KAN157" s="2"/>
      <c r="KAO157" s="2"/>
      <c r="KAP157" s="2"/>
      <c r="KAQ157" s="2"/>
      <c r="KAR157" s="2"/>
      <c r="KAS157" s="2"/>
      <c r="KAT157" s="2"/>
      <c r="KAU157" s="2"/>
      <c r="KAV157" s="2"/>
      <c r="KAW157" s="2"/>
      <c r="KAX157" s="2"/>
      <c r="KAY157" s="2"/>
      <c r="KAZ157" s="2"/>
      <c r="KBA157" s="2"/>
      <c r="KBB157" s="2"/>
      <c r="KBC157" s="2"/>
      <c r="KBD157" s="2"/>
      <c r="KBE157" s="2"/>
      <c r="KBF157" s="2"/>
      <c r="KBG157" s="2"/>
      <c r="KBH157" s="2"/>
      <c r="KBI157" s="2"/>
      <c r="KBJ157" s="2"/>
      <c r="KBK157" s="2"/>
      <c r="KBL157" s="2"/>
      <c r="KBM157" s="2"/>
      <c r="KBN157" s="2"/>
      <c r="KBO157" s="2"/>
      <c r="KBP157" s="2"/>
      <c r="KBQ157" s="2"/>
      <c r="KBR157" s="2"/>
      <c r="KBS157" s="2"/>
      <c r="KBT157" s="2"/>
      <c r="KBU157" s="2"/>
      <c r="KBV157" s="2"/>
      <c r="KBW157" s="2"/>
      <c r="KBX157" s="2"/>
      <c r="KBY157" s="2"/>
      <c r="KBZ157" s="2"/>
      <c r="KCA157" s="2"/>
      <c r="KCB157" s="2"/>
      <c r="KCC157" s="2"/>
      <c r="KCD157" s="2"/>
      <c r="KCE157" s="2"/>
      <c r="KCF157" s="2"/>
      <c r="KCG157" s="2"/>
      <c r="KCH157" s="2"/>
      <c r="KCI157" s="2"/>
      <c r="KCJ157" s="2"/>
      <c r="KCK157" s="2"/>
      <c r="KCL157" s="2"/>
      <c r="KCM157" s="2"/>
      <c r="KCN157" s="2"/>
      <c r="KCO157" s="2"/>
      <c r="KCP157" s="2"/>
      <c r="KCQ157" s="2"/>
      <c r="KCR157" s="2"/>
      <c r="KCS157" s="2"/>
      <c r="KCT157" s="2"/>
      <c r="KCU157" s="2"/>
      <c r="KCV157" s="2"/>
      <c r="KCW157" s="2"/>
      <c r="KCX157" s="2"/>
      <c r="KCY157" s="2"/>
      <c r="KCZ157" s="2"/>
      <c r="KDA157" s="2"/>
      <c r="KDB157" s="2"/>
      <c r="KDC157" s="2"/>
      <c r="KDD157" s="2"/>
      <c r="KDE157" s="2"/>
      <c r="KDF157" s="2"/>
      <c r="KDG157" s="2"/>
      <c r="KDH157" s="2"/>
      <c r="KDI157" s="2"/>
      <c r="KDJ157" s="2"/>
      <c r="KDK157" s="2"/>
      <c r="KDL157" s="2"/>
      <c r="KDM157" s="2"/>
      <c r="KDN157" s="2"/>
      <c r="KDO157" s="2"/>
      <c r="KDP157" s="2"/>
      <c r="KDQ157" s="2"/>
      <c r="KDR157" s="2"/>
      <c r="KDS157" s="2"/>
      <c r="KDT157" s="2"/>
      <c r="KDU157" s="2"/>
      <c r="KDV157" s="2"/>
      <c r="KDW157" s="2"/>
      <c r="KDX157" s="2"/>
      <c r="KDY157" s="2"/>
      <c r="KDZ157" s="2"/>
      <c r="KEA157" s="2"/>
      <c r="KEB157" s="2"/>
      <c r="KEC157" s="2"/>
      <c r="KED157" s="2"/>
      <c r="KEE157" s="2"/>
      <c r="KEF157" s="2"/>
      <c r="KEG157" s="2"/>
      <c r="KEH157" s="2"/>
      <c r="KEI157" s="2"/>
      <c r="KEJ157" s="2"/>
      <c r="KEK157" s="2"/>
      <c r="KEL157" s="2"/>
      <c r="KEM157" s="2"/>
      <c r="KEN157" s="2"/>
      <c r="KEO157" s="2"/>
      <c r="KEP157" s="2"/>
      <c r="KEQ157" s="2"/>
      <c r="KER157" s="2"/>
      <c r="KES157" s="2"/>
      <c r="KET157" s="2"/>
      <c r="KEU157" s="2"/>
      <c r="KEV157" s="2"/>
      <c r="KEW157" s="2"/>
      <c r="KEX157" s="2"/>
      <c r="KEY157" s="2"/>
      <c r="KEZ157" s="2"/>
      <c r="KFA157" s="2"/>
      <c r="KFB157" s="2"/>
      <c r="KFC157" s="2"/>
      <c r="KFD157" s="2"/>
      <c r="KFE157" s="2"/>
      <c r="KFF157" s="2"/>
      <c r="KFG157" s="2"/>
      <c r="KFH157" s="2"/>
      <c r="KFI157" s="2"/>
      <c r="KFJ157" s="2"/>
      <c r="KFK157" s="2"/>
      <c r="KFL157" s="2"/>
      <c r="KFM157" s="2"/>
      <c r="KFN157" s="2"/>
      <c r="KFO157" s="2"/>
      <c r="KFP157" s="2"/>
      <c r="KFQ157" s="2"/>
      <c r="KFR157" s="2"/>
      <c r="KFS157" s="2"/>
      <c r="KFT157" s="2"/>
      <c r="KFU157" s="2"/>
      <c r="KFV157" s="2"/>
      <c r="KFW157" s="2"/>
      <c r="KFX157" s="2"/>
      <c r="KFY157" s="2"/>
      <c r="KFZ157" s="2"/>
      <c r="KGA157" s="2"/>
      <c r="KGB157" s="2"/>
      <c r="KGC157" s="2"/>
      <c r="KGD157" s="2"/>
      <c r="KGE157" s="2"/>
      <c r="KGF157" s="2"/>
      <c r="KGG157" s="2"/>
      <c r="KGH157" s="2"/>
      <c r="KGI157" s="2"/>
      <c r="KGJ157" s="2"/>
      <c r="KGK157" s="2"/>
      <c r="KGL157" s="2"/>
      <c r="KGM157" s="2"/>
      <c r="KGN157" s="2"/>
      <c r="KGO157" s="2"/>
      <c r="KGP157" s="2"/>
      <c r="KGQ157" s="2"/>
      <c r="KGR157" s="2"/>
      <c r="KGS157" s="2"/>
      <c r="KGT157" s="2"/>
      <c r="KGU157" s="2"/>
      <c r="KGV157" s="2"/>
      <c r="KGW157" s="2"/>
      <c r="KGX157" s="2"/>
      <c r="KGY157" s="2"/>
      <c r="KGZ157" s="2"/>
      <c r="KHA157" s="2"/>
      <c r="KHB157" s="2"/>
      <c r="KHC157" s="2"/>
      <c r="KHD157" s="2"/>
      <c r="KHE157" s="2"/>
      <c r="KHF157" s="2"/>
      <c r="KHG157" s="2"/>
      <c r="KHH157" s="2"/>
      <c r="KHI157" s="2"/>
      <c r="KHJ157" s="2"/>
      <c r="KHK157" s="2"/>
      <c r="KHL157" s="2"/>
      <c r="KHM157" s="2"/>
      <c r="KHN157" s="2"/>
      <c r="KHO157" s="2"/>
      <c r="KHP157" s="2"/>
      <c r="KHQ157" s="2"/>
      <c r="KHR157" s="2"/>
      <c r="KHS157" s="2"/>
      <c r="KHT157" s="2"/>
      <c r="KHU157" s="2"/>
      <c r="KHV157" s="2"/>
      <c r="KHW157" s="2"/>
      <c r="KHX157" s="2"/>
      <c r="KHY157" s="2"/>
      <c r="KHZ157" s="2"/>
      <c r="KIA157" s="2"/>
      <c r="KIB157" s="2"/>
      <c r="KIC157" s="2"/>
      <c r="KID157" s="2"/>
      <c r="KIE157" s="2"/>
      <c r="KIF157" s="2"/>
      <c r="KIG157" s="2"/>
      <c r="KIH157" s="2"/>
      <c r="KII157" s="2"/>
      <c r="KIJ157" s="2"/>
      <c r="KIK157" s="2"/>
      <c r="KIL157" s="2"/>
      <c r="KIM157" s="2"/>
      <c r="KIN157" s="2"/>
      <c r="KIO157" s="2"/>
      <c r="KIP157" s="2"/>
      <c r="KIQ157" s="2"/>
      <c r="KIR157" s="2"/>
      <c r="KIS157" s="2"/>
      <c r="KIT157" s="2"/>
      <c r="KIU157" s="2"/>
      <c r="KIV157" s="2"/>
      <c r="KIW157" s="2"/>
      <c r="KIX157" s="2"/>
      <c r="KIY157" s="2"/>
      <c r="KIZ157" s="2"/>
      <c r="KJA157" s="2"/>
      <c r="KJB157" s="2"/>
      <c r="KJC157" s="2"/>
      <c r="KJD157" s="2"/>
      <c r="KJE157" s="2"/>
      <c r="KJF157" s="2"/>
      <c r="KJG157" s="2"/>
      <c r="KJH157" s="2"/>
      <c r="KJI157" s="2"/>
      <c r="KJJ157" s="2"/>
      <c r="KJK157" s="2"/>
      <c r="KJL157" s="2"/>
      <c r="KJM157" s="2"/>
      <c r="KJN157" s="2"/>
      <c r="KJO157" s="2"/>
      <c r="KJP157" s="2"/>
      <c r="KJQ157" s="2"/>
      <c r="KJR157" s="2"/>
      <c r="KJS157" s="2"/>
      <c r="KJT157" s="2"/>
      <c r="KJU157" s="2"/>
      <c r="KJV157" s="2"/>
      <c r="KJW157" s="2"/>
      <c r="KJX157" s="2"/>
      <c r="KJY157" s="2"/>
      <c r="KJZ157" s="2"/>
      <c r="KKA157" s="2"/>
      <c r="KKB157" s="2"/>
      <c r="KKC157" s="2"/>
      <c r="KKD157" s="2"/>
      <c r="KKE157" s="2"/>
      <c r="KKF157" s="2"/>
      <c r="KKG157" s="2"/>
      <c r="KKH157" s="2"/>
      <c r="KKI157" s="2"/>
      <c r="KKJ157" s="2"/>
      <c r="KKK157" s="2"/>
      <c r="KKL157" s="2"/>
      <c r="KKM157" s="2"/>
      <c r="KKN157" s="2"/>
      <c r="KKO157" s="2"/>
      <c r="KKP157" s="2"/>
      <c r="KKQ157" s="2"/>
      <c r="KKR157" s="2"/>
      <c r="KKS157" s="2"/>
      <c r="KKT157" s="2"/>
      <c r="KKU157" s="2"/>
      <c r="KKV157" s="2"/>
      <c r="KKW157" s="2"/>
      <c r="KKX157" s="2"/>
      <c r="KKY157" s="2"/>
      <c r="KKZ157" s="2"/>
      <c r="KLA157" s="2"/>
      <c r="KLB157" s="2"/>
      <c r="KLC157" s="2"/>
      <c r="KLD157" s="2"/>
      <c r="KLE157" s="2"/>
      <c r="KLF157" s="2"/>
      <c r="KLG157" s="2"/>
      <c r="KLH157" s="2"/>
      <c r="KLI157" s="2"/>
      <c r="KLJ157" s="2"/>
      <c r="KLK157" s="2"/>
      <c r="KLL157" s="2"/>
      <c r="KLM157" s="2"/>
      <c r="KLN157" s="2"/>
      <c r="KLO157" s="2"/>
      <c r="KLP157" s="2"/>
      <c r="KLQ157" s="2"/>
      <c r="KLR157" s="2"/>
      <c r="KLS157" s="2"/>
      <c r="KLT157" s="2"/>
      <c r="KLU157" s="2"/>
      <c r="KLV157" s="2"/>
      <c r="KLW157" s="2"/>
      <c r="KLX157" s="2"/>
      <c r="KLY157" s="2"/>
      <c r="KLZ157" s="2"/>
      <c r="KMA157" s="2"/>
      <c r="KMB157" s="2"/>
      <c r="KMC157" s="2"/>
      <c r="KMD157" s="2"/>
      <c r="KME157" s="2"/>
      <c r="KMF157" s="2"/>
      <c r="KMG157" s="2"/>
      <c r="KMH157" s="2"/>
      <c r="KMI157" s="2"/>
      <c r="KMJ157" s="2"/>
      <c r="KMK157" s="2"/>
      <c r="KML157" s="2"/>
      <c r="KMM157" s="2"/>
      <c r="KMN157" s="2"/>
      <c r="KMO157" s="2"/>
      <c r="KMP157" s="2"/>
      <c r="KMQ157" s="2"/>
      <c r="KMR157" s="2"/>
      <c r="KMS157" s="2"/>
      <c r="KMT157" s="2"/>
      <c r="KMU157" s="2"/>
      <c r="KMV157" s="2"/>
      <c r="KMW157" s="2"/>
      <c r="KMX157" s="2"/>
      <c r="KMY157" s="2"/>
      <c r="KMZ157" s="2"/>
      <c r="KNA157" s="2"/>
      <c r="KNB157" s="2"/>
      <c r="KNC157" s="2"/>
      <c r="KND157" s="2"/>
      <c r="KNE157" s="2"/>
      <c r="KNF157" s="2"/>
      <c r="KNG157" s="2"/>
      <c r="KNH157" s="2"/>
      <c r="KNI157" s="2"/>
      <c r="KNJ157" s="2"/>
      <c r="KNK157" s="2"/>
      <c r="KNL157" s="2"/>
      <c r="KNM157" s="2"/>
      <c r="KNN157" s="2"/>
      <c r="KNO157" s="2"/>
      <c r="KNP157" s="2"/>
      <c r="KNQ157" s="2"/>
      <c r="KNR157" s="2"/>
      <c r="KNS157" s="2"/>
      <c r="KNT157" s="2"/>
      <c r="KNU157" s="2"/>
      <c r="KNV157" s="2"/>
      <c r="KNW157" s="2"/>
      <c r="KNX157" s="2"/>
      <c r="KNY157" s="2"/>
      <c r="KNZ157" s="2"/>
      <c r="KOA157" s="2"/>
      <c r="KOB157" s="2"/>
      <c r="KOC157" s="2"/>
      <c r="KOD157" s="2"/>
      <c r="KOE157" s="2"/>
      <c r="KOF157" s="2"/>
      <c r="KOG157" s="2"/>
      <c r="KOH157" s="2"/>
      <c r="KOI157" s="2"/>
      <c r="KOJ157" s="2"/>
      <c r="KOK157" s="2"/>
      <c r="KOL157" s="2"/>
      <c r="KOM157" s="2"/>
      <c r="KON157" s="2"/>
      <c r="KOO157" s="2"/>
      <c r="KOP157" s="2"/>
      <c r="KOQ157" s="2"/>
      <c r="KOR157" s="2"/>
      <c r="KOS157" s="2"/>
      <c r="KOT157" s="2"/>
      <c r="KOU157" s="2"/>
      <c r="KOV157" s="2"/>
      <c r="KOW157" s="2"/>
      <c r="KOX157" s="2"/>
      <c r="KOY157" s="2"/>
      <c r="KOZ157" s="2"/>
      <c r="KPA157" s="2"/>
      <c r="KPB157" s="2"/>
      <c r="KPC157" s="2"/>
      <c r="KPD157" s="2"/>
      <c r="KPE157" s="2"/>
      <c r="KPF157" s="2"/>
      <c r="KPG157" s="2"/>
      <c r="KPH157" s="2"/>
      <c r="KPI157" s="2"/>
      <c r="KPJ157" s="2"/>
      <c r="KPK157" s="2"/>
      <c r="KPL157" s="2"/>
      <c r="KPM157" s="2"/>
      <c r="KPN157" s="2"/>
      <c r="KPO157" s="2"/>
      <c r="KPP157" s="2"/>
      <c r="KPQ157" s="2"/>
      <c r="KPR157" s="2"/>
      <c r="KPS157" s="2"/>
      <c r="KPT157" s="2"/>
      <c r="KPU157" s="2"/>
      <c r="KPV157" s="2"/>
      <c r="KPW157" s="2"/>
      <c r="KPX157" s="2"/>
      <c r="KPY157" s="2"/>
      <c r="KPZ157" s="2"/>
      <c r="KQA157" s="2"/>
      <c r="KQB157" s="2"/>
      <c r="KQC157" s="2"/>
      <c r="KQD157" s="2"/>
      <c r="KQE157" s="2"/>
      <c r="KQF157" s="2"/>
      <c r="KQG157" s="2"/>
      <c r="KQH157" s="2"/>
      <c r="KQI157" s="2"/>
      <c r="KQJ157" s="2"/>
      <c r="KQK157" s="2"/>
      <c r="KQL157" s="2"/>
      <c r="KQM157" s="2"/>
      <c r="KQN157" s="2"/>
      <c r="KQO157" s="2"/>
      <c r="KQP157" s="2"/>
      <c r="KQQ157" s="2"/>
      <c r="KQR157" s="2"/>
      <c r="KQS157" s="2"/>
      <c r="KQT157" s="2"/>
      <c r="KQU157" s="2"/>
      <c r="KQV157" s="2"/>
      <c r="KQW157" s="2"/>
      <c r="KQX157" s="2"/>
      <c r="KQY157" s="2"/>
      <c r="KQZ157" s="2"/>
      <c r="KRA157" s="2"/>
      <c r="KRB157" s="2"/>
      <c r="KRC157" s="2"/>
      <c r="KRD157" s="2"/>
      <c r="KRE157" s="2"/>
      <c r="KRF157" s="2"/>
      <c r="KRG157" s="2"/>
      <c r="KRH157" s="2"/>
      <c r="KRI157" s="2"/>
      <c r="KRJ157" s="2"/>
      <c r="KRK157" s="2"/>
      <c r="KRL157" s="2"/>
      <c r="KRM157" s="2"/>
      <c r="KRN157" s="2"/>
      <c r="KRO157" s="2"/>
      <c r="KRP157" s="2"/>
      <c r="KRQ157" s="2"/>
      <c r="KRR157" s="2"/>
      <c r="KRS157" s="2"/>
      <c r="KRT157" s="2"/>
      <c r="KRU157" s="2"/>
      <c r="KRV157" s="2"/>
      <c r="KRW157" s="2"/>
      <c r="KRX157" s="2"/>
      <c r="KRY157" s="2"/>
      <c r="KRZ157" s="2"/>
      <c r="KSA157" s="2"/>
      <c r="KSB157" s="2"/>
      <c r="KSC157" s="2"/>
      <c r="KSD157" s="2"/>
      <c r="KSE157" s="2"/>
      <c r="KSF157" s="2"/>
      <c r="KSG157" s="2"/>
      <c r="KSH157" s="2"/>
      <c r="KSI157" s="2"/>
      <c r="KSJ157" s="2"/>
      <c r="KSK157" s="2"/>
      <c r="KSL157" s="2"/>
      <c r="KSM157" s="2"/>
      <c r="KSN157" s="2"/>
      <c r="KSO157" s="2"/>
      <c r="KSP157" s="2"/>
      <c r="KSQ157" s="2"/>
      <c r="KSR157" s="2"/>
      <c r="KSS157" s="2"/>
      <c r="KST157" s="2"/>
      <c r="KSU157" s="2"/>
      <c r="KSV157" s="2"/>
      <c r="KSW157" s="2"/>
      <c r="KSX157" s="2"/>
      <c r="KSY157" s="2"/>
      <c r="KSZ157" s="2"/>
      <c r="KTA157" s="2"/>
      <c r="KTB157" s="2"/>
      <c r="KTC157" s="2"/>
      <c r="KTD157" s="2"/>
      <c r="KTE157" s="2"/>
      <c r="KTF157" s="2"/>
      <c r="KTG157" s="2"/>
      <c r="KTH157" s="2"/>
      <c r="KTI157" s="2"/>
      <c r="KTJ157" s="2"/>
      <c r="KTK157" s="2"/>
      <c r="KTL157" s="2"/>
      <c r="KTM157" s="2"/>
      <c r="KTN157" s="2"/>
      <c r="KTO157" s="2"/>
      <c r="KTP157" s="2"/>
      <c r="KTQ157" s="2"/>
      <c r="KTR157" s="2"/>
      <c r="KTS157" s="2"/>
      <c r="KTT157" s="2"/>
      <c r="KTU157" s="2"/>
      <c r="KTV157" s="2"/>
      <c r="KTW157" s="2"/>
      <c r="KTX157" s="2"/>
      <c r="KTY157" s="2"/>
      <c r="KTZ157" s="2"/>
      <c r="KUA157" s="2"/>
      <c r="KUB157" s="2"/>
      <c r="KUC157" s="2"/>
      <c r="KUD157" s="2"/>
      <c r="KUE157" s="2"/>
      <c r="KUF157" s="2"/>
      <c r="KUG157" s="2"/>
      <c r="KUH157" s="2"/>
      <c r="KUI157" s="2"/>
      <c r="KUJ157" s="2"/>
      <c r="KUK157" s="2"/>
      <c r="KUL157" s="2"/>
      <c r="KUM157" s="2"/>
      <c r="KUN157" s="2"/>
      <c r="KUO157" s="2"/>
      <c r="KUP157" s="2"/>
      <c r="KUQ157" s="2"/>
      <c r="KUR157" s="2"/>
      <c r="KUS157" s="2"/>
      <c r="KUT157" s="2"/>
      <c r="KUU157" s="2"/>
      <c r="KUV157" s="2"/>
      <c r="KUW157" s="2"/>
      <c r="KUX157" s="2"/>
      <c r="KUY157" s="2"/>
      <c r="KUZ157" s="2"/>
      <c r="KVA157" s="2"/>
      <c r="KVB157" s="2"/>
      <c r="KVC157" s="2"/>
      <c r="KVD157" s="2"/>
      <c r="KVE157" s="2"/>
      <c r="KVF157" s="2"/>
      <c r="KVG157" s="2"/>
      <c r="KVH157" s="2"/>
      <c r="KVI157" s="2"/>
      <c r="KVJ157" s="2"/>
      <c r="KVK157" s="2"/>
      <c r="KVL157" s="2"/>
      <c r="KVM157" s="2"/>
      <c r="KVN157" s="2"/>
      <c r="KVO157" s="2"/>
      <c r="KVP157" s="2"/>
      <c r="KVQ157" s="2"/>
      <c r="KVR157" s="2"/>
      <c r="KVS157" s="2"/>
      <c r="KVT157" s="2"/>
      <c r="KVU157" s="2"/>
      <c r="KVV157" s="2"/>
      <c r="KVW157" s="2"/>
      <c r="KVX157" s="2"/>
      <c r="KVY157" s="2"/>
      <c r="KVZ157" s="2"/>
      <c r="KWA157" s="2"/>
      <c r="KWB157" s="2"/>
      <c r="KWC157" s="2"/>
      <c r="KWD157" s="2"/>
      <c r="KWE157" s="2"/>
      <c r="KWF157" s="2"/>
      <c r="KWG157" s="2"/>
      <c r="KWH157" s="2"/>
      <c r="KWI157" s="2"/>
      <c r="KWJ157" s="2"/>
      <c r="KWK157" s="2"/>
      <c r="KWL157" s="2"/>
      <c r="KWM157" s="2"/>
      <c r="KWN157" s="2"/>
      <c r="KWO157" s="2"/>
      <c r="KWP157" s="2"/>
      <c r="KWQ157" s="2"/>
      <c r="KWR157" s="2"/>
      <c r="KWS157" s="2"/>
      <c r="KWT157" s="2"/>
      <c r="KWU157" s="2"/>
      <c r="KWV157" s="2"/>
      <c r="KWW157" s="2"/>
      <c r="KWX157" s="2"/>
      <c r="KWY157" s="2"/>
      <c r="KWZ157" s="2"/>
      <c r="KXA157" s="2"/>
      <c r="KXB157" s="2"/>
      <c r="KXC157" s="2"/>
      <c r="KXD157" s="2"/>
      <c r="KXE157" s="2"/>
      <c r="KXF157" s="2"/>
      <c r="KXG157" s="2"/>
      <c r="KXH157" s="2"/>
      <c r="KXI157" s="2"/>
      <c r="KXJ157" s="2"/>
      <c r="KXK157" s="2"/>
      <c r="KXL157" s="2"/>
      <c r="KXM157" s="2"/>
      <c r="KXN157" s="2"/>
      <c r="KXO157" s="2"/>
      <c r="KXP157" s="2"/>
      <c r="KXQ157" s="2"/>
      <c r="KXR157" s="2"/>
      <c r="KXS157" s="2"/>
      <c r="KXT157" s="2"/>
      <c r="KXU157" s="2"/>
      <c r="KXV157" s="2"/>
      <c r="KXW157" s="2"/>
      <c r="KXX157" s="2"/>
      <c r="KXY157" s="2"/>
      <c r="KXZ157" s="2"/>
      <c r="KYA157" s="2"/>
      <c r="KYB157" s="2"/>
      <c r="KYC157" s="2"/>
      <c r="KYD157" s="2"/>
      <c r="KYE157" s="2"/>
      <c r="KYF157" s="2"/>
      <c r="KYG157" s="2"/>
      <c r="KYH157" s="2"/>
      <c r="KYI157" s="2"/>
      <c r="KYJ157" s="2"/>
      <c r="KYK157" s="2"/>
      <c r="KYL157" s="2"/>
      <c r="KYM157" s="2"/>
      <c r="KYN157" s="2"/>
      <c r="KYO157" s="2"/>
      <c r="KYP157" s="2"/>
      <c r="KYQ157" s="2"/>
      <c r="KYR157" s="2"/>
      <c r="KYS157" s="2"/>
      <c r="KYT157" s="2"/>
      <c r="KYU157" s="2"/>
      <c r="KYV157" s="2"/>
      <c r="KYW157" s="2"/>
      <c r="KYX157" s="2"/>
      <c r="KYY157" s="2"/>
      <c r="KYZ157" s="2"/>
      <c r="KZA157" s="2"/>
      <c r="KZB157" s="2"/>
      <c r="KZC157" s="2"/>
      <c r="KZD157" s="2"/>
      <c r="KZE157" s="2"/>
      <c r="KZF157" s="2"/>
      <c r="KZG157" s="2"/>
      <c r="KZH157" s="2"/>
      <c r="KZI157" s="2"/>
      <c r="KZJ157" s="2"/>
      <c r="KZK157" s="2"/>
      <c r="KZL157" s="2"/>
      <c r="KZM157" s="2"/>
      <c r="KZN157" s="2"/>
      <c r="KZO157" s="2"/>
      <c r="KZP157" s="2"/>
      <c r="KZQ157" s="2"/>
      <c r="KZR157" s="2"/>
      <c r="KZS157" s="2"/>
      <c r="KZT157" s="2"/>
      <c r="KZU157" s="2"/>
      <c r="KZV157" s="2"/>
      <c r="KZW157" s="2"/>
      <c r="KZX157" s="2"/>
      <c r="KZY157" s="2"/>
      <c r="KZZ157" s="2"/>
      <c r="LAA157" s="2"/>
      <c r="LAB157" s="2"/>
      <c r="LAC157" s="2"/>
      <c r="LAD157" s="2"/>
      <c r="LAE157" s="2"/>
      <c r="LAF157" s="2"/>
      <c r="LAG157" s="2"/>
      <c r="LAH157" s="2"/>
      <c r="LAI157" s="2"/>
      <c r="LAJ157" s="2"/>
      <c r="LAK157" s="2"/>
      <c r="LAL157" s="2"/>
      <c r="LAM157" s="2"/>
      <c r="LAN157" s="2"/>
      <c r="LAO157" s="2"/>
      <c r="LAP157" s="2"/>
      <c r="LAQ157" s="2"/>
      <c r="LAR157" s="2"/>
      <c r="LAS157" s="2"/>
      <c r="LAT157" s="2"/>
      <c r="LAU157" s="2"/>
      <c r="LAV157" s="2"/>
      <c r="LAW157" s="2"/>
      <c r="LAX157" s="2"/>
      <c r="LAY157" s="2"/>
      <c r="LAZ157" s="2"/>
      <c r="LBA157" s="2"/>
      <c r="LBB157" s="2"/>
      <c r="LBC157" s="2"/>
      <c r="LBD157" s="2"/>
      <c r="LBE157" s="2"/>
      <c r="LBF157" s="2"/>
      <c r="LBG157" s="2"/>
      <c r="LBH157" s="2"/>
      <c r="LBI157" s="2"/>
      <c r="LBJ157" s="2"/>
      <c r="LBK157" s="2"/>
      <c r="LBL157" s="2"/>
      <c r="LBM157" s="2"/>
      <c r="LBN157" s="2"/>
      <c r="LBO157" s="2"/>
      <c r="LBP157" s="2"/>
      <c r="LBQ157" s="2"/>
      <c r="LBR157" s="2"/>
      <c r="LBS157" s="2"/>
      <c r="LBT157" s="2"/>
      <c r="LBU157" s="2"/>
      <c r="LBV157" s="2"/>
      <c r="LBW157" s="2"/>
      <c r="LBX157" s="2"/>
      <c r="LBY157" s="2"/>
      <c r="LBZ157" s="2"/>
      <c r="LCA157" s="2"/>
      <c r="LCB157" s="2"/>
      <c r="LCC157" s="2"/>
      <c r="LCD157" s="2"/>
      <c r="LCE157" s="2"/>
      <c r="LCF157" s="2"/>
      <c r="LCG157" s="2"/>
      <c r="LCH157" s="2"/>
      <c r="LCI157" s="2"/>
      <c r="LCJ157" s="2"/>
      <c r="LCK157" s="2"/>
      <c r="LCL157" s="2"/>
      <c r="LCM157" s="2"/>
      <c r="LCN157" s="2"/>
      <c r="LCO157" s="2"/>
      <c r="LCP157" s="2"/>
      <c r="LCQ157" s="2"/>
      <c r="LCR157" s="2"/>
      <c r="LCS157" s="2"/>
      <c r="LCT157" s="2"/>
      <c r="LCU157" s="2"/>
      <c r="LCV157" s="2"/>
      <c r="LCW157" s="2"/>
      <c r="LCX157" s="2"/>
      <c r="LCY157" s="2"/>
      <c r="LCZ157" s="2"/>
      <c r="LDA157" s="2"/>
      <c r="LDB157" s="2"/>
      <c r="LDC157" s="2"/>
      <c r="LDD157" s="2"/>
      <c r="LDE157" s="2"/>
      <c r="LDF157" s="2"/>
      <c r="LDG157" s="2"/>
      <c r="LDH157" s="2"/>
      <c r="LDI157" s="2"/>
      <c r="LDJ157" s="2"/>
      <c r="LDK157" s="2"/>
      <c r="LDL157" s="2"/>
      <c r="LDM157" s="2"/>
      <c r="LDN157" s="2"/>
      <c r="LDO157" s="2"/>
      <c r="LDP157" s="2"/>
      <c r="LDQ157" s="2"/>
      <c r="LDR157" s="2"/>
      <c r="LDS157" s="2"/>
      <c r="LDT157" s="2"/>
      <c r="LDU157" s="2"/>
      <c r="LDV157" s="2"/>
      <c r="LDW157" s="2"/>
      <c r="LDX157" s="2"/>
      <c r="LDY157" s="2"/>
      <c r="LDZ157" s="2"/>
      <c r="LEA157" s="2"/>
      <c r="LEB157" s="2"/>
      <c r="LEC157" s="2"/>
      <c r="LED157" s="2"/>
      <c r="LEE157" s="2"/>
      <c r="LEF157" s="2"/>
      <c r="LEG157" s="2"/>
      <c r="LEH157" s="2"/>
      <c r="LEI157" s="2"/>
      <c r="LEJ157" s="2"/>
      <c r="LEK157" s="2"/>
      <c r="LEL157" s="2"/>
      <c r="LEM157" s="2"/>
      <c r="LEN157" s="2"/>
      <c r="LEO157" s="2"/>
      <c r="LEP157" s="2"/>
      <c r="LEQ157" s="2"/>
      <c r="LER157" s="2"/>
      <c r="LES157" s="2"/>
      <c r="LET157" s="2"/>
      <c r="LEU157" s="2"/>
      <c r="LEV157" s="2"/>
      <c r="LEW157" s="2"/>
      <c r="LEX157" s="2"/>
      <c r="LEY157" s="2"/>
      <c r="LEZ157" s="2"/>
      <c r="LFA157" s="2"/>
      <c r="LFB157" s="2"/>
      <c r="LFC157" s="2"/>
      <c r="LFD157" s="2"/>
      <c r="LFE157" s="2"/>
      <c r="LFF157" s="2"/>
      <c r="LFG157" s="2"/>
      <c r="LFH157" s="2"/>
      <c r="LFI157" s="2"/>
      <c r="LFJ157" s="2"/>
      <c r="LFK157" s="2"/>
      <c r="LFL157" s="2"/>
      <c r="LFM157" s="2"/>
      <c r="LFN157" s="2"/>
      <c r="LFO157" s="2"/>
      <c r="LFP157" s="2"/>
      <c r="LFQ157" s="2"/>
      <c r="LFR157" s="2"/>
      <c r="LFS157" s="2"/>
      <c r="LFT157" s="2"/>
      <c r="LFU157" s="2"/>
      <c r="LFV157" s="2"/>
      <c r="LFW157" s="2"/>
      <c r="LFX157" s="2"/>
      <c r="LFY157" s="2"/>
      <c r="LFZ157" s="2"/>
      <c r="LGA157" s="2"/>
      <c r="LGB157" s="2"/>
      <c r="LGC157" s="2"/>
      <c r="LGD157" s="2"/>
      <c r="LGE157" s="2"/>
      <c r="LGF157" s="2"/>
      <c r="LGG157" s="2"/>
      <c r="LGH157" s="2"/>
      <c r="LGI157" s="2"/>
      <c r="LGJ157" s="2"/>
      <c r="LGK157" s="2"/>
      <c r="LGL157" s="2"/>
      <c r="LGM157" s="2"/>
      <c r="LGN157" s="2"/>
      <c r="LGO157" s="2"/>
      <c r="LGP157" s="2"/>
      <c r="LGQ157" s="2"/>
      <c r="LGR157" s="2"/>
      <c r="LGS157" s="2"/>
      <c r="LGT157" s="2"/>
      <c r="LGU157" s="2"/>
      <c r="LGV157" s="2"/>
      <c r="LGW157" s="2"/>
      <c r="LGX157" s="2"/>
      <c r="LGY157" s="2"/>
      <c r="LGZ157" s="2"/>
      <c r="LHA157" s="2"/>
      <c r="LHB157" s="2"/>
      <c r="LHC157" s="2"/>
      <c r="LHD157" s="2"/>
      <c r="LHE157" s="2"/>
      <c r="LHF157" s="2"/>
      <c r="LHG157" s="2"/>
      <c r="LHH157" s="2"/>
      <c r="LHI157" s="2"/>
      <c r="LHJ157" s="2"/>
      <c r="LHK157" s="2"/>
      <c r="LHL157" s="2"/>
      <c r="LHM157" s="2"/>
      <c r="LHN157" s="2"/>
      <c r="LHO157" s="2"/>
      <c r="LHP157" s="2"/>
      <c r="LHQ157" s="2"/>
      <c r="LHR157" s="2"/>
      <c r="LHS157" s="2"/>
      <c r="LHT157" s="2"/>
      <c r="LHU157" s="2"/>
      <c r="LHV157" s="2"/>
      <c r="LHW157" s="2"/>
      <c r="LHX157" s="2"/>
      <c r="LHY157" s="2"/>
      <c r="LHZ157" s="2"/>
      <c r="LIA157" s="2"/>
      <c r="LIB157" s="2"/>
      <c r="LIC157" s="2"/>
      <c r="LID157" s="2"/>
      <c r="LIE157" s="2"/>
      <c r="LIF157" s="2"/>
      <c r="LIG157" s="2"/>
      <c r="LIH157" s="2"/>
      <c r="LII157" s="2"/>
      <c r="LIJ157" s="2"/>
      <c r="LIK157" s="2"/>
      <c r="LIL157" s="2"/>
      <c r="LIM157" s="2"/>
      <c r="LIN157" s="2"/>
      <c r="LIO157" s="2"/>
      <c r="LIP157" s="2"/>
      <c r="LIQ157" s="2"/>
      <c r="LIR157" s="2"/>
      <c r="LIS157" s="2"/>
      <c r="LIT157" s="2"/>
      <c r="LIU157" s="2"/>
      <c r="LIV157" s="2"/>
      <c r="LIW157" s="2"/>
      <c r="LIX157" s="2"/>
      <c r="LIY157" s="2"/>
      <c r="LIZ157" s="2"/>
      <c r="LJA157" s="2"/>
      <c r="LJB157" s="2"/>
      <c r="LJC157" s="2"/>
      <c r="LJD157" s="2"/>
      <c r="LJE157" s="2"/>
      <c r="LJF157" s="2"/>
      <c r="LJG157" s="2"/>
      <c r="LJH157" s="2"/>
      <c r="LJI157" s="2"/>
      <c r="LJJ157" s="2"/>
      <c r="LJK157" s="2"/>
      <c r="LJL157" s="2"/>
      <c r="LJM157" s="2"/>
      <c r="LJN157" s="2"/>
      <c r="LJO157" s="2"/>
      <c r="LJP157" s="2"/>
      <c r="LJQ157" s="2"/>
      <c r="LJR157" s="2"/>
      <c r="LJS157" s="2"/>
      <c r="LJT157" s="2"/>
      <c r="LJU157" s="2"/>
      <c r="LJV157" s="2"/>
      <c r="LJW157" s="2"/>
      <c r="LJX157" s="2"/>
      <c r="LJY157" s="2"/>
      <c r="LJZ157" s="2"/>
      <c r="LKA157" s="2"/>
      <c r="LKB157" s="2"/>
      <c r="LKC157" s="2"/>
      <c r="LKD157" s="2"/>
      <c r="LKE157" s="2"/>
      <c r="LKF157" s="2"/>
      <c r="LKG157" s="2"/>
      <c r="LKH157" s="2"/>
      <c r="LKI157" s="2"/>
      <c r="LKJ157" s="2"/>
      <c r="LKK157" s="2"/>
      <c r="LKL157" s="2"/>
      <c r="LKM157" s="2"/>
      <c r="LKN157" s="2"/>
      <c r="LKO157" s="2"/>
      <c r="LKP157" s="2"/>
      <c r="LKQ157" s="2"/>
      <c r="LKR157" s="2"/>
      <c r="LKS157" s="2"/>
      <c r="LKT157" s="2"/>
      <c r="LKU157" s="2"/>
      <c r="LKV157" s="2"/>
      <c r="LKW157" s="2"/>
      <c r="LKX157" s="2"/>
      <c r="LKY157" s="2"/>
      <c r="LKZ157" s="2"/>
      <c r="LLA157" s="2"/>
      <c r="LLB157" s="2"/>
      <c r="LLC157" s="2"/>
      <c r="LLD157" s="2"/>
      <c r="LLE157" s="2"/>
      <c r="LLF157" s="2"/>
      <c r="LLG157" s="2"/>
      <c r="LLH157" s="2"/>
      <c r="LLI157" s="2"/>
      <c r="LLJ157" s="2"/>
      <c r="LLK157" s="2"/>
      <c r="LLL157" s="2"/>
      <c r="LLM157" s="2"/>
      <c r="LLN157" s="2"/>
      <c r="LLO157" s="2"/>
      <c r="LLP157" s="2"/>
      <c r="LLQ157" s="2"/>
      <c r="LLR157" s="2"/>
      <c r="LLS157" s="2"/>
      <c r="LLT157" s="2"/>
      <c r="LLU157" s="2"/>
      <c r="LLV157" s="2"/>
      <c r="LLW157" s="2"/>
      <c r="LLX157" s="2"/>
      <c r="LLY157" s="2"/>
      <c r="LLZ157" s="2"/>
      <c r="LMA157" s="2"/>
      <c r="LMB157" s="2"/>
      <c r="LMC157" s="2"/>
      <c r="LMD157" s="2"/>
      <c r="LME157" s="2"/>
      <c r="LMF157" s="2"/>
      <c r="LMG157" s="2"/>
      <c r="LMH157" s="2"/>
      <c r="LMI157" s="2"/>
      <c r="LMJ157" s="2"/>
      <c r="LMK157" s="2"/>
      <c r="LML157" s="2"/>
      <c r="LMM157" s="2"/>
      <c r="LMN157" s="2"/>
      <c r="LMO157" s="2"/>
      <c r="LMP157" s="2"/>
      <c r="LMQ157" s="2"/>
      <c r="LMR157" s="2"/>
      <c r="LMS157" s="2"/>
      <c r="LMT157" s="2"/>
      <c r="LMU157" s="2"/>
      <c r="LMV157" s="2"/>
      <c r="LMW157" s="2"/>
      <c r="LMX157" s="2"/>
      <c r="LMY157" s="2"/>
      <c r="LMZ157" s="2"/>
      <c r="LNA157" s="2"/>
      <c r="LNB157" s="2"/>
      <c r="LNC157" s="2"/>
      <c r="LND157" s="2"/>
      <c r="LNE157" s="2"/>
      <c r="LNF157" s="2"/>
      <c r="LNG157" s="2"/>
      <c r="LNH157" s="2"/>
      <c r="LNI157" s="2"/>
      <c r="LNJ157" s="2"/>
      <c r="LNK157" s="2"/>
      <c r="LNL157" s="2"/>
      <c r="LNM157" s="2"/>
      <c r="LNN157" s="2"/>
      <c r="LNO157" s="2"/>
      <c r="LNP157" s="2"/>
      <c r="LNQ157" s="2"/>
      <c r="LNR157" s="2"/>
      <c r="LNS157" s="2"/>
      <c r="LNT157" s="2"/>
      <c r="LNU157" s="2"/>
      <c r="LNV157" s="2"/>
      <c r="LNW157" s="2"/>
      <c r="LNX157" s="2"/>
      <c r="LNY157" s="2"/>
      <c r="LNZ157" s="2"/>
      <c r="LOA157" s="2"/>
      <c r="LOB157" s="2"/>
      <c r="LOC157" s="2"/>
      <c r="LOD157" s="2"/>
      <c r="LOE157" s="2"/>
      <c r="LOF157" s="2"/>
      <c r="LOG157" s="2"/>
      <c r="LOH157" s="2"/>
      <c r="LOI157" s="2"/>
      <c r="LOJ157" s="2"/>
      <c r="LOK157" s="2"/>
      <c r="LOL157" s="2"/>
      <c r="LOM157" s="2"/>
      <c r="LON157" s="2"/>
      <c r="LOO157" s="2"/>
      <c r="LOP157" s="2"/>
      <c r="LOQ157" s="2"/>
      <c r="LOR157" s="2"/>
      <c r="LOS157" s="2"/>
      <c r="LOT157" s="2"/>
      <c r="LOU157" s="2"/>
      <c r="LOV157" s="2"/>
      <c r="LOW157" s="2"/>
      <c r="LOX157" s="2"/>
      <c r="LOY157" s="2"/>
      <c r="LOZ157" s="2"/>
      <c r="LPA157" s="2"/>
      <c r="LPB157" s="2"/>
      <c r="LPC157" s="2"/>
      <c r="LPD157" s="2"/>
      <c r="LPE157" s="2"/>
      <c r="LPF157" s="2"/>
      <c r="LPG157" s="2"/>
      <c r="LPH157" s="2"/>
      <c r="LPI157" s="2"/>
      <c r="LPJ157" s="2"/>
      <c r="LPK157" s="2"/>
      <c r="LPL157" s="2"/>
      <c r="LPM157" s="2"/>
      <c r="LPN157" s="2"/>
      <c r="LPO157" s="2"/>
      <c r="LPP157" s="2"/>
      <c r="LPQ157" s="2"/>
      <c r="LPR157" s="2"/>
      <c r="LPS157" s="2"/>
      <c r="LPT157" s="2"/>
      <c r="LPU157" s="2"/>
      <c r="LPV157" s="2"/>
      <c r="LPW157" s="2"/>
      <c r="LPX157" s="2"/>
      <c r="LPY157" s="2"/>
      <c r="LPZ157" s="2"/>
      <c r="LQA157" s="2"/>
      <c r="LQB157" s="2"/>
      <c r="LQC157" s="2"/>
      <c r="LQD157" s="2"/>
      <c r="LQE157" s="2"/>
      <c r="LQF157" s="2"/>
      <c r="LQG157" s="2"/>
      <c r="LQH157" s="2"/>
      <c r="LQI157" s="2"/>
      <c r="LQJ157" s="2"/>
      <c r="LQK157" s="2"/>
      <c r="LQL157" s="2"/>
      <c r="LQM157" s="2"/>
      <c r="LQN157" s="2"/>
      <c r="LQO157" s="2"/>
      <c r="LQP157" s="2"/>
      <c r="LQQ157" s="2"/>
      <c r="LQR157" s="2"/>
      <c r="LQS157" s="2"/>
      <c r="LQT157" s="2"/>
      <c r="LQU157" s="2"/>
      <c r="LQV157" s="2"/>
      <c r="LQW157" s="2"/>
      <c r="LQX157" s="2"/>
      <c r="LQY157" s="2"/>
      <c r="LQZ157" s="2"/>
      <c r="LRA157" s="2"/>
      <c r="LRB157" s="2"/>
      <c r="LRC157" s="2"/>
      <c r="LRD157" s="2"/>
      <c r="LRE157" s="2"/>
      <c r="LRF157" s="2"/>
      <c r="LRG157" s="2"/>
      <c r="LRH157" s="2"/>
      <c r="LRI157" s="2"/>
      <c r="LRJ157" s="2"/>
      <c r="LRK157" s="2"/>
      <c r="LRL157" s="2"/>
      <c r="LRM157" s="2"/>
      <c r="LRN157" s="2"/>
      <c r="LRO157" s="2"/>
      <c r="LRP157" s="2"/>
      <c r="LRQ157" s="2"/>
      <c r="LRR157" s="2"/>
      <c r="LRS157" s="2"/>
      <c r="LRT157" s="2"/>
      <c r="LRU157" s="2"/>
      <c r="LRV157" s="2"/>
      <c r="LRW157" s="2"/>
      <c r="LRX157" s="2"/>
      <c r="LRY157" s="2"/>
      <c r="LRZ157" s="2"/>
      <c r="LSA157" s="2"/>
      <c r="LSB157" s="2"/>
      <c r="LSC157" s="2"/>
      <c r="LSD157" s="2"/>
      <c r="LSE157" s="2"/>
      <c r="LSF157" s="2"/>
      <c r="LSG157" s="2"/>
      <c r="LSH157" s="2"/>
      <c r="LSI157" s="2"/>
      <c r="LSJ157" s="2"/>
      <c r="LSK157" s="2"/>
      <c r="LSL157" s="2"/>
      <c r="LSM157" s="2"/>
      <c r="LSN157" s="2"/>
      <c r="LSO157" s="2"/>
      <c r="LSP157" s="2"/>
      <c r="LSQ157" s="2"/>
      <c r="LSR157" s="2"/>
      <c r="LSS157" s="2"/>
      <c r="LST157" s="2"/>
      <c r="LSU157" s="2"/>
      <c r="LSV157" s="2"/>
      <c r="LSW157" s="2"/>
      <c r="LSX157" s="2"/>
      <c r="LSY157" s="2"/>
      <c r="LSZ157" s="2"/>
      <c r="LTA157" s="2"/>
      <c r="LTB157" s="2"/>
      <c r="LTC157" s="2"/>
      <c r="LTD157" s="2"/>
      <c r="LTE157" s="2"/>
      <c r="LTF157" s="2"/>
      <c r="LTG157" s="2"/>
      <c r="LTH157" s="2"/>
      <c r="LTI157" s="2"/>
      <c r="LTJ157" s="2"/>
      <c r="LTK157" s="2"/>
      <c r="LTL157" s="2"/>
      <c r="LTM157" s="2"/>
      <c r="LTN157" s="2"/>
      <c r="LTO157" s="2"/>
      <c r="LTP157" s="2"/>
      <c r="LTQ157" s="2"/>
      <c r="LTR157" s="2"/>
      <c r="LTS157" s="2"/>
      <c r="LTT157" s="2"/>
      <c r="LTU157" s="2"/>
      <c r="LTV157" s="2"/>
      <c r="LTW157" s="2"/>
      <c r="LTX157" s="2"/>
      <c r="LTY157" s="2"/>
      <c r="LTZ157" s="2"/>
      <c r="LUA157" s="2"/>
      <c r="LUB157" s="2"/>
      <c r="LUC157" s="2"/>
      <c r="LUD157" s="2"/>
      <c r="LUE157" s="2"/>
      <c r="LUF157" s="2"/>
      <c r="LUG157" s="2"/>
      <c r="LUH157" s="2"/>
      <c r="LUI157" s="2"/>
      <c r="LUJ157" s="2"/>
      <c r="LUK157" s="2"/>
      <c r="LUL157" s="2"/>
      <c r="LUM157" s="2"/>
      <c r="LUN157" s="2"/>
      <c r="LUO157" s="2"/>
      <c r="LUP157" s="2"/>
      <c r="LUQ157" s="2"/>
      <c r="LUR157" s="2"/>
      <c r="LUS157" s="2"/>
      <c r="LUT157" s="2"/>
      <c r="LUU157" s="2"/>
      <c r="LUV157" s="2"/>
      <c r="LUW157" s="2"/>
      <c r="LUX157" s="2"/>
      <c r="LUY157" s="2"/>
      <c r="LUZ157" s="2"/>
      <c r="LVA157" s="2"/>
      <c r="LVB157" s="2"/>
      <c r="LVC157" s="2"/>
      <c r="LVD157" s="2"/>
      <c r="LVE157" s="2"/>
      <c r="LVF157" s="2"/>
      <c r="LVG157" s="2"/>
      <c r="LVH157" s="2"/>
      <c r="LVI157" s="2"/>
      <c r="LVJ157" s="2"/>
      <c r="LVK157" s="2"/>
      <c r="LVL157" s="2"/>
      <c r="LVM157" s="2"/>
      <c r="LVN157" s="2"/>
      <c r="LVO157" s="2"/>
      <c r="LVP157" s="2"/>
      <c r="LVQ157" s="2"/>
      <c r="LVR157" s="2"/>
      <c r="LVS157" s="2"/>
      <c r="LVT157" s="2"/>
      <c r="LVU157" s="2"/>
      <c r="LVV157" s="2"/>
      <c r="LVW157" s="2"/>
      <c r="LVX157" s="2"/>
      <c r="LVY157" s="2"/>
      <c r="LVZ157" s="2"/>
      <c r="LWA157" s="2"/>
      <c r="LWB157" s="2"/>
      <c r="LWC157" s="2"/>
      <c r="LWD157" s="2"/>
      <c r="LWE157" s="2"/>
      <c r="LWF157" s="2"/>
      <c r="LWG157" s="2"/>
      <c r="LWH157" s="2"/>
      <c r="LWI157" s="2"/>
      <c r="LWJ157" s="2"/>
      <c r="LWK157" s="2"/>
      <c r="LWL157" s="2"/>
      <c r="LWM157" s="2"/>
      <c r="LWN157" s="2"/>
      <c r="LWO157" s="2"/>
      <c r="LWP157" s="2"/>
      <c r="LWQ157" s="2"/>
      <c r="LWR157" s="2"/>
      <c r="LWS157" s="2"/>
      <c r="LWT157" s="2"/>
      <c r="LWU157" s="2"/>
      <c r="LWV157" s="2"/>
      <c r="LWW157" s="2"/>
      <c r="LWX157" s="2"/>
      <c r="LWY157" s="2"/>
      <c r="LWZ157" s="2"/>
      <c r="LXA157" s="2"/>
      <c r="LXB157" s="2"/>
      <c r="LXC157" s="2"/>
      <c r="LXD157" s="2"/>
      <c r="LXE157" s="2"/>
      <c r="LXF157" s="2"/>
      <c r="LXG157" s="2"/>
      <c r="LXH157" s="2"/>
      <c r="LXI157" s="2"/>
      <c r="LXJ157" s="2"/>
      <c r="LXK157" s="2"/>
      <c r="LXL157" s="2"/>
      <c r="LXM157" s="2"/>
      <c r="LXN157" s="2"/>
      <c r="LXO157" s="2"/>
      <c r="LXP157" s="2"/>
      <c r="LXQ157" s="2"/>
      <c r="LXR157" s="2"/>
      <c r="LXS157" s="2"/>
      <c r="LXT157" s="2"/>
      <c r="LXU157" s="2"/>
      <c r="LXV157" s="2"/>
      <c r="LXW157" s="2"/>
      <c r="LXX157" s="2"/>
      <c r="LXY157" s="2"/>
      <c r="LXZ157" s="2"/>
      <c r="LYA157" s="2"/>
      <c r="LYB157" s="2"/>
      <c r="LYC157" s="2"/>
      <c r="LYD157" s="2"/>
      <c r="LYE157" s="2"/>
      <c r="LYF157" s="2"/>
      <c r="LYG157" s="2"/>
      <c r="LYH157" s="2"/>
      <c r="LYI157" s="2"/>
      <c r="LYJ157" s="2"/>
      <c r="LYK157" s="2"/>
      <c r="LYL157" s="2"/>
      <c r="LYM157" s="2"/>
      <c r="LYN157" s="2"/>
      <c r="LYO157" s="2"/>
      <c r="LYP157" s="2"/>
      <c r="LYQ157" s="2"/>
      <c r="LYR157" s="2"/>
      <c r="LYS157" s="2"/>
      <c r="LYT157" s="2"/>
      <c r="LYU157" s="2"/>
      <c r="LYV157" s="2"/>
      <c r="LYW157" s="2"/>
      <c r="LYX157" s="2"/>
      <c r="LYY157" s="2"/>
      <c r="LYZ157" s="2"/>
      <c r="LZA157" s="2"/>
      <c r="LZB157" s="2"/>
      <c r="LZC157" s="2"/>
      <c r="LZD157" s="2"/>
      <c r="LZE157" s="2"/>
      <c r="LZF157" s="2"/>
      <c r="LZG157" s="2"/>
      <c r="LZH157" s="2"/>
      <c r="LZI157" s="2"/>
      <c r="LZJ157" s="2"/>
      <c r="LZK157" s="2"/>
      <c r="LZL157" s="2"/>
      <c r="LZM157" s="2"/>
      <c r="LZN157" s="2"/>
      <c r="LZO157" s="2"/>
      <c r="LZP157" s="2"/>
      <c r="LZQ157" s="2"/>
      <c r="LZR157" s="2"/>
      <c r="LZS157" s="2"/>
      <c r="LZT157" s="2"/>
      <c r="LZU157" s="2"/>
      <c r="LZV157" s="2"/>
      <c r="LZW157" s="2"/>
      <c r="LZX157" s="2"/>
      <c r="LZY157" s="2"/>
      <c r="LZZ157" s="2"/>
      <c r="MAA157" s="2"/>
      <c r="MAB157" s="2"/>
      <c r="MAC157" s="2"/>
      <c r="MAD157" s="2"/>
      <c r="MAE157" s="2"/>
      <c r="MAF157" s="2"/>
      <c r="MAG157" s="2"/>
      <c r="MAH157" s="2"/>
      <c r="MAI157" s="2"/>
      <c r="MAJ157" s="2"/>
      <c r="MAK157" s="2"/>
      <c r="MAL157" s="2"/>
      <c r="MAM157" s="2"/>
      <c r="MAN157" s="2"/>
      <c r="MAO157" s="2"/>
      <c r="MAP157" s="2"/>
      <c r="MAQ157" s="2"/>
      <c r="MAR157" s="2"/>
      <c r="MAS157" s="2"/>
      <c r="MAT157" s="2"/>
      <c r="MAU157" s="2"/>
      <c r="MAV157" s="2"/>
      <c r="MAW157" s="2"/>
      <c r="MAX157" s="2"/>
      <c r="MAY157" s="2"/>
      <c r="MAZ157" s="2"/>
      <c r="MBA157" s="2"/>
      <c r="MBB157" s="2"/>
      <c r="MBC157" s="2"/>
      <c r="MBD157" s="2"/>
      <c r="MBE157" s="2"/>
      <c r="MBF157" s="2"/>
      <c r="MBG157" s="2"/>
      <c r="MBH157" s="2"/>
      <c r="MBI157" s="2"/>
      <c r="MBJ157" s="2"/>
      <c r="MBK157" s="2"/>
      <c r="MBL157" s="2"/>
      <c r="MBM157" s="2"/>
      <c r="MBN157" s="2"/>
      <c r="MBO157" s="2"/>
      <c r="MBP157" s="2"/>
      <c r="MBQ157" s="2"/>
      <c r="MBR157" s="2"/>
      <c r="MBS157" s="2"/>
      <c r="MBT157" s="2"/>
      <c r="MBU157" s="2"/>
      <c r="MBV157" s="2"/>
      <c r="MBW157" s="2"/>
      <c r="MBX157" s="2"/>
      <c r="MBY157" s="2"/>
      <c r="MBZ157" s="2"/>
      <c r="MCA157" s="2"/>
      <c r="MCB157" s="2"/>
      <c r="MCC157" s="2"/>
      <c r="MCD157" s="2"/>
      <c r="MCE157" s="2"/>
      <c r="MCF157" s="2"/>
      <c r="MCG157" s="2"/>
      <c r="MCH157" s="2"/>
      <c r="MCI157" s="2"/>
      <c r="MCJ157" s="2"/>
      <c r="MCK157" s="2"/>
      <c r="MCL157" s="2"/>
      <c r="MCM157" s="2"/>
      <c r="MCN157" s="2"/>
      <c r="MCO157" s="2"/>
      <c r="MCP157" s="2"/>
      <c r="MCQ157" s="2"/>
      <c r="MCR157" s="2"/>
      <c r="MCS157" s="2"/>
      <c r="MCT157" s="2"/>
      <c r="MCU157" s="2"/>
      <c r="MCV157" s="2"/>
      <c r="MCW157" s="2"/>
      <c r="MCX157" s="2"/>
      <c r="MCY157" s="2"/>
      <c r="MCZ157" s="2"/>
      <c r="MDA157" s="2"/>
      <c r="MDB157" s="2"/>
      <c r="MDC157" s="2"/>
      <c r="MDD157" s="2"/>
      <c r="MDE157" s="2"/>
      <c r="MDF157" s="2"/>
      <c r="MDG157" s="2"/>
      <c r="MDH157" s="2"/>
      <c r="MDI157" s="2"/>
      <c r="MDJ157" s="2"/>
      <c r="MDK157" s="2"/>
      <c r="MDL157" s="2"/>
      <c r="MDM157" s="2"/>
      <c r="MDN157" s="2"/>
      <c r="MDO157" s="2"/>
      <c r="MDP157" s="2"/>
      <c r="MDQ157" s="2"/>
      <c r="MDR157" s="2"/>
      <c r="MDS157" s="2"/>
      <c r="MDT157" s="2"/>
      <c r="MDU157" s="2"/>
      <c r="MDV157" s="2"/>
      <c r="MDW157" s="2"/>
      <c r="MDX157" s="2"/>
      <c r="MDY157" s="2"/>
      <c r="MDZ157" s="2"/>
      <c r="MEA157" s="2"/>
      <c r="MEB157" s="2"/>
      <c r="MEC157" s="2"/>
      <c r="MED157" s="2"/>
      <c r="MEE157" s="2"/>
      <c r="MEF157" s="2"/>
      <c r="MEG157" s="2"/>
      <c r="MEH157" s="2"/>
      <c r="MEI157" s="2"/>
      <c r="MEJ157" s="2"/>
      <c r="MEK157" s="2"/>
      <c r="MEL157" s="2"/>
      <c r="MEM157" s="2"/>
      <c r="MEN157" s="2"/>
      <c r="MEO157" s="2"/>
      <c r="MEP157" s="2"/>
      <c r="MEQ157" s="2"/>
      <c r="MER157" s="2"/>
      <c r="MES157" s="2"/>
      <c r="MET157" s="2"/>
      <c r="MEU157" s="2"/>
      <c r="MEV157" s="2"/>
      <c r="MEW157" s="2"/>
      <c r="MEX157" s="2"/>
      <c r="MEY157" s="2"/>
      <c r="MEZ157" s="2"/>
      <c r="MFA157" s="2"/>
      <c r="MFB157" s="2"/>
      <c r="MFC157" s="2"/>
      <c r="MFD157" s="2"/>
      <c r="MFE157" s="2"/>
      <c r="MFF157" s="2"/>
      <c r="MFG157" s="2"/>
      <c r="MFH157" s="2"/>
      <c r="MFI157" s="2"/>
      <c r="MFJ157" s="2"/>
      <c r="MFK157" s="2"/>
      <c r="MFL157" s="2"/>
      <c r="MFM157" s="2"/>
      <c r="MFN157" s="2"/>
      <c r="MFO157" s="2"/>
      <c r="MFP157" s="2"/>
      <c r="MFQ157" s="2"/>
      <c r="MFR157" s="2"/>
      <c r="MFS157" s="2"/>
      <c r="MFT157" s="2"/>
      <c r="MFU157" s="2"/>
      <c r="MFV157" s="2"/>
      <c r="MFW157" s="2"/>
      <c r="MFX157" s="2"/>
      <c r="MFY157" s="2"/>
      <c r="MFZ157" s="2"/>
      <c r="MGA157" s="2"/>
      <c r="MGB157" s="2"/>
      <c r="MGC157" s="2"/>
      <c r="MGD157" s="2"/>
      <c r="MGE157" s="2"/>
      <c r="MGF157" s="2"/>
      <c r="MGG157" s="2"/>
      <c r="MGH157" s="2"/>
      <c r="MGI157" s="2"/>
      <c r="MGJ157" s="2"/>
      <c r="MGK157" s="2"/>
      <c r="MGL157" s="2"/>
      <c r="MGM157" s="2"/>
      <c r="MGN157" s="2"/>
      <c r="MGO157" s="2"/>
      <c r="MGP157" s="2"/>
      <c r="MGQ157" s="2"/>
      <c r="MGR157" s="2"/>
      <c r="MGS157" s="2"/>
      <c r="MGT157" s="2"/>
      <c r="MGU157" s="2"/>
      <c r="MGV157" s="2"/>
      <c r="MGW157" s="2"/>
      <c r="MGX157" s="2"/>
      <c r="MGY157" s="2"/>
      <c r="MGZ157" s="2"/>
      <c r="MHA157" s="2"/>
      <c r="MHB157" s="2"/>
      <c r="MHC157" s="2"/>
      <c r="MHD157" s="2"/>
      <c r="MHE157" s="2"/>
      <c r="MHF157" s="2"/>
      <c r="MHG157" s="2"/>
      <c r="MHH157" s="2"/>
      <c r="MHI157" s="2"/>
      <c r="MHJ157" s="2"/>
      <c r="MHK157" s="2"/>
      <c r="MHL157" s="2"/>
      <c r="MHM157" s="2"/>
      <c r="MHN157" s="2"/>
      <c r="MHO157" s="2"/>
      <c r="MHP157" s="2"/>
      <c r="MHQ157" s="2"/>
      <c r="MHR157" s="2"/>
      <c r="MHS157" s="2"/>
      <c r="MHT157" s="2"/>
      <c r="MHU157" s="2"/>
      <c r="MHV157" s="2"/>
      <c r="MHW157" s="2"/>
      <c r="MHX157" s="2"/>
      <c r="MHY157" s="2"/>
      <c r="MHZ157" s="2"/>
      <c r="MIA157" s="2"/>
      <c r="MIB157" s="2"/>
      <c r="MIC157" s="2"/>
      <c r="MID157" s="2"/>
      <c r="MIE157" s="2"/>
      <c r="MIF157" s="2"/>
      <c r="MIG157" s="2"/>
      <c r="MIH157" s="2"/>
      <c r="MII157" s="2"/>
      <c r="MIJ157" s="2"/>
      <c r="MIK157" s="2"/>
      <c r="MIL157" s="2"/>
      <c r="MIM157" s="2"/>
      <c r="MIN157" s="2"/>
      <c r="MIO157" s="2"/>
      <c r="MIP157" s="2"/>
      <c r="MIQ157" s="2"/>
      <c r="MIR157" s="2"/>
      <c r="MIS157" s="2"/>
      <c r="MIT157" s="2"/>
      <c r="MIU157" s="2"/>
      <c r="MIV157" s="2"/>
      <c r="MIW157" s="2"/>
      <c r="MIX157" s="2"/>
      <c r="MIY157" s="2"/>
      <c r="MIZ157" s="2"/>
      <c r="MJA157" s="2"/>
      <c r="MJB157" s="2"/>
      <c r="MJC157" s="2"/>
      <c r="MJD157" s="2"/>
      <c r="MJE157" s="2"/>
      <c r="MJF157" s="2"/>
      <c r="MJG157" s="2"/>
      <c r="MJH157" s="2"/>
      <c r="MJI157" s="2"/>
      <c r="MJJ157" s="2"/>
      <c r="MJK157" s="2"/>
      <c r="MJL157" s="2"/>
      <c r="MJM157" s="2"/>
      <c r="MJN157" s="2"/>
      <c r="MJO157" s="2"/>
      <c r="MJP157" s="2"/>
      <c r="MJQ157" s="2"/>
      <c r="MJR157" s="2"/>
      <c r="MJS157" s="2"/>
      <c r="MJT157" s="2"/>
      <c r="MJU157" s="2"/>
      <c r="MJV157" s="2"/>
      <c r="MJW157" s="2"/>
      <c r="MJX157" s="2"/>
      <c r="MJY157" s="2"/>
      <c r="MJZ157" s="2"/>
      <c r="MKA157" s="2"/>
      <c r="MKB157" s="2"/>
      <c r="MKC157" s="2"/>
      <c r="MKD157" s="2"/>
      <c r="MKE157" s="2"/>
      <c r="MKF157" s="2"/>
      <c r="MKG157" s="2"/>
      <c r="MKH157" s="2"/>
      <c r="MKI157" s="2"/>
      <c r="MKJ157" s="2"/>
      <c r="MKK157" s="2"/>
      <c r="MKL157" s="2"/>
      <c r="MKM157" s="2"/>
      <c r="MKN157" s="2"/>
      <c r="MKO157" s="2"/>
      <c r="MKP157" s="2"/>
      <c r="MKQ157" s="2"/>
      <c r="MKR157" s="2"/>
      <c r="MKS157" s="2"/>
      <c r="MKT157" s="2"/>
      <c r="MKU157" s="2"/>
      <c r="MKV157" s="2"/>
      <c r="MKW157" s="2"/>
      <c r="MKX157" s="2"/>
      <c r="MKY157" s="2"/>
      <c r="MKZ157" s="2"/>
      <c r="MLA157" s="2"/>
      <c r="MLB157" s="2"/>
      <c r="MLC157" s="2"/>
      <c r="MLD157" s="2"/>
      <c r="MLE157" s="2"/>
      <c r="MLF157" s="2"/>
      <c r="MLG157" s="2"/>
      <c r="MLH157" s="2"/>
      <c r="MLI157" s="2"/>
      <c r="MLJ157" s="2"/>
      <c r="MLK157" s="2"/>
      <c r="MLL157" s="2"/>
      <c r="MLM157" s="2"/>
      <c r="MLN157" s="2"/>
      <c r="MLO157" s="2"/>
      <c r="MLP157" s="2"/>
      <c r="MLQ157" s="2"/>
      <c r="MLR157" s="2"/>
      <c r="MLS157" s="2"/>
      <c r="MLT157" s="2"/>
      <c r="MLU157" s="2"/>
      <c r="MLV157" s="2"/>
      <c r="MLW157" s="2"/>
      <c r="MLX157" s="2"/>
      <c r="MLY157" s="2"/>
      <c r="MLZ157" s="2"/>
      <c r="MMA157" s="2"/>
      <c r="MMB157" s="2"/>
      <c r="MMC157" s="2"/>
      <c r="MMD157" s="2"/>
      <c r="MME157" s="2"/>
      <c r="MMF157" s="2"/>
      <c r="MMG157" s="2"/>
      <c r="MMH157" s="2"/>
      <c r="MMI157" s="2"/>
      <c r="MMJ157" s="2"/>
      <c r="MMK157" s="2"/>
      <c r="MML157" s="2"/>
      <c r="MMM157" s="2"/>
      <c r="MMN157" s="2"/>
      <c r="MMO157" s="2"/>
      <c r="MMP157" s="2"/>
      <c r="MMQ157" s="2"/>
      <c r="MMR157" s="2"/>
      <c r="MMS157" s="2"/>
      <c r="MMT157" s="2"/>
      <c r="MMU157" s="2"/>
      <c r="MMV157" s="2"/>
      <c r="MMW157" s="2"/>
      <c r="MMX157" s="2"/>
      <c r="MMY157" s="2"/>
      <c r="MMZ157" s="2"/>
      <c r="MNA157" s="2"/>
      <c r="MNB157" s="2"/>
      <c r="MNC157" s="2"/>
      <c r="MND157" s="2"/>
      <c r="MNE157" s="2"/>
      <c r="MNF157" s="2"/>
      <c r="MNG157" s="2"/>
      <c r="MNH157" s="2"/>
      <c r="MNI157" s="2"/>
      <c r="MNJ157" s="2"/>
      <c r="MNK157" s="2"/>
      <c r="MNL157" s="2"/>
      <c r="MNM157" s="2"/>
      <c r="MNN157" s="2"/>
      <c r="MNO157" s="2"/>
      <c r="MNP157" s="2"/>
      <c r="MNQ157" s="2"/>
      <c r="MNR157" s="2"/>
      <c r="MNS157" s="2"/>
      <c r="MNT157" s="2"/>
      <c r="MNU157" s="2"/>
      <c r="MNV157" s="2"/>
      <c r="MNW157" s="2"/>
      <c r="MNX157" s="2"/>
      <c r="MNY157" s="2"/>
      <c r="MNZ157" s="2"/>
      <c r="MOA157" s="2"/>
      <c r="MOB157" s="2"/>
      <c r="MOC157" s="2"/>
      <c r="MOD157" s="2"/>
      <c r="MOE157" s="2"/>
      <c r="MOF157" s="2"/>
      <c r="MOG157" s="2"/>
      <c r="MOH157" s="2"/>
      <c r="MOI157" s="2"/>
      <c r="MOJ157" s="2"/>
      <c r="MOK157" s="2"/>
      <c r="MOL157" s="2"/>
      <c r="MOM157" s="2"/>
      <c r="MON157" s="2"/>
      <c r="MOO157" s="2"/>
      <c r="MOP157" s="2"/>
      <c r="MOQ157" s="2"/>
      <c r="MOR157" s="2"/>
      <c r="MOS157" s="2"/>
      <c r="MOT157" s="2"/>
      <c r="MOU157" s="2"/>
      <c r="MOV157" s="2"/>
      <c r="MOW157" s="2"/>
      <c r="MOX157" s="2"/>
      <c r="MOY157" s="2"/>
      <c r="MOZ157" s="2"/>
      <c r="MPA157" s="2"/>
      <c r="MPB157" s="2"/>
      <c r="MPC157" s="2"/>
      <c r="MPD157" s="2"/>
      <c r="MPE157" s="2"/>
      <c r="MPF157" s="2"/>
      <c r="MPG157" s="2"/>
      <c r="MPH157" s="2"/>
      <c r="MPI157" s="2"/>
      <c r="MPJ157" s="2"/>
      <c r="MPK157" s="2"/>
      <c r="MPL157" s="2"/>
      <c r="MPM157" s="2"/>
      <c r="MPN157" s="2"/>
      <c r="MPO157" s="2"/>
      <c r="MPP157" s="2"/>
      <c r="MPQ157" s="2"/>
      <c r="MPR157" s="2"/>
      <c r="MPS157" s="2"/>
      <c r="MPT157" s="2"/>
      <c r="MPU157" s="2"/>
      <c r="MPV157" s="2"/>
      <c r="MPW157" s="2"/>
      <c r="MPX157" s="2"/>
      <c r="MPY157" s="2"/>
      <c r="MPZ157" s="2"/>
      <c r="MQA157" s="2"/>
      <c r="MQB157" s="2"/>
      <c r="MQC157" s="2"/>
      <c r="MQD157" s="2"/>
      <c r="MQE157" s="2"/>
      <c r="MQF157" s="2"/>
      <c r="MQG157" s="2"/>
      <c r="MQH157" s="2"/>
      <c r="MQI157" s="2"/>
      <c r="MQJ157" s="2"/>
      <c r="MQK157" s="2"/>
      <c r="MQL157" s="2"/>
      <c r="MQM157" s="2"/>
      <c r="MQN157" s="2"/>
      <c r="MQO157" s="2"/>
      <c r="MQP157" s="2"/>
      <c r="MQQ157" s="2"/>
      <c r="MQR157" s="2"/>
      <c r="MQS157" s="2"/>
      <c r="MQT157" s="2"/>
      <c r="MQU157" s="2"/>
      <c r="MQV157" s="2"/>
      <c r="MQW157" s="2"/>
      <c r="MQX157" s="2"/>
      <c r="MQY157" s="2"/>
      <c r="MQZ157" s="2"/>
      <c r="MRA157" s="2"/>
      <c r="MRB157" s="2"/>
      <c r="MRC157" s="2"/>
      <c r="MRD157" s="2"/>
      <c r="MRE157" s="2"/>
      <c r="MRF157" s="2"/>
      <c r="MRG157" s="2"/>
      <c r="MRH157" s="2"/>
      <c r="MRI157" s="2"/>
      <c r="MRJ157" s="2"/>
      <c r="MRK157" s="2"/>
      <c r="MRL157" s="2"/>
      <c r="MRM157" s="2"/>
      <c r="MRN157" s="2"/>
      <c r="MRO157" s="2"/>
      <c r="MRP157" s="2"/>
      <c r="MRQ157" s="2"/>
      <c r="MRR157" s="2"/>
      <c r="MRS157" s="2"/>
      <c r="MRT157" s="2"/>
      <c r="MRU157" s="2"/>
      <c r="MRV157" s="2"/>
      <c r="MRW157" s="2"/>
      <c r="MRX157" s="2"/>
      <c r="MRY157" s="2"/>
      <c r="MRZ157" s="2"/>
      <c r="MSA157" s="2"/>
      <c r="MSB157" s="2"/>
      <c r="MSC157" s="2"/>
      <c r="MSD157" s="2"/>
      <c r="MSE157" s="2"/>
      <c r="MSF157" s="2"/>
      <c r="MSG157" s="2"/>
      <c r="MSH157" s="2"/>
      <c r="MSI157" s="2"/>
      <c r="MSJ157" s="2"/>
      <c r="MSK157" s="2"/>
      <c r="MSL157" s="2"/>
      <c r="MSM157" s="2"/>
      <c r="MSN157" s="2"/>
      <c r="MSO157" s="2"/>
      <c r="MSP157" s="2"/>
      <c r="MSQ157" s="2"/>
      <c r="MSR157" s="2"/>
      <c r="MSS157" s="2"/>
      <c r="MST157" s="2"/>
      <c r="MSU157" s="2"/>
      <c r="MSV157" s="2"/>
      <c r="MSW157" s="2"/>
      <c r="MSX157" s="2"/>
      <c r="MSY157" s="2"/>
      <c r="MSZ157" s="2"/>
      <c r="MTA157" s="2"/>
      <c r="MTB157" s="2"/>
      <c r="MTC157" s="2"/>
      <c r="MTD157" s="2"/>
      <c r="MTE157" s="2"/>
      <c r="MTF157" s="2"/>
      <c r="MTG157" s="2"/>
      <c r="MTH157" s="2"/>
      <c r="MTI157" s="2"/>
      <c r="MTJ157" s="2"/>
      <c r="MTK157" s="2"/>
      <c r="MTL157" s="2"/>
      <c r="MTM157" s="2"/>
      <c r="MTN157" s="2"/>
      <c r="MTO157" s="2"/>
      <c r="MTP157" s="2"/>
      <c r="MTQ157" s="2"/>
      <c r="MTR157" s="2"/>
      <c r="MTS157" s="2"/>
      <c r="MTT157" s="2"/>
      <c r="MTU157" s="2"/>
      <c r="MTV157" s="2"/>
      <c r="MTW157" s="2"/>
      <c r="MTX157" s="2"/>
      <c r="MTY157" s="2"/>
      <c r="MTZ157" s="2"/>
      <c r="MUA157" s="2"/>
      <c r="MUB157" s="2"/>
      <c r="MUC157" s="2"/>
      <c r="MUD157" s="2"/>
      <c r="MUE157" s="2"/>
      <c r="MUF157" s="2"/>
      <c r="MUG157" s="2"/>
      <c r="MUH157" s="2"/>
      <c r="MUI157" s="2"/>
      <c r="MUJ157" s="2"/>
      <c r="MUK157" s="2"/>
      <c r="MUL157" s="2"/>
      <c r="MUM157" s="2"/>
      <c r="MUN157" s="2"/>
      <c r="MUO157" s="2"/>
      <c r="MUP157" s="2"/>
      <c r="MUQ157" s="2"/>
      <c r="MUR157" s="2"/>
      <c r="MUS157" s="2"/>
      <c r="MUT157" s="2"/>
      <c r="MUU157" s="2"/>
      <c r="MUV157" s="2"/>
      <c r="MUW157" s="2"/>
      <c r="MUX157" s="2"/>
      <c r="MUY157" s="2"/>
      <c r="MUZ157" s="2"/>
      <c r="MVA157" s="2"/>
      <c r="MVB157" s="2"/>
      <c r="MVC157" s="2"/>
      <c r="MVD157" s="2"/>
      <c r="MVE157" s="2"/>
      <c r="MVF157" s="2"/>
      <c r="MVG157" s="2"/>
      <c r="MVH157" s="2"/>
      <c r="MVI157" s="2"/>
      <c r="MVJ157" s="2"/>
      <c r="MVK157" s="2"/>
      <c r="MVL157" s="2"/>
      <c r="MVM157" s="2"/>
      <c r="MVN157" s="2"/>
      <c r="MVO157" s="2"/>
      <c r="MVP157" s="2"/>
      <c r="MVQ157" s="2"/>
      <c r="MVR157" s="2"/>
      <c r="MVS157" s="2"/>
      <c r="MVT157" s="2"/>
      <c r="MVU157" s="2"/>
      <c r="MVV157" s="2"/>
      <c r="MVW157" s="2"/>
      <c r="MVX157" s="2"/>
      <c r="MVY157" s="2"/>
      <c r="MVZ157" s="2"/>
      <c r="MWA157" s="2"/>
      <c r="MWB157" s="2"/>
      <c r="MWC157" s="2"/>
      <c r="MWD157" s="2"/>
      <c r="MWE157" s="2"/>
      <c r="MWF157" s="2"/>
      <c r="MWG157" s="2"/>
      <c r="MWH157" s="2"/>
      <c r="MWI157" s="2"/>
      <c r="MWJ157" s="2"/>
      <c r="MWK157" s="2"/>
      <c r="MWL157" s="2"/>
      <c r="MWM157" s="2"/>
      <c r="MWN157" s="2"/>
      <c r="MWO157" s="2"/>
      <c r="MWP157" s="2"/>
      <c r="MWQ157" s="2"/>
      <c r="MWR157" s="2"/>
      <c r="MWS157" s="2"/>
      <c r="MWT157" s="2"/>
      <c r="MWU157" s="2"/>
      <c r="MWV157" s="2"/>
      <c r="MWW157" s="2"/>
      <c r="MWX157" s="2"/>
      <c r="MWY157" s="2"/>
      <c r="MWZ157" s="2"/>
      <c r="MXA157" s="2"/>
      <c r="MXB157" s="2"/>
      <c r="MXC157" s="2"/>
      <c r="MXD157" s="2"/>
      <c r="MXE157" s="2"/>
      <c r="MXF157" s="2"/>
      <c r="MXG157" s="2"/>
      <c r="MXH157" s="2"/>
      <c r="MXI157" s="2"/>
      <c r="MXJ157" s="2"/>
      <c r="MXK157" s="2"/>
      <c r="MXL157" s="2"/>
      <c r="MXM157" s="2"/>
      <c r="MXN157" s="2"/>
      <c r="MXO157" s="2"/>
      <c r="MXP157" s="2"/>
      <c r="MXQ157" s="2"/>
      <c r="MXR157" s="2"/>
      <c r="MXS157" s="2"/>
      <c r="MXT157" s="2"/>
      <c r="MXU157" s="2"/>
      <c r="MXV157" s="2"/>
      <c r="MXW157" s="2"/>
      <c r="MXX157" s="2"/>
      <c r="MXY157" s="2"/>
      <c r="MXZ157" s="2"/>
      <c r="MYA157" s="2"/>
      <c r="MYB157" s="2"/>
      <c r="MYC157" s="2"/>
      <c r="MYD157" s="2"/>
      <c r="MYE157" s="2"/>
      <c r="MYF157" s="2"/>
      <c r="MYG157" s="2"/>
      <c r="MYH157" s="2"/>
      <c r="MYI157" s="2"/>
      <c r="MYJ157" s="2"/>
      <c r="MYK157" s="2"/>
      <c r="MYL157" s="2"/>
      <c r="MYM157" s="2"/>
      <c r="MYN157" s="2"/>
      <c r="MYO157" s="2"/>
      <c r="MYP157" s="2"/>
      <c r="MYQ157" s="2"/>
      <c r="MYR157" s="2"/>
      <c r="MYS157" s="2"/>
      <c r="MYT157" s="2"/>
      <c r="MYU157" s="2"/>
      <c r="MYV157" s="2"/>
      <c r="MYW157" s="2"/>
      <c r="MYX157" s="2"/>
      <c r="MYY157" s="2"/>
      <c r="MYZ157" s="2"/>
      <c r="MZA157" s="2"/>
      <c r="MZB157" s="2"/>
      <c r="MZC157" s="2"/>
      <c r="MZD157" s="2"/>
      <c r="MZE157" s="2"/>
      <c r="MZF157" s="2"/>
      <c r="MZG157" s="2"/>
      <c r="MZH157" s="2"/>
      <c r="MZI157" s="2"/>
      <c r="MZJ157" s="2"/>
      <c r="MZK157" s="2"/>
      <c r="MZL157" s="2"/>
      <c r="MZM157" s="2"/>
      <c r="MZN157" s="2"/>
      <c r="MZO157" s="2"/>
      <c r="MZP157" s="2"/>
      <c r="MZQ157" s="2"/>
      <c r="MZR157" s="2"/>
      <c r="MZS157" s="2"/>
      <c r="MZT157" s="2"/>
      <c r="MZU157" s="2"/>
      <c r="MZV157" s="2"/>
      <c r="MZW157" s="2"/>
      <c r="MZX157" s="2"/>
      <c r="MZY157" s="2"/>
      <c r="MZZ157" s="2"/>
      <c r="NAA157" s="2"/>
      <c r="NAB157" s="2"/>
      <c r="NAC157" s="2"/>
      <c r="NAD157" s="2"/>
      <c r="NAE157" s="2"/>
      <c r="NAF157" s="2"/>
      <c r="NAG157" s="2"/>
      <c r="NAH157" s="2"/>
      <c r="NAI157" s="2"/>
      <c r="NAJ157" s="2"/>
      <c r="NAK157" s="2"/>
      <c r="NAL157" s="2"/>
      <c r="NAM157" s="2"/>
      <c r="NAN157" s="2"/>
      <c r="NAO157" s="2"/>
      <c r="NAP157" s="2"/>
      <c r="NAQ157" s="2"/>
      <c r="NAR157" s="2"/>
      <c r="NAS157" s="2"/>
      <c r="NAT157" s="2"/>
      <c r="NAU157" s="2"/>
      <c r="NAV157" s="2"/>
      <c r="NAW157" s="2"/>
      <c r="NAX157" s="2"/>
      <c r="NAY157" s="2"/>
      <c r="NAZ157" s="2"/>
      <c r="NBA157" s="2"/>
      <c r="NBB157" s="2"/>
      <c r="NBC157" s="2"/>
      <c r="NBD157" s="2"/>
      <c r="NBE157" s="2"/>
      <c r="NBF157" s="2"/>
      <c r="NBG157" s="2"/>
      <c r="NBH157" s="2"/>
      <c r="NBI157" s="2"/>
      <c r="NBJ157" s="2"/>
      <c r="NBK157" s="2"/>
      <c r="NBL157" s="2"/>
      <c r="NBM157" s="2"/>
      <c r="NBN157" s="2"/>
      <c r="NBO157" s="2"/>
      <c r="NBP157" s="2"/>
      <c r="NBQ157" s="2"/>
      <c r="NBR157" s="2"/>
      <c r="NBS157" s="2"/>
      <c r="NBT157" s="2"/>
      <c r="NBU157" s="2"/>
      <c r="NBV157" s="2"/>
      <c r="NBW157" s="2"/>
      <c r="NBX157" s="2"/>
      <c r="NBY157" s="2"/>
      <c r="NBZ157" s="2"/>
      <c r="NCA157" s="2"/>
      <c r="NCB157" s="2"/>
      <c r="NCC157" s="2"/>
      <c r="NCD157" s="2"/>
      <c r="NCE157" s="2"/>
      <c r="NCF157" s="2"/>
      <c r="NCG157" s="2"/>
      <c r="NCH157" s="2"/>
      <c r="NCI157" s="2"/>
      <c r="NCJ157" s="2"/>
      <c r="NCK157" s="2"/>
      <c r="NCL157" s="2"/>
      <c r="NCM157" s="2"/>
      <c r="NCN157" s="2"/>
      <c r="NCO157" s="2"/>
      <c r="NCP157" s="2"/>
      <c r="NCQ157" s="2"/>
      <c r="NCR157" s="2"/>
      <c r="NCS157" s="2"/>
      <c r="NCT157" s="2"/>
      <c r="NCU157" s="2"/>
      <c r="NCV157" s="2"/>
      <c r="NCW157" s="2"/>
      <c r="NCX157" s="2"/>
      <c r="NCY157" s="2"/>
      <c r="NCZ157" s="2"/>
      <c r="NDA157" s="2"/>
      <c r="NDB157" s="2"/>
      <c r="NDC157" s="2"/>
      <c r="NDD157" s="2"/>
      <c r="NDE157" s="2"/>
      <c r="NDF157" s="2"/>
      <c r="NDG157" s="2"/>
      <c r="NDH157" s="2"/>
      <c r="NDI157" s="2"/>
      <c r="NDJ157" s="2"/>
      <c r="NDK157" s="2"/>
      <c r="NDL157" s="2"/>
      <c r="NDM157" s="2"/>
      <c r="NDN157" s="2"/>
      <c r="NDO157" s="2"/>
      <c r="NDP157" s="2"/>
      <c r="NDQ157" s="2"/>
      <c r="NDR157" s="2"/>
      <c r="NDS157" s="2"/>
      <c r="NDT157" s="2"/>
      <c r="NDU157" s="2"/>
      <c r="NDV157" s="2"/>
      <c r="NDW157" s="2"/>
      <c r="NDX157" s="2"/>
      <c r="NDY157" s="2"/>
      <c r="NDZ157" s="2"/>
      <c r="NEA157" s="2"/>
      <c r="NEB157" s="2"/>
      <c r="NEC157" s="2"/>
      <c r="NED157" s="2"/>
      <c r="NEE157" s="2"/>
      <c r="NEF157" s="2"/>
      <c r="NEG157" s="2"/>
      <c r="NEH157" s="2"/>
      <c r="NEI157" s="2"/>
      <c r="NEJ157" s="2"/>
      <c r="NEK157" s="2"/>
      <c r="NEL157" s="2"/>
      <c r="NEM157" s="2"/>
      <c r="NEN157" s="2"/>
      <c r="NEO157" s="2"/>
      <c r="NEP157" s="2"/>
      <c r="NEQ157" s="2"/>
      <c r="NER157" s="2"/>
      <c r="NES157" s="2"/>
      <c r="NET157" s="2"/>
      <c r="NEU157" s="2"/>
      <c r="NEV157" s="2"/>
      <c r="NEW157" s="2"/>
      <c r="NEX157" s="2"/>
      <c r="NEY157" s="2"/>
      <c r="NEZ157" s="2"/>
      <c r="NFA157" s="2"/>
      <c r="NFB157" s="2"/>
      <c r="NFC157" s="2"/>
      <c r="NFD157" s="2"/>
      <c r="NFE157" s="2"/>
      <c r="NFF157" s="2"/>
      <c r="NFG157" s="2"/>
      <c r="NFH157" s="2"/>
      <c r="NFI157" s="2"/>
      <c r="NFJ157" s="2"/>
      <c r="NFK157" s="2"/>
      <c r="NFL157" s="2"/>
      <c r="NFM157" s="2"/>
      <c r="NFN157" s="2"/>
      <c r="NFO157" s="2"/>
      <c r="NFP157" s="2"/>
      <c r="NFQ157" s="2"/>
      <c r="NFR157" s="2"/>
      <c r="NFS157" s="2"/>
      <c r="NFT157" s="2"/>
      <c r="NFU157" s="2"/>
      <c r="NFV157" s="2"/>
      <c r="NFW157" s="2"/>
      <c r="NFX157" s="2"/>
      <c r="NFY157" s="2"/>
      <c r="NFZ157" s="2"/>
      <c r="NGA157" s="2"/>
      <c r="NGB157" s="2"/>
      <c r="NGC157" s="2"/>
      <c r="NGD157" s="2"/>
      <c r="NGE157" s="2"/>
      <c r="NGF157" s="2"/>
      <c r="NGG157" s="2"/>
      <c r="NGH157" s="2"/>
      <c r="NGI157" s="2"/>
      <c r="NGJ157" s="2"/>
      <c r="NGK157" s="2"/>
      <c r="NGL157" s="2"/>
      <c r="NGM157" s="2"/>
      <c r="NGN157" s="2"/>
      <c r="NGO157" s="2"/>
      <c r="NGP157" s="2"/>
      <c r="NGQ157" s="2"/>
      <c r="NGR157" s="2"/>
      <c r="NGS157" s="2"/>
      <c r="NGT157" s="2"/>
      <c r="NGU157" s="2"/>
      <c r="NGV157" s="2"/>
      <c r="NGW157" s="2"/>
      <c r="NGX157" s="2"/>
      <c r="NGY157" s="2"/>
      <c r="NGZ157" s="2"/>
      <c r="NHA157" s="2"/>
      <c r="NHB157" s="2"/>
      <c r="NHC157" s="2"/>
      <c r="NHD157" s="2"/>
      <c r="NHE157" s="2"/>
      <c r="NHF157" s="2"/>
      <c r="NHG157" s="2"/>
      <c r="NHH157" s="2"/>
      <c r="NHI157" s="2"/>
      <c r="NHJ157" s="2"/>
      <c r="NHK157" s="2"/>
      <c r="NHL157" s="2"/>
      <c r="NHM157" s="2"/>
      <c r="NHN157" s="2"/>
      <c r="NHO157" s="2"/>
      <c r="NHP157" s="2"/>
      <c r="NHQ157" s="2"/>
      <c r="NHR157" s="2"/>
      <c r="NHS157" s="2"/>
      <c r="NHT157" s="2"/>
      <c r="NHU157" s="2"/>
      <c r="NHV157" s="2"/>
      <c r="NHW157" s="2"/>
      <c r="NHX157" s="2"/>
      <c r="NHY157" s="2"/>
      <c r="NHZ157" s="2"/>
      <c r="NIA157" s="2"/>
      <c r="NIB157" s="2"/>
      <c r="NIC157" s="2"/>
      <c r="NID157" s="2"/>
      <c r="NIE157" s="2"/>
      <c r="NIF157" s="2"/>
      <c r="NIG157" s="2"/>
      <c r="NIH157" s="2"/>
      <c r="NII157" s="2"/>
      <c r="NIJ157" s="2"/>
      <c r="NIK157" s="2"/>
      <c r="NIL157" s="2"/>
      <c r="NIM157" s="2"/>
      <c r="NIN157" s="2"/>
      <c r="NIO157" s="2"/>
      <c r="NIP157" s="2"/>
      <c r="NIQ157" s="2"/>
      <c r="NIR157" s="2"/>
      <c r="NIS157" s="2"/>
      <c r="NIT157" s="2"/>
      <c r="NIU157" s="2"/>
      <c r="NIV157" s="2"/>
      <c r="NIW157" s="2"/>
      <c r="NIX157" s="2"/>
      <c r="NIY157" s="2"/>
      <c r="NIZ157" s="2"/>
      <c r="NJA157" s="2"/>
      <c r="NJB157" s="2"/>
      <c r="NJC157" s="2"/>
      <c r="NJD157" s="2"/>
      <c r="NJE157" s="2"/>
      <c r="NJF157" s="2"/>
      <c r="NJG157" s="2"/>
      <c r="NJH157" s="2"/>
      <c r="NJI157" s="2"/>
      <c r="NJJ157" s="2"/>
      <c r="NJK157" s="2"/>
      <c r="NJL157" s="2"/>
      <c r="NJM157" s="2"/>
      <c r="NJN157" s="2"/>
      <c r="NJO157" s="2"/>
      <c r="NJP157" s="2"/>
      <c r="NJQ157" s="2"/>
      <c r="NJR157" s="2"/>
      <c r="NJS157" s="2"/>
      <c r="NJT157" s="2"/>
      <c r="NJU157" s="2"/>
      <c r="NJV157" s="2"/>
      <c r="NJW157" s="2"/>
      <c r="NJX157" s="2"/>
      <c r="NJY157" s="2"/>
      <c r="NJZ157" s="2"/>
      <c r="NKA157" s="2"/>
      <c r="NKB157" s="2"/>
      <c r="NKC157" s="2"/>
      <c r="NKD157" s="2"/>
      <c r="NKE157" s="2"/>
      <c r="NKF157" s="2"/>
      <c r="NKG157" s="2"/>
      <c r="NKH157" s="2"/>
      <c r="NKI157" s="2"/>
      <c r="NKJ157" s="2"/>
      <c r="NKK157" s="2"/>
      <c r="NKL157" s="2"/>
      <c r="NKM157" s="2"/>
      <c r="NKN157" s="2"/>
      <c r="NKO157" s="2"/>
      <c r="NKP157" s="2"/>
      <c r="NKQ157" s="2"/>
      <c r="NKR157" s="2"/>
      <c r="NKS157" s="2"/>
      <c r="NKT157" s="2"/>
      <c r="NKU157" s="2"/>
      <c r="NKV157" s="2"/>
      <c r="NKW157" s="2"/>
      <c r="NKX157" s="2"/>
      <c r="NKY157" s="2"/>
      <c r="NKZ157" s="2"/>
      <c r="NLA157" s="2"/>
      <c r="NLB157" s="2"/>
      <c r="NLC157" s="2"/>
      <c r="NLD157" s="2"/>
      <c r="NLE157" s="2"/>
      <c r="NLF157" s="2"/>
      <c r="NLG157" s="2"/>
      <c r="NLH157" s="2"/>
      <c r="NLI157" s="2"/>
      <c r="NLJ157" s="2"/>
      <c r="NLK157" s="2"/>
      <c r="NLL157" s="2"/>
      <c r="NLM157" s="2"/>
      <c r="NLN157" s="2"/>
      <c r="NLO157" s="2"/>
      <c r="NLP157" s="2"/>
      <c r="NLQ157" s="2"/>
      <c r="NLR157" s="2"/>
      <c r="NLS157" s="2"/>
      <c r="NLT157" s="2"/>
      <c r="NLU157" s="2"/>
      <c r="NLV157" s="2"/>
      <c r="NLW157" s="2"/>
      <c r="NLX157" s="2"/>
      <c r="NLY157" s="2"/>
      <c r="NLZ157" s="2"/>
      <c r="NMA157" s="2"/>
      <c r="NMB157" s="2"/>
      <c r="NMC157" s="2"/>
      <c r="NMD157" s="2"/>
      <c r="NME157" s="2"/>
      <c r="NMF157" s="2"/>
      <c r="NMG157" s="2"/>
      <c r="NMH157" s="2"/>
      <c r="NMI157" s="2"/>
      <c r="NMJ157" s="2"/>
      <c r="NMK157" s="2"/>
      <c r="NML157" s="2"/>
      <c r="NMM157" s="2"/>
      <c r="NMN157" s="2"/>
      <c r="NMO157" s="2"/>
      <c r="NMP157" s="2"/>
      <c r="NMQ157" s="2"/>
      <c r="NMR157" s="2"/>
      <c r="NMS157" s="2"/>
      <c r="NMT157" s="2"/>
      <c r="NMU157" s="2"/>
      <c r="NMV157" s="2"/>
      <c r="NMW157" s="2"/>
      <c r="NMX157" s="2"/>
      <c r="NMY157" s="2"/>
      <c r="NMZ157" s="2"/>
      <c r="NNA157" s="2"/>
      <c r="NNB157" s="2"/>
      <c r="NNC157" s="2"/>
      <c r="NND157" s="2"/>
      <c r="NNE157" s="2"/>
      <c r="NNF157" s="2"/>
      <c r="NNG157" s="2"/>
      <c r="NNH157" s="2"/>
      <c r="NNI157" s="2"/>
      <c r="NNJ157" s="2"/>
      <c r="NNK157" s="2"/>
      <c r="NNL157" s="2"/>
      <c r="NNM157" s="2"/>
      <c r="NNN157" s="2"/>
      <c r="NNO157" s="2"/>
      <c r="NNP157" s="2"/>
      <c r="NNQ157" s="2"/>
      <c r="NNR157" s="2"/>
      <c r="NNS157" s="2"/>
      <c r="NNT157" s="2"/>
      <c r="NNU157" s="2"/>
      <c r="NNV157" s="2"/>
      <c r="NNW157" s="2"/>
      <c r="NNX157" s="2"/>
      <c r="NNY157" s="2"/>
      <c r="NNZ157" s="2"/>
      <c r="NOA157" s="2"/>
      <c r="NOB157" s="2"/>
      <c r="NOC157" s="2"/>
      <c r="NOD157" s="2"/>
      <c r="NOE157" s="2"/>
      <c r="NOF157" s="2"/>
      <c r="NOG157" s="2"/>
      <c r="NOH157" s="2"/>
      <c r="NOI157" s="2"/>
      <c r="NOJ157" s="2"/>
      <c r="NOK157" s="2"/>
      <c r="NOL157" s="2"/>
      <c r="NOM157" s="2"/>
      <c r="NON157" s="2"/>
      <c r="NOO157" s="2"/>
      <c r="NOP157" s="2"/>
      <c r="NOQ157" s="2"/>
      <c r="NOR157" s="2"/>
      <c r="NOS157" s="2"/>
      <c r="NOT157" s="2"/>
      <c r="NOU157" s="2"/>
      <c r="NOV157" s="2"/>
      <c r="NOW157" s="2"/>
      <c r="NOX157" s="2"/>
      <c r="NOY157" s="2"/>
      <c r="NOZ157" s="2"/>
      <c r="NPA157" s="2"/>
      <c r="NPB157" s="2"/>
      <c r="NPC157" s="2"/>
      <c r="NPD157" s="2"/>
      <c r="NPE157" s="2"/>
      <c r="NPF157" s="2"/>
      <c r="NPG157" s="2"/>
      <c r="NPH157" s="2"/>
      <c r="NPI157" s="2"/>
      <c r="NPJ157" s="2"/>
      <c r="NPK157" s="2"/>
      <c r="NPL157" s="2"/>
      <c r="NPM157" s="2"/>
      <c r="NPN157" s="2"/>
      <c r="NPO157" s="2"/>
      <c r="NPP157" s="2"/>
      <c r="NPQ157" s="2"/>
      <c r="NPR157" s="2"/>
      <c r="NPS157" s="2"/>
      <c r="NPT157" s="2"/>
      <c r="NPU157" s="2"/>
      <c r="NPV157" s="2"/>
      <c r="NPW157" s="2"/>
      <c r="NPX157" s="2"/>
      <c r="NPY157" s="2"/>
      <c r="NPZ157" s="2"/>
      <c r="NQA157" s="2"/>
      <c r="NQB157" s="2"/>
      <c r="NQC157" s="2"/>
      <c r="NQD157" s="2"/>
      <c r="NQE157" s="2"/>
      <c r="NQF157" s="2"/>
      <c r="NQG157" s="2"/>
      <c r="NQH157" s="2"/>
      <c r="NQI157" s="2"/>
      <c r="NQJ157" s="2"/>
      <c r="NQK157" s="2"/>
      <c r="NQL157" s="2"/>
      <c r="NQM157" s="2"/>
      <c r="NQN157" s="2"/>
      <c r="NQO157" s="2"/>
      <c r="NQP157" s="2"/>
      <c r="NQQ157" s="2"/>
      <c r="NQR157" s="2"/>
      <c r="NQS157" s="2"/>
      <c r="NQT157" s="2"/>
      <c r="NQU157" s="2"/>
      <c r="NQV157" s="2"/>
      <c r="NQW157" s="2"/>
      <c r="NQX157" s="2"/>
      <c r="NQY157" s="2"/>
      <c r="NQZ157" s="2"/>
      <c r="NRA157" s="2"/>
      <c r="NRB157" s="2"/>
      <c r="NRC157" s="2"/>
      <c r="NRD157" s="2"/>
      <c r="NRE157" s="2"/>
      <c r="NRF157" s="2"/>
      <c r="NRG157" s="2"/>
      <c r="NRH157" s="2"/>
      <c r="NRI157" s="2"/>
      <c r="NRJ157" s="2"/>
      <c r="NRK157" s="2"/>
      <c r="NRL157" s="2"/>
      <c r="NRM157" s="2"/>
      <c r="NRN157" s="2"/>
      <c r="NRO157" s="2"/>
      <c r="NRP157" s="2"/>
      <c r="NRQ157" s="2"/>
      <c r="NRR157" s="2"/>
      <c r="NRS157" s="2"/>
      <c r="NRT157" s="2"/>
      <c r="NRU157" s="2"/>
      <c r="NRV157" s="2"/>
      <c r="NRW157" s="2"/>
      <c r="NRX157" s="2"/>
      <c r="NRY157" s="2"/>
      <c r="NRZ157" s="2"/>
      <c r="NSA157" s="2"/>
      <c r="NSB157" s="2"/>
      <c r="NSC157" s="2"/>
      <c r="NSD157" s="2"/>
      <c r="NSE157" s="2"/>
      <c r="NSF157" s="2"/>
      <c r="NSG157" s="2"/>
      <c r="NSH157" s="2"/>
      <c r="NSI157" s="2"/>
      <c r="NSJ157" s="2"/>
      <c r="NSK157" s="2"/>
      <c r="NSL157" s="2"/>
      <c r="NSM157" s="2"/>
      <c r="NSN157" s="2"/>
      <c r="NSO157" s="2"/>
      <c r="NSP157" s="2"/>
      <c r="NSQ157" s="2"/>
      <c r="NSR157" s="2"/>
      <c r="NSS157" s="2"/>
      <c r="NST157" s="2"/>
      <c r="NSU157" s="2"/>
      <c r="NSV157" s="2"/>
      <c r="NSW157" s="2"/>
      <c r="NSX157" s="2"/>
      <c r="NSY157" s="2"/>
      <c r="NSZ157" s="2"/>
      <c r="NTA157" s="2"/>
      <c r="NTB157" s="2"/>
      <c r="NTC157" s="2"/>
      <c r="NTD157" s="2"/>
      <c r="NTE157" s="2"/>
      <c r="NTF157" s="2"/>
      <c r="NTG157" s="2"/>
      <c r="NTH157" s="2"/>
      <c r="NTI157" s="2"/>
      <c r="NTJ157" s="2"/>
      <c r="NTK157" s="2"/>
      <c r="NTL157" s="2"/>
      <c r="NTM157" s="2"/>
      <c r="NTN157" s="2"/>
      <c r="NTO157" s="2"/>
      <c r="NTP157" s="2"/>
      <c r="NTQ157" s="2"/>
      <c r="NTR157" s="2"/>
      <c r="NTS157" s="2"/>
      <c r="NTT157" s="2"/>
      <c r="NTU157" s="2"/>
      <c r="NTV157" s="2"/>
      <c r="NTW157" s="2"/>
      <c r="NTX157" s="2"/>
      <c r="NTY157" s="2"/>
      <c r="NTZ157" s="2"/>
      <c r="NUA157" s="2"/>
      <c r="NUB157" s="2"/>
      <c r="NUC157" s="2"/>
      <c r="NUD157" s="2"/>
      <c r="NUE157" s="2"/>
      <c r="NUF157" s="2"/>
      <c r="NUG157" s="2"/>
      <c r="NUH157" s="2"/>
      <c r="NUI157" s="2"/>
      <c r="NUJ157" s="2"/>
      <c r="NUK157" s="2"/>
      <c r="NUL157" s="2"/>
      <c r="NUM157" s="2"/>
      <c r="NUN157" s="2"/>
      <c r="NUO157" s="2"/>
      <c r="NUP157" s="2"/>
      <c r="NUQ157" s="2"/>
      <c r="NUR157" s="2"/>
      <c r="NUS157" s="2"/>
      <c r="NUT157" s="2"/>
      <c r="NUU157" s="2"/>
      <c r="NUV157" s="2"/>
      <c r="NUW157" s="2"/>
      <c r="NUX157" s="2"/>
      <c r="NUY157" s="2"/>
      <c r="NUZ157" s="2"/>
      <c r="NVA157" s="2"/>
      <c r="NVB157" s="2"/>
      <c r="NVC157" s="2"/>
      <c r="NVD157" s="2"/>
      <c r="NVE157" s="2"/>
      <c r="NVF157" s="2"/>
      <c r="NVG157" s="2"/>
      <c r="NVH157" s="2"/>
      <c r="NVI157" s="2"/>
      <c r="NVJ157" s="2"/>
      <c r="NVK157" s="2"/>
      <c r="NVL157" s="2"/>
      <c r="NVM157" s="2"/>
      <c r="NVN157" s="2"/>
      <c r="NVO157" s="2"/>
      <c r="NVP157" s="2"/>
      <c r="NVQ157" s="2"/>
      <c r="NVR157" s="2"/>
      <c r="NVS157" s="2"/>
      <c r="NVT157" s="2"/>
      <c r="NVU157" s="2"/>
      <c r="NVV157" s="2"/>
      <c r="NVW157" s="2"/>
      <c r="NVX157" s="2"/>
      <c r="NVY157" s="2"/>
      <c r="NVZ157" s="2"/>
      <c r="NWA157" s="2"/>
      <c r="NWB157" s="2"/>
      <c r="NWC157" s="2"/>
      <c r="NWD157" s="2"/>
      <c r="NWE157" s="2"/>
      <c r="NWF157" s="2"/>
      <c r="NWG157" s="2"/>
      <c r="NWH157" s="2"/>
      <c r="NWI157" s="2"/>
      <c r="NWJ157" s="2"/>
      <c r="NWK157" s="2"/>
      <c r="NWL157" s="2"/>
      <c r="NWM157" s="2"/>
      <c r="NWN157" s="2"/>
      <c r="NWO157" s="2"/>
      <c r="NWP157" s="2"/>
      <c r="NWQ157" s="2"/>
      <c r="NWR157" s="2"/>
      <c r="NWS157" s="2"/>
      <c r="NWT157" s="2"/>
      <c r="NWU157" s="2"/>
      <c r="NWV157" s="2"/>
      <c r="NWW157" s="2"/>
      <c r="NWX157" s="2"/>
      <c r="NWY157" s="2"/>
      <c r="NWZ157" s="2"/>
      <c r="NXA157" s="2"/>
      <c r="NXB157" s="2"/>
      <c r="NXC157" s="2"/>
      <c r="NXD157" s="2"/>
      <c r="NXE157" s="2"/>
      <c r="NXF157" s="2"/>
      <c r="NXG157" s="2"/>
      <c r="NXH157" s="2"/>
      <c r="NXI157" s="2"/>
      <c r="NXJ157" s="2"/>
      <c r="NXK157" s="2"/>
      <c r="NXL157" s="2"/>
      <c r="NXM157" s="2"/>
      <c r="NXN157" s="2"/>
      <c r="NXO157" s="2"/>
      <c r="NXP157" s="2"/>
      <c r="NXQ157" s="2"/>
      <c r="NXR157" s="2"/>
      <c r="NXS157" s="2"/>
      <c r="NXT157" s="2"/>
      <c r="NXU157" s="2"/>
      <c r="NXV157" s="2"/>
      <c r="NXW157" s="2"/>
      <c r="NXX157" s="2"/>
      <c r="NXY157" s="2"/>
      <c r="NXZ157" s="2"/>
      <c r="NYA157" s="2"/>
      <c r="NYB157" s="2"/>
      <c r="NYC157" s="2"/>
      <c r="NYD157" s="2"/>
      <c r="NYE157" s="2"/>
      <c r="NYF157" s="2"/>
      <c r="NYG157" s="2"/>
      <c r="NYH157" s="2"/>
      <c r="NYI157" s="2"/>
      <c r="NYJ157" s="2"/>
      <c r="NYK157" s="2"/>
      <c r="NYL157" s="2"/>
      <c r="NYM157" s="2"/>
      <c r="NYN157" s="2"/>
      <c r="NYO157" s="2"/>
      <c r="NYP157" s="2"/>
      <c r="NYQ157" s="2"/>
      <c r="NYR157" s="2"/>
      <c r="NYS157" s="2"/>
      <c r="NYT157" s="2"/>
      <c r="NYU157" s="2"/>
      <c r="NYV157" s="2"/>
      <c r="NYW157" s="2"/>
      <c r="NYX157" s="2"/>
      <c r="NYY157" s="2"/>
      <c r="NYZ157" s="2"/>
      <c r="NZA157" s="2"/>
      <c r="NZB157" s="2"/>
      <c r="NZC157" s="2"/>
      <c r="NZD157" s="2"/>
      <c r="NZE157" s="2"/>
      <c r="NZF157" s="2"/>
      <c r="NZG157" s="2"/>
      <c r="NZH157" s="2"/>
      <c r="NZI157" s="2"/>
      <c r="NZJ157" s="2"/>
      <c r="NZK157" s="2"/>
      <c r="NZL157" s="2"/>
      <c r="NZM157" s="2"/>
      <c r="NZN157" s="2"/>
      <c r="NZO157" s="2"/>
      <c r="NZP157" s="2"/>
      <c r="NZQ157" s="2"/>
      <c r="NZR157" s="2"/>
      <c r="NZS157" s="2"/>
      <c r="NZT157" s="2"/>
      <c r="NZU157" s="2"/>
      <c r="NZV157" s="2"/>
      <c r="NZW157" s="2"/>
      <c r="NZX157" s="2"/>
      <c r="NZY157" s="2"/>
      <c r="NZZ157" s="2"/>
      <c r="OAA157" s="2"/>
      <c r="OAB157" s="2"/>
      <c r="OAC157" s="2"/>
      <c r="OAD157" s="2"/>
      <c r="OAE157" s="2"/>
      <c r="OAF157" s="2"/>
      <c r="OAG157" s="2"/>
      <c r="OAH157" s="2"/>
      <c r="OAI157" s="2"/>
      <c r="OAJ157" s="2"/>
      <c r="OAK157" s="2"/>
      <c r="OAL157" s="2"/>
      <c r="OAM157" s="2"/>
      <c r="OAN157" s="2"/>
      <c r="OAO157" s="2"/>
      <c r="OAP157" s="2"/>
      <c r="OAQ157" s="2"/>
      <c r="OAR157" s="2"/>
      <c r="OAS157" s="2"/>
      <c r="OAT157" s="2"/>
      <c r="OAU157" s="2"/>
      <c r="OAV157" s="2"/>
      <c r="OAW157" s="2"/>
      <c r="OAX157" s="2"/>
      <c r="OAY157" s="2"/>
      <c r="OAZ157" s="2"/>
      <c r="OBA157" s="2"/>
      <c r="OBB157" s="2"/>
      <c r="OBC157" s="2"/>
      <c r="OBD157" s="2"/>
      <c r="OBE157" s="2"/>
      <c r="OBF157" s="2"/>
      <c r="OBG157" s="2"/>
      <c r="OBH157" s="2"/>
      <c r="OBI157" s="2"/>
      <c r="OBJ157" s="2"/>
      <c r="OBK157" s="2"/>
      <c r="OBL157" s="2"/>
      <c r="OBM157" s="2"/>
      <c r="OBN157" s="2"/>
      <c r="OBO157" s="2"/>
      <c r="OBP157" s="2"/>
      <c r="OBQ157" s="2"/>
      <c r="OBR157" s="2"/>
      <c r="OBS157" s="2"/>
      <c r="OBT157" s="2"/>
      <c r="OBU157" s="2"/>
      <c r="OBV157" s="2"/>
      <c r="OBW157" s="2"/>
      <c r="OBX157" s="2"/>
      <c r="OBY157" s="2"/>
      <c r="OBZ157" s="2"/>
      <c r="OCA157" s="2"/>
      <c r="OCB157" s="2"/>
      <c r="OCC157" s="2"/>
      <c r="OCD157" s="2"/>
      <c r="OCE157" s="2"/>
      <c r="OCF157" s="2"/>
      <c r="OCG157" s="2"/>
      <c r="OCH157" s="2"/>
      <c r="OCI157" s="2"/>
      <c r="OCJ157" s="2"/>
      <c r="OCK157" s="2"/>
      <c r="OCL157" s="2"/>
      <c r="OCM157" s="2"/>
      <c r="OCN157" s="2"/>
      <c r="OCO157" s="2"/>
      <c r="OCP157" s="2"/>
      <c r="OCQ157" s="2"/>
      <c r="OCR157" s="2"/>
      <c r="OCS157" s="2"/>
      <c r="OCT157" s="2"/>
      <c r="OCU157" s="2"/>
      <c r="OCV157" s="2"/>
      <c r="OCW157" s="2"/>
      <c r="OCX157" s="2"/>
      <c r="OCY157" s="2"/>
      <c r="OCZ157" s="2"/>
      <c r="ODA157" s="2"/>
      <c r="ODB157" s="2"/>
      <c r="ODC157" s="2"/>
      <c r="ODD157" s="2"/>
      <c r="ODE157" s="2"/>
      <c r="ODF157" s="2"/>
      <c r="ODG157" s="2"/>
      <c r="ODH157" s="2"/>
      <c r="ODI157" s="2"/>
      <c r="ODJ157" s="2"/>
      <c r="ODK157" s="2"/>
      <c r="ODL157" s="2"/>
      <c r="ODM157" s="2"/>
      <c r="ODN157" s="2"/>
      <c r="ODO157" s="2"/>
      <c r="ODP157" s="2"/>
      <c r="ODQ157" s="2"/>
      <c r="ODR157" s="2"/>
      <c r="ODS157" s="2"/>
      <c r="ODT157" s="2"/>
      <c r="ODU157" s="2"/>
      <c r="ODV157" s="2"/>
      <c r="ODW157" s="2"/>
      <c r="ODX157" s="2"/>
      <c r="ODY157" s="2"/>
      <c r="ODZ157" s="2"/>
      <c r="OEA157" s="2"/>
      <c r="OEB157" s="2"/>
      <c r="OEC157" s="2"/>
      <c r="OED157" s="2"/>
      <c r="OEE157" s="2"/>
      <c r="OEF157" s="2"/>
      <c r="OEG157" s="2"/>
      <c r="OEH157" s="2"/>
      <c r="OEI157" s="2"/>
      <c r="OEJ157" s="2"/>
      <c r="OEK157" s="2"/>
      <c r="OEL157" s="2"/>
      <c r="OEM157" s="2"/>
      <c r="OEN157" s="2"/>
      <c r="OEO157" s="2"/>
      <c r="OEP157" s="2"/>
      <c r="OEQ157" s="2"/>
      <c r="OER157" s="2"/>
      <c r="OES157" s="2"/>
      <c r="OET157" s="2"/>
      <c r="OEU157" s="2"/>
      <c r="OEV157" s="2"/>
      <c r="OEW157" s="2"/>
      <c r="OEX157" s="2"/>
      <c r="OEY157" s="2"/>
      <c r="OEZ157" s="2"/>
      <c r="OFA157" s="2"/>
      <c r="OFB157" s="2"/>
      <c r="OFC157" s="2"/>
      <c r="OFD157" s="2"/>
      <c r="OFE157" s="2"/>
      <c r="OFF157" s="2"/>
      <c r="OFG157" s="2"/>
      <c r="OFH157" s="2"/>
      <c r="OFI157" s="2"/>
      <c r="OFJ157" s="2"/>
      <c r="OFK157" s="2"/>
      <c r="OFL157" s="2"/>
      <c r="OFM157" s="2"/>
      <c r="OFN157" s="2"/>
      <c r="OFO157" s="2"/>
      <c r="OFP157" s="2"/>
      <c r="OFQ157" s="2"/>
      <c r="OFR157" s="2"/>
      <c r="OFS157" s="2"/>
      <c r="OFT157" s="2"/>
      <c r="OFU157" s="2"/>
      <c r="OFV157" s="2"/>
      <c r="OFW157" s="2"/>
      <c r="OFX157" s="2"/>
      <c r="OFY157" s="2"/>
      <c r="OFZ157" s="2"/>
      <c r="OGA157" s="2"/>
      <c r="OGB157" s="2"/>
      <c r="OGC157" s="2"/>
      <c r="OGD157" s="2"/>
      <c r="OGE157" s="2"/>
      <c r="OGF157" s="2"/>
      <c r="OGG157" s="2"/>
      <c r="OGH157" s="2"/>
      <c r="OGI157" s="2"/>
      <c r="OGJ157" s="2"/>
      <c r="OGK157" s="2"/>
      <c r="OGL157" s="2"/>
      <c r="OGM157" s="2"/>
      <c r="OGN157" s="2"/>
      <c r="OGO157" s="2"/>
      <c r="OGP157" s="2"/>
      <c r="OGQ157" s="2"/>
      <c r="OGR157" s="2"/>
      <c r="OGS157" s="2"/>
      <c r="OGT157" s="2"/>
      <c r="OGU157" s="2"/>
      <c r="OGV157" s="2"/>
      <c r="OGW157" s="2"/>
      <c r="OGX157" s="2"/>
      <c r="OGY157" s="2"/>
      <c r="OGZ157" s="2"/>
      <c r="OHA157" s="2"/>
      <c r="OHB157" s="2"/>
      <c r="OHC157" s="2"/>
      <c r="OHD157" s="2"/>
      <c r="OHE157" s="2"/>
      <c r="OHF157" s="2"/>
      <c r="OHG157" s="2"/>
      <c r="OHH157" s="2"/>
      <c r="OHI157" s="2"/>
      <c r="OHJ157" s="2"/>
      <c r="OHK157" s="2"/>
      <c r="OHL157" s="2"/>
      <c r="OHM157" s="2"/>
      <c r="OHN157" s="2"/>
      <c r="OHO157" s="2"/>
      <c r="OHP157" s="2"/>
      <c r="OHQ157" s="2"/>
      <c r="OHR157" s="2"/>
      <c r="OHS157" s="2"/>
      <c r="OHT157" s="2"/>
      <c r="OHU157" s="2"/>
      <c r="OHV157" s="2"/>
      <c r="OHW157" s="2"/>
      <c r="OHX157" s="2"/>
      <c r="OHY157" s="2"/>
      <c r="OHZ157" s="2"/>
      <c r="OIA157" s="2"/>
      <c r="OIB157" s="2"/>
      <c r="OIC157" s="2"/>
      <c r="OID157" s="2"/>
      <c r="OIE157" s="2"/>
      <c r="OIF157" s="2"/>
      <c r="OIG157" s="2"/>
      <c r="OIH157" s="2"/>
      <c r="OII157" s="2"/>
      <c r="OIJ157" s="2"/>
      <c r="OIK157" s="2"/>
      <c r="OIL157" s="2"/>
      <c r="OIM157" s="2"/>
      <c r="OIN157" s="2"/>
      <c r="OIO157" s="2"/>
      <c r="OIP157" s="2"/>
      <c r="OIQ157" s="2"/>
      <c r="OIR157" s="2"/>
      <c r="OIS157" s="2"/>
      <c r="OIT157" s="2"/>
      <c r="OIU157" s="2"/>
      <c r="OIV157" s="2"/>
      <c r="OIW157" s="2"/>
      <c r="OIX157" s="2"/>
      <c r="OIY157" s="2"/>
      <c r="OIZ157" s="2"/>
      <c r="OJA157" s="2"/>
      <c r="OJB157" s="2"/>
      <c r="OJC157" s="2"/>
      <c r="OJD157" s="2"/>
      <c r="OJE157" s="2"/>
      <c r="OJF157" s="2"/>
      <c r="OJG157" s="2"/>
      <c r="OJH157" s="2"/>
      <c r="OJI157" s="2"/>
      <c r="OJJ157" s="2"/>
      <c r="OJK157" s="2"/>
      <c r="OJL157" s="2"/>
      <c r="OJM157" s="2"/>
      <c r="OJN157" s="2"/>
      <c r="OJO157" s="2"/>
      <c r="OJP157" s="2"/>
      <c r="OJQ157" s="2"/>
      <c r="OJR157" s="2"/>
      <c r="OJS157" s="2"/>
      <c r="OJT157" s="2"/>
      <c r="OJU157" s="2"/>
      <c r="OJV157" s="2"/>
      <c r="OJW157" s="2"/>
      <c r="OJX157" s="2"/>
      <c r="OJY157" s="2"/>
      <c r="OJZ157" s="2"/>
      <c r="OKA157" s="2"/>
      <c r="OKB157" s="2"/>
      <c r="OKC157" s="2"/>
      <c r="OKD157" s="2"/>
      <c r="OKE157" s="2"/>
      <c r="OKF157" s="2"/>
      <c r="OKG157" s="2"/>
      <c r="OKH157" s="2"/>
      <c r="OKI157" s="2"/>
      <c r="OKJ157" s="2"/>
      <c r="OKK157" s="2"/>
      <c r="OKL157" s="2"/>
      <c r="OKM157" s="2"/>
      <c r="OKN157" s="2"/>
      <c r="OKO157" s="2"/>
      <c r="OKP157" s="2"/>
      <c r="OKQ157" s="2"/>
      <c r="OKR157" s="2"/>
      <c r="OKS157" s="2"/>
      <c r="OKT157" s="2"/>
      <c r="OKU157" s="2"/>
      <c r="OKV157" s="2"/>
      <c r="OKW157" s="2"/>
      <c r="OKX157" s="2"/>
      <c r="OKY157" s="2"/>
      <c r="OKZ157" s="2"/>
      <c r="OLA157" s="2"/>
      <c r="OLB157" s="2"/>
      <c r="OLC157" s="2"/>
      <c r="OLD157" s="2"/>
      <c r="OLE157" s="2"/>
      <c r="OLF157" s="2"/>
      <c r="OLG157" s="2"/>
      <c r="OLH157" s="2"/>
      <c r="OLI157" s="2"/>
      <c r="OLJ157" s="2"/>
      <c r="OLK157" s="2"/>
      <c r="OLL157" s="2"/>
      <c r="OLM157" s="2"/>
      <c r="OLN157" s="2"/>
      <c r="OLO157" s="2"/>
      <c r="OLP157" s="2"/>
      <c r="OLQ157" s="2"/>
      <c r="OLR157" s="2"/>
      <c r="OLS157" s="2"/>
      <c r="OLT157" s="2"/>
      <c r="OLU157" s="2"/>
      <c r="OLV157" s="2"/>
      <c r="OLW157" s="2"/>
      <c r="OLX157" s="2"/>
      <c r="OLY157" s="2"/>
      <c r="OLZ157" s="2"/>
      <c r="OMA157" s="2"/>
      <c r="OMB157" s="2"/>
      <c r="OMC157" s="2"/>
      <c r="OMD157" s="2"/>
      <c r="OME157" s="2"/>
      <c r="OMF157" s="2"/>
      <c r="OMG157" s="2"/>
      <c r="OMH157" s="2"/>
      <c r="OMI157" s="2"/>
      <c r="OMJ157" s="2"/>
      <c r="OMK157" s="2"/>
      <c r="OML157" s="2"/>
      <c r="OMM157" s="2"/>
      <c r="OMN157" s="2"/>
      <c r="OMO157" s="2"/>
      <c r="OMP157" s="2"/>
      <c r="OMQ157" s="2"/>
      <c r="OMR157" s="2"/>
      <c r="OMS157" s="2"/>
      <c r="OMT157" s="2"/>
      <c r="OMU157" s="2"/>
      <c r="OMV157" s="2"/>
      <c r="OMW157" s="2"/>
      <c r="OMX157" s="2"/>
      <c r="OMY157" s="2"/>
      <c r="OMZ157" s="2"/>
      <c r="ONA157" s="2"/>
      <c r="ONB157" s="2"/>
      <c r="ONC157" s="2"/>
      <c r="OND157" s="2"/>
      <c r="ONE157" s="2"/>
      <c r="ONF157" s="2"/>
      <c r="ONG157" s="2"/>
      <c r="ONH157" s="2"/>
      <c r="ONI157" s="2"/>
      <c r="ONJ157" s="2"/>
      <c r="ONK157" s="2"/>
      <c r="ONL157" s="2"/>
      <c r="ONM157" s="2"/>
      <c r="ONN157" s="2"/>
      <c r="ONO157" s="2"/>
      <c r="ONP157" s="2"/>
      <c r="ONQ157" s="2"/>
      <c r="ONR157" s="2"/>
      <c r="ONS157" s="2"/>
      <c r="ONT157" s="2"/>
      <c r="ONU157" s="2"/>
      <c r="ONV157" s="2"/>
      <c r="ONW157" s="2"/>
      <c r="ONX157" s="2"/>
      <c r="ONY157" s="2"/>
      <c r="ONZ157" s="2"/>
      <c r="OOA157" s="2"/>
      <c r="OOB157" s="2"/>
      <c r="OOC157" s="2"/>
      <c r="OOD157" s="2"/>
      <c r="OOE157" s="2"/>
      <c r="OOF157" s="2"/>
      <c r="OOG157" s="2"/>
      <c r="OOH157" s="2"/>
      <c r="OOI157" s="2"/>
      <c r="OOJ157" s="2"/>
      <c r="OOK157" s="2"/>
      <c r="OOL157" s="2"/>
      <c r="OOM157" s="2"/>
      <c r="OON157" s="2"/>
      <c r="OOO157" s="2"/>
      <c r="OOP157" s="2"/>
      <c r="OOQ157" s="2"/>
      <c r="OOR157" s="2"/>
      <c r="OOS157" s="2"/>
      <c r="OOT157" s="2"/>
      <c r="OOU157" s="2"/>
      <c r="OOV157" s="2"/>
      <c r="OOW157" s="2"/>
      <c r="OOX157" s="2"/>
      <c r="OOY157" s="2"/>
      <c r="OOZ157" s="2"/>
      <c r="OPA157" s="2"/>
      <c r="OPB157" s="2"/>
      <c r="OPC157" s="2"/>
      <c r="OPD157" s="2"/>
      <c r="OPE157" s="2"/>
      <c r="OPF157" s="2"/>
      <c r="OPG157" s="2"/>
      <c r="OPH157" s="2"/>
      <c r="OPI157" s="2"/>
      <c r="OPJ157" s="2"/>
      <c r="OPK157" s="2"/>
      <c r="OPL157" s="2"/>
      <c r="OPM157" s="2"/>
      <c r="OPN157" s="2"/>
      <c r="OPO157" s="2"/>
      <c r="OPP157" s="2"/>
      <c r="OPQ157" s="2"/>
      <c r="OPR157" s="2"/>
      <c r="OPS157" s="2"/>
      <c r="OPT157" s="2"/>
      <c r="OPU157" s="2"/>
      <c r="OPV157" s="2"/>
      <c r="OPW157" s="2"/>
      <c r="OPX157" s="2"/>
      <c r="OPY157" s="2"/>
      <c r="OPZ157" s="2"/>
      <c r="OQA157" s="2"/>
      <c r="OQB157" s="2"/>
      <c r="OQC157" s="2"/>
      <c r="OQD157" s="2"/>
      <c r="OQE157" s="2"/>
      <c r="OQF157" s="2"/>
      <c r="OQG157" s="2"/>
      <c r="OQH157" s="2"/>
      <c r="OQI157" s="2"/>
      <c r="OQJ157" s="2"/>
      <c r="OQK157" s="2"/>
      <c r="OQL157" s="2"/>
      <c r="OQM157" s="2"/>
      <c r="OQN157" s="2"/>
      <c r="OQO157" s="2"/>
      <c r="OQP157" s="2"/>
      <c r="OQQ157" s="2"/>
      <c r="OQR157" s="2"/>
      <c r="OQS157" s="2"/>
      <c r="OQT157" s="2"/>
      <c r="OQU157" s="2"/>
      <c r="OQV157" s="2"/>
      <c r="OQW157" s="2"/>
      <c r="OQX157" s="2"/>
      <c r="OQY157" s="2"/>
      <c r="OQZ157" s="2"/>
      <c r="ORA157" s="2"/>
      <c r="ORB157" s="2"/>
      <c r="ORC157" s="2"/>
      <c r="ORD157" s="2"/>
      <c r="ORE157" s="2"/>
      <c r="ORF157" s="2"/>
      <c r="ORG157" s="2"/>
      <c r="ORH157" s="2"/>
      <c r="ORI157" s="2"/>
      <c r="ORJ157" s="2"/>
      <c r="ORK157" s="2"/>
      <c r="ORL157" s="2"/>
      <c r="ORM157" s="2"/>
      <c r="ORN157" s="2"/>
      <c r="ORO157" s="2"/>
      <c r="ORP157" s="2"/>
      <c r="ORQ157" s="2"/>
      <c r="ORR157" s="2"/>
      <c r="ORS157" s="2"/>
      <c r="ORT157" s="2"/>
      <c r="ORU157" s="2"/>
      <c r="ORV157" s="2"/>
      <c r="ORW157" s="2"/>
      <c r="ORX157" s="2"/>
      <c r="ORY157" s="2"/>
      <c r="ORZ157" s="2"/>
      <c r="OSA157" s="2"/>
      <c r="OSB157" s="2"/>
      <c r="OSC157" s="2"/>
      <c r="OSD157" s="2"/>
      <c r="OSE157" s="2"/>
      <c r="OSF157" s="2"/>
      <c r="OSG157" s="2"/>
      <c r="OSH157" s="2"/>
      <c r="OSI157" s="2"/>
      <c r="OSJ157" s="2"/>
      <c r="OSK157" s="2"/>
      <c r="OSL157" s="2"/>
      <c r="OSM157" s="2"/>
      <c r="OSN157" s="2"/>
      <c r="OSO157" s="2"/>
      <c r="OSP157" s="2"/>
      <c r="OSQ157" s="2"/>
      <c r="OSR157" s="2"/>
      <c r="OSS157" s="2"/>
      <c r="OST157" s="2"/>
      <c r="OSU157" s="2"/>
      <c r="OSV157" s="2"/>
      <c r="OSW157" s="2"/>
      <c r="OSX157" s="2"/>
      <c r="OSY157" s="2"/>
      <c r="OSZ157" s="2"/>
      <c r="OTA157" s="2"/>
      <c r="OTB157" s="2"/>
      <c r="OTC157" s="2"/>
      <c r="OTD157" s="2"/>
      <c r="OTE157" s="2"/>
      <c r="OTF157" s="2"/>
      <c r="OTG157" s="2"/>
      <c r="OTH157" s="2"/>
      <c r="OTI157" s="2"/>
      <c r="OTJ157" s="2"/>
      <c r="OTK157" s="2"/>
      <c r="OTL157" s="2"/>
      <c r="OTM157" s="2"/>
      <c r="OTN157" s="2"/>
      <c r="OTO157" s="2"/>
      <c r="OTP157" s="2"/>
      <c r="OTQ157" s="2"/>
      <c r="OTR157" s="2"/>
      <c r="OTS157" s="2"/>
      <c r="OTT157" s="2"/>
      <c r="OTU157" s="2"/>
      <c r="OTV157" s="2"/>
      <c r="OTW157" s="2"/>
      <c r="OTX157" s="2"/>
      <c r="OTY157" s="2"/>
      <c r="OTZ157" s="2"/>
      <c r="OUA157" s="2"/>
      <c r="OUB157" s="2"/>
      <c r="OUC157" s="2"/>
      <c r="OUD157" s="2"/>
      <c r="OUE157" s="2"/>
      <c r="OUF157" s="2"/>
      <c r="OUG157" s="2"/>
      <c r="OUH157" s="2"/>
      <c r="OUI157" s="2"/>
      <c r="OUJ157" s="2"/>
      <c r="OUK157" s="2"/>
      <c r="OUL157" s="2"/>
      <c r="OUM157" s="2"/>
      <c r="OUN157" s="2"/>
      <c r="OUO157" s="2"/>
      <c r="OUP157" s="2"/>
      <c r="OUQ157" s="2"/>
      <c r="OUR157" s="2"/>
      <c r="OUS157" s="2"/>
      <c r="OUT157" s="2"/>
      <c r="OUU157" s="2"/>
      <c r="OUV157" s="2"/>
      <c r="OUW157" s="2"/>
      <c r="OUX157" s="2"/>
      <c r="OUY157" s="2"/>
      <c r="OUZ157" s="2"/>
      <c r="OVA157" s="2"/>
      <c r="OVB157" s="2"/>
      <c r="OVC157" s="2"/>
      <c r="OVD157" s="2"/>
      <c r="OVE157" s="2"/>
      <c r="OVF157" s="2"/>
      <c r="OVG157" s="2"/>
      <c r="OVH157" s="2"/>
      <c r="OVI157" s="2"/>
      <c r="OVJ157" s="2"/>
      <c r="OVK157" s="2"/>
      <c r="OVL157" s="2"/>
      <c r="OVM157" s="2"/>
      <c r="OVN157" s="2"/>
      <c r="OVO157" s="2"/>
      <c r="OVP157" s="2"/>
      <c r="OVQ157" s="2"/>
      <c r="OVR157" s="2"/>
      <c r="OVS157" s="2"/>
      <c r="OVT157" s="2"/>
      <c r="OVU157" s="2"/>
      <c r="OVV157" s="2"/>
      <c r="OVW157" s="2"/>
      <c r="OVX157" s="2"/>
      <c r="OVY157" s="2"/>
      <c r="OVZ157" s="2"/>
      <c r="OWA157" s="2"/>
      <c r="OWB157" s="2"/>
      <c r="OWC157" s="2"/>
      <c r="OWD157" s="2"/>
      <c r="OWE157" s="2"/>
      <c r="OWF157" s="2"/>
      <c r="OWG157" s="2"/>
      <c r="OWH157" s="2"/>
      <c r="OWI157" s="2"/>
      <c r="OWJ157" s="2"/>
      <c r="OWK157" s="2"/>
      <c r="OWL157" s="2"/>
      <c r="OWM157" s="2"/>
      <c r="OWN157" s="2"/>
      <c r="OWO157" s="2"/>
      <c r="OWP157" s="2"/>
      <c r="OWQ157" s="2"/>
      <c r="OWR157" s="2"/>
      <c r="OWS157" s="2"/>
      <c r="OWT157" s="2"/>
      <c r="OWU157" s="2"/>
      <c r="OWV157" s="2"/>
      <c r="OWW157" s="2"/>
      <c r="OWX157" s="2"/>
      <c r="OWY157" s="2"/>
      <c r="OWZ157" s="2"/>
      <c r="OXA157" s="2"/>
      <c r="OXB157" s="2"/>
      <c r="OXC157" s="2"/>
      <c r="OXD157" s="2"/>
      <c r="OXE157" s="2"/>
      <c r="OXF157" s="2"/>
      <c r="OXG157" s="2"/>
      <c r="OXH157" s="2"/>
      <c r="OXI157" s="2"/>
      <c r="OXJ157" s="2"/>
      <c r="OXK157" s="2"/>
      <c r="OXL157" s="2"/>
      <c r="OXM157" s="2"/>
      <c r="OXN157" s="2"/>
      <c r="OXO157" s="2"/>
      <c r="OXP157" s="2"/>
      <c r="OXQ157" s="2"/>
      <c r="OXR157" s="2"/>
      <c r="OXS157" s="2"/>
      <c r="OXT157" s="2"/>
      <c r="OXU157" s="2"/>
      <c r="OXV157" s="2"/>
      <c r="OXW157" s="2"/>
      <c r="OXX157" s="2"/>
      <c r="OXY157" s="2"/>
      <c r="OXZ157" s="2"/>
      <c r="OYA157" s="2"/>
      <c r="OYB157" s="2"/>
      <c r="OYC157" s="2"/>
      <c r="OYD157" s="2"/>
      <c r="OYE157" s="2"/>
      <c r="OYF157" s="2"/>
      <c r="OYG157" s="2"/>
      <c r="OYH157" s="2"/>
      <c r="OYI157" s="2"/>
      <c r="OYJ157" s="2"/>
      <c r="OYK157" s="2"/>
      <c r="OYL157" s="2"/>
      <c r="OYM157" s="2"/>
      <c r="OYN157" s="2"/>
      <c r="OYO157" s="2"/>
      <c r="OYP157" s="2"/>
      <c r="OYQ157" s="2"/>
      <c r="OYR157" s="2"/>
      <c r="OYS157" s="2"/>
      <c r="OYT157" s="2"/>
      <c r="OYU157" s="2"/>
      <c r="OYV157" s="2"/>
      <c r="OYW157" s="2"/>
      <c r="OYX157" s="2"/>
      <c r="OYY157" s="2"/>
      <c r="OYZ157" s="2"/>
      <c r="OZA157" s="2"/>
      <c r="OZB157" s="2"/>
      <c r="OZC157" s="2"/>
      <c r="OZD157" s="2"/>
      <c r="OZE157" s="2"/>
      <c r="OZF157" s="2"/>
      <c r="OZG157" s="2"/>
      <c r="OZH157" s="2"/>
      <c r="OZI157" s="2"/>
      <c r="OZJ157" s="2"/>
      <c r="OZK157" s="2"/>
      <c r="OZL157" s="2"/>
      <c r="OZM157" s="2"/>
      <c r="OZN157" s="2"/>
      <c r="OZO157" s="2"/>
      <c r="OZP157" s="2"/>
      <c r="OZQ157" s="2"/>
      <c r="OZR157" s="2"/>
      <c r="OZS157" s="2"/>
      <c r="OZT157" s="2"/>
      <c r="OZU157" s="2"/>
      <c r="OZV157" s="2"/>
      <c r="OZW157" s="2"/>
      <c r="OZX157" s="2"/>
      <c r="OZY157" s="2"/>
      <c r="OZZ157" s="2"/>
      <c r="PAA157" s="2"/>
      <c r="PAB157" s="2"/>
      <c r="PAC157" s="2"/>
      <c r="PAD157" s="2"/>
      <c r="PAE157" s="2"/>
      <c r="PAF157" s="2"/>
      <c r="PAG157" s="2"/>
      <c r="PAH157" s="2"/>
      <c r="PAI157" s="2"/>
      <c r="PAJ157" s="2"/>
      <c r="PAK157" s="2"/>
      <c r="PAL157" s="2"/>
      <c r="PAM157" s="2"/>
      <c r="PAN157" s="2"/>
      <c r="PAO157" s="2"/>
      <c r="PAP157" s="2"/>
      <c r="PAQ157" s="2"/>
      <c r="PAR157" s="2"/>
      <c r="PAS157" s="2"/>
      <c r="PAT157" s="2"/>
      <c r="PAU157" s="2"/>
      <c r="PAV157" s="2"/>
      <c r="PAW157" s="2"/>
      <c r="PAX157" s="2"/>
      <c r="PAY157" s="2"/>
      <c r="PAZ157" s="2"/>
      <c r="PBA157" s="2"/>
      <c r="PBB157" s="2"/>
      <c r="PBC157" s="2"/>
      <c r="PBD157" s="2"/>
      <c r="PBE157" s="2"/>
      <c r="PBF157" s="2"/>
      <c r="PBG157" s="2"/>
      <c r="PBH157" s="2"/>
      <c r="PBI157" s="2"/>
      <c r="PBJ157" s="2"/>
      <c r="PBK157" s="2"/>
      <c r="PBL157" s="2"/>
      <c r="PBM157" s="2"/>
      <c r="PBN157" s="2"/>
      <c r="PBO157" s="2"/>
      <c r="PBP157" s="2"/>
      <c r="PBQ157" s="2"/>
      <c r="PBR157" s="2"/>
      <c r="PBS157" s="2"/>
      <c r="PBT157" s="2"/>
      <c r="PBU157" s="2"/>
      <c r="PBV157" s="2"/>
      <c r="PBW157" s="2"/>
      <c r="PBX157" s="2"/>
      <c r="PBY157" s="2"/>
      <c r="PBZ157" s="2"/>
      <c r="PCA157" s="2"/>
      <c r="PCB157" s="2"/>
      <c r="PCC157" s="2"/>
      <c r="PCD157" s="2"/>
      <c r="PCE157" s="2"/>
      <c r="PCF157" s="2"/>
      <c r="PCG157" s="2"/>
      <c r="PCH157" s="2"/>
      <c r="PCI157" s="2"/>
      <c r="PCJ157" s="2"/>
      <c r="PCK157" s="2"/>
      <c r="PCL157" s="2"/>
      <c r="PCM157" s="2"/>
      <c r="PCN157" s="2"/>
      <c r="PCO157" s="2"/>
      <c r="PCP157" s="2"/>
      <c r="PCQ157" s="2"/>
      <c r="PCR157" s="2"/>
      <c r="PCS157" s="2"/>
      <c r="PCT157" s="2"/>
      <c r="PCU157" s="2"/>
      <c r="PCV157" s="2"/>
      <c r="PCW157" s="2"/>
      <c r="PCX157" s="2"/>
      <c r="PCY157" s="2"/>
      <c r="PCZ157" s="2"/>
      <c r="PDA157" s="2"/>
      <c r="PDB157" s="2"/>
      <c r="PDC157" s="2"/>
      <c r="PDD157" s="2"/>
      <c r="PDE157" s="2"/>
      <c r="PDF157" s="2"/>
      <c r="PDG157" s="2"/>
      <c r="PDH157" s="2"/>
      <c r="PDI157" s="2"/>
      <c r="PDJ157" s="2"/>
      <c r="PDK157" s="2"/>
      <c r="PDL157" s="2"/>
      <c r="PDM157" s="2"/>
      <c r="PDN157" s="2"/>
      <c r="PDO157" s="2"/>
      <c r="PDP157" s="2"/>
      <c r="PDQ157" s="2"/>
      <c r="PDR157" s="2"/>
      <c r="PDS157" s="2"/>
      <c r="PDT157" s="2"/>
      <c r="PDU157" s="2"/>
      <c r="PDV157" s="2"/>
      <c r="PDW157" s="2"/>
      <c r="PDX157" s="2"/>
      <c r="PDY157" s="2"/>
      <c r="PDZ157" s="2"/>
      <c r="PEA157" s="2"/>
      <c r="PEB157" s="2"/>
      <c r="PEC157" s="2"/>
      <c r="PED157" s="2"/>
      <c r="PEE157" s="2"/>
      <c r="PEF157" s="2"/>
      <c r="PEG157" s="2"/>
      <c r="PEH157" s="2"/>
      <c r="PEI157" s="2"/>
      <c r="PEJ157" s="2"/>
      <c r="PEK157" s="2"/>
      <c r="PEL157" s="2"/>
      <c r="PEM157" s="2"/>
      <c r="PEN157" s="2"/>
      <c r="PEO157" s="2"/>
      <c r="PEP157" s="2"/>
      <c r="PEQ157" s="2"/>
      <c r="PER157" s="2"/>
      <c r="PES157" s="2"/>
      <c r="PET157" s="2"/>
      <c r="PEU157" s="2"/>
      <c r="PEV157" s="2"/>
      <c r="PEW157" s="2"/>
      <c r="PEX157" s="2"/>
      <c r="PEY157" s="2"/>
      <c r="PEZ157" s="2"/>
      <c r="PFA157" s="2"/>
      <c r="PFB157" s="2"/>
      <c r="PFC157" s="2"/>
      <c r="PFD157" s="2"/>
      <c r="PFE157" s="2"/>
      <c r="PFF157" s="2"/>
      <c r="PFG157" s="2"/>
      <c r="PFH157" s="2"/>
      <c r="PFI157" s="2"/>
      <c r="PFJ157" s="2"/>
      <c r="PFK157" s="2"/>
      <c r="PFL157" s="2"/>
      <c r="PFM157" s="2"/>
      <c r="PFN157" s="2"/>
      <c r="PFO157" s="2"/>
      <c r="PFP157" s="2"/>
      <c r="PFQ157" s="2"/>
      <c r="PFR157" s="2"/>
      <c r="PFS157" s="2"/>
      <c r="PFT157" s="2"/>
      <c r="PFU157" s="2"/>
      <c r="PFV157" s="2"/>
      <c r="PFW157" s="2"/>
      <c r="PFX157" s="2"/>
      <c r="PFY157" s="2"/>
      <c r="PFZ157" s="2"/>
      <c r="PGA157" s="2"/>
      <c r="PGB157" s="2"/>
      <c r="PGC157" s="2"/>
      <c r="PGD157" s="2"/>
      <c r="PGE157" s="2"/>
      <c r="PGF157" s="2"/>
      <c r="PGG157" s="2"/>
      <c r="PGH157" s="2"/>
      <c r="PGI157" s="2"/>
      <c r="PGJ157" s="2"/>
      <c r="PGK157" s="2"/>
      <c r="PGL157" s="2"/>
      <c r="PGM157" s="2"/>
      <c r="PGN157" s="2"/>
      <c r="PGO157" s="2"/>
      <c r="PGP157" s="2"/>
      <c r="PGQ157" s="2"/>
      <c r="PGR157" s="2"/>
      <c r="PGS157" s="2"/>
      <c r="PGT157" s="2"/>
      <c r="PGU157" s="2"/>
      <c r="PGV157" s="2"/>
      <c r="PGW157" s="2"/>
      <c r="PGX157" s="2"/>
      <c r="PGY157" s="2"/>
      <c r="PGZ157" s="2"/>
      <c r="PHA157" s="2"/>
      <c r="PHB157" s="2"/>
      <c r="PHC157" s="2"/>
      <c r="PHD157" s="2"/>
      <c r="PHE157" s="2"/>
      <c r="PHF157" s="2"/>
      <c r="PHG157" s="2"/>
      <c r="PHH157" s="2"/>
      <c r="PHI157" s="2"/>
      <c r="PHJ157" s="2"/>
      <c r="PHK157" s="2"/>
      <c r="PHL157" s="2"/>
      <c r="PHM157" s="2"/>
      <c r="PHN157" s="2"/>
      <c r="PHO157" s="2"/>
      <c r="PHP157" s="2"/>
      <c r="PHQ157" s="2"/>
      <c r="PHR157" s="2"/>
      <c r="PHS157" s="2"/>
      <c r="PHT157" s="2"/>
      <c r="PHU157" s="2"/>
      <c r="PHV157" s="2"/>
      <c r="PHW157" s="2"/>
      <c r="PHX157" s="2"/>
      <c r="PHY157" s="2"/>
      <c r="PHZ157" s="2"/>
      <c r="PIA157" s="2"/>
      <c r="PIB157" s="2"/>
      <c r="PIC157" s="2"/>
      <c r="PID157" s="2"/>
      <c r="PIE157" s="2"/>
      <c r="PIF157" s="2"/>
      <c r="PIG157" s="2"/>
      <c r="PIH157" s="2"/>
      <c r="PII157" s="2"/>
      <c r="PIJ157" s="2"/>
      <c r="PIK157" s="2"/>
      <c r="PIL157" s="2"/>
      <c r="PIM157" s="2"/>
      <c r="PIN157" s="2"/>
      <c r="PIO157" s="2"/>
      <c r="PIP157" s="2"/>
      <c r="PIQ157" s="2"/>
      <c r="PIR157" s="2"/>
      <c r="PIS157" s="2"/>
      <c r="PIT157" s="2"/>
      <c r="PIU157" s="2"/>
      <c r="PIV157" s="2"/>
      <c r="PIW157" s="2"/>
      <c r="PIX157" s="2"/>
      <c r="PIY157" s="2"/>
      <c r="PIZ157" s="2"/>
      <c r="PJA157" s="2"/>
      <c r="PJB157" s="2"/>
      <c r="PJC157" s="2"/>
      <c r="PJD157" s="2"/>
      <c r="PJE157" s="2"/>
      <c r="PJF157" s="2"/>
      <c r="PJG157" s="2"/>
      <c r="PJH157" s="2"/>
      <c r="PJI157" s="2"/>
      <c r="PJJ157" s="2"/>
      <c r="PJK157" s="2"/>
      <c r="PJL157" s="2"/>
      <c r="PJM157" s="2"/>
      <c r="PJN157" s="2"/>
      <c r="PJO157" s="2"/>
      <c r="PJP157" s="2"/>
      <c r="PJQ157" s="2"/>
      <c r="PJR157" s="2"/>
      <c r="PJS157" s="2"/>
      <c r="PJT157" s="2"/>
      <c r="PJU157" s="2"/>
      <c r="PJV157" s="2"/>
      <c r="PJW157" s="2"/>
      <c r="PJX157" s="2"/>
      <c r="PJY157" s="2"/>
      <c r="PJZ157" s="2"/>
      <c r="PKA157" s="2"/>
      <c r="PKB157" s="2"/>
      <c r="PKC157" s="2"/>
      <c r="PKD157" s="2"/>
      <c r="PKE157" s="2"/>
      <c r="PKF157" s="2"/>
      <c r="PKG157" s="2"/>
      <c r="PKH157" s="2"/>
      <c r="PKI157" s="2"/>
      <c r="PKJ157" s="2"/>
      <c r="PKK157" s="2"/>
      <c r="PKL157" s="2"/>
      <c r="PKM157" s="2"/>
      <c r="PKN157" s="2"/>
      <c r="PKO157" s="2"/>
      <c r="PKP157" s="2"/>
      <c r="PKQ157" s="2"/>
      <c r="PKR157" s="2"/>
      <c r="PKS157" s="2"/>
      <c r="PKT157" s="2"/>
      <c r="PKU157" s="2"/>
      <c r="PKV157" s="2"/>
      <c r="PKW157" s="2"/>
      <c r="PKX157" s="2"/>
      <c r="PKY157" s="2"/>
      <c r="PKZ157" s="2"/>
      <c r="PLA157" s="2"/>
      <c r="PLB157" s="2"/>
      <c r="PLC157" s="2"/>
      <c r="PLD157" s="2"/>
      <c r="PLE157" s="2"/>
      <c r="PLF157" s="2"/>
      <c r="PLG157" s="2"/>
      <c r="PLH157" s="2"/>
      <c r="PLI157" s="2"/>
      <c r="PLJ157" s="2"/>
      <c r="PLK157" s="2"/>
      <c r="PLL157" s="2"/>
      <c r="PLM157" s="2"/>
      <c r="PLN157" s="2"/>
      <c r="PLO157" s="2"/>
      <c r="PLP157" s="2"/>
      <c r="PLQ157" s="2"/>
      <c r="PLR157" s="2"/>
      <c r="PLS157" s="2"/>
      <c r="PLT157" s="2"/>
      <c r="PLU157" s="2"/>
      <c r="PLV157" s="2"/>
      <c r="PLW157" s="2"/>
      <c r="PLX157" s="2"/>
      <c r="PLY157" s="2"/>
      <c r="PLZ157" s="2"/>
      <c r="PMA157" s="2"/>
      <c r="PMB157" s="2"/>
      <c r="PMC157" s="2"/>
      <c r="PMD157" s="2"/>
      <c r="PME157" s="2"/>
      <c r="PMF157" s="2"/>
      <c r="PMG157" s="2"/>
      <c r="PMH157" s="2"/>
      <c r="PMI157" s="2"/>
      <c r="PMJ157" s="2"/>
      <c r="PMK157" s="2"/>
      <c r="PML157" s="2"/>
      <c r="PMM157" s="2"/>
      <c r="PMN157" s="2"/>
      <c r="PMO157" s="2"/>
      <c r="PMP157" s="2"/>
      <c r="PMQ157" s="2"/>
      <c r="PMR157" s="2"/>
      <c r="PMS157" s="2"/>
      <c r="PMT157" s="2"/>
      <c r="PMU157" s="2"/>
      <c r="PMV157" s="2"/>
      <c r="PMW157" s="2"/>
      <c r="PMX157" s="2"/>
      <c r="PMY157" s="2"/>
      <c r="PMZ157" s="2"/>
      <c r="PNA157" s="2"/>
      <c r="PNB157" s="2"/>
      <c r="PNC157" s="2"/>
      <c r="PND157" s="2"/>
      <c r="PNE157" s="2"/>
      <c r="PNF157" s="2"/>
      <c r="PNG157" s="2"/>
      <c r="PNH157" s="2"/>
      <c r="PNI157" s="2"/>
      <c r="PNJ157" s="2"/>
      <c r="PNK157" s="2"/>
      <c r="PNL157" s="2"/>
      <c r="PNM157" s="2"/>
      <c r="PNN157" s="2"/>
      <c r="PNO157" s="2"/>
      <c r="PNP157" s="2"/>
      <c r="PNQ157" s="2"/>
      <c r="PNR157" s="2"/>
      <c r="PNS157" s="2"/>
      <c r="PNT157" s="2"/>
      <c r="PNU157" s="2"/>
      <c r="PNV157" s="2"/>
      <c r="PNW157" s="2"/>
      <c r="PNX157" s="2"/>
      <c r="PNY157" s="2"/>
      <c r="PNZ157" s="2"/>
      <c r="POA157" s="2"/>
      <c r="POB157" s="2"/>
      <c r="POC157" s="2"/>
      <c r="POD157" s="2"/>
      <c r="POE157" s="2"/>
      <c r="POF157" s="2"/>
      <c r="POG157" s="2"/>
      <c r="POH157" s="2"/>
      <c r="POI157" s="2"/>
      <c r="POJ157" s="2"/>
      <c r="POK157" s="2"/>
      <c r="POL157" s="2"/>
      <c r="POM157" s="2"/>
      <c r="PON157" s="2"/>
      <c r="POO157" s="2"/>
      <c r="POP157" s="2"/>
      <c r="POQ157" s="2"/>
      <c r="POR157" s="2"/>
      <c r="POS157" s="2"/>
      <c r="POT157" s="2"/>
      <c r="POU157" s="2"/>
      <c r="POV157" s="2"/>
      <c r="POW157" s="2"/>
      <c r="POX157" s="2"/>
      <c r="POY157" s="2"/>
      <c r="POZ157" s="2"/>
      <c r="PPA157" s="2"/>
      <c r="PPB157" s="2"/>
      <c r="PPC157" s="2"/>
      <c r="PPD157" s="2"/>
      <c r="PPE157" s="2"/>
      <c r="PPF157" s="2"/>
      <c r="PPG157" s="2"/>
      <c r="PPH157" s="2"/>
      <c r="PPI157" s="2"/>
      <c r="PPJ157" s="2"/>
      <c r="PPK157" s="2"/>
      <c r="PPL157" s="2"/>
      <c r="PPM157" s="2"/>
      <c r="PPN157" s="2"/>
      <c r="PPO157" s="2"/>
      <c r="PPP157" s="2"/>
      <c r="PPQ157" s="2"/>
      <c r="PPR157" s="2"/>
      <c r="PPS157" s="2"/>
      <c r="PPT157" s="2"/>
      <c r="PPU157" s="2"/>
      <c r="PPV157" s="2"/>
      <c r="PPW157" s="2"/>
      <c r="PPX157" s="2"/>
      <c r="PPY157" s="2"/>
      <c r="PPZ157" s="2"/>
      <c r="PQA157" s="2"/>
      <c r="PQB157" s="2"/>
      <c r="PQC157" s="2"/>
      <c r="PQD157" s="2"/>
      <c r="PQE157" s="2"/>
      <c r="PQF157" s="2"/>
      <c r="PQG157" s="2"/>
      <c r="PQH157" s="2"/>
      <c r="PQI157" s="2"/>
      <c r="PQJ157" s="2"/>
      <c r="PQK157" s="2"/>
      <c r="PQL157" s="2"/>
      <c r="PQM157" s="2"/>
      <c r="PQN157" s="2"/>
      <c r="PQO157" s="2"/>
      <c r="PQP157" s="2"/>
      <c r="PQQ157" s="2"/>
      <c r="PQR157" s="2"/>
      <c r="PQS157" s="2"/>
      <c r="PQT157" s="2"/>
      <c r="PQU157" s="2"/>
      <c r="PQV157" s="2"/>
      <c r="PQW157" s="2"/>
      <c r="PQX157" s="2"/>
      <c r="PQY157" s="2"/>
      <c r="PQZ157" s="2"/>
      <c r="PRA157" s="2"/>
      <c r="PRB157" s="2"/>
      <c r="PRC157" s="2"/>
      <c r="PRD157" s="2"/>
      <c r="PRE157" s="2"/>
      <c r="PRF157" s="2"/>
      <c r="PRG157" s="2"/>
      <c r="PRH157" s="2"/>
      <c r="PRI157" s="2"/>
      <c r="PRJ157" s="2"/>
      <c r="PRK157" s="2"/>
      <c r="PRL157" s="2"/>
      <c r="PRM157" s="2"/>
      <c r="PRN157" s="2"/>
      <c r="PRO157" s="2"/>
      <c r="PRP157" s="2"/>
      <c r="PRQ157" s="2"/>
      <c r="PRR157" s="2"/>
      <c r="PRS157" s="2"/>
      <c r="PRT157" s="2"/>
      <c r="PRU157" s="2"/>
      <c r="PRV157" s="2"/>
      <c r="PRW157" s="2"/>
      <c r="PRX157" s="2"/>
      <c r="PRY157" s="2"/>
      <c r="PRZ157" s="2"/>
      <c r="PSA157" s="2"/>
      <c r="PSB157" s="2"/>
      <c r="PSC157" s="2"/>
      <c r="PSD157" s="2"/>
      <c r="PSE157" s="2"/>
      <c r="PSF157" s="2"/>
      <c r="PSG157" s="2"/>
      <c r="PSH157" s="2"/>
      <c r="PSI157" s="2"/>
      <c r="PSJ157" s="2"/>
      <c r="PSK157" s="2"/>
      <c r="PSL157" s="2"/>
      <c r="PSM157" s="2"/>
      <c r="PSN157" s="2"/>
      <c r="PSO157" s="2"/>
      <c r="PSP157" s="2"/>
      <c r="PSQ157" s="2"/>
      <c r="PSR157" s="2"/>
      <c r="PSS157" s="2"/>
      <c r="PST157" s="2"/>
      <c r="PSU157" s="2"/>
      <c r="PSV157" s="2"/>
      <c r="PSW157" s="2"/>
      <c r="PSX157" s="2"/>
      <c r="PSY157" s="2"/>
      <c r="PSZ157" s="2"/>
      <c r="PTA157" s="2"/>
      <c r="PTB157" s="2"/>
      <c r="PTC157" s="2"/>
      <c r="PTD157" s="2"/>
      <c r="PTE157" s="2"/>
      <c r="PTF157" s="2"/>
      <c r="PTG157" s="2"/>
      <c r="PTH157" s="2"/>
      <c r="PTI157" s="2"/>
      <c r="PTJ157" s="2"/>
      <c r="PTK157" s="2"/>
      <c r="PTL157" s="2"/>
      <c r="PTM157" s="2"/>
      <c r="PTN157" s="2"/>
      <c r="PTO157" s="2"/>
      <c r="PTP157" s="2"/>
      <c r="PTQ157" s="2"/>
      <c r="PTR157" s="2"/>
      <c r="PTS157" s="2"/>
      <c r="PTT157" s="2"/>
      <c r="PTU157" s="2"/>
      <c r="PTV157" s="2"/>
      <c r="PTW157" s="2"/>
      <c r="PTX157" s="2"/>
      <c r="PTY157" s="2"/>
      <c r="PTZ157" s="2"/>
      <c r="PUA157" s="2"/>
      <c r="PUB157" s="2"/>
      <c r="PUC157" s="2"/>
      <c r="PUD157" s="2"/>
      <c r="PUE157" s="2"/>
      <c r="PUF157" s="2"/>
      <c r="PUG157" s="2"/>
      <c r="PUH157" s="2"/>
      <c r="PUI157" s="2"/>
      <c r="PUJ157" s="2"/>
      <c r="PUK157" s="2"/>
      <c r="PUL157" s="2"/>
      <c r="PUM157" s="2"/>
      <c r="PUN157" s="2"/>
      <c r="PUO157" s="2"/>
      <c r="PUP157" s="2"/>
      <c r="PUQ157" s="2"/>
      <c r="PUR157" s="2"/>
      <c r="PUS157" s="2"/>
      <c r="PUT157" s="2"/>
      <c r="PUU157" s="2"/>
      <c r="PUV157" s="2"/>
      <c r="PUW157" s="2"/>
      <c r="PUX157" s="2"/>
      <c r="PUY157" s="2"/>
      <c r="PUZ157" s="2"/>
      <c r="PVA157" s="2"/>
      <c r="PVB157" s="2"/>
      <c r="PVC157" s="2"/>
      <c r="PVD157" s="2"/>
      <c r="PVE157" s="2"/>
      <c r="PVF157" s="2"/>
      <c r="PVG157" s="2"/>
      <c r="PVH157" s="2"/>
      <c r="PVI157" s="2"/>
      <c r="PVJ157" s="2"/>
      <c r="PVK157" s="2"/>
      <c r="PVL157" s="2"/>
      <c r="PVM157" s="2"/>
      <c r="PVN157" s="2"/>
      <c r="PVO157" s="2"/>
      <c r="PVP157" s="2"/>
      <c r="PVQ157" s="2"/>
      <c r="PVR157" s="2"/>
      <c r="PVS157" s="2"/>
      <c r="PVT157" s="2"/>
      <c r="PVU157" s="2"/>
      <c r="PVV157" s="2"/>
      <c r="PVW157" s="2"/>
      <c r="PVX157" s="2"/>
      <c r="PVY157" s="2"/>
      <c r="PVZ157" s="2"/>
      <c r="PWA157" s="2"/>
      <c r="PWB157" s="2"/>
      <c r="PWC157" s="2"/>
      <c r="PWD157" s="2"/>
      <c r="PWE157" s="2"/>
      <c r="PWF157" s="2"/>
      <c r="PWG157" s="2"/>
      <c r="PWH157" s="2"/>
      <c r="PWI157" s="2"/>
      <c r="PWJ157" s="2"/>
      <c r="PWK157" s="2"/>
      <c r="PWL157" s="2"/>
      <c r="PWM157" s="2"/>
      <c r="PWN157" s="2"/>
      <c r="PWO157" s="2"/>
      <c r="PWP157" s="2"/>
      <c r="PWQ157" s="2"/>
      <c r="PWR157" s="2"/>
      <c r="PWS157" s="2"/>
      <c r="PWT157" s="2"/>
      <c r="PWU157" s="2"/>
      <c r="PWV157" s="2"/>
      <c r="PWW157" s="2"/>
      <c r="PWX157" s="2"/>
      <c r="PWY157" s="2"/>
      <c r="PWZ157" s="2"/>
      <c r="PXA157" s="2"/>
      <c r="PXB157" s="2"/>
      <c r="PXC157" s="2"/>
      <c r="PXD157" s="2"/>
      <c r="PXE157" s="2"/>
      <c r="PXF157" s="2"/>
      <c r="PXG157" s="2"/>
      <c r="PXH157" s="2"/>
      <c r="PXI157" s="2"/>
      <c r="PXJ157" s="2"/>
      <c r="PXK157" s="2"/>
      <c r="PXL157" s="2"/>
      <c r="PXM157" s="2"/>
      <c r="PXN157" s="2"/>
      <c r="PXO157" s="2"/>
      <c r="PXP157" s="2"/>
      <c r="PXQ157" s="2"/>
      <c r="PXR157" s="2"/>
      <c r="PXS157" s="2"/>
      <c r="PXT157" s="2"/>
      <c r="PXU157" s="2"/>
      <c r="PXV157" s="2"/>
      <c r="PXW157" s="2"/>
      <c r="PXX157" s="2"/>
      <c r="PXY157" s="2"/>
      <c r="PXZ157" s="2"/>
      <c r="PYA157" s="2"/>
      <c r="PYB157" s="2"/>
      <c r="PYC157" s="2"/>
      <c r="PYD157" s="2"/>
      <c r="PYE157" s="2"/>
      <c r="PYF157" s="2"/>
      <c r="PYG157" s="2"/>
      <c r="PYH157" s="2"/>
      <c r="PYI157" s="2"/>
      <c r="PYJ157" s="2"/>
      <c r="PYK157" s="2"/>
      <c r="PYL157" s="2"/>
      <c r="PYM157" s="2"/>
      <c r="PYN157" s="2"/>
      <c r="PYO157" s="2"/>
      <c r="PYP157" s="2"/>
      <c r="PYQ157" s="2"/>
      <c r="PYR157" s="2"/>
      <c r="PYS157" s="2"/>
      <c r="PYT157" s="2"/>
      <c r="PYU157" s="2"/>
      <c r="PYV157" s="2"/>
      <c r="PYW157" s="2"/>
      <c r="PYX157" s="2"/>
      <c r="PYY157" s="2"/>
      <c r="PYZ157" s="2"/>
      <c r="PZA157" s="2"/>
      <c r="PZB157" s="2"/>
      <c r="PZC157" s="2"/>
      <c r="PZD157" s="2"/>
      <c r="PZE157" s="2"/>
      <c r="PZF157" s="2"/>
      <c r="PZG157" s="2"/>
      <c r="PZH157" s="2"/>
      <c r="PZI157" s="2"/>
      <c r="PZJ157" s="2"/>
      <c r="PZK157" s="2"/>
      <c r="PZL157" s="2"/>
      <c r="PZM157" s="2"/>
      <c r="PZN157" s="2"/>
      <c r="PZO157" s="2"/>
      <c r="PZP157" s="2"/>
      <c r="PZQ157" s="2"/>
      <c r="PZR157" s="2"/>
      <c r="PZS157" s="2"/>
      <c r="PZT157" s="2"/>
      <c r="PZU157" s="2"/>
      <c r="PZV157" s="2"/>
      <c r="PZW157" s="2"/>
      <c r="PZX157" s="2"/>
      <c r="PZY157" s="2"/>
      <c r="PZZ157" s="2"/>
      <c r="QAA157" s="2"/>
      <c r="QAB157" s="2"/>
      <c r="QAC157" s="2"/>
      <c r="QAD157" s="2"/>
      <c r="QAE157" s="2"/>
      <c r="QAF157" s="2"/>
      <c r="QAG157" s="2"/>
      <c r="QAH157" s="2"/>
      <c r="QAI157" s="2"/>
      <c r="QAJ157" s="2"/>
      <c r="QAK157" s="2"/>
      <c r="QAL157" s="2"/>
      <c r="QAM157" s="2"/>
      <c r="QAN157" s="2"/>
      <c r="QAO157" s="2"/>
      <c r="QAP157" s="2"/>
      <c r="QAQ157" s="2"/>
      <c r="QAR157" s="2"/>
      <c r="QAS157" s="2"/>
      <c r="QAT157" s="2"/>
      <c r="QAU157" s="2"/>
      <c r="QAV157" s="2"/>
      <c r="QAW157" s="2"/>
      <c r="QAX157" s="2"/>
      <c r="QAY157" s="2"/>
      <c r="QAZ157" s="2"/>
      <c r="QBA157" s="2"/>
      <c r="QBB157" s="2"/>
      <c r="QBC157" s="2"/>
      <c r="QBD157" s="2"/>
      <c r="QBE157" s="2"/>
      <c r="QBF157" s="2"/>
      <c r="QBG157" s="2"/>
      <c r="QBH157" s="2"/>
      <c r="QBI157" s="2"/>
      <c r="QBJ157" s="2"/>
      <c r="QBK157" s="2"/>
      <c r="QBL157" s="2"/>
      <c r="QBM157" s="2"/>
      <c r="QBN157" s="2"/>
      <c r="QBO157" s="2"/>
      <c r="QBP157" s="2"/>
      <c r="QBQ157" s="2"/>
      <c r="QBR157" s="2"/>
      <c r="QBS157" s="2"/>
      <c r="QBT157" s="2"/>
      <c r="QBU157" s="2"/>
      <c r="QBV157" s="2"/>
      <c r="QBW157" s="2"/>
      <c r="QBX157" s="2"/>
      <c r="QBY157" s="2"/>
      <c r="QBZ157" s="2"/>
      <c r="QCA157" s="2"/>
      <c r="QCB157" s="2"/>
      <c r="QCC157" s="2"/>
      <c r="QCD157" s="2"/>
      <c r="QCE157" s="2"/>
      <c r="QCF157" s="2"/>
      <c r="QCG157" s="2"/>
      <c r="QCH157" s="2"/>
      <c r="QCI157" s="2"/>
      <c r="QCJ157" s="2"/>
      <c r="QCK157" s="2"/>
      <c r="QCL157" s="2"/>
      <c r="QCM157" s="2"/>
      <c r="QCN157" s="2"/>
      <c r="QCO157" s="2"/>
      <c r="QCP157" s="2"/>
      <c r="QCQ157" s="2"/>
      <c r="QCR157" s="2"/>
      <c r="QCS157" s="2"/>
      <c r="QCT157" s="2"/>
      <c r="QCU157" s="2"/>
      <c r="QCV157" s="2"/>
      <c r="QCW157" s="2"/>
      <c r="QCX157" s="2"/>
      <c r="QCY157" s="2"/>
      <c r="QCZ157" s="2"/>
      <c r="QDA157" s="2"/>
      <c r="QDB157" s="2"/>
      <c r="QDC157" s="2"/>
      <c r="QDD157" s="2"/>
      <c r="QDE157" s="2"/>
      <c r="QDF157" s="2"/>
      <c r="QDG157" s="2"/>
      <c r="QDH157" s="2"/>
      <c r="QDI157" s="2"/>
      <c r="QDJ157" s="2"/>
      <c r="QDK157" s="2"/>
      <c r="QDL157" s="2"/>
      <c r="QDM157" s="2"/>
      <c r="QDN157" s="2"/>
      <c r="QDO157" s="2"/>
      <c r="QDP157" s="2"/>
      <c r="QDQ157" s="2"/>
      <c r="QDR157" s="2"/>
      <c r="QDS157" s="2"/>
      <c r="QDT157" s="2"/>
      <c r="QDU157" s="2"/>
      <c r="QDV157" s="2"/>
      <c r="QDW157" s="2"/>
      <c r="QDX157" s="2"/>
      <c r="QDY157" s="2"/>
      <c r="QDZ157" s="2"/>
      <c r="QEA157" s="2"/>
      <c r="QEB157" s="2"/>
      <c r="QEC157" s="2"/>
      <c r="QED157" s="2"/>
      <c r="QEE157" s="2"/>
      <c r="QEF157" s="2"/>
      <c r="QEG157" s="2"/>
      <c r="QEH157" s="2"/>
      <c r="QEI157" s="2"/>
      <c r="QEJ157" s="2"/>
      <c r="QEK157" s="2"/>
      <c r="QEL157" s="2"/>
      <c r="QEM157" s="2"/>
      <c r="QEN157" s="2"/>
      <c r="QEO157" s="2"/>
      <c r="QEP157" s="2"/>
      <c r="QEQ157" s="2"/>
      <c r="QER157" s="2"/>
      <c r="QES157" s="2"/>
      <c r="QET157" s="2"/>
      <c r="QEU157" s="2"/>
      <c r="QEV157" s="2"/>
      <c r="QEW157" s="2"/>
      <c r="QEX157" s="2"/>
      <c r="QEY157" s="2"/>
      <c r="QEZ157" s="2"/>
      <c r="QFA157" s="2"/>
      <c r="QFB157" s="2"/>
      <c r="QFC157" s="2"/>
      <c r="QFD157" s="2"/>
      <c r="QFE157" s="2"/>
      <c r="QFF157" s="2"/>
      <c r="QFG157" s="2"/>
      <c r="QFH157" s="2"/>
      <c r="QFI157" s="2"/>
      <c r="QFJ157" s="2"/>
      <c r="QFK157" s="2"/>
      <c r="QFL157" s="2"/>
      <c r="QFM157" s="2"/>
      <c r="QFN157" s="2"/>
      <c r="QFO157" s="2"/>
      <c r="QFP157" s="2"/>
      <c r="QFQ157" s="2"/>
      <c r="QFR157" s="2"/>
      <c r="QFS157" s="2"/>
      <c r="QFT157" s="2"/>
      <c r="QFU157" s="2"/>
      <c r="QFV157" s="2"/>
      <c r="QFW157" s="2"/>
      <c r="QFX157" s="2"/>
      <c r="QFY157" s="2"/>
      <c r="QFZ157" s="2"/>
      <c r="QGA157" s="2"/>
      <c r="QGB157" s="2"/>
      <c r="QGC157" s="2"/>
      <c r="QGD157" s="2"/>
      <c r="QGE157" s="2"/>
      <c r="QGF157" s="2"/>
      <c r="QGG157" s="2"/>
      <c r="QGH157" s="2"/>
      <c r="QGI157" s="2"/>
      <c r="QGJ157" s="2"/>
      <c r="QGK157" s="2"/>
      <c r="QGL157" s="2"/>
      <c r="QGM157" s="2"/>
      <c r="QGN157" s="2"/>
      <c r="QGO157" s="2"/>
      <c r="QGP157" s="2"/>
      <c r="QGQ157" s="2"/>
      <c r="QGR157" s="2"/>
      <c r="QGS157" s="2"/>
      <c r="QGT157" s="2"/>
      <c r="QGU157" s="2"/>
      <c r="QGV157" s="2"/>
      <c r="QGW157" s="2"/>
      <c r="QGX157" s="2"/>
      <c r="QGY157" s="2"/>
      <c r="QGZ157" s="2"/>
      <c r="QHA157" s="2"/>
      <c r="QHB157" s="2"/>
      <c r="QHC157" s="2"/>
      <c r="QHD157" s="2"/>
      <c r="QHE157" s="2"/>
      <c r="QHF157" s="2"/>
      <c r="QHG157" s="2"/>
      <c r="QHH157" s="2"/>
      <c r="QHI157" s="2"/>
      <c r="QHJ157" s="2"/>
      <c r="QHK157" s="2"/>
      <c r="QHL157" s="2"/>
      <c r="QHM157" s="2"/>
      <c r="QHN157" s="2"/>
      <c r="QHO157" s="2"/>
      <c r="QHP157" s="2"/>
      <c r="QHQ157" s="2"/>
      <c r="QHR157" s="2"/>
      <c r="QHS157" s="2"/>
      <c r="QHT157" s="2"/>
      <c r="QHU157" s="2"/>
      <c r="QHV157" s="2"/>
      <c r="QHW157" s="2"/>
      <c r="QHX157" s="2"/>
      <c r="QHY157" s="2"/>
      <c r="QHZ157" s="2"/>
      <c r="QIA157" s="2"/>
      <c r="QIB157" s="2"/>
      <c r="QIC157" s="2"/>
      <c r="QID157" s="2"/>
      <c r="QIE157" s="2"/>
      <c r="QIF157" s="2"/>
      <c r="QIG157" s="2"/>
      <c r="QIH157" s="2"/>
      <c r="QII157" s="2"/>
      <c r="QIJ157" s="2"/>
      <c r="QIK157" s="2"/>
      <c r="QIL157" s="2"/>
      <c r="QIM157" s="2"/>
      <c r="QIN157" s="2"/>
      <c r="QIO157" s="2"/>
      <c r="QIP157" s="2"/>
      <c r="QIQ157" s="2"/>
      <c r="QIR157" s="2"/>
      <c r="QIS157" s="2"/>
      <c r="QIT157" s="2"/>
      <c r="QIU157" s="2"/>
      <c r="QIV157" s="2"/>
      <c r="QIW157" s="2"/>
      <c r="QIX157" s="2"/>
      <c r="QIY157" s="2"/>
      <c r="QIZ157" s="2"/>
      <c r="QJA157" s="2"/>
      <c r="QJB157" s="2"/>
      <c r="QJC157" s="2"/>
      <c r="QJD157" s="2"/>
      <c r="QJE157" s="2"/>
      <c r="QJF157" s="2"/>
      <c r="QJG157" s="2"/>
      <c r="QJH157" s="2"/>
      <c r="QJI157" s="2"/>
      <c r="QJJ157" s="2"/>
      <c r="QJK157" s="2"/>
      <c r="QJL157" s="2"/>
      <c r="QJM157" s="2"/>
      <c r="QJN157" s="2"/>
      <c r="QJO157" s="2"/>
      <c r="QJP157" s="2"/>
      <c r="QJQ157" s="2"/>
      <c r="QJR157" s="2"/>
      <c r="QJS157" s="2"/>
      <c r="QJT157" s="2"/>
      <c r="QJU157" s="2"/>
      <c r="QJV157" s="2"/>
      <c r="QJW157" s="2"/>
      <c r="QJX157" s="2"/>
      <c r="QJY157" s="2"/>
      <c r="QJZ157" s="2"/>
      <c r="QKA157" s="2"/>
      <c r="QKB157" s="2"/>
      <c r="QKC157" s="2"/>
      <c r="QKD157" s="2"/>
      <c r="QKE157" s="2"/>
      <c r="QKF157" s="2"/>
      <c r="QKG157" s="2"/>
      <c r="QKH157" s="2"/>
      <c r="QKI157" s="2"/>
      <c r="QKJ157" s="2"/>
      <c r="QKK157" s="2"/>
      <c r="QKL157" s="2"/>
      <c r="QKM157" s="2"/>
      <c r="QKN157" s="2"/>
      <c r="QKO157" s="2"/>
      <c r="QKP157" s="2"/>
      <c r="QKQ157" s="2"/>
      <c r="QKR157" s="2"/>
      <c r="QKS157" s="2"/>
      <c r="QKT157" s="2"/>
      <c r="QKU157" s="2"/>
      <c r="QKV157" s="2"/>
      <c r="QKW157" s="2"/>
      <c r="QKX157" s="2"/>
      <c r="QKY157" s="2"/>
      <c r="QKZ157" s="2"/>
      <c r="QLA157" s="2"/>
      <c r="QLB157" s="2"/>
      <c r="QLC157" s="2"/>
      <c r="QLD157" s="2"/>
      <c r="QLE157" s="2"/>
      <c r="QLF157" s="2"/>
      <c r="QLG157" s="2"/>
      <c r="QLH157" s="2"/>
      <c r="QLI157" s="2"/>
      <c r="QLJ157" s="2"/>
      <c r="QLK157" s="2"/>
      <c r="QLL157" s="2"/>
      <c r="QLM157" s="2"/>
      <c r="QLN157" s="2"/>
      <c r="QLO157" s="2"/>
      <c r="QLP157" s="2"/>
      <c r="QLQ157" s="2"/>
      <c r="QLR157" s="2"/>
      <c r="QLS157" s="2"/>
      <c r="QLT157" s="2"/>
      <c r="QLU157" s="2"/>
      <c r="QLV157" s="2"/>
      <c r="QLW157" s="2"/>
      <c r="QLX157" s="2"/>
      <c r="QLY157" s="2"/>
      <c r="QLZ157" s="2"/>
      <c r="QMA157" s="2"/>
      <c r="QMB157" s="2"/>
      <c r="QMC157" s="2"/>
      <c r="QMD157" s="2"/>
      <c r="QME157" s="2"/>
      <c r="QMF157" s="2"/>
      <c r="QMG157" s="2"/>
      <c r="QMH157" s="2"/>
      <c r="QMI157" s="2"/>
      <c r="QMJ157" s="2"/>
      <c r="QMK157" s="2"/>
      <c r="QML157" s="2"/>
      <c r="QMM157" s="2"/>
      <c r="QMN157" s="2"/>
      <c r="QMO157" s="2"/>
      <c r="QMP157" s="2"/>
      <c r="QMQ157" s="2"/>
      <c r="QMR157" s="2"/>
      <c r="QMS157" s="2"/>
      <c r="QMT157" s="2"/>
      <c r="QMU157" s="2"/>
      <c r="QMV157" s="2"/>
      <c r="QMW157" s="2"/>
      <c r="QMX157" s="2"/>
      <c r="QMY157" s="2"/>
      <c r="QMZ157" s="2"/>
      <c r="QNA157" s="2"/>
      <c r="QNB157" s="2"/>
      <c r="QNC157" s="2"/>
      <c r="QND157" s="2"/>
      <c r="QNE157" s="2"/>
      <c r="QNF157" s="2"/>
      <c r="QNG157" s="2"/>
      <c r="QNH157" s="2"/>
      <c r="QNI157" s="2"/>
      <c r="QNJ157" s="2"/>
      <c r="QNK157" s="2"/>
      <c r="QNL157" s="2"/>
      <c r="QNM157" s="2"/>
      <c r="QNN157" s="2"/>
      <c r="QNO157" s="2"/>
      <c r="QNP157" s="2"/>
      <c r="QNQ157" s="2"/>
      <c r="QNR157" s="2"/>
      <c r="QNS157" s="2"/>
      <c r="QNT157" s="2"/>
      <c r="QNU157" s="2"/>
      <c r="QNV157" s="2"/>
      <c r="QNW157" s="2"/>
      <c r="QNX157" s="2"/>
      <c r="QNY157" s="2"/>
      <c r="QNZ157" s="2"/>
      <c r="QOA157" s="2"/>
      <c r="QOB157" s="2"/>
      <c r="QOC157" s="2"/>
      <c r="QOD157" s="2"/>
      <c r="QOE157" s="2"/>
      <c r="QOF157" s="2"/>
      <c r="QOG157" s="2"/>
      <c r="QOH157" s="2"/>
      <c r="QOI157" s="2"/>
      <c r="QOJ157" s="2"/>
      <c r="QOK157" s="2"/>
      <c r="QOL157" s="2"/>
      <c r="QOM157" s="2"/>
      <c r="QON157" s="2"/>
      <c r="QOO157" s="2"/>
      <c r="QOP157" s="2"/>
      <c r="QOQ157" s="2"/>
      <c r="QOR157" s="2"/>
      <c r="QOS157" s="2"/>
      <c r="QOT157" s="2"/>
      <c r="QOU157" s="2"/>
      <c r="QOV157" s="2"/>
      <c r="QOW157" s="2"/>
      <c r="QOX157" s="2"/>
      <c r="QOY157" s="2"/>
      <c r="QOZ157" s="2"/>
      <c r="QPA157" s="2"/>
      <c r="QPB157" s="2"/>
      <c r="QPC157" s="2"/>
      <c r="QPD157" s="2"/>
      <c r="QPE157" s="2"/>
      <c r="QPF157" s="2"/>
      <c r="QPG157" s="2"/>
      <c r="QPH157" s="2"/>
      <c r="QPI157" s="2"/>
      <c r="QPJ157" s="2"/>
      <c r="QPK157" s="2"/>
      <c r="QPL157" s="2"/>
      <c r="QPM157" s="2"/>
      <c r="QPN157" s="2"/>
      <c r="QPO157" s="2"/>
      <c r="QPP157" s="2"/>
      <c r="QPQ157" s="2"/>
      <c r="QPR157" s="2"/>
      <c r="QPS157" s="2"/>
      <c r="QPT157" s="2"/>
      <c r="QPU157" s="2"/>
      <c r="QPV157" s="2"/>
      <c r="QPW157" s="2"/>
      <c r="QPX157" s="2"/>
      <c r="QPY157" s="2"/>
      <c r="QPZ157" s="2"/>
      <c r="QQA157" s="2"/>
      <c r="QQB157" s="2"/>
      <c r="QQC157" s="2"/>
      <c r="QQD157" s="2"/>
      <c r="QQE157" s="2"/>
      <c r="QQF157" s="2"/>
      <c r="QQG157" s="2"/>
      <c r="QQH157" s="2"/>
      <c r="QQI157" s="2"/>
      <c r="QQJ157" s="2"/>
      <c r="QQK157" s="2"/>
      <c r="QQL157" s="2"/>
      <c r="QQM157" s="2"/>
      <c r="QQN157" s="2"/>
      <c r="QQO157" s="2"/>
      <c r="QQP157" s="2"/>
      <c r="QQQ157" s="2"/>
      <c r="QQR157" s="2"/>
      <c r="QQS157" s="2"/>
      <c r="QQT157" s="2"/>
      <c r="QQU157" s="2"/>
      <c r="QQV157" s="2"/>
      <c r="QQW157" s="2"/>
      <c r="QQX157" s="2"/>
      <c r="QQY157" s="2"/>
      <c r="QQZ157" s="2"/>
      <c r="QRA157" s="2"/>
      <c r="QRB157" s="2"/>
      <c r="QRC157" s="2"/>
      <c r="QRD157" s="2"/>
      <c r="QRE157" s="2"/>
      <c r="QRF157" s="2"/>
      <c r="QRG157" s="2"/>
      <c r="QRH157" s="2"/>
      <c r="QRI157" s="2"/>
      <c r="QRJ157" s="2"/>
      <c r="QRK157" s="2"/>
      <c r="QRL157" s="2"/>
      <c r="QRM157" s="2"/>
      <c r="QRN157" s="2"/>
      <c r="QRO157" s="2"/>
      <c r="QRP157" s="2"/>
      <c r="QRQ157" s="2"/>
      <c r="QRR157" s="2"/>
      <c r="QRS157" s="2"/>
      <c r="QRT157" s="2"/>
      <c r="QRU157" s="2"/>
      <c r="QRV157" s="2"/>
      <c r="QRW157" s="2"/>
      <c r="QRX157" s="2"/>
      <c r="QRY157" s="2"/>
      <c r="QRZ157" s="2"/>
      <c r="QSA157" s="2"/>
      <c r="QSB157" s="2"/>
      <c r="QSC157" s="2"/>
      <c r="QSD157" s="2"/>
      <c r="QSE157" s="2"/>
      <c r="QSF157" s="2"/>
      <c r="QSG157" s="2"/>
      <c r="QSH157" s="2"/>
      <c r="QSI157" s="2"/>
      <c r="QSJ157" s="2"/>
      <c r="QSK157" s="2"/>
      <c r="QSL157" s="2"/>
      <c r="QSM157" s="2"/>
      <c r="QSN157" s="2"/>
      <c r="QSO157" s="2"/>
      <c r="QSP157" s="2"/>
      <c r="QSQ157" s="2"/>
      <c r="QSR157" s="2"/>
      <c r="QSS157" s="2"/>
      <c r="QST157" s="2"/>
      <c r="QSU157" s="2"/>
      <c r="QSV157" s="2"/>
      <c r="QSW157" s="2"/>
      <c r="QSX157" s="2"/>
      <c r="QSY157" s="2"/>
      <c r="QSZ157" s="2"/>
      <c r="QTA157" s="2"/>
      <c r="QTB157" s="2"/>
      <c r="QTC157" s="2"/>
      <c r="QTD157" s="2"/>
      <c r="QTE157" s="2"/>
      <c r="QTF157" s="2"/>
      <c r="QTG157" s="2"/>
      <c r="QTH157" s="2"/>
      <c r="QTI157" s="2"/>
      <c r="QTJ157" s="2"/>
      <c r="QTK157" s="2"/>
      <c r="QTL157" s="2"/>
      <c r="QTM157" s="2"/>
      <c r="QTN157" s="2"/>
      <c r="QTO157" s="2"/>
      <c r="QTP157" s="2"/>
      <c r="QTQ157" s="2"/>
      <c r="QTR157" s="2"/>
      <c r="QTS157" s="2"/>
      <c r="QTT157" s="2"/>
      <c r="QTU157" s="2"/>
      <c r="QTV157" s="2"/>
      <c r="QTW157" s="2"/>
      <c r="QTX157" s="2"/>
      <c r="QTY157" s="2"/>
      <c r="QTZ157" s="2"/>
      <c r="QUA157" s="2"/>
      <c r="QUB157" s="2"/>
      <c r="QUC157" s="2"/>
      <c r="QUD157" s="2"/>
      <c r="QUE157" s="2"/>
      <c r="QUF157" s="2"/>
      <c r="QUG157" s="2"/>
      <c r="QUH157" s="2"/>
      <c r="QUI157" s="2"/>
      <c r="QUJ157" s="2"/>
      <c r="QUK157" s="2"/>
      <c r="QUL157" s="2"/>
      <c r="QUM157" s="2"/>
      <c r="QUN157" s="2"/>
      <c r="QUO157" s="2"/>
      <c r="QUP157" s="2"/>
      <c r="QUQ157" s="2"/>
      <c r="QUR157" s="2"/>
      <c r="QUS157" s="2"/>
      <c r="QUT157" s="2"/>
      <c r="QUU157" s="2"/>
      <c r="QUV157" s="2"/>
      <c r="QUW157" s="2"/>
      <c r="QUX157" s="2"/>
      <c r="QUY157" s="2"/>
      <c r="QUZ157" s="2"/>
      <c r="QVA157" s="2"/>
      <c r="QVB157" s="2"/>
      <c r="QVC157" s="2"/>
      <c r="QVD157" s="2"/>
      <c r="QVE157" s="2"/>
      <c r="QVF157" s="2"/>
      <c r="QVG157" s="2"/>
      <c r="QVH157" s="2"/>
      <c r="QVI157" s="2"/>
      <c r="QVJ157" s="2"/>
      <c r="QVK157" s="2"/>
      <c r="QVL157" s="2"/>
      <c r="QVM157" s="2"/>
      <c r="QVN157" s="2"/>
      <c r="QVO157" s="2"/>
      <c r="QVP157" s="2"/>
      <c r="QVQ157" s="2"/>
      <c r="QVR157" s="2"/>
      <c r="QVS157" s="2"/>
      <c r="QVT157" s="2"/>
      <c r="QVU157" s="2"/>
      <c r="QVV157" s="2"/>
      <c r="QVW157" s="2"/>
      <c r="QVX157" s="2"/>
      <c r="QVY157" s="2"/>
      <c r="QVZ157" s="2"/>
      <c r="QWA157" s="2"/>
      <c r="QWB157" s="2"/>
      <c r="QWC157" s="2"/>
      <c r="QWD157" s="2"/>
      <c r="QWE157" s="2"/>
      <c r="QWF157" s="2"/>
      <c r="QWG157" s="2"/>
      <c r="QWH157" s="2"/>
      <c r="QWI157" s="2"/>
      <c r="QWJ157" s="2"/>
      <c r="QWK157" s="2"/>
      <c r="QWL157" s="2"/>
      <c r="QWM157" s="2"/>
      <c r="QWN157" s="2"/>
      <c r="QWO157" s="2"/>
      <c r="QWP157" s="2"/>
      <c r="QWQ157" s="2"/>
      <c r="QWR157" s="2"/>
      <c r="QWS157" s="2"/>
      <c r="QWT157" s="2"/>
      <c r="QWU157" s="2"/>
      <c r="QWV157" s="2"/>
      <c r="QWW157" s="2"/>
      <c r="QWX157" s="2"/>
      <c r="QWY157" s="2"/>
      <c r="QWZ157" s="2"/>
      <c r="QXA157" s="2"/>
      <c r="QXB157" s="2"/>
      <c r="QXC157" s="2"/>
      <c r="QXD157" s="2"/>
      <c r="QXE157" s="2"/>
      <c r="QXF157" s="2"/>
      <c r="QXG157" s="2"/>
      <c r="QXH157" s="2"/>
      <c r="QXI157" s="2"/>
      <c r="QXJ157" s="2"/>
      <c r="QXK157" s="2"/>
      <c r="QXL157" s="2"/>
      <c r="QXM157" s="2"/>
      <c r="QXN157" s="2"/>
      <c r="QXO157" s="2"/>
      <c r="QXP157" s="2"/>
      <c r="QXQ157" s="2"/>
      <c r="QXR157" s="2"/>
      <c r="QXS157" s="2"/>
      <c r="QXT157" s="2"/>
      <c r="QXU157" s="2"/>
      <c r="QXV157" s="2"/>
      <c r="QXW157" s="2"/>
      <c r="QXX157" s="2"/>
      <c r="QXY157" s="2"/>
      <c r="QXZ157" s="2"/>
      <c r="QYA157" s="2"/>
      <c r="QYB157" s="2"/>
      <c r="QYC157" s="2"/>
      <c r="QYD157" s="2"/>
      <c r="QYE157" s="2"/>
      <c r="QYF157" s="2"/>
      <c r="QYG157" s="2"/>
      <c r="QYH157" s="2"/>
      <c r="QYI157" s="2"/>
      <c r="QYJ157" s="2"/>
      <c r="QYK157" s="2"/>
      <c r="QYL157" s="2"/>
      <c r="QYM157" s="2"/>
      <c r="QYN157" s="2"/>
      <c r="QYO157" s="2"/>
      <c r="QYP157" s="2"/>
      <c r="QYQ157" s="2"/>
      <c r="QYR157" s="2"/>
      <c r="QYS157" s="2"/>
      <c r="QYT157" s="2"/>
      <c r="QYU157" s="2"/>
      <c r="QYV157" s="2"/>
      <c r="QYW157" s="2"/>
      <c r="QYX157" s="2"/>
      <c r="QYY157" s="2"/>
      <c r="QYZ157" s="2"/>
      <c r="QZA157" s="2"/>
      <c r="QZB157" s="2"/>
      <c r="QZC157" s="2"/>
      <c r="QZD157" s="2"/>
      <c r="QZE157" s="2"/>
      <c r="QZF157" s="2"/>
      <c r="QZG157" s="2"/>
      <c r="QZH157" s="2"/>
      <c r="QZI157" s="2"/>
      <c r="QZJ157" s="2"/>
      <c r="QZK157" s="2"/>
      <c r="QZL157" s="2"/>
      <c r="QZM157" s="2"/>
      <c r="QZN157" s="2"/>
      <c r="QZO157" s="2"/>
      <c r="QZP157" s="2"/>
      <c r="QZQ157" s="2"/>
      <c r="QZR157" s="2"/>
      <c r="QZS157" s="2"/>
      <c r="QZT157" s="2"/>
      <c r="QZU157" s="2"/>
      <c r="QZV157" s="2"/>
      <c r="QZW157" s="2"/>
      <c r="QZX157" s="2"/>
      <c r="QZY157" s="2"/>
      <c r="QZZ157" s="2"/>
      <c r="RAA157" s="2"/>
      <c r="RAB157" s="2"/>
      <c r="RAC157" s="2"/>
      <c r="RAD157" s="2"/>
      <c r="RAE157" s="2"/>
      <c r="RAF157" s="2"/>
      <c r="RAG157" s="2"/>
      <c r="RAH157" s="2"/>
      <c r="RAI157" s="2"/>
      <c r="RAJ157" s="2"/>
      <c r="RAK157" s="2"/>
      <c r="RAL157" s="2"/>
      <c r="RAM157" s="2"/>
      <c r="RAN157" s="2"/>
      <c r="RAO157" s="2"/>
      <c r="RAP157" s="2"/>
      <c r="RAQ157" s="2"/>
      <c r="RAR157" s="2"/>
      <c r="RAS157" s="2"/>
      <c r="RAT157" s="2"/>
      <c r="RAU157" s="2"/>
      <c r="RAV157" s="2"/>
      <c r="RAW157" s="2"/>
      <c r="RAX157" s="2"/>
      <c r="RAY157" s="2"/>
      <c r="RAZ157" s="2"/>
      <c r="RBA157" s="2"/>
      <c r="RBB157" s="2"/>
      <c r="RBC157" s="2"/>
      <c r="RBD157" s="2"/>
      <c r="RBE157" s="2"/>
      <c r="RBF157" s="2"/>
      <c r="RBG157" s="2"/>
      <c r="RBH157" s="2"/>
      <c r="RBI157" s="2"/>
      <c r="RBJ157" s="2"/>
      <c r="RBK157" s="2"/>
      <c r="RBL157" s="2"/>
      <c r="RBM157" s="2"/>
      <c r="RBN157" s="2"/>
      <c r="RBO157" s="2"/>
      <c r="RBP157" s="2"/>
      <c r="RBQ157" s="2"/>
      <c r="RBR157" s="2"/>
      <c r="RBS157" s="2"/>
      <c r="RBT157" s="2"/>
      <c r="RBU157" s="2"/>
      <c r="RBV157" s="2"/>
      <c r="RBW157" s="2"/>
      <c r="RBX157" s="2"/>
      <c r="RBY157" s="2"/>
      <c r="RBZ157" s="2"/>
      <c r="RCA157" s="2"/>
      <c r="RCB157" s="2"/>
      <c r="RCC157" s="2"/>
      <c r="RCD157" s="2"/>
      <c r="RCE157" s="2"/>
      <c r="RCF157" s="2"/>
      <c r="RCG157" s="2"/>
      <c r="RCH157" s="2"/>
      <c r="RCI157" s="2"/>
      <c r="RCJ157" s="2"/>
      <c r="RCK157" s="2"/>
      <c r="RCL157" s="2"/>
      <c r="RCM157" s="2"/>
      <c r="RCN157" s="2"/>
      <c r="RCO157" s="2"/>
      <c r="RCP157" s="2"/>
      <c r="RCQ157" s="2"/>
      <c r="RCR157" s="2"/>
      <c r="RCS157" s="2"/>
      <c r="RCT157" s="2"/>
      <c r="RCU157" s="2"/>
      <c r="RCV157" s="2"/>
      <c r="RCW157" s="2"/>
      <c r="RCX157" s="2"/>
      <c r="RCY157" s="2"/>
      <c r="RCZ157" s="2"/>
      <c r="RDA157" s="2"/>
      <c r="RDB157" s="2"/>
      <c r="RDC157" s="2"/>
      <c r="RDD157" s="2"/>
      <c r="RDE157" s="2"/>
      <c r="RDF157" s="2"/>
      <c r="RDG157" s="2"/>
      <c r="RDH157" s="2"/>
      <c r="RDI157" s="2"/>
      <c r="RDJ157" s="2"/>
      <c r="RDK157" s="2"/>
      <c r="RDL157" s="2"/>
      <c r="RDM157" s="2"/>
      <c r="RDN157" s="2"/>
      <c r="RDO157" s="2"/>
      <c r="RDP157" s="2"/>
      <c r="RDQ157" s="2"/>
      <c r="RDR157" s="2"/>
      <c r="RDS157" s="2"/>
      <c r="RDT157" s="2"/>
      <c r="RDU157" s="2"/>
      <c r="RDV157" s="2"/>
      <c r="RDW157" s="2"/>
      <c r="RDX157" s="2"/>
      <c r="RDY157" s="2"/>
      <c r="RDZ157" s="2"/>
      <c r="REA157" s="2"/>
      <c r="REB157" s="2"/>
      <c r="REC157" s="2"/>
      <c r="RED157" s="2"/>
      <c r="REE157" s="2"/>
      <c r="REF157" s="2"/>
      <c r="REG157" s="2"/>
      <c r="REH157" s="2"/>
      <c r="REI157" s="2"/>
      <c r="REJ157" s="2"/>
      <c r="REK157" s="2"/>
      <c r="REL157" s="2"/>
      <c r="REM157" s="2"/>
      <c r="REN157" s="2"/>
      <c r="REO157" s="2"/>
      <c r="REP157" s="2"/>
      <c r="REQ157" s="2"/>
      <c r="RER157" s="2"/>
      <c r="RES157" s="2"/>
      <c r="RET157" s="2"/>
      <c r="REU157" s="2"/>
      <c r="REV157" s="2"/>
      <c r="REW157" s="2"/>
      <c r="REX157" s="2"/>
      <c r="REY157" s="2"/>
      <c r="REZ157" s="2"/>
      <c r="RFA157" s="2"/>
      <c r="RFB157" s="2"/>
      <c r="RFC157" s="2"/>
      <c r="RFD157" s="2"/>
      <c r="RFE157" s="2"/>
      <c r="RFF157" s="2"/>
      <c r="RFG157" s="2"/>
      <c r="RFH157" s="2"/>
      <c r="RFI157" s="2"/>
      <c r="RFJ157" s="2"/>
      <c r="RFK157" s="2"/>
      <c r="RFL157" s="2"/>
      <c r="RFM157" s="2"/>
      <c r="RFN157" s="2"/>
      <c r="RFO157" s="2"/>
      <c r="RFP157" s="2"/>
      <c r="RFQ157" s="2"/>
      <c r="RFR157" s="2"/>
      <c r="RFS157" s="2"/>
      <c r="RFT157" s="2"/>
      <c r="RFU157" s="2"/>
      <c r="RFV157" s="2"/>
      <c r="RFW157" s="2"/>
      <c r="RFX157" s="2"/>
      <c r="RFY157" s="2"/>
      <c r="RFZ157" s="2"/>
      <c r="RGA157" s="2"/>
      <c r="RGB157" s="2"/>
      <c r="RGC157" s="2"/>
      <c r="RGD157" s="2"/>
      <c r="RGE157" s="2"/>
      <c r="RGF157" s="2"/>
      <c r="RGG157" s="2"/>
      <c r="RGH157" s="2"/>
      <c r="RGI157" s="2"/>
      <c r="RGJ157" s="2"/>
      <c r="RGK157" s="2"/>
      <c r="RGL157" s="2"/>
      <c r="RGM157" s="2"/>
      <c r="RGN157" s="2"/>
      <c r="RGO157" s="2"/>
      <c r="RGP157" s="2"/>
      <c r="RGQ157" s="2"/>
      <c r="RGR157" s="2"/>
      <c r="RGS157" s="2"/>
      <c r="RGT157" s="2"/>
      <c r="RGU157" s="2"/>
      <c r="RGV157" s="2"/>
      <c r="RGW157" s="2"/>
      <c r="RGX157" s="2"/>
      <c r="RGY157" s="2"/>
      <c r="RGZ157" s="2"/>
      <c r="RHA157" s="2"/>
      <c r="RHB157" s="2"/>
      <c r="RHC157" s="2"/>
      <c r="RHD157" s="2"/>
      <c r="RHE157" s="2"/>
      <c r="RHF157" s="2"/>
      <c r="RHG157" s="2"/>
      <c r="RHH157" s="2"/>
      <c r="RHI157" s="2"/>
      <c r="RHJ157" s="2"/>
      <c r="RHK157" s="2"/>
      <c r="RHL157" s="2"/>
      <c r="RHM157" s="2"/>
      <c r="RHN157" s="2"/>
      <c r="RHO157" s="2"/>
      <c r="RHP157" s="2"/>
      <c r="RHQ157" s="2"/>
      <c r="RHR157" s="2"/>
      <c r="RHS157" s="2"/>
      <c r="RHT157" s="2"/>
      <c r="RHU157" s="2"/>
      <c r="RHV157" s="2"/>
      <c r="RHW157" s="2"/>
      <c r="RHX157" s="2"/>
      <c r="RHY157" s="2"/>
      <c r="RHZ157" s="2"/>
      <c r="RIA157" s="2"/>
      <c r="RIB157" s="2"/>
      <c r="RIC157" s="2"/>
      <c r="RID157" s="2"/>
      <c r="RIE157" s="2"/>
      <c r="RIF157" s="2"/>
      <c r="RIG157" s="2"/>
      <c r="RIH157" s="2"/>
      <c r="RII157" s="2"/>
      <c r="RIJ157" s="2"/>
      <c r="RIK157" s="2"/>
      <c r="RIL157" s="2"/>
      <c r="RIM157" s="2"/>
      <c r="RIN157" s="2"/>
      <c r="RIO157" s="2"/>
      <c r="RIP157" s="2"/>
      <c r="RIQ157" s="2"/>
      <c r="RIR157" s="2"/>
      <c r="RIS157" s="2"/>
      <c r="RIT157" s="2"/>
      <c r="RIU157" s="2"/>
      <c r="RIV157" s="2"/>
      <c r="RIW157" s="2"/>
      <c r="RIX157" s="2"/>
      <c r="RIY157" s="2"/>
      <c r="RIZ157" s="2"/>
      <c r="RJA157" s="2"/>
      <c r="RJB157" s="2"/>
      <c r="RJC157" s="2"/>
      <c r="RJD157" s="2"/>
      <c r="RJE157" s="2"/>
      <c r="RJF157" s="2"/>
      <c r="RJG157" s="2"/>
      <c r="RJH157" s="2"/>
      <c r="RJI157" s="2"/>
      <c r="RJJ157" s="2"/>
      <c r="RJK157" s="2"/>
      <c r="RJL157" s="2"/>
      <c r="RJM157" s="2"/>
      <c r="RJN157" s="2"/>
      <c r="RJO157" s="2"/>
      <c r="RJP157" s="2"/>
      <c r="RJQ157" s="2"/>
      <c r="RJR157" s="2"/>
      <c r="RJS157" s="2"/>
      <c r="RJT157" s="2"/>
      <c r="RJU157" s="2"/>
      <c r="RJV157" s="2"/>
      <c r="RJW157" s="2"/>
      <c r="RJX157" s="2"/>
      <c r="RJY157" s="2"/>
      <c r="RJZ157" s="2"/>
      <c r="RKA157" s="2"/>
      <c r="RKB157" s="2"/>
      <c r="RKC157" s="2"/>
      <c r="RKD157" s="2"/>
      <c r="RKE157" s="2"/>
      <c r="RKF157" s="2"/>
      <c r="RKG157" s="2"/>
      <c r="RKH157" s="2"/>
      <c r="RKI157" s="2"/>
      <c r="RKJ157" s="2"/>
      <c r="RKK157" s="2"/>
      <c r="RKL157" s="2"/>
      <c r="RKM157" s="2"/>
      <c r="RKN157" s="2"/>
      <c r="RKO157" s="2"/>
      <c r="RKP157" s="2"/>
      <c r="RKQ157" s="2"/>
      <c r="RKR157" s="2"/>
      <c r="RKS157" s="2"/>
      <c r="RKT157" s="2"/>
      <c r="RKU157" s="2"/>
      <c r="RKV157" s="2"/>
      <c r="RKW157" s="2"/>
      <c r="RKX157" s="2"/>
      <c r="RKY157" s="2"/>
      <c r="RKZ157" s="2"/>
      <c r="RLA157" s="2"/>
      <c r="RLB157" s="2"/>
      <c r="RLC157" s="2"/>
      <c r="RLD157" s="2"/>
      <c r="RLE157" s="2"/>
      <c r="RLF157" s="2"/>
      <c r="RLG157" s="2"/>
      <c r="RLH157" s="2"/>
      <c r="RLI157" s="2"/>
      <c r="RLJ157" s="2"/>
      <c r="RLK157" s="2"/>
      <c r="RLL157" s="2"/>
      <c r="RLM157" s="2"/>
      <c r="RLN157" s="2"/>
      <c r="RLO157" s="2"/>
      <c r="RLP157" s="2"/>
      <c r="RLQ157" s="2"/>
      <c r="RLR157" s="2"/>
      <c r="RLS157" s="2"/>
      <c r="RLT157" s="2"/>
      <c r="RLU157" s="2"/>
      <c r="RLV157" s="2"/>
      <c r="RLW157" s="2"/>
      <c r="RLX157" s="2"/>
      <c r="RLY157" s="2"/>
      <c r="RLZ157" s="2"/>
      <c r="RMA157" s="2"/>
      <c r="RMB157" s="2"/>
      <c r="RMC157" s="2"/>
      <c r="RMD157" s="2"/>
      <c r="RME157" s="2"/>
      <c r="RMF157" s="2"/>
      <c r="RMG157" s="2"/>
      <c r="RMH157" s="2"/>
      <c r="RMI157" s="2"/>
      <c r="RMJ157" s="2"/>
      <c r="RMK157" s="2"/>
      <c r="RML157" s="2"/>
      <c r="RMM157" s="2"/>
      <c r="RMN157" s="2"/>
      <c r="RMO157" s="2"/>
      <c r="RMP157" s="2"/>
      <c r="RMQ157" s="2"/>
      <c r="RMR157" s="2"/>
      <c r="RMS157" s="2"/>
      <c r="RMT157" s="2"/>
      <c r="RMU157" s="2"/>
      <c r="RMV157" s="2"/>
      <c r="RMW157" s="2"/>
      <c r="RMX157" s="2"/>
      <c r="RMY157" s="2"/>
      <c r="RMZ157" s="2"/>
      <c r="RNA157" s="2"/>
      <c r="RNB157" s="2"/>
      <c r="RNC157" s="2"/>
      <c r="RND157" s="2"/>
      <c r="RNE157" s="2"/>
      <c r="RNF157" s="2"/>
      <c r="RNG157" s="2"/>
      <c r="RNH157" s="2"/>
      <c r="RNI157" s="2"/>
      <c r="RNJ157" s="2"/>
      <c r="RNK157" s="2"/>
      <c r="RNL157" s="2"/>
      <c r="RNM157" s="2"/>
      <c r="RNN157" s="2"/>
      <c r="RNO157" s="2"/>
      <c r="RNP157" s="2"/>
      <c r="RNQ157" s="2"/>
      <c r="RNR157" s="2"/>
      <c r="RNS157" s="2"/>
      <c r="RNT157" s="2"/>
      <c r="RNU157" s="2"/>
      <c r="RNV157" s="2"/>
      <c r="RNW157" s="2"/>
      <c r="RNX157" s="2"/>
      <c r="RNY157" s="2"/>
      <c r="RNZ157" s="2"/>
      <c r="ROA157" s="2"/>
      <c r="ROB157" s="2"/>
      <c r="ROC157" s="2"/>
      <c r="ROD157" s="2"/>
      <c r="ROE157" s="2"/>
      <c r="ROF157" s="2"/>
      <c r="ROG157" s="2"/>
      <c r="ROH157" s="2"/>
      <c r="ROI157" s="2"/>
      <c r="ROJ157" s="2"/>
      <c r="ROK157" s="2"/>
      <c r="ROL157" s="2"/>
      <c r="ROM157" s="2"/>
      <c r="RON157" s="2"/>
      <c r="ROO157" s="2"/>
      <c r="ROP157" s="2"/>
      <c r="ROQ157" s="2"/>
      <c r="ROR157" s="2"/>
      <c r="ROS157" s="2"/>
      <c r="ROT157" s="2"/>
      <c r="ROU157" s="2"/>
      <c r="ROV157" s="2"/>
      <c r="ROW157" s="2"/>
      <c r="ROX157" s="2"/>
      <c r="ROY157" s="2"/>
      <c r="ROZ157" s="2"/>
      <c r="RPA157" s="2"/>
      <c r="RPB157" s="2"/>
      <c r="RPC157" s="2"/>
      <c r="RPD157" s="2"/>
      <c r="RPE157" s="2"/>
      <c r="RPF157" s="2"/>
      <c r="RPG157" s="2"/>
      <c r="RPH157" s="2"/>
      <c r="RPI157" s="2"/>
      <c r="RPJ157" s="2"/>
      <c r="RPK157" s="2"/>
      <c r="RPL157" s="2"/>
      <c r="RPM157" s="2"/>
      <c r="RPN157" s="2"/>
      <c r="RPO157" s="2"/>
      <c r="RPP157" s="2"/>
      <c r="RPQ157" s="2"/>
      <c r="RPR157" s="2"/>
      <c r="RPS157" s="2"/>
      <c r="RPT157" s="2"/>
      <c r="RPU157" s="2"/>
      <c r="RPV157" s="2"/>
      <c r="RPW157" s="2"/>
      <c r="RPX157" s="2"/>
      <c r="RPY157" s="2"/>
      <c r="RPZ157" s="2"/>
      <c r="RQA157" s="2"/>
      <c r="RQB157" s="2"/>
      <c r="RQC157" s="2"/>
      <c r="RQD157" s="2"/>
      <c r="RQE157" s="2"/>
      <c r="RQF157" s="2"/>
      <c r="RQG157" s="2"/>
      <c r="RQH157" s="2"/>
      <c r="RQI157" s="2"/>
      <c r="RQJ157" s="2"/>
      <c r="RQK157" s="2"/>
      <c r="RQL157" s="2"/>
      <c r="RQM157" s="2"/>
      <c r="RQN157" s="2"/>
      <c r="RQO157" s="2"/>
      <c r="RQP157" s="2"/>
      <c r="RQQ157" s="2"/>
      <c r="RQR157" s="2"/>
      <c r="RQS157" s="2"/>
      <c r="RQT157" s="2"/>
      <c r="RQU157" s="2"/>
      <c r="RQV157" s="2"/>
      <c r="RQW157" s="2"/>
      <c r="RQX157" s="2"/>
      <c r="RQY157" s="2"/>
      <c r="RQZ157" s="2"/>
      <c r="RRA157" s="2"/>
      <c r="RRB157" s="2"/>
      <c r="RRC157" s="2"/>
      <c r="RRD157" s="2"/>
      <c r="RRE157" s="2"/>
      <c r="RRF157" s="2"/>
      <c r="RRG157" s="2"/>
      <c r="RRH157" s="2"/>
      <c r="RRI157" s="2"/>
      <c r="RRJ157" s="2"/>
      <c r="RRK157" s="2"/>
      <c r="RRL157" s="2"/>
      <c r="RRM157" s="2"/>
      <c r="RRN157" s="2"/>
      <c r="RRO157" s="2"/>
      <c r="RRP157" s="2"/>
      <c r="RRQ157" s="2"/>
      <c r="RRR157" s="2"/>
      <c r="RRS157" s="2"/>
      <c r="RRT157" s="2"/>
      <c r="RRU157" s="2"/>
      <c r="RRV157" s="2"/>
      <c r="RRW157" s="2"/>
      <c r="RRX157" s="2"/>
      <c r="RRY157" s="2"/>
      <c r="RRZ157" s="2"/>
      <c r="RSA157" s="2"/>
      <c r="RSB157" s="2"/>
      <c r="RSC157" s="2"/>
      <c r="RSD157" s="2"/>
      <c r="RSE157" s="2"/>
      <c r="RSF157" s="2"/>
      <c r="RSG157" s="2"/>
      <c r="RSH157" s="2"/>
      <c r="RSI157" s="2"/>
      <c r="RSJ157" s="2"/>
      <c r="RSK157" s="2"/>
      <c r="RSL157" s="2"/>
      <c r="RSM157" s="2"/>
      <c r="RSN157" s="2"/>
      <c r="RSO157" s="2"/>
      <c r="RSP157" s="2"/>
      <c r="RSQ157" s="2"/>
      <c r="RSR157" s="2"/>
      <c r="RSS157" s="2"/>
      <c r="RST157" s="2"/>
      <c r="RSU157" s="2"/>
      <c r="RSV157" s="2"/>
      <c r="RSW157" s="2"/>
      <c r="RSX157" s="2"/>
      <c r="RSY157" s="2"/>
      <c r="RSZ157" s="2"/>
      <c r="RTA157" s="2"/>
      <c r="RTB157" s="2"/>
      <c r="RTC157" s="2"/>
      <c r="RTD157" s="2"/>
      <c r="RTE157" s="2"/>
      <c r="RTF157" s="2"/>
      <c r="RTG157" s="2"/>
      <c r="RTH157" s="2"/>
      <c r="RTI157" s="2"/>
      <c r="RTJ157" s="2"/>
      <c r="RTK157" s="2"/>
      <c r="RTL157" s="2"/>
      <c r="RTM157" s="2"/>
      <c r="RTN157" s="2"/>
      <c r="RTO157" s="2"/>
      <c r="RTP157" s="2"/>
      <c r="RTQ157" s="2"/>
      <c r="RTR157" s="2"/>
      <c r="RTS157" s="2"/>
      <c r="RTT157" s="2"/>
      <c r="RTU157" s="2"/>
      <c r="RTV157" s="2"/>
      <c r="RTW157" s="2"/>
      <c r="RTX157" s="2"/>
      <c r="RTY157" s="2"/>
      <c r="RTZ157" s="2"/>
      <c r="RUA157" s="2"/>
      <c r="RUB157" s="2"/>
      <c r="RUC157" s="2"/>
      <c r="RUD157" s="2"/>
      <c r="RUE157" s="2"/>
      <c r="RUF157" s="2"/>
      <c r="RUG157" s="2"/>
      <c r="RUH157" s="2"/>
      <c r="RUI157" s="2"/>
      <c r="RUJ157" s="2"/>
      <c r="RUK157" s="2"/>
      <c r="RUL157" s="2"/>
      <c r="RUM157" s="2"/>
      <c r="RUN157" s="2"/>
      <c r="RUO157" s="2"/>
      <c r="RUP157" s="2"/>
      <c r="RUQ157" s="2"/>
      <c r="RUR157" s="2"/>
      <c r="RUS157" s="2"/>
      <c r="RUT157" s="2"/>
      <c r="RUU157" s="2"/>
      <c r="RUV157" s="2"/>
      <c r="RUW157" s="2"/>
      <c r="RUX157" s="2"/>
      <c r="RUY157" s="2"/>
      <c r="RUZ157" s="2"/>
      <c r="RVA157" s="2"/>
      <c r="RVB157" s="2"/>
      <c r="RVC157" s="2"/>
      <c r="RVD157" s="2"/>
      <c r="RVE157" s="2"/>
      <c r="RVF157" s="2"/>
      <c r="RVG157" s="2"/>
      <c r="RVH157" s="2"/>
      <c r="RVI157" s="2"/>
      <c r="RVJ157" s="2"/>
      <c r="RVK157" s="2"/>
      <c r="RVL157" s="2"/>
      <c r="RVM157" s="2"/>
      <c r="RVN157" s="2"/>
      <c r="RVO157" s="2"/>
      <c r="RVP157" s="2"/>
      <c r="RVQ157" s="2"/>
      <c r="RVR157" s="2"/>
      <c r="RVS157" s="2"/>
      <c r="RVT157" s="2"/>
      <c r="RVU157" s="2"/>
      <c r="RVV157" s="2"/>
      <c r="RVW157" s="2"/>
      <c r="RVX157" s="2"/>
      <c r="RVY157" s="2"/>
      <c r="RVZ157" s="2"/>
      <c r="RWA157" s="2"/>
      <c r="RWB157" s="2"/>
      <c r="RWC157" s="2"/>
      <c r="RWD157" s="2"/>
      <c r="RWE157" s="2"/>
      <c r="RWF157" s="2"/>
      <c r="RWG157" s="2"/>
      <c r="RWH157" s="2"/>
      <c r="RWI157" s="2"/>
      <c r="RWJ157" s="2"/>
      <c r="RWK157" s="2"/>
      <c r="RWL157" s="2"/>
      <c r="RWM157" s="2"/>
      <c r="RWN157" s="2"/>
      <c r="RWO157" s="2"/>
      <c r="RWP157" s="2"/>
      <c r="RWQ157" s="2"/>
      <c r="RWR157" s="2"/>
      <c r="RWS157" s="2"/>
      <c r="RWT157" s="2"/>
      <c r="RWU157" s="2"/>
      <c r="RWV157" s="2"/>
      <c r="RWW157" s="2"/>
      <c r="RWX157" s="2"/>
      <c r="RWY157" s="2"/>
      <c r="RWZ157" s="2"/>
      <c r="RXA157" s="2"/>
      <c r="RXB157" s="2"/>
      <c r="RXC157" s="2"/>
      <c r="RXD157" s="2"/>
      <c r="RXE157" s="2"/>
      <c r="RXF157" s="2"/>
      <c r="RXG157" s="2"/>
      <c r="RXH157" s="2"/>
      <c r="RXI157" s="2"/>
      <c r="RXJ157" s="2"/>
      <c r="RXK157" s="2"/>
      <c r="RXL157" s="2"/>
      <c r="RXM157" s="2"/>
      <c r="RXN157" s="2"/>
      <c r="RXO157" s="2"/>
      <c r="RXP157" s="2"/>
      <c r="RXQ157" s="2"/>
      <c r="RXR157" s="2"/>
      <c r="RXS157" s="2"/>
      <c r="RXT157" s="2"/>
      <c r="RXU157" s="2"/>
      <c r="RXV157" s="2"/>
      <c r="RXW157" s="2"/>
      <c r="RXX157" s="2"/>
      <c r="RXY157" s="2"/>
      <c r="RXZ157" s="2"/>
      <c r="RYA157" s="2"/>
      <c r="RYB157" s="2"/>
      <c r="RYC157" s="2"/>
      <c r="RYD157" s="2"/>
      <c r="RYE157" s="2"/>
      <c r="RYF157" s="2"/>
      <c r="RYG157" s="2"/>
      <c r="RYH157" s="2"/>
      <c r="RYI157" s="2"/>
      <c r="RYJ157" s="2"/>
      <c r="RYK157" s="2"/>
      <c r="RYL157" s="2"/>
      <c r="RYM157" s="2"/>
      <c r="RYN157" s="2"/>
      <c r="RYO157" s="2"/>
      <c r="RYP157" s="2"/>
      <c r="RYQ157" s="2"/>
      <c r="RYR157" s="2"/>
      <c r="RYS157" s="2"/>
      <c r="RYT157" s="2"/>
      <c r="RYU157" s="2"/>
      <c r="RYV157" s="2"/>
      <c r="RYW157" s="2"/>
      <c r="RYX157" s="2"/>
      <c r="RYY157" s="2"/>
      <c r="RYZ157" s="2"/>
      <c r="RZA157" s="2"/>
      <c r="RZB157" s="2"/>
      <c r="RZC157" s="2"/>
      <c r="RZD157" s="2"/>
      <c r="RZE157" s="2"/>
      <c r="RZF157" s="2"/>
      <c r="RZG157" s="2"/>
      <c r="RZH157" s="2"/>
      <c r="RZI157" s="2"/>
      <c r="RZJ157" s="2"/>
      <c r="RZK157" s="2"/>
      <c r="RZL157" s="2"/>
      <c r="RZM157" s="2"/>
      <c r="RZN157" s="2"/>
      <c r="RZO157" s="2"/>
      <c r="RZP157" s="2"/>
      <c r="RZQ157" s="2"/>
      <c r="RZR157" s="2"/>
      <c r="RZS157" s="2"/>
      <c r="RZT157" s="2"/>
      <c r="RZU157" s="2"/>
      <c r="RZV157" s="2"/>
      <c r="RZW157" s="2"/>
      <c r="RZX157" s="2"/>
      <c r="RZY157" s="2"/>
      <c r="RZZ157" s="2"/>
      <c r="SAA157" s="2"/>
      <c r="SAB157" s="2"/>
      <c r="SAC157" s="2"/>
      <c r="SAD157" s="2"/>
      <c r="SAE157" s="2"/>
      <c r="SAF157" s="2"/>
      <c r="SAG157" s="2"/>
      <c r="SAH157" s="2"/>
      <c r="SAI157" s="2"/>
      <c r="SAJ157" s="2"/>
      <c r="SAK157" s="2"/>
      <c r="SAL157" s="2"/>
      <c r="SAM157" s="2"/>
      <c r="SAN157" s="2"/>
      <c r="SAO157" s="2"/>
      <c r="SAP157" s="2"/>
      <c r="SAQ157" s="2"/>
      <c r="SAR157" s="2"/>
      <c r="SAS157" s="2"/>
      <c r="SAT157" s="2"/>
      <c r="SAU157" s="2"/>
      <c r="SAV157" s="2"/>
      <c r="SAW157" s="2"/>
      <c r="SAX157" s="2"/>
      <c r="SAY157" s="2"/>
      <c r="SAZ157" s="2"/>
      <c r="SBA157" s="2"/>
      <c r="SBB157" s="2"/>
      <c r="SBC157" s="2"/>
      <c r="SBD157" s="2"/>
      <c r="SBE157" s="2"/>
      <c r="SBF157" s="2"/>
      <c r="SBG157" s="2"/>
      <c r="SBH157" s="2"/>
      <c r="SBI157" s="2"/>
      <c r="SBJ157" s="2"/>
      <c r="SBK157" s="2"/>
      <c r="SBL157" s="2"/>
      <c r="SBM157" s="2"/>
      <c r="SBN157" s="2"/>
      <c r="SBO157" s="2"/>
      <c r="SBP157" s="2"/>
      <c r="SBQ157" s="2"/>
      <c r="SBR157" s="2"/>
      <c r="SBS157" s="2"/>
      <c r="SBT157" s="2"/>
      <c r="SBU157" s="2"/>
      <c r="SBV157" s="2"/>
      <c r="SBW157" s="2"/>
      <c r="SBX157" s="2"/>
      <c r="SBY157" s="2"/>
      <c r="SBZ157" s="2"/>
      <c r="SCA157" s="2"/>
      <c r="SCB157" s="2"/>
      <c r="SCC157" s="2"/>
      <c r="SCD157" s="2"/>
      <c r="SCE157" s="2"/>
      <c r="SCF157" s="2"/>
      <c r="SCG157" s="2"/>
      <c r="SCH157" s="2"/>
      <c r="SCI157" s="2"/>
      <c r="SCJ157" s="2"/>
      <c r="SCK157" s="2"/>
      <c r="SCL157" s="2"/>
      <c r="SCM157" s="2"/>
      <c r="SCN157" s="2"/>
      <c r="SCO157" s="2"/>
      <c r="SCP157" s="2"/>
      <c r="SCQ157" s="2"/>
      <c r="SCR157" s="2"/>
      <c r="SCS157" s="2"/>
      <c r="SCT157" s="2"/>
      <c r="SCU157" s="2"/>
      <c r="SCV157" s="2"/>
      <c r="SCW157" s="2"/>
      <c r="SCX157" s="2"/>
      <c r="SCY157" s="2"/>
      <c r="SCZ157" s="2"/>
      <c r="SDA157" s="2"/>
      <c r="SDB157" s="2"/>
      <c r="SDC157" s="2"/>
      <c r="SDD157" s="2"/>
      <c r="SDE157" s="2"/>
      <c r="SDF157" s="2"/>
      <c r="SDG157" s="2"/>
      <c r="SDH157" s="2"/>
      <c r="SDI157" s="2"/>
      <c r="SDJ157" s="2"/>
      <c r="SDK157" s="2"/>
      <c r="SDL157" s="2"/>
      <c r="SDM157" s="2"/>
      <c r="SDN157" s="2"/>
      <c r="SDO157" s="2"/>
      <c r="SDP157" s="2"/>
      <c r="SDQ157" s="2"/>
      <c r="SDR157" s="2"/>
      <c r="SDS157" s="2"/>
      <c r="SDT157" s="2"/>
      <c r="SDU157" s="2"/>
      <c r="SDV157" s="2"/>
      <c r="SDW157" s="2"/>
      <c r="SDX157" s="2"/>
      <c r="SDY157" s="2"/>
      <c r="SDZ157" s="2"/>
      <c r="SEA157" s="2"/>
      <c r="SEB157" s="2"/>
      <c r="SEC157" s="2"/>
      <c r="SED157" s="2"/>
      <c r="SEE157" s="2"/>
      <c r="SEF157" s="2"/>
      <c r="SEG157" s="2"/>
      <c r="SEH157" s="2"/>
      <c r="SEI157" s="2"/>
      <c r="SEJ157" s="2"/>
      <c r="SEK157" s="2"/>
      <c r="SEL157" s="2"/>
      <c r="SEM157" s="2"/>
      <c r="SEN157" s="2"/>
      <c r="SEO157" s="2"/>
      <c r="SEP157" s="2"/>
      <c r="SEQ157" s="2"/>
      <c r="SER157" s="2"/>
      <c r="SES157" s="2"/>
      <c r="SET157" s="2"/>
      <c r="SEU157" s="2"/>
      <c r="SEV157" s="2"/>
      <c r="SEW157" s="2"/>
      <c r="SEX157" s="2"/>
      <c r="SEY157" s="2"/>
      <c r="SEZ157" s="2"/>
      <c r="SFA157" s="2"/>
      <c r="SFB157" s="2"/>
      <c r="SFC157" s="2"/>
      <c r="SFD157" s="2"/>
      <c r="SFE157" s="2"/>
      <c r="SFF157" s="2"/>
      <c r="SFG157" s="2"/>
      <c r="SFH157" s="2"/>
      <c r="SFI157" s="2"/>
      <c r="SFJ157" s="2"/>
      <c r="SFK157" s="2"/>
      <c r="SFL157" s="2"/>
      <c r="SFM157" s="2"/>
      <c r="SFN157" s="2"/>
      <c r="SFO157" s="2"/>
      <c r="SFP157" s="2"/>
      <c r="SFQ157" s="2"/>
      <c r="SFR157" s="2"/>
      <c r="SFS157" s="2"/>
      <c r="SFT157" s="2"/>
      <c r="SFU157" s="2"/>
      <c r="SFV157" s="2"/>
      <c r="SFW157" s="2"/>
      <c r="SFX157" s="2"/>
      <c r="SFY157" s="2"/>
      <c r="SFZ157" s="2"/>
      <c r="SGA157" s="2"/>
      <c r="SGB157" s="2"/>
      <c r="SGC157" s="2"/>
      <c r="SGD157" s="2"/>
      <c r="SGE157" s="2"/>
      <c r="SGF157" s="2"/>
      <c r="SGG157" s="2"/>
      <c r="SGH157" s="2"/>
      <c r="SGI157" s="2"/>
      <c r="SGJ157" s="2"/>
      <c r="SGK157" s="2"/>
      <c r="SGL157" s="2"/>
      <c r="SGM157" s="2"/>
      <c r="SGN157" s="2"/>
      <c r="SGO157" s="2"/>
      <c r="SGP157" s="2"/>
      <c r="SGQ157" s="2"/>
      <c r="SGR157" s="2"/>
      <c r="SGS157" s="2"/>
      <c r="SGT157" s="2"/>
      <c r="SGU157" s="2"/>
      <c r="SGV157" s="2"/>
      <c r="SGW157" s="2"/>
      <c r="SGX157" s="2"/>
      <c r="SGY157" s="2"/>
      <c r="SGZ157" s="2"/>
      <c r="SHA157" s="2"/>
      <c r="SHB157" s="2"/>
      <c r="SHC157" s="2"/>
      <c r="SHD157" s="2"/>
      <c r="SHE157" s="2"/>
      <c r="SHF157" s="2"/>
      <c r="SHG157" s="2"/>
      <c r="SHH157" s="2"/>
      <c r="SHI157" s="2"/>
      <c r="SHJ157" s="2"/>
      <c r="SHK157" s="2"/>
      <c r="SHL157" s="2"/>
      <c r="SHM157" s="2"/>
      <c r="SHN157" s="2"/>
      <c r="SHO157" s="2"/>
      <c r="SHP157" s="2"/>
      <c r="SHQ157" s="2"/>
      <c r="SHR157" s="2"/>
      <c r="SHS157" s="2"/>
      <c r="SHT157" s="2"/>
      <c r="SHU157" s="2"/>
      <c r="SHV157" s="2"/>
      <c r="SHW157" s="2"/>
      <c r="SHX157" s="2"/>
      <c r="SHY157" s="2"/>
      <c r="SHZ157" s="2"/>
      <c r="SIA157" s="2"/>
      <c r="SIB157" s="2"/>
      <c r="SIC157" s="2"/>
      <c r="SID157" s="2"/>
      <c r="SIE157" s="2"/>
      <c r="SIF157" s="2"/>
      <c r="SIG157" s="2"/>
      <c r="SIH157" s="2"/>
      <c r="SII157" s="2"/>
      <c r="SIJ157" s="2"/>
      <c r="SIK157" s="2"/>
      <c r="SIL157" s="2"/>
      <c r="SIM157" s="2"/>
      <c r="SIN157" s="2"/>
      <c r="SIO157" s="2"/>
      <c r="SIP157" s="2"/>
      <c r="SIQ157" s="2"/>
      <c r="SIR157" s="2"/>
      <c r="SIS157" s="2"/>
      <c r="SIT157" s="2"/>
      <c r="SIU157" s="2"/>
      <c r="SIV157" s="2"/>
      <c r="SIW157" s="2"/>
      <c r="SIX157" s="2"/>
      <c r="SIY157" s="2"/>
      <c r="SIZ157" s="2"/>
      <c r="SJA157" s="2"/>
      <c r="SJB157" s="2"/>
      <c r="SJC157" s="2"/>
      <c r="SJD157" s="2"/>
      <c r="SJE157" s="2"/>
      <c r="SJF157" s="2"/>
      <c r="SJG157" s="2"/>
      <c r="SJH157" s="2"/>
      <c r="SJI157" s="2"/>
      <c r="SJJ157" s="2"/>
      <c r="SJK157" s="2"/>
      <c r="SJL157" s="2"/>
      <c r="SJM157" s="2"/>
      <c r="SJN157" s="2"/>
      <c r="SJO157" s="2"/>
      <c r="SJP157" s="2"/>
      <c r="SJQ157" s="2"/>
      <c r="SJR157" s="2"/>
      <c r="SJS157" s="2"/>
      <c r="SJT157" s="2"/>
      <c r="SJU157" s="2"/>
      <c r="SJV157" s="2"/>
      <c r="SJW157" s="2"/>
      <c r="SJX157" s="2"/>
      <c r="SJY157" s="2"/>
      <c r="SJZ157" s="2"/>
      <c r="SKA157" s="2"/>
      <c r="SKB157" s="2"/>
      <c r="SKC157" s="2"/>
      <c r="SKD157" s="2"/>
      <c r="SKE157" s="2"/>
      <c r="SKF157" s="2"/>
      <c r="SKG157" s="2"/>
      <c r="SKH157" s="2"/>
      <c r="SKI157" s="2"/>
      <c r="SKJ157" s="2"/>
      <c r="SKK157" s="2"/>
      <c r="SKL157" s="2"/>
      <c r="SKM157" s="2"/>
      <c r="SKN157" s="2"/>
      <c r="SKO157" s="2"/>
      <c r="SKP157" s="2"/>
      <c r="SKQ157" s="2"/>
      <c r="SKR157" s="2"/>
      <c r="SKS157" s="2"/>
      <c r="SKT157" s="2"/>
      <c r="SKU157" s="2"/>
      <c r="SKV157" s="2"/>
      <c r="SKW157" s="2"/>
      <c r="SKX157" s="2"/>
      <c r="SKY157" s="2"/>
      <c r="SKZ157" s="2"/>
      <c r="SLA157" s="2"/>
      <c r="SLB157" s="2"/>
      <c r="SLC157" s="2"/>
      <c r="SLD157" s="2"/>
      <c r="SLE157" s="2"/>
      <c r="SLF157" s="2"/>
      <c r="SLG157" s="2"/>
      <c r="SLH157" s="2"/>
      <c r="SLI157" s="2"/>
      <c r="SLJ157" s="2"/>
      <c r="SLK157" s="2"/>
      <c r="SLL157" s="2"/>
      <c r="SLM157" s="2"/>
      <c r="SLN157" s="2"/>
      <c r="SLO157" s="2"/>
      <c r="SLP157" s="2"/>
      <c r="SLQ157" s="2"/>
      <c r="SLR157" s="2"/>
      <c r="SLS157" s="2"/>
      <c r="SLT157" s="2"/>
      <c r="SLU157" s="2"/>
      <c r="SLV157" s="2"/>
      <c r="SLW157" s="2"/>
      <c r="SLX157" s="2"/>
      <c r="SLY157" s="2"/>
      <c r="SLZ157" s="2"/>
      <c r="SMA157" s="2"/>
      <c r="SMB157" s="2"/>
      <c r="SMC157" s="2"/>
      <c r="SMD157" s="2"/>
      <c r="SME157" s="2"/>
      <c r="SMF157" s="2"/>
      <c r="SMG157" s="2"/>
      <c r="SMH157" s="2"/>
      <c r="SMI157" s="2"/>
      <c r="SMJ157" s="2"/>
      <c r="SMK157" s="2"/>
      <c r="SML157" s="2"/>
      <c r="SMM157" s="2"/>
      <c r="SMN157" s="2"/>
      <c r="SMO157" s="2"/>
      <c r="SMP157" s="2"/>
      <c r="SMQ157" s="2"/>
      <c r="SMR157" s="2"/>
      <c r="SMS157" s="2"/>
      <c r="SMT157" s="2"/>
      <c r="SMU157" s="2"/>
      <c r="SMV157" s="2"/>
      <c r="SMW157" s="2"/>
      <c r="SMX157" s="2"/>
      <c r="SMY157" s="2"/>
      <c r="SMZ157" s="2"/>
      <c r="SNA157" s="2"/>
      <c r="SNB157" s="2"/>
      <c r="SNC157" s="2"/>
      <c r="SND157" s="2"/>
      <c r="SNE157" s="2"/>
      <c r="SNF157" s="2"/>
      <c r="SNG157" s="2"/>
      <c r="SNH157" s="2"/>
      <c r="SNI157" s="2"/>
      <c r="SNJ157" s="2"/>
      <c r="SNK157" s="2"/>
      <c r="SNL157" s="2"/>
      <c r="SNM157" s="2"/>
      <c r="SNN157" s="2"/>
      <c r="SNO157" s="2"/>
      <c r="SNP157" s="2"/>
      <c r="SNQ157" s="2"/>
      <c r="SNR157" s="2"/>
      <c r="SNS157" s="2"/>
      <c r="SNT157" s="2"/>
      <c r="SNU157" s="2"/>
      <c r="SNV157" s="2"/>
      <c r="SNW157" s="2"/>
      <c r="SNX157" s="2"/>
      <c r="SNY157" s="2"/>
      <c r="SNZ157" s="2"/>
      <c r="SOA157" s="2"/>
      <c r="SOB157" s="2"/>
      <c r="SOC157" s="2"/>
      <c r="SOD157" s="2"/>
      <c r="SOE157" s="2"/>
      <c r="SOF157" s="2"/>
      <c r="SOG157" s="2"/>
      <c r="SOH157" s="2"/>
      <c r="SOI157" s="2"/>
      <c r="SOJ157" s="2"/>
      <c r="SOK157" s="2"/>
      <c r="SOL157" s="2"/>
      <c r="SOM157" s="2"/>
      <c r="SON157" s="2"/>
      <c r="SOO157" s="2"/>
      <c r="SOP157" s="2"/>
      <c r="SOQ157" s="2"/>
      <c r="SOR157" s="2"/>
      <c r="SOS157" s="2"/>
      <c r="SOT157" s="2"/>
      <c r="SOU157" s="2"/>
      <c r="SOV157" s="2"/>
      <c r="SOW157" s="2"/>
      <c r="SOX157" s="2"/>
      <c r="SOY157" s="2"/>
      <c r="SOZ157" s="2"/>
      <c r="SPA157" s="2"/>
      <c r="SPB157" s="2"/>
      <c r="SPC157" s="2"/>
      <c r="SPD157" s="2"/>
      <c r="SPE157" s="2"/>
      <c r="SPF157" s="2"/>
      <c r="SPG157" s="2"/>
      <c r="SPH157" s="2"/>
      <c r="SPI157" s="2"/>
      <c r="SPJ157" s="2"/>
      <c r="SPK157" s="2"/>
      <c r="SPL157" s="2"/>
      <c r="SPM157" s="2"/>
      <c r="SPN157" s="2"/>
      <c r="SPO157" s="2"/>
      <c r="SPP157" s="2"/>
      <c r="SPQ157" s="2"/>
      <c r="SPR157" s="2"/>
      <c r="SPS157" s="2"/>
      <c r="SPT157" s="2"/>
      <c r="SPU157" s="2"/>
      <c r="SPV157" s="2"/>
      <c r="SPW157" s="2"/>
      <c r="SPX157" s="2"/>
      <c r="SPY157" s="2"/>
      <c r="SPZ157" s="2"/>
      <c r="SQA157" s="2"/>
      <c r="SQB157" s="2"/>
      <c r="SQC157" s="2"/>
      <c r="SQD157" s="2"/>
      <c r="SQE157" s="2"/>
      <c r="SQF157" s="2"/>
      <c r="SQG157" s="2"/>
      <c r="SQH157" s="2"/>
      <c r="SQI157" s="2"/>
      <c r="SQJ157" s="2"/>
      <c r="SQK157" s="2"/>
      <c r="SQL157" s="2"/>
      <c r="SQM157" s="2"/>
      <c r="SQN157" s="2"/>
      <c r="SQO157" s="2"/>
      <c r="SQP157" s="2"/>
      <c r="SQQ157" s="2"/>
      <c r="SQR157" s="2"/>
      <c r="SQS157" s="2"/>
      <c r="SQT157" s="2"/>
      <c r="SQU157" s="2"/>
      <c r="SQV157" s="2"/>
      <c r="SQW157" s="2"/>
      <c r="SQX157" s="2"/>
      <c r="SQY157" s="2"/>
      <c r="SQZ157" s="2"/>
      <c r="SRA157" s="2"/>
      <c r="SRB157" s="2"/>
      <c r="SRC157" s="2"/>
      <c r="SRD157" s="2"/>
      <c r="SRE157" s="2"/>
      <c r="SRF157" s="2"/>
      <c r="SRG157" s="2"/>
      <c r="SRH157" s="2"/>
      <c r="SRI157" s="2"/>
      <c r="SRJ157" s="2"/>
      <c r="SRK157" s="2"/>
      <c r="SRL157" s="2"/>
      <c r="SRM157" s="2"/>
      <c r="SRN157" s="2"/>
      <c r="SRO157" s="2"/>
      <c r="SRP157" s="2"/>
      <c r="SRQ157" s="2"/>
      <c r="SRR157" s="2"/>
      <c r="SRS157" s="2"/>
      <c r="SRT157" s="2"/>
      <c r="SRU157" s="2"/>
      <c r="SRV157" s="2"/>
      <c r="SRW157" s="2"/>
      <c r="SRX157" s="2"/>
      <c r="SRY157" s="2"/>
      <c r="SRZ157" s="2"/>
      <c r="SSA157" s="2"/>
      <c r="SSB157" s="2"/>
      <c r="SSC157" s="2"/>
      <c r="SSD157" s="2"/>
      <c r="SSE157" s="2"/>
      <c r="SSF157" s="2"/>
      <c r="SSG157" s="2"/>
      <c r="SSH157" s="2"/>
      <c r="SSI157" s="2"/>
      <c r="SSJ157" s="2"/>
      <c r="SSK157" s="2"/>
      <c r="SSL157" s="2"/>
      <c r="SSM157" s="2"/>
      <c r="SSN157" s="2"/>
      <c r="SSO157" s="2"/>
      <c r="SSP157" s="2"/>
      <c r="SSQ157" s="2"/>
      <c r="SSR157" s="2"/>
      <c r="SSS157" s="2"/>
      <c r="SST157" s="2"/>
      <c r="SSU157" s="2"/>
      <c r="SSV157" s="2"/>
      <c r="SSW157" s="2"/>
      <c r="SSX157" s="2"/>
      <c r="SSY157" s="2"/>
      <c r="SSZ157" s="2"/>
      <c r="STA157" s="2"/>
      <c r="STB157" s="2"/>
      <c r="STC157" s="2"/>
      <c r="STD157" s="2"/>
      <c r="STE157" s="2"/>
      <c r="STF157" s="2"/>
      <c r="STG157" s="2"/>
      <c r="STH157" s="2"/>
      <c r="STI157" s="2"/>
      <c r="STJ157" s="2"/>
      <c r="STK157" s="2"/>
      <c r="STL157" s="2"/>
      <c r="STM157" s="2"/>
      <c r="STN157" s="2"/>
      <c r="STO157" s="2"/>
      <c r="STP157" s="2"/>
      <c r="STQ157" s="2"/>
      <c r="STR157" s="2"/>
      <c r="STS157" s="2"/>
      <c r="STT157" s="2"/>
      <c r="STU157" s="2"/>
      <c r="STV157" s="2"/>
      <c r="STW157" s="2"/>
      <c r="STX157" s="2"/>
      <c r="STY157" s="2"/>
      <c r="STZ157" s="2"/>
      <c r="SUA157" s="2"/>
      <c r="SUB157" s="2"/>
      <c r="SUC157" s="2"/>
      <c r="SUD157" s="2"/>
      <c r="SUE157" s="2"/>
      <c r="SUF157" s="2"/>
      <c r="SUG157" s="2"/>
      <c r="SUH157" s="2"/>
      <c r="SUI157" s="2"/>
      <c r="SUJ157" s="2"/>
      <c r="SUK157" s="2"/>
      <c r="SUL157" s="2"/>
      <c r="SUM157" s="2"/>
      <c r="SUN157" s="2"/>
      <c r="SUO157" s="2"/>
      <c r="SUP157" s="2"/>
      <c r="SUQ157" s="2"/>
      <c r="SUR157" s="2"/>
      <c r="SUS157" s="2"/>
      <c r="SUT157" s="2"/>
      <c r="SUU157" s="2"/>
      <c r="SUV157" s="2"/>
      <c r="SUW157" s="2"/>
      <c r="SUX157" s="2"/>
      <c r="SUY157" s="2"/>
      <c r="SUZ157" s="2"/>
      <c r="SVA157" s="2"/>
      <c r="SVB157" s="2"/>
      <c r="SVC157" s="2"/>
      <c r="SVD157" s="2"/>
      <c r="SVE157" s="2"/>
      <c r="SVF157" s="2"/>
      <c r="SVG157" s="2"/>
      <c r="SVH157" s="2"/>
      <c r="SVI157" s="2"/>
      <c r="SVJ157" s="2"/>
      <c r="SVK157" s="2"/>
      <c r="SVL157" s="2"/>
      <c r="SVM157" s="2"/>
      <c r="SVN157" s="2"/>
      <c r="SVO157" s="2"/>
      <c r="SVP157" s="2"/>
      <c r="SVQ157" s="2"/>
      <c r="SVR157" s="2"/>
      <c r="SVS157" s="2"/>
      <c r="SVT157" s="2"/>
      <c r="SVU157" s="2"/>
      <c r="SVV157" s="2"/>
      <c r="SVW157" s="2"/>
      <c r="SVX157" s="2"/>
      <c r="SVY157" s="2"/>
      <c r="SVZ157" s="2"/>
      <c r="SWA157" s="2"/>
      <c r="SWB157" s="2"/>
      <c r="SWC157" s="2"/>
      <c r="SWD157" s="2"/>
      <c r="SWE157" s="2"/>
      <c r="SWF157" s="2"/>
      <c r="SWG157" s="2"/>
      <c r="SWH157" s="2"/>
      <c r="SWI157" s="2"/>
      <c r="SWJ157" s="2"/>
      <c r="SWK157" s="2"/>
      <c r="SWL157" s="2"/>
      <c r="SWM157" s="2"/>
      <c r="SWN157" s="2"/>
      <c r="SWO157" s="2"/>
      <c r="SWP157" s="2"/>
      <c r="SWQ157" s="2"/>
      <c r="SWR157" s="2"/>
      <c r="SWS157" s="2"/>
      <c r="SWT157" s="2"/>
      <c r="SWU157" s="2"/>
      <c r="SWV157" s="2"/>
      <c r="SWW157" s="2"/>
      <c r="SWX157" s="2"/>
      <c r="SWY157" s="2"/>
      <c r="SWZ157" s="2"/>
      <c r="SXA157" s="2"/>
      <c r="SXB157" s="2"/>
      <c r="SXC157" s="2"/>
      <c r="SXD157" s="2"/>
      <c r="SXE157" s="2"/>
      <c r="SXF157" s="2"/>
      <c r="SXG157" s="2"/>
      <c r="SXH157" s="2"/>
      <c r="SXI157" s="2"/>
      <c r="SXJ157" s="2"/>
      <c r="SXK157" s="2"/>
      <c r="SXL157" s="2"/>
      <c r="SXM157" s="2"/>
      <c r="SXN157" s="2"/>
      <c r="SXO157" s="2"/>
      <c r="SXP157" s="2"/>
      <c r="SXQ157" s="2"/>
      <c r="SXR157" s="2"/>
      <c r="SXS157" s="2"/>
      <c r="SXT157" s="2"/>
      <c r="SXU157" s="2"/>
      <c r="SXV157" s="2"/>
      <c r="SXW157" s="2"/>
      <c r="SXX157" s="2"/>
      <c r="SXY157" s="2"/>
      <c r="SXZ157" s="2"/>
      <c r="SYA157" s="2"/>
      <c r="SYB157" s="2"/>
      <c r="SYC157" s="2"/>
      <c r="SYD157" s="2"/>
      <c r="SYE157" s="2"/>
      <c r="SYF157" s="2"/>
      <c r="SYG157" s="2"/>
      <c r="SYH157" s="2"/>
      <c r="SYI157" s="2"/>
      <c r="SYJ157" s="2"/>
      <c r="SYK157" s="2"/>
      <c r="SYL157" s="2"/>
      <c r="SYM157" s="2"/>
      <c r="SYN157" s="2"/>
      <c r="SYO157" s="2"/>
      <c r="SYP157" s="2"/>
      <c r="SYQ157" s="2"/>
      <c r="SYR157" s="2"/>
      <c r="SYS157" s="2"/>
      <c r="SYT157" s="2"/>
      <c r="SYU157" s="2"/>
      <c r="SYV157" s="2"/>
      <c r="SYW157" s="2"/>
      <c r="SYX157" s="2"/>
      <c r="SYY157" s="2"/>
      <c r="SYZ157" s="2"/>
      <c r="SZA157" s="2"/>
      <c r="SZB157" s="2"/>
      <c r="SZC157" s="2"/>
      <c r="SZD157" s="2"/>
      <c r="SZE157" s="2"/>
      <c r="SZF157" s="2"/>
      <c r="SZG157" s="2"/>
      <c r="SZH157" s="2"/>
      <c r="SZI157" s="2"/>
      <c r="SZJ157" s="2"/>
      <c r="SZK157" s="2"/>
      <c r="SZL157" s="2"/>
      <c r="SZM157" s="2"/>
      <c r="SZN157" s="2"/>
      <c r="SZO157" s="2"/>
      <c r="SZP157" s="2"/>
      <c r="SZQ157" s="2"/>
      <c r="SZR157" s="2"/>
      <c r="SZS157" s="2"/>
      <c r="SZT157" s="2"/>
      <c r="SZU157" s="2"/>
      <c r="SZV157" s="2"/>
      <c r="SZW157" s="2"/>
      <c r="SZX157" s="2"/>
      <c r="SZY157" s="2"/>
      <c r="SZZ157" s="2"/>
      <c r="TAA157" s="2"/>
      <c r="TAB157" s="2"/>
      <c r="TAC157" s="2"/>
      <c r="TAD157" s="2"/>
      <c r="TAE157" s="2"/>
      <c r="TAF157" s="2"/>
      <c r="TAG157" s="2"/>
      <c r="TAH157" s="2"/>
      <c r="TAI157" s="2"/>
      <c r="TAJ157" s="2"/>
      <c r="TAK157" s="2"/>
      <c r="TAL157" s="2"/>
      <c r="TAM157" s="2"/>
      <c r="TAN157" s="2"/>
      <c r="TAO157" s="2"/>
      <c r="TAP157" s="2"/>
      <c r="TAQ157" s="2"/>
      <c r="TAR157" s="2"/>
      <c r="TAS157" s="2"/>
      <c r="TAT157" s="2"/>
      <c r="TAU157" s="2"/>
      <c r="TAV157" s="2"/>
      <c r="TAW157" s="2"/>
      <c r="TAX157" s="2"/>
      <c r="TAY157" s="2"/>
      <c r="TAZ157" s="2"/>
      <c r="TBA157" s="2"/>
      <c r="TBB157" s="2"/>
      <c r="TBC157" s="2"/>
      <c r="TBD157" s="2"/>
      <c r="TBE157" s="2"/>
      <c r="TBF157" s="2"/>
      <c r="TBG157" s="2"/>
      <c r="TBH157" s="2"/>
      <c r="TBI157" s="2"/>
      <c r="TBJ157" s="2"/>
      <c r="TBK157" s="2"/>
      <c r="TBL157" s="2"/>
      <c r="TBM157" s="2"/>
      <c r="TBN157" s="2"/>
      <c r="TBO157" s="2"/>
      <c r="TBP157" s="2"/>
      <c r="TBQ157" s="2"/>
      <c r="TBR157" s="2"/>
      <c r="TBS157" s="2"/>
      <c r="TBT157" s="2"/>
      <c r="TBU157" s="2"/>
      <c r="TBV157" s="2"/>
      <c r="TBW157" s="2"/>
      <c r="TBX157" s="2"/>
      <c r="TBY157" s="2"/>
      <c r="TBZ157" s="2"/>
      <c r="TCA157" s="2"/>
      <c r="TCB157" s="2"/>
      <c r="TCC157" s="2"/>
      <c r="TCD157" s="2"/>
      <c r="TCE157" s="2"/>
      <c r="TCF157" s="2"/>
      <c r="TCG157" s="2"/>
      <c r="TCH157" s="2"/>
      <c r="TCI157" s="2"/>
      <c r="TCJ157" s="2"/>
      <c r="TCK157" s="2"/>
      <c r="TCL157" s="2"/>
      <c r="TCM157" s="2"/>
      <c r="TCN157" s="2"/>
      <c r="TCO157" s="2"/>
      <c r="TCP157" s="2"/>
      <c r="TCQ157" s="2"/>
      <c r="TCR157" s="2"/>
      <c r="TCS157" s="2"/>
      <c r="TCT157" s="2"/>
      <c r="TCU157" s="2"/>
      <c r="TCV157" s="2"/>
      <c r="TCW157" s="2"/>
      <c r="TCX157" s="2"/>
      <c r="TCY157" s="2"/>
      <c r="TCZ157" s="2"/>
      <c r="TDA157" s="2"/>
      <c r="TDB157" s="2"/>
      <c r="TDC157" s="2"/>
      <c r="TDD157" s="2"/>
      <c r="TDE157" s="2"/>
      <c r="TDF157" s="2"/>
      <c r="TDG157" s="2"/>
      <c r="TDH157" s="2"/>
      <c r="TDI157" s="2"/>
      <c r="TDJ157" s="2"/>
      <c r="TDK157" s="2"/>
      <c r="TDL157" s="2"/>
      <c r="TDM157" s="2"/>
      <c r="TDN157" s="2"/>
      <c r="TDO157" s="2"/>
      <c r="TDP157" s="2"/>
      <c r="TDQ157" s="2"/>
      <c r="TDR157" s="2"/>
      <c r="TDS157" s="2"/>
      <c r="TDT157" s="2"/>
      <c r="TDU157" s="2"/>
      <c r="TDV157" s="2"/>
      <c r="TDW157" s="2"/>
      <c r="TDX157" s="2"/>
      <c r="TDY157" s="2"/>
      <c r="TDZ157" s="2"/>
      <c r="TEA157" s="2"/>
      <c r="TEB157" s="2"/>
      <c r="TEC157" s="2"/>
      <c r="TED157" s="2"/>
      <c r="TEE157" s="2"/>
      <c r="TEF157" s="2"/>
      <c r="TEG157" s="2"/>
      <c r="TEH157" s="2"/>
      <c r="TEI157" s="2"/>
      <c r="TEJ157" s="2"/>
      <c r="TEK157" s="2"/>
      <c r="TEL157" s="2"/>
      <c r="TEM157" s="2"/>
      <c r="TEN157" s="2"/>
      <c r="TEO157" s="2"/>
      <c r="TEP157" s="2"/>
      <c r="TEQ157" s="2"/>
      <c r="TER157" s="2"/>
      <c r="TES157" s="2"/>
      <c r="TET157" s="2"/>
      <c r="TEU157" s="2"/>
      <c r="TEV157" s="2"/>
      <c r="TEW157" s="2"/>
      <c r="TEX157" s="2"/>
      <c r="TEY157" s="2"/>
      <c r="TEZ157" s="2"/>
      <c r="TFA157" s="2"/>
      <c r="TFB157" s="2"/>
      <c r="TFC157" s="2"/>
      <c r="TFD157" s="2"/>
      <c r="TFE157" s="2"/>
      <c r="TFF157" s="2"/>
      <c r="TFG157" s="2"/>
      <c r="TFH157" s="2"/>
      <c r="TFI157" s="2"/>
      <c r="TFJ157" s="2"/>
      <c r="TFK157" s="2"/>
      <c r="TFL157" s="2"/>
      <c r="TFM157" s="2"/>
      <c r="TFN157" s="2"/>
      <c r="TFO157" s="2"/>
      <c r="TFP157" s="2"/>
      <c r="TFQ157" s="2"/>
      <c r="TFR157" s="2"/>
      <c r="TFS157" s="2"/>
      <c r="TFT157" s="2"/>
      <c r="TFU157" s="2"/>
      <c r="TFV157" s="2"/>
      <c r="TFW157" s="2"/>
      <c r="TFX157" s="2"/>
      <c r="TFY157" s="2"/>
      <c r="TFZ157" s="2"/>
      <c r="TGA157" s="2"/>
      <c r="TGB157" s="2"/>
      <c r="TGC157" s="2"/>
      <c r="TGD157" s="2"/>
      <c r="TGE157" s="2"/>
      <c r="TGF157" s="2"/>
      <c r="TGG157" s="2"/>
      <c r="TGH157" s="2"/>
      <c r="TGI157" s="2"/>
      <c r="TGJ157" s="2"/>
      <c r="TGK157" s="2"/>
      <c r="TGL157" s="2"/>
      <c r="TGM157" s="2"/>
      <c r="TGN157" s="2"/>
      <c r="TGO157" s="2"/>
      <c r="TGP157" s="2"/>
      <c r="TGQ157" s="2"/>
      <c r="TGR157" s="2"/>
      <c r="TGS157" s="2"/>
      <c r="TGT157" s="2"/>
      <c r="TGU157" s="2"/>
      <c r="TGV157" s="2"/>
      <c r="TGW157" s="2"/>
      <c r="TGX157" s="2"/>
      <c r="TGY157" s="2"/>
      <c r="TGZ157" s="2"/>
      <c r="THA157" s="2"/>
      <c r="THB157" s="2"/>
      <c r="THC157" s="2"/>
      <c r="THD157" s="2"/>
      <c r="THE157" s="2"/>
      <c r="THF157" s="2"/>
      <c r="THG157" s="2"/>
      <c r="THH157" s="2"/>
      <c r="THI157" s="2"/>
      <c r="THJ157" s="2"/>
      <c r="THK157" s="2"/>
      <c r="THL157" s="2"/>
      <c r="THM157" s="2"/>
      <c r="THN157" s="2"/>
      <c r="THO157" s="2"/>
      <c r="THP157" s="2"/>
      <c r="THQ157" s="2"/>
      <c r="THR157" s="2"/>
      <c r="THS157" s="2"/>
      <c r="THT157" s="2"/>
      <c r="THU157" s="2"/>
      <c r="THV157" s="2"/>
      <c r="THW157" s="2"/>
      <c r="THX157" s="2"/>
      <c r="THY157" s="2"/>
      <c r="THZ157" s="2"/>
      <c r="TIA157" s="2"/>
      <c r="TIB157" s="2"/>
      <c r="TIC157" s="2"/>
      <c r="TID157" s="2"/>
      <c r="TIE157" s="2"/>
      <c r="TIF157" s="2"/>
      <c r="TIG157" s="2"/>
      <c r="TIH157" s="2"/>
      <c r="TII157" s="2"/>
      <c r="TIJ157" s="2"/>
      <c r="TIK157" s="2"/>
      <c r="TIL157" s="2"/>
      <c r="TIM157" s="2"/>
      <c r="TIN157" s="2"/>
      <c r="TIO157" s="2"/>
      <c r="TIP157" s="2"/>
      <c r="TIQ157" s="2"/>
      <c r="TIR157" s="2"/>
      <c r="TIS157" s="2"/>
      <c r="TIT157" s="2"/>
      <c r="TIU157" s="2"/>
      <c r="TIV157" s="2"/>
      <c r="TIW157" s="2"/>
      <c r="TIX157" s="2"/>
      <c r="TIY157" s="2"/>
      <c r="TIZ157" s="2"/>
      <c r="TJA157" s="2"/>
      <c r="TJB157" s="2"/>
      <c r="TJC157" s="2"/>
      <c r="TJD157" s="2"/>
      <c r="TJE157" s="2"/>
      <c r="TJF157" s="2"/>
      <c r="TJG157" s="2"/>
      <c r="TJH157" s="2"/>
      <c r="TJI157" s="2"/>
      <c r="TJJ157" s="2"/>
      <c r="TJK157" s="2"/>
      <c r="TJL157" s="2"/>
      <c r="TJM157" s="2"/>
      <c r="TJN157" s="2"/>
      <c r="TJO157" s="2"/>
      <c r="TJP157" s="2"/>
      <c r="TJQ157" s="2"/>
      <c r="TJR157" s="2"/>
      <c r="TJS157" s="2"/>
      <c r="TJT157" s="2"/>
      <c r="TJU157" s="2"/>
      <c r="TJV157" s="2"/>
      <c r="TJW157" s="2"/>
      <c r="TJX157" s="2"/>
      <c r="TJY157" s="2"/>
      <c r="TJZ157" s="2"/>
      <c r="TKA157" s="2"/>
      <c r="TKB157" s="2"/>
      <c r="TKC157" s="2"/>
      <c r="TKD157" s="2"/>
      <c r="TKE157" s="2"/>
      <c r="TKF157" s="2"/>
      <c r="TKG157" s="2"/>
      <c r="TKH157" s="2"/>
      <c r="TKI157" s="2"/>
      <c r="TKJ157" s="2"/>
      <c r="TKK157" s="2"/>
      <c r="TKL157" s="2"/>
      <c r="TKM157" s="2"/>
      <c r="TKN157" s="2"/>
      <c r="TKO157" s="2"/>
      <c r="TKP157" s="2"/>
      <c r="TKQ157" s="2"/>
      <c r="TKR157" s="2"/>
      <c r="TKS157" s="2"/>
      <c r="TKT157" s="2"/>
      <c r="TKU157" s="2"/>
      <c r="TKV157" s="2"/>
      <c r="TKW157" s="2"/>
      <c r="TKX157" s="2"/>
      <c r="TKY157" s="2"/>
      <c r="TKZ157" s="2"/>
      <c r="TLA157" s="2"/>
      <c r="TLB157" s="2"/>
      <c r="TLC157" s="2"/>
      <c r="TLD157" s="2"/>
      <c r="TLE157" s="2"/>
      <c r="TLF157" s="2"/>
      <c r="TLG157" s="2"/>
      <c r="TLH157" s="2"/>
      <c r="TLI157" s="2"/>
      <c r="TLJ157" s="2"/>
      <c r="TLK157" s="2"/>
      <c r="TLL157" s="2"/>
      <c r="TLM157" s="2"/>
      <c r="TLN157" s="2"/>
      <c r="TLO157" s="2"/>
      <c r="TLP157" s="2"/>
      <c r="TLQ157" s="2"/>
      <c r="TLR157" s="2"/>
      <c r="TLS157" s="2"/>
      <c r="TLT157" s="2"/>
      <c r="TLU157" s="2"/>
      <c r="TLV157" s="2"/>
      <c r="TLW157" s="2"/>
      <c r="TLX157" s="2"/>
      <c r="TLY157" s="2"/>
      <c r="TLZ157" s="2"/>
      <c r="TMA157" s="2"/>
      <c r="TMB157" s="2"/>
      <c r="TMC157" s="2"/>
      <c r="TMD157" s="2"/>
      <c r="TME157" s="2"/>
      <c r="TMF157" s="2"/>
      <c r="TMG157" s="2"/>
      <c r="TMH157" s="2"/>
      <c r="TMI157" s="2"/>
      <c r="TMJ157" s="2"/>
      <c r="TMK157" s="2"/>
      <c r="TML157" s="2"/>
      <c r="TMM157" s="2"/>
      <c r="TMN157" s="2"/>
      <c r="TMO157" s="2"/>
      <c r="TMP157" s="2"/>
      <c r="TMQ157" s="2"/>
      <c r="TMR157" s="2"/>
      <c r="TMS157" s="2"/>
      <c r="TMT157" s="2"/>
      <c r="TMU157" s="2"/>
      <c r="TMV157" s="2"/>
      <c r="TMW157" s="2"/>
      <c r="TMX157" s="2"/>
      <c r="TMY157" s="2"/>
      <c r="TMZ157" s="2"/>
      <c r="TNA157" s="2"/>
      <c r="TNB157" s="2"/>
      <c r="TNC157" s="2"/>
      <c r="TND157" s="2"/>
      <c r="TNE157" s="2"/>
      <c r="TNF157" s="2"/>
      <c r="TNG157" s="2"/>
      <c r="TNH157" s="2"/>
      <c r="TNI157" s="2"/>
      <c r="TNJ157" s="2"/>
      <c r="TNK157" s="2"/>
      <c r="TNL157" s="2"/>
      <c r="TNM157" s="2"/>
      <c r="TNN157" s="2"/>
      <c r="TNO157" s="2"/>
      <c r="TNP157" s="2"/>
      <c r="TNQ157" s="2"/>
      <c r="TNR157" s="2"/>
      <c r="TNS157" s="2"/>
      <c r="TNT157" s="2"/>
      <c r="TNU157" s="2"/>
      <c r="TNV157" s="2"/>
      <c r="TNW157" s="2"/>
      <c r="TNX157" s="2"/>
      <c r="TNY157" s="2"/>
      <c r="TNZ157" s="2"/>
      <c r="TOA157" s="2"/>
      <c r="TOB157" s="2"/>
      <c r="TOC157" s="2"/>
      <c r="TOD157" s="2"/>
      <c r="TOE157" s="2"/>
      <c r="TOF157" s="2"/>
      <c r="TOG157" s="2"/>
      <c r="TOH157" s="2"/>
      <c r="TOI157" s="2"/>
      <c r="TOJ157" s="2"/>
      <c r="TOK157" s="2"/>
      <c r="TOL157" s="2"/>
      <c r="TOM157" s="2"/>
      <c r="TON157" s="2"/>
      <c r="TOO157" s="2"/>
      <c r="TOP157" s="2"/>
      <c r="TOQ157" s="2"/>
      <c r="TOR157" s="2"/>
      <c r="TOS157" s="2"/>
      <c r="TOT157" s="2"/>
      <c r="TOU157" s="2"/>
      <c r="TOV157" s="2"/>
      <c r="TOW157" s="2"/>
      <c r="TOX157" s="2"/>
      <c r="TOY157" s="2"/>
      <c r="TOZ157" s="2"/>
      <c r="TPA157" s="2"/>
      <c r="TPB157" s="2"/>
      <c r="TPC157" s="2"/>
      <c r="TPD157" s="2"/>
      <c r="TPE157" s="2"/>
      <c r="TPF157" s="2"/>
      <c r="TPG157" s="2"/>
      <c r="TPH157" s="2"/>
      <c r="TPI157" s="2"/>
      <c r="TPJ157" s="2"/>
      <c r="TPK157" s="2"/>
      <c r="TPL157" s="2"/>
      <c r="TPM157" s="2"/>
      <c r="TPN157" s="2"/>
      <c r="TPO157" s="2"/>
      <c r="TPP157" s="2"/>
      <c r="TPQ157" s="2"/>
      <c r="TPR157" s="2"/>
      <c r="TPS157" s="2"/>
      <c r="TPT157" s="2"/>
      <c r="TPU157" s="2"/>
      <c r="TPV157" s="2"/>
      <c r="TPW157" s="2"/>
      <c r="TPX157" s="2"/>
      <c r="TPY157" s="2"/>
      <c r="TPZ157" s="2"/>
      <c r="TQA157" s="2"/>
      <c r="TQB157" s="2"/>
      <c r="TQC157" s="2"/>
      <c r="TQD157" s="2"/>
      <c r="TQE157" s="2"/>
      <c r="TQF157" s="2"/>
      <c r="TQG157" s="2"/>
      <c r="TQH157" s="2"/>
      <c r="TQI157" s="2"/>
      <c r="TQJ157" s="2"/>
      <c r="TQK157" s="2"/>
      <c r="TQL157" s="2"/>
      <c r="TQM157" s="2"/>
      <c r="TQN157" s="2"/>
      <c r="TQO157" s="2"/>
      <c r="TQP157" s="2"/>
      <c r="TQQ157" s="2"/>
      <c r="TQR157" s="2"/>
      <c r="TQS157" s="2"/>
      <c r="TQT157" s="2"/>
      <c r="TQU157" s="2"/>
      <c r="TQV157" s="2"/>
      <c r="TQW157" s="2"/>
      <c r="TQX157" s="2"/>
      <c r="TQY157" s="2"/>
      <c r="TQZ157" s="2"/>
      <c r="TRA157" s="2"/>
      <c r="TRB157" s="2"/>
      <c r="TRC157" s="2"/>
      <c r="TRD157" s="2"/>
      <c r="TRE157" s="2"/>
      <c r="TRF157" s="2"/>
      <c r="TRG157" s="2"/>
      <c r="TRH157" s="2"/>
      <c r="TRI157" s="2"/>
      <c r="TRJ157" s="2"/>
      <c r="TRK157" s="2"/>
      <c r="TRL157" s="2"/>
      <c r="TRM157" s="2"/>
      <c r="TRN157" s="2"/>
      <c r="TRO157" s="2"/>
      <c r="TRP157" s="2"/>
      <c r="TRQ157" s="2"/>
      <c r="TRR157" s="2"/>
      <c r="TRS157" s="2"/>
      <c r="TRT157" s="2"/>
      <c r="TRU157" s="2"/>
      <c r="TRV157" s="2"/>
      <c r="TRW157" s="2"/>
      <c r="TRX157" s="2"/>
      <c r="TRY157" s="2"/>
      <c r="TRZ157" s="2"/>
      <c r="TSA157" s="2"/>
      <c r="TSB157" s="2"/>
      <c r="TSC157" s="2"/>
      <c r="TSD157" s="2"/>
      <c r="TSE157" s="2"/>
      <c r="TSF157" s="2"/>
      <c r="TSG157" s="2"/>
      <c r="TSH157" s="2"/>
      <c r="TSI157" s="2"/>
      <c r="TSJ157" s="2"/>
      <c r="TSK157" s="2"/>
      <c r="TSL157" s="2"/>
      <c r="TSM157" s="2"/>
      <c r="TSN157" s="2"/>
      <c r="TSO157" s="2"/>
      <c r="TSP157" s="2"/>
      <c r="TSQ157" s="2"/>
      <c r="TSR157" s="2"/>
      <c r="TSS157" s="2"/>
      <c r="TST157" s="2"/>
      <c r="TSU157" s="2"/>
      <c r="TSV157" s="2"/>
      <c r="TSW157" s="2"/>
      <c r="TSX157" s="2"/>
      <c r="TSY157" s="2"/>
      <c r="TSZ157" s="2"/>
      <c r="TTA157" s="2"/>
      <c r="TTB157" s="2"/>
      <c r="TTC157" s="2"/>
      <c r="TTD157" s="2"/>
      <c r="TTE157" s="2"/>
      <c r="TTF157" s="2"/>
      <c r="TTG157" s="2"/>
      <c r="TTH157" s="2"/>
      <c r="TTI157" s="2"/>
      <c r="TTJ157" s="2"/>
      <c r="TTK157" s="2"/>
      <c r="TTL157" s="2"/>
      <c r="TTM157" s="2"/>
      <c r="TTN157" s="2"/>
      <c r="TTO157" s="2"/>
      <c r="TTP157" s="2"/>
      <c r="TTQ157" s="2"/>
      <c r="TTR157" s="2"/>
      <c r="TTS157" s="2"/>
      <c r="TTT157" s="2"/>
      <c r="TTU157" s="2"/>
      <c r="TTV157" s="2"/>
      <c r="TTW157" s="2"/>
      <c r="TTX157" s="2"/>
      <c r="TTY157" s="2"/>
      <c r="TTZ157" s="2"/>
      <c r="TUA157" s="2"/>
      <c r="TUB157" s="2"/>
      <c r="TUC157" s="2"/>
      <c r="TUD157" s="2"/>
      <c r="TUE157" s="2"/>
      <c r="TUF157" s="2"/>
      <c r="TUG157" s="2"/>
      <c r="TUH157" s="2"/>
      <c r="TUI157" s="2"/>
      <c r="TUJ157" s="2"/>
      <c r="TUK157" s="2"/>
      <c r="TUL157" s="2"/>
      <c r="TUM157" s="2"/>
      <c r="TUN157" s="2"/>
      <c r="TUO157" s="2"/>
      <c r="TUP157" s="2"/>
      <c r="TUQ157" s="2"/>
      <c r="TUR157" s="2"/>
      <c r="TUS157" s="2"/>
      <c r="TUT157" s="2"/>
      <c r="TUU157" s="2"/>
      <c r="TUV157" s="2"/>
      <c r="TUW157" s="2"/>
      <c r="TUX157" s="2"/>
      <c r="TUY157" s="2"/>
      <c r="TUZ157" s="2"/>
      <c r="TVA157" s="2"/>
      <c r="TVB157" s="2"/>
      <c r="TVC157" s="2"/>
      <c r="TVD157" s="2"/>
      <c r="TVE157" s="2"/>
      <c r="TVF157" s="2"/>
      <c r="TVG157" s="2"/>
      <c r="TVH157" s="2"/>
      <c r="TVI157" s="2"/>
      <c r="TVJ157" s="2"/>
      <c r="TVK157" s="2"/>
      <c r="TVL157" s="2"/>
      <c r="TVM157" s="2"/>
      <c r="TVN157" s="2"/>
      <c r="TVO157" s="2"/>
      <c r="TVP157" s="2"/>
      <c r="TVQ157" s="2"/>
      <c r="TVR157" s="2"/>
      <c r="TVS157" s="2"/>
      <c r="TVT157" s="2"/>
      <c r="TVU157" s="2"/>
      <c r="TVV157" s="2"/>
      <c r="TVW157" s="2"/>
      <c r="TVX157" s="2"/>
      <c r="TVY157" s="2"/>
      <c r="TVZ157" s="2"/>
      <c r="TWA157" s="2"/>
      <c r="TWB157" s="2"/>
      <c r="TWC157" s="2"/>
      <c r="TWD157" s="2"/>
      <c r="TWE157" s="2"/>
      <c r="TWF157" s="2"/>
      <c r="TWG157" s="2"/>
      <c r="TWH157" s="2"/>
      <c r="TWI157" s="2"/>
      <c r="TWJ157" s="2"/>
      <c r="TWK157" s="2"/>
      <c r="TWL157" s="2"/>
      <c r="TWM157" s="2"/>
      <c r="TWN157" s="2"/>
      <c r="TWO157" s="2"/>
      <c r="TWP157" s="2"/>
      <c r="TWQ157" s="2"/>
      <c r="TWR157" s="2"/>
      <c r="TWS157" s="2"/>
      <c r="TWT157" s="2"/>
      <c r="TWU157" s="2"/>
      <c r="TWV157" s="2"/>
      <c r="TWW157" s="2"/>
      <c r="TWX157" s="2"/>
      <c r="TWY157" s="2"/>
      <c r="TWZ157" s="2"/>
      <c r="TXA157" s="2"/>
      <c r="TXB157" s="2"/>
      <c r="TXC157" s="2"/>
      <c r="TXD157" s="2"/>
      <c r="TXE157" s="2"/>
      <c r="TXF157" s="2"/>
      <c r="TXG157" s="2"/>
      <c r="TXH157" s="2"/>
      <c r="TXI157" s="2"/>
      <c r="TXJ157" s="2"/>
      <c r="TXK157" s="2"/>
      <c r="TXL157" s="2"/>
      <c r="TXM157" s="2"/>
      <c r="TXN157" s="2"/>
      <c r="TXO157" s="2"/>
      <c r="TXP157" s="2"/>
      <c r="TXQ157" s="2"/>
      <c r="TXR157" s="2"/>
      <c r="TXS157" s="2"/>
      <c r="TXT157" s="2"/>
      <c r="TXU157" s="2"/>
      <c r="TXV157" s="2"/>
      <c r="TXW157" s="2"/>
      <c r="TXX157" s="2"/>
      <c r="TXY157" s="2"/>
      <c r="TXZ157" s="2"/>
      <c r="TYA157" s="2"/>
      <c r="TYB157" s="2"/>
      <c r="TYC157" s="2"/>
      <c r="TYD157" s="2"/>
      <c r="TYE157" s="2"/>
      <c r="TYF157" s="2"/>
      <c r="TYG157" s="2"/>
      <c r="TYH157" s="2"/>
      <c r="TYI157" s="2"/>
      <c r="TYJ157" s="2"/>
      <c r="TYK157" s="2"/>
      <c r="TYL157" s="2"/>
      <c r="TYM157" s="2"/>
      <c r="TYN157" s="2"/>
      <c r="TYO157" s="2"/>
      <c r="TYP157" s="2"/>
      <c r="TYQ157" s="2"/>
      <c r="TYR157" s="2"/>
      <c r="TYS157" s="2"/>
      <c r="TYT157" s="2"/>
      <c r="TYU157" s="2"/>
      <c r="TYV157" s="2"/>
      <c r="TYW157" s="2"/>
      <c r="TYX157" s="2"/>
      <c r="TYY157" s="2"/>
      <c r="TYZ157" s="2"/>
      <c r="TZA157" s="2"/>
      <c r="TZB157" s="2"/>
      <c r="TZC157" s="2"/>
      <c r="TZD157" s="2"/>
      <c r="TZE157" s="2"/>
      <c r="TZF157" s="2"/>
      <c r="TZG157" s="2"/>
      <c r="TZH157" s="2"/>
      <c r="TZI157" s="2"/>
      <c r="TZJ157" s="2"/>
      <c r="TZK157" s="2"/>
      <c r="TZL157" s="2"/>
      <c r="TZM157" s="2"/>
      <c r="TZN157" s="2"/>
      <c r="TZO157" s="2"/>
      <c r="TZP157" s="2"/>
      <c r="TZQ157" s="2"/>
      <c r="TZR157" s="2"/>
      <c r="TZS157" s="2"/>
      <c r="TZT157" s="2"/>
      <c r="TZU157" s="2"/>
      <c r="TZV157" s="2"/>
      <c r="TZW157" s="2"/>
      <c r="TZX157" s="2"/>
      <c r="TZY157" s="2"/>
      <c r="TZZ157" s="2"/>
      <c r="UAA157" s="2"/>
      <c r="UAB157" s="2"/>
      <c r="UAC157" s="2"/>
      <c r="UAD157" s="2"/>
      <c r="UAE157" s="2"/>
      <c r="UAF157" s="2"/>
      <c r="UAG157" s="2"/>
      <c r="UAH157" s="2"/>
      <c r="UAI157" s="2"/>
      <c r="UAJ157" s="2"/>
      <c r="UAK157" s="2"/>
      <c r="UAL157" s="2"/>
      <c r="UAM157" s="2"/>
      <c r="UAN157" s="2"/>
      <c r="UAO157" s="2"/>
      <c r="UAP157" s="2"/>
      <c r="UAQ157" s="2"/>
      <c r="UAR157" s="2"/>
      <c r="UAS157" s="2"/>
      <c r="UAT157" s="2"/>
      <c r="UAU157" s="2"/>
      <c r="UAV157" s="2"/>
      <c r="UAW157" s="2"/>
      <c r="UAX157" s="2"/>
      <c r="UAY157" s="2"/>
      <c r="UAZ157" s="2"/>
      <c r="UBA157" s="2"/>
      <c r="UBB157" s="2"/>
      <c r="UBC157" s="2"/>
      <c r="UBD157" s="2"/>
      <c r="UBE157" s="2"/>
      <c r="UBF157" s="2"/>
      <c r="UBG157" s="2"/>
      <c r="UBH157" s="2"/>
      <c r="UBI157" s="2"/>
      <c r="UBJ157" s="2"/>
      <c r="UBK157" s="2"/>
      <c r="UBL157" s="2"/>
      <c r="UBM157" s="2"/>
      <c r="UBN157" s="2"/>
      <c r="UBO157" s="2"/>
      <c r="UBP157" s="2"/>
      <c r="UBQ157" s="2"/>
      <c r="UBR157" s="2"/>
      <c r="UBS157" s="2"/>
      <c r="UBT157" s="2"/>
      <c r="UBU157" s="2"/>
      <c r="UBV157" s="2"/>
      <c r="UBW157" s="2"/>
      <c r="UBX157" s="2"/>
      <c r="UBY157" s="2"/>
      <c r="UBZ157" s="2"/>
      <c r="UCA157" s="2"/>
      <c r="UCB157" s="2"/>
      <c r="UCC157" s="2"/>
      <c r="UCD157" s="2"/>
      <c r="UCE157" s="2"/>
      <c r="UCF157" s="2"/>
      <c r="UCG157" s="2"/>
      <c r="UCH157" s="2"/>
      <c r="UCI157" s="2"/>
      <c r="UCJ157" s="2"/>
      <c r="UCK157" s="2"/>
      <c r="UCL157" s="2"/>
      <c r="UCM157" s="2"/>
      <c r="UCN157" s="2"/>
      <c r="UCO157" s="2"/>
      <c r="UCP157" s="2"/>
      <c r="UCQ157" s="2"/>
      <c r="UCR157" s="2"/>
      <c r="UCS157" s="2"/>
      <c r="UCT157" s="2"/>
      <c r="UCU157" s="2"/>
      <c r="UCV157" s="2"/>
      <c r="UCW157" s="2"/>
      <c r="UCX157" s="2"/>
      <c r="UCY157" s="2"/>
      <c r="UCZ157" s="2"/>
      <c r="UDA157" s="2"/>
      <c r="UDB157" s="2"/>
      <c r="UDC157" s="2"/>
      <c r="UDD157" s="2"/>
      <c r="UDE157" s="2"/>
      <c r="UDF157" s="2"/>
      <c r="UDG157" s="2"/>
      <c r="UDH157" s="2"/>
      <c r="UDI157" s="2"/>
      <c r="UDJ157" s="2"/>
      <c r="UDK157" s="2"/>
      <c r="UDL157" s="2"/>
      <c r="UDM157" s="2"/>
      <c r="UDN157" s="2"/>
      <c r="UDO157" s="2"/>
      <c r="UDP157" s="2"/>
      <c r="UDQ157" s="2"/>
      <c r="UDR157" s="2"/>
      <c r="UDS157" s="2"/>
      <c r="UDT157" s="2"/>
      <c r="UDU157" s="2"/>
      <c r="UDV157" s="2"/>
      <c r="UDW157" s="2"/>
      <c r="UDX157" s="2"/>
      <c r="UDY157" s="2"/>
      <c r="UDZ157" s="2"/>
      <c r="UEA157" s="2"/>
      <c r="UEB157" s="2"/>
      <c r="UEC157" s="2"/>
      <c r="UED157" s="2"/>
      <c r="UEE157" s="2"/>
      <c r="UEF157" s="2"/>
      <c r="UEG157" s="2"/>
      <c r="UEH157" s="2"/>
      <c r="UEI157" s="2"/>
      <c r="UEJ157" s="2"/>
      <c r="UEK157" s="2"/>
      <c r="UEL157" s="2"/>
      <c r="UEM157" s="2"/>
      <c r="UEN157" s="2"/>
      <c r="UEO157" s="2"/>
      <c r="UEP157" s="2"/>
      <c r="UEQ157" s="2"/>
      <c r="UER157" s="2"/>
      <c r="UES157" s="2"/>
      <c r="UET157" s="2"/>
      <c r="UEU157" s="2"/>
      <c r="UEV157" s="2"/>
      <c r="UEW157" s="2"/>
      <c r="UEX157" s="2"/>
      <c r="UEY157" s="2"/>
      <c r="UEZ157" s="2"/>
      <c r="UFA157" s="2"/>
      <c r="UFB157" s="2"/>
      <c r="UFC157" s="2"/>
      <c r="UFD157" s="2"/>
      <c r="UFE157" s="2"/>
      <c r="UFF157" s="2"/>
      <c r="UFG157" s="2"/>
      <c r="UFH157" s="2"/>
      <c r="UFI157" s="2"/>
      <c r="UFJ157" s="2"/>
      <c r="UFK157" s="2"/>
      <c r="UFL157" s="2"/>
      <c r="UFM157" s="2"/>
      <c r="UFN157" s="2"/>
      <c r="UFO157" s="2"/>
      <c r="UFP157" s="2"/>
      <c r="UFQ157" s="2"/>
      <c r="UFR157" s="2"/>
      <c r="UFS157" s="2"/>
      <c r="UFT157" s="2"/>
      <c r="UFU157" s="2"/>
      <c r="UFV157" s="2"/>
      <c r="UFW157" s="2"/>
      <c r="UFX157" s="2"/>
      <c r="UFY157" s="2"/>
      <c r="UFZ157" s="2"/>
      <c r="UGA157" s="2"/>
      <c r="UGB157" s="2"/>
      <c r="UGC157" s="2"/>
      <c r="UGD157" s="2"/>
      <c r="UGE157" s="2"/>
      <c r="UGF157" s="2"/>
      <c r="UGG157" s="2"/>
      <c r="UGH157" s="2"/>
      <c r="UGI157" s="2"/>
      <c r="UGJ157" s="2"/>
      <c r="UGK157" s="2"/>
      <c r="UGL157" s="2"/>
      <c r="UGM157" s="2"/>
      <c r="UGN157" s="2"/>
      <c r="UGO157" s="2"/>
      <c r="UGP157" s="2"/>
      <c r="UGQ157" s="2"/>
      <c r="UGR157" s="2"/>
      <c r="UGS157" s="2"/>
      <c r="UGT157" s="2"/>
      <c r="UGU157" s="2"/>
      <c r="UGV157" s="2"/>
      <c r="UGW157" s="2"/>
      <c r="UGX157" s="2"/>
      <c r="UGY157" s="2"/>
      <c r="UGZ157" s="2"/>
      <c r="UHA157" s="2"/>
      <c r="UHB157" s="2"/>
      <c r="UHC157" s="2"/>
      <c r="UHD157" s="2"/>
      <c r="UHE157" s="2"/>
      <c r="UHF157" s="2"/>
      <c r="UHG157" s="2"/>
      <c r="UHH157" s="2"/>
      <c r="UHI157" s="2"/>
      <c r="UHJ157" s="2"/>
      <c r="UHK157" s="2"/>
      <c r="UHL157" s="2"/>
      <c r="UHM157" s="2"/>
      <c r="UHN157" s="2"/>
      <c r="UHO157" s="2"/>
      <c r="UHP157" s="2"/>
      <c r="UHQ157" s="2"/>
      <c r="UHR157" s="2"/>
      <c r="UHS157" s="2"/>
      <c r="UHT157" s="2"/>
      <c r="UHU157" s="2"/>
      <c r="UHV157" s="2"/>
      <c r="UHW157" s="2"/>
      <c r="UHX157" s="2"/>
      <c r="UHY157" s="2"/>
      <c r="UHZ157" s="2"/>
      <c r="UIA157" s="2"/>
      <c r="UIB157" s="2"/>
      <c r="UIC157" s="2"/>
      <c r="UID157" s="2"/>
      <c r="UIE157" s="2"/>
      <c r="UIF157" s="2"/>
      <c r="UIG157" s="2"/>
      <c r="UIH157" s="2"/>
      <c r="UII157" s="2"/>
      <c r="UIJ157" s="2"/>
      <c r="UIK157" s="2"/>
      <c r="UIL157" s="2"/>
      <c r="UIM157" s="2"/>
      <c r="UIN157" s="2"/>
      <c r="UIO157" s="2"/>
      <c r="UIP157" s="2"/>
      <c r="UIQ157" s="2"/>
      <c r="UIR157" s="2"/>
      <c r="UIS157" s="2"/>
      <c r="UIT157" s="2"/>
      <c r="UIU157" s="2"/>
      <c r="UIV157" s="2"/>
      <c r="UIW157" s="2"/>
      <c r="UIX157" s="2"/>
      <c r="UIY157" s="2"/>
      <c r="UIZ157" s="2"/>
      <c r="UJA157" s="2"/>
      <c r="UJB157" s="2"/>
      <c r="UJC157" s="2"/>
      <c r="UJD157" s="2"/>
      <c r="UJE157" s="2"/>
      <c r="UJF157" s="2"/>
      <c r="UJG157" s="2"/>
      <c r="UJH157" s="2"/>
      <c r="UJI157" s="2"/>
      <c r="UJJ157" s="2"/>
      <c r="UJK157" s="2"/>
      <c r="UJL157" s="2"/>
      <c r="UJM157" s="2"/>
      <c r="UJN157" s="2"/>
      <c r="UJO157" s="2"/>
      <c r="UJP157" s="2"/>
      <c r="UJQ157" s="2"/>
      <c r="UJR157" s="2"/>
      <c r="UJS157" s="2"/>
      <c r="UJT157" s="2"/>
      <c r="UJU157" s="2"/>
      <c r="UJV157" s="2"/>
      <c r="UJW157" s="2"/>
      <c r="UJX157" s="2"/>
      <c r="UJY157" s="2"/>
      <c r="UJZ157" s="2"/>
      <c r="UKA157" s="2"/>
      <c r="UKB157" s="2"/>
      <c r="UKC157" s="2"/>
      <c r="UKD157" s="2"/>
      <c r="UKE157" s="2"/>
      <c r="UKF157" s="2"/>
      <c r="UKG157" s="2"/>
      <c r="UKH157" s="2"/>
      <c r="UKI157" s="2"/>
      <c r="UKJ157" s="2"/>
      <c r="UKK157" s="2"/>
      <c r="UKL157" s="2"/>
      <c r="UKM157" s="2"/>
      <c r="UKN157" s="2"/>
      <c r="UKO157" s="2"/>
      <c r="UKP157" s="2"/>
      <c r="UKQ157" s="2"/>
      <c r="UKR157" s="2"/>
      <c r="UKS157" s="2"/>
      <c r="UKT157" s="2"/>
      <c r="UKU157" s="2"/>
      <c r="UKV157" s="2"/>
      <c r="UKW157" s="2"/>
      <c r="UKX157" s="2"/>
      <c r="UKY157" s="2"/>
      <c r="UKZ157" s="2"/>
      <c r="ULA157" s="2"/>
      <c r="ULB157" s="2"/>
      <c r="ULC157" s="2"/>
      <c r="ULD157" s="2"/>
      <c r="ULE157" s="2"/>
      <c r="ULF157" s="2"/>
      <c r="ULG157" s="2"/>
      <c r="ULH157" s="2"/>
      <c r="ULI157" s="2"/>
      <c r="ULJ157" s="2"/>
      <c r="ULK157" s="2"/>
      <c r="ULL157" s="2"/>
      <c r="ULM157" s="2"/>
      <c r="ULN157" s="2"/>
      <c r="ULO157" s="2"/>
      <c r="ULP157" s="2"/>
      <c r="ULQ157" s="2"/>
      <c r="ULR157" s="2"/>
      <c r="ULS157" s="2"/>
      <c r="ULT157" s="2"/>
      <c r="ULU157" s="2"/>
      <c r="ULV157" s="2"/>
      <c r="ULW157" s="2"/>
      <c r="ULX157" s="2"/>
      <c r="ULY157" s="2"/>
      <c r="ULZ157" s="2"/>
      <c r="UMA157" s="2"/>
      <c r="UMB157" s="2"/>
      <c r="UMC157" s="2"/>
      <c r="UMD157" s="2"/>
      <c r="UME157" s="2"/>
      <c r="UMF157" s="2"/>
      <c r="UMG157" s="2"/>
      <c r="UMH157" s="2"/>
      <c r="UMI157" s="2"/>
      <c r="UMJ157" s="2"/>
      <c r="UMK157" s="2"/>
      <c r="UML157" s="2"/>
      <c r="UMM157" s="2"/>
      <c r="UMN157" s="2"/>
      <c r="UMO157" s="2"/>
      <c r="UMP157" s="2"/>
      <c r="UMQ157" s="2"/>
      <c r="UMR157" s="2"/>
      <c r="UMS157" s="2"/>
      <c r="UMT157" s="2"/>
      <c r="UMU157" s="2"/>
      <c r="UMV157" s="2"/>
      <c r="UMW157" s="2"/>
      <c r="UMX157" s="2"/>
      <c r="UMY157" s="2"/>
      <c r="UMZ157" s="2"/>
      <c r="UNA157" s="2"/>
      <c r="UNB157" s="2"/>
      <c r="UNC157" s="2"/>
      <c r="UND157" s="2"/>
      <c r="UNE157" s="2"/>
      <c r="UNF157" s="2"/>
      <c r="UNG157" s="2"/>
      <c r="UNH157" s="2"/>
      <c r="UNI157" s="2"/>
      <c r="UNJ157" s="2"/>
      <c r="UNK157" s="2"/>
      <c r="UNL157" s="2"/>
      <c r="UNM157" s="2"/>
      <c r="UNN157" s="2"/>
      <c r="UNO157" s="2"/>
      <c r="UNP157" s="2"/>
      <c r="UNQ157" s="2"/>
      <c r="UNR157" s="2"/>
      <c r="UNS157" s="2"/>
      <c r="UNT157" s="2"/>
      <c r="UNU157" s="2"/>
      <c r="UNV157" s="2"/>
      <c r="UNW157" s="2"/>
      <c r="UNX157" s="2"/>
      <c r="UNY157" s="2"/>
      <c r="UNZ157" s="2"/>
      <c r="UOA157" s="2"/>
      <c r="UOB157" s="2"/>
      <c r="UOC157" s="2"/>
      <c r="UOD157" s="2"/>
      <c r="UOE157" s="2"/>
      <c r="UOF157" s="2"/>
      <c r="UOG157" s="2"/>
      <c r="UOH157" s="2"/>
      <c r="UOI157" s="2"/>
      <c r="UOJ157" s="2"/>
      <c r="UOK157" s="2"/>
      <c r="UOL157" s="2"/>
      <c r="UOM157" s="2"/>
      <c r="UON157" s="2"/>
      <c r="UOO157" s="2"/>
      <c r="UOP157" s="2"/>
      <c r="UOQ157" s="2"/>
      <c r="UOR157" s="2"/>
      <c r="UOS157" s="2"/>
      <c r="UOT157" s="2"/>
      <c r="UOU157" s="2"/>
      <c r="UOV157" s="2"/>
      <c r="UOW157" s="2"/>
      <c r="UOX157" s="2"/>
      <c r="UOY157" s="2"/>
      <c r="UOZ157" s="2"/>
      <c r="UPA157" s="2"/>
      <c r="UPB157" s="2"/>
      <c r="UPC157" s="2"/>
      <c r="UPD157" s="2"/>
      <c r="UPE157" s="2"/>
      <c r="UPF157" s="2"/>
      <c r="UPG157" s="2"/>
      <c r="UPH157" s="2"/>
      <c r="UPI157" s="2"/>
      <c r="UPJ157" s="2"/>
      <c r="UPK157" s="2"/>
      <c r="UPL157" s="2"/>
      <c r="UPM157" s="2"/>
      <c r="UPN157" s="2"/>
      <c r="UPO157" s="2"/>
      <c r="UPP157" s="2"/>
      <c r="UPQ157" s="2"/>
      <c r="UPR157" s="2"/>
      <c r="UPS157" s="2"/>
      <c r="UPT157" s="2"/>
      <c r="UPU157" s="2"/>
      <c r="UPV157" s="2"/>
      <c r="UPW157" s="2"/>
      <c r="UPX157" s="2"/>
      <c r="UPY157" s="2"/>
      <c r="UPZ157" s="2"/>
      <c r="UQA157" s="2"/>
      <c r="UQB157" s="2"/>
      <c r="UQC157" s="2"/>
      <c r="UQD157" s="2"/>
      <c r="UQE157" s="2"/>
      <c r="UQF157" s="2"/>
      <c r="UQG157" s="2"/>
      <c r="UQH157" s="2"/>
      <c r="UQI157" s="2"/>
      <c r="UQJ157" s="2"/>
      <c r="UQK157" s="2"/>
      <c r="UQL157" s="2"/>
      <c r="UQM157" s="2"/>
      <c r="UQN157" s="2"/>
      <c r="UQO157" s="2"/>
      <c r="UQP157" s="2"/>
      <c r="UQQ157" s="2"/>
      <c r="UQR157" s="2"/>
      <c r="UQS157" s="2"/>
      <c r="UQT157" s="2"/>
      <c r="UQU157" s="2"/>
      <c r="UQV157" s="2"/>
      <c r="UQW157" s="2"/>
      <c r="UQX157" s="2"/>
      <c r="UQY157" s="2"/>
      <c r="UQZ157" s="2"/>
      <c r="URA157" s="2"/>
      <c r="URB157" s="2"/>
      <c r="URC157" s="2"/>
      <c r="URD157" s="2"/>
      <c r="URE157" s="2"/>
      <c r="URF157" s="2"/>
      <c r="URG157" s="2"/>
      <c r="URH157" s="2"/>
      <c r="URI157" s="2"/>
      <c r="URJ157" s="2"/>
      <c r="URK157" s="2"/>
      <c r="URL157" s="2"/>
      <c r="URM157" s="2"/>
      <c r="URN157" s="2"/>
      <c r="URO157" s="2"/>
      <c r="URP157" s="2"/>
      <c r="URQ157" s="2"/>
      <c r="URR157" s="2"/>
      <c r="URS157" s="2"/>
      <c r="URT157" s="2"/>
      <c r="URU157" s="2"/>
      <c r="URV157" s="2"/>
      <c r="URW157" s="2"/>
      <c r="URX157" s="2"/>
      <c r="URY157" s="2"/>
      <c r="URZ157" s="2"/>
      <c r="USA157" s="2"/>
      <c r="USB157" s="2"/>
      <c r="USC157" s="2"/>
      <c r="USD157" s="2"/>
      <c r="USE157" s="2"/>
      <c r="USF157" s="2"/>
      <c r="USG157" s="2"/>
      <c r="USH157" s="2"/>
      <c r="USI157" s="2"/>
      <c r="USJ157" s="2"/>
      <c r="USK157" s="2"/>
      <c r="USL157" s="2"/>
      <c r="USM157" s="2"/>
      <c r="USN157" s="2"/>
      <c r="USO157" s="2"/>
      <c r="USP157" s="2"/>
      <c r="USQ157" s="2"/>
      <c r="USR157" s="2"/>
      <c r="USS157" s="2"/>
      <c r="UST157" s="2"/>
      <c r="USU157" s="2"/>
      <c r="USV157" s="2"/>
      <c r="USW157" s="2"/>
      <c r="USX157" s="2"/>
      <c r="USY157" s="2"/>
      <c r="USZ157" s="2"/>
      <c r="UTA157" s="2"/>
      <c r="UTB157" s="2"/>
      <c r="UTC157" s="2"/>
      <c r="UTD157" s="2"/>
      <c r="UTE157" s="2"/>
      <c r="UTF157" s="2"/>
      <c r="UTG157" s="2"/>
      <c r="UTH157" s="2"/>
      <c r="UTI157" s="2"/>
      <c r="UTJ157" s="2"/>
      <c r="UTK157" s="2"/>
      <c r="UTL157" s="2"/>
      <c r="UTM157" s="2"/>
      <c r="UTN157" s="2"/>
      <c r="UTO157" s="2"/>
      <c r="UTP157" s="2"/>
      <c r="UTQ157" s="2"/>
      <c r="UTR157" s="2"/>
      <c r="UTS157" s="2"/>
      <c r="UTT157" s="2"/>
      <c r="UTU157" s="2"/>
      <c r="UTV157" s="2"/>
      <c r="UTW157" s="2"/>
      <c r="UTX157" s="2"/>
      <c r="UTY157" s="2"/>
      <c r="UTZ157" s="2"/>
      <c r="UUA157" s="2"/>
      <c r="UUB157" s="2"/>
      <c r="UUC157" s="2"/>
      <c r="UUD157" s="2"/>
      <c r="UUE157" s="2"/>
      <c r="UUF157" s="2"/>
      <c r="UUG157" s="2"/>
      <c r="UUH157" s="2"/>
      <c r="UUI157" s="2"/>
      <c r="UUJ157" s="2"/>
      <c r="UUK157" s="2"/>
      <c r="UUL157" s="2"/>
      <c r="UUM157" s="2"/>
      <c r="UUN157" s="2"/>
      <c r="UUO157" s="2"/>
      <c r="UUP157" s="2"/>
      <c r="UUQ157" s="2"/>
      <c r="UUR157" s="2"/>
      <c r="UUS157" s="2"/>
      <c r="UUT157" s="2"/>
      <c r="UUU157" s="2"/>
      <c r="UUV157" s="2"/>
      <c r="UUW157" s="2"/>
      <c r="UUX157" s="2"/>
      <c r="UUY157" s="2"/>
      <c r="UUZ157" s="2"/>
      <c r="UVA157" s="2"/>
      <c r="UVB157" s="2"/>
      <c r="UVC157" s="2"/>
      <c r="UVD157" s="2"/>
      <c r="UVE157" s="2"/>
      <c r="UVF157" s="2"/>
      <c r="UVG157" s="2"/>
      <c r="UVH157" s="2"/>
      <c r="UVI157" s="2"/>
      <c r="UVJ157" s="2"/>
      <c r="UVK157" s="2"/>
      <c r="UVL157" s="2"/>
      <c r="UVM157" s="2"/>
      <c r="UVN157" s="2"/>
      <c r="UVO157" s="2"/>
      <c r="UVP157" s="2"/>
      <c r="UVQ157" s="2"/>
      <c r="UVR157" s="2"/>
      <c r="UVS157" s="2"/>
      <c r="UVT157" s="2"/>
      <c r="UVU157" s="2"/>
      <c r="UVV157" s="2"/>
      <c r="UVW157" s="2"/>
      <c r="UVX157" s="2"/>
      <c r="UVY157" s="2"/>
      <c r="UVZ157" s="2"/>
      <c r="UWA157" s="2"/>
      <c r="UWB157" s="2"/>
      <c r="UWC157" s="2"/>
      <c r="UWD157" s="2"/>
      <c r="UWE157" s="2"/>
      <c r="UWF157" s="2"/>
      <c r="UWG157" s="2"/>
      <c r="UWH157" s="2"/>
      <c r="UWI157" s="2"/>
      <c r="UWJ157" s="2"/>
      <c r="UWK157" s="2"/>
      <c r="UWL157" s="2"/>
      <c r="UWM157" s="2"/>
      <c r="UWN157" s="2"/>
      <c r="UWO157" s="2"/>
      <c r="UWP157" s="2"/>
      <c r="UWQ157" s="2"/>
      <c r="UWR157" s="2"/>
      <c r="UWS157" s="2"/>
      <c r="UWT157" s="2"/>
      <c r="UWU157" s="2"/>
      <c r="UWV157" s="2"/>
      <c r="UWW157" s="2"/>
      <c r="UWX157" s="2"/>
      <c r="UWY157" s="2"/>
      <c r="UWZ157" s="2"/>
      <c r="UXA157" s="2"/>
      <c r="UXB157" s="2"/>
      <c r="UXC157" s="2"/>
      <c r="UXD157" s="2"/>
      <c r="UXE157" s="2"/>
      <c r="UXF157" s="2"/>
      <c r="UXG157" s="2"/>
      <c r="UXH157" s="2"/>
      <c r="UXI157" s="2"/>
      <c r="UXJ157" s="2"/>
      <c r="UXK157" s="2"/>
      <c r="UXL157" s="2"/>
      <c r="UXM157" s="2"/>
      <c r="UXN157" s="2"/>
      <c r="UXO157" s="2"/>
      <c r="UXP157" s="2"/>
      <c r="UXQ157" s="2"/>
      <c r="UXR157" s="2"/>
      <c r="UXS157" s="2"/>
      <c r="UXT157" s="2"/>
      <c r="UXU157" s="2"/>
      <c r="UXV157" s="2"/>
      <c r="UXW157" s="2"/>
      <c r="UXX157" s="2"/>
      <c r="UXY157" s="2"/>
      <c r="UXZ157" s="2"/>
      <c r="UYA157" s="2"/>
      <c r="UYB157" s="2"/>
      <c r="UYC157" s="2"/>
      <c r="UYD157" s="2"/>
      <c r="UYE157" s="2"/>
      <c r="UYF157" s="2"/>
      <c r="UYG157" s="2"/>
      <c r="UYH157" s="2"/>
      <c r="UYI157" s="2"/>
      <c r="UYJ157" s="2"/>
      <c r="UYK157" s="2"/>
      <c r="UYL157" s="2"/>
      <c r="UYM157" s="2"/>
      <c r="UYN157" s="2"/>
      <c r="UYO157" s="2"/>
      <c r="UYP157" s="2"/>
      <c r="UYQ157" s="2"/>
      <c r="UYR157" s="2"/>
      <c r="UYS157" s="2"/>
      <c r="UYT157" s="2"/>
      <c r="UYU157" s="2"/>
      <c r="UYV157" s="2"/>
      <c r="UYW157" s="2"/>
      <c r="UYX157" s="2"/>
      <c r="UYY157" s="2"/>
      <c r="UYZ157" s="2"/>
      <c r="UZA157" s="2"/>
      <c r="UZB157" s="2"/>
      <c r="UZC157" s="2"/>
      <c r="UZD157" s="2"/>
      <c r="UZE157" s="2"/>
      <c r="UZF157" s="2"/>
      <c r="UZG157" s="2"/>
      <c r="UZH157" s="2"/>
      <c r="UZI157" s="2"/>
      <c r="UZJ157" s="2"/>
      <c r="UZK157" s="2"/>
      <c r="UZL157" s="2"/>
      <c r="UZM157" s="2"/>
      <c r="UZN157" s="2"/>
      <c r="UZO157" s="2"/>
      <c r="UZP157" s="2"/>
      <c r="UZQ157" s="2"/>
      <c r="UZR157" s="2"/>
      <c r="UZS157" s="2"/>
      <c r="UZT157" s="2"/>
      <c r="UZU157" s="2"/>
      <c r="UZV157" s="2"/>
      <c r="UZW157" s="2"/>
      <c r="UZX157" s="2"/>
      <c r="UZY157" s="2"/>
      <c r="UZZ157" s="2"/>
      <c r="VAA157" s="2"/>
      <c r="VAB157" s="2"/>
      <c r="VAC157" s="2"/>
      <c r="VAD157" s="2"/>
      <c r="VAE157" s="2"/>
      <c r="VAF157" s="2"/>
      <c r="VAG157" s="2"/>
      <c r="VAH157" s="2"/>
      <c r="VAI157" s="2"/>
      <c r="VAJ157" s="2"/>
      <c r="VAK157" s="2"/>
      <c r="VAL157" s="2"/>
      <c r="VAM157" s="2"/>
      <c r="VAN157" s="2"/>
      <c r="VAO157" s="2"/>
      <c r="VAP157" s="2"/>
      <c r="VAQ157" s="2"/>
      <c r="VAR157" s="2"/>
      <c r="VAS157" s="2"/>
      <c r="VAT157" s="2"/>
      <c r="VAU157" s="2"/>
      <c r="VAV157" s="2"/>
      <c r="VAW157" s="2"/>
      <c r="VAX157" s="2"/>
      <c r="VAY157" s="2"/>
      <c r="VAZ157" s="2"/>
      <c r="VBA157" s="2"/>
      <c r="VBB157" s="2"/>
      <c r="VBC157" s="2"/>
      <c r="VBD157" s="2"/>
      <c r="VBE157" s="2"/>
      <c r="VBF157" s="2"/>
      <c r="VBG157" s="2"/>
      <c r="VBH157" s="2"/>
      <c r="VBI157" s="2"/>
      <c r="VBJ157" s="2"/>
      <c r="VBK157" s="2"/>
      <c r="VBL157" s="2"/>
      <c r="VBM157" s="2"/>
      <c r="VBN157" s="2"/>
      <c r="VBO157" s="2"/>
      <c r="VBP157" s="2"/>
      <c r="VBQ157" s="2"/>
      <c r="VBR157" s="2"/>
      <c r="VBS157" s="2"/>
      <c r="VBT157" s="2"/>
      <c r="VBU157" s="2"/>
      <c r="VBV157" s="2"/>
      <c r="VBW157" s="2"/>
      <c r="VBX157" s="2"/>
      <c r="VBY157" s="2"/>
      <c r="VBZ157" s="2"/>
      <c r="VCA157" s="2"/>
      <c r="VCB157" s="2"/>
      <c r="VCC157" s="2"/>
      <c r="VCD157" s="2"/>
      <c r="VCE157" s="2"/>
      <c r="VCF157" s="2"/>
      <c r="VCG157" s="2"/>
      <c r="VCH157" s="2"/>
      <c r="VCI157" s="2"/>
      <c r="VCJ157" s="2"/>
      <c r="VCK157" s="2"/>
      <c r="VCL157" s="2"/>
      <c r="VCM157" s="2"/>
      <c r="VCN157" s="2"/>
      <c r="VCO157" s="2"/>
      <c r="VCP157" s="2"/>
      <c r="VCQ157" s="2"/>
      <c r="VCR157" s="2"/>
      <c r="VCS157" s="2"/>
      <c r="VCT157" s="2"/>
      <c r="VCU157" s="2"/>
      <c r="VCV157" s="2"/>
      <c r="VCW157" s="2"/>
      <c r="VCX157" s="2"/>
      <c r="VCY157" s="2"/>
      <c r="VCZ157" s="2"/>
      <c r="VDA157" s="2"/>
      <c r="VDB157" s="2"/>
      <c r="VDC157" s="2"/>
      <c r="VDD157" s="2"/>
      <c r="VDE157" s="2"/>
      <c r="VDF157" s="2"/>
      <c r="VDG157" s="2"/>
      <c r="VDH157" s="2"/>
      <c r="VDI157" s="2"/>
      <c r="VDJ157" s="2"/>
      <c r="VDK157" s="2"/>
      <c r="VDL157" s="2"/>
      <c r="VDM157" s="2"/>
      <c r="VDN157" s="2"/>
      <c r="VDO157" s="2"/>
      <c r="VDP157" s="2"/>
      <c r="VDQ157" s="2"/>
      <c r="VDR157" s="2"/>
      <c r="VDS157" s="2"/>
      <c r="VDT157" s="2"/>
      <c r="VDU157" s="2"/>
      <c r="VDV157" s="2"/>
      <c r="VDW157" s="2"/>
      <c r="VDX157" s="2"/>
      <c r="VDY157" s="2"/>
      <c r="VDZ157" s="2"/>
      <c r="VEA157" s="2"/>
      <c r="VEB157" s="2"/>
      <c r="VEC157" s="2"/>
      <c r="VED157" s="2"/>
      <c r="VEE157" s="2"/>
      <c r="VEF157" s="2"/>
      <c r="VEG157" s="2"/>
      <c r="VEH157" s="2"/>
      <c r="VEI157" s="2"/>
      <c r="VEJ157" s="2"/>
      <c r="VEK157" s="2"/>
      <c r="VEL157" s="2"/>
      <c r="VEM157" s="2"/>
      <c r="VEN157" s="2"/>
      <c r="VEO157" s="2"/>
      <c r="VEP157" s="2"/>
      <c r="VEQ157" s="2"/>
      <c r="VER157" s="2"/>
      <c r="VES157" s="2"/>
      <c r="VET157" s="2"/>
      <c r="VEU157" s="2"/>
      <c r="VEV157" s="2"/>
      <c r="VEW157" s="2"/>
      <c r="VEX157" s="2"/>
      <c r="VEY157" s="2"/>
      <c r="VEZ157" s="2"/>
      <c r="VFA157" s="2"/>
      <c r="VFB157" s="2"/>
      <c r="VFC157" s="2"/>
      <c r="VFD157" s="2"/>
      <c r="VFE157" s="2"/>
      <c r="VFF157" s="2"/>
      <c r="VFG157" s="2"/>
      <c r="VFH157" s="2"/>
      <c r="VFI157" s="2"/>
      <c r="VFJ157" s="2"/>
      <c r="VFK157" s="2"/>
      <c r="VFL157" s="2"/>
      <c r="VFM157" s="2"/>
      <c r="VFN157" s="2"/>
      <c r="VFO157" s="2"/>
      <c r="VFP157" s="2"/>
      <c r="VFQ157" s="2"/>
      <c r="VFR157" s="2"/>
      <c r="VFS157" s="2"/>
      <c r="VFT157" s="2"/>
      <c r="VFU157" s="2"/>
      <c r="VFV157" s="2"/>
      <c r="VFW157" s="2"/>
      <c r="VFX157" s="2"/>
      <c r="VFY157" s="2"/>
      <c r="VFZ157" s="2"/>
      <c r="VGA157" s="2"/>
      <c r="VGB157" s="2"/>
      <c r="VGC157" s="2"/>
      <c r="VGD157" s="2"/>
      <c r="VGE157" s="2"/>
      <c r="VGF157" s="2"/>
      <c r="VGG157" s="2"/>
      <c r="VGH157" s="2"/>
      <c r="VGI157" s="2"/>
      <c r="VGJ157" s="2"/>
      <c r="VGK157" s="2"/>
      <c r="VGL157" s="2"/>
      <c r="VGM157" s="2"/>
      <c r="VGN157" s="2"/>
      <c r="VGO157" s="2"/>
      <c r="VGP157" s="2"/>
      <c r="VGQ157" s="2"/>
      <c r="VGR157" s="2"/>
      <c r="VGS157" s="2"/>
      <c r="VGT157" s="2"/>
      <c r="VGU157" s="2"/>
      <c r="VGV157" s="2"/>
      <c r="VGW157" s="2"/>
      <c r="VGX157" s="2"/>
      <c r="VGY157" s="2"/>
      <c r="VGZ157" s="2"/>
      <c r="VHA157" s="2"/>
      <c r="VHB157" s="2"/>
      <c r="VHC157" s="2"/>
      <c r="VHD157" s="2"/>
      <c r="VHE157" s="2"/>
      <c r="VHF157" s="2"/>
      <c r="VHG157" s="2"/>
      <c r="VHH157" s="2"/>
      <c r="VHI157" s="2"/>
      <c r="VHJ157" s="2"/>
      <c r="VHK157" s="2"/>
      <c r="VHL157" s="2"/>
      <c r="VHM157" s="2"/>
      <c r="VHN157" s="2"/>
      <c r="VHO157" s="2"/>
      <c r="VHP157" s="2"/>
      <c r="VHQ157" s="2"/>
      <c r="VHR157" s="2"/>
      <c r="VHS157" s="2"/>
      <c r="VHT157" s="2"/>
      <c r="VHU157" s="2"/>
      <c r="VHV157" s="2"/>
      <c r="VHW157" s="2"/>
      <c r="VHX157" s="2"/>
      <c r="VHY157" s="2"/>
      <c r="VHZ157" s="2"/>
      <c r="VIA157" s="2"/>
      <c r="VIB157" s="2"/>
      <c r="VIC157" s="2"/>
      <c r="VID157" s="2"/>
      <c r="VIE157" s="2"/>
      <c r="VIF157" s="2"/>
      <c r="VIG157" s="2"/>
      <c r="VIH157" s="2"/>
      <c r="VII157" s="2"/>
      <c r="VIJ157" s="2"/>
      <c r="VIK157" s="2"/>
      <c r="VIL157" s="2"/>
      <c r="VIM157" s="2"/>
      <c r="VIN157" s="2"/>
      <c r="VIO157" s="2"/>
      <c r="VIP157" s="2"/>
      <c r="VIQ157" s="2"/>
      <c r="VIR157" s="2"/>
      <c r="VIS157" s="2"/>
      <c r="VIT157" s="2"/>
      <c r="VIU157" s="2"/>
      <c r="VIV157" s="2"/>
      <c r="VIW157" s="2"/>
      <c r="VIX157" s="2"/>
      <c r="VIY157" s="2"/>
      <c r="VIZ157" s="2"/>
      <c r="VJA157" s="2"/>
      <c r="VJB157" s="2"/>
      <c r="VJC157" s="2"/>
      <c r="VJD157" s="2"/>
      <c r="VJE157" s="2"/>
      <c r="VJF157" s="2"/>
      <c r="VJG157" s="2"/>
      <c r="VJH157" s="2"/>
      <c r="VJI157" s="2"/>
      <c r="VJJ157" s="2"/>
      <c r="VJK157" s="2"/>
      <c r="VJL157" s="2"/>
      <c r="VJM157" s="2"/>
      <c r="VJN157" s="2"/>
      <c r="VJO157" s="2"/>
      <c r="VJP157" s="2"/>
      <c r="VJQ157" s="2"/>
      <c r="VJR157" s="2"/>
      <c r="VJS157" s="2"/>
      <c r="VJT157" s="2"/>
      <c r="VJU157" s="2"/>
      <c r="VJV157" s="2"/>
      <c r="VJW157" s="2"/>
      <c r="VJX157" s="2"/>
      <c r="VJY157" s="2"/>
      <c r="VJZ157" s="2"/>
      <c r="VKA157" s="2"/>
      <c r="VKB157" s="2"/>
      <c r="VKC157" s="2"/>
      <c r="VKD157" s="2"/>
      <c r="VKE157" s="2"/>
      <c r="VKF157" s="2"/>
      <c r="VKG157" s="2"/>
      <c r="VKH157" s="2"/>
      <c r="VKI157" s="2"/>
      <c r="VKJ157" s="2"/>
      <c r="VKK157" s="2"/>
      <c r="VKL157" s="2"/>
      <c r="VKM157" s="2"/>
      <c r="VKN157" s="2"/>
      <c r="VKO157" s="2"/>
      <c r="VKP157" s="2"/>
      <c r="VKQ157" s="2"/>
      <c r="VKR157" s="2"/>
      <c r="VKS157" s="2"/>
      <c r="VKT157" s="2"/>
      <c r="VKU157" s="2"/>
      <c r="VKV157" s="2"/>
      <c r="VKW157" s="2"/>
      <c r="VKX157" s="2"/>
      <c r="VKY157" s="2"/>
      <c r="VKZ157" s="2"/>
      <c r="VLA157" s="2"/>
      <c r="VLB157" s="2"/>
      <c r="VLC157" s="2"/>
      <c r="VLD157" s="2"/>
      <c r="VLE157" s="2"/>
      <c r="VLF157" s="2"/>
      <c r="VLG157" s="2"/>
      <c r="VLH157" s="2"/>
      <c r="VLI157" s="2"/>
      <c r="VLJ157" s="2"/>
      <c r="VLK157" s="2"/>
      <c r="VLL157" s="2"/>
      <c r="VLM157" s="2"/>
      <c r="VLN157" s="2"/>
      <c r="VLO157" s="2"/>
      <c r="VLP157" s="2"/>
      <c r="VLQ157" s="2"/>
      <c r="VLR157" s="2"/>
      <c r="VLS157" s="2"/>
      <c r="VLT157" s="2"/>
      <c r="VLU157" s="2"/>
      <c r="VLV157" s="2"/>
      <c r="VLW157" s="2"/>
      <c r="VLX157" s="2"/>
      <c r="VLY157" s="2"/>
      <c r="VLZ157" s="2"/>
      <c r="VMA157" s="2"/>
      <c r="VMB157" s="2"/>
      <c r="VMC157" s="2"/>
      <c r="VMD157" s="2"/>
      <c r="VME157" s="2"/>
      <c r="VMF157" s="2"/>
      <c r="VMG157" s="2"/>
      <c r="VMH157" s="2"/>
      <c r="VMI157" s="2"/>
      <c r="VMJ157" s="2"/>
      <c r="VMK157" s="2"/>
      <c r="VML157" s="2"/>
      <c r="VMM157" s="2"/>
      <c r="VMN157" s="2"/>
      <c r="VMO157" s="2"/>
      <c r="VMP157" s="2"/>
      <c r="VMQ157" s="2"/>
      <c r="VMR157" s="2"/>
      <c r="VMS157" s="2"/>
      <c r="VMT157" s="2"/>
      <c r="VMU157" s="2"/>
      <c r="VMV157" s="2"/>
      <c r="VMW157" s="2"/>
      <c r="VMX157" s="2"/>
      <c r="VMY157" s="2"/>
      <c r="VMZ157" s="2"/>
      <c r="VNA157" s="2"/>
      <c r="VNB157" s="2"/>
      <c r="VNC157" s="2"/>
      <c r="VND157" s="2"/>
      <c r="VNE157" s="2"/>
      <c r="VNF157" s="2"/>
      <c r="VNG157" s="2"/>
      <c r="VNH157" s="2"/>
      <c r="VNI157" s="2"/>
      <c r="VNJ157" s="2"/>
      <c r="VNK157" s="2"/>
      <c r="VNL157" s="2"/>
      <c r="VNM157" s="2"/>
      <c r="VNN157" s="2"/>
      <c r="VNO157" s="2"/>
      <c r="VNP157" s="2"/>
      <c r="VNQ157" s="2"/>
      <c r="VNR157" s="2"/>
      <c r="VNS157" s="2"/>
      <c r="VNT157" s="2"/>
      <c r="VNU157" s="2"/>
      <c r="VNV157" s="2"/>
      <c r="VNW157" s="2"/>
      <c r="VNX157" s="2"/>
      <c r="VNY157" s="2"/>
      <c r="VNZ157" s="2"/>
      <c r="VOA157" s="2"/>
      <c r="VOB157" s="2"/>
      <c r="VOC157" s="2"/>
      <c r="VOD157" s="2"/>
      <c r="VOE157" s="2"/>
      <c r="VOF157" s="2"/>
      <c r="VOG157" s="2"/>
      <c r="VOH157" s="2"/>
      <c r="VOI157" s="2"/>
      <c r="VOJ157" s="2"/>
      <c r="VOK157" s="2"/>
      <c r="VOL157" s="2"/>
      <c r="VOM157" s="2"/>
      <c r="VON157" s="2"/>
      <c r="VOO157" s="2"/>
      <c r="VOP157" s="2"/>
      <c r="VOQ157" s="2"/>
      <c r="VOR157" s="2"/>
      <c r="VOS157" s="2"/>
      <c r="VOT157" s="2"/>
      <c r="VOU157" s="2"/>
      <c r="VOV157" s="2"/>
      <c r="VOW157" s="2"/>
      <c r="VOX157" s="2"/>
      <c r="VOY157" s="2"/>
      <c r="VOZ157" s="2"/>
      <c r="VPA157" s="2"/>
      <c r="VPB157" s="2"/>
      <c r="VPC157" s="2"/>
      <c r="VPD157" s="2"/>
      <c r="VPE157" s="2"/>
      <c r="VPF157" s="2"/>
      <c r="VPG157" s="2"/>
      <c r="VPH157" s="2"/>
      <c r="VPI157" s="2"/>
      <c r="VPJ157" s="2"/>
      <c r="VPK157" s="2"/>
      <c r="VPL157" s="2"/>
      <c r="VPM157" s="2"/>
      <c r="VPN157" s="2"/>
      <c r="VPO157" s="2"/>
      <c r="VPP157" s="2"/>
      <c r="VPQ157" s="2"/>
      <c r="VPR157" s="2"/>
      <c r="VPS157" s="2"/>
      <c r="VPT157" s="2"/>
      <c r="VPU157" s="2"/>
      <c r="VPV157" s="2"/>
      <c r="VPW157" s="2"/>
      <c r="VPX157" s="2"/>
      <c r="VPY157" s="2"/>
      <c r="VPZ157" s="2"/>
      <c r="VQA157" s="2"/>
      <c r="VQB157" s="2"/>
      <c r="VQC157" s="2"/>
      <c r="VQD157" s="2"/>
      <c r="VQE157" s="2"/>
      <c r="VQF157" s="2"/>
      <c r="VQG157" s="2"/>
      <c r="VQH157" s="2"/>
      <c r="VQI157" s="2"/>
      <c r="VQJ157" s="2"/>
      <c r="VQK157" s="2"/>
      <c r="VQL157" s="2"/>
      <c r="VQM157" s="2"/>
      <c r="VQN157" s="2"/>
      <c r="VQO157" s="2"/>
      <c r="VQP157" s="2"/>
      <c r="VQQ157" s="2"/>
      <c r="VQR157" s="2"/>
      <c r="VQS157" s="2"/>
      <c r="VQT157" s="2"/>
      <c r="VQU157" s="2"/>
      <c r="VQV157" s="2"/>
      <c r="VQW157" s="2"/>
      <c r="VQX157" s="2"/>
      <c r="VQY157" s="2"/>
      <c r="VQZ157" s="2"/>
      <c r="VRA157" s="2"/>
      <c r="VRB157" s="2"/>
      <c r="VRC157" s="2"/>
      <c r="VRD157" s="2"/>
      <c r="VRE157" s="2"/>
      <c r="VRF157" s="2"/>
      <c r="VRG157" s="2"/>
      <c r="VRH157" s="2"/>
      <c r="VRI157" s="2"/>
      <c r="VRJ157" s="2"/>
      <c r="VRK157" s="2"/>
      <c r="VRL157" s="2"/>
      <c r="VRM157" s="2"/>
      <c r="VRN157" s="2"/>
      <c r="VRO157" s="2"/>
      <c r="VRP157" s="2"/>
      <c r="VRQ157" s="2"/>
      <c r="VRR157" s="2"/>
      <c r="VRS157" s="2"/>
      <c r="VRT157" s="2"/>
      <c r="VRU157" s="2"/>
      <c r="VRV157" s="2"/>
      <c r="VRW157" s="2"/>
      <c r="VRX157" s="2"/>
      <c r="VRY157" s="2"/>
      <c r="VRZ157" s="2"/>
      <c r="VSA157" s="2"/>
      <c r="VSB157" s="2"/>
      <c r="VSC157" s="2"/>
      <c r="VSD157" s="2"/>
      <c r="VSE157" s="2"/>
      <c r="VSF157" s="2"/>
      <c r="VSG157" s="2"/>
      <c r="VSH157" s="2"/>
      <c r="VSI157" s="2"/>
      <c r="VSJ157" s="2"/>
      <c r="VSK157" s="2"/>
      <c r="VSL157" s="2"/>
      <c r="VSM157" s="2"/>
      <c r="VSN157" s="2"/>
      <c r="VSO157" s="2"/>
      <c r="VSP157" s="2"/>
      <c r="VSQ157" s="2"/>
      <c r="VSR157" s="2"/>
      <c r="VSS157" s="2"/>
      <c r="VST157" s="2"/>
      <c r="VSU157" s="2"/>
      <c r="VSV157" s="2"/>
      <c r="VSW157" s="2"/>
      <c r="VSX157" s="2"/>
      <c r="VSY157" s="2"/>
      <c r="VSZ157" s="2"/>
      <c r="VTA157" s="2"/>
      <c r="VTB157" s="2"/>
      <c r="VTC157" s="2"/>
      <c r="VTD157" s="2"/>
      <c r="VTE157" s="2"/>
      <c r="VTF157" s="2"/>
      <c r="VTG157" s="2"/>
      <c r="VTH157" s="2"/>
      <c r="VTI157" s="2"/>
      <c r="VTJ157" s="2"/>
      <c r="VTK157" s="2"/>
      <c r="VTL157" s="2"/>
      <c r="VTM157" s="2"/>
      <c r="VTN157" s="2"/>
      <c r="VTO157" s="2"/>
      <c r="VTP157" s="2"/>
      <c r="VTQ157" s="2"/>
      <c r="VTR157" s="2"/>
      <c r="VTS157" s="2"/>
      <c r="VTT157" s="2"/>
      <c r="VTU157" s="2"/>
      <c r="VTV157" s="2"/>
      <c r="VTW157" s="2"/>
      <c r="VTX157" s="2"/>
      <c r="VTY157" s="2"/>
      <c r="VTZ157" s="2"/>
      <c r="VUA157" s="2"/>
      <c r="VUB157" s="2"/>
      <c r="VUC157" s="2"/>
      <c r="VUD157" s="2"/>
      <c r="VUE157" s="2"/>
      <c r="VUF157" s="2"/>
      <c r="VUG157" s="2"/>
      <c r="VUH157" s="2"/>
      <c r="VUI157" s="2"/>
      <c r="VUJ157" s="2"/>
      <c r="VUK157" s="2"/>
      <c r="VUL157" s="2"/>
      <c r="VUM157" s="2"/>
      <c r="VUN157" s="2"/>
      <c r="VUO157" s="2"/>
      <c r="VUP157" s="2"/>
      <c r="VUQ157" s="2"/>
      <c r="VUR157" s="2"/>
      <c r="VUS157" s="2"/>
      <c r="VUT157" s="2"/>
      <c r="VUU157" s="2"/>
      <c r="VUV157" s="2"/>
      <c r="VUW157" s="2"/>
      <c r="VUX157" s="2"/>
      <c r="VUY157" s="2"/>
      <c r="VUZ157" s="2"/>
      <c r="VVA157" s="2"/>
      <c r="VVB157" s="2"/>
      <c r="VVC157" s="2"/>
      <c r="VVD157" s="2"/>
      <c r="VVE157" s="2"/>
      <c r="VVF157" s="2"/>
      <c r="VVG157" s="2"/>
      <c r="VVH157" s="2"/>
      <c r="VVI157" s="2"/>
      <c r="VVJ157" s="2"/>
      <c r="VVK157" s="2"/>
      <c r="VVL157" s="2"/>
      <c r="VVM157" s="2"/>
      <c r="VVN157" s="2"/>
      <c r="VVO157" s="2"/>
      <c r="VVP157" s="2"/>
      <c r="VVQ157" s="2"/>
      <c r="VVR157" s="2"/>
      <c r="VVS157" s="2"/>
      <c r="VVT157" s="2"/>
      <c r="VVU157" s="2"/>
      <c r="VVV157" s="2"/>
      <c r="VVW157" s="2"/>
      <c r="VVX157" s="2"/>
      <c r="VVY157" s="2"/>
      <c r="VVZ157" s="2"/>
      <c r="VWA157" s="2"/>
      <c r="VWB157" s="2"/>
      <c r="VWC157" s="2"/>
      <c r="VWD157" s="2"/>
      <c r="VWE157" s="2"/>
      <c r="VWF157" s="2"/>
      <c r="VWG157" s="2"/>
      <c r="VWH157" s="2"/>
      <c r="VWI157" s="2"/>
      <c r="VWJ157" s="2"/>
      <c r="VWK157" s="2"/>
      <c r="VWL157" s="2"/>
      <c r="VWM157" s="2"/>
      <c r="VWN157" s="2"/>
      <c r="VWO157" s="2"/>
      <c r="VWP157" s="2"/>
      <c r="VWQ157" s="2"/>
      <c r="VWR157" s="2"/>
      <c r="VWS157" s="2"/>
      <c r="VWT157" s="2"/>
      <c r="VWU157" s="2"/>
      <c r="VWV157" s="2"/>
      <c r="VWW157" s="2"/>
      <c r="VWX157" s="2"/>
      <c r="VWY157" s="2"/>
      <c r="VWZ157" s="2"/>
      <c r="VXA157" s="2"/>
      <c r="VXB157" s="2"/>
      <c r="VXC157" s="2"/>
      <c r="VXD157" s="2"/>
      <c r="VXE157" s="2"/>
      <c r="VXF157" s="2"/>
      <c r="VXG157" s="2"/>
      <c r="VXH157" s="2"/>
      <c r="VXI157" s="2"/>
      <c r="VXJ157" s="2"/>
      <c r="VXK157" s="2"/>
      <c r="VXL157" s="2"/>
      <c r="VXM157" s="2"/>
      <c r="VXN157" s="2"/>
      <c r="VXO157" s="2"/>
      <c r="VXP157" s="2"/>
      <c r="VXQ157" s="2"/>
      <c r="VXR157" s="2"/>
      <c r="VXS157" s="2"/>
      <c r="VXT157" s="2"/>
      <c r="VXU157" s="2"/>
      <c r="VXV157" s="2"/>
      <c r="VXW157" s="2"/>
      <c r="VXX157" s="2"/>
      <c r="VXY157" s="2"/>
      <c r="VXZ157" s="2"/>
      <c r="VYA157" s="2"/>
      <c r="VYB157" s="2"/>
      <c r="VYC157" s="2"/>
      <c r="VYD157" s="2"/>
      <c r="VYE157" s="2"/>
      <c r="VYF157" s="2"/>
      <c r="VYG157" s="2"/>
      <c r="VYH157" s="2"/>
      <c r="VYI157" s="2"/>
      <c r="VYJ157" s="2"/>
      <c r="VYK157" s="2"/>
      <c r="VYL157" s="2"/>
      <c r="VYM157" s="2"/>
      <c r="VYN157" s="2"/>
      <c r="VYO157" s="2"/>
      <c r="VYP157" s="2"/>
      <c r="VYQ157" s="2"/>
      <c r="VYR157" s="2"/>
      <c r="VYS157" s="2"/>
      <c r="VYT157" s="2"/>
      <c r="VYU157" s="2"/>
      <c r="VYV157" s="2"/>
      <c r="VYW157" s="2"/>
      <c r="VYX157" s="2"/>
      <c r="VYY157" s="2"/>
      <c r="VYZ157" s="2"/>
      <c r="VZA157" s="2"/>
      <c r="VZB157" s="2"/>
      <c r="VZC157" s="2"/>
      <c r="VZD157" s="2"/>
      <c r="VZE157" s="2"/>
      <c r="VZF157" s="2"/>
      <c r="VZG157" s="2"/>
      <c r="VZH157" s="2"/>
      <c r="VZI157" s="2"/>
      <c r="VZJ157" s="2"/>
      <c r="VZK157" s="2"/>
      <c r="VZL157" s="2"/>
      <c r="VZM157" s="2"/>
      <c r="VZN157" s="2"/>
      <c r="VZO157" s="2"/>
      <c r="VZP157" s="2"/>
      <c r="VZQ157" s="2"/>
      <c r="VZR157" s="2"/>
      <c r="VZS157" s="2"/>
      <c r="VZT157" s="2"/>
      <c r="VZU157" s="2"/>
      <c r="VZV157" s="2"/>
      <c r="VZW157" s="2"/>
      <c r="VZX157" s="2"/>
      <c r="VZY157" s="2"/>
      <c r="VZZ157" s="2"/>
      <c r="WAA157" s="2"/>
      <c r="WAB157" s="2"/>
      <c r="WAC157" s="2"/>
      <c r="WAD157" s="2"/>
      <c r="WAE157" s="2"/>
      <c r="WAF157" s="2"/>
      <c r="WAG157" s="2"/>
      <c r="WAH157" s="2"/>
      <c r="WAI157" s="2"/>
      <c r="WAJ157" s="2"/>
      <c r="WAK157" s="2"/>
      <c r="WAL157" s="2"/>
      <c r="WAM157" s="2"/>
      <c r="WAN157" s="2"/>
      <c r="WAO157" s="2"/>
      <c r="WAP157" s="2"/>
      <c r="WAQ157" s="2"/>
      <c r="WAR157" s="2"/>
      <c r="WAS157" s="2"/>
      <c r="WAT157" s="2"/>
      <c r="WAU157" s="2"/>
      <c r="WAV157" s="2"/>
      <c r="WAW157" s="2"/>
      <c r="WAX157" s="2"/>
      <c r="WAY157" s="2"/>
      <c r="WAZ157" s="2"/>
      <c r="WBA157" s="2"/>
      <c r="WBB157" s="2"/>
      <c r="WBC157" s="2"/>
      <c r="WBD157" s="2"/>
      <c r="WBE157" s="2"/>
      <c r="WBF157" s="2"/>
      <c r="WBG157" s="2"/>
      <c r="WBH157" s="2"/>
      <c r="WBI157" s="2"/>
      <c r="WBJ157" s="2"/>
      <c r="WBK157" s="2"/>
      <c r="WBL157" s="2"/>
      <c r="WBM157" s="2"/>
      <c r="WBN157" s="2"/>
      <c r="WBO157" s="2"/>
      <c r="WBP157" s="2"/>
      <c r="WBQ157" s="2"/>
      <c r="WBR157" s="2"/>
      <c r="WBS157" s="2"/>
      <c r="WBT157" s="2"/>
      <c r="WBU157" s="2"/>
      <c r="WBV157" s="2"/>
      <c r="WBW157" s="2"/>
      <c r="WBX157" s="2"/>
      <c r="WBY157" s="2"/>
      <c r="WBZ157" s="2"/>
      <c r="WCA157" s="2"/>
      <c r="WCB157" s="2"/>
      <c r="WCC157" s="2"/>
      <c r="WCD157" s="2"/>
      <c r="WCE157" s="2"/>
      <c r="WCF157" s="2"/>
      <c r="WCG157" s="2"/>
      <c r="WCH157" s="2"/>
      <c r="WCI157" s="2"/>
      <c r="WCJ157" s="2"/>
      <c r="WCK157" s="2"/>
      <c r="WCL157" s="2"/>
      <c r="WCM157" s="2"/>
      <c r="WCN157" s="2"/>
      <c r="WCO157" s="2"/>
      <c r="WCP157" s="2"/>
      <c r="WCQ157" s="2"/>
      <c r="WCR157" s="2"/>
      <c r="WCS157" s="2"/>
      <c r="WCT157" s="2"/>
      <c r="WCU157" s="2"/>
      <c r="WCV157" s="2"/>
      <c r="WCW157" s="2"/>
      <c r="WCX157" s="2"/>
      <c r="WCY157" s="2"/>
      <c r="WCZ157" s="2"/>
      <c r="WDA157" s="2"/>
      <c r="WDB157" s="2"/>
      <c r="WDC157" s="2"/>
      <c r="WDD157" s="2"/>
      <c r="WDE157" s="2"/>
      <c r="WDF157" s="2"/>
      <c r="WDG157" s="2"/>
      <c r="WDH157" s="2"/>
      <c r="WDI157" s="2"/>
      <c r="WDJ157" s="2"/>
      <c r="WDK157" s="2"/>
      <c r="WDL157" s="2"/>
      <c r="WDM157" s="2"/>
      <c r="WDN157" s="2"/>
      <c r="WDO157" s="2"/>
      <c r="WDP157" s="2"/>
      <c r="WDQ157" s="2"/>
      <c r="WDR157" s="2"/>
      <c r="WDS157" s="2"/>
      <c r="WDT157" s="2"/>
      <c r="WDU157" s="2"/>
      <c r="WDV157" s="2"/>
      <c r="WDW157" s="2"/>
      <c r="WDX157" s="2"/>
      <c r="WDY157" s="2"/>
      <c r="WDZ157" s="2"/>
      <c r="WEA157" s="2"/>
      <c r="WEB157" s="2"/>
      <c r="WEC157" s="2"/>
      <c r="WED157" s="2"/>
      <c r="WEE157" s="2"/>
      <c r="WEF157" s="2"/>
      <c r="WEG157" s="2"/>
      <c r="WEH157" s="2"/>
      <c r="WEI157" s="2"/>
      <c r="WEJ157" s="2"/>
      <c r="WEK157" s="2"/>
      <c r="WEL157" s="2"/>
      <c r="WEM157" s="2"/>
      <c r="WEN157" s="2"/>
      <c r="WEO157" s="2"/>
      <c r="WEP157" s="2"/>
      <c r="WEQ157" s="2"/>
      <c r="WER157" s="2"/>
      <c r="WES157" s="2"/>
      <c r="WET157" s="2"/>
      <c r="WEU157" s="2"/>
      <c r="WEV157" s="2"/>
      <c r="WEW157" s="2"/>
      <c r="WEX157" s="2"/>
      <c r="WEY157" s="2"/>
      <c r="WEZ157" s="2"/>
      <c r="WFA157" s="2"/>
      <c r="WFB157" s="2"/>
      <c r="WFC157" s="2"/>
      <c r="WFD157" s="2"/>
      <c r="WFE157" s="2"/>
      <c r="WFF157" s="2"/>
      <c r="WFG157" s="2"/>
      <c r="WFH157" s="2"/>
      <c r="WFI157" s="2"/>
      <c r="WFJ157" s="2"/>
      <c r="WFK157" s="2"/>
      <c r="WFL157" s="2"/>
      <c r="WFM157" s="2"/>
      <c r="WFN157" s="2"/>
      <c r="WFO157" s="2"/>
      <c r="WFP157" s="2"/>
      <c r="WFQ157" s="2"/>
      <c r="WFR157" s="2"/>
      <c r="WFS157" s="2"/>
      <c r="WFT157" s="2"/>
      <c r="WFU157" s="2"/>
      <c r="WFV157" s="2"/>
      <c r="WFW157" s="2"/>
      <c r="WFX157" s="2"/>
      <c r="WFY157" s="2"/>
      <c r="WFZ157" s="2"/>
      <c r="WGA157" s="2"/>
      <c r="WGB157" s="2"/>
      <c r="WGC157" s="2"/>
      <c r="WGD157" s="2"/>
      <c r="WGE157" s="2"/>
      <c r="WGF157" s="2"/>
      <c r="WGG157" s="2"/>
      <c r="WGH157" s="2"/>
      <c r="WGI157" s="2"/>
      <c r="WGJ157" s="2"/>
      <c r="WGK157" s="2"/>
      <c r="WGL157" s="2"/>
      <c r="WGM157" s="2"/>
      <c r="WGN157" s="2"/>
      <c r="WGO157" s="2"/>
      <c r="WGP157" s="2"/>
      <c r="WGQ157" s="2"/>
      <c r="WGR157" s="2"/>
      <c r="WGS157" s="2"/>
      <c r="WGT157" s="2"/>
      <c r="WGU157" s="2"/>
      <c r="WGV157" s="2"/>
      <c r="WGW157" s="2"/>
      <c r="WGX157" s="2"/>
      <c r="WGY157" s="2"/>
      <c r="WGZ157" s="2"/>
      <c r="WHA157" s="2"/>
      <c r="WHB157" s="2"/>
      <c r="WHC157" s="2"/>
      <c r="WHD157" s="2"/>
      <c r="WHE157" s="2"/>
      <c r="WHF157" s="2"/>
      <c r="WHG157" s="2"/>
      <c r="WHH157" s="2"/>
      <c r="WHI157" s="2"/>
      <c r="WHJ157" s="2"/>
      <c r="WHK157" s="2"/>
      <c r="WHL157" s="2"/>
      <c r="WHM157" s="2"/>
      <c r="WHN157" s="2"/>
      <c r="WHO157" s="2"/>
      <c r="WHP157" s="2"/>
      <c r="WHQ157" s="2"/>
      <c r="WHR157" s="2"/>
      <c r="WHS157" s="2"/>
      <c r="WHT157" s="2"/>
      <c r="WHU157" s="2"/>
      <c r="WHV157" s="2"/>
      <c r="WHW157" s="2"/>
      <c r="WHX157" s="2"/>
      <c r="WHY157" s="2"/>
      <c r="WHZ157" s="2"/>
      <c r="WIA157" s="2"/>
      <c r="WIB157" s="2"/>
      <c r="WIC157" s="2"/>
      <c r="WID157" s="2"/>
      <c r="WIE157" s="2"/>
      <c r="WIF157" s="2"/>
      <c r="WIG157" s="2"/>
      <c r="WIH157" s="2"/>
      <c r="WII157" s="2"/>
      <c r="WIJ157" s="2"/>
      <c r="WIK157" s="2"/>
      <c r="WIL157" s="2"/>
      <c r="WIM157" s="2"/>
      <c r="WIN157" s="2"/>
      <c r="WIO157" s="2"/>
      <c r="WIP157" s="2"/>
      <c r="WIQ157" s="2"/>
      <c r="WIR157" s="2"/>
      <c r="WIS157" s="2"/>
      <c r="WIT157" s="2"/>
      <c r="WIU157" s="2"/>
      <c r="WIV157" s="2"/>
      <c r="WIW157" s="2"/>
      <c r="WIX157" s="2"/>
      <c r="WIY157" s="2"/>
      <c r="WIZ157" s="2"/>
      <c r="WJA157" s="2"/>
      <c r="WJB157" s="2"/>
      <c r="WJC157" s="2"/>
      <c r="WJD157" s="2"/>
      <c r="WJE157" s="2"/>
      <c r="WJF157" s="2"/>
      <c r="WJG157" s="2"/>
      <c r="WJH157" s="2"/>
      <c r="WJI157" s="2"/>
      <c r="WJJ157" s="2"/>
      <c r="WJK157" s="2"/>
      <c r="WJL157" s="2"/>
      <c r="WJM157" s="2"/>
      <c r="WJN157" s="2"/>
      <c r="WJO157" s="2"/>
      <c r="WJP157" s="2"/>
      <c r="WJQ157" s="2"/>
      <c r="WJR157" s="2"/>
      <c r="WJS157" s="2"/>
      <c r="WJT157" s="2"/>
      <c r="WJU157" s="2"/>
      <c r="WJV157" s="2"/>
      <c r="WJW157" s="2"/>
      <c r="WJX157" s="2"/>
      <c r="WJY157" s="2"/>
      <c r="WJZ157" s="2"/>
      <c r="WKA157" s="2"/>
      <c r="WKB157" s="2"/>
      <c r="WKC157" s="2"/>
      <c r="WKD157" s="2"/>
      <c r="WKE157" s="2"/>
      <c r="WKF157" s="2"/>
      <c r="WKG157" s="2"/>
      <c r="WKH157" s="2"/>
      <c r="WKI157" s="2"/>
      <c r="WKJ157" s="2"/>
      <c r="WKK157" s="2"/>
      <c r="WKL157" s="2"/>
      <c r="WKM157" s="2"/>
      <c r="WKN157" s="2"/>
      <c r="WKO157" s="2"/>
      <c r="WKP157" s="2"/>
      <c r="WKQ157" s="2"/>
      <c r="WKR157" s="2"/>
      <c r="WKS157" s="2"/>
      <c r="WKT157" s="2"/>
      <c r="WKU157" s="2"/>
      <c r="WKV157" s="2"/>
      <c r="WKW157" s="2"/>
      <c r="WKX157" s="2"/>
      <c r="WKY157" s="2"/>
      <c r="WKZ157" s="2"/>
      <c r="WLA157" s="2"/>
      <c r="WLB157" s="2"/>
      <c r="WLC157" s="2"/>
      <c r="WLD157" s="2"/>
      <c r="WLE157" s="2"/>
      <c r="WLF157" s="2"/>
      <c r="WLG157" s="2"/>
      <c r="WLH157" s="2"/>
      <c r="WLI157" s="2"/>
      <c r="WLJ157" s="2"/>
      <c r="WLK157" s="2"/>
      <c r="WLL157" s="2"/>
      <c r="WLM157" s="2"/>
      <c r="WLN157" s="2"/>
      <c r="WLO157" s="2"/>
      <c r="WLP157" s="2"/>
      <c r="WLQ157" s="2"/>
      <c r="WLR157" s="2"/>
      <c r="WLS157" s="2"/>
      <c r="WLT157" s="2"/>
      <c r="WLU157" s="2"/>
      <c r="WLV157" s="2"/>
      <c r="WLW157" s="2"/>
      <c r="WLX157" s="2"/>
      <c r="WLY157" s="2"/>
      <c r="WLZ157" s="2"/>
      <c r="WMA157" s="2"/>
      <c r="WMB157" s="2"/>
      <c r="WMC157" s="2"/>
      <c r="WMD157" s="2"/>
      <c r="WME157" s="2"/>
      <c r="WMF157" s="2"/>
      <c r="WMG157" s="2"/>
      <c r="WMH157" s="2"/>
      <c r="WMI157" s="2"/>
      <c r="WMJ157" s="2"/>
      <c r="WMK157" s="2"/>
      <c r="WML157" s="2"/>
      <c r="WMM157" s="2"/>
      <c r="WMN157" s="2"/>
      <c r="WMO157" s="2"/>
      <c r="WMP157" s="2"/>
      <c r="WMQ157" s="2"/>
      <c r="WMR157" s="2"/>
      <c r="WMS157" s="2"/>
      <c r="WMT157" s="2"/>
      <c r="WMU157" s="2"/>
      <c r="WMV157" s="2"/>
      <c r="WMW157" s="2"/>
      <c r="WMX157" s="2"/>
      <c r="WMY157" s="2"/>
      <c r="WMZ157" s="2"/>
      <c r="WNA157" s="2"/>
      <c r="WNB157" s="2"/>
      <c r="WNC157" s="2"/>
      <c r="WND157" s="2"/>
      <c r="WNE157" s="2"/>
      <c r="WNF157" s="2"/>
      <c r="WNG157" s="2"/>
      <c r="WNH157" s="2"/>
      <c r="WNI157" s="2"/>
      <c r="WNJ157" s="2"/>
      <c r="WNK157" s="2"/>
      <c r="WNL157" s="2"/>
      <c r="WNM157" s="2"/>
      <c r="WNN157" s="2"/>
      <c r="WNO157" s="2"/>
      <c r="WNP157" s="2"/>
      <c r="WNQ157" s="2"/>
      <c r="WNR157" s="2"/>
      <c r="WNS157" s="2"/>
      <c r="WNT157" s="2"/>
      <c r="WNU157" s="2"/>
      <c r="WNV157" s="2"/>
      <c r="WNW157" s="2"/>
      <c r="WNX157" s="2"/>
      <c r="WNY157" s="2"/>
      <c r="WNZ157" s="2"/>
      <c r="WOA157" s="2"/>
      <c r="WOB157" s="2"/>
      <c r="WOC157" s="2"/>
      <c r="WOD157" s="2"/>
      <c r="WOE157" s="2"/>
      <c r="WOF157" s="2"/>
      <c r="WOG157" s="2"/>
      <c r="WOH157" s="2"/>
      <c r="WOI157" s="2"/>
      <c r="WOJ157" s="2"/>
      <c r="WOK157" s="2"/>
      <c r="WOL157" s="2"/>
      <c r="WOM157" s="2"/>
      <c r="WON157" s="2"/>
      <c r="WOO157" s="2"/>
      <c r="WOP157" s="2"/>
      <c r="WOQ157" s="2"/>
      <c r="WOR157" s="2"/>
      <c r="WOS157" s="2"/>
      <c r="WOT157" s="2"/>
      <c r="WOU157" s="2"/>
      <c r="WOV157" s="2"/>
      <c r="WOW157" s="2"/>
      <c r="WOX157" s="2"/>
      <c r="WOY157" s="2"/>
      <c r="WOZ157" s="2"/>
      <c r="WPA157" s="2"/>
      <c r="WPB157" s="2"/>
      <c r="WPC157" s="2"/>
      <c r="WPD157" s="2"/>
      <c r="WPE157" s="2"/>
      <c r="WPF157" s="2"/>
      <c r="WPG157" s="2"/>
      <c r="WPH157" s="2"/>
      <c r="WPI157" s="2"/>
      <c r="WPJ157" s="2"/>
      <c r="WPK157" s="2"/>
      <c r="WPL157" s="2"/>
      <c r="WPM157" s="2"/>
      <c r="WPN157" s="2"/>
      <c r="WPO157" s="2"/>
      <c r="WPP157" s="2"/>
      <c r="WPQ157" s="2"/>
      <c r="WPR157" s="2"/>
      <c r="WPS157" s="2"/>
      <c r="WPT157" s="2"/>
      <c r="WPU157" s="2"/>
      <c r="WPV157" s="2"/>
      <c r="WPW157" s="2"/>
      <c r="WPX157" s="2"/>
      <c r="WPY157" s="2"/>
      <c r="WPZ157" s="2"/>
      <c r="WQA157" s="2"/>
      <c r="WQB157" s="2"/>
      <c r="WQC157" s="2"/>
      <c r="WQD157" s="2"/>
      <c r="WQE157" s="2"/>
      <c r="WQF157" s="2"/>
      <c r="WQG157" s="2"/>
      <c r="WQH157" s="2"/>
      <c r="WQI157" s="2"/>
      <c r="WQJ157" s="2"/>
      <c r="WQK157" s="2"/>
      <c r="WQL157" s="2"/>
      <c r="WQM157" s="2"/>
      <c r="WQN157" s="2"/>
      <c r="WQO157" s="2"/>
      <c r="WQP157" s="2"/>
      <c r="WQQ157" s="2"/>
      <c r="WQR157" s="2"/>
      <c r="WQS157" s="2"/>
      <c r="WQT157" s="2"/>
      <c r="WQU157" s="2"/>
      <c r="WQV157" s="2"/>
      <c r="WQW157" s="2"/>
      <c r="WQX157" s="2"/>
      <c r="WQY157" s="2"/>
      <c r="WQZ157" s="2"/>
      <c r="WRA157" s="2"/>
      <c r="WRB157" s="2"/>
      <c r="WRC157" s="2"/>
      <c r="WRD157" s="2"/>
      <c r="WRE157" s="2"/>
      <c r="WRF157" s="2"/>
      <c r="WRG157" s="2"/>
      <c r="WRH157" s="2"/>
      <c r="WRI157" s="2"/>
      <c r="WRJ157" s="2"/>
      <c r="WRK157" s="2"/>
      <c r="WRL157" s="2"/>
      <c r="WRM157" s="2"/>
      <c r="WRN157" s="2"/>
      <c r="WRO157" s="2"/>
      <c r="WRP157" s="2"/>
      <c r="WRQ157" s="2"/>
      <c r="WRR157" s="2"/>
      <c r="WRS157" s="2"/>
      <c r="WRT157" s="2"/>
      <c r="WRU157" s="2"/>
      <c r="WRV157" s="2"/>
      <c r="WRW157" s="2"/>
      <c r="WRX157" s="2"/>
      <c r="WRY157" s="2"/>
      <c r="WRZ157" s="2"/>
      <c r="WSA157" s="2"/>
      <c r="WSB157" s="2"/>
      <c r="WSC157" s="2"/>
      <c r="WSD157" s="2"/>
      <c r="WSE157" s="2"/>
      <c r="WSF157" s="2"/>
      <c r="WSG157" s="2"/>
      <c r="WSH157" s="2"/>
      <c r="WSI157" s="2"/>
      <c r="WSJ157" s="2"/>
      <c r="WSK157" s="2"/>
      <c r="WSL157" s="2"/>
      <c r="WSM157" s="2"/>
      <c r="WSN157" s="2"/>
      <c r="WSO157" s="2"/>
      <c r="WSP157" s="2"/>
      <c r="WSQ157" s="2"/>
      <c r="WSR157" s="2"/>
      <c r="WSS157" s="2"/>
      <c r="WST157" s="2"/>
      <c r="WSU157" s="2"/>
      <c r="WSV157" s="2"/>
      <c r="WSW157" s="2"/>
      <c r="WSX157" s="2"/>
      <c r="WSY157" s="2"/>
      <c r="WSZ157" s="2"/>
      <c r="WTA157" s="2"/>
      <c r="WTB157" s="2"/>
      <c r="WTC157" s="2"/>
      <c r="WTD157" s="2"/>
      <c r="WTE157" s="2"/>
      <c r="WTF157" s="2"/>
      <c r="WTG157" s="2"/>
      <c r="WTH157" s="2"/>
      <c r="WTI157" s="2"/>
      <c r="WTJ157" s="2"/>
      <c r="WTK157" s="2"/>
      <c r="WTL157" s="2"/>
      <c r="WTM157" s="2"/>
      <c r="WTN157" s="2"/>
      <c r="WTO157" s="2"/>
      <c r="WTP157" s="2"/>
      <c r="WTQ157" s="2"/>
      <c r="WTR157" s="2"/>
      <c r="WTS157" s="2"/>
      <c r="WTT157" s="2"/>
      <c r="WTU157" s="2"/>
      <c r="WTV157" s="2"/>
      <c r="WTW157" s="2"/>
      <c r="WTX157" s="2"/>
      <c r="WTY157" s="2"/>
      <c r="WTZ157" s="2"/>
      <c r="WUA157" s="2"/>
      <c r="WUB157" s="2"/>
      <c r="WUC157" s="2"/>
      <c r="WUD157" s="2"/>
      <c r="WUE157" s="2"/>
      <c r="WUF157" s="2"/>
      <c r="WUG157" s="2"/>
      <c r="WUH157" s="2"/>
      <c r="WUI157" s="2"/>
      <c r="WUJ157" s="2"/>
      <c r="WUK157" s="2"/>
      <c r="WUL157" s="2"/>
      <c r="WUM157" s="2"/>
      <c r="WUN157" s="2"/>
      <c r="WUO157" s="2"/>
      <c r="WUP157" s="2"/>
      <c r="WUQ157" s="2"/>
      <c r="WUR157" s="2"/>
      <c r="WUS157" s="2"/>
      <c r="WUT157" s="2"/>
      <c r="WUU157" s="2"/>
      <c r="WUV157" s="2"/>
      <c r="WUW157" s="2"/>
      <c r="WUX157" s="2"/>
      <c r="WUY157" s="2"/>
      <c r="WUZ157" s="2"/>
      <c r="WVA157" s="2"/>
      <c r="WVB157" s="2"/>
      <c r="WVC157" s="2"/>
      <c r="WVD157" s="2"/>
      <c r="WVE157" s="2"/>
      <c r="WVF157" s="2"/>
      <c r="WVG157" s="2"/>
      <c r="WVH157" s="2"/>
      <c r="WVI157" s="2"/>
      <c r="WVJ157" s="2"/>
      <c r="WVK157" s="2"/>
      <c r="WVL157" s="2"/>
      <c r="WVM157" s="2"/>
      <c r="WVN157" s="2"/>
      <c r="WVO157" s="2"/>
      <c r="WVP157" s="2"/>
      <c r="WVQ157" s="2"/>
      <c r="WVR157" s="2"/>
      <c r="WVS157" s="2"/>
      <c r="WVT157" s="2"/>
      <c r="WVU157" s="2"/>
      <c r="WVV157" s="2"/>
      <c r="WVW157" s="2"/>
      <c r="WVX157" s="2"/>
      <c r="WVY157" s="2"/>
      <c r="WVZ157" s="2"/>
      <c r="WWA157" s="2"/>
      <c r="WWB157" s="2"/>
      <c r="WWC157" s="2"/>
      <c r="WWD157" s="2"/>
      <c r="WWE157" s="2"/>
      <c r="WWF157" s="2"/>
      <c r="WWG157" s="2"/>
      <c r="WWH157" s="2"/>
      <c r="WWI157" s="2"/>
      <c r="WWJ157" s="2"/>
      <c r="WWK157" s="2"/>
      <c r="WWL157" s="2"/>
      <c r="WWM157" s="2"/>
      <c r="WWN157" s="2"/>
      <c r="WWO157" s="2"/>
      <c r="WWP157" s="2"/>
      <c r="WWQ157" s="2"/>
      <c r="WWR157" s="2"/>
      <c r="WWS157" s="2"/>
      <c r="WWT157" s="2"/>
      <c r="WWU157" s="2"/>
      <c r="WWV157" s="2"/>
      <c r="WWW157" s="2"/>
      <c r="WWX157" s="2"/>
      <c r="WWY157" s="2"/>
      <c r="WWZ157" s="2"/>
      <c r="WXA157" s="2"/>
      <c r="WXB157" s="2"/>
      <c r="WXC157" s="2"/>
      <c r="WXD157" s="2"/>
      <c r="WXE157" s="2"/>
      <c r="WXF157" s="2"/>
      <c r="WXG157" s="2"/>
      <c r="WXH157" s="2"/>
      <c r="WXI157" s="2"/>
      <c r="WXJ157" s="2"/>
      <c r="WXK157" s="2"/>
      <c r="WXL157" s="2"/>
      <c r="WXM157" s="2"/>
      <c r="WXN157" s="2"/>
      <c r="WXO157" s="2"/>
      <c r="WXP157" s="2"/>
      <c r="WXQ157" s="2"/>
      <c r="WXR157" s="2"/>
      <c r="WXS157" s="2"/>
      <c r="WXT157" s="2"/>
      <c r="WXU157" s="2"/>
      <c r="WXV157" s="2"/>
      <c r="WXW157" s="2"/>
      <c r="WXX157" s="2"/>
      <c r="WXY157" s="2"/>
      <c r="WXZ157" s="2"/>
      <c r="WYA157" s="2"/>
      <c r="WYB157" s="2"/>
      <c r="WYC157" s="2"/>
      <c r="WYD157" s="2"/>
      <c r="WYE157" s="2"/>
      <c r="WYF157" s="2"/>
      <c r="WYG157" s="2"/>
      <c r="WYH157" s="2"/>
      <c r="WYI157" s="2"/>
      <c r="WYJ157" s="2"/>
      <c r="WYK157" s="2"/>
      <c r="WYL157" s="2"/>
      <c r="WYM157" s="2"/>
      <c r="WYN157" s="2"/>
      <c r="WYO157" s="2"/>
      <c r="WYP157" s="2"/>
      <c r="WYQ157" s="2"/>
      <c r="WYR157" s="2"/>
      <c r="WYS157" s="2"/>
      <c r="WYT157" s="2"/>
      <c r="WYU157" s="2"/>
      <c r="WYV157" s="2"/>
      <c r="WYW157" s="2"/>
      <c r="WYX157" s="2"/>
      <c r="WYY157" s="2"/>
      <c r="WYZ157" s="2"/>
      <c r="WZA157" s="2"/>
      <c r="WZB157" s="2"/>
      <c r="WZC157" s="2"/>
      <c r="WZD157" s="2"/>
      <c r="WZE157" s="2"/>
      <c r="WZF157" s="2"/>
      <c r="WZG157" s="2"/>
      <c r="WZH157" s="2"/>
      <c r="WZI157" s="2"/>
      <c r="WZJ157" s="2"/>
      <c r="WZK157" s="2"/>
      <c r="WZL157" s="2"/>
      <c r="WZM157" s="2"/>
      <c r="WZN157" s="2"/>
      <c r="WZO157" s="2"/>
      <c r="WZP157" s="2"/>
      <c r="WZQ157" s="2"/>
      <c r="WZR157" s="2"/>
      <c r="WZS157" s="2"/>
      <c r="WZT157" s="2"/>
      <c r="WZU157" s="2"/>
      <c r="WZV157" s="2"/>
      <c r="WZW157" s="2"/>
      <c r="WZX157" s="2"/>
      <c r="WZY157" s="2"/>
      <c r="WZZ157" s="2"/>
      <c r="XAA157" s="2"/>
      <c r="XAB157" s="2"/>
      <c r="XAC157" s="2"/>
      <c r="XAD157" s="2"/>
      <c r="XAE157" s="2"/>
      <c r="XAF157" s="2"/>
      <c r="XAG157" s="2"/>
      <c r="XAH157" s="2"/>
      <c r="XAI157" s="2"/>
      <c r="XAJ157" s="2"/>
      <c r="XAK157" s="2"/>
      <c r="XAL157" s="2"/>
      <c r="XAM157" s="2"/>
      <c r="XAN157" s="2"/>
      <c r="XAO157" s="2"/>
      <c r="XAP157" s="2"/>
      <c r="XAQ157" s="2"/>
      <c r="XAR157" s="2"/>
      <c r="XAS157" s="2"/>
      <c r="XAT157" s="2"/>
      <c r="XAU157" s="2"/>
      <c r="XAV157" s="2"/>
      <c r="XAW157" s="2"/>
      <c r="XAX157" s="2"/>
      <c r="XAY157" s="2"/>
      <c r="XAZ157" s="2"/>
      <c r="XBA157" s="2"/>
      <c r="XBB157" s="2"/>
      <c r="XBC157" s="2"/>
      <c r="XBD157" s="2"/>
      <c r="XBE157" s="2"/>
      <c r="XBF157" s="2"/>
      <c r="XBG157" s="2"/>
      <c r="XBH157" s="2"/>
      <c r="XBI157" s="2"/>
      <c r="XBJ157" s="2"/>
      <c r="XBK157" s="2"/>
      <c r="XBL157" s="2"/>
      <c r="XBM157" s="2"/>
      <c r="XBN157" s="2"/>
      <c r="XBO157" s="2"/>
      <c r="XBP157" s="2"/>
      <c r="XBQ157" s="2"/>
      <c r="XBR157" s="2"/>
      <c r="XBS157" s="2"/>
      <c r="XBT157" s="2"/>
    </row>
    <row r="158" spans="1:16296">
      <c r="B158" s="17"/>
      <c r="C158" s="2" t="s">
        <v>376</v>
      </c>
      <c r="D158" s="31" t="s">
        <v>684</v>
      </c>
      <c r="E158" s="42">
        <v>46</v>
      </c>
      <c r="F158" s="50" t="s">
        <v>875</v>
      </c>
      <c r="G158" s="1" t="s">
        <v>692</v>
      </c>
      <c r="H158" s="12" t="s">
        <v>402</v>
      </c>
      <c r="J158" s="11" t="s">
        <v>874</v>
      </c>
      <c r="K158" s="61" t="s">
        <v>403</v>
      </c>
      <c r="L158" s="93"/>
      <c r="M158" s="93"/>
      <c r="P158" s="93"/>
      <c r="Q158" s="76"/>
      <c r="S158" s="54"/>
      <c r="T158" s="54">
        <f t="shared" si="31"/>
        <v>0</v>
      </c>
      <c r="U158" s="54"/>
      <c r="V158" s="54"/>
      <c r="AA158" s="43"/>
      <c r="AE158" s="74">
        <f t="shared" si="32"/>
        <v>0</v>
      </c>
      <c r="AG158" s="74">
        <f t="shared" si="33"/>
        <v>0</v>
      </c>
      <c r="AI158" s="74">
        <f t="shared" si="36"/>
        <v>0</v>
      </c>
      <c r="AL158" s="707">
        <f t="shared" si="37"/>
        <v>0</v>
      </c>
      <c r="AN158" s="74">
        <f t="shared" si="30"/>
        <v>0</v>
      </c>
      <c r="AP158" s="74">
        <f t="shared" si="34"/>
        <v>0</v>
      </c>
      <c r="AQ158" s="253">
        <f t="shared" si="29"/>
        <v>0</v>
      </c>
      <c r="AT158" s="253">
        <f t="shared" si="35"/>
        <v>0</v>
      </c>
      <c r="AV158" s="23"/>
      <c r="AW158" s="274"/>
      <c r="AX158" s="43"/>
      <c r="AY158" s="92">
        <v>0</v>
      </c>
      <c r="AZ158" s="94"/>
      <c r="BA158" s="94"/>
      <c r="BB158" s="94"/>
      <c r="BJ158" s="253">
        <f t="shared" si="38"/>
        <v>0</v>
      </c>
      <c r="BS158" s="76"/>
      <c r="CF158" s="23">
        <v>3.6926688540715566E-3</v>
      </c>
      <c r="CU158" s="253">
        <f t="shared" si="39"/>
        <v>0</v>
      </c>
      <c r="DC158" s="93"/>
      <c r="DF158" s="253">
        <f t="shared" si="40"/>
        <v>0</v>
      </c>
      <c r="DG158" s="93"/>
      <c r="DM158" s="253">
        <f t="shared" si="41"/>
        <v>0</v>
      </c>
    </row>
    <row r="159" spans="1:16296">
      <c r="B159" s="17"/>
      <c r="C159" s="2" t="s">
        <v>376</v>
      </c>
      <c r="D159" s="31" t="s">
        <v>684</v>
      </c>
      <c r="E159" s="42">
        <v>46</v>
      </c>
      <c r="F159" s="50" t="s">
        <v>875</v>
      </c>
      <c r="G159" s="1" t="s">
        <v>692</v>
      </c>
      <c r="H159" s="12" t="s">
        <v>416</v>
      </c>
      <c r="J159" s="11" t="s">
        <v>874</v>
      </c>
      <c r="K159" s="61" t="s">
        <v>417</v>
      </c>
      <c r="L159" s="93"/>
      <c r="M159" s="93"/>
      <c r="P159" s="93"/>
      <c r="Q159" s="76"/>
      <c r="S159" s="54"/>
      <c r="T159" s="54">
        <f t="shared" si="31"/>
        <v>0</v>
      </c>
      <c r="U159" s="54"/>
      <c r="V159" s="54"/>
      <c r="AA159" s="43"/>
      <c r="AE159" s="74">
        <f t="shared" si="32"/>
        <v>0</v>
      </c>
      <c r="AG159" s="74">
        <f t="shared" si="33"/>
        <v>0</v>
      </c>
      <c r="AI159" s="74">
        <f t="shared" si="36"/>
        <v>0</v>
      </c>
      <c r="AL159" s="707">
        <f t="shared" si="37"/>
        <v>0</v>
      </c>
      <c r="AN159" s="74">
        <f t="shared" si="30"/>
        <v>0</v>
      </c>
      <c r="AP159" s="74">
        <f t="shared" si="34"/>
        <v>0</v>
      </c>
      <c r="AQ159" s="253">
        <f t="shared" si="29"/>
        <v>0</v>
      </c>
      <c r="AT159" s="253">
        <f t="shared" si="35"/>
        <v>0</v>
      </c>
      <c r="AV159" s="23"/>
      <c r="AW159" s="274"/>
      <c r="AX159" s="43"/>
      <c r="AY159" s="92">
        <v>0</v>
      </c>
      <c r="AZ159" s="94"/>
      <c r="BA159" s="94"/>
      <c r="BB159" s="94"/>
      <c r="BJ159" s="253">
        <f t="shared" si="38"/>
        <v>0</v>
      </c>
      <c r="BS159" s="76"/>
      <c r="CF159" s="23">
        <v>4.608862860642879E-3</v>
      </c>
      <c r="CU159" s="253">
        <f t="shared" si="39"/>
        <v>0</v>
      </c>
      <c r="DC159" s="93"/>
      <c r="DF159" s="253">
        <f t="shared" si="40"/>
        <v>0</v>
      </c>
      <c r="DG159" s="93"/>
      <c r="DM159" s="253">
        <f t="shared" si="41"/>
        <v>0</v>
      </c>
    </row>
    <row r="160" spans="1:16296">
      <c r="B160" s="17"/>
      <c r="C160" s="2" t="s">
        <v>302</v>
      </c>
      <c r="D160" s="31" t="s">
        <v>684</v>
      </c>
      <c r="E160" s="42">
        <v>46</v>
      </c>
      <c r="F160" s="50" t="s">
        <v>875</v>
      </c>
      <c r="G160" s="1" t="s">
        <v>692</v>
      </c>
      <c r="H160" s="12" t="s">
        <v>405</v>
      </c>
      <c r="J160" s="11" t="s">
        <v>872</v>
      </c>
      <c r="K160" s="61" t="s">
        <v>406</v>
      </c>
      <c r="L160" s="93"/>
      <c r="M160" s="93"/>
      <c r="P160" s="93"/>
      <c r="Q160" s="76"/>
      <c r="S160" s="54"/>
      <c r="T160" s="54">
        <f t="shared" si="31"/>
        <v>0</v>
      </c>
      <c r="U160" s="54"/>
      <c r="V160" s="54"/>
      <c r="AA160" s="43"/>
      <c r="AB160" s="23">
        <v>1.5469363410249912E-2</v>
      </c>
      <c r="AE160" s="74">
        <f t="shared" si="32"/>
        <v>0</v>
      </c>
      <c r="AG160" s="74">
        <f t="shared" si="33"/>
        <v>0</v>
      </c>
      <c r="AI160" s="74">
        <f t="shared" si="36"/>
        <v>0</v>
      </c>
      <c r="AL160" s="707">
        <f t="shared" si="37"/>
        <v>0</v>
      </c>
      <c r="AN160" s="74">
        <f t="shared" si="30"/>
        <v>0</v>
      </c>
      <c r="AP160" s="74">
        <f t="shared" si="34"/>
        <v>0</v>
      </c>
      <c r="AQ160" s="253">
        <f t="shared" si="29"/>
        <v>0</v>
      </c>
      <c r="AT160" s="253">
        <f t="shared" si="35"/>
        <v>0</v>
      </c>
      <c r="AX160" s="43"/>
      <c r="AY160" s="92">
        <v>0</v>
      </c>
      <c r="AZ160" s="94"/>
      <c r="BA160" s="94"/>
      <c r="BB160" s="94"/>
      <c r="BJ160" s="253">
        <f t="shared" si="38"/>
        <v>0</v>
      </c>
      <c r="BS160" s="76"/>
      <c r="CF160" s="23">
        <v>1.3804103547284606E-4</v>
      </c>
      <c r="CU160" s="253">
        <f t="shared" si="39"/>
        <v>0</v>
      </c>
      <c r="DC160" s="93"/>
      <c r="DF160" s="253">
        <f t="shared" si="40"/>
        <v>0</v>
      </c>
      <c r="DG160" s="93"/>
      <c r="DM160" s="253">
        <f t="shared" si="41"/>
        <v>0</v>
      </c>
    </row>
    <row r="161" spans="1:16296">
      <c r="B161" s="17"/>
      <c r="C161" s="2" t="s">
        <v>302</v>
      </c>
      <c r="D161" s="31" t="s">
        <v>684</v>
      </c>
      <c r="E161" s="42">
        <v>46</v>
      </c>
      <c r="F161" s="50" t="s">
        <v>875</v>
      </c>
      <c r="G161" s="1" t="s">
        <v>694</v>
      </c>
      <c r="H161" s="1" t="s">
        <v>775</v>
      </c>
      <c r="J161" s="11" t="s">
        <v>872</v>
      </c>
      <c r="K161" s="60" t="s">
        <v>511</v>
      </c>
      <c r="L161" s="93"/>
      <c r="M161" s="93"/>
      <c r="P161" s="93"/>
      <c r="Q161" s="76"/>
      <c r="S161" s="54"/>
      <c r="T161" s="54">
        <f t="shared" si="31"/>
        <v>0</v>
      </c>
      <c r="U161" s="54"/>
      <c r="V161" s="54"/>
      <c r="AA161" s="43"/>
      <c r="AE161" s="74">
        <f t="shared" si="32"/>
        <v>0</v>
      </c>
      <c r="AG161" s="74">
        <f t="shared" si="33"/>
        <v>0</v>
      </c>
      <c r="AI161" s="74">
        <f t="shared" si="36"/>
        <v>0</v>
      </c>
      <c r="AL161" s="707">
        <f t="shared" si="37"/>
        <v>0</v>
      </c>
      <c r="AN161" s="74">
        <f t="shared" si="30"/>
        <v>0</v>
      </c>
      <c r="AP161" s="74">
        <f t="shared" si="34"/>
        <v>0</v>
      </c>
      <c r="AQ161" s="253">
        <f t="shared" si="29"/>
        <v>0</v>
      </c>
      <c r="AT161" s="253">
        <f t="shared" si="35"/>
        <v>0</v>
      </c>
      <c r="AX161" s="43"/>
      <c r="AY161" s="92">
        <v>0</v>
      </c>
      <c r="AZ161" s="94"/>
      <c r="BA161" s="94"/>
      <c r="BB161" s="94"/>
      <c r="BJ161" s="253">
        <f t="shared" si="38"/>
        <v>0</v>
      </c>
      <c r="BS161" s="76"/>
      <c r="CF161" s="23">
        <v>7.824222814739255E-4</v>
      </c>
      <c r="CU161" s="253">
        <f t="shared" si="39"/>
        <v>0</v>
      </c>
      <c r="DC161" s="93"/>
      <c r="DF161" s="253">
        <f t="shared" si="40"/>
        <v>0</v>
      </c>
      <c r="DG161" s="93"/>
      <c r="DM161" s="253">
        <f t="shared" si="41"/>
        <v>0</v>
      </c>
      <c r="EM161" s="93"/>
      <c r="EN161" s="93"/>
      <c r="EO161" s="17"/>
      <c r="EP161" s="17"/>
      <c r="EQ161" s="17"/>
    </row>
    <row r="162" spans="1:16296">
      <c r="B162" s="17"/>
      <c r="C162" s="2" t="s">
        <v>302</v>
      </c>
      <c r="D162" s="31" t="s">
        <v>684</v>
      </c>
      <c r="E162" s="42">
        <v>46</v>
      </c>
      <c r="F162" s="50" t="s">
        <v>875</v>
      </c>
      <c r="G162" s="1" t="s">
        <v>694</v>
      </c>
      <c r="H162" s="33" t="s">
        <v>455</v>
      </c>
      <c r="J162" s="11" t="s">
        <v>872</v>
      </c>
      <c r="K162" s="30" t="s">
        <v>456</v>
      </c>
      <c r="L162" s="93"/>
      <c r="M162" s="93"/>
      <c r="P162" s="93"/>
      <c r="Q162" s="76"/>
      <c r="S162" s="54"/>
      <c r="T162" s="54">
        <f t="shared" si="31"/>
        <v>0</v>
      </c>
      <c r="U162" s="54"/>
      <c r="V162" s="54"/>
      <c r="AA162" s="43"/>
      <c r="AE162" s="74">
        <f t="shared" si="32"/>
        <v>0</v>
      </c>
      <c r="AG162" s="74">
        <f t="shared" si="33"/>
        <v>0</v>
      </c>
      <c r="AI162" s="74">
        <f t="shared" si="36"/>
        <v>0</v>
      </c>
      <c r="AL162" s="707">
        <f t="shared" si="37"/>
        <v>0</v>
      </c>
      <c r="AN162" s="74">
        <f t="shared" si="30"/>
        <v>0</v>
      </c>
      <c r="AP162" s="74">
        <f t="shared" si="34"/>
        <v>0</v>
      </c>
      <c r="AQ162" s="253">
        <f t="shared" si="29"/>
        <v>0</v>
      </c>
      <c r="AT162" s="253">
        <f t="shared" si="35"/>
        <v>0</v>
      </c>
      <c r="AX162" s="43"/>
      <c r="AY162" s="92">
        <v>0</v>
      </c>
      <c r="AZ162" s="94"/>
      <c r="BA162" s="94"/>
      <c r="BB162" s="94"/>
      <c r="BJ162" s="253">
        <f t="shared" si="38"/>
        <v>0</v>
      </c>
      <c r="BS162" s="76"/>
      <c r="CF162" s="23">
        <v>5.0431940361718754E-3</v>
      </c>
      <c r="CU162" s="253">
        <f t="shared" si="39"/>
        <v>0</v>
      </c>
      <c r="DC162" s="93"/>
      <c r="DF162" s="253">
        <f t="shared" si="40"/>
        <v>0</v>
      </c>
      <c r="DG162" s="93"/>
      <c r="DM162" s="253">
        <f t="shared" si="41"/>
        <v>0</v>
      </c>
      <c r="EM162" s="93"/>
      <c r="EN162" s="93"/>
      <c r="EO162" s="17"/>
      <c r="EP162" s="17"/>
      <c r="EQ162" s="17"/>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c r="HH162" s="3"/>
      <c r="HI162" s="3"/>
      <c r="HJ162" s="3"/>
      <c r="HK162" s="3"/>
      <c r="HL162" s="3"/>
      <c r="HM162" s="3"/>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3"/>
      <c r="IP162" s="3"/>
      <c r="IQ162" s="3"/>
      <c r="IR162" s="3"/>
      <c r="IS162" s="3"/>
      <c r="IT162" s="3"/>
      <c r="IU162" s="3"/>
      <c r="IV162" s="3"/>
      <c r="IW162" s="3"/>
      <c r="IX162" s="3"/>
      <c r="IY162" s="3"/>
      <c r="IZ162" s="3"/>
      <c r="JA162" s="3"/>
      <c r="JB162" s="3"/>
      <c r="JC162" s="3"/>
      <c r="JD162" s="3"/>
      <c r="JE162" s="3"/>
      <c r="JF162" s="3"/>
      <c r="JG162" s="3"/>
      <c r="JH162" s="3"/>
      <c r="JI162" s="3"/>
      <c r="JJ162" s="3"/>
      <c r="JK162" s="3"/>
      <c r="JL162" s="3"/>
      <c r="JM162" s="3"/>
      <c r="JN162" s="3"/>
      <c r="JO162" s="3"/>
      <c r="JP162" s="3"/>
      <c r="JQ162" s="3"/>
      <c r="JR162" s="3"/>
      <c r="JS162" s="3"/>
      <c r="JT162" s="3"/>
      <c r="JU162" s="3"/>
      <c r="JV162" s="3"/>
      <c r="JW162" s="3"/>
      <c r="JX162" s="3"/>
      <c r="JY162" s="3"/>
      <c r="JZ162" s="3"/>
      <c r="KA162" s="3"/>
      <c r="KB162" s="3"/>
      <c r="KC162" s="3"/>
      <c r="KD162" s="3"/>
      <c r="KE162" s="3"/>
      <c r="KF162" s="3"/>
      <c r="KG162" s="3"/>
      <c r="KH162" s="3"/>
      <c r="KI162" s="3"/>
      <c r="KJ162" s="3"/>
      <c r="KK162" s="3"/>
      <c r="KL162" s="3"/>
      <c r="KM162" s="3"/>
      <c r="KN162" s="3"/>
      <c r="KO162" s="3"/>
      <c r="KP162" s="3"/>
      <c r="KQ162" s="3"/>
      <c r="KR162" s="3"/>
      <c r="KS162" s="3"/>
      <c r="KT162" s="3"/>
      <c r="KU162" s="3"/>
      <c r="KV162" s="3"/>
      <c r="KW162" s="3"/>
      <c r="KX162" s="3"/>
      <c r="KY162" s="3"/>
      <c r="KZ162" s="3"/>
      <c r="LA162" s="3"/>
      <c r="LB162" s="3"/>
      <c r="LC162" s="3"/>
      <c r="LD162" s="3"/>
      <c r="LE162" s="3"/>
      <c r="LF162" s="3"/>
      <c r="LG162" s="3"/>
      <c r="LH162" s="3"/>
      <c r="LI162" s="3"/>
      <c r="LJ162" s="3"/>
      <c r="LK162" s="3"/>
      <c r="LL162" s="3"/>
      <c r="LM162" s="3"/>
      <c r="LN162" s="3"/>
      <c r="LO162" s="3"/>
      <c r="LP162" s="3"/>
      <c r="LQ162" s="3"/>
      <c r="LR162" s="3"/>
      <c r="LS162" s="3"/>
      <c r="LT162" s="3"/>
      <c r="LU162" s="3"/>
      <c r="LV162" s="3"/>
      <c r="LW162" s="3"/>
      <c r="LX162" s="3"/>
      <c r="LY162" s="3"/>
      <c r="LZ162" s="3"/>
      <c r="MA162" s="3"/>
      <c r="MB162" s="3"/>
      <c r="MC162" s="3"/>
      <c r="MD162" s="3"/>
      <c r="ME162" s="3"/>
      <c r="MF162" s="3"/>
      <c r="MG162" s="3"/>
      <c r="MH162" s="3"/>
      <c r="MI162" s="3"/>
      <c r="MJ162" s="3"/>
      <c r="MK162" s="3"/>
      <c r="ML162" s="3"/>
      <c r="MM162" s="3"/>
      <c r="MN162" s="3"/>
      <c r="MO162" s="3"/>
      <c r="MP162" s="3"/>
      <c r="MQ162" s="3"/>
      <c r="MR162" s="3"/>
      <c r="MS162" s="3"/>
      <c r="MT162" s="3"/>
      <c r="MU162" s="3"/>
      <c r="MV162" s="3"/>
      <c r="MW162" s="3"/>
      <c r="MX162" s="3"/>
      <c r="MY162" s="3"/>
      <c r="MZ162" s="3"/>
      <c r="NA162" s="3"/>
      <c r="NB162" s="3"/>
      <c r="NC162" s="3"/>
      <c r="ND162" s="3"/>
      <c r="NE162" s="3"/>
      <c r="NF162" s="3"/>
      <c r="NG162" s="3"/>
      <c r="NH162" s="3"/>
      <c r="NI162" s="3"/>
      <c r="NJ162" s="3"/>
      <c r="NK162" s="3"/>
      <c r="NL162" s="3"/>
      <c r="NM162" s="3"/>
      <c r="NN162" s="3"/>
      <c r="NO162" s="3"/>
      <c r="NP162" s="3"/>
      <c r="NQ162" s="3"/>
      <c r="NR162" s="3"/>
      <c r="NS162" s="3"/>
      <c r="NT162" s="3"/>
      <c r="NU162" s="3"/>
      <c r="NV162" s="3"/>
      <c r="NW162" s="3"/>
      <c r="NX162" s="3"/>
      <c r="NY162" s="3"/>
      <c r="NZ162" s="3"/>
      <c r="OA162" s="3"/>
      <c r="OB162" s="3"/>
      <c r="OC162" s="3"/>
      <c r="OD162" s="3"/>
      <c r="OE162" s="3"/>
      <c r="OF162" s="3"/>
      <c r="OG162" s="3"/>
      <c r="OH162" s="3"/>
      <c r="OI162" s="3"/>
      <c r="OJ162" s="3"/>
      <c r="OK162" s="3"/>
      <c r="OL162" s="3"/>
      <c r="OM162" s="3"/>
      <c r="ON162" s="3"/>
      <c r="OO162" s="3"/>
      <c r="OP162" s="3"/>
      <c r="OQ162" s="3"/>
      <c r="OR162" s="3"/>
      <c r="OS162" s="3"/>
      <c r="OT162" s="3"/>
      <c r="OU162" s="3"/>
      <c r="OV162" s="3"/>
      <c r="OW162" s="3"/>
      <c r="OX162" s="3"/>
      <c r="OY162" s="3"/>
      <c r="OZ162" s="3"/>
      <c r="PA162" s="3"/>
      <c r="PB162" s="3"/>
      <c r="PC162" s="3"/>
      <c r="PD162" s="3"/>
      <c r="PE162" s="3"/>
      <c r="PF162" s="3"/>
      <c r="PG162" s="3"/>
      <c r="PH162" s="3"/>
      <c r="PI162" s="3"/>
      <c r="PJ162" s="3"/>
      <c r="PK162" s="3"/>
      <c r="PL162" s="3"/>
      <c r="PM162" s="3"/>
      <c r="PN162" s="3"/>
      <c r="PO162" s="3"/>
      <c r="PP162" s="3"/>
      <c r="PQ162" s="3"/>
      <c r="PR162" s="3"/>
      <c r="PS162" s="3"/>
      <c r="PT162" s="3"/>
      <c r="PU162" s="3"/>
      <c r="PV162" s="3"/>
      <c r="PW162" s="3"/>
      <c r="PX162" s="3"/>
      <c r="PY162" s="3"/>
      <c r="PZ162" s="3"/>
      <c r="QA162" s="3"/>
      <c r="QB162" s="3"/>
      <c r="QC162" s="3"/>
      <c r="QD162" s="3"/>
      <c r="QE162" s="3"/>
      <c r="QF162" s="3"/>
      <c r="QG162" s="3"/>
      <c r="QH162" s="3"/>
      <c r="QI162" s="3"/>
      <c r="QJ162" s="3"/>
      <c r="QK162" s="3"/>
      <c r="QL162" s="3"/>
      <c r="QM162" s="3"/>
      <c r="QN162" s="3"/>
      <c r="QO162" s="3"/>
      <c r="QP162" s="3"/>
      <c r="QQ162" s="3"/>
      <c r="QR162" s="3"/>
      <c r="QS162" s="3"/>
      <c r="QT162" s="3"/>
      <c r="QU162" s="3"/>
      <c r="QV162" s="3"/>
      <c r="QW162" s="3"/>
      <c r="QX162" s="3"/>
      <c r="QY162" s="3"/>
      <c r="QZ162" s="3"/>
      <c r="RA162" s="3"/>
      <c r="RB162" s="3"/>
      <c r="RC162" s="3"/>
      <c r="RD162" s="3"/>
      <c r="RE162" s="3"/>
      <c r="RF162" s="3"/>
      <c r="RG162" s="3"/>
      <c r="RH162" s="3"/>
      <c r="RI162" s="3"/>
      <c r="RJ162" s="3"/>
      <c r="RK162" s="3"/>
      <c r="RL162" s="3"/>
      <c r="RM162" s="3"/>
      <c r="RN162" s="3"/>
      <c r="RO162" s="3"/>
      <c r="RP162" s="3"/>
      <c r="RQ162" s="3"/>
      <c r="RR162" s="3"/>
      <c r="RS162" s="3"/>
      <c r="RT162" s="3"/>
      <c r="RU162" s="3"/>
      <c r="RV162" s="3"/>
      <c r="RW162" s="3"/>
      <c r="RX162" s="3"/>
      <c r="RY162" s="3"/>
      <c r="RZ162" s="3"/>
      <c r="SA162" s="3"/>
      <c r="SB162" s="3"/>
      <c r="SC162" s="3"/>
      <c r="SD162" s="3"/>
      <c r="SE162" s="3"/>
      <c r="SF162" s="3"/>
      <c r="SG162" s="3"/>
      <c r="SH162" s="3"/>
      <c r="SI162" s="3"/>
      <c r="SJ162" s="3"/>
      <c r="SK162" s="3"/>
      <c r="SL162" s="3"/>
      <c r="SM162" s="3"/>
      <c r="SN162" s="3"/>
      <c r="SO162" s="3"/>
      <c r="SP162" s="3"/>
      <c r="SQ162" s="3"/>
      <c r="SR162" s="3"/>
      <c r="SS162" s="3"/>
      <c r="ST162" s="3"/>
      <c r="SU162" s="3"/>
      <c r="SV162" s="3"/>
      <c r="SW162" s="3"/>
      <c r="SX162" s="3"/>
      <c r="SY162" s="3"/>
      <c r="SZ162" s="3"/>
      <c r="TA162" s="3"/>
      <c r="TB162" s="3"/>
      <c r="TC162" s="3"/>
      <c r="TD162" s="3"/>
      <c r="TE162" s="3"/>
      <c r="TF162" s="3"/>
      <c r="TG162" s="3"/>
      <c r="TH162" s="3"/>
      <c r="TI162" s="3"/>
      <c r="TJ162" s="3"/>
      <c r="TK162" s="3"/>
      <c r="TL162" s="3"/>
      <c r="TM162" s="3"/>
      <c r="TN162" s="3"/>
      <c r="TO162" s="3"/>
      <c r="TP162" s="3"/>
      <c r="TQ162" s="3"/>
      <c r="TR162" s="3"/>
      <c r="TS162" s="3"/>
      <c r="TT162" s="3"/>
      <c r="TU162" s="3"/>
      <c r="TV162" s="3"/>
      <c r="TW162" s="3"/>
      <c r="TX162" s="3"/>
      <c r="TY162" s="3"/>
      <c r="TZ162" s="3"/>
      <c r="UA162" s="3"/>
      <c r="UB162" s="3"/>
      <c r="UC162" s="3"/>
      <c r="UD162" s="3"/>
      <c r="UE162" s="3"/>
      <c r="UF162" s="3"/>
      <c r="UG162" s="3"/>
      <c r="UH162" s="3"/>
      <c r="UI162" s="3"/>
      <c r="UJ162" s="3"/>
      <c r="UK162" s="3"/>
      <c r="UL162" s="3"/>
      <c r="UM162" s="3"/>
      <c r="UN162" s="3"/>
      <c r="UO162" s="3"/>
      <c r="UP162" s="3"/>
      <c r="UQ162" s="3"/>
      <c r="UR162" s="3"/>
      <c r="US162" s="3"/>
      <c r="UT162" s="3"/>
      <c r="UU162" s="3"/>
      <c r="UV162" s="3"/>
      <c r="UW162" s="3"/>
      <c r="UX162" s="3"/>
      <c r="UY162" s="3"/>
      <c r="UZ162" s="3"/>
      <c r="VA162" s="3"/>
      <c r="VB162" s="3"/>
      <c r="VC162" s="3"/>
      <c r="VD162" s="3"/>
      <c r="VE162" s="3"/>
      <c r="VF162" s="3"/>
      <c r="VG162" s="3"/>
      <c r="VH162" s="3"/>
      <c r="VI162" s="3"/>
      <c r="VJ162" s="3"/>
      <c r="VK162" s="3"/>
      <c r="VL162" s="3"/>
      <c r="VM162" s="3"/>
      <c r="VN162" s="3"/>
      <c r="VO162" s="3"/>
      <c r="VP162" s="3"/>
      <c r="VQ162" s="3"/>
      <c r="VR162" s="3"/>
      <c r="VS162" s="3"/>
      <c r="VT162" s="3"/>
      <c r="VU162" s="3"/>
      <c r="VV162" s="3"/>
      <c r="VW162" s="3"/>
      <c r="VX162" s="3"/>
      <c r="VY162" s="3"/>
      <c r="VZ162" s="3"/>
      <c r="WA162" s="3"/>
      <c r="WB162" s="3"/>
      <c r="WC162" s="3"/>
      <c r="WD162" s="3"/>
      <c r="WE162" s="3"/>
      <c r="WF162" s="3"/>
      <c r="WG162" s="3"/>
      <c r="WH162" s="3"/>
      <c r="WI162" s="3"/>
      <c r="WJ162" s="3"/>
      <c r="WK162" s="3"/>
      <c r="WL162" s="3"/>
      <c r="WM162" s="3"/>
      <c r="WN162" s="3"/>
      <c r="WO162" s="3"/>
      <c r="WP162" s="3"/>
      <c r="WQ162" s="3"/>
      <c r="WR162" s="3"/>
      <c r="WS162" s="3"/>
      <c r="WT162" s="3"/>
      <c r="WU162" s="3"/>
      <c r="WV162" s="3"/>
      <c r="WW162" s="3"/>
      <c r="WX162" s="3"/>
      <c r="WY162" s="3"/>
      <c r="WZ162" s="3"/>
      <c r="XA162" s="3"/>
      <c r="XB162" s="3"/>
      <c r="XC162" s="3"/>
      <c r="XD162" s="3"/>
      <c r="XE162" s="3"/>
      <c r="XF162" s="3"/>
      <c r="XG162" s="3"/>
      <c r="XH162" s="3"/>
      <c r="XI162" s="3"/>
      <c r="XJ162" s="3"/>
      <c r="XK162" s="3"/>
      <c r="XL162" s="3"/>
      <c r="XM162" s="3"/>
      <c r="XN162" s="3"/>
      <c r="XO162" s="3"/>
      <c r="XP162" s="3"/>
      <c r="XQ162" s="3"/>
      <c r="XR162" s="3"/>
      <c r="XS162" s="3"/>
      <c r="XT162" s="3"/>
      <c r="XU162" s="3"/>
      <c r="XV162" s="3"/>
      <c r="XW162" s="3"/>
      <c r="XX162" s="3"/>
      <c r="XY162" s="3"/>
      <c r="XZ162" s="3"/>
      <c r="YA162" s="3"/>
      <c r="YB162" s="3"/>
      <c r="YC162" s="3"/>
      <c r="YD162" s="3"/>
      <c r="YE162" s="3"/>
      <c r="YF162" s="3"/>
      <c r="YG162" s="3"/>
      <c r="YH162" s="3"/>
      <c r="YI162" s="3"/>
      <c r="YJ162" s="3"/>
      <c r="YK162" s="3"/>
      <c r="YL162" s="3"/>
      <c r="YM162" s="3"/>
      <c r="YN162" s="3"/>
      <c r="YO162" s="3"/>
      <c r="YP162" s="3"/>
      <c r="YQ162" s="3"/>
      <c r="YR162" s="3"/>
      <c r="YS162" s="3"/>
      <c r="YT162" s="3"/>
      <c r="YU162" s="3"/>
      <c r="YV162" s="3"/>
      <c r="YW162" s="3"/>
      <c r="YX162" s="3"/>
      <c r="YY162" s="3"/>
      <c r="YZ162" s="3"/>
      <c r="ZA162" s="3"/>
      <c r="ZB162" s="3"/>
      <c r="ZC162" s="3"/>
      <c r="ZD162" s="3"/>
      <c r="ZE162" s="3"/>
      <c r="ZF162" s="3"/>
      <c r="ZG162" s="3"/>
      <c r="ZH162" s="3"/>
      <c r="ZI162" s="3"/>
      <c r="ZJ162" s="3"/>
      <c r="ZK162" s="3"/>
      <c r="ZL162" s="3"/>
      <c r="ZM162" s="3"/>
      <c r="ZN162" s="3"/>
      <c r="ZO162" s="3"/>
      <c r="ZP162" s="3"/>
      <c r="ZQ162" s="3"/>
      <c r="ZR162" s="3"/>
      <c r="ZS162" s="3"/>
      <c r="ZT162" s="3"/>
      <c r="ZU162" s="3"/>
      <c r="ZV162" s="3"/>
      <c r="ZW162" s="3"/>
      <c r="ZX162" s="3"/>
      <c r="ZY162" s="3"/>
      <c r="ZZ162" s="3"/>
      <c r="AAA162" s="3"/>
      <c r="AAB162" s="3"/>
      <c r="AAC162" s="3"/>
      <c r="AAD162" s="3"/>
      <c r="AAE162" s="3"/>
      <c r="AAF162" s="3"/>
      <c r="AAG162" s="3"/>
      <c r="AAH162" s="3"/>
      <c r="AAI162" s="3"/>
      <c r="AAJ162" s="3"/>
      <c r="AAK162" s="3"/>
      <c r="AAL162" s="3"/>
      <c r="AAM162" s="3"/>
      <c r="AAN162" s="3"/>
      <c r="AAO162" s="3"/>
      <c r="AAP162" s="3"/>
      <c r="AAQ162" s="3"/>
      <c r="AAR162" s="3"/>
      <c r="AAS162" s="3"/>
      <c r="AAT162" s="3"/>
      <c r="AAU162" s="3"/>
      <c r="AAV162" s="3"/>
      <c r="AAW162" s="3"/>
      <c r="AAX162" s="3"/>
      <c r="AAY162" s="3"/>
      <c r="AAZ162" s="3"/>
      <c r="ABA162" s="3"/>
      <c r="ABB162" s="3"/>
      <c r="ABC162" s="3"/>
      <c r="ABD162" s="3"/>
      <c r="ABE162" s="3"/>
      <c r="ABF162" s="3"/>
      <c r="ABG162" s="3"/>
      <c r="ABH162" s="3"/>
      <c r="ABI162" s="3"/>
      <c r="ABJ162" s="3"/>
      <c r="ABK162" s="3"/>
      <c r="ABL162" s="3"/>
      <c r="ABM162" s="3"/>
      <c r="ABN162" s="3"/>
      <c r="ABO162" s="3"/>
      <c r="ABP162" s="3"/>
      <c r="ABQ162" s="3"/>
      <c r="ABR162" s="3"/>
      <c r="ABS162" s="3"/>
      <c r="ABT162" s="3"/>
      <c r="ABU162" s="3"/>
      <c r="ABV162" s="3"/>
      <c r="ABW162" s="3"/>
      <c r="ABX162" s="3"/>
      <c r="ABY162" s="3"/>
      <c r="ABZ162" s="3"/>
      <c r="ACA162" s="3"/>
      <c r="ACB162" s="3"/>
      <c r="ACC162" s="3"/>
      <c r="ACD162" s="3"/>
      <c r="ACE162" s="3"/>
      <c r="ACF162" s="3"/>
      <c r="ACG162" s="3"/>
      <c r="ACH162" s="3"/>
      <c r="ACI162" s="3"/>
      <c r="ACJ162" s="3"/>
      <c r="ACK162" s="3"/>
      <c r="ACL162" s="3"/>
      <c r="ACM162" s="3"/>
      <c r="ACN162" s="3"/>
      <c r="ACO162" s="3"/>
      <c r="ACP162" s="3"/>
      <c r="ACQ162" s="3"/>
      <c r="ACR162" s="3"/>
      <c r="ACS162" s="3"/>
      <c r="ACT162" s="3"/>
      <c r="ACU162" s="3"/>
      <c r="ACV162" s="3"/>
      <c r="ACW162" s="3"/>
      <c r="ACX162" s="3"/>
      <c r="ACY162" s="3"/>
      <c r="ACZ162" s="3"/>
      <c r="ADA162" s="3"/>
      <c r="ADB162" s="3"/>
      <c r="ADC162" s="3"/>
      <c r="ADD162" s="3"/>
      <c r="ADE162" s="3"/>
      <c r="ADF162" s="3"/>
      <c r="ADG162" s="3"/>
      <c r="ADH162" s="3"/>
      <c r="ADI162" s="3"/>
      <c r="ADJ162" s="3"/>
      <c r="ADK162" s="3"/>
      <c r="ADL162" s="3"/>
      <c r="ADM162" s="3"/>
      <c r="ADN162" s="3"/>
      <c r="ADO162" s="3"/>
      <c r="ADP162" s="3"/>
      <c r="ADQ162" s="3"/>
      <c r="ADR162" s="3"/>
      <c r="ADS162" s="3"/>
      <c r="ADT162" s="3"/>
      <c r="ADU162" s="3"/>
      <c r="ADV162" s="3"/>
      <c r="ADW162" s="3"/>
      <c r="ADX162" s="3"/>
      <c r="ADY162" s="3"/>
      <c r="ADZ162" s="3"/>
      <c r="AEA162" s="3"/>
      <c r="AEB162" s="3"/>
      <c r="AEC162" s="3"/>
      <c r="AED162" s="3"/>
      <c r="AEE162" s="3"/>
      <c r="AEF162" s="3"/>
      <c r="AEG162" s="3"/>
      <c r="AEH162" s="3"/>
      <c r="AEI162" s="3"/>
      <c r="AEJ162" s="3"/>
      <c r="AEK162" s="3"/>
      <c r="AEL162" s="3"/>
      <c r="AEM162" s="3"/>
      <c r="AEN162" s="3"/>
      <c r="AEO162" s="3"/>
      <c r="AEP162" s="3"/>
      <c r="AEQ162" s="3"/>
      <c r="AER162" s="3"/>
      <c r="AES162" s="3"/>
      <c r="AET162" s="3"/>
      <c r="AEU162" s="3"/>
      <c r="AEV162" s="3"/>
      <c r="AEW162" s="3"/>
      <c r="AEX162" s="3"/>
      <c r="AEY162" s="3"/>
      <c r="AEZ162" s="3"/>
      <c r="AFA162" s="3"/>
      <c r="AFB162" s="3"/>
      <c r="AFC162" s="3"/>
      <c r="AFD162" s="3"/>
      <c r="AFE162" s="3"/>
      <c r="AFF162" s="3"/>
      <c r="AFG162" s="3"/>
      <c r="AFH162" s="3"/>
      <c r="AFI162" s="3"/>
      <c r="AFJ162" s="3"/>
      <c r="AFK162" s="3"/>
      <c r="AFL162" s="3"/>
      <c r="AFM162" s="3"/>
      <c r="AFN162" s="3"/>
      <c r="AFO162" s="3"/>
      <c r="AFP162" s="3"/>
      <c r="AFQ162" s="3"/>
      <c r="AFR162" s="3"/>
      <c r="AFS162" s="3"/>
      <c r="AFT162" s="3"/>
      <c r="AFU162" s="3"/>
      <c r="AFV162" s="3"/>
      <c r="AFW162" s="3"/>
      <c r="AFX162" s="3"/>
      <c r="AFY162" s="3"/>
      <c r="AFZ162" s="3"/>
      <c r="AGA162" s="3"/>
      <c r="AGB162" s="3"/>
      <c r="AGC162" s="3"/>
      <c r="AGD162" s="3"/>
      <c r="AGE162" s="3"/>
      <c r="AGF162" s="3"/>
      <c r="AGG162" s="3"/>
      <c r="AGH162" s="3"/>
      <c r="AGI162" s="3"/>
      <c r="AGJ162" s="3"/>
      <c r="AGK162" s="3"/>
      <c r="AGL162" s="3"/>
      <c r="AGM162" s="3"/>
      <c r="AGN162" s="3"/>
      <c r="AGO162" s="3"/>
      <c r="AGP162" s="3"/>
      <c r="AGQ162" s="3"/>
      <c r="AGR162" s="3"/>
      <c r="AGS162" s="3"/>
      <c r="AGT162" s="3"/>
      <c r="AGU162" s="3"/>
      <c r="AGV162" s="3"/>
      <c r="AGW162" s="3"/>
      <c r="AGX162" s="3"/>
      <c r="AGY162" s="3"/>
      <c r="AGZ162" s="3"/>
      <c r="AHA162" s="3"/>
      <c r="AHB162" s="3"/>
      <c r="AHC162" s="3"/>
      <c r="AHD162" s="3"/>
      <c r="AHE162" s="3"/>
      <c r="AHF162" s="3"/>
      <c r="AHG162" s="3"/>
      <c r="AHH162" s="3"/>
      <c r="AHI162" s="3"/>
      <c r="AHJ162" s="3"/>
      <c r="AHK162" s="3"/>
      <c r="AHL162" s="3"/>
      <c r="AHM162" s="3"/>
      <c r="AHN162" s="3"/>
      <c r="AHO162" s="3"/>
      <c r="AHP162" s="3"/>
      <c r="AHQ162" s="3"/>
      <c r="AHR162" s="3"/>
      <c r="AHS162" s="3"/>
      <c r="AHT162" s="3"/>
      <c r="AHU162" s="3"/>
      <c r="AHV162" s="3"/>
      <c r="AHW162" s="3"/>
      <c r="AHX162" s="3"/>
      <c r="AHY162" s="3"/>
      <c r="AHZ162" s="3"/>
      <c r="AIA162" s="3"/>
      <c r="AIB162" s="3"/>
      <c r="AIC162" s="3"/>
      <c r="AID162" s="3"/>
      <c r="AIE162" s="3"/>
      <c r="AIF162" s="3"/>
      <c r="AIG162" s="3"/>
      <c r="AIH162" s="3"/>
      <c r="AII162" s="3"/>
      <c r="AIJ162" s="3"/>
      <c r="AIK162" s="3"/>
      <c r="AIL162" s="3"/>
      <c r="AIM162" s="3"/>
      <c r="AIN162" s="3"/>
      <c r="AIO162" s="3"/>
      <c r="AIP162" s="3"/>
      <c r="AIQ162" s="3"/>
      <c r="AIR162" s="3"/>
      <c r="AIS162" s="3"/>
      <c r="AIT162" s="3"/>
      <c r="AIU162" s="3"/>
      <c r="AIV162" s="3"/>
      <c r="AIW162" s="3"/>
      <c r="AIX162" s="3"/>
      <c r="AIY162" s="3"/>
      <c r="AIZ162" s="3"/>
      <c r="AJA162" s="3"/>
      <c r="AJB162" s="3"/>
      <c r="AJC162" s="3"/>
      <c r="AJD162" s="3"/>
      <c r="AJE162" s="3"/>
      <c r="AJF162" s="3"/>
      <c r="AJG162" s="3"/>
      <c r="AJH162" s="3"/>
      <c r="AJI162" s="3"/>
      <c r="AJJ162" s="3"/>
      <c r="AJK162" s="3"/>
      <c r="AJL162" s="3"/>
      <c r="AJM162" s="3"/>
      <c r="AJN162" s="3"/>
      <c r="AJO162" s="3"/>
      <c r="AJP162" s="3"/>
      <c r="AJQ162" s="3"/>
      <c r="AJR162" s="3"/>
      <c r="AJS162" s="3"/>
      <c r="AJT162" s="3"/>
      <c r="AJU162" s="3"/>
      <c r="AJV162" s="3"/>
      <c r="AJW162" s="3"/>
      <c r="AJX162" s="3"/>
      <c r="AJY162" s="3"/>
      <c r="AJZ162" s="3"/>
      <c r="AKA162" s="3"/>
      <c r="AKB162" s="3"/>
      <c r="AKC162" s="3"/>
      <c r="AKD162" s="3"/>
      <c r="AKE162" s="3"/>
      <c r="AKF162" s="3"/>
      <c r="AKG162" s="3"/>
      <c r="AKH162" s="3"/>
      <c r="AKI162" s="3"/>
      <c r="AKJ162" s="3"/>
      <c r="AKK162" s="3"/>
      <c r="AKL162" s="3"/>
      <c r="AKM162" s="3"/>
      <c r="AKN162" s="3"/>
      <c r="AKO162" s="3"/>
      <c r="AKP162" s="3"/>
      <c r="AKQ162" s="3"/>
      <c r="AKR162" s="3"/>
      <c r="AKS162" s="3"/>
      <c r="AKT162" s="3"/>
      <c r="AKU162" s="3"/>
      <c r="AKV162" s="3"/>
      <c r="AKW162" s="3"/>
      <c r="AKX162" s="3"/>
      <c r="AKY162" s="3"/>
      <c r="AKZ162" s="3"/>
      <c r="ALA162" s="3"/>
      <c r="ALB162" s="3"/>
      <c r="ALC162" s="3"/>
      <c r="ALD162" s="3"/>
      <c r="ALE162" s="3"/>
      <c r="ALF162" s="3"/>
      <c r="ALG162" s="3"/>
      <c r="ALH162" s="3"/>
      <c r="ALI162" s="3"/>
      <c r="ALJ162" s="3"/>
      <c r="ALK162" s="3"/>
      <c r="ALL162" s="3"/>
      <c r="ALM162" s="3"/>
      <c r="ALN162" s="3"/>
      <c r="ALO162" s="3"/>
      <c r="ALP162" s="3"/>
      <c r="ALQ162" s="3"/>
      <c r="ALR162" s="3"/>
      <c r="ALS162" s="3"/>
      <c r="ALT162" s="3"/>
      <c r="ALU162" s="3"/>
      <c r="ALV162" s="3"/>
      <c r="ALW162" s="3"/>
      <c r="ALX162" s="3"/>
      <c r="ALY162" s="3"/>
      <c r="ALZ162" s="3"/>
      <c r="AMA162" s="3"/>
      <c r="AMB162" s="3"/>
      <c r="AMC162" s="3"/>
      <c r="AMD162" s="3"/>
      <c r="AME162" s="3"/>
      <c r="AMF162" s="3"/>
      <c r="AMG162" s="3"/>
      <c r="AMH162" s="3"/>
      <c r="AMI162" s="3"/>
      <c r="AMJ162" s="3"/>
      <c r="AMK162" s="3"/>
      <c r="AML162" s="3"/>
      <c r="AMM162" s="3"/>
      <c r="AMN162" s="3"/>
      <c r="AMO162" s="3"/>
      <c r="AMP162" s="3"/>
      <c r="AMQ162" s="3"/>
      <c r="AMR162" s="3"/>
      <c r="AMS162" s="3"/>
      <c r="AMT162" s="3"/>
      <c r="AMU162" s="3"/>
      <c r="AMV162" s="3"/>
      <c r="AMW162" s="3"/>
      <c r="AMX162" s="3"/>
      <c r="AMY162" s="3"/>
      <c r="AMZ162" s="3"/>
      <c r="ANA162" s="3"/>
      <c r="ANB162" s="3"/>
      <c r="ANC162" s="3"/>
      <c r="AND162" s="3"/>
      <c r="ANE162" s="3"/>
      <c r="ANF162" s="3"/>
      <c r="ANG162" s="3"/>
      <c r="ANH162" s="3"/>
      <c r="ANI162" s="3"/>
      <c r="ANJ162" s="3"/>
      <c r="ANK162" s="3"/>
      <c r="ANL162" s="3"/>
      <c r="ANM162" s="3"/>
      <c r="ANN162" s="3"/>
      <c r="ANO162" s="3"/>
      <c r="ANP162" s="3"/>
      <c r="ANQ162" s="3"/>
      <c r="ANR162" s="3"/>
      <c r="ANS162" s="3"/>
      <c r="ANT162" s="3"/>
      <c r="ANU162" s="3"/>
      <c r="ANV162" s="3"/>
      <c r="ANW162" s="3"/>
      <c r="ANX162" s="3"/>
      <c r="ANY162" s="3"/>
      <c r="ANZ162" s="3"/>
      <c r="AOA162" s="3"/>
      <c r="AOB162" s="3"/>
      <c r="AOC162" s="3"/>
      <c r="AOD162" s="3"/>
      <c r="AOE162" s="3"/>
      <c r="AOF162" s="3"/>
      <c r="AOG162" s="3"/>
      <c r="AOH162" s="3"/>
      <c r="AOI162" s="3"/>
      <c r="AOJ162" s="3"/>
      <c r="AOK162" s="3"/>
      <c r="AOL162" s="3"/>
      <c r="AOM162" s="3"/>
      <c r="AON162" s="3"/>
      <c r="AOO162" s="3"/>
      <c r="AOP162" s="3"/>
      <c r="AOQ162" s="3"/>
      <c r="AOR162" s="3"/>
      <c r="AOS162" s="3"/>
      <c r="AOT162" s="3"/>
      <c r="AOU162" s="3"/>
      <c r="AOV162" s="3"/>
      <c r="AOW162" s="3"/>
      <c r="AOX162" s="3"/>
      <c r="AOY162" s="3"/>
      <c r="AOZ162" s="3"/>
      <c r="APA162" s="3"/>
      <c r="APB162" s="3"/>
      <c r="APC162" s="3"/>
      <c r="APD162" s="3"/>
      <c r="APE162" s="3"/>
      <c r="APF162" s="3"/>
      <c r="APG162" s="3"/>
      <c r="APH162" s="3"/>
      <c r="API162" s="3"/>
      <c r="APJ162" s="3"/>
      <c r="APK162" s="3"/>
      <c r="APL162" s="3"/>
      <c r="APM162" s="3"/>
      <c r="APN162" s="3"/>
      <c r="APO162" s="3"/>
      <c r="APP162" s="3"/>
      <c r="APQ162" s="3"/>
      <c r="APR162" s="3"/>
      <c r="APS162" s="3"/>
      <c r="APT162" s="3"/>
      <c r="APU162" s="3"/>
      <c r="APV162" s="3"/>
      <c r="APW162" s="3"/>
      <c r="APX162" s="3"/>
      <c r="APY162" s="3"/>
      <c r="APZ162" s="3"/>
      <c r="AQA162" s="3"/>
      <c r="AQB162" s="3"/>
      <c r="AQC162" s="3"/>
      <c r="AQD162" s="3"/>
      <c r="AQE162" s="3"/>
      <c r="AQF162" s="3"/>
      <c r="AQG162" s="3"/>
      <c r="AQH162" s="3"/>
      <c r="AQI162" s="3"/>
      <c r="AQJ162" s="3"/>
      <c r="AQK162" s="3"/>
      <c r="AQL162" s="3"/>
      <c r="AQM162" s="3"/>
      <c r="AQN162" s="3"/>
      <c r="AQO162" s="3"/>
      <c r="AQP162" s="3"/>
      <c r="AQQ162" s="3"/>
      <c r="AQR162" s="3"/>
      <c r="AQS162" s="3"/>
      <c r="AQT162" s="3"/>
      <c r="AQU162" s="3"/>
      <c r="AQV162" s="3"/>
      <c r="AQW162" s="3"/>
      <c r="AQX162" s="3"/>
      <c r="AQY162" s="3"/>
      <c r="AQZ162" s="3"/>
      <c r="ARA162" s="3"/>
      <c r="ARB162" s="3"/>
      <c r="ARC162" s="3"/>
      <c r="ARD162" s="3"/>
      <c r="ARE162" s="3"/>
      <c r="ARF162" s="3"/>
      <c r="ARG162" s="3"/>
      <c r="ARH162" s="3"/>
      <c r="ARI162" s="3"/>
      <c r="ARJ162" s="3"/>
      <c r="ARK162" s="3"/>
      <c r="ARL162" s="3"/>
      <c r="ARM162" s="3"/>
      <c r="ARN162" s="3"/>
      <c r="ARO162" s="3"/>
      <c r="ARP162" s="3"/>
      <c r="ARQ162" s="3"/>
      <c r="ARR162" s="3"/>
      <c r="ARS162" s="3"/>
      <c r="ART162" s="3"/>
      <c r="ARU162" s="3"/>
      <c r="ARV162" s="3"/>
      <c r="ARW162" s="3"/>
      <c r="ARX162" s="3"/>
      <c r="ARY162" s="3"/>
      <c r="ARZ162" s="3"/>
      <c r="ASA162" s="3"/>
      <c r="ASB162" s="3"/>
      <c r="ASC162" s="3"/>
      <c r="ASD162" s="3"/>
      <c r="ASE162" s="3"/>
      <c r="ASF162" s="3"/>
      <c r="ASG162" s="3"/>
      <c r="ASH162" s="3"/>
      <c r="ASI162" s="3"/>
      <c r="ASJ162" s="3"/>
      <c r="ASK162" s="3"/>
      <c r="ASL162" s="3"/>
      <c r="ASM162" s="3"/>
      <c r="ASN162" s="3"/>
      <c r="ASO162" s="3"/>
      <c r="ASP162" s="3"/>
      <c r="ASQ162" s="3"/>
      <c r="ASR162" s="3"/>
      <c r="ASS162" s="3"/>
      <c r="AST162" s="3"/>
      <c r="ASU162" s="3"/>
      <c r="ASV162" s="3"/>
      <c r="ASW162" s="3"/>
      <c r="ASX162" s="3"/>
      <c r="ASY162" s="3"/>
      <c r="ASZ162" s="3"/>
      <c r="ATA162" s="3"/>
      <c r="ATB162" s="3"/>
      <c r="ATC162" s="3"/>
      <c r="ATD162" s="3"/>
      <c r="ATE162" s="3"/>
      <c r="ATF162" s="3"/>
      <c r="ATG162" s="3"/>
      <c r="ATH162" s="3"/>
      <c r="ATI162" s="3"/>
      <c r="ATJ162" s="3"/>
      <c r="ATK162" s="3"/>
      <c r="ATL162" s="3"/>
      <c r="ATM162" s="3"/>
      <c r="ATN162" s="3"/>
      <c r="ATO162" s="3"/>
      <c r="ATP162" s="3"/>
      <c r="ATQ162" s="3"/>
      <c r="ATR162" s="3"/>
      <c r="ATS162" s="3"/>
      <c r="ATT162" s="3"/>
      <c r="ATU162" s="3"/>
      <c r="ATV162" s="3"/>
      <c r="ATW162" s="3"/>
      <c r="ATX162" s="3"/>
      <c r="ATY162" s="3"/>
      <c r="ATZ162" s="3"/>
      <c r="AUA162" s="3"/>
      <c r="AUB162" s="3"/>
      <c r="AUC162" s="3"/>
      <c r="AUD162" s="3"/>
      <c r="AUE162" s="3"/>
      <c r="AUF162" s="3"/>
      <c r="AUG162" s="3"/>
      <c r="AUH162" s="3"/>
      <c r="AUI162" s="3"/>
      <c r="AUJ162" s="3"/>
      <c r="AUK162" s="3"/>
      <c r="AUL162" s="3"/>
      <c r="AUM162" s="3"/>
      <c r="AUN162" s="3"/>
      <c r="AUO162" s="3"/>
      <c r="AUP162" s="3"/>
      <c r="AUQ162" s="3"/>
      <c r="AUR162" s="3"/>
      <c r="AUS162" s="3"/>
      <c r="AUT162" s="3"/>
      <c r="AUU162" s="3"/>
      <c r="AUV162" s="3"/>
      <c r="AUW162" s="3"/>
      <c r="AUX162" s="3"/>
      <c r="AUY162" s="3"/>
      <c r="AUZ162" s="3"/>
      <c r="AVA162" s="3"/>
      <c r="AVB162" s="3"/>
      <c r="AVC162" s="3"/>
      <c r="AVD162" s="3"/>
      <c r="AVE162" s="3"/>
      <c r="AVF162" s="3"/>
      <c r="AVG162" s="3"/>
      <c r="AVH162" s="3"/>
      <c r="AVI162" s="3"/>
      <c r="AVJ162" s="3"/>
      <c r="AVK162" s="3"/>
      <c r="AVL162" s="3"/>
      <c r="AVM162" s="3"/>
      <c r="AVN162" s="3"/>
      <c r="AVO162" s="3"/>
      <c r="AVP162" s="3"/>
      <c r="AVQ162" s="3"/>
      <c r="AVR162" s="3"/>
      <c r="AVS162" s="3"/>
      <c r="AVT162" s="3"/>
      <c r="AVU162" s="3"/>
      <c r="AVV162" s="3"/>
      <c r="AVW162" s="3"/>
      <c r="AVX162" s="3"/>
      <c r="AVY162" s="3"/>
      <c r="AVZ162" s="3"/>
      <c r="AWA162" s="3"/>
      <c r="AWB162" s="3"/>
      <c r="AWC162" s="3"/>
      <c r="AWD162" s="3"/>
      <c r="AWE162" s="3"/>
      <c r="AWF162" s="3"/>
      <c r="AWG162" s="3"/>
      <c r="AWH162" s="3"/>
      <c r="AWI162" s="3"/>
      <c r="AWJ162" s="3"/>
      <c r="AWK162" s="3"/>
      <c r="AWL162" s="3"/>
      <c r="AWM162" s="3"/>
      <c r="AWN162" s="3"/>
      <c r="AWO162" s="3"/>
      <c r="AWP162" s="3"/>
      <c r="AWQ162" s="3"/>
      <c r="AWR162" s="3"/>
      <c r="AWS162" s="3"/>
      <c r="AWT162" s="3"/>
      <c r="AWU162" s="3"/>
      <c r="AWV162" s="3"/>
      <c r="AWW162" s="3"/>
      <c r="AWX162" s="3"/>
      <c r="AWY162" s="3"/>
      <c r="AWZ162" s="3"/>
      <c r="AXA162" s="3"/>
      <c r="AXB162" s="3"/>
      <c r="AXC162" s="3"/>
      <c r="AXD162" s="3"/>
      <c r="AXE162" s="3"/>
      <c r="AXF162" s="3"/>
      <c r="AXG162" s="3"/>
      <c r="AXH162" s="3"/>
      <c r="AXI162" s="3"/>
      <c r="AXJ162" s="3"/>
      <c r="AXK162" s="3"/>
      <c r="AXL162" s="3"/>
      <c r="AXM162" s="3"/>
      <c r="AXN162" s="3"/>
      <c r="AXO162" s="3"/>
      <c r="AXP162" s="3"/>
      <c r="AXQ162" s="3"/>
      <c r="AXR162" s="3"/>
      <c r="AXS162" s="3"/>
      <c r="AXT162" s="3"/>
      <c r="AXU162" s="3"/>
      <c r="AXV162" s="3"/>
      <c r="AXW162" s="3"/>
      <c r="AXX162" s="3"/>
      <c r="AXY162" s="3"/>
      <c r="AXZ162" s="3"/>
      <c r="AYA162" s="3"/>
      <c r="AYB162" s="3"/>
      <c r="AYC162" s="3"/>
      <c r="AYD162" s="3"/>
      <c r="AYE162" s="3"/>
      <c r="AYF162" s="3"/>
      <c r="AYG162" s="3"/>
      <c r="AYH162" s="3"/>
      <c r="AYI162" s="3"/>
      <c r="AYJ162" s="3"/>
      <c r="AYK162" s="3"/>
      <c r="AYL162" s="3"/>
      <c r="AYM162" s="3"/>
      <c r="AYN162" s="3"/>
      <c r="AYO162" s="3"/>
      <c r="AYP162" s="3"/>
      <c r="AYQ162" s="3"/>
      <c r="AYR162" s="3"/>
      <c r="AYS162" s="3"/>
      <c r="AYT162" s="3"/>
      <c r="AYU162" s="3"/>
      <c r="AYV162" s="3"/>
      <c r="AYW162" s="3"/>
      <c r="AYX162" s="3"/>
      <c r="AYY162" s="3"/>
      <c r="AYZ162" s="3"/>
      <c r="AZA162" s="3"/>
      <c r="AZB162" s="3"/>
      <c r="AZC162" s="3"/>
      <c r="AZD162" s="3"/>
      <c r="AZE162" s="3"/>
      <c r="AZF162" s="3"/>
      <c r="AZG162" s="3"/>
      <c r="AZH162" s="3"/>
      <c r="AZI162" s="3"/>
      <c r="AZJ162" s="3"/>
      <c r="AZK162" s="3"/>
      <c r="AZL162" s="3"/>
      <c r="AZM162" s="3"/>
      <c r="AZN162" s="3"/>
      <c r="AZO162" s="3"/>
      <c r="AZP162" s="3"/>
      <c r="AZQ162" s="3"/>
      <c r="AZR162" s="3"/>
      <c r="AZS162" s="3"/>
      <c r="AZT162" s="3"/>
      <c r="AZU162" s="3"/>
      <c r="AZV162" s="3"/>
      <c r="AZW162" s="3"/>
      <c r="AZX162" s="3"/>
      <c r="AZY162" s="3"/>
      <c r="AZZ162" s="3"/>
      <c r="BAA162" s="3"/>
      <c r="BAB162" s="3"/>
      <c r="BAC162" s="3"/>
      <c r="BAD162" s="3"/>
      <c r="BAE162" s="3"/>
      <c r="BAF162" s="3"/>
      <c r="BAG162" s="3"/>
      <c r="BAH162" s="3"/>
      <c r="BAI162" s="3"/>
      <c r="BAJ162" s="3"/>
      <c r="BAK162" s="3"/>
      <c r="BAL162" s="3"/>
      <c r="BAM162" s="3"/>
      <c r="BAN162" s="3"/>
      <c r="BAO162" s="3"/>
      <c r="BAP162" s="3"/>
      <c r="BAQ162" s="3"/>
      <c r="BAR162" s="3"/>
      <c r="BAS162" s="3"/>
      <c r="BAT162" s="3"/>
      <c r="BAU162" s="3"/>
      <c r="BAV162" s="3"/>
      <c r="BAW162" s="3"/>
      <c r="BAX162" s="3"/>
      <c r="BAY162" s="3"/>
      <c r="BAZ162" s="3"/>
      <c r="BBA162" s="3"/>
      <c r="BBB162" s="3"/>
      <c r="BBC162" s="3"/>
      <c r="BBD162" s="3"/>
      <c r="BBE162" s="3"/>
      <c r="BBF162" s="3"/>
      <c r="BBG162" s="3"/>
      <c r="BBH162" s="3"/>
      <c r="BBI162" s="3"/>
      <c r="BBJ162" s="3"/>
      <c r="BBK162" s="3"/>
      <c r="BBL162" s="3"/>
      <c r="BBM162" s="3"/>
      <c r="BBN162" s="3"/>
      <c r="BBO162" s="3"/>
      <c r="BBP162" s="3"/>
      <c r="BBQ162" s="3"/>
      <c r="BBR162" s="3"/>
      <c r="BBS162" s="3"/>
      <c r="BBT162" s="3"/>
      <c r="BBU162" s="3"/>
      <c r="BBV162" s="3"/>
      <c r="BBW162" s="3"/>
      <c r="BBX162" s="3"/>
      <c r="BBY162" s="3"/>
      <c r="BBZ162" s="3"/>
      <c r="BCA162" s="3"/>
      <c r="BCB162" s="3"/>
      <c r="BCC162" s="3"/>
      <c r="BCD162" s="3"/>
      <c r="BCE162" s="3"/>
      <c r="BCF162" s="3"/>
      <c r="BCG162" s="3"/>
      <c r="BCH162" s="3"/>
      <c r="BCI162" s="3"/>
      <c r="BCJ162" s="3"/>
      <c r="BCK162" s="3"/>
      <c r="BCL162" s="3"/>
      <c r="BCM162" s="3"/>
      <c r="BCN162" s="3"/>
      <c r="BCO162" s="3"/>
      <c r="BCP162" s="3"/>
      <c r="BCQ162" s="3"/>
      <c r="BCR162" s="3"/>
      <c r="BCS162" s="3"/>
      <c r="BCT162" s="3"/>
      <c r="BCU162" s="3"/>
      <c r="BCV162" s="3"/>
      <c r="BCW162" s="3"/>
      <c r="BCX162" s="3"/>
      <c r="BCY162" s="3"/>
      <c r="BCZ162" s="3"/>
      <c r="BDA162" s="3"/>
      <c r="BDB162" s="3"/>
      <c r="BDC162" s="3"/>
      <c r="BDD162" s="3"/>
      <c r="BDE162" s="3"/>
      <c r="BDF162" s="3"/>
      <c r="BDG162" s="3"/>
      <c r="BDH162" s="3"/>
      <c r="BDI162" s="3"/>
      <c r="BDJ162" s="3"/>
      <c r="BDK162" s="3"/>
      <c r="BDL162" s="3"/>
      <c r="BDM162" s="3"/>
      <c r="BDN162" s="3"/>
      <c r="BDO162" s="3"/>
      <c r="BDP162" s="3"/>
      <c r="BDQ162" s="3"/>
      <c r="BDR162" s="3"/>
      <c r="BDS162" s="3"/>
      <c r="BDT162" s="3"/>
      <c r="BDU162" s="3"/>
      <c r="BDV162" s="3"/>
      <c r="BDW162" s="3"/>
      <c r="BDX162" s="3"/>
      <c r="BDY162" s="3"/>
      <c r="BDZ162" s="3"/>
      <c r="BEA162" s="3"/>
      <c r="BEB162" s="3"/>
      <c r="BEC162" s="3"/>
      <c r="BED162" s="3"/>
      <c r="BEE162" s="3"/>
      <c r="BEF162" s="3"/>
      <c r="BEG162" s="3"/>
      <c r="BEH162" s="3"/>
      <c r="BEI162" s="3"/>
      <c r="BEJ162" s="3"/>
      <c r="BEK162" s="3"/>
      <c r="BEL162" s="3"/>
      <c r="BEM162" s="3"/>
      <c r="BEN162" s="3"/>
      <c r="BEO162" s="3"/>
      <c r="BEP162" s="3"/>
      <c r="BEQ162" s="3"/>
      <c r="BER162" s="3"/>
      <c r="BES162" s="3"/>
      <c r="BET162" s="3"/>
      <c r="BEU162" s="3"/>
      <c r="BEV162" s="3"/>
      <c r="BEW162" s="3"/>
      <c r="BEX162" s="3"/>
      <c r="BEY162" s="3"/>
      <c r="BEZ162" s="3"/>
      <c r="BFA162" s="3"/>
      <c r="BFB162" s="3"/>
      <c r="BFC162" s="3"/>
      <c r="BFD162" s="3"/>
      <c r="BFE162" s="3"/>
      <c r="BFF162" s="3"/>
      <c r="BFG162" s="3"/>
      <c r="BFH162" s="3"/>
      <c r="BFI162" s="3"/>
      <c r="BFJ162" s="3"/>
      <c r="BFK162" s="3"/>
      <c r="BFL162" s="3"/>
      <c r="BFM162" s="3"/>
      <c r="BFN162" s="3"/>
      <c r="BFO162" s="3"/>
      <c r="BFP162" s="3"/>
      <c r="BFQ162" s="3"/>
      <c r="BFR162" s="3"/>
      <c r="BFS162" s="3"/>
      <c r="BFT162" s="3"/>
      <c r="BFU162" s="3"/>
      <c r="BFV162" s="3"/>
      <c r="BFW162" s="3"/>
      <c r="BFX162" s="3"/>
      <c r="BFY162" s="3"/>
      <c r="BFZ162" s="3"/>
      <c r="BGA162" s="3"/>
      <c r="BGB162" s="3"/>
      <c r="BGC162" s="3"/>
      <c r="BGD162" s="3"/>
      <c r="BGE162" s="3"/>
      <c r="BGF162" s="3"/>
      <c r="BGG162" s="3"/>
      <c r="BGH162" s="3"/>
      <c r="BGI162" s="3"/>
      <c r="BGJ162" s="3"/>
      <c r="BGK162" s="3"/>
      <c r="BGL162" s="3"/>
      <c r="BGM162" s="3"/>
      <c r="BGN162" s="3"/>
      <c r="BGO162" s="3"/>
      <c r="BGP162" s="3"/>
      <c r="BGQ162" s="3"/>
      <c r="BGR162" s="3"/>
      <c r="BGS162" s="3"/>
      <c r="BGT162" s="3"/>
      <c r="BGU162" s="3"/>
      <c r="BGV162" s="3"/>
      <c r="BGW162" s="3"/>
      <c r="BGX162" s="3"/>
      <c r="BGY162" s="3"/>
      <c r="BGZ162" s="3"/>
      <c r="BHA162" s="3"/>
      <c r="BHB162" s="3"/>
      <c r="BHC162" s="3"/>
      <c r="BHD162" s="3"/>
      <c r="BHE162" s="3"/>
      <c r="BHF162" s="3"/>
      <c r="BHG162" s="3"/>
      <c r="BHH162" s="3"/>
      <c r="BHI162" s="3"/>
      <c r="BHJ162" s="3"/>
      <c r="BHK162" s="3"/>
      <c r="BHL162" s="3"/>
      <c r="BHM162" s="3"/>
      <c r="BHN162" s="3"/>
      <c r="BHO162" s="3"/>
      <c r="BHP162" s="3"/>
      <c r="BHQ162" s="3"/>
      <c r="BHR162" s="3"/>
      <c r="BHS162" s="3"/>
      <c r="BHT162" s="3"/>
      <c r="BHU162" s="3"/>
      <c r="BHV162" s="3"/>
      <c r="BHW162" s="3"/>
      <c r="BHX162" s="3"/>
      <c r="BHY162" s="3"/>
      <c r="BHZ162" s="3"/>
      <c r="BIA162" s="3"/>
      <c r="BIB162" s="3"/>
      <c r="BIC162" s="3"/>
      <c r="BID162" s="3"/>
      <c r="BIE162" s="3"/>
      <c r="BIF162" s="3"/>
      <c r="BIG162" s="3"/>
      <c r="BIH162" s="3"/>
      <c r="BII162" s="3"/>
      <c r="BIJ162" s="3"/>
      <c r="BIK162" s="3"/>
      <c r="BIL162" s="3"/>
      <c r="BIM162" s="3"/>
      <c r="BIN162" s="3"/>
      <c r="BIO162" s="3"/>
      <c r="BIP162" s="3"/>
      <c r="BIQ162" s="3"/>
      <c r="BIR162" s="3"/>
      <c r="BIS162" s="3"/>
      <c r="BIT162" s="3"/>
      <c r="BIU162" s="3"/>
      <c r="BIV162" s="3"/>
      <c r="BIW162" s="3"/>
      <c r="BIX162" s="3"/>
      <c r="BIY162" s="3"/>
      <c r="BIZ162" s="3"/>
      <c r="BJA162" s="3"/>
      <c r="BJB162" s="3"/>
      <c r="BJC162" s="3"/>
      <c r="BJD162" s="3"/>
      <c r="BJE162" s="3"/>
      <c r="BJF162" s="3"/>
      <c r="BJG162" s="3"/>
      <c r="BJH162" s="3"/>
      <c r="BJI162" s="3"/>
      <c r="BJJ162" s="3"/>
      <c r="BJK162" s="3"/>
      <c r="BJL162" s="3"/>
      <c r="BJM162" s="3"/>
      <c r="BJN162" s="3"/>
      <c r="BJO162" s="3"/>
      <c r="BJP162" s="3"/>
      <c r="BJQ162" s="3"/>
      <c r="BJR162" s="3"/>
      <c r="BJS162" s="3"/>
      <c r="BJT162" s="3"/>
      <c r="BJU162" s="3"/>
      <c r="BJV162" s="3"/>
      <c r="BJW162" s="3"/>
      <c r="BJX162" s="3"/>
      <c r="BJY162" s="3"/>
      <c r="BJZ162" s="3"/>
      <c r="BKA162" s="3"/>
      <c r="BKB162" s="3"/>
      <c r="BKC162" s="3"/>
      <c r="BKD162" s="3"/>
      <c r="BKE162" s="3"/>
      <c r="BKF162" s="3"/>
      <c r="BKG162" s="3"/>
      <c r="BKH162" s="3"/>
      <c r="BKI162" s="3"/>
      <c r="BKJ162" s="3"/>
      <c r="BKK162" s="3"/>
      <c r="BKL162" s="3"/>
      <c r="BKM162" s="3"/>
      <c r="BKN162" s="3"/>
      <c r="BKO162" s="3"/>
      <c r="BKP162" s="3"/>
      <c r="BKQ162" s="3"/>
      <c r="BKR162" s="3"/>
      <c r="BKS162" s="3"/>
      <c r="BKT162" s="3"/>
      <c r="BKU162" s="3"/>
      <c r="BKV162" s="3"/>
      <c r="BKW162" s="3"/>
      <c r="BKX162" s="3"/>
      <c r="BKY162" s="3"/>
      <c r="BKZ162" s="3"/>
      <c r="BLA162" s="3"/>
      <c r="BLB162" s="3"/>
      <c r="BLC162" s="3"/>
      <c r="BLD162" s="3"/>
      <c r="BLE162" s="3"/>
      <c r="BLF162" s="3"/>
      <c r="BLG162" s="3"/>
      <c r="BLH162" s="3"/>
      <c r="BLI162" s="3"/>
      <c r="BLJ162" s="3"/>
      <c r="BLK162" s="3"/>
      <c r="BLL162" s="3"/>
      <c r="BLM162" s="3"/>
      <c r="BLN162" s="3"/>
      <c r="BLO162" s="3"/>
      <c r="BLP162" s="3"/>
      <c r="BLQ162" s="3"/>
      <c r="BLR162" s="3"/>
      <c r="BLS162" s="3"/>
      <c r="BLT162" s="3"/>
      <c r="BLU162" s="3"/>
      <c r="BLV162" s="3"/>
      <c r="BLW162" s="3"/>
      <c r="BLX162" s="3"/>
      <c r="BLY162" s="3"/>
      <c r="BLZ162" s="3"/>
      <c r="BMA162" s="3"/>
      <c r="BMB162" s="3"/>
      <c r="BMC162" s="3"/>
      <c r="BMD162" s="3"/>
      <c r="BME162" s="3"/>
      <c r="BMF162" s="3"/>
      <c r="BMG162" s="3"/>
      <c r="BMH162" s="3"/>
      <c r="BMI162" s="3"/>
      <c r="BMJ162" s="3"/>
      <c r="BMK162" s="3"/>
      <c r="BML162" s="3"/>
      <c r="BMM162" s="3"/>
      <c r="BMN162" s="3"/>
      <c r="BMO162" s="3"/>
      <c r="BMP162" s="3"/>
      <c r="BMQ162" s="3"/>
      <c r="BMR162" s="3"/>
      <c r="BMS162" s="3"/>
      <c r="BMT162" s="3"/>
      <c r="BMU162" s="3"/>
      <c r="BMV162" s="3"/>
      <c r="BMW162" s="3"/>
      <c r="BMX162" s="3"/>
      <c r="BMY162" s="3"/>
      <c r="BMZ162" s="3"/>
      <c r="BNA162" s="3"/>
      <c r="BNB162" s="3"/>
      <c r="BNC162" s="3"/>
      <c r="BND162" s="3"/>
      <c r="BNE162" s="3"/>
      <c r="BNF162" s="3"/>
      <c r="BNG162" s="3"/>
      <c r="BNH162" s="3"/>
      <c r="BNI162" s="3"/>
      <c r="BNJ162" s="3"/>
      <c r="BNK162" s="3"/>
      <c r="BNL162" s="3"/>
      <c r="BNM162" s="3"/>
      <c r="BNN162" s="3"/>
      <c r="BNO162" s="3"/>
      <c r="BNP162" s="3"/>
      <c r="BNQ162" s="3"/>
      <c r="BNR162" s="3"/>
      <c r="BNS162" s="3"/>
      <c r="BNT162" s="3"/>
      <c r="BNU162" s="3"/>
      <c r="BNV162" s="3"/>
      <c r="BNW162" s="3"/>
      <c r="BNX162" s="3"/>
      <c r="BNY162" s="3"/>
      <c r="BNZ162" s="3"/>
      <c r="BOA162" s="3"/>
      <c r="BOB162" s="3"/>
      <c r="BOC162" s="3"/>
      <c r="BOD162" s="3"/>
      <c r="BOE162" s="3"/>
      <c r="BOF162" s="3"/>
      <c r="BOG162" s="3"/>
      <c r="BOH162" s="3"/>
      <c r="BOI162" s="3"/>
      <c r="BOJ162" s="3"/>
      <c r="BOK162" s="3"/>
      <c r="BOL162" s="3"/>
      <c r="BOM162" s="3"/>
      <c r="BON162" s="3"/>
      <c r="BOO162" s="3"/>
      <c r="BOP162" s="3"/>
      <c r="BOQ162" s="3"/>
      <c r="BOR162" s="3"/>
      <c r="BOS162" s="3"/>
      <c r="BOT162" s="3"/>
      <c r="BOU162" s="3"/>
      <c r="BOV162" s="3"/>
      <c r="BOW162" s="3"/>
      <c r="BOX162" s="3"/>
      <c r="BOY162" s="3"/>
      <c r="BOZ162" s="3"/>
      <c r="BPA162" s="3"/>
      <c r="BPB162" s="3"/>
      <c r="BPC162" s="3"/>
      <c r="BPD162" s="3"/>
      <c r="BPE162" s="3"/>
      <c r="BPF162" s="3"/>
      <c r="BPG162" s="3"/>
      <c r="BPH162" s="3"/>
      <c r="BPI162" s="3"/>
      <c r="BPJ162" s="3"/>
      <c r="BPK162" s="3"/>
      <c r="BPL162" s="3"/>
      <c r="BPM162" s="3"/>
      <c r="BPN162" s="3"/>
      <c r="BPO162" s="3"/>
      <c r="BPP162" s="3"/>
      <c r="BPQ162" s="3"/>
      <c r="BPR162" s="3"/>
      <c r="BPS162" s="3"/>
      <c r="BPT162" s="3"/>
      <c r="BPU162" s="3"/>
      <c r="BPV162" s="3"/>
      <c r="BPW162" s="3"/>
      <c r="BPX162" s="3"/>
      <c r="BPY162" s="3"/>
      <c r="BPZ162" s="3"/>
      <c r="BQA162" s="3"/>
      <c r="BQB162" s="3"/>
      <c r="BQC162" s="3"/>
      <c r="BQD162" s="3"/>
      <c r="BQE162" s="3"/>
      <c r="BQF162" s="3"/>
      <c r="BQG162" s="3"/>
      <c r="BQH162" s="3"/>
      <c r="BQI162" s="3"/>
      <c r="BQJ162" s="3"/>
      <c r="BQK162" s="3"/>
      <c r="BQL162" s="3"/>
      <c r="BQM162" s="3"/>
      <c r="BQN162" s="3"/>
      <c r="BQO162" s="3"/>
      <c r="BQP162" s="3"/>
      <c r="BQQ162" s="3"/>
      <c r="BQR162" s="3"/>
      <c r="BQS162" s="3"/>
      <c r="BQT162" s="3"/>
      <c r="BQU162" s="3"/>
      <c r="BQV162" s="3"/>
      <c r="BQW162" s="3"/>
      <c r="BQX162" s="3"/>
      <c r="BQY162" s="3"/>
      <c r="BQZ162" s="3"/>
      <c r="BRA162" s="3"/>
      <c r="BRB162" s="3"/>
      <c r="BRC162" s="3"/>
      <c r="BRD162" s="3"/>
      <c r="BRE162" s="3"/>
      <c r="BRF162" s="3"/>
      <c r="BRG162" s="3"/>
      <c r="BRH162" s="3"/>
      <c r="BRI162" s="3"/>
      <c r="BRJ162" s="3"/>
      <c r="BRK162" s="3"/>
      <c r="BRL162" s="3"/>
      <c r="BRM162" s="3"/>
      <c r="BRN162" s="3"/>
      <c r="BRO162" s="3"/>
      <c r="BRP162" s="3"/>
      <c r="BRQ162" s="3"/>
      <c r="BRR162" s="3"/>
      <c r="BRS162" s="3"/>
      <c r="BRT162" s="3"/>
      <c r="BRU162" s="3"/>
      <c r="BRV162" s="3"/>
      <c r="BRW162" s="3"/>
      <c r="BRX162" s="3"/>
      <c r="BRY162" s="3"/>
      <c r="BRZ162" s="3"/>
      <c r="BSA162" s="3"/>
      <c r="BSB162" s="3"/>
      <c r="BSC162" s="3"/>
      <c r="BSD162" s="3"/>
      <c r="BSE162" s="3"/>
      <c r="BSF162" s="3"/>
      <c r="BSG162" s="3"/>
      <c r="BSH162" s="3"/>
      <c r="BSI162" s="3"/>
      <c r="BSJ162" s="3"/>
      <c r="BSK162" s="3"/>
      <c r="BSL162" s="3"/>
      <c r="BSM162" s="3"/>
      <c r="BSN162" s="3"/>
      <c r="BSO162" s="3"/>
      <c r="BSP162" s="3"/>
      <c r="BSQ162" s="3"/>
      <c r="BSR162" s="3"/>
      <c r="BSS162" s="3"/>
      <c r="BST162" s="3"/>
      <c r="BSU162" s="3"/>
      <c r="BSV162" s="3"/>
      <c r="BSW162" s="3"/>
      <c r="BSX162" s="3"/>
      <c r="BSY162" s="3"/>
      <c r="BSZ162" s="3"/>
      <c r="BTA162" s="3"/>
      <c r="BTB162" s="3"/>
      <c r="BTC162" s="3"/>
      <c r="BTD162" s="3"/>
      <c r="BTE162" s="3"/>
      <c r="BTF162" s="3"/>
      <c r="BTG162" s="3"/>
      <c r="BTH162" s="3"/>
      <c r="BTI162" s="3"/>
      <c r="BTJ162" s="3"/>
      <c r="BTK162" s="3"/>
      <c r="BTL162" s="3"/>
      <c r="BTM162" s="3"/>
      <c r="BTN162" s="3"/>
      <c r="BTO162" s="3"/>
      <c r="BTP162" s="3"/>
      <c r="BTQ162" s="3"/>
      <c r="BTR162" s="3"/>
      <c r="BTS162" s="3"/>
      <c r="BTT162" s="3"/>
      <c r="BTU162" s="3"/>
      <c r="BTV162" s="3"/>
      <c r="BTW162" s="3"/>
      <c r="BTX162" s="3"/>
      <c r="BTY162" s="3"/>
      <c r="BTZ162" s="3"/>
      <c r="BUA162" s="3"/>
      <c r="BUB162" s="3"/>
      <c r="BUC162" s="3"/>
      <c r="BUD162" s="3"/>
      <c r="BUE162" s="3"/>
      <c r="BUF162" s="3"/>
      <c r="BUG162" s="3"/>
      <c r="BUH162" s="3"/>
      <c r="BUI162" s="3"/>
      <c r="BUJ162" s="3"/>
      <c r="BUK162" s="3"/>
      <c r="BUL162" s="3"/>
      <c r="BUM162" s="3"/>
      <c r="BUN162" s="3"/>
      <c r="BUO162" s="3"/>
      <c r="BUP162" s="3"/>
      <c r="BUQ162" s="3"/>
      <c r="BUR162" s="3"/>
      <c r="BUS162" s="3"/>
      <c r="BUT162" s="3"/>
      <c r="BUU162" s="3"/>
      <c r="BUV162" s="3"/>
      <c r="BUW162" s="3"/>
      <c r="BUX162" s="3"/>
      <c r="BUY162" s="3"/>
      <c r="BUZ162" s="3"/>
      <c r="BVA162" s="3"/>
      <c r="BVB162" s="3"/>
      <c r="BVC162" s="3"/>
      <c r="BVD162" s="3"/>
      <c r="BVE162" s="3"/>
      <c r="BVF162" s="3"/>
      <c r="BVG162" s="3"/>
      <c r="BVH162" s="3"/>
      <c r="BVI162" s="3"/>
      <c r="BVJ162" s="3"/>
      <c r="BVK162" s="3"/>
      <c r="BVL162" s="3"/>
      <c r="BVM162" s="3"/>
      <c r="BVN162" s="3"/>
      <c r="BVO162" s="3"/>
      <c r="BVP162" s="3"/>
      <c r="BVQ162" s="3"/>
      <c r="BVR162" s="3"/>
      <c r="BVS162" s="3"/>
      <c r="BVT162" s="3"/>
      <c r="BVU162" s="3"/>
      <c r="BVV162" s="3"/>
      <c r="BVW162" s="3"/>
      <c r="BVX162" s="3"/>
      <c r="BVY162" s="3"/>
      <c r="BVZ162" s="3"/>
      <c r="BWA162" s="3"/>
      <c r="BWB162" s="3"/>
      <c r="BWC162" s="3"/>
      <c r="BWD162" s="3"/>
      <c r="BWE162" s="3"/>
      <c r="BWF162" s="3"/>
      <c r="BWG162" s="3"/>
      <c r="BWH162" s="3"/>
      <c r="BWI162" s="3"/>
      <c r="BWJ162" s="3"/>
      <c r="BWK162" s="3"/>
      <c r="BWL162" s="3"/>
      <c r="BWM162" s="3"/>
      <c r="BWN162" s="3"/>
      <c r="BWO162" s="3"/>
      <c r="BWP162" s="3"/>
      <c r="BWQ162" s="3"/>
      <c r="BWR162" s="3"/>
      <c r="BWS162" s="3"/>
      <c r="BWT162" s="3"/>
      <c r="BWU162" s="3"/>
      <c r="BWV162" s="3"/>
      <c r="BWW162" s="3"/>
      <c r="BWX162" s="3"/>
      <c r="BWY162" s="3"/>
      <c r="BWZ162" s="3"/>
      <c r="BXA162" s="3"/>
      <c r="BXB162" s="3"/>
      <c r="BXC162" s="3"/>
      <c r="BXD162" s="3"/>
      <c r="BXE162" s="3"/>
      <c r="BXF162" s="3"/>
      <c r="BXG162" s="3"/>
      <c r="BXH162" s="3"/>
      <c r="BXI162" s="3"/>
      <c r="BXJ162" s="3"/>
      <c r="BXK162" s="3"/>
      <c r="BXL162" s="3"/>
      <c r="BXM162" s="3"/>
      <c r="BXN162" s="3"/>
      <c r="BXO162" s="3"/>
      <c r="BXP162" s="3"/>
      <c r="BXQ162" s="3"/>
      <c r="BXR162" s="3"/>
      <c r="BXS162" s="3"/>
      <c r="BXT162" s="3"/>
      <c r="BXU162" s="3"/>
      <c r="BXV162" s="3"/>
      <c r="BXW162" s="3"/>
      <c r="BXX162" s="3"/>
      <c r="BXY162" s="3"/>
      <c r="BXZ162" s="3"/>
      <c r="BYA162" s="3"/>
      <c r="BYB162" s="3"/>
      <c r="BYC162" s="3"/>
      <c r="BYD162" s="3"/>
      <c r="BYE162" s="3"/>
      <c r="BYF162" s="3"/>
      <c r="BYG162" s="3"/>
      <c r="BYH162" s="3"/>
      <c r="BYI162" s="3"/>
      <c r="BYJ162" s="3"/>
      <c r="BYK162" s="3"/>
      <c r="BYL162" s="3"/>
      <c r="BYM162" s="3"/>
      <c r="BYN162" s="3"/>
      <c r="BYO162" s="3"/>
      <c r="BYP162" s="3"/>
      <c r="BYQ162" s="3"/>
      <c r="BYR162" s="3"/>
      <c r="BYS162" s="3"/>
      <c r="BYT162" s="3"/>
      <c r="BYU162" s="3"/>
      <c r="BYV162" s="3"/>
      <c r="BYW162" s="3"/>
      <c r="BYX162" s="3"/>
      <c r="BYY162" s="3"/>
      <c r="BYZ162" s="3"/>
      <c r="BZA162" s="3"/>
      <c r="BZB162" s="3"/>
      <c r="BZC162" s="3"/>
      <c r="BZD162" s="3"/>
      <c r="BZE162" s="3"/>
      <c r="BZF162" s="3"/>
      <c r="BZG162" s="3"/>
      <c r="BZH162" s="3"/>
      <c r="BZI162" s="3"/>
      <c r="BZJ162" s="3"/>
      <c r="BZK162" s="3"/>
      <c r="BZL162" s="3"/>
      <c r="BZM162" s="3"/>
      <c r="BZN162" s="3"/>
      <c r="BZO162" s="3"/>
      <c r="BZP162" s="3"/>
      <c r="BZQ162" s="3"/>
      <c r="BZR162" s="3"/>
      <c r="BZS162" s="3"/>
      <c r="BZT162" s="3"/>
      <c r="BZU162" s="3"/>
      <c r="BZV162" s="3"/>
      <c r="BZW162" s="3"/>
      <c r="BZX162" s="3"/>
      <c r="BZY162" s="3"/>
      <c r="BZZ162" s="3"/>
      <c r="CAA162" s="3"/>
      <c r="CAB162" s="3"/>
      <c r="CAC162" s="3"/>
      <c r="CAD162" s="3"/>
      <c r="CAE162" s="3"/>
      <c r="CAF162" s="3"/>
      <c r="CAG162" s="3"/>
      <c r="CAH162" s="3"/>
      <c r="CAI162" s="3"/>
      <c r="CAJ162" s="3"/>
      <c r="CAK162" s="3"/>
      <c r="CAL162" s="3"/>
      <c r="CAM162" s="3"/>
      <c r="CAN162" s="3"/>
      <c r="CAO162" s="3"/>
      <c r="CAP162" s="3"/>
      <c r="CAQ162" s="3"/>
      <c r="CAR162" s="3"/>
      <c r="CAS162" s="3"/>
      <c r="CAT162" s="3"/>
      <c r="CAU162" s="3"/>
      <c r="CAV162" s="3"/>
      <c r="CAW162" s="3"/>
      <c r="CAX162" s="3"/>
      <c r="CAY162" s="3"/>
      <c r="CAZ162" s="3"/>
      <c r="CBA162" s="3"/>
      <c r="CBB162" s="3"/>
      <c r="CBC162" s="3"/>
      <c r="CBD162" s="3"/>
      <c r="CBE162" s="3"/>
      <c r="CBF162" s="3"/>
      <c r="CBG162" s="3"/>
      <c r="CBH162" s="3"/>
      <c r="CBI162" s="3"/>
      <c r="CBJ162" s="3"/>
      <c r="CBK162" s="3"/>
      <c r="CBL162" s="3"/>
      <c r="CBM162" s="3"/>
      <c r="CBN162" s="3"/>
      <c r="CBO162" s="3"/>
      <c r="CBP162" s="3"/>
      <c r="CBQ162" s="3"/>
      <c r="CBR162" s="3"/>
      <c r="CBS162" s="3"/>
      <c r="CBT162" s="3"/>
      <c r="CBU162" s="3"/>
      <c r="CBV162" s="3"/>
      <c r="CBW162" s="3"/>
      <c r="CBX162" s="3"/>
      <c r="CBY162" s="3"/>
      <c r="CBZ162" s="3"/>
      <c r="CCA162" s="3"/>
      <c r="CCB162" s="3"/>
      <c r="CCC162" s="3"/>
      <c r="CCD162" s="3"/>
      <c r="CCE162" s="3"/>
      <c r="CCF162" s="3"/>
      <c r="CCG162" s="3"/>
      <c r="CCH162" s="3"/>
      <c r="CCI162" s="3"/>
      <c r="CCJ162" s="3"/>
      <c r="CCK162" s="3"/>
      <c r="CCL162" s="3"/>
      <c r="CCM162" s="3"/>
      <c r="CCN162" s="3"/>
      <c r="CCO162" s="3"/>
      <c r="CCP162" s="3"/>
      <c r="CCQ162" s="3"/>
      <c r="CCR162" s="3"/>
      <c r="CCS162" s="3"/>
      <c r="CCT162" s="3"/>
      <c r="CCU162" s="3"/>
      <c r="CCV162" s="3"/>
      <c r="CCW162" s="3"/>
      <c r="CCX162" s="3"/>
      <c r="CCY162" s="3"/>
      <c r="CCZ162" s="3"/>
      <c r="CDA162" s="3"/>
      <c r="CDB162" s="3"/>
      <c r="CDC162" s="3"/>
      <c r="CDD162" s="3"/>
      <c r="CDE162" s="3"/>
      <c r="CDF162" s="3"/>
      <c r="CDG162" s="3"/>
      <c r="CDH162" s="3"/>
      <c r="CDI162" s="3"/>
      <c r="CDJ162" s="3"/>
      <c r="CDK162" s="3"/>
      <c r="CDL162" s="3"/>
      <c r="CDM162" s="3"/>
      <c r="CDN162" s="3"/>
      <c r="CDO162" s="3"/>
      <c r="CDP162" s="3"/>
      <c r="CDQ162" s="3"/>
      <c r="CDR162" s="3"/>
      <c r="CDS162" s="3"/>
      <c r="CDT162" s="3"/>
      <c r="CDU162" s="3"/>
      <c r="CDV162" s="3"/>
      <c r="CDW162" s="3"/>
      <c r="CDX162" s="3"/>
      <c r="CDY162" s="3"/>
      <c r="CDZ162" s="3"/>
      <c r="CEA162" s="3"/>
      <c r="CEB162" s="3"/>
      <c r="CEC162" s="3"/>
      <c r="CED162" s="3"/>
      <c r="CEE162" s="3"/>
      <c r="CEF162" s="3"/>
      <c r="CEG162" s="3"/>
      <c r="CEH162" s="3"/>
      <c r="CEI162" s="3"/>
      <c r="CEJ162" s="3"/>
      <c r="CEK162" s="3"/>
      <c r="CEL162" s="3"/>
      <c r="CEM162" s="3"/>
      <c r="CEN162" s="3"/>
      <c r="CEO162" s="3"/>
      <c r="CEP162" s="3"/>
      <c r="CEQ162" s="3"/>
      <c r="CER162" s="3"/>
      <c r="CES162" s="3"/>
      <c r="CET162" s="3"/>
      <c r="CEU162" s="3"/>
      <c r="CEV162" s="3"/>
      <c r="CEW162" s="3"/>
      <c r="CEX162" s="3"/>
      <c r="CEY162" s="3"/>
      <c r="CEZ162" s="3"/>
      <c r="CFA162" s="3"/>
      <c r="CFB162" s="3"/>
      <c r="CFC162" s="3"/>
      <c r="CFD162" s="3"/>
      <c r="CFE162" s="3"/>
      <c r="CFF162" s="3"/>
      <c r="CFG162" s="3"/>
      <c r="CFH162" s="3"/>
      <c r="CFI162" s="3"/>
      <c r="CFJ162" s="3"/>
      <c r="CFK162" s="3"/>
      <c r="CFL162" s="3"/>
      <c r="CFM162" s="3"/>
      <c r="CFN162" s="3"/>
      <c r="CFO162" s="3"/>
      <c r="CFP162" s="3"/>
      <c r="CFQ162" s="3"/>
      <c r="CFR162" s="3"/>
      <c r="CFS162" s="3"/>
      <c r="CFT162" s="3"/>
      <c r="CFU162" s="3"/>
      <c r="CFV162" s="3"/>
      <c r="CFW162" s="3"/>
      <c r="CFX162" s="3"/>
      <c r="CFY162" s="3"/>
      <c r="CFZ162" s="3"/>
      <c r="CGA162" s="3"/>
      <c r="CGB162" s="3"/>
      <c r="CGC162" s="3"/>
      <c r="CGD162" s="3"/>
      <c r="CGE162" s="3"/>
      <c r="CGF162" s="3"/>
      <c r="CGG162" s="3"/>
      <c r="CGH162" s="3"/>
      <c r="CGI162" s="3"/>
      <c r="CGJ162" s="3"/>
      <c r="CGK162" s="3"/>
      <c r="CGL162" s="3"/>
      <c r="CGM162" s="3"/>
      <c r="CGN162" s="3"/>
      <c r="CGO162" s="3"/>
      <c r="CGP162" s="3"/>
      <c r="CGQ162" s="3"/>
      <c r="CGR162" s="3"/>
      <c r="CGS162" s="3"/>
      <c r="CGT162" s="3"/>
      <c r="CGU162" s="3"/>
      <c r="CGV162" s="3"/>
      <c r="CGW162" s="3"/>
      <c r="CGX162" s="3"/>
      <c r="CGY162" s="3"/>
      <c r="CGZ162" s="3"/>
      <c r="CHA162" s="3"/>
      <c r="CHB162" s="3"/>
      <c r="CHC162" s="3"/>
      <c r="CHD162" s="3"/>
      <c r="CHE162" s="3"/>
      <c r="CHF162" s="3"/>
      <c r="CHG162" s="3"/>
      <c r="CHH162" s="3"/>
      <c r="CHI162" s="3"/>
      <c r="CHJ162" s="3"/>
      <c r="CHK162" s="3"/>
      <c r="CHL162" s="3"/>
      <c r="CHM162" s="3"/>
      <c r="CHN162" s="3"/>
      <c r="CHO162" s="3"/>
      <c r="CHP162" s="3"/>
      <c r="CHQ162" s="3"/>
      <c r="CHR162" s="3"/>
      <c r="CHS162" s="3"/>
      <c r="CHT162" s="3"/>
      <c r="CHU162" s="3"/>
      <c r="CHV162" s="3"/>
      <c r="CHW162" s="3"/>
      <c r="CHX162" s="3"/>
      <c r="CHY162" s="3"/>
      <c r="CHZ162" s="3"/>
      <c r="CIA162" s="3"/>
      <c r="CIB162" s="3"/>
      <c r="CIC162" s="3"/>
      <c r="CID162" s="3"/>
      <c r="CIE162" s="3"/>
      <c r="CIF162" s="3"/>
      <c r="CIG162" s="3"/>
      <c r="CIH162" s="3"/>
      <c r="CII162" s="3"/>
      <c r="CIJ162" s="3"/>
      <c r="CIK162" s="3"/>
      <c r="CIL162" s="3"/>
      <c r="CIM162" s="3"/>
      <c r="CIN162" s="3"/>
      <c r="CIO162" s="3"/>
      <c r="CIP162" s="3"/>
      <c r="CIQ162" s="3"/>
      <c r="CIR162" s="3"/>
      <c r="CIS162" s="3"/>
      <c r="CIT162" s="3"/>
      <c r="CIU162" s="3"/>
      <c r="CIV162" s="3"/>
      <c r="CIW162" s="3"/>
      <c r="CIX162" s="3"/>
      <c r="CIY162" s="3"/>
      <c r="CIZ162" s="3"/>
      <c r="CJA162" s="3"/>
      <c r="CJB162" s="3"/>
      <c r="CJC162" s="3"/>
      <c r="CJD162" s="3"/>
      <c r="CJE162" s="3"/>
      <c r="CJF162" s="3"/>
      <c r="CJG162" s="3"/>
      <c r="CJH162" s="3"/>
      <c r="CJI162" s="3"/>
      <c r="CJJ162" s="3"/>
      <c r="CJK162" s="3"/>
      <c r="CJL162" s="3"/>
      <c r="CJM162" s="3"/>
      <c r="CJN162" s="3"/>
      <c r="CJO162" s="3"/>
      <c r="CJP162" s="3"/>
      <c r="CJQ162" s="3"/>
      <c r="CJR162" s="3"/>
      <c r="CJS162" s="3"/>
      <c r="CJT162" s="3"/>
      <c r="CJU162" s="3"/>
      <c r="CJV162" s="3"/>
      <c r="CJW162" s="3"/>
      <c r="CJX162" s="3"/>
      <c r="CJY162" s="3"/>
      <c r="CJZ162" s="3"/>
      <c r="CKA162" s="3"/>
      <c r="CKB162" s="3"/>
      <c r="CKC162" s="3"/>
      <c r="CKD162" s="3"/>
      <c r="CKE162" s="3"/>
      <c r="CKF162" s="3"/>
      <c r="CKG162" s="3"/>
      <c r="CKH162" s="3"/>
      <c r="CKI162" s="3"/>
      <c r="CKJ162" s="3"/>
      <c r="CKK162" s="3"/>
      <c r="CKL162" s="3"/>
      <c r="CKM162" s="3"/>
      <c r="CKN162" s="3"/>
      <c r="CKO162" s="3"/>
      <c r="CKP162" s="3"/>
      <c r="CKQ162" s="3"/>
      <c r="CKR162" s="3"/>
      <c r="CKS162" s="3"/>
      <c r="CKT162" s="3"/>
      <c r="CKU162" s="3"/>
      <c r="CKV162" s="3"/>
      <c r="CKW162" s="3"/>
      <c r="CKX162" s="3"/>
      <c r="CKY162" s="3"/>
      <c r="CKZ162" s="3"/>
      <c r="CLA162" s="3"/>
      <c r="CLB162" s="3"/>
      <c r="CLC162" s="3"/>
      <c r="CLD162" s="3"/>
      <c r="CLE162" s="3"/>
      <c r="CLF162" s="3"/>
      <c r="CLG162" s="3"/>
      <c r="CLH162" s="3"/>
      <c r="CLI162" s="3"/>
      <c r="CLJ162" s="3"/>
      <c r="CLK162" s="3"/>
      <c r="CLL162" s="3"/>
      <c r="CLM162" s="3"/>
      <c r="CLN162" s="3"/>
      <c r="CLO162" s="3"/>
      <c r="CLP162" s="3"/>
      <c r="CLQ162" s="3"/>
      <c r="CLR162" s="3"/>
      <c r="CLS162" s="3"/>
      <c r="CLT162" s="3"/>
      <c r="CLU162" s="3"/>
      <c r="CLV162" s="3"/>
      <c r="CLW162" s="3"/>
      <c r="CLX162" s="3"/>
      <c r="CLY162" s="3"/>
      <c r="CLZ162" s="3"/>
      <c r="CMA162" s="3"/>
      <c r="CMB162" s="3"/>
      <c r="CMC162" s="3"/>
      <c r="CMD162" s="3"/>
      <c r="CME162" s="3"/>
      <c r="CMF162" s="3"/>
      <c r="CMG162" s="3"/>
      <c r="CMH162" s="3"/>
      <c r="CMI162" s="3"/>
      <c r="CMJ162" s="3"/>
      <c r="CMK162" s="3"/>
      <c r="CML162" s="3"/>
      <c r="CMM162" s="3"/>
      <c r="CMN162" s="3"/>
      <c r="CMO162" s="3"/>
      <c r="CMP162" s="3"/>
      <c r="CMQ162" s="3"/>
      <c r="CMR162" s="3"/>
      <c r="CMS162" s="3"/>
      <c r="CMT162" s="3"/>
      <c r="CMU162" s="3"/>
      <c r="CMV162" s="3"/>
      <c r="CMW162" s="3"/>
      <c r="CMX162" s="3"/>
      <c r="CMY162" s="3"/>
      <c r="CMZ162" s="3"/>
      <c r="CNA162" s="3"/>
      <c r="CNB162" s="3"/>
      <c r="CNC162" s="3"/>
      <c r="CND162" s="3"/>
      <c r="CNE162" s="3"/>
      <c r="CNF162" s="3"/>
      <c r="CNG162" s="3"/>
      <c r="CNH162" s="3"/>
      <c r="CNI162" s="3"/>
      <c r="CNJ162" s="3"/>
      <c r="CNK162" s="3"/>
      <c r="CNL162" s="3"/>
      <c r="CNM162" s="3"/>
      <c r="CNN162" s="3"/>
      <c r="CNO162" s="3"/>
      <c r="CNP162" s="3"/>
      <c r="CNQ162" s="3"/>
      <c r="CNR162" s="3"/>
      <c r="CNS162" s="3"/>
      <c r="CNT162" s="3"/>
      <c r="CNU162" s="3"/>
      <c r="CNV162" s="3"/>
      <c r="CNW162" s="3"/>
      <c r="CNX162" s="3"/>
      <c r="CNY162" s="3"/>
      <c r="CNZ162" s="3"/>
      <c r="COA162" s="3"/>
      <c r="COB162" s="3"/>
      <c r="COC162" s="3"/>
      <c r="COD162" s="3"/>
      <c r="COE162" s="3"/>
      <c r="COF162" s="3"/>
      <c r="COG162" s="3"/>
      <c r="COH162" s="3"/>
      <c r="COI162" s="3"/>
      <c r="COJ162" s="3"/>
      <c r="COK162" s="3"/>
      <c r="COL162" s="3"/>
      <c r="COM162" s="3"/>
      <c r="CON162" s="3"/>
      <c r="COO162" s="3"/>
      <c r="COP162" s="3"/>
      <c r="COQ162" s="3"/>
      <c r="COR162" s="3"/>
      <c r="COS162" s="3"/>
      <c r="COT162" s="3"/>
      <c r="COU162" s="3"/>
      <c r="COV162" s="3"/>
      <c r="COW162" s="3"/>
      <c r="COX162" s="3"/>
      <c r="COY162" s="3"/>
      <c r="COZ162" s="3"/>
      <c r="CPA162" s="3"/>
      <c r="CPB162" s="3"/>
      <c r="CPC162" s="3"/>
      <c r="CPD162" s="3"/>
      <c r="CPE162" s="3"/>
      <c r="CPF162" s="3"/>
      <c r="CPG162" s="3"/>
      <c r="CPH162" s="3"/>
      <c r="CPI162" s="3"/>
      <c r="CPJ162" s="3"/>
      <c r="CPK162" s="3"/>
      <c r="CPL162" s="3"/>
      <c r="CPM162" s="3"/>
      <c r="CPN162" s="3"/>
      <c r="CPO162" s="3"/>
      <c r="CPP162" s="3"/>
      <c r="CPQ162" s="3"/>
      <c r="CPR162" s="3"/>
      <c r="CPS162" s="3"/>
      <c r="CPT162" s="3"/>
      <c r="CPU162" s="3"/>
      <c r="CPV162" s="3"/>
      <c r="CPW162" s="3"/>
      <c r="CPX162" s="3"/>
      <c r="CPY162" s="3"/>
      <c r="CPZ162" s="3"/>
      <c r="CQA162" s="3"/>
      <c r="CQB162" s="3"/>
      <c r="CQC162" s="3"/>
      <c r="CQD162" s="3"/>
      <c r="CQE162" s="3"/>
      <c r="CQF162" s="3"/>
      <c r="CQG162" s="3"/>
      <c r="CQH162" s="3"/>
      <c r="CQI162" s="3"/>
      <c r="CQJ162" s="3"/>
      <c r="CQK162" s="3"/>
      <c r="CQL162" s="3"/>
      <c r="CQM162" s="3"/>
      <c r="CQN162" s="3"/>
      <c r="CQO162" s="3"/>
      <c r="CQP162" s="3"/>
      <c r="CQQ162" s="3"/>
      <c r="CQR162" s="3"/>
      <c r="CQS162" s="3"/>
      <c r="CQT162" s="3"/>
      <c r="CQU162" s="3"/>
      <c r="CQV162" s="3"/>
      <c r="CQW162" s="3"/>
      <c r="CQX162" s="3"/>
      <c r="CQY162" s="3"/>
      <c r="CQZ162" s="3"/>
      <c r="CRA162" s="3"/>
      <c r="CRB162" s="3"/>
      <c r="CRC162" s="3"/>
      <c r="CRD162" s="3"/>
      <c r="CRE162" s="3"/>
      <c r="CRF162" s="3"/>
      <c r="CRG162" s="3"/>
      <c r="CRH162" s="3"/>
      <c r="CRI162" s="3"/>
      <c r="CRJ162" s="3"/>
      <c r="CRK162" s="3"/>
      <c r="CRL162" s="3"/>
      <c r="CRM162" s="3"/>
      <c r="CRN162" s="3"/>
      <c r="CRO162" s="3"/>
      <c r="CRP162" s="3"/>
      <c r="CRQ162" s="3"/>
      <c r="CRR162" s="3"/>
      <c r="CRS162" s="3"/>
      <c r="CRT162" s="3"/>
      <c r="CRU162" s="3"/>
      <c r="CRV162" s="3"/>
      <c r="CRW162" s="3"/>
      <c r="CRX162" s="3"/>
      <c r="CRY162" s="3"/>
      <c r="CRZ162" s="3"/>
      <c r="CSA162" s="3"/>
      <c r="CSB162" s="3"/>
      <c r="CSC162" s="3"/>
      <c r="CSD162" s="3"/>
      <c r="CSE162" s="3"/>
      <c r="CSF162" s="3"/>
      <c r="CSG162" s="3"/>
      <c r="CSH162" s="3"/>
      <c r="CSI162" s="3"/>
      <c r="CSJ162" s="3"/>
      <c r="CSK162" s="3"/>
      <c r="CSL162" s="3"/>
      <c r="CSM162" s="3"/>
      <c r="CSN162" s="3"/>
      <c r="CSO162" s="3"/>
      <c r="CSP162" s="3"/>
      <c r="CSQ162" s="3"/>
      <c r="CSR162" s="3"/>
      <c r="CSS162" s="3"/>
      <c r="CST162" s="3"/>
      <c r="CSU162" s="3"/>
      <c r="CSV162" s="3"/>
      <c r="CSW162" s="3"/>
      <c r="CSX162" s="3"/>
      <c r="CSY162" s="3"/>
      <c r="CSZ162" s="3"/>
      <c r="CTA162" s="3"/>
      <c r="CTB162" s="3"/>
      <c r="CTC162" s="3"/>
      <c r="CTD162" s="3"/>
      <c r="CTE162" s="3"/>
      <c r="CTF162" s="3"/>
      <c r="CTG162" s="3"/>
      <c r="CTH162" s="3"/>
      <c r="CTI162" s="3"/>
      <c r="CTJ162" s="3"/>
      <c r="CTK162" s="3"/>
      <c r="CTL162" s="3"/>
      <c r="CTM162" s="3"/>
      <c r="CTN162" s="3"/>
      <c r="CTO162" s="3"/>
      <c r="CTP162" s="3"/>
      <c r="CTQ162" s="3"/>
      <c r="CTR162" s="3"/>
      <c r="CTS162" s="3"/>
      <c r="CTT162" s="3"/>
      <c r="CTU162" s="3"/>
      <c r="CTV162" s="3"/>
      <c r="CTW162" s="3"/>
      <c r="CTX162" s="3"/>
      <c r="CTY162" s="3"/>
      <c r="CTZ162" s="3"/>
      <c r="CUA162" s="3"/>
      <c r="CUB162" s="3"/>
      <c r="CUC162" s="3"/>
      <c r="CUD162" s="3"/>
      <c r="CUE162" s="3"/>
      <c r="CUF162" s="3"/>
      <c r="CUG162" s="3"/>
      <c r="CUH162" s="3"/>
      <c r="CUI162" s="3"/>
      <c r="CUJ162" s="3"/>
      <c r="CUK162" s="3"/>
      <c r="CUL162" s="3"/>
      <c r="CUM162" s="3"/>
      <c r="CUN162" s="3"/>
      <c r="CUO162" s="3"/>
      <c r="CUP162" s="3"/>
      <c r="CUQ162" s="3"/>
      <c r="CUR162" s="3"/>
      <c r="CUS162" s="3"/>
      <c r="CUT162" s="3"/>
      <c r="CUU162" s="3"/>
      <c r="CUV162" s="3"/>
      <c r="CUW162" s="3"/>
      <c r="CUX162" s="3"/>
      <c r="CUY162" s="3"/>
      <c r="CUZ162" s="3"/>
      <c r="CVA162" s="3"/>
      <c r="CVB162" s="3"/>
      <c r="CVC162" s="3"/>
      <c r="CVD162" s="3"/>
      <c r="CVE162" s="3"/>
      <c r="CVF162" s="3"/>
      <c r="CVG162" s="3"/>
      <c r="CVH162" s="3"/>
      <c r="CVI162" s="3"/>
      <c r="CVJ162" s="3"/>
      <c r="CVK162" s="3"/>
      <c r="CVL162" s="3"/>
      <c r="CVM162" s="3"/>
      <c r="CVN162" s="3"/>
      <c r="CVO162" s="3"/>
      <c r="CVP162" s="3"/>
      <c r="CVQ162" s="3"/>
      <c r="CVR162" s="3"/>
      <c r="CVS162" s="3"/>
      <c r="CVT162" s="3"/>
      <c r="CVU162" s="3"/>
      <c r="CVV162" s="3"/>
      <c r="CVW162" s="3"/>
      <c r="CVX162" s="3"/>
      <c r="CVY162" s="3"/>
      <c r="CVZ162" s="3"/>
      <c r="CWA162" s="3"/>
      <c r="CWB162" s="3"/>
      <c r="CWC162" s="3"/>
      <c r="CWD162" s="3"/>
      <c r="CWE162" s="3"/>
      <c r="CWF162" s="3"/>
      <c r="CWG162" s="3"/>
      <c r="CWH162" s="3"/>
      <c r="CWI162" s="3"/>
      <c r="CWJ162" s="3"/>
      <c r="CWK162" s="3"/>
      <c r="CWL162" s="3"/>
      <c r="CWM162" s="3"/>
      <c r="CWN162" s="3"/>
      <c r="CWO162" s="3"/>
      <c r="CWP162" s="3"/>
      <c r="CWQ162" s="3"/>
      <c r="CWR162" s="3"/>
      <c r="CWS162" s="3"/>
      <c r="CWT162" s="3"/>
      <c r="CWU162" s="3"/>
      <c r="CWV162" s="3"/>
      <c r="CWW162" s="3"/>
      <c r="CWX162" s="3"/>
      <c r="CWY162" s="3"/>
      <c r="CWZ162" s="3"/>
      <c r="CXA162" s="3"/>
      <c r="CXB162" s="3"/>
      <c r="CXC162" s="3"/>
      <c r="CXD162" s="3"/>
      <c r="CXE162" s="3"/>
      <c r="CXF162" s="3"/>
      <c r="CXG162" s="3"/>
      <c r="CXH162" s="3"/>
      <c r="CXI162" s="3"/>
      <c r="CXJ162" s="3"/>
      <c r="CXK162" s="3"/>
      <c r="CXL162" s="3"/>
      <c r="CXM162" s="3"/>
      <c r="CXN162" s="3"/>
      <c r="CXO162" s="3"/>
      <c r="CXP162" s="3"/>
      <c r="CXQ162" s="3"/>
      <c r="CXR162" s="3"/>
      <c r="CXS162" s="3"/>
      <c r="CXT162" s="3"/>
      <c r="CXU162" s="3"/>
      <c r="CXV162" s="3"/>
      <c r="CXW162" s="3"/>
      <c r="CXX162" s="3"/>
      <c r="CXY162" s="3"/>
      <c r="CXZ162" s="3"/>
      <c r="CYA162" s="3"/>
      <c r="CYB162" s="3"/>
      <c r="CYC162" s="3"/>
      <c r="CYD162" s="3"/>
      <c r="CYE162" s="3"/>
      <c r="CYF162" s="3"/>
      <c r="CYG162" s="3"/>
      <c r="CYH162" s="3"/>
      <c r="CYI162" s="3"/>
      <c r="CYJ162" s="3"/>
      <c r="CYK162" s="3"/>
      <c r="CYL162" s="3"/>
      <c r="CYM162" s="3"/>
      <c r="CYN162" s="3"/>
      <c r="CYO162" s="3"/>
      <c r="CYP162" s="3"/>
      <c r="CYQ162" s="3"/>
      <c r="CYR162" s="3"/>
      <c r="CYS162" s="3"/>
      <c r="CYT162" s="3"/>
      <c r="CYU162" s="3"/>
      <c r="CYV162" s="3"/>
      <c r="CYW162" s="3"/>
      <c r="CYX162" s="3"/>
      <c r="CYY162" s="3"/>
      <c r="CYZ162" s="3"/>
      <c r="CZA162" s="3"/>
      <c r="CZB162" s="3"/>
      <c r="CZC162" s="3"/>
      <c r="CZD162" s="3"/>
      <c r="CZE162" s="3"/>
      <c r="CZF162" s="3"/>
      <c r="CZG162" s="3"/>
      <c r="CZH162" s="3"/>
      <c r="CZI162" s="3"/>
      <c r="CZJ162" s="3"/>
      <c r="CZK162" s="3"/>
      <c r="CZL162" s="3"/>
      <c r="CZM162" s="3"/>
      <c r="CZN162" s="3"/>
      <c r="CZO162" s="3"/>
      <c r="CZP162" s="3"/>
      <c r="CZQ162" s="3"/>
      <c r="CZR162" s="3"/>
      <c r="CZS162" s="3"/>
      <c r="CZT162" s="3"/>
      <c r="CZU162" s="3"/>
      <c r="CZV162" s="3"/>
      <c r="CZW162" s="3"/>
      <c r="CZX162" s="3"/>
      <c r="CZY162" s="3"/>
      <c r="CZZ162" s="3"/>
      <c r="DAA162" s="3"/>
      <c r="DAB162" s="3"/>
      <c r="DAC162" s="3"/>
      <c r="DAD162" s="3"/>
      <c r="DAE162" s="3"/>
      <c r="DAF162" s="3"/>
      <c r="DAG162" s="3"/>
      <c r="DAH162" s="3"/>
      <c r="DAI162" s="3"/>
      <c r="DAJ162" s="3"/>
      <c r="DAK162" s="3"/>
      <c r="DAL162" s="3"/>
      <c r="DAM162" s="3"/>
      <c r="DAN162" s="3"/>
      <c r="DAO162" s="3"/>
      <c r="DAP162" s="3"/>
      <c r="DAQ162" s="3"/>
      <c r="DAR162" s="3"/>
      <c r="DAS162" s="3"/>
      <c r="DAT162" s="3"/>
      <c r="DAU162" s="3"/>
      <c r="DAV162" s="3"/>
      <c r="DAW162" s="3"/>
      <c r="DAX162" s="3"/>
      <c r="DAY162" s="3"/>
      <c r="DAZ162" s="3"/>
      <c r="DBA162" s="3"/>
      <c r="DBB162" s="3"/>
      <c r="DBC162" s="3"/>
      <c r="DBD162" s="3"/>
      <c r="DBE162" s="3"/>
      <c r="DBF162" s="3"/>
      <c r="DBG162" s="3"/>
      <c r="DBH162" s="3"/>
      <c r="DBI162" s="3"/>
      <c r="DBJ162" s="3"/>
      <c r="DBK162" s="3"/>
      <c r="DBL162" s="3"/>
      <c r="DBM162" s="3"/>
      <c r="DBN162" s="3"/>
      <c r="DBO162" s="3"/>
      <c r="DBP162" s="3"/>
      <c r="DBQ162" s="3"/>
      <c r="DBR162" s="3"/>
      <c r="DBS162" s="3"/>
      <c r="DBT162" s="3"/>
      <c r="DBU162" s="3"/>
      <c r="DBV162" s="3"/>
      <c r="DBW162" s="3"/>
      <c r="DBX162" s="3"/>
      <c r="DBY162" s="3"/>
      <c r="DBZ162" s="3"/>
      <c r="DCA162" s="3"/>
      <c r="DCB162" s="3"/>
      <c r="DCC162" s="3"/>
      <c r="DCD162" s="3"/>
      <c r="DCE162" s="3"/>
      <c r="DCF162" s="3"/>
      <c r="DCG162" s="3"/>
      <c r="DCH162" s="3"/>
      <c r="DCI162" s="3"/>
      <c r="DCJ162" s="3"/>
      <c r="DCK162" s="3"/>
      <c r="DCL162" s="3"/>
      <c r="DCM162" s="3"/>
      <c r="DCN162" s="3"/>
      <c r="DCO162" s="3"/>
      <c r="DCP162" s="3"/>
      <c r="DCQ162" s="3"/>
      <c r="DCR162" s="3"/>
      <c r="DCS162" s="3"/>
      <c r="DCT162" s="3"/>
      <c r="DCU162" s="3"/>
      <c r="DCV162" s="3"/>
      <c r="DCW162" s="3"/>
      <c r="DCX162" s="3"/>
      <c r="DCY162" s="3"/>
      <c r="DCZ162" s="3"/>
      <c r="DDA162" s="3"/>
      <c r="DDB162" s="3"/>
      <c r="DDC162" s="3"/>
      <c r="DDD162" s="3"/>
      <c r="DDE162" s="3"/>
      <c r="DDF162" s="3"/>
      <c r="DDG162" s="3"/>
      <c r="DDH162" s="3"/>
      <c r="DDI162" s="3"/>
      <c r="DDJ162" s="3"/>
      <c r="DDK162" s="3"/>
      <c r="DDL162" s="3"/>
      <c r="DDM162" s="3"/>
      <c r="DDN162" s="3"/>
      <c r="DDO162" s="3"/>
      <c r="DDP162" s="3"/>
      <c r="DDQ162" s="3"/>
      <c r="DDR162" s="3"/>
      <c r="DDS162" s="3"/>
      <c r="DDT162" s="3"/>
      <c r="DDU162" s="3"/>
      <c r="DDV162" s="3"/>
      <c r="DDW162" s="3"/>
      <c r="DDX162" s="3"/>
      <c r="DDY162" s="3"/>
      <c r="DDZ162" s="3"/>
      <c r="DEA162" s="3"/>
      <c r="DEB162" s="3"/>
      <c r="DEC162" s="3"/>
      <c r="DED162" s="3"/>
      <c r="DEE162" s="3"/>
      <c r="DEF162" s="3"/>
      <c r="DEG162" s="3"/>
      <c r="DEH162" s="3"/>
      <c r="DEI162" s="3"/>
      <c r="DEJ162" s="3"/>
      <c r="DEK162" s="3"/>
      <c r="DEL162" s="3"/>
      <c r="DEM162" s="3"/>
      <c r="DEN162" s="3"/>
      <c r="DEO162" s="3"/>
      <c r="DEP162" s="3"/>
      <c r="DEQ162" s="3"/>
      <c r="DER162" s="3"/>
      <c r="DES162" s="3"/>
      <c r="DET162" s="3"/>
      <c r="DEU162" s="3"/>
      <c r="DEV162" s="3"/>
      <c r="DEW162" s="3"/>
      <c r="DEX162" s="3"/>
      <c r="DEY162" s="3"/>
      <c r="DEZ162" s="3"/>
      <c r="DFA162" s="3"/>
      <c r="DFB162" s="3"/>
      <c r="DFC162" s="3"/>
      <c r="DFD162" s="3"/>
      <c r="DFE162" s="3"/>
      <c r="DFF162" s="3"/>
      <c r="DFG162" s="3"/>
      <c r="DFH162" s="3"/>
      <c r="DFI162" s="3"/>
      <c r="DFJ162" s="3"/>
      <c r="DFK162" s="3"/>
      <c r="DFL162" s="3"/>
      <c r="DFM162" s="3"/>
      <c r="DFN162" s="3"/>
      <c r="DFO162" s="3"/>
      <c r="DFP162" s="3"/>
      <c r="DFQ162" s="3"/>
      <c r="DFR162" s="3"/>
      <c r="DFS162" s="3"/>
      <c r="DFT162" s="3"/>
      <c r="DFU162" s="3"/>
      <c r="DFV162" s="3"/>
      <c r="DFW162" s="3"/>
      <c r="DFX162" s="3"/>
      <c r="DFY162" s="3"/>
      <c r="DFZ162" s="3"/>
      <c r="DGA162" s="3"/>
      <c r="DGB162" s="3"/>
      <c r="DGC162" s="3"/>
      <c r="DGD162" s="3"/>
      <c r="DGE162" s="3"/>
      <c r="DGF162" s="3"/>
      <c r="DGG162" s="3"/>
      <c r="DGH162" s="3"/>
      <c r="DGI162" s="3"/>
      <c r="DGJ162" s="3"/>
      <c r="DGK162" s="3"/>
      <c r="DGL162" s="3"/>
      <c r="DGM162" s="3"/>
      <c r="DGN162" s="3"/>
      <c r="DGO162" s="3"/>
      <c r="DGP162" s="3"/>
      <c r="DGQ162" s="3"/>
      <c r="DGR162" s="3"/>
      <c r="DGS162" s="3"/>
      <c r="DGT162" s="3"/>
      <c r="DGU162" s="3"/>
      <c r="DGV162" s="3"/>
      <c r="DGW162" s="3"/>
      <c r="DGX162" s="3"/>
      <c r="DGY162" s="3"/>
      <c r="DGZ162" s="3"/>
      <c r="DHA162" s="3"/>
      <c r="DHB162" s="3"/>
      <c r="DHC162" s="3"/>
      <c r="DHD162" s="3"/>
      <c r="DHE162" s="3"/>
      <c r="DHF162" s="3"/>
      <c r="DHG162" s="3"/>
      <c r="DHH162" s="3"/>
      <c r="DHI162" s="3"/>
      <c r="DHJ162" s="3"/>
      <c r="DHK162" s="3"/>
      <c r="DHL162" s="3"/>
      <c r="DHM162" s="3"/>
      <c r="DHN162" s="3"/>
      <c r="DHO162" s="3"/>
      <c r="DHP162" s="3"/>
      <c r="DHQ162" s="3"/>
      <c r="DHR162" s="3"/>
      <c r="DHS162" s="3"/>
      <c r="DHT162" s="3"/>
      <c r="DHU162" s="3"/>
      <c r="DHV162" s="3"/>
      <c r="DHW162" s="3"/>
      <c r="DHX162" s="3"/>
      <c r="DHY162" s="3"/>
      <c r="DHZ162" s="3"/>
      <c r="DIA162" s="3"/>
      <c r="DIB162" s="3"/>
      <c r="DIC162" s="3"/>
      <c r="DID162" s="3"/>
      <c r="DIE162" s="3"/>
      <c r="DIF162" s="3"/>
      <c r="DIG162" s="3"/>
      <c r="DIH162" s="3"/>
      <c r="DII162" s="3"/>
      <c r="DIJ162" s="3"/>
      <c r="DIK162" s="3"/>
      <c r="DIL162" s="3"/>
      <c r="DIM162" s="3"/>
      <c r="DIN162" s="3"/>
      <c r="DIO162" s="3"/>
      <c r="DIP162" s="3"/>
      <c r="DIQ162" s="3"/>
      <c r="DIR162" s="3"/>
      <c r="DIS162" s="3"/>
      <c r="DIT162" s="3"/>
      <c r="DIU162" s="3"/>
      <c r="DIV162" s="3"/>
      <c r="DIW162" s="3"/>
      <c r="DIX162" s="3"/>
      <c r="DIY162" s="3"/>
      <c r="DIZ162" s="3"/>
      <c r="DJA162" s="3"/>
      <c r="DJB162" s="3"/>
      <c r="DJC162" s="3"/>
      <c r="DJD162" s="3"/>
      <c r="DJE162" s="3"/>
      <c r="DJF162" s="3"/>
      <c r="DJG162" s="3"/>
      <c r="DJH162" s="3"/>
      <c r="DJI162" s="3"/>
      <c r="DJJ162" s="3"/>
      <c r="DJK162" s="3"/>
      <c r="DJL162" s="3"/>
      <c r="DJM162" s="3"/>
      <c r="DJN162" s="3"/>
      <c r="DJO162" s="3"/>
      <c r="DJP162" s="3"/>
      <c r="DJQ162" s="3"/>
      <c r="DJR162" s="3"/>
      <c r="DJS162" s="3"/>
      <c r="DJT162" s="3"/>
      <c r="DJU162" s="3"/>
      <c r="DJV162" s="3"/>
      <c r="DJW162" s="3"/>
      <c r="DJX162" s="3"/>
      <c r="DJY162" s="3"/>
      <c r="DJZ162" s="3"/>
      <c r="DKA162" s="3"/>
      <c r="DKB162" s="3"/>
      <c r="DKC162" s="3"/>
      <c r="DKD162" s="3"/>
      <c r="DKE162" s="3"/>
      <c r="DKF162" s="3"/>
      <c r="DKG162" s="3"/>
      <c r="DKH162" s="3"/>
      <c r="DKI162" s="3"/>
      <c r="DKJ162" s="3"/>
      <c r="DKK162" s="3"/>
      <c r="DKL162" s="3"/>
      <c r="DKM162" s="3"/>
      <c r="DKN162" s="3"/>
      <c r="DKO162" s="3"/>
      <c r="DKP162" s="3"/>
      <c r="DKQ162" s="3"/>
      <c r="DKR162" s="3"/>
      <c r="DKS162" s="3"/>
      <c r="DKT162" s="3"/>
      <c r="DKU162" s="3"/>
      <c r="DKV162" s="3"/>
      <c r="DKW162" s="3"/>
      <c r="DKX162" s="3"/>
      <c r="DKY162" s="3"/>
      <c r="DKZ162" s="3"/>
      <c r="DLA162" s="3"/>
      <c r="DLB162" s="3"/>
      <c r="DLC162" s="3"/>
      <c r="DLD162" s="3"/>
      <c r="DLE162" s="3"/>
      <c r="DLF162" s="3"/>
      <c r="DLG162" s="3"/>
      <c r="DLH162" s="3"/>
      <c r="DLI162" s="3"/>
      <c r="DLJ162" s="3"/>
      <c r="DLK162" s="3"/>
      <c r="DLL162" s="3"/>
      <c r="DLM162" s="3"/>
      <c r="DLN162" s="3"/>
      <c r="DLO162" s="3"/>
      <c r="DLP162" s="3"/>
      <c r="DLQ162" s="3"/>
      <c r="DLR162" s="3"/>
      <c r="DLS162" s="3"/>
      <c r="DLT162" s="3"/>
      <c r="DLU162" s="3"/>
      <c r="DLV162" s="3"/>
      <c r="DLW162" s="3"/>
      <c r="DLX162" s="3"/>
      <c r="DLY162" s="3"/>
      <c r="DLZ162" s="3"/>
      <c r="DMA162" s="3"/>
      <c r="DMB162" s="3"/>
      <c r="DMC162" s="3"/>
      <c r="DMD162" s="3"/>
      <c r="DME162" s="3"/>
      <c r="DMF162" s="3"/>
      <c r="DMG162" s="3"/>
      <c r="DMH162" s="3"/>
      <c r="DMI162" s="3"/>
      <c r="DMJ162" s="3"/>
      <c r="DMK162" s="3"/>
      <c r="DML162" s="3"/>
      <c r="DMM162" s="3"/>
      <c r="DMN162" s="3"/>
      <c r="DMO162" s="3"/>
      <c r="DMP162" s="3"/>
      <c r="DMQ162" s="3"/>
      <c r="DMR162" s="3"/>
      <c r="DMS162" s="3"/>
      <c r="DMT162" s="3"/>
      <c r="DMU162" s="3"/>
      <c r="DMV162" s="3"/>
      <c r="DMW162" s="3"/>
      <c r="DMX162" s="3"/>
      <c r="DMY162" s="3"/>
      <c r="DMZ162" s="3"/>
      <c r="DNA162" s="3"/>
      <c r="DNB162" s="3"/>
      <c r="DNC162" s="3"/>
      <c r="DND162" s="3"/>
      <c r="DNE162" s="3"/>
      <c r="DNF162" s="3"/>
      <c r="DNG162" s="3"/>
      <c r="DNH162" s="3"/>
      <c r="DNI162" s="3"/>
      <c r="DNJ162" s="3"/>
      <c r="DNK162" s="3"/>
      <c r="DNL162" s="3"/>
      <c r="DNM162" s="3"/>
      <c r="DNN162" s="3"/>
      <c r="DNO162" s="3"/>
      <c r="DNP162" s="3"/>
      <c r="DNQ162" s="3"/>
      <c r="DNR162" s="3"/>
      <c r="DNS162" s="3"/>
      <c r="DNT162" s="3"/>
      <c r="DNU162" s="3"/>
      <c r="DNV162" s="3"/>
      <c r="DNW162" s="3"/>
      <c r="DNX162" s="3"/>
      <c r="DNY162" s="3"/>
      <c r="DNZ162" s="3"/>
      <c r="DOA162" s="3"/>
      <c r="DOB162" s="3"/>
      <c r="DOC162" s="3"/>
      <c r="DOD162" s="3"/>
      <c r="DOE162" s="3"/>
      <c r="DOF162" s="3"/>
      <c r="DOG162" s="3"/>
      <c r="DOH162" s="3"/>
      <c r="DOI162" s="3"/>
      <c r="DOJ162" s="3"/>
      <c r="DOK162" s="3"/>
      <c r="DOL162" s="3"/>
      <c r="DOM162" s="3"/>
      <c r="DON162" s="3"/>
      <c r="DOO162" s="3"/>
      <c r="DOP162" s="3"/>
      <c r="DOQ162" s="3"/>
      <c r="DOR162" s="3"/>
      <c r="DOS162" s="3"/>
      <c r="DOT162" s="3"/>
      <c r="DOU162" s="3"/>
      <c r="DOV162" s="3"/>
      <c r="DOW162" s="3"/>
      <c r="DOX162" s="3"/>
      <c r="DOY162" s="3"/>
      <c r="DOZ162" s="3"/>
      <c r="DPA162" s="3"/>
      <c r="DPB162" s="3"/>
      <c r="DPC162" s="3"/>
      <c r="DPD162" s="3"/>
      <c r="DPE162" s="3"/>
      <c r="DPF162" s="3"/>
      <c r="DPG162" s="3"/>
      <c r="DPH162" s="3"/>
      <c r="DPI162" s="3"/>
      <c r="DPJ162" s="3"/>
      <c r="DPK162" s="3"/>
      <c r="DPL162" s="3"/>
      <c r="DPM162" s="3"/>
      <c r="DPN162" s="3"/>
      <c r="DPO162" s="3"/>
      <c r="DPP162" s="3"/>
      <c r="DPQ162" s="3"/>
      <c r="DPR162" s="3"/>
      <c r="DPS162" s="3"/>
      <c r="DPT162" s="3"/>
      <c r="DPU162" s="3"/>
      <c r="DPV162" s="3"/>
      <c r="DPW162" s="3"/>
      <c r="DPX162" s="3"/>
      <c r="DPY162" s="3"/>
      <c r="DPZ162" s="3"/>
      <c r="DQA162" s="3"/>
      <c r="DQB162" s="3"/>
      <c r="DQC162" s="3"/>
      <c r="DQD162" s="3"/>
      <c r="DQE162" s="3"/>
      <c r="DQF162" s="3"/>
      <c r="DQG162" s="3"/>
      <c r="DQH162" s="3"/>
      <c r="DQI162" s="3"/>
      <c r="DQJ162" s="3"/>
      <c r="DQK162" s="3"/>
      <c r="DQL162" s="3"/>
      <c r="DQM162" s="3"/>
      <c r="DQN162" s="3"/>
      <c r="DQO162" s="3"/>
      <c r="DQP162" s="3"/>
      <c r="DQQ162" s="3"/>
      <c r="DQR162" s="3"/>
      <c r="DQS162" s="3"/>
      <c r="DQT162" s="3"/>
      <c r="DQU162" s="3"/>
      <c r="DQV162" s="3"/>
      <c r="DQW162" s="3"/>
      <c r="DQX162" s="3"/>
      <c r="DQY162" s="3"/>
      <c r="DQZ162" s="3"/>
      <c r="DRA162" s="3"/>
      <c r="DRB162" s="3"/>
      <c r="DRC162" s="3"/>
      <c r="DRD162" s="3"/>
      <c r="DRE162" s="3"/>
      <c r="DRF162" s="3"/>
      <c r="DRG162" s="3"/>
      <c r="DRH162" s="3"/>
      <c r="DRI162" s="3"/>
      <c r="DRJ162" s="3"/>
      <c r="DRK162" s="3"/>
      <c r="DRL162" s="3"/>
      <c r="DRM162" s="3"/>
      <c r="DRN162" s="3"/>
      <c r="DRO162" s="3"/>
      <c r="DRP162" s="3"/>
      <c r="DRQ162" s="3"/>
      <c r="DRR162" s="3"/>
      <c r="DRS162" s="3"/>
      <c r="DRT162" s="3"/>
      <c r="DRU162" s="3"/>
      <c r="DRV162" s="3"/>
      <c r="DRW162" s="3"/>
      <c r="DRX162" s="3"/>
      <c r="DRY162" s="3"/>
      <c r="DRZ162" s="3"/>
      <c r="DSA162" s="3"/>
      <c r="DSB162" s="3"/>
      <c r="DSC162" s="3"/>
      <c r="DSD162" s="3"/>
      <c r="DSE162" s="3"/>
      <c r="DSF162" s="3"/>
      <c r="DSG162" s="3"/>
      <c r="DSH162" s="3"/>
      <c r="DSI162" s="3"/>
      <c r="DSJ162" s="3"/>
      <c r="DSK162" s="3"/>
      <c r="DSL162" s="3"/>
      <c r="DSM162" s="3"/>
      <c r="DSN162" s="3"/>
      <c r="DSO162" s="3"/>
      <c r="DSP162" s="3"/>
      <c r="DSQ162" s="3"/>
      <c r="DSR162" s="3"/>
      <c r="DSS162" s="3"/>
      <c r="DST162" s="3"/>
      <c r="DSU162" s="3"/>
      <c r="DSV162" s="3"/>
      <c r="DSW162" s="3"/>
      <c r="DSX162" s="3"/>
      <c r="DSY162" s="3"/>
      <c r="DSZ162" s="3"/>
      <c r="DTA162" s="3"/>
      <c r="DTB162" s="3"/>
      <c r="DTC162" s="3"/>
      <c r="DTD162" s="3"/>
      <c r="DTE162" s="3"/>
      <c r="DTF162" s="3"/>
      <c r="DTG162" s="3"/>
      <c r="DTH162" s="3"/>
      <c r="DTI162" s="3"/>
      <c r="DTJ162" s="3"/>
      <c r="DTK162" s="3"/>
      <c r="DTL162" s="3"/>
      <c r="DTM162" s="3"/>
      <c r="DTN162" s="3"/>
      <c r="DTO162" s="3"/>
      <c r="DTP162" s="3"/>
      <c r="DTQ162" s="3"/>
      <c r="DTR162" s="3"/>
      <c r="DTS162" s="3"/>
      <c r="DTT162" s="3"/>
      <c r="DTU162" s="3"/>
      <c r="DTV162" s="3"/>
      <c r="DTW162" s="3"/>
      <c r="DTX162" s="3"/>
      <c r="DTY162" s="3"/>
      <c r="DTZ162" s="3"/>
      <c r="DUA162" s="3"/>
      <c r="DUB162" s="3"/>
      <c r="DUC162" s="3"/>
      <c r="DUD162" s="3"/>
      <c r="DUE162" s="3"/>
      <c r="DUF162" s="3"/>
      <c r="DUG162" s="3"/>
      <c r="DUH162" s="3"/>
      <c r="DUI162" s="3"/>
      <c r="DUJ162" s="3"/>
      <c r="DUK162" s="3"/>
      <c r="DUL162" s="3"/>
      <c r="DUM162" s="3"/>
      <c r="DUN162" s="3"/>
      <c r="DUO162" s="3"/>
      <c r="DUP162" s="3"/>
      <c r="DUQ162" s="3"/>
      <c r="DUR162" s="3"/>
      <c r="DUS162" s="3"/>
      <c r="DUT162" s="3"/>
      <c r="DUU162" s="3"/>
      <c r="DUV162" s="3"/>
      <c r="DUW162" s="3"/>
      <c r="DUX162" s="3"/>
      <c r="DUY162" s="3"/>
      <c r="DUZ162" s="3"/>
      <c r="DVA162" s="3"/>
      <c r="DVB162" s="3"/>
      <c r="DVC162" s="3"/>
      <c r="DVD162" s="3"/>
      <c r="DVE162" s="3"/>
      <c r="DVF162" s="3"/>
      <c r="DVG162" s="3"/>
      <c r="DVH162" s="3"/>
      <c r="DVI162" s="3"/>
      <c r="DVJ162" s="3"/>
      <c r="DVK162" s="3"/>
      <c r="DVL162" s="3"/>
      <c r="DVM162" s="3"/>
      <c r="DVN162" s="3"/>
      <c r="DVO162" s="3"/>
      <c r="DVP162" s="3"/>
      <c r="DVQ162" s="3"/>
      <c r="DVR162" s="3"/>
      <c r="DVS162" s="3"/>
      <c r="DVT162" s="3"/>
      <c r="DVU162" s="3"/>
      <c r="DVV162" s="3"/>
      <c r="DVW162" s="3"/>
      <c r="DVX162" s="3"/>
      <c r="DVY162" s="3"/>
      <c r="DVZ162" s="3"/>
      <c r="DWA162" s="3"/>
      <c r="DWB162" s="3"/>
      <c r="DWC162" s="3"/>
      <c r="DWD162" s="3"/>
      <c r="DWE162" s="3"/>
      <c r="DWF162" s="3"/>
      <c r="DWG162" s="3"/>
      <c r="DWH162" s="3"/>
      <c r="DWI162" s="3"/>
      <c r="DWJ162" s="3"/>
      <c r="DWK162" s="3"/>
      <c r="DWL162" s="3"/>
      <c r="DWM162" s="3"/>
      <c r="DWN162" s="3"/>
      <c r="DWO162" s="3"/>
      <c r="DWP162" s="3"/>
      <c r="DWQ162" s="3"/>
      <c r="DWR162" s="3"/>
      <c r="DWS162" s="3"/>
      <c r="DWT162" s="3"/>
      <c r="DWU162" s="3"/>
      <c r="DWV162" s="3"/>
      <c r="DWW162" s="3"/>
      <c r="DWX162" s="3"/>
      <c r="DWY162" s="3"/>
      <c r="DWZ162" s="3"/>
      <c r="DXA162" s="3"/>
      <c r="DXB162" s="3"/>
      <c r="DXC162" s="3"/>
      <c r="DXD162" s="3"/>
      <c r="DXE162" s="3"/>
      <c r="DXF162" s="3"/>
      <c r="DXG162" s="3"/>
      <c r="DXH162" s="3"/>
      <c r="DXI162" s="3"/>
      <c r="DXJ162" s="3"/>
      <c r="DXK162" s="3"/>
      <c r="DXL162" s="3"/>
      <c r="DXM162" s="3"/>
      <c r="DXN162" s="3"/>
      <c r="DXO162" s="3"/>
      <c r="DXP162" s="3"/>
      <c r="DXQ162" s="3"/>
      <c r="DXR162" s="3"/>
      <c r="DXS162" s="3"/>
      <c r="DXT162" s="3"/>
      <c r="DXU162" s="3"/>
      <c r="DXV162" s="3"/>
      <c r="DXW162" s="3"/>
      <c r="DXX162" s="3"/>
      <c r="DXY162" s="3"/>
      <c r="DXZ162" s="3"/>
      <c r="DYA162" s="3"/>
      <c r="DYB162" s="3"/>
      <c r="DYC162" s="3"/>
      <c r="DYD162" s="3"/>
      <c r="DYE162" s="3"/>
      <c r="DYF162" s="3"/>
      <c r="DYG162" s="3"/>
      <c r="DYH162" s="3"/>
      <c r="DYI162" s="3"/>
      <c r="DYJ162" s="3"/>
      <c r="DYK162" s="3"/>
      <c r="DYL162" s="3"/>
      <c r="DYM162" s="3"/>
      <c r="DYN162" s="3"/>
      <c r="DYO162" s="3"/>
      <c r="DYP162" s="3"/>
      <c r="DYQ162" s="3"/>
      <c r="DYR162" s="3"/>
      <c r="DYS162" s="3"/>
      <c r="DYT162" s="3"/>
      <c r="DYU162" s="3"/>
      <c r="DYV162" s="3"/>
      <c r="DYW162" s="3"/>
      <c r="DYX162" s="3"/>
      <c r="DYY162" s="3"/>
      <c r="DYZ162" s="3"/>
      <c r="DZA162" s="3"/>
      <c r="DZB162" s="3"/>
      <c r="DZC162" s="3"/>
      <c r="DZD162" s="3"/>
      <c r="DZE162" s="3"/>
      <c r="DZF162" s="3"/>
      <c r="DZG162" s="3"/>
      <c r="DZH162" s="3"/>
      <c r="DZI162" s="3"/>
      <c r="DZJ162" s="3"/>
      <c r="DZK162" s="3"/>
      <c r="DZL162" s="3"/>
      <c r="DZM162" s="3"/>
      <c r="DZN162" s="3"/>
      <c r="DZO162" s="3"/>
      <c r="DZP162" s="3"/>
      <c r="DZQ162" s="3"/>
      <c r="DZR162" s="3"/>
      <c r="DZS162" s="3"/>
      <c r="DZT162" s="3"/>
      <c r="DZU162" s="3"/>
      <c r="DZV162" s="3"/>
      <c r="DZW162" s="3"/>
      <c r="DZX162" s="3"/>
      <c r="DZY162" s="3"/>
      <c r="DZZ162" s="3"/>
      <c r="EAA162" s="3"/>
      <c r="EAB162" s="3"/>
      <c r="EAC162" s="3"/>
      <c r="EAD162" s="3"/>
      <c r="EAE162" s="3"/>
      <c r="EAF162" s="3"/>
      <c r="EAG162" s="3"/>
      <c r="EAH162" s="3"/>
      <c r="EAI162" s="3"/>
      <c r="EAJ162" s="3"/>
      <c r="EAK162" s="3"/>
      <c r="EAL162" s="3"/>
      <c r="EAM162" s="3"/>
      <c r="EAN162" s="3"/>
      <c r="EAO162" s="3"/>
      <c r="EAP162" s="3"/>
      <c r="EAQ162" s="3"/>
      <c r="EAR162" s="3"/>
      <c r="EAS162" s="3"/>
      <c r="EAT162" s="3"/>
      <c r="EAU162" s="3"/>
      <c r="EAV162" s="3"/>
      <c r="EAW162" s="3"/>
      <c r="EAX162" s="3"/>
      <c r="EAY162" s="3"/>
      <c r="EAZ162" s="3"/>
      <c r="EBA162" s="3"/>
      <c r="EBB162" s="3"/>
      <c r="EBC162" s="3"/>
      <c r="EBD162" s="3"/>
      <c r="EBE162" s="3"/>
      <c r="EBF162" s="3"/>
      <c r="EBG162" s="3"/>
      <c r="EBH162" s="3"/>
      <c r="EBI162" s="3"/>
      <c r="EBJ162" s="3"/>
      <c r="EBK162" s="3"/>
      <c r="EBL162" s="3"/>
      <c r="EBM162" s="3"/>
      <c r="EBN162" s="3"/>
      <c r="EBO162" s="3"/>
      <c r="EBP162" s="3"/>
      <c r="EBQ162" s="3"/>
      <c r="EBR162" s="3"/>
      <c r="EBS162" s="3"/>
      <c r="EBT162" s="3"/>
      <c r="EBU162" s="3"/>
      <c r="EBV162" s="3"/>
      <c r="EBW162" s="3"/>
      <c r="EBX162" s="3"/>
      <c r="EBY162" s="3"/>
      <c r="EBZ162" s="3"/>
      <c r="ECA162" s="3"/>
      <c r="ECB162" s="3"/>
      <c r="ECC162" s="3"/>
      <c r="ECD162" s="3"/>
      <c r="ECE162" s="3"/>
      <c r="ECF162" s="3"/>
      <c r="ECG162" s="3"/>
      <c r="ECH162" s="3"/>
      <c r="ECI162" s="3"/>
      <c r="ECJ162" s="3"/>
      <c r="ECK162" s="3"/>
      <c r="ECL162" s="3"/>
      <c r="ECM162" s="3"/>
      <c r="ECN162" s="3"/>
      <c r="ECO162" s="3"/>
      <c r="ECP162" s="3"/>
      <c r="ECQ162" s="3"/>
      <c r="ECR162" s="3"/>
      <c r="ECS162" s="3"/>
      <c r="ECT162" s="3"/>
      <c r="ECU162" s="3"/>
      <c r="ECV162" s="3"/>
      <c r="ECW162" s="3"/>
      <c r="ECX162" s="3"/>
      <c r="ECY162" s="3"/>
      <c r="ECZ162" s="3"/>
      <c r="EDA162" s="3"/>
      <c r="EDB162" s="3"/>
      <c r="EDC162" s="3"/>
      <c r="EDD162" s="3"/>
      <c r="EDE162" s="3"/>
      <c r="EDF162" s="3"/>
      <c r="EDG162" s="3"/>
      <c r="EDH162" s="3"/>
      <c r="EDI162" s="3"/>
      <c r="EDJ162" s="3"/>
      <c r="EDK162" s="3"/>
      <c r="EDL162" s="3"/>
      <c r="EDM162" s="3"/>
      <c r="EDN162" s="3"/>
      <c r="EDO162" s="3"/>
      <c r="EDP162" s="3"/>
      <c r="EDQ162" s="3"/>
      <c r="EDR162" s="3"/>
      <c r="EDS162" s="3"/>
      <c r="EDT162" s="3"/>
      <c r="EDU162" s="3"/>
      <c r="EDV162" s="3"/>
      <c r="EDW162" s="3"/>
      <c r="EDX162" s="3"/>
      <c r="EDY162" s="3"/>
      <c r="EDZ162" s="3"/>
      <c r="EEA162" s="3"/>
      <c r="EEB162" s="3"/>
      <c r="EEC162" s="3"/>
      <c r="EED162" s="3"/>
      <c r="EEE162" s="3"/>
      <c r="EEF162" s="3"/>
      <c r="EEG162" s="3"/>
      <c r="EEH162" s="3"/>
      <c r="EEI162" s="3"/>
      <c r="EEJ162" s="3"/>
      <c r="EEK162" s="3"/>
      <c r="EEL162" s="3"/>
      <c r="EEM162" s="3"/>
      <c r="EEN162" s="3"/>
      <c r="EEO162" s="3"/>
      <c r="EEP162" s="3"/>
      <c r="EEQ162" s="3"/>
      <c r="EER162" s="3"/>
      <c r="EES162" s="3"/>
      <c r="EET162" s="3"/>
      <c r="EEU162" s="3"/>
      <c r="EEV162" s="3"/>
      <c r="EEW162" s="3"/>
      <c r="EEX162" s="3"/>
      <c r="EEY162" s="3"/>
      <c r="EEZ162" s="3"/>
      <c r="EFA162" s="3"/>
      <c r="EFB162" s="3"/>
      <c r="EFC162" s="3"/>
      <c r="EFD162" s="3"/>
      <c r="EFE162" s="3"/>
      <c r="EFF162" s="3"/>
      <c r="EFG162" s="3"/>
      <c r="EFH162" s="3"/>
      <c r="EFI162" s="3"/>
      <c r="EFJ162" s="3"/>
      <c r="EFK162" s="3"/>
      <c r="EFL162" s="3"/>
      <c r="EFM162" s="3"/>
      <c r="EFN162" s="3"/>
      <c r="EFO162" s="3"/>
      <c r="EFP162" s="3"/>
      <c r="EFQ162" s="3"/>
      <c r="EFR162" s="3"/>
      <c r="EFS162" s="3"/>
      <c r="EFT162" s="3"/>
      <c r="EFU162" s="3"/>
      <c r="EFV162" s="3"/>
      <c r="EFW162" s="3"/>
      <c r="EFX162" s="3"/>
      <c r="EFY162" s="3"/>
      <c r="EFZ162" s="3"/>
      <c r="EGA162" s="3"/>
      <c r="EGB162" s="3"/>
      <c r="EGC162" s="3"/>
      <c r="EGD162" s="3"/>
      <c r="EGE162" s="3"/>
      <c r="EGF162" s="3"/>
      <c r="EGG162" s="3"/>
      <c r="EGH162" s="3"/>
      <c r="EGI162" s="3"/>
      <c r="EGJ162" s="3"/>
      <c r="EGK162" s="3"/>
      <c r="EGL162" s="3"/>
      <c r="EGM162" s="3"/>
      <c r="EGN162" s="3"/>
      <c r="EGO162" s="3"/>
      <c r="EGP162" s="3"/>
      <c r="EGQ162" s="3"/>
      <c r="EGR162" s="3"/>
      <c r="EGS162" s="3"/>
      <c r="EGT162" s="3"/>
      <c r="EGU162" s="3"/>
      <c r="EGV162" s="3"/>
      <c r="EGW162" s="3"/>
      <c r="EGX162" s="3"/>
      <c r="EGY162" s="3"/>
      <c r="EGZ162" s="3"/>
      <c r="EHA162" s="3"/>
      <c r="EHB162" s="3"/>
      <c r="EHC162" s="3"/>
      <c r="EHD162" s="3"/>
      <c r="EHE162" s="3"/>
      <c r="EHF162" s="3"/>
      <c r="EHG162" s="3"/>
      <c r="EHH162" s="3"/>
      <c r="EHI162" s="3"/>
      <c r="EHJ162" s="3"/>
      <c r="EHK162" s="3"/>
      <c r="EHL162" s="3"/>
      <c r="EHM162" s="3"/>
      <c r="EHN162" s="3"/>
      <c r="EHO162" s="3"/>
      <c r="EHP162" s="3"/>
      <c r="EHQ162" s="3"/>
      <c r="EHR162" s="3"/>
      <c r="EHS162" s="3"/>
      <c r="EHT162" s="3"/>
      <c r="EHU162" s="3"/>
      <c r="EHV162" s="3"/>
      <c r="EHW162" s="3"/>
      <c r="EHX162" s="3"/>
      <c r="EHY162" s="3"/>
      <c r="EHZ162" s="3"/>
      <c r="EIA162" s="3"/>
      <c r="EIB162" s="3"/>
      <c r="EIC162" s="3"/>
      <c r="EID162" s="3"/>
      <c r="EIE162" s="3"/>
      <c r="EIF162" s="3"/>
      <c r="EIG162" s="3"/>
      <c r="EIH162" s="3"/>
      <c r="EII162" s="3"/>
      <c r="EIJ162" s="3"/>
      <c r="EIK162" s="3"/>
      <c r="EIL162" s="3"/>
      <c r="EIM162" s="3"/>
      <c r="EIN162" s="3"/>
      <c r="EIO162" s="3"/>
      <c r="EIP162" s="3"/>
      <c r="EIQ162" s="3"/>
      <c r="EIR162" s="3"/>
      <c r="EIS162" s="3"/>
      <c r="EIT162" s="3"/>
      <c r="EIU162" s="3"/>
      <c r="EIV162" s="3"/>
      <c r="EIW162" s="3"/>
      <c r="EIX162" s="3"/>
      <c r="EIY162" s="3"/>
      <c r="EIZ162" s="3"/>
      <c r="EJA162" s="3"/>
      <c r="EJB162" s="3"/>
      <c r="EJC162" s="3"/>
      <c r="EJD162" s="3"/>
      <c r="EJE162" s="3"/>
      <c r="EJF162" s="3"/>
      <c r="EJG162" s="3"/>
      <c r="EJH162" s="3"/>
      <c r="EJI162" s="3"/>
      <c r="EJJ162" s="3"/>
      <c r="EJK162" s="3"/>
      <c r="EJL162" s="3"/>
      <c r="EJM162" s="3"/>
      <c r="EJN162" s="3"/>
      <c r="EJO162" s="3"/>
      <c r="EJP162" s="3"/>
      <c r="EJQ162" s="3"/>
      <c r="EJR162" s="3"/>
      <c r="EJS162" s="3"/>
      <c r="EJT162" s="3"/>
      <c r="EJU162" s="3"/>
      <c r="EJV162" s="3"/>
      <c r="EJW162" s="3"/>
      <c r="EJX162" s="3"/>
      <c r="EJY162" s="3"/>
      <c r="EJZ162" s="3"/>
      <c r="EKA162" s="3"/>
      <c r="EKB162" s="3"/>
      <c r="EKC162" s="3"/>
      <c r="EKD162" s="3"/>
      <c r="EKE162" s="3"/>
      <c r="EKF162" s="3"/>
      <c r="EKG162" s="3"/>
      <c r="EKH162" s="3"/>
      <c r="EKI162" s="3"/>
      <c r="EKJ162" s="3"/>
      <c r="EKK162" s="3"/>
      <c r="EKL162" s="3"/>
      <c r="EKM162" s="3"/>
      <c r="EKN162" s="3"/>
      <c r="EKO162" s="3"/>
      <c r="EKP162" s="3"/>
      <c r="EKQ162" s="3"/>
      <c r="EKR162" s="3"/>
      <c r="EKS162" s="3"/>
      <c r="EKT162" s="3"/>
      <c r="EKU162" s="3"/>
      <c r="EKV162" s="3"/>
      <c r="EKW162" s="3"/>
      <c r="EKX162" s="3"/>
      <c r="EKY162" s="3"/>
      <c r="EKZ162" s="3"/>
      <c r="ELA162" s="3"/>
      <c r="ELB162" s="3"/>
      <c r="ELC162" s="3"/>
      <c r="ELD162" s="3"/>
      <c r="ELE162" s="3"/>
      <c r="ELF162" s="3"/>
      <c r="ELG162" s="3"/>
      <c r="ELH162" s="3"/>
      <c r="ELI162" s="3"/>
      <c r="ELJ162" s="3"/>
      <c r="ELK162" s="3"/>
      <c r="ELL162" s="3"/>
      <c r="ELM162" s="3"/>
      <c r="ELN162" s="3"/>
      <c r="ELO162" s="3"/>
      <c r="ELP162" s="3"/>
      <c r="ELQ162" s="3"/>
      <c r="ELR162" s="3"/>
      <c r="ELS162" s="3"/>
      <c r="ELT162" s="3"/>
      <c r="ELU162" s="3"/>
      <c r="ELV162" s="3"/>
      <c r="ELW162" s="3"/>
      <c r="ELX162" s="3"/>
      <c r="ELY162" s="3"/>
      <c r="ELZ162" s="3"/>
      <c r="EMA162" s="3"/>
      <c r="EMB162" s="3"/>
      <c r="EMC162" s="3"/>
      <c r="EMD162" s="3"/>
      <c r="EME162" s="3"/>
      <c r="EMF162" s="3"/>
      <c r="EMG162" s="3"/>
      <c r="EMH162" s="3"/>
      <c r="EMI162" s="3"/>
      <c r="EMJ162" s="3"/>
      <c r="EMK162" s="3"/>
      <c r="EML162" s="3"/>
      <c r="EMM162" s="3"/>
      <c r="EMN162" s="3"/>
      <c r="EMO162" s="3"/>
      <c r="EMP162" s="3"/>
      <c r="EMQ162" s="3"/>
      <c r="EMR162" s="3"/>
      <c r="EMS162" s="3"/>
      <c r="EMT162" s="3"/>
      <c r="EMU162" s="3"/>
      <c r="EMV162" s="3"/>
      <c r="EMW162" s="3"/>
      <c r="EMX162" s="3"/>
      <c r="EMY162" s="3"/>
      <c r="EMZ162" s="3"/>
      <c r="ENA162" s="3"/>
      <c r="ENB162" s="3"/>
      <c r="ENC162" s="3"/>
      <c r="END162" s="3"/>
      <c r="ENE162" s="3"/>
      <c r="ENF162" s="3"/>
      <c r="ENG162" s="3"/>
      <c r="ENH162" s="3"/>
      <c r="ENI162" s="3"/>
      <c r="ENJ162" s="3"/>
      <c r="ENK162" s="3"/>
      <c r="ENL162" s="3"/>
      <c r="ENM162" s="3"/>
      <c r="ENN162" s="3"/>
      <c r="ENO162" s="3"/>
      <c r="ENP162" s="3"/>
      <c r="ENQ162" s="3"/>
      <c r="ENR162" s="3"/>
      <c r="ENS162" s="3"/>
      <c r="ENT162" s="3"/>
      <c r="ENU162" s="3"/>
      <c r="ENV162" s="3"/>
      <c r="ENW162" s="3"/>
      <c r="ENX162" s="3"/>
      <c r="ENY162" s="3"/>
      <c r="ENZ162" s="3"/>
      <c r="EOA162" s="3"/>
      <c r="EOB162" s="3"/>
      <c r="EOC162" s="3"/>
      <c r="EOD162" s="3"/>
      <c r="EOE162" s="3"/>
      <c r="EOF162" s="3"/>
      <c r="EOG162" s="3"/>
      <c r="EOH162" s="3"/>
      <c r="EOI162" s="3"/>
      <c r="EOJ162" s="3"/>
      <c r="EOK162" s="3"/>
      <c r="EOL162" s="3"/>
      <c r="EOM162" s="3"/>
      <c r="EON162" s="3"/>
      <c r="EOO162" s="3"/>
      <c r="EOP162" s="3"/>
      <c r="EOQ162" s="3"/>
      <c r="EOR162" s="3"/>
      <c r="EOS162" s="3"/>
      <c r="EOT162" s="3"/>
      <c r="EOU162" s="3"/>
      <c r="EOV162" s="3"/>
      <c r="EOW162" s="3"/>
      <c r="EOX162" s="3"/>
      <c r="EOY162" s="3"/>
      <c r="EOZ162" s="3"/>
      <c r="EPA162" s="3"/>
      <c r="EPB162" s="3"/>
      <c r="EPC162" s="3"/>
      <c r="EPD162" s="3"/>
      <c r="EPE162" s="3"/>
      <c r="EPF162" s="3"/>
      <c r="EPG162" s="3"/>
      <c r="EPH162" s="3"/>
      <c r="EPI162" s="3"/>
      <c r="EPJ162" s="3"/>
      <c r="EPK162" s="3"/>
      <c r="EPL162" s="3"/>
      <c r="EPM162" s="3"/>
      <c r="EPN162" s="3"/>
      <c r="EPO162" s="3"/>
      <c r="EPP162" s="3"/>
      <c r="EPQ162" s="3"/>
      <c r="EPR162" s="3"/>
      <c r="EPS162" s="3"/>
      <c r="EPT162" s="3"/>
      <c r="EPU162" s="3"/>
      <c r="EPV162" s="3"/>
      <c r="EPW162" s="3"/>
      <c r="EPX162" s="3"/>
      <c r="EPY162" s="3"/>
      <c r="EPZ162" s="3"/>
      <c r="EQA162" s="3"/>
      <c r="EQB162" s="3"/>
      <c r="EQC162" s="3"/>
      <c r="EQD162" s="3"/>
      <c r="EQE162" s="3"/>
      <c r="EQF162" s="3"/>
      <c r="EQG162" s="3"/>
      <c r="EQH162" s="3"/>
      <c r="EQI162" s="3"/>
      <c r="EQJ162" s="3"/>
      <c r="EQK162" s="3"/>
      <c r="EQL162" s="3"/>
      <c r="EQM162" s="3"/>
      <c r="EQN162" s="3"/>
      <c r="EQO162" s="3"/>
      <c r="EQP162" s="3"/>
      <c r="EQQ162" s="3"/>
      <c r="EQR162" s="3"/>
      <c r="EQS162" s="3"/>
      <c r="EQT162" s="3"/>
      <c r="EQU162" s="3"/>
      <c r="EQV162" s="3"/>
      <c r="EQW162" s="3"/>
      <c r="EQX162" s="3"/>
      <c r="EQY162" s="3"/>
      <c r="EQZ162" s="3"/>
      <c r="ERA162" s="3"/>
      <c r="ERB162" s="3"/>
      <c r="ERC162" s="3"/>
      <c r="ERD162" s="3"/>
      <c r="ERE162" s="3"/>
      <c r="ERF162" s="3"/>
      <c r="ERG162" s="3"/>
      <c r="ERH162" s="3"/>
      <c r="ERI162" s="3"/>
      <c r="ERJ162" s="3"/>
      <c r="ERK162" s="3"/>
      <c r="ERL162" s="3"/>
      <c r="ERM162" s="3"/>
      <c r="ERN162" s="3"/>
      <c r="ERO162" s="3"/>
      <c r="ERP162" s="3"/>
      <c r="ERQ162" s="3"/>
      <c r="ERR162" s="3"/>
      <c r="ERS162" s="3"/>
      <c r="ERT162" s="3"/>
      <c r="ERU162" s="3"/>
      <c r="ERV162" s="3"/>
      <c r="ERW162" s="3"/>
      <c r="ERX162" s="3"/>
      <c r="ERY162" s="3"/>
      <c r="ERZ162" s="3"/>
      <c r="ESA162" s="3"/>
      <c r="ESB162" s="3"/>
      <c r="ESC162" s="3"/>
      <c r="ESD162" s="3"/>
      <c r="ESE162" s="3"/>
      <c r="ESF162" s="3"/>
      <c r="ESG162" s="3"/>
      <c r="ESH162" s="3"/>
      <c r="ESI162" s="3"/>
      <c r="ESJ162" s="3"/>
      <c r="ESK162" s="3"/>
      <c r="ESL162" s="3"/>
      <c r="ESM162" s="3"/>
      <c r="ESN162" s="3"/>
      <c r="ESO162" s="3"/>
      <c r="ESP162" s="3"/>
      <c r="ESQ162" s="3"/>
      <c r="ESR162" s="3"/>
      <c r="ESS162" s="3"/>
      <c r="EST162" s="3"/>
      <c r="ESU162" s="3"/>
      <c r="ESV162" s="3"/>
      <c r="ESW162" s="3"/>
      <c r="ESX162" s="3"/>
      <c r="ESY162" s="3"/>
      <c r="ESZ162" s="3"/>
      <c r="ETA162" s="3"/>
      <c r="ETB162" s="3"/>
      <c r="ETC162" s="3"/>
      <c r="ETD162" s="3"/>
      <c r="ETE162" s="3"/>
      <c r="ETF162" s="3"/>
      <c r="ETG162" s="3"/>
      <c r="ETH162" s="3"/>
      <c r="ETI162" s="3"/>
      <c r="ETJ162" s="3"/>
      <c r="ETK162" s="3"/>
      <c r="ETL162" s="3"/>
      <c r="ETM162" s="3"/>
      <c r="ETN162" s="3"/>
      <c r="ETO162" s="3"/>
      <c r="ETP162" s="3"/>
      <c r="ETQ162" s="3"/>
      <c r="ETR162" s="3"/>
      <c r="ETS162" s="3"/>
      <c r="ETT162" s="3"/>
      <c r="ETU162" s="3"/>
      <c r="ETV162" s="3"/>
      <c r="ETW162" s="3"/>
      <c r="ETX162" s="3"/>
      <c r="ETY162" s="3"/>
      <c r="ETZ162" s="3"/>
      <c r="EUA162" s="3"/>
      <c r="EUB162" s="3"/>
      <c r="EUC162" s="3"/>
      <c r="EUD162" s="3"/>
      <c r="EUE162" s="3"/>
      <c r="EUF162" s="3"/>
      <c r="EUG162" s="3"/>
      <c r="EUH162" s="3"/>
      <c r="EUI162" s="3"/>
      <c r="EUJ162" s="3"/>
      <c r="EUK162" s="3"/>
      <c r="EUL162" s="3"/>
      <c r="EUM162" s="3"/>
      <c r="EUN162" s="3"/>
      <c r="EUO162" s="3"/>
      <c r="EUP162" s="3"/>
      <c r="EUQ162" s="3"/>
      <c r="EUR162" s="3"/>
      <c r="EUS162" s="3"/>
      <c r="EUT162" s="3"/>
      <c r="EUU162" s="3"/>
      <c r="EUV162" s="3"/>
      <c r="EUW162" s="3"/>
      <c r="EUX162" s="3"/>
      <c r="EUY162" s="3"/>
      <c r="EUZ162" s="3"/>
      <c r="EVA162" s="3"/>
      <c r="EVB162" s="3"/>
      <c r="EVC162" s="3"/>
      <c r="EVD162" s="3"/>
      <c r="EVE162" s="3"/>
      <c r="EVF162" s="3"/>
      <c r="EVG162" s="3"/>
      <c r="EVH162" s="3"/>
      <c r="EVI162" s="3"/>
      <c r="EVJ162" s="3"/>
      <c r="EVK162" s="3"/>
      <c r="EVL162" s="3"/>
      <c r="EVM162" s="3"/>
      <c r="EVN162" s="3"/>
      <c r="EVO162" s="3"/>
      <c r="EVP162" s="3"/>
      <c r="EVQ162" s="3"/>
      <c r="EVR162" s="3"/>
      <c r="EVS162" s="3"/>
      <c r="EVT162" s="3"/>
      <c r="EVU162" s="3"/>
      <c r="EVV162" s="3"/>
      <c r="EVW162" s="3"/>
      <c r="EVX162" s="3"/>
      <c r="EVY162" s="3"/>
      <c r="EVZ162" s="3"/>
      <c r="EWA162" s="3"/>
      <c r="EWB162" s="3"/>
      <c r="EWC162" s="3"/>
      <c r="EWD162" s="3"/>
      <c r="EWE162" s="3"/>
      <c r="EWF162" s="3"/>
      <c r="EWG162" s="3"/>
      <c r="EWH162" s="3"/>
      <c r="EWI162" s="3"/>
      <c r="EWJ162" s="3"/>
      <c r="EWK162" s="3"/>
      <c r="EWL162" s="3"/>
      <c r="EWM162" s="3"/>
      <c r="EWN162" s="3"/>
      <c r="EWO162" s="3"/>
      <c r="EWP162" s="3"/>
      <c r="EWQ162" s="3"/>
      <c r="EWR162" s="3"/>
      <c r="EWS162" s="3"/>
      <c r="EWT162" s="3"/>
      <c r="EWU162" s="3"/>
      <c r="EWV162" s="3"/>
      <c r="EWW162" s="3"/>
      <c r="EWX162" s="3"/>
      <c r="EWY162" s="3"/>
      <c r="EWZ162" s="3"/>
      <c r="EXA162" s="3"/>
      <c r="EXB162" s="3"/>
      <c r="EXC162" s="3"/>
      <c r="EXD162" s="3"/>
      <c r="EXE162" s="3"/>
      <c r="EXF162" s="3"/>
      <c r="EXG162" s="3"/>
      <c r="EXH162" s="3"/>
      <c r="EXI162" s="3"/>
      <c r="EXJ162" s="3"/>
      <c r="EXK162" s="3"/>
      <c r="EXL162" s="3"/>
      <c r="EXM162" s="3"/>
      <c r="EXN162" s="3"/>
      <c r="EXO162" s="3"/>
      <c r="EXP162" s="3"/>
      <c r="EXQ162" s="3"/>
      <c r="EXR162" s="3"/>
      <c r="EXS162" s="3"/>
      <c r="EXT162" s="3"/>
      <c r="EXU162" s="3"/>
      <c r="EXV162" s="3"/>
      <c r="EXW162" s="3"/>
      <c r="EXX162" s="3"/>
      <c r="EXY162" s="3"/>
      <c r="EXZ162" s="3"/>
      <c r="EYA162" s="3"/>
      <c r="EYB162" s="3"/>
      <c r="EYC162" s="3"/>
      <c r="EYD162" s="3"/>
      <c r="EYE162" s="3"/>
      <c r="EYF162" s="3"/>
      <c r="EYG162" s="3"/>
      <c r="EYH162" s="3"/>
      <c r="EYI162" s="3"/>
      <c r="EYJ162" s="3"/>
      <c r="EYK162" s="3"/>
      <c r="EYL162" s="3"/>
      <c r="EYM162" s="3"/>
      <c r="EYN162" s="3"/>
      <c r="EYO162" s="3"/>
      <c r="EYP162" s="3"/>
      <c r="EYQ162" s="3"/>
      <c r="EYR162" s="3"/>
      <c r="EYS162" s="3"/>
      <c r="EYT162" s="3"/>
      <c r="EYU162" s="3"/>
      <c r="EYV162" s="3"/>
      <c r="EYW162" s="3"/>
      <c r="EYX162" s="3"/>
      <c r="EYY162" s="3"/>
      <c r="EYZ162" s="3"/>
      <c r="EZA162" s="3"/>
      <c r="EZB162" s="3"/>
      <c r="EZC162" s="3"/>
      <c r="EZD162" s="3"/>
      <c r="EZE162" s="3"/>
      <c r="EZF162" s="3"/>
      <c r="EZG162" s="3"/>
      <c r="EZH162" s="3"/>
      <c r="EZI162" s="3"/>
      <c r="EZJ162" s="3"/>
      <c r="EZK162" s="3"/>
      <c r="EZL162" s="3"/>
      <c r="EZM162" s="3"/>
      <c r="EZN162" s="3"/>
      <c r="EZO162" s="3"/>
      <c r="EZP162" s="3"/>
      <c r="EZQ162" s="3"/>
      <c r="EZR162" s="3"/>
      <c r="EZS162" s="3"/>
      <c r="EZT162" s="3"/>
      <c r="EZU162" s="3"/>
      <c r="EZV162" s="3"/>
      <c r="EZW162" s="3"/>
      <c r="EZX162" s="3"/>
      <c r="EZY162" s="3"/>
      <c r="EZZ162" s="3"/>
      <c r="FAA162" s="3"/>
      <c r="FAB162" s="3"/>
      <c r="FAC162" s="3"/>
      <c r="FAD162" s="3"/>
      <c r="FAE162" s="3"/>
      <c r="FAF162" s="3"/>
      <c r="FAG162" s="3"/>
      <c r="FAH162" s="3"/>
      <c r="FAI162" s="3"/>
      <c r="FAJ162" s="3"/>
      <c r="FAK162" s="3"/>
      <c r="FAL162" s="3"/>
      <c r="FAM162" s="3"/>
      <c r="FAN162" s="3"/>
      <c r="FAO162" s="3"/>
      <c r="FAP162" s="3"/>
      <c r="FAQ162" s="3"/>
      <c r="FAR162" s="3"/>
      <c r="FAS162" s="3"/>
      <c r="FAT162" s="3"/>
      <c r="FAU162" s="3"/>
      <c r="FAV162" s="3"/>
      <c r="FAW162" s="3"/>
      <c r="FAX162" s="3"/>
      <c r="FAY162" s="3"/>
      <c r="FAZ162" s="3"/>
      <c r="FBA162" s="3"/>
      <c r="FBB162" s="3"/>
      <c r="FBC162" s="3"/>
      <c r="FBD162" s="3"/>
      <c r="FBE162" s="3"/>
      <c r="FBF162" s="3"/>
      <c r="FBG162" s="3"/>
      <c r="FBH162" s="3"/>
      <c r="FBI162" s="3"/>
      <c r="FBJ162" s="3"/>
      <c r="FBK162" s="3"/>
      <c r="FBL162" s="3"/>
      <c r="FBM162" s="3"/>
      <c r="FBN162" s="3"/>
      <c r="FBO162" s="3"/>
      <c r="FBP162" s="3"/>
      <c r="FBQ162" s="3"/>
      <c r="FBR162" s="3"/>
      <c r="FBS162" s="3"/>
      <c r="FBT162" s="3"/>
      <c r="FBU162" s="3"/>
      <c r="FBV162" s="3"/>
      <c r="FBW162" s="3"/>
      <c r="FBX162" s="3"/>
      <c r="FBY162" s="3"/>
      <c r="FBZ162" s="3"/>
      <c r="FCA162" s="3"/>
      <c r="FCB162" s="3"/>
      <c r="FCC162" s="3"/>
      <c r="FCD162" s="3"/>
      <c r="FCE162" s="3"/>
      <c r="FCF162" s="3"/>
      <c r="FCG162" s="3"/>
      <c r="FCH162" s="3"/>
      <c r="FCI162" s="3"/>
      <c r="FCJ162" s="3"/>
      <c r="FCK162" s="3"/>
      <c r="FCL162" s="3"/>
      <c r="FCM162" s="3"/>
      <c r="FCN162" s="3"/>
      <c r="FCO162" s="3"/>
      <c r="FCP162" s="3"/>
      <c r="FCQ162" s="3"/>
      <c r="FCR162" s="3"/>
      <c r="FCS162" s="3"/>
      <c r="FCT162" s="3"/>
      <c r="FCU162" s="3"/>
      <c r="FCV162" s="3"/>
      <c r="FCW162" s="3"/>
      <c r="FCX162" s="3"/>
      <c r="FCY162" s="3"/>
      <c r="FCZ162" s="3"/>
      <c r="FDA162" s="3"/>
      <c r="FDB162" s="3"/>
      <c r="FDC162" s="3"/>
      <c r="FDD162" s="3"/>
      <c r="FDE162" s="3"/>
      <c r="FDF162" s="3"/>
      <c r="FDG162" s="3"/>
      <c r="FDH162" s="3"/>
      <c r="FDI162" s="3"/>
      <c r="FDJ162" s="3"/>
      <c r="FDK162" s="3"/>
      <c r="FDL162" s="3"/>
      <c r="FDM162" s="3"/>
      <c r="FDN162" s="3"/>
      <c r="FDO162" s="3"/>
      <c r="FDP162" s="3"/>
      <c r="FDQ162" s="3"/>
      <c r="FDR162" s="3"/>
      <c r="FDS162" s="3"/>
      <c r="FDT162" s="3"/>
      <c r="FDU162" s="3"/>
      <c r="FDV162" s="3"/>
      <c r="FDW162" s="3"/>
      <c r="FDX162" s="3"/>
      <c r="FDY162" s="3"/>
      <c r="FDZ162" s="3"/>
      <c r="FEA162" s="3"/>
      <c r="FEB162" s="3"/>
      <c r="FEC162" s="3"/>
      <c r="FED162" s="3"/>
      <c r="FEE162" s="3"/>
      <c r="FEF162" s="3"/>
      <c r="FEG162" s="3"/>
      <c r="FEH162" s="3"/>
      <c r="FEI162" s="3"/>
      <c r="FEJ162" s="3"/>
      <c r="FEK162" s="3"/>
      <c r="FEL162" s="3"/>
      <c r="FEM162" s="3"/>
      <c r="FEN162" s="3"/>
      <c r="FEO162" s="3"/>
      <c r="FEP162" s="3"/>
      <c r="FEQ162" s="3"/>
      <c r="FER162" s="3"/>
      <c r="FES162" s="3"/>
      <c r="FET162" s="3"/>
      <c r="FEU162" s="3"/>
      <c r="FEV162" s="3"/>
      <c r="FEW162" s="3"/>
      <c r="FEX162" s="3"/>
      <c r="FEY162" s="3"/>
      <c r="FEZ162" s="3"/>
      <c r="FFA162" s="3"/>
      <c r="FFB162" s="3"/>
      <c r="FFC162" s="3"/>
      <c r="FFD162" s="3"/>
      <c r="FFE162" s="3"/>
      <c r="FFF162" s="3"/>
      <c r="FFG162" s="3"/>
      <c r="FFH162" s="3"/>
      <c r="FFI162" s="3"/>
      <c r="FFJ162" s="3"/>
      <c r="FFK162" s="3"/>
      <c r="FFL162" s="3"/>
      <c r="FFM162" s="3"/>
      <c r="FFN162" s="3"/>
      <c r="FFO162" s="3"/>
      <c r="FFP162" s="3"/>
      <c r="FFQ162" s="3"/>
      <c r="FFR162" s="3"/>
      <c r="FFS162" s="3"/>
      <c r="FFT162" s="3"/>
      <c r="FFU162" s="3"/>
      <c r="FFV162" s="3"/>
      <c r="FFW162" s="3"/>
      <c r="FFX162" s="3"/>
      <c r="FFY162" s="3"/>
      <c r="FFZ162" s="3"/>
      <c r="FGA162" s="3"/>
      <c r="FGB162" s="3"/>
      <c r="FGC162" s="3"/>
      <c r="FGD162" s="3"/>
      <c r="FGE162" s="3"/>
      <c r="FGF162" s="3"/>
      <c r="FGG162" s="3"/>
      <c r="FGH162" s="3"/>
      <c r="FGI162" s="3"/>
      <c r="FGJ162" s="3"/>
      <c r="FGK162" s="3"/>
      <c r="FGL162" s="3"/>
      <c r="FGM162" s="3"/>
      <c r="FGN162" s="3"/>
      <c r="FGO162" s="3"/>
      <c r="FGP162" s="3"/>
      <c r="FGQ162" s="3"/>
      <c r="FGR162" s="3"/>
      <c r="FGS162" s="3"/>
      <c r="FGT162" s="3"/>
      <c r="FGU162" s="3"/>
      <c r="FGV162" s="3"/>
      <c r="FGW162" s="3"/>
      <c r="FGX162" s="3"/>
      <c r="FGY162" s="3"/>
      <c r="FGZ162" s="3"/>
      <c r="FHA162" s="3"/>
      <c r="FHB162" s="3"/>
      <c r="FHC162" s="3"/>
      <c r="FHD162" s="3"/>
      <c r="FHE162" s="3"/>
      <c r="FHF162" s="3"/>
      <c r="FHG162" s="3"/>
      <c r="FHH162" s="3"/>
      <c r="FHI162" s="3"/>
      <c r="FHJ162" s="3"/>
      <c r="FHK162" s="3"/>
      <c r="FHL162" s="3"/>
      <c r="FHM162" s="3"/>
      <c r="FHN162" s="3"/>
      <c r="FHO162" s="3"/>
      <c r="FHP162" s="3"/>
      <c r="FHQ162" s="3"/>
      <c r="FHR162" s="3"/>
      <c r="FHS162" s="3"/>
      <c r="FHT162" s="3"/>
      <c r="FHU162" s="3"/>
      <c r="FHV162" s="3"/>
      <c r="FHW162" s="3"/>
      <c r="FHX162" s="3"/>
      <c r="FHY162" s="3"/>
      <c r="FHZ162" s="3"/>
      <c r="FIA162" s="3"/>
      <c r="FIB162" s="3"/>
      <c r="FIC162" s="3"/>
      <c r="FID162" s="3"/>
      <c r="FIE162" s="3"/>
      <c r="FIF162" s="3"/>
      <c r="FIG162" s="3"/>
      <c r="FIH162" s="3"/>
      <c r="FII162" s="3"/>
      <c r="FIJ162" s="3"/>
      <c r="FIK162" s="3"/>
      <c r="FIL162" s="3"/>
      <c r="FIM162" s="3"/>
      <c r="FIN162" s="3"/>
      <c r="FIO162" s="3"/>
      <c r="FIP162" s="3"/>
      <c r="FIQ162" s="3"/>
      <c r="FIR162" s="3"/>
      <c r="FIS162" s="3"/>
      <c r="FIT162" s="3"/>
      <c r="FIU162" s="3"/>
      <c r="FIV162" s="3"/>
      <c r="FIW162" s="3"/>
      <c r="FIX162" s="3"/>
      <c r="FIY162" s="3"/>
      <c r="FIZ162" s="3"/>
      <c r="FJA162" s="3"/>
      <c r="FJB162" s="3"/>
      <c r="FJC162" s="3"/>
      <c r="FJD162" s="3"/>
      <c r="FJE162" s="3"/>
      <c r="FJF162" s="3"/>
      <c r="FJG162" s="3"/>
      <c r="FJH162" s="3"/>
      <c r="FJI162" s="3"/>
      <c r="FJJ162" s="3"/>
      <c r="FJK162" s="3"/>
      <c r="FJL162" s="3"/>
      <c r="FJM162" s="3"/>
      <c r="FJN162" s="3"/>
      <c r="FJO162" s="3"/>
      <c r="FJP162" s="3"/>
      <c r="FJQ162" s="3"/>
      <c r="FJR162" s="3"/>
      <c r="FJS162" s="3"/>
      <c r="FJT162" s="3"/>
      <c r="FJU162" s="3"/>
      <c r="FJV162" s="3"/>
      <c r="FJW162" s="3"/>
      <c r="FJX162" s="3"/>
      <c r="FJY162" s="3"/>
      <c r="FJZ162" s="3"/>
      <c r="FKA162" s="3"/>
      <c r="FKB162" s="3"/>
      <c r="FKC162" s="3"/>
      <c r="FKD162" s="3"/>
      <c r="FKE162" s="3"/>
      <c r="FKF162" s="3"/>
      <c r="FKG162" s="3"/>
      <c r="FKH162" s="3"/>
      <c r="FKI162" s="3"/>
      <c r="FKJ162" s="3"/>
      <c r="FKK162" s="3"/>
      <c r="FKL162" s="3"/>
      <c r="FKM162" s="3"/>
      <c r="FKN162" s="3"/>
      <c r="FKO162" s="3"/>
      <c r="FKP162" s="3"/>
      <c r="FKQ162" s="3"/>
      <c r="FKR162" s="3"/>
      <c r="FKS162" s="3"/>
      <c r="FKT162" s="3"/>
      <c r="FKU162" s="3"/>
      <c r="FKV162" s="3"/>
      <c r="FKW162" s="3"/>
      <c r="FKX162" s="3"/>
      <c r="FKY162" s="3"/>
      <c r="FKZ162" s="3"/>
      <c r="FLA162" s="3"/>
      <c r="FLB162" s="3"/>
      <c r="FLC162" s="3"/>
      <c r="FLD162" s="3"/>
      <c r="FLE162" s="3"/>
      <c r="FLF162" s="3"/>
      <c r="FLG162" s="3"/>
      <c r="FLH162" s="3"/>
      <c r="FLI162" s="3"/>
      <c r="FLJ162" s="3"/>
      <c r="FLK162" s="3"/>
      <c r="FLL162" s="3"/>
      <c r="FLM162" s="3"/>
      <c r="FLN162" s="3"/>
      <c r="FLO162" s="3"/>
      <c r="FLP162" s="3"/>
      <c r="FLQ162" s="3"/>
      <c r="FLR162" s="3"/>
      <c r="FLS162" s="3"/>
      <c r="FLT162" s="3"/>
      <c r="FLU162" s="3"/>
      <c r="FLV162" s="3"/>
      <c r="FLW162" s="3"/>
      <c r="FLX162" s="3"/>
      <c r="FLY162" s="3"/>
      <c r="FLZ162" s="3"/>
      <c r="FMA162" s="3"/>
      <c r="FMB162" s="3"/>
      <c r="FMC162" s="3"/>
      <c r="FMD162" s="3"/>
      <c r="FME162" s="3"/>
      <c r="FMF162" s="3"/>
      <c r="FMG162" s="3"/>
      <c r="FMH162" s="3"/>
      <c r="FMI162" s="3"/>
      <c r="FMJ162" s="3"/>
      <c r="FMK162" s="3"/>
      <c r="FML162" s="3"/>
      <c r="FMM162" s="3"/>
      <c r="FMN162" s="3"/>
      <c r="FMO162" s="3"/>
      <c r="FMP162" s="3"/>
      <c r="FMQ162" s="3"/>
      <c r="FMR162" s="3"/>
      <c r="FMS162" s="3"/>
      <c r="FMT162" s="3"/>
      <c r="FMU162" s="3"/>
      <c r="FMV162" s="3"/>
      <c r="FMW162" s="3"/>
      <c r="FMX162" s="3"/>
      <c r="FMY162" s="3"/>
      <c r="FMZ162" s="3"/>
      <c r="FNA162" s="3"/>
      <c r="FNB162" s="3"/>
      <c r="FNC162" s="3"/>
      <c r="FND162" s="3"/>
      <c r="FNE162" s="3"/>
      <c r="FNF162" s="3"/>
      <c r="FNG162" s="3"/>
      <c r="FNH162" s="3"/>
      <c r="FNI162" s="3"/>
      <c r="FNJ162" s="3"/>
      <c r="FNK162" s="3"/>
      <c r="FNL162" s="3"/>
      <c r="FNM162" s="3"/>
      <c r="FNN162" s="3"/>
      <c r="FNO162" s="3"/>
      <c r="FNP162" s="3"/>
      <c r="FNQ162" s="3"/>
      <c r="FNR162" s="3"/>
      <c r="FNS162" s="3"/>
      <c r="FNT162" s="3"/>
      <c r="FNU162" s="3"/>
      <c r="FNV162" s="3"/>
      <c r="FNW162" s="3"/>
      <c r="FNX162" s="3"/>
      <c r="FNY162" s="3"/>
      <c r="FNZ162" s="3"/>
      <c r="FOA162" s="3"/>
      <c r="FOB162" s="3"/>
      <c r="FOC162" s="3"/>
      <c r="FOD162" s="3"/>
      <c r="FOE162" s="3"/>
      <c r="FOF162" s="3"/>
      <c r="FOG162" s="3"/>
      <c r="FOH162" s="3"/>
      <c r="FOI162" s="3"/>
      <c r="FOJ162" s="3"/>
      <c r="FOK162" s="3"/>
      <c r="FOL162" s="3"/>
      <c r="FOM162" s="3"/>
      <c r="FON162" s="3"/>
      <c r="FOO162" s="3"/>
      <c r="FOP162" s="3"/>
      <c r="FOQ162" s="3"/>
      <c r="FOR162" s="3"/>
      <c r="FOS162" s="3"/>
      <c r="FOT162" s="3"/>
      <c r="FOU162" s="3"/>
      <c r="FOV162" s="3"/>
      <c r="FOW162" s="3"/>
      <c r="FOX162" s="3"/>
      <c r="FOY162" s="3"/>
      <c r="FOZ162" s="3"/>
      <c r="FPA162" s="3"/>
      <c r="FPB162" s="3"/>
      <c r="FPC162" s="3"/>
      <c r="FPD162" s="3"/>
      <c r="FPE162" s="3"/>
      <c r="FPF162" s="3"/>
      <c r="FPG162" s="3"/>
      <c r="FPH162" s="3"/>
      <c r="FPI162" s="3"/>
      <c r="FPJ162" s="3"/>
      <c r="FPK162" s="3"/>
      <c r="FPL162" s="3"/>
      <c r="FPM162" s="3"/>
      <c r="FPN162" s="3"/>
      <c r="FPO162" s="3"/>
      <c r="FPP162" s="3"/>
      <c r="FPQ162" s="3"/>
      <c r="FPR162" s="3"/>
      <c r="FPS162" s="3"/>
      <c r="FPT162" s="3"/>
      <c r="FPU162" s="3"/>
      <c r="FPV162" s="3"/>
      <c r="FPW162" s="3"/>
      <c r="FPX162" s="3"/>
      <c r="FPY162" s="3"/>
      <c r="FPZ162" s="3"/>
      <c r="FQA162" s="3"/>
      <c r="FQB162" s="3"/>
      <c r="FQC162" s="3"/>
      <c r="FQD162" s="3"/>
      <c r="FQE162" s="3"/>
      <c r="FQF162" s="3"/>
      <c r="FQG162" s="3"/>
      <c r="FQH162" s="3"/>
      <c r="FQI162" s="3"/>
      <c r="FQJ162" s="3"/>
      <c r="FQK162" s="3"/>
      <c r="FQL162" s="3"/>
      <c r="FQM162" s="3"/>
      <c r="FQN162" s="3"/>
      <c r="FQO162" s="3"/>
      <c r="FQP162" s="3"/>
      <c r="FQQ162" s="3"/>
      <c r="FQR162" s="3"/>
      <c r="FQS162" s="3"/>
      <c r="FQT162" s="3"/>
      <c r="FQU162" s="3"/>
      <c r="FQV162" s="3"/>
      <c r="FQW162" s="3"/>
      <c r="FQX162" s="3"/>
      <c r="FQY162" s="3"/>
      <c r="FQZ162" s="3"/>
      <c r="FRA162" s="3"/>
      <c r="FRB162" s="3"/>
      <c r="FRC162" s="3"/>
      <c r="FRD162" s="3"/>
      <c r="FRE162" s="3"/>
      <c r="FRF162" s="3"/>
      <c r="FRG162" s="3"/>
      <c r="FRH162" s="3"/>
      <c r="FRI162" s="3"/>
      <c r="FRJ162" s="3"/>
      <c r="FRK162" s="3"/>
      <c r="FRL162" s="3"/>
      <c r="FRM162" s="3"/>
      <c r="FRN162" s="3"/>
      <c r="FRO162" s="3"/>
      <c r="FRP162" s="3"/>
      <c r="FRQ162" s="3"/>
      <c r="FRR162" s="3"/>
      <c r="FRS162" s="3"/>
      <c r="FRT162" s="3"/>
      <c r="FRU162" s="3"/>
      <c r="FRV162" s="3"/>
      <c r="FRW162" s="3"/>
      <c r="FRX162" s="3"/>
      <c r="FRY162" s="3"/>
      <c r="FRZ162" s="3"/>
      <c r="FSA162" s="3"/>
      <c r="FSB162" s="3"/>
      <c r="FSC162" s="3"/>
      <c r="FSD162" s="3"/>
      <c r="FSE162" s="3"/>
      <c r="FSF162" s="3"/>
      <c r="FSG162" s="3"/>
      <c r="FSH162" s="3"/>
      <c r="FSI162" s="3"/>
      <c r="FSJ162" s="3"/>
      <c r="FSK162" s="3"/>
      <c r="FSL162" s="3"/>
      <c r="FSM162" s="3"/>
      <c r="FSN162" s="3"/>
      <c r="FSO162" s="3"/>
      <c r="FSP162" s="3"/>
      <c r="FSQ162" s="3"/>
      <c r="FSR162" s="3"/>
      <c r="FSS162" s="3"/>
      <c r="FST162" s="3"/>
      <c r="FSU162" s="3"/>
      <c r="FSV162" s="3"/>
      <c r="FSW162" s="3"/>
      <c r="FSX162" s="3"/>
      <c r="FSY162" s="3"/>
      <c r="FSZ162" s="3"/>
      <c r="FTA162" s="3"/>
      <c r="FTB162" s="3"/>
      <c r="FTC162" s="3"/>
      <c r="FTD162" s="3"/>
      <c r="FTE162" s="3"/>
      <c r="FTF162" s="3"/>
      <c r="FTG162" s="3"/>
      <c r="FTH162" s="3"/>
      <c r="FTI162" s="3"/>
      <c r="FTJ162" s="3"/>
      <c r="FTK162" s="3"/>
      <c r="FTL162" s="3"/>
      <c r="FTM162" s="3"/>
      <c r="FTN162" s="3"/>
      <c r="FTO162" s="3"/>
      <c r="FTP162" s="3"/>
      <c r="FTQ162" s="3"/>
      <c r="FTR162" s="3"/>
      <c r="FTS162" s="3"/>
      <c r="FTT162" s="3"/>
      <c r="FTU162" s="3"/>
      <c r="FTV162" s="3"/>
      <c r="FTW162" s="3"/>
      <c r="FTX162" s="3"/>
      <c r="FTY162" s="3"/>
      <c r="FTZ162" s="3"/>
      <c r="FUA162" s="3"/>
      <c r="FUB162" s="3"/>
      <c r="FUC162" s="3"/>
      <c r="FUD162" s="3"/>
      <c r="FUE162" s="3"/>
      <c r="FUF162" s="3"/>
      <c r="FUG162" s="3"/>
      <c r="FUH162" s="3"/>
      <c r="FUI162" s="3"/>
      <c r="FUJ162" s="3"/>
      <c r="FUK162" s="3"/>
      <c r="FUL162" s="3"/>
      <c r="FUM162" s="3"/>
      <c r="FUN162" s="3"/>
      <c r="FUO162" s="3"/>
      <c r="FUP162" s="3"/>
      <c r="FUQ162" s="3"/>
      <c r="FUR162" s="3"/>
      <c r="FUS162" s="3"/>
      <c r="FUT162" s="3"/>
      <c r="FUU162" s="3"/>
      <c r="FUV162" s="3"/>
      <c r="FUW162" s="3"/>
      <c r="FUX162" s="3"/>
      <c r="FUY162" s="3"/>
      <c r="FUZ162" s="3"/>
      <c r="FVA162" s="3"/>
      <c r="FVB162" s="3"/>
      <c r="FVC162" s="3"/>
      <c r="FVD162" s="3"/>
      <c r="FVE162" s="3"/>
      <c r="FVF162" s="3"/>
      <c r="FVG162" s="3"/>
      <c r="FVH162" s="3"/>
      <c r="FVI162" s="3"/>
      <c r="FVJ162" s="3"/>
      <c r="FVK162" s="3"/>
      <c r="FVL162" s="3"/>
      <c r="FVM162" s="3"/>
      <c r="FVN162" s="3"/>
      <c r="FVO162" s="3"/>
      <c r="FVP162" s="3"/>
      <c r="FVQ162" s="3"/>
      <c r="FVR162" s="3"/>
      <c r="FVS162" s="3"/>
      <c r="FVT162" s="3"/>
      <c r="FVU162" s="3"/>
      <c r="FVV162" s="3"/>
      <c r="FVW162" s="3"/>
      <c r="FVX162" s="3"/>
      <c r="FVY162" s="3"/>
      <c r="FVZ162" s="3"/>
      <c r="FWA162" s="3"/>
      <c r="FWB162" s="3"/>
      <c r="FWC162" s="3"/>
      <c r="FWD162" s="3"/>
      <c r="FWE162" s="3"/>
      <c r="FWF162" s="3"/>
      <c r="FWG162" s="3"/>
      <c r="FWH162" s="3"/>
      <c r="FWI162" s="3"/>
      <c r="FWJ162" s="3"/>
      <c r="FWK162" s="3"/>
      <c r="FWL162" s="3"/>
      <c r="FWM162" s="3"/>
      <c r="FWN162" s="3"/>
      <c r="FWO162" s="3"/>
      <c r="FWP162" s="3"/>
      <c r="FWQ162" s="3"/>
      <c r="FWR162" s="3"/>
      <c r="FWS162" s="3"/>
      <c r="FWT162" s="3"/>
      <c r="FWU162" s="3"/>
      <c r="FWV162" s="3"/>
      <c r="FWW162" s="3"/>
      <c r="FWX162" s="3"/>
      <c r="FWY162" s="3"/>
      <c r="FWZ162" s="3"/>
      <c r="FXA162" s="3"/>
      <c r="FXB162" s="3"/>
      <c r="FXC162" s="3"/>
      <c r="FXD162" s="3"/>
      <c r="FXE162" s="3"/>
      <c r="FXF162" s="3"/>
      <c r="FXG162" s="3"/>
      <c r="FXH162" s="3"/>
      <c r="FXI162" s="3"/>
      <c r="FXJ162" s="3"/>
      <c r="FXK162" s="3"/>
      <c r="FXL162" s="3"/>
      <c r="FXM162" s="3"/>
      <c r="FXN162" s="3"/>
      <c r="FXO162" s="3"/>
      <c r="FXP162" s="3"/>
      <c r="FXQ162" s="3"/>
      <c r="FXR162" s="3"/>
      <c r="FXS162" s="3"/>
      <c r="FXT162" s="3"/>
      <c r="FXU162" s="3"/>
      <c r="FXV162" s="3"/>
      <c r="FXW162" s="3"/>
      <c r="FXX162" s="3"/>
      <c r="FXY162" s="3"/>
      <c r="FXZ162" s="3"/>
      <c r="FYA162" s="3"/>
      <c r="FYB162" s="3"/>
      <c r="FYC162" s="3"/>
      <c r="FYD162" s="3"/>
      <c r="FYE162" s="3"/>
      <c r="FYF162" s="3"/>
      <c r="FYG162" s="3"/>
      <c r="FYH162" s="3"/>
      <c r="FYI162" s="3"/>
      <c r="FYJ162" s="3"/>
      <c r="FYK162" s="3"/>
      <c r="FYL162" s="3"/>
      <c r="FYM162" s="3"/>
      <c r="FYN162" s="3"/>
      <c r="FYO162" s="3"/>
      <c r="FYP162" s="3"/>
      <c r="FYQ162" s="3"/>
      <c r="FYR162" s="3"/>
      <c r="FYS162" s="3"/>
      <c r="FYT162" s="3"/>
      <c r="FYU162" s="3"/>
      <c r="FYV162" s="3"/>
      <c r="FYW162" s="3"/>
      <c r="FYX162" s="3"/>
      <c r="FYY162" s="3"/>
      <c r="FYZ162" s="3"/>
      <c r="FZA162" s="3"/>
      <c r="FZB162" s="3"/>
      <c r="FZC162" s="3"/>
      <c r="FZD162" s="3"/>
      <c r="FZE162" s="3"/>
      <c r="FZF162" s="3"/>
      <c r="FZG162" s="3"/>
      <c r="FZH162" s="3"/>
      <c r="FZI162" s="3"/>
      <c r="FZJ162" s="3"/>
      <c r="FZK162" s="3"/>
      <c r="FZL162" s="3"/>
      <c r="FZM162" s="3"/>
      <c r="FZN162" s="3"/>
      <c r="FZO162" s="3"/>
      <c r="FZP162" s="3"/>
      <c r="FZQ162" s="3"/>
      <c r="FZR162" s="3"/>
      <c r="FZS162" s="3"/>
      <c r="FZT162" s="3"/>
      <c r="FZU162" s="3"/>
      <c r="FZV162" s="3"/>
      <c r="FZW162" s="3"/>
      <c r="FZX162" s="3"/>
      <c r="FZY162" s="3"/>
      <c r="FZZ162" s="3"/>
      <c r="GAA162" s="3"/>
      <c r="GAB162" s="3"/>
      <c r="GAC162" s="3"/>
      <c r="GAD162" s="3"/>
      <c r="GAE162" s="3"/>
      <c r="GAF162" s="3"/>
      <c r="GAG162" s="3"/>
      <c r="GAH162" s="3"/>
      <c r="GAI162" s="3"/>
      <c r="GAJ162" s="3"/>
      <c r="GAK162" s="3"/>
      <c r="GAL162" s="3"/>
      <c r="GAM162" s="3"/>
      <c r="GAN162" s="3"/>
      <c r="GAO162" s="3"/>
      <c r="GAP162" s="3"/>
      <c r="GAQ162" s="3"/>
      <c r="GAR162" s="3"/>
      <c r="GAS162" s="3"/>
      <c r="GAT162" s="3"/>
      <c r="GAU162" s="3"/>
      <c r="GAV162" s="3"/>
      <c r="GAW162" s="3"/>
      <c r="GAX162" s="3"/>
      <c r="GAY162" s="3"/>
      <c r="GAZ162" s="3"/>
      <c r="GBA162" s="3"/>
      <c r="GBB162" s="3"/>
      <c r="GBC162" s="3"/>
      <c r="GBD162" s="3"/>
      <c r="GBE162" s="3"/>
      <c r="GBF162" s="3"/>
      <c r="GBG162" s="3"/>
      <c r="GBH162" s="3"/>
      <c r="GBI162" s="3"/>
      <c r="GBJ162" s="3"/>
      <c r="GBK162" s="3"/>
      <c r="GBL162" s="3"/>
      <c r="GBM162" s="3"/>
      <c r="GBN162" s="3"/>
      <c r="GBO162" s="3"/>
      <c r="GBP162" s="3"/>
      <c r="GBQ162" s="3"/>
      <c r="GBR162" s="3"/>
      <c r="GBS162" s="3"/>
      <c r="GBT162" s="3"/>
      <c r="GBU162" s="3"/>
      <c r="GBV162" s="3"/>
      <c r="GBW162" s="3"/>
      <c r="GBX162" s="3"/>
      <c r="GBY162" s="3"/>
      <c r="GBZ162" s="3"/>
      <c r="GCA162" s="3"/>
      <c r="GCB162" s="3"/>
      <c r="GCC162" s="3"/>
      <c r="GCD162" s="3"/>
      <c r="GCE162" s="3"/>
      <c r="GCF162" s="3"/>
      <c r="GCG162" s="3"/>
      <c r="GCH162" s="3"/>
      <c r="GCI162" s="3"/>
      <c r="GCJ162" s="3"/>
      <c r="GCK162" s="3"/>
      <c r="GCL162" s="3"/>
      <c r="GCM162" s="3"/>
      <c r="GCN162" s="3"/>
      <c r="GCO162" s="3"/>
      <c r="GCP162" s="3"/>
      <c r="GCQ162" s="3"/>
      <c r="GCR162" s="3"/>
      <c r="GCS162" s="3"/>
      <c r="GCT162" s="3"/>
      <c r="GCU162" s="3"/>
      <c r="GCV162" s="3"/>
      <c r="GCW162" s="3"/>
      <c r="GCX162" s="3"/>
      <c r="GCY162" s="3"/>
      <c r="GCZ162" s="3"/>
      <c r="GDA162" s="3"/>
      <c r="GDB162" s="3"/>
      <c r="GDC162" s="3"/>
      <c r="GDD162" s="3"/>
      <c r="GDE162" s="3"/>
      <c r="GDF162" s="3"/>
      <c r="GDG162" s="3"/>
      <c r="GDH162" s="3"/>
      <c r="GDI162" s="3"/>
      <c r="GDJ162" s="3"/>
      <c r="GDK162" s="3"/>
      <c r="GDL162" s="3"/>
      <c r="GDM162" s="3"/>
      <c r="GDN162" s="3"/>
      <c r="GDO162" s="3"/>
      <c r="GDP162" s="3"/>
      <c r="GDQ162" s="3"/>
      <c r="GDR162" s="3"/>
      <c r="GDS162" s="3"/>
      <c r="GDT162" s="3"/>
      <c r="GDU162" s="3"/>
      <c r="GDV162" s="3"/>
      <c r="GDW162" s="3"/>
      <c r="GDX162" s="3"/>
      <c r="GDY162" s="3"/>
      <c r="GDZ162" s="3"/>
      <c r="GEA162" s="3"/>
      <c r="GEB162" s="3"/>
      <c r="GEC162" s="3"/>
      <c r="GED162" s="3"/>
      <c r="GEE162" s="3"/>
      <c r="GEF162" s="3"/>
      <c r="GEG162" s="3"/>
      <c r="GEH162" s="3"/>
      <c r="GEI162" s="3"/>
      <c r="GEJ162" s="3"/>
      <c r="GEK162" s="3"/>
      <c r="GEL162" s="3"/>
      <c r="GEM162" s="3"/>
      <c r="GEN162" s="3"/>
      <c r="GEO162" s="3"/>
      <c r="GEP162" s="3"/>
      <c r="GEQ162" s="3"/>
      <c r="GER162" s="3"/>
      <c r="GES162" s="3"/>
      <c r="GET162" s="3"/>
      <c r="GEU162" s="3"/>
      <c r="GEV162" s="3"/>
      <c r="GEW162" s="3"/>
      <c r="GEX162" s="3"/>
      <c r="GEY162" s="3"/>
      <c r="GEZ162" s="3"/>
      <c r="GFA162" s="3"/>
      <c r="GFB162" s="3"/>
      <c r="GFC162" s="3"/>
      <c r="GFD162" s="3"/>
      <c r="GFE162" s="3"/>
      <c r="GFF162" s="3"/>
      <c r="GFG162" s="3"/>
      <c r="GFH162" s="3"/>
      <c r="GFI162" s="3"/>
      <c r="GFJ162" s="3"/>
      <c r="GFK162" s="3"/>
      <c r="GFL162" s="3"/>
      <c r="GFM162" s="3"/>
      <c r="GFN162" s="3"/>
      <c r="GFO162" s="3"/>
      <c r="GFP162" s="3"/>
      <c r="GFQ162" s="3"/>
      <c r="GFR162" s="3"/>
      <c r="GFS162" s="3"/>
      <c r="GFT162" s="3"/>
      <c r="GFU162" s="3"/>
      <c r="GFV162" s="3"/>
      <c r="GFW162" s="3"/>
      <c r="GFX162" s="3"/>
      <c r="GFY162" s="3"/>
      <c r="GFZ162" s="3"/>
      <c r="GGA162" s="3"/>
      <c r="GGB162" s="3"/>
      <c r="GGC162" s="3"/>
      <c r="GGD162" s="3"/>
      <c r="GGE162" s="3"/>
      <c r="GGF162" s="3"/>
      <c r="GGG162" s="3"/>
      <c r="GGH162" s="3"/>
      <c r="GGI162" s="3"/>
      <c r="GGJ162" s="3"/>
      <c r="GGK162" s="3"/>
      <c r="GGL162" s="3"/>
      <c r="GGM162" s="3"/>
      <c r="GGN162" s="3"/>
      <c r="GGO162" s="3"/>
      <c r="GGP162" s="3"/>
      <c r="GGQ162" s="3"/>
      <c r="GGR162" s="3"/>
      <c r="GGS162" s="3"/>
      <c r="GGT162" s="3"/>
      <c r="GGU162" s="3"/>
      <c r="GGV162" s="3"/>
      <c r="GGW162" s="3"/>
      <c r="GGX162" s="3"/>
      <c r="GGY162" s="3"/>
      <c r="GGZ162" s="3"/>
      <c r="GHA162" s="3"/>
      <c r="GHB162" s="3"/>
      <c r="GHC162" s="3"/>
      <c r="GHD162" s="3"/>
      <c r="GHE162" s="3"/>
      <c r="GHF162" s="3"/>
      <c r="GHG162" s="3"/>
      <c r="GHH162" s="3"/>
      <c r="GHI162" s="3"/>
      <c r="GHJ162" s="3"/>
      <c r="GHK162" s="3"/>
      <c r="GHL162" s="3"/>
      <c r="GHM162" s="3"/>
      <c r="GHN162" s="3"/>
      <c r="GHO162" s="3"/>
      <c r="GHP162" s="3"/>
      <c r="GHQ162" s="3"/>
      <c r="GHR162" s="3"/>
      <c r="GHS162" s="3"/>
      <c r="GHT162" s="3"/>
      <c r="GHU162" s="3"/>
      <c r="GHV162" s="3"/>
      <c r="GHW162" s="3"/>
      <c r="GHX162" s="3"/>
      <c r="GHY162" s="3"/>
      <c r="GHZ162" s="3"/>
      <c r="GIA162" s="3"/>
      <c r="GIB162" s="3"/>
      <c r="GIC162" s="3"/>
      <c r="GID162" s="3"/>
      <c r="GIE162" s="3"/>
      <c r="GIF162" s="3"/>
      <c r="GIG162" s="3"/>
      <c r="GIH162" s="3"/>
      <c r="GII162" s="3"/>
      <c r="GIJ162" s="3"/>
      <c r="GIK162" s="3"/>
      <c r="GIL162" s="3"/>
      <c r="GIM162" s="3"/>
      <c r="GIN162" s="3"/>
      <c r="GIO162" s="3"/>
      <c r="GIP162" s="3"/>
      <c r="GIQ162" s="3"/>
      <c r="GIR162" s="3"/>
      <c r="GIS162" s="3"/>
      <c r="GIT162" s="3"/>
      <c r="GIU162" s="3"/>
      <c r="GIV162" s="3"/>
      <c r="GIW162" s="3"/>
      <c r="GIX162" s="3"/>
      <c r="GIY162" s="3"/>
      <c r="GIZ162" s="3"/>
      <c r="GJA162" s="3"/>
      <c r="GJB162" s="3"/>
      <c r="GJC162" s="3"/>
      <c r="GJD162" s="3"/>
      <c r="GJE162" s="3"/>
      <c r="GJF162" s="3"/>
      <c r="GJG162" s="3"/>
      <c r="GJH162" s="3"/>
      <c r="GJI162" s="3"/>
      <c r="GJJ162" s="3"/>
      <c r="GJK162" s="3"/>
      <c r="GJL162" s="3"/>
      <c r="GJM162" s="3"/>
      <c r="GJN162" s="3"/>
      <c r="GJO162" s="3"/>
      <c r="GJP162" s="3"/>
      <c r="GJQ162" s="3"/>
      <c r="GJR162" s="3"/>
      <c r="GJS162" s="3"/>
      <c r="GJT162" s="3"/>
      <c r="GJU162" s="3"/>
      <c r="GJV162" s="3"/>
      <c r="GJW162" s="3"/>
      <c r="GJX162" s="3"/>
      <c r="GJY162" s="3"/>
      <c r="GJZ162" s="3"/>
      <c r="GKA162" s="3"/>
      <c r="GKB162" s="3"/>
      <c r="GKC162" s="3"/>
      <c r="GKD162" s="3"/>
      <c r="GKE162" s="3"/>
      <c r="GKF162" s="3"/>
      <c r="GKG162" s="3"/>
      <c r="GKH162" s="3"/>
      <c r="GKI162" s="3"/>
      <c r="GKJ162" s="3"/>
      <c r="GKK162" s="3"/>
      <c r="GKL162" s="3"/>
      <c r="GKM162" s="3"/>
      <c r="GKN162" s="3"/>
      <c r="GKO162" s="3"/>
      <c r="GKP162" s="3"/>
      <c r="GKQ162" s="3"/>
      <c r="GKR162" s="3"/>
      <c r="GKS162" s="3"/>
      <c r="GKT162" s="3"/>
      <c r="GKU162" s="3"/>
      <c r="GKV162" s="3"/>
      <c r="GKW162" s="3"/>
      <c r="GKX162" s="3"/>
      <c r="GKY162" s="3"/>
      <c r="GKZ162" s="3"/>
      <c r="GLA162" s="3"/>
      <c r="GLB162" s="3"/>
      <c r="GLC162" s="3"/>
      <c r="GLD162" s="3"/>
      <c r="GLE162" s="3"/>
      <c r="GLF162" s="3"/>
      <c r="GLG162" s="3"/>
      <c r="GLH162" s="3"/>
      <c r="GLI162" s="3"/>
      <c r="GLJ162" s="3"/>
      <c r="GLK162" s="3"/>
      <c r="GLL162" s="3"/>
      <c r="GLM162" s="3"/>
      <c r="GLN162" s="3"/>
      <c r="GLO162" s="3"/>
      <c r="GLP162" s="3"/>
      <c r="GLQ162" s="3"/>
      <c r="GLR162" s="3"/>
      <c r="GLS162" s="3"/>
      <c r="GLT162" s="3"/>
      <c r="GLU162" s="3"/>
      <c r="GLV162" s="3"/>
      <c r="GLW162" s="3"/>
      <c r="GLX162" s="3"/>
      <c r="GLY162" s="3"/>
      <c r="GLZ162" s="3"/>
      <c r="GMA162" s="3"/>
      <c r="GMB162" s="3"/>
      <c r="GMC162" s="3"/>
      <c r="GMD162" s="3"/>
      <c r="GME162" s="3"/>
      <c r="GMF162" s="3"/>
      <c r="GMG162" s="3"/>
      <c r="GMH162" s="3"/>
      <c r="GMI162" s="3"/>
      <c r="GMJ162" s="3"/>
      <c r="GMK162" s="3"/>
      <c r="GML162" s="3"/>
      <c r="GMM162" s="3"/>
      <c r="GMN162" s="3"/>
      <c r="GMO162" s="3"/>
      <c r="GMP162" s="3"/>
      <c r="GMQ162" s="3"/>
      <c r="GMR162" s="3"/>
      <c r="GMS162" s="3"/>
      <c r="GMT162" s="3"/>
      <c r="GMU162" s="3"/>
      <c r="GMV162" s="3"/>
      <c r="GMW162" s="3"/>
      <c r="GMX162" s="3"/>
      <c r="GMY162" s="3"/>
      <c r="GMZ162" s="3"/>
      <c r="GNA162" s="3"/>
      <c r="GNB162" s="3"/>
      <c r="GNC162" s="3"/>
      <c r="GND162" s="3"/>
      <c r="GNE162" s="3"/>
      <c r="GNF162" s="3"/>
      <c r="GNG162" s="3"/>
      <c r="GNH162" s="3"/>
      <c r="GNI162" s="3"/>
      <c r="GNJ162" s="3"/>
      <c r="GNK162" s="3"/>
      <c r="GNL162" s="3"/>
      <c r="GNM162" s="3"/>
      <c r="GNN162" s="3"/>
      <c r="GNO162" s="3"/>
      <c r="GNP162" s="3"/>
      <c r="GNQ162" s="3"/>
      <c r="GNR162" s="3"/>
      <c r="GNS162" s="3"/>
      <c r="GNT162" s="3"/>
      <c r="GNU162" s="3"/>
      <c r="GNV162" s="3"/>
      <c r="GNW162" s="3"/>
      <c r="GNX162" s="3"/>
      <c r="GNY162" s="3"/>
      <c r="GNZ162" s="3"/>
      <c r="GOA162" s="3"/>
      <c r="GOB162" s="3"/>
      <c r="GOC162" s="3"/>
      <c r="GOD162" s="3"/>
      <c r="GOE162" s="3"/>
      <c r="GOF162" s="3"/>
      <c r="GOG162" s="3"/>
      <c r="GOH162" s="3"/>
      <c r="GOI162" s="3"/>
      <c r="GOJ162" s="3"/>
      <c r="GOK162" s="3"/>
      <c r="GOL162" s="3"/>
      <c r="GOM162" s="3"/>
      <c r="GON162" s="3"/>
      <c r="GOO162" s="3"/>
      <c r="GOP162" s="3"/>
      <c r="GOQ162" s="3"/>
      <c r="GOR162" s="3"/>
      <c r="GOS162" s="3"/>
      <c r="GOT162" s="3"/>
      <c r="GOU162" s="3"/>
      <c r="GOV162" s="3"/>
      <c r="GOW162" s="3"/>
      <c r="GOX162" s="3"/>
      <c r="GOY162" s="3"/>
      <c r="GOZ162" s="3"/>
      <c r="GPA162" s="3"/>
      <c r="GPB162" s="3"/>
      <c r="GPC162" s="3"/>
      <c r="GPD162" s="3"/>
      <c r="GPE162" s="3"/>
      <c r="GPF162" s="3"/>
      <c r="GPG162" s="3"/>
      <c r="GPH162" s="3"/>
      <c r="GPI162" s="3"/>
      <c r="GPJ162" s="3"/>
      <c r="GPK162" s="3"/>
      <c r="GPL162" s="3"/>
      <c r="GPM162" s="3"/>
      <c r="GPN162" s="3"/>
      <c r="GPO162" s="3"/>
      <c r="GPP162" s="3"/>
      <c r="GPQ162" s="3"/>
      <c r="GPR162" s="3"/>
      <c r="GPS162" s="3"/>
      <c r="GPT162" s="3"/>
      <c r="GPU162" s="3"/>
      <c r="GPV162" s="3"/>
      <c r="GPW162" s="3"/>
      <c r="GPX162" s="3"/>
      <c r="GPY162" s="3"/>
      <c r="GPZ162" s="3"/>
      <c r="GQA162" s="3"/>
      <c r="GQB162" s="3"/>
      <c r="GQC162" s="3"/>
      <c r="GQD162" s="3"/>
      <c r="GQE162" s="3"/>
      <c r="GQF162" s="3"/>
      <c r="GQG162" s="3"/>
      <c r="GQH162" s="3"/>
      <c r="GQI162" s="3"/>
      <c r="GQJ162" s="3"/>
      <c r="GQK162" s="3"/>
      <c r="GQL162" s="3"/>
      <c r="GQM162" s="3"/>
      <c r="GQN162" s="3"/>
      <c r="GQO162" s="3"/>
      <c r="GQP162" s="3"/>
      <c r="GQQ162" s="3"/>
      <c r="GQR162" s="3"/>
      <c r="GQS162" s="3"/>
      <c r="GQT162" s="3"/>
      <c r="GQU162" s="3"/>
      <c r="GQV162" s="3"/>
      <c r="GQW162" s="3"/>
      <c r="GQX162" s="3"/>
      <c r="GQY162" s="3"/>
      <c r="GQZ162" s="3"/>
      <c r="GRA162" s="3"/>
      <c r="GRB162" s="3"/>
      <c r="GRC162" s="3"/>
      <c r="GRD162" s="3"/>
      <c r="GRE162" s="3"/>
      <c r="GRF162" s="3"/>
      <c r="GRG162" s="3"/>
      <c r="GRH162" s="3"/>
      <c r="GRI162" s="3"/>
      <c r="GRJ162" s="3"/>
      <c r="GRK162" s="3"/>
      <c r="GRL162" s="3"/>
      <c r="GRM162" s="3"/>
      <c r="GRN162" s="3"/>
      <c r="GRO162" s="3"/>
      <c r="GRP162" s="3"/>
      <c r="GRQ162" s="3"/>
      <c r="GRR162" s="3"/>
      <c r="GRS162" s="3"/>
      <c r="GRT162" s="3"/>
      <c r="GRU162" s="3"/>
      <c r="GRV162" s="3"/>
      <c r="GRW162" s="3"/>
      <c r="GRX162" s="3"/>
      <c r="GRY162" s="3"/>
      <c r="GRZ162" s="3"/>
      <c r="GSA162" s="3"/>
      <c r="GSB162" s="3"/>
      <c r="GSC162" s="3"/>
      <c r="GSD162" s="3"/>
      <c r="GSE162" s="3"/>
      <c r="GSF162" s="3"/>
      <c r="GSG162" s="3"/>
      <c r="GSH162" s="3"/>
      <c r="GSI162" s="3"/>
      <c r="GSJ162" s="3"/>
      <c r="GSK162" s="3"/>
      <c r="GSL162" s="3"/>
      <c r="GSM162" s="3"/>
      <c r="GSN162" s="3"/>
      <c r="GSO162" s="3"/>
      <c r="GSP162" s="3"/>
      <c r="GSQ162" s="3"/>
      <c r="GSR162" s="3"/>
      <c r="GSS162" s="3"/>
      <c r="GST162" s="3"/>
      <c r="GSU162" s="3"/>
      <c r="GSV162" s="3"/>
      <c r="GSW162" s="3"/>
      <c r="GSX162" s="3"/>
      <c r="GSY162" s="3"/>
      <c r="GSZ162" s="3"/>
      <c r="GTA162" s="3"/>
      <c r="GTB162" s="3"/>
      <c r="GTC162" s="3"/>
      <c r="GTD162" s="3"/>
      <c r="GTE162" s="3"/>
      <c r="GTF162" s="3"/>
      <c r="GTG162" s="3"/>
      <c r="GTH162" s="3"/>
      <c r="GTI162" s="3"/>
      <c r="GTJ162" s="3"/>
      <c r="GTK162" s="3"/>
      <c r="GTL162" s="3"/>
      <c r="GTM162" s="3"/>
      <c r="GTN162" s="3"/>
      <c r="GTO162" s="3"/>
      <c r="GTP162" s="3"/>
      <c r="GTQ162" s="3"/>
      <c r="GTR162" s="3"/>
      <c r="GTS162" s="3"/>
      <c r="GTT162" s="3"/>
      <c r="GTU162" s="3"/>
      <c r="GTV162" s="3"/>
      <c r="GTW162" s="3"/>
      <c r="GTX162" s="3"/>
      <c r="GTY162" s="3"/>
      <c r="GTZ162" s="3"/>
      <c r="GUA162" s="3"/>
      <c r="GUB162" s="3"/>
      <c r="GUC162" s="3"/>
      <c r="GUD162" s="3"/>
      <c r="GUE162" s="3"/>
      <c r="GUF162" s="3"/>
      <c r="GUG162" s="3"/>
      <c r="GUH162" s="3"/>
      <c r="GUI162" s="3"/>
      <c r="GUJ162" s="3"/>
      <c r="GUK162" s="3"/>
      <c r="GUL162" s="3"/>
      <c r="GUM162" s="3"/>
      <c r="GUN162" s="3"/>
      <c r="GUO162" s="3"/>
      <c r="GUP162" s="3"/>
      <c r="GUQ162" s="3"/>
      <c r="GUR162" s="3"/>
      <c r="GUS162" s="3"/>
      <c r="GUT162" s="3"/>
      <c r="GUU162" s="3"/>
      <c r="GUV162" s="3"/>
      <c r="GUW162" s="3"/>
      <c r="GUX162" s="3"/>
      <c r="GUY162" s="3"/>
      <c r="GUZ162" s="3"/>
      <c r="GVA162" s="3"/>
      <c r="GVB162" s="3"/>
      <c r="GVC162" s="3"/>
      <c r="GVD162" s="3"/>
      <c r="GVE162" s="3"/>
      <c r="GVF162" s="3"/>
      <c r="GVG162" s="3"/>
      <c r="GVH162" s="3"/>
      <c r="GVI162" s="3"/>
      <c r="GVJ162" s="3"/>
      <c r="GVK162" s="3"/>
      <c r="GVL162" s="3"/>
      <c r="GVM162" s="3"/>
      <c r="GVN162" s="3"/>
      <c r="GVO162" s="3"/>
      <c r="GVP162" s="3"/>
      <c r="GVQ162" s="3"/>
      <c r="GVR162" s="3"/>
      <c r="GVS162" s="3"/>
      <c r="GVT162" s="3"/>
      <c r="GVU162" s="3"/>
      <c r="GVV162" s="3"/>
      <c r="GVW162" s="3"/>
      <c r="GVX162" s="3"/>
      <c r="GVY162" s="3"/>
      <c r="GVZ162" s="3"/>
      <c r="GWA162" s="3"/>
      <c r="GWB162" s="3"/>
      <c r="GWC162" s="3"/>
      <c r="GWD162" s="3"/>
      <c r="GWE162" s="3"/>
      <c r="GWF162" s="3"/>
      <c r="GWG162" s="3"/>
      <c r="GWH162" s="3"/>
      <c r="GWI162" s="3"/>
      <c r="GWJ162" s="3"/>
      <c r="GWK162" s="3"/>
      <c r="GWL162" s="3"/>
      <c r="GWM162" s="3"/>
      <c r="GWN162" s="3"/>
      <c r="GWO162" s="3"/>
      <c r="GWP162" s="3"/>
      <c r="GWQ162" s="3"/>
      <c r="GWR162" s="3"/>
      <c r="GWS162" s="3"/>
      <c r="GWT162" s="3"/>
      <c r="GWU162" s="3"/>
      <c r="GWV162" s="3"/>
      <c r="GWW162" s="3"/>
      <c r="GWX162" s="3"/>
      <c r="GWY162" s="3"/>
      <c r="GWZ162" s="3"/>
      <c r="GXA162" s="3"/>
      <c r="GXB162" s="3"/>
      <c r="GXC162" s="3"/>
      <c r="GXD162" s="3"/>
      <c r="GXE162" s="3"/>
      <c r="GXF162" s="3"/>
      <c r="GXG162" s="3"/>
      <c r="GXH162" s="3"/>
      <c r="GXI162" s="3"/>
      <c r="GXJ162" s="3"/>
      <c r="GXK162" s="3"/>
      <c r="GXL162" s="3"/>
      <c r="GXM162" s="3"/>
      <c r="GXN162" s="3"/>
      <c r="GXO162" s="3"/>
      <c r="GXP162" s="3"/>
      <c r="GXQ162" s="3"/>
      <c r="GXR162" s="3"/>
      <c r="GXS162" s="3"/>
      <c r="GXT162" s="3"/>
      <c r="GXU162" s="3"/>
      <c r="GXV162" s="3"/>
      <c r="GXW162" s="3"/>
      <c r="GXX162" s="3"/>
      <c r="GXY162" s="3"/>
      <c r="GXZ162" s="3"/>
      <c r="GYA162" s="3"/>
      <c r="GYB162" s="3"/>
      <c r="GYC162" s="3"/>
      <c r="GYD162" s="3"/>
      <c r="GYE162" s="3"/>
      <c r="GYF162" s="3"/>
      <c r="GYG162" s="3"/>
      <c r="GYH162" s="3"/>
      <c r="GYI162" s="3"/>
      <c r="GYJ162" s="3"/>
      <c r="GYK162" s="3"/>
      <c r="GYL162" s="3"/>
      <c r="GYM162" s="3"/>
      <c r="GYN162" s="3"/>
      <c r="GYO162" s="3"/>
      <c r="GYP162" s="3"/>
      <c r="GYQ162" s="3"/>
      <c r="GYR162" s="3"/>
      <c r="GYS162" s="3"/>
      <c r="GYT162" s="3"/>
      <c r="GYU162" s="3"/>
      <c r="GYV162" s="3"/>
      <c r="GYW162" s="3"/>
      <c r="GYX162" s="3"/>
      <c r="GYY162" s="3"/>
      <c r="GYZ162" s="3"/>
      <c r="GZA162" s="3"/>
      <c r="GZB162" s="3"/>
      <c r="GZC162" s="3"/>
      <c r="GZD162" s="3"/>
      <c r="GZE162" s="3"/>
      <c r="GZF162" s="3"/>
      <c r="GZG162" s="3"/>
      <c r="GZH162" s="3"/>
      <c r="GZI162" s="3"/>
      <c r="GZJ162" s="3"/>
      <c r="GZK162" s="3"/>
      <c r="GZL162" s="3"/>
      <c r="GZM162" s="3"/>
      <c r="GZN162" s="3"/>
      <c r="GZO162" s="3"/>
      <c r="GZP162" s="3"/>
      <c r="GZQ162" s="3"/>
      <c r="GZR162" s="3"/>
      <c r="GZS162" s="3"/>
      <c r="GZT162" s="3"/>
      <c r="GZU162" s="3"/>
      <c r="GZV162" s="3"/>
      <c r="GZW162" s="3"/>
      <c r="GZX162" s="3"/>
      <c r="GZY162" s="3"/>
      <c r="GZZ162" s="3"/>
      <c r="HAA162" s="3"/>
      <c r="HAB162" s="3"/>
      <c r="HAC162" s="3"/>
      <c r="HAD162" s="3"/>
      <c r="HAE162" s="3"/>
      <c r="HAF162" s="3"/>
      <c r="HAG162" s="3"/>
      <c r="HAH162" s="3"/>
      <c r="HAI162" s="3"/>
      <c r="HAJ162" s="3"/>
      <c r="HAK162" s="3"/>
      <c r="HAL162" s="3"/>
      <c r="HAM162" s="3"/>
      <c r="HAN162" s="3"/>
      <c r="HAO162" s="3"/>
      <c r="HAP162" s="3"/>
      <c r="HAQ162" s="3"/>
      <c r="HAR162" s="3"/>
      <c r="HAS162" s="3"/>
      <c r="HAT162" s="3"/>
      <c r="HAU162" s="3"/>
      <c r="HAV162" s="3"/>
      <c r="HAW162" s="3"/>
      <c r="HAX162" s="3"/>
      <c r="HAY162" s="3"/>
      <c r="HAZ162" s="3"/>
      <c r="HBA162" s="3"/>
      <c r="HBB162" s="3"/>
      <c r="HBC162" s="3"/>
      <c r="HBD162" s="3"/>
      <c r="HBE162" s="3"/>
      <c r="HBF162" s="3"/>
      <c r="HBG162" s="3"/>
      <c r="HBH162" s="3"/>
      <c r="HBI162" s="3"/>
      <c r="HBJ162" s="3"/>
      <c r="HBK162" s="3"/>
      <c r="HBL162" s="3"/>
      <c r="HBM162" s="3"/>
      <c r="HBN162" s="3"/>
      <c r="HBO162" s="3"/>
      <c r="HBP162" s="3"/>
      <c r="HBQ162" s="3"/>
      <c r="HBR162" s="3"/>
      <c r="HBS162" s="3"/>
      <c r="HBT162" s="3"/>
      <c r="HBU162" s="3"/>
      <c r="HBV162" s="3"/>
      <c r="HBW162" s="3"/>
      <c r="HBX162" s="3"/>
      <c r="HBY162" s="3"/>
      <c r="HBZ162" s="3"/>
      <c r="HCA162" s="3"/>
      <c r="HCB162" s="3"/>
      <c r="HCC162" s="3"/>
      <c r="HCD162" s="3"/>
      <c r="HCE162" s="3"/>
      <c r="HCF162" s="3"/>
      <c r="HCG162" s="3"/>
      <c r="HCH162" s="3"/>
      <c r="HCI162" s="3"/>
      <c r="HCJ162" s="3"/>
      <c r="HCK162" s="3"/>
      <c r="HCL162" s="3"/>
      <c r="HCM162" s="3"/>
      <c r="HCN162" s="3"/>
      <c r="HCO162" s="3"/>
      <c r="HCP162" s="3"/>
      <c r="HCQ162" s="3"/>
      <c r="HCR162" s="3"/>
      <c r="HCS162" s="3"/>
      <c r="HCT162" s="3"/>
      <c r="HCU162" s="3"/>
      <c r="HCV162" s="3"/>
      <c r="HCW162" s="3"/>
      <c r="HCX162" s="3"/>
      <c r="HCY162" s="3"/>
      <c r="HCZ162" s="3"/>
      <c r="HDA162" s="3"/>
      <c r="HDB162" s="3"/>
      <c r="HDC162" s="3"/>
      <c r="HDD162" s="3"/>
      <c r="HDE162" s="3"/>
      <c r="HDF162" s="3"/>
      <c r="HDG162" s="3"/>
      <c r="HDH162" s="3"/>
      <c r="HDI162" s="3"/>
      <c r="HDJ162" s="3"/>
      <c r="HDK162" s="3"/>
      <c r="HDL162" s="3"/>
      <c r="HDM162" s="3"/>
      <c r="HDN162" s="3"/>
      <c r="HDO162" s="3"/>
      <c r="HDP162" s="3"/>
      <c r="HDQ162" s="3"/>
      <c r="HDR162" s="3"/>
      <c r="HDS162" s="3"/>
      <c r="HDT162" s="3"/>
      <c r="HDU162" s="3"/>
      <c r="HDV162" s="3"/>
      <c r="HDW162" s="3"/>
      <c r="HDX162" s="3"/>
      <c r="HDY162" s="3"/>
      <c r="HDZ162" s="3"/>
      <c r="HEA162" s="3"/>
      <c r="HEB162" s="3"/>
      <c r="HEC162" s="3"/>
      <c r="HED162" s="3"/>
      <c r="HEE162" s="3"/>
      <c r="HEF162" s="3"/>
      <c r="HEG162" s="3"/>
      <c r="HEH162" s="3"/>
      <c r="HEI162" s="3"/>
      <c r="HEJ162" s="3"/>
      <c r="HEK162" s="3"/>
      <c r="HEL162" s="3"/>
      <c r="HEM162" s="3"/>
      <c r="HEN162" s="3"/>
      <c r="HEO162" s="3"/>
      <c r="HEP162" s="3"/>
      <c r="HEQ162" s="3"/>
      <c r="HER162" s="3"/>
      <c r="HES162" s="3"/>
      <c r="HET162" s="3"/>
      <c r="HEU162" s="3"/>
      <c r="HEV162" s="3"/>
      <c r="HEW162" s="3"/>
      <c r="HEX162" s="3"/>
      <c r="HEY162" s="3"/>
      <c r="HEZ162" s="3"/>
      <c r="HFA162" s="3"/>
      <c r="HFB162" s="3"/>
      <c r="HFC162" s="3"/>
      <c r="HFD162" s="3"/>
      <c r="HFE162" s="3"/>
      <c r="HFF162" s="3"/>
      <c r="HFG162" s="3"/>
      <c r="HFH162" s="3"/>
      <c r="HFI162" s="3"/>
      <c r="HFJ162" s="3"/>
      <c r="HFK162" s="3"/>
      <c r="HFL162" s="3"/>
      <c r="HFM162" s="3"/>
      <c r="HFN162" s="3"/>
      <c r="HFO162" s="3"/>
      <c r="HFP162" s="3"/>
      <c r="HFQ162" s="3"/>
      <c r="HFR162" s="3"/>
      <c r="HFS162" s="3"/>
      <c r="HFT162" s="3"/>
      <c r="HFU162" s="3"/>
      <c r="HFV162" s="3"/>
      <c r="HFW162" s="3"/>
      <c r="HFX162" s="3"/>
      <c r="HFY162" s="3"/>
      <c r="HFZ162" s="3"/>
      <c r="HGA162" s="3"/>
      <c r="HGB162" s="3"/>
      <c r="HGC162" s="3"/>
      <c r="HGD162" s="3"/>
      <c r="HGE162" s="3"/>
      <c r="HGF162" s="3"/>
      <c r="HGG162" s="3"/>
      <c r="HGH162" s="3"/>
      <c r="HGI162" s="3"/>
      <c r="HGJ162" s="3"/>
      <c r="HGK162" s="3"/>
      <c r="HGL162" s="3"/>
      <c r="HGM162" s="3"/>
      <c r="HGN162" s="3"/>
      <c r="HGO162" s="3"/>
      <c r="HGP162" s="3"/>
      <c r="HGQ162" s="3"/>
      <c r="HGR162" s="3"/>
      <c r="HGS162" s="3"/>
      <c r="HGT162" s="3"/>
      <c r="HGU162" s="3"/>
      <c r="HGV162" s="3"/>
      <c r="HGW162" s="3"/>
      <c r="HGX162" s="3"/>
      <c r="HGY162" s="3"/>
      <c r="HGZ162" s="3"/>
      <c r="HHA162" s="3"/>
      <c r="HHB162" s="3"/>
      <c r="HHC162" s="3"/>
      <c r="HHD162" s="3"/>
      <c r="HHE162" s="3"/>
      <c r="HHF162" s="3"/>
      <c r="HHG162" s="3"/>
      <c r="HHH162" s="3"/>
      <c r="HHI162" s="3"/>
      <c r="HHJ162" s="3"/>
      <c r="HHK162" s="3"/>
      <c r="HHL162" s="3"/>
      <c r="HHM162" s="3"/>
      <c r="HHN162" s="3"/>
      <c r="HHO162" s="3"/>
      <c r="HHP162" s="3"/>
      <c r="HHQ162" s="3"/>
      <c r="HHR162" s="3"/>
      <c r="HHS162" s="3"/>
      <c r="HHT162" s="3"/>
      <c r="HHU162" s="3"/>
      <c r="HHV162" s="3"/>
      <c r="HHW162" s="3"/>
      <c r="HHX162" s="3"/>
      <c r="HHY162" s="3"/>
      <c r="HHZ162" s="3"/>
      <c r="HIA162" s="3"/>
      <c r="HIB162" s="3"/>
      <c r="HIC162" s="3"/>
      <c r="HID162" s="3"/>
      <c r="HIE162" s="3"/>
      <c r="HIF162" s="3"/>
      <c r="HIG162" s="3"/>
      <c r="HIH162" s="3"/>
      <c r="HII162" s="3"/>
      <c r="HIJ162" s="3"/>
      <c r="HIK162" s="3"/>
      <c r="HIL162" s="3"/>
      <c r="HIM162" s="3"/>
      <c r="HIN162" s="3"/>
      <c r="HIO162" s="3"/>
      <c r="HIP162" s="3"/>
      <c r="HIQ162" s="3"/>
      <c r="HIR162" s="3"/>
      <c r="HIS162" s="3"/>
      <c r="HIT162" s="3"/>
      <c r="HIU162" s="3"/>
      <c r="HIV162" s="3"/>
      <c r="HIW162" s="3"/>
      <c r="HIX162" s="3"/>
      <c r="HIY162" s="3"/>
      <c r="HIZ162" s="3"/>
      <c r="HJA162" s="3"/>
      <c r="HJB162" s="3"/>
      <c r="HJC162" s="3"/>
      <c r="HJD162" s="3"/>
      <c r="HJE162" s="3"/>
      <c r="HJF162" s="3"/>
      <c r="HJG162" s="3"/>
      <c r="HJH162" s="3"/>
      <c r="HJI162" s="3"/>
      <c r="HJJ162" s="3"/>
      <c r="HJK162" s="3"/>
      <c r="HJL162" s="3"/>
      <c r="HJM162" s="3"/>
      <c r="HJN162" s="3"/>
      <c r="HJO162" s="3"/>
      <c r="HJP162" s="3"/>
      <c r="HJQ162" s="3"/>
      <c r="HJR162" s="3"/>
      <c r="HJS162" s="3"/>
      <c r="HJT162" s="3"/>
      <c r="HJU162" s="3"/>
      <c r="HJV162" s="3"/>
      <c r="HJW162" s="3"/>
      <c r="HJX162" s="3"/>
      <c r="HJY162" s="3"/>
      <c r="HJZ162" s="3"/>
      <c r="HKA162" s="3"/>
      <c r="HKB162" s="3"/>
      <c r="HKC162" s="3"/>
      <c r="HKD162" s="3"/>
      <c r="HKE162" s="3"/>
      <c r="HKF162" s="3"/>
      <c r="HKG162" s="3"/>
      <c r="HKH162" s="3"/>
      <c r="HKI162" s="3"/>
      <c r="HKJ162" s="3"/>
      <c r="HKK162" s="3"/>
      <c r="HKL162" s="3"/>
      <c r="HKM162" s="3"/>
      <c r="HKN162" s="3"/>
      <c r="HKO162" s="3"/>
      <c r="HKP162" s="3"/>
      <c r="HKQ162" s="3"/>
      <c r="HKR162" s="3"/>
      <c r="HKS162" s="3"/>
      <c r="HKT162" s="3"/>
      <c r="HKU162" s="3"/>
      <c r="HKV162" s="3"/>
      <c r="HKW162" s="3"/>
      <c r="HKX162" s="3"/>
      <c r="HKY162" s="3"/>
      <c r="HKZ162" s="3"/>
      <c r="HLA162" s="3"/>
      <c r="HLB162" s="3"/>
      <c r="HLC162" s="3"/>
      <c r="HLD162" s="3"/>
      <c r="HLE162" s="3"/>
      <c r="HLF162" s="3"/>
      <c r="HLG162" s="3"/>
      <c r="HLH162" s="3"/>
      <c r="HLI162" s="3"/>
      <c r="HLJ162" s="3"/>
      <c r="HLK162" s="3"/>
      <c r="HLL162" s="3"/>
      <c r="HLM162" s="3"/>
      <c r="HLN162" s="3"/>
      <c r="HLO162" s="3"/>
      <c r="HLP162" s="3"/>
      <c r="HLQ162" s="3"/>
      <c r="HLR162" s="3"/>
      <c r="HLS162" s="3"/>
      <c r="HLT162" s="3"/>
      <c r="HLU162" s="3"/>
      <c r="HLV162" s="3"/>
      <c r="HLW162" s="3"/>
      <c r="HLX162" s="3"/>
      <c r="HLY162" s="3"/>
      <c r="HLZ162" s="3"/>
      <c r="HMA162" s="3"/>
      <c r="HMB162" s="3"/>
      <c r="HMC162" s="3"/>
      <c r="HMD162" s="3"/>
      <c r="HME162" s="3"/>
      <c r="HMF162" s="3"/>
      <c r="HMG162" s="3"/>
      <c r="HMH162" s="3"/>
      <c r="HMI162" s="3"/>
      <c r="HMJ162" s="3"/>
      <c r="HMK162" s="3"/>
      <c r="HML162" s="3"/>
      <c r="HMM162" s="3"/>
      <c r="HMN162" s="3"/>
      <c r="HMO162" s="3"/>
      <c r="HMP162" s="3"/>
      <c r="HMQ162" s="3"/>
      <c r="HMR162" s="3"/>
      <c r="HMS162" s="3"/>
      <c r="HMT162" s="3"/>
      <c r="HMU162" s="3"/>
      <c r="HMV162" s="3"/>
      <c r="HMW162" s="3"/>
      <c r="HMX162" s="3"/>
      <c r="HMY162" s="3"/>
      <c r="HMZ162" s="3"/>
      <c r="HNA162" s="3"/>
      <c r="HNB162" s="3"/>
      <c r="HNC162" s="3"/>
      <c r="HND162" s="3"/>
      <c r="HNE162" s="3"/>
      <c r="HNF162" s="3"/>
      <c r="HNG162" s="3"/>
      <c r="HNH162" s="3"/>
      <c r="HNI162" s="3"/>
      <c r="HNJ162" s="3"/>
      <c r="HNK162" s="3"/>
      <c r="HNL162" s="3"/>
      <c r="HNM162" s="3"/>
      <c r="HNN162" s="3"/>
      <c r="HNO162" s="3"/>
      <c r="HNP162" s="3"/>
      <c r="HNQ162" s="3"/>
      <c r="HNR162" s="3"/>
      <c r="HNS162" s="3"/>
      <c r="HNT162" s="3"/>
      <c r="HNU162" s="3"/>
      <c r="HNV162" s="3"/>
      <c r="HNW162" s="3"/>
      <c r="HNX162" s="3"/>
      <c r="HNY162" s="3"/>
      <c r="HNZ162" s="3"/>
      <c r="HOA162" s="3"/>
      <c r="HOB162" s="3"/>
      <c r="HOC162" s="3"/>
      <c r="HOD162" s="3"/>
      <c r="HOE162" s="3"/>
      <c r="HOF162" s="3"/>
      <c r="HOG162" s="3"/>
      <c r="HOH162" s="3"/>
      <c r="HOI162" s="3"/>
      <c r="HOJ162" s="3"/>
      <c r="HOK162" s="3"/>
      <c r="HOL162" s="3"/>
      <c r="HOM162" s="3"/>
      <c r="HON162" s="3"/>
      <c r="HOO162" s="3"/>
      <c r="HOP162" s="3"/>
      <c r="HOQ162" s="3"/>
      <c r="HOR162" s="3"/>
      <c r="HOS162" s="3"/>
      <c r="HOT162" s="3"/>
      <c r="HOU162" s="3"/>
      <c r="HOV162" s="3"/>
      <c r="HOW162" s="3"/>
      <c r="HOX162" s="3"/>
      <c r="HOY162" s="3"/>
      <c r="HOZ162" s="3"/>
      <c r="HPA162" s="3"/>
      <c r="HPB162" s="3"/>
      <c r="HPC162" s="3"/>
      <c r="HPD162" s="3"/>
      <c r="HPE162" s="3"/>
      <c r="HPF162" s="3"/>
      <c r="HPG162" s="3"/>
      <c r="HPH162" s="3"/>
      <c r="HPI162" s="3"/>
      <c r="HPJ162" s="3"/>
      <c r="HPK162" s="3"/>
      <c r="HPL162" s="3"/>
      <c r="HPM162" s="3"/>
      <c r="HPN162" s="3"/>
      <c r="HPO162" s="3"/>
      <c r="HPP162" s="3"/>
      <c r="HPQ162" s="3"/>
      <c r="HPR162" s="3"/>
      <c r="HPS162" s="3"/>
      <c r="HPT162" s="3"/>
      <c r="HPU162" s="3"/>
      <c r="HPV162" s="3"/>
      <c r="HPW162" s="3"/>
      <c r="HPX162" s="3"/>
      <c r="HPY162" s="3"/>
      <c r="HPZ162" s="3"/>
      <c r="HQA162" s="3"/>
      <c r="HQB162" s="3"/>
      <c r="HQC162" s="3"/>
      <c r="HQD162" s="3"/>
      <c r="HQE162" s="3"/>
      <c r="HQF162" s="3"/>
      <c r="HQG162" s="3"/>
      <c r="HQH162" s="3"/>
      <c r="HQI162" s="3"/>
      <c r="HQJ162" s="3"/>
      <c r="HQK162" s="3"/>
      <c r="HQL162" s="3"/>
      <c r="HQM162" s="3"/>
      <c r="HQN162" s="3"/>
      <c r="HQO162" s="3"/>
      <c r="HQP162" s="3"/>
      <c r="HQQ162" s="3"/>
      <c r="HQR162" s="3"/>
      <c r="HQS162" s="3"/>
      <c r="HQT162" s="3"/>
      <c r="HQU162" s="3"/>
      <c r="HQV162" s="3"/>
      <c r="HQW162" s="3"/>
      <c r="HQX162" s="3"/>
      <c r="HQY162" s="3"/>
      <c r="HQZ162" s="3"/>
      <c r="HRA162" s="3"/>
      <c r="HRB162" s="3"/>
      <c r="HRC162" s="3"/>
      <c r="HRD162" s="3"/>
      <c r="HRE162" s="3"/>
      <c r="HRF162" s="3"/>
      <c r="HRG162" s="3"/>
      <c r="HRH162" s="3"/>
      <c r="HRI162" s="3"/>
      <c r="HRJ162" s="3"/>
      <c r="HRK162" s="3"/>
      <c r="HRL162" s="3"/>
      <c r="HRM162" s="3"/>
      <c r="HRN162" s="3"/>
      <c r="HRO162" s="3"/>
      <c r="HRP162" s="3"/>
      <c r="HRQ162" s="3"/>
      <c r="HRR162" s="3"/>
      <c r="HRS162" s="3"/>
      <c r="HRT162" s="3"/>
      <c r="HRU162" s="3"/>
      <c r="HRV162" s="3"/>
      <c r="HRW162" s="3"/>
      <c r="HRX162" s="3"/>
      <c r="HRY162" s="3"/>
      <c r="HRZ162" s="3"/>
      <c r="HSA162" s="3"/>
      <c r="HSB162" s="3"/>
      <c r="HSC162" s="3"/>
      <c r="HSD162" s="3"/>
      <c r="HSE162" s="3"/>
      <c r="HSF162" s="3"/>
      <c r="HSG162" s="3"/>
      <c r="HSH162" s="3"/>
      <c r="HSI162" s="3"/>
      <c r="HSJ162" s="3"/>
      <c r="HSK162" s="3"/>
      <c r="HSL162" s="3"/>
      <c r="HSM162" s="3"/>
      <c r="HSN162" s="3"/>
      <c r="HSO162" s="3"/>
      <c r="HSP162" s="3"/>
      <c r="HSQ162" s="3"/>
      <c r="HSR162" s="3"/>
      <c r="HSS162" s="3"/>
      <c r="HST162" s="3"/>
      <c r="HSU162" s="3"/>
      <c r="HSV162" s="3"/>
      <c r="HSW162" s="3"/>
      <c r="HSX162" s="3"/>
      <c r="HSY162" s="3"/>
      <c r="HSZ162" s="3"/>
      <c r="HTA162" s="3"/>
      <c r="HTB162" s="3"/>
      <c r="HTC162" s="3"/>
      <c r="HTD162" s="3"/>
      <c r="HTE162" s="3"/>
      <c r="HTF162" s="3"/>
      <c r="HTG162" s="3"/>
      <c r="HTH162" s="3"/>
      <c r="HTI162" s="3"/>
      <c r="HTJ162" s="3"/>
      <c r="HTK162" s="3"/>
      <c r="HTL162" s="3"/>
      <c r="HTM162" s="3"/>
      <c r="HTN162" s="3"/>
      <c r="HTO162" s="3"/>
      <c r="HTP162" s="3"/>
      <c r="HTQ162" s="3"/>
      <c r="HTR162" s="3"/>
      <c r="HTS162" s="3"/>
      <c r="HTT162" s="3"/>
      <c r="HTU162" s="3"/>
      <c r="HTV162" s="3"/>
      <c r="HTW162" s="3"/>
      <c r="HTX162" s="3"/>
      <c r="HTY162" s="3"/>
      <c r="HTZ162" s="3"/>
      <c r="HUA162" s="3"/>
      <c r="HUB162" s="3"/>
      <c r="HUC162" s="3"/>
      <c r="HUD162" s="3"/>
      <c r="HUE162" s="3"/>
      <c r="HUF162" s="3"/>
      <c r="HUG162" s="3"/>
      <c r="HUH162" s="3"/>
      <c r="HUI162" s="3"/>
      <c r="HUJ162" s="3"/>
      <c r="HUK162" s="3"/>
      <c r="HUL162" s="3"/>
      <c r="HUM162" s="3"/>
      <c r="HUN162" s="3"/>
      <c r="HUO162" s="3"/>
      <c r="HUP162" s="3"/>
      <c r="HUQ162" s="3"/>
      <c r="HUR162" s="3"/>
      <c r="HUS162" s="3"/>
      <c r="HUT162" s="3"/>
      <c r="HUU162" s="3"/>
      <c r="HUV162" s="3"/>
      <c r="HUW162" s="3"/>
      <c r="HUX162" s="3"/>
      <c r="HUY162" s="3"/>
      <c r="HUZ162" s="3"/>
      <c r="HVA162" s="3"/>
      <c r="HVB162" s="3"/>
      <c r="HVC162" s="3"/>
      <c r="HVD162" s="3"/>
      <c r="HVE162" s="3"/>
      <c r="HVF162" s="3"/>
      <c r="HVG162" s="3"/>
      <c r="HVH162" s="3"/>
      <c r="HVI162" s="3"/>
      <c r="HVJ162" s="3"/>
      <c r="HVK162" s="3"/>
      <c r="HVL162" s="3"/>
      <c r="HVM162" s="3"/>
      <c r="HVN162" s="3"/>
      <c r="HVO162" s="3"/>
      <c r="HVP162" s="3"/>
      <c r="HVQ162" s="3"/>
      <c r="HVR162" s="3"/>
      <c r="HVS162" s="3"/>
      <c r="HVT162" s="3"/>
      <c r="HVU162" s="3"/>
      <c r="HVV162" s="3"/>
      <c r="HVW162" s="3"/>
      <c r="HVX162" s="3"/>
      <c r="HVY162" s="3"/>
      <c r="HVZ162" s="3"/>
      <c r="HWA162" s="3"/>
      <c r="HWB162" s="3"/>
      <c r="HWC162" s="3"/>
      <c r="HWD162" s="3"/>
      <c r="HWE162" s="3"/>
      <c r="HWF162" s="3"/>
      <c r="HWG162" s="3"/>
      <c r="HWH162" s="3"/>
      <c r="HWI162" s="3"/>
      <c r="HWJ162" s="3"/>
      <c r="HWK162" s="3"/>
      <c r="HWL162" s="3"/>
      <c r="HWM162" s="3"/>
      <c r="HWN162" s="3"/>
      <c r="HWO162" s="3"/>
      <c r="HWP162" s="3"/>
      <c r="HWQ162" s="3"/>
      <c r="HWR162" s="3"/>
      <c r="HWS162" s="3"/>
      <c r="HWT162" s="3"/>
      <c r="HWU162" s="3"/>
      <c r="HWV162" s="3"/>
      <c r="HWW162" s="3"/>
      <c r="HWX162" s="3"/>
      <c r="HWY162" s="3"/>
      <c r="HWZ162" s="3"/>
      <c r="HXA162" s="3"/>
      <c r="HXB162" s="3"/>
      <c r="HXC162" s="3"/>
      <c r="HXD162" s="3"/>
      <c r="HXE162" s="3"/>
      <c r="HXF162" s="3"/>
      <c r="HXG162" s="3"/>
      <c r="HXH162" s="3"/>
      <c r="HXI162" s="3"/>
      <c r="HXJ162" s="3"/>
      <c r="HXK162" s="3"/>
      <c r="HXL162" s="3"/>
      <c r="HXM162" s="3"/>
      <c r="HXN162" s="3"/>
      <c r="HXO162" s="3"/>
      <c r="HXP162" s="3"/>
      <c r="HXQ162" s="3"/>
      <c r="HXR162" s="3"/>
      <c r="HXS162" s="3"/>
      <c r="HXT162" s="3"/>
      <c r="HXU162" s="3"/>
      <c r="HXV162" s="3"/>
      <c r="HXW162" s="3"/>
      <c r="HXX162" s="3"/>
      <c r="HXY162" s="3"/>
      <c r="HXZ162" s="3"/>
      <c r="HYA162" s="3"/>
      <c r="HYB162" s="3"/>
      <c r="HYC162" s="3"/>
      <c r="HYD162" s="3"/>
      <c r="HYE162" s="3"/>
      <c r="HYF162" s="3"/>
      <c r="HYG162" s="3"/>
      <c r="HYH162" s="3"/>
      <c r="HYI162" s="3"/>
      <c r="HYJ162" s="3"/>
      <c r="HYK162" s="3"/>
      <c r="HYL162" s="3"/>
      <c r="HYM162" s="3"/>
      <c r="HYN162" s="3"/>
      <c r="HYO162" s="3"/>
      <c r="HYP162" s="3"/>
      <c r="HYQ162" s="3"/>
      <c r="HYR162" s="3"/>
      <c r="HYS162" s="3"/>
      <c r="HYT162" s="3"/>
      <c r="HYU162" s="3"/>
      <c r="HYV162" s="3"/>
      <c r="HYW162" s="3"/>
      <c r="HYX162" s="3"/>
      <c r="HYY162" s="3"/>
      <c r="HYZ162" s="3"/>
      <c r="HZA162" s="3"/>
      <c r="HZB162" s="3"/>
      <c r="HZC162" s="3"/>
      <c r="HZD162" s="3"/>
      <c r="HZE162" s="3"/>
      <c r="HZF162" s="3"/>
      <c r="HZG162" s="3"/>
      <c r="HZH162" s="3"/>
      <c r="HZI162" s="3"/>
      <c r="HZJ162" s="3"/>
      <c r="HZK162" s="3"/>
      <c r="HZL162" s="3"/>
      <c r="HZM162" s="3"/>
      <c r="HZN162" s="3"/>
      <c r="HZO162" s="3"/>
      <c r="HZP162" s="3"/>
      <c r="HZQ162" s="3"/>
      <c r="HZR162" s="3"/>
      <c r="HZS162" s="3"/>
      <c r="HZT162" s="3"/>
      <c r="HZU162" s="3"/>
      <c r="HZV162" s="3"/>
      <c r="HZW162" s="3"/>
      <c r="HZX162" s="3"/>
      <c r="HZY162" s="3"/>
      <c r="HZZ162" s="3"/>
      <c r="IAA162" s="3"/>
      <c r="IAB162" s="3"/>
      <c r="IAC162" s="3"/>
      <c r="IAD162" s="3"/>
      <c r="IAE162" s="3"/>
      <c r="IAF162" s="3"/>
      <c r="IAG162" s="3"/>
      <c r="IAH162" s="3"/>
      <c r="IAI162" s="3"/>
      <c r="IAJ162" s="3"/>
      <c r="IAK162" s="3"/>
      <c r="IAL162" s="3"/>
      <c r="IAM162" s="3"/>
      <c r="IAN162" s="3"/>
      <c r="IAO162" s="3"/>
      <c r="IAP162" s="3"/>
      <c r="IAQ162" s="3"/>
      <c r="IAR162" s="3"/>
      <c r="IAS162" s="3"/>
      <c r="IAT162" s="3"/>
      <c r="IAU162" s="3"/>
      <c r="IAV162" s="3"/>
      <c r="IAW162" s="3"/>
      <c r="IAX162" s="3"/>
      <c r="IAY162" s="3"/>
      <c r="IAZ162" s="3"/>
      <c r="IBA162" s="3"/>
      <c r="IBB162" s="3"/>
      <c r="IBC162" s="3"/>
      <c r="IBD162" s="3"/>
      <c r="IBE162" s="3"/>
      <c r="IBF162" s="3"/>
      <c r="IBG162" s="3"/>
      <c r="IBH162" s="3"/>
      <c r="IBI162" s="3"/>
      <c r="IBJ162" s="3"/>
      <c r="IBK162" s="3"/>
      <c r="IBL162" s="3"/>
      <c r="IBM162" s="3"/>
      <c r="IBN162" s="3"/>
      <c r="IBO162" s="3"/>
      <c r="IBP162" s="3"/>
      <c r="IBQ162" s="3"/>
      <c r="IBR162" s="3"/>
      <c r="IBS162" s="3"/>
      <c r="IBT162" s="3"/>
      <c r="IBU162" s="3"/>
      <c r="IBV162" s="3"/>
      <c r="IBW162" s="3"/>
      <c r="IBX162" s="3"/>
      <c r="IBY162" s="3"/>
      <c r="IBZ162" s="3"/>
      <c r="ICA162" s="3"/>
      <c r="ICB162" s="3"/>
      <c r="ICC162" s="3"/>
      <c r="ICD162" s="3"/>
      <c r="ICE162" s="3"/>
      <c r="ICF162" s="3"/>
      <c r="ICG162" s="3"/>
      <c r="ICH162" s="3"/>
      <c r="ICI162" s="3"/>
      <c r="ICJ162" s="3"/>
      <c r="ICK162" s="3"/>
      <c r="ICL162" s="3"/>
      <c r="ICM162" s="3"/>
      <c r="ICN162" s="3"/>
      <c r="ICO162" s="3"/>
      <c r="ICP162" s="3"/>
      <c r="ICQ162" s="3"/>
      <c r="ICR162" s="3"/>
      <c r="ICS162" s="3"/>
      <c r="ICT162" s="3"/>
      <c r="ICU162" s="3"/>
      <c r="ICV162" s="3"/>
      <c r="ICW162" s="3"/>
      <c r="ICX162" s="3"/>
      <c r="ICY162" s="3"/>
      <c r="ICZ162" s="3"/>
      <c r="IDA162" s="3"/>
      <c r="IDB162" s="3"/>
      <c r="IDC162" s="3"/>
      <c r="IDD162" s="3"/>
      <c r="IDE162" s="3"/>
      <c r="IDF162" s="3"/>
      <c r="IDG162" s="3"/>
      <c r="IDH162" s="3"/>
      <c r="IDI162" s="3"/>
      <c r="IDJ162" s="3"/>
      <c r="IDK162" s="3"/>
      <c r="IDL162" s="3"/>
      <c r="IDM162" s="3"/>
      <c r="IDN162" s="3"/>
      <c r="IDO162" s="3"/>
      <c r="IDP162" s="3"/>
      <c r="IDQ162" s="3"/>
      <c r="IDR162" s="3"/>
      <c r="IDS162" s="3"/>
      <c r="IDT162" s="3"/>
      <c r="IDU162" s="3"/>
      <c r="IDV162" s="3"/>
      <c r="IDW162" s="3"/>
      <c r="IDX162" s="3"/>
      <c r="IDY162" s="3"/>
      <c r="IDZ162" s="3"/>
      <c r="IEA162" s="3"/>
      <c r="IEB162" s="3"/>
      <c r="IEC162" s="3"/>
      <c r="IED162" s="3"/>
      <c r="IEE162" s="3"/>
      <c r="IEF162" s="3"/>
      <c r="IEG162" s="3"/>
      <c r="IEH162" s="3"/>
      <c r="IEI162" s="3"/>
      <c r="IEJ162" s="3"/>
      <c r="IEK162" s="3"/>
      <c r="IEL162" s="3"/>
      <c r="IEM162" s="3"/>
      <c r="IEN162" s="3"/>
      <c r="IEO162" s="3"/>
      <c r="IEP162" s="3"/>
      <c r="IEQ162" s="3"/>
      <c r="IER162" s="3"/>
      <c r="IES162" s="3"/>
      <c r="IET162" s="3"/>
      <c r="IEU162" s="3"/>
      <c r="IEV162" s="3"/>
      <c r="IEW162" s="3"/>
      <c r="IEX162" s="3"/>
      <c r="IEY162" s="3"/>
      <c r="IEZ162" s="3"/>
      <c r="IFA162" s="3"/>
      <c r="IFB162" s="3"/>
      <c r="IFC162" s="3"/>
      <c r="IFD162" s="3"/>
      <c r="IFE162" s="3"/>
      <c r="IFF162" s="3"/>
      <c r="IFG162" s="3"/>
      <c r="IFH162" s="3"/>
      <c r="IFI162" s="3"/>
      <c r="IFJ162" s="3"/>
      <c r="IFK162" s="3"/>
      <c r="IFL162" s="3"/>
      <c r="IFM162" s="3"/>
      <c r="IFN162" s="3"/>
      <c r="IFO162" s="3"/>
      <c r="IFP162" s="3"/>
      <c r="IFQ162" s="3"/>
      <c r="IFR162" s="3"/>
      <c r="IFS162" s="3"/>
      <c r="IFT162" s="3"/>
      <c r="IFU162" s="3"/>
      <c r="IFV162" s="3"/>
      <c r="IFW162" s="3"/>
      <c r="IFX162" s="3"/>
      <c r="IFY162" s="3"/>
      <c r="IFZ162" s="3"/>
      <c r="IGA162" s="3"/>
      <c r="IGB162" s="3"/>
      <c r="IGC162" s="3"/>
      <c r="IGD162" s="3"/>
      <c r="IGE162" s="3"/>
      <c r="IGF162" s="3"/>
      <c r="IGG162" s="3"/>
      <c r="IGH162" s="3"/>
      <c r="IGI162" s="3"/>
      <c r="IGJ162" s="3"/>
      <c r="IGK162" s="3"/>
      <c r="IGL162" s="3"/>
      <c r="IGM162" s="3"/>
      <c r="IGN162" s="3"/>
      <c r="IGO162" s="3"/>
      <c r="IGP162" s="3"/>
      <c r="IGQ162" s="3"/>
      <c r="IGR162" s="3"/>
      <c r="IGS162" s="3"/>
      <c r="IGT162" s="3"/>
      <c r="IGU162" s="3"/>
      <c r="IGV162" s="3"/>
      <c r="IGW162" s="3"/>
      <c r="IGX162" s="3"/>
      <c r="IGY162" s="3"/>
      <c r="IGZ162" s="3"/>
      <c r="IHA162" s="3"/>
      <c r="IHB162" s="3"/>
      <c r="IHC162" s="3"/>
      <c r="IHD162" s="3"/>
      <c r="IHE162" s="3"/>
      <c r="IHF162" s="3"/>
      <c r="IHG162" s="3"/>
      <c r="IHH162" s="3"/>
      <c r="IHI162" s="3"/>
      <c r="IHJ162" s="3"/>
      <c r="IHK162" s="3"/>
      <c r="IHL162" s="3"/>
      <c r="IHM162" s="3"/>
      <c r="IHN162" s="3"/>
      <c r="IHO162" s="3"/>
      <c r="IHP162" s="3"/>
      <c r="IHQ162" s="3"/>
      <c r="IHR162" s="3"/>
      <c r="IHS162" s="3"/>
      <c r="IHT162" s="3"/>
      <c r="IHU162" s="3"/>
      <c r="IHV162" s="3"/>
      <c r="IHW162" s="3"/>
      <c r="IHX162" s="3"/>
      <c r="IHY162" s="3"/>
      <c r="IHZ162" s="3"/>
      <c r="IIA162" s="3"/>
      <c r="IIB162" s="3"/>
      <c r="IIC162" s="3"/>
      <c r="IID162" s="3"/>
      <c r="IIE162" s="3"/>
      <c r="IIF162" s="3"/>
      <c r="IIG162" s="3"/>
      <c r="IIH162" s="3"/>
      <c r="III162" s="3"/>
      <c r="IIJ162" s="3"/>
      <c r="IIK162" s="3"/>
      <c r="IIL162" s="3"/>
      <c r="IIM162" s="3"/>
      <c r="IIN162" s="3"/>
      <c r="IIO162" s="3"/>
      <c r="IIP162" s="3"/>
      <c r="IIQ162" s="3"/>
      <c r="IIR162" s="3"/>
      <c r="IIS162" s="3"/>
      <c r="IIT162" s="3"/>
      <c r="IIU162" s="3"/>
      <c r="IIV162" s="3"/>
      <c r="IIW162" s="3"/>
      <c r="IIX162" s="3"/>
      <c r="IIY162" s="3"/>
      <c r="IIZ162" s="3"/>
      <c r="IJA162" s="3"/>
      <c r="IJB162" s="3"/>
      <c r="IJC162" s="3"/>
      <c r="IJD162" s="3"/>
      <c r="IJE162" s="3"/>
      <c r="IJF162" s="3"/>
      <c r="IJG162" s="3"/>
      <c r="IJH162" s="3"/>
      <c r="IJI162" s="3"/>
      <c r="IJJ162" s="3"/>
      <c r="IJK162" s="3"/>
      <c r="IJL162" s="3"/>
      <c r="IJM162" s="3"/>
      <c r="IJN162" s="3"/>
      <c r="IJO162" s="3"/>
      <c r="IJP162" s="3"/>
      <c r="IJQ162" s="3"/>
      <c r="IJR162" s="3"/>
      <c r="IJS162" s="3"/>
      <c r="IJT162" s="3"/>
      <c r="IJU162" s="3"/>
      <c r="IJV162" s="3"/>
      <c r="IJW162" s="3"/>
      <c r="IJX162" s="3"/>
      <c r="IJY162" s="3"/>
      <c r="IJZ162" s="3"/>
      <c r="IKA162" s="3"/>
      <c r="IKB162" s="3"/>
      <c r="IKC162" s="3"/>
      <c r="IKD162" s="3"/>
      <c r="IKE162" s="3"/>
      <c r="IKF162" s="3"/>
      <c r="IKG162" s="3"/>
      <c r="IKH162" s="3"/>
      <c r="IKI162" s="3"/>
      <c r="IKJ162" s="3"/>
      <c r="IKK162" s="3"/>
      <c r="IKL162" s="3"/>
      <c r="IKM162" s="3"/>
      <c r="IKN162" s="3"/>
      <c r="IKO162" s="3"/>
      <c r="IKP162" s="3"/>
      <c r="IKQ162" s="3"/>
      <c r="IKR162" s="3"/>
      <c r="IKS162" s="3"/>
      <c r="IKT162" s="3"/>
      <c r="IKU162" s="3"/>
      <c r="IKV162" s="3"/>
      <c r="IKW162" s="3"/>
      <c r="IKX162" s="3"/>
      <c r="IKY162" s="3"/>
      <c r="IKZ162" s="3"/>
      <c r="ILA162" s="3"/>
      <c r="ILB162" s="3"/>
      <c r="ILC162" s="3"/>
      <c r="ILD162" s="3"/>
      <c r="ILE162" s="3"/>
      <c r="ILF162" s="3"/>
      <c r="ILG162" s="3"/>
      <c r="ILH162" s="3"/>
      <c r="ILI162" s="3"/>
      <c r="ILJ162" s="3"/>
      <c r="ILK162" s="3"/>
      <c r="ILL162" s="3"/>
      <c r="ILM162" s="3"/>
      <c r="ILN162" s="3"/>
      <c r="ILO162" s="3"/>
      <c r="ILP162" s="3"/>
      <c r="ILQ162" s="3"/>
      <c r="ILR162" s="3"/>
      <c r="ILS162" s="3"/>
      <c r="ILT162" s="3"/>
      <c r="ILU162" s="3"/>
      <c r="ILV162" s="3"/>
      <c r="ILW162" s="3"/>
      <c r="ILX162" s="3"/>
      <c r="ILY162" s="3"/>
      <c r="ILZ162" s="3"/>
      <c r="IMA162" s="3"/>
      <c r="IMB162" s="3"/>
      <c r="IMC162" s="3"/>
      <c r="IMD162" s="3"/>
      <c r="IME162" s="3"/>
      <c r="IMF162" s="3"/>
      <c r="IMG162" s="3"/>
      <c r="IMH162" s="3"/>
      <c r="IMI162" s="3"/>
      <c r="IMJ162" s="3"/>
      <c r="IMK162" s="3"/>
      <c r="IML162" s="3"/>
      <c r="IMM162" s="3"/>
      <c r="IMN162" s="3"/>
      <c r="IMO162" s="3"/>
      <c r="IMP162" s="3"/>
      <c r="IMQ162" s="3"/>
      <c r="IMR162" s="3"/>
      <c r="IMS162" s="3"/>
      <c r="IMT162" s="3"/>
      <c r="IMU162" s="3"/>
      <c r="IMV162" s="3"/>
      <c r="IMW162" s="3"/>
      <c r="IMX162" s="3"/>
      <c r="IMY162" s="3"/>
      <c r="IMZ162" s="3"/>
      <c r="INA162" s="3"/>
      <c r="INB162" s="3"/>
      <c r="INC162" s="3"/>
      <c r="IND162" s="3"/>
      <c r="INE162" s="3"/>
      <c r="INF162" s="3"/>
      <c r="ING162" s="3"/>
      <c r="INH162" s="3"/>
      <c r="INI162" s="3"/>
      <c r="INJ162" s="3"/>
      <c r="INK162" s="3"/>
      <c r="INL162" s="3"/>
      <c r="INM162" s="3"/>
      <c r="INN162" s="3"/>
      <c r="INO162" s="3"/>
      <c r="INP162" s="3"/>
      <c r="INQ162" s="3"/>
      <c r="INR162" s="3"/>
      <c r="INS162" s="3"/>
      <c r="INT162" s="3"/>
      <c r="INU162" s="3"/>
      <c r="INV162" s="3"/>
      <c r="INW162" s="3"/>
      <c r="INX162" s="3"/>
      <c r="INY162" s="3"/>
      <c r="INZ162" s="3"/>
      <c r="IOA162" s="3"/>
      <c r="IOB162" s="3"/>
      <c r="IOC162" s="3"/>
      <c r="IOD162" s="3"/>
      <c r="IOE162" s="3"/>
      <c r="IOF162" s="3"/>
      <c r="IOG162" s="3"/>
      <c r="IOH162" s="3"/>
      <c r="IOI162" s="3"/>
      <c r="IOJ162" s="3"/>
      <c r="IOK162" s="3"/>
      <c r="IOL162" s="3"/>
      <c r="IOM162" s="3"/>
      <c r="ION162" s="3"/>
      <c r="IOO162" s="3"/>
      <c r="IOP162" s="3"/>
      <c r="IOQ162" s="3"/>
      <c r="IOR162" s="3"/>
      <c r="IOS162" s="3"/>
      <c r="IOT162" s="3"/>
      <c r="IOU162" s="3"/>
      <c r="IOV162" s="3"/>
      <c r="IOW162" s="3"/>
      <c r="IOX162" s="3"/>
      <c r="IOY162" s="3"/>
      <c r="IOZ162" s="3"/>
      <c r="IPA162" s="3"/>
      <c r="IPB162" s="3"/>
      <c r="IPC162" s="3"/>
      <c r="IPD162" s="3"/>
      <c r="IPE162" s="3"/>
      <c r="IPF162" s="3"/>
      <c r="IPG162" s="3"/>
      <c r="IPH162" s="3"/>
      <c r="IPI162" s="3"/>
      <c r="IPJ162" s="3"/>
      <c r="IPK162" s="3"/>
      <c r="IPL162" s="3"/>
      <c r="IPM162" s="3"/>
      <c r="IPN162" s="3"/>
      <c r="IPO162" s="3"/>
      <c r="IPP162" s="3"/>
      <c r="IPQ162" s="3"/>
      <c r="IPR162" s="3"/>
      <c r="IPS162" s="3"/>
      <c r="IPT162" s="3"/>
      <c r="IPU162" s="3"/>
      <c r="IPV162" s="3"/>
      <c r="IPW162" s="3"/>
      <c r="IPX162" s="3"/>
      <c r="IPY162" s="3"/>
      <c r="IPZ162" s="3"/>
      <c r="IQA162" s="3"/>
      <c r="IQB162" s="3"/>
      <c r="IQC162" s="3"/>
      <c r="IQD162" s="3"/>
      <c r="IQE162" s="3"/>
      <c r="IQF162" s="3"/>
      <c r="IQG162" s="3"/>
      <c r="IQH162" s="3"/>
      <c r="IQI162" s="3"/>
      <c r="IQJ162" s="3"/>
      <c r="IQK162" s="3"/>
      <c r="IQL162" s="3"/>
      <c r="IQM162" s="3"/>
      <c r="IQN162" s="3"/>
      <c r="IQO162" s="3"/>
      <c r="IQP162" s="3"/>
      <c r="IQQ162" s="3"/>
      <c r="IQR162" s="3"/>
      <c r="IQS162" s="3"/>
      <c r="IQT162" s="3"/>
      <c r="IQU162" s="3"/>
      <c r="IQV162" s="3"/>
      <c r="IQW162" s="3"/>
      <c r="IQX162" s="3"/>
      <c r="IQY162" s="3"/>
      <c r="IQZ162" s="3"/>
      <c r="IRA162" s="3"/>
      <c r="IRB162" s="3"/>
      <c r="IRC162" s="3"/>
      <c r="IRD162" s="3"/>
      <c r="IRE162" s="3"/>
      <c r="IRF162" s="3"/>
      <c r="IRG162" s="3"/>
      <c r="IRH162" s="3"/>
      <c r="IRI162" s="3"/>
      <c r="IRJ162" s="3"/>
      <c r="IRK162" s="3"/>
      <c r="IRL162" s="3"/>
      <c r="IRM162" s="3"/>
      <c r="IRN162" s="3"/>
      <c r="IRO162" s="3"/>
      <c r="IRP162" s="3"/>
      <c r="IRQ162" s="3"/>
      <c r="IRR162" s="3"/>
      <c r="IRS162" s="3"/>
      <c r="IRT162" s="3"/>
      <c r="IRU162" s="3"/>
      <c r="IRV162" s="3"/>
      <c r="IRW162" s="3"/>
      <c r="IRX162" s="3"/>
      <c r="IRY162" s="3"/>
      <c r="IRZ162" s="3"/>
      <c r="ISA162" s="3"/>
      <c r="ISB162" s="3"/>
      <c r="ISC162" s="3"/>
      <c r="ISD162" s="3"/>
      <c r="ISE162" s="3"/>
      <c r="ISF162" s="3"/>
      <c r="ISG162" s="3"/>
      <c r="ISH162" s="3"/>
      <c r="ISI162" s="3"/>
      <c r="ISJ162" s="3"/>
      <c r="ISK162" s="3"/>
      <c r="ISL162" s="3"/>
      <c r="ISM162" s="3"/>
      <c r="ISN162" s="3"/>
      <c r="ISO162" s="3"/>
      <c r="ISP162" s="3"/>
      <c r="ISQ162" s="3"/>
      <c r="ISR162" s="3"/>
      <c r="ISS162" s="3"/>
      <c r="IST162" s="3"/>
      <c r="ISU162" s="3"/>
      <c r="ISV162" s="3"/>
      <c r="ISW162" s="3"/>
      <c r="ISX162" s="3"/>
      <c r="ISY162" s="3"/>
      <c r="ISZ162" s="3"/>
      <c r="ITA162" s="3"/>
      <c r="ITB162" s="3"/>
      <c r="ITC162" s="3"/>
      <c r="ITD162" s="3"/>
      <c r="ITE162" s="3"/>
      <c r="ITF162" s="3"/>
      <c r="ITG162" s="3"/>
      <c r="ITH162" s="3"/>
      <c r="ITI162" s="3"/>
      <c r="ITJ162" s="3"/>
      <c r="ITK162" s="3"/>
      <c r="ITL162" s="3"/>
      <c r="ITM162" s="3"/>
      <c r="ITN162" s="3"/>
      <c r="ITO162" s="3"/>
      <c r="ITP162" s="3"/>
      <c r="ITQ162" s="3"/>
      <c r="ITR162" s="3"/>
      <c r="ITS162" s="3"/>
      <c r="ITT162" s="3"/>
      <c r="ITU162" s="3"/>
      <c r="ITV162" s="3"/>
      <c r="ITW162" s="3"/>
      <c r="ITX162" s="3"/>
      <c r="ITY162" s="3"/>
      <c r="ITZ162" s="3"/>
      <c r="IUA162" s="3"/>
      <c r="IUB162" s="3"/>
      <c r="IUC162" s="3"/>
      <c r="IUD162" s="3"/>
      <c r="IUE162" s="3"/>
      <c r="IUF162" s="3"/>
      <c r="IUG162" s="3"/>
      <c r="IUH162" s="3"/>
      <c r="IUI162" s="3"/>
      <c r="IUJ162" s="3"/>
      <c r="IUK162" s="3"/>
      <c r="IUL162" s="3"/>
      <c r="IUM162" s="3"/>
      <c r="IUN162" s="3"/>
      <c r="IUO162" s="3"/>
      <c r="IUP162" s="3"/>
      <c r="IUQ162" s="3"/>
      <c r="IUR162" s="3"/>
      <c r="IUS162" s="3"/>
      <c r="IUT162" s="3"/>
      <c r="IUU162" s="3"/>
      <c r="IUV162" s="3"/>
      <c r="IUW162" s="3"/>
      <c r="IUX162" s="3"/>
      <c r="IUY162" s="3"/>
      <c r="IUZ162" s="3"/>
      <c r="IVA162" s="3"/>
      <c r="IVB162" s="3"/>
      <c r="IVC162" s="3"/>
      <c r="IVD162" s="3"/>
      <c r="IVE162" s="3"/>
      <c r="IVF162" s="3"/>
      <c r="IVG162" s="3"/>
      <c r="IVH162" s="3"/>
      <c r="IVI162" s="3"/>
      <c r="IVJ162" s="3"/>
      <c r="IVK162" s="3"/>
      <c r="IVL162" s="3"/>
      <c r="IVM162" s="3"/>
      <c r="IVN162" s="3"/>
      <c r="IVO162" s="3"/>
      <c r="IVP162" s="3"/>
      <c r="IVQ162" s="3"/>
      <c r="IVR162" s="3"/>
      <c r="IVS162" s="3"/>
      <c r="IVT162" s="3"/>
      <c r="IVU162" s="3"/>
      <c r="IVV162" s="3"/>
      <c r="IVW162" s="3"/>
      <c r="IVX162" s="3"/>
      <c r="IVY162" s="3"/>
      <c r="IVZ162" s="3"/>
      <c r="IWA162" s="3"/>
      <c r="IWB162" s="3"/>
      <c r="IWC162" s="3"/>
      <c r="IWD162" s="3"/>
      <c r="IWE162" s="3"/>
      <c r="IWF162" s="3"/>
      <c r="IWG162" s="3"/>
      <c r="IWH162" s="3"/>
      <c r="IWI162" s="3"/>
      <c r="IWJ162" s="3"/>
      <c r="IWK162" s="3"/>
      <c r="IWL162" s="3"/>
      <c r="IWM162" s="3"/>
      <c r="IWN162" s="3"/>
      <c r="IWO162" s="3"/>
      <c r="IWP162" s="3"/>
      <c r="IWQ162" s="3"/>
      <c r="IWR162" s="3"/>
      <c r="IWS162" s="3"/>
      <c r="IWT162" s="3"/>
      <c r="IWU162" s="3"/>
      <c r="IWV162" s="3"/>
      <c r="IWW162" s="3"/>
      <c r="IWX162" s="3"/>
      <c r="IWY162" s="3"/>
      <c r="IWZ162" s="3"/>
      <c r="IXA162" s="3"/>
      <c r="IXB162" s="3"/>
      <c r="IXC162" s="3"/>
      <c r="IXD162" s="3"/>
      <c r="IXE162" s="3"/>
      <c r="IXF162" s="3"/>
      <c r="IXG162" s="3"/>
      <c r="IXH162" s="3"/>
      <c r="IXI162" s="3"/>
      <c r="IXJ162" s="3"/>
      <c r="IXK162" s="3"/>
      <c r="IXL162" s="3"/>
      <c r="IXM162" s="3"/>
      <c r="IXN162" s="3"/>
      <c r="IXO162" s="3"/>
      <c r="IXP162" s="3"/>
      <c r="IXQ162" s="3"/>
      <c r="IXR162" s="3"/>
      <c r="IXS162" s="3"/>
      <c r="IXT162" s="3"/>
      <c r="IXU162" s="3"/>
      <c r="IXV162" s="3"/>
      <c r="IXW162" s="3"/>
      <c r="IXX162" s="3"/>
      <c r="IXY162" s="3"/>
      <c r="IXZ162" s="3"/>
      <c r="IYA162" s="3"/>
      <c r="IYB162" s="3"/>
      <c r="IYC162" s="3"/>
      <c r="IYD162" s="3"/>
      <c r="IYE162" s="3"/>
      <c r="IYF162" s="3"/>
      <c r="IYG162" s="3"/>
      <c r="IYH162" s="3"/>
      <c r="IYI162" s="3"/>
      <c r="IYJ162" s="3"/>
      <c r="IYK162" s="3"/>
      <c r="IYL162" s="3"/>
      <c r="IYM162" s="3"/>
      <c r="IYN162" s="3"/>
      <c r="IYO162" s="3"/>
      <c r="IYP162" s="3"/>
      <c r="IYQ162" s="3"/>
      <c r="IYR162" s="3"/>
      <c r="IYS162" s="3"/>
      <c r="IYT162" s="3"/>
      <c r="IYU162" s="3"/>
      <c r="IYV162" s="3"/>
      <c r="IYW162" s="3"/>
      <c r="IYX162" s="3"/>
      <c r="IYY162" s="3"/>
      <c r="IYZ162" s="3"/>
      <c r="IZA162" s="3"/>
      <c r="IZB162" s="3"/>
      <c r="IZC162" s="3"/>
      <c r="IZD162" s="3"/>
      <c r="IZE162" s="3"/>
      <c r="IZF162" s="3"/>
      <c r="IZG162" s="3"/>
      <c r="IZH162" s="3"/>
      <c r="IZI162" s="3"/>
      <c r="IZJ162" s="3"/>
      <c r="IZK162" s="3"/>
      <c r="IZL162" s="3"/>
      <c r="IZM162" s="3"/>
      <c r="IZN162" s="3"/>
      <c r="IZO162" s="3"/>
      <c r="IZP162" s="3"/>
      <c r="IZQ162" s="3"/>
      <c r="IZR162" s="3"/>
      <c r="IZS162" s="3"/>
      <c r="IZT162" s="3"/>
      <c r="IZU162" s="3"/>
      <c r="IZV162" s="3"/>
      <c r="IZW162" s="3"/>
      <c r="IZX162" s="3"/>
      <c r="IZY162" s="3"/>
      <c r="IZZ162" s="3"/>
      <c r="JAA162" s="3"/>
      <c r="JAB162" s="3"/>
      <c r="JAC162" s="3"/>
      <c r="JAD162" s="3"/>
      <c r="JAE162" s="3"/>
      <c r="JAF162" s="3"/>
      <c r="JAG162" s="3"/>
      <c r="JAH162" s="3"/>
      <c r="JAI162" s="3"/>
      <c r="JAJ162" s="3"/>
      <c r="JAK162" s="3"/>
      <c r="JAL162" s="3"/>
      <c r="JAM162" s="3"/>
      <c r="JAN162" s="3"/>
      <c r="JAO162" s="3"/>
      <c r="JAP162" s="3"/>
      <c r="JAQ162" s="3"/>
      <c r="JAR162" s="3"/>
      <c r="JAS162" s="3"/>
      <c r="JAT162" s="3"/>
      <c r="JAU162" s="3"/>
      <c r="JAV162" s="3"/>
      <c r="JAW162" s="3"/>
      <c r="JAX162" s="3"/>
      <c r="JAY162" s="3"/>
      <c r="JAZ162" s="3"/>
      <c r="JBA162" s="3"/>
      <c r="JBB162" s="3"/>
      <c r="JBC162" s="3"/>
      <c r="JBD162" s="3"/>
      <c r="JBE162" s="3"/>
      <c r="JBF162" s="3"/>
      <c r="JBG162" s="3"/>
      <c r="JBH162" s="3"/>
      <c r="JBI162" s="3"/>
      <c r="JBJ162" s="3"/>
      <c r="JBK162" s="3"/>
      <c r="JBL162" s="3"/>
      <c r="JBM162" s="3"/>
      <c r="JBN162" s="3"/>
      <c r="JBO162" s="3"/>
      <c r="JBP162" s="3"/>
      <c r="JBQ162" s="3"/>
      <c r="JBR162" s="3"/>
      <c r="JBS162" s="3"/>
      <c r="JBT162" s="3"/>
      <c r="JBU162" s="3"/>
      <c r="JBV162" s="3"/>
      <c r="JBW162" s="3"/>
      <c r="JBX162" s="3"/>
      <c r="JBY162" s="3"/>
      <c r="JBZ162" s="3"/>
      <c r="JCA162" s="3"/>
      <c r="JCB162" s="3"/>
      <c r="JCC162" s="3"/>
      <c r="JCD162" s="3"/>
      <c r="JCE162" s="3"/>
      <c r="JCF162" s="3"/>
      <c r="JCG162" s="3"/>
      <c r="JCH162" s="3"/>
      <c r="JCI162" s="3"/>
      <c r="JCJ162" s="3"/>
      <c r="JCK162" s="3"/>
      <c r="JCL162" s="3"/>
      <c r="JCM162" s="3"/>
      <c r="JCN162" s="3"/>
      <c r="JCO162" s="3"/>
      <c r="JCP162" s="3"/>
      <c r="JCQ162" s="3"/>
      <c r="JCR162" s="3"/>
      <c r="JCS162" s="3"/>
      <c r="JCT162" s="3"/>
      <c r="JCU162" s="3"/>
      <c r="JCV162" s="3"/>
      <c r="JCW162" s="3"/>
      <c r="JCX162" s="3"/>
      <c r="JCY162" s="3"/>
      <c r="JCZ162" s="3"/>
      <c r="JDA162" s="3"/>
      <c r="JDB162" s="3"/>
      <c r="JDC162" s="3"/>
      <c r="JDD162" s="3"/>
      <c r="JDE162" s="3"/>
      <c r="JDF162" s="3"/>
      <c r="JDG162" s="3"/>
      <c r="JDH162" s="3"/>
      <c r="JDI162" s="3"/>
      <c r="JDJ162" s="3"/>
      <c r="JDK162" s="3"/>
      <c r="JDL162" s="3"/>
      <c r="JDM162" s="3"/>
      <c r="JDN162" s="3"/>
      <c r="JDO162" s="3"/>
      <c r="JDP162" s="3"/>
      <c r="JDQ162" s="3"/>
      <c r="JDR162" s="3"/>
      <c r="JDS162" s="3"/>
      <c r="JDT162" s="3"/>
      <c r="JDU162" s="3"/>
      <c r="JDV162" s="3"/>
      <c r="JDW162" s="3"/>
      <c r="JDX162" s="3"/>
      <c r="JDY162" s="3"/>
      <c r="JDZ162" s="3"/>
      <c r="JEA162" s="3"/>
      <c r="JEB162" s="3"/>
      <c r="JEC162" s="3"/>
      <c r="JED162" s="3"/>
      <c r="JEE162" s="3"/>
      <c r="JEF162" s="3"/>
      <c r="JEG162" s="3"/>
      <c r="JEH162" s="3"/>
      <c r="JEI162" s="3"/>
      <c r="JEJ162" s="3"/>
      <c r="JEK162" s="3"/>
      <c r="JEL162" s="3"/>
      <c r="JEM162" s="3"/>
      <c r="JEN162" s="3"/>
      <c r="JEO162" s="3"/>
      <c r="JEP162" s="3"/>
      <c r="JEQ162" s="3"/>
      <c r="JER162" s="3"/>
      <c r="JES162" s="3"/>
      <c r="JET162" s="3"/>
      <c r="JEU162" s="3"/>
      <c r="JEV162" s="3"/>
      <c r="JEW162" s="3"/>
      <c r="JEX162" s="3"/>
      <c r="JEY162" s="3"/>
      <c r="JEZ162" s="3"/>
      <c r="JFA162" s="3"/>
      <c r="JFB162" s="3"/>
      <c r="JFC162" s="3"/>
      <c r="JFD162" s="3"/>
      <c r="JFE162" s="3"/>
      <c r="JFF162" s="3"/>
      <c r="JFG162" s="3"/>
      <c r="JFH162" s="3"/>
      <c r="JFI162" s="3"/>
      <c r="JFJ162" s="3"/>
      <c r="JFK162" s="3"/>
      <c r="JFL162" s="3"/>
      <c r="JFM162" s="3"/>
      <c r="JFN162" s="3"/>
      <c r="JFO162" s="3"/>
      <c r="JFP162" s="3"/>
      <c r="JFQ162" s="3"/>
      <c r="JFR162" s="3"/>
      <c r="JFS162" s="3"/>
      <c r="JFT162" s="3"/>
      <c r="JFU162" s="3"/>
      <c r="JFV162" s="3"/>
      <c r="JFW162" s="3"/>
      <c r="JFX162" s="3"/>
      <c r="JFY162" s="3"/>
      <c r="JFZ162" s="3"/>
      <c r="JGA162" s="3"/>
      <c r="JGB162" s="3"/>
      <c r="JGC162" s="3"/>
      <c r="JGD162" s="3"/>
      <c r="JGE162" s="3"/>
      <c r="JGF162" s="3"/>
      <c r="JGG162" s="3"/>
      <c r="JGH162" s="3"/>
      <c r="JGI162" s="3"/>
      <c r="JGJ162" s="3"/>
      <c r="JGK162" s="3"/>
      <c r="JGL162" s="3"/>
      <c r="JGM162" s="3"/>
      <c r="JGN162" s="3"/>
      <c r="JGO162" s="3"/>
      <c r="JGP162" s="3"/>
      <c r="JGQ162" s="3"/>
      <c r="JGR162" s="3"/>
      <c r="JGS162" s="3"/>
      <c r="JGT162" s="3"/>
      <c r="JGU162" s="3"/>
      <c r="JGV162" s="3"/>
      <c r="JGW162" s="3"/>
      <c r="JGX162" s="3"/>
      <c r="JGY162" s="3"/>
      <c r="JGZ162" s="3"/>
      <c r="JHA162" s="3"/>
      <c r="JHB162" s="3"/>
      <c r="JHC162" s="3"/>
      <c r="JHD162" s="3"/>
      <c r="JHE162" s="3"/>
      <c r="JHF162" s="3"/>
      <c r="JHG162" s="3"/>
      <c r="JHH162" s="3"/>
      <c r="JHI162" s="3"/>
      <c r="JHJ162" s="3"/>
      <c r="JHK162" s="3"/>
      <c r="JHL162" s="3"/>
      <c r="JHM162" s="3"/>
      <c r="JHN162" s="3"/>
      <c r="JHO162" s="3"/>
      <c r="JHP162" s="3"/>
      <c r="JHQ162" s="3"/>
      <c r="JHR162" s="3"/>
      <c r="JHS162" s="3"/>
      <c r="JHT162" s="3"/>
      <c r="JHU162" s="3"/>
      <c r="JHV162" s="3"/>
      <c r="JHW162" s="3"/>
      <c r="JHX162" s="3"/>
      <c r="JHY162" s="3"/>
      <c r="JHZ162" s="3"/>
      <c r="JIA162" s="3"/>
      <c r="JIB162" s="3"/>
      <c r="JIC162" s="3"/>
      <c r="JID162" s="3"/>
      <c r="JIE162" s="3"/>
      <c r="JIF162" s="3"/>
      <c r="JIG162" s="3"/>
      <c r="JIH162" s="3"/>
      <c r="JII162" s="3"/>
      <c r="JIJ162" s="3"/>
      <c r="JIK162" s="3"/>
      <c r="JIL162" s="3"/>
      <c r="JIM162" s="3"/>
      <c r="JIN162" s="3"/>
      <c r="JIO162" s="3"/>
      <c r="JIP162" s="3"/>
      <c r="JIQ162" s="3"/>
      <c r="JIR162" s="3"/>
      <c r="JIS162" s="3"/>
      <c r="JIT162" s="3"/>
      <c r="JIU162" s="3"/>
      <c r="JIV162" s="3"/>
      <c r="JIW162" s="3"/>
      <c r="JIX162" s="3"/>
      <c r="JIY162" s="3"/>
      <c r="JIZ162" s="3"/>
      <c r="JJA162" s="3"/>
      <c r="JJB162" s="3"/>
      <c r="JJC162" s="3"/>
      <c r="JJD162" s="3"/>
      <c r="JJE162" s="3"/>
      <c r="JJF162" s="3"/>
      <c r="JJG162" s="3"/>
      <c r="JJH162" s="3"/>
      <c r="JJI162" s="3"/>
      <c r="JJJ162" s="3"/>
      <c r="JJK162" s="3"/>
      <c r="JJL162" s="3"/>
      <c r="JJM162" s="3"/>
      <c r="JJN162" s="3"/>
      <c r="JJO162" s="3"/>
      <c r="JJP162" s="3"/>
      <c r="JJQ162" s="3"/>
      <c r="JJR162" s="3"/>
      <c r="JJS162" s="3"/>
      <c r="JJT162" s="3"/>
      <c r="JJU162" s="3"/>
      <c r="JJV162" s="3"/>
      <c r="JJW162" s="3"/>
      <c r="JJX162" s="3"/>
      <c r="JJY162" s="3"/>
      <c r="JJZ162" s="3"/>
      <c r="JKA162" s="3"/>
      <c r="JKB162" s="3"/>
      <c r="JKC162" s="3"/>
      <c r="JKD162" s="3"/>
      <c r="JKE162" s="3"/>
      <c r="JKF162" s="3"/>
      <c r="JKG162" s="3"/>
      <c r="JKH162" s="3"/>
      <c r="JKI162" s="3"/>
      <c r="JKJ162" s="3"/>
      <c r="JKK162" s="3"/>
      <c r="JKL162" s="3"/>
      <c r="JKM162" s="3"/>
      <c r="JKN162" s="3"/>
      <c r="JKO162" s="3"/>
      <c r="JKP162" s="3"/>
      <c r="JKQ162" s="3"/>
      <c r="JKR162" s="3"/>
      <c r="JKS162" s="3"/>
      <c r="JKT162" s="3"/>
      <c r="JKU162" s="3"/>
      <c r="JKV162" s="3"/>
      <c r="JKW162" s="3"/>
      <c r="JKX162" s="3"/>
      <c r="JKY162" s="3"/>
      <c r="JKZ162" s="3"/>
      <c r="JLA162" s="3"/>
      <c r="JLB162" s="3"/>
      <c r="JLC162" s="3"/>
      <c r="JLD162" s="3"/>
      <c r="JLE162" s="3"/>
      <c r="JLF162" s="3"/>
      <c r="JLG162" s="3"/>
      <c r="JLH162" s="3"/>
      <c r="JLI162" s="3"/>
      <c r="JLJ162" s="3"/>
      <c r="JLK162" s="3"/>
      <c r="JLL162" s="3"/>
      <c r="JLM162" s="3"/>
      <c r="JLN162" s="3"/>
      <c r="JLO162" s="3"/>
      <c r="JLP162" s="3"/>
      <c r="JLQ162" s="3"/>
      <c r="JLR162" s="3"/>
      <c r="JLS162" s="3"/>
      <c r="JLT162" s="3"/>
      <c r="JLU162" s="3"/>
      <c r="JLV162" s="3"/>
      <c r="JLW162" s="3"/>
      <c r="JLX162" s="3"/>
      <c r="JLY162" s="3"/>
      <c r="JLZ162" s="3"/>
      <c r="JMA162" s="3"/>
      <c r="JMB162" s="3"/>
      <c r="JMC162" s="3"/>
      <c r="JMD162" s="3"/>
      <c r="JME162" s="3"/>
      <c r="JMF162" s="3"/>
      <c r="JMG162" s="3"/>
      <c r="JMH162" s="3"/>
      <c r="JMI162" s="3"/>
      <c r="JMJ162" s="3"/>
      <c r="JMK162" s="3"/>
      <c r="JML162" s="3"/>
      <c r="JMM162" s="3"/>
      <c r="JMN162" s="3"/>
      <c r="JMO162" s="3"/>
      <c r="JMP162" s="3"/>
      <c r="JMQ162" s="3"/>
      <c r="JMR162" s="3"/>
      <c r="JMS162" s="3"/>
      <c r="JMT162" s="3"/>
      <c r="JMU162" s="3"/>
      <c r="JMV162" s="3"/>
      <c r="JMW162" s="3"/>
      <c r="JMX162" s="3"/>
      <c r="JMY162" s="3"/>
      <c r="JMZ162" s="3"/>
      <c r="JNA162" s="3"/>
      <c r="JNB162" s="3"/>
      <c r="JNC162" s="3"/>
      <c r="JND162" s="3"/>
      <c r="JNE162" s="3"/>
      <c r="JNF162" s="3"/>
      <c r="JNG162" s="3"/>
      <c r="JNH162" s="3"/>
      <c r="JNI162" s="3"/>
      <c r="JNJ162" s="3"/>
      <c r="JNK162" s="3"/>
      <c r="JNL162" s="3"/>
      <c r="JNM162" s="3"/>
      <c r="JNN162" s="3"/>
      <c r="JNO162" s="3"/>
      <c r="JNP162" s="3"/>
      <c r="JNQ162" s="3"/>
      <c r="JNR162" s="3"/>
      <c r="JNS162" s="3"/>
      <c r="JNT162" s="3"/>
      <c r="JNU162" s="3"/>
      <c r="JNV162" s="3"/>
      <c r="JNW162" s="3"/>
      <c r="JNX162" s="3"/>
      <c r="JNY162" s="3"/>
      <c r="JNZ162" s="3"/>
      <c r="JOA162" s="3"/>
      <c r="JOB162" s="3"/>
      <c r="JOC162" s="3"/>
      <c r="JOD162" s="3"/>
      <c r="JOE162" s="3"/>
      <c r="JOF162" s="3"/>
      <c r="JOG162" s="3"/>
      <c r="JOH162" s="3"/>
      <c r="JOI162" s="3"/>
      <c r="JOJ162" s="3"/>
      <c r="JOK162" s="3"/>
      <c r="JOL162" s="3"/>
      <c r="JOM162" s="3"/>
      <c r="JON162" s="3"/>
      <c r="JOO162" s="3"/>
      <c r="JOP162" s="3"/>
      <c r="JOQ162" s="3"/>
      <c r="JOR162" s="3"/>
      <c r="JOS162" s="3"/>
      <c r="JOT162" s="3"/>
      <c r="JOU162" s="3"/>
      <c r="JOV162" s="3"/>
      <c r="JOW162" s="3"/>
      <c r="JOX162" s="3"/>
      <c r="JOY162" s="3"/>
      <c r="JOZ162" s="3"/>
      <c r="JPA162" s="3"/>
      <c r="JPB162" s="3"/>
      <c r="JPC162" s="3"/>
      <c r="JPD162" s="3"/>
      <c r="JPE162" s="3"/>
      <c r="JPF162" s="3"/>
      <c r="JPG162" s="3"/>
      <c r="JPH162" s="3"/>
      <c r="JPI162" s="3"/>
      <c r="JPJ162" s="3"/>
      <c r="JPK162" s="3"/>
      <c r="JPL162" s="3"/>
      <c r="JPM162" s="3"/>
      <c r="JPN162" s="3"/>
      <c r="JPO162" s="3"/>
      <c r="JPP162" s="3"/>
      <c r="JPQ162" s="3"/>
      <c r="JPR162" s="3"/>
      <c r="JPS162" s="3"/>
      <c r="JPT162" s="3"/>
      <c r="JPU162" s="3"/>
      <c r="JPV162" s="3"/>
      <c r="JPW162" s="3"/>
      <c r="JPX162" s="3"/>
      <c r="JPY162" s="3"/>
      <c r="JPZ162" s="3"/>
      <c r="JQA162" s="3"/>
      <c r="JQB162" s="3"/>
      <c r="JQC162" s="3"/>
      <c r="JQD162" s="3"/>
      <c r="JQE162" s="3"/>
      <c r="JQF162" s="3"/>
      <c r="JQG162" s="3"/>
      <c r="JQH162" s="3"/>
      <c r="JQI162" s="3"/>
      <c r="JQJ162" s="3"/>
      <c r="JQK162" s="3"/>
      <c r="JQL162" s="3"/>
      <c r="JQM162" s="3"/>
      <c r="JQN162" s="3"/>
      <c r="JQO162" s="3"/>
      <c r="JQP162" s="3"/>
      <c r="JQQ162" s="3"/>
      <c r="JQR162" s="3"/>
      <c r="JQS162" s="3"/>
      <c r="JQT162" s="3"/>
      <c r="JQU162" s="3"/>
      <c r="JQV162" s="3"/>
      <c r="JQW162" s="3"/>
      <c r="JQX162" s="3"/>
      <c r="JQY162" s="3"/>
      <c r="JQZ162" s="3"/>
      <c r="JRA162" s="3"/>
      <c r="JRB162" s="3"/>
      <c r="JRC162" s="3"/>
      <c r="JRD162" s="3"/>
      <c r="JRE162" s="3"/>
      <c r="JRF162" s="3"/>
      <c r="JRG162" s="3"/>
      <c r="JRH162" s="3"/>
      <c r="JRI162" s="3"/>
      <c r="JRJ162" s="3"/>
      <c r="JRK162" s="3"/>
      <c r="JRL162" s="3"/>
      <c r="JRM162" s="3"/>
      <c r="JRN162" s="3"/>
      <c r="JRO162" s="3"/>
      <c r="JRP162" s="3"/>
      <c r="JRQ162" s="3"/>
      <c r="JRR162" s="3"/>
      <c r="JRS162" s="3"/>
      <c r="JRT162" s="3"/>
      <c r="JRU162" s="3"/>
      <c r="JRV162" s="3"/>
      <c r="JRW162" s="3"/>
      <c r="JRX162" s="3"/>
      <c r="JRY162" s="3"/>
      <c r="JRZ162" s="3"/>
      <c r="JSA162" s="3"/>
      <c r="JSB162" s="3"/>
      <c r="JSC162" s="3"/>
      <c r="JSD162" s="3"/>
      <c r="JSE162" s="3"/>
      <c r="JSF162" s="3"/>
      <c r="JSG162" s="3"/>
      <c r="JSH162" s="3"/>
      <c r="JSI162" s="3"/>
      <c r="JSJ162" s="3"/>
      <c r="JSK162" s="3"/>
      <c r="JSL162" s="3"/>
      <c r="JSM162" s="3"/>
      <c r="JSN162" s="3"/>
      <c r="JSO162" s="3"/>
      <c r="JSP162" s="3"/>
      <c r="JSQ162" s="3"/>
      <c r="JSR162" s="3"/>
      <c r="JSS162" s="3"/>
      <c r="JST162" s="3"/>
      <c r="JSU162" s="3"/>
      <c r="JSV162" s="3"/>
      <c r="JSW162" s="3"/>
      <c r="JSX162" s="3"/>
      <c r="JSY162" s="3"/>
      <c r="JSZ162" s="3"/>
      <c r="JTA162" s="3"/>
      <c r="JTB162" s="3"/>
      <c r="JTC162" s="3"/>
      <c r="JTD162" s="3"/>
      <c r="JTE162" s="3"/>
      <c r="JTF162" s="3"/>
      <c r="JTG162" s="3"/>
      <c r="JTH162" s="3"/>
      <c r="JTI162" s="3"/>
      <c r="JTJ162" s="3"/>
      <c r="JTK162" s="3"/>
      <c r="JTL162" s="3"/>
      <c r="JTM162" s="3"/>
      <c r="JTN162" s="3"/>
      <c r="JTO162" s="3"/>
      <c r="JTP162" s="3"/>
      <c r="JTQ162" s="3"/>
      <c r="JTR162" s="3"/>
      <c r="JTS162" s="3"/>
      <c r="JTT162" s="3"/>
      <c r="JTU162" s="3"/>
      <c r="JTV162" s="3"/>
      <c r="JTW162" s="3"/>
      <c r="JTX162" s="3"/>
      <c r="JTY162" s="3"/>
      <c r="JTZ162" s="3"/>
      <c r="JUA162" s="3"/>
      <c r="JUB162" s="3"/>
      <c r="JUC162" s="3"/>
      <c r="JUD162" s="3"/>
      <c r="JUE162" s="3"/>
      <c r="JUF162" s="3"/>
      <c r="JUG162" s="3"/>
      <c r="JUH162" s="3"/>
      <c r="JUI162" s="3"/>
      <c r="JUJ162" s="3"/>
      <c r="JUK162" s="3"/>
      <c r="JUL162" s="3"/>
      <c r="JUM162" s="3"/>
      <c r="JUN162" s="3"/>
      <c r="JUO162" s="3"/>
      <c r="JUP162" s="3"/>
      <c r="JUQ162" s="3"/>
      <c r="JUR162" s="3"/>
      <c r="JUS162" s="3"/>
      <c r="JUT162" s="3"/>
      <c r="JUU162" s="3"/>
      <c r="JUV162" s="3"/>
      <c r="JUW162" s="3"/>
      <c r="JUX162" s="3"/>
      <c r="JUY162" s="3"/>
      <c r="JUZ162" s="3"/>
      <c r="JVA162" s="3"/>
      <c r="JVB162" s="3"/>
      <c r="JVC162" s="3"/>
      <c r="JVD162" s="3"/>
      <c r="JVE162" s="3"/>
      <c r="JVF162" s="3"/>
      <c r="JVG162" s="3"/>
      <c r="JVH162" s="3"/>
      <c r="JVI162" s="3"/>
      <c r="JVJ162" s="3"/>
      <c r="JVK162" s="3"/>
      <c r="JVL162" s="3"/>
      <c r="JVM162" s="3"/>
      <c r="JVN162" s="3"/>
      <c r="JVO162" s="3"/>
      <c r="JVP162" s="3"/>
      <c r="JVQ162" s="3"/>
      <c r="JVR162" s="3"/>
      <c r="JVS162" s="3"/>
      <c r="JVT162" s="3"/>
      <c r="JVU162" s="3"/>
      <c r="JVV162" s="3"/>
      <c r="JVW162" s="3"/>
      <c r="JVX162" s="3"/>
      <c r="JVY162" s="3"/>
      <c r="JVZ162" s="3"/>
      <c r="JWA162" s="3"/>
      <c r="JWB162" s="3"/>
      <c r="JWC162" s="3"/>
      <c r="JWD162" s="3"/>
      <c r="JWE162" s="3"/>
      <c r="JWF162" s="3"/>
      <c r="JWG162" s="3"/>
      <c r="JWH162" s="3"/>
      <c r="JWI162" s="3"/>
      <c r="JWJ162" s="3"/>
      <c r="JWK162" s="3"/>
      <c r="JWL162" s="3"/>
      <c r="JWM162" s="3"/>
      <c r="JWN162" s="3"/>
      <c r="JWO162" s="3"/>
      <c r="JWP162" s="3"/>
      <c r="JWQ162" s="3"/>
      <c r="JWR162" s="3"/>
      <c r="JWS162" s="3"/>
      <c r="JWT162" s="3"/>
      <c r="JWU162" s="3"/>
      <c r="JWV162" s="3"/>
      <c r="JWW162" s="3"/>
      <c r="JWX162" s="3"/>
      <c r="JWY162" s="3"/>
      <c r="JWZ162" s="3"/>
      <c r="JXA162" s="3"/>
      <c r="JXB162" s="3"/>
      <c r="JXC162" s="3"/>
      <c r="JXD162" s="3"/>
      <c r="JXE162" s="3"/>
      <c r="JXF162" s="3"/>
      <c r="JXG162" s="3"/>
      <c r="JXH162" s="3"/>
      <c r="JXI162" s="3"/>
      <c r="JXJ162" s="3"/>
      <c r="JXK162" s="3"/>
      <c r="JXL162" s="3"/>
      <c r="JXM162" s="3"/>
      <c r="JXN162" s="3"/>
      <c r="JXO162" s="3"/>
      <c r="JXP162" s="3"/>
      <c r="JXQ162" s="3"/>
      <c r="JXR162" s="3"/>
      <c r="JXS162" s="3"/>
      <c r="JXT162" s="3"/>
      <c r="JXU162" s="3"/>
      <c r="JXV162" s="3"/>
      <c r="JXW162" s="3"/>
      <c r="JXX162" s="3"/>
      <c r="JXY162" s="3"/>
      <c r="JXZ162" s="3"/>
      <c r="JYA162" s="3"/>
      <c r="JYB162" s="3"/>
      <c r="JYC162" s="3"/>
      <c r="JYD162" s="3"/>
      <c r="JYE162" s="3"/>
      <c r="JYF162" s="3"/>
      <c r="JYG162" s="3"/>
      <c r="JYH162" s="3"/>
      <c r="JYI162" s="3"/>
      <c r="JYJ162" s="3"/>
      <c r="JYK162" s="3"/>
      <c r="JYL162" s="3"/>
      <c r="JYM162" s="3"/>
      <c r="JYN162" s="3"/>
      <c r="JYO162" s="3"/>
      <c r="JYP162" s="3"/>
      <c r="JYQ162" s="3"/>
      <c r="JYR162" s="3"/>
      <c r="JYS162" s="3"/>
      <c r="JYT162" s="3"/>
      <c r="JYU162" s="3"/>
      <c r="JYV162" s="3"/>
      <c r="JYW162" s="3"/>
      <c r="JYX162" s="3"/>
      <c r="JYY162" s="3"/>
      <c r="JYZ162" s="3"/>
      <c r="JZA162" s="3"/>
      <c r="JZB162" s="3"/>
      <c r="JZC162" s="3"/>
      <c r="JZD162" s="3"/>
      <c r="JZE162" s="3"/>
      <c r="JZF162" s="3"/>
      <c r="JZG162" s="3"/>
      <c r="JZH162" s="3"/>
      <c r="JZI162" s="3"/>
      <c r="JZJ162" s="3"/>
      <c r="JZK162" s="3"/>
      <c r="JZL162" s="3"/>
      <c r="JZM162" s="3"/>
      <c r="JZN162" s="3"/>
      <c r="JZO162" s="3"/>
      <c r="JZP162" s="3"/>
      <c r="JZQ162" s="3"/>
      <c r="JZR162" s="3"/>
      <c r="JZS162" s="3"/>
      <c r="JZT162" s="3"/>
      <c r="JZU162" s="3"/>
      <c r="JZV162" s="3"/>
      <c r="JZW162" s="3"/>
      <c r="JZX162" s="3"/>
      <c r="JZY162" s="3"/>
      <c r="JZZ162" s="3"/>
      <c r="KAA162" s="3"/>
      <c r="KAB162" s="3"/>
      <c r="KAC162" s="3"/>
      <c r="KAD162" s="3"/>
      <c r="KAE162" s="3"/>
      <c r="KAF162" s="3"/>
      <c r="KAG162" s="3"/>
      <c r="KAH162" s="3"/>
      <c r="KAI162" s="3"/>
      <c r="KAJ162" s="3"/>
      <c r="KAK162" s="3"/>
      <c r="KAL162" s="3"/>
      <c r="KAM162" s="3"/>
      <c r="KAN162" s="3"/>
      <c r="KAO162" s="3"/>
      <c r="KAP162" s="3"/>
      <c r="KAQ162" s="3"/>
      <c r="KAR162" s="3"/>
      <c r="KAS162" s="3"/>
      <c r="KAT162" s="3"/>
      <c r="KAU162" s="3"/>
      <c r="KAV162" s="3"/>
      <c r="KAW162" s="3"/>
      <c r="KAX162" s="3"/>
      <c r="KAY162" s="3"/>
      <c r="KAZ162" s="3"/>
      <c r="KBA162" s="3"/>
      <c r="KBB162" s="3"/>
      <c r="KBC162" s="3"/>
      <c r="KBD162" s="3"/>
      <c r="KBE162" s="3"/>
      <c r="KBF162" s="3"/>
      <c r="KBG162" s="3"/>
      <c r="KBH162" s="3"/>
      <c r="KBI162" s="3"/>
      <c r="KBJ162" s="3"/>
      <c r="KBK162" s="3"/>
      <c r="KBL162" s="3"/>
      <c r="KBM162" s="3"/>
      <c r="KBN162" s="3"/>
      <c r="KBO162" s="3"/>
      <c r="KBP162" s="3"/>
      <c r="KBQ162" s="3"/>
      <c r="KBR162" s="3"/>
      <c r="KBS162" s="3"/>
      <c r="KBT162" s="3"/>
      <c r="KBU162" s="3"/>
      <c r="KBV162" s="3"/>
      <c r="KBW162" s="3"/>
      <c r="KBX162" s="3"/>
      <c r="KBY162" s="3"/>
      <c r="KBZ162" s="3"/>
      <c r="KCA162" s="3"/>
      <c r="KCB162" s="3"/>
      <c r="KCC162" s="3"/>
      <c r="KCD162" s="3"/>
      <c r="KCE162" s="3"/>
      <c r="KCF162" s="3"/>
      <c r="KCG162" s="3"/>
      <c r="KCH162" s="3"/>
      <c r="KCI162" s="3"/>
      <c r="KCJ162" s="3"/>
      <c r="KCK162" s="3"/>
      <c r="KCL162" s="3"/>
      <c r="KCM162" s="3"/>
      <c r="KCN162" s="3"/>
      <c r="KCO162" s="3"/>
      <c r="KCP162" s="3"/>
      <c r="KCQ162" s="3"/>
      <c r="KCR162" s="3"/>
      <c r="KCS162" s="3"/>
      <c r="KCT162" s="3"/>
      <c r="KCU162" s="3"/>
      <c r="KCV162" s="3"/>
      <c r="KCW162" s="3"/>
      <c r="KCX162" s="3"/>
      <c r="KCY162" s="3"/>
      <c r="KCZ162" s="3"/>
      <c r="KDA162" s="3"/>
      <c r="KDB162" s="3"/>
      <c r="KDC162" s="3"/>
      <c r="KDD162" s="3"/>
      <c r="KDE162" s="3"/>
      <c r="KDF162" s="3"/>
      <c r="KDG162" s="3"/>
      <c r="KDH162" s="3"/>
      <c r="KDI162" s="3"/>
      <c r="KDJ162" s="3"/>
      <c r="KDK162" s="3"/>
      <c r="KDL162" s="3"/>
      <c r="KDM162" s="3"/>
      <c r="KDN162" s="3"/>
      <c r="KDO162" s="3"/>
      <c r="KDP162" s="3"/>
      <c r="KDQ162" s="3"/>
      <c r="KDR162" s="3"/>
      <c r="KDS162" s="3"/>
      <c r="KDT162" s="3"/>
      <c r="KDU162" s="3"/>
      <c r="KDV162" s="3"/>
      <c r="KDW162" s="3"/>
      <c r="KDX162" s="3"/>
      <c r="KDY162" s="3"/>
      <c r="KDZ162" s="3"/>
      <c r="KEA162" s="3"/>
      <c r="KEB162" s="3"/>
      <c r="KEC162" s="3"/>
      <c r="KED162" s="3"/>
      <c r="KEE162" s="3"/>
      <c r="KEF162" s="3"/>
      <c r="KEG162" s="3"/>
      <c r="KEH162" s="3"/>
      <c r="KEI162" s="3"/>
      <c r="KEJ162" s="3"/>
      <c r="KEK162" s="3"/>
      <c r="KEL162" s="3"/>
      <c r="KEM162" s="3"/>
      <c r="KEN162" s="3"/>
      <c r="KEO162" s="3"/>
      <c r="KEP162" s="3"/>
      <c r="KEQ162" s="3"/>
      <c r="KER162" s="3"/>
      <c r="KES162" s="3"/>
      <c r="KET162" s="3"/>
      <c r="KEU162" s="3"/>
      <c r="KEV162" s="3"/>
      <c r="KEW162" s="3"/>
      <c r="KEX162" s="3"/>
      <c r="KEY162" s="3"/>
      <c r="KEZ162" s="3"/>
      <c r="KFA162" s="3"/>
      <c r="KFB162" s="3"/>
      <c r="KFC162" s="3"/>
      <c r="KFD162" s="3"/>
      <c r="KFE162" s="3"/>
      <c r="KFF162" s="3"/>
      <c r="KFG162" s="3"/>
      <c r="KFH162" s="3"/>
      <c r="KFI162" s="3"/>
      <c r="KFJ162" s="3"/>
      <c r="KFK162" s="3"/>
      <c r="KFL162" s="3"/>
      <c r="KFM162" s="3"/>
      <c r="KFN162" s="3"/>
      <c r="KFO162" s="3"/>
      <c r="KFP162" s="3"/>
      <c r="KFQ162" s="3"/>
      <c r="KFR162" s="3"/>
      <c r="KFS162" s="3"/>
      <c r="KFT162" s="3"/>
      <c r="KFU162" s="3"/>
      <c r="KFV162" s="3"/>
      <c r="KFW162" s="3"/>
      <c r="KFX162" s="3"/>
      <c r="KFY162" s="3"/>
      <c r="KFZ162" s="3"/>
      <c r="KGA162" s="3"/>
      <c r="KGB162" s="3"/>
      <c r="KGC162" s="3"/>
      <c r="KGD162" s="3"/>
      <c r="KGE162" s="3"/>
      <c r="KGF162" s="3"/>
      <c r="KGG162" s="3"/>
      <c r="KGH162" s="3"/>
      <c r="KGI162" s="3"/>
      <c r="KGJ162" s="3"/>
      <c r="KGK162" s="3"/>
      <c r="KGL162" s="3"/>
      <c r="KGM162" s="3"/>
      <c r="KGN162" s="3"/>
      <c r="KGO162" s="3"/>
      <c r="KGP162" s="3"/>
      <c r="KGQ162" s="3"/>
      <c r="KGR162" s="3"/>
      <c r="KGS162" s="3"/>
      <c r="KGT162" s="3"/>
      <c r="KGU162" s="3"/>
      <c r="KGV162" s="3"/>
      <c r="KGW162" s="3"/>
      <c r="KGX162" s="3"/>
      <c r="KGY162" s="3"/>
      <c r="KGZ162" s="3"/>
      <c r="KHA162" s="3"/>
      <c r="KHB162" s="3"/>
      <c r="KHC162" s="3"/>
      <c r="KHD162" s="3"/>
      <c r="KHE162" s="3"/>
      <c r="KHF162" s="3"/>
      <c r="KHG162" s="3"/>
      <c r="KHH162" s="3"/>
      <c r="KHI162" s="3"/>
      <c r="KHJ162" s="3"/>
      <c r="KHK162" s="3"/>
      <c r="KHL162" s="3"/>
      <c r="KHM162" s="3"/>
      <c r="KHN162" s="3"/>
      <c r="KHO162" s="3"/>
      <c r="KHP162" s="3"/>
      <c r="KHQ162" s="3"/>
      <c r="KHR162" s="3"/>
      <c r="KHS162" s="3"/>
      <c r="KHT162" s="3"/>
      <c r="KHU162" s="3"/>
      <c r="KHV162" s="3"/>
      <c r="KHW162" s="3"/>
      <c r="KHX162" s="3"/>
      <c r="KHY162" s="3"/>
      <c r="KHZ162" s="3"/>
      <c r="KIA162" s="3"/>
      <c r="KIB162" s="3"/>
      <c r="KIC162" s="3"/>
      <c r="KID162" s="3"/>
      <c r="KIE162" s="3"/>
      <c r="KIF162" s="3"/>
      <c r="KIG162" s="3"/>
      <c r="KIH162" s="3"/>
      <c r="KII162" s="3"/>
      <c r="KIJ162" s="3"/>
      <c r="KIK162" s="3"/>
      <c r="KIL162" s="3"/>
      <c r="KIM162" s="3"/>
      <c r="KIN162" s="3"/>
      <c r="KIO162" s="3"/>
      <c r="KIP162" s="3"/>
      <c r="KIQ162" s="3"/>
      <c r="KIR162" s="3"/>
      <c r="KIS162" s="3"/>
      <c r="KIT162" s="3"/>
      <c r="KIU162" s="3"/>
      <c r="KIV162" s="3"/>
      <c r="KIW162" s="3"/>
      <c r="KIX162" s="3"/>
      <c r="KIY162" s="3"/>
      <c r="KIZ162" s="3"/>
      <c r="KJA162" s="3"/>
      <c r="KJB162" s="3"/>
      <c r="KJC162" s="3"/>
      <c r="KJD162" s="3"/>
      <c r="KJE162" s="3"/>
      <c r="KJF162" s="3"/>
      <c r="KJG162" s="3"/>
      <c r="KJH162" s="3"/>
      <c r="KJI162" s="3"/>
      <c r="KJJ162" s="3"/>
      <c r="KJK162" s="3"/>
      <c r="KJL162" s="3"/>
      <c r="KJM162" s="3"/>
      <c r="KJN162" s="3"/>
      <c r="KJO162" s="3"/>
      <c r="KJP162" s="3"/>
      <c r="KJQ162" s="3"/>
      <c r="KJR162" s="3"/>
      <c r="KJS162" s="3"/>
      <c r="KJT162" s="3"/>
      <c r="KJU162" s="3"/>
      <c r="KJV162" s="3"/>
      <c r="KJW162" s="3"/>
      <c r="KJX162" s="3"/>
      <c r="KJY162" s="3"/>
      <c r="KJZ162" s="3"/>
      <c r="KKA162" s="3"/>
      <c r="KKB162" s="3"/>
      <c r="KKC162" s="3"/>
      <c r="KKD162" s="3"/>
      <c r="KKE162" s="3"/>
      <c r="KKF162" s="3"/>
      <c r="KKG162" s="3"/>
      <c r="KKH162" s="3"/>
      <c r="KKI162" s="3"/>
      <c r="KKJ162" s="3"/>
      <c r="KKK162" s="3"/>
      <c r="KKL162" s="3"/>
      <c r="KKM162" s="3"/>
      <c r="KKN162" s="3"/>
      <c r="KKO162" s="3"/>
      <c r="KKP162" s="3"/>
      <c r="KKQ162" s="3"/>
      <c r="KKR162" s="3"/>
      <c r="KKS162" s="3"/>
      <c r="KKT162" s="3"/>
      <c r="KKU162" s="3"/>
      <c r="KKV162" s="3"/>
      <c r="KKW162" s="3"/>
      <c r="KKX162" s="3"/>
      <c r="KKY162" s="3"/>
      <c r="KKZ162" s="3"/>
      <c r="KLA162" s="3"/>
      <c r="KLB162" s="3"/>
      <c r="KLC162" s="3"/>
      <c r="KLD162" s="3"/>
      <c r="KLE162" s="3"/>
      <c r="KLF162" s="3"/>
      <c r="KLG162" s="3"/>
      <c r="KLH162" s="3"/>
      <c r="KLI162" s="3"/>
      <c r="KLJ162" s="3"/>
      <c r="KLK162" s="3"/>
      <c r="KLL162" s="3"/>
      <c r="KLM162" s="3"/>
      <c r="KLN162" s="3"/>
      <c r="KLO162" s="3"/>
      <c r="KLP162" s="3"/>
      <c r="KLQ162" s="3"/>
      <c r="KLR162" s="3"/>
      <c r="KLS162" s="3"/>
      <c r="KLT162" s="3"/>
      <c r="KLU162" s="3"/>
      <c r="KLV162" s="3"/>
      <c r="KLW162" s="3"/>
      <c r="KLX162" s="3"/>
      <c r="KLY162" s="3"/>
      <c r="KLZ162" s="3"/>
      <c r="KMA162" s="3"/>
      <c r="KMB162" s="3"/>
      <c r="KMC162" s="3"/>
      <c r="KMD162" s="3"/>
      <c r="KME162" s="3"/>
      <c r="KMF162" s="3"/>
      <c r="KMG162" s="3"/>
      <c r="KMH162" s="3"/>
      <c r="KMI162" s="3"/>
      <c r="KMJ162" s="3"/>
      <c r="KMK162" s="3"/>
      <c r="KML162" s="3"/>
      <c r="KMM162" s="3"/>
      <c r="KMN162" s="3"/>
      <c r="KMO162" s="3"/>
      <c r="KMP162" s="3"/>
      <c r="KMQ162" s="3"/>
      <c r="KMR162" s="3"/>
      <c r="KMS162" s="3"/>
      <c r="KMT162" s="3"/>
      <c r="KMU162" s="3"/>
      <c r="KMV162" s="3"/>
      <c r="KMW162" s="3"/>
      <c r="KMX162" s="3"/>
      <c r="KMY162" s="3"/>
      <c r="KMZ162" s="3"/>
      <c r="KNA162" s="3"/>
      <c r="KNB162" s="3"/>
      <c r="KNC162" s="3"/>
      <c r="KND162" s="3"/>
      <c r="KNE162" s="3"/>
      <c r="KNF162" s="3"/>
      <c r="KNG162" s="3"/>
      <c r="KNH162" s="3"/>
      <c r="KNI162" s="3"/>
      <c r="KNJ162" s="3"/>
      <c r="KNK162" s="3"/>
      <c r="KNL162" s="3"/>
      <c r="KNM162" s="3"/>
      <c r="KNN162" s="3"/>
      <c r="KNO162" s="3"/>
      <c r="KNP162" s="3"/>
      <c r="KNQ162" s="3"/>
      <c r="KNR162" s="3"/>
      <c r="KNS162" s="3"/>
      <c r="KNT162" s="3"/>
      <c r="KNU162" s="3"/>
      <c r="KNV162" s="3"/>
      <c r="KNW162" s="3"/>
      <c r="KNX162" s="3"/>
      <c r="KNY162" s="3"/>
      <c r="KNZ162" s="3"/>
      <c r="KOA162" s="3"/>
      <c r="KOB162" s="3"/>
      <c r="KOC162" s="3"/>
      <c r="KOD162" s="3"/>
      <c r="KOE162" s="3"/>
      <c r="KOF162" s="3"/>
      <c r="KOG162" s="3"/>
      <c r="KOH162" s="3"/>
      <c r="KOI162" s="3"/>
      <c r="KOJ162" s="3"/>
      <c r="KOK162" s="3"/>
      <c r="KOL162" s="3"/>
      <c r="KOM162" s="3"/>
      <c r="KON162" s="3"/>
      <c r="KOO162" s="3"/>
      <c r="KOP162" s="3"/>
      <c r="KOQ162" s="3"/>
      <c r="KOR162" s="3"/>
      <c r="KOS162" s="3"/>
      <c r="KOT162" s="3"/>
      <c r="KOU162" s="3"/>
      <c r="KOV162" s="3"/>
      <c r="KOW162" s="3"/>
      <c r="KOX162" s="3"/>
      <c r="KOY162" s="3"/>
      <c r="KOZ162" s="3"/>
      <c r="KPA162" s="3"/>
      <c r="KPB162" s="3"/>
      <c r="KPC162" s="3"/>
      <c r="KPD162" s="3"/>
      <c r="KPE162" s="3"/>
      <c r="KPF162" s="3"/>
      <c r="KPG162" s="3"/>
      <c r="KPH162" s="3"/>
      <c r="KPI162" s="3"/>
      <c r="KPJ162" s="3"/>
      <c r="KPK162" s="3"/>
      <c r="KPL162" s="3"/>
      <c r="KPM162" s="3"/>
      <c r="KPN162" s="3"/>
      <c r="KPO162" s="3"/>
      <c r="KPP162" s="3"/>
      <c r="KPQ162" s="3"/>
      <c r="KPR162" s="3"/>
      <c r="KPS162" s="3"/>
      <c r="KPT162" s="3"/>
      <c r="KPU162" s="3"/>
      <c r="KPV162" s="3"/>
      <c r="KPW162" s="3"/>
      <c r="KPX162" s="3"/>
      <c r="KPY162" s="3"/>
      <c r="KPZ162" s="3"/>
      <c r="KQA162" s="3"/>
      <c r="KQB162" s="3"/>
      <c r="KQC162" s="3"/>
      <c r="KQD162" s="3"/>
      <c r="KQE162" s="3"/>
      <c r="KQF162" s="3"/>
      <c r="KQG162" s="3"/>
      <c r="KQH162" s="3"/>
      <c r="KQI162" s="3"/>
      <c r="KQJ162" s="3"/>
      <c r="KQK162" s="3"/>
      <c r="KQL162" s="3"/>
      <c r="KQM162" s="3"/>
      <c r="KQN162" s="3"/>
      <c r="KQO162" s="3"/>
      <c r="KQP162" s="3"/>
      <c r="KQQ162" s="3"/>
      <c r="KQR162" s="3"/>
      <c r="KQS162" s="3"/>
      <c r="KQT162" s="3"/>
      <c r="KQU162" s="3"/>
      <c r="KQV162" s="3"/>
      <c r="KQW162" s="3"/>
      <c r="KQX162" s="3"/>
      <c r="KQY162" s="3"/>
      <c r="KQZ162" s="3"/>
      <c r="KRA162" s="3"/>
      <c r="KRB162" s="3"/>
      <c r="KRC162" s="3"/>
      <c r="KRD162" s="3"/>
      <c r="KRE162" s="3"/>
      <c r="KRF162" s="3"/>
      <c r="KRG162" s="3"/>
      <c r="KRH162" s="3"/>
      <c r="KRI162" s="3"/>
      <c r="KRJ162" s="3"/>
      <c r="KRK162" s="3"/>
      <c r="KRL162" s="3"/>
      <c r="KRM162" s="3"/>
      <c r="KRN162" s="3"/>
      <c r="KRO162" s="3"/>
      <c r="KRP162" s="3"/>
      <c r="KRQ162" s="3"/>
      <c r="KRR162" s="3"/>
      <c r="KRS162" s="3"/>
      <c r="KRT162" s="3"/>
      <c r="KRU162" s="3"/>
      <c r="KRV162" s="3"/>
      <c r="KRW162" s="3"/>
      <c r="KRX162" s="3"/>
      <c r="KRY162" s="3"/>
      <c r="KRZ162" s="3"/>
      <c r="KSA162" s="3"/>
      <c r="KSB162" s="3"/>
      <c r="KSC162" s="3"/>
      <c r="KSD162" s="3"/>
      <c r="KSE162" s="3"/>
      <c r="KSF162" s="3"/>
      <c r="KSG162" s="3"/>
      <c r="KSH162" s="3"/>
      <c r="KSI162" s="3"/>
      <c r="KSJ162" s="3"/>
      <c r="KSK162" s="3"/>
      <c r="KSL162" s="3"/>
      <c r="KSM162" s="3"/>
      <c r="KSN162" s="3"/>
      <c r="KSO162" s="3"/>
      <c r="KSP162" s="3"/>
      <c r="KSQ162" s="3"/>
      <c r="KSR162" s="3"/>
      <c r="KSS162" s="3"/>
      <c r="KST162" s="3"/>
      <c r="KSU162" s="3"/>
      <c r="KSV162" s="3"/>
      <c r="KSW162" s="3"/>
      <c r="KSX162" s="3"/>
      <c r="KSY162" s="3"/>
      <c r="KSZ162" s="3"/>
      <c r="KTA162" s="3"/>
      <c r="KTB162" s="3"/>
      <c r="KTC162" s="3"/>
      <c r="KTD162" s="3"/>
      <c r="KTE162" s="3"/>
      <c r="KTF162" s="3"/>
      <c r="KTG162" s="3"/>
      <c r="KTH162" s="3"/>
      <c r="KTI162" s="3"/>
      <c r="KTJ162" s="3"/>
      <c r="KTK162" s="3"/>
      <c r="KTL162" s="3"/>
      <c r="KTM162" s="3"/>
      <c r="KTN162" s="3"/>
      <c r="KTO162" s="3"/>
      <c r="KTP162" s="3"/>
      <c r="KTQ162" s="3"/>
      <c r="KTR162" s="3"/>
      <c r="KTS162" s="3"/>
      <c r="KTT162" s="3"/>
      <c r="KTU162" s="3"/>
      <c r="KTV162" s="3"/>
      <c r="KTW162" s="3"/>
      <c r="KTX162" s="3"/>
      <c r="KTY162" s="3"/>
      <c r="KTZ162" s="3"/>
      <c r="KUA162" s="3"/>
      <c r="KUB162" s="3"/>
      <c r="KUC162" s="3"/>
      <c r="KUD162" s="3"/>
      <c r="KUE162" s="3"/>
      <c r="KUF162" s="3"/>
      <c r="KUG162" s="3"/>
      <c r="KUH162" s="3"/>
      <c r="KUI162" s="3"/>
      <c r="KUJ162" s="3"/>
      <c r="KUK162" s="3"/>
      <c r="KUL162" s="3"/>
      <c r="KUM162" s="3"/>
      <c r="KUN162" s="3"/>
      <c r="KUO162" s="3"/>
      <c r="KUP162" s="3"/>
      <c r="KUQ162" s="3"/>
      <c r="KUR162" s="3"/>
      <c r="KUS162" s="3"/>
      <c r="KUT162" s="3"/>
      <c r="KUU162" s="3"/>
      <c r="KUV162" s="3"/>
      <c r="KUW162" s="3"/>
      <c r="KUX162" s="3"/>
      <c r="KUY162" s="3"/>
      <c r="KUZ162" s="3"/>
      <c r="KVA162" s="3"/>
      <c r="KVB162" s="3"/>
      <c r="KVC162" s="3"/>
      <c r="KVD162" s="3"/>
      <c r="KVE162" s="3"/>
      <c r="KVF162" s="3"/>
      <c r="KVG162" s="3"/>
      <c r="KVH162" s="3"/>
      <c r="KVI162" s="3"/>
      <c r="KVJ162" s="3"/>
      <c r="KVK162" s="3"/>
      <c r="KVL162" s="3"/>
      <c r="KVM162" s="3"/>
      <c r="KVN162" s="3"/>
      <c r="KVO162" s="3"/>
      <c r="KVP162" s="3"/>
      <c r="KVQ162" s="3"/>
      <c r="KVR162" s="3"/>
      <c r="KVS162" s="3"/>
      <c r="KVT162" s="3"/>
      <c r="KVU162" s="3"/>
      <c r="KVV162" s="3"/>
      <c r="KVW162" s="3"/>
      <c r="KVX162" s="3"/>
      <c r="KVY162" s="3"/>
      <c r="KVZ162" s="3"/>
      <c r="KWA162" s="3"/>
      <c r="KWB162" s="3"/>
      <c r="KWC162" s="3"/>
      <c r="KWD162" s="3"/>
      <c r="KWE162" s="3"/>
      <c r="KWF162" s="3"/>
      <c r="KWG162" s="3"/>
      <c r="KWH162" s="3"/>
      <c r="KWI162" s="3"/>
      <c r="KWJ162" s="3"/>
      <c r="KWK162" s="3"/>
      <c r="KWL162" s="3"/>
      <c r="KWM162" s="3"/>
      <c r="KWN162" s="3"/>
      <c r="KWO162" s="3"/>
      <c r="KWP162" s="3"/>
      <c r="KWQ162" s="3"/>
      <c r="KWR162" s="3"/>
      <c r="KWS162" s="3"/>
      <c r="KWT162" s="3"/>
      <c r="KWU162" s="3"/>
      <c r="KWV162" s="3"/>
      <c r="KWW162" s="3"/>
      <c r="KWX162" s="3"/>
      <c r="KWY162" s="3"/>
      <c r="KWZ162" s="3"/>
      <c r="KXA162" s="3"/>
      <c r="KXB162" s="3"/>
      <c r="KXC162" s="3"/>
      <c r="KXD162" s="3"/>
      <c r="KXE162" s="3"/>
      <c r="KXF162" s="3"/>
      <c r="KXG162" s="3"/>
      <c r="KXH162" s="3"/>
      <c r="KXI162" s="3"/>
      <c r="KXJ162" s="3"/>
      <c r="KXK162" s="3"/>
      <c r="KXL162" s="3"/>
      <c r="KXM162" s="3"/>
      <c r="KXN162" s="3"/>
      <c r="KXO162" s="3"/>
      <c r="KXP162" s="3"/>
      <c r="KXQ162" s="3"/>
      <c r="KXR162" s="3"/>
      <c r="KXS162" s="3"/>
      <c r="KXT162" s="3"/>
      <c r="KXU162" s="3"/>
      <c r="KXV162" s="3"/>
      <c r="KXW162" s="3"/>
      <c r="KXX162" s="3"/>
      <c r="KXY162" s="3"/>
      <c r="KXZ162" s="3"/>
      <c r="KYA162" s="3"/>
      <c r="KYB162" s="3"/>
      <c r="KYC162" s="3"/>
      <c r="KYD162" s="3"/>
      <c r="KYE162" s="3"/>
      <c r="KYF162" s="3"/>
      <c r="KYG162" s="3"/>
      <c r="KYH162" s="3"/>
      <c r="KYI162" s="3"/>
      <c r="KYJ162" s="3"/>
      <c r="KYK162" s="3"/>
      <c r="KYL162" s="3"/>
      <c r="KYM162" s="3"/>
      <c r="KYN162" s="3"/>
      <c r="KYO162" s="3"/>
      <c r="KYP162" s="3"/>
      <c r="KYQ162" s="3"/>
      <c r="KYR162" s="3"/>
      <c r="KYS162" s="3"/>
      <c r="KYT162" s="3"/>
      <c r="KYU162" s="3"/>
      <c r="KYV162" s="3"/>
      <c r="KYW162" s="3"/>
      <c r="KYX162" s="3"/>
      <c r="KYY162" s="3"/>
      <c r="KYZ162" s="3"/>
      <c r="KZA162" s="3"/>
      <c r="KZB162" s="3"/>
      <c r="KZC162" s="3"/>
      <c r="KZD162" s="3"/>
      <c r="KZE162" s="3"/>
      <c r="KZF162" s="3"/>
      <c r="KZG162" s="3"/>
      <c r="KZH162" s="3"/>
      <c r="KZI162" s="3"/>
      <c r="KZJ162" s="3"/>
      <c r="KZK162" s="3"/>
      <c r="KZL162" s="3"/>
      <c r="KZM162" s="3"/>
      <c r="KZN162" s="3"/>
      <c r="KZO162" s="3"/>
      <c r="KZP162" s="3"/>
      <c r="KZQ162" s="3"/>
      <c r="KZR162" s="3"/>
      <c r="KZS162" s="3"/>
      <c r="KZT162" s="3"/>
      <c r="KZU162" s="3"/>
      <c r="KZV162" s="3"/>
      <c r="KZW162" s="3"/>
      <c r="KZX162" s="3"/>
      <c r="KZY162" s="3"/>
      <c r="KZZ162" s="3"/>
      <c r="LAA162" s="3"/>
      <c r="LAB162" s="3"/>
      <c r="LAC162" s="3"/>
      <c r="LAD162" s="3"/>
      <c r="LAE162" s="3"/>
      <c r="LAF162" s="3"/>
      <c r="LAG162" s="3"/>
      <c r="LAH162" s="3"/>
      <c r="LAI162" s="3"/>
      <c r="LAJ162" s="3"/>
      <c r="LAK162" s="3"/>
      <c r="LAL162" s="3"/>
      <c r="LAM162" s="3"/>
      <c r="LAN162" s="3"/>
      <c r="LAO162" s="3"/>
      <c r="LAP162" s="3"/>
      <c r="LAQ162" s="3"/>
      <c r="LAR162" s="3"/>
      <c r="LAS162" s="3"/>
      <c r="LAT162" s="3"/>
      <c r="LAU162" s="3"/>
      <c r="LAV162" s="3"/>
      <c r="LAW162" s="3"/>
      <c r="LAX162" s="3"/>
      <c r="LAY162" s="3"/>
      <c r="LAZ162" s="3"/>
      <c r="LBA162" s="3"/>
      <c r="LBB162" s="3"/>
      <c r="LBC162" s="3"/>
      <c r="LBD162" s="3"/>
      <c r="LBE162" s="3"/>
      <c r="LBF162" s="3"/>
      <c r="LBG162" s="3"/>
      <c r="LBH162" s="3"/>
      <c r="LBI162" s="3"/>
      <c r="LBJ162" s="3"/>
      <c r="LBK162" s="3"/>
      <c r="LBL162" s="3"/>
      <c r="LBM162" s="3"/>
      <c r="LBN162" s="3"/>
      <c r="LBO162" s="3"/>
      <c r="LBP162" s="3"/>
      <c r="LBQ162" s="3"/>
      <c r="LBR162" s="3"/>
      <c r="LBS162" s="3"/>
      <c r="LBT162" s="3"/>
      <c r="LBU162" s="3"/>
      <c r="LBV162" s="3"/>
      <c r="LBW162" s="3"/>
      <c r="LBX162" s="3"/>
      <c r="LBY162" s="3"/>
      <c r="LBZ162" s="3"/>
      <c r="LCA162" s="3"/>
      <c r="LCB162" s="3"/>
      <c r="LCC162" s="3"/>
      <c r="LCD162" s="3"/>
      <c r="LCE162" s="3"/>
      <c r="LCF162" s="3"/>
      <c r="LCG162" s="3"/>
      <c r="LCH162" s="3"/>
      <c r="LCI162" s="3"/>
      <c r="LCJ162" s="3"/>
      <c r="LCK162" s="3"/>
      <c r="LCL162" s="3"/>
      <c r="LCM162" s="3"/>
      <c r="LCN162" s="3"/>
      <c r="LCO162" s="3"/>
      <c r="LCP162" s="3"/>
      <c r="LCQ162" s="3"/>
      <c r="LCR162" s="3"/>
      <c r="LCS162" s="3"/>
      <c r="LCT162" s="3"/>
      <c r="LCU162" s="3"/>
      <c r="LCV162" s="3"/>
      <c r="LCW162" s="3"/>
      <c r="LCX162" s="3"/>
      <c r="LCY162" s="3"/>
      <c r="LCZ162" s="3"/>
      <c r="LDA162" s="3"/>
      <c r="LDB162" s="3"/>
      <c r="LDC162" s="3"/>
      <c r="LDD162" s="3"/>
      <c r="LDE162" s="3"/>
      <c r="LDF162" s="3"/>
      <c r="LDG162" s="3"/>
      <c r="LDH162" s="3"/>
      <c r="LDI162" s="3"/>
      <c r="LDJ162" s="3"/>
      <c r="LDK162" s="3"/>
      <c r="LDL162" s="3"/>
      <c r="LDM162" s="3"/>
      <c r="LDN162" s="3"/>
      <c r="LDO162" s="3"/>
      <c r="LDP162" s="3"/>
      <c r="LDQ162" s="3"/>
      <c r="LDR162" s="3"/>
      <c r="LDS162" s="3"/>
      <c r="LDT162" s="3"/>
      <c r="LDU162" s="3"/>
      <c r="LDV162" s="3"/>
      <c r="LDW162" s="3"/>
      <c r="LDX162" s="3"/>
      <c r="LDY162" s="3"/>
      <c r="LDZ162" s="3"/>
      <c r="LEA162" s="3"/>
      <c r="LEB162" s="3"/>
      <c r="LEC162" s="3"/>
      <c r="LED162" s="3"/>
      <c r="LEE162" s="3"/>
      <c r="LEF162" s="3"/>
      <c r="LEG162" s="3"/>
      <c r="LEH162" s="3"/>
      <c r="LEI162" s="3"/>
      <c r="LEJ162" s="3"/>
      <c r="LEK162" s="3"/>
      <c r="LEL162" s="3"/>
      <c r="LEM162" s="3"/>
      <c r="LEN162" s="3"/>
      <c r="LEO162" s="3"/>
      <c r="LEP162" s="3"/>
      <c r="LEQ162" s="3"/>
      <c r="LER162" s="3"/>
      <c r="LES162" s="3"/>
      <c r="LET162" s="3"/>
      <c r="LEU162" s="3"/>
      <c r="LEV162" s="3"/>
      <c r="LEW162" s="3"/>
      <c r="LEX162" s="3"/>
      <c r="LEY162" s="3"/>
      <c r="LEZ162" s="3"/>
      <c r="LFA162" s="3"/>
      <c r="LFB162" s="3"/>
      <c r="LFC162" s="3"/>
      <c r="LFD162" s="3"/>
      <c r="LFE162" s="3"/>
      <c r="LFF162" s="3"/>
      <c r="LFG162" s="3"/>
      <c r="LFH162" s="3"/>
      <c r="LFI162" s="3"/>
      <c r="LFJ162" s="3"/>
      <c r="LFK162" s="3"/>
      <c r="LFL162" s="3"/>
      <c r="LFM162" s="3"/>
      <c r="LFN162" s="3"/>
      <c r="LFO162" s="3"/>
      <c r="LFP162" s="3"/>
      <c r="LFQ162" s="3"/>
      <c r="LFR162" s="3"/>
      <c r="LFS162" s="3"/>
      <c r="LFT162" s="3"/>
      <c r="LFU162" s="3"/>
      <c r="LFV162" s="3"/>
      <c r="LFW162" s="3"/>
      <c r="LFX162" s="3"/>
      <c r="LFY162" s="3"/>
      <c r="LFZ162" s="3"/>
      <c r="LGA162" s="3"/>
      <c r="LGB162" s="3"/>
      <c r="LGC162" s="3"/>
      <c r="LGD162" s="3"/>
      <c r="LGE162" s="3"/>
      <c r="LGF162" s="3"/>
      <c r="LGG162" s="3"/>
      <c r="LGH162" s="3"/>
      <c r="LGI162" s="3"/>
      <c r="LGJ162" s="3"/>
      <c r="LGK162" s="3"/>
      <c r="LGL162" s="3"/>
      <c r="LGM162" s="3"/>
      <c r="LGN162" s="3"/>
      <c r="LGO162" s="3"/>
      <c r="LGP162" s="3"/>
      <c r="LGQ162" s="3"/>
      <c r="LGR162" s="3"/>
      <c r="LGS162" s="3"/>
      <c r="LGT162" s="3"/>
      <c r="LGU162" s="3"/>
      <c r="LGV162" s="3"/>
      <c r="LGW162" s="3"/>
      <c r="LGX162" s="3"/>
      <c r="LGY162" s="3"/>
      <c r="LGZ162" s="3"/>
      <c r="LHA162" s="3"/>
      <c r="LHB162" s="3"/>
      <c r="LHC162" s="3"/>
      <c r="LHD162" s="3"/>
      <c r="LHE162" s="3"/>
      <c r="LHF162" s="3"/>
      <c r="LHG162" s="3"/>
      <c r="LHH162" s="3"/>
      <c r="LHI162" s="3"/>
      <c r="LHJ162" s="3"/>
      <c r="LHK162" s="3"/>
      <c r="LHL162" s="3"/>
      <c r="LHM162" s="3"/>
      <c r="LHN162" s="3"/>
      <c r="LHO162" s="3"/>
      <c r="LHP162" s="3"/>
      <c r="LHQ162" s="3"/>
      <c r="LHR162" s="3"/>
      <c r="LHS162" s="3"/>
      <c r="LHT162" s="3"/>
      <c r="LHU162" s="3"/>
      <c r="LHV162" s="3"/>
      <c r="LHW162" s="3"/>
      <c r="LHX162" s="3"/>
      <c r="LHY162" s="3"/>
      <c r="LHZ162" s="3"/>
      <c r="LIA162" s="3"/>
      <c r="LIB162" s="3"/>
      <c r="LIC162" s="3"/>
      <c r="LID162" s="3"/>
      <c r="LIE162" s="3"/>
      <c r="LIF162" s="3"/>
      <c r="LIG162" s="3"/>
      <c r="LIH162" s="3"/>
      <c r="LII162" s="3"/>
      <c r="LIJ162" s="3"/>
      <c r="LIK162" s="3"/>
      <c r="LIL162" s="3"/>
      <c r="LIM162" s="3"/>
      <c r="LIN162" s="3"/>
      <c r="LIO162" s="3"/>
      <c r="LIP162" s="3"/>
      <c r="LIQ162" s="3"/>
      <c r="LIR162" s="3"/>
      <c r="LIS162" s="3"/>
      <c r="LIT162" s="3"/>
      <c r="LIU162" s="3"/>
      <c r="LIV162" s="3"/>
      <c r="LIW162" s="3"/>
      <c r="LIX162" s="3"/>
      <c r="LIY162" s="3"/>
      <c r="LIZ162" s="3"/>
      <c r="LJA162" s="3"/>
      <c r="LJB162" s="3"/>
      <c r="LJC162" s="3"/>
      <c r="LJD162" s="3"/>
      <c r="LJE162" s="3"/>
      <c r="LJF162" s="3"/>
      <c r="LJG162" s="3"/>
      <c r="LJH162" s="3"/>
      <c r="LJI162" s="3"/>
      <c r="LJJ162" s="3"/>
      <c r="LJK162" s="3"/>
      <c r="LJL162" s="3"/>
      <c r="LJM162" s="3"/>
      <c r="LJN162" s="3"/>
      <c r="LJO162" s="3"/>
      <c r="LJP162" s="3"/>
      <c r="LJQ162" s="3"/>
      <c r="LJR162" s="3"/>
      <c r="LJS162" s="3"/>
      <c r="LJT162" s="3"/>
      <c r="LJU162" s="3"/>
      <c r="LJV162" s="3"/>
      <c r="LJW162" s="3"/>
      <c r="LJX162" s="3"/>
      <c r="LJY162" s="3"/>
      <c r="LJZ162" s="3"/>
      <c r="LKA162" s="3"/>
      <c r="LKB162" s="3"/>
      <c r="LKC162" s="3"/>
      <c r="LKD162" s="3"/>
      <c r="LKE162" s="3"/>
      <c r="LKF162" s="3"/>
      <c r="LKG162" s="3"/>
      <c r="LKH162" s="3"/>
      <c r="LKI162" s="3"/>
      <c r="LKJ162" s="3"/>
      <c r="LKK162" s="3"/>
      <c r="LKL162" s="3"/>
      <c r="LKM162" s="3"/>
      <c r="LKN162" s="3"/>
      <c r="LKO162" s="3"/>
      <c r="LKP162" s="3"/>
      <c r="LKQ162" s="3"/>
      <c r="LKR162" s="3"/>
      <c r="LKS162" s="3"/>
      <c r="LKT162" s="3"/>
      <c r="LKU162" s="3"/>
      <c r="LKV162" s="3"/>
      <c r="LKW162" s="3"/>
      <c r="LKX162" s="3"/>
      <c r="LKY162" s="3"/>
      <c r="LKZ162" s="3"/>
      <c r="LLA162" s="3"/>
      <c r="LLB162" s="3"/>
      <c r="LLC162" s="3"/>
      <c r="LLD162" s="3"/>
      <c r="LLE162" s="3"/>
      <c r="LLF162" s="3"/>
      <c r="LLG162" s="3"/>
      <c r="LLH162" s="3"/>
      <c r="LLI162" s="3"/>
      <c r="LLJ162" s="3"/>
      <c r="LLK162" s="3"/>
      <c r="LLL162" s="3"/>
      <c r="LLM162" s="3"/>
      <c r="LLN162" s="3"/>
      <c r="LLO162" s="3"/>
      <c r="LLP162" s="3"/>
      <c r="LLQ162" s="3"/>
      <c r="LLR162" s="3"/>
      <c r="LLS162" s="3"/>
      <c r="LLT162" s="3"/>
      <c r="LLU162" s="3"/>
      <c r="LLV162" s="3"/>
      <c r="LLW162" s="3"/>
      <c r="LLX162" s="3"/>
      <c r="LLY162" s="3"/>
      <c r="LLZ162" s="3"/>
      <c r="LMA162" s="3"/>
      <c r="LMB162" s="3"/>
      <c r="LMC162" s="3"/>
      <c r="LMD162" s="3"/>
      <c r="LME162" s="3"/>
      <c r="LMF162" s="3"/>
      <c r="LMG162" s="3"/>
      <c r="LMH162" s="3"/>
      <c r="LMI162" s="3"/>
      <c r="LMJ162" s="3"/>
      <c r="LMK162" s="3"/>
      <c r="LML162" s="3"/>
      <c r="LMM162" s="3"/>
      <c r="LMN162" s="3"/>
      <c r="LMO162" s="3"/>
      <c r="LMP162" s="3"/>
      <c r="LMQ162" s="3"/>
      <c r="LMR162" s="3"/>
      <c r="LMS162" s="3"/>
      <c r="LMT162" s="3"/>
      <c r="LMU162" s="3"/>
      <c r="LMV162" s="3"/>
      <c r="LMW162" s="3"/>
      <c r="LMX162" s="3"/>
      <c r="LMY162" s="3"/>
      <c r="LMZ162" s="3"/>
      <c r="LNA162" s="3"/>
      <c r="LNB162" s="3"/>
      <c r="LNC162" s="3"/>
      <c r="LND162" s="3"/>
      <c r="LNE162" s="3"/>
      <c r="LNF162" s="3"/>
      <c r="LNG162" s="3"/>
      <c r="LNH162" s="3"/>
      <c r="LNI162" s="3"/>
      <c r="LNJ162" s="3"/>
      <c r="LNK162" s="3"/>
      <c r="LNL162" s="3"/>
      <c r="LNM162" s="3"/>
      <c r="LNN162" s="3"/>
      <c r="LNO162" s="3"/>
      <c r="LNP162" s="3"/>
      <c r="LNQ162" s="3"/>
      <c r="LNR162" s="3"/>
      <c r="LNS162" s="3"/>
      <c r="LNT162" s="3"/>
      <c r="LNU162" s="3"/>
      <c r="LNV162" s="3"/>
      <c r="LNW162" s="3"/>
      <c r="LNX162" s="3"/>
      <c r="LNY162" s="3"/>
      <c r="LNZ162" s="3"/>
      <c r="LOA162" s="3"/>
      <c r="LOB162" s="3"/>
      <c r="LOC162" s="3"/>
      <c r="LOD162" s="3"/>
      <c r="LOE162" s="3"/>
      <c r="LOF162" s="3"/>
      <c r="LOG162" s="3"/>
      <c r="LOH162" s="3"/>
      <c r="LOI162" s="3"/>
      <c r="LOJ162" s="3"/>
      <c r="LOK162" s="3"/>
      <c r="LOL162" s="3"/>
      <c r="LOM162" s="3"/>
      <c r="LON162" s="3"/>
      <c r="LOO162" s="3"/>
      <c r="LOP162" s="3"/>
      <c r="LOQ162" s="3"/>
      <c r="LOR162" s="3"/>
      <c r="LOS162" s="3"/>
      <c r="LOT162" s="3"/>
      <c r="LOU162" s="3"/>
      <c r="LOV162" s="3"/>
      <c r="LOW162" s="3"/>
      <c r="LOX162" s="3"/>
      <c r="LOY162" s="3"/>
      <c r="LOZ162" s="3"/>
      <c r="LPA162" s="3"/>
      <c r="LPB162" s="3"/>
      <c r="LPC162" s="3"/>
      <c r="LPD162" s="3"/>
      <c r="LPE162" s="3"/>
      <c r="LPF162" s="3"/>
      <c r="LPG162" s="3"/>
      <c r="LPH162" s="3"/>
      <c r="LPI162" s="3"/>
      <c r="LPJ162" s="3"/>
      <c r="LPK162" s="3"/>
      <c r="LPL162" s="3"/>
      <c r="LPM162" s="3"/>
      <c r="LPN162" s="3"/>
      <c r="LPO162" s="3"/>
      <c r="LPP162" s="3"/>
      <c r="LPQ162" s="3"/>
      <c r="LPR162" s="3"/>
      <c r="LPS162" s="3"/>
      <c r="LPT162" s="3"/>
      <c r="LPU162" s="3"/>
      <c r="LPV162" s="3"/>
      <c r="LPW162" s="3"/>
      <c r="LPX162" s="3"/>
      <c r="LPY162" s="3"/>
      <c r="LPZ162" s="3"/>
      <c r="LQA162" s="3"/>
      <c r="LQB162" s="3"/>
      <c r="LQC162" s="3"/>
      <c r="LQD162" s="3"/>
      <c r="LQE162" s="3"/>
      <c r="LQF162" s="3"/>
      <c r="LQG162" s="3"/>
      <c r="LQH162" s="3"/>
      <c r="LQI162" s="3"/>
      <c r="LQJ162" s="3"/>
      <c r="LQK162" s="3"/>
      <c r="LQL162" s="3"/>
      <c r="LQM162" s="3"/>
      <c r="LQN162" s="3"/>
      <c r="LQO162" s="3"/>
      <c r="LQP162" s="3"/>
      <c r="LQQ162" s="3"/>
      <c r="LQR162" s="3"/>
      <c r="LQS162" s="3"/>
      <c r="LQT162" s="3"/>
      <c r="LQU162" s="3"/>
      <c r="LQV162" s="3"/>
      <c r="LQW162" s="3"/>
      <c r="LQX162" s="3"/>
      <c r="LQY162" s="3"/>
      <c r="LQZ162" s="3"/>
      <c r="LRA162" s="3"/>
      <c r="LRB162" s="3"/>
      <c r="LRC162" s="3"/>
      <c r="LRD162" s="3"/>
      <c r="LRE162" s="3"/>
      <c r="LRF162" s="3"/>
      <c r="LRG162" s="3"/>
      <c r="LRH162" s="3"/>
      <c r="LRI162" s="3"/>
      <c r="LRJ162" s="3"/>
      <c r="LRK162" s="3"/>
      <c r="LRL162" s="3"/>
      <c r="LRM162" s="3"/>
      <c r="LRN162" s="3"/>
      <c r="LRO162" s="3"/>
      <c r="LRP162" s="3"/>
      <c r="LRQ162" s="3"/>
      <c r="LRR162" s="3"/>
      <c r="LRS162" s="3"/>
      <c r="LRT162" s="3"/>
      <c r="LRU162" s="3"/>
      <c r="LRV162" s="3"/>
      <c r="LRW162" s="3"/>
      <c r="LRX162" s="3"/>
      <c r="LRY162" s="3"/>
      <c r="LRZ162" s="3"/>
      <c r="LSA162" s="3"/>
      <c r="LSB162" s="3"/>
      <c r="LSC162" s="3"/>
      <c r="LSD162" s="3"/>
      <c r="LSE162" s="3"/>
      <c r="LSF162" s="3"/>
      <c r="LSG162" s="3"/>
      <c r="LSH162" s="3"/>
      <c r="LSI162" s="3"/>
      <c r="LSJ162" s="3"/>
      <c r="LSK162" s="3"/>
      <c r="LSL162" s="3"/>
      <c r="LSM162" s="3"/>
      <c r="LSN162" s="3"/>
      <c r="LSO162" s="3"/>
      <c r="LSP162" s="3"/>
      <c r="LSQ162" s="3"/>
      <c r="LSR162" s="3"/>
      <c r="LSS162" s="3"/>
      <c r="LST162" s="3"/>
      <c r="LSU162" s="3"/>
      <c r="LSV162" s="3"/>
      <c r="LSW162" s="3"/>
      <c r="LSX162" s="3"/>
      <c r="LSY162" s="3"/>
      <c r="LSZ162" s="3"/>
      <c r="LTA162" s="3"/>
      <c r="LTB162" s="3"/>
      <c r="LTC162" s="3"/>
      <c r="LTD162" s="3"/>
      <c r="LTE162" s="3"/>
      <c r="LTF162" s="3"/>
      <c r="LTG162" s="3"/>
      <c r="LTH162" s="3"/>
      <c r="LTI162" s="3"/>
      <c r="LTJ162" s="3"/>
      <c r="LTK162" s="3"/>
      <c r="LTL162" s="3"/>
      <c r="LTM162" s="3"/>
      <c r="LTN162" s="3"/>
      <c r="LTO162" s="3"/>
      <c r="LTP162" s="3"/>
      <c r="LTQ162" s="3"/>
      <c r="LTR162" s="3"/>
      <c r="LTS162" s="3"/>
      <c r="LTT162" s="3"/>
      <c r="LTU162" s="3"/>
      <c r="LTV162" s="3"/>
      <c r="LTW162" s="3"/>
      <c r="LTX162" s="3"/>
      <c r="LTY162" s="3"/>
      <c r="LTZ162" s="3"/>
      <c r="LUA162" s="3"/>
      <c r="LUB162" s="3"/>
      <c r="LUC162" s="3"/>
      <c r="LUD162" s="3"/>
      <c r="LUE162" s="3"/>
      <c r="LUF162" s="3"/>
      <c r="LUG162" s="3"/>
      <c r="LUH162" s="3"/>
      <c r="LUI162" s="3"/>
      <c r="LUJ162" s="3"/>
      <c r="LUK162" s="3"/>
      <c r="LUL162" s="3"/>
      <c r="LUM162" s="3"/>
      <c r="LUN162" s="3"/>
      <c r="LUO162" s="3"/>
      <c r="LUP162" s="3"/>
      <c r="LUQ162" s="3"/>
      <c r="LUR162" s="3"/>
      <c r="LUS162" s="3"/>
      <c r="LUT162" s="3"/>
      <c r="LUU162" s="3"/>
      <c r="LUV162" s="3"/>
      <c r="LUW162" s="3"/>
      <c r="LUX162" s="3"/>
      <c r="LUY162" s="3"/>
      <c r="LUZ162" s="3"/>
      <c r="LVA162" s="3"/>
      <c r="LVB162" s="3"/>
      <c r="LVC162" s="3"/>
      <c r="LVD162" s="3"/>
      <c r="LVE162" s="3"/>
      <c r="LVF162" s="3"/>
      <c r="LVG162" s="3"/>
      <c r="LVH162" s="3"/>
      <c r="LVI162" s="3"/>
      <c r="LVJ162" s="3"/>
      <c r="LVK162" s="3"/>
      <c r="LVL162" s="3"/>
      <c r="LVM162" s="3"/>
      <c r="LVN162" s="3"/>
      <c r="LVO162" s="3"/>
      <c r="LVP162" s="3"/>
      <c r="LVQ162" s="3"/>
      <c r="LVR162" s="3"/>
      <c r="LVS162" s="3"/>
      <c r="LVT162" s="3"/>
      <c r="LVU162" s="3"/>
      <c r="LVV162" s="3"/>
      <c r="LVW162" s="3"/>
      <c r="LVX162" s="3"/>
      <c r="LVY162" s="3"/>
      <c r="LVZ162" s="3"/>
      <c r="LWA162" s="3"/>
      <c r="LWB162" s="3"/>
      <c r="LWC162" s="3"/>
      <c r="LWD162" s="3"/>
      <c r="LWE162" s="3"/>
      <c r="LWF162" s="3"/>
      <c r="LWG162" s="3"/>
      <c r="LWH162" s="3"/>
      <c r="LWI162" s="3"/>
      <c r="LWJ162" s="3"/>
      <c r="LWK162" s="3"/>
      <c r="LWL162" s="3"/>
      <c r="LWM162" s="3"/>
      <c r="LWN162" s="3"/>
      <c r="LWO162" s="3"/>
      <c r="LWP162" s="3"/>
      <c r="LWQ162" s="3"/>
      <c r="LWR162" s="3"/>
      <c r="LWS162" s="3"/>
      <c r="LWT162" s="3"/>
      <c r="LWU162" s="3"/>
      <c r="LWV162" s="3"/>
      <c r="LWW162" s="3"/>
      <c r="LWX162" s="3"/>
      <c r="LWY162" s="3"/>
      <c r="LWZ162" s="3"/>
      <c r="LXA162" s="3"/>
      <c r="LXB162" s="3"/>
      <c r="LXC162" s="3"/>
      <c r="LXD162" s="3"/>
      <c r="LXE162" s="3"/>
      <c r="LXF162" s="3"/>
      <c r="LXG162" s="3"/>
      <c r="LXH162" s="3"/>
      <c r="LXI162" s="3"/>
      <c r="LXJ162" s="3"/>
      <c r="LXK162" s="3"/>
      <c r="LXL162" s="3"/>
      <c r="LXM162" s="3"/>
      <c r="LXN162" s="3"/>
      <c r="LXO162" s="3"/>
      <c r="LXP162" s="3"/>
      <c r="LXQ162" s="3"/>
      <c r="LXR162" s="3"/>
      <c r="LXS162" s="3"/>
      <c r="LXT162" s="3"/>
      <c r="LXU162" s="3"/>
      <c r="LXV162" s="3"/>
      <c r="LXW162" s="3"/>
      <c r="LXX162" s="3"/>
      <c r="LXY162" s="3"/>
      <c r="LXZ162" s="3"/>
      <c r="LYA162" s="3"/>
      <c r="LYB162" s="3"/>
      <c r="LYC162" s="3"/>
      <c r="LYD162" s="3"/>
      <c r="LYE162" s="3"/>
      <c r="LYF162" s="3"/>
      <c r="LYG162" s="3"/>
      <c r="LYH162" s="3"/>
      <c r="LYI162" s="3"/>
      <c r="LYJ162" s="3"/>
      <c r="LYK162" s="3"/>
      <c r="LYL162" s="3"/>
      <c r="LYM162" s="3"/>
      <c r="LYN162" s="3"/>
      <c r="LYO162" s="3"/>
      <c r="LYP162" s="3"/>
      <c r="LYQ162" s="3"/>
      <c r="LYR162" s="3"/>
      <c r="LYS162" s="3"/>
      <c r="LYT162" s="3"/>
      <c r="LYU162" s="3"/>
      <c r="LYV162" s="3"/>
      <c r="LYW162" s="3"/>
      <c r="LYX162" s="3"/>
      <c r="LYY162" s="3"/>
      <c r="LYZ162" s="3"/>
      <c r="LZA162" s="3"/>
      <c r="LZB162" s="3"/>
      <c r="LZC162" s="3"/>
      <c r="LZD162" s="3"/>
      <c r="LZE162" s="3"/>
      <c r="LZF162" s="3"/>
      <c r="LZG162" s="3"/>
      <c r="LZH162" s="3"/>
      <c r="LZI162" s="3"/>
      <c r="LZJ162" s="3"/>
      <c r="LZK162" s="3"/>
      <c r="LZL162" s="3"/>
      <c r="LZM162" s="3"/>
      <c r="LZN162" s="3"/>
      <c r="LZO162" s="3"/>
      <c r="LZP162" s="3"/>
      <c r="LZQ162" s="3"/>
      <c r="LZR162" s="3"/>
      <c r="LZS162" s="3"/>
      <c r="LZT162" s="3"/>
      <c r="LZU162" s="3"/>
      <c r="LZV162" s="3"/>
      <c r="LZW162" s="3"/>
      <c r="LZX162" s="3"/>
      <c r="LZY162" s="3"/>
      <c r="LZZ162" s="3"/>
      <c r="MAA162" s="3"/>
      <c r="MAB162" s="3"/>
      <c r="MAC162" s="3"/>
      <c r="MAD162" s="3"/>
      <c r="MAE162" s="3"/>
      <c r="MAF162" s="3"/>
      <c r="MAG162" s="3"/>
      <c r="MAH162" s="3"/>
      <c r="MAI162" s="3"/>
      <c r="MAJ162" s="3"/>
      <c r="MAK162" s="3"/>
      <c r="MAL162" s="3"/>
      <c r="MAM162" s="3"/>
      <c r="MAN162" s="3"/>
      <c r="MAO162" s="3"/>
      <c r="MAP162" s="3"/>
      <c r="MAQ162" s="3"/>
      <c r="MAR162" s="3"/>
      <c r="MAS162" s="3"/>
      <c r="MAT162" s="3"/>
      <c r="MAU162" s="3"/>
      <c r="MAV162" s="3"/>
      <c r="MAW162" s="3"/>
      <c r="MAX162" s="3"/>
      <c r="MAY162" s="3"/>
      <c r="MAZ162" s="3"/>
      <c r="MBA162" s="3"/>
      <c r="MBB162" s="3"/>
      <c r="MBC162" s="3"/>
      <c r="MBD162" s="3"/>
      <c r="MBE162" s="3"/>
      <c r="MBF162" s="3"/>
      <c r="MBG162" s="3"/>
      <c r="MBH162" s="3"/>
      <c r="MBI162" s="3"/>
      <c r="MBJ162" s="3"/>
      <c r="MBK162" s="3"/>
      <c r="MBL162" s="3"/>
      <c r="MBM162" s="3"/>
      <c r="MBN162" s="3"/>
      <c r="MBO162" s="3"/>
      <c r="MBP162" s="3"/>
      <c r="MBQ162" s="3"/>
      <c r="MBR162" s="3"/>
      <c r="MBS162" s="3"/>
      <c r="MBT162" s="3"/>
      <c r="MBU162" s="3"/>
      <c r="MBV162" s="3"/>
      <c r="MBW162" s="3"/>
      <c r="MBX162" s="3"/>
      <c r="MBY162" s="3"/>
      <c r="MBZ162" s="3"/>
      <c r="MCA162" s="3"/>
      <c r="MCB162" s="3"/>
      <c r="MCC162" s="3"/>
      <c r="MCD162" s="3"/>
      <c r="MCE162" s="3"/>
      <c r="MCF162" s="3"/>
      <c r="MCG162" s="3"/>
      <c r="MCH162" s="3"/>
      <c r="MCI162" s="3"/>
      <c r="MCJ162" s="3"/>
      <c r="MCK162" s="3"/>
      <c r="MCL162" s="3"/>
      <c r="MCM162" s="3"/>
      <c r="MCN162" s="3"/>
      <c r="MCO162" s="3"/>
      <c r="MCP162" s="3"/>
      <c r="MCQ162" s="3"/>
      <c r="MCR162" s="3"/>
      <c r="MCS162" s="3"/>
      <c r="MCT162" s="3"/>
      <c r="MCU162" s="3"/>
      <c r="MCV162" s="3"/>
      <c r="MCW162" s="3"/>
      <c r="MCX162" s="3"/>
      <c r="MCY162" s="3"/>
      <c r="MCZ162" s="3"/>
      <c r="MDA162" s="3"/>
      <c r="MDB162" s="3"/>
      <c r="MDC162" s="3"/>
      <c r="MDD162" s="3"/>
      <c r="MDE162" s="3"/>
      <c r="MDF162" s="3"/>
      <c r="MDG162" s="3"/>
      <c r="MDH162" s="3"/>
      <c r="MDI162" s="3"/>
      <c r="MDJ162" s="3"/>
      <c r="MDK162" s="3"/>
      <c r="MDL162" s="3"/>
      <c r="MDM162" s="3"/>
      <c r="MDN162" s="3"/>
      <c r="MDO162" s="3"/>
      <c r="MDP162" s="3"/>
      <c r="MDQ162" s="3"/>
      <c r="MDR162" s="3"/>
      <c r="MDS162" s="3"/>
      <c r="MDT162" s="3"/>
      <c r="MDU162" s="3"/>
      <c r="MDV162" s="3"/>
      <c r="MDW162" s="3"/>
      <c r="MDX162" s="3"/>
      <c r="MDY162" s="3"/>
      <c r="MDZ162" s="3"/>
      <c r="MEA162" s="3"/>
      <c r="MEB162" s="3"/>
      <c r="MEC162" s="3"/>
      <c r="MED162" s="3"/>
      <c r="MEE162" s="3"/>
      <c r="MEF162" s="3"/>
      <c r="MEG162" s="3"/>
      <c r="MEH162" s="3"/>
      <c r="MEI162" s="3"/>
      <c r="MEJ162" s="3"/>
      <c r="MEK162" s="3"/>
      <c r="MEL162" s="3"/>
      <c r="MEM162" s="3"/>
      <c r="MEN162" s="3"/>
      <c r="MEO162" s="3"/>
      <c r="MEP162" s="3"/>
      <c r="MEQ162" s="3"/>
      <c r="MER162" s="3"/>
      <c r="MES162" s="3"/>
      <c r="MET162" s="3"/>
      <c r="MEU162" s="3"/>
      <c r="MEV162" s="3"/>
      <c r="MEW162" s="3"/>
      <c r="MEX162" s="3"/>
      <c r="MEY162" s="3"/>
      <c r="MEZ162" s="3"/>
      <c r="MFA162" s="3"/>
      <c r="MFB162" s="3"/>
      <c r="MFC162" s="3"/>
      <c r="MFD162" s="3"/>
      <c r="MFE162" s="3"/>
      <c r="MFF162" s="3"/>
      <c r="MFG162" s="3"/>
      <c r="MFH162" s="3"/>
      <c r="MFI162" s="3"/>
      <c r="MFJ162" s="3"/>
      <c r="MFK162" s="3"/>
      <c r="MFL162" s="3"/>
      <c r="MFM162" s="3"/>
      <c r="MFN162" s="3"/>
      <c r="MFO162" s="3"/>
      <c r="MFP162" s="3"/>
      <c r="MFQ162" s="3"/>
      <c r="MFR162" s="3"/>
      <c r="MFS162" s="3"/>
      <c r="MFT162" s="3"/>
      <c r="MFU162" s="3"/>
      <c r="MFV162" s="3"/>
      <c r="MFW162" s="3"/>
      <c r="MFX162" s="3"/>
      <c r="MFY162" s="3"/>
      <c r="MFZ162" s="3"/>
      <c r="MGA162" s="3"/>
      <c r="MGB162" s="3"/>
      <c r="MGC162" s="3"/>
      <c r="MGD162" s="3"/>
      <c r="MGE162" s="3"/>
      <c r="MGF162" s="3"/>
      <c r="MGG162" s="3"/>
      <c r="MGH162" s="3"/>
      <c r="MGI162" s="3"/>
      <c r="MGJ162" s="3"/>
      <c r="MGK162" s="3"/>
      <c r="MGL162" s="3"/>
      <c r="MGM162" s="3"/>
      <c r="MGN162" s="3"/>
      <c r="MGO162" s="3"/>
      <c r="MGP162" s="3"/>
      <c r="MGQ162" s="3"/>
      <c r="MGR162" s="3"/>
      <c r="MGS162" s="3"/>
      <c r="MGT162" s="3"/>
      <c r="MGU162" s="3"/>
      <c r="MGV162" s="3"/>
      <c r="MGW162" s="3"/>
      <c r="MGX162" s="3"/>
      <c r="MGY162" s="3"/>
      <c r="MGZ162" s="3"/>
      <c r="MHA162" s="3"/>
      <c r="MHB162" s="3"/>
      <c r="MHC162" s="3"/>
      <c r="MHD162" s="3"/>
      <c r="MHE162" s="3"/>
      <c r="MHF162" s="3"/>
      <c r="MHG162" s="3"/>
      <c r="MHH162" s="3"/>
      <c r="MHI162" s="3"/>
      <c r="MHJ162" s="3"/>
      <c r="MHK162" s="3"/>
      <c r="MHL162" s="3"/>
      <c r="MHM162" s="3"/>
      <c r="MHN162" s="3"/>
      <c r="MHO162" s="3"/>
      <c r="MHP162" s="3"/>
      <c r="MHQ162" s="3"/>
      <c r="MHR162" s="3"/>
      <c r="MHS162" s="3"/>
      <c r="MHT162" s="3"/>
      <c r="MHU162" s="3"/>
      <c r="MHV162" s="3"/>
      <c r="MHW162" s="3"/>
      <c r="MHX162" s="3"/>
      <c r="MHY162" s="3"/>
      <c r="MHZ162" s="3"/>
      <c r="MIA162" s="3"/>
      <c r="MIB162" s="3"/>
      <c r="MIC162" s="3"/>
      <c r="MID162" s="3"/>
      <c r="MIE162" s="3"/>
      <c r="MIF162" s="3"/>
      <c r="MIG162" s="3"/>
      <c r="MIH162" s="3"/>
      <c r="MII162" s="3"/>
      <c r="MIJ162" s="3"/>
      <c r="MIK162" s="3"/>
      <c r="MIL162" s="3"/>
      <c r="MIM162" s="3"/>
      <c r="MIN162" s="3"/>
      <c r="MIO162" s="3"/>
      <c r="MIP162" s="3"/>
      <c r="MIQ162" s="3"/>
      <c r="MIR162" s="3"/>
      <c r="MIS162" s="3"/>
      <c r="MIT162" s="3"/>
      <c r="MIU162" s="3"/>
      <c r="MIV162" s="3"/>
      <c r="MIW162" s="3"/>
      <c r="MIX162" s="3"/>
      <c r="MIY162" s="3"/>
      <c r="MIZ162" s="3"/>
      <c r="MJA162" s="3"/>
      <c r="MJB162" s="3"/>
      <c r="MJC162" s="3"/>
      <c r="MJD162" s="3"/>
      <c r="MJE162" s="3"/>
      <c r="MJF162" s="3"/>
      <c r="MJG162" s="3"/>
      <c r="MJH162" s="3"/>
      <c r="MJI162" s="3"/>
      <c r="MJJ162" s="3"/>
      <c r="MJK162" s="3"/>
      <c r="MJL162" s="3"/>
      <c r="MJM162" s="3"/>
      <c r="MJN162" s="3"/>
      <c r="MJO162" s="3"/>
      <c r="MJP162" s="3"/>
      <c r="MJQ162" s="3"/>
      <c r="MJR162" s="3"/>
      <c r="MJS162" s="3"/>
      <c r="MJT162" s="3"/>
      <c r="MJU162" s="3"/>
      <c r="MJV162" s="3"/>
      <c r="MJW162" s="3"/>
      <c r="MJX162" s="3"/>
      <c r="MJY162" s="3"/>
      <c r="MJZ162" s="3"/>
      <c r="MKA162" s="3"/>
      <c r="MKB162" s="3"/>
      <c r="MKC162" s="3"/>
      <c r="MKD162" s="3"/>
      <c r="MKE162" s="3"/>
      <c r="MKF162" s="3"/>
      <c r="MKG162" s="3"/>
      <c r="MKH162" s="3"/>
      <c r="MKI162" s="3"/>
      <c r="MKJ162" s="3"/>
      <c r="MKK162" s="3"/>
      <c r="MKL162" s="3"/>
      <c r="MKM162" s="3"/>
      <c r="MKN162" s="3"/>
      <c r="MKO162" s="3"/>
      <c r="MKP162" s="3"/>
      <c r="MKQ162" s="3"/>
      <c r="MKR162" s="3"/>
      <c r="MKS162" s="3"/>
      <c r="MKT162" s="3"/>
      <c r="MKU162" s="3"/>
      <c r="MKV162" s="3"/>
      <c r="MKW162" s="3"/>
      <c r="MKX162" s="3"/>
      <c r="MKY162" s="3"/>
      <c r="MKZ162" s="3"/>
      <c r="MLA162" s="3"/>
      <c r="MLB162" s="3"/>
      <c r="MLC162" s="3"/>
      <c r="MLD162" s="3"/>
      <c r="MLE162" s="3"/>
      <c r="MLF162" s="3"/>
      <c r="MLG162" s="3"/>
      <c r="MLH162" s="3"/>
      <c r="MLI162" s="3"/>
      <c r="MLJ162" s="3"/>
      <c r="MLK162" s="3"/>
      <c r="MLL162" s="3"/>
      <c r="MLM162" s="3"/>
      <c r="MLN162" s="3"/>
      <c r="MLO162" s="3"/>
      <c r="MLP162" s="3"/>
      <c r="MLQ162" s="3"/>
      <c r="MLR162" s="3"/>
      <c r="MLS162" s="3"/>
      <c r="MLT162" s="3"/>
      <c r="MLU162" s="3"/>
      <c r="MLV162" s="3"/>
      <c r="MLW162" s="3"/>
      <c r="MLX162" s="3"/>
      <c r="MLY162" s="3"/>
      <c r="MLZ162" s="3"/>
      <c r="MMA162" s="3"/>
      <c r="MMB162" s="3"/>
      <c r="MMC162" s="3"/>
      <c r="MMD162" s="3"/>
      <c r="MME162" s="3"/>
      <c r="MMF162" s="3"/>
      <c r="MMG162" s="3"/>
      <c r="MMH162" s="3"/>
      <c r="MMI162" s="3"/>
      <c r="MMJ162" s="3"/>
      <c r="MMK162" s="3"/>
      <c r="MML162" s="3"/>
      <c r="MMM162" s="3"/>
      <c r="MMN162" s="3"/>
      <c r="MMO162" s="3"/>
      <c r="MMP162" s="3"/>
      <c r="MMQ162" s="3"/>
      <c r="MMR162" s="3"/>
      <c r="MMS162" s="3"/>
      <c r="MMT162" s="3"/>
      <c r="MMU162" s="3"/>
      <c r="MMV162" s="3"/>
      <c r="MMW162" s="3"/>
      <c r="MMX162" s="3"/>
      <c r="MMY162" s="3"/>
      <c r="MMZ162" s="3"/>
      <c r="MNA162" s="3"/>
      <c r="MNB162" s="3"/>
      <c r="MNC162" s="3"/>
      <c r="MND162" s="3"/>
      <c r="MNE162" s="3"/>
      <c r="MNF162" s="3"/>
      <c r="MNG162" s="3"/>
      <c r="MNH162" s="3"/>
      <c r="MNI162" s="3"/>
      <c r="MNJ162" s="3"/>
      <c r="MNK162" s="3"/>
      <c r="MNL162" s="3"/>
      <c r="MNM162" s="3"/>
      <c r="MNN162" s="3"/>
      <c r="MNO162" s="3"/>
      <c r="MNP162" s="3"/>
      <c r="MNQ162" s="3"/>
      <c r="MNR162" s="3"/>
      <c r="MNS162" s="3"/>
      <c r="MNT162" s="3"/>
      <c r="MNU162" s="3"/>
      <c r="MNV162" s="3"/>
      <c r="MNW162" s="3"/>
      <c r="MNX162" s="3"/>
      <c r="MNY162" s="3"/>
      <c r="MNZ162" s="3"/>
      <c r="MOA162" s="3"/>
      <c r="MOB162" s="3"/>
      <c r="MOC162" s="3"/>
      <c r="MOD162" s="3"/>
      <c r="MOE162" s="3"/>
      <c r="MOF162" s="3"/>
      <c r="MOG162" s="3"/>
      <c r="MOH162" s="3"/>
      <c r="MOI162" s="3"/>
      <c r="MOJ162" s="3"/>
      <c r="MOK162" s="3"/>
      <c r="MOL162" s="3"/>
      <c r="MOM162" s="3"/>
      <c r="MON162" s="3"/>
      <c r="MOO162" s="3"/>
      <c r="MOP162" s="3"/>
      <c r="MOQ162" s="3"/>
      <c r="MOR162" s="3"/>
      <c r="MOS162" s="3"/>
      <c r="MOT162" s="3"/>
      <c r="MOU162" s="3"/>
      <c r="MOV162" s="3"/>
      <c r="MOW162" s="3"/>
      <c r="MOX162" s="3"/>
      <c r="MOY162" s="3"/>
      <c r="MOZ162" s="3"/>
      <c r="MPA162" s="3"/>
      <c r="MPB162" s="3"/>
      <c r="MPC162" s="3"/>
      <c r="MPD162" s="3"/>
      <c r="MPE162" s="3"/>
      <c r="MPF162" s="3"/>
      <c r="MPG162" s="3"/>
      <c r="MPH162" s="3"/>
      <c r="MPI162" s="3"/>
      <c r="MPJ162" s="3"/>
      <c r="MPK162" s="3"/>
      <c r="MPL162" s="3"/>
      <c r="MPM162" s="3"/>
      <c r="MPN162" s="3"/>
      <c r="MPO162" s="3"/>
      <c r="MPP162" s="3"/>
      <c r="MPQ162" s="3"/>
      <c r="MPR162" s="3"/>
      <c r="MPS162" s="3"/>
      <c r="MPT162" s="3"/>
      <c r="MPU162" s="3"/>
      <c r="MPV162" s="3"/>
      <c r="MPW162" s="3"/>
      <c r="MPX162" s="3"/>
      <c r="MPY162" s="3"/>
      <c r="MPZ162" s="3"/>
      <c r="MQA162" s="3"/>
      <c r="MQB162" s="3"/>
      <c r="MQC162" s="3"/>
      <c r="MQD162" s="3"/>
      <c r="MQE162" s="3"/>
      <c r="MQF162" s="3"/>
      <c r="MQG162" s="3"/>
      <c r="MQH162" s="3"/>
      <c r="MQI162" s="3"/>
      <c r="MQJ162" s="3"/>
      <c r="MQK162" s="3"/>
      <c r="MQL162" s="3"/>
      <c r="MQM162" s="3"/>
      <c r="MQN162" s="3"/>
      <c r="MQO162" s="3"/>
      <c r="MQP162" s="3"/>
      <c r="MQQ162" s="3"/>
      <c r="MQR162" s="3"/>
      <c r="MQS162" s="3"/>
      <c r="MQT162" s="3"/>
      <c r="MQU162" s="3"/>
      <c r="MQV162" s="3"/>
      <c r="MQW162" s="3"/>
      <c r="MQX162" s="3"/>
      <c r="MQY162" s="3"/>
      <c r="MQZ162" s="3"/>
      <c r="MRA162" s="3"/>
      <c r="MRB162" s="3"/>
      <c r="MRC162" s="3"/>
      <c r="MRD162" s="3"/>
      <c r="MRE162" s="3"/>
      <c r="MRF162" s="3"/>
      <c r="MRG162" s="3"/>
      <c r="MRH162" s="3"/>
      <c r="MRI162" s="3"/>
      <c r="MRJ162" s="3"/>
      <c r="MRK162" s="3"/>
      <c r="MRL162" s="3"/>
      <c r="MRM162" s="3"/>
      <c r="MRN162" s="3"/>
      <c r="MRO162" s="3"/>
      <c r="MRP162" s="3"/>
      <c r="MRQ162" s="3"/>
      <c r="MRR162" s="3"/>
      <c r="MRS162" s="3"/>
      <c r="MRT162" s="3"/>
      <c r="MRU162" s="3"/>
      <c r="MRV162" s="3"/>
      <c r="MRW162" s="3"/>
      <c r="MRX162" s="3"/>
      <c r="MRY162" s="3"/>
      <c r="MRZ162" s="3"/>
      <c r="MSA162" s="3"/>
      <c r="MSB162" s="3"/>
      <c r="MSC162" s="3"/>
      <c r="MSD162" s="3"/>
      <c r="MSE162" s="3"/>
      <c r="MSF162" s="3"/>
      <c r="MSG162" s="3"/>
      <c r="MSH162" s="3"/>
      <c r="MSI162" s="3"/>
      <c r="MSJ162" s="3"/>
      <c r="MSK162" s="3"/>
      <c r="MSL162" s="3"/>
      <c r="MSM162" s="3"/>
      <c r="MSN162" s="3"/>
      <c r="MSO162" s="3"/>
      <c r="MSP162" s="3"/>
      <c r="MSQ162" s="3"/>
      <c r="MSR162" s="3"/>
      <c r="MSS162" s="3"/>
      <c r="MST162" s="3"/>
      <c r="MSU162" s="3"/>
      <c r="MSV162" s="3"/>
      <c r="MSW162" s="3"/>
      <c r="MSX162" s="3"/>
      <c r="MSY162" s="3"/>
      <c r="MSZ162" s="3"/>
      <c r="MTA162" s="3"/>
      <c r="MTB162" s="3"/>
      <c r="MTC162" s="3"/>
      <c r="MTD162" s="3"/>
      <c r="MTE162" s="3"/>
      <c r="MTF162" s="3"/>
      <c r="MTG162" s="3"/>
      <c r="MTH162" s="3"/>
      <c r="MTI162" s="3"/>
      <c r="MTJ162" s="3"/>
      <c r="MTK162" s="3"/>
      <c r="MTL162" s="3"/>
      <c r="MTM162" s="3"/>
      <c r="MTN162" s="3"/>
      <c r="MTO162" s="3"/>
      <c r="MTP162" s="3"/>
      <c r="MTQ162" s="3"/>
      <c r="MTR162" s="3"/>
      <c r="MTS162" s="3"/>
      <c r="MTT162" s="3"/>
      <c r="MTU162" s="3"/>
      <c r="MTV162" s="3"/>
      <c r="MTW162" s="3"/>
      <c r="MTX162" s="3"/>
      <c r="MTY162" s="3"/>
      <c r="MTZ162" s="3"/>
      <c r="MUA162" s="3"/>
      <c r="MUB162" s="3"/>
      <c r="MUC162" s="3"/>
      <c r="MUD162" s="3"/>
      <c r="MUE162" s="3"/>
      <c r="MUF162" s="3"/>
      <c r="MUG162" s="3"/>
      <c r="MUH162" s="3"/>
      <c r="MUI162" s="3"/>
      <c r="MUJ162" s="3"/>
      <c r="MUK162" s="3"/>
      <c r="MUL162" s="3"/>
      <c r="MUM162" s="3"/>
      <c r="MUN162" s="3"/>
      <c r="MUO162" s="3"/>
      <c r="MUP162" s="3"/>
      <c r="MUQ162" s="3"/>
      <c r="MUR162" s="3"/>
      <c r="MUS162" s="3"/>
      <c r="MUT162" s="3"/>
      <c r="MUU162" s="3"/>
      <c r="MUV162" s="3"/>
      <c r="MUW162" s="3"/>
      <c r="MUX162" s="3"/>
      <c r="MUY162" s="3"/>
      <c r="MUZ162" s="3"/>
      <c r="MVA162" s="3"/>
      <c r="MVB162" s="3"/>
      <c r="MVC162" s="3"/>
      <c r="MVD162" s="3"/>
      <c r="MVE162" s="3"/>
      <c r="MVF162" s="3"/>
      <c r="MVG162" s="3"/>
      <c r="MVH162" s="3"/>
      <c r="MVI162" s="3"/>
      <c r="MVJ162" s="3"/>
      <c r="MVK162" s="3"/>
      <c r="MVL162" s="3"/>
      <c r="MVM162" s="3"/>
      <c r="MVN162" s="3"/>
      <c r="MVO162" s="3"/>
      <c r="MVP162" s="3"/>
      <c r="MVQ162" s="3"/>
      <c r="MVR162" s="3"/>
      <c r="MVS162" s="3"/>
      <c r="MVT162" s="3"/>
      <c r="MVU162" s="3"/>
      <c r="MVV162" s="3"/>
      <c r="MVW162" s="3"/>
      <c r="MVX162" s="3"/>
      <c r="MVY162" s="3"/>
      <c r="MVZ162" s="3"/>
      <c r="MWA162" s="3"/>
      <c r="MWB162" s="3"/>
      <c r="MWC162" s="3"/>
      <c r="MWD162" s="3"/>
      <c r="MWE162" s="3"/>
      <c r="MWF162" s="3"/>
      <c r="MWG162" s="3"/>
      <c r="MWH162" s="3"/>
      <c r="MWI162" s="3"/>
      <c r="MWJ162" s="3"/>
      <c r="MWK162" s="3"/>
      <c r="MWL162" s="3"/>
      <c r="MWM162" s="3"/>
      <c r="MWN162" s="3"/>
      <c r="MWO162" s="3"/>
      <c r="MWP162" s="3"/>
      <c r="MWQ162" s="3"/>
      <c r="MWR162" s="3"/>
      <c r="MWS162" s="3"/>
      <c r="MWT162" s="3"/>
      <c r="MWU162" s="3"/>
      <c r="MWV162" s="3"/>
      <c r="MWW162" s="3"/>
      <c r="MWX162" s="3"/>
      <c r="MWY162" s="3"/>
      <c r="MWZ162" s="3"/>
      <c r="MXA162" s="3"/>
      <c r="MXB162" s="3"/>
      <c r="MXC162" s="3"/>
      <c r="MXD162" s="3"/>
      <c r="MXE162" s="3"/>
      <c r="MXF162" s="3"/>
      <c r="MXG162" s="3"/>
      <c r="MXH162" s="3"/>
      <c r="MXI162" s="3"/>
      <c r="MXJ162" s="3"/>
      <c r="MXK162" s="3"/>
      <c r="MXL162" s="3"/>
      <c r="MXM162" s="3"/>
      <c r="MXN162" s="3"/>
      <c r="MXO162" s="3"/>
      <c r="MXP162" s="3"/>
      <c r="MXQ162" s="3"/>
      <c r="MXR162" s="3"/>
      <c r="MXS162" s="3"/>
      <c r="MXT162" s="3"/>
      <c r="MXU162" s="3"/>
      <c r="MXV162" s="3"/>
      <c r="MXW162" s="3"/>
      <c r="MXX162" s="3"/>
      <c r="MXY162" s="3"/>
      <c r="MXZ162" s="3"/>
      <c r="MYA162" s="3"/>
      <c r="MYB162" s="3"/>
      <c r="MYC162" s="3"/>
      <c r="MYD162" s="3"/>
      <c r="MYE162" s="3"/>
      <c r="MYF162" s="3"/>
      <c r="MYG162" s="3"/>
      <c r="MYH162" s="3"/>
      <c r="MYI162" s="3"/>
      <c r="MYJ162" s="3"/>
      <c r="MYK162" s="3"/>
      <c r="MYL162" s="3"/>
      <c r="MYM162" s="3"/>
      <c r="MYN162" s="3"/>
      <c r="MYO162" s="3"/>
      <c r="MYP162" s="3"/>
      <c r="MYQ162" s="3"/>
      <c r="MYR162" s="3"/>
      <c r="MYS162" s="3"/>
      <c r="MYT162" s="3"/>
      <c r="MYU162" s="3"/>
      <c r="MYV162" s="3"/>
      <c r="MYW162" s="3"/>
      <c r="MYX162" s="3"/>
      <c r="MYY162" s="3"/>
      <c r="MYZ162" s="3"/>
      <c r="MZA162" s="3"/>
      <c r="MZB162" s="3"/>
      <c r="MZC162" s="3"/>
      <c r="MZD162" s="3"/>
      <c r="MZE162" s="3"/>
      <c r="MZF162" s="3"/>
      <c r="MZG162" s="3"/>
      <c r="MZH162" s="3"/>
      <c r="MZI162" s="3"/>
      <c r="MZJ162" s="3"/>
      <c r="MZK162" s="3"/>
      <c r="MZL162" s="3"/>
      <c r="MZM162" s="3"/>
      <c r="MZN162" s="3"/>
      <c r="MZO162" s="3"/>
      <c r="MZP162" s="3"/>
      <c r="MZQ162" s="3"/>
      <c r="MZR162" s="3"/>
      <c r="MZS162" s="3"/>
      <c r="MZT162" s="3"/>
      <c r="MZU162" s="3"/>
      <c r="MZV162" s="3"/>
      <c r="MZW162" s="3"/>
      <c r="MZX162" s="3"/>
      <c r="MZY162" s="3"/>
      <c r="MZZ162" s="3"/>
      <c r="NAA162" s="3"/>
      <c r="NAB162" s="3"/>
      <c r="NAC162" s="3"/>
      <c r="NAD162" s="3"/>
      <c r="NAE162" s="3"/>
      <c r="NAF162" s="3"/>
      <c r="NAG162" s="3"/>
      <c r="NAH162" s="3"/>
      <c r="NAI162" s="3"/>
      <c r="NAJ162" s="3"/>
      <c r="NAK162" s="3"/>
      <c r="NAL162" s="3"/>
      <c r="NAM162" s="3"/>
      <c r="NAN162" s="3"/>
      <c r="NAO162" s="3"/>
      <c r="NAP162" s="3"/>
      <c r="NAQ162" s="3"/>
      <c r="NAR162" s="3"/>
      <c r="NAS162" s="3"/>
      <c r="NAT162" s="3"/>
      <c r="NAU162" s="3"/>
      <c r="NAV162" s="3"/>
      <c r="NAW162" s="3"/>
      <c r="NAX162" s="3"/>
      <c r="NAY162" s="3"/>
      <c r="NAZ162" s="3"/>
      <c r="NBA162" s="3"/>
      <c r="NBB162" s="3"/>
      <c r="NBC162" s="3"/>
      <c r="NBD162" s="3"/>
      <c r="NBE162" s="3"/>
      <c r="NBF162" s="3"/>
      <c r="NBG162" s="3"/>
      <c r="NBH162" s="3"/>
      <c r="NBI162" s="3"/>
      <c r="NBJ162" s="3"/>
      <c r="NBK162" s="3"/>
      <c r="NBL162" s="3"/>
      <c r="NBM162" s="3"/>
      <c r="NBN162" s="3"/>
      <c r="NBO162" s="3"/>
      <c r="NBP162" s="3"/>
      <c r="NBQ162" s="3"/>
      <c r="NBR162" s="3"/>
      <c r="NBS162" s="3"/>
      <c r="NBT162" s="3"/>
      <c r="NBU162" s="3"/>
      <c r="NBV162" s="3"/>
      <c r="NBW162" s="3"/>
      <c r="NBX162" s="3"/>
      <c r="NBY162" s="3"/>
      <c r="NBZ162" s="3"/>
      <c r="NCA162" s="3"/>
      <c r="NCB162" s="3"/>
      <c r="NCC162" s="3"/>
      <c r="NCD162" s="3"/>
      <c r="NCE162" s="3"/>
      <c r="NCF162" s="3"/>
      <c r="NCG162" s="3"/>
      <c r="NCH162" s="3"/>
      <c r="NCI162" s="3"/>
      <c r="NCJ162" s="3"/>
      <c r="NCK162" s="3"/>
      <c r="NCL162" s="3"/>
      <c r="NCM162" s="3"/>
      <c r="NCN162" s="3"/>
      <c r="NCO162" s="3"/>
      <c r="NCP162" s="3"/>
      <c r="NCQ162" s="3"/>
      <c r="NCR162" s="3"/>
      <c r="NCS162" s="3"/>
      <c r="NCT162" s="3"/>
      <c r="NCU162" s="3"/>
      <c r="NCV162" s="3"/>
      <c r="NCW162" s="3"/>
      <c r="NCX162" s="3"/>
      <c r="NCY162" s="3"/>
      <c r="NCZ162" s="3"/>
      <c r="NDA162" s="3"/>
      <c r="NDB162" s="3"/>
      <c r="NDC162" s="3"/>
      <c r="NDD162" s="3"/>
      <c r="NDE162" s="3"/>
      <c r="NDF162" s="3"/>
      <c r="NDG162" s="3"/>
      <c r="NDH162" s="3"/>
      <c r="NDI162" s="3"/>
      <c r="NDJ162" s="3"/>
      <c r="NDK162" s="3"/>
      <c r="NDL162" s="3"/>
      <c r="NDM162" s="3"/>
      <c r="NDN162" s="3"/>
      <c r="NDO162" s="3"/>
      <c r="NDP162" s="3"/>
      <c r="NDQ162" s="3"/>
      <c r="NDR162" s="3"/>
      <c r="NDS162" s="3"/>
      <c r="NDT162" s="3"/>
      <c r="NDU162" s="3"/>
      <c r="NDV162" s="3"/>
      <c r="NDW162" s="3"/>
      <c r="NDX162" s="3"/>
      <c r="NDY162" s="3"/>
      <c r="NDZ162" s="3"/>
      <c r="NEA162" s="3"/>
      <c r="NEB162" s="3"/>
      <c r="NEC162" s="3"/>
      <c r="NED162" s="3"/>
      <c r="NEE162" s="3"/>
      <c r="NEF162" s="3"/>
      <c r="NEG162" s="3"/>
      <c r="NEH162" s="3"/>
      <c r="NEI162" s="3"/>
      <c r="NEJ162" s="3"/>
      <c r="NEK162" s="3"/>
      <c r="NEL162" s="3"/>
      <c r="NEM162" s="3"/>
      <c r="NEN162" s="3"/>
      <c r="NEO162" s="3"/>
      <c r="NEP162" s="3"/>
      <c r="NEQ162" s="3"/>
      <c r="NER162" s="3"/>
      <c r="NES162" s="3"/>
      <c r="NET162" s="3"/>
      <c r="NEU162" s="3"/>
      <c r="NEV162" s="3"/>
      <c r="NEW162" s="3"/>
      <c r="NEX162" s="3"/>
      <c r="NEY162" s="3"/>
      <c r="NEZ162" s="3"/>
      <c r="NFA162" s="3"/>
      <c r="NFB162" s="3"/>
      <c r="NFC162" s="3"/>
      <c r="NFD162" s="3"/>
      <c r="NFE162" s="3"/>
      <c r="NFF162" s="3"/>
      <c r="NFG162" s="3"/>
      <c r="NFH162" s="3"/>
      <c r="NFI162" s="3"/>
      <c r="NFJ162" s="3"/>
      <c r="NFK162" s="3"/>
      <c r="NFL162" s="3"/>
      <c r="NFM162" s="3"/>
      <c r="NFN162" s="3"/>
      <c r="NFO162" s="3"/>
      <c r="NFP162" s="3"/>
      <c r="NFQ162" s="3"/>
      <c r="NFR162" s="3"/>
      <c r="NFS162" s="3"/>
      <c r="NFT162" s="3"/>
      <c r="NFU162" s="3"/>
      <c r="NFV162" s="3"/>
      <c r="NFW162" s="3"/>
      <c r="NFX162" s="3"/>
      <c r="NFY162" s="3"/>
      <c r="NFZ162" s="3"/>
      <c r="NGA162" s="3"/>
      <c r="NGB162" s="3"/>
      <c r="NGC162" s="3"/>
      <c r="NGD162" s="3"/>
      <c r="NGE162" s="3"/>
      <c r="NGF162" s="3"/>
      <c r="NGG162" s="3"/>
      <c r="NGH162" s="3"/>
      <c r="NGI162" s="3"/>
      <c r="NGJ162" s="3"/>
      <c r="NGK162" s="3"/>
      <c r="NGL162" s="3"/>
      <c r="NGM162" s="3"/>
      <c r="NGN162" s="3"/>
      <c r="NGO162" s="3"/>
      <c r="NGP162" s="3"/>
      <c r="NGQ162" s="3"/>
      <c r="NGR162" s="3"/>
      <c r="NGS162" s="3"/>
      <c r="NGT162" s="3"/>
      <c r="NGU162" s="3"/>
      <c r="NGV162" s="3"/>
      <c r="NGW162" s="3"/>
      <c r="NGX162" s="3"/>
      <c r="NGY162" s="3"/>
      <c r="NGZ162" s="3"/>
      <c r="NHA162" s="3"/>
      <c r="NHB162" s="3"/>
      <c r="NHC162" s="3"/>
      <c r="NHD162" s="3"/>
      <c r="NHE162" s="3"/>
      <c r="NHF162" s="3"/>
      <c r="NHG162" s="3"/>
      <c r="NHH162" s="3"/>
      <c r="NHI162" s="3"/>
      <c r="NHJ162" s="3"/>
      <c r="NHK162" s="3"/>
      <c r="NHL162" s="3"/>
      <c r="NHM162" s="3"/>
      <c r="NHN162" s="3"/>
      <c r="NHO162" s="3"/>
      <c r="NHP162" s="3"/>
      <c r="NHQ162" s="3"/>
      <c r="NHR162" s="3"/>
      <c r="NHS162" s="3"/>
      <c r="NHT162" s="3"/>
      <c r="NHU162" s="3"/>
      <c r="NHV162" s="3"/>
      <c r="NHW162" s="3"/>
      <c r="NHX162" s="3"/>
      <c r="NHY162" s="3"/>
      <c r="NHZ162" s="3"/>
      <c r="NIA162" s="3"/>
      <c r="NIB162" s="3"/>
      <c r="NIC162" s="3"/>
      <c r="NID162" s="3"/>
      <c r="NIE162" s="3"/>
      <c r="NIF162" s="3"/>
      <c r="NIG162" s="3"/>
      <c r="NIH162" s="3"/>
      <c r="NII162" s="3"/>
      <c r="NIJ162" s="3"/>
      <c r="NIK162" s="3"/>
      <c r="NIL162" s="3"/>
      <c r="NIM162" s="3"/>
      <c r="NIN162" s="3"/>
      <c r="NIO162" s="3"/>
      <c r="NIP162" s="3"/>
      <c r="NIQ162" s="3"/>
      <c r="NIR162" s="3"/>
      <c r="NIS162" s="3"/>
      <c r="NIT162" s="3"/>
      <c r="NIU162" s="3"/>
      <c r="NIV162" s="3"/>
      <c r="NIW162" s="3"/>
      <c r="NIX162" s="3"/>
      <c r="NIY162" s="3"/>
      <c r="NIZ162" s="3"/>
      <c r="NJA162" s="3"/>
      <c r="NJB162" s="3"/>
      <c r="NJC162" s="3"/>
      <c r="NJD162" s="3"/>
      <c r="NJE162" s="3"/>
      <c r="NJF162" s="3"/>
      <c r="NJG162" s="3"/>
      <c r="NJH162" s="3"/>
      <c r="NJI162" s="3"/>
      <c r="NJJ162" s="3"/>
      <c r="NJK162" s="3"/>
      <c r="NJL162" s="3"/>
      <c r="NJM162" s="3"/>
      <c r="NJN162" s="3"/>
      <c r="NJO162" s="3"/>
      <c r="NJP162" s="3"/>
      <c r="NJQ162" s="3"/>
      <c r="NJR162" s="3"/>
      <c r="NJS162" s="3"/>
      <c r="NJT162" s="3"/>
      <c r="NJU162" s="3"/>
      <c r="NJV162" s="3"/>
      <c r="NJW162" s="3"/>
      <c r="NJX162" s="3"/>
      <c r="NJY162" s="3"/>
      <c r="NJZ162" s="3"/>
      <c r="NKA162" s="3"/>
      <c r="NKB162" s="3"/>
      <c r="NKC162" s="3"/>
      <c r="NKD162" s="3"/>
      <c r="NKE162" s="3"/>
      <c r="NKF162" s="3"/>
      <c r="NKG162" s="3"/>
      <c r="NKH162" s="3"/>
      <c r="NKI162" s="3"/>
      <c r="NKJ162" s="3"/>
      <c r="NKK162" s="3"/>
      <c r="NKL162" s="3"/>
      <c r="NKM162" s="3"/>
      <c r="NKN162" s="3"/>
      <c r="NKO162" s="3"/>
      <c r="NKP162" s="3"/>
      <c r="NKQ162" s="3"/>
      <c r="NKR162" s="3"/>
      <c r="NKS162" s="3"/>
      <c r="NKT162" s="3"/>
      <c r="NKU162" s="3"/>
      <c r="NKV162" s="3"/>
      <c r="NKW162" s="3"/>
      <c r="NKX162" s="3"/>
      <c r="NKY162" s="3"/>
      <c r="NKZ162" s="3"/>
      <c r="NLA162" s="3"/>
      <c r="NLB162" s="3"/>
      <c r="NLC162" s="3"/>
      <c r="NLD162" s="3"/>
      <c r="NLE162" s="3"/>
      <c r="NLF162" s="3"/>
      <c r="NLG162" s="3"/>
      <c r="NLH162" s="3"/>
      <c r="NLI162" s="3"/>
      <c r="NLJ162" s="3"/>
      <c r="NLK162" s="3"/>
      <c r="NLL162" s="3"/>
      <c r="NLM162" s="3"/>
      <c r="NLN162" s="3"/>
      <c r="NLO162" s="3"/>
      <c r="NLP162" s="3"/>
      <c r="NLQ162" s="3"/>
      <c r="NLR162" s="3"/>
      <c r="NLS162" s="3"/>
      <c r="NLT162" s="3"/>
      <c r="NLU162" s="3"/>
      <c r="NLV162" s="3"/>
      <c r="NLW162" s="3"/>
      <c r="NLX162" s="3"/>
      <c r="NLY162" s="3"/>
      <c r="NLZ162" s="3"/>
      <c r="NMA162" s="3"/>
      <c r="NMB162" s="3"/>
      <c r="NMC162" s="3"/>
      <c r="NMD162" s="3"/>
      <c r="NME162" s="3"/>
      <c r="NMF162" s="3"/>
      <c r="NMG162" s="3"/>
      <c r="NMH162" s="3"/>
      <c r="NMI162" s="3"/>
      <c r="NMJ162" s="3"/>
      <c r="NMK162" s="3"/>
      <c r="NML162" s="3"/>
      <c r="NMM162" s="3"/>
      <c r="NMN162" s="3"/>
      <c r="NMO162" s="3"/>
      <c r="NMP162" s="3"/>
      <c r="NMQ162" s="3"/>
      <c r="NMR162" s="3"/>
      <c r="NMS162" s="3"/>
      <c r="NMT162" s="3"/>
      <c r="NMU162" s="3"/>
      <c r="NMV162" s="3"/>
      <c r="NMW162" s="3"/>
      <c r="NMX162" s="3"/>
      <c r="NMY162" s="3"/>
      <c r="NMZ162" s="3"/>
      <c r="NNA162" s="3"/>
      <c r="NNB162" s="3"/>
      <c r="NNC162" s="3"/>
      <c r="NND162" s="3"/>
      <c r="NNE162" s="3"/>
      <c r="NNF162" s="3"/>
      <c r="NNG162" s="3"/>
      <c r="NNH162" s="3"/>
      <c r="NNI162" s="3"/>
      <c r="NNJ162" s="3"/>
      <c r="NNK162" s="3"/>
      <c r="NNL162" s="3"/>
      <c r="NNM162" s="3"/>
      <c r="NNN162" s="3"/>
      <c r="NNO162" s="3"/>
      <c r="NNP162" s="3"/>
      <c r="NNQ162" s="3"/>
      <c r="NNR162" s="3"/>
      <c r="NNS162" s="3"/>
      <c r="NNT162" s="3"/>
      <c r="NNU162" s="3"/>
      <c r="NNV162" s="3"/>
      <c r="NNW162" s="3"/>
      <c r="NNX162" s="3"/>
      <c r="NNY162" s="3"/>
      <c r="NNZ162" s="3"/>
      <c r="NOA162" s="3"/>
      <c r="NOB162" s="3"/>
      <c r="NOC162" s="3"/>
      <c r="NOD162" s="3"/>
      <c r="NOE162" s="3"/>
      <c r="NOF162" s="3"/>
      <c r="NOG162" s="3"/>
      <c r="NOH162" s="3"/>
      <c r="NOI162" s="3"/>
      <c r="NOJ162" s="3"/>
      <c r="NOK162" s="3"/>
      <c r="NOL162" s="3"/>
      <c r="NOM162" s="3"/>
      <c r="NON162" s="3"/>
      <c r="NOO162" s="3"/>
      <c r="NOP162" s="3"/>
      <c r="NOQ162" s="3"/>
      <c r="NOR162" s="3"/>
      <c r="NOS162" s="3"/>
      <c r="NOT162" s="3"/>
      <c r="NOU162" s="3"/>
      <c r="NOV162" s="3"/>
      <c r="NOW162" s="3"/>
      <c r="NOX162" s="3"/>
      <c r="NOY162" s="3"/>
      <c r="NOZ162" s="3"/>
      <c r="NPA162" s="3"/>
      <c r="NPB162" s="3"/>
      <c r="NPC162" s="3"/>
      <c r="NPD162" s="3"/>
      <c r="NPE162" s="3"/>
      <c r="NPF162" s="3"/>
      <c r="NPG162" s="3"/>
      <c r="NPH162" s="3"/>
      <c r="NPI162" s="3"/>
      <c r="NPJ162" s="3"/>
      <c r="NPK162" s="3"/>
      <c r="NPL162" s="3"/>
      <c r="NPM162" s="3"/>
      <c r="NPN162" s="3"/>
      <c r="NPO162" s="3"/>
      <c r="NPP162" s="3"/>
      <c r="NPQ162" s="3"/>
      <c r="NPR162" s="3"/>
      <c r="NPS162" s="3"/>
      <c r="NPT162" s="3"/>
      <c r="NPU162" s="3"/>
      <c r="NPV162" s="3"/>
      <c r="NPW162" s="3"/>
      <c r="NPX162" s="3"/>
      <c r="NPY162" s="3"/>
      <c r="NPZ162" s="3"/>
      <c r="NQA162" s="3"/>
      <c r="NQB162" s="3"/>
      <c r="NQC162" s="3"/>
      <c r="NQD162" s="3"/>
      <c r="NQE162" s="3"/>
      <c r="NQF162" s="3"/>
      <c r="NQG162" s="3"/>
      <c r="NQH162" s="3"/>
      <c r="NQI162" s="3"/>
      <c r="NQJ162" s="3"/>
      <c r="NQK162" s="3"/>
      <c r="NQL162" s="3"/>
      <c r="NQM162" s="3"/>
      <c r="NQN162" s="3"/>
      <c r="NQO162" s="3"/>
      <c r="NQP162" s="3"/>
      <c r="NQQ162" s="3"/>
      <c r="NQR162" s="3"/>
      <c r="NQS162" s="3"/>
      <c r="NQT162" s="3"/>
      <c r="NQU162" s="3"/>
      <c r="NQV162" s="3"/>
      <c r="NQW162" s="3"/>
      <c r="NQX162" s="3"/>
      <c r="NQY162" s="3"/>
      <c r="NQZ162" s="3"/>
      <c r="NRA162" s="3"/>
      <c r="NRB162" s="3"/>
      <c r="NRC162" s="3"/>
      <c r="NRD162" s="3"/>
      <c r="NRE162" s="3"/>
      <c r="NRF162" s="3"/>
      <c r="NRG162" s="3"/>
      <c r="NRH162" s="3"/>
      <c r="NRI162" s="3"/>
      <c r="NRJ162" s="3"/>
      <c r="NRK162" s="3"/>
      <c r="NRL162" s="3"/>
      <c r="NRM162" s="3"/>
      <c r="NRN162" s="3"/>
      <c r="NRO162" s="3"/>
      <c r="NRP162" s="3"/>
      <c r="NRQ162" s="3"/>
      <c r="NRR162" s="3"/>
      <c r="NRS162" s="3"/>
      <c r="NRT162" s="3"/>
      <c r="NRU162" s="3"/>
      <c r="NRV162" s="3"/>
      <c r="NRW162" s="3"/>
      <c r="NRX162" s="3"/>
      <c r="NRY162" s="3"/>
      <c r="NRZ162" s="3"/>
      <c r="NSA162" s="3"/>
      <c r="NSB162" s="3"/>
      <c r="NSC162" s="3"/>
      <c r="NSD162" s="3"/>
      <c r="NSE162" s="3"/>
      <c r="NSF162" s="3"/>
      <c r="NSG162" s="3"/>
      <c r="NSH162" s="3"/>
      <c r="NSI162" s="3"/>
      <c r="NSJ162" s="3"/>
      <c r="NSK162" s="3"/>
      <c r="NSL162" s="3"/>
      <c r="NSM162" s="3"/>
      <c r="NSN162" s="3"/>
      <c r="NSO162" s="3"/>
      <c r="NSP162" s="3"/>
      <c r="NSQ162" s="3"/>
      <c r="NSR162" s="3"/>
      <c r="NSS162" s="3"/>
      <c r="NST162" s="3"/>
      <c r="NSU162" s="3"/>
      <c r="NSV162" s="3"/>
      <c r="NSW162" s="3"/>
      <c r="NSX162" s="3"/>
      <c r="NSY162" s="3"/>
      <c r="NSZ162" s="3"/>
      <c r="NTA162" s="3"/>
      <c r="NTB162" s="3"/>
      <c r="NTC162" s="3"/>
      <c r="NTD162" s="3"/>
      <c r="NTE162" s="3"/>
      <c r="NTF162" s="3"/>
      <c r="NTG162" s="3"/>
      <c r="NTH162" s="3"/>
      <c r="NTI162" s="3"/>
      <c r="NTJ162" s="3"/>
      <c r="NTK162" s="3"/>
      <c r="NTL162" s="3"/>
      <c r="NTM162" s="3"/>
      <c r="NTN162" s="3"/>
      <c r="NTO162" s="3"/>
      <c r="NTP162" s="3"/>
      <c r="NTQ162" s="3"/>
      <c r="NTR162" s="3"/>
      <c r="NTS162" s="3"/>
      <c r="NTT162" s="3"/>
      <c r="NTU162" s="3"/>
      <c r="NTV162" s="3"/>
      <c r="NTW162" s="3"/>
      <c r="NTX162" s="3"/>
      <c r="NTY162" s="3"/>
      <c r="NTZ162" s="3"/>
      <c r="NUA162" s="3"/>
      <c r="NUB162" s="3"/>
      <c r="NUC162" s="3"/>
      <c r="NUD162" s="3"/>
      <c r="NUE162" s="3"/>
      <c r="NUF162" s="3"/>
      <c r="NUG162" s="3"/>
      <c r="NUH162" s="3"/>
      <c r="NUI162" s="3"/>
      <c r="NUJ162" s="3"/>
      <c r="NUK162" s="3"/>
      <c r="NUL162" s="3"/>
      <c r="NUM162" s="3"/>
      <c r="NUN162" s="3"/>
      <c r="NUO162" s="3"/>
      <c r="NUP162" s="3"/>
      <c r="NUQ162" s="3"/>
      <c r="NUR162" s="3"/>
      <c r="NUS162" s="3"/>
      <c r="NUT162" s="3"/>
      <c r="NUU162" s="3"/>
      <c r="NUV162" s="3"/>
      <c r="NUW162" s="3"/>
      <c r="NUX162" s="3"/>
      <c r="NUY162" s="3"/>
      <c r="NUZ162" s="3"/>
      <c r="NVA162" s="3"/>
      <c r="NVB162" s="3"/>
      <c r="NVC162" s="3"/>
      <c r="NVD162" s="3"/>
      <c r="NVE162" s="3"/>
      <c r="NVF162" s="3"/>
      <c r="NVG162" s="3"/>
      <c r="NVH162" s="3"/>
      <c r="NVI162" s="3"/>
      <c r="NVJ162" s="3"/>
      <c r="NVK162" s="3"/>
      <c r="NVL162" s="3"/>
      <c r="NVM162" s="3"/>
      <c r="NVN162" s="3"/>
      <c r="NVO162" s="3"/>
      <c r="NVP162" s="3"/>
      <c r="NVQ162" s="3"/>
      <c r="NVR162" s="3"/>
      <c r="NVS162" s="3"/>
      <c r="NVT162" s="3"/>
      <c r="NVU162" s="3"/>
      <c r="NVV162" s="3"/>
      <c r="NVW162" s="3"/>
      <c r="NVX162" s="3"/>
      <c r="NVY162" s="3"/>
      <c r="NVZ162" s="3"/>
      <c r="NWA162" s="3"/>
      <c r="NWB162" s="3"/>
      <c r="NWC162" s="3"/>
      <c r="NWD162" s="3"/>
      <c r="NWE162" s="3"/>
      <c r="NWF162" s="3"/>
      <c r="NWG162" s="3"/>
      <c r="NWH162" s="3"/>
      <c r="NWI162" s="3"/>
      <c r="NWJ162" s="3"/>
      <c r="NWK162" s="3"/>
      <c r="NWL162" s="3"/>
      <c r="NWM162" s="3"/>
      <c r="NWN162" s="3"/>
      <c r="NWO162" s="3"/>
      <c r="NWP162" s="3"/>
      <c r="NWQ162" s="3"/>
      <c r="NWR162" s="3"/>
      <c r="NWS162" s="3"/>
      <c r="NWT162" s="3"/>
      <c r="NWU162" s="3"/>
      <c r="NWV162" s="3"/>
      <c r="NWW162" s="3"/>
      <c r="NWX162" s="3"/>
      <c r="NWY162" s="3"/>
      <c r="NWZ162" s="3"/>
      <c r="NXA162" s="3"/>
      <c r="NXB162" s="3"/>
      <c r="NXC162" s="3"/>
      <c r="NXD162" s="3"/>
      <c r="NXE162" s="3"/>
      <c r="NXF162" s="3"/>
      <c r="NXG162" s="3"/>
      <c r="NXH162" s="3"/>
      <c r="NXI162" s="3"/>
      <c r="NXJ162" s="3"/>
      <c r="NXK162" s="3"/>
      <c r="NXL162" s="3"/>
      <c r="NXM162" s="3"/>
      <c r="NXN162" s="3"/>
      <c r="NXO162" s="3"/>
      <c r="NXP162" s="3"/>
      <c r="NXQ162" s="3"/>
      <c r="NXR162" s="3"/>
      <c r="NXS162" s="3"/>
      <c r="NXT162" s="3"/>
      <c r="NXU162" s="3"/>
      <c r="NXV162" s="3"/>
      <c r="NXW162" s="3"/>
      <c r="NXX162" s="3"/>
      <c r="NXY162" s="3"/>
      <c r="NXZ162" s="3"/>
      <c r="NYA162" s="3"/>
      <c r="NYB162" s="3"/>
      <c r="NYC162" s="3"/>
      <c r="NYD162" s="3"/>
      <c r="NYE162" s="3"/>
      <c r="NYF162" s="3"/>
      <c r="NYG162" s="3"/>
      <c r="NYH162" s="3"/>
      <c r="NYI162" s="3"/>
      <c r="NYJ162" s="3"/>
      <c r="NYK162" s="3"/>
      <c r="NYL162" s="3"/>
      <c r="NYM162" s="3"/>
      <c r="NYN162" s="3"/>
      <c r="NYO162" s="3"/>
      <c r="NYP162" s="3"/>
      <c r="NYQ162" s="3"/>
      <c r="NYR162" s="3"/>
      <c r="NYS162" s="3"/>
      <c r="NYT162" s="3"/>
      <c r="NYU162" s="3"/>
      <c r="NYV162" s="3"/>
      <c r="NYW162" s="3"/>
      <c r="NYX162" s="3"/>
      <c r="NYY162" s="3"/>
      <c r="NYZ162" s="3"/>
      <c r="NZA162" s="3"/>
      <c r="NZB162" s="3"/>
      <c r="NZC162" s="3"/>
      <c r="NZD162" s="3"/>
      <c r="NZE162" s="3"/>
      <c r="NZF162" s="3"/>
      <c r="NZG162" s="3"/>
      <c r="NZH162" s="3"/>
      <c r="NZI162" s="3"/>
      <c r="NZJ162" s="3"/>
      <c r="NZK162" s="3"/>
      <c r="NZL162" s="3"/>
      <c r="NZM162" s="3"/>
      <c r="NZN162" s="3"/>
      <c r="NZO162" s="3"/>
      <c r="NZP162" s="3"/>
      <c r="NZQ162" s="3"/>
      <c r="NZR162" s="3"/>
      <c r="NZS162" s="3"/>
      <c r="NZT162" s="3"/>
      <c r="NZU162" s="3"/>
      <c r="NZV162" s="3"/>
      <c r="NZW162" s="3"/>
      <c r="NZX162" s="3"/>
      <c r="NZY162" s="3"/>
      <c r="NZZ162" s="3"/>
      <c r="OAA162" s="3"/>
      <c r="OAB162" s="3"/>
      <c r="OAC162" s="3"/>
      <c r="OAD162" s="3"/>
      <c r="OAE162" s="3"/>
      <c r="OAF162" s="3"/>
      <c r="OAG162" s="3"/>
      <c r="OAH162" s="3"/>
      <c r="OAI162" s="3"/>
      <c r="OAJ162" s="3"/>
      <c r="OAK162" s="3"/>
      <c r="OAL162" s="3"/>
      <c r="OAM162" s="3"/>
      <c r="OAN162" s="3"/>
      <c r="OAO162" s="3"/>
      <c r="OAP162" s="3"/>
      <c r="OAQ162" s="3"/>
      <c r="OAR162" s="3"/>
      <c r="OAS162" s="3"/>
      <c r="OAT162" s="3"/>
      <c r="OAU162" s="3"/>
      <c r="OAV162" s="3"/>
      <c r="OAW162" s="3"/>
      <c r="OAX162" s="3"/>
      <c r="OAY162" s="3"/>
      <c r="OAZ162" s="3"/>
      <c r="OBA162" s="3"/>
      <c r="OBB162" s="3"/>
      <c r="OBC162" s="3"/>
      <c r="OBD162" s="3"/>
      <c r="OBE162" s="3"/>
      <c r="OBF162" s="3"/>
      <c r="OBG162" s="3"/>
      <c r="OBH162" s="3"/>
      <c r="OBI162" s="3"/>
      <c r="OBJ162" s="3"/>
      <c r="OBK162" s="3"/>
      <c r="OBL162" s="3"/>
      <c r="OBM162" s="3"/>
      <c r="OBN162" s="3"/>
      <c r="OBO162" s="3"/>
      <c r="OBP162" s="3"/>
      <c r="OBQ162" s="3"/>
      <c r="OBR162" s="3"/>
      <c r="OBS162" s="3"/>
      <c r="OBT162" s="3"/>
      <c r="OBU162" s="3"/>
      <c r="OBV162" s="3"/>
      <c r="OBW162" s="3"/>
      <c r="OBX162" s="3"/>
      <c r="OBY162" s="3"/>
      <c r="OBZ162" s="3"/>
      <c r="OCA162" s="3"/>
      <c r="OCB162" s="3"/>
      <c r="OCC162" s="3"/>
      <c r="OCD162" s="3"/>
      <c r="OCE162" s="3"/>
      <c r="OCF162" s="3"/>
      <c r="OCG162" s="3"/>
      <c r="OCH162" s="3"/>
      <c r="OCI162" s="3"/>
      <c r="OCJ162" s="3"/>
      <c r="OCK162" s="3"/>
      <c r="OCL162" s="3"/>
      <c r="OCM162" s="3"/>
      <c r="OCN162" s="3"/>
      <c r="OCO162" s="3"/>
      <c r="OCP162" s="3"/>
      <c r="OCQ162" s="3"/>
      <c r="OCR162" s="3"/>
      <c r="OCS162" s="3"/>
      <c r="OCT162" s="3"/>
      <c r="OCU162" s="3"/>
      <c r="OCV162" s="3"/>
      <c r="OCW162" s="3"/>
      <c r="OCX162" s="3"/>
      <c r="OCY162" s="3"/>
      <c r="OCZ162" s="3"/>
      <c r="ODA162" s="3"/>
      <c r="ODB162" s="3"/>
      <c r="ODC162" s="3"/>
      <c r="ODD162" s="3"/>
      <c r="ODE162" s="3"/>
      <c r="ODF162" s="3"/>
      <c r="ODG162" s="3"/>
      <c r="ODH162" s="3"/>
      <c r="ODI162" s="3"/>
      <c r="ODJ162" s="3"/>
      <c r="ODK162" s="3"/>
      <c r="ODL162" s="3"/>
      <c r="ODM162" s="3"/>
      <c r="ODN162" s="3"/>
      <c r="ODO162" s="3"/>
      <c r="ODP162" s="3"/>
      <c r="ODQ162" s="3"/>
      <c r="ODR162" s="3"/>
      <c r="ODS162" s="3"/>
      <c r="ODT162" s="3"/>
      <c r="ODU162" s="3"/>
      <c r="ODV162" s="3"/>
      <c r="ODW162" s="3"/>
      <c r="ODX162" s="3"/>
      <c r="ODY162" s="3"/>
      <c r="ODZ162" s="3"/>
      <c r="OEA162" s="3"/>
      <c r="OEB162" s="3"/>
      <c r="OEC162" s="3"/>
      <c r="OED162" s="3"/>
      <c r="OEE162" s="3"/>
      <c r="OEF162" s="3"/>
      <c r="OEG162" s="3"/>
      <c r="OEH162" s="3"/>
      <c r="OEI162" s="3"/>
      <c r="OEJ162" s="3"/>
      <c r="OEK162" s="3"/>
      <c r="OEL162" s="3"/>
      <c r="OEM162" s="3"/>
      <c r="OEN162" s="3"/>
      <c r="OEO162" s="3"/>
      <c r="OEP162" s="3"/>
      <c r="OEQ162" s="3"/>
      <c r="OER162" s="3"/>
      <c r="OES162" s="3"/>
      <c r="OET162" s="3"/>
      <c r="OEU162" s="3"/>
      <c r="OEV162" s="3"/>
      <c r="OEW162" s="3"/>
      <c r="OEX162" s="3"/>
      <c r="OEY162" s="3"/>
      <c r="OEZ162" s="3"/>
      <c r="OFA162" s="3"/>
      <c r="OFB162" s="3"/>
      <c r="OFC162" s="3"/>
      <c r="OFD162" s="3"/>
      <c r="OFE162" s="3"/>
      <c r="OFF162" s="3"/>
      <c r="OFG162" s="3"/>
      <c r="OFH162" s="3"/>
      <c r="OFI162" s="3"/>
      <c r="OFJ162" s="3"/>
      <c r="OFK162" s="3"/>
      <c r="OFL162" s="3"/>
      <c r="OFM162" s="3"/>
      <c r="OFN162" s="3"/>
      <c r="OFO162" s="3"/>
      <c r="OFP162" s="3"/>
      <c r="OFQ162" s="3"/>
      <c r="OFR162" s="3"/>
      <c r="OFS162" s="3"/>
      <c r="OFT162" s="3"/>
      <c r="OFU162" s="3"/>
      <c r="OFV162" s="3"/>
      <c r="OFW162" s="3"/>
      <c r="OFX162" s="3"/>
      <c r="OFY162" s="3"/>
      <c r="OFZ162" s="3"/>
      <c r="OGA162" s="3"/>
      <c r="OGB162" s="3"/>
      <c r="OGC162" s="3"/>
      <c r="OGD162" s="3"/>
      <c r="OGE162" s="3"/>
      <c r="OGF162" s="3"/>
      <c r="OGG162" s="3"/>
      <c r="OGH162" s="3"/>
      <c r="OGI162" s="3"/>
      <c r="OGJ162" s="3"/>
      <c r="OGK162" s="3"/>
      <c r="OGL162" s="3"/>
      <c r="OGM162" s="3"/>
      <c r="OGN162" s="3"/>
      <c r="OGO162" s="3"/>
      <c r="OGP162" s="3"/>
      <c r="OGQ162" s="3"/>
      <c r="OGR162" s="3"/>
      <c r="OGS162" s="3"/>
      <c r="OGT162" s="3"/>
      <c r="OGU162" s="3"/>
      <c r="OGV162" s="3"/>
      <c r="OGW162" s="3"/>
      <c r="OGX162" s="3"/>
      <c r="OGY162" s="3"/>
      <c r="OGZ162" s="3"/>
      <c r="OHA162" s="3"/>
      <c r="OHB162" s="3"/>
      <c r="OHC162" s="3"/>
      <c r="OHD162" s="3"/>
      <c r="OHE162" s="3"/>
      <c r="OHF162" s="3"/>
      <c r="OHG162" s="3"/>
      <c r="OHH162" s="3"/>
      <c r="OHI162" s="3"/>
      <c r="OHJ162" s="3"/>
      <c r="OHK162" s="3"/>
      <c r="OHL162" s="3"/>
      <c r="OHM162" s="3"/>
      <c r="OHN162" s="3"/>
      <c r="OHO162" s="3"/>
      <c r="OHP162" s="3"/>
      <c r="OHQ162" s="3"/>
      <c r="OHR162" s="3"/>
      <c r="OHS162" s="3"/>
      <c r="OHT162" s="3"/>
      <c r="OHU162" s="3"/>
      <c r="OHV162" s="3"/>
      <c r="OHW162" s="3"/>
      <c r="OHX162" s="3"/>
      <c r="OHY162" s="3"/>
      <c r="OHZ162" s="3"/>
      <c r="OIA162" s="3"/>
      <c r="OIB162" s="3"/>
      <c r="OIC162" s="3"/>
      <c r="OID162" s="3"/>
      <c r="OIE162" s="3"/>
      <c r="OIF162" s="3"/>
      <c r="OIG162" s="3"/>
      <c r="OIH162" s="3"/>
      <c r="OII162" s="3"/>
      <c r="OIJ162" s="3"/>
      <c r="OIK162" s="3"/>
      <c r="OIL162" s="3"/>
      <c r="OIM162" s="3"/>
      <c r="OIN162" s="3"/>
      <c r="OIO162" s="3"/>
      <c r="OIP162" s="3"/>
      <c r="OIQ162" s="3"/>
      <c r="OIR162" s="3"/>
      <c r="OIS162" s="3"/>
      <c r="OIT162" s="3"/>
      <c r="OIU162" s="3"/>
      <c r="OIV162" s="3"/>
      <c r="OIW162" s="3"/>
      <c r="OIX162" s="3"/>
      <c r="OIY162" s="3"/>
      <c r="OIZ162" s="3"/>
      <c r="OJA162" s="3"/>
      <c r="OJB162" s="3"/>
      <c r="OJC162" s="3"/>
      <c r="OJD162" s="3"/>
      <c r="OJE162" s="3"/>
      <c r="OJF162" s="3"/>
      <c r="OJG162" s="3"/>
      <c r="OJH162" s="3"/>
      <c r="OJI162" s="3"/>
      <c r="OJJ162" s="3"/>
      <c r="OJK162" s="3"/>
      <c r="OJL162" s="3"/>
      <c r="OJM162" s="3"/>
      <c r="OJN162" s="3"/>
      <c r="OJO162" s="3"/>
      <c r="OJP162" s="3"/>
      <c r="OJQ162" s="3"/>
      <c r="OJR162" s="3"/>
      <c r="OJS162" s="3"/>
      <c r="OJT162" s="3"/>
      <c r="OJU162" s="3"/>
      <c r="OJV162" s="3"/>
      <c r="OJW162" s="3"/>
      <c r="OJX162" s="3"/>
      <c r="OJY162" s="3"/>
      <c r="OJZ162" s="3"/>
      <c r="OKA162" s="3"/>
      <c r="OKB162" s="3"/>
      <c r="OKC162" s="3"/>
      <c r="OKD162" s="3"/>
      <c r="OKE162" s="3"/>
      <c r="OKF162" s="3"/>
      <c r="OKG162" s="3"/>
      <c r="OKH162" s="3"/>
      <c r="OKI162" s="3"/>
      <c r="OKJ162" s="3"/>
      <c r="OKK162" s="3"/>
      <c r="OKL162" s="3"/>
      <c r="OKM162" s="3"/>
      <c r="OKN162" s="3"/>
      <c r="OKO162" s="3"/>
      <c r="OKP162" s="3"/>
      <c r="OKQ162" s="3"/>
      <c r="OKR162" s="3"/>
      <c r="OKS162" s="3"/>
      <c r="OKT162" s="3"/>
      <c r="OKU162" s="3"/>
      <c r="OKV162" s="3"/>
      <c r="OKW162" s="3"/>
      <c r="OKX162" s="3"/>
      <c r="OKY162" s="3"/>
      <c r="OKZ162" s="3"/>
      <c r="OLA162" s="3"/>
      <c r="OLB162" s="3"/>
      <c r="OLC162" s="3"/>
      <c r="OLD162" s="3"/>
      <c r="OLE162" s="3"/>
      <c r="OLF162" s="3"/>
      <c r="OLG162" s="3"/>
      <c r="OLH162" s="3"/>
      <c r="OLI162" s="3"/>
      <c r="OLJ162" s="3"/>
      <c r="OLK162" s="3"/>
      <c r="OLL162" s="3"/>
      <c r="OLM162" s="3"/>
      <c r="OLN162" s="3"/>
      <c r="OLO162" s="3"/>
      <c r="OLP162" s="3"/>
      <c r="OLQ162" s="3"/>
      <c r="OLR162" s="3"/>
      <c r="OLS162" s="3"/>
      <c r="OLT162" s="3"/>
      <c r="OLU162" s="3"/>
      <c r="OLV162" s="3"/>
      <c r="OLW162" s="3"/>
      <c r="OLX162" s="3"/>
      <c r="OLY162" s="3"/>
      <c r="OLZ162" s="3"/>
      <c r="OMA162" s="3"/>
      <c r="OMB162" s="3"/>
      <c r="OMC162" s="3"/>
      <c r="OMD162" s="3"/>
      <c r="OME162" s="3"/>
      <c r="OMF162" s="3"/>
      <c r="OMG162" s="3"/>
      <c r="OMH162" s="3"/>
      <c r="OMI162" s="3"/>
      <c r="OMJ162" s="3"/>
      <c r="OMK162" s="3"/>
      <c r="OML162" s="3"/>
      <c r="OMM162" s="3"/>
      <c r="OMN162" s="3"/>
      <c r="OMO162" s="3"/>
      <c r="OMP162" s="3"/>
      <c r="OMQ162" s="3"/>
      <c r="OMR162" s="3"/>
      <c r="OMS162" s="3"/>
      <c r="OMT162" s="3"/>
      <c r="OMU162" s="3"/>
      <c r="OMV162" s="3"/>
      <c r="OMW162" s="3"/>
      <c r="OMX162" s="3"/>
      <c r="OMY162" s="3"/>
      <c r="OMZ162" s="3"/>
      <c r="ONA162" s="3"/>
      <c r="ONB162" s="3"/>
      <c r="ONC162" s="3"/>
      <c r="OND162" s="3"/>
      <c r="ONE162" s="3"/>
      <c r="ONF162" s="3"/>
      <c r="ONG162" s="3"/>
      <c r="ONH162" s="3"/>
      <c r="ONI162" s="3"/>
      <c r="ONJ162" s="3"/>
      <c r="ONK162" s="3"/>
      <c r="ONL162" s="3"/>
      <c r="ONM162" s="3"/>
      <c r="ONN162" s="3"/>
      <c r="ONO162" s="3"/>
      <c r="ONP162" s="3"/>
      <c r="ONQ162" s="3"/>
      <c r="ONR162" s="3"/>
      <c r="ONS162" s="3"/>
      <c r="ONT162" s="3"/>
      <c r="ONU162" s="3"/>
      <c r="ONV162" s="3"/>
      <c r="ONW162" s="3"/>
      <c r="ONX162" s="3"/>
      <c r="ONY162" s="3"/>
      <c r="ONZ162" s="3"/>
      <c r="OOA162" s="3"/>
      <c r="OOB162" s="3"/>
      <c r="OOC162" s="3"/>
      <c r="OOD162" s="3"/>
      <c r="OOE162" s="3"/>
      <c r="OOF162" s="3"/>
      <c r="OOG162" s="3"/>
      <c r="OOH162" s="3"/>
      <c r="OOI162" s="3"/>
      <c r="OOJ162" s="3"/>
      <c r="OOK162" s="3"/>
      <c r="OOL162" s="3"/>
      <c r="OOM162" s="3"/>
      <c r="OON162" s="3"/>
      <c r="OOO162" s="3"/>
      <c r="OOP162" s="3"/>
      <c r="OOQ162" s="3"/>
      <c r="OOR162" s="3"/>
      <c r="OOS162" s="3"/>
      <c r="OOT162" s="3"/>
      <c r="OOU162" s="3"/>
      <c r="OOV162" s="3"/>
      <c r="OOW162" s="3"/>
      <c r="OOX162" s="3"/>
      <c r="OOY162" s="3"/>
      <c r="OOZ162" s="3"/>
      <c r="OPA162" s="3"/>
      <c r="OPB162" s="3"/>
      <c r="OPC162" s="3"/>
      <c r="OPD162" s="3"/>
      <c r="OPE162" s="3"/>
      <c r="OPF162" s="3"/>
      <c r="OPG162" s="3"/>
      <c r="OPH162" s="3"/>
      <c r="OPI162" s="3"/>
      <c r="OPJ162" s="3"/>
      <c r="OPK162" s="3"/>
      <c r="OPL162" s="3"/>
      <c r="OPM162" s="3"/>
      <c r="OPN162" s="3"/>
      <c r="OPO162" s="3"/>
      <c r="OPP162" s="3"/>
      <c r="OPQ162" s="3"/>
      <c r="OPR162" s="3"/>
      <c r="OPS162" s="3"/>
      <c r="OPT162" s="3"/>
      <c r="OPU162" s="3"/>
      <c r="OPV162" s="3"/>
      <c r="OPW162" s="3"/>
      <c r="OPX162" s="3"/>
      <c r="OPY162" s="3"/>
      <c r="OPZ162" s="3"/>
      <c r="OQA162" s="3"/>
      <c r="OQB162" s="3"/>
      <c r="OQC162" s="3"/>
      <c r="OQD162" s="3"/>
      <c r="OQE162" s="3"/>
      <c r="OQF162" s="3"/>
      <c r="OQG162" s="3"/>
      <c r="OQH162" s="3"/>
      <c r="OQI162" s="3"/>
      <c r="OQJ162" s="3"/>
      <c r="OQK162" s="3"/>
      <c r="OQL162" s="3"/>
      <c r="OQM162" s="3"/>
      <c r="OQN162" s="3"/>
      <c r="OQO162" s="3"/>
      <c r="OQP162" s="3"/>
      <c r="OQQ162" s="3"/>
      <c r="OQR162" s="3"/>
      <c r="OQS162" s="3"/>
      <c r="OQT162" s="3"/>
      <c r="OQU162" s="3"/>
      <c r="OQV162" s="3"/>
      <c r="OQW162" s="3"/>
      <c r="OQX162" s="3"/>
      <c r="OQY162" s="3"/>
      <c r="OQZ162" s="3"/>
      <c r="ORA162" s="3"/>
      <c r="ORB162" s="3"/>
      <c r="ORC162" s="3"/>
      <c r="ORD162" s="3"/>
      <c r="ORE162" s="3"/>
      <c r="ORF162" s="3"/>
      <c r="ORG162" s="3"/>
      <c r="ORH162" s="3"/>
      <c r="ORI162" s="3"/>
      <c r="ORJ162" s="3"/>
      <c r="ORK162" s="3"/>
      <c r="ORL162" s="3"/>
      <c r="ORM162" s="3"/>
      <c r="ORN162" s="3"/>
      <c r="ORO162" s="3"/>
      <c r="ORP162" s="3"/>
      <c r="ORQ162" s="3"/>
      <c r="ORR162" s="3"/>
      <c r="ORS162" s="3"/>
      <c r="ORT162" s="3"/>
      <c r="ORU162" s="3"/>
      <c r="ORV162" s="3"/>
      <c r="ORW162" s="3"/>
      <c r="ORX162" s="3"/>
      <c r="ORY162" s="3"/>
      <c r="ORZ162" s="3"/>
      <c r="OSA162" s="3"/>
      <c r="OSB162" s="3"/>
      <c r="OSC162" s="3"/>
      <c r="OSD162" s="3"/>
      <c r="OSE162" s="3"/>
      <c r="OSF162" s="3"/>
      <c r="OSG162" s="3"/>
      <c r="OSH162" s="3"/>
      <c r="OSI162" s="3"/>
      <c r="OSJ162" s="3"/>
      <c r="OSK162" s="3"/>
      <c r="OSL162" s="3"/>
      <c r="OSM162" s="3"/>
      <c r="OSN162" s="3"/>
      <c r="OSO162" s="3"/>
      <c r="OSP162" s="3"/>
      <c r="OSQ162" s="3"/>
      <c r="OSR162" s="3"/>
      <c r="OSS162" s="3"/>
      <c r="OST162" s="3"/>
      <c r="OSU162" s="3"/>
      <c r="OSV162" s="3"/>
      <c r="OSW162" s="3"/>
      <c r="OSX162" s="3"/>
      <c r="OSY162" s="3"/>
      <c r="OSZ162" s="3"/>
      <c r="OTA162" s="3"/>
      <c r="OTB162" s="3"/>
      <c r="OTC162" s="3"/>
      <c r="OTD162" s="3"/>
      <c r="OTE162" s="3"/>
      <c r="OTF162" s="3"/>
      <c r="OTG162" s="3"/>
      <c r="OTH162" s="3"/>
      <c r="OTI162" s="3"/>
      <c r="OTJ162" s="3"/>
      <c r="OTK162" s="3"/>
      <c r="OTL162" s="3"/>
      <c r="OTM162" s="3"/>
      <c r="OTN162" s="3"/>
      <c r="OTO162" s="3"/>
      <c r="OTP162" s="3"/>
      <c r="OTQ162" s="3"/>
      <c r="OTR162" s="3"/>
      <c r="OTS162" s="3"/>
      <c r="OTT162" s="3"/>
      <c r="OTU162" s="3"/>
      <c r="OTV162" s="3"/>
      <c r="OTW162" s="3"/>
      <c r="OTX162" s="3"/>
      <c r="OTY162" s="3"/>
      <c r="OTZ162" s="3"/>
      <c r="OUA162" s="3"/>
      <c r="OUB162" s="3"/>
      <c r="OUC162" s="3"/>
      <c r="OUD162" s="3"/>
      <c r="OUE162" s="3"/>
      <c r="OUF162" s="3"/>
      <c r="OUG162" s="3"/>
      <c r="OUH162" s="3"/>
      <c r="OUI162" s="3"/>
      <c r="OUJ162" s="3"/>
      <c r="OUK162" s="3"/>
      <c r="OUL162" s="3"/>
      <c r="OUM162" s="3"/>
      <c r="OUN162" s="3"/>
      <c r="OUO162" s="3"/>
      <c r="OUP162" s="3"/>
      <c r="OUQ162" s="3"/>
      <c r="OUR162" s="3"/>
      <c r="OUS162" s="3"/>
      <c r="OUT162" s="3"/>
      <c r="OUU162" s="3"/>
      <c r="OUV162" s="3"/>
      <c r="OUW162" s="3"/>
      <c r="OUX162" s="3"/>
      <c r="OUY162" s="3"/>
      <c r="OUZ162" s="3"/>
      <c r="OVA162" s="3"/>
      <c r="OVB162" s="3"/>
      <c r="OVC162" s="3"/>
      <c r="OVD162" s="3"/>
      <c r="OVE162" s="3"/>
      <c r="OVF162" s="3"/>
      <c r="OVG162" s="3"/>
      <c r="OVH162" s="3"/>
      <c r="OVI162" s="3"/>
      <c r="OVJ162" s="3"/>
      <c r="OVK162" s="3"/>
      <c r="OVL162" s="3"/>
      <c r="OVM162" s="3"/>
      <c r="OVN162" s="3"/>
      <c r="OVO162" s="3"/>
      <c r="OVP162" s="3"/>
      <c r="OVQ162" s="3"/>
      <c r="OVR162" s="3"/>
      <c r="OVS162" s="3"/>
      <c r="OVT162" s="3"/>
      <c r="OVU162" s="3"/>
      <c r="OVV162" s="3"/>
      <c r="OVW162" s="3"/>
      <c r="OVX162" s="3"/>
      <c r="OVY162" s="3"/>
      <c r="OVZ162" s="3"/>
      <c r="OWA162" s="3"/>
      <c r="OWB162" s="3"/>
      <c r="OWC162" s="3"/>
      <c r="OWD162" s="3"/>
      <c r="OWE162" s="3"/>
      <c r="OWF162" s="3"/>
      <c r="OWG162" s="3"/>
      <c r="OWH162" s="3"/>
      <c r="OWI162" s="3"/>
      <c r="OWJ162" s="3"/>
      <c r="OWK162" s="3"/>
      <c r="OWL162" s="3"/>
      <c r="OWM162" s="3"/>
      <c r="OWN162" s="3"/>
      <c r="OWO162" s="3"/>
      <c r="OWP162" s="3"/>
      <c r="OWQ162" s="3"/>
      <c r="OWR162" s="3"/>
      <c r="OWS162" s="3"/>
      <c r="OWT162" s="3"/>
      <c r="OWU162" s="3"/>
      <c r="OWV162" s="3"/>
      <c r="OWW162" s="3"/>
      <c r="OWX162" s="3"/>
      <c r="OWY162" s="3"/>
      <c r="OWZ162" s="3"/>
      <c r="OXA162" s="3"/>
      <c r="OXB162" s="3"/>
      <c r="OXC162" s="3"/>
      <c r="OXD162" s="3"/>
      <c r="OXE162" s="3"/>
      <c r="OXF162" s="3"/>
      <c r="OXG162" s="3"/>
      <c r="OXH162" s="3"/>
      <c r="OXI162" s="3"/>
      <c r="OXJ162" s="3"/>
      <c r="OXK162" s="3"/>
      <c r="OXL162" s="3"/>
      <c r="OXM162" s="3"/>
      <c r="OXN162" s="3"/>
      <c r="OXO162" s="3"/>
      <c r="OXP162" s="3"/>
      <c r="OXQ162" s="3"/>
      <c r="OXR162" s="3"/>
      <c r="OXS162" s="3"/>
      <c r="OXT162" s="3"/>
      <c r="OXU162" s="3"/>
      <c r="OXV162" s="3"/>
      <c r="OXW162" s="3"/>
      <c r="OXX162" s="3"/>
      <c r="OXY162" s="3"/>
      <c r="OXZ162" s="3"/>
      <c r="OYA162" s="3"/>
      <c r="OYB162" s="3"/>
      <c r="OYC162" s="3"/>
      <c r="OYD162" s="3"/>
      <c r="OYE162" s="3"/>
      <c r="OYF162" s="3"/>
      <c r="OYG162" s="3"/>
      <c r="OYH162" s="3"/>
      <c r="OYI162" s="3"/>
      <c r="OYJ162" s="3"/>
      <c r="OYK162" s="3"/>
      <c r="OYL162" s="3"/>
      <c r="OYM162" s="3"/>
      <c r="OYN162" s="3"/>
      <c r="OYO162" s="3"/>
      <c r="OYP162" s="3"/>
      <c r="OYQ162" s="3"/>
      <c r="OYR162" s="3"/>
      <c r="OYS162" s="3"/>
      <c r="OYT162" s="3"/>
      <c r="OYU162" s="3"/>
      <c r="OYV162" s="3"/>
      <c r="OYW162" s="3"/>
      <c r="OYX162" s="3"/>
      <c r="OYY162" s="3"/>
      <c r="OYZ162" s="3"/>
      <c r="OZA162" s="3"/>
      <c r="OZB162" s="3"/>
      <c r="OZC162" s="3"/>
      <c r="OZD162" s="3"/>
      <c r="OZE162" s="3"/>
      <c r="OZF162" s="3"/>
      <c r="OZG162" s="3"/>
      <c r="OZH162" s="3"/>
      <c r="OZI162" s="3"/>
      <c r="OZJ162" s="3"/>
      <c r="OZK162" s="3"/>
      <c r="OZL162" s="3"/>
      <c r="OZM162" s="3"/>
      <c r="OZN162" s="3"/>
      <c r="OZO162" s="3"/>
      <c r="OZP162" s="3"/>
      <c r="OZQ162" s="3"/>
      <c r="OZR162" s="3"/>
      <c r="OZS162" s="3"/>
      <c r="OZT162" s="3"/>
      <c r="OZU162" s="3"/>
      <c r="OZV162" s="3"/>
      <c r="OZW162" s="3"/>
      <c r="OZX162" s="3"/>
      <c r="OZY162" s="3"/>
      <c r="OZZ162" s="3"/>
      <c r="PAA162" s="3"/>
      <c r="PAB162" s="3"/>
      <c r="PAC162" s="3"/>
      <c r="PAD162" s="3"/>
      <c r="PAE162" s="3"/>
      <c r="PAF162" s="3"/>
      <c r="PAG162" s="3"/>
      <c r="PAH162" s="3"/>
      <c r="PAI162" s="3"/>
      <c r="PAJ162" s="3"/>
      <c r="PAK162" s="3"/>
      <c r="PAL162" s="3"/>
      <c r="PAM162" s="3"/>
      <c r="PAN162" s="3"/>
      <c r="PAO162" s="3"/>
      <c r="PAP162" s="3"/>
      <c r="PAQ162" s="3"/>
      <c r="PAR162" s="3"/>
      <c r="PAS162" s="3"/>
      <c r="PAT162" s="3"/>
      <c r="PAU162" s="3"/>
      <c r="PAV162" s="3"/>
      <c r="PAW162" s="3"/>
      <c r="PAX162" s="3"/>
      <c r="PAY162" s="3"/>
      <c r="PAZ162" s="3"/>
      <c r="PBA162" s="3"/>
      <c r="PBB162" s="3"/>
      <c r="PBC162" s="3"/>
      <c r="PBD162" s="3"/>
      <c r="PBE162" s="3"/>
      <c r="PBF162" s="3"/>
      <c r="PBG162" s="3"/>
      <c r="PBH162" s="3"/>
      <c r="PBI162" s="3"/>
      <c r="PBJ162" s="3"/>
      <c r="PBK162" s="3"/>
      <c r="PBL162" s="3"/>
      <c r="PBM162" s="3"/>
      <c r="PBN162" s="3"/>
      <c r="PBO162" s="3"/>
      <c r="PBP162" s="3"/>
      <c r="PBQ162" s="3"/>
      <c r="PBR162" s="3"/>
      <c r="PBS162" s="3"/>
      <c r="PBT162" s="3"/>
      <c r="PBU162" s="3"/>
      <c r="PBV162" s="3"/>
      <c r="PBW162" s="3"/>
      <c r="PBX162" s="3"/>
      <c r="PBY162" s="3"/>
      <c r="PBZ162" s="3"/>
      <c r="PCA162" s="3"/>
      <c r="PCB162" s="3"/>
      <c r="PCC162" s="3"/>
      <c r="PCD162" s="3"/>
      <c r="PCE162" s="3"/>
      <c r="PCF162" s="3"/>
      <c r="PCG162" s="3"/>
      <c r="PCH162" s="3"/>
      <c r="PCI162" s="3"/>
      <c r="PCJ162" s="3"/>
      <c r="PCK162" s="3"/>
      <c r="PCL162" s="3"/>
      <c r="PCM162" s="3"/>
      <c r="PCN162" s="3"/>
      <c r="PCO162" s="3"/>
      <c r="PCP162" s="3"/>
      <c r="PCQ162" s="3"/>
      <c r="PCR162" s="3"/>
      <c r="PCS162" s="3"/>
      <c r="PCT162" s="3"/>
      <c r="PCU162" s="3"/>
      <c r="PCV162" s="3"/>
      <c r="PCW162" s="3"/>
      <c r="PCX162" s="3"/>
      <c r="PCY162" s="3"/>
      <c r="PCZ162" s="3"/>
      <c r="PDA162" s="3"/>
      <c r="PDB162" s="3"/>
      <c r="PDC162" s="3"/>
      <c r="PDD162" s="3"/>
      <c r="PDE162" s="3"/>
      <c r="PDF162" s="3"/>
      <c r="PDG162" s="3"/>
      <c r="PDH162" s="3"/>
      <c r="PDI162" s="3"/>
      <c r="PDJ162" s="3"/>
      <c r="PDK162" s="3"/>
      <c r="PDL162" s="3"/>
      <c r="PDM162" s="3"/>
      <c r="PDN162" s="3"/>
      <c r="PDO162" s="3"/>
      <c r="PDP162" s="3"/>
      <c r="PDQ162" s="3"/>
      <c r="PDR162" s="3"/>
      <c r="PDS162" s="3"/>
      <c r="PDT162" s="3"/>
      <c r="PDU162" s="3"/>
      <c r="PDV162" s="3"/>
      <c r="PDW162" s="3"/>
      <c r="PDX162" s="3"/>
      <c r="PDY162" s="3"/>
      <c r="PDZ162" s="3"/>
      <c r="PEA162" s="3"/>
      <c r="PEB162" s="3"/>
      <c r="PEC162" s="3"/>
      <c r="PED162" s="3"/>
      <c r="PEE162" s="3"/>
      <c r="PEF162" s="3"/>
      <c r="PEG162" s="3"/>
      <c r="PEH162" s="3"/>
      <c r="PEI162" s="3"/>
      <c r="PEJ162" s="3"/>
      <c r="PEK162" s="3"/>
      <c r="PEL162" s="3"/>
      <c r="PEM162" s="3"/>
      <c r="PEN162" s="3"/>
      <c r="PEO162" s="3"/>
      <c r="PEP162" s="3"/>
      <c r="PEQ162" s="3"/>
      <c r="PER162" s="3"/>
      <c r="PES162" s="3"/>
      <c r="PET162" s="3"/>
      <c r="PEU162" s="3"/>
      <c r="PEV162" s="3"/>
      <c r="PEW162" s="3"/>
      <c r="PEX162" s="3"/>
      <c r="PEY162" s="3"/>
      <c r="PEZ162" s="3"/>
      <c r="PFA162" s="3"/>
      <c r="PFB162" s="3"/>
      <c r="PFC162" s="3"/>
      <c r="PFD162" s="3"/>
      <c r="PFE162" s="3"/>
      <c r="PFF162" s="3"/>
      <c r="PFG162" s="3"/>
      <c r="PFH162" s="3"/>
      <c r="PFI162" s="3"/>
      <c r="PFJ162" s="3"/>
      <c r="PFK162" s="3"/>
      <c r="PFL162" s="3"/>
      <c r="PFM162" s="3"/>
      <c r="PFN162" s="3"/>
      <c r="PFO162" s="3"/>
      <c r="PFP162" s="3"/>
      <c r="PFQ162" s="3"/>
      <c r="PFR162" s="3"/>
      <c r="PFS162" s="3"/>
      <c r="PFT162" s="3"/>
      <c r="PFU162" s="3"/>
      <c r="PFV162" s="3"/>
      <c r="PFW162" s="3"/>
      <c r="PFX162" s="3"/>
      <c r="PFY162" s="3"/>
      <c r="PFZ162" s="3"/>
      <c r="PGA162" s="3"/>
      <c r="PGB162" s="3"/>
      <c r="PGC162" s="3"/>
      <c r="PGD162" s="3"/>
      <c r="PGE162" s="3"/>
      <c r="PGF162" s="3"/>
      <c r="PGG162" s="3"/>
      <c r="PGH162" s="3"/>
      <c r="PGI162" s="3"/>
      <c r="PGJ162" s="3"/>
      <c r="PGK162" s="3"/>
      <c r="PGL162" s="3"/>
      <c r="PGM162" s="3"/>
      <c r="PGN162" s="3"/>
      <c r="PGO162" s="3"/>
      <c r="PGP162" s="3"/>
      <c r="PGQ162" s="3"/>
      <c r="PGR162" s="3"/>
      <c r="PGS162" s="3"/>
      <c r="PGT162" s="3"/>
      <c r="PGU162" s="3"/>
      <c r="PGV162" s="3"/>
      <c r="PGW162" s="3"/>
      <c r="PGX162" s="3"/>
      <c r="PGY162" s="3"/>
      <c r="PGZ162" s="3"/>
      <c r="PHA162" s="3"/>
      <c r="PHB162" s="3"/>
      <c r="PHC162" s="3"/>
      <c r="PHD162" s="3"/>
      <c r="PHE162" s="3"/>
      <c r="PHF162" s="3"/>
      <c r="PHG162" s="3"/>
      <c r="PHH162" s="3"/>
      <c r="PHI162" s="3"/>
      <c r="PHJ162" s="3"/>
      <c r="PHK162" s="3"/>
      <c r="PHL162" s="3"/>
      <c r="PHM162" s="3"/>
      <c r="PHN162" s="3"/>
      <c r="PHO162" s="3"/>
      <c r="PHP162" s="3"/>
      <c r="PHQ162" s="3"/>
      <c r="PHR162" s="3"/>
      <c r="PHS162" s="3"/>
      <c r="PHT162" s="3"/>
      <c r="PHU162" s="3"/>
      <c r="PHV162" s="3"/>
      <c r="PHW162" s="3"/>
      <c r="PHX162" s="3"/>
      <c r="PHY162" s="3"/>
      <c r="PHZ162" s="3"/>
      <c r="PIA162" s="3"/>
      <c r="PIB162" s="3"/>
      <c r="PIC162" s="3"/>
      <c r="PID162" s="3"/>
      <c r="PIE162" s="3"/>
      <c r="PIF162" s="3"/>
      <c r="PIG162" s="3"/>
      <c r="PIH162" s="3"/>
      <c r="PII162" s="3"/>
      <c r="PIJ162" s="3"/>
      <c r="PIK162" s="3"/>
      <c r="PIL162" s="3"/>
      <c r="PIM162" s="3"/>
      <c r="PIN162" s="3"/>
      <c r="PIO162" s="3"/>
      <c r="PIP162" s="3"/>
      <c r="PIQ162" s="3"/>
      <c r="PIR162" s="3"/>
      <c r="PIS162" s="3"/>
      <c r="PIT162" s="3"/>
      <c r="PIU162" s="3"/>
      <c r="PIV162" s="3"/>
      <c r="PIW162" s="3"/>
      <c r="PIX162" s="3"/>
      <c r="PIY162" s="3"/>
      <c r="PIZ162" s="3"/>
      <c r="PJA162" s="3"/>
      <c r="PJB162" s="3"/>
      <c r="PJC162" s="3"/>
      <c r="PJD162" s="3"/>
      <c r="PJE162" s="3"/>
      <c r="PJF162" s="3"/>
      <c r="PJG162" s="3"/>
      <c r="PJH162" s="3"/>
      <c r="PJI162" s="3"/>
      <c r="PJJ162" s="3"/>
      <c r="PJK162" s="3"/>
      <c r="PJL162" s="3"/>
      <c r="PJM162" s="3"/>
      <c r="PJN162" s="3"/>
      <c r="PJO162" s="3"/>
      <c r="PJP162" s="3"/>
      <c r="PJQ162" s="3"/>
      <c r="PJR162" s="3"/>
      <c r="PJS162" s="3"/>
      <c r="PJT162" s="3"/>
      <c r="PJU162" s="3"/>
      <c r="PJV162" s="3"/>
      <c r="PJW162" s="3"/>
      <c r="PJX162" s="3"/>
      <c r="PJY162" s="3"/>
      <c r="PJZ162" s="3"/>
      <c r="PKA162" s="3"/>
      <c r="PKB162" s="3"/>
      <c r="PKC162" s="3"/>
      <c r="PKD162" s="3"/>
      <c r="PKE162" s="3"/>
      <c r="PKF162" s="3"/>
      <c r="PKG162" s="3"/>
      <c r="PKH162" s="3"/>
      <c r="PKI162" s="3"/>
      <c r="PKJ162" s="3"/>
      <c r="PKK162" s="3"/>
      <c r="PKL162" s="3"/>
      <c r="PKM162" s="3"/>
      <c r="PKN162" s="3"/>
      <c r="PKO162" s="3"/>
      <c r="PKP162" s="3"/>
      <c r="PKQ162" s="3"/>
      <c r="PKR162" s="3"/>
      <c r="PKS162" s="3"/>
      <c r="PKT162" s="3"/>
      <c r="PKU162" s="3"/>
      <c r="PKV162" s="3"/>
      <c r="PKW162" s="3"/>
      <c r="PKX162" s="3"/>
      <c r="PKY162" s="3"/>
      <c r="PKZ162" s="3"/>
      <c r="PLA162" s="3"/>
      <c r="PLB162" s="3"/>
      <c r="PLC162" s="3"/>
      <c r="PLD162" s="3"/>
      <c r="PLE162" s="3"/>
      <c r="PLF162" s="3"/>
      <c r="PLG162" s="3"/>
      <c r="PLH162" s="3"/>
      <c r="PLI162" s="3"/>
      <c r="PLJ162" s="3"/>
      <c r="PLK162" s="3"/>
      <c r="PLL162" s="3"/>
      <c r="PLM162" s="3"/>
      <c r="PLN162" s="3"/>
      <c r="PLO162" s="3"/>
      <c r="PLP162" s="3"/>
      <c r="PLQ162" s="3"/>
      <c r="PLR162" s="3"/>
      <c r="PLS162" s="3"/>
      <c r="PLT162" s="3"/>
      <c r="PLU162" s="3"/>
      <c r="PLV162" s="3"/>
      <c r="PLW162" s="3"/>
      <c r="PLX162" s="3"/>
      <c r="PLY162" s="3"/>
      <c r="PLZ162" s="3"/>
      <c r="PMA162" s="3"/>
      <c r="PMB162" s="3"/>
      <c r="PMC162" s="3"/>
      <c r="PMD162" s="3"/>
      <c r="PME162" s="3"/>
      <c r="PMF162" s="3"/>
      <c r="PMG162" s="3"/>
      <c r="PMH162" s="3"/>
      <c r="PMI162" s="3"/>
      <c r="PMJ162" s="3"/>
      <c r="PMK162" s="3"/>
      <c r="PML162" s="3"/>
      <c r="PMM162" s="3"/>
      <c r="PMN162" s="3"/>
      <c r="PMO162" s="3"/>
      <c r="PMP162" s="3"/>
      <c r="PMQ162" s="3"/>
      <c r="PMR162" s="3"/>
      <c r="PMS162" s="3"/>
      <c r="PMT162" s="3"/>
      <c r="PMU162" s="3"/>
      <c r="PMV162" s="3"/>
      <c r="PMW162" s="3"/>
      <c r="PMX162" s="3"/>
      <c r="PMY162" s="3"/>
      <c r="PMZ162" s="3"/>
      <c r="PNA162" s="3"/>
      <c r="PNB162" s="3"/>
      <c r="PNC162" s="3"/>
      <c r="PND162" s="3"/>
      <c r="PNE162" s="3"/>
      <c r="PNF162" s="3"/>
      <c r="PNG162" s="3"/>
      <c r="PNH162" s="3"/>
      <c r="PNI162" s="3"/>
      <c r="PNJ162" s="3"/>
      <c r="PNK162" s="3"/>
      <c r="PNL162" s="3"/>
      <c r="PNM162" s="3"/>
      <c r="PNN162" s="3"/>
      <c r="PNO162" s="3"/>
      <c r="PNP162" s="3"/>
      <c r="PNQ162" s="3"/>
      <c r="PNR162" s="3"/>
      <c r="PNS162" s="3"/>
      <c r="PNT162" s="3"/>
      <c r="PNU162" s="3"/>
      <c r="PNV162" s="3"/>
      <c r="PNW162" s="3"/>
      <c r="PNX162" s="3"/>
      <c r="PNY162" s="3"/>
      <c r="PNZ162" s="3"/>
      <c r="POA162" s="3"/>
      <c r="POB162" s="3"/>
      <c r="POC162" s="3"/>
      <c r="POD162" s="3"/>
      <c r="POE162" s="3"/>
      <c r="POF162" s="3"/>
      <c r="POG162" s="3"/>
      <c r="POH162" s="3"/>
      <c r="POI162" s="3"/>
      <c r="POJ162" s="3"/>
      <c r="POK162" s="3"/>
      <c r="POL162" s="3"/>
      <c r="POM162" s="3"/>
      <c r="PON162" s="3"/>
      <c r="POO162" s="3"/>
      <c r="POP162" s="3"/>
      <c r="POQ162" s="3"/>
      <c r="POR162" s="3"/>
      <c r="POS162" s="3"/>
      <c r="POT162" s="3"/>
      <c r="POU162" s="3"/>
      <c r="POV162" s="3"/>
      <c r="POW162" s="3"/>
      <c r="POX162" s="3"/>
      <c r="POY162" s="3"/>
      <c r="POZ162" s="3"/>
      <c r="PPA162" s="3"/>
      <c r="PPB162" s="3"/>
      <c r="PPC162" s="3"/>
      <c r="PPD162" s="3"/>
      <c r="PPE162" s="3"/>
      <c r="PPF162" s="3"/>
      <c r="PPG162" s="3"/>
      <c r="PPH162" s="3"/>
      <c r="PPI162" s="3"/>
      <c r="PPJ162" s="3"/>
      <c r="PPK162" s="3"/>
      <c r="PPL162" s="3"/>
      <c r="PPM162" s="3"/>
      <c r="PPN162" s="3"/>
      <c r="PPO162" s="3"/>
      <c r="PPP162" s="3"/>
      <c r="PPQ162" s="3"/>
      <c r="PPR162" s="3"/>
      <c r="PPS162" s="3"/>
      <c r="PPT162" s="3"/>
      <c r="PPU162" s="3"/>
      <c r="PPV162" s="3"/>
      <c r="PPW162" s="3"/>
      <c r="PPX162" s="3"/>
      <c r="PPY162" s="3"/>
      <c r="PPZ162" s="3"/>
      <c r="PQA162" s="3"/>
      <c r="PQB162" s="3"/>
      <c r="PQC162" s="3"/>
      <c r="PQD162" s="3"/>
      <c r="PQE162" s="3"/>
      <c r="PQF162" s="3"/>
      <c r="PQG162" s="3"/>
      <c r="PQH162" s="3"/>
      <c r="PQI162" s="3"/>
      <c r="PQJ162" s="3"/>
      <c r="PQK162" s="3"/>
      <c r="PQL162" s="3"/>
      <c r="PQM162" s="3"/>
      <c r="PQN162" s="3"/>
      <c r="PQO162" s="3"/>
      <c r="PQP162" s="3"/>
      <c r="PQQ162" s="3"/>
      <c r="PQR162" s="3"/>
      <c r="PQS162" s="3"/>
      <c r="PQT162" s="3"/>
      <c r="PQU162" s="3"/>
      <c r="PQV162" s="3"/>
      <c r="PQW162" s="3"/>
      <c r="PQX162" s="3"/>
      <c r="PQY162" s="3"/>
      <c r="PQZ162" s="3"/>
      <c r="PRA162" s="3"/>
      <c r="PRB162" s="3"/>
      <c r="PRC162" s="3"/>
      <c r="PRD162" s="3"/>
      <c r="PRE162" s="3"/>
      <c r="PRF162" s="3"/>
      <c r="PRG162" s="3"/>
      <c r="PRH162" s="3"/>
      <c r="PRI162" s="3"/>
      <c r="PRJ162" s="3"/>
      <c r="PRK162" s="3"/>
      <c r="PRL162" s="3"/>
      <c r="PRM162" s="3"/>
      <c r="PRN162" s="3"/>
      <c r="PRO162" s="3"/>
      <c r="PRP162" s="3"/>
      <c r="PRQ162" s="3"/>
      <c r="PRR162" s="3"/>
      <c r="PRS162" s="3"/>
      <c r="PRT162" s="3"/>
      <c r="PRU162" s="3"/>
      <c r="PRV162" s="3"/>
      <c r="PRW162" s="3"/>
      <c r="PRX162" s="3"/>
      <c r="PRY162" s="3"/>
      <c r="PRZ162" s="3"/>
      <c r="PSA162" s="3"/>
      <c r="PSB162" s="3"/>
      <c r="PSC162" s="3"/>
      <c r="PSD162" s="3"/>
      <c r="PSE162" s="3"/>
      <c r="PSF162" s="3"/>
      <c r="PSG162" s="3"/>
      <c r="PSH162" s="3"/>
      <c r="PSI162" s="3"/>
      <c r="PSJ162" s="3"/>
      <c r="PSK162" s="3"/>
      <c r="PSL162" s="3"/>
      <c r="PSM162" s="3"/>
      <c r="PSN162" s="3"/>
      <c r="PSO162" s="3"/>
      <c r="PSP162" s="3"/>
      <c r="PSQ162" s="3"/>
      <c r="PSR162" s="3"/>
      <c r="PSS162" s="3"/>
      <c r="PST162" s="3"/>
      <c r="PSU162" s="3"/>
      <c r="PSV162" s="3"/>
      <c r="PSW162" s="3"/>
      <c r="PSX162" s="3"/>
      <c r="PSY162" s="3"/>
      <c r="PSZ162" s="3"/>
      <c r="PTA162" s="3"/>
      <c r="PTB162" s="3"/>
      <c r="PTC162" s="3"/>
      <c r="PTD162" s="3"/>
      <c r="PTE162" s="3"/>
      <c r="PTF162" s="3"/>
      <c r="PTG162" s="3"/>
      <c r="PTH162" s="3"/>
      <c r="PTI162" s="3"/>
      <c r="PTJ162" s="3"/>
      <c r="PTK162" s="3"/>
      <c r="PTL162" s="3"/>
      <c r="PTM162" s="3"/>
      <c r="PTN162" s="3"/>
      <c r="PTO162" s="3"/>
      <c r="PTP162" s="3"/>
      <c r="PTQ162" s="3"/>
      <c r="PTR162" s="3"/>
      <c r="PTS162" s="3"/>
      <c r="PTT162" s="3"/>
      <c r="PTU162" s="3"/>
      <c r="PTV162" s="3"/>
      <c r="PTW162" s="3"/>
      <c r="PTX162" s="3"/>
      <c r="PTY162" s="3"/>
      <c r="PTZ162" s="3"/>
      <c r="PUA162" s="3"/>
      <c r="PUB162" s="3"/>
      <c r="PUC162" s="3"/>
      <c r="PUD162" s="3"/>
      <c r="PUE162" s="3"/>
      <c r="PUF162" s="3"/>
      <c r="PUG162" s="3"/>
      <c r="PUH162" s="3"/>
      <c r="PUI162" s="3"/>
      <c r="PUJ162" s="3"/>
      <c r="PUK162" s="3"/>
      <c r="PUL162" s="3"/>
      <c r="PUM162" s="3"/>
      <c r="PUN162" s="3"/>
      <c r="PUO162" s="3"/>
      <c r="PUP162" s="3"/>
      <c r="PUQ162" s="3"/>
      <c r="PUR162" s="3"/>
      <c r="PUS162" s="3"/>
      <c r="PUT162" s="3"/>
      <c r="PUU162" s="3"/>
      <c r="PUV162" s="3"/>
      <c r="PUW162" s="3"/>
      <c r="PUX162" s="3"/>
      <c r="PUY162" s="3"/>
      <c r="PUZ162" s="3"/>
      <c r="PVA162" s="3"/>
      <c r="PVB162" s="3"/>
      <c r="PVC162" s="3"/>
      <c r="PVD162" s="3"/>
      <c r="PVE162" s="3"/>
      <c r="PVF162" s="3"/>
      <c r="PVG162" s="3"/>
      <c r="PVH162" s="3"/>
      <c r="PVI162" s="3"/>
      <c r="PVJ162" s="3"/>
      <c r="PVK162" s="3"/>
      <c r="PVL162" s="3"/>
      <c r="PVM162" s="3"/>
      <c r="PVN162" s="3"/>
      <c r="PVO162" s="3"/>
      <c r="PVP162" s="3"/>
      <c r="PVQ162" s="3"/>
      <c r="PVR162" s="3"/>
      <c r="PVS162" s="3"/>
      <c r="PVT162" s="3"/>
      <c r="PVU162" s="3"/>
      <c r="PVV162" s="3"/>
      <c r="PVW162" s="3"/>
      <c r="PVX162" s="3"/>
      <c r="PVY162" s="3"/>
      <c r="PVZ162" s="3"/>
      <c r="PWA162" s="3"/>
      <c r="PWB162" s="3"/>
      <c r="PWC162" s="3"/>
      <c r="PWD162" s="3"/>
      <c r="PWE162" s="3"/>
      <c r="PWF162" s="3"/>
      <c r="PWG162" s="3"/>
      <c r="PWH162" s="3"/>
      <c r="PWI162" s="3"/>
      <c r="PWJ162" s="3"/>
      <c r="PWK162" s="3"/>
      <c r="PWL162" s="3"/>
      <c r="PWM162" s="3"/>
      <c r="PWN162" s="3"/>
      <c r="PWO162" s="3"/>
      <c r="PWP162" s="3"/>
      <c r="PWQ162" s="3"/>
      <c r="PWR162" s="3"/>
      <c r="PWS162" s="3"/>
      <c r="PWT162" s="3"/>
      <c r="PWU162" s="3"/>
      <c r="PWV162" s="3"/>
      <c r="PWW162" s="3"/>
      <c r="PWX162" s="3"/>
      <c r="PWY162" s="3"/>
      <c r="PWZ162" s="3"/>
      <c r="PXA162" s="3"/>
      <c r="PXB162" s="3"/>
      <c r="PXC162" s="3"/>
      <c r="PXD162" s="3"/>
      <c r="PXE162" s="3"/>
      <c r="PXF162" s="3"/>
      <c r="PXG162" s="3"/>
      <c r="PXH162" s="3"/>
      <c r="PXI162" s="3"/>
      <c r="PXJ162" s="3"/>
      <c r="PXK162" s="3"/>
      <c r="PXL162" s="3"/>
      <c r="PXM162" s="3"/>
      <c r="PXN162" s="3"/>
      <c r="PXO162" s="3"/>
      <c r="PXP162" s="3"/>
      <c r="PXQ162" s="3"/>
      <c r="PXR162" s="3"/>
      <c r="PXS162" s="3"/>
      <c r="PXT162" s="3"/>
      <c r="PXU162" s="3"/>
      <c r="PXV162" s="3"/>
      <c r="PXW162" s="3"/>
      <c r="PXX162" s="3"/>
      <c r="PXY162" s="3"/>
      <c r="PXZ162" s="3"/>
      <c r="PYA162" s="3"/>
      <c r="PYB162" s="3"/>
      <c r="PYC162" s="3"/>
      <c r="PYD162" s="3"/>
      <c r="PYE162" s="3"/>
      <c r="PYF162" s="3"/>
      <c r="PYG162" s="3"/>
      <c r="PYH162" s="3"/>
      <c r="PYI162" s="3"/>
      <c r="PYJ162" s="3"/>
      <c r="PYK162" s="3"/>
      <c r="PYL162" s="3"/>
      <c r="PYM162" s="3"/>
      <c r="PYN162" s="3"/>
      <c r="PYO162" s="3"/>
      <c r="PYP162" s="3"/>
      <c r="PYQ162" s="3"/>
      <c r="PYR162" s="3"/>
      <c r="PYS162" s="3"/>
      <c r="PYT162" s="3"/>
      <c r="PYU162" s="3"/>
      <c r="PYV162" s="3"/>
      <c r="PYW162" s="3"/>
      <c r="PYX162" s="3"/>
      <c r="PYY162" s="3"/>
      <c r="PYZ162" s="3"/>
      <c r="PZA162" s="3"/>
      <c r="PZB162" s="3"/>
      <c r="PZC162" s="3"/>
      <c r="PZD162" s="3"/>
      <c r="PZE162" s="3"/>
      <c r="PZF162" s="3"/>
      <c r="PZG162" s="3"/>
      <c r="PZH162" s="3"/>
      <c r="PZI162" s="3"/>
      <c r="PZJ162" s="3"/>
      <c r="PZK162" s="3"/>
      <c r="PZL162" s="3"/>
      <c r="PZM162" s="3"/>
      <c r="PZN162" s="3"/>
      <c r="PZO162" s="3"/>
      <c r="PZP162" s="3"/>
      <c r="PZQ162" s="3"/>
      <c r="PZR162" s="3"/>
      <c r="PZS162" s="3"/>
      <c r="PZT162" s="3"/>
      <c r="PZU162" s="3"/>
      <c r="PZV162" s="3"/>
      <c r="PZW162" s="3"/>
      <c r="PZX162" s="3"/>
      <c r="PZY162" s="3"/>
      <c r="PZZ162" s="3"/>
      <c r="QAA162" s="3"/>
      <c r="QAB162" s="3"/>
      <c r="QAC162" s="3"/>
      <c r="QAD162" s="3"/>
      <c r="QAE162" s="3"/>
      <c r="QAF162" s="3"/>
      <c r="QAG162" s="3"/>
      <c r="QAH162" s="3"/>
      <c r="QAI162" s="3"/>
      <c r="QAJ162" s="3"/>
      <c r="QAK162" s="3"/>
      <c r="QAL162" s="3"/>
      <c r="QAM162" s="3"/>
      <c r="QAN162" s="3"/>
      <c r="QAO162" s="3"/>
      <c r="QAP162" s="3"/>
      <c r="QAQ162" s="3"/>
      <c r="QAR162" s="3"/>
      <c r="QAS162" s="3"/>
      <c r="QAT162" s="3"/>
      <c r="QAU162" s="3"/>
      <c r="QAV162" s="3"/>
      <c r="QAW162" s="3"/>
      <c r="QAX162" s="3"/>
      <c r="QAY162" s="3"/>
      <c r="QAZ162" s="3"/>
      <c r="QBA162" s="3"/>
      <c r="QBB162" s="3"/>
      <c r="QBC162" s="3"/>
      <c r="QBD162" s="3"/>
      <c r="QBE162" s="3"/>
      <c r="QBF162" s="3"/>
      <c r="QBG162" s="3"/>
      <c r="QBH162" s="3"/>
      <c r="QBI162" s="3"/>
      <c r="QBJ162" s="3"/>
      <c r="QBK162" s="3"/>
      <c r="QBL162" s="3"/>
      <c r="QBM162" s="3"/>
      <c r="QBN162" s="3"/>
      <c r="QBO162" s="3"/>
      <c r="QBP162" s="3"/>
      <c r="QBQ162" s="3"/>
      <c r="QBR162" s="3"/>
      <c r="QBS162" s="3"/>
      <c r="QBT162" s="3"/>
      <c r="QBU162" s="3"/>
      <c r="QBV162" s="3"/>
      <c r="QBW162" s="3"/>
      <c r="QBX162" s="3"/>
      <c r="QBY162" s="3"/>
      <c r="QBZ162" s="3"/>
      <c r="QCA162" s="3"/>
      <c r="QCB162" s="3"/>
      <c r="QCC162" s="3"/>
      <c r="QCD162" s="3"/>
      <c r="QCE162" s="3"/>
      <c r="QCF162" s="3"/>
      <c r="QCG162" s="3"/>
      <c r="QCH162" s="3"/>
      <c r="QCI162" s="3"/>
      <c r="QCJ162" s="3"/>
      <c r="QCK162" s="3"/>
      <c r="QCL162" s="3"/>
      <c r="QCM162" s="3"/>
      <c r="QCN162" s="3"/>
      <c r="QCO162" s="3"/>
      <c r="QCP162" s="3"/>
      <c r="QCQ162" s="3"/>
      <c r="QCR162" s="3"/>
      <c r="QCS162" s="3"/>
      <c r="QCT162" s="3"/>
      <c r="QCU162" s="3"/>
      <c r="QCV162" s="3"/>
      <c r="QCW162" s="3"/>
      <c r="QCX162" s="3"/>
      <c r="QCY162" s="3"/>
      <c r="QCZ162" s="3"/>
      <c r="QDA162" s="3"/>
      <c r="QDB162" s="3"/>
      <c r="QDC162" s="3"/>
      <c r="QDD162" s="3"/>
      <c r="QDE162" s="3"/>
      <c r="QDF162" s="3"/>
      <c r="QDG162" s="3"/>
      <c r="QDH162" s="3"/>
      <c r="QDI162" s="3"/>
      <c r="QDJ162" s="3"/>
      <c r="QDK162" s="3"/>
      <c r="QDL162" s="3"/>
      <c r="QDM162" s="3"/>
      <c r="QDN162" s="3"/>
      <c r="QDO162" s="3"/>
      <c r="QDP162" s="3"/>
      <c r="QDQ162" s="3"/>
      <c r="QDR162" s="3"/>
      <c r="QDS162" s="3"/>
      <c r="QDT162" s="3"/>
      <c r="QDU162" s="3"/>
      <c r="QDV162" s="3"/>
      <c r="QDW162" s="3"/>
      <c r="QDX162" s="3"/>
      <c r="QDY162" s="3"/>
      <c r="QDZ162" s="3"/>
      <c r="QEA162" s="3"/>
      <c r="QEB162" s="3"/>
      <c r="QEC162" s="3"/>
      <c r="QED162" s="3"/>
      <c r="QEE162" s="3"/>
      <c r="QEF162" s="3"/>
      <c r="QEG162" s="3"/>
      <c r="QEH162" s="3"/>
      <c r="QEI162" s="3"/>
      <c r="QEJ162" s="3"/>
      <c r="QEK162" s="3"/>
      <c r="QEL162" s="3"/>
      <c r="QEM162" s="3"/>
      <c r="QEN162" s="3"/>
      <c r="QEO162" s="3"/>
      <c r="QEP162" s="3"/>
      <c r="QEQ162" s="3"/>
      <c r="QER162" s="3"/>
      <c r="QES162" s="3"/>
      <c r="QET162" s="3"/>
      <c r="QEU162" s="3"/>
      <c r="QEV162" s="3"/>
      <c r="QEW162" s="3"/>
      <c r="QEX162" s="3"/>
      <c r="QEY162" s="3"/>
      <c r="QEZ162" s="3"/>
      <c r="QFA162" s="3"/>
      <c r="QFB162" s="3"/>
      <c r="QFC162" s="3"/>
      <c r="QFD162" s="3"/>
      <c r="QFE162" s="3"/>
      <c r="QFF162" s="3"/>
      <c r="QFG162" s="3"/>
      <c r="QFH162" s="3"/>
      <c r="QFI162" s="3"/>
      <c r="QFJ162" s="3"/>
      <c r="QFK162" s="3"/>
      <c r="QFL162" s="3"/>
      <c r="QFM162" s="3"/>
      <c r="QFN162" s="3"/>
      <c r="QFO162" s="3"/>
      <c r="QFP162" s="3"/>
      <c r="QFQ162" s="3"/>
      <c r="QFR162" s="3"/>
      <c r="QFS162" s="3"/>
      <c r="QFT162" s="3"/>
      <c r="QFU162" s="3"/>
      <c r="QFV162" s="3"/>
      <c r="QFW162" s="3"/>
      <c r="QFX162" s="3"/>
      <c r="QFY162" s="3"/>
      <c r="QFZ162" s="3"/>
      <c r="QGA162" s="3"/>
      <c r="QGB162" s="3"/>
      <c r="QGC162" s="3"/>
      <c r="QGD162" s="3"/>
      <c r="QGE162" s="3"/>
      <c r="QGF162" s="3"/>
      <c r="QGG162" s="3"/>
      <c r="QGH162" s="3"/>
      <c r="QGI162" s="3"/>
      <c r="QGJ162" s="3"/>
      <c r="QGK162" s="3"/>
      <c r="QGL162" s="3"/>
      <c r="QGM162" s="3"/>
      <c r="QGN162" s="3"/>
      <c r="QGO162" s="3"/>
      <c r="QGP162" s="3"/>
      <c r="QGQ162" s="3"/>
      <c r="QGR162" s="3"/>
      <c r="QGS162" s="3"/>
      <c r="QGT162" s="3"/>
      <c r="QGU162" s="3"/>
      <c r="QGV162" s="3"/>
      <c r="QGW162" s="3"/>
      <c r="QGX162" s="3"/>
      <c r="QGY162" s="3"/>
      <c r="QGZ162" s="3"/>
      <c r="QHA162" s="3"/>
      <c r="QHB162" s="3"/>
      <c r="QHC162" s="3"/>
      <c r="QHD162" s="3"/>
      <c r="QHE162" s="3"/>
      <c r="QHF162" s="3"/>
      <c r="QHG162" s="3"/>
      <c r="QHH162" s="3"/>
      <c r="QHI162" s="3"/>
      <c r="QHJ162" s="3"/>
      <c r="QHK162" s="3"/>
      <c r="QHL162" s="3"/>
      <c r="QHM162" s="3"/>
      <c r="QHN162" s="3"/>
      <c r="QHO162" s="3"/>
      <c r="QHP162" s="3"/>
      <c r="QHQ162" s="3"/>
      <c r="QHR162" s="3"/>
      <c r="QHS162" s="3"/>
      <c r="QHT162" s="3"/>
      <c r="QHU162" s="3"/>
      <c r="QHV162" s="3"/>
      <c r="QHW162" s="3"/>
      <c r="QHX162" s="3"/>
      <c r="QHY162" s="3"/>
      <c r="QHZ162" s="3"/>
      <c r="QIA162" s="3"/>
      <c r="QIB162" s="3"/>
      <c r="QIC162" s="3"/>
      <c r="QID162" s="3"/>
      <c r="QIE162" s="3"/>
      <c r="QIF162" s="3"/>
      <c r="QIG162" s="3"/>
      <c r="QIH162" s="3"/>
      <c r="QII162" s="3"/>
      <c r="QIJ162" s="3"/>
      <c r="QIK162" s="3"/>
      <c r="QIL162" s="3"/>
      <c r="QIM162" s="3"/>
      <c r="QIN162" s="3"/>
      <c r="QIO162" s="3"/>
      <c r="QIP162" s="3"/>
      <c r="QIQ162" s="3"/>
      <c r="QIR162" s="3"/>
      <c r="QIS162" s="3"/>
      <c r="QIT162" s="3"/>
      <c r="QIU162" s="3"/>
      <c r="QIV162" s="3"/>
      <c r="QIW162" s="3"/>
      <c r="QIX162" s="3"/>
      <c r="QIY162" s="3"/>
      <c r="QIZ162" s="3"/>
      <c r="QJA162" s="3"/>
      <c r="QJB162" s="3"/>
      <c r="QJC162" s="3"/>
      <c r="QJD162" s="3"/>
      <c r="QJE162" s="3"/>
      <c r="QJF162" s="3"/>
      <c r="QJG162" s="3"/>
      <c r="QJH162" s="3"/>
      <c r="QJI162" s="3"/>
      <c r="QJJ162" s="3"/>
      <c r="QJK162" s="3"/>
      <c r="QJL162" s="3"/>
      <c r="QJM162" s="3"/>
      <c r="QJN162" s="3"/>
      <c r="QJO162" s="3"/>
      <c r="QJP162" s="3"/>
      <c r="QJQ162" s="3"/>
      <c r="QJR162" s="3"/>
      <c r="QJS162" s="3"/>
      <c r="QJT162" s="3"/>
      <c r="QJU162" s="3"/>
      <c r="QJV162" s="3"/>
      <c r="QJW162" s="3"/>
      <c r="QJX162" s="3"/>
      <c r="QJY162" s="3"/>
      <c r="QJZ162" s="3"/>
      <c r="QKA162" s="3"/>
      <c r="QKB162" s="3"/>
      <c r="QKC162" s="3"/>
      <c r="QKD162" s="3"/>
      <c r="QKE162" s="3"/>
      <c r="QKF162" s="3"/>
      <c r="QKG162" s="3"/>
      <c r="QKH162" s="3"/>
      <c r="QKI162" s="3"/>
      <c r="QKJ162" s="3"/>
      <c r="QKK162" s="3"/>
      <c r="QKL162" s="3"/>
      <c r="QKM162" s="3"/>
      <c r="QKN162" s="3"/>
      <c r="QKO162" s="3"/>
      <c r="QKP162" s="3"/>
      <c r="QKQ162" s="3"/>
      <c r="QKR162" s="3"/>
      <c r="QKS162" s="3"/>
      <c r="QKT162" s="3"/>
      <c r="QKU162" s="3"/>
      <c r="QKV162" s="3"/>
      <c r="QKW162" s="3"/>
      <c r="QKX162" s="3"/>
      <c r="QKY162" s="3"/>
      <c r="QKZ162" s="3"/>
      <c r="QLA162" s="3"/>
      <c r="QLB162" s="3"/>
      <c r="QLC162" s="3"/>
      <c r="QLD162" s="3"/>
      <c r="QLE162" s="3"/>
      <c r="QLF162" s="3"/>
      <c r="QLG162" s="3"/>
      <c r="QLH162" s="3"/>
      <c r="QLI162" s="3"/>
      <c r="QLJ162" s="3"/>
      <c r="QLK162" s="3"/>
      <c r="QLL162" s="3"/>
      <c r="QLM162" s="3"/>
      <c r="QLN162" s="3"/>
      <c r="QLO162" s="3"/>
      <c r="QLP162" s="3"/>
      <c r="QLQ162" s="3"/>
      <c r="QLR162" s="3"/>
      <c r="QLS162" s="3"/>
      <c r="QLT162" s="3"/>
      <c r="QLU162" s="3"/>
      <c r="QLV162" s="3"/>
      <c r="QLW162" s="3"/>
      <c r="QLX162" s="3"/>
      <c r="QLY162" s="3"/>
      <c r="QLZ162" s="3"/>
      <c r="QMA162" s="3"/>
      <c r="QMB162" s="3"/>
      <c r="QMC162" s="3"/>
      <c r="QMD162" s="3"/>
      <c r="QME162" s="3"/>
      <c r="QMF162" s="3"/>
      <c r="QMG162" s="3"/>
      <c r="QMH162" s="3"/>
      <c r="QMI162" s="3"/>
      <c r="QMJ162" s="3"/>
      <c r="QMK162" s="3"/>
      <c r="QML162" s="3"/>
      <c r="QMM162" s="3"/>
      <c r="QMN162" s="3"/>
      <c r="QMO162" s="3"/>
      <c r="QMP162" s="3"/>
      <c r="QMQ162" s="3"/>
      <c r="QMR162" s="3"/>
      <c r="QMS162" s="3"/>
      <c r="QMT162" s="3"/>
      <c r="QMU162" s="3"/>
      <c r="QMV162" s="3"/>
      <c r="QMW162" s="3"/>
      <c r="QMX162" s="3"/>
      <c r="QMY162" s="3"/>
      <c r="QMZ162" s="3"/>
      <c r="QNA162" s="3"/>
      <c r="QNB162" s="3"/>
      <c r="QNC162" s="3"/>
      <c r="QND162" s="3"/>
      <c r="QNE162" s="3"/>
      <c r="QNF162" s="3"/>
      <c r="QNG162" s="3"/>
      <c r="QNH162" s="3"/>
      <c r="QNI162" s="3"/>
      <c r="QNJ162" s="3"/>
      <c r="QNK162" s="3"/>
      <c r="QNL162" s="3"/>
      <c r="QNM162" s="3"/>
      <c r="QNN162" s="3"/>
      <c r="QNO162" s="3"/>
      <c r="QNP162" s="3"/>
      <c r="QNQ162" s="3"/>
      <c r="QNR162" s="3"/>
      <c r="QNS162" s="3"/>
      <c r="QNT162" s="3"/>
      <c r="QNU162" s="3"/>
      <c r="QNV162" s="3"/>
      <c r="QNW162" s="3"/>
      <c r="QNX162" s="3"/>
      <c r="QNY162" s="3"/>
      <c r="QNZ162" s="3"/>
      <c r="QOA162" s="3"/>
      <c r="QOB162" s="3"/>
      <c r="QOC162" s="3"/>
      <c r="QOD162" s="3"/>
      <c r="QOE162" s="3"/>
      <c r="QOF162" s="3"/>
      <c r="QOG162" s="3"/>
      <c r="QOH162" s="3"/>
      <c r="QOI162" s="3"/>
      <c r="QOJ162" s="3"/>
      <c r="QOK162" s="3"/>
      <c r="QOL162" s="3"/>
      <c r="QOM162" s="3"/>
      <c r="QON162" s="3"/>
      <c r="QOO162" s="3"/>
      <c r="QOP162" s="3"/>
      <c r="QOQ162" s="3"/>
      <c r="QOR162" s="3"/>
      <c r="QOS162" s="3"/>
      <c r="QOT162" s="3"/>
      <c r="QOU162" s="3"/>
      <c r="QOV162" s="3"/>
      <c r="QOW162" s="3"/>
      <c r="QOX162" s="3"/>
      <c r="QOY162" s="3"/>
      <c r="QOZ162" s="3"/>
      <c r="QPA162" s="3"/>
      <c r="QPB162" s="3"/>
      <c r="QPC162" s="3"/>
      <c r="QPD162" s="3"/>
      <c r="QPE162" s="3"/>
      <c r="QPF162" s="3"/>
      <c r="QPG162" s="3"/>
      <c r="QPH162" s="3"/>
      <c r="QPI162" s="3"/>
      <c r="QPJ162" s="3"/>
      <c r="QPK162" s="3"/>
      <c r="QPL162" s="3"/>
      <c r="QPM162" s="3"/>
      <c r="QPN162" s="3"/>
      <c r="QPO162" s="3"/>
      <c r="QPP162" s="3"/>
      <c r="QPQ162" s="3"/>
      <c r="QPR162" s="3"/>
      <c r="QPS162" s="3"/>
      <c r="QPT162" s="3"/>
      <c r="QPU162" s="3"/>
      <c r="QPV162" s="3"/>
      <c r="QPW162" s="3"/>
      <c r="QPX162" s="3"/>
      <c r="QPY162" s="3"/>
      <c r="QPZ162" s="3"/>
      <c r="QQA162" s="3"/>
      <c r="QQB162" s="3"/>
      <c r="QQC162" s="3"/>
      <c r="QQD162" s="3"/>
      <c r="QQE162" s="3"/>
      <c r="QQF162" s="3"/>
      <c r="QQG162" s="3"/>
      <c r="QQH162" s="3"/>
      <c r="QQI162" s="3"/>
      <c r="QQJ162" s="3"/>
      <c r="QQK162" s="3"/>
      <c r="QQL162" s="3"/>
      <c r="QQM162" s="3"/>
      <c r="QQN162" s="3"/>
      <c r="QQO162" s="3"/>
      <c r="QQP162" s="3"/>
      <c r="QQQ162" s="3"/>
      <c r="QQR162" s="3"/>
      <c r="QQS162" s="3"/>
      <c r="QQT162" s="3"/>
      <c r="QQU162" s="3"/>
      <c r="QQV162" s="3"/>
      <c r="QQW162" s="3"/>
      <c r="QQX162" s="3"/>
      <c r="QQY162" s="3"/>
      <c r="QQZ162" s="3"/>
      <c r="QRA162" s="3"/>
      <c r="QRB162" s="3"/>
      <c r="QRC162" s="3"/>
      <c r="QRD162" s="3"/>
      <c r="QRE162" s="3"/>
      <c r="QRF162" s="3"/>
      <c r="QRG162" s="3"/>
      <c r="QRH162" s="3"/>
      <c r="QRI162" s="3"/>
      <c r="QRJ162" s="3"/>
      <c r="QRK162" s="3"/>
      <c r="QRL162" s="3"/>
      <c r="QRM162" s="3"/>
      <c r="QRN162" s="3"/>
      <c r="QRO162" s="3"/>
      <c r="QRP162" s="3"/>
      <c r="QRQ162" s="3"/>
      <c r="QRR162" s="3"/>
      <c r="QRS162" s="3"/>
      <c r="QRT162" s="3"/>
      <c r="QRU162" s="3"/>
      <c r="QRV162" s="3"/>
      <c r="QRW162" s="3"/>
      <c r="QRX162" s="3"/>
      <c r="QRY162" s="3"/>
      <c r="QRZ162" s="3"/>
      <c r="QSA162" s="3"/>
      <c r="QSB162" s="3"/>
      <c r="QSC162" s="3"/>
      <c r="QSD162" s="3"/>
      <c r="QSE162" s="3"/>
      <c r="QSF162" s="3"/>
      <c r="QSG162" s="3"/>
      <c r="QSH162" s="3"/>
      <c r="QSI162" s="3"/>
      <c r="QSJ162" s="3"/>
      <c r="QSK162" s="3"/>
      <c r="QSL162" s="3"/>
      <c r="QSM162" s="3"/>
      <c r="QSN162" s="3"/>
      <c r="QSO162" s="3"/>
      <c r="QSP162" s="3"/>
      <c r="QSQ162" s="3"/>
      <c r="QSR162" s="3"/>
      <c r="QSS162" s="3"/>
      <c r="QST162" s="3"/>
      <c r="QSU162" s="3"/>
      <c r="QSV162" s="3"/>
      <c r="QSW162" s="3"/>
      <c r="QSX162" s="3"/>
      <c r="QSY162" s="3"/>
      <c r="QSZ162" s="3"/>
      <c r="QTA162" s="3"/>
      <c r="QTB162" s="3"/>
      <c r="QTC162" s="3"/>
      <c r="QTD162" s="3"/>
      <c r="QTE162" s="3"/>
      <c r="QTF162" s="3"/>
      <c r="QTG162" s="3"/>
      <c r="QTH162" s="3"/>
      <c r="QTI162" s="3"/>
      <c r="QTJ162" s="3"/>
      <c r="QTK162" s="3"/>
      <c r="QTL162" s="3"/>
      <c r="QTM162" s="3"/>
      <c r="QTN162" s="3"/>
      <c r="QTO162" s="3"/>
      <c r="QTP162" s="3"/>
      <c r="QTQ162" s="3"/>
      <c r="QTR162" s="3"/>
      <c r="QTS162" s="3"/>
      <c r="QTT162" s="3"/>
      <c r="QTU162" s="3"/>
      <c r="QTV162" s="3"/>
      <c r="QTW162" s="3"/>
      <c r="QTX162" s="3"/>
      <c r="QTY162" s="3"/>
      <c r="QTZ162" s="3"/>
      <c r="QUA162" s="3"/>
      <c r="QUB162" s="3"/>
      <c r="QUC162" s="3"/>
      <c r="QUD162" s="3"/>
      <c r="QUE162" s="3"/>
      <c r="QUF162" s="3"/>
      <c r="QUG162" s="3"/>
      <c r="QUH162" s="3"/>
      <c r="QUI162" s="3"/>
      <c r="QUJ162" s="3"/>
      <c r="QUK162" s="3"/>
      <c r="QUL162" s="3"/>
      <c r="QUM162" s="3"/>
      <c r="QUN162" s="3"/>
      <c r="QUO162" s="3"/>
      <c r="QUP162" s="3"/>
      <c r="QUQ162" s="3"/>
      <c r="QUR162" s="3"/>
      <c r="QUS162" s="3"/>
      <c r="QUT162" s="3"/>
      <c r="QUU162" s="3"/>
      <c r="QUV162" s="3"/>
      <c r="QUW162" s="3"/>
      <c r="QUX162" s="3"/>
      <c r="QUY162" s="3"/>
      <c r="QUZ162" s="3"/>
      <c r="QVA162" s="3"/>
      <c r="QVB162" s="3"/>
      <c r="QVC162" s="3"/>
      <c r="QVD162" s="3"/>
      <c r="QVE162" s="3"/>
      <c r="QVF162" s="3"/>
      <c r="QVG162" s="3"/>
      <c r="QVH162" s="3"/>
      <c r="QVI162" s="3"/>
      <c r="QVJ162" s="3"/>
      <c r="QVK162" s="3"/>
      <c r="QVL162" s="3"/>
      <c r="QVM162" s="3"/>
      <c r="QVN162" s="3"/>
      <c r="QVO162" s="3"/>
      <c r="QVP162" s="3"/>
      <c r="QVQ162" s="3"/>
      <c r="QVR162" s="3"/>
      <c r="QVS162" s="3"/>
      <c r="QVT162" s="3"/>
      <c r="QVU162" s="3"/>
      <c r="QVV162" s="3"/>
      <c r="QVW162" s="3"/>
      <c r="QVX162" s="3"/>
      <c r="QVY162" s="3"/>
      <c r="QVZ162" s="3"/>
      <c r="QWA162" s="3"/>
      <c r="QWB162" s="3"/>
      <c r="QWC162" s="3"/>
      <c r="QWD162" s="3"/>
      <c r="QWE162" s="3"/>
      <c r="QWF162" s="3"/>
      <c r="QWG162" s="3"/>
      <c r="QWH162" s="3"/>
      <c r="QWI162" s="3"/>
      <c r="QWJ162" s="3"/>
      <c r="QWK162" s="3"/>
      <c r="QWL162" s="3"/>
      <c r="QWM162" s="3"/>
      <c r="QWN162" s="3"/>
      <c r="QWO162" s="3"/>
      <c r="QWP162" s="3"/>
      <c r="QWQ162" s="3"/>
      <c r="QWR162" s="3"/>
      <c r="QWS162" s="3"/>
      <c r="QWT162" s="3"/>
      <c r="QWU162" s="3"/>
      <c r="QWV162" s="3"/>
      <c r="QWW162" s="3"/>
      <c r="QWX162" s="3"/>
      <c r="QWY162" s="3"/>
      <c r="QWZ162" s="3"/>
      <c r="QXA162" s="3"/>
      <c r="QXB162" s="3"/>
      <c r="QXC162" s="3"/>
      <c r="QXD162" s="3"/>
      <c r="QXE162" s="3"/>
      <c r="QXF162" s="3"/>
      <c r="QXG162" s="3"/>
      <c r="QXH162" s="3"/>
      <c r="QXI162" s="3"/>
      <c r="QXJ162" s="3"/>
      <c r="QXK162" s="3"/>
      <c r="QXL162" s="3"/>
      <c r="QXM162" s="3"/>
      <c r="QXN162" s="3"/>
      <c r="QXO162" s="3"/>
      <c r="QXP162" s="3"/>
      <c r="QXQ162" s="3"/>
      <c r="QXR162" s="3"/>
      <c r="QXS162" s="3"/>
      <c r="QXT162" s="3"/>
      <c r="QXU162" s="3"/>
      <c r="QXV162" s="3"/>
      <c r="QXW162" s="3"/>
      <c r="QXX162" s="3"/>
      <c r="QXY162" s="3"/>
      <c r="QXZ162" s="3"/>
      <c r="QYA162" s="3"/>
      <c r="QYB162" s="3"/>
      <c r="QYC162" s="3"/>
      <c r="QYD162" s="3"/>
      <c r="QYE162" s="3"/>
      <c r="QYF162" s="3"/>
      <c r="QYG162" s="3"/>
      <c r="QYH162" s="3"/>
      <c r="QYI162" s="3"/>
      <c r="QYJ162" s="3"/>
      <c r="QYK162" s="3"/>
      <c r="QYL162" s="3"/>
      <c r="QYM162" s="3"/>
      <c r="QYN162" s="3"/>
      <c r="QYO162" s="3"/>
      <c r="QYP162" s="3"/>
      <c r="QYQ162" s="3"/>
      <c r="QYR162" s="3"/>
      <c r="QYS162" s="3"/>
      <c r="QYT162" s="3"/>
      <c r="QYU162" s="3"/>
      <c r="QYV162" s="3"/>
      <c r="QYW162" s="3"/>
      <c r="QYX162" s="3"/>
      <c r="QYY162" s="3"/>
      <c r="QYZ162" s="3"/>
      <c r="QZA162" s="3"/>
      <c r="QZB162" s="3"/>
      <c r="QZC162" s="3"/>
      <c r="QZD162" s="3"/>
      <c r="QZE162" s="3"/>
      <c r="QZF162" s="3"/>
      <c r="QZG162" s="3"/>
      <c r="QZH162" s="3"/>
      <c r="QZI162" s="3"/>
      <c r="QZJ162" s="3"/>
      <c r="QZK162" s="3"/>
      <c r="QZL162" s="3"/>
      <c r="QZM162" s="3"/>
      <c r="QZN162" s="3"/>
      <c r="QZO162" s="3"/>
      <c r="QZP162" s="3"/>
      <c r="QZQ162" s="3"/>
      <c r="QZR162" s="3"/>
      <c r="QZS162" s="3"/>
      <c r="QZT162" s="3"/>
      <c r="QZU162" s="3"/>
      <c r="QZV162" s="3"/>
      <c r="QZW162" s="3"/>
      <c r="QZX162" s="3"/>
      <c r="QZY162" s="3"/>
      <c r="QZZ162" s="3"/>
      <c r="RAA162" s="3"/>
      <c r="RAB162" s="3"/>
      <c r="RAC162" s="3"/>
      <c r="RAD162" s="3"/>
      <c r="RAE162" s="3"/>
      <c r="RAF162" s="3"/>
      <c r="RAG162" s="3"/>
      <c r="RAH162" s="3"/>
      <c r="RAI162" s="3"/>
      <c r="RAJ162" s="3"/>
      <c r="RAK162" s="3"/>
      <c r="RAL162" s="3"/>
      <c r="RAM162" s="3"/>
      <c r="RAN162" s="3"/>
      <c r="RAO162" s="3"/>
      <c r="RAP162" s="3"/>
      <c r="RAQ162" s="3"/>
      <c r="RAR162" s="3"/>
      <c r="RAS162" s="3"/>
      <c r="RAT162" s="3"/>
      <c r="RAU162" s="3"/>
      <c r="RAV162" s="3"/>
      <c r="RAW162" s="3"/>
      <c r="RAX162" s="3"/>
      <c r="RAY162" s="3"/>
      <c r="RAZ162" s="3"/>
      <c r="RBA162" s="3"/>
      <c r="RBB162" s="3"/>
      <c r="RBC162" s="3"/>
      <c r="RBD162" s="3"/>
      <c r="RBE162" s="3"/>
      <c r="RBF162" s="3"/>
      <c r="RBG162" s="3"/>
      <c r="RBH162" s="3"/>
      <c r="RBI162" s="3"/>
      <c r="RBJ162" s="3"/>
      <c r="RBK162" s="3"/>
      <c r="RBL162" s="3"/>
      <c r="RBM162" s="3"/>
      <c r="RBN162" s="3"/>
      <c r="RBO162" s="3"/>
      <c r="RBP162" s="3"/>
      <c r="RBQ162" s="3"/>
      <c r="RBR162" s="3"/>
      <c r="RBS162" s="3"/>
      <c r="RBT162" s="3"/>
      <c r="RBU162" s="3"/>
      <c r="RBV162" s="3"/>
      <c r="RBW162" s="3"/>
      <c r="RBX162" s="3"/>
      <c r="RBY162" s="3"/>
      <c r="RBZ162" s="3"/>
      <c r="RCA162" s="3"/>
      <c r="RCB162" s="3"/>
      <c r="RCC162" s="3"/>
      <c r="RCD162" s="3"/>
      <c r="RCE162" s="3"/>
      <c r="RCF162" s="3"/>
      <c r="RCG162" s="3"/>
      <c r="RCH162" s="3"/>
      <c r="RCI162" s="3"/>
      <c r="RCJ162" s="3"/>
      <c r="RCK162" s="3"/>
      <c r="RCL162" s="3"/>
      <c r="RCM162" s="3"/>
      <c r="RCN162" s="3"/>
      <c r="RCO162" s="3"/>
      <c r="RCP162" s="3"/>
      <c r="RCQ162" s="3"/>
      <c r="RCR162" s="3"/>
      <c r="RCS162" s="3"/>
      <c r="RCT162" s="3"/>
      <c r="RCU162" s="3"/>
      <c r="RCV162" s="3"/>
      <c r="RCW162" s="3"/>
      <c r="RCX162" s="3"/>
      <c r="RCY162" s="3"/>
      <c r="RCZ162" s="3"/>
      <c r="RDA162" s="3"/>
      <c r="RDB162" s="3"/>
      <c r="RDC162" s="3"/>
      <c r="RDD162" s="3"/>
      <c r="RDE162" s="3"/>
      <c r="RDF162" s="3"/>
      <c r="RDG162" s="3"/>
      <c r="RDH162" s="3"/>
      <c r="RDI162" s="3"/>
      <c r="RDJ162" s="3"/>
      <c r="RDK162" s="3"/>
      <c r="RDL162" s="3"/>
      <c r="RDM162" s="3"/>
      <c r="RDN162" s="3"/>
      <c r="RDO162" s="3"/>
      <c r="RDP162" s="3"/>
      <c r="RDQ162" s="3"/>
      <c r="RDR162" s="3"/>
      <c r="RDS162" s="3"/>
      <c r="RDT162" s="3"/>
      <c r="RDU162" s="3"/>
      <c r="RDV162" s="3"/>
      <c r="RDW162" s="3"/>
      <c r="RDX162" s="3"/>
      <c r="RDY162" s="3"/>
      <c r="RDZ162" s="3"/>
      <c r="REA162" s="3"/>
      <c r="REB162" s="3"/>
      <c r="REC162" s="3"/>
      <c r="RED162" s="3"/>
      <c r="REE162" s="3"/>
      <c r="REF162" s="3"/>
      <c r="REG162" s="3"/>
      <c r="REH162" s="3"/>
      <c r="REI162" s="3"/>
      <c r="REJ162" s="3"/>
      <c r="REK162" s="3"/>
      <c r="REL162" s="3"/>
      <c r="REM162" s="3"/>
      <c r="REN162" s="3"/>
      <c r="REO162" s="3"/>
      <c r="REP162" s="3"/>
      <c r="REQ162" s="3"/>
      <c r="RER162" s="3"/>
      <c r="RES162" s="3"/>
      <c r="RET162" s="3"/>
      <c r="REU162" s="3"/>
      <c r="REV162" s="3"/>
      <c r="REW162" s="3"/>
      <c r="REX162" s="3"/>
      <c r="REY162" s="3"/>
      <c r="REZ162" s="3"/>
      <c r="RFA162" s="3"/>
      <c r="RFB162" s="3"/>
      <c r="RFC162" s="3"/>
      <c r="RFD162" s="3"/>
      <c r="RFE162" s="3"/>
      <c r="RFF162" s="3"/>
      <c r="RFG162" s="3"/>
      <c r="RFH162" s="3"/>
      <c r="RFI162" s="3"/>
      <c r="RFJ162" s="3"/>
      <c r="RFK162" s="3"/>
      <c r="RFL162" s="3"/>
      <c r="RFM162" s="3"/>
      <c r="RFN162" s="3"/>
      <c r="RFO162" s="3"/>
      <c r="RFP162" s="3"/>
      <c r="RFQ162" s="3"/>
      <c r="RFR162" s="3"/>
      <c r="RFS162" s="3"/>
      <c r="RFT162" s="3"/>
      <c r="RFU162" s="3"/>
      <c r="RFV162" s="3"/>
      <c r="RFW162" s="3"/>
      <c r="RFX162" s="3"/>
      <c r="RFY162" s="3"/>
      <c r="RFZ162" s="3"/>
      <c r="RGA162" s="3"/>
      <c r="RGB162" s="3"/>
      <c r="RGC162" s="3"/>
      <c r="RGD162" s="3"/>
      <c r="RGE162" s="3"/>
      <c r="RGF162" s="3"/>
      <c r="RGG162" s="3"/>
      <c r="RGH162" s="3"/>
      <c r="RGI162" s="3"/>
      <c r="RGJ162" s="3"/>
      <c r="RGK162" s="3"/>
      <c r="RGL162" s="3"/>
      <c r="RGM162" s="3"/>
      <c r="RGN162" s="3"/>
      <c r="RGO162" s="3"/>
      <c r="RGP162" s="3"/>
      <c r="RGQ162" s="3"/>
      <c r="RGR162" s="3"/>
      <c r="RGS162" s="3"/>
      <c r="RGT162" s="3"/>
      <c r="RGU162" s="3"/>
      <c r="RGV162" s="3"/>
      <c r="RGW162" s="3"/>
      <c r="RGX162" s="3"/>
      <c r="RGY162" s="3"/>
      <c r="RGZ162" s="3"/>
      <c r="RHA162" s="3"/>
      <c r="RHB162" s="3"/>
      <c r="RHC162" s="3"/>
      <c r="RHD162" s="3"/>
      <c r="RHE162" s="3"/>
      <c r="RHF162" s="3"/>
      <c r="RHG162" s="3"/>
      <c r="RHH162" s="3"/>
      <c r="RHI162" s="3"/>
      <c r="RHJ162" s="3"/>
      <c r="RHK162" s="3"/>
      <c r="RHL162" s="3"/>
      <c r="RHM162" s="3"/>
      <c r="RHN162" s="3"/>
      <c r="RHO162" s="3"/>
      <c r="RHP162" s="3"/>
      <c r="RHQ162" s="3"/>
      <c r="RHR162" s="3"/>
      <c r="RHS162" s="3"/>
      <c r="RHT162" s="3"/>
      <c r="RHU162" s="3"/>
      <c r="RHV162" s="3"/>
      <c r="RHW162" s="3"/>
      <c r="RHX162" s="3"/>
      <c r="RHY162" s="3"/>
      <c r="RHZ162" s="3"/>
      <c r="RIA162" s="3"/>
      <c r="RIB162" s="3"/>
      <c r="RIC162" s="3"/>
      <c r="RID162" s="3"/>
      <c r="RIE162" s="3"/>
      <c r="RIF162" s="3"/>
      <c r="RIG162" s="3"/>
      <c r="RIH162" s="3"/>
      <c r="RII162" s="3"/>
      <c r="RIJ162" s="3"/>
      <c r="RIK162" s="3"/>
      <c r="RIL162" s="3"/>
      <c r="RIM162" s="3"/>
      <c r="RIN162" s="3"/>
      <c r="RIO162" s="3"/>
      <c r="RIP162" s="3"/>
      <c r="RIQ162" s="3"/>
      <c r="RIR162" s="3"/>
      <c r="RIS162" s="3"/>
      <c r="RIT162" s="3"/>
      <c r="RIU162" s="3"/>
      <c r="RIV162" s="3"/>
      <c r="RIW162" s="3"/>
      <c r="RIX162" s="3"/>
      <c r="RIY162" s="3"/>
      <c r="RIZ162" s="3"/>
      <c r="RJA162" s="3"/>
      <c r="RJB162" s="3"/>
      <c r="RJC162" s="3"/>
      <c r="RJD162" s="3"/>
      <c r="RJE162" s="3"/>
      <c r="RJF162" s="3"/>
      <c r="RJG162" s="3"/>
      <c r="RJH162" s="3"/>
      <c r="RJI162" s="3"/>
      <c r="RJJ162" s="3"/>
      <c r="RJK162" s="3"/>
      <c r="RJL162" s="3"/>
      <c r="RJM162" s="3"/>
      <c r="RJN162" s="3"/>
      <c r="RJO162" s="3"/>
      <c r="RJP162" s="3"/>
      <c r="RJQ162" s="3"/>
      <c r="RJR162" s="3"/>
      <c r="RJS162" s="3"/>
      <c r="RJT162" s="3"/>
      <c r="RJU162" s="3"/>
      <c r="RJV162" s="3"/>
      <c r="RJW162" s="3"/>
      <c r="RJX162" s="3"/>
      <c r="RJY162" s="3"/>
      <c r="RJZ162" s="3"/>
      <c r="RKA162" s="3"/>
      <c r="RKB162" s="3"/>
      <c r="RKC162" s="3"/>
      <c r="RKD162" s="3"/>
      <c r="RKE162" s="3"/>
      <c r="RKF162" s="3"/>
      <c r="RKG162" s="3"/>
      <c r="RKH162" s="3"/>
      <c r="RKI162" s="3"/>
      <c r="RKJ162" s="3"/>
      <c r="RKK162" s="3"/>
      <c r="RKL162" s="3"/>
      <c r="RKM162" s="3"/>
      <c r="RKN162" s="3"/>
      <c r="RKO162" s="3"/>
      <c r="RKP162" s="3"/>
      <c r="RKQ162" s="3"/>
      <c r="RKR162" s="3"/>
      <c r="RKS162" s="3"/>
      <c r="RKT162" s="3"/>
      <c r="RKU162" s="3"/>
      <c r="RKV162" s="3"/>
      <c r="RKW162" s="3"/>
      <c r="RKX162" s="3"/>
      <c r="RKY162" s="3"/>
      <c r="RKZ162" s="3"/>
      <c r="RLA162" s="3"/>
      <c r="RLB162" s="3"/>
      <c r="RLC162" s="3"/>
      <c r="RLD162" s="3"/>
      <c r="RLE162" s="3"/>
      <c r="RLF162" s="3"/>
      <c r="RLG162" s="3"/>
      <c r="RLH162" s="3"/>
      <c r="RLI162" s="3"/>
      <c r="RLJ162" s="3"/>
      <c r="RLK162" s="3"/>
      <c r="RLL162" s="3"/>
      <c r="RLM162" s="3"/>
      <c r="RLN162" s="3"/>
      <c r="RLO162" s="3"/>
      <c r="RLP162" s="3"/>
      <c r="RLQ162" s="3"/>
      <c r="RLR162" s="3"/>
      <c r="RLS162" s="3"/>
      <c r="RLT162" s="3"/>
      <c r="RLU162" s="3"/>
      <c r="RLV162" s="3"/>
      <c r="RLW162" s="3"/>
      <c r="RLX162" s="3"/>
      <c r="RLY162" s="3"/>
      <c r="RLZ162" s="3"/>
      <c r="RMA162" s="3"/>
      <c r="RMB162" s="3"/>
      <c r="RMC162" s="3"/>
      <c r="RMD162" s="3"/>
      <c r="RME162" s="3"/>
      <c r="RMF162" s="3"/>
      <c r="RMG162" s="3"/>
      <c r="RMH162" s="3"/>
      <c r="RMI162" s="3"/>
      <c r="RMJ162" s="3"/>
      <c r="RMK162" s="3"/>
      <c r="RML162" s="3"/>
      <c r="RMM162" s="3"/>
      <c r="RMN162" s="3"/>
      <c r="RMO162" s="3"/>
      <c r="RMP162" s="3"/>
      <c r="RMQ162" s="3"/>
      <c r="RMR162" s="3"/>
      <c r="RMS162" s="3"/>
      <c r="RMT162" s="3"/>
      <c r="RMU162" s="3"/>
      <c r="RMV162" s="3"/>
      <c r="RMW162" s="3"/>
      <c r="RMX162" s="3"/>
      <c r="RMY162" s="3"/>
      <c r="RMZ162" s="3"/>
      <c r="RNA162" s="3"/>
      <c r="RNB162" s="3"/>
      <c r="RNC162" s="3"/>
      <c r="RND162" s="3"/>
      <c r="RNE162" s="3"/>
      <c r="RNF162" s="3"/>
      <c r="RNG162" s="3"/>
      <c r="RNH162" s="3"/>
      <c r="RNI162" s="3"/>
      <c r="RNJ162" s="3"/>
      <c r="RNK162" s="3"/>
      <c r="RNL162" s="3"/>
      <c r="RNM162" s="3"/>
      <c r="RNN162" s="3"/>
      <c r="RNO162" s="3"/>
      <c r="RNP162" s="3"/>
      <c r="RNQ162" s="3"/>
      <c r="RNR162" s="3"/>
      <c r="RNS162" s="3"/>
      <c r="RNT162" s="3"/>
      <c r="RNU162" s="3"/>
      <c r="RNV162" s="3"/>
      <c r="RNW162" s="3"/>
      <c r="RNX162" s="3"/>
      <c r="RNY162" s="3"/>
      <c r="RNZ162" s="3"/>
      <c r="ROA162" s="3"/>
      <c r="ROB162" s="3"/>
      <c r="ROC162" s="3"/>
      <c r="ROD162" s="3"/>
      <c r="ROE162" s="3"/>
      <c r="ROF162" s="3"/>
      <c r="ROG162" s="3"/>
      <c r="ROH162" s="3"/>
      <c r="ROI162" s="3"/>
      <c r="ROJ162" s="3"/>
      <c r="ROK162" s="3"/>
      <c r="ROL162" s="3"/>
      <c r="ROM162" s="3"/>
      <c r="RON162" s="3"/>
      <c r="ROO162" s="3"/>
      <c r="ROP162" s="3"/>
      <c r="ROQ162" s="3"/>
      <c r="ROR162" s="3"/>
      <c r="ROS162" s="3"/>
      <c r="ROT162" s="3"/>
      <c r="ROU162" s="3"/>
      <c r="ROV162" s="3"/>
      <c r="ROW162" s="3"/>
      <c r="ROX162" s="3"/>
      <c r="ROY162" s="3"/>
      <c r="ROZ162" s="3"/>
      <c r="RPA162" s="3"/>
      <c r="RPB162" s="3"/>
      <c r="RPC162" s="3"/>
      <c r="RPD162" s="3"/>
      <c r="RPE162" s="3"/>
      <c r="RPF162" s="3"/>
      <c r="RPG162" s="3"/>
      <c r="RPH162" s="3"/>
      <c r="RPI162" s="3"/>
      <c r="RPJ162" s="3"/>
      <c r="RPK162" s="3"/>
      <c r="RPL162" s="3"/>
      <c r="RPM162" s="3"/>
      <c r="RPN162" s="3"/>
      <c r="RPO162" s="3"/>
      <c r="RPP162" s="3"/>
      <c r="RPQ162" s="3"/>
      <c r="RPR162" s="3"/>
      <c r="RPS162" s="3"/>
      <c r="RPT162" s="3"/>
      <c r="RPU162" s="3"/>
      <c r="RPV162" s="3"/>
      <c r="RPW162" s="3"/>
      <c r="RPX162" s="3"/>
      <c r="RPY162" s="3"/>
      <c r="RPZ162" s="3"/>
      <c r="RQA162" s="3"/>
      <c r="RQB162" s="3"/>
      <c r="RQC162" s="3"/>
      <c r="RQD162" s="3"/>
      <c r="RQE162" s="3"/>
      <c r="RQF162" s="3"/>
      <c r="RQG162" s="3"/>
      <c r="RQH162" s="3"/>
      <c r="RQI162" s="3"/>
      <c r="RQJ162" s="3"/>
      <c r="RQK162" s="3"/>
      <c r="RQL162" s="3"/>
      <c r="RQM162" s="3"/>
      <c r="RQN162" s="3"/>
      <c r="RQO162" s="3"/>
      <c r="RQP162" s="3"/>
      <c r="RQQ162" s="3"/>
      <c r="RQR162" s="3"/>
      <c r="RQS162" s="3"/>
      <c r="RQT162" s="3"/>
      <c r="RQU162" s="3"/>
      <c r="RQV162" s="3"/>
      <c r="RQW162" s="3"/>
      <c r="RQX162" s="3"/>
      <c r="RQY162" s="3"/>
      <c r="RQZ162" s="3"/>
      <c r="RRA162" s="3"/>
      <c r="RRB162" s="3"/>
      <c r="RRC162" s="3"/>
      <c r="RRD162" s="3"/>
      <c r="RRE162" s="3"/>
      <c r="RRF162" s="3"/>
      <c r="RRG162" s="3"/>
      <c r="RRH162" s="3"/>
      <c r="RRI162" s="3"/>
      <c r="RRJ162" s="3"/>
      <c r="RRK162" s="3"/>
      <c r="RRL162" s="3"/>
      <c r="RRM162" s="3"/>
      <c r="RRN162" s="3"/>
      <c r="RRO162" s="3"/>
      <c r="RRP162" s="3"/>
      <c r="RRQ162" s="3"/>
      <c r="RRR162" s="3"/>
      <c r="RRS162" s="3"/>
      <c r="RRT162" s="3"/>
      <c r="RRU162" s="3"/>
      <c r="RRV162" s="3"/>
      <c r="RRW162" s="3"/>
      <c r="RRX162" s="3"/>
      <c r="RRY162" s="3"/>
      <c r="RRZ162" s="3"/>
      <c r="RSA162" s="3"/>
      <c r="RSB162" s="3"/>
      <c r="RSC162" s="3"/>
      <c r="RSD162" s="3"/>
      <c r="RSE162" s="3"/>
      <c r="RSF162" s="3"/>
      <c r="RSG162" s="3"/>
      <c r="RSH162" s="3"/>
      <c r="RSI162" s="3"/>
      <c r="RSJ162" s="3"/>
      <c r="RSK162" s="3"/>
      <c r="RSL162" s="3"/>
      <c r="RSM162" s="3"/>
      <c r="RSN162" s="3"/>
      <c r="RSO162" s="3"/>
      <c r="RSP162" s="3"/>
      <c r="RSQ162" s="3"/>
      <c r="RSR162" s="3"/>
      <c r="RSS162" s="3"/>
      <c r="RST162" s="3"/>
      <c r="RSU162" s="3"/>
      <c r="RSV162" s="3"/>
      <c r="RSW162" s="3"/>
      <c r="RSX162" s="3"/>
      <c r="RSY162" s="3"/>
      <c r="RSZ162" s="3"/>
      <c r="RTA162" s="3"/>
      <c r="RTB162" s="3"/>
      <c r="RTC162" s="3"/>
      <c r="RTD162" s="3"/>
      <c r="RTE162" s="3"/>
      <c r="RTF162" s="3"/>
      <c r="RTG162" s="3"/>
      <c r="RTH162" s="3"/>
      <c r="RTI162" s="3"/>
      <c r="RTJ162" s="3"/>
      <c r="RTK162" s="3"/>
      <c r="RTL162" s="3"/>
      <c r="RTM162" s="3"/>
      <c r="RTN162" s="3"/>
      <c r="RTO162" s="3"/>
      <c r="RTP162" s="3"/>
      <c r="RTQ162" s="3"/>
      <c r="RTR162" s="3"/>
      <c r="RTS162" s="3"/>
      <c r="RTT162" s="3"/>
      <c r="RTU162" s="3"/>
      <c r="RTV162" s="3"/>
      <c r="RTW162" s="3"/>
      <c r="RTX162" s="3"/>
      <c r="RTY162" s="3"/>
      <c r="RTZ162" s="3"/>
      <c r="RUA162" s="3"/>
      <c r="RUB162" s="3"/>
      <c r="RUC162" s="3"/>
      <c r="RUD162" s="3"/>
      <c r="RUE162" s="3"/>
      <c r="RUF162" s="3"/>
      <c r="RUG162" s="3"/>
      <c r="RUH162" s="3"/>
      <c r="RUI162" s="3"/>
      <c r="RUJ162" s="3"/>
      <c r="RUK162" s="3"/>
      <c r="RUL162" s="3"/>
      <c r="RUM162" s="3"/>
      <c r="RUN162" s="3"/>
      <c r="RUO162" s="3"/>
      <c r="RUP162" s="3"/>
      <c r="RUQ162" s="3"/>
      <c r="RUR162" s="3"/>
      <c r="RUS162" s="3"/>
      <c r="RUT162" s="3"/>
      <c r="RUU162" s="3"/>
      <c r="RUV162" s="3"/>
      <c r="RUW162" s="3"/>
      <c r="RUX162" s="3"/>
      <c r="RUY162" s="3"/>
      <c r="RUZ162" s="3"/>
      <c r="RVA162" s="3"/>
      <c r="RVB162" s="3"/>
      <c r="RVC162" s="3"/>
      <c r="RVD162" s="3"/>
      <c r="RVE162" s="3"/>
      <c r="RVF162" s="3"/>
      <c r="RVG162" s="3"/>
      <c r="RVH162" s="3"/>
      <c r="RVI162" s="3"/>
      <c r="RVJ162" s="3"/>
      <c r="RVK162" s="3"/>
      <c r="RVL162" s="3"/>
      <c r="RVM162" s="3"/>
      <c r="RVN162" s="3"/>
      <c r="RVO162" s="3"/>
      <c r="RVP162" s="3"/>
      <c r="RVQ162" s="3"/>
      <c r="RVR162" s="3"/>
      <c r="RVS162" s="3"/>
      <c r="RVT162" s="3"/>
      <c r="RVU162" s="3"/>
      <c r="RVV162" s="3"/>
      <c r="RVW162" s="3"/>
      <c r="RVX162" s="3"/>
      <c r="RVY162" s="3"/>
      <c r="RVZ162" s="3"/>
      <c r="RWA162" s="3"/>
      <c r="RWB162" s="3"/>
      <c r="RWC162" s="3"/>
      <c r="RWD162" s="3"/>
      <c r="RWE162" s="3"/>
      <c r="RWF162" s="3"/>
      <c r="RWG162" s="3"/>
      <c r="RWH162" s="3"/>
      <c r="RWI162" s="3"/>
      <c r="RWJ162" s="3"/>
      <c r="RWK162" s="3"/>
      <c r="RWL162" s="3"/>
      <c r="RWM162" s="3"/>
      <c r="RWN162" s="3"/>
      <c r="RWO162" s="3"/>
      <c r="RWP162" s="3"/>
      <c r="RWQ162" s="3"/>
      <c r="RWR162" s="3"/>
      <c r="RWS162" s="3"/>
      <c r="RWT162" s="3"/>
      <c r="RWU162" s="3"/>
      <c r="RWV162" s="3"/>
      <c r="RWW162" s="3"/>
      <c r="RWX162" s="3"/>
      <c r="RWY162" s="3"/>
      <c r="RWZ162" s="3"/>
      <c r="RXA162" s="3"/>
      <c r="RXB162" s="3"/>
      <c r="RXC162" s="3"/>
      <c r="RXD162" s="3"/>
      <c r="RXE162" s="3"/>
      <c r="RXF162" s="3"/>
      <c r="RXG162" s="3"/>
      <c r="RXH162" s="3"/>
      <c r="RXI162" s="3"/>
      <c r="RXJ162" s="3"/>
      <c r="RXK162" s="3"/>
      <c r="RXL162" s="3"/>
      <c r="RXM162" s="3"/>
      <c r="RXN162" s="3"/>
      <c r="RXO162" s="3"/>
      <c r="RXP162" s="3"/>
      <c r="RXQ162" s="3"/>
      <c r="RXR162" s="3"/>
      <c r="RXS162" s="3"/>
      <c r="RXT162" s="3"/>
      <c r="RXU162" s="3"/>
      <c r="RXV162" s="3"/>
      <c r="RXW162" s="3"/>
      <c r="RXX162" s="3"/>
      <c r="RXY162" s="3"/>
      <c r="RXZ162" s="3"/>
      <c r="RYA162" s="3"/>
      <c r="RYB162" s="3"/>
      <c r="RYC162" s="3"/>
      <c r="RYD162" s="3"/>
      <c r="RYE162" s="3"/>
      <c r="RYF162" s="3"/>
      <c r="RYG162" s="3"/>
      <c r="RYH162" s="3"/>
      <c r="RYI162" s="3"/>
      <c r="RYJ162" s="3"/>
      <c r="RYK162" s="3"/>
      <c r="RYL162" s="3"/>
      <c r="RYM162" s="3"/>
      <c r="RYN162" s="3"/>
      <c r="RYO162" s="3"/>
      <c r="RYP162" s="3"/>
      <c r="RYQ162" s="3"/>
      <c r="RYR162" s="3"/>
      <c r="RYS162" s="3"/>
      <c r="RYT162" s="3"/>
      <c r="RYU162" s="3"/>
      <c r="RYV162" s="3"/>
      <c r="RYW162" s="3"/>
      <c r="RYX162" s="3"/>
      <c r="RYY162" s="3"/>
      <c r="RYZ162" s="3"/>
      <c r="RZA162" s="3"/>
      <c r="RZB162" s="3"/>
      <c r="RZC162" s="3"/>
      <c r="RZD162" s="3"/>
      <c r="RZE162" s="3"/>
      <c r="RZF162" s="3"/>
      <c r="RZG162" s="3"/>
      <c r="RZH162" s="3"/>
      <c r="RZI162" s="3"/>
      <c r="RZJ162" s="3"/>
      <c r="RZK162" s="3"/>
      <c r="RZL162" s="3"/>
      <c r="RZM162" s="3"/>
      <c r="RZN162" s="3"/>
      <c r="RZO162" s="3"/>
      <c r="RZP162" s="3"/>
      <c r="RZQ162" s="3"/>
      <c r="RZR162" s="3"/>
      <c r="RZS162" s="3"/>
      <c r="RZT162" s="3"/>
      <c r="RZU162" s="3"/>
      <c r="RZV162" s="3"/>
      <c r="RZW162" s="3"/>
      <c r="RZX162" s="3"/>
      <c r="RZY162" s="3"/>
      <c r="RZZ162" s="3"/>
      <c r="SAA162" s="3"/>
      <c r="SAB162" s="3"/>
      <c r="SAC162" s="3"/>
      <c r="SAD162" s="3"/>
      <c r="SAE162" s="3"/>
      <c r="SAF162" s="3"/>
      <c r="SAG162" s="3"/>
      <c r="SAH162" s="3"/>
      <c r="SAI162" s="3"/>
      <c r="SAJ162" s="3"/>
      <c r="SAK162" s="3"/>
      <c r="SAL162" s="3"/>
      <c r="SAM162" s="3"/>
      <c r="SAN162" s="3"/>
      <c r="SAO162" s="3"/>
      <c r="SAP162" s="3"/>
      <c r="SAQ162" s="3"/>
      <c r="SAR162" s="3"/>
      <c r="SAS162" s="3"/>
      <c r="SAT162" s="3"/>
      <c r="SAU162" s="3"/>
      <c r="SAV162" s="3"/>
      <c r="SAW162" s="3"/>
      <c r="SAX162" s="3"/>
      <c r="SAY162" s="3"/>
      <c r="SAZ162" s="3"/>
      <c r="SBA162" s="3"/>
      <c r="SBB162" s="3"/>
      <c r="SBC162" s="3"/>
      <c r="SBD162" s="3"/>
      <c r="SBE162" s="3"/>
      <c r="SBF162" s="3"/>
      <c r="SBG162" s="3"/>
      <c r="SBH162" s="3"/>
      <c r="SBI162" s="3"/>
      <c r="SBJ162" s="3"/>
      <c r="SBK162" s="3"/>
      <c r="SBL162" s="3"/>
      <c r="SBM162" s="3"/>
      <c r="SBN162" s="3"/>
      <c r="SBO162" s="3"/>
      <c r="SBP162" s="3"/>
      <c r="SBQ162" s="3"/>
      <c r="SBR162" s="3"/>
      <c r="SBS162" s="3"/>
      <c r="SBT162" s="3"/>
      <c r="SBU162" s="3"/>
      <c r="SBV162" s="3"/>
      <c r="SBW162" s="3"/>
      <c r="SBX162" s="3"/>
      <c r="SBY162" s="3"/>
      <c r="SBZ162" s="3"/>
      <c r="SCA162" s="3"/>
      <c r="SCB162" s="3"/>
      <c r="SCC162" s="3"/>
      <c r="SCD162" s="3"/>
      <c r="SCE162" s="3"/>
      <c r="SCF162" s="3"/>
      <c r="SCG162" s="3"/>
      <c r="SCH162" s="3"/>
      <c r="SCI162" s="3"/>
      <c r="SCJ162" s="3"/>
      <c r="SCK162" s="3"/>
      <c r="SCL162" s="3"/>
      <c r="SCM162" s="3"/>
      <c r="SCN162" s="3"/>
      <c r="SCO162" s="3"/>
      <c r="SCP162" s="3"/>
      <c r="SCQ162" s="3"/>
      <c r="SCR162" s="3"/>
      <c r="SCS162" s="3"/>
      <c r="SCT162" s="3"/>
      <c r="SCU162" s="3"/>
      <c r="SCV162" s="3"/>
      <c r="SCW162" s="3"/>
      <c r="SCX162" s="3"/>
      <c r="SCY162" s="3"/>
      <c r="SCZ162" s="3"/>
      <c r="SDA162" s="3"/>
      <c r="SDB162" s="3"/>
      <c r="SDC162" s="3"/>
      <c r="SDD162" s="3"/>
      <c r="SDE162" s="3"/>
      <c r="SDF162" s="3"/>
      <c r="SDG162" s="3"/>
      <c r="SDH162" s="3"/>
      <c r="SDI162" s="3"/>
      <c r="SDJ162" s="3"/>
      <c r="SDK162" s="3"/>
      <c r="SDL162" s="3"/>
      <c r="SDM162" s="3"/>
      <c r="SDN162" s="3"/>
      <c r="SDO162" s="3"/>
      <c r="SDP162" s="3"/>
      <c r="SDQ162" s="3"/>
      <c r="SDR162" s="3"/>
      <c r="SDS162" s="3"/>
      <c r="SDT162" s="3"/>
      <c r="SDU162" s="3"/>
      <c r="SDV162" s="3"/>
      <c r="SDW162" s="3"/>
      <c r="SDX162" s="3"/>
      <c r="SDY162" s="3"/>
      <c r="SDZ162" s="3"/>
      <c r="SEA162" s="3"/>
      <c r="SEB162" s="3"/>
      <c r="SEC162" s="3"/>
      <c r="SED162" s="3"/>
      <c r="SEE162" s="3"/>
      <c r="SEF162" s="3"/>
      <c r="SEG162" s="3"/>
      <c r="SEH162" s="3"/>
      <c r="SEI162" s="3"/>
      <c r="SEJ162" s="3"/>
      <c r="SEK162" s="3"/>
      <c r="SEL162" s="3"/>
      <c r="SEM162" s="3"/>
      <c r="SEN162" s="3"/>
      <c r="SEO162" s="3"/>
      <c r="SEP162" s="3"/>
      <c r="SEQ162" s="3"/>
      <c r="SER162" s="3"/>
      <c r="SES162" s="3"/>
      <c r="SET162" s="3"/>
      <c r="SEU162" s="3"/>
      <c r="SEV162" s="3"/>
      <c r="SEW162" s="3"/>
      <c r="SEX162" s="3"/>
      <c r="SEY162" s="3"/>
      <c r="SEZ162" s="3"/>
      <c r="SFA162" s="3"/>
      <c r="SFB162" s="3"/>
      <c r="SFC162" s="3"/>
      <c r="SFD162" s="3"/>
      <c r="SFE162" s="3"/>
      <c r="SFF162" s="3"/>
      <c r="SFG162" s="3"/>
      <c r="SFH162" s="3"/>
      <c r="SFI162" s="3"/>
      <c r="SFJ162" s="3"/>
      <c r="SFK162" s="3"/>
      <c r="SFL162" s="3"/>
      <c r="SFM162" s="3"/>
      <c r="SFN162" s="3"/>
      <c r="SFO162" s="3"/>
      <c r="SFP162" s="3"/>
      <c r="SFQ162" s="3"/>
      <c r="SFR162" s="3"/>
      <c r="SFS162" s="3"/>
      <c r="SFT162" s="3"/>
      <c r="SFU162" s="3"/>
      <c r="SFV162" s="3"/>
      <c r="SFW162" s="3"/>
      <c r="SFX162" s="3"/>
      <c r="SFY162" s="3"/>
      <c r="SFZ162" s="3"/>
      <c r="SGA162" s="3"/>
      <c r="SGB162" s="3"/>
      <c r="SGC162" s="3"/>
      <c r="SGD162" s="3"/>
      <c r="SGE162" s="3"/>
      <c r="SGF162" s="3"/>
      <c r="SGG162" s="3"/>
      <c r="SGH162" s="3"/>
      <c r="SGI162" s="3"/>
      <c r="SGJ162" s="3"/>
      <c r="SGK162" s="3"/>
      <c r="SGL162" s="3"/>
      <c r="SGM162" s="3"/>
      <c r="SGN162" s="3"/>
      <c r="SGO162" s="3"/>
      <c r="SGP162" s="3"/>
      <c r="SGQ162" s="3"/>
      <c r="SGR162" s="3"/>
      <c r="SGS162" s="3"/>
      <c r="SGT162" s="3"/>
      <c r="SGU162" s="3"/>
      <c r="SGV162" s="3"/>
      <c r="SGW162" s="3"/>
      <c r="SGX162" s="3"/>
      <c r="SGY162" s="3"/>
      <c r="SGZ162" s="3"/>
      <c r="SHA162" s="3"/>
      <c r="SHB162" s="3"/>
      <c r="SHC162" s="3"/>
      <c r="SHD162" s="3"/>
      <c r="SHE162" s="3"/>
      <c r="SHF162" s="3"/>
      <c r="SHG162" s="3"/>
      <c r="SHH162" s="3"/>
      <c r="SHI162" s="3"/>
      <c r="SHJ162" s="3"/>
      <c r="SHK162" s="3"/>
      <c r="SHL162" s="3"/>
      <c r="SHM162" s="3"/>
      <c r="SHN162" s="3"/>
      <c r="SHO162" s="3"/>
      <c r="SHP162" s="3"/>
      <c r="SHQ162" s="3"/>
      <c r="SHR162" s="3"/>
      <c r="SHS162" s="3"/>
      <c r="SHT162" s="3"/>
      <c r="SHU162" s="3"/>
      <c r="SHV162" s="3"/>
      <c r="SHW162" s="3"/>
      <c r="SHX162" s="3"/>
      <c r="SHY162" s="3"/>
      <c r="SHZ162" s="3"/>
      <c r="SIA162" s="3"/>
      <c r="SIB162" s="3"/>
      <c r="SIC162" s="3"/>
      <c r="SID162" s="3"/>
      <c r="SIE162" s="3"/>
      <c r="SIF162" s="3"/>
      <c r="SIG162" s="3"/>
      <c r="SIH162" s="3"/>
      <c r="SII162" s="3"/>
      <c r="SIJ162" s="3"/>
      <c r="SIK162" s="3"/>
      <c r="SIL162" s="3"/>
      <c r="SIM162" s="3"/>
      <c r="SIN162" s="3"/>
      <c r="SIO162" s="3"/>
      <c r="SIP162" s="3"/>
      <c r="SIQ162" s="3"/>
      <c r="SIR162" s="3"/>
      <c r="SIS162" s="3"/>
      <c r="SIT162" s="3"/>
      <c r="SIU162" s="3"/>
      <c r="SIV162" s="3"/>
      <c r="SIW162" s="3"/>
      <c r="SIX162" s="3"/>
      <c r="SIY162" s="3"/>
      <c r="SIZ162" s="3"/>
      <c r="SJA162" s="3"/>
      <c r="SJB162" s="3"/>
      <c r="SJC162" s="3"/>
      <c r="SJD162" s="3"/>
      <c r="SJE162" s="3"/>
      <c r="SJF162" s="3"/>
      <c r="SJG162" s="3"/>
      <c r="SJH162" s="3"/>
      <c r="SJI162" s="3"/>
      <c r="SJJ162" s="3"/>
      <c r="SJK162" s="3"/>
      <c r="SJL162" s="3"/>
      <c r="SJM162" s="3"/>
      <c r="SJN162" s="3"/>
      <c r="SJO162" s="3"/>
      <c r="SJP162" s="3"/>
      <c r="SJQ162" s="3"/>
      <c r="SJR162" s="3"/>
      <c r="SJS162" s="3"/>
      <c r="SJT162" s="3"/>
      <c r="SJU162" s="3"/>
      <c r="SJV162" s="3"/>
      <c r="SJW162" s="3"/>
      <c r="SJX162" s="3"/>
      <c r="SJY162" s="3"/>
      <c r="SJZ162" s="3"/>
      <c r="SKA162" s="3"/>
      <c r="SKB162" s="3"/>
      <c r="SKC162" s="3"/>
      <c r="SKD162" s="3"/>
      <c r="SKE162" s="3"/>
      <c r="SKF162" s="3"/>
      <c r="SKG162" s="3"/>
      <c r="SKH162" s="3"/>
      <c r="SKI162" s="3"/>
      <c r="SKJ162" s="3"/>
      <c r="SKK162" s="3"/>
      <c r="SKL162" s="3"/>
      <c r="SKM162" s="3"/>
      <c r="SKN162" s="3"/>
      <c r="SKO162" s="3"/>
      <c r="SKP162" s="3"/>
      <c r="SKQ162" s="3"/>
      <c r="SKR162" s="3"/>
      <c r="SKS162" s="3"/>
      <c r="SKT162" s="3"/>
      <c r="SKU162" s="3"/>
      <c r="SKV162" s="3"/>
      <c r="SKW162" s="3"/>
      <c r="SKX162" s="3"/>
      <c r="SKY162" s="3"/>
      <c r="SKZ162" s="3"/>
      <c r="SLA162" s="3"/>
      <c r="SLB162" s="3"/>
      <c r="SLC162" s="3"/>
      <c r="SLD162" s="3"/>
      <c r="SLE162" s="3"/>
      <c r="SLF162" s="3"/>
      <c r="SLG162" s="3"/>
      <c r="SLH162" s="3"/>
      <c r="SLI162" s="3"/>
      <c r="SLJ162" s="3"/>
      <c r="SLK162" s="3"/>
      <c r="SLL162" s="3"/>
      <c r="SLM162" s="3"/>
      <c r="SLN162" s="3"/>
      <c r="SLO162" s="3"/>
      <c r="SLP162" s="3"/>
      <c r="SLQ162" s="3"/>
      <c r="SLR162" s="3"/>
      <c r="SLS162" s="3"/>
      <c r="SLT162" s="3"/>
      <c r="SLU162" s="3"/>
      <c r="SLV162" s="3"/>
      <c r="SLW162" s="3"/>
      <c r="SLX162" s="3"/>
      <c r="SLY162" s="3"/>
      <c r="SLZ162" s="3"/>
      <c r="SMA162" s="3"/>
      <c r="SMB162" s="3"/>
      <c r="SMC162" s="3"/>
      <c r="SMD162" s="3"/>
      <c r="SME162" s="3"/>
      <c r="SMF162" s="3"/>
      <c r="SMG162" s="3"/>
      <c r="SMH162" s="3"/>
      <c r="SMI162" s="3"/>
      <c r="SMJ162" s="3"/>
      <c r="SMK162" s="3"/>
      <c r="SML162" s="3"/>
      <c r="SMM162" s="3"/>
      <c r="SMN162" s="3"/>
      <c r="SMO162" s="3"/>
      <c r="SMP162" s="3"/>
      <c r="SMQ162" s="3"/>
      <c r="SMR162" s="3"/>
      <c r="SMS162" s="3"/>
      <c r="SMT162" s="3"/>
      <c r="SMU162" s="3"/>
      <c r="SMV162" s="3"/>
      <c r="SMW162" s="3"/>
      <c r="SMX162" s="3"/>
      <c r="SMY162" s="3"/>
      <c r="SMZ162" s="3"/>
      <c r="SNA162" s="3"/>
      <c r="SNB162" s="3"/>
      <c r="SNC162" s="3"/>
      <c r="SND162" s="3"/>
      <c r="SNE162" s="3"/>
      <c r="SNF162" s="3"/>
      <c r="SNG162" s="3"/>
      <c r="SNH162" s="3"/>
      <c r="SNI162" s="3"/>
      <c r="SNJ162" s="3"/>
      <c r="SNK162" s="3"/>
      <c r="SNL162" s="3"/>
      <c r="SNM162" s="3"/>
      <c r="SNN162" s="3"/>
      <c r="SNO162" s="3"/>
      <c r="SNP162" s="3"/>
      <c r="SNQ162" s="3"/>
      <c r="SNR162" s="3"/>
      <c r="SNS162" s="3"/>
      <c r="SNT162" s="3"/>
      <c r="SNU162" s="3"/>
      <c r="SNV162" s="3"/>
      <c r="SNW162" s="3"/>
      <c r="SNX162" s="3"/>
      <c r="SNY162" s="3"/>
      <c r="SNZ162" s="3"/>
      <c r="SOA162" s="3"/>
      <c r="SOB162" s="3"/>
      <c r="SOC162" s="3"/>
      <c r="SOD162" s="3"/>
      <c r="SOE162" s="3"/>
      <c r="SOF162" s="3"/>
      <c r="SOG162" s="3"/>
      <c r="SOH162" s="3"/>
      <c r="SOI162" s="3"/>
      <c r="SOJ162" s="3"/>
      <c r="SOK162" s="3"/>
      <c r="SOL162" s="3"/>
      <c r="SOM162" s="3"/>
      <c r="SON162" s="3"/>
      <c r="SOO162" s="3"/>
      <c r="SOP162" s="3"/>
      <c r="SOQ162" s="3"/>
      <c r="SOR162" s="3"/>
      <c r="SOS162" s="3"/>
      <c r="SOT162" s="3"/>
      <c r="SOU162" s="3"/>
      <c r="SOV162" s="3"/>
      <c r="SOW162" s="3"/>
      <c r="SOX162" s="3"/>
      <c r="SOY162" s="3"/>
      <c r="SOZ162" s="3"/>
      <c r="SPA162" s="3"/>
      <c r="SPB162" s="3"/>
      <c r="SPC162" s="3"/>
      <c r="SPD162" s="3"/>
      <c r="SPE162" s="3"/>
      <c r="SPF162" s="3"/>
      <c r="SPG162" s="3"/>
      <c r="SPH162" s="3"/>
      <c r="SPI162" s="3"/>
      <c r="SPJ162" s="3"/>
      <c r="SPK162" s="3"/>
      <c r="SPL162" s="3"/>
      <c r="SPM162" s="3"/>
      <c r="SPN162" s="3"/>
      <c r="SPO162" s="3"/>
      <c r="SPP162" s="3"/>
      <c r="SPQ162" s="3"/>
      <c r="SPR162" s="3"/>
      <c r="SPS162" s="3"/>
      <c r="SPT162" s="3"/>
      <c r="SPU162" s="3"/>
      <c r="SPV162" s="3"/>
      <c r="SPW162" s="3"/>
      <c r="SPX162" s="3"/>
      <c r="SPY162" s="3"/>
      <c r="SPZ162" s="3"/>
      <c r="SQA162" s="3"/>
      <c r="SQB162" s="3"/>
      <c r="SQC162" s="3"/>
      <c r="SQD162" s="3"/>
      <c r="SQE162" s="3"/>
      <c r="SQF162" s="3"/>
      <c r="SQG162" s="3"/>
      <c r="SQH162" s="3"/>
      <c r="SQI162" s="3"/>
      <c r="SQJ162" s="3"/>
      <c r="SQK162" s="3"/>
      <c r="SQL162" s="3"/>
      <c r="SQM162" s="3"/>
      <c r="SQN162" s="3"/>
      <c r="SQO162" s="3"/>
      <c r="SQP162" s="3"/>
      <c r="SQQ162" s="3"/>
      <c r="SQR162" s="3"/>
      <c r="SQS162" s="3"/>
      <c r="SQT162" s="3"/>
      <c r="SQU162" s="3"/>
      <c r="SQV162" s="3"/>
      <c r="SQW162" s="3"/>
      <c r="SQX162" s="3"/>
      <c r="SQY162" s="3"/>
      <c r="SQZ162" s="3"/>
      <c r="SRA162" s="3"/>
      <c r="SRB162" s="3"/>
      <c r="SRC162" s="3"/>
      <c r="SRD162" s="3"/>
      <c r="SRE162" s="3"/>
      <c r="SRF162" s="3"/>
      <c r="SRG162" s="3"/>
      <c r="SRH162" s="3"/>
      <c r="SRI162" s="3"/>
      <c r="SRJ162" s="3"/>
      <c r="SRK162" s="3"/>
      <c r="SRL162" s="3"/>
      <c r="SRM162" s="3"/>
      <c r="SRN162" s="3"/>
      <c r="SRO162" s="3"/>
      <c r="SRP162" s="3"/>
      <c r="SRQ162" s="3"/>
      <c r="SRR162" s="3"/>
      <c r="SRS162" s="3"/>
      <c r="SRT162" s="3"/>
      <c r="SRU162" s="3"/>
      <c r="SRV162" s="3"/>
      <c r="SRW162" s="3"/>
      <c r="SRX162" s="3"/>
      <c r="SRY162" s="3"/>
      <c r="SRZ162" s="3"/>
      <c r="SSA162" s="3"/>
      <c r="SSB162" s="3"/>
      <c r="SSC162" s="3"/>
      <c r="SSD162" s="3"/>
      <c r="SSE162" s="3"/>
      <c r="SSF162" s="3"/>
      <c r="SSG162" s="3"/>
      <c r="SSH162" s="3"/>
      <c r="SSI162" s="3"/>
      <c r="SSJ162" s="3"/>
      <c r="SSK162" s="3"/>
      <c r="SSL162" s="3"/>
      <c r="SSM162" s="3"/>
      <c r="SSN162" s="3"/>
      <c r="SSO162" s="3"/>
      <c r="SSP162" s="3"/>
      <c r="SSQ162" s="3"/>
      <c r="SSR162" s="3"/>
      <c r="SSS162" s="3"/>
      <c r="SST162" s="3"/>
      <c r="SSU162" s="3"/>
      <c r="SSV162" s="3"/>
      <c r="SSW162" s="3"/>
      <c r="SSX162" s="3"/>
      <c r="SSY162" s="3"/>
      <c r="SSZ162" s="3"/>
      <c r="STA162" s="3"/>
      <c r="STB162" s="3"/>
      <c r="STC162" s="3"/>
      <c r="STD162" s="3"/>
      <c r="STE162" s="3"/>
      <c r="STF162" s="3"/>
      <c r="STG162" s="3"/>
      <c r="STH162" s="3"/>
      <c r="STI162" s="3"/>
      <c r="STJ162" s="3"/>
      <c r="STK162" s="3"/>
      <c r="STL162" s="3"/>
      <c r="STM162" s="3"/>
      <c r="STN162" s="3"/>
      <c r="STO162" s="3"/>
      <c r="STP162" s="3"/>
      <c r="STQ162" s="3"/>
      <c r="STR162" s="3"/>
      <c r="STS162" s="3"/>
      <c r="STT162" s="3"/>
      <c r="STU162" s="3"/>
      <c r="STV162" s="3"/>
      <c r="STW162" s="3"/>
      <c r="STX162" s="3"/>
      <c r="STY162" s="3"/>
      <c r="STZ162" s="3"/>
      <c r="SUA162" s="3"/>
      <c r="SUB162" s="3"/>
      <c r="SUC162" s="3"/>
      <c r="SUD162" s="3"/>
      <c r="SUE162" s="3"/>
      <c r="SUF162" s="3"/>
      <c r="SUG162" s="3"/>
      <c r="SUH162" s="3"/>
      <c r="SUI162" s="3"/>
      <c r="SUJ162" s="3"/>
      <c r="SUK162" s="3"/>
      <c r="SUL162" s="3"/>
      <c r="SUM162" s="3"/>
      <c r="SUN162" s="3"/>
      <c r="SUO162" s="3"/>
      <c r="SUP162" s="3"/>
      <c r="SUQ162" s="3"/>
      <c r="SUR162" s="3"/>
      <c r="SUS162" s="3"/>
      <c r="SUT162" s="3"/>
      <c r="SUU162" s="3"/>
      <c r="SUV162" s="3"/>
      <c r="SUW162" s="3"/>
      <c r="SUX162" s="3"/>
      <c r="SUY162" s="3"/>
      <c r="SUZ162" s="3"/>
      <c r="SVA162" s="3"/>
      <c r="SVB162" s="3"/>
      <c r="SVC162" s="3"/>
      <c r="SVD162" s="3"/>
      <c r="SVE162" s="3"/>
      <c r="SVF162" s="3"/>
      <c r="SVG162" s="3"/>
      <c r="SVH162" s="3"/>
      <c r="SVI162" s="3"/>
      <c r="SVJ162" s="3"/>
      <c r="SVK162" s="3"/>
      <c r="SVL162" s="3"/>
      <c r="SVM162" s="3"/>
      <c r="SVN162" s="3"/>
      <c r="SVO162" s="3"/>
      <c r="SVP162" s="3"/>
      <c r="SVQ162" s="3"/>
      <c r="SVR162" s="3"/>
      <c r="SVS162" s="3"/>
      <c r="SVT162" s="3"/>
      <c r="SVU162" s="3"/>
      <c r="SVV162" s="3"/>
      <c r="SVW162" s="3"/>
      <c r="SVX162" s="3"/>
      <c r="SVY162" s="3"/>
      <c r="SVZ162" s="3"/>
      <c r="SWA162" s="3"/>
      <c r="SWB162" s="3"/>
      <c r="SWC162" s="3"/>
      <c r="SWD162" s="3"/>
      <c r="SWE162" s="3"/>
      <c r="SWF162" s="3"/>
      <c r="SWG162" s="3"/>
      <c r="SWH162" s="3"/>
      <c r="SWI162" s="3"/>
      <c r="SWJ162" s="3"/>
      <c r="SWK162" s="3"/>
      <c r="SWL162" s="3"/>
      <c r="SWM162" s="3"/>
      <c r="SWN162" s="3"/>
      <c r="SWO162" s="3"/>
      <c r="SWP162" s="3"/>
      <c r="SWQ162" s="3"/>
      <c r="SWR162" s="3"/>
      <c r="SWS162" s="3"/>
      <c r="SWT162" s="3"/>
      <c r="SWU162" s="3"/>
      <c r="SWV162" s="3"/>
      <c r="SWW162" s="3"/>
      <c r="SWX162" s="3"/>
      <c r="SWY162" s="3"/>
      <c r="SWZ162" s="3"/>
      <c r="SXA162" s="3"/>
      <c r="SXB162" s="3"/>
      <c r="SXC162" s="3"/>
      <c r="SXD162" s="3"/>
      <c r="SXE162" s="3"/>
      <c r="SXF162" s="3"/>
      <c r="SXG162" s="3"/>
      <c r="SXH162" s="3"/>
      <c r="SXI162" s="3"/>
      <c r="SXJ162" s="3"/>
      <c r="SXK162" s="3"/>
      <c r="SXL162" s="3"/>
      <c r="SXM162" s="3"/>
      <c r="SXN162" s="3"/>
      <c r="SXO162" s="3"/>
      <c r="SXP162" s="3"/>
      <c r="SXQ162" s="3"/>
      <c r="SXR162" s="3"/>
      <c r="SXS162" s="3"/>
      <c r="SXT162" s="3"/>
      <c r="SXU162" s="3"/>
      <c r="SXV162" s="3"/>
      <c r="SXW162" s="3"/>
      <c r="SXX162" s="3"/>
      <c r="SXY162" s="3"/>
      <c r="SXZ162" s="3"/>
      <c r="SYA162" s="3"/>
      <c r="SYB162" s="3"/>
      <c r="SYC162" s="3"/>
      <c r="SYD162" s="3"/>
      <c r="SYE162" s="3"/>
      <c r="SYF162" s="3"/>
      <c r="SYG162" s="3"/>
      <c r="SYH162" s="3"/>
      <c r="SYI162" s="3"/>
      <c r="SYJ162" s="3"/>
      <c r="SYK162" s="3"/>
      <c r="SYL162" s="3"/>
      <c r="SYM162" s="3"/>
      <c r="SYN162" s="3"/>
      <c r="SYO162" s="3"/>
      <c r="SYP162" s="3"/>
      <c r="SYQ162" s="3"/>
      <c r="SYR162" s="3"/>
      <c r="SYS162" s="3"/>
      <c r="SYT162" s="3"/>
      <c r="SYU162" s="3"/>
      <c r="SYV162" s="3"/>
      <c r="SYW162" s="3"/>
      <c r="SYX162" s="3"/>
      <c r="SYY162" s="3"/>
      <c r="SYZ162" s="3"/>
      <c r="SZA162" s="3"/>
      <c r="SZB162" s="3"/>
      <c r="SZC162" s="3"/>
      <c r="SZD162" s="3"/>
      <c r="SZE162" s="3"/>
      <c r="SZF162" s="3"/>
      <c r="SZG162" s="3"/>
      <c r="SZH162" s="3"/>
      <c r="SZI162" s="3"/>
      <c r="SZJ162" s="3"/>
      <c r="SZK162" s="3"/>
      <c r="SZL162" s="3"/>
      <c r="SZM162" s="3"/>
      <c r="SZN162" s="3"/>
      <c r="SZO162" s="3"/>
      <c r="SZP162" s="3"/>
      <c r="SZQ162" s="3"/>
      <c r="SZR162" s="3"/>
      <c r="SZS162" s="3"/>
      <c r="SZT162" s="3"/>
      <c r="SZU162" s="3"/>
      <c r="SZV162" s="3"/>
      <c r="SZW162" s="3"/>
      <c r="SZX162" s="3"/>
      <c r="SZY162" s="3"/>
      <c r="SZZ162" s="3"/>
      <c r="TAA162" s="3"/>
      <c r="TAB162" s="3"/>
      <c r="TAC162" s="3"/>
      <c r="TAD162" s="3"/>
      <c r="TAE162" s="3"/>
      <c r="TAF162" s="3"/>
      <c r="TAG162" s="3"/>
      <c r="TAH162" s="3"/>
      <c r="TAI162" s="3"/>
      <c r="TAJ162" s="3"/>
      <c r="TAK162" s="3"/>
      <c r="TAL162" s="3"/>
      <c r="TAM162" s="3"/>
      <c r="TAN162" s="3"/>
      <c r="TAO162" s="3"/>
      <c r="TAP162" s="3"/>
      <c r="TAQ162" s="3"/>
      <c r="TAR162" s="3"/>
      <c r="TAS162" s="3"/>
      <c r="TAT162" s="3"/>
      <c r="TAU162" s="3"/>
      <c r="TAV162" s="3"/>
      <c r="TAW162" s="3"/>
      <c r="TAX162" s="3"/>
      <c r="TAY162" s="3"/>
      <c r="TAZ162" s="3"/>
      <c r="TBA162" s="3"/>
      <c r="TBB162" s="3"/>
      <c r="TBC162" s="3"/>
      <c r="TBD162" s="3"/>
      <c r="TBE162" s="3"/>
      <c r="TBF162" s="3"/>
      <c r="TBG162" s="3"/>
      <c r="TBH162" s="3"/>
      <c r="TBI162" s="3"/>
      <c r="TBJ162" s="3"/>
      <c r="TBK162" s="3"/>
      <c r="TBL162" s="3"/>
      <c r="TBM162" s="3"/>
      <c r="TBN162" s="3"/>
      <c r="TBO162" s="3"/>
      <c r="TBP162" s="3"/>
      <c r="TBQ162" s="3"/>
      <c r="TBR162" s="3"/>
      <c r="TBS162" s="3"/>
      <c r="TBT162" s="3"/>
      <c r="TBU162" s="3"/>
      <c r="TBV162" s="3"/>
      <c r="TBW162" s="3"/>
      <c r="TBX162" s="3"/>
      <c r="TBY162" s="3"/>
      <c r="TBZ162" s="3"/>
      <c r="TCA162" s="3"/>
      <c r="TCB162" s="3"/>
      <c r="TCC162" s="3"/>
      <c r="TCD162" s="3"/>
      <c r="TCE162" s="3"/>
      <c r="TCF162" s="3"/>
      <c r="TCG162" s="3"/>
      <c r="TCH162" s="3"/>
      <c r="TCI162" s="3"/>
      <c r="TCJ162" s="3"/>
      <c r="TCK162" s="3"/>
      <c r="TCL162" s="3"/>
      <c r="TCM162" s="3"/>
      <c r="TCN162" s="3"/>
      <c r="TCO162" s="3"/>
      <c r="TCP162" s="3"/>
      <c r="TCQ162" s="3"/>
      <c r="TCR162" s="3"/>
      <c r="TCS162" s="3"/>
      <c r="TCT162" s="3"/>
      <c r="TCU162" s="3"/>
      <c r="TCV162" s="3"/>
      <c r="TCW162" s="3"/>
      <c r="TCX162" s="3"/>
      <c r="TCY162" s="3"/>
      <c r="TCZ162" s="3"/>
      <c r="TDA162" s="3"/>
      <c r="TDB162" s="3"/>
      <c r="TDC162" s="3"/>
      <c r="TDD162" s="3"/>
      <c r="TDE162" s="3"/>
      <c r="TDF162" s="3"/>
      <c r="TDG162" s="3"/>
      <c r="TDH162" s="3"/>
      <c r="TDI162" s="3"/>
      <c r="TDJ162" s="3"/>
      <c r="TDK162" s="3"/>
      <c r="TDL162" s="3"/>
      <c r="TDM162" s="3"/>
      <c r="TDN162" s="3"/>
      <c r="TDO162" s="3"/>
      <c r="TDP162" s="3"/>
      <c r="TDQ162" s="3"/>
      <c r="TDR162" s="3"/>
      <c r="TDS162" s="3"/>
      <c r="TDT162" s="3"/>
      <c r="TDU162" s="3"/>
      <c r="TDV162" s="3"/>
      <c r="TDW162" s="3"/>
      <c r="TDX162" s="3"/>
      <c r="TDY162" s="3"/>
      <c r="TDZ162" s="3"/>
      <c r="TEA162" s="3"/>
      <c r="TEB162" s="3"/>
      <c r="TEC162" s="3"/>
      <c r="TED162" s="3"/>
      <c r="TEE162" s="3"/>
      <c r="TEF162" s="3"/>
      <c r="TEG162" s="3"/>
      <c r="TEH162" s="3"/>
      <c r="TEI162" s="3"/>
      <c r="TEJ162" s="3"/>
      <c r="TEK162" s="3"/>
      <c r="TEL162" s="3"/>
      <c r="TEM162" s="3"/>
      <c r="TEN162" s="3"/>
      <c r="TEO162" s="3"/>
      <c r="TEP162" s="3"/>
      <c r="TEQ162" s="3"/>
      <c r="TER162" s="3"/>
      <c r="TES162" s="3"/>
      <c r="TET162" s="3"/>
      <c r="TEU162" s="3"/>
      <c r="TEV162" s="3"/>
      <c r="TEW162" s="3"/>
      <c r="TEX162" s="3"/>
      <c r="TEY162" s="3"/>
      <c r="TEZ162" s="3"/>
      <c r="TFA162" s="3"/>
      <c r="TFB162" s="3"/>
      <c r="TFC162" s="3"/>
      <c r="TFD162" s="3"/>
      <c r="TFE162" s="3"/>
      <c r="TFF162" s="3"/>
      <c r="TFG162" s="3"/>
      <c r="TFH162" s="3"/>
      <c r="TFI162" s="3"/>
      <c r="TFJ162" s="3"/>
      <c r="TFK162" s="3"/>
      <c r="TFL162" s="3"/>
      <c r="TFM162" s="3"/>
      <c r="TFN162" s="3"/>
      <c r="TFO162" s="3"/>
      <c r="TFP162" s="3"/>
      <c r="TFQ162" s="3"/>
      <c r="TFR162" s="3"/>
      <c r="TFS162" s="3"/>
      <c r="TFT162" s="3"/>
      <c r="TFU162" s="3"/>
      <c r="TFV162" s="3"/>
      <c r="TFW162" s="3"/>
      <c r="TFX162" s="3"/>
      <c r="TFY162" s="3"/>
      <c r="TFZ162" s="3"/>
      <c r="TGA162" s="3"/>
      <c r="TGB162" s="3"/>
      <c r="TGC162" s="3"/>
      <c r="TGD162" s="3"/>
      <c r="TGE162" s="3"/>
      <c r="TGF162" s="3"/>
      <c r="TGG162" s="3"/>
      <c r="TGH162" s="3"/>
      <c r="TGI162" s="3"/>
      <c r="TGJ162" s="3"/>
      <c r="TGK162" s="3"/>
      <c r="TGL162" s="3"/>
      <c r="TGM162" s="3"/>
      <c r="TGN162" s="3"/>
      <c r="TGO162" s="3"/>
      <c r="TGP162" s="3"/>
      <c r="TGQ162" s="3"/>
      <c r="TGR162" s="3"/>
      <c r="TGS162" s="3"/>
      <c r="TGT162" s="3"/>
      <c r="TGU162" s="3"/>
      <c r="TGV162" s="3"/>
      <c r="TGW162" s="3"/>
      <c r="TGX162" s="3"/>
      <c r="TGY162" s="3"/>
      <c r="TGZ162" s="3"/>
      <c r="THA162" s="3"/>
      <c r="THB162" s="3"/>
      <c r="THC162" s="3"/>
      <c r="THD162" s="3"/>
      <c r="THE162" s="3"/>
      <c r="THF162" s="3"/>
      <c r="THG162" s="3"/>
      <c r="THH162" s="3"/>
      <c r="THI162" s="3"/>
      <c r="THJ162" s="3"/>
      <c r="THK162" s="3"/>
      <c r="THL162" s="3"/>
      <c r="THM162" s="3"/>
      <c r="THN162" s="3"/>
      <c r="THO162" s="3"/>
      <c r="THP162" s="3"/>
      <c r="THQ162" s="3"/>
      <c r="THR162" s="3"/>
      <c r="THS162" s="3"/>
      <c r="THT162" s="3"/>
      <c r="THU162" s="3"/>
      <c r="THV162" s="3"/>
      <c r="THW162" s="3"/>
      <c r="THX162" s="3"/>
      <c r="THY162" s="3"/>
      <c r="THZ162" s="3"/>
      <c r="TIA162" s="3"/>
      <c r="TIB162" s="3"/>
      <c r="TIC162" s="3"/>
      <c r="TID162" s="3"/>
      <c r="TIE162" s="3"/>
      <c r="TIF162" s="3"/>
      <c r="TIG162" s="3"/>
      <c r="TIH162" s="3"/>
      <c r="TII162" s="3"/>
      <c r="TIJ162" s="3"/>
      <c r="TIK162" s="3"/>
      <c r="TIL162" s="3"/>
      <c r="TIM162" s="3"/>
      <c r="TIN162" s="3"/>
      <c r="TIO162" s="3"/>
      <c r="TIP162" s="3"/>
      <c r="TIQ162" s="3"/>
      <c r="TIR162" s="3"/>
      <c r="TIS162" s="3"/>
      <c r="TIT162" s="3"/>
      <c r="TIU162" s="3"/>
      <c r="TIV162" s="3"/>
      <c r="TIW162" s="3"/>
      <c r="TIX162" s="3"/>
      <c r="TIY162" s="3"/>
      <c r="TIZ162" s="3"/>
      <c r="TJA162" s="3"/>
      <c r="TJB162" s="3"/>
      <c r="TJC162" s="3"/>
      <c r="TJD162" s="3"/>
      <c r="TJE162" s="3"/>
      <c r="TJF162" s="3"/>
      <c r="TJG162" s="3"/>
      <c r="TJH162" s="3"/>
      <c r="TJI162" s="3"/>
      <c r="TJJ162" s="3"/>
      <c r="TJK162" s="3"/>
      <c r="TJL162" s="3"/>
      <c r="TJM162" s="3"/>
      <c r="TJN162" s="3"/>
      <c r="TJO162" s="3"/>
      <c r="TJP162" s="3"/>
      <c r="TJQ162" s="3"/>
      <c r="TJR162" s="3"/>
      <c r="TJS162" s="3"/>
      <c r="TJT162" s="3"/>
      <c r="TJU162" s="3"/>
      <c r="TJV162" s="3"/>
      <c r="TJW162" s="3"/>
      <c r="TJX162" s="3"/>
      <c r="TJY162" s="3"/>
      <c r="TJZ162" s="3"/>
      <c r="TKA162" s="3"/>
      <c r="TKB162" s="3"/>
      <c r="TKC162" s="3"/>
      <c r="TKD162" s="3"/>
      <c r="TKE162" s="3"/>
      <c r="TKF162" s="3"/>
      <c r="TKG162" s="3"/>
      <c r="TKH162" s="3"/>
      <c r="TKI162" s="3"/>
      <c r="TKJ162" s="3"/>
      <c r="TKK162" s="3"/>
      <c r="TKL162" s="3"/>
      <c r="TKM162" s="3"/>
      <c r="TKN162" s="3"/>
      <c r="TKO162" s="3"/>
      <c r="TKP162" s="3"/>
      <c r="TKQ162" s="3"/>
      <c r="TKR162" s="3"/>
      <c r="TKS162" s="3"/>
      <c r="TKT162" s="3"/>
      <c r="TKU162" s="3"/>
      <c r="TKV162" s="3"/>
      <c r="TKW162" s="3"/>
      <c r="TKX162" s="3"/>
      <c r="TKY162" s="3"/>
      <c r="TKZ162" s="3"/>
      <c r="TLA162" s="3"/>
      <c r="TLB162" s="3"/>
      <c r="TLC162" s="3"/>
      <c r="TLD162" s="3"/>
      <c r="TLE162" s="3"/>
      <c r="TLF162" s="3"/>
      <c r="TLG162" s="3"/>
      <c r="TLH162" s="3"/>
      <c r="TLI162" s="3"/>
      <c r="TLJ162" s="3"/>
      <c r="TLK162" s="3"/>
      <c r="TLL162" s="3"/>
      <c r="TLM162" s="3"/>
      <c r="TLN162" s="3"/>
      <c r="TLO162" s="3"/>
      <c r="TLP162" s="3"/>
      <c r="TLQ162" s="3"/>
      <c r="TLR162" s="3"/>
      <c r="TLS162" s="3"/>
      <c r="TLT162" s="3"/>
      <c r="TLU162" s="3"/>
      <c r="TLV162" s="3"/>
      <c r="TLW162" s="3"/>
      <c r="TLX162" s="3"/>
      <c r="TLY162" s="3"/>
      <c r="TLZ162" s="3"/>
      <c r="TMA162" s="3"/>
      <c r="TMB162" s="3"/>
      <c r="TMC162" s="3"/>
      <c r="TMD162" s="3"/>
      <c r="TME162" s="3"/>
      <c r="TMF162" s="3"/>
      <c r="TMG162" s="3"/>
      <c r="TMH162" s="3"/>
      <c r="TMI162" s="3"/>
      <c r="TMJ162" s="3"/>
      <c r="TMK162" s="3"/>
      <c r="TML162" s="3"/>
      <c r="TMM162" s="3"/>
      <c r="TMN162" s="3"/>
      <c r="TMO162" s="3"/>
      <c r="TMP162" s="3"/>
      <c r="TMQ162" s="3"/>
      <c r="TMR162" s="3"/>
      <c r="TMS162" s="3"/>
      <c r="TMT162" s="3"/>
      <c r="TMU162" s="3"/>
      <c r="TMV162" s="3"/>
      <c r="TMW162" s="3"/>
      <c r="TMX162" s="3"/>
      <c r="TMY162" s="3"/>
      <c r="TMZ162" s="3"/>
      <c r="TNA162" s="3"/>
      <c r="TNB162" s="3"/>
      <c r="TNC162" s="3"/>
      <c r="TND162" s="3"/>
      <c r="TNE162" s="3"/>
      <c r="TNF162" s="3"/>
      <c r="TNG162" s="3"/>
      <c r="TNH162" s="3"/>
      <c r="TNI162" s="3"/>
      <c r="TNJ162" s="3"/>
      <c r="TNK162" s="3"/>
      <c r="TNL162" s="3"/>
      <c r="TNM162" s="3"/>
      <c r="TNN162" s="3"/>
      <c r="TNO162" s="3"/>
      <c r="TNP162" s="3"/>
      <c r="TNQ162" s="3"/>
      <c r="TNR162" s="3"/>
      <c r="TNS162" s="3"/>
      <c r="TNT162" s="3"/>
      <c r="TNU162" s="3"/>
      <c r="TNV162" s="3"/>
      <c r="TNW162" s="3"/>
      <c r="TNX162" s="3"/>
      <c r="TNY162" s="3"/>
      <c r="TNZ162" s="3"/>
      <c r="TOA162" s="3"/>
      <c r="TOB162" s="3"/>
      <c r="TOC162" s="3"/>
      <c r="TOD162" s="3"/>
      <c r="TOE162" s="3"/>
      <c r="TOF162" s="3"/>
      <c r="TOG162" s="3"/>
      <c r="TOH162" s="3"/>
      <c r="TOI162" s="3"/>
      <c r="TOJ162" s="3"/>
      <c r="TOK162" s="3"/>
      <c r="TOL162" s="3"/>
      <c r="TOM162" s="3"/>
      <c r="TON162" s="3"/>
      <c r="TOO162" s="3"/>
      <c r="TOP162" s="3"/>
      <c r="TOQ162" s="3"/>
      <c r="TOR162" s="3"/>
      <c r="TOS162" s="3"/>
      <c r="TOT162" s="3"/>
      <c r="TOU162" s="3"/>
      <c r="TOV162" s="3"/>
      <c r="TOW162" s="3"/>
      <c r="TOX162" s="3"/>
      <c r="TOY162" s="3"/>
      <c r="TOZ162" s="3"/>
      <c r="TPA162" s="3"/>
      <c r="TPB162" s="3"/>
      <c r="TPC162" s="3"/>
      <c r="TPD162" s="3"/>
      <c r="TPE162" s="3"/>
      <c r="TPF162" s="3"/>
      <c r="TPG162" s="3"/>
      <c r="TPH162" s="3"/>
      <c r="TPI162" s="3"/>
      <c r="TPJ162" s="3"/>
      <c r="TPK162" s="3"/>
      <c r="TPL162" s="3"/>
      <c r="TPM162" s="3"/>
      <c r="TPN162" s="3"/>
      <c r="TPO162" s="3"/>
      <c r="TPP162" s="3"/>
      <c r="TPQ162" s="3"/>
      <c r="TPR162" s="3"/>
      <c r="TPS162" s="3"/>
      <c r="TPT162" s="3"/>
      <c r="TPU162" s="3"/>
      <c r="TPV162" s="3"/>
      <c r="TPW162" s="3"/>
      <c r="TPX162" s="3"/>
      <c r="TPY162" s="3"/>
      <c r="TPZ162" s="3"/>
      <c r="TQA162" s="3"/>
      <c r="TQB162" s="3"/>
      <c r="TQC162" s="3"/>
      <c r="TQD162" s="3"/>
      <c r="TQE162" s="3"/>
      <c r="TQF162" s="3"/>
      <c r="TQG162" s="3"/>
      <c r="TQH162" s="3"/>
      <c r="TQI162" s="3"/>
      <c r="TQJ162" s="3"/>
      <c r="TQK162" s="3"/>
      <c r="TQL162" s="3"/>
      <c r="TQM162" s="3"/>
      <c r="TQN162" s="3"/>
      <c r="TQO162" s="3"/>
      <c r="TQP162" s="3"/>
      <c r="TQQ162" s="3"/>
      <c r="TQR162" s="3"/>
      <c r="TQS162" s="3"/>
      <c r="TQT162" s="3"/>
      <c r="TQU162" s="3"/>
      <c r="TQV162" s="3"/>
      <c r="TQW162" s="3"/>
      <c r="TQX162" s="3"/>
      <c r="TQY162" s="3"/>
      <c r="TQZ162" s="3"/>
      <c r="TRA162" s="3"/>
      <c r="TRB162" s="3"/>
      <c r="TRC162" s="3"/>
      <c r="TRD162" s="3"/>
      <c r="TRE162" s="3"/>
      <c r="TRF162" s="3"/>
      <c r="TRG162" s="3"/>
      <c r="TRH162" s="3"/>
      <c r="TRI162" s="3"/>
      <c r="TRJ162" s="3"/>
      <c r="TRK162" s="3"/>
      <c r="TRL162" s="3"/>
      <c r="TRM162" s="3"/>
      <c r="TRN162" s="3"/>
      <c r="TRO162" s="3"/>
      <c r="TRP162" s="3"/>
      <c r="TRQ162" s="3"/>
      <c r="TRR162" s="3"/>
      <c r="TRS162" s="3"/>
      <c r="TRT162" s="3"/>
      <c r="TRU162" s="3"/>
      <c r="TRV162" s="3"/>
      <c r="TRW162" s="3"/>
      <c r="TRX162" s="3"/>
      <c r="TRY162" s="3"/>
      <c r="TRZ162" s="3"/>
      <c r="TSA162" s="3"/>
      <c r="TSB162" s="3"/>
      <c r="TSC162" s="3"/>
      <c r="TSD162" s="3"/>
      <c r="TSE162" s="3"/>
      <c r="TSF162" s="3"/>
      <c r="TSG162" s="3"/>
      <c r="TSH162" s="3"/>
      <c r="TSI162" s="3"/>
      <c r="TSJ162" s="3"/>
      <c r="TSK162" s="3"/>
      <c r="TSL162" s="3"/>
      <c r="TSM162" s="3"/>
      <c r="TSN162" s="3"/>
      <c r="TSO162" s="3"/>
      <c r="TSP162" s="3"/>
      <c r="TSQ162" s="3"/>
      <c r="TSR162" s="3"/>
      <c r="TSS162" s="3"/>
      <c r="TST162" s="3"/>
      <c r="TSU162" s="3"/>
      <c r="TSV162" s="3"/>
      <c r="TSW162" s="3"/>
      <c r="TSX162" s="3"/>
      <c r="TSY162" s="3"/>
      <c r="TSZ162" s="3"/>
      <c r="TTA162" s="3"/>
      <c r="TTB162" s="3"/>
      <c r="TTC162" s="3"/>
      <c r="TTD162" s="3"/>
      <c r="TTE162" s="3"/>
      <c r="TTF162" s="3"/>
      <c r="TTG162" s="3"/>
      <c r="TTH162" s="3"/>
      <c r="TTI162" s="3"/>
      <c r="TTJ162" s="3"/>
      <c r="TTK162" s="3"/>
      <c r="TTL162" s="3"/>
      <c r="TTM162" s="3"/>
      <c r="TTN162" s="3"/>
      <c r="TTO162" s="3"/>
      <c r="TTP162" s="3"/>
      <c r="TTQ162" s="3"/>
      <c r="TTR162" s="3"/>
      <c r="TTS162" s="3"/>
      <c r="TTT162" s="3"/>
      <c r="TTU162" s="3"/>
      <c r="TTV162" s="3"/>
      <c r="TTW162" s="3"/>
      <c r="TTX162" s="3"/>
      <c r="TTY162" s="3"/>
      <c r="TTZ162" s="3"/>
      <c r="TUA162" s="3"/>
      <c r="TUB162" s="3"/>
      <c r="TUC162" s="3"/>
      <c r="TUD162" s="3"/>
      <c r="TUE162" s="3"/>
      <c r="TUF162" s="3"/>
      <c r="TUG162" s="3"/>
      <c r="TUH162" s="3"/>
      <c r="TUI162" s="3"/>
      <c r="TUJ162" s="3"/>
      <c r="TUK162" s="3"/>
      <c r="TUL162" s="3"/>
      <c r="TUM162" s="3"/>
      <c r="TUN162" s="3"/>
      <c r="TUO162" s="3"/>
      <c r="TUP162" s="3"/>
      <c r="TUQ162" s="3"/>
      <c r="TUR162" s="3"/>
      <c r="TUS162" s="3"/>
      <c r="TUT162" s="3"/>
      <c r="TUU162" s="3"/>
      <c r="TUV162" s="3"/>
      <c r="TUW162" s="3"/>
      <c r="TUX162" s="3"/>
      <c r="TUY162" s="3"/>
      <c r="TUZ162" s="3"/>
      <c r="TVA162" s="3"/>
      <c r="TVB162" s="3"/>
      <c r="TVC162" s="3"/>
      <c r="TVD162" s="3"/>
      <c r="TVE162" s="3"/>
      <c r="TVF162" s="3"/>
      <c r="TVG162" s="3"/>
      <c r="TVH162" s="3"/>
      <c r="TVI162" s="3"/>
      <c r="TVJ162" s="3"/>
      <c r="TVK162" s="3"/>
      <c r="TVL162" s="3"/>
      <c r="TVM162" s="3"/>
      <c r="TVN162" s="3"/>
      <c r="TVO162" s="3"/>
      <c r="TVP162" s="3"/>
      <c r="TVQ162" s="3"/>
      <c r="TVR162" s="3"/>
      <c r="TVS162" s="3"/>
      <c r="TVT162" s="3"/>
      <c r="TVU162" s="3"/>
      <c r="TVV162" s="3"/>
      <c r="TVW162" s="3"/>
      <c r="TVX162" s="3"/>
      <c r="TVY162" s="3"/>
      <c r="TVZ162" s="3"/>
      <c r="TWA162" s="3"/>
      <c r="TWB162" s="3"/>
      <c r="TWC162" s="3"/>
      <c r="TWD162" s="3"/>
      <c r="TWE162" s="3"/>
      <c r="TWF162" s="3"/>
      <c r="TWG162" s="3"/>
      <c r="TWH162" s="3"/>
      <c r="TWI162" s="3"/>
      <c r="TWJ162" s="3"/>
      <c r="TWK162" s="3"/>
      <c r="TWL162" s="3"/>
      <c r="TWM162" s="3"/>
      <c r="TWN162" s="3"/>
      <c r="TWO162" s="3"/>
      <c r="TWP162" s="3"/>
      <c r="TWQ162" s="3"/>
      <c r="TWR162" s="3"/>
      <c r="TWS162" s="3"/>
      <c r="TWT162" s="3"/>
      <c r="TWU162" s="3"/>
      <c r="TWV162" s="3"/>
      <c r="TWW162" s="3"/>
      <c r="TWX162" s="3"/>
      <c r="TWY162" s="3"/>
      <c r="TWZ162" s="3"/>
      <c r="TXA162" s="3"/>
      <c r="TXB162" s="3"/>
      <c r="TXC162" s="3"/>
      <c r="TXD162" s="3"/>
      <c r="TXE162" s="3"/>
      <c r="TXF162" s="3"/>
      <c r="TXG162" s="3"/>
      <c r="TXH162" s="3"/>
      <c r="TXI162" s="3"/>
      <c r="TXJ162" s="3"/>
      <c r="TXK162" s="3"/>
      <c r="TXL162" s="3"/>
      <c r="TXM162" s="3"/>
      <c r="TXN162" s="3"/>
      <c r="TXO162" s="3"/>
      <c r="TXP162" s="3"/>
      <c r="TXQ162" s="3"/>
      <c r="TXR162" s="3"/>
      <c r="TXS162" s="3"/>
      <c r="TXT162" s="3"/>
      <c r="TXU162" s="3"/>
      <c r="TXV162" s="3"/>
      <c r="TXW162" s="3"/>
      <c r="TXX162" s="3"/>
      <c r="TXY162" s="3"/>
      <c r="TXZ162" s="3"/>
      <c r="TYA162" s="3"/>
      <c r="TYB162" s="3"/>
      <c r="TYC162" s="3"/>
      <c r="TYD162" s="3"/>
      <c r="TYE162" s="3"/>
      <c r="TYF162" s="3"/>
      <c r="TYG162" s="3"/>
      <c r="TYH162" s="3"/>
      <c r="TYI162" s="3"/>
      <c r="TYJ162" s="3"/>
      <c r="TYK162" s="3"/>
      <c r="TYL162" s="3"/>
      <c r="TYM162" s="3"/>
      <c r="TYN162" s="3"/>
      <c r="TYO162" s="3"/>
      <c r="TYP162" s="3"/>
      <c r="TYQ162" s="3"/>
      <c r="TYR162" s="3"/>
      <c r="TYS162" s="3"/>
      <c r="TYT162" s="3"/>
      <c r="TYU162" s="3"/>
      <c r="TYV162" s="3"/>
      <c r="TYW162" s="3"/>
      <c r="TYX162" s="3"/>
      <c r="TYY162" s="3"/>
      <c r="TYZ162" s="3"/>
      <c r="TZA162" s="3"/>
      <c r="TZB162" s="3"/>
      <c r="TZC162" s="3"/>
      <c r="TZD162" s="3"/>
      <c r="TZE162" s="3"/>
      <c r="TZF162" s="3"/>
      <c r="TZG162" s="3"/>
      <c r="TZH162" s="3"/>
      <c r="TZI162" s="3"/>
      <c r="TZJ162" s="3"/>
      <c r="TZK162" s="3"/>
      <c r="TZL162" s="3"/>
      <c r="TZM162" s="3"/>
      <c r="TZN162" s="3"/>
      <c r="TZO162" s="3"/>
      <c r="TZP162" s="3"/>
      <c r="TZQ162" s="3"/>
      <c r="TZR162" s="3"/>
      <c r="TZS162" s="3"/>
      <c r="TZT162" s="3"/>
      <c r="TZU162" s="3"/>
      <c r="TZV162" s="3"/>
      <c r="TZW162" s="3"/>
      <c r="TZX162" s="3"/>
      <c r="TZY162" s="3"/>
      <c r="TZZ162" s="3"/>
      <c r="UAA162" s="3"/>
      <c r="UAB162" s="3"/>
      <c r="UAC162" s="3"/>
      <c r="UAD162" s="3"/>
      <c r="UAE162" s="3"/>
      <c r="UAF162" s="3"/>
      <c r="UAG162" s="3"/>
      <c r="UAH162" s="3"/>
      <c r="UAI162" s="3"/>
      <c r="UAJ162" s="3"/>
      <c r="UAK162" s="3"/>
      <c r="UAL162" s="3"/>
      <c r="UAM162" s="3"/>
      <c r="UAN162" s="3"/>
      <c r="UAO162" s="3"/>
      <c r="UAP162" s="3"/>
      <c r="UAQ162" s="3"/>
      <c r="UAR162" s="3"/>
      <c r="UAS162" s="3"/>
      <c r="UAT162" s="3"/>
      <c r="UAU162" s="3"/>
      <c r="UAV162" s="3"/>
      <c r="UAW162" s="3"/>
      <c r="UAX162" s="3"/>
      <c r="UAY162" s="3"/>
      <c r="UAZ162" s="3"/>
      <c r="UBA162" s="3"/>
      <c r="UBB162" s="3"/>
      <c r="UBC162" s="3"/>
      <c r="UBD162" s="3"/>
      <c r="UBE162" s="3"/>
      <c r="UBF162" s="3"/>
      <c r="UBG162" s="3"/>
      <c r="UBH162" s="3"/>
      <c r="UBI162" s="3"/>
      <c r="UBJ162" s="3"/>
      <c r="UBK162" s="3"/>
      <c r="UBL162" s="3"/>
      <c r="UBM162" s="3"/>
      <c r="UBN162" s="3"/>
      <c r="UBO162" s="3"/>
      <c r="UBP162" s="3"/>
      <c r="UBQ162" s="3"/>
      <c r="UBR162" s="3"/>
      <c r="UBS162" s="3"/>
      <c r="UBT162" s="3"/>
      <c r="UBU162" s="3"/>
      <c r="UBV162" s="3"/>
      <c r="UBW162" s="3"/>
      <c r="UBX162" s="3"/>
      <c r="UBY162" s="3"/>
      <c r="UBZ162" s="3"/>
      <c r="UCA162" s="3"/>
      <c r="UCB162" s="3"/>
      <c r="UCC162" s="3"/>
      <c r="UCD162" s="3"/>
      <c r="UCE162" s="3"/>
      <c r="UCF162" s="3"/>
      <c r="UCG162" s="3"/>
      <c r="UCH162" s="3"/>
      <c r="UCI162" s="3"/>
      <c r="UCJ162" s="3"/>
      <c r="UCK162" s="3"/>
      <c r="UCL162" s="3"/>
      <c r="UCM162" s="3"/>
      <c r="UCN162" s="3"/>
      <c r="UCO162" s="3"/>
      <c r="UCP162" s="3"/>
      <c r="UCQ162" s="3"/>
      <c r="UCR162" s="3"/>
      <c r="UCS162" s="3"/>
      <c r="UCT162" s="3"/>
      <c r="UCU162" s="3"/>
      <c r="UCV162" s="3"/>
      <c r="UCW162" s="3"/>
      <c r="UCX162" s="3"/>
      <c r="UCY162" s="3"/>
      <c r="UCZ162" s="3"/>
      <c r="UDA162" s="3"/>
      <c r="UDB162" s="3"/>
      <c r="UDC162" s="3"/>
      <c r="UDD162" s="3"/>
      <c r="UDE162" s="3"/>
      <c r="UDF162" s="3"/>
      <c r="UDG162" s="3"/>
      <c r="UDH162" s="3"/>
      <c r="UDI162" s="3"/>
      <c r="UDJ162" s="3"/>
      <c r="UDK162" s="3"/>
      <c r="UDL162" s="3"/>
      <c r="UDM162" s="3"/>
      <c r="UDN162" s="3"/>
      <c r="UDO162" s="3"/>
      <c r="UDP162" s="3"/>
      <c r="UDQ162" s="3"/>
      <c r="UDR162" s="3"/>
      <c r="UDS162" s="3"/>
      <c r="UDT162" s="3"/>
      <c r="UDU162" s="3"/>
      <c r="UDV162" s="3"/>
      <c r="UDW162" s="3"/>
      <c r="UDX162" s="3"/>
      <c r="UDY162" s="3"/>
      <c r="UDZ162" s="3"/>
      <c r="UEA162" s="3"/>
      <c r="UEB162" s="3"/>
      <c r="UEC162" s="3"/>
      <c r="UED162" s="3"/>
      <c r="UEE162" s="3"/>
      <c r="UEF162" s="3"/>
      <c r="UEG162" s="3"/>
      <c r="UEH162" s="3"/>
      <c r="UEI162" s="3"/>
      <c r="UEJ162" s="3"/>
      <c r="UEK162" s="3"/>
      <c r="UEL162" s="3"/>
      <c r="UEM162" s="3"/>
      <c r="UEN162" s="3"/>
      <c r="UEO162" s="3"/>
      <c r="UEP162" s="3"/>
      <c r="UEQ162" s="3"/>
      <c r="UER162" s="3"/>
      <c r="UES162" s="3"/>
      <c r="UET162" s="3"/>
      <c r="UEU162" s="3"/>
      <c r="UEV162" s="3"/>
      <c r="UEW162" s="3"/>
      <c r="UEX162" s="3"/>
      <c r="UEY162" s="3"/>
      <c r="UEZ162" s="3"/>
      <c r="UFA162" s="3"/>
      <c r="UFB162" s="3"/>
      <c r="UFC162" s="3"/>
      <c r="UFD162" s="3"/>
      <c r="UFE162" s="3"/>
      <c r="UFF162" s="3"/>
      <c r="UFG162" s="3"/>
      <c r="UFH162" s="3"/>
      <c r="UFI162" s="3"/>
      <c r="UFJ162" s="3"/>
      <c r="UFK162" s="3"/>
      <c r="UFL162" s="3"/>
      <c r="UFM162" s="3"/>
      <c r="UFN162" s="3"/>
      <c r="UFO162" s="3"/>
      <c r="UFP162" s="3"/>
      <c r="UFQ162" s="3"/>
      <c r="UFR162" s="3"/>
      <c r="UFS162" s="3"/>
      <c r="UFT162" s="3"/>
      <c r="UFU162" s="3"/>
      <c r="UFV162" s="3"/>
      <c r="UFW162" s="3"/>
      <c r="UFX162" s="3"/>
      <c r="UFY162" s="3"/>
      <c r="UFZ162" s="3"/>
      <c r="UGA162" s="3"/>
      <c r="UGB162" s="3"/>
      <c r="UGC162" s="3"/>
      <c r="UGD162" s="3"/>
      <c r="UGE162" s="3"/>
      <c r="UGF162" s="3"/>
      <c r="UGG162" s="3"/>
      <c r="UGH162" s="3"/>
      <c r="UGI162" s="3"/>
      <c r="UGJ162" s="3"/>
      <c r="UGK162" s="3"/>
      <c r="UGL162" s="3"/>
      <c r="UGM162" s="3"/>
      <c r="UGN162" s="3"/>
      <c r="UGO162" s="3"/>
      <c r="UGP162" s="3"/>
      <c r="UGQ162" s="3"/>
      <c r="UGR162" s="3"/>
      <c r="UGS162" s="3"/>
      <c r="UGT162" s="3"/>
      <c r="UGU162" s="3"/>
      <c r="UGV162" s="3"/>
      <c r="UGW162" s="3"/>
      <c r="UGX162" s="3"/>
      <c r="UGY162" s="3"/>
      <c r="UGZ162" s="3"/>
      <c r="UHA162" s="3"/>
      <c r="UHB162" s="3"/>
      <c r="UHC162" s="3"/>
      <c r="UHD162" s="3"/>
      <c r="UHE162" s="3"/>
      <c r="UHF162" s="3"/>
      <c r="UHG162" s="3"/>
      <c r="UHH162" s="3"/>
      <c r="UHI162" s="3"/>
      <c r="UHJ162" s="3"/>
      <c r="UHK162" s="3"/>
      <c r="UHL162" s="3"/>
      <c r="UHM162" s="3"/>
      <c r="UHN162" s="3"/>
      <c r="UHO162" s="3"/>
      <c r="UHP162" s="3"/>
      <c r="UHQ162" s="3"/>
      <c r="UHR162" s="3"/>
      <c r="UHS162" s="3"/>
      <c r="UHT162" s="3"/>
      <c r="UHU162" s="3"/>
      <c r="UHV162" s="3"/>
      <c r="UHW162" s="3"/>
      <c r="UHX162" s="3"/>
      <c r="UHY162" s="3"/>
      <c r="UHZ162" s="3"/>
      <c r="UIA162" s="3"/>
      <c r="UIB162" s="3"/>
      <c r="UIC162" s="3"/>
      <c r="UID162" s="3"/>
      <c r="UIE162" s="3"/>
      <c r="UIF162" s="3"/>
      <c r="UIG162" s="3"/>
      <c r="UIH162" s="3"/>
      <c r="UII162" s="3"/>
      <c r="UIJ162" s="3"/>
      <c r="UIK162" s="3"/>
      <c r="UIL162" s="3"/>
      <c r="UIM162" s="3"/>
      <c r="UIN162" s="3"/>
      <c r="UIO162" s="3"/>
      <c r="UIP162" s="3"/>
      <c r="UIQ162" s="3"/>
      <c r="UIR162" s="3"/>
      <c r="UIS162" s="3"/>
      <c r="UIT162" s="3"/>
      <c r="UIU162" s="3"/>
      <c r="UIV162" s="3"/>
      <c r="UIW162" s="3"/>
      <c r="UIX162" s="3"/>
      <c r="UIY162" s="3"/>
      <c r="UIZ162" s="3"/>
      <c r="UJA162" s="3"/>
      <c r="UJB162" s="3"/>
      <c r="UJC162" s="3"/>
      <c r="UJD162" s="3"/>
      <c r="UJE162" s="3"/>
      <c r="UJF162" s="3"/>
      <c r="UJG162" s="3"/>
      <c r="UJH162" s="3"/>
      <c r="UJI162" s="3"/>
      <c r="UJJ162" s="3"/>
      <c r="UJK162" s="3"/>
      <c r="UJL162" s="3"/>
      <c r="UJM162" s="3"/>
      <c r="UJN162" s="3"/>
      <c r="UJO162" s="3"/>
      <c r="UJP162" s="3"/>
      <c r="UJQ162" s="3"/>
      <c r="UJR162" s="3"/>
      <c r="UJS162" s="3"/>
      <c r="UJT162" s="3"/>
      <c r="UJU162" s="3"/>
      <c r="UJV162" s="3"/>
      <c r="UJW162" s="3"/>
      <c r="UJX162" s="3"/>
      <c r="UJY162" s="3"/>
      <c r="UJZ162" s="3"/>
      <c r="UKA162" s="3"/>
      <c r="UKB162" s="3"/>
      <c r="UKC162" s="3"/>
      <c r="UKD162" s="3"/>
      <c r="UKE162" s="3"/>
      <c r="UKF162" s="3"/>
      <c r="UKG162" s="3"/>
      <c r="UKH162" s="3"/>
      <c r="UKI162" s="3"/>
      <c r="UKJ162" s="3"/>
      <c r="UKK162" s="3"/>
      <c r="UKL162" s="3"/>
      <c r="UKM162" s="3"/>
      <c r="UKN162" s="3"/>
      <c r="UKO162" s="3"/>
      <c r="UKP162" s="3"/>
      <c r="UKQ162" s="3"/>
      <c r="UKR162" s="3"/>
      <c r="UKS162" s="3"/>
      <c r="UKT162" s="3"/>
      <c r="UKU162" s="3"/>
      <c r="UKV162" s="3"/>
      <c r="UKW162" s="3"/>
      <c r="UKX162" s="3"/>
      <c r="UKY162" s="3"/>
      <c r="UKZ162" s="3"/>
      <c r="ULA162" s="3"/>
      <c r="ULB162" s="3"/>
      <c r="ULC162" s="3"/>
      <c r="ULD162" s="3"/>
      <c r="ULE162" s="3"/>
      <c r="ULF162" s="3"/>
      <c r="ULG162" s="3"/>
      <c r="ULH162" s="3"/>
      <c r="ULI162" s="3"/>
      <c r="ULJ162" s="3"/>
      <c r="ULK162" s="3"/>
      <c r="ULL162" s="3"/>
      <c r="ULM162" s="3"/>
      <c r="ULN162" s="3"/>
      <c r="ULO162" s="3"/>
      <c r="ULP162" s="3"/>
      <c r="ULQ162" s="3"/>
      <c r="ULR162" s="3"/>
      <c r="ULS162" s="3"/>
      <c r="ULT162" s="3"/>
      <c r="ULU162" s="3"/>
      <c r="ULV162" s="3"/>
      <c r="ULW162" s="3"/>
      <c r="ULX162" s="3"/>
      <c r="ULY162" s="3"/>
      <c r="ULZ162" s="3"/>
      <c r="UMA162" s="3"/>
      <c r="UMB162" s="3"/>
      <c r="UMC162" s="3"/>
      <c r="UMD162" s="3"/>
      <c r="UME162" s="3"/>
      <c r="UMF162" s="3"/>
      <c r="UMG162" s="3"/>
      <c r="UMH162" s="3"/>
      <c r="UMI162" s="3"/>
      <c r="UMJ162" s="3"/>
      <c r="UMK162" s="3"/>
      <c r="UML162" s="3"/>
      <c r="UMM162" s="3"/>
      <c r="UMN162" s="3"/>
      <c r="UMO162" s="3"/>
      <c r="UMP162" s="3"/>
      <c r="UMQ162" s="3"/>
      <c r="UMR162" s="3"/>
      <c r="UMS162" s="3"/>
      <c r="UMT162" s="3"/>
      <c r="UMU162" s="3"/>
      <c r="UMV162" s="3"/>
      <c r="UMW162" s="3"/>
      <c r="UMX162" s="3"/>
      <c r="UMY162" s="3"/>
      <c r="UMZ162" s="3"/>
      <c r="UNA162" s="3"/>
      <c r="UNB162" s="3"/>
      <c r="UNC162" s="3"/>
      <c r="UND162" s="3"/>
      <c r="UNE162" s="3"/>
      <c r="UNF162" s="3"/>
      <c r="UNG162" s="3"/>
      <c r="UNH162" s="3"/>
      <c r="UNI162" s="3"/>
      <c r="UNJ162" s="3"/>
      <c r="UNK162" s="3"/>
      <c r="UNL162" s="3"/>
      <c r="UNM162" s="3"/>
      <c r="UNN162" s="3"/>
      <c r="UNO162" s="3"/>
      <c r="UNP162" s="3"/>
      <c r="UNQ162" s="3"/>
      <c r="UNR162" s="3"/>
      <c r="UNS162" s="3"/>
      <c r="UNT162" s="3"/>
      <c r="UNU162" s="3"/>
      <c r="UNV162" s="3"/>
      <c r="UNW162" s="3"/>
      <c r="UNX162" s="3"/>
      <c r="UNY162" s="3"/>
      <c r="UNZ162" s="3"/>
      <c r="UOA162" s="3"/>
      <c r="UOB162" s="3"/>
      <c r="UOC162" s="3"/>
      <c r="UOD162" s="3"/>
      <c r="UOE162" s="3"/>
      <c r="UOF162" s="3"/>
      <c r="UOG162" s="3"/>
      <c r="UOH162" s="3"/>
      <c r="UOI162" s="3"/>
      <c r="UOJ162" s="3"/>
      <c r="UOK162" s="3"/>
      <c r="UOL162" s="3"/>
      <c r="UOM162" s="3"/>
      <c r="UON162" s="3"/>
      <c r="UOO162" s="3"/>
      <c r="UOP162" s="3"/>
      <c r="UOQ162" s="3"/>
      <c r="UOR162" s="3"/>
      <c r="UOS162" s="3"/>
      <c r="UOT162" s="3"/>
      <c r="UOU162" s="3"/>
      <c r="UOV162" s="3"/>
      <c r="UOW162" s="3"/>
      <c r="UOX162" s="3"/>
      <c r="UOY162" s="3"/>
      <c r="UOZ162" s="3"/>
      <c r="UPA162" s="3"/>
      <c r="UPB162" s="3"/>
      <c r="UPC162" s="3"/>
      <c r="UPD162" s="3"/>
      <c r="UPE162" s="3"/>
      <c r="UPF162" s="3"/>
      <c r="UPG162" s="3"/>
      <c r="UPH162" s="3"/>
      <c r="UPI162" s="3"/>
      <c r="UPJ162" s="3"/>
      <c r="UPK162" s="3"/>
      <c r="UPL162" s="3"/>
      <c r="UPM162" s="3"/>
      <c r="UPN162" s="3"/>
      <c r="UPO162" s="3"/>
      <c r="UPP162" s="3"/>
      <c r="UPQ162" s="3"/>
      <c r="UPR162" s="3"/>
      <c r="UPS162" s="3"/>
      <c r="UPT162" s="3"/>
      <c r="UPU162" s="3"/>
      <c r="UPV162" s="3"/>
      <c r="UPW162" s="3"/>
      <c r="UPX162" s="3"/>
      <c r="UPY162" s="3"/>
      <c r="UPZ162" s="3"/>
      <c r="UQA162" s="3"/>
      <c r="UQB162" s="3"/>
      <c r="UQC162" s="3"/>
      <c r="UQD162" s="3"/>
      <c r="UQE162" s="3"/>
      <c r="UQF162" s="3"/>
      <c r="UQG162" s="3"/>
      <c r="UQH162" s="3"/>
      <c r="UQI162" s="3"/>
      <c r="UQJ162" s="3"/>
      <c r="UQK162" s="3"/>
      <c r="UQL162" s="3"/>
      <c r="UQM162" s="3"/>
      <c r="UQN162" s="3"/>
      <c r="UQO162" s="3"/>
      <c r="UQP162" s="3"/>
      <c r="UQQ162" s="3"/>
      <c r="UQR162" s="3"/>
      <c r="UQS162" s="3"/>
      <c r="UQT162" s="3"/>
      <c r="UQU162" s="3"/>
      <c r="UQV162" s="3"/>
      <c r="UQW162" s="3"/>
      <c r="UQX162" s="3"/>
      <c r="UQY162" s="3"/>
      <c r="UQZ162" s="3"/>
      <c r="URA162" s="3"/>
      <c r="URB162" s="3"/>
      <c r="URC162" s="3"/>
      <c r="URD162" s="3"/>
      <c r="URE162" s="3"/>
      <c r="URF162" s="3"/>
      <c r="URG162" s="3"/>
      <c r="URH162" s="3"/>
      <c r="URI162" s="3"/>
      <c r="URJ162" s="3"/>
      <c r="URK162" s="3"/>
      <c r="URL162" s="3"/>
      <c r="URM162" s="3"/>
      <c r="URN162" s="3"/>
      <c r="URO162" s="3"/>
      <c r="URP162" s="3"/>
      <c r="URQ162" s="3"/>
      <c r="URR162" s="3"/>
      <c r="URS162" s="3"/>
      <c r="URT162" s="3"/>
      <c r="URU162" s="3"/>
      <c r="URV162" s="3"/>
      <c r="URW162" s="3"/>
      <c r="URX162" s="3"/>
      <c r="URY162" s="3"/>
      <c r="URZ162" s="3"/>
      <c r="USA162" s="3"/>
      <c r="USB162" s="3"/>
      <c r="USC162" s="3"/>
      <c r="USD162" s="3"/>
      <c r="USE162" s="3"/>
      <c r="USF162" s="3"/>
      <c r="USG162" s="3"/>
      <c r="USH162" s="3"/>
      <c r="USI162" s="3"/>
      <c r="USJ162" s="3"/>
      <c r="USK162" s="3"/>
      <c r="USL162" s="3"/>
      <c r="USM162" s="3"/>
      <c r="USN162" s="3"/>
      <c r="USO162" s="3"/>
      <c r="USP162" s="3"/>
      <c r="USQ162" s="3"/>
      <c r="USR162" s="3"/>
      <c r="USS162" s="3"/>
      <c r="UST162" s="3"/>
      <c r="USU162" s="3"/>
      <c r="USV162" s="3"/>
      <c r="USW162" s="3"/>
      <c r="USX162" s="3"/>
      <c r="USY162" s="3"/>
      <c r="USZ162" s="3"/>
      <c r="UTA162" s="3"/>
      <c r="UTB162" s="3"/>
      <c r="UTC162" s="3"/>
      <c r="UTD162" s="3"/>
      <c r="UTE162" s="3"/>
      <c r="UTF162" s="3"/>
      <c r="UTG162" s="3"/>
      <c r="UTH162" s="3"/>
      <c r="UTI162" s="3"/>
      <c r="UTJ162" s="3"/>
      <c r="UTK162" s="3"/>
      <c r="UTL162" s="3"/>
      <c r="UTM162" s="3"/>
      <c r="UTN162" s="3"/>
      <c r="UTO162" s="3"/>
      <c r="UTP162" s="3"/>
      <c r="UTQ162" s="3"/>
      <c r="UTR162" s="3"/>
      <c r="UTS162" s="3"/>
      <c r="UTT162" s="3"/>
      <c r="UTU162" s="3"/>
      <c r="UTV162" s="3"/>
      <c r="UTW162" s="3"/>
      <c r="UTX162" s="3"/>
      <c r="UTY162" s="3"/>
      <c r="UTZ162" s="3"/>
      <c r="UUA162" s="3"/>
      <c r="UUB162" s="3"/>
      <c r="UUC162" s="3"/>
      <c r="UUD162" s="3"/>
      <c r="UUE162" s="3"/>
      <c r="UUF162" s="3"/>
      <c r="UUG162" s="3"/>
      <c r="UUH162" s="3"/>
      <c r="UUI162" s="3"/>
      <c r="UUJ162" s="3"/>
      <c r="UUK162" s="3"/>
      <c r="UUL162" s="3"/>
      <c r="UUM162" s="3"/>
      <c r="UUN162" s="3"/>
      <c r="UUO162" s="3"/>
      <c r="UUP162" s="3"/>
      <c r="UUQ162" s="3"/>
      <c r="UUR162" s="3"/>
      <c r="UUS162" s="3"/>
      <c r="UUT162" s="3"/>
      <c r="UUU162" s="3"/>
      <c r="UUV162" s="3"/>
      <c r="UUW162" s="3"/>
      <c r="UUX162" s="3"/>
      <c r="UUY162" s="3"/>
      <c r="UUZ162" s="3"/>
      <c r="UVA162" s="3"/>
      <c r="UVB162" s="3"/>
      <c r="UVC162" s="3"/>
      <c r="UVD162" s="3"/>
      <c r="UVE162" s="3"/>
      <c r="UVF162" s="3"/>
      <c r="UVG162" s="3"/>
      <c r="UVH162" s="3"/>
      <c r="UVI162" s="3"/>
      <c r="UVJ162" s="3"/>
      <c r="UVK162" s="3"/>
      <c r="UVL162" s="3"/>
      <c r="UVM162" s="3"/>
      <c r="UVN162" s="3"/>
      <c r="UVO162" s="3"/>
      <c r="UVP162" s="3"/>
      <c r="UVQ162" s="3"/>
      <c r="UVR162" s="3"/>
      <c r="UVS162" s="3"/>
      <c r="UVT162" s="3"/>
      <c r="UVU162" s="3"/>
      <c r="UVV162" s="3"/>
      <c r="UVW162" s="3"/>
      <c r="UVX162" s="3"/>
      <c r="UVY162" s="3"/>
      <c r="UVZ162" s="3"/>
      <c r="UWA162" s="3"/>
      <c r="UWB162" s="3"/>
      <c r="UWC162" s="3"/>
      <c r="UWD162" s="3"/>
      <c r="UWE162" s="3"/>
      <c r="UWF162" s="3"/>
      <c r="UWG162" s="3"/>
      <c r="UWH162" s="3"/>
      <c r="UWI162" s="3"/>
      <c r="UWJ162" s="3"/>
      <c r="UWK162" s="3"/>
      <c r="UWL162" s="3"/>
      <c r="UWM162" s="3"/>
      <c r="UWN162" s="3"/>
      <c r="UWO162" s="3"/>
      <c r="UWP162" s="3"/>
      <c r="UWQ162" s="3"/>
      <c r="UWR162" s="3"/>
      <c r="UWS162" s="3"/>
      <c r="UWT162" s="3"/>
      <c r="UWU162" s="3"/>
      <c r="UWV162" s="3"/>
      <c r="UWW162" s="3"/>
      <c r="UWX162" s="3"/>
      <c r="UWY162" s="3"/>
      <c r="UWZ162" s="3"/>
      <c r="UXA162" s="3"/>
      <c r="UXB162" s="3"/>
      <c r="UXC162" s="3"/>
      <c r="UXD162" s="3"/>
      <c r="UXE162" s="3"/>
      <c r="UXF162" s="3"/>
      <c r="UXG162" s="3"/>
      <c r="UXH162" s="3"/>
      <c r="UXI162" s="3"/>
      <c r="UXJ162" s="3"/>
      <c r="UXK162" s="3"/>
      <c r="UXL162" s="3"/>
      <c r="UXM162" s="3"/>
      <c r="UXN162" s="3"/>
      <c r="UXO162" s="3"/>
      <c r="UXP162" s="3"/>
      <c r="UXQ162" s="3"/>
      <c r="UXR162" s="3"/>
      <c r="UXS162" s="3"/>
      <c r="UXT162" s="3"/>
      <c r="UXU162" s="3"/>
      <c r="UXV162" s="3"/>
      <c r="UXW162" s="3"/>
      <c r="UXX162" s="3"/>
      <c r="UXY162" s="3"/>
      <c r="UXZ162" s="3"/>
      <c r="UYA162" s="3"/>
      <c r="UYB162" s="3"/>
      <c r="UYC162" s="3"/>
      <c r="UYD162" s="3"/>
      <c r="UYE162" s="3"/>
      <c r="UYF162" s="3"/>
      <c r="UYG162" s="3"/>
      <c r="UYH162" s="3"/>
      <c r="UYI162" s="3"/>
      <c r="UYJ162" s="3"/>
      <c r="UYK162" s="3"/>
      <c r="UYL162" s="3"/>
      <c r="UYM162" s="3"/>
      <c r="UYN162" s="3"/>
      <c r="UYO162" s="3"/>
      <c r="UYP162" s="3"/>
      <c r="UYQ162" s="3"/>
      <c r="UYR162" s="3"/>
      <c r="UYS162" s="3"/>
      <c r="UYT162" s="3"/>
      <c r="UYU162" s="3"/>
      <c r="UYV162" s="3"/>
      <c r="UYW162" s="3"/>
      <c r="UYX162" s="3"/>
      <c r="UYY162" s="3"/>
      <c r="UYZ162" s="3"/>
      <c r="UZA162" s="3"/>
      <c r="UZB162" s="3"/>
      <c r="UZC162" s="3"/>
      <c r="UZD162" s="3"/>
      <c r="UZE162" s="3"/>
      <c r="UZF162" s="3"/>
      <c r="UZG162" s="3"/>
      <c r="UZH162" s="3"/>
      <c r="UZI162" s="3"/>
      <c r="UZJ162" s="3"/>
      <c r="UZK162" s="3"/>
      <c r="UZL162" s="3"/>
      <c r="UZM162" s="3"/>
      <c r="UZN162" s="3"/>
      <c r="UZO162" s="3"/>
      <c r="UZP162" s="3"/>
      <c r="UZQ162" s="3"/>
      <c r="UZR162" s="3"/>
      <c r="UZS162" s="3"/>
      <c r="UZT162" s="3"/>
      <c r="UZU162" s="3"/>
      <c r="UZV162" s="3"/>
      <c r="UZW162" s="3"/>
      <c r="UZX162" s="3"/>
      <c r="UZY162" s="3"/>
      <c r="UZZ162" s="3"/>
      <c r="VAA162" s="3"/>
      <c r="VAB162" s="3"/>
      <c r="VAC162" s="3"/>
      <c r="VAD162" s="3"/>
      <c r="VAE162" s="3"/>
      <c r="VAF162" s="3"/>
      <c r="VAG162" s="3"/>
      <c r="VAH162" s="3"/>
      <c r="VAI162" s="3"/>
      <c r="VAJ162" s="3"/>
      <c r="VAK162" s="3"/>
      <c r="VAL162" s="3"/>
      <c r="VAM162" s="3"/>
      <c r="VAN162" s="3"/>
      <c r="VAO162" s="3"/>
      <c r="VAP162" s="3"/>
      <c r="VAQ162" s="3"/>
      <c r="VAR162" s="3"/>
      <c r="VAS162" s="3"/>
      <c r="VAT162" s="3"/>
      <c r="VAU162" s="3"/>
      <c r="VAV162" s="3"/>
      <c r="VAW162" s="3"/>
      <c r="VAX162" s="3"/>
      <c r="VAY162" s="3"/>
      <c r="VAZ162" s="3"/>
      <c r="VBA162" s="3"/>
      <c r="VBB162" s="3"/>
      <c r="VBC162" s="3"/>
      <c r="VBD162" s="3"/>
      <c r="VBE162" s="3"/>
      <c r="VBF162" s="3"/>
      <c r="VBG162" s="3"/>
      <c r="VBH162" s="3"/>
      <c r="VBI162" s="3"/>
      <c r="VBJ162" s="3"/>
      <c r="VBK162" s="3"/>
      <c r="VBL162" s="3"/>
      <c r="VBM162" s="3"/>
      <c r="VBN162" s="3"/>
      <c r="VBO162" s="3"/>
      <c r="VBP162" s="3"/>
      <c r="VBQ162" s="3"/>
      <c r="VBR162" s="3"/>
      <c r="VBS162" s="3"/>
      <c r="VBT162" s="3"/>
      <c r="VBU162" s="3"/>
      <c r="VBV162" s="3"/>
      <c r="VBW162" s="3"/>
      <c r="VBX162" s="3"/>
      <c r="VBY162" s="3"/>
      <c r="VBZ162" s="3"/>
      <c r="VCA162" s="3"/>
      <c r="VCB162" s="3"/>
      <c r="VCC162" s="3"/>
      <c r="VCD162" s="3"/>
      <c r="VCE162" s="3"/>
      <c r="VCF162" s="3"/>
      <c r="VCG162" s="3"/>
      <c r="VCH162" s="3"/>
      <c r="VCI162" s="3"/>
      <c r="VCJ162" s="3"/>
      <c r="VCK162" s="3"/>
      <c r="VCL162" s="3"/>
      <c r="VCM162" s="3"/>
      <c r="VCN162" s="3"/>
      <c r="VCO162" s="3"/>
      <c r="VCP162" s="3"/>
      <c r="VCQ162" s="3"/>
      <c r="VCR162" s="3"/>
      <c r="VCS162" s="3"/>
      <c r="VCT162" s="3"/>
      <c r="VCU162" s="3"/>
      <c r="VCV162" s="3"/>
      <c r="VCW162" s="3"/>
      <c r="VCX162" s="3"/>
      <c r="VCY162" s="3"/>
      <c r="VCZ162" s="3"/>
      <c r="VDA162" s="3"/>
      <c r="VDB162" s="3"/>
      <c r="VDC162" s="3"/>
      <c r="VDD162" s="3"/>
      <c r="VDE162" s="3"/>
      <c r="VDF162" s="3"/>
      <c r="VDG162" s="3"/>
      <c r="VDH162" s="3"/>
      <c r="VDI162" s="3"/>
      <c r="VDJ162" s="3"/>
      <c r="VDK162" s="3"/>
      <c r="VDL162" s="3"/>
      <c r="VDM162" s="3"/>
      <c r="VDN162" s="3"/>
      <c r="VDO162" s="3"/>
      <c r="VDP162" s="3"/>
      <c r="VDQ162" s="3"/>
      <c r="VDR162" s="3"/>
      <c r="VDS162" s="3"/>
      <c r="VDT162" s="3"/>
      <c r="VDU162" s="3"/>
      <c r="VDV162" s="3"/>
      <c r="VDW162" s="3"/>
      <c r="VDX162" s="3"/>
      <c r="VDY162" s="3"/>
      <c r="VDZ162" s="3"/>
      <c r="VEA162" s="3"/>
      <c r="VEB162" s="3"/>
      <c r="VEC162" s="3"/>
      <c r="VED162" s="3"/>
      <c r="VEE162" s="3"/>
      <c r="VEF162" s="3"/>
      <c r="VEG162" s="3"/>
      <c r="VEH162" s="3"/>
      <c r="VEI162" s="3"/>
      <c r="VEJ162" s="3"/>
      <c r="VEK162" s="3"/>
      <c r="VEL162" s="3"/>
      <c r="VEM162" s="3"/>
      <c r="VEN162" s="3"/>
      <c r="VEO162" s="3"/>
      <c r="VEP162" s="3"/>
      <c r="VEQ162" s="3"/>
      <c r="VER162" s="3"/>
      <c r="VES162" s="3"/>
      <c r="VET162" s="3"/>
      <c r="VEU162" s="3"/>
      <c r="VEV162" s="3"/>
      <c r="VEW162" s="3"/>
      <c r="VEX162" s="3"/>
      <c r="VEY162" s="3"/>
      <c r="VEZ162" s="3"/>
      <c r="VFA162" s="3"/>
      <c r="VFB162" s="3"/>
      <c r="VFC162" s="3"/>
      <c r="VFD162" s="3"/>
      <c r="VFE162" s="3"/>
      <c r="VFF162" s="3"/>
      <c r="VFG162" s="3"/>
      <c r="VFH162" s="3"/>
      <c r="VFI162" s="3"/>
      <c r="VFJ162" s="3"/>
      <c r="VFK162" s="3"/>
      <c r="VFL162" s="3"/>
      <c r="VFM162" s="3"/>
      <c r="VFN162" s="3"/>
      <c r="VFO162" s="3"/>
      <c r="VFP162" s="3"/>
      <c r="VFQ162" s="3"/>
      <c r="VFR162" s="3"/>
      <c r="VFS162" s="3"/>
      <c r="VFT162" s="3"/>
      <c r="VFU162" s="3"/>
      <c r="VFV162" s="3"/>
      <c r="VFW162" s="3"/>
      <c r="VFX162" s="3"/>
      <c r="VFY162" s="3"/>
      <c r="VFZ162" s="3"/>
      <c r="VGA162" s="3"/>
      <c r="VGB162" s="3"/>
      <c r="VGC162" s="3"/>
      <c r="VGD162" s="3"/>
      <c r="VGE162" s="3"/>
      <c r="VGF162" s="3"/>
      <c r="VGG162" s="3"/>
      <c r="VGH162" s="3"/>
      <c r="VGI162" s="3"/>
      <c r="VGJ162" s="3"/>
      <c r="VGK162" s="3"/>
      <c r="VGL162" s="3"/>
      <c r="VGM162" s="3"/>
      <c r="VGN162" s="3"/>
      <c r="VGO162" s="3"/>
      <c r="VGP162" s="3"/>
      <c r="VGQ162" s="3"/>
      <c r="VGR162" s="3"/>
      <c r="VGS162" s="3"/>
      <c r="VGT162" s="3"/>
      <c r="VGU162" s="3"/>
      <c r="VGV162" s="3"/>
      <c r="VGW162" s="3"/>
      <c r="VGX162" s="3"/>
      <c r="VGY162" s="3"/>
      <c r="VGZ162" s="3"/>
      <c r="VHA162" s="3"/>
      <c r="VHB162" s="3"/>
      <c r="VHC162" s="3"/>
      <c r="VHD162" s="3"/>
      <c r="VHE162" s="3"/>
      <c r="VHF162" s="3"/>
      <c r="VHG162" s="3"/>
      <c r="VHH162" s="3"/>
      <c r="VHI162" s="3"/>
      <c r="VHJ162" s="3"/>
      <c r="VHK162" s="3"/>
      <c r="VHL162" s="3"/>
      <c r="VHM162" s="3"/>
      <c r="VHN162" s="3"/>
      <c r="VHO162" s="3"/>
      <c r="VHP162" s="3"/>
      <c r="VHQ162" s="3"/>
      <c r="VHR162" s="3"/>
      <c r="VHS162" s="3"/>
      <c r="VHT162" s="3"/>
      <c r="VHU162" s="3"/>
      <c r="VHV162" s="3"/>
      <c r="VHW162" s="3"/>
      <c r="VHX162" s="3"/>
      <c r="VHY162" s="3"/>
      <c r="VHZ162" s="3"/>
      <c r="VIA162" s="3"/>
      <c r="VIB162" s="3"/>
      <c r="VIC162" s="3"/>
      <c r="VID162" s="3"/>
      <c r="VIE162" s="3"/>
      <c r="VIF162" s="3"/>
      <c r="VIG162" s="3"/>
      <c r="VIH162" s="3"/>
      <c r="VII162" s="3"/>
      <c r="VIJ162" s="3"/>
      <c r="VIK162" s="3"/>
      <c r="VIL162" s="3"/>
      <c r="VIM162" s="3"/>
      <c r="VIN162" s="3"/>
      <c r="VIO162" s="3"/>
      <c r="VIP162" s="3"/>
      <c r="VIQ162" s="3"/>
      <c r="VIR162" s="3"/>
      <c r="VIS162" s="3"/>
      <c r="VIT162" s="3"/>
      <c r="VIU162" s="3"/>
      <c r="VIV162" s="3"/>
      <c r="VIW162" s="3"/>
      <c r="VIX162" s="3"/>
      <c r="VIY162" s="3"/>
      <c r="VIZ162" s="3"/>
      <c r="VJA162" s="3"/>
      <c r="VJB162" s="3"/>
      <c r="VJC162" s="3"/>
      <c r="VJD162" s="3"/>
      <c r="VJE162" s="3"/>
      <c r="VJF162" s="3"/>
      <c r="VJG162" s="3"/>
      <c r="VJH162" s="3"/>
      <c r="VJI162" s="3"/>
      <c r="VJJ162" s="3"/>
      <c r="VJK162" s="3"/>
      <c r="VJL162" s="3"/>
      <c r="VJM162" s="3"/>
      <c r="VJN162" s="3"/>
      <c r="VJO162" s="3"/>
      <c r="VJP162" s="3"/>
      <c r="VJQ162" s="3"/>
      <c r="VJR162" s="3"/>
      <c r="VJS162" s="3"/>
      <c r="VJT162" s="3"/>
      <c r="VJU162" s="3"/>
      <c r="VJV162" s="3"/>
      <c r="VJW162" s="3"/>
      <c r="VJX162" s="3"/>
      <c r="VJY162" s="3"/>
      <c r="VJZ162" s="3"/>
      <c r="VKA162" s="3"/>
      <c r="VKB162" s="3"/>
      <c r="VKC162" s="3"/>
      <c r="VKD162" s="3"/>
      <c r="VKE162" s="3"/>
      <c r="VKF162" s="3"/>
      <c r="VKG162" s="3"/>
      <c r="VKH162" s="3"/>
      <c r="VKI162" s="3"/>
      <c r="VKJ162" s="3"/>
      <c r="VKK162" s="3"/>
      <c r="VKL162" s="3"/>
      <c r="VKM162" s="3"/>
      <c r="VKN162" s="3"/>
      <c r="VKO162" s="3"/>
      <c r="VKP162" s="3"/>
      <c r="VKQ162" s="3"/>
      <c r="VKR162" s="3"/>
      <c r="VKS162" s="3"/>
      <c r="VKT162" s="3"/>
      <c r="VKU162" s="3"/>
      <c r="VKV162" s="3"/>
      <c r="VKW162" s="3"/>
      <c r="VKX162" s="3"/>
      <c r="VKY162" s="3"/>
      <c r="VKZ162" s="3"/>
      <c r="VLA162" s="3"/>
      <c r="VLB162" s="3"/>
      <c r="VLC162" s="3"/>
      <c r="VLD162" s="3"/>
      <c r="VLE162" s="3"/>
      <c r="VLF162" s="3"/>
      <c r="VLG162" s="3"/>
      <c r="VLH162" s="3"/>
      <c r="VLI162" s="3"/>
      <c r="VLJ162" s="3"/>
      <c r="VLK162" s="3"/>
      <c r="VLL162" s="3"/>
      <c r="VLM162" s="3"/>
      <c r="VLN162" s="3"/>
      <c r="VLO162" s="3"/>
      <c r="VLP162" s="3"/>
      <c r="VLQ162" s="3"/>
      <c r="VLR162" s="3"/>
      <c r="VLS162" s="3"/>
      <c r="VLT162" s="3"/>
      <c r="VLU162" s="3"/>
      <c r="VLV162" s="3"/>
      <c r="VLW162" s="3"/>
      <c r="VLX162" s="3"/>
      <c r="VLY162" s="3"/>
      <c r="VLZ162" s="3"/>
      <c r="VMA162" s="3"/>
      <c r="VMB162" s="3"/>
      <c r="VMC162" s="3"/>
      <c r="VMD162" s="3"/>
      <c r="VME162" s="3"/>
      <c r="VMF162" s="3"/>
      <c r="VMG162" s="3"/>
      <c r="VMH162" s="3"/>
      <c r="VMI162" s="3"/>
      <c r="VMJ162" s="3"/>
      <c r="VMK162" s="3"/>
      <c r="VML162" s="3"/>
      <c r="VMM162" s="3"/>
      <c r="VMN162" s="3"/>
      <c r="VMO162" s="3"/>
      <c r="VMP162" s="3"/>
      <c r="VMQ162" s="3"/>
      <c r="VMR162" s="3"/>
      <c r="VMS162" s="3"/>
      <c r="VMT162" s="3"/>
      <c r="VMU162" s="3"/>
      <c r="VMV162" s="3"/>
      <c r="VMW162" s="3"/>
      <c r="VMX162" s="3"/>
      <c r="VMY162" s="3"/>
      <c r="VMZ162" s="3"/>
      <c r="VNA162" s="3"/>
      <c r="VNB162" s="3"/>
      <c r="VNC162" s="3"/>
      <c r="VND162" s="3"/>
      <c r="VNE162" s="3"/>
      <c r="VNF162" s="3"/>
      <c r="VNG162" s="3"/>
      <c r="VNH162" s="3"/>
      <c r="VNI162" s="3"/>
      <c r="VNJ162" s="3"/>
      <c r="VNK162" s="3"/>
      <c r="VNL162" s="3"/>
      <c r="VNM162" s="3"/>
      <c r="VNN162" s="3"/>
      <c r="VNO162" s="3"/>
      <c r="VNP162" s="3"/>
      <c r="VNQ162" s="3"/>
      <c r="VNR162" s="3"/>
      <c r="VNS162" s="3"/>
      <c r="VNT162" s="3"/>
      <c r="VNU162" s="3"/>
      <c r="VNV162" s="3"/>
      <c r="VNW162" s="3"/>
      <c r="VNX162" s="3"/>
      <c r="VNY162" s="3"/>
      <c r="VNZ162" s="3"/>
      <c r="VOA162" s="3"/>
      <c r="VOB162" s="3"/>
      <c r="VOC162" s="3"/>
      <c r="VOD162" s="3"/>
      <c r="VOE162" s="3"/>
      <c r="VOF162" s="3"/>
      <c r="VOG162" s="3"/>
      <c r="VOH162" s="3"/>
      <c r="VOI162" s="3"/>
      <c r="VOJ162" s="3"/>
      <c r="VOK162" s="3"/>
      <c r="VOL162" s="3"/>
      <c r="VOM162" s="3"/>
      <c r="VON162" s="3"/>
      <c r="VOO162" s="3"/>
      <c r="VOP162" s="3"/>
      <c r="VOQ162" s="3"/>
      <c r="VOR162" s="3"/>
      <c r="VOS162" s="3"/>
      <c r="VOT162" s="3"/>
      <c r="VOU162" s="3"/>
      <c r="VOV162" s="3"/>
      <c r="VOW162" s="3"/>
      <c r="VOX162" s="3"/>
      <c r="VOY162" s="3"/>
      <c r="VOZ162" s="3"/>
      <c r="VPA162" s="3"/>
      <c r="VPB162" s="3"/>
      <c r="VPC162" s="3"/>
      <c r="VPD162" s="3"/>
      <c r="VPE162" s="3"/>
      <c r="VPF162" s="3"/>
      <c r="VPG162" s="3"/>
      <c r="VPH162" s="3"/>
      <c r="VPI162" s="3"/>
      <c r="VPJ162" s="3"/>
      <c r="VPK162" s="3"/>
      <c r="VPL162" s="3"/>
      <c r="VPM162" s="3"/>
      <c r="VPN162" s="3"/>
      <c r="VPO162" s="3"/>
      <c r="VPP162" s="3"/>
      <c r="VPQ162" s="3"/>
      <c r="VPR162" s="3"/>
      <c r="VPS162" s="3"/>
      <c r="VPT162" s="3"/>
      <c r="VPU162" s="3"/>
      <c r="VPV162" s="3"/>
      <c r="VPW162" s="3"/>
      <c r="VPX162" s="3"/>
      <c r="VPY162" s="3"/>
      <c r="VPZ162" s="3"/>
      <c r="VQA162" s="3"/>
      <c r="VQB162" s="3"/>
      <c r="VQC162" s="3"/>
      <c r="VQD162" s="3"/>
      <c r="VQE162" s="3"/>
      <c r="VQF162" s="3"/>
      <c r="VQG162" s="3"/>
      <c r="VQH162" s="3"/>
      <c r="VQI162" s="3"/>
      <c r="VQJ162" s="3"/>
      <c r="VQK162" s="3"/>
      <c r="VQL162" s="3"/>
      <c r="VQM162" s="3"/>
      <c r="VQN162" s="3"/>
      <c r="VQO162" s="3"/>
      <c r="VQP162" s="3"/>
      <c r="VQQ162" s="3"/>
      <c r="VQR162" s="3"/>
      <c r="VQS162" s="3"/>
      <c r="VQT162" s="3"/>
      <c r="VQU162" s="3"/>
      <c r="VQV162" s="3"/>
      <c r="VQW162" s="3"/>
      <c r="VQX162" s="3"/>
      <c r="VQY162" s="3"/>
      <c r="VQZ162" s="3"/>
      <c r="VRA162" s="3"/>
      <c r="VRB162" s="3"/>
      <c r="VRC162" s="3"/>
      <c r="VRD162" s="3"/>
      <c r="VRE162" s="3"/>
      <c r="VRF162" s="3"/>
      <c r="VRG162" s="3"/>
      <c r="VRH162" s="3"/>
      <c r="VRI162" s="3"/>
      <c r="VRJ162" s="3"/>
      <c r="VRK162" s="3"/>
      <c r="VRL162" s="3"/>
      <c r="VRM162" s="3"/>
      <c r="VRN162" s="3"/>
      <c r="VRO162" s="3"/>
      <c r="VRP162" s="3"/>
      <c r="VRQ162" s="3"/>
      <c r="VRR162" s="3"/>
      <c r="VRS162" s="3"/>
      <c r="VRT162" s="3"/>
      <c r="VRU162" s="3"/>
      <c r="VRV162" s="3"/>
      <c r="VRW162" s="3"/>
      <c r="VRX162" s="3"/>
      <c r="VRY162" s="3"/>
      <c r="VRZ162" s="3"/>
      <c r="VSA162" s="3"/>
      <c r="VSB162" s="3"/>
      <c r="VSC162" s="3"/>
      <c r="VSD162" s="3"/>
      <c r="VSE162" s="3"/>
      <c r="VSF162" s="3"/>
      <c r="VSG162" s="3"/>
      <c r="VSH162" s="3"/>
      <c r="VSI162" s="3"/>
      <c r="VSJ162" s="3"/>
      <c r="VSK162" s="3"/>
      <c r="VSL162" s="3"/>
      <c r="VSM162" s="3"/>
      <c r="VSN162" s="3"/>
      <c r="VSO162" s="3"/>
      <c r="VSP162" s="3"/>
      <c r="VSQ162" s="3"/>
      <c r="VSR162" s="3"/>
      <c r="VSS162" s="3"/>
      <c r="VST162" s="3"/>
      <c r="VSU162" s="3"/>
      <c r="VSV162" s="3"/>
      <c r="VSW162" s="3"/>
      <c r="VSX162" s="3"/>
      <c r="VSY162" s="3"/>
      <c r="VSZ162" s="3"/>
      <c r="VTA162" s="3"/>
      <c r="VTB162" s="3"/>
      <c r="VTC162" s="3"/>
      <c r="VTD162" s="3"/>
      <c r="VTE162" s="3"/>
      <c r="VTF162" s="3"/>
      <c r="VTG162" s="3"/>
      <c r="VTH162" s="3"/>
      <c r="VTI162" s="3"/>
      <c r="VTJ162" s="3"/>
      <c r="VTK162" s="3"/>
      <c r="VTL162" s="3"/>
      <c r="VTM162" s="3"/>
      <c r="VTN162" s="3"/>
      <c r="VTO162" s="3"/>
      <c r="VTP162" s="3"/>
      <c r="VTQ162" s="3"/>
      <c r="VTR162" s="3"/>
      <c r="VTS162" s="3"/>
      <c r="VTT162" s="3"/>
      <c r="VTU162" s="3"/>
      <c r="VTV162" s="3"/>
      <c r="VTW162" s="3"/>
      <c r="VTX162" s="3"/>
      <c r="VTY162" s="3"/>
      <c r="VTZ162" s="3"/>
      <c r="VUA162" s="3"/>
      <c r="VUB162" s="3"/>
      <c r="VUC162" s="3"/>
      <c r="VUD162" s="3"/>
      <c r="VUE162" s="3"/>
      <c r="VUF162" s="3"/>
      <c r="VUG162" s="3"/>
      <c r="VUH162" s="3"/>
      <c r="VUI162" s="3"/>
      <c r="VUJ162" s="3"/>
      <c r="VUK162" s="3"/>
      <c r="VUL162" s="3"/>
      <c r="VUM162" s="3"/>
      <c r="VUN162" s="3"/>
      <c r="VUO162" s="3"/>
      <c r="VUP162" s="3"/>
      <c r="VUQ162" s="3"/>
      <c r="VUR162" s="3"/>
      <c r="VUS162" s="3"/>
      <c r="VUT162" s="3"/>
      <c r="VUU162" s="3"/>
      <c r="VUV162" s="3"/>
      <c r="VUW162" s="3"/>
      <c r="VUX162" s="3"/>
      <c r="VUY162" s="3"/>
      <c r="VUZ162" s="3"/>
      <c r="VVA162" s="3"/>
      <c r="VVB162" s="3"/>
      <c r="VVC162" s="3"/>
      <c r="VVD162" s="3"/>
      <c r="VVE162" s="3"/>
      <c r="VVF162" s="3"/>
      <c r="VVG162" s="3"/>
      <c r="VVH162" s="3"/>
      <c r="VVI162" s="3"/>
      <c r="VVJ162" s="3"/>
      <c r="VVK162" s="3"/>
      <c r="VVL162" s="3"/>
      <c r="VVM162" s="3"/>
      <c r="VVN162" s="3"/>
      <c r="VVO162" s="3"/>
      <c r="VVP162" s="3"/>
      <c r="VVQ162" s="3"/>
      <c r="VVR162" s="3"/>
      <c r="VVS162" s="3"/>
      <c r="VVT162" s="3"/>
      <c r="VVU162" s="3"/>
      <c r="VVV162" s="3"/>
      <c r="VVW162" s="3"/>
      <c r="VVX162" s="3"/>
      <c r="VVY162" s="3"/>
      <c r="VVZ162" s="3"/>
      <c r="VWA162" s="3"/>
      <c r="VWB162" s="3"/>
      <c r="VWC162" s="3"/>
      <c r="VWD162" s="3"/>
      <c r="VWE162" s="3"/>
      <c r="VWF162" s="3"/>
      <c r="VWG162" s="3"/>
      <c r="VWH162" s="3"/>
      <c r="VWI162" s="3"/>
      <c r="VWJ162" s="3"/>
      <c r="VWK162" s="3"/>
      <c r="VWL162" s="3"/>
      <c r="VWM162" s="3"/>
      <c r="VWN162" s="3"/>
      <c r="VWO162" s="3"/>
      <c r="VWP162" s="3"/>
      <c r="VWQ162" s="3"/>
      <c r="VWR162" s="3"/>
      <c r="VWS162" s="3"/>
      <c r="VWT162" s="3"/>
      <c r="VWU162" s="3"/>
      <c r="VWV162" s="3"/>
      <c r="VWW162" s="3"/>
      <c r="VWX162" s="3"/>
      <c r="VWY162" s="3"/>
      <c r="VWZ162" s="3"/>
      <c r="VXA162" s="3"/>
      <c r="VXB162" s="3"/>
      <c r="VXC162" s="3"/>
      <c r="VXD162" s="3"/>
      <c r="VXE162" s="3"/>
      <c r="VXF162" s="3"/>
      <c r="VXG162" s="3"/>
      <c r="VXH162" s="3"/>
      <c r="VXI162" s="3"/>
      <c r="VXJ162" s="3"/>
      <c r="VXK162" s="3"/>
      <c r="VXL162" s="3"/>
      <c r="VXM162" s="3"/>
      <c r="VXN162" s="3"/>
      <c r="VXO162" s="3"/>
      <c r="VXP162" s="3"/>
      <c r="VXQ162" s="3"/>
      <c r="VXR162" s="3"/>
      <c r="VXS162" s="3"/>
      <c r="VXT162" s="3"/>
      <c r="VXU162" s="3"/>
      <c r="VXV162" s="3"/>
      <c r="VXW162" s="3"/>
      <c r="VXX162" s="3"/>
      <c r="VXY162" s="3"/>
      <c r="VXZ162" s="3"/>
      <c r="VYA162" s="3"/>
      <c r="VYB162" s="3"/>
      <c r="VYC162" s="3"/>
      <c r="VYD162" s="3"/>
      <c r="VYE162" s="3"/>
      <c r="VYF162" s="3"/>
      <c r="VYG162" s="3"/>
      <c r="VYH162" s="3"/>
      <c r="VYI162" s="3"/>
      <c r="VYJ162" s="3"/>
      <c r="VYK162" s="3"/>
      <c r="VYL162" s="3"/>
      <c r="VYM162" s="3"/>
      <c r="VYN162" s="3"/>
      <c r="VYO162" s="3"/>
      <c r="VYP162" s="3"/>
      <c r="VYQ162" s="3"/>
      <c r="VYR162" s="3"/>
      <c r="VYS162" s="3"/>
      <c r="VYT162" s="3"/>
      <c r="VYU162" s="3"/>
      <c r="VYV162" s="3"/>
      <c r="VYW162" s="3"/>
      <c r="VYX162" s="3"/>
      <c r="VYY162" s="3"/>
      <c r="VYZ162" s="3"/>
      <c r="VZA162" s="3"/>
      <c r="VZB162" s="3"/>
      <c r="VZC162" s="3"/>
      <c r="VZD162" s="3"/>
      <c r="VZE162" s="3"/>
      <c r="VZF162" s="3"/>
      <c r="VZG162" s="3"/>
      <c r="VZH162" s="3"/>
      <c r="VZI162" s="3"/>
      <c r="VZJ162" s="3"/>
      <c r="VZK162" s="3"/>
      <c r="VZL162" s="3"/>
      <c r="VZM162" s="3"/>
      <c r="VZN162" s="3"/>
      <c r="VZO162" s="3"/>
      <c r="VZP162" s="3"/>
      <c r="VZQ162" s="3"/>
      <c r="VZR162" s="3"/>
      <c r="VZS162" s="3"/>
      <c r="VZT162" s="3"/>
      <c r="VZU162" s="3"/>
      <c r="VZV162" s="3"/>
      <c r="VZW162" s="3"/>
      <c r="VZX162" s="3"/>
      <c r="VZY162" s="3"/>
      <c r="VZZ162" s="3"/>
      <c r="WAA162" s="3"/>
      <c r="WAB162" s="3"/>
      <c r="WAC162" s="3"/>
      <c r="WAD162" s="3"/>
      <c r="WAE162" s="3"/>
      <c r="WAF162" s="3"/>
      <c r="WAG162" s="3"/>
      <c r="WAH162" s="3"/>
      <c r="WAI162" s="3"/>
      <c r="WAJ162" s="3"/>
      <c r="WAK162" s="3"/>
      <c r="WAL162" s="3"/>
      <c r="WAM162" s="3"/>
      <c r="WAN162" s="3"/>
      <c r="WAO162" s="3"/>
      <c r="WAP162" s="3"/>
      <c r="WAQ162" s="3"/>
      <c r="WAR162" s="3"/>
      <c r="WAS162" s="3"/>
      <c r="WAT162" s="3"/>
      <c r="WAU162" s="3"/>
      <c r="WAV162" s="3"/>
      <c r="WAW162" s="3"/>
      <c r="WAX162" s="3"/>
      <c r="WAY162" s="3"/>
      <c r="WAZ162" s="3"/>
      <c r="WBA162" s="3"/>
      <c r="WBB162" s="3"/>
      <c r="WBC162" s="3"/>
      <c r="WBD162" s="3"/>
      <c r="WBE162" s="3"/>
      <c r="WBF162" s="3"/>
      <c r="WBG162" s="3"/>
      <c r="WBH162" s="3"/>
      <c r="WBI162" s="3"/>
      <c r="WBJ162" s="3"/>
      <c r="WBK162" s="3"/>
      <c r="WBL162" s="3"/>
      <c r="WBM162" s="3"/>
      <c r="WBN162" s="3"/>
      <c r="WBO162" s="3"/>
      <c r="WBP162" s="3"/>
      <c r="WBQ162" s="3"/>
      <c r="WBR162" s="3"/>
      <c r="WBS162" s="3"/>
      <c r="WBT162" s="3"/>
      <c r="WBU162" s="3"/>
      <c r="WBV162" s="3"/>
      <c r="WBW162" s="3"/>
      <c r="WBX162" s="3"/>
      <c r="WBY162" s="3"/>
      <c r="WBZ162" s="3"/>
      <c r="WCA162" s="3"/>
      <c r="WCB162" s="3"/>
      <c r="WCC162" s="3"/>
      <c r="WCD162" s="3"/>
      <c r="WCE162" s="3"/>
      <c r="WCF162" s="3"/>
      <c r="WCG162" s="3"/>
      <c r="WCH162" s="3"/>
      <c r="WCI162" s="3"/>
      <c r="WCJ162" s="3"/>
      <c r="WCK162" s="3"/>
      <c r="WCL162" s="3"/>
      <c r="WCM162" s="3"/>
      <c r="WCN162" s="3"/>
      <c r="WCO162" s="3"/>
      <c r="WCP162" s="3"/>
      <c r="WCQ162" s="3"/>
      <c r="WCR162" s="3"/>
      <c r="WCS162" s="3"/>
      <c r="WCT162" s="3"/>
      <c r="WCU162" s="3"/>
      <c r="WCV162" s="3"/>
      <c r="WCW162" s="3"/>
      <c r="WCX162" s="3"/>
      <c r="WCY162" s="3"/>
      <c r="WCZ162" s="3"/>
      <c r="WDA162" s="3"/>
      <c r="WDB162" s="3"/>
      <c r="WDC162" s="3"/>
      <c r="WDD162" s="3"/>
      <c r="WDE162" s="3"/>
      <c r="WDF162" s="3"/>
      <c r="WDG162" s="3"/>
      <c r="WDH162" s="3"/>
      <c r="WDI162" s="3"/>
      <c r="WDJ162" s="3"/>
      <c r="WDK162" s="3"/>
      <c r="WDL162" s="3"/>
      <c r="WDM162" s="3"/>
      <c r="WDN162" s="3"/>
      <c r="WDO162" s="3"/>
      <c r="WDP162" s="3"/>
      <c r="WDQ162" s="3"/>
      <c r="WDR162" s="3"/>
      <c r="WDS162" s="3"/>
      <c r="WDT162" s="3"/>
      <c r="WDU162" s="3"/>
      <c r="WDV162" s="3"/>
      <c r="WDW162" s="3"/>
      <c r="WDX162" s="3"/>
      <c r="WDY162" s="3"/>
      <c r="WDZ162" s="3"/>
      <c r="WEA162" s="3"/>
      <c r="WEB162" s="3"/>
      <c r="WEC162" s="3"/>
      <c r="WED162" s="3"/>
      <c r="WEE162" s="3"/>
      <c r="WEF162" s="3"/>
      <c r="WEG162" s="3"/>
      <c r="WEH162" s="3"/>
      <c r="WEI162" s="3"/>
      <c r="WEJ162" s="3"/>
      <c r="WEK162" s="3"/>
      <c r="WEL162" s="3"/>
      <c r="WEM162" s="3"/>
      <c r="WEN162" s="3"/>
      <c r="WEO162" s="3"/>
      <c r="WEP162" s="3"/>
      <c r="WEQ162" s="3"/>
      <c r="WER162" s="3"/>
      <c r="WES162" s="3"/>
      <c r="WET162" s="3"/>
      <c r="WEU162" s="3"/>
      <c r="WEV162" s="3"/>
      <c r="WEW162" s="3"/>
      <c r="WEX162" s="3"/>
      <c r="WEY162" s="3"/>
      <c r="WEZ162" s="3"/>
      <c r="WFA162" s="3"/>
      <c r="WFB162" s="3"/>
      <c r="WFC162" s="3"/>
      <c r="WFD162" s="3"/>
      <c r="WFE162" s="3"/>
      <c r="WFF162" s="3"/>
      <c r="WFG162" s="3"/>
      <c r="WFH162" s="3"/>
      <c r="WFI162" s="3"/>
      <c r="WFJ162" s="3"/>
      <c r="WFK162" s="3"/>
      <c r="WFL162" s="3"/>
      <c r="WFM162" s="3"/>
      <c r="WFN162" s="3"/>
      <c r="WFO162" s="3"/>
      <c r="WFP162" s="3"/>
      <c r="WFQ162" s="3"/>
      <c r="WFR162" s="3"/>
      <c r="WFS162" s="3"/>
      <c r="WFT162" s="3"/>
      <c r="WFU162" s="3"/>
      <c r="WFV162" s="3"/>
      <c r="WFW162" s="3"/>
      <c r="WFX162" s="3"/>
      <c r="WFY162" s="3"/>
      <c r="WFZ162" s="3"/>
      <c r="WGA162" s="3"/>
      <c r="WGB162" s="3"/>
      <c r="WGC162" s="3"/>
      <c r="WGD162" s="3"/>
      <c r="WGE162" s="3"/>
      <c r="WGF162" s="3"/>
      <c r="WGG162" s="3"/>
      <c r="WGH162" s="3"/>
      <c r="WGI162" s="3"/>
      <c r="WGJ162" s="3"/>
      <c r="WGK162" s="3"/>
      <c r="WGL162" s="3"/>
      <c r="WGM162" s="3"/>
      <c r="WGN162" s="3"/>
      <c r="WGO162" s="3"/>
      <c r="WGP162" s="3"/>
      <c r="WGQ162" s="3"/>
      <c r="WGR162" s="3"/>
      <c r="WGS162" s="3"/>
      <c r="WGT162" s="3"/>
      <c r="WGU162" s="3"/>
      <c r="WGV162" s="3"/>
      <c r="WGW162" s="3"/>
      <c r="WGX162" s="3"/>
      <c r="WGY162" s="3"/>
      <c r="WGZ162" s="3"/>
      <c r="WHA162" s="3"/>
      <c r="WHB162" s="3"/>
      <c r="WHC162" s="3"/>
      <c r="WHD162" s="3"/>
      <c r="WHE162" s="3"/>
      <c r="WHF162" s="3"/>
      <c r="WHG162" s="3"/>
      <c r="WHH162" s="3"/>
      <c r="WHI162" s="3"/>
      <c r="WHJ162" s="3"/>
      <c r="WHK162" s="3"/>
      <c r="WHL162" s="3"/>
      <c r="WHM162" s="3"/>
      <c r="WHN162" s="3"/>
      <c r="WHO162" s="3"/>
      <c r="WHP162" s="3"/>
      <c r="WHQ162" s="3"/>
      <c r="WHR162" s="3"/>
      <c r="WHS162" s="3"/>
      <c r="WHT162" s="3"/>
      <c r="WHU162" s="3"/>
      <c r="WHV162" s="3"/>
      <c r="WHW162" s="3"/>
      <c r="WHX162" s="3"/>
      <c r="WHY162" s="3"/>
      <c r="WHZ162" s="3"/>
      <c r="WIA162" s="3"/>
      <c r="WIB162" s="3"/>
      <c r="WIC162" s="3"/>
      <c r="WID162" s="3"/>
      <c r="WIE162" s="3"/>
      <c r="WIF162" s="3"/>
      <c r="WIG162" s="3"/>
      <c r="WIH162" s="3"/>
      <c r="WII162" s="3"/>
      <c r="WIJ162" s="3"/>
      <c r="WIK162" s="3"/>
      <c r="WIL162" s="3"/>
      <c r="WIM162" s="3"/>
      <c r="WIN162" s="3"/>
      <c r="WIO162" s="3"/>
      <c r="WIP162" s="3"/>
      <c r="WIQ162" s="3"/>
      <c r="WIR162" s="3"/>
      <c r="WIS162" s="3"/>
      <c r="WIT162" s="3"/>
      <c r="WIU162" s="3"/>
      <c r="WIV162" s="3"/>
      <c r="WIW162" s="3"/>
      <c r="WIX162" s="3"/>
      <c r="WIY162" s="3"/>
      <c r="WIZ162" s="3"/>
      <c r="WJA162" s="3"/>
      <c r="WJB162" s="3"/>
      <c r="WJC162" s="3"/>
      <c r="WJD162" s="3"/>
      <c r="WJE162" s="3"/>
      <c r="WJF162" s="3"/>
      <c r="WJG162" s="3"/>
      <c r="WJH162" s="3"/>
      <c r="WJI162" s="3"/>
      <c r="WJJ162" s="3"/>
      <c r="WJK162" s="3"/>
      <c r="WJL162" s="3"/>
      <c r="WJM162" s="3"/>
      <c r="WJN162" s="3"/>
      <c r="WJO162" s="3"/>
      <c r="WJP162" s="3"/>
      <c r="WJQ162" s="3"/>
      <c r="WJR162" s="3"/>
      <c r="WJS162" s="3"/>
      <c r="WJT162" s="3"/>
      <c r="WJU162" s="3"/>
      <c r="WJV162" s="3"/>
      <c r="WJW162" s="3"/>
      <c r="WJX162" s="3"/>
      <c r="WJY162" s="3"/>
      <c r="WJZ162" s="3"/>
      <c r="WKA162" s="3"/>
      <c r="WKB162" s="3"/>
      <c r="WKC162" s="3"/>
      <c r="WKD162" s="3"/>
      <c r="WKE162" s="3"/>
      <c r="WKF162" s="3"/>
      <c r="WKG162" s="3"/>
      <c r="WKH162" s="3"/>
      <c r="WKI162" s="3"/>
      <c r="WKJ162" s="3"/>
      <c r="WKK162" s="3"/>
      <c r="WKL162" s="3"/>
      <c r="WKM162" s="3"/>
      <c r="WKN162" s="3"/>
      <c r="WKO162" s="3"/>
      <c r="WKP162" s="3"/>
      <c r="WKQ162" s="3"/>
      <c r="WKR162" s="3"/>
      <c r="WKS162" s="3"/>
      <c r="WKT162" s="3"/>
      <c r="WKU162" s="3"/>
      <c r="WKV162" s="3"/>
      <c r="WKW162" s="3"/>
      <c r="WKX162" s="3"/>
      <c r="WKY162" s="3"/>
      <c r="WKZ162" s="3"/>
      <c r="WLA162" s="3"/>
      <c r="WLB162" s="3"/>
      <c r="WLC162" s="3"/>
      <c r="WLD162" s="3"/>
      <c r="WLE162" s="3"/>
      <c r="WLF162" s="3"/>
      <c r="WLG162" s="3"/>
      <c r="WLH162" s="3"/>
      <c r="WLI162" s="3"/>
      <c r="WLJ162" s="3"/>
      <c r="WLK162" s="3"/>
      <c r="WLL162" s="3"/>
      <c r="WLM162" s="3"/>
      <c r="WLN162" s="3"/>
      <c r="WLO162" s="3"/>
      <c r="WLP162" s="3"/>
      <c r="WLQ162" s="3"/>
      <c r="WLR162" s="3"/>
      <c r="WLS162" s="3"/>
      <c r="WLT162" s="3"/>
      <c r="WLU162" s="3"/>
      <c r="WLV162" s="3"/>
      <c r="WLW162" s="3"/>
      <c r="WLX162" s="3"/>
      <c r="WLY162" s="3"/>
      <c r="WLZ162" s="3"/>
      <c r="WMA162" s="3"/>
      <c r="WMB162" s="3"/>
      <c r="WMC162" s="3"/>
      <c r="WMD162" s="3"/>
      <c r="WME162" s="3"/>
      <c r="WMF162" s="3"/>
      <c r="WMG162" s="3"/>
      <c r="WMH162" s="3"/>
      <c r="WMI162" s="3"/>
      <c r="WMJ162" s="3"/>
      <c r="WMK162" s="3"/>
      <c r="WML162" s="3"/>
      <c r="WMM162" s="3"/>
      <c r="WMN162" s="3"/>
      <c r="WMO162" s="3"/>
      <c r="WMP162" s="3"/>
      <c r="WMQ162" s="3"/>
      <c r="WMR162" s="3"/>
      <c r="WMS162" s="3"/>
      <c r="WMT162" s="3"/>
      <c r="WMU162" s="3"/>
      <c r="WMV162" s="3"/>
      <c r="WMW162" s="3"/>
      <c r="WMX162" s="3"/>
      <c r="WMY162" s="3"/>
      <c r="WMZ162" s="3"/>
      <c r="WNA162" s="3"/>
      <c r="WNB162" s="3"/>
      <c r="WNC162" s="3"/>
      <c r="WND162" s="3"/>
      <c r="WNE162" s="3"/>
      <c r="WNF162" s="3"/>
      <c r="WNG162" s="3"/>
      <c r="WNH162" s="3"/>
      <c r="WNI162" s="3"/>
      <c r="WNJ162" s="3"/>
      <c r="WNK162" s="3"/>
      <c r="WNL162" s="3"/>
      <c r="WNM162" s="3"/>
      <c r="WNN162" s="3"/>
      <c r="WNO162" s="3"/>
      <c r="WNP162" s="3"/>
      <c r="WNQ162" s="3"/>
      <c r="WNR162" s="3"/>
      <c r="WNS162" s="3"/>
      <c r="WNT162" s="3"/>
      <c r="WNU162" s="3"/>
      <c r="WNV162" s="3"/>
      <c r="WNW162" s="3"/>
      <c r="WNX162" s="3"/>
      <c r="WNY162" s="3"/>
      <c r="WNZ162" s="3"/>
      <c r="WOA162" s="3"/>
      <c r="WOB162" s="3"/>
      <c r="WOC162" s="3"/>
      <c r="WOD162" s="3"/>
      <c r="WOE162" s="3"/>
      <c r="WOF162" s="3"/>
      <c r="WOG162" s="3"/>
      <c r="WOH162" s="3"/>
      <c r="WOI162" s="3"/>
      <c r="WOJ162" s="3"/>
      <c r="WOK162" s="3"/>
      <c r="WOL162" s="3"/>
      <c r="WOM162" s="3"/>
      <c r="WON162" s="3"/>
      <c r="WOO162" s="3"/>
      <c r="WOP162" s="3"/>
      <c r="WOQ162" s="3"/>
      <c r="WOR162" s="3"/>
      <c r="WOS162" s="3"/>
      <c r="WOT162" s="3"/>
      <c r="WOU162" s="3"/>
      <c r="WOV162" s="3"/>
      <c r="WOW162" s="3"/>
      <c r="WOX162" s="3"/>
      <c r="WOY162" s="3"/>
      <c r="WOZ162" s="3"/>
      <c r="WPA162" s="3"/>
      <c r="WPB162" s="3"/>
      <c r="WPC162" s="3"/>
      <c r="WPD162" s="3"/>
      <c r="WPE162" s="3"/>
      <c r="WPF162" s="3"/>
      <c r="WPG162" s="3"/>
      <c r="WPH162" s="3"/>
      <c r="WPI162" s="3"/>
      <c r="WPJ162" s="3"/>
      <c r="WPK162" s="3"/>
      <c r="WPL162" s="3"/>
      <c r="WPM162" s="3"/>
      <c r="WPN162" s="3"/>
      <c r="WPO162" s="3"/>
      <c r="WPP162" s="3"/>
      <c r="WPQ162" s="3"/>
      <c r="WPR162" s="3"/>
      <c r="WPS162" s="3"/>
      <c r="WPT162" s="3"/>
      <c r="WPU162" s="3"/>
      <c r="WPV162" s="3"/>
      <c r="WPW162" s="3"/>
      <c r="WPX162" s="3"/>
      <c r="WPY162" s="3"/>
      <c r="WPZ162" s="3"/>
      <c r="WQA162" s="3"/>
      <c r="WQB162" s="3"/>
      <c r="WQC162" s="3"/>
      <c r="WQD162" s="3"/>
      <c r="WQE162" s="3"/>
      <c r="WQF162" s="3"/>
      <c r="WQG162" s="3"/>
      <c r="WQH162" s="3"/>
      <c r="WQI162" s="3"/>
      <c r="WQJ162" s="3"/>
      <c r="WQK162" s="3"/>
      <c r="WQL162" s="3"/>
      <c r="WQM162" s="3"/>
      <c r="WQN162" s="3"/>
      <c r="WQO162" s="3"/>
      <c r="WQP162" s="3"/>
      <c r="WQQ162" s="3"/>
      <c r="WQR162" s="3"/>
      <c r="WQS162" s="3"/>
      <c r="WQT162" s="3"/>
      <c r="WQU162" s="3"/>
      <c r="WQV162" s="3"/>
      <c r="WQW162" s="3"/>
      <c r="WQX162" s="3"/>
      <c r="WQY162" s="3"/>
      <c r="WQZ162" s="3"/>
      <c r="WRA162" s="3"/>
      <c r="WRB162" s="3"/>
      <c r="WRC162" s="3"/>
      <c r="WRD162" s="3"/>
      <c r="WRE162" s="3"/>
      <c r="WRF162" s="3"/>
      <c r="WRG162" s="3"/>
      <c r="WRH162" s="3"/>
      <c r="WRI162" s="3"/>
      <c r="WRJ162" s="3"/>
      <c r="WRK162" s="3"/>
      <c r="WRL162" s="3"/>
      <c r="WRM162" s="3"/>
      <c r="WRN162" s="3"/>
      <c r="WRO162" s="3"/>
      <c r="WRP162" s="3"/>
      <c r="WRQ162" s="3"/>
      <c r="WRR162" s="3"/>
      <c r="WRS162" s="3"/>
      <c r="WRT162" s="3"/>
      <c r="WRU162" s="3"/>
      <c r="WRV162" s="3"/>
      <c r="WRW162" s="3"/>
      <c r="WRX162" s="3"/>
      <c r="WRY162" s="3"/>
      <c r="WRZ162" s="3"/>
      <c r="WSA162" s="3"/>
      <c r="WSB162" s="3"/>
      <c r="WSC162" s="3"/>
      <c r="WSD162" s="3"/>
      <c r="WSE162" s="3"/>
      <c r="WSF162" s="3"/>
      <c r="WSG162" s="3"/>
      <c r="WSH162" s="3"/>
      <c r="WSI162" s="3"/>
      <c r="WSJ162" s="3"/>
      <c r="WSK162" s="3"/>
      <c r="WSL162" s="3"/>
      <c r="WSM162" s="3"/>
      <c r="WSN162" s="3"/>
      <c r="WSO162" s="3"/>
      <c r="WSP162" s="3"/>
      <c r="WSQ162" s="3"/>
      <c r="WSR162" s="3"/>
      <c r="WSS162" s="3"/>
      <c r="WST162" s="3"/>
      <c r="WSU162" s="3"/>
      <c r="WSV162" s="3"/>
      <c r="WSW162" s="3"/>
      <c r="WSX162" s="3"/>
      <c r="WSY162" s="3"/>
      <c r="WSZ162" s="3"/>
      <c r="WTA162" s="3"/>
      <c r="WTB162" s="3"/>
      <c r="WTC162" s="3"/>
      <c r="WTD162" s="3"/>
      <c r="WTE162" s="3"/>
      <c r="WTF162" s="3"/>
      <c r="WTG162" s="3"/>
      <c r="WTH162" s="3"/>
      <c r="WTI162" s="3"/>
      <c r="WTJ162" s="3"/>
      <c r="WTK162" s="3"/>
      <c r="WTL162" s="3"/>
      <c r="WTM162" s="3"/>
      <c r="WTN162" s="3"/>
      <c r="WTO162" s="3"/>
      <c r="WTP162" s="3"/>
      <c r="WTQ162" s="3"/>
      <c r="WTR162" s="3"/>
      <c r="WTS162" s="3"/>
      <c r="WTT162" s="3"/>
      <c r="WTU162" s="3"/>
      <c r="WTV162" s="3"/>
      <c r="WTW162" s="3"/>
      <c r="WTX162" s="3"/>
      <c r="WTY162" s="3"/>
      <c r="WTZ162" s="3"/>
      <c r="WUA162" s="3"/>
      <c r="WUB162" s="3"/>
      <c r="WUC162" s="3"/>
      <c r="WUD162" s="3"/>
      <c r="WUE162" s="3"/>
      <c r="WUF162" s="3"/>
      <c r="WUG162" s="3"/>
      <c r="WUH162" s="3"/>
      <c r="WUI162" s="3"/>
      <c r="WUJ162" s="3"/>
      <c r="WUK162" s="3"/>
      <c r="WUL162" s="3"/>
      <c r="WUM162" s="3"/>
      <c r="WUN162" s="3"/>
      <c r="WUO162" s="3"/>
      <c r="WUP162" s="3"/>
      <c r="WUQ162" s="3"/>
      <c r="WUR162" s="3"/>
      <c r="WUS162" s="3"/>
      <c r="WUT162" s="3"/>
      <c r="WUU162" s="3"/>
      <c r="WUV162" s="3"/>
      <c r="WUW162" s="3"/>
      <c r="WUX162" s="3"/>
      <c r="WUY162" s="3"/>
      <c r="WUZ162" s="3"/>
      <c r="WVA162" s="3"/>
      <c r="WVB162" s="3"/>
      <c r="WVC162" s="3"/>
      <c r="WVD162" s="3"/>
      <c r="WVE162" s="3"/>
      <c r="WVF162" s="3"/>
      <c r="WVG162" s="3"/>
      <c r="WVH162" s="3"/>
      <c r="WVI162" s="3"/>
      <c r="WVJ162" s="3"/>
      <c r="WVK162" s="3"/>
      <c r="WVL162" s="3"/>
      <c r="WVM162" s="3"/>
      <c r="WVN162" s="3"/>
      <c r="WVO162" s="3"/>
      <c r="WVP162" s="3"/>
      <c r="WVQ162" s="3"/>
      <c r="WVR162" s="3"/>
      <c r="WVS162" s="3"/>
      <c r="WVT162" s="3"/>
      <c r="WVU162" s="3"/>
      <c r="WVV162" s="3"/>
      <c r="WVW162" s="3"/>
      <c r="WVX162" s="3"/>
      <c r="WVY162" s="3"/>
      <c r="WVZ162" s="3"/>
      <c r="WWA162" s="3"/>
      <c r="WWB162" s="3"/>
      <c r="WWC162" s="3"/>
      <c r="WWD162" s="3"/>
      <c r="WWE162" s="3"/>
      <c r="WWF162" s="3"/>
      <c r="WWG162" s="3"/>
      <c r="WWH162" s="3"/>
      <c r="WWI162" s="3"/>
      <c r="WWJ162" s="3"/>
      <c r="WWK162" s="3"/>
      <c r="WWL162" s="3"/>
      <c r="WWM162" s="3"/>
      <c r="WWN162" s="3"/>
      <c r="WWO162" s="3"/>
      <c r="WWP162" s="3"/>
      <c r="WWQ162" s="3"/>
      <c r="WWR162" s="3"/>
      <c r="WWS162" s="3"/>
      <c r="WWT162" s="3"/>
      <c r="WWU162" s="3"/>
      <c r="WWV162" s="3"/>
      <c r="WWW162" s="3"/>
      <c r="WWX162" s="3"/>
      <c r="WWY162" s="3"/>
      <c r="WWZ162" s="3"/>
      <c r="WXA162" s="3"/>
      <c r="WXB162" s="3"/>
      <c r="WXC162" s="3"/>
      <c r="WXD162" s="3"/>
      <c r="WXE162" s="3"/>
      <c r="WXF162" s="3"/>
      <c r="WXG162" s="3"/>
      <c r="WXH162" s="3"/>
      <c r="WXI162" s="3"/>
      <c r="WXJ162" s="3"/>
      <c r="WXK162" s="3"/>
      <c r="WXL162" s="3"/>
      <c r="WXM162" s="3"/>
      <c r="WXN162" s="3"/>
      <c r="WXO162" s="3"/>
      <c r="WXP162" s="3"/>
      <c r="WXQ162" s="3"/>
      <c r="WXR162" s="3"/>
      <c r="WXS162" s="3"/>
      <c r="WXT162" s="3"/>
      <c r="WXU162" s="3"/>
      <c r="WXV162" s="3"/>
      <c r="WXW162" s="3"/>
      <c r="WXX162" s="3"/>
      <c r="WXY162" s="3"/>
      <c r="WXZ162" s="3"/>
      <c r="WYA162" s="3"/>
      <c r="WYB162" s="3"/>
      <c r="WYC162" s="3"/>
      <c r="WYD162" s="3"/>
      <c r="WYE162" s="3"/>
      <c r="WYF162" s="3"/>
      <c r="WYG162" s="3"/>
      <c r="WYH162" s="3"/>
      <c r="WYI162" s="3"/>
      <c r="WYJ162" s="3"/>
      <c r="WYK162" s="3"/>
      <c r="WYL162" s="3"/>
      <c r="WYM162" s="3"/>
      <c r="WYN162" s="3"/>
      <c r="WYO162" s="3"/>
      <c r="WYP162" s="3"/>
      <c r="WYQ162" s="3"/>
      <c r="WYR162" s="3"/>
      <c r="WYS162" s="3"/>
      <c r="WYT162" s="3"/>
      <c r="WYU162" s="3"/>
      <c r="WYV162" s="3"/>
      <c r="WYW162" s="3"/>
      <c r="WYX162" s="3"/>
      <c r="WYY162" s="3"/>
      <c r="WYZ162" s="3"/>
      <c r="WZA162" s="3"/>
      <c r="WZB162" s="3"/>
      <c r="WZC162" s="3"/>
      <c r="WZD162" s="3"/>
      <c r="WZE162" s="3"/>
      <c r="WZF162" s="3"/>
      <c r="WZG162" s="3"/>
      <c r="WZH162" s="3"/>
      <c r="WZI162" s="3"/>
      <c r="WZJ162" s="3"/>
      <c r="WZK162" s="3"/>
      <c r="WZL162" s="3"/>
      <c r="WZM162" s="3"/>
      <c r="WZN162" s="3"/>
      <c r="WZO162" s="3"/>
      <c r="WZP162" s="3"/>
      <c r="WZQ162" s="3"/>
      <c r="WZR162" s="3"/>
      <c r="WZS162" s="3"/>
      <c r="WZT162" s="3"/>
      <c r="WZU162" s="3"/>
      <c r="WZV162" s="3"/>
      <c r="WZW162" s="3"/>
      <c r="WZX162" s="3"/>
      <c r="WZY162" s="3"/>
      <c r="WZZ162" s="3"/>
      <c r="XAA162" s="3"/>
      <c r="XAB162" s="3"/>
      <c r="XAC162" s="3"/>
      <c r="XAD162" s="3"/>
      <c r="XAE162" s="3"/>
      <c r="XAF162" s="3"/>
      <c r="XAG162" s="3"/>
      <c r="XAH162" s="3"/>
      <c r="XAI162" s="3"/>
      <c r="XAJ162" s="3"/>
      <c r="XAK162" s="3"/>
      <c r="XAL162" s="3"/>
      <c r="XAM162" s="3"/>
      <c r="XAN162" s="3"/>
      <c r="XAO162" s="3"/>
      <c r="XAP162" s="3"/>
      <c r="XAQ162" s="3"/>
      <c r="XAR162" s="3"/>
      <c r="XAS162" s="3"/>
      <c r="XAT162" s="3"/>
      <c r="XAU162" s="3"/>
      <c r="XAV162" s="3"/>
      <c r="XAW162" s="3"/>
      <c r="XAX162" s="3"/>
      <c r="XAY162" s="3"/>
      <c r="XAZ162" s="3"/>
      <c r="XBA162" s="3"/>
      <c r="XBB162" s="3"/>
      <c r="XBC162" s="3"/>
      <c r="XBD162" s="3"/>
      <c r="XBE162" s="3"/>
      <c r="XBF162" s="3"/>
      <c r="XBG162" s="3"/>
      <c r="XBH162" s="3"/>
      <c r="XBI162" s="3"/>
      <c r="XBJ162" s="3"/>
      <c r="XBK162" s="3"/>
      <c r="XBL162" s="3"/>
      <c r="XBM162" s="3"/>
      <c r="XBN162" s="3"/>
      <c r="XBO162" s="3"/>
      <c r="XBP162" s="3"/>
      <c r="XBQ162" s="3"/>
      <c r="XBR162" s="3"/>
      <c r="XBS162" s="3"/>
      <c r="XBT162" s="3"/>
    </row>
    <row r="163" spans="1:16296">
      <c r="B163" s="17"/>
      <c r="C163" s="2" t="s">
        <v>302</v>
      </c>
      <c r="D163" s="31" t="s">
        <v>684</v>
      </c>
      <c r="E163" s="42">
        <v>46</v>
      </c>
      <c r="F163" s="50" t="s">
        <v>875</v>
      </c>
      <c r="G163" s="1" t="s">
        <v>694</v>
      </c>
      <c r="H163" s="12" t="s">
        <v>631</v>
      </c>
      <c r="I163" s="1" t="s">
        <v>511</v>
      </c>
      <c r="J163" s="11" t="s">
        <v>872</v>
      </c>
      <c r="K163" s="61" t="s">
        <v>630</v>
      </c>
      <c r="L163" s="93"/>
      <c r="M163" s="93"/>
      <c r="P163" s="93"/>
      <c r="Q163" s="76"/>
      <c r="S163" s="54"/>
      <c r="T163" s="54">
        <f t="shared" si="31"/>
        <v>0</v>
      </c>
      <c r="U163" s="54"/>
      <c r="V163" s="54"/>
      <c r="AA163" s="23">
        <v>1.1999999999999999E-3</v>
      </c>
      <c r="AE163" s="74">
        <f t="shared" si="32"/>
        <v>0</v>
      </c>
      <c r="AG163" s="74">
        <f t="shared" si="33"/>
        <v>0</v>
      </c>
      <c r="AI163" s="74">
        <f t="shared" si="36"/>
        <v>0</v>
      </c>
      <c r="AL163" s="707">
        <f t="shared" si="37"/>
        <v>0</v>
      </c>
      <c r="AN163" s="74">
        <f t="shared" si="30"/>
        <v>0</v>
      </c>
      <c r="AP163" s="74">
        <f t="shared" si="34"/>
        <v>0</v>
      </c>
      <c r="AQ163" s="253">
        <f t="shared" si="29"/>
        <v>0</v>
      </c>
      <c r="AT163" s="253">
        <f t="shared" si="35"/>
        <v>0</v>
      </c>
      <c r="AX163" s="43"/>
      <c r="AY163" s="92">
        <v>0</v>
      </c>
      <c r="AZ163" s="94"/>
      <c r="BA163" s="94"/>
      <c r="BB163" s="94"/>
      <c r="BJ163" s="253">
        <f t="shared" si="38"/>
        <v>0</v>
      </c>
      <c r="BS163" s="76"/>
      <c r="CF163" s="23"/>
      <c r="CU163" s="253">
        <f t="shared" si="39"/>
        <v>0</v>
      </c>
      <c r="DC163" s="93"/>
      <c r="DF163" s="253">
        <f t="shared" si="40"/>
        <v>0</v>
      </c>
      <c r="DG163" s="93"/>
      <c r="DM163" s="253">
        <f t="shared" si="41"/>
        <v>0</v>
      </c>
      <c r="EM163" s="93"/>
      <c r="EN163" s="93"/>
      <c r="EO163" s="17"/>
      <c r="EP163" s="17"/>
      <c r="EQ163" s="17"/>
    </row>
    <row r="164" spans="1:16296">
      <c r="B164" s="17"/>
      <c r="C164" s="2" t="s">
        <v>302</v>
      </c>
      <c r="D164" s="31" t="s">
        <v>684</v>
      </c>
      <c r="E164" s="42">
        <v>46</v>
      </c>
      <c r="F164" s="50" t="s">
        <v>875</v>
      </c>
      <c r="G164" s="1" t="s">
        <v>694</v>
      </c>
      <c r="H164" s="12" t="s">
        <v>624</v>
      </c>
      <c r="I164" s="1" t="s">
        <v>511</v>
      </c>
      <c r="J164" s="11" t="s">
        <v>872</v>
      </c>
      <c r="K164" s="61" t="s">
        <v>625</v>
      </c>
      <c r="L164" s="93"/>
      <c r="M164" s="93"/>
      <c r="P164" s="93"/>
      <c r="Q164" s="76"/>
      <c r="S164" s="54"/>
      <c r="T164" s="54">
        <f t="shared" si="31"/>
        <v>0</v>
      </c>
      <c r="U164" s="54"/>
      <c r="V164" s="54"/>
      <c r="AA164" s="43"/>
      <c r="AE164" s="74">
        <f t="shared" si="32"/>
        <v>0</v>
      </c>
      <c r="AG164" s="74">
        <f t="shared" si="33"/>
        <v>0</v>
      </c>
      <c r="AI164" s="74">
        <f t="shared" si="36"/>
        <v>0</v>
      </c>
      <c r="AL164" s="707">
        <f t="shared" si="37"/>
        <v>0</v>
      </c>
      <c r="AN164" s="74">
        <f t="shared" si="30"/>
        <v>0</v>
      </c>
      <c r="AP164" s="74">
        <f t="shared" si="34"/>
        <v>0</v>
      </c>
      <c r="AQ164" s="253">
        <f t="shared" si="29"/>
        <v>0</v>
      </c>
      <c r="AT164" s="253">
        <f t="shared" si="35"/>
        <v>0</v>
      </c>
      <c r="AX164" s="43"/>
      <c r="AY164" s="92">
        <v>0</v>
      </c>
      <c r="AZ164" s="94"/>
      <c r="BA164" s="94"/>
      <c r="BB164" s="94"/>
      <c r="BJ164" s="253">
        <f t="shared" si="38"/>
        <v>0</v>
      </c>
      <c r="BS164" s="76"/>
      <c r="BX164" s="23">
        <v>1.17E-3</v>
      </c>
      <c r="BY164" s="23"/>
      <c r="CF164" s="23"/>
      <c r="CU164" s="253">
        <f t="shared" si="39"/>
        <v>0</v>
      </c>
      <c r="DC164" s="93"/>
      <c r="DF164" s="253">
        <f t="shared" si="40"/>
        <v>0</v>
      </c>
      <c r="DG164" s="93"/>
      <c r="DM164" s="253">
        <f t="shared" si="41"/>
        <v>0</v>
      </c>
      <c r="EM164" s="93"/>
      <c r="EN164" s="93"/>
      <c r="EO164" s="17"/>
      <c r="EP164" s="17"/>
      <c r="EQ164" s="17"/>
    </row>
    <row r="165" spans="1:16296">
      <c r="B165" s="17"/>
      <c r="C165" s="2" t="s">
        <v>302</v>
      </c>
      <c r="D165" s="31" t="s">
        <v>684</v>
      </c>
      <c r="E165" s="42">
        <v>46</v>
      </c>
      <c r="F165" s="50" t="s">
        <v>875</v>
      </c>
      <c r="G165" s="1" t="s">
        <v>694</v>
      </c>
      <c r="H165" s="12" t="s">
        <v>588</v>
      </c>
      <c r="I165" s="1" t="s">
        <v>511</v>
      </c>
      <c r="J165" s="11" t="s">
        <v>872</v>
      </c>
      <c r="K165" s="61" t="s">
        <v>587</v>
      </c>
      <c r="L165" s="93"/>
      <c r="M165" s="93"/>
      <c r="P165" s="93"/>
      <c r="Q165" s="76"/>
      <c r="S165" s="54"/>
      <c r="T165" s="54">
        <f t="shared" si="31"/>
        <v>0</v>
      </c>
      <c r="U165" s="54"/>
      <c r="V165" s="54"/>
      <c r="AA165" s="43"/>
      <c r="AE165" s="74">
        <f t="shared" si="32"/>
        <v>0</v>
      </c>
      <c r="AG165" s="74">
        <f t="shared" si="33"/>
        <v>0</v>
      </c>
      <c r="AI165" s="74">
        <f t="shared" si="36"/>
        <v>0</v>
      </c>
      <c r="AL165" s="707">
        <f t="shared" si="37"/>
        <v>0</v>
      </c>
      <c r="AN165" s="74">
        <f t="shared" si="30"/>
        <v>0</v>
      </c>
      <c r="AP165" s="74">
        <f t="shared" si="34"/>
        <v>0</v>
      </c>
      <c r="AQ165" s="253">
        <f t="shared" si="29"/>
        <v>0</v>
      </c>
      <c r="AT165" s="253">
        <f t="shared" si="35"/>
        <v>0</v>
      </c>
      <c r="AX165" s="43"/>
      <c r="AY165" s="92">
        <v>0</v>
      </c>
      <c r="AZ165" s="94"/>
      <c r="BA165" s="94"/>
      <c r="BB165" s="94"/>
      <c r="BJ165" s="253">
        <f t="shared" si="38"/>
        <v>0</v>
      </c>
      <c r="BS165" s="76"/>
      <c r="BV165" s="23">
        <v>1.8895338384621513E-2</v>
      </c>
      <c r="BW165" s="23"/>
      <c r="BX165" s="23"/>
      <c r="BY165" s="23"/>
      <c r="CF165" s="23"/>
      <c r="CU165" s="253">
        <f t="shared" si="39"/>
        <v>0</v>
      </c>
      <c r="DC165" s="93"/>
      <c r="DF165" s="253">
        <f t="shared" si="40"/>
        <v>0</v>
      </c>
      <c r="DG165" s="93"/>
      <c r="DM165" s="253">
        <f t="shared" si="41"/>
        <v>0</v>
      </c>
      <c r="EM165" s="93"/>
      <c r="EN165" s="93"/>
      <c r="EO165" s="17"/>
      <c r="EP165" s="17"/>
      <c r="EQ165" s="17"/>
    </row>
    <row r="166" spans="1:16296">
      <c r="B166" s="17"/>
      <c r="C166" s="2" t="s">
        <v>302</v>
      </c>
      <c r="D166" s="31" t="s">
        <v>684</v>
      </c>
      <c r="E166" s="42">
        <v>46</v>
      </c>
      <c r="F166" s="50" t="s">
        <v>875</v>
      </c>
      <c r="G166" s="1" t="s">
        <v>694</v>
      </c>
      <c r="H166" s="12" t="s">
        <v>585</v>
      </c>
      <c r="I166" s="1" t="s">
        <v>511</v>
      </c>
      <c r="J166" s="11" t="s">
        <v>872</v>
      </c>
      <c r="K166" s="61" t="s">
        <v>586</v>
      </c>
      <c r="L166" s="93"/>
      <c r="M166" s="93"/>
      <c r="P166" s="93"/>
      <c r="Q166" s="76"/>
      <c r="S166" s="54"/>
      <c r="T166" s="54">
        <f t="shared" si="31"/>
        <v>0</v>
      </c>
      <c r="U166" s="54"/>
      <c r="V166" s="54"/>
      <c r="AA166" s="43"/>
      <c r="AE166" s="74">
        <f t="shared" si="32"/>
        <v>0</v>
      </c>
      <c r="AG166" s="74">
        <f t="shared" si="33"/>
        <v>0</v>
      </c>
      <c r="AI166" s="74">
        <f t="shared" si="36"/>
        <v>0</v>
      </c>
      <c r="AL166" s="707">
        <f t="shared" si="37"/>
        <v>0</v>
      </c>
      <c r="AN166" s="74">
        <f t="shared" si="30"/>
        <v>0</v>
      </c>
      <c r="AP166" s="74">
        <f t="shared" si="34"/>
        <v>0</v>
      </c>
      <c r="AQ166" s="253">
        <f t="shared" si="29"/>
        <v>0</v>
      </c>
      <c r="AT166" s="253">
        <f t="shared" si="35"/>
        <v>0</v>
      </c>
      <c r="AX166" s="43"/>
      <c r="AY166" s="92">
        <v>0</v>
      </c>
      <c r="AZ166" s="94"/>
      <c r="BA166" s="94"/>
      <c r="BB166" s="94"/>
      <c r="BJ166" s="253">
        <f t="shared" si="38"/>
        <v>0</v>
      </c>
      <c r="BS166" s="76"/>
      <c r="BV166" s="23">
        <v>5.2420796332228372E-3</v>
      </c>
      <c r="BW166" s="23"/>
      <c r="BX166" s="23"/>
      <c r="BY166" s="23"/>
      <c r="CF166" s="23"/>
      <c r="CU166" s="253">
        <f t="shared" si="39"/>
        <v>0</v>
      </c>
      <c r="DC166" s="93"/>
      <c r="DF166" s="253">
        <f t="shared" si="40"/>
        <v>0</v>
      </c>
      <c r="DG166" s="93"/>
      <c r="DM166" s="253">
        <f t="shared" si="41"/>
        <v>0</v>
      </c>
      <c r="EM166" s="93"/>
      <c r="EN166" s="93"/>
      <c r="EO166" s="17"/>
      <c r="EP166" s="17"/>
      <c r="EQ166" s="17"/>
    </row>
    <row r="167" spans="1:16296">
      <c r="B167" s="17"/>
      <c r="C167" s="2" t="s">
        <v>302</v>
      </c>
      <c r="D167" s="31" t="s">
        <v>684</v>
      </c>
      <c r="E167" s="42">
        <v>46</v>
      </c>
      <c r="F167" s="50" t="s">
        <v>875</v>
      </c>
      <c r="G167" s="1" t="s">
        <v>694</v>
      </c>
      <c r="H167" s="12" t="s">
        <v>633</v>
      </c>
      <c r="I167" s="1" t="s">
        <v>511</v>
      </c>
      <c r="J167" s="11" t="s">
        <v>872</v>
      </c>
      <c r="K167" s="61" t="s">
        <v>632</v>
      </c>
      <c r="L167" s="93"/>
      <c r="M167" s="93"/>
      <c r="P167" s="93"/>
      <c r="Q167" s="76"/>
      <c r="S167" s="54"/>
      <c r="T167" s="54">
        <f t="shared" si="31"/>
        <v>0</v>
      </c>
      <c r="U167" s="54"/>
      <c r="V167" s="54"/>
      <c r="AA167" s="23">
        <v>1.1999999999999999E-3</v>
      </c>
      <c r="AE167" s="74">
        <f t="shared" si="32"/>
        <v>0</v>
      </c>
      <c r="AG167" s="74">
        <f t="shared" si="33"/>
        <v>0</v>
      </c>
      <c r="AI167" s="74">
        <f t="shared" si="36"/>
        <v>0</v>
      </c>
      <c r="AL167" s="707">
        <f t="shared" si="37"/>
        <v>0</v>
      </c>
      <c r="AN167" s="74">
        <f t="shared" si="30"/>
        <v>0</v>
      </c>
      <c r="AP167" s="74">
        <f t="shared" si="34"/>
        <v>0</v>
      </c>
      <c r="AQ167" s="253">
        <f t="shared" ref="AQ167:AQ230" si="42">IFERROR(SUM(,AN167*AM$3,AP167*AO$3)," ")</f>
        <v>0</v>
      </c>
      <c r="AT167" s="253">
        <f t="shared" si="35"/>
        <v>0</v>
      </c>
      <c r="AX167" s="43"/>
      <c r="AY167" s="92">
        <v>0</v>
      </c>
      <c r="AZ167" s="94"/>
      <c r="BA167" s="94"/>
      <c r="BB167" s="94"/>
      <c r="BJ167" s="253">
        <f t="shared" si="38"/>
        <v>0</v>
      </c>
      <c r="BS167" s="76"/>
      <c r="BV167" s="23"/>
      <c r="BW167" s="23"/>
      <c r="BX167" s="23"/>
      <c r="BY167" s="23"/>
      <c r="CF167" s="23"/>
      <c r="CU167" s="253">
        <f t="shared" si="39"/>
        <v>0</v>
      </c>
      <c r="DC167" s="93"/>
      <c r="DF167" s="253">
        <f t="shared" si="40"/>
        <v>0</v>
      </c>
      <c r="DG167" s="93"/>
      <c r="DM167" s="253">
        <f t="shared" si="41"/>
        <v>0</v>
      </c>
      <c r="EM167" s="93"/>
      <c r="EN167" s="93"/>
      <c r="EO167" s="17"/>
      <c r="EP167" s="17"/>
      <c r="EQ167" s="17"/>
    </row>
    <row r="168" spans="1:16296">
      <c r="B168" s="17"/>
      <c r="C168" s="2" t="s">
        <v>302</v>
      </c>
      <c r="D168" s="31" t="s">
        <v>684</v>
      </c>
      <c r="E168" s="42">
        <v>46</v>
      </c>
      <c r="F168" s="50" t="s">
        <v>875</v>
      </c>
      <c r="G168" s="1" t="s">
        <v>694</v>
      </c>
      <c r="H168" s="12" t="s">
        <v>687</v>
      </c>
      <c r="I168" s="1" t="s">
        <v>688</v>
      </c>
      <c r="J168" s="11" t="s">
        <v>872</v>
      </c>
      <c r="K168" s="61" t="s">
        <v>689</v>
      </c>
      <c r="L168" s="93"/>
      <c r="M168" s="93"/>
      <c r="P168" s="93"/>
      <c r="Q168" s="76"/>
      <c r="S168" s="54"/>
      <c r="T168" s="54">
        <f t="shared" si="31"/>
        <v>0</v>
      </c>
      <c r="U168" s="54"/>
      <c r="V168" s="54"/>
      <c r="AA168" s="23"/>
      <c r="AB168" s="23">
        <v>1.5469363410249912E-2</v>
      </c>
      <c r="AE168" s="74">
        <f t="shared" si="32"/>
        <v>0</v>
      </c>
      <c r="AG168" s="74">
        <f t="shared" si="33"/>
        <v>0</v>
      </c>
      <c r="AI168" s="74">
        <f t="shared" si="36"/>
        <v>0</v>
      </c>
      <c r="AL168" s="707">
        <f t="shared" si="37"/>
        <v>0</v>
      </c>
      <c r="AN168" s="74">
        <f t="shared" si="30"/>
        <v>0</v>
      </c>
      <c r="AP168" s="74">
        <f t="shared" si="34"/>
        <v>0</v>
      </c>
      <c r="AQ168" s="253">
        <f t="shared" si="42"/>
        <v>0</v>
      </c>
      <c r="AT168" s="253">
        <f t="shared" si="35"/>
        <v>0</v>
      </c>
      <c r="AX168" s="43"/>
      <c r="AY168" s="92">
        <v>0</v>
      </c>
      <c r="AZ168" s="94"/>
      <c r="BA168" s="94"/>
      <c r="BB168" s="94"/>
      <c r="BJ168" s="253">
        <f t="shared" si="38"/>
        <v>0</v>
      </c>
      <c r="BS168" s="76"/>
      <c r="BV168" s="23"/>
      <c r="BW168" s="23"/>
      <c r="BX168" s="23"/>
      <c r="BY168" s="23"/>
      <c r="CF168" s="23"/>
      <c r="CU168" s="253">
        <f t="shared" si="39"/>
        <v>0</v>
      </c>
      <c r="DC168" s="93"/>
      <c r="DF168" s="253">
        <f t="shared" si="40"/>
        <v>0</v>
      </c>
      <c r="DG168" s="93"/>
      <c r="DM168" s="253">
        <f t="shared" si="41"/>
        <v>0</v>
      </c>
      <c r="EM168" s="93"/>
      <c r="EN168" s="93"/>
      <c r="EO168" s="17"/>
      <c r="EP168" s="17"/>
      <c r="EQ168" s="17"/>
    </row>
    <row r="169" spans="1:16296">
      <c r="B169" s="17"/>
      <c r="C169" s="2" t="s">
        <v>302</v>
      </c>
      <c r="D169" s="31" t="s">
        <v>684</v>
      </c>
      <c r="E169" s="42">
        <v>46</v>
      </c>
      <c r="F169" s="50" t="s">
        <v>875</v>
      </c>
      <c r="G169" s="1" t="s">
        <v>692</v>
      </c>
      <c r="H169" s="1" t="s">
        <v>511</v>
      </c>
      <c r="I169" s="1" t="s">
        <v>511</v>
      </c>
      <c r="J169" s="11" t="s">
        <v>872</v>
      </c>
      <c r="L169" s="93"/>
      <c r="M169" s="93"/>
      <c r="P169" s="93"/>
      <c r="Q169" s="76"/>
      <c r="S169" s="54"/>
      <c r="T169" s="54">
        <f t="shared" si="31"/>
        <v>0</v>
      </c>
      <c r="U169" s="54"/>
      <c r="V169" s="54"/>
      <c r="AA169" s="43"/>
      <c r="AE169" s="74">
        <f t="shared" si="32"/>
        <v>0</v>
      </c>
      <c r="AG169" s="74">
        <f t="shared" si="33"/>
        <v>0</v>
      </c>
      <c r="AI169" s="74">
        <f t="shared" si="36"/>
        <v>0</v>
      </c>
      <c r="AL169" s="707">
        <f t="shared" si="37"/>
        <v>0</v>
      </c>
      <c r="AN169" s="74">
        <f t="shared" si="30"/>
        <v>0</v>
      </c>
      <c r="AP169" s="74">
        <f t="shared" si="34"/>
        <v>0</v>
      </c>
      <c r="AQ169" s="253">
        <f t="shared" si="42"/>
        <v>0</v>
      </c>
      <c r="AT169" s="253">
        <f t="shared" si="35"/>
        <v>0</v>
      </c>
      <c r="AX169" s="43"/>
      <c r="AY169" s="92">
        <v>0</v>
      </c>
      <c r="AZ169" s="94"/>
      <c r="BA169" s="94"/>
      <c r="BB169" s="94"/>
      <c r="BI169" s="23"/>
      <c r="BJ169" s="253">
        <f t="shared" si="38"/>
        <v>0</v>
      </c>
      <c r="BS169" s="100"/>
      <c r="BT169" s="23"/>
      <c r="BU169" s="23">
        <v>1.5E-3</v>
      </c>
      <c r="BV169" s="23">
        <v>7.083573458106858E-2</v>
      </c>
      <c r="BW169" s="23"/>
      <c r="BX169" s="23">
        <v>3.1099999999999999E-3</v>
      </c>
      <c r="BY169" s="23"/>
      <c r="BZ169" s="23"/>
      <c r="CA169" s="23">
        <v>3.0383602773104805E-3</v>
      </c>
      <c r="CB169" s="23"/>
      <c r="CC169" s="270">
        <v>0.2</v>
      </c>
      <c r="CF169" s="23"/>
      <c r="CG169" s="270">
        <v>2.5000000000000001E-2</v>
      </c>
      <c r="CH169" s="270">
        <v>0.1</v>
      </c>
      <c r="CP169" s="100"/>
      <c r="CQ169" s="274"/>
      <c r="CR169" s="274"/>
      <c r="CU169" s="253">
        <f t="shared" si="39"/>
        <v>0</v>
      </c>
      <c r="DC169" s="93"/>
      <c r="DF169" s="253">
        <f t="shared" si="40"/>
        <v>0</v>
      </c>
      <c r="DG169" s="93"/>
      <c r="DH169" s="74">
        <v>7.9754601226993876E-2</v>
      </c>
      <c r="DJ169" s="74">
        <v>0.05</v>
      </c>
      <c r="DK169" s="74">
        <v>0.03</v>
      </c>
      <c r="DM169" s="253">
        <f t="shared" si="41"/>
        <v>2.9412242969853605E-2</v>
      </c>
      <c r="EM169" s="93"/>
      <c r="EN169" s="93"/>
      <c r="EO169" s="17"/>
      <c r="EP169" s="17"/>
      <c r="EQ169" s="17"/>
    </row>
    <row r="170" spans="1:16296">
      <c r="B170" s="17"/>
      <c r="C170" s="2" t="s">
        <v>302</v>
      </c>
      <c r="D170" s="31" t="s">
        <v>684</v>
      </c>
      <c r="E170" s="42">
        <v>46</v>
      </c>
      <c r="F170" s="50" t="s">
        <v>875</v>
      </c>
      <c r="G170" s="1" t="s">
        <v>692</v>
      </c>
      <c r="H170" s="12" t="s">
        <v>430</v>
      </c>
      <c r="I170" s="12" t="s">
        <v>430</v>
      </c>
      <c r="J170" s="11" t="s">
        <v>872</v>
      </c>
      <c r="K170" s="61" t="s">
        <v>429</v>
      </c>
      <c r="L170" s="93"/>
      <c r="M170" s="93"/>
      <c r="P170" s="93"/>
      <c r="Q170" s="76"/>
      <c r="S170" s="54"/>
      <c r="T170" s="54">
        <f t="shared" si="31"/>
        <v>0</v>
      </c>
      <c r="U170" s="54"/>
      <c r="V170" s="54"/>
      <c r="AA170" s="43"/>
      <c r="AE170" s="74">
        <f t="shared" si="32"/>
        <v>0</v>
      </c>
      <c r="AG170" s="74">
        <f t="shared" si="33"/>
        <v>0</v>
      </c>
      <c r="AI170" s="74">
        <f t="shared" si="36"/>
        <v>0</v>
      </c>
      <c r="AL170" s="707">
        <f t="shared" si="37"/>
        <v>0</v>
      </c>
      <c r="AN170" s="74">
        <f t="shared" si="30"/>
        <v>0</v>
      </c>
      <c r="AP170" s="74">
        <f t="shared" si="34"/>
        <v>0</v>
      </c>
      <c r="AQ170" s="253">
        <f t="shared" si="42"/>
        <v>0</v>
      </c>
      <c r="AT170" s="253">
        <f t="shared" si="35"/>
        <v>0</v>
      </c>
      <c r="AX170" s="43"/>
      <c r="AY170" s="92">
        <v>0</v>
      </c>
      <c r="AZ170" s="94"/>
      <c r="BA170" s="94"/>
      <c r="BB170" s="94"/>
      <c r="BJ170" s="253">
        <f t="shared" si="38"/>
        <v>0</v>
      </c>
      <c r="BS170" s="76"/>
      <c r="CF170" s="23" t="s">
        <v>1955</v>
      </c>
      <c r="CU170" s="253">
        <f t="shared" si="39"/>
        <v>0</v>
      </c>
      <c r="DC170" s="93"/>
      <c r="DF170" s="253">
        <f t="shared" si="40"/>
        <v>0</v>
      </c>
      <c r="DG170" s="93"/>
      <c r="DM170" s="253">
        <f t="shared" si="41"/>
        <v>0</v>
      </c>
      <c r="EM170" s="93"/>
      <c r="EN170" s="93"/>
      <c r="EO170" s="17"/>
      <c r="EP170" s="17"/>
      <c r="EQ170" s="17"/>
    </row>
    <row r="171" spans="1:16296">
      <c r="B171" s="17"/>
      <c r="C171" s="2" t="s">
        <v>302</v>
      </c>
      <c r="D171" s="31" t="s">
        <v>684</v>
      </c>
      <c r="E171" s="42">
        <v>46</v>
      </c>
      <c r="F171" s="50" t="s">
        <v>875</v>
      </c>
      <c r="G171" s="1" t="s">
        <v>692</v>
      </c>
      <c r="H171" s="1" t="s">
        <v>612</v>
      </c>
      <c r="J171" s="11" t="s">
        <v>872</v>
      </c>
      <c r="K171" s="197"/>
      <c r="L171" s="93"/>
      <c r="M171" s="93"/>
      <c r="P171" s="93"/>
      <c r="Q171" s="76"/>
      <c r="S171" s="54"/>
      <c r="T171" s="54">
        <f t="shared" si="31"/>
        <v>0</v>
      </c>
      <c r="U171" s="54"/>
      <c r="V171" s="54"/>
      <c r="AA171" s="43"/>
      <c r="AE171" s="74">
        <f t="shared" si="32"/>
        <v>0</v>
      </c>
      <c r="AG171" s="74">
        <f t="shared" si="33"/>
        <v>0</v>
      </c>
      <c r="AI171" s="74">
        <f t="shared" si="36"/>
        <v>0</v>
      </c>
      <c r="AL171" s="707">
        <f t="shared" si="37"/>
        <v>0</v>
      </c>
      <c r="AN171" s="74">
        <f t="shared" si="30"/>
        <v>0</v>
      </c>
      <c r="AP171" s="74">
        <f t="shared" si="34"/>
        <v>0</v>
      </c>
      <c r="AQ171" s="253">
        <f t="shared" si="42"/>
        <v>0</v>
      </c>
      <c r="AT171" s="253">
        <f t="shared" si="35"/>
        <v>0</v>
      </c>
      <c r="AX171" s="43"/>
      <c r="AY171" s="92">
        <v>0</v>
      </c>
      <c r="AZ171" s="94"/>
      <c r="BA171" s="94"/>
      <c r="BB171" s="94"/>
      <c r="BI171" s="23"/>
      <c r="BJ171" s="253">
        <f t="shared" si="38"/>
        <v>0</v>
      </c>
      <c r="BS171" s="100"/>
      <c r="BT171" s="23"/>
      <c r="BU171" s="23"/>
      <c r="BV171" s="23"/>
      <c r="BW171" s="23">
        <v>1.06E-3</v>
      </c>
      <c r="BX171" s="23"/>
      <c r="BY171" s="23"/>
      <c r="BZ171" s="23"/>
      <c r="CA171" s="23"/>
      <c r="CB171" s="23"/>
      <c r="CF171" s="23"/>
      <c r="CP171" s="100"/>
      <c r="CQ171" s="274"/>
      <c r="CR171" s="274"/>
      <c r="CU171" s="253">
        <f t="shared" si="39"/>
        <v>0</v>
      </c>
      <c r="DC171" s="93"/>
      <c r="DF171" s="253">
        <f t="shared" si="40"/>
        <v>0</v>
      </c>
      <c r="DG171" s="93"/>
      <c r="DL171" s="74">
        <v>1E-3</v>
      </c>
      <c r="DM171" s="253">
        <f t="shared" si="41"/>
        <v>2.271085897010797E-4</v>
      </c>
      <c r="EM171" s="93"/>
      <c r="EN171" s="93"/>
      <c r="EO171" s="17"/>
      <c r="EP171" s="17"/>
      <c r="EQ171" s="17"/>
    </row>
    <row r="172" spans="1:16296">
      <c r="B172" s="17"/>
      <c r="C172" s="17" t="s">
        <v>675</v>
      </c>
      <c r="D172" s="36" t="s">
        <v>672</v>
      </c>
      <c r="E172" s="42">
        <v>47</v>
      </c>
      <c r="F172" s="50" t="s">
        <v>747</v>
      </c>
      <c r="G172" s="12" t="s">
        <v>672</v>
      </c>
      <c r="H172" s="12" t="s">
        <v>672</v>
      </c>
      <c r="I172" s="12" t="s">
        <v>674</v>
      </c>
      <c r="J172" s="11" t="s">
        <v>873</v>
      </c>
      <c r="K172" s="198" t="s">
        <v>673</v>
      </c>
      <c r="L172" s="93"/>
      <c r="M172" s="93"/>
      <c r="P172" s="93"/>
      <c r="Q172" s="76"/>
      <c r="S172" s="54"/>
      <c r="T172" s="54">
        <f t="shared" si="31"/>
        <v>0</v>
      </c>
      <c r="U172" s="54"/>
      <c r="V172" s="54"/>
      <c r="AA172" s="43"/>
      <c r="AE172" s="74">
        <f t="shared" si="32"/>
        <v>0</v>
      </c>
      <c r="AG172" s="74">
        <f t="shared" si="33"/>
        <v>0</v>
      </c>
      <c r="AI172" s="74">
        <f t="shared" si="36"/>
        <v>0</v>
      </c>
      <c r="AL172" s="707">
        <f t="shared" si="37"/>
        <v>0</v>
      </c>
      <c r="AN172" s="74">
        <f t="shared" si="30"/>
        <v>0</v>
      </c>
      <c r="AP172" s="74">
        <f t="shared" si="34"/>
        <v>0</v>
      </c>
      <c r="AQ172" s="253">
        <f t="shared" si="42"/>
        <v>0</v>
      </c>
      <c r="AT172" s="253">
        <f t="shared" si="35"/>
        <v>0</v>
      </c>
      <c r="AX172" s="43"/>
      <c r="AY172" s="92">
        <v>0</v>
      </c>
      <c r="AZ172" s="94"/>
      <c r="BA172" s="94"/>
      <c r="BB172" s="94"/>
      <c r="BJ172" s="253">
        <f t="shared" si="38"/>
        <v>0</v>
      </c>
      <c r="BS172" s="76"/>
      <c r="CF172" s="23">
        <v>4.4967223081144201E-3</v>
      </c>
      <c r="CU172" s="253">
        <f t="shared" si="39"/>
        <v>0</v>
      </c>
      <c r="DC172" s="93"/>
      <c r="DF172" s="253">
        <f t="shared" si="40"/>
        <v>0</v>
      </c>
      <c r="DG172" s="93"/>
      <c r="DM172" s="253">
        <f t="shared" si="41"/>
        <v>0</v>
      </c>
      <c r="EM172" s="93"/>
      <c r="EN172" s="93"/>
      <c r="EO172" s="17"/>
      <c r="EP172" s="17"/>
      <c r="EQ172" s="17"/>
    </row>
    <row r="173" spans="1:16296">
      <c r="B173" s="17"/>
      <c r="C173" s="17" t="s">
        <v>675</v>
      </c>
      <c r="D173" s="37" t="s">
        <v>635</v>
      </c>
      <c r="E173" s="42">
        <v>47</v>
      </c>
      <c r="F173" s="50" t="s">
        <v>747</v>
      </c>
      <c r="G173" s="12" t="s">
        <v>635</v>
      </c>
      <c r="H173" s="12" t="s">
        <v>635</v>
      </c>
      <c r="I173" s="12" t="s">
        <v>674</v>
      </c>
      <c r="J173" s="11" t="s">
        <v>873</v>
      </c>
      <c r="K173" s="60" t="s">
        <v>676</v>
      </c>
      <c r="L173" s="93"/>
      <c r="M173" s="93"/>
      <c r="P173" s="93"/>
      <c r="Q173" s="76"/>
      <c r="S173" s="54"/>
      <c r="T173" s="54">
        <f t="shared" si="31"/>
        <v>0</v>
      </c>
      <c r="U173" s="54"/>
      <c r="V173" s="54"/>
      <c r="AA173" s="43"/>
      <c r="AE173" s="74">
        <f t="shared" si="32"/>
        <v>0</v>
      </c>
      <c r="AG173" s="74">
        <f t="shared" si="33"/>
        <v>0</v>
      </c>
      <c r="AI173" s="74">
        <f t="shared" si="36"/>
        <v>0</v>
      </c>
      <c r="AL173" s="707">
        <f t="shared" si="37"/>
        <v>0</v>
      </c>
      <c r="AN173" s="74">
        <f t="shared" si="30"/>
        <v>0</v>
      </c>
      <c r="AP173" s="74">
        <f t="shared" si="34"/>
        <v>0</v>
      </c>
      <c r="AQ173" s="253">
        <f t="shared" si="42"/>
        <v>0</v>
      </c>
      <c r="AT173" s="253">
        <f t="shared" si="35"/>
        <v>0</v>
      </c>
      <c r="AX173" s="43"/>
      <c r="AY173" s="92">
        <v>0</v>
      </c>
      <c r="AZ173" s="94"/>
      <c r="BA173" s="94"/>
      <c r="BB173" s="94"/>
      <c r="BJ173" s="253">
        <f t="shared" si="38"/>
        <v>0</v>
      </c>
      <c r="BS173" s="76"/>
      <c r="CU173" s="253">
        <f t="shared" si="39"/>
        <v>0</v>
      </c>
      <c r="DC173" s="93"/>
      <c r="DF173" s="253">
        <f t="shared" si="40"/>
        <v>0</v>
      </c>
      <c r="DG173" s="93"/>
      <c r="DH173" s="74">
        <v>1.2269938650306752E-2</v>
      </c>
      <c r="DM173" s="253">
        <f t="shared" si="41"/>
        <v>0</v>
      </c>
      <c r="EM173" s="93"/>
      <c r="EN173" s="93"/>
      <c r="EO173" s="17"/>
      <c r="EP173" s="17"/>
      <c r="EQ173" s="17"/>
    </row>
    <row r="174" spans="1:16296" ht="12.75" customHeight="1">
      <c r="A174" s="16"/>
      <c r="B174" s="17"/>
      <c r="C174" s="2" t="s">
        <v>375</v>
      </c>
      <c r="D174" s="31" t="s">
        <v>684</v>
      </c>
      <c r="E174" s="42">
        <v>48</v>
      </c>
      <c r="F174" s="50" t="s">
        <v>777</v>
      </c>
      <c r="G174" s="1" t="s">
        <v>697</v>
      </c>
      <c r="H174" s="12" t="s">
        <v>568</v>
      </c>
      <c r="I174" s="1" t="s">
        <v>569</v>
      </c>
      <c r="J174" s="11" t="s">
        <v>871</v>
      </c>
      <c r="K174" s="25"/>
      <c r="L174" s="93"/>
      <c r="M174" s="93"/>
      <c r="P174" s="93"/>
      <c r="Q174" s="76"/>
      <c r="S174" s="54"/>
      <c r="T174" s="54">
        <f t="shared" si="31"/>
        <v>0</v>
      </c>
      <c r="U174" s="54"/>
      <c r="V174" s="54"/>
      <c r="AA174" s="43"/>
      <c r="AE174" s="74">
        <f t="shared" si="32"/>
        <v>0</v>
      </c>
      <c r="AG174" s="74">
        <f t="shared" si="33"/>
        <v>0</v>
      </c>
      <c r="AI174" s="74">
        <f t="shared" si="36"/>
        <v>0</v>
      </c>
      <c r="AL174" s="707">
        <f t="shared" si="37"/>
        <v>0</v>
      </c>
      <c r="AN174" s="74">
        <f t="shared" si="30"/>
        <v>0</v>
      </c>
      <c r="AP174" s="74">
        <f t="shared" si="34"/>
        <v>0</v>
      </c>
      <c r="AQ174" s="253">
        <f t="shared" si="42"/>
        <v>0</v>
      </c>
      <c r="AT174" s="253">
        <f t="shared" si="35"/>
        <v>0</v>
      </c>
      <c r="AV174" s="23"/>
      <c r="AW174" s="274"/>
      <c r="AX174" s="23"/>
      <c r="AY174" s="95"/>
      <c r="AZ174" s="94"/>
      <c r="BA174" s="94"/>
      <c r="BB174" s="94"/>
      <c r="BJ174" s="253">
        <f t="shared" si="38"/>
        <v>0</v>
      </c>
      <c r="BS174" s="76"/>
      <c r="BV174" s="23"/>
      <c r="BW174" s="23">
        <v>3.49E-3</v>
      </c>
      <c r="BX174" s="23">
        <v>1E-4</v>
      </c>
      <c r="BY174" s="23"/>
      <c r="BZ174" s="23"/>
      <c r="CA174" s="23">
        <v>4.6197290766124261E-4</v>
      </c>
      <c r="CB174" s="23"/>
      <c r="CD174" s="101"/>
      <c r="CE174" s="100">
        <v>7.7999999999999996E-3</v>
      </c>
      <c r="CF174" s="23"/>
      <c r="CU174" s="253">
        <f t="shared" si="39"/>
        <v>0</v>
      </c>
      <c r="DC174" s="93"/>
      <c r="DF174" s="253">
        <f t="shared" si="40"/>
        <v>0</v>
      </c>
      <c r="DG174" s="93"/>
      <c r="DM174" s="253">
        <f t="shared" si="41"/>
        <v>0</v>
      </c>
      <c r="EM174" s="93"/>
      <c r="EN174" s="93"/>
      <c r="EO174" s="17"/>
      <c r="EP174" s="17"/>
      <c r="EQ174" s="17"/>
    </row>
    <row r="175" spans="1:16296">
      <c r="A175" s="16"/>
      <c r="B175" s="17"/>
      <c r="C175" s="2" t="s">
        <v>375</v>
      </c>
      <c r="D175" s="31" t="s">
        <v>684</v>
      </c>
      <c r="E175" s="42">
        <v>48</v>
      </c>
      <c r="F175" s="50" t="str">
        <f>VLOOKUP(K175,[1]Codes!$C$1:$P$3253, 13,FALSE)</f>
        <v>Benthic carnivore</v>
      </c>
      <c r="G175" s="1" t="s">
        <v>691</v>
      </c>
      <c r="H175" s="12" t="s">
        <v>669</v>
      </c>
      <c r="I175" s="1" t="s">
        <v>550</v>
      </c>
      <c r="J175" s="11" t="str">
        <f>VLOOKUP(K175,[1]Codes!$C$1:$P$3253,14,FALSE)</f>
        <v>BC</v>
      </c>
      <c r="K175" s="61" t="s">
        <v>550</v>
      </c>
      <c r="L175" s="93"/>
      <c r="M175" s="93"/>
      <c r="P175" s="93"/>
      <c r="Q175" s="76"/>
      <c r="S175" s="54"/>
      <c r="T175" s="54">
        <f t="shared" si="31"/>
        <v>0</v>
      </c>
      <c r="U175" s="54"/>
      <c r="V175" s="54"/>
      <c r="AA175" s="43"/>
      <c r="AE175" s="74">
        <f t="shared" si="32"/>
        <v>0</v>
      </c>
      <c r="AG175" s="74">
        <f t="shared" si="33"/>
        <v>0</v>
      </c>
      <c r="AI175" s="74">
        <f t="shared" si="36"/>
        <v>0</v>
      </c>
      <c r="AL175" s="707">
        <f t="shared" si="37"/>
        <v>0</v>
      </c>
      <c r="AN175" s="74">
        <f t="shared" si="30"/>
        <v>0</v>
      </c>
      <c r="AP175" s="74">
        <f t="shared" si="34"/>
        <v>0</v>
      </c>
      <c r="AQ175" s="253">
        <f t="shared" si="42"/>
        <v>0</v>
      </c>
      <c r="AT175" s="253">
        <f t="shared" si="35"/>
        <v>0</v>
      </c>
      <c r="AV175" s="23"/>
      <c r="AW175" s="274"/>
      <c r="AX175" s="23"/>
      <c r="AY175" s="92">
        <v>0</v>
      </c>
      <c r="AZ175" s="94"/>
      <c r="BA175" s="94"/>
      <c r="BB175" s="94"/>
      <c r="BJ175" s="253">
        <f t="shared" si="38"/>
        <v>0</v>
      </c>
      <c r="BS175" s="100">
        <v>1.4800000000000001E-2</v>
      </c>
      <c r="BV175" s="23"/>
      <c r="BW175" s="23">
        <v>6.9999999999999994E-5</v>
      </c>
      <c r="BX175" s="23">
        <v>1.08E-3</v>
      </c>
      <c r="BY175" s="23"/>
      <c r="BZ175" s="23"/>
      <c r="CA175" s="23">
        <v>3.0205920885542788E-4</v>
      </c>
      <c r="CB175" s="23"/>
      <c r="CD175" s="101"/>
      <c r="CF175" s="23"/>
      <c r="CP175" s="100">
        <v>1.4800000000000001E-2</v>
      </c>
      <c r="CQ175" s="274"/>
      <c r="CR175" s="274"/>
      <c r="CU175" s="253">
        <f t="shared" si="39"/>
        <v>0</v>
      </c>
      <c r="DC175" s="93"/>
      <c r="DF175" s="253">
        <f t="shared" si="40"/>
        <v>0</v>
      </c>
      <c r="DG175" s="93"/>
      <c r="DM175" s="253">
        <f t="shared" si="41"/>
        <v>0</v>
      </c>
      <c r="EM175" s="93"/>
      <c r="EN175" s="93"/>
      <c r="EO175" s="17"/>
      <c r="EP175" s="17"/>
      <c r="EQ175" s="17"/>
    </row>
    <row r="176" spans="1:16296">
      <c r="B176" s="17" t="s">
        <v>31</v>
      </c>
      <c r="C176" s="2" t="s">
        <v>375</v>
      </c>
      <c r="D176" s="29" t="s">
        <v>680</v>
      </c>
      <c r="E176" s="42">
        <v>48</v>
      </c>
      <c r="F176" s="50" t="str">
        <f>VLOOKUP(I176,[1]Codes!$C$1:$P$3253, 13,FALSE)</f>
        <v>Benthic detritivore</v>
      </c>
      <c r="G176" s="1" t="s">
        <v>697</v>
      </c>
      <c r="H176" s="1" t="s">
        <v>502</v>
      </c>
      <c r="I176" s="12" t="s">
        <v>268</v>
      </c>
      <c r="J176" s="11" t="s">
        <v>871</v>
      </c>
      <c r="K176" s="60" t="s">
        <v>268</v>
      </c>
      <c r="L176" s="93"/>
      <c r="M176" s="93"/>
      <c r="P176" s="93"/>
      <c r="Q176" s="76"/>
      <c r="S176" s="54"/>
      <c r="T176" s="54">
        <f t="shared" si="31"/>
        <v>0</v>
      </c>
      <c r="U176" s="54"/>
      <c r="V176" s="54"/>
      <c r="AA176" s="43"/>
      <c r="AE176" s="74">
        <f t="shared" si="32"/>
        <v>0</v>
      </c>
      <c r="AG176" s="74">
        <f t="shared" si="33"/>
        <v>0</v>
      </c>
      <c r="AI176" s="74">
        <f t="shared" si="36"/>
        <v>0</v>
      </c>
      <c r="AL176" s="707">
        <f t="shared" si="37"/>
        <v>0</v>
      </c>
      <c r="AN176" s="74">
        <f t="shared" si="30"/>
        <v>0</v>
      </c>
      <c r="AP176" s="74">
        <f t="shared" si="34"/>
        <v>0</v>
      </c>
      <c r="AQ176" s="253">
        <f t="shared" si="42"/>
        <v>0</v>
      </c>
      <c r="AT176" s="253">
        <f t="shared" si="35"/>
        <v>0</v>
      </c>
      <c r="AV176" s="23">
        <v>0.12087014247051013</v>
      </c>
      <c r="AW176" s="274"/>
      <c r="AX176" s="23">
        <v>4.5545565513753676E-3</v>
      </c>
      <c r="AY176" s="92">
        <v>0</v>
      </c>
      <c r="AZ176" s="94"/>
      <c r="BA176" s="94"/>
      <c r="BB176" s="94"/>
      <c r="BI176" s="23"/>
      <c r="BJ176" s="253">
        <f t="shared" si="38"/>
        <v>0</v>
      </c>
      <c r="BN176" s="74">
        <v>0.4</v>
      </c>
      <c r="BS176" s="100"/>
      <c r="BT176" s="23"/>
      <c r="BV176" s="23">
        <v>2.0444403840431821E-2</v>
      </c>
      <c r="BW176" s="23"/>
      <c r="BX176" s="23"/>
      <c r="BY176" s="23"/>
      <c r="BZ176" s="23">
        <v>1.4678099959357959E-3</v>
      </c>
      <c r="CA176" s="23"/>
      <c r="CB176" s="23"/>
      <c r="CP176" s="100"/>
      <c r="CQ176" s="274"/>
      <c r="CR176" s="274"/>
      <c r="CU176" s="253">
        <f t="shared" si="39"/>
        <v>0</v>
      </c>
      <c r="DC176" s="93"/>
      <c r="DF176" s="253">
        <f t="shared" si="40"/>
        <v>0</v>
      </c>
      <c r="DG176" s="93"/>
      <c r="DM176" s="253">
        <f t="shared" si="41"/>
        <v>0</v>
      </c>
      <c r="EM176" s="93"/>
      <c r="EN176" s="93"/>
      <c r="EO176" s="17"/>
      <c r="EP176" s="17"/>
      <c r="EQ176" s="17"/>
    </row>
    <row r="177" spans="2:147">
      <c r="B177" s="17"/>
      <c r="C177" s="2" t="s">
        <v>375</v>
      </c>
      <c r="D177" s="29" t="s">
        <v>680</v>
      </c>
      <c r="E177" s="42">
        <v>48</v>
      </c>
      <c r="F177" s="50" t="str">
        <f>VLOOKUP(I177,[1]Codes!$C$1:$P$3253, 13,FALSE)</f>
        <v>Benthic detritivore</v>
      </c>
      <c r="G177" s="1" t="s">
        <v>697</v>
      </c>
      <c r="H177" s="12" t="s">
        <v>267</v>
      </c>
      <c r="I177" s="12" t="s">
        <v>268</v>
      </c>
      <c r="J177" s="11" t="s">
        <v>871</v>
      </c>
      <c r="K177" s="60" t="s">
        <v>404</v>
      </c>
      <c r="L177" s="93"/>
      <c r="M177" s="93"/>
      <c r="P177" s="93"/>
      <c r="Q177" s="76"/>
      <c r="S177" s="1"/>
      <c r="T177" s="54">
        <f t="shared" si="31"/>
        <v>0</v>
      </c>
      <c r="U177" s="1"/>
      <c r="V177" s="1"/>
      <c r="AA177" s="43"/>
      <c r="AE177" s="74">
        <f t="shared" si="32"/>
        <v>0</v>
      </c>
      <c r="AG177" s="74">
        <f t="shared" si="33"/>
        <v>0</v>
      </c>
      <c r="AI177" s="74">
        <f t="shared" si="36"/>
        <v>0</v>
      </c>
      <c r="AL177" s="707">
        <f t="shared" si="37"/>
        <v>0</v>
      </c>
      <c r="AN177" s="74">
        <f t="shared" si="30"/>
        <v>0</v>
      </c>
      <c r="AP177" s="74">
        <f t="shared" si="34"/>
        <v>0</v>
      </c>
      <c r="AQ177" s="253">
        <f t="shared" si="42"/>
        <v>0</v>
      </c>
      <c r="AT177" s="253">
        <f t="shared" si="35"/>
        <v>0</v>
      </c>
      <c r="AV177" s="23"/>
      <c r="AW177" s="274"/>
      <c r="AX177" s="43"/>
      <c r="AY177" s="92">
        <v>0</v>
      </c>
      <c r="AZ177" s="94"/>
      <c r="BA177" s="94"/>
      <c r="BB177" s="94"/>
      <c r="BJ177" s="253">
        <f t="shared" si="38"/>
        <v>0</v>
      </c>
      <c r="BS177" s="76"/>
      <c r="CF177" s="23">
        <v>6.8892438425159569E-3</v>
      </c>
      <c r="CU177" s="253">
        <f t="shared" si="39"/>
        <v>0</v>
      </c>
      <c r="DC177" s="93"/>
      <c r="DF177" s="253">
        <f t="shared" si="40"/>
        <v>0</v>
      </c>
      <c r="DG177" s="93"/>
      <c r="DM177" s="253">
        <f t="shared" si="41"/>
        <v>0</v>
      </c>
      <c r="EM177" s="93"/>
      <c r="EN177" s="93"/>
      <c r="EO177" s="17"/>
      <c r="EP177" s="17"/>
      <c r="EQ177" s="17"/>
    </row>
    <row r="178" spans="2:147">
      <c r="B178" s="17"/>
      <c r="C178" s="2" t="s">
        <v>375</v>
      </c>
      <c r="D178" s="29" t="s">
        <v>680</v>
      </c>
      <c r="E178" s="42">
        <v>48</v>
      </c>
      <c r="F178" s="50" t="str">
        <f>VLOOKUP(I178,[1]Codes!$C$1:$P$3253, 13,FALSE)</f>
        <v>Benthic detritivore</v>
      </c>
      <c r="G178" s="1" t="s">
        <v>697</v>
      </c>
      <c r="H178" s="11" t="s">
        <v>407</v>
      </c>
      <c r="I178" s="12" t="s">
        <v>268</v>
      </c>
      <c r="J178" s="11" t="s">
        <v>871</v>
      </c>
      <c r="K178" s="30" t="s">
        <v>408</v>
      </c>
      <c r="L178" s="93"/>
      <c r="M178" s="93"/>
      <c r="P178" s="93"/>
      <c r="Q178" s="76"/>
      <c r="S178" s="1"/>
      <c r="T178" s="54">
        <f t="shared" si="31"/>
        <v>0</v>
      </c>
      <c r="U178" s="1"/>
      <c r="V178" s="1"/>
      <c r="AA178" s="43"/>
      <c r="AE178" s="74">
        <f t="shared" si="32"/>
        <v>0</v>
      </c>
      <c r="AG178" s="74">
        <f t="shared" si="33"/>
        <v>0</v>
      </c>
      <c r="AI178" s="74">
        <f t="shared" si="36"/>
        <v>0</v>
      </c>
      <c r="AL178" s="707">
        <f t="shared" si="37"/>
        <v>0</v>
      </c>
      <c r="AN178" s="74">
        <f t="shared" si="30"/>
        <v>0</v>
      </c>
      <c r="AP178" s="74">
        <f t="shared" si="34"/>
        <v>0</v>
      </c>
      <c r="AQ178" s="253">
        <f t="shared" si="42"/>
        <v>0</v>
      </c>
      <c r="AT178" s="253">
        <f t="shared" si="35"/>
        <v>0</v>
      </c>
      <c r="AV178" s="23"/>
      <c r="AW178" s="274"/>
      <c r="AX178" s="43"/>
      <c r="AY178" s="92">
        <v>0</v>
      </c>
      <c r="AZ178" s="94"/>
      <c r="BA178" s="94"/>
      <c r="BB178" s="94"/>
      <c r="BJ178" s="253">
        <f t="shared" si="38"/>
        <v>0</v>
      </c>
      <c r="BS178" s="76"/>
      <c r="CF178" s="23">
        <v>5.9941117671301824E-4</v>
      </c>
      <c r="CU178" s="253">
        <f t="shared" si="39"/>
        <v>0</v>
      </c>
      <c r="DC178" s="93"/>
      <c r="DF178" s="253">
        <f t="shared" si="40"/>
        <v>0</v>
      </c>
      <c r="DG178" s="93"/>
      <c r="DM178" s="253">
        <f t="shared" si="41"/>
        <v>0</v>
      </c>
      <c r="EM178" s="93"/>
      <c r="EN178" s="93"/>
      <c r="EO178" s="17"/>
      <c r="EP178" s="17"/>
      <c r="EQ178" s="17"/>
    </row>
    <row r="179" spans="2:147">
      <c r="B179" s="17"/>
      <c r="C179" s="2" t="s">
        <v>375</v>
      </c>
      <c r="D179" s="29" t="s">
        <v>680</v>
      </c>
      <c r="E179" s="42">
        <v>48</v>
      </c>
      <c r="F179" s="50" t="str">
        <f>VLOOKUP(I179,[1]Codes!$C$1:$P$3253, 13,FALSE)</f>
        <v>Benthic detritivore</v>
      </c>
      <c r="G179" s="1" t="s">
        <v>697</v>
      </c>
      <c r="H179" s="12" t="s">
        <v>267</v>
      </c>
      <c r="I179" s="12" t="s">
        <v>268</v>
      </c>
      <c r="J179" s="11" t="s">
        <v>871</v>
      </c>
      <c r="K179" s="61" t="s">
        <v>601</v>
      </c>
      <c r="L179" s="93"/>
      <c r="M179" s="93"/>
      <c r="P179" s="93"/>
      <c r="Q179" s="76"/>
      <c r="S179" s="1"/>
      <c r="T179" s="54">
        <f t="shared" si="31"/>
        <v>0</v>
      </c>
      <c r="U179" s="1"/>
      <c r="V179" s="1"/>
      <c r="AA179" s="43"/>
      <c r="AE179" s="74">
        <f t="shared" si="32"/>
        <v>0</v>
      </c>
      <c r="AG179" s="74">
        <f t="shared" si="33"/>
        <v>0</v>
      </c>
      <c r="AI179" s="74">
        <f t="shared" si="36"/>
        <v>0</v>
      </c>
      <c r="AL179" s="707">
        <f t="shared" si="37"/>
        <v>0</v>
      </c>
      <c r="AN179" s="74">
        <f t="shared" si="30"/>
        <v>0</v>
      </c>
      <c r="AP179" s="74">
        <f t="shared" si="34"/>
        <v>0</v>
      </c>
      <c r="AQ179" s="253">
        <f t="shared" si="42"/>
        <v>0</v>
      </c>
      <c r="AT179" s="253">
        <f t="shared" si="35"/>
        <v>0</v>
      </c>
      <c r="AV179" s="23"/>
      <c r="AW179" s="274"/>
      <c r="AX179" s="43"/>
      <c r="AY179" s="92">
        <v>0</v>
      </c>
      <c r="AZ179" s="94"/>
      <c r="BA179" s="94"/>
      <c r="BB179" s="94"/>
      <c r="BJ179" s="253">
        <f t="shared" si="38"/>
        <v>0</v>
      </c>
      <c r="BS179" s="76"/>
      <c r="BW179" s="23">
        <v>5.0000000000000001E-4</v>
      </c>
      <c r="BX179" s="23"/>
      <c r="BY179" s="23"/>
      <c r="CF179" s="23"/>
      <c r="CU179" s="253">
        <f t="shared" si="39"/>
        <v>0</v>
      </c>
      <c r="DC179" s="93"/>
      <c r="DF179" s="253">
        <f t="shared" si="40"/>
        <v>0</v>
      </c>
      <c r="DG179" s="93"/>
      <c r="DM179" s="253">
        <f t="shared" si="41"/>
        <v>0</v>
      </c>
      <c r="EM179" s="93"/>
      <c r="EN179" s="93"/>
      <c r="EO179" s="17"/>
      <c r="EP179" s="17"/>
      <c r="EQ179" s="17"/>
    </row>
    <row r="180" spans="2:147">
      <c r="B180" s="17"/>
      <c r="C180" s="2" t="s">
        <v>375</v>
      </c>
      <c r="D180" s="29" t="s">
        <v>680</v>
      </c>
      <c r="E180" s="42">
        <v>48</v>
      </c>
      <c r="F180" s="50" t="str">
        <f>VLOOKUP(I180,[1]Codes!$C$1:$P$3253, 13,FALSE)</f>
        <v>Benthic detritivore</v>
      </c>
      <c r="G180" s="1" t="s">
        <v>697</v>
      </c>
      <c r="H180" s="12" t="s">
        <v>267</v>
      </c>
      <c r="I180" s="12" t="s">
        <v>268</v>
      </c>
      <c r="J180" s="11" t="s">
        <v>871</v>
      </c>
      <c r="K180" s="61" t="s">
        <v>621</v>
      </c>
      <c r="L180" s="93"/>
      <c r="M180" s="93"/>
      <c r="P180" s="93"/>
      <c r="Q180" s="76"/>
      <c r="S180" s="1"/>
      <c r="T180" s="54">
        <f t="shared" si="31"/>
        <v>0</v>
      </c>
      <c r="U180" s="1"/>
      <c r="V180" s="1"/>
      <c r="AA180" s="43"/>
      <c r="AE180" s="74">
        <f t="shared" si="32"/>
        <v>0</v>
      </c>
      <c r="AG180" s="74">
        <f t="shared" si="33"/>
        <v>0</v>
      </c>
      <c r="AI180" s="74">
        <f t="shared" si="36"/>
        <v>0</v>
      </c>
      <c r="AL180" s="707">
        <f t="shared" si="37"/>
        <v>0</v>
      </c>
      <c r="AN180" s="74">
        <f t="shared" si="30"/>
        <v>0</v>
      </c>
      <c r="AP180" s="74">
        <f t="shared" si="34"/>
        <v>0</v>
      </c>
      <c r="AQ180" s="253">
        <f t="shared" si="42"/>
        <v>0</v>
      </c>
      <c r="AT180" s="253">
        <f t="shared" si="35"/>
        <v>0</v>
      </c>
      <c r="AV180" s="23"/>
      <c r="AW180" s="274"/>
      <c r="AX180" s="43"/>
      <c r="AY180" s="92">
        <v>0</v>
      </c>
      <c r="AZ180" s="94"/>
      <c r="BA180" s="94"/>
      <c r="BB180" s="94"/>
      <c r="BJ180" s="253">
        <f t="shared" si="38"/>
        <v>0</v>
      </c>
      <c r="BS180" s="76"/>
      <c r="BW180" s="23"/>
      <c r="BX180" s="23">
        <v>7.3999999999999999E-4</v>
      </c>
      <c r="BY180" s="23"/>
      <c r="CF180" s="23"/>
      <c r="CU180" s="253">
        <f t="shared" si="39"/>
        <v>0</v>
      </c>
      <c r="DC180" s="93"/>
      <c r="DF180" s="253">
        <f t="shared" si="40"/>
        <v>0</v>
      </c>
      <c r="DG180" s="93"/>
      <c r="DM180" s="253">
        <f t="shared" si="41"/>
        <v>0</v>
      </c>
      <c r="EM180" s="93"/>
      <c r="EN180" s="93"/>
      <c r="EO180" s="17"/>
      <c r="EP180" s="17"/>
      <c r="EQ180" s="17"/>
    </row>
    <row r="181" spans="2:147">
      <c r="B181" s="17"/>
      <c r="C181" s="2" t="s">
        <v>375</v>
      </c>
      <c r="D181" s="29" t="s">
        <v>680</v>
      </c>
      <c r="E181" s="42">
        <v>48</v>
      </c>
      <c r="F181" s="50" t="str">
        <f>VLOOKUP(I181,[1]Codes!$C$1:$P$3253, 13,FALSE)</f>
        <v>Benthic detritivore</v>
      </c>
      <c r="G181" s="1" t="s">
        <v>697</v>
      </c>
      <c r="H181" s="12" t="s">
        <v>267</v>
      </c>
      <c r="I181" s="12" t="s">
        <v>268</v>
      </c>
      <c r="J181" s="11" t="s">
        <v>871</v>
      </c>
      <c r="K181" s="61" t="s">
        <v>623</v>
      </c>
      <c r="L181" s="93"/>
      <c r="M181" s="93"/>
      <c r="P181" s="93"/>
      <c r="Q181" s="76"/>
      <c r="S181" s="1"/>
      <c r="T181" s="54">
        <f t="shared" si="31"/>
        <v>0</v>
      </c>
      <c r="U181" s="1"/>
      <c r="V181" s="1"/>
      <c r="AA181" s="43"/>
      <c r="AE181" s="74">
        <f t="shared" si="32"/>
        <v>0</v>
      </c>
      <c r="AG181" s="74">
        <f t="shared" si="33"/>
        <v>0</v>
      </c>
      <c r="AI181" s="74">
        <f t="shared" si="36"/>
        <v>0</v>
      </c>
      <c r="AL181" s="707">
        <f t="shared" si="37"/>
        <v>0</v>
      </c>
      <c r="AN181" s="74">
        <f t="shared" si="30"/>
        <v>0</v>
      </c>
      <c r="AP181" s="74">
        <f t="shared" si="34"/>
        <v>0</v>
      </c>
      <c r="AQ181" s="253">
        <f t="shared" si="42"/>
        <v>0</v>
      </c>
      <c r="AT181" s="253">
        <f t="shared" si="35"/>
        <v>0</v>
      </c>
      <c r="AV181" s="23"/>
      <c r="AW181" s="274"/>
      <c r="AX181" s="43"/>
      <c r="AY181" s="92">
        <v>0</v>
      </c>
      <c r="AZ181" s="94"/>
      <c r="BA181" s="94"/>
      <c r="BB181" s="94"/>
      <c r="BJ181" s="253">
        <f t="shared" si="38"/>
        <v>0</v>
      </c>
      <c r="BS181" s="76"/>
      <c r="BW181" s="23"/>
      <c r="BX181" s="23">
        <v>1.0300000000000001E-3</v>
      </c>
      <c r="BY181" s="23"/>
      <c r="CF181" s="23"/>
      <c r="CU181" s="253">
        <f t="shared" si="39"/>
        <v>0</v>
      </c>
      <c r="DC181" s="93"/>
      <c r="DF181" s="253">
        <f t="shared" si="40"/>
        <v>0</v>
      </c>
      <c r="DG181" s="93"/>
      <c r="DM181" s="253">
        <f t="shared" si="41"/>
        <v>0</v>
      </c>
      <c r="EM181" s="93"/>
      <c r="EN181" s="93"/>
      <c r="EO181" s="17"/>
      <c r="EP181" s="17"/>
      <c r="EQ181" s="17"/>
    </row>
    <row r="182" spans="2:147">
      <c r="B182" s="17"/>
      <c r="C182" s="2" t="s">
        <v>375</v>
      </c>
      <c r="D182" s="29" t="s">
        <v>680</v>
      </c>
      <c r="E182" s="42">
        <v>48</v>
      </c>
      <c r="F182" s="50" t="str">
        <f>VLOOKUP(I182,[1]Codes!$C$1:$P$3253, 13,FALSE)</f>
        <v>Benthic detritivore</v>
      </c>
      <c r="G182" s="1" t="s">
        <v>697</v>
      </c>
      <c r="H182" s="1" t="s">
        <v>582</v>
      </c>
      <c r="I182" s="1" t="s">
        <v>268</v>
      </c>
      <c r="J182" s="11" t="s">
        <v>871</v>
      </c>
      <c r="K182" s="30"/>
      <c r="L182" s="93"/>
      <c r="M182" s="93"/>
      <c r="P182" s="93"/>
      <c r="Q182" s="76"/>
      <c r="S182" s="1"/>
      <c r="T182" s="54">
        <f t="shared" si="31"/>
        <v>0</v>
      </c>
      <c r="U182" s="1"/>
      <c r="V182" s="1"/>
      <c r="AA182" s="43"/>
      <c r="AE182" s="74">
        <f t="shared" si="32"/>
        <v>0</v>
      </c>
      <c r="AG182" s="74">
        <f t="shared" si="33"/>
        <v>0</v>
      </c>
      <c r="AI182" s="74">
        <f t="shared" si="36"/>
        <v>0</v>
      </c>
      <c r="AL182" s="707">
        <f t="shared" si="37"/>
        <v>0</v>
      </c>
      <c r="AN182" s="74">
        <f t="shared" si="30"/>
        <v>0</v>
      </c>
      <c r="AP182" s="74">
        <f t="shared" si="34"/>
        <v>0</v>
      </c>
      <c r="AQ182" s="253">
        <f t="shared" si="42"/>
        <v>0</v>
      </c>
      <c r="AT182" s="253">
        <f t="shared" si="35"/>
        <v>0</v>
      </c>
      <c r="AV182" s="23"/>
      <c r="AW182" s="274"/>
      <c r="AX182" s="43"/>
      <c r="AY182" s="92">
        <v>0</v>
      </c>
      <c r="AZ182" s="94"/>
      <c r="BA182" s="94"/>
      <c r="BB182" s="94"/>
      <c r="BJ182" s="253">
        <f t="shared" si="38"/>
        <v>0</v>
      </c>
      <c r="BS182" s="76"/>
      <c r="BV182" s="23">
        <v>1.5808120895653744E-3</v>
      </c>
      <c r="BW182" s="23"/>
      <c r="BX182" s="23"/>
      <c r="BY182" s="23"/>
      <c r="CA182" s="23"/>
      <c r="CF182" s="23"/>
      <c r="CU182" s="253">
        <f t="shared" si="39"/>
        <v>0</v>
      </c>
      <c r="DC182" s="93"/>
      <c r="DF182" s="253">
        <f t="shared" si="40"/>
        <v>0</v>
      </c>
      <c r="DG182" s="93"/>
      <c r="DM182" s="253">
        <f t="shared" si="41"/>
        <v>0</v>
      </c>
      <c r="EM182" s="93"/>
      <c r="EN182" s="93"/>
      <c r="EO182" s="17"/>
      <c r="EP182" s="17"/>
      <c r="EQ182" s="17"/>
    </row>
    <row r="183" spans="2:147">
      <c r="B183" s="17"/>
      <c r="C183" s="2" t="s">
        <v>375</v>
      </c>
      <c r="D183" s="29" t="s">
        <v>680</v>
      </c>
      <c r="E183" s="42">
        <v>48</v>
      </c>
      <c r="F183" s="50" t="str">
        <f>VLOOKUP(I183,[1]Codes!$C$1:$P$3253, 13,FALSE)</f>
        <v>Benthic detritivore</v>
      </c>
      <c r="G183" s="1" t="s">
        <v>697</v>
      </c>
      <c r="H183" s="1" t="s">
        <v>502</v>
      </c>
      <c r="I183" s="1" t="s">
        <v>268</v>
      </c>
      <c r="J183" s="11" t="s">
        <v>871</v>
      </c>
      <c r="K183" s="61" t="s">
        <v>502</v>
      </c>
      <c r="L183" s="93"/>
      <c r="M183" s="93"/>
      <c r="P183" s="93"/>
      <c r="Q183" s="76"/>
      <c r="S183" s="1"/>
      <c r="T183" s="54">
        <f t="shared" si="31"/>
        <v>0</v>
      </c>
      <c r="U183" s="1"/>
      <c r="V183" s="1"/>
      <c r="AA183" s="43"/>
      <c r="AE183" s="74">
        <f t="shared" si="32"/>
        <v>0</v>
      </c>
      <c r="AG183" s="74">
        <f t="shared" si="33"/>
        <v>0</v>
      </c>
      <c r="AI183" s="74">
        <f t="shared" si="36"/>
        <v>0</v>
      </c>
      <c r="AL183" s="707">
        <f t="shared" si="37"/>
        <v>0</v>
      </c>
      <c r="AN183" s="74">
        <f t="shared" si="30"/>
        <v>0</v>
      </c>
      <c r="AP183" s="74">
        <f t="shared" si="34"/>
        <v>0</v>
      </c>
      <c r="AQ183" s="253">
        <f t="shared" si="42"/>
        <v>0</v>
      </c>
      <c r="AT183" s="253">
        <f t="shared" si="35"/>
        <v>0</v>
      </c>
      <c r="AV183" s="23"/>
      <c r="AW183" s="274"/>
      <c r="AX183" s="43"/>
      <c r="AY183" s="92">
        <v>0</v>
      </c>
      <c r="AZ183" s="94"/>
      <c r="BA183" s="94"/>
      <c r="BB183" s="94"/>
      <c r="BJ183" s="253">
        <f t="shared" si="38"/>
        <v>0</v>
      </c>
      <c r="BS183" s="76"/>
      <c r="BU183" s="23">
        <v>5.9999999999999995E-4</v>
      </c>
      <c r="BV183" s="23"/>
      <c r="BW183" s="23"/>
      <c r="BX183" s="23"/>
      <c r="BY183" s="23"/>
      <c r="CA183" s="23"/>
      <c r="CF183" s="23"/>
      <c r="CU183" s="253">
        <f t="shared" si="39"/>
        <v>0</v>
      </c>
      <c r="DC183" s="93"/>
      <c r="DF183" s="253">
        <f t="shared" si="40"/>
        <v>0</v>
      </c>
      <c r="DG183" s="93"/>
      <c r="DM183" s="253">
        <f t="shared" si="41"/>
        <v>0</v>
      </c>
      <c r="EM183" s="93"/>
      <c r="EN183" s="93"/>
      <c r="EO183" s="17"/>
      <c r="EP183" s="17"/>
      <c r="EQ183" s="17"/>
    </row>
    <row r="184" spans="2:147">
      <c r="B184" s="17"/>
      <c r="C184" s="2" t="s">
        <v>375</v>
      </c>
      <c r="D184" s="29" t="s">
        <v>680</v>
      </c>
      <c r="E184" s="42">
        <v>48</v>
      </c>
      <c r="F184" s="50" t="str">
        <f>VLOOKUP(I184,[1]Codes!$C$1:$P$3253, 13,FALSE)</f>
        <v>Benthic detritivore</v>
      </c>
      <c r="G184" s="1" t="s">
        <v>697</v>
      </c>
      <c r="H184" s="1" t="s">
        <v>375</v>
      </c>
      <c r="I184" s="1" t="s">
        <v>268</v>
      </c>
      <c r="J184" s="11" t="s">
        <v>871</v>
      </c>
      <c r="K184" s="30" t="s">
        <v>605</v>
      </c>
      <c r="L184" s="93"/>
      <c r="M184" s="93"/>
      <c r="P184" s="93"/>
      <c r="Q184" s="76"/>
      <c r="S184" s="54"/>
      <c r="T184" s="54">
        <f t="shared" si="31"/>
        <v>0</v>
      </c>
      <c r="U184" s="54"/>
      <c r="V184" s="54"/>
      <c r="AA184" s="43"/>
      <c r="AE184" s="74">
        <f t="shared" si="32"/>
        <v>0</v>
      </c>
      <c r="AG184" s="74">
        <f t="shared" si="33"/>
        <v>0</v>
      </c>
      <c r="AI184" s="74">
        <f t="shared" si="36"/>
        <v>0</v>
      </c>
      <c r="AL184" s="707">
        <f t="shared" si="37"/>
        <v>0</v>
      </c>
      <c r="AN184" s="74">
        <f t="shared" si="30"/>
        <v>0</v>
      </c>
      <c r="AP184" s="74">
        <f t="shared" si="34"/>
        <v>0</v>
      </c>
      <c r="AQ184" s="253">
        <f t="shared" si="42"/>
        <v>0</v>
      </c>
      <c r="AT184" s="253">
        <f t="shared" si="35"/>
        <v>0</v>
      </c>
      <c r="AV184" s="23"/>
      <c r="AW184" s="274"/>
      <c r="AX184" s="43"/>
      <c r="AY184" s="92">
        <v>0</v>
      </c>
      <c r="AZ184" s="94"/>
      <c r="BA184" s="94"/>
      <c r="BB184" s="94"/>
      <c r="BJ184" s="253">
        <f t="shared" si="38"/>
        <v>0</v>
      </c>
      <c r="BS184" s="76"/>
      <c r="BU184" s="23"/>
      <c r="BV184" s="23"/>
      <c r="BW184" s="23">
        <v>5.7600000000000004E-3</v>
      </c>
      <c r="BX184" s="23"/>
      <c r="BY184" s="23"/>
      <c r="CA184" s="23"/>
      <c r="CF184" s="23"/>
      <c r="CU184" s="253">
        <f t="shared" si="39"/>
        <v>0</v>
      </c>
      <c r="DC184" s="93"/>
      <c r="DF184" s="253">
        <f t="shared" si="40"/>
        <v>0</v>
      </c>
      <c r="DG184" s="93"/>
      <c r="DM184" s="253">
        <f t="shared" si="41"/>
        <v>0</v>
      </c>
      <c r="EM184" s="93"/>
      <c r="EN184" s="93"/>
      <c r="EO184" s="17"/>
      <c r="EP184" s="17"/>
      <c r="EQ184" s="17"/>
    </row>
    <row r="185" spans="2:147">
      <c r="B185" s="17"/>
      <c r="C185" s="2" t="s">
        <v>375</v>
      </c>
      <c r="D185" s="29" t="s">
        <v>680</v>
      </c>
      <c r="E185" s="42">
        <v>48</v>
      </c>
      <c r="F185" s="50" t="str">
        <f>VLOOKUP(I185,[1]Codes!$C$1:$P$3253, 13,FALSE)</f>
        <v>Benthic detritivore</v>
      </c>
      <c r="G185" s="1" t="s">
        <v>697</v>
      </c>
      <c r="H185" s="1" t="s">
        <v>375</v>
      </c>
      <c r="I185" s="1" t="s">
        <v>268</v>
      </c>
      <c r="J185" s="11" t="s">
        <v>871</v>
      </c>
      <c r="K185" s="30"/>
      <c r="L185" s="93"/>
      <c r="M185" s="93"/>
      <c r="P185" s="93"/>
      <c r="Q185" s="76"/>
      <c r="S185" s="54"/>
      <c r="T185" s="54">
        <f t="shared" si="31"/>
        <v>0</v>
      </c>
      <c r="U185" s="54"/>
      <c r="V185" s="54"/>
      <c r="AA185" s="43"/>
      <c r="AE185" s="74">
        <f t="shared" si="32"/>
        <v>0</v>
      </c>
      <c r="AG185" s="74">
        <f t="shared" si="33"/>
        <v>0</v>
      </c>
      <c r="AI185" s="74">
        <f t="shared" si="36"/>
        <v>0</v>
      </c>
      <c r="AL185" s="707">
        <f t="shared" si="37"/>
        <v>0</v>
      </c>
      <c r="AN185" s="74">
        <f t="shared" ref="AN185:AN248" si="43">AM185*(1-AN$377)</f>
        <v>0</v>
      </c>
      <c r="AP185" s="74">
        <f t="shared" si="34"/>
        <v>0</v>
      </c>
      <c r="AQ185" s="253">
        <f t="shared" si="42"/>
        <v>0</v>
      </c>
      <c r="AS185" s="259">
        <v>1E-3</v>
      </c>
      <c r="AT185" s="253">
        <f t="shared" si="35"/>
        <v>5.0000000000000001E-4</v>
      </c>
      <c r="AV185" s="23"/>
      <c r="AW185" s="274"/>
      <c r="AX185" s="43"/>
      <c r="AY185" s="92">
        <v>0</v>
      </c>
      <c r="AZ185" s="94"/>
      <c r="BA185" s="94"/>
      <c r="BB185" s="94"/>
      <c r="BJ185" s="253">
        <f t="shared" si="38"/>
        <v>0</v>
      </c>
      <c r="BS185" s="76"/>
      <c r="BU185" s="23">
        <v>5.0000000000000001E-4</v>
      </c>
      <c r="BV185" s="23"/>
      <c r="BW185" s="23">
        <v>4.3659999999999997E-2</v>
      </c>
      <c r="BX185" s="23">
        <v>3.7909999999999999E-2</v>
      </c>
      <c r="BY185" s="23">
        <v>1.84E-2</v>
      </c>
      <c r="CA185" s="23">
        <v>3.5891741287527308E-3</v>
      </c>
      <c r="CF185" s="23"/>
      <c r="CU185" s="253">
        <f t="shared" si="39"/>
        <v>0</v>
      </c>
      <c r="DC185" s="93"/>
      <c r="DF185" s="253">
        <f t="shared" si="40"/>
        <v>0</v>
      </c>
      <c r="DG185" s="93"/>
      <c r="DJ185" s="74">
        <v>0.1</v>
      </c>
      <c r="DK185" s="74">
        <v>0.1</v>
      </c>
      <c r="DM185" s="253">
        <f t="shared" si="41"/>
        <v>7.7289141029892039E-2</v>
      </c>
      <c r="EM185" s="93"/>
      <c r="EN185" s="93"/>
      <c r="EO185" s="17"/>
      <c r="EP185" s="17"/>
      <c r="EQ185" s="17"/>
    </row>
    <row r="186" spans="2:147">
      <c r="B186" s="17"/>
      <c r="C186" s="12" t="s">
        <v>375</v>
      </c>
      <c r="D186" s="35" t="s">
        <v>677</v>
      </c>
      <c r="E186" s="42">
        <v>48</v>
      </c>
      <c r="F186" s="50" t="s">
        <v>777</v>
      </c>
      <c r="G186" s="1" t="s">
        <v>698</v>
      </c>
      <c r="H186" s="12" t="s">
        <v>599</v>
      </c>
      <c r="I186" s="12" t="s">
        <v>264</v>
      </c>
      <c r="J186" s="11" t="s">
        <v>871</v>
      </c>
      <c r="K186" s="61" t="s">
        <v>600</v>
      </c>
      <c r="L186" s="93"/>
      <c r="M186" s="93"/>
      <c r="P186" s="93"/>
      <c r="Q186" s="76"/>
      <c r="S186" s="54"/>
      <c r="T186" s="54">
        <f t="shared" si="31"/>
        <v>0</v>
      </c>
      <c r="U186" s="54"/>
      <c r="V186" s="54"/>
      <c r="AA186" s="43"/>
      <c r="AE186" s="74">
        <f t="shared" si="32"/>
        <v>0</v>
      </c>
      <c r="AG186" s="74">
        <f t="shared" si="33"/>
        <v>0</v>
      </c>
      <c r="AI186" s="74">
        <f t="shared" si="36"/>
        <v>0</v>
      </c>
      <c r="AL186" s="707">
        <f t="shared" si="37"/>
        <v>0</v>
      </c>
      <c r="AN186" s="74">
        <f t="shared" si="43"/>
        <v>0</v>
      </c>
      <c r="AP186" s="74">
        <f t="shared" si="34"/>
        <v>0</v>
      </c>
      <c r="AQ186" s="253">
        <f t="shared" si="42"/>
        <v>0</v>
      </c>
      <c r="AT186" s="253">
        <f t="shared" si="35"/>
        <v>0</v>
      </c>
      <c r="AX186" s="23"/>
      <c r="AY186" s="92">
        <v>0</v>
      </c>
      <c r="AZ186" s="94"/>
      <c r="BA186" s="94"/>
      <c r="BB186" s="94"/>
      <c r="BI186" s="23"/>
      <c r="BJ186" s="253">
        <f t="shared" si="38"/>
        <v>0</v>
      </c>
      <c r="BS186" s="100"/>
      <c r="BT186" s="23"/>
      <c r="BV186" s="23"/>
      <c r="BW186" s="23">
        <v>2.7999999999999998E-4</v>
      </c>
      <c r="BX186" s="23"/>
      <c r="BY186" s="23"/>
      <c r="BZ186" s="23"/>
      <c r="CA186" s="23"/>
      <c r="CB186" s="23"/>
      <c r="CP186" s="100"/>
      <c r="CQ186" s="274"/>
      <c r="CR186" s="274"/>
      <c r="CU186" s="253">
        <f t="shared" si="39"/>
        <v>0</v>
      </c>
      <c r="DC186" s="93"/>
      <c r="DF186" s="253">
        <f t="shared" si="40"/>
        <v>0</v>
      </c>
      <c r="DG186" s="93"/>
      <c r="DM186" s="253">
        <f t="shared" si="41"/>
        <v>0</v>
      </c>
      <c r="EM186" s="93"/>
      <c r="EN186" s="93"/>
      <c r="EO186" s="17"/>
      <c r="EP186" s="17"/>
      <c r="EQ186" s="17"/>
    </row>
    <row r="187" spans="2:147">
      <c r="B187" s="17"/>
      <c r="C187" s="12" t="s">
        <v>375</v>
      </c>
      <c r="D187" s="35" t="s">
        <v>677</v>
      </c>
      <c r="E187" s="42">
        <v>48</v>
      </c>
      <c r="F187" s="50" t="s">
        <v>777</v>
      </c>
      <c r="G187" s="1" t="s">
        <v>698</v>
      </c>
      <c r="H187" s="12" t="s">
        <v>599</v>
      </c>
      <c r="I187" s="12" t="s">
        <v>264</v>
      </c>
      <c r="J187" s="11" t="s">
        <v>871</v>
      </c>
      <c r="K187" s="61" t="s">
        <v>869</v>
      </c>
      <c r="L187" s="93"/>
      <c r="M187" s="93"/>
      <c r="P187" s="93"/>
      <c r="Q187" s="76"/>
      <c r="S187" s="54"/>
      <c r="T187" s="54">
        <f t="shared" si="31"/>
        <v>0</v>
      </c>
      <c r="U187" s="54"/>
      <c r="V187" s="54"/>
      <c r="AA187" s="43"/>
      <c r="AE187" s="74">
        <f t="shared" si="32"/>
        <v>0</v>
      </c>
      <c r="AG187" s="74">
        <f t="shared" si="33"/>
        <v>0</v>
      </c>
      <c r="AI187" s="74">
        <f t="shared" si="36"/>
        <v>0</v>
      </c>
      <c r="AL187" s="707">
        <f t="shared" si="37"/>
        <v>0</v>
      </c>
      <c r="AN187" s="74">
        <f t="shared" si="43"/>
        <v>0</v>
      </c>
      <c r="AP187" s="74">
        <f t="shared" si="34"/>
        <v>0</v>
      </c>
      <c r="AQ187" s="253">
        <f t="shared" si="42"/>
        <v>0</v>
      </c>
      <c r="AT187" s="253">
        <f t="shared" si="35"/>
        <v>0</v>
      </c>
      <c r="AX187" s="23"/>
      <c r="AY187" s="92">
        <v>0</v>
      </c>
      <c r="AZ187" s="94"/>
      <c r="BA187" s="94"/>
      <c r="BB187" s="94"/>
      <c r="BI187" s="23"/>
      <c r="BJ187" s="253">
        <f t="shared" si="38"/>
        <v>0</v>
      </c>
      <c r="BS187" s="100"/>
      <c r="BT187" s="23"/>
      <c r="BV187" s="23"/>
      <c r="BW187" s="23">
        <v>7.9000000000000001E-4</v>
      </c>
      <c r="BX187" s="23">
        <v>1.57E-3</v>
      </c>
      <c r="BY187" s="23"/>
      <c r="BZ187" s="23"/>
      <c r="CA187" s="23"/>
      <c r="CB187" s="23"/>
      <c r="CP187" s="100"/>
      <c r="CQ187" s="274"/>
      <c r="CR187" s="274"/>
      <c r="CU187" s="253">
        <f t="shared" si="39"/>
        <v>0</v>
      </c>
      <c r="DC187" s="93"/>
      <c r="DF187" s="253">
        <f t="shared" si="40"/>
        <v>0</v>
      </c>
      <c r="DG187" s="93"/>
      <c r="DM187" s="253">
        <f t="shared" si="41"/>
        <v>0</v>
      </c>
      <c r="EM187" s="93"/>
      <c r="EN187" s="93"/>
      <c r="EO187" s="17"/>
      <c r="EP187" s="17"/>
      <c r="EQ187" s="17"/>
    </row>
    <row r="188" spans="2:147">
      <c r="B188" s="17"/>
      <c r="C188" s="12" t="s">
        <v>375</v>
      </c>
      <c r="D188" s="35" t="s">
        <v>677</v>
      </c>
      <c r="E188" s="42">
        <v>48</v>
      </c>
      <c r="F188" s="50" t="s">
        <v>777</v>
      </c>
      <c r="G188" s="1" t="s">
        <v>698</v>
      </c>
      <c r="H188" s="12"/>
      <c r="I188" s="12" t="s">
        <v>264</v>
      </c>
      <c r="J188" s="11" t="s">
        <v>871</v>
      </c>
      <c r="K188" s="60" t="s">
        <v>620</v>
      </c>
      <c r="L188" s="93"/>
      <c r="M188" s="93"/>
      <c r="P188" s="93"/>
      <c r="Q188" s="76"/>
      <c r="S188" s="54"/>
      <c r="T188" s="54">
        <f t="shared" si="31"/>
        <v>0</v>
      </c>
      <c r="U188" s="54"/>
      <c r="V188" s="54"/>
      <c r="AA188" s="43"/>
      <c r="AE188" s="74">
        <f t="shared" si="32"/>
        <v>0</v>
      </c>
      <c r="AG188" s="74">
        <f t="shared" si="33"/>
        <v>0</v>
      </c>
      <c r="AI188" s="74">
        <f t="shared" si="36"/>
        <v>0</v>
      </c>
      <c r="AL188" s="707">
        <f t="shared" si="37"/>
        <v>0</v>
      </c>
      <c r="AN188" s="74">
        <f t="shared" si="43"/>
        <v>0</v>
      </c>
      <c r="AP188" s="74">
        <f t="shared" si="34"/>
        <v>0</v>
      </c>
      <c r="AQ188" s="253">
        <f t="shared" si="42"/>
        <v>0</v>
      </c>
      <c r="AS188" s="259">
        <v>1E-3</v>
      </c>
      <c r="AT188" s="253">
        <f t="shared" si="35"/>
        <v>5.0000000000000001E-4</v>
      </c>
      <c r="AX188" s="23"/>
      <c r="AY188" s="92">
        <v>0</v>
      </c>
      <c r="AZ188" s="94"/>
      <c r="BA188" s="94"/>
      <c r="BB188" s="94"/>
      <c r="BI188" s="23"/>
      <c r="BJ188" s="253">
        <f t="shared" si="38"/>
        <v>0</v>
      </c>
      <c r="BS188" s="100"/>
      <c r="BT188" s="23"/>
      <c r="BV188" s="23"/>
      <c r="BW188" s="23"/>
      <c r="BX188" s="23">
        <v>5.8300000000000001E-3</v>
      </c>
      <c r="BY188" s="23"/>
      <c r="BZ188" s="23"/>
      <c r="CA188" s="23"/>
      <c r="CB188" s="23"/>
      <c r="CC188" s="270">
        <v>0.2</v>
      </c>
      <c r="CJ188" s="270">
        <v>4.0000000000000001E-3</v>
      </c>
      <c r="CP188" s="100"/>
      <c r="CQ188" s="274"/>
      <c r="CR188" s="274"/>
      <c r="CU188" s="253">
        <f t="shared" si="39"/>
        <v>0</v>
      </c>
      <c r="DC188" s="93"/>
      <c r="DF188" s="253">
        <f t="shared" si="40"/>
        <v>0</v>
      </c>
      <c r="DG188" s="93"/>
      <c r="DM188" s="253">
        <f t="shared" si="41"/>
        <v>0</v>
      </c>
      <c r="DP188" s="74">
        <v>0.16700000000000001</v>
      </c>
      <c r="DQ188" s="74">
        <v>0.107</v>
      </c>
      <c r="EM188" s="93"/>
      <c r="EN188" s="93"/>
      <c r="EO188" s="17"/>
      <c r="EP188" s="17"/>
      <c r="EQ188" s="17"/>
    </row>
    <row r="189" spans="2:147">
      <c r="B189" s="17"/>
      <c r="C189" s="12" t="s">
        <v>375</v>
      </c>
      <c r="D189" s="35" t="s">
        <v>677</v>
      </c>
      <c r="E189" s="42">
        <v>48</v>
      </c>
      <c r="F189" s="53" t="s">
        <v>777</v>
      </c>
      <c r="G189" s="1" t="s">
        <v>698</v>
      </c>
      <c r="H189" s="12" t="s">
        <v>386</v>
      </c>
      <c r="I189" s="12" t="s">
        <v>264</v>
      </c>
      <c r="J189" s="11" t="str">
        <f>VLOOKUP(K189,[1]Codes!$C$1:$P$3253,14,FALSE)</f>
        <v>BD</v>
      </c>
      <c r="K189" s="60" t="s">
        <v>386</v>
      </c>
      <c r="L189" s="93"/>
      <c r="M189" s="93"/>
      <c r="P189" s="93"/>
      <c r="Q189" s="76"/>
      <c r="S189" s="54"/>
      <c r="T189" s="54">
        <f t="shared" si="31"/>
        <v>0</v>
      </c>
      <c r="U189" s="54"/>
      <c r="V189" s="54"/>
      <c r="W189" s="74">
        <v>0.12901634999999992</v>
      </c>
      <c r="AA189" s="43"/>
      <c r="AE189" s="74">
        <f t="shared" si="32"/>
        <v>0</v>
      </c>
      <c r="AG189" s="74">
        <f t="shared" si="33"/>
        <v>0</v>
      </c>
      <c r="AI189" s="74">
        <f t="shared" si="36"/>
        <v>0</v>
      </c>
      <c r="AL189" s="707">
        <f t="shared" si="37"/>
        <v>0</v>
      </c>
      <c r="AN189" s="74">
        <f t="shared" si="43"/>
        <v>0</v>
      </c>
      <c r="AP189" s="74">
        <f t="shared" si="34"/>
        <v>0</v>
      </c>
      <c r="AQ189" s="253">
        <f t="shared" si="42"/>
        <v>0</v>
      </c>
      <c r="AT189" s="253">
        <f t="shared" si="35"/>
        <v>0</v>
      </c>
      <c r="AX189" s="23">
        <v>4.6930774401729221E-2</v>
      </c>
      <c r="AY189" s="92">
        <v>0</v>
      </c>
      <c r="AZ189" s="94"/>
      <c r="BA189" s="94"/>
      <c r="BB189" s="94"/>
      <c r="BI189" s="23"/>
      <c r="BJ189" s="253">
        <f t="shared" si="38"/>
        <v>0</v>
      </c>
      <c r="BS189" s="100">
        <v>7.51E-2</v>
      </c>
      <c r="BT189" s="23">
        <v>2.4700000000000003E-2</v>
      </c>
      <c r="BU189" s="23">
        <v>4.9999999999999992E-3</v>
      </c>
      <c r="BV189" s="23">
        <v>1.3858576224022395E-2</v>
      </c>
      <c r="BW189" s="23"/>
      <c r="BX189" s="23">
        <v>0.12640000000000001</v>
      </c>
      <c r="BY189" s="23"/>
      <c r="BZ189" s="23">
        <v>1.6033085634291849E-3</v>
      </c>
      <c r="CA189" s="23">
        <v>5.100939078699547E-2</v>
      </c>
      <c r="CB189" s="23">
        <v>2.2604564712313791E-3</v>
      </c>
      <c r="CD189" s="101">
        <v>1.1999999999999999E-3</v>
      </c>
      <c r="CP189" s="100">
        <v>7.51E-2</v>
      </c>
      <c r="CQ189" s="274"/>
      <c r="CR189" s="274"/>
      <c r="CU189" s="253">
        <f t="shared" si="39"/>
        <v>0</v>
      </c>
      <c r="DC189" s="93"/>
      <c r="DE189" s="74">
        <v>3.7045799999999997E-2</v>
      </c>
      <c r="DF189" s="253">
        <f t="shared" si="40"/>
        <v>2.1610049999999999E-2</v>
      </c>
      <c r="DG189" s="93"/>
      <c r="DM189" s="253">
        <f t="shared" si="41"/>
        <v>0</v>
      </c>
      <c r="EM189" s="93"/>
      <c r="EN189" s="93"/>
      <c r="EO189" s="17"/>
      <c r="EP189" s="17"/>
      <c r="EQ189" s="17"/>
    </row>
    <row r="190" spans="2:147">
      <c r="B190" s="17"/>
      <c r="C190" s="12" t="s">
        <v>375</v>
      </c>
      <c r="D190" s="35" t="s">
        <v>677</v>
      </c>
      <c r="E190" s="42">
        <v>48</v>
      </c>
      <c r="F190" s="53" t="s">
        <v>777</v>
      </c>
      <c r="G190" s="1" t="s">
        <v>698</v>
      </c>
      <c r="H190" s="12" t="s">
        <v>386</v>
      </c>
      <c r="I190" s="12" t="s">
        <v>264</v>
      </c>
      <c r="J190" s="11" t="s">
        <v>871</v>
      </c>
      <c r="K190" s="61" t="s">
        <v>622</v>
      </c>
      <c r="L190" s="93"/>
      <c r="M190" s="93"/>
      <c r="P190" s="93"/>
      <c r="Q190" s="76"/>
      <c r="S190" s="442"/>
      <c r="T190" s="54">
        <f t="shared" si="31"/>
        <v>0</v>
      </c>
      <c r="U190" s="442"/>
      <c r="V190" s="442"/>
      <c r="AA190" s="43"/>
      <c r="AE190" s="74">
        <f t="shared" si="32"/>
        <v>0</v>
      </c>
      <c r="AG190" s="74">
        <f t="shared" si="33"/>
        <v>0</v>
      </c>
      <c r="AI190" s="74">
        <f t="shared" si="36"/>
        <v>0</v>
      </c>
      <c r="AL190" s="707">
        <f t="shared" si="37"/>
        <v>0</v>
      </c>
      <c r="AN190" s="74">
        <f t="shared" si="43"/>
        <v>0</v>
      </c>
      <c r="AP190" s="74">
        <f t="shared" si="34"/>
        <v>0</v>
      </c>
      <c r="AQ190" s="253">
        <f t="shared" si="42"/>
        <v>0</v>
      </c>
      <c r="AT190" s="253">
        <f t="shared" si="35"/>
        <v>0</v>
      </c>
      <c r="AX190" s="23"/>
      <c r="AY190" s="92">
        <v>0</v>
      </c>
      <c r="AZ190" s="94"/>
      <c r="BA190" s="94"/>
      <c r="BB190" s="94"/>
      <c r="BI190" s="23"/>
      <c r="BJ190" s="253">
        <f t="shared" si="38"/>
        <v>0</v>
      </c>
      <c r="BS190" s="100"/>
      <c r="BT190" s="23"/>
      <c r="BV190" s="23"/>
      <c r="BW190" s="23"/>
      <c r="BX190" s="23">
        <v>6.5100000000000002E-3</v>
      </c>
      <c r="BY190" s="23"/>
      <c r="BZ190" s="23"/>
      <c r="CA190" s="23"/>
      <c r="CB190" s="23"/>
      <c r="CD190" s="101"/>
      <c r="CP190" s="100"/>
      <c r="CQ190" s="274"/>
      <c r="CR190" s="274"/>
      <c r="CU190" s="253">
        <f t="shared" si="39"/>
        <v>0</v>
      </c>
      <c r="DC190" s="93"/>
      <c r="DF190" s="253">
        <f t="shared" si="40"/>
        <v>0</v>
      </c>
      <c r="DG190" s="93"/>
      <c r="DM190" s="253">
        <f t="shared" si="41"/>
        <v>0</v>
      </c>
      <c r="EM190" s="93"/>
      <c r="EN190" s="93"/>
      <c r="EO190" s="17"/>
      <c r="EP190" s="17"/>
      <c r="EQ190" s="17"/>
    </row>
    <row r="191" spans="2:147">
      <c r="B191" s="17"/>
      <c r="C191" s="12" t="s">
        <v>375</v>
      </c>
      <c r="D191" s="35" t="s">
        <v>677</v>
      </c>
      <c r="E191" s="42">
        <v>48</v>
      </c>
      <c r="F191" s="53" t="s">
        <v>777</v>
      </c>
      <c r="G191" s="1" t="s">
        <v>698</v>
      </c>
      <c r="H191" s="12" t="s">
        <v>386</v>
      </c>
      <c r="I191" s="12" t="s">
        <v>264</v>
      </c>
      <c r="J191" s="11" t="s">
        <v>871</v>
      </c>
      <c r="K191" s="61" t="s">
        <v>608</v>
      </c>
      <c r="L191" s="93"/>
      <c r="M191" s="93"/>
      <c r="P191" s="93"/>
      <c r="Q191" s="76"/>
      <c r="S191" s="54">
        <v>0</v>
      </c>
      <c r="T191" s="54">
        <f t="shared" si="31"/>
        <v>0</v>
      </c>
      <c r="U191" s="54">
        <v>0</v>
      </c>
      <c r="V191" s="54">
        <v>0</v>
      </c>
      <c r="AA191" s="43"/>
      <c r="AE191" s="74">
        <f t="shared" si="32"/>
        <v>0</v>
      </c>
      <c r="AG191" s="74">
        <f t="shared" si="33"/>
        <v>0</v>
      </c>
      <c r="AI191" s="74">
        <f t="shared" si="36"/>
        <v>0</v>
      </c>
      <c r="AL191" s="707">
        <f t="shared" si="37"/>
        <v>0</v>
      </c>
      <c r="AN191" s="74">
        <f t="shared" si="43"/>
        <v>0</v>
      </c>
      <c r="AP191" s="74">
        <f t="shared" si="34"/>
        <v>0</v>
      </c>
      <c r="AQ191" s="253">
        <f t="shared" si="42"/>
        <v>0</v>
      </c>
      <c r="AT191" s="253">
        <f t="shared" si="35"/>
        <v>0</v>
      </c>
      <c r="AX191" s="23"/>
      <c r="AY191" s="92">
        <v>0</v>
      </c>
      <c r="AZ191" s="94"/>
      <c r="BA191" s="94"/>
      <c r="BB191" s="94"/>
      <c r="BI191" s="23"/>
      <c r="BJ191" s="253">
        <f t="shared" si="38"/>
        <v>0</v>
      </c>
      <c r="BS191" s="100"/>
      <c r="BT191" s="23"/>
      <c r="BV191" s="23"/>
      <c r="BW191" s="23">
        <v>3.3E-3</v>
      </c>
      <c r="BX191" s="23"/>
      <c r="BY191" s="23"/>
      <c r="BZ191" s="23"/>
      <c r="CA191" s="23"/>
      <c r="CB191" s="23"/>
      <c r="CD191" s="101"/>
      <c r="CP191" s="100"/>
      <c r="CQ191" s="274"/>
      <c r="CR191" s="274"/>
      <c r="CU191" s="253">
        <f t="shared" si="39"/>
        <v>0</v>
      </c>
      <c r="DC191" s="93"/>
      <c r="DF191" s="253">
        <f t="shared" si="40"/>
        <v>0</v>
      </c>
      <c r="DG191" s="93"/>
      <c r="DM191" s="253">
        <f t="shared" si="41"/>
        <v>0</v>
      </c>
      <c r="EM191" s="93"/>
      <c r="EN191" s="93"/>
      <c r="EO191" s="17"/>
      <c r="EP191" s="17"/>
      <c r="EQ191" s="17"/>
    </row>
    <row r="192" spans="2:147">
      <c r="B192" s="17"/>
      <c r="C192" s="12" t="s">
        <v>375</v>
      </c>
      <c r="D192" s="35" t="s">
        <v>677</v>
      </c>
      <c r="E192" s="42">
        <v>48</v>
      </c>
      <c r="F192" s="53" t="s">
        <v>777</v>
      </c>
      <c r="G192" s="1" t="s">
        <v>698</v>
      </c>
      <c r="H192" s="1" t="s">
        <v>508</v>
      </c>
      <c r="J192" s="11" t="s">
        <v>871</v>
      </c>
      <c r="K192" s="61" t="s">
        <v>507</v>
      </c>
      <c r="L192" s="93"/>
      <c r="M192" s="93"/>
      <c r="P192" s="93"/>
      <c r="Q192" s="76"/>
      <c r="S192" s="54"/>
      <c r="T192" s="54">
        <f t="shared" si="31"/>
        <v>0</v>
      </c>
      <c r="U192" s="54"/>
      <c r="V192" s="54"/>
      <c r="AA192" s="43"/>
      <c r="AE192" s="74">
        <f t="shared" si="32"/>
        <v>0</v>
      </c>
      <c r="AG192" s="74">
        <f t="shared" si="33"/>
        <v>0</v>
      </c>
      <c r="AI192" s="74">
        <f t="shared" si="36"/>
        <v>0</v>
      </c>
      <c r="AL192" s="707">
        <f t="shared" si="37"/>
        <v>0</v>
      </c>
      <c r="AN192" s="74">
        <f t="shared" si="43"/>
        <v>0</v>
      </c>
      <c r="AP192" s="74">
        <f t="shared" si="34"/>
        <v>0</v>
      </c>
      <c r="AQ192" s="253">
        <f t="shared" si="42"/>
        <v>0</v>
      </c>
      <c r="AT192" s="253">
        <f t="shared" si="35"/>
        <v>0</v>
      </c>
      <c r="AX192" s="23"/>
      <c r="AY192" s="92">
        <v>0</v>
      </c>
      <c r="AZ192" s="94"/>
      <c r="BA192" s="94"/>
      <c r="BB192" s="94"/>
      <c r="BI192" s="23"/>
      <c r="BJ192" s="253">
        <f t="shared" si="38"/>
        <v>0</v>
      </c>
      <c r="BS192" s="100"/>
      <c r="BT192" s="23"/>
      <c r="BU192" s="23">
        <v>5.0000000000000001E-4</v>
      </c>
      <c r="BV192" s="23"/>
      <c r="BW192" s="23">
        <v>4.6000000000000001E-4</v>
      </c>
      <c r="BX192" s="23"/>
      <c r="BY192" s="23"/>
      <c r="BZ192" s="23"/>
      <c r="CA192" s="23"/>
      <c r="CB192" s="23"/>
      <c r="CE192" s="100">
        <v>0.27610000000000001</v>
      </c>
      <c r="CP192" s="100"/>
      <c r="CQ192" s="274"/>
      <c r="CR192" s="274"/>
      <c r="CU192" s="253">
        <f t="shared" si="39"/>
        <v>0</v>
      </c>
      <c r="DC192" s="93"/>
      <c r="DF192" s="253">
        <f t="shared" si="40"/>
        <v>0</v>
      </c>
      <c r="DG192" s="93"/>
      <c r="DM192" s="253">
        <f t="shared" si="41"/>
        <v>0</v>
      </c>
      <c r="EM192" s="93"/>
      <c r="EN192" s="93"/>
      <c r="EO192" s="17"/>
      <c r="EP192" s="17"/>
      <c r="EQ192" s="17"/>
    </row>
    <row r="193" spans="1:16296">
      <c r="B193" s="17" t="s">
        <v>31</v>
      </c>
      <c r="C193" s="12" t="s">
        <v>375</v>
      </c>
      <c r="D193" s="38" t="s">
        <v>678</v>
      </c>
      <c r="E193" s="42">
        <v>48</v>
      </c>
      <c r="F193" s="53" t="s">
        <v>777</v>
      </c>
      <c r="G193" s="1" t="s">
        <v>698</v>
      </c>
      <c r="H193" s="12" t="s">
        <v>265</v>
      </c>
      <c r="I193" s="12" t="s">
        <v>266</v>
      </c>
      <c r="J193" s="11" t="s">
        <v>871</v>
      </c>
      <c r="K193" s="60" t="s">
        <v>266</v>
      </c>
      <c r="L193" s="93"/>
      <c r="M193" s="93"/>
      <c r="P193" s="93"/>
      <c r="Q193" s="76"/>
      <c r="S193" s="54"/>
      <c r="T193" s="54">
        <f t="shared" si="31"/>
        <v>0</v>
      </c>
      <c r="U193" s="54"/>
      <c r="V193" s="54"/>
      <c r="W193" s="74">
        <v>2.883019999999157E-3</v>
      </c>
      <c r="AA193" s="43"/>
      <c r="AE193" s="74">
        <f t="shared" si="32"/>
        <v>0</v>
      </c>
      <c r="AG193" s="74">
        <f t="shared" si="33"/>
        <v>0</v>
      </c>
      <c r="AI193" s="74">
        <f t="shared" si="36"/>
        <v>0</v>
      </c>
      <c r="AL193" s="707">
        <f t="shared" si="37"/>
        <v>0</v>
      </c>
      <c r="AN193" s="74">
        <f t="shared" si="43"/>
        <v>0</v>
      </c>
      <c r="AP193" s="74">
        <f t="shared" si="34"/>
        <v>0</v>
      </c>
      <c r="AQ193" s="253">
        <f t="shared" si="42"/>
        <v>0</v>
      </c>
      <c r="AT193" s="253">
        <f t="shared" si="35"/>
        <v>0</v>
      </c>
      <c r="AX193" s="43"/>
      <c r="AY193" s="92">
        <v>0</v>
      </c>
      <c r="AZ193" s="94"/>
      <c r="BA193" s="94"/>
      <c r="BB193" s="94"/>
      <c r="BF193" s="23">
        <v>6.5104166666666674E-4</v>
      </c>
      <c r="BJ193" s="253">
        <f t="shared" si="38"/>
        <v>2.2336960640445339E-5</v>
      </c>
      <c r="BK193" s="74">
        <v>1.7544999999999998E-4</v>
      </c>
      <c r="BP193" s="74">
        <v>1.6558E-4</v>
      </c>
      <c r="BS193" s="76"/>
      <c r="CU193" s="253">
        <f t="shared" si="39"/>
        <v>0</v>
      </c>
      <c r="DC193" s="93"/>
      <c r="DF193" s="253">
        <f t="shared" si="40"/>
        <v>0</v>
      </c>
      <c r="DG193" s="93"/>
      <c r="DM193" s="253">
        <f t="shared" si="41"/>
        <v>0</v>
      </c>
      <c r="EM193" s="93"/>
      <c r="EN193" s="93"/>
      <c r="EO193" s="17"/>
      <c r="EP193" s="17"/>
      <c r="EQ193" s="17"/>
    </row>
    <row r="194" spans="1:16296">
      <c r="B194" s="17"/>
      <c r="C194" s="2" t="s">
        <v>376</v>
      </c>
      <c r="D194" s="31" t="s">
        <v>684</v>
      </c>
      <c r="E194" s="42">
        <v>48</v>
      </c>
      <c r="F194" s="50" t="s">
        <v>777</v>
      </c>
      <c r="G194" s="1" t="s">
        <v>692</v>
      </c>
      <c r="H194" s="11" t="s">
        <v>422</v>
      </c>
      <c r="J194" s="11" t="s">
        <v>876</v>
      </c>
      <c r="K194" s="30" t="s">
        <v>423</v>
      </c>
      <c r="L194" s="93"/>
      <c r="M194" s="93"/>
      <c r="P194" s="93"/>
      <c r="Q194" s="76"/>
      <c r="S194" s="54"/>
      <c r="T194" s="54">
        <f t="shared" si="31"/>
        <v>0</v>
      </c>
      <c r="U194" s="54"/>
      <c r="V194" s="54"/>
      <c r="AA194" s="43"/>
      <c r="AE194" s="74">
        <f t="shared" si="32"/>
        <v>0</v>
      </c>
      <c r="AG194" s="74">
        <f t="shared" si="33"/>
        <v>0</v>
      </c>
      <c r="AI194" s="74">
        <f t="shared" si="36"/>
        <v>0</v>
      </c>
      <c r="AL194" s="707">
        <f t="shared" si="37"/>
        <v>0</v>
      </c>
      <c r="AN194" s="74">
        <f t="shared" si="43"/>
        <v>0</v>
      </c>
      <c r="AP194" s="74">
        <f t="shared" si="34"/>
        <v>0</v>
      </c>
      <c r="AQ194" s="253">
        <f t="shared" si="42"/>
        <v>0</v>
      </c>
      <c r="AT194" s="253">
        <f t="shared" si="35"/>
        <v>0</v>
      </c>
      <c r="AV194" s="23"/>
      <c r="AW194" s="274"/>
      <c r="AX194" s="43"/>
      <c r="AY194" s="92">
        <v>0</v>
      </c>
      <c r="AZ194" s="94"/>
      <c r="BA194" s="94"/>
      <c r="BB194" s="94"/>
      <c r="BI194" s="23"/>
      <c r="BJ194" s="253">
        <f t="shared" si="38"/>
        <v>0</v>
      </c>
      <c r="BS194" s="100"/>
      <c r="BT194" s="23"/>
      <c r="BV194" s="23"/>
      <c r="BW194" s="23"/>
      <c r="BX194" s="23"/>
      <c r="BY194" s="23"/>
      <c r="BZ194" s="23"/>
      <c r="CA194" s="23"/>
      <c r="CB194" s="23"/>
      <c r="CF194" s="23">
        <v>2.4838847764361393E-3</v>
      </c>
      <c r="CP194" s="100"/>
      <c r="CQ194" s="274"/>
      <c r="CR194" s="274"/>
      <c r="CU194" s="253">
        <f t="shared" si="39"/>
        <v>0</v>
      </c>
      <c r="DC194" s="93"/>
      <c r="DF194" s="253">
        <f t="shared" si="40"/>
        <v>0</v>
      </c>
      <c r="DG194" s="93"/>
      <c r="DM194" s="253">
        <f t="shared" si="41"/>
        <v>0</v>
      </c>
      <c r="EM194" s="93"/>
      <c r="EN194" s="93"/>
      <c r="EO194" s="17"/>
      <c r="EP194" s="17"/>
      <c r="EQ194" s="17"/>
    </row>
    <row r="195" spans="1:16296" s="3" customFormat="1">
      <c r="A195" s="2"/>
      <c r="B195" s="17"/>
      <c r="C195" s="12" t="s">
        <v>375</v>
      </c>
      <c r="D195" s="38" t="s">
        <v>678</v>
      </c>
      <c r="E195" s="42">
        <v>48</v>
      </c>
      <c r="F195" s="50" t="s">
        <v>777</v>
      </c>
      <c r="G195" s="1" t="s">
        <v>698</v>
      </c>
      <c r="H195" s="1" t="s">
        <v>606</v>
      </c>
      <c r="I195" s="1" t="s">
        <v>606</v>
      </c>
      <c r="J195" s="11" t="s">
        <v>871</v>
      </c>
      <c r="K195" s="60"/>
      <c r="L195" s="93"/>
      <c r="M195" s="93"/>
      <c r="N195" s="74"/>
      <c r="O195" s="74"/>
      <c r="P195" s="93"/>
      <c r="Q195" s="76"/>
      <c r="R195" s="74"/>
      <c r="S195" s="54">
        <v>0</v>
      </c>
      <c r="T195" s="54">
        <f t="shared" si="31"/>
        <v>0</v>
      </c>
      <c r="U195" s="54">
        <v>0</v>
      </c>
      <c r="V195" s="54">
        <v>0</v>
      </c>
      <c r="W195" s="74"/>
      <c r="X195" s="74"/>
      <c r="Y195" s="74"/>
      <c r="Z195" s="74"/>
      <c r="AA195" s="43"/>
      <c r="AB195" s="74"/>
      <c r="AC195" s="74"/>
      <c r="AD195" s="74"/>
      <c r="AE195" s="74">
        <f t="shared" si="32"/>
        <v>0</v>
      </c>
      <c r="AF195" s="74"/>
      <c r="AG195" s="74">
        <f t="shared" si="33"/>
        <v>0</v>
      </c>
      <c r="AH195" s="74"/>
      <c r="AI195" s="74">
        <f t="shared" si="36"/>
        <v>0</v>
      </c>
      <c r="AJ195" s="74"/>
      <c r="AK195" s="74"/>
      <c r="AL195" s="707">
        <f t="shared" si="37"/>
        <v>0</v>
      </c>
      <c r="AM195" s="74"/>
      <c r="AN195" s="74">
        <f t="shared" si="43"/>
        <v>0</v>
      </c>
      <c r="AO195" s="74"/>
      <c r="AP195" s="74">
        <f t="shared" si="34"/>
        <v>0</v>
      </c>
      <c r="AQ195" s="253">
        <f t="shared" si="42"/>
        <v>0</v>
      </c>
      <c r="AR195" s="74"/>
      <c r="AS195" s="259"/>
      <c r="AT195" s="253">
        <f t="shared" si="35"/>
        <v>0</v>
      </c>
      <c r="AU195" s="74"/>
      <c r="AV195" s="74"/>
      <c r="AW195" s="270"/>
      <c r="AX195" s="23"/>
      <c r="AY195" s="92">
        <v>0</v>
      </c>
      <c r="AZ195" s="94"/>
      <c r="BA195" s="94"/>
      <c r="BB195" s="94"/>
      <c r="BC195" s="270"/>
      <c r="BD195" s="270"/>
      <c r="BE195" s="74"/>
      <c r="BF195" s="74"/>
      <c r="BG195" s="74"/>
      <c r="BH195" s="74"/>
      <c r="BI195" s="23"/>
      <c r="BJ195" s="253">
        <f t="shared" si="38"/>
        <v>0</v>
      </c>
      <c r="BK195" s="74"/>
      <c r="BL195" s="74"/>
      <c r="BM195" s="74"/>
      <c r="BN195" s="74"/>
      <c r="BO195" s="74"/>
      <c r="BP195" s="74"/>
      <c r="BQ195" s="270"/>
      <c r="BR195" s="270"/>
      <c r="BS195" s="100"/>
      <c r="BT195" s="23"/>
      <c r="BU195" s="74"/>
      <c r="BV195" s="23"/>
      <c r="BW195" s="23">
        <v>2.0200000000000001E-3</v>
      </c>
      <c r="BX195" s="23"/>
      <c r="BY195" s="23"/>
      <c r="BZ195" s="23"/>
      <c r="CA195" s="23"/>
      <c r="CB195" s="23"/>
      <c r="CC195" s="270"/>
      <c r="CD195" s="74"/>
      <c r="CE195" s="76"/>
      <c r="CF195" s="74"/>
      <c r="CG195" s="270"/>
      <c r="CH195" s="270"/>
      <c r="CI195" s="270"/>
      <c r="CJ195" s="270"/>
      <c r="CK195" s="76"/>
      <c r="CL195" s="5"/>
      <c r="CN195" s="270"/>
      <c r="CO195" s="270"/>
      <c r="CP195" s="100"/>
      <c r="CQ195" s="274"/>
      <c r="CR195" s="274"/>
      <c r="CS195" s="74"/>
      <c r="CT195" s="74"/>
      <c r="CU195" s="253">
        <f t="shared" si="39"/>
        <v>0</v>
      </c>
      <c r="CV195" s="270"/>
      <c r="CW195" s="238"/>
      <c r="CX195" s="270"/>
      <c r="CY195" s="270"/>
      <c r="CZ195" s="270"/>
      <c r="DA195" s="270"/>
      <c r="DB195" s="270"/>
      <c r="DC195" s="93"/>
      <c r="DD195" s="74"/>
      <c r="DE195" s="74"/>
      <c r="DF195" s="253">
        <f t="shared" si="40"/>
        <v>0</v>
      </c>
      <c r="DG195" s="93"/>
      <c r="DH195" s="74"/>
      <c r="DI195" s="74"/>
      <c r="DJ195" s="74"/>
      <c r="DK195" s="74"/>
      <c r="DL195" s="74"/>
      <c r="DM195" s="253">
        <f t="shared" si="41"/>
        <v>0</v>
      </c>
      <c r="DN195" s="270"/>
      <c r="DO195" s="270"/>
      <c r="DP195" s="74"/>
      <c r="DQ195" s="74"/>
      <c r="DR195" s="74"/>
      <c r="DS195" s="74"/>
      <c r="DT195" s="74"/>
      <c r="DU195" s="74"/>
      <c r="DV195" s="74"/>
      <c r="DW195" s="74"/>
      <c r="DX195" s="74"/>
      <c r="DY195" s="74"/>
      <c r="DZ195" s="74"/>
      <c r="EA195" s="74"/>
      <c r="EB195" s="74"/>
      <c r="EC195" s="74"/>
      <c r="ED195" s="74"/>
      <c r="EE195" s="74"/>
      <c r="EF195" s="74"/>
      <c r="EG195" s="74"/>
      <c r="EH195" s="74"/>
      <c r="EI195" s="74"/>
      <c r="EJ195" s="74"/>
      <c r="EK195" s="74"/>
      <c r="EL195" s="74"/>
      <c r="EM195" s="93"/>
      <c r="EN195" s="93"/>
      <c r="EO195" s="17"/>
      <c r="EP195" s="17"/>
      <c r="EQ195" s="17"/>
      <c r="ER195" s="2"/>
      <c r="ES195" s="2"/>
      <c r="ET195" s="2"/>
      <c r="EU195" s="2"/>
      <c r="EV195" s="2"/>
      <c r="EW195" s="2"/>
      <c r="EX195" s="2"/>
      <c r="EY195" s="2"/>
      <c r="EZ195" s="2"/>
      <c r="FA195" s="2"/>
      <c r="FB195" s="2"/>
      <c r="FC195" s="2"/>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c r="GK195" s="2"/>
      <c r="GL195" s="2"/>
      <c r="GM195" s="2"/>
      <c r="GN195" s="2"/>
      <c r="GO195" s="2"/>
      <c r="GP195" s="2"/>
      <c r="GQ195" s="2"/>
      <c r="GR195" s="2"/>
      <c r="GS195" s="2"/>
      <c r="GT195" s="2"/>
      <c r="GU195" s="2"/>
      <c r="GV195" s="2"/>
      <c r="GW195" s="2"/>
      <c r="GX195" s="2"/>
      <c r="GY195" s="2"/>
      <c r="GZ195" s="2"/>
      <c r="HA195" s="2"/>
      <c r="HB195" s="2"/>
      <c r="HC195" s="2"/>
      <c r="HD195" s="2"/>
      <c r="HE195" s="2"/>
      <c r="HF195" s="2"/>
      <c r="HG195" s="2"/>
      <c r="HH195" s="2"/>
      <c r="HI195" s="2"/>
      <c r="HJ195" s="2"/>
      <c r="HK195" s="2"/>
      <c r="HL195" s="2"/>
      <c r="HM195" s="2"/>
      <c r="HN195" s="2"/>
      <c r="HO195" s="2"/>
      <c r="HP195" s="2"/>
      <c r="HQ195" s="2"/>
      <c r="HR195" s="2"/>
      <c r="HS195" s="2"/>
      <c r="HT195" s="2"/>
      <c r="HU195" s="2"/>
      <c r="HV195" s="2"/>
      <c r="HW195" s="2"/>
      <c r="HX195" s="2"/>
      <c r="HY195" s="2"/>
      <c r="HZ195" s="2"/>
      <c r="IA195" s="2"/>
      <c r="IB195" s="2"/>
      <c r="IC195" s="2"/>
      <c r="ID195" s="2"/>
      <c r="IE195" s="2"/>
      <c r="IF195" s="2"/>
      <c r="IG195" s="2"/>
      <c r="IH195" s="2"/>
      <c r="II195" s="2"/>
      <c r="IJ195" s="2"/>
      <c r="IK195" s="2"/>
      <c r="IL195" s="2"/>
      <c r="IM195" s="2"/>
      <c r="IN195" s="2"/>
      <c r="IO195" s="2"/>
      <c r="IP195" s="2"/>
      <c r="IQ195" s="2"/>
      <c r="IR195" s="2"/>
      <c r="IS195" s="2"/>
      <c r="IT195" s="2"/>
      <c r="IU195" s="2"/>
      <c r="IV195" s="2"/>
      <c r="IW195" s="2"/>
      <c r="IX195" s="2"/>
      <c r="IY195" s="2"/>
      <c r="IZ195" s="2"/>
      <c r="JA195" s="2"/>
      <c r="JB195" s="2"/>
      <c r="JC195" s="2"/>
      <c r="JD195" s="2"/>
      <c r="JE195" s="2"/>
      <c r="JF195" s="2"/>
      <c r="JG195" s="2"/>
      <c r="JH195" s="2"/>
      <c r="JI195" s="2"/>
      <c r="JJ195" s="2"/>
      <c r="JK195" s="2"/>
      <c r="JL195" s="2"/>
      <c r="JM195" s="2"/>
      <c r="JN195" s="2"/>
      <c r="JO195" s="2"/>
      <c r="JP195" s="2"/>
      <c r="JQ195" s="2"/>
      <c r="JR195" s="2"/>
      <c r="JS195" s="2"/>
      <c r="JT195" s="2"/>
      <c r="JU195" s="2"/>
      <c r="JV195" s="2"/>
      <c r="JW195" s="2"/>
      <c r="JX195" s="2"/>
      <c r="JY195" s="2"/>
      <c r="JZ195" s="2"/>
      <c r="KA195" s="2"/>
      <c r="KB195" s="2"/>
      <c r="KC195" s="2"/>
      <c r="KD195" s="2"/>
      <c r="KE195" s="2"/>
      <c r="KF195" s="2"/>
      <c r="KG195" s="2"/>
      <c r="KH195" s="2"/>
      <c r="KI195" s="2"/>
      <c r="KJ195" s="2"/>
      <c r="KK195" s="2"/>
      <c r="KL195" s="2"/>
      <c r="KM195" s="2"/>
      <c r="KN195" s="2"/>
      <c r="KO195" s="2"/>
      <c r="KP195" s="2"/>
      <c r="KQ195" s="2"/>
      <c r="KR195" s="2"/>
      <c r="KS195" s="2"/>
      <c r="KT195" s="2"/>
      <c r="KU195" s="2"/>
      <c r="KV195" s="2"/>
      <c r="KW195" s="2"/>
      <c r="KX195" s="2"/>
      <c r="KY195" s="2"/>
      <c r="KZ195" s="2"/>
      <c r="LA195" s="2"/>
      <c r="LB195" s="2"/>
      <c r="LC195" s="2"/>
      <c r="LD195" s="2"/>
      <c r="LE195" s="2"/>
      <c r="LF195" s="2"/>
      <c r="LG195" s="2"/>
      <c r="LH195" s="2"/>
      <c r="LI195" s="2"/>
      <c r="LJ195" s="2"/>
      <c r="LK195" s="2"/>
      <c r="LL195" s="2"/>
      <c r="LM195" s="2"/>
      <c r="LN195" s="2"/>
      <c r="LO195" s="2"/>
      <c r="LP195" s="2"/>
      <c r="LQ195" s="2"/>
      <c r="LR195" s="2"/>
      <c r="LS195" s="2"/>
      <c r="LT195" s="2"/>
      <c r="LU195" s="2"/>
      <c r="LV195" s="2"/>
      <c r="LW195" s="2"/>
      <c r="LX195" s="2"/>
      <c r="LY195" s="2"/>
      <c r="LZ195" s="2"/>
      <c r="MA195" s="2"/>
      <c r="MB195" s="2"/>
      <c r="MC195" s="2"/>
      <c r="MD195" s="2"/>
      <c r="ME195" s="2"/>
      <c r="MF195" s="2"/>
      <c r="MG195" s="2"/>
      <c r="MH195" s="2"/>
      <c r="MI195" s="2"/>
      <c r="MJ195" s="2"/>
      <c r="MK195" s="2"/>
      <c r="ML195" s="2"/>
      <c r="MM195" s="2"/>
      <c r="MN195" s="2"/>
      <c r="MO195" s="2"/>
      <c r="MP195" s="2"/>
      <c r="MQ195" s="2"/>
      <c r="MR195" s="2"/>
      <c r="MS195" s="2"/>
      <c r="MT195" s="2"/>
      <c r="MU195" s="2"/>
      <c r="MV195" s="2"/>
      <c r="MW195" s="2"/>
      <c r="MX195" s="2"/>
      <c r="MY195" s="2"/>
      <c r="MZ195" s="2"/>
      <c r="NA195" s="2"/>
      <c r="NB195" s="2"/>
      <c r="NC195" s="2"/>
      <c r="ND195" s="2"/>
      <c r="NE195" s="2"/>
      <c r="NF195" s="2"/>
      <c r="NG195" s="2"/>
      <c r="NH195" s="2"/>
      <c r="NI195" s="2"/>
      <c r="NJ195" s="2"/>
      <c r="NK195" s="2"/>
      <c r="NL195" s="2"/>
      <c r="NM195" s="2"/>
      <c r="NN195" s="2"/>
      <c r="NO195" s="2"/>
      <c r="NP195" s="2"/>
      <c r="NQ195" s="2"/>
      <c r="NR195" s="2"/>
      <c r="NS195" s="2"/>
      <c r="NT195" s="2"/>
      <c r="NU195" s="2"/>
      <c r="NV195" s="2"/>
      <c r="NW195" s="2"/>
      <c r="NX195" s="2"/>
      <c r="NY195" s="2"/>
      <c r="NZ195" s="2"/>
      <c r="OA195" s="2"/>
      <c r="OB195" s="2"/>
      <c r="OC195" s="2"/>
      <c r="OD195" s="2"/>
      <c r="OE195" s="2"/>
      <c r="OF195" s="2"/>
      <c r="OG195" s="2"/>
      <c r="OH195" s="2"/>
      <c r="OI195" s="2"/>
      <c r="OJ195" s="2"/>
      <c r="OK195" s="2"/>
      <c r="OL195" s="2"/>
      <c r="OM195" s="2"/>
      <c r="ON195" s="2"/>
      <c r="OO195" s="2"/>
      <c r="OP195" s="2"/>
      <c r="OQ195" s="2"/>
      <c r="OR195" s="2"/>
      <c r="OS195" s="2"/>
      <c r="OT195" s="2"/>
      <c r="OU195" s="2"/>
      <c r="OV195" s="2"/>
      <c r="OW195" s="2"/>
      <c r="OX195" s="2"/>
      <c r="OY195" s="2"/>
      <c r="OZ195" s="2"/>
      <c r="PA195" s="2"/>
      <c r="PB195" s="2"/>
      <c r="PC195" s="2"/>
      <c r="PD195" s="2"/>
      <c r="PE195" s="2"/>
      <c r="PF195" s="2"/>
      <c r="PG195" s="2"/>
      <c r="PH195" s="2"/>
      <c r="PI195" s="2"/>
      <c r="PJ195" s="2"/>
      <c r="PK195" s="2"/>
      <c r="PL195" s="2"/>
      <c r="PM195" s="2"/>
      <c r="PN195" s="2"/>
      <c r="PO195" s="2"/>
      <c r="PP195" s="2"/>
      <c r="PQ195" s="2"/>
      <c r="PR195" s="2"/>
      <c r="PS195" s="2"/>
      <c r="PT195" s="2"/>
      <c r="PU195" s="2"/>
      <c r="PV195" s="2"/>
      <c r="PW195" s="2"/>
      <c r="PX195" s="2"/>
      <c r="PY195" s="2"/>
      <c r="PZ195" s="2"/>
      <c r="QA195" s="2"/>
      <c r="QB195" s="2"/>
      <c r="QC195" s="2"/>
      <c r="QD195" s="2"/>
      <c r="QE195" s="2"/>
      <c r="QF195" s="2"/>
      <c r="QG195" s="2"/>
      <c r="QH195" s="2"/>
      <c r="QI195" s="2"/>
      <c r="QJ195" s="2"/>
      <c r="QK195" s="2"/>
      <c r="QL195" s="2"/>
      <c r="QM195" s="2"/>
      <c r="QN195" s="2"/>
      <c r="QO195" s="2"/>
      <c r="QP195" s="2"/>
      <c r="QQ195" s="2"/>
      <c r="QR195" s="2"/>
      <c r="QS195" s="2"/>
      <c r="QT195" s="2"/>
      <c r="QU195" s="2"/>
      <c r="QV195" s="2"/>
      <c r="QW195" s="2"/>
      <c r="QX195" s="2"/>
      <c r="QY195" s="2"/>
      <c r="QZ195" s="2"/>
      <c r="RA195" s="2"/>
      <c r="RB195" s="2"/>
      <c r="RC195" s="2"/>
      <c r="RD195" s="2"/>
      <c r="RE195" s="2"/>
      <c r="RF195" s="2"/>
      <c r="RG195" s="2"/>
      <c r="RH195" s="2"/>
      <c r="RI195" s="2"/>
      <c r="RJ195" s="2"/>
      <c r="RK195" s="2"/>
      <c r="RL195" s="2"/>
      <c r="RM195" s="2"/>
      <c r="RN195" s="2"/>
      <c r="RO195" s="2"/>
      <c r="RP195" s="2"/>
      <c r="RQ195" s="2"/>
      <c r="RR195" s="2"/>
      <c r="RS195" s="2"/>
      <c r="RT195" s="2"/>
      <c r="RU195" s="2"/>
      <c r="RV195" s="2"/>
      <c r="RW195" s="2"/>
      <c r="RX195" s="2"/>
      <c r="RY195" s="2"/>
      <c r="RZ195" s="2"/>
      <c r="SA195" s="2"/>
      <c r="SB195" s="2"/>
      <c r="SC195" s="2"/>
      <c r="SD195" s="2"/>
      <c r="SE195" s="2"/>
      <c r="SF195" s="2"/>
      <c r="SG195" s="2"/>
      <c r="SH195" s="2"/>
      <c r="SI195" s="2"/>
      <c r="SJ195" s="2"/>
      <c r="SK195" s="2"/>
      <c r="SL195" s="2"/>
      <c r="SM195" s="2"/>
      <c r="SN195" s="2"/>
      <c r="SO195" s="2"/>
      <c r="SP195" s="2"/>
      <c r="SQ195" s="2"/>
      <c r="SR195" s="2"/>
      <c r="SS195" s="2"/>
      <c r="ST195" s="2"/>
      <c r="SU195" s="2"/>
      <c r="SV195" s="2"/>
      <c r="SW195" s="2"/>
      <c r="SX195" s="2"/>
      <c r="SY195" s="2"/>
      <c r="SZ195" s="2"/>
      <c r="TA195" s="2"/>
      <c r="TB195" s="2"/>
      <c r="TC195" s="2"/>
      <c r="TD195" s="2"/>
      <c r="TE195" s="2"/>
      <c r="TF195" s="2"/>
      <c r="TG195" s="2"/>
      <c r="TH195" s="2"/>
      <c r="TI195" s="2"/>
      <c r="TJ195" s="2"/>
      <c r="TK195" s="2"/>
      <c r="TL195" s="2"/>
      <c r="TM195" s="2"/>
      <c r="TN195" s="2"/>
      <c r="TO195" s="2"/>
      <c r="TP195" s="2"/>
      <c r="TQ195" s="2"/>
      <c r="TR195" s="2"/>
      <c r="TS195" s="2"/>
      <c r="TT195" s="2"/>
      <c r="TU195" s="2"/>
      <c r="TV195" s="2"/>
      <c r="TW195" s="2"/>
      <c r="TX195" s="2"/>
      <c r="TY195" s="2"/>
      <c r="TZ195" s="2"/>
      <c r="UA195" s="2"/>
      <c r="UB195" s="2"/>
      <c r="UC195" s="2"/>
      <c r="UD195" s="2"/>
      <c r="UE195" s="2"/>
      <c r="UF195" s="2"/>
      <c r="UG195" s="2"/>
      <c r="UH195" s="2"/>
      <c r="UI195" s="2"/>
      <c r="UJ195" s="2"/>
      <c r="UK195" s="2"/>
      <c r="UL195" s="2"/>
      <c r="UM195" s="2"/>
      <c r="UN195" s="2"/>
      <c r="UO195" s="2"/>
      <c r="UP195" s="2"/>
      <c r="UQ195" s="2"/>
      <c r="UR195" s="2"/>
      <c r="US195" s="2"/>
      <c r="UT195" s="2"/>
      <c r="UU195" s="2"/>
      <c r="UV195" s="2"/>
      <c r="UW195" s="2"/>
      <c r="UX195" s="2"/>
      <c r="UY195" s="2"/>
      <c r="UZ195" s="2"/>
      <c r="VA195" s="2"/>
      <c r="VB195" s="2"/>
      <c r="VC195" s="2"/>
      <c r="VD195" s="2"/>
      <c r="VE195" s="2"/>
      <c r="VF195" s="2"/>
      <c r="VG195" s="2"/>
      <c r="VH195" s="2"/>
      <c r="VI195" s="2"/>
      <c r="VJ195" s="2"/>
      <c r="VK195" s="2"/>
      <c r="VL195" s="2"/>
      <c r="VM195" s="2"/>
      <c r="VN195" s="2"/>
      <c r="VO195" s="2"/>
      <c r="VP195" s="2"/>
      <c r="VQ195" s="2"/>
      <c r="VR195" s="2"/>
      <c r="VS195" s="2"/>
      <c r="VT195" s="2"/>
      <c r="VU195" s="2"/>
      <c r="VV195" s="2"/>
      <c r="VW195" s="2"/>
      <c r="VX195" s="2"/>
      <c r="VY195" s="2"/>
      <c r="VZ195" s="2"/>
      <c r="WA195" s="2"/>
      <c r="WB195" s="2"/>
      <c r="WC195" s="2"/>
      <c r="WD195" s="2"/>
      <c r="WE195" s="2"/>
      <c r="WF195" s="2"/>
      <c r="WG195" s="2"/>
      <c r="WH195" s="2"/>
      <c r="WI195" s="2"/>
      <c r="WJ195" s="2"/>
      <c r="WK195" s="2"/>
      <c r="WL195" s="2"/>
      <c r="WM195" s="2"/>
      <c r="WN195" s="2"/>
      <c r="WO195" s="2"/>
      <c r="WP195" s="2"/>
      <c r="WQ195" s="2"/>
      <c r="WR195" s="2"/>
      <c r="WS195" s="2"/>
      <c r="WT195" s="2"/>
      <c r="WU195" s="2"/>
      <c r="WV195" s="2"/>
      <c r="WW195" s="2"/>
      <c r="WX195" s="2"/>
      <c r="WY195" s="2"/>
      <c r="WZ195" s="2"/>
      <c r="XA195" s="2"/>
      <c r="XB195" s="2"/>
      <c r="XC195" s="2"/>
      <c r="XD195" s="2"/>
      <c r="XE195" s="2"/>
      <c r="XF195" s="2"/>
      <c r="XG195" s="2"/>
      <c r="XH195" s="2"/>
      <c r="XI195" s="2"/>
      <c r="XJ195" s="2"/>
      <c r="XK195" s="2"/>
      <c r="XL195" s="2"/>
      <c r="XM195" s="2"/>
      <c r="XN195" s="2"/>
      <c r="XO195" s="2"/>
      <c r="XP195" s="2"/>
      <c r="XQ195" s="2"/>
      <c r="XR195" s="2"/>
      <c r="XS195" s="2"/>
      <c r="XT195" s="2"/>
      <c r="XU195" s="2"/>
      <c r="XV195" s="2"/>
      <c r="XW195" s="2"/>
      <c r="XX195" s="2"/>
      <c r="XY195" s="2"/>
      <c r="XZ195" s="2"/>
      <c r="YA195" s="2"/>
      <c r="YB195" s="2"/>
      <c r="YC195" s="2"/>
      <c r="YD195" s="2"/>
      <c r="YE195" s="2"/>
      <c r="YF195" s="2"/>
      <c r="YG195" s="2"/>
      <c r="YH195" s="2"/>
      <c r="YI195" s="2"/>
      <c r="YJ195" s="2"/>
      <c r="YK195" s="2"/>
      <c r="YL195" s="2"/>
      <c r="YM195" s="2"/>
      <c r="YN195" s="2"/>
      <c r="YO195" s="2"/>
      <c r="YP195" s="2"/>
      <c r="YQ195" s="2"/>
      <c r="YR195" s="2"/>
      <c r="YS195" s="2"/>
      <c r="YT195" s="2"/>
      <c r="YU195" s="2"/>
      <c r="YV195" s="2"/>
      <c r="YW195" s="2"/>
      <c r="YX195" s="2"/>
      <c r="YY195" s="2"/>
      <c r="YZ195" s="2"/>
      <c r="ZA195" s="2"/>
      <c r="ZB195" s="2"/>
      <c r="ZC195" s="2"/>
      <c r="ZD195" s="2"/>
      <c r="ZE195" s="2"/>
      <c r="ZF195" s="2"/>
      <c r="ZG195" s="2"/>
      <c r="ZH195" s="2"/>
      <c r="ZI195" s="2"/>
      <c r="ZJ195" s="2"/>
      <c r="ZK195" s="2"/>
      <c r="ZL195" s="2"/>
      <c r="ZM195" s="2"/>
      <c r="ZN195" s="2"/>
      <c r="ZO195" s="2"/>
      <c r="ZP195" s="2"/>
      <c r="ZQ195" s="2"/>
      <c r="ZR195" s="2"/>
      <c r="ZS195" s="2"/>
      <c r="ZT195" s="2"/>
      <c r="ZU195" s="2"/>
      <c r="ZV195" s="2"/>
      <c r="ZW195" s="2"/>
      <c r="ZX195" s="2"/>
      <c r="ZY195" s="2"/>
      <c r="ZZ195" s="2"/>
      <c r="AAA195" s="2"/>
      <c r="AAB195" s="2"/>
      <c r="AAC195" s="2"/>
      <c r="AAD195" s="2"/>
      <c r="AAE195" s="2"/>
      <c r="AAF195" s="2"/>
      <c r="AAG195" s="2"/>
      <c r="AAH195" s="2"/>
      <c r="AAI195" s="2"/>
      <c r="AAJ195" s="2"/>
      <c r="AAK195" s="2"/>
      <c r="AAL195" s="2"/>
      <c r="AAM195" s="2"/>
      <c r="AAN195" s="2"/>
      <c r="AAO195" s="2"/>
      <c r="AAP195" s="2"/>
      <c r="AAQ195" s="2"/>
      <c r="AAR195" s="2"/>
      <c r="AAS195" s="2"/>
      <c r="AAT195" s="2"/>
      <c r="AAU195" s="2"/>
      <c r="AAV195" s="2"/>
      <c r="AAW195" s="2"/>
      <c r="AAX195" s="2"/>
      <c r="AAY195" s="2"/>
      <c r="AAZ195" s="2"/>
      <c r="ABA195" s="2"/>
      <c r="ABB195" s="2"/>
      <c r="ABC195" s="2"/>
      <c r="ABD195" s="2"/>
      <c r="ABE195" s="2"/>
      <c r="ABF195" s="2"/>
      <c r="ABG195" s="2"/>
      <c r="ABH195" s="2"/>
      <c r="ABI195" s="2"/>
      <c r="ABJ195" s="2"/>
      <c r="ABK195" s="2"/>
      <c r="ABL195" s="2"/>
      <c r="ABM195" s="2"/>
      <c r="ABN195" s="2"/>
      <c r="ABO195" s="2"/>
      <c r="ABP195" s="2"/>
      <c r="ABQ195" s="2"/>
      <c r="ABR195" s="2"/>
      <c r="ABS195" s="2"/>
      <c r="ABT195" s="2"/>
      <c r="ABU195" s="2"/>
      <c r="ABV195" s="2"/>
      <c r="ABW195" s="2"/>
      <c r="ABX195" s="2"/>
      <c r="ABY195" s="2"/>
      <c r="ABZ195" s="2"/>
      <c r="ACA195" s="2"/>
      <c r="ACB195" s="2"/>
      <c r="ACC195" s="2"/>
      <c r="ACD195" s="2"/>
      <c r="ACE195" s="2"/>
      <c r="ACF195" s="2"/>
      <c r="ACG195" s="2"/>
      <c r="ACH195" s="2"/>
      <c r="ACI195" s="2"/>
      <c r="ACJ195" s="2"/>
      <c r="ACK195" s="2"/>
      <c r="ACL195" s="2"/>
      <c r="ACM195" s="2"/>
      <c r="ACN195" s="2"/>
      <c r="ACO195" s="2"/>
      <c r="ACP195" s="2"/>
      <c r="ACQ195" s="2"/>
      <c r="ACR195" s="2"/>
      <c r="ACS195" s="2"/>
      <c r="ACT195" s="2"/>
      <c r="ACU195" s="2"/>
      <c r="ACV195" s="2"/>
      <c r="ACW195" s="2"/>
      <c r="ACX195" s="2"/>
      <c r="ACY195" s="2"/>
      <c r="ACZ195" s="2"/>
      <c r="ADA195" s="2"/>
      <c r="ADB195" s="2"/>
      <c r="ADC195" s="2"/>
      <c r="ADD195" s="2"/>
      <c r="ADE195" s="2"/>
      <c r="ADF195" s="2"/>
      <c r="ADG195" s="2"/>
      <c r="ADH195" s="2"/>
      <c r="ADI195" s="2"/>
      <c r="ADJ195" s="2"/>
      <c r="ADK195" s="2"/>
      <c r="ADL195" s="2"/>
      <c r="ADM195" s="2"/>
      <c r="ADN195" s="2"/>
      <c r="ADO195" s="2"/>
      <c r="ADP195" s="2"/>
      <c r="ADQ195" s="2"/>
      <c r="ADR195" s="2"/>
      <c r="ADS195" s="2"/>
      <c r="ADT195" s="2"/>
      <c r="ADU195" s="2"/>
      <c r="ADV195" s="2"/>
      <c r="ADW195" s="2"/>
      <c r="ADX195" s="2"/>
      <c r="ADY195" s="2"/>
      <c r="ADZ195" s="2"/>
      <c r="AEA195" s="2"/>
      <c r="AEB195" s="2"/>
      <c r="AEC195" s="2"/>
      <c r="AED195" s="2"/>
      <c r="AEE195" s="2"/>
      <c r="AEF195" s="2"/>
      <c r="AEG195" s="2"/>
      <c r="AEH195" s="2"/>
      <c r="AEI195" s="2"/>
      <c r="AEJ195" s="2"/>
      <c r="AEK195" s="2"/>
      <c r="AEL195" s="2"/>
      <c r="AEM195" s="2"/>
      <c r="AEN195" s="2"/>
      <c r="AEO195" s="2"/>
      <c r="AEP195" s="2"/>
      <c r="AEQ195" s="2"/>
      <c r="AER195" s="2"/>
      <c r="AES195" s="2"/>
      <c r="AET195" s="2"/>
      <c r="AEU195" s="2"/>
      <c r="AEV195" s="2"/>
      <c r="AEW195" s="2"/>
      <c r="AEX195" s="2"/>
      <c r="AEY195" s="2"/>
      <c r="AEZ195" s="2"/>
      <c r="AFA195" s="2"/>
      <c r="AFB195" s="2"/>
      <c r="AFC195" s="2"/>
      <c r="AFD195" s="2"/>
      <c r="AFE195" s="2"/>
      <c r="AFF195" s="2"/>
      <c r="AFG195" s="2"/>
      <c r="AFH195" s="2"/>
      <c r="AFI195" s="2"/>
      <c r="AFJ195" s="2"/>
      <c r="AFK195" s="2"/>
      <c r="AFL195" s="2"/>
      <c r="AFM195" s="2"/>
      <c r="AFN195" s="2"/>
      <c r="AFO195" s="2"/>
      <c r="AFP195" s="2"/>
      <c r="AFQ195" s="2"/>
      <c r="AFR195" s="2"/>
      <c r="AFS195" s="2"/>
      <c r="AFT195" s="2"/>
      <c r="AFU195" s="2"/>
      <c r="AFV195" s="2"/>
      <c r="AFW195" s="2"/>
      <c r="AFX195" s="2"/>
      <c r="AFY195" s="2"/>
      <c r="AFZ195" s="2"/>
      <c r="AGA195" s="2"/>
      <c r="AGB195" s="2"/>
      <c r="AGC195" s="2"/>
      <c r="AGD195" s="2"/>
      <c r="AGE195" s="2"/>
      <c r="AGF195" s="2"/>
      <c r="AGG195" s="2"/>
      <c r="AGH195" s="2"/>
      <c r="AGI195" s="2"/>
      <c r="AGJ195" s="2"/>
      <c r="AGK195" s="2"/>
      <c r="AGL195" s="2"/>
      <c r="AGM195" s="2"/>
      <c r="AGN195" s="2"/>
      <c r="AGO195" s="2"/>
      <c r="AGP195" s="2"/>
      <c r="AGQ195" s="2"/>
      <c r="AGR195" s="2"/>
      <c r="AGS195" s="2"/>
      <c r="AGT195" s="2"/>
      <c r="AGU195" s="2"/>
      <c r="AGV195" s="2"/>
      <c r="AGW195" s="2"/>
      <c r="AGX195" s="2"/>
      <c r="AGY195" s="2"/>
      <c r="AGZ195" s="2"/>
      <c r="AHA195" s="2"/>
      <c r="AHB195" s="2"/>
      <c r="AHC195" s="2"/>
      <c r="AHD195" s="2"/>
      <c r="AHE195" s="2"/>
      <c r="AHF195" s="2"/>
      <c r="AHG195" s="2"/>
      <c r="AHH195" s="2"/>
      <c r="AHI195" s="2"/>
      <c r="AHJ195" s="2"/>
      <c r="AHK195" s="2"/>
      <c r="AHL195" s="2"/>
      <c r="AHM195" s="2"/>
      <c r="AHN195" s="2"/>
      <c r="AHO195" s="2"/>
      <c r="AHP195" s="2"/>
      <c r="AHQ195" s="2"/>
      <c r="AHR195" s="2"/>
      <c r="AHS195" s="2"/>
      <c r="AHT195" s="2"/>
      <c r="AHU195" s="2"/>
      <c r="AHV195" s="2"/>
      <c r="AHW195" s="2"/>
      <c r="AHX195" s="2"/>
      <c r="AHY195" s="2"/>
      <c r="AHZ195" s="2"/>
      <c r="AIA195" s="2"/>
      <c r="AIB195" s="2"/>
      <c r="AIC195" s="2"/>
      <c r="AID195" s="2"/>
      <c r="AIE195" s="2"/>
      <c r="AIF195" s="2"/>
      <c r="AIG195" s="2"/>
      <c r="AIH195" s="2"/>
      <c r="AII195" s="2"/>
      <c r="AIJ195" s="2"/>
      <c r="AIK195" s="2"/>
      <c r="AIL195" s="2"/>
      <c r="AIM195" s="2"/>
      <c r="AIN195" s="2"/>
      <c r="AIO195" s="2"/>
      <c r="AIP195" s="2"/>
      <c r="AIQ195" s="2"/>
      <c r="AIR195" s="2"/>
      <c r="AIS195" s="2"/>
      <c r="AIT195" s="2"/>
      <c r="AIU195" s="2"/>
      <c r="AIV195" s="2"/>
      <c r="AIW195" s="2"/>
      <c r="AIX195" s="2"/>
      <c r="AIY195" s="2"/>
      <c r="AIZ195" s="2"/>
      <c r="AJA195" s="2"/>
      <c r="AJB195" s="2"/>
      <c r="AJC195" s="2"/>
      <c r="AJD195" s="2"/>
      <c r="AJE195" s="2"/>
      <c r="AJF195" s="2"/>
      <c r="AJG195" s="2"/>
      <c r="AJH195" s="2"/>
      <c r="AJI195" s="2"/>
      <c r="AJJ195" s="2"/>
      <c r="AJK195" s="2"/>
      <c r="AJL195" s="2"/>
      <c r="AJM195" s="2"/>
      <c r="AJN195" s="2"/>
      <c r="AJO195" s="2"/>
      <c r="AJP195" s="2"/>
      <c r="AJQ195" s="2"/>
      <c r="AJR195" s="2"/>
      <c r="AJS195" s="2"/>
      <c r="AJT195" s="2"/>
      <c r="AJU195" s="2"/>
      <c r="AJV195" s="2"/>
      <c r="AJW195" s="2"/>
      <c r="AJX195" s="2"/>
      <c r="AJY195" s="2"/>
      <c r="AJZ195" s="2"/>
      <c r="AKA195" s="2"/>
      <c r="AKB195" s="2"/>
      <c r="AKC195" s="2"/>
      <c r="AKD195" s="2"/>
      <c r="AKE195" s="2"/>
      <c r="AKF195" s="2"/>
      <c r="AKG195" s="2"/>
      <c r="AKH195" s="2"/>
      <c r="AKI195" s="2"/>
      <c r="AKJ195" s="2"/>
      <c r="AKK195" s="2"/>
      <c r="AKL195" s="2"/>
      <c r="AKM195" s="2"/>
      <c r="AKN195" s="2"/>
      <c r="AKO195" s="2"/>
      <c r="AKP195" s="2"/>
      <c r="AKQ195" s="2"/>
      <c r="AKR195" s="2"/>
      <c r="AKS195" s="2"/>
      <c r="AKT195" s="2"/>
      <c r="AKU195" s="2"/>
      <c r="AKV195" s="2"/>
      <c r="AKW195" s="2"/>
      <c r="AKX195" s="2"/>
      <c r="AKY195" s="2"/>
      <c r="AKZ195" s="2"/>
      <c r="ALA195" s="2"/>
      <c r="ALB195" s="2"/>
      <c r="ALC195" s="2"/>
      <c r="ALD195" s="2"/>
      <c r="ALE195" s="2"/>
      <c r="ALF195" s="2"/>
      <c r="ALG195" s="2"/>
      <c r="ALH195" s="2"/>
      <c r="ALI195" s="2"/>
      <c r="ALJ195" s="2"/>
      <c r="ALK195" s="2"/>
      <c r="ALL195" s="2"/>
      <c r="ALM195" s="2"/>
      <c r="ALN195" s="2"/>
      <c r="ALO195" s="2"/>
      <c r="ALP195" s="2"/>
      <c r="ALQ195" s="2"/>
      <c r="ALR195" s="2"/>
      <c r="ALS195" s="2"/>
      <c r="ALT195" s="2"/>
      <c r="ALU195" s="2"/>
      <c r="ALV195" s="2"/>
      <c r="ALW195" s="2"/>
      <c r="ALX195" s="2"/>
      <c r="ALY195" s="2"/>
      <c r="ALZ195" s="2"/>
      <c r="AMA195" s="2"/>
      <c r="AMB195" s="2"/>
      <c r="AMC195" s="2"/>
      <c r="AMD195" s="2"/>
      <c r="AME195" s="2"/>
      <c r="AMF195" s="2"/>
      <c r="AMG195" s="2"/>
      <c r="AMH195" s="2"/>
      <c r="AMI195" s="2"/>
      <c r="AMJ195" s="2"/>
      <c r="AMK195" s="2"/>
      <c r="AML195" s="2"/>
      <c r="AMM195" s="2"/>
      <c r="AMN195" s="2"/>
      <c r="AMO195" s="2"/>
      <c r="AMP195" s="2"/>
      <c r="AMQ195" s="2"/>
      <c r="AMR195" s="2"/>
      <c r="AMS195" s="2"/>
      <c r="AMT195" s="2"/>
      <c r="AMU195" s="2"/>
      <c r="AMV195" s="2"/>
      <c r="AMW195" s="2"/>
      <c r="AMX195" s="2"/>
      <c r="AMY195" s="2"/>
      <c r="AMZ195" s="2"/>
      <c r="ANA195" s="2"/>
      <c r="ANB195" s="2"/>
      <c r="ANC195" s="2"/>
      <c r="AND195" s="2"/>
      <c r="ANE195" s="2"/>
      <c r="ANF195" s="2"/>
      <c r="ANG195" s="2"/>
      <c r="ANH195" s="2"/>
      <c r="ANI195" s="2"/>
      <c r="ANJ195" s="2"/>
      <c r="ANK195" s="2"/>
      <c r="ANL195" s="2"/>
      <c r="ANM195" s="2"/>
      <c r="ANN195" s="2"/>
      <c r="ANO195" s="2"/>
      <c r="ANP195" s="2"/>
      <c r="ANQ195" s="2"/>
      <c r="ANR195" s="2"/>
      <c r="ANS195" s="2"/>
      <c r="ANT195" s="2"/>
      <c r="ANU195" s="2"/>
      <c r="ANV195" s="2"/>
      <c r="ANW195" s="2"/>
      <c r="ANX195" s="2"/>
      <c r="ANY195" s="2"/>
      <c r="ANZ195" s="2"/>
      <c r="AOA195" s="2"/>
      <c r="AOB195" s="2"/>
      <c r="AOC195" s="2"/>
      <c r="AOD195" s="2"/>
      <c r="AOE195" s="2"/>
      <c r="AOF195" s="2"/>
      <c r="AOG195" s="2"/>
      <c r="AOH195" s="2"/>
      <c r="AOI195" s="2"/>
      <c r="AOJ195" s="2"/>
      <c r="AOK195" s="2"/>
      <c r="AOL195" s="2"/>
      <c r="AOM195" s="2"/>
      <c r="AON195" s="2"/>
      <c r="AOO195" s="2"/>
      <c r="AOP195" s="2"/>
      <c r="AOQ195" s="2"/>
      <c r="AOR195" s="2"/>
      <c r="AOS195" s="2"/>
      <c r="AOT195" s="2"/>
      <c r="AOU195" s="2"/>
      <c r="AOV195" s="2"/>
      <c r="AOW195" s="2"/>
      <c r="AOX195" s="2"/>
      <c r="AOY195" s="2"/>
      <c r="AOZ195" s="2"/>
      <c r="APA195" s="2"/>
      <c r="APB195" s="2"/>
      <c r="APC195" s="2"/>
      <c r="APD195" s="2"/>
      <c r="APE195" s="2"/>
      <c r="APF195" s="2"/>
      <c r="APG195" s="2"/>
      <c r="APH195" s="2"/>
      <c r="API195" s="2"/>
      <c r="APJ195" s="2"/>
      <c r="APK195" s="2"/>
      <c r="APL195" s="2"/>
      <c r="APM195" s="2"/>
      <c r="APN195" s="2"/>
      <c r="APO195" s="2"/>
      <c r="APP195" s="2"/>
      <c r="APQ195" s="2"/>
      <c r="APR195" s="2"/>
      <c r="APS195" s="2"/>
      <c r="APT195" s="2"/>
      <c r="APU195" s="2"/>
      <c r="APV195" s="2"/>
      <c r="APW195" s="2"/>
      <c r="APX195" s="2"/>
      <c r="APY195" s="2"/>
      <c r="APZ195" s="2"/>
      <c r="AQA195" s="2"/>
      <c r="AQB195" s="2"/>
      <c r="AQC195" s="2"/>
      <c r="AQD195" s="2"/>
      <c r="AQE195" s="2"/>
      <c r="AQF195" s="2"/>
      <c r="AQG195" s="2"/>
      <c r="AQH195" s="2"/>
      <c r="AQI195" s="2"/>
      <c r="AQJ195" s="2"/>
      <c r="AQK195" s="2"/>
      <c r="AQL195" s="2"/>
      <c r="AQM195" s="2"/>
      <c r="AQN195" s="2"/>
      <c r="AQO195" s="2"/>
      <c r="AQP195" s="2"/>
      <c r="AQQ195" s="2"/>
      <c r="AQR195" s="2"/>
      <c r="AQS195" s="2"/>
      <c r="AQT195" s="2"/>
      <c r="AQU195" s="2"/>
      <c r="AQV195" s="2"/>
      <c r="AQW195" s="2"/>
      <c r="AQX195" s="2"/>
      <c r="AQY195" s="2"/>
      <c r="AQZ195" s="2"/>
      <c r="ARA195" s="2"/>
      <c r="ARB195" s="2"/>
      <c r="ARC195" s="2"/>
      <c r="ARD195" s="2"/>
      <c r="ARE195" s="2"/>
      <c r="ARF195" s="2"/>
      <c r="ARG195" s="2"/>
      <c r="ARH195" s="2"/>
      <c r="ARI195" s="2"/>
      <c r="ARJ195" s="2"/>
      <c r="ARK195" s="2"/>
      <c r="ARL195" s="2"/>
      <c r="ARM195" s="2"/>
      <c r="ARN195" s="2"/>
      <c r="ARO195" s="2"/>
      <c r="ARP195" s="2"/>
      <c r="ARQ195" s="2"/>
      <c r="ARR195" s="2"/>
      <c r="ARS195" s="2"/>
      <c r="ART195" s="2"/>
      <c r="ARU195" s="2"/>
      <c r="ARV195" s="2"/>
      <c r="ARW195" s="2"/>
      <c r="ARX195" s="2"/>
      <c r="ARY195" s="2"/>
      <c r="ARZ195" s="2"/>
      <c r="ASA195" s="2"/>
      <c r="ASB195" s="2"/>
      <c r="ASC195" s="2"/>
      <c r="ASD195" s="2"/>
      <c r="ASE195" s="2"/>
      <c r="ASF195" s="2"/>
      <c r="ASG195" s="2"/>
      <c r="ASH195" s="2"/>
      <c r="ASI195" s="2"/>
      <c r="ASJ195" s="2"/>
      <c r="ASK195" s="2"/>
      <c r="ASL195" s="2"/>
      <c r="ASM195" s="2"/>
      <c r="ASN195" s="2"/>
      <c r="ASO195" s="2"/>
      <c r="ASP195" s="2"/>
      <c r="ASQ195" s="2"/>
      <c r="ASR195" s="2"/>
      <c r="ASS195" s="2"/>
      <c r="AST195" s="2"/>
      <c r="ASU195" s="2"/>
      <c r="ASV195" s="2"/>
      <c r="ASW195" s="2"/>
      <c r="ASX195" s="2"/>
      <c r="ASY195" s="2"/>
      <c r="ASZ195" s="2"/>
      <c r="ATA195" s="2"/>
      <c r="ATB195" s="2"/>
      <c r="ATC195" s="2"/>
      <c r="ATD195" s="2"/>
      <c r="ATE195" s="2"/>
      <c r="ATF195" s="2"/>
      <c r="ATG195" s="2"/>
      <c r="ATH195" s="2"/>
      <c r="ATI195" s="2"/>
      <c r="ATJ195" s="2"/>
      <c r="ATK195" s="2"/>
      <c r="ATL195" s="2"/>
      <c r="ATM195" s="2"/>
      <c r="ATN195" s="2"/>
      <c r="ATO195" s="2"/>
      <c r="ATP195" s="2"/>
      <c r="ATQ195" s="2"/>
      <c r="ATR195" s="2"/>
      <c r="ATS195" s="2"/>
      <c r="ATT195" s="2"/>
      <c r="ATU195" s="2"/>
      <c r="ATV195" s="2"/>
      <c r="ATW195" s="2"/>
      <c r="ATX195" s="2"/>
      <c r="ATY195" s="2"/>
      <c r="ATZ195" s="2"/>
      <c r="AUA195" s="2"/>
      <c r="AUB195" s="2"/>
      <c r="AUC195" s="2"/>
      <c r="AUD195" s="2"/>
      <c r="AUE195" s="2"/>
      <c r="AUF195" s="2"/>
      <c r="AUG195" s="2"/>
      <c r="AUH195" s="2"/>
      <c r="AUI195" s="2"/>
      <c r="AUJ195" s="2"/>
      <c r="AUK195" s="2"/>
      <c r="AUL195" s="2"/>
      <c r="AUM195" s="2"/>
      <c r="AUN195" s="2"/>
      <c r="AUO195" s="2"/>
      <c r="AUP195" s="2"/>
      <c r="AUQ195" s="2"/>
      <c r="AUR195" s="2"/>
      <c r="AUS195" s="2"/>
      <c r="AUT195" s="2"/>
      <c r="AUU195" s="2"/>
      <c r="AUV195" s="2"/>
      <c r="AUW195" s="2"/>
      <c r="AUX195" s="2"/>
      <c r="AUY195" s="2"/>
      <c r="AUZ195" s="2"/>
      <c r="AVA195" s="2"/>
      <c r="AVB195" s="2"/>
      <c r="AVC195" s="2"/>
      <c r="AVD195" s="2"/>
      <c r="AVE195" s="2"/>
      <c r="AVF195" s="2"/>
      <c r="AVG195" s="2"/>
      <c r="AVH195" s="2"/>
      <c r="AVI195" s="2"/>
      <c r="AVJ195" s="2"/>
      <c r="AVK195" s="2"/>
      <c r="AVL195" s="2"/>
      <c r="AVM195" s="2"/>
      <c r="AVN195" s="2"/>
      <c r="AVO195" s="2"/>
      <c r="AVP195" s="2"/>
      <c r="AVQ195" s="2"/>
      <c r="AVR195" s="2"/>
      <c r="AVS195" s="2"/>
      <c r="AVT195" s="2"/>
      <c r="AVU195" s="2"/>
      <c r="AVV195" s="2"/>
      <c r="AVW195" s="2"/>
      <c r="AVX195" s="2"/>
      <c r="AVY195" s="2"/>
      <c r="AVZ195" s="2"/>
      <c r="AWA195" s="2"/>
      <c r="AWB195" s="2"/>
      <c r="AWC195" s="2"/>
      <c r="AWD195" s="2"/>
      <c r="AWE195" s="2"/>
      <c r="AWF195" s="2"/>
      <c r="AWG195" s="2"/>
      <c r="AWH195" s="2"/>
      <c r="AWI195" s="2"/>
      <c r="AWJ195" s="2"/>
      <c r="AWK195" s="2"/>
      <c r="AWL195" s="2"/>
      <c r="AWM195" s="2"/>
      <c r="AWN195" s="2"/>
      <c r="AWO195" s="2"/>
      <c r="AWP195" s="2"/>
      <c r="AWQ195" s="2"/>
      <c r="AWR195" s="2"/>
      <c r="AWS195" s="2"/>
      <c r="AWT195" s="2"/>
      <c r="AWU195" s="2"/>
      <c r="AWV195" s="2"/>
      <c r="AWW195" s="2"/>
      <c r="AWX195" s="2"/>
      <c r="AWY195" s="2"/>
      <c r="AWZ195" s="2"/>
      <c r="AXA195" s="2"/>
      <c r="AXB195" s="2"/>
      <c r="AXC195" s="2"/>
      <c r="AXD195" s="2"/>
      <c r="AXE195" s="2"/>
      <c r="AXF195" s="2"/>
      <c r="AXG195" s="2"/>
      <c r="AXH195" s="2"/>
      <c r="AXI195" s="2"/>
      <c r="AXJ195" s="2"/>
      <c r="AXK195" s="2"/>
      <c r="AXL195" s="2"/>
      <c r="AXM195" s="2"/>
      <c r="AXN195" s="2"/>
      <c r="AXO195" s="2"/>
      <c r="AXP195" s="2"/>
      <c r="AXQ195" s="2"/>
      <c r="AXR195" s="2"/>
      <c r="AXS195" s="2"/>
      <c r="AXT195" s="2"/>
      <c r="AXU195" s="2"/>
      <c r="AXV195" s="2"/>
      <c r="AXW195" s="2"/>
      <c r="AXX195" s="2"/>
      <c r="AXY195" s="2"/>
      <c r="AXZ195" s="2"/>
      <c r="AYA195" s="2"/>
      <c r="AYB195" s="2"/>
      <c r="AYC195" s="2"/>
      <c r="AYD195" s="2"/>
      <c r="AYE195" s="2"/>
      <c r="AYF195" s="2"/>
      <c r="AYG195" s="2"/>
      <c r="AYH195" s="2"/>
      <c r="AYI195" s="2"/>
      <c r="AYJ195" s="2"/>
      <c r="AYK195" s="2"/>
      <c r="AYL195" s="2"/>
      <c r="AYM195" s="2"/>
      <c r="AYN195" s="2"/>
      <c r="AYO195" s="2"/>
      <c r="AYP195" s="2"/>
      <c r="AYQ195" s="2"/>
      <c r="AYR195" s="2"/>
      <c r="AYS195" s="2"/>
      <c r="AYT195" s="2"/>
      <c r="AYU195" s="2"/>
      <c r="AYV195" s="2"/>
      <c r="AYW195" s="2"/>
      <c r="AYX195" s="2"/>
      <c r="AYY195" s="2"/>
      <c r="AYZ195" s="2"/>
      <c r="AZA195" s="2"/>
      <c r="AZB195" s="2"/>
      <c r="AZC195" s="2"/>
      <c r="AZD195" s="2"/>
      <c r="AZE195" s="2"/>
      <c r="AZF195" s="2"/>
      <c r="AZG195" s="2"/>
      <c r="AZH195" s="2"/>
      <c r="AZI195" s="2"/>
      <c r="AZJ195" s="2"/>
      <c r="AZK195" s="2"/>
      <c r="AZL195" s="2"/>
      <c r="AZM195" s="2"/>
      <c r="AZN195" s="2"/>
      <c r="AZO195" s="2"/>
      <c r="AZP195" s="2"/>
      <c r="AZQ195" s="2"/>
      <c r="AZR195" s="2"/>
      <c r="AZS195" s="2"/>
      <c r="AZT195" s="2"/>
      <c r="AZU195" s="2"/>
      <c r="AZV195" s="2"/>
      <c r="AZW195" s="2"/>
      <c r="AZX195" s="2"/>
      <c r="AZY195" s="2"/>
      <c r="AZZ195" s="2"/>
      <c r="BAA195" s="2"/>
      <c r="BAB195" s="2"/>
      <c r="BAC195" s="2"/>
      <c r="BAD195" s="2"/>
      <c r="BAE195" s="2"/>
      <c r="BAF195" s="2"/>
      <c r="BAG195" s="2"/>
      <c r="BAH195" s="2"/>
      <c r="BAI195" s="2"/>
      <c r="BAJ195" s="2"/>
      <c r="BAK195" s="2"/>
      <c r="BAL195" s="2"/>
      <c r="BAM195" s="2"/>
      <c r="BAN195" s="2"/>
      <c r="BAO195" s="2"/>
      <c r="BAP195" s="2"/>
      <c r="BAQ195" s="2"/>
      <c r="BAR195" s="2"/>
      <c r="BAS195" s="2"/>
      <c r="BAT195" s="2"/>
      <c r="BAU195" s="2"/>
      <c r="BAV195" s="2"/>
      <c r="BAW195" s="2"/>
      <c r="BAX195" s="2"/>
      <c r="BAY195" s="2"/>
      <c r="BAZ195" s="2"/>
      <c r="BBA195" s="2"/>
      <c r="BBB195" s="2"/>
      <c r="BBC195" s="2"/>
      <c r="BBD195" s="2"/>
      <c r="BBE195" s="2"/>
      <c r="BBF195" s="2"/>
      <c r="BBG195" s="2"/>
      <c r="BBH195" s="2"/>
      <c r="BBI195" s="2"/>
      <c r="BBJ195" s="2"/>
      <c r="BBK195" s="2"/>
      <c r="BBL195" s="2"/>
      <c r="BBM195" s="2"/>
      <c r="BBN195" s="2"/>
      <c r="BBO195" s="2"/>
      <c r="BBP195" s="2"/>
      <c r="BBQ195" s="2"/>
      <c r="BBR195" s="2"/>
      <c r="BBS195" s="2"/>
      <c r="BBT195" s="2"/>
      <c r="BBU195" s="2"/>
      <c r="BBV195" s="2"/>
      <c r="BBW195" s="2"/>
      <c r="BBX195" s="2"/>
      <c r="BBY195" s="2"/>
      <c r="BBZ195" s="2"/>
      <c r="BCA195" s="2"/>
      <c r="BCB195" s="2"/>
      <c r="BCC195" s="2"/>
      <c r="BCD195" s="2"/>
      <c r="BCE195" s="2"/>
      <c r="BCF195" s="2"/>
      <c r="BCG195" s="2"/>
      <c r="BCH195" s="2"/>
      <c r="BCI195" s="2"/>
      <c r="BCJ195" s="2"/>
      <c r="BCK195" s="2"/>
      <c r="BCL195" s="2"/>
      <c r="BCM195" s="2"/>
      <c r="BCN195" s="2"/>
      <c r="BCO195" s="2"/>
      <c r="BCP195" s="2"/>
      <c r="BCQ195" s="2"/>
      <c r="BCR195" s="2"/>
      <c r="BCS195" s="2"/>
      <c r="BCT195" s="2"/>
      <c r="BCU195" s="2"/>
      <c r="BCV195" s="2"/>
      <c r="BCW195" s="2"/>
      <c r="BCX195" s="2"/>
      <c r="BCY195" s="2"/>
      <c r="BCZ195" s="2"/>
      <c r="BDA195" s="2"/>
      <c r="BDB195" s="2"/>
      <c r="BDC195" s="2"/>
      <c r="BDD195" s="2"/>
      <c r="BDE195" s="2"/>
      <c r="BDF195" s="2"/>
      <c r="BDG195" s="2"/>
      <c r="BDH195" s="2"/>
      <c r="BDI195" s="2"/>
      <c r="BDJ195" s="2"/>
      <c r="BDK195" s="2"/>
      <c r="BDL195" s="2"/>
      <c r="BDM195" s="2"/>
      <c r="BDN195" s="2"/>
      <c r="BDO195" s="2"/>
      <c r="BDP195" s="2"/>
      <c r="BDQ195" s="2"/>
      <c r="BDR195" s="2"/>
      <c r="BDS195" s="2"/>
      <c r="BDT195" s="2"/>
      <c r="BDU195" s="2"/>
      <c r="BDV195" s="2"/>
      <c r="BDW195" s="2"/>
      <c r="BDX195" s="2"/>
      <c r="BDY195" s="2"/>
      <c r="BDZ195" s="2"/>
      <c r="BEA195" s="2"/>
      <c r="BEB195" s="2"/>
      <c r="BEC195" s="2"/>
      <c r="BED195" s="2"/>
      <c r="BEE195" s="2"/>
      <c r="BEF195" s="2"/>
      <c r="BEG195" s="2"/>
      <c r="BEH195" s="2"/>
      <c r="BEI195" s="2"/>
      <c r="BEJ195" s="2"/>
      <c r="BEK195" s="2"/>
      <c r="BEL195" s="2"/>
      <c r="BEM195" s="2"/>
      <c r="BEN195" s="2"/>
      <c r="BEO195" s="2"/>
      <c r="BEP195" s="2"/>
      <c r="BEQ195" s="2"/>
      <c r="BER195" s="2"/>
      <c r="BES195" s="2"/>
      <c r="BET195" s="2"/>
      <c r="BEU195" s="2"/>
      <c r="BEV195" s="2"/>
      <c r="BEW195" s="2"/>
      <c r="BEX195" s="2"/>
      <c r="BEY195" s="2"/>
      <c r="BEZ195" s="2"/>
      <c r="BFA195" s="2"/>
      <c r="BFB195" s="2"/>
      <c r="BFC195" s="2"/>
      <c r="BFD195" s="2"/>
      <c r="BFE195" s="2"/>
      <c r="BFF195" s="2"/>
      <c r="BFG195" s="2"/>
      <c r="BFH195" s="2"/>
      <c r="BFI195" s="2"/>
      <c r="BFJ195" s="2"/>
      <c r="BFK195" s="2"/>
      <c r="BFL195" s="2"/>
      <c r="BFM195" s="2"/>
      <c r="BFN195" s="2"/>
      <c r="BFO195" s="2"/>
      <c r="BFP195" s="2"/>
      <c r="BFQ195" s="2"/>
      <c r="BFR195" s="2"/>
      <c r="BFS195" s="2"/>
      <c r="BFT195" s="2"/>
      <c r="BFU195" s="2"/>
      <c r="BFV195" s="2"/>
      <c r="BFW195" s="2"/>
      <c r="BFX195" s="2"/>
      <c r="BFY195" s="2"/>
      <c r="BFZ195" s="2"/>
      <c r="BGA195" s="2"/>
      <c r="BGB195" s="2"/>
      <c r="BGC195" s="2"/>
      <c r="BGD195" s="2"/>
      <c r="BGE195" s="2"/>
      <c r="BGF195" s="2"/>
      <c r="BGG195" s="2"/>
      <c r="BGH195" s="2"/>
      <c r="BGI195" s="2"/>
      <c r="BGJ195" s="2"/>
      <c r="BGK195" s="2"/>
      <c r="BGL195" s="2"/>
      <c r="BGM195" s="2"/>
      <c r="BGN195" s="2"/>
      <c r="BGO195" s="2"/>
      <c r="BGP195" s="2"/>
      <c r="BGQ195" s="2"/>
      <c r="BGR195" s="2"/>
      <c r="BGS195" s="2"/>
      <c r="BGT195" s="2"/>
      <c r="BGU195" s="2"/>
      <c r="BGV195" s="2"/>
      <c r="BGW195" s="2"/>
      <c r="BGX195" s="2"/>
      <c r="BGY195" s="2"/>
      <c r="BGZ195" s="2"/>
      <c r="BHA195" s="2"/>
      <c r="BHB195" s="2"/>
      <c r="BHC195" s="2"/>
      <c r="BHD195" s="2"/>
      <c r="BHE195" s="2"/>
      <c r="BHF195" s="2"/>
      <c r="BHG195" s="2"/>
      <c r="BHH195" s="2"/>
      <c r="BHI195" s="2"/>
      <c r="BHJ195" s="2"/>
      <c r="BHK195" s="2"/>
      <c r="BHL195" s="2"/>
      <c r="BHM195" s="2"/>
      <c r="BHN195" s="2"/>
      <c r="BHO195" s="2"/>
      <c r="BHP195" s="2"/>
      <c r="BHQ195" s="2"/>
      <c r="BHR195" s="2"/>
      <c r="BHS195" s="2"/>
      <c r="BHT195" s="2"/>
      <c r="BHU195" s="2"/>
      <c r="BHV195" s="2"/>
      <c r="BHW195" s="2"/>
      <c r="BHX195" s="2"/>
      <c r="BHY195" s="2"/>
      <c r="BHZ195" s="2"/>
      <c r="BIA195" s="2"/>
      <c r="BIB195" s="2"/>
      <c r="BIC195" s="2"/>
      <c r="BID195" s="2"/>
      <c r="BIE195" s="2"/>
      <c r="BIF195" s="2"/>
      <c r="BIG195" s="2"/>
      <c r="BIH195" s="2"/>
      <c r="BII195" s="2"/>
      <c r="BIJ195" s="2"/>
      <c r="BIK195" s="2"/>
      <c r="BIL195" s="2"/>
      <c r="BIM195" s="2"/>
      <c r="BIN195" s="2"/>
      <c r="BIO195" s="2"/>
      <c r="BIP195" s="2"/>
      <c r="BIQ195" s="2"/>
      <c r="BIR195" s="2"/>
      <c r="BIS195" s="2"/>
      <c r="BIT195" s="2"/>
      <c r="BIU195" s="2"/>
      <c r="BIV195" s="2"/>
      <c r="BIW195" s="2"/>
      <c r="BIX195" s="2"/>
      <c r="BIY195" s="2"/>
      <c r="BIZ195" s="2"/>
      <c r="BJA195" s="2"/>
      <c r="BJB195" s="2"/>
      <c r="BJC195" s="2"/>
      <c r="BJD195" s="2"/>
      <c r="BJE195" s="2"/>
      <c r="BJF195" s="2"/>
      <c r="BJG195" s="2"/>
      <c r="BJH195" s="2"/>
      <c r="BJI195" s="2"/>
      <c r="BJJ195" s="2"/>
      <c r="BJK195" s="2"/>
      <c r="BJL195" s="2"/>
      <c r="BJM195" s="2"/>
      <c r="BJN195" s="2"/>
      <c r="BJO195" s="2"/>
      <c r="BJP195" s="2"/>
      <c r="BJQ195" s="2"/>
      <c r="BJR195" s="2"/>
      <c r="BJS195" s="2"/>
      <c r="BJT195" s="2"/>
      <c r="BJU195" s="2"/>
      <c r="BJV195" s="2"/>
      <c r="BJW195" s="2"/>
      <c r="BJX195" s="2"/>
      <c r="BJY195" s="2"/>
      <c r="BJZ195" s="2"/>
      <c r="BKA195" s="2"/>
      <c r="BKB195" s="2"/>
      <c r="BKC195" s="2"/>
      <c r="BKD195" s="2"/>
      <c r="BKE195" s="2"/>
      <c r="BKF195" s="2"/>
      <c r="BKG195" s="2"/>
      <c r="BKH195" s="2"/>
      <c r="BKI195" s="2"/>
      <c r="BKJ195" s="2"/>
      <c r="BKK195" s="2"/>
      <c r="BKL195" s="2"/>
      <c r="BKM195" s="2"/>
      <c r="BKN195" s="2"/>
      <c r="BKO195" s="2"/>
      <c r="BKP195" s="2"/>
      <c r="BKQ195" s="2"/>
      <c r="BKR195" s="2"/>
      <c r="BKS195" s="2"/>
      <c r="BKT195" s="2"/>
      <c r="BKU195" s="2"/>
      <c r="BKV195" s="2"/>
      <c r="BKW195" s="2"/>
      <c r="BKX195" s="2"/>
      <c r="BKY195" s="2"/>
      <c r="BKZ195" s="2"/>
      <c r="BLA195" s="2"/>
      <c r="BLB195" s="2"/>
      <c r="BLC195" s="2"/>
      <c r="BLD195" s="2"/>
      <c r="BLE195" s="2"/>
      <c r="BLF195" s="2"/>
      <c r="BLG195" s="2"/>
      <c r="BLH195" s="2"/>
      <c r="BLI195" s="2"/>
      <c r="BLJ195" s="2"/>
      <c r="BLK195" s="2"/>
      <c r="BLL195" s="2"/>
      <c r="BLM195" s="2"/>
      <c r="BLN195" s="2"/>
      <c r="BLO195" s="2"/>
      <c r="BLP195" s="2"/>
      <c r="BLQ195" s="2"/>
      <c r="BLR195" s="2"/>
      <c r="BLS195" s="2"/>
      <c r="BLT195" s="2"/>
      <c r="BLU195" s="2"/>
      <c r="BLV195" s="2"/>
      <c r="BLW195" s="2"/>
      <c r="BLX195" s="2"/>
      <c r="BLY195" s="2"/>
      <c r="BLZ195" s="2"/>
      <c r="BMA195" s="2"/>
      <c r="BMB195" s="2"/>
      <c r="BMC195" s="2"/>
      <c r="BMD195" s="2"/>
      <c r="BME195" s="2"/>
      <c r="BMF195" s="2"/>
      <c r="BMG195" s="2"/>
      <c r="BMH195" s="2"/>
      <c r="BMI195" s="2"/>
      <c r="BMJ195" s="2"/>
      <c r="BMK195" s="2"/>
      <c r="BML195" s="2"/>
      <c r="BMM195" s="2"/>
      <c r="BMN195" s="2"/>
      <c r="BMO195" s="2"/>
      <c r="BMP195" s="2"/>
      <c r="BMQ195" s="2"/>
      <c r="BMR195" s="2"/>
      <c r="BMS195" s="2"/>
      <c r="BMT195" s="2"/>
      <c r="BMU195" s="2"/>
      <c r="BMV195" s="2"/>
      <c r="BMW195" s="2"/>
      <c r="BMX195" s="2"/>
      <c r="BMY195" s="2"/>
      <c r="BMZ195" s="2"/>
      <c r="BNA195" s="2"/>
      <c r="BNB195" s="2"/>
      <c r="BNC195" s="2"/>
      <c r="BND195" s="2"/>
      <c r="BNE195" s="2"/>
      <c r="BNF195" s="2"/>
      <c r="BNG195" s="2"/>
      <c r="BNH195" s="2"/>
      <c r="BNI195" s="2"/>
      <c r="BNJ195" s="2"/>
      <c r="BNK195" s="2"/>
      <c r="BNL195" s="2"/>
      <c r="BNM195" s="2"/>
      <c r="BNN195" s="2"/>
      <c r="BNO195" s="2"/>
      <c r="BNP195" s="2"/>
      <c r="BNQ195" s="2"/>
      <c r="BNR195" s="2"/>
      <c r="BNS195" s="2"/>
      <c r="BNT195" s="2"/>
      <c r="BNU195" s="2"/>
      <c r="BNV195" s="2"/>
      <c r="BNW195" s="2"/>
      <c r="BNX195" s="2"/>
      <c r="BNY195" s="2"/>
      <c r="BNZ195" s="2"/>
      <c r="BOA195" s="2"/>
      <c r="BOB195" s="2"/>
      <c r="BOC195" s="2"/>
      <c r="BOD195" s="2"/>
      <c r="BOE195" s="2"/>
      <c r="BOF195" s="2"/>
      <c r="BOG195" s="2"/>
      <c r="BOH195" s="2"/>
      <c r="BOI195" s="2"/>
      <c r="BOJ195" s="2"/>
      <c r="BOK195" s="2"/>
      <c r="BOL195" s="2"/>
      <c r="BOM195" s="2"/>
      <c r="BON195" s="2"/>
      <c r="BOO195" s="2"/>
      <c r="BOP195" s="2"/>
      <c r="BOQ195" s="2"/>
      <c r="BOR195" s="2"/>
      <c r="BOS195" s="2"/>
      <c r="BOT195" s="2"/>
      <c r="BOU195" s="2"/>
      <c r="BOV195" s="2"/>
      <c r="BOW195" s="2"/>
      <c r="BOX195" s="2"/>
      <c r="BOY195" s="2"/>
      <c r="BOZ195" s="2"/>
      <c r="BPA195" s="2"/>
      <c r="BPB195" s="2"/>
      <c r="BPC195" s="2"/>
      <c r="BPD195" s="2"/>
      <c r="BPE195" s="2"/>
      <c r="BPF195" s="2"/>
      <c r="BPG195" s="2"/>
      <c r="BPH195" s="2"/>
      <c r="BPI195" s="2"/>
      <c r="BPJ195" s="2"/>
      <c r="BPK195" s="2"/>
      <c r="BPL195" s="2"/>
      <c r="BPM195" s="2"/>
      <c r="BPN195" s="2"/>
      <c r="BPO195" s="2"/>
      <c r="BPP195" s="2"/>
      <c r="BPQ195" s="2"/>
      <c r="BPR195" s="2"/>
      <c r="BPS195" s="2"/>
      <c r="BPT195" s="2"/>
      <c r="BPU195" s="2"/>
      <c r="BPV195" s="2"/>
      <c r="BPW195" s="2"/>
      <c r="BPX195" s="2"/>
      <c r="BPY195" s="2"/>
      <c r="BPZ195" s="2"/>
      <c r="BQA195" s="2"/>
      <c r="BQB195" s="2"/>
      <c r="BQC195" s="2"/>
      <c r="BQD195" s="2"/>
      <c r="BQE195" s="2"/>
      <c r="BQF195" s="2"/>
      <c r="BQG195" s="2"/>
      <c r="BQH195" s="2"/>
      <c r="BQI195" s="2"/>
      <c r="BQJ195" s="2"/>
      <c r="BQK195" s="2"/>
      <c r="BQL195" s="2"/>
      <c r="BQM195" s="2"/>
      <c r="BQN195" s="2"/>
      <c r="BQO195" s="2"/>
      <c r="BQP195" s="2"/>
      <c r="BQQ195" s="2"/>
      <c r="BQR195" s="2"/>
      <c r="BQS195" s="2"/>
      <c r="BQT195" s="2"/>
      <c r="BQU195" s="2"/>
      <c r="BQV195" s="2"/>
      <c r="BQW195" s="2"/>
      <c r="BQX195" s="2"/>
      <c r="BQY195" s="2"/>
      <c r="BQZ195" s="2"/>
      <c r="BRA195" s="2"/>
      <c r="BRB195" s="2"/>
      <c r="BRC195" s="2"/>
      <c r="BRD195" s="2"/>
      <c r="BRE195" s="2"/>
      <c r="BRF195" s="2"/>
      <c r="BRG195" s="2"/>
      <c r="BRH195" s="2"/>
      <c r="BRI195" s="2"/>
      <c r="BRJ195" s="2"/>
      <c r="BRK195" s="2"/>
      <c r="BRL195" s="2"/>
      <c r="BRM195" s="2"/>
      <c r="BRN195" s="2"/>
      <c r="BRO195" s="2"/>
      <c r="BRP195" s="2"/>
      <c r="BRQ195" s="2"/>
      <c r="BRR195" s="2"/>
      <c r="BRS195" s="2"/>
      <c r="BRT195" s="2"/>
      <c r="BRU195" s="2"/>
      <c r="BRV195" s="2"/>
      <c r="BRW195" s="2"/>
      <c r="BRX195" s="2"/>
      <c r="BRY195" s="2"/>
      <c r="BRZ195" s="2"/>
      <c r="BSA195" s="2"/>
      <c r="BSB195" s="2"/>
      <c r="BSC195" s="2"/>
      <c r="BSD195" s="2"/>
      <c r="BSE195" s="2"/>
      <c r="BSF195" s="2"/>
      <c r="BSG195" s="2"/>
      <c r="BSH195" s="2"/>
      <c r="BSI195" s="2"/>
      <c r="BSJ195" s="2"/>
      <c r="BSK195" s="2"/>
      <c r="BSL195" s="2"/>
      <c r="BSM195" s="2"/>
      <c r="BSN195" s="2"/>
      <c r="BSO195" s="2"/>
      <c r="BSP195" s="2"/>
      <c r="BSQ195" s="2"/>
      <c r="BSR195" s="2"/>
      <c r="BSS195" s="2"/>
      <c r="BST195" s="2"/>
      <c r="BSU195" s="2"/>
      <c r="BSV195" s="2"/>
      <c r="BSW195" s="2"/>
      <c r="BSX195" s="2"/>
      <c r="BSY195" s="2"/>
      <c r="BSZ195" s="2"/>
      <c r="BTA195" s="2"/>
      <c r="BTB195" s="2"/>
      <c r="BTC195" s="2"/>
      <c r="BTD195" s="2"/>
      <c r="BTE195" s="2"/>
      <c r="BTF195" s="2"/>
      <c r="BTG195" s="2"/>
      <c r="BTH195" s="2"/>
      <c r="BTI195" s="2"/>
      <c r="BTJ195" s="2"/>
      <c r="BTK195" s="2"/>
      <c r="BTL195" s="2"/>
      <c r="BTM195" s="2"/>
      <c r="BTN195" s="2"/>
      <c r="BTO195" s="2"/>
      <c r="BTP195" s="2"/>
      <c r="BTQ195" s="2"/>
      <c r="BTR195" s="2"/>
      <c r="BTS195" s="2"/>
      <c r="BTT195" s="2"/>
      <c r="BTU195" s="2"/>
      <c r="BTV195" s="2"/>
      <c r="BTW195" s="2"/>
      <c r="BTX195" s="2"/>
      <c r="BTY195" s="2"/>
      <c r="BTZ195" s="2"/>
      <c r="BUA195" s="2"/>
      <c r="BUB195" s="2"/>
      <c r="BUC195" s="2"/>
      <c r="BUD195" s="2"/>
      <c r="BUE195" s="2"/>
      <c r="BUF195" s="2"/>
      <c r="BUG195" s="2"/>
      <c r="BUH195" s="2"/>
      <c r="BUI195" s="2"/>
      <c r="BUJ195" s="2"/>
      <c r="BUK195" s="2"/>
      <c r="BUL195" s="2"/>
      <c r="BUM195" s="2"/>
      <c r="BUN195" s="2"/>
      <c r="BUO195" s="2"/>
      <c r="BUP195" s="2"/>
      <c r="BUQ195" s="2"/>
      <c r="BUR195" s="2"/>
      <c r="BUS195" s="2"/>
      <c r="BUT195" s="2"/>
      <c r="BUU195" s="2"/>
      <c r="BUV195" s="2"/>
      <c r="BUW195" s="2"/>
      <c r="BUX195" s="2"/>
      <c r="BUY195" s="2"/>
      <c r="BUZ195" s="2"/>
      <c r="BVA195" s="2"/>
      <c r="BVB195" s="2"/>
      <c r="BVC195" s="2"/>
      <c r="BVD195" s="2"/>
      <c r="BVE195" s="2"/>
      <c r="BVF195" s="2"/>
      <c r="BVG195" s="2"/>
      <c r="BVH195" s="2"/>
      <c r="BVI195" s="2"/>
      <c r="BVJ195" s="2"/>
      <c r="BVK195" s="2"/>
      <c r="BVL195" s="2"/>
      <c r="BVM195" s="2"/>
      <c r="BVN195" s="2"/>
      <c r="BVO195" s="2"/>
      <c r="BVP195" s="2"/>
      <c r="BVQ195" s="2"/>
      <c r="BVR195" s="2"/>
      <c r="BVS195" s="2"/>
      <c r="BVT195" s="2"/>
      <c r="BVU195" s="2"/>
      <c r="BVV195" s="2"/>
      <c r="BVW195" s="2"/>
      <c r="BVX195" s="2"/>
      <c r="BVY195" s="2"/>
      <c r="BVZ195" s="2"/>
      <c r="BWA195" s="2"/>
      <c r="BWB195" s="2"/>
      <c r="BWC195" s="2"/>
      <c r="BWD195" s="2"/>
      <c r="BWE195" s="2"/>
      <c r="BWF195" s="2"/>
      <c r="BWG195" s="2"/>
      <c r="BWH195" s="2"/>
      <c r="BWI195" s="2"/>
      <c r="BWJ195" s="2"/>
      <c r="BWK195" s="2"/>
      <c r="BWL195" s="2"/>
      <c r="BWM195" s="2"/>
      <c r="BWN195" s="2"/>
      <c r="BWO195" s="2"/>
      <c r="BWP195" s="2"/>
      <c r="BWQ195" s="2"/>
      <c r="BWR195" s="2"/>
      <c r="BWS195" s="2"/>
      <c r="BWT195" s="2"/>
      <c r="BWU195" s="2"/>
      <c r="BWV195" s="2"/>
      <c r="BWW195" s="2"/>
      <c r="BWX195" s="2"/>
      <c r="BWY195" s="2"/>
      <c r="BWZ195" s="2"/>
      <c r="BXA195" s="2"/>
      <c r="BXB195" s="2"/>
      <c r="BXC195" s="2"/>
      <c r="BXD195" s="2"/>
      <c r="BXE195" s="2"/>
      <c r="BXF195" s="2"/>
      <c r="BXG195" s="2"/>
      <c r="BXH195" s="2"/>
      <c r="BXI195" s="2"/>
      <c r="BXJ195" s="2"/>
      <c r="BXK195" s="2"/>
      <c r="BXL195" s="2"/>
      <c r="BXM195" s="2"/>
      <c r="BXN195" s="2"/>
      <c r="BXO195" s="2"/>
      <c r="BXP195" s="2"/>
      <c r="BXQ195" s="2"/>
      <c r="BXR195" s="2"/>
      <c r="BXS195" s="2"/>
      <c r="BXT195" s="2"/>
      <c r="BXU195" s="2"/>
      <c r="BXV195" s="2"/>
      <c r="BXW195" s="2"/>
      <c r="BXX195" s="2"/>
      <c r="BXY195" s="2"/>
      <c r="BXZ195" s="2"/>
      <c r="BYA195" s="2"/>
      <c r="BYB195" s="2"/>
      <c r="BYC195" s="2"/>
      <c r="BYD195" s="2"/>
      <c r="BYE195" s="2"/>
      <c r="BYF195" s="2"/>
      <c r="BYG195" s="2"/>
      <c r="BYH195" s="2"/>
      <c r="BYI195" s="2"/>
      <c r="BYJ195" s="2"/>
      <c r="BYK195" s="2"/>
      <c r="BYL195" s="2"/>
      <c r="BYM195" s="2"/>
      <c r="BYN195" s="2"/>
      <c r="BYO195" s="2"/>
      <c r="BYP195" s="2"/>
      <c r="BYQ195" s="2"/>
      <c r="BYR195" s="2"/>
      <c r="BYS195" s="2"/>
      <c r="BYT195" s="2"/>
      <c r="BYU195" s="2"/>
      <c r="BYV195" s="2"/>
      <c r="BYW195" s="2"/>
      <c r="BYX195" s="2"/>
      <c r="BYY195" s="2"/>
      <c r="BYZ195" s="2"/>
      <c r="BZA195" s="2"/>
      <c r="BZB195" s="2"/>
      <c r="BZC195" s="2"/>
      <c r="BZD195" s="2"/>
      <c r="BZE195" s="2"/>
      <c r="BZF195" s="2"/>
      <c r="BZG195" s="2"/>
      <c r="BZH195" s="2"/>
      <c r="BZI195" s="2"/>
      <c r="BZJ195" s="2"/>
      <c r="BZK195" s="2"/>
      <c r="BZL195" s="2"/>
      <c r="BZM195" s="2"/>
      <c r="BZN195" s="2"/>
      <c r="BZO195" s="2"/>
      <c r="BZP195" s="2"/>
      <c r="BZQ195" s="2"/>
      <c r="BZR195" s="2"/>
      <c r="BZS195" s="2"/>
      <c r="BZT195" s="2"/>
      <c r="BZU195" s="2"/>
      <c r="BZV195" s="2"/>
      <c r="BZW195" s="2"/>
      <c r="BZX195" s="2"/>
      <c r="BZY195" s="2"/>
      <c r="BZZ195" s="2"/>
      <c r="CAA195" s="2"/>
      <c r="CAB195" s="2"/>
      <c r="CAC195" s="2"/>
      <c r="CAD195" s="2"/>
      <c r="CAE195" s="2"/>
      <c r="CAF195" s="2"/>
      <c r="CAG195" s="2"/>
      <c r="CAH195" s="2"/>
      <c r="CAI195" s="2"/>
      <c r="CAJ195" s="2"/>
      <c r="CAK195" s="2"/>
      <c r="CAL195" s="2"/>
      <c r="CAM195" s="2"/>
      <c r="CAN195" s="2"/>
      <c r="CAO195" s="2"/>
      <c r="CAP195" s="2"/>
      <c r="CAQ195" s="2"/>
      <c r="CAR195" s="2"/>
      <c r="CAS195" s="2"/>
      <c r="CAT195" s="2"/>
      <c r="CAU195" s="2"/>
      <c r="CAV195" s="2"/>
      <c r="CAW195" s="2"/>
      <c r="CAX195" s="2"/>
      <c r="CAY195" s="2"/>
      <c r="CAZ195" s="2"/>
      <c r="CBA195" s="2"/>
      <c r="CBB195" s="2"/>
      <c r="CBC195" s="2"/>
      <c r="CBD195" s="2"/>
      <c r="CBE195" s="2"/>
      <c r="CBF195" s="2"/>
      <c r="CBG195" s="2"/>
      <c r="CBH195" s="2"/>
      <c r="CBI195" s="2"/>
      <c r="CBJ195" s="2"/>
      <c r="CBK195" s="2"/>
      <c r="CBL195" s="2"/>
      <c r="CBM195" s="2"/>
      <c r="CBN195" s="2"/>
      <c r="CBO195" s="2"/>
      <c r="CBP195" s="2"/>
      <c r="CBQ195" s="2"/>
      <c r="CBR195" s="2"/>
      <c r="CBS195" s="2"/>
      <c r="CBT195" s="2"/>
      <c r="CBU195" s="2"/>
      <c r="CBV195" s="2"/>
      <c r="CBW195" s="2"/>
      <c r="CBX195" s="2"/>
      <c r="CBY195" s="2"/>
      <c r="CBZ195" s="2"/>
      <c r="CCA195" s="2"/>
      <c r="CCB195" s="2"/>
      <c r="CCC195" s="2"/>
      <c r="CCD195" s="2"/>
      <c r="CCE195" s="2"/>
      <c r="CCF195" s="2"/>
      <c r="CCG195" s="2"/>
      <c r="CCH195" s="2"/>
      <c r="CCI195" s="2"/>
      <c r="CCJ195" s="2"/>
      <c r="CCK195" s="2"/>
      <c r="CCL195" s="2"/>
      <c r="CCM195" s="2"/>
      <c r="CCN195" s="2"/>
      <c r="CCO195" s="2"/>
      <c r="CCP195" s="2"/>
      <c r="CCQ195" s="2"/>
      <c r="CCR195" s="2"/>
      <c r="CCS195" s="2"/>
      <c r="CCT195" s="2"/>
      <c r="CCU195" s="2"/>
      <c r="CCV195" s="2"/>
      <c r="CCW195" s="2"/>
      <c r="CCX195" s="2"/>
      <c r="CCY195" s="2"/>
      <c r="CCZ195" s="2"/>
      <c r="CDA195" s="2"/>
      <c r="CDB195" s="2"/>
      <c r="CDC195" s="2"/>
      <c r="CDD195" s="2"/>
      <c r="CDE195" s="2"/>
      <c r="CDF195" s="2"/>
      <c r="CDG195" s="2"/>
      <c r="CDH195" s="2"/>
      <c r="CDI195" s="2"/>
      <c r="CDJ195" s="2"/>
      <c r="CDK195" s="2"/>
      <c r="CDL195" s="2"/>
      <c r="CDM195" s="2"/>
      <c r="CDN195" s="2"/>
      <c r="CDO195" s="2"/>
      <c r="CDP195" s="2"/>
      <c r="CDQ195" s="2"/>
      <c r="CDR195" s="2"/>
      <c r="CDS195" s="2"/>
      <c r="CDT195" s="2"/>
      <c r="CDU195" s="2"/>
      <c r="CDV195" s="2"/>
      <c r="CDW195" s="2"/>
      <c r="CDX195" s="2"/>
      <c r="CDY195" s="2"/>
      <c r="CDZ195" s="2"/>
      <c r="CEA195" s="2"/>
      <c r="CEB195" s="2"/>
      <c r="CEC195" s="2"/>
      <c r="CED195" s="2"/>
      <c r="CEE195" s="2"/>
      <c r="CEF195" s="2"/>
      <c r="CEG195" s="2"/>
      <c r="CEH195" s="2"/>
      <c r="CEI195" s="2"/>
      <c r="CEJ195" s="2"/>
      <c r="CEK195" s="2"/>
      <c r="CEL195" s="2"/>
      <c r="CEM195" s="2"/>
      <c r="CEN195" s="2"/>
      <c r="CEO195" s="2"/>
      <c r="CEP195" s="2"/>
      <c r="CEQ195" s="2"/>
      <c r="CER195" s="2"/>
      <c r="CES195" s="2"/>
      <c r="CET195" s="2"/>
      <c r="CEU195" s="2"/>
      <c r="CEV195" s="2"/>
      <c r="CEW195" s="2"/>
      <c r="CEX195" s="2"/>
      <c r="CEY195" s="2"/>
      <c r="CEZ195" s="2"/>
      <c r="CFA195" s="2"/>
      <c r="CFB195" s="2"/>
      <c r="CFC195" s="2"/>
      <c r="CFD195" s="2"/>
      <c r="CFE195" s="2"/>
      <c r="CFF195" s="2"/>
      <c r="CFG195" s="2"/>
      <c r="CFH195" s="2"/>
      <c r="CFI195" s="2"/>
      <c r="CFJ195" s="2"/>
      <c r="CFK195" s="2"/>
      <c r="CFL195" s="2"/>
      <c r="CFM195" s="2"/>
      <c r="CFN195" s="2"/>
      <c r="CFO195" s="2"/>
      <c r="CFP195" s="2"/>
      <c r="CFQ195" s="2"/>
      <c r="CFR195" s="2"/>
      <c r="CFS195" s="2"/>
      <c r="CFT195" s="2"/>
      <c r="CFU195" s="2"/>
      <c r="CFV195" s="2"/>
      <c r="CFW195" s="2"/>
      <c r="CFX195" s="2"/>
      <c r="CFY195" s="2"/>
      <c r="CFZ195" s="2"/>
      <c r="CGA195" s="2"/>
      <c r="CGB195" s="2"/>
      <c r="CGC195" s="2"/>
      <c r="CGD195" s="2"/>
      <c r="CGE195" s="2"/>
      <c r="CGF195" s="2"/>
      <c r="CGG195" s="2"/>
      <c r="CGH195" s="2"/>
      <c r="CGI195" s="2"/>
      <c r="CGJ195" s="2"/>
      <c r="CGK195" s="2"/>
      <c r="CGL195" s="2"/>
      <c r="CGM195" s="2"/>
      <c r="CGN195" s="2"/>
      <c r="CGO195" s="2"/>
      <c r="CGP195" s="2"/>
      <c r="CGQ195" s="2"/>
      <c r="CGR195" s="2"/>
      <c r="CGS195" s="2"/>
      <c r="CGT195" s="2"/>
      <c r="CGU195" s="2"/>
      <c r="CGV195" s="2"/>
      <c r="CGW195" s="2"/>
      <c r="CGX195" s="2"/>
      <c r="CGY195" s="2"/>
      <c r="CGZ195" s="2"/>
      <c r="CHA195" s="2"/>
      <c r="CHB195" s="2"/>
      <c r="CHC195" s="2"/>
      <c r="CHD195" s="2"/>
      <c r="CHE195" s="2"/>
      <c r="CHF195" s="2"/>
      <c r="CHG195" s="2"/>
      <c r="CHH195" s="2"/>
      <c r="CHI195" s="2"/>
      <c r="CHJ195" s="2"/>
      <c r="CHK195" s="2"/>
      <c r="CHL195" s="2"/>
      <c r="CHM195" s="2"/>
      <c r="CHN195" s="2"/>
      <c r="CHO195" s="2"/>
      <c r="CHP195" s="2"/>
      <c r="CHQ195" s="2"/>
      <c r="CHR195" s="2"/>
      <c r="CHS195" s="2"/>
      <c r="CHT195" s="2"/>
      <c r="CHU195" s="2"/>
      <c r="CHV195" s="2"/>
      <c r="CHW195" s="2"/>
      <c r="CHX195" s="2"/>
      <c r="CHY195" s="2"/>
      <c r="CHZ195" s="2"/>
      <c r="CIA195" s="2"/>
      <c r="CIB195" s="2"/>
      <c r="CIC195" s="2"/>
      <c r="CID195" s="2"/>
      <c r="CIE195" s="2"/>
      <c r="CIF195" s="2"/>
      <c r="CIG195" s="2"/>
      <c r="CIH195" s="2"/>
      <c r="CII195" s="2"/>
      <c r="CIJ195" s="2"/>
      <c r="CIK195" s="2"/>
      <c r="CIL195" s="2"/>
      <c r="CIM195" s="2"/>
      <c r="CIN195" s="2"/>
      <c r="CIO195" s="2"/>
      <c r="CIP195" s="2"/>
      <c r="CIQ195" s="2"/>
      <c r="CIR195" s="2"/>
      <c r="CIS195" s="2"/>
      <c r="CIT195" s="2"/>
      <c r="CIU195" s="2"/>
      <c r="CIV195" s="2"/>
      <c r="CIW195" s="2"/>
      <c r="CIX195" s="2"/>
      <c r="CIY195" s="2"/>
      <c r="CIZ195" s="2"/>
      <c r="CJA195" s="2"/>
      <c r="CJB195" s="2"/>
      <c r="CJC195" s="2"/>
      <c r="CJD195" s="2"/>
      <c r="CJE195" s="2"/>
      <c r="CJF195" s="2"/>
      <c r="CJG195" s="2"/>
      <c r="CJH195" s="2"/>
      <c r="CJI195" s="2"/>
      <c r="CJJ195" s="2"/>
      <c r="CJK195" s="2"/>
      <c r="CJL195" s="2"/>
      <c r="CJM195" s="2"/>
      <c r="CJN195" s="2"/>
      <c r="CJO195" s="2"/>
      <c r="CJP195" s="2"/>
      <c r="CJQ195" s="2"/>
      <c r="CJR195" s="2"/>
      <c r="CJS195" s="2"/>
      <c r="CJT195" s="2"/>
      <c r="CJU195" s="2"/>
      <c r="CJV195" s="2"/>
      <c r="CJW195" s="2"/>
      <c r="CJX195" s="2"/>
      <c r="CJY195" s="2"/>
      <c r="CJZ195" s="2"/>
      <c r="CKA195" s="2"/>
      <c r="CKB195" s="2"/>
      <c r="CKC195" s="2"/>
      <c r="CKD195" s="2"/>
      <c r="CKE195" s="2"/>
      <c r="CKF195" s="2"/>
      <c r="CKG195" s="2"/>
      <c r="CKH195" s="2"/>
      <c r="CKI195" s="2"/>
      <c r="CKJ195" s="2"/>
      <c r="CKK195" s="2"/>
      <c r="CKL195" s="2"/>
      <c r="CKM195" s="2"/>
      <c r="CKN195" s="2"/>
      <c r="CKO195" s="2"/>
      <c r="CKP195" s="2"/>
      <c r="CKQ195" s="2"/>
      <c r="CKR195" s="2"/>
      <c r="CKS195" s="2"/>
      <c r="CKT195" s="2"/>
      <c r="CKU195" s="2"/>
      <c r="CKV195" s="2"/>
      <c r="CKW195" s="2"/>
      <c r="CKX195" s="2"/>
      <c r="CKY195" s="2"/>
      <c r="CKZ195" s="2"/>
      <c r="CLA195" s="2"/>
      <c r="CLB195" s="2"/>
      <c r="CLC195" s="2"/>
      <c r="CLD195" s="2"/>
      <c r="CLE195" s="2"/>
      <c r="CLF195" s="2"/>
      <c r="CLG195" s="2"/>
      <c r="CLH195" s="2"/>
      <c r="CLI195" s="2"/>
      <c r="CLJ195" s="2"/>
      <c r="CLK195" s="2"/>
      <c r="CLL195" s="2"/>
      <c r="CLM195" s="2"/>
      <c r="CLN195" s="2"/>
      <c r="CLO195" s="2"/>
      <c r="CLP195" s="2"/>
      <c r="CLQ195" s="2"/>
      <c r="CLR195" s="2"/>
      <c r="CLS195" s="2"/>
      <c r="CLT195" s="2"/>
      <c r="CLU195" s="2"/>
      <c r="CLV195" s="2"/>
      <c r="CLW195" s="2"/>
      <c r="CLX195" s="2"/>
      <c r="CLY195" s="2"/>
      <c r="CLZ195" s="2"/>
      <c r="CMA195" s="2"/>
      <c r="CMB195" s="2"/>
      <c r="CMC195" s="2"/>
      <c r="CMD195" s="2"/>
      <c r="CME195" s="2"/>
      <c r="CMF195" s="2"/>
      <c r="CMG195" s="2"/>
      <c r="CMH195" s="2"/>
      <c r="CMI195" s="2"/>
      <c r="CMJ195" s="2"/>
      <c r="CMK195" s="2"/>
      <c r="CML195" s="2"/>
      <c r="CMM195" s="2"/>
      <c r="CMN195" s="2"/>
      <c r="CMO195" s="2"/>
      <c r="CMP195" s="2"/>
      <c r="CMQ195" s="2"/>
      <c r="CMR195" s="2"/>
      <c r="CMS195" s="2"/>
      <c r="CMT195" s="2"/>
      <c r="CMU195" s="2"/>
      <c r="CMV195" s="2"/>
      <c r="CMW195" s="2"/>
      <c r="CMX195" s="2"/>
      <c r="CMY195" s="2"/>
      <c r="CMZ195" s="2"/>
      <c r="CNA195" s="2"/>
      <c r="CNB195" s="2"/>
      <c r="CNC195" s="2"/>
      <c r="CND195" s="2"/>
      <c r="CNE195" s="2"/>
      <c r="CNF195" s="2"/>
      <c r="CNG195" s="2"/>
      <c r="CNH195" s="2"/>
      <c r="CNI195" s="2"/>
      <c r="CNJ195" s="2"/>
      <c r="CNK195" s="2"/>
      <c r="CNL195" s="2"/>
      <c r="CNM195" s="2"/>
      <c r="CNN195" s="2"/>
      <c r="CNO195" s="2"/>
      <c r="CNP195" s="2"/>
      <c r="CNQ195" s="2"/>
      <c r="CNR195" s="2"/>
      <c r="CNS195" s="2"/>
      <c r="CNT195" s="2"/>
      <c r="CNU195" s="2"/>
      <c r="CNV195" s="2"/>
      <c r="CNW195" s="2"/>
      <c r="CNX195" s="2"/>
      <c r="CNY195" s="2"/>
      <c r="CNZ195" s="2"/>
      <c r="COA195" s="2"/>
      <c r="COB195" s="2"/>
      <c r="COC195" s="2"/>
      <c r="COD195" s="2"/>
      <c r="COE195" s="2"/>
      <c r="COF195" s="2"/>
      <c r="COG195" s="2"/>
      <c r="COH195" s="2"/>
      <c r="COI195" s="2"/>
      <c r="COJ195" s="2"/>
      <c r="COK195" s="2"/>
      <c r="COL195" s="2"/>
      <c r="COM195" s="2"/>
      <c r="CON195" s="2"/>
      <c r="COO195" s="2"/>
      <c r="COP195" s="2"/>
      <c r="COQ195" s="2"/>
      <c r="COR195" s="2"/>
      <c r="COS195" s="2"/>
      <c r="COT195" s="2"/>
      <c r="COU195" s="2"/>
      <c r="COV195" s="2"/>
      <c r="COW195" s="2"/>
      <c r="COX195" s="2"/>
      <c r="COY195" s="2"/>
      <c r="COZ195" s="2"/>
      <c r="CPA195" s="2"/>
      <c r="CPB195" s="2"/>
      <c r="CPC195" s="2"/>
      <c r="CPD195" s="2"/>
      <c r="CPE195" s="2"/>
      <c r="CPF195" s="2"/>
      <c r="CPG195" s="2"/>
      <c r="CPH195" s="2"/>
      <c r="CPI195" s="2"/>
      <c r="CPJ195" s="2"/>
      <c r="CPK195" s="2"/>
      <c r="CPL195" s="2"/>
      <c r="CPM195" s="2"/>
      <c r="CPN195" s="2"/>
      <c r="CPO195" s="2"/>
      <c r="CPP195" s="2"/>
      <c r="CPQ195" s="2"/>
      <c r="CPR195" s="2"/>
      <c r="CPS195" s="2"/>
      <c r="CPT195" s="2"/>
      <c r="CPU195" s="2"/>
      <c r="CPV195" s="2"/>
      <c r="CPW195" s="2"/>
      <c r="CPX195" s="2"/>
      <c r="CPY195" s="2"/>
      <c r="CPZ195" s="2"/>
      <c r="CQA195" s="2"/>
      <c r="CQB195" s="2"/>
      <c r="CQC195" s="2"/>
      <c r="CQD195" s="2"/>
      <c r="CQE195" s="2"/>
      <c r="CQF195" s="2"/>
      <c r="CQG195" s="2"/>
      <c r="CQH195" s="2"/>
      <c r="CQI195" s="2"/>
      <c r="CQJ195" s="2"/>
      <c r="CQK195" s="2"/>
      <c r="CQL195" s="2"/>
      <c r="CQM195" s="2"/>
      <c r="CQN195" s="2"/>
      <c r="CQO195" s="2"/>
      <c r="CQP195" s="2"/>
      <c r="CQQ195" s="2"/>
      <c r="CQR195" s="2"/>
      <c r="CQS195" s="2"/>
      <c r="CQT195" s="2"/>
      <c r="CQU195" s="2"/>
      <c r="CQV195" s="2"/>
      <c r="CQW195" s="2"/>
      <c r="CQX195" s="2"/>
      <c r="CQY195" s="2"/>
      <c r="CQZ195" s="2"/>
      <c r="CRA195" s="2"/>
      <c r="CRB195" s="2"/>
      <c r="CRC195" s="2"/>
      <c r="CRD195" s="2"/>
      <c r="CRE195" s="2"/>
      <c r="CRF195" s="2"/>
      <c r="CRG195" s="2"/>
      <c r="CRH195" s="2"/>
      <c r="CRI195" s="2"/>
      <c r="CRJ195" s="2"/>
      <c r="CRK195" s="2"/>
      <c r="CRL195" s="2"/>
      <c r="CRM195" s="2"/>
      <c r="CRN195" s="2"/>
      <c r="CRO195" s="2"/>
      <c r="CRP195" s="2"/>
      <c r="CRQ195" s="2"/>
      <c r="CRR195" s="2"/>
      <c r="CRS195" s="2"/>
      <c r="CRT195" s="2"/>
      <c r="CRU195" s="2"/>
      <c r="CRV195" s="2"/>
      <c r="CRW195" s="2"/>
      <c r="CRX195" s="2"/>
      <c r="CRY195" s="2"/>
      <c r="CRZ195" s="2"/>
      <c r="CSA195" s="2"/>
      <c r="CSB195" s="2"/>
      <c r="CSC195" s="2"/>
      <c r="CSD195" s="2"/>
      <c r="CSE195" s="2"/>
      <c r="CSF195" s="2"/>
      <c r="CSG195" s="2"/>
      <c r="CSH195" s="2"/>
      <c r="CSI195" s="2"/>
      <c r="CSJ195" s="2"/>
      <c r="CSK195" s="2"/>
      <c r="CSL195" s="2"/>
      <c r="CSM195" s="2"/>
      <c r="CSN195" s="2"/>
      <c r="CSO195" s="2"/>
      <c r="CSP195" s="2"/>
      <c r="CSQ195" s="2"/>
      <c r="CSR195" s="2"/>
      <c r="CSS195" s="2"/>
      <c r="CST195" s="2"/>
      <c r="CSU195" s="2"/>
      <c r="CSV195" s="2"/>
      <c r="CSW195" s="2"/>
      <c r="CSX195" s="2"/>
      <c r="CSY195" s="2"/>
      <c r="CSZ195" s="2"/>
      <c r="CTA195" s="2"/>
      <c r="CTB195" s="2"/>
      <c r="CTC195" s="2"/>
      <c r="CTD195" s="2"/>
      <c r="CTE195" s="2"/>
      <c r="CTF195" s="2"/>
      <c r="CTG195" s="2"/>
      <c r="CTH195" s="2"/>
      <c r="CTI195" s="2"/>
      <c r="CTJ195" s="2"/>
      <c r="CTK195" s="2"/>
      <c r="CTL195" s="2"/>
      <c r="CTM195" s="2"/>
      <c r="CTN195" s="2"/>
      <c r="CTO195" s="2"/>
      <c r="CTP195" s="2"/>
      <c r="CTQ195" s="2"/>
      <c r="CTR195" s="2"/>
      <c r="CTS195" s="2"/>
      <c r="CTT195" s="2"/>
      <c r="CTU195" s="2"/>
      <c r="CTV195" s="2"/>
      <c r="CTW195" s="2"/>
      <c r="CTX195" s="2"/>
      <c r="CTY195" s="2"/>
      <c r="CTZ195" s="2"/>
      <c r="CUA195" s="2"/>
      <c r="CUB195" s="2"/>
      <c r="CUC195" s="2"/>
      <c r="CUD195" s="2"/>
      <c r="CUE195" s="2"/>
      <c r="CUF195" s="2"/>
      <c r="CUG195" s="2"/>
      <c r="CUH195" s="2"/>
      <c r="CUI195" s="2"/>
      <c r="CUJ195" s="2"/>
      <c r="CUK195" s="2"/>
      <c r="CUL195" s="2"/>
      <c r="CUM195" s="2"/>
      <c r="CUN195" s="2"/>
      <c r="CUO195" s="2"/>
      <c r="CUP195" s="2"/>
      <c r="CUQ195" s="2"/>
      <c r="CUR195" s="2"/>
      <c r="CUS195" s="2"/>
      <c r="CUT195" s="2"/>
      <c r="CUU195" s="2"/>
      <c r="CUV195" s="2"/>
      <c r="CUW195" s="2"/>
      <c r="CUX195" s="2"/>
      <c r="CUY195" s="2"/>
      <c r="CUZ195" s="2"/>
      <c r="CVA195" s="2"/>
      <c r="CVB195" s="2"/>
      <c r="CVC195" s="2"/>
      <c r="CVD195" s="2"/>
      <c r="CVE195" s="2"/>
      <c r="CVF195" s="2"/>
      <c r="CVG195" s="2"/>
      <c r="CVH195" s="2"/>
      <c r="CVI195" s="2"/>
      <c r="CVJ195" s="2"/>
      <c r="CVK195" s="2"/>
      <c r="CVL195" s="2"/>
      <c r="CVM195" s="2"/>
      <c r="CVN195" s="2"/>
      <c r="CVO195" s="2"/>
      <c r="CVP195" s="2"/>
      <c r="CVQ195" s="2"/>
      <c r="CVR195" s="2"/>
      <c r="CVS195" s="2"/>
      <c r="CVT195" s="2"/>
      <c r="CVU195" s="2"/>
      <c r="CVV195" s="2"/>
      <c r="CVW195" s="2"/>
      <c r="CVX195" s="2"/>
      <c r="CVY195" s="2"/>
      <c r="CVZ195" s="2"/>
      <c r="CWA195" s="2"/>
      <c r="CWB195" s="2"/>
      <c r="CWC195" s="2"/>
      <c r="CWD195" s="2"/>
      <c r="CWE195" s="2"/>
      <c r="CWF195" s="2"/>
      <c r="CWG195" s="2"/>
      <c r="CWH195" s="2"/>
      <c r="CWI195" s="2"/>
      <c r="CWJ195" s="2"/>
      <c r="CWK195" s="2"/>
      <c r="CWL195" s="2"/>
      <c r="CWM195" s="2"/>
      <c r="CWN195" s="2"/>
      <c r="CWO195" s="2"/>
      <c r="CWP195" s="2"/>
      <c r="CWQ195" s="2"/>
      <c r="CWR195" s="2"/>
      <c r="CWS195" s="2"/>
      <c r="CWT195" s="2"/>
      <c r="CWU195" s="2"/>
      <c r="CWV195" s="2"/>
      <c r="CWW195" s="2"/>
      <c r="CWX195" s="2"/>
      <c r="CWY195" s="2"/>
      <c r="CWZ195" s="2"/>
      <c r="CXA195" s="2"/>
      <c r="CXB195" s="2"/>
      <c r="CXC195" s="2"/>
      <c r="CXD195" s="2"/>
      <c r="CXE195" s="2"/>
      <c r="CXF195" s="2"/>
      <c r="CXG195" s="2"/>
      <c r="CXH195" s="2"/>
      <c r="CXI195" s="2"/>
      <c r="CXJ195" s="2"/>
      <c r="CXK195" s="2"/>
      <c r="CXL195" s="2"/>
      <c r="CXM195" s="2"/>
      <c r="CXN195" s="2"/>
      <c r="CXO195" s="2"/>
      <c r="CXP195" s="2"/>
      <c r="CXQ195" s="2"/>
      <c r="CXR195" s="2"/>
      <c r="CXS195" s="2"/>
      <c r="CXT195" s="2"/>
      <c r="CXU195" s="2"/>
      <c r="CXV195" s="2"/>
      <c r="CXW195" s="2"/>
      <c r="CXX195" s="2"/>
      <c r="CXY195" s="2"/>
      <c r="CXZ195" s="2"/>
      <c r="CYA195" s="2"/>
      <c r="CYB195" s="2"/>
      <c r="CYC195" s="2"/>
      <c r="CYD195" s="2"/>
      <c r="CYE195" s="2"/>
      <c r="CYF195" s="2"/>
      <c r="CYG195" s="2"/>
      <c r="CYH195" s="2"/>
      <c r="CYI195" s="2"/>
      <c r="CYJ195" s="2"/>
      <c r="CYK195" s="2"/>
      <c r="CYL195" s="2"/>
      <c r="CYM195" s="2"/>
      <c r="CYN195" s="2"/>
      <c r="CYO195" s="2"/>
      <c r="CYP195" s="2"/>
      <c r="CYQ195" s="2"/>
      <c r="CYR195" s="2"/>
      <c r="CYS195" s="2"/>
      <c r="CYT195" s="2"/>
      <c r="CYU195" s="2"/>
      <c r="CYV195" s="2"/>
      <c r="CYW195" s="2"/>
      <c r="CYX195" s="2"/>
      <c r="CYY195" s="2"/>
      <c r="CYZ195" s="2"/>
      <c r="CZA195" s="2"/>
      <c r="CZB195" s="2"/>
      <c r="CZC195" s="2"/>
      <c r="CZD195" s="2"/>
      <c r="CZE195" s="2"/>
      <c r="CZF195" s="2"/>
      <c r="CZG195" s="2"/>
      <c r="CZH195" s="2"/>
      <c r="CZI195" s="2"/>
      <c r="CZJ195" s="2"/>
      <c r="CZK195" s="2"/>
      <c r="CZL195" s="2"/>
      <c r="CZM195" s="2"/>
      <c r="CZN195" s="2"/>
      <c r="CZO195" s="2"/>
      <c r="CZP195" s="2"/>
      <c r="CZQ195" s="2"/>
      <c r="CZR195" s="2"/>
      <c r="CZS195" s="2"/>
      <c r="CZT195" s="2"/>
      <c r="CZU195" s="2"/>
      <c r="CZV195" s="2"/>
      <c r="CZW195" s="2"/>
      <c r="CZX195" s="2"/>
      <c r="CZY195" s="2"/>
      <c r="CZZ195" s="2"/>
      <c r="DAA195" s="2"/>
      <c r="DAB195" s="2"/>
      <c r="DAC195" s="2"/>
      <c r="DAD195" s="2"/>
      <c r="DAE195" s="2"/>
      <c r="DAF195" s="2"/>
      <c r="DAG195" s="2"/>
      <c r="DAH195" s="2"/>
      <c r="DAI195" s="2"/>
      <c r="DAJ195" s="2"/>
      <c r="DAK195" s="2"/>
      <c r="DAL195" s="2"/>
      <c r="DAM195" s="2"/>
      <c r="DAN195" s="2"/>
      <c r="DAO195" s="2"/>
      <c r="DAP195" s="2"/>
      <c r="DAQ195" s="2"/>
      <c r="DAR195" s="2"/>
      <c r="DAS195" s="2"/>
      <c r="DAT195" s="2"/>
      <c r="DAU195" s="2"/>
      <c r="DAV195" s="2"/>
      <c r="DAW195" s="2"/>
      <c r="DAX195" s="2"/>
      <c r="DAY195" s="2"/>
      <c r="DAZ195" s="2"/>
      <c r="DBA195" s="2"/>
      <c r="DBB195" s="2"/>
      <c r="DBC195" s="2"/>
      <c r="DBD195" s="2"/>
      <c r="DBE195" s="2"/>
      <c r="DBF195" s="2"/>
      <c r="DBG195" s="2"/>
      <c r="DBH195" s="2"/>
      <c r="DBI195" s="2"/>
      <c r="DBJ195" s="2"/>
      <c r="DBK195" s="2"/>
      <c r="DBL195" s="2"/>
      <c r="DBM195" s="2"/>
      <c r="DBN195" s="2"/>
      <c r="DBO195" s="2"/>
      <c r="DBP195" s="2"/>
      <c r="DBQ195" s="2"/>
      <c r="DBR195" s="2"/>
      <c r="DBS195" s="2"/>
      <c r="DBT195" s="2"/>
      <c r="DBU195" s="2"/>
      <c r="DBV195" s="2"/>
      <c r="DBW195" s="2"/>
      <c r="DBX195" s="2"/>
      <c r="DBY195" s="2"/>
      <c r="DBZ195" s="2"/>
      <c r="DCA195" s="2"/>
      <c r="DCB195" s="2"/>
      <c r="DCC195" s="2"/>
      <c r="DCD195" s="2"/>
      <c r="DCE195" s="2"/>
      <c r="DCF195" s="2"/>
      <c r="DCG195" s="2"/>
      <c r="DCH195" s="2"/>
      <c r="DCI195" s="2"/>
      <c r="DCJ195" s="2"/>
      <c r="DCK195" s="2"/>
      <c r="DCL195" s="2"/>
      <c r="DCM195" s="2"/>
      <c r="DCN195" s="2"/>
      <c r="DCO195" s="2"/>
      <c r="DCP195" s="2"/>
      <c r="DCQ195" s="2"/>
      <c r="DCR195" s="2"/>
      <c r="DCS195" s="2"/>
      <c r="DCT195" s="2"/>
      <c r="DCU195" s="2"/>
      <c r="DCV195" s="2"/>
      <c r="DCW195" s="2"/>
      <c r="DCX195" s="2"/>
      <c r="DCY195" s="2"/>
      <c r="DCZ195" s="2"/>
      <c r="DDA195" s="2"/>
      <c r="DDB195" s="2"/>
      <c r="DDC195" s="2"/>
      <c r="DDD195" s="2"/>
      <c r="DDE195" s="2"/>
      <c r="DDF195" s="2"/>
      <c r="DDG195" s="2"/>
      <c r="DDH195" s="2"/>
      <c r="DDI195" s="2"/>
      <c r="DDJ195" s="2"/>
      <c r="DDK195" s="2"/>
      <c r="DDL195" s="2"/>
      <c r="DDM195" s="2"/>
      <c r="DDN195" s="2"/>
      <c r="DDO195" s="2"/>
      <c r="DDP195" s="2"/>
      <c r="DDQ195" s="2"/>
      <c r="DDR195" s="2"/>
      <c r="DDS195" s="2"/>
      <c r="DDT195" s="2"/>
      <c r="DDU195" s="2"/>
      <c r="DDV195" s="2"/>
      <c r="DDW195" s="2"/>
      <c r="DDX195" s="2"/>
      <c r="DDY195" s="2"/>
      <c r="DDZ195" s="2"/>
      <c r="DEA195" s="2"/>
      <c r="DEB195" s="2"/>
      <c r="DEC195" s="2"/>
      <c r="DED195" s="2"/>
      <c r="DEE195" s="2"/>
      <c r="DEF195" s="2"/>
      <c r="DEG195" s="2"/>
      <c r="DEH195" s="2"/>
      <c r="DEI195" s="2"/>
      <c r="DEJ195" s="2"/>
      <c r="DEK195" s="2"/>
      <c r="DEL195" s="2"/>
      <c r="DEM195" s="2"/>
      <c r="DEN195" s="2"/>
      <c r="DEO195" s="2"/>
      <c r="DEP195" s="2"/>
      <c r="DEQ195" s="2"/>
      <c r="DER195" s="2"/>
      <c r="DES195" s="2"/>
      <c r="DET195" s="2"/>
      <c r="DEU195" s="2"/>
      <c r="DEV195" s="2"/>
      <c r="DEW195" s="2"/>
      <c r="DEX195" s="2"/>
      <c r="DEY195" s="2"/>
      <c r="DEZ195" s="2"/>
      <c r="DFA195" s="2"/>
      <c r="DFB195" s="2"/>
      <c r="DFC195" s="2"/>
      <c r="DFD195" s="2"/>
      <c r="DFE195" s="2"/>
      <c r="DFF195" s="2"/>
      <c r="DFG195" s="2"/>
      <c r="DFH195" s="2"/>
      <c r="DFI195" s="2"/>
      <c r="DFJ195" s="2"/>
      <c r="DFK195" s="2"/>
      <c r="DFL195" s="2"/>
      <c r="DFM195" s="2"/>
      <c r="DFN195" s="2"/>
      <c r="DFO195" s="2"/>
      <c r="DFP195" s="2"/>
      <c r="DFQ195" s="2"/>
      <c r="DFR195" s="2"/>
      <c r="DFS195" s="2"/>
      <c r="DFT195" s="2"/>
      <c r="DFU195" s="2"/>
      <c r="DFV195" s="2"/>
      <c r="DFW195" s="2"/>
      <c r="DFX195" s="2"/>
      <c r="DFY195" s="2"/>
      <c r="DFZ195" s="2"/>
      <c r="DGA195" s="2"/>
      <c r="DGB195" s="2"/>
      <c r="DGC195" s="2"/>
      <c r="DGD195" s="2"/>
      <c r="DGE195" s="2"/>
      <c r="DGF195" s="2"/>
      <c r="DGG195" s="2"/>
      <c r="DGH195" s="2"/>
      <c r="DGI195" s="2"/>
      <c r="DGJ195" s="2"/>
      <c r="DGK195" s="2"/>
      <c r="DGL195" s="2"/>
      <c r="DGM195" s="2"/>
      <c r="DGN195" s="2"/>
      <c r="DGO195" s="2"/>
      <c r="DGP195" s="2"/>
      <c r="DGQ195" s="2"/>
      <c r="DGR195" s="2"/>
      <c r="DGS195" s="2"/>
      <c r="DGT195" s="2"/>
      <c r="DGU195" s="2"/>
      <c r="DGV195" s="2"/>
      <c r="DGW195" s="2"/>
      <c r="DGX195" s="2"/>
      <c r="DGY195" s="2"/>
      <c r="DGZ195" s="2"/>
      <c r="DHA195" s="2"/>
      <c r="DHB195" s="2"/>
      <c r="DHC195" s="2"/>
      <c r="DHD195" s="2"/>
      <c r="DHE195" s="2"/>
      <c r="DHF195" s="2"/>
      <c r="DHG195" s="2"/>
      <c r="DHH195" s="2"/>
      <c r="DHI195" s="2"/>
      <c r="DHJ195" s="2"/>
      <c r="DHK195" s="2"/>
      <c r="DHL195" s="2"/>
      <c r="DHM195" s="2"/>
      <c r="DHN195" s="2"/>
      <c r="DHO195" s="2"/>
      <c r="DHP195" s="2"/>
      <c r="DHQ195" s="2"/>
      <c r="DHR195" s="2"/>
      <c r="DHS195" s="2"/>
      <c r="DHT195" s="2"/>
      <c r="DHU195" s="2"/>
      <c r="DHV195" s="2"/>
      <c r="DHW195" s="2"/>
      <c r="DHX195" s="2"/>
      <c r="DHY195" s="2"/>
      <c r="DHZ195" s="2"/>
      <c r="DIA195" s="2"/>
      <c r="DIB195" s="2"/>
      <c r="DIC195" s="2"/>
      <c r="DID195" s="2"/>
      <c r="DIE195" s="2"/>
      <c r="DIF195" s="2"/>
      <c r="DIG195" s="2"/>
      <c r="DIH195" s="2"/>
      <c r="DII195" s="2"/>
      <c r="DIJ195" s="2"/>
      <c r="DIK195" s="2"/>
      <c r="DIL195" s="2"/>
      <c r="DIM195" s="2"/>
      <c r="DIN195" s="2"/>
      <c r="DIO195" s="2"/>
      <c r="DIP195" s="2"/>
      <c r="DIQ195" s="2"/>
      <c r="DIR195" s="2"/>
      <c r="DIS195" s="2"/>
      <c r="DIT195" s="2"/>
      <c r="DIU195" s="2"/>
      <c r="DIV195" s="2"/>
      <c r="DIW195" s="2"/>
      <c r="DIX195" s="2"/>
      <c r="DIY195" s="2"/>
      <c r="DIZ195" s="2"/>
      <c r="DJA195" s="2"/>
      <c r="DJB195" s="2"/>
      <c r="DJC195" s="2"/>
      <c r="DJD195" s="2"/>
      <c r="DJE195" s="2"/>
      <c r="DJF195" s="2"/>
      <c r="DJG195" s="2"/>
      <c r="DJH195" s="2"/>
      <c r="DJI195" s="2"/>
      <c r="DJJ195" s="2"/>
      <c r="DJK195" s="2"/>
      <c r="DJL195" s="2"/>
      <c r="DJM195" s="2"/>
      <c r="DJN195" s="2"/>
      <c r="DJO195" s="2"/>
      <c r="DJP195" s="2"/>
      <c r="DJQ195" s="2"/>
      <c r="DJR195" s="2"/>
      <c r="DJS195" s="2"/>
      <c r="DJT195" s="2"/>
      <c r="DJU195" s="2"/>
      <c r="DJV195" s="2"/>
      <c r="DJW195" s="2"/>
      <c r="DJX195" s="2"/>
      <c r="DJY195" s="2"/>
      <c r="DJZ195" s="2"/>
      <c r="DKA195" s="2"/>
      <c r="DKB195" s="2"/>
      <c r="DKC195" s="2"/>
      <c r="DKD195" s="2"/>
      <c r="DKE195" s="2"/>
      <c r="DKF195" s="2"/>
      <c r="DKG195" s="2"/>
      <c r="DKH195" s="2"/>
      <c r="DKI195" s="2"/>
      <c r="DKJ195" s="2"/>
      <c r="DKK195" s="2"/>
      <c r="DKL195" s="2"/>
      <c r="DKM195" s="2"/>
      <c r="DKN195" s="2"/>
      <c r="DKO195" s="2"/>
      <c r="DKP195" s="2"/>
      <c r="DKQ195" s="2"/>
      <c r="DKR195" s="2"/>
      <c r="DKS195" s="2"/>
      <c r="DKT195" s="2"/>
      <c r="DKU195" s="2"/>
      <c r="DKV195" s="2"/>
      <c r="DKW195" s="2"/>
      <c r="DKX195" s="2"/>
      <c r="DKY195" s="2"/>
      <c r="DKZ195" s="2"/>
      <c r="DLA195" s="2"/>
      <c r="DLB195" s="2"/>
      <c r="DLC195" s="2"/>
      <c r="DLD195" s="2"/>
      <c r="DLE195" s="2"/>
      <c r="DLF195" s="2"/>
      <c r="DLG195" s="2"/>
      <c r="DLH195" s="2"/>
      <c r="DLI195" s="2"/>
      <c r="DLJ195" s="2"/>
      <c r="DLK195" s="2"/>
      <c r="DLL195" s="2"/>
      <c r="DLM195" s="2"/>
      <c r="DLN195" s="2"/>
      <c r="DLO195" s="2"/>
      <c r="DLP195" s="2"/>
      <c r="DLQ195" s="2"/>
      <c r="DLR195" s="2"/>
      <c r="DLS195" s="2"/>
      <c r="DLT195" s="2"/>
      <c r="DLU195" s="2"/>
      <c r="DLV195" s="2"/>
      <c r="DLW195" s="2"/>
      <c r="DLX195" s="2"/>
      <c r="DLY195" s="2"/>
      <c r="DLZ195" s="2"/>
      <c r="DMA195" s="2"/>
      <c r="DMB195" s="2"/>
      <c r="DMC195" s="2"/>
      <c r="DMD195" s="2"/>
      <c r="DME195" s="2"/>
      <c r="DMF195" s="2"/>
      <c r="DMG195" s="2"/>
      <c r="DMH195" s="2"/>
      <c r="DMI195" s="2"/>
      <c r="DMJ195" s="2"/>
      <c r="DMK195" s="2"/>
      <c r="DML195" s="2"/>
      <c r="DMM195" s="2"/>
      <c r="DMN195" s="2"/>
      <c r="DMO195" s="2"/>
      <c r="DMP195" s="2"/>
      <c r="DMQ195" s="2"/>
      <c r="DMR195" s="2"/>
      <c r="DMS195" s="2"/>
      <c r="DMT195" s="2"/>
      <c r="DMU195" s="2"/>
      <c r="DMV195" s="2"/>
      <c r="DMW195" s="2"/>
      <c r="DMX195" s="2"/>
      <c r="DMY195" s="2"/>
      <c r="DMZ195" s="2"/>
      <c r="DNA195" s="2"/>
      <c r="DNB195" s="2"/>
      <c r="DNC195" s="2"/>
      <c r="DND195" s="2"/>
      <c r="DNE195" s="2"/>
      <c r="DNF195" s="2"/>
      <c r="DNG195" s="2"/>
      <c r="DNH195" s="2"/>
      <c r="DNI195" s="2"/>
      <c r="DNJ195" s="2"/>
      <c r="DNK195" s="2"/>
      <c r="DNL195" s="2"/>
      <c r="DNM195" s="2"/>
      <c r="DNN195" s="2"/>
      <c r="DNO195" s="2"/>
      <c r="DNP195" s="2"/>
      <c r="DNQ195" s="2"/>
      <c r="DNR195" s="2"/>
      <c r="DNS195" s="2"/>
      <c r="DNT195" s="2"/>
      <c r="DNU195" s="2"/>
      <c r="DNV195" s="2"/>
      <c r="DNW195" s="2"/>
      <c r="DNX195" s="2"/>
      <c r="DNY195" s="2"/>
      <c r="DNZ195" s="2"/>
      <c r="DOA195" s="2"/>
      <c r="DOB195" s="2"/>
      <c r="DOC195" s="2"/>
      <c r="DOD195" s="2"/>
      <c r="DOE195" s="2"/>
      <c r="DOF195" s="2"/>
      <c r="DOG195" s="2"/>
      <c r="DOH195" s="2"/>
      <c r="DOI195" s="2"/>
      <c r="DOJ195" s="2"/>
      <c r="DOK195" s="2"/>
      <c r="DOL195" s="2"/>
      <c r="DOM195" s="2"/>
      <c r="DON195" s="2"/>
      <c r="DOO195" s="2"/>
      <c r="DOP195" s="2"/>
      <c r="DOQ195" s="2"/>
      <c r="DOR195" s="2"/>
      <c r="DOS195" s="2"/>
      <c r="DOT195" s="2"/>
      <c r="DOU195" s="2"/>
      <c r="DOV195" s="2"/>
      <c r="DOW195" s="2"/>
      <c r="DOX195" s="2"/>
      <c r="DOY195" s="2"/>
      <c r="DOZ195" s="2"/>
      <c r="DPA195" s="2"/>
      <c r="DPB195" s="2"/>
      <c r="DPC195" s="2"/>
      <c r="DPD195" s="2"/>
      <c r="DPE195" s="2"/>
      <c r="DPF195" s="2"/>
      <c r="DPG195" s="2"/>
      <c r="DPH195" s="2"/>
      <c r="DPI195" s="2"/>
      <c r="DPJ195" s="2"/>
      <c r="DPK195" s="2"/>
      <c r="DPL195" s="2"/>
      <c r="DPM195" s="2"/>
      <c r="DPN195" s="2"/>
      <c r="DPO195" s="2"/>
      <c r="DPP195" s="2"/>
      <c r="DPQ195" s="2"/>
      <c r="DPR195" s="2"/>
      <c r="DPS195" s="2"/>
      <c r="DPT195" s="2"/>
      <c r="DPU195" s="2"/>
      <c r="DPV195" s="2"/>
      <c r="DPW195" s="2"/>
      <c r="DPX195" s="2"/>
      <c r="DPY195" s="2"/>
      <c r="DPZ195" s="2"/>
      <c r="DQA195" s="2"/>
      <c r="DQB195" s="2"/>
      <c r="DQC195" s="2"/>
      <c r="DQD195" s="2"/>
      <c r="DQE195" s="2"/>
      <c r="DQF195" s="2"/>
      <c r="DQG195" s="2"/>
      <c r="DQH195" s="2"/>
      <c r="DQI195" s="2"/>
      <c r="DQJ195" s="2"/>
      <c r="DQK195" s="2"/>
      <c r="DQL195" s="2"/>
      <c r="DQM195" s="2"/>
      <c r="DQN195" s="2"/>
      <c r="DQO195" s="2"/>
      <c r="DQP195" s="2"/>
      <c r="DQQ195" s="2"/>
      <c r="DQR195" s="2"/>
      <c r="DQS195" s="2"/>
      <c r="DQT195" s="2"/>
      <c r="DQU195" s="2"/>
      <c r="DQV195" s="2"/>
      <c r="DQW195" s="2"/>
      <c r="DQX195" s="2"/>
      <c r="DQY195" s="2"/>
      <c r="DQZ195" s="2"/>
      <c r="DRA195" s="2"/>
      <c r="DRB195" s="2"/>
      <c r="DRC195" s="2"/>
      <c r="DRD195" s="2"/>
      <c r="DRE195" s="2"/>
      <c r="DRF195" s="2"/>
      <c r="DRG195" s="2"/>
      <c r="DRH195" s="2"/>
      <c r="DRI195" s="2"/>
      <c r="DRJ195" s="2"/>
      <c r="DRK195" s="2"/>
      <c r="DRL195" s="2"/>
      <c r="DRM195" s="2"/>
      <c r="DRN195" s="2"/>
      <c r="DRO195" s="2"/>
      <c r="DRP195" s="2"/>
      <c r="DRQ195" s="2"/>
      <c r="DRR195" s="2"/>
      <c r="DRS195" s="2"/>
      <c r="DRT195" s="2"/>
      <c r="DRU195" s="2"/>
      <c r="DRV195" s="2"/>
      <c r="DRW195" s="2"/>
      <c r="DRX195" s="2"/>
      <c r="DRY195" s="2"/>
      <c r="DRZ195" s="2"/>
      <c r="DSA195" s="2"/>
      <c r="DSB195" s="2"/>
      <c r="DSC195" s="2"/>
      <c r="DSD195" s="2"/>
      <c r="DSE195" s="2"/>
      <c r="DSF195" s="2"/>
      <c r="DSG195" s="2"/>
      <c r="DSH195" s="2"/>
      <c r="DSI195" s="2"/>
      <c r="DSJ195" s="2"/>
      <c r="DSK195" s="2"/>
      <c r="DSL195" s="2"/>
      <c r="DSM195" s="2"/>
      <c r="DSN195" s="2"/>
      <c r="DSO195" s="2"/>
      <c r="DSP195" s="2"/>
      <c r="DSQ195" s="2"/>
      <c r="DSR195" s="2"/>
      <c r="DSS195" s="2"/>
      <c r="DST195" s="2"/>
      <c r="DSU195" s="2"/>
      <c r="DSV195" s="2"/>
      <c r="DSW195" s="2"/>
      <c r="DSX195" s="2"/>
      <c r="DSY195" s="2"/>
      <c r="DSZ195" s="2"/>
      <c r="DTA195" s="2"/>
      <c r="DTB195" s="2"/>
      <c r="DTC195" s="2"/>
      <c r="DTD195" s="2"/>
      <c r="DTE195" s="2"/>
      <c r="DTF195" s="2"/>
      <c r="DTG195" s="2"/>
      <c r="DTH195" s="2"/>
      <c r="DTI195" s="2"/>
      <c r="DTJ195" s="2"/>
      <c r="DTK195" s="2"/>
      <c r="DTL195" s="2"/>
      <c r="DTM195" s="2"/>
      <c r="DTN195" s="2"/>
      <c r="DTO195" s="2"/>
      <c r="DTP195" s="2"/>
      <c r="DTQ195" s="2"/>
      <c r="DTR195" s="2"/>
      <c r="DTS195" s="2"/>
      <c r="DTT195" s="2"/>
      <c r="DTU195" s="2"/>
      <c r="DTV195" s="2"/>
      <c r="DTW195" s="2"/>
      <c r="DTX195" s="2"/>
      <c r="DTY195" s="2"/>
      <c r="DTZ195" s="2"/>
      <c r="DUA195" s="2"/>
      <c r="DUB195" s="2"/>
      <c r="DUC195" s="2"/>
      <c r="DUD195" s="2"/>
      <c r="DUE195" s="2"/>
      <c r="DUF195" s="2"/>
      <c r="DUG195" s="2"/>
      <c r="DUH195" s="2"/>
      <c r="DUI195" s="2"/>
      <c r="DUJ195" s="2"/>
      <c r="DUK195" s="2"/>
      <c r="DUL195" s="2"/>
      <c r="DUM195" s="2"/>
      <c r="DUN195" s="2"/>
      <c r="DUO195" s="2"/>
      <c r="DUP195" s="2"/>
      <c r="DUQ195" s="2"/>
      <c r="DUR195" s="2"/>
      <c r="DUS195" s="2"/>
      <c r="DUT195" s="2"/>
      <c r="DUU195" s="2"/>
      <c r="DUV195" s="2"/>
      <c r="DUW195" s="2"/>
      <c r="DUX195" s="2"/>
      <c r="DUY195" s="2"/>
      <c r="DUZ195" s="2"/>
      <c r="DVA195" s="2"/>
      <c r="DVB195" s="2"/>
      <c r="DVC195" s="2"/>
      <c r="DVD195" s="2"/>
      <c r="DVE195" s="2"/>
      <c r="DVF195" s="2"/>
      <c r="DVG195" s="2"/>
      <c r="DVH195" s="2"/>
      <c r="DVI195" s="2"/>
      <c r="DVJ195" s="2"/>
      <c r="DVK195" s="2"/>
      <c r="DVL195" s="2"/>
      <c r="DVM195" s="2"/>
      <c r="DVN195" s="2"/>
      <c r="DVO195" s="2"/>
      <c r="DVP195" s="2"/>
      <c r="DVQ195" s="2"/>
      <c r="DVR195" s="2"/>
      <c r="DVS195" s="2"/>
      <c r="DVT195" s="2"/>
      <c r="DVU195" s="2"/>
      <c r="DVV195" s="2"/>
      <c r="DVW195" s="2"/>
      <c r="DVX195" s="2"/>
      <c r="DVY195" s="2"/>
      <c r="DVZ195" s="2"/>
      <c r="DWA195" s="2"/>
      <c r="DWB195" s="2"/>
      <c r="DWC195" s="2"/>
      <c r="DWD195" s="2"/>
      <c r="DWE195" s="2"/>
      <c r="DWF195" s="2"/>
      <c r="DWG195" s="2"/>
      <c r="DWH195" s="2"/>
      <c r="DWI195" s="2"/>
      <c r="DWJ195" s="2"/>
      <c r="DWK195" s="2"/>
      <c r="DWL195" s="2"/>
      <c r="DWM195" s="2"/>
      <c r="DWN195" s="2"/>
      <c r="DWO195" s="2"/>
      <c r="DWP195" s="2"/>
      <c r="DWQ195" s="2"/>
      <c r="DWR195" s="2"/>
      <c r="DWS195" s="2"/>
      <c r="DWT195" s="2"/>
      <c r="DWU195" s="2"/>
      <c r="DWV195" s="2"/>
      <c r="DWW195" s="2"/>
      <c r="DWX195" s="2"/>
      <c r="DWY195" s="2"/>
      <c r="DWZ195" s="2"/>
      <c r="DXA195" s="2"/>
      <c r="DXB195" s="2"/>
      <c r="DXC195" s="2"/>
      <c r="DXD195" s="2"/>
      <c r="DXE195" s="2"/>
      <c r="DXF195" s="2"/>
      <c r="DXG195" s="2"/>
      <c r="DXH195" s="2"/>
      <c r="DXI195" s="2"/>
      <c r="DXJ195" s="2"/>
      <c r="DXK195" s="2"/>
      <c r="DXL195" s="2"/>
      <c r="DXM195" s="2"/>
      <c r="DXN195" s="2"/>
      <c r="DXO195" s="2"/>
      <c r="DXP195" s="2"/>
      <c r="DXQ195" s="2"/>
      <c r="DXR195" s="2"/>
      <c r="DXS195" s="2"/>
      <c r="DXT195" s="2"/>
      <c r="DXU195" s="2"/>
      <c r="DXV195" s="2"/>
      <c r="DXW195" s="2"/>
      <c r="DXX195" s="2"/>
      <c r="DXY195" s="2"/>
      <c r="DXZ195" s="2"/>
      <c r="DYA195" s="2"/>
      <c r="DYB195" s="2"/>
      <c r="DYC195" s="2"/>
      <c r="DYD195" s="2"/>
      <c r="DYE195" s="2"/>
      <c r="DYF195" s="2"/>
      <c r="DYG195" s="2"/>
      <c r="DYH195" s="2"/>
      <c r="DYI195" s="2"/>
      <c r="DYJ195" s="2"/>
      <c r="DYK195" s="2"/>
      <c r="DYL195" s="2"/>
      <c r="DYM195" s="2"/>
      <c r="DYN195" s="2"/>
      <c r="DYO195" s="2"/>
      <c r="DYP195" s="2"/>
      <c r="DYQ195" s="2"/>
      <c r="DYR195" s="2"/>
      <c r="DYS195" s="2"/>
      <c r="DYT195" s="2"/>
      <c r="DYU195" s="2"/>
      <c r="DYV195" s="2"/>
      <c r="DYW195" s="2"/>
      <c r="DYX195" s="2"/>
      <c r="DYY195" s="2"/>
      <c r="DYZ195" s="2"/>
      <c r="DZA195" s="2"/>
      <c r="DZB195" s="2"/>
      <c r="DZC195" s="2"/>
      <c r="DZD195" s="2"/>
      <c r="DZE195" s="2"/>
      <c r="DZF195" s="2"/>
      <c r="DZG195" s="2"/>
      <c r="DZH195" s="2"/>
      <c r="DZI195" s="2"/>
      <c r="DZJ195" s="2"/>
      <c r="DZK195" s="2"/>
      <c r="DZL195" s="2"/>
      <c r="DZM195" s="2"/>
      <c r="DZN195" s="2"/>
      <c r="DZO195" s="2"/>
      <c r="DZP195" s="2"/>
      <c r="DZQ195" s="2"/>
      <c r="DZR195" s="2"/>
      <c r="DZS195" s="2"/>
      <c r="DZT195" s="2"/>
      <c r="DZU195" s="2"/>
      <c r="DZV195" s="2"/>
      <c r="DZW195" s="2"/>
      <c r="DZX195" s="2"/>
      <c r="DZY195" s="2"/>
      <c r="DZZ195" s="2"/>
      <c r="EAA195" s="2"/>
      <c r="EAB195" s="2"/>
      <c r="EAC195" s="2"/>
      <c r="EAD195" s="2"/>
      <c r="EAE195" s="2"/>
      <c r="EAF195" s="2"/>
      <c r="EAG195" s="2"/>
      <c r="EAH195" s="2"/>
      <c r="EAI195" s="2"/>
      <c r="EAJ195" s="2"/>
      <c r="EAK195" s="2"/>
      <c r="EAL195" s="2"/>
      <c r="EAM195" s="2"/>
      <c r="EAN195" s="2"/>
      <c r="EAO195" s="2"/>
      <c r="EAP195" s="2"/>
      <c r="EAQ195" s="2"/>
      <c r="EAR195" s="2"/>
      <c r="EAS195" s="2"/>
      <c r="EAT195" s="2"/>
      <c r="EAU195" s="2"/>
      <c r="EAV195" s="2"/>
      <c r="EAW195" s="2"/>
      <c r="EAX195" s="2"/>
      <c r="EAY195" s="2"/>
      <c r="EAZ195" s="2"/>
      <c r="EBA195" s="2"/>
      <c r="EBB195" s="2"/>
      <c r="EBC195" s="2"/>
      <c r="EBD195" s="2"/>
      <c r="EBE195" s="2"/>
      <c r="EBF195" s="2"/>
      <c r="EBG195" s="2"/>
      <c r="EBH195" s="2"/>
      <c r="EBI195" s="2"/>
      <c r="EBJ195" s="2"/>
      <c r="EBK195" s="2"/>
      <c r="EBL195" s="2"/>
      <c r="EBM195" s="2"/>
      <c r="EBN195" s="2"/>
      <c r="EBO195" s="2"/>
      <c r="EBP195" s="2"/>
      <c r="EBQ195" s="2"/>
      <c r="EBR195" s="2"/>
      <c r="EBS195" s="2"/>
      <c r="EBT195" s="2"/>
      <c r="EBU195" s="2"/>
      <c r="EBV195" s="2"/>
      <c r="EBW195" s="2"/>
      <c r="EBX195" s="2"/>
      <c r="EBY195" s="2"/>
      <c r="EBZ195" s="2"/>
      <c r="ECA195" s="2"/>
      <c r="ECB195" s="2"/>
      <c r="ECC195" s="2"/>
      <c r="ECD195" s="2"/>
      <c r="ECE195" s="2"/>
      <c r="ECF195" s="2"/>
      <c r="ECG195" s="2"/>
      <c r="ECH195" s="2"/>
      <c r="ECI195" s="2"/>
      <c r="ECJ195" s="2"/>
      <c r="ECK195" s="2"/>
      <c r="ECL195" s="2"/>
      <c r="ECM195" s="2"/>
      <c r="ECN195" s="2"/>
      <c r="ECO195" s="2"/>
      <c r="ECP195" s="2"/>
      <c r="ECQ195" s="2"/>
      <c r="ECR195" s="2"/>
      <c r="ECS195" s="2"/>
      <c r="ECT195" s="2"/>
      <c r="ECU195" s="2"/>
      <c r="ECV195" s="2"/>
      <c r="ECW195" s="2"/>
      <c r="ECX195" s="2"/>
      <c r="ECY195" s="2"/>
      <c r="ECZ195" s="2"/>
      <c r="EDA195" s="2"/>
      <c r="EDB195" s="2"/>
      <c r="EDC195" s="2"/>
      <c r="EDD195" s="2"/>
      <c r="EDE195" s="2"/>
      <c r="EDF195" s="2"/>
      <c r="EDG195" s="2"/>
      <c r="EDH195" s="2"/>
      <c r="EDI195" s="2"/>
      <c r="EDJ195" s="2"/>
      <c r="EDK195" s="2"/>
      <c r="EDL195" s="2"/>
      <c r="EDM195" s="2"/>
      <c r="EDN195" s="2"/>
      <c r="EDO195" s="2"/>
      <c r="EDP195" s="2"/>
      <c r="EDQ195" s="2"/>
      <c r="EDR195" s="2"/>
      <c r="EDS195" s="2"/>
      <c r="EDT195" s="2"/>
      <c r="EDU195" s="2"/>
      <c r="EDV195" s="2"/>
      <c r="EDW195" s="2"/>
      <c r="EDX195" s="2"/>
      <c r="EDY195" s="2"/>
      <c r="EDZ195" s="2"/>
      <c r="EEA195" s="2"/>
      <c r="EEB195" s="2"/>
      <c r="EEC195" s="2"/>
      <c r="EED195" s="2"/>
      <c r="EEE195" s="2"/>
      <c r="EEF195" s="2"/>
      <c r="EEG195" s="2"/>
      <c r="EEH195" s="2"/>
      <c r="EEI195" s="2"/>
      <c r="EEJ195" s="2"/>
      <c r="EEK195" s="2"/>
      <c r="EEL195" s="2"/>
      <c r="EEM195" s="2"/>
      <c r="EEN195" s="2"/>
      <c r="EEO195" s="2"/>
      <c r="EEP195" s="2"/>
      <c r="EEQ195" s="2"/>
      <c r="EER195" s="2"/>
      <c r="EES195" s="2"/>
      <c r="EET195" s="2"/>
      <c r="EEU195" s="2"/>
      <c r="EEV195" s="2"/>
      <c r="EEW195" s="2"/>
      <c r="EEX195" s="2"/>
      <c r="EEY195" s="2"/>
      <c r="EEZ195" s="2"/>
      <c r="EFA195" s="2"/>
      <c r="EFB195" s="2"/>
      <c r="EFC195" s="2"/>
      <c r="EFD195" s="2"/>
      <c r="EFE195" s="2"/>
      <c r="EFF195" s="2"/>
      <c r="EFG195" s="2"/>
      <c r="EFH195" s="2"/>
      <c r="EFI195" s="2"/>
      <c r="EFJ195" s="2"/>
      <c r="EFK195" s="2"/>
      <c r="EFL195" s="2"/>
      <c r="EFM195" s="2"/>
      <c r="EFN195" s="2"/>
      <c r="EFO195" s="2"/>
      <c r="EFP195" s="2"/>
      <c r="EFQ195" s="2"/>
      <c r="EFR195" s="2"/>
      <c r="EFS195" s="2"/>
      <c r="EFT195" s="2"/>
      <c r="EFU195" s="2"/>
      <c r="EFV195" s="2"/>
      <c r="EFW195" s="2"/>
      <c r="EFX195" s="2"/>
      <c r="EFY195" s="2"/>
      <c r="EFZ195" s="2"/>
      <c r="EGA195" s="2"/>
      <c r="EGB195" s="2"/>
      <c r="EGC195" s="2"/>
      <c r="EGD195" s="2"/>
      <c r="EGE195" s="2"/>
      <c r="EGF195" s="2"/>
      <c r="EGG195" s="2"/>
      <c r="EGH195" s="2"/>
      <c r="EGI195" s="2"/>
      <c r="EGJ195" s="2"/>
      <c r="EGK195" s="2"/>
      <c r="EGL195" s="2"/>
      <c r="EGM195" s="2"/>
      <c r="EGN195" s="2"/>
      <c r="EGO195" s="2"/>
      <c r="EGP195" s="2"/>
      <c r="EGQ195" s="2"/>
      <c r="EGR195" s="2"/>
      <c r="EGS195" s="2"/>
      <c r="EGT195" s="2"/>
      <c r="EGU195" s="2"/>
      <c r="EGV195" s="2"/>
      <c r="EGW195" s="2"/>
      <c r="EGX195" s="2"/>
      <c r="EGY195" s="2"/>
      <c r="EGZ195" s="2"/>
      <c r="EHA195" s="2"/>
      <c r="EHB195" s="2"/>
      <c r="EHC195" s="2"/>
      <c r="EHD195" s="2"/>
      <c r="EHE195" s="2"/>
      <c r="EHF195" s="2"/>
      <c r="EHG195" s="2"/>
      <c r="EHH195" s="2"/>
      <c r="EHI195" s="2"/>
      <c r="EHJ195" s="2"/>
      <c r="EHK195" s="2"/>
      <c r="EHL195" s="2"/>
      <c r="EHM195" s="2"/>
      <c r="EHN195" s="2"/>
      <c r="EHO195" s="2"/>
      <c r="EHP195" s="2"/>
      <c r="EHQ195" s="2"/>
      <c r="EHR195" s="2"/>
      <c r="EHS195" s="2"/>
      <c r="EHT195" s="2"/>
      <c r="EHU195" s="2"/>
      <c r="EHV195" s="2"/>
      <c r="EHW195" s="2"/>
      <c r="EHX195" s="2"/>
      <c r="EHY195" s="2"/>
      <c r="EHZ195" s="2"/>
      <c r="EIA195" s="2"/>
      <c r="EIB195" s="2"/>
      <c r="EIC195" s="2"/>
      <c r="EID195" s="2"/>
      <c r="EIE195" s="2"/>
      <c r="EIF195" s="2"/>
      <c r="EIG195" s="2"/>
      <c r="EIH195" s="2"/>
      <c r="EII195" s="2"/>
      <c r="EIJ195" s="2"/>
      <c r="EIK195" s="2"/>
      <c r="EIL195" s="2"/>
      <c r="EIM195" s="2"/>
      <c r="EIN195" s="2"/>
      <c r="EIO195" s="2"/>
      <c r="EIP195" s="2"/>
      <c r="EIQ195" s="2"/>
      <c r="EIR195" s="2"/>
      <c r="EIS195" s="2"/>
      <c r="EIT195" s="2"/>
      <c r="EIU195" s="2"/>
      <c r="EIV195" s="2"/>
      <c r="EIW195" s="2"/>
      <c r="EIX195" s="2"/>
      <c r="EIY195" s="2"/>
      <c r="EIZ195" s="2"/>
      <c r="EJA195" s="2"/>
      <c r="EJB195" s="2"/>
      <c r="EJC195" s="2"/>
      <c r="EJD195" s="2"/>
      <c r="EJE195" s="2"/>
      <c r="EJF195" s="2"/>
      <c r="EJG195" s="2"/>
      <c r="EJH195" s="2"/>
      <c r="EJI195" s="2"/>
      <c r="EJJ195" s="2"/>
      <c r="EJK195" s="2"/>
      <c r="EJL195" s="2"/>
      <c r="EJM195" s="2"/>
      <c r="EJN195" s="2"/>
      <c r="EJO195" s="2"/>
      <c r="EJP195" s="2"/>
      <c r="EJQ195" s="2"/>
      <c r="EJR195" s="2"/>
      <c r="EJS195" s="2"/>
      <c r="EJT195" s="2"/>
      <c r="EJU195" s="2"/>
      <c r="EJV195" s="2"/>
      <c r="EJW195" s="2"/>
      <c r="EJX195" s="2"/>
      <c r="EJY195" s="2"/>
      <c r="EJZ195" s="2"/>
      <c r="EKA195" s="2"/>
      <c r="EKB195" s="2"/>
      <c r="EKC195" s="2"/>
      <c r="EKD195" s="2"/>
      <c r="EKE195" s="2"/>
      <c r="EKF195" s="2"/>
      <c r="EKG195" s="2"/>
      <c r="EKH195" s="2"/>
      <c r="EKI195" s="2"/>
      <c r="EKJ195" s="2"/>
      <c r="EKK195" s="2"/>
      <c r="EKL195" s="2"/>
      <c r="EKM195" s="2"/>
      <c r="EKN195" s="2"/>
      <c r="EKO195" s="2"/>
      <c r="EKP195" s="2"/>
      <c r="EKQ195" s="2"/>
      <c r="EKR195" s="2"/>
      <c r="EKS195" s="2"/>
      <c r="EKT195" s="2"/>
      <c r="EKU195" s="2"/>
      <c r="EKV195" s="2"/>
      <c r="EKW195" s="2"/>
      <c r="EKX195" s="2"/>
      <c r="EKY195" s="2"/>
      <c r="EKZ195" s="2"/>
      <c r="ELA195" s="2"/>
      <c r="ELB195" s="2"/>
      <c r="ELC195" s="2"/>
      <c r="ELD195" s="2"/>
      <c r="ELE195" s="2"/>
      <c r="ELF195" s="2"/>
      <c r="ELG195" s="2"/>
      <c r="ELH195" s="2"/>
      <c r="ELI195" s="2"/>
      <c r="ELJ195" s="2"/>
      <c r="ELK195" s="2"/>
      <c r="ELL195" s="2"/>
      <c r="ELM195" s="2"/>
      <c r="ELN195" s="2"/>
      <c r="ELO195" s="2"/>
      <c r="ELP195" s="2"/>
      <c r="ELQ195" s="2"/>
      <c r="ELR195" s="2"/>
      <c r="ELS195" s="2"/>
      <c r="ELT195" s="2"/>
      <c r="ELU195" s="2"/>
      <c r="ELV195" s="2"/>
      <c r="ELW195" s="2"/>
      <c r="ELX195" s="2"/>
      <c r="ELY195" s="2"/>
      <c r="ELZ195" s="2"/>
      <c r="EMA195" s="2"/>
      <c r="EMB195" s="2"/>
      <c r="EMC195" s="2"/>
      <c r="EMD195" s="2"/>
      <c r="EME195" s="2"/>
      <c r="EMF195" s="2"/>
      <c r="EMG195" s="2"/>
      <c r="EMH195" s="2"/>
      <c r="EMI195" s="2"/>
      <c r="EMJ195" s="2"/>
      <c r="EMK195" s="2"/>
      <c r="EML195" s="2"/>
      <c r="EMM195" s="2"/>
      <c r="EMN195" s="2"/>
      <c r="EMO195" s="2"/>
      <c r="EMP195" s="2"/>
      <c r="EMQ195" s="2"/>
      <c r="EMR195" s="2"/>
      <c r="EMS195" s="2"/>
      <c r="EMT195" s="2"/>
      <c r="EMU195" s="2"/>
      <c r="EMV195" s="2"/>
      <c r="EMW195" s="2"/>
      <c r="EMX195" s="2"/>
      <c r="EMY195" s="2"/>
      <c r="EMZ195" s="2"/>
      <c r="ENA195" s="2"/>
      <c r="ENB195" s="2"/>
      <c r="ENC195" s="2"/>
      <c r="END195" s="2"/>
      <c r="ENE195" s="2"/>
      <c r="ENF195" s="2"/>
      <c r="ENG195" s="2"/>
      <c r="ENH195" s="2"/>
      <c r="ENI195" s="2"/>
      <c r="ENJ195" s="2"/>
      <c r="ENK195" s="2"/>
      <c r="ENL195" s="2"/>
      <c r="ENM195" s="2"/>
      <c r="ENN195" s="2"/>
      <c r="ENO195" s="2"/>
      <c r="ENP195" s="2"/>
      <c r="ENQ195" s="2"/>
      <c r="ENR195" s="2"/>
      <c r="ENS195" s="2"/>
      <c r="ENT195" s="2"/>
      <c r="ENU195" s="2"/>
      <c r="ENV195" s="2"/>
      <c r="ENW195" s="2"/>
      <c r="ENX195" s="2"/>
      <c r="ENY195" s="2"/>
      <c r="ENZ195" s="2"/>
      <c r="EOA195" s="2"/>
      <c r="EOB195" s="2"/>
      <c r="EOC195" s="2"/>
      <c r="EOD195" s="2"/>
      <c r="EOE195" s="2"/>
      <c r="EOF195" s="2"/>
      <c r="EOG195" s="2"/>
      <c r="EOH195" s="2"/>
      <c r="EOI195" s="2"/>
      <c r="EOJ195" s="2"/>
      <c r="EOK195" s="2"/>
      <c r="EOL195" s="2"/>
      <c r="EOM195" s="2"/>
      <c r="EON195" s="2"/>
      <c r="EOO195" s="2"/>
      <c r="EOP195" s="2"/>
      <c r="EOQ195" s="2"/>
      <c r="EOR195" s="2"/>
      <c r="EOS195" s="2"/>
      <c r="EOT195" s="2"/>
      <c r="EOU195" s="2"/>
      <c r="EOV195" s="2"/>
      <c r="EOW195" s="2"/>
      <c r="EOX195" s="2"/>
      <c r="EOY195" s="2"/>
      <c r="EOZ195" s="2"/>
      <c r="EPA195" s="2"/>
      <c r="EPB195" s="2"/>
      <c r="EPC195" s="2"/>
      <c r="EPD195" s="2"/>
      <c r="EPE195" s="2"/>
      <c r="EPF195" s="2"/>
      <c r="EPG195" s="2"/>
      <c r="EPH195" s="2"/>
      <c r="EPI195" s="2"/>
      <c r="EPJ195" s="2"/>
      <c r="EPK195" s="2"/>
      <c r="EPL195" s="2"/>
      <c r="EPM195" s="2"/>
      <c r="EPN195" s="2"/>
      <c r="EPO195" s="2"/>
      <c r="EPP195" s="2"/>
      <c r="EPQ195" s="2"/>
      <c r="EPR195" s="2"/>
      <c r="EPS195" s="2"/>
      <c r="EPT195" s="2"/>
      <c r="EPU195" s="2"/>
      <c r="EPV195" s="2"/>
      <c r="EPW195" s="2"/>
      <c r="EPX195" s="2"/>
      <c r="EPY195" s="2"/>
      <c r="EPZ195" s="2"/>
      <c r="EQA195" s="2"/>
      <c r="EQB195" s="2"/>
      <c r="EQC195" s="2"/>
      <c r="EQD195" s="2"/>
      <c r="EQE195" s="2"/>
      <c r="EQF195" s="2"/>
      <c r="EQG195" s="2"/>
      <c r="EQH195" s="2"/>
      <c r="EQI195" s="2"/>
      <c r="EQJ195" s="2"/>
      <c r="EQK195" s="2"/>
      <c r="EQL195" s="2"/>
      <c r="EQM195" s="2"/>
      <c r="EQN195" s="2"/>
      <c r="EQO195" s="2"/>
      <c r="EQP195" s="2"/>
      <c r="EQQ195" s="2"/>
      <c r="EQR195" s="2"/>
      <c r="EQS195" s="2"/>
      <c r="EQT195" s="2"/>
      <c r="EQU195" s="2"/>
      <c r="EQV195" s="2"/>
      <c r="EQW195" s="2"/>
      <c r="EQX195" s="2"/>
      <c r="EQY195" s="2"/>
      <c r="EQZ195" s="2"/>
      <c r="ERA195" s="2"/>
      <c r="ERB195" s="2"/>
      <c r="ERC195" s="2"/>
      <c r="ERD195" s="2"/>
      <c r="ERE195" s="2"/>
      <c r="ERF195" s="2"/>
      <c r="ERG195" s="2"/>
      <c r="ERH195" s="2"/>
      <c r="ERI195" s="2"/>
      <c r="ERJ195" s="2"/>
      <c r="ERK195" s="2"/>
      <c r="ERL195" s="2"/>
      <c r="ERM195" s="2"/>
      <c r="ERN195" s="2"/>
      <c r="ERO195" s="2"/>
      <c r="ERP195" s="2"/>
      <c r="ERQ195" s="2"/>
      <c r="ERR195" s="2"/>
      <c r="ERS195" s="2"/>
      <c r="ERT195" s="2"/>
      <c r="ERU195" s="2"/>
      <c r="ERV195" s="2"/>
      <c r="ERW195" s="2"/>
      <c r="ERX195" s="2"/>
      <c r="ERY195" s="2"/>
      <c r="ERZ195" s="2"/>
      <c r="ESA195" s="2"/>
      <c r="ESB195" s="2"/>
      <c r="ESC195" s="2"/>
      <c r="ESD195" s="2"/>
      <c r="ESE195" s="2"/>
      <c r="ESF195" s="2"/>
      <c r="ESG195" s="2"/>
      <c r="ESH195" s="2"/>
      <c r="ESI195" s="2"/>
      <c r="ESJ195" s="2"/>
      <c r="ESK195" s="2"/>
      <c r="ESL195" s="2"/>
      <c r="ESM195" s="2"/>
      <c r="ESN195" s="2"/>
      <c r="ESO195" s="2"/>
      <c r="ESP195" s="2"/>
      <c r="ESQ195" s="2"/>
      <c r="ESR195" s="2"/>
      <c r="ESS195" s="2"/>
      <c r="EST195" s="2"/>
      <c r="ESU195" s="2"/>
      <c r="ESV195" s="2"/>
      <c r="ESW195" s="2"/>
      <c r="ESX195" s="2"/>
      <c r="ESY195" s="2"/>
      <c r="ESZ195" s="2"/>
      <c r="ETA195" s="2"/>
      <c r="ETB195" s="2"/>
      <c r="ETC195" s="2"/>
      <c r="ETD195" s="2"/>
      <c r="ETE195" s="2"/>
      <c r="ETF195" s="2"/>
      <c r="ETG195" s="2"/>
      <c r="ETH195" s="2"/>
      <c r="ETI195" s="2"/>
      <c r="ETJ195" s="2"/>
      <c r="ETK195" s="2"/>
      <c r="ETL195" s="2"/>
      <c r="ETM195" s="2"/>
      <c r="ETN195" s="2"/>
      <c r="ETO195" s="2"/>
      <c r="ETP195" s="2"/>
      <c r="ETQ195" s="2"/>
      <c r="ETR195" s="2"/>
      <c r="ETS195" s="2"/>
      <c r="ETT195" s="2"/>
      <c r="ETU195" s="2"/>
      <c r="ETV195" s="2"/>
      <c r="ETW195" s="2"/>
      <c r="ETX195" s="2"/>
      <c r="ETY195" s="2"/>
      <c r="ETZ195" s="2"/>
      <c r="EUA195" s="2"/>
      <c r="EUB195" s="2"/>
      <c r="EUC195" s="2"/>
      <c r="EUD195" s="2"/>
      <c r="EUE195" s="2"/>
      <c r="EUF195" s="2"/>
      <c r="EUG195" s="2"/>
      <c r="EUH195" s="2"/>
      <c r="EUI195" s="2"/>
      <c r="EUJ195" s="2"/>
      <c r="EUK195" s="2"/>
      <c r="EUL195" s="2"/>
      <c r="EUM195" s="2"/>
      <c r="EUN195" s="2"/>
      <c r="EUO195" s="2"/>
      <c r="EUP195" s="2"/>
      <c r="EUQ195" s="2"/>
      <c r="EUR195" s="2"/>
      <c r="EUS195" s="2"/>
      <c r="EUT195" s="2"/>
      <c r="EUU195" s="2"/>
      <c r="EUV195" s="2"/>
      <c r="EUW195" s="2"/>
      <c r="EUX195" s="2"/>
      <c r="EUY195" s="2"/>
      <c r="EUZ195" s="2"/>
      <c r="EVA195" s="2"/>
      <c r="EVB195" s="2"/>
      <c r="EVC195" s="2"/>
      <c r="EVD195" s="2"/>
      <c r="EVE195" s="2"/>
      <c r="EVF195" s="2"/>
      <c r="EVG195" s="2"/>
      <c r="EVH195" s="2"/>
      <c r="EVI195" s="2"/>
      <c r="EVJ195" s="2"/>
      <c r="EVK195" s="2"/>
      <c r="EVL195" s="2"/>
      <c r="EVM195" s="2"/>
      <c r="EVN195" s="2"/>
      <c r="EVO195" s="2"/>
      <c r="EVP195" s="2"/>
      <c r="EVQ195" s="2"/>
      <c r="EVR195" s="2"/>
      <c r="EVS195" s="2"/>
      <c r="EVT195" s="2"/>
      <c r="EVU195" s="2"/>
      <c r="EVV195" s="2"/>
      <c r="EVW195" s="2"/>
      <c r="EVX195" s="2"/>
      <c r="EVY195" s="2"/>
      <c r="EVZ195" s="2"/>
      <c r="EWA195" s="2"/>
      <c r="EWB195" s="2"/>
      <c r="EWC195" s="2"/>
      <c r="EWD195" s="2"/>
      <c r="EWE195" s="2"/>
      <c r="EWF195" s="2"/>
      <c r="EWG195" s="2"/>
      <c r="EWH195" s="2"/>
      <c r="EWI195" s="2"/>
      <c r="EWJ195" s="2"/>
      <c r="EWK195" s="2"/>
      <c r="EWL195" s="2"/>
      <c r="EWM195" s="2"/>
      <c r="EWN195" s="2"/>
      <c r="EWO195" s="2"/>
      <c r="EWP195" s="2"/>
      <c r="EWQ195" s="2"/>
      <c r="EWR195" s="2"/>
      <c r="EWS195" s="2"/>
      <c r="EWT195" s="2"/>
      <c r="EWU195" s="2"/>
      <c r="EWV195" s="2"/>
      <c r="EWW195" s="2"/>
      <c r="EWX195" s="2"/>
      <c r="EWY195" s="2"/>
      <c r="EWZ195" s="2"/>
      <c r="EXA195" s="2"/>
      <c r="EXB195" s="2"/>
      <c r="EXC195" s="2"/>
      <c r="EXD195" s="2"/>
      <c r="EXE195" s="2"/>
      <c r="EXF195" s="2"/>
      <c r="EXG195" s="2"/>
      <c r="EXH195" s="2"/>
      <c r="EXI195" s="2"/>
      <c r="EXJ195" s="2"/>
      <c r="EXK195" s="2"/>
      <c r="EXL195" s="2"/>
      <c r="EXM195" s="2"/>
      <c r="EXN195" s="2"/>
      <c r="EXO195" s="2"/>
      <c r="EXP195" s="2"/>
      <c r="EXQ195" s="2"/>
      <c r="EXR195" s="2"/>
      <c r="EXS195" s="2"/>
      <c r="EXT195" s="2"/>
      <c r="EXU195" s="2"/>
      <c r="EXV195" s="2"/>
      <c r="EXW195" s="2"/>
      <c r="EXX195" s="2"/>
      <c r="EXY195" s="2"/>
      <c r="EXZ195" s="2"/>
      <c r="EYA195" s="2"/>
      <c r="EYB195" s="2"/>
      <c r="EYC195" s="2"/>
      <c r="EYD195" s="2"/>
      <c r="EYE195" s="2"/>
      <c r="EYF195" s="2"/>
      <c r="EYG195" s="2"/>
      <c r="EYH195" s="2"/>
      <c r="EYI195" s="2"/>
      <c r="EYJ195" s="2"/>
      <c r="EYK195" s="2"/>
      <c r="EYL195" s="2"/>
      <c r="EYM195" s="2"/>
      <c r="EYN195" s="2"/>
      <c r="EYO195" s="2"/>
      <c r="EYP195" s="2"/>
      <c r="EYQ195" s="2"/>
      <c r="EYR195" s="2"/>
      <c r="EYS195" s="2"/>
      <c r="EYT195" s="2"/>
      <c r="EYU195" s="2"/>
      <c r="EYV195" s="2"/>
      <c r="EYW195" s="2"/>
      <c r="EYX195" s="2"/>
      <c r="EYY195" s="2"/>
      <c r="EYZ195" s="2"/>
      <c r="EZA195" s="2"/>
      <c r="EZB195" s="2"/>
      <c r="EZC195" s="2"/>
      <c r="EZD195" s="2"/>
      <c r="EZE195" s="2"/>
      <c r="EZF195" s="2"/>
      <c r="EZG195" s="2"/>
      <c r="EZH195" s="2"/>
      <c r="EZI195" s="2"/>
      <c r="EZJ195" s="2"/>
      <c r="EZK195" s="2"/>
      <c r="EZL195" s="2"/>
      <c r="EZM195" s="2"/>
      <c r="EZN195" s="2"/>
      <c r="EZO195" s="2"/>
      <c r="EZP195" s="2"/>
      <c r="EZQ195" s="2"/>
      <c r="EZR195" s="2"/>
      <c r="EZS195" s="2"/>
      <c r="EZT195" s="2"/>
      <c r="EZU195" s="2"/>
      <c r="EZV195" s="2"/>
      <c r="EZW195" s="2"/>
      <c r="EZX195" s="2"/>
      <c r="EZY195" s="2"/>
      <c r="EZZ195" s="2"/>
      <c r="FAA195" s="2"/>
      <c r="FAB195" s="2"/>
      <c r="FAC195" s="2"/>
      <c r="FAD195" s="2"/>
      <c r="FAE195" s="2"/>
      <c r="FAF195" s="2"/>
      <c r="FAG195" s="2"/>
      <c r="FAH195" s="2"/>
      <c r="FAI195" s="2"/>
      <c r="FAJ195" s="2"/>
      <c r="FAK195" s="2"/>
      <c r="FAL195" s="2"/>
      <c r="FAM195" s="2"/>
      <c r="FAN195" s="2"/>
      <c r="FAO195" s="2"/>
      <c r="FAP195" s="2"/>
      <c r="FAQ195" s="2"/>
      <c r="FAR195" s="2"/>
      <c r="FAS195" s="2"/>
      <c r="FAT195" s="2"/>
      <c r="FAU195" s="2"/>
      <c r="FAV195" s="2"/>
      <c r="FAW195" s="2"/>
      <c r="FAX195" s="2"/>
      <c r="FAY195" s="2"/>
      <c r="FAZ195" s="2"/>
      <c r="FBA195" s="2"/>
      <c r="FBB195" s="2"/>
      <c r="FBC195" s="2"/>
      <c r="FBD195" s="2"/>
      <c r="FBE195" s="2"/>
      <c r="FBF195" s="2"/>
      <c r="FBG195" s="2"/>
      <c r="FBH195" s="2"/>
      <c r="FBI195" s="2"/>
      <c r="FBJ195" s="2"/>
      <c r="FBK195" s="2"/>
      <c r="FBL195" s="2"/>
      <c r="FBM195" s="2"/>
      <c r="FBN195" s="2"/>
      <c r="FBO195" s="2"/>
      <c r="FBP195" s="2"/>
      <c r="FBQ195" s="2"/>
      <c r="FBR195" s="2"/>
      <c r="FBS195" s="2"/>
      <c r="FBT195" s="2"/>
      <c r="FBU195" s="2"/>
      <c r="FBV195" s="2"/>
      <c r="FBW195" s="2"/>
      <c r="FBX195" s="2"/>
      <c r="FBY195" s="2"/>
      <c r="FBZ195" s="2"/>
      <c r="FCA195" s="2"/>
      <c r="FCB195" s="2"/>
      <c r="FCC195" s="2"/>
      <c r="FCD195" s="2"/>
      <c r="FCE195" s="2"/>
      <c r="FCF195" s="2"/>
      <c r="FCG195" s="2"/>
      <c r="FCH195" s="2"/>
      <c r="FCI195" s="2"/>
      <c r="FCJ195" s="2"/>
      <c r="FCK195" s="2"/>
      <c r="FCL195" s="2"/>
      <c r="FCM195" s="2"/>
      <c r="FCN195" s="2"/>
      <c r="FCO195" s="2"/>
      <c r="FCP195" s="2"/>
      <c r="FCQ195" s="2"/>
      <c r="FCR195" s="2"/>
      <c r="FCS195" s="2"/>
      <c r="FCT195" s="2"/>
      <c r="FCU195" s="2"/>
      <c r="FCV195" s="2"/>
      <c r="FCW195" s="2"/>
      <c r="FCX195" s="2"/>
      <c r="FCY195" s="2"/>
      <c r="FCZ195" s="2"/>
      <c r="FDA195" s="2"/>
      <c r="FDB195" s="2"/>
      <c r="FDC195" s="2"/>
      <c r="FDD195" s="2"/>
      <c r="FDE195" s="2"/>
      <c r="FDF195" s="2"/>
      <c r="FDG195" s="2"/>
      <c r="FDH195" s="2"/>
      <c r="FDI195" s="2"/>
      <c r="FDJ195" s="2"/>
      <c r="FDK195" s="2"/>
      <c r="FDL195" s="2"/>
      <c r="FDM195" s="2"/>
      <c r="FDN195" s="2"/>
      <c r="FDO195" s="2"/>
      <c r="FDP195" s="2"/>
      <c r="FDQ195" s="2"/>
      <c r="FDR195" s="2"/>
      <c r="FDS195" s="2"/>
      <c r="FDT195" s="2"/>
      <c r="FDU195" s="2"/>
      <c r="FDV195" s="2"/>
      <c r="FDW195" s="2"/>
      <c r="FDX195" s="2"/>
      <c r="FDY195" s="2"/>
      <c r="FDZ195" s="2"/>
      <c r="FEA195" s="2"/>
      <c r="FEB195" s="2"/>
      <c r="FEC195" s="2"/>
      <c r="FED195" s="2"/>
      <c r="FEE195" s="2"/>
      <c r="FEF195" s="2"/>
      <c r="FEG195" s="2"/>
      <c r="FEH195" s="2"/>
      <c r="FEI195" s="2"/>
      <c r="FEJ195" s="2"/>
      <c r="FEK195" s="2"/>
      <c r="FEL195" s="2"/>
      <c r="FEM195" s="2"/>
      <c r="FEN195" s="2"/>
      <c r="FEO195" s="2"/>
      <c r="FEP195" s="2"/>
      <c r="FEQ195" s="2"/>
      <c r="FER195" s="2"/>
      <c r="FES195" s="2"/>
      <c r="FET195" s="2"/>
      <c r="FEU195" s="2"/>
      <c r="FEV195" s="2"/>
      <c r="FEW195" s="2"/>
      <c r="FEX195" s="2"/>
      <c r="FEY195" s="2"/>
      <c r="FEZ195" s="2"/>
      <c r="FFA195" s="2"/>
      <c r="FFB195" s="2"/>
      <c r="FFC195" s="2"/>
      <c r="FFD195" s="2"/>
      <c r="FFE195" s="2"/>
      <c r="FFF195" s="2"/>
      <c r="FFG195" s="2"/>
      <c r="FFH195" s="2"/>
      <c r="FFI195" s="2"/>
      <c r="FFJ195" s="2"/>
      <c r="FFK195" s="2"/>
      <c r="FFL195" s="2"/>
      <c r="FFM195" s="2"/>
      <c r="FFN195" s="2"/>
      <c r="FFO195" s="2"/>
      <c r="FFP195" s="2"/>
      <c r="FFQ195" s="2"/>
      <c r="FFR195" s="2"/>
      <c r="FFS195" s="2"/>
      <c r="FFT195" s="2"/>
      <c r="FFU195" s="2"/>
      <c r="FFV195" s="2"/>
      <c r="FFW195" s="2"/>
      <c r="FFX195" s="2"/>
      <c r="FFY195" s="2"/>
      <c r="FFZ195" s="2"/>
      <c r="FGA195" s="2"/>
      <c r="FGB195" s="2"/>
      <c r="FGC195" s="2"/>
      <c r="FGD195" s="2"/>
      <c r="FGE195" s="2"/>
      <c r="FGF195" s="2"/>
      <c r="FGG195" s="2"/>
      <c r="FGH195" s="2"/>
      <c r="FGI195" s="2"/>
      <c r="FGJ195" s="2"/>
      <c r="FGK195" s="2"/>
      <c r="FGL195" s="2"/>
      <c r="FGM195" s="2"/>
      <c r="FGN195" s="2"/>
      <c r="FGO195" s="2"/>
      <c r="FGP195" s="2"/>
      <c r="FGQ195" s="2"/>
      <c r="FGR195" s="2"/>
      <c r="FGS195" s="2"/>
      <c r="FGT195" s="2"/>
      <c r="FGU195" s="2"/>
      <c r="FGV195" s="2"/>
      <c r="FGW195" s="2"/>
      <c r="FGX195" s="2"/>
      <c r="FGY195" s="2"/>
      <c r="FGZ195" s="2"/>
      <c r="FHA195" s="2"/>
      <c r="FHB195" s="2"/>
      <c r="FHC195" s="2"/>
      <c r="FHD195" s="2"/>
      <c r="FHE195" s="2"/>
      <c r="FHF195" s="2"/>
      <c r="FHG195" s="2"/>
      <c r="FHH195" s="2"/>
      <c r="FHI195" s="2"/>
      <c r="FHJ195" s="2"/>
      <c r="FHK195" s="2"/>
      <c r="FHL195" s="2"/>
      <c r="FHM195" s="2"/>
      <c r="FHN195" s="2"/>
      <c r="FHO195" s="2"/>
      <c r="FHP195" s="2"/>
      <c r="FHQ195" s="2"/>
      <c r="FHR195" s="2"/>
      <c r="FHS195" s="2"/>
      <c r="FHT195" s="2"/>
      <c r="FHU195" s="2"/>
      <c r="FHV195" s="2"/>
      <c r="FHW195" s="2"/>
      <c r="FHX195" s="2"/>
      <c r="FHY195" s="2"/>
      <c r="FHZ195" s="2"/>
      <c r="FIA195" s="2"/>
      <c r="FIB195" s="2"/>
      <c r="FIC195" s="2"/>
      <c r="FID195" s="2"/>
      <c r="FIE195" s="2"/>
      <c r="FIF195" s="2"/>
      <c r="FIG195" s="2"/>
      <c r="FIH195" s="2"/>
      <c r="FII195" s="2"/>
      <c r="FIJ195" s="2"/>
      <c r="FIK195" s="2"/>
      <c r="FIL195" s="2"/>
      <c r="FIM195" s="2"/>
      <c r="FIN195" s="2"/>
      <c r="FIO195" s="2"/>
      <c r="FIP195" s="2"/>
      <c r="FIQ195" s="2"/>
      <c r="FIR195" s="2"/>
      <c r="FIS195" s="2"/>
      <c r="FIT195" s="2"/>
      <c r="FIU195" s="2"/>
      <c r="FIV195" s="2"/>
      <c r="FIW195" s="2"/>
      <c r="FIX195" s="2"/>
      <c r="FIY195" s="2"/>
      <c r="FIZ195" s="2"/>
      <c r="FJA195" s="2"/>
      <c r="FJB195" s="2"/>
      <c r="FJC195" s="2"/>
      <c r="FJD195" s="2"/>
      <c r="FJE195" s="2"/>
      <c r="FJF195" s="2"/>
      <c r="FJG195" s="2"/>
      <c r="FJH195" s="2"/>
      <c r="FJI195" s="2"/>
      <c r="FJJ195" s="2"/>
      <c r="FJK195" s="2"/>
      <c r="FJL195" s="2"/>
      <c r="FJM195" s="2"/>
      <c r="FJN195" s="2"/>
      <c r="FJO195" s="2"/>
      <c r="FJP195" s="2"/>
      <c r="FJQ195" s="2"/>
      <c r="FJR195" s="2"/>
      <c r="FJS195" s="2"/>
      <c r="FJT195" s="2"/>
      <c r="FJU195" s="2"/>
      <c r="FJV195" s="2"/>
      <c r="FJW195" s="2"/>
      <c r="FJX195" s="2"/>
      <c r="FJY195" s="2"/>
      <c r="FJZ195" s="2"/>
      <c r="FKA195" s="2"/>
      <c r="FKB195" s="2"/>
      <c r="FKC195" s="2"/>
      <c r="FKD195" s="2"/>
      <c r="FKE195" s="2"/>
      <c r="FKF195" s="2"/>
      <c r="FKG195" s="2"/>
      <c r="FKH195" s="2"/>
      <c r="FKI195" s="2"/>
      <c r="FKJ195" s="2"/>
      <c r="FKK195" s="2"/>
      <c r="FKL195" s="2"/>
      <c r="FKM195" s="2"/>
      <c r="FKN195" s="2"/>
      <c r="FKO195" s="2"/>
      <c r="FKP195" s="2"/>
      <c r="FKQ195" s="2"/>
      <c r="FKR195" s="2"/>
      <c r="FKS195" s="2"/>
      <c r="FKT195" s="2"/>
      <c r="FKU195" s="2"/>
      <c r="FKV195" s="2"/>
      <c r="FKW195" s="2"/>
      <c r="FKX195" s="2"/>
      <c r="FKY195" s="2"/>
      <c r="FKZ195" s="2"/>
      <c r="FLA195" s="2"/>
      <c r="FLB195" s="2"/>
      <c r="FLC195" s="2"/>
      <c r="FLD195" s="2"/>
      <c r="FLE195" s="2"/>
      <c r="FLF195" s="2"/>
      <c r="FLG195" s="2"/>
      <c r="FLH195" s="2"/>
      <c r="FLI195" s="2"/>
      <c r="FLJ195" s="2"/>
      <c r="FLK195" s="2"/>
      <c r="FLL195" s="2"/>
      <c r="FLM195" s="2"/>
      <c r="FLN195" s="2"/>
      <c r="FLO195" s="2"/>
      <c r="FLP195" s="2"/>
      <c r="FLQ195" s="2"/>
      <c r="FLR195" s="2"/>
      <c r="FLS195" s="2"/>
      <c r="FLT195" s="2"/>
      <c r="FLU195" s="2"/>
      <c r="FLV195" s="2"/>
      <c r="FLW195" s="2"/>
      <c r="FLX195" s="2"/>
      <c r="FLY195" s="2"/>
      <c r="FLZ195" s="2"/>
      <c r="FMA195" s="2"/>
      <c r="FMB195" s="2"/>
      <c r="FMC195" s="2"/>
      <c r="FMD195" s="2"/>
      <c r="FME195" s="2"/>
      <c r="FMF195" s="2"/>
      <c r="FMG195" s="2"/>
      <c r="FMH195" s="2"/>
      <c r="FMI195" s="2"/>
      <c r="FMJ195" s="2"/>
      <c r="FMK195" s="2"/>
      <c r="FML195" s="2"/>
      <c r="FMM195" s="2"/>
      <c r="FMN195" s="2"/>
      <c r="FMO195" s="2"/>
      <c r="FMP195" s="2"/>
      <c r="FMQ195" s="2"/>
      <c r="FMR195" s="2"/>
      <c r="FMS195" s="2"/>
      <c r="FMT195" s="2"/>
      <c r="FMU195" s="2"/>
      <c r="FMV195" s="2"/>
      <c r="FMW195" s="2"/>
      <c r="FMX195" s="2"/>
      <c r="FMY195" s="2"/>
      <c r="FMZ195" s="2"/>
      <c r="FNA195" s="2"/>
      <c r="FNB195" s="2"/>
      <c r="FNC195" s="2"/>
      <c r="FND195" s="2"/>
      <c r="FNE195" s="2"/>
      <c r="FNF195" s="2"/>
      <c r="FNG195" s="2"/>
      <c r="FNH195" s="2"/>
      <c r="FNI195" s="2"/>
      <c r="FNJ195" s="2"/>
      <c r="FNK195" s="2"/>
      <c r="FNL195" s="2"/>
      <c r="FNM195" s="2"/>
      <c r="FNN195" s="2"/>
      <c r="FNO195" s="2"/>
      <c r="FNP195" s="2"/>
      <c r="FNQ195" s="2"/>
      <c r="FNR195" s="2"/>
      <c r="FNS195" s="2"/>
      <c r="FNT195" s="2"/>
      <c r="FNU195" s="2"/>
      <c r="FNV195" s="2"/>
      <c r="FNW195" s="2"/>
      <c r="FNX195" s="2"/>
      <c r="FNY195" s="2"/>
      <c r="FNZ195" s="2"/>
      <c r="FOA195" s="2"/>
      <c r="FOB195" s="2"/>
      <c r="FOC195" s="2"/>
      <c r="FOD195" s="2"/>
      <c r="FOE195" s="2"/>
      <c r="FOF195" s="2"/>
      <c r="FOG195" s="2"/>
      <c r="FOH195" s="2"/>
      <c r="FOI195" s="2"/>
      <c r="FOJ195" s="2"/>
      <c r="FOK195" s="2"/>
      <c r="FOL195" s="2"/>
      <c r="FOM195" s="2"/>
      <c r="FON195" s="2"/>
      <c r="FOO195" s="2"/>
      <c r="FOP195" s="2"/>
      <c r="FOQ195" s="2"/>
      <c r="FOR195" s="2"/>
      <c r="FOS195" s="2"/>
      <c r="FOT195" s="2"/>
      <c r="FOU195" s="2"/>
      <c r="FOV195" s="2"/>
      <c r="FOW195" s="2"/>
      <c r="FOX195" s="2"/>
      <c r="FOY195" s="2"/>
      <c r="FOZ195" s="2"/>
      <c r="FPA195" s="2"/>
      <c r="FPB195" s="2"/>
      <c r="FPC195" s="2"/>
      <c r="FPD195" s="2"/>
      <c r="FPE195" s="2"/>
      <c r="FPF195" s="2"/>
      <c r="FPG195" s="2"/>
      <c r="FPH195" s="2"/>
      <c r="FPI195" s="2"/>
      <c r="FPJ195" s="2"/>
      <c r="FPK195" s="2"/>
      <c r="FPL195" s="2"/>
      <c r="FPM195" s="2"/>
      <c r="FPN195" s="2"/>
      <c r="FPO195" s="2"/>
      <c r="FPP195" s="2"/>
      <c r="FPQ195" s="2"/>
      <c r="FPR195" s="2"/>
      <c r="FPS195" s="2"/>
      <c r="FPT195" s="2"/>
      <c r="FPU195" s="2"/>
      <c r="FPV195" s="2"/>
      <c r="FPW195" s="2"/>
      <c r="FPX195" s="2"/>
      <c r="FPY195" s="2"/>
      <c r="FPZ195" s="2"/>
      <c r="FQA195" s="2"/>
      <c r="FQB195" s="2"/>
      <c r="FQC195" s="2"/>
      <c r="FQD195" s="2"/>
      <c r="FQE195" s="2"/>
      <c r="FQF195" s="2"/>
      <c r="FQG195" s="2"/>
      <c r="FQH195" s="2"/>
      <c r="FQI195" s="2"/>
      <c r="FQJ195" s="2"/>
      <c r="FQK195" s="2"/>
      <c r="FQL195" s="2"/>
      <c r="FQM195" s="2"/>
      <c r="FQN195" s="2"/>
      <c r="FQO195" s="2"/>
      <c r="FQP195" s="2"/>
      <c r="FQQ195" s="2"/>
      <c r="FQR195" s="2"/>
      <c r="FQS195" s="2"/>
      <c r="FQT195" s="2"/>
      <c r="FQU195" s="2"/>
      <c r="FQV195" s="2"/>
      <c r="FQW195" s="2"/>
      <c r="FQX195" s="2"/>
      <c r="FQY195" s="2"/>
      <c r="FQZ195" s="2"/>
      <c r="FRA195" s="2"/>
      <c r="FRB195" s="2"/>
      <c r="FRC195" s="2"/>
      <c r="FRD195" s="2"/>
      <c r="FRE195" s="2"/>
      <c r="FRF195" s="2"/>
      <c r="FRG195" s="2"/>
      <c r="FRH195" s="2"/>
      <c r="FRI195" s="2"/>
      <c r="FRJ195" s="2"/>
      <c r="FRK195" s="2"/>
      <c r="FRL195" s="2"/>
      <c r="FRM195" s="2"/>
      <c r="FRN195" s="2"/>
      <c r="FRO195" s="2"/>
      <c r="FRP195" s="2"/>
      <c r="FRQ195" s="2"/>
      <c r="FRR195" s="2"/>
      <c r="FRS195" s="2"/>
      <c r="FRT195" s="2"/>
      <c r="FRU195" s="2"/>
      <c r="FRV195" s="2"/>
      <c r="FRW195" s="2"/>
      <c r="FRX195" s="2"/>
      <c r="FRY195" s="2"/>
      <c r="FRZ195" s="2"/>
      <c r="FSA195" s="2"/>
      <c r="FSB195" s="2"/>
      <c r="FSC195" s="2"/>
      <c r="FSD195" s="2"/>
      <c r="FSE195" s="2"/>
      <c r="FSF195" s="2"/>
      <c r="FSG195" s="2"/>
      <c r="FSH195" s="2"/>
      <c r="FSI195" s="2"/>
      <c r="FSJ195" s="2"/>
      <c r="FSK195" s="2"/>
      <c r="FSL195" s="2"/>
      <c r="FSM195" s="2"/>
      <c r="FSN195" s="2"/>
      <c r="FSO195" s="2"/>
      <c r="FSP195" s="2"/>
      <c r="FSQ195" s="2"/>
      <c r="FSR195" s="2"/>
      <c r="FSS195" s="2"/>
      <c r="FST195" s="2"/>
      <c r="FSU195" s="2"/>
      <c r="FSV195" s="2"/>
      <c r="FSW195" s="2"/>
      <c r="FSX195" s="2"/>
      <c r="FSY195" s="2"/>
      <c r="FSZ195" s="2"/>
      <c r="FTA195" s="2"/>
      <c r="FTB195" s="2"/>
      <c r="FTC195" s="2"/>
      <c r="FTD195" s="2"/>
      <c r="FTE195" s="2"/>
      <c r="FTF195" s="2"/>
      <c r="FTG195" s="2"/>
      <c r="FTH195" s="2"/>
      <c r="FTI195" s="2"/>
      <c r="FTJ195" s="2"/>
      <c r="FTK195" s="2"/>
      <c r="FTL195" s="2"/>
      <c r="FTM195" s="2"/>
      <c r="FTN195" s="2"/>
      <c r="FTO195" s="2"/>
      <c r="FTP195" s="2"/>
      <c r="FTQ195" s="2"/>
      <c r="FTR195" s="2"/>
      <c r="FTS195" s="2"/>
      <c r="FTT195" s="2"/>
      <c r="FTU195" s="2"/>
      <c r="FTV195" s="2"/>
      <c r="FTW195" s="2"/>
      <c r="FTX195" s="2"/>
      <c r="FTY195" s="2"/>
      <c r="FTZ195" s="2"/>
      <c r="FUA195" s="2"/>
      <c r="FUB195" s="2"/>
      <c r="FUC195" s="2"/>
      <c r="FUD195" s="2"/>
      <c r="FUE195" s="2"/>
      <c r="FUF195" s="2"/>
      <c r="FUG195" s="2"/>
      <c r="FUH195" s="2"/>
      <c r="FUI195" s="2"/>
      <c r="FUJ195" s="2"/>
      <c r="FUK195" s="2"/>
      <c r="FUL195" s="2"/>
      <c r="FUM195" s="2"/>
      <c r="FUN195" s="2"/>
      <c r="FUO195" s="2"/>
      <c r="FUP195" s="2"/>
      <c r="FUQ195" s="2"/>
      <c r="FUR195" s="2"/>
      <c r="FUS195" s="2"/>
      <c r="FUT195" s="2"/>
      <c r="FUU195" s="2"/>
      <c r="FUV195" s="2"/>
      <c r="FUW195" s="2"/>
      <c r="FUX195" s="2"/>
      <c r="FUY195" s="2"/>
      <c r="FUZ195" s="2"/>
      <c r="FVA195" s="2"/>
      <c r="FVB195" s="2"/>
      <c r="FVC195" s="2"/>
      <c r="FVD195" s="2"/>
      <c r="FVE195" s="2"/>
      <c r="FVF195" s="2"/>
      <c r="FVG195" s="2"/>
      <c r="FVH195" s="2"/>
      <c r="FVI195" s="2"/>
      <c r="FVJ195" s="2"/>
      <c r="FVK195" s="2"/>
      <c r="FVL195" s="2"/>
      <c r="FVM195" s="2"/>
      <c r="FVN195" s="2"/>
      <c r="FVO195" s="2"/>
      <c r="FVP195" s="2"/>
      <c r="FVQ195" s="2"/>
      <c r="FVR195" s="2"/>
      <c r="FVS195" s="2"/>
      <c r="FVT195" s="2"/>
      <c r="FVU195" s="2"/>
      <c r="FVV195" s="2"/>
      <c r="FVW195" s="2"/>
      <c r="FVX195" s="2"/>
      <c r="FVY195" s="2"/>
      <c r="FVZ195" s="2"/>
      <c r="FWA195" s="2"/>
      <c r="FWB195" s="2"/>
      <c r="FWC195" s="2"/>
      <c r="FWD195" s="2"/>
      <c r="FWE195" s="2"/>
      <c r="FWF195" s="2"/>
      <c r="FWG195" s="2"/>
      <c r="FWH195" s="2"/>
      <c r="FWI195" s="2"/>
      <c r="FWJ195" s="2"/>
      <c r="FWK195" s="2"/>
      <c r="FWL195" s="2"/>
      <c r="FWM195" s="2"/>
      <c r="FWN195" s="2"/>
      <c r="FWO195" s="2"/>
      <c r="FWP195" s="2"/>
      <c r="FWQ195" s="2"/>
      <c r="FWR195" s="2"/>
      <c r="FWS195" s="2"/>
      <c r="FWT195" s="2"/>
      <c r="FWU195" s="2"/>
      <c r="FWV195" s="2"/>
      <c r="FWW195" s="2"/>
      <c r="FWX195" s="2"/>
      <c r="FWY195" s="2"/>
      <c r="FWZ195" s="2"/>
      <c r="FXA195" s="2"/>
      <c r="FXB195" s="2"/>
      <c r="FXC195" s="2"/>
      <c r="FXD195" s="2"/>
      <c r="FXE195" s="2"/>
      <c r="FXF195" s="2"/>
      <c r="FXG195" s="2"/>
      <c r="FXH195" s="2"/>
      <c r="FXI195" s="2"/>
      <c r="FXJ195" s="2"/>
      <c r="FXK195" s="2"/>
      <c r="FXL195" s="2"/>
      <c r="FXM195" s="2"/>
      <c r="FXN195" s="2"/>
      <c r="FXO195" s="2"/>
      <c r="FXP195" s="2"/>
      <c r="FXQ195" s="2"/>
      <c r="FXR195" s="2"/>
      <c r="FXS195" s="2"/>
      <c r="FXT195" s="2"/>
      <c r="FXU195" s="2"/>
      <c r="FXV195" s="2"/>
      <c r="FXW195" s="2"/>
      <c r="FXX195" s="2"/>
      <c r="FXY195" s="2"/>
      <c r="FXZ195" s="2"/>
      <c r="FYA195" s="2"/>
      <c r="FYB195" s="2"/>
      <c r="FYC195" s="2"/>
      <c r="FYD195" s="2"/>
      <c r="FYE195" s="2"/>
      <c r="FYF195" s="2"/>
      <c r="FYG195" s="2"/>
      <c r="FYH195" s="2"/>
      <c r="FYI195" s="2"/>
      <c r="FYJ195" s="2"/>
      <c r="FYK195" s="2"/>
      <c r="FYL195" s="2"/>
      <c r="FYM195" s="2"/>
      <c r="FYN195" s="2"/>
      <c r="FYO195" s="2"/>
      <c r="FYP195" s="2"/>
      <c r="FYQ195" s="2"/>
      <c r="FYR195" s="2"/>
      <c r="FYS195" s="2"/>
      <c r="FYT195" s="2"/>
      <c r="FYU195" s="2"/>
      <c r="FYV195" s="2"/>
      <c r="FYW195" s="2"/>
      <c r="FYX195" s="2"/>
      <c r="FYY195" s="2"/>
      <c r="FYZ195" s="2"/>
      <c r="FZA195" s="2"/>
      <c r="FZB195" s="2"/>
      <c r="FZC195" s="2"/>
      <c r="FZD195" s="2"/>
      <c r="FZE195" s="2"/>
      <c r="FZF195" s="2"/>
      <c r="FZG195" s="2"/>
      <c r="FZH195" s="2"/>
      <c r="FZI195" s="2"/>
      <c r="FZJ195" s="2"/>
      <c r="FZK195" s="2"/>
      <c r="FZL195" s="2"/>
      <c r="FZM195" s="2"/>
      <c r="FZN195" s="2"/>
      <c r="FZO195" s="2"/>
      <c r="FZP195" s="2"/>
      <c r="FZQ195" s="2"/>
      <c r="FZR195" s="2"/>
      <c r="FZS195" s="2"/>
      <c r="FZT195" s="2"/>
      <c r="FZU195" s="2"/>
      <c r="FZV195" s="2"/>
      <c r="FZW195" s="2"/>
      <c r="FZX195" s="2"/>
      <c r="FZY195" s="2"/>
      <c r="FZZ195" s="2"/>
      <c r="GAA195" s="2"/>
      <c r="GAB195" s="2"/>
      <c r="GAC195" s="2"/>
      <c r="GAD195" s="2"/>
      <c r="GAE195" s="2"/>
      <c r="GAF195" s="2"/>
      <c r="GAG195" s="2"/>
      <c r="GAH195" s="2"/>
      <c r="GAI195" s="2"/>
      <c r="GAJ195" s="2"/>
      <c r="GAK195" s="2"/>
      <c r="GAL195" s="2"/>
      <c r="GAM195" s="2"/>
      <c r="GAN195" s="2"/>
      <c r="GAO195" s="2"/>
      <c r="GAP195" s="2"/>
      <c r="GAQ195" s="2"/>
      <c r="GAR195" s="2"/>
      <c r="GAS195" s="2"/>
      <c r="GAT195" s="2"/>
      <c r="GAU195" s="2"/>
      <c r="GAV195" s="2"/>
      <c r="GAW195" s="2"/>
      <c r="GAX195" s="2"/>
      <c r="GAY195" s="2"/>
      <c r="GAZ195" s="2"/>
      <c r="GBA195" s="2"/>
      <c r="GBB195" s="2"/>
      <c r="GBC195" s="2"/>
      <c r="GBD195" s="2"/>
      <c r="GBE195" s="2"/>
      <c r="GBF195" s="2"/>
      <c r="GBG195" s="2"/>
      <c r="GBH195" s="2"/>
      <c r="GBI195" s="2"/>
      <c r="GBJ195" s="2"/>
      <c r="GBK195" s="2"/>
      <c r="GBL195" s="2"/>
      <c r="GBM195" s="2"/>
      <c r="GBN195" s="2"/>
      <c r="GBO195" s="2"/>
      <c r="GBP195" s="2"/>
      <c r="GBQ195" s="2"/>
      <c r="GBR195" s="2"/>
      <c r="GBS195" s="2"/>
      <c r="GBT195" s="2"/>
      <c r="GBU195" s="2"/>
      <c r="GBV195" s="2"/>
      <c r="GBW195" s="2"/>
      <c r="GBX195" s="2"/>
      <c r="GBY195" s="2"/>
      <c r="GBZ195" s="2"/>
      <c r="GCA195" s="2"/>
      <c r="GCB195" s="2"/>
      <c r="GCC195" s="2"/>
      <c r="GCD195" s="2"/>
      <c r="GCE195" s="2"/>
      <c r="GCF195" s="2"/>
      <c r="GCG195" s="2"/>
      <c r="GCH195" s="2"/>
      <c r="GCI195" s="2"/>
      <c r="GCJ195" s="2"/>
      <c r="GCK195" s="2"/>
      <c r="GCL195" s="2"/>
      <c r="GCM195" s="2"/>
      <c r="GCN195" s="2"/>
      <c r="GCO195" s="2"/>
      <c r="GCP195" s="2"/>
      <c r="GCQ195" s="2"/>
      <c r="GCR195" s="2"/>
      <c r="GCS195" s="2"/>
      <c r="GCT195" s="2"/>
      <c r="GCU195" s="2"/>
      <c r="GCV195" s="2"/>
      <c r="GCW195" s="2"/>
      <c r="GCX195" s="2"/>
      <c r="GCY195" s="2"/>
      <c r="GCZ195" s="2"/>
      <c r="GDA195" s="2"/>
      <c r="GDB195" s="2"/>
      <c r="GDC195" s="2"/>
      <c r="GDD195" s="2"/>
      <c r="GDE195" s="2"/>
      <c r="GDF195" s="2"/>
      <c r="GDG195" s="2"/>
      <c r="GDH195" s="2"/>
      <c r="GDI195" s="2"/>
      <c r="GDJ195" s="2"/>
      <c r="GDK195" s="2"/>
      <c r="GDL195" s="2"/>
      <c r="GDM195" s="2"/>
      <c r="GDN195" s="2"/>
      <c r="GDO195" s="2"/>
      <c r="GDP195" s="2"/>
      <c r="GDQ195" s="2"/>
      <c r="GDR195" s="2"/>
      <c r="GDS195" s="2"/>
      <c r="GDT195" s="2"/>
      <c r="GDU195" s="2"/>
      <c r="GDV195" s="2"/>
      <c r="GDW195" s="2"/>
      <c r="GDX195" s="2"/>
      <c r="GDY195" s="2"/>
      <c r="GDZ195" s="2"/>
      <c r="GEA195" s="2"/>
      <c r="GEB195" s="2"/>
      <c r="GEC195" s="2"/>
      <c r="GED195" s="2"/>
      <c r="GEE195" s="2"/>
      <c r="GEF195" s="2"/>
      <c r="GEG195" s="2"/>
      <c r="GEH195" s="2"/>
      <c r="GEI195" s="2"/>
      <c r="GEJ195" s="2"/>
      <c r="GEK195" s="2"/>
      <c r="GEL195" s="2"/>
      <c r="GEM195" s="2"/>
      <c r="GEN195" s="2"/>
      <c r="GEO195" s="2"/>
      <c r="GEP195" s="2"/>
      <c r="GEQ195" s="2"/>
      <c r="GER195" s="2"/>
      <c r="GES195" s="2"/>
      <c r="GET195" s="2"/>
      <c r="GEU195" s="2"/>
      <c r="GEV195" s="2"/>
      <c r="GEW195" s="2"/>
      <c r="GEX195" s="2"/>
      <c r="GEY195" s="2"/>
      <c r="GEZ195" s="2"/>
      <c r="GFA195" s="2"/>
      <c r="GFB195" s="2"/>
      <c r="GFC195" s="2"/>
      <c r="GFD195" s="2"/>
      <c r="GFE195" s="2"/>
      <c r="GFF195" s="2"/>
      <c r="GFG195" s="2"/>
      <c r="GFH195" s="2"/>
      <c r="GFI195" s="2"/>
      <c r="GFJ195" s="2"/>
      <c r="GFK195" s="2"/>
      <c r="GFL195" s="2"/>
      <c r="GFM195" s="2"/>
      <c r="GFN195" s="2"/>
      <c r="GFO195" s="2"/>
      <c r="GFP195" s="2"/>
      <c r="GFQ195" s="2"/>
      <c r="GFR195" s="2"/>
      <c r="GFS195" s="2"/>
      <c r="GFT195" s="2"/>
      <c r="GFU195" s="2"/>
      <c r="GFV195" s="2"/>
      <c r="GFW195" s="2"/>
      <c r="GFX195" s="2"/>
      <c r="GFY195" s="2"/>
      <c r="GFZ195" s="2"/>
      <c r="GGA195" s="2"/>
      <c r="GGB195" s="2"/>
      <c r="GGC195" s="2"/>
      <c r="GGD195" s="2"/>
      <c r="GGE195" s="2"/>
      <c r="GGF195" s="2"/>
      <c r="GGG195" s="2"/>
      <c r="GGH195" s="2"/>
      <c r="GGI195" s="2"/>
      <c r="GGJ195" s="2"/>
      <c r="GGK195" s="2"/>
      <c r="GGL195" s="2"/>
      <c r="GGM195" s="2"/>
      <c r="GGN195" s="2"/>
      <c r="GGO195" s="2"/>
      <c r="GGP195" s="2"/>
      <c r="GGQ195" s="2"/>
      <c r="GGR195" s="2"/>
      <c r="GGS195" s="2"/>
      <c r="GGT195" s="2"/>
      <c r="GGU195" s="2"/>
      <c r="GGV195" s="2"/>
      <c r="GGW195" s="2"/>
      <c r="GGX195" s="2"/>
      <c r="GGY195" s="2"/>
      <c r="GGZ195" s="2"/>
      <c r="GHA195" s="2"/>
      <c r="GHB195" s="2"/>
      <c r="GHC195" s="2"/>
      <c r="GHD195" s="2"/>
      <c r="GHE195" s="2"/>
      <c r="GHF195" s="2"/>
      <c r="GHG195" s="2"/>
      <c r="GHH195" s="2"/>
      <c r="GHI195" s="2"/>
      <c r="GHJ195" s="2"/>
      <c r="GHK195" s="2"/>
      <c r="GHL195" s="2"/>
      <c r="GHM195" s="2"/>
      <c r="GHN195" s="2"/>
      <c r="GHO195" s="2"/>
      <c r="GHP195" s="2"/>
      <c r="GHQ195" s="2"/>
      <c r="GHR195" s="2"/>
      <c r="GHS195" s="2"/>
      <c r="GHT195" s="2"/>
      <c r="GHU195" s="2"/>
      <c r="GHV195" s="2"/>
      <c r="GHW195" s="2"/>
      <c r="GHX195" s="2"/>
      <c r="GHY195" s="2"/>
      <c r="GHZ195" s="2"/>
      <c r="GIA195" s="2"/>
      <c r="GIB195" s="2"/>
      <c r="GIC195" s="2"/>
      <c r="GID195" s="2"/>
      <c r="GIE195" s="2"/>
      <c r="GIF195" s="2"/>
      <c r="GIG195" s="2"/>
      <c r="GIH195" s="2"/>
      <c r="GII195" s="2"/>
      <c r="GIJ195" s="2"/>
      <c r="GIK195" s="2"/>
      <c r="GIL195" s="2"/>
      <c r="GIM195" s="2"/>
      <c r="GIN195" s="2"/>
      <c r="GIO195" s="2"/>
      <c r="GIP195" s="2"/>
      <c r="GIQ195" s="2"/>
      <c r="GIR195" s="2"/>
      <c r="GIS195" s="2"/>
      <c r="GIT195" s="2"/>
      <c r="GIU195" s="2"/>
      <c r="GIV195" s="2"/>
      <c r="GIW195" s="2"/>
      <c r="GIX195" s="2"/>
      <c r="GIY195" s="2"/>
      <c r="GIZ195" s="2"/>
      <c r="GJA195" s="2"/>
      <c r="GJB195" s="2"/>
      <c r="GJC195" s="2"/>
      <c r="GJD195" s="2"/>
      <c r="GJE195" s="2"/>
      <c r="GJF195" s="2"/>
      <c r="GJG195" s="2"/>
      <c r="GJH195" s="2"/>
      <c r="GJI195" s="2"/>
      <c r="GJJ195" s="2"/>
      <c r="GJK195" s="2"/>
      <c r="GJL195" s="2"/>
      <c r="GJM195" s="2"/>
      <c r="GJN195" s="2"/>
      <c r="GJO195" s="2"/>
      <c r="GJP195" s="2"/>
      <c r="GJQ195" s="2"/>
      <c r="GJR195" s="2"/>
      <c r="GJS195" s="2"/>
      <c r="GJT195" s="2"/>
      <c r="GJU195" s="2"/>
      <c r="GJV195" s="2"/>
      <c r="GJW195" s="2"/>
      <c r="GJX195" s="2"/>
      <c r="GJY195" s="2"/>
      <c r="GJZ195" s="2"/>
      <c r="GKA195" s="2"/>
      <c r="GKB195" s="2"/>
      <c r="GKC195" s="2"/>
      <c r="GKD195" s="2"/>
      <c r="GKE195" s="2"/>
      <c r="GKF195" s="2"/>
      <c r="GKG195" s="2"/>
      <c r="GKH195" s="2"/>
      <c r="GKI195" s="2"/>
      <c r="GKJ195" s="2"/>
      <c r="GKK195" s="2"/>
      <c r="GKL195" s="2"/>
      <c r="GKM195" s="2"/>
      <c r="GKN195" s="2"/>
      <c r="GKO195" s="2"/>
      <c r="GKP195" s="2"/>
      <c r="GKQ195" s="2"/>
      <c r="GKR195" s="2"/>
      <c r="GKS195" s="2"/>
      <c r="GKT195" s="2"/>
      <c r="GKU195" s="2"/>
      <c r="GKV195" s="2"/>
      <c r="GKW195" s="2"/>
      <c r="GKX195" s="2"/>
      <c r="GKY195" s="2"/>
      <c r="GKZ195" s="2"/>
      <c r="GLA195" s="2"/>
      <c r="GLB195" s="2"/>
      <c r="GLC195" s="2"/>
      <c r="GLD195" s="2"/>
      <c r="GLE195" s="2"/>
      <c r="GLF195" s="2"/>
      <c r="GLG195" s="2"/>
      <c r="GLH195" s="2"/>
      <c r="GLI195" s="2"/>
      <c r="GLJ195" s="2"/>
      <c r="GLK195" s="2"/>
      <c r="GLL195" s="2"/>
      <c r="GLM195" s="2"/>
      <c r="GLN195" s="2"/>
      <c r="GLO195" s="2"/>
      <c r="GLP195" s="2"/>
      <c r="GLQ195" s="2"/>
      <c r="GLR195" s="2"/>
      <c r="GLS195" s="2"/>
      <c r="GLT195" s="2"/>
      <c r="GLU195" s="2"/>
      <c r="GLV195" s="2"/>
      <c r="GLW195" s="2"/>
      <c r="GLX195" s="2"/>
      <c r="GLY195" s="2"/>
      <c r="GLZ195" s="2"/>
      <c r="GMA195" s="2"/>
      <c r="GMB195" s="2"/>
      <c r="GMC195" s="2"/>
      <c r="GMD195" s="2"/>
      <c r="GME195" s="2"/>
      <c r="GMF195" s="2"/>
      <c r="GMG195" s="2"/>
      <c r="GMH195" s="2"/>
      <c r="GMI195" s="2"/>
      <c r="GMJ195" s="2"/>
      <c r="GMK195" s="2"/>
      <c r="GML195" s="2"/>
      <c r="GMM195" s="2"/>
      <c r="GMN195" s="2"/>
      <c r="GMO195" s="2"/>
      <c r="GMP195" s="2"/>
      <c r="GMQ195" s="2"/>
      <c r="GMR195" s="2"/>
      <c r="GMS195" s="2"/>
      <c r="GMT195" s="2"/>
      <c r="GMU195" s="2"/>
      <c r="GMV195" s="2"/>
      <c r="GMW195" s="2"/>
      <c r="GMX195" s="2"/>
      <c r="GMY195" s="2"/>
      <c r="GMZ195" s="2"/>
      <c r="GNA195" s="2"/>
      <c r="GNB195" s="2"/>
      <c r="GNC195" s="2"/>
      <c r="GND195" s="2"/>
      <c r="GNE195" s="2"/>
      <c r="GNF195" s="2"/>
      <c r="GNG195" s="2"/>
      <c r="GNH195" s="2"/>
      <c r="GNI195" s="2"/>
      <c r="GNJ195" s="2"/>
      <c r="GNK195" s="2"/>
      <c r="GNL195" s="2"/>
      <c r="GNM195" s="2"/>
      <c r="GNN195" s="2"/>
      <c r="GNO195" s="2"/>
      <c r="GNP195" s="2"/>
      <c r="GNQ195" s="2"/>
      <c r="GNR195" s="2"/>
      <c r="GNS195" s="2"/>
      <c r="GNT195" s="2"/>
      <c r="GNU195" s="2"/>
      <c r="GNV195" s="2"/>
      <c r="GNW195" s="2"/>
      <c r="GNX195" s="2"/>
      <c r="GNY195" s="2"/>
      <c r="GNZ195" s="2"/>
      <c r="GOA195" s="2"/>
      <c r="GOB195" s="2"/>
      <c r="GOC195" s="2"/>
      <c r="GOD195" s="2"/>
      <c r="GOE195" s="2"/>
      <c r="GOF195" s="2"/>
      <c r="GOG195" s="2"/>
      <c r="GOH195" s="2"/>
      <c r="GOI195" s="2"/>
      <c r="GOJ195" s="2"/>
      <c r="GOK195" s="2"/>
      <c r="GOL195" s="2"/>
      <c r="GOM195" s="2"/>
      <c r="GON195" s="2"/>
      <c r="GOO195" s="2"/>
      <c r="GOP195" s="2"/>
      <c r="GOQ195" s="2"/>
      <c r="GOR195" s="2"/>
      <c r="GOS195" s="2"/>
      <c r="GOT195" s="2"/>
      <c r="GOU195" s="2"/>
      <c r="GOV195" s="2"/>
      <c r="GOW195" s="2"/>
      <c r="GOX195" s="2"/>
      <c r="GOY195" s="2"/>
      <c r="GOZ195" s="2"/>
      <c r="GPA195" s="2"/>
      <c r="GPB195" s="2"/>
      <c r="GPC195" s="2"/>
      <c r="GPD195" s="2"/>
      <c r="GPE195" s="2"/>
      <c r="GPF195" s="2"/>
      <c r="GPG195" s="2"/>
      <c r="GPH195" s="2"/>
      <c r="GPI195" s="2"/>
      <c r="GPJ195" s="2"/>
      <c r="GPK195" s="2"/>
      <c r="GPL195" s="2"/>
      <c r="GPM195" s="2"/>
      <c r="GPN195" s="2"/>
      <c r="GPO195" s="2"/>
      <c r="GPP195" s="2"/>
      <c r="GPQ195" s="2"/>
      <c r="GPR195" s="2"/>
      <c r="GPS195" s="2"/>
      <c r="GPT195" s="2"/>
      <c r="GPU195" s="2"/>
      <c r="GPV195" s="2"/>
      <c r="GPW195" s="2"/>
      <c r="GPX195" s="2"/>
      <c r="GPY195" s="2"/>
      <c r="GPZ195" s="2"/>
      <c r="GQA195" s="2"/>
      <c r="GQB195" s="2"/>
      <c r="GQC195" s="2"/>
      <c r="GQD195" s="2"/>
      <c r="GQE195" s="2"/>
      <c r="GQF195" s="2"/>
      <c r="GQG195" s="2"/>
      <c r="GQH195" s="2"/>
      <c r="GQI195" s="2"/>
      <c r="GQJ195" s="2"/>
      <c r="GQK195" s="2"/>
      <c r="GQL195" s="2"/>
      <c r="GQM195" s="2"/>
      <c r="GQN195" s="2"/>
      <c r="GQO195" s="2"/>
      <c r="GQP195" s="2"/>
      <c r="GQQ195" s="2"/>
      <c r="GQR195" s="2"/>
      <c r="GQS195" s="2"/>
      <c r="GQT195" s="2"/>
      <c r="GQU195" s="2"/>
      <c r="GQV195" s="2"/>
      <c r="GQW195" s="2"/>
      <c r="GQX195" s="2"/>
      <c r="GQY195" s="2"/>
      <c r="GQZ195" s="2"/>
      <c r="GRA195" s="2"/>
      <c r="GRB195" s="2"/>
      <c r="GRC195" s="2"/>
      <c r="GRD195" s="2"/>
      <c r="GRE195" s="2"/>
      <c r="GRF195" s="2"/>
      <c r="GRG195" s="2"/>
      <c r="GRH195" s="2"/>
      <c r="GRI195" s="2"/>
      <c r="GRJ195" s="2"/>
      <c r="GRK195" s="2"/>
      <c r="GRL195" s="2"/>
      <c r="GRM195" s="2"/>
      <c r="GRN195" s="2"/>
      <c r="GRO195" s="2"/>
      <c r="GRP195" s="2"/>
      <c r="GRQ195" s="2"/>
      <c r="GRR195" s="2"/>
      <c r="GRS195" s="2"/>
      <c r="GRT195" s="2"/>
      <c r="GRU195" s="2"/>
      <c r="GRV195" s="2"/>
      <c r="GRW195" s="2"/>
      <c r="GRX195" s="2"/>
      <c r="GRY195" s="2"/>
      <c r="GRZ195" s="2"/>
      <c r="GSA195" s="2"/>
      <c r="GSB195" s="2"/>
      <c r="GSC195" s="2"/>
      <c r="GSD195" s="2"/>
      <c r="GSE195" s="2"/>
      <c r="GSF195" s="2"/>
      <c r="GSG195" s="2"/>
      <c r="GSH195" s="2"/>
      <c r="GSI195" s="2"/>
      <c r="GSJ195" s="2"/>
      <c r="GSK195" s="2"/>
      <c r="GSL195" s="2"/>
      <c r="GSM195" s="2"/>
      <c r="GSN195" s="2"/>
      <c r="GSO195" s="2"/>
      <c r="GSP195" s="2"/>
      <c r="GSQ195" s="2"/>
      <c r="GSR195" s="2"/>
      <c r="GSS195" s="2"/>
      <c r="GST195" s="2"/>
      <c r="GSU195" s="2"/>
      <c r="GSV195" s="2"/>
      <c r="GSW195" s="2"/>
      <c r="GSX195" s="2"/>
      <c r="GSY195" s="2"/>
      <c r="GSZ195" s="2"/>
      <c r="GTA195" s="2"/>
      <c r="GTB195" s="2"/>
      <c r="GTC195" s="2"/>
      <c r="GTD195" s="2"/>
      <c r="GTE195" s="2"/>
      <c r="GTF195" s="2"/>
      <c r="GTG195" s="2"/>
      <c r="GTH195" s="2"/>
      <c r="GTI195" s="2"/>
      <c r="GTJ195" s="2"/>
      <c r="GTK195" s="2"/>
      <c r="GTL195" s="2"/>
      <c r="GTM195" s="2"/>
      <c r="GTN195" s="2"/>
      <c r="GTO195" s="2"/>
      <c r="GTP195" s="2"/>
      <c r="GTQ195" s="2"/>
      <c r="GTR195" s="2"/>
      <c r="GTS195" s="2"/>
      <c r="GTT195" s="2"/>
      <c r="GTU195" s="2"/>
      <c r="GTV195" s="2"/>
      <c r="GTW195" s="2"/>
      <c r="GTX195" s="2"/>
      <c r="GTY195" s="2"/>
      <c r="GTZ195" s="2"/>
      <c r="GUA195" s="2"/>
      <c r="GUB195" s="2"/>
      <c r="GUC195" s="2"/>
      <c r="GUD195" s="2"/>
      <c r="GUE195" s="2"/>
      <c r="GUF195" s="2"/>
      <c r="GUG195" s="2"/>
      <c r="GUH195" s="2"/>
      <c r="GUI195" s="2"/>
      <c r="GUJ195" s="2"/>
      <c r="GUK195" s="2"/>
      <c r="GUL195" s="2"/>
      <c r="GUM195" s="2"/>
      <c r="GUN195" s="2"/>
      <c r="GUO195" s="2"/>
      <c r="GUP195" s="2"/>
      <c r="GUQ195" s="2"/>
      <c r="GUR195" s="2"/>
      <c r="GUS195" s="2"/>
      <c r="GUT195" s="2"/>
      <c r="GUU195" s="2"/>
      <c r="GUV195" s="2"/>
      <c r="GUW195" s="2"/>
      <c r="GUX195" s="2"/>
      <c r="GUY195" s="2"/>
      <c r="GUZ195" s="2"/>
      <c r="GVA195" s="2"/>
      <c r="GVB195" s="2"/>
      <c r="GVC195" s="2"/>
      <c r="GVD195" s="2"/>
      <c r="GVE195" s="2"/>
      <c r="GVF195" s="2"/>
      <c r="GVG195" s="2"/>
      <c r="GVH195" s="2"/>
      <c r="GVI195" s="2"/>
      <c r="GVJ195" s="2"/>
      <c r="GVK195" s="2"/>
      <c r="GVL195" s="2"/>
      <c r="GVM195" s="2"/>
      <c r="GVN195" s="2"/>
      <c r="GVO195" s="2"/>
      <c r="GVP195" s="2"/>
      <c r="GVQ195" s="2"/>
      <c r="GVR195" s="2"/>
      <c r="GVS195" s="2"/>
      <c r="GVT195" s="2"/>
      <c r="GVU195" s="2"/>
      <c r="GVV195" s="2"/>
      <c r="GVW195" s="2"/>
      <c r="GVX195" s="2"/>
      <c r="GVY195" s="2"/>
      <c r="GVZ195" s="2"/>
      <c r="GWA195" s="2"/>
      <c r="GWB195" s="2"/>
      <c r="GWC195" s="2"/>
      <c r="GWD195" s="2"/>
      <c r="GWE195" s="2"/>
      <c r="GWF195" s="2"/>
      <c r="GWG195" s="2"/>
      <c r="GWH195" s="2"/>
      <c r="GWI195" s="2"/>
      <c r="GWJ195" s="2"/>
      <c r="GWK195" s="2"/>
      <c r="GWL195" s="2"/>
      <c r="GWM195" s="2"/>
      <c r="GWN195" s="2"/>
      <c r="GWO195" s="2"/>
      <c r="GWP195" s="2"/>
      <c r="GWQ195" s="2"/>
      <c r="GWR195" s="2"/>
      <c r="GWS195" s="2"/>
      <c r="GWT195" s="2"/>
      <c r="GWU195" s="2"/>
      <c r="GWV195" s="2"/>
      <c r="GWW195" s="2"/>
      <c r="GWX195" s="2"/>
      <c r="GWY195" s="2"/>
      <c r="GWZ195" s="2"/>
      <c r="GXA195" s="2"/>
      <c r="GXB195" s="2"/>
      <c r="GXC195" s="2"/>
      <c r="GXD195" s="2"/>
      <c r="GXE195" s="2"/>
      <c r="GXF195" s="2"/>
      <c r="GXG195" s="2"/>
      <c r="GXH195" s="2"/>
      <c r="GXI195" s="2"/>
      <c r="GXJ195" s="2"/>
      <c r="GXK195" s="2"/>
      <c r="GXL195" s="2"/>
      <c r="GXM195" s="2"/>
      <c r="GXN195" s="2"/>
      <c r="GXO195" s="2"/>
      <c r="GXP195" s="2"/>
      <c r="GXQ195" s="2"/>
      <c r="GXR195" s="2"/>
      <c r="GXS195" s="2"/>
      <c r="GXT195" s="2"/>
      <c r="GXU195" s="2"/>
      <c r="GXV195" s="2"/>
      <c r="GXW195" s="2"/>
      <c r="GXX195" s="2"/>
      <c r="GXY195" s="2"/>
      <c r="GXZ195" s="2"/>
      <c r="GYA195" s="2"/>
      <c r="GYB195" s="2"/>
      <c r="GYC195" s="2"/>
      <c r="GYD195" s="2"/>
      <c r="GYE195" s="2"/>
      <c r="GYF195" s="2"/>
      <c r="GYG195" s="2"/>
      <c r="GYH195" s="2"/>
      <c r="GYI195" s="2"/>
      <c r="GYJ195" s="2"/>
      <c r="GYK195" s="2"/>
      <c r="GYL195" s="2"/>
      <c r="GYM195" s="2"/>
      <c r="GYN195" s="2"/>
      <c r="GYO195" s="2"/>
      <c r="GYP195" s="2"/>
      <c r="GYQ195" s="2"/>
      <c r="GYR195" s="2"/>
      <c r="GYS195" s="2"/>
      <c r="GYT195" s="2"/>
      <c r="GYU195" s="2"/>
      <c r="GYV195" s="2"/>
      <c r="GYW195" s="2"/>
      <c r="GYX195" s="2"/>
      <c r="GYY195" s="2"/>
      <c r="GYZ195" s="2"/>
      <c r="GZA195" s="2"/>
      <c r="GZB195" s="2"/>
      <c r="GZC195" s="2"/>
      <c r="GZD195" s="2"/>
      <c r="GZE195" s="2"/>
      <c r="GZF195" s="2"/>
      <c r="GZG195" s="2"/>
      <c r="GZH195" s="2"/>
      <c r="GZI195" s="2"/>
      <c r="GZJ195" s="2"/>
      <c r="GZK195" s="2"/>
      <c r="GZL195" s="2"/>
      <c r="GZM195" s="2"/>
      <c r="GZN195" s="2"/>
      <c r="GZO195" s="2"/>
      <c r="GZP195" s="2"/>
      <c r="GZQ195" s="2"/>
      <c r="GZR195" s="2"/>
      <c r="GZS195" s="2"/>
      <c r="GZT195" s="2"/>
      <c r="GZU195" s="2"/>
      <c r="GZV195" s="2"/>
      <c r="GZW195" s="2"/>
      <c r="GZX195" s="2"/>
      <c r="GZY195" s="2"/>
      <c r="GZZ195" s="2"/>
      <c r="HAA195" s="2"/>
      <c r="HAB195" s="2"/>
      <c r="HAC195" s="2"/>
      <c r="HAD195" s="2"/>
      <c r="HAE195" s="2"/>
      <c r="HAF195" s="2"/>
      <c r="HAG195" s="2"/>
      <c r="HAH195" s="2"/>
      <c r="HAI195" s="2"/>
      <c r="HAJ195" s="2"/>
      <c r="HAK195" s="2"/>
      <c r="HAL195" s="2"/>
      <c r="HAM195" s="2"/>
      <c r="HAN195" s="2"/>
      <c r="HAO195" s="2"/>
      <c r="HAP195" s="2"/>
      <c r="HAQ195" s="2"/>
      <c r="HAR195" s="2"/>
      <c r="HAS195" s="2"/>
      <c r="HAT195" s="2"/>
      <c r="HAU195" s="2"/>
      <c r="HAV195" s="2"/>
      <c r="HAW195" s="2"/>
      <c r="HAX195" s="2"/>
      <c r="HAY195" s="2"/>
      <c r="HAZ195" s="2"/>
      <c r="HBA195" s="2"/>
      <c r="HBB195" s="2"/>
      <c r="HBC195" s="2"/>
      <c r="HBD195" s="2"/>
      <c r="HBE195" s="2"/>
      <c r="HBF195" s="2"/>
      <c r="HBG195" s="2"/>
      <c r="HBH195" s="2"/>
      <c r="HBI195" s="2"/>
      <c r="HBJ195" s="2"/>
      <c r="HBK195" s="2"/>
      <c r="HBL195" s="2"/>
      <c r="HBM195" s="2"/>
      <c r="HBN195" s="2"/>
      <c r="HBO195" s="2"/>
      <c r="HBP195" s="2"/>
      <c r="HBQ195" s="2"/>
      <c r="HBR195" s="2"/>
      <c r="HBS195" s="2"/>
      <c r="HBT195" s="2"/>
      <c r="HBU195" s="2"/>
      <c r="HBV195" s="2"/>
      <c r="HBW195" s="2"/>
      <c r="HBX195" s="2"/>
      <c r="HBY195" s="2"/>
      <c r="HBZ195" s="2"/>
      <c r="HCA195" s="2"/>
      <c r="HCB195" s="2"/>
      <c r="HCC195" s="2"/>
      <c r="HCD195" s="2"/>
      <c r="HCE195" s="2"/>
      <c r="HCF195" s="2"/>
      <c r="HCG195" s="2"/>
      <c r="HCH195" s="2"/>
      <c r="HCI195" s="2"/>
      <c r="HCJ195" s="2"/>
      <c r="HCK195" s="2"/>
      <c r="HCL195" s="2"/>
      <c r="HCM195" s="2"/>
      <c r="HCN195" s="2"/>
      <c r="HCO195" s="2"/>
      <c r="HCP195" s="2"/>
      <c r="HCQ195" s="2"/>
      <c r="HCR195" s="2"/>
      <c r="HCS195" s="2"/>
      <c r="HCT195" s="2"/>
      <c r="HCU195" s="2"/>
      <c r="HCV195" s="2"/>
      <c r="HCW195" s="2"/>
      <c r="HCX195" s="2"/>
      <c r="HCY195" s="2"/>
      <c r="HCZ195" s="2"/>
      <c r="HDA195" s="2"/>
      <c r="HDB195" s="2"/>
      <c r="HDC195" s="2"/>
      <c r="HDD195" s="2"/>
      <c r="HDE195" s="2"/>
      <c r="HDF195" s="2"/>
      <c r="HDG195" s="2"/>
      <c r="HDH195" s="2"/>
      <c r="HDI195" s="2"/>
      <c r="HDJ195" s="2"/>
      <c r="HDK195" s="2"/>
      <c r="HDL195" s="2"/>
      <c r="HDM195" s="2"/>
      <c r="HDN195" s="2"/>
      <c r="HDO195" s="2"/>
      <c r="HDP195" s="2"/>
      <c r="HDQ195" s="2"/>
      <c r="HDR195" s="2"/>
      <c r="HDS195" s="2"/>
      <c r="HDT195" s="2"/>
      <c r="HDU195" s="2"/>
      <c r="HDV195" s="2"/>
      <c r="HDW195" s="2"/>
      <c r="HDX195" s="2"/>
      <c r="HDY195" s="2"/>
      <c r="HDZ195" s="2"/>
      <c r="HEA195" s="2"/>
      <c r="HEB195" s="2"/>
      <c r="HEC195" s="2"/>
      <c r="HED195" s="2"/>
      <c r="HEE195" s="2"/>
      <c r="HEF195" s="2"/>
      <c r="HEG195" s="2"/>
      <c r="HEH195" s="2"/>
      <c r="HEI195" s="2"/>
      <c r="HEJ195" s="2"/>
      <c r="HEK195" s="2"/>
      <c r="HEL195" s="2"/>
      <c r="HEM195" s="2"/>
      <c r="HEN195" s="2"/>
      <c r="HEO195" s="2"/>
      <c r="HEP195" s="2"/>
      <c r="HEQ195" s="2"/>
      <c r="HER195" s="2"/>
      <c r="HES195" s="2"/>
      <c r="HET195" s="2"/>
      <c r="HEU195" s="2"/>
      <c r="HEV195" s="2"/>
      <c r="HEW195" s="2"/>
      <c r="HEX195" s="2"/>
      <c r="HEY195" s="2"/>
      <c r="HEZ195" s="2"/>
      <c r="HFA195" s="2"/>
      <c r="HFB195" s="2"/>
      <c r="HFC195" s="2"/>
      <c r="HFD195" s="2"/>
      <c r="HFE195" s="2"/>
      <c r="HFF195" s="2"/>
      <c r="HFG195" s="2"/>
      <c r="HFH195" s="2"/>
      <c r="HFI195" s="2"/>
      <c r="HFJ195" s="2"/>
      <c r="HFK195" s="2"/>
      <c r="HFL195" s="2"/>
      <c r="HFM195" s="2"/>
      <c r="HFN195" s="2"/>
      <c r="HFO195" s="2"/>
      <c r="HFP195" s="2"/>
      <c r="HFQ195" s="2"/>
      <c r="HFR195" s="2"/>
      <c r="HFS195" s="2"/>
      <c r="HFT195" s="2"/>
      <c r="HFU195" s="2"/>
      <c r="HFV195" s="2"/>
      <c r="HFW195" s="2"/>
      <c r="HFX195" s="2"/>
      <c r="HFY195" s="2"/>
      <c r="HFZ195" s="2"/>
      <c r="HGA195" s="2"/>
      <c r="HGB195" s="2"/>
      <c r="HGC195" s="2"/>
      <c r="HGD195" s="2"/>
      <c r="HGE195" s="2"/>
      <c r="HGF195" s="2"/>
      <c r="HGG195" s="2"/>
      <c r="HGH195" s="2"/>
      <c r="HGI195" s="2"/>
      <c r="HGJ195" s="2"/>
      <c r="HGK195" s="2"/>
      <c r="HGL195" s="2"/>
      <c r="HGM195" s="2"/>
      <c r="HGN195" s="2"/>
      <c r="HGO195" s="2"/>
      <c r="HGP195" s="2"/>
      <c r="HGQ195" s="2"/>
      <c r="HGR195" s="2"/>
      <c r="HGS195" s="2"/>
      <c r="HGT195" s="2"/>
      <c r="HGU195" s="2"/>
      <c r="HGV195" s="2"/>
      <c r="HGW195" s="2"/>
      <c r="HGX195" s="2"/>
      <c r="HGY195" s="2"/>
      <c r="HGZ195" s="2"/>
      <c r="HHA195" s="2"/>
      <c r="HHB195" s="2"/>
      <c r="HHC195" s="2"/>
      <c r="HHD195" s="2"/>
      <c r="HHE195" s="2"/>
      <c r="HHF195" s="2"/>
      <c r="HHG195" s="2"/>
      <c r="HHH195" s="2"/>
      <c r="HHI195" s="2"/>
      <c r="HHJ195" s="2"/>
      <c r="HHK195" s="2"/>
      <c r="HHL195" s="2"/>
      <c r="HHM195" s="2"/>
      <c r="HHN195" s="2"/>
      <c r="HHO195" s="2"/>
      <c r="HHP195" s="2"/>
      <c r="HHQ195" s="2"/>
      <c r="HHR195" s="2"/>
      <c r="HHS195" s="2"/>
      <c r="HHT195" s="2"/>
      <c r="HHU195" s="2"/>
      <c r="HHV195" s="2"/>
      <c r="HHW195" s="2"/>
      <c r="HHX195" s="2"/>
      <c r="HHY195" s="2"/>
      <c r="HHZ195" s="2"/>
      <c r="HIA195" s="2"/>
      <c r="HIB195" s="2"/>
      <c r="HIC195" s="2"/>
      <c r="HID195" s="2"/>
      <c r="HIE195" s="2"/>
      <c r="HIF195" s="2"/>
      <c r="HIG195" s="2"/>
      <c r="HIH195" s="2"/>
      <c r="HII195" s="2"/>
      <c r="HIJ195" s="2"/>
      <c r="HIK195" s="2"/>
      <c r="HIL195" s="2"/>
      <c r="HIM195" s="2"/>
      <c r="HIN195" s="2"/>
      <c r="HIO195" s="2"/>
      <c r="HIP195" s="2"/>
      <c r="HIQ195" s="2"/>
      <c r="HIR195" s="2"/>
      <c r="HIS195" s="2"/>
      <c r="HIT195" s="2"/>
      <c r="HIU195" s="2"/>
      <c r="HIV195" s="2"/>
      <c r="HIW195" s="2"/>
      <c r="HIX195" s="2"/>
      <c r="HIY195" s="2"/>
      <c r="HIZ195" s="2"/>
      <c r="HJA195" s="2"/>
      <c r="HJB195" s="2"/>
      <c r="HJC195" s="2"/>
      <c r="HJD195" s="2"/>
      <c r="HJE195" s="2"/>
      <c r="HJF195" s="2"/>
      <c r="HJG195" s="2"/>
      <c r="HJH195" s="2"/>
      <c r="HJI195" s="2"/>
      <c r="HJJ195" s="2"/>
      <c r="HJK195" s="2"/>
      <c r="HJL195" s="2"/>
      <c r="HJM195" s="2"/>
      <c r="HJN195" s="2"/>
      <c r="HJO195" s="2"/>
      <c r="HJP195" s="2"/>
      <c r="HJQ195" s="2"/>
      <c r="HJR195" s="2"/>
      <c r="HJS195" s="2"/>
      <c r="HJT195" s="2"/>
      <c r="HJU195" s="2"/>
      <c r="HJV195" s="2"/>
      <c r="HJW195" s="2"/>
      <c r="HJX195" s="2"/>
      <c r="HJY195" s="2"/>
      <c r="HJZ195" s="2"/>
      <c r="HKA195" s="2"/>
      <c r="HKB195" s="2"/>
      <c r="HKC195" s="2"/>
      <c r="HKD195" s="2"/>
      <c r="HKE195" s="2"/>
      <c r="HKF195" s="2"/>
      <c r="HKG195" s="2"/>
      <c r="HKH195" s="2"/>
      <c r="HKI195" s="2"/>
      <c r="HKJ195" s="2"/>
      <c r="HKK195" s="2"/>
      <c r="HKL195" s="2"/>
      <c r="HKM195" s="2"/>
      <c r="HKN195" s="2"/>
      <c r="HKO195" s="2"/>
      <c r="HKP195" s="2"/>
      <c r="HKQ195" s="2"/>
      <c r="HKR195" s="2"/>
      <c r="HKS195" s="2"/>
      <c r="HKT195" s="2"/>
      <c r="HKU195" s="2"/>
      <c r="HKV195" s="2"/>
      <c r="HKW195" s="2"/>
      <c r="HKX195" s="2"/>
      <c r="HKY195" s="2"/>
      <c r="HKZ195" s="2"/>
      <c r="HLA195" s="2"/>
      <c r="HLB195" s="2"/>
      <c r="HLC195" s="2"/>
      <c r="HLD195" s="2"/>
      <c r="HLE195" s="2"/>
      <c r="HLF195" s="2"/>
      <c r="HLG195" s="2"/>
      <c r="HLH195" s="2"/>
      <c r="HLI195" s="2"/>
      <c r="HLJ195" s="2"/>
      <c r="HLK195" s="2"/>
      <c r="HLL195" s="2"/>
      <c r="HLM195" s="2"/>
      <c r="HLN195" s="2"/>
      <c r="HLO195" s="2"/>
      <c r="HLP195" s="2"/>
      <c r="HLQ195" s="2"/>
      <c r="HLR195" s="2"/>
      <c r="HLS195" s="2"/>
      <c r="HLT195" s="2"/>
      <c r="HLU195" s="2"/>
      <c r="HLV195" s="2"/>
      <c r="HLW195" s="2"/>
      <c r="HLX195" s="2"/>
      <c r="HLY195" s="2"/>
      <c r="HLZ195" s="2"/>
      <c r="HMA195" s="2"/>
      <c r="HMB195" s="2"/>
      <c r="HMC195" s="2"/>
      <c r="HMD195" s="2"/>
      <c r="HME195" s="2"/>
      <c r="HMF195" s="2"/>
      <c r="HMG195" s="2"/>
      <c r="HMH195" s="2"/>
      <c r="HMI195" s="2"/>
      <c r="HMJ195" s="2"/>
      <c r="HMK195" s="2"/>
      <c r="HML195" s="2"/>
      <c r="HMM195" s="2"/>
      <c r="HMN195" s="2"/>
      <c r="HMO195" s="2"/>
      <c r="HMP195" s="2"/>
      <c r="HMQ195" s="2"/>
      <c r="HMR195" s="2"/>
      <c r="HMS195" s="2"/>
      <c r="HMT195" s="2"/>
      <c r="HMU195" s="2"/>
      <c r="HMV195" s="2"/>
      <c r="HMW195" s="2"/>
      <c r="HMX195" s="2"/>
      <c r="HMY195" s="2"/>
      <c r="HMZ195" s="2"/>
      <c r="HNA195" s="2"/>
      <c r="HNB195" s="2"/>
      <c r="HNC195" s="2"/>
      <c r="HND195" s="2"/>
      <c r="HNE195" s="2"/>
      <c r="HNF195" s="2"/>
      <c r="HNG195" s="2"/>
      <c r="HNH195" s="2"/>
      <c r="HNI195" s="2"/>
      <c r="HNJ195" s="2"/>
      <c r="HNK195" s="2"/>
      <c r="HNL195" s="2"/>
      <c r="HNM195" s="2"/>
      <c r="HNN195" s="2"/>
      <c r="HNO195" s="2"/>
      <c r="HNP195" s="2"/>
      <c r="HNQ195" s="2"/>
      <c r="HNR195" s="2"/>
      <c r="HNS195" s="2"/>
      <c r="HNT195" s="2"/>
      <c r="HNU195" s="2"/>
      <c r="HNV195" s="2"/>
      <c r="HNW195" s="2"/>
      <c r="HNX195" s="2"/>
      <c r="HNY195" s="2"/>
      <c r="HNZ195" s="2"/>
      <c r="HOA195" s="2"/>
      <c r="HOB195" s="2"/>
      <c r="HOC195" s="2"/>
      <c r="HOD195" s="2"/>
      <c r="HOE195" s="2"/>
      <c r="HOF195" s="2"/>
      <c r="HOG195" s="2"/>
      <c r="HOH195" s="2"/>
      <c r="HOI195" s="2"/>
      <c r="HOJ195" s="2"/>
      <c r="HOK195" s="2"/>
      <c r="HOL195" s="2"/>
      <c r="HOM195" s="2"/>
      <c r="HON195" s="2"/>
      <c r="HOO195" s="2"/>
      <c r="HOP195" s="2"/>
      <c r="HOQ195" s="2"/>
      <c r="HOR195" s="2"/>
      <c r="HOS195" s="2"/>
      <c r="HOT195" s="2"/>
      <c r="HOU195" s="2"/>
      <c r="HOV195" s="2"/>
      <c r="HOW195" s="2"/>
      <c r="HOX195" s="2"/>
      <c r="HOY195" s="2"/>
      <c r="HOZ195" s="2"/>
      <c r="HPA195" s="2"/>
      <c r="HPB195" s="2"/>
      <c r="HPC195" s="2"/>
      <c r="HPD195" s="2"/>
      <c r="HPE195" s="2"/>
      <c r="HPF195" s="2"/>
      <c r="HPG195" s="2"/>
      <c r="HPH195" s="2"/>
      <c r="HPI195" s="2"/>
      <c r="HPJ195" s="2"/>
      <c r="HPK195" s="2"/>
      <c r="HPL195" s="2"/>
      <c r="HPM195" s="2"/>
      <c r="HPN195" s="2"/>
      <c r="HPO195" s="2"/>
      <c r="HPP195" s="2"/>
      <c r="HPQ195" s="2"/>
      <c r="HPR195" s="2"/>
      <c r="HPS195" s="2"/>
      <c r="HPT195" s="2"/>
      <c r="HPU195" s="2"/>
      <c r="HPV195" s="2"/>
      <c r="HPW195" s="2"/>
      <c r="HPX195" s="2"/>
      <c r="HPY195" s="2"/>
      <c r="HPZ195" s="2"/>
      <c r="HQA195" s="2"/>
      <c r="HQB195" s="2"/>
      <c r="HQC195" s="2"/>
      <c r="HQD195" s="2"/>
      <c r="HQE195" s="2"/>
      <c r="HQF195" s="2"/>
      <c r="HQG195" s="2"/>
      <c r="HQH195" s="2"/>
      <c r="HQI195" s="2"/>
      <c r="HQJ195" s="2"/>
      <c r="HQK195" s="2"/>
      <c r="HQL195" s="2"/>
      <c r="HQM195" s="2"/>
      <c r="HQN195" s="2"/>
      <c r="HQO195" s="2"/>
      <c r="HQP195" s="2"/>
      <c r="HQQ195" s="2"/>
      <c r="HQR195" s="2"/>
      <c r="HQS195" s="2"/>
      <c r="HQT195" s="2"/>
      <c r="HQU195" s="2"/>
      <c r="HQV195" s="2"/>
      <c r="HQW195" s="2"/>
      <c r="HQX195" s="2"/>
      <c r="HQY195" s="2"/>
      <c r="HQZ195" s="2"/>
      <c r="HRA195" s="2"/>
      <c r="HRB195" s="2"/>
      <c r="HRC195" s="2"/>
      <c r="HRD195" s="2"/>
      <c r="HRE195" s="2"/>
      <c r="HRF195" s="2"/>
      <c r="HRG195" s="2"/>
      <c r="HRH195" s="2"/>
      <c r="HRI195" s="2"/>
      <c r="HRJ195" s="2"/>
      <c r="HRK195" s="2"/>
      <c r="HRL195" s="2"/>
      <c r="HRM195" s="2"/>
      <c r="HRN195" s="2"/>
      <c r="HRO195" s="2"/>
      <c r="HRP195" s="2"/>
      <c r="HRQ195" s="2"/>
      <c r="HRR195" s="2"/>
      <c r="HRS195" s="2"/>
      <c r="HRT195" s="2"/>
      <c r="HRU195" s="2"/>
      <c r="HRV195" s="2"/>
      <c r="HRW195" s="2"/>
      <c r="HRX195" s="2"/>
      <c r="HRY195" s="2"/>
      <c r="HRZ195" s="2"/>
      <c r="HSA195" s="2"/>
      <c r="HSB195" s="2"/>
      <c r="HSC195" s="2"/>
      <c r="HSD195" s="2"/>
      <c r="HSE195" s="2"/>
      <c r="HSF195" s="2"/>
      <c r="HSG195" s="2"/>
      <c r="HSH195" s="2"/>
      <c r="HSI195" s="2"/>
      <c r="HSJ195" s="2"/>
      <c r="HSK195" s="2"/>
      <c r="HSL195" s="2"/>
      <c r="HSM195" s="2"/>
      <c r="HSN195" s="2"/>
      <c r="HSO195" s="2"/>
      <c r="HSP195" s="2"/>
      <c r="HSQ195" s="2"/>
      <c r="HSR195" s="2"/>
      <c r="HSS195" s="2"/>
      <c r="HST195" s="2"/>
      <c r="HSU195" s="2"/>
      <c r="HSV195" s="2"/>
      <c r="HSW195" s="2"/>
      <c r="HSX195" s="2"/>
      <c r="HSY195" s="2"/>
      <c r="HSZ195" s="2"/>
      <c r="HTA195" s="2"/>
      <c r="HTB195" s="2"/>
      <c r="HTC195" s="2"/>
      <c r="HTD195" s="2"/>
      <c r="HTE195" s="2"/>
      <c r="HTF195" s="2"/>
      <c r="HTG195" s="2"/>
      <c r="HTH195" s="2"/>
      <c r="HTI195" s="2"/>
      <c r="HTJ195" s="2"/>
      <c r="HTK195" s="2"/>
      <c r="HTL195" s="2"/>
      <c r="HTM195" s="2"/>
      <c r="HTN195" s="2"/>
      <c r="HTO195" s="2"/>
      <c r="HTP195" s="2"/>
      <c r="HTQ195" s="2"/>
      <c r="HTR195" s="2"/>
      <c r="HTS195" s="2"/>
      <c r="HTT195" s="2"/>
      <c r="HTU195" s="2"/>
      <c r="HTV195" s="2"/>
      <c r="HTW195" s="2"/>
      <c r="HTX195" s="2"/>
      <c r="HTY195" s="2"/>
      <c r="HTZ195" s="2"/>
      <c r="HUA195" s="2"/>
      <c r="HUB195" s="2"/>
      <c r="HUC195" s="2"/>
      <c r="HUD195" s="2"/>
      <c r="HUE195" s="2"/>
      <c r="HUF195" s="2"/>
      <c r="HUG195" s="2"/>
      <c r="HUH195" s="2"/>
      <c r="HUI195" s="2"/>
      <c r="HUJ195" s="2"/>
      <c r="HUK195" s="2"/>
      <c r="HUL195" s="2"/>
      <c r="HUM195" s="2"/>
      <c r="HUN195" s="2"/>
      <c r="HUO195" s="2"/>
      <c r="HUP195" s="2"/>
      <c r="HUQ195" s="2"/>
      <c r="HUR195" s="2"/>
      <c r="HUS195" s="2"/>
      <c r="HUT195" s="2"/>
      <c r="HUU195" s="2"/>
      <c r="HUV195" s="2"/>
      <c r="HUW195" s="2"/>
      <c r="HUX195" s="2"/>
      <c r="HUY195" s="2"/>
      <c r="HUZ195" s="2"/>
      <c r="HVA195" s="2"/>
      <c r="HVB195" s="2"/>
      <c r="HVC195" s="2"/>
      <c r="HVD195" s="2"/>
      <c r="HVE195" s="2"/>
      <c r="HVF195" s="2"/>
      <c r="HVG195" s="2"/>
      <c r="HVH195" s="2"/>
      <c r="HVI195" s="2"/>
      <c r="HVJ195" s="2"/>
      <c r="HVK195" s="2"/>
      <c r="HVL195" s="2"/>
      <c r="HVM195" s="2"/>
      <c r="HVN195" s="2"/>
      <c r="HVO195" s="2"/>
      <c r="HVP195" s="2"/>
      <c r="HVQ195" s="2"/>
      <c r="HVR195" s="2"/>
      <c r="HVS195" s="2"/>
      <c r="HVT195" s="2"/>
      <c r="HVU195" s="2"/>
      <c r="HVV195" s="2"/>
      <c r="HVW195" s="2"/>
      <c r="HVX195" s="2"/>
      <c r="HVY195" s="2"/>
      <c r="HVZ195" s="2"/>
      <c r="HWA195" s="2"/>
      <c r="HWB195" s="2"/>
      <c r="HWC195" s="2"/>
      <c r="HWD195" s="2"/>
      <c r="HWE195" s="2"/>
      <c r="HWF195" s="2"/>
      <c r="HWG195" s="2"/>
      <c r="HWH195" s="2"/>
      <c r="HWI195" s="2"/>
      <c r="HWJ195" s="2"/>
      <c r="HWK195" s="2"/>
      <c r="HWL195" s="2"/>
      <c r="HWM195" s="2"/>
      <c r="HWN195" s="2"/>
      <c r="HWO195" s="2"/>
      <c r="HWP195" s="2"/>
      <c r="HWQ195" s="2"/>
      <c r="HWR195" s="2"/>
      <c r="HWS195" s="2"/>
      <c r="HWT195" s="2"/>
      <c r="HWU195" s="2"/>
      <c r="HWV195" s="2"/>
      <c r="HWW195" s="2"/>
      <c r="HWX195" s="2"/>
      <c r="HWY195" s="2"/>
      <c r="HWZ195" s="2"/>
      <c r="HXA195" s="2"/>
      <c r="HXB195" s="2"/>
      <c r="HXC195" s="2"/>
      <c r="HXD195" s="2"/>
      <c r="HXE195" s="2"/>
      <c r="HXF195" s="2"/>
      <c r="HXG195" s="2"/>
      <c r="HXH195" s="2"/>
      <c r="HXI195" s="2"/>
      <c r="HXJ195" s="2"/>
      <c r="HXK195" s="2"/>
      <c r="HXL195" s="2"/>
      <c r="HXM195" s="2"/>
      <c r="HXN195" s="2"/>
      <c r="HXO195" s="2"/>
      <c r="HXP195" s="2"/>
      <c r="HXQ195" s="2"/>
      <c r="HXR195" s="2"/>
      <c r="HXS195" s="2"/>
      <c r="HXT195" s="2"/>
      <c r="HXU195" s="2"/>
      <c r="HXV195" s="2"/>
      <c r="HXW195" s="2"/>
      <c r="HXX195" s="2"/>
      <c r="HXY195" s="2"/>
      <c r="HXZ195" s="2"/>
      <c r="HYA195" s="2"/>
      <c r="HYB195" s="2"/>
      <c r="HYC195" s="2"/>
      <c r="HYD195" s="2"/>
      <c r="HYE195" s="2"/>
      <c r="HYF195" s="2"/>
      <c r="HYG195" s="2"/>
      <c r="HYH195" s="2"/>
      <c r="HYI195" s="2"/>
      <c r="HYJ195" s="2"/>
      <c r="HYK195" s="2"/>
      <c r="HYL195" s="2"/>
      <c r="HYM195" s="2"/>
      <c r="HYN195" s="2"/>
      <c r="HYO195" s="2"/>
      <c r="HYP195" s="2"/>
      <c r="HYQ195" s="2"/>
      <c r="HYR195" s="2"/>
      <c r="HYS195" s="2"/>
      <c r="HYT195" s="2"/>
      <c r="HYU195" s="2"/>
      <c r="HYV195" s="2"/>
      <c r="HYW195" s="2"/>
      <c r="HYX195" s="2"/>
      <c r="HYY195" s="2"/>
      <c r="HYZ195" s="2"/>
      <c r="HZA195" s="2"/>
      <c r="HZB195" s="2"/>
      <c r="HZC195" s="2"/>
      <c r="HZD195" s="2"/>
      <c r="HZE195" s="2"/>
      <c r="HZF195" s="2"/>
      <c r="HZG195" s="2"/>
      <c r="HZH195" s="2"/>
      <c r="HZI195" s="2"/>
      <c r="HZJ195" s="2"/>
      <c r="HZK195" s="2"/>
      <c r="HZL195" s="2"/>
      <c r="HZM195" s="2"/>
      <c r="HZN195" s="2"/>
      <c r="HZO195" s="2"/>
      <c r="HZP195" s="2"/>
      <c r="HZQ195" s="2"/>
      <c r="HZR195" s="2"/>
      <c r="HZS195" s="2"/>
      <c r="HZT195" s="2"/>
      <c r="HZU195" s="2"/>
      <c r="HZV195" s="2"/>
      <c r="HZW195" s="2"/>
      <c r="HZX195" s="2"/>
      <c r="HZY195" s="2"/>
      <c r="HZZ195" s="2"/>
      <c r="IAA195" s="2"/>
      <c r="IAB195" s="2"/>
      <c r="IAC195" s="2"/>
      <c r="IAD195" s="2"/>
      <c r="IAE195" s="2"/>
      <c r="IAF195" s="2"/>
      <c r="IAG195" s="2"/>
      <c r="IAH195" s="2"/>
      <c r="IAI195" s="2"/>
      <c r="IAJ195" s="2"/>
      <c r="IAK195" s="2"/>
      <c r="IAL195" s="2"/>
      <c r="IAM195" s="2"/>
      <c r="IAN195" s="2"/>
      <c r="IAO195" s="2"/>
      <c r="IAP195" s="2"/>
      <c r="IAQ195" s="2"/>
      <c r="IAR195" s="2"/>
      <c r="IAS195" s="2"/>
      <c r="IAT195" s="2"/>
      <c r="IAU195" s="2"/>
      <c r="IAV195" s="2"/>
      <c r="IAW195" s="2"/>
      <c r="IAX195" s="2"/>
      <c r="IAY195" s="2"/>
      <c r="IAZ195" s="2"/>
      <c r="IBA195" s="2"/>
      <c r="IBB195" s="2"/>
      <c r="IBC195" s="2"/>
      <c r="IBD195" s="2"/>
      <c r="IBE195" s="2"/>
      <c r="IBF195" s="2"/>
      <c r="IBG195" s="2"/>
      <c r="IBH195" s="2"/>
      <c r="IBI195" s="2"/>
      <c r="IBJ195" s="2"/>
      <c r="IBK195" s="2"/>
      <c r="IBL195" s="2"/>
      <c r="IBM195" s="2"/>
      <c r="IBN195" s="2"/>
      <c r="IBO195" s="2"/>
      <c r="IBP195" s="2"/>
      <c r="IBQ195" s="2"/>
      <c r="IBR195" s="2"/>
      <c r="IBS195" s="2"/>
      <c r="IBT195" s="2"/>
      <c r="IBU195" s="2"/>
      <c r="IBV195" s="2"/>
      <c r="IBW195" s="2"/>
      <c r="IBX195" s="2"/>
      <c r="IBY195" s="2"/>
      <c r="IBZ195" s="2"/>
      <c r="ICA195" s="2"/>
      <c r="ICB195" s="2"/>
      <c r="ICC195" s="2"/>
      <c r="ICD195" s="2"/>
      <c r="ICE195" s="2"/>
      <c r="ICF195" s="2"/>
      <c r="ICG195" s="2"/>
      <c r="ICH195" s="2"/>
      <c r="ICI195" s="2"/>
      <c r="ICJ195" s="2"/>
      <c r="ICK195" s="2"/>
      <c r="ICL195" s="2"/>
      <c r="ICM195" s="2"/>
      <c r="ICN195" s="2"/>
      <c r="ICO195" s="2"/>
      <c r="ICP195" s="2"/>
      <c r="ICQ195" s="2"/>
      <c r="ICR195" s="2"/>
      <c r="ICS195" s="2"/>
      <c r="ICT195" s="2"/>
      <c r="ICU195" s="2"/>
      <c r="ICV195" s="2"/>
      <c r="ICW195" s="2"/>
      <c r="ICX195" s="2"/>
      <c r="ICY195" s="2"/>
      <c r="ICZ195" s="2"/>
      <c r="IDA195" s="2"/>
      <c r="IDB195" s="2"/>
      <c r="IDC195" s="2"/>
      <c r="IDD195" s="2"/>
      <c r="IDE195" s="2"/>
      <c r="IDF195" s="2"/>
      <c r="IDG195" s="2"/>
      <c r="IDH195" s="2"/>
      <c r="IDI195" s="2"/>
      <c r="IDJ195" s="2"/>
      <c r="IDK195" s="2"/>
      <c r="IDL195" s="2"/>
      <c r="IDM195" s="2"/>
      <c r="IDN195" s="2"/>
      <c r="IDO195" s="2"/>
      <c r="IDP195" s="2"/>
      <c r="IDQ195" s="2"/>
      <c r="IDR195" s="2"/>
      <c r="IDS195" s="2"/>
      <c r="IDT195" s="2"/>
      <c r="IDU195" s="2"/>
      <c r="IDV195" s="2"/>
      <c r="IDW195" s="2"/>
      <c r="IDX195" s="2"/>
      <c r="IDY195" s="2"/>
      <c r="IDZ195" s="2"/>
      <c r="IEA195" s="2"/>
      <c r="IEB195" s="2"/>
      <c r="IEC195" s="2"/>
      <c r="IED195" s="2"/>
      <c r="IEE195" s="2"/>
      <c r="IEF195" s="2"/>
      <c r="IEG195" s="2"/>
      <c r="IEH195" s="2"/>
      <c r="IEI195" s="2"/>
      <c r="IEJ195" s="2"/>
      <c r="IEK195" s="2"/>
      <c r="IEL195" s="2"/>
      <c r="IEM195" s="2"/>
      <c r="IEN195" s="2"/>
      <c r="IEO195" s="2"/>
      <c r="IEP195" s="2"/>
      <c r="IEQ195" s="2"/>
      <c r="IER195" s="2"/>
      <c r="IES195" s="2"/>
      <c r="IET195" s="2"/>
      <c r="IEU195" s="2"/>
      <c r="IEV195" s="2"/>
      <c r="IEW195" s="2"/>
      <c r="IEX195" s="2"/>
      <c r="IEY195" s="2"/>
      <c r="IEZ195" s="2"/>
      <c r="IFA195" s="2"/>
      <c r="IFB195" s="2"/>
      <c r="IFC195" s="2"/>
      <c r="IFD195" s="2"/>
      <c r="IFE195" s="2"/>
      <c r="IFF195" s="2"/>
      <c r="IFG195" s="2"/>
      <c r="IFH195" s="2"/>
      <c r="IFI195" s="2"/>
      <c r="IFJ195" s="2"/>
      <c r="IFK195" s="2"/>
      <c r="IFL195" s="2"/>
      <c r="IFM195" s="2"/>
      <c r="IFN195" s="2"/>
      <c r="IFO195" s="2"/>
      <c r="IFP195" s="2"/>
      <c r="IFQ195" s="2"/>
      <c r="IFR195" s="2"/>
      <c r="IFS195" s="2"/>
      <c r="IFT195" s="2"/>
      <c r="IFU195" s="2"/>
      <c r="IFV195" s="2"/>
      <c r="IFW195" s="2"/>
      <c r="IFX195" s="2"/>
      <c r="IFY195" s="2"/>
      <c r="IFZ195" s="2"/>
      <c r="IGA195" s="2"/>
      <c r="IGB195" s="2"/>
      <c r="IGC195" s="2"/>
      <c r="IGD195" s="2"/>
      <c r="IGE195" s="2"/>
      <c r="IGF195" s="2"/>
      <c r="IGG195" s="2"/>
      <c r="IGH195" s="2"/>
      <c r="IGI195" s="2"/>
      <c r="IGJ195" s="2"/>
      <c r="IGK195" s="2"/>
      <c r="IGL195" s="2"/>
      <c r="IGM195" s="2"/>
      <c r="IGN195" s="2"/>
      <c r="IGO195" s="2"/>
      <c r="IGP195" s="2"/>
      <c r="IGQ195" s="2"/>
      <c r="IGR195" s="2"/>
      <c r="IGS195" s="2"/>
      <c r="IGT195" s="2"/>
      <c r="IGU195" s="2"/>
      <c r="IGV195" s="2"/>
      <c r="IGW195" s="2"/>
      <c r="IGX195" s="2"/>
      <c r="IGY195" s="2"/>
      <c r="IGZ195" s="2"/>
      <c r="IHA195" s="2"/>
      <c r="IHB195" s="2"/>
      <c r="IHC195" s="2"/>
      <c r="IHD195" s="2"/>
      <c r="IHE195" s="2"/>
      <c r="IHF195" s="2"/>
      <c r="IHG195" s="2"/>
      <c r="IHH195" s="2"/>
      <c r="IHI195" s="2"/>
      <c r="IHJ195" s="2"/>
      <c r="IHK195" s="2"/>
      <c r="IHL195" s="2"/>
      <c r="IHM195" s="2"/>
      <c r="IHN195" s="2"/>
      <c r="IHO195" s="2"/>
      <c r="IHP195" s="2"/>
      <c r="IHQ195" s="2"/>
      <c r="IHR195" s="2"/>
      <c r="IHS195" s="2"/>
      <c r="IHT195" s="2"/>
      <c r="IHU195" s="2"/>
      <c r="IHV195" s="2"/>
      <c r="IHW195" s="2"/>
      <c r="IHX195" s="2"/>
      <c r="IHY195" s="2"/>
      <c r="IHZ195" s="2"/>
      <c r="IIA195" s="2"/>
      <c r="IIB195" s="2"/>
      <c r="IIC195" s="2"/>
      <c r="IID195" s="2"/>
      <c r="IIE195" s="2"/>
      <c r="IIF195" s="2"/>
      <c r="IIG195" s="2"/>
      <c r="IIH195" s="2"/>
      <c r="III195" s="2"/>
      <c r="IIJ195" s="2"/>
      <c r="IIK195" s="2"/>
      <c r="IIL195" s="2"/>
      <c r="IIM195" s="2"/>
      <c r="IIN195" s="2"/>
      <c r="IIO195" s="2"/>
      <c r="IIP195" s="2"/>
      <c r="IIQ195" s="2"/>
      <c r="IIR195" s="2"/>
      <c r="IIS195" s="2"/>
      <c r="IIT195" s="2"/>
      <c r="IIU195" s="2"/>
      <c r="IIV195" s="2"/>
      <c r="IIW195" s="2"/>
      <c r="IIX195" s="2"/>
      <c r="IIY195" s="2"/>
      <c r="IIZ195" s="2"/>
      <c r="IJA195" s="2"/>
      <c r="IJB195" s="2"/>
      <c r="IJC195" s="2"/>
      <c r="IJD195" s="2"/>
      <c r="IJE195" s="2"/>
      <c r="IJF195" s="2"/>
      <c r="IJG195" s="2"/>
      <c r="IJH195" s="2"/>
      <c r="IJI195" s="2"/>
      <c r="IJJ195" s="2"/>
      <c r="IJK195" s="2"/>
      <c r="IJL195" s="2"/>
      <c r="IJM195" s="2"/>
      <c r="IJN195" s="2"/>
      <c r="IJO195" s="2"/>
      <c r="IJP195" s="2"/>
      <c r="IJQ195" s="2"/>
      <c r="IJR195" s="2"/>
      <c r="IJS195" s="2"/>
      <c r="IJT195" s="2"/>
      <c r="IJU195" s="2"/>
      <c r="IJV195" s="2"/>
      <c r="IJW195" s="2"/>
      <c r="IJX195" s="2"/>
      <c r="IJY195" s="2"/>
      <c r="IJZ195" s="2"/>
      <c r="IKA195" s="2"/>
      <c r="IKB195" s="2"/>
      <c r="IKC195" s="2"/>
      <c r="IKD195" s="2"/>
      <c r="IKE195" s="2"/>
      <c r="IKF195" s="2"/>
      <c r="IKG195" s="2"/>
      <c r="IKH195" s="2"/>
      <c r="IKI195" s="2"/>
      <c r="IKJ195" s="2"/>
      <c r="IKK195" s="2"/>
      <c r="IKL195" s="2"/>
      <c r="IKM195" s="2"/>
      <c r="IKN195" s="2"/>
      <c r="IKO195" s="2"/>
      <c r="IKP195" s="2"/>
      <c r="IKQ195" s="2"/>
      <c r="IKR195" s="2"/>
      <c r="IKS195" s="2"/>
      <c r="IKT195" s="2"/>
      <c r="IKU195" s="2"/>
      <c r="IKV195" s="2"/>
      <c r="IKW195" s="2"/>
      <c r="IKX195" s="2"/>
      <c r="IKY195" s="2"/>
      <c r="IKZ195" s="2"/>
      <c r="ILA195" s="2"/>
      <c r="ILB195" s="2"/>
      <c r="ILC195" s="2"/>
      <c r="ILD195" s="2"/>
      <c r="ILE195" s="2"/>
      <c r="ILF195" s="2"/>
      <c r="ILG195" s="2"/>
      <c r="ILH195" s="2"/>
      <c r="ILI195" s="2"/>
      <c r="ILJ195" s="2"/>
      <c r="ILK195" s="2"/>
      <c r="ILL195" s="2"/>
      <c r="ILM195" s="2"/>
      <c r="ILN195" s="2"/>
      <c r="ILO195" s="2"/>
      <c r="ILP195" s="2"/>
      <c r="ILQ195" s="2"/>
      <c r="ILR195" s="2"/>
      <c r="ILS195" s="2"/>
      <c r="ILT195" s="2"/>
      <c r="ILU195" s="2"/>
      <c r="ILV195" s="2"/>
      <c r="ILW195" s="2"/>
      <c r="ILX195" s="2"/>
      <c r="ILY195" s="2"/>
      <c r="ILZ195" s="2"/>
      <c r="IMA195" s="2"/>
      <c r="IMB195" s="2"/>
      <c r="IMC195" s="2"/>
      <c r="IMD195" s="2"/>
      <c r="IME195" s="2"/>
      <c r="IMF195" s="2"/>
      <c r="IMG195" s="2"/>
      <c r="IMH195" s="2"/>
      <c r="IMI195" s="2"/>
      <c r="IMJ195" s="2"/>
      <c r="IMK195" s="2"/>
      <c r="IML195" s="2"/>
      <c r="IMM195" s="2"/>
      <c r="IMN195" s="2"/>
      <c r="IMO195" s="2"/>
      <c r="IMP195" s="2"/>
      <c r="IMQ195" s="2"/>
      <c r="IMR195" s="2"/>
      <c r="IMS195" s="2"/>
      <c r="IMT195" s="2"/>
      <c r="IMU195" s="2"/>
      <c r="IMV195" s="2"/>
      <c r="IMW195" s="2"/>
      <c r="IMX195" s="2"/>
      <c r="IMY195" s="2"/>
      <c r="IMZ195" s="2"/>
      <c r="INA195" s="2"/>
      <c r="INB195" s="2"/>
      <c r="INC195" s="2"/>
      <c r="IND195" s="2"/>
      <c r="INE195" s="2"/>
      <c r="INF195" s="2"/>
      <c r="ING195" s="2"/>
      <c r="INH195" s="2"/>
      <c r="INI195" s="2"/>
      <c r="INJ195" s="2"/>
      <c r="INK195" s="2"/>
      <c r="INL195" s="2"/>
      <c r="INM195" s="2"/>
      <c r="INN195" s="2"/>
      <c r="INO195" s="2"/>
      <c r="INP195" s="2"/>
      <c r="INQ195" s="2"/>
      <c r="INR195" s="2"/>
      <c r="INS195" s="2"/>
      <c r="INT195" s="2"/>
      <c r="INU195" s="2"/>
      <c r="INV195" s="2"/>
      <c r="INW195" s="2"/>
      <c r="INX195" s="2"/>
      <c r="INY195" s="2"/>
      <c r="INZ195" s="2"/>
      <c r="IOA195" s="2"/>
      <c r="IOB195" s="2"/>
      <c r="IOC195" s="2"/>
      <c r="IOD195" s="2"/>
      <c r="IOE195" s="2"/>
      <c r="IOF195" s="2"/>
      <c r="IOG195" s="2"/>
      <c r="IOH195" s="2"/>
      <c r="IOI195" s="2"/>
      <c r="IOJ195" s="2"/>
      <c r="IOK195" s="2"/>
      <c r="IOL195" s="2"/>
      <c r="IOM195" s="2"/>
      <c r="ION195" s="2"/>
      <c r="IOO195" s="2"/>
      <c r="IOP195" s="2"/>
      <c r="IOQ195" s="2"/>
      <c r="IOR195" s="2"/>
      <c r="IOS195" s="2"/>
      <c r="IOT195" s="2"/>
      <c r="IOU195" s="2"/>
      <c r="IOV195" s="2"/>
      <c r="IOW195" s="2"/>
      <c r="IOX195" s="2"/>
      <c r="IOY195" s="2"/>
      <c r="IOZ195" s="2"/>
      <c r="IPA195" s="2"/>
      <c r="IPB195" s="2"/>
      <c r="IPC195" s="2"/>
      <c r="IPD195" s="2"/>
      <c r="IPE195" s="2"/>
      <c r="IPF195" s="2"/>
      <c r="IPG195" s="2"/>
      <c r="IPH195" s="2"/>
      <c r="IPI195" s="2"/>
      <c r="IPJ195" s="2"/>
      <c r="IPK195" s="2"/>
      <c r="IPL195" s="2"/>
      <c r="IPM195" s="2"/>
      <c r="IPN195" s="2"/>
      <c r="IPO195" s="2"/>
      <c r="IPP195" s="2"/>
      <c r="IPQ195" s="2"/>
      <c r="IPR195" s="2"/>
      <c r="IPS195" s="2"/>
      <c r="IPT195" s="2"/>
      <c r="IPU195" s="2"/>
      <c r="IPV195" s="2"/>
      <c r="IPW195" s="2"/>
      <c r="IPX195" s="2"/>
      <c r="IPY195" s="2"/>
      <c r="IPZ195" s="2"/>
      <c r="IQA195" s="2"/>
      <c r="IQB195" s="2"/>
      <c r="IQC195" s="2"/>
      <c r="IQD195" s="2"/>
      <c r="IQE195" s="2"/>
      <c r="IQF195" s="2"/>
      <c r="IQG195" s="2"/>
      <c r="IQH195" s="2"/>
      <c r="IQI195" s="2"/>
      <c r="IQJ195" s="2"/>
      <c r="IQK195" s="2"/>
      <c r="IQL195" s="2"/>
      <c r="IQM195" s="2"/>
      <c r="IQN195" s="2"/>
      <c r="IQO195" s="2"/>
      <c r="IQP195" s="2"/>
      <c r="IQQ195" s="2"/>
      <c r="IQR195" s="2"/>
      <c r="IQS195" s="2"/>
      <c r="IQT195" s="2"/>
      <c r="IQU195" s="2"/>
      <c r="IQV195" s="2"/>
      <c r="IQW195" s="2"/>
      <c r="IQX195" s="2"/>
      <c r="IQY195" s="2"/>
      <c r="IQZ195" s="2"/>
      <c r="IRA195" s="2"/>
      <c r="IRB195" s="2"/>
      <c r="IRC195" s="2"/>
      <c r="IRD195" s="2"/>
      <c r="IRE195" s="2"/>
      <c r="IRF195" s="2"/>
      <c r="IRG195" s="2"/>
      <c r="IRH195" s="2"/>
      <c r="IRI195" s="2"/>
      <c r="IRJ195" s="2"/>
      <c r="IRK195" s="2"/>
      <c r="IRL195" s="2"/>
      <c r="IRM195" s="2"/>
      <c r="IRN195" s="2"/>
      <c r="IRO195" s="2"/>
      <c r="IRP195" s="2"/>
      <c r="IRQ195" s="2"/>
      <c r="IRR195" s="2"/>
      <c r="IRS195" s="2"/>
      <c r="IRT195" s="2"/>
      <c r="IRU195" s="2"/>
      <c r="IRV195" s="2"/>
      <c r="IRW195" s="2"/>
      <c r="IRX195" s="2"/>
      <c r="IRY195" s="2"/>
      <c r="IRZ195" s="2"/>
      <c r="ISA195" s="2"/>
      <c r="ISB195" s="2"/>
      <c r="ISC195" s="2"/>
      <c r="ISD195" s="2"/>
      <c r="ISE195" s="2"/>
      <c r="ISF195" s="2"/>
      <c r="ISG195" s="2"/>
      <c r="ISH195" s="2"/>
      <c r="ISI195" s="2"/>
      <c r="ISJ195" s="2"/>
      <c r="ISK195" s="2"/>
      <c r="ISL195" s="2"/>
      <c r="ISM195" s="2"/>
      <c r="ISN195" s="2"/>
      <c r="ISO195" s="2"/>
      <c r="ISP195" s="2"/>
      <c r="ISQ195" s="2"/>
      <c r="ISR195" s="2"/>
      <c r="ISS195" s="2"/>
      <c r="IST195" s="2"/>
      <c r="ISU195" s="2"/>
      <c r="ISV195" s="2"/>
      <c r="ISW195" s="2"/>
      <c r="ISX195" s="2"/>
      <c r="ISY195" s="2"/>
      <c r="ISZ195" s="2"/>
      <c r="ITA195" s="2"/>
      <c r="ITB195" s="2"/>
      <c r="ITC195" s="2"/>
      <c r="ITD195" s="2"/>
      <c r="ITE195" s="2"/>
      <c r="ITF195" s="2"/>
      <c r="ITG195" s="2"/>
      <c r="ITH195" s="2"/>
      <c r="ITI195" s="2"/>
      <c r="ITJ195" s="2"/>
      <c r="ITK195" s="2"/>
      <c r="ITL195" s="2"/>
      <c r="ITM195" s="2"/>
      <c r="ITN195" s="2"/>
      <c r="ITO195" s="2"/>
      <c r="ITP195" s="2"/>
      <c r="ITQ195" s="2"/>
      <c r="ITR195" s="2"/>
      <c r="ITS195" s="2"/>
      <c r="ITT195" s="2"/>
      <c r="ITU195" s="2"/>
      <c r="ITV195" s="2"/>
      <c r="ITW195" s="2"/>
      <c r="ITX195" s="2"/>
      <c r="ITY195" s="2"/>
      <c r="ITZ195" s="2"/>
      <c r="IUA195" s="2"/>
      <c r="IUB195" s="2"/>
      <c r="IUC195" s="2"/>
      <c r="IUD195" s="2"/>
      <c r="IUE195" s="2"/>
      <c r="IUF195" s="2"/>
      <c r="IUG195" s="2"/>
      <c r="IUH195" s="2"/>
      <c r="IUI195" s="2"/>
      <c r="IUJ195" s="2"/>
      <c r="IUK195" s="2"/>
      <c r="IUL195" s="2"/>
      <c r="IUM195" s="2"/>
      <c r="IUN195" s="2"/>
      <c r="IUO195" s="2"/>
      <c r="IUP195" s="2"/>
      <c r="IUQ195" s="2"/>
      <c r="IUR195" s="2"/>
      <c r="IUS195" s="2"/>
      <c r="IUT195" s="2"/>
      <c r="IUU195" s="2"/>
      <c r="IUV195" s="2"/>
      <c r="IUW195" s="2"/>
      <c r="IUX195" s="2"/>
      <c r="IUY195" s="2"/>
      <c r="IUZ195" s="2"/>
      <c r="IVA195" s="2"/>
      <c r="IVB195" s="2"/>
      <c r="IVC195" s="2"/>
      <c r="IVD195" s="2"/>
      <c r="IVE195" s="2"/>
      <c r="IVF195" s="2"/>
      <c r="IVG195" s="2"/>
      <c r="IVH195" s="2"/>
      <c r="IVI195" s="2"/>
      <c r="IVJ195" s="2"/>
      <c r="IVK195" s="2"/>
      <c r="IVL195" s="2"/>
      <c r="IVM195" s="2"/>
      <c r="IVN195" s="2"/>
      <c r="IVO195" s="2"/>
      <c r="IVP195" s="2"/>
      <c r="IVQ195" s="2"/>
      <c r="IVR195" s="2"/>
      <c r="IVS195" s="2"/>
      <c r="IVT195" s="2"/>
      <c r="IVU195" s="2"/>
      <c r="IVV195" s="2"/>
      <c r="IVW195" s="2"/>
      <c r="IVX195" s="2"/>
      <c r="IVY195" s="2"/>
      <c r="IVZ195" s="2"/>
      <c r="IWA195" s="2"/>
      <c r="IWB195" s="2"/>
      <c r="IWC195" s="2"/>
      <c r="IWD195" s="2"/>
      <c r="IWE195" s="2"/>
      <c r="IWF195" s="2"/>
      <c r="IWG195" s="2"/>
      <c r="IWH195" s="2"/>
      <c r="IWI195" s="2"/>
      <c r="IWJ195" s="2"/>
      <c r="IWK195" s="2"/>
      <c r="IWL195" s="2"/>
      <c r="IWM195" s="2"/>
      <c r="IWN195" s="2"/>
      <c r="IWO195" s="2"/>
      <c r="IWP195" s="2"/>
      <c r="IWQ195" s="2"/>
      <c r="IWR195" s="2"/>
      <c r="IWS195" s="2"/>
      <c r="IWT195" s="2"/>
      <c r="IWU195" s="2"/>
      <c r="IWV195" s="2"/>
      <c r="IWW195" s="2"/>
      <c r="IWX195" s="2"/>
      <c r="IWY195" s="2"/>
      <c r="IWZ195" s="2"/>
      <c r="IXA195" s="2"/>
      <c r="IXB195" s="2"/>
      <c r="IXC195" s="2"/>
      <c r="IXD195" s="2"/>
      <c r="IXE195" s="2"/>
      <c r="IXF195" s="2"/>
      <c r="IXG195" s="2"/>
      <c r="IXH195" s="2"/>
      <c r="IXI195" s="2"/>
      <c r="IXJ195" s="2"/>
      <c r="IXK195" s="2"/>
      <c r="IXL195" s="2"/>
      <c r="IXM195" s="2"/>
      <c r="IXN195" s="2"/>
      <c r="IXO195" s="2"/>
      <c r="IXP195" s="2"/>
      <c r="IXQ195" s="2"/>
      <c r="IXR195" s="2"/>
      <c r="IXS195" s="2"/>
      <c r="IXT195" s="2"/>
      <c r="IXU195" s="2"/>
      <c r="IXV195" s="2"/>
      <c r="IXW195" s="2"/>
      <c r="IXX195" s="2"/>
      <c r="IXY195" s="2"/>
      <c r="IXZ195" s="2"/>
      <c r="IYA195" s="2"/>
      <c r="IYB195" s="2"/>
      <c r="IYC195" s="2"/>
      <c r="IYD195" s="2"/>
      <c r="IYE195" s="2"/>
      <c r="IYF195" s="2"/>
      <c r="IYG195" s="2"/>
      <c r="IYH195" s="2"/>
      <c r="IYI195" s="2"/>
      <c r="IYJ195" s="2"/>
      <c r="IYK195" s="2"/>
      <c r="IYL195" s="2"/>
      <c r="IYM195" s="2"/>
      <c r="IYN195" s="2"/>
      <c r="IYO195" s="2"/>
      <c r="IYP195" s="2"/>
      <c r="IYQ195" s="2"/>
      <c r="IYR195" s="2"/>
      <c r="IYS195" s="2"/>
      <c r="IYT195" s="2"/>
      <c r="IYU195" s="2"/>
      <c r="IYV195" s="2"/>
      <c r="IYW195" s="2"/>
      <c r="IYX195" s="2"/>
      <c r="IYY195" s="2"/>
      <c r="IYZ195" s="2"/>
      <c r="IZA195" s="2"/>
      <c r="IZB195" s="2"/>
      <c r="IZC195" s="2"/>
      <c r="IZD195" s="2"/>
      <c r="IZE195" s="2"/>
      <c r="IZF195" s="2"/>
      <c r="IZG195" s="2"/>
      <c r="IZH195" s="2"/>
      <c r="IZI195" s="2"/>
      <c r="IZJ195" s="2"/>
      <c r="IZK195" s="2"/>
      <c r="IZL195" s="2"/>
      <c r="IZM195" s="2"/>
      <c r="IZN195" s="2"/>
      <c r="IZO195" s="2"/>
      <c r="IZP195" s="2"/>
      <c r="IZQ195" s="2"/>
      <c r="IZR195" s="2"/>
      <c r="IZS195" s="2"/>
      <c r="IZT195" s="2"/>
      <c r="IZU195" s="2"/>
      <c r="IZV195" s="2"/>
      <c r="IZW195" s="2"/>
      <c r="IZX195" s="2"/>
      <c r="IZY195" s="2"/>
      <c r="IZZ195" s="2"/>
      <c r="JAA195" s="2"/>
      <c r="JAB195" s="2"/>
      <c r="JAC195" s="2"/>
      <c r="JAD195" s="2"/>
      <c r="JAE195" s="2"/>
      <c r="JAF195" s="2"/>
      <c r="JAG195" s="2"/>
      <c r="JAH195" s="2"/>
      <c r="JAI195" s="2"/>
      <c r="JAJ195" s="2"/>
      <c r="JAK195" s="2"/>
      <c r="JAL195" s="2"/>
      <c r="JAM195" s="2"/>
      <c r="JAN195" s="2"/>
      <c r="JAO195" s="2"/>
      <c r="JAP195" s="2"/>
      <c r="JAQ195" s="2"/>
      <c r="JAR195" s="2"/>
      <c r="JAS195" s="2"/>
      <c r="JAT195" s="2"/>
      <c r="JAU195" s="2"/>
      <c r="JAV195" s="2"/>
      <c r="JAW195" s="2"/>
      <c r="JAX195" s="2"/>
      <c r="JAY195" s="2"/>
      <c r="JAZ195" s="2"/>
      <c r="JBA195" s="2"/>
      <c r="JBB195" s="2"/>
      <c r="JBC195" s="2"/>
      <c r="JBD195" s="2"/>
      <c r="JBE195" s="2"/>
      <c r="JBF195" s="2"/>
      <c r="JBG195" s="2"/>
      <c r="JBH195" s="2"/>
      <c r="JBI195" s="2"/>
      <c r="JBJ195" s="2"/>
      <c r="JBK195" s="2"/>
      <c r="JBL195" s="2"/>
      <c r="JBM195" s="2"/>
      <c r="JBN195" s="2"/>
      <c r="JBO195" s="2"/>
      <c r="JBP195" s="2"/>
      <c r="JBQ195" s="2"/>
      <c r="JBR195" s="2"/>
      <c r="JBS195" s="2"/>
      <c r="JBT195" s="2"/>
      <c r="JBU195" s="2"/>
      <c r="JBV195" s="2"/>
      <c r="JBW195" s="2"/>
      <c r="JBX195" s="2"/>
      <c r="JBY195" s="2"/>
      <c r="JBZ195" s="2"/>
      <c r="JCA195" s="2"/>
      <c r="JCB195" s="2"/>
      <c r="JCC195" s="2"/>
      <c r="JCD195" s="2"/>
      <c r="JCE195" s="2"/>
      <c r="JCF195" s="2"/>
      <c r="JCG195" s="2"/>
      <c r="JCH195" s="2"/>
      <c r="JCI195" s="2"/>
      <c r="JCJ195" s="2"/>
      <c r="JCK195" s="2"/>
      <c r="JCL195" s="2"/>
      <c r="JCM195" s="2"/>
      <c r="JCN195" s="2"/>
      <c r="JCO195" s="2"/>
      <c r="JCP195" s="2"/>
      <c r="JCQ195" s="2"/>
      <c r="JCR195" s="2"/>
      <c r="JCS195" s="2"/>
      <c r="JCT195" s="2"/>
      <c r="JCU195" s="2"/>
      <c r="JCV195" s="2"/>
      <c r="JCW195" s="2"/>
      <c r="JCX195" s="2"/>
      <c r="JCY195" s="2"/>
      <c r="JCZ195" s="2"/>
      <c r="JDA195" s="2"/>
      <c r="JDB195" s="2"/>
      <c r="JDC195" s="2"/>
      <c r="JDD195" s="2"/>
      <c r="JDE195" s="2"/>
      <c r="JDF195" s="2"/>
      <c r="JDG195" s="2"/>
      <c r="JDH195" s="2"/>
      <c r="JDI195" s="2"/>
      <c r="JDJ195" s="2"/>
      <c r="JDK195" s="2"/>
      <c r="JDL195" s="2"/>
      <c r="JDM195" s="2"/>
      <c r="JDN195" s="2"/>
      <c r="JDO195" s="2"/>
      <c r="JDP195" s="2"/>
      <c r="JDQ195" s="2"/>
      <c r="JDR195" s="2"/>
      <c r="JDS195" s="2"/>
      <c r="JDT195" s="2"/>
      <c r="JDU195" s="2"/>
      <c r="JDV195" s="2"/>
      <c r="JDW195" s="2"/>
      <c r="JDX195" s="2"/>
      <c r="JDY195" s="2"/>
      <c r="JDZ195" s="2"/>
      <c r="JEA195" s="2"/>
      <c r="JEB195" s="2"/>
      <c r="JEC195" s="2"/>
      <c r="JED195" s="2"/>
      <c r="JEE195" s="2"/>
      <c r="JEF195" s="2"/>
      <c r="JEG195" s="2"/>
      <c r="JEH195" s="2"/>
      <c r="JEI195" s="2"/>
      <c r="JEJ195" s="2"/>
      <c r="JEK195" s="2"/>
      <c r="JEL195" s="2"/>
      <c r="JEM195" s="2"/>
      <c r="JEN195" s="2"/>
      <c r="JEO195" s="2"/>
      <c r="JEP195" s="2"/>
      <c r="JEQ195" s="2"/>
      <c r="JER195" s="2"/>
      <c r="JES195" s="2"/>
      <c r="JET195" s="2"/>
      <c r="JEU195" s="2"/>
      <c r="JEV195" s="2"/>
      <c r="JEW195" s="2"/>
      <c r="JEX195" s="2"/>
      <c r="JEY195" s="2"/>
      <c r="JEZ195" s="2"/>
      <c r="JFA195" s="2"/>
      <c r="JFB195" s="2"/>
      <c r="JFC195" s="2"/>
      <c r="JFD195" s="2"/>
      <c r="JFE195" s="2"/>
      <c r="JFF195" s="2"/>
      <c r="JFG195" s="2"/>
      <c r="JFH195" s="2"/>
      <c r="JFI195" s="2"/>
      <c r="JFJ195" s="2"/>
      <c r="JFK195" s="2"/>
      <c r="JFL195" s="2"/>
      <c r="JFM195" s="2"/>
      <c r="JFN195" s="2"/>
      <c r="JFO195" s="2"/>
      <c r="JFP195" s="2"/>
      <c r="JFQ195" s="2"/>
      <c r="JFR195" s="2"/>
      <c r="JFS195" s="2"/>
      <c r="JFT195" s="2"/>
      <c r="JFU195" s="2"/>
      <c r="JFV195" s="2"/>
      <c r="JFW195" s="2"/>
      <c r="JFX195" s="2"/>
      <c r="JFY195" s="2"/>
      <c r="JFZ195" s="2"/>
      <c r="JGA195" s="2"/>
      <c r="JGB195" s="2"/>
      <c r="JGC195" s="2"/>
      <c r="JGD195" s="2"/>
      <c r="JGE195" s="2"/>
      <c r="JGF195" s="2"/>
      <c r="JGG195" s="2"/>
      <c r="JGH195" s="2"/>
      <c r="JGI195" s="2"/>
      <c r="JGJ195" s="2"/>
      <c r="JGK195" s="2"/>
      <c r="JGL195" s="2"/>
      <c r="JGM195" s="2"/>
      <c r="JGN195" s="2"/>
      <c r="JGO195" s="2"/>
      <c r="JGP195" s="2"/>
      <c r="JGQ195" s="2"/>
      <c r="JGR195" s="2"/>
      <c r="JGS195" s="2"/>
      <c r="JGT195" s="2"/>
      <c r="JGU195" s="2"/>
      <c r="JGV195" s="2"/>
      <c r="JGW195" s="2"/>
      <c r="JGX195" s="2"/>
      <c r="JGY195" s="2"/>
      <c r="JGZ195" s="2"/>
      <c r="JHA195" s="2"/>
      <c r="JHB195" s="2"/>
      <c r="JHC195" s="2"/>
      <c r="JHD195" s="2"/>
      <c r="JHE195" s="2"/>
      <c r="JHF195" s="2"/>
      <c r="JHG195" s="2"/>
      <c r="JHH195" s="2"/>
      <c r="JHI195" s="2"/>
      <c r="JHJ195" s="2"/>
      <c r="JHK195" s="2"/>
      <c r="JHL195" s="2"/>
      <c r="JHM195" s="2"/>
      <c r="JHN195" s="2"/>
      <c r="JHO195" s="2"/>
      <c r="JHP195" s="2"/>
      <c r="JHQ195" s="2"/>
      <c r="JHR195" s="2"/>
      <c r="JHS195" s="2"/>
      <c r="JHT195" s="2"/>
      <c r="JHU195" s="2"/>
      <c r="JHV195" s="2"/>
      <c r="JHW195" s="2"/>
      <c r="JHX195" s="2"/>
      <c r="JHY195" s="2"/>
      <c r="JHZ195" s="2"/>
      <c r="JIA195" s="2"/>
      <c r="JIB195" s="2"/>
      <c r="JIC195" s="2"/>
      <c r="JID195" s="2"/>
      <c r="JIE195" s="2"/>
      <c r="JIF195" s="2"/>
      <c r="JIG195" s="2"/>
      <c r="JIH195" s="2"/>
      <c r="JII195" s="2"/>
      <c r="JIJ195" s="2"/>
      <c r="JIK195" s="2"/>
      <c r="JIL195" s="2"/>
      <c r="JIM195" s="2"/>
      <c r="JIN195" s="2"/>
      <c r="JIO195" s="2"/>
      <c r="JIP195" s="2"/>
      <c r="JIQ195" s="2"/>
      <c r="JIR195" s="2"/>
      <c r="JIS195" s="2"/>
      <c r="JIT195" s="2"/>
      <c r="JIU195" s="2"/>
      <c r="JIV195" s="2"/>
      <c r="JIW195" s="2"/>
      <c r="JIX195" s="2"/>
      <c r="JIY195" s="2"/>
      <c r="JIZ195" s="2"/>
      <c r="JJA195" s="2"/>
      <c r="JJB195" s="2"/>
      <c r="JJC195" s="2"/>
      <c r="JJD195" s="2"/>
      <c r="JJE195" s="2"/>
      <c r="JJF195" s="2"/>
      <c r="JJG195" s="2"/>
      <c r="JJH195" s="2"/>
      <c r="JJI195" s="2"/>
      <c r="JJJ195" s="2"/>
      <c r="JJK195" s="2"/>
      <c r="JJL195" s="2"/>
      <c r="JJM195" s="2"/>
      <c r="JJN195" s="2"/>
      <c r="JJO195" s="2"/>
      <c r="JJP195" s="2"/>
      <c r="JJQ195" s="2"/>
      <c r="JJR195" s="2"/>
      <c r="JJS195" s="2"/>
      <c r="JJT195" s="2"/>
      <c r="JJU195" s="2"/>
      <c r="JJV195" s="2"/>
      <c r="JJW195" s="2"/>
      <c r="JJX195" s="2"/>
      <c r="JJY195" s="2"/>
      <c r="JJZ195" s="2"/>
      <c r="JKA195" s="2"/>
      <c r="JKB195" s="2"/>
      <c r="JKC195" s="2"/>
      <c r="JKD195" s="2"/>
      <c r="JKE195" s="2"/>
      <c r="JKF195" s="2"/>
      <c r="JKG195" s="2"/>
      <c r="JKH195" s="2"/>
      <c r="JKI195" s="2"/>
      <c r="JKJ195" s="2"/>
      <c r="JKK195" s="2"/>
      <c r="JKL195" s="2"/>
      <c r="JKM195" s="2"/>
      <c r="JKN195" s="2"/>
      <c r="JKO195" s="2"/>
      <c r="JKP195" s="2"/>
      <c r="JKQ195" s="2"/>
      <c r="JKR195" s="2"/>
      <c r="JKS195" s="2"/>
      <c r="JKT195" s="2"/>
      <c r="JKU195" s="2"/>
      <c r="JKV195" s="2"/>
      <c r="JKW195" s="2"/>
      <c r="JKX195" s="2"/>
      <c r="JKY195" s="2"/>
      <c r="JKZ195" s="2"/>
      <c r="JLA195" s="2"/>
      <c r="JLB195" s="2"/>
      <c r="JLC195" s="2"/>
      <c r="JLD195" s="2"/>
      <c r="JLE195" s="2"/>
      <c r="JLF195" s="2"/>
      <c r="JLG195" s="2"/>
      <c r="JLH195" s="2"/>
      <c r="JLI195" s="2"/>
      <c r="JLJ195" s="2"/>
      <c r="JLK195" s="2"/>
      <c r="JLL195" s="2"/>
      <c r="JLM195" s="2"/>
      <c r="JLN195" s="2"/>
      <c r="JLO195" s="2"/>
      <c r="JLP195" s="2"/>
      <c r="JLQ195" s="2"/>
      <c r="JLR195" s="2"/>
      <c r="JLS195" s="2"/>
      <c r="JLT195" s="2"/>
      <c r="JLU195" s="2"/>
      <c r="JLV195" s="2"/>
      <c r="JLW195" s="2"/>
      <c r="JLX195" s="2"/>
      <c r="JLY195" s="2"/>
      <c r="JLZ195" s="2"/>
      <c r="JMA195" s="2"/>
      <c r="JMB195" s="2"/>
      <c r="JMC195" s="2"/>
      <c r="JMD195" s="2"/>
      <c r="JME195" s="2"/>
      <c r="JMF195" s="2"/>
      <c r="JMG195" s="2"/>
      <c r="JMH195" s="2"/>
      <c r="JMI195" s="2"/>
      <c r="JMJ195" s="2"/>
      <c r="JMK195" s="2"/>
      <c r="JML195" s="2"/>
      <c r="JMM195" s="2"/>
      <c r="JMN195" s="2"/>
      <c r="JMO195" s="2"/>
      <c r="JMP195" s="2"/>
      <c r="JMQ195" s="2"/>
      <c r="JMR195" s="2"/>
      <c r="JMS195" s="2"/>
      <c r="JMT195" s="2"/>
      <c r="JMU195" s="2"/>
      <c r="JMV195" s="2"/>
      <c r="JMW195" s="2"/>
      <c r="JMX195" s="2"/>
      <c r="JMY195" s="2"/>
      <c r="JMZ195" s="2"/>
      <c r="JNA195" s="2"/>
      <c r="JNB195" s="2"/>
      <c r="JNC195" s="2"/>
      <c r="JND195" s="2"/>
      <c r="JNE195" s="2"/>
      <c r="JNF195" s="2"/>
      <c r="JNG195" s="2"/>
      <c r="JNH195" s="2"/>
      <c r="JNI195" s="2"/>
      <c r="JNJ195" s="2"/>
      <c r="JNK195" s="2"/>
      <c r="JNL195" s="2"/>
      <c r="JNM195" s="2"/>
      <c r="JNN195" s="2"/>
      <c r="JNO195" s="2"/>
      <c r="JNP195" s="2"/>
      <c r="JNQ195" s="2"/>
      <c r="JNR195" s="2"/>
      <c r="JNS195" s="2"/>
      <c r="JNT195" s="2"/>
      <c r="JNU195" s="2"/>
      <c r="JNV195" s="2"/>
      <c r="JNW195" s="2"/>
      <c r="JNX195" s="2"/>
      <c r="JNY195" s="2"/>
      <c r="JNZ195" s="2"/>
      <c r="JOA195" s="2"/>
      <c r="JOB195" s="2"/>
      <c r="JOC195" s="2"/>
      <c r="JOD195" s="2"/>
      <c r="JOE195" s="2"/>
      <c r="JOF195" s="2"/>
      <c r="JOG195" s="2"/>
      <c r="JOH195" s="2"/>
      <c r="JOI195" s="2"/>
      <c r="JOJ195" s="2"/>
      <c r="JOK195" s="2"/>
      <c r="JOL195" s="2"/>
      <c r="JOM195" s="2"/>
      <c r="JON195" s="2"/>
      <c r="JOO195" s="2"/>
      <c r="JOP195" s="2"/>
      <c r="JOQ195" s="2"/>
      <c r="JOR195" s="2"/>
      <c r="JOS195" s="2"/>
      <c r="JOT195" s="2"/>
      <c r="JOU195" s="2"/>
      <c r="JOV195" s="2"/>
      <c r="JOW195" s="2"/>
      <c r="JOX195" s="2"/>
      <c r="JOY195" s="2"/>
      <c r="JOZ195" s="2"/>
      <c r="JPA195" s="2"/>
      <c r="JPB195" s="2"/>
      <c r="JPC195" s="2"/>
      <c r="JPD195" s="2"/>
      <c r="JPE195" s="2"/>
      <c r="JPF195" s="2"/>
      <c r="JPG195" s="2"/>
      <c r="JPH195" s="2"/>
      <c r="JPI195" s="2"/>
      <c r="JPJ195" s="2"/>
      <c r="JPK195" s="2"/>
      <c r="JPL195" s="2"/>
      <c r="JPM195" s="2"/>
      <c r="JPN195" s="2"/>
      <c r="JPO195" s="2"/>
      <c r="JPP195" s="2"/>
      <c r="JPQ195" s="2"/>
      <c r="JPR195" s="2"/>
      <c r="JPS195" s="2"/>
      <c r="JPT195" s="2"/>
      <c r="JPU195" s="2"/>
      <c r="JPV195" s="2"/>
      <c r="JPW195" s="2"/>
      <c r="JPX195" s="2"/>
      <c r="JPY195" s="2"/>
      <c r="JPZ195" s="2"/>
      <c r="JQA195" s="2"/>
      <c r="JQB195" s="2"/>
      <c r="JQC195" s="2"/>
      <c r="JQD195" s="2"/>
      <c r="JQE195" s="2"/>
      <c r="JQF195" s="2"/>
      <c r="JQG195" s="2"/>
      <c r="JQH195" s="2"/>
      <c r="JQI195" s="2"/>
      <c r="JQJ195" s="2"/>
      <c r="JQK195" s="2"/>
      <c r="JQL195" s="2"/>
      <c r="JQM195" s="2"/>
      <c r="JQN195" s="2"/>
      <c r="JQO195" s="2"/>
      <c r="JQP195" s="2"/>
      <c r="JQQ195" s="2"/>
      <c r="JQR195" s="2"/>
      <c r="JQS195" s="2"/>
      <c r="JQT195" s="2"/>
      <c r="JQU195" s="2"/>
      <c r="JQV195" s="2"/>
      <c r="JQW195" s="2"/>
      <c r="JQX195" s="2"/>
      <c r="JQY195" s="2"/>
      <c r="JQZ195" s="2"/>
      <c r="JRA195" s="2"/>
      <c r="JRB195" s="2"/>
      <c r="JRC195" s="2"/>
      <c r="JRD195" s="2"/>
      <c r="JRE195" s="2"/>
      <c r="JRF195" s="2"/>
      <c r="JRG195" s="2"/>
      <c r="JRH195" s="2"/>
      <c r="JRI195" s="2"/>
      <c r="JRJ195" s="2"/>
      <c r="JRK195" s="2"/>
      <c r="JRL195" s="2"/>
      <c r="JRM195" s="2"/>
      <c r="JRN195" s="2"/>
      <c r="JRO195" s="2"/>
      <c r="JRP195" s="2"/>
      <c r="JRQ195" s="2"/>
      <c r="JRR195" s="2"/>
      <c r="JRS195" s="2"/>
      <c r="JRT195" s="2"/>
      <c r="JRU195" s="2"/>
      <c r="JRV195" s="2"/>
      <c r="JRW195" s="2"/>
      <c r="JRX195" s="2"/>
      <c r="JRY195" s="2"/>
      <c r="JRZ195" s="2"/>
      <c r="JSA195" s="2"/>
      <c r="JSB195" s="2"/>
      <c r="JSC195" s="2"/>
      <c r="JSD195" s="2"/>
      <c r="JSE195" s="2"/>
      <c r="JSF195" s="2"/>
      <c r="JSG195" s="2"/>
      <c r="JSH195" s="2"/>
      <c r="JSI195" s="2"/>
      <c r="JSJ195" s="2"/>
      <c r="JSK195" s="2"/>
      <c r="JSL195" s="2"/>
      <c r="JSM195" s="2"/>
      <c r="JSN195" s="2"/>
      <c r="JSO195" s="2"/>
      <c r="JSP195" s="2"/>
      <c r="JSQ195" s="2"/>
      <c r="JSR195" s="2"/>
      <c r="JSS195" s="2"/>
      <c r="JST195" s="2"/>
      <c r="JSU195" s="2"/>
      <c r="JSV195" s="2"/>
      <c r="JSW195" s="2"/>
      <c r="JSX195" s="2"/>
      <c r="JSY195" s="2"/>
      <c r="JSZ195" s="2"/>
      <c r="JTA195" s="2"/>
      <c r="JTB195" s="2"/>
      <c r="JTC195" s="2"/>
      <c r="JTD195" s="2"/>
      <c r="JTE195" s="2"/>
      <c r="JTF195" s="2"/>
      <c r="JTG195" s="2"/>
      <c r="JTH195" s="2"/>
      <c r="JTI195" s="2"/>
      <c r="JTJ195" s="2"/>
      <c r="JTK195" s="2"/>
      <c r="JTL195" s="2"/>
      <c r="JTM195" s="2"/>
      <c r="JTN195" s="2"/>
      <c r="JTO195" s="2"/>
      <c r="JTP195" s="2"/>
      <c r="JTQ195" s="2"/>
      <c r="JTR195" s="2"/>
      <c r="JTS195" s="2"/>
      <c r="JTT195" s="2"/>
      <c r="JTU195" s="2"/>
      <c r="JTV195" s="2"/>
      <c r="JTW195" s="2"/>
      <c r="JTX195" s="2"/>
      <c r="JTY195" s="2"/>
      <c r="JTZ195" s="2"/>
      <c r="JUA195" s="2"/>
      <c r="JUB195" s="2"/>
      <c r="JUC195" s="2"/>
      <c r="JUD195" s="2"/>
      <c r="JUE195" s="2"/>
      <c r="JUF195" s="2"/>
      <c r="JUG195" s="2"/>
      <c r="JUH195" s="2"/>
      <c r="JUI195" s="2"/>
      <c r="JUJ195" s="2"/>
      <c r="JUK195" s="2"/>
      <c r="JUL195" s="2"/>
      <c r="JUM195" s="2"/>
      <c r="JUN195" s="2"/>
      <c r="JUO195" s="2"/>
      <c r="JUP195" s="2"/>
      <c r="JUQ195" s="2"/>
      <c r="JUR195" s="2"/>
      <c r="JUS195" s="2"/>
      <c r="JUT195" s="2"/>
      <c r="JUU195" s="2"/>
      <c r="JUV195" s="2"/>
      <c r="JUW195" s="2"/>
      <c r="JUX195" s="2"/>
      <c r="JUY195" s="2"/>
      <c r="JUZ195" s="2"/>
      <c r="JVA195" s="2"/>
      <c r="JVB195" s="2"/>
      <c r="JVC195" s="2"/>
      <c r="JVD195" s="2"/>
      <c r="JVE195" s="2"/>
      <c r="JVF195" s="2"/>
      <c r="JVG195" s="2"/>
      <c r="JVH195" s="2"/>
      <c r="JVI195" s="2"/>
      <c r="JVJ195" s="2"/>
      <c r="JVK195" s="2"/>
      <c r="JVL195" s="2"/>
      <c r="JVM195" s="2"/>
      <c r="JVN195" s="2"/>
      <c r="JVO195" s="2"/>
      <c r="JVP195" s="2"/>
      <c r="JVQ195" s="2"/>
      <c r="JVR195" s="2"/>
      <c r="JVS195" s="2"/>
      <c r="JVT195" s="2"/>
      <c r="JVU195" s="2"/>
      <c r="JVV195" s="2"/>
      <c r="JVW195" s="2"/>
      <c r="JVX195" s="2"/>
      <c r="JVY195" s="2"/>
      <c r="JVZ195" s="2"/>
      <c r="JWA195" s="2"/>
      <c r="JWB195" s="2"/>
      <c r="JWC195" s="2"/>
      <c r="JWD195" s="2"/>
      <c r="JWE195" s="2"/>
      <c r="JWF195" s="2"/>
      <c r="JWG195" s="2"/>
      <c r="JWH195" s="2"/>
      <c r="JWI195" s="2"/>
      <c r="JWJ195" s="2"/>
      <c r="JWK195" s="2"/>
      <c r="JWL195" s="2"/>
      <c r="JWM195" s="2"/>
      <c r="JWN195" s="2"/>
      <c r="JWO195" s="2"/>
      <c r="JWP195" s="2"/>
      <c r="JWQ195" s="2"/>
      <c r="JWR195" s="2"/>
      <c r="JWS195" s="2"/>
      <c r="JWT195" s="2"/>
      <c r="JWU195" s="2"/>
      <c r="JWV195" s="2"/>
      <c r="JWW195" s="2"/>
      <c r="JWX195" s="2"/>
      <c r="JWY195" s="2"/>
      <c r="JWZ195" s="2"/>
      <c r="JXA195" s="2"/>
      <c r="JXB195" s="2"/>
      <c r="JXC195" s="2"/>
      <c r="JXD195" s="2"/>
      <c r="JXE195" s="2"/>
      <c r="JXF195" s="2"/>
      <c r="JXG195" s="2"/>
      <c r="JXH195" s="2"/>
      <c r="JXI195" s="2"/>
      <c r="JXJ195" s="2"/>
      <c r="JXK195" s="2"/>
      <c r="JXL195" s="2"/>
      <c r="JXM195" s="2"/>
      <c r="JXN195" s="2"/>
      <c r="JXO195" s="2"/>
      <c r="JXP195" s="2"/>
      <c r="JXQ195" s="2"/>
      <c r="JXR195" s="2"/>
      <c r="JXS195" s="2"/>
      <c r="JXT195" s="2"/>
      <c r="JXU195" s="2"/>
      <c r="JXV195" s="2"/>
      <c r="JXW195" s="2"/>
      <c r="JXX195" s="2"/>
      <c r="JXY195" s="2"/>
      <c r="JXZ195" s="2"/>
      <c r="JYA195" s="2"/>
      <c r="JYB195" s="2"/>
      <c r="JYC195" s="2"/>
      <c r="JYD195" s="2"/>
      <c r="JYE195" s="2"/>
      <c r="JYF195" s="2"/>
      <c r="JYG195" s="2"/>
      <c r="JYH195" s="2"/>
      <c r="JYI195" s="2"/>
      <c r="JYJ195" s="2"/>
      <c r="JYK195" s="2"/>
      <c r="JYL195" s="2"/>
      <c r="JYM195" s="2"/>
      <c r="JYN195" s="2"/>
      <c r="JYO195" s="2"/>
      <c r="JYP195" s="2"/>
      <c r="JYQ195" s="2"/>
      <c r="JYR195" s="2"/>
      <c r="JYS195" s="2"/>
      <c r="JYT195" s="2"/>
      <c r="JYU195" s="2"/>
      <c r="JYV195" s="2"/>
      <c r="JYW195" s="2"/>
      <c r="JYX195" s="2"/>
      <c r="JYY195" s="2"/>
      <c r="JYZ195" s="2"/>
      <c r="JZA195" s="2"/>
      <c r="JZB195" s="2"/>
      <c r="JZC195" s="2"/>
      <c r="JZD195" s="2"/>
      <c r="JZE195" s="2"/>
      <c r="JZF195" s="2"/>
      <c r="JZG195" s="2"/>
      <c r="JZH195" s="2"/>
      <c r="JZI195" s="2"/>
      <c r="JZJ195" s="2"/>
      <c r="JZK195" s="2"/>
      <c r="JZL195" s="2"/>
      <c r="JZM195" s="2"/>
      <c r="JZN195" s="2"/>
      <c r="JZO195" s="2"/>
      <c r="JZP195" s="2"/>
      <c r="JZQ195" s="2"/>
      <c r="JZR195" s="2"/>
      <c r="JZS195" s="2"/>
      <c r="JZT195" s="2"/>
      <c r="JZU195" s="2"/>
      <c r="JZV195" s="2"/>
      <c r="JZW195" s="2"/>
      <c r="JZX195" s="2"/>
      <c r="JZY195" s="2"/>
      <c r="JZZ195" s="2"/>
      <c r="KAA195" s="2"/>
      <c r="KAB195" s="2"/>
      <c r="KAC195" s="2"/>
      <c r="KAD195" s="2"/>
      <c r="KAE195" s="2"/>
      <c r="KAF195" s="2"/>
      <c r="KAG195" s="2"/>
      <c r="KAH195" s="2"/>
      <c r="KAI195" s="2"/>
      <c r="KAJ195" s="2"/>
      <c r="KAK195" s="2"/>
      <c r="KAL195" s="2"/>
      <c r="KAM195" s="2"/>
      <c r="KAN195" s="2"/>
      <c r="KAO195" s="2"/>
      <c r="KAP195" s="2"/>
      <c r="KAQ195" s="2"/>
      <c r="KAR195" s="2"/>
      <c r="KAS195" s="2"/>
      <c r="KAT195" s="2"/>
      <c r="KAU195" s="2"/>
      <c r="KAV195" s="2"/>
      <c r="KAW195" s="2"/>
      <c r="KAX195" s="2"/>
      <c r="KAY195" s="2"/>
      <c r="KAZ195" s="2"/>
      <c r="KBA195" s="2"/>
      <c r="KBB195" s="2"/>
      <c r="KBC195" s="2"/>
      <c r="KBD195" s="2"/>
      <c r="KBE195" s="2"/>
      <c r="KBF195" s="2"/>
      <c r="KBG195" s="2"/>
      <c r="KBH195" s="2"/>
      <c r="KBI195" s="2"/>
      <c r="KBJ195" s="2"/>
      <c r="KBK195" s="2"/>
      <c r="KBL195" s="2"/>
      <c r="KBM195" s="2"/>
      <c r="KBN195" s="2"/>
      <c r="KBO195" s="2"/>
      <c r="KBP195" s="2"/>
      <c r="KBQ195" s="2"/>
      <c r="KBR195" s="2"/>
      <c r="KBS195" s="2"/>
      <c r="KBT195" s="2"/>
      <c r="KBU195" s="2"/>
      <c r="KBV195" s="2"/>
      <c r="KBW195" s="2"/>
      <c r="KBX195" s="2"/>
      <c r="KBY195" s="2"/>
      <c r="KBZ195" s="2"/>
      <c r="KCA195" s="2"/>
      <c r="KCB195" s="2"/>
      <c r="KCC195" s="2"/>
      <c r="KCD195" s="2"/>
      <c r="KCE195" s="2"/>
      <c r="KCF195" s="2"/>
      <c r="KCG195" s="2"/>
      <c r="KCH195" s="2"/>
      <c r="KCI195" s="2"/>
      <c r="KCJ195" s="2"/>
      <c r="KCK195" s="2"/>
      <c r="KCL195" s="2"/>
      <c r="KCM195" s="2"/>
      <c r="KCN195" s="2"/>
      <c r="KCO195" s="2"/>
      <c r="KCP195" s="2"/>
      <c r="KCQ195" s="2"/>
      <c r="KCR195" s="2"/>
      <c r="KCS195" s="2"/>
      <c r="KCT195" s="2"/>
      <c r="KCU195" s="2"/>
      <c r="KCV195" s="2"/>
      <c r="KCW195" s="2"/>
      <c r="KCX195" s="2"/>
      <c r="KCY195" s="2"/>
      <c r="KCZ195" s="2"/>
      <c r="KDA195" s="2"/>
      <c r="KDB195" s="2"/>
      <c r="KDC195" s="2"/>
      <c r="KDD195" s="2"/>
      <c r="KDE195" s="2"/>
      <c r="KDF195" s="2"/>
      <c r="KDG195" s="2"/>
      <c r="KDH195" s="2"/>
      <c r="KDI195" s="2"/>
      <c r="KDJ195" s="2"/>
      <c r="KDK195" s="2"/>
      <c r="KDL195" s="2"/>
      <c r="KDM195" s="2"/>
      <c r="KDN195" s="2"/>
      <c r="KDO195" s="2"/>
      <c r="KDP195" s="2"/>
      <c r="KDQ195" s="2"/>
      <c r="KDR195" s="2"/>
      <c r="KDS195" s="2"/>
      <c r="KDT195" s="2"/>
      <c r="KDU195" s="2"/>
      <c r="KDV195" s="2"/>
      <c r="KDW195" s="2"/>
      <c r="KDX195" s="2"/>
      <c r="KDY195" s="2"/>
      <c r="KDZ195" s="2"/>
      <c r="KEA195" s="2"/>
      <c r="KEB195" s="2"/>
      <c r="KEC195" s="2"/>
      <c r="KED195" s="2"/>
      <c r="KEE195" s="2"/>
      <c r="KEF195" s="2"/>
      <c r="KEG195" s="2"/>
      <c r="KEH195" s="2"/>
      <c r="KEI195" s="2"/>
      <c r="KEJ195" s="2"/>
      <c r="KEK195" s="2"/>
      <c r="KEL195" s="2"/>
      <c r="KEM195" s="2"/>
      <c r="KEN195" s="2"/>
      <c r="KEO195" s="2"/>
      <c r="KEP195" s="2"/>
      <c r="KEQ195" s="2"/>
      <c r="KER195" s="2"/>
      <c r="KES195" s="2"/>
      <c r="KET195" s="2"/>
      <c r="KEU195" s="2"/>
      <c r="KEV195" s="2"/>
      <c r="KEW195" s="2"/>
      <c r="KEX195" s="2"/>
      <c r="KEY195" s="2"/>
      <c r="KEZ195" s="2"/>
      <c r="KFA195" s="2"/>
      <c r="KFB195" s="2"/>
      <c r="KFC195" s="2"/>
      <c r="KFD195" s="2"/>
      <c r="KFE195" s="2"/>
      <c r="KFF195" s="2"/>
      <c r="KFG195" s="2"/>
      <c r="KFH195" s="2"/>
      <c r="KFI195" s="2"/>
      <c r="KFJ195" s="2"/>
      <c r="KFK195" s="2"/>
      <c r="KFL195" s="2"/>
      <c r="KFM195" s="2"/>
      <c r="KFN195" s="2"/>
      <c r="KFO195" s="2"/>
      <c r="KFP195" s="2"/>
      <c r="KFQ195" s="2"/>
      <c r="KFR195" s="2"/>
      <c r="KFS195" s="2"/>
      <c r="KFT195" s="2"/>
      <c r="KFU195" s="2"/>
      <c r="KFV195" s="2"/>
      <c r="KFW195" s="2"/>
      <c r="KFX195" s="2"/>
      <c r="KFY195" s="2"/>
      <c r="KFZ195" s="2"/>
      <c r="KGA195" s="2"/>
      <c r="KGB195" s="2"/>
      <c r="KGC195" s="2"/>
      <c r="KGD195" s="2"/>
      <c r="KGE195" s="2"/>
      <c r="KGF195" s="2"/>
      <c r="KGG195" s="2"/>
      <c r="KGH195" s="2"/>
      <c r="KGI195" s="2"/>
      <c r="KGJ195" s="2"/>
      <c r="KGK195" s="2"/>
      <c r="KGL195" s="2"/>
      <c r="KGM195" s="2"/>
      <c r="KGN195" s="2"/>
      <c r="KGO195" s="2"/>
      <c r="KGP195" s="2"/>
      <c r="KGQ195" s="2"/>
      <c r="KGR195" s="2"/>
      <c r="KGS195" s="2"/>
      <c r="KGT195" s="2"/>
      <c r="KGU195" s="2"/>
      <c r="KGV195" s="2"/>
      <c r="KGW195" s="2"/>
      <c r="KGX195" s="2"/>
      <c r="KGY195" s="2"/>
      <c r="KGZ195" s="2"/>
      <c r="KHA195" s="2"/>
      <c r="KHB195" s="2"/>
      <c r="KHC195" s="2"/>
      <c r="KHD195" s="2"/>
      <c r="KHE195" s="2"/>
      <c r="KHF195" s="2"/>
      <c r="KHG195" s="2"/>
      <c r="KHH195" s="2"/>
      <c r="KHI195" s="2"/>
      <c r="KHJ195" s="2"/>
      <c r="KHK195" s="2"/>
      <c r="KHL195" s="2"/>
      <c r="KHM195" s="2"/>
      <c r="KHN195" s="2"/>
      <c r="KHO195" s="2"/>
      <c r="KHP195" s="2"/>
      <c r="KHQ195" s="2"/>
      <c r="KHR195" s="2"/>
      <c r="KHS195" s="2"/>
      <c r="KHT195" s="2"/>
      <c r="KHU195" s="2"/>
      <c r="KHV195" s="2"/>
      <c r="KHW195" s="2"/>
      <c r="KHX195" s="2"/>
      <c r="KHY195" s="2"/>
      <c r="KHZ195" s="2"/>
      <c r="KIA195" s="2"/>
      <c r="KIB195" s="2"/>
      <c r="KIC195" s="2"/>
      <c r="KID195" s="2"/>
      <c r="KIE195" s="2"/>
      <c r="KIF195" s="2"/>
      <c r="KIG195" s="2"/>
      <c r="KIH195" s="2"/>
      <c r="KII195" s="2"/>
      <c r="KIJ195" s="2"/>
      <c r="KIK195" s="2"/>
      <c r="KIL195" s="2"/>
      <c r="KIM195" s="2"/>
      <c r="KIN195" s="2"/>
      <c r="KIO195" s="2"/>
      <c r="KIP195" s="2"/>
      <c r="KIQ195" s="2"/>
      <c r="KIR195" s="2"/>
      <c r="KIS195" s="2"/>
      <c r="KIT195" s="2"/>
      <c r="KIU195" s="2"/>
      <c r="KIV195" s="2"/>
      <c r="KIW195" s="2"/>
      <c r="KIX195" s="2"/>
      <c r="KIY195" s="2"/>
      <c r="KIZ195" s="2"/>
      <c r="KJA195" s="2"/>
      <c r="KJB195" s="2"/>
      <c r="KJC195" s="2"/>
      <c r="KJD195" s="2"/>
      <c r="KJE195" s="2"/>
      <c r="KJF195" s="2"/>
      <c r="KJG195" s="2"/>
      <c r="KJH195" s="2"/>
      <c r="KJI195" s="2"/>
      <c r="KJJ195" s="2"/>
      <c r="KJK195" s="2"/>
      <c r="KJL195" s="2"/>
      <c r="KJM195" s="2"/>
      <c r="KJN195" s="2"/>
      <c r="KJO195" s="2"/>
      <c r="KJP195" s="2"/>
      <c r="KJQ195" s="2"/>
      <c r="KJR195" s="2"/>
      <c r="KJS195" s="2"/>
      <c r="KJT195" s="2"/>
      <c r="KJU195" s="2"/>
      <c r="KJV195" s="2"/>
      <c r="KJW195" s="2"/>
      <c r="KJX195" s="2"/>
      <c r="KJY195" s="2"/>
      <c r="KJZ195" s="2"/>
      <c r="KKA195" s="2"/>
      <c r="KKB195" s="2"/>
      <c r="KKC195" s="2"/>
      <c r="KKD195" s="2"/>
      <c r="KKE195" s="2"/>
      <c r="KKF195" s="2"/>
      <c r="KKG195" s="2"/>
      <c r="KKH195" s="2"/>
      <c r="KKI195" s="2"/>
      <c r="KKJ195" s="2"/>
      <c r="KKK195" s="2"/>
      <c r="KKL195" s="2"/>
      <c r="KKM195" s="2"/>
      <c r="KKN195" s="2"/>
      <c r="KKO195" s="2"/>
      <c r="KKP195" s="2"/>
      <c r="KKQ195" s="2"/>
      <c r="KKR195" s="2"/>
      <c r="KKS195" s="2"/>
      <c r="KKT195" s="2"/>
      <c r="KKU195" s="2"/>
      <c r="KKV195" s="2"/>
      <c r="KKW195" s="2"/>
      <c r="KKX195" s="2"/>
      <c r="KKY195" s="2"/>
      <c r="KKZ195" s="2"/>
      <c r="KLA195" s="2"/>
      <c r="KLB195" s="2"/>
      <c r="KLC195" s="2"/>
      <c r="KLD195" s="2"/>
      <c r="KLE195" s="2"/>
      <c r="KLF195" s="2"/>
      <c r="KLG195" s="2"/>
      <c r="KLH195" s="2"/>
      <c r="KLI195" s="2"/>
      <c r="KLJ195" s="2"/>
      <c r="KLK195" s="2"/>
      <c r="KLL195" s="2"/>
      <c r="KLM195" s="2"/>
      <c r="KLN195" s="2"/>
      <c r="KLO195" s="2"/>
      <c r="KLP195" s="2"/>
      <c r="KLQ195" s="2"/>
      <c r="KLR195" s="2"/>
      <c r="KLS195" s="2"/>
      <c r="KLT195" s="2"/>
      <c r="KLU195" s="2"/>
      <c r="KLV195" s="2"/>
      <c r="KLW195" s="2"/>
      <c r="KLX195" s="2"/>
      <c r="KLY195" s="2"/>
      <c r="KLZ195" s="2"/>
      <c r="KMA195" s="2"/>
      <c r="KMB195" s="2"/>
      <c r="KMC195" s="2"/>
      <c r="KMD195" s="2"/>
      <c r="KME195" s="2"/>
      <c r="KMF195" s="2"/>
      <c r="KMG195" s="2"/>
      <c r="KMH195" s="2"/>
      <c r="KMI195" s="2"/>
      <c r="KMJ195" s="2"/>
      <c r="KMK195" s="2"/>
      <c r="KML195" s="2"/>
      <c r="KMM195" s="2"/>
      <c r="KMN195" s="2"/>
      <c r="KMO195" s="2"/>
      <c r="KMP195" s="2"/>
      <c r="KMQ195" s="2"/>
      <c r="KMR195" s="2"/>
      <c r="KMS195" s="2"/>
      <c r="KMT195" s="2"/>
      <c r="KMU195" s="2"/>
      <c r="KMV195" s="2"/>
      <c r="KMW195" s="2"/>
      <c r="KMX195" s="2"/>
      <c r="KMY195" s="2"/>
      <c r="KMZ195" s="2"/>
      <c r="KNA195" s="2"/>
      <c r="KNB195" s="2"/>
      <c r="KNC195" s="2"/>
      <c r="KND195" s="2"/>
      <c r="KNE195" s="2"/>
      <c r="KNF195" s="2"/>
      <c r="KNG195" s="2"/>
      <c r="KNH195" s="2"/>
      <c r="KNI195" s="2"/>
      <c r="KNJ195" s="2"/>
      <c r="KNK195" s="2"/>
      <c r="KNL195" s="2"/>
      <c r="KNM195" s="2"/>
      <c r="KNN195" s="2"/>
      <c r="KNO195" s="2"/>
      <c r="KNP195" s="2"/>
      <c r="KNQ195" s="2"/>
      <c r="KNR195" s="2"/>
      <c r="KNS195" s="2"/>
      <c r="KNT195" s="2"/>
      <c r="KNU195" s="2"/>
      <c r="KNV195" s="2"/>
      <c r="KNW195" s="2"/>
      <c r="KNX195" s="2"/>
      <c r="KNY195" s="2"/>
      <c r="KNZ195" s="2"/>
      <c r="KOA195" s="2"/>
      <c r="KOB195" s="2"/>
      <c r="KOC195" s="2"/>
      <c r="KOD195" s="2"/>
      <c r="KOE195" s="2"/>
      <c r="KOF195" s="2"/>
      <c r="KOG195" s="2"/>
      <c r="KOH195" s="2"/>
      <c r="KOI195" s="2"/>
      <c r="KOJ195" s="2"/>
      <c r="KOK195" s="2"/>
      <c r="KOL195" s="2"/>
      <c r="KOM195" s="2"/>
      <c r="KON195" s="2"/>
      <c r="KOO195" s="2"/>
      <c r="KOP195" s="2"/>
      <c r="KOQ195" s="2"/>
      <c r="KOR195" s="2"/>
      <c r="KOS195" s="2"/>
      <c r="KOT195" s="2"/>
      <c r="KOU195" s="2"/>
      <c r="KOV195" s="2"/>
      <c r="KOW195" s="2"/>
      <c r="KOX195" s="2"/>
      <c r="KOY195" s="2"/>
      <c r="KOZ195" s="2"/>
      <c r="KPA195" s="2"/>
      <c r="KPB195" s="2"/>
      <c r="KPC195" s="2"/>
      <c r="KPD195" s="2"/>
      <c r="KPE195" s="2"/>
      <c r="KPF195" s="2"/>
      <c r="KPG195" s="2"/>
      <c r="KPH195" s="2"/>
      <c r="KPI195" s="2"/>
      <c r="KPJ195" s="2"/>
      <c r="KPK195" s="2"/>
      <c r="KPL195" s="2"/>
      <c r="KPM195" s="2"/>
      <c r="KPN195" s="2"/>
      <c r="KPO195" s="2"/>
      <c r="KPP195" s="2"/>
      <c r="KPQ195" s="2"/>
      <c r="KPR195" s="2"/>
      <c r="KPS195" s="2"/>
      <c r="KPT195" s="2"/>
      <c r="KPU195" s="2"/>
      <c r="KPV195" s="2"/>
      <c r="KPW195" s="2"/>
      <c r="KPX195" s="2"/>
      <c r="KPY195" s="2"/>
      <c r="KPZ195" s="2"/>
      <c r="KQA195" s="2"/>
      <c r="KQB195" s="2"/>
      <c r="KQC195" s="2"/>
      <c r="KQD195" s="2"/>
      <c r="KQE195" s="2"/>
      <c r="KQF195" s="2"/>
      <c r="KQG195" s="2"/>
      <c r="KQH195" s="2"/>
      <c r="KQI195" s="2"/>
      <c r="KQJ195" s="2"/>
      <c r="KQK195" s="2"/>
      <c r="KQL195" s="2"/>
      <c r="KQM195" s="2"/>
      <c r="KQN195" s="2"/>
      <c r="KQO195" s="2"/>
      <c r="KQP195" s="2"/>
      <c r="KQQ195" s="2"/>
      <c r="KQR195" s="2"/>
      <c r="KQS195" s="2"/>
      <c r="KQT195" s="2"/>
      <c r="KQU195" s="2"/>
      <c r="KQV195" s="2"/>
      <c r="KQW195" s="2"/>
      <c r="KQX195" s="2"/>
      <c r="KQY195" s="2"/>
      <c r="KQZ195" s="2"/>
      <c r="KRA195" s="2"/>
      <c r="KRB195" s="2"/>
      <c r="KRC195" s="2"/>
      <c r="KRD195" s="2"/>
      <c r="KRE195" s="2"/>
      <c r="KRF195" s="2"/>
      <c r="KRG195" s="2"/>
      <c r="KRH195" s="2"/>
      <c r="KRI195" s="2"/>
      <c r="KRJ195" s="2"/>
      <c r="KRK195" s="2"/>
      <c r="KRL195" s="2"/>
      <c r="KRM195" s="2"/>
      <c r="KRN195" s="2"/>
      <c r="KRO195" s="2"/>
      <c r="KRP195" s="2"/>
      <c r="KRQ195" s="2"/>
      <c r="KRR195" s="2"/>
      <c r="KRS195" s="2"/>
      <c r="KRT195" s="2"/>
      <c r="KRU195" s="2"/>
      <c r="KRV195" s="2"/>
      <c r="KRW195" s="2"/>
      <c r="KRX195" s="2"/>
      <c r="KRY195" s="2"/>
      <c r="KRZ195" s="2"/>
      <c r="KSA195" s="2"/>
      <c r="KSB195" s="2"/>
      <c r="KSC195" s="2"/>
      <c r="KSD195" s="2"/>
      <c r="KSE195" s="2"/>
      <c r="KSF195" s="2"/>
      <c r="KSG195" s="2"/>
      <c r="KSH195" s="2"/>
      <c r="KSI195" s="2"/>
      <c r="KSJ195" s="2"/>
      <c r="KSK195" s="2"/>
      <c r="KSL195" s="2"/>
      <c r="KSM195" s="2"/>
      <c r="KSN195" s="2"/>
      <c r="KSO195" s="2"/>
      <c r="KSP195" s="2"/>
      <c r="KSQ195" s="2"/>
      <c r="KSR195" s="2"/>
      <c r="KSS195" s="2"/>
      <c r="KST195" s="2"/>
      <c r="KSU195" s="2"/>
      <c r="KSV195" s="2"/>
      <c r="KSW195" s="2"/>
      <c r="KSX195" s="2"/>
      <c r="KSY195" s="2"/>
      <c r="KSZ195" s="2"/>
      <c r="KTA195" s="2"/>
      <c r="KTB195" s="2"/>
      <c r="KTC195" s="2"/>
      <c r="KTD195" s="2"/>
      <c r="KTE195" s="2"/>
      <c r="KTF195" s="2"/>
      <c r="KTG195" s="2"/>
      <c r="KTH195" s="2"/>
      <c r="KTI195" s="2"/>
      <c r="KTJ195" s="2"/>
      <c r="KTK195" s="2"/>
      <c r="KTL195" s="2"/>
      <c r="KTM195" s="2"/>
      <c r="KTN195" s="2"/>
      <c r="KTO195" s="2"/>
      <c r="KTP195" s="2"/>
      <c r="KTQ195" s="2"/>
      <c r="KTR195" s="2"/>
      <c r="KTS195" s="2"/>
      <c r="KTT195" s="2"/>
      <c r="KTU195" s="2"/>
      <c r="KTV195" s="2"/>
      <c r="KTW195" s="2"/>
      <c r="KTX195" s="2"/>
      <c r="KTY195" s="2"/>
      <c r="KTZ195" s="2"/>
      <c r="KUA195" s="2"/>
      <c r="KUB195" s="2"/>
      <c r="KUC195" s="2"/>
      <c r="KUD195" s="2"/>
      <c r="KUE195" s="2"/>
      <c r="KUF195" s="2"/>
      <c r="KUG195" s="2"/>
      <c r="KUH195" s="2"/>
      <c r="KUI195" s="2"/>
      <c r="KUJ195" s="2"/>
      <c r="KUK195" s="2"/>
      <c r="KUL195" s="2"/>
      <c r="KUM195" s="2"/>
      <c r="KUN195" s="2"/>
      <c r="KUO195" s="2"/>
      <c r="KUP195" s="2"/>
      <c r="KUQ195" s="2"/>
      <c r="KUR195" s="2"/>
      <c r="KUS195" s="2"/>
      <c r="KUT195" s="2"/>
      <c r="KUU195" s="2"/>
      <c r="KUV195" s="2"/>
      <c r="KUW195" s="2"/>
      <c r="KUX195" s="2"/>
      <c r="KUY195" s="2"/>
      <c r="KUZ195" s="2"/>
      <c r="KVA195" s="2"/>
      <c r="KVB195" s="2"/>
      <c r="KVC195" s="2"/>
      <c r="KVD195" s="2"/>
      <c r="KVE195" s="2"/>
      <c r="KVF195" s="2"/>
      <c r="KVG195" s="2"/>
      <c r="KVH195" s="2"/>
      <c r="KVI195" s="2"/>
      <c r="KVJ195" s="2"/>
      <c r="KVK195" s="2"/>
      <c r="KVL195" s="2"/>
      <c r="KVM195" s="2"/>
      <c r="KVN195" s="2"/>
      <c r="KVO195" s="2"/>
      <c r="KVP195" s="2"/>
      <c r="KVQ195" s="2"/>
      <c r="KVR195" s="2"/>
      <c r="KVS195" s="2"/>
      <c r="KVT195" s="2"/>
      <c r="KVU195" s="2"/>
      <c r="KVV195" s="2"/>
      <c r="KVW195" s="2"/>
      <c r="KVX195" s="2"/>
      <c r="KVY195" s="2"/>
      <c r="KVZ195" s="2"/>
      <c r="KWA195" s="2"/>
      <c r="KWB195" s="2"/>
      <c r="KWC195" s="2"/>
      <c r="KWD195" s="2"/>
      <c r="KWE195" s="2"/>
      <c r="KWF195" s="2"/>
      <c r="KWG195" s="2"/>
      <c r="KWH195" s="2"/>
      <c r="KWI195" s="2"/>
      <c r="KWJ195" s="2"/>
      <c r="KWK195" s="2"/>
      <c r="KWL195" s="2"/>
      <c r="KWM195" s="2"/>
      <c r="KWN195" s="2"/>
      <c r="KWO195" s="2"/>
      <c r="KWP195" s="2"/>
      <c r="KWQ195" s="2"/>
      <c r="KWR195" s="2"/>
      <c r="KWS195" s="2"/>
      <c r="KWT195" s="2"/>
      <c r="KWU195" s="2"/>
      <c r="KWV195" s="2"/>
      <c r="KWW195" s="2"/>
      <c r="KWX195" s="2"/>
      <c r="KWY195" s="2"/>
      <c r="KWZ195" s="2"/>
      <c r="KXA195" s="2"/>
      <c r="KXB195" s="2"/>
      <c r="KXC195" s="2"/>
      <c r="KXD195" s="2"/>
      <c r="KXE195" s="2"/>
      <c r="KXF195" s="2"/>
      <c r="KXG195" s="2"/>
      <c r="KXH195" s="2"/>
      <c r="KXI195" s="2"/>
      <c r="KXJ195" s="2"/>
      <c r="KXK195" s="2"/>
      <c r="KXL195" s="2"/>
      <c r="KXM195" s="2"/>
      <c r="KXN195" s="2"/>
      <c r="KXO195" s="2"/>
      <c r="KXP195" s="2"/>
      <c r="KXQ195" s="2"/>
      <c r="KXR195" s="2"/>
      <c r="KXS195" s="2"/>
      <c r="KXT195" s="2"/>
      <c r="KXU195" s="2"/>
      <c r="KXV195" s="2"/>
      <c r="KXW195" s="2"/>
      <c r="KXX195" s="2"/>
      <c r="KXY195" s="2"/>
      <c r="KXZ195" s="2"/>
      <c r="KYA195" s="2"/>
      <c r="KYB195" s="2"/>
      <c r="KYC195" s="2"/>
      <c r="KYD195" s="2"/>
      <c r="KYE195" s="2"/>
      <c r="KYF195" s="2"/>
      <c r="KYG195" s="2"/>
      <c r="KYH195" s="2"/>
      <c r="KYI195" s="2"/>
      <c r="KYJ195" s="2"/>
      <c r="KYK195" s="2"/>
      <c r="KYL195" s="2"/>
      <c r="KYM195" s="2"/>
      <c r="KYN195" s="2"/>
      <c r="KYO195" s="2"/>
      <c r="KYP195" s="2"/>
      <c r="KYQ195" s="2"/>
      <c r="KYR195" s="2"/>
      <c r="KYS195" s="2"/>
      <c r="KYT195" s="2"/>
      <c r="KYU195" s="2"/>
      <c r="KYV195" s="2"/>
      <c r="KYW195" s="2"/>
      <c r="KYX195" s="2"/>
      <c r="KYY195" s="2"/>
      <c r="KYZ195" s="2"/>
      <c r="KZA195" s="2"/>
      <c r="KZB195" s="2"/>
      <c r="KZC195" s="2"/>
      <c r="KZD195" s="2"/>
      <c r="KZE195" s="2"/>
      <c r="KZF195" s="2"/>
      <c r="KZG195" s="2"/>
      <c r="KZH195" s="2"/>
      <c r="KZI195" s="2"/>
      <c r="KZJ195" s="2"/>
      <c r="KZK195" s="2"/>
      <c r="KZL195" s="2"/>
      <c r="KZM195" s="2"/>
      <c r="KZN195" s="2"/>
      <c r="KZO195" s="2"/>
      <c r="KZP195" s="2"/>
      <c r="KZQ195" s="2"/>
      <c r="KZR195" s="2"/>
      <c r="KZS195" s="2"/>
      <c r="KZT195" s="2"/>
      <c r="KZU195" s="2"/>
      <c r="KZV195" s="2"/>
      <c r="KZW195" s="2"/>
      <c r="KZX195" s="2"/>
      <c r="KZY195" s="2"/>
      <c r="KZZ195" s="2"/>
      <c r="LAA195" s="2"/>
      <c r="LAB195" s="2"/>
      <c r="LAC195" s="2"/>
      <c r="LAD195" s="2"/>
      <c r="LAE195" s="2"/>
      <c r="LAF195" s="2"/>
      <c r="LAG195" s="2"/>
      <c r="LAH195" s="2"/>
      <c r="LAI195" s="2"/>
      <c r="LAJ195" s="2"/>
      <c r="LAK195" s="2"/>
      <c r="LAL195" s="2"/>
      <c r="LAM195" s="2"/>
      <c r="LAN195" s="2"/>
      <c r="LAO195" s="2"/>
      <c r="LAP195" s="2"/>
      <c r="LAQ195" s="2"/>
      <c r="LAR195" s="2"/>
      <c r="LAS195" s="2"/>
      <c r="LAT195" s="2"/>
      <c r="LAU195" s="2"/>
      <c r="LAV195" s="2"/>
      <c r="LAW195" s="2"/>
      <c r="LAX195" s="2"/>
      <c r="LAY195" s="2"/>
      <c r="LAZ195" s="2"/>
      <c r="LBA195" s="2"/>
      <c r="LBB195" s="2"/>
      <c r="LBC195" s="2"/>
      <c r="LBD195" s="2"/>
      <c r="LBE195" s="2"/>
      <c r="LBF195" s="2"/>
      <c r="LBG195" s="2"/>
      <c r="LBH195" s="2"/>
      <c r="LBI195" s="2"/>
      <c r="LBJ195" s="2"/>
      <c r="LBK195" s="2"/>
      <c r="LBL195" s="2"/>
      <c r="LBM195" s="2"/>
      <c r="LBN195" s="2"/>
      <c r="LBO195" s="2"/>
      <c r="LBP195" s="2"/>
      <c r="LBQ195" s="2"/>
      <c r="LBR195" s="2"/>
      <c r="LBS195" s="2"/>
      <c r="LBT195" s="2"/>
      <c r="LBU195" s="2"/>
      <c r="LBV195" s="2"/>
      <c r="LBW195" s="2"/>
      <c r="LBX195" s="2"/>
      <c r="LBY195" s="2"/>
      <c r="LBZ195" s="2"/>
      <c r="LCA195" s="2"/>
      <c r="LCB195" s="2"/>
      <c r="LCC195" s="2"/>
      <c r="LCD195" s="2"/>
      <c r="LCE195" s="2"/>
      <c r="LCF195" s="2"/>
      <c r="LCG195" s="2"/>
      <c r="LCH195" s="2"/>
      <c r="LCI195" s="2"/>
      <c r="LCJ195" s="2"/>
      <c r="LCK195" s="2"/>
      <c r="LCL195" s="2"/>
      <c r="LCM195" s="2"/>
      <c r="LCN195" s="2"/>
      <c r="LCO195" s="2"/>
      <c r="LCP195" s="2"/>
      <c r="LCQ195" s="2"/>
      <c r="LCR195" s="2"/>
      <c r="LCS195" s="2"/>
      <c r="LCT195" s="2"/>
      <c r="LCU195" s="2"/>
      <c r="LCV195" s="2"/>
      <c r="LCW195" s="2"/>
      <c r="LCX195" s="2"/>
      <c r="LCY195" s="2"/>
      <c r="LCZ195" s="2"/>
      <c r="LDA195" s="2"/>
      <c r="LDB195" s="2"/>
      <c r="LDC195" s="2"/>
      <c r="LDD195" s="2"/>
      <c r="LDE195" s="2"/>
      <c r="LDF195" s="2"/>
      <c r="LDG195" s="2"/>
      <c r="LDH195" s="2"/>
      <c r="LDI195" s="2"/>
      <c r="LDJ195" s="2"/>
      <c r="LDK195" s="2"/>
      <c r="LDL195" s="2"/>
      <c r="LDM195" s="2"/>
      <c r="LDN195" s="2"/>
      <c r="LDO195" s="2"/>
      <c r="LDP195" s="2"/>
      <c r="LDQ195" s="2"/>
      <c r="LDR195" s="2"/>
      <c r="LDS195" s="2"/>
      <c r="LDT195" s="2"/>
      <c r="LDU195" s="2"/>
      <c r="LDV195" s="2"/>
      <c r="LDW195" s="2"/>
      <c r="LDX195" s="2"/>
      <c r="LDY195" s="2"/>
      <c r="LDZ195" s="2"/>
      <c r="LEA195" s="2"/>
      <c r="LEB195" s="2"/>
      <c r="LEC195" s="2"/>
      <c r="LED195" s="2"/>
      <c r="LEE195" s="2"/>
      <c r="LEF195" s="2"/>
      <c r="LEG195" s="2"/>
      <c r="LEH195" s="2"/>
      <c r="LEI195" s="2"/>
      <c r="LEJ195" s="2"/>
      <c r="LEK195" s="2"/>
      <c r="LEL195" s="2"/>
      <c r="LEM195" s="2"/>
      <c r="LEN195" s="2"/>
      <c r="LEO195" s="2"/>
      <c r="LEP195" s="2"/>
      <c r="LEQ195" s="2"/>
      <c r="LER195" s="2"/>
      <c r="LES195" s="2"/>
      <c r="LET195" s="2"/>
      <c r="LEU195" s="2"/>
      <c r="LEV195" s="2"/>
      <c r="LEW195" s="2"/>
      <c r="LEX195" s="2"/>
      <c r="LEY195" s="2"/>
      <c r="LEZ195" s="2"/>
      <c r="LFA195" s="2"/>
      <c r="LFB195" s="2"/>
      <c r="LFC195" s="2"/>
      <c r="LFD195" s="2"/>
      <c r="LFE195" s="2"/>
      <c r="LFF195" s="2"/>
      <c r="LFG195" s="2"/>
      <c r="LFH195" s="2"/>
      <c r="LFI195" s="2"/>
      <c r="LFJ195" s="2"/>
      <c r="LFK195" s="2"/>
      <c r="LFL195" s="2"/>
      <c r="LFM195" s="2"/>
      <c r="LFN195" s="2"/>
      <c r="LFO195" s="2"/>
      <c r="LFP195" s="2"/>
      <c r="LFQ195" s="2"/>
      <c r="LFR195" s="2"/>
      <c r="LFS195" s="2"/>
      <c r="LFT195" s="2"/>
      <c r="LFU195" s="2"/>
      <c r="LFV195" s="2"/>
      <c r="LFW195" s="2"/>
      <c r="LFX195" s="2"/>
      <c r="LFY195" s="2"/>
      <c r="LFZ195" s="2"/>
      <c r="LGA195" s="2"/>
      <c r="LGB195" s="2"/>
      <c r="LGC195" s="2"/>
      <c r="LGD195" s="2"/>
      <c r="LGE195" s="2"/>
      <c r="LGF195" s="2"/>
      <c r="LGG195" s="2"/>
      <c r="LGH195" s="2"/>
      <c r="LGI195" s="2"/>
      <c r="LGJ195" s="2"/>
      <c r="LGK195" s="2"/>
      <c r="LGL195" s="2"/>
      <c r="LGM195" s="2"/>
      <c r="LGN195" s="2"/>
      <c r="LGO195" s="2"/>
      <c r="LGP195" s="2"/>
      <c r="LGQ195" s="2"/>
      <c r="LGR195" s="2"/>
      <c r="LGS195" s="2"/>
      <c r="LGT195" s="2"/>
      <c r="LGU195" s="2"/>
      <c r="LGV195" s="2"/>
      <c r="LGW195" s="2"/>
      <c r="LGX195" s="2"/>
      <c r="LGY195" s="2"/>
      <c r="LGZ195" s="2"/>
      <c r="LHA195" s="2"/>
      <c r="LHB195" s="2"/>
      <c r="LHC195" s="2"/>
      <c r="LHD195" s="2"/>
      <c r="LHE195" s="2"/>
      <c r="LHF195" s="2"/>
      <c r="LHG195" s="2"/>
      <c r="LHH195" s="2"/>
      <c r="LHI195" s="2"/>
      <c r="LHJ195" s="2"/>
      <c r="LHK195" s="2"/>
      <c r="LHL195" s="2"/>
      <c r="LHM195" s="2"/>
      <c r="LHN195" s="2"/>
      <c r="LHO195" s="2"/>
      <c r="LHP195" s="2"/>
      <c r="LHQ195" s="2"/>
      <c r="LHR195" s="2"/>
      <c r="LHS195" s="2"/>
      <c r="LHT195" s="2"/>
      <c r="LHU195" s="2"/>
      <c r="LHV195" s="2"/>
      <c r="LHW195" s="2"/>
      <c r="LHX195" s="2"/>
      <c r="LHY195" s="2"/>
      <c r="LHZ195" s="2"/>
      <c r="LIA195" s="2"/>
      <c r="LIB195" s="2"/>
      <c r="LIC195" s="2"/>
      <c r="LID195" s="2"/>
      <c r="LIE195" s="2"/>
      <c r="LIF195" s="2"/>
      <c r="LIG195" s="2"/>
      <c r="LIH195" s="2"/>
      <c r="LII195" s="2"/>
      <c r="LIJ195" s="2"/>
      <c r="LIK195" s="2"/>
      <c r="LIL195" s="2"/>
      <c r="LIM195" s="2"/>
      <c r="LIN195" s="2"/>
      <c r="LIO195" s="2"/>
      <c r="LIP195" s="2"/>
      <c r="LIQ195" s="2"/>
      <c r="LIR195" s="2"/>
      <c r="LIS195" s="2"/>
      <c r="LIT195" s="2"/>
      <c r="LIU195" s="2"/>
      <c r="LIV195" s="2"/>
      <c r="LIW195" s="2"/>
      <c r="LIX195" s="2"/>
      <c r="LIY195" s="2"/>
      <c r="LIZ195" s="2"/>
      <c r="LJA195" s="2"/>
      <c r="LJB195" s="2"/>
      <c r="LJC195" s="2"/>
      <c r="LJD195" s="2"/>
      <c r="LJE195" s="2"/>
      <c r="LJF195" s="2"/>
      <c r="LJG195" s="2"/>
      <c r="LJH195" s="2"/>
      <c r="LJI195" s="2"/>
      <c r="LJJ195" s="2"/>
      <c r="LJK195" s="2"/>
      <c r="LJL195" s="2"/>
      <c r="LJM195" s="2"/>
      <c r="LJN195" s="2"/>
      <c r="LJO195" s="2"/>
      <c r="LJP195" s="2"/>
      <c r="LJQ195" s="2"/>
      <c r="LJR195" s="2"/>
      <c r="LJS195" s="2"/>
      <c r="LJT195" s="2"/>
      <c r="LJU195" s="2"/>
      <c r="LJV195" s="2"/>
      <c r="LJW195" s="2"/>
      <c r="LJX195" s="2"/>
      <c r="LJY195" s="2"/>
      <c r="LJZ195" s="2"/>
      <c r="LKA195" s="2"/>
      <c r="LKB195" s="2"/>
      <c r="LKC195" s="2"/>
      <c r="LKD195" s="2"/>
      <c r="LKE195" s="2"/>
      <c r="LKF195" s="2"/>
      <c r="LKG195" s="2"/>
      <c r="LKH195" s="2"/>
      <c r="LKI195" s="2"/>
      <c r="LKJ195" s="2"/>
      <c r="LKK195" s="2"/>
      <c r="LKL195" s="2"/>
      <c r="LKM195" s="2"/>
      <c r="LKN195" s="2"/>
      <c r="LKO195" s="2"/>
      <c r="LKP195" s="2"/>
      <c r="LKQ195" s="2"/>
      <c r="LKR195" s="2"/>
      <c r="LKS195" s="2"/>
      <c r="LKT195" s="2"/>
      <c r="LKU195" s="2"/>
      <c r="LKV195" s="2"/>
      <c r="LKW195" s="2"/>
      <c r="LKX195" s="2"/>
      <c r="LKY195" s="2"/>
      <c r="LKZ195" s="2"/>
      <c r="LLA195" s="2"/>
      <c r="LLB195" s="2"/>
      <c r="LLC195" s="2"/>
      <c r="LLD195" s="2"/>
      <c r="LLE195" s="2"/>
      <c r="LLF195" s="2"/>
      <c r="LLG195" s="2"/>
      <c r="LLH195" s="2"/>
      <c r="LLI195" s="2"/>
      <c r="LLJ195" s="2"/>
      <c r="LLK195" s="2"/>
      <c r="LLL195" s="2"/>
      <c r="LLM195" s="2"/>
      <c r="LLN195" s="2"/>
      <c r="LLO195" s="2"/>
      <c r="LLP195" s="2"/>
      <c r="LLQ195" s="2"/>
      <c r="LLR195" s="2"/>
      <c r="LLS195" s="2"/>
      <c r="LLT195" s="2"/>
      <c r="LLU195" s="2"/>
      <c r="LLV195" s="2"/>
      <c r="LLW195" s="2"/>
      <c r="LLX195" s="2"/>
      <c r="LLY195" s="2"/>
      <c r="LLZ195" s="2"/>
      <c r="LMA195" s="2"/>
      <c r="LMB195" s="2"/>
      <c r="LMC195" s="2"/>
      <c r="LMD195" s="2"/>
      <c r="LME195" s="2"/>
      <c r="LMF195" s="2"/>
      <c r="LMG195" s="2"/>
      <c r="LMH195" s="2"/>
      <c r="LMI195" s="2"/>
      <c r="LMJ195" s="2"/>
      <c r="LMK195" s="2"/>
      <c r="LML195" s="2"/>
      <c r="LMM195" s="2"/>
      <c r="LMN195" s="2"/>
      <c r="LMO195" s="2"/>
      <c r="LMP195" s="2"/>
      <c r="LMQ195" s="2"/>
      <c r="LMR195" s="2"/>
      <c r="LMS195" s="2"/>
      <c r="LMT195" s="2"/>
      <c r="LMU195" s="2"/>
      <c r="LMV195" s="2"/>
      <c r="LMW195" s="2"/>
      <c r="LMX195" s="2"/>
      <c r="LMY195" s="2"/>
      <c r="LMZ195" s="2"/>
      <c r="LNA195" s="2"/>
      <c r="LNB195" s="2"/>
      <c r="LNC195" s="2"/>
      <c r="LND195" s="2"/>
      <c r="LNE195" s="2"/>
      <c r="LNF195" s="2"/>
      <c r="LNG195" s="2"/>
      <c r="LNH195" s="2"/>
      <c r="LNI195" s="2"/>
      <c r="LNJ195" s="2"/>
      <c r="LNK195" s="2"/>
      <c r="LNL195" s="2"/>
      <c r="LNM195" s="2"/>
      <c r="LNN195" s="2"/>
      <c r="LNO195" s="2"/>
      <c r="LNP195" s="2"/>
      <c r="LNQ195" s="2"/>
      <c r="LNR195" s="2"/>
      <c r="LNS195" s="2"/>
      <c r="LNT195" s="2"/>
      <c r="LNU195" s="2"/>
      <c r="LNV195" s="2"/>
      <c r="LNW195" s="2"/>
      <c r="LNX195" s="2"/>
      <c r="LNY195" s="2"/>
      <c r="LNZ195" s="2"/>
      <c r="LOA195" s="2"/>
      <c r="LOB195" s="2"/>
      <c r="LOC195" s="2"/>
      <c r="LOD195" s="2"/>
      <c r="LOE195" s="2"/>
      <c r="LOF195" s="2"/>
      <c r="LOG195" s="2"/>
      <c r="LOH195" s="2"/>
      <c r="LOI195" s="2"/>
      <c r="LOJ195" s="2"/>
      <c r="LOK195" s="2"/>
      <c r="LOL195" s="2"/>
      <c r="LOM195" s="2"/>
      <c r="LON195" s="2"/>
      <c r="LOO195" s="2"/>
      <c r="LOP195" s="2"/>
      <c r="LOQ195" s="2"/>
      <c r="LOR195" s="2"/>
      <c r="LOS195" s="2"/>
      <c r="LOT195" s="2"/>
      <c r="LOU195" s="2"/>
      <c r="LOV195" s="2"/>
      <c r="LOW195" s="2"/>
      <c r="LOX195" s="2"/>
      <c r="LOY195" s="2"/>
      <c r="LOZ195" s="2"/>
      <c r="LPA195" s="2"/>
      <c r="LPB195" s="2"/>
      <c r="LPC195" s="2"/>
      <c r="LPD195" s="2"/>
      <c r="LPE195" s="2"/>
      <c r="LPF195" s="2"/>
      <c r="LPG195" s="2"/>
      <c r="LPH195" s="2"/>
      <c r="LPI195" s="2"/>
      <c r="LPJ195" s="2"/>
      <c r="LPK195" s="2"/>
      <c r="LPL195" s="2"/>
      <c r="LPM195" s="2"/>
      <c r="LPN195" s="2"/>
      <c r="LPO195" s="2"/>
      <c r="LPP195" s="2"/>
      <c r="LPQ195" s="2"/>
      <c r="LPR195" s="2"/>
      <c r="LPS195" s="2"/>
      <c r="LPT195" s="2"/>
      <c r="LPU195" s="2"/>
      <c r="LPV195" s="2"/>
      <c r="LPW195" s="2"/>
      <c r="LPX195" s="2"/>
      <c r="LPY195" s="2"/>
      <c r="LPZ195" s="2"/>
      <c r="LQA195" s="2"/>
      <c r="LQB195" s="2"/>
      <c r="LQC195" s="2"/>
      <c r="LQD195" s="2"/>
      <c r="LQE195" s="2"/>
      <c r="LQF195" s="2"/>
      <c r="LQG195" s="2"/>
      <c r="LQH195" s="2"/>
      <c r="LQI195" s="2"/>
      <c r="LQJ195" s="2"/>
      <c r="LQK195" s="2"/>
      <c r="LQL195" s="2"/>
      <c r="LQM195" s="2"/>
      <c r="LQN195" s="2"/>
      <c r="LQO195" s="2"/>
      <c r="LQP195" s="2"/>
      <c r="LQQ195" s="2"/>
      <c r="LQR195" s="2"/>
      <c r="LQS195" s="2"/>
      <c r="LQT195" s="2"/>
      <c r="LQU195" s="2"/>
      <c r="LQV195" s="2"/>
      <c r="LQW195" s="2"/>
      <c r="LQX195" s="2"/>
      <c r="LQY195" s="2"/>
      <c r="LQZ195" s="2"/>
      <c r="LRA195" s="2"/>
      <c r="LRB195" s="2"/>
      <c r="LRC195" s="2"/>
      <c r="LRD195" s="2"/>
      <c r="LRE195" s="2"/>
      <c r="LRF195" s="2"/>
      <c r="LRG195" s="2"/>
      <c r="LRH195" s="2"/>
      <c r="LRI195" s="2"/>
      <c r="LRJ195" s="2"/>
      <c r="LRK195" s="2"/>
      <c r="LRL195" s="2"/>
      <c r="LRM195" s="2"/>
      <c r="LRN195" s="2"/>
      <c r="LRO195" s="2"/>
      <c r="LRP195" s="2"/>
      <c r="LRQ195" s="2"/>
      <c r="LRR195" s="2"/>
      <c r="LRS195" s="2"/>
      <c r="LRT195" s="2"/>
      <c r="LRU195" s="2"/>
      <c r="LRV195" s="2"/>
      <c r="LRW195" s="2"/>
      <c r="LRX195" s="2"/>
      <c r="LRY195" s="2"/>
      <c r="LRZ195" s="2"/>
      <c r="LSA195" s="2"/>
      <c r="LSB195" s="2"/>
      <c r="LSC195" s="2"/>
      <c r="LSD195" s="2"/>
      <c r="LSE195" s="2"/>
      <c r="LSF195" s="2"/>
      <c r="LSG195" s="2"/>
      <c r="LSH195" s="2"/>
      <c r="LSI195" s="2"/>
      <c r="LSJ195" s="2"/>
      <c r="LSK195" s="2"/>
      <c r="LSL195" s="2"/>
      <c r="LSM195" s="2"/>
      <c r="LSN195" s="2"/>
      <c r="LSO195" s="2"/>
      <c r="LSP195" s="2"/>
      <c r="LSQ195" s="2"/>
      <c r="LSR195" s="2"/>
      <c r="LSS195" s="2"/>
      <c r="LST195" s="2"/>
      <c r="LSU195" s="2"/>
      <c r="LSV195" s="2"/>
      <c r="LSW195" s="2"/>
      <c r="LSX195" s="2"/>
      <c r="LSY195" s="2"/>
      <c r="LSZ195" s="2"/>
      <c r="LTA195" s="2"/>
      <c r="LTB195" s="2"/>
      <c r="LTC195" s="2"/>
      <c r="LTD195" s="2"/>
      <c r="LTE195" s="2"/>
      <c r="LTF195" s="2"/>
      <c r="LTG195" s="2"/>
      <c r="LTH195" s="2"/>
      <c r="LTI195" s="2"/>
      <c r="LTJ195" s="2"/>
      <c r="LTK195" s="2"/>
      <c r="LTL195" s="2"/>
      <c r="LTM195" s="2"/>
      <c r="LTN195" s="2"/>
      <c r="LTO195" s="2"/>
      <c r="LTP195" s="2"/>
      <c r="LTQ195" s="2"/>
      <c r="LTR195" s="2"/>
      <c r="LTS195" s="2"/>
      <c r="LTT195" s="2"/>
      <c r="LTU195" s="2"/>
      <c r="LTV195" s="2"/>
      <c r="LTW195" s="2"/>
      <c r="LTX195" s="2"/>
      <c r="LTY195" s="2"/>
      <c r="LTZ195" s="2"/>
      <c r="LUA195" s="2"/>
      <c r="LUB195" s="2"/>
      <c r="LUC195" s="2"/>
      <c r="LUD195" s="2"/>
      <c r="LUE195" s="2"/>
      <c r="LUF195" s="2"/>
      <c r="LUG195" s="2"/>
      <c r="LUH195" s="2"/>
      <c r="LUI195" s="2"/>
      <c r="LUJ195" s="2"/>
      <c r="LUK195" s="2"/>
      <c r="LUL195" s="2"/>
      <c r="LUM195" s="2"/>
      <c r="LUN195" s="2"/>
      <c r="LUO195" s="2"/>
      <c r="LUP195" s="2"/>
      <c r="LUQ195" s="2"/>
      <c r="LUR195" s="2"/>
      <c r="LUS195" s="2"/>
      <c r="LUT195" s="2"/>
      <c r="LUU195" s="2"/>
      <c r="LUV195" s="2"/>
      <c r="LUW195" s="2"/>
      <c r="LUX195" s="2"/>
      <c r="LUY195" s="2"/>
      <c r="LUZ195" s="2"/>
      <c r="LVA195" s="2"/>
      <c r="LVB195" s="2"/>
      <c r="LVC195" s="2"/>
      <c r="LVD195" s="2"/>
      <c r="LVE195" s="2"/>
      <c r="LVF195" s="2"/>
      <c r="LVG195" s="2"/>
      <c r="LVH195" s="2"/>
      <c r="LVI195" s="2"/>
      <c r="LVJ195" s="2"/>
      <c r="LVK195" s="2"/>
      <c r="LVL195" s="2"/>
      <c r="LVM195" s="2"/>
      <c r="LVN195" s="2"/>
      <c r="LVO195" s="2"/>
      <c r="LVP195" s="2"/>
      <c r="LVQ195" s="2"/>
      <c r="LVR195" s="2"/>
      <c r="LVS195" s="2"/>
      <c r="LVT195" s="2"/>
      <c r="LVU195" s="2"/>
      <c r="LVV195" s="2"/>
      <c r="LVW195" s="2"/>
      <c r="LVX195" s="2"/>
      <c r="LVY195" s="2"/>
      <c r="LVZ195" s="2"/>
      <c r="LWA195" s="2"/>
      <c r="LWB195" s="2"/>
      <c r="LWC195" s="2"/>
      <c r="LWD195" s="2"/>
      <c r="LWE195" s="2"/>
      <c r="LWF195" s="2"/>
      <c r="LWG195" s="2"/>
      <c r="LWH195" s="2"/>
      <c r="LWI195" s="2"/>
      <c r="LWJ195" s="2"/>
      <c r="LWK195" s="2"/>
      <c r="LWL195" s="2"/>
      <c r="LWM195" s="2"/>
      <c r="LWN195" s="2"/>
      <c r="LWO195" s="2"/>
      <c r="LWP195" s="2"/>
      <c r="LWQ195" s="2"/>
      <c r="LWR195" s="2"/>
      <c r="LWS195" s="2"/>
      <c r="LWT195" s="2"/>
      <c r="LWU195" s="2"/>
      <c r="LWV195" s="2"/>
      <c r="LWW195" s="2"/>
      <c r="LWX195" s="2"/>
      <c r="LWY195" s="2"/>
      <c r="LWZ195" s="2"/>
      <c r="LXA195" s="2"/>
      <c r="LXB195" s="2"/>
      <c r="LXC195" s="2"/>
      <c r="LXD195" s="2"/>
      <c r="LXE195" s="2"/>
      <c r="LXF195" s="2"/>
      <c r="LXG195" s="2"/>
      <c r="LXH195" s="2"/>
      <c r="LXI195" s="2"/>
      <c r="LXJ195" s="2"/>
      <c r="LXK195" s="2"/>
      <c r="LXL195" s="2"/>
      <c r="LXM195" s="2"/>
      <c r="LXN195" s="2"/>
      <c r="LXO195" s="2"/>
      <c r="LXP195" s="2"/>
      <c r="LXQ195" s="2"/>
      <c r="LXR195" s="2"/>
      <c r="LXS195" s="2"/>
      <c r="LXT195" s="2"/>
      <c r="LXU195" s="2"/>
      <c r="LXV195" s="2"/>
      <c r="LXW195" s="2"/>
      <c r="LXX195" s="2"/>
      <c r="LXY195" s="2"/>
      <c r="LXZ195" s="2"/>
      <c r="LYA195" s="2"/>
      <c r="LYB195" s="2"/>
      <c r="LYC195" s="2"/>
      <c r="LYD195" s="2"/>
      <c r="LYE195" s="2"/>
      <c r="LYF195" s="2"/>
      <c r="LYG195" s="2"/>
      <c r="LYH195" s="2"/>
      <c r="LYI195" s="2"/>
      <c r="LYJ195" s="2"/>
      <c r="LYK195" s="2"/>
      <c r="LYL195" s="2"/>
      <c r="LYM195" s="2"/>
      <c r="LYN195" s="2"/>
      <c r="LYO195" s="2"/>
      <c r="LYP195" s="2"/>
      <c r="LYQ195" s="2"/>
      <c r="LYR195" s="2"/>
      <c r="LYS195" s="2"/>
      <c r="LYT195" s="2"/>
      <c r="LYU195" s="2"/>
      <c r="LYV195" s="2"/>
      <c r="LYW195" s="2"/>
      <c r="LYX195" s="2"/>
      <c r="LYY195" s="2"/>
      <c r="LYZ195" s="2"/>
      <c r="LZA195" s="2"/>
      <c r="LZB195" s="2"/>
      <c r="LZC195" s="2"/>
      <c r="LZD195" s="2"/>
      <c r="LZE195" s="2"/>
      <c r="LZF195" s="2"/>
      <c r="LZG195" s="2"/>
      <c r="LZH195" s="2"/>
      <c r="LZI195" s="2"/>
      <c r="LZJ195" s="2"/>
      <c r="LZK195" s="2"/>
      <c r="LZL195" s="2"/>
      <c r="LZM195" s="2"/>
      <c r="LZN195" s="2"/>
      <c r="LZO195" s="2"/>
      <c r="LZP195" s="2"/>
      <c r="LZQ195" s="2"/>
      <c r="LZR195" s="2"/>
      <c r="LZS195" s="2"/>
      <c r="LZT195" s="2"/>
      <c r="LZU195" s="2"/>
      <c r="LZV195" s="2"/>
      <c r="LZW195" s="2"/>
      <c r="LZX195" s="2"/>
      <c r="LZY195" s="2"/>
      <c r="LZZ195" s="2"/>
      <c r="MAA195" s="2"/>
      <c r="MAB195" s="2"/>
      <c r="MAC195" s="2"/>
      <c r="MAD195" s="2"/>
      <c r="MAE195" s="2"/>
      <c r="MAF195" s="2"/>
      <c r="MAG195" s="2"/>
      <c r="MAH195" s="2"/>
      <c r="MAI195" s="2"/>
      <c r="MAJ195" s="2"/>
      <c r="MAK195" s="2"/>
      <c r="MAL195" s="2"/>
      <c r="MAM195" s="2"/>
      <c r="MAN195" s="2"/>
      <c r="MAO195" s="2"/>
      <c r="MAP195" s="2"/>
      <c r="MAQ195" s="2"/>
      <c r="MAR195" s="2"/>
      <c r="MAS195" s="2"/>
      <c r="MAT195" s="2"/>
      <c r="MAU195" s="2"/>
      <c r="MAV195" s="2"/>
      <c r="MAW195" s="2"/>
      <c r="MAX195" s="2"/>
      <c r="MAY195" s="2"/>
      <c r="MAZ195" s="2"/>
      <c r="MBA195" s="2"/>
      <c r="MBB195" s="2"/>
      <c r="MBC195" s="2"/>
      <c r="MBD195" s="2"/>
      <c r="MBE195" s="2"/>
      <c r="MBF195" s="2"/>
      <c r="MBG195" s="2"/>
      <c r="MBH195" s="2"/>
      <c r="MBI195" s="2"/>
      <c r="MBJ195" s="2"/>
      <c r="MBK195" s="2"/>
      <c r="MBL195" s="2"/>
      <c r="MBM195" s="2"/>
      <c r="MBN195" s="2"/>
      <c r="MBO195" s="2"/>
      <c r="MBP195" s="2"/>
      <c r="MBQ195" s="2"/>
      <c r="MBR195" s="2"/>
      <c r="MBS195" s="2"/>
      <c r="MBT195" s="2"/>
      <c r="MBU195" s="2"/>
      <c r="MBV195" s="2"/>
      <c r="MBW195" s="2"/>
      <c r="MBX195" s="2"/>
      <c r="MBY195" s="2"/>
      <c r="MBZ195" s="2"/>
      <c r="MCA195" s="2"/>
      <c r="MCB195" s="2"/>
      <c r="MCC195" s="2"/>
      <c r="MCD195" s="2"/>
      <c r="MCE195" s="2"/>
      <c r="MCF195" s="2"/>
      <c r="MCG195" s="2"/>
      <c r="MCH195" s="2"/>
      <c r="MCI195" s="2"/>
      <c r="MCJ195" s="2"/>
      <c r="MCK195" s="2"/>
      <c r="MCL195" s="2"/>
      <c r="MCM195" s="2"/>
      <c r="MCN195" s="2"/>
      <c r="MCO195" s="2"/>
      <c r="MCP195" s="2"/>
      <c r="MCQ195" s="2"/>
      <c r="MCR195" s="2"/>
      <c r="MCS195" s="2"/>
      <c r="MCT195" s="2"/>
      <c r="MCU195" s="2"/>
      <c r="MCV195" s="2"/>
      <c r="MCW195" s="2"/>
      <c r="MCX195" s="2"/>
      <c r="MCY195" s="2"/>
      <c r="MCZ195" s="2"/>
      <c r="MDA195" s="2"/>
      <c r="MDB195" s="2"/>
      <c r="MDC195" s="2"/>
      <c r="MDD195" s="2"/>
      <c r="MDE195" s="2"/>
      <c r="MDF195" s="2"/>
      <c r="MDG195" s="2"/>
      <c r="MDH195" s="2"/>
      <c r="MDI195" s="2"/>
      <c r="MDJ195" s="2"/>
      <c r="MDK195" s="2"/>
      <c r="MDL195" s="2"/>
      <c r="MDM195" s="2"/>
      <c r="MDN195" s="2"/>
      <c r="MDO195" s="2"/>
      <c r="MDP195" s="2"/>
      <c r="MDQ195" s="2"/>
      <c r="MDR195" s="2"/>
      <c r="MDS195" s="2"/>
      <c r="MDT195" s="2"/>
      <c r="MDU195" s="2"/>
      <c r="MDV195" s="2"/>
      <c r="MDW195" s="2"/>
      <c r="MDX195" s="2"/>
      <c r="MDY195" s="2"/>
      <c r="MDZ195" s="2"/>
      <c r="MEA195" s="2"/>
      <c r="MEB195" s="2"/>
      <c r="MEC195" s="2"/>
      <c r="MED195" s="2"/>
      <c r="MEE195" s="2"/>
      <c r="MEF195" s="2"/>
      <c r="MEG195" s="2"/>
      <c r="MEH195" s="2"/>
      <c r="MEI195" s="2"/>
      <c r="MEJ195" s="2"/>
      <c r="MEK195" s="2"/>
      <c r="MEL195" s="2"/>
      <c r="MEM195" s="2"/>
      <c r="MEN195" s="2"/>
      <c r="MEO195" s="2"/>
      <c r="MEP195" s="2"/>
      <c r="MEQ195" s="2"/>
      <c r="MER195" s="2"/>
      <c r="MES195" s="2"/>
      <c r="MET195" s="2"/>
      <c r="MEU195" s="2"/>
      <c r="MEV195" s="2"/>
      <c r="MEW195" s="2"/>
      <c r="MEX195" s="2"/>
      <c r="MEY195" s="2"/>
      <c r="MEZ195" s="2"/>
      <c r="MFA195" s="2"/>
      <c r="MFB195" s="2"/>
      <c r="MFC195" s="2"/>
      <c r="MFD195" s="2"/>
      <c r="MFE195" s="2"/>
      <c r="MFF195" s="2"/>
      <c r="MFG195" s="2"/>
      <c r="MFH195" s="2"/>
      <c r="MFI195" s="2"/>
      <c r="MFJ195" s="2"/>
      <c r="MFK195" s="2"/>
      <c r="MFL195" s="2"/>
      <c r="MFM195" s="2"/>
      <c r="MFN195" s="2"/>
      <c r="MFO195" s="2"/>
      <c r="MFP195" s="2"/>
      <c r="MFQ195" s="2"/>
      <c r="MFR195" s="2"/>
      <c r="MFS195" s="2"/>
      <c r="MFT195" s="2"/>
      <c r="MFU195" s="2"/>
      <c r="MFV195" s="2"/>
      <c r="MFW195" s="2"/>
      <c r="MFX195" s="2"/>
      <c r="MFY195" s="2"/>
      <c r="MFZ195" s="2"/>
      <c r="MGA195" s="2"/>
      <c r="MGB195" s="2"/>
      <c r="MGC195" s="2"/>
      <c r="MGD195" s="2"/>
      <c r="MGE195" s="2"/>
      <c r="MGF195" s="2"/>
      <c r="MGG195" s="2"/>
      <c r="MGH195" s="2"/>
      <c r="MGI195" s="2"/>
      <c r="MGJ195" s="2"/>
      <c r="MGK195" s="2"/>
      <c r="MGL195" s="2"/>
      <c r="MGM195" s="2"/>
      <c r="MGN195" s="2"/>
      <c r="MGO195" s="2"/>
      <c r="MGP195" s="2"/>
      <c r="MGQ195" s="2"/>
      <c r="MGR195" s="2"/>
      <c r="MGS195" s="2"/>
      <c r="MGT195" s="2"/>
      <c r="MGU195" s="2"/>
      <c r="MGV195" s="2"/>
      <c r="MGW195" s="2"/>
      <c r="MGX195" s="2"/>
      <c r="MGY195" s="2"/>
      <c r="MGZ195" s="2"/>
      <c r="MHA195" s="2"/>
      <c r="MHB195" s="2"/>
      <c r="MHC195" s="2"/>
      <c r="MHD195" s="2"/>
      <c r="MHE195" s="2"/>
      <c r="MHF195" s="2"/>
      <c r="MHG195" s="2"/>
      <c r="MHH195" s="2"/>
      <c r="MHI195" s="2"/>
      <c r="MHJ195" s="2"/>
      <c r="MHK195" s="2"/>
      <c r="MHL195" s="2"/>
      <c r="MHM195" s="2"/>
      <c r="MHN195" s="2"/>
      <c r="MHO195" s="2"/>
      <c r="MHP195" s="2"/>
      <c r="MHQ195" s="2"/>
      <c r="MHR195" s="2"/>
      <c r="MHS195" s="2"/>
      <c r="MHT195" s="2"/>
      <c r="MHU195" s="2"/>
      <c r="MHV195" s="2"/>
      <c r="MHW195" s="2"/>
      <c r="MHX195" s="2"/>
      <c r="MHY195" s="2"/>
      <c r="MHZ195" s="2"/>
      <c r="MIA195" s="2"/>
      <c r="MIB195" s="2"/>
      <c r="MIC195" s="2"/>
      <c r="MID195" s="2"/>
      <c r="MIE195" s="2"/>
      <c r="MIF195" s="2"/>
      <c r="MIG195" s="2"/>
      <c r="MIH195" s="2"/>
      <c r="MII195" s="2"/>
      <c r="MIJ195" s="2"/>
      <c r="MIK195" s="2"/>
      <c r="MIL195" s="2"/>
      <c r="MIM195" s="2"/>
      <c r="MIN195" s="2"/>
      <c r="MIO195" s="2"/>
      <c r="MIP195" s="2"/>
      <c r="MIQ195" s="2"/>
      <c r="MIR195" s="2"/>
      <c r="MIS195" s="2"/>
      <c r="MIT195" s="2"/>
      <c r="MIU195" s="2"/>
      <c r="MIV195" s="2"/>
      <c r="MIW195" s="2"/>
      <c r="MIX195" s="2"/>
      <c r="MIY195" s="2"/>
      <c r="MIZ195" s="2"/>
      <c r="MJA195" s="2"/>
      <c r="MJB195" s="2"/>
      <c r="MJC195" s="2"/>
      <c r="MJD195" s="2"/>
      <c r="MJE195" s="2"/>
      <c r="MJF195" s="2"/>
      <c r="MJG195" s="2"/>
      <c r="MJH195" s="2"/>
      <c r="MJI195" s="2"/>
      <c r="MJJ195" s="2"/>
      <c r="MJK195" s="2"/>
      <c r="MJL195" s="2"/>
      <c r="MJM195" s="2"/>
      <c r="MJN195" s="2"/>
      <c r="MJO195" s="2"/>
      <c r="MJP195" s="2"/>
      <c r="MJQ195" s="2"/>
      <c r="MJR195" s="2"/>
      <c r="MJS195" s="2"/>
      <c r="MJT195" s="2"/>
      <c r="MJU195" s="2"/>
      <c r="MJV195" s="2"/>
      <c r="MJW195" s="2"/>
      <c r="MJX195" s="2"/>
      <c r="MJY195" s="2"/>
      <c r="MJZ195" s="2"/>
      <c r="MKA195" s="2"/>
      <c r="MKB195" s="2"/>
      <c r="MKC195" s="2"/>
      <c r="MKD195" s="2"/>
      <c r="MKE195" s="2"/>
      <c r="MKF195" s="2"/>
      <c r="MKG195" s="2"/>
      <c r="MKH195" s="2"/>
      <c r="MKI195" s="2"/>
      <c r="MKJ195" s="2"/>
      <c r="MKK195" s="2"/>
      <c r="MKL195" s="2"/>
      <c r="MKM195" s="2"/>
      <c r="MKN195" s="2"/>
      <c r="MKO195" s="2"/>
      <c r="MKP195" s="2"/>
      <c r="MKQ195" s="2"/>
      <c r="MKR195" s="2"/>
      <c r="MKS195" s="2"/>
      <c r="MKT195" s="2"/>
      <c r="MKU195" s="2"/>
      <c r="MKV195" s="2"/>
      <c r="MKW195" s="2"/>
      <c r="MKX195" s="2"/>
      <c r="MKY195" s="2"/>
      <c r="MKZ195" s="2"/>
      <c r="MLA195" s="2"/>
      <c r="MLB195" s="2"/>
      <c r="MLC195" s="2"/>
      <c r="MLD195" s="2"/>
      <c r="MLE195" s="2"/>
      <c r="MLF195" s="2"/>
      <c r="MLG195" s="2"/>
      <c r="MLH195" s="2"/>
      <c r="MLI195" s="2"/>
      <c r="MLJ195" s="2"/>
      <c r="MLK195" s="2"/>
      <c r="MLL195" s="2"/>
      <c r="MLM195" s="2"/>
      <c r="MLN195" s="2"/>
      <c r="MLO195" s="2"/>
      <c r="MLP195" s="2"/>
      <c r="MLQ195" s="2"/>
      <c r="MLR195" s="2"/>
      <c r="MLS195" s="2"/>
      <c r="MLT195" s="2"/>
      <c r="MLU195" s="2"/>
      <c r="MLV195" s="2"/>
      <c r="MLW195" s="2"/>
      <c r="MLX195" s="2"/>
      <c r="MLY195" s="2"/>
      <c r="MLZ195" s="2"/>
      <c r="MMA195" s="2"/>
      <c r="MMB195" s="2"/>
      <c r="MMC195" s="2"/>
      <c r="MMD195" s="2"/>
      <c r="MME195" s="2"/>
      <c r="MMF195" s="2"/>
      <c r="MMG195" s="2"/>
      <c r="MMH195" s="2"/>
      <c r="MMI195" s="2"/>
      <c r="MMJ195" s="2"/>
      <c r="MMK195" s="2"/>
      <c r="MML195" s="2"/>
      <c r="MMM195" s="2"/>
      <c r="MMN195" s="2"/>
      <c r="MMO195" s="2"/>
      <c r="MMP195" s="2"/>
      <c r="MMQ195" s="2"/>
      <c r="MMR195" s="2"/>
      <c r="MMS195" s="2"/>
      <c r="MMT195" s="2"/>
      <c r="MMU195" s="2"/>
      <c r="MMV195" s="2"/>
      <c r="MMW195" s="2"/>
      <c r="MMX195" s="2"/>
      <c r="MMY195" s="2"/>
      <c r="MMZ195" s="2"/>
      <c r="MNA195" s="2"/>
      <c r="MNB195" s="2"/>
      <c r="MNC195" s="2"/>
      <c r="MND195" s="2"/>
      <c r="MNE195" s="2"/>
      <c r="MNF195" s="2"/>
      <c r="MNG195" s="2"/>
      <c r="MNH195" s="2"/>
      <c r="MNI195" s="2"/>
      <c r="MNJ195" s="2"/>
      <c r="MNK195" s="2"/>
      <c r="MNL195" s="2"/>
      <c r="MNM195" s="2"/>
      <c r="MNN195" s="2"/>
      <c r="MNO195" s="2"/>
      <c r="MNP195" s="2"/>
      <c r="MNQ195" s="2"/>
      <c r="MNR195" s="2"/>
      <c r="MNS195" s="2"/>
      <c r="MNT195" s="2"/>
      <c r="MNU195" s="2"/>
      <c r="MNV195" s="2"/>
      <c r="MNW195" s="2"/>
      <c r="MNX195" s="2"/>
      <c r="MNY195" s="2"/>
      <c r="MNZ195" s="2"/>
      <c r="MOA195" s="2"/>
      <c r="MOB195" s="2"/>
      <c r="MOC195" s="2"/>
      <c r="MOD195" s="2"/>
      <c r="MOE195" s="2"/>
      <c r="MOF195" s="2"/>
      <c r="MOG195" s="2"/>
      <c r="MOH195" s="2"/>
      <c r="MOI195" s="2"/>
      <c r="MOJ195" s="2"/>
      <c r="MOK195" s="2"/>
      <c r="MOL195" s="2"/>
      <c r="MOM195" s="2"/>
      <c r="MON195" s="2"/>
      <c r="MOO195" s="2"/>
      <c r="MOP195" s="2"/>
      <c r="MOQ195" s="2"/>
      <c r="MOR195" s="2"/>
      <c r="MOS195" s="2"/>
      <c r="MOT195" s="2"/>
      <c r="MOU195" s="2"/>
      <c r="MOV195" s="2"/>
      <c r="MOW195" s="2"/>
      <c r="MOX195" s="2"/>
      <c r="MOY195" s="2"/>
      <c r="MOZ195" s="2"/>
      <c r="MPA195" s="2"/>
      <c r="MPB195" s="2"/>
      <c r="MPC195" s="2"/>
      <c r="MPD195" s="2"/>
      <c r="MPE195" s="2"/>
      <c r="MPF195" s="2"/>
      <c r="MPG195" s="2"/>
      <c r="MPH195" s="2"/>
      <c r="MPI195" s="2"/>
      <c r="MPJ195" s="2"/>
      <c r="MPK195" s="2"/>
      <c r="MPL195" s="2"/>
      <c r="MPM195" s="2"/>
      <c r="MPN195" s="2"/>
      <c r="MPO195" s="2"/>
      <c r="MPP195" s="2"/>
      <c r="MPQ195" s="2"/>
      <c r="MPR195" s="2"/>
      <c r="MPS195" s="2"/>
      <c r="MPT195" s="2"/>
      <c r="MPU195" s="2"/>
      <c r="MPV195" s="2"/>
      <c r="MPW195" s="2"/>
      <c r="MPX195" s="2"/>
      <c r="MPY195" s="2"/>
      <c r="MPZ195" s="2"/>
      <c r="MQA195" s="2"/>
      <c r="MQB195" s="2"/>
      <c r="MQC195" s="2"/>
      <c r="MQD195" s="2"/>
      <c r="MQE195" s="2"/>
      <c r="MQF195" s="2"/>
      <c r="MQG195" s="2"/>
      <c r="MQH195" s="2"/>
      <c r="MQI195" s="2"/>
      <c r="MQJ195" s="2"/>
      <c r="MQK195" s="2"/>
      <c r="MQL195" s="2"/>
      <c r="MQM195" s="2"/>
      <c r="MQN195" s="2"/>
      <c r="MQO195" s="2"/>
      <c r="MQP195" s="2"/>
      <c r="MQQ195" s="2"/>
      <c r="MQR195" s="2"/>
      <c r="MQS195" s="2"/>
      <c r="MQT195" s="2"/>
      <c r="MQU195" s="2"/>
      <c r="MQV195" s="2"/>
      <c r="MQW195" s="2"/>
      <c r="MQX195" s="2"/>
      <c r="MQY195" s="2"/>
      <c r="MQZ195" s="2"/>
      <c r="MRA195" s="2"/>
      <c r="MRB195" s="2"/>
      <c r="MRC195" s="2"/>
      <c r="MRD195" s="2"/>
      <c r="MRE195" s="2"/>
      <c r="MRF195" s="2"/>
      <c r="MRG195" s="2"/>
      <c r="MRH195" s="2"/>
      <c r="MRI195" s="2"/>
      <c r="MRJ195" s="2"/>
      <c r="MRK195" s="2"/>
      <c r="MRL195" s="2"/>
      <c r="MRM195" s="2"/>
      <c r="MRN195" s="2"/>
      <c r="MRO195" s="2"/>
      <c r="MRP195" s="2"/>
      <c r="MRQ195" s="2"/>
      <c r="MRR195" s="2"/>
      <c r="MRS195" s="2"/>
      <c r="MRT195" s="2"/>
      <c r="MRU195" s="2"/>
      <c r="MRV195" s="2"/>
      <c r="MRW195" s="2"/>
      <c r="MRX195" s="2"/>
      <c r="MRY195" s="2"/>
      <c r="MRZ195" s="2"/>
      <c r="MSA195" s="2"/>
      <c r="MSB195" s="2"/>
      <c r="MSC195" s="2"/>
      <c r="MSD195" s="2"/>
      <c r="MSE195" s="2"/>
      <c r="MSF195" s="2"/>
      <c r="MSG195" s="2"/>
      <c r="MSH195" s="2"/>
      <c r="MSI195" s="2"/>
      <c r="MSJ195" s="2"/>
      <c r="MSK195" s="2"/>
      <c r="MSL195" s="2"/>
      <c r="MSM195" s="2"/>
      <c r="MSN195" s="2"/>
      <c r="MSO195" s="2"/>
      <c r="MSP195" s="2"/>
      <c r="MSQ195" s="2"/>
      <c r="MSR195" s="2"/>
      <c r="MSS195" s="2"/>
      <c r="MST195" s="2"/>
      <c r="MSU195" s="2"/>
      <c r="MSV195" s="2"/>
      <c r="MSW195" s="2"/>
      <c r="MSX195" s="2"/>
      <c r="MSY195" s="2"/>
      <c r="MSZ195" s="2"/>
      <c r="MTA195" s="2"/>
      <c r="MTB195" s="2"/>
      <c r="MTC195" s="2"/>
      <c r="MTD195" s="2"/>
      <c r="MTE195" s="2"/>
      <c r="MTF195" s="2"/>
      <c r="MTG195" s="2"/>
      <c r="MTH195" s="2"/>
      <c r="MTI195" s="2"/>
      <c r="MTJ195" s="2"/>
      <c r="MTK195" s="2"/>
      <c r="MTL195" s="2"/>
      <c r="MTM195" s="2"/>
      <c r="MTN195" s="2"/>
      <c r="MTO195" s="2"/>
      <c r="MTP195" s="2"/>
      <c r="MTQ195" s="2"/>
      <c r="MTR195" s="2"/>
      <c r="MTS195" s="2"/>
      <c r="MTT195" s="2"/>
      <c r="MTU195" s="2"/>
      <c r="MTV195" s="2"/>
      <c r="MTW195" s="2"/>
      <c r="MTX195" s="2"/>
      <c r="MTY195" s="2"/>
      <c r="MTZ195" s="2"/>
      <c r="MUA195" s="2"/>
      <c r="MUB195" s="2"/>
      <c r="MUC195" s="2"/>
      <c r="MUD195" s="2"/>
      <c r="MUE195" s="2"/>
      <c r="MUF195" s="2"/>
      <c r="MUG195" s="2"/>
      <c r="MUH195" s="2"/>
      <c r="MUI195" s="2"/>
      <c r="MUJ195" s="2"/>
      <c r="MUK195" s="2"/>
      <c r="MUL195" s="2"/>
      <c r="MUM195" s="2"/>
      <c r="MUN195" s="2"/>
      <c r="MUO195" s="2"/>
      <c r="MUP195" s="2"/>
      <c r="MUQ195" s="2"/>
      <c r="MUR195" s="2"/>
      <c r="MUS195" s="2"/>
      <c r="MUT195" s="2"/>
      <c r="MUU195" s="2"/>
      <c r="MUV195" s="2"/>
      <c r="MUW195" s="2"/>
      <c r="MUX195" s="2"/>
      <c r="MUY195" s="2"/>
      <c r="MUZ195" s="2"/>
      <c r="MVA195" s="2"/>
      <c r="MVB195" s="2"/>
      <c r="MVC195" s="2"/>
      <c r="MVD195" s="2"/>
      <c r="MVE195" s="2"/>
      <c r="MVF195" s="2"/>
      <c r="MVG195" s="2"/>
      <c r="MVH195" s="2"/>
      <c r="MVI195" s="2"/>
      <c r="MVJ195" s="2"/>
      <c r="MVK195" s="2"/>
      <c r="MVL195" s="2"/>
      <c r="MVM195" s="2"/>
      <c r="MVN195" s="2"/>
      <c r="MVO195" s="2"/>
      <c r="MVP195" s="2"/>
      <c r="MVQ195" s="2"/>
      <c r="MVR195" s="2"/>
      <c r="MVS195" s="2"/>
      <c r="MVT195" s="2"/>
      <c r="MVU195" s="2"/>
      <c r="MVV195" s="2"/>
      <c r="MVW195" s="2"/>
      <c r="MVX195" s="2"/>
      <c r="MVY195" s="2"/>
      <c r="MVZ195" s="2"/>
      <c r="MWA195" s="2"/>
      <c r="MWB195" s="2"/>
      <c r="MWC195" s="2"/>
      <c r="MWD195" s="2"/>
      <c r="MWE195" s="2"/>
      <c r="MWF195" s="2"/>
      <c r="MWG195" s="2"/>
      <c r="MWH195" s="2"/>
      <c r="MWI195" s="2"/>
      <c r="MWJ195" s="2"/>
      <c r="MWK195" s="2"/>
      <c r="MWL195" s="2"/>
      <c r="MWM195" s="2"/>
      <c r="MWN195" s="2"/>
      <c r="MWO195" s="2"/>
      <c r="MWP195" s="2"/>
      <c r="MWQ195" s="2"/>
      <c r="MWR195" s="2"/>
      <c r="MWS195" s="2"/>
      <c r="MWT195" s="2"/>
      <c r="MWU195" s="2"/>
      <c r="MWV195" s="2"/>
      <c r="MWW195" s="2"/>
      <c r="MWX195" s="2"/>
      <c r="MWY195" s="2"/>
      <c r="MWZ195" s="2"/>
      <c r="MXA195" s="2"/>
      <c r="MXB195" s="2"/>
      <c r="MXC195" s="2"/>
      <c r="MXD195" s="2"/>
      <c r="MXE195" s="2"/>
      <c r="MXF195" s="2"/>
      <c r="MXG195" s="2"/>
      <c r="MXH195" s="2"/>
      <c r="MXI195" s="2"/>
      <c r="MXJ195" s="2"/>
      <c r="MXK195" s="2"/>
      <c r="MXL195" s="2"/>
      <c r="MXM195" s="2"/>
      <c r="MXN195" s="2"/>
      <c r="MXO195" s="2"/>
      <c r="MXP195" s="2"/>
      <c r="MXQ195" s="2"/>
      <c r="MXR195" s="2"/>
      <c r="MXS195" s="2"/>
      <c r="MXT195" s="2"/>
      <c r="MXU195" s="2"/>
      <c r="MXV195" s="2"/>
      <c r="MXW195" s="2"/>
      <c r="MXX195" s="2"/>
      <c r="MXY195" s="2"/>
      <c r="MXZ195" s="2"/>
      <c r="MYA195" s="2"/>
      <c r="MYB195" s="2"/>
      <c r="MYC195" s="2"/>
      <c r="MYD195" s="2"/>
      <c r="MYE195" s="2"/>
      <c r="MYF195" s="2"/>
      <c r="MYG195" s="2"/>
      <c r="MYH195" s="2"/>
      <c r="MYI195" s="2"/>
      <c r="MYJ195" s="2"/>
      <c r="MYK195" s="2"/>
      <c r="MYL195" s="2"/>
      <c r="MYM195" s="2"/>
      <c r="MYN195" s="2"/>
      <c r="MYO195" s="2"/>
      <c r="MYP195" s="2"/>
      <c r="MYQ195" s="2"/>
      <c r="MYR195" s="2"/>
      <c r="MYS195" s="2"/>
      <c r="MYT195" s="2"/>
      <c r="MYU195" s="2"/>
      <c r="MYV195" s="2"/>
      <c r="MYW195" s="2"/>
      <c r="MYX195" s="2"/>
      <c r="MYY195" s="2"/>
      <c r="MYZ195" s="2"/>
      <c r="MZA195" s="2"/>
      <c r="MZB195" s="2"/>
      <c r="MZC195" s="2"/>
      <c r="MZD195" s="2"/>
      <c r="MZE195" s="2"/>
      <c r="MZF195" s="2"/>
      <c r="MZG195" s="2"/>
      <c r="MZH195" s="2"/>
      <c r="MZI195" s="2"/>
      <c r="MZJ195" s="2"/>
      <c r="MZK195" s="2"/>
      <c r="MZL195" s="2"/>
      <c r="MZM195" s="2"/>
      <c r="MZN195" s="2"/>
      <c r="MZO195" s="2"/>
      <c r="MZP195" s="2"/>
      <c r="MZQ195" s="2"/>
      <c r="MZR195" s="2"/>
      <c r="MZS195" s="2"/>
      <c r="MZT195" s="2"/>
      <c r="MZU195" s="2"/>
      <c r="MZV195" s="2"/>
      <c r="MZW195" s="2"/>
      <c r="MZX195" s="2"/>
      <c r="MZY195" s="2"/>
      <c r="MZZ195" s="2"/>
      <c r="NAA195" s="2"/>
      <c r="NAB195" s="2"/>
      <c r="NAC195" s="2"/>
      <c r="NAD195" s="2"/>
      <c r="NAE195" s="2"/>
      <c r="NAF195" s="2"/>
      <c r="NAG195" s="2"/>
      <c r="NAH195" s="2"/>
      <c r="NAI195" s="2"/>
      <c r="NAJ195" s="2"/>
      <c r="NAK195" s="2"/>
      <c r="NAL195" s="2"/>
      <c r="NAM195" s="2"/>
      <c r="NAN195" s="2"/>
      <c r="NAO195" s="2"/>
      <c r="NAP195" s="2"/>
      <c r="NAQ195" s="2"/>
      <c r="NAR195" s="2"/>
      <c r="NAS195" s="2"/>
      <c r="NAT195" s="2"/>
      <c r="NAU195" s="2"/>
      <c r="NAV195" s="2"/>
      <c r="NAW195" s="2"/>
      <c r="NAX195" s="2"/>
      <c r="NAY195" s="2"/>
      <c r="NAZ195" s="2"/>
      <c r="NBA195" s="2"/>
      <c r="NBB195" s="2"/>
      <c r="NBC195" s="2"/>
      <c r="NBD195" s="2"/>
      <c r="NBE195" s="2"/>
      <c r="NBF195" s="2"/>
      <c r="NBG195" s="2"/>
      <c r="NBH195" s="2"/>
      <c r="NBI195" s="2"/>
      <c r="NBJ195" s="2"/>
      <c r="NBK195" s="2"/>
      <c r="NBL195" s="2"/>
      <c r="NBM195" s="2"/>
      <c r="NBN195" s="2"/>
      <c r="NBO195" s="2"/>
      <c r="NBP195" s="2"/>
      <c r="NBQ195" s="2"/>
      <c r="NBR195" s="2"/>
      <c r="NBS195" s="2"/>
      <c r="NBT195" s="2"/>
      <c r="NBU195" s="2"/>
      <c r="NBV195" s="2"/>
      <c r="NBW195" s="2"/>
      <c r="NBX195" s="2"/>
      <c r="NBY195" s="2"/>
      <c r="NBZ195" s="2"/>
      <c r="NCA195" s="2"/>
      <c r="NCB195" s="2"/>
      <c r="NCC195" s="2"/>
      <c r="NCD195" s="2"/>
      <c r="NCE195" s="2"/>
      <c r="NCF195" s="2"/>
      <c r="NCG195" s="2"/>
      <c r="NCH195" s="2"/>
      <c r="NCI195" s="2"/>
      <c r="NCJ195" s="2"/>
      <c r="NCK195" s="2"/>
      <c r="NCL195" s="2"/>
      <c r="NCM195" s="2"/>
      <c r="NCN195" s="2"/>
      <c r="NCO195" s="2"/>
      <c r="NCP195" s="2"/>
      <c r="NCQ195" s="2"/>
      <c r="NCR195" s="2"/>
      <c r="NCS195" s="2"/>
      <c r="NCT195" s="2"/>
      <c r="NCU195" s="2"/>
      <c r="NCV195" s="2"/>
      <c r="NCW195" s="2"/>
      <c r="NCX195" s="2"/>
      <c r="NCY195" s="2"/>
      <c r="NCZ195" s="2"/>
      <c r="NDA195" s="2"/>
      <c r="NDB195" s="2"/>
      <c r="NDC195" s="2"/>
      <c r="NDD195" s="2"/>
      <c r="NDE195" s="2"/>
      <c r="NDF195" s="2"/>
      <c r="NDG195" s="2"/>
      <c r="NDH195" s="2"/>
      <c r="NDI195" s="2"/>
      <c r="NDJ195" s="2"/>
      <c r="NDK195" s="2"/>
      <c r="NDL195" s="2"/>
      <c r="NDM195" s="2"/>
      <c r="NDN195" s="2"/>
      <c r="NDO195" s="2"/>
      <c r="NDP195" s="2"/>
      <c r="NDQ195" s="2"/>
      <c r="NDR195" s="2"/>
      <c r="NDS195" s="2"/>
      <c r="NDT195" s="2"/>
      <c r="NDU195" s="2"/>
      <c r="NDV195" s="2"/>
      <c r="NDW195" s="2"/>
      <c r="NDX195" s="2"/>
      <c r="NDY195" s="2"/>
      <c r="NDZ195" s="2"/>
      <c r="NEA195" s="2"/>
      <c r="NEB195" s="2"/>
      <c r="NEC195" s="2"/>
      <c r="NED195" s="2"/>
      <c r="NEE195" s="2"/>
      <c r="NEF195" s="2"/>
      <c r="NEG195" s="2"/>
      <c r="NEH195" s="2"/>
      <c r="NEI195" s="2"/>
      <c r="NEJ195" s="2"/>
      <c r="NEK195" s="2"/>
      <c r="NEL195" s="2"/>
      <c r="NEM195" s="2"/>
      <c r="NEN195" s="2"/>
      <c r="NEO195" s="2"/>
      <c r="NEP195" s="2"/>
      <c r="NEQ195" s="2"/>
      <c r="NER195" s="2"/>
      <c r="NES195" s="2"/>
      <c r="NET195" s="2"/>
      <c r="NEU195" s="2"/>
      <c r="NEV195" s="2"/>
      <c r="NEW195" s="2"/>
      <c r="NEX195" s="2"/>
      <c r="NEY195" s="2"/>
      <c r="NEZ195" s="2"/>
      <c r="NFA195" s="2"/>
      <c r="NFB195" s="2"/>
      <c r="NFC195" s="2"/>
      <c r="NFD195" s="2"/>
      <c r="NFE195" s="2"/>
      <c r="NFF195" s="2"/>
      <c r="NFG195" s="2"/>
      <c r="NFH195" s="2"/>
      <c r="NFI195" s="2"/>
      <c r="NFJ195" s="2"/>
      <c r="NFK195" s="2"/>
      <c r="NFL195" s="2"/>
      <c r="NFM195" s="2"/>
      <c r="NFN195" s="2"/>
      <c r="NFO195" s="2"/>
      <c r="NFP195" s="2"/>
      <c r="NFQ195" s="2"/>
      <c r="NFR195" s="2"/>
      <c r="NFS195" s="2"/>
      <c r="NFT195" s="2"/>
      <c r="NFU195" s="2"/>
      <c r="NFV195" s="2"/>
      <c r="NFW195" s="2"/>
      <c r="NFX195" s="2"/>
      <c r="NFY195" s="2"/>
      <c r="NFZ195" s="2"/>
      <c r="NGA195" s="2"/>
      <c r="NGB195" s="2"/>
      <c r="NGC195" s="2"/>
      <c r="NGD195" s="2"/>
      <c r="NGE195" s="2"/>
      <c r="NGF195" s="2"/>
      <c r="NGG195" s="2"/>
      <c r="NGH195" s="2"/>
      <c r="NGI195" s="2"/>
      <c r="NGJ195" s="2"/>
      <c r="NGK195" s="2"/>
      <c r="NGL195" s="2"/>
      <c r="NGM195" s="2"/>
      <c r="NGN195" s="2"/>
      <c r="NGO195" s="2"/>
      <c r="NGP195" s="2"/>
      <c r="NGQ195" s="2"/>
      <c r="NGR195" s="2"/>
      <c r="NGS195" s="2"/>
      <c r="NGT195" s="2"/>
      <c r="NGU195" s="2"/>
      <c r="NGV195" s="2"/>
      <c r="NGW195" s="2"/>
      <c r="NGX195" s="2"/>
      <c r="NGY195" s="2"/>
      <c r="NGZ195" s="2"/>
      <c r="NHA195" s="2"/>
      <c r="NHB195" s="2"/>
      <c r="NHC195" s="2"/>
      <c r="NHD195" s="2"/>
      <c r="NHE195" s="2"/>
      <c r="NHF195" s="2"/>
      <c r="NHG195" s="2"/>
      <c r="NHH195" s="2"/>
      <c r="NHI195" s="2"/>
      <c r="NHJ195" s="2"/>
      <c r="NHK195" s="2"/>
      <c r="NHL195" s="2"/>
      <c r="NHM195" s="2"/>
      <c r="NHN195" s="2"/>
      <c r="NHO195" s="2"/>
      <c r="NHP195" s="2"/>
      <c r="NHQ195" s="2"/>
      <c r="NHR195" s="2"/>
      <c r="NHS195" s="2"/>
      <c r="NHT195" s="2"/>
      <c r="NHU195" s="2"/>
      <c r="NHV195" s="2"/>
      <c r="NHW195" s="2"/>
      <c r="NHX195" s="2"/>
      <c r="NHY195" s="2"/>
      <c r="NHZ195" s="2"/>
      <c r="NIA195" s="2"/>
      <c r="NIB195" s="2"/>
      <c r="NIC195" s="2"/>
      <c r="NID195" s="2"/>
      <c r="NIE195" s="2"/>
      <c r="NIF195" s="2"/>
      <c r="NIG195" s="2"/>
      <c r="NIH195" s="2"/>
      <c r="NII195" s="2"/>
      <c r="NIJ195" s="2"/>
      <c r="NIK195" s="2"/>
      <c r="NIL195" s="2"/>
      <c r="NIM195" s="2"/>
      <c r="NIN195" s="2"/>
      <c r="NIO195" s="2"/>
      <c r="NIP195" s="2"/>
      <c r="NIQ195" s="2"/>
      <c r="NIR195" s="2"/>
      <c r="NIS195" s="2"/>
      <c r="NIT195" s="2"/>
      <c r="NIU195" s="2"/>
      <c r="NIV195" s="2"/>
      <c r="NIW195" s="2"/>
      <c r="NIX195" s="2"/>
      <c r="NIY195" s="2"/>
      <c r="NIZ195" s="2"/>
      <c r="NJA195" s="2"/>
      <c r="NJB195" s="2"/>
      <c r="NJC195" s="2"/>
      <c r="NJD195" s="2"/>
      <c r="NJE195" s="2"/>
      <c r="NJF195" s="2"/>
      <c r="NJG195" s="2"/>
      <c r="NJH195" s="2"/>
      <c r="NJI195" s="2"/>
      <c r="NJJ195" s="2"/>
      <c r="NJK195" s="2"/>
      <c r="NJL195" s="2"/>
      <c r="NJM195" s="2"/>
      <c r="NJN195" s="2"/>
      <c r="NJO195" s="2"/>
      <c r="NJP195" s="2"/>
      <c r="NJQ195" s="2"/>
      <c r="NJR195" s="2"/>
      <c r="NJS195" s="2"/>
      <c r="NJT195" s="2"/>
      <c r="NJU195" s="2"/>
      <c r="NJV195" s="2"/>
      <c r="NJW195" s="2"/>
      <c r="NJX195" s="2"/>
      <c r="NJY195" s="2"/>
      <c r="NJZ195" s="2"/>
      <c r="NKA195" s="2"/>
      <c r="NKB195" s="2"/>
      <c r="NKC195" s="2"/>
      <c r="NKD195" s="2"/>
      <c r="NKE195" s="2"/>
      <c r="NKF195" s="2"/>
      <c r="NKG195" s="2"/>
      <c r="NKH195" s="2"/>
      <c r="NKI195" s="2"/>
      <c r="NKJ195" s="2"/>
      <c r="NKK195" s="2"/>
      <c r="NKL195" s="2"/>
      <c r="NKM195" s="2"/>
      <c r="NKN195" s="2"/>
      <c r="NKO195" s="2"/>
      <c r="NKP195" s="2"/>
      <c r="NKQ195" s="2"/>
      <c r="NKR195" s="2"/>
      <c r="NKS195" s="2"/>
      <c r="NKT195" s="2"/>
      <c r="NKU195" s="2"/>
      <c r="NKV195" s="2"/>
      <c r="NKW195" s="2"/>
      <c r="NKX195" s="2"/>
      <c r="NKY195" s="2"/>
      <c r="NKZ195" s="2"/>
      <c r="NLA195" s="2"/>
      <c r="NLB195" s="2"/>
      <c r="NLC195" s="2"/>
      <c r="NLD195" s="2"/>
      <c r="NLE195" s="2"/>
      <c r="NLF195" s="2"/>
      <c r="NLG195" s="2"/>
      <c r="NLH195" s="2"/>
      <c r="NLI195" s="2"/>
      <c r="NLJ195" s="2"/>
      <c r="NLK195" s="2"/>
      <c r="NLL195" s="2"/>
      <c r="NLM195" s="2"/>
      <c r="NLN195" s="2"/>
      <c r="NLO195" s="2"/>
      <c r="NLP195" s="2"/>
      <c r="NLQ195" s="2"/>
      <c r="NLR195" s="2"/>
      <c r="NLS195" s="2"/>
      <c r="NLT195" s="2"/>
      <c r="NLU195" s="2"/>
      <c r="NLV195" s="2"/>
      <c r="NLW195" s="2"/>
      <c r="NLX195" s="2"/>
      <c r="NLY195" s="2"/>
      <c r="NLZ195" s="2"/>
      <c r="NMA195" s="2"/>
      <c r="NMB195" s="2"/>
      <c r="NMC195" s="2"/>
      <c r="NMD195" s="2"/>
      <c r="NME195" s="2"/>
      <c r="NMF195" s="2"/>
      <c r="NMG195" s="2"/>
      <c r="NMH195" s="2"/>
      <c r="NMI195" s="2"/>
      <c r="NMJ195" s="2"/>
      <c r="NMK195" s="2"/>
      <c r="NML195" s="2"/>
      <c r="NMM195" s="2"/>
      <c r="NMN195" s="2"/>
      <c r="NMO195" s="2"/>
      <c r="NMP195" s="2"/>
      <c r="NMQ195" s="2"/>
      <c r="NMR195" s="2"/>
      <c r="NMS195" s="2"/>
      <c r="NMT195" s="2"/>
      <c r="NMU195" s="2"/>
      <c r="NMV195" s="2"/>
      <c r="NMW195" s="2"/>
      <c r="NMX195" s="2"/>
      <c r="NMY195" s="2"/>
      <c r="NMZ195" s="2"/>
      <c r="NNA195" s="2"/>
      <c r="NNB195" s="2"/>
      <c r="NNC195" s="2"/>
      <c r="NND195" s="2"/>
      <c r="NNE195" s="2"/>
      <c r="NNF195" s="2"/>
      <c r="NNG195" s="2"/>
      <c r="NNH195" s="2"/>
      <c r="NNI195" s="2"/>
      <c r="NNJ195" s="2"/>
      <c r="NNK195" s="2"/>
      <c r="NNL195" s="2"/>
      <c r="NNM195" s="2"/>
      <c r="NNN195" s="2"/>
      <c r="NNO195" s="2"/>
      <c r="NNP195" s="2"/>
      <c r="NNQ195" s="2"/>
      <c r="NNR195" s="2"/>
      <c r="NNS195" s="2"/>
      <c r="NNT195" s="2"/>
      <c r="NNU195" s="2"/>
      <c r="NNV195" s="2"/>
      <c r="NNW195" s="2"/>
      <c r="NNX195" s="2"/>
      <c r="NNY195" s="2"/>
      <c r="NNZ195" s="2"/>
      <c r="NOA195" s="2"/>
      <c r="NOB195" s="2"/>
      <c r="NOC195" s="2"/>
      <c r="NOD195" s="2"/>
      <c r="NOE195" s="2"/>
      <c r="NOF195" s="2"/>
      <c r="NOG195" s="2"/>
      <c r="NOH195" s="2"/>
      <c r="NOI195" s="2"/>
      <c r="NOJ195" s="2"/>
      <c r="NOK195" s="2"/>
      <c r="NOL195" s="2"/>
      <c r="NOM195" s="2"/>
      <c r="NON195" s="2"/>
      <c r="NOO195" s="2"/>
      <c r="NOP195" s="2"/>
      <c r="NOQ195" s="2"/>
      <c r="NOR195" s="2"/>
      <c r="NOS195" s="2"/>
      <c r="NOT195" s="2"/>
      <c r="NOU195" s="2"/>
      <c r="NOV195" s="2"/>
      <c r="NOW195" s="2"/>
      <c r="NOX195" s="2"/>
      <c r="NOY195" s="2"/>
      <c r="NOZ195" s="2"/>
      <c r="NPA195" s="2"/>
      <c r="NPB195" s="2"/>
      <c r="NPC195" s="2"/>
      <c r="NPD195" s="2"/>
      <c r="NPE195" s="2"/>
      <c r="NPF195" s="2"/>
      <c r="NPG195" s="2"/>
      <c r="NPH195" s="2"/>
      <c r="NPI195" s="2"/>
      <c r="NPJ195" s="2"/>
      <c r="NPK195" s="2"/>
      <c r="NPL195" s="2"/>
      <c r="NPM195" s="2"/>
      <c r="NPN195" s="2"/>
      <c r="NPO195" s="2"/>
      <c r="NPP195" s="2"/>
      <c r="NPQ195" s="2"/>
      <c r="NPR195" s="2"/>
      <c r="NPS195" s="2"/>
      <c r="NPT195" s="2"/>
      <c r="NPU195" s="2"/>
      <c r="NPV195" s="2"/>
      <c r="NPW195" s="2"/>
      <c r="NPX195" s="2"/>
      <c r="NPY195" s="2"/>
      <c r="NPZ195" s="2"/>
      <c r="NQA195" s="2"/>
      <c r="NQB195" s="2"/>
      <c r="NQC195" s="2"/>
      <c r="NQD195" s="2"/>
      <c r="NQE195" s="2"/>
      <c r="NQF195" s="2"/>
      <c r="NQG195" s="2"/>
      <c r="NQH195" s="2"/>
      <c r="NQI195" s="2"/>
      <c r="NQJ195" s="2"/>
      <c r="NQK195" s="2"/>
      <c r="NQL195" s="2"/>
      <c r="NQM195" s="2"/>
      <c r="NQN195" s="2"/>
      <c r="NQO195" s="2"/>
      <c r="NQP195" s="2"/>
      <c r="NQQ195" s="2"/>
      <c r="NQR195" s="2"/>
      <c r="NQS195" s="2"/>
      <c r="NQT195" s="2"/>
      <c r="NQU195" s="2"/>
      <c r="NQV195" s="2"/>
      <c r="NQW195" s="2"/>
      <c r="NQX195" s="2"/>
      <c r="NQY195" s="2"/>
      <c r="NQZ195" s="2"/>
      <c r="NRA195" s="2"/>
      <c r="NRB195" s="2"/>
      <c r="NRC195" s="2"/>
      <c r="NRD195" s="2"/>
      <c r="NRE195" s="2"/>
      <c r="NRF195" s="2"/>
      <c r="NRG195" s="2"/>
      <c r="NRH195" s="2"/>
      <c r="NRI195" s="2"/>
      <c r="NRJ195" s="2"/>
      <c r="NRK195" s="2"/>
      <c r="NRL195" s="2"/>
      <c r="NRM195" s="2"/>
      <c r="NRN195" s="2"/>
      <c r="NRO195" s="2"/>
      <c r="NRP195" s="2"/>
      <c r="NRQ195" s="2"/>
      <c r="NRR195" s="2"/>
      <c r="NRS195" s="2"/>
      <c r="NRT195" s="2"/>
      <c r="NRU195" s="2"/>
      <c r="NRV195" s="2"/>
      <c r="NRW195" s="2"/>
      <c r="NRX195" s="2"/>
      <c r="NRY195" s="2"/>
      <c r="NRZ195" s="2"/>
      <c r="NSA195" s="2"/>
      <c r="NSB195" s="2"/>
      <c r="NSC195" s="2"/>
      <c r="NSD195" s="2"/>
      <c r="NSE195" s="2"/>
      <c r="NSF195" s="2"/>
      <c r="NSG195" s="2"/>
      <c r="NSH195" s="2"/>
      <c r="NSI195" s="2"/>
      <c r="NSJ195" s="2"/>
      <c r="NSK195" s="2"/>
      <c r="NSL195" s="2"/>
      <c r="NSM195" s="2"/>
      <c r="NSN195" s="2"/>
      <c r="NSO195" s="2"/>
      <c r="NSP195" s="2"/>
      <c r="NSQ195" s="2"/>
      <c r="NSR195" s="2"/>
      <c r="NSS195" s="2"/>
      <c r="NST195" s="2"/>
      <c r="NSU195" s="2"/>
      <c r="NSV195" s="2"/>
      <c r="NSW195" s="2"/>
      <c r="NSX195" s="2"/>
      <c r="NSY195" s="2"/>
      <c r="NSZ195" s="2"/>
      <c r="NTA195" s="2"/>
      <c r="NTB195" s="2"/>
      <c r="NTC195" s="2"/>
      <c r="NTD195" s="2"/>
      <c r="NTE195" s="2"/>
      <c r="NTF195" s="2"/>
      <c r="NTG195" s="2"/>
      <c r="NTH195" s="2"/>
      <c r="NTI195" s="2"/>
      <c r="NTJ195" s="2"/>
      <c r="NTK195" s="2"/>
      <c r="NTL195" s="2"/>
      <c r="NTM195" s="2"/>
      <c r="NTN195" s="2"/>
      <c r="NTO195" s="2"/>
      <c r="NTP195" s="2"/>
      <c r="NTQ195" s="2"/>
      <c r="NTR195" s="2"/>
      <c r="NTS195" s="2"/>
      <c r="NTT195" s="2"/>
      <c r="NTU195" s="2"/>
      <c r="NTV195" s="2"/>
      <c r="NTW195" s="2"/>
      <c r="NTX195" s="2"/>
      <c r="NTY195" s="2"/>
      <c r="NTZ195" s="2"/>
      <c r="NUA195" s="2"/>
      <c r="NUB195" s="2"/>
      <c r="NUC195" s="2"/>
      <c r="NUD195" s="2"/>
      <c r="NUE195" s="2"/>
      <c r="NUF195" s="2"/>
      <c r="NUG195" s="2"/>
      <c r="NUH195" s="2"/>
      <c r="NUI195" s="2"/>
      <c r="NUJ195" s="2"/>
      <c r="NUK195" s="2"/>
      <c r="NUL195" s="2"/>
      <c r="NUM195" s="2"/>
      <c r="NUN195" s="2"/>
      <c r="NUO195" s="2"/>
      <c r="NUP195" s="2"/>
      <c r="NUQ195" s="2"/>
      <c r="NUR195" s="2"/>
      <c r="NUS195" s="2"/>
      <c r="NUT195" s="2"/>
      <c r="NUU195" s="2"/>
      <c r="NUV195" s="2"/>
      <c r="NUW195" s="2"/>
      <c r="NUX195" s="2"/>
      <c r="NUY195" s="2"/>
      <c r="NUZ195" s="2"/>
      <c r="NVA195" s="2"/>
      <c r="NVB195" s="2"/>
      <c r="NVC195" s="2"/>
      <c r="NVD195" s="2"/>
      <c r="NVE195" s="2"/>
      <c r="NVF195" s="2"/>
      <c r="NVG195" s="2"/>
      <c r="NVH195" s="2"/>
      <c r="NVI195" s="2"/>
      <c r="NVJ195" s="2"/>
      <c r="NVK195" s="2"/>
      <c r="NVL195" s="2"/>
      <c r="NVM195" s="2"/>
      <c r="NVN195" s="2"/>
      <c r="NVO195" s="2"/>
      <c r="NVP195" s="2"/>
      <c r="NVQ195" s="2"/>
      <c r="NVR195" s="2"/>
      <c r="NVS195" s="2"/>
      <c r="NVT195" s="2"/>
      <c r="NVU195" s="2"/>
      <c r="NVV195" s="2"/>
      <c r="NVW195" s="2"/>
      <c r="NVX195" s="2"/>
      <c r="NVY195" s="2"/>
      <c r="NVZ195" s="2"/>
      <c r="NWA195" s="2"/>
      <c r="NWB195" s="2"/>
      <c r="NWC195" s="2"/>
      <c r="NWD195" s="2"/>
      <c r="NWE195" s="2"/>
      <c r="NWF195" s="2"/>
      <c r="NWG195" s="2"/>
      <c r="NWH195" s="2"/>
      <c r="NWI195" s="2"/>
      <c r="NWJ195" s="2"/>
      <c r="NWK195" s="2"/>
      <c r="NWL195" s="2"/>
      <c r="NWM195" s="2"/>
      <c r="NWN195" s="2"/>
      <c r="NWO195" s="2"/>
      <c r="NWP195" s="2"/>
      <c r="NWQ195" s="2"/>
      <c r="NWR195" s="2"/>
      <c r="NWS195" s="2"/>
      <c r="NWT195" s="2"/>
      <c r="NWU195" s="2"/>
      <c r="NWV195" s="2"/>
      <c r="NWW195" s="2"/>
      <c r="NWX195" s="2"/>
      <c r="NWY195" s="2"/>
      <c r="NWZ195" s="2"/>
      <c r="NXA195" s="2"/>
      <c r="NXB195" s="2"/>
      <c r="NXC195" s="2"/>
      <c r="NXD195" s="2"/>
      <c r="NXE195" s="2"/>
      <c r="NXF195" s="2"/>
      <c r="NXG195" s="2"/>
      <c r="NXH195" s="2"/>
      <c r="NXI195" s="2"/>
      <c r="NXJ195" s="2"/>
      <c r="NXK195" s="2"/>
      <c r="NXL195" s="2"/>
      <c r="NXM195" s="2"/>
      <c r="NXN195" s="2"/>
      <c r="NXO195" s="2"/>
      <c r="NXP195" s="2"/>
      <c r="NXQ195" s="2"/>
      <c r="NXR195" s="2"/>
      <c r="NXS195" s="2"/>
      <c r="NXT195" s="2"/>
      <c r="NXU195" s="2"/>
      <c r="NXV195" s="2"/>
      <c r="NXW195" s="2"/>
      <c r="NXX195" s="2"/>
      <c r="NXY195" s="2"/>
      <c r="NXZ195" s="2"/>
      <c r="NYA195" s="2"/>
      <c r="NYB195" s="2"/>
      <c r="NYC195" s="2"/>
      <c r="NYD195" s="2"/>
      <c r="NYE195" s="2"/>
      <c r="NYF195" s="2"/>
      <c r="NYG195" s="2"/>
      <c r="NYH195" s="2"/>
      <c r="NYI195" s="2"/>
      <c r="NYJ195" s="2"/>
      <c r="NYK195" s="2"/>
      <c r="NYL195" s="2"/>
      <c r="NYM195" s="2"/>
      <c r="NYN195" s="2"/>
      <c r="NYO195" s="2"/>
      <c r="NYP195" s="2"/>
      <c r="NYQ195" s="2"/>
      <c r="NYR195" s="2"/>
      <c r="NYS195" s="2"/>
      <c r="NYT195" s="2"/>
      <c r="NYU195" s="2"/>
      <c r="NYV195" s="2"/>
      <c r="NYW195" s="2"/>
      <c r="NYX195" s="2"/>
      <c r="NYY195" s="2"/>
      <c r="NYZ195" s="2"/>
      <c r="NZA195" s="2"/>
      <c r="NZB195" s="2"/>
      <c r="NZC195" s="2"/>
      <c r="NZD195" s="2"/>
      <c r="NZE195" s="2"/>
      <c r="NZF195" s="2"/>
      <c r="NZG195" s="2"/>
      <c r="NZH195" s="2"/>
      <c r="NZI195" s="2"/>
      <c r="NZJ195" s="2"/>
      <c r="NZK195" s="2"/>
      <c r="NZL195" s="2"/>
      <c r="NZM195" s="2"/>
      <c r="NZN195" s="2"/>
      <c r="NZO195" s="2"/>
      <c r="NZP195" s="2"/>
      <c r="NZQ195" s="2"/>
      <c r="NZR195" s="2"/>
      <c r="NZS195" s="2"/>
      <c r="NZT195" s="2"/>
      <c r="NZU195" s="2"/>
      <c r="NZV195" s="2"/>
      <c r="NZW195" s="2"/>
      <c r="NZX195" s="2"/>
      <c r="NZY195" s="2"/>
      <c r="NZZ195" s="2"/>
      <c r="OAA195" s="2"/>
      <c r="OAB195" s="2"/>
      <c r="OAC195" s="2"/>
      <c r="OAD195" s="2"/>
      <c r="OAE195" s="2"/>
      <c r="OAF195" s="2"/>
      <c r="OAG195" s="2"/>
      <c r="OAH195" s="2"/>
      <c r="OAI195" s="2"/>
      <c r="OAJ195" s="2"/>
      <c r="OAK195" s="2"/>
      <c r="OAL195" s="2"/>
      <c r="OAM195" s="2"/>
      <c r="OAN195" s="2"/>
      <c r="OAO195" s="2"/>
      <c r="OAP195" s="2"/>
      <c r="OAQ195" s="2"/>
      <c r="OAR195" s="2"/>
      <c r="OAS195" s="2"/>
      <c r="OAT195" s="2"/>
      <c r="OAU195" s="2"/>
      <c r="OAV195" s="2"/>
      <c r="OAW195" s="2"/>
      <c r="OAX195" s="2"/>
      <c r="OAY195" s="2"/>
      <c r="OAZ195" s="2"/>
      <c r="OBA195" s="2"/>
      <c r="OBB195" s="2"/>
      <c r="OBC195" s="2"/>
      <c r="OBD195" s="2"/>
      <c r="OBE195" s="2"/>
      <c r="OBF195" s="2"/>
      <c r="OBG195" s="2"/>
      <c r="OBH195" s="2"/>
      <c r="OBI195" s="2"/>
      <c r="OBJ195" s="2"/>
      <c r="OBK195" s="2"/>
      <c r="OBL195" s="2"/>
      <c r="OBM195" s="2"/>
      <c r="OBN195" s="2"/>
      <c r="OBO195" s="2"/>
      <c r="OBP195" s="2"/>
      <c r="OBQ195" s="2"/>
      <c r="OBR195" s="2"/>
      <c r="OBS195" s="2"/>
      <c r="OBT195" s="2"/>
      <c r="OBU195" s="2"/>
      <c r="OBV195" s="2"/>
      <c r="OBW195" s="2"/>
      <c r="OBX195" s="2"/>
      <c r="OBY195" s="2"/>
      <c r="OBZ195" s="2"/>
      <c r="OCA195" s="2"/>
      <c r="OCB195" s="2"/>
      <c r="OCC195" s="2"/>
      <c r="OCD195" s="2"/>
      <c r="OCE195" s="2"/>
      <c r="OCF195" s="2"/>
      <c r="OCG195" s="2"/>
      <c r="OCH195" s="2"/>
      <c r="OCI195" s="2"/>
      <c r="OCJ195" s="2"/>
      <c r="OCK195" s="2"/>
      <c r="OCL195" s="2"/>
      <c r="OCM195" s="2"/>
      <c r="OCN195" s="2"/>
      <c r="OCO195" s="2"/>
      <c r="OCP195" s="2"/>
      <c r="OCQ195" s="2"/>
      <c r="OCR195" s="2"/>
      <c r="OCS195" s="2"/>
      <c r="OCT195" s="2"/>
      <c r="OCU195" s="2"/>
      <c r="OCV195" s="2"/>
      <c r="OCW195" s="2"/>
      <c r="OCX195" s="2"/>
      <c r="OCY195" s="2"/>
      <c r="OCZ195" s="2"/>
      <c r="ODA195" s="2"/>
      <c r="ODB195" s="2"/>
      <c r="ODC195" s="2"/>
      <c r="ODD195" s="2"/>
      <c r="ODE195" s="2"/>
      <c r="ODF195" s="2"/>
      <c r="ODG195" s="2"/>
      <c r="ODH195" s="2"/>
      <c r="ODI195" s="2"/>
      <c r="ODJ195" s="2"/>
      <c r="ODK195" s="2"/>
      <c r="ODL195" s="2"/>
      <c r="ODM195" s="2"/>
      <c r="ODN195" s="2"/>
      <c r="ODO195" s="2"/>
      <c r="ODP195" s="2"/>
      <c r="ODQ195" s="2"/>
      <c r="ODR195" s="2"/>
      <c r="ODS195" s="2"/>
      <c r="ODT195" s="2"/>
      <c r="ODU195" s="2"/>
      <c r="ODV195" s="2"/>
      <c r="ODW195" s="2"/>
      <c r="ODX195" s="2"/>
      <c r="ODY195" s="2"/>
      <c r="ODZ195" s="2"/>
      <c r="OEA195" s="2"/>
      <c r="OEB195" s="2"/>
      <c r="OEC195" s="2"/>
      <c r="OED195" s="2"/>
      <c r="OEE195" s="2"/>
      <c r="OEF195" s="2"/>
      <c r="OEG195" s="2"/>
      <c r="OEH195" s="2"/>
      <c r="OEI195" s="2"/>
      <c r="OEJ195" s="2"/>
      <c r="OEK195" s="2"/>
      <c r="OEL195" s="2"/>
      <c r="OEM195" s="2"/>
      <c r="OEN195" s="2"/>
      <c r="OEO195" s="2"/>
      <c r="OEP195" s="2"/>
      <c r="OEQ195" s="2"/>
      <c r="OER195" s="2"/>
      <c r="OES195" s="2"/>
      <c r="OET195" s="2"/>
      <c r="OEU195" s="2"/>
      <c r="OEV195" s="2"/>
      <c r="OEW195" s="2"/>
      <c r="OEX195" s="2"/>
      <c r="OEY195" s="2"/>
      <c r="OEZ195" s="2"/>
      <c r="OFA195" s="2"/>
      <c r="OFB195" s="2"/>
      <c r="OFC195" s="2"/>
      <c r="OFD195" s="2"/>
      <c r="OFE195" s="2"/>
      <c r="OFF195" s="2"/>
      <c r="OFG195" s="2"/>
      <c r="OFH195" s="2"/>
      <c r="OFI195" s="2"/>
      <c r="OFJ195" s="2"/>
      <c r="OFK195" s="2"/>
      <c r="OFL195" s="2"/>
      <c r="OFM195" s="2"/>
      <c r="OFN195" s="2"/>
      <c r="OFO195" s="2"/>
      <c r="OFP195" s="2"/>
      <c r="OFQ195" s="2"/>
      <c r="OFR195" s="2"/>
      <c r="OFS195" s="2"/>
      <c r="OFT195" s="2"/>
      <c r="OFU195" s="2"/>
      <c r="OFV195" s="2"/>
      <c r="OFW195" s="2"/>
      <c r="OFX195" s="2"/>
      <c r="OFY195" s="2"/>
      <c r="OFZ195" s="2"/>
      <c r="OGA195" s="2"/>
      <c r="OGB195" s="2"/>
      <c r="OGC195" s="2"/>
      <c r="OGD195" s="2"/>
      <c r="OGE195" s="2"/>
      <c r="OGF195" s="2"/>
      <c r="OGG195" s="2"/>
      <c r="OGH195" s="2"/>
      <c r="OGI195" s="2"/>
      <c r="OGJ195" s="2"/>
      <c r="OGK195" s="2"/>
      <c r="OGL195" s="2"/>
      <c r="OGM195" s="2"/>
      <c r="OGN195" s="2"/>
      <c r="OGO195" s="2"/>
      <c r="OGP195" s="2"/>
      <c r="OGQ195" s="2"/>
      <c r="OGR195" s="2"/>
      <c r="OGS195" s="2"/>
      <c r="OGT195" s="2"/>
      <c r="OGU195" s="2"/>
      <c r="OGV195" s="2"/>
      <c r="OGW195" s="2"/>
      <c r="OGX195" s="2"/>
      <c r="OGY195" s="2"/>
      <c r="OGZ195" s="2"/>
      <c r="OHA195" s="2"/>
      <c r="OHB195" s="2"/>
      <c r="OHC195" s="2"/>
      <c r="OHD195" s="2"/>
      <c r="OHE195" s="2"/>
      <c r="OHF195" s="2"/>
      <c r="OHG195" s="2"/>
      <c r="OHH195" s="2"/>
      <c r="OHI195" s="2"/>
      <c r="OHJ195" s="2"/>
      <c r="OHK195" s="2"/>
      <c r="OHL195" s="2"/>
      <c r="OHM195" s="2"/>
      <c r="OHN195" s="2"/>
      <c r="OHO195" s="2"/>
      <c r="OHP195" s="2"/>
      <c r="OHQ195" s="2"/>
      <c r="OHR195" s="2"/>
      <c r="OHS195" s="2"/>
      <c r="OHT195" s="2"/>
      <c r="OHU195" s="2"/>
      <c r="OHV195" s="2"/>
      <c r="OHW195" s="2"/>
      <c r="OHX195" s="2"/>
      <c r="OHY195" s="2"/>
      <c r="OHZ195" s="2"/>
      <c r="OIA195" s="2"/>
      <c r="OIB195" s="2"/>
      <c r="OIC195" s="2"/>
      <c r="OID195" s="2"/>
      <c r="OIE195" s="2"/>
      <c r="OIF195" s="2"/>
      <c r="OIG195" s="2"/>
      <c r="OIH195" s="2"/>
      <c r="OII195" s="2"/>
      <c r="OIJ195" s="2"/>
      <c r="OIK195" s="2"/>
      <c r="OIL195" s="2"/>
      <c r="OIM195" s="2"/>
      <c r="OIN195" s="2"/>
      <c r="OIO195" s="2"/>
      <c r="OIP195" s="2"/>
      <c r="OIQ195" s="2"/>
      <c r="OIR195" s="2"/>
      <c r="OIS195" s="2"/>
      <c r="OIT195" s="2"/>
      <c r="OIU195" s="2"/>
      <c r="OIV195" s="2"/>
      <c r="OIW195" s="2"/>
      <c r="OIX195" s="2"/>
      <c r="OIY195" s="2"/>
      <c r="OIZ195" s="2"/>
      <c r="OJA195" s="2"/>
      <c r="OJB195" s="2"/>
      <c r="OJC195" s="2"/>
      <c r="OJD195" s="2"/>
      <c r="OJE195" s="2"/>
      <c r="OJF195" s="2"/>
      <c r="OJG195" s="2"/>
      <c r="OJH195" s="2"/>
      <c r="OJI195" s="2"/>
      <c r="OJJ195" s="2"/>
      <c r="OJK195" s="2"/>
      <c r="OJL195" s="2"/>
      <c r="OJM195" s="2"/>
      <c r="OJN195" s="2"/>
      <c r="OJO195" s="2"/>
      <c r="OJP195" s="2"/>
      <c r="OJQ195" s="2"/>
      <c r="OJR195" s="2"/>
      <c r="OJS195" s="2"/>
      <c r="OJT195" s="2"/>
      <c r="OJU195" s="2"/>
      <c r="OJV195" s="2"/>
      <c r="OJW195" s="2"/>
      <c r="OJX195" s="2"/>
      <c r="OJY195" s="2"/>
      <c r="OJZ195" s="2"/>
      <c r="OKA195" s="2"/>
      <c r="OKB195" s="2"/>
      <c r="OKC195" s="2"/>
      <c r="OKD195" s="2"/>
      <c r="OKE195" s="2"/>
      <c r="OKF195" s="2"/>
      <c r="OKG195" s="2"/>
      <c r="OKH195" s="2"/>
      <c r="OKI195" s="2"/>
      <c r="OKJ195" s="2"/>
      <c r="OKK195" s="2"/>
      <c r="OKL195" s="2"/>
      <c r="OKM195" s="2"/>
      <c r="OKN195" s="2"/>
      <c r="OKO195" s="2"/>
      <c r="OKP195" s="2"/>
      <c r="OKQ195" s="2"/>
      <c r="OKR195" s="2"/>
      <c r="OKS195" s="2"/>
      <c r="OKT195" s="2"/>
      <c r="OKU195" s="2"/>
      <c r="OKV195" s="2"/>
      <c r="OKW195" s="2"/>
      <c r="OKX195" s="2"/>
      <c r="OKY195" s="2"/>
      <c r="OKZ195" s="2"/>
      <c r="OLA195" s="2"/>
      <c r="OLB195" s="2"/>
      <c r="OLC195" s="2"/>
      <c r="OLD195" s="2"/>
      <c r="OLE195" s="2"/>
      <c r="OLF195" s="2"/>
      <c r="OLG195" s="2"/>
      <c r="OLH195" s="2"/>
      <c r="OLI195" s="2"/>
      <c r="OLJ195" s="2"/>
      <c r="OLK195" s="2"/>
      <c r="OLL195" s="2"/>
      <c r="OLM195" s="2"/>
      <c r="OLN195" s="2"/>
      <c r="OLO195" s="2"/>
      <c r="OLP195" s="2"/>
      <c r="OLQ195" s="2"/>
      <c r="OLR195" s="2"/>
      <c r="OLS195" s="2"/>
      <c r="OLT195" s="2"/>
      <c r="OLU195" s="2"/>
      <c r="OLV195" s="2"/>
      <c r="OLW195" s="2"/>
      <c r="OLX195" s="2"/>
      <c r="OLY195" s="2"/>
      <c r="OLZ195" s="2"/>
      <c r="OMA195" s="2"/>
      <c r="OMB195" s="2"/>
      <c r="OMC195" s="2"/>
      <c r="OMD195" s="2"/>
      <c r="OME195" s="2"/>
      <c r="OMF195" s="2"/>
      <c r="OMG195" s="2"/>
      <c r="OMH195" s="2"/>
      <c r="OMI195" s="2"/>
      <c r="OMJ195" s="2"/>
      <c r="OMK195" s="2"/>
      <c r="OML195" s="2"/>
      <c r="OMM195" s="2"/>
      <c r="OMN195" s="2"/>
      <c r="OMO195" s="2"/>
      <c r="OMP195" s="2"/>
      <c r="OMQ195" s="2"/>
      <c r="OMR195" s="2"/>
      <c r="OMS195" s="2"/>
      <c r="OMT195" s="2"/>
      <c r="OMU195" s="2"/>
      <c r="OMV195" s="2"/>
      <c r="OMW195" s="2"/>
      <c r="OMX195" s="2"/>
      <c r="OMY195" s="2"/>
      <c r="OMZ195" s="2"/>
      <c r="ONA195" s="2"/>
      <c r="ONB195" s="2"/>
      <c r="ONC195" s="2"/>
      <c r="OND195" s="2"/>
      <c r="ONE195" s="2"/>
      <c r="ONF195" s="2"/>
      <c r="ONG195" s="2"/>
      <c r="ONH195" s="2"/>
      <c r="ONI195" s="2"/>
      <c r="ONJ195" s="2"/>
      <c r="ONK195" s="2"/>
      <c r="ONL195" s="2"/>
      <c r="ONM195" s="2"/>
      <c r="ONN195" s="2"/>
      <c r="ONO195" s="2"/>
      <c r="ONP195" s="2"/>
      <c r="ONQ195" s="2"/>
      <c r="ONR195" s="2"/>
      <c r="ONS195" s="2"/>
      <c r="ONT195" s="2"/>
      <c r="ONU195" s="2"/>
      <c r="ONV195" s="2"/>
      <c r="ONW195" s="2"/>
      <c r="ONX195" s="2"/>
      <c r="ONY195" s="2"/>
      <c r="ONZ195" s="2"/>
      <c r="OOA195" s="2"/>
      <c r="OOB195" s="2"/>
      <c r="OOC195" s="2"/>
      <c r="OOD195" s="2"/>
      <c r="OOE195" s="2"/>
      <c r="OOF195" s="2"/>
      <c r="OOG195" s="2"/>
      <c r="OOH195" s="2"/>
      <c r="OOI195" s="2"/>
      <c r="OOJ195" s="2"/>
      <c r="OOK195" s="2"/>
      <c r="OOL195" s="2"/>
      <c r="OOM195" s="2"/>
      <c r="OON195" s="2"/>
      <c r="OOO195" s="2"/>
      <c r="OOP195" s="2"/>
      <c r="OOQ195" s="2"/>
      <c r="OOR195" s="2"/>
      <c r="OOS195" s="2"/>
      <c r="OOT195" s="2"/>
      <c r="OOU195" s="2"/>
      <c r="OOV195" s="2"/>
      <c r="OOW195" s="2"/>
      <c r="OOX195" s="2"/>
      <c r="OOY195" s="2"/>
      <c r="OOZ195" s="2"/>
      <c r="OPA195" s="2"/>
      <c r="OPB195" s="2"/>
      <c r="OPC195" s="2"/>
      <c r="OPD195" s="2"/>
      <c r="OPE195" s="2"/>
      <c r="OPF195" s="2"/>
      <c r="OPG195" s="2"/>
      <c r="OPH195" s="2"/>
      <c r="OPI195" s="2"/>
      <c r="OPJ195" s="2"/>
      <c r="OPK195" s="2"/>
      <c r="OPL195" s="2"/>
      <c r="OPM195" s="2"/>
      <c r="OPN195" s="2"/>
      <c r="OPO195" s="2"/>
      <c r="OPP195" s="2"/>
      <c r="OPQ195" s="2"/>
      <c r="OPR195" s="2"/>
      <c r="OPS195" s="2"/>
      <c r="OPT195" s="2"/>
      <c r="OPU195" s="2"/>
      <c r="OPV195" s="2"/>
      <c r="OPW195" s="2"/>
      <c r="OPX195" s="2"/>
      <c r="OPY195" s="2"/>
      <c r="OPZ195" s="2"/>
      <c r="OQA195" s="2"/>
      <c r="OQB195" s="2"/>
      <c r="OQC195" s="2"/>
      <c r="OQD195" s="2"/>
      <c r="OQE195" s="2"/>
      <c r="OQF195" s="2"/>
      <c r="OQG195" s="2"/>
      <c r="OQH195" s="2"/>
      <c r="OQI195" s="2"/>
      <c r="OQJ195" s="2"/>
      <c r="OQK195" s="2"/>
      <c r="OQL195" s="2"/>
      <c r="OQM195" s="2"/>
      <c r="OQN195" s="2"/>
      <c r="OQO195" s="2"/>
      <c r="OQP195" s="2"/>
      <c r="OQQ195" s="2"/>
      <c r="OQR195" s="2"/>
      <c r="OQS195" s="2"/>
      <c r="OQT195" s="2"/>
      <c r="OQU195" s="2"/>
      <c r="OQV195" s="2"/>
      <c r="OQW195" s="2"/>
      <c r="OQX195" s="2"/>
      <c r="OQY195" s="2"/>
      <c r="OQZ195" s="2"/>
      <c r="ORA195" s="2"/>
      <c r="ORB195" s="2"/>
      <c r="ORC195" s="2"/>
      <c r="ORD195" s="2"/>
      <c r="ORE195" s="2"/>
      <c r="ORF195" s="2"/>
      <c r="ORG195" s="2"/>
      <c r="ORH195" s="2"/>
      <c r="ORI195" s="2"/>
      <c r="ORJ195" s="2"/>
      <c r="ORK195" s="2"/>
      <c r="ORL195" s="2"/>
      <c r="ORM195" s="2"/>
      <c r="ORN195" s="2"/>
      <c r="ORO195" s="2"/>
      <c r="ORP195" s="2"/>
      <c r="ORQ195" s="2"/>
      <c r="ORR195" s="2"/>
      <c r="ORS195" s="2"/>
      <c r="ORT195" s="2"/>
      <c r="ORU195" s="2"/>
      <c r="ORV195" s="2"/>
      <c r="ORW195" s="2"/>
      <c r="ORX195" s="2"/>
      <c r="ORY195" s="2"/>
      <c r="ORZ195" s="2"/>
      <c r="OSA195" s="2"/>
      <c r="OSB195" s="2"/>
      <c r="OSC195" s="2"/>
      <c r="OSD195" s="2"/>
      <c r="OSE195" s="2"/>
      <c r="OSF195" s="2"/>
      <c r="OSG195" s="2"/>
      <c r="OSH195" s="2"/>
      <c r="OSI195" s="2"/>
      <c r="OSJ195" s="2"/>
      <c r="OSK195" s="2"/>
      <c r="OSL195" s="2"/>
      <c r="OSM195" s="2"/>
      <c r="OSN195" s="2"/>
      <c r="OSO195" s="2"/>
      <c r="OSP195" s="2"/>
      <c r="OSQ195" s="2"/>
      <c r="OSR195" s="2"/>
      <c r="OSS195" s="2"/>
      <c r="OST195" s="2"/>
      <c r="OSU195" s="2"/>
      <c r="OSV195" s="2"/>
      <c r="OSW195" s="2"/>
      <c r="OSX195" s="2"/>
      <c r="OSY195" s="2"/>
      <c r="OSZ195" s="2"/>
      <c r="OTA195" s="2"/>
      <c r="OTB195" s="2"/>
      <c r="OTC195" s="2"/>
      <c r="OTD195" s="2"/>
      <c r="OTE195" s="2"/>
      <c r="OTF195" s="2"/>
      <c r="OTG195" s="2"/>
      <c r="OTH195" s="2"/>
      <c r="OTI195" s="2"/>
      <c r="OTJ195" s="2"/>
      <c r="OTK195" s="2"/>
      <c r="OTL195" s="2"/>
      <c r="OTM195" s="2"/>
      <c r="OTN195" s="2"/>
      <c r="OTO195" s="2"/>
      <c r="OTP195" s="2"/>
      <c r="OTQ195" s="2"/>
      <c r="OTR195" s="2"/>
      <c r="OTS195" s="2"/>
      <c r="OTT195" s="2"/>
      <c r="OTU195" s="2"/>
      <c r="OTV195" s="2"/>
      <c r="OTW195" s="2"/>
      <c r="OTX195" s="2"/>
      <c r="OTY195" s="2"/>
      <c r="OTZ195" s="2"/>
      <c r="OUA195" s="2"/>
      <c r="OUB195" s="2"/>
      <c r="OUC195" s="2"/>
      <c r="OUD195" s="2"/>
      <c r="OUE195" s="2"/>
      <c r="OUF195" s="2"/>
      <c r="OUG195" s="2"/>
      <c r="OUH195" s="2"/>
      <c r="OUI195" s="2"/>
      <c r="OUJ195" s="2"/>
      <c r="OUK195" s="2"/>
      <c r="OUL195" s="2"/>
      <c r="OUM195" s="2"/>
      <c r="OUN195" s="2"/>
      <c r="OUO195" s="2"/>
      <c r="OUP195" s="2"/>
      <c r="OUQ195" s="2"/>
      <c r="OUR195" s="2"/>
      <c r="OUS195" s="2"/>
      <c r="OUT195" s="2"/>
      <c r="OUU195" s="2"/>
      <c r="OUV195" s="2"/>
      <c r="OUW195" s="2"/>
      <c r="OUX195" s="2"/>
      <c r="OUY195" s="2"/>
      <c r="OUZ195" s="2"/>
      <c r="OVA195" s="2"/>
      <c r="OVB195" s="2"/>
      <c r="OVC195" s="2"/>
      <c r="OVD195" s="2"/>
      <c r="OVE195" s="2"/>
      <c r="OVF195" s="2"/>
      <c r="OVG195" s="2"/>
      <c r="OVH195" s="2"/>
      <c r="OVI195" s="2"/>
      <c r="OVJ195" s="2"/>
      <c r="OVK195" s="2"/>
      <c r="OVL195" s="2"/>
      <c r="OVM195" s="2"/>
      <c r="OVN195" s="2"/>
      <c r="OVO195" s="2"/>
      <c r="OVP195" s="2"/>
      <c r="OVQ195" s="2"/>
      <c r="OVR195" s="2"/>
      <c r="OVS195" s="2"/>
      <c r="OVT195" s="2"/>
      <c r="OVU195" s="2"/>
      <c r="OVV195" s="2"/>
      <c r="OVW195" s="2"/>
      <c r="OVX195" s="2"/>
      <c r="OVY195" s="2"/>
      <c r="OVZ195" s="2"/>
      <c r="OWA195" s="2"/>
      <c r="OWB195" s="2"/>
      <c r="OWC195" s="2"/>
      <c r="OWD195" s="2"/>
      <c r="OWE195" s="2"/>
      <c r="OWF195" s="2"/>
      <c r="OWG195" s="2"/>
      <c r="OWH195" s="2"/>
      <c r="OWI195" s="2"/>
      <c r="OWJ195" s="2"/>
      <c r="OWK195" s="2"/>
      <c r="OWL195" s="2"/>
      <c r="OWM195" s="2"/>
      <c r="OWN195" s="2"/>
      <c r="OWO195" s="2"/>
      <c r="OWP195" s="2"/>
      <c r="OWQ195" s="2"/>
      <c r="OWR195" s="2"/>
      <c r="OWS195" s="2"/>
      <c r="OWT195" s="2"/>
      <c r="OWU195" s="2"/>
      <c r="OWV195" s="2"/>
      <c r="OWW195" s="2"/>
      <c r="OWX195" s="2"/>
      <c r="OWY195" s="2"/>
      <c r="OWZ195" s="2"/>
      <c r="OXA195" s="2"/>
      <c r="OXB195" s="2"/>
      <c r="OXC195" s="2"/>
      <c r="OXD195" s="2"/>
      <c r="OXE195" s="2"/>
      <c r="OXF195" s="2"/>
      <c r="OXG195" s="2"/>
      <c r="OXH195" s="2"/>
      <c r="OXI195" s="2"/>
      <c r="OXJ195" s="2"/>
      <c r="OXK195" s="2"/>
      <c r="OXL195" s="2"/>
      <c r="OXM195" s="2"/>
      <c r="OXN195" s="2"/>
      <c r="OXO195" s="2"/>
      <c r="OXP195" s="2"/>
      <c r="OXQ195" s="2"/>
      <c r="OXR195" s="2"/>
      <c r="OXS195" s="2"/>
      <c r="OXT195" s="2"/>
      <c r="OXU195" s="2"/>
      <c r="OXV195" s="2"/>
      <c r="OXW195" s="2"/>
      <c r="OXX195" s="2"/>
      <c r="OXY195" s="2"/>
      <c r="OXZ195" s="2"/>
      <c r="OYA195" s="2"/>
      <c r="OYB195" s="2"/>
      <c r="OYC195" s="2"/>
      <c r="OYD195" s="2"/>
      <c r="OYE195" s="2"/>
      <c r="OYF195" s="2"/>
      <c r="OYG195" s="2"/>
      <c r="OYH195" s="2"/>
      <c r="OYI195" s="2"/>
      <c r="OYJ195" s="2"/>
      <c r="OYK195" s="2"/>
      <c r="OYL195" s="2"/>
      <c r="OYM195" s="2"/>
      <c r="OYN195" s="2"/>
      <c r="OYO195" s="2"/>
      <c r="OYP195" s="2"/>
      <c r="OYQ195" s="2"/>
      <c r="OYR195" s="2"/>
      <c r="OYS195" s="2"/>
      <c r="OYT195" s="2"/>
      <c r="OYU195" s="2"/>
      <c r="OYV195" s="2"/>
      <c r="OYW195" s="2"/>
      <c r="OYX195" s="2"/>
      <c r="OYY195" s="2"/>
      <c r="OYZ195" s="2"/>
      <c r="OZA195" s="2"/>
      <c r="OZB195" s="2"/>
      <c r="OZC195" s="2"/>
      <c r="OZD195" s="2"/>
      <c r="OZE195" s="2"/>
      <c r="OZF195" s="2"/>
      <c r="OZG195" s="2"/>
      <c r="OZH195" s="2"/>
      <c r="OZI195" s="2"/>
      <c r="OZJ195" s="2"/>
      <c r="OZK195" s="2"/>
      <c r="OZL195" s="2"/>
      <c r="OZM195" s="2"/>
      <c r="OZN195" s="2"/>
      <c r="OZO195" s="2"/>
      <c r="OZP195" s="2"/>
      <c r="OZQ195" s="2"/>
      <c r="OZR195" s="2"/>
      <c r="OZS195" s="2"/>
      <c r="OZT195" s="2"/>
      <c r="OZU195" s="2"/>
      <c r="OZV195" s="2"/>
      <c r="OZW195" s="2"/>
      <c r="OZX195" s="2"/>
      <c r="OZY195" s="2"/>
      <c r="OZZ195" s="2"/>
      <c r="PAA195" s="2"/>
      <c r="PAB195" s="2"/>
      <c r="PAC195" s="2"/>
      <c r="PAD195" s="2"/>
      <c r="PAE195" s="2"/>
      <c r="PAF195" s="2"/>
      <c r="PAG195" s="2"/>
      <c r="PAH195" s="2"/>
      <c r="PAI195" s="2"/>
      <c r="PAJ195" s="2"/>
      <c r="PAK195" s="2"/>
      <c r="PAL195" s="2"/>
      <c r="PAM195" s="2"/>
      <c r="PAN195" s="2"/>
      <c r="PAO195" s="2"/>
      <c r="PAP195" s="2"/>
      <c r="PAQ195" s="2"/>
      <c r="PAR195" s="2"/>
      <c r="PAS195" s="2"/>
      <c r="PAT195" s="2"/>
      <c r="PAU195" s="2"/>
      <c r="PAV195" s="2"/>
      <c r="PAW195" s="2"/>
      <c r="PAX195" s="2"/>
      <c r="PAY195" s="2"/>
      <c r="PAZ195" s="2"/>
      <c r="PBA195" s="2"/>
      <c r="PBB195" s="2"/>
      <c r="PBC195" s="2"/>
      <c r="PBD195" s="2"/>
      <c r="PBE195" s="2"/>
      <c r="PBF195" s="2"/>
      <c r="PBG195" s="2"/>
      <c r="PBH195" s="2"/>
      <c r="PBI195" s="2"/>
      <c r="PBJ195" s="2"/>
      <c r="PBK195" s="2"/>
      <c r="PBL195" s="2"/>
      <c r="PBM195" s="2"/>
      <c r="PBN195" s="2"/>
      <c r="PBO195" s="2"/>
      <c r="PBP195" s="2"/>
      <c r="PBQ195" s="2"/>
      <c r="PBR195" s="2"/>
      <c r="PBS195" s="2"/>
      <c r="PBT195" s="2"/>
      <c r="PBU195" s="2"/>
      <c r="PBV195" s="2"/>
      <c r="PBW195" s="2"/>
      <c r="PBX195" s="2"/>
      <c r="PBY195" s="2"/>
      <c r="PBZ195" s="2"/>
      <c r="PCA195" s="2"/>
      <c r="PCB195" s="2"/>
      <c r="PCC195" s="2"/>
      <c r="PCD195" s="2"/>
      <c r="PCE195" s="2"/>
      <c r="PCF195" s="2"/>
      <c r="PCG195" s="2"/>
      <c r="PCH195" s="2"/>
      <c r="PCI195" s="2"/>
      <c r="PCJ195" s="2"/>
      <c r="PCK195" s="2"/>
      <c r="PCL195" s="2"/>
      <c r="PCM195" s="2"/>
      <c r="PCN195" s="2"/>
      <c r="PCO195" s="2"/>
      <c r="PCP195" s="2"/>
      <c r="PCQ195" s="2"/>
      <c r="PCR195" s="2"/>
      <c r="PCS195" s="2"/>
      <c r="PCT195" s="2"/>
      <c r="PCU195" s="2"/>
      <c r="PCV195" s="2"/>
      <c r="PCW195" s="2"/>
      <c r="PCX195" s="2"/>
      <c r="PCY195" s="2"/>
      <c r="PCZ195" s="2"/>
      <c r="PDA195" s="2"/>
      <c r="PDB195" s="2"/>
      <c r="PDC195" s="2"/>
      <c r="PDD195" s="2"/>
      <c r="PDE195" s="2"/>
      <c r="PDF195" s="2"/>
      <c r="PDG195" s="2"/>
      <c r="PDH195" s="2"/>
      <c r="PDI195" s="2"/>
      <c r="PDJ195" s="2"/>
      <c r="PDK195" s="2"/>
      <c r="PDL195" s="2"/>
      <c r="PDM195" s="2"/>
      <c r="PDN195" s="2"/>
      <c r="PDO195" s="2"/>
      <c r="PDP195" s="2"/>
      <c r="PDQ195" s="2"/>
      <c r="PDR195" s="2"/>
      <c r="PDS195" s="2"/>
      <c r="PDT195" s="2"/>
      <c r="PDU195" s="2"/>
      <c r="PDV195" s="2"/>
      <c r="PDW195" s="2"/>
      <c r="PDX195" s="2"/>
      <c r="PDY195" s="2"/>
      <c r="PDZ195" s="2"/>
      <c r="PEA195" s="2"/>
      <c r="PEB195" s="2"/>
      <c r="PEC195" s="2"/>
      <c r="PED195" s="2"/>
      <c r="PEE195" s="2"/>
      <c r="PEF195" s="2"/>
      <c r="PEG195" s="2"/>
      <c r="PEH195" s="2"/>
      <c r="PEI195" s="2"/>
      <c r="PEJ195" s="2"/>
      <c r="PEK195" s="2"/>
      <c r="PEL195" s="2"/>
      <c r="PEM195" s="2"/>
      <c r="PEN195" s="2"/>
      <c r="PEO195" s="2"/>
      <c r="PEP195" s="2"/>
      <c r="PEQ195" s="2"/>
      <c r="PER195" s="2"/>
      <c r="PES195" s="2"/>
      <c r="PET195" s="2"/>
      <c r="PEU195" s="2"/>
      <c r="PEV195" s="2"/>
      <c r="PEW195" s="2"/>
      <c r="PEX195" s="2"/>
      <c r="PEY195" s="2"/>
      <c r="PEZ195" s="2"/>
      <c r="PFA195" s="2"/>
      <c r="PFB195" s="2"/>
      <c r="PFC195" s="2"/>
      <c r="PFD195" s="2"/>
      <c r="PFE195" s="2"/>
      <c r="PFF195" s="2"/>
      <c r="PFG195" s="2"/>
      <c r="PFH195" s="2"/>
      <c r="PFI195" s="2"/>
      <c r="PFJ195" s="2"/>
      <c r="PFK195" s="2"/>
      <c r="PFL195" s="2"/>
      <c r="PFM195" s="2"/>
      <c r="PFN195" s="2"/>
      <c r="PFO195" s="2"/>
      <c r="PFP195" s="2"/>
      <c r="PFQ195" s="2"/>
      <c r="PFR195" s="2"/>
      <c r="PFS195" s="2"/>
      <c r="PFT195" s="2"/>
      <c r="PFU195" s="2"/>
      <c r="PFV195" s="2"/>
      <c r="PFW195" s="2"/>
      <c r="PFX195" s="2"/>
      <c r="PFY195" s="2"/>
      <c r="PFZ195" s="2"/>
      <c r="PGA195" s="2"/>
      <c r="PGB195" s="2"/>
      <c r="PGC195" s="2"/>
      <c r="PGD195" s="2"/>
      <c r="PGE195" s="2"/>
      <c r="PGF195" s="2"/>
      <c r="PGG195" s="2"/>
      <c r="PGH195" s="2"/>
      <c r="PGI195" s="2"/>
      <c r="PGJ195" s="2"/>
      <c r="PGK195" s="2"/>
      <c r="PGL195" s="2"/>
      <c r="PGM195" s="2"/>
      <c r="PGN195" s="2"/>
      <c r="PGO195" s="2"/>
      <c r="PGP195" s="2"/>
      <c r="PGQ195" s="2"/>
      <c r="PGR195" s="2"/>
      <c r="PGS195" s="2"/>
      <c r="PGT195" s="2"/>
      <c r="PGU195" s="2"/>
      <c r="PGV195" s="2"/>
      <c r="PGW195" s="2"/>
      <c r="PGX195" s="2"/>
      <c r="PGY195" s="2"/>
      <c r="PGZ195" s="2"/>
      <c r="PHA195" s="2"/>
      <c r="PHB195" s="2"/>
      <c r="PHC195" s="2"/>
      <c r="PHD195" s="2"/>
      <c r="PHE195" s="2"/>
      <c r="PHF195" s="2"/>
      <c r="PHG195" s="2"/>
      <c r="PHH195" s="2"/>
      <c r="PHI195" s="2"/>
      <c r="PHJ195" s="2"/>
      <c r="PHK195" s="2"/>
      <c r="PHL195" s="2"/>
      <c r="PHM195" s="2"/>
      <c r="PHN195" s="2"/>
      <c r="PHO195" s="2"/>
      <c r="PHP195" s="2"/>
      <c r="PHQ195" s="2"/>
      <c r="PHR195" s="2"/>
      <c r="PHS195" s="2"/>
      <c r="PHT195" s="2"/>
      <c r="PHU195" s="2"/>
      <c r="PHV195" s="2"/>
      <c r="PHW195" s="2"/>
      <c r="PHX195" s="2"/>
      <c r="PHY195" s="2"/>
      <c r="PHZ195" s="2"/>
      <c r="PIA195" s="2"/>
      <c r="PIB195" s="2"/>
      <c r="PIC195" s="2"/>
      <c r="PID195" s="2"/>
      <c r="PIE195" s="2"/>
      <c r="PIF195" s="2"/>
      <c r="PIG195" s="2"/>
      <c r="PIH195" s="2"/>
      <c r="PII195" s="2"/>
      <c r="PIJ195" s="2"/>
      <c r="PIK195" s="2"/>
      <c r="PIL195" s="2"/>
      <c r="PIM195" s="2"/>
      <c r="PIN195" s="2"/>
      <c r="PIO195" s="2"/>
      <c r="PIP195" s="2"/>
      <c r="PIQ195" s="2"/>
      <c r="PIR195" s="2"/>
      <c r="PIS195" s="2"/>
      <c r="PIT195" s="2"/>
      <c r="PIU195" s="2"/>
      <c r="PIV195" s="2"/>
      <c r="PIW195" s="2"/>
      <c r="PIX195" s="2"/>
      <c r="PIY195" s="2"/>
      <c r="PIZ195" s="2"/>
      <c r="PJA195" s="2"/>
      <c r="PJB195" s="2"/>
      <c r="PJC195" s="2"/>
      <c r="PJD195" s="2"/>
      <c r="PJE195" s="2"/>
      <c r="PJF195" s="2"/>
      <c r="PJG195" s="2"/>
      <c r="PJH195" s="2"/>
      <c r="PJI195" s="2"/>
      <c r="PJJ195" s="2"/>
      <c r="PJK195" s="2"/>
      <c r="PJL195" s="2"/>
      <c r="PJM195" s="2"/>
      <c r="PJN195" s="2"/>
      <c r="PJO195" s="2"/>
      <c r="PJP195" s="2"/>
      <c r="PJQ195" s="2"/>
      <c r="PJR195" s="2"/>
      <c r="PJS195" s="2"/>
      <c r="PJT195" s="2"/>
      <c r="PJU195" s="2"/>
      <c r="PJV195" s="2"/>
      <c r="PJW195" s="2"/>
      <c r="PJX195" s="2"/>
      <c r="PJY195" s="2"/>
      <c r="PJZ195" s="2"/>
      <c r="PKA195" s="2"/>
      <c r="PKB195" s="2"/>
      <c r="PKC195" s="2"/>
      <c r="PKD195" s="2"/>
      <c r="PKE195" s="2"/>
      <c r="PKF195" s="2"/>
      <c r="PKG195" s="2"/>
      <c r="PKH195" s="2"/>
      <c r="PKI195" s="2"/>
      <c r="PKJ195" s="2"/>
      <c r="PKK195" s="2"/>
      <c r="PKL195" s="2"/>
      <c r="PKM195" s="2"/>
      <c r="PKN195" s="2"/>
      <c r="PKO195" s="2"/>
      <c r="PKP195" s="2"/>
      <c r="PKQ195" s="2"/>
      <c r="PKR195" s="2"/>
      <c r="PKS195" s="2"/>
      <c r="PKT195" s="2"/>
      <c r="PKU195" s="2"/>
      <c r="PKV195" s="2"/>
      <c r="PKW195" s="2"/>
      <c r="PKX195" s="2"/>
      <c r="PKY195" s="2"/>
      <c r="PKZ195" s="2"/>
      <c r="PLA195" s="2"/>
      <c r="PLB195" s="2"/>
      <c r="PLC195" s="2"/>
      <c r="PLD195" s="2"/>
      <c r="PLE195" s="2"/>
      <c r="PLF195" s="2"/>
      <c r="PLG195" s="2"/>
      <c r="PLH195" s="2"/>
      <c r="PLI195" s="2"/>
      <c r="PLJ195" s="2"/>
      <c r="PLK195" s="2"/>
      <c r="PLL195" s="2"/>
      <c r="PLM195" s="2"/>
      <c r="PLN195" s="2"/>
      <c r="PLO195" s="2"/>
      <c r="PLP195" s="2"/>
      <c r="PLQ195" s="2"/>
      <c r="PLR195" s="2"/>
      <c r="PLS195" s="2"/>
      <c r="PLT195" s="2"/>
      <c r="PLU195" s="2"/>
      <c r="PLV195" s="2"/>
      <c r="PLW195" s="2"/>
      <c r="PLX195" s="2"/>
      <c r="PLY195" s="2"/>
      <c r="PLZ195" s="2"/>
      <c r="PMA195" s="2"/>
      <c r="PMB195" s="2"/>
      <c r="PMC195" s="2"/>
      <c r="PMD195" s="2"/>
      <c r="PME195" s="2"/>
      <c r="PMF195" s="2"/>
      <c r="PMG195" s="2"/>
      <c r="PMH195" s="2"/>
      <c r="PMI195" s="2"/>
      <c r="PMJ195" s="2"/>
      <c r="PMK195" s="2"/>
      <c r="PML195" s="2"/>
      <c r="PMM195" s="2"/>
      <c r="PMN195" s="2"/>
      <c r="PMO195" s="2"/>
      <c r="PMP195" s="2"/>
      <c r="PMQ195" s="2"/>
      <c r="PMR195" s="2"/>
      <c r="PMS195" s="2"/>
      <c r="PMT195" s="2"/>
      <c r="PMU195" s="2"/>
      <c r="PMV195" s="2"/>
      <c r="PMW195" s="2"/>
      <c r="PMX195" s="2"/>
      <c r="PMY195" s="2"/>
      <c r="PMZ195" s="2"/>
      <c r="PNA195" s="2"/>
      <c r="PNB195" s="2"/>
      <c r="PNC195" s="2"/>
      <c r="PND195" s="2"/>
      <c r="PNE195" s="2"/>
      <c r="PNF195" s="2"/>
      <c r="PNG195" s="2"/>
      <c r="PNH195" s="2"/>
      <c r="PNI195" s="2"/>
      <c r="PNJ195" s="2"/>
      <c r="PNK195" s="2"/>
      <c r="PNL195" s="2"/>
      <c r="PNM195" s="2"/>
      <c r="PNN195" s="2"/>
      <c r="PNO195" s="2"/>
      <c r="PNP195" s="2"/>
      <c r="PNQ195" s="2"/>
      <c r="PNR195" s="2"/>
      <c r="PNS195" s="2"/>
      <c r="PNT195" s="2"/>
      <c r="PNU195" s="2"/>
      <c r="PNV195" s="2"/>
      <c r="PNW195" s="2"/>
      <c r="PNX195" s="2"/>
      <c r="PNY195" s="2"/>
      <c r="PNZ195" s="2"/>
      <c r="POA195" s="2"/>
      <c r="POB195" s="2"/>
      <c r="POC195" s="2"/>
      <c r="POD195" s="2"/>
      <c r="POE195" s="2"/>
      <c r="POF195" s="2"/>
      <c r="POG195" s="2"/>
      <c r="POH195" s="2"/>
      <c r="POI195" s="2"/>
      <c r="POJ195" s="2"/>
      <c r="POK195" s="2"/>
      <c r="POL195" s="2"/>
      <c r="POM195" s="2"/>
      <c r="PON195" s="2"/>
      <c r="POO195" s="2"/>
      <c r="POP195" s="2"/>
      <c r="POQ195" s="2"/>
      <c r="POR195" s="2"/>
      <c r="POS195" s="2"/>
      <c r="POT195" s="2"/>
      <c r="POU195" s="2"/>
      <c r="POV195" s="2"/>
      <c r="POW195" s="2"/>
      <c r="POX195" s="2"/>
      <c r="POY195" s="2"/>
      <c r="POZ195" s="2"/>
      <c r="PPA195" s="2"/>
      <c r="PPB195" s="2"/>
      <c r="PPC195" s="2"/>
      <c r="PPD195" s="2"/>
      <c r="PPE195" s="2"/>
      <c r="PPF195" s="2"/>
      <c r="PPG195" s="2"/>
      <c r="PPH195" s="2"/>
      <c r="PPI195" s="2"/>
      <c r="PPJ195" s="2"/>
      <c r="PPK195" s="2"/>
      <c r="PPL195" s="2"/>
      <c r="PPM195" s="2"/>
      <c r="PPN195" s="2"/>
      <c r="PPO195" s="2"/>
      <c r="PPP195" s="2"/>
      <c r="PPQ195" s="2"/>
      <c r="PPR195" s="2"/>
      <c r="PPS195" s="2"/>
      <c r="PPT195" s="2"/>
      <c r="PPU195" s="2"/>
      <c r="PPV195" s="2"/>
      <c r="PPW195" s="2"/>
      <c r="PPX195" s="2"/>
      <c r="PPY195" s="2"/>
      <c r="PPZ195" s="2"/>
      <c r="PQA195" s="2"/>
      <c r="PQB195" s="2"/>
      <c r="PQC195" s="2"/>
      <c r="PQD195" s="2"/>
      <c r="PQE195" s="2"/>
      <c r="PQF195" s="2"/>
      <c r="PQG195" s="2"/>
      <c r="PQH195" s="2"/>
      <c r="PQI195" s="2"/>
      <c r="PQJ195" s="2"/>
      <c r="PQK195" s="2"/>
      <c r="PQL195" s="2"/>
      <c r="PQM195" s="2"/>
      <c r="PQN195" s="2"/>
      <c r="PQO195" s="2"/>
      <c r="PQP195" s="2"/>
      <c r="PQQ195" s="2"/>
      <c r="PQR195" s="2"/>
      <c r="PQS195" s="2"/>
      <c r="PQT195" s="2"/>
      <c r="PQU195" s="2"/>
      <c r="PQV195" s="2"/>
      <c r="PQW195" s="2"/>
      <c r="PQX195" s="2"/>
      <c r="PQY195" s="2"/>
      <c r="PQZ195" s="2"/>
      <c r="PRA195" s="2"/>
      <c r="PRB195" s="2"/>
      <c r="PRC195" s="2"/>
      <c r="PRD195" s="2"/>
      <c r="PRE195" s="2"/>
      <c r="PRF195" s="2"/>
      <c r="PRG195" s="2"/>
      <c r="PRH195" s="2"/>
      <c r="PRI195" s="2"/>
      <c r="PRJ195" s="2"/>
      <c r="PRK195" s="2"/>
      <c r="PRL195" s="2"/>
      <c r="PRM195" s="2"/>
      <c r="PRN195" s="2"/>
      <c r="PRO195" s="2"/>
      <c r="PRP195" s="2"/>
      <c r="PRQ195" s="2"/>
      <c r="PRR195" s="2"/>
      <c r="PRS195" s="2"/>
      <c r="PRT195" s="2"/>
      <c r="PRU195" s="2"/>
      <c r="PRV195" s="2"/>
      <c r="PRW195" s="2"/>
      <c r="PRX195" s="2"/>
      <c r="PRY195" s="2"/>
      <c r="PRZ195" s="2"/>
      <c r="PSA195" s="2"/>
      <c r="PSB195" s="2"/>
      <c r="PSC195" s="2"/>
      <c r="PSD195" s="2"/>
      <c r="PSE195" s="2"/>
      <c r="PSF195" s="2"/>
      <c r="PSG195" s="2"/>
      <c r="PSH195" s="2"/>
      <c r="PSI195" s="2"/>
      <c r="PSJ195" s="2"/>
      <c r="PSK195" s="2"/>
      <c r="PSL195" s="2"/>
      <c r="PSM195" s="2"/>
      <c r="PSN195" s="2"/>
      <c r="PSO195" s="2"/>
      <c r="PSP195" s="2"/>
      <c r="PSQ195" s="2"/>
      <c r="PSR195" s="2"/>
      <c r="PSS195" s="2"/>
      <c r="PST195" s="2"/>
      <c r="PSU195" s="2"/>
      <c r="PSV195" s="2"/>
      <c r="PSW195" s="2"/>
      <c r="PSX195" s="2"/>
      <c r="PSY195" s="2"/>
      <c r="PSZ195" s="2"/>
      <c r="PTA195" s="2"/>
      <c r="PTB195" s="2"/>
      <c r="PTC195" s="2"/>
      <c r="PTD195" s="2"/>
      <c r="PTE195" s="2"/>
      <c r="PTF195" s="2"/>
      <c r="PTG195" s="2"/>
      <c r="PTH195" s="2"/>
      <c r="PTI195" s="2"/>
      <c r="PTJ195" s="2"/>
      <c r="PTK195" s="2"/>
      <c r="PTL195" s="2"/>
      <c r="PTM195" s="2"/>
      <c r="PTN195" s="2"/>
      <c r="PTO195" s="2"/>
      <c r="PTP195" s="2"/>
      <c r="PTQ195" s="2"/>
      <c r="PTR195" s="2"/>
      <c r="PTS195" s="2"/>
      <c r="PTT195" s="2"/>
      <c r="PTU195" s="2"/>
      <c r="PTV195" s="2"/>
      <c r="PTW195" s="2"/>
      <c r="PTX195" s="2"/>
      <c r="PTY195" s="2"/>
      <c r="PTZ195" s="2"/>
      <c r="PUA195" s="2"/>
      <c r="PUB195" s="2"/>
      <c r="PUC195" s="2"/>
      <c r="PUD195" s="2"/>
      <c r="PUE195" s="2"/>
      <c r="PUF195" s="2"/>
      <c r="PUG195" s="2"/>
      <c r="PUH195" s="2"/>
      <c r="PUI195" s="2"/>
      <c r="PUJ195" s="2"/>
      <c r="PUK195" s="2"/>
      <c r="PUL195" s="2"/>
      <c r="PUM195" s="2"/>
      <c r="PUN195" s="2"/>
      <c r="PUO195" s="2"/>
      <c r="PUP195" s="2"/>
      <c r="PUQ195" s="2"/>
      <c r="PUR195" s="2"/>
      <c r="PUS195" s="2"/>
      <c r="PUT195" s="2"/>
      <c r="PUU195" s="2"/>
      <c r="PUV195" s="2"/>
      <c r="PUW195" s="2"/>
      <c r="PUX195" s="2"/>
      <c r="PUY195" s="2"/>
      <c r="PUZ195" s="2"/>
      <c r="PVA195" s="2"/>
      <c r="PVB195" s="2"/>
      <c r="PVC195" s="2"/>
      <c r="PVD195" s="2"/>
      <c r="PVE195" s="2"/>
      <c r="PVF195" s="2"/>
      <c r="PVG195" s="2"/>
      <c r="PVH195" s="2"/>
      <c r="PVI195" s="2"/>
      <c r="PVJ195" s="2"/>
      <c r="PVK195" s="2"/>
      <c r="PVL195" s="2"/>
      <c r="PVM195" s="2"/>
      <c r="PVN195" s="2"/>
      <c r="PVO195" s="2"/>
      <c r="PVP195" s="2"/>
      <c r="PVQ195" s="2"/>
      <c r="PVR195" s="2"/>
      <c r="PVS195" s="2"/>
      <c r="PVT195" s="2"/>
      <c r="PVU195" s="2"/>
      <c r="PVV195" s="2"/>
      <c r="PVW195" s="2"/>
      <c r="PVX195" s="2"/>
      <c r="PVY195" s="2"/>
      <c r="PVZ195" s="2"/>
      <c r="PWA195" s="2"/>
      <c r="PWB195" s="2"/>
      <c r="PWC195" s="2"/>
      <c r="PWD195" s="2"/>
      <c r="PWE195" s="2"/>
      <c r="PWF195" s="2"/>
      <c r="PWG195" s="2"/>
      <c r="PWH195" s="2"/>
      <c r="PWI195" s="2"/>
      <c r="PWJ195" s="2"/>
      <c r="PWK195" s="2"/>
      <c r="PWL195" s="2"/>
      <c r="PWM195" s="2"/>
      <c r="PWN195" s="2"/>
      <c r="PWO195" s="2"/>
      <c r="PWP195" s="2"/>
      <c r="PWQ195" s="2"/>
      <c r="PWR195" s="2"/>
      <c r="PWS195" s="2"/>
      <c r="PWT195" s="2"/>
      <c r="PWU195" s="2"/>
      <c r="PWV195" s="2"/>
      <c r="PWW195" s="2"/>
      <c r="PWX195" s="2"/>
      <c r="PWY195" s="2"/>
      <c r="PWZ195" s="2"/>
      <c r="PXA195" s="2"/>
      <c r="PXB195" s="2"/>
      <c r="PXC195" s="2"/>
      <c r="PXD195" s="2"/>
      <c r="PXE195" s="2"/>
      <c r="PXF195" s="2"/>
      <c r="PXG195" s="2"/>
      <c r="PXH195" s="2"/>
      <c r="PXI195" s="2"/>
      <c r="PXJ195" s="2"/>
      <c r="PXK195" s="2"/>
      <c r="PXL195" s="2"/>
      <c r="PXM195" s="2"/>
      <c r="PXN195" s="2"/>
      <c r="PXO195" s="2"/>
      <c r="PXP195" s="2"/>
      <c r="PXQ195" s="2"/>
      <c r="PXR195" s="2"/>
      <c r="PXS195" s="2"/>
      <c r="PXT195" s="2"/>
      <c r="PXU195" s="2"/>
      <c r="PXV195" s="2"/>
      <c r="PXW195" s="2"/>
      <c r="PXX195" s="2"/>
      <c r="PXY195" s="2"/>
      <c r="PXZ195" s="2"/>
      <c r="PYA195" s="2"/>
      <c r="PYB195" s="2"/>
      <c r="PYC195" s="2"/>
      <c r="PYD195" s="2"/>
      <c r="PYE195" s="2"/>
      <c r="PYF195" s="2"/>
      <c r="PYG195" s="2"/>
      <c r="PYH195" s="2"/>
      <c r="PYI195" s="2"/>
      <c r="PYJ195" s="2"/>
      <c r="PYK195" s="2"/>
      <c r="PYL195" s="2"/>
      <c r="PYM195" s="2"/>
      <c r="PYN195" s="2"/>
      <c r="PYO195" s="2"/>
      <c r="PYP195" s="2"/>
      <c r="PYQ195" s="2"/>
      <c r="PYR195" s="2"/>
      <c r="PYS195" s="2"/>
      <c r="PYT195" s="2"/>
      <c r="PYU195" s="2"/>
      <c r="PYV195" s="2"/>
      <c r="PYW195" s="2"/>
      <c r="PYX195" s="2"/>
      <c r="PYY195" s="2"/>
      <c r="PYZ195" s="2"/>
      <c r="PZA195" s="2"/>
      <c r="PZB195" s="2"/>
      <c r="PZC195" s="2"/>
      <c r="PZD195" s="2"/>
      <c r="PZE195" s="2"/>
      <c r="PZF195" s="2"/>
      <c r="PZG195" s="2"/>
      <c r="PZH195" s="2"/>
      <c r="PZI195" s="2"/>
      <c r="PZJ195" s="2"/>
      <c r="PZK195" s="2"/>
      <c r="PZL195" s="2"/>
      <c r="PZM195" s="2"/>
      <c r="PZN195" s="2"/>
      <c r="PZO195" s="2"/>
      <c r="PZP195" s="2"/>
      <c r="PZQ195" s="2"/>
      <c r="PZR195" s="2"/>
      <c r="PZS195" s="2"/>
      <c r="PZT195" s="2"/>
      <c r="PZU195" s="2"/>
      <c r="PZV195" s="2"/>
      <c r="PZW195" s="2"/>
      <c r="PZX195" s="2"/>
      <c r="PZY195" s="2"/>
      <c r="PZZ195" s="2"/>
      <c r="QAA195" s="2"/>
      <c r="QAB195" s="2"/>
      <c r="QAC195" s="2"/>
      <c r="QAD195" s="2"/>
      <c r="QAE195" s="2"/>
      <c r="QAF195" s="2"/>
      <c r="QAG195" s="2"/>
      <c r="QAH195" s="2"/>
      <c r="QAI195" s="2"/>
      <c r="QAJ195" s="2"/>
      <c r="QAK195" s="2"/>
      <c r="QAL195" s="2"/>
      <c r="QAM195" s="2"/>
      <c r="QAN195" s="2"/>
      <c r="QAO195" s="2"/>
      <c r="QAP195" s="2"/>
      <c r="QAQ195" s="2"/>
      <c r="QAR195" s="2"/>
      <c r="QAS195" s="2"/>
      <c r="QAT195" s="2"/>
      <c r="QAU195" s="2"/>
      <c r="QAV195" s="2"/>
      <c r="QAW195" s="2"/>
      <c r="QAX195" s="2"/>
      <c r="QAY195" s="2"/>
      <c r="QAZ195" s="2"/>
      <c r="QBA195" s="2"/>
      <c r="QBB195" s="2"/>
      <c r="QBC195" s="2"/>
      <c r="QBD195" s="2"/>
      <c r="QBE195" s="2"/>
      <c r="QBF195" s="2"/>
      <c r="QBG195" s="2"/>
      <c r="QBH195" s="2"/>
      <c r="QBI195" s="2"/>
      <c r="QBJ195" s="2"/>
      <c r="QBK195" s="2"/>
      <c r="QBL195" s="2"/>
      <c r="QBM195" s="2"/>
      <c r="QBN195" s="2"/>
      <c r="QBO195" s="2"/>
      <c r="QBP195" s="2"/>
      <c r="QBQ195" s="2"/>
      <c r="QBR195" s="2"/>
      <c r="QBS195" s="2"/>
      <c r="QBT195" s="2"/>
      <c r="QBU195" s="2"/>
      <c r="QBV195" s="2"/>
      <c r="QBW195" s="2"/>
      <c r="QBX195" s="2"/>
      <c r="QBY195" s="2"/>
      <c r="QBZ195" s="2"/>
      <c r="QCA195" s="2"/>
      <c r="QCB195" s="2"/>
      <c r="QCC195" s="2"/>
      <c r="QCD195" s="2"/>
      <c r="QCE195" s="2"/>
      <c r="QCF195" s="2"/>
      <c r="QCG195" s="2"/>
      <c r="QCH195" s="2"/>
      <c r="QCI195" s="2"/>
      <c r="QCJ195" s="2"/>
      <c r="QCK195" s="2"/>
      <c r="QCL195" s="2"/>
      <c r="QCM195" s="2"/>
      <c r="QCN195" s="2"/>
      <c r="QCO195" s="2"/>
      <c r="QCP195" s="2"/>
      <c r="QCQ195" s="2"/>
      <c r="QCR195" s="2"/>
      <c r="QCS195" s="2"/>
      <c r="QCT195" s="2"/>
      <c r="QCU195" s="2"/>
      <c r="QCV195" s="2"/>
      <c r="QCW195" s="2"/>
      <c r="QCX195" s="2"/>
      <c r="QCY195" s="2"/>
      <c r="QCZ195" s="2"/>
      <c r="QDA195" s="2"/>
      <c r="QDB195" s="2"/>
      <c r="QDC195" s="2"/>
      <c r="QDD195" s="2"/>
      <c r="QDE195" s="2"/>
      <c r="QDF195" s="2"/>
      <c r="QDG195" s="2"/>
      <c r="QDH195" s="2"/>
      <c r="QDI195" s="2"/>
      <c r="QDJ195" s="2"/>
      <c r="QDK195" s="2"/>
      <c r="QDL195" s="2"/>
      <c r="QDM195" s="2"/>
      <c r="QDN195" s="2"/>
      <c r="QDO195" s="2"/>
      <c r="QDP195" s="2"/>
      <c r="QDQ195" s="2"/>
      <c r="QDR195" s="2"/>
      <c r="QDS195" s="2"/>
      <c r="QDT195" s="2"/>
      <c r="QDU195" s="2"/>
      <c r="QDV195" s="2"/>
      <c r="QDW195" s="2"/>
      <c r="QDX195" s="2"/>
      <c r="QDY195" s="2"/>
      <c r="QDZ195" s="2"/>
      <c r="QEA195" s="2"/>
      <c r="QEB195" s="2"/>
      <c r="QEC195" s="2"/>
      <c r="QED195" s="2"/>
      <c r="QEE195" s="2"/>
      <c r="QEF195" s="2"/>
      <c r="QEG195" s="2"/>
      <c r="QEH195" s="2"/>
      <c r="QEI195" s="2"/>
      <c r="QEJ195" s="2"/>
      <c r="QEK195" s="2"/>
      <c r="QEL195" s="2"/>
      <c r="QEM195" s="2"/>
      <c r="QEN195" s="2"/>
      <c r="QEO195" s="2"/>
      <c r="QEP195" s="2"/>
      <c r="QEQ195" s="2"/>
      <c r="QER195" s="2"/>
      <c r="QES195" s="2"/>
      <c r="QET195" s="2"/>
      <c r="QEU195" s="2"/>
      <c r="QEV195" s="2"/>
      <c r="QEW195" s="2"/>
      <c r="QEX195" s="2"/>
      <c r="QEY195" s="2"/>
      <c r="QEZ195" s="2"/>
      <c r="QFA195" s="2"/>
      <c r="QFB195" s="2"/>
      <c r="QFC195" s="2"/>
      <c r="QFD195" s="2"/>
      <c r="QFE195" s="2"/>
      <c r="QFF195" s="2"/>
      <c r="QFG195" s="2"/>
      <c r="QFH195" s="2"/>
      <c r="QFI195" s="2"/>
      <c r="QFJ195" s="2"/>
      <c r="QFK195" s="2"/>
      <c r="QFL195" s="2"/>
      <c r="QFM195" s="2"/>
      <c r="QFN195" s="2"/>
      <c r="QFO195" s="2"/>
      <c r="QFP195" s="2"/>
      <c r="QFQ195" s="2"/>
      <c r="QFR195" s="2"/>
      <c r="QFS195" s="2"/>
      <c r="QFT195" s="2"/>
      <c r="QFU195" s="2"/>
      <c r="QFV195" s="2"/>
      <c r="QFW195" s="2"/>
      <c r="QFX195" s="2"/>
      <c r="QFY195" s="2"/>
      <c r="QFZ195" s="2"/>
      <c r="QGA195" s="2"/>
      <c r="QGB195" s="2"/>
      <c r="QGC195" s="2"/>
      <c r="QGD195" s="2"/>
      <c r="QGE195" s="2"/>
      <c r="QGF195" s="2"/>
      <c r="QGG195" s="2"/>
      <c r="QGH195" s="2"/>
      <c r="QGI195" s="2"/>
      <c r="QGJ195" s="2"/>
      <c r="QGK195" s="2"/>
      <c r="QGL195" s="2"/>
      <c r="QGM195" s="2"/>
      <c r="QGN195" s="2"/>
      <c r="QGO195" s="2"/>
      <c r="QGP195" s="2"/>
      <c r="QGQ195" s="2"/>
      <c r="QGR195" s="2"/>
      <c r="QGS195" s="2"/>
      <c r="QGT195" s="2"/>
      <c r="QGU195" s="2"/>
      <c r="QGV195" s="2"/>
      <c r="QGW195" s="2"/>
      <c r="QGX195" s="2"/>
      <c r="QGY195" s="2"/>
      <c r="QGZ195" s="2"/>
      <c r="QHA195" s="2"/>
      <c r="QHB195" s="2"/>
      <c r="QHC195" s="2"/>
      <c r="QHD195" s="2"/>
      <c r="QHE195" s="2"/>
      <c r="QHF195" s="2"/>
      <c r="QHG195" s="2"/>
      <c r="QHH195" s="2"/>
      <c r="QHI195" s="2"/>
      <c r="QHJ195" s="2"/>
      <c r="QHK195" s="2"/>
      <c r="QHL195" s="2"/>
      <c r="QHM195" s="2"/>
      <c r="QHN195" s="2"/>
      <c r="QHO195" s="2"/>
      <c r="QHP195" s="2"/>
      <c r="QHQ195" s="2"/>
      <c r="QHR195" s="2"/>
      <c r="QHS195" s="2"/>
      <c r="QHT195" s="2"/>
      <c r="QHU195" s="2"/>
      <c r="QHV195" s="2"/>
      <c r="QHW195" s="2"/>
      <c r="QHX195" s="2"/>
      <c r="QHY195" s="2"/>
      <c r="QHZ195" s="2"/>
      <c r="QIA195" s="2"/>
      <c r="QIB195" s="2"/>
      <c r="QIC195" s="2"/>
      <c r="QID195" s="2"/>
      <c r="QIE195" s="2"/>
      <c r="QIF195" s="2"/>
      <c r="QIG195" s="2"/>
      <c r="QIH195" s="2"/>
      <c r="QII195" s="2"/>
      <c r="QIJ195" s="2"/>
      <c r="QIK195" s="2"/>
      <c r="QIL195" s="2"/>
      <c r="QIM195" s="2"/>
      <c r="QIN195" s="2"/>
      <c r="QIO195" s="2"/>
      <c r="QIP195" s="2"/>
      <c r="QIQ195" s="2"/>
      <c r="QIR195" s="2"/>
      <c r="QIS195" s="2"/>
      <c r="QIT195" s="2"/>
      <c r="QIU195" s="2"/>
      <c r="QIV195" s="2"/>
      <c r="QIW195" s="2"/>
      <c r="QIX195" s="2"/>
      <c r="QIY195" s="2"/>
      <c r="QIZ195" s="2"/>
      <c r="QJA195" s="2"/>
      <c r="QJB195" s="2"/>
      <c r="QJC195" s="2"/>
      <c r="QJD195" s="2"/>
      <c r="QJE195" s="2"/>
      <c r="QJF195" s="2"/>
      <c r="QJG195" s="2"/>
      <c r="QJH195" s="2"/>
      <c r="QJI195" s="2"/>
      <c r="QJJ195" s="2"/>
      <c r="QJK195" s="2"/>
      <c r="QJL195" s="2"/>
      <c r="QJM195" s="2"/>
      <c r="QJN195" s="2"/>
      <c r="QJO195" s="2"/>
      <c r="QJP195" s="2"/>
      <c r="QJQ195" s="2"/>
      <c r="QJR195" s="2"/>
      <c r="QJS195" s="2"/>
      <c r="QJT195" s="2"/>
      <c r="QJU195" s="2"/>
      <c r="QJV195" s="2"/>
      <c r="QJW195" s="2"/>
      <c r="QJX195" s="2"/>
      <c r="QJY195" s="2"/>
      <c r="QJZ195" s="2"/>
      <c r="QKA195" s="2"/>
      <c r="QKB195" s="2"/>
      <c r="QKC195" s="2"/>
      <c r="QKD195" s="2"/>
      <c r="QKE195" s="2"/>
      <c r="QKF195" s="2"/>
      <c r="QKG195" s="2"/>
      <c r="QKH195" s="2"/>
      <c r="QKI195" s="2"/>
      <c r="QKJ195" s="2"/>
      <c r="QKK195" s="2"/>
      <c r="QKL195" s="2"/>
      <c r="QKM195" s="2"/>
      <c r="QKN195" s="2"/>
      <c r="QKO195" s="2"/>
      <c r="QKP195" s="2"/>
      <c r="QKQ195" s="2"/>
      <c r="QKR195" s="2"/>
      <c r="QKS195" s="2"/>
      <c r="QKT195" s="2"/>
      <c r="QKU195" s="2"/>
      <c r="QKV195" s="2"/>
      <c r="QKW195" s="2"/>
      <c r="QKX195" s="2"/>
      <c r="QKY195" s="2"/>
      <c r="QKZ195" s="2"/>
      <c r="QLA195" s="2"/>
      <c r="QLB195" s="2"/>
      <c r="QLC195" s="2"/>
      <c r="QLD195" s="2"/>
      <c r="QLE195" s="2"/>
      <c r="QLF195" s="2"/>
      <c r="QLG195" s="2"/>
      <c r="QLH195" s="2"/>
      <c r="QLI195" s="2"/>
      <c r="QLJ195" s="2"/>
      <c r="QLK195" s="2"/>
      <c r="QLL195" s="2"/>
      <c r="QLM195" s="2"/>
      <c r="QLN195" s="2"/>
      <c r="QLO195" s="2"/>
      <c r="QLP195" s="2"/>
      <c r="QLQ195" s="2"/>
      <c r="QLR195" s="2"/>
      <c r="QLS195" s="2"/>
      <c r="QLT195" s="2"/>
      <c r="QLU195" s="2"/>
      <c r="QLV195" s="2"/>
      <c r="QLW195" s="2"/>
      <c r="QLX195" s="2"/>
      <c r="QLY195" s="2"/>
      <c r="QLZ195" s="2"/>
      <c r="QMA195" s="2"/>
      <c r="QMB195" s="2"/>
      <c r="QMC195" s="2"/>
      <c r="QMD195" s="2"/>
      <c r="QME195" s="2"/>
      <c r="QMF195" s="2"/>
      <c r="QMG195" s="2"/>
      <c r="QMH195" s="2"/>
      <c r="QMI195" s="2"/>
      <c r="QMJ195" s="2"/>
      <c r="QMK195" s="2"/>
      <c r="QML195" s="2"/>
      <c r="QMM195" s="2"/>
      <c r="QMN195" s="2"/>
      <c r="QMO195" s="2"/>
      <c r="QMP195" s="2"/>
      <c r="QMQ195" s="2"/>
      <c r="QMR195" s="2"/>
      <c r="QMS195" s="2"/>
      <c r="QMT195" s="2"/>
      <c r="QMU195" s="2"/>
      <c r="QMV195" s="2"/>
      <c r="QMW195" s="2"/>
      <c r="QMX195" s="2"/>
      <c r="QMY195" s="2"/>
      <c r="QMZ195" s="2"/>
      <c r="QNA195" s="2"/>
      <c r="QNB195" s="2"/>
      <c r="QNC195" s="2"/>
      <c r="QND195" s="2"/>
      <c r="QNE195" s="2"/>
      <c r="QNF195" s="2"/>
      <c r="QNG195" s="2"/>
      <c r="QNH195" s="2"/>
      <c r="QNI195" s="2"/>
      <c r="QNJ195" s="2"/>
      <c r="QNK195" s="2"/>
      <c r="QNL195" s="2"/>
      <c r="QNM195" s="2"/>
      <c r="QNN195" s="2"/>
      <c r="QNO195" s="2"/>
      <c r="QNP195" s="2"/>
      <c r="QNQ195" s="2"/>
      <c r="QNR195" s="2"/>
      <c r="QNS195" s="2"/>
      <c r="QNT195" s="2"/>
      <c r="QNU195" s="2"/>
      <c r="QNV195" s="2"/>
      <c r="QNW195" s="2"/>
      <c r="QNX195" s="2"/>
      <c r="QNY195" s="2"/>
      <c r="QNZ195" s="2"/>
      <c r="QOA195" s="2"/>
      <c r="QOB195" s="2"/>
      <c r="QOC195" s="2"/>
      <c r="QOD195" s="2"/>
      <c r="QOE195" s="2"/>
      <c r="QOF195" s="2"/>
      <c r="QOG195" s="2"/>
      <c r="QOH195" s="2"/>
      <c r="QOI195" s="2"/>
      <c r="QOJ195" s="2"/>
      <c r="QOK195" s="2"/>
      <c r="QOL195" s="2"/>
      <c r="QOM195" s="2"/>
      <c r="QON195" s="2"/>
      <c r="QOO195" s="2"/>
      <c r="QOP195" s="2"/>
      <c r="QOQ195" s="2"/>
      <c r="QOR195" s="2"/>
      <c r="QOS195" s="2"/>
      <c r="QOT195" s="2"/>
      <c r="QOU195" s="2"/>
      <c r="QOV195" s="2"/>
      <c r="QOW195" s="2"/>
      <c r="QOX195" s="2"/>
      <c r="QOY195" s="2"/>
      <c r="QOZ195" s="2"/>
      <c r="QPA195" s="2"/>
      <c r="QPB195" s="2"/>
      <c r="QPC195" s="2"/>
      <c r="QPD195" s="2"/>
      <c r="QPE195" s="2"/>
      <c r="QPF195" s="2"/>
      <c r="QPG195" s="2"/>
      <c r="QPH195" s="2"/>
      <c r="QPI195" s="2"/>
      <c r="QPJ195" s="2"/>
      <c r="QPK195" s="2"/>
      <c r="QPL195" s="2"/>
      <c r="QPM195" s="2"/>
      <c r="QPN195" s="2"/>
      <c r="QPO195" s="2"/>
      <c r="QPP195" s="2"/>
      <c r="QPQ195" s="2"/>
      <c r="QPR195" s="2"/>
      <c r="QPS195" s="2"/>
      <c r="QPT195" s="2"/>
      <c r="QPU195" s="2"/>
      <c r="QPV195" s="2"/>
      <c r="QPW195" s="2"/>
      <c r="QPX195" s="2"/>
      <c r="QPY195" s="2"/>
      <c r="QPZ195" s="2"/>
      <c r="QQA195" s="2"/>
      <c r="QQB195" s="2"/>
      <c r="QQC195" s="2"/>
      <c r="QQD195" s="2"/>
      <c r="QQE195" s="2"/>
      <c r="QQF195" s="2"/>
      <c r="QQG195" s="2"/>
      <c r="QQH195" s="2"/>
      <c r="QQI195" s="2"/>
      <c r="QQJ195" s="2"/>
      <c r="QQK195" s="2"/>
      <c r="QQL195" s="2"/>
      <c r="QQM195" s="2"/>
      <c r="QQN195" s="2"/>
      <c r="QQO195" s="2"/>
      <c r="QQP195" s="2"/>
      <c r="QQQ195" s="2"/>
      <c r="QQR195" s="2"/>
      <c r="QQS195" s="2"/>
      <c r="QQT195" s="2"/>
      <c r="QQU195" s="2"/>
      <c r="QQV195" s="2"/>
      <c r="QQW195" s="2"/>
      <c r="QQX195" s="2"/>
      <c r="QQY195" s="2"/>
      <c r="QQZ195" s="2"/>
      <c r="QRA195" s="2"/>
      <c r="QRB195" s="2"/>
      <c r="QRC195" s="2"/>
      <c r="QRD195" s="2"/>
      <c r="QRE195" s="2"/>
      <c r="QRF195" s="2"/>
      <c r="QRG195" s="2"/>
      <c r="QRH195" s="2"/>
      <c r="QRI195" s="2"/>
      <c r="QRJ195" s="2"/>
      <c r="QRK195" s="2"/>
      <c r="QRL195" s="2"/>
      <c r="QRM195" s="2"/>
      <c r="QRN195" s="2"/>
      <c r="QRO195" s="2"/>
      <c r="QRP195" s="2"/>
      <c r="QRQ195" s="2"/>
      <c r="QRR195" s="2"/>
      <c r="QRS195" s="2"/>
      <c r="QRT195" s="2"/>
      <c r="QRU195" s="2"/>
      <c r="QRV195" s="2"/>
      <c r="QRW195" s="2"/>
      <c r="QRX195" s="2"/>
      <c r="QRY195" s="2"/>
      <c r="QRZ195" s="2"/>
      <c r="QSA195" s="2"/>
      <c r="QSB195" s="2"/>
      <c r="QSC195" s="2"/>
      <c r="QSD195" s="2"/>
      <c r="QSE195" s="2"/>
      <c r="QSF195" s="2"/>
      <c r="QSG195" s="2"/>
      <c r="QSH195" s="2"/>
      <c r="QSI195" s="2"/>
      <c r="QSJ195" s="2"/>
      <c r="QSK195" s="2"/>
      <c r="QSL195" s="2"/>
      <c r="QSM195" s="2"/>
      <c r="QSN195" s="2"/>
      <c r="QSO195" s="2"/>
      <c r="QSP195" s="2"/>
      <c r="QSQ195" s="2"/>
      <c r="QSR195" s="2"/>
      <c r="QSS195" s="2"/>
      <c r="QST195" s="2"/>
      <c r="QSU195" s="2"/>
      <c r="QSV195" s="2"/>
      <c r="QSW195" s="2"/>
      <c r="QSX195" s="2"/>
      <c r="QSY195" s="2"/>
      <c r="QSZ195" s="2"/>
      <c r="QTA195" s="2"/>
      <c r="QTB195" s="2"/>
      <c r="QTC195" s="2"/>
      <c r="QTD195" s="2"/>
      <c r="QTE195" s="2"/>
      <c r="QTF195" s="2"/>
      <c r="QTG195" s="2"/>
      <c r="QTH195" s="2"/>
      <c r="QTI195" s="2"/>
      <c r="QTJ195" s="2"/>
      <c r="QTK195" s="2"/>
      <c r="QTL195" s="2"/>
      <c r="QTM195" s="2"/>
      <c r="QTN195" s="2"/>
      <c r="QTO195" s="2"/>
      <c r="QTP195" s="2"/>
      <c r="QTQ195" s="2"/>
      <c r="QTR195" s="2"/>
      <c r="QTS195" s="2"/>
      <c r="QTT195" s="2"/>
      <c r="QTU195" s="2"/>
      <c r="QTV195" s="2"/>
      <c r="QTW195" s="2"/>
      <c r="QTX195" s="2"/>
      <c r="QTY195" s="2"/>
      <c r="QTZ195" s="2"/>
      <c r="QUA195" s="2"/>
      <c r="QUB195" s="2"/>
      <c r="QUC195" s="2"/>
      <c r="QUD195" s="2"/>
      <c r="QUE195" s="2"/>
      <c r="QUF195" s="2"/>
      <c r="QUG195" s="2"/>
      <c r="QUH195" s="2"/>
      <c r="QUI195" s="2"/>
      <c r="QUJ195" s="2"/>
      <c r="QUK195" s="2"/>
      <c r="QUL195" s="2"/>
      <c r="QUM195" s="2"/>
      <c r="QUN195" s="2"/>
      <c r="QUO195" s="2"/>
      <c r="QUP195" s="2"/>
      <c r="QUQ195" s="2"/>
      <c r="QUR195" s="2"/>
      <c r="QUS195" s="2"/>
      <c r="QUT195" s="2"/>
      <c r="QUU195" s="2"/>
      <c r="QUV195" s="2"/>
      <c r="QUW195" s="2"/>
      <c r="QUX195" s="2"/>
      <c r="QUY195" s="2"/>
      <c r="QUZ195" s="2"/>
      <c r="QVA195" s="2"/>
      <c r="QVB195" s="2"/>
      <c r="QVC195" s="2"/>
      <c r="QVD195" s="2"/>
      <c r="QVE195" s="2"/>
      <c r="QVF195" s="2"/>
      <c r="QVG195" s="2"/>
      <c r="QVH195" s="2"/>
      <c r="QVI195" s="2"/>
      <c r="QVJ195" s="2"/>
      <c r="QVK195" s="2"/>
      <c r="QVL195" s="2"/>
      <c r="QVM195" s="2"/>
      <c r="QVN195" s="2"/>
      <c r="QVO195" s="2"/>
      <c r="QVP195" s="2"/>
      <c r="QVQ195" s="2"/>
      <c r="QVR195" s="2"/>
      <c r="QVS195" s="2"/>
      <c r="QVT195" s="2"/>
      <c r="QVU195" s="2"/>
      <c r="QVV195" s="2"/>
      <c r="QVW195" s="2"/>
      <c r="QVX195" s="2"/>
      <c r="QVY195" s="2"/>
      <c r="QVZ195" s="2"/>
      <c r="QWA195" s="2"/>
      <c r="QWB195" s="2"/>
      <c r="QWC195" s="2"/>
      <c r="QWD195" s="2"/>
      <c r="QWE195" s="2"/>
      <c r="QWF195" s="2"/>
      <c r="QWG195" s="2"/>
      <c r="QWH195" s="2"/>
      <c r="QWI195" s="2"/>
      <c r="QWJ195" s="2"/>
      <c r="QWK195" s="2"/>
      <c r="QWL195" s="2"/>
      <c r="QWM195" s="2"/>
      <c r="QWN195" s="2"/>
      <c r="QWO195" s="2"/>
      <c r="QWP195" s="2"/>
      <c r="QWQ195" s="2"/>
      <c r="QWR195" s="2"/>
      <c r="QWS195" s="2"/>
      <c r="QWT195" s="2"/>
      <c r="QWU195" s="2"/>
      <c r="QWV195" s="2"/>
      <c r="QWW195" s="2"/>
      <c r="QWX195" s="2"/>
      <c r="QWY195" s="2"/>
      <c r="QWZ195" s="2"/>
      <c r="QXA195" s="2"/>
      <c r="QXB195" s="2"/>
      <c r="QXC195" s="2"/>
      <c r="QXD195" s="2"/>
      <c r="QXE195" s="2"/>
      <c r="QXF195" s="2"/>
      <c r="QXG195" s="2"/>
      <c r="QXH195" s="2"/>
      <c r="QXI195" s="2"/>
      <c r="QXJ195" s="2"/>
      <c r="QXK195" s="2"/>
      <c r="QXL195" s="2"/>
      <c r="QXM195" s="2"/>
      <c r="QXN195" s="2"/>
      <c r="QXO195" s="2"/>
      <c r="QXP195" s="2"/>
      <c r="QXQ195" s="2"/>
      <c r="QXR195" s="2"/>
      <c r="QXS195" s="2"/>
      <c r="QXT195" s="2"/>
      <c r="QXU195" s="2"/>
      <c r="QXV195" s="2"/>
      <c r="QXW195" s="2"/>
      <c r="QXX195" s="2"/>
      <c r="QXY195" s="2"/>
      <c r="QXZ195" s="2"/>
      <c r="QYA195" s="2"/>
      <c r="QYB195" s="2"/>
      <c r="QYC195" s="2"/>
      <c r="QYD195" s="2"/>
      <c r="QYE195" s="2"/>
      <c r="QYF195" s="2"/>
      <c r="QYG195" s="2"/>
      <c r="QYH195" s="2"/>
      <c r="QYI195" s="2"/>
      <c r="QYJ195" s="2"/>
      <c r="QYK195" s="2"/>
      <c r="QYL195" s="2"/>
      <c r="QYM195" s="2"/>
      <c r="QYN195" s="2"/>
      <c r="QYO195" s="2"/>
      <c r="QYP195" s="2"/>
      <c r="QYQ195" s="2"/>
      <c r="QYR195" s="2"/>
      <c r="QYS195" s="2"/>
      <c r="QYT195" s="2"/>
      <c r="QYU195" s="2"/>
      <c r="QYV195" s="2"/>
      <c r="QYW195" s="2"/>
      <c r="QYX195" s="2"/>
      <c r="QYY195" s="2"/>
      <c r="QYZ195" s="2"/>
      <c r="QZA195" s="2"/>
      <c r="QZB195" s="2"/>
      <c r="QZC195" s="2"/>
      <c r="QZD195" s="2"/>
      <c r="QZE195" s="2"/>
      <c r="QZF195" s="2"/>
      <c r="QZG195" s="2"/>
      <c r="QZH195" s="2"/>
      <c r="QZI195" s="2"/>
      <c r="QZJ195" s="2"/>
      <c r="QZK195" s="2"/>
      <c r="QZL195" s="2"/>
      <c r="QZM195" s="2"/>
      <c r="QZN195" s="2"/>
      <c r="QZO195" s="2"/>
      <c r="QZP195" s="2"/>
      <c r="QZQ195" s="2"/>
      <c r="QZR195" s="2"/>
      <c r="QZS195" s="2"/>
      <c r="QZT195" s="2"/>
      <c r="QZU195" s="2"/>
      <c r="QZV195" s="2"/>
      <c r="QZW195" s="2"/>
      <c r="QZX195" s="2"/>
      <c r="QZY195" s="2"/>
      <c r="QZZ195" s="2"/>
      <c r="RAA195" s="2"/>
      <c r="RAB195" s="2"/>
      <c r="RAC195" s="2"/>
      <c r="RAD195" s="2"/>
      <c r="RAE195" s="2"/>
      <c r="RAF195" s="2"/>
      <c r="RAG195" s="2"/>
      <c r="RAH195" s="2"/>
      <c r="RAI195" s="2"/>
      <c r="RAJ195" s="2"/>
      <c r="RAK195" s="2"/>
      <c r="RAL195" s="2"/>
      <c r="RAM195" s="2"/>
      <c r="RAN195" s="2"/>
      <c r="RAO195" s="2"/>
      <c r="RAP195" s="2"/>
      <c r="RAQ195" s="2"/>
      <c r="RAR195" s="2"/>
      <c r="RAS195" s="2"/>
      <c r="RAT195" s="2"/>
      <c r="RAU195" s="2"/>
      <c r="RAV195" s="2"/>
      <c r="RAW195" s="2"/>
      <c r="RAX195" s="2"/>
      <c r="RAY195" s="2"/>
      <c r="RAZ195" s="2"/>
      <c r="RBA195" s="2"/>
      <c r="RBB195" s="2"/>
      <c r="RBC195" s="2"/>
      <c r="RBD195" s="2"/>
      <c r="RBE195" s="2"/>
      <c r="RBF195" s="2"/>
      <c r="RBG195" s="2"/>
      <c r="RBH195" s="2"/>
      <c r="RBI195" s="2"/>
      <c r="RBJ195" s="2"/>
      <c r="RBK195" s="2"/>
      <c r="RBL195" s="2"/>
      <c r="RBM195" s="2"/>
      <c r="RBN195" s="2"/>
      <c r="RBO195" s="2"/>
      <c r="RBP195" s="2"/>
      <c r="RBQ195" s="2"/>
      <c r="RBR195" s="2"/>
      <c r="RBS195" s="2"/>
      <c r="RBT195" s="2"/>
      <c r="RBU195" s="2"/>
      <c r="RBV195" s="2"/>
      <c r="RBW195" s="2"/>
      <c r="RBX195" s="2"/>
      <c r="RBY195" s="2"/>
      <c r="RBZ195" s="2"/>
      <c r="RCA195" s="2"/>
      <c r="RCB195" s="2"/>
      <c r="RCC195" s="2"/>
      <c r="RCD195" s="2"/>
      <c r="RCE195" s="2"/>
      <c r="RCF195" s="2"/>
      <c r="RCG195" s="2"/>
      <c r="RCH195" s="2"/>
      <c r="RCI195" s="2"/>
      <c r="RCJ195" s="2"/>
      <c r="RCK195" s="2"/>
      <c r="RCL195" s="2"/>
      <c r="RCM195" s="2"/>
      <c r="RCN195" s="2"/>
      <c r="RCO195" s="2"/>
      <c r="RCP195" s="2"/>
      <c r="RCQ195" s="2"/>
      <c r="RCR195" s="2"/>
      <c r="RCS195" s="2"/>
      <c r="RCT195" s="2"/>
      <c r="RCU195" s="2"/>
      <c r="RCV195" s="2"/>
      <c r="RCW195" s="2"/>
      <c r="RCX195" s="2"/>
      <c r="RCY195" s="2"/>
      <c r="RCZ195" s="2"/>
      <c r="RDA195" s="2"/>
      <c r="RDB195" s="2"/>
      <c r="RDC195" s="2"/>
      <c r="RDD195" s="2"/>
      <c r="RDE195" s="2"/>
      <c r="RDF195" s="2"/>
      <c r="RDG195" s="2"/>
      <c r="RDH195" s="2"/>
      <c r="RDI195" s="2"/>
      <c r="RDJ195" s="2"/>
      <c r="RDK195" s="2"/>
      <c r="RDL195" s="2"/>
      <c r="RDM195" s="2"/>
      <c r="RDN195" s="2"/>
      <c r="RDO195" s="2"/>
      <c r="RDP195" s="2"/>
      <c r="RDQ195" s="2"/>
      <c r="RDR195" s="2"/>
      <c r="RDS195" s="2"/>
      <c r="RDT195" s="2"/>
      <c r="RDU195" s="2"/>
      <c r="RDV195" s="2"/>
      <c r="RDW195" s="2"/>
      <c r="RDX195" s="2"/>
      <c r="RDY195" s="2"/>
      <c r="RDZ195" s="2"/>
      <c r="REA195" s="2"/>
      <c r="REB195" s="2"/>
      <c r="REC195" s="2"/>
      <c r="RED195" s="2"/>
      <c r="REE195" s="2"/>
      <c r="REF195" s="2"/>
      <c r="REG195" s="2"/>
      <c r="REH195" s="2"/>
      <c r="REI195" s="2"/>
      <c r="REJ195" s="2"/>
      <c r="REK195" s="2"/>
      <c r="REL195" s="2"/>
      <c r="REM195" s="2"/>
      <c r="REN195" s="2"/>
      <c r="REO195" s="2"/>
      <c r="REP195" s="2"/>
      <c r="REQ195" s="2"/>
      <c r="RER195" s="2"/>
      <c r="RES195" s="2"/>
      <c r="RET195" s="2"/>
      <c r="REU195" s="2"/>
      <c r="REV195" s="2"/>
      <c r="REW195" s="2"/>
      <c r="REX195" s="2"/>
      <c r="REY195" s="2"/>
      <c r="REZ195" s="2"/>
      <c r="RFA195" s="2"/>
      <c r="RFB195" s="2"/>
      <c r="RFC195" s="2"/>
      <c r="RFD195" s="2"/>
      <c r="RFE195" s="2"/>
      <c r="RFF195" s="2"/>
      <c r="RFG195" s="2"/>
      <c r="RFH195" s="2"/>
      <c r="RFI195" s="2"/>
      <c r="RFJ195" s="2"/>
      <c r="RFK195" s="2"/>
      <c r="RFL195" s="2"/>
      <c r="RFM195" s="2"/>
      <c r="RFN195" s="2"/>
      <c r="RFO195" s="2"/>
      <c r="RFP195" s="2"/>
      <c r="RFQ195" s="2"/>
      <c r="RFR195" s="2"/>
      <c r="RFS195" s="2"/>
      <c r="RFT195" s="2"/>
      <c r="RFU195" s="2"/>
      <c r="RFV195" s="2"/>
      <c r="RFW195" s="2"/>
      <c r="RFX195" s="2"/>
      <c r="RFY195" s="2"/>
      <c r="RFZ195" s="2"/>
      <c r="RGA195" s="2"/>
      <c r="RGB195" s="2"/>
      <c r="RGC195" s="2"/>
      <c r="RGD195" s="2"/>
      <c r="RGE195" s="2"/>
      <c r="RGF195" s="2"/>
      <c r="RGG195" s="2"/>
      <c r="RGH195" s="2"/>
      <c r="RGI195" s="2"/>
      <c r="RGJ195" s="2"/>
      <c r="RGK195" s="2"/>
      <c r="RGL195" s="2"/>
      <c r="RGM195" s="2"/>
      <c r="RGN195" s="2"/>
      <c r="RGO195" s="2"/>
      <c r="RGP195" s="2"/>
      <c r="RGQ195" s="2"/>
      <c r="RGR195" s="2"/>
      <c r="RGS195" s="2"/>
      <c r="RGT195" s="2"/>
      <c r="RGU195" s="2"/>
      <c r="RGV195" s="2"/>
      <c r="RGW195" s="2"/>
      <c r="RGX195" s="2"/>
      <c r="RGY195" s="2"/>
      <c r="RGZ195" s="2"/>
      <c r="RHA195" s="2"/>
      <c r="RHB195" s="2"/>
      <c r="RHC195" s="2"/>
      <c r="RHD195" s="2"/>
      <c r="RHE195" s="2"/>
      <c r="RHF195" s="2"/>
      <c r="RHG195" s="2"/>
      <c r="RHH195" s="2"/>
      <c r="RHI195" s="2"/>
      <c r="RHJ195" s="2"/>
      <c r="RHK195" s="2"/>
      <c r="RHL195" s="2"/>
      <c r="RHM195" s="2"/>
      <c r="RHN195" s="2"/>
      <c r="RHO195" s="2"/>
      <c r="RHP195" s="2"/>
      <c r="RHQ195" s="2"/>
      <c r="RHR195" s="2"/>
      <c r="RHS195" s="2"/>
      <c r="RHT195" s="2"/>
      <c r="RHU195" s="2"/>
      <c r="RHV195" s="2"/>
      <c r="RHW195" s="2"/>
      <c r="RHX195" s="2"/>
      <c r="RHY195" s="2"/>
      <c r="RHZ195" s="2"/>
      <c r="RIA195" s="2"/>
      <c r="RIB195" s="2"/>
      <c r="RIC195" s="2"/>
      <c r="RID195" s="2"/>
      <c r="RIE195" s="2"/>
      <c r="RIF195" s="2"/>
      <c r="RIG195" s="2"/>
      <c r="RIH195" s="2"/>
      <c r="RII195" s="2"/>
      <c r="RIJ195" s="2"/>
      <c r="RIK195" s="2"/>
      <c r="RIL195" s="2"/>
      <c r="RIM195" s="2"/>
      <c r="RIN195" s="2"/>
      <c r="RIO195" s="2"/>
      <c r="RIP195" s="2"/>
      <c r="RIQ195" s="2"/>
      <c r="RIR195" s="2"/>
      <c r="RIS195" s="2"/>
      <c r="RIT195" s="2"/>
      <c r="RIU195" s="2"/>
      <c r="RIV195" s="2"/>
      <c r="RIW195" s="2"/>
      <c r="RIX195" s="2"/>
      <c r="RIY195" s="2"/>
      <c r="RIZ195" s="2"/>
      <c r="RJA195" s="2"/>
      <c r="RJB195" s="2"/>
      <c r="RJC195" s="2"/>
      <c r="RJD195" s="2"/>
      <c r="RJE195" s="2"/>
      <c r="RJF195" s="2"/>
      <c r="RJG195" s="2"/>
      <c r="RJH195" s="2"/>
      <c r="RJI195" s="2"/>
      <c r="RJJ195" s="2"/>
      <c r="RJK195" s="2"/>
      <c r="RJL195" s="2"/>
      <c r="RJM195" s="2"/>
      <c r="RJN195" s="2"/>
      <c r="RJO195" s="2"/>
      <c r="RJP195" s="2"/>
      <c r="RJQ195" s="2"/>
      <c r="RJR195" s="2"/>
      <c r="RJS195" s="2"/>
      <c r="RJT195" s="2"/>
      <c r="RJU195" s="2"/>
      <c r="RJV195" s="2"/>
      <c r="RJW195" s="2"/>
      <c r="RJX195" s="2"/>
      <c r="RJY195" s="2"/>
      <c r="RJZ195" s="2"/>
      <c r="RKA195" s="2"/>
      <c r="RKB195" s="2"/>
      <c r="RKC195" s="2"/>
      <c r="RKD195" s="2"/>
      <c r="RKE195" s="2"/>
      <c r="RKF195" s="2"/>
      <c r="RKG195" s="2"/>
      <c r="RKH195" s="2"/>
      <c r="RKI195" s="2"/>
      <c r="RKJ195" s="2"/>
      <c r="RKK195" s="2"/>
      <c r="RKL195" s="2"/>
      <c r="RKM195" s="2"/>
      <c r="RKN195" s="2"/>
      <c r="RKO195" s="2"/>
      <c r="RKP195" s="2"/>
      <c r="RKQ195" s="2"/>
      <c r="RKR195" s="2"/>
      <c r="RKS195" s="2"/>
      <c r="RKT195" s="2"/>
      <c r="RKU195" s="2"/>
      <c r="RKV195" s="2"/>
      <c r="RKW195" s="2"/>
      <c r="RKX195" s="2"/>
      <c r="RKY195" s="2"/>
      <c r="RKZ195" s="2"/>
      <c r="RLA195" s="2"/>
      <c r="RLB195" s="2"/>
      <c r="RLC195" s="2"/>
      <c r="RLD195" s="2"/>
      <c r="RLE195" s="2"/>
      <c r="RLF195" s="2"/>
      <c r="RLG195" s="2"/>
      <c r="RLH195" s="2"/>
      <c r="RLI195" s="2"/>
      <c r="RLJ195" s="2"/>
      <c r="RLK195" s="2"/>
      <c r="RLL195" s="2"/>
      <c r="RLM195" s="2"/>
      <c r="RLN195" s="2"/>
      <c r="RLO195" s="2"/>
      <c r="RLP195" s="2"/>
      <c r="RLQ195" s="2"/>
      <c r="RLR195" s="2"/>
      <c r="RLS195" s="2"/>
      <c r="RLT195" s="2"/>
      <c r="RLU195" s="2"/>
      <c r="RLV195" s="2"/>
      <c r="RLW195" s="2"/>
      <c r="RLX195" s="2"/>
      <c r="RLY195" s="2"/>
      <c r="RLZ195" s="2"/>
      <c r="RMA195" s="2"/>
      <c r="RMB195" s="2"/>
      <c r="RMC195" s="2"/>
      <c r="RMD195" s="2"/>
      <c r="RME195" s="2"/>
      <c r="RMF195" s="2"/>
      <c r="RMG195" s="2"/>
      <c r="RMH195" s="2"/>
      <c r="RMI195" s="2"/>
      <c r="RMJ195" s="2"/>
      <c r="RMK195" s="2"/>
      <c r="RML195" s="2"/>
      <c r="RMM195" s="2"/>
      <c r="RMN195" s="2"/>
      <c r="RMO195" s="2"/>
      <c r="RMP195" s="2"/>
      <c r="RMQ195" s="2"/>
      <c r="RMR195" s="2"/>
      <c r="RMS195" s="2"/>
      <c r="RMT195" s="2"/>
      <c r="RMU195" s="2"/>
      <c r="RMV195" s="2"/>
      <c r="RMW195" s="2"/>
      <c r="RMX195" s="2"/>
      <c r="RMY195" s="2"/>
      <c r="RMZ195" s="2"/>
      <c r="RNA195" s="2"/>
      <c r="RNB195" s="2"/>
      <c r="RNC195" s="2"/>
      <c r="RND195" s="2"/>
      <c r="RNE195" s="2"/>
      <c r="RNF195" s="2"/>
      <c r="RNG195" s="2"/>
      <c r="RNH195" s="2"/>
      <c r="RNI195" s="2"/>
      <c r="RNJ195" s="2"/>
      <c r="RNK195" s="2"/>
      <c r="RNL195" s="2"/>
      <c r="RNM195" s="2"/>
      <c r="RNN195" s="2"/>
      <c r="RNO195" s="2"/>
      <c r="RNP195" s="2"/>
      <c r="RNQ195" s="2"/>
      <c r="RNR195" s="2"/>
      <c r="RNS195" s="2"/>
      <c r="RNT195" s="2"/>
      <c r="RNU195" s="2"/>
      <c r="RNV195" s="2"/>
      <c r="RNW195" s="2"/>
      <c r="RNX195" s="2"/>
      <c r="RNY195" s="2"/>
      <c r="RNZ195" s="2"/>
      <c r="ROA195" s="2"/>
      <c r="ROB195" s="2"/>
      <c r="ROC195" s="2"/>
      <c r="ROD195" s="2"/>
      <c r="ROE195" s="2"/>
      <c r="ROF195" s="2"/>
      <c r="ROG195" s="2"/>
      <c r="ROH195" s="2"/>
      <c r="ROI195" s="2"/>
      <c r="ROJ195" s="2"/>
      <c r="ROK195" s="2"/>
      <c r="ROL195" s="2"/>
      <c r="ROM195" s="2"/>
      <c r="RON195" s="2"/>
      <c r="ROO195" s="2"/>
      <c r="ROP195" s="2"/>
      <c r="ROQ195" s="2"/>
      <c r="ROR195" s="2"/>
      <c r="ROS195" s="2"/>
      <c r="ROT195" s="2"/>
      <c r="ROU195" s="2"/>
      <c r="ROV195" s="2"/>
      <c r="ROW195" s="2"/>
      <c r="ROX195" s="2"/>
      <c r="ROY195" s="2"/>
      <c r="ROZ195" s="2"/>
      <c r="RPA195" s="2"/>
      <c r="RPB195" s="2"/>
      <c r="RPC195" s="2"/>
      <c r="RPD195" s="2"/>
      <c r="RPE195" s="2"/>
      <c r="RPF195" s="2"/>
      <c r="RPG195" s="2"/>
      <c r="RPH195" s="2"/>
      <c r="RPI195" s="2"/>
      <c r="RPJ195" s="2"/>
      <c r="RPK195" s="2"/>
      <c r="RPL195" s="2"/>
      <c r="RPM195" s="2"/>
      <c r="RPN195" s="2"/>
      <c r="RPO195" s="2"/>
      <c r="RPP195" s="2"/>
      <c r="RPQ195" s="2"/>
      <c r="RPR195" s="2"/>
      <c r="RPS195" s="2"/>
      <c r="RPT195" s="2"/>
      <c r="RPU195" s="2"/>
      <c r="RPV195" s="2"/>
      <c r="RPW195" s="2"/>
      <c r="RPX195" s="2"/>
      <c r="RPY195" s="2"/>
      <c r="RPZ195" s="2"/>
      <c r="RQA195" s="2"/>
      <c r="RQB195" s="2"/>
      <c r="RQC195" s="2"/>
      <c r="RQD195" s="2"/>
      <c r="RQE195" s="2"/>
      <c r="RQF195" s="2"/>
      <c r="RQG195" s="2"/>
      <c r="RQH195" s="2"/>
      <c r="RQI195" s="2"/>
      <c r="RQJ195" s="2"/>
      <c r="RQK195" s="2"/>
      <c r="RQL195" s="2"/>
      <c r="RQM195" s="2"/>
      <c r="RQN195" s="2"/>
      <c r="RQO195" s="2"/>
      <c r="RQP195" s="2"/>
      <c r="RQQ195" s="2"/>
      <c r="RQR195" s="2"/>
      <c r="RQS195" s="2"/>
      <c r="RQT195" s="2"/>
      <c r="RQU195" s="2"/>
      <c r="RQV195" s="2"/>
      <c r="RQW195" s="2"/>
      <c r="RQX195" s="2"/>
      <c r="RQY195" s="2"/>
      <c r="RQZ195" s="2"/>
      <c r="RRA195" s="2"/>
      <c r="RRB195" s="2"/>
      <c r="RRC195" s="2"/>
      <c r="RRD195" s="2"/>
      <c r="RRE195" s="2"/>
      <c r="RRF195" s="2"/>
      <c r="RRG195" s="2"/>
      <c r="RRH195" s="2"/>
      <c r="RRI195" s="2"/>
      <c r="RRJ195" s="2"/>
      <c r="RRK195" s="2"/>
      <c r="RRL195" s="2"/>
      <c r="RRM195" s="2"/>
      <c r="RRN195" s="2"/>
      <c r="RRO195" s="2"/>
      <c r="RRP195" s="2"/>
      <c r="RRQ195" s="2"/>
      <c r="RRR195" s="2"/>
      <c r="RRS195" s="2"/>
      <c r="RRT195" s="2"/>
      <c r="RRU195" s="2"/>
      <c r="RRV195" s="2"/>
      <c r="RRW195" s="2"/>
      <c r="RRX195" s="2"/>
      <c r="RRY195" s="2"/>
      <c r="RRZ195" s="2"/>
      <c r="RSA195" s="2"/>
      <c r="RSB195" s="2"/>
      <c r="RSC195" s="2"/>
      <c r="RSD195" s="2"/>
      <c r="RSE195" s="2"/>
      <c r="RSF195" s="2"/>
      <c r="RSG195" s="2"/>
      <c r="RSH195" s="2"/>
      <c r="RSI195" s="2"/>
      <c r="RSJ195" s="2"/>
      <c r="RSK195" s="2"/>
      <c r="RSL195" s="2"/>
      <c r="RSM195" s="2"/>
      <c r="RSN195" s="2"/>
      <c r="RSO195" s="2"/>
      <c r="RSP195" s="2"/>
      <c r="RSQ195" s="2"/>
      <c r="RSR195" s="2"/>
      <c r="RSS195" s="2"/>
      <c r="RST195" s="2"/>
      <c r="RSU195" s="2"/>
      <c r="RSV195" s="2"/>
      <c r="RSW195" s="2"/>
      <c r="RSX195" s="2"/>
      <c r="RSY195" s="2"/>
      <c r="RSZ195" s="2"/>
      <c r="RTA195" s="2"/>
      <c r="RTB195" s="2"/>
      <c r="RTC195" s="2"/>
      <c r="RTD195" s="2"/>
      <c r="RTE195" s="2"/>
      <c r="RTF195" s="2"/>
      <c r="RTG195" s="2"/>
      <c r="RTH195" s="2"/>
      <c r="RTI195" s="2"/>
      <c r="RTJ195" s="2"/>
      <c r="RTK195" s="2"/>
      <c r="RTL195" s="2"/>
      <c r="RTM195" s="2"/>
      <c r="RTN195" s="2"/>
      <c r="RTO195" s="2"/>
      <c r="RTP195" s="2"/>
      <c r="RTQ195" s="2"/>
      <c r="RTR195" s="2"/>
      <c r="RTS195" s="2"/>
      <c r="RTT195" s="2"/>
      <c r="RTU195" s="2"/>
      <c r="RTV195" s="2"/>
      <c r="RTW195" s="2"/>
      <c r="RTX195" s="2"/>
      <c r="RTY195" s="2"/>
      <c r="RTZ195" s="2"/>
      <c r="RUA195" s="2"/>
      <c r="RUB195" s="2"/>
      <c r="RUC195" s="2"/>
      <c r="RUD195" s="2"/>
      <c r="RUE195" s="2"/>
      <c r="RUF195" s="2"/>
      <c r="RUG195" s="2"/>
      <c r="RUH195" s="2"/>
      <c r="RUI195" s="2"/>
      <c r="RUJ195" s="2"/>
      <c r="RUK195" s="2"/>
      <c r="RUL195" s="2"/>
      <c r="RUM195" s="2"/>
      <c r="RUN195" s="2"/>
      <c r="RUO195" s="2"/>
      <c r="RUP195" s="2"/>
      <c r="RUQ195" s="2"/>
      <c r="RUR195" s="2"/>
      <c r="RUS195" s="2"/>
      <c r="RUT195" s="2"/>
      <c r="RUU195" s="2"/>
      <c r="RUV195" s="2"/>
      <c r="RUW195" s="2"/>
      <c r="RUX195" s="2"/>
      <c r="RUY195" s="2"/>
      <c r="RUZ195" s="2"/>
      <c r="RVA195" s="2"/>
      <c r="RVB195" s="2"/>
      <c r="RVC195" s="2"/>
      <c r="RVD195" s="2"/>
      <c r="RVE195" s="2"/>
      <c r="RVF195" s="2"/>
      <c r="RVG195" s="2"/>
      <c r="RVH195" s="2"/>
      <c r="RVI195" s="2"/>
      <c r="RVJ195" s="2"/>
      <c r="RVK195" s="2"/>
      <c r="RVL195" s="2"/>
      <c r="RVM195" s="2"/>
      <c r="RVN195" s="2"/>
      <c r="RVO195" s="2"/>
      <c r="RVP195" s="2"/>
      <c r="RVQ195" s="2"/>
      <c r="RVR195" s="2"/>
      <c r="RVS195" s="2"/>
      <c r="RVT195" s="2"/>
      <c r="RVU195" s="2"/>
      <c r="RVV195" s="2"/>
      <c r="RVW195" s="2"/>
      <c r="RVX195" s="2"/>
      <c r="RVY195" s="2"/>
      <c r="RVZ195" s="2"/>
      <c r="RWA195" s="2"/>
      <c r="RWB195" s="2"/>
      <c r="RWC195" s="2"/>
      <c r="RWD195" s="2"/>
      <c r="RWE195" s="2"/>
      <c r="RWF195" s="2"/>
      <c r="RWG195" s="2"/>
      <c r="RWH195" s="2"/>
      <c r="RWI195" s="2"/>
      <c r="RWJ195" s="2"/>
      <c r="RWK195" s="2"/>
      <c r="RWL195" s="2"/>
      <c r="RWM195" s="2"/>
      <c r="RWN195" s="2"/>
      <c r="RWO195" s="2"/>
      <c r="RWP195" s="2"/>
      <c r="RWQ195" s="2"/>
      <c r="RWR195" s="2"/>
      <c r="RWS195" s="2"/>
      <c r="RWT195" s="2"/>
      <c r="RWU195" s="2"/>
      <c r="RWV195" s="2"/>
      <c r="RWW195" s="2"/>
      <c r="RWX195" s="2"/>
      <c r="RWY195" s="2"/>
      <c r="RWZ195" s="2"/>
      <c r="RXA195" s="2"/>
      <c r="RXB195" s="2"/>
      <c r="RXC195" s="2"/>
      <c r="RXD195" s="2"/>
      <c r="RXE195" s="2"/>
      <c r="RXF195" s="2"/>
      <c r="RXG195" s="2"/>
      <c r="RXH195" s="2"/>
      <c r="RXI195" s="2"/>
      <c r="RXJ195" s="2"/>
      <c r="RXK195" s="2"/>
      <c r="RXL195" s="2"/>
      <c r="RXM195" s="2"/>
      <c r="RXN195" s="2"/>
      <c r="RXO195" s="2"/>
      <c r="RXP195" s="2"/>
      <c r="RXQ195" s="2"/>
      <c r="RXR195" s="2"/>
      <c r="RXS195" s="2"/>
      <c r="RXT195" s="2"/>
      <c r="RXU195" s="2"/>
      <c r="RXV195" s="2"/>
      <c r="RXW195" s="2"/>
      <c r="RXX195" s="2"/>
      <c r="RXY195" s="2"/>
      <c r="RXZ195" s="2"/>
      <c r="RYA195" s="2"/>
      <c r="RYB195" s="2"/>
      <c r="RYC195" s="2"/>
      <c r="RYD195" s="2"/>
      <c r="RYE195" s="2"/>
      <c r="RYF195" s="2"/>
      <c r="RYG195" s="2"/>
      <c r="RYH195" s="2"/>
      <c r="RYI195" s="2"/>
      <c r="RYJ195" s="2"/>
      <c r="RYK195" s="2"/>
      <c r="RYL195" s="2"/>
      <c r="RYM195" s="2"/>
      <c r="RYN195" s="2"/>
      <c r="RYO195" s="2"/>
      <c r="RYP195" s="2"/>
      <c r="RYQ195" s="2"/>
      <c r="RYR195" s="2"/>
      <c r="RYS195" s="2"/>
      <c r="RYT195" s="2"/>
      <c r="RYU195" s="2"/>
      <c r="RYV195" s="2"/>
      <c r="RYW195" s="2"/>
      <c r="RYX195" s="2"/>
      <c r="RYY195" s="2"/>
      <c r="RYZ195" s="2"/>
      <c r="RZA195" s="2"/>
      <c r="RZB195" s="2"/>
      <c r="RZC195" s="2"/>
      <c r="RZD195" s="2"/>
      <c r="RZE195" s="2"/>
      <c r="RZF195" s="2"/>
      <c r="RZG195" s="2"/>
      <c r="RZH195" s="2"/>
      <c r="RZI195" s="2"/>
      <c r="RZJ195" s="2"/>
      <c r="RZK195" s="2"/>
      <c r="RZL195" s="2"/>
      <c r="RZM195" s="2"/>
      <c r="RZN195" s="2"/>
      <c r="RZO195" s="2"/>
      <c r="RZP195" s="2"/>
      <c r="RZQ195" s="2"/>
      <c r="RZR195" s="2"/>
      <c r="RZS195" s="2"/>
      <c r="RZT195" s="2"/>
      <c r="RZU195" s="2"/>
      <c r="RZV195" s="2"/>
      <c r="RZW195" s="2"/>
      <c r="RZX195" s="2"/>
      <c r="RZY195" s="2"/>
      <c r="RZZ195" s="2"/>
      <c r="SAA195" s="2"/>
      <c r="SAB195" s="2"/>
      <c r="SAC195" s="2"/>
      <c r="SAD195" s="2"/>
      <c r="SAE195" s="2"/>
      <c r="SAF195" s="2"/>
      <c r="SAG195" s="2"/>
      <c r="SAH195" s="2"/>
      <c r="SAI195" s="2"/>
      <c r="SAJ195" s="2"/>
      <c r="SAK195" s="2"/>
      <c r="SAL195" s="2"/>
      <c r="SAM195" s="2"/>
      <c r="SAN195" s="2"/>
      <c r="SAO195" s="2"/>
      <c r="SAP195" s="2"/>
      <c r="SAQ195" s="2"/>
      <c r="SAR195" s="2"/>
      <c r="SAS195" s="2"/>
      <c r="SAT195" s="2"/>
      <c r="SAU195" s="2"/>
      <c r="SAV195" s="2"/>
      <c r="SAW195" s="2"/>
      <c r="SAX195" s="2"/>
      <c r="SAY195" s="2"/>
      <c r="SAZ195" s="2"/>
      <c r="SBA195" s="2"/>
      <c r="SBB195" s="2"/>
      <c r="SBC195" s="2"/>
      <c r="SBD195" s="2"/>
      <c r="SBE195" s="2"/>
      <c r="SBF195" s="2"/>
      <c r="SBG195" s="2"/>
      <c r="SBH195" s="2"/>
      <c r="SBI195" s="2"/>
      <c r="SBJ195" s="2"/>
      <c r="SBK195" s="2"/>
      <c r="SBL195" s="2"/>
      <c r="SBM195" s="2"/>
      <c r="SBN195" s="2"/>
      <c r="SBO195" s="2"/>
      <c r="SBP195" s="2"/>
      <c r="SBQ195" s="2"/>
      <c r="SBR195" s="2"/>
      <c r="SBS195" s="2"/>
      <c r="SBT195" s="2"/>
      <c r="SBU195" s="2"/>
      <c r="SBV195" s="2"/>
      <c r="SBW195" s="2"/>
      <c r="SBX195" s="2"/>
      <c r="SBY195" s="2"/>
      <c r="SBZ195" s="2"/>
      <c r="SCA195" s="2"/>
      <c r="SCB195" s="2"/>
      <c r="SCC195" s="2"/>
      <c r="SCD195" s="2"/>
      <c r="SCE195" s="2"/>
      <c r="SCF195" s="2"/>
      <c r="SCG195" s="2"/>
      <c r="SCH195" s="2"/>
      <c r="SCI195" s="2"/>
      <c r="SCJ195" s="2"/>
      <c r="SCK195" s="2"/>
      <c r="SCL195" s="2"/>
      <c r="SCM195" s="2"/>
      <c r="SCN195" s="2"/>
      <c r="SCO195" s="2"/>
      <c r="SCP195" s="2"/>
      <c r="SCQ195" s="2"/>
      <c r="SCR195" s="2"/>
      <c r="SCS195" s="2"/>
      <c r="SCT195" s="2"/>
      <c r="SCU195" s="2"/>
      <c r="SCV195" s="2"/>
      <c r="SCW195" s="2"/>
      <c r="SCX195" s="2"/>
      <c r="SCY195" s="2"/>
      <c r="SCZ195" s="2"/>
      <c r="SDA195" s="2"/>
      <c r="SDB195" s="2"/>
      <c r="SDC195" s="2"/>
      <c r="SDD195" s="2"/>
      <c r="SDE195" s="2"/>
      <c r="SDF195" s="2"/>
      <c r="SDG195" s="2"/>
      <c r="SDH195" s="2"/>
      <c r="SDI195" s="2"/>
      <c r="SDJ195" s="2"/>
      <c r="SDK195" s="2"/>
      <c r="SDL195" s="2"/>
      <c r="SDM195" s="2"/>
      <c r="SDN195" s="2"/>
      <c r="SDO195" s="2"/>
      <c r="SDP195" s="2"/>
      <c r="SDQ195" s="2"/>
      <c r="SDR195" s="2"/>
      <c r="SDS195" s="2"/>
      <c r="SDT195" s="2"/>
      <c r="SDU195" s="2"/>
      <c r="SDV195" s="2"/>
      <c r="SDW195" s="2"/>
      <c r="SDX195" s="2"/>
      <c r="SDY195" s="2"/>
      <c r="SDZ195" s="2"/>
      <c r="SEA195" s="2"/>
      <c r="SEB195" s="2"/>
      <c r="SEC195" s="2"/>
      <c r="SED195" s="2"/>
      <c r="SEE195" s="2"/>
      <c r="SEF195" s="2"/>
      <c r="SEG195" s="2"/>
      <c r="SEH195" s="2"/>
      <c r="SEI195" s="2"/>
      <c r="SEJ195" s="2"/>
      <c r="SEK195" s="2"/>
      <c r="SEL195" s="2"/>
      <c r="SEM195" s="2"/>
      <c r="SEN195" s="2"/>
      <c r="SEO195" s="2"/>
      <c r="SEP195" s="2"/>
      <c r="SEQ195" s="2"/>
      <c r="SER195" s="2"/>
      <c r="SES195" s="2"/>
      <c r="SET195" s="2"/>
      <c r="SEU195" s="2"/>
      <c r="SEV195" s="2"/>
      <c r="SEW195" s="2"/>
      <c r="SEX195" s="2"/>
      <c r="SEY195" s="2"/>
      <c r="SEZ195" s="2"/>
      <c r="SFA195" s="2"/>
      <c r="SFB195" s="2"/>
      <c r="SFC195" s="2"/>
      <c r="SFD195" s="2"/>
      <c r="SFE195" s="2"/>
      <c r="SFF195" s="2"/>
      <c r="SFG195" s="2"/>
      <c r="SFH195" s="2"/>
      <c r="SFI195" s="2"/>
      <c r="SFJ195" s="2"/>
      <c r="SFK195" s="2"/>
      <c r="SFL195" s="2"/>
      <c r="SFM195" s="2"/>
      <c r="SFN195" s="2"/>
      <c r="SFO195" s="2"/>
      <c r="SFP195" s="2"/>
      <c r="SFQ195" s="2"/>
      <c r="SFR195" s="2"/>
      <c r="SFS195" s="2"/>
      <c r="SFT195" s="2"/>
      <c r="SFU195" s="2"/>
      <c r="SFV195" s="2"/>
      <c r="SFW195" s="2"/>
      <c r="SFX195" s="2"/>
      <c r="SFY195" s="2"/>
      <c r="SFZ195" s="2"/>
      <c r="SGA195" s="2"/>
      <c r="SGB195" s="2"/>
      <c r="SGC195" s="2"/>
      <c r="SGD195" s="2"/>
      <c r="SGE195" s="2"/>
      <c r="SGF195" s="2"/>
      <c r="SGG195" s="2"/>
      <c r="SGH195" s="2"/>
      <c r="SGI195" s="2"/>
      <c r="SGJ195" s="2"/>
      <c r="SGK195" s="2"/>
      <c r="SGL195" s="2"/>
      <c r="SGM195" s="2"/>
      <c r="SGN195" s="2"/>
      <c r="SGO195" s="2"/>
      <c r="SGP195" s="2"/>
      <c r="SGQ195" s="2"/>
      <c r="SGR195" s="2"/>
      <c r="SGS195" s="2"/>
      <c r="SGT195" s="2"/>
      <c r="SGU195" s="2"/>
      <c r="SGV195" s="2"/>
      <c r="SGW195" s="2"/>
      <c r="SGX195" s="2"/>
      <c r="SGY195" s="2"/>
      <c r="SGZ195" s="2"/>
      <c r="SHA195" s="2"/>
      <c r="SHB195" s="2"/>
      <c r="SHC195" s="2"/>
      <c r="SHD195" s="2"/>
      <c r="SHE195" s="2"/>
      <c r="SHF195" s="2"/>
      <c r="SHG195" s="2"/>
      <c r="SHH195" s="2"/>
      <c r="SHI195" s="2"/>
      <c r="SHJ195" s="2"/>
      <c r="SHK195" s="2"/>
      <c r="SHL195" s="2"/>
      <c r="SHM195" s="2"/>
      <c r="SHN195" s="2"/>
      <c r="SHO195" s="2"/>
      <c r="SHP195" s="2"/>
      <c r="SHQ195" s="2"/>
      <c r="SHR195" s="2"/>
      <c r="SHS195" s="2"/>
      <c r="SHT195" s="2"/>
      <c r="SHU195" s="2"/>
      <c r="SHV195" s="2"/>
      <c r="SHW195" s="2"/>
      <c r="SHX195" s="2"/>
      <c r="SHY195" s="2"/>
      <c r="SHZ195" s="2"/>
      <c r="SIA195" s="2"/>
      <c r="SIB195" s="2"/>
      <c r="SIC195" s="2"/>
      <c r="SID195" s="2"/>
      <c r="SIE195" s="2"/>
      <c r="SIF195" s="2"/>
      <c r="SIG195" s="2"/>
      <c r="SIH195" s="2"/>
      <c r="SII195" s="2"/>
      <c r="SIJ195" s="2"/>
      <c r="SIK195" s="2"/>
      <c r="SIL195" s="2"/>
      <c r="SIM195" s="2"/>
      <c r="SIN195" s="2"/>
      <c r="SIO195" s="2"/>
      <c r="SIP195" s="2"/>
      <c r="SIQ195" s="2"/>
      <c r="SIR195" s="2"/>
      <c r="SIS195" s="2"/>
      <c r="SIT195" s="2"/>
      <c r="SIU195" s="2"/>
      <c r="SIV195" s="2"/>
      <c r="SIW195" s="2"/>
      <c r="SIX195" s="2"/>
      <c r="SIY195" s="2"/>
      <c r="SIZ195" s="2"/>
      <c r="SJA195" s="2"/>
      <c r="SJB195" s="2"/>
      <c r="SJC195" s="2"/>
      <c r="SJD195" s="2"/>
      <c r="SJE195" s="2"/>
      <c r="SJF195" s="2"/>
      <c r="SJG195" s="2"/>
      <c r="SJH195" s="2"/>
      <c r="SJI195" s="2"/>
      <c r="SJJ195" s="2"/>
      <c r="SJK195" s="2"/>
      <c r="SJL195" s="2"/>
      <c r="SJM195" s="2"/>
      <c r="SJN195" s="2"/>
      <c r="SJO195" s="2"/>
      <c r="SJP195" s="2"/>
      <c r="SJQ195" s="2"/>
      <c r="SJR195" s="2"/>
      <c r="SJS195" s="2"/>
      <c r="SJT195" s="2"/>
      <c r="SJU195" s="2"/>
      <c r="SJV195" s="2"/>
      <c r="SJW195" s="2"/>
      <c r="SJX195" s="2"/>
      <c r="SJY195" s="2"/>
      <c r="SJZ195" s="2"/>
      <c r="SKA195" s="2"/>
      <c r="SKB195" s="2"/>
      <c r="SKC195" s="2"/>
      <c r="SKD195" s="2"/>
      <c r="SKE195" s="2"/>
      <c r="SKF195" s="2"/>
      <c r="SKG195" s="2"/>
      <c r="SKH195" s="2"/>
      <c r="SKI195" s="2"/>
      <c r="SKJ195" s="2"/>
      <c r="SKK195" s="2"/>
      <c r="SKL195" s="2"/>
      <c r="SKM195" s="2"/>
      <c r="SKN195" s="2"/>
      <c r="SKO195" s="2"/>
      <c r="SKP195" s="2"/>
      <c r="SKQ195" s="2"/>
      <c r="SKR195" s="2"/>
      <c r="SKS195" s="2"/>
      <c r="SKT195" s="2"/>
      <c r="SKU195" s="2"/>
      <c r="SKV195" s="2"/>
      <c r="SKW195" s="2"/>
      <c r="SKX195" s="2"/>
      <c r="SKY195" s="2"/>
      <c r="SKZ195" s="2"/>
      <c r="SLA195" s="2"/>
      <c r="SLB195" s="2"/>
      <c r="SLC195" s="2"/>
      <c r="SLD195" s="2"/>
      <c r="SLE195" s="2"/>
      <c r="SLF195" s="2"/>
      <c r="SLG195" s="2"/>
      <c r="SLH195" s="2"/>
      <c r="SLI195" s="2"/>
      <c r="SLJ195" s="2"/>
      <c r="SLK195" s="2"/>
      <c r="SLL195" s="2"/>
      <c r="SLM195" s="2"/>
      <c r="SLN195" s="2"/>
      <c r="SLO195" s="2"/>
      <c r="SLP195" s="2"/>
      <c r="SLQ195" s="2"/>
      <c r="SLR195" s="2"/>
      <c r="SLS195" s="2"/>
      <c r="SLT195" s="2"/>
      <c r="SLU195" s="2"/>
      <c r="SLV195" s="2"/>
      <c r="SLW195" s="2"/>
      <c r="SLX195" s="2"/>
      <c r="SLY195" s="2"/>
      <c r="SLZ195" s="2"/>
      <c r="SMA195" s="2"/>
      <c r="SMB195" s="2"/>
      <c r="SMC195" s="2"/>
      <c r="SMD195" s="2"/>
      <c r="SME195" s="2"/>
      <c r="SMF195" s="2"/>
      <c r="SMG195" s="2"/>
      <c r="SMH195" s="2"/>
      <c r="SMI195" s="2"/>
      <c r="SMJ195" s="2"/>
      <c r="SMK195" s="2"/>
      <c r="SML195" s="2"/>
      <c r="SMM195" s="2"/>
      <c r="SMN195" s="2"/>
      <c r="SMO195" s="2"/>
      <c r="SMP195" s="2"/>
      <c r="SMQ195" s="2"/>
      <c r="SMR195" s="2"/>
      <c r="SMS195" s="2"/>
      <c r="SMT195" s="2"/>
      <c r="SMU195" s="2"/>
      <c r="SMV195" s="2"/>
      <c r="SMW195" s="2"/>
      <c r="SMX195" s="2"/>
      <c r="SMY195" s="2"/>
      <c r="SMZ195" s="2"/>
      <c r="SNA195" s="2"/>
      <c r="SNB195" s="2"/>
      <c r="SNC195" s="2"/>
      <c r="SND195" s="2"/>
      <c r="SNE195" s="2"/>
      <c r="SNF195" s="2"/>
      <c r="SNG195" s="2"/>
      <c r="SNH195" s="2"/>
      <c r="SNI195" s="2"/>
      <c r="SNJ195" s="2"/>
      <c r="SNK195" s="2"/>
      <c r="SNL195" s="2"/>
      <c r="SNM195" s="2"/>
      <c r="SNN195" s="2"/>
      <c r="SNO195" s="2"/>
      <c r="SNP195" s="2"/>
      <c r="SNQ195" s="2"/>
      <c r="SNR195" s="2"/>
      <c r="SNS195" s="2"/>
      <c r="SNT195" s="2"/>
      <c r="SNU195" s="2"/>
      <c r="SNV195" s="2"/>
      <c r="SNW195" s="2"/>
      <c r="SNX195" s="2"/>
      <c r="SNY195" s="2"/>
      <c r="SNZ195" s="2"/>
      <c r="SOA195" s="2"/>
      <c r="SOB195" s="2"/>
      <c r="SOC195" s="2"/>
      <c r="SOD195" s="2"/>
      <c r="SOE195" s="2"/>
      <c r="SOF195" s="2"/>
      <c r="SOG195" s="2"/>
      <c r="SOH195" s="2"/>
      <c r="SOI195" s="2"/>
      <c r="SOJ195" s="2"/>
      <c r="SOK195" s="2"/>
      <c r="SOL195" s="2"/>
      <c r="SOM195" s="2"/>
      <c r="SON195" s="2"/>
      <c r="SOO195" s="2"/>
      <c r="SOP195" s="2"/>
      <c r="SOQ195" s="2"/>
      <c r="SOR195" s="2"/>
      <c r="SOS195" s="2"/>
      <c r="SOT195" s="2"/>
      <c r="SOU195" s="2"/>
      <c r="SOV195" s="2"/>
      <c r="SOW195" s="2"/>
      <c r="SOX195" s="2"/>
      <c r="SOY195" s="2"/>
      <c r="SOZ195" s="2"/>
      <c r="SPA195" s="2"/>
      <c r="SPB195" s="2"/>
      <c r="SPC195" s="2"/>
      <c r="SPD195" s="2"/>
      <c r="SPE195" s="2"/>
      <c r="SPF195" s="2"/>
      <c r="SPG195" s="2"/>
      <c r="SPH195" s="2"/>
      <c r="SPI195" s="2"/>
      <c r="SPJ195" s="2"/>
      <c r="SPK195" s="2"/>
      <c r="SPL195" s="2"/>
      <c r="SPM195" s="2"/>
      <c r="SPN195" s="2"/>
      <c r="SPO195" s="2"/>
      <c r="SPP195" s="2"/>
      <c r="SPQ195" s="2"/>
      <c r="SPR195" s="2"/>
      <c r="SPS195" s="2"/>
      <c r="SPT195" s="2"/>
      <c r="SPU195" s="2"/>
      <c r="SPV195" s="2"/>
      <c r="SPW195" s="2"/>
      <c r="SPX195" s="2"/>
      <c r="SPY195" s="2"/>
      <c r="SPZ195" s="2"/>
      <c r="SQA195" s="2"/>
      <c r="SQB195" s="2"/>
      <c r="SQC195" s="2"/>
      <c r="SQD195" s="2"/>
      <c r="SQE195" s="2"/>
      <c r="SQF195" s="2"/>
      <c r="SQG195" s="2"/>
      <c r="SQH195" s="2"/>
      <c r="SQI195" s="2"/>
      <c r="SQJ195" s="2"/>
      <c r="SQK195" s="2"/>
      <c r="SQL195" s="2"/>
      <c r="SQM195" s="2"/>
      <c r="SQN195" s="2"/>
      <c r="SQO195" s="2"/>
      <c r="SQP195" s="2"/>
      <c r="SQQ195" s="2"/>
      <c r="SQR195" s="2"/>
      <c r="SQS195" s="2"/>
      <c r="SQT195" s="2"/>
      <c r="SQU195" s="2"/>
      <c r="SQV195" s="2"/>
      <c r="SQW195" s="2"/>
      <c r="SQX195" s="2"/>
      <c r="SQY195" s="2"/>
      <c r="SQZ195" s="2"/>
      <c r="SRA195" s="2"/>
      <c r="SRB195" s="2"/>
      <c r="SRC195" s="2"/>
      <c r="SRD195" s="2"/>
      <c r="SRE195" s="2"/>
      <c r="SRF195" s="2"/>
      <c r="SRG195" s="2"/>
      <c r="SRH195" s="2"/>
      <c r="SRI195" s="2"/>
      <c r="SRJ195" s="2"/>
      <c r="SRK195" s="2"/>
      <c r="SRL195" s="2"/>
      <c r="SRM195" s="2"/>
      <c r="SRN195" s="2"/>
      <c r="SRO195" s="2"/>
      <c r="SRP195" s="2"/>
      <c r="SRQ195" s="2"/>
      <c r="SRR195" s="2"/>
      <c r="SRS195" s="2"/>
      <c r="SRT195" s="2"/>
      <c r="SRU195" s="2"/>
      <c r="SRV195" s="2"/>
      <c r="SRW195" s="2"/>
      <c r="SRX195" s="2"/>
      <c r="SRY195" s="2"/>
      <c r="SRZ195" s="2"/>
      <c r="SSA195" s="2"/>
      <c r="SSB195" s="2"/>
      <c r="SSC195" s="2"/>
      <c r="SSD195" s="2"/>
      <c r="SSE195" s="2"/>
      <c r="SSF195" s="2"/>
      <c r="SSG195" s="2"/>
      <c r="SSH195" s="2"/>
      <c r="SSI195" s="2"/>
      <c r="SSJ195" s="2"/>
      <c r="SSK195" s="2"/>
      <c r="SSL195" s="2"/>
      <c r="SSM195" s="2"/>
      <c r="SSN195" s="2"/>
      <c r="SSO195" s="2"/>
      <c r="SSP195" s="2"/>
      <c r="SSQ195" s="2"/>
      <c r="SSR195" s="2"/>
      <c r="SSS195" s="2"/>
      <c r="SST195" s="2"/>
      <c r="SSU195" s="2"/>
      <c r="SSV195" s="2"/>
      <c r="SSW195" s="2"/>
      <c r="SSX195" s="2"/>
      <c r="SSY195" s="2"/>
      <c r="SSZ195" s="2"/>
      <c r="STA195" s="2"/>
      <c r="STB195" s="2"/>
      <c r="STC195" s="2"/>
      <c r="STD195" s="2"/>
      <c r="STE195" s="2"/>
      <c r="STF195" s="2"/>
      <c r="STG195" s="2"/>
      <c r="STH195" s="2"/>
      <c r="STI195" s="2"/>
      <c r="STJ195" s="2"/>
      <c r="STK195" s="2"/>
      <c r="STL195" s="2"/>
      <c r="STM195" s="2"/>
      <c r="STN195" s="2"/>
      <c r="STO195" s="2"/>
      <c r="STP195" s="2"/>
      <c r="STQ195" s="2"/>
      <c r="STR195" s="2"/>
      <c r="STS195" s="2"/>
      <c r="STT195" s="2"/>
      <c r="STU195" s="2"/>
      <c r="STV195" s="2"/>
      <c r="STW195" s="2"/>
      <c r="STX195" s="2"/>
      <c r="STY195" s="2"/>
      <c r="STZ195" s="2"/>
      <c r="SUA195" s="2"/>
      <c r="SUB195" s="2"/>
      <c r="SUC195" s="2"/>
      <c r="SUD195" s="2"/>
      <c r="SUE195" s="2"/>
      <c r="SUF195" s="2"/>
      <c r="SUG195" s="2"/>
      <c r="SUH195" s="2"/>
      <c r="SUI195" s="2"/>
      <c r="SUJ195" s="2"/>
      <c r="SUK195" s="2"/>
      <c r="SUL195" s="2"/>
      <c r="SUM195" s="2"/>
      <c r="SUN195" s="2"/>
      <c r="SUO195" s="2"/>
      <c r="SUP195" s="2"/>
      <c r="SUQ195" s="2"/>
      <c r="SUR195" s="2"/>
      <c r="SUS195" s="2"/>
      <c r="SUT195" s="2"/>
      <c r="SUU195" s="2"/>
      <c r="SUV195" s="2"/>
      <c r="SUW195" s="2"/>
      <c r="SUX195" s="2"/>
      <c r="SUY195" s="2"/>
      <c r="SUZ195" s="2"/>
      <c r="SVA195" s="2"/>
      <c r="SVB195" s="2"/>
      <c r="SVC195" s="2"/>
      <c r="SVD195" s="2"/>
      <c r="SVE195" s="2"/>
      <c r="SVF195" s="2"/>
      <c r="SVG195" s="2"/>
      <c r="SVH195" s="2"/>
      <c r="SVI195" s="2"/>
      <c r="SVJ195" s="2"/>
      <c r="SVK195" s="2"/>
      <c r="SVL195" s="2"/>
      <c r="SVM195" s="2"/>
      <c r="SVN195" s="2"/>
      <c r="SVO195" s="2"/>
      <c r="SVP195" s="2"/>
      <c r="SVQ195" s="2"/>
      <c r="SVR195" s="2"/>
      <c r="SVS195" s="2"/>
      <c r="SVT195" s="2"/>
      <c r="SVU195" s="2"/>
      <c r="SVV195" s="2"/>
      <c r="SVW195" s="2"/>
      <c r="SVX195" s="2"/>
      <c r="SVY195" s="2"/>
      <c r="SVZ195" s="2"/>
      <c r="SWA195" s="2"/>
      <c r="SWB195" s="2"/>
      <c r="SWC195" s="2"/>
      <c r="SWD195" s="2"/>
      <c r="SWE195" s="2"/>
      <c r="SWF195" s="2"/>
      <c r="SWG195" s="2"/>
      <c r="SWH195" s="2"/>
      <c r="SWI195" s="2"/>
      <c r="SWJ195" s="2"/>
      <c r="SWK195" s="2"/>
      <c r="SWL195" s="2"/>
      <c r="SWM195" s="2"/>
      <c r="SWN195" s="2"/>
      <c r="SWO195" s="2"/>
      <c r="SWP195" s="2"/>
      <c r="SWQ195" s="2"/>
      <c r="SWR195" s="2"/>
      <c r="SWS195" s="2"/>
      <c r="SWT195" s="2"/>
      <c r="SWU195" s="2"/>
      <c r="SWV195" s="2"/>
      <c r="SWW195" s="2"/>
      <c r="SWX195" s="2"/>
      <c r="SWY195" s="2"/>
      <c r="SWZ195" s="2"/>
      <c r="SXA195" s="2"/>
      <c r="SXB195" s="2"/>
      <c r="SXC195" s="2"/>
      <c r="SXD195" s="2"/>
      <c r="SXE195" s="2"/>
      <c r="SXF195" s="2"/>
      <c r="SXG195" s="2"/>
      <c r="SXH195" s="2"/>
      <c r="SXI195" s="2"/>
      <c r="SXJ195" s="2"/>
      <c r="SXK195" s="2"/>
      <c r="SXL195" s="2"/>
      <c r="SXM195" s="2"/>
      <c r="SXN195" s="2"/>
      <c r="SXO195" s="2"/>
      <c r="SXP195" s="2"/>
      <c r="SXQ195" s="2"/>
      <c r="SXR195" s="2"/>
      <c r="SXS195" s="2"/>
      <c r="SXT195" s="2"/>
      <c r="SXU195" s="2"/>
      <c r="SXV195" s="2"/>
      <c r="SXW195" s="2"/>
      <c r="SXX195" s="2"/>
      <c r="SXY195" s="2"/>
      <c r="SXZ195" s="2"/>
      <c r="SYA195" s="2"/>
      <c r="SYB195" s="2"/>
      <c r="SYC195" s="2"/>
      <c r="SYD195" s="2"/>
      <c r="SYE195" s="2"/>
      <c r="SYF195" s="2"/>
      <c r="SYG195" s="2"/>
      <c r="SYH195" s="2"/>
      <c r="SYI195" s="2"/>
      <c r="SYJ195" s="2"/>
      <c r="SYK195" s="2"/>
      <c r="SYL195" s="2"/>
      <c r="SYM195" s="2"/>
      <c r="SYN195" s="2"/>
      <c r="SYO195" s="2"/>
      <c r="SYP195" s="2"/>
      <c r="SYQ195" s="2"/>
      <c r="SYR195" s="2"/>
      <c r="SYS195" s="2"/>
      <c r="SYT195" s="2"/>
      <c r="SYU195" s="2"/>
      <c r="SYV195" s="2"/>
      <c r="SYW195" s="2"/>
      <c r="SYX195" s="2"/>
      <c r="SYY195" s="2"/>
      <c r="SYZ195" s="2"/>
      <c r="SZA195" s="2"/>
      <c r="SZB195" s="2"/>
      <c r="SZC195" s="2"/>
      <c r="SZD195" s="2"/>
      <c r="SZE195" s="2"/>
      <c r="SZF195" s="2"/>
      <c r="SZG195" s="2"/>
      <c r="SZH195" s="2"/>
      <c r="SZI195" s="2"/>
      <c r="SZJ195" s="2"/>
      <c r="SZK195" s="2"/>
      <c r="SZL195" s="2"/>
      <c r="SZM195" s="2"/>
      <c r="SZN195" s="2"/>
      <c r="SZO195" s="2"/>
      <c r="SZP195" s="2"/>
      <c r="SZQ195" s="2"/>
      <c r="SZR195" s="2"/>
      <c r="SZS195" s="2"/>
      <c r="SZT195" s="2"/>
      <c r="SZU195" s="2"/>
      <c r="SZV195" s="2"/>
      <c r="SZW195" s="2"/>
      <c r="SZX195" s="2"/>
      <c r="SZY195" s="2"/>
      <c r="SZZ195" s="2"/>
      <c r="TAA195" s="2"/>
      <c r="TAB195" s="2"/>
      <c r="TAC195" s="2"/>
      <c r="TAD195" s="2"/>
      <c r="TAE195" s="2"/>
      <c r="TAF195" s="2"/>
      <c r="TAG195" s="2"/>
      <c r="TAH195" s="2"/>
      <c r="TAI195" s="2"/>
      <c r="TAJ195" s="2"/>
      <c r="TAK195" s="2"/>
      <c r="TAL195" s="2"/>
      <c r="TAM195" s="2"/>
      <c r="TAN195" s="2"/>
      <c r="TAO195" s="2"/>
      <c r="TAP195" s="2"/>
      <c r="TAQ195" s="2"/>
      <c r="TAR195" s="2"/>
      <c r="TAS195" s="2"/>
      <c r="TAT195" s="2"/>
      <c r="TAU195" s="2"/>
      <c r="TAV195" s="2"/>
      <c r="TAW195" s="2"/>
      <c r="TAX195" s="2"/>
      <c r="TAY195" s="2"/>
      <c r="TAZ195" s="2"/>
      <c r="TBA195" s="2"/>
      <c r="TBB195" s="2"/>
      <c r="TBC195" s="2"/>
      <c r="TBD195" s="2"/>
      <c r="TBE195" s="2"/>
      <c r="TBF195" s="2"/>
      <c r="TBG195" s="2"/>
      <c r="TBH195" s="2"/>
      <c r="TBI195" s="2"/>
      <c r="TBJ195" s="2"/>
      <c r="TBK195" s="2"/>
      <c r="TBL195" s="2"/>
      <c r="TBM195" s="2"/>
      <c r="TBN195" s="2"/>
      <c r="TBO195" s="2"/>
      <c r="TBP195" s="2"/>
      <c r="TBQ195" s="2"/>
      <c r="TBR195" s="2"/>
      <c r="TBS195" s="2"/>
      <c r="TBT195" s="2"/>
      <c r="TBU195" s="2"/>
      <c r="TBV195" s="2"/>
      <c r="TBW195" s="2"/>
      <c r="TBX195" s="2"/>
      <c r="TBY195" s="2"/>
      <c r="TBZ195" s="2"/>
      <c r="TCA195" s="2"/>
      <c r="TCB195" s="2"/>
      <c r="TCC195" s="2"/>
      <c r="TCD195" s="2"/>
      <c r="TCE195" s="2"/>
      <c r="TCF195" s="2"/>
      <c r="TCG195" s="2"/>
      <c r="TCH195" s="2"/>
      <c r="TCI195" s="2"/>
      <c r="TCJ195" s="2"/>
      <c r="TCK195" s="2"/>
      <c r="TCL195" s="2"/>
      <c r="TCM195" s="2"/>
      <c r="TCN195" s="2"/>
      <c r="TCO195" s="2"/>
      <c r="TCP195" s="2"/>
      <c r="TCQ195" s="2"/>
      <c r="TCR195" s="2"/>
      <c r="TCS195" s="2"/>
      <c r="TCT195" s="2"/>
      <c r="TCU195" s="2"/>
      <c r="TCV195" s="2"/>
      <c r="TCW195" s="2"/>
      <c r="TCX195" s="2"/>
      <c r="TCY195" s="2"/>
      <c r="TCZ195" s="2"/>
      <c r="TDA195" s="2"/>
      <c r="TDB195" s="2"/>
      <c r="TDC195" s="2"/>
      <c r="TDD195" s="2"/>
      <c r="TDE195" s="2"/>
      <c r="TDF195" s="2"/>
      <c r="TDG195" s="2"/>
      <c r="TDH195" s="2"/>
      <c r="TDI195" s="2"/>
      <c r="TDJ195" s="2"/>
      <c r="TDK195" s="2"/>
      <c r="TDL195" s="2"/>
      <c r="TDM195" s="2"/>
      <c r="TDN195" s="2"/>
      <c r="TDO195" s="2"/>
      <c r="TDP195" s="2"/>
      <c r="TDQ195" s="2"/>
      <c r="TDR195" s="2"/>
      <c r="TDS195" s="2"/>
      <c r="TDT195" s="2"/>
      <c r="TDU195" s="2"/>
      <c r="TDV195" s="2"/>
      <c r="TDW195" s="2"/>
      <c r="TDX195" s="2"/>
      <c r="TDY195" s="2"/>
      <c r="TDZ195" s="2"/>
      <c r="TEA195" s="2"/>
      <c r="TEB195" s="2"/>
      <c r="TEC195" s="2"/>
      <c r="TED195" s="2"/>
      <c r="TEE195" s="2"/>
      <c r="TEF195" s="2"/>
      <c r="TEG195" s="2"/>
      <c r="TEH195" s="2"/>
      <c r="TEI195" s="2"/>
      <c r="TEJ195" s="2"/>
      <c r="TEK195" s="2"/>
      <c r="TEL195" s="2"/>
      <c r="TEM195" s="2"/>
      <c r="TEN195" s="2"/>
      <c r="TEO195" s="2"/>
      <c r="TEP195" s="2"/>
      <c r="TEQ195" s="2"/>
      <c r="TER195" s="2"/>
      <c r="TES195" s="2"/>
      <c r="TET195" s="2"/>
      <c r="TEU195" s="2"/>
      <c r="TEV195" s="2"/>
      <c r="TEW195" s="2"/>
      <c r="TEX195" s="2"/>
      <c r="TEY195" s="2"/>
      <c r="TEZ195" s="2"/>
      <c r="TFA195" s="2"/>
      <c r="TFB195" s="2"/>
      <c r="TFC195" s="2"/>
      <c r="TFD195" s="2"/>
      <c r="TFE195" s="2"/>
      <c r="TFF195" s="2"/>
      <c r="TFG195" s="2"/>
      <c r="TFH195" s="2"/>
      <c r="TFI195" s="2"/>
      <c r="TFJ195" s="2"/>
      <c r="TFK195" s="2"/>
      <c r="TFL195" s="2"/>
      <c r="TFM195" s="2"/>
      <c r="TFN195" s="2"/>
      <c r="TFO195" s="2"/>
      <c r="TFP195" s="2"/>
      <c r="TFQ195" s="2"/>
      <c r="TFR195" s="2"/>
      <c r="TFS195" s="2"/>
      <c r="TFT195" s="2"/>
      <c r="TFU195" s="2"/>
      <c r="TFV195" s="2"/>
      <c r="TFW195" s="2"/>
      <c r="TFX195" s="2"/>
      <c r="TFY195" s="2"/>
      <c r="TFZ195" s="2"/>
      <c r="TGA195" s="2"/>
      <c r="TGB195" s="2"/>
      <c r="TGC195" s="2"/>
      <c r="TGD195" s="2"/>
      <c r="TGE195" s="2"/>
      <c r="TGF195" s="2"/>
      <c r="TGG195" s="2"/>
      <c r="TGH195" s="2"/>
      <c r="TGI195" s="2"/>
      <c r="TGJ195" s="2"/>
      <c r="TGK195" s="2"/>
      <c r="TGL195" s="2"/>
      <c r="TGM195" s="2"/>
      <c r="TGN195" s="2"/>
      <c r="TGO195" s="2"/>
      <c r="TGP195" s="2"/>
      <c r="TGQ195" s="2"/>
      <c r="TGR195" s="2"/>
      <c r="TGS195" s="2"/>
      <c r="TGT195" s="2"/>
      <c r="TGU195" s="2"/>
      <c r="TGV195" s="2"/>
      <c r="TGW195" s="2"/>
      <c r="TGX195" s="2"/>
      <c r="TGY195" s="2"/>
      <c r="TGZ195" s="2"/>
      <c r="THA195" s="2"/>
      <c r="THB195" s="2"/>
      <c r="THC195" s="2"/>
      <c r="THD195" s="2"/>
      <c r="THE195" s="2"/>
      <c r="THF195" s="2"/>
      <c r="THG195" s="2"/>
      <c r="THH195" s="2"/>
      <c r="THI195" s="2"/>
      <c r="THJ195" s="2"/>
      <c r="THK195" s="2"/>
      <c r="THL195" s="2"/>
      <c r="THM195" s="2"/>
      <c r="THN195" s="2"/>
      <c r="THO195" s="2"/>
      <c r="THP195" s="2"/>
      <c r="THQ195" s="2"/>
      <c r="THR195" s="2"/>
      <c r="THS195" s="2"/>
      <c r="THT195" s="2"/>
      <c r="THU195" s="2"/>
      <c r="THV195" s="2"/>
      <c r="THW195" s="2"/>
      <c r="THX195" s="2"/>
      <c r="THY195" s="2"/>
      <c r="THZ195" s="2"/>
      <c r="TIA195" s="2"/>
      <c r="TIB195" s="2"/>
      <c r="TIC195" s="2"/>
      <c r="TID195" s="2"/>
      <c r="TIE195" s="2"/>
      <c r="TIF195" s="2"/>
      <c r="TIG195" s="2"/>
      <c r="TIH195" s="2"/>
      <c r="TII195" s="2"/>
      <c r="TIJ195" s="2"/>
      <c r="TIK195" s="2"/>
      <c r="TIL195" s="2"/>
      <c r="TIM195" s="2"/>
      <c r="TIN195" s="2"/>
      <c r="TIO195" s="2"/>
      <c r="TIP195" s="2"/>
      <c r="TIQ195" s="2"/>
      <c r="TIR195" s="2"/>
      <c r="TIS195" s="2"/>
      <c r="TIT195" s="2"/>
      <c r="TIU195" s="2"/>
      <c r="TIV195" s="2"/>
      <c r="TIW195" s="2"/>
      <c r="TIX195" s="2"/>
      <c r="TIY195" s="2"/>
      <c r="TIZ195" s="2"/>
      <c r="TJA195" s="2"/>
      <c r="TJB195" s="2"/>
      <c r="TJC195" s="2"/>
      <c r="TJD195" s="2"/>
      <c r="TJE195" s="2"/>
      <c r="TJF195" s="2"/>
      <c r="TJG195" s="2"/>
      <c r="TJH195" s="2"/>
      <c r="TJI195" s="2"/>
      <c r="TJJ195" s="2"/>
      <c r="TJK195" s="2"/>
      <c r="TJL195" s="2"/>
      <c r="TJM195" s="2"/>
      <c r="TJN195" s="2"/>
      <c r="TJO195" s="2"/>
      <c r="TJP195" s="2"/>
      <c r="TJQ195" s="2"/>
      <c r="TJR195" s="2"/>
      <c r="TJS195" s="2"/>
      <c r="TJT195" s="2"/>
      <c r="TJU195" s="2"/>
      <c r="TJV195" s="2"/>
      <c r="TJW195" s="2"/>
      <c r="TJX195" s="2"/>
      <c r="TJY195" s="2"/>
      <c r="TJZ195" s="2"/>
      <c r="TKA195" s="2"/>
      <c r="TKB195" s="2"/>
      <c r="TKC195" s="2"/>
      <c r="TKD195" s="2"/>
      <c r="TKE195" s="2"/>
      <c r="TKF195" s="2"/>
      <c r="TKG195" s="2"/>
      <c r="TKH195" s="2"/>
      <c r="TKI195" s="2"/>
      <c r="TKJ195" s="2"/>
      <c r="TKK195" s="2"/>
      <c r="TKL195" s="2"/>
      <c r="TKM195" s="2"/>
      <c r="TKN195" s="2"/>
      <c r="TKO195" s="2"/>
      <c r="TKP195" s="2"/>
      <c r="TKQ195" s="2"/>
      <c r="TKR195" s="2"/>
      <c r="TKS195" s="2"/>
      <c r="TKT195" s="2"/>
      <c r="TKU195" s="2"/>
      <c r="TKV195" s="2"/>
      <c r="TKW195" s="2"/>
      <c r="TKX195" s="2"/>
      <c r="TKY195" s="2"/>
      <c r="TKZ195" s="2"/>
      <c r="TLA195" s="2"/>
      <c r="TLB195" s="2"/>
      <c r="TLC195" s="2"/>
      <c r="TLD195" s="2"/>
      <c r="TLE195" s="2"/>
      <c r="TLF195" s="2"/>
      <c r="TLG195" s="2"/>
      <c r="TLH195" s="2"/>
      <c r="TLI195" s="2"/>
      <c r="TLJ195" s="2"/>
      <c r="TLK195" s="2"/>
      <c r="TLL195" s="2"/>
      <c r="TLM195" s="2"/>
      <c r="TLN195" s="2"/>
      <c r="TLO195" s="2"/>
      <c r="TLP195" s="2"/>
      <c r="TLQ195" s="2"/>
      <c r="TLR195" s="2"/>
      <c r="TLS195" s="2"/>
      <c r="TLT195" s="2"/>
      <c r="TLU195" s="2"/>
      <c r="TLV195" s="2"/>
      <c r="TLW195" s="2"/>
      <c r="TLX195" s="2"/>
      <c r="TLY195" s="2"/>
      <c r="TLZ195" s="2"/>
      <c r="TMA195" s="2"/>
      <c r="TMB195" s="2"/>
      <c r="TMC195" s="2"/>
      <c r="TMD195" s="2"/>
      <c r="TME195" s="2"/>
      <c r="TMF195" s="2"/>
      <c r="TMG195" s="2"/>
      <c r="TMH195" s="2"/>
      <c r="TMI195" s="2"/>
      <c r="TMJ195" s="2"/>
      <c r="TMK195" s="2"/>
      <c r="TML195" s="2"/>
      <c r="TMM195" s="2"/>
      <c r="TMN195" s="2"/>
      <c r="TMO195" s="2"/>
      <c r="TMP195" s="2"/>
      <c r="TMQ195" s="2"/>
      <c r="TMR195" s="2"/>
      <c r="TMS195" s="2"/>
      <c r="TMT195" s="2"/>
      <c r="TMU195" s="2"/>
      <c r="TMV195" s="2"/>
      <c r="TMW195" s="2"/>
      <c r="TMX195" s="2"/>
      <c r="TMY195" s="2"/>
      <c r="TMZ195" s="2"/>
      <c r="TNA195" s="2"/>
      <c r="TNB195" s="2"/>
      <c r="TNC195" s="2"/>
      <c r="TND195" s="2"/>
      <c r="TNE195" s="2"/>
      <c r="TNF195" s="2"/>
      <c r="TNG195" s="2"/>
      <c r="TNH195" s="2"/>
      <c r="TNI195" s="2"/>
      <c r="TNJ195" s="2"/>
      <c r="TNK195" s="2"/>
      <c r="TNL195" s="2"/>
      <c r="TNM195" s="2"/>
      <c r="TNN195" s="2"/>
      <c r="TNO195" s="2"/>
      <c r="TNP195" s="2"/>
      <c r="TNQ195" s="2"/>
      <c r="TNR195" s="2"/>
      <c r="TNS195" s="2"/>
      <c r="TNT195" s="2"/>
      <c r="TNU195" s="2"/>
      <c r="TNV195" s="2"/>
      <c r="TNW195" s="2"/>
      <c r="TNX195" s="2"/>
      <c r="TNY195" s="2"/>
      <c r="TNZ195" s="2"/>
      <c r="TOA195" s="2"/>
      <c r="TOB195" s="2"/>
      <c r="TOC195" s="2"/>
      <c r="TOD195" s="2"/>
      <c r="TOE195" s="2"/>
      <c r="TOF195" s="2"/>
      <c r="TOG195" s="2"/>
      <c r="TOH195" s="2"/>
      <c r="TOI195" s="2"/>
      <c r="TOJ195" s="2"/>
      <c r="TOK195" s="2"/>
      <c r="TOL195" s="2"/>
      <c r="TOM195" s="2"/>
      <c r="TON195" s="2"/>
      <c r="TOO195" s="2"/>
      <c r="TOP195" s="2"/>
      <c r="TOQ195" s="2"/>
      <c r="TOR195" s="2"/>
      <c r="TOS195" s="2"/>
      <c r="TOT195" s="2"/>
      <c r="TOU195" s="2"/>
      <c r="TOV195" s="2"/>
      <c r="TOW195" s="2"/>
      <c r="TOX195" s="2"/>
      <c r="TOY195" s="2"/>
      <c r="TOZ195" s="2"/>
      <c r="TPA195" s="2"/>
      <c r="TPB195" s="2"/>
      <c r="TPC195" s="2"/>
      <c r="TPD195" s="2"/>
      <c r="TPE195" s="2"/>
      <c r="TPF195" s="2"/>
      <c r="TPG195" s="2"/>
      <c r="TPH195" s="2"/>
      <c r="TPI195" s="2"/>
      <c r="TPJ195" s="2"/>
      <c r="TPK195" s="2"/>
      <c r="TPL195" s="2"/>
      <c r="TPM195" s="2"/>
      <c r="TPN195" s="2"/>
      <c r="TPO195" s="2"/>
      <c r="TPP195" s="2"/>
      <c r="TPQ195" s="2"/>
      <c r="TPR195" s="2"/>
      <c r="TPS195" s="2"/>
      <c r="TPT195" s="2"/>
      <c r="TPU195" s="2"/>
      <c r="TPV195" s="2"/>
      <c r="TPW195" s="2"/>
      <c r="TPX195" s="2"/>
      <c r="TPY195" s="2"/>
      <c r="TPZ195" s="2"/>
      <c r="TQA195" s="2"/>
      <c r="TQB195" s="2"/>
      <c r="TQC195" s="2"/>
      <c r="TQD195" s="2"/>
      <c r="TQE195" s="2"/>
      <c r="TQF195" s="2"/>
      <c r="TQG195" s="2"/>
      <c r="TQH195" s="2"/>
      <c r="TQI195" s="2"/>
      <c r="TQJ195" s="2"/>
      <c r="TQK195" s="2"/>
      <c r="TQL195" s="2"/>
      <c r="TQM195" s="2"/>
      <c r="TQN195" s="2"/>
      <c r="TQO195" s="2"/>
      <c r="TQP195" s="2"/>
      <c r="TQQ195" s="2"/>
      <c r="TQR195" s="2"/>
      <c r="TQS195" s="2"/>
      <c r="TQT195" s="2"/>
      <c r="TQU195" s="2"/>
      <c r="TQV195" s="2"/>
      <c r="TQW195" s="2"/>
      <c r="TQX195" s="2"/>
      <c r="TQY195" s="2"/>
      <c r="TQZ195" s="2"/>
      <c r="TRA195" s="2"/>
      <c r="TRB195" s="2"/>
      <c r="TRC195" s="2"/>
      <c r="TRD195" s="2"/>
      <c r="TRE195" s="2"/>
      <c r="TRF195" s="2"/>
      <c r="TRG195" s="2"/>
      <c r="TRH195" s="2"/>
      <c r="TRI195" s="2"/>
      <c r="TRJ195" s="2"/>
      <c r="TRK195" s="2"/>
      <c r="TRL195" s="2"/>
      <c r="TRM195" s="2"/>
      <c r="TRN195" s="2"/>
      <c r="TRO195" s="2"/>
      <c r="TRP195" s="2"/>
      <c r="TRQ195" s="2"/>
      <c r="TRR195" s="2"/>
      <c r="TRS195" s="2"/>
      <c r="TRT195" s="2"/>
      <c r="TRU195" s="2"/>
      <c r="TRV195" s="2"/>
      <c r="TRW195" s="2"/>
      <c r="TRX195" s="2"/>
      <c r="TRY195" s="2"/>
      <c r="TRZ195" s="2"/>
      <c r="TSA195" s="2"/>
      <c r="TSB195" s="2"/>
      <c r="TSC195" s="2"/>
      <c r="TSD195" s="2"/>
      <c r="TSE195" s="2"/>
      <c r="TSF195" s="2"/>
      <c r="TSG195" s="2"/>
      <c r="TSH195" s="2"/>
      <c r="TSI195" s="2"/>
      <c r="TSJ195" s="2"/>
      <c r="TSK195" s="2"/>
      <c r="TSL195" s="2"/>
      <c r="TSM195" s="2"/>
      <c r="TSN195" s="2"/>
      <c r="TSO195" s="2"/>
      <c r="TSP195" s="2"/>
      <c r="TSQ195" s="2"/>
      <c r="TSR195" s="2"/>
      <c r="TSS195" s="2"/>
      <c r="TST195" s="2"/>
      <c r="TSU195" s="2"/>
      <c r="TSV195" s="2"/>
      <c r="TSW195" s="2"/>
      <c r="TSX195" s="2"/>
      <c r="TSY195" s="2"/>
      <c r="TSZ195" s="2"/>
      <c r="TTA195" s="2"/>
      <c r="TTB195" s="2"/>
      <c r="TTC195" s="2"/>
      <c r="TTD195" s="2"/>
      <c r="TTE195" s="2"/>
      <c r="TTF195" s="2"/>
      <c r="TTG195" s="2"/>
      <c r="TTH195" s="2"/>
      <c r="TTI195" s="2"/>
      <c r="TTJ195" s="2"/>
      <c r="TTK195" s="2"/>
      <c r="TTL195" s="2"/>
      <c r="TTM195" s="2"/>
      <c r="TTN195" s="2"/>
      <c r="TTO195" s="2"/>
      <c r="TTP195" s="2"/>
      <c r="TTQ195" s="2"/>
      <c r="TTR195" s="2"/>
      <c r="TTS195" s="2"/>
      <c r="TTT195" s="2"/>
      <c r="TTU195" s="2"/>
      <c r="TTV195" s="2"/>
      <c r="TTW195" s="2"/>
      <c r="TTX195" s="2"/>
      <c r="TTY195" s="2"/>
      <c r="TTZ195" s="2"/>
      <c r="TUA195" s="2"/>
      <c r="TUB195" s="2"/>
      <c r="TUC195" s="2"/>
      <c r="TUD195" s="2"/>
      <c r="TUE195" s="2"/>
      <c r="TUF195" s="2"/>
      <c r="TUG195" s="2"/>
      <c r="TUH195" s="2"/>
      <c r="TUI195" s="2"/>
      <c r="TUJ195" s="2"/>
      <c r="TUK195" s="2"/>
      <c r="TUL195" s="2"/>
      <c r="TUM195" s="2"/>
      <c r="TUN195" s="2"/>
      <c r="TUO195" s="2"/>
      <c r="TUP195" s="2"/>
      <c r="TUQ195" s="2"/>
      <c r="TUR195" s="2"/>
      <c r="TUS195" s="2"/>
      <c r="TUT195" s="2"/>
      <c r="TUU195" s="2"/>
      <c r="TUV195" s="2"/>
      <c r="TUW195" s="2"/>
      <c r="TUX195" s="2"/>
      <c r="TUY195" s="2"/>
      <c r="TUZ195" s="2"/>
      <c r="TVA195" s="2"/>
      <c r="TVB195" s="2"/>
      <c r="TVC195" s="2"/>
      <c r="TVD195" s="2"/>
      <c r="TVE195" s="2"/>
      <c r="TVF195" s="2"/>
      <c r="TVG195" s="2"/>
      <c r="TVH195" s="2"/>
      <c r="TVI195" s="2"/>
      <c r="TVJ195" s="2"/>
      <c r="TVK195" s="2"/>
      <c r="TVL195" s="2"/>
      <c r="TVM195" s="2"/>
      <c r="TVN195" s="2"/>
      <c r="TVO195" s="2"/>
      <c r="TVP195" s="2"/>
      <c r="TVQ195" s="2"/>
      <c r="TVR195" s="2"/>
      <c r="TVS195" s="2"/>
      <c r="TVT195" s="2"/>
      <c r="TVU195" s="2"/>
      <c r="TVV195" s="2"/>
      <c r="TVW195" s="2"/>
      <c r="TVX195" s="2"/>
      <c r="TVY195" s="2"/>
      <c r="TVZ195" s="2"/>
      <c r="TWA195" s="2"/>
      <c r="TWB195" s="2"/>
      <c r="TWC195" s="2"/>
      <c r="TWD195" s="2"/>
      <c r="TWE195" s="2"/>
      <c r="TWF195" s="2"/>
      <c r="TWG195" s="2"/>
      <c r="TWH195" s="2"/>
      <c r="TWI195" s="2"/>
      <c r="TWJ195" s="2"/>
      <c r="TWK195" s="2"/>
      <c r="TWL195" s="2"/>
      <c r="TWM195" s="2"/>
      <c r="TWN195" s="2"/>
      <c r="TWO195" s="2"/>
      <c r="TWP195" s="2"/>
      <c r="TWQ195" s="2"/>
      <c r="TWR195" s="2"/>
      <c r="TWS195" s="2"/>
      <c r="TWT195" s="2"/>
      <c r="TWU195" s="2"/>
      <c r="TWV195" s="2"/>
      <c r="TWW195" s="2"/>
      <c r="TWX195" s="2"/>
      <c r="TWY195" s="2"/>
      <c r="TWZ195" s="2"/>
      <c r="TXA195" s="2"/>
      <c r="TXB195" s="2"/>
      <c r="TXC195" s="2"/>
      <c r="TXD195" s="2"/>
      <c r="TXE195" s="2"/>
      <c r="TXF195" s="2"/>
      <c r="TXG195" s="2"/>
      <c r="TXH195" s="2"/>
      <c r="TXI195" s="2"/>
      <c r="TXJ195" s="2"/>
      <c r="TXK195" s="2"/>
      <c r="TXL195" s="2"/>
      <c r="TXM195" s="2"/>
      <c r="TXN195" s="2"/>
      <c r="TXO195" s="2"/>
      <c r="TXP195" s="2"/>
      <c r="TXQ195" s="2"/>
      <c r="TXR195" s="2"/>
      <c r="TXS195" s="2"/>
      <c r="TXT195" s="2"/>
      <c r="TXU195" s="2"/>
      <c r="TXV195" s="2"/>
      <c r="TXW195" s="2"/>
      <c r="TXX195" s="2"/>
      <c r="TXY195" s="2"/>
      <c r="TXZ195" s="2"/>
      <c r="TYA195" s="2"/>
      <c r="TYB195" s="2"/>
      <c r="TYC195" s="2"/>
      <c r="TYD195" s="2"/>
      <c r="TYE195" s="2"/>
      <c r="TYF195" s="2"/>
      <c r="TYG195" s="2"/>
      <c r="TYH195" s="2"/>
      <c r="TYI195" s="2"/>
      <c r="TYJ195" s="2"/>
      <c r="TYK195" s="2"/>
      <c r="TYL195" s="2"/>
      <c r="TYM195" s="2"/>
      <c r="TYN195" s="2"/>
      <c r="TYO195" s="2"/>
      <c r="TYP195" s="2"/>
      <c r="TYQ195" s="2"/>
      <c r="TYR195" s="2"/>
      <c r="TYS195" s="2"/>
      <c r="TYT195" s="2"/>
      <c r="TYU195" s="2"/>
      <c r="TYV195" s="2"/>
      <c r="TYW195" s="2"/>
      <c r="TYX195" s="2"/>
      <c r="TYY195" s="2"/>
      <c r="TYZ195" s="2"/>
      <c r="TZA195" s="2"/>
      <c r="TZB195" s="2"/>
      <c r="TZC195" s="2"/>
      <c r="TZD195" s="2"/>
      <c r="TZE195" s="2"/>
      <c r="TZF195" s="2"/>
      <c r="TZG195" s="2"/>
      <c r="TZH195" s="2"/>
      <c r="TZI195" s="2"/>
      <c r="TZJ195" s="2"/>
      <c r="TZK195" s="2"/>
      <c r="TZL195" s="2"/>
      <c r="TZM195" s="2"/>
      <c r="TZN195" s="2"/>
      <c r="TZO195" s="2"/>
      <c r="TZP195" s="2"/>
      <c r="TZQ195" s="2"/>
      <c r="TZR195" s="2"/>
      <c r="TZS195" s="2"/>
      <c r="TZT195" s="2"/>
      <c r="TZU195" s="2"/>
      <c r="TZV195" s="2"/>
      <c r="TZW195" s="2"/>
      <c r="TZX195" s="2"/>
      <c r="TZY195" s="2"/>
      <c r="TZZ195" s="2"/>
      <c r="UAA195" s="2"/>
      <c r="UAB195" s="2"/>
      <c r="UAC195" s="2"/>
      <c r="UAD195" s="2"/>
      <c r="UAE195" s="2"/>
      <c r="UAF195" s="2"/>
      <c r="UAG195" s="2"/>
      <c r="UAH195" s="2"/>
      <c r="UAI195" s="2"/>
      <c r="UAJ195" s="2"/>
      <c r="UAK195" s="2"/>
      <c r="UAL195" s="2"/>
      <c r="UAM195" s="2"/>
      <c r="UAN195" s="2"/>
      <c r="UAO195" s="2"/>
      <c r="UAP195" s="2"/>
      <c r="UAQ195" s="2"/>
      <c r="UAR195" s="2"/>
      <c r="UAS195" s="2"/>
      <c r="UAT195" s="2"/>
      <c r="UAU195" s="2"/>
      <c r="UAV195" s="2"/>
      <c r="UAW195" s="2"/>
      <c r="UAX195" s="2"/>
      <c r="UAY195" s="2"/>
      <c r="UAZ195" s="2"/>
      <c r="UBA195" s="2"/>
      <c r="UBB195" s="2"/>
      <c r="UBC195" s="2"/>
      <c r="UBD195" s="2"/>
      <c r="UBE195" s="2"/>
      <c r="UBF195" s="2"/>
      <c r="UBG195" s="2"/>
      <c r="UBH195" s="2"/>
      <c r="UBI195" s="2"/>
      <c r="UBJ195" s="2"/>
      <c r="UBK195" s="2"/>
      <c r="UBL195" s="2"/>
      <c r="UBM195" s="2"/>
      <c r="UBN195" s="2"/>
      <c r="UBO195" s="2"/>
      <c r="UBP195" s="2"/>
      <c r="UBQ195" s="2"/>
      <c r="UBR195" s="2"/>
      <c r="UBS195" s="2"/>
      <c r="UBT195" s="2"/>
      <c r="UBU195" s="2"/>
      <c r="UBV195" s="2"/>
      <c r="UBW195" s="2"/>
      <c r="UBX195" s="2"/>
      <c r="UBY195" s="2"/>
      <c r="UBZ195" s="2"/>
      <c r="UCA195" s="2"/>
      <c r="UCB195" s="2"/>
      <c r="UCC195" s="2"/>
      <c r="UCD195" s="2"/>
      <c r="UCE195" s="2"/>
      <c r="UCF195" s="2"/>
      <c r="UCG195" s="2"/>
      <c r="UCH195" s="2"/>
      <c r="UCI195" s="2"/>
      <c r="UCJ195" s="2"/>
      <c r="UCK195" s="2"/>
      <c r="UCL195" s="2"/>
      <c r="UCM195" s="2"/>
      <c r="UCN195" s="2"/>
      <c r="UCO195" s="2"/>
      <c r="UCP195" s="2"/>
      <c r="UCQ195" s="2"/>
      <c r="UCR195" s="2"/>
      <c r="UCS195" s="2"/>
      <c r="UCT195" s="2"/>
      <c r="UCU195" s="2"/>
      <c r="UCV195" s="2"/>
      <c r="UCW195" s="2"/>
      <c r="UCX195" s="2"/>
      <c r="UCY195" s="2"/>
      <c r="UCZ195" s="2"/>
      <c r="UDA195" s="2"/>
      <c r="UDB195" s="2"/>
      <c r="UDC195" s="2"/>
      <c r="UDD195" s="2"/>
      <c r="UDE195" s="2"/>
      <c r="UDF195" s="2"/>
      <c r="UDG195" s="2"/>
      <c r="UDH195" s="2"/>
      <c r="UDI195" s="2"/>
      <c r="UDJ195" s="2"/>
      <c r="UDK195" s="2"/>
      <c r="UDL195" s="2"/>
      <c r="UDM195" s="2"/>
      <c r="UDN195" s="2"/>
      <c r="UDO195" s="2"/>
      <c r="UDP195" s="2"/>
      <c r="UDQ195" s="2"/>
      <c r="UDR195" s="2"/>
      <c r="UDS195" s="2"/>
      <c r="UDT195" s="2"/>
      <c r="UDU195" s="2"/>
      <c r="UDV195" s="2"/>
      <c r="UDW195" s="2"/>
      <c r="UDX195" s="2"/>
      <c r="UDY195" s="2"/>
      <c r="UDZ195" s="2"/>
      <c r="UEA195" s="2"/>
      <c r="UEB195" s="2"/>
      <c r="UEC195" s="2"/>
      <c r="UED195" s="2"/>
      <c r="UEE195" s="2"/>
      <c r="UEF195" s="2"/>
      <c r="UEG195" s="2"/>
      <c r="UEH195" s="2"/>
      <c r="UEI195" s="2"/>
      <c r="UEJ195" s="2"/>
      <c r="UEK195" s="2"/>
      <c r="UEL195" s="2"/>
      <c r="UEM195" s="2"/>
      <c r="UEN195" s="2"/>
      <c r="UEO195" s="2"/>
      <c r="UEP195" s="2"/>
      <c r="UEQ195" s="2"/>
      <c r="UER195" s="2"/>
      <c r="UES195" s="2"/>
      <c r="UET195" s="2"/>
      <c r="UEU195" s="2"/>
      <c r="UEV195" s="2"/>
      <c r="UEW195" s="2"/>
      <c r="UEX195" s="2"/>
      <c r="UEY195" s="2"/>
      <c r="UEZ195" s="2"/>
      <c r="UFA195" s="2"/>
      <c r="UFB195" s="2"/>
      <c r="UFC195" s="2"/>
      <c r="UFD195" s="2"/>
      <c r="UFE195" s="2"/>
      <c r="UFF195" s="2"/>
      <c r="UFG195" s="2"/>
      <c r="UFH195" s="2"/>
      <c r="UFI195" s="2"/>
      <c r="UFJ195" s="2"/>
      <c r="UFK195" s="2"/>
      <c r="UFL195" s="2"/>
      <c r="UFM195" s="2"/>
      <c r="UFN195" s="2"/>
      <c r="UFO195" s="2"/>
      <c r="UFP195" s="2"/>
      <c r="UFQ195" s="2"/>
      <c r="UFR195" s="2"/>
      <c r="UFS195" s="2"/>
      <c r="UFT195" s="2"/>
      <c r="UFU195" s="2"/>
      <c r="UFV195" s="2"/>
      <c r="UFW195" s="2"/>
      <c r="UFX195" s="2"/>
      <c r="UFY195" s="2"/>
      <c r="UFZ195" s="2"/>
      <c r="UGA195" s="2"/>
      <c r="UGB195" s="2"/>
      <c r="UGC195" s="2"/>
      <c r="UGD195" s="2"/>
      <c r="UGE195" s="2"/>
      <c r="UGF195" s="2"/>
      <c r="UGG195" s="2"/>
      <c r="UGH195" s="2"/>
      <c r="UGI195" s="2"/>
      <c r="UGJ195" s="2"/>
      <c r="UGK195" s="2"/>
      <c r="UGL195" s="2"/>
      <c r="UGM195" s="2"/>
      <c r="UGN195" s="2"/>
      <c r="UGO195" s="2"/>
      <c r="UGP195" s="2"/>
      <c r="UGQ195" s="2"/>
      <c r="UGR195" s="2"/>
      <c r="UGS195" s="2"/>
      <c r="UGT195" s="2"/>
      <c r="UGU195" s="2"/>
      <c r="UGV195" s="2"/>
      <c r="UGW195" s="2"/>
      <c r="UGX195" s="2"/>
      <c r="UGY195" s="2"/>
      <c r="UGZ195" s="2"/>
      <c r="UHA195" s="2"/>
      <c r="UHB195" s="2"/>
      <c r="UHC195" s="2"/>
      <c r="UHD195" s="2"/>
      <c r="UHE195" s="2"/>
      <c r="UHF195" s="2"/>
      <c r="UHG195" s="2"/>
      <c r="UHH195" s="2"/>
      <c r="UHI195" s="2"/>
      <c r="UHJ195" s="2"/>
      <c r="UHK195" s="2"/>
      <c r="UHL195" s="2"/>
      <c r="UHM195" s="2"/>
      <c r="UHN195" s="2"/>
      <c r="UHO195" s="2"/>
      <c r="UHP195" s="2"/>
      <c r="UHQ195" s="2"/>
      <c r="UHR195" s="2"/>
      <c r="UHS195" s="2"/>
      <c r="UHT195" s="2"/>
      <c r="UHU195" s="2"/>
      <c r="UHV195" s="2"/>
      <c r="UHW195" s="2"/>
      <c r="UHX195" s="2"/>
      <c r="UHY195" s="2"/>
      <c r="UHZ195" s="2"/>
      <c r="UIA195" s="2"/>
      <c r="UIB195" s="2"/>
      <c r="UIC195" s="2"/>
      <c r="UID195" s="2"/>
      <c r="UIE195" s="2"/>
      <c r="UIF195" s="2"/>
      <c r="UIG195" s="2"/>
      <c r="UIH195" s="2"/>
      <c r="UII195" s="2"/>
      <c r="UIJ195" s="2"/>
      <c r="UIK195" s="2"/>
      <c r="UIL195" s="2"/>
      <c r="UIM195" s="2"/>
      <c r="UIN195" s="2"/>
      <c r="UIO195" s="2"/>
      <c r="UIP195" s="2"/>
      <c r="UIQ195" s="2"/>
      <c r="UIR195" s="2"/>
      <c r="UIS195" s="2"/>
      <c r="UIT195" s="2"/>
      <c r="UIU195" s="2"/>
      <c r="UIV195" s="2"/>
      <c r="UIW195" s="2"/>
      <c r="UIX195" s="2"/>
      <c r="UIY195" s="2"/>
      <c r="UIZ195" s="2"/>
      <c r="UJA195" s="2"/>
      <c r="UJB195" s="2"/>
      <c r="UJC195" s="2"/>
      <c r="UJD195" s="2"/>
      <c r="UJE195" s="2"/>
      <c r="UJF195" s="2"/>
      <c r="UJG195" s="2"/>
      <c r="UJH195" s="2"/>
      <c r="UJI195" s="2"/>
      <c r="UJJ195" s="2"/>
      <c r="UJK195" s="2"/>
      <c r="UJL195" s="2"/>
      <c r="UJM195" s="2"/>
      <c r="UJN195" s="2"/>
      <c r="UJO195" s="2"/>
      <c r="UJP195" s="2"/>
      <c r="UJQ195" s="2"/>
      <c r="UJR195" s="2"/>
      <c r="UJS195" s="2"/>
      <c r="UJT195" s="2"/>
      <c r="UJU195" s="2"/>
      <c r="UJV195" s="2"/>
      <c r="UJW195" s="2"/>
      <c r="UJX195" s="2"/>
      <c r="UJY195" s="2"/>
      <c r="UJZ195" s="2"/>
      <c r="UKA195" s="2"/>
      <c r="UKB195" s="2"/>
      <c r="UKC195" s="2"/>
      <c r="UKD195" s="2"/>
      <c r="UKE195" s="2"/>
      <c r="UKF195" s="2"/>
      <c r="UKG195" s="2"/>
      <c r="UKH195" s="2"/>
      <c r="UKI195" s="2"/>
      <c r="UKJ195" s="2"/>
      <c r="UKK195" s="2"/>
      <c r="UKL195" s="2"/>
      <c r="UKM195" s="2"/>
      <c r="UKN195" s="2"/>
      <c r="UKO195" s="2"/>
      <c r="UKP195" s="2"/>
      <c r="UKQ195" s="2"/>
      <c r="UKR195" s="2"/>
      <c r="UKS195" s="2"/>
      <c r="UKT195" s="2"/>
      <c r="UKU195" s="2"/>
      <c r="UKV195" s="2"/>
      <c r="UKW195" s="2"/>
      <c r="UKX195" s="2"/>
      <c r="UKY195" s="2"/>
      <c r="UKZ195" s="2"/>
      <c r="ULA195" s="2"/>
      <c r="ULB195" s="2"/>
      <c r="ULC195" s="2"/>
      <c r="ULD195" s="2"/>
      <c r="ULE195" s="2"/>
      <c r="ULF195" s="2"/>
      <c r="ULG195" s="2"/>
      <c r="ULH195" s="2"/>
      <c r="ULI195" s="2"/>
      <c r="ULJ195" s="2"/>
      <c r="ULK195" s="2"/>
      <c r="ULL195" s="2"/>
      <c r="ULM195" s="2"/>
      <c r="ULN195" s="2"/>
      <c r="ULO195" s="2"/>
      <c r="ULP195" s="2"/>
      <c r="ULQ195" s="2"/>
      <c r="ULR195" s="2"/>
      <c r="ULS195" s="2"/>
      <c r="ULT195" s="2"/>
      <c r="ULU195" s="2"/>
      <c r="ULV195" s="2"/>
      <c r="ULW195" s="2"/>
      <c r="ULX195" s="2"/>
      <c r="ULY195" s="2"/>
      <c r="ULZ195" s="2"/>
      <c r="UMA195" s="2"/>
      <c r="UMB195" s="2"/>
      <c r="UMC195" s="2"/>
      <c r="UMD195" s="2"/>
      <c r="UME195" s="2"/>
      <c r="UMF195" s="2"/>
      <c r="UMG195" s="2"/>
      <c r="UMH195" s="2"/>
      <c r="UMI195" s="2"/>
      <c r="UMJ195" s="2"/>
      <c r="UMK195" s="2"/>
      <c r="UML195" s="2"/>
      <c r="UMM195" s="2"/>
      <c r="UMN195" s="2"/>
      <c r="UMO195" s="2"/>
      <c r="UMP195" s="2"/>
      <c r="UMQ195" s="2"/>
      <c r="UMR195" s="2"/>
      <c r="UMS195" s="2"/>
      <c r="UMT195" s="2"/>
      <c r="UMU195" s="2"/>
      <c r="UMV195" s="2"/>
      <c r="UMW195" s="2"/>
      <c r="UMX195" s="2"/>
      <c r="UMY195" s="2"/>
      <c r="UMZ195" s="2"/>
      <c r="UNA195" s="2"/>
      <c r="UNB195" s="2"/>
      <c r="UNC195" s="2"/>
      <c r="UND195" s="2"/>
      <c r="UNE195" s="2"/>
      <c r="UNF195" s="2"/>
      <c r="UNG195" s="2"/>
      <c r="UNH195" s="2"/>
      <c r="UNI195" s="2"/>
      <c r="UNJ195" s="2"/>
      <c r="UNK195" s="2"/>
      <c r="UNL195" s="2"/>
      <c r="UNM195" s="2"/>
      <c r="UNN195" s="2"/>
      <c r="UNO195" s="2"/>
      <c r="UNP195" s="2"/>
      <c r="UNQ195" s="2"/>
      <c r="UNR195" s="2"/>
      <c r="UNS195" s="2"/>
      <c r="UNT195" s="2"/>
      <c r="UNU195" s="2"/>
      <c r="UNV195" s="2"/>
      <c r="UNW195" s="2"/>
      <c r="UNX195" s="2"/>
      <c r="UNY195" s="2"/>
      <c r="UNZ195" s="2"/>
      <c r="UOA195" s="2"/>
      <c r="UOB195" s="2"/>
      <c r="UOC195" s="2"/>
      <c r="UOD195" s="2"/>
      <c r="UOE195" s="2"/>
      <c r="UOF195" s="2"/>
      <c r="UOG195" s="2"/>
      <c r="UOH195" s="2"/>
      <c r="UOI195" s="2"/>
      <c r="UOJ195" s="2"/>
      <c r="UOK195" s="2"/>
      <c r="UOL195" s="2"/>
      <c r="UOM195" s="2"/>
      <c r="UON195" s="2"/>
      <c r="UOO195" s="2"/>
      <c r="UOP195" s="2"/>
      <c r="UOQ195" s="2"/>
      <c r="UOR195" s="2"/>
      <c r="UOS195" s="2"/>
      <c r="UOT195" s="2"/>
      <c r="UOU195" s="2"/>
      <c r="UOV195" s="2"/>
      <c r="UOW195" s="2"/>
      <c r="UOX195" s="2"/>
      <c r="UOY195" s="2"/>
      <c r="UOZ195" s="2"/>
      <c r="UPA195" s="2"/>
      <c r="UPB195" s="2"/>
      <c r="UPC195" s="2"/>
      <c r="UPD195" s="2"/>
      <c r="UPE195" s="2"/>
      <c r="UPF195" s="2"/>
      <c r="UPG195" s="2"/>
      <c r="UPH195" s="2"/>
      <c r="UPI195" s="2"/>
      <c r="UPJ195" s="2"/>
      <c r="UPK195" s="2"/>
      <c r="UPL195" s="2"/>
      <c r="UPM195" s="2"/>
      <c r="UPN195" s="2"/>
      <c r="UPO195" s="2"/>
      <c r="UPP195" s="2"/>
      <c r="UPQ195" s="2"/>
      <c r="UPR195" s="2"/>
      <c r="UPS195" s="2"/>
      <c r="UPT195" s="2"/>
      <c r="UPU195" s="2"/>
      <c r="UPV195" s="2"/>
      <c r="UPW195" s="2"/>
      <c r="UPX195" s="2"/>
      <c r="UPY195" s="2"/>
      <c r="UPZ195" s="2"/>
      <c r="UQA195" s="2"/>
      <c r="UQB195" s="2"/>
      <c r="UQC195" s="2"/>
      <c r="UQD195" s="2"/>
      <c r="UQE195" s="2"/>
      <c r="UQF195" s="2"/>
      <c r="UQG195" s="2"/>
      <c r="UQH195" s="2"/>
      <c r="UQI195" s="2"/>
      <c r="UQJ195" s="2"/>
      <c r="UQK195" s="2"/>
      <c r="UQL195" s="2"/>
      <c r="UQM195" s="2"/>
      <c r="UQN195" s="2"/>
      <c r="UQO195" s="2"/>
      <c r="UQP195" s="2"/>
      <c r="UQQ195" s="2"/>
      <c r="UQR195" s="2"/>
      <c r="UQS195" s="2"/>
      <c r="UQT195" s="2"/>
      <c r="UQU195" s="2"/>
      <c r="UQV195" s="2"/>
      <c r="UQW195" s="2"/>
      <c r="UQX195" s="2"/>
      <c r="UQY195" s="2"/>
      <c r="UQZ195" s="2"/>
      <c r="URA195" s="2"/>
      <c r="URB195" s="2"/>
      <c r="URC195" s="2"/>
      <c r="URD195" s="2"/>
      <c r="URE195" s="2"/>
      <c r="URF195" s="2"/>
      <c r="URG195" s="2"/>
      <c r="URH195" s="2"/>
      <c r="URI195" s="2"/>
      <c r="URJ195" s="2"/>
      <c r="URK195" s="2"/>
      <c r="URL195" s="2"/>
      <c r="URM195" s="2"/>
      <c r="URN195" s="2"/>
      <c r="URO195" s="2"/>
      <c r="URP195" s="2"/>
      <c r="URQ195" s="2"/>
      <c r="URR195" s="2"/>
      <c r="URS195" s="2"/>
      <c r="URT195" s="2"/>
      <c r="URU195" s="2"/>
      <c r="URV195" s="2"/>
      <c r="URW195" s="2"/>
      <c r="URX195" s="2"/>
      <c r="URY195" s="2"/>
      <c r="URZ195" s="2"/>
      <c r="USA195" s="2"/>
      <c r="USB195" s="2"/>
      <c r="USC195" s="2"/>
      <c r="USD195" s="2"/>
      <c r="USE195" s="2"/>
      <c r="USF195" s="2"/>
      <c r="USG195" s="2"/>
      <c r="USH195" s="2"/>
      <c r="USI195" s="2"/>
      <c r="USJ195" s="2"/>
      <c r="USK195" s="2"/>
      <c r="USL195" s="2"/>
      <c r="USM195" s="2"/>
      <c r="USN195" s="2"/>
      <c r="USO195" s="2"/>
      <c r="USP195" s="2"/>
      <c r="USQ195" s="2"/>
      <c r="USR195" s="2"/>
      <c r="USS195" s="2"/>
      <c r="UST195" s="2"/>
      <c r="USU195" s="2"/>
      <c r="USV195" s="2"/>
      <c r="USW195" s="2"/>
      <c r="USX195" s="2"/>
      <c r="USY195" s="2"/>
      <c r="USZ195" s="2"/>
      <c r="UTA195" s="2"/>
      <c r="UTB195" s="2"/>
      <c r="UTC195" s="2"/>
      <c r="UTD195" s="2"/>
      <c r="UTE195" s="2"/>
      <c r="UTF195" s="2"/>
      <c r="UTG195" s="2"/>
      <c r="UTH195" s="2"/>
      <c r="UTI195" s="2"/>
      <c r="UTJ195" s="2"/>
      <c r="UTK195" s="2"/>
      <c r="UTL195" s="2"/>
      <c r="UTM195" s="2"/>
      <c r="UTN195" s="2"/>
      <c r="UTO195" s="2"/>
      <c r="UTP195" s="2"/>
      <c r="UTQ195" s="2"/>
      <c r="UTR195" s="2"/>
      <c r="UTS195" s="2"/>
      <c r="UTT195" s="2"/>
      <c r="UTU195" s="2"/>
      <c r="UTV195" s="2"/>
      <c r="UTW195" s="2"/>
      <c r="UTX195" s="2"/>
      <c r="UTY195" s="2"/>
      <c r="UTZ195" s="2"/>
      <c r="UUA195" s="2"/>
      <c r="UUB195" s="2"/>
      <c r="UUC195" s="2"/>
      <c r="UUD195" s="2"/>
      <c r="UUE195" s="2"/>
      <c r="UUF195" s="2"/>
      <c r="UUG195" s="2"/>
      <c r="UUH195" s="2"/>
      <c r="UUI195" s="2"/>
      <c r="UUJ195" s="2"/>
      <c r="UUK195" s="2"/>
      <c r="UUL195" s="2"/>
      <c r="UUM195" s="2"/>
      <c r="UUN195" s="2"/>
      <c r="UUO195" s="2"/>
      <c r="UUP195" s="2"/>
      <c r="UUQ195" s="2"/>
      <c r="UUR195" s="2"/>
      <c r="UUS195" s="2"/>
      <c r="UUT195" s="2"/>
      <c r="UUU195" s="2"/>
      <c r="UUV195" s="2"/>
      <c r="UUW195" s="2"/>
      <c r="UUX195" s="2"/>
      <c r="UUY195" s="2"/>
      <c r="UUZ195" s="2"/>
      <c r="UVA195" s="2"/>
      <c r="UVB195" s="2"/>
      <c r="UVC195" s="2"/>
      <c r="UVD195" s="2"/>
      <c r="UVE195" s="2"/>
      <c r="UVF195" s="2"/>
      <c r="UVG195" s="2"/>
      <c r="UVH195" s="2"/>
      <c r="UVI195" s="2"/>
      <c r="UVJ195" s="2"/>
      <c r="UVK195" s="2"/>
      <c r="UVL195" s="2"/>
      <c r="UVM195" s="2"/>
      <c r="UVN195" s="2"/>
      <c r="UVO195" s="2"/>
      <c r="UVP195" s="2"/>
      <c r="UVQ195" s="2"/>
      <c r="UVR195" s="2"/>
      <c r="UVS195" s="2"/>
      <c r="UVT195" s="2"/>
      <c r="UVU195" s="2"/>
      <c r="UVV195" s="2"/>
      <c r="UVW195" s="2"/>
      <c r="UVX195" s="2"/>
      <c r="UVY195" s="2"/>
      <c r="UVZ195" s="2"/>
      <c r="UWA195" s="2"/>
      <c r="UWB195" s="2"/>
      <c r="UWC195" s="2"/>
      <c r="UWD195" s="2"/>
      <c r="UWE195" s="2"/>
      <c r="UWF195" s="2"/>
      <c r="UWG195" s="2"/>
      <c r="UWH195" s="2"/>
      <c r="UWI195" s="2"/>
      <c r="UWJ195" s="2"/>
      <c r="UWK195" s="2"/>
      <c r="UWL195" s="2"/>
      <c r="UWM195" s="2"/>
      <c r="UWN195" s="2"/>
      <c r="UWO195" s="2"/>
      <c r="UWP195" s="2"/>
      <c r="UWQ195" s="2"/>
      <c r="UWR195" s="2"/>
      <c r="UWS195" s="2"/>
      <c r="UWT195" s="2"/>
      <c r="UWU195" s="2"/>
      <c r="UWV195" s="2"/>
      <c r="UWW195" s="2"/>
      <c r="UWX195" s="2"/>
      <c r="UWY195" s="2"/>
      <c r="UWZ195" s="2"/>
      <c r="UXA195" s="2"/>
      <c r="UXB195" s="2"/>
      <c r="UXC195" s="2"/>
      <c r="UXD195" s="2"/>
      <c r="UXE195" s="2"/>
      <c r="UXF195" s="2"/>
      <c r="UXG195" s="2"/>
      <c r="UXH195" s="2"/>
      <c r="UXI195" s="2"/>
      <c r="UXJ195" s="2"/>
      <c r="UXK195" s="2"/>
      <c r="UXL195" s="2"/>
      <c r="UXM195" s="2"/>
      <c r="UXN195" s="2"/>
      <c r="UXO195" s="2"/>
      <c r="UXP195" s="2"/>
      <c r="UXQ195" s="2"/>
      <c r="UXR195" s="2"/>
      <c r="UXS195" s="2"/>
      <c r="UXT195" s="2"/>
      <c r="UXU195" s="2"/>
      <c r="UXV195" s="2"/>
      <c r="UXW195" s="2"/>
      <c r="UXX195" s="2"/>
      <c r="UXY195" s="2"/>
      <c r="UXZ195" s="2"/>
      <c r="UYA195" s="2"/>
      <c r="UYB195" s="2"/>
      <c r="UYC195" s="2"/>
      <c r="UYD195" s="2"/>
      <c r="UYE195" s="2"/>
      <c r="UYF195" s="2"/>
      <c r="UYG195" s="2"/>
      <c r="UYH195" s="2"/>
      <c r="UYI195" s="2"/>
      <c r="UYJ195" s="2"/>
      <c r="UYK195" s="2"/>
      <c r="UYL195" s="2"/>
      <c r="UYM195" s="2"/>
      <c r="UYN195" s="2"/>
      <c r="UYO195" s="2"/>
      <c r="UYP195" s="2"/>
      <c r="UYQ195" s="2"/>
      <c r="UYR195" s="2"/>
      <c r="UYS195" s="2"/>
      <c r="UYT195" s="2"/>
      <c r="UYU195" s="2"/>
      <c r="UYV195" s="2"/>
      <c r="UYW195" s="2"/>
      <c r="UYX195" s="2"/>
      <c r="UYY195" s="2"/>
      <c r="UYZ195" s="2"/>
      <c r="UZA195" s="2"/>
      <c r="UZB195" s="2"/>
      <c r="UZC195" s="2"/>
      <c r="UZD195" s="2"/>
      <c r="UZE195" s="2"/>
      <c r="UZF195" s="2"/>
      <c r="UZG195" s="2"/>
      <c r="UZH195" s="2"/>
      <c r="UZI195" s="2"/>
      <c r="UZJ195" s="2"/>
      <c r="UZK195" s="2"/>
      <c r="UZL195" s="2"/>
      <c r="UZM195" s="2"/>
      <c r="UZN195" s="2"/>
      <c r="UZO195" s="2"/>
      <c r="UZP195" s="2"/>
      <c r="UZQ195" s="2"/>
      <c r="UZR195" s="2"/>
      <c r="UZS195" s="2"/>
      <c r="UZT195" s="2"/>
      <c r="UZU195" s="2"/>
      <c r="UZV195" s="2"/>
      <c r="UZW195" s="2"/>
      <c r="UZX195" s="2"/>
      <c r="UZY195" s="2"/>
      <c r="UZZ195" s="2"/>
      <c r="VAA195" s="2"/>
      <c r="VAB195" s="2"/>
      <c r="VAC195" s="2"/>
      <c r="VAD195" s="2"/>
      <c r="VAE195" s="2"/>
      <c r="VAF195" s="2"/>
      <c r="VAG195" s="2"/>
      <c r="VAH195" s="2"/>
      <c r="VAI195" s="2"/>
      <c r="VAJ195" s="2"/>
      <c r="VAK195" s="2"/>
      <c r="VAL195" s="2"/>
      <c r="VAM195" s="2"/>
      <c r="VAN195" s="2"/>
      <c r="VAO195" s="2"/>
      <c r="VAP195" s="2"/>
      <c r="VAQ195" s="2"/>
      <c r="VAR195" s="2"/>
      <c r="VAS195" s="2"/>
      <c r="VAT195" s="2"/>
      <c r="VAU195" s="2"/>
      <c r="VAV195" s="2"/>
      <c r="VAW195" s="2"/>
      <c r="VAX195" s="2"/>
      <c r="VAY195" s="2"/>
      <c r="VAZ195" s="2"/>
      <c r="VBA195" s="2"/>
      <c r="VBB195" s="2"/>
      <c r="VBC195" s="2"/>
      <c r="VBD195" s="2"/>
      <c r="VBE195" s="2"/>
      <c r="VBF195" s="2"/>
      <c r="VBG195" s="2"/>
      <c r="VBH195" s="2"/>
      <c r="VBI195" s="2"/>
      <c r="VBJ195" s="2"/>
      <c r="VBK195" s="2"/>
      <c r="VBL195" s="2"/>
      <c r="VBM195" s="2"/>
      <c r="VBN195" s="2"/>
      <c r="VBO195" s="2"/>
      <c r="VBP195" s="2"/>
      <c r="VBQ195" s="2"/>
      <c r="VBR195" s="2"/>
      <c r="VBS195" s="2"/>
      <c r="VBT195" s="2"/>
      <c r="VBU195" s="2"/>
      <c r="VBV195" s="2"/>
      <c r="VBW195" s="2"/>
      <c r="VBX195" s="2"/>
      <c r="VBY195" s="2"/>
      <c r="VBZ195" s="2"/>
      <c r="VCA195" s="2"/>
      <c r="VCB195" s="2"/>
      <c r="VCC195" s="2"/>
      <c r="VCD195" s="2"/>
      <c r="VCE195" s="2"/>
      <c r="VCF195" s="2"/>
      <c r="VCG195" s="2"/>
      <c r="VCH195" s="2"/>
      <c r="VCI195" s="2"/>
      <c r="VCJ195" s="2"/>
      <c r="VCK195" s="2"/>
      <c r="VCL195" s="2"/>
      <c r="VCM195" s="2"/>
      <c r="VCN195" s="2"/>
      <c r="VCO195" s="2"/>
      <c r="VCP195" s="2"/>
      <c r="VCQ195" s="2"/>
      <c r="VCR195" s="2"/>
      <c r="VCS195" s="2"/>
      <c r="VCT195" s="2"/>
      <c r="VCU195" s="2"/>
      <c r="VCV195" s="2"/>
      <c r="VCW195" s="2"/>
      <c r="VCX195" s="2"/>
      <c r="VCY195" s="2"/>
      <c r="VCZ195" s="2"/>
      <c r="VDA195" s="2"/>
      <c r="VDB195" s="2"/>
      <c r="VDC195" s="2"/>
      <c r="VDD195" s="2"/>
      <c r="VDE195" s="2"/>
      <c r="VDF195" s="2"/>
      <c r="VDG195" s="2"/>
      <c r="VDH195" s="2"/>
      <c r="VDI195" s="2"/>
      <c r="VDJ195" s="2"/>
      <c r="VDK195" s="2"/>
      <c r="VDL195" s="2"/>
      <c r="VDM195" s="2"/>
      <c r="VDN195" s="2"/>
      <c r="VDO195" s="2"/>
      <c r="VDP195" s="2"/>
      <c r="VDQ195" s="2"/>
      <c r="VDR195" s="2"/>
      <c r="VDS195" s="2"/>
      <c r="VDT195" s="2"/>
      <c r="VDU195" s="2"/>
      <c r="VDV195" s="2"/>
      <c r="VDW195" s="2"/>
      <c r="VDX195" s="2"/>
      <c r="VDY195" s="2"/>
      <c r="VDZ195" s="2"/>
      <c r="VEA195" s="2"/>
      <c r="VEB195" s="2"/>
      <c r="VEC195" s="2"/>
      <c r="VED195" s="2"/>
      <c r="VEE195" s="2"/>
      <c r="VEF195" s="2"/>
      <c r="VEG195" s="2"/>
      <c r="VEH195" s="2"/>
      <c r="VEI195" s="2"/>
      <c r="VEJ195" s="2"/>
      <c r="VEK195" s="2"/>
      <c r="VEL195" s="2"/>
      <c r="VEM195" s="2"/>
      <c r="VEN195" s="2"/>
      <c r="VEO195" s="2"/>
      <c r="VEP195" s="2"/>
      <c r="VEQ195" s="2"/>
      <c r="VER195" s="2"/>
      <c r="VES195" s="2"/>
      <c r="VET195" s="2"/>
      <c r="VEU195" s="2"/>
      <c r="VEV195" s="2"/>
      <c r="VEW195" s="2"/>
      <c r="VEX195" s="2"/>
      <c r="VEY195" s="2"/>
      <c r="VEZ195" s="2"/>
      <c r="VFA195" s="2"/>
      <c r="VFB195" s="2"/>
      <c r="VFC195" s="2"/>
      <c r="VFD195" s="2"/>
      <c r="VFE195" s="2"/>
      <c r="VFF195" s="2"/>
      <c r="VFG195" s="2"/>
      <c r="VFH195" s="2"/>
      <c r="VFI195" s="2"/>
      <c r="VFJ195" s="2"/>
      <c r="VFK195" s="2"/>
      <c r="VFL195" s="2"/>
      <c r="VFM195" s="2"/>
      <c r="VFN195" s="2"/>
      <c r="VFO195" s="2"/>
      <c r="VFP195" s="2"/>
      <c r="VFQ195" s="2"/>
      <c r="VFR195" s="2"/>
      <c r="VFS195" s="2"/>
      <c r="VFT195" s="2"/>
      <c r="VFU195" s="2"/>
      <c r="VFV195" s="2"/>
      <c r="VFW195" s="2"/>
      <c r="VFX195" s="2"/>
      <c r="VFY195" s="2"/>
      <c r="VFZ195" s="2"/>
      <c r="VGA195" s="2"/>
      <c r="VGB195" s="2"/>
      <c r="VGC195" s="2"/>
      <c r="VGD195" s="2"/>
      <c r="VGE195" s="2"/>
      <c r="VGF195" s="2"/>
      <c r="VGG195" s="2"/>
      <c r="VGH195" s="2"/>
      <c r="VGI195" s="2"/>
      <c r="VGJ195" s="2"/>
      <c r="VGK195" s="2"/>
      <c r="VGL195" s="2"/>
      <c r="VGM195" s="2"/>
      <c r="VGN195" s="2"/>
      <c r="VGO195" s="2"/>
      <c r="VGP195" s="2"/>
      <c r="VGQ195" s="2"/>
      <c r="VGR195" s="2"/>
      <c r="VGS195" s="2"/>
      <c r="VGT195" s="2"/>
      <c r="VGU195" s="2"/>
      <c r="VGV195" s="2"/>
      <c r="VGW195" s="2"/>
      <c r="VGX195" s="2"/>
      <c r="VGY195" s="2"/>
      <c r="VGZ195" s="2"/>
      <c r="VHA195" s="2"/>
      <c r="VHB195" s="2"/>
      <c r="VHC195" s="2"/>
      <c r="VHD195" s="2"/>
      <c r="VHE195" s="2"/>
      <c r="VHF195" s="2"/>
      <c r="VHG195" s="2"/>
      <c r="VHH195" s="2"/>
      <c r="VHI195" s="2"/>
      <c r="VHJ195" s="2"/>
      <c r="VHK195" s="2"/>
      <c r="VHL195" s="2"/>
      <c r="VHM195" s="2"/>
      <c r="VHN195" s="2"/>
      <c r="VHO195" s="2"/>
      <c r="VHP195" s="2"/>
      <c r="VHQ195" s="2"/>
      <c r="VHR195" s="2"/>
      <c r="VHS195" s="2"/>
      <c r="VHT195" s="2"/>
      <c r="VHU195" s="2"/>
      <c r="VHV195" s="2"/>
      <c r="VHW195" s="2"/>
      <c r="VHX195" s="2"/>
      <c r="VHY195" s="2"/>
      <c r="VHZ195" s="2"/>
      <c r="VIA195" s="2"/>
      <c r="VIB195" s="2"/>
      <c r="VIC195" s="2"/>
      <c r="VID195" s="2"/>
      <c r="VIE195" s="2"/>
      <c r="VIF195" s="2"/>
      <c r="VIG195" s="2"/>
      <c r="VIH195" s="2"/>
      <c r="VII195" s="2"/>
      <c r="VIJ195" s="2"/>
      <c r="VIK195" s="2"/>
      <c r="VIL195" s="2"/>
      <c r="VIM195" s="2"/>
      <c r="VIN195" s="2"/>
      <c r="VIO195" s="2"/>
      <c r="VIP195" s="2"/>
      <c r="VIQ195" s="2"/>
      <c r="VIR195" s="2"/>
      <c r="VIS195" s="2"/>
      <c r="VIT195" s="2"/>
      <c r="VIU195" s="2"/>
      <c r="VIV195" s="2"/>
      <c r="VIW195" s="2"/>
      <c r="VIX195" s="2"/>
      <c r="VIY195" s="2"/>
      <c r="VIZ195" s="2"/>
      <c r="VJA195" s="2"/>
      <c r="VJB195" s="2"/>
      <c r="VJC195" s="2"/>
      <c r="VJD195" s="2"/>
      <c r="VJE195" s="2"/>
      <c r="VJF195" s="2"/>
      <c r="VJG195" s="2"/>
      <c r="VJH195" s="2"/>
      <c r="VJI195" s="2"/>
      <c r="VJJ195" s="2"/>
      <c r="VJK195" s="2"/>
      <c r="VJL195" s="2"/>
      <c r="VJM195" s="2"/>
      <c r="VJN195" s="2"/>
      <c r="VJO195" s="2"/>
      <c r="VJP195" s="2"/>
      <c r="VJQ195" s="2"/>
      <c r="VJR195" s="2"/>
      <c r="VJS195" s="2"/>
      <c r="VJT195" s="2"/>
      <c r="VJU195" s="2"/>
      <c r="VJV195" s="2"/>
      <c r="VJW195" s="2"/>
      <c r="VJX195" s="2"/>
      <c r="VJY195" s="2"/>
      <c r="VJZ195" s="2"/>
      <c r="VKA195" s="2"/>
      <c r="VKB195" s="2"/>
      <c r="VKC195" s="2"/>
      <c r="VKD195" s="2"/>
      <c r="VKE195" s="2"/>
      <c r="VKF195" s="2"/>
      <c r="VKG195" s="2"/>
      <c r="VKH195" s="2"/>
      <c r="VKI195" s="2"/>
      <c r="VKJ195" s="2"/>
      <c r="VKK195" s="2"/>
      <c r="VKL195" s="2"/>
      <c r="VKM195" s="2"/>
      <c r="VKN195" s="2"/>
      <c r="VKO195" s="2"/>
      <c r="VKP195" s="2"/>
      <c r="VKQ195" s="2"/>
      <c r="VKR195" s="2"/>
      <c r="VKS195" s="2"/>
      <c r="VKT195" s="2"/>
      <c r="VKU195" s="2"/>
      <c r="VKV195" s="2"/>
      <c r="VKW195" s="2"/>
      <c r="VKX195" s="2"/>
      <c r="VKY195" s="2"/>
      <c r="VKZ195" s="2"/>
      <c r="VLA195" s="2"/>
      <c r="VLB195" s="2"/>
      <c r="VLC195" s="2"/>
      <c r="VLD195" s="2"/>
      <c r="VLE195" s="2"/>
      <c r="VLF195" s="2"/>
      <c r="VLG195" s="2"/>
      <c r="VLH195" s="2"/>
      <c r="VLI195" s="2"/>
      <c r="VLJ195" s="2"/>
      <c r="VLK195" s="2"/>
      <c r="VLL195" s="2"/>
      <c r="VLM195" s="2"/>
      <c r="VLN195" s="2"/>
      <c r="VLO195" s="2"/>
      <c r="VLP195" s="2"/>
      <c r="VLQ195" s="2"/>
      <c r="VLR195" s="2"/>
      <c r="VLS195" s="2"/>
      <c r="VLT195" s="2"/>
      <c r="VLU195" s="2"/>
      <c r="VLV195" s="2"/>
      <c r="VLW195" s="2"/>
      <c r="VLX195" s="2"/>
      <c r="VLY195" s="2"/>
      <c r="VLZ195" s="2"/>
      <c r="VMA195" s="2"/>
      <c r="VMB195" s="2"/>
      <c r="VMC195" s="2"/>
      <c r="VMD195" s="2"/>
      <c r="VME195" s="2"/>
      <c r="VMF195" s="2"/>
      <c r="VMG195" s="2"/>
      <c r="VMH195" s="2"/>
      <c r="VMI195" s="2"/>
      <c r="VMJ195" s="2"/>
      <c r="VMK195" s="2"/>
      <c r="VML195" s="2"/>
      <c r="VMM195" s="2"/>
      <c r="VMN195" s="2"/>
      <c r="VMO195" s="2"/>
      <c r="VMP195" s="2"/>
      <c r="VMQ195" s="2"/>
      <c r="VMR195" s="2"/>
      <c r="VMS195" s="2"/>
      <c r="VMT195" s="2"/>
      <c r="VMU195" s="2"/>
      <c r="VMV195" s="2"/>
      <c r="VMW195" s="2"/>
      <c r="VMX195" s="2"/>
      <c r="VMY195" s="2"/>
      <c r="VMZ195" s="2"/>
      <c r="VNA195" s="2"/>
      <c r="VNB195" s="2"/>
      <c r="VNC195" s="2"/>
      <c r="VND195" s="2"/>
      <c r="VNE195" s="2"/>
      <c r="VNF195" s="2"/>
      <c r="VNG195" s="2"/>
      <c r="VNH195" s="2"/>
      <c r="VNI195" s="2"/>
      <c r="VNJ195" s="2"/>
      <c r="VNK195" s="2"/>
      <c r="VNL195" s="2"/>
      <c r="VNM195" s="2"/>
      <c r="VNN195" s="2"/>
      <c r="VNO195" s="2"/>
      <c r="VNP195" s="2"/>
      <c r="VNQ195" s="2"/>
      <c r="VNR195" s="2"/>
      <c r="VNS195" s="2"/>
      <c r="VNT195" s="2"/>
      <c r="VNU195" s="2"/>
      <c r="VNV195" s="2"/>
      <c r="VNW195" s="2"/>
      <c r="VNX195" s="2"/>
      <c r="VNY195" s="2"/>
      <c r="VNZ195" s="2"/>
      <c r="VOA195" s="2"/>
      <c r="VOB195" s="2"/>
      <c r="VOC195" s="2"/>
      <c r="VOD195" s="2"/>
      <c r="VOE195" s="2"/>
      <c r="VOF195" s="2"/>
      <c r="VOG195" s="2"/>
      <c r="VOH195" s="2"/>
      <c r="VOI195" s="2"/>
      <c r="VOJ195" s="2"/>
      <c r="VOK195" s="2"/>
      <c r="VOL195" s="2"/>
      <c r="VOM195" s="2"/>
      <c r="VON195" s="2"/>
      <c r="VOO195" s="2"/>
      <c r="VOP195" s="2"/>
      <c r="VOQ195" s="2"/>
      <c r="VOR195" s="2"/>
      <c r="VOS195" s="2"/>
      <c r="VOT195" s="2"/>
      <c r="VOU195" s="2"/>
      <c r="VOV195" s="2"/>
      <c r="VOW195" s="2"/>
      <c r="VOX195" s="2"/>
      <c r="VOY195" s="2"/>
      <c r="VOZ195" s="2"/>
      <c r="VPA195" s="2"/>
      <c r="VPB195" s="2"/>
      <c r="VPC195" s="2"/>
      <c r="VPD195" s="2"/>
      <c r="VPE195" s="2"/>
      <c r="VPF195" s="2"/>
      <c r="VPG195" s="2"/>
      <c r="VPH195" s="2"/>
      <c r="VPI195" s="2"/>
      <c r="VPJ195" s="2"/>
      <c r="VPK195" s="2"/>
      <c r="VPL195" s="2"/>
      <c r="VPM195" s="2"/>
      <c r="VPN195" s="2"/>
      <c r="VPO195" s="2"/>
      <c r="VPP195" s="2"/>
      <c r="VPQ195" s="2"/>
      <c r="VPR195" s="2"/>
      <c r="VPS195" s="2"/>
      <c r="VPT195" s="2"/>
      <c r="VPU195" s="2"/>
      <c r="VPV195" s="2"/>
      <c r="VPW195" s="2"/>
      <c r="VPX195" s="2"/>
      <c r="VPY195" s="2"/>
      <c r="VPZ195" s="2"/>
      <c r="VQA195" s="2"/>
      <c r="VQB195" s="2"/>
      <c r="VQC195" s="2"/>
      <c r="VQD195" s="2"/>
      <c r="VQE195" s="2"/>
      <c r="VQF195" s="2"/>
      <c r="VQG195" s="2"/>
      <c r="VQH195" s="2"/>
      <c r="VQI195" s="2"/>
      <c r="VQJ195" s="2"/>
      <c r="VQK195" s="2"/>
      <c r="VQL195" s="2"/>
      <c r="VQM195" s="2"/>
      <c r="VQN195" s="2"/>
      <c r="VQO195" s="2"/>
      <c r="VQP195" s="2"/>
      <c r="VQQ195" s="2"/>
      <c r="VQR195" s="2"/>
      <c r="VQS195" s="2"/>
      <c r="VQT195" s="2"/>
      <c r="VQU195" s="2"/>
      <c r="VQV195" s="2"/>
      <c r="VQW195" s="2"/>
      <c r="VQX195" s="2"/>
      <c r="VQY195" s="2"/>
      <c r="VQZ195" s="2"/>
      <c r="VRA195" s="2"/>
      <c r="VRB195" s="2"/>
      <c r="VRC195" s="2"/>
      <c r="VRD195" s="2"/>
      <c r="VRE195" s="2"/>
      <c r="VRF195" s="2"/>
      <c r="VRG195" s="2"/>
      <c r="VRH195" s="2"/>
      <c r="VRI195" s="2"/>
      <c r="VRJ195" s="2"/>
      <c r="VRK195" s="2"/>
      <c r="VRL195" s="2"/>
      <c r="VRM195" s="2"/>
      <c r="VRN195" s="2"/>
      <c r="VRO195" s="2"/>
      <c r="VRP195" s="2"/>
      <c r="VRQ195" s="2"/>
      <c r="VRR195" s="2"/>
      <c r="VRS195" s="2"/>
      <c r="VRT195" s="2"/>
      <c r="VRU195" s="2"/>
      <c r="VRV195" s="2"/>
      <c r="VRW195" s="2"/>
      <c r="VRX195" s="2"/>
      <c r="VRY195" s="2"/>
      <c r="VRZ195" s="2"/>
      <c r="VSA195" s="2"/>
      <c r="VSB195" s="2"/>
      <c r="VSC195" s="2"/>
      <c r="VSD195" s="2"/>
      <c r="VSE195" s="2"/>
      <c r="VSF195" s="2"/>
      <c r="VSG195" s="2"/>
      <c r="VSH195" s="2"/>
      <c r="VSI195" s="2"/>
      <c r="VSJ195" s="2"/>
      <c r="VSK195" s="2"/>
      <c r="VSL195" s="2"/>
      <c r="VSM195" s="2"/>
      <c r="VSN195" s="2"/>
      <c r="VSO195" s="2"/>
      <c r="VSP195" s="2"/>
      <c r="VSQ195" s="2"/>
      <c r="VSR195" s="2"/>
      <c r="VSS195" s="2"/>
      <c r="VST195" s="2"/>
      <c r="VSU195" s="2"/>
      <c r="VSV195" s="2"/>
      <c r="VSW195" s="2"/>
      <c r="VSX195" s="2"/>
      <c r="VSY195" s="2"/>
      <c r="VSZ195" s="2"/>
      <c r="VTA195" s="2"/>
      <c r="VTB195" s="2"/>
      <c r="VTC195" s="2"/>
      <c r="VTD195" s="2"/>
      <c r="VTE195" s="2"/>
      <c r="VTF195" s="2"/>
      <c r="VTG195" s="2"/>
      <c r="VTH195" s="2"/>
      <c r="VTI195" s="2"/>
      <c r="VTJ195" s="2"/>
      <c r="VTK195" s="2"/>
      <c r="VTL195" s="2"/>
      <c r="VTM195" s="2"/>
      <c r="VTN195" s="2"/>
      <c r="VTO195" s="2"/>
      <c r="VTP195" s="2"/>
      <c r="VTQ195" s="2"/>
      <c r="VTR195" s="2"/>
      <c r="VTS195" s="2"/>
      <c r="VTT195" s="2"/>
      <c r="VTU195" s="2"/>
      <c r="VTV195" s="2"/>
      <c r="VTW195" s="2"/>
      <c r="VTX195" s="2"/>
      <c r="VTY195" s="2"/>
      <c r="VTZ195" s="2"/>
      <c r="VUA195" s="2"/>
      <c r="VUB195" s="2"/>
      <c r="VUC195" s="2"/>
      <c r="VUD195" s="2"/>
      <c r="VUE195" s="2"/>
      <c r="VUF195" s="2"/>
      <c r="VUG195" s="2"/>
      <c r="VUH195" s="2"/>
      <c r="VUI195" s="2"/>
      <c r="VUJ195" s="2"/>
      <c r="VUK195" s="2"/>
      <c r="VUL195" s="2"/>
      <c r="VUM195" s="2"/>
      <c r="VUN195" s="2"/>
      <c r="VUO195" s="2"/>
      <c r="VUP195" s="2"/>
      <c r="VUQ195" s="2"/>
      <c r="VUR195" s="2"/>
      <c r="VUS195" s="2"/>
      <c r="VUT195" s="2"/>
      <c r="VUU195" s="2"/>
      <c r="VUV195" s="2"/>
      <c r="VUW195" s="2"/>
      <c r="VUX195" s="2"/>
      <c r="VUY195" s="2"/>
      <c r="VUZ195" s="2"/>
      <c r="VVA195" s="2"/>
      <c r="VVB195" s="2"/>
      <c r="VVC195" s="2"/>
      <c r="VVD195" s="2"/>
      <c r="VVE195" s="2"/>
      <c r="VVF195" s="2"/>
      <c r="VVG195" s="2"/>
      <c r="VVH195" s="2"/>
      <c r="VVI195" s="2"/>
      <c r="VVJ195" s="2"/>
      <c r="VVK195" s="2"/>
      <c r="VVL195" s="2"/>
      <c r="VVM195" s="2"/>
      <c r="VVN195" s="2"/>
      <c r="VVO195" s="2"/>
      <c r="VVP195" s="2"/>
      <c r="VVQ195" s="2"/>
      <c r="VVR195" s="2"/>
      <c r="VVS195" s="2"/>
      <c r="VVT195" s="2"/>
      <c r="VVU195" s="2"/>
      <c r="VVV195" s="2"/>
      <c r="VVW195" s="2"/>
      <c r="VVX195" s="2"/>
      <c r="VVY195" s="2"/>
      <c r="VVZ195" s="2"/>
      <c r="VWA195" s="2"/>
      <c r="VWB195" s="2"/>
      <c r="VWC195" s="2"/>
      <c r="VWD195" s="2"/>
      <c r="VWE195" s="2"/>
      <c r="VWF195" s="2"/>
      <c r="VWG195" s="2"/>
      <c r="VWH195" s="2"/>
      <c r="VWI195" s="2"/>
      <c r="VWJ195" s="2"/>
      <c r="VWK195" s="2"/>
      <c r="VWL195" s="2"/>
      <c r="VWM195" s="2"/>
      <c r="VWN195" s="2"/>
      <c r="VWO195" s="2"/>
      <c r="VWP195" s="2"/>
      <c r="VWQ195" s="2"/>
      <c r="VWR195" s="2"/>
      <c r="VWS195" s="2"/>
      <c r="VWT195" s="2"/>
      <c r="VWU195" s="2"/>
      <c r="VWV195" s="2"/>
      <c r="VWW195" s="2"/>
      <c r="VWX195" s="2"/>
      <c r="VWY195" s="2"/>
      <c r="VWZ195" s="2"/>
      <c r="VXA195" s="2"/>
      <c r="VXB195" s="2"/>
      <c r="VXC195" s="2"/>
      <c r="VXD195" s="2"/>
      <c r="VXE195" s="2"/>
      <c r="VXF195" s="2"/>
      <c r="VXG195" s="2"/>
      <c r="VXH195" s="2"/>
      <c r="VXI195" s="2"/>
      <c r="VXJ195" s="2"/>
      <c r="VXK195" s="2"/>
      <c r="VXL195" s="2"/>
      <c r="VXM195" s="2"/>
      <c r="VXN195" s="2"/>
      <c r="VXO195" s="2"/>
      <c r="VXP195" s="2"/>
      <c r="VXQ195" s="2"/>
      <c r="VXR195" s="2"/>
      <c r="VXS195" s="2"/>
      <c r="VXT195" s="2"/>
      <c r="VXU195" s="2"/>
      <c r="VXV195" s="2"/>
      <c r="VXW195" s="2"/>
      <c r="VXX195" s="2"/>
      <c r="VXY195" s="2"/>
      <c r="VXZ195" s="2"/>
      <c r="VYA195" s="2"/>
      <c r="VYB195" s="2"/>
      <c r="VYC195" s="2"/>
      <c r="VYD195" s="2"/>
      <c r="VYE195" s="2"/>
      <c r="VYF195" s="2"/>
      <c r="VYG195" s="2"/>
      <c r="VYH195" s="2"/>
      <c r="VYI195" s="2"/>
      <c r="VYJ195" s="2"/>
      <c r="VYK195" s="2"/>
      <c r="VYL195" s="2"/>
      <c r="VYM195" s="2"/>
      <c r="VYN195" s="2"/>
      <c r="VYO195" s="2"/>
      <c r="VYP195" s="2"/>
      <c r="VYQ195" s="2"/>
      <c r="VYR195" s="2"/>
      <c r="VYS195" s="2"/>
      <c r="VYT195" s="2"/>
      <c r="VYU195" s="2"/>
      <c r="VYV195" s="2"/>
      <c r="VYW195" s="2"/>
      <c r="VYX195" s="2"/>
      <c r="VYY195" s="2"/>
      <c r="VYZ195" s="2"/>
      <c r="VZA195" s="2"/>
      <c r="VZB195" s="2"/>
      <c r="VZC195" s="2"/>
      <c r="VZD195" s="2"/>
      <c r="VZE195" s="2"/>
      <c r="VZF195" s="2"/>
      <c r="VZG195" s="2"/>
      <c r="VZH195" s="2"/>
      <c r="VZI195" s="2"/>
      <c r="VZJ195" s="2"/>
      <c r="VZK195" s="2"/>
      <c r="VZL195" s="2"/>
      <c r="VZM195" s="2"/>
      <c r="VZN195" s="2"/>
      <c r="VZO195" s="2"/>
      <c r="VZP195" s="2"/>
      <c r="VZQ195" s="2"/>
      <c r="VZR195" s="2"/>
      <c r="VZS195" s="2"/>
      <c r="VZT195" s="2"/>
      <c r="VZU195" s="2"/>
      <c r="VZV195" s="2"/>
      <c r="VZW195" s="2"/>
      <c r="VZX195" s="2"/>
      <c r="VZY195" s="2"/>
      <c r="VZZ195" s="2"/>
      <c r="WAA195" s="2"/>
      <c r="WAB195" s="2"/>
      <c r="WAC195" s="2"/>
      <c r="WAD195" s="2"/>
      <c r="WAE195" s="2"/>
      <c r="WAF195" s="2"/>
      <c r="WAG195" s="2"/>
      <c r="WAH195" s="2"/>
      <c r="WAI195" s="2"/>
      <c r="WAJ195" s="2"/>
      <c r="WAK195" s="2"/>
      <c r="WAL195" s="2"/>
      <c r="WAM195" s="2"/>
      <c r="WAN195" s="2"/>
      <c r="WAO195" s="2"/>
      <c r="WAP195" s="2"/>
      <c r="WAQ195" s="2"/>
      <c r="WAR195" s="2"/>
      <c r="WAS195" s="2"/>
      <c r="WAT195" s="2"/>
      <c r="WAU195" s="2"/>
      <c r="WAV195" s="2"/>
      <c r="WAW195" s="2"/>
      <c r="WAX195" s="2"/>
      <c r="WAY195" s="2"/>
      <c r="WAZ195" s="2"/>
      <c r="WBA195" s="2"/>
      <c r="WBB195" s="2"/>
      <c r="WBC195" s="2"/>
      <c r="WBD195" s="2"/>
      <c r="WBE195" s="2"/>
      <c r="WBF195" s="2"/>
      <c r="WBG195" s="2"/>
      <c r="WBH195" s="2"/>
      <c r="WBI195" s="2"/>
      <c r="WBJ195" s="2"/>
      <c r="WBK195" s="2"/>
      <c r="WBL195" s="2"/>
      <c r="WBM195" s="2"/>
      <c r="WBN195" s="2"/>
      <c r="WBO195" s="2"/>
      <c r="WBP195" s="2"/>
      <c r="WBQ195" s="2"/>
      <c r="WBR195" s="2"/>
      <c r="WBS195" s="2"/>
      <c r="WBT195" s="2"/>
      <c r="WBU195" s="2"/>
      <c r="WBV195" s="2"/>
      <c r="WBW195" s="2"/>
      <c r="WBX195" s="2"/>
      <c r="WBY195" s="2"/>
      <c r="WBZ195" s="2"/>
      <c r="WCA195" s="2"/>
      <c r="WCB195" s="2"/>
      <c r="WCC195" s="2"/>
      <c r="WCD195" s="2"/>
      <c r="WCE195" s="2"/>
      <c r="WCF195" s="2"/>
      <c r="WCG195" s="2"/>
      <c r="WCH195" s="2"/>
      <c r="WCI195" s="2"/>
      <c r="WCJ195" s="2"/>
      <c r="WCK195" s="2"/>
      <c r="WCL195" s="2"/>
      <c r="WCM195" s="2"/>
      <c r="WCN195" s="2"/>
      <c r="WCO195" s="2"/>
      <c r="WCP195" s="2"/>
      <c r="WCQ195" s="2"/>
      <c r="WCR195" s="2"/>
      <c r="WCS195" s="2"/>
      <c r="WCT195" s="2"/>
      <c r="WCU195" s="2"/>
      <c r="WCV195" s="2"/>
      <c r="WCW195" s="2"/>
      <c r="WCX195" s="2"/>
      <c r="WCY195" s="2"/>
      <c r="WCZ195" s="2"/>
      <c r="WDA195" s="2"/>
      <c r="WDB195" s="2"/>
      <c r="WDC195" s="2"/>
      <c r="WDD195" s="2"/>
      <c r="WDE195" s="2"/>
      <c r="WDF195" s="2"/>
      <c r="WDG195" s="2"/>
      <c r="WDH195" s="2"/>
      <c r="WDI195" s="2"/>
      <c r="WDJ195" s="2"/>
      <c r="WDK195" s="2"/>
      <c r="WDL195" s="2"/>
      <c r="WDM195" s="2"/>
      <c r="WDN195" s="2"/>
      <c r="WDO195" s="2"/>
      <c r="WDP195" s="2"/>
      <c r="WDQ195" s="2"/>
      <c r="WDR195" s="2"/>
      <c r="WDS195" s="2"/>
      <c r="WDT195" s="2"/>
      <c r="WDU195" s="2"/>
      <c r="WDV195" s="2"/>
      <c r="WDW195" s="2"/>
      <c r="WDX195" s="2"/>
      <c r="WDY195" s="2"/>
      <c r="WDZ195" s="2"/>
      <c r="WEA195" s="2"/>
      <c r="WEB195" s="2"/>
      <c r="WEC195" s="2"/>
      <c r="WED195" s="2"/>
      <c r="WEE195" s="2"/>
      <c r="WEF195" s="2"/>
      <c r="WEG195" s="2"/>
      <c r="WEH195" s="2"/>
      <c r="WEI195" s="2"/>
      <c r="WEJ195" s="2"/>
      <c r="WEK195" s="2"/>
      <c r="WEL195" s="2"/>
      <c r="WEM195" s="2"/>
      <c r="WEN195" s="2"/>
      <c r="WEO195" s="2"/>
      <c r="WEP195" s="2"/>
      <c r="WEQ195" s="2"/>
      <c r="WER195" s="2"/>
      <c r="WES195" s="2"/>
      <c r="WET195" s="2"/>
      <c r="WEU195" s="2"/>
      <c r="WEV195" s="2"/>
      <c r="WEW195" s="2"/>
      <c r="WEX195" s="2"/>
      <c r="WEY195" s="2"/>
      <c r="WEZ195" s="2"/>
      <c r="WFA195" s="2"/>
      <c r="WFB195" s="2"/>
      <c r="WFC195" s="2"/>
      <c r="WFD195" s="2"/>
      <c r="WFE195" s="2"/>
      <c r="WFF195" s="2"/>
      <c r="WFG195" s="2"/>
      <c r="WFH195" s="2"/>
      <c r="WFI195" s="2"/>
      <c r="WFJ195" s="2"/>
      <c r="WFK195" s="2"/>
      <c r="WFL195" s="2"/>
      <c r="WFM195" s="2"/>
      <c r="WFN195" s="2"/>
      <c r="WFO195" s="2"/>
      <c r="WFP195" s="2"/>
      <c r="WFQ195" s="2"/>
      <c r="WFR195" s="2"/>
      <c r="WFS195" s="2"/>
      <c r="WFT195" s="2"/>
      <c r="WFU195" s="2"/>
      <c r="WFV195" s="2"/>
      <c r="WFW195" s="2"/>
      <c r="WFX195" s="2"/>
      <c r="WFY195" s="2"/>
      <c r="WFZ195" s="2"/>
      <c r="WGA195" s="2"/>
      <c r="WGB195" s="2"/>
      <c r="WGC195" s="2"/>
      <c r="WGD195" s="2"/>
      <c r="WGE195" s="2"/>
      <c r="WGF195" s="2"/>
      <c r="WGG195" s="2"/>
      <c r="WGH195" s="2"/>
      <c r="WGI195" s="2"/>
      <c r="WGJ195" s="2"/>
      <c r="WGK195" s="2"/>
      <c r="WGL195" s="2"/>
      <c r="WGM195" s="2"/>
      <c r="WGN195" s="2"/>
      <c r="WGO195" s="2"/>
      <c r="WGP195" s="2"/>
      <c r="WGQ195" s="2"/>
      <c r="WGR195" s="2"/>
      <c r="WGS195" s="2"/>
      <c r="WGT195" s="2"/>
      <c r="WGU195" s="2"/>
      <c r="WGV195" s="2"/>
      <c r="WGW195" s="2"/>
      <c r="WGX195" s="2"/>
      <c r="WGY195" s="2"/>
      <c r="WGZ195" s="2"/>
      <c r="WHA195" s="2"/>
      <c r="WHB195" s="2"/>
      <c r="WHC195" s="2"/>
      <c r="WHD195" s="2"/>
      <c r="WHE195" s="2"/>
      <c r="WHF195" s="2"/>
      <c r="WHG195" s="2"/>
      <c r="WHH195" s="2"/>
      <c r="WHI195" s="2"/>
      <c r="WHJ195" s="2"/>
      <c r="WHK195" s="2"/>
      <c r="WHL195" s="2"/>
      <c r="WHM195" s="2"/>
      <c r="WHN195" s="2"/>
      <c r="WHO195" s="2"/>
      <c r="WHP195" s="2"/>
      <c r="WHQ195" s="2"/>
      <c r="WHR195" s="2"/>
      <c r="WHS195" s="2"/>
      <c r="WHT195" s="2"/>
      <c r="WHU195" s="2"/>
      <c r="WHV195" s="2"/>
      <c r="WHW195" s="2"/>
      <c r="WHX195" s="2"/>
      <c r="WHY195" s="2"/>
      <c r="WHZ195" s="2"/>
      <c r="WIA195" s="2"/>
      <c r="WIB195" s="2"/>
      <c r="WIC195" s="2"/>
      <c r="WID195" s="2"/>
      <c r="WIE195" s="2"/>
      <c r="WIF195" s="2"/>
      <c r="WIG195" s="2"/>
      <c r="WIH195" s="2"/>
      <c r="WII195" s="2"/>
      <c r="WIJ195" s="2"/>
      <c r="WIK195" s="2"/>
      <c r="WIL195" s="2"/>
      <c r="WIM195" s="2"/>
      <c r="WIN195" s="2"/>
      <c r="WIO195" s="2"/>
      <c r="WIP195" s="2"/>
      <c r="WIQ195" s="2"/>
      <c r="WIR195" s="2"/>
      <c r="WIS195" s="2"/>
      <c r="WIT195" s="2"/>
      <c r="WIU195" s="2"/>
      <c r="WIV195" s="2"/>
      <c r="WIW195" s="2"/>
      <c r="WIX195" s="2"/>
      <c r="WIY195" s="2"/>
      <c r="WIZ195" s="2"/>
      <c r="WJA195" s="2"/>
      <c r="WJB195" s="2"/>
      <c r="WJC195" s="2"/>
      <c r="WJD195" s="2"/>
      <c r="WJE195" s="2"/>
      <c r="WJF195" s="2"/>
      <c r="WJG195" s="2"/>
      <c r="WJH195" s="2"/>
      <c r="WJI195" s="2"/>
      <c r="WJJ195" s="2"/>
      <c r="WJK195" s="2"/>
      <c r="WJL195" s="2"/>
      <c r="WJM195" s="2"/>
      <c r="WJN195" s="2"/>
      <c r="WJO195" s="2"/>
      <c r="WJP195" s="2"/>
      <c r="WJQ195" s="2"/>
      <c r="WJR195" s="2"/>
      <c r="WJS195" s="2"/>
      <c r="WJT195" s="2"/>
      <c r="WJU195" s="2"/>
      <c r="WJV195" s="2"/>
      <c r="WJW195" s="2"/>
      <c r="WJX195" s="2"/>
      <c r="WJY195" s="2"/>
      <c r="WJZ195" s="2"/>
      <c r="WKA195" s="2"/>
      <c r="WKB195" s="2"/>
      <c r="WKC195" s="2"/>
      <c r="WKD195" s="2"/>
      <c r="WKE195" s="2"/>
      <c r="WKF195" s="2"/>
      <c r="WKG195" s="2"/>
      <c r="WKH195" s="2"/>
      <c r="WKI195" s="2"/>
      <c r="WKJ195" s="2"/>
      <c r="WKK195" s="2"/>
      <c r="WKL195" s="2"/>
      <c r="WKM195" s="2"/>
      <c r="WKN195" s="2"/>
      <c r="WKO195" s="2"/>
      <c r="WKP195" s="2"/>
      <c r="WKQ195" s="2"/>
      <c r="WKR195" s="2"/>
      <c r="WKS195" s="2"/>
      <c r="WKT195" s="2"/>
      <c r="WKU195" s="2"/>
      <c r="WKV195" s="2"/>
      <c r="WKW195" s="2"/>
      <c r="WKX195" s="2"/>
      <c r="WKY195" s="2"/>
      <c r="WKZ195" s="2"/>
      <c r="WLA195" s="2"/>
      <c r="WLB195" s="2"/>
      <c r="WLC195" s="2"/>
      <c r="WLD195" s="2"/>
      <c r="WLE195" s="2"/>
      <c r="WLF195" s="2"/>
      <c r="WLG195" s="2"/>
      <c r="WLH195" s="2"/>
      <c r="WLI195" s="2"/>
      <c r="WLJ195" s="2"/>
      <c r="WLK195" s="2"/>
      <c r="WLL195" s="2"/>
      <c r="WLM195" s="2"/>
      <c r="WLN195" s="2"/>
      <c r="WLO195" s="2"/>
      <c r="WLP195" s="2"/>
      <c r="WLQ195" s="2"/>
      <c r="WLR195" s="2"/>
      <c r="WLS195" s="2"/>
      <c r="WLT195" s="2"/>
      <c r="WLU195" s="2"/>
      <c r="WLV195" s="2"/>
      <c r="WLW195" s="2"/>
      <c r="WLX195" s="2"/>
      <c r="WLY195" s="2"/>
      <c r="WLZ195" s="2"/>
      <c r="WMA195" s="2"/>
      <c r="WMB195" s="2"/>
      <c r="WMC195" s="2"/>
      <c r="WMD195" s="2"/>
      <c r="WME195" s="2"/>
      <c r="WMF195" s="2"/>
      <c r="WMG195" s="2"/>
      <c r="WMH195" s="2"/>
      <c r="WMI195" s="2"/>
      <c r="WMJ195" s="2"/>
      <c r="WMK195" s="2"/>
      <c r="WML195" s="2"/>
      <c r="WMM195" s="2"/>
      <c r="WMN195" s="2"/>
      <c r="WMO195" s="2"/>
      <c r="WMP195" s="2"/>
      <c r="WMQ195" s="2"/>
      <c r="WMR195" s="2"/>
      <c r="WMS195" s="2"/>
      <c r="WMT195" s="2"/>
      <c r="WMU195" s="2"/>
      <c r="WMV195" s="2"/>
      <c r="WMW195" s="2"/>
      <c r="WMX195" s="2"/>
      <c r="WMY195" s="2"/>
      <c r="WMZ195" s="2"/>
      <c r="WNA195" s="2"/>
      <c r="WNB195" s="2"/>
      <c r="WNC195" s="2"/>
      <c r="WND195" s="2"/>
      <c r="WNE195" s="2"/>
      <c r="WNF195" s="2"/>
      <c r="WNG195" s="2"/>
      <c r="WNH195" s="2"/>
      <c r="WNI195" s="2"/>
      <c r="WNJ195" s="2"/>
      <c r="WNK195" s="2"/>
      <c r="WNL195" s="2"/>
      <c r="WNM195" s="2"/>
      <c r="WNN195" s="2"/>
      <c r="WNO195" s="2"/>
      <c r="WNP195" s="2"/>
      <c r="WNQ195" s="2"/>
      <c r="WNR195" s="2"/>
      <c r="WNS195" s="2"/>
      <c r="WNT195" s="2"/>
      <c r="WNU195" s="2"/>
      <c r="WNV195" s="2"/>
      <c r="WNW195" s="2"/>
      <c r="WNX195" s="2"/>
      <c r="WNY195" s="2"/>
      <c r="WNZ195" s="2"/>
      <c r="WOA195" s="2"/>
      <c r="WOB195" s="2"/>
      <c r="WOC195" s="2"/>
      <c r="WOD195" s="2"/>
      <c r="WOE195" s="2"/>
      <c r="WOF195" s="2"/>
      <c r="WOG195" s="2"/>
      <c r="WOH195" s="2"/>
      <c r="WOI195" s="2"/>
      <c r="WOJ195" s="2"/>
      <c r="WOK195" s="2"/>
      <c r="WOL195" s="2"/>
      <c r="WOM195" s="2"/>
      <c r="WON195" s="2"/>
      <c r="WOO195" s="2"/>
      <c r="WOP195" s="2"/>
      <c r="WOQ195" s="2"/>
      <c r="WOR195" s="2"/>
      <c r="WOS195" s="2"/>
      <c r="WOT195" s="2"/>
      <c r="WOU195" s="2"/>
      <c r="WOV195" s="2"/>
      <c r="WOW195" s="2"/>
      <c r="WOX195" s="2"/>
      <c r="WOY195" s="2"/>
      <c r="WOZ195" s="2"/>
      <c r="WPA195" s="2"/>
      <c r="WPB195" s="2"/>
      <c r="WPC195" s="2"/>
      <c r="WPD195" s="2"/>
      <c r="WPE195" s="2"/>
      <c r="WPF195" s="2"/>
      <c r="WPG195" s="2"/>
      <c r="WPH195" s="2"/>
      <c r="WPI195" s="2"/>
      <c r="WPJ195" s="2"/>
      <c r="WPK195" s="2"/>
      <c r="WPL195" s="2"/>
      <c r="WPM195" s="2"/>
      <c r="WPN195" s="2"/>
      <c r="WPO195" s="2"/>
      <c r="WPP195" s="2"/>
      <c r="WPQ195" s="2"/>
      <c r="WPR195" s="2"/>
      <c r="WPS195" s="2"/>
      <c r="WPT195" s="2"/>
      <c r="WPU195" s="2"/>
      <c r="WPV195" s="2"/>
      <c r="WPW195" s="2"/>
      <c r="WPX195" s="2"/>
      <c r="WPY195" s="2"/>
      <c r="WPZ195" s="2"/>
      <c r="WQA195" s="2"/>
      <c r="WQB195" s="2"/>
      <c r="WQC195" s="2"/>
      <c r="WQD195" s="2"/>
      <c r="WQE195" s="2"/>
      <c r="WQF195" s="2"/>
      <c r="WQG195" s="2"/>
      <c r="WQH195" s="2"/>
      <c r="WQI195" s="2"/>
      <c r="WQJ195" s="2"/>
      <c r="WQK195" s="2"/>
      <c r="WQL195" s="2"/>
      <c r="WQM195" s="2"/>
      <c r="WQN195" s="2"/>
      <c r="WQO195" s="2"/>
      <c r="WQP195" s="2"/>
      <c r="WQQ195" s="2"/>
      <c r="WQR195" s="2"/>
      <c r="WQS195" s="2"/>
      <c r="WQT195" s="2"/>
      <c r="WQU195" s="2"/>
      <c r="WQV195" s="2"/>
      <c r="WQW195" s="2"/>
      <c r="WQX195" s="2"/>
      <c r="WQY195" s="2"/>
      <c r="WQZ195" s="2"/>
      <c r="WRA195" s="2"/>
      <c r="WRB195" s="2"/>
      <c r="WRC195" s="2"/>
      <c r="WRD195" s="2"/>
      <c r="WRE195" s="2"/>
      <c r="WRF195" s="2"/>
      <c r="WRG195" s="2"/>
      <c r="WRH195" s="2"/>
      <c r="WRI195" s="2"/>
      <c r="WRJ195" s="2"/>
      <c r="WRK195" s="2"/>
      <c r="WRL195" s="2"/>
      <c r="WRM195" s="2"/>
      <c r="WRN195" s="2"/>
      <c r="WRO195" s="2"/>
      <c r="WRP195" s="2"/>
      <c r="WRQ195" s="2"/>
      <c r="WRR195" s="2"/>
      <c r="WRS195" s="2"/>
      <c r="WRT195" s="2"/>
      <c r="WRU195" s="2"/>
      <c r="WRV195" s="2"/>
      <c r="WRW195" s="2"/>
      <c r="WRX195" s="2"/>
      <c r="WRY195" s="2"/>
      <c r="WRZ195" s="2"/>
      <c r="WSA195" s="2"/>
      <c r="WSB195" s="2"/>
      <c r="WSC195" s="2"/>
      <c r="WSD195" s="2"/>
      <c r="WSE195" s="2"/>
      <c r="WSF195" s="2"/>
      <c r="WSG195" s="2"/>
      <c r="WSH195" s="2"/>
      <c r="WSI195" s="2"/>
      <c r="WSJ195" s="2"/>
      <c r="WSK195" s="2"/>
      <c r="WSL195" s="2"/>
      <c r="WSM195" s="2"/>
      <c r="WSN195" s="2"/>
      <c r="WSO195" s="2"/>
      <c r="WSP195" s="2"/>
      <c r="WSQ195" s="2"/>
      <c r="WSR195" s="2"/>
      <c r="WSS195" s="2"/>
      <c r="WST195" s="2"/>
      <c r="WSU195" s="2"/>
      <c r="WSV195" s="2"/>
      <c r="WSW195" s="2"/>
      <c r="WSX195" s="2"/>
      <c r="WSY195" s="2"/>
      <c r="WSZ195" s="2"/>
      <c r="WTA195" s="2"/>
      <c r="WTB195" s="2"/>
      <c r="WTC195" s="2"/>
      <c r="WTD195" s="2"/>
      <c r="WTE195" s="2"/>
      <c r="WTF195" s="2"/>
      <c r="WTG195" s="2"/>
      <c r="WTH195" s="2"/>
      <c r="WTI195" s="2"/>
      <c r="WTJ195" s="2"/>
      <c r="WTK195" s="2"/>
      <c r="WTL195" s="2"/>
      <c r="WTM195" s="2"/>
      <c r="WTN195" s="2"/>
      <c r="WTO195" s="2"/>
      <c r="WTP195" s="2"/>
      <c r="WTQ195" s="2"/>
      <c r="WTR195" s="2"/>
      <c r="WTS195" s="2"/>
      <c r="WTT195" s="2"/>
      <c r="WTU195" s="2"/>
      <c r="WTV195" s="2"/>
      <c r="WTW195" s="2"/>
      <c r="WTX195" s="2"/>
      <c r="WTY195" s="2"/>
      <c r="WTZ195" s="2"/>
      <c r="WUA195" s="2"/>
      <c r="WUB195" s="2"/>
      <c r="WUC195" s="2"/>
      <c r="WUD195" s="2"/>
      <c r="WUE195" s="2"/>
      <c r="WUF195" s="2"/>
      <c r="WUG195" s="2"/>
      <c r="WUH195" s="2"/>
      <c r="WUI195" s="2"/>
      <c r="WUJ195" s="2"/>
      <c r="WUK195" s="2"/>
      <c r="WUL195" s="2"/>
      <c r="WUM195" s="2"/>
      <c r="WUN195" s="2"/>
      <c r="WUO195" s="2"/>
      <c r="WUP195" s="2"/>
      <c r="WUQ195" s="2"/>
      <c r="WUR195" s="2"/>
      <c r="WUS195" s="2"/>
      <c r="WUT195" s="2"/>
      <c r="WUU195" s="2"/>
      <c r="WUV195" s="2"/>
      <c r="WUW195" s="2"/>
      <c r="WUX195" s="2"/>
      <c r="WUY195" s="2"/>
      <c r="WUZ195" s="2"/>
      <c r="WVA195" s="2"/>
      <c r="WVB195" s="2"/>
      <c r="WVC195" s="2"/>
      <c r="WVD195" s="2"/>
      <c r="WVE195" s="2"/>
      <c r="WVF195" s="2"/>
      <c r="WVG195" s="2"/>
      <c r="WVH195" s="2"/>
      <c r="WVI195" s="2"/>
      <c r="WVJ195" s="2"/>
      <c r="WVK195" s="2"/>
      <c r="WVL195" s="2"/>
      <c r="WVM195" s="2"/>
      <c r="WVN195" s="2"/>
      <c r="WVO195" s="2"/>
      <c r="WVP195" s="2"/>
      <c r="WVQ195" s="2"/>
      <c r="WVR195" s="2"/>
      <c r="WVS195" s="2"/>
      <c r="WVT195" s="2"/>
      <c r="WVU195" s="2"/>
      <c r="WVV195" s="2"/>
      <c r="WVW195" s="2"/>
      <c r="WVX195" s="2"/>
      <c r="WVY195" s="2"/>
      <c r="WVZ195" s="2"/>
      <c r="WWA195" s="2"/>
      <c r="WWB195" s="2"/>
      <c r="WWC195" s="2"/>
      <c r="WWD195" s="2"/>
      <c r="WWE195" s="2"/>
      <c r="WWF195" s="2"/>
      <c r="WWG195" s="2"/>
      <c r="WWH195" s="2"/>
      <c r="WWI195" s="2"/>
      <c r="WWJ195" s="2"/>
      <c r="WWK195" s="2"/>
      <c r="WWL195" s="2"/>
      <c r="WWM195" s="2"/>
      <c r="WWN195" s="2"/>
      <c r="WWO195" s="2"/>
      <c r="WWP195" s="2"/>
      <c r="WWQ195" s="2"/>
      <c r="WWR195" s="2"/>
      <c r="WWS195" s="2"/>
      <c r="WWT195" s="2"/>
      <c r="WWU195" s="2"/>
      <c r="WWV195" s="2"/>
      <c r="WWW195" s="2"/>
      <c r="WWX195" s="2"/>
      <c r="WWY195" s="2"/>
      <c r="WWZ195" s="2"/>
      <c r="WXA195" s="2"/>
      <c r="WXB195" s="2"/>
      <c r="WXC195" s="2"/>
      <c r="WXD195" s="2"/>
      <c r="WXE195" s="2"/>
      <c r="WXF195" s="2"/>
      <c r="WXG195" s="2"/>
      <c r="WXH195" s="2"/>
      <c r="WXI195" s="2"/>
      <c r="WXJ195" s="2"/>
      <c r="WXK195" s="2"/>
      <c r="WXL195" s="2"/>
      <c r="WXM195" s="2"/>
      <c r="WXN195" s="2"/>
      <c r="WXO195" s="2"/>
      <c r="WXP195" s="2"/>
      <c r="WXQ195" s="2"/>
      <c r="WXR195" s="2"/>
      <c r="WXS195" s="2"/>
      <c r="WXT195" s="2"/>
      <c r="WXU195" s="2"/>
      <c r="WXV195" s="2"/>
      <c r="WXW195" s="2"/>
      <c r="WXX195" s="2"/>
      <c r="WXY195" s="2"/>
      <c r="WXZ195" s="2"/>
      <c r="WYA195" s="2"/>
      <c r="WYB195" s="2"/>
      <c r="WYC195" s="2"/>
      <c r="WYD195" s="2"/>
      <c r="WYE195" s="2"/>
      <c r="WYF195" s="2"/>
      <c r="WYG195" s="2"/>
      <c r="WYH195" s="2"/>
      <c r="WYI195" s="2"/>
      <c r="WYJ195" s="2"/>
      <c r="WYK195" s="2"/>
      <c r="WYL195" s="2"/>
      <c r="WYM195" s="2"/>
      <c r="WYN195" s="2"/>
      <c r="WYO195" s="2"/>
      <c r="WYP195" s="2"/>
      <c r="WYQ195" s="2"/>
      <c r="WYR195" s="2"/>
      <c r="WYS195" s="2"/>
      <c r="WYT195" s="2"/>
      <c r="WYU195" s="2"/>
      <c r="WYV195" s="2"/>
      <c r="WYW195" s="2"/>
      <c r="WYX195" s="2"/>
      <c r="WYY195" s="2"/>
      <c r="WYZ195" s="2"/>
      <c r="WZA195" s="2"/>
      <c r="WZB195" s="2"/>
      <c r="WZC195" s="2"/>
      <c r="WZD195" s="2"/>
      <c r="WZE195" s="2"/>
      <c r="WZF195" s="2"/>
      <c r="WZG195" s="2"/>
      <c r="WZH195" s="2"/>
      <c r="WZI195" s="2"/>
      <c r="WZJ195" s="2"/>
      <c r="WZK195" s="2"/>
      <c r="WZL195" s="2"/>
      <c r="WZM195" s="2"/>
      <c r="WZN195" s="2"/>
      <c r="WZO195" s="2"/>
      <c r="WZP195" s="2"/>
      <c r="WZQ195" s="2"/>
      <c r="WZR195" s="2"/>
      <c r="WZS195" s="2"/>
      <c r="WZT195" s="2"/>
      <c r="WZU195" s="2"/>
      <c r="WZV195" s="2"/>
      <c r="WZW195" s="2"/>
      <c r="WZX195" s="2"/>
      <c r="WZY195" s="2"/>
      <c r="WZZ195" s="2"/>
      <c r="XAA195" s="2"/>
      <c r="XAB195" s="2"/>
      <c r="XAC195" s="2"/>
      <c r="XAD195" s="2"/>
      <c r="XAE195" s="2"/>
      <c r="XAF195" s="2"/>
      <c r="XAG195" s="2"/>
      <c r="XAH195" s="2"/>
      <c r="XAI195" s="2"/>
      <c r="XAJ195" s="2"/>
      <c r="XAK195" s="2"/>
      <c r="XAL195" s="2"/>
      <c r="XAM195" s="2"/>
      <c r="XAN195" s="2"/>
      <c r="XAO195" s="2"/>
      <c r="XAP195" s="2"/>
      <c r="XAQ195" s="2"/>
      <c r="XAR195" s="2"/>
      <c r="XAS195" s="2"/>
      <c r="XAT195" s="2"/>
      <c r="XAU195" s="2"/>
      <c r="XAV195" s="2"/>
      <c r="XAW195" s="2"/>
      <c r="XAX195" s="2"/>
      <c r="XAY195" s="2"/>
      <c r="XAZ195" s="2"/>
      <c r="XBA195" s="2"/>
      <c r="XBB195" s="2"/>
      <c r="XBC195" s="2"/>
      <c r="XBD195" s="2"/>
      <c r="XBE195" s="2"/>
      <c r="XBF195" s="2"/>
      <c r="XBG195" s="2"/>
      <c r="XBH195" s="2"/>
      <c r="XBI195" s="2"/>
      <c r="XBJ195" s="2"/>
      <c r="XBK195" s="2"/>
      <c r="XBL195" s="2"/>
      <c r="XBM195" s="2"/>
      <c r="XBN195" s="2"/>
      <c r="XBO195" s="2"/>
      <c r="XBP195" s="2"/>
      <c r="XBQ195" s="2"/>
      <c r="XBR195" s="2"/>
      <c r="XBS195" s="2"/>
      <c r="XBT195" s="2"/>
    </row>
    <row r="196" spans="1:16296">
      <c r="B196" s="17"/>
      <c r="C196" s="2" t="s">
        <v>375</v>
      </c>
      <c r="D196" s="38" t="s">
        <v>678</v>
      </c>
      <c r="E196" s="42">
        <v>48</v>
      </c>
      <c r="F196" s="50" t="str">
        <f>VLOOKUP(K196,[1]Codes!$C$1:$P$3253, 13,FALSE)</f>
        <v>Benthic detritivore</v>
      </c>
      <c r="G196" s="1" t="s">
        <v>698</v>
      </c>
      <c r="H196" s="1" t="s">
        <v>506</v>
      </c>
      <c r="I196" s="1" t="s">
        <v>506</v>
      </c>
      <c r="J196" s="11" t="str">
        <f>VLOOKUP(K196,[1]Codes!$C$1:$P$3253,14,FALSE)</f>
        <v>BD</v>
      </c>
      <c r="K196" s="61" t="s">
        <v>780</v>
      </c>
      <c r="L196" s="93"/>
      <c r="M196" s="93"/>
      <c r="P196" s="93"/>
      <c r="Q196" s="76"/>
      <c r="S196" s="54"/>
      <c r="T196" s="54">
        <f t="shared" si="31"/>
        <v>0</v>
      </c>
      <c r="U196" s="54"/>
      <c r="V196" s="54"/>
      <c r="AA196" s="43"/>
      <c r="AE196" s="74">
        <f t="shared" si="32"/>
        <v>0</v>
      </c>
      <c r="AG196" s="74">
        <f t="shared" si="33"/>
        <v>0</v>
      </c>
      <c r="AI196" s="74">
        <f t="shared" si="36"/>
        <v>0</v>
      </c>
      <c r="AL196" s="707">
        <f t="shared" si="37"/>
        <v>0</v>
      </c>
      <c r="AN196" s="74">
        <f t="shared" si="43"/>
        <v>0</v>
      </c>
      <c r="AP196" s="74">
        <f t="shared" si="34"/>
        <v>0</v>
      </c>
      <c r="AQ196" s="253">
        <f t="shared" si="42"/>
        <v>0</v>
      </c>
      <c r="AT196" s="253">
        <f t="shared" si="35"/>
        <v>0</v>
      </c>
      <c r="AX196" s="43"/>
      <c r="AY196" s="92">
        <v>0</v>
      </c>
      <c r="AZ196" s="94"/>
      <c r="BA196" s="94"/>
      <c r="BB196" s="94"/>
      <c r="BI196" s="23"/>
      <c r="BJ196" s="253">
        <f t="shared" si="38"/>
        <v>0</v>
      </c>
      <c r="BS196" s="100">
        <v>7.4000000000000003E-3</v>
      </c>
      <c r="BT196" s="23"/>
      <c r="BU196" s="23">
        <v>2.81E-2</v>
      </c>
      <c r="BV196" s="23"/>
      <c r="BW196" s="23">
        <v>1.0160000000000001E-2</v>
      </c>
      <c r="BX196" s="23"/>
      <c r="BY196" s="23">
        <v>0.1178</v>
      </c>
      <c r="BZ196" s="23"/>
      <c r="CA196" s="23">
        <v>6.447669842610963E-4</v>
      </c>
      <c r="CB196" s="23"/>
      <c r="CP196" s="100">
        <v>7.4000000000000003E-3</v>
      </c>
      <c r="CQ196" s="274"/>
      <c r="CR196" s="274"/>
      <c r="CU196" s="253">
        <f t="shared" si="39"/>
        <v>0</v>
      </c>
      <c r="DC196" s="93"/>
      <c r="DF196" s="253">
        <f t="shared" si="40"/>
        <v>0</v>
      </c>
      <c r="DG196" s="93"/>
      <c r="DM196" s="253">
        <f t="shared" si="41"/>
        <v>0</v>
      </c>
      <c r="EM196" s="93"/>
      <c r="EN196" s="93"/>
      <c r="EO196" s="17"/>
      <c r="EP196" s="17"/>
      <c r="EQ196" s="17"/>
    </row>
    <row r="197" spans="1:16296">
      <c r="B197" s="17" t="s">
        <v>293</v>
      </c>
      <c r="C197" s="2" t="s">
        <v>380</v>
      </c>
      <c r="D197" s="39" t="s">
        <v>627</v>
      </c>
      <c r="E197" s="42">
        <v>48</v>
      </c>
      <c r="F197" s="50" t="str">
        <f>VLOOKUP(I197,[1]Codes!$C$1:$P$3253,13,FALSE)</f>
        <v>Benthic detritivore</v>
      </c>
      <c r="G197" s="1" t="s">
        <v>699</v>
      </c>
      <c r="H197" s="12" t="s">
        <v>379</v>
      </c>
      <c r="I197" s="1" t="s">
        <v>781</v>
      </c>
      <c r="J197" s="11" t="s">
        <v>871</v>
      </c>
      <c r="L197" s="93"/>
      <c r="M197" s="93"/>
      <c r="P197" s="93"/>
      <c r="Q197" s="76"/>
      <c r="S197" s="54"/>
      <c r="T197" s="54">
        <f t="shared" si="31"/>
        <v>0</v>
      </c>
      <c r="U197" s="54"/>
      <c r="V197" s="54"/>
      <c r="AA197" s="43"/>
      <c r="AE197" s="74">
        <f t="shared" si="32"/>
        <v>0</v>
      </c>
      <c r="AG197" s="74">
        <f t="shared" si="33"/>
        <v>0</v>
      </c>
      <c r="AI197" s="74">
        <f t="shared" si="36"/>
        <v>0</v>
      </c>
      <c r="AL197" s="707">
        <f t="shared" si="37"/>
        <v>0</v>
      </c>
      <c r="AN197" s="74">
        <f t="shared" si="43"/>
        <v>0</v>
      </c>
      <c r="AP197" s="74">
        <f t="shared" si="34"/>
        <v>0</v>
      </c>
      <c r="AQ197" s="253">
        <f t="shared" si="42"/>
        <v>0</v>
      </c>
      <c r="AT197" s="253">
        <f t="shared" si="35"/>
        <v>0</v>
      </c>
      <c r="AV197" s="23">
        <v>0.10675075320430984</v>
      </c>
      <c r="AW197" s="274"/>
      <c r="AX197" s="43"/>
      <c r="AY197" s="92">
        <v>0</v>
      </c>
      <c r="AZ197" s="94"/>
      <c r="BA197" s="94"/>
      <c r="BB197" s="94"/>
      <c r="BJ197" s="253">
        <f t="shared" si="38"/>
        <v>0</v>
      </c>
      <c r="BS197" s="76"/>
      <c r="BU197" s="74">
        <v>1E-4</v>
      </c>
      <c r="BX197" s="23">
        <v>2.6380000000000001E-2</v>
      </c>
      <c r="BY197" s="23"/>
      <c r="CD197" s="101">
        <v>0.18530000000000002</v>
      </c>
      <c r="CG197" s="270">
        <v>0.05</v>
      </c>
      <c r="CU197" s="253">
        <f t="shared" si="39"/>
        <v>0</v>
      </c>
      <c r="DC197" s="93"/>
      <c r="DF197" s="253">
        <f t="shared" si="40"/>
        <v>0</v>
      </c>
      <c r="DG197" s="93"/>
      <c r="DM197" s="253">
        <f t="shared" si="41"/>
        <v>0</v>
      </c>
      <c r="EM197" s="93"/>
      <c r="EN197" s="93"/>
      <c r="EO197" s="17"/>
      <c r="EP197" s="17"/>
      <c r="EQ197" s="17"/>
    </row>
    <row r="198" spans="1:16296">
      <c r="B198" s="17"/>
      <c r="C198" s="2" t="s">
        <v>382</v>
      </c>
      <c r="D198" s="39" t="s">
        <v>627</v>
      </c>
      <c r="E198" s="42">
        <v>48</v>
      </c>
      <c r="F198" s="50" t="s">
        <v>777</v>
      </c>
      <c r="G198" s="1" t="s">
        <v>699</v>
      </c>
      <c r="H198" s="1" t="s">
        <v>545</v>
      </c>
      <c r="I198" s="1" t="s">
        <v>544</v>
      </c>
      <c r="J198" s="11" t="s">
        <v>871</v>
      </c>
      <c r="K198" s="61" t="s">
        <v>544</v>
      </c>
      <c r="L198" s="93"/>
      <c r="M198" s="93"/>
      <c r="P198" s="93"/>
      <c r="Q198" s="76"/>
      <c r="S198" s="54"/>
      <c r="T198" s="54">
        <f t="shared" ref="T198:T261" si="44">U198*U$3+V198*V$3</f>
        <v>0</v>
      </c>
      <c r="U198" s="54"/>
      <c r="V198" s="54"/>
      <c r="AA198" s="43"/>
      <c r="AE198" s="74">
        <f t="shared" ref="AE198:AE261" si="45">AD198*(1-AE$377)</f>
        <v>0</v>
      </c>
      <c r="AG198" s="74">
        <f t="shared" ref="AG198:AG261" si="46">AF198*(1-AG$377)</f>
        <v>0</v>
      </c>
      <c r="AI198" s="74">
        <f t="shared" si="36"/>
        <v>0</v>
      </c>
      <c r="AL198" s="707">
        <f t="shared" si="37"/>
        <v>0</v>
      </c>
      <c r="AN198" s="74">
        <f t="shared" si="43"/>
        <v>0</v>
      </c>
      <c r="AP198" s="74">
        <f t="shared" ref="AP198:AP261" si="47">AO198*(1-AP$377)</f>
        <v>0</v>
      </c>
      <c r="AQ198" s="253">
        <f t="shared" si="42"/>
        <v>0</v>
      </c>
      <c r="AT198" s="253">
        <f t="shared" ref="AT198:AT261" si="48">IFERROR(SUM(,AR198*AR$3,AS198*AS$3)," ")</f>
        <v>0</v>
      </c>
      <c r="AV198" s="23"/>
      <c r="AW198" s="274"/>
      <c r="AX198" s="43"/>
      <c r="AY198" s="92">
        <v>0</v>
      </c>
      <c r="AZ198" s="94"/>
      <c r="BA198" s="94"/>
      <c r="BB198" s="94"/>
      <c r="BJ198" s="253">
        <f t="shared" si="38"/>
        <v>0</v>
      </c>
      <c r="BS198" s="100"/>
      <c r="BT198" s="23">
        <v>0.2288</v>
      </c>
      <c r="BV198" s="23"/>
      <c r="BW198" s="23"/>
      <c r="BX198" s="23">
        <v>1.9000000000000001E-4</v>
      </c>
      <c r="BY198" s="23"/>
      <c r="BZ198" s="23"/>
      <c r="CA198" s="23"/>
      <c r="CB198" s="23"/>
      <c r="CD198" s="101"/>
      <c r="CP198" s="100"/>
      <c r="CQ198" s="274"/>
      <c r="CR198" s="274"/>
      <c r="CU198" s="253">
        <f t="shared" si="39"/>
        <v>0</v>
      </c>
      <c r="DC198" s="93"/>
      <c r="DF198" s="253">
        <f t="shared" si="40"/>
        <v>0</v>
      </c>
      <c r="DG198" s="93"/>
      <c r="DM198" s="253">
        <f t="shared" si="41"/>
        <v>0</v>
      </c>
      <c r="EM198" s="93"/>
      <c r="EN198" s="93"/>
      <c r="EO198" s="17"/>
      <c r="EP198" s="17"/>
      <c r="EQ198" s="17"/>
    </row>
    <row r="199" spans="1:16296">
      <c r="B199" s="17" t="s">
        <v>293</v>
      </c>
      <c r="C199" s="2" t="s">
        <v>382</v>
      </c>
      <c r="D199" s="39" t="s">
        <v>627</v>
      </c>
      <c r="E199" s="42">
        <v>48</v>
      </c>
      <c r="F199" s="50" t="s">
        <v>777</v>
      </c>
      <c r="G199" s="1" t="s">
        <v>699</v>
      </c>
      <c r="H199" s="12" t="s">
        <v>294</v>
      </c>
      <c r="I199" s="12" t="s">
        <v>295</v>
      </c>
      <c r="J199" s="11" t="s">
        <v>871</v>
      </c>
      <c r="K199" s="60" t="s">
        <v>517</v>
      </c>
      <c r="L199" s="93"/>
      <c r="M199" s="93"/>
      <c r="P199" s="93"/>
      <c r="Q199" s="76"/>
      <c r="S199" s="54"/>
      <c r="T199" s="54">
        <f t="shared" si="44"/>
        <v>0</v>
      </c>
      <c r="U199" s="54"/>
      <c r="V199" s="54"/>
      <c r="AA199" s="43"/>
      <c r="AE199" s="74">
        <f t="shared" si="45"/>
        <v>0</v>
      </c>
      <c r="AG199" s="74">
        <f t="shared" si="46"/>
        <v>0</v>
      </c>
      <c r="AI199" s="74">
        <f t="shared" ref="AI199:AI262" si="49">AH199*(1-AI$377)</f>
        <v>0</v>
      </c>
      <c r="AL199" s="707">
        <f t="shared" ref="AL199:AL262" si="50">(AE199*AD$3+AG199*AF$3+AI199*AH$3+AJ199*AJ$3+AK199*AK$3)</f>
        <v>0</v>
      </c>
      <c r="AN199" s="74">
        <f t="shared" si="43"/>
        <v>0</v>
      </c>
      <c r="AP199" s="74">
        <f t="shared" si="47"/>
        <v>0</v>
      </c>
      <c r="AQ199" s="253">
        <f t="shared" si="42"/>
        <v>0</v>
      </c>
      <c r="AT199" s="253">
        <f t="shared" si="48"/>
        <v>0</v>
      </c>
      <c r="AV199" s="23">
        <v>4.0621968033498441E-2</v>
      </c>
      <c r="AW199" s="274"/>
      <c r="AX199" s="43"/>
      <c r="AY199" s="92">
        <v>0</v>
      </c>
      <c r="AZ199" s="94"/>
      <c r="BA199" s="94"/>
      <c r="BB199" s="94"/>
      <c r="BI199" s="23">
        <v>0.33489999999999998</v>
      </c>
      <c r="BJ199" s="253">
        <f t="shared" ref="BJ199:BJ262" si="51">IFERROR(SUM(,BD199*BD$3,BE199*BE$3,BF199*BF$3,BG199*BG$3,BH199*BH$3,BI199*BI$3)," ")</f>
        <v>6.4603958690724703E-2</v>
      </c>
      <c r="BK199" s="74">
        <v>7.709999999999999E-6</v>
      </c>
      <c r="BP199" s="74">
        <v>0.11363382</v>
      </c>
      <c r="BS199" s="100"/>
      <c r="BT199" s="23">
        <v>0.60260000000000002</v>
      </c>
      <c r="BV199" s="23"/>
      <c r="BW199" s="23">
        <v>2.409E-2</v>
      </c>
      <c r="BX199" s="23"/>
      <c r="BY199" s="23"/>
      <c r="BZ199" s="23"/>
      <c r="CA199" s="23"/>
      <c r="CB199" s="23"/>
      <c r="CD199" s="101">
        <v>0.33049999999999996</v>
      </c>
      <c r="CP199" s="100"/>
      <c r="CQ199" s="274"/>
      <c r="CR199" s="274"/>
      <c r="CU199" s="253">
        <f t="shared" ref="CU199:CU262" si="52">IFERROR(SUM(,CS199*CS$3,CT199*CT$3)," ")</f>
        <v>0</v>
      </c>
      <c r="DC199" s="93"/>
      <c r="DF199" s="253">
        <f t="shared" ref="DF199:DF262" si="53">IFERROR(SUM(,DC199*DC$3,DD199*DD$3,DE199*DE$3)," ")</f>
        <v>0</v>
      </c>
      <c r="DG199" s="93"/>
      <c r="DM199" s="253">
        <f t="shared" ref="DM199:DM262" si="54">IFERROR(SUM(,DJ199*DJ$3,DK199*DK$3,DL199*DL$3)," ")</f>
        <v>0</v>
      </c>
      <c r="EM199" s="93"/>
      <c r="EN199" s="93"/>
      <c r="EO199" s="17"/>
      <c r="EP199" s="17"/>
      <c r="EQ199" s="17"/>
    </row>
    <row r="200" spans="1:16296">
      <c r="B200" s="17"/>
      <c r="C200" s="2" t="s">
        <v>382</v>
      </c>
      <c r="D200" s="39" t="s">
        <v>627</v>
      </c>
      <c r="E200" s="42">
        <v>48</v>
      </c>
      <c r="F200" s="50" t="str">
        <f>VLOOKUP(K200,[1]Codes!$C$1:$P$3253, 13,FALSE)</f>
        <v>Benthic detritivore</v>
      </c>
      <c r="G200" s="1" t="s">
        <v>699</v>
      </c>
      <c r="H200" s="12" t="s">
        <v>383</v>
      </c>
      <c r="I200" s="12" t="s">
        <v>295</v>
      </c>
      <c r="J200" s="11" t="s">
        <v>871</v>
      </c>
      <c r="K200" s="60" t="s">
        <v>381</v>
      </c>
      <c r="L200" s="93"/>
      <c r="M200" s="93"/>
      <c r="P200" s="93"/>
      <c r="Q200" s="76"/>
      <c r="S200" s="54"/>
      <c r="T200" s="54">
        <f t="shared" si="44"/>
        <v>0</v>
      </c>
      <c r="U200" s="54"/>
      <c r="V200" s="54"/>
      <c r="AA200" s="43"/>
      <c r="AE200" s="74">
        <f t="shared" si="45"/>
        <v>0</v>
      </c>
      <c r="AG200" s="74">
        <f t="shared" si="46"/>
        <v>0</v>
      </c>
      <c r="AI200" s="74">
        <f t="shared" si="49"/>
        <v>0</v>
      </c>
      <c r="AL200" s="707">
        <f t="shared" si="50"/>
        <v>0</v>
      </c>
      <c r="AN200" s="74">
        <f t="shared" si="43"/>
        <v>0</v>
      </c>
      <c r="AP200" s="74">
        <f t="shared" si="47"/>
        <v>0</v>
      </c>
      <c r="AQ200" s="253">
        <f t="shared" si="42"/>
        <v>0</v>
      </c>
      <c r="AT200" s="253">
        <f t="shared" si="48"/>
        <v>0</v>
      </c>
      <c r="AV200" s="23"/>
      <c r="AW200" s="274"/>
      <c r="AX200" s="23">
        <v>0.72148155250502777</v>
      </c>
      <c r="AY200" s="92">
        <v>0</v>
      </c>
      <c r="AZ200" s="94"/>
      <c r="BA200" s="94"/>
      <c r="BB200" s="94"/>
      <c r="BJ200" s="253">
        <f t="shared" si="51"/>
        <v>0</v>
      </c>
      <c r="BS200" s="100">
        <v>1.47E-2</v>
      </c>
      <c r="BT200" s="23">
        <v>8.8000000000000005E-3</v>
      </c>
      <c r="BU200" s="23">
        <v>2.9999999999999997E-4</v>
      </c>
      <c r="BV200" s="23"/>
      <c r="BW200" s="23">
        <v>2.4599999999999999E-3</v>
      </c>
      <c r="BX200" s="23">
        <v>5.169E-2</v>
      </c>
      <c r="BY200" s="23"/>
      <c r="BZ200" s="23">
        <v>1.7613719951229548E-3</v>
      </c>
      <c r="CA200" s="23"/>
      <c r="CB200" s="23"/>
      <c r="CD200" s="101">
        <v>0.18410000000000001</v>
      </c>
      <c r="CP200" s="100">
        <v>1.47E-2</v>
      </c>
      <c r="CQ200" s="274"/>
      <c r="CR200" s="274"/>
      <c r="CU200" s="253">
        <f t="shared" si="52"/>
        <v>0</v>
      </c>
      <c r="DC200" s="93"/>
      <c r="DF200" s="253">
        <f t="shared" si="53"/>
        <v>0</v>
      </c>
      <c r="DG200" s="93"/>
      <c r="DM200" s="253">
        <f t="shared" si="54"/>
        <v>0</v>
      </c>
      <c r="EM200" s="93"/>
      <c r="EN200" s="93"/>
      <c r="EO200" s="17"/>
      <c r="EP200" s="17"/>
      <c r="EQ200" s="17"/>
      <c r="FL200" s="3"/>
      <c r="FM200" s="3"/>
      <c r="FN200" s="3"/>
      <c r="FO200" s="3"/>
      <c r="FP200" s="3"/>
      <c r="FQ200" s="3"/>
      <c r="FR200" s="3"/>
      <c r="FS200" s="3"/>
      <c r="FT200" s="3"/>
      <c r="FU200" s="3"/>
      <c r="FV200" s="3"/>
      <c r="FW200" s="3"/>
      <c r="FX200" s="3"/>
      <c r="FY200" s="3"/>
      <c r="FZ200" s="3"/>
      <c r="GA200" s="3"/>
      <c r="GB200" s="3"/>
      <c r="GC200" s="3"/>
      <c r="GD200" s="3"/>
      <c r="GE200" s="3"/>
      <c r="GF200" s="3"/>
      <c r="GG200" s="3"/>
      <c r="GH200" s="3"/>
      <c r="GI200" s="3"/>
      <c r="GJ200" s="3"/>
      <c r="GK200" s="3"/>
      <c r="GL200" s="3"/>
      <c r="GM200" s="3"/>
      <c r="GN200" s="3"/>
      <c r="GO200" s="3"/>
      <c r="GP200" s="3"/>
      <c r="GQ200" s="3"/>
      <c r="GR200" s="3"/>
      <c r="GS200" s="3"/>
      <c r="GT200" s="3"/>
      <c r="GU200" s="3"/>
      <c r="GV200" s="3"/>
      <c r="GW200" s="3"/>
      <c r="GX200" s="3"/>
      <c r="GY200" s="3"/>
      <c r="GZ200" s="3"/>
      <c r="HA200" s="3"/>
      <c r="HB200" s="3"/>
      <c r="HC200" s="3"/>
      <c r="HD200" s="3"/>
      <c r="HE200" s="3"/>
      <c r="HF200" s="3"/>
      <c r="HG200" s="3"/>
      <c r="HH200" s="3"/>
      <c r="HI200" s="3"/>
      <c r="HJ200" s="3"/>
      <c r="HK200" s="3"/>
      <c r="HL200" s="3"/>
      <c r="HM200" s="3"/>
      <c r="HN200" s="3"/>
      <c r="HO200" s="3"/>
      <c r="HP200" s="3"/>
      <c r="HQ200" s="3"/>
      <c r="HR200" s="3"/>
      <c r="HS200" s="3"/>
      <c r="HT200" s="3"/>
      <c r="HU200" s="3"/>
      <c r="HV200" s="3"/>
      <c r="HW200" s="3"/>
      <c r="HX200" s="3"/>
      <c r="HY200" s="3"/>
      <c r="HZ200" s="3"/>
      <c r="IA200" s="3"/>
      <c r="IB200" s="3"/>
      <c r="IC200" s="3"/>
      <c r="ID200" s="3"/>
      <c r="IE200" s="3"/>
      <c r="IF200" s="3"/>
      <c r="IG200" s="3"/>
      <c r="IH200" s="3"/>
      <c r="II200" s="3"/>
      <c r="IJ200" s="3"/>
      <c r="IK200" s="3"/>
      <c r="IL200" s="3"/>
      <c r="IM200" s="3"/>
      <c r="IN200" s="3"/>
      <c r="IO200" s="3"/>
      <c r="IP200" s="3"/>
      <c r="IQ200" s="3"/>
      <c r="IR200" s="3"/>
      <c r="IS200" s="3"/>
      <c r="IT200" s="3"/>
      <c r="IU200" s="3"/>
      <c r="IV200" s="3"/>
      <c r="IW200" s="3"/>
      <c r="IX200" s="3"/>
      <c r="IY200" s="3"/>
      <c r="IZ200" s="3"/>
      <c r="JA200" s="3"/>
      <c r="JB200" s="3"/>
      <c r="JC200" s="3"/>
      <c r="JD200" s="3"/>
      <c r="JE200" s="3"/>
      <c r="JF200" s="3"/>
      <c r="JG200" s="3"/>
      <c r="JH200" s="3"/>
      <c r="JI200" s="3"/>
      <c r="JJ200" s="3"/>
      <c r="JK200" s="3"/>
      <c r="JL200" s="3"/>
      <c r="JM200" s="3"/>
      <c r="JN200" s="3"/>
      <c r="JO200" s="3"/>
      <c r="JP200" s="3"/>
      <c r="JQ200" s="3"/>
      <c r="JR200" s="3"/>
      <c r="JS200" s="3"/>
      <c r="JT200" s="3"/>
      <c r="JU200" s="3"/>
      <c r="JV200" s="3"/>
      <c r="JW200" s="3"/>
      <c r="JX200" s="3"/>
      <c r="JY200" s="3"/>
      <c r="JZ200" s="3"/>
      <c r="KA200" s="3"/>
      <c r="KB200" s="3"/>
      <c r="KC200" s="3"/>
      <c r="KD200" s="3"/>
      <c r="KE200" s="3"/>
      <c r="KF200" s="3"/>
      <c r="KG200" s="3"/>
      <c r="KH200" s="3"/>
      <c r="KI200" s="3"/>
      <c r="KJ200" s="3"/>
      <c r="KK200" s="3"/>
      <c r="KL200" s="3"/>
      <c r="KM200" s="3"/>
      <c r="KN200" s="3"/>
      <c r="KO200" s="3"/>
      <c r="KP200" s="3"/>
      <c r="KQ200" s="3"/>
      <c r="KR200" s="3"/>
      <c r="KS200" s="3"/>
      <c r="KT200" s="3"/>
      <c r="KU200" s="3"/>
      <c r="KV200" s="3"/>
      <c r="KW200" s="3"/>
      <c r="KX200" s="3"/>
      <c r="KY200" s="3"/>
      <c r="KZ200" s="3"/>
      <c r="LA200" s="3"/>
      <c r="LB200" s="3"/>
      <c r="LC200" s="3"/>
      <c r="LD200" s="3"/>
      <c r="LE200" s="3"/>
      <c r="LF200" s="3"/>
      <c r="LG200" s="3"/>
      <c r="LH200" s="3"/>
      <c r="LI200" s="3"/>
      <c r="LJ200" s="3"/>
      <c r="LK200" s="3"/>
      <c r="LL200" s="3"/>
      <c r="LM200" s="3"/>
      <c r="LN200" s="3"/>
      <c r="LO200" s="3"/>
      <c r="LP200" s="3"/>
      <c r="LQ200" s="3"/>
      <c r="LR200" s="3"/>
      <c r="LS200" s="3"/>
      <c r="LT200" s="3"/>
      <c r="LU200" s="3"/>
      <c r="LV200" s="3"/>
      <c r="LW200" s="3"/>
      <c r="LX200" s="3"/>
      <c r="LY200" s="3"/>
      <c r="LZ200" s="3"/>
      <c r="MA200" s="3"/>
      <c r="MB200" s="3"/>
      <c r="MC200" s="3"/>
      <c r="MD200" s="3"/>
      <c r="ME200" s="3"/>
      <c r="MF200" s="3"/>
      <c r="MG200" s="3"/>
      <c r="MH200" s="3"/>
      <c r="MI200" s="3"/>
      <c r="MJ200" s="3"/>
      <c r="MK200" s="3"/>
      <c r="ML200" s="3"/>
      <c r="MM200" s="3"/>
      <c r="MN200" s="3"/>
      <c r="MO200" s="3"/>
      <c r="MP200" s="3"/>
      <c r="MQ200" s="3"/>
      <c r="MR200" s="3"/>
      <c r="MS200" s="3"/>
      <c r="MT200" s="3"/>
      <c r="MU200" s="3"/>
      <c r="MV200" s="3"/>
      <c r="MW200" s="3"/>
      <c r="MX200" s="3"/>
      <c r="MY200" s="3"/>
      <c r="MZ200" s="3"/>
      <c r="NA200" s="3"/>
      <c r="NB200" s="3"/>
      <c r="NC200" s="3"/>
      <c r="ND200" s="3"/>
      <c r="NE200" s="3"/>
      <c r="NF200" s="3"/>
      <c r="NG200" s="3"/>
      <c r="NH200" s="3"/>
      <c r="NI200" s="3"/>
      <c r="NJ200" s="3"/>
      <c r="NK200" s="3"/>
      <c r="NL200" s="3"/>
      <c r="NM200" s="3"/>
      <c r="NN200" s="3"/>
      <c r="NO200" s="3"/>
      <c r="NP200" s="3"/>
      <c r="NQ200" s="3"/>
      <c r="NR200" s="3"/>
      <c r="NS200" s="3"/>
      <c r="NT200" s="3"/>
      <c r="NU200" s="3"/>
      <c r="NV200" s="3"/>
      <c r="NW200" s="3"/>
      <c r="NX200" s="3"/>
      <c r="NY200" s="3"/>
      <c r="NZ200" s="3"/>
      <c r="OA200" s="3"/>
      <c r="OB200" s="3"/>
      <c r="OC200" s="3"/>
      <c r="OD200" s="3"/>
      <c r="OE200" s="3"/>
      <c r="OF200" s="3"/>
      <c r="OG200" s="3"/>
      <c r="OH200" s="3"/>
      <c r="OI200" s="3"/>
      <c r="OJ200" s="3"/>
      <c r="OK200" s="3"/>
      <c r="OL200" s="3"/>
      <c r="OM200" s="3"/>
      <c r="ON200" s="3"/>
      <c r="OO200" s="3"/>
      <c r="OP200" s="3"/>
      <c r="OQ200" s="3"/>
      <c r="OR200" s="3"/>
      <c r="OS200" s="3"/>
      <c r="OT200" s="3"/>
      <c r="OU200" s="3"/>
      <c r="OV200" s="3"/>
      <c r="OW200" s="3"/>
      <c r="OX200" s="3"/>
      <c r="OY200" s="3"/>
      <c r="OZ200" s="3"/>
      <c r="PA200" s="3"/>
      <c r="PB200" s="3"/>
      <c r="PC200" s="3"/>
      <c r="PD200" s="3"/>
      <c r="PE200" s="3"/>
      <c r="PF200" s="3"/>
      <c r="PG200" s="3"/>
      <c r="PH200" s="3"/>
      <c r="PI200" s="3"/>
      <c r="PJ200" s="3"/>
      <c r="PK200" s="3"/>
      <c r="PL200" s="3"/>
      <c r="PM200" s="3"/>
      <c r="PN200" s="3"/>
      <c r="PO200" s="3"/>
      <c r="PP200" s="3"/>
      <c r="PQ200" s="3"/>
      <c r="PR200" s="3"/>
      <c r="PS200" s="3"/>
      <c r="PT200" s="3"/>
      <c r="PU200" s="3"/>
      <c r="PV200" s="3"/>
      <c r="PW200" s="3"/>
      <c r="PX200" s="3"/>
      <c r="PY200" s="3"/>
      <c r="PZ200" s="3"/>
      <c r="QA200" s="3"/>
      <c r="QB200" s="3"/>
      <c r="QC200" s="3"/>
      <c r="QD200" s="3"/>
      <c r="QE200" s="3"/>
      <c r="QF200" s="3"/>
      <c r="QG200" s="3"/>
      <c r="QH200" s="3"/>
      <c r="QI200" s="3"/>
      <c r="QJ200" s="3"/>
      <c r="QK200" s="3"/>
      <c r="QL200" s="3"/>
      <c r="QM200" s="3"/>
      <c r="QN200" s="3"/>
      <c r="QO200" s="3"/>
      <c r="QP200" s="3"/>
      <c r="QQ200" s="3"/>
      <c r="QR200" s="3"/>
      <c r="QS200" s="3"/>
      <c r="QT200" s="3"/>
      <c r="QU200" s="3"/>
      <c r="QV200" s="3"/>
      <c r="QW200" s="3"/>
      <c r="QX200" s="3"/>
      <c r="QY200" s="3"/>
      <c r="QZ200" s="3"/>
      <c r="RA200" s="3"/>
      <c r="RB200" s="3"/>
      <c r="RC200" s="3"/>
      <c r="RD200" s="3"/>
      <c r="RE200" s="3"/>
      <c r="RF200" s="3"/>
      <c r="RG200" s="3"/>
      <c r="RH200" s="3"/>
      <c r="RI200" s="3"/>
      <c r="RJ200" s="3"/>
      <c r="RK200" s="3"/>
      <c r="RL200" s="3"/>
      <c r="RM200" s="3"/>
      <c r="RN200" s="3"/>
      <c r="RO200" s="3"/>
      <c r="RP200" s="3"/>
      <c r="RQ200" s="3"/>
      <c r="RR200" s="3"/>
      <c r="RS200" s="3"/>
      <c r="RT200" s="3"/>
      <c r="RU200" s="3"/>
      <c r="RV200" s="3"/>
      <c r="RW200" s="3"/>
      <c r="RX200" s="3"/>
      <c r="RY200" s="3"/>
      <c r="RZ200" s="3"/>
      <c r="SA200" s="3"/>
      <c r="SB200" s="3"/>
      <c r="SC200" s="3"/>
      <c r="SD200" s="3"/>
      <c r="SE200" s="3"/>
      <c r="SF200" s="3"/>
      <c r="SG200" s="3"/>
      <c r="SH200" s="3"/>
      <c r="SI200" s="3"/>
      <c r="SJ200" s="3"/>
      <c r="SK200" s="3"/>
      <c r="SL200" s="3"/>
      <c r="SM200" s="3"/>
      <c r="SN200" s="3"/>
      <c r="SO200" s="3"/>
      <c r="SP200" s="3"/>
      <c r="SQ200" s="3"/>
      <c r="SR200" s="3"/>
      <c r="SS200" s="3"/>
      <c r="ST200" s="3"/>
      <c r="SU200" s="3"/>
      <c r="SV200" s="3"/>
      <c r="SW200" s="3"/>
      <c r="SX200" s="3"/>
      <c r="SY200" s="3"/>
      <c r="SZ200" s="3"/>
      <c r="TA200" s="3"/>
      <c r="TB200" s="3"/>
      <c r="TC200" s="3"/>
      <c r="TD200" s="3"/>
      <c r="TE200" s="3"/>
      <c r="TF200" s="3"/>
      <c r="TG200" s="3"/>
      <c r="TH200" s="3"/>
      <c r="TI200" s="3"/>
      <c r="TJ200" s="3"/>
      <c r="TK200" s="3"/>
      <c r="TL200" s="3"/>
      <c r="TM200" s="3"/>
      <c r="TN200" s="3"/>
      <c r="TO200" s="3"/>
      <c r="TP200" s="3"/>
      <c r="TQ200" s="3"/>
      <c r="TR200" s="3"/>
      <c r="TS200" s="3"/>
      <c r="TT200" s="3"/>
      <c r="TU200" s="3"/>
      <c r="TV200" s="3"/>
      <c r="TW200" s="3"/>
      <c r="TX200" s="3"/>
      <c r="TY200" s="3"/>
      <c r="TZ200" s="3"/>
      <c r="UA200" s="3"/>
      <c r="UB200" s="3"/>
      <c r="UC200" s="3"/>
      <c r="UD200" s="3"/>
      <c r="UE200" s="3"/>
      <c r="UF200" s="3"/>
      <c r="UG200" s="3"/>
      <c r="UH200" s="3"/>
      <c r="UI200" s="3"/>
      <c r="UJ200" s="3"/>
      <c r="UK200" s="3"/>
      <c r="UL200" s="3"/>
      <c r="UM200" s="3"/>
      <c r="UN200" s="3"/>
      <c r="UO200" s="3"/>
      <c r="UP200" s="3"/>
      <c r="UQ200" s="3"/>
      <c r="UR200" s="3"/>
      <c r="US200" s="3"/>
      <c r="UT200" s="3"/>
      <c r="UU200" s="3"/>
      <c r="UV200" s="3"/>
      <c r="UW200" s="3"/>
      <c r="UX200" s="3"/>
      <c r="UY200" s="3"/>
      <c r="UZ200" s="3"/>
      <c r="VA200" s="3"/>
      <c r="VB200" s="3"/>
      <c r="VC200" s="3"/>
      <c r="VD200" s="3"/>
      <c r="VE200" s="3"/>
      <c r="VF200" s="3"/>
      <c r="VG200" s="3"/>
      <c r="VH200" s="3"/>
      <c r="VI200" s="3"/>
      <c r="VJ200" s="3"/>
      <c r="VK200" s="3"/>
      <c r="VL200" s="3"/>
      <c r="VM200" s="3"/>
      <c r="VN200" s="3"/>
      <c r="VO200" s="3"/>
      <c r="VP200" s="3"/>
      <c r="VQ200" s="3"/>
      <c r="VR200" s="3"/>
      <c r="VS200" s="3"/>
      <c r="VT200" s="3"/>
      <c r="VU200" s="3"/>
      <c r="VV200" s="3"/>
      <c r="VW200" s="3"/>
      <c r="VX200" s="3"/>
      <c r="VY200" s="3"/>
      <c r="VZ200" s="3"/>
      <c r="WA200" s="3"/>
      <c r="WB200" s="3"/>
      <c r="WC200" s="3"/>
      <c r="WD200" s="3"/>
      <c r="WE200" s="3"/>
      <c r="WF200" s="3"/>
      <c r="WG200" s="3"/>
      <c r="WH200" s="3"/>
      <c r="WI200" s="3"/>
      <c r="WJ200" s="3"/>
      <c r="WK200" s="3"/>
      <c r="WL200" s="3"/>
      <c r="WM200" s="3"/>
      <c r="WN200" s="3"/>
      <c r="WO200" s="3"/>
      <c r="WP200" s="3"/>
      <c r="WQ200" s="3"/>
      <c r="WR200" s="3"/>
      <c r="WS200" s="3"/>
      <c r="WT200" s="3"/>
      <c r="WU200" s="3"/>
      <c r="WV200" s="3"/>
      <c r="WW200" s="3"/>
      <c r="WX200" s="3"/>
      <c r="WY200" s="3"/>
      <c r="WZ200" s="3"/>
      <c r="XA200" s="3"/>
      <c r="XB200" s="3"/>
      <c r="XC200" s="3"/>
      <c r="XD200" s="3"/>
      <c r="XE200" s="3"/>
      <c r="XF200" s="3"/>
      <c r="XG200" s="3"/>
      <c r="XH200" s="3"/>
      <c r="XI200" s="3"/>
      <c r="XJ200" s="3"/>
      <c r="XK200" s="3"/>
      <c r="XL200" s="3"/>
      <c r="XM200" s="3"/>
      <c r="XN200" s="3"/>
      <c r="XO200" s="3"/>
      <c r="XP200" s="3"/>
      <c r="XQ200" s="3"/>
      <c r="XR200" s="3"/>
      <c r="XS200" s="3"/>
      <c r="XT200" s="3"/>
      <c r="XU200" s="3"/>
      <c r="XV200" s="3"/>
      <c r="XW200" s="3"/>
      <c r="XX200" s="3"/>
      <c r="XY200" s="3"/>
      <c r="XZ200" s="3"/>
      <c r="YA200" s="3"/>
      <c r="YB200" s="3"/>
      <c r="YC200" s="3"/>
      <c r="YD200" s="3"/>
      <c r="YE200" s="3"/>
      <c r="YF200" s="3"/>
      <c r="YG200" s="3"/>
      <c r="YH200" s="3"/>
      <c r="YI200" s="3"/>
      <c r="YJ200" s="3"/>
      <c r="YK200" s="3"/>
      <c r="YL200" s="3"/>
      <c r="YM200" s="3"/>
      <c r="YN200" s="3"/>
      <c r="YO200" s="3"/>
      <c r="YP200" s="3"/>
      <c r="YQ200" s="3"/>
      <c r="YR200" s="3"/>
      <c r="YS200" s="3"/>
      <c r="YT200" s="3"/>
      <c r="YU200" s="3"/>
      <c r="YV200" s="3"/>
      <c r="YW200" s="3"/>
      <c r="YX200" s="3"/>
      <c r="YY200" s="3"/>
      <c r="YZ200" s="3"/>
      <c r="ZA200" s="3"/>
      <c r="ZB200" s="3"/>
      <c r="ZC200" s="3"/>
      <c r="ZD200" s="3"/>
      <c r="ZE200" s="3"/>
      <c r="ZF200" s="3"/>
      <c r="ZG200" s="3"/>
      <c r="ZH200" s="3"/>
      <c r="ZI200" s="3"/>
      <c r="ZJ200" s="3"/>
      <c r="ZK200" s="3"/>
      <c r="ZL200" s="3"/>
      <c r="ZM200" s="3"/>
      <c r="ZN200" s="3"/>
      <c r="ZO200" s="3"/>
      <c r="ZP200" s="3"/>
      <c r="ZQ200" s="3"/>
      <c r="ZR200" s="3"/>
      <c r="ZS200" s="3"/>
      <c r="ZT200" s="3"/>
      <c r="ZU200" s="3"/>
      <c r="ZV200" s="3"/>
      <c r="ZW200" s="3"/>
      <c r="ZX200" s="3"/>
      <c r="ZY200" s="3"/>
      <c r="ZZ200" s="3"/>
      <c r="AAA200" s="3"/>
      <c r="AAB200" s="3"/>
      <c r="AAC200" s="3"/>
      <c r="AAD200" s="3"/>
      <c r="AAE200" s="3"/>
      <c r="AAF200" s="3"/>
      <c r="AAG200" s="3"/>
      <c r="AAH200" s="3"/>
      <c r="AAI200" s="3"/>
      <c r="AAJ200" s="3"/>
      <c r="AAK200" s="3"/>
      <c r="AAL200" s="3"/>
      <c r="AAM200" s="3"/>
      <c r="AAN200" s="3"/>
      <c r="AAO200" s="3"/>
      <c r="AAP200" s="3"/>
      <c r="AAQ200" s="3"/>
      <c r="AAR200" s="3"/>
      <c r="AAS200" s="3"/>
      <c r="AAT200" s="3"/>
      <c r="AAU200" s="3"/>
      <c r="AAV200" s="3"/>
      <c r="AAW200" s="3"/>
      <c r="AAX200" s="3"/>
      <c r="AAY200" s="3"/>
      <c r="AAZ200" s="3"/>
      <c r="ABA200" s="3"/>
      <c r="ABB200" s="3"/>
      <c r="ABC200" s="3"/>
      <c r="ABD200" s="3"/>
      <c r="ABE200" s="3"/>
      <c r="ABF200" s="3"/>
      <c r="ABG200" s="3"/>
      <c r="ABH200" s="3"/>
      <c r="ABI200" s="3"/>
      <c r="ABJ200" s="3"/>
      <c r="ABK200" s="3"/>
      <c r="ABL200" s="3"/>
      <c r="ABM200" s="3"/>
      <c r="ABN200" s="3"/>
      <c r="ABO200" s="3"/>
      <c r="ABP200" s="3"/>
      <c r="ABQ200" s="3"/>
      <c r="ABR200" s="3"/>
      <c r="ABS200" s="3"/>
      <c r="ABT200" s="3"/>
      <c r="ABU200" s="3"/>
      <c r="ABV200" s="3"/>
      <c r="ABW200" s="3"/>
      <c r="ABX200" s="3"/>
      <c r="ABY200" s="3"/>
      <c r="ABZ200" s="3"/>
      <c r="ACA200" s="3"/>
      <c r="ACB200" s="3"/>
      <c r="ACC200" s="3"/>
      <c r="ACD200" s="3"/>
      <c r="ACE200" s="3"/>
      <c r="ACF200" s="3"/>
      <c r="ACG200" s="3"/>
      <c r="ACH200" s="3"/>
      <c r="ACI200" s="3"/>
      <c r="ACJ200" s="3"/>
      <c r="ACK200" s="3"/>
      <c r="ACL200" s="3"/>
      <c r="ACM200" s="3"/>
      <c r="ACN200" s="3"/>
      <c r="ACO200" s="3"/>
      <c r="ACP200" s="3"/>
      <c r="ACQ200" s="3"/>
      <c r="ACR200" s="3"/>
      <c r="ACS200" s="3"/>
      <c r="ACT200" s="3"/>
      <c r="ACU200" s="3"/>
      <c r="ACV200" s="3"/>
      <c r="ACW200" s="3"/>
      <c r="ACX200" s="3"/>
      <c r="ACY200" s="3"/>
      <c r="ACZ200" s="3"/>
      <c r="ADA200" s="3"/>
      <c r="ADB200" s="3"/>
      <c r="ADC200" s="3"/>
      <c r="ADD200" s="3"/>
      <c r="ADE200" s="3"/>
      <c r="ADF200" s="3"/>
      <c r="ADG200" s="3"/>
      <c r="ADH200" s="3"/>
      <c r="ADI200" s="3"/>
      <c r="ADJ200" s="3"/>
      <c r="ADK200" s="3"/>
      <c r="ADL200" s="3"/>
      <c r="ADM200" s="3"/>
      <c r="ADN200" s="3"/>
      <c r="ADO200" s="3"/>
      <c r="ADP200" s="3"/>
      <c r="ADQ200" s="3"/>
      <c r="ADR200" s="3"/>
      <c r="ADS200" s="3"/>
      <c r="ADT200" s="3"/>
      <c r="ADU200" s="3"/>
      <c r="ADV200" s="3"/>
      <c r="ADW200" s="3"/>
      <c r="ADX200" s="3"/>
      <c r="ADY200" s="3"/>
      <c r="ADZ200" s="3"/>
      <c r="AEA200" s="3"/>
      <c r="AEB200" s="3"/>
      <c r="AEC200" s="3"/>
      <c r="AED200" s="3"/>
      <c r="AEE200" s="3"/>
      <c r="AEF200" s="3"/>
      <c r="AEG200" s="3"/>
      <c r="AEH200" s="3"/>
      <c r="AEI200" s="3"/>
      <c r="AEJ200" s="3"/>
      <c r="AEK200" s="3"/>
      <c r="AEL200" s="3"/>
      <c r="AEM200" s="3"/>
      <c r="AEN200" s="3"/>
      <c r="AEO200" s="3"/>
      <c r="AEP200" s="3"/>
      <c r="AEQ200" s="3"/>
      <c r="AER200" s="3"/>
      <c r="AES200" s="3"/>
      <c r="AET200" s="3"/>
      <c r="AEU200" s="3"/>
      <c r="AEV200" s="3"/>
      <c r="AEW200" s="3"/>
      <c r="AEX200" s="3"/>
      <c r="AEY200" s="3"/>
      <c r="AEZ200" s="3"/>
      <c r="AFA200" s="3"/>
      <c r="AFB200" s="3"/>
      <c r="AFC200" s="3"/>
      <c r="AFD200" s="3"/>
      <c r="AFE200" s="3"/>
      <c r="AFF200" s="3"/>
      <c r="AFG200" s="3"/>
      <c r="AFH200" s="3"/>
      <c r="AFI200" s="3"/>
      <c r="AFJ200" s="3"/>
      <c r="AFK200" s="3"/>
      <c r="AFL200" s="3"/>
      <c r="AFM200" s="3"/>
      <c r="AFN200" s="3"/>
      <c r="AFO200" s="3"/>
      <c r="AFP200" s="3"/>
      <c r="AFQ200" s="3"/>
      <c r="AFR200" s="3"/>
      <c r="AFS200" s="3"/>
      <c r="AFT200" s="3"/>
      <c r="AFU200" s="3"/>
      <c r="AFV200" s="3"/>
      <c r="AFW200" s="3"/>
      <c r="AFX200" s="3"/>
      <c r="AFY200" s="3"/>
      <c r="AFZ200" s="3"/>
      <c r="AGA200" s="3"/>
      <c r="AGB200" s="3"/>
      <c r="AGC200" s="3"/>
      <c r="AGD200" s="3"/>
      <c r="AGE200" s="3"/>
      <c r="AGF200" s="3"/>
      <c r="AGG200" s="3"/>
      <c r="AGH200" s="3"/>
      <c r="AGI200" s="3"/>
      <c r="AGJ200" s="3"/>
      <c r="AGK200" s="3"/>
      <c r="AGL200" s="3"/>
      <c r="AGM200" s="3"/>
      <c r="AGN200" s="3"/>
      <c r="AGO200" s="3"/>
      <c r="AGP200" s="3"/>
      <c r="AGQ200" s="3"/>
      <c r="AGR200" s="3"/>
      <c r="AGS200" s="3"/>
      <c r="AGT200" s="3"/>
      <c r="AGU200" s="3"/>
      <c r="AGV200" s="3"/>
      <c r="AGW200" s="3"/>
      <c r="AGX200" s="3"/>
      <c r="AGY200" s="3"/>
      <c r="AGZ200" s="3"/>
      <c r="AHA200" s="3"/>
      <c r="AHB200" s="3"/>
      <c r="AHC200" s="3"/>
      <c r="AHD200" s="3"/>
      <c r="AHE200" s="3"/>
      <c r="AHF200" s="3"/>
      <c r="AHG200" s="3"/>
      <c r="AHH200" s="3"/>
      <c r="AHI200" s="3"/>
      <c r="AHJ200" s="3"/>
      <c r="AHK200" s="3"/>
      <c r="AHL200" s="3"/>
      <c r="AHM200" s="3"/>
      <c r="AHN200" s="3"/>
      <c r="AHO200" s="3"/>
      <c r="AHP200" s="3"/>
      <c r="AHQ200" s="3"/>
      <c r="AHR200" s="3"/>
      <c r="AHS200" s="3"/>
      <c r="AHT200" s="3"/>
      <c r="AHU200" s="3"/>
      <c r="AHV200" s="3"/>
      <c r="AHW200" s="3"/>
      <c r="AHX200" s="3"/>
      <c r="AHY200" s="3"/>
      <c r="AHZ200" s="3"/>
      <c r="AIA200" s="3"/>
      <c r="AIB200" s="3"/>
      <c r="AIC200" s="3"/>
      <c r="AID200" s="3"/>
      <c r="AIE200" s="3"/>
      <c r="AIF200" s="3"/>
      <c r="AIG200" s="3"/>
      <c r="AIH200" s="3"/>
      <c r="AII200" s="3"/>
      <c r="AIJ200" s="3"/>
      <c r="AIK200" s="3"/>
      <c r="AIL200" s="3"/>
      <c r="AIM200" s="3"/>
      <c r="AIN200" s="3"/>
      <c r="AIO200" s="3"/>
      <c r="AIP200" s="3"/>
      <c r="AIQ200" s="3"/>
      <c r="AIR200" s="3"/>
      <c r="AIS200" s="3"/>
      <c r="AIT200" s="3"/>
      <c r="AIU200" s="3"/>
      <c r="AIV200" s="3"/>
      <c r="AIW200" s="3"/>
      <c r="AIX200" s="3"/>
      <c r="AIY200" s="3"/>
      <c r="AIZ200" s="3"/>
      <c r="AJA200" s="3"/>
      <c r="AJB200" s="3"/>
      <c r="AJC200" s="3"/>
      <c r="AJD200" s="3"/>
      <c r="AJE200" s="3"/>
      <c r="AJF200" s="3"/>
      <c r="AJG200" s="3"/>
      <c r="AJH200" s="3"/>
      <c r="AJI200" s="3"/>
      <c r="AJJ200" s="3"/>
      <c r="AJK200" s="3"/>
      <c r="AJL200" s="3"/>
      <c r="AJM200" s="3"/>
      <c r="AJN200" s="3"/>
      <c r="AJO200" s="3"/>
      <c r="AJP200" s="3"/>
      <c r="AJQ200" s="3"/>
      <c r="AJR200" s="3"/>
      <c r="AJS200" s="3"/>
      <c r="AJT200" s="3"/>
      <c r="AJU200" s="3"/>
      <c r="AJV200" s="3"/>
      <c r="AJW200" s="3"/>
      <c r="AJX200" s="3"/>
      <c r="AJY200" s="3"/>
      <c r="AJZ200" s="3"/>
      <c r="AKA200" s="3"/>
      <c r="AKB200" s="3"/>
      <c r="AKC200" s="3"/>
      <c r="AKD200" s="3"/>
      <c r="AKE200" s="3"/>
      <c r="AKF200" s="3"/>
      <c r="AKG200" s="3"/>
      <c r="AKH200" s="3"/>
      <c r="AKI200" s="3"/>
      <c r="AKJ200" s="3"/>
      <c r="AKK200" s="3"/>
      <c r="AKL200" s="3"/>
      <c r="AKM200" s="3"/>
      <c r="AKN200" s="3"/>
      <c r="AKO200" s="3"/>
      <c r="AKP200" s="3"/>
      <c r="AKQ200" s="3"/>
      <c r="AKR200" s="3"/>
      <c r="AKS200" s="3"/>
      <c r="AKT200" s="3"/>
      <c r="AKU200" s="3"/>
      <c r="AKV200" s="3"/>
      <c r="AKW200" s="3"/>
      <c r="AKX200" s="3"/>
      <c r="AKY200" s="3"/>
      <c r="AKZ200" s="3"/>
      <c r="ALA200" s="3"/>
      <c r="ALB200" s="3"/>
      <c r="ALC200" s="3"/>
      <c r="ALD200" s="3"/>
      <c r="ALE200" s="3"/>
      <c r="ALF200" s="3"/>
      <c r="ALG200" s="3"/>
      <c r="ALH200" s="3"/>
      <c r="ALI200" s="3"/>
      <c r="ALJ200" s="3"/>
      <c r="ALK200" s="3"/>
      <c r="ALL200" s="3"/>
      <c r="ALM200" s="3"/>
      <c r="ALN200" s="3"/>
      <c r="ALO200" s="3"/>
      <c r="ALP200" s="3"/>
      <c r="ALQ200" s="3"/>
      <c r="ALR200" s="3"/>
      <c r="ALS200" s="3"/>
      <c r="ALT200" s="3"/>
      <c r="ALU200" s="3"/>
      <c r="ALV200" s="3"/>
      <c r="ALW200" s="3"/>
      <c r="ALX200" s="3"/>
      <c r="ALY200" s="3"/>
      <c r="ALZ200" s="3"/>
      <c r="AMA200" s="3"/>
      <c r="AMB200" s="3"/>
      <c r="AMC200" s="3"/>
      <c r="AMD200" s="3"/>
      <c r="AME200" s="3"/>
      <c r="AMF200" s="3"/>
      <c r="AMG200" s="3"/>
      <c r="AMH200" s="3"/>
      <c r="AMI200" s="3"/>
      <c r="AMJ200" s="3"/>
      <c r="AMK200" s="3"/>
      <c r="AML200" s="3"/>
      <c r="AMM200" s="3"/>
      <c r="AMN200" s="3"/>
      <c r="AMO200" s="3"/>
      <c r="AMP200" s="3"/>
      <c r="AMQ200" s="3"/>
      <c r="AMR200" s="3"/>
      <c r="AMS200" s="3"/>
      <c r="AMT200" s="3"/>
      <c r="AMU200" s="3"/>
      <c r="AMV200" s="3"/>
      <c r="AMW200" s="3"/>
      <c r="AMX200" s="3"/>
      <c r="AMY200" s="3"/>
      <c r="AMZ200" s="3"/>
      <c r="ANA200" s="3"/>
      <c r="ANB200" s="3"/>
      <c r="ANC200" s="3"/>
      <c r="AND200" s="3"/>
      <c r="ANE200" s="3"/>
      <c r="ANF200" s="3"/>
      <c r="ANG200" s="3"/>
      <c r="ANH200" s="3"/>
      <c r="ANI200" s="3"/>
      <c r="ANJ200" s="3"/>
      <c r="ANK200" s="3"/>
      <c r="ANL200" s="3"/>
      <c r="ANM200" s="3"/>
      <c r="ANN200" s="3"/>
      <c r="ANO200" s="3"/>
      <c r="ANP200" s="3"/>
      <c r="ANQ200" s="3"/>
      <c r="ANR200" s="3"/>
      <c r="ANS200" s="3"/>
      <c r="ANT200" s="3"/>
      <c r="ANU200" s="3"/>
      <c r="ANV200" s="3"/>
      <c r="ANW200" s="3"/>
      <c r="ANX200" s="3"/>
      <c r="ANY200" s="3"/>
      <c r="ANZ200" s="3"/>
      <c r="AOA200" s="3"/>
      <c r="AOB200" s="3"/>
      <c r="AOC200" s="3"/>
      <c r="AOD200" s="3"/>
      <c r="AOE200" s="3"/>
      <c r="AOF200" s="3"/>
      <c r="AOG200" s="3"/>
      <c r="AOH200" s="3"/>
      <c r="AOI200" s="3"/>
      <c r="AOJ200" s="3"/>
      <c r="AOK200" s="3"/>
      <c r="AOL200" s="3"/>
      <c r="AOM200" s="3"/>
      <c r="AON200" s="3"/>
      <c r="AOO200" s="3"/>
      <c r="AOP200" s="3"/>
      <c r="AOQ200" s="3"/>
      <c r="AOR200" s="3"/>
      <c r="AOS200" s="3"/>
      <c r="AOT200" s="3"/>
      <c r="AOU200" s="3"/>
      <c r="AOV200" s="3"/>
      <c r="AOW200" s="3"/>
      <c r="AOX200" s="3"/>
      <c r="AOY200" s="3"/>
      <c r="AOZ200" s="3"/>
      <c r="APA200" s="3"/>
      <c r="APB200" s="3"/>
      <c r="APC200" s="3"/>
      <c r="APD200" s="3"/>
      <c r="APE200" s="3"/>
      <c r="APF200" s="3"/>
      <c r="APG200" s="3"/>
      <c r="APH200" s="3"/>
      <c r="API200" s="3"/>
      <c r="APJ200" s="3"/>
      <c r="APK200" s="3"/>
      <c r="APL200" s="3"/>
      <c r="APM200" s="3"/>
      <c r="APN200" s="3"/>
      <c r="APO200" s="3"/>
      <c r="APP200" s="3"/>
      <c r="APQ200" s="3"/>
      <c r="APR200" s="3"/>
      <c r="APS200" s="3"/>
      <c r="APT200" s="3"/>
      <c r="APU200" s="3"/>
      <c r="APV200" s="3"/>
      <c r="APW200" s="3"/>
      <c r="APX200" s="3"/>
      <c r="APY200" s="3"/>
      <c r="APZ200" s="3"/>
      <c r="AQA200" s="3"/>
      <c r="AQB200" s="3"/>
      <c r="AQC200" s="3"/>
      <c r="AQD200" s="3"/>
      <c r="AQE200" s="3"/>
      <c r="AQF200" s="3"/>
      <c r="AQG200" s="3"/>
      <c r="AQH200" s="3"/>
      <c r="AQI200" s="3"/>
      <c r="AQJ200" s="3"/>
      <c r="AQK200" s="3"/>
      <c r="AQL200" s="3"/>
      <c r="AQM200" s="3"/>
      <c r="AQN200" s="3"/>
      <c r="AQO200" s="3"/>
      <c r="AQP200" s="3"/>
      <c r="AQQ200" s="3"/>
      <c r="AQR200" s="3"/>
      <c r="AQS200" s="3"/>
      <c r="AQT200" s="3"/>
      <c r="AQU200" s="3"/>
      <c r="AQV200" s="3"/>
      <c r="AQW200" s="3"/>
      <c r="AQX200" s="3"/>
      <c r="AQY200" s="3"/>
      <c r="AQZ200" s="3"/>
      <c r="ARA200" s="3"/>
      <c r="ARB200" s="3"/>
      <c r="ARC200" s="3"/>
      <c r="ARD200" s="3"/>
      <c r="ARE200" s="3"/>
      <c r="ARF200" s="3"/>
      <c r="ARG200" s="3"/>
      <c r="ARH200" s="3"/>
      <c r="ARI200" s="3"/>
      <c r="ARJ200" s="3"/>
      <c r="ARK200" s="3"/>
      <c r="ARL200" s="3"/>
      <c r="ARM200" s="3"/>
      <c r="ARN200" s="3"/>
      <c r="ARO200" s="3"/>
      <c r="ARP200" s="3"/>
      <c r="ARQ200" s="3"/>
      <c r="ARR200" s="3"/>
      <c r="ARS200" s="3"/>
      <c r="ART200" s="3"/>
      <c r="ARU200" s="3"/>
      <c r="ARV200" s="3"/>
      <c r="ARW200" s="3"/>
      <c r="ARX200" s="3"/>
      <c r="ARY200" s="3"/>
      <c r="ARZ200" s="3"/>
      <c r="ASA200" s="3"/>
      <c r="ASB200" s="3"/>
      <c r="ASC200" s="3"/>
      <c r="ASD200" s="3"/>
      <c r="ASE200" s="3"/>
      <c r="ASF200" s="3"/>
      <c r="ASG200" s="3"/>
      <c r="ASH200" s="3"/>
      <c r="ASI200" s="3"/>
      <c r="ASJ200" s="3"/>
      <c r="ASK200" s="3"/>
      <c r="ASL200" s="3"/>
      <c r="ASM200" s="3"/>
      <c r="ASN200" s="3"/>
      <c r="ASO200" s="3"/>
      <c r="ASP200" s="3"/>
      <c r="ASQ200" s="3"/>
      <c r="ASR200" s="3"/>
      <c r="ASS200" s="3"/>
      <c r="AST200" s="3"/>
      <c r="ASU200" s="3"/>
      <c r="ASV200" s="3"/>
      <c r="ASW200" s="3"/>
      <c r="ASX200" s="3"/>
      <c r="ASY200" s="3"/>
      <c r="ASZ200" s="3"/>
      <c r="ATA200" s="3"/>
      <c r="ATB200" s="3"/>
      <c r="ATC200" s="3"/>
      <c r="ATD200" s="3"/>
      <c r="ATE200" s="3"/>
      <c r="ATF200" s="3"/>
      <c r="ATG200" s="3"/>
      <c r="ATH200" s="3"/>
      <c r="ATI200" s="3"/>
      <c r="ATJ200" s="3"/>
      <c r="ATK200" s="3"/>
      <c r="ATL200" s="3"/>
      <c r="ATM200" s="3"/>
      <c r="ATN200" s="3"/>
      <c r="ATO200" s="3"/>
      <c r="ATP200" s="3"/>
      <c r="ATQ200" s="3"/>
      <c r="ATR200" s="3"/>
      <c r="ATS200" s="3"/>
      <c r="ATT200" s="3"/>
      <c r="ATU200" s="3"/>
      <c r="ATV200" s="3"/>
      <c r="ATW200" s="3"/>
      <c r="ATX200" s="3"/>
      <c r="ATY200" s="3"/>
      <c r="ATZ200" s="3"/>
      <c r="AUA200" s="3"/>
      <c r="AUB200" s="3"/>
      <c r="AUC200" s="3"/>
      <c r="AUD200" s="3"/>
      <c r="AUE200" s="3"/>
      <c r="AUF200" s="3"/>
      <c r="AUG200" s="3"/>
      <c r="AUH200" s="3"/>
      <c r="AUI200" s="3"/>
      <c r="AUJ200" s="3"/>
      <c r="AUK200" s="3"/>
      <c r="AUL200" s="3"/>
      <c r="AUM200" s="3"/>
      <c r="AUN200" s="3"/>
      <c r="AUO200" s="3"/>
      <c r="AUP200" s="3"/>
      <c r="AUQ200" s="3"/>
      <c r="AUR200" s="3"/>
      <c r="AUS200" s="3"/>
      <c r="AUT200" s="3"/>
      <c r="AUU200" s="3"/>
      <c r="AUV200" s="3"/>
      <c r="AUW200" s="3"/>
      <c r="AUX200" s="3"/>
      <c r="AUY200" s="3"/>
      <c r="AUZ200" s="3"/>
      <c r="AVA200" s="3"/>
      <c r="AVB200" s="3"/>
      <c r="AVC200" s="3"/>
      <c r="AVD200" s="3"/>
      <c r="AVE200" s="3"/>
      <c r="AVF200" s="3"/>
      <c r="AVG200" s="3"/>
      <c r="AVH200" s="3"/>
      <c r="AVI200" s="3"/>
      <c r="AVJ200" s="3"/>
      <c r="AVK200" s="3"/>
      <c r="AVL200" s="3"/>
      <c r="AVM200" s="3"/>
      <c r="AVN200" s="3"/>
      <c r="AVO200" s="3"/>
      <c r="AVP200" s="3"/>
      <c r="AVQ200" s="3"/>
      <c r="AVR200" s="3"/>
      <c r="AVS200" s="3"/>
      <c r="AVT200" s="3"/>
      <c r="AVU200" s="3"/>
      <c r="AVV200" s="3"/>
      <c r="AVW200" s="3"/>
      <c r="AVX200" s="3"/>
      <c r="AVY200" s="3"/>
      <c r="AVZ200" s="3"/>
      <c r="AWA200" s="3"/>
      <c r="AWB200" s="3"/>
      <c r="AWC200" s="3"/>
      <c r="AWD200" s="3"/>
      <c r="AWE200" s="3"/>
      <c r="AWF200" s="3"/>
      <c r="AWG200" s="3"/>
      <c r="AWH200" s="3"/>
      <c r="AWI200" s="3"/>
      <c r="AWJ200" s="3"/>
      <c r="AWK200" s="3"/>
      <c r="AWL200" s="3"/>
      <c r="AWM200" s="3"/>
      <c r="AWN200" s="3"/>
      <c r="AWO200" s="3"/>
      <c r="AWP200" s="3"/>
      <c r="AWQ200" s="3"/>
      <c r="AWR200" s="3"/>
      <c r="AWS200" s="3"/>
      <c r="AWT200" s="3"/>
      <c r="AWU200" s="3"/>
      <c r="AWV200" s="3"/>
      <c r="AWW200" s="3"/>
      <c r="AWX200" s="3"/>
      <c r="AWY200" s="3"/>
      <c r="AWZ200" s="3"/>
      <c r="AXA200" s="3"/>
      <c r="AXB200" s="3"/>
      <c r="AXC200" s="3"/>
      <c r="AXD200" s="3"/>
      <c r="AXE200" s="3"/>
      <c r="AXF200" s="3"/>
      <c r="AXG200" s="3"/>
      <c r="AXH200" s="3"/>
      <c r="AXI200" s="3"/>
      <c r="AXJ200" s="3"/>
      <c r="AXK200" s="3"/>
      <c r="AXL200" s="3"/>
      <c r="AXM200" s="3"/>
      <c r="AXN200" s="3"/>
      <c r="AXO200" s="3"/>
      <c r="AXP200" s="3"/>
      <c r="AXQ200" s="3"/>
      <c r="AXR200" s="3"/>
      <c r="AXS200" s="3"/>
      <c r="AXT200" s="3"/>
      <c r="AXU200" s="3"/>
      <c r="AXV200" s="3"/>
      <c r="AXW200" s="3"/>
      <c r="AXX200" s="3"/>
      <c r="AXY200" s="3"/>
      <c r="AXZ200" s="3"/>
      <c r="AYA200" s="3"/>
      <c r="AYB200" s="3"/>
      <c r="AYC200" s="3"/>
      <c r="AYD200" s="3"/>
      <c r="AYE200" s="3"/>
      <c r="AYF200" s="3"/>
      <c r="AYG200" s="3"/>
      <c r="AYH200" s="3"/>
      <c r="AYI200" s="3"/>
      <c r="AYJ200" s="3"/>
      <c r="AYK200" s="3"/>
      <c r="AYL200" s="3"/>
      <c r="AYM200" s="3"/>
      <c r="AYN200" s="3"/>
      <c r="AYO200" s="3"/>
      <c r="AYP200" s="3"/>
      <c r="AYQ200" s="3"/>
      <c r="AYR200" s="3"/>
      <c r="AYS200" s="3"/>
      <c r="AYT200" s="3"/>
      <c r="AYU200" s="3"/>
      <c r="AYV200" s="3"/>
      <c r="AYW200" s="3"/>
      <c r="AYX200" s="3"/>
      <c r="AYY200" s="3"/>
      <c r="AYZ200" s="3"/>
      <c r="AZA200" s="3"/>
      <c r="AZB200" s="3"/>
      <c r="AZC200" s="3"/>
      <c r="AZD200" s="3"/>
      <c r="AZE200" s="3"/>
      <c r="AZF200" s="3"/>
      <c r="AZG200" s="3"/>
      <c r="AZH200" s="3"/>
      <c r="AZI200" s="3"/>
      <c r="AZJ200" s="3"/>
      <c r="AZK200" s="3"/>
      <c r="AZL200" s="3"/>
      <c r="AZM200" s="3"/>
      <c r="AZN200" s="3"/>
      <c r="AZO200" s="3"/>
      <c r="AZP200" s="3"/>
      <c r="AZQ200" s="3"/>
      <c r="AZR200" s="3"/>
      <c r="AZS200" s="3"/>
      <c r="AZT200" s="3"/>
      <c r="AZU200" s="3"/>
      <c r="AZV200" s="3"/>
      <c r="AZW200" s="3"/>
      <c r="AZX200" s="3"/>
      <c r="AZY200" s="3"/>
      <c r="AZZ200" s="3"/>
      <c r="BAA200" s="3"/>
      <c r="BAB200" s="3"/>
      <c r="BAC200" s="3"/>
      <c r="BAD200" s="3"/>
      <c r="BAE200" s="3"/>
      <c r="BAF200" s="3"/>
      <c r="BAG200" s="3"/>
      <c r="BAH200" s="3"/>
      <c r="BAI200" s="3"/>
      <c r="BAJ200" s="3"/>
      <c r="BAK200" s="3"/>
      <c r="BAL200" s="3"/>
      <c r="BAM200" s="3"/>
      <c r="BAN200" s="3"/>
      <c r="BAO200" s="3"/>
      <c r="BAP200" s="3"/>
      <c r="BAQ200" s="3"/>
      <c r="BAR200" s="3"/>
      <c r="BAS200" s="3"/>
      <c r="BAT200" s="3"/>
      <c r="BAU200" s="3"/>
      <c r="BAV200" s="3"/>
      <c r="BAW200" s="3"/>
      <c r="BAX200" s="3"/>
      <c r="BAY200" s="3"/>
      <c r="BAZ200" s="3"/>
      <c r="BBA200" s="3"/>
      <c r="BBB200" s="3"/>
      <c r="BBC200" s="3"/>
      <c r="BBD200" s="3"/>
      <c r="BBE200" s="3"/>
      <c r="BBF200" s="3"/>
      <c r="BBG200" s="3"/>
      <c r="BBH200" s="3"/>
      <c r="BBI200" s="3"/>
      <c r="BBJ200" s="3"/>
      <c r="BBK200" s="3"/>
      <c r="BBL200" s="3"/>
      <c r="BBM200" s="3"/>
      <c r="BBN200" s="3"/>
      <c r="BBO200" s="3"/>
      <c r="BBP200" s="3"/>
      <c r="BBQ200" s="3"/>
      <c r="BBR200" s="3"/>
      <c r="BBS200" s="3"/>
      <c r="BBT200" s="3"/>
      <c r="BBU200" s="3"/>
      <c r="BBV200" s="3"/>
      <c r="BBW200" s="3"/>
      <c r="BBX200" s="3"/>
      <c r="BBY200" s="3"/>
      <c r="BBZ200" s="3"/>
      <c r="BCA200" s="3"/>
      <c r="BCB200" s="3"/>
      <c r="BCC200" s="3"/>
      <c r="BCD200" s="3"/>
      <c r="BCE200" s="3"/>
      <c r="BCF200" s="3"/>
      <c r="BCG200" s="3"/>
      <c r="BCH200" s="3"/>
      <c r="BCI200" s="3"/>
      <c r="BCJ200" s="3"/>
      <c r="BCK200" s="3"/>
      <c r="BCL200" s="3"/>
      <c r="BCM200" s="3"/>
      <c r="BCN200" s="3"/>
      <c r="BCO200" s="3"/>
      <c r="BCP200" s="3"/>
      <c r="BCQ200" s="3"/>
      <c r="BCR200" s="3"/>
      <c r="BCS200" s="3"/>
      <c r="BCT200" s="3"/>
      <c r="BCU200" s="3"/>
      <c r="BCV200" s="3"/>
      <c r="BCW200" s="3"/>
      <c r="BCX200" s="3"/>
      <c r="BCY200" s="3"/>
      <c r="BCZ200" s="3"/>
      <c r="BDA200" s="3"/>
      <c r="BDB200" s="3"/>
      <c r="BDC200" s="3"/>
      <c r="BDD200" s="3"/>
      <c r="BDE200" s="3"/>
      <c r="BDF200" s="3"/>
      <c r="BDG200" s="3"/>
      <c r="BDH200" s="3"/>
      <c r="BDI200" s="3"/>
      <c r="BDJ200" s="3"/>
      <c r="BDK200" s="3"/>
      <c r="BDL200" s="3"/>
      <c r="BDM200" s="3"/>
      <c r="BDN200" s="3"/>
      <c r="BDO200" s="3"/>
      <c r="BDP200" s="3"/>
      <c r="BDQ200" s="3"/>
      <c r="BDR200" s="3"/>
      <c r="BDS200" s="3"/>
      <c r="BDT200" s="3"/>
      <c r="BDU200" s="3"/>
      <c r="BDV200" s="3"/>
      <c r="BDW200" s="3"/>
      <c r="BDX200" s="3"/>
      <c r="BDY200" s="3"/>
      <c r="BDZ200" s="3"/>
      <c r="BEA200" s="3"/>
      <c r="BEB200" s="3"/>
      <c r="BEC200" s="3"/>
      <c r="BED200" s="3"/>
      <c r="BEE200" s="3"/>
      <c r="BEF200" s="3"/>
      <c r="BEG200" s="3"/>
      <c r="BEH200" s="3"/>
      <c r="BEI200" s="3"/>
      <c r="BEJ200" s="3"/>
      <c r="BEK200" s="3"/>
      <c r="BEL200" s="3"/>
      <c r="BEM200" s="3"/>
      <c r="BEN200" s="3"/>
      <c r="BEO200" s="3"/>
      <c r="BEP200" s="3"/>
      <c r="BEQ200" s="3"/>
      <c r="BER200" s="3"/>
      <c r="BES200" s="3"/>
      <c r="BET200" s="3"/>
      <c r="BEU200" s="3"/>
      <c r="BEV200" s="3"/>
      <c r="BEW200" s="3"/>
      <c r="BEX200" s="3"/>
      <c r="BEY200" s="3"/>
      <c r="BEZ200" s="3"/>
      <c r="BFA200" s="3"/>
      <c r="BFB200" s="3"/>
      <c r="BFC200" s="3"/>
      <c r="BFD200" s="3"/>
      <c r="BFE200" s="3"/>
      <c r="BFF200" s="3"/>
      <c r="BFG200" s="3"/>
      <c r="BFH200" s="3"/>
      <c r="BFI200" s="3"/>
      <c r="BFJ200" s="3"/>
      <c r="BFK200" s="3"/>
      <c r="BFL200" s="3"/>
      <c r="BFM200" s="3"/>
      <c r="BFN200" s="3"/>
      <c r="BFO200" s="3"/>
      <c r="BFP200" s="3"/>
      <c r="BFQ200" s="3"/>
      <c r="BFR200" s="3"/>
      <c r="BFS200" s="3"/>
      <c r="BFT200" s="3"/>
      <c r="BFU200" s="3"/>
      <c r="BFV200" s="3"/>
      <c r="BFW200" s="3"/>
      <c r="BFX200" s="3"/>
      <c r="BFY200" s="3"/>
      <c r="BFZ200" s="3"/>
      <c r="BGA200" s="3"/>
      <c r="BGB200" s="3"/>
      <c r="BGC200" s="3"/>
      <c r="BGD200" s="3"/>
      <c r="BGE200" s="3"/>
      <c r="BGF200" s="3"/>
      <c r="BGG200" s="3"/>
      <c r="BGH200" s="3"/>
      <c r="BGI200" s="3"/>
      <c r="BGJ200" s="3"/>
      <c r="BGK200" s="3"/>
      <c r="BGL200" s="3"/>
      <c r="BGM200" s="3"/>
      <c r="BGN200" s="3"/>
      <c r="BGO200" s="3"/>
      <c r="BGP200" s="3"/>
      <c r="BGQ200" s="3"/>
      <c r="BGR200" s="3"/>
      <c r="BGS200" s="3"/>
      <c r="BGT200" s="3"/>
      <c r="BGU200" s="3"/>
      <c r="BGV200" s="3"/>
      <c r="BGW200" s="3"/>
      <c r="BGX200" s="3"/>
      <c r="BGY200" s="3"/>
      <c r="BGZ200" s="3"/>
      <c r="BHA200" s="3"/>
      <c r="BHB200" s="3"/>
      <c r="BHC200" s="3"/>
      <c r="BHD200" s="3"/>
      <c r="BHE200" s="3"/>
      <c r="BHF200" s="3"/>
      <c r="BHG200" s="3"/>
      <c r="BHH200" s="3"/>
      <c r="BHI200" s="3"/>
      <c r="BHJ200" s="3"/>
      <c r="BHK200" s="3"/>
      <c r="BHL200" s="3"/>
      <c r="BHM200" s="3"/>
      <c r="BHN200" s="3"/>
      <c r="BHO200" s="3"/>
      <c r="BHP200" s="3"/>
      <c r="BHQ200" s="3"/>
      <c r="BHR200" s="3"/>
      <c r="BHS200" s="3"/>
      <c r="BHT200" s="3"/>
      <c r="BHU200" s="3"/>
      <c r="BHV200" s="3"/>
      <c r="BHW200" s="3"/>
      <c r="BHX200" s="3"/>
      <c r="BHY200" s="3"/>
      <c r="BHZ200" s="3"/>
      <c r="BIA200" s="3"/>
      <c r="BIB200" s="3"/>
      <c r="BIC200" s="3"/>
      <c r="BID200" s="3"/>
      <c r="BIE200" s="3"/>
      <c r="BIF200" s="3"/>
      <c r="BIG200" s="3"/>
      <c r="BIH200" s="3"/>
      <c r="BII200" s="3"/>
      <c r="BIJ200" s="3"/>
      <c r="BIK200" s="3"/>
      <c r="BIL200" s="3"/>
      <c r="BIM200" s="3"/>
      <c r="BIN200" s="3"/>
      <c r="BIO200" s="3"/>
      <c r="BIP200" s="3"/>
      <c r="BIQ200" s="3"/>
      <c r="BIR200" s="3"/>
      <c r="BIS200" s="3"/>
      <c r="BIT200" s="3"/>
      <c r="BIU200" s="3"/>
      <c r="BIV200" s="3"/>
      <c r="BIW200" s="3"/>
      <c r="BIX200" s="3"/>
      <c r="BIY200" s="3"/>
      <c r="BIZ200" s="3"/>
      <c r="BJA200" s="3"/>
      <c r="BJB200" s="3"/>
      <c r="BJC200" s="3"/>
      <c r="BJD200" s="3"/>
      <c r="BJE200" s="3"/>
      <c r="BJF200" s="3"/>
      <c r="BJG200" s="3"/>
      <c r="BJH200" s="3"/>
      <c r="BJI200" s="3"/>
      <c r="BJJ200" s="3"/>
      <c r="BJK200" s="3"/>
      <c r="BJL200" s="3"/>
      <c r="BJM200" s="3"/>
      <c r="BJN200" s="3"/>
      <c r="BJO200" s="3"/>
      <c r="BJP200" s="3"/>
      <c r="BJQ200" s="3"/>
      <c r="BJR200" s="3"/>
      <c r="BJS200" s="3"/>
      <c r="BJT200" s="3"/>
      <c r="BJU200" s="3"/>
      <c r="BJV200" s="3"/>
      <c r="BJW200" s="3"/>
      <c r="BJX200" s="3"/>
      <c r="BJY200" s="3"/>
      <c r="BJZ200" s="3"/>
      <c r="BKA200" s="3"/>
      <c r="BKB200" s="3"/>
      <c r="BKC200" s="3"/>
      <c r="BKD200" s="3"/>
      <c r="BKE200" s="3"/>
      <c r="BKF200" s="3"/>
      <c r="BKG200" s="3"/>
      <c r="BKH200" s="3"/>
      <c r="BKI200" s="3"/>
      <c r="BKJ200" s="3"/>
      <c r="BKK200" s="3"/>
      <c r="BKL200" s="3"/>
      <c r="BKM200" s="3"/>
      <c r="BKN200" s="3"/>
      <c r="BKO200" s="3"/>
      <c r="BKP200" s="3"/>
      <c r="BKQ200" s="3"/>
      <c r="BKR200" s="3"/>
      <c r="BKS200" s="3"/>
      <c r="BKT200" s="3"/>
      <c r="BKU200" s="3"/>
      <c r="BKV200" s="3"/>
      <c r="BKW200" s="3"/>
      <c r="BKX200" s="3"/>
      <c r="BKY200" s="3"/>
      <c r="BKZ200" s="3"/>
      <c r="BLA200" s="3"/>
      <c r="BLB200" s="3"/>
      <c r="BLC200" s="3"/>
      <c r="BLD200" s="3"/>
      <c r="BLE200" s="3"/>
      <c r="BLF200" s="3"/>
      <c r="BLG200" s="3"/>
      <c r="BLH200" s="3"/>
      <c r="BLI200" s="3"/>
      <c r="BLJ200" s="3"/>
      <c r="BLK200" s="3"/>
      <c r="BLL200" s="3"/>
      <c r="BLM200" s="3"/>
      <c r="BLN200" s="3"/>
      <c r="BLO200" s="3"/>
      <c r="BLP200" s="3"/>
      <c r="BLQ200" s="3"/>
      <c r="BLR200" s="3"/>
      <c r="BLS200" s="3"/>
      <c r="BLT200" s="3"/>
      <c r="BLU200" s="3"/>
      <c r="BLV200" s="3"/>
      <c r="BLW200" s="3"/>
      <c r="BLX200" s="3"/>
      <c r="BLY200" s="3"/>
      <c r="BLZ200" s="3"/>
      <c r="BMA200" s="3"/>
      <c r="BMB200" s="3"/>
      <c r="BMC200" s="3"/>
      <c r="BMD200" s="3"/>
      <c r="BME200" s="3"/>
      <c r="BMF200" s="3"/>
      <c r="BMG200" s="3"/>
      <c r="BMH200" s="3"/>
      <c r="BMI200" s="3"/>
      <c r="BMJ200" s="3"/>
      <c r="BMK200" s="3"/>
      <c r="BML200" s="3"/>
      <c r="BMM200" s="3"/>
      <c r="BMN200" s="3"/>
      <c r="BMO200" s="3"/>
      <c r="BMP200" s="3"/>
      <c r="BMQ200" s="3"/>
      <c r="BMR200" s="3"/>
      <c r="BMS200" s="3"/>
      <c r="BMT200" s="3"/>
      <c r="BMU200" s="3"/>
      <c r="BMV200" s="3"/>
      <c r="BMW200" s="3"/>
      <c r="BMX200" s="3"/>
      <c r="BMY200" s="3"/>
      <c r="BMZ200" s="3"/>
      <c r="BNA200" s="3"/>
      <c r="BNB200" s="3"/>
      <c r="BNC200" s="3"/>
      <c r="BND200" s="3"/>
      <c r="BNE200" s="3"/>
      <c r="BNF200" s="3"/>
      <c r="BNG200" s="3"/>
      <c r="BNH200" s="3"/>
      <c r="BNI200" s="3"/>
      <c r="BNJ200" s="3"/>
      <c r="BNK200" s="3"/>
      <c r="BNL200" s="3"/>
      <c r="BNM200" s="3"/>
      <c r="BNN200" s="3"/>
      <c r="BNO200" s="3"/>
      <c r="BNP200" s="3"/>
      <c r="BNQ200" s="3"/>
      <c r="BNR200" s="3"/>
      <c r="BNS200" s="3"/>
      <c r="BNT200" s="3"/>
      <c r="BNU200" s="3"/>
      <c r="BNV200" s="3"/>
      <c r="BNW200" s="3"/>
      <c r="BNX200" s="3"/>
      <c r="BNY200" s="3"/>
      <c r="BNZ200" s="3"/>
      <c r="BOA200" s="3"/>
      <c r="BOB200" s="3"/>
      <c r="BOC200" s="3"/>
      <c r="BOD200" s="3"/>
      <c r="BOE200" s="3"/>
      <c r="BOF200" s="3"/>
      <c r="BOG200" s="3"/>
      <c r="BOH200" s="3"/>
      <c r="BOI200" s="3"/>
      <c r="BOJ200" s="3"/>
      <c r="BOK200" s="3"/>
      <c r="BOL200" s="3"/>
      <c r="BOM200" s="3"/>
      <c r="BON200" s="3"/>
      <c r="BOO200" s="3"/>
      <c r="BOP200" s="3"/>
      <c r="BOQ200" s="3"/>
      <c r="BOR200" s="3"/>
      <c r="BOS200" s="3"/>
      <c r="BOT200" s="3"/>
      <c r="BOU200" s="3"/>
      <c r="BOV200" s="3"/>
      <c r="BOW200" s="3"/>
      <c r="BOX200" s="3"/>
      <c r="BOY200" s="3"/>
      <c r="BOZ200" s="3"/>
      <c r="BPA200" s="3"/>
      <c r="BPB200" s="3"/>
      <c r="BPC200" s="3"/>
      <c r="BPD200" s="3"/>
      <c r="BPE200" s="3"/>
      <c r="BPF200" s="3"/>
      <c r="BPG200" s="3"/>
      <c r="BPH200" s="3"/>
      <c r="BPI200" s="3"/>
      <c r="BPJ200" s="3"/>
      <c r="BPK200" s="3"/>
      <c r="BPL200" s="3"/>
      <c r="BPM200" s="3"/>
      <c r="BPN200" s="3"/>
      <c r="BPO200" s="3"/>
      <c r="BPP200" s="3"/>
      <c r="BPQ200" s="3"/>
      <c r="BPR200" s="3"/>
      <c r="BPS200" s="3"/>
      <c r="BPT200" s="3"/>
      <c r="BPU200" s="3"/>
      <c r="BPV200" s="3"/>
      <c r="BPW200" s="3"/>
      <c r="BPX200" s="3"/>
      <c r="BPY200" s="3"/>
      <c r="BPZ200" s="3"/>
      <c r="BQA200" s="3"/>
      <c r="BQB200" s="3"/>
      <c r="BQC200" s="3"/>
      <c r="BQD200" s="3"/>
      <c r="BQE200" s="3"/>
      <c r="BQF200" s="3"/>
      <c r="BQG200" s="3"/>
      <c r="BQH200" s="3"/>
      <c r="BQI200" s="3"/>
      <c r="BQJ200" s="3"/>
      <c r="BQK200" s="3"/>
      <c r="BQL200" s="3"/>
      <c r="BQM200" s="3"/>
      <c r="BQN200" s="3"/>
      <c r="BQO200" s="3"/>
      <c r="BQP200" s="3"/>
      <c r="BQQ200" s="3"/>
      <c r="BQR200" s="3"/>
      <c r="BQS200" s="3"/>
      <c r="BQT200" s="3"/>
      <c r="BQU200" s="3"/>
      <c r="BQV200" s="3"/>
      <c r="BQW200" s="3"/>
      <c r="BQX200" s="3"/>
      <c r="BQY200" s="3"/>
      <c r="BQZ200" s="3"/>
      <c r="BRA200" s="3"/>
      <c r="BRB200" s="3"/>
      <c r="BRC200" s="3"/>
      <c r="BRD200" s="3"/>
      <c r="BRE200" s="3"/>
      <c r="BRF200" s="3"/>
      <c r="BRG200" s="3"/>
      <c r="BRH200" s="3"/>
      <c r="BRI200" s="3"/>
      <c r="BRJ200" s="3"/>
      <c r="BRK200" s="3"/>
      <c r="BRL200" s="3"/>
      <c r="BRM200" s="3"/>
      <c r="BRN200" s="3"/>
      <c r="BRO200" s="3"/>
      <c r="BRP200" s="3"/>
      <c r="BRQ200" s="3"/>
      <c r="BRR200" s="3"/>
      <c r="BRS200" s="3"/>
      <c r="BRT200" s="3"/>
      <c r="BRU200" s="3"/>
      <c r="BRV200" s="3"/>
      <c r="BRW200" s="3"/>
      <c r="BRX200" s="3"/>
      <c r="BRY200" s="3"/>
      <c r="BRZ200" s="3"/>
      <c r="BSA200" s="3"/>
      <c r="BSB200" s="3"/>
      <c r="BSC200" s="3"/>
      <c r="BSD200" s="3"/>
      <c r="BSE200" s="3"/>
      <c r="BSF200" s="3"/>
      <c r="BSG200" s="3"/>
      <c r="BSH200" s="3"/>
      <c r="BSI200" s="3"/>
      <c r="BSJ200" s="3"/>
      <c r="BSK200" s="3"/>
      <c r="BSL200" s="3"/>
      <c r="BSM200" s="3"/>
      <c r="BSN200" s="3"/>
      <c r="BSO200" s="3"/>
      <c r="BSP200" s="3"/>
      <c r="BSQ200" s="3"/>
      <c r="BSR200" s="3"/>
      <c r="BSS200" s="3"/>
      <c r="BST200" s="3"/>
      <c r="BSU200" s="3"/>
      <c r="BSV200" s="3"/>
      <c r="BSW200" s="3"/>
      <c r="BSX200" s="3"/>
      <c r="BSY200" s="3"/>
      <c r="BSZ200" s="3"/>
      <c r="BTA200" s="3"/>
      <c r="BTB200" s="3"/>
      <c r="BTC200" s="3"/>
      <c r="BTD200" s="3"/>
      <c r="BTE200" s="3"/>
      <c r="BTF200" s="3"/>
      <c r="BTG200" s="3"/>
      <c r="BTH200" s="3"/>
      <c r="BTI200" s="3"/>
      <c r="BTJ200" s="3"/>
      <c r="BTK200" s="3"/>
      <c r="BTL200" s="3"/>
      <c r="BTM200" s="3"/>
      <c r="BTN200" s="3"/>
      <c r="BTO200" s="3"/>
      <c r="BTP200" s="3"/>
      <c r="BTQ200" s="3"/>
      <c r="BTR200" s="3"/>
      <c r="BTS200" s="3"/>
      <c r="BTT200" s="3"/>
      <c r="BTU200" s="3"/>
      <c r="BTV200" s="3"/>
      <c r="BTW200" s="3"/>
      <c r="BTX200" s="3"/>
      <c r="BTY200" s="3"/>
      <c r="BTZ200" s="3"/>
      <c r="BUA200" s="3"/>
      <c r="BUB200" s="3"/>
      <c r="BUC200" s="3"/>
      <c r="BUD200" s="3"/>
      <c r="BUE200" s="3"/>
      <c r="BUF200" s="3"/>
      <c r="BUG200" s="3"/>
      <c r="BUH200" s="3"/>
      <c r="BUI200" s="3"/>
      <c r="BUJ200" s="3"/>
      <c r="BUK200" s="3"/>
      <c r="BUL200" s="3"/>
      <c r="BUM200" s="3"/>
      <c r="BUN200" s="3"/>
      <c r="BUO200" s="3"/>
      <c r="BUP200" s="3"/>
      <c r="BUQ200" s="3"/>
      <c r="BUR200" s="3"/>
      <c r="BUS200" s="3"/>
      <c r="BUT200" s="3"/>
      <c r="BUU200" s="3"/>
      <c r="BUV200" s="3"/>
      <c r="BUW200" s="3"/>
      <c r="BUX200" s="3"/>
      <c r="BUY200" s="3"/>
      <c r="BUZ200" s="3"/>
      <c r="BVA200" s="3"/>
      <c r="BVB200" s="3"/>
      <c r="BVC200" s="3"/>
      <c r="BVD200" s="3"/>
      <c r="BVE200" s="3"/>
      <c r="BVF200" s="3"/>
      <c r="BVG200" s="3"/>
      <c r="BVH200" s="3"/>
      <c r="BVI200" s="3"/>
      <c r="BVJ200" s="3"/>
      <c r="BVK200" s="3"/>
      <c r="BVL200" s="3"/>
      <c r="BVM200" s="3"/>
      <c r="BVN200" s="3"/>
      <c r="BVO200" s="3"/>
      <c r="BVP200" s="3"/>
      <c r="BVQ200" s="3"/>
      <c r="BVR200" s="3"/>
      <c r="BVS200" s="3"/>
      <c r="BVT200" s="3"/>
      <c r="BVU200" s="3"/>
      <c r="BVV200" s="3"/>
      <c r="BVW200" s="3"/>
      <c r="BVX200" s="3"/>
      <c r="BVY200" s="3"/>
      <c r="BVZ200" s="3"/>
      <c r="BWA200" s="3"/>
      <c r="BWB200" s="3"/>
      <c r="BWC200" s="3"/>
      <c r="BWD200" s="3"/>
      <c r="BWE200" s="3"/>
      <c r="BWF200" s="3"/>
      <c r="BWG200" s="3"/>
      <c r="BWH200" s="3"/>
      <c r="BWI200" s="3"/>
      <c r="BWJ200" s="3"/>
      <c r="BWK200" s="3"/>
      <c r="BWL200" s="3"/>
      <c r="BWM200" s="3"/>
      <c r="BWN200" s="3"/>
      <c r="BWO200" s="3"/>
      <c r="BWP200" s="3"/>
      <c r="BWQ200" s="3"/>
      <c r="BWR200" s="3"/>
      <c r="BWS200" s="3"/>
      <c r="BWT200" s="3"/>
      <c r="BWU200" s="3"/>
      <c r="BWV200" s="3"/>
      <c r="BWW200" s="3"/>
      <c r="BWX200" s="3"/>
      <c r="BWY200" s="3"/>
      <c r="BWZ200" s="3"/>
      <c r="BXA200" s="3"/>
      <c r="BXB200" s="3"/>
      <c r="BXC200" s="3"/>
      <c r="BXD200" s="3"/>
      <c r="BXE200" s="3"/>
      <c r="BXF200" s="3"/>
      <c r="BXG200" s="3"/>
      <c r="BXH200" s="3"/>
      <c r="BXI200" s="3"/>
      <c r="BXJ200" s="3"/>
      <c r="BXK200" s="3"/>
      <c r="BXL200" s="3"/>
      <c r="BXM200" s="3"/>
      <c r="BXN200" s="3"/>
      <c r="BXO200" s="3"/>
      <c r="BXP200" s="3"/>
      <c r="BXQ200" s="3"/>
      <c r="BXR200" s="3"/>
      <c r="BXS200" s="3"/>
      <c r="BXT200" s="3"/>
      <c r="BXU200" s="3"/>
      <c r="BXV200" s="3"/>
      <c r="BXW200" s="3"/>
      <c r="BXX200" s="3"/>
      <c r="BXY200" s="3"/>
      <c r="BXZ200" s="3"/>
      <c r="BYA200" s="3"/>
      <c r="BYB200" s="3"/>
      <c r="BYC200" s="3"/>
      <c r="BYD200" s="3"/>
      <c r="BYE200" s="3"/>
      <c r="BYF200" s="3"/>
      <c r="BYG200" s="3"/>
      <c r="BYH200" s="3"/>
      <c r="BYI200" s="3"/>
      <c r="BYJ200" s="3"/>
      <c r="BYK200" s="3"/>
      <c r="BYL200" s="3"/>
      <c r="BYM200" s="3"/>
      <c r="BYN200" s="3"/>
      <c r="BYO200" s="3"/>
      <c r="BYP200" s="3"/>
      <c r="BYQ200" s="3"/>
      <c r="BYR200" s="3"/>
      <c r="BYS200" s="3"/>
      <c r="BYT200" s="3"/>
      <c r="BYU200" s="3"/>
      <c r="BYV200" s="3"/>
      <c r="BYW200" s="3"/>
      <c r="BYX200" s="3"/>
      <c r="BYY200" s="3"/>
      <c r="BYZ200" s="3"/>
      <c r="BZA200" s="3"/>
      <c r="BZB200" s="3"/>
      <c r="BZC200" s="3"/>
      <c r="BZD200" s="3"/>
      <c r="BZE200" s="3"/>
      <c r="BZF200" s="3"/>
      <c r="BZG200" s="3"/>
      <c r="BZH200" s="3"/>
      <c r="BZI200" s="3"/>
      <c r="BZJ200" s="3"/>
      <c r="BZK200" s="3"/>
      <c r="BZL200" s="3"/>
      <c r="BZM200" s="3"/>
      <c r="BZN200" s="3"/>
      <c r="BZO200" s="3"/>
      <c r="BZP200" s="3"/>
      <c r="BZQ200" s="3"/>
      <c r="BZR200" s="3"/>
      <c r="BZS200" s="3"/>
      <c r="BZT200" s="3"/>
      <c r="BZU200" s="3"/>
      <c r="BZV200" s="3"/>
      <c r="BZW200" s="3"/>
      <c r="BZX200" s="3"/>
      <c r="BZY200" s="3"/>
      <c r="BZZ200" s="3"/>
      <c r="CAA200" s="3"/>
      <c r="CAB200" s="3"/>
      <c r="CAC200" s="3"/>
      <c r="CAD200" s="3"/>
      <c r="CAE200" s="3"/>
      <c r="CAF200" s="3"/>
      <c r="CAG200" s="3"/>
      <c r="CAH200" s="3"/>
      <c r="CAI200" s="3"/>
      <c r="CAJ200" s="3"/>
      <c r="CAK200" s="3"/>
      <c r="CAL200" s="3"/>
      <c r="CAM200" s="3"/>
      <c r="CAN200" s="3"/>
      <c r="CAO200" s="3"/>
      <c r="CAP200" s="3"/>
      <c r="CAQ200" s="3"/>
      <c r="CAR200" s="3"/>
      <c r="CAS200" s="3"/>
      <c r="CAT200" s="3"/>
      <c r="CAU200" s="3"/>
      <c r="CAV200" s="3"/>
      <c r="CAW200" s="3"/>
      <c r="CAX200" s="3"/>
      <c r="CAY200" s="3"/>
      <c r="CAZ200" s="3"/>
      <c r="CBA200" s="3"/>
      <c r="CBB200" s="3"/>
      <c r="CBC200" s="3"/>
      <c r="CBD200" s="3"/>
      <c r="CBE200" s="3"/>
      <c r="CBF200" s="3"/>
      <c r="CBG200" s="3"/>
      <c r="CBH200" s="3"/>
      <c r="CBI200" s="3"/>
      <c r="CBJ200" s="3"/>
      <c r="CBK200" s="3"/>
      <c r="CBL200" s="3"/>
      <c r="CBM200" s="3"/>
      <c r="CBN200" s="3"/>
      <c r="CBO200" s="3"/>
      <c r="CBP200" s="3"/>
      <c r="CBQ200" s="3"/>
      <c r="CBR200" s="3"/>
      <c r="CBS200" s="3"/>
      <c r="CBT200" s="3"/>
      <c r="CBU200" s="3"/>
      <c r="CBV200" s="3"/>
      <c r="CBW200" s="3"/>
      <c r="CBX200" s="3"/>
      <c r="CBY200" s="3"/>
      <c r="CBZ200" s="3"/>
      <c r="CCA200" s="3"/>
      <c r="CCB200" s="3"/>
      <c r="CCC200" s="3"/>
      <c r="CCD200" s="3"/>
      <c r="CCE200" s="3"/>
      <c r="CCF200" s="3"/>
      <c r="CCG200" s="3"/>
      <c r="CCH200" s="3"/>
      <c r="CCI200" s="3"/>
      <c r="CCJ200" s="3"/>
      <c r="CCK200" s="3"/>
      <c r="CCL200" s="3"/>
      <c r="CCM200" s="3"/>
      <c r="CCN200" s="3"/>
      <c r="CCO200" s="3"/>
      <c r="CCP200" s="3"/>
      <c r="CCQ200" s="3"/>
      <c r="CCR200" s="3"/>
      <c r="CCS200" s="3"/>
      <c r="CCT200" s="3"/>
      <c r="CCU200" s="3"/>
      <c r="CCV200" s="3"/>
      <c r="CCW200" s="3"/>
      <c r="CCX200" s="3"/>
      <c r="CCY200" s="3"/>
      <c r="CCZ200" s="3"/>
      <c r="CDA200" s="3"/>
      <c r="CDB200" s="3"/>
      <c r="CDC200" s="3"/>
      <c r="CDD200" s="3"/>
      <c r="CDE200" s="3"/>
      <c r="CDF200" s="3"/>
      <c r="CDG200" s="3"/>
      <c r="CDH200" s="3"/>
      <c r="CDI200" s="3"/>
      <c r="CDJ200" s="3"/>
      <c r="CDK200" s="3"/>
      <c r="CDL200" s="3"/>
      <c r="CDM200" s="3"/>
      <c r="CDN200" s="3"/>
      <c r="CDO200" s="3"/>
      <c r="CDP200" s="3"/>
      <c r="CDQ200" s="3"/>
      <c r="CDR200" s="3"/>
      <c r="CDS200" s="3"/>
      <c r="CDT200" s="3"/>
      <c r="CDU200" s="3"/>
      <c r="CDV200" s="3"/>
      <c r="CDW200" s="3"/>
      <c r="CDX200" s="3"/>
      <c r="CDY200" s="3"/>
      <c r="CDZ200" s="3"/>
      <c r="CEA200" s="3"/>
      <c r="CEB200" s="3"/>
      <c r="CEC200" s="3"/>
      <c r="CED200" s="3"/>
      <c r="CEE200" s="3"/>
      <c r="CEF200" s="3"/>
      <c r="CEG200" s="3"/>
      <c r="CEH200" s="3"/>
      <c r="CEI200" s="3"/>
      <c r="CEJ200" s="3"/>
      <c r="CEK200" s="3"/>
      <c r="CEL200" s="3"/>
      <c r="CEM200" s="3"/>
      <c r="CEN200" s="3"/>
      <c r="CEO200" s="3"/>
      <c r="CEP200" s="3"/>
      <c r="CEQ200" s="3"/>
      <c r="CER200" s="3"/>
      <c r="CES200" s="3"/>
      <c r="CET200" s="3"/>
      <c r="CEU200" s="3"/>
      <c r="CEV200" s="3"/>
      <c r="CEW200" s="3"/>
      <c r="CEX200" s="3"/>
      <c r="CEY200" s="3"/>
      <c r="CEZ200" s="3"/>
      <c r="CFA200" s="3"/>
      <c r="CFB200" s="3"/>
      <c r="CFC200" s="3"/>
      <c r="CFD200" s="3"/>
      <c r="CFE200" s="3"/>
      <c r="CFF200" s="3"/>
      <c r="CFG200" s="3"/>
      <c r="CFH200" s="3"/>
      <c r="CFI200" s="3"/>
      <c r="CFJ200" s="3"/>
      <c r="CFK200" s="3"/>
      <c r="CFL200" s="3"/>
      <c r="CFM200" s="3"/>
      <c r="CFN200" s="3"/>
      <c r="CFO200" s="3"/>
      <c r="CFP200" s="3"/>
      <c r="CFQ200" s="3"/>
      <c r="CFR200" s="3"/>
      <c r="CFS200" s="3"/>
      <c r="CFT200" s="3"/>
      <c r="CFU200" s="3"/>
      <c r="CFV200" s="3"/>
      <c r="CFW200" s="3"/>
      <c r="CFX200" s="3"/>
      <c r="CFY200" s="3"/>
      <c r="CFZ200" s="3"/>
      <c r="CGA200" s="3"/>
      <c r="CGB200" s="3"/>
      <c r="CGC200" s="3"/>
      <c r="CGD200" s="3"/>
      <c r="CGE200" s="3"/>
      <c r="CGF200" s="3"/>
      <c r="CGG200" s="3"/>
      <c r="CGH200" s="3"/>
      <c r="CGI200" s="3"/>
      <c r="CGJ200" s="3"/>
      <c r="CGK200" s="3"/>
      <c r="CGL200" s="3"/>
      <c r="CGM200" s="3"/>
      <c r="CGN200" s="3"/>
      <c r="CGO200" s="3"/>
      <c r="CGP200" s="3"/>
      <c r="CGQ200" s="3"/>
      <c r="CGR200" s="3"/>
      <c r="CGS200" s="3"/>
      <c r="CGT200" s="3"/>
      <c r="CGU200" s="3"/>
      <c r="CGV200" s="3"/>
      <c r="CGW200" s="3"/>
      <c r="CGX200" s="3"/>
      <c r="CGY200" s="3"/>
      <c r="CGZ200" s="3"/>
      <c r="CHA200" s="3"/>
      <c r="CHB200" s="3"/>
      <c r="CHC200" s="3"/>
      <c r="CHD200" s="3"/>
      <c r="CHE200" s="3"/>
      <c r="CHF200" s="3"/>
      <c r="CHG200" s="3"/>
      <c r="CHH200" s="3"/>
      <c r="CHI200" s="3"/>
      <c r="CHJ200" s="3"/>
      <c r="CHK200" s="3"/>
      <c r="CHL200" s="3"/>
      <c r="CHM200" s="3"/>
      <c r="CHN200" s="3"/>
      <c r="CHO200" s="3"/>
      <c r="CHP200" s="3"/>
      <c r="CHQ200" s="3"/>
      <c r="CHR200" s="3"/>
      <c r="CHS200" s="3"/>
      <c r="CHT200" s="3"/>
      <c r="CHU200" s="3"/>
      <c r="CHV200" s="3"/>
      <c r="CHW200" s="3"/>
      <c r="CHX200" s="3"/>
      <c r="CHY200" s="3"/>
      <c r="CHZ200" s="3"/>
      <c r="CIA200" s="3"/>
      <c r="CIB200" s="3"/>
      <c r="CIC200" s="3"/>
      <c r="CID200" s="3"/>
      <c r="CIE200" s="3"/>
      <c r="CIF200" s="3"/>
      <c r="CIG200" s="3"/>
      <c r="CIH200" s="3"/>
      <c r="CII200" s="3"/>
      <c r="CIJ200" s="3"/>
      <c r="CIK200" s="3"/>
      <c r="CIL200" s="3"/>
      <c r="CIM200" s="3"/>
      <c r="CIN200" s="3"/>
      <c r="CIO200" s="3"/>
      <c r="CIP200" s="3"/>
      <c r="CIQ200" s="3"/>
      <c r="CIR200" s="3"/>
      <c r="CIS200" s="3"/>
      <c r="CIT200" s="3"/>
      <c r="CIU200" s="3"/>
      <c r="CIV200" s="3"/>
      <c r="CIW200" s="3"/>
      <c r="CIX200" s="3"/>
      <c r="CIY200" s="3"/>
      <c r="CIZ200" s="3"/>
      <c r="CJA200" s="3"/>
      <c r="CJB200" s="3"/>
      <c r="CJC200" s="3"/>
      <c r="CJD200" s="3"/>
      <c r="CJE200" s="3"/>
      <c r="CJF200" s="3"/>
      <c r="CJG200" s="3"/>
      <c r="CJH200" s="3"/>
      <c r="CJI200" s="3"/>
      <c r="CJJ200" s="3"/>
      <c r="CJK200" s="3"/>
      <c r="CJL200" s="3"/>
      <c r="CJM200" s="3"/>
      <c r="CJN200" s="3"/>
      <c r="CJO200" s="3"/>
      <c r="CJP200" s="3"/>
      <c r="CJQ200" s="3"/>
      <c r="CJR200" s="3"/>
      <c r="CJS200" s="3"/>
      <c r="CJT200" s="3"/>
      <c r="CJU200" s="3"/>
      <c r="CJV200" s="3"/>
      <c r="CJW200" s="3"/>
      <c r="CJX200" s="3"/>
      <c r="CJY200" s="3"/>
      <c r="CJZ200" s="3"/>
      <c r="CKA200" s="3"/>
      <c r="CKB200" s="3"/>
      <c r="CKC200" s="3"/>
      <c r="CKD200" s="3"/>
      <c r="CKE200" s="3"/>
      <c r="CKF200" s="3"/>
      <c r="CKG200" s="3"/>
      <c r="CKH200" s="3"/>
      <c r="CKI200" s="3"/>
      <c r="CKJ200" s="3"/>
      <c r="CKK200" s="3"/>
      <c r="CKL200" s="3"/>
      <c r="CKM200" s="3"/>
      <c r="CKN200" s="3"/>
      <c r="CKO200" s="3"/>
      <c r="CKP200" s="3"/>
      <c r="CKQ200" s="3"/>
      <c r="CKR200" s="3"/>
      <c r="CKS200" s="3"/>
      <c r="CKT200" s="3"/>
      <c r="CKU200" s="3"/>
      <c r="CKV200" s="3"/>
      <c r="CKW200" s="3"/>
      <c r="CKX200" s="3"/>
      <c r="CKY200" s="3"/>
      <c r="CKZ200" s="3"/>
      <c r="CLA200" s="3"/>
      <c r="CLB200" s="3"/>
      <c r="CLC200" s="3"/>
      <c r="CLD200" s="3"/>
      <c r="CLE200" s="3"/>
      <c r="CLF200" s="3"/>
      <c r="CLG200" s="3"/>
      <c r="CLH200" s="3"/>
      <c r="CLI200" s="3"/>
      <c r="CLJ200" s="3"/>
      <c r="CLK200" s="3"/>
      <c r="CLL200" s="3"/>
      <c r="CLM200" s="3"/>
      <c r="CLN200" s="3"/>
      <c r="CLO200" s="3"/>
      <c r="CLP200" s="3"/>
      <c r="CLQ200" s="3"/>
      <c r="CLR200" s="3"/>
      <c r="CLS200" s="3"/>
      <c r="CLT200" s="3"/>
      <c r="CLU200" s="3"/>
      <c r="CLV200" s="3"/>
      <c r="CLW200" s="3"/>
      <c r="CLX200" s="3"/>
      <c r="CLY200" s="3"/>
      <c r="CLZ200" s="3"/>
      <c r="CMA200" s="3"/>
      <c r="CMB200" s="3"/>
      <c r="CMC200" s="3"/>
      <c r="CMD200" s="3"/>
      <c r="CME200" s="3"/>
      <c r="CMF200" s="3"/>
      <c r="CMG200" s="3"/>
      <c r="CMH200" s="3"/>
      <c r="CMI200" s="3"/>
      <c r="CMJ200" s="3"/>
      <c r="CMK200" s="3"/>
      <c r="CML200" s="3"/>
      <c r="CMM200" s="3"/>
      <c r="CMN200" s="3"/>
      <c r="CMO200" s="3"/>
      <c r="CMP200" s="3"/>
      <c r="CMQ200" s="3"/>
      <c r="CMR200" s="3"/>
      <c r="CMS200" s="3"/>
      <c r="CMT200" s="3"/>
      <c r="CMU200" s="3"/>
      <c r="CMV200" s="3"/>
      <c r="CMW200" s="3"/>
      <c r="CMX200" s="3"/>
      <c r="CMY200" s="3"/>
      <c r="CMZ200" s="3"/>
      <c r="CNA200" s="3"/>
      <c r="CNB200" s="3"/>
      <c r="CNC200" s="3"/>
      <c r="CND200" s="3"/>
      <c r="CNE200" s="3"/>
      <c r="CNF200" s="3"/>
      <c r="CNG200" s="3"/>
      <c r="CNH200" s="3"/>
      <c r="CNI200" s="3"/>
      <c r="CNJ200" s="3"/>
      <c r="CNK200" s="3"/>
      <c r="CNL200" s="3"/>
      <c r="CNM200" s="3"/>
      <c r="CNN200" s="3"/>
      <c r="CNO200" s="3"/>
      <c r="CNP200" s="3"/>
      <c r="CNQ200" s="3"/>
      <c r="CNR200" s="3"/>
      <c r="CNS200" s="3"/>
      <c r="CNT200" s="3"/>
      <c r="CNU200" s="3"/>
      <c r="CNV200" s="3"/>
      <c r="CNW200" s="3"/>
      <c r="CNX200" s="3"/>
      <c r="CNY200" s="3"/>
      <c r="CNZ200" s="3"/>
      <c r="COA200" s="3"/>
      <c r="COB200" s="3"/>
      <c r="COC200" s="3"/>
      <c r="COD200" s="3"/>
      <c r="COE200" s="3"/>
      <c r="COF200" s="3"/>
      <c r="COG200" s="3"/>
      <c r="COH200" s="3"/>
      <c r="COI200" s="3"/>
      <c r="COJ200" s="3"/>
      <c r="COK200" s="3"/>
      <c r="COL200" s="3"/>
      <c r="COM200" s="3"/>
      <c r="CON200" s="3"/>
      <c r="COO200" s="3"/>
      <c r="COP200" s="3"/>
      <c r="COQ200" s="3"/>
      <c r="COR200" s="3"/>
      <c r="COS200" s="3"/>
      <c r="COT200" s="3"/>
      <c r="COU200" s="3"/>
      <c r="COV200" s="3"/>
      <c r="COW200" s="3"/>
      <c r="COX200" s="3"/>
      <c r="COY200" s="3"/>
      <c r="COZ200" s="3"/>
      <c r="CPA200" s="3"/>
      <c r="CPB200" s="3"/>
      <c r="CPC200" s="3"/>
      <c r="CPD200" s="3"/>
      <c r="CPE200" s="3"/>
      <c r="CPF200" s="3"/>
      <c r="CPG200" s="3"/>
      <c r="CPH200" s="3"/>
      <c r="CPI200" s="3"/>
      <c r="CPJ200" s="3"/>
      <c r="CPK200" s="3"/>
      <c r="CPL200" s="3"/>
      <c r="CPM200" s="3"/>
      <c r="CPN200" s="3"/>
      <c r="CPO200" s="3"/>
      <c r="CPP200" s="3"/>
      <c r="CPQ200" s="3"/>
      <c r="CPR200" s="3"/>
      <c r="CPS200" s="3"/>
      <c r="CPT200" s="3"/>
      <c r="CPU200" s="3"/>
      <c r="CPV200" s="3"/>
      <c r="CPW200" s="3"/>
      <c r="CPX200" s="3"/>
      <c r="CPY200" s="3"/>
      <c r="CPZ200" s="3"/>
      <c r="CQA200" s="3"/>
      <c r="CQB200" s="3"/>
      <c r="CQC200" s="3"/>
      <c r="CQD200" s="3"/>
      <c r="CQE200" s="3"/>
      <c r="CQF200" s="3"/>
      <c r="CQG200" s="3"/>
      <c r="CQH200" s="3"/>
      <c r="CQI200" s="3"/>
      <c r="CQJ200" s="3"/>
      <c r="CQK200" s="3"/>
      <c r="CQL200" s="3"/>
      <c r="CQM200" s="3"/>
      <c r="CQN200" s="3"/>
      <c r="CQO200" s="3"/>
      <c r="CQP200" s="3"/>
      <c r="CQQ200" s="3"/>
      <c r="CQR200" s="3"/>
      <c r="CQS200" s="3"/>
      <c r="CQT200" s="3"/>
      <c r="CQU200" s="3"/>
      <c r="CQV200" s="3"/>
      <c r="CQW200" s="3"/>
      <c r="CQX200" s="3"/>
      <c r="CQY200" s="3"/>
      <c r="CQZ200" s="3"/>
      <c r="CRA200" s="3"/>
      <c r="CRB200" s="3"/>
      <c r="CRC200" s="3"/>
      <c r="CRD200" s="3"/>
      <c r="CRE200" s="3"/>
      <c r="CRF200" s="3"/>
      <c r="CRG200" s="3"/>
      <c r="CRH200" s="3"/>
      <c r="CRI200" s="3"/>
      <c r="CRJ200" s="3"/>
      <c r="CRK200" s="3"/>
      <c r="CRL200" s="3"/>
      <c r="CRM200" s="3"/>
      <c r="CRN200" s="3"/>
      <c r="CRO200" s="3"/>
      <c r="CRP200" s="3"/>
      <c r="CRQ200" s="3"/>
      <c r="CRR200" s="3"/>
      <c r="CRS200" s="3"/>
      <c r="CRT200" s="3"/>
      <c r="CRU200" s="3"/>
      <c r="CRV200" s="3"/>
      <c r="CRW200" s="3"/>
      <c r="CRX200" s="3"/>
      <c r="CRY200" s="3"/>
      <c r="CRZ200" s="3"/>
      <c r="CSA200" s="3"/>
      <c r="CSB200" s="3"/>
      <c r="CSC200" s="3"/>
      <c r="CSD200" s="3"/>
      <c r="CSE200" s="3"/>
      <c r="CSF200" s="3"/>
      <c r="CSG200" s="3"/>
      <c r="CSH200" s="3"/>
      <c r="CSI200" s="3"/>
      <c r="CSJ200" s="3"/>
      <c r="CSK200" s="3"/>
      <c r="CSL200" s="3"/>
      <c r="CSM200" s="3"/>
      <c r="CSN200" s="3"/>
      <c r="CSO200" s="3"/>
      <c r="CSP200" s="3"/>
      <c r="CSQ200" s="3"/>
      <c r="CSR200" s="3"/>
      <c r="CSS200" s="3"/>
      <c r="CST200" s="3"/>
      <c r="CSU200" s="3"/>
      <c r="CSV200" s="3"/>
      <c r="CSW200" s="3"/>
      <c r="CSX200" s="3"/>
      <c r="CSY200" s="3"/>
      <c r="CSZ200" s="3"/>
      <c r="CTA200" s="3"/>
      <c r="CTB200" s="3"/>
      <c r="CTC200" s="3"/>
      <c r="CTD200" s="3"/>
      <c r="CTE200" s="3"/>
      <c r="CTF200" s="3"/>
      <c r="CTG200" s="3"/>
      <c r="CTH200" s="3"/>
      <c r="CTI200" s="3"/>
      <c r="CTJ200" s="3"/>
      <c r="CTK200" s="3"/>
      <c r="CTL200" s="3"/>
      <c r="CTM200" s="3"/>
      <c r="CTN200" s="3"/>
      <c r="CTO200" s="3"/>
      <c r="CTP200" s="3"/>
      <c r="CTQ200" s="3"/>
      <c r="CTR200" s="3"/>
      <c r="CTS200" s="3"/>
      <c r="CTT200" s="3"/>
      <c r="CTU200" s="3"/>
      <c r="CTV200" s="3"/>
      <c r="CTW200" s="3"/>
      <c r="CTX200" s="3"/>
      <c r="CTY200" s="3"/>
      <c r="CTZ200" s="3"/>
      <c r="CUA200" s="3"/>
      <c r="CUB200" s="3"/>
      <c r="CUC200" s="3"/>
      <c r="CUD200" s="3"/>
      <c r="CUE200" s="3"/>
      <c r="CUF200" s="3"/>
      <c r="CUG200" s="3"/>
      <c r="CUH200" s="3"/>
      <c r="CUI200" s="3"/>
      <c r="CUJ200" s="3"/>
      <c r="CUK200" s="3"/>
      <c r="CUL200" s="3"/>
      <c r="CUM200" s="3"/>
      <c r="CUN200" s="3"/>
      <c r="CUO200" s="3"/>
      <c r="CUP200" s="3"/>
      <c r="CUQ200" s="3"/>
      <c r="CUR200" s="3"/>
      <c r="CUS200" s="3"/>
      <c r="CUT200" s="3"/>
      <c r="CUU200" s="3"/>
      <c r="CUV200" s="3"/>
      <c r="CUW200" s="3"/>
      <c r="CUX200" s="3"/>
      <c r="CUY200" s="3"/>
      <c r="CUZ200" s="3"/>
      <c r="CVA200" s="3"/>
      <c r="CVB200" s="3"/>
      <c r="CVC200" s="3"/>
      <c r="CVD200" s="3"/>
      <c r="CVE200" s="3"/>
      <c r="CVF200" s="3"/>
      <c r="CVG200" s="3"/>
      <c r="CVH200" s="3"/>
      <c r="CVI200" s="3"/>
      <c r="CVJ200" s="3"/>
      <c r="CVK200" s="3"/>
      <c r="CVL200" s="3"/>
      <c r="CVM200" s="3"/>
      <c r="CVN200" s="3"/>
      <c r="CVO200" s="3"/>
      <c r="CVP200" s="3"/>
      <c r="CVQ200" s="3"/>
      <c r="CVR200" s="3"/>
      <c r="CVS200" s="3"/>
      <c r="CVT200" s="3"/>
      <c r="CVU200" s="3"/>
      <c r="CVV200" s="3"/>
      <c r="CVW200" s="3"/>
      <c r="CVX200" s="3"/>
      <c r="CVY200" s="3"/>
      <c r="CVZ200" s="3"/>
      <c r="CWA200" s="3"/>
      <c r="CWB200" s="3"/>
      <c r="CWC200" s="3"/>
      <c r="CWD200" s="3"/>
      <c r="CWE200" s="3"/>
      <c r="CWF200" s="3"/>
      <c r="CWG200" s="3"/>
      <c r="CWH200" s="3"/>
      <c r="CWI200" s="3"/>
      <c r="CWJ200" s="3"/>
      <c r="CWK200" s="3"/>
      <c r="CWL200" s="3"/>
      <c r="CWM200" s="3"/>
      <c r="CWN200" s="3"/>
      <c r="CWO200" s="3"/>
      <c r="CWP200" s="3"/>
      <c r="CWQ200" s="3"/>
      <c r="CWR200" s="3"/>
      <c r="CWS200" s="3"/>
      <c r="CWT200" s="3"/>
      <c r="CWU200" s="3"/>
      <c r="CWV200" s="3"/>
      <c r="CWW200" s="3"/>
      <c r="CWX200" s="3"/>
      <c r="CWY200" s="3"/>
      <c r="CWZ200" s="3"/>
      <c r="CXA200" s="3"/>
      <c r="CXB200" s="3"/>
      <c r="CXC200" s="3"/>
      <c r="CXD200" s="3"/>
      <c r="CXE200" s="3"/>
      <c r="CXF200" s="3"/>
      <c r="CXG200" s="3"/>
      <c r="CXH200" s="3"/>
      <c r="CXI200" s="3"/>
      <c r="CXJ200" s="3"/>
      <c r="CXK200" s="3"/>
      <c r="CXL200" s="3"/>
      <c r="CXM200" s="3"/>
      <c r="CXN200" s="3"/>
      <c r="CXO200" s="3"/>
      <c r="CXP200" s="3"/>
      <c r="CXQ200" s="3"/>
      <c r="CXR200" s="3"/>
      <c r="CXS200" s="3"/>
      <c r="CXT200" s="3"/>
      <c r="CXU200" s="3"/>
      <c r="CXV200" s="3"/>
      <c r="CXW200" s="3"/>
      <c r="CXX200" s="3"/>
      <c r="CXY200" s="3"/>
      <c r="CXZ200" s="3"/>
      <c r="CYA200" s="3"/>
      <c r="CYB200" s="3"/>
      <c r="CYC200" s="3"/>
      <c r="CYD200" s="3"/>
      <c r="CYE200" s="3"/>
      <c r="CYF200" s="3"/>
      <c r="CYG200" s="3"/>
      <c r="CYH200" s="3"/>
      <c r="CYI200" s="3"/>
      <c r="CYJ200" s="3"/>
      <c r="CYK200" s="3"/>
      <c r="CYL200" s="3"/>
      <c r="CYM200" s="3"/>
      <c r="CYN200" s="3"/>
      <c r="CYO200" s="3"/>
      <c r="CYP200" s="3"/>
      <c r="CYQ200" s="3"/>
      <c r="CYR200" s="3"/>
      <c r="CYS200" s="3"/>
      <c r="CYT200" s="3"/>
      <c r="CYU200" s="3"/>
      <c r="CYV200" s="3"/>
      <c r="CYW200" s="3"/>
      <c r="CYX200" s="3"/>
      <c r="CYY200" s="3"/>
      <c r="CYZ200" s="3"/>
      <c r="CZA200" s="3"/>
      <c r="CZB200" s="3"/>
      <c r="CZC200" s="3"/>
      <c r="CZD200" s="3"/>
      <c r="CZE200" s="3"/>
      <c r="CZF200" s="3"/>
      <c r="CZG200" s="3"/>
      <c r="CZH200" s="3"/>
      <c r="CZI200" s="3"/>
      <c r="CZJ200" s="3"/>
      <c r="CZK200" s="3"/>
      <c r="CZL200" s="3"/>
      <c r="CZM200" s="3"/>
      <c r="CZN200" s="3"/>
      <c r="CZO200" s="3"/>
      <c r="CZP200" s="3"/>
      <c r="CZQ200" s="3"/>
      <c r="CZR200" s="3"/>
      <c r="CZS200" s="3"/>
      <c r="CZT200" s="3"/>
      <c r="CZU200" s="3"/>
      <c r="CZV200" s="3"/>
      <c r="CZW200" s="3"/>
      <c r="CZX200" s="3"/>
      <c r="CZY200" s="3"/>
      <c r="CZZ200" s="3"/>
      <c r="DAA200" s="3"/>
      <c r="DAB200" s="3"/>
      <c r="DAC200" s="3"/>
      <c r="DAD200" s="3"/>
      <c r="DAE200" s="3"/>
      <c r="DAF200" s="3"/>
      <c r="DAG200" s="3"/>
      <c r="DAH200" s="3"/>
      <c r="DAI200" s="3"/>
      <c r="DAJ200" s="3"/>
      <c r="DAK200" s="3"/>
      <c r="DAL200" s="3"/>
      <c r="DAM200" s="3"/>
      <c r="DAN200" s="3"/>
      <c r="DAO200" s="3"/>
      <c r="DAP200" s="3"/>
      <c r="DAQ200" s="3"/>
      <c r="DAR200" s="3"/>
      <c r="DAS200" s="3"/>
      <c r="DAT200" s="3"/>
      <c r="DAU200" s="3"/>
      <c r="DAV200" s="3"/>
      <c r="DAW200" s="3"/>
      <c r="DAX200" s="3"/>
      <c r="DAY200" s="3"/>
      <c r="DAZ200" s="3"/>
      <c r="DBA200" s="3"/>
      <c r="DBB200" s="3"/>
      <c r="DBC200" s="3"/>
      <c r="DBD200" s="3"/>
      <c r="DBE200" s="3"/>
      <c r="DBF200" s="3"/>
      <c r="DBG200" s="3"/>
      <c r="DBH200" s="3"/>
      <c r="DBI200" s="3"/>
      <c r="DBJ200" s="3"/>
      <c r="DBK200" s="3"/>
      <c r="DBL200" s="3"/>
      <c r="DBM200" s="3"/>
      <c r="DBN200" s="3"/>
      <c r="DBO200" s="3"/>
      <c r="DBP200" s="3"/>
      <c r="DBQ200" s="3"/>
      <c r="DBR200" s="3"/>
      <c r="DBS200" s="3"/>
      <c r="DBT200" s="3"/>
      <c r="DBU200" s="3"/>
      <c r="DBV200" s="3"/>
      <c r="DBW200" s="3"/>
      <c r="DBX200" s="3"/>
      <c r="DBY200" s="3"/>
      <c r="DBZ200" s="3"/>
      <c r="DCA200" s="3"/>
      <c r="DCB200" s="3"/>
      <c r="DCC200" s="3"/>
      <c r="DCD200" s="3"/>
      <c r="DCE200" s="3"/>
      <c r="DCF200" s="3"/>
      <c r="DCG200" s="3"/>
      <c r="DCH200" s="3"/>
      <c r="DCI200" s="3"/>
      <c r="DCJ200" s="3"/>
      <c r="DCK200" s="3"/>
      <c r="DCL200" s="3"/>
      <c r="DCM200" s="3"/>
      <c r="DCN200" s="3"/>
      <c r="DCO200" s="3"/>
      <c r="DCP200" s="3"/>
      <c r="DCQ200" s="3"/>
      <c r="DCR200" s="3"/>
      <c r="DCS200" s="3"/>
      <c r="DCT200" s="3"/>
      <c r="DCU200" s="3"/>
      <c r="DCV200" s="3"/>
      <c r="DCW200" s="3"/>
      <c r="DCX200" s="3"/>
      <c r="DCY200" s="3"/>
      <c r="DCZ200" s="3"/>
      <c r="DDA200" s="3"/>
      <c r="DDB200" s="3"/>
      <c r="DDC200" s="3"/>
      <c r="DDD200" s="3"/>
      <c r="DDE200" s="3"/>
      <c r="DDF200" s="3"/>
      <c r="DDG200" s="3"/>
      <c r="DDH200" s="3"/>
      <c r="DDI200" s="3"/>
      <c r="DDJ200" s="3"/>
      <c r="DDK200" s="3"/>
      <c r="DDL200" s="3"/>
      <c r="DDM200" s="3"/>
      <c r="DDN200" s="3"/>
      <c r="DDO200" s="3"/>
      <c r="DDP200" s="3"/>
      <c r="DDQ200" s="3"/>
      <c r="DDR200" s="3"/>
      <c r="DDS200" s="3"/>
      <c r="DDT200" s="3"/>
      <c r="DDU200" s="3"/>
      <c r="DDV200" s="3"/>
      <c r="DDW200" s="3"/>
      <c r="DDX200" s="3"/>
      <c r="DDY200" s="3"/>
      <c r="DDZ200" s="3"/>
      <c r="DEA200" s="3"/>
      <c r="DEB200" s="3"/>
      <c r="DEC200" s="3"/>
      <c r="DED200" s="3"/>
      <c r="DEE200" s="3"/>
      <c r="DEF200" s="3"/>
      <c r="DEG200" s="3"/>
      <c r="DEH200" s="3"/>
      <c r="DEI200" s="3"/>
      <c r="DEJ200" s="3"/>
      <c r="DEK200" s="3"/>
      <c r="DEL200" s="3"/>
      <c r="DEM200" s="3"/>
      <c r="DEN200" s="3"/>
      <c r="DEO200" s="3"/>
      <c r="DEP200" s="3"/>
      <c r="DEQ200" s="3"/>
      <c r="DER200" s="3"/>
      <c r="DES200" s="3"/>
      <c r="DET200" s="3"/>
      <c r="DEU200" s="3"/>
      <c r="DEV200" s="3"/>
      <c r="DEW200" s="3"/>
      <c r="DEX200" s="3"/>
      <c r="DEY200" s="3"/>
      <c r="DEZ200" s="3"/>
      <c r="DFA200" s="3"/>
      <c r="DFB200" s="3"/>
      <c r="DFC200" s="3"/>
      <c r="DFD200" s="3"/>
      <c r="DFE200" s="3"/>
      <c r="DFF200" s="3"/>
      <c r="DFG200" s="3"/>
      <c r="DFH200" s="3"/>
      <c r="DFI200" s="3"/>
      <c r="DFJ200" s="3"/>
      <c r="DFK200" s="3"/>
      <c r="DFL200" s="3"/>
      <c r="DFM200" s="3"/>
      <c r="DFN200" s="3"/>
      <c r="DFO200" s="3"/>
      <c r="DFP200" s="3"/>
      <c r="DFQ200" s="3"/>
      <c r="DFR200" s="3"/>
      <c r="DFS200" s="3"/>
      <c r="DFT200" s="3"/>
      <c r="DFU200" s="3"/>
      <c r="DFV200" s="3"/>
      <c r="DFW200" s="3"/>
      <c r="DFX200" s="3"/>
      <c r="DFY200" s="3"/>
      <c r="DFZ200" s="3"/>
      <c r="DGA200" s="3"/>
      <c r="DGB200" s="3"/>
      <c r="DGC200" s="3"/>
      <c r="DGD200" s="3"/>
      <c r="DGE200" s="3"/>
      <c r="DGF200" s="3"/>
      <c r="DGG200" s="3"/>
      <c r="DGH200" s="3"/>
      <c r="DGI200" s="3"/>
      <c r="DGJ200" s="3"/>
      <c r="DGK200" s="3"/>
      <c r="DGL200" s="3"/>
      <c r="DGM200" s="3"/>
      <c r="DGN200" s="3"/>
      <c r="DGO200" s="3"/>
      <c r="DGP200" s="3"/>
      <c r="DGQ200" s="3"/>
      <c r="DGR200" s="3"/>
      <c r="DGS200" s="3"/>
      <c r="DGT200" s="3"/>
      <c r="DGU200" s="3"/>
      <c r="DGV200" s="3"/>
      <c r="DGW200" s="3"/>
      <c r="DGX200" s="3"/>
      <c r="DGY200" s="3"/>
      <c r="DGZ200" s="3"/>
      <c r="DHA200" s="3"/>
      <c r="DHB200" s="3"/>
      <c r="DHC200" s="3"/>
      <c r="DHD200" s="3"/>
      <c r="DHE200" s="3"/>
      <c r="DHF200" s="3"/>
      <c r="DHG200" s="3"/>
      <c r="DHH200" s="3"/>
      <c r="DHI200" s="3"/>
      <c r="DHJ200" s="3"/>
      <c r="DHK200" s="3"/>
      <c r="DHL200" s="3"/>
      <c r="DHM200" s="3"/>
      <c r="DHN200" s="3"/>
      <c r="DHO200" s="3"/>
      <c r="DHP200" s="3"/>
      <c r="DHQ200" s="3"/>
      <c r="DHR200" s="3"/>
      <c r="DHS200" s="3"/>
      <c r="DHT200" s="3"/>
      <c r="DHU200" s="3"/>
      <c r="DHV200" s="3"/>
      <c r="DHW200" s="3"/>
      <c r="DHX200" s="3"/>
      <c r="DHY200" s="3"/>
      <c r="DHZ200" s="3"/>
      <c r="DIA200" s="3"/>
      <c r="DIB200" s="3"/>
      <c r="DIC200" s="3"/>
      <c r="DID200" s="3"/>
      <c r="DIE200" s="3"/>
      <c r="DIF200" s="3"/>
      <c r="DIG200" s="3"/>
      <c r="DIH200" s="3"/>
      <c r="DII200" s="3"/>
      <c r="DIJ200" s="3"/>
      <c r="DIK200" s="3"/>
      <c r="DIL200" s="3"/>
      <c r="DIM200" s="3"/>
      <c r="DIN200" s="3"/>
      <c r="DIO200" s="3"/>
      <c r="DIP200" s="3"/>
      <c r="DIQ200" s="3"/>
      <c r="DIR200" s="3"/>
      <c r="DIS200" s="3"/>
      <c r="DIT200" s="3"/>
      <c r="DIU200" s="3"/>
      <c r="DIV200" s="3"/>
      <c r="DIW200" s="3"/>
      <c r="DIX200" s="3"/>
      <c r="DIY200" s="3"/>
      <c r="DIZ200" s="3"/>
      <c r="DJA200" s="3"/>
      <c r="DJB200" s="3"/>
      <c r="DJC200" s="3"/>
      <c r="DJD200" s="3"/>
      <c r="DJE200" s="3"/>
      <c r="DJF200" s="3"/>
      <c r="DJG200" s="3"/>
      <c r="DJH200" s="3"/>
      <c r="DJI200" s="3"/>
      <c r="DJJ200" s="3"/>
      <c r="DJK200" s="3"/>
      <c r="DJL200" s="3"/>
      <c r="DJM200" s="3"/>
      <c r="DJN200" s="3"/>
      <c r="DJO200" s="3"/>
      <c r="DJP200" s="3"/>
      <c r="DJQ200" s="3"/>
      <c r="DJR200" s="3"/>
      <c r="DJS200" s="3"/>
      <c r="DJT200" s="3"/>
      <c r="DJU200" s="3"/>
      <c r="DJV200" s="3"/>
      <c r="DJW200" s="3"/>
      <c r="DJX200" s="3"/>
      <c r="DJY200" s="3"/>
      <c r="DJZ200" s="3"/>
      <c r="DKA200" s="3"/>
      <c r="DKB200" s="3"/>
      <c r="DKC200" s="3"/>
      <c r="DKD200" s="3"/>
      <c r="DKE200" s="3"/>
      <c r="DKF200" s="3"/>
      <c r="DKG200" s="3"/>
      <c r="DKH200" s="3"/>
      <c r="DKI200" s="3"/>
      <c r="DKJ200" s="3"/>
      <c r="DKK200" s="3"/>
      <c r="DKL200" s="3"/>
      <c r="DKM200" s="3"/>
      <c r="DKN200" s="3"/>
      <c r="DKO200" s="3"/>
      <c r="DKP200" s="3"/>
      <c r="DKQ200" s="3"/>
      <c r="DKR200" s="3"/>
      <c r="DKS200" s="3"/>
      <c r="DKT200" s="3"/>
      <c r="DKU200" s="3"/>
      <c r="DKV200" s="3"/>
      <c r="DKW200" s="3"/>
      <c r="DKX200" s="3"/>
      <c r="DKY200" s="3"/>
      <c r="DKZ200" s="3"/>
      <c r="DLA200" s="3"/>
      <c r="DLB200" s="3"/>
      <c r="DLC200" s="3"/>
      <c r="DLD200" s="3"/>
      <c r="DLE200" s="3"/>
      <c r="DLF200" s="3"/>
      <c r="DLG200" s="3"/>
      <c r="DLH200" s="3"/>
      <c r="DLI200" s="3"/>
      <c r="DLJ200" s="3"/>
      <c r="DLK200" s="3"/>
      <c r="DLL200" s="3"/>
      <c r="DLM200" s="3"/>
      <c r="DLN200" s="3"/>
      <c r="DLO200" s="3"/>
      <c r="DLP200" s="3"/>
      <c r="DLQ200" s="3"/>
      <c r="DLR200" s="3"/>
      <c r="DLS200" s="3"/>
      <c r="DLT200" s="3"/>
      <c r="DLU200" s="3"/>
      <c r="DLV200" s="3"/>
      <c r="DLW200" s="3"/>
      <c r="DLX200" s="3"/>
      <c r="DLY200" s="3"/>
      <c r="DLZ200" s="3"/>
      <c r="DMA200" s="3"/>
      <c r="DMB200" s="3"/>
      <c r="DMC200" s="3"/>
      <c r="DMD200" s="3"/>
      <c r="DME200" s="3"/>
      <c r="DMF200" s="3"/>
      <c r="DMG200" s="3"/>
      <c r="DMH200" s="3"/>
      <c r="DMI200" s="3"/>
      <c r="DMJ200" s="3"/>
      <c r="DMK200" s="3"/>
      <c r="DML200" s="3"/>
      <c r="DMM200" s="3"/>
      <c r="DMN200" s="3"/>
      <c r="DMO200" s="3"/>
      <c r="DMP200" s="3"/>
      <c r="DMQ200" s="3"/>
      <c r="DMR200" s="3"/>
      <c r="DMS200" s="3"/>
      <c r="DMT200" s="3"/>
      <c r="DMU200" s="3"/>
      <c r="DMV200" s="3"/>
      <c r="DMW200" s="3"/>
      <c r="DMX200" s="3"/>
      <c r="DMY200" s="3"/>
      <c r="DMZ200" s="3"/>
      <c r="DNA200" s="3"/>
      <c r="DNB200" s="3"/>
      <c r="DNC200" s="3"/>
      <c r="DND200" s="3"/>
      <c r="DNE200" s="3"/>
      <c r="DNF200" s="3"/>
      <c r="DNG200" s="3"/>
      <c r="DNH200" s="3"/>
      <c r="DNI200" s="3"/>
      <c r="DNJ200" s="3"/>
      <c r="DNK200" s="3"/>
      <c r="DNL200" s="3"/>
      <c r="DNM200" s="3"/>
      <c r="DNN200" s="3"/>
      <c r="DNO200" s="3"/>
      <c r="DNP200" s="3"/>
      <c r="DNQ200" s="3"/>
      <c r="DNR200" s="3"/>
      <c r="DNS200" s="3"/>
      <c r="DNT200" s="3"/>
      <c r="DNU200" s="3"/>
      <c r="DNV200" s="3"/>
      <c r="DNW200" s="3"/>
      <c r="DNX200" s="3"/>
      <c r="DNY200" s="3"/>
      <c r="DNZ200" s="3"/>
      <c r="DOA200" s="3"/>
      <c r="DOB200" s="3"/>
      <c r="DOC200" s="3"/>
      <c r="DOD200" s="3"/>
      <c r="DOE200" s="3"/>
      <c r="DOF200" s="3"/>
      <c r="DOG200" s="3"/>
      <c r="DOH200" s="3"/>
      <c r="DOI200" s="3"/>
      <c r="DOJ200" s="3"/>
      <c r="DOK200" s="3"/>
      <c r="DOL200" s="3"/>
      <c r="DOM200" s="3"/>
      <c r="DON200" s="3"/>
      <c r="DOO200" s="3"/>
      <c r="DOP200" s="3"/>
      <c r="DOQ200" s="3"/>
      <c r="DOR200" s="3"/>
      <c r="DOS200" s="3"/>
      <c r="DOT200" s="3"/>
      <c r="DOU200" s="3"/>
      <c r="DOV200" s="3"/>
      <c r="DOW200" s="3"/>
      <c r="DOX200" s="3"/>
      <c r="DOY200" s="3"/>
      <c r="DOZ200" s="3"/>
      <c r="DPA200" s="3"/>
      <c r="DPB200" s="3"/>
      <c r="DPC200" s="3"/>
      <c r="DPD200" s="3"/>
      <c r="DPE200" s="3"/>
      <c r="DPF200" s="3"/>
      <c r="DPG200" s="3"/>
      <c r="DPH200" s="3"/>
      <c r="DPI200" s="3"/>
      <c r="DPJ200" s="3"/>
      <c r="DPK200" s="3"/>
      <c r="DPL200" s="3"/>
      <c r="DPM200" s="3"/>
      <c r="DPN200" s="3"/>
      <c r="DPO200" s="3"/>
      <c r="DPP200" s="3"/>
      <c r="DPQ200" s="3"/>
      <c r="DPR200" s="3"/>
      <c r="DPS200" s="3"/>
      <c r="DPT200" s="3"/>
      <c r="DPU200" s="3"/>
      <c r="DPV200" s="3"/>
      <c r="DPW200" s="3"/>
      <c r="DPX200" s="3"/>
      <c r="DPY200" s="3"/>
      <c r="DPZ200" s="3"/>
      <c r="DQA200" s="3"/>
      <c r="DQB200" s="3"/>
      <c r="DQC200" s="3"/>
      <c r="DQD200" s="3"/>
      <c r="DQE200" s="3"/>
      <c r="DQF200" s="3"/>
      <c r="DQG200" s="3"/>
      <c r="DQH200" s="3"/>
      <c r="DQI200" s="3"/>
      <c r="DQJ200" s="3"/>
      <c r="DQK200" s="3"/>
      <c r="DQL200" s="3"/>
      <c r="DQM200" s="3"/>
      <c r="DQN200" s="3"/>
      <c r="DQO200" s="3"/>
      <c r="DQP200" s="3"/>
      <c r="DQQ200" s="3"/>
      <c r="DQR200" s="3"/>
      <c r="DQS200" s="3"/>
      <c r="DQT200" s="3"/>
      <c r="DQU200" s="3"/>
      <c r="DQV200" s="3"/>
      <c r="DQW200" s="3"/>
      <c r="DQX200" s="3"/>
      <c r="DQY200" s="3"/>
      <c r="DQZ200" s="3"/>
      <c r="DRA200" s="3"/>
      <c r="DRB200" s="3"/>
      <c r="DRC200" s="3"/>
      <c r="DRD200" s="3"/>
      <c r="DRE200" s="3"/>
      <c r="DRF200" s="3"/>
      <c r="DRG200" s="3"/>
      <c r="DRH200" s="3"/>
      <c r="DRI200" s="3"/>
      <c r="DRJ200" s="3"/>
      <c r="DRK200" s="3"/>
      <c r="DRL200" s="3"/>
      <c r="DRM200" s="3"/>
      <c r="DRN200" s="3"/>
      <c r="DRO200" s="3"/>
      <c r="DRP200" s="3"/>
      <c r="DRQ200" s="3"/>
      <c r="DRR200" s="3"/>
      <c r="DRS200" s="3"/>
      <c r="DRT200" s="3"/>
      <c r="DRU200" s="3"/>
      <c r="DRV200" s="3"/>
      <c r="DRW200" s="3"/>
      <c r="DRX200" s="3"/>
      <c r="DRY200" s="3"/>
      <c r="DRZ200" s="3"/>
      <c r="DSA200" s="3"/>
      <c r="DSB200" s="3"/>
      <c r="DSC200" s="3"/>
      <c r="DSD200" s="3"/>
      <c r="DSE200" s="3"/>
      <c r="DSF200" s="3"/>
      <c r="DSG200" s="3"/>
      <c r="DSH200" s="3"/>
      <c r="DSI200" s="3"/>
      <c r="DSJ200" s="3"/>
      <c r="DSK200" s="3"/>
      <c r="DSL200" s="3"/>
      <c r="DSM200" s="3"/>
      <c r="DSN200" s="3"/>
      <c r="DSO200" s="3"/>
      <c r="DSP200" s="3"/>
      <c r="DSQ200" s="3"/>
      <c r="DSR200" s="3"/>
      <c r="DSS200" s="3"/>
      <c r="DST200" s="3"/>
      <c r="DSU200" s="3"/>
      <c r="DSV200" s="3"/>
      <c r="DSW200" s="3"/>
      <c r="DSX200" s="3"/>
      <c r="DSY200" s="3"/>
      <c r="DSZ200" s="3"/>
      <c r="DTA200" s="3"/>
      <c r="DTB200" s="3"/>
      <c r="DTC200" s="3"/>
      <c r="DTD200" s="3"/>
      <c r="DTE200" s="3"/>
      <c r="DTF200" s="3"/>
      <c r="DTG200" s="3"/>
      <c r="DTH200" s="3"/>
      <c r="DTI200" s="3"/>
      <c r="DTJ200" s="3"/>
      <c r="DTK200" s="3"/>
      <c r="DTL200" s="3"/>
      <c r="DTM200" s="3"/>
      <c r="DTN200" s="3"/>
      <c r="DTO200" s="3"/>
      <c r="DTP200" s="3"/>
      <c r="DTQ200" s="3"/>
      <c r="DTR200" s="3"/>
      <c r="DTS200" s="3"/>
      <c r="DTT200" s="3"/>
      <c r="DTU200" s="3"/>
      <c r="DTV200" s="3"/>
      <c r="DTW200" s="3"/>
      <c r="DTX200" s="3"/>
      <c r="DTY200" s="3"/>
      <c r="DTZ200" s="3"/>
      <c r="DUA200" s="3"/>
      <c r="DUB200" s="3"/>
      <c r="DUC200" s="3"/>
      <c r="DUD200" s="3"/>
      <c r="DUE200" s="3"/>
      <c r="DUF200" s="3"/>
      <c r="DUG200" s="3"/>
      <c r="DUH200" s="3"/>
      <c r="DUI200" s="3"/>
      <c r="DUJ200" s="3"/>
      <c r="DUK200" s="3"/>
      <c r="DUL200" s="3"/>
      <c r="DUM200" s="3"/>
      <c r="DUN200" s="3"/>
      <c r="DUO200" s="3"/>
      <c r="DUP200" s="3"/>
      <c r="DUQ200" s="3"/>
      <c r="DUR200" s="3"/>
      <c r="DUS200" s="3"/>
      <c r="DUT200" s="3"/>
      <c r="DUU200" s="3"/>
      <c r="DUV200" s="3"/>
      <c r="DUW200" s="3"/>
      <c r="DUX200" s="3"/>
      <c r="DUY200" s="3"/>
      <c r="DUZ200" s="3"/>
      <c r="DVA200" s="3"/>
      <c r="DVB200" s="3"/>
      <c r="DVC200" s="3"/>
      <c r="DVD200" s="3"/>
      <c r="DVE200" s="3"/>
      <c r="DVF200" s="3"/>
      <c r="DVG200" s="3"/>
      <c r="DVH200" s="3"/>
      <c r="DVI200" s="3"/>
      <c r="DVJ200" s="3"/>
      <c r="DVK200" s="3"/>
      <c r="DVL200" s="3"/>
      <c r="DVM200" s="3"/>
      <c r="DVN200" s="3"/>
      <c r="DVO200" s="3"/>
      <c r="DVP200" s="3"/>
      <c r="DVQ200" s="3"/>
      <c r="DVR200" s="3"/>
      <c r="DVS200" s="3"/>
      <c r="DVT200" s="3"/>
      <c r="DVU200" s="3"/>
      <c r="DVV200" s="3"/>
      <c r="DVW200" s="3"/>
      <c r="DVX200" s="3"/>
      <c r="DVY200" s="3"/>
      <c r="DVZ200" s="3"/>
      <c r="DWA200" s="3"/>
      <c r="DWB200" s="3"/>
      <c r="DWC200" s="3"/>
      <c r="DWD200" s="3"/>
      <c r="DWE200" s="3"/>
      <c r="DWF200" s="3"/>
      <c r="DWG200" s="3"/>
      <c r="DWH200" s="3"/>
      <c r="DWI200" s="3"/>
      <c r="DWJ200" s="3"/>
      <c r="DWK200" s="3"/>
      <c r="DWL200" s="3"/>
      <c r="DWM200" s="3"/>
      <c r="DWN200" s="3"/>
      <c r="DWO200" s="3"/>
      <c r="DWP200" s="3"/>
      <c r="DWQ200" s="3"/>
      <c r="DWR200" s="3"/>
      <c r="DWS200" s="3"/>
      <c r="DWT200" s="3"/>
      <c r="DWU200" s="3"/>
      <c r="DWV200" s="3"/>
      <c r="DWW200" s="3"/>
      <c r="DWX200" s="3"/>
      <c r="DWY200" s="3"/>
      <c r="DWZ200" s="3"/>
      <c r="DXA200" s="3"/>
      <c r="DXB200" s="3"/>
      <c r="DXC200" s="3"/>
      <c r="DXD200" s="3"/>
      <c r="DXE200" s="3"/>
      <c r="DXF200" s="3"/>
      <c r="DXG200" s="3"/>
      <c r="DXH200" s="3"/>
      <c r="DXI200" s="3"/>
      <c r="DXJ200" s="3"/>
      <c r="DXK200" s="3"/>
      <c r="DXL200" s="3"/>
      <c r="DXM200" s="3"/>
      <c r="DXN200" s="3"/>
      <c r="DXO200" s="3"/>
      <c r="DXP200" s="3"/>
      <c r="DXQ200" s="3"/>
      <c r="DXR200" s="3"/>
      <c r="DXS200" s="3"/>
      <c r="DXT200" s="3"/>
      <c r="DXU200" s="3"/>
      <c r="DXV200" s="3"/>
      <c r="DXW200" s="3"/>
      <c r="DXX200" s="3"/>
      <c r="DXY200" s="3"/>
      <c r="DXZ200" s="3"/>
      <c r="DYA200" s="3"/>
      <c r="DYB200" s="3"/>
      <c r="DYC200" s="3"/>
      <c r="DYD200" s="3"/>
      <c r="DYE200" s="3"/>
      <c r="DYF200" s="3"/>
      <c r="DYG200" s="3"/>
      <c r="DYH200" s="3"/>
      <c r="DYI200" s="3"/>
      <c r="DYJ200" s="3"/>
      <c r="DYK200" s="3"/>
      <c r="DYL200" s="3"/>
      <c r="DYM200" s="3"/>
      <c r="DYN200" s="3"/>
      <c r="DYO200" s="3"/>
      <c r="DYP200" s="3"/>
      <c r="DYQ200" s="3"/>
      <c r="DYR200" s="3"/>
      <c r="DYS200" s="3"/>
      <c r="DYT200" s="3"/>
      <c r="DYU200" s="3"/>
      <c r="DYV200" s="3"/>
      <c r="DYW200" s="3"/>
      <c r="DYX200" s="3"/>
      <c r="DYY200" s="3"/>
      <c r="DYZ200" s="3"/>
      <c r="DZA200" s="3"/>
      <c r="DZB200" s="3"/>
      <c r="DZC200" s="3"/>
      <c r="DZD200" s="3"/>
      <c r="DZE200" s="3"/>
      <c r="DZF200" s="3"/>
      <c r="DZG200" s="3"/>
      <c r="DZH200" s="3"/>
      <c r="DZI200" s="3"/>
      <c r="DZJ200" s="3"/>
      <c r="DZK200" s="3"/>
      <c r="DZL200" s="3"/>
      <c r="DZM200" s="3"/>
      <c r="DZN200" s="3"/>
      <c r="DZO200" s="3"/>
      <c r="DZP200" s="3"/>
      <c r="DZQ200" s="3"/>
      <c r="DZR200" s="3"/>
      <c r="DZS200" s="3"/>
      <c r="DZT200" s="3"/>
      <c r="DZU200" s="3"/>
      <c r="DZV200" s="3"/>
      <c r="DZW200" s="3"/>
      <c r="DZX200" s="3"/>
      <c r="DZY200" s="3"/>
      <c r="DZZ200" s="3"/>
      <c r="EAA200" s="3"/>
      <c r="EAB200" s="3"/>
      <c r="EAC200" s="3"/>
      <c r="EAD200" s="3"/>
      <c r="EAE200" s="3"/>
      <c r="EAF200" s="3"/>
      <c r="EAG200" s="3"/>
      <c r="EAH200" s="3"/>
      <c r="EAI200" s="3"/>
      <c r="EAJ200" s="3"/>
      <c r="EAK200" s="3"/>
      <c r="EAL200" s="3"/>
      <c r="EAM200" s="3"/>
      <c r="EAN200" s="3"/>
      <c r="EAO200" s="3"/>
      <c r="EAP200" s="3"/>
      <c r="EAQ200" s="3"/>
      <c r="EAR200" s="3"/>
      <c r="EAS200" s="3"/>
      <c r="EAT200" s="3"/>
      <c r="EAU200" s="3"/>
      <c r="EAV200" s="3"/>
      <c r="EAW200" s="3"/>
      <c r="EAX200" s="3"/>
      <c r="EAY200" s="3"/>
      <c r="EAZ200" s="3"/>
      <c r="EBA200" s="3"/>
      <c r="EBB200" s="3"/>
      <c r="EBC200" s="3"/>
      <c r="EBD200" s="3"/>
      <c r="EBE200" s="3"/>
      <c r="EBF200" s="3"/>
      <c r="EBG200" s="3"/>
      <c r="EBH200" s="3"/>
      <c r="EBI200" s="3"/>
      <c r="EBJ200" s="3"/>
      <c r="EBK200" s="3"/>
      <c r="EBL200" s="3"/>
      <c r="EBM200" s="3"/>
      <c r="EBN200" s="3"/>
      <c r="EBO200" s="3"/>
      <c r="EBP200" s="3"/>
      <c r="EBQ200" s="3"/>
      <c r="EBR200" s="3"/>
      <c r="EBS200" s="3"/>
      <c r="EBT200" s="3"/>
      <c r="EBU200" s="3"/>
      <c r="EBV200" s="3"/>
      <c r="EBW200" s="3"/>
      <c r="EBX200" s="3"/>
      <c r="EBY200" s="3"/>
      <c r="EBZ200" s="3"/>
      <c r="ECA200" s="3"/>
      <c r="ECB200" s="3"/>
      <c r="ECC200" s="3"/>
      <c r="ECD200" s="3"/>
      <c r="ECE200" s="3"/>
      <c r="ECF200" s="3"/>
      <c r="ECG200" s="3"/>
      <c r="ECH200" s="3"/>
      <c r="ECI200" s="3"/>
      <c r="ECJ200" s="3"/>
      <c r="ECK200" s="3"/>
      <c r="ECL200" s="3"/>
      <c r="ECM200" s="3"/>
      <c r="ECN200" s="3"/>
      <c r="ECO200" s="3"/>
      <c r="ECP200" s="3"/>
      <c r="ECQ200" s="3"/>
      <c r="ECR200" s="3"/>
      <c r="ECS200" s="3"/>
      <c r="ECT200" s="3"/>
      <c r="ECU200" s="3"/>
      <c r="ECV200" s="3"/>
      <c r="ECW200" s="3"/>
      <c r="ECX200" s="3"/>
      <c r="ECY200" s="3"/>
      <c r="ECZ200" s="3"/>
      <c r="EDA200" s="3"/>
      <c r="EDB200" s="3"/>
      <c r="EDC200" s="3"/>
      <c r="EDD200" s="3"/>
      <c r="EDE200" s="3"/>
      <c r="EDF200" s="3"/>
      <c r="EDG200" s="3"/>
      <c r="EDH200" s="3"/>
      <c r="EDI200" s="3"/>
      <c r="EDJ200" s="3"/>
      <c r="EDK200" s="3"/>
      <c r="EDL200" s="3"/>
      <c r="EDM200" s="3"/>
      <c r="EDN200" s="3"/>
      <c r="EDO200" s="3"/>
      <c r="EDP200" s="3"/>
      <c r="EDQ200" s="3"/>
      <c r="EDR200" s="3"/>
      <c r="EDS200" s="3"/>
      <c r="EDT200" s="3"/>
      <c r="EDU200" s="3"/>
      <c r="EDV200" s="3"/>
      <c r="EDW200" s="3"/>
      <c r="EDX200" s="3"/>
      <c r="EDY200" s="3"/>
      <c r="EDZ200" s="3"/>
      <c r="EEA200" s="3"/>
      <c r="EEB200" s="3"/>
      <c r="EEC200" s="3"/>
      <c r="EED200" s="3"/>
      <c r="EEE200" s="3"/>
      <c r="EEF200" s="3"/>
      <c r="EEG200" s="3"/>
      <c r="EEH200" s="3"/>
      <c r="EEI200" s="3"/>
      <c r="EEJ200" s="3"/>
      <c r="EEK200" s="3"/>
      <c r="EEL200" s="3"/>
      <c r="EEM200" s="3"/>
      <c r="EEN200" s="3"/>
      <c r="EEO200" s="3"/>
      <c r="EEP200" s="3"/>
      <c r="EEQ200" s="3"/>
      <c r="EER200" s="3"/>
      <c r="EES200" s="3"/>
      <c r="EET200" s="3"/>
      <c r="EEU200" s="3"/>
      <c r="EEV200" s="3"/>
      <c r="EEW200" s="3"/>
      <c r="EEX200" s="3"/>
      <c r="EEY200" s="3"/>
      <c r="EEZ200" s="3"/>
      <c r="EFA200" s="3"/>
      <c r="EFB200" s="3"/>
      <c r="EFC200" s="3"/>
      <c r="EFD200" s="3"/>
      <c r="EFE200" s="3"/>
      <c r="EFF200" s="3"/>
      <c r="EFG200" s="3"/>
      <c r="EFH200" s="3"/>
      <c r="EFI200" s="3"/>
      <c r="EFJ200" s="3"/>
      <c r="EFK200" s="3"/>
      <c r="EFL200" s="3"/>
      <c r="EFM200" s="3"/>
      <c r="EFN200" s="3"/>
      <c r="EFO200" s="3"/>
      <c r="EFP200" s="3"/>
      <c r="EFQ200" s="3"/>
      <c r="EFR200" s="3"/>
      <c r="EFS200" s="3"/>
      <c r="EFT200" s="3"/>
      <c r="EFU200" s="3"/>
      <c r="EFV200" s="3"/>
      <c r="EFW200" s="3"/>
      <c r="EFX200" s="3"/>
      <c r="EFY200" s="3"/>
      <c r="EFZ200" s="3"/>
      <c r="EGA200" s="3"/>
      <c r="EGB200" s="3"/>
      <c r="EGC200" s="3"/>
      <c r="EGD200" s="3"/>
      <c r="EGE200" s="3"/>
      <c r="EGF200" s="3"/>
      <c r="EGG200" s="3"/>
      <c r="EGH200" s="3"/>
      <c r="EGI200" s="3"/>
      <c r="EGJ200" s="3"/>
      <c r="EGK200" s="3"/>
      <c r="EGL200" s="3"/>
      <c r="EGM200" s="3"/>
      <c r="EGN200" s="3"/>
      <c r="EGO200" s="3"/>
      <c r="EGP200" s="3"/>
      <c r="EGQ200" s="3"/>
      <c r="EGR200" s="3"/>
      <c r="EGS200" s="3"/>
      <c r="EGT200" s="3"/>
      <c r="EGU200" s="3"/>
      <c r="EGV200" s="3"/>
      <c r="EGW200" s="3"/>
      <c r="EGX200" s="3"/>
      <c r="EGY200" s="3"/>
      <c r="EGZ200" s="3"/>
      <c r="EHA200" s="3"/>
      <c r="EHB200" s="3"/>
      <c r="EHC200" s="3"/>
      <c r="EHD200" s="3"/>
      <c r="EHE200" s="3"/>
      <c r="EHF200" s="3"/>
      <c r="EHG200" s="3"/>
      <c r="EHH200" s="3"/>
      <c r="EHI200" s="3"/>
      <c r="EHJ200" s="3"/>
      <c r="EHK200" s="3"/>
      <c r="EHL200" s="3"/>
      <c r="EHM200" s="3"/>
      <c r="EHN200" s="3"/>
      <c r="EHO200" s="3"/>
      <c r="EHP200" s="3"/>
      <c r="EHQ200" s="3"/>
      <c r="EHR200" s="3"/>
      <c r="EHS200" s="3"/>
      <c r="EHT200" s="3"/>
      <c r="EHU200" s="3"/>
      <c r="EHV200" s="3"/>
      <c r="EHW200" s="3"/>
      <c r="EHX200" s="3"/>
      <c r="EHY200" s="3"/>
      <c r="EHZ200" s="3"/>
      <c r="EIA200" s="3"/>
      <c r="EIB200" s="3"/>
      <c r="EIC200" s="3"/>
      <c r="EID200" s="3"/>
      <c r="EIE200" s="3"/>
      <c r="EIF200" s="3"/>
      <c r="EIG200" s="3"/>
      <c r="EIH200" s="3"/>
      <c r="EII200" s="3"/>
      <c r="EIJ200" s="3"/>
      <c r="EIK200" s="3"/>
      <c r="EIL200" s="3"/>
      <c r="EIM200" s="3"/>
      <c r="EIN200" s="3"/>
      <c r="EIO200" s="3"/>
      <c r="EIP200" s="3"/>
      <c r="EIQ200" s="3"/>
      <c r="EIR200" s="3"/>
      <c r="EIS200" s="3"/>
      <c r="EIT200" s="3"/>
      <c r="EIU200" s="3"/>
      <c r="EIV200" s="3"/>
      <c r="EIW200" s="3"/>
      <c r="EIX200" s="3"/>
      <c r="EIY200" s="3"/>
      <c r="EIZ200" s="3"/>
      <c r="EJA200" s="3"/>
      <c r="EJB200" s="3"/>
      <c r="EJC200" s="3"/>
      <c r="EJD200" s="3"/>
      <c r="EJE200" s="3"/>
      <c r="EJF200" s="3"/>
      <c r="EJG200" s="3"/>
      <c r="EJH200" s="3"/>
      <c r="EJI200" s="3"/>
      <c r="EJJ200" s="3"/>
      <c r="EJK200" s="3"/>
      <c r="EJL200" s="3"/>
      <c r="EJM200" s="3"/>
      <c r="EJN200" s="3"/>
      <c r="EJO200" s="3"/>
      <c r="EJP200" s="3"/>
      <c r="EJQ200" s="3"/>
      <c r="EJR200" s="3"/>
      <c r="EJS200" s="3"/>
      <c r="EJT200" s="3"/>
      <c r="EJU200" s="3"/>
      <c r="EJV200" s="3"/>
      <c r="EJW200" s="3"/>
      <c r="EJX200" s="3"/>
      <c r="EJY200" s="3"/>
      <c r="EJZ200" s="3"/>
      <c r="EKA200" s="3"/>
      <c r="EKB200" s="3"/>
      <c r="EKC200" s="3"/>
      <c r="EKD200" s="3"/>
      <c r="EKE200" s="3"/>
      <c r="EKF200" s="3"/>
      <c r="EKG200" s="3"/>
      <c r="EKH200" s="3"/>
      <c r="EKI200" s="3"/>
      <c r="EKJ200" s="3"/>
      <c r="EKK200" s="3"/>
      <c r="EKL200" s="3"/>
      <c r="EKM200" s="3"/>
      <c r="EKN200" s="3"/>
      <c r="EKO200" s="3"/>
      <c r="EKP200" s="3"/>
      <c r="EKQ200" s="3"/>
      <c r="EKR200" s="3"/>
      <c r="EKS200" s="3"/>
      <c r="EKT200" s="3"/>
      <c r="EKU200" s="3"/>
      <c r="EKV200" s="3"/>
      <c r="EKW200" s="3"/>
      <c r="EKX200" s="3"/>
      <c r="EKY200" s="3"/>
      <c r="EKZ200" s="3"/>
      <c r="ELA200" s="3"/>
      <c r="ELB200" s="3"/>
      <c r="ELC200" s="3"/>
      <c r="ELD200" s="3"/>
      <c r="ELE200" s="3"/>
      <c r="ELF200" s="3"/>
      <c r="ELG200" s="3"/>
      <c r="ELH200" s="3"/>
      <c r="ELI200" s="3"/>
      <c r="ELJ200" s="3"/>
      <c r="ELK200" s="3"/>
      <c r="ELL200" s="3"/>
      <c r="ELM200" s="3"/>
      <c r="ELN200" s="3"/>
      <c r="ELO200" s="3"/>
      <c r="ELP200" s="3"/>
      <c r="ELQ200" s="3"/>
      <c r="ELR200" s="3"/>
      <c r="ELS200" s="3"/>
      <c r="ELT200" s="3"/>
      <c r="ELU200" s="3"/>
      <c r="ELV200" s="3"/>
      <c r="ELW200" s="3"/>
      <c r="ELX200" s="3"/>
      <c r="ELY200" s="3"/>
      <c r="ELZ200" s="3"/>
      <c r="EMA200" s="3"/>
      <c r="EMB200" s="3"/>
      <c r="EMC200" s="3"/>
      <c r="EMD200" s="3"/>
      <c r="EME200" s="3"/>
      <c r="EMF200" s="3"/>
      <c r="EMG200" s="3"/>
      <c r="EMH200" s="3"/>
      <c r="EMI200" s="3"/>
      <c r="EMJ200" s="3"/>
      <c r="EMK200" s="3"/>
      <c r="EML200" s="3"/>
      <c r="EMM200" s="3"/>
      <c r="EMN200" s="3"/>
      <c r="EMO200" s="3"/>
      <c r="EMP200" s="3"/>
      <c r="EMQ200" s="3"/>
      <c r="EMR200" s="3"/>
      <c r="EMS200" s="3"/>
      <c r="EMT200" s="3"/>
      <c r="EMU200" s="3"/>
      <c r="EMV200" s="3"/>
      <c r="EMW200" s="3"/>
      <c r="EMX200" s="3"/>
      <c r="EMY200" s="3"/>
      <c r="EMZ200" s="3"/>
      <c r="ENA200" s="3"/>
      <c r="ENB200" s="3"/>
      <c r="ENC200" s="3"/>
      <c r="END200" s="3"/>
      <c r="ENE200" s="3"/>
      <c r="ENF200" s="3"/>
      <c r="ENG200" s="3"/>
      <c r="ENH200" s="3"/>
      <c r="ENI200" s="3"/>
      <c r="ENJ200" s="3"/>
      <c r="ENK200" s="3"/>
      <c r="ENL200" s="3"/>
      <c r="ENM200" s="3"/>
      <c r="ENN200" s="3"/>
      <c r="ENO200" s="3"/>
      <c r="ENP200" s="3"/>
      <c r="ENQ200" s="3"/>
      <c r="ENR200" s="3"/>
      <c r="ENS200" s="3"/>
      <c r="ENT200" s="3"/>
      <c r="ENU200" s="3"/>
      <c r="ENV200" s="3"/>
      <c r="ENW200" s="3"/>
      <c r="ENX200" s="3"/>
      <c r="ENY200" s="3"/>
      <c r="ENZ200" s="3"/>
      <c r="EOA200" s="3"/>
      <c r="EOB200" s="3"/>
      <c r="EOC200" s="3"/>
      <c r="EOD200" s="3"/>
      <c r="EOE200" s="3"/>
      <c r="EOF200" s="3"/>
      <c r="EOG200" s="3"/>
      <c r="EOH200" s="3"/>
      <c r="EOI200" s="3"/>
      <c r="EOJ200" s="3"/>
      <c r="EOK200" s="3"/>
      <c r="EOL200" s="3"/>
      <c r="EOM200" s="3"/>
      <c r="EON200" s="3"/>
      <c r="EOO200" s="3"/>
      <c r="EOP200" s="3"/>
      <c r="EOQ200" s="3"/>
      <c r="EOR200" s="3"/>
      <c r="EOS200" s="3"/>
      <c r="EOT200" s="3"/>
      <c r="EOU200" s="3"/>
      <c r="EOV200" s="3"/>
      <c r="EOW200" s="3"/>
      <c r="EOX200" s="3"/>
      <c r="EOY200" s="3"/>
      <c r="EOZ200" s="3"/>
      <c r="EPA200" s="3"/>
      <c r="EPB200" s="3"/>
      <c r="EPC200" s="3"/>
      <c r="EPD200" s="3"/>
      <c r="EPE200" s="3"/>
      <c r="EPF200" s="3"/>
      <c r="EPG200" s="3"/>
      <c r="EPH200" s="3"/>
      <c r="EPI200" s="3"/>
      <c r="EPJ200" s="3"/>
      <c r="EPK200" s="3"/>
      <c r="EPL200" s="3"/>
      <c r="EPM200" s="3"/>
      <c r="EPN200" s="3"/>
      <c r="EPO200" s="3"/>
      <c r="EPP200" s="3"/>
      <c r="EPQ200" s="3"/>
      <c r="EPR200" s="3"/>
      <c r="EPS200" s="3"/>
      <c r="EPT200" s="3"/>
      <c r="EPU200" s="3"/>
      <c r="EPV200" s="3"/>
      <c r="EPW200" s="3"/>
      <c r="EPX200" s="3"/>
      <c r="EPY200" s="3"/>
      <c r="EPZ200" s="3"/>
      <c r="EQA200" s="3"/>
      <c r="EQB200" s="3"/>
      <c r="EQC200" s="3"/>
      <c r="EQD200" s="3"/>
      <c r="EQE200" s="3"/>
      <c r="EQF200" s="3"/>
      <c r="EQG200" s="3"/>
      <c r="EQH200" s="3"/>
      <c r="EQI200" s="3"/>
      <c r="EQJ200" s="3"/>
      <c r="EQK200" s="3"/>
      <c r="EQL200" s="3"/>
      <c r="EQM200" s="3"/>
      <c r="EQN200" s="3"/>
      <c r="EQO200" s="3"/>
      <c r="EQP200" s="3"/>
      <c r="EQQ200" s="3"/>
      <c r="EQR200" s="3"/>
      <c r="EQS200" s="3"/>
      <c r="EQT200" s="3"/>
      <c r="EQU200" s="3"/>
      <c r="EQV200" s="3"/>
      <c r="EQW200" s="3"/>
      <c r="EQX200" s="3"/>
      <c r="EQY200" s="3"/>
      <c r="EQZ200" s="3"/>
      <c r="ERA200" s="3"/>
      <c r="ERB200" s="3"/>
      <c r="ERC200" s="3"/>
      <c r="ERD200" s="3"/>
      <c r="ERE200" s="3"/>
      <c r="ERF200" s="3"/>
      <c r="ERG200" s="3"/>
      <c r="ERH200" s="3"/>
      <c r="ERI200" s="3"/>
      <c r="ERJ200" s="3"/>
      <c r="ERK200" s="3"/>
      <c r="ERL200" s="3"/>
      <c r="ERM200" s="3"/>
      <c r="ERN200" s="3"/>
      <c r="ERO200" s="3"/>
      <c r="ERP200" s="3"/>
      <c r="ERQ200" s="3"/>
      <c r="ERR200" s="3"/>
      <c r="ERS200" s="3"/>
      <c r="ERT200" s="3"/>
      <c r="ERU200" s="3"/>
      <c r="ERV200" s="3"/>
      <c r="ERW200" s="3"/>
      <c r="ERX200" s="3"/>
      <c r="ERY200" s="3"/>
      <c r="ERZ200" s="3"/>
      <c r="ESA200" s="3"/>
      <c r="ESB200" s="3"/>
      <c r="ESC200" s="3"/>
      <c r="ESD200" s="3"/>
      <c r="ESE200" s="3"/>
      <c r="ESF200" s="3"/>
      <c r="ESG200" s="3"/>
      <c r="ESH200" s="3"/>
      <c r="ESI200" s="3"/>
      <c r="ESJ200" s="3"/>
      <c r="ESK200" s="3"/>
      <c r="ESL200" s="3"/>
      <c r="ESM200" s="3"/>
      <c r="ESN200" s="3"/>
      <c r="ESO200" s="3"/>
      <c r="ESP200" s="3"/>
      <c r="ESQ200" s="3"/>
      <c r="ESR200" s="3"/>
      <c r="ESS200" s="3"/>
      <c r="EST200" s="3"/>
      <c r="ESU200" s="3"/>
      <c r="ESV200" s="3"/>
      <c r="ESW200" s="3"/>
      <c r="ESX200" s="3"/>
      <c r="ESY200" s="3"/>
      <c r="ESZ200" s="3"/>
      <c r="ETA200" s="3"/>
      <c r="ETB200" s="3"/>
      <c r="ETC200" s="3"/>
      <c r="ETD200" s="3"/>
      <c r="ETE200" s="3"/>
      <c r="ETF200" s="3"/>
      <c r="ETG200" s="3"/>
      <c r="ETH200" s="3"/>
      <c r="ETI200" s="3"/>
      <c r="ETJ200" s="3"/>
      <c r="ETK200" s="3"/>
      <c r="ETL200" s="3"/>
      <c r="ETM200" s="3"/>
      <c r="ETN200" s="3"/>
      <c r="ETO200" s="3"/>
      <c r="ETP200" s="3"/>
      <c r="ETQ200" s="3"/>
      <c r="ETR200" s="3"/>
      <c r="ETS200" s="3"/>
      <c r="ETT200" s="3"/>
      <c r="ETU200" s="3"/>
      <c r="ETV200" s="3"/>
      <c r="ETW200" s="3"/>
      <c r="ETX200" s="3"/>
      <c r="ETY200" s="3"/>
      <c r="ETZ200" s="3"/>
      <c r="EUA200" s="3"/>
      <c r="EUB200" s="3"/>
      <c r="EUC200" s="3"/>
      <c r="EUD200" s="3"/>
      <c r="EUE200" s="3"/>
      <c r="EUF200" s="3"/>
      <c r="EUG200" s="3"/>
      <c r="EUH200" s="3"/>
      <c r="EUI200" s="3"/>
      <c r="EUJ200" s="3"/>
      <c r="EUK200" s="3"/>
      <c r="EUL200" s="3"/>
      <c r="EUM200" s="3"/>
      <c r="EUN200" s="3"/>
      <c r="EUO200" s="3"/>
      <c r="EUP200" s="3"/>
      <c r="EUQ200" s="3"/>
      <c r="EUR200" s="3"/>
      <c r="EUS200" s="3"/>
      <c r="EUT200" s="3"/>
      <c r="EUU200" s="3"/>
      <c r="EUV200" s="3"/>
      <c r="EUW200" s="3"/>
      <c r="EUX200" s="3"/>
      <c r="EUY200" s="3"/>
      <c r="EUZ200" s="3"/>
      <c r="EVA200" s="3"/>
      <c r="EVB200" s="3"/>
      <c r="EVC200" s="3"/>
      <c r="EVD200" s="3"/>
      <c r="EVE200" s="3"/>
      <c r="EVF200" s="3"/>
      <c r="EVG200" s="3"/>
      <c r="EVH200" s="3"/>
      <c r="EVI200" s="3"/>
      <c r="EVJ200" s="3"/>
      <c r="EVK200" s="3"/>
      <c r="EVL200" s="3"/>
      <c r="EVM200" s="3"/>
      <c r="EVN200" s="3"/>
      <c r="EVO200" s="3"/>
      <c r="EVP200" s="3"/>
      <c r="EVQ200" s="3"/>
      <c r="EVR200" s="3"/>
      <c r="EVS200" s="3"/>
      <c r="EVT200" s="3"/>
      <c r="EVU200" s="3"/>
      <c r="EVV200" s="3"/>
      <c r="EVW200" s="3"/>
      <c r="EVX200" s="3"/>
      <c r="EVY200" s="3"/>
      <c r="EVZ200" s="3"/>
      <c r="EWA200" s="3"/>
      <c r="EWB200" s="3"/>
      <c r="EWC200" s="3"/>
      <c r="EWD200" s="3"/>
      <c r="EWE200" s="3"/>
      <c r="EWF200" s="3"/>
      <c r="EWG200" s="3"/>
      <c r="EWH200" s="3"/>
      <c r="EWI200" s="3"/>
      <c r="EWJ200" s="3"/>
      <c r="EWK200" s="3"/>
      <c r="EWL200" s="3"/>
      <c r="EWM200" s="3"/>
      <c r="EWN200" s="3"/>
      <c r="EWO200" s="3"/>
      <c r="EWP200" s="3"/>
      <c r="EWQ200" s="3"/>
      <c r="EWR200" s="3"/>
      <c r="EWS200" s="3"/>
      <c r="EWT200" s="3"/>
      <c r="EWU200" s="3"/>
      <c r="EWV200" s="3"/>
      <c r="EWW200" s="3"/>
      <c r="EWX200" s="3"/>
      <c r="EWY200" s="3"/>
      <c r="EWZ200" s="3"/>
      <c r="EXA200" s="3"/>
      <c r="EXB200" s="3"/>
      <c r="EXC200" s="3"/>
      <c r="EXD200" s="3"/>
      <c r="EXE200" s="3"/>
      <c r="EXF200" s="3"/>
      <c r="EXG200" s="3"/>
      <c r="EXH200" s="3"/>
      <c r="EXI200" s="3"/>
      <c r="EXJ200" s="3"/>
      <c r="EXK200" s="3"/>
      <c r="EXL200" s="3"/>
      <c r="EXM200" s="3"/>
      <c r="EXN200" s="3"/>
      <c r="EXO200" s="3"/>
      <c r="EXP200" s="3"/>
      <c r="EXQ200" s="3"/>
      <c r="EXR200" s="3"/>
      <c r="EXS200" s="3"/>
      <c r="EXT200" s="3"/>
      <c r="EXU200" s="3"/>
      <c r="EXV200" s="3"/>
      <c r="EXW200" s="3"/>
      <c r="EXX200" s="3"/>
      <c r="EXY200" s="3"/>
      <c r="EXZ200" s="3"/>
      <c r="EYA200" s="3"/>
      <c r="EYB200" s="3"/>
      <c r="EYC200" s="3"/>
      <c r="EYD200" s="3"/>
      <c r="EYE200" s="3"/>
      <c r="EYF200" s="3"/>
      <c r="EYG200" s="3"/>
      <c r="EYH200" s="3"/>
      <c r="EYI200" s="3"/>
      <c r="EYJ200" s="3"/>
      <c r="EYK200" s="3"/>
      <c r="EYL200" s="3"/>
      <c r="EYM200" s="3"/>
      <c r="EYN200" s="3"/>
      <c r="EYO200" s="3"/>
      <c r="EYP200" s="3"/>
      <c r="EYQ200" s="3"/>
      <c r="EYR200" s="3"/>
      <c r="EYS200" s="3"/>
      <c r="EYT200" s="3"/>
      <c r="EYU200" s="3"/>
      <c r="EYV200" s="3"/>
      <c r="EYW200" s="3"/>
      <c r="EYX200" s="3"/>
      <c r="EYY200" s="3"/>
      <c r="EYZ200" s="3"/>
      <c r="EZA200" s="3"/>
      <c r="EZB200" s="3"/>
      <c r="EZC200" s="3"/>
      <c r="EZD200" s="3"/>
      <c r="EZE200" s="3"/>
      <c r="EZF200" s="3"/>
      <c r="EZG200" s="3"/>
      <c r="EZH200" s="3"/>
      <c r="EZI200" s="3"/>
      <c r="EZJ200" s="3"/>
      <c r="EZK200" s="3"/>
      <c r="EZL200" s="3"/>
      <c r="EZM200" s="3"/>
      <c r="EZN200" s="3"/>
      <c r="EZO200" s="3"/>
      <c r="EZP200" s="3"/>
      <c r="EZQ200" s="3"/>
      <c r="EZR200" s="3"/>
      <c r="EZS200" s="3"/>
      <c r="EZT200" s="3"/>
      <c r="EZU200" s="3"/>
      <c r="EZV200" s="3"/>
      <c r="EZW200" s="3"/>
      <c r="EZX200" s="3"/>
      <c r="EZY200" s="3"/>
      <c r="EZZ200" s="3"/>
      <c r="FAA200" s="3"/>
      <c r="FAB200" s="3"/>
      <c r="FAC200" s="3"/>
      <c r="FAD200" s="3"/>
      <c r="FAE200" s="3"/>
      <c r="FAF200" s="3"/>
      <c r="FAG200" s="3"/>
      <c r="FAH200" s="3"/>
      <c r="FAI200" s="3"/>
      <c r="FAJ200" s="3"/>
      <c r="FAK200" s="3"/>
      <c r="FAL200" s="3"/>
      <c r="FAM200" s="3"/>
      <c r="FAN200" s="3"/>
      <c r="FAO200" s="3"/>
      <c r="FAP200" s="3"/>
      <c r="FAQ200" s="3"/>
      <c r="FAR200" s="3"/>
      <c r="FAS200" s="3"/>
      <c r="FAT200" s="3"/>
      <c r="FAU200" s="3"/>
      <c r="FAV200" s="3"/>
      <c r="FAW200" s="3"/>
      <c r="FAX200" s="3"/>
      <c r="FAY200" s="3"/>
      <c r="FAZ200" s="3"/>
      <c r="FBA200" s="3"/>
      <c r="FBB200" s="3"/>
      <c r="FBC200" s="3"/>
      <c r="FBD200" s="3"/>
      <c r="FBE200" s="3"/>
      <c r="FBF200" s="3"/>
      <c r="FBG200" s="3"/>
      <c r="FBH200" s="3"/>
      <c r="FBI200" s="3"/>
      <c r="FBJ200" s="3"/>
      <c r="FBK200" s="3"/>
      <c r="FBL200" s="3"/>
      <c r="FBM200" s="3"/>
      <c r="FBN200" s="3"/>
      <c r="FBO200" s="3"/>
      <c r="FBP200" s="3"/>
      <c r="FBQ200" s="3"/>
      <c r="FBR200" s="3"/>
      <c r="FBS200" s="3"/>
      <c r="FBT200" s="3"/>
      <c r="FBU200" s="3"/>
      <c r="FBV200" s="3"/>
      <c r="FBW200" s="3"/>
      <c r="FBX200" s="3"/>
      <c r="FBY200" s="3"/>
      <c r="FBZ200" s="3"/>
      <c r="FCA200" s="3"/>
      <c r="FCB200" s="3"/>
      <c r="FCC200" s="3"/>
      <c r="FCD200" s="3"/>
      <c r="FCE200" s="3"/>
      <c r="FCF200" s="3"/>
      <c r="FCG200" s="3"/>
      <c r="FCH200" s="3"/>
      <c r="FCI200" s="3"/>
      <c r="FCJ200" s="3"/>
      <c r="FCK200" s="3"/>
      <c r="FCL200" s="3"/>
      <c r="FCM200" s="3"/>
      <c r="FCN200" s="3"/>
      <c r="FCO200" s="3"/>
      <c r="FCP200" s="3"/>
      <c r="FCQ200" s="3"/>
      <c r="FCR200" s="3"/>
      <c r="FCS200" s="3"/>
      <c r="FCT200" s="3"/>
      <c r="FCU200" s="3"/>
      <c r="FCV200" s="3"/>
      <c r="FCW200" s="3"/>
      <c r="FCX200" s="3"/>
      <c r="FCY200" s="3"/>
      <c r="FCZ200" s="3"/>
      <c r="FDA200" s="3"/>
      <c r="FDB200" s="3"/>
      <c r="FDC200" s="3"/>
      <c r="FDD200" s="3"/>
      <c r="FDE200" s="3"/>
      <c r="FDF200" s="3"/>
      <c r="FDG200" s="3"/>
      <c r="FDH200" s="3"/>
      <c r="FDI200" s="3"/>
      <c r="FDJ200" s="3"/>
      <c r="FDK200" s="3"/>
      <c r="FDL200" s="3"/>
      <c r="FDM200" s="3"/>
      <c r="FDN200" s="3"/>
      <c r="FDO200" s="3"/>
      <c r="FDP200" s="3"/>
      <c r="FDQ200" s="3"/>
      <c r="FDR200" s="3"/>
      <c r="FDS200" s="3"/>
      <c r="FDT200" s="3"/>
      <c r="FDU200" s="3"/>
      <c r="FDV200" s="3"/>
      <c r="FDW200" s="3"/>
      <c r="FDX200" s="3"/>
      <c r="FDY200" s="3"/>
      <c r="FDZ200" s="3"/>
      <c r="FEA200" s="3"/>
      <c r="FEB200" s="3"/>
      <c r="FEC200" s="3"/>
      <c r="FED200" s="3"/>
      <c r="FEE200" s="3"/>
      <c r="FEF200" s="3"/>
      <c r="FEG200" s="3"/>
      <c r="FEH200" s="3"/>
      <c r="FEI200" s="3"/>
      <c r="FEJ200" s="3"/>
      <c r="FEK200" s="3"/>
      <c r="FEL200" s="3"/>
      <c r="FEM200" s="3"/>
      <c r="FEN200" s="3"/>
      <c r="FEO200" s="3"/>
      <c r="FEP200" s="3"/>
      <c r="FEQ200" s="3"/>
      <c r="FER200" s="3"/>
      <c r="FES200" s="3"/>
      <c r="FET200" s="3"/>
      <c r="FEU200" s="3"/>
      <c r="FEV200" s="3"/>
      <c r="FEW200" s="3"/>
      <c r="FEX200" s="3"/>
      <c r="FEY200" s="3"/>
      <c r="FEZ200" s="3"/>
      <c r="FFA200" s="3"/>
      <c r="FFB200" s="3"/>
      <c r="FFC200" s="3"/>
      <c r="FFD200" s="3"/>
      <c r="FFE200" s="3"/>
      <c r="FFF200" s="3"/>
      <c r="FFG200" s="3"/>
      <c r="FFH200" s="3"/>
      <c r="FFI200" s="3"/>
      <c r="FFJ200" s="3"/>
      <c r="FFK200" s="3"/>
      <c r="FFL200" s="3"/>
      <c r="FFM200" s="3"/>
      <c r="FFN200" s="3"/>
      <c r="FFO200" s="3"/>
      <c r="FFP200" s="3"/>
      <c r="FFQ200" s="3"/>
      <c r="FFR200" s="3"/>
      <c r="FFS200" s="3"/>
      <c r="FFT200" s="3"/>
      <c r="FFU200" s="3"/>
      <c r="FFV200" s="3"/>
      <c r="FFW200" s="3"/>
      <c r="FFX200" s="3"/>
      <c r="FFY200" s="3"/>
      <c r="FFZ200" s="3"/>
      <c r="FGA200" s="3"/>
      <c r="FGB200" s="3"/>
      <c r="FGC200" s="3"/>
      <c r="FGD200" s="3"/>
      <c r="FGE200" s="3"/>
      <c r="FGF200" s="3"/>
      <c r="FGG200" s="3"/>
      <c r="FGH200" s="3"/>
      <c r="FGI200" s="3"/>
      <c r="FGJ200" s="3"/>
      <c r="FGK200" s="3"/>
      <c r="FGL200" s="3"/>
      <c r="FGM200" s="3"/>
      <c r="FGN200" s="3"/>
      <c r="FGO200" s="3"/>
      <c r="FGP200" s="3"/>
      <c r="FGQ200" s="3"/>
      <c r="FGR200" s="3"/>
      <c r="FGS200" s="3"/>
      <c r="FGT200" s="3"/>
      <c r="FGU200" s="3"/>
      <c r="FGV200" s="3"/>
      <c r="FGW200" s="3"/>
      <c r="FGX200" s="3"/>
      <c r="FGY200" s="3"/>
      <c r="FGZ200" s="3"/>
      <c r="FHA200" s="3"/>
      <c r="FHB200" s="3"/>
      <c r="FHC200" s="3"/>
      <c r="FHD200" s="3"/>
      <c r="FHE200" s="3"/>
      <c r="FHF200" s="3"/>
      <c r="FHG200" s="3"/>
      <c r="FHH200" s="3"/>
      <c r="FHI200" s="3"/>
      <c r="FHJ200" s="3"/>
      <c r="FHK200" s="3"/>
      <c r="FHL200" s="3"/>
      <c r="FHM200" s="3"/>
      <c r="FHN200" s="3"/>
      <c r="FHO200" s="3"/>
      <c r="FHP200" s="3"/>
      <c r="FHQ200" s="3"/>
      <c r="FHR200" s="3"/>
      <c r="FHS200" s="3"/>
      <c r="FHT200" s="3"/>
      <c r="FHU200" s="3"/>
      <c r="FHV200" s="3"/>
      <c r="FHW200" s="3"/>
      <c r="FHX200" s="3"/>
      <c r="FHY200" s="3"/>
      <c r="FHZ200" s="3"/>
      <c r="FIA200" s="3"/>
      <c r="FIB200" s="3"/>
      <c r="FIC200" s="3"/>
      <c r="FID200" s="3"/>
      <c r="FIE200" s="3"/>
      <c r="FIF200" s="3"/>
      <c r="FIG200" s="3"/>
      <c r="FIH200" s="3"/>
      <c r="FII200" s="3"/>
      <c r="FIJ200" s="3"/>
      <c r="FIK200" s="3"/>
      <c r="FIL200" s="3"/>
      <c r="FIM200" s="3"/>
      <c r="FIN200" s="3"/>
      <c r="FIO200" s="3"/>
      <c r="FIP200" s="3"/>
      <c r="FIQ200" s="3"/>
      <c r="FIR200" s="3"/>
      <c r="FIS200" s="3"/>
      <c r="FIT200" s="3"/>
      <c r="FIU200" s="3"/>
      <c r="FIV200" s="3"/>
      <c r="FIW200" s="3"/>
      <c r="FIX200" s="3"/>
      <c r="FIY200" s="3"/>
      <c r="FIZ200" s="3"/>
      <c r="FJA200" s="3"/>
      <c r="FJB200" s="3"/>
      <c r="FJC200" s="3"/>
      <c r="FJD200" s="3"/>
      <c r="FJE200" s="3"/>
      <c r="FJF200" s="3"/>
      <c r="FJG200" s="3"/>
      <c r="FJH200" s="3"/>
      <c r="FJI200" s="3"/>
      <c r="FJJ200" s="3"/>
      <c r="FJK200" s="3"/>
      <c r="FJL200" s="3"/>
      <c r="FJM200" s="3"/>
      <c r="FJN200" s="3"/>
      <c r="FJO200" s="3"/>
      <c r="FJP200" s="3"/>
      <c r="FJQ200" s="3"/>
      <c r="FJR200" s="3"/>
      <c r="FJS200" s="3"/>
      <c r="FJT200" s="3"/>
      <c r="FJU200" s="3"/>
      <c r="FJV200" s="3"/>
      <c r="FJW200" s="3"/>
      <c r="FJX200" s="3"/>
      <c r="FJY200" s="3"/>
      <c r="FJZ200" s="3"/>
      <c r="FKA200" s="3"/>
      <c r="FKB200" s="3"/>
      <c r="FKC200" s="3"/>
      <c r="FKD200" s="3"/>
      <c r="FKE200" s="3"/>
      <c r="FKF200" s="3"/>
      <c r="FKG200" s="3"/>
      <c r="FKH200" s="3"/>
      <c r="FKI200" s="3"/>
      <c r="FKJ200" s="3"/>
      <c r="FKK200" s="3"/>
      <c r="FKL200" s="3"/>
      <c r="FKM200" s="3"/>
      <c r="FKN200" s="3"/>
      <c r="FKO200" s="3"/>
      <c r="FKP200" s="3"/>
      <c r="FKQ200" s="3"/>
      <c r="FKR200" s="3"/>
      <c r="FKS200" s="3"/>
      <c r="FKT200" s="3"/>
      <c r="FKU200" s="3"/>
      <c r="FKV200" s="3"/>
      <c r="FKW200" s="3"/>
      <c r="FKX200" s="3"/>
      <c r="FKY200" s="3"/>
      <c r="FKZ200" s="3"/>
      <c r="FLA200" s="3"/>
      <c r="FLB200" s="3"/>
      <c r="FLC200" s="3"/>
      <c r="FLD200" s="3"/>
      <c r="FLE200" s="3"/>
      <c r="FLF200" s="3"/>
      <c r="FLG200" s="3"/>
      <c r="FLH200" s="3"/>
      <c r="FLI200" s="3"/>
      <c r="FLJ200" s="3"/>
      <c r="FLK200" s="3"/>
      <c r="FLL200" s="3"/>
      <c r="FLM200" s="3"/>
      <c r="FLN200" s="3"/>
      <c r="FLO200" s="3"/>
      <c r="FLP200" s="3"/>
      <c r="FLQ200" s="3"/>
      <c r="FLR200" s="3"/>
      <c r="FLS200" s="3"/>
      <c r="FLT200" s="3"/>
      <c r="FLU200" s="3"/>
      <c r="FLV200" s="3"/>
      <c r="FLW200" s="3"/>
      <c r="FLX200" s="3"/>
      <c r="FLY200" s="3"/>
      <c r="FLZ200" s="3"/>
      <c r="FMA200" s="3"/>
      <c r="FMB200" s="3"/>
      <c r="FMC200" s="3"/>
      <c r="FMD200" s="3"/>
      <c r="FME200" s="3"/>
      <c r="FMF200" s="3"/>
      <c r="FMG200" s="3"/>
      <c r="FMH200" s="3"/>
      <c r="FMI200" s="3"/>
      <c r="FMJ200" s="3"/>
      <c r="FMK200" s="3"/>
      <c r="FML200" s="3"/>
      <c r="FMM200" s="3"/>
      <c r="FMN200" s="3"/>
      <c r="FMO200" s="3"/>
      <c r="FMP200" s="3"/>
      <c r="FMQ200" s="3"/>
      <c r="FMR200" s="3"/>
      <c r="FMS200" s="3"/>
      <c r="FMT200" s="3"/>
      <c r="FMU200" s="3"/>
      <c r="FMV200" s="3"/>
      <c r="FMW200" s="3"/>
      <c r="FMX200" s="3"/>
      <c r="FMY200" s="3"/>
      <c r="FMZ200" s="3"/>
      <c r="FNA200" s="3"/>
      <c r="FNB200" s="3"/>
      <c r="FNC200" s="3"/>
      <c r="FND200" s="3"/>
      <c r="FNE200" s="3"/>
      <c r="FNF200" s="3"/>
      <c r="FNG200" s="3"/>
      <c r="FNH200" s="3"/>
      <c r="FNI200" s="3"/>
      <c r="FNJ200" s="3"/>
      <c r="FNK200" s="3"/>
      <c r="FNL200" s="3"/>
      <c r="FNM200" s="3"/>
      <c r="FNN200" s="3"/>
      <c r="FNO200" s="3"/>
      <c r="FNP200" s="3"/>
      <c r="FNQ200" s="3"/>
      <c r="FNR200" s="3"/>
      <c r="FNS200" s="3"/>
      <c r="FNT200" s="3"/>
      <c r="FNU200" s="3"/>
      <c r="FNV200" s="3"/>
      <c r="FNW200" s="3"/>
      <c r="FNX200" s="3"/>
      <c r="FNY200" s="3"/>
      <c r="FNZ200" s="3"/>
      <c r="FOA200" s="3"/>
      <c r="FOB200" s="3"/>
      <c r="FOC200" s="3"/>
      <c r="FOD200" s="3"/>
      <c r="FOE200" s="3"/>
      <c r="FOF200" s="3"/>
      <c r="FOG200" s="3"/>
      <c r="FOH200" s="3"/>
      <c r="FOI200" s="3"/>
      <c r="FOJ200" s="3"/>
      <c r="FOK200" s="3"/>
      <c r="FOL200" s="3"/>
      <c r="FOM200" s="3"/>
      <c r="FON200" s="3"/>
      <c r="FOO200" s="3"/>
      <c r="FOP200" s="3"/>
      <c r="FOQ200" s="3"/>
      <c r="FOR200" s="3"/>
      <c r="FOS200" s="3"/>
      <c r="FOT200" s="3"/>
      <c r="FOU200" s="3"/>
      <c r="FOV200" s="3"/>
      <c r="FOW200" s="3"/>
      <c r="FOX200" s="3"/>
      <c r="FOY200" s="3"/>
      <c r="FOZ200" s="3"/>
      <c r="FPA200" s="3"/>
      <c r="FPB200" s="3"/>
      <c r="FPC200" s="3"/>
      <c r="FPD200" s="3"/>
      <c r="FPE200" s="3"/>
      <c r="FPF200" s="3"/>
      <c r="FPG200" s="3"/>
      <c r="FPH200" s="3"/>
      <c r="FPI200" s="3"/>
      <c r="FPJ200" s="3"/>
      <c r="FPK200" s="3"/>
      <c r="FPL200" s="3"/>
      <c r="FPM200" s="3"/>
      <c r="FPN200" s="3"/>
      <c r="FPO200" s="3"/>
      <c r="FPP200" s="3"/>
      <c r="FPQ200" s="3"/>
      <c r="FPR200" s="3"/>
      <c r="FPS200" s="3"/>
      <c r="FPT200" s="3"/>
      <c r="FPU200" s="3"/>
      <c r="FPV200" s="3"/>
      <c r="FPW200" s="3"/>
      <c r="FPX200" s="3"/>
      <c r="FPY200" s="3"/>
      <c r="FPZ200" s="3"/>
      <c r="FQA200" s="3"/>
      <c r="FQB200" s="3"/>
      <c r="FQC200" s="3"/>
      <c r="FQD200" s="3"/>
      <c r="FQE200" s="3"/>
      <c r="FQF200" s="3"/>
      <c r="FQG200" s="3"/>
      <c r="FQH200" s="3"/>
      <c r="FQI200" s="3"/>
      <c r="FQJ200" s="3"/>
      <c r="FQK200" s="3"/>
      <c r="FQL200" s="3"/>
      <c r="FQM200" s="3"/>
      <c r="FQN200" s="3"/>
      <c r="FQO200" s="3"/>
      <c r="FQP200" s="3"/>
      <c r="FQQ200" s="3"/>
      <c r="FQR200" s="3"/>
      <c r="FQS200" s="3"/>
      <c r="FQT200" s="3"/>
      <c r="FQU200" s="3"/>
      <c r="FQV200" s="3"/>
      <c r="FQW200" s="3"/>
      <c r="FQX200" s="3"/>
      <c r="FQY200" s="3"/>
      <c r="FQZ200" s="3"/>
      <c r="FRA200" s="3"/>
      <c r="FRB200" s="3"/>
      <c r="FRC200" s="3"/>
      <c r="FRD200" s="3"/>
      <c r="FRE200" s="3"/>
      <c r="FRF200" s="3"/>
      <c r="FRG200" s="3"/>
      <c r="FRH200" s="3"/>
      <c r="FRI200" s="3"/>
      <c r="FRJ200" s="3"/>
      <c r="FRK200" s="3"/>
      <c r="FRL200" s="3"/>
      <c r="FRM200" s="3"/>
      <c r="FRN200" s="3"/>
      <c r="FRO200" s="3"/>
      <c r="FRP200" s="3"/>
      <c r="FRQ200" s="3"/>
      <c r="FRR200" s="3"/>
      <c r="FRS200" s="3"/>
      <c r="FRT200" s="3"/>
      <c r="FRU200" s="3"/>
      <c r="FRV200" s="3"/>
      <c r="FRW200" s="3"/>
      <c r="FRX200" s="3"/>
      <c r="FRY200" s="3"/>
      <c r="FRZ200" s="3"/>
      <c r="FSA200" s="3"/>
      <c r="FSB200" s="3"/>
      <c r="FSC200" s="3"/>
      <c r="FSD200" s="3"/>
      <c r="FSE200" s="3"/>
      <c r="FSF200" s="3"/>
      <c r="FSG200" s="3"/>
      <c r="FSH200" s="3"/>
      <c r="FSI200" s="3"/>
      <c r="FSJ200" s="3"/>
      <c r="FSK200" s="3"/>
      <c r="FSL200" s="3"/>
      <c r="FSM200" s="3"/>
      <c r="FSN200" s="3"/>
      <c r="FSO200" s="3"/>
      <c r="FSP200" s="3"/>
      <c r="FSQ200" s="3"/>
      <c r="FSR200" s="3"/>
      <c r="FSS200" s="3"/>
      <c r="FST200" s="3"/>
      <c r="FSU200" s="3"/>
      <c r="FSV200" s="3"/>
      <c r="FSW200" s="3"/>
      <c r="FSX200" s="3"/>
      <c r="FSY200" s="3"/>
      <c r="FSZ200" s="3"/>
      <c r="FTA200" s="3"/>
      <c r="FTB200" s="3"/>
      <c r="FTC200" s="3"/>
      <c r="FTD200" s="3"/>
      <c r="FTE200" s="3"/>
      <c r="FTF200" s="3"/>
      <c r="FTG200" s="3"/>
      <c r="FTH200" s="3"/>
      <c r="FTI200" s="3"/>
      <c r="FTJ200" s="3"/>
      <c r="FTK200" s="3"/>
      <c r="FTL200" s="3"/>
      <c r="FTM200" s="3"/>
      <c r="FTN200" s="3"/>
      <c r="FTO200" s="3"/>
      <c r="FTP200" s="3"/>
      <c r="FTQ200" s="3"/>
      <c r="FTR200" s="3"/>
      <c r="FTS200" s="3"/>
      <c r="FTT200" s="3"/>
      <c r="FTU200" s="3"/>
      <c r="FTV200" s="3"/>
      <c r="FTW200" s="3"/>
      <c r="FTX200" s="3"/>
      <c r="FTY200" s="3"/>
      <c r="FTZ200" s="3"/>
      <c r="FUA200" s="3"/>
      <c r="FUB200" s="3"/>
      <c r="FUC200" s="3"/>
      <c r="FUD200" s="3"/>
      <c r="FUE200" s="3"/>
      <c r="FUF200" s="3"/>
      <c r="FUG200" s="3"/>
      <c r="FUH200" s="3"/>
      <c r="FUI200" s="3"/>
      <c r="FUJ200" s="3"/>
      <c r="FUK200" s="3"/>
      <c r="FUL200" s="3"/>
      <c r="FUM200" s="3"/>
      <c r="FUN200" s="3"/>
      <c r="FUO200" s="3"/>
      <c r="FUP200" s="3"/>
      <c r="FUQ200" s="3"/>
      <c r="FUR200" s="3"/>
      <c r="FUS200" s="3"/>
      <c r="FUT200" s="3"/>
      <c r="FUU200" s="3"/>
      <c r="FUV200" s="3"/>
      <c r="FUW200" s="3"/>
      <c r="FUX200" s="3"/>
      <c r="FUY200" s="3"/>
      <c r="FUZ200" s="3"/>
      <c r="FVA200" s="3"/>
      <c r="FVB200" s="3"/>
      <c r="FVC200" s="3"/>
      <c r="FVD200" s="3"/>
      <c r="FVE200" s="3"/>
      <c r="FVF200" s="3"/>
      <c r="FVG200" s="3"/>
      <c r="FVH200" s="3"/>
      <c r="FVI200" s="3"/>
      <c r="FVJ200" s="3"/>
      <c r="FVK200" s="3"/>
      <c r="FVL200" s="3"/>
      <c r="FVM200" s="3"/>
      <c r="FVN200" s="3"/>
      <c r="FVO200" s="3"/>
      <c r="FVP200" s="3"/>
      <c r="FVQ200" s="3"/>
      <c r="FVR200" s="3"/>
      <c r="FVS200" s="3"/>
      <c r="FVT200" s="3"/>
      <c r="FVU200" s="3"/>
      <c r="FVV200" s="3"/>
      <c r="FVW200" s="3"/>
      <c r="FVX200" s="3"/>
      <c r="FVY200" s="3"/>
      <c r="FVZ200" s="3"/>
      <c r="FWA200" s="3"/>
      <c r="FWB200" s="3"/>
      <c r="FWC200" s="3"/>
      <c r="FWD200" s="3"/>
      <c r="FWE200" s="3"/>
      <c r="FWF200" s="3"/>
      <c r="FWG200" s="3"/>
      <c r="FWH200" s="3"/>
      <c r="FWI200" s="3"/>
      <c r="FWJ200" s="3"/>
      <c r="FWK200" s="3"/>
      <c r="FWL200" s="3"/>
      <c r="FWM200" s="3"/>
      <c r="FWN200" s="3"/>
      <c r="FWO200" s="3"/>
      <c r="FWP200" s="3"/>
      <c r="FWQ200" s="3"/>
      <c r="FWR200" s="3"/>
      <c r="FWS200" s="3"/>
      <c r="FWT200" s="3"/>
      <c r="FWU200" s="3"/>
      <c r="FWV200" s="3"/>
      <c r="FWW200" s="3"/>
      <c r="FWX200" s="3"/>
      <c r="FWY200" s="3"/>
      <c r="FWZ200" s="3"/>
      <c r="FXA200" s="3"/>
      <c r="FXB200" s="3"/>
      <c r="FXC200" s="3"/>
      <c r="FXD200" s="3"/>
      <c r="FXE200" s="3"/>
      <c r="FXF200" s="3"/>
      <c r="FXG200" s="3"/>
      <c r="FXH200" s="3"/>
      <c r="FXI200" s="3"/>
      <c r="FXJ200" s="3"/>
      <c r="FXK200" s="3"/>
      <c r="FXL200" s="3"/>
      <c r="FXM200" s="3"/>
      <c r="FXN200" s="3"/>
      <c r="FXO200" s="3"/>
      <c r="FXP200" s="3"/>
      <c r="FXQ200" s="3"/>
      <c r="FXR200" s="3"/>
      <c r="FXS200" s="3"/>
      <c r="FXT200" s="3"/>
      <c r="FXU200" s="3"/>
      <c r="FXV200" s="3"/>
      <c r="FXW200" s="3"/>
      <c r="FXX200" s="3"/>
      <c r="FXY200" s="3"/>
      <c r="FXZ200" s="3"/>
      <c r="FYA200" s="3"/>
      <c r="FYB200" s="3"/>
      <c r="FYC200" s="3"/>
      <c r="FYD200" s="3"/>
      <c r="FYE200" s="3"/>
      <c r="FYF200" s="3"/>
      <c r="FYG200" s="3"/>
      <c r="FYH200" s="3"/>
      <c r="FYI200" s="3"/>
      <c r="FYJ200" s="3"/>
      <c r="FYK200" s="3"/>
      <c r="FYL200" s="3"/>
      <c r="FYM200" s="3"/>
      <c r="FYN200" s="3"/>
      <c r="FYO200" s="3"/>
      <c r="FYP200" s="3"/>
      <c r="FYQ200" s="3"/>
      <c r="FYR200" s="3"/>
      <c r="FYS200" s="3"/>
      <c r="FYT200" s="3"/>
      <c r="FYU200" s="3"/>
      <c r="FYV200" s="3"/>
      <c r="FYW200" s="3"/>
      <c r="FYX200" s="3"/>
      <c r="FYY200" s="3"/>
      <c r="FYZ200" s="3"/>
      <c r="FZA200" s="3"/>
      <c r="FZB200" s="3"/>
      <c r="FZC200" s="3"/>
      <c r="FZD200" s="3"/>
      <c r="FZE200" s="3"/>
      <c r="FZF200" s="3"/>
      <c r="FZG200" s="3"/>
      <c r="FZH200" s="3"/>
      <c r="FZI200" s="3"/>
      <c r="FZJ200" s="3"/>
      <c r="FZK200" s="3"/>
      <c r="FZL200" s="3"/>
      <c r="FZM200" s="3"/>
      <c r="FZN200" s="3"/>
      <c r="FZO200" s="3"/>
      <c r="FZP200" s="3"/>
      <c r="FZQ200" s="3"/>
      <c r="FZR200" s="3"/>
      <c r="FZS200" s="3"/>
      <c r="FZT200" s="3"/>
      <c r="FZU200" s="3"/>
      <c r="FZV200" s="3"/>
      <c r="FZW200" s="3"/>
      <c r="FZX200" s="3"/>
      <c r="FZY200" s="3"/>
      <c r="FZZ200" s="3"/>
      <c r="GAA200" s="3"/>
      <c r="GAB200" s="3"/>
      <c r="GAC200" s="3"/>
      <c r="GAD200" s="3"/>
      <c r="GAE200" s="3"/>
      <c r="GAF200" s="3"/>
      <c r="GAG200" s="3"/>
      <c r="GAH200" s="3"/>
      <c r="GAI200" s="3"/>
      <c r="GAJ200" s="3"/>
      <c r="GAK200" s="3"/>
      <c r="GAL200" s="3"/>
      <c r="GAM200" s="3"/>
      <c r="GAN200" s="3"/>
      <c r="GAO200" s="3"/>
      <c r="GAP200" s="3"/>
      <c r="GAQ200" s="3"/>
      <c r="GAR200" s="3"/>
      <c r="GAS200" s="3"/>
      <c r="GAT200" s="3"/>
      <c r="GAU200" s="3"/>
      <c r="GAV200" s="3"/>
      <c r="GAW200" s="3"/>
      <c r="GAX200" s="3"/>
      <c r="GAY200" s="3"/>
      <c r="GAZ200" s="3"/>
      <c r="GBA200" s="3"/>
      <c r="GBB200" s="3"/>
      <c r="GBC200" s="3"/>
      <c r="GBD200" s="3"/>
      <c r="GBE200" s="3"/>
      <c r="GBF200" s="3"/>
      <c r="GBG200" s="3"/>
      <c r="GBH200" s="3"/>
      <c r="GBI200" s="3"/>
      <c r="GBJ200" s="3"/>
      <c r="GBK200" s="3"/>
      <c r="GBL200" s="3"/>
      <c r="GBM200" s="3"/>
      <c r="GBN200" s="3"/>
      <c r="GBO200" s="3"/>
      <c r="GBP200" s="3"/>
      <c r="GBQ200" s="3"/>
      <c r="GBR200" s="3"/>
      <c r="GBS200" s="3"/>
      <c r="GBT200" s="3"/>
      <c r="GBU200" s="3"/>
      <c r="GBV200" s="3"/>
      <c r="GBW200" s="3"/>
      <c r="GBX200" s="3"/>
      <c r="GBY200" s="3"/>
      <c r="GBZ200" s="3"/>
      <c r="GCA200" s="3"/>
      <c r="GCB200" s="3"/>
      <c r="GCC200" s="3"/>
      <c r="GCD200" s="3"/>
      <c r="GCE200" s="3"/>
      <c r="GCF200" s="3"/>
      <c r="GCG200" s="3"/>
      <c r="GCH200" s="3"/>
      <c r="GCI200" s="3"/>
      <c r="GCJ200" s="3"/>
      <c r="GCK200" s="3"/>
      <c r="GCL200" s="3"/>
      <c r="GCM200" s="3"/>
      <c r="GCN200" s="3"/>
      <c r="GCO200" s="3"/>
      <c r="GCP200" s="3"/>
      <c r="GCQ200" s="3"/>
      <c r="GCR200" s="3"/>
      <c r="GCS200" s="3"/>
      <c r="GCT200" s="3"/>
      <c r="GCU200" s="3"/>
      <c r="GCV200" s="3"/>
      <c r="GCW200" s="3"/>
      <c r="GCX200" s="3"/>
      <c r="GCY200" s="3"/>
      <c r="GCZ200" s="3"/>
      <c r="GDA200" s="3"/>
      <c r="GDB200" s="3"/>
      <c r="GDC200" s="3"/>
      <c r="GDD200" s="3"/>
      <c r="GDE200" s="3"/>
      <c r="GDF200" s="3"/>
      <c r="GDG200" s="3"/>
      <c r="GDH200" s="3"/>
      <c r="GDI200" s="3"/>
      <c r="GDJ200" s="3"/>
      <c r="GDK200" s="3"/>
      <c r="GDL200" s="3"/>
      <c r="GDM200" s="3"/>
      <c r="GDN200" s="3"/>
      <c r="GDO200" s="3"/>
      <c r="GDP200" s="3"/>
      <c r="GDQ200" s="3"/>
      <c r="GDR200" s="3"/>
      <c r="GDS200" s="3"/>
      <c r="GDT200" s="3"/>
      <c r="GDU200" s="3"/>
      <c r="GDV200" s="3"/>
      <c r="GDW200" s="3"/>
      <c r="GDX200" s="3"/>
      <c r="GDY200" s="3"/>
      <c r="GDZ200" s="3"/>
      <c r="GEA200" s="3"/>
      <c r="GEB200" s="3"/>
      <c r="GEC200" s="3"/>
      <c r="GED200" s="3"/>
      <c r="GEE200" s="3"/>
      <c r="GEF200" s="3"/>
      <c r="GEG200" s="3"/>
      <c r="GEH200" s="3"/>
      <c r="GEI200" s="3"/>
      <c r="GEJ200" s="3"/>
      <c r="GEK200" s="3"/>
      <c r="GEL200" s="3"/>
      <c r="GEM200" s="3"/>
      <c r="GEN200" s="3"/>
      <c r="GEO200" s="3"/>
      <c r="GEP200" s="3"/>
      <c r="GEQ200" s="3"/>
      <c r="GER200" s="3"/>
      <c r="GES200" s="3"/>
      <c r="GET200" s="3"/>
      <c r="GEU200" s="3"/>
      <c r="GEV200" s="3"/>
      <c r="GEW200" s="3"/>
      <c r="GEX200" s="3"/>
      <c r="GEY200" s="3"/>
      <c r="GEZ200" s="3"/>
      <c r="GFA200" s="3"/>
      <c r="GFB200" s="3"/>
      <c r="GFC200" s="3"/>
      <c r="GFD200" s="3"/>
      <c r="GFE200" s="3"/>
      <c r="GFF200" s="3"/>
      <c r="GFG200" s="3"/>
      <c r="GFH200" s="3"/>
      <c r="GFI200" s="3"/>
      <c r="GFJ200" s="3"/>
      <c r="GFK200" s="3"/>
      <c r="GFL200" s="3"/>
      <c r="GFM200" s="3"/>
      <c r="GFN200" s="3"/>
      <c r="GFO200" s="3"/>
      <c r="GFP200" s="3"/>
      <c r="GFQ200" s="3"/>
      <c r="GFR200" s="3"/>
      <c r="GFS200" s="3"/>
      <c r="GFT200" s="3"/>
      <c r="GFU200" s="3"/>
      <c r="GFV200" s="3"/>
      <c r="GFW200" s="3"/>
      <c r="GFX200" s="3"/>
      <c r="GFY200" s="3"/>
      <c r="GFZ200" s="3"/>
      <c r="GGA200" s="3"/>
      <c r="GGB200" s="3"/>
      <c r="GGC200" s="3"/>
      <c r="GGD200" s="3"/>
      <c r="GGE200" s="3"/>
      <c r="GGF200" s="3"/>
      <c r="GGG200" s="3"/>
      <c r="GGH200" s="3"/>
      <c r="GGI200" s="3"/>
      <c r="GGJ200" s="3"/>
      <c r="GGK200" s="3"/>
      <c r="GGL200" s="3"/>
      <c r="GGM200" s="3"/>
      <c r="GGN200" s="3"/>
      <c r="GGO200" s="3"/>
      <c r="GGP200" s="3"/>
      <c r="GGQ200" s="3"/>
      <c r="GGR200" s="3"/>
      <c r="GGS200" s="3"/>
      <c r="GGT200" s="3"/>
      <c r="GGU200" s="3"/>
      <c r="GGV200" s="3"/>
      <c r="GGW200" s="3"/>
      <c r="GGX200" s="3"/>
      <c r="GGY200" s="3"/>
      <c r="GGZ200" s="3"/>
      <c r="GHA200" s="3"/>
      <c r="GHB200" s="3"/>
      <c r="GHC200" s="3"/>
      <c r="GHD200" s="3"/>
      <c r="GHE200" s="3"/>
      <c r="GHF200" s="3"/>
      <c r="GHG200" s="3"/>
      <c r="GHH200" s="3"/>
      <c r="GHI200" s="3"/>
      <c r="GHJ200" s="3"/>
      <c r="GHK200" s="3"/>
      <c r="GHL200" s="3"/>
      <c r="GHM200" s="3"/>
      <c r="GHN200" s="3"/>
      <c r="GHO200" s="3"/>
      <c r="GHP200" s="3"/>
      <c r="GHQ200" s="3"/>
      <c r="GHR200" s="3"/>
      <c r="GHS200" s="3"/>
      <c r="GHT200" s="3"/>
      <c r="GHU200" s="3"/>
      <c r="GHV200" s="3"/>
      <c r="GHW200" s="3"/>
      <c r="GHX200" s="3"/>
      <c r="GHY200" s="3"/>
      <c r="GHZ200" s="3"/>
      <c r="GIA200" s="3"/>
      <c r="GIB200" s="3"/>
      <c r="GIC200" s="3"/>
      <c r="GID200" s="3"/>
      <c r="GIE200" s="3"/>
      <c r="GIF200" s="3"/>
      <c r="GIG200" s="3"/>
      <c r="GIH200" s="3"/>
      <c r="GII200" s="3"/>
      <c r="GIJ200" s="3"/>
      <c r="GIK200" s="3"/>
      <c r="GIL200" s="3"/>
      <c r="GIM200" s="3"/>
      <c r="GIN200" s="3"/>
      <c r="GIO200" s="3"/>
      <c r="GIP200" s="3"/>
      <c r="GIQ200" s="3"/>
      <c r="GIR200" s="3"/>
      <c r="GIS200" s="3"/>
      <c r="GIT200" s="3"/>
      <c r="GIU200" s="3"/>
      <c r="GIV200" s="3"/>
      <c r="GIW200" s="3"/>
      <c r="GIX200" s="3"/>
      <c r="GIY200" s="3"/>
      <c r="GIZ200" s="3"/>
      <c r="GJA200" s="3"/>
      <c r="GJB200" s="3"/>
      <c r="GJC200" s="3"/>
      <c r="GJD200" s="3"/>
      <c r="GJE200" s="3"/>
      <c r="GJF200" s="3"/>
      <c r="GJG200" s="3"/>
      <c r="GJH200" s="3"/>
      <c r="GJI200" s="3"/>
      <c r="GJJ200" s="3"/>
      <c r="GJK200" s="3"/>
      <c r="GJL200" s="3"/>
      <c r="GJM200" s="3"/>
      <c r="GJN200" s="3"/>
      <c r="GJO200" s="3"/>
      <c r="GJP200" s="3"/>
      <c r="GJQ200" s="3"/>
      <c r="GJR200" s="3"/>
      <c r="GJS200" s="3"/>
      <c r="GJT200" s="3"/>
      <c r="GJU200" s="3"/>
      <c r="GJV200" s="3"/>
      <c r="GJW200" s="3"/>
      <c r="GJX200" s="3"/>
      <c r="GJY200" s="3"/>
      <c r="GJZ200" s="3"/>
      <c r="GKA200" s="3"/>
      <c r="GKB200" s="3"/>
      <c r="GKC200" s="3"/>
      <c r="GKD200" s="3"/>
      <c r="GKE200" s="3"/>
      <c r="GKF200" s="3"/>
      <c r="GKG200" s="3"/>
      <c r="GKH200" s="3"/>
      <c r="GKI200" s="3"/>
      <c r="GKJ200" s="3"/>
      <c r="GKK200" s="3"/>
      <c r="GKL200" s="3"/>
      <c r="GKM200" s="3"/>
      <c r="GKN200" s="3"/>
      <c r="GKO200" s="3"/>
      <c r="GKP200" s="3"/>
      <c r="GKQ200" s="3"/>
      <c r="GKR200" s="3"/>
      <c r="GKS200" s="3"/>
      <c r="GKT200" s="3"/>
      <c r="GKU200" s="3"/>
      <c r="GKV200" s="3"/>
      <c r="GKW200" s="3"/>
      <c r="GKX200" s="3"/>
      <c r="GKY200" s="3"/>
      <c r="GKZ200" s="3"/>
      <c r="GLA200" s="3"/>
      <c r="GLB200" s="3"/>
      <c r="GLC200" s="3"/>
      <c r="GLD200" s="3"/>
      <c r="GLE200" s="3"/>
      <c r="GLF200" s="3"/>
      <c r="GLG200" s="3"/>
      <c r="GLH200" s="3"/>
      <c r="GLI200" s="3"/>
      <c r="GLJ200" s="3"/>
      <c r="GLK200" s="3"/>
      <c r="GLL200" s="3"/>
      <c r="GLM200" s="3"/>
      <c r="GLN200" s="3"/>
      <c r="GLO200" s="3"/>
      <c r="GLP200" s="3"/>
      <c r="GLQ200" s="3"/>
      <c r="GLR200" s="3"/>
      <c r="GLS200" s="3"/>
      <c r="GLT200" s="3"/>
      <c r="GLU200" s="3"/>
      <c r="GLV200" s="3"/>
      <c r="GLW200" s="3"/>
      <c r="GLX200" s="3"/>
      <c r="GLY200" s="3"/>
      <c r="GLZ200" s="3"/>
      <c r="GMA200" s="3"/>
      <c r="GMB200" s="3"/>
      <c r="GMC200" s="3"/>
      <c r="GMD200" s="3"/>
      <c r="GME200" s="3"/>
      <c r="GMF200" s="3"/>
      <c r="GMG200" s="3"/>
      <c r="GMH200" s="3"/>
      <c r="GMI200" s="3"/>
      <c r="GMJ200" s="3"/>
      <c r="GMK200" s="3"/>
      <c r="GML200" s="3"/>
      <c r="GMM200" s="3"/>
      <c r="GMN200" s="3"/>
      <c r="GMO200" s="3"/>
      <c r="GMP200" s="3"/>
      <c r="GMQ200" s="3"/>
      <c r="GMR200" s="3"/>
      <c r="GMS200" s="3"/>
      <c r="GMT200" s="3"/>
      <c r="GMU200" s="3"/>
      <c r="GMV200" s="3"/>
      <c r="GMW200" s="3"/>
      <c r="GMX200" s="3"/>
      <c r="GMY200" s="3"/>
      <c r="GMZ200" s="3"/>
      <c r="GNA200" s="3"/>
      <c r="GNB200" s="3"/>
      <c r="GNC200" s="3"/>
      <c r="GND200" s="3"/>
      <c r="GNE200" s="3"/>
      <c r="GNF200" s="3"/>
      <c r="GNG200" s="3"/>
      <c r="GNH200" s="3"/>
      <c r="GNI200" s="3"/>
      <c r="GNJ200" s="3"/>
      <c r="GNK200" s="3"/>
      <c r="GNL200" s="3"/>
      <c r="GNM200" s="3"/>
      <c r="GNN200" s="3"/>
      <c r="GNO200" s="3"/>
      <c r="GNP200" s="3"/>
      <c r="GNQ200" s="3"/>
      <c r="GNR200" s="3"/>
      <c r="GNS200" s="3"/>
      <c r="GNT200" s="3"/>
      <c r="GNU200" s="3"/>
      <c r="GNV200" s="3"/>
      <c r="GNW200" s="3"/>
      <c r="GNX200" s="3"/>
      <c r="GNY200" s="3"/>
      <c r="GNZ200" s="3"/>
      <c r="GOA200" s="3"/>
      <c r="GOB200" s="3"/>
      <c r="GOC200" s="3"/>
      <c r="GOD200" s="3"/>
      <c r="GOE200" s="3"/>
      <c r="GOF200" s="3"/>
      <c r="GOG200" s="3"/>
      <c r="GOH200" s="3"/>
      <c r="GOI200" s="3"/>
      <c r="GOJ200" s="3"/>
      <c r="GOK200" s="3"/>
      <c r="GOL200" s="3"/>
      <c r="GOM200" s="3"/>
      <c r="GON200" s="3"/>
      <c r="GOO200" s="3"/>
      <c r="GOP200" s="3"/>
      <c r="GOQ200" s="3"/>
      <c r="GOR200" s="3"/>
      <c r="GOS200" s="3"/>
      <c r="GOT200" s="3"/>
      <c r="GOU200" s="3"/>
      <c r="GOV200" s="3"/>
      <c r="GOW200" s="3"/>
      <c r="GOX200" s="3"/>
      <c r="GOY200" s="3"/>
      <c r="GOZ200" s="3"/>
      <c r="GPA200" s="3"/>
      <c r="GPB200" s="3"/>
      <c r="GPC200" s="3"/>
      <c r="GPD200" s="3"/>
      <c r="GPE200" s="3"/>
      <c r="GPF200" s="3"/>
      <c r="GPG200" s="3"/>
      <c r="GPH200" s="3"/>
      <c r="GPI200" s="3"/>
      <c r="GPJ200" s="3"/>
      <c r="GPK200" s="3"/>
      <c r="GPL200" s="3"/>
      <c r="GPM200" s="3"/>
      <c r="GPN200" s="3"/>
      <c r="GPO200" s="3"/>
      <c r="GPP200" s="3"/>
      <c r="GPQ200" s="3"/>
      <c r="GPR200" s="3"/>
      <c r="GPS200" s="3"/>
      <c r="GPT200" s="3"/>
      <c r="GPU200" s="3"/>
      <c r="GPV200" s="3"/>
      <c r="GPW200" s="3"/>
      <c r="GPX200" s="3"/>
      <c r="GPY200" s="3"/>
      <c r="GPZ200" s="3"/>
      <c r="GQA200" s="3"/>
      <c r="GQB200" s="3"/>
      <c r="GQC200" s="3"/>
      <c r="GQD200" s="3"/>
      <c r="GQE200" s="3"/>
      <c r="GQF200" s="3"/>
      <c r="GQG200" s="3"/>
      <c r="GQH200" s="3"/>
      <c r="GQI200" s="3"/>
      <c r="GQJ200" s="3"/>
      <c r="GQK200" s="3"/>
      <c r="GQL200" s="3"/>
      <c r="GQM200" s="3"/>
      <c r="GQN200" s="3"/>
      <c r="GQO200" s="3"/>
      <c r="GQP200" s="3"/>
      <c r="GQQ200" s="3"/>
      <c r="GQR200" s="3"/>
      <c r="GQS200" s="3"/>
      <c r="GQT200" s="3"/>
      <c r="GQU200" s="3"/>
      <c r="GQV200" s="3"/>
      <c r="GQW200" s="3"/>
      <c r="GQX200" s="3"/>
      <c r="GQY200" s="3"/>
      <c r="GQZ200" s="3"/>
      <c r="GRA200" s="3"/>
      <c r="GRB200" s="3"/>
      <c r="GRC200" s="3"/>
      <c r="GRD200" s="3"/>
      <c r="GRE200" s="3"/>
      <c r="GRF200" s="3"/>
      <c r="GRG200" s="3"/>
      <c r="GRH200" s="3"/>
      <c r="GRI200" s="3"/>
      <c r="GRJ200" s="3"/>
      <c r="GRK200" s="3"/>
      <c r="GRL200" s="3"/>
      <c r="GRM200" s="3"/>
      <c r="GRN200" s="3"/>
      <c r="GRO200" s="3"/>
      <c r="GRP200" s="3"/>
      <c r="GRQ200" s="3"/>
      <c r="GRR200" s="3"/>
      <c r="GRS200" s="3"/>
      <c r="GRT200" s="3"/>
      <c r="GRU200" s="3"/>
      <c r="GRV200" s="3"/>
      <c r="GRW200" s="3"/>
      <c r="GRX200" s="3"/>
      <c r="GRY200" s="3"/>
      <c r="GRZ200" s="3"/>
      <c r="GSA200" s="3"/>
      <c r="GSB200" s="3"/>
      <c r="GSC200" s="3"/>
      <c r="GSD200" s="3"/>
      <c r="GSE200" s="3"/>
      <c r="GSF200" s="3"/>
      <c r="GSG200" s="3"/>
      <c r="GSH200" s="3"/>
      <c r="GSI200" s="3"/>
      <c r="GSJ200" s="3"/>
      <c r="GSK200" s="3"/>
      <c r="GSL200" s="3"/>
      <c r="GSM200" s="3"/>
      <c r="GSN200" s="3"/>
      <c r="GSO200" s="3"/>
      <c r="GSP200" s="3"/>
      <c r="GSQ200" s="3"/>
      <c r="GSR200" s="3"/>
      <c r="GSS200" s="3"/>
      <c r="GST200" s="3"/>
      <c r="GSU200" s="3"/>
      <c r="GSV200" s="3"/>
      <c r="GSW200" s="3"/>
      <c r="GSX200" s="3"/>
      <c r="GSY200" s="3"/>
      <c r="GSZ200" s="3"/>
      <c r="GTA200" s="3"/>
      <c r="GTB200" s="3"/>
      <c r="GTC200" s="3"/>
      <c r="GTD200" s="3"/>
      <c r="GTE200" s="3"/>
      <c r="GTF200" s="3"/>
      <c r="GTG200" s="3"/>
      <c r="GTH200" s="3"/>
      <c r="GTI200" s="3"/>
      <c r="GTJ200" s="3"/>
      <c r="GTK200" s="3"/>
      <c r="GTL200" s="3"/>
      <c r="GTM200" s="3"/>
      <c r="GTN200" s="3"/>
      <c r="GTO200" s="3"/>
      <c r="GTP200" s="3"/>
      <c r="GTQ200" s="3"/>
      <c r="GTR200" s="3"/>
      <c r="GTS200" s="3"/>
      <c r="GTT200" s="3"/>
      <c r="GTU200" s="3"/>
      <c r="GTV200" s="3"/>
      <c r="GTW200" s="3"/>
      <c r="GTX200" s="3"/>
      <c r="GTY200" s="3"/>
      <c r="GTZ200" s="3"/>
      <c r="GUA200" s="3"/>
      <c r="GUB200" s="3"/>
      <c r="GUC200" s="3"/>
      <c r="GUD200" s="3"/>
      <c r="GUE200" s="3"/>
      <c r="GUF200" s="3"/>
      <c r="GUG200" s="3"/>
      <c r="GUH200" s="3"/>
      <c r="GUI200" s="3"/>
      <c r="GUJ200" s="3"/>
      <c r="GUK200" s="3"/>
      <c r="GUL200" s="3"/>
      <c r="GUM200" s="3"/>
      <c r="GUN200" s="3"/>
      <c r="GUO200" s="3"/>
      <c r="GUP200" s="3"/>
      <c r="GUQ200" s="3"/>
      <c r="GUR200" s="3"/>
      <c r="GUS200" s="3"/>
      <c r="GUT200" s="3"/>
      <c r="GUU200" s="3"/>
      <c r="GUV200" s="3"/>
      <c r="GUW200" s="3"/>
      <c r="GUX200" s="3"/>
      <c r="GUY200" s="3"/>
      <c r="GUZ200" s="3"/>
      <c r="GVA200" s="3"/>
      <c r="GVB200" s="3"/>
      <c r="GVC200" s="3"/>
      <c r="GVD200" s="3"/>
      <c r="GVE200" s="3"/>
      <c r="GVF200" s="3"/>
      <c r="GVG200" s="3"/>
      <c r="GVH200" s="3"/>
      <c r="GVI200" s="3"/>
      <c r="GVJ200" s="3"/>
      <c r="GVK200" s="3"/>
      <c r="GVL200" s="3"/>
      <c r="GVM200" s="3"/>
      <c r="GVN200" s="3"/>
      <c r="GVO200" s="3"/>
      <c r="GVP200" s="3"/>
      <c r="GVQ200" s="3"/>
      <c r="GVR200" s="3"/>
      <c r="GVS200" s="3"/>
      <c r="GVT200" s="3"/>
      <c r="GVU200" s="3"/>
      <c r="GVV200" s="3"/>
      <c r="GVW200" s="3"/>
      <c r="GVX200" s="3"/>
      <c r="GVY200" s="3"/>
      <c r="GVZ200" s="3"/>
      <c r="GWA200" s="3"/>
      <c r="GWB200" s="3"/>
      <c r="GWC200" s="3"/>
      <c r="GWD200" s="3"/>
      <c r="GWE200" s="3"/>
      <c r="GWF200" s="3"/>
      <c r="GWG200" s="3"/>
      <c r="GWH200" s="3"/>
      <c r="GWI200" s="3"/>
      <c r="GWJ200" s="3"/>
      <c r="GWK200" s="3"/>
      <c r="GWL200" s="3"/>
      <c r="GWM200" s="3"/>
      <c r="GWN200" s="3"/>
      <c r="GWO200" s="3"/>
      <c r="GWP200" s="3"/>
      <c r="GWQ200" s="3"/>
      <c r="GWR200" s="3"/>
      <c r="GWS200" s="3"/>
      <c r="GWT200" s="3"/>
      <c r="GWU200" s="3"/>
      <c r="GWV200" s="3"/>
      <c r="GWW200" s="3"/>
      <c r="GWX200" s="3"/>
      <c r="GWY200" s="3"/>
      <c r="GWZ200" s="3"/>
      <c r="GXA200" s="3"/>
      <c r="GXB200" s="3"/>
      <c r="GXC200" s="3"/>
      <c r="GXD200" s="3"/>
      <c r="GXE200" s="3"/>
      <c r="GXF200" s="3"/>
      <c r="GXG200" s="3"/>
      <c r="GXH200" s="3"/>
      <c r="GXI200" s="3"/>
      <c r="GXJ200" s="3"/>
      <c r="GXK200" s="3"/>
      <c r="GXL200" s="3"/>
      <c r="GXM200" s="3"/>
      <c r="GXN200" s="3"/>
      <c r="GXO200" s="3"/>
      <c r="GXP200" s="3"/>
      <c r="GXQ200" s="3"/>
      <c r="GXR200" s="3"/>
      <c r="GXS200" s="3"/>
      <c r="GXT200" s="3"/>
      <c r="GXU200" s="3"/>
      <c r="GXV200" s="3"/>
      <c r="GXW200" s="3"/>
      <c r="GXX200" s="3"/>
      <c r="GXY200" s="3"/>
      <c r="GXZ200" s="3"/>
      <c r="GYA200" s="3"/>
      <c r="GYB200" s="3"/>
      <c r="GYC200" s="3"/>
      <c r="GYD200" s="3"/>
      <c r="GYE200" s="3"/>
      <c r="GYF200" s="3"/>
      <c r="GYG200" s="3"/>
      <c r="GYH200" s="3"/>
      <c r="GYI200" s="3"/>
      <c r="GYJ200" s="3"/>
      <c r="GYK200" s="3"/>
      <c r="GYL200" s="3"/>
      <c r="GYM200" s="3"/>
      <c r="GYN200" s="3"/>
      <c r="GYO200" s="3"/>
      <c r="GYP200" s="3"/>
      <c r="GYQ200" s="3"/>
      <c r="GYR200" s="3"/>
      <c r="GYS200" s="3"/>
      <c r="GYT200" s="3"/>
      <c r="GYU200" s="3"/>
      <c r="GYV200" s="3"/>
      <c r="GYW200" s="3"/>
      <c r="GYX200" s="3"/>
      <c r="GYY200" s="3"/>
      <c r="GYZ200" s="3"/>
      <c r="GZA200" s="3"/>
      <c r="GZB200" s="3"/>
      <c r="GZC200" s="3"/>
      <c r="GZD200" s="3"/>
      <c r="GZE200" s="3"/>
      <c r="GZF200" s="3"/>
      <c r="GZG200" s="3"/>
      <c r="GZH200" s="3"/>
      <c r="GZI200" s="3"/>
      <c r="GZJ200" s="3"/>
      <c r="GZK200" s="3"/>
      <c r="GZL200" s="3"/>
      <c r="GZM200" s="3"/>
      <c r="GZN200" s="3"/>
      <c r="GZO200" s="3"/>
      <c r="GZP200" s="3"/>
      <c r="GZQ200" s="3"/>
      <c r="GZR200" s="3"/>
      <c r="GZS200" s="3"/>
      <c r="GZT200" s="3"/>
      <c r="GZU200" s="3"/>
      <c r="GZV200" s="3"/>
      <c r="GZW200" s="3"/>
      <c r="GZX200" s="3"/>
      <c r="GZY200" s="3"/>
      <c r="GZZ200" s="3"/>
      <c r="HAA200" s="3"/>
      <c r="HAB200" s="3"/>
      <c r="HAC200" s="3"/>
      <c r="HAD200" s="3"/>
      <c r="HAE200" s="3"/>
      <c r="HAF200" s="3"/>
      <c r="HAG200" s="3"/>
      <c r="HAH200" s="3"/>
      <c r="HAI200" s="3"/>
      <c r="HAJ200" s="3"/>
      <c r="HAK200" s="3"/>
      <c r="HAL200" s="3"/>
      <c r="HAM200" s="3"/>
      <c r="HAN200" s="3"/>
      <c r="HAO200" s="3"/>
      <c r="HAP200" s="3"/>
      <c r="HAQ200" s="3"/>
      <c r="HAR200" s="3"/>
      <c r="HAS200" s="3"/>
      <c r="HAT200" s="3"/>
      <c r="HAU200" s="3"/>
      <c r="HAV200" s="3"/>
      <c r="HAW200" s="3"/>
      <c r="HAX200" s="3"/>
      <c r="HAY200" s="3"/>
      <c r="HAZ200" s="3"/>
      <c r="HBA200" s="3"/>
      <c r="HBB200" s="3"/>
      <c r="HBC200" s="3"/>
      <c r="HBD200" s="3"/>
      <c r="HBE200" s="3"/>
      <c r="HBF200" s="3"/>
      <c r="HBG200" s="3"/>
      <c r="HBH200" s="3"/>
      <c r="HBI200" s="3"/>
      <c r="HBJ200" s="3"/>
      <c r="HBK200" s="3"/>
      <c r="HBL200" s="3"/>
      <c r="HBM200" s="3"/>
      <c r="HBN200" s="3"/>
      <c r="HBO200" s="3"/>
      <c r="HBP200" s="3"/>
      <c r="HBQ200" s="3"/>
      <c r="HBR200" s="3"/>
      <c r="HBS200" s="3"/>
      <c r="HBT200" s="3"/>
      <c r="HBU200" s="3"/>
      <c r="HBV200" s="3"/>
      <c r="HBW200" s="3"/>
      <c r="HBX200" s="3"/>
      <c r="HBY200" s="3"/>
      <c r="HBZ200" s="3"/>
      <c r="HCA200" s="3"/>
      <c r="HCB200" s="3"/>
      <c r="HCC200" s="3"/>
      <c r="HCD200" s="3"/>
      <c r="HCE200" s="3"/>
      <c r="HCF200" s="3"/>
      <c r="HCG200" s="3"/>
      <c r="HCH200" s="3"/>
      <c r="HCI200" s="3"/>
      <c r="HCJ200" s="3"/>
      <c r="HCK200" s="3"/>
      <c r="HCL200" s="3"/>
      <c r="HCM200" s="3"/>
      <c r="HCN200" s="3"/>
      <c r="HCO200" s="3"/>
      <c r="HCP200" s="3"/>
      <c r="HCQ200" s="3"/>
      <c r="HCR200" s="3"/>
      <c r="HCS200" s="3"/>
      <c r="HCT200" s="3"/>
      <c r="HCU200" s="3"/>
      <c r="HCV200" s="3"/>
      <c r="HCW200" s="3"/>
      <c r="HCX200" s="3"/>
      <c r="HCY200" s="3"/>
      <c r="HCZ200" s="3"/>
      <c r="HDA200" s="3"/>
      <c r="HDB200" s="3"/>
      <c r="HDC200" s="3"/>
      <c r="HDD200" s="3"/>
      <c r="HDE200" s="3"/>
      <c r="HDF200" s="3"/>
      <c r="HDG200" s="3"/>
      <c r="HDH200" s="3"/>
      <c r="HDI200" s="3"/>
      <c r="HDJ200" s="3"/>
      <c r="HDK200" s="3"/>
      <c r="HDL200" s="3"/>
      <c r="HDM200" s="3"/>
      <c r="HDN200" s="3"/>
      <c r="HDO200" s="3"/>
      <c r="HDP200" s="3"/>
      <c r="HDQ200" s="3"/>
      <c r="HDR200" s="3"/>
      <c r="HDS200" s="3"/>
      <c r="HDT200" s="3"/>
      <c r="HDU200" s="3"/>
      <c r="HDV200" s="3"/>
      <c r="HDW200" s="3"/>
      <c r="HDX200" s="3"/>
      <c r="HDY200" s="3"/>
      <c r="HDZ200" s="3"/>
      <c r="HEA200" s="3"/>
      <c r="HEB200" s="3"/>
      <c r="HEC200" s="3"/>
      <c r="HED200" s="3"/>
      <c r="HEE200" s="3"/>
      <c r="HEF200" s="3"/>
      <c r="HEG200" s="3"/>
      <c r="HEH200" s="3"/>
      <c r="HEI200" s="3"/>
      <c r="HEJ200" s="3"/>
      <c r="HEK200" s="3"/>
      <c r="HEL200" s="3"/>
      <c r="HEM200" s="3"/>
      <c r="HEN200" s="3"/>
      <c r="HEO200" s="3"/>
      <c r="HEP200" s="3"/>
      <c r="HEQ200" s="3"/>
      <c r="HER200" s="3"/>
      <c r="HES200" s="3"/>
      <c r="HET200" s="3"/>
      <c r="HEU200" s="3"/>
      <c r="HEV200" s="3"/>
      <c r="HEW200" s="3"/>
      <c r="HEX200" s="3"/>
      <c r="HEY200" s="3"/>
      <c r="HEZ200" s="3"/>
      <c r="HFA200" s="3"/>
      <c r="HFB200" s="3"/>
      <c r="HFC200" s="3"/>
      <c r="HFD200" s="3"/>
      <c r="HFE200" s="3"/>
      <c r="HFF200" s="3"/>
      <c r="HFG200" s="3"/>
      <c r="HFH200" s="3"/>
      <c r="HFI200" s="3"/>
      <c r="HFJ200" s="3"/>
      <c r="HFK200" s="3"/>
      <c r="HFL200" s="3"/>
      <c r="HFM200" s="3"/>
      <c r="HFN200" s="3"/>
      <c r="HFO200" s="3"/>
      <c r="HFP200" s="3"/>
      <c r="HFQ200" s="3"/>
      <c r="HFR200" s="3"/>
      <c r="HFS200" s="3"/>
      <c r="HFT200" s="3"/>
      <c r="HFU200" s="3"/>
      <c r="HFV200" s="3"/>
      <c r="HFW200" s="3"/>
      <c r="HFX200" s="3"/>
      <c r="HFY200" s="3"/>
      <c r="HFZ200" s="3"/>
      <c r="HGA200" s="3"/>
      <c r="HGB200" s="3"/>
      <c r="HGC200" s="3"/>
      <c r="HGD200" s="3"/>
      <c r="HGE200" s="3"/>
      <c r="HGF200" s="3"/>
      <c r="HGG200" s="3"/>
      <c r="HGH200" s="3"/>
      <c r="HGI200" s="3"/>
      <c r="HGJ200" s="3"/>
      <c r="HGK200" s="3"/>
      <c r="HGL200" s="3"/>
      <c r="HGM200" s="3"/>
      <c r="HGN200" s="3"/>
      <c r="HGO200" s="3"/>
      <c r="HGP200" s="3"/>
      <c r="HGQ200" s="3"/>
      <c r="HGR200" s="3"/>
      <c r="HGS200" s="3"/>
      <c r="HGT200" s="3"/>
      <c r="HGU200" s="3"/>
      <c r="HGV200" s="3"/>
      <c r="HGW200" s="3"/>
      <c r="HGX200" s="3"/>
      <c r="HGY200" s="3"/>
      <c r="HGZ200" s="3"/>
      <c r="HHA200" s="3"/>
      <c r="HHB200" s="3"/>
      <c r="HHC200" s="3"/>
      <c r="HHD200" s="3"/>
      <c r="HHE200" s="3"/>
      <c r="HHF200" s="3"/>
      <c r="HHG200" s="3"/>
      <c r="HHH200" s="3"/>
      <c r="HHI200" s="3"/>
      <c r="HHJ200" s="3"/>
      <c r="HHK200" s="3"/>
      <c r="HHL200" s="3"/>
      <c r="HHM200" s="3"/>
      <c r="HHN200" s="3"/>
      <c r="HHO200" s="3"/>
      <c r="HHP200" s="3"/>
      <c r="HHQ200" s="3"/>
      <c r="HHR200" s="3"/>
      <c r="HHS200" s="3"/>
      <c r="HHT200" s="3"/>
      <c r="HHU200" s="3"/>
      <c r="HHV200" s="3"/>
      <c r="HHW200" s="3"/>
      <c r="HHX200" s="3"/>
      <c r="HHY200" s="3"/>
      <c r="HHZ200" s="3"/>
      <c r="HIA200" s="3"/>
      <c r="HIB200" s="3"/>
      <c r="HIC200" s="3"/>
      <c r="HID200" s="3"/>
      <c r="HIE200" s="3"/>
      <c r="HIF200" s="3"/>
      <c r="HIG200" s="3"/>
      <c r="HIH200" s="3"/>
      <c r="HII200" s="3"/>
      <c r="HIJ200" s="3"/>
      <c r="HIK200" s="3"/>
      <c r="HIL200" s="3"/>
      <c r="HIM200" s="3"/>
      <c r="HIN200" s="3"/>
      <c r="HIO200" s="3"/>
      <c r="HIP200" s="3"/>
      <c r="HIQ200" s="3"/>
      <c r="HIR200" s="3"/>
      <c r="HIS200" s="3"/>
      <c r="HIT200" s="3"/>
      <c r="HIU200" s="3"/>
      <c r="HIV200" s="3"/>
      <c r="HIW200" s="3"/>
      <c r="HIX200" s="3"/>
      <c r="HIY200" s="3"/>
      <c r="HIZ200" s="3"/>
      <c r="HJA200" s="3"/>
      <c r="HJB200" s="3"/>
      <c r="HJC200" s="3"/>
      <c r="HJD200" s="3"/>
      <c r="HJE200" s="3"/>
      <c r="HJF200" s="3"/>
      <c r="HJG200" s="3"/>
      <c r="HJH200" s="3"/>
      <c r="HJI200" s="3"/>
      <c r="HJJ200" s="3"/>
      <c r="HJK200" s="3"/>
      <c r="HJL200" s="3"/>
      <c r="HJM200" s="3"/>
      <c r="HJN200" s="3"/>
      <c r="HJO200" s="3"/>
      <c r="HJP200" s="3"/>
      <c r="HJQ200" s="3"/>
      <c r="HJR200" s="3"/>
      <c r="HJS200" s="3"/>
      <c r="HJT200" s="3"/>
      <c r="HJU200" s="3"/>
      <c r="HJV200" s="3"/>
      <c r="HJW200" s="3"/>
      <c r="HJX200" s="3"/>
      <c r="HJY200" s="3"/>
      <c r="HJZ200" s="3"/>
      <c r="HKA200" s="3"/>
      <c r="HKB200" s="3"/>
      <c r="HKC200" s="3"/>
      <c r="HKD200" s="3"/>
      <c r="HKE200" s="3"/>
      <c r="HKF200" s="3"/>
      <c r="HKG200" s="3"/>
      <c r="HKH200" s="3"/>
      <c r="HKI200" s="3"/>
      <c r="HKJ200" s="3"/>
      <c r="HKK200" s="3"/>
      <c r="HKL200" s="3"/>
      <c r="HKM200" s="3"/>
      <c r="HKN200" s="3"/>
      <c r="HKO200" s="3"/>
      <c r="HKP200" s="3"/>
      <c r="HKQ200" s="3"/>
      <c r="HKR200" s="3"/>
      <c r="HKS200" s="3"/>
      <c r="HKT200" s="3"/>
      <c r="HKU200" s="3"/>
      <c r="HKV200" s="3"/>
      <c r="HKW200" s="3"/>
      <c r="HKX200" s="3"/>
      <c r="HKY200" s="3"/>
      <c r="HKZ200" s="3"/>
      <c r="HLA200" s="3"/>
      <c r="HLB200" s="3"/>
      <c r="HLC200" s="3"/>
      <c r="HLD200" s="3"/>
      <c r="HLE200" s="3"/>
      <c r="HLF200" s="3"/>
      <c r="HLG200" s="3"/>
      <c r="HLH200" s="3"/>
      <c r="HLI200" s="3"/>
      <c r="HLJ200" s="3"/>
      <c r="HLK200" s="3"/>
      <c r="HLL200" s="3"/>
      <c r="HLM200" s="3"/>
      <c r="HLN200" s="3"/>
      <c r="HLO200" s="3"/>
      <c r="HLP200" s="3"/>
      <c r="HLQ200" s="3"/>
      <c r="HLR200" s="3"/>
      <c r="HLS200" s="3"/>
      <c r="HLT200" s="3"/>
      <c r="HLU200" s="3"/>
      <c r="HLV200" s="3"/>
      <c r="HLW200" s="3"/>
      <c r="HLX200" s="3"/>
      <c r="HLY200" s="3"/>
      <c r="HLZ200" s="3"/>
      <c r="HMA200" s="3"/>
      <c r="HMB200" s="3"/>
      <c r="HMC200" s="3"/>
      <c r="HMD200" s="3"/>
      <c r="HME200" s="3"/>
      <c r="HMF200" s="3"/>
      <c r="HMG200" s="3"/>
      <c r="HMH200" s="3"/>
      <c r="HMI200" s="3"/>
      <c r="HMJ200" s="3"/>
      <c r="HMK200" s="3"/>
      <c r="HML200" s="3"/>
      <c r="HMM200" s="3"/>
      <c r="HMN200" s="3"/>
      <c r="HMO200" s="3"/>
      <c r="HMP200" s="3"/>
      <c r="HMQ200" s="3"/>
      <c r="HMR200" s="3"/>
      <c r="HMS200" s="3"/>
      <c r="HMT200" s="3"/>
      <c r="HMU200" s="3"/>
      <c r="HMV200" s="3"/>
      <c r="HMW200" s="3"/>
      <c r="HMX200" s="3"/>
      <c r="HMY200" s="3"/>
      <c r="HMZ200" s="3"/>
      <c r="HNA200" s="3"/>
      <c r="HNB200" s="3"/>
      <c r="HNC200" s="3"/>
      <c r="HND200" s="3"/>
      <c r="HNE200" s="3"/>
      <c r="HNF200" s="3"/>
      <c r="HNG200" s="3"/>
      <c r="HNH200" s="3"/>
      <c r="HNI200" s="3"/>
      <c r="HNJ200" s="3"/>
      <c r="HNK200" s="3"/>
      <c r="HNL200" s="3"/>
      <c r="HNM200" s="3"/>
      <c r="HNN200" s="3"/>
      <c r="HNO200" s="3"/>
      <c r="HNP200" s="3"/>
      <c r="HNQ200" s="3"/>
      <c r="HNR200" s="3"/>
      <c r="HNS200" s="3"/>
      <c r="HNT200" s="3"/>
      <c r="HNU200" s="3"/>
      <c r="HNV200" s="3"/>
      <c r="HNW200" s="3"/>
      <c r="HNX200" s="3"/>
      <c r="HNY200" s="3"/>
      <c r="HNZ200" s="3"/>
      <c r="HOA200" s="3"/>
      <c r="HOB200" s="3"/>
      <c r="HOC200" s="3"/>
      <c r="HOD200" s="3"/>
      <c r="HOE200" s="3"/>
      <c r="HOF200" s="3"/>
      <c r="HOG200" s="3"/>
      <c r="HOH200" s="3"/>
      <c r="HOI200" s="3"/>
      <c r="HOJ200" s="3"/>
      <c r="HOK200" s="3"/>
      <c r="HOL200" s="3"/>
      <c r="HOM200" s="3"/>
      <c r="HON200" s="3"/>
      <c r="HOO200" s="3"/>
      <c r="HOP200" s="3"/>
      <c r="HOQ200" s="3"/>
      <c r="HOR200" s="3"/>
      <c r="HOS200" s="3"/>
      <c r="HOT200" s="3"/>
      <c r="HOU200" s="3"/>
      <c r="HOV200" s="3"/>
      <c r="HOW200" s="3"/>
      <c r="HOX200" s="3"/>
      <c r="HOY200" s="3"/>
      <c r="HOZ200" s="3"/>
      <c r="HPA200" s="3"/>
      <c r="HPB200" s="3"/>
      <c r="HPC200" s="3"/>
      <c r="HPD200" s="3"/>
      <c r="HPE200" s="3"/>
      <c r="HPF200" s="3"/>
      <c r="HPG200" s="3"/>
      <c r="HPH200" s="3"/>
      <c r="HPI200" s="3"/>
      <c r="HPJ200" s="3"/>
      <c r="HPK200" s="3"/>
      <c r="HPL200" s="3"/>
      <c r="HPM200" s="3"/>
      <c r="HPN200" s="3"/>
      <c r="HPO200" s="3"/>
      <c r="HPP200" s="3"/>
      <c r="HPQ200" s="3"/>
      <c r="HPR200" s="3"/>
      <c r="HPS200" s="3"/>
      <c r="HPT200" s="3"/>
      <c r="HPU200" s="3"/>
      <c r="HPV200" s="3"/>
      <c r="HPW200" s="3"/>
      <c r="HPX200" s="3"/>
      <c r="HPY200" s="3"/>
      <c r="HPZ200" s="3"/>
      <c r="HQA200" s="3"/>
      <c r="HQB200" s="3"/>
      <c r="HQC200" s="3"/>
      <c r="HQD200" s="3"/>
      <c r="HQE200" s="3"/>
      <c r="HQF200" s="3"/>
      <c r="HQG200" s="3"/>
      <c r="HQH200" s="3"/>
      <c r="HQI200" s="3"/>
      <c r="HQJ200" s="3"/>
      <c r="HQK200" s="3"/>
      <c r="HQL200" s="3"/>
      <c r="HQM200" s="3"/>
      <c r="HQN200" s="3"/>
      <c r="HQO200" s="3"/>
      <c r="HQP200" s="3"/>
      <c r="HQQ200" s="3"/>
      <c r="HQR200" s="3"/>
      <c r="HQS200" s="3"/>
      <c r="HQT200" s="3"/>
      <c r="HQU200" s="3"/>
      <c r="HQV200" s="3"/>
      <c r="HQW200" s="3"/>
      <c r="HQX200" s="3"/>
      <c r="HQY200" s="3"/>
      <c r="HQZ200" s="3"/>
      <c r="HRA200" s="3"/>
      <c r="HRB200" s="3"/>
      <c r="HRC200" s="3"/>
      <c r="HRD200" s="3"/>
      <c r="HRE200" s="3"/>
      <c r="HRF200" s="3"/>
      <c r="HRG200" s="3"/>
      <c r="HRH200" s="3"/>
      <c r="HRI200" s="3"/>
      <c r="HRJ200" s="3"/>
      <c r="HRK200" s="3"/>
      <c r="HRL200" s="3"/>
      <c r="HRM200" s="3"/>
      <c r="HRN200" s="3"/>
      <c r="HRO200" s="3"/>
      <c r="HRP200" s="3"/>
      <c r="HRQ200" s="3"/>
      <c r="HRR200" s="3"/>
      <c r="HRS200" s="3"/>
      <c r="HRT200" s="3"/>
      <c r="HRU200" s="3"/>
      <c r="HRV200" s="3"/>
      <c r="HRW200" s="3"/>
      <c r="HRX200" s="3"/>
      <c r="HRY200" s="3"/>
      <c r="HRZ200" s="3"/>
      <c r="HSA200" s="3"/>
      <c r="HSB200" s="3"/>
      <c r="HSC200" s="3"/>
      <c r="HSD200" s="3"/>
      <c r="HSE200" s="3"/>
      <c r="HSF200" s="3"/>
      <c r="HSG200" s="3"/>
      <c r="HSH200" s="3"/>
      <c r="HSI200" s="3"/>
      <c r="HSJ200" s="3"/>
      <c r="HSK200" s="3"/>
      <c r="HSL200" s="3"/>
      <c r="HSM200" s="3"/>
      <c r="HSN200" s="3"/>
      <c r="HSO200" s="3"/>
      <c r="HSP200" s="3"/>
      <c r="HSQ200" s="3"/>
      <c r="HSR200" s="3"/>
      <c r="HSS200" s="3"/>
      <c r="HST200" s="3"/>
      <c r="HSU200" s="3"/>
      <c r="HSV200" s="3"/>
      <c r="HSW200" s="3"/>
      <c r="HSX200" s="3"/>
      <c r="HSY200" s="3"/>
      <c r="HSZ200" s="3"/>
      <c r="HTA200" s="3"/>
      <c r="HTB200" s="3"/>
      <c r="HTC200" s="3"/>
      <c r="HTD200" s="3"/>
      <c r="HTE200" s="3"/>
      <c r="HTF200" s="3"/>
      <c r="HTG200" s="3"/>
      <c r="HTH200" s="3"/>
      <c r="HTI200" s="3"/>
      <c r="HTJ200" s="3"/>
      <c r="HTK200" s="3"/>
      <c r="HTL200" s="3"/>
      <c r="HTM200" s="3"/>
      <c r="HTN200" s="3"/>
      <c r="HTO200" s="3"/>
      <c r="HTP200" s="3"/>
      <c r="HTQ200" s="3"/>
      <c r="HTR200" s="3"/>
      <c r="HTS200" s="3"/>
      <c r="HTT200" s="3"/>
      <c r="HTU200" s="3"/>
      <c r="HTV200" s="3"/>
      <c r="HTW200" s="3"/>
      <c r="HTX200" s="3"/>
      <c r="HTY200" s="3"/>
      <c r="HTZ200" s="3"/>
      <c r="HUA200" s="3"/>
      <c r="HUB200" s="3"/>
      <c r="HUC200" s="3"/>
      <c r="HUD200" s="3"/>
      <c r="HUE200" s="3"/>
      <c r="HUF200" s="3"/>
      <c r="HUG200" s="3"/>
      <c r="HUH200" s="3"/>
      <c r="HUI200" s="3"/>
      <c r="HUJ200" s="3"/>
      <c r="HUK200" s="3"/>
      <c r="HUL200" s="3"/>
      <c r="HUM200" s="3"/>
      <c r="HUN200" s="3"/>
      <c r="HUO200" s="3"/>
      <c r="HUP200" s="3"/>
      <c r="HUQ200" s="3"/>
      <c r="HUR200" s="3"/>
      <c r="HUS200" s="3"/>
      <c r="HUT200" s="3"/>
      <c r="HUU200" s="3"/>
      <c r="HUV200" s="3"/>
      <c r="HUW200" s="3"/>
      <c r="HUX200" s="3"/>
      <c r="HUY200" s="3"/>
      <c r="HUZ200" s="3"/>
      <c r="HVA200" s="3"/>
      <c r="HVB200" s="3"/>
      <c r="HVC200" s="3"/>
      <c r="HVD200" s="3"/>
      <c r="HVE200" s="3"/>
      <c r="HVF200" s="3"/>
      <c r="HVG200" s="3"/>
      <c r="HVH200" s="3"/>
      <c r="HVI200" s="3"/>
      <c r="HVJ200" s="3"/>
      <c r="HVK200" s="3"/>
      <c r="HVL200" s="3"/>
      <c r="HVM200" s="3"/>
      <c r="HVN200" s="3"/>
      <c r="HVO200" s="3"/>
      <c r="HVP200" s="3"/>
      <c r="HVQ200" s="3"/>
      <c r="HVR200" s="3"/>
      <c r="HVS200" s="3"/>
      <c r="HVT200" s="3"/>
      <c r="HVU200" s="3"/>
      <c r="HVV200" s="3"/>
      <c r="HVW200" s="3"/>
      <c r="HVX200" s="3"/>
      <c r="HVY200" s="3"/>
      <c r="HVZ200" s="3"/>
      <c r="HWA200" s="3"/>
      <c r="HWB200" s="3"/>
      <c r="HWC200" s="3"/>
      <c r="HWD200" s="3"/>
      <c r="HWE200" s="3"/>
      <c r="HWF200" s="3"/>
      <c r="HWG200" s="3"/>
      <c r="HWH200" s="3"/>
      <c r="HWI200" s="3"/>
      <c r="HWJ200" s="3"/>
      <c r="HWK200" s="3"/>
      <c r="HWL200" s="3"/>
      <c r="HWM200" s="3"/>
      <c r="HWN200" s="3"/>
      <c r="HWO200" s="3"/>
      <c r="HWP200" s="3"/>
      <c r="HWQ200" s="3"/>
      <c r="HWR200" s="3"/>
      <c r="HWS200" s="3"/>
      <c r="HWT200" s="3"/>
      <c r="HWU200" s="3"/>
      <c r="HWV200" s="3"/>
      <c r="HWW200" s="3"/>
      <c r="HWX200" s="3"/>
      <c r="HWY200" s="3"/>
      <c r="HWZ200" s="3"/>
      <c r="HXA200" s="3"/>
      <c r="HXB200" s="3"/>
      <c r="HXC200" s="3"/>
      <c r="HXD200" s="3"/>
      <c r="HXE200" s="3"/>
      <c r="HXF200" s="3"/>
      <c r="HXG200" s="3"/>
      <c r="HXH200" s="3"/>
      <c r="HXI200" s="3"/>
      <c r="HXJ200" s="3"/>
      <c r="HXK200" s="3"/>
      <c r="HXL200" s="3"/>
      <c r="HXM200" s="3"/>
      <c r="HXN200" s="3"/>
      <c r="HXO200" s="3"/>
      <c r="HXP200" s="3"/>
      <c r="HXQ200" s="3"/>
      <c r="HXR200" s="3"/>
      <c r="HXS200" s="3"/>
      <c r="HXT200" s="3"/>
      <c r="HXU200" s="3"/>
      <c r="HXV200" s="3"/>
      <c r="HXW200" s="3"/>
      <c r="HXX200" s="3"/>
      <c r="HXY200" s="3"/>
      <c r="HXZ200" s="3"/>
      <c r="HYA200" s="3"/>
      <c r="HYB200" s="3"/>
      <c r="HYC200" s="3"/>
      <c r="HYD200" s="3"/>
      <c r="HYE200" s="3"/>
      <c r="HYF200" s="3"/>
      <c r="HYG200" s="3"/>
      <c r="HYH200" s="3"/>
      <c r="HYI200" s="3"/>
      <c r="HYJ200" s="3"/>
      <c r="HYK200" s="3"/>
      <c r="HYL200" s="3"/>
      <c r="HYM200" s="3"/>
      <c r="HYN200" s="3"/>
      <c r="HYO200" s="3"/>
      <c r="HYP200" s="3"/>
      <c r="HYQ200" s="3"/>
      <c r="HYR200" s="3"/>
      <c r="HYS200" s="3"/>
      <c r="HYT200" s="3"/>
      <c r="HYU200" s="3"/>
      <c r="HYV200" s="3"/>
      <c r="HYW200" s="3"/>
      <c r="HYX200" s="3"/>
      <c r="HYY200" s="3"/>
      <c r="HYZ200" s="3"/>
      <c r="HZA200" s="3"/>
      <c r="HZB200" s="3"/>
      <c r="HZC200" s="3"/>
      <c r="HZD200" s="3"/>
      <c r="HZE200" s="3"/>
      <c r="HZF200" s="3"/>
      <c r="HZG200" s="3"/>
      <c r="HZH200" s="3"/>
      <c r="HZI200" s="3"/>
      <c r="HZJ200" s="3"/>
      <c r="HZK200" s="3"/>
      <c r="HZL200" s="3"/>
      <c r="HZM200" s="3"/>
      <c r="HZN200" s="3"/>
      <c r="HZO200" s="3"/>
      <c r="HZP200" s="3"/>
      <c r="HZQ200" s="3"/>
      <c r="HZR200" s="3"/>
      <c r="HZS200" s="3"/>
      <c r="HZT200" s="3"/>
      <c r="HZU200" s="3"/>
      <c r="HZV200" s="3"/>
      <c r="HZW200" s="3"/>
      <c r="HZX200" s="3"/>
      <c r="HZY200" s="3"/>
      <c r="HZZ200" s="3"/>
      <c r="IAA200" s="3"/>
      <c r="IAB200" s="3"/>
      <c r="IAC200" s="3"/>
      <c r="IAD200" s="3"/>
      <c r="IAE200" s="3"/>
      <c r="IAF200" s="3"/>
      <c r="IAG200" s="3"/>
      <c r="IAH200" s="3"/>
      <c r="IAI200" s="3"/>
      <c r="IAJ200" s="3"/>
      <c r="IAK200" s="3"/>
      <c r="IAL200" s="3"/>
      <c r="IAM200" s="3"/>
      <c r="IAN200" s="3"/>
      <c r="IAO200" s="3"/>
      <c r="IAP200" s="3"/>
      <c r="IAQ200" s="3"/>
      <c r="IAR200" s="3"/>
      <c r="IAS200" s="3"/>
      <c r="IAT200" s="3"/>
      <c r="IAU200" s="3"/>
      <c r="IAV200" s="3"/>
      <c r="IAW200" s="3"/>
      <c r="IAX200" s="3"/>
      <c r="IAY200" s="3"/>
      <c r="IAZ200" s="3"/>
      <c r="IBA200" s="3"/>
      <c r="IBB200" s="3"/>
      <c r="IBC200" s="3"/>
      <c r="IBD200" s="3"/>
      <c r="IBE200" s="3"/>
      <c r="IBF200" s="3"/>
      <c r="IBG200" s="3"/>
      <c r="IBH200" s="3"/>
      <c r="IBI200" s="3"/>
      <c r="IBJ200" s="3"/>
      <c r="IBK200" s="3"/>
      <c r="IBL200" s="3"/>
      <c r="IBM200" s="3"/>
      <c r="IBN200" s="3"/>
      <c r="IBO200" s="3"/>
      <c r="IBP200" s="3"/>
      <c r="IBQ200" s="3"/>
      <c r="IBR200" s="3"/>
      <c r="IBS200" s="3"/>
      <c r="IBT200" s="3"/>
      <c r="IBU200" s="3"/>
      <c r="IBV200" s="3"/>
      <c r="IBW200" s="3"/>
      <c r="IBX200" s="3"/>
      <c r="IBY200" s="3"/>
      <c r="IBZ200" s="3"/>
      <c r="ICA200" s="3"/>
      <c r="ICB200" s="3"/>
      <c r="ICC200" s="3"/>
      <c r="ICD200" s="3"/>
      <c r="ICE200" s="3"/>
      <c r="ICF200" s="3"/>
      <c r="ICG200" s="3"/>
      <c r="ICH200" s="3"/>
      <c r="ICI200" s="3"/>
      <c r="ICJ200" s="3"/>
      <c r="ICK200" s="3"/>
      <c r="ICL200" s="3"/>
      <c r="ICM200" s="3"/>
      <c r="ICN200" s="3"/>
      <c r="ICO200" s="3"/>
      <c r="ICP200" s="3"/>
      <c r="ICQ200" s="3"/>
      <c r="ICR200" s="3"/>
      <c r="ICS200" s="3"/>
      <c r="ICT200" s="3"/>
      <c r="ICU200" s="3"/>
      <c r="ICV200" s="3"/>
      <c r="ICW200" s="3"/>
      <c r="ICX200" s="3"/>
      <c r="ICY200" s="3"/>
      <c r="ICZ200" s="3"/>
      <c r="IDA200" s="3"/>
      <c r="IDB200" s="3"/>
      <c r="IDC200" s="3"/>
      <c r="IDD200" s="3"/>
      <c r="IDE200" s="3"/>
      <c r="IDF200" s="3"/>
      <c r="IDG200" s="3"/>
      <c r="IDH200" s="3"/>
      <c r="IDI200" s="3"/>
      <c r="IDJ200" s="3"/>
      <c r="IDK200" s="3"/>
      <c r="IDL200" s="3"/>
      <c r="IDM200" s="3"/>
      <c r="IDN200" s="3"/>
      <c r="IDO200" s="3"/>
      <c r="IDP200" s="3"/>
      <c r="IDQ200" s="3"/>
      <c r="IDR200" s="3"/>
      <c r="IDS200" s="3"/>
      <c r="IDT200" s="3"/>
      <c r="IDU200" s="3"/>
      <c r="IDV200" s="3"/>
      <c r="IDW200" s="3"/>
      <c r="IDX200" s="3"/>
      <c r="IDY200" s="3"/>
      <c r="IDZ200" s="3"/>
      <c r="IEA200" s="3"/>
      <c r="IEB200" s="3"/>
      <c r="IEC200" s="3"/>
      <c r="IED200" s="3"/>
      <c r="IEE200" s="3"/>
      <c r="IEF200" s="3"/>
      <c r="IEG200" s="3"/>
      <c r="IEH200" s="3"/>
      <c r="IEI200" s="3"/>
      <c r="IEJ200" s="3"/>
      <c r="IEK200" s="3"/>
      <c r="IEL200" s="3"/>
      <c r="IEM200" s="3"/>
      <c r="IEN200" s="3"/>
      <c r="IEO200" s="3"/>
      <c r="IEP200" s="3"/>
      <c r="IEQ200" s="3"/>
      <c r="IER200" s="3"/>
      <c r="IES200" s="3"/>
      <c r="IET200" s="3"/>
      <c r="IEU200" s="3"/>
      <c r="IEV200" s="3"/>
      <c r="IEW200" s="3"/>
      <c r="IEX200" s="3"/>
      <c r="IEY200" s="3"/>
      <c r="IEZ200" s="3"/>
      <c r="IFA200" s="3"/>
      <c r="IFB200" s="3"/>
      <c r="IFC200" s="3"/>
      <c r="IFD200" s="3"/>
      <c r="IFE200" s="3"/>
      <c r="IFF200" s="3"/>
      <c r="IFG200" s="3"/>
      <c r="IFH200" s="3"/>
      <c r="IFI200" s="3"/>
      <c r="IFJ200" s="3"/>
      <c r="IFK200" s="3"/>
      <c r="IFL200" s="3"/>
      <c r="IFM200" s="3"/>
      <c r="IFN200" s="3"/>
      <c r="IFO200" s="3"/>
      <c r="IFP200" s="3"/>
      <c r="IFQ200" s="3"/>
      <c r="IFR200" s="3"/>
      <c r="IFS200" s="3"/>
      <c r="IFT200" s="3"/>
      <c r="IFU200" s="3"/>
      <c r="IFV200" s="3"/>
      <c r="IFW200" s="3"/>
      <c r="IFX200" s="3"/>
      <c r="IFY200" s="3"/>
      <c r="IFZ200" s="3"/>
      <c r="IGA200" s="3"/>
      <c r="IGB200" s="3"/>
      <c r="IGC200" s="3"/>
      <c r="IGD200" s="3"/>
      <c r="IGE200" s="3"/>
      <c r="IGF200" s="3"/>
      <c r="IGG200" s="3"/>
      <c r="IGH200" s="3"/>
      <c r="IGI200" s="3"/>
      <c r="IGJ200" s="3"/>
      <c r="IGK200" s="3"/>
      <c r="IGL200" s="3"/>
      <c r="IGM200" s="3"/>
      <c r="IGN200" s="3"/>
      <c r="IGO200" s="3"/>
      <c r="IGP200" s="3"/>
      <c r="IGQ200" s="3"/>
      <c r="IGR200" s="3"/>
      <c r="IGS200" s="3"/>
      <c r="IGT200" s="3"/>
      <c r="IGU200" s="3"/>
      <c r="IGV200" s="3"/>
      <c r="IGW200" s="3"/>
      <c r="IGX200" s="3"/>
      <c r="IGY200" s="3"/>
      <c r="IGZ200" s="3"/>
      <c r="IHA200" s="3"/>
      <c r="IHB200" s="3"/>
      <c r="IHC200" s="3"/>
      <c r="IHD200" s="3"/>
      <c r="IHE200" s="3"/>
      <c r="IHF200" s="3"/>
      <c r="IHG200" s="3"/>
      <c r="IHH200" s="3"/>
      <c r="IHI200" s="3"/>
      <c r="IHJ200" s="3"/>
      <c r="IHK200" s="3"/>
      <c r="IHL200" s="3"/>
      <c r="IHM200" s="3"/>
      <c r="IHN200" s="3"/>
      <c r="IHO200" s="3"/>
      <c r="IHP200" s="3"/>
      <c r="IHQ200" s="3"/>
      <c r="IHR200" s="3"/>
      <c r="IHS200" s="3"/>
      <c r="IHT200" s="3"/>
      <c r="IHU200" s="3"/>
      <c r="IHV200" s="3"/>
      <c r="IHW200" s="3"/>
      <c r="IHX200" s="3"/>
      <c r="IHY200" s="3"/>
      <c r="IHZ200" s="3"/>
      <c r="IIA200" s="3"/>
      <c r="IIB200" s="3"/>
      <c r="IIC200" s="3"/>
      <c r="IID200" s="3"/>
      <c r="IIE200" s="3"/>
      <c r="IIF200" s="3"/>
      <c r="IIG200" s="3"/>
      <c r="IIH200" s="3"/>
      <c r="III200" s="3"/>
      <c r="IIJ200" s="3"/>
      <c r="IIK200" s="3"/>
      <c r="IIL200" s="3"/>
      <c r="IIM200" s="3"/>
      <c r="IIN200" s="3"/>
      <c r="IIO200" s="3"/>
      <c r="IIP200" s="3"/>
      <c r="IIQ200" s="3"/>
      <c r="IIR200" s="3"/>
      <c r="IIS200" s="3"/>
      <c r="IIT200" s="3"/>
      <c r="IIU200" s="3"/>
      <c r="IIV200" s="3"/>
      <c r="IIW200" s="3"/>
      <c r="IIX200" s="3"/>
      <c r="IIY200" s="3"/>
      <c r="IIZ200" s="3"/>
      <c r="IJA200" s="3"/>
      <c r="IJB200" s="3"/>
      <c r="IJC200" s="3"/>
      <c r="IJD200" s="3"/>
      <c r="IJE200" s="3"/>
      <c r="IJF200" s="3"/>
      <c r="IJG200" s="3"/>
      <c r="IJH200" s="3"/>
      <c r="IJI200" s="3"/>
      <c r="IJJ200" s="3"/>
      <c r="IJK200" s="3"/>
      <c r="IJL200" s="3"/>
      <c r="IJM200" s="3"/>
      <c r="IJN200" s="3"/>
      <c r="IJO200" s="3"/>
      <c r="IJP200" s="3"/>
      <c r="IJQ200" s="3"/>
      <c r="IJR200" s="3"/>
      <c r="IJS200" s="3"/>
      <c r="IJT200" s="3"/>
      <c r="IJU200" s="3"/>
      <c r="IJV200" s="3"/>
      <c r="IJW200" s="3"/>
      <c r="IJX200" s="3"/>
      <c r="IJY200" s="3"/>
      <c r="IJZ200" s="3"/>
      <c r="IKA200" s="3"/>
      <c r="IKB200" s="3"/>
      <c r="IKC200" s="3"/>
      <c r="IKD200" s="3"/>
      <c r="IKE200" s="3"/>
      <c r="IKF200" s="3"/>
      <c r="IKG200" s="3"/>
      <c r="IKH200" s="3"/>
      <c r="IKI200" s="3"/>
      <c r="IKJ200" s="3"/>
      <c r="IKK200" s="3"/>
      <c r="IKL200" s="3"/>
      <c r="IKM200" s="3"/>
      <c r="IKN200" s="3"/>
      <c r="IKO200" s="3"/>
      <c r="IKP200" s="3"/>
      <c r="IKQ200" s="3"/>
      <c r="IKR200" s="3"/>
      <c r="IKS200" s="3"/>
      <c r="IKT200" s="3"/>
      <c r="IKU200" s="3"/>
      <c r="IKV200" s="3"/>
      <c r="IKW200" s="3"/>
      <c r="IKX200" s="3"/>
      <c r="IKY200" s="3"/>
      <c r="IKZ200" s="3"/>
      <c r="ILA200" s="3"/>
      <c r="ILB200" s="3"/>
      <c r="ILC200" s="3"/>
      <c r="ILD200" s="3"/>
      <c r="ILE200" s="3"/>
      <c r="ILF200" s="3"/>
      <c r="ILG200" s="3"/>
      <c r="ILH200" s="3"/>
      <c r="ILI200" s="3"/>
      <c r="ILJ200" s="3"/>
      <c r="ILK200" s="3"/>
      <c r="ILL200" s="3"/>
      <c r="ILM200" s="3"/>
      <c r="ILN200" s="3"/>
      <c r="ILO200" s="3"/>
      <c r="ILP200" s="3"/>
      <c r="ILQ200" s="3"/>
      <c r="ILR200" s="3"/>
      <c r="ILS200" s="3"/>
      <c r="ILT200" s="3"/>
      <c r="ILU200" s="3"/>
      <c r="ILV200" s="3"/>
      <c r="ILW200" s="3"/>
      <c r="ILX200" s="3"/>
      <c r="ILY200" s="3"/>
      <c r="ILZ200" s="3"/>
      <c r="IMA200" s="3"/>
      <c r="IMB200" s="3"/>
      <c r="IMC200" s="3"/>
      <c r="IMD200" s="3"/>
      <c r="IME200" s="3"/>
      <c r="IMF200" s="3"/>
      <c r="IMG200" s="3"/>
      <c r="IMH200" s="3"/>
      <c r="IMI200" s="3"/>
      <c r="IMJ200" s="3"/>
      <c r="IMK200" s="3"/>
      <c r="IML200" s="3"/>
      <c r="IMM200" s="3"/>
      <c r="IMN200" s="3"/>
      <c r="IMO200" s="3"/>
      <c r="IMP200" s="3"/>
      <c r="IMQ200" s="3"/>
      <c r="IMR200" s="3"/>
      <c r="IMS200" s="3"/>
      <c r="IMT200" s="3"/>
      <c r="IMU200" s="3"/>
      <c r="IMV200" s="3"/>
      <c r="IMW200" s="3"/>
      <c r="IMX200" s="3"/>
      <c r="IMY200" s="3"/>
      <c r="IMZ200" s="3"/>
      <c r="INA200" s="3"/>
      <c r="INB200" s="3"/>
      <c r="INC200" s="3"/>
      <c r="IND200" s="3"/>
      <c r="INE200" s="3"/>
      <c r="INF200" s="3"/>
      <c r="ING200" s="3"/>
      <c r="INH200" s="3"/>
      <c r="INI200" s="3"/>
      <c r="INJ200" s="3"/>
      <c r="INK200" s="3"/>
      <c r="INL200" s="3"/>
      <c r="INM200" s="3"/>
      <c r="INN200" s="3"/>
      <c r="INO200" s="3"/>
      <c r="INP200" s="3"/>
      <c r="INQ200" s="3"/>
      <c r="INR200" s="3"/>
      <c r="INS200" s="3"/>
      <c r="INT200" s="3"/>
      <c r="INU200" s="3"/>
      <c r="INV200" s="3"/>
      <c r="INW200" s="3"/>
      <c r="INX200" s="3"/>
      <c r="INY200" s="3"/>
      <c r="INZ200" s="3"/>
      <c r="IOA200" s="3"/>
      <c r="IOB200" s="3"/>
      <c r="IOC200" s="3"/>
      <c r="IOD200" s="3"/>
      <c r="IOE200" s="3"/>
      <c r="IOF200" s="3"/>
      <c r="IOG200" s="3"/>
      <c r="IOH200" s="3"/>
      <c r="IOI200" s="3"/>
      <c r="IOJ200" s="3"/>
      <c r="IOK200" s="3"/>
      <c r="IOL200" s="3"/>
      <c r="IOM200" s="3"/>
      <c r="ION200" s="3"/>
      <c r="IOO200" s="3"/>
      <c r="IOP200" s="3"/>
      <c r="IOQ200" s="3"/>
      <c r="IOR200" s="3"/>
      <c r="IOS200" s="3"/>
      <c r="IOT200" s="3"/>
      <c r="IOU200" s="3"/>
      <c r="IOV200" s="3"/>
      <c r="IOW200" s="3"/>
      <c r="IOX200" s="3"/>
      <c r="IOY200" s="3"/>
      <c r="IOZ200" s="3"/>
      <c r="IPA200" s="3"/>
      <c r="IPB200" s="3"/>
      <c r="IPC200" s="3"/>
      <c r="IPD200" s="3"/>
      <c r="IPE200" s="3"/>
      <c r="IPF200" s="3"/>
      <c r="IPG200" s="3"/>
      <c r="IPH200" s="3"/>
      <c r="IPI200" s="3"/>
      <c r="IPJ200" s="3"/>
      <c r="IPK200" s="3"/>
      <c r="IPL200" s="3"/>
      <c r="IPM200" s="3"/>
      <c r="IPN200" s="3"/>
      <c r="IPO200" s="3"/>
      <c r="IPP200" s="3"/>
      <c r="IPQ200" s="3"/>
      <c r="IPR200" s="3"/>
      <c r="IPS200" s="3"/>
      <c r="IPT200" s="3"/>
      <c r="IPU200" s="3"/>
      <c r="IPV200" s="3"/>
      <c r="IPW200" s="3"/>
      <c r="IPX200" s="3"/>
      <c r="IPY200" s="3"/>
      <c r="IPZ200" s="3"/>
      <c r="IQA200" s="3"/>
      <c r="IQB200" s="3"/>
      <c r="IQC200" s="3"/>
      <c r="IQD200" s="3"/>
      <c r="IQE200" s="3"/>
      <c r="IQF200" s="3"/>
      <c r="IQG200" s="3"/>
      <c r="IQH200" s="3"/>
      <c r="IQI200" s="3"/>
      <c r="IQJ200" s="3"/>
      <c r="IQK200" s="3"/>
      <c r="IQL200" s="3"/>
      <c r="IQM200" s="3"/>
      <c r="IQN200" s="3"/>
      <c r="IQO200" s="3"/>
      <c r="IQP200" s="3"/>
      <c r="IQQ200" s="3"/>
      <c r="IQR200" s="3"/>
      <c r="IQS200" s="3"/>
      <c r="IQT200" s="3"/>
      <c r="IQU200" s="3"/>
      <c r="IQV200" s="3"/>
      <c r="IQW200" s="3"/>
      <c r="IQX200" s="3"/>
      <c r="IQY200" s="3"/>
      <c r="IQZ200" s="3"/>
      <c r="IRA200" s="3"/>
      <c r="IRB200" s="3"/>
      <c r="IRC200" s="3"/>
      <c r="IRD200" s="3"/>
      <c r="IRE200" s="3"/>
      <c r="IRF200" s="3"/>
      <c r="IRG200" s="3"/>
      <c r="IRH200" s="3"/>
      <c r="IRI200" s="3"/>
      <c r="IRJ200" s="3"/>
      <c r="IRK200" s="3"/>
      <c r="IRL200" s="3"/>
      <c r="IRM200" s="3"/>
      <c r="IRN200" s="3"/>
      <c r="IRO200" s="3"/>
      <c r="IRP200" s="3"/>
      <c r="IRQ200" s="3"/>
      <c r="IRR200" s="3"/>
      <c r="IRS200" s="3"/>
      <c r="IRT200" s="3"/>
      <c r="IRU200" s="3"/>
      <c r="IRV200" s="3"/>
      <c r="IRW200" s="3"/>
      <c r="IRX200" s="3"/>
      <c r="IRY200" s="3"/>
      <c r="IRZ200" s="3"/>
      <c r="ISA200" s="3"/>
      <c r="ISB200" s="3"/>
      <c r="ISC200" s="3"/>
      <c r="ISD200" s="3"/>
      <c r="ISE200" s="3"/>
      <c r="ISF200" s="3"/>
      <c r="ISG200" s="3"/>
      <c r="ISH200" s="3"/>
      <c r="ISI200" s="3"/>
      <c r="ISJ200" s="3"/>
      <c r="ISK200" s="3"/>
      <c r="ISL200" s="3"/>
      <c r="ISM200" s="3"/>
      <c r="ISN200" s="3"/>
      <c r="ISO200" s="3"/>
      <c r="ISP200" s="3"/>
      <c r="ISQ200" s="3"/>
      <c r="ISR200" s="3"/>
      <c r="ISS200" s="3"/>
      <c r="IST200" s="3"/>
      <c r="ISU200" s="3"/>
      <c r="ISV200" s="3"/>
      <c r="ISW200" s="3"/>
      <c r="ISX200" s="3"/>
      <c r="ISY200" s="3"/>
      <c r="ISZ200" s="3"/>
      <c r="ITA200" s="3"/>
      <c r="ITB200" s="3"/>
      <c r="ITC200" s="3"/>
      <c r="ITD200" s="3"/>
      <c r="ITE200" s="3"/>
      <c r="ITF200" s="3"/>
      <c r="ITG200" s="3"/>
      <c r="ITH200" s="3"/>
      <c r="ITI200" s="3"/>
      <c r="ITJ200" s="3"/>
      <c r="ITK200" s="3"/>
      <c r="ITL200" s="3"/>
      <c r="ITM200" s="3"/>
      <c r="ITN200" s="3"/>
      <c r="ITO200" s="3"/>
      <c r="ITP200" s="3"/>
      <c r="ITQ200" s="3"/>
      <c r="ITR200" s="3"/>
      <c r="ITS200" s="3"/>
      <c r="ITT200" s="3"/>
      <c r="ITU200" s="3"/>
      <c r="ITV200" s="3"/>
      <c r="ITW200" s="3"/>
      <c r="ITX200" s="3"/>
      <c r="ITY200" s="3"/>
      <c r="ITZ200" s="3"/>
      <c r="IUA200" s="3"/>
      <c r="IUB200" s="3"/>
      <c r="IUC200" s="3"/>
      <c r="IUD200" s="3"/>
      <c r="IUE200" s="3"/>
      <c r="IUF200" s="3"/>
      <c r="IUG200" s="3"/>
      <c r="IUH200" s="3"/>
      <c r="IUI200" s="3"/>
      <c r="IUJ200" s="3"/>
      <c r="IUK200" s="3"/>
      <c r="IUL200" s="3"/>
      <c r="IUM200" s="3"/>
      <c r="IUN200" s="3"/>
      <c r="IUO200" s="3"/>
      <c r="IUP200" s="3"/>
      <c r="IUQ200" s="3"/>
      <c r="IUR200" s="3"/>
      <c r="IUS200" s="3"/>
      <c r="IUT200" s="3"/>
      <c r="IUU200" s="3"/>
      <c r="IUV200" s="3"/>
      <c r="IUW200" s="3"/>
      <c r="IUX200" s="3"/>
      <c r="IUY200" s="3"/>
      <c r="IUZ200" s="3"/>
      <c r="IVA200" s="3"/>
      <c r="IVB200" s="3"/>
      <c r="IVC200" s="3"/>
      <c r="IVD200" s="3"/>
      <c r="IVE200" s="3"/>
      <c r="IVF200" s="3"/>
      <c r="IVG200" s="3"/>
      <c r="IVH200" s="3"/>
      <c r="IVI200" s="3"/>
      <c r="IVJ200" s="3"/>
      <c r="IVK200" s="3"/>
      <c r="IVL200" s="3"/>
      <c r="IVM200" s="3"/>
      <c r="IVN200" s="3"/>
      <c r="IVO200" s="3"/>
      <c r="IVP200" s="3"/>
      <c r="IVQ200" s="3"/>
      <c r="IVR200" s="3"/>
      <c r="IVS200" s="3"/>
      <c r="IVT200" s="3"/>
      <c r="IVU200" s="3"/>
      <c r="IVV200" s="3"/>
      <c r="IVW200" s="3"/>
      <c r="IVX200" s="3"/>
      <c r="IVY200" s="3"/>
      <c r="IVZ200" s="3"/>
      <c r="IWA200" s="3"/>
      <c r="IWB200" s="3"/>
      <c r="IWC200" s="3"/>
      <c r="IWD200" s="3"/>
      <c r="IWE200" s="3"/>
      <c r="IWF200" s="3"/>
      <c r="IWG200" s="3"/>
      <c r="IWH200" s="3"/>
      <c r="IWI200" s="3"/>
      <c r="IWJ200" s="3"/>
      <c r="IWK200" s="3"/>
      <c r="IWL200" s="3"/>
      <c r="IWM200" s="3"/>
      <c r="IWN200" s="3"/>
      <c r="IWO200" s="3"/>
      <c r="IWP200" s="3"/>
      <c r="IWQ200" s="3"/>
      <c r="IWR200" s="3"/>
      <c r="IWS200" s="3"/>
      <c r="IWT200" s="3"/>
      <c r="IWU200" s="3"/>
      <c r="IWV200" s="3"/>
      <c r="IWW200" s="3"/>
      <c r="IWX200" s="3"/>
      <c r="IWY200" s="3"/>
      <c r="IWZ200" s="3"/>
      <c r="IXA200" s="3"/>
      <c r="IXB200" s="3"/>
      <c r="IXC200" s="3"/>
      <c r="IXD200" s="3"/>
      <c r="IXE200" s="3"/>
      <c r="IXF200" s="3"/>
      <c r="IXG200" s="3"/>
      <c r="IXH200" s="3"/>
      <c r="IXI200" s="3"/>
      <c r="IXJ200" s="3"/>
      <c r="IXK200" s="3"/>
      <c r="IXL200" s="3"/>
      <c r="IXM200" s="3"/>
      <c r="IXN200" s="3"/>
      <c r="IXO200" s="3"/>
      <c r="IXP200" s="3"/>
      <c r="IXQ200" s="3"/>
      <c r="IXR200" s="3"/>
      <c r="IXS200" s="3"/>
      <c r="IXT200" s="3"/>
      <c r="IXU200" s="3"/>
      <c r="IXV200" s="3"/>
      <c r="IXW200" s="3"/>
      <c r="IXX200" s="3"/>
      <c r="IXY200" s="3"/>
      <c r="IXZ200" s="3"/>
      <c r="IYA200" s="3"/>
      <c r="IYB200" s="3"/>
      <c r="IYC200" s="3"/>
      <c r="IYD200" s="3"/>
      <c r="IYE200" s="3"/>
      <c r="IYF200" s="3"/>
      <c r="IYG200" s="3"/>
      <c r="IYH200" s="3"/>
      <c r="IYI200" s="3"/>
      <c r="IYJ200" s="3"/>
      <c r="IYK200" s="3"/>
      <c r="IYL200" s="3"/>
      <c r="IYM200" s="3"/>
      <c r="IYN200" s="3"/>
      <c r="IYO200" s="3"/>
      <c r="IYP200" s="3"/>
      <c r="IYQ200" s="3"/>
      <c r="IYR200" s="3"/>
      <c r="IYS200" s="3"/>
      <c r="IYT200" s="3"/>
      <c r="IYU200" s="3"/>
      <c r="IYV200" s="3"/>
      <c r="IYW200" s="3"/>
      <c r="IYX200" s="3"/>
      <c r="IYY200" s="3"/>
      <c r="IYZ200" s="3"/>
      <c r="IZA200" s="3"/>
      <c r="IZB200" s="3"/>
      <c r="IZC200" s="3"/>
      <c r="IZD200" s="3"/>
      <c r="IZE200" s="3"/>
      <c r="IZF200" s="3"/>
      <c r="IZG200" s="3"/>
      <c r="IZH200" s="3"/>
      <c r="IZI200" s="3"/>
      <c r="IZJ200" s="3"/>
      <c r="IZK200" s="3"/>
      <c r="IZL200" s="3"/>
      <c r="IZM200" s="3"/>
      <c r="IZN200" s="3"/>
      <c r="IZO200" s="3"/>
      <c r="IZP200" s="3"/>
      <c r="IZQ200" s="3"/>
      <c r="IZR200" s="3"/>
      <c r="IZS200" s="3"/>
      <c r="IZT200" s="3"/>
      <c r="IZU200" s="3"/>
      <c r="IZV200" s="3"/>
      <c r="IZW200" s="3"/>
      <c r="IZX200" s="3"/>
      <c r="IZY200" s="3"/>
      <c r="IZZ200" s="3"/>
      <c r="JAA200" s="3"/>
      <c r="JAB200" s="3"/>
      <c r="JAC200" s="3"/>
      <c r="JAD200" s="3"/>
      <c r="JAE200" s="3"/>
      <c r="JAF200" s="3"/>
      <c r="JAG200" s="3"/>
      <c r="JAH200" s="3"/>
      <c r="JAI200" s="3"/>
      <c r="JAJ200" s="3"/>
      <c r="JAK200" s="3"/>
      <c r="JAL200" s="3"/>
      <c r="JAM200" s="3"/>
      <c r="JAN200" s="3"/>
      <c r="JAO200" s="3"/>
      <c r="JAP200" s="3"/>
      <c r="JAQ200" s="3"/>
      <c r="JAR200" s="3"/>
      <c r="JAS200" s="3"/>
      <c r="JAT200" s="3"/>
      <c r="JAU200" s="3"/>
      <c r="JAV200" s="3"/>
      <c r="JAW200" s="3"/>
      <c r="JAX200" s="3"/>
      <c r="JAY200" s="3"/>
      <c r="JAZ200" s="3"/>
      <c r="JBA200" s="3"/>
      <c r="JBB200" s="3"/>
      <c r="JBC200" s="3"/>
      <c r="JBD200" s="3"/>
      <c r="JBE200" s="3"/>
      <c r="JBF200" s="3"/>
      <c r="JBG200" s="3"/>
      <c r="JBH200" s="3"/>
      <c r="JBI200" s="3"/>
      <c r="JBJ200" s="3"/>
      <c r="JBK200" s="3"/>
      <c r="JBL200" s="3"/>
      <c r="JBM200" s="3"/>
      <c r="JBN200" s="3"/>
      <c r="JBO200" s="3"/>
      <c r="JBP200" s="3"/>
      <c r="JBQ200" s="3"/>
      <c r="JBR200" s="3"/>
      <c r="JBS200" s="3"/>
      <c r="JBT200" s="3"/>
      <c r="JBU200" s="3"/>
      <c r="JBV200" s="3"/>
      <c r="JBW200" s="3"/>
      <c r="JBX200" s="3"/>
      <c r="JBY200" s="3"/>
      <c r="JBZ200" s="3"/>
      <c r="JCA200" s="3"/>
      <c r="JCB200" s="3"/>
      <c r="JCC200" s="3"/>
      <c r="JCD200" s="3"/>
      <c r="JCE200" s="3"/>
      <c r="JCF200" s="3"/>
      <c r="JCG200" s="3"/>
      <c r="JCH200" s="3"/>
      <c r="JCI200" s="3"/>
      <c r="JCJ200" s="3"/>
      <c r="JCK200" s="3"/>
      <c r="JCL200" s="3"/>
      <c r="JCM200" s="3"/>
      <c r="JCN200" s="3"/>
      <c r="JCO200" s="3"/>
      <c r="JCP200" s="3"/>
      <c r="JCQ200" s="3"/>
      <c r="JCR200" s="3"/>
      <c r="JCS200" s="3"/>
      <c r="JCT200" s="3"/>
      <c r="JCU200" s="3"/>
      <c r="JCV200" s="3"/>
      <c r="JCW200" s="3"/>
      <c r="JCX200" s="3"/>
      <c r="JCY200" s="3"/>
      <c r="JCZ200" s="3"/>
      <c r="JDA200" s="3"/>
      <c r="JDB200" s="3"/>
      <c r="JDC200" s="3"/>
      <c r="JDD200" s="3"/>
      <c r="JDE200" s="3"/>
      <c r="JDF200" s="3"/>
      <c r="JDG200" s="3"/>
      <c r="JDH200" s="3"/>
      <c r="JDI200" s="3"/>
      <c r="JDJ200" s="3"/>
      <c r="JDK200" s="3"/>
      <c r="JDL200" s="3"/>
      <c r="JDM200" s="3"/>
      <c r="JDN200" s="3"/>
      <c r="JDO200" s="3"/>
      <c r="JDP200" s="3"/>
      <c r="JDQ200" s="3"/>
      <c r="JDR200" s="3"/>
      <c r="JDS200" s="3"/>
      <c r="JDT200" s="3"/>
      <c r="JDU200" s="3"/>
      <c r="JDV200" s="3"/>
      <c r="JDW200" s="3"/>
      <c r="JDX200" s="3"/>
      <c r="JDY200" s="3"/>
      <c r="JDZ200" s="3"/>
      <c r="JEA200" s="3"/>
      <c r="JEB200" s="3"/>
      <c r="JEC200" s="3"/>
      <c r="JED200" s="3"/>
      <c r="JEE200" s="3"/>
      <c r="JEF200" s="3"/>
      <c r="JEG200" s="3"/>
      <c r="JEH200" s="3"/>
      <c r="JEI200" s="3"/>
      <c r="JEJ200" s="3"/>
      <c r="JEK200" s="3"/>
      <c r="JEL200" s="3"/>
      <c r="JEM200" s="3"/>
      <c r="JEN200" s="3"/>
      <c r="JEO200" s="3"/>
      <c r="JEP200" s="3"/>
      <c r="JEQ200" s="3"/>
      <c r="JER200" s="3"/>
      <c r="JES200" s="3"/>
      <c r="JET200" s="3"/>
      <c r="JEU200" s="3"/>
      <c r="JEV200" s="3"/>
      <c r="JEW200" s="3"/>
      <c r="JEX200" s="3"/>
      <c r="JEY200" s="3"/>
      <c r="JEZ200" s="3"/>
      <c r="JFA200" s="3"/>
      <c r="JFB200" s="3"/>
      <c r="JFC200" s="3"/>
      <c r="JFD200" s="3"/>
      <c r="JFE200" s="3"/>
      <c r="JFF200" s="3"/>
      <c r="JFG200" s="3"/>
      <c r="JFH200" s="3"/>
      <c r="JFI200" s="3"/>
      <c r="JFJ200" s="3"/>
      <c r="JFK200" s="3"/>
      <c r="JFL200" s="3"/>
      <c r="JFM200" s="3"/>
      <c r="JFN200" s="3"/>
      <c r="JFO200" s="3"/>
      <c r="JFP200" s="3"/>
      <c r="JFQ200" s="3"/>
      <c r="JFR200" s="3"/>
      <c r="JFS200" s="3"/>
      <c r="JFT200" s="3"/>
      <c r="JFU200" s="3"/>
      <c r="JFV200" s="3"/>
      <c r="JFW200" s="3"/>
      <c r="JFX200" s="3"/>
      <c r="JFY200" s="3"/>
      <c r="JFZ200" s="3"/>
      <c r="JGA200" s="3"/>
      <c r="JGB200" s="3"/>
      <c r="JGC200" s="3"/>
      <c r="JGD200" s="3"/>
      <c r="JGE200" s="3"/>
      <c r="JGF200" s="3"/>
      <c r="JGG200" s="3"/>
      <c r="JGH200" s="3"/>
      <c r="JGI200" s="3"/>
      <c r="JGJ200" s="3"/>
      <c r="JGK200" s="3"/>
      <c r="JGL200" s="3"/>
      <c r="JGM200" s="3"/>
      <c r="JGN200" s="3"/>
      <c r="JGO200" s="3"/>
      <c r="JGP200" s="3"/>
      <c r="JGQ200" s="3"/>
      <c r="JGR200" s="3"/>
      <c r="JGS200" s="3"/>
      <c r="JGT200" s="3"/>
      <c r="JGU200" s="3"/>
      <c r="JGV200" s="3"/>
      <c r="JGW200" s="3"/>
      <c r="JGX200" s="3"/>
      <c r="JGY200" s="3"/>
      <c r="JGZ200" s="3"/>
      <c r="JHA200" s="3"/>
      <c r="JHB200" s="3"/>
      <c r="JHC200" s="3"/>
      <c r="JHD200" s="3"/>
      <c r="JHE200" s="3"/>
      <c r="JHF200" s="3"/>
      <c r="JHG200" s="3"/>
      <c r="JHH200" s="3"/>
      <c r="JHI200" s="3"/>
      <c r="JHJ200" s="3"/>
      <c r="JHK200" s="3"/>
      <c r="JHL200" s="3"/>
      <c r="JHM200" s="3"/>
      <c r="JHN200" s="3"/>
      <c r="JHO200" s="3"/>
      <c r="JHP200" s="3"/>
      <c r="JHQ200" s="3"/>
      <c r="JHR200" s="3"/>
      <c r="JHS200" s="3"/>
      <c r="JHT200" s="3"/>
      <c r="JHU200" s="3"/>
      <c r="JHV200" s="3"/>
      <c r="JHW200" s="3"/>
      <c r="JHX200" s="3"/>
      <c r="JHY200" s="3"/>
      <c r="JHZ200" s="3"/>
      <c r="JIA200" s="3"/>
      <c r="JIB200" s="3"/>
      <c r="JIC200" s="3"/>
      <c r="JID200" s="3"/>
      <c r="JIE200" s="3"/>
      <c r="JIF200" s="3"/>
      <c r="JIG200" s="3"/>
      <c r="JIH200" s="3"/>
      <c r="JII200" s="3"/>
      <c r="JIJ200" s="3"/>
      <c r="JIK200" s="3"/>
      <c r="JIL200" s="3"/>
      <c r="JIM200" s="3"/>
      <c r="JIN200" s="3"/>
      <c r="JIO200" s="3"/>
      <c r="JIP200" s="3"/>
      <c r="JIQ200" s="3"/>
      <c r="JIR200" s="3"/>
      <c r="JIS200" s="3"/>
      <c r="JIT200" s="3"/>
      <c r="JIU200" s="3"/>
      <c r="JIV200" s="3"/>
      <c r="JIW200" s="3"/>
      <c r="JIX200" s="3"/>
      <c r="JIY200" s="3"/>
      <c r="JIZ200" s="3"/>
      <c r="JJA200" s="3"/>
      <c r="JJB200" s="3"/>
      <c r="JJC200" s="3"/>
      <c r="JJD200" s="3"/>
      <c r="JJE200" s="3"/>
      <c r="JJF200" s="3"/>
      <c r="JJG200" s="3"/>
      <c r="JJH200" s="3"/>
      <c r="JJI200" s="3"/>
      <c r="JJJ200" s="3"/>
      <c r="JJK200" s="3"/>
      <c r="JJL200" s="3"/>
      <c r="JJM200" s="3"/>
      <c r="JJN200" s="3"/>
      <c r="JJO200" s="3"/>
      <c r="JJP200" s="3"/>
      <c r="JJQ200" s="3"/>
      <c r="JJR200" s="3"/>
      <c r="JJS200" s="3"/>
      <c r="JJT200" s="3"/>
      <c r="JJU200" s="3"/>
      <c r="JJV200" s="3"/>
      <c r="JJW200" s="3"/>
      <c r="JJX200" s="3"/>
      <c r="JJY200" s="3"/>
      <c r="JJZ200" s="3"/>
      <c r="JKA200" s="3"/>
      <c r="JKB200" s="3"/>
      <c r="JKC200" s="3"/>
      <c r="JKD200" s="3"/>
      <c r="JKE200" s="3"/>
      <c r="JKF200" s="3"/>
      <c r="JKG200" s="3"/>
      <c r="JKH200" s="3"/>
      <c r="JKI200" s="3"/>
      <c r="JKJ200" s="3"/>
      <c r="JKK200" s="3"/>
      <c r="JKL200" s="3"/>
      <c r="JKM200" s="3"/>
      <c r="JKN200" s="3"/>
      <c r="JKO200" s="3"/>
      <c r="JKP200" s="3"/>
      <c r="JKQ200" s="3"/>
      <c r="JKR200" s="3"/>
      <c r="JKS200" s="3"/>
      <c r="JKT200" s="3"/>
      <c r="JKU200" s="3"/>
      <c r="JKV200" s="3"/>
      <c r="JKW200" s="3"/>
      <c r="JKX200" s="3"/>
      <c r="JKY200" s="3"/>
      <c r="JKZ200" s="3"/>
      <c r="JLA200" s="3"/>
      <c r="JLB200" s="3"/>
      <c r="JLC200" s="3"/>
      <c r="JLD200" s="3"/>
      <c r="JLE200" s="3"/>
      <c r="JLF200" s="3"/>
      <c r="JLG200" s="3"/>
      <c r="JLH200" s="3"/>
      <c r="JLI200" s="3"/>
      <c r="JLJ200" s="3"/>
      <c r="JLK200" s="3"/>
      <c r="JLL200" s="3"/>
      <c r="JLM200" s="3"/>
      <c r="JLN200" s="3"/>
      <c r="JLO200" s="3"/>
      <c r="JLP200" s="3"/>
      <c r="JLQ200" s="3"/>
      <c r="JLR200" s="3"/>
      <c r="JLS200" s="3"/>
      <c r="JLT200" s="3"/>
      <c r="JLU200" s="3"/>
      <c r="JLV200" s="3"/>
      <c r="JLW200" s="3"/>
      <c r="JLX200" s="3"/>
      <c r="JLY200" s="3"/>
      <c r="JLZ200" s="3"/>
      <c r="JMA200" s="3"/>
      <c r="JMB200" s="3"/>
      <c r="JMC200" s="3"/>
      <c r="JMD200" s="3"/>
      <c r="JME200" s="3"/>
      <c r="JMF200" s="3"/>
      <c r="JMG200" s="3"/>
      <c r="JMH200" s="3"/>
      <c r="JMI200" s="3"/>
      <c r="JMJ200" s="3"/>
      <c r="JMK200" s="3"/>
      <c r="JML200" s="3"/>
      <c r="JMM200" s="3"/>
      <c r="JMN200" s="3"/>
      <c r="JMO200" s="3"/>
      <c r="JMP200" s="3"/>
      <c r="JMQ200" s="3"/>
      <c r="JMR200" s="3"/>
      <c r="JMS200" s="3"/>
      <c r="JMT200" s="3"/>
      <c r="JMU200" s="3"/>
      <c r="JMV200" s="3"/>
      <c r="JMW200" s="3"/>
      <c r="JMX200" s="3"/>
      <c r="JMY200" s="3"/>
      <c r="JMZ200" s="3"/>
      <c r="JNA200" s="3"/>
      <c r="JNB200" s="3"/>
      <c r="JNC200" s="3"/>
      <c r="JND200" s="3"/>
      <c r="JNE200" s="3"/>
      <c r="JNF200" s="3"/>
      <c r="JNG200" s="3"/>
      <c r="JNH200" s="3"/>
      <c r="JNI200" s="3"/>
      <c r="JNJ200" s="3"/>
      <c r="JNK200" s="3"/>
      <c r="JNL200" s="3"/>
      <c r="JNM200" s="3"/>
      <c r="JNN200" s="3"/>
      <c r="JNO200" s="3"/>
      <c r="JNP200" s="3"/>
      <c r="JNQ200" s="3"/>
      <c r="JNR200" s="3"/>
      <c r="JNS200" s="3"/>
      <c r="JNT200" s="3"/>
      <c r="JNU200" s="3"/>
      <c r="JNV200" s="3"/>
      <c r="JNW200" s="3"/>
      <c r="JNX200" s="3"/>
      <c r="JNY200" s="3"/>
      <c r="JNZ200" s="3"/>
      <c r="JOA200" s="3"/>
      <c r="JOB200" s="3"/>
      <c r="JOC200" s="3"/>
      <c r="JOD200" s="3"/>
      <c r="JOE200" s="3"/>
      <c r="JOF200" s="3"/>
      <c r="JOG200" s="3"/>
      <c r="JOH200" s="3"/>
      <c r="JOI200" s="3"/>
      <c r="JOJ200" s="3"/>
      <c r="JOK200" s="3"/>
      <c r="JOL200" s="3"/>
      <c r="JOM200" s="3"/>
      <c r="JON200" s="3"/>
      <c r="JOO200" s="3"/>
      <c r="JOP200" s="3"/>
      <c r="JOQ200" s="3"/>
      <c r="JOR200" s="3"/>
      <c r="JOS200" s="3"/>
      <c r="JOT200" s="3"/>
      <c r="JOU200" s="3"/>
      <c r="JOV200" s="3"/>
      <c r="JOW200" s="3"/>
      <c r="JOX200" s="3"/>
      <c r="JOY200" s="3"/>
      <c r="JOZ200" s="3"/>
      <c r="JPA200" s="3"/>
      <c r="JPB200" s="3"/>
      <c r="JPC200" s="3"/>
      <c r="JPD200" s="3"/>
      <c r="JPE200" s="3"/>
      <c r="JPF200" s="3"/>
      <c r="JPG200" s="3"/>
      <c r="JPH200" s="3"/>
      <c r="JPI200" s="3"/>
      <c r="JPJ200" s="3"/>
      <c r="JPK200" s="3"/>
      <c r="JPL200" s="3"/>
      <c r="JPM200" s="3"/>
      <c r="JPN200" s="3"/>
      <c r="JPO200" s="3"/>
      <c r="JPP200" s="3"/>
      <c r="JPQ200" s="3"/>
      <c r="JPR200" s="3"/>
      <c r="JPS200" s="3"/>
      <c r="JPT200" s="3"/>
      <c r="JPU200" s="3"/>
      <c r="JPV200" s="3"/>
      <c r="JPW200" s="3"/>
      <c r="JPX200" s="3"/>
      <c r="JPY200" s="3"/>
      <c r="JPZ200" s="3"/>
      <c r="JQA200" s="3"/>
      <c r="JQB200" s="3"/>
      <c r="JQC200" s="3"/>
      <c r="JQD200" s="3"/>
      <c r="JQE200" s="3"/>
      <c r="JQF200" s="3"/>
      <c r="JQG200" s="3"/>
      <c r="JQH200" s="3"/>
      <c r="JQI200" s="3"/>
      <c r="JQJ200" s="3"/>
      <c r="JQK200" s="3"/>
      <c r="JQL200" s="3"/>
      <c r="JQM200" s="3"/>
      <c r="JQN200" s="3"/>
      <c r="JQO200" s="3"/>
      <c r="JQP200" s="3"/>
      <c r="JQQ200" s="3"/>
      <c r="JQR200" s="3"/>
      <c r="JQS200" s="3"/>
      <c r="JQT200" s="3"/>
      <c r="JQU200" s="3"/>
      <c r="JQV200" s="3"/>
      <c r="JQW200" s="3"/>
      <c r="JQX200" s="3"/>
      <c r="JQY200" s="3"/>
      <c r="JQZ200" s="3"/>
      <c r="JRA200" s="3"/>
      <c r="JRB200" s="3"/>
      <c r="JRC200" s="3"/>
      <c r="JRD200" s="3"/>
      <c r="JRE200" s="3"/>
      <c r="JRF200" s="3"/>
      <c r="JRG200" s="3"/>
      <c r="JRH200" s="3"/>
      <c r="JRI200" s="3"/>
      <c r="JRJ200" s="3"/>
      <c r="JRK200" s="3"/>
      <c r="JRL200" s="3"/>
      <c r="JRM200" s="3"/>
      <c r="JRN200" s="3"/>
      <c r="JRO200" s="3"/>
      <c r="JRP200" s="3"/>
      <c r="JRQ200" s="3"/>
      <c r="JRR200" s="3"/>
      <c r="JRS200" s="3"/>
      <c r="JRT200" s="3"/>
      <c r="JRU200" s="3"/>
      <c r="JRV200" s="3"/>
      <c r="JRW200" s="3"/>
      <c r="JRX200" s="3"/>
      <c r="JRY200" s="3"/>
      <c r="JRZ200" s="3"/>
      <c r="JSA200" s="3"/>
      <c r="JSB200" s="3"/>
      <c r="JSC200" s="3"/>
      <c r="JSD200" s="3"/>
      <c r="JSE200" s="3"/>
      <c r="JSF200" s="3"/>
      <c r="JSG200" s="3"/>
      <c r="JSH200" s="3"/>
      <c r="JSI200" s="3"/>
      <c r="JSJ200" s="3"/>
      <c r="JSK200" s="3"/>
      <c r="JSL200" s="3"/>
      <c r="JSM200" s="3"/>
      <c r="JSN200" s="3"/>
      <c r="JSO200" s="3"/>
      <c r="JSP200" s="3"/>
      <c r="JSQ200" s="3"/>
      <c r="JSR200" s="3"/>
      <c r="JSS200" s="3"/>
      <c r="JST200" s="3"/>
      <c r="JSU200" s="3"/>
      <c r="JSV200" s="3"/>
      <c r="JSW200" s="3"/>
      <c r="JSX200" s="3"/>
      <c r="JSY200" s="3"/>
      <c r="JSZ200" s="3"/>
      <c r="JTA200" s="3"/>
      <c r="JTB200" s="3"/>
      <c r="JTC200" s="3"/>
      <c r="JTD200" s="3"/>
      <c r="JTE200" s="3"/>
      <c r="JTF200" s="3"/>
      <c r="JTG200" s="3"/>
      <c r="JTH200" s="3"/>
      <c r="JTI200" s="3"/>
      <c r="JTJ200" s="3"/>
      <c r="JTK200" s="3"/>
      <c r="JTL200" s="3"/>
      <c r="JTM200" s="3"/>
      <c r="JTN200" s="3"/>
      <c r="JTO200" s="3"/>
      <c r="JTP200" s="3"/>
      <c r="JTQ200" s="3"/>
      <c r="JTR200" s="3"/>
      <c r="JTS200" s="3"/>
      <c r="JTT200" s="3"/>
      <c r="JTU200" s="3"/>
      <c r="JTV200" s="3"/>
      <c r="JTW200" s="3"/>
      <c r="JTX200" s="3"/>
      <c r="JTY200" s="3"/>
      <c r="JTZ200" s="3"/>
      <c r="JUA200" s="3"/>
      <c r="JUB200" s="3"/>
      <c r="JUC200" s="3"/>
      <c r="JUD200" s="3"/>
      <c r="JUE200" s="3"/>
      <c r="JUF200" s="3"/>
      <c r="JUG200" s="3"/>
      <c r="JUH200" s="3"/>
      <c r="JUI200" s="3"/>
      <c r="JUJ200" s="3"/>
      <c r="JUK200" s="3"/>
      <c r="JUL200" s="3"/>
      <c r="JUM200" s="3"/>
      <c r="JUN200" s="3"/>
      <c r="JUO200" s="3"/>
      <c r="JUP200" s="3"/>
      <c r="JUQ200" s="3"/>
      <c r="JUR200" s="3"/>
      <c r="JUS200" s="3"/>
      <c r="JUT200" s="3"/>
      <c r="JUU200" s="3"/>
      <c r="JUV200" s="3"/>
      <c r="JUW200" s="3"/>
      <c r="JUX200" s="3"/>
      <c r="JUY200" s="3"/>
      <c r="JUZ200" s="3"/>
      <c r="JVA200" s="3"/>
      <c r="JVB200" s="3"/>
      <c r="JVC200" s="3"/>
      <c r="JVD200" s="3"/>
      <c r="JVE200" s="3"/>
      <c r="JVF200" s="3"/>
      <c r="JVG200" s="3"/>
      <c r="JVH200" s="3"/>
      <c r="JVI200" s="3"/>
      <c r="JVJ200" s="3"/>
      <c r="JVK200" s="3"/>
      <c r="JVL200" s="3"/>
      <c r="JVM200" s="3"/>
      <c r="JVN200" s="3"/>
      <c r="JVO200" s="3"/>
      <c r="JVP200" s="3"/>
      <c r="JVQ200" s="3"/>
      <c r="JVR200" s="3"/>
      <c r="JVS200" s="3"/>
      <c r="JVT200" s="3"/>
      <c r="JVU200" s="3"/>
      <c r="JVV200" s="3"/>
      <c r="JVW200" s="3"/>
      <c r="JVX200" s="3"/>
      <c r="JVY200" s="3"/>
      <c r="JVZ200" s="3"/>
      <c r="JWA200" s="3"/>
      <c r="JWB200" s="3"/>
      <c r="JWC200" s="3"/>
      <c r="JWD200" s="3"/>
      <c r="JWE200" s="3"/>
      <c r="JWF200" s="3"/>
      <c r="JWG200" s="3"/>
      <c r="JWH200" s="3"/>
      <c r="JWI200" s="3"/>
      <c r="JWJ200" s="3"/>
      <c r="JWK200" s="3"/>
      <c r="JWL200" s="3"/>
      <c r="JWM200" s="3"/>
      <c r="JWN200" s="3"/>
      <c r="JWO200" s="3"/>
      <c r="JWP200" s="3"/>
      <c r="JWQ200" s="3"/>
      <c r="JWR200" s="3"/>
      <c r="JWS200" s="3"/>
      <c r="JWT200" s="3"/>
      <c r="JWU200" s="3"/>
      <c r="JWV200" s="3"/>
      <c r="JWW200" s="3"/>
      <c r="JWX200" s="3"/>
      <c r="JWY200" s="3"/>
      <c r="JWZ200" s="3"/>
      <c r="JXA200" s="3"/>
      <c r="JXB200" s="3"/>
      <c r="JXC200" s="3"/>
      <c r="JXD200" s="3"/>
      <c r="JXE200" s="3"/>
      <c r="JXF200" s="3"/>
      <c r="JXG200" s="3"/>
      <c r="JXH200" s="3"/>
      <c r="JXI200" s="3"/>
      <c r="JXJ200" s="3"/>
      <c r="JXK200" s="3"/>
      <c r="JXL200" s="3"/>
      <c r="JXM200" s="3"/>
      <c r="JXN200" s="3"/>
      <c r="JXO200" s="3"/>
      <c r="JXP200" s="3"/>
      <c r="JXQ200" s="3"/>
      <c r="JXR200" s="3"/>
      <c r="JXS200" s="3"/>
      <c r="JXT200" s="3"/>
      <c r="JXU200" s="3"/>
      <c r="JXV200" s="3"/>
      <c r="JXW200" s="3"/>
      <c r="JXX200" s="3"/>
      <c r="JXY200" s="3"/>
      <c r="JXZ200" s="3"/>
      <c r="JYA200" s="3"/>
      <c r="JYB200" s="3"/>
      <c r="JYC200" s="3"/>
      <c r="JYD200" s="3"/>
      <c r="JYE200" s="3"/>
      <c r="JYF200" s="3"/>
      <c r="JYG200" s="3"/>
      <c r="JYH200" s="3"/>
      <c r="JYI200" s="3"/>
      <c r="JYJ200" s="3"/>
      <c r="JYK200" s="3"/>
      <c r="JYL200" s="3"/>
      <c r="JYM200" s="3"/>
      <c r="JYN200" s="3"/>
      <c r="JYO200" s="3"/>
      <c r="JYP200" s="3"/>
      <c r="JYQ200" s="3"/>
      <c r="JYR200" s="3"/>
      <c r="JYS200" s="3"/>
      <c r="JYT200" s="3"/>
      <c r="JYU200" s="3"/>
      <c r="JYV200" s="3"/>
      <c r="JYW200" s="3"/>
      <c r="JYX200" s="3"/>
      <c r="JYY200" s="3"/>
      <c r="JYZ200" s="3"/>
      <c r="JZA200" s="3"/>
      <c r="JZB200" s="3"/>
      <c r="JZC200" s="3"/>
      <c r="JZD200" s="3"/>
      <c r="JZE200" s="3"/>
      <c r="JZF200" s="3"/>
      <c r="JZG200" s="3"/>
      <c r="JZH200" s="3"/>
      <c r="JZI200" s="3"/>
      <c r="JZJ200" s="3"/>
      <c r="JZK200" s="3"/>
      <c r="JZL200" s="3"/>
      <c r="JZM200" s="3"/>
      <c r="JZN200" s="3"/>
      <c r="JZO200" s="3"/>
      <c r="JZP200" s="3"/>
      <c r="JZQ200" s="3"/>
      <c r="JZR200" s="3"/>
      <c r="JZS200" s="3"/>
      <c r="JZT200" s="3"/>
      <c r="JZU200" s="3"/>
      <c r="JZV200" s="3"/>
      <c r="JZW200" s="3"/>
      <c r="JZX200" s="3"/>
      <c r="JZY200" s="3"/>
      <c r="JZZ200" s="3"/>
      <c r="KAA200" s="3"/>
      <c r="KAB200" s="3"/>
      <c r="KAC200" s="3"/>
      <c r="KAD200" s="3"/>
      <c r="KAE200" s="3"/>
      <c r="KAF200" s="3"/>
      <c r="KAG200" s="3"/>
      <c r="KAH200" s="3"/>
      <c r="KAI200" s="3"/>
      <c r="KAJ200" s="3"/>
      <c r="KAK200" s="3"/>
      <c r="KAL200" s="3"/>
      <c r="KAM200" s="3"/>
      <c r="KAN200" s="3"/>
      <c r="KAO200" s="3"/>
      <c r="KAP200" s="3"/>
      <c r="KAQ200" s="3"/>
      <c r="KAR200" s="3"/>
      <c r="KAS200" s="3"/>
      <c r="KAT200" s="3"/>
      <c r="KAU200" s="3"/>
      <c r="KAV200" s="3"/>
      <c r="KAW200" s="3"/>
      <c r="KAX200" s="3"/>
      <c r="KAY200" s="3"/>
      <c r="KAZ200" s="3"/>
      <c r="KBA200" s="3"/>
      <c r="KBB200" s="3"/>
      <c r="KBC200" s="3"/>
      <c r="KBD200" s="3"/>
      <c r="KBE200" s="3"/>
      <c r="KBF200" s="3"/>
      <c r="KBG200" s="3"/>
      <c r="KBH200" s="3"/>
      <c r="KBI200" s="3"/>
      <c r="KBJ200" s="3"/>
      <c r="KBK200" s="3"/>
      <c r="KBL200" s="3"/>
      <c r="KBM200" s="3"/>
      <c r="KBN200" s="3"/>
      <c r="KBO200" s="3"/>
      <c r="KBP200" s="3"/>
      <c r="KBQ200" s="3"/>
      <c r="KBR200" s="3"/>
      <c r="KBS200" s="3"/>
      <c r="KBT200" s="3"/>
      <c r="KBU200" s="3"/>
      <c r="KBV200" s="3"/>
      <c r="KBW200" s="3"/>
      <c r="KBX200" s="3"/>
      <c r="KBY200" s="3"/>
      <c r="KBZ200" s="3"/>
      <c r="KCA200" s="3"/>
      <c r="KCB200" s="3"/>
      <c r="KCC200" s="3"/>
      <c r="KCD200" s="3"/>
      <c r="KCE200" s="3"/>
      <c r="KCF200" s="3"/>
      <c r="KCG200" s="3"/>
      <c r="KCH200" s="3"/>
      <c r="KCI200" s="3"/>
      <c r="KCJ200" s="3"/>
      <c r="KCK200" s="3"/>
      <c r="KCL200" s="3"/>
      <c r="KCM200" s="3"/>
      <c r="KCN200" s="3"/>
      <c r="KCO200" s="3"/>
      <c r="KCP200" s="3"/>
      <c r="KCQ200" s="3"/>
      <c r="KCR200" s="3"/>
      <c r="KCS200" s="3"/>
      <c r="KCT200" s="3"/>
      <c r="KCU200" s="3"/>
      <c r="KCV200" s="3"/>
      <c r="KCW200" s="3"/>
      <c r="KCX200" s="3"/>
      <c r="KCY200" s="3"/>
      <c r="KCZ200" s="3"/>
      <c r="KDA200" s="3"/>
      <c r="KDB200" s="3"/>
      <c r="KDC200" s="3"/>
      <c r="KDD200" s="3"/>
      <c r="KDE200" s="3"/>
      <c r="KDF200" s="3"/>
      <c r="KDG200" s="3"/>
      <c r="KDH200" s="3"/>
      <c r="KDI200" s="3"/>
      <c r="KDJ200" s="3"/>
      <c r="KDK200" s="3"/>
      <c r="KDL200" s="3"/>
      <c r="KDM200" s="3"/>
      <c r="KDN200" s="3"/>
      <c r="KDO200" s="3"/>
      <c r="KDP200" s="3"/>
      <c r="KDQ200" s="3"/>
      <c r="KDR200" s="3"/>
      <c r="KDS200" s="3"/>
      <c r="KDT200" s="3"/>
      <c r="KDU200" s="3"/>
      <c r="KDV200" s="3"/>
      <c r="KDW200" s="3"/>
      <c r="KDX200" s="3"/>
      <c r="KDY200" s="3"/>
      <c r="KDZ200" s="3"/>
      <c r="KEA200" s="3"/>
      <c r="KEB200" s="3"/>
      <c r="KEC200" s="3"/>
      <c r="KED200" s="3"/>
      <c r="KEE200" s="3"/>
      <c r="KEF200" s="3"/>
      <c r="KEG200" s="3"/>
      <c r="KEH200" s="3"/>
      <c r="KEI200" s="3"/>
      <c r="KEJ200" s="3"/>
      <c r="KEK200" s="3"/>
      <c r="KEL200" s="3"/>
      <c r="KEM200" s="3"/>
      <c r="KEN200" s="3"/>
      <c r="KEO200" s="3"/>
      <c r="KEP200" s="3"/>
      <c r="KEQ200" s="3"/>
      <c r="KER200" s="3"/>
      <c r="KES200" s="3"/>
      <c r="KET200" s="3"/>
      <c r="KEU200" s="3"/>
      <c r="KEV200" s="3"/>
      <c r="KEW200" s="3"/>
      <c r="KEX200" s="3"/>
      <c r="KEY200" s="3"/>
      <c r="KEZ200" s="3"/>
      <c r="KFA200" s="3"/>
      <c r="KFB200" s="3"/>
      <c r="KFC200" s="3"/>
      <c r="KFD200" s="3"/>
      <c r="KFE200" s="3"/>
      <c r="KFF200" s="3"/>
      <c r="KFG200" s="3"/>
      <c r="KFH200" s="3"/>
      <c r="KFI200" s="3"/>
      <c r="KFJ200" s="3"/>
      <c r="KFK200" s="3"/>
      <c r="KFL200" s="3"/>
      <c r="KFM200" s="3"/>
      <c r="KFN200" s="3"/>
      <c r="KFO200" s="3"/>
      <c r="KFP200" s="3"/>
      <c r="KFQ200" s="3"/>
      <c r="KFR200" s="3"/>
      <c r="KFS200" s="3"/>
      <c r="KFT200" s="3"/>
      <c r="KFU200" s="3"/>
      <c r="KFV200" s="3"/>
      <c r="KFW200" s="3"/>
      <c r="KFX200" s="3"/>
      <c r="KFY200" s="3"/>
      <c r="KFZ200" s="3"/>
      <c r="KGA200" s="3"/>
      <c r="KGB200" s="3"/>
      <c r="KGC200" s="3"/>
      <c r="KGD200" s="3"/>
      <c r="KGE200" s="3"/>
      <c r="KGF200" s="3"/>
      <c r="KGG200" s="3"/>
      <c r="KGH200" s="3"/>
      <c r="KGI200" s="3"/>
      <c r="KGJ200" s="3"/>
      <c r="KGK200" s="3"/>
      <c r="KGL200" s="3"/>
      <c r="KGM200" s="3"/>
      <c r="KGN200" s="3"/>
      <c r="KGO200" s="3"/>
      <c r="KGP200" s="3"/>
      <c r="KGQ200" s="3"/>
      <c r="KGR200" s="3"/>
      <c r="KGS200" s="3"/>
      <c r="KGT200" s="3"/>
      <c r="KGU200" s="3"/>
      <c r="KGV200" s="3"/>
      <c r="KGW200" s="3"/>
      <c r="KGX200" s="3"/>
      <c r="KGY200" s="3"/>
      <c r="KGZ200" s="3"/>
      <c r="KHA200" s="3"/>
      <c r="KHB200" s="3"/>
      <c r="KHC200" s="3"/>
      <c r="KHD200" s="3"/>
      <c r="KHE200" s="3"/>
      <c r="KHF200" s="3"/>
      <c r="KHG200" s="3"/>
      <c r="KHH200" s="3"/>
      <c r="KHI200" s="3"/>
      <c r="KHJ200" s="3"/>
      <c r="KHK200" s="3"/>
      <c r="KHL200" s="3"/>
      <c r="KHM200" s="3"/>
      <c r="KHN200" s="3"/>
      <c r="KHO200" s="3"/>
      <c r="KHP200" s="3"/>
      <c r="KHQ200" s="3"/>
      <c r="KHR200" s="3"/>
      <c r="KHS200" s="3"/>
      <c r="KHT200" s="3"/>
      <c r="KHU200" s="3"/>
      <c r="KHV200" s="3"/>
      <c r="KHW200" s="3"/>
      <c r="KHX200" s="3"/>
      <c r="KHY200" s="3"/>
      <c r="KHZ200" s="3"/>
      <c r="KIA200" s="3"/>
      <c r="KIB200" s="3"/>
      <c r="KIC200" s="3"/>
      <c r="KID200" s="3"/>
      <c r="KIE200" s="3"/>
      <c r="KIF200" s="3"/>
      <c r="KIG200" s="3"/>
      <c r="KIH200" s="3"/>
      <c r="KII200" s="3"/>
      <c r="KIJ200" s="3"/>
      <c r="KIK200" s="3"/>
      <c r="KIL200" s="3"/>
      <c r="KIM200" s="3"/>
      <c r="KIN200" s="3"/>
      <c r="KIO200" s="3"/>
      <c r="KIP200" s="3"/>
      <c r="KIQ200" s="3"/>
      <c r="KIR200" s="3"/>
      <c r="KIS200" s="3"/>
      <c r="KIT200" s="3"/>
      <c r="KIU200" s="3"/>
      <c r="KIV200" s="3"/>
      <c r="KIW200" s="3"/>
      <c r="KIX200" s="3"/>
      <c r="KIY200" s="3"/>
      <c r="KIZ200" s="3"/>
      <c r="KJA200" s="3"/>
      <c r="KJB200" s="3"/>
      <c r="KJC200" s="3"/>
      <c r="KJD200" s="3"/>
      <c r="KJE200" s="3"/>
      <c r="KJF200" s="3"/>
      <c r="KJG200" s="3"/>
      <c r="KJH200" s="3"/>
      <c r="KJI200" s="3"/>
      <c r="KJJ200" s="3"/>
      <c r="KJK200" s="3"/>
      <c r="KJL200" s="3"/>
      <c r="KJM200" s="3"/>
      <c r="KJN200" s="3"/>
      <c r="KJO200" s="3"/>
      <c r="KJP200" s="3"/>
      <c r="KJQ200" s="3"/>
      <c r="KJR200" s="3"/>
      <c r="KJS200" s="3"/>
      <c r="KJT200" s="3"/>
      <c r="KJU200" s="3"/>
      <c r="KJV200" s="3"/>
      <c r="KJW200" s="3"/>
      <c r="KJX200" s="3"/>
      <c r="KJY200" s="3"/>
      <c r="KJZ200" s="3"/>
      <c r="KKA200" s="3"/>
      <c r="KKB200" s="3"/>
      <c r="KKC200" s="3"/>
      <c r="KKD200" s="3"/>
      <c r="KKE200" s="3"/>
      <c r="KKF200" s="3"/>
      <c r="KKG200" s="3"/>
      <c r="KKH200" s="3"/>
      <c r="KKI200" s="3"/>
      <c r="KKJ200" s="3"/>
      <c r="KKK200" s="3"/>
      <c r="KKL200" s="3"/>
      <c r="KKM200" s="3"/>
      <c r="KKN200" s="3"/>
      <c r="KKO200" s="3"/>
      <c r="KKP200" s="3"/>
      <c r="KKQ200" s="3"/>
      <c r="KKR200" s="3"/>
      <c r="KKS200" s="3"/>
      <c r="KKT200" s="3"/>
      <c r="KKU200" s="3"/>
      <c r="KKV200" s="3"/>
      <c r="KKW200" s="3"/>
      <c r="KKX200" s="3"/>
      <c r="KKY200" s="3"/>
      <c r="KKZ200" s="3"/>
      <c r="KLA200" s="3"/>
      <c r="KLB200" s="3"/>
      <c r="KLC200" s="3"/>
      <c r="KLD200" s="3"/>
      <c r="KLE200" s="3"/>
      <c r="KLF200" s="3"/>
      <c r="KLG200" s="3"/>
      <c r="KLH200" s="3"/>
      <c r="KLI200" s="3"/>
      <c r="KLJ200" s="3"/>
      <c r="KLK200" s="3"/>
      <c r="KLL200" s="3"/>
      <c r="KLM200" s="3"/>
      <c r="KLN200" s="3"/>
      <c r="KLO200" s="3"/>
      <c r="KLP200" s="3"/>
      <c r="KLQ200" s="3"/>
      <c r="KLR200" s="3"/>
      <c r="KLS200" s="3"/>
      <c r="KLT200" s="3"/>
      <c r="KLU200" s="3"/>
      <c r="KLV200" s="3"/>
      <c r="KLW200" s="3"/>
      <c r="KLX200" s="3"/>
      <c r="KLY200" s="3"/>
      <c r="KLZ200" s="3"/>
      <c r="KMA200" s="3"/>
      <c r="KMB200" s="3"/>
      <c r="KMC200" s="3"/>
      <c r="KMD200" s="3"/>
      <c r="KME200" s="3"/>
      <c r="KMF200" s="3"/>
      <c r="KMG200" s="3"/>
      <c r="KMH200" s="3"/>
      <c r="KMI200" s="3"/>
      <c r="KMJ200" s="3"/>
      <c r="KMK200" s="3"/>
      <c r="KML200" s="3"/>
      <c r="KMM200" s="3"/>
      <c r="KMN200" s="3"/>
      <c r="KMO200" s="3"/>
      <c r="KMP200" s="3"/>
      <c r="KMQ200" s="3"/>
      <c r="KMR200" s="3"/>
      <c r="KMS200" s="3"/>
      <c r="KMT200" s="3"/>
      <c r="KMU200" s="3"/>
      <c r="KMV200" s="3"/>
      <c r="KMW200" s="3"/>
      <c r="KMX200" s="3"/>
      <c r="KMY200" s="3"/>
      <c r="KMZ200" s="3"/>
      <c r="KNA200" s="3"/>
      <c r="KNB200" s="3"/>
      <c r="KNC200" s="3"/>
      <c r="KND200" s="3"/>
      <c r="KNE200" s="3"/>
      <c r="KNF200" s="3"/>
      <c r="KNG200" s="3"/>
      <c r="KNH200" s="3"/>
      <c r="KNI200" s="3"/>
      <c r="KNJ200" s="3"/>
      <c r="KNK200" s="3"/>
      <c r="KNL200" s="3"/>
      <c r="KNM200" s="3"/>
      <c r="KNN200" s="3"/>
      <c r="KNO200" s="3"/>
      <c r="KNP200" s="3"/>
      <c r="KNQ200" s="3"/>
      <c r="KNR200" s="3"/>
      <c r="KNS200" s="3"/>
      <c r="KNT200" s="3"/>
      <c r="KNU200" s="3"/>
      <c r="KNV200" s="3"/>
      <c r="KNW200" s="3"/>
      <c r="KNX200" s="3"/>
      <c r="KNY200" s="3"/>
      <c r="KNZ200" s="3"/>
      <c r="KOA200" s="3"/>
      <c r="KOB200" s="3"/>
      <c r="KOC200" s="3"/>
      <c r="KOD200" s="3"/>
      <c r="KOE200" s="3"/>
      <c r="KOF200" s="3"/>
      <c r="KOG200" s="3"/>
      <c r="KOH200" s="3"/>
      <c r="KOI200" s="3"/>
      <c r="KOJ200" s="3"/>
      <c r="KOK200" s="3"/>
      <c r="KOL200" s="3"/>
      <c r="KOM200" s="3"/>
      <c r="KON200" s="3"/>
      <c r="KOO200" s="3"/>
      <c r="KOP200" s="3"/>
      <c r="KOQ200" s="3"/>
      <c r="KOR200" s="3"/>
      <c r="KOS200" s="3"/>
      <c r="KOT200" s="3"/>
      <c r="KOU200" s="3"/>
      <c r="KOV200" s="3"/>
      <c r="KOW200" s="3"/>
      <c r="KOX200" s="3"/>
      <c r="KOY200" s="3"/>
      <c r="KOZ200" s="3"/>
      <c r="KPA200" s="3"/>
      <c r="KPB200" s="3"/>
      <c r="KPC200" s="3"/>
      <c r="KPD200" s="3"/>
      <c r="KPE200" s="3"/>
      <c r="KPF200" s="3"/>
      <c r="KPG200" s="3"/>
      <c r="KPH200" s="3"/>
      <c r="KPI200" s="3"/>
      <c r="KPJ200" s="3"/>
      <c r="KPK200" s="3"/>
      <c r="KPL200" s="3"/>
      <c r="KPM200" s="3"/>
      <c r="KPN200" s="3"/>
      <c r="KPO200" s="3"/>
      <c r="KPP200" s="3"/>
      <c r="KPQ200" s="3"/>
      <c r="KPR200" s="3"/>
      <c r="KPS200" s="3"/>
      <c r="KPT200" s="3"/>
      <c r="KPU200" s="3"/>
      <c r="KPV200" s="3"/>
      <c r="KPW200" s="3"/>
      <c r="KPX200" s="3"/>
      <c r="KPY200" s="3"/>
      <c r="KPZ200" s="3"/>
      <c r="KQA200" s="3"/>
      <c r="KQB200" s="3"/>
      <c r="KQC200" s="3"/>
      <c r="KQD200" s="3"/>
      <c r="KQE200" s="3"/>
      <c r="KQF200" s="3"/>
      <c r="KQG200" s="3"/>
      <c r="KQH200" s="3"/>
      <c r="KQI200" s="3"/>
      <c r="KQJ200" s="3"/>
      <c r="KQK200" s="3"/>
      <c r="KQL200" s="3"/>
      <c r="KQM200" s="3"/>
      <c r="KQN200" s="3"/>
      <c r="KQO200" s="3"/>
      <c r="KQP200" s="3"/>
      <c r="KQQ200" s="3"/>
      <c r="KQR200" s="3"/>
      <c r="KQS200" s="3"/>
      <c r="KQT200" s="3"/>
      <c r="KQU200" s="3"/>
      <c r="KQV200" s="3"/>
      <c r="KQW200" s="3"/>
      <c r="KQX200" s="3"/>
      <c r="KQY200" s="3"/>
      <c r="KQZ200" s="3"/>
      <c r="KRA200" s="3"/>
      <c r="KRB200" s="3"/>
      <c r="KRC200" s="3"/>
      <c r="KRD200" s="3"/>
      <c r="KRE200" s="3"/>
      <c r="KRF200" s="3"/>
      <c r="KRG200" s="3"/>
      <c r="KRH200" s="3"/>
      <c r="KRI200" s="3"/>
      <c r="KRJ200" s="3"/>
      <c r="KRK200" s="3"/>
      <c r="KRL200" s="3"/>
      <c r="KRM200" s="3"/>
      <c r="KRN200" s="3"/>
      <c r="KRO200" s="3"/>
      <c r="KRP200" s="3"/>
      <c r="KRQ200" s="3"/>
      <c r="KRR200" s="3"/>
      <c r="KRS200" s="3"/>
      <c r="KRT200" s="3"/>
      <c r="KRU200" s="3"/>
      <c r="KRV200" s="3"/>
      <c r="KRW200" s="3"/>
      <c r="KRX200" s="3"/>
      <c r="KRY200" s="3"/>
      <c r="KRZ200" s="3"/>
      <c r="KSA200" s="3"/>
      <c r="KSB200" s="3"/>
      <c r="KSC200" s="3"/>
      <c r="KSD200" s="3"/>
      <c r="KSE200" s="3"/>
      <c r="KSF200" s="3"/>
      <c r="KSG200" s="3"/>
      <c r="KSH200" s="3"/>
      <c r="KSI200" s="3"/>
      <c r="KSJ200" s="3"/>
      <c r="KSK200" s="3"/>
      <c r="KSL200" s="3"/>
      <c r="KSM200" s="3"/>
      <c r="KSN200" s="3"/>
      <c r="KSO200" s="3"/>
      <c r="KSP200" s="3"/>
      <c r="KSQ200" s="3"/>
      <c r="KSR200" s="3"/>
      <c r="KSS200" s="3"/>
      <c r="KST200" s="3"/>
      <c r="KSU200" s="3"/>
      <c r="KSV200" s="3"/>
      <c r="KSW200" s="3"/>
      <c r="KSX200" s="3"/>
      <c r="KSY200" s="3"/>
      <c r="KSZ200" s="3"/>
      <c r="KTA200" s="3"/>
      <c r="KTB200" s="3"/>
      <c r="KTC200" s="3"/>
      <c r="KTD200" s="3"/>
      <c r="KTE200" s="3"/>
      <c r="KTF200" s="3"/>
      <c r="KTG200" s="3"/>
      <c r="KTH200" s="3"/>
      <c r="KTI200" s="3"/>
      <c r="KTJ200" s="3"/>
      <c r="KTK200" s="3"/>
      <c r="KTL200" s="3"/>
      <c r="KTM200" s="3"/>
      <c r="KTN200" s="3"/>
      <c r="KTO200" s="3"/>
      <c r="KTP200" s="3"/>
      <c r="KTQ200" s="3"/>
      <c r="KTR200" s="3"/>
      <c r="KTS200" s="3"/>
      <c r="KTT200" s="3"/>
      <c r="KTU200" s="3"/>
      <c r="KTV200" s="3"/>
      <c r="KTW200" s="3"/>
      <c r="KTX200" s="3"/>
      <c r="KTY200" s="3"/>
      <c r="KTZ200" s="3"/>
      <c r="KUA200" s="3"/>
      <c r="KUB200" s="3"/>
      <c r="KUC200" s="3"/>
      <c r="KUD200" s="3"/>
      <c r="KUE200" s="3"/>
      <c r="KUF200" s="3"/>
      <c r="KUG200" s="3"/>
      <c r="KUH200" s="3"/>
      <c r="KUI200" s="3"/>
      <c r="KUJ200" s="3"/>
      <c r="KUK200" s="3"/>
      <c r="KUL200" s="3"/>
      <c r="KUM200" s="3"/>
      <c r="KUN200" s="3"/>
      <c r="KUO200" s="3"/>
      <c r="KUP200" s="3"/>
      <c r="KUQ200" s="3"/>
      <c r="KUR200" s="3"/>
      <c r="KUS200" s="3"/>
      <c r="KUT200" s="3"/>
      <c r="KUU200" s="3"/>
      <c r="KUV200" s="3"/>
      <c r="KUW200" s="3"/>
      <c r="KUX200" s="3"/>
      <c r="KUY200" s="3"/>
      <c r="KUZ200" s="3"/>
      <c r="KVA200" s="3"/>
      <c r="KVB200" s="3"/>
      <c r="KVC200" s="3"/>
      <c r="KVD200" s="3"/>
      <c r="KVE200" s="3"/>
      <c r="KVF200" s="3"/>
      <c r="KVG200" s="3"/>
      <c r="KVH200" s="3"/>
      <c r="KVI200" s="3"/>
      <c r="KVJ200" s="3"/>
      <c r="KVK200" s="3"/>
      <c r="KVL200" s="3"/>
      <c r="KVM200" s="3"/>
      <c r="KVN200" s="3"/>
      <c r="KVO200" s="3"/>
      <c r="KVP200" s="3"/>
      <c r="KVQ200" s="3"/>
      <c r="KVR200" s="3"/>
      <c r="KVS200" s="3"/>
      <c r="KVT200" s="3"/>
      <c r="KVU200" s="3"/>
      <c r="KVV200" s="3"/>
      <c r="KVW200" s="3"/>
      <c r="KVX200" s="3"/>
      <c r="KVY200" s="3"/>
      <c r="KVZ200" s="3"/>
      <c r="KWA200" s="3"/>
      <c r="KWB200" s="3"/>
      <c r="KWC200" s="3"/>
      <c r="KWD200" s="3"/>
      <c r="KWE200" s="3"/>
      <c r="KWF200" s="3"/>
      <c r="KWG200" s="3"/>
      <c r="KWH200" s="3"/>
      <c r="KWI200" s="3"/>
      <c r="KWJ200" s="3"/>
      <c r="KWK200" s="3"/>
      <c r="KWL200" s="3"/>
      <c r="KWM200" s="3"/>
      <c r="KWN200" s="3"/>
      <c r="KWO200" s="3"/>
      <c r="KWP200" s="3"/>
      <c r="KWQ200" s="3"/>
      <c r="KWR200" s="3"/>
      <c r="KWS200" s="3"/>
      <c r="KWT200" s="3"/>
      <c r="KWU200" s="3"/>
      <c r="KWV200" s="3"/>
      <c r="KWW200" s="3"/>
      <c r="KWX200" s="3"/>
      <c r="KWY200" s="3"/>
      <c r="KWZ200" s="3"/>
      <c r="KXA200" s="3"/>
      <c r="KXB200" s="3"/>
      <c r="KXC200" s="3"/>
      <c r="KXD200" s="3"/>
      <c r="KXE200" s="3"/>
      <c r="KXF200" s="3"/>
      <c r="KXG200" s="3"/>
      <c r="KXH200" s="3"/>
      <c r="KXI200" s="3"/>
      <c r="KXJ200" s="3"/>
      <c r="KXK200" s="3"/>
      <c r="KXL200" s="3"/>
      <c r="KXM200" s="3"/>
      <c r="KXN200" s="3"/>
      <c r="KXO200" s="3"/>
      <c r="KXP200" s="3"/>
      <c r="KXQ200" s="3"/>
      <c r="KXR200" s="3"/>
      <c r="KXS200" s="3"/>
      <c r="KXT200" s="3"/>
      <c r="KXU200" s="3"/>
      <c r="KXV200" s="3"/>
      <c r="KXW200" s="3"/>
      <c r="KXX200" s="3"/>
      <c r="KXY200" s="3"/>
      <c r="KXZ200" s="3"/>
      <c r="KYA200" s="3"/>
      <c r="KYB200" s="3"/>
      <c r="KYC200" s="3"/>
      <c r="KYD200" s="3"/>
      <c r="KYE200" s="3"/>
      <c r="KYF200" s="3"/>
      <c r="KYG200" s="3"/>
      <c r="KYH200" s="3"/>
      <c r="KYI200" s="3"/>
      <c r="KYJ200" s="3"/>
      <c r="KYK200" s="3"/>
      <c r="KYL200" s="3"/>
      <c r="KYM200" s="3"/>
      <c r="KYN200" s="3"/>
      <c r="KYO200" s="3"/>
      <c r="KYP200" s="3"/>
      <c r="KYQ200" s="3"/>
      <c r="KYR200" s="3"/>
      <c r="KYS200" s="3"/>
      <c r="KYT200" s="3"/>
      <c r="KYU200" s="3"/>
      <c r="KYV200" s="3"/>
      <c r="KYW200" s="3"/>
      <c r="KYX200" s="3"/>
      <c r="KYY200" s="3"/>
      <c r="KYZ200" s="3"/>
      <c r="KZA200" s="3"/>
      <c r="KZB200" s="3"/>
      <c r="KZC200" s="3"/>
      <c r="KZD200" s="3"/>
      <c r="KZE200" s="3"/>
      <c r="KZF200" s="3"/>
      <c r="KZG200" s="3"/>
      <c r="KZH200" s="3"/>
      <c r="KZI200" s="3"/>
      <c r="KZJ200" s="3"/>
      <c r="KZK200" s="3"/>
      <c r="KZL200" s="3"/>
      <c r="KZM200" s="3"/>
      <c r="KZN200" s="3"/>
      <c r="KZO200" s="3"/>
      <c r="KZP200" s="3"/>
      <c r="KZQ200" s="3"/>
      <c r="KZR200" s="3"/>
      <c r="KZS200" s="3"/>
      <c r="KZT200" s="3"/>
      <c r="KZU200" s="3"/>
      <c r="KZV200" s="3"/>
      <c r="KZW200" s="3"/>
      <c r="KZX200" s="3"/>
      <c r="KZY200" s="3"/>
      <c r="KZZ200" s="3"/>
      <c r="LAA200" s="3"/>
      <c r="LAB200" s="3"/>
      <c r="LAC200" s="3"/>
      <c r="LAD200" s="3"/>
      <c r="LAE200" s="3"/>
      <c r="LAF200" s="3"/>
      <c r="LAG200" s="3"/>
      <c r="LAH200" s="3"/>
      <c r="LAI200" s="3"/>
      <c r="LAJ200" s="3"/>
      <c r="LAK200" s="3"/>
      <c r="LAL200" s="3"/>
      <c r="LAM200" s="3"/>
      <c r="LAN200" s="3"/>
      <c r="LAO200" s="3"/>
      <c r="LAP200" s="3"/>
      <c r="LAQ200" s="3"/>
      <c r="LAR200" s="3"/>
      <c r="LAS200" s="3"/>
      <c r="LAT200" s="3"/>
      <c r="LAU200" s="3"/>
      <c r="LAV200" s="3"/>
      <c r="LAW200" s="3"/>
      <c r="LAX200" s="3"/>
      <c r="LAY200" s="3"/>
      <c r="LAZ200" s="3"/>
      <c r="LBA200" s="3"/>
      <c r="LBB200" s="3"/>
      <c r="LBC200" s="3"/>
      <c r="LBD200" s="3"/>
      <c r="LBE200" s="3"/>
      <c r="LBF200" s="3"/>
      <c r="LBG200" s="3"/>
      <c r="LBH200" s="3"/>
      <c r="LBI200" s="3"/>
      <c r="LBJ200" s="3"/>
      <c r="LBK200" s="3"/>
      <c r="LBL200" s="3"/>
      <c r="LBM200" s="3"/>
      <c r="LBN200" s="3"/>
      <c r="LBO200" s="3"/>
      <c r="LBP200" s="3"/>
      <c r="LBQ200" s="3"/>
      <c r="LBR200" s="3"/>
      <c r="LBS200" s="3"/>
      <c r="LBT200" s="3"/>
      <c r="LBU200" s="3"/>
      <c r="LBV200" s="3"/>
      <c r="LBW200" s="3"/>
      <c r="LBX200" s="3"/>
      <c r="LBY200" s="3"/>
      <c r="LBZ200" s="3"/>
      <c r="LCA200" s="3"/>
      <c r="LCB200" s="3"/>
      <c r="LCC200" s="3"/>
      <c r="LCD200" s="3"/>
      <c r="LCE200" s="3"/>
      <c r="LCF200" s="3"/>
      <c r="LCG200" s="3"/>
      <c r="LCH200" s="3"/>
      <c r="LCI200" s="3"/>
      <c r="LCJ200" s="3"/>
      <c r="LCK200" s="3"/>
      <c r="LCL200" s="3"/>
      <c r="LCM200" s="3"/>
      <c r="LCN200" s="3"/>
      <c r="LCO200" s="3"/>
      <c r="LCP200" s="3"/>
      <c r="LCQ200" s="3"/>
      <c r="LCR200" s="3"/>
      <c r="LCS200" s="3"/>
      <c r="LCT200" s="3"/>
      <c r="LCU200" s="3"/>
      <c r="LCV200" s="3"/>
      <c r="LCW200" s="3"/>
      <c r="LCX200" s="3"/>
      <c r="LCY200" s="3"/>
      <c r="LCZ200" s="3"/>
      <c r="LDA200" s="3"/>
      <c r="LDB200" s="3"/>
      <c r="LDC200" s="3"/>
      <c r="LDD200" s="3"/>
      <c r="LDE200" s="3"/>
      <c r="LDF200" s="3"/>
      <c r="LDG200" s="3"/>
      <c r="LDH200" s="3"/>
      <c r="LDI200" s="3"/>
      <c r="LDJ200" s="3"/>
      <c r="LDK200" s="3"/>
      <c r="LDL200" s="3"/>
      <c r="LDM200" s="3"/>
      <c r="LDN200" s="3"/>
      <c r="LDO200" s="3"/>
      <c r="LDP200" s="3"/>
      <c r="LDQ200" s="3"/>
      <c r="LDR200" s="3"/>
      <c r="LDS200" s="3"/>
      <c r="LDT200" s="3"/>
      <c r="LDU200" s="3"/>
      <c r="LDV200" s="3"/>
      <c r="LDW200" s="3"/>
      <c r="LDX200" s="3"/>
      <c r="LDY200" s="3"/>
      <c r="LDZ200" s="3"/>
      <c r="LEA200" s="3"/>
      <c r="LEB200" s="3"/>
      <c r="LEC200" s="3"/>
      <c r="LED200" s="3"/>
      <c r="LEE200" s="3"/>
      <c r="LEF200" s="3"/>
      <c r="LEG200" s="3"/>
      <c r="LEH200" s="3"/>
      <c r="LEI200" s="3"/>
      <c r="LEJ200" s="3"/>
      <c r="LEK200" s="3"/>
      <c r="LEL200" s="3"/>
      <c r="LEM200" s="3"/>
      <c r="LEN200" s="3"/>
      <c r="LEO200" s="3"/>
      <c r="LEP200" s="3"/>
      <c r="LEQ200" s="3"/>
      <c r="LER200" s="3"/>
      <c r="LES200" s="3"/>
      <c r="LET200" s="3"/>
      <c r="LEU200" s="3"/>
      <c r="LEV200" s="3"/>
      <c r="LEW200" s="3"/>
      <c r="LEX200" s="3"/>
      <c r="LEY200" s="3"/>
      <c r="LEZ200" s="3"/>
      <c r="LFA200" s="3"/>
      <c r="LFB200" s="3"/>
      <c r="LFC200" s="3"/>
      <c r="LFD200" s="3"/>
      <c r="LFE200" s="3"/>
      <c r="LFF200" s="3"/>
      <c r="LFG200" s="3"/>
      <c r="LFH200" s="3"/>
      <c r="LFI200" s="3"/>
      <c r="LFJ200" s="3"/>
      <c r="LFK200" s="3"/>
      <c r="LFL200" s="3"/>
      <c r="LFM200" s="3"/>
      <c r="LFN200" s="3"/>
      <c r="LFO200" s="3"/>
      <c r="LFP200" s="3"/>
      <c r="LFQ200" s="3"/>
      <c r="LFR200" s="3"/>
      <c r="LFS200" s="3"/>
      <c r="LFT200" s="3"/>
      <c r="LFU200" s="3"/>
      <c r="LFV200" s="3"/>
      <c r="LFW200" s="3"/>
      <c r="LFX200" s="3"/>
      <c r="LFY200" s="3"/>
      <c r="LFZ200" s="3"/>
      <c r="LGA200" s="3"/>
      <c r="LGB200" s="3"/>
      <c r="LGC200" s="3"/>
      <c r="LGD200" s="3"/>
      <c r="LGE200" s="3"/>
      <c r="LGF200" s="3"/>
      <c r="LGG200" s="3"/>
      <c r="LGH200" s="3"/>
      <c r="LGI200" s="3"/>
      <c r="LGJ200" s="3"/>
      <c r="LGK200" s="3"/>
      <c r="LGL200" s="3"/>
      <c r="LGM200" s="3"/>
      <c r="LGN200" s="3"/>
      <c r="LGO200" s="3"/>
      <c r="LGP200" s="3"/>
      <c r="LGQ200" s="3"/>
      <c r="LGR200" s="3"/>
      <c r="LGS200" s="3"/>
      <c r="LGT200" s="3"/>
      <c r="LGU200" s="3"/>
      <c r="LGV200" s="3"/>
      <c r="LGW200" s="3"/>
      <c r="LGX200" s="3"/>
      <c r="LGY200" s="3"/>
      <c r="LGZ200" s="3"/>
      <c r="LHA200" s="3"/>
      <c r="LHB200" s="3"/>
      <c r="LHC200" s="3"/>
      <c r="LHD200" s="3"/>
      <c r="LHE200" s="3"/>
      <c r="LHF200" s="3"/>
      <c r="LHG200" s="3"/>
      <c r="LHH200" s="3"/>
      <c r="LHI200" s="3"/>
      <c r="LHJ200" s="3"/>
      <c r="LHK200" s="3"/>
      <c r="LHL200" s="3"/>
      <c r="LHM200" s="3"/>
      <c r="LHN200" s="3"/>
      <c r="LHO200" s="3"/>
      <c r="LHP200" s="3"/>
      <c r="LHQ200" s="3"/>
      <c r="LHR200" s="3"/>
      <c r="LHS200" s="3"/>
      <c r="LHT200" s="3"/>
      <c r="LHU200" s="3"/>
      <c r="LHV200" s="3"/>
      <c r="LHW200" s="3"/>
      <c r="LHX200" s="3"/>
      <c r="LHY200" s="3"/>
      <c r="LHZ200" s="3"/>
      <c r="LIA200" s="3"/>
      <c r="LIB200" s="3"/>
      <c r="LIC200" s="3"/>
      <c r="LID200" s="3"/>
      <c r="LIE200" s="3"/>
      <c r="LIF200" s="3"/>
      <c r="LIG200" s="3"/>
      <c r="LIH200" s="3"/>
      <c r="LII200" s="3"/>
      <c r="LIJ200" s="3"/>
      <c r="LIK200" s="3"/>
      <c r="LIL200" s="3"/>
      <c r="LIM200" s="3"/>
      <c r="LIN200" s="3"/>
      <c r="LIO200" s="3"/>
      <c r="LIP200" s="3"/>
      <c r="LIQ200" s="3"/>
      <c r="LIR200" s="3"/>
      <c r="LIS200" s="3"/>
      <c r="LIT200" s="3"/>
      <c r="LIU200" s="3"/>
      <c r="LIV200" s="3"/>
      <c r="LIW200" s="3"/>
      <c r="LIX200" s="3"/>
      <c r="LIY200" s="3"/>
      <c r="LIZ200" s="3"/>
      <c r="LJA200" s="3"/>
      <c r="LJB200" s="3"/>
      <c r="LJC200" s="3"/>
      <c r="LJD200" s="3"/>
      <c r="LJE200" s="3"/>
      <c r="LJF200" s="3"/>
      <c r="LJG200" s="3"/>
      <c r="LJH200" s="3"/>
      <c r="LJI200" s="3"/>
      <c r="LJJ200" s="3"/>
      <c r="LJK200" s="3"/>
      <c r="LJL200" s="3"/>
      <c r="LJM200" s="3"/>
      <c r="LJN200" s="3"/>
      <c r="LJO200" s="3"/>
      <c r="LJP200" s="3"/>
      <c r="LJQ200" s="3"/>
      <c r="LJR200" s="3"/>
      <c r="LJS200" s="3"/>
      <c r="LJT200" s="3"/>
      <c r="LJU200" s="3"/>
      <c r="LJV200" s="3"/>
      <c r="LJW200" s="3"/>
      <c r="LJX200" s="3"/>
      <c r="LJY200" s="3"/>
      <c r="LJZ200" s="3"/>
      <c r="LKA200" s="3"/>
      <c r="LKB200" s="3"/>
      <c r="LKC200" s="3"/>
      <c r="LKD200" s="3"/>
      <c r="LKE200" s="3"/>
      <c r="LKF200" s="3"/>
      <c r="LKG200" s="3"/>
      <c r="LKH200" s="3"/>
      <c r="LKI200" s="3"/>
      <c r="LKJ200" s="3"/>
      <c r="LKK200" s="3"/>
      <c r="LKL200" s="3"/>
      <c r="LKM200" s="3"/>
      <c r="LKN200" s="3"/>
      <c r="LKO200" s="3"/>
      <c r="LKP200" s="3"/>
      <c r="LKQ200" s="3"/>
      <c r="LKR200" s="3"/>
      <c r="LKS200" s="3"/>
      <c r="LKT200" s="3"/>
      <c r="LKU200" s="3"/>
      <c r="LKV200" s="3"/>
      <c r="LKW200" s="3"/>
      <c r="LKX200" s="3"/>
      <c r="LKY200" s="3"/>
      <c r="LKZ200" s="3"/>
      <c r="LLA200" s="3"/>
      <c r="LLB200" s="3"/>
      <c r="LLC200" s="3"/>
      <c r="LLD200" s="3"/>
      <c r="LLE200" s="3"/>
      <c r="LLF200" s="3"/>
      <c r="LLG200" s="3"/>
      <c r="LLH200" s="3"/>
      <c r="LLI200" s="3"/>
      <c r="LLJ200" s="3"/>
      <c r="LLK200" s="3"/>
      <c r="LLL200" s="3"/>
      <c r="LLM200" s="3"/>
      <c r="LLN200" s="3"/>
      <c r="LLO200" s="3"/>
      <c r="LLP200" s="3"/>
      <c r="LLQ200" s="3"/>
      <c r="LLR200" s="3"/>
      <c r="LLS200" s="3"/>
      <c r="LLT200" s="3"/>
      <c r="LLU200" s="3"/>
      <c r="LLV200" s="3"/>
      <c r="LLW200" s="3"/>
      <c r="LLX200" s="3"/>
      <c r="LLY200" s="3"/>
      <c r="LLZ200" s="3"/>
      <c r="LMA200" s="3"/>
      <c r="LMB200" s="3"/>
      <c r="LMC200" s="3"/>
      <c r="LMD200" s="3"/>
      <c r="LME200" s="3"/>
      <c r="LMF200" s="3"/>
      <c r="LMG200" s="3"/>
      <c r="LMH200" s="3"/>
      <c r="LMI200" s="3"/>
      <c r="LMJ200" s="3"/>
      <c r="LMK200" s="3"/>
      <c r="LML200" s="3"/>
      <c r="LMM200" s="3"/>
      <c r="LMN200" s="3"/>
      <c r="LMO200" s="3"/>
      <c r="LMP200" s="3"/>
      <c r="LMQ200" s="3"/>
      <c r="LMR200" s="3"/>
      <c r="LMS200" s="3"/>
      <c r="LMT200" s="3"/>
      <c r="LMU200" s="3"/>
      <c r="LMV200" s="3"/>
      <c r="LMW200" s="3"/>
      <c r="LMX200" s="3"/>
      <c r="LMY200" s="3"/>
      <c r="LMZ200" s="3"/>
      <c r="LNA200" s="3"/>
      <c r="LNB200" s="3"/>
      <c r="LNC200" s="3"/>
      <c r="LND200" s="3"/>
      <c r="LNE200" s="3"/>
      <c r="LNF200" s="3"/>
      <c r="LNG200" s="3"/>
      <c r="LNH200" s="3"/>
      <c r="LNI200" s="3"/>
      <c r="LNJ200" s="3"/>
      <c r="LNK200" s="3"/>
      <c r="LNL200" s="3"/>
      <c r="LNM200" s="3"/>
      <c r="LNN200" s="3"/>
      <c r="LNO200" s="3"/>
      <c r="LNP200" s="3"/>
      <c r="LNQ200" s="3"/>
      <c r="LNR200" s="3"/>
      <c r="LNS200" s="3"/>
      <c r="LNT200" s="3"/>
      <c r="LNU200" s="3"/>
      <c r="LNV200" s="3"/>
      <c r="LNW200" s="3"/>
      <c r="LNX200" s="3"/>
      <c r="LNY200" s="3"/>
      <c r="LNZ200" s="3"/>
      <c r="LOA200" s="3"/>
      <c r="LOB200" s="3"/>
      <c r="LOC200" s="3"/>
      <c r="LOD200" s="3"/>
      <c r="LOE200" s="3"/>
      <c r="LOF200" s="3"/>
      <c r="LOG200" s="3"/>
      <c r="LOH200" s="3"/>
      <c r="LOI200" s="3"/>
      <c r="LOJ200" s="3"/>
      <c r="LOK200" s="3"/>
      <c r="LOL200" s="3"/>
      <c r="LOM200" s="3"/>
      <c r="LON200" s="3"/>
      <c r="LOO200" s="3"/>
      <c r="LOP200" s="3"/>
      <c r="LOQ200" s="3"/>
      <c r="LOR200" s="3"/>
      <c r="LOS200" s="3"/>
      <c r="LOT200" s="3"/>
      <c r="LOU200" s="3"/>
      <c r="LOV200" s="3"/>
      <c r="LOW200" s="3"/>
      <c r="LOX200" s="3"/>
      <c r="LOY200" s="3"/>
      <c r="LOZ200" s="3"/>
      <c r="LPA200" s="3"/>
      <c r="LPB200" s="3"/>
      <c r="LPC200" s="3"/>
      <c r="LPD200" s="3"/>
      <c r="LPE200" s="3"/>
      <c r="LPF200" s="3"/>
      <c r="LPG200" s="3"/>
      <c r="LPH200" s="3"/>
      <c r="LPI200" s="3"/>
      <c r="LPJ200" s="3"/>
      <c r="LPK200" s="3"/>
      <c r="LPL200" s="3"/>
      <c r="LPM200" s="3"/>
      <c r="LPN200" s="3"/>
      <c r="LPO200" s="3"/>
      <c r="LPP200" s="3"/>
      <c r="LPQ200" s="3"/>
      <c r="LPR200" s="3"/>
      <c r="LPS200" s="3"/>
      <c r="LPT200" s="3"/>
      <c r="LPU200" s="3"/>
      <c r="LPV200" s="3"/>
      <c r="LPW200" s="3"/>
      <c r="LPX200" s="3"/>
      <c r="LPY200" s="3"/>
      <c r="LPZ200" s="3"/>
      <c r="LQA200" s="3"/>
      <c r="LQB200" s="3"/>
      <c r="LQC200" s="3"/>
      <c r="LQD200" s="3"/>
      <c r="LQE200" s="3"/>
      <c r="LQF200" s="3"/>
      <c r="LQG200" s="3"/>
      <c r="LQH200" s="3"/>
      <c r="LQI200" s="3"/>
      <c r="LQJ200" s="3"/>
      <c r="LQK200" s="3"/>
      <c r="LQL200" s="3"/>
      <c r="LQM200" s="3"/>
      <c r="LQN200" s="3"/>
      <c r="LQO200" s="3"/>
      <c r="LQP200" s="3"/>
      <c r="LQQ200" s="3"/>
      <c r="LQR200" s="3"/>
      <c r="LQS200" s="3"/>
      <c r="LQT200" s="3"/>
      <c r="LQU200" s="3"/>
      <c r="LQV200" s="3"/>
      <c r="LQW200" s="3"/>
      <c r="LQX200" s="3"/>
      <c r="LQY200" s="3"/>
      <c r="LQZ200" s="3"/>
      <c r="LRA200" s="3"/>
      <c r="LRB200" s="3"/>
      <c r="LRC200" s="3"/>
      <c r="LRD200" s="3"/>
      <c r="LRE200" s="3"/>
      <c r="LRF200" s="3"/>
      <c r="LRG200" s="3"/>
      <c r="LRH200" s="3"/>
      <c r="LRI200" s="3"/>
      <c r="LRJ200" s="3"/>
      <c r="LRK200" s="3"/>
      <c r="LRL200" s="3"/>
      <c r="LRM200" s="3"/>
      <c r="LRN200" s="3"/>
      <c r="LRO200" s="3"/>
      <c r="LRP200" s="3"/>
      <c r="LRQ200" s="3"/>
      <c r="LRR200" s="3"/>
      <c r="LRS200" s="3"/>
      <c r="LRT200" s="3"/>
      <c r="LRU200" s="3"/>
      <c r="LRV200" s="3"/>
      <c r="LRW200" s="3"/>
      <c r="LRX200" s="3"/>
      <c r="LRY200" s="3"/>
      <c r="LRZ200" s="3"/>
      <c r="LSA200" s="3"/>
      <c r="LSB200" s="3"/>
      <c r="LSC200" s="3"/>
      <c r="LSD200" s="3"/>
      <c r="LSE200" s="3"/>
      <c r="LSF200" s="3"/>
      <c r="LSG200" s="3"/>
      <c r="LSH200" s="3"/>
      <c r="LSI200" s="3"/>
      <c r="LSJ200" s="3"/>
      <c r="LSK200" s="3"/>
      <c r="LSL200" s="3"/>
      <c r="LSM200" s="3"/>
      <c r="LSN200" s="3"/>
      <c r="LSO200" s="3"/>
      <c r="LSP200" s="3"/>
      <c r="LSQ200" s="3"/>
      <c r="LSR200" s="3"/>
      <c r="LSS200" s="3"/>
      <c r="LST200" s="3"/>
      <c r="LSU200" s="3"/>
      <c r="LSV200" s="3"/>
      <c r="LSW200" s="3"/>
      <c r="LSX200" s="3"/>
      <c r="LSY200" s="3"/>
      <c r="LSZ200" s="3"/>
      <c r="LTA200" s="3"/>
      <c r="LTB200" s="3"/>
      <c r="LTC200" s="3"/>
      <c r="LTD200" s="3"/>
      <c r="LTE200" s="3"/>
      <c r="LTF200" s="3"/>
      <c r="LTG200" s="3"/>
      <c r="LTH200" s="3"/>
      <c r="LTI200" s="3"/>
      <c r="LTJ200" s="3"/>
      <c r="LTK200" s="3"/>
      <c r="LTL200" s="3"/>
      <c r="LTM200" s="3"/>
      <c r="LTN200" s="3"/>
      <c r="LTO200" s="3"/>
      <c r="LTP200" s="3"/>
      <c r="LTQ200" s="3"/>
      <c r="LTR200" s="3"/>
      <c r="LTS200" s="3"/>
      <c r="LTT200" s="3"/>
      <c r="LTU200" s="3"/>
      <c r="LTV200" s="3"/>
      <c r="LTW200" s="3"/>
      <c r="LTX200" s="3"/>
      <c r="LTY200" s="3"/>
      <c r="LTZ200" s="3"/>
      <c r="LUA200" s="3"/>
      <c r="LUB200" s="3"/>
      <c r="LUC200" s="3"/>
      <c r="LUD200" s="3"/>
      <c r="LUE200" s="3"/>
      <c r="LUF200" s="3"/>
      <c r="LUG200" s="3"/>
      <c r="LUH200" s="3"/>
      <c r="LUI200" s="3"/>
      <c r="LUJ200" s="3"/>
      <c r="LUK200" s="3"/>
      <c r="LUL200" s="3"/>
      <c r="LUM200" s="3"/>
      <c r="LUN200" s="3"/>
      <c r="LUO200" s="3"/>
      <c r="LUP200" s="3"/>
      <c r="LUQ200" s="3"/>
      <c r="LUR200" s="3"/>
      <c r="LUS200" s="3"/>
      <c r="LUT200" s="3"/>
      <c r="LUU200" s="3"/>
      <c r="LUV200" s="3"/>
      <c r="LUW200" s="3"/>
      <c r="LUX200" s="3"/>
      <c r="LUY200" s="3"/>
      <c r="LUZ200" s="3"/>
      <c r="LVA200" s="3"/>
      <c r="LVB200" s="3"/>
      <c r="LVC200" s="3"/>
      <c r="LVD200" s="3"/>
      <c r="LVE200" s="3"/>
      <c r="LVF200" s="3"/>
      <c r="LVG200" s="3"/>
      <c r="LVH200" s="3"/>
      <c r="LVI200" s="3"/>
      <c r="LVJ200" s="3"/>
      <c r="LVK200" s="3"/>
      <c r="LVL200" s="3"/>
      <c r="LVM200" s="3"/>
      <c r="LVN200" s="3"/>
      <c r="LVO200" s="3"/>
      <c r="LVP200" s="3"/>
      <c r="LVQ200" s="3"/>
      <c r="LVR200" s="3"/>
      <c r="LVS200" s="3"/>
      <c r="LVT200" s="3"/>
      <c r="LVU200" s="3"/>
      <c r="LVV200" s="3"/>
      <c r="LVW200" s="3"/>
      <c r="LVX200" s="3"/>
      <c r="LVY200" s="3"/>
      <c r="LVZ200" s="3"/>
      <c r="LWA200" s="3"/>
      <c r="LWB200" s="3"/>
      <c r="LWC200" s="3"/>
      <c r="LWD200" s="3"/>
      <c r="LWE200" s="3"/>
      <c r="LWF200" s="3"/>
      <c r="LWG200" s="3"/>
      <c r="LWH200" s="3"/>
      <c r="LWI200" s="3"/>
      <c r="LWJ200" s="3"/>
      <c r="LWK200" s="3"/>
      <c r="LWL200" s="3"/>
      <c r="LWM200" s="3"/>
      <c r="LWN200" s="3"/>
      <c r="LWO200" s="3"/>
      <c r="LWP200" s="3"/>
      <c r="LWQ200" s="3"/>
      <c r="LWR200" s="3"/>
      <c r="LWS200" s="3"/>
      <c r="LWT200" s="3"/>
      <c r="LWU200" s="3"/>
      <c r="LWV200" s="3"/>
      <c r="LWW200" s="3"/>
      <c r="LWX200" s="3"/>
      <c r="LWY200" s="3"/>
      <c r="LWZ200" s="3"/>
      <c r="LXA200" s="3"/>
      <c r="LXB200" s="3"/>
      <c r="LXC200" s="3"/>
      <c r="LXD200" s="3"/>
      <c r="LXE200" s="3"/>
      <c r="LXF200" s="3"/>
      <c r="LXG200" s="3"/>
      <c r="LXH200" s="3"/>
      <c r="LXI200" s="3"/>
      <c r="LXJ200" s="3"/>
      <c r="LXK200" s="3"/>
      <c r="LXL200" s="3"/>
      <c r="LXM200" s="3"/>
      <c r="LXN200" s="3"/>
      <c r="LXO200" s="3"/>
      <c r="LXP200" s="3"/>
      <c r="LXQ200" s="3"/>
      <c r="LXR200" s="3"/>
      <c r="LXS200" s="3"/>
      <c r="LXT200" s="3"/>
      <c r="LXU200" s="3"/>
      <c r="LXV200" s="3"/>
      <c r="LXW200" s="3"/>
      <c r="LXX200" s="3"/>
      <c r="LXY200" s="3"/>
      <c r="LXZ200" s="3"/>
      <c r="LYA200" s="3"/>
      <c r="LYB200" s="3"/>
      <c r="LYC200" s="3"/>
      <c r="LYD200" s="3"/>
      <c r="LYE200" s="3"/>
      <c r="LYF200" s="3"/>
      <c r="LYG200" s="3"/>
      <c r="LYH200" s="3"/>
      <c r="LYI200" s="3"/>
      <c r="LYJ200" s="3"/>
      <c r="LYK200" s="3"/>
      <c r="LYL200" s="3"/>
      <c r="LYM200" s="3"/>
      <c r="LYN200" s="3"/>
      <c r="LYO200" s="3"/>
      <c r="LYP200" s="3"/>
      <c r="LYQ200" s="3"/>
      <c r="LYR200" s="3"/>
      <c r="LYS200" s="3"/>
      <c r="LYT200" s="3"/>
      <c r="LYU200" s="3"/>
      <c r="LYV200" s="3"/>
      <c r="LYW200" s="3"/>
      <c r="LYX200" s="3"/>
      <c r="LYY200" s="3"/>
      <c r="LYZ200" s="3"/>
      <c r="LZA200" s="3"/>
      <c r="LZB200" s="3"/>
      <c r="LZC200" s="3"/>
      <c r="LZD200" s="3"/>
      <c r="LZE200" s="3"/>
      <c r="LZF200" s="3"/>
      <c r="LZG200" s="3"/>
      <c r="LZH200" s="3"/>
      <c r="LZI200" s="3"/>
      <c r="LZJ200" s="3"/>
      <c r="LZK200" s="3"/>
      <c r="LZL200" s="3"/>
      <c r="LZM200" s="3"/>
      <c r="LZN200" s="3"/>
      <c r="LZO200" s="3"/>
      <c r="LZP200" s="3"/>
      <c r="LZQ200" s="3"/>
      <c r="LZR200" s="3"/>
      <c r="LZS200" s="3"/>
      <c r="LZT200" s="3"/>
      <c r="LZU200" s="3"/>
      <c r="LZV200" s="3"/>
      <c r="LZW200" s="3"/>
      <c r="LZX200" s="3"/>
      <c r="LZY200" s="3"/>
      <c r="LZZ200" s="3"/>
      <c r="MAA200" s="3"/>
      <c r="MAB200" s="3"/>
      <c r="MAC200" s="3"/>
      <c r="MAD200" s="3"/>
      <c r="MAE200" s="3"/>
      <c r="MAF200" s="3"/>
      <c r="MAG200" s="3"/>
      <c r="MAH200" s="3"/>
      <c r="MAI200" s="3"/>
      <c r="MAJ200" s="3"/>
      <c r="MAK200" s="3"/>
      <c r="MAL200" s="3"/>
      <c r="MAM200" s="3"/>
      <c r="MAN200" s="3"/>
      <c r="MAO200" s="3"/>
      <c r="MAP200" s="3"/>
      <c r="MAQ200" s="3"/>
      <c r="MAR200" s="3"/>
      <c r="MAS200" s="3"/>
      <c r="MAT200" s="3"/>
      <c r="MAU200" s="3"/>
      <c r="MAV200" s="3"/>
      <c r="MAW200" s="3"/>
      <c r="MAX200" s="3"/>
      <c r="MAY200" s="3"/>
      <c r="MAZ200" s="3"/>
      <c r="MBA200" s="3"/>
      <c r="MBB200" s="3"/>
      <c r="MBC200" s="3"/>
      <c r="MBD200" s="3"/>
      <c r="MBE200" s="3"/>
      <c r="MBF200" s="3"/>
      <c r="MBG200" s="3"/>
      <c r="MBH200" s="3"/>
      <c r="MBI200" s="3"/>
      <c r="MBJ200" s="3"/>
      <c r="MBK200" s="3"/>
      <c r="MBL200" s="3"/>
      <c r="MBM200" s="3"/>
      <c r="MBN200" s="3"/>
      <c r="MBO200" s="3"/>
      <c r="MBP200" s="3"/>
      <c r="MBQ200" s="3"/>
      <c r="MBR200" s="3"/>
      <c r="MBS200" s="3"/>
      <c r="MBT200" s="3"/>
      <c r="MBU200" s="3"/>
      <c r="MBV200" s="3"/>
      <c r="MBW200" s="3"/>
      <c r="MBX200" s="3"/>
      <c r="MBY200" s="3"/>
      <c r="MBZ200" s="3"/>
      <c r="MCA200" s="3"/>
      <c r="MCB200" s="3"/>
      <c r="MCC200" s="3"/>
      <c r="MCD200" s="3"/>
      <c r="MCE200" s="3"/>
      <c r="MCF200" s="3"/>
      <c r="MCG200" s="3"/>
      <c r="MCH200" s="3"/>
      <c r="MCI200" s="3"/>
      <c r="MCJ200" s="3"/>
      <c r="MCK200" s="3"/>
      <c r="MCL200" s="3"/>
      <c r="MCM200" s="3"/>
      <c r="MCN200" s="3"/>
      <c r="MCO200" s="3"/>
      <c r="MCP200" s="3"/>
      <c r="MCQ200" s="3"/>
      <c r="MCR200" s="3"/>
      <c r="MCS200" s="3"/>
      <c r="MCT200" s="3"/>
      <c r="MCU200" s="3"/>
      <c r="MCV200" s="3"/>
      <c r="MCW200" s="3"/>
      <c r="MCX200" s="3"/>
      <c r="MCY200" s="3"/>
      <c r="MCZ200" s="3"/>
      <c r="MDA200" s="3"/>
      <c r="MDB200" s="3"/>
      <c r="MDC200" s="3"/>
      <c r="MDD200" s="3"/>
      <c r="MDE200" s="3"/>
      <c r="MDF200" s="3"/>
      <c r="MDG200" s="3"/>
      <c r="MDH200" s="3"/>
      <c r="MDI200" s="3"/>
      <c r="MDJ200" s="3"/>
      <c r="MDK200" s="3"/>
      <c r="MDL200" s="3"/>
      <c r="MDM200" s="3"/>
      <c r="MDN200" s="3"/>
      <c r="MDO200" s="3"/>
      <c r="MDP200" s="3"/>
      <c r="MDQ200" s="3"/>
      <c r="MDR200" s="3"/>
      <c r="MDS200" s="3"/>
      <c r="MDT200" s="3"/>
      <c r="MDU200" s="3"/>
      <c r="MDV200" s="3"/>
      <c r="MDW200" s="3"/>
      <c r="MDX200" s="3"/>
      <c r="MDY200" s="3"/>
      <c r="MDZ200" s="3"/>
      <c r="MEA200" s="3"/>
      <c r="MEB200" s="3"/>
      <c r="MEC200" s="3"/>
      <c r="MED200" s="3"/>
      <c r="MEE200" s="3"/>
      <c r="MEF200" s="3"/>
      <c r="MEG200" s="3"/>
      <c r="MEH200" s="3"/>
      <c r="MEI200" s="3"/>
      <c r="MEJ200" s="3"/>
      <c r="MEK200" s="3"/>
      <c r="MEL200" s="3"/>
      <c r="MEM200" s="3"/>
      <c r="MEN200" s="3"/>
      <c r="MEO200" s="3"/>
      <c r="MEP200" s="3"/>
      <c r="MEQ200" s="3"/>
      <c r="MER200" s="3"/>
      <c r="MES200" s="3"/>
      <c r="MET200" s="3"/>
      <c r="MEU200" s="3"/>
      <c r="MEV200" s="3"/>
      <c r="MEW200" s="3"/>
      <c r="MEX200" s="3"/>
      <c r="MEY200" s="3"/>
      <c r="MEZ200" s="3"/>
      <c r="MFA200" s="3"/>
      <c r="MFB200" s="3"/>
      <c r="MFC200" s="3"/>
      <c r="MFD200" s="3"/>
      <c r="MFE200" s="3"/>
      <c r="MFF200" s="3"/>
      <c r="MFG200" s="3"/>
      <c r="MFH200" s="3"/>
      <c r="MFI200" s="3"/>
      <c r="MFJ200" s="3"/>
      <c r="MFK200" s="3"/>
      <c r="MFL200" s="3"/>
      <c r="MFM200" s="3"/>
      <c r="MFN200" s="3"/>
      <c r="MFO200" s="3"/>
      <c r="MFP200" s="3"/>
      <c r="MFQ200" s="3"/>
      <c r="MFR200" s="3"/>
      <c r="MFS200" s="3"/>
      <c r="MFT200" s="3"/>
      <c r="MFU200" s="3"/>
      <c r="MFV200" s="3"/>
      <c r="MFW200" s="3"/>
      <c r="MFX200" s="3"/>
      <c r="MFY200" s="3"/>
      <c r="MFZ200" s="3"/>
      <c r="MGA200" s="3"/>
      <c r="MGB200" s="3"/>
      <c r="MGC200" s="3"/>
      <c r="MGD200" s="3"/>
      <c r="MGE200" s="3"/>
      <c r="MGF200" s="3"/>
      <c r="MGG200" s="3"/>
      <c r="MGH200" s="3"/>
      <c r="MGI200" s="3"/>
      <c r="MGJ200" s="3"/>
      <c r="MGK200" s="3"/>
      <c r="MGL200" s="3"/>
      <c r="MGM200" s="3"/>
      <c r="MGN200" s="3"/>
      <c r="MGO200" s="3"/>
      <c r="MGP200" s="3"/>
      <c r="MGQ200" s="3"/>
      <c r="MGR200" s="3"/>
      <c r="MGS200" s="3"/>
      <c r="MGT200" s="3"/>
      <c r="MGU200" s="3"/>
      <c r="MGV200" s="3"/>
      <c r="MGW200" s="3"/>
      <c r="MGX200" s="3"/>
      <c r="MGY200" s="3"/>
      <c r="MGZ200" s="3"/>
      <c r="MHA200" s="3"/>
      <c r="MHB200" s="3"/>
      <c r="MHC200" s="3"/>
      <c r="MHD200" s="3"/>
      <c r="MHE200" s="3"/>
      <c r="MHF200" s="3"/>
      <c r="MHG200" s="3"/>
      <c r="MHH200" s="3"/>
      <c r="MHI200" s="3"/>
      <c r="MHJ200" s="3"/>
      <c r="MHK200" s="3"/>
      <c r="MHL200" s="3"/>
      <c r="MHM200" s="3"/>
      <c r="MHN200" s="3"/>
      <c r="MHO200" s="3"/>
      <c r="MHP200" s="3"/>
      <c r="MHQ200" s="3"/>
      <c r="MHR200" s="3"/>
      <c r="MHS200" s="3"/>
      <c r="MHT200" s="3"/>
      <c r="MHU200" s="3"/>
      <c r="MHV200" s="3"/>
      <c r="MHW200" s="3"/>
      <c r="MHX200" s="3"/>
      <c r="MHY200" s="3"/>
      <c r="MHZ200" s="3"/>
      <c r="MIA200" s="3"/>
      <c r="MIB200" s="3"/>
      <c r="MIC200" s="3"/>
      <c r="MID200" s="3"/>
      <c r="MIE200" s="3"/>
      <c r="MIF200" s="3"/>
      <c r="MIG200" s="3"/>
      <c r="MIH200" s="3"/>
      <c r="MII200" s="3"/>
      <c r="MIJ200" s="3"/>
      <c r="MIK200" s="3"/>
      <c r="MIL200" s="3"/>
      <c r="MIM200" s="3"/>
      <c r="MIN200" s="3"/>
      <c r="MIO200" s="3"/>
      <c r="MIP200" s="3"/>
      <c r="MIQ200" s="3"/>
      <c r="MIR200" s="3"/>
      <c r="MIS200" s="3"/>
      <c r="MIT200" s="3"/>
      <c r="MIU200" s="3"/>
      <c r="MIV200" s="3"/>
      <c r="MIW200" s="3"/>
      <c r="MIX200" s="3"/>
      <c r="MIY200" s="3"/>
      <c r="MIZ200" s="3"/>
      <c r="MJA200" s="3"/>
      <c r="MJB200" s="3"/>
      <c r="MJC200" s="3"/>
      <c r="MJD200" s="3"/>
      <c r="MJE200" s="3"/>
      <c r="MJF200" s="3"/>
      <c r="MJG200" s="3"/>
      <c r="MJH200" s="3"/>
      <c r="MJI200" s="3"/>
      <c r="MJJ200" s="3"/>
      <c r="MJK200" s="3"/>
      <c r="MJL200" s="3"/>
      <c r="MJM200" s="3"/>
      <c r="MJN200" s="3"/>
      <c r="MJO200" s="3"/>
      <c r="MJP200" s="3"/>
      <c r="MJQ200" s="3"/>
      <c r="MJR200" s="3"/>
      <c r="MJS200" s="3"/>
      <c r="MJT200" s="3"/>
      <c r="MJU200" s="3"/>
      <c r="MJV200" s="3"/>
      <c r="MJW200" s="3"/>
      <c r="MJX200" s="3"/>
      <c r="MJY200" s="3"/>
      <c r="MJZ200" s="3"/>
      <c r="MKA200" s="3"/>
      <c r="MKB200" s="3"/>
      <c r="MKC200" s="3"/>
      <c r="MKD200" s="3"/>
      <c r="MKE200" s="3"/>
      <c r="MKF200" s="3"/>
      <c r="MKG200" s="3"/>
      <c r="MKH200" s="3"/>
      <c r="MKI200" s="3"/>
      <c r="MKJ200" s="3"/>
      <c r="MKK200" s="3"/>
      <c r="MKL200" s="3"/>
      <c r="MKM200" s="3"/>
      <c r="MKN200" s="3"/>
      <c r="MKO200" s="3"/>
      <c r="MKP200" s="3"/>
      <c r="MKQ200" s="3"/>
      <c r="MKR200" s="3"/>
      <c r="MKS200" s="3"/>
      <c r="MKT200" s="3"/>
      <c r="MKU200" s="3"/>
      <c r="MKV200" s="3"/>
      <c r="MKW200" s="3"/>
      <c r="MKX200" s="3"/>
      <c r="MKY200" s="3"/>
      <c r="MKZ200" s="3"/>
      <c r="MLA200" s="3"/>
      <c r="MLB200" s="3"/>
      <c r="MLC200" s="3"/>
      <c r="MLD200" s="3"/>
      <c r="MLE200" s="3"/>
      <c r="MLF200" s="3"/>
      <c r="MLG200" s="3"/>
      <c r="MLH200" s="3"/>
      <c r="MLI200" s="3"/>
      <c r="MLJ200" s="3"/>
      <c r="MLK200" s="3"/>
      <c r="MLL200" s="3"/>
      <c r="MLM200" s="3"/>
      <c r="MLN200" s="3"/>
      <c r="MLO200" s="3"/>
      <c r="MLP200" s="3"/>
      <c r="MLQ200" s="3"/>
      <c r="MLR200" s="3"/>
      <c r="MLS200" s="3"/>
      <c r="MLT200" s="3"/>
      <c r="MLU200" s="3"/>
      <c r="MLV200" s="3"/>
      <c r="MLW200" s="3"/>
      <c r="MLX200" s="3"/>
      <c r="MLY200" s="3"/>
      <c r="MLZ200" s="3"/>
      <c r="MMA200" s="3"/>
      <c r="MMB200" s="3"/>
      <c r="MMC200" s="3"/>
      <c r="MMD200" s="3"/>
      <c r="MME200" s="3"/>
      <c r="MMF200" s="3"/>
      <c r="MMG200" s="3"/>
      <c r="MMH200" s="3"/>
      <c r="MMI200" s="3"/>
      <c r="MMJ200" s="3"/>
      <c r="MMK200" s="3"/>
      <c r="MML200" s="3"/>
      <c r="MMM200" s="3"/>
      <c r="MMN200" s="3"/>
      <c r="MMO200" s="3"/>
      <c r="MMP200" s="3"/>
      <c r="MMQ200" s="3"/>
      <c r="MMR200" s="3"/>
      <c r="MMS200" s="3"/>
      <c r="MMT200" s="3"/>
      <c r="MMU200" s="3"/>
      <c r="MMV200" s="3"/>
      <c r="MMW200" s="3"/>
      <c r="MMX200" s="3"/>
      <c r="MMY200" s="3"/>
      <c r="MMZ200" s="3"/>
      <c r="MNA200" s="3"/>
      <c r="MNB200" s="3"/>
      <c r="MNC200" s="3"/>
      <c r="MND200" s="3"/>
      <c r="MNE200" s="3"/>
      <c r="MNF200" s="3"/>
      <c r="MNG200" s="3"/>
      <c r="MNH200" s="3"/>
      <c r="MNI200" s="3"/>
      <c r="MNJ200" s="3"/>
      <c r="MNK200" s="3"/>
      <c r="MNL200" s="3"/>
      <c r="MNM200" s="3"/>
      <c r="MNN200" s="3"/>
      <c r="MNO200" s="3"/>
      <c r="MNP200" s="3"/>
      <c r="MNQ200" s="3"/>
      <c r="MNR200" s="3"/>
      <c r="MNS200" s="3"/>
      <c r="MNT200" s="3"/>
      <c r="MNU200" s="3"/>
      <c r="MNV200" s="3"/>
      <c r="MNW200" s="3"/>
      <c r="MNX200" s="3"/>
      <c r="MNY200" s="3"/>
      <c r="MNZ200" s="3"/>
      <c r="MOA200" s="3"/>
      <c r="MOB200" s="3"/>
      <c r="MOC200" s="3"/>
      <c r="MOD200" s="3"/>
      <c r="MOE200" s="3"/>
      <c r="MOF200" s="3"/>
      <c r="MOG200" s="3"/>
      <c r="MOH200" s="3"/>
      <c r="MOI200" s="3"/>
      <c r="MOJ200" s="3"/>
      <c r="MOK200" s="3"/>
      <c r="MOL200" s="3"/>
      <c r="MOM200" s="3"/>
      <c r="MON200" s="3"/>
      <c r="MOO200" s="3"/>
      <c r="MOP200" s="3"/>
      <c r="MOQ200" s="3"/>
      <c r="MOR200" s="3"/>
      <c r="MOS200" s="3"/>
      <c r="MOT200" s="3"/>
      <c r="MOU200" s="3"/>
      <c r="MOV200" s="3"/>
      <c r="MOW200" s="3"/>
      <c r="MOX200" s="3"/>
      <c r="MOY200" s="3"/>
      <c r="MOZ200" s="3"/>
      <c r="MPA200" s="3"/>
      <c r="MPB200" s="3"/>
      <c r="MPC200" s="3"/>
      <c r="MPD200" s="3"/>
      <c r="MPE200" s="3"/>
      <c r="MPF200" s="3"/>
      <c r="MPG200" s="3"/>
      <c r="MPH200" s="3"/>
      <c r="MPI200" s="3"/>
      <c r="MPJ200" s="3"/>
      <c r="MPK200" s="3"/>
      <c r="MPL200" s="3"/>
      <c r="MPM200" s="3"/>
      <c r="MPN200" s="3"/>
      <c r="MPO200" s="3"/>
      <c r="MPP200" s="3"/>
      <c r="MPQ200" s="3"/>
      <c r="MPR200" s="3"/>
      <c r="MPS200" s="3"/>
      <c r="MPT200" s="3"/>
      <c r="MPU200" s="3"/>
      <c r="MPV200" s="3"/>
      <c r="MPW200" s="3"/>
      <c r="MPX200" s="3"/>
      <c r="MPY200" s="3"/>
      <c r="MPZ200" s="3"/>
      <c r="MQA200" s="3"/>
      <c r="MQB200" s="3"/>
      <c r="MQC200" s="3"/>
      <c r="MQD200" s="3"/>
      <c r="MQE200" s="3"/>
      <c r="MQF200" s="3"/>
      <c r="MQG200" s="3"/>
      <c r="MQH200" s="3"/>
      <c r="MQI200" s="3"/>
      <c r="MQJ200" s="3"/>
      <c r="MQK200" s="3"/>
      <c r="MQL200" s="3"/>
      <c r="MQM200" s="3"/>
      <c r="MQN200" s="3"/>
      <c r="MQO200" s="3"/>
      <c r="MQP200" s="3"/>
      <c r="MQQ200" s="3"/>
      <c r="MQR200" s="3"/>
      <c r="MQS200" s="3"/>
      <c r="MQT200" s="3"/>
      <c r="MQU200" s="3"/>
      <c r="MQV200" s="3"/>
      <c r="MQW200" s="3"/>
      <c r="MQX200" s="3"/>
      <c r="MQY200" s="3"/>
      <c r="MQZ200" s="3"/>
      <c r="MRA200" s="3"/>
      <c r="MRB200" s="3"/>
      <c r="MRC200" s="3"/>
      <c r="MRD200" s="3"/>
      <c r="MRE200" s="3"/>
      <c r="MRF200" s="3"/>
      <c r="MRG200" s="3"/>
      <c r="MRH200" s="3"/>
      <c r="MRI200" s="3"/>
      <c r="MRJ200" s="3"/>
      <c r="MRK200" s="3"/>
      <c r="MRL200" s="3"/>
      <c r="MRM200" s="3"/>
      <c r="MRN200" s="3"/>
      <c r="MRO200" s="3"/>
      <c r="MRP200" s="3"/>
      <c r="MRQ200" s="3"/>
      <c r="MRR200" s="3"/>
      <c r="MRS200" s="3"/>
      <c r="MRT200" s="3"/>
      <c r="MRU200" s="3"/>
      <c r="MRV200" s="3"/>
      <c r="MRW200" s="3"/>
      <c r="MRX200" s="3"/>
      <c r="MRY200" s="3"/>
      <c r="MRZ200" s="3"/>
      <c r="MSA200" s="3"/>
      <c r="MSB200" s="3"/>
      <c r="MSC200" s="3"/>
      <c r="MSD200" s="3"/>
      <c r="MSE200" s="3"/>
      <c r="MSF200" s="3"/>
      <c r="MSG200" s="3"/>
      <c r="MSH200" s="3"/>
      <c r="MSI200" s="3"/>
      <c r="MSJ200" s="3"/>
      <c r="MSK200" s="3"/>
      <c r="MSL200" s="3"/>
      <c r="MSM200" s="3"/>
      <c r="MSN200" s="3"/>
      <c r="MSO200" s="3"/>
      <c r="MSP200" s="3"/>
      <c r="MSQ200" s="3"/>
      <c r="MSR200" s="3"/>
      <c r="MSS200" s="3"/>
      <c r="MST200" s="3"/>
      <c r="MSU200" s="3"/>
      <c r="MSV200" s="3"/>
      <c r="MSW200" s="3"/>
      <c r="MSX200" s="3"/>
      <c r="MSY200" s="3"/>
      <c r="MSZ200" s="3"/>
      <c r="MTA200" s="3"/>
      <c r="MTB200" s="3"/>
      <c r="MTC200" s="3"/>
      <c r="MTD200" s="3"/>
      <c r="MTE200" s="3"/>
      <c r="MTF200" s="3"/>
      <c r="MTG200" s="3"/>
      <c r="MTH200" s="3"/>
      <c r="MTI200" s="3"/>
      <c r="MTJ200" s="3"/>
      <c r="MTK200" s="3"/>
      <c r="MTL200" s="3"/>
      <c r="MTM200" s="3"/>
      <c r="MTN200" s="3"/>
      <c r="MTO200" s="3"/>
      <c r="MTP200" s="3"/>
      <c r="MTQ200" s="3"/>
      <c r="MTR200" s="3"/>
      <c r="MTS200" s="3"/>
      <c r="MTT200" s="3"/>
      <c r="MTU200" s="3"/>
      <c r="MTV200" s="3"/>
      <c r="MTW200" s="3"/>
      <c r="MTX200" s="3"/>
      <c r="MTY200" s="3"/>
      <c r="MTZ200" s="3"/>
      <c r="MUA200" s="3"/>
      <c r="MUB200" s="3"/>
      <c r="MUC200" s="3"/>
      <c r="MUD200" s="3"/>
      <c r="MUE200" s="3"/>
      <c r="MUF200" s="3"/>
      <c r="MUG200" s="3"/>
      <c r="MUH200" s="3"/>
      <c r="MUI200" s="3"/>
      <c r="MUJ200" s="3"/>
      <c r="MUK200" s="3"/>
      <c r="MUL200" s="3"/>
      <c r="MUM200" s="3"/>
      <c r="MUN200" s="3"/>
      <c r="MUO200" s="3"/>
      <c r="MUP200" s="3"/>
      <c r="MUQ200" s="3"/>
      <c r="MUR200" s="3"/>
      <c r="MUS200" s="3"/>
      <c r="MUT200" s="3"/>
      <c r="MUU200" s="3"/>
      <c r="MUV200" s="3"/>
      <c r="MUW200" s="3"/>
      <c r="MUX200" s="3"/>
      <c r="MUY200" s="3"/>
      <c r="MUZ200" s="3"/>
      <c r="MVA200" s="3"/>
      <c r="MVB200" s="3"/>
      <c r="MVC200" s="3"/>
      <c r="MVD200" s="3"/>
      <c r="MVE200" s="3"/>
      <c r="MVF200" s="3"/>
      <c r="MVG200" s="3"/>
      <c r="MVH200" s="3"/>
      <c r="MVI200" s="3"/>
      <c r="MVJ200" s="3"/>
      <c r="MVK200" s="3"/>
      <c r="MVL200" s="3"/>
      <c r="MVM200" s="3"/>
      <c r="MVN200" s="3"/>
      <c r="MVO200" s="3"/>
      <c r="MVP200" s="3"/>
      <c r="MVQ200" s="3"/>
      <c r="MVR200" s="3"/>
      <c r="MVS200" s="3"/>
      <c r="MVT200" s="3"/>
      <c r="MVU200" s="3"/>
      <c r="MVV200" s="3"/>
      <c r="MVW200" s="3"/>
      <c r="MVX200" s="3"/>
      <c r="MVY200" s="3"/>
      <c r="MVZ200" s="3"/>
      <c r="MWA200" s="3"/>
      <c r="MWB200" s="3"/>
      <c r="MWC200" s="3"/>
      <c r="MWD200" s="3"/>
      <c r="MWE200" s="3"/>
      <c r="MWF200" s="3"/>
      <c r="MWG200" s="3"/>
      <c r="MWH200" s="3"/>
      <c r="MWI200" s="3"/>
      <c r="MWJ200" s="3"/>
      <c r="MWK200" s="3"/>
      <c r="MWL200" s="3"/>
      <c r="MWM200" s="3"/>
      <c r="MWN200" s="3"/>
      <c r="MWO200" s="3"/>
      <c r="MWP200" s="3"/>
      <c r="MWQ200" s="3"/>
      <c r="MWR200" s="3"/>
      <c r="MWS200" s="3"/>
      <c r="MWT200" s="3"/>
      <c r="MWU200" s="3"/>
      <c r="MWV200" s="3"/>
      <c r="MWW200" s="3"/>
      <c r="MWX200" s="3"/>
      <c r="MWY200" s="3"/>
      <c r="MWZ200" s="3"/>
      <c r="MXA200" s="3"/>
      <c r="MXB200" s="3"/>
      <c r="MXC200" s="3"/>
      <c r="MXD200" s="3"/>
      <c r="MXE200" s="3"/>
      <c r="MXF200" s="3"/>
      <c r="MXG200" s="3"/>
      <c r="MXH200" s="3"/>
      <c r="MXI200" s="3"/>
      <c r="MXJ200" s="3"/>
      <c r="MXK200" s="3"/>
      <c r="MXL200" s="3"/>
      <c r="MXM200" s="3"/>
      <c r="MXN200" s="3"/>
      <c r="MXO200" s="3"/>
      <c r="MXP200" s="3"/>
      <c r="MXQ200" s="3"/>
      <c r="MXR200" s="3"/>
      <c r="MXS200" s="3"/>
      <c r="MXT200" s="3"/>
      <c r="MXU200" s="3"/>
      <c r="MXV200" s="3"/>
      <c r="MXW200" s="3"/>
      <c r="MXX200" s="3"/>
      <c r="MXY200" s="3"/>
      <c r="MXZ200" s="3"/>
      <c r="MYA200" s="3"/>
      <c r="MYB200" s="3"/>
      <c r="MYC200" s="3"/>
      <c r="MYD200" s="3"/>
      <c r="MYE200" s="3"/>
      <c r="MYF200" s="3"/>
      <c r="MYG200" s="3"/>
      <c r="MYH200" s="3"/>
      <c r="MYI200" s="3"/>
      <c r="MYJ200" s="3"/>
      <c r="MYK200" s="3"/>
      <c r="MYL200" s="3"/>
      <c r="MYM200" s="3"/>
      <c r="MYN200" s="3"/>
      <c r="MYO200" s="3"/>
      <c r="MYP200" s="3"/>
      <c r="MYQ200" s="3"/>
      <c r="MYR200" s="3"/>
      <c r="MYS200" s="3"/>
      <c r="MYT200" s="3"/>
      <c r="MYU200" s="3"/>
      <c r="MYV200" s="3"/>
      <c r="MYW200" s="3"/>
      <c r="MYX200" s="3"/>
      <c r="MYY200" s="3"/>
      <c r="MYZ200" s="3"/>
      <c r="MZA200" s="3"/>
      <c r="MZB200" s="3"/>
      <c r="MZC200" s="3"/>
      <c r="MZD200" s="3"/>
      <c r="MZE200" s="3"/>
      <c r="MZF200" s="3"/>
      <c r="MZG200" s="3"/>
      <c r="MZH200" s="3"/>
      <c r="MZI200" s="3"/>
      <c r="MZJ200" s="3"/>
      <c r="MZK200" s="3"/>
      <c r="MZL200" s="3"/>
      <c r="MZM200" s="3"/>
      <c r="MZN200" s="3"/>
      <c r="MZO200" s="3"/>
      <c r="MZP200" s="3"/>
      <c r="MZQ200" s="3"/>
      <c r="MZR200" s="3"/>
      <c r="MZS200" s="3"/>
      <c r="MZT200" s="3"/>
      <c r="MZU200" s="3"/>
      <c r="MZV200" s="3"/>
      <c r="MZW200" s="3"/>
      <c r="MZX200" s="3"/>
      <c r="MZY200" s="3"/>
      <c r="MZZ200" s="3"/>
      <c r="NAA200" s="3"/>
      <c r="NAB200" s="3"/>
      <c r="NAC200" s="3"/>
      <c r="NAD200" s="3"/>
      <c r="NAE200" s="3"/>
      <c r="NAF200" s="3"/>
      <c r="NAG200" s="3"/>
      <c r="NAH200" s="3"/>
      <c r="NAI200" s="3"/>
      <c r="NAJ200" s="3"/>
      <c r="NAK200" s="3"/>
      <c r="NAL200" s="3"/>
      <c r="NAM200" s="3"/>
      <c r="NAN200" s="3"/>
      <c r="NAO200" s="3"/>
      <c r="NAP200" s="3"/>
      <c r="NAQ200" s="3"/>
      <c r="NAR200" s="3"/>
      <c r="NAS200" s="3"/>
      <c r="NAT200" s="3"/>
      <c r="NAU200" s="3"/>
      <c r="NAV200" s="3"/>
      <c r="NAW200" s="3"/>
      <c r="NAX200" s="3"/>
      <c r="NAY200" s="3"/>
      <c r="NAZ200" s="3"/>
      <c r="NBA200" s="3"/>
      <c r="NBB200" s="3"/>
      <c r="NBC200" s="3"/>
      <c r="NBD200" s="3"/>
      <c r="NBE200" s="3"/>
      <c r="NBF200" s="3"/>
      <c r="NBG200" s="3"/>
      <c r="NBH200" s="3"/>
      <c r="NBI200" s="3"/>
      <c r="NBJ200" s="3"/>
      <c r="NBK200" s="3"/>
      <c r="NBL200" s="3"/>
      <c r="NBM200" s="3"/>
      <c r="NBN200" s="3"/>
      <c r="NBO200" s="3"/>
      <c r="NBP200" s="3"/>
      <c r="NBQ200" s="3"/>
      <c r="NBR200" s="3"/>
      <c r="NBS200" s="3"/>
      <c r="NBT200" s="3"/>
      <c r="NBU200" s="3"/>
      <c r="NBV200" s="3"/>
      <c r="NBW200" s="3"/>
      <c r="NBX200" s="3"/>
      <c r="NBY200" s="3"/>
      <c r="NBZ200" s="3"/>
      <c r="NCA200" s="3"/>
      <c r="NCB200" s="3"/>
      <c r="NCC200" s="3"/>
      <c r="NCD200" s="3"/>
      <c r="NCE200" s="3"/>
      <c r="NCF200" s="3"/>
      <c r="NCG200" s="3"/>
      <c r="NCH200" s="3"/>
      <c r="NCI200" s="3"/>
      <c r="NCJ200" s="3"/>
      <c r="NCK200" s="3"/>
      <c r="NCL200" s="3"/>
      <c r="NCM200" s="3"/>
      <c r="NCN200" s="3"/>
      <c r="NCO200" s="3"/>
      <c r="NCP200" s="3"/>
      <c r="NCQ200" s="3"/>
      <c r="NCR200" s="3"/>
      <c r="NCS200" s="3"/>
      <c r="NCT200" s="3"/>
      <c r="NCU200" s="3"/>
      <c r="NCV200" s="3"/>
      <c r="NCW200" s="3"/>
      <c r="NCX200" s="3"/>
      <c r="NCY200" s="3"/>
      <c r="NCZ200" s="3"/>
      <c r="NDA200" s="3"/>
      <c r="NDB200" s="3"/>
      <c r="NDC200" s="3"/>
      <c r="NDD200" s="3"/>
      <c r="NDE200" s="3"/>
      <c r="NDF200" s="3"/>
      <c r="NDG200" s="3"/>
      <c r="NDH200" s="3"/>
      <c r="NDI200" s="3"/>
      <c r="NDJ200" s="3"/>
      <c r="NDK200" s="3"/>
      <c r="NDL200" s="3"/>
      <c r="NDM200" s="3"/>
      <c r="NDN200" s="3"/>
      <c r="NDO200" s="3"/>
      <c r="NDP200" s="3"/>
      <c r="NDQ200" s="3"/>
      <c r="NDR200" s="3"/>
      <c r="NDS200" s="3"/>
      <c r="NDT200" s="3"/>
      <c r="NDU200" s="3"/>
      <c r="NDV200" s="3"/>
      <c r="NDW200" s="3"/>
      <c r="NDX200" s="3"/>
      <c r="NDY200" s="3"/>
      <c r="NDZ200" s="3"/>
      <c r="NEA200" s="3"/>
      <c r="NEB200" s="3"/>
      <c r="NEC200" s="3"/>
      <c r="NED200" s="3"/>
      <c r="NEE200" s="3"/>
      <c r="NEF200" s="3"/>
      <c r="NEG200" s="3"/>
      <c r="NEH200" s="3"/>
      <c r="NEI200" s="3"/>
      <c r="NEJ200" s="3"/>
      <c r="NEK200" s="3"/>
      <c r="NEL200" s="3"/>
      <c r="NEM200" s="3"/>
      <c r="NEN200" s="3"/>
      <c r="NEO200" s="3"/>
      <c r="NEP200" s="3"/>
      <c r="NEQ200" s="3"/>
      <c r="NER200" s="3"/>
      <c r="NES200" s="3"/>
      <c r="NET200" s="3"/>
      <c r="NEU200" s="3"/>
      <c r="NEV200" s="3"/>
      <c r="NEW200" s="3"/>
      <c r="NEX200" s="3"/>
      <c r="NEY200" s="3"/>
      <c r="NEZ200" s="3"/>
      <c r="NFA200" s="3"/>
      <c r="NFB200" s="3"/>
      <c r="NFC200" s="3"/>
      <c r="NFD200" s="3"/>
      <c r="NFE200" s="3"/>
      <c r="NFF200" s="3"/>
      <c r="NFG200" s="3"/>
      <c r="NFH200" s="3"/>
      <c r="NFI200" s="3"/>
      <c r="NFJ200" s="3"/>
      <c r="NFK200" s="3"/>
      <c r="NFL200" s="3"/>
      <c r="NFM200" s="3"/>
      <c r="NFN200" s="3"/>
      <c r="NFO200" s="3"/>
      <c r="NFP200" s="3"/>
      <c r="NFQ200" s="3"/>
      <c r="NFR200" s="3"/>
      <c r="NFS200" s="3"/>
      <c r="NFT200" s="3"/>
      <c r="NFU200" s="3"/>
      <c r="NFV200" s="3"/>
      <c r="NFW200" s="3"/>
      <c r="NFX200" s="3"/>
      <c r="NFY200" s="3"/>
      <c r="NFZ200" s="3"/>
      <c r="NGA200" s="3"/>
      <c r="NGB200" s="3"/>
      <c r="NGC200" s="3"/>
      <c r="NGD200" s="3"/>
      <c r="NGE200" s="3"/>
      <c r="NGF200" s="3"/>
      <c r="NGG200" s="3"/>
      <c r="NGH200" s="3"/>
      <c r="NGI200" s="3"/>
      <c r="NGJ200" s="3"/>
      <c r="NGK200" s="3"/>
      <c r="NGL200" s="3"/>
      <c r="NGM200" s="3"/>
      <c r="NGN200" s="3"/>
      <c r="NGO200" s="3"/>
      <c r="NGP200" s="3"/>
      <c r="NGQ200" s="3"/>
      <c r="NGR200" s="3"/>
      <c r="NGS200" s="3"/>
      <c r="NGT200" s="3"/>
      <c r="NGU200" s="3"/>
      <c r="NGV200" s="3"/>
      <c r="NGW200" s="3"/>
      <c r="NGX200" s="3"/>
      <c r="NGY200" s="3"/>
      <c r="NGZ200" s="3"/>
      <c r="NHA200" s="3"/>
      <c r="NHB200" s="3"/>
      <c r="NHC200" s="3"/>
      <c r="NHD200" s="3"/>
      <c r="NHE200" s="3"/>
      <c r="NHF200" s="3"/>
      <c r="NHG200" s="3"/>
      <c r="NHH200" s="3"/>
      <c r="NHI200" s="3"/>
      <c r="NHJ200" s="3"/>
      <c r="NHK200" s="3"/>
      <c r="NHL200" s="3"/>
      <c r="NHM200" s="3"/>
      <c r="NHN200" s="3"/>
      <c r="NHO200" s="3"/>
      <c r="NHP200" s="3"/>
      <c r="NHQ200" s="3"/>
      <c r="NHR200" s="3"/>
      <c r="NHS200" s="3"/>
      <c r="NHT200" s="3"/>
      <c r="NHU200" s="3"/>
      <c r="NHV200" s="3"/>
      <c r="NHW200" s="3"/>
      <c r="NHX200" s="3"/>
      <c r="NHY200" s="3"/>
      <c r="NHZ200" s="3"/>
      <c r="NIA200" s="3"/>
      <c r="NIB200" s="3"/>
      <c r="NIC200" s="3"/>
      <c r="NID200" s="3"/>
      <c r="NIE200" s="3"/>
      <c r="NIF200" s="3"/>
      <c r="NIG200" s="3"/>
      <c r="NIH200" s="3"/>
      <c r="NII200" s="3"/>
      <c r="NIJ200" s="3"/>
      <c r="NIK200" s="3"/>
      <c r="NIL200" s="3"/>
      <c r="NIM200" s="3"/>
      <c r="NIN200" s="3"/>
      <c r="NIO200" s="3"/>
      <c r="NIP200" s="3"/>
      <c r="NIQ200" s="3"/>
      <c r="NIR200" s="3"/>
      <c r="NIS200" s="3"/>
      <c r="NIT200" s="3"/>
      <c r="NIU200" s="3"/>
      <c r="NIV200" s="3"/>
      <c r="NIW200" s="3"/>
      <c r="NIX200" s="3"/>
      <c r="NIY200" s="3"/>
      <c r="NIZ200" s="3"/>
      <c r="NJA200" s="3"/>
      <c r="NJB200" s="3"/>
      <c r="NJC200" s="3"/>
      <c r="NJD200" s="3"/>
      <c r="NJE200" s="3"/>
      <c r="NJF200" s="3"/>
      <c r="NJG200" s="3"/>
      <c r="NJH200" s="3"/>
      <c r="NJI200" s="3"/>
      <c r="NJJ200" s="3"/>
      <c r="NJK200" s="3"/>
      <c r="NJL200" s="3"/>
      <c r="NJM200" s="3"/>
      <c r="NJN200" s="3"/>
      <c r="NJO200" s="3"/>
      <c r="NJP200" s="3"/>
      <c r="NJQ200" s="3"/>
      <c r="NJR200" s="3"/>
      <c r="NJS200" s="3"/>
      <c r="NJT200" s="3"/>
      <c r="NJU200" s="3"/>
      <c r="NJV200" s="3"/>
      <c r="NJW200" s="3"/>
      <c r="NJX200" s="3"/>
      <c r="NJY200" s="3"/>
      <c r="NJZ200" s="3"/>
      <c r="NKA200" s="3"/>
      <c r="NKB200" s="3"/>
      <c r="NKC200" s="3"/>
      <c r="NKD200" s="3"/>
      <c r="NKE200" s="3"/>
      <c r="NKF200" s="3"/>
      <c r="NKG200" s="3"/>
      <c r="NKH200" s="3"/>
      <c r="NKI200" s="3"/>
      <c r="NKJ200" s="3"/>
      <c r="NKK200" s="3"/>
      <c r="NKL200" s="3"/>
      <c r="NKM200" s="3"/>
      <c r="NKN200" s="3"/>
      <c r="NKO200" s="3"/>
      <c r="NKP200" s="3"/>
      <c r="NKQ200" s="3"/>
      <c r="NKR200" s="3"/>
      <c r="NKS200" s="3"/>
      <c r="NKT200" s="3"/>
      <c r="NKU200" s="3"/>
      <c r="NKV200" s="3"/>
      <c r="NKW200" s="3"/>
      <c r="NKX200" s="3"/>
      <c r="NKY200" s="3"/>
      <c r="NKZ200" s="3"/>
      <c r="NLA200" s="3"/>
      <c r="NLB200" s="3"/>
      <c r="NLC200" s="3"/>
      <c r="NLD200" s="3"/>
      <c r="NLE200" s="3"/>
      <c r="NLF200" s="3"/>
      <c r="NLG200" s="3"/>
      <c r="NLH200" s="3"/>
      <c r="NLI200" s="3"/>
      <c r="NLJ200" s="3"/>
      <c r="NLK200" s="3"/>
      <c r="NLL200" s="3"/>
      <c r="NLM200" s="3"/>
      <c r="NLN200" s="3"/>
      <c r="NLO200" s="3"/>
      <c r="NLP200" s="3"/>
      <c r="NLQ200" s="3"/>
      <c r="NLR200" s="3"/>
      <c r="NLS200" s="3"/>
      <c r="NLT200" s="3"/>
      <c r="NLU200" s="3"/>
      <c r="NLV200" s="3"/>
      <c r="NLW200" s="3"/>
      <c r="NLX200" s="3"/>
      <c r="NLY200" s="3"/>
      <c r="NLZ200" s="3"/>
      <c r="NMA200" s="3"/>
      <c r="NMB200" s="3"/>
      <c r="NMC200" s="3"/>
      <c r="NMD200" s="3"/>
      <c r="NME200" s="3"/>
      <c r="NMF200" s="3"/>
      <c r="NMG200" s="3"/>
      <c r="NMH200" s="3"/>
      <c r="NMI200" s="3"/>
      <c r="NMJ200" s="3"/>
      <c r="NMK200" s="3"/>
      <c r="NML200" s="3"/>
      <c r="NMM200" s="3"/>
      <c r="NMN200" s="3"/>
      <c r="NMO200" s="3"/>
      <c r="NMP200" s="3"/>
      <c r="NMQ200" s="3"/>
      <c r="NMR200" s="3"/>
      <c r="NMS200" s="3"/>
      <c r="NMT200" s="3"/>
      <c r="NMU200" s="3"/>
      <c r="NMV200" s="3"/>
      <c r="NMW200" s="3"/>
      <c r="NMX200" s="3"/>
      <c r="NMY200" s="3"/>
      <c r="NMZ200" s="3"/>
      <c r="NNA200" s="3"/>
      <c r="NNB200" s="3"/>
      <c r="NNC200" s="3"/>
      <c r="NND200" s="3"/>
      <c r="NNE200" s="3"/>
      <c r="NNF200" s="3"/>
      <c r="NNG200" s="3"/>
      <c r="NNH200" s="3"/>
      <c r="NNI200" s="3"/>
      <c r="NNJ200" s="3"/>
      <c r="NNK200" s="3"/>
      <c r="NNL200" s="3"/>
      <c r="NNM200" s="3"/>
      <c r="NNN200" s="3"/>
      <c r="NNO200" s="3"/>
      <c r="NNP200" s="3"/>
      <c r="NNQ200" s="3"/>
      <c r="NNR200" s="3"/>
      <c r="NNS200" s="3"/>
      <c r="NNT200" s="3"/>
      <c r="NNU200" s="3"/>
      <c r="NNV200" s="3"/>
      <c r="NNW200" s="3"/>
      <c r="NNX200" s="3"/>
      <c r="NNY200" s="3"/>
      <c r="NNZ200" s="3"/>
      <c r="NOA200" s="3"/>
      <c r="NOB200" s="3"/>
      <c r="NOC200" s="3"/>
      <c r="NOD200" s="3"/>
      <c r="NOE200" s="3"/>
      <c r="NOF200" s="3"/>
      <c r="NOG200" s="3"/>
      <c r="NOH200" s="3"/>
      <c r="NOI200" s="3"/>
      <c r="NOJ200" s="3"/>
      <c r="NOK200" s="3"/>
      <c r="NOL200" s="3"/>
      <c r="NOM200" s="3"/>
      <c r="NON200" s="3"/>
      <c r="NOO200" s="3"/>
      <c r="NOP200" s="3"/>
      <c r="NOQ200" s="3"/>
      <c r="NOR200" s="3"/>
      <c r="NOS200" s="3"/>
      <c r="NOT200" s="3"/>
      <c r="NOU200" s="3"/>
      <c r="NOV200" s="3"/>
      <c r="NOW200" s="3"/>
      <c r="NOX200" s="3"/>
      <c r="NOY200" s="3"/>
      <c r="NOZ200" s="3"/>
      <c r="NPA200" s="3"/>
      <c r="NPB200" s="3"/>
      <c r="NPC200" s="3"/>
      <c r="NPD200" s="3"/>
      <c r="NPE200" s="3"/>
      <c r="NPF200" s="3"/>
      <c r="NPG200" s="3"/>
      <c r="NPH200" s="3"/>
      <c r="NPI200" s="3"/>
      <c r="NPJ200" s="3"/>
      <c r="NPK200" s="3"/>
      <c r="NPL200" s="3"/>
      <c r="NPM200" s="3"/>
      <c r="NPN200" s="3"/>
      <c r="NPO200" s="3"/>
      <c r="NPP200" s="3"/>
      <c r="NPQ200" s="3"/>
      <c r="NPR200" s="3"/>
      <c r="NPS200" s="3"/>
      <c r="NPT200" s="3"/>
      <c r="NPU200" s="3"/>
      <c r="NPV200" s="3"/>
      <c r="NPW200" s="3"/>
      <c r="NPX200" s="3"/>
      <c r="NPY200" s="3"/>
      <c r="NPZ200" s="3"/>
      <c r="NQA200" s="3"/>
      <c r="NQB200" s="3"/>
      <c r="NQC200" s="3"/>
      <c r="NQD200" s="3"/>
      <c r="NQE200" s="3"/>
      <c r="NQF200" s="3"/>
      <c r="NQG200" s="3"/>
      <c r="NQH200" s="3"/>
      <c r="NQI200" s="3"/>
      <c r="NQJ200" s="3"/>
      <c r="NQK200" s="3"/>
      <c r="NQL200" s="3"/>
      <c r="NQM200" s="3"/>
      <c r="NQN200" s="3"/>
      <c r="NQO200" s="3"/>
      <c r="NQP200" s="3"/>
      <c r="NQQ200" s="3"/>
      <c r="NQR200" s="3"/>
      <c r="NQS200" s="3"/>
      <c r="NQT200" s="3"/>
      <c r="NQU200" s="3"/>
      <c r="NQV200" s="3"/>
      <c r="NQW200" s="3"/>
      <c r="NQX200" s="3"/>
      <c r="NQY200" s="3"/>
      <c r="NQZ200" s="3"/>
      <c r="NRA200" s="3"/>
      <c r="NRB200" s="3"/>
      <c r="NRC200" s="3"/>
      <c r="NRD200" s="3"/>
      <c r="NRE200" s="3"/>
      <c r="NRF200" s="3"/>
      <c r="NRG200" s="3"/>
      <c r="NRH200" s="3"/>
      <c r="NRI200" s="3"/>
      <c r="NRJ200" s="3"/>
      <c r="NRK200" s="3"/>
      <c r="NRL200" s="3"/>
      <c r="NRM200" s="3"/>
      <c r="NRN200" s="3"/>
      <c r="NRO200" s="3"/>
      <c r="NRP200" s="3"/>
      <c r="NRQ200" s="3"/>
      <c r="NRR200" s="3"/>
      <c r="NRS200" s="3"/>
      <c r="NRT200" s="3"/>
      <c r="NRU200" s="3"/>
      <c r="NRV200" s="3"/>
      <c r="NRW200" s="3"/>
      <c r="NRX200" s="3"/>
      <c r="NRY200" s="3"/>
      <c r="NRZ200" s="3"/>
      <c r="NSA200" s="3"/>
      <c r="NSB200" s="3"/>
      <c r="NSC200" s="3"/>
      <c r="NSD200" s="3"/>
      <c r="NSE200" s="3"/>
      <c r="NSF200" s="3"/>
      <c r="NSG200" s="3"/>
      <c r="NSH200" s="3"/>
      <c r="NSI200" s="3"/>
      <c r="NSJ200" s="3"/>
      <c r="NSK200" s="3"/>
      <c r="NSL200" s="3"/>
      <c r="NSM200" s="3"/>
      <c r="NSN200" s="3"/>
      <c r="NSO200" s="3"/>
      <c r="NSP200" s="3"/>
      <c r="NSQ200" s="3"/>
      <c r="NSR200" s="3"/>
      <c r="NSS200" s="3"/>
      <c r="NST200" s="3"/>
      <c r="NSU200" s="3"/>
      <c r="NSV200" s="3"/>
      <c r="NSW200" s="3"/>
      <c r="NSX200" s="3"/>
      <c r="NSY200" s="3"/>
      <c r="NSZ200" s="3"/>
      <c r="NTA200" s="3"/>
      <c r="NTB200" s="3"/>
      <c r="NTC200" s="3"/>
      <c r="NTD200" s="3"/>
      <c r="NTE200" s="3"/>
      <c r="NTF200" s="3"/>
      <c r="NTG200" s="3"/>
      <c r="NTH200" s="3"/>
      <c r="NTI200" s="3"/>
      <c r="NTJ200" s="3"/>
      <c r="NTK200" s="3"/>
      <c r="NTL200" s="3"/>
      <c r="NTM200" s="3"/>
      <c r="NTN200" s="3"/>
      <c r="NTO200" s="3"/>
      <c r="NTP200" s="3"/>
      <c r="NTQ200" s="3"/>
      <c r="NTR200" s="3"/>
      <c r="NTS200" s="3"/>
      <c r="NTT200" s="3"/>
      <c r="NTU200" s="3"/>
      <c r="NTV200" s="3"/>
      <c r="NTW200" s="3"/>
      <c r="NTX200" s="3"/>
      <c r="NTY200" s="3"/>
      <c r="NTZ200" s="3"/>
      <c r="NUA200" s="3"/>
      <c r="NUB200" s="3"/>
      <c r="NUC200" s="3"/>
      <c r="NUD200" s="3"/>
      <c r="NUE200" s="3"/>
      <c r="NUF200" s="3"/>
      <c r="NUG200" s="3"/>
      <c r="NUH200" s="3"/>
      <c r="NUI200" s="3"/>
      <c r="NUJ200" s="3"/>
      <c r="NUK200" s="3"/>
      <c r="NUL200" s="3"/>
      <c r="NUM200" s="3"/>
      <c r="NUN200" s="3"/>
      <c r="NUO200" s="3"/>
      <c r="NUP200" s="3"/>
      <c r="NUQ200" s="3"/>
      <c r="NUR200" s="3"/>
      <c r="NUS200" s="3"/>
      <c r="NUT200" s="3"/>
      <c r="NUU200" s="3"/>
      <c r="NUV200" s="3"/>
      <c r="NUW200" s="3"/>
      <c r="NUX200" s="3"/>
      <c r="NUY200" s="3"/>
      <c r="NUZ200" s="3"/>
      <c r="NVA200" s="3"/>
      <c r="NVB200" s="3"/>
      <c r="NVC200" s="3"/>
      <c r="NVD200" s="3"/>
      <c r="NVE200" s="3"/>
      <c r="NVF200" s="3"/>
      <c r="NVG200" s="3"/>
      <c r="NVH200" s="3"/>
      <c r="NVI200" s="3"/>
      <c r="NVJ200" s="3"/>
      <c r="NVK200" s="3"/>
      <c r="NVL200" s="3"/>
      <c r="NVM200" s="3"/>
      <c r="NVN200" s="3"/>
      <c r="NVO200" s="3"/>
      <c r="NVP200" s="3"/>
      <c r="NVQ200" s="3"/>
      <c r="NVR200" s="3"/>
      <c r="NVS200" s="3"/>
      <c r="NVT200" s="3"/>
      <c r="NVU200" s="3"/>
      <c r="NVV200" s="3"/>
      <c r="NVW200" s="3"/>
      <c r="NVX200" s="3"/>
      <c r="NVY200" s="3"/>
      <c r="NVZ200" s="3"/>
      <c r="NWA200" s="3"/>
      <c r="NWB200" s="3"/>
      <c r="NWC200" s="3"/>
      <c r="NWD200" s="3"/>
      <c r="NWE200" s="3"/>
      <c r="NWF200" s="3"/>
      <c r="NWG200" s="3"/>
      <c r="NWH200" s="3"/>
      <c r="NWI200" s="3"/>
      <c r="NWJ200" s="3"/>
      <c r="NWK200" s="3"/>
      <c r="NWL200" s="3"/>
      <c r="NWM200" s="3"/>
      <c r="NWN200" s="3"/>
      <c r="NWO200" s="3"/>
      <c r="NWP200" s="3"/>
      <c r="NWQ200" s="3"/>
      <c r="NWR200" s="3"/>
      <c r="NWS200" s="3"/>
      <c r="NWT200" s="3"/>
      <c r="NWU200" s="3"/>
      <c r="NWV200" s="3"/>
      <c r="NWW200" s="3"/>
      <c r="NWX200" s="3"/>
      <c r="NWY200" s="3"/>
      <c r="NWZ200" s="3"/>
      <c r="NXA200" s="3"/>
      <c r="NXB200" s="3"/>
      <c r="NXC200" s="3"/>
      <c r="NXD200" s="3"/>
      <c r="NXE200" s="3"/>
      <c r="NXF200" s="3"/>
      <c r="NXG200" s="3"/>
      <c r="NXH200" s="3"/>
      <c r="NXI200" s="3"/>
      <c r="NXJ200" s="3"/>
      <c r="NXK200" s="3"/>
      <c r="NXL200" s="3"/>
      <c r="NXM200" s="3"/>
      <c r="NXN200" s="3"/>
      <c r="NXO200" s="3"/>
      <c r="NXP200" s="3"/>
      <c r="NXQ200" s="3"/>
      <c r="NXR200" s="3"/>
      <c r="NXS200" s="3"/>
      <c r="NXT200" s="3"/>
      <c r="NXU200" s="3"/>
      <c r="NXV200" s="3"/>
      <c r="NXW200" s="3"/>
      <c r="NXX200" s="3"/>
      <c r="NXY200" s="3"/>
      <c r="NXZ200" s="3"/>
      <c r="NYA200" s="3"/>
      <c r="NYB200" s="3"/>
      <c r="NYC200" s="3"/>
      <c r="NYD200" s="3"/>
      <c r="NYE200" s="3"/>
      <c r="NYF200" s="3"/>
      <c r="NYG200" s="3"/>
      <c r="NYH200" s="3"/>
      <c r="NYI200" s="3"/>
      <c r="NYJ200" s="3"/>
      <c r="NYK200" s="3"/>
      <c r="NYL200" s="3"/>
      <c r="NYM200" s="3"/>
      <c r="NYN200" s="3"/>
      <c r="NYO200" s="3"/>
      <c r="NYP200" s="3"/>
      <c r="NYQ200" s="3"/>
      <c r="NYR200" s="3"/>
      <c r="NYS200" s="3"/>
      <c r="NYT200" s="3"/>
      <c r="NYU200" s="3"/>
      <c r="NYV200" s="3"/>
      <c r="NYW200" s="3"/>
      <c r="NYX200" s="3"/>
      <c r="NYY200" s="3"/>
      <c r="NYZ200" s="3"/>
      <c r="NZA200" s="3"/>
      <c r="NZB200" s="3"/>
      <c r="NZC200" s="3"/>
      <c r="NZD200" s="3"/>
      <c r="NZE200" s="3"/>
      <c r="NZF200" s="3"/>
      <c r="NZG200" s="3"/>
      <c r="NZH200" s="3"/>
      <c r="NZI200" s="3"/>
      <c r="NZJ200" s="3"/>
      <c r="NZK200" s="3"/>
      <c r="NZL200" s="3"/>
      <c r="NZM200" s="3"/>
      <c r="NZN200" s="3"/>
      <c r="NZO200" s="3"/>
      <c r="NZP200" s="3"/>
      <c r="NZQ200" s="3"/>
      <c r="NZR200" s="3"/>
      <c r="NZS200" s="3"/>
      <c r="NZT200" s="3"/>
      <c r="NZU200" s="3"/>
      <c r="NZV200" s="3"/>
      <c r="NZW200" s="3"/>
      <c r="NZX200" s="3"/>
      <c r="NZY200" s="3"/>
      <c r="NZZ200" s="3"/>
      <c r="OAA200" s="3"/>
      <c r="OAB200" s="3"/>
      <c r="OAC200" s="3"/>
      <c r="OAD200" s="3"/>
      <c r="OAE200" s="3"/>
      <c r="OAF200" s="3"/>
      <c r="OAG200" s="3"/>
      <c r="OAH200" s="3"/>
      <c r="OAI200" s="3"/>
      <c r="OAJ200" s="3"/>
      <c r="OAK200" s="3"/>
      <c r="OAL200" s="3"/>
      <c r="OAM200" s="3"/>
      <c r="OAN200" s="3"/>
      <c r="OAO200" s="3"/>
      <c r="OAP200" s="3"/>
      <c r="OAQ200" s="3"/>
      <c r="OAR200" s="3"/>
      <c r="OAS200" s="3"/>
      <c r="OAT200" s="3"/>
      <c r="OAU200" s="3"/>
      <c r="OAV200" s="3"/>
      <c r="OAW200" s="3"/>
      <c r="OAX200" s="3"/>
      <c r="OAY200" s="3"/>
      <c r="OAZ200" s="3"/>
      <c r="OBA200" s="3"/>
      <c r="OBB200" s="3"/>
      <c r="OBC200" s="3"/>
      <c r="OBD200" s="3"/>
      <c r="OBE200" s="3"/>
      <c r="OBF200" s="3"/>
      <c r="OBG200" s="3"/>
      <c r="OBH200" s="3"/>
      <c r="OBI200" s="3"/>
      <c r="OBJ200" s="3"/>
      <c r="OBK200" s="3"/>
      <c r="OBL200" s="3"/>
      <c r="OBM200" s="3"/>
      <c r="OBN200" s="3"/>
      <c r="OBO200" s="3"/>
      <c r="OBP200" s="3"/>
      <c r="OBQ200" s="3"/>
      <c r="OBR200" s="3"/>
      <c r="OBS200" s="3"/>
      <c r="OBT200" s="3"/>
      <c r="OBU200" s="3"/>
      <c r="OBV200" s="3"/>
      <c r="OBW200" s="3"/>
      <c r="OBX200" s="3"/>
      <c r="OBY200" s="3"/>
      <c r="OBZ200" s="3"/>
      <c r="OCA200" s="3"/>
      <c r="OCB200" s="3"/>
      <c r="OCC200" s="3"/>
      <c r="OCD200" s="3"/>
      <c r="OCE200" s="3"/>
      <c r="OCF200" s="3"/>
      <c r="OCG200" s="3"/>
      <c r="OCH200" s="3"/>
      <c r="OCI200" s="3"/>
      <c r="OCJ200" s="3"/>
      <c r="OCK200" s="3"/>
      <c r="OCL200" s="3"/>
      <c r="OCM200" s="3"/>
      <c r="OCN200" s="3"/>
      <c r="OCO200" s="3"/>
      <c r="OCP200" s="3"/>
      <c r="OCQ200" s="3"/>
      <c r="OCR200" s="3"/>
      <c r="OCS200" s="3"/>
      <c r="OCT200" s="3"/>
      <c r="OCU200" s="3"/>
      <c r="OCV200" s="3"/>
      <c r="OCW200" s="3"/>
      <c r="OCX200" s="3"/>
      <c r="OCY200" s="3"/>
      <c r="OCZ200" s="3"/>
      <c r="ODA200" s="3"/>
      <c r="ODB200" s="3"/>
      <c r="ODC200" s="3"/>
      <c r="ODD200" s="3"/>
      <c r="ODE200" s="3"/>
      <c r="ODF200" s="3"/>
      <c r="ODG200" s="3"/>
      <c r="ODH200" s="3"/>
      <c r="ODI200" s="3"/>
      <c r="ODJ200" s="3"/>
      <c r="ODK200" s="3"/>
      <c r="ODL200" s="3"/>
      <c r="ODM200" s="3"/>
      <c r="ODN200" s="3"/>
      <c r="ODO200" s="3"/>
      <c r="ODP200" s="3"/>
      <c r="ODQ200" s="3"/>
      <c r="ODR200" s="3"/>
      <c r="ODS200" s="3"/>
      <c r="ODT200" s="3"/>
      <c r="ODU200" s="3"/>
      <c r="ODV200" s="3"/>
      <c r="ODW200" s="3"/>
      <c r="ODX200" s="3"/>
      <c r="ODY200" s="3"/>
      <c r="ODZ200" s="3"/>
      <c r="OEA200" s="3"/>
      <c r="OEB200" s="3"/>
      <c r="OEC200" s="3"/>
      <c r="OED200" s="3"/>
      <c r="OEE200" s="3"/>
      <c r="OEF200" s="3"/>
      <c r="OEG200" s="3"/>
      <c r="OEH200" s="3"/>
      <c r="OEI200" s="3"/>
      <c r="OEJ200" s="3"/>
      <c r="OEK200" s="3"/>
      <c r="OEL200" s="3"/>
      <c r="OEM200" s="3"/>
      <c r="OEN200" s="3"/>
      <c r="OEO200" s="3"/>
      <c r="OEP200" s="3"/>
      <c r="OEQ200" s="3"/>
      <c r="OER200" s="3"/>
      <c r="OES200" s="3"/>
      <c r="OET200" s="3"/>
      <c r="OEU200" s="3"/>
      <c r="OEV200" s="3"/>
      <c r="OEW200" s="3"/>
      <c r="OEX200" s="3"/>
      <c r="OEY200" s="3"/>
      <c r="OEZ200" s="3"/>
      <c r="OFA200" s="3"/>
      <c r="OFB200" s="3"/>
      <c r="OFC200" s="3"/>
      <c r="OFD200" s="3"/>
      <c r="OFE200" s="3"/>
      <c r="OFF200" s="3"/>
      <c r="OFG200" s="3"/>
      <c r="OFH200" s="3"/>
      <c r="OFI200" s="3"/>
      <c r="OFJ200" s="3"/>
      <c r="OFK200" s="3"/>
      <c r="OFL200" s="3"/>
      <c r="OFM200" s="3"/>
      <c r="OFN200" s="3"/>
      <c r="OFO200" s="3"/>
      <c r="OFP200" s="3"/>
      <c r="OFQ200" s="3"/>
      <c r="OFR200" s="3"/>
      <c r="OFS200" s="3"/>
      <c r="OFT200" s="3"/>
      <c r="OFU200" s="3"/>
      <c r="OFV200" s="3"/>
      <c r="OFW200" s="3"/>
      <c r="OFX200" s="3"/>
      <c r="OFY200" s="3"/>
      <c r="OFZ200" s="3"/>
      <c r="OGA200" s="3"/>
      <c r="OGB200" s="3"/>
      <c r="OGC200" s="3"/>
      <c r="OGD200" s="3"/>
      <c r="OGE200" s="3"/>
      <c r="OGF200" s="3"/>
      <c r="OGG200" s="3"/>
      <c r="OGH200" s="3"/>
      <c r="OGI200" s="3"/>
      <c r="OGJ200" s="3"/>
      <c r="OGK200" s="3"/>
      <c r="OGL200" s="3"/>
      <c r="OGM200" s="3"/>
      <c r="OGN200" s="3"/>
      <c r="OGO200" s="3"/>
      <c r="OGP200" s="3"/>
      <c r="OGQ200" s="3"/>
      <c r="OGR200" s="3"/>
      <c r="OGS200" s="3"/>
      <c r="OGT200" s="3"/>
      <c r="OGU200" s="3"/>
      <c r="OGV200" s="3"/>
      <c r="OGW200" s="3"/>
      <c r="OGX200" s="3"/>
      <c r="OGY200" s="3"/>
      <c r="OGZ200" s="3"/>
      <c r="OHA200" s="3"/>
      <c r="OHB200" s="3"/>
      <c r="OHC200" s="3"/>
      <c r="OHD200" s="3"/>
      <c r="OHE200" s="3"/>
      <c r="OHF200" s="3"/>
      <c r="OHG200" s="3"/>
      <c r="OHH200" s="3"/>
      <c r="OHI200" s="3"/>
      <c r="OHJ200" s="3"/>
      <c r="OHK200" s="3"/>
      <c r="OHL200" s="3"/>
      <c r="OHM200" s="3"/>
      <c r="OHN200" s="3"/>
      <c r="OHO200" s="3"/>
      <c r="OHP200" s="3"/>
      <c r="OHQ200" s="3"/>
      <c r="OHR200" s="3"/>
      <c r="OHS200" s="3"/>
      <c r="OHT200" s="3"/>
      <c r="OHU200" s="3"/>
      <c r="OHV200" s="3"/>
      <c r="OHW200" s="3"/>
      <c r="OHX200" s="3"/>
      <c r="OHY200" s="3"/>
      <c r="OHZ200" s="3"/>
      <c r="OIA200" s="3"/>
      <c r="OIB200" s="3"/>
      <c r="OIC200" s="3"/>
      <c r="OID200" s="3"/>
      <c r="OIE200" s="3"/>
      <c r="OIF200" s="3"/>
      <c r="OIG200" s="3"/>
      <c r="OIH200" s="3"/>
      <c r="OII200" s="3"/>
      <c r="OIJ200" s="3"/>
      <c r="OIK200" s="3"/>
      <c r="OIL200" s="3"/>
      <c r="OIM200" s="3"/>
      <c r="OIN200" s="3"/>
      <c r="OIO200" s="3"/>
      <c r="OIP200" s="3"/>
      <c r="OIQ200" s="3"/>
      <c r="OIR200" s="3"/>
      <c r="OIS200" s="3"/>
      <c r="OIT200" s="3"/>
      <c r="OIU200" s="3"/>
      <c r="OIV200" s="3"/>
      <c r="OIW200" s="3"/>
      <c r="OIX200" s="3"/>
      <c r="OIY200" s="3"/>
      <c r="OIZ200" s="3"/>
      <c r="OJA200" s="3"/>
      <c r="OJB200" s="3"/>
      <c r="OJC200" s="3"/>
      <c r="OJD200" s="3"/>
      <c r="OJE200" s="3"/>
      <c r="OJF200" s="3"/>
      <c r="OJG200" s="3"/>
      <c r="OJH200" s="3"/>
      <c r="OJI200" s="3"/>
      <c r="OJJ200" s="3"/>
      <c r="OJK200" s="3"/>
      <c r="OJL200" s="3"/>
      <c r="OJM200" s="3"/>
      <c r="OJN200" s="3"/>
      <c r="OJO200" s="3"/>
      <c r="OJP200" s="3"/>
      <c r="OJQ200" s="3"/>
      <c r="OJR200" s="3"/>
      <c r="OJS200" s="3"/>
      <c r="OJT200" s="3"/>
      <c r="OJU200" s="3"/>
      <c r="OJV200" s="3"/>
      <c r="OJW200" s="3"/>
      <c r="OJX200" s="3"/>
      <c r="OJY200" s="3"/>
      <c r="OJZ200" s="3"/>
      <c r="OKA200" s="3"/>
      <c r="OKB200" s="3"/>
      <c r="OKC200" s="3"/>
      <c r="OKD200" s="3"/>
      <c r="OKE200" s="3"/>
      <c r="OKF200" s="3"/>
      <c r="OKG200" s="3"/>
      <c r="OKH200" s="3"/>
      <c r="OKI200" s="3"/>
      <c r="OKJ200" s="3"/>
      <c r="OKK200" s="3"/>
      <c r="OKL200" s="3"/>
      <c r="OKM200" s="3"/>
      <c r="OKN200" s="3"/>
      <c r="OKO200" s="3"/>
      <c r="OKP200" s="3"/>
      <c r="OKQ200" s="3"/>
      <c r="OKR200" s="3"/>
      <c r="OKS200" s="3"/>
      <c r="OKT200" s="3"/>
      <c r="OKU200" s="3"/>
      <c r="OKV200" s="3"/>
      <c r="OKW200" s="3"/>
      <c r="OKX200" s="3"/>
      <c r="OKY200" s="3"/>
      <c r="OKZ200" s="3"/>
      <c r="OLA200" s="3"/>
      <c r="OLB200" s="3"/>
      <c r="OLC200" s="3"/>
      <c r="OLD200" s="3"/>
      <c r="OLE200" s="3"/>
      <c r="OLF200" s="3"/>
      <c r="OLG200" s="3"/>
      <c r="OLH200" s="3"/>
      <c r="OLI200" s="3"/>
      <c r="OLJ200" s="3"/>
      <c r="OLK200" s="3"/>
      <c r="OLL200" s="3"/>
      <c r="OLM200" s="3"/>
      <c r="OLN200" s="3"/>
      <c r="OLO200" s="3"/>
      <c r="OLP200" s="3"/>
      <c r="OLQ200" s="3"/>
      <c r="OLR200" s="3"/>
      <c r="OLS200" s="3"/>
      <c r="OLT200" s="3"/>
      <c r="OLU200" s="3"/>
      <c r="OLV200" s="3"/>
      <c r="OLW200" s="3"/>
      <c r="OLX200" s="3"/>
      <c r="OLY200" s="3"/>
      <c r="OLZ200" s="3"/>
      <c r="OMA200" s="3"/>
      <c r="OMB200" s="3"/>
      <c r="OMC200" s="3"/>
      <c r="OMD200" s="3"/>
      <c r="OME200" s="3"/>
      <c r="OMF200" s="3"/>
      <c r="OMG200" s="3"/>
      <c r="OMH200" s="3"/>
      <c r="OMI200" s="3"/>
      <c r="OMJ200" s="3"/>
      <c r="OMK200" s="3"/>
      <c r="OML200" s="3"/>
      <c r="OMM200" s="3"/>
      <c r="OMN200" s="3"/>
      <c r="OMO200" s="3"/>
      <c r="OMP200" s="3"/>
      <c r="OMQ200" s="3"/>
      <c r="OMR200" s="3"/>
      <c r="OMS200" s="3"/>
      <c r="OMT200" s="3"/>
      <c r="OMU200" s="3"/>
      <c r="OMV200" s="3"/>
      <c r="OMW200" s="3"/>
      <c r="OMX200" s="3"/>
      <c r="OMY200" s="3"/>
      <c r="OMZ200" s="3"/>
      <c r="ONA200" s="3"/>
      <c r="ONB200" s="3"/>
      <c r="ONC200" s="3"/>
      <c r="OND200" s="3"/>
      <c r="ONE200" s="3"/>
      <c r="ONF200" s="3"/>
      <c r="ONG200" s="3"/>
      <c r="ONH200" s="3"/>
      <c r="ONI200" s="3"/>
      <c r="ONJ200" s="3"/>
      <c r="ONK200" s="3"/>
      <c r="ONL200" s="3"/>
      <c r="ONM200" s="3"/>
      <c r="ONN200" s="3"/>
      <c r="ONO200" s="3"/>
      <c r="ONP200" s="3"/>
      <c r="ONQ200" s="3"/>
      <c r="ONR200" s="3"/>
      <c r="ONS200" s="3"/>
      <c r="ONT200" s="3"/>
      <c r="ONU200" s="3"/>
      <c r="ONV200" s="3"/>
      <c r="ONW200" s="3"/>
      <c r="ONX200" s="3"/>
      <c r="ONY200" s="3"/>
      <c r="ONZ200" s="3"/>
      <c r="OOA200" s="3"/>
      <c r="OOB200" s="3"/>
      <c r="OOC200" s="3"/>
      <c r="OOD200" s="3"/>
      <c r="OOE200" s="3"/>
      <c r="OOF200" s="3"/>
      <c r="OOG200" s="3"/>
      <c r="OOH200" s="3"/>
      <c r="OOI200" s="3"/>
      <c r="OOJ200" s="3"/>
      <c r="OOK200" s="3"/>
      <c r="OOL200" s="3"/>
      <c r="OOM200" s="3"/>
      <c r="OON200" s="3"/>
      <c r="OOO200" s="3"/>
      <c r="OOP200" s="3"/>
      <c r="OOQ200" s="3"/>
      <c r="OOR200" s="3"/>
      <c r="OOS200" s="3"/>
      <c r="OOT200" s="3"/>
      <c r="OOU200" s="3"/>
      <c r="OOV200" s="3"/>
      <c r="OOW200" s="3"/>
      <c r="OOX200" s="3"/>
      <c r="OOY200" s="3"/>
      <c r="OOZ200" s="3"/>
      <c r="OPA200" s="3"/>
      <c r="OPB200" s="3"/>
      <c r="OPC200" s="3"/>
      <c r="OPD200" s="3"/>
      <c r="OPE200" s="3"/>
      <c r="OPF200" s="3"/>
      <c r="OPG200" s="3"/>
      <c r="OPH200" s="3"/>
      <c r="OPI200" s="3"/>
      <c r="OPJ200" s="3"/>
      <c r="OPK200" s="3"/>
      <c r="OPL200" s="3"/>
      <c r="OPM200" s="3"/>
      <c r="OPN200" s="3"/>
      <c r="OPO200" s="3"/>
      <c r="OPP200" s="3"/>
      <c r="OPQ200" s="3"/>
      <c r="OPR200" s="3"/>
      <c r="OPS200" s="3"/>
      <c r="OPT200" s="3"/>
      <c r="OPU200" s="3"/>
      <c r="OPV200" s="3"/>
      <c r="OPW200" s="3"/>
      <c r="OPX200" s="3"/>
      <c r="OPY200" s="3"/>
      <c r="OPZ200" s="3"/>
      <c r="OQA200" s="3"/>
      <c r="OQB200" s="3"/>
      <c r="OQC200" s="3"/>
      <c r="OQD200" s="3"/>
      <c r="OQE200" s="3"/>
      <c r="OQF200" s="3"/>
      <c r="OQG200" s="3"/>
      <c r="OQH200" s="3"/>
      <c r="OQI200" s="3"/>
      <c r="OQJ200" s="3"/>
      <c r="OQK200" s="3"/>
      <c r="OQL200" s="3"/>
      <c r="OQM200" s="3"/>
      <c r="OQN200" s="3"/>
      <c r="OQO200" s="3"/>
      <c r="OQP200" s="3"/>
      <c r="OQQ200" s="3"/>
      <c r="OQR200" s="3"/>
      <c r="OQS200" s="3"/>
      <c r="OQT200" s="3"/>
      <c r="OQU200" s="3"/>
      <c r="OQV200" s="3"/>
      <c r="OQW200" s="3"/>
      <c r="OQX200" s="3"/>
      <c r="OQY200" s="3"/>
      <c r="OQZ200" s="3"/>
      <c r="ORA200" s="3"/>
      <c r="ORB200" s="3"/>
      <c r="ORC200" s="3"/>
      <c r="ORD200" s="3"/>
      <c r="ORE200" s="3"/>
      <c r="ORF200" s="3"/>
      <c r="ORG200" s="3"/>
      <c r="ORH200" s="3"/>
      <c r="ORI200" s="3"/>
      <c r="ORJ200" s="3"/>
      <c r="ORK200" s="3"/>
      <c r="ORL200" s="3"/>
      <c r="ORM200" s="3"/>
      <c r="ORN200" s="3"/>
      <c r="ORO200" s="3"/>
      <c r="ORP200" s="3"/>
      <c r="ORQ200" s="3"/>
      <c r="ORR200" s="3"/>
      <c r="ORS200" s="3"/>
      <c r="ORT200" s="3"/>
      <c r="ORU200" s="3"/>
      <c r="ORV200" s="3"/>
      <c r="ORW200" s="3"/>
      <c r="ORX200" s="3"/>
      <c r="ORY200" s="3"/>
      <c r="ORZ200" s="3"/>
      <c r="OSA200" s="3"/>
      <c r="OSB200" s="3"/>
      <c r="OSC200" s="3"/>
      <c r="OSD200" s="3"/>
      <c r="OSE200" s="3"/>
      <c r="OSF200" s="3"/>
      <c r="OSG200" s="3"/>
      <c r="OSH200" s="3"/>
      <c r="OSI200" s="3"/>
      <c r="OSJ200" s="3"/>
      <c r="OSK200" s="3"/>
      <c r="OSL200" s="3"/>
      <c r="OSM200" s="3"/>
      <c r="OSN200" s="3"/>
      <c r="OSO200" s="3"/>
      <c r="OSP200" s="3"/>
      <c r="OSQ200" s="3"/>
      <c r="OSR200" s="3"/>
      <c r="OSS200" s="3"/>
      <c r="OST200" s="3"/>
      <c r="OSU200" s="3"/>
      <c r="OSV200" s="3"/>
      <c r="OSW200" s="3"/>
      <c r="OSX200" s="3"/>
      <c r="OSY200" s="3"/>
      <c r="OSZ200" s="3"/>
      <c r="OTA200" s="3"/>
      <c r="OTB200" s="3"/>
      <c r="OTC200" s="3"/>
      <c r="OTD200" s="3"/>
      <c r="OTE200" s="3"/>
      <c r="OTF200" s="3"/>
      <c r="OTG200" s="3"/>
      <c r="OTH200" s="3"/>
      <c r="OTI200" s="3"/>
      <c r="OTJ200" s="3"/>
      <c r="OTK200" s="3"/>
      <c r="OTL200" s="3"/>
      <c r="OTM200" s="3"/>
      <c r="OTN200" s="3"/>
      <c r="OTO200" s="3"/>
      <c r="OTP200" s="3"/>
      <c r="OTQ200" s="3"/>
      <c r="OTR200" s="3"/>
      <c r="OTS200" s="3"/>
      <c r="OTT200" s="3"/>
      <c r="OTU200" s="3"/>
      <c r="OTV200" s="3"/>
      <c r="OTW200" s="3"/>
      <c r="OTX200" s="3"/>
      <c r="OTY200" s="3"/>
      <c r="OTZ200" s="3"/>
      <c r="OUA200" s="3"/>
      <c r="OUB200" s="3"/>
      <c r="OUC200" s="3"/>
      <c r="OUD200" s="3"/>
      <c r="OUE200" s="3"/>
      <c r="OUF200" s="3"/>
      <c r="OUG200" s="3"/>
      <c r="OUH200" s="3"/>
      <c r="OUI200" s="3"/>
      <c r="OUJ200" s="3"/>
      <c r="OUK200" s="3"/>
      <c r="OUL200" s="3"/>
      <c r="OUM200" s="3"/>
      <c r="OUN200" s="3"/>
      <c r="OUO200" s="3"/>
      <c r="OUP200" s="3"/>
      <c r="OUQ200" s="3"/>
      <c r="OUR200" s="3"/>
      <c r="OUS200" s="3"/>
      <c r="OUT200" s="3"/>
      <c r="OUU200" s="3"/>
      <c r="OUV200" s="3"/>
      <c r="OUW200" s="3"/>
      <c r="OUX200" s="3"/>
      <c r="OUY200" s="3"/>
      <c r="OUZ200" s="3"/>
      <c r="OVA200" s="3"/>
      <c r="OVB200" s="3"/>
      <c r="OVC200" s="3"/>
      <c r="OVD200" s="3"/>
      <c r="OVE200" s="3"/>
      <c r="OVF200" s="3"/>
      <c r="OVG200" s="3"/>
      <c r="OVH200" s="3"/>
      <c r="OVI200" s="3"/>
      <c r="OVJ200" s="3"/>
      <c r="OVK200" s="3"/>
      <c r="OVL200" s="3"/>
      <c r="OVM200" s="3"/>
      <c r="OVN200" s="3"/>
      <c r="OVO200" s="3"/>
      <c r="OVP200" s="3"/>
      <c r="OVQ200" s="3"/>
      <c r="OVR200" s="3"/>
      <c r="OVS200" s="3"/>
      <c r="OVT200" s="3"/>
      <c r="OVU200" s="3"/>
      <c r="OVV200" s="3"/>
      <c r="OVW200" s="3"/>
      <c r="OVX200" s="3"/>
      <c r="OVY200" s="3"/>
      <c r="OVZ200" s="3"/>
      <c r="OWA200" s="3"/>
      <c r="OWB200" s="3"/>
      <c r="OWC200" s="3"/>
      <c r="OWD200" s="3"/>
      <c r="OWE200" s="3"/>
      <c r="OWF200" s="3"/>
      <c r="OWG200" s="3"/>
      <c r="OWH200" s="3"/>
      <c r="OWI200" s="3"/>
      <c r="OWJ200" s="3"/>
      <c r="OWK200" s="3"/>
      <c r="OWL200" s="3"/>
      <c r="OWM200" s="3"/>
      <c r="OWN200" s="3"/>
      <c r="OWO200" s="3"/>
      <c r="OWP200" s="3"/>
      <c r="OWQ200" s="3"/>
      <c r="OWR200" s="3"/>
      <c r="OWS200" s="3"/>
      <c r="OWT200" s="3"/>
      <c r="OWU200" s="3"/>
      <c r="OWV200" s="3"/>
      <c r="OWW200" s="3"/>
      <c r="OWX200" s="3"/>
      <c r="OWY200" s="3"/>
      <c r="OWZ200" s="3"/>
      <c r="OXA200" s="3"/>
      <c r="OXB200" s="3"/>
      <c r="OXC200" s="3"/>
      <c r="OXD200" s="3"/>
      <c r="OXE200" s="3"/>
      <c r="OXF200" s="3"/>
      <c r="OXG200" s="3"/>
      <c r="OXH200" s="3"/>
      <c r="OXI200" s="3"/>
      <c r="OXJ200" s="3"/>
      <c r="OXK200" s="3"/>
      <c r="OXL200" s="3"/>
      <c r="OXM200" s="3"/>
      <c r="OXN200" s="3"/>
      <c r="OXO200" s="3"/>
      <c r="OXP200" s="3"/>
      <c r="OXQ200" s="3"/>
      <c r="OXR200" s="3"/>
      <c r="OXS200" s="3"/>
      <c r="OXT200" s="3"/>
      <c r="OXU200" s="3"/>
      <c r="OXV200" s="3"/>
      <c r="OXW200" s="3"/>
      <c r="OXX200" s="3"/>
      <c r="OXY200" s="3"/>
      <c r="OXZ200" s="3"/>
      <c r="OYA200" s="3"/>
      <c r="OYB200" s="3"/>
      <c r="OYC200" s="3"/>
      <c r="OYD200" s="3"/>
      <c r="OYE200" s="3"/>
      <c r="OYF200" s="3"/>
      <c r="OYG200" s="3"/>
      <c r="OYH200" s="3"/>
      <c r="OYI200" s="3"/>
      <c r="OYJ200" s="3"/>
      <c r="OYK200" s="3"/>
      <c r="OYL200" s="3"/>
      <c r="OYM200" s="3"/>
      <c r="OYN200" s="3"/>
      <c r="OYO200" s="3"/>
      <c r="OYP200" s="3"/>
      <c r="OYQ200" s="3"/>
      <c r="OYR200" s="3"/>
      <c r="OYS200" s="3"/>
      <c r="OYT200" s="3"/>
      <c r="OYU200" s="3"/>
      <c r="OYV200" s="3"/>
      <c r="OYW200" s="3"/>
      <c r="OYX200" s="3"/>
      <c r="OYY200" s="3"/>
      <c r="OYZ200" s="3"/>
      <c r="OZA200" s="3"/>
      <c r="OZB200" s="3"/>
      <c r="OZC200" s="3"/>
      <c r="OZD200" s="3"/>
      <c r="OZE200" s="3"/>
      <c r="OZF200" s="3"/>
      <c r="OZG200" s="3"/>
      <c r="OZH200" s="3"/>
      <c r="OZI200" s="3"/>
      <c r="OZJ200" s="3"/>
      <c r="OZK200" s="3"/>
      <c r="OZL200" s="3"/>
      <c r="OZM200" s="3"/>
      <c r="OZN200" s="3"/>
      <c r="OZO200" s="3"/>
      <c r="OZP200" s="3"/>
      <c r="OZQ200" s="3"/>
      <c r="OZR200" s="3"/>
      <c r="OZS200" s="3"/>
      <c r="OZT200" s="3"/>
      <c r="OZU200" s="3"/>
      <c r="OZV200" s="3"/>
      <c r="OZW200" s="3"/>
      <c r="OZX200" s="3"/>
      <c r="OZY200" s="3"/>
      <c r="OZZ200" s="3"/>
      <c r="PAA200" s="3"/>
      <c r="PAB200" s="3"/>
      <c r="PAC200" s="3"/>
      <c r="PAD200" s="3"/>
      <c r="PAE200" s="3"/>
      <c r="PAF200" s="3"/>
      <c r="PAG200" s="3"/>
      <c r="PAH200" s="3"/>
      <c r="PAI200" s="3"/>
      <c r="PAJ200" s="3"/>
      <c r="PAK200" s="3"/>
      <c r="PAL200" s="3"/>
      <c r="PAM200" s="3"/>
      <c r="PAN200" s="3"/>
      <c r="PAO200" s="3"/>
      <c r="PAP200" s="3"/>
      <c r="PAQ200" s="3"/>
      <c r="PAR200" s="3"/>
      <c r="PAS200" s="3"/>
      <c r="PAT200" s="3"/>
      <c r="PAU200" s="3"/>
      <c r="PAV200" s="3"/>
      <c r="PAW200" s="3"/>
      <c r="PAX200" s="3"/>
      <c r="PAY200" s="3"/>
      <c r="PAZ200" s="3"/>
      <c r="PBA200" s="3"/>
      <c r="PBB200" s="3"/>
      <c r="PBC200" s="3"/>
      <c r="PBD200" s="3"/>
      <c r="PBE200" s="3"/>
      <c r="PBF200" s="3"/>
      <c r="PBG200" s="3"/>
      <c r="PBH200" s="3"/>
      <c r="PBI200" s="3"/>
      <c r="PBJ200" s="3"/>
      <c r="PBK200" s="3"/>
      <c r="PBL200" s="3"/>
      <c r="PBM200" s="3"/>
      <c r="PBN200" s="3"/>
      <c r="PBO200" s="3"/>
      <c r="PBP200" s="3"/>
      <c r="PBQ200" s="3"/>
      <c r="PBR200" s="3"/>
      <c r="PBS200" s="3"/>
      <c r="PBT200" s="3"/>
      <c r="PBU200" s="3"/>
      <c r="PBV200" s="3"/>
      <c r="PBW200" s="3"/>
      <c r="PBX200" s="3"/>
      <c r="PBY200" s="3"/>
      <c r="PBZ200" s="3"/>
      <c r="PCA200" s="3"/>
      <c r="PCB200" s="3"/>
      <c r="PCC200" s="3"/>
      <c r="PCD200" s="3"/>
      <c r="PCE200" s="3"/>
      <c r="PCF200" s="3"/>
      <c r="PCG200" s="3"/>
      <c r="PCH200" s="3"/>
      <c r="PCI200" s="3"/>
      <c r="PCJ200" s="3"/>
      <c r="PCK200" s="3"/>
      <c r="PCL200" s="3"/>
      <c r="PCM200" s="3"/>
      <c r="PCN200" s="3"/>
      <c r="PCO200" s="3"/>
      <c r="PCP200" s="3"/>
      <c r="PCQ200" s="3"/>
      <c r="PCR200" s="3"/>
      <c r="PCS200" s="3"/>
      <c r="PCT200" s="3"/>
      <c r="PCU200" s="3"/>
      <c r="PCV200" s="3"/>
      <c r="PCW200" s="3"/>
      <c r="PCX200" s="3"/>
      <c r="PCY200" s="3"/>
      <c r="PCZ200" s="3"/>
      <c r="PDA200" s="3"/>
      <c r="PDB200" s="3"/>
      <c r="PDC200" s="3"/>
      <c r="PDD200" s="3"/>
      <c r="PDE200" s="3"/>
      <c r="PDF200" s="3"/>
      <c r="PDG200" s="3"/>
      <c r="PDH200" s="3"/>
      <c r="PDI200" s="3"/>
      <c r="PDJ200" s="3"/>
      <c r="PDK200" s="3"/>
      <c r="PDL200" s="3"/>
      <c r="PDM200" s="3"/>
      <c r="PDN200" s="3"/>
      <c r="PDO200" s="3"/>
      <c r="PDP200" s="3"/>
      <c r="PDQ200" s="3"/>
      <c r="PDR200" s="3"/>
      <c r="PDS200" s="3"/>
      <c r="PDT200" s="3"/>
      <c r="PDU200" s="3"/>
      <c r="PDV200" s="3"/>
      <c r="PDW200" s="3"/>
      <c r="PDX200" s="3"/>
      <c r="PDY200" s="3"/>
      <c r="PDZ200" s="3"/>
      <c r="PEA200" s="3"/>
      <c r="PEB200" s="3"/>
      <c r="PEC200" s="3"/>
      <c r="PED200" s="3"/>
      <c r="PEE200" s="3"/>
      <c r="PEF200" s="3"/>
      <c r="PEG200" s="3"/>
      <c r="PEH200" s="3"/>
      <c r="PEI200" s="3"/>
      <c r="PEJ200" s="3"/>
      <c r="PEK200" s="3"/>
      <c r="PEL200" s="3"/>
      <c r="PEM200" s="3"/>
      <c r="PEN200" s="3"/>
      <c r="PEO200" s="3"/>
      <c r="PEP200" s="3"/>
      <c r="PEQ200" s="3"/>
      <c r="PER200" s="3"/>
      <c r="PES200" s="3"/>
      <c r="PET200" s="3"/>
      <c r="PEU200" s="3"/>
      <c r="PEV200" s="3"/>
      <c r="PEW200" s="3"/>
      <c r="PEX200" s="3"/>
      <c r="PEY200" s="3"/>
      <c r="PEZ200" s="3"/>
      <c r="PFA200" s="3"/>
      <c r="PFB200" s="3"/>
      <c r="PFC200" s="3"/>
      <c r="PFD200" s="3"/>
      <c r="PFE200" s="3"/>
      <c r="PFF200" s="3"/>
      <c r="PFG200" s="3"/>
      <c r="PFH200" s="3"/>
      <c r="PFI200" s="3"/>
      <c r="PFJ200" s="3"/>
      <c r="PFK200" s="3"/>
      <c r="PFL200" s="3"/>
      <c r="PFM200" s="3"/>
      <c r="PFN200" s="3"/>
      <c r="PFO200" s="3"/>
      <c r="PFP200" s="3"/>
      <c r="PFQ200" s="3"/>
      <c r="PFR200" s="3"/>
      <c r="PFS200" s="3"/>
      <c r="PFT200" s="3"/>
      <c r="PFU200" s="3"/>
      <c r="PFV200" s="3"/>
      <c r="PFW200" s="3"/>
      <c r="PFX200" s="3"/>
      <c r="PFY200" s="3"/>
      <c r="PFZ200" s="3"/>
      <c r="PGA200" s="3"/>
      <c r="PGB200" s="3"/>
      <c r="PGC200" s="3"/>
      <c r="PGD200" s="3"/>
      <c r="PGE200" s="3"/>
      <c r="PGF200" s="3"/>
      <c r="PGG200" s="3"/>
      <c r="PGH200" s="3"/>
      <c r="PGI200" s="3"/>
      <c r="PGJ200" s="3"/>
      <c r="PGK200" s="3"/>
      <c r="PGL200" s="3"/>
      <c r="PGM200" s="3"/>
      <c r="PGN200" s="3"/>
      <c r="PGO200" s="3"/>
      <c r="PGP200" s="3"/>
      <c r="PGQ200" s="3"/>
      <c r="PGR200" s="3"/>
      <c r="PGS200" s="3"/>
      <c r="PGT200" s="3"/>
      <c r="PGU200" s="3"/>
      <c r="PGV200" s="3"/>
      <c r="PGW200" s="3"/>
      <c r="PGX200" s="3"/>
      <c r="PGY200" s="3"/>
      <c r="PGZ200" s="3"/>
      <c r="PHA200" s="3"/>
      <c r="PHB200" s="3"/>
      <c r="PHC200" s="3"/>
      <c r="PHD200" s="3"/>
      <c r="PHE200" s="3"/>
      <c r="PHF200" s="3"/>
      <c r="PHG200" s="3"/>
      <c r="PHH200" s="3"/>
      <c r="PHI200" s="3"/>
      <c r="PHJ200" s="3"/>
      <c r="PHK200" s="3"/>
      <c r="PHL200" s="3"/>
      <c r="PHM200" s="3"/>
      <c r="PHN200" s="3"/>
      <c r="PHO200" s="3"/>
      <c r="PHP200" s="3"/>
      <c r="PHQ200" s="3"/>
      <c r="PHR200" s="3"/>
      <c r="PHS200" s="3"/>
      <c r="PHT200" s="3"/>
      <c r="PHU200" s="3"/>
      <c r="PHV200" s="3"/>
      <c r="PHW200" s="3"/>
      <c r="PHX200" s="3"/>
      <c r="PHY200" s="3"/>
      <c r="PHZ200" s="3"/>
      <c r="PIA200" s="3"/>
      <c r="PIB200" s="3"/>
      <c r="PIC200" s="3"/>
      <c r="PID200" s="3"/>
      <c r="PIE200" s="3"/>
      <c r="PIF200" s="3"/>
      <c r="PIG200" s="3"/>
      <c r="PIH200" s="3"/>
      <c r="PII200" s="3"/>
      <c r="PIJ200" s="3"/>
      <c r="PIK200" s="3"/>
      <c r="PIL200" s="3"/>
      <c r="PIM200" s="3"/>
      <c r="PIN200" s="3"/>
      <c r="PIO200" s="3"/>
      <c r="PIP200" s="3"/>
      <c r="PIQ200" s="3"/>
      <c r="PIR200" s="3"/>
      <c r="PIS200" s="3"/>
      <c r="PIT200" s="3"/>
      <c r="PIU200" s="3"/>
      <c r="PIV200" s="3"/>
      <c r="PIW200" s="3"/>
      <c r="PIX200" s="3"/>
      <c r="PIY200" s="3"/>
      <c r="PIZ200" s="3"/>
      <c r="PJA200" s="3"/>
      <c r="PJB200" s="3"/>
      <c r="PJC200" s="3"/>
      <c r="PJD200" s="3"/>
      <c r="PJE200" s="3"/>
      <c r="PJF200" s="3"/>
      <c r="PJG200" s="3"/>
      <c r="PJH200" s="3"/>
      <c r="PJI200" s="3"/>
      <c r="PJJ200" s="3"/>
      <c r="PJK200" s="3"/>
      <c r="PJL200" s="3"/>
      <c r="PJM200" s="3"/>
      <c r="PJN200" s="3"/>
      <c r="PJO200" s="3"/>
      <c r="PJP200" s="3"/>
      <c r="PJQ200" s="3"/>
      <c r="PJR200" s="3"/>
      <c r="PJS200" s="3"/>
      <c r="PJT200" s="3"/>
      <c r="PJU200" s="3"/>
      <c r="PJV200" s="3"/>
      <c r="PJW200" s="3"/>
      <c r="PJX200" s="3"/>
      <c r="PJY200" s="3"/>
      <c r="PJZ200" s="3"/>
      <c r="PKA200" s="3"/>
      <c r="PKB200" s="3"/>
      <c r="PKC200" s="3"/>
      <c r="PKD200" s="3"/>
      <c r="PKE200" s="3"/>
      <c r="PKF200" s="3"/>
      <c r="PKG200" s="3"/>
      <c r="PKH200" s="3"/>
      <c r="PKI200" s="3"/>
      <c r="PKJ200" s="3"/>
      <c r="PKK200" s="3"/>
      <c r="PKL200" s="3"/>
      <c r="PKM200" s="3"/>
      <c r="PKN200" s="3"/>
      <c r="PKO200" s="3"/>
      <c r="PKP200" s="3"/>
      <c r="PKQ200" s="3"/>
      <c r="PKR200" s="3"/>
      <c r="PKS200" s="3"/>
      <c r="PKT200" s="3"/>
      <c r="PKU200" s="3"/>
      <c r="PKV200" s="3"/>
      <c r="PKW200" s="3"/>
      <c r="PKX200" s="3"/>
      <c r="PKY200" s="3"/>
      <c r="PKZ200" s="3"/>
      <c r="PLA200" s="3"/>
      <c r="PLB200" s="3"/>
      <c r="PLC200" s="3"/>
      <c r="PLD200" s="3"/>
      <c r="PLE200" s="3"/>
      <c r="PLF200" s="3"/>
      <c r="PLG200" s="3"/>
      <c r="PLH200" s="3"/>
      <c r="PLI200" s="3"/>
      <c r="PLJ200" s="3"/>
      <c r="PLK200" s="3"/>
      <c r="PLL200" s="3"/>
      <c r="PLM200" s="3"/>
      <c r="PLN200" s="3"/>
      <c r="PLO200" s="3"/>
      <c r="PLP200" s="3"/>
      <c r="PLQ200" s="3"/>
      <c r="PLR200" s="3"/>
      <c r="PLS200" s="3"/>
      <c r="PLT200" s="3"/>
      <c r="PLU200" s="3"/>
      <c r="PLV200" s="3"/>
      <c r="PLW200" s="3"/>
      <c r="PLX200" s="3"/>
      <c r="PLY200" s="3"/>
      <c r="PLZ200" s="3"/>
      <c r="PMA200" s="3"/>
      <c r="PMB200" s="3"/>
      <c r="PMC200" s="3"/>
      <c r="PMD200" s="3"/>
      <c r="PME200" s="3"/>
      <c r="PMF200" s="3"/>
      <c r="PMG200" s="3"/>
      <c r="PMH200" s="3"/>
      <c r="PMI200" s="3"/>
      <c r="PMJ200" s="3"/>
      <c r="PMK200" s="3"/>
      <c r="PML200" s="3"/>
      <c r="PMM200" s="3"/>
      <c r="PMN200" s="3"/>
      <c r="PMO200" s="3"/>
      <c r="PMP200" s="3"/>
      <c r="PMQ200" s="3"/>
      <c r="PMR200" s="3"/>
      <c r="PMS200" s="3"/>
      <c r="PMT200" s="3"/>
      <c r="PMU200" s="3"/>
      <c r="PMV200" s="3"/>
      <c r="PMW200" s="3"/>
      <c r="PMX200" s="3"/>
      <c r="PMY200" s="3"/>
      <c r="PMZ200" s="3"/>
      <c r="PNA200" s="3"/>
      <c r="PNB200" s="3"/>
      <c r="PNC200" s="3"/>
      <c r="PND200" s="3"/>
      <c r="PNE200" s="3"/>
      <c r="PNF200" s="3"/>
      <c r="PNG200" s="3"/>
      <c r="PNH200" s="3"/>
      <c r="PNI200" s="3"/>
      <c r="PNJ200" s="3"/>
      <c r="PNK200" s="3"/>
      <c r="PNL200" s="3"/>
      <c r="PNM200" s="3"/>
      <c r="PNN200" s="3"/>
      <c r="PNO200" s="3"/>
      <c r="PNP200" s="3"/>
      <c r="PNQ200" s="3"/>
      <c r="PNR200" s="3"/>
      <c r="PNS200" s="3"/>
      <c r="PNT200" s="3"/>
      <c r="PNU200" s="3"/>
      <c r="PNV200" s="3"/>
      <c r="PNW200" s="3"/>
      <c r="PNX200" s="3"/>
      <c r="PNY200" s="3"/>
      <c r="PNZ200" s="3"/>
      <c r="POA200" s="3"/>
      <c r="POB200" s="3"/>
      <c r="POC200" s="3"/>
      <c r="POD200" s="3"/>
      <c r="POE200" s="3"/>
      <c r="POF200" s="3"/>
      <c r="POG200" s="3"/>
      <c r="POH200" s="3"/>
      <c r="POI200" s="3"/>
      <c r="POJ200" s="3"/>
      <c r="POK200" s="3"/>
      <c r="POL200" s="3"/>
      <c r="POM200" s="3"/>
      <c r="PON200" s="3"/>
      <c r="POO200" s="3"/>
      <c r="POP200" s="3"/>
      <c r="POQ200" s="3"/>
      <c r="POR200" s="3"/>
      <c r="POS200" s="3"/>
      <c r="POT200" s="3"/>
      <c r="POU200" s="3"/>
      <c r="POV200" s="3"/>
      <c r="POW200" s="3"/>
      <c r="POX200" s="3"/>
      <c r="POY200" s="3"/>
      <c r="POZ200" s="3"/>
      <c r="PPA200" s="3"/>
      <c r="PPB200" s="3"/>
      <c r="PPC200" s="3"/>
      <c r="PPD200" s="3"/>
      <c r="PPE200" s="3"/>
      <c r="PPF200" s="3"/>
      <c r="PPG200" s="3"/>
      <c r="PPH200" s="3"/>
      <c r="PPI200" s="3"/>
      <c r="PPJ200" s="3"/>
      <c r="PPK200" s="3"/>
      <c r="PPL200" s="3"/>
      <c r="PPM200" s="3"/>
      <c r="PPN200" s="3"/>
      <c r="PPO200" s="3"/>
      <c r="PPP200" s="3"/>
      <c r="PPQ200" s="3"/>
      <c r="PPR200" s="3"/>
      <c r="PPS200" s="3"/>
      <c r="PPT200" s="3"/>
      <c r="PPU200" s="3"/>
      <c r="PPV200" s="3"/>
      <c r="PPW200" s="3"/>
      <c r="PPX200" s="3"/>
      <c r="PPY200" s="3"/>
      <c r="PPZ200" s="3"/>
      <c r="PQA200" s="3"/>
      <c r="PQB200" s="3"/>
      <c r="PQC200" s="3"/>
      <c r="PQD200" s="3"/>
      <c r="PQE200" s="3"/>
      <c r="PQF200" s="3"/>
      <c r="PQG200" s="3"/>
      <c r="PQH200" s="3"/>
      <c r="PQI200" s="3"/>
      <c r="PQJ200" s="3"/>
      <c r="PQK200" s="3"/>
      <c r="PQL200" s="3"/>
      <c r="PQM200" s="3"/>
      <c r="PQN200" s="3"/>
      <c r="PQO200" s="3"/>
      <c r="PQP200" s="3"/>
      <c r="PQQ200" s="3"/>
      <c r="PQR200" s="3"/>
      <c r="PQS200" s="3"/>
      <c r="PQT200" s="3"/>
      <c r="PQU200" s="3"/>
      <c r="PQV200" s="3"/>
      <c r="PQW200" s="3"/>
      <c r="PQX200" s="3"/>
      <c r="PQY200" s="3"/>
      <c r="PQZ200" s="3"/>
      <c r="PRA200" s="3"/>
      <c r="PRB200" s="3"/>
      <c r="PRC200" s="3"/>
      <c r="PRD200" s="3"/>
      <c r="PRE200" s="3"/>
      <c r="PRF200" s="3"/>
      <c r="PRG200" s="3"/>
      <c r="PRH200" s="3"/>
      <c r="PRI200" s="3"/>
      <c r="PRJ200" s="3"/>
      <c r="PRK200" s="3"/>
      <c r="PRL200" s="3"/>
      <c r="PRM200" s="3"/>
      <c r="PRN200" s="3"/>
      <c r="PRO200" s="3"/>
      <c r="PRP200" s="3"/>
      <c r="PRQ200" s="3"/>
      <c r="PRR200" s="3"/>
      <c r="PRS200" s="3"/>
      <c r="PRT200" s="3"/>
      <c r="PRU200" s="3"/>
      <c r="PRV200" s="3"/>
      <c r="PRW200" s="3"/>
      <c r="PRX200" s="3"/>
      <c r="PRY200" s="3"/>
      <c r="PRZ200" s="3"/>
      <c r="PSA200" s="3"/>
      <c r="PSB200" s="3"/>
      <c r="PSC200" s="3"/>
      <c r="PSD200" s="3"/>
      <c r="PSE200" s="3"/>
      <c r="PSF200" s="3"/>
      <c r="PSG200" s="3"/>
      <c r="PSH200" s="3"/>
      <c r="PSI200" s="3"/>
      <c r="PSJ200" s="3"/>
      <c r="PSK200" s="3"/>
      <c r="PSL200" s="3"/>
      <c r="PSM200" s="3"/>
      <c r="PSN200" s="3"/>
      <c r="PSO200" s="3"/>
      <c r="PSP200" s="3"/>
      <c r="PSQ200" s="3"/>
      <c r="PSR200" s="3"/>
      <c r="PSS200" s="3"/>
      <c r="PST200" s="3"/>
      <c r="PSU200" s="3"/>
      <c r="PSV200" s="3"/>
      <c r="PSW200" s="3"/>
      <c r="PSX200" s="3"/>
      <c r="PSY200" s="3"/>
      <c r="PSZ200" s="3"/>
      <c r="PTA200" s="3"/>
      <c r="PTB200" s="3"/>
      <c r="PTC200" s="3"/>
      <c r="PTD200" s="3"/>
      <c r="PTE200" s="3"/>
      <c r="PTF200" s="3"/>
      <c r="PTG200" s="3"/>
      <c r="PTH200" s="3"/>
      <c r="PTI200" s="3"/>
      <c r="PTJ200" s="3"/>
      <c r="PTK200" s="3"/>
      <c r="PTL200" s="3"/>
      <c r="PTM200" s="3"/>
      <c r="PTN200" s="3"/>
      <c r="PTO200" s="3"/>
      <c r="PTP200" s="3"/>
      <c r="PTQ200" s="3"/>
      <c r="PTR200" s="3"/>
      <c r="PTS200" s="3"/>
      <c r="PTT200" s="3"/>
      <c r="PTU200" s="3"/>
      <c r="PTV200" s="3"/>
      <c r="PTW200" s="3"/>
      <c r="PTX200" s="3"/>
      <c r="PTY200" s="3"/>
      <c r="PTZ200" s="3"/>
      <c r="PUA200" s="3"/>
      <c r="PUB200" s="3"/>
      <c r="PUC200" s="3"/>
      <c r="PUD200" s="3"/>
      <c r="PUE200" s="3"/>
      <c r="PUF200" s="3"/>
      <c r="PUG200" s="3"/>
      <c r="PUH200" s="3"/>
      <c r="PUI200" s="3"/>
      <c r="PUJ200" s="3"/>
      <c r="PUK200" s="3"/>
      <c r="PUL200" s="3"/>
      <c r="PUM200" s="3"/>
      <c r="PUN200" s="3"/>
      <c r="PUO200" s="3"/>
      <c r="PUP200" s="3"/>
      <c r="PUQ200" s="3"/>
      <c r="PUR200" s="3"/>
      <c r="PUS200" s="3"/>
      <c r="PUT200" s="3"/>
      <c r="PUU200" s="3"/>
      <c r="PUV200" s="3"/>
      <c r="PUW200" s="3"/>
      <c r="PUX200" s="3"/>
      <c r="PUY200" s="3"/>
      <c r="PUZ200" s="3"/>
      <c r="PVA200" s="3"/>
      <c r="PVB200" s="3"/>
      <c r="PVC200" s="3"/>
      <c r="PVD200" s="3"/>
      <c r="PVE200" s="3"/>
      <c r="PVF200" s="3"/>
      <c r="PVG200" s="3"/>
      <c r="PVH200" s="3"/>
      <c r="PVI200" s="3"/>
      <c r="PVJ200" s="3"/>
      <c r="PVK200" s="3"/>
      <c r="PVL200" s="3"/>
      <c r="PVM200" s="3"/>
      <c r="PVN200" s="3"/>
      <c r="PVO200" s="3"/>
      <c r="PVP200" s="3"/>
      <c r="PVQ200" s="3"/>
      <c r="PVR200" s="3"/>
      <c r="PVS200" s="3"/>
      <c r="PVT200" s="3"/>
      <c r="PVU200" s="3"/>
      <c r="PVV200" s="3"/>
      <c r="PVW200" s="3"/>
      <c r="PVX200" s="3"/>
      <c r="PVY200" s="3"/>
      <c r="PVZ200" s="3"/>
      <c r="PWA200" s="3"/>
      <c r="PWB200" s="3"/>
      <c r="PWC200" s="3"/>
      <c r="PWD200" s="3"/>
      <c r="PWE200" s="3"/>
      <c r="PWF200" s="3"/>
      <c r="PWG200" s="3"/>
      <c r="PWH200" s="3"/>
      <c r="PWI200" s="3"/>
      <c r="PWJ200" s="3"/>
      <c r="PWK200" s="3"/>
      <c r="PWL200" s="3"/>
      <c r="PWM200" s="3"/>
      <c r="PWN200" s="3"/>
      <c r="PWO200" s="3"/>
      <c r="PWP200" s="3"/>
      <c r="PWQ200" s="3"/>
      <c r="PWR200" s="3"/>
      <c r="PWS200" s="3"/>
      <c r="PWT200" s="3"/>
      <c r="PWU200" s="3"/>
      <c r="PWV200" s="3"/>
      <c r="PWW200" s="3"/>
      <c r="PWX200" s="3"/>
      <c r="PWY200" s="3"/>
      <c r="PWZ200" s="3"/>
      <c r="PXA200" s="3"/>
      <c r="PXB200" s="3"/>
      <c r="PXC200" s="3"/>
      <c r="PXD200" s="3"/>
      <c r="PXE200" s="3"/>
      <c r="PXF200" s="3"/>
      <c r="PXG200" s="3"/>
      <c r="PXH200" s="3"/>
      <c r="PXI200" s="3"/>
      <c r="PXJ200" s="3"/>
      <c r="PXK200" s="3"/>
      <c r="PXL200" s="3"/>
      <c r="PXM200" s="3"/>
      <c r="PXN200" s="3"/>
      <c r="PXO200" s="3"/>
      <c r="PXP200" s="3"/>
      <c r="PXQ200" s="3"/>
      <c r="PXR200" s="3"/>
      <c r="PXS200" s="3"/>
      <c r="PXT200" s="3"/>
      <c r="PXU200" s="3"/>
      <c r="PXV200" s="3"/>
      <c r="PXW200" s="3"/>
      <c r="PXX200" s="3"/>
      <c r="PXY200" s="3"/>
      <c r="PXZ200" s="3"/>
      <c r="PYA200" s="3"/>
      <c r="PYB200" s="3"/>
      <c r="PYC200" s="3"/>
      <c r="PYD200" s="3"/>
      <c r="PYE200" s="3"/>
      <c r="PYF200" s="3"/>
      <c r="PYG200" s="3"/>
      <c r="PYH200" s="3"/>
      <c r="PYI200" s="3"/>
      <c r="PYJ200" s="3"/>
      <c r="PYK200" s="3"/>
      <c r="PYL200" s="3"/>
      <c r="PYM200" s="3"/>
      <c r="PYN200" s="3"/>
      <c r="PYO200" s="3"/>
      <c r="PYP200" s="3"/>
      <c r="PYQ200" s="3"/>
      <c r="PYR200" s="3"/>
      <c r="PYS200" s="3"/>
      <c r="PYT200" s="3"/>
      <c r="PYU200" s="3"/>
      <c r="PYV200" s="3"/>
      <c r="PYW200" s="3"/>
      <c r="PYX200" s="3"/>
      <c r="PYY200" s="3"/>
      <c r="PYZ200" s="3"/>
      <c r="PZA200" s="3"/>
      <c r="PZB200" s="3"/>
      <c r="PZC200" s="3"/>
      <c r="PZD200" s="3"/>
      <c r="PZE200" s="3"/>
      <c r="PZF200" s="3"/>
      <c r="PZG200" s="3"/>
      <c r="PZH200" s="3"/>
      <c r="PZI200" s="3"/>
      <c r="PZJ200" s="3"/>
      <c r="PZK200" s="3"/>
      <c r="PZL200" s="3"/>
      <c r="PZM200" s="3"/>
      <c r="PZN200" s="3"/>
      <c r="PZO200" s="3"/>
      <c r="PZP200" s="3"/>
      <c r="PZQ200" s="3"/>
      <c r="PZR200" s="3"/>
      <c r="PZS200" s="3"/>
      <c r="PZT200" s="3"/>
      <c r="PZU200" s="3"/>
      <c r="PZV200" s="3"/>
      <c r="PZW200" s="3"/>
      <c r="PZX200" s="3"/>
      <c r="PZY200" s="3"/>
      <c r="PZZ200" s="3"/>
      <c r="QAA200" s="3"/>
      <c r="QAB200" s="3"/>
      <c r="QAC200" s="3"/>
      <c r="QAD200" s="3"/>
      <c r="QAE200" s="3"/>
      <c r="QAF200" s="3"/>
      <c r="QAG200" s="3"/>
      <c r="QAH200" s="3"/>
      <c r="QAI200" s="3"/>
      <c r="QAJ200" s="3"/>
      <c r="QAK200" s="3"/>
      <c r="QAL200" s="3"/>
      <c r="QAM200" s="3"/>
      <c r="QAN200" s="3"/>
      <c r="QAO200" s="3"/>
      <c r="QAP200" s="3"/>
      <c r="QAQ200" s="3"/>
      <c r="QAR200" s="3"/>
      <c r="QAS200" s="3"/>
      <c r="QAT200" s="3"/>
      <c r="QAU200" s="3"/>
      <c r="QAV200" s="3"/>
      <c r="QAW200" s="3"/>
      <c r="QAX200" s="3"/>
      <c r="QAY200" s="3"/>
      <c r="QAZ200" s="3"/>
      <c r="QBA200" s="3"/>
      <c r="QBB200" s="3"/>
      <c r="QBC200" s="3"/>
      <c r="QBD200" s="3"/>
      <c r="QBE200" s="3"/>
      <c r="QBF200" s="3"/>
      <c r="QBG200" s="3"/>
      <c r="QBH200" s="3"/>
      <c r="QBI200" s="3"/>
      <c r="QBJ200" s="3"/>
      <c r="QBK200" s="3"/>
      <c r="QBL200" s="3"/>
      <c r="QBM200" s="3"/>
      <c r="QBN200" s="3"/>
      <c r="QBO200" s="3"/>
      <c r="QBP200" s="3"/>
      <c r="QBQ200" s="3"/>
      <c r="QBR200" s="3"/>
      <c r="QBS200" s="3"/>
      <c r="QBT200" s="3"/>
      <c r="QBU200" s="3"/>
      <c r="QBV200" s="3"/>
      <c r="QBW200" s="3"/>
      <c r="QBX200" s="3"/>
      <c r="QBY200" s="3"/>
      <c r="QBZ200" s="3"/>
      <c r="QCA200" s="3"/>
      <c r="QCB200" s="3"/>
      <c r="QCC200" s="3"/>
      <c r="QCD200" s="3"/>
      <c r="QCE200" s="3"/>
      <c r="QCF200" s="3"/>
      <c r="QCG200" s="3"/>
      <c r="QCH200" s="3"/>
      <c r="QCI200" s="3"/>
      <c r="QCJ200" s="3"/>
      <c r="QCK200" s="3"/>
      <c r="QCL200" s="3"/>
      <c r="QCM200" s="3"/>
      <c r="QCN200" s="3"/>
      <c r="QCO200" s="3"/>
      <c r="QCP200" s="3"/>
      <c r="QCQ200" s="3"/>
      <c r="QCR200" s="3"/>
      <c r="QCS200" s="3"/>
      <c r="QCT200" s="3"/>
      <c r="QCU200" s="3"/>
      <c r="QCV200" s="3"/>
      <c r="QCW200" s="3"/>
      <c r="QCX200" s="3"/>
      <c r="QCY200" s="3"/>
      <c r="QCZ200" s="3"/>
      <c r="QDA200" s="3"/>
      <c r="QDB200" s="3"/>
      <c r="QDC200" s="3"/>
      <c r="QDD200" s="3"/>
      <c r="QDE200" s="3"/>
      <c r="QDF200" s="3"/>
      <c r="QDG200" s="3"/>
      <c r="QDH200" s="3"/>
      <c r="QDI200" s="3"/>
      <c r="QDJ200" s="3"/>
      <c r="QDK200" s="3"/>
      <c r="QDL200" s="3"/>
      <c r="QDM200" s="3"/>
      <c r="QDN200" s="3"/>
      <c r="QDO200" s="3"/>
      <c r="QDP200" s="3"/>
      <c r="QDQ200" s="3"/>
      <c r="QDR200" s="3"/>
      <c r="QDS200" s="3"/>
      <c r="QDT200" s="3"/>
      <c r="QDU200" s="3"/>
      <c r="QDV200" s="3"/>
      <c r="QDW200" s="3"/>
      <c r="QDX200" s="3"/>
      <c r="QDY200" s="3"/>
      <c r="QDZ200" s="3"/>
      <c r="QEA200" s="3"/>
      <c r="QEB200" s="3"/>
      <c r="QEC200" s="3"/>
      <c r="QED200" s="3"/>
      <c r="QEE200" s="3"/>
      <c r="QEF200" s="3"/>
      <c r="QEG200" s="3"/>
      <c r="QEH200" s="3"/>
      <c r="QEI200" s="3"/>
      <c r="QEJ200" s="3"/>
      <c r="QEK200" s="3"/>
      <c r="QEL200" s="3"/>
      <c r="QEM200" s="3"/>
      <c r="QEN200" s="3"/>
      <c r="QEO200" s="3"/>
      <c r="QEP200" s="3"/>
      <c r="QEQ200" s="3"/>
      <c r="QER200" s="3"/>
      <c r="QES200" s="3"/>
      <c r="QET200" s="3"/>
      <c r="QEU200" s="3"/>
      <c r="QEV200" s="3"/>
      <c r="QEW200" s="3"/>
      <c r="QEX200" s="3"/>
      <c r="QEY200" s="3"/>
      <c r="QEZ200" s="3"/>
      <c r="QFA200" s="3"/>
      <c r="QFB200" s="3"/>
      <c r="QFC200" s="3"/>
      <c r="QFD200" s="3"/>
      <c r="QFE200" s="3"/>
      <c r="QFF200" s="3"/>
      <c r="QFG200" s="3"/>
      <c r="QFH200" s="3"/>
      <c r="QFI200" s="3"/>
      <c r="QFJ200" s="3"/>
      <c r="QFK200" s="3"/>
      <c r="QFL200" s="3"/>
      <c r="QFM200" s="3"/>
      <c r="QFN200" s="3"/>
      <c r="QFO200" s="3"/>
      <c r="QFP200" s="3"/>
      <c r="QFQ200" s="3"/>
      <c r="QFR200" s="3"/>
      <c r="QFS200" s="3"/>
      <c r="QFT200" s="3"/>
      <c r="QFU200" s="3"/>
      <c r="QFV200" s="3"/>
      <c r="QFW200" s="3"/>
      <c r="QFX200" s="3"/>
      <c r="QFY200" s="3"/>
      <c r="QFZ200" s="3"/>
      <c r="QGA200" s="3"/>
      <c r="QGB200" s="3"/>
      <c r="QGC200" s="3"/>
      <c r="QGD200" s="3"/>
      <c r="QGE200" s="3"/>
      <c r="QGF200" s="3"/>
      <c r="QGG200" s="3"/>
      <c r="QGH200" s="3"/>
      <c r="QGI200" s="3"/>
      <c r="QGJ200" s="3"/>
      <c r="QGK200" s="3"/>
      <c r="QGL200" s="3"/>
      <c r="QGM200" s="3"/>
      <c r="QGN200" s="3"/>
      <c r="QGO200" s="3"/>
      <c r="QGP200" s="3"/>
      <c r="QGQ200" s="3"/>
      <c r="QGR200" s="3"/>
      <c r="QGS200" s="3"/>
      <c r="QGT200" s="3"/>
      <c r="QGU200" s="3"/>
      <c r="QGV200" s="3"/>
      <c r="QGW200" s="3"/>
      <c r="QGX200" s="3"/>
      <c r="QGY200" s="3"/>
      <c r="QGZ200" s="3"/>
      <c r="QHA200" s="3"/>
      <c r="QHB200" s="3"/>
      <c r="QHC200" s="3"/>
      <c r="QHD200" s="3"/>
      <c r="QHE200" s="3"/>
      <c r="QHF200" s="3"/>
      <c r="QHG200" s="3"/>
      <c r="QHH200" s="3"/>
      <c r="QHI200" s="3"/>
      <c r="QHJ200" s="3"/>
      <c r="QHK200" s="3"/>
      <c r="QHL200" s="3"/>
      <c r="QHM200" s="3"/>
      <c r="QHN200" s="3"/>
      <c r="QHO200" s="3"/>
      <c r="QHP200" s="3"/>
      <c r="QHQ200" s="3"/>
      <c r="QHR200" s="3"/>
      <c r="QHS200" s="3"/>
      <c r="QHT200" s="3"/>
      <c r="QHU200" s="3"/>
      <c r="QHV200" s="3"/>
      <c r="QHW200" s="3"/>
      <c r="QHX200" s="3"/>
      <c r="QHY200" s="3"/>
      <c r="QHZ200" s="3"/>
      <c r="QIA200" s="3"/>
      <c r="QIB200" s="3"/>
      <c r="QIC200" s="3"/>
      <c r="QID200" s="3"/>
      <c r="QIE200" s="3"/>
      <c r="QIF200" s="3"/>
      <c r="QIG200" s="3"/>
      <c r="QIH200" s="3"/>
      <c r="QII200" s="3"/>
      <c r="QIJ200" s="3"/>
      <c r="QIK200" s="3"/>
      <c r="QIL200" s="3"/>
      <c r="QIM200" s="3"/>
      <c r="QIN200" s="3"/>
      <c r="QIO200" s="3"/>
      <c r="QIP200" s="3"/>
      <c r="QIQ200" s="3"/>
      <c r="QIR200" s="3"/>
      <c r="QIS200" s="3"/>
      <c r="QIT200" s="3"/>
      <c r="QIU200" s="3"/>
      <c r="QIV200" s="3"/>
      <c r="QIW200" s="3"/>
      <c r="QIX200" s="3"/>
      <c r="QIY200" s="3"/>
      <c r="QIZ200" s="3"/>
      <c r="QJA200" s="3"/>
      <c r="QJB200" s="3"/>
      <c r="QJC200" s="3"/>
      <c r="QJD200" s="3"/>
      <c r="QJE200" s="3"/>
      <c r="QJF200" s="3"/>
      <c r="QJG200" s="3"/>
      <c r="QJH200" s="3"/>
      <c r="QJI200" s="3"/>
      <c r="QJJ200" s="3"/>
      <c r="QJK200" s="3"/>
      <c r="QJL200" s="3"/>
      <c r="QJM200" s="3"/>
      <c r="QJN200" s="3"/>
      <c r="QJO200" s="3"/>
      <c r="QJP200" s="3"/>
      <c r="QJQ200" s="3"/>
      <c r="QJR200" s="3"/>
      <c r="QJS200" s="3"/>
      <c r="QJT200" s="3"/>
      <c r="QJU200" s="3"/>
      <c r="QJV200" s="3"/>
      <c r="QJW200" s="3"/>
      <c r="QJX200" s="3"/>
      <c r="QJY200" s="3"/>
      <c r="QJZ200" s="3"/>
      <c r="QKA200" s="3"/>
      <c r="QKB200" s="3"/>
      <c r="QKC200" s="3"/>
      <c r="QKD200" s="3"/>
      <c r="QKE200" s="3"/>
      <c r="QKF200" s="3"/>
      <c r="QKG200" s="3"/>
      <c r="QKH200" s="3"/>
      <c r="QKI200" s="3"/>
      <c r="QKJ200" s="3"/>
      <c r="QKK200" s="3"/>
      <c r="QKL200" s="3"/>
      <c r="QKM200" s="3"/>
      <c r="QKN200" s="3"/>
      <c r="QKO200" s="3"/>
      <c r="QKP200" s="3"/>
      <c r="QKQ200" s="3"/>
      <c r="QKR200" s="3"/>
      <c r="QKS200" s="3"/>
      <c r="QKT200" s="3"/>
      <c r="QKU200" s="3"/>
      <c r="QKV200" s="3"/>
      <c r="QKW200" s="3"/>
      <c r="QKX200" s="3"/>
      <c r="QKY200" s="3"/>
      <c r="QKZ200" s="3"/>
      <c r="QLA200" s="3"/>
      <c r="QLB200" s="3"/>
      <c r="QLC200" s="3"/>
      <c r="QLD200" s="3"/>
      <c r="QLE200" s="3"/>
      <c r="QLF200" s="3"/>
      <c r="QLG200" s="3"/>
      <c r="QLH200" s="3"/>
      <c r="QLI200" s="3"/>
      <c r="QLJ200" s="3"/>
      <c r="QLK200" s="3"/>
      <c r="QLL200" s="3"/>
      <c r="QLM200" s="3"/>
      <c r="QLN200" s="3"/>
      <c r="QLO200" s="3"/>
      <c r="QLP200" s="3"/>
      <c r="QLQ200" s="3"/>
      <c r="QLR200" s="3"/>
      <c r="QLS200" s="3"/>
      <c r="QLT200" s="3"/>
      <c r="QLU200" s="3"/>
      <c r="QLV200" s="3"/>
      <c r="QLW200" s="3"/>
      <c r="QLX200" s="3"/>
      <c r="QLY200" s="3"/>
      <c r="QLZ200" s="3"/>
      <c r="QMA200" s="3"/>
      <c r="QMB200" s="3"/>
      <c r="QMC200" s="3"/>
      <c r="QMD200" s="3"/>
      <c r="QME200" s="3"/>
      <c r="QMF200" s="3"/>
      <c r="QMG200" s="3"/>
      <c r="QMH200" s="3"/>
      <c r="QMI200" s="3"/>
      <c r="QMJ200" s="3"/>
      <c r="QMK200" s="3"/>
      <c r="QML200" s="3"/>
      <c r="QMM200" s="3"/>
      <c r="QMN200" s="3"/>
      <c r="QMO200" s="3"/>
      <c r="QMP200" s="3"/>
      <c r="QMQ200" s="3"/>
      <c r="QMR200" s="3"/>
      <c r="QMS200" s="3"/>
      <c r="QMT200" s="3"/>
      <c r="QMU200" s="3"/>
      <c r="QMV200" s="3"/>
      <c r="QMW200" s="3"/>
      <c r="QMX200" s="3"/>
      <c r="QMY200" s="3"/>
      <c r="QMZ200" s="3"/>
      <c r="QNA200" s="3"/>
      <c r="QNB200" s="3"/>
      <c r="QNC200" s="3"/>
      <c r="QND200" s="3"/>
      <c r="QNE200" s="3"/>
      <c r="QNF200" s="3"/>
      <c r="QNG200" s="3"/>
      <c r="QNH200" s="3"/>
      <c r="QNI200" s="3"/>
      <c r="QNJ200" s="3"/>
      <c r="QNK200" s="3"/>
      <c r="QNL200" s="3"/>
      <c r="QNM200" s="3"/>
      <c r="QNN200" s="3"/>
      <c r="QNO200" s="3"/>
      <c r="QNP200" s="3"/>
      <c r="QNQ200" s="3"/>
      <c r="QNR200" s="3"/>
      <c r="QNS200" s="3"/>
      <c r="QNT200" s="3"/>
      <c r="QNU200" s="3"/>
      <c r="QNV200" s="3"/>
      <c r="QNW200" s="3"/>
      <c r="QNX200" s="3"/>
      <c r="QNY200" s="3"/>
      <c r="QNZ200" s="3"/>
      <c r="QOA200" s="3"/>
      <c r="QOB200" s="3"/>
      <c r="QOC200" s="3"/>
      <c r="QOD200" s="3"/>
      <c r="QOE200" s="3"/>
      <c r="QOF200" s="3"/>
      <c r="QOG200" s="3"/>
      <c r="QOH200" s="3"/>
      <c r="QOI200" s="3"/>
      <c r="QOJ200" s="3"/>
      <c r="QOK200" s="3"/>
      <c r="QOL200" s="3"/>
      <c r="QOM200" s="3"/>
      <c r="QON200" s="3"/>
      <c r="QOO200" s="3"/>
      <c r="QOP200" s="3"/>
      <c r="QOQ200" s="3"/>
      <c r="QOR200" s="3"/>
      <c r="QOS200" s="3"/>
      <c r="QOT200" s="3"/>
      <c r="QOU200" s="3"/>
      <c r="QOV200" s="3"/>
      <c r="QOW200" s="3"/>
      <c r="QOX200" s="3"/>
      <c r="QOY200" s="3"/>
      <c r="QOZ200" s="3"/>
      <c r="QPA200" s="3"/>
      <c r="QPB200" s="3"/>
      <c r="QPC200" s="3"/>
      <c r="QPD200" s="3"/>
      <c r="QPE200" s="3"/>
      <c r="QPF200" s="3"/>
      <c r="QPG200" s="3"/>
      <c r="QPH200" s="3"/>
      <c r="QPI200" s="3"/>
      <c r="QPJ200" s="3"/>
      <c r="QPK200" s="3"/>
      <c r="QPL200" s="3"/>
      <c r="QPM200" s="3"/>
      <c r="QPN200" s="3"/>
      <c r="QPO200" s="3"/>
      <c r="QPP200" s="3"/>
      <c r="QPQ200" s="3"/>
      <c r="QPR200" s="3"/>
      <c r="QPS200" s="3"/>
      <c r="QPT200" s="3"/>
      <c r="QPU200" s="3"/>
      <c r="QPV200" s="3"/>
      <c r="QPW200" s="3"/>
      <c r="QPX200" s="3"/>
      <c r="QPY200" s="3"/>
      <c r="QPZ200" s="3"/>
      <c r="QQA200" s="3"/>
      <c r="QQB200" s="3"/>
      <c r="QQC200" s="3"/>
      <c r="QQD200" s="3"/>
      <c r="QQE200" s="3"/>
      <c r="QQF200" s="3"/>
      <c r="QQG200" s="3"/>
      <c r="QQH200" s="3"/>
      <c r="QQI200" s="3"/>
      <c r="QQJ200" s="3"/>
      <c r="QQK200" s="3"/>
      <c r="QQL200" s="3"/>
      <c r="QQM200" s="3"/>
      <c r="QQN200" s="3"/>
      <c r="QQO200" s="3"/>
      <c r="QQP200" s="3"/>
      <c r="QQQ200" s="3"/>
      <c r="QQR200" s="3"/>
      <c r="QQS200" s="3"/>
      <c r="QQT200" s="3"/>
      <c r="QQU200" s="3"/>
      <c r="QQV200" s="3"/>
      <c r="QQW200" s="3"/>
      <c r="QQX200" s="3"/>
      <c r="QQY200" s="3"/>
      <c r="QQZ200" s="3"/>
      <c r="QRA200" s="3"/>
      <c r="QRB200" s="3"/>
      <c r="QRC200" s="3"/>
      <c r="QRD200" s="3"/>
      <c r="QRE200" s="3"/>
      <c r="QRF200" s="3"/>
      <c r="QRG200" s="3"/>
      <c r="QRH200" s="3"/>
      <c r="QRI200" s="3"/>
      <c r="QRJ200" s="3"/>
      <c r="QRK200" s="3"/>
      <c r="QRL200" s="3"/>
      <c r="QRM200" s="3"/>
      <c r="QRN200" s="3"/>
      <c r="QRO200" s="3"/>
      <c r="QRP200" s="3"/>
      <c r="QRQ200" s="3"/>
      <c r="QRR200" s="3"/>
      <c r="QRS200" s="3"/>
      <c r="QRT200" s="3"/>
      <c r="QRU200" s="3"/>
      <c r="QRV200" s="3"/>
      <c r="QRW200" s="3"/>
      <c r="QRX200" s="3"/>
      <c r="QRY200" s="3"/>
      <c r="QRZ200" s="3"/>
      <c r="QSA200" s="3"/>
      <c r="QSB200" s="3"/>
      <c r="QSC200" s="3"/>
      <c r="QSD200" s="3"/>
      <c r="QSE200" s="3"/>
      <c r="QSF200" s="3"/>
      <c r="QSG200" s="3"/>
      <c r="QSH200" s="3"/>
      <c r="QSI200" s="3"/>
      <c r="QSJ200" s="3"/>
      <c r="QSK200" s="3"/>
      <c r="QSL200" s="3"/>
      <c r="QSM200" s="3"/>
      <c r="QSN200" s="3"/>
      <c r="QSO200" s="3"/>
      <c r="QSP200" s="3"/>
      <c r="QSQ200" s="3"/>
      <c r="QSR200" s="3"/>
      <c r="QSS200" s="3"/>
      <c r="QST200" s="3"/>
      <c r="QSU200" s="3"/>
      <c r="QSV200" s="3"/>
      <c r="QSW200" s="3"/>
      <c r="QSX200" s="3"/>
      <c r="QSY200" s="3"/>
      <c r="QSZ200" s="3"/>
      <c r="QTA200" s="3"/>
      <c r="QTB200" s="3"/>
      <c r="QTC200" s="3"/>
      <c r="QTD200" s="3"/>
      <c r="QTE200" s="3"/>
      <c r="QTF200" s="3"/>
      <c r="QTG200" s="3"/>
      <c r="QTH200" s="3"/>
      <c r="QTI200" s="3"/>
      <c r="QTJ200" s="3"/>
      <c r="QTK200" s="3"/>
      <c r="QTL200" s="3"/>
      <c r="QTM200" s="3"/>
      <c r="QTN200" s="3"/>
      <c r="QTO200" s="3"/>
      <c r="QTP200" s="3"/>
      <c r="QTQ200" s="3"/>
      <c r="QTR200" s="3"/>
      <c r="QTS200" s="3"/>
      <c r="QTT200" s="3"/>
      <c r="QTU200" s="3"/>
      <c r="QTV200" s="3"/>
      <c r="QTW200" s="3"/>
      <c r="QTX200" s="3"/>
      <c r="QTY200" s="3"/>
      <c r="QTZ200" s="3"/>
      <c r="QUA200" s="3"/>
      <c r="QUB200" s="3"/>
      <c r="QUC200" s="3"/>
      <c r="QUD200" s="3"/>
      <c r="QUE200" s="3"/>
      <c r="QUF200" s="3"/>
      <c r="QUG200" s="3"/>
      <c r="QUH200" s="3"/>
      <c r="QUI200" s="3"/>
      <c r="QUJ200" s="3"/>
      <c r="QUK200" s="3"/>
      <c r="QUL200" s="3"/>
      <c r="QUM200" s="3"/>
      <c r="QUN200" s="3"/>
      <c r="QUO200" s="3"/>
      <c r="QUP200" s="3"/>
      <c r="QUQ200" s="3"/>
      <c r="QUR200" s="3"/>
      <c r="QUS200" s="3"/>
      <c r="QUT200" s="3"/>
      <c r="QUU200" s="3"/>
      <c r="QUV200" s="3"/>
      <c r="QUW200" s="3"/>
      <c r="QUX200" s="3"/>
      <c r="QUY200" s="3"/>
      <c r="QUZ200" s="3"/>
      <c r="QVA200" s="3"/>
      <c r="QVB200" s="3"/>
      <c r="QVC200" s="3"/>
      <c r="QVD200" s="3"/>
      <c r="QVE200" s="3"/>
      <c r="QVF200" s="3"/>
      <c r="QVG200" s="3"/>
      <c r="QVH200" s="3"/>
      <c r="QVI200" s="3"/>
      <c r="QVJ200" s="3"/>
      <c r="QVK200" s="3"/>
      <c r="QVL200" s="3"/>
      <c r="QVM200" s="3"/>
      <c r="QVN200" s="3"/>
      <c r="QVO200" s="3"/>
      <c r="QVP200" s="3"/>
      <c r="QVQ200" s="3"/>
      <c r="QVR200" s="3"/>
      <c r="QVS200" s="3"/>
      <c r="QVT200" s="3"/>
      <c r="QVU200" s="3"/>
      <c r="QVV200" s="3"/>
      <c r="QVW200" s="3"/>
      <c r="QVX200" s="3"/>
      <c r="QVY200" s="3"/>
      <c r="QVZ200" s="3"/>
      <c r="QWA200" s="3"/>
      <c r="QWB200" s="3"/>
      <c r="QWC200" s="3"/>
      <c r="QWD200" s="3"/>
      <c r="QWE200" s="3"/>
      <c r="QWF200" s="3"/>
      <c r="QWG200" s="3"/>
      <c r="QWH200" s="3"/>
      <c r="QWI200" s="3"/>
      <c r="QWJ200" s="3"/>
      <c r="QWK200" s="3"/>
      <c r="QWL200" s="3"/>
      <c r="QWM200" s="3"/>
      <c r="QWN200" s="3"/>
      <c r="QWO200" s="3"/>
      <c r="QWP200" s="3"/>
      <c r="QWQ200" s="3"/>
      <c r="QWR200" s="3"/>
      <c r="QWS200" s="3"/>
      <c r="QWT200" s="3"/>
      <c r="QWU200" s="3"/>
      <c r="QWV200" s="3"/>
      <c r="QWW200" s="3"/>
      <c r="QWX200" s="3"/>
      <c r="QWY200" s="3"/>
      <c r="QWZ200" s="3"/>
      <c r="QXA200" s="3"/>
      <c r="QXB200" s="3"/>
      <c r="QXC200" s="3"/>
      <c r="QXD200" s="3"/>
      <c r="QXE200" s="3"/>
      <c r="QXF200" s="3"/>
      <c r="QXG200" s="3"/>
      <c r="QXH200" s="3"/>
      <c r="QXI200" s="3"/>
      <c r="QXJ200" s="3"/>
      <c r="QXK200" s="3"/>
      <c r="QXL200" s="3"/>
      <c r="QXM200" s="3"/>
      <c r="QXN200" s="3"/>
      <c r="QXO200" s="3"/>
      <c r="QXP200" s="3"/>
      <c r="QXQ200" s="3"/>
      <c r="QXR200" s="3"/>
      <c r="QXS200" s="3"/>
      <c r="QXT200" s="3"/>
      <c r="QXU200" s="3"/>
      <c r="QXV200" s="3"/>
      <c r="QXW200" s="3"/>
      <c r="QXX200" s="3"/>
      <c r="QXY200" s="3"/>
      <c r="QXZ200" s="3"/>
      <c r="QYA200" s="3"/>
      <c r="QYB200" s="3"/>
      <c r="QYC200" s="3"/>
      <c r="QYD200" s="3"/>
      <c r="QYE200" s="3"/>
      <c r="QYF200" s="3"/>
      <c r="QYG200" s="3"/>
      <c r="QYH200" s="3"/>
      <c r="QYI200" s="3"/>
      <c r="QYJ200" s="3"/>
      <c r="QYK200" s="3"/>
      <c r="QYL200" s="3"/>
      <c r="QYM200" s="3"/>
      <c r="QYN200" s="3"/>
      <c r="QYO200" s="3"/>
      <c r="QYP200" s="3"/>
      <c r="QYQ200" s="3"/>
      <c r="QYR200" s="3"/>
      <c r="QYS200" s="3"/>
      <c r="QYT200" s="3"/>
      <c r="QYU200" s="3"/>
      <c r="QYV200" s="3"/>
      <c r="QYW200" s="3"/>
      <c r="QYX200" s="3"/>
      <c r="QYY200" s="3"/>
      <c r="QYZ200" s="3"/>
      <c r="QZA200" s="3"/>
      <c r="QZB200" s="3"/>
      <c r="QZC200" s="3"/>
      <c r="QZD200" s="3"/>
      <c r="QZE200" s="3"/>
      <c r="QZF200" s="3"/>
      <c r="QZG200" s="3"/>
      <c r="QZH200" s="3"/>
      <c r="QZI200" s="3"/>
      <c r="QZJ200" s="3"/>
      <c r="QZK200" s="3"/>
      <c r="QZL200" s="3"/>
      <c r="QZM200" s="3"/>
      <c r="QZN200" s="3"/>
      <c r="QZO200" s="3"/>
      <c r="QZP200" s="3"/>
      <c r="QZQ200" s="3"/>
      <c r="QZR200" s="3"/>
      <c r="QZS200" s="3"/>
      <c r="QZT200" s="3"/>
      <c r="QZU200" s="3"/>
      <c r="QZV200" s="3"/>
      <c r="QZW200" s="3"/>
      <c r="QZX200" s="3"/>
      <c r="QZY200" s="3"/>
      <c r="QZZ200" s="3"/>
      <c r="RAA200" s="3"/>
      <c r="RAB200" s="3"/>
      <c r="RAC200" s="3"/>
      <c r="RAD200" s="3"/>
      <c r="RAE200" s="3"/>
      <c r="RAF200" s="3"/>
      <c r="RAG200" s="3"/>
      <c r="RAH200" s="3"/>
      <c r="RAI200" s="3"/>
      <c r="RAJ200" s="3"/>
      <c r="RAK200" s="3"/>
      <c r="RAL200" s="3"/>
      <c r="RAM200" s="3"/>
      <c r="RAN200" s="3"/>
      <c r="RAO200" s="3"/>
      <c r="RAP200" s="3"/>
      <c r="RAQ200" s="3"/>
      <c r="RAR200" s="3"/>
      <c r="RAS200" s="3"/>
      <c r="RAT200" s="3"/>
      <c r="RAU200" s="3"/>
      <c r="RAV200" s="3"/>
      <c r="RAW200" s="3"/>
      <c r="RAX200" s="3"/>
      <c r="RAY200" s="3"/>
      <c r="RAZ200" s="3"/>
      <c r="RBA200" s="3"/>
      <c r="RBB200" s="3"/>
      <c r="RBC200" s="3"/>
      <c r="RBD200" s="3"/>
      <c r="RBE200" s="3"/>
      <c r="RBF200" s="3"/>
      <c r="RBG200" s="3"/>
      <c r="RBH200" s="3"/>
      <c r="RBI200" s="3"/>
      <c r="RBJ200" s="3"/>
      <c r="RBK200" s="3"/>
      <c r="RBL200" s="3"/>
      <c r="RBM200" s="3"/>
      <c r="RBN200" s="3"/>
      <c r="RBO200" s="3"/>
      <c r="RBP200" s="3"/>
      <c r="RBQ200" s="3"/>
      <c r="RBR200" s="3"/>
      <c r="RBS200" s="3"/>
      <c r="RBT200" s="3"/>
      <c r="RBU200" s="3"/>
      <c r="RBV200" s="3"/>
      <c r="RBW200" s="3"/>
      <c r="RBX200" s="3"/>
      <c r="RBY200" s="3"/>
      <c r="RBZ200" s="3"/>
      <c r="RCA200" s="3"/>
      <c r="RCB200" s="3"/>
      <c r="RCC200" s="3"/>
      <c r="RCD200" s="3"/>
      <c r="RCE200" s="3"/>
      <c r="RCF200" s="3"/>
      <c r="RCG200" s="3"/>
      <c r="RCH200" s="3"/>
      <c r="RCI200" s="3"/>
      <c r="RCJ200" s="3"/>
      <c r="RCK200" s="3"/>
      <c r="RCL200" s="3"/>
      <c r="RCM200" s="3"/>
      <c r="RCN200" s="3"/>
      <c r="RCO200" s="3"/>
      <c r="RCP200" s="3"/>
      <c r="RCQ200" s="3"/>
      <c r="RCR200" s="3"/>
      <c r="RCS200" s="3"/>
      <c r="RCT200" s="3"/>
      <c r="RCU200" s="3"/>
      <c r="RCV200" s="3"/>
      <c r="RCW200" s="3"/>
      <c r="RCX200" s="3"/>
      <c r="RCY200" s="3"/>
      <c r="RCZ200" s="3"/>
      <c r="RDA200" s="3"/>
      <c r="RDB200" s="3"/>
      <c r="RDC200" s="3"/>
      <c r="RDD200" s="3"/>
      <c r="RDE200" s="3"/>
      <c r="RDF200" s="3"/>
      <c r="RDG200" s="3"/>
      <c r="RDH200" s="3"/>
      <c r="RDI200" s="3"/>
      <c r="RDJ200" s="3"/>
      <c r="RDK200" s="3"/>
      <c r="RDL200" s="3"/>
      <c r="RDM200" s="3"/>
      <c r="RDN200" s="3"/>
      <c r="RDO200" s="3"/>
      <c r="RDP200" s="3"/>
      <c r="RDQ200" s="3"/>
      <c r="RDR200" s="3"/>
      <c r="RDS200" s="3"/>
      <c r="RDT200" s="3"/>
      <c r="RDU200" s="3"/>
      <c r="RDV200" s="3"/>
      <c r="RDW200" s="3"/>
      <c r="RDX200" s="3"/>
      <c r="RDY200" s="3"/>
      <c r="RDZ200" s="3"/>
      <c r="REA200" s="3"/>
      <c r="REB200" s="3"/>
      <c r="REC200" s="3"/>
      <c r="RED200" s="3"/>
      <c r="REE200" s="3"/>
      <c r="REF200" s="3"/>
      <c r="REG200" s="3"/>
      <c r="REH200" s="3"/>
      <c r="REI200" s="3"/>
      <c r="REJ200" s="3"/>
      <c r="REK200" s="3"/>
      <c r="REL200" s="3"/>
      <c r="REM200" s="3"/>
      <c r="REN200" s="3"/>
      <c r="REO200" s="3"/>
      <c r="REP200" s="3"/>
      <c r="REQ200" s="3"/>
      <c r="RER200" s="3"/>
      <c r="RES200" s="3"/>
      <c r="RET200" s="3"/>
      <c r="REU200" s="3"/>
      <c r="REV200" s="3"/>
      <c r="REW200" s="3"/>
      <c r="REX200" s="3"/>
      <c r="REY200" s="3"/>
      <c r="REZ200" s="3"/>
      <c r="RFA200" s="3"/>
      <c r="RFB200" s="3"/>
      <c r="RFC200" s="3"/>
      <c r="RFD200" s="3"/>
      <c r="RFE200" s="3"/>
      <c r="RFF200" s="3"/>
      <c r="RFG200" s="3"/>
      <c r="RFH200" s="3"/>
      <c r="RFI200" s="3"/>
      <c r="RFJ200" s="3"/>
      <c r="RFK200" s="3"/>
      <c r="RFL200" s="3"/>
      <c r="RFM200" s="3"/>
      <c r="RFN200" s="3"/>
      <c r="RFO200" s="3"/>
      <c r="RFP200" s="3"/>
      <c r="RFQ200" s="3"/>
      <c r="RFR200" s="3"/>
      <c r="RFS200" s="3"/>
      <c r="RFT200" s="3"/>
      <c r="RFU200" s="3"/>
      <c r="RFV200" s="3"/>
      <c r="RFW200" s="3"/>
      <c r="RFX200" s="3"/>
      <c r="RFY200" s="3"/>
      <c r="RFZ200" s="3"/>
      <c r="RGA200" s="3"/>
      <c r="RGB200" s="3"/>
      <c r="RGC200" s="3"/>
      <c r="RGD200" s="3"/>
      <c r="RGE200" s="3"/>
      <c r="RGF200" s="3"/>
      <c r="RGG200" s="3"/>
      <c r="RGH200" s="3"/>
      <c r="RGI200" s="3"/>
      <c r="RGJ200" s="3"/>
      <c r="RGK200" s="3"/>
      <c r="RGL200" s="3"/>
      <c r="RGM200" s="3"/>
      <c r="RGN200" s="3"/>
      <c r="RGO200" s="3"/>
      <c r="RGP200" s="3"/>
      <c r="RGQ200" s="3"/>
      <c r="RGR200" s="3"/>
      <c r="RGS200" s="3"/>
      <c r="RGT200" s="3"/>
      <c r="RGU200" s="3"/>
      <c r="RGV200" s="3"/>
      <c r="RGW200" s="3"/>
      <c r="RGX200" s="3"/>
      <c r="RGY200" s="3"/>
      <c r="RGZ200" s="3"/>
      <c r="RHA200" s="3"/>
      <c r="RHB200" s="3"/>
      <c r="RHC200" s="3"/>
      <c r="RHD200" s="3"/>
      <c r="RHE200" s="3"/>
      <c r="RHF200" s="3"/>
      <c r="RHG200" s="3"/>
      <c r="RHH200" s="3"/>
      <c r="RHI200" s="3"/>
      <c r="RHJ200" s="3"/>
      <c r="RHK200" s="3"/>
      <c r="RHL200" s="3"/>
      <c r="RHM200" s="3"/>
      <c r="RHN200" s="3"/>
      <c r="RHO200" s="3"/>
      <c r="RHP200" s="3"/>
      <c r="RHQ200" s="3"/>
      <c r="RHR200" s="3"/>
      <c r="RHS200" s="3"/>
      <c r="RHT200" s="3"/>
      <c r="RHU200" s="3"/>
      <c r="RHV200" s="3"/>
      <c r="RHW200" s="3"/>
      <c r="RHX200" s="3"/>
      <c r="RHY200" s="3"/>
      <c r="RHZ200" s="3"/>
      <c r="RIA200" s="3"/>
      <c r="RIB200" s="3"/>
      <c r="RIC200" s="3"/>
      <c r="RID200" s="3"/>
      <c r="RIE200" s="3"/>
      <c r="RIF200" s="3"/>
      <c r="RIG200" s="3"/>
      <c r="RIH200" s="3"/>
      <c r="RII200" s="3"/>
      <c r="RIJ200" s="3"/>
      <c r="RIK200" s="3"/>
      <c r="RIL200" s="3"/>
      <c r="RIM200" s="3"/>
      <c r="RIN200" s="3"/>
      <c r="RIO200" s="3"/>
      <c r="RIP200" s="3"/>
      <c r="RIQ200" s="3"/>
      <c r="RIR200" s="3"/>
      <c r="RIS200" s="3"/>
      <c r="RIT200" s="3"/>
      <c r="RIU200" s="3"/>
      <c r="RIV200" s="3"/>
      <c r="RIW200" s="3"/>
      <c r="RIX200" s="3"/>
      <c r="RIY200" s="3"/>
      <c r="RIZ200" s="3"/>
      <c r="RJA200" s="3"/>
      <c r="RJB200" s="3"/>
      <c r="RJC200" s="3"/>
      <c r="RJD200" s="3"/>
      <c r="RJE200" s="3"/>
      <c r="RJF200" s="3"/>
      <c r="RJG200" s="3"/>
      <c r="RJH200" s="3"/>
      <c r="RJI200" s="3"/>
      <c r="RJJ200" s="3"/>
      <c r="RJK200" s="3"/>
      <c r="RJL200" s="3"/>
      <c r="RJM200" s="3"/>
      <c r="RJN200" s="3"/>
      <c r="RJO200" s="3"/>
      <c r="RJP200" s="3"/>
      <c r="RJQ200" s="3"/>
      <c r="RJR200" s="3"/>
      <c r="RJS200" s="3"/>
      <c r="RJT200" s="3"/>
      <c r="RJU200" s="3"/>
      <c r="RJV200" s="3"/>
      <c r="RJW200" s="3"/>
      <c r="RJX200" s="3"/>
      <c r="RJY200" s="3"/>
      <c r="RJZ200" s="3"/>
      <c r="RKA200" s="3"/>
      <c r="RKB200" s="3"/>
      <c r="RKC200" s="3"/>
      <c r="RKD200" s="3"/>
      <c r="RKE200" s="3"/>
      <c r="RKF200" s="3"/>
      <c r="RKG200" s="3"/>
      <c r="RKH200" s="3"/>
      <c r="RKI200" s="3"/>
      <c r="RKJ200" s="3"/>
      <c r="RKK200" s="3"/>
      <c r="RKL200" s="3"/>
      <c r="RKM200" s="3"/>
      <c r="RKN200" s="3"/>
      <c r="RKO200" s="3"/>
      <c r="RKP200" s="3"/>
      <c r="RKQ200" s="3"/>
      <c r="RKR200" s="3"/>
      <c r="RKS200" s="3"/>
      <c r="RKT200" s="3"/>
      <c r="RKU200" s="3"/>
      <c r="RKV200" s="3"/>
      <c r="RKW200" s="3"/>
      <c r="RKX200" s="3"/>
      <c r="RKY200" s="3"/>
      <c r="RKZ200" s="3"/>
      <c r="RLA200" s="3"/>
      <c r="RLB200" s="3"/>
      <c r="RLC200" s="3"/>
      <c r="RLD200" s="3"/>
      <c r="RLE200" s="3"/>
      <c r="RLF200" s="3"/>
      <c r="RLG200" s="3"/>
      <c r="RLH200" s="3"/>
      <c r="RLI200" s="3"/>
      <c r="RLJ200" s="3"/>
      <c r="RLK200" s="3"/>
      <c r="RLL200" s="3"/>
      <c r="RLM200" s="3"/>
      <c r="RLN200" s="3"/>
      <c r="RLO200" s="3"/>
      <c r="RLP200" s="3"/>
      <c r="RLQ200" s="3"/>
      <c r="RLR200" s="3"/>
      <c r="RLS200" s="3"/>
      <c r="RLT200" s="3"/>
      <c r="RLU200" s="3"/>
      <c r="RLV200" s="3"/>
      <c r="RLW200" s="3"/>
      <c r="RLX200" s="3"/>
      <c r="RLY200" s="3"/>
      <c r="RLZ200" s="3"/>
      <c r="RMA200" s="3"/>
      <c r="RMB200" s="3"/>
      <c r="RMC200" s="3"/>
      <c r="RMD200" s="3"/>
      <c r="RME200" s="3"/>
      <c r="RMF200" s="3"/>
      <c r="RMG200" s="3"/>
      <c r="RMH200" s="3"/>
      <c r="RMI200" s="3"/>
      <c r="RMJ200" s="3"/>
      <c r="RMK200" s="3"/>
      <c r="RML200" s="3"/>
      <c r="RMM200" s="3"/>
      <c r="RMN200" s="3"/>
      <c r="RMO200" s="3"/>
      <c r="RMP200" s="3"/>
      <c r="RMQ200" s="3"/>
      <c r="RMR200" s="3"/>
      <c r="RMS200" s="3"/>
      <c r="RMT200" s="3"/>
      <c r="RMU200" s="3"/>
      <c r="RMV200" s="3"/>
      <c r="RMW200" s="3"/>
      <c r="RMX200" s="3"/>
      <c r="RMY200" s="3"/>
      <c r="RMZ200" s="3"/>
      <c r="RNA200" s="3"/>
      <c r="RNB200" s="3"/>
      <c r="RNC200" s="3"/>
      <c r="RND200" s="3"/>
      <c r="RNE200" s="3"/>
      <c r="RNF200" s="3"/>
      <c r="RNG200" s="3"/>
      <c r="RNH200" s="3"/>
      <c r="RNI200" s="3"/>
      <c r="RNJ200" s="3"/>
      <c r="RNK200" s="3"/>
      <c r="RNL200" s="3"/>
      <c r="RNM200" s="3"/>
      <c r="RNN200" s="3"/>
      <c r="RNO200" s="3"/>
      <c r="RNP200" s="3"/>
      <c r="RNQ200" s="3"/>
      <c r="RNR200" s="3"/>
      <c r="RNS200" s="3"/>
      <c r="RNT200" s="3"/>
      <c r="RNU200" s="3"/>
      <c r="RNV200" s="3"/>
      <c r="RNW200" s="3"/>
      <c r="RNX200" s="3"/>
      <c r="RNY200" s="3"/>
      <c r="RNZ200" s="3"/>
      <c r="ROA200" s="3"/>
      <c r="ROB200" s="3"/>
      <c r="ROC200" s="3"/>
      <c r="ROD200" s="3"/>
      <c r="ROE200" s="3"/>
      <c r="ROF200" s="3"/>
      <c r="ROG200" s="3"/>
      <c r="ROH200" s="3"/>
      <c r="ROI200" s="3"/>
      <c r="ROJ200" s="3"/>
      <c r="ROK200" s="3"/>
      <c r="ROL200" s="3"/>
      <c r="ROM200" s="3"/>
      <c r="RON200" s="3"/>
      <c r="ROO200" s="3"/>
      <c r="ROP200" s="3"/>
      <c r="ROQ200" s="3"/>
      <c r="ROR200" s="3"/>
      <c r="ROS200" s="3"/>
      <c r="ROT200" s="3"/>
      <c r="ROU200" s="3"/>
      <c r="ROV200" s="3"/>
      <c r="ROW200" s="3"/>
      <c r="ROX200" s="3"/>
      <c r="ROY200" s="3"/>
      <c r="ROZ200" s="3"/>
      <c r="RPA200" s="3"/>
      <c r="RPB200" s="3"/>
      <c r="RPC200" s="3"/>
      <c r="RPD200" s="3"/>
      <c r="RPE200" s="3"/>
      <c r="RPF200" s="3"/>
      <c r="RPG200" s="3"/>
      <c r="RPH200" s="3"/>
      <c r="RPI200" s="3"/>
      <c r="RPJ200" s="3"/>
      <c r="RPK200" s="3"/>
      <c r="RPL200" s="3"/>
      <c r="RPM200" s="3"/>
      <c r="RPN200" s="3"/>
      <c r="RPO200" s="3"/>
      <c r="RPP200" s="3"/>
      <c r="RPQ200" s="3"/>
      <c r="RPR200" s="3"/>
      <c r="RPS200" s="3"/>
      <c r="RPT200" s="3"/>
      <c r="RPU200" s="3"/>
      <c r="RPV200" s="3"/>
      <c r="RPW200" s="3"/>
      <c r="RPX200" s="3"/>
      <c r="RPY200" s="3"/>
      <c r="RPZ200" s="3"/>
      <c r="RQA200" s="3"/>
      <c r="RQB200" s="3"/>
      <c r="RQC200" s="3"/>
      <c r="RQD200" s="3"/>
      <c r="RQE200" s="3"/>
      <c r="RQF200" s="3"/>
      <c r="RQG200" s="3"/>
      <c r="RQH200" s="3"/>
      <c r="RQI200" s="3"/>
      <c r="RQJ200" s="3"/>
      <c r="RQK200" s="3"/>
      <c r="RQL200" s="3"/>
      <c r="RQM200" s="3"/>
      <c r="RQN200" s="3"/>
      <c r="RQO200" s="3"/>
      <c r="RQP200" s="3"/>
      <c r="RQQ200" s="3"/>
      <c r="RQR200" s="3"/>
      <c r="RQS200" s="3"/>
      <c r="RQT200" s="3"/>
      <c r="RQU200" s="3"/>
      <c r="RQV200" s="3"/>
      <c r="RQW200" s="3"/>
      <c r="RQX200" s="3"/>
      <c r="RQY200" s="3"/>
      <c r="RQZ200" s="3"/>
      <c r="RRA200" s="3"/>
      <c r="RRB200" s="3"/>
      <c r="RRC200" s="3"/>
      <c r="RRD200" s="3"/>
      <c r="RRE200" s="3"/>
      <c r="RRF200" s="3"/>
      <c r="RRG200" s="3"/>
      <c r="RRH200" s="3"/>
      <c r="RRI200" s="3"/>
      <c r="RRJ200" s="3"/>
      <c r="RRK200" s="3"/>
      <c r="RRL200" s="3"/>
      <c r="RRM200" s="3"/>
      <c r="RRN200" s="3"/>
      <c r="RRO200" s="3"/>
      <c r="RRP200" s="3"/>
      <c r="RRQ200" s="3"/>
      <c r="RRR200" s="3"/>
      <c r="RRS200" s="3"/>
      <c r="RRT200" s="3"/>
      <c r="RRU200" s="3"/>
      <c r="RRV200" s="3"/>
      <c r="RRW200" s="3"/>
      <c r="RRX200" s="3"/>
      <c r="RRY200" s="3"/>
      <c r="RRZ200" s="3"/>
      <c r="RSA200" s="3"/>
      <c r="RSB200" s="3"/>
      <c r="RSC200" s="3"/>
      <c r="RSD200" s="3"/>
      <c r="RSE200" s="3"/>
      <c r="RSF200" s="3"/>
      <c r="RSG200" s="3"/>
      <c r="RSH200" s="3"/>
      <c r="RSI200" s="3"/>
      <c r="RSJ200" s="3"/>
      <c r="RSK200" s="3"/>
      <c r="RSL200" s="3"/>
      <c r="RSM200" s="3"/>
      <c r="RSN200" s="3"/>
      <c r="RSO200" s="3"/>
      <c r="RSP200" s="3"/>
      <c r="RSQ200" s="3"/>
      <c r="RSR200" s="3"/>
      <c r="RSS200" s="3"/>
      <c r="RST200" s="3"/>
      <c r="RSU200" s="3"/>
      <c r="RSV200" s="3"/>
      <c r="RSW200" s="3"/>
      <c r="RSX200" s="3"/>
      <c r="RSY200" s="3"/>
      <c r="RSZ200" s="3"/>
      <c r="RTA200" s="3"/>
      <c r="RTB200" s="3"/>
      <c r="RTC200" s="3"/>
      <c r="RTD200" s="3"/>
      <c r="RTE200" s="3"/>
      <c r="RTF200" s="3"/>
      <c r="RTG200" s="3"/>
      <c r="RTH200" s="3"/>
      <c r="RTI200" s="3"/>
      <c r="RTJ200" s="3"/>
      <c r="RTK200" s="3"/>
      <c r="RTL200" s="3"/>
      <c r="RTM200" s="3"/>
      <c r="RTN200" s="3"/>
      <c r="RTO200" s="3"/>
      <c r="RTP200" s="3"/>
      <c r="RTQ200" s="3"/>
      <c r="RTR200" s="3"/>
      <c r="RTS200" s="3"/>
      <c r="RTT200" s="3"/>
      <c r="RTU200" s="3"/>
      <c r="RTV200" s="3"/>
      <c r="RTW200" s="3"/>
      <c r="RTX200" s="3"/>
      <c r="RTY200" s="3"/>
      <c r="RTZ200" s="3"/>
      <c r="RUA200" s="3"/>
      <c r="RUB200" s="3"/>
      <c r="RUC200" s="3"/>
      <c r="RUD200" s="3"/>
      <c r="RUE200" s="3"/>
      <c r="RUF200" s="3"/>
      <c r="RUG200" s="3"/>
      <c r="RUH200" s="3"/>
      <c r="RUI200" s="3"/>
      <c r="RUJ200" s="3"/>
      <c r="RUK200" s="3"/>
      <c r="RUL200" s="3"/>
      <c r="RUM200" s="3"/>
      <c r="RUN200" s="3"/>
      <c r="RUO200" s="3"/>
      <c r="RUP200" s="3"/>
      <c r="RUQ200" s="3"/>
      <c r="RUR200" s="3"/>
      <c r="RUS200" s="3"/>
      <c r="RUT200" s="3"/>
      <c r="RUU200" s="3"/>
      <c r="RUV200" s="3"/>
      <c r="RUW200" s="3"/>
      <c r="RUX200" s="3"/>
      <c r="RUY200" s="3"/>
      <c r="RUZ200" s="3"/>
      <c r="RVA200" s="3"/>
      <c r="RVB200" s="3"/>
      <c r="RVC200" s="3"/>
      <c r="RVD200" s="3"/>
      <c r="RVE200" s="3"/>
      <c r="RVF200" s="3"/>
      <c r="RVG200" s="3"/>
      <c r="RVH200" s="3"/>
      <c r="RVI200" s="3"/>
      <c r="RVJ200" s="3"/>
      <c r="RVK200" s="3"/>
      <c r="RVL200" s="3"/>
      <c r="RVM200" s="3"/>
      <c r="RVN200" s="3"/>
      <c r="RVO200" s="3"/>
      <c r="RVP200" s="3"/>
      <c r="RVQ200" s="3"/>
      <c r="RVR200" s="3"/>
      <c r="RVS200" s="3"/>
      <c r="RVT200" s="3"/>
      <c r="RVU200" s="3"/>
      <c r="RVV200" s="3"/>
      <c r="RVW200" s="3"/>
      <c r="RVX200" s="3"/>
      <c r="RVY200" s="3"/>
      <c r="RVZ200" s="3"/>
      <c r="RWA200" s="3"/>
      <c r="RWB200" s="3"/>
      <c r="RWC200" s="3"/>
      <c r="RWD200" s="3"/>
      <c r="RWE200" s="3"/>
      <c r="RWF200" s="3"/>
      <c r="RWG200" s="3"/>
      <c r="RWH200" s="3"/>
      <c r="RWI200" s="3"/>
      <c r="RWJ200" s="3"/>
      <c r="RWK200" s="3"/>
      <c r="RWL200" s="3"/>
      <c r="RWM200" s="3"/>
      <c r="RWN200" s="3"/>
      <c r="RWO200" s="3"/>
      <c r="RWP200" s="3"/>
      <c r="RWQ200" s="3"/>
      <c r="RWR200" s="3"/>
      <c r="RWS200" s="3"/>
      <c r="RWT200" s="3"/>
      <c r="RWU200" s="3"/>
      <c r="RWV200" s="3"/>
      <c r="RWW200" s="3"/>
      <c r="RWX200" s="3"/>
      <c r="RWY200" s="3"/>
      <c r="RWZ200" s="3"/>
      <c r="RXA200" s="3"/>
      <c r="RXB200" s="3"/>
      <c r="RXC200" s="3"/>
      <c r="RXD200" s="3"/>
      <c r="RXE200" s="3"/>
      <c r="RXF200" s="3"/>
      <c r="RXG200" s="3"/>
      <c r="RXH200" s="3"/>
      <c r="RXI200" s="3"/>
      <c r="RXJ200" s="3"/>
      <c r="RXK200" s="3"/>
      <c r="RXL200" s="3"/>
      <c r="RXM200" s="3"/>
      <c r="RXN200" s="3"/>
      <c r="RXO200" s="3"/>
      <c r="RXP200" s="3"/>
      <c r="RXQ200" s="3"/>
      <c r="RXR200" s="3"/>
      <c r="RXS200" s="3"/>
      <c r="RXT200" s="3"/>
      <c r="RXU200" s="3"/>
      <c r="RXV200" s="3"/>
      <c r="RXW200" s="3"/>
      <c r="RXX200" s="3"/>
      <c r="RXY200" s="3"/>
      <c r="RXZ200" s="3"/>
      <c r="RYA200" s="3"/>
      <c r="RYB200" s="3"/>
      <c r="RYC200" s="3"/>
      <c r="RYD200" s="3"/>
      <c r="RYE200" s="3"/>
      <c r="RYF200" s="3"/>
      <c r="RYG200" s="3"/>
      <c r="RYH200" s="3"/>
      <c r="RYI200" s="3"/>
      <c r="RYJ200" s="3"/>
      <c r="RYK200" s="3"/>
      <c r="RYL200" s="3"/>
      <c r="RYM200" s="3"/>
      <c r="RYN200" s="3"/>
      <c r="RYO200" s="3"/>
      <c r="RYP200" s="3"/>
      <c r="RYQ200" s="3"/>
      <c r="RYR200" s="3"/>
      <c r="RYS200" s="3"/>
      <c r="RYT200" s="3"/>
      <c r="RYU200" s="3"/>
      <c r="RYV200" s="3"/>
      <c r="RYW200" s="3"/>
      <c r="RYX200" s="3"/>
      <c r="RYY200" s="3"/>
      <c r="RYZ200" s="3"/>
      <c r="RZA200" s="3"/>
      <c r="RZB200" s="3"/>
      <c r="RZC200" s="3"/>
      <c r="RZD200" s="3"/>
      <c r="RZE200" s="3"/>
      <c r="RZF200" s="3"/>
      <c r="RZG200" s="3"/>
      <c r="RZH200" s="3"/>
      <c r="RZI200" s="3"/>
      <c r="RZJ200" s="3"/>
      <c r="RZK200" s="3"/>
      <c r="RZL200" s="3"/>
      <c r="RZM200" s="3"/>
      <c r="RZN200" s="3"/>
      <c r="RZO200" s="3"/>
      <c r="RZP200" s="3"/>
      <c r="RZQ200" s="3"/>
      <c r="RZR200" s="3"/>
      <c r="RZS200" s="3"/>
      <c r="RZT200" s="3"/>
      <c r="RZU200" s="3"/>
      <c r="RZV200" s="3"/>
      <c r="RZW200" s="3"/>
      <c r="RZX200" s="3"/>
      <c r="RZY200" s="3"/>
      <c r="RZZ200" s="3"/>
      <c r="SAA200" s="3"/>
      <c r="SAB200" s="3"/>
      <c r="SAC200" s="3"/>
      <c r="SAD200" s="3"/>
      <c r="SAE200" s="3"/>
      <c r="SAF200" s="3"/>
      <c r="SAG200" s="3"/>
      <c r="SAH200" s="3"/>
      <c r="SAI200" s="3"/>
      <c r="SAJ200" s="3"/>
      <c r="SAK200" s="3"/>
      <c r="SAL200" s="3"/>
      <c r="SAM200" s="3"/>
      <c r="SAN200" s="3"/>
      <c r="SAO200" s="3"/>
      <c r="SAP200" s="3"/>
      <c r="SAQ200" s="3"/>
      <c r="SAR200" s="3"/>
      <c r="SAS200" s="3"/>
      <c r="SAT200" s="3"/>
      <c r="SAU200" s="3"/>
      <c r="SAV200" s="3"/>
      <c r="SAW200" s="3"/>
      <c r="SAX200" s="3"/>
      <c r="SAY200" s="3"/>
      <c r="SAZ200" s="3"/>
      <c r="SBA200" s="3"/>
      <c r="SBB200" s="3"/>
      <c r="SBC200" s="3"/>
      <c r="SBD200" s="3"/>
      <c r="SBE200" s="3"/>
      <c r="SBF200" s="3"/>
      <c r="SBG200" s="3"/>
      <c r="SBH200" s="3"/>
      <c r="SBI200" s="3"/>
      <c r="SBJ200" s="3"/>
      <c r="SBK200" s="3"/>
      <c r="SBL200" s="3"/>
      <c r="SBM200" s="3"/>
      <c r="SBN200" s="3"/>
      <c r="SBO200" s="3"/>
      <c r="SBP200" s="3"/>
      <c r="SBQ200" s="3"/>
      <c r="SBR200" s="3"/>
      <c r="SBS200" s="3"/>
      <c r="SBT200" s="3"/>
      <c r="SBU200" s="3"/>
      <c r="SBV200" s="3"/>
      <c r="SBW200" s="3"/>
      <c r="SBX200" s="3"/>
      <c r="SBY200" s="3"/>
      <c r="SBZ200" s="3"/>
      <c r="SCA200" s="3"/>
      <c r="SCB200" s="3"/>
      <c r="SCC200" s="3"/>
      <c r="SCD200" s="3"/>
      <c r="SCE200" s="3"/>
      <c r="SCF200" s="3"/>
      <c r="SCG200" s="3"/>
      <c r="SCH200" s="3"/>
      <c r="SCI200" s="3"/>
      <c r="SCJ200" s="3"/>
      <c r="SCK200" s="3"/>
      <c r="SCL200" s="3"/>
      <c r="SCM200" s="3"/>
      <c r="SCN200" s="3"/>
      <c r="SCO200" s="3"/>
      <c r="SCP200" s="3"/>
      <c r="SCQ200" s="3"/>
      <c r="SCR200" s="3"/>
      <c r="SCS200" s="3"/>
      <c r="SCT200" s="3"/>
      <c r="SCU200" s="3"/>
      <c r="SCV200" s="3"/>
      <c r="SCW200" s="3"/>
      <c r="SCX200" s="3"/>
      <c r="SCY200" s="3"/>
      <c r="SCZ200" s="3"/>
      <c r="SDA200" s="3"/>
      <c r="SDB200" s="3"/>
      <c r="SDC200" s="3"/>
      <c r="SDD200" s="3"/>
      <c r="SDE200" s="3"/>
      <c r="SDF200" s="3"/>
      <c r="SDG200" s="3"/>
      <c r="SDH200" s="3"/>
      <c r="SDI200" s="3"/>
      <c r="SDJ200" s="3"/>
      <c r="SDK200" s="3"/>
      <c r="SDL200" s="3"/>
      <c r="SDM200" s="3"/>
      <c r="SDN200" s="3"/>
      <c r="SDO200" s="3"/>
      <c r="SDP200" s="3"/>
      <c r="SDQ200" s="3"/>
      <c r="SDR200" s="3"/>
      <c r="SDS200" s="3"/>
      <c r="SDT200" s="3"/>
      <c r="SDU200" s="3"/>
      <c r="SDV200" s="3"/>
      <c r="SDW200" s="3"/>
      <c r="SDX200" s="3"/>
      <c r="SDY200" s="3"/>
      <c r="SDZ200" s="3"/>
      <c r="SEA200" s="3"/>
      <c r="SEB200" s="3"/>
      <c r="SEC200" s="3"/>
      <c r="SED200" s="3"/>
      <c r="SEE200" s="3"/>
      <c r="SEF200" s="3"/>
      <c r="SEG200" s="3"/>
      <c r="SEH200" s="3"/>
      <c r="SEI200" s="3"/>
      <c r="SEJ200" s="3"/>
      <c r="SEK200" s="3"/>
      <c r="SEL200" s="3"/>
      <c r="SEM200" s="3"/>
      <c r="SEN200" s="3"/>
      <c r="SEO200" s="3"/>
      <c r="SEP200" s="3"/>
      <c r="SEQ200" s="3"/>
      <c r="SER200" s="3"/>
      <c r="SES200" s="3"/>
      <c r="SET200" s="3"/>
      <c r="SEU200" s="3"/>
      <c r="SEV200" s="3"/>
      <c r="SEW200" s="3"/>
      <c r="SEX200" s="3"/>
      <c r="SEY200" s="3"/>
      <c r="SEZ200" s="3"/>
      <c r="SFA200" s="3"/>
      <c r="SFB200" s="3"/>
      <c r="SFC200" s="3"/>
      <c r="SFD200" s="3"/>
      <c r="SFE200" s="3"/>
      <c r="SFF200" s="3"/>
      <c r="SFG200" s="3"/>
      <c r="SFH200" s="3"/>
      <c r="SFI200" s="3"/>
      <c r="SFJ200" s="3"/>
      <c r="SFK200" s="3"/>
      <c r="SFL200" s="3"/>
      <c r="SFM200" s="3"/>
      <c r="SFN200" s="3"/>
      <c r="SFO200" s="3"/>
      <c r="SFP200" s="3"/>
      <c r="SFQ200" s="3"/>
      <c r="SFR200" s="3"/>
      <c r="SFS200" s="3"/>
      <c r="SFT200" s="3"/>
      <c r="SFU200" s="3"/>
      <c r="SFV200" s="3"/>
      <c r="SFW200" s="3"/>
      <c r="SFX200" s="3"/>
      <c r="SFY200" s="3"/>
      <c r="SFZ200" s="3"/>
      <c r="SGA200" s="3"/>
      <c r="SGB200" s="3"/>
      <c r="SGC200" s="3"/>
      <c r="SGD200" s="3"/>
      <c r="SGE200" s="3"/>
      <c r="SGF200" s="3"/>
      <c r="SGG200" s="3"/>
      <c r="SGH200" s="3"/>
      <c r="SGI200" s="3"/>
      <c r="SGJ200" s="3"/>
      <c r="SGK200" s="3"/>
      <c r="SGL200" s="3"/>
      <c r="SGM200" s="3"/>
      <c r="SGN200" s="3"/>
      <c r="SGO200" s="3"/>
      <c r="SGP200" s="3"/>
      <c r="SGQ200" s="3"/>
      <c r="SGR200" s="3"/>
      <c r="SGS200" s="3"/>
      <c r="SGT200" s="3"/>
      <c r="SGU200" s="3"/>
      <c r="SGV200" s="3"/>
      <c r="SGW200" s="3"/>
      <c r="SGX200" s="3"/>
      <c r="SGY200" s="3"/>
      <c r="SGZ200" s="3"/>
      <c r="SHA200" s="3"/>
      <c r="SHB200" s="3"/>
      <c r="SHC200" s="3"/>
      <c r="SHD200" s="3"/>
      <c r="SHE200" s="3"/>
      <c r="SHF200" s="3"/>
      <c r="SHG200" s="3"/>
      <c r="SHH200" s="3"/>
      <c r="SHI200" s="3"/>
      <c r="SHJ200" s="3"/>
      <c r="SHK200" s="3"/>
      <c r="SHL200" s="3"/>
      <c r="SHM200" s="3"/>
      <c r="SHN200" s="3"/>
      <c r="SHO200" s="3"/>
      <c r="SHP200" s="3"/>
      <c r="SHQ200" s="3"/>
      <c r="SHR200" s="3"/>
      <c r="SHS200" s="3"/>
      <c r="SHT200" s="3"/>
      <c r="SHU200" s="3"/>
      <c r="SHV200" s="3"/>
      <c r="SHW200" s="3"/>
      <c r="SHX200" s="3"/>
      <c r="SHY200" s="3"/>
      <c r="SHZ200" s="3"/>
      <c r="SIA200" s="3"/>
      <c r="SIB200" s="3"/>
      <c r="SIC200" s="3"/>
      <c r="SID200" s="3"/>
      <c r="SIE200" s="3"/>
      <c r="SIF200" s="3"/>
      <c r="SIG200" s="3"/>
      <c r="SIH200" s="3"/>
      <c r="SII200" s="3"/>
      <c r="SIJ200" s="3"/>
      <c r="SIK200" s="3"/>
      <c r="SIL200" s="3"/>
      <c r="SIM200" s="3"/>
      <c r="SIN200" s="3"/>
      <c r="SIO200" s="3"/>
      <c r="SIP200" s="3"/>
      <c r="SIQ200" s="3"/>
      <c r="SIR200" s="3"/>
      <c r="SIS200" s="3"/>
      <c r="SIT200" s="3"/>
      <c r="SIU200" s="3"/>
      <c r="SIV200" s="3"/>
      <c r="SIW200" s="3"/>
      <c r="SIX200" s="3"/>
      <c r="SIY200" s="3"/>
      <c r="SIZ200" s="3"/>
      <c r="SJA200" s="3"/>
      <c r="SJB200" s="3"/>
      <c r="SJC200" s="3"/>
      <c r="SJD200" s="3"/>
      <c r="SJE200" s="3"/>
      <c r="SJF200" s="3"/>
      <c r="SJG200" s="3"/>
      <c r="SJH200" s="3"/>
      <c r="SJI200" s="3"/>
      <c r="SJJ200" s="3"/>
      <c r="SJK200" s="3"/>
      <c r="SJL200" s="3"/>
      <c r="SJM200" s="3"/>
      <c r="SJN200" s="3"/>
      <c r="SJO200" s="3"/>
      <c r="SJP200" s="3"/>
      <c r="SJQ200" s="3"/>
      <c r="SJR200" s="3"/>
      <c r="SJS200" s="3"/>
      <c r="SJT200" s="3"/>
      <c r="SJU200" s="3"/>
      <c r="SJV200" s="3"/>
      <c r="SJW200" s="3"/>
      <c r="SJX200" s="3"/>
      <c r="SJY200" s="3"/>
      <c r="SJZ200" s="3"/>
      <c r="SKA200" s="3"/>
      <c r="SKB200" s="3"/>
      <c r="SKC200" s="3"/>
      <c r="SKD200" s="3"/>
      <c r="SKE200" s="3"/>
      <c r="SKF200" s="3"/>
      <c r="SKG200" s="3"/>
      <c r="SKH200" s="3"/>
      <c r="SKI200" s="3"/>
      <c r="SKJ200" s="3"/>
      <c r="SKK200" s="3"/>
      <c r="SKL200" s="3"/>
      <c r="SKM200" s="3"/>
      <c r="SKN200" s="3"/>
      <c r="SKO200" s="3"/>
      <c r="SKP200" s="3"/>
      <c r="SKQ200" s="3"/>
      <c r="SKR200" s="3"/>
      <c r="SKS200" s="3"/>
      <c r="SKT200" s="3"/>
      <c r="SKU200" s="3"/>
      <c r="SKV200" s="3"/>
      <c r="SKW200" s="3"/>
      <c r="SKX200" s="3"/>
      <c r="SKY200" s="3"/>
      <c r="SKZ200" s="3"/>
      <c r="SLA200" s="3"/>
      <c r="SLB200" s="3"/>
      <c r="SLC200" s="3"/>
      <c r="SLD200" s="3"/>
      <c r="SLE200" s="3"/>
      <c r="SLF200" s="3"/>
      <c r="SLG200" s="3"/>
      <c r="SLH200" s="3"/>
      <c r="SLI200" s="3"/>
      <c r="SLJ200" s="3"/>
      <c r="SLK200" s="3"/>
      <c r="SLL200" s="3"/>
      <c r="SLM200" s="3"/>
      <c r="SLN200" s="3"/>
      <c r="SLO200" s="3"/>
      <c r="SLP200" s="3"/>
      <c r="SLQ200" s="3"/>
      <c r="SLR200" s="3"/>
      <c r="SLS200" s="3"/>
      <c r="SLT200" s="3"/>
      <c r="SLU200" s="3"/>
      <c r="SLV200" s="3"/>
      <c r="SLW200" s="3"/>
      <c r="SLX200" s="3"/>
      <c r="SLY200" s="3"/>
      <c r="SLZ200" s="3"/>
      <c r="SMA200" s="3"/>
      <c r="SMB200" s="3"/>
      <c r="SMC200" s="3"/>
      <c r="SMD200" s="3"/>
      <c r="SME200" s="3"/>
      <c r="SMF200" s="3"/>
      <c r="SMG200" s="3"/>
      <c r="SMH200" s="3"/>
      <c r="SMI200" s="3"/>
      <c r="SMJ200" s="3"/>
      <c r="SMK200" s="3"/>
      <c r="SML200" s="3"/>
      <c r="SMM200" s="3"/>
      <c r="SMN200" s="3"/>
      <c r="SMO200" s="3"/>
      <c r="SMP200" s="3"/>
      <c r="SMQ200" s="3"/>
      <c r="SMR200" s="3"/>
      <c r="SMS200" s="3"/>
      <c r="SMT200" s="3"/>
      <c r="SMU200" s="3"/>
      <c r="SMV200" s="3"/>
      <c r="SMW200" s="3"/>
      <c r="SMX200" s="3"/>
      <c r="SMY200" s="3"/>
      <c r="SMZ200" s="3"/>
      <c r="SNA200" s="3"/>
      <c r="SNB200" s="3"/>
      <c r="SNC200" s="3"/>
      <c r="SND200" s="3"/>
      <c r="SNE200" s="3"/>
      <c r="SNF200" s="3"/>
      <c r="SNG200" s="3"/>
      <c r="SNH200" s="3"/>
      <c r="SNI200" s="3"/>
      <c r="SNJ200" s="3"/>
      <c r="SNK200" s="3"/>
      <c r="SNL200" s="3"/>
      <c r="SNM200" s="3"/>
      <c r="SNN200" s="3"/>
      <c r="SNO200" s="3"/>
      <c r="SNP200" s="3"/>
      <c r="SNQ200" s="3"/>
      <c r="SNR200" s="3"/>
      <c r="SNS200" s="3"/>
      <c r="SNT200" s="3"/>
      <c r="SNU200" s="3"/>
      <c r="SNV200" s="3"/>
      <c r="SNW200" s="3"/>
      <c r="SNX200" s="3"/>
      <c r="SNY200" s="3"/>
      <c r="SNZ200" s="3"/>
      <c r="SOA200" s="3"/>
      <c r="SOB200" s="3"/>
      <c r="SOC200" s="3"/>
      <c r="SOD200" s="3"/>
      <c r="SOE200" s="3"/>
      <c r="SOF200" s="3"/>
      <c r="SOG200" s="3"/>
      <c r="SOH200" s="3"/>
      <c r="SOI200" s="3"/>
      <c r="SOJ200" s="3"/>
      <c r="SOK200" s="3"/>
      <c r="SOL200" s="3"/>
      <c r="SOM200" s="3"/>
      <c r="SON200" s="3"/>
      <c r="SOO200" s="3"/>
      <c r="SOP200" s="3"/>
      <c r="SOQ200" s="3"/>
      <c r="SOR200" s="3"/>
      <c r="SOS200" s="3"/>
      <c r="SOT200" s="3"/>
      <c r="SOU200" s="3"/>
      <c r="SOV200" s="3"/>
      <c r="SOW200" s="3"/>
      <c r="SOX200" s="3"/>
      <c r="SOY200" s="3"/>
      <c r="SOZ200" s="3"/>
      <c r="SPA200" s="3"/>
      <c r="SPB200" s="3"/>
      <c r="SPC200" s="3"/>
      <c r="SPD200" s="3"/>
      <c r="SPE200" s="3"/>
      <c r="SPF200" s="3"/>
      <c r="SPG200" s="3"/>
      <c r="SPH200" s="3"/>
      <c r="SPI200" s="3"/>
      <c r="SPJ200" s="3"/>
      <c r="SPK200" s="3"/>
      <c r="SPL200" s="3"/>
      <c r="SPM200" s="3"/>
      <c r="SPN200" s="3"/>
      <c r="SPO200" s="3"/>
      <c r="SPP200" s="3"/>
      <c r="SPQ200" s="3"/>
      <c r="SPR200" s="3"/>
      <c r="SPS200" s="3"/>
      <c r="SPT200" s="3"/>
      <c r="SPU200" s="3"/>
      <c r="SPV200" s="3"/>
      <c r="SPW200" s="3"/>
      <c r="SPX200" s="3"/>
      <c r="SPY200" s="3"/>
      <c r="SPZ200" s="3"/>
      <c r="SQA200" s="3"/>
      <c r="SQB200" s="3"/>
      <c r="SQC200" s="3"/>
      <c r="SQD200" s="3"/>
      <c r="SQE200" s="3"/>
      <c r="SQF200" s="3"/>
      <c r="SQG200" s="3"/>
      <c r="SQH200" s="3"/>
      <c r="SQI200" s="3"/>
      <c r="SQJ200" s="3"/>
      <c r="SQK200" s="3"/>
      <c r="SQL200" s="3"/>
      <c r="SQM200" s="3"/>
      <c r="SQN200" s="3"/>
      <c r="SQO200" s="3"/>
      <c r="SQP200" s="3"/>
      <c r="SQQ200" s="3"/>
      <c r="SQR200" s="3"/>
      <c r="SQS200" s="3"/>
      <c r="SQT200" s="3"/>
      <c r="SQU200" s="3"/>
      <c r="SQV200" s="3"/>
      <c r="SQW200" s="3"/>
      <c r="SQX200" s="3"/>
      <c r="SQY200" s="3"/>
      <c r="SQZ200" s="3"/>
      <c r="SRA200" s="3"/>
      <c r="SRB200" s="3"/>
      <c r="SRC200" s="3"/>
      <c r="SRD200" s="3"/>
      <c r="SRE200" s="3"/>
      <c r="SRF200" s="3"/>
      <c r="SRG200" s="3"/>
      <c r="SRH200" s="3"/>
      <c r="SRI200" s="3"/>
      <c r="SRJ200" s="3"/>
      <c r="SRK200" s="3"/>
      <c r="SRL200" s="3"/>
      <c r="SRM200" s="3"/>
      <c r="SRN200" s="3"/>
      <c r="SRO200" s="3"/>
      <c r="SRP200" s="3"/>
      <c r="SRQ200" s="3"/>
      <c r="SRR200" s="3"/>
      <c r="SRS200" s="3"/>
      <c r="SRT200" s="3"/>
      <c r="SRU200" s="3"/>
      <c r="SRV200" s="3"/>
      <c r="SRW200" s="3"/>
      <c r="SRX200" s="3"/>
      <c r="SRY200" s="3"/>
      <c r="SRZ200" s="3"/>
      <c r="SSA200" s="3"/>
      <c r="SSB200" s="3"/>
      <c r="SSC200" s="3"/>
      <c r="SSD200" s="3"/>
      <c r="SSE200" s="3"/>
      <c r="SSF200" s="3"/>
      <c r="SSG200" s="3"/>
      <c r="SSH200" s="3"/>
      <c r="SSI200" s="3"/>
      <c r="SSJ200" s="3"/>
      <c r="SSK200" s="3"/>
      <c r="SSL200" s="3"/>
      <c r="SSM200" s="3"/>
      <c r="SSN200" s="3"/>
      <c r="SSO200" s="3"/>
      <c r="SSP200" s="3"/>
      <c r="SSQ200" s="3"/>
      <c r="SSR200" s="3"/>
      <c r="SSS200" s="3"/>
      <c r="SST200" s="3"/>
      <c r="SSU200" s="3"/>
      <c r="SSV200" s="3"/>
      <c r="SSW200" s="3"/>
      <c r="SSX200" s="3"/>
      <c r="SSY200" s="3"/>
      <c r="SSZ200" s="3"/>
      <c r="STA200" s="3"/>
      <c r="STB200" s="3"/>
      <c r="STC200" s="3"/>
      <c r="STD200" s="3"/>
      <c r="STE200" s="3"/>
      <c r="STF200" s="3"/>
      <c r="STG200" s="3"/>
      <c r="STH200" s="3"/>
      <c r="STI200" s="3"/>
      <c r="STJ200" s="3"/>
      <c r="STK200" s="3"/>
      <c r="STL200" s="3"/>
      <c r="STM200" s="3"/>
      <c r="STN200" s="3"/>
      <c r="STO200" s="3"/>
      <c r="STP200" s="3"/>
      <c r="STQ200" s="3"/>
      <c r="STR200" s="3"/>
      <c r="STS200" s="3"/>
      <c r="STT200" s="3"/>
      <c r="STU200" s="3"/>
      <c r="STV200" s="3"/>
      <c r="STW200" s="3"/>
      <c r="STX200" s="3"/>
      <c r="STY200" s="3"/>
      <c r="STZ200" s="3"/>
      <c r="SUA200" s="3"/>
      <c r="SUB200" s="3"/>
      <c r="SUC200" s="3"/>
      <c r="SUD200" s="3"/>
      <c r="SUE200" s="3"/>
      <c r="SUF200" s="3"/>
      <c r="SUG200" s="3"/>
      <c r="SUH200" s="3"/>
      <c r="SUI200" s="3"/>
      <c r="SUJ200" s="3"/>
      <c r="SUK200" s="3"/>
      <c r="SUL200" s="3"/>
      <c r="SUM200" s="3"/>
      <c r="SUN200" s="3"/>
      <c r="SUO200" s="3"/>
      <c r="SUP200" s="3"/>
      <c r="SUQ200" s="3"/>
      <c r="SUR200" s="3"/>
      <c r="SUS200" s="3"/>
      <c r="SUT200" s="3"/>
      <c r="SUU200" s="3"/>
      <c r="SUV200" s="3"/>
      <c r="SUW200" s="3"/>
      <c r="SUX200" s="3"/>
      <c r="SUY200" s="3"/>
      <c r="SUZ200" s="3"/>
      <c r="SVA200" s="3"/>
      <c r="SVB200" s="3"/>
      <c r="SVC200" s="3"/>
      <c r="SVD200" s="3"/>
      <c r="SVE200" s="3"/>
      <c r="SVF200" s="3"/>
      <c r="SVG200" s="3"/>
      <c r="SVH200" s="3"/>
      <c r="SVI200" s="3"/>
      <c r="SVJ200" s="3"/>
      <c r="SVK200" s="3"/>
      <c r="SVL200" s="3"/>
      <c r="SVM200" s="3"/>
      <c r="SVN200" s="3"/>
      <c r="SVO200" s="3"/>
      <c r="SVP200" s="3"/>
      <c r="SVQ200" s="3"/>
      <c r="SVR200" s="3"/>
      <c r="SVS200" s="3"/>
      <c r="SVT200" s="3"/>
      <c r="SVU200" s="3"/>
      <c r="SVV200" s="3"/>
      <c r="SVW200" s="3"/>
      <c r="SVX200" s="3"/>
      <c r="SVY200" s="3"/>
      <c r="SVZ200" s="3"/>
      <c r="SWA200" s="3"/>
      <c r="SWB200" s="3"/>
      <c r="SWC200" s="3"/>
      <c r="SWD200" s="3"/>
      <c r="SWE200" s="3"/>
      <c r="SWF200" s="3"/>
      <c r="SWG200" s="3"/>
      <c r="SWH200" s="3"/>
      <c r="SWI200" s="3"/>
      <c r="SWJ200" s="3"/>
      <c r="SWK200" s="3"/>
      <c r="SWL200" s="3"/>
      <c r="SWM200" s="3"/>
      <c r="SWN200" s="3"/>
      <c r="SWO200" s="3"/>
      <c r="SWP200" s="3"/>
      <c r="SWQ200" s="3"/>
      <c r="SWR200" s="3"/>
      <c r="SWS200" s="3"/>
      <c r="SWT200" s="3"/>
      <c r="SWU200" s="3"/>
      <c r="SWV200" s="3"/>
      <c r="SWW200" s="3"/>
      <c r="SWX200" s="3"/>
      <c r="SWY200" s="3"/>
      <c r="SWZ200" s="3"/>
      <c r="SXA200" s="3"/>
      <c r="SXB200" s="3"/>
      <c r="SXC200" s="3"/>
      <c r="SXD200" s="3"/>
      <c r="SXE200" s="3"/>
      <c r="SXF200" s="3"/>
      <c r="SXG200" s="3"/>
      <c r="SXH200" s="3"/>
      <c r="SXI200" s="3"/>
      <c r="SXJ200" s="3"/>
      <c r="SXK200" s="3"/>
      <c r="SXL200" s="3"/>
      <c r="SXM200" s="3"/>
      <c r="SXN200" s="3"/>
      <c r="SXO200" s="3"/>
      <c r="SXP200" s="3"/>
      <c r="SXQ200" s="3"/>
      <c r="SXR200" s="3"/>
      <c r="SXS200" s="3"/>
      <c r="SXT200" s="3"/>
      <c r="SXU200" s="3"/>
      <c r="SXV200" s="3"/>
      <c r="SXW200" s="3"/>
      <c r="SXX200" s="3"/>
      <c r="SXY200" s="3"/>
      <c r="SXZ200" s="3"/>
      <c r="SYA200" s="3"/>
      <c r="SYB200" s="3"/>
      <c r="SYC200" s="3"/>
      <c r="SYD200" s="3"/>
      <c r="SYE200" s="3"/>
      <c r="SYF200" s="3"/>
      <c r="SYG200" s="3"/>
      <c r="SYH200" s="3"/>
      <c r="SYI200" s="3"/>
      <c r="SYJ200" s="3"/>
      <c r="SYK200" s="3"/>
      <c r="SYL200" s="3"/>
      <c r="SYM200" s="3"/>
      <c r="SYN200" s="3"/>
      <c r="SYO200" s="3"/>
      <c r="SYP200" s="3"/>
      <c r="SYQ200" s="3"/>
      <c r="SYR200" s="3"/>
      <c r="SYS200" s="3"/>
      <c r="SYT200" s="3"/>
      <c r="SYU200" s="3"/>
      <c r="SYV200" s="3"/>
      <c r="SYW200" s="3"/>
      <c r="SYX200" s="3"/>
      <c r="SYY200" s="3"/>
      <c r="SYZ200" s="3"/>
      <c r="SZA200" s="3"/>
      <c r="SZB200" s="3"/>
      <c r="SZC200" s="3"/>
      <c r="SZD200" s="3"/>
      <c r="SZE200" s="3"/>
      <c r="SZF200" s="3"/>
      <c r="SZG200" s="3"/>
      <c r="SZH200" s="3"/>
      <c r="SZI200" s="3"/>
      <c r="SZJ200" s="3"/>
      <c r="SZK200" s="3"/>
      <c r="SZL200" s="3"/>
      <c r="SZM200" s="3"/>
      <c r="SZN200" s="3"/>
      <c r="SZO200" s="3"/>
      <c r="SZP200" s="3"/>
      <c r="SZQ200" s="3"/>
      <c r="SZR200" s="3"/>
      <c r="SZS200" s="3"/>
      <c r="SZT200" s="3"/>
      <c r="SZU200" s="3"/>
      <c r="SZV200" s="3"/>
      <c r="SZW200" s="3"/>
      <c r="SZX200" s="3"/>
      <c r="SZY200" s="3"/>
      <c r="SZZ200" s="3"/>
      <c r="TAA200" s="3"/>
      <c r="TAB200" s="3"/>
      <c r="TAC200" s="3"/>
      <c r="TAD200" s="3"/>
      <c r="TAE200" s="3"/>
      <c r="TAF200" s="3"/>
      <c r="TAG200" s="3"/>
      <c r="TAH200" s="3"/>
      <c r="TAI200" s="3"/>
      <c r="TAJ200" s="3"/>
      <c r="TAK200" s="3"/>
      <c r="TAL200" s="3"/>
      <c r="TAM200" s="3"/>
      <c r="TAN200" s="3"/>
      <c r="TAO200" s="3"/>
      <c r="TAP200" s="3"/>
      <c r="TAQ200" s="3"/>
      <c r="TAR200" s="3"/>
      <c r="TAS200" s="3"/>
      <c r="TAT200" s="3"/>
      <c r="TAU200" s="3"/>
      <c r="TAV200" s="3"/>
      <c r="TAW200" s="3"/>
      <c r="TAX200" s="3"/>
      <c r="TAY200" s="3"/>
      <c r="TAZ200" s="3"/>
      <c r="TBA200" s="3"/>
      <c r="TBB200" s="3"/>
      <c r="TBC200" s="3"/>
      <c r="TBD200" s="3"/>
      <c r="TBE200" s="3"/>
      <c r="TBF200" s="3"/>
      <c r="TBG200" s="3"/>
      <c r="TBH200" s="3"/>
      <c r="TBI200" s="3"/>
      <c r="TBJ200" s="3"/>
      <c r="TBK200" s="3"/>
      <c r="TBL200" s="3"/>
      <c r="TBM200" s="3"/>
      <c r="TBN200" s="3"/>
      <c r="TBO200" s="3"/>
      <c r="TBP200" s="3"/>
      <c r="TBQ200" s="3"/>
      <c r="TBR200" s="3"/>
      <c r="TBS200" s="3"/>
      <c r="TBT200" s="3"/>
      <c r="TBU200" s="3"/>
      <c r="TBV200" s="3"/>
      <c r="TBW200" s="3"/>
      <c r="TBX200" s="3"/>
      <c r="TBY200" s="3"/>
      <c r="TBZ200" s="3"/>
      <c r="TCA200" s="3"/>
      <c r="TCB200" s="3"/>
      <c r="TCC200" s="3"/>
      <c r="TCD200" s="3"/>
      <c r="TCE200" s="3"/>
      <c r="TCF200" s="3"/>
      <c r="TCG200" s="3"/>
      <c r="TCH200" s="3"/>
      <c r="TCI200" s="3"/>
      <c r="TCJ200" s="3"/>
      <c r="TCK200" s="3"/>
      <c r="TCL200" s="3"/>
      <c r="TCM200" s="3"/>
      <c r="TCN200" s="3"/>
      <c r="TCO200" s="3"/>
      <c r="TCP200" s="3"/>
      <c r="TCQ200" s="3"/>
      <c r="TCR200" s="3"/>
      <c r="TCS200" s="3"/>
      <c r="TCT200" s="3"/>
      <c r="TCU200" s="3"/>
      <c r="TCV200" s="3"/>
      <c r="TCW200" s="3"/>
      <c r="TCX200" s="3"/>
      <c r="TCY200" s="3"/>
      <c r="TCZ200" s="3"/>
      <c r="TDA200" s="3"/>
      <c r="TDB200" s="3"/>
      <c r="TDC200" s="3"/>
      <c r="TDD200" s="3"/>
      <c r="TDE200" s="3"/>
      <c r="TDF200" s="3"/>
      <c r="TDG200" s="3"/>
      <c r="TDH200" s="3"/>
      <c r="TDI200" s="3"/>
      <c r="TDJ200" s="3"/>
      <c r="TDK200" s="3"/>
      <c r="TDL200" s="3"/>
      <c r="TDM200" s="3"/>
      <c r="TDN200" s="3"/>
      <c r="TDO200" s="3"/>
      <c r="TDP200" s="3"/>
      <c r="TDQ200" s="3"/>
      <c r="TDR200" s="3"/>
      <c r="TDS200" s="3"/>
      <c r="TDT200" s="3"/>
      <c r="TDU200" s="3"/>
      <c r="TDV200" s="3"/>
      <c r="TDW200" s="3"/>
      <c r="TDX200" s="3"/>
      <c r="TDY200" s="3"/>
      <c r="TDZ200" s="3"/>
      <c r="TEA200" s="3"/>
      <c r="TEB200" s="3"/>
      <c r="TEC200" s="3"/>
      <c r="TED200" s="3"/>
      <c r="TEE200" s="3"/>
      <c r="TEF200" s="3"/>
      <c r="TEG200" s="3"/>
      <c r="TEH200" s="3"/>
      <c r="TEI200" s="3"/>
      <c r="TEJ200" s="3"/>
      <c r="TEK200" s="3"/>
      <c r="TEL200" s="3"/>
      <c r="TEM200" s="3"/>
      <c r="TEN200" s="3"/>
      <c r="TEO200" s="3"/>
      <c r="TEP200" s="3"/>
      <c r="TEQ200" s="3"/>
      <c r="TER200" s="3"/>
      <c r="TES200" s="3"/>
      <c r="TET200" s="3"/>
      <c r="TEU200" s="3"/>
      <c r="TEV200" s="3"/>
      <c r="TEW200" s="3"/>
      <c r="TEX200" s="3"/>
      <c r="TEY200" s="3"/>
      <c r="TEZ200" s="3"/>
      <c r="TFA200" s="3"/>
      <c r="TFB200" s="3"/>
      <c r="TFC200" s="3"/>
      <c r="TFD200" s="3"/>
      <c r="TFE200" s="3"/>
      <c r="TFF200" s="3"/>
      <c r="TFG200" s="3"/>
      <c r="TFH200" s="3"/>
      <c r="TFI200" s="3"/>
      <c r="TFJ200" s="3"/>
      <c r="TFK200" s="3"/>
      <c r="TFL200" s="3"/>
      <c r="TFM200" s="3"/>
      <c r="TFN200" s="3"/>
      <c r="TFO200" s="3"/>
      <c r="TFP200" s="3"/>
      <c r="TFQ200" s="3"/>
      <c r="TFR200" s="3"/>
      <c r="TFS200" s="3"/>
      <c r="TFT200" s="3"/>
      <c r="TFU200" s="3"/>
      <c r="TFV200" s="3"/>
      <c r="TFW200" s="3"/>
      <c r="TFX200" s="3"/>
      <c r="TFY200" s="3"/>
      <c r="TFZ200" s="3"/>
      <c r="TGA200" s="3"/>
      <c r="TGB200" s="3"/>
      <c r="TGC200" s="3"/>
      <c r="TGD200" s="3"/>
      <c r="TGE200" s="3"/>
      <c r="TGF200" s="3"/>
      <c r="TGG200" s="3"/>
      <c r="TGH200" s="3"/>
      <c r="TGI200" s="3"/>
      <c r="TGJ200" s="3"/>
      <c r="TGK200" s="3"/>
      <c r="TGL200" s="3"/>
      <c r="TGM200" s="3"/>
      <c r="TGN200" s="3"/>
      <c r="TGO200" s="3"/>
      <c r="TGP200" s="3"/>
      <c r="TGQ200" s="3"/>
      <c r="TGR200" s="3"/>
      <c r="TGS200" s="3"/>
      <c r="TGT200" s="3"/>
      <c r="TGU200" s="3"/>
      <c r="TGV200" s="3"/>
      <c r="TGW200" s="3"/>
      <c r="TGX200" s="3"/>
      <c r="TGY200" s="3"/>
      <c r="TGZ200" s="3"/>
      <c r="THA200" s="3"/>
      <c r="THB200" s="3"/>
      <c r="THC200" s="3"/>
      <c r="THD200" s="3"/>
      <c r="THE200" s="3"/>
      <c r="THF200" s="3"/>
      <c r="THG200" s="3"/>
      <c r="THH200" s="3"/>
      <c r="THI200" s="3"/>
      <c r="THJ200" s="3"/>
      <c r="THK200" s="3"/>
      <c r="THL200" s="3"/>
      <c r="THM200" s="3"/>
      <c r="THN200" s="3"/>
      <c r="THO200" s="3"/>
      <c r="THP200" s="3"/>
      <c r="THQ200" s="3"/>
      <c r="THR200" s="3"/>
      <c r="THS200" s="3"/>
      <c r="THT200" s="3"/>
      <c r="THU200" s="3"/>
      <c r="THV200" s="3"/>
      <c r="THW200" s="3"/>
      <c r="THX200" s="3"/>
      <c r="THY200" s="3"/>
      <c r="THZ200" s="3"/>
      <c r="TIA200" s="3"/>
      <c r="TIB200" s="3"/>
      <c r="TIC200" s="3"/>
      <c r="TID200" s="3"/>
      <c r="TIE200" s="3"/>
      <c r="TIF200" s="3"/>
      <c r="TIG200" s="3"/>
      <c r="TIH200" s="3"/>
      <c r="TII200" s="3"/>
      <c r="TIJ200" s="3"/>
      <c r="TIK200" s="3"/>
      <c r="TIL200" s="3"/>
      <c r="TIM200" s="3"/>
      <c r="TIN200" s="3"/>
      <c r="TIO200" s="3"/>
      <c r="TIP200" s="3"/>
      <c r="TIQ200" s="3"/>
      <c r="TIR200" s="3"/>
      <c r="TIS200" s="3"/>
      <c r="TIT200" s="3"/>
      <c r="TIU200" s="3"/>
      <c r="TIV200" s="3"/>
      <c r="TIW200" s="3"/>
      <c r="TIX200" s="3"/>
      <c r="TIY200" s="3"/>
      <c r="TIZ200" s="3"/>
      <c r="TJA200" s="3"/>
      <c r="TJB200" s="3"/>
      <c r="TJC200" s="3"/>
      <c r="TJD200" s="3"/>
      <c r="TJE200" s="3"/>
      <c r="TJF200" s="3"/>
      <c r="TJG200" s="3"/>
      <c r="TJH200" s="3"/>
      <c r="TJI200" s="3"/>
      <c r="TJJ200" s="3"/>
      <c r="TJK200" s="3"/>
      <c r="TJL200" s="3"/>
      <c r="TJM200" s="3"/>
      <c r="TJN200" s="3"/>
      <c r="TJO200" s="3"/>
      <c r="TJP200" s="3"/>
      <c r="TJQ200" s="3"/>
      <c r="TJR200" s="3"/>
      <c r="TJS200" s="3"/>
      <c r="TJT200" s="3"/>
      <c r="TJU200" s="3"/>
      <c r="TJV200" s="3"/>
      <c r="TJW200" s="3"/>
      <c r="TJX200" s="3"/>
      <c r="TJY200" s="3"/>
      <c r="TJZ200" s="3"/>
      <c r="TKA200" s="3"/>
      <c r="TKB200" s="3"/>
      <c r="TKC200" s="3"/>
      <c r="TKD200" s="3"/>
      <c r="TKE200" s="3"/>
      <c r="TKF200" s="3"/>
      <c r="TKG200" s="3"/>
      <c r="TKH200" s="3"/>
      <c r="TKI200" s="3"/>
      <c r="TKJ200" s="3"/>
      <c r="TKK200" s="3"/>
      <c r="TKL200" s="3"/>
      <c r="TKM200" s="3"/>
      <c r="TKN200" s="3"/>
      <c r="TKO200" s="3"/>
      <c r="TKP200" s="3"/>
      <c r="TKQ200" s="3"/>
      <c r="TKR200" s="3"/>
      <c r="TKS200" s="3"/>
      <c r="TKT200" s="3"/>
      <c r="TKU200" s="3"/>
      <c r="TKV200" s="3"/>
      <c r="TKW200" s="3"/>
      <c r="TKX200" s="3"/>
      <c r="TKY200" s="3"/>
      <c r="TKZ200" s="3"/>
      <c r="TLA200" s="3"/>
      <c r="TLB200" s="3"/>
      <c r="TLC200" s="3"/>
      <c r="TLD200" s="3"/>
      <c r="TLE200" s="3"/>
      <c r="TLF200" s="3"/>
      <c r="TLG200" s="3"/>
      <c r="TLH200" s="3"/>
      <c r="TLI200" s="3"/>
      <c r="TLJ200" s="3"/>
      <c r="TLK200" s="3"/>
      <c r="TLL200" s="3"/>
      <c r="TLM200" s="3"/>
      <c r="TLN200" s="3"/>
      <c r="TLO200" s="3"/>
      <c r="TLP200" s="3"/>
      <c r="TLQ200" s="3"/>
      <c r="TLR200" s="3"/>
      <c r="TLS200" s="3"/>
      <c r="TLT200" s="3"/>
      <c r="TLU200" s="3"/>
      <c r="TLV200" s="3"/>
      <c r="TLW200" s="3"/>
      <c r="TLX200" s="3"/>
      <c r="TLY200" s="3"/>
      <c r="TLZ200" s="3"/>
      <c r="TMA200" s="3"/>
      <c r="TMB200" s="3"/>
      <c r="TMC200" s="3"/>
      <c r="TMD200" s="3"/>
      <c r="TME200" s="3"/>
      <c r="TMF200" s="3"/>
      <c r="TMG200" s="3"/>
      <c r="TMH200" s="3"/>
      <c r="TMI200" s="3"/>
      <c r="TMJ200" s="3"/>
      <c r="TMK200" s="3"/>
      <c r="TML200" s="3"/>
      <c r="TMM200" s="3"/>
      <c r="TMN200" s="3"/>
      <c r="TMO200" s="3"/>
      <c r="TMP200" s="3"/>
      <c r="TMQ200" s="3"/>
      <c r="TMR200" s="3"/>
      <c r="TMS200" s="3"/>
      <c r="TMT200" s="3"/>
      <c r="TMU200" s="3"/>
      <c r="TMV200" s="3"/>
      <c r="TMW200" s="3"/>
      <c r="TMX200" s="3"/>
      <c r="TMY200" s="3"/>
      <c r="TMZ200" s="3"/>
      <c r="TNA200" s="3"/>
      <c r="TNB200" s="3"/>
      <c r="TNC200" s="3"/>
      <c r="TND200" s="3"/>
      <c r="TNE200" s="3"/>
      <c r="TNF200" s="3"/>
      <c r="TNG200" s="3"/>
      <c r="TNH200" s="3"/>
      <c r="TNI200" s="3"/>
      <c r="TNJ200" s="3"/>
      <c r="TNK200" s="3"/>
      <c r="TNL200" s="3"/>
      <c r="TNM200" s="3"/>
      <c r="TNN200" s="3"/>
      <c r="TNO200" s="3"/>
      <c r="TNP200" s="3"/>
      <c r="TNQ200" s="3"/>
      <c r="TNR200" s="3"/>
      <c r="TNS200" s="3"/>
      <c r="TNT200" s="3"/>
      <c r="TNU200" s="3"/>
      <c r="TNV200" s="3"/>
      <c r="TNW200" s="3"/>
      <c r="TNX200" s="3"/>
      <c r="TNY200" s="3"/>
      <c r="TNZ200" s="3"/>
      <c r="TOA200" s="3"/>
      <c r="TOB200" s="3"/>
      <c r="TOC200" s="3"/>
      <c r="TOD200" s="3"/>
      <c r="TOE200" s="3"/>
      <c r="TOF200" s="3"/>
      <c r="TOG200" s="3"/>
      <c r="TOH200" s="3"/>
      <c r="TOI200" s="3"/>
      <c r="TOJ200" s="3"/>
      <c r="TOK200" s="3"/>
      <c r="TOL200" s="3"/>
      <c r="TOM200" s="3"/>
      <c r="TON200" s="3"/>
      <c r="TOO200" s="3"/>
      <c r="TOP200" s="3"/>
      <c r="TOQ200" s="3"/>
      <c r="TOR200" s="3"/>
      <c r="TOS200" s="3"/>
      <c r="TOT200" s="3"/>
      <c r="TOU200" s="3"/>
      <c r="TOV200" s="3"/>
      <c r="TOW200" s="3"/>
      <c r="TOX200" s="3"/>
      <c r="TOY200" s="3"/>
      <c r="TOZ200" s="3"/>
      <c r="TPA200" s="3"/>
      <c r="TPB200" s="3"/>
      <c r="TPC200" s="3"/>
      <c r="TPD200" s="3"/>
      <c r="TPE200" s="3"/>
      <c r="TPF200" s="3"/>
      <c r="TPG200" s="3"/>
      <c r="TPH200" s="3"/>
      <c r="TPI200" s="3"/>
      <c r="TPJ200" s="3"/>
      <c r="TPK200" s="3"/>
      <c r="TPL200" s="3"/>
      <c r="TPM200" s="3"/>
      <c r="TPN200" s="3"/>
      <c r="TPO200" s="3"/>
      <c r="TPP200" s="3"/>
      <c r="TPQ200" s="3"/>
      <c r="TPR200" s="3"/>
      <c r="TPS200" s="3"/>
      <c r="TPT200" s="3"/>
      <c r="TPU200" s="3"/>
      <c r="TPV200" s="3"/>
      <c r="TPW200" s="3"/>
      <c r="TPX200" s="3"/>
      <c r="TPY200" s="3"/>
      <c r="TPZ200" s="3"/>
      <c r="TQA200" s="3"/>
      <c r="TQB200" s="3"/>
      <c r="TQC200" s="3"/>
      <c r="TQD200" s="3"/>
      <c r="TQE200" s="3"/>
      <c r="TQF200" s="3"/>
      <c r="TQG200" s="3"/>
      <c r="TQH200" s="3"/>
      <c r="TQI200" s="3"/>
      <c r="TQJ200" s="3"/>
      <c r="TQK200" s="3"/>
      <c r="TQL200" s="3"/>
      <c r="TQM200" s="3"/>
      <c r="TQN200" s="3"/>
      <c r="TQO200" s="3"/>
      <c r="TQP200" s="3"/>
      <c r="TQQ200" s="3"/>
      <c r="TQR200" s="3"/>
      <c r="TQS200" s="3"/>
      <c r="TQT200" s="3"/>
      <c r="TQU200" s="3"/>
      <c r="TQV200" s="3"/>
      <c r="TQW200" s="3"/>
      <c r="TQX200" s="3"/>
      <c r="TQY200" s="3"/>
      <c r="TQZ200" s="3"/>
      <c r="TRA200" s="3"/>
      <c r="TRB200" s="3"/>
      <c r="TRC200" s="3"/>
      <c r="TRD200" s="3"/>
      <c r="TRE200" s="3"/>
      <c r="TRF200" s="3"/>
      <c r="TRG200" s="3"/>
      <c r="TRH200" s="3"/>
      <c r="TRI200" s="3"/>
      <c r="TRJ200" s="3"/>
      <c r="TRK200" s="3"/>
      <c r="TRL200" s="3"/>
      <c r="TRM200" s="3"/>
      <c r="TRN200" s="3"/>
      <c r="TRO200" s="3"/>
      <c r="TRP200" s="3"/>
      <c r="TRQ200" s="3"/>
      <c r="TRR200" s="3"/>
      <c r="TRS200" s="3"/>
      <c r="TRT200" s="3"/>
      <c r="TRU200" s="3"/>
      <c r="TRV200" s="3"/>
      <c r="TRW200" s="3"/>
      <c r="TRX200" s="3"/>
      <c r="TRY200" s="3"/>
      <c r="TRZ200" s="3"/>
      <c r="TSA200" s="3"/>
      <c r="TSB200" s="3"/>
      <c r="TSC200" s="3"/>
      <c r="TSD200" s="3"/>
      <c r="TSE200" s="3"/>
      <c r="TSF200" s="3"/>
      <c r="TSG200" s="3"/>
      <c r="TSH200" s="3"/>
      <c r="TSI200" s="3"/>
      <c r="TSJ200" s="3"/>
      <c r="TSK200" s="3"/>
      <c r="TSL200" s="3"/>
      <c r="TSM200" s="3"/>
      <c r="TSN200" s="3"/>
      <c r="TSO200" s="3"/>
      <c r="TSP200" s="3"/>
      <c r="TSQ200" s="3"/>
      <c r="TSR200" s="3"/>
      <c r="TSS200" s="3"/>
      <c r="TST200" s="3"/>
      <c r="TSU200" s="3"/>
      <c r="TSV200" s="3"/>
      <c r="TSW200" s="3"/>
      <c r="TSX200" s="3"/>
      <c r="TSY200" s="3"/>
      <c r="TSZ200" s="3"/>
      <c r="TTA200" s="3"/>
      <c r="TTB200" s="3"/>
      <c r="TTC200" s="3"/>
      <c r="TTD200" s="3"/>
      <c r="TTE200" s="3"/>
      <c r="TTF200" s="3"/>
      <c r="TTG200" s="3"/>
      <c r="TTH200" s="3"/>
      <c r="TTI200" s="3"/>
      <c r="TTJ200" s="3"/>
      <c r="TTK200" s="3"/>
      <c r="TTL200" s="3"/>
      <c r="TTM200" s="3"/>
      <c r="TTN200" s="3"/>
      <c r="TTO200" s="3"/>
      <c r="TTP200" s="3"/>
      <c r="TTQ200" s="3"/>
      <c r="TTR200" s="3"/>
      <c r="TTS200" s="3"/>
      <c r="TTT200" s="3"/>
      <c r="TTU200" s="3"/>
      <c r="TTV200" s="3"/>
      <c r="TTW200" s="3"/>
      <c r="TTX200" s="3"/>
      <c r="TTY200" s="3"/>
      <c r="TTZ200" s="3"/>
      <c r="TUA200" s="3"/>
      <c r="TUB200" s="3"/>
      <c r="TUC200" s="3"/>
      <c r="TUD200" s="3"/>
      <c r="TUE200" s="3"/>
      <c r="TUF200" s="3"/>
      <c r="TUG200" s="3"/>
      <c r="TUH200" s="3"/>
      <c r="TUI200" s="3"/>
      <c r="TUJ200" s="3"/>
      <c r="TUK200" s="3"/>
      <c r="TUL200" s="3"/>
      <c r="TUM200" s="3"/>
      <c r="TUN200" s="3"/>
      <c r="TUO200" s="3"/>
      <c r="TUP200" s="3"/>
      <c r="TUQ200" s="3"/>
      <c r="TUR200" s="3"/>
      <c r="TUS200" s="3"/>
      <c r="TUT200" s="3"/>
      <c r="TUU200" s="3"/>
      <c r="TUV200" s="3"/>
      <c r="TUW200" s="3"/>
      <c r="TUX200" s="3"/>
      <c r="TUY200" s="3"/>
      <c r="TUZ200" s="3"/>
      <c r="TVA200" s="3"/>
      <c r="TVB200" s="3"/>
      <c r="TVC200" s="3"/>
      <c r="TVD200" s="3"/>
      <c r="TVE200" s="3"/>
      <c r="TVF200" s="3"/>
      <c r="TVG200" s="3"/>
      <c r="TVH200" s="3"/>
      <c r="TVI200" s="3"/>
      <c r="TVJ200" s="3"/>
      <c r="TVK200" s="3"/>
      <c r="TVL200" s="3"/>
      <c r="TVM200" s="3"/>
      <c r="TVN200" s="3"/>
      <c r="TVO200" s="3"/>
      <c r="TVP200" s="3"/>
      <c r="TVQ200" s="3"/>
      <c r="TVR200" s="3"/>
      <c r="TVS200" s="3"/>
      <c r="TVT200" s="3"/>
      <c r="TVU200" s="3"/>
      <c r="TVV200" s="3"/>
      <c r="TVW200" s="3"/>
      <c r="TVX200" s="3"/>
      <c r="TVY200" s="3"/>
      <c r="TVZ200" s="3"/>
      <c r="TWA200" s="3"/>
      <c r="TWB200" s="3"/>
      <c r="TWC200" s="3"/>
      <c r="TWD200" s="3"/>
      <c r="TWE200" s="3"/>
      <c r="TWF200" s="3"/>
      <c r="TWG200" s="3"/>
      <c r="TWH200" s="3"/>
      <c r="TWI200" s="3"/>
      <c r="TWJ200" s="3"/>
      <c r="TWK200" s="3"/>
      <c r="TWL200" s="3"/>
      <c r="TWM200" s="3"/>
      <c r="TWN200" s="3"/>
      <c r="TWO200" s="3"/>
      <c r="TWP200" s="3"/>
      <c r="TWQ200" s="3"/>
      <c r="TWR200" s="3"/>
      <c r="TWS200" s="3"/>
      <c r="TWT200" s="3"/>
      <c r="TWU200" s="3"/>
      <c r="TWV200" s="3"/>
      <c r="TWW200" s="3"/>
      <c r="TWX200" s="3"/>
      <c r="TWY200" s="3"/>
      <c r="TWZ200" s="3"/>
      <c r="TXA200" s="3"/>
      <c r="TXB200" s="3"/>
      <c r="TXC200" s="3"/>
      <c r="TXD200" s="3"/>
      <c r="TXE200" s="3"/>
      <c r="TXF200" s="3"/>
      <c r="TXG200" s="3"/>
      <c r="TXH200" s="3"/>
      <c r="TXI200" s="3"/>
      <c r="TXJ200" s="3"/>
      <c r="TXK200" s="3"/>
      <c r="TXL200" s="3"/>
      <c r="TXM200" s="3"/>
      <c r="TXN200" s="3"/>
      <c r="TXO200" s="3"/>
      <c r="TXP200" s="3"/>
      <c r="TXQ200" s="3"/>
      <c r="TXR200" s="3"/>
      <c r="TXS200" s="3"/>
      <c r="TXT200" s="3"/>
      <c r="TXU200" s="3"/>
      <c r="TXV200" s="3"/>
      <c r="TXW200" s="3"/>
      <c r="TXX200" s="3"/>
      <c r="TXY200" s="3"/>
      <c r="TXZ200" s="3"/>
      <c r="TYA200" s="3"/>
      <c r="TYB200" s="3"/>
      <c r="TYC200" s="3"/>
      <c r="TYD200" s="3"/>
      <c r="TYE200" s="3"/>
      <c r="TYF200" s="3"/>
      <c r="TYG200" s="3"/>
      <c r="TYH200" s="3"/>
      <c r="TYI200" s="3"/>
      <c r="TYJ200" s="3"/>
      <c r="TYK200" s="3"/>
      <c r="TYL200" s="3"/>
      <c r="TYM200" s="3"/>
      <c r="TYN200" s="3"/>
      <c r="TYO200" s="3"/>
      <c r="TYP200" s="3"/>
      <c r="TYQ200" s="3"/>
      <c r="TYR200" s="3"/>
      <c r="TYS200" s="3"/>
      <c r="TYT200" s="3"/>
      <c r="TYU200" s="3"/>
      <c r="TYV200" s="3"/>
      <c r="TYW200" s="3"/>
      <c r="TYX200" s="3"/>
      <c r="TYY200" s="3"/>
      <c r="TYZ200" s="3"/>
      <c r="TZA200" s="3"/>
      <c r="TZB200" s="3"/>
      <c r="TZC200" s="3"/>
      <c r="TZD200" s="3"/>
      <c r="TZE200" s="3"/>
      <c r="TZF200" s="3"/>
      <c r="TZG200" s="3"/>
      <c r="TZH200" s="3"/>
      <c r="TZI200" s="3"/>
      <c r="TZJ200" s="3"/>
      <c r="TZK200" s="3"/>
      <c r="TZL200" s="3"/>
      <c r="TZM200" s="3"/>
      <c r="TZN200" s="3"/>
      <c r="TZO200" s="3"/>
      <c r="TZP200" s="3"/>
      <c r="TZQ200" s="3"/>
      <c r="TZR200" s="3"/>
      <c r="TZS200" s="3"/>
      <c r="TZT200" s="3"/>
      <c r="TZU200" s="3"/>
      <c r="TZV200" s="3"/>
      <c r="TZW200" s="3"/>
      <c r="TZX200" s="3"/>
      <c r="TZY200" s="3"/>
      <c r="TZZ200" s="3"/>
      <c r="UAA200" s="3"/>
      <c r="UAB200" s="3"/>
      <c r="UAC200" s="3"/>
      <c r="UAD200" s="3"/>
      <c r="UAE200" s="3"/>
      <c r="UAF200" s="3"/>
      <c r="UAG200" s="3"/>
      <c r="UAH200" s="3"/>
      <c r="UAI200" s="3"/>
      <c r="UAJ200" s="3"/>
      <c r="UAK200" s="3"/>
      <c r="UAL200" s="3"/>
      <c r="UAM200" s="3"/>
      <c r="UAN200" s="3"/>
      <c r="UAO200" s="3"/>
      <c r="UAP200" s="3"/>
      <c r="UAQ200" s="3"/>
      <c r="UAR200" s="3"/>
      <c r="UAS200" s="3"/>
      <c r="UAT200" s="3"/>
      <c r="UAU200" s="3"/>
      <c r="UAV200" s="3"/>
      <c r="UAW200" s="3"/>
      <c r="UAX200" s="3"/>
      <c r="UAY200" s="3"/>
      <c r="UAZ200" s="3"/>
      <c r="UBA200" s="3"/>
      <c r="UBB200" s="3"/>
      <c r="UBC200" s="3"/>
      <c r="UBD200" s="3"/>
      <c r="UBE200" s="3"/>
      <c r="UBF200" s="3"/>
      <c r="UBG200" s="3"/>
      <c r="UBH200" s="3"/>
      <c r="UBI200" s="3"/>
      <c r="UBJ200" s="3"/>
      <c r="UBK200" s="3"/>
      <c r="UBL200" s="3"/>
      <c r="UBM200" s="3"/>
      <c r="UBN200" s="3"/>
      <c r="UBO200" s="3"/>
      <c r="UBP200" s="3"/>
      <c r="UBQ200" s="3"/>
      <c r="UBR200" s="3"/>
      <c r="UBS200" s="3"/>
      <c r="UBT200" s="3"/>
      <c r="UBU200" s="3"/>
      <c r="UBV200" s="3"/>
      <c r="UBW200" s="3"/>
      <c r="UBX200" s="3"/>
      <c r="UBY200" s="3"/>
      <c r="UBZ200" s="3"/>
      <c r="UCA200" s="3"/>
      <c r="UCB200" s="3"/>
      <c r="UCC200" s="3"/>
      <c r="UCD200" s="3"/>
      <c r="UCE200" s="3"/>
      <c r="UCF200" s="3"/>
      <c r="UCG200" s="3"/>
      <c r="UCH200" s="3"/>
      <c r="UCI200" s="3"/>
      <c r="UCJ200" s="3"/>
      <c r="UCK200" s="3"/>
      <c r="UCL200" s="3"/>
      <c r="UCM200" s="3"/>
      <c r="UCN200" s="3"/>
      <c r="UCO200" s="3"/>
      <c r="UCP200" s="3"/>
      <c r="UCQ200" s="3"/>
      <c r="UCR200" s="3"/>
      <c r="UCS200" s="3"/>
      <c r="UCT200" s="3"/>
      <c r="UCU200" s="3"/>
      <c r="UCV200" s="3"/>
      <c r="UCW200" s="3"/>
      <c r="UCX200" s="3"/>
      <c r="UCY200" s="3"/>
      <c r="UCZ200" s="3"/>
      <c r="UDA200" s="3"/>
      <c r="UDB200" s="3"/>
      <c r="UDC200" s="3"/>
      <c r="UDD200" s="3"/>
      <c r="UDE200" s="3"/>
      <c r="UDF200" s="3"/>
      <c r="UDG200" s="3"/>
      <c r="UDH200" s="3"/>
      <c r="UDI200" s="3"/>
      <c r="UDJ200" s="3"/>
      <c r="UDK200" s="3"/>
      <c r="UDL200" s="3"/>
      <c r="UDM200" s="3"/>
      <c r="UDN200" s="3"/>
      <c r="UDO200" s="3"/>
      <c r="UDP200" s="3"/>
      <c r="UDQ200" s="3"/>
      <c r="UDR200" s="3"/>
      <c r="UDS200" s="3"/>
      <c r="UDT200" s="3"/>
      <c r="UDU200" s="3"/>
      <c r="UDV200" s="3"/>
      <c r="UDW200" s="3"/>
      <c r="UDX200" s="3"/>
      <c r="UDY200" s="3"/>
      <c r="UDZ200" s="3"/>
      <c r="UEA200" s="3"/>
      <c r="UEB200" s="3"/>
      <c r="UEC200" s="3"/>
      <c r="UED200" s="3"/>
      <c r="UEE200" s="3"/>
      <c r="UEF200" s="3"/>
      <c r="UEG200" s="3"/>
      <c r="UEH200" s="3"/>
      <c r="UEI200" s="3"/>
      <c r="UEJ200" s="3"/>
      <c r="UEK200" s="3"/>
      <c r="UEL200" s="3"/>
      <c r="UEM200" s="3"/>
      <c r="UEN200" s="3"/>
      <c r="UEO200" s="3"/>
      <c r="UEP200" s="3"/>
      <c r="UEQ200" s="3"/>
      <c r="UER200" s="3"/>
      <c r="UES200" s="3"/>
      <c r="UET200" s="3"/>
      <c r="UEU200" s="3"/>
      <c r="UEV200" s="3"/>
      <c r="UEW200" s="3"/>
      <c r="UEX200" s="3"/>
      <c r="UEY200" s="3"/>
      <c r="UEZ200" s="3"/>
      <c r="UFA200" s="3"/>
      <c r="UFB200" s="3"/>
      <c r="UFC200" s="3"/>
      <c r="UFD200" s="3"/>
      <c r="UFE200" s="3"/>
      <c r="UFF200" s="3"/>
      <c r="UFG200" s="3"/>
      <c r="UFH200" s="3"/>
      <c r="UFI200" s="3"/>
      <c r="UFJ200" s="3"/>
      <c r="UFK200" s="3"/>
      <c r="UFL200" s="3"/>
      <c r="UFM200" s="3"/>
      <c r="UFN200" s="3"/>
      <c r="UFO200" s="3"/>
      <c r="UFP200" s="3"/>
      <c r="UFQ200" s="3"/>
      <c r="UFR200" s="3"/>
      <c r="UFS200" s="3"/>
      <c r="UFT200" s="3"/>
      <c r="UFU200" s="3"/>
      <c r="UFV200" s="3"/>
      <c r="UFW200" s="3"/>
      <c r="UFX200" s="3"/>
      <c r="UFY200" s="3"/>
      <c r="UFZ200" s="3"/>
      <c r="UGA200" s="3"/>
      <c r="UGB200" s="3"/>
      <c r="UGC200" s="3"/>
      <c r="UGD200" s="3"/>
      <c r="UGE200" s="3"/>
      <c r="UGF200" s="3"/>
      <c r="UGG200" s="3"/>
      <c r="UGH200" s="3"/>
      <c r="UGI200" s="3"/>
      <c r="UGJ200" s="3"/>
      <c r="UGK200" s="3"/>
      <c r="UGL200" s="3"/>
      <c r="UGM200" s="3"/>
      <c r="UGN200" s="3"/>
      <c r="UGO200" s="3"/>
      <c r="UGP200" s="3"/>
      <c r="UGQ200" s="3"/>
      <c r="UGR200" s="3"/>
      <c r="UGS200" s="3"/>
      <c r="UGT200" s="3"/>
      <c r="UGU200" s="3"/>
      <c r="UGV200" s="3"/>
      <c r="UGW200" s="3"/>
      <c r="UGX200" s="3"/>
      <c r="UGY200" s="3"/>
      <c r="UGZ200" s="3"/>
      <c r="UHA200" s="3"/>
      <c r="UHB200" s="3"/>
      <c r="UHC200" s="3"/>
      <c r="UHD200" s="3"/>
      <c r="UHE200" s="3"/>
      <c r="UHF200" s="3"/>
      <c r="UHG200" s="3"/>
      <c r="UHH200" s="3"/>
      <c r="UHI200" s="3"/>
      <c r="UHJ200" s="3"/>
      <c r="UHK200" s="3"/>
      <c r="UHL200" s="3"/>
      <c r="UHM200" s="3"/>
      <c r="UHN200" s="3"/>
      <c r="UHO200" s="3"/>
      <c r="UHP200" s="3"/>
      <c r="UHQ200" s="3"/>
      <c r="UHR200" s="3"/>
      <c r="UHS200" s="3"/>
      <c r="UHT200" s="3"/>
      <c r="UHU200" s="3"/>
      <c r="UHV200" s="3"/>
      <c r="UHW200" s="3"/>
      <c r="UHX200" s="3"/>
      <c r="UHY200" s="3"/>
      <c r="UHZ200" s="3"/>
      <c r="UIA200" s="3"/>
      <c r="UIB200" s="3"/>
      <c r="UIC200" s="3"/>
      <c r="UID200" s="3"/>
      <c r="UIE200" s="3"/>
      <c r="UIF200" s="3"/>
      <c r="UIG200" s="3"/>
      <c r="UIH200" s="3"/>
      <c r="UII200" s="3"/>
      <c r="UIJ200" s="3"/>
      <c r="UIK200" s="3"/>
      <c r="UIL200" s="3"/>
      <c r="UIM200" s="3"/>
      <c r="UIN200" s="3"/>
      <c r="UIO200" s="3"/>
      <c r="UIP200" s="3"/>
      <c r="UIQ200" s="3"/>
      <c r="UIR200" s="3"/>
      <c r="UIS200" s="3"/>
      <c r="UIT200" s="3"/>
      <c r="UIU200" s="3"/>
      <c r="UIV200" s="3"/>
      <c r="UIW200" s="3"/>
      <c r="UIX200" s="3"/>
      <c r="UIY200" s="3"/>
      <c r="UIZ200" s="3"/>
      <c r="UJA200" s="3"/>
      <c r="UJB200" s="3"/>
      <c r="UJC200" s="3"/>
      <c r="UJD200" s="3"/>
      <c r="UJE200" s="3"/>
      <c r="UJF200" s="3"/>
      <c r="UJG200" s="3"/>
      <c r="UJH200" s="3"/>
      <c r="UJI200" s="3"/>
      <c r="UJJ200" s="3"/>
      <c r="UJK200" s="3"/>
      <c r="UJL200" s="3"/>
      <c r="UJM200" s="3"/>
      <c r="UJN200" s="3"/>
      <c r="UJO200" s="3"/>
      <c r="UJP200" s="3"/>
      <c r="UJQ200" s="3"/>
      <c r="UJR200" s="3"/>
      <c r="UJS200" s="3"/>
      <c r="UJT200" s="3"/>
      <c r="UJU200" s="3"/>
      <c r="UJV200" s="3"/>
      <c r="UJW200" s="3"/>
      <c r="UJX200" s="3"/>
      <c r="UJY200" s="3"/>
      <c r="UJZ200" s="3"/>
      <c r="UKA200" s="3"/>
      <c r="UKB200" s="3"/>
      <c r="UKC200" s="3"/>
      <c r="UKD200" s="3"/>
      <c r="UKE200" s="3"/>
      <c r="UKF200" s="3"/>
      <c r="UKG200" s="3"/>
      <c r="UKH200" s="3"/>
      <c r="UKI200" s="3"/>
      <c r="UKJ200" s="3"/>
      <c r="UKK200" s="3"/>
      <c r="UKL200" s="3"/>
      <c r="UKM200" s="3"/>
      <c r="UKN200" s="3"/>
      <c r="UKO200" s="3"/>
      <c r="UKP200" s="3"/>
      <c r="UKQ200" s="3"/>
      <c r="UKR200" s="3"/>
      <c r="UKS200" s="3"/>
      <c r="UKT200" s="3"/>
      <c r="UKU200" s="3"/>
      <c r="UKV200" s="3"/>
      <c r="UKW200" s="3"/>
      <c r="UKX200" s="3"/>
      <c r="UKY200" s="3"/>
      <c r="UKZ200" s="3"/>
      <c r="ULA200" s="3"/>
      <c r="ULB200" s="3"/>
      <c r="ULC200" s="3"/>
      <c r="ULD200" s="3"/>
      <c r="ULE200" s="3"/>
      <c r="ULF200" s="3"/>
      <c r="ULG200" s="3"/>
      <c r="ULH200" s="3"/>
      <c r="ULI200" s="3"/>
      <c r="ULJ200" s="3"/>
      <c r="ULK200" s="3"/>
      <c r="ULL200" s="3"/>
      <c r="ULM200" s="3"/>
      <c r="ULN200" s="3"/>
      <c r="ULO200" s="3"/>
      <c r="ULP200" s="3"/>
      <c r="ULQ200" s="3"/>
      <c r="ULR200" s="3"/>
      <c r="ULS200" s="3"/>
      <c r="ULT200" s="3"/>
      <c r="ULU200" s="3"/>
      <c r="ULV200" s="3"/>
      <c r="ULW200" s="3"/>
      <c r="ULX200" s="3"/>
      <c r="ULY200" s="3"/>
      <c r="ULZ200" s="3"/>
      <c r="UMA200" s="3"/>
      <c r="UMB200" s="3"/>
      <c r="UMC200" s="3"/>
      <c r="UMD200" s="3"/>
      <c r="UME200" s="3"/>
      <c r="UMF200" s="3"/>
      <c r="UMG200" s="3"/>
      <c r="UMH200" s="3"/>
      <c r="UMI200" s="3"/>
      <c r="UMJ200" s="3"/>
      <c r="UMK200" s="3"/>
      <c r="UML200" s="3"/>
      <c r="UMM200" s="3"/>
      <c r="UMN200" s="3"/>
      <c r="UMO200" s="3"/>
      <c r="UMP200" s="3"/>
      <c r="UMQ200" s="3"/>
      <c r="UMR200" s="3"/>
      <c r="UMS200" s="3"/>
      <c r="UMT200" s="3"/>
      <c r="UMU200" s="3"/>
      <c r="UMV200" s="3"/>
      <c r="UMW200" s="3"/>
      <c r="UMX200" s="3"/>
      <c r="UMY200" s="3"/>
      <c r="UMZ200" s="3"/>
      <c r="UNA200" s="3"/>
      <c r="UNB200" s="3"/>
      <c r="UNC200" s="3"/>
      <c r="UND200" s="3"/>
      <c r="UNE200" s="3"/>
      <c r="UNF200" s="3"/>
      <c r="UNG200" s="3"/>
      <c r="UNH200" s="3"/>
      <c r="UNI200" s="3"/>
      <c r="UNJ200" s="3"/>
      <c r="UNK200" s="3"/>
      <c r="UNL200" s="3"/>
      <c r="UNM200" s="3"/>
      <c r="UNN200" s="3"/>
      <c r="UNO200" s="3"/>
      <c r="UNP200" s="3"/>
      <c r="UNQ200" s="3"/>
      <c r="UNR200" s="3"/>
      <c r="UNS200" s="3"/>
      <c r="UNT200" s="3"/>
      <c r="UNU200" s="3"/>
      <c r="UNV200" s="3"/>
      <c r="UNW200" s="3"/>
      <c r="UNX200" s="3"/>
      <c r="UNY200" s="3"/>
      <c r="UNZ200" s="3"/>
      <c r="UOA200" s="3"/>
      <c r="UOB200" s="3"/>
      <c r="UOC200" s="3"/>
      <c r="UOD200" s="3"/>
      <c r="UOE200" s="3"/>
      <c r="UOF200" s="3"/>
      <c r="UOG200" s="3"/>
      <c r="UOH200" s="3"/>
      <c r="UOI200" s="3"/>
      <c r="UOJ200" s="3"/>
      <c r="UOK200" s="3"/>
      <c r="UOL200" s="3"/>
      <c r="UOM200" s="3"/>
      <c r="UON200" s="3"/>
      <c r="UOO200" s="3"/>
      <c r="UOP200" s="3"/>
      <c r="UOQ200" s="3"/>
      <c r="UOR200" s="3"/>
      <c r="UOS200" s="3"/>
      <c r="UOT200" s="3"/>
      <c r="UOU200" s="3"/>
      <c r="UOV200" s="3"/>
      <c r="UOW200" s="3"/>
      <c r="UOX200" s="3"/>
      <c r="UOY200" s="3"/>
      <c r="UOZ200" s="3"/>
      <c r="UPA200" s="3"/>
      <c r="UPB200" s="3"/>
      <c r="UPC200" s="3"/>
      <c r="UPD200" s="3"/>
      <c r="UPE200" s="3"/>
      <c r="UPF200" s="3"/>
      <c r="UPG200" s="3"/>
      <c r="UPH200" s="3"/>
      <c r="UPI200" s="3"/>
      <c r="UPJ200" s="3"/>
      <c r="UPK200" s="3"/>
      <c r="UPL200" s="3"/>
      <c r="UPM200" s="3"/>
      <c r="UPN200" s="3"/>
      <c r="UPO200" s="3"/>
      <c r="UPP200" s="3"/>
      <c r="UPQ200" s="3"/>
      <c r="UPR200" s="3"/>
      <c r="UPS200" s="3"/>
      <c r="UPT200" s="3"/>
      <c r="UPU200" s="3"/>
      <c r="UPV200" s="3"/>
      <c r="UPW200" s="3"/>
      <c r="UPX200" s="3"/>
      <c r="UPY200" s="3"/>
      <c r="UPZ200" s="3"/>
      <c r="UQA200" s="3"/>
      <c r="UQB200" s="3"/>
      <c r="UQC200" s="3"/>
      <c r="UQD200" s="3"/>
      <c r="UQE200" s="3"/>
      <c r="UQF200" s="3"/>
      <c r="UQG200" s="3"/>
      <c r="UQH200" s="3"/>
      <c r="UQI200" s="3"/>
      <c r="UQJ200" s="3"/>
      <c r="UQK200" s="3"/>
      <c r="UQL200" s="3"/>
      <c r="UQM200" s="3"/>
      <c r="UQN200" s="3"/>
      <c r="UQO200" s="3"/>
      <c r="UQP200" s="3"/>
      <c r="UQQ200" s="3"/>
      <c r="UQR200" s="3"/>
      <c r="UQS200" s="3"/>
      <c r="UQT200" s="3"/>
      <c r="UQU200" s="3"/>
      <c r="UQV200" s="3"/>
      <c r="UQW200" s="3"/>
      <c r="UQX200" s="3"/>
      <c r="UQY200" s="3"/>
      <c r="UQZ200" s="3"/>
      <c r="URA200" s="3"/>
      <c r="URB200" s="3"/>
      <c r="URC200" s="3"/>
      <c r="URD200" s="3"/>
      <c r="URE200" s="3"/>
      <c r="URF200" s="3"/>
      <c r="URG200" s="3"/>
      <c r="URH200" s="3"/>
      <c r="URI200" s="3"/>
      <c r="URJ200" s="3"/>
      <c r="URK200" s="3"/>
      <c r="URL200" s="3"/>
      <c r="URM200" s="3"/>
      <c r="URN200" s="3"/>
      <c r="URO200" s="3"/>
      <c r="URP200" s="3"/>
      <c r="URQ200" s="3"/>
      <c r="URR200" s="3"/>
      <c r="URS200" s="3"/>
      <c r="URT200" s="3"/>
      <c r="URU200" s="3"/>
      <c r="URV200" s="3"/>
      <c r="URW200" s="3"/>
      <c r="URX200" s="3"/>
      <c r="URY200" s="3"/>
      <c r="URZ200" s="3"/>
      <c r="USA200" s="3"/>
      <c r="USB200" s="3"/>
      <c r="USC200" s="3"/>
      <c r="USD200" s="3"/>
      <c r="USE200" s="3"/>
      <c r="USF200" s="3"/>
      <c r="USG200" s="3"/>
      <c r="USH200" s="3"/>
      <c r="USI200" s="3"/>
      <c r="USJ200" s="3"/>
      <c r="USK200" s="3"/>
      <c r="USL200" s="3"/>
      <c r="USM200" s="3"/>
      <c r="USN200" s="3"/>
      <c r="USO200" s="3"/>
      <c r="USP200" s="3"/>
      <c r="USQ200" s="3"/>
      <c r="USR200" s="3"/>
      <c r="USS200" s="3"/>
      <c r="UST200" s="3"/>
      <c r="USU200" s="3"/>
      <c r="USV200" s="3"/>
      <c r="USW200" s="3"/>
      <c r="USX200" s="3"/>
      <c r="USY200" s="3"/>
      <c r="USZ200" s="3"/>
      <c r="UTA200" s="3"/>
      <c r="UTB200" s="3"/>
      <c r="UTC200" s="3"/>
      <c r="UTD200" s="3"/>
      <c r="UTE200" s="3"/>
      <c r="UTF200" s="3"/>
      <c r="UTG200" s="3"/>
      <c r="UTH200" s="3"/>
      <c r="UTI200" s="3"/>
      <c r="UTJ200" s="3"/>
      <c r="UTK200" s="3"/>
      <c r="UTL200" s="3"/>
      <c r="UTM200" s="3"/>
      <c r="UTN200" s="3"/>
      <c r="UTO200" s="3"/>
      <c r="UTP200" s="3"/>
      <c r="UTQ200" s="3"/>
      <c r="UTR200" s="3"/>
      <c r="UTS200" s="3"/>
      <c r="UTT200" s="3"/>
      <c r="UTU200" s="3"/>
      <c r="UTV200" s="3"/>
      <c r="UTW200" s="3"/>
      <c r="UTX200" s="3"/>
      <c r="UTY200" s="3"/>
      <c r="UTZ200" s="3"/>
      <c r="UUA200" s="3"/>
      <c r="UUB200" s="3"/>
      <c r="UUC200" s="3"/>
      <c r="UUD200" s="3"/>
      <c r="UUE200" s="3"/>
      <c r="UUF200" s="3"/>
      <c r="UUG200" s="3"/>
      <c r="UUH200" s="3"/>
      <c r="UUI200" s="3"/>
      <c r="UUJ200" s="3"/>
      <c r="UUK200" s="3"/>
      <c r="UUL200" s="3"/>
      <c r="UUM200" s="3"/>
      <c r="UUN200" s="3"/>
      <c r="UUO200" s="3"/>
      <c r="UUP200" s="3"/>
      <c r="UUQ200" s="3"/>
      <c r="UUR200" s="3"/>
      <c r="UUS200" s="3"/>
      <c r="UUT200" s="3"/>
      <c r="UUU200" s="3"/>
      <c r="UUV200" s="3"/>
      <c r="UUW200" s="3"/>
      <c r="UUX200" s="3"/>
      <c r="UUY200" s="3"/>
      <c r="UUZ200" s="3"/>
      <c r="UVA200" s="3"/>
      <c r="UVB200" s="3"/>
      <c r="UVC200" s="3"/>
      <c r="UVD200" s="3"/>
      <c r="UVE200" s="3"/>
      <c r="UVF200" s="3"/>
      <c r="UVG200" s="3"/>
      <c r="UVH200" s="3"/>
      <c r="UVI200" s="3"/>
      <c r="UVJ200" s="3"/>
      <c r="UVK200" s="3"/>
      <c r="UVL200" s="3"/>
      <c r="UVM200" s="3"/>
      <c r="UVN200" s="3"/>
      <c r="UVO200" s="3"/>
      <c r="UVP200" s="3"/>
      <c r="UVQ200" s="3"/>
      <c r="UVR200" s="3"/>
      <c r="UVS200" s="3"/>
      <c r="UVT200" s="3"/>
      <c r="UVU200" s="3"/>
      <c r="UVV200" s="3"/>
      <c r="UVW200" s="3"/>
      <c r="UVX200" s="3"/>
      <c r="UVY200" s="3"/>
      <c r="UVZ200" s="3"/>
      <c r="UWA200" s="3"/>
      <c r="UWB200" s="3"/>
      <c r="UWC200" s="3"/>
      <c r="UWD200" s="3"/>
      <c r="UWE200" s="3"/>
      <c r="UWF200" s="3"/>
      <c r="UWG200" s="3"/>
      <c r="UWH200" s="3"/>
      <c r="UWI200" s="3"/>
      <c r="UWJ200" s="3"/>
      <c r="UWK200" s="3"/>
      <c r="UWL200" s="3"/>
      <c r="UWM200" s="3"/>
      <c r="UWN200" s="3"/>
      <c r="UWO200" s="3"/>
      <c r="UWP200" s="3"/>
      <c r="UWQ200" s="3"/>
      <c r="UWR200" s="3"/>
      <c r="UWS200" s="3"/>
      <c r="UWT200" s="3"/>
      <c r="UWU200" s="3"/>
      <c r="UWV200" s="3"/>
      <c r="UWW200" s="3"/>
      <c r="UWX200" s="3"/>
      <c r="UWY200" s="3"/>
      <c r="UWZ200" s="3"/>
      <c r="UXA200" s="3"/>
      <c r="UXB200" s="3"/>
      <c r="UXC200" s="3"/>
      <c r="UXD200" s="3"/>
      <c r="UXE200" s="3"/>
      <c r="UXF200" s="3"/>
      <c r="UXG200" s="3"/>
      <c r="UXH200" s="3"/>
      <c r="UXI200" s="3"/>
      <c r="UXJ200" s="3"/>
      <c r="UXK200" s="3"/>
      <c r="UXL200" s="3"/>
      <c r="UXM200" s="3"/>
      <c r="UXN200" s="3"/>
      <c r="UXO200" s="3"/>
      <c r="UXP200" s="3"/>
      <c r="UXQ200" s="3"/>
      <c r="UXR200" s="3"/>
      <c r="UXS200" s="3"/>
      <c r="UXT200" s="3"/>
      <c r="UXU200" s="3"/>
      <c r="UXV200" s="3"/>
      <c r="UXW200" s="3"/>
      <c r="UXX200" s="3"/>
      <c r="UXY200" s="3"/>
      <c r="UXZ200" s="3"/>
      <c r="UYA200" s="3"/>
      <c r="UYB200" s="3"/>
      <c r="UYC200" s="3"/>
      <c r="UYD200" s="3"/>
      <c r="UYE200" s="3"/>
      <c r="UYF200" s="3"/>
      <c r="UYG200" s="3"/>
      <c r="UYH200" s="3"/>
      <c r="UYI200" s="3"/>
      <c r="UYJ200" s="3"/>
      <c r="UYK200" s="3"/>
      <c r="UYL200" s="3"/>
      <c r="UYM200" s="3"/>
      <c r="UYN200" s="3"/>
      <c r="UYO200" s="3"/>
      <c r="UYP200" s="3"/>
      <c r="UYQ200" s="3"/>
      <c r="UYR200" s="3"/>
      <c r="UYS200" s="3"/>
      <c r="UYT200" s="3"/>
      <c r="UYU200" s="3"/>
      <c r="UYV200" s="3"/>
      <c r="UYW200" s="3"/>
      <c r="UYX200" s="3"/>
      <c r="UYY200" s="3"/>
      <c r="UYZ200" s="3"/>
      <c r="UZA200" s="3"/>
      <c r="UZB200" s="3"/>
      <c r="UZC200" s="3"/>
      <c r="UZD200" s="3"/>
      <c r="UZE200" s="3"/>
      <c r="UZF200" s="3"/>
      <c r="UZG200" s="3"/>
      <c r="UZH200" s="3"/>
      <c r="UZI200" s="3"/>
      <c r="UZJ200" s="3"/>
      <c r="UZK200" s="3"/>
      <c r="UZL200" s="3"/>
      <c r="UZM200" s="3"/>
      <c r="UZN200" s="3"/>
      <c r="UZO200" s="3"/>
      <c r="UZP200" s="3"/>
      <c r="UZQ200" s="3"/>
      <c r="UZR200" s="3"/>
      <c r="UZS200" s="3"/>
      <c r="UZT200" s="3"/>
      <c r="UZU200" s="3"/>
      <c r="UZV200" s="3"/>
      <c r="UZW200" s="3"/>
      <c r="UZX200" s="3"/>
      <c r="UZY200" s="3"/>
      <c r="UZZ200" s="3"/>
      <c r="VAA200" s="3"/>
      <c r="VAB200" s="3"/>
      <c r="VAC200" s="3"/>
      <c r="VAD200" s="3"/>
      <c r="VAE200" s="3"/>
      <c r="VAF200" s="3"/>
      <c r="VAG200" s="3"/>
      <c r="VAH200" s="3"/>
      <c r="VAI200" s="3"/>
      <c r="VAJ200" s="3"/>
      <c r="VAK200" s="3"/>
      <c r="VAL200" s="3"/>
      <c r="VAM200" s="3"/>
      <c r="VAN200" s="3"/>
      <c r="VAO200" s="3"/>
      <c r="VAP200" s="3"/>
      <c r="VAQ200" s="3"/>
      <c r="VAR200" s="3"/>
      <c r="VAS200" s="3"/>
      <c r="VAT200" s="3"/>
      <c r="VAU200" s="3"/>
      <c r="VAV200" s="3"/>
      <c r="VAW200" s="3"/>
      <c r="VAX200" s="3"/>
      <c r="VAY200" s="3"/>
      <c r="VAZ200" s="3"/>
      <c r="VBA200" s="3"/>
      <c r="VBB200" s="3"/>
      <c r="VBC200" s="3"/>
      <c r="VBD200" s="3"/>
      <c r="VBE200" s="3"/>
      <c r="VBF200" s="3"/>
      <c r="VBG200" s="3"/>
      <c r="VBH200" s="3"/>
      <c r="VBI200" s="3"/>
      <c r="VBJ200" s="3"/>
      <c r="VBK200" s="3"/>
      <c r="VBL200" s="3"/>
      <c r="VBM200" s="3"/>
      <c r="VBN200" s="3"/>
      <c r="VBO200" s="3"/>
      <c r="VBP200" s="3"/>
      <c r="VBQ200" s="3"/>
      <c r="VBR200" s="3"/>
      <c r="VBS200" s="3"/>
      <c r="VBT200" s="3"/>
      <c r="VBU200" s="3"/>
      <c r="VBV200" s="3"/>
      <c r="VBW200" s="3"/>
      <c r="VBX200" s="3"/>
      <c r="VBY200" s="3"/>
      <c r="VBZ200" s="3"/>
      <c r="VCA200" s="3"/>
      <c r="VCB200" s="3"/>
      <c r="VCC200" s="3"/>
      <c r="VCD200" s="3"/>
      <c r="VCE200" s="3"/>
      <c r="VCF200" s="3"/>
      <c r="VCG200" s="3"/>
      <c r="VCH200" s="3"/>
      <c r="VCI200" s="3"/>
      <c r="VCJ200" s="3"/>
      <c r="VCK200" s="3"/>
      <c r="VCL200" s="3"/>
      <c r="VCM200" s="3"/>
      <c r="VCN200" s="3"/>
      <c r="VCO200" s="3"/>
      <c r="VCP200" s="3"/>
      <c r="VCQ200" s="3"/>
      <c r="VCR200" s="3"/>
      <c r="VCS200" s="3"/>
      <c r="VCT200" s="3"/>
      <c r="VCU200" s="3"/>
      <c r="VCV200" s="3"/>
      <c r="VCW200" s="3"/>
      <c r="VCX200" s="3"/>
      <c r="VCY200" s="3"/>
      <c r="VCZ200" s="3"/>
      <c r="VDA200" s="3"/>
      <c r="VDB200" s="3"/>
      <c r="VDC200" s="3"/>
      <c r="VDD200" s="3"/>
      <c r="VDE200" s="3"/>
      <c r="VDF200" s="3"/>
      <c r="VDG200" s="3"/>
      <c r="VDH200" s="3"/>
      <c r="VDI200" s="3"/>
      <c r="VDJ200" s="3"/>
      <c r="VDK200" s="3"/>
      <c r="VDL200" s="3"/>
      <c r="VDM200" s="3"/>
      <c r="VDN200" s="3"/>
      <c r="VDO200" s="3"/>
      <c r="VDP200" s="3"/>
      <c r="VDQ200" s="3"/>
      <c r="VDR200" s="3"/>
      <c r="VDS200" s="3"/>
      <c r="VDT200" s="3"/>
      <c r="VDU200" s="3"/>
      <c r="VDV200" s="3"/>
      <c r="VDW200" s="3"/>
      <c r="VDX200" s="3"/>
      <c r="VDY200" s="3"/>
      <c r="VDZ200" s="3"/>
      <c r="VEA200" s="3"/>
      <c r="VEB200" s="3"/>
      <c r="VEC200" s="3"/>
      <c r="VED200" s="3"/>
      <c r="VEE200" s="3"/>
      <c r="VEF200" s="3"/>
      <c r="VEG200" s="3"/>
      <c r="VEH200" s="3"/>
      <c r="VEI200" s="3"/>
      <c r="VEJ200" s="3"/>
      <c r="VEK200" s="3"/>
      <c r="VEL200" s="3"/>
      <c r="VEM200" s="3"/>
      <c r="VEN200" s="3"/>
      <c r="VEO200" s="3"/>
      <c r="VEP200" s="3"/>
      <c r="VEQ200" s="3"/>
      <c r="VER200" s="3"/>
      <c r="VES200" s="3"/>
      <c r="VET200" s="3"/>
      <c r="VEU200" s="3"/>
      <c r="VEV200" s="3"/>
      <c r="VEW200" s="3"/>
      <c r="VEX200" s="3"/>
      <c r="VEY200" s="3"/>
      <c r="VEZ200" s="3"/>
      <c r="VFA200" s="3"/>
      <c r="VFB200" s="3"/>
      <c r="VFC200" s="3"/>
      <c r="VFD200" s="3"/>
      <c r="VFE200" s="3"/>
      <c r="VFF200" s="3"/>
      <c r="VFG200" s="3"/>
      <c r="VFH200" s="3"/>
      <c r="VFI200" s="3"/>
      <c r="VFJ200" s="3"/>
      <c r="VFK200" s="3"/>
      <c r="VFL200" s="3"/>
      <c r="VFM200" s="3"/>
      <c r="VFN200" s="3"/>
      <c r="VFO200" s="3"/>
      <c r="VFP200" s="3"/>
      <c r="VFQ200" s="3"/>
      <c r="VFR200" s="3"/>
      <c r="VFS200" s="3"/>
      <c r="VFT200" s="3"/>
      <c r="VFU200" s="3"/>
      <c r="VFV200" s="3"/>
      <c r="VFW200" s="3"/>
      <c r="VFX200" s="3"/>
      <c r="VFY200" s="3"/>
      <c r="VFZ200" s="3"/>
      <c r="VGA200" s="3"/>
      <c r="VGB200" s="3"/>
      <c r="VGC200" s="3"/>
      <c r="VGD200" s="3"/>
      <c r="VGE200" s="3"/>
      <c r="VGF200" s="3"/>
      <c r="VGG200" s="3"/>
      <c r="VGH200" s="3"/>
      <c r="VGI200" s="3"/>
      <c r="VGJ200" s="3"/>
      <c r="VGK200" s="3"/>
      <c r="VGL200" s="3"/>
      <c r="VGM200" s="3"/>
      <c r="VGN200" s="3"/>
      <c r="VGO200" s="3"/>
      <c r="VGP200" s="3"/>
      <c r="VGQ200" s="3"/>
      <c r="VGR200" s="3"/>
      <c r="VGS200" s="3"/>
      <c r="VGT200" s="3"/>
      <c r="VGU200" s="3"/>
      <c r="VGV200" s="3"/>
      <c r="VGW200" s="3"/>
      <c r="VGX200" s="3"/>
      <c r="VGY200" s="3"/>
      <c r="VGZ200" s="3"/>
      <c r="VHA200" s="3"/>
      <c r="VHB200" s="3"/>
      <c r="VHC200" s="3"/>
      <c r="VHD200" s="3"/>
      <c r="VHE200" s="3"/>
      <c r="VHF200" s="3"/>
      <c r="VHG200" s="3"/>
      <c r="VHH200" s="3"/>
      <c r="VHI200" s="3"/>
      <c r="VHJ200" s="3"/>
      <c r="VHK200" s="3"/>
      <c r="VHL200" s="3"/>
      <c r="VHM200" s="3"/>
      <c r="VHN200" s="3"/>
      <c r="VHO200" s="3"/>
      <c r="VHP200" s="3"/>
      <c r="VHQ200" s="3"/>
      <c r="VHR200" s="3"/>
      <c r="VHS200" s="3"/>
      <c r="VHT200" s="3"/>
      <c r="VHU200" s="3"/>
      <c r="VHV200" s="3"/>
      <c r="VHW200" s="3"/>
      <c r="VHX200" s="3"/>
      <c r="VHY200" s="3"/>
      <c r="VHZ200" s="3"/>
      <c r="VIA200" s="3"/>
      <c r="VIB200" s="3"/>
      <c r="VIC200" s="3"/>
      <c r="VID200" s="3"/>
      <c r="VIE200" s="3"/>
      <c r="VIF200" s="3"/>
      <c r="VIG200" s="3"/>
      <c r="VIH200" s="3"/>
      <c r="VII200" s="3"/>
      <c r="VIJ200" s="3"/>
      <c r="VIK200" s="3"/>
      <c r="VIL200" s="3"/>
      <c r="VIM200" s="3"/>
      <c r="VIN200" s="3"/>
      <c r="VIO200" s="3"/>
      <c r="VIP200" s="3"/>
      <c r="VIQ200" s="3"/>
      <c r="VIR200" s="3"/>
      <c r="VIS200" s="3"/>
      <c r="VIT200" s="3"/>
      <c r="VIU200" s="3"/>
      <c r="VIV200" s="3"/>
      <c r="VIW200" s="3"/>
      <c r="VIX200" s="3"/>
      <c r="VIY200" s="3"/>
      <c r="VIZ200" s="3"/>
      <c r="VJA200" s="3"/>
      <c r="VJB200" s="3"/>
      <c r="VJC200" s="3"/>
      <c r="VJD200" s="3"/>
      <c r="VJE200" s="3"/>
      <c r="VJF200" s="3"/>
      <c r="VJG200" s="3"/>
      <c r="VJH200" s="3"/>
      <c r="VJI200" s="3"/>
      <c r="VJJ200" s="3"/>
      <c r="VJK200" s="3"/>
      <c r="VJL200" s="3"/>
      <c r="VJM200" s="3"/>
      <c r="VJN200" s="3"/>
      <c r="VJO200" s="3"/>
      <c r="VJP200" s="3"/>
      <c r="VJQ200" s="3"/>
      <c r="VJR200" s="3"/>
      <c r="VJS200" s="3"/>
      <c r="VJT200" s="3"/>
      <c r="VJU200" s="3"/>
      <c r="VJV200" s="3"/>
      <c r="VJW200" s="3"/>
      <c r="VJX200" s="3"/>
      <c r="VJY200" s="3"/>
      <c r="VJZ200" s="3"/>
      <c r="VKA200" s="3"/>
      <c r="VKB200" s="3"/>
      <c r="VKC200" s="3"/>
      <c r="VKD200" s="3"/>
      <c r="VKE200" s="3"/>
      <c r="VKF200" s="3"/>
      <c r="VKG200" s="3"/>
      <c r="VKH200" s="3"/>
      <c r="VKI200" s="3"/>
      <c r="VKJ200" s="3"/>
      <c r="VKK200" s="3"/>
      <c r="VKL200" s="3"/>
      <c r="VKM200" s="3"/>
      <c r="VKN200" s="3"/>
      <c r="VKO200" s="3"/>
      <c r="VKP200" s="3"/>
      <c r="VKQ200" s="3"/>
      <c r="VKR200" s="3"/>
      <c r="VKS200" s="3"/>
      <c r="VKT200" s="3"/>
      <c r="VKU200" s="3"/>
      <c r="VKV200" s="3"/>
      <c r="VKW200" s="3"/>
      <c r="VKX200" s="3"/>
      <c r="VKY200" s="3"/>
      <c r="VKZ200" s="3"/>
      <c r="VLA200" s="3"/>
      <c r="VLB200" s="3"/>
      <c r="VLC200" s="3"/>
      <c r="VLD200" s="3"/>
      <c r="VLE200" s="3"/>
      <c r="VLF200" s="3"/>
      <c r="VLG200" s="3"/>
      <c r="VLH200" s="3"/>
      <c r="VLI200" s="3"/>
      <c r="VLJ200" s="3"/>
      <c r="VLK200" s="3"/>
      <c r="VLL200" s="3"/>
      <c r="VLM200" s="3"/>
      <c r="VLN200" s="3"/>
      <c r="VLO200" s="3"/>
      <c r="VLP200" s="3"/>
      <c r="VLQ200" s="3"/>
      <c r="VLR200" s="3"/>
      <c r="VLS200" s="3"/>
      <c r="VLT200" s="3"/>
      <c r="VLU200" s="3"/>
      <c r="VLV200" s="3"/>
      <c r="VLW200" s="3"/>
      <c r="VLX200" s="3"/>
      <c r="VLY200" s="3"/>
      <c r="VLZ200" s="3"/>
      <c r="VMA200" s="3"/>
      <c r="VMB200" s="3"/>
      <c r="VMC200" s="3"/>
      <c r="VMD200" s="3"/>
      <c r="VME200" s="3"/>
      <c r="VMF200" s="3"/>
      <c r="VMG200" s="3"/>
      <c r="VMH200" s="3"/>
      <c r="VMI200" s="3"/>
      <c r="VMJ200" s="3"/>
      <c r="VMK200" s="3"/>
      <c r="VML200" s="3"/>
      <c r="VMM200" s="3"/>
      <c r="VMN200" s="3"/>
      <c r="VMO200" s="3"/>
      <c r="VMP200" s="3"/>
      <c r="VMQ200" s="3"/>
      <c r="VMR200" s="3"/>
      <c r="VMS200" s="3"/>
      <c r="VMT200" s="3"/>
      <c r="VMU200" s="3"/>
      <c r="VMV200" s="3"/>
      <c r="VMW200" s="3"/>
      <c r="VMX200" s="3"/>
      <c r="VMY200" s="3"/>
      <c r="VMZ200" s="3"/>
      <c r="VNA200" s="3"/>
      <c r="VNB200" s="3"/>
      <c r="VNC200" s="3"/>
      <c r="VND200" s="3"/>
      <c r="VNE200" s="3"/>
      <c r="VNF200" s="3"/>
      <c r="VNG200" s="3"/>
      <c r="VNH200" s="3"/>
      <c r="VNI200" s="3"/>
      <c r="VNJ200" s="3"/>
      <c r="VNK200" s="3"/>
      <c r="VNL200" s="3"/>
      <c r="VNM200" s="3"/>
      <c r="VNN200" s="3"/>
      <c r="VNO200" s="3"/>
      <c r="VNP200" s="3"/>
      <c r="VNQ200" s="3"/>
      <c r="VNR200" s="3"/>
      <c r="VNS200" s="3"/>
      <c r="VNT200" s="3"/>
      <c r="VNU200" s="3"/>
      <c r="VNV200" s="3"/>
      <c r="VNW200" s="3"/>
      <c r="VNX200" s="3"/>
      <c r="VNY200" s="3"/>
      <c r="VNZ200" s="3"/>
      <c r="VOA200" s="3"/>
      <c r="VOB200" s="3"/>
      <c r="VOC200" s="3"/>
      <c r="VOD200" s="3"/>
      <c r="VOE200" s="3"/>
      <c r="VOF200" s="3"/>
      <c r="VOG200" s="3"/>
      <c r="VOH200" s="3"/>
      <c r="VOI200" s="3"/>
      <c r="VOJ200" s="3"/>
      <c r="VOK200" s="3"/>
      <c r="VOL200" s="3"/>
      <c r="VOM200" s="3"/>
      <c r="VON200" s="3"/>
      <c r="VOO200" s="3"/>
      <c r="VOP200" s="3"/>
      <c r="VOQ200" s="3"/>
      <c r="VOR200" s="3"/>
      <c r="VOS200" s="3"/>
      <c r="VOT200" s="3"/>
      <c r="VOU200" s="3"/>
      <c r="VOV200" s="3"/>
      <c r="VOW200" s="3"/>
      <c r="VOX200" s="3"/>
      <c r="VOY200" s="3"/>
      <c r="VOZ200" s="3"/>
      <c r="VPA200" s="3"/>
      <c r="VPB200" s="3"/>
      <c r="VPC200" s="3"/>
      <c r="VPD200" s="3"/>
      <c r="VPE200" s="3"/>
      <c r="VPF200" s="3"/>
      <c r="VPG200" s="3"/>
      <c r="VPH200" s="3"/>
      <c r="VPI200" s="3"/>
      <c r="VPJ200" s="3"/>
      <c r="VPK200" s="3"/>
      <c r="VPL200" s="3"/>
      <c r="VPM200" s="3"/>
      <c r="VPN200" s="3"/>
      <c r="VPO200" s="3"/>
      <c r="VPP200" s="3"/>
      <c r="VPQ200" s="3"/>
      <c r="VPR200" s="3"/>
      <c r="VPS200" s="3"/>
      <c r="VPT200" s="3"/>
      <c r="VPU200" s="3"/>
      <c r="VPV200" s="3"/>
      <c r="VPW200" s="3"/>
      <c r="VPX200" s="3"/>
      <c r="VPY200" s="3"/>
      <c r="VPZ200" s="3"/>
      <c r="VQA200" s="3"/>
      <c r="VQB200" s="3"/>
      <c r="VQC200" s="3"/>
      <c r="VQD200" s="3"/>
      <c r="VQE200" s="3"/>
      <c r="VQF200" s="3"/>
      <c r="VQG200" s="3"/>
      <c r="VQH200" s="3"/>
      <c r="VQI200" s="3"/>
      <c r="VQJ200" s="3"/>
      <c r="VQK200" s="3"/>
      <c r="VQL200" s="3"/>
      <c r="VQM200" s="3"/>
      <c r="VQN200" s="3"/>
      <c r="VQO200" s="3"/>
      <c r="VQP200" s="3"/>
      <c r="VQQ200" s="3"/>
      <c r="VQR200" s="3"/>
      <c r="VQS200" s="3"/>
      <c r="VQT200" s="3"/>
      <c r="VQU200" s="3"/>
      <c r="VQV200" s="3"/>
      <c r="VQW200" s="3"/>
      <c r="VQX200" s="3"/>
      <c r="VQY200" s="3"/>
      <c r="VQZ200" s="3"/>
      <c r="VRA200" s="3"/>
      <c r="VRB200" s="3"/>
      <c r="VRC200" s="3"/>
      <c r="VRD200" s="3"/>
      <c r="VRE200" s="3"/>
      <c r="VRF200" s="3"/>
      <c r="VRG200" s="3"/>
      <c r="VRH200" s="3"/>
      <c r="VRI200" s="3"/>
      <c r="VRJ200" s="3"/>
      <c r="VRK200" s="3"/>
      <c r="VRL200" s="3"/>
      <c r="VRM200" s="3"/>
      <c r="VRN200" s="3"/>
      <c r="VRO200" s="3"/>
      <c r="VRP200" s="3"/>
      <c r="VRQ200" s="3"/>
      <c r="VRR200" s="3"/>
      <c r="VRS200" s="3"/>
      <c r="VRT200" s="3"/>
      <c r="VRU200" s="3"/>
      <c r="VRV200" s="3"/>
      <c r="VRW200" s="3"/>
      <c r="VRX200" s="3"/>
      <c r="VRY200" s="3"/>
      <c r="VRZ200" s="3"/>
      <c r="VSA200" s="3"/>
      <c r="VSB200" s="3"/>
      <c r="VSC200" s="3"/>
      <c r="VSD200" s="3"/>
      <c r="VSE200" s="3"/>
      <c r="VSF200" s="3"/>
      <c r="VSG200" s="3"/>
      <c r="VSH200" s="3"/>
      <c r="VSI200" s="3"/>
      <c r="VSJ200" s="3"/>
      <c r="VSK200" s="3"/>
      <c r="VSL200" s="3"/>
      <c r="VSM200" s="3"/>
      <c r="VSN200" s="3"/>
      <c r="VSO200" s="3"/>
      <c r="VSP200" s="3"/>
      <c r="VSQ200" s="3"/>
      <c r="VSR200" s="3"/>
      <c r="VSS200" s="3"/>
      <c r="VST200" s="3"/>
      <c r="VSU200" s="3"/>
      <c r="VSV200" s="3"/>
      <c r="VSW200" s="3"/>
      <c r="VSX200" s="3"/>
      <c r="VSY200" s="3"/>
      <c r="VSZ200" s="3"/>
      <c r="VTA200" s="3"/>
      <c r="VTB200" s="3"/>
      <c r="VTC200" s="3"/>
      <c r="VTD200" s="3"/>
      <c r="VTE200" s="3"/>
      <c r="VTF200" s="3"/>
      <c r="VTG200" s="3"/>
      <c r="VTH200" s="3"/>
      <c r="VTI200" s="3"/>
      <c r="VTJ200" s="3"/>
      <c r="VTK200" s="3"/>
      <c r="VTL200" s="3"/>
      <c r="VTM200" s="3"/>
      <c r="VTN200" s="3"/>
      <c r="VTO200" s="3"/>
      <c r="VTP200" s="3"/>
      <c r="VTQ200" s="3"/>
      <c r="VTR200" s="3"/>
      <c r="VTS200" s="3"/>
      <c r="VTT200" s="3"/>
      <c r="VTU200" s="3"/>
      <c r="VTV200" s="3"/>
      <c r="VTW200" s="3"/>
      <c r="VTX200" s="3"/>
      <c r="VTY200" s="3"/>
      <c r="VTZ200" s="3"/>
      <c r="VUA200" s="3"/>
      <c r="VUB200" s="3"/>
      <c r="VUC200" s="3"/>
      <c r="VUD200" s="3"/>
      <c r="VUE200" s="3"/>
      <c r="VUF200" s="3"/>
      <c r="VUG200" s="3"/>
      <c r="VUH200" s="3"/>
      <c r="VUI200" s="3"/>
      <c r="VUJ200" s="3"/>
      <c r="VUK200" s="3"/>
      <c r="VUL200" s="3"/>
      <c r="VUM200" s="3"/>
      <c r="VUN200" s="3"/>
      <c r="VUO200" s="3"/>
      <c r="VUP200" s="3"/>
      <c r="VUQ200" s="3"/>
      <c r="VUR200" s="3"/>
      <c r="VUS200" s="3"/>
      <c r="VUT200" s="3"/>
      <c r="VUU200" s="3"/>
      <c r="VUV200" s="3"/>
      <c r="VUW200" s="3"/>
      <c r="VUX200" s="3"/>
      <c r="VUY200" s="3"/>
      <c r="VUZ200" s="3"/>
      <c r="VVA200" s="3"/>
      <c r="VVB200" s="3"/>
      <c r="VVC200" s="3"/>
      <c r="VVD200" s="3"/>
      <c r="VVE200" s="3"/>
      <c r="VVF200" s="3"/>
      <c r="VVG200" s="3"/>
      <c r="VVH200" s="3"/>
      <c r="VVI200" s="3"/>
      <c r="VVJ200" s="3"/>
      <c r="VVK200" s="3"/>
      <c r="VVL200" s="3"/>
      <c r="VVM200" s="3"/>
      <c r="VVN200" s="3"/>
      <c r="VVO200" s="3"/>
      <c r="VVP200" s="3"/>
      <c r="VVQ200" s="3"/>
      <c r="VVR200" s="3"/>
      <c r="VVS200" s="3"/>
      <c r="VVT200" s="3"/>
      <c r="VVU200" s="3"/>
      <c r="VVV200" s="3"/>
      <c r="VVW200" s="3"/>
      <c r="VVX200" s="3"/>
      <c r="VVY200" s="3"/>
      <c r="VVZ200" s="3"/>
      <c r="VWA200" s="3"/>
      <c r="VWB200" s="3"/>
      <c r="VWC200" s="3"/>
      <c r="VWD200" s="3"/>
      <c r="VWE200" s="3"/>
      <c r="VWF200" s="3"/>
      <c r="VWG200" s="3"/>
      <c r="VWH200" s="3"/>
      <c r="VWI200" s="3"/>
      <c r="VWJ200" s="3"/>
      <c r="VWK200" s="3"/>
      <c r="VWL200" s="3"/>
      <c r="VWM200" s="3"/>
      <c r="VWN200" s="3"/>
      <c r="VWO200" s="3"/>
      <c r="VWP200" s="3"/>
      <c r="VWQ200" s="3"/>
      <c r="VWR200" s="3"/>
      <c r="VWS200" s="3"/>
      <c r="VWT200" s="3"/>
      <c r="VWU200" s="3"/>
      <c r="VWV200" s="3"/>
      <c r="VWW200" s="3"/>
      <c r="VWX200" s="3"/>
      <c r="VWY200" s="3"/>
      <c r="VWZ200" s="3"/>
      <c r="VXA200" s="3"/>
      <c r="VXB200" s="3"/>
      <c r="VXC200" s="3"/>
      <c r="VXD200" s="3"/>
      <c r="VXE200" s="3"/>
      <c r="VXF200" s="3"/>
      <c r="VXG200" s="3"/>
      <c r="VXH200" s="3"/>
      <c r="VXI200" s="3"/>
      <c r="VXJ200" s="3"/>
      <c r="VXK200" s="3"/>
      <c r="VXL200" s="3"/>
      <c r="VXM200" s="3"/>
      <c r="VXN200" s="3"/>
      <c r="VXO200" s="3"/>
      <c r="VXP200" s="3"/>
      <c r="VXQ200" s="3"/>
      <c r="VXR200" s="3"/>
      <c r="VXS200" s="3"/>
      <c r="VXT200" s="3"/>
      <c r="VXU200" s="3"/>
      <c r="VXV200" s="3"/>
      <c r="VXW200" s="3"/>
      <c r="VXX200" s="3"/>
      <c r="VXY200" s="3"/>
      <c r="VXZ200" s="3"/>
      <c r="VYA200" s="3"/>
      <c r="VYB200" s="3"/>
      <c r="VYC200" s="3"/>
      <c r="VYD200" s="3"/>
      <c r="VYE200" s="3"/>
      <c r="VYF200" s="3"/>
      <c r="VYG200" s="3"/>
      <c r="VYH200" s="3"/>
      <c r="VYI200" s="3"/>
      <c r="VYJ200" s="3"/>
      <c r="VYK200" s="3"/>
      <c r="VYL200" s="3"/>
      <c r="VYM200" s="3"/>
      <c r="VYN200" s="3"/>
      <c r="VYO200" s="3"/>
      <c r="VYP200" s="3"/>
      <c r="VYQ200" s="3"/>
      <c r="VYR200" s="3"/>
      <c r="VYS200" s="3"/>
      <c r="VYT200" s="3"/>
      <c r="VYU200" s="3"/>
      <c r="VYV200" s="3"/>
      <c r="VYW200" s="3"/>
      <c r="VYX200" s="3"/>
      <c r="VYY200" s="3"/>
      <c r="VYZ200" s="3"/>
      <c r="VZA200" s="3"/>
      <c r="VZB200" s="3"/>
      <c r="VZC200" s="3"/>
      <c r="VZD200" s="3"/>
      <c r="VZE200" s="3"/>
      <c r="VZF200" s="3"/>
      <c r="VZG200" s="3"/>
      <c r="VZH200" s="3"/>
      <c r="VZI200" s="3"/>
      <c r="VZJ200" s="3"/>
      <c r="VZK200" s="3"/>
      <c r="VZL200" s="3"/>
      <c r="VZM200" s="3"/>
      <c r="VZN200" s="3"/>
      <c r="VZO200" s="3"/>
      <c r="VZP200" s="3"/>
      <c r="VZQ200" s="3"/>
      <c r="VZR200" s="3"/>
      <c r="VZS200" s="3"/>
      <c r="VZT200" s="3"/>
      <c r="VZU200" s="3"/>
      <c r="VZV200" s="3"/>
      <c r="VZW200" s="3"/>
      <c r="VZX200" s="3"/>
      <c r="VZY200" s="3"/>
      <c r="VZZ200" s="3"/>
      <c r="WAA200" s="3"/>
      <c r="WAB200" s="3"/>
      <c r="WAC200" s="3"/>
      <c r="WAD200" s="3"/>
      <c r="WAE200" s="3"/>
      <c r="WAF200" s="3"/>
      <c r="WAG200" s="3"/>
      <c r="WAH200" s="3"/>
      <c r="WAI200" s="3"/>
      <c r="WAJ200" s="3"/>
      <c r="WAK200" s="3"/>
      <c r="WAL200" s="3"/>
      <c r="WAM200" s="3"/>
      <c r="WAN200" s="3"/>
      <c r="WAO200" s="3"/>
      <c r="WAP200" s="3"/>
      <c r="WAQ200" s="3"/>
      <c r="WAR200" s="3"/>
      <c r="WAS200" s="3"/>
      <c r="WAT200" s="3"/>
      <c r="WAU200" s="3"/>
      <c r="WAV200" s="3"/>
      <c r="WAW200" s="3"/>
      <c r="WAX200" s="3"/>
      <c r="WAY200" s="3"/>
      <c r="WAZ200" s="3"/>
      <c r="WBA200" s="3"/>
      <c r="WBB200" s="3"/>
      <c r="WBC200" s="3"/>
      <c r="WBD200" s="3"/>
      <c r="WBE200" s="3"/>
      <c r="WBF200" s="3"/>
      <c r="WBG200" s="3"/>
      <c r="WBH200" s="3"/>
      <c r="WBI200" s="3"/>
      <c r="WBJ200" s="3"/>
      <c r="WBK200" s="3"/>
      <c r="WBL200" s="3"/>
      <c r="WBM200" s="3"/>
      <c r="WBN200" s="3"/>
      <c r="WBO200" s="3"/>
      <c r="WBP200" s="3"/>
      <c r="WBQ200" s="3"/>
      <c r="WBR200" s="3"/>
      <c r="WBS200" s="3"/>
      <c r="WBT200" s="3"/>
      <c r="WBU200" s="3"/>
      <c r="WBV200" s="3"/>
      <c r="WBW200" s="3"/>
      <c r="WBX200" s="3"/>
      <c r="WBY200" s="3"/>
      <c r="WBZ200" s="3"/>
      <c r="WCA200" s="3"/>
      <c r="WCB200" s="3"/>
      <c r="WCC200" s="3"/>
      <c r="WCD200" s="3"/>
      <c r="WCE200" s="3"/>
      <c r="WCF200" s="3"/>
      <c r="WCG200" s="3"/>
      <c r="WCH200" s="3"/>
      <c r="WCI200" s="3"/>
      <c r="WCJ200" s="3"/>
      <c r="WCK200" s="3"/>
      <c r="WCL200" s="3"/>
      <c r="WCM200" s="3"/>
      <c r="WCN200" s="3"/>
      <c r="WCO200" s="3"/>
      <c r="WCP200" s="3"/>
      <c r="WCQ200" s="3"/>
      <c r="WCR200" s="3"/>
      <c r="WCS200" s="3"/>
      <c r="WCT200" s="3"/>
      <c r="WCU200" s="3"/>
      <c r="WCV200" s="3"/>
      <c r="WCW200" s="3"/>
      <c r="WCX200" s="3"/>
      <c r="WCY200" s="3"/>
      <c r="WCZ200" s="3"/>
      <c r="WDA200" s="3"/>
      <c r="WDB200" s="3"/>
      <c r="WDC200" s="3"/>
      <c r="WDD200" s="3"/>
      <c r="WDE200" s="3"/>
      <c r="WDF200" s="3"/>
      <c r="WDG200" s="3"/>
      <c r="WDH200" s="3"/>
      <c r="WDI200" s="3"/>
      <c r="WDJ200" s="3"/>
      <c r="WDK200" s="3"/>
      <c r="WDL200" s="3"/>
      <c r="WDM200" s="3"/>
      <c r="WDN200" s="3"/>
      <c r="WDO200" s="3"/>
      <c r="WDP200" s="3"/>
      <c r="WDQ200" s="3"/>
      <c r="WDR200" s="3"/>
      <c r="WDS200" s="3"/>
      <c r="WDT200" s="3"/>
      <c r="WDU200" s="3"/>
      <c r="WDV200" s="3"/>
      <c r="WDW200" s="3"/>
      <c r="WDX200" s="3"/>
      <c r="WDY200" s="3"/>
      <c r="WDZ200" s="3"/>
      <c r="WEA200" s="3"/>
      <c r="WEB200" s="3"/>
      <c r="WEC200" s="3"/>
      <c r="WED200" s="3"/>
      <c r="WEE200" s="3"/>
      <c r="WEF200" s="3"/>
      <c r="WEG200" s="3"/>
      <c r="WEH200" s="3"/>
      <c r="WEI200" s="3"/>
      <c r="WEJ200" s="3"/>
      <c r="WEK200" s="3"/>
      <c r="WEL200" s="3"/>
      <c r="WEM200" s="3"/>
      <c r="WEN200" s="3"/>
      <c r="WEO200" s="3"/>
      <c r="WEP200" s="3"/>
      <c r="WEQ200" s="3"/>
      <c r="WER200" s="3"/>
      <c r="WES200" s="3"/>
      <c r="WET200" s="3"/>
      <c r="WEU200" s="3"/>
      <c r="WEV200" s="3"/>
      <c r="WEW200" s="3"/>
      <c r="WEX200" s="3"/>
      <c r="WEY200" s="3"/>
      <c r="WEZ200" s="3"/>
      <c r="WFA200" s="3"/>
      <c r="WFB200" s="3"/>
      <c r="WFC200" s="3"/>
      <c r="WFD200" s="3"/>
      <c r="WFE200" s="3"/>
      <c r="WFF200" s="3"/>
      <c r="WFG200" s="3"/>
      <c r="WFH200" s="3"/>
      <c r="WFI200" s="3"/>
      <c r="WFJ200" s="3"/>
      <c r="WFK200" s="3"/>
      <c r="WFL200" s="3"/>
      <c r="WFM200" s="3"/>
      <c r="WFN200" s="3"/>
      <c r="WFO200" s="3"/>
      <c r="WFP200" s="3"/>
      <c r="WFQ200" s="3"/>
      <c r="WFR200" s="3"/>
      <c r="WFS200" s="3"/>
      <c r="WFT200" s="3"/>
      <c r="WFU200" s="3"/>
      <c r="WFV200" s="3"/>
      <c r="WFW200" s="3"/>
      <c r="WFX200" s="3"/>
      <c r="WFY200" s="3"/>
      <c r="WFZ200" s="3"/>
      <c r="WGA200" s="3"/>
      <c r="WGB200" s="3"/>
      <c r="WGC200" s="3"/>
      <c r="WGD200" s="3"/>
      <c r="WGE200" s="3"/>
      <c r="WGF200" s="3"/>
      <c r="WGG200" s="3"/>
      <c r="WGH200" s="3"/>
      <c r="WGI200" s="3"/>
      <c r="WGJ200" s="3"/>
      <c r="WGK200" s="3"/>
      <c r="WGL200" s="3"/>
      <c r="WGM200" s="3"/>
      <c r="WGN200" s="3"/>
      <c r="WGO200" s="3"/>
      <c r="WGP200" s="3"/>
      <c r="WGQ200" s="3"/>
      <c r="WGR200" s="3"/>
      <c r="WGS200" s="3"/>
      <c r="WGT200" s="3"/>
      <c r="WGU200" s="3"/>
      <c r="WGV200" s="3"/>
      <c r="WGW200" s="3"/>
      <c r="WGX200" s="3"/>
      <c r="WGY200" s="3"/>
      <c r="WGZ200" s="3"/>
      <c r="WHA200" s="3"/>
      <c r="WHB200" s="3"/>
      <c r="WHC200" s="3"/>
      <c r="WHD200" s="3"/>
      <c r="WHE200" s="3"/>
      <c r="WHF200" s="3"/>
      <c r="WHG200" s="3"/>
      <c r="WHH200" s="3"/>
      <c r="WHI200" s="3"/>
      <c r="WHJ200" s="3"/>
      <c r="WHK200" s="3"/>
      <c r="WHL200" s="3"/>
      <c r="WHM200" s="3"/>
      <c r="WHN200" s="3"/>
      <c r="WHO200" s="3"/>
      <c r="WHP200" s="3"/>
      <c r="WHQ200" s="3"/>
      <c r="WHR200" s="3"/>
      <c r="WHS200" s="3"/>
      <c r="WHT200" s="3"/>
      <c r="WHU200" s="3"/>
      <c r="WHV200" s="3"/>
      <c r="WHW200" s="3"/>
      <c r="WHX200" s="3"/>
      <c r="WHY200" s="3"/>
      <c r="WHZ200" s="3"/>
      <c r="WIA200" s="3"/>
      <c r="WIB200" s="3"/>
      <c r="WIC200" s="3"/>
      <c r="WID200" s="3"/>
      <c r="WIE200" s="3"/>
      <c r="WIF200" s="3"/>
      <c r="WIG200" s="3"/>
      <c r="WIH200" s="3"/>
      <c r="WII200" s="3"/>
      <c r="WIJ200" s="3"/>
      <c r="WIK200" s="3"/>
      <c r="WIL200" s="3"/>
      <c r="WIM200" s="3"/>
      <c r="WIN200" s="3"/>
      <c r="WIO200" s="3"/>
      <c r="WIP200" s="3"/>
      <c r="WIQ200" s="3"/>
      <c r="WIR200" s="3"/>
      <c r="WIS200" s="3"/>
      <c r="WIT200" s="3"/>
      <c r="WIU200" s="3"/>
      <c r="WIV200" s="3"/>
      <c r="WIW200" s="3"/>
      <c r="WIX200" s="3"/>
      <c r="WIY200" s="3"/>
      <c r="WIZ200" s="3"/>
      <c r="WJA200" s="3"/>
      <c r="WJB200" s="3"/>
      <c r="WJC200" s="3"/>
      <c r="WJD200" s="3"/>
      <c r="WJE200" s="3"/>
      <c r="WJF200" s="3"/>
      <c r="WJG200" s="3"/>
      <c r="WJH200" s="3"/>
      <c r="WJI200" s="3"/>
      <c r="WJJ200" s="3"/>
      <c r="WJK200" s="3"/>
      <c r="WJL200" s="3"/>
      <c r="WJM200" s="3"/>
      <c r="WJN200" s="3"/>
      <c r="WJO200" s="3"/>
      <c r="WJP200" s="3"/>
      <c r="WJQ200" s="3"/>
      <c r="WJR200" s="3"/>
      <c r="WJS200" s="3"/>
      <c r="WJT200" s="3"/>
      <c r="WJU200" s="3"/>
      <c r="WJV200" s="3"/>
      <c r="WJW200" s="3"/>
      <c r="WJX200" s="3"/>
      <c r="WJY200" s="3"/>
      <c r="WJZ200" s="3"/>
      <c r="WKA200" s="3"/>
      <c r="WKB200" s="3"/>
      <c r="WKC200" s="3"/>
      <c r="WKD200" s="3"/>
      <c r="WKE200" s="3"/>
      <c r="WKF200" s="3"/>
      <c r="WKG200" s="3"/>
      <c r="WKH200" s="3"/>
      <c r="WKI200" s="3"/>
      <c r="WKJ200" s="3"/>
      <c r="WKK200" s="3"/>
      <c r="WKL200" s="3"/>
      <c r="WKM200" s="3"/>
      <c r="WKN200" s="3"/>
      <c r="WKO200" s="3"/>
      <c r="WKP200" s="3"/>
      <c r="WKQ200" s="3"/>
      <c r="WKR200" s="3"/>
      <c r="WKS200" s="3"/>
      <c r="WKT200" s="3"/>
      <c r="WKU200" s="3"/>
      <c r="WKV200" s="3"/>
      <c r="WKW200" s="3"/>
      <c r="WKX200" s="3"/>
      <c r="WKY200" s="3"/>
      <c r="WKZ200" s="3"/>
      <c r="WLA200" s="3"/>
      <c r="WLB200" s="3"/>
      <c r="WLC200" s="3"/>
      <c r="WLD200" s="3"/>
      <c r="WLE200" s="3"/>
      <c r="WLF200" s="3"/>
      <c r="WLG200" s="3"/>
      <c r="WLH200" s="3"/>
      <c r="WLI200" s="3"/>
      <c r="WLJ200" s="3"/>
      <c r="WLK200" s="3"/>
      <c r="WLL200" s="3"/>
      <c r="WLM200" s="3"/>
      <c r="WLN200" s="3"/>
      <c r="WLO200" s="3"/>
      <c r="WLP200" s="3"/>
      <c r="WLQ200" s="3"/>
      <c r="WLR200" s="3"/>
      <c r="WLS200" s="3"/>
      <c r="WLT200" s="3"/>
      <c r="WLU200" s="3"/>
      <c r="WLV200" s="3"/>
      <c r="WLW200" s="3"/>
      <c r="WLX200" s="3"/>
      <c r="WLY200" s="3"/>
      <c r="WLZ200" s="3"/>
      <c r="WMA200" s="3"/>
      <c r="WMB200" s="3"/>
      <c r="WMC200" s="3"/>
      <c r="WMD200" s="3"/>
      <c r="WME200" s="3"/>
      <c r="WMF200" s="3"/>
      <c r="WMG200" s="3"/>
      <c r="WMH200" s="3"/>
      <c r="WMI200" s="3"/>
      <c r="WMJ200" s="3"/>
      <c r="WMK200" s="3"/>
      <c r="WML200" s="3"/>
      <c r="WMM200" s="3"/>
      <c r="WMN200" s="3"/>
      <c r="WMO200" s="3"/>
      <c r="WMP200" s="3"/>
      <c r="WMQ200" s="3"/>
      <c r="WMR200" s="3"/>
      <c r="WMS200" s="3"/>
      <c r="WMT200" s="3"/>
      <c r="WMU200" s="3"/>
      <c r="WMV200" s="3"/>
      <c r="WMW200" s="3"/>
      <c r="WMX200" s="3"/>
      <c r="WMY200" s="3"/>
      <c r="WMZ200" s="3"/>
      <c r="WNA200" s="3"/>
      <c r="WNB200" s="3"/>
      <c r="WNC200" s="3"/>
      <c r="WND200" s="3"/>
      <c r="WNE200" s="3"/>
      <c r="WNF200" s="3"/>
      <c r="WNG200" s="3"/>
      <c r="WNH200" s="3"/>
      <c r="WNI200" s="3"/>
      <c r="WNJ200" s="3"/>
      <c r="WNK200" s="3"/>
      <c r="WNL200" s="3"/>
      <c r="WNM200" s="3"/>
      <c r="WNN200" s="3"/>
      <c r="WNO200" s="3"/>
      <c r="WNP200" s="3"/>
      <c r="WNQ200" s="3"/>
      <c r="WNR200" s="3"/>
      <c r="WNS200" s="3"/>
      <c r="WNT200" s="3"/>
      <c r="WNU200" s="3"/>
      <c r="WNV200" s="3"/>
      <c r="WNW200" s="3"/>
      <c r="WNX200" s="3"/>
      <c r="WNY200" s="3"/>
      <c r="WNZ200" s="3"/>
      <c r="WOA200" s="3"/>
      <c r="WOB200" s="3"/>
      <c r="WOC200" s="3"/>
      <c r="WOD200" s="3"/>
      <c r="WOE200" s="3"/>
      <c r="WOF200" s="3"/>
      <c r="WOG200" s="3"/>
      <c r="WOH200" s="3"/>
      <c r="WOI200" s="3"/>
      <c r="WOJ200" s="3"/>
      <c r="WOK200" s="3"/>
      <c r="WOL200" s="3"/>
      <c r="WOM200" s="3"/>
      <c r="WON200" s="3"/>
      <c r="WOO200" s="3"/>
      <c r="WOP200" s="3"/>
      <c r="WOQ200" s="3"/>
      <c r="WOR200" s="3"/>
      <c r="WOS200" s="3"/>
      <c r="WOT200" s="3"/>
      <c r="WOU200" s="3"/>
      <c r="WOV200" s="3"/>
      <c r="WOW200" s="3"/>
      <c r="WOX200" s="3"/>
      <c r="WOY200" s="3"/>
      <c r="WOZ200" s="3"/>
      <c r="WPA200" s="3"/>
      <c r="WPB200" s="3"/>
      <c r="WPC200" s="3"/>
      <c r="WPD200" s="3"/>
      <c r="WPE200" s="3"/>
      <c r="WPF200" s="3"/>
      <c r="WPG200" s="3"/>
      <c r="WPH200" s="3"/>
      <c r="WPI200" s="3"/>
      <c r="WPJ200" s="3"/>
      <c r="WPK200" s="3"/>
      <c r="WPL200" s="3"/>
      <c r="WPM200" s="3"/>
      <c r="WPN200" s="3"/>
      <c r="WPO200" s="3"/>
      <c r="WPP200" s="3"/>
      <c r="WPQ200" s="3"/>
      <c r="WPR200" s="3"/>
      <c r="WPS200" s="3"/>
      <c r="WPT200" s="3"/>
      <c r="WPU200" s="3"/>
      <c r="WPV200" s="3"/>
      <c r="WPW200" s="3"/>
      <c r="WPX200" s="3"/>
      <c r="WPY200" s="3"/>
      <c r="WPZ200" s="3"/>
      <c r="WQA200" s="3"/>
      <c r="WQB200" s="3"/>
      <c r="WQC200" s="3"/>
      <c r="WQD200" s="3"/>
      <c r="WQE200" s="3"/>
      <c r="WQF200" s="3"/>
      <c r="WQG200" s="3"/>
      <c r="WQH200" s="3"/>
      <c r="WQI200" s="3"/>
      <c r="WQJ200" s="3"/>
      <c r="WQK200" s="3"/>
      <c r="WQL200" s="3"/>
      <c r="WQM200" s="3"/>
      <c r="WQN200" s="3"/>
      <c r="WQO200" s="3"/>
      <c r="WQP200" s="3"/>
      <c r="WQQ200" s="3"/>
      <c r="WQR200" s="3"/>
      <c r="WQS200" s="3"/>
      <c r="WQT200" s="3"/>
      <c r="WQU200" s="3"/>
      <c r="WQV200" s="3"/>
      <c r="WQW200" s="3"/>
      <c r="WQX200" s="3"/>
      <c r="WQY200" s="3"/>
      <c r="WQZ200" s="3"/>
      <c r="WRA200" s="3"/>
      <c r="WRB200" s="3"/>
      <c r="WRC200" s="3"/>
      <c r="WRD200" s="3"/>
      <c r="WRE200" s="3"/>
      <c r="WRF200" s="3"/>
      <c r="WRG200" s="3"/>
      <c r="WRH200" s="3"/>
      <c r="WRI200" s="3"/>
      <c r="WRJ200" s="3"/>
      <c r="WRK200" s="3"/>
      <c r="WRL200" s="3"/>
      <c r="WRM200" s="3"/>
      <c r="WRN200" s="3"/>
      <c r="WRO200" s="3"/>
      <c r="WRP200" s="3"/>
      <c r="WRQ200" s="3"/>
      <c r="WRR200" s="3"/>
      <c r="WRS200" s="3"/>
      <c r="WRT200" s="3"/>
      <c r="WRU200" s="3"/>
      <c r="WRV200" s="3"/>
      <c r="WRW200" s="3"/>
      <c r="WRX200" s="3"/>
      <c r="WRY200" s="3"/>
      <c r="WRZ200" s="3"/>
      <c r="WSA200" s="3"/>
      <c r="WSB200" s="3"/>
      <c r="WSC200" s="3"/>
      <c r="WSD200" s="3"/>
      <c r="WSE200" s="3"/>
      <c r="WSF200" s="3"/>
      <c r="WSG200" s="3"/>
      <c r="WSH200" s="3"/>
      <c r="WSI200" s="3"/>
      <c r="WSJ200" s="3"/>
      <c r="WSK200" s="3"/>
      <c r="WSL200" s="3"/>
      <c r="WSM200" s="3"/>
      <c r="WSN200" s="3"/>
      <c r="WSO200" s="3"/>
      <c r="WSP200" s="3"/>
      <c r="WSQ200" s="3"/>
      <c r="WSR200" s="3"/>
      <c r="WSS200" s="3"/>
      <c r="WST200" s="3"/>
      <c r="WSU200" s="3"/>
      <c r="WSV200" s="3"/>
      <c r="WSW200" s="3"/>
      <c r="WSX200" s="3"/>
      <c r="WSY200" s="3"/>
      <c r="WSZ200" s="3"/>
      <c r="WTA200" s="3"/>
      <c r="WTB200" s="3"/>
      <c r="WTC200" s="3"/>
      <c r="WTD200" s="3"/>
      <c r="WTE200" s="3"/>
      <c r="WTF200" s="3"/>
      <c r="WTG200" s="3"/>
      <c r="WTH200" s="3"/>
      <c r="WTI200" s="3"/>
      <c r="WTJ200" s="3"/>
      <c r="WTK200" s="3"/>
      <c r="WTL200" s="3"/>
      <c r="WTM200" s="3"/>
      <c r="WTN200" s="3"/>
      <c r="WTO200" s="3"/>
      <c r="WTP200" s="3"/>
      <c r="WTQ200" s="3"/>
      <c r="WTR200" s="3"/>
      <c r="WTS200" s="3"/>
      <c r="WTT200" s="3"/>
      <c r="WTU200" s="3"/>
      <c r="WTV200" s="3"/>
      <c r="WTW200" s="3"/>
      <c r="WTX200" s="3"/>
      <c r="WTY200" s="3"/>
      <c r="WTZ200" s="3"/>
      <c r="WUA200" s="3"/>
      <c r="WUB200" s="3"/>
      <c r="WUC200" s="3"/>
      <c r="WUD200" s="3"/>
      <c r="WUE200" s="3"/>
      <c r="WUF200" s="3"/>
      <c r="WUG200" s="3"/>
      <c r="WUH200" s="3"/>
      <c r="WUI200" s="3"/>
      <c r="WUJ200" s="3"/>
      <c r="WUK200" s="3"/>
      <c r="WUL200" s="3"/>
      <c r="WUM200" s="3"/>
      <c r="WUN200" s="3"/>
      <c r="WUO200" s="3"/>
      <c r="WUP200" s="3"/>
      <c r="WUQ200" s="3"/>
      <c r="WUR200" s="3"/>
      <c r="WUS200" s="3"/>
      <c r="WUT200" s="3"/>
      <c r="WUU200" s="3"/>
      <c r="WUV200" s="3"/>
      <c r="WUW200" s="3"/>
      <c r="WUX200" s="3"/>
      <c r="WUY200" s="3"/>
      <c r="WUZ200" s="3"/>
      <c r="WVA200" s="3"/>
      <c r="WVB200" s="3"/>
      <c r="WVC200" s="3"/>
      <c r="WVD200" s="3"/>
      <c r="WVE200" s="3"/>
      <c r="WVF200" s="3"/>
      <c r="WVG200" s="3"/>
      <c r="WVH200" s="3"/>
      <c r="WVI200" s="3"/>
      <c r="WVJ200" s="3"/>
      <c r="WVK200" s="3"/>
      <c r="WVL200" s="3"/>
      <c r="WVM200" s="3"/>
      <c r="WVN200" s="3"/>
      <c r="WVO200" s="3"/>
      <c r="WVP200" s="3"/>
      <c r="WVQ200" s="3"/>
      <c r="WVR200" s="3"/>
      <c r="WVS200" s="3"/>
      <c r="WVT200" s="3"/>
      <c r="WVU200" s="3"/>
      <c r="WVV200" s="3"/>
      <c r="WVW200" s="3"/>
      <c r="WVX200" s="3"/>
      <c r="WVY200" s="3"/>
      <c r="WVZ200" s="3"/>
      <c r="WWA200" s="3"/>
      <c r="WWB200" s="3"/>
      <c r="WWC200" s="3"/>
      <c r="WWD200" s="3"/>
      <c r="WWE200" s="3"/>
      <c r="WWF200" s="3"/>
      <c r="WWG200" s="3"/>
      <c r="WWH200" s="3"/>
      <c r="WWI200" s="3"/>
      <c r="WWJ200" s="3"/>
      <c r="WWK200" s="3"/>
      <c r="WWL200" s="3"/>
      <c r="WWM200" s="3"/>
      <c r="WWN200" s="3"/>
      <c r="WWO200" s="3"/>
      <c r="WWP200" s="3"/>
      <c r="WWQ200" s="3"/>
      <c r="WWR200" s="3"/>
      <c r="WWS200" s="3"/>
      <c r="WWT200" s="3"/>
      <c r="WWU200" s="3"/>
      <c r="WWV200" s="3"/>
      <c r="WWW200" s="3"/>
      <c r="WWX200" s="3"/>
      <c r="WWY200" s="3"/>
      <c r="WWZ200" s="3"/>
      <c r="WXA200" s="3"/>
      <c r="WXB200" s="3"/>
      <c r="WXC200" s="3"/>
      <c r="WXD200" s="3"/>
      <c r="WXE200" s="3"/>
      <c r="WXF200" s="3"/>
      <c r="WXG200" s="3"/>
      <c r="WXH200" s="3"/>
      <c r="WXI200" s="3"/>
      <c r="WXJ200" s="3"/>
      <c r="WXK200" s="3"/>
      <c r="WXL200" s="3"/>
      <c r="WXM200" s="3"/>
      <c r="WXN200" s="3"/>
      <c r="WXO200" s="3"/>
      <c r="WXP200" s="3"/>
      <c r="WXQ200" s="3"/>
      <c r="WXR200" s="3"/>
      <c r="WXS200" s="3"/>
      <c r="WXT200" s="3"/>
      <c r="WXU200" s="3"/>
      <c r="WXV200" s="3"/>
      <c r="WXW200" s="3"/>
      <c r="WXX200" s="3"/>
      <c r="WXY200" s="3"/>
      <c r="WXZ200" s="3"/>
      <c r="WYA200" s="3"/>
      <c r="WYB200" s="3"/>
      <c r="WYC200" s="3"/>
      <c r="WYD200" s="3"/>
      <c r="WYE200" s="3"/>
      <c r="WYF200" s="3"/>
      <c r="WYG200" s="3"/>
      <c r="WYH200" s="3"/>
      <c r="WYI200" s="3"/>
      <c r="WYJ200" s="3"/>
      <c r="WYK200" s="3"/>
      <c r="WYL200" s="3"/>
      <c r="WYM200" s="3"/>
      <c r="WYN200" s="3"/>
      <c r="WYO200" s="3"/>
      <c r="WYP200" s="3"/>
      <c r="WYQ200" s="3"/>
      <c r="WYR200" s="3"/>
      <c r="WYS200" s="3"/>
      <c r="WYT200" s="3"/>
      <c r="WYU200" s="3"/>
      <c r="WYV200" s="3"/>
      <c r="WYW200" s="3"/>
      <c r="WYX200" s="3"/>
      <c r="WYY200" s="3"/>
      <c r="WYZ200" s="3"/>
      <c r="WZA200" s="3"/>
      <c r="WZB200" s="3"/>
      <c r="WZC200" s="3"/>
      <c r="WZD200" s="3"/>
      <c r="WZE200" s="3"/>
      <c r="WZF200" s="3"/>
      <c r="WZG200" s="3"/>
      <c r="WZH200" s="3"/>
      <c r="WZI200" s="3"/>
      <c r="WZJ200" s="3"/>
      <c r="WZK200" s="3"/>
      <c r="WZL200" s="3"/>
      <c r="WZM200" s="3"/>
      <c r="WZN200" s="3"/>
      <c r="WZO200" s="3"/>
      <c r="WZP200" s="3"/>
      <c r="WZQ200" s="3"/>
      <c r="WZR200" s="3"/>
      <c r="WZS200" s="3"/>
      <c r="WZT200" s="3"/>
      <c r="WZU200" s="3"/>
      <c r="WZV200" s="3"/>
      <c r="WZW200" s="3"/>
      <c r="WZX200" s="3"/>
      <c r="WZY200" s="3"/>
      <c r="WZZ200" s="3"/>
      <c r="XAA200" s="3"/>
      <c r="XAB200" s="3"/>
      <c r="XAC200" s="3"/>
      <c r="XAD200" s="3"/>
      <c r="XAE200" s="3"/>
      <c r="XAF200" s="3"/>
      <c r="XAG200" s="3"/>
      <c r="XAH200" s="3"/>
      <c r="XAI200" s="3"/>
      <c r="XAJ200" s="3"/>
      <c r="XAK200" s="3"/>
      <c r="XAL200" s="3"/>
      <c r="XAM200" s="3"/>
      <c r="XAN200" s="3"/>
      <c r="XAO200" s="3"/>
      <c r="XAP200" s="3"/>
      <c r="XAQ200" s="3"/>
      <c r="XAR200" s="3"/>
      <c r="XAS200" s="3"/>
      <c r="XAT200" s="3"/>
      <c r="XAU200" s="3"/>
      <c r="XAV200" s="3"/>
      <c r="XAW200" s="3"/>
      <c r="XAX200" s="3"/>
      <c r="XAY200" s="3"/>
      <c r="XAZ200" s="3"/>
      <c r="XBA200" s="3"/>
      <c r="XBB200" s="3"/>
      <c r="XBC200" s="3"/>
      <c r="XBD200" s="3"/>
      <c r="XBE200" s="3"/>
      <c r="XBF200" s="3"/>
      <c r="XBG200" s="3"/>
      <c r="XBH200" s="3"/>
      <c r="XBI200" s="3"/>
      <c r="XBJ200" s="3"/>
      <c r="XBK200" s="3"/>
      <c r="XBL200" s="3"/>
      <c r="XBM200" s="3"/>
      <c r="XBN200" s="3"/>
      <c r="XBO200" s="3"/>
      <c r="XBP200" s="3"/>
      <c r="XBQ200" s="3"/>
      <c r="XBR200" s="3"/>
      <c r="XBS200" s="3"/>
      <c r="XBT200" s="3"/>
    </row>
    <row r="201" spans="1:16296">
      <c r="B201" s="17"/>
      <c r="C201" s="2" t="s">
        <v>382</v>
      </c>
      <c r="D201" s="39" t="s">
        <v>627</v>
      </c>
      <c r="E201" s="42">
        <v>48</v>
      </c>
      <c r="F201" s="50" t="s">
        <v>777</v>
      </c>
      <c r="G201" s="1" t="s">
        <v>699</v>
      </c>
      <c r="H201" s="12" t="s">
        <v>539</v>
      </c>
      <c r="I201" s="12" t="s">
        <v>295</v>
      </c>
      <c r="J201" s="11" t="s">
        <v>871</v>
      </c>
      <c r="K201" s="61" t="s">
        <v>538</v>
      </c>
      <c r="L201" s="93"/>
      <c r="M201" s="93"/>
      <c r="P201" s="93"/>
      <c r="Q201" s="76"/>
      <c r="S201" s="54"/>
      <c r="T201" s="54">
        <f t="shared" si="44"/>
        <v>0</v>
      </c>
      <c r="U201" s="54"/>
      <c r="V201" s="54"/>
      <c r="AA201" s="43"/>
      <c r="AE201" s="74">
        <f t="shared" si="45"/>
        <v>0</v>
      </c>
      <c r="AG201" s="74">
        <f t="shared" si="46"/>
        <v>0</v>
      </c>
      <c r="AI201" s="74">
        <f t="shared" si="49"/>
        <v>0</v>
      </c>
      <c r="AL201" s="707">
        <f t="shared" si="50"/>
        <v>0</v>
      </c>
      <c r="AN201" s="74">
        <f t="shared" si="43"/>
        <v>0</v>
      </c>
      <c r="AP201" s="74">
        <f t="shared" si="47"/>
        <v>0</v>
      </c>
      <c r="AQ201" s="253">
        <f t="shared" si="42"/>
        <v>0</v>
      </c>
      <c r="AT201" s="253">
        <f t="shared" si="48"/>
        <v>0</v>
      </c>
      <c r="AV201" s="23"/>
      <c r="AW201" s="274"/>
      <c r="AX201" s="23"/>
      <c r="AY201" s="92">
        <v>0</v>
      </c>
      <c r="AZ201" s="94"/>
      <c r="BA201" s="94"/>
      <c r="BB201" s="94"/>
      <c r="BJ201" s="253">
        <f t="shared" si="51"/>
        <v>0</v>
      </c>
      <c r="BS201" s="100"/>
      <c r="BT201" s="23">
        <v>4.24E-2</v>
      </c>
      <c r="BV201" s="23"/>
      <c r="BW201" s="23">
        <v>3.5300000000000002E-3</v>
      </c>
      <c r="BX201" s="23">
        <v>5.117E-2</v>
      </c>
      <c r="BY201" s="23"/>
      <c r="BZ201" s="23"/>
      <c r="CA201" s="23">
        <v>2.0255735182069866E-3</v>
      </c>
      <c r="CB201" s="23"/>
      <c r="CE201" s="100">
        <v>6.1699999999999998E-2</v>
      </c>
      <c r="CP201" s="100"/>
      <c r="CQ201" s="274"/>
      <c r="CR201" s="274"/>
      <c r="CU201" s="253">
        <f t="shared" si="52"/>
        <v>0</v>
      </c>
      <c r="DC201" s="93"/>
      <c r="DE201" s="74">
        <v>3.9484029999999996E-2</v>
      </c>
      <c r="DF201" s="253">
        <f t="shared" si="53"/>
        <v>2.3032350833333333E-2</v>
      </c>
      <c r="DG201" s="93"/>
      <c r="DM201" s="253">
        <f t="shared" si="54"/>
        <v>0</v>
      </c>
      <c r="EM201" s="93"/>
      <c r="EN201" s="93"/>
      <c r="EO201" s="17"/>
      <c r="EP201" s="17"/>
      <c r="EQ201" s="17"/>
    </row>
    <row r="202" spans="1:16296">
      <c r="B202" s="17"/>
      <c r="C202" s="2" t="s">
        <v>382</v>
      </c>
      <c r="D202" s="39" t="s">
        <v>627</v>
      </c>
      <c r="E202" s="42">
        <v>48</v>
      </c>
      <c r="F202" s="50" t="str">
        <f>VLOOKUP(K202,[1]Codes!$C$1:$P$3253, 13,FALSE)</f>
        <v>Benthic detritivore</v>
      </c>
      <c r="G202" s="1" t="s">
        <v>699</v>
      </c>
      <c r="H202" s="12" t="s">
        <v>541</v>
      </c>
      <c r="I202" s="12" t="s">
        <v>295</v>
      </c>
      <c r="J202" s="11" t="s">
        <v>871</v>
      </c>
      <c r="K202" s="61" t="s">
        <v>540</v>
      </c>
      <c r="L202" s="93"/>
      <c r="M202" s="93"/>
      <c r="P202" s="93"/>
      <c r="Q202" s="76"/>
      <c r="S202" s="54"/>
      <c r="T202" s="54">
        <f t="shared" si="44"/>
        <v>0</v>
      </c>
      <c r="U202" s="54"/>
      <c r="V202" s="54"/>
      <c r="AA202" s="43"/>
      <c r="AE202" s="74">
        <f t="shared" si="45"/>
        <v>0</v>
      </c>
      <c r="AG202" s="74">
        <f t="shared" si="46"/>
        <v>0</v>
      </c>
      <c r="AI202" s="74">
        <f t="shared" si="49"/>
        <v>0</v>
      </c>
      <c r="AL202" s="707">
        <f t="shared" si="50"/>
        <v>0</v>
      </c>
      <c r="AN202" s="74">
        <f t="shared" si="43"/>
        <v>0</v>
      </c>
      <c r="AP202" s="74">
        <f t="shared" si="47"/>
        <v>0</v>
      </c>
      <c r="AQ202" s="253">
        <f t="shared" si="42"/>
        <v>0</v>
      </c>
      <c r="AT202" s="253">
        <f t="shared" si="48"/>
        <v>0</v>
      </c>
      <c r="AV202" s="23"/>
      <c r="AW202" s="274"/>
      <c r="AX202" s="23"/>
      <c r="AY202" s="92">
        <v>0</v>
      </c>
      <c r="AZ202" s="94"/>
      <c r="BA202" s="94"/>
      <c r="BB202" s="94"/>
      <c r="BJ202" s="253">
        <f t="shared" si="51"/>
        <v>0</v>
      </c>
      <c r="BS202" s="100"/>
      <c r="BT202" s="23">
        <v>5.3E-3</v>
      </c>
      <c r="BV202" s="23"/>
      <c r="BW202" s="23"/>
      <c r="BX202" s="23"/>
      <c r="BY202" s="23"/>
      <c r="BZ202" s="23"/>
      <c r="CA202" s="23"/>
      <c r="CB202" s="23"/>
      <c r="CP202" s="100"/>
      <c r="CQ202" s="274"/>
      <c r="CR202" s="274"/>
      <c r="CU202" s="253">
        <f t="shared" si="52"/>
        <v>0</v>
      </c>
      <c r="DC202" s="93"/>
      <c r="DF202" s="253">
        <f t="shared" si="53"/>
        <v>0</v>
      </c>
      <c r="DG202" s="93"/>
      <c r="DM202" s="253">
        <f t="shared" si="54"/>
        <v>0</v>
      </c>
      <c r="EM202" s="93"/>
      <c r="EN202" s="93"/>
      <c r="EO202" s="17"/>
      <c r="EP202" s="17"/>
      <c r="EQ202" s="17"/>
    </row>
    <row r="203" spans="1:16296">
      <c r="B203" s="17"/>
      <c r="C203" s="2" t="s">
        <v>382</v>
      </c>
      <c r="D203" s="39" t="s">
        <v>627</v>
      </c>
      <c r="E203" s="42">
        <v>48</v>
      </c>
      <c r="F203" s="50" t="str">
        <f>VLOOKUP(K203,[1]Codes!$F$1:$P$3253, 10,FALSE)</f>
        <v>Benthic detritivore</v>
      </c>
      <c r="G203" s="1" t="s">
        <v>699</v>
      </c>
      <c r="I203" s="12" t="s">
        <v>295</v>
      </c>
      <c r="J203" s="11" t="s">
        <v>871</v>
      </c>
      <c r="K203" s="61" t="s">
        <v>546</v>
      </c>
      <c r="L203" s="93"/>
      <c r="M203" s="93"/>
      <c r="P203" s="93"/>
      <c r="Q203" s="76"/>
      <c r="S203" s="54"/>
      <c r="T203" s="54">
        <f t="shared" si="44"/>
        <v>0</v>
      </c>
      <c r="U203" s="54"/>
      <c r="V203" s="54"/>
      <c r="AA203" s="43"/>
      <c r="AE203" s="74">
        <f t="shared" si="45"/>
        <v>0</v>
      </c>
      <c r="AG203" s="74">
        <f t="shared" si="46"/>
        <v>0</v>
      </c>
      <c r="AI203" s="74">
        <f t="shared" si="49"/>
        <v>0</v>
      </c>
      <c r="AL203" s="707">
        <f t="shared" si="50"/>
        <v>0</v>
      </c>
      <c r="AN203" s="74">
        <f t="shared" si="43"/>
        <v>0</v>
      </c>
      <c r="AP203" s="74">
        <f t="shared" si="47"/>
        <v>0</v>
      </c>
      <c r="AQ203" s="253">
        <f t="shared" si="42"/>
        <v>0</v>
      </c>
      <c r="AT203" s="253">
        <f t="shared" si="48"/>
        <v>0</v>
      </c>
      <c r="AV203" s="23"/>
      <c r="AW203" s="274"/>
      <c r="AX203" s="23"/>
      <c r="AY203" s="92">
        <v>0</v>
      </c>
      <c r="AZ203" s="94"/>
      <c r="BA203" s="94"/>
      <c r="BB203" s="94"/>
      <c r="BJ203" s="253">
        <f t="shared" si="51"/>
        <v>0</v>
      </c>
      <c r="BS203" s="100">
        <v>2.8999999999999998E-3</v>
      </c>
      <c r="BT203" s="23"/>
      <c r="BV203" s="23"/>
      <c r="BW203" s="23"/>
      <c r="BX203" s="23"/>
      <c r="BY203" s="23"/>
      <c r="BZ203" s="23"/>
      <c r="CA203" s="23"/>
      <c r="CB203" s="23"/>
      <c r="CP203" s="100">
        <v>2.8999999999999998E-3</v>
      </c>
      <c r="CQ203" s="274"/>
      <c r="CR203" s="274"/>
      <c r="CU203" s="253">
        <f t="shared" si="52"/>
        <v>0</v>
      </c>
      <c r="DC203" s="93"/>
      <c r="DF203" s="253">
        <f t="shared" si="53"/>
        <v>0</v>
      </c>
      <c r="DG203" s="93"/>
      <c r="DM203" s="253">
        <f t="shared" si="54"/>
        <v>0</v>
      </c>
      <c r="EM203" s="93"/>
      <c r="EN203" s="93"/>
      <c r="EO203" s="17"/>
      <c r="EP203" s="17"/>
      <c r="EQ203" s="17"/>
    </row>
    <row r="204" spans="1:16296">
      <c r="B204" s="17"/>
      <c r="C204" s="2" t="s">
        <v>382</v>
      </c>
      <c r="D204" s="39" t="s">
        <v>627</v>
      </c>
      <c r="E204" s="42">
        <v>48</v>
      </c>
      <c r="F204" s="50" t="s">
        <v>777</v>
      </c>
      <c r="G204" s="1" t="s">
        <v>699</v>
      </c>
      <c r="H204" s="12"/>
      <c r="I204" s="12" t="s">
        <v>295</v>
      </c>
      <c r="J204" s="11" t="s">
        <v>871</v>
      </c>
      <c r="K204" s="61" t="s">
        <v>634</v>
      </c>
      <c r="L204" s="93"/>
      <c r="M204" s="93"/>
      <c r="P204" s="93"/>
      <c r="Q204" s="76"/>
      <c r="S204" s="54"/>
      <c r="T204" s="54">
        <f t="shared" si="44"/>
        <v>0</v>
      </c>
      <c r="U204" s="54"/>
      <c r="V204" s="54"/>
      <c r="AA204" s="43"/>
      <c r="AE204" s="74">
        <f t="shared" si="45"/>
        <v>0</v>
      </c>
      <c r="AG204" s="74">
        <f t="shared" si="46"/>
        <v>0</v>
      </c>
      <c r="AI204" s="74">
        <f t="shared" si="49"/>
        <v>0</v>
      </c>
      <c r="AL204" s="707">
        <f t="shared" si="50"/>
        <v>0</v>
      </c>
      <c r="AN204" s="74">
        <f t="shared" si="43"/>
        <v>0</v>
      </c>
      <c r="AP204" s="74">
        <f t="shared" si="47"/>
        <v>0</v>
      </c>
      <c r="AQ204" s="253">
        <f t="shared" si="42"/>
        <v>0</v>
      </c>
      <c r="AT204" s="253">
        <f t="shared" si="48"/>
        <v>0</v>
      </c>
      <c r="AV204" s="23"/>
      <c r="AW204" s="274"/>
      <c r="AX204" s="23"/>
      <c r="AY204" s="92">
        <v>0</v>
      </c>
      <c r="AZ204" s="94"/>
      <c r="BA204" s="94"/>
      <c r="BB204" s="94"/>
      <c r="BJ204" s="253">
        <f t="shared" si="51"/>
        <v>0</v>
      </c>
      <c r="BS204" s="100"/>
      <c r="BT204" s="23"/>
      <c r="BV204" s="23"/>
      <c r="BW204" s="23"/>
      <c r="BX204" s="23"/>
      <c r="BY204" s="23"/>
      <c r="BZ204" s="23"/>
      <c r="CA204" s="23"/>
      <c r="CB204" s="23"/>
      <c r="CE204" s="100">
        <v>7.1999999999999995E-2</v>
      </c>
      <c r="CP204" s="100"/>
      <c r="CQ204" s="274"/>
      <c r="CR204" s="274"/>
      <c r="CU204" s="253">
        <f t="shared" si="52"/>
        <v>0</v>
      </c>
      <c r="DC204" s="93"/>
      <c r="DF204" s="253">
        <f t="shared" si="53"/>
        <v>0</v>
      </c>
      <c r="DG204" s="93"/>
      <c r="DM204" s="253">
        <f t="shared" si="54"/>
        <v>0</v>
      </c>
      <c r="EM204" s="93"/>
      <c r="EN204" s="93"/>
      <c r="EO204" s="17"/>
      <c r="EP204" s="17"/>
      <c r="EQ204" s="17"/>
    </row>
    <row r="205" spans="1:16296">
      <c r="B205" s="17"/>
      <c r="C205" s="2" t="s">
        <v>382</v>
      </c>
      <c r="D205" s="39" t="s">
        <v>627</v>
      </c>
      <c r="E205" s="42">
        <v>48</v>
      </c>
      <c r="F205" s="50" t="s">
        <v>777</v>
      </c>
      <c r="G205" s="1" t="s">
        <v>699</v>
      </c>
      <c r="H205" s="1" t="s">
        <v>517</v>
      </c>
      <c r="I205" s="12" t="s">
        <v>295</v>
      </c>
      <c r="J205" s="11" t="s">
        <v>871</v>
      </c>
      <c r="K205" s="60" t="s">
        <v>295</v>
      </c>
      <c r="L205" s="93"/>
      <c r="M205" s="93"/>
      <c r="P205" s="93"/>
      <c r="Q205" s="76"/>
      <c r="S205" s="54"/>
      <c r="T205" s="54">
        <f t="shared" si="44"/>
        <v>0</v>
      </c>
      <c r="U205" s="54"/>
      <c r="V205" s="54"/>
      <c r="AA205" s="43"/>
      <c r="AE205" s="74">
        <f t="shared" si="45"/>
        <v>0</v>
      </c>
      <c r="AG205" s="74">
        <f t="shared" si="46"/>
        <v>0</v>
      </c>
      <c r="AI205" s="74">
        <f t="shared" si="49"/>
        <v>0</v>
      </c>
      <c r="AL205" s="707">
        <f t="shared" si="50"/>
        <v>0</v>
      </c>
      <c r="AN205" s="74">
        <f t="shared" si="43"/>
        <v>0</v>
      </c>
      <c r="AP205" s="74">
        <f t="shared" si="47"/>
        <v>0</v>
      </c>
      <c r="AQ205" s="253">
        <f t="shared" si="42"/>
        <v>0</v>
      </c>
      <c r="AT205" s="253">
        <f t="shared" si="48"/>
        <v>0</v>
      </c>
      <c r="AV205" s="23"/>
      <c r="AW205" s="274"/>
      <c r="AX205" s="23">
        <v>8.6255447280182192E-3</v>
      </c>
      <c r="AY205" s="92">
        <v>0</v>
      </c>
      <c r="AZ205" s="94"/>
      <c r="BA205" s="94"/>
      <c r="BB205" s="94"/>
      <c r="BJ205" s="253">
        <f t="shared" si="51"/>
        <v>0</v>
      </c>
      <c r="BS205" s="100">
        <v>0.15759999999999999</v>
      </c>
      <c r="BT205" s="23"/>
      <c r="BU205" s="23">
        <v>0.1037</v>
      </c>
      <c r="BV205" s="23">
        <v>7.6300964508274699E-2</v>
      </c>
      <c r="BW205" s="23">
        <f>0.02343+0.00122000000000011</f>
        <v>2.4650000000000109E-2</v>
      </c>
      <c r="BX205" s="23">
        <v>0.14463000000000001</v>
      </c>
      <c r="BY205" s="23"/>
      <c r="BZ205" s="23">
        <v>7.2085779800402398E-3</v>
      </c>
      <c r="CA205" s="23">
        <v>1.0941991867772085E-2</v>
      </c>
      <c r="CB205" s="23"/>
      <c r="CP205" s="100">
        <v>0.15759999999999999</v>
      </c>
      <c r="CQ205" s="274"/>
      <c r="CR205" s="274"/>
      <c r="CU205" s="253">
        <f t="shared" si="52"/>
        <v>0</v>
      </c>
      <c r="DC205" s="93"/>
      <c r="DF205" s="253">
        <f t="shared" si="53"/>
        <v>0</v>
      </c>
      <c r="DG205" s="93"/>
      <c r="DJ205" s="74">
        <v>0.25</v>
      </c>
      <c r="DK205" s="74">
        <v>0.2</v>
      </c>
      <c r="DM205" s="253">
        <f t="shared" si="54"/>
        <v>0.17014203371199907</v>
      </c>
      <c r="EM205" s="93"/>
      <c r="EN205" s="93"/>
      <c r="EO205" s="17"/>
      <c r="EP205" s="17"/>
      <c r="EQ205" s="17"/>
    </row>
    <row r="206" spans="1:16296">
      <c r="B206" s="17"/>
      <c r="C206" s="2" t="s">
        <v>382</v>
      </c>
      <c r="D206" s="39" t="s">
        <v>627</v>
      </c>
      <c r="E206" s="42">
        <v>48</v>
      </c>
      <c r="F206" s="50" t="s">
        <v>777</v>
      </c>
      <c r="G206" s="1" t="s">
        <v>699</v>
      </c>
      <c r="H206" s="1" t="s">
        <v>577</v>
      </c>
      <c r="I206" s="1" t="s">
        <v>577</v>
      </c>
      <c r="J206" s="11" t="s">
        <v>871</v>
      </c>
      <c r="L206" s="93"/>
      <c r="M206" s="93"/>
      <c r="P206" s="93"/>
      <c r="Q206" s="76"/>
      <c r="S206" s="54"/>
      <c r="T206" s="54">
        <f t="shared" si="44"/>
        <v>0</v>
      </c>
      <c r="U206" s="54"/>
      <c r="V206" s="54"/>
      <c r="AA206" s="43"/>
      <c r="AE206" s="74">
        <f t="shared" si="45"/>
        <v>0</v>
      </c>
      <c r="AG206" s="74">
        <f t="shared" si="46"/>
        <v>0</v>
      </c>
      <c r="AI206" s="74">
        <f t="shared" si="49"/>
        <v>0</v>
      </c>
      <c r="AL206" s="707">
        <f t="shared" si="50"/>
        <v>0</v>
      </c>
      <c r="AN206" s="74">
        <f t="shared" si="43"/>
        <v>0</v>
      </c>
      <c r="AP206" s="74">
        <f t="shared" si="47"/>
        <v>0</v>
      </c>
      <c r="AQ206" s="253">
        <f t="shared" si="42"/>
        <v>0</v>
      </c>
      <c r="AT206" s="253">
        <f t="shared" si="48"/>
        <v>0</v>
      </c>
      <c r="AV206" s="23"/>
      <c r="AW206" s="274"/>
      <c r="AX206" s="23"/>
      <c r="AY206" s="92">
        <v>0</v>
      </c>
      <c r="AZ206" s="94"/>
      <c r="BA206" s="94"/>
      <c r="BB206" s="94"/>
      <c r="BJ206" s="253">
        <f t="shared" si="51"/>
        <v>0</v>
      </c>
      <c r="BS206" s="100"/>
      <c r="BT206" s="23"/>
      <c r="BV206" s="23">
        <v>2.3271747010925365E-3</v>
      </c>
      <c r="BW206" s="23"/>
      <c r="BX206" s="23">
        <v>3.3E-4</v>
      </c>
      <c r="BY206" s="23"/>
      <c r="BZ206" s="23"/>
      <c r="CA206" s="23"/>
      <c r="CB206" s="23"/>
      <c r="CP206" s="100"/>
      <c r="CQ206" s="274"/>
      <c r="CR206" s="274"/>
      <c r="CU206" s="253">
        <f t="shared" si="52"/>
        <v>0</v>
      </c>
      <c r="DC206" s="93"/>
      <c r="DF206" s="253">
        <f t="shared" si="53"/>
        <v>0</v>
      </c>
      <c r="DG206" s="93"/>
      <c r="DM206" s="253">
        <f t="shared" si="54"/>
        <v>0</v>
      </c>
      <c r="EM206" s="93"/>
      <c r="EN206" s="93"/>
      <c r="EO206" s="17"/>
      <c r="EP206" s="17"/>
      <c r="EQ206" s="17"/>
    </row>
    <row r="207" spans="1:16296">
      <c r="D207" s="39" t="s">
        <v>627</v>
      </c>
      <c r="E207" s="42">
        <v>48</v>
      </c>
      <c r="F207" s="50" t="s">
        <v>777</v>
      </c>
      <c r="G207" s="1" t="s">
        <v>699</v>
      </c>
      <c r="H207" s="12" t="s">
        <v>523</v>
      </c>
      <c r="I207" s="27" t="s">
        <v>522</v>
      </c>
      <c r="J207" s="11" t="s">
        <v>871</v>
      </c>
      <c r="K207" s="25" t="s">
        <v>782</v>
      </c>
      <c r="L207" s="93"/>
      <c r="M207" s="93"/>
      <c r="P207" s="93"/>
      <c r="Q207" s="76"/>
      <c r="S207" s="54"/>
      <c r="T207" s="54">
        <f t="shared" si="44"/>
        <v>0</v>
      </c>
      <c r="U207" s="54"/>
      <c r="V207" s="54"/>
      <c r="AE207" s="74">
        <f t="shared" si="45"/>
        <v>0</v>
      </c>
      <c r="AG207" s="74">
        <f t="shared" si="46"/>
        <v>0</v>
      </c>
      <c r="AI207" s="74">
        <f t="shared" si="49"/>
        <v>0</v>
      </c>
      <c r="AL207" s="707">
        <f t="shared" si="50"/>
        <v>0</v>
      </c>
      <c r="AN207" s="74">
        <f t="shared" si="43"/>
        <v>0</v>
      </c>
      <c r="AP207" s="74">
        <f t="shared" si="47"/>
        <v>0</v>
      </c>
      <c r="AQ207" s="253">
        <f t="shared" si="42"/>
        <v>0</v>
      </c>
      <c r="AT207" s="253">
        <f t="shared" si="48"/>
        <v>0</v>
      </c>
      <c r="AY207" s="92">
        <v>0</v>
      </c>
      <c r="BJ207" s="253">
        <f t="shared" si="51"/>
        <v>0</v>
      </c>
      <c r="BS207" s="76"/>
      <c r="CD207" s="101">
        <v>0.1235</v>
      </c>
      <c r="CU207" s="253">
        <f t="shared" si="52"/>
        <v>0</v>
      </c>
      <c r="DF207" s="253">
        <f t="shared" si="53"/>
        <v>0</v>
      </c>
      <c r="DM207" s="253">
        <f t="shared" si="54"/>
        <v>0</v>
      </c>
      <c r="EM207" s="93"/>
      <c r="EN207" s="93"/>
      <c r="EO207" s="17"/>
      <c r="EP207" s="17"/>
      <c r="EQ207" s="17"/>
    </row>
    <row r="208" spans="1:16296">
      <c r="B208" s="17"/>
      <c r="C208" s="2" t="s">
        <v>574</v>
      </c>
      <c r="D208" s="39" t="s">
        <v>627</v>
      </c>
      <c r="E208" s="42">
        <v>48</v>
      </c>
      <c r="F208" s="50" t="s">
        <v>777</v>
      </c>
      <c r="G208" s="1" t="s">
        <v>699</v>
      </c>
      <c r="H208" s="1" t="s">
        <v>575</v>
      </c>
      <c r="I208" s="1" t="s">
        <v>574</v>
      </c>
      <c r="J208" s="11" t="s">
        <v>871</v>
      </c>
      <c r="L208" s="93"/>
      <c r="M208" s="93"/>
      <c r="P208" s="93"/>
      <c r="Q208" s="76"/>
      <c r="S208" s="54"/>
      <c r="T208" s="54">
        <f t="shared" si="44"/>
        <v>0</v>
      </c>
      <c r="U208" s="54"/>
      <c r="V208" s="54"/>
      <c r="AA208" s="43"/>
      <c r="AE208" s="74">
        <f t="shared" si="45"/>
        <v>0</v>
      </c>
      <c r="AG208" s="74">
        <f t="shared" si="46"/>
        <v>0</v>
      </c>
      <c r="AI208" s="74">
        <f t="shared" si="49"/>
        <v>0</v>
      </c>
      <c r="AL208" s="707">
        <f t="shared" si="50"/>
        <v>0</v>
      </c>
      <c r="AN208" s="74">
        <f t="shared" si="43"/>
        <v>0</v>
      </c>
      <c r="AP208" s="74">
        <f t="shared" si="47"/>
        <v>0</v>
      </c>
      <c r="AQ208" s="253">
        <f t="shared" si="42"/>
        <v>0</v>
      </c>
      <c r="AT208" s="253">
        <f t="shared" si="48"/>
        <v>0</v>
      </c>
      <c r="AV208" s="23"/>
      <c r="AW208" s="274"/>
      <c r="AX208" s="43"/>
      <c r="AY208" s="92">
        <v>0</v>
      </c>
      <c r="AZ208" s="94"/>
      <c r="BA208" s="94"/>
      <c r="BB208" s="94"/>
      <c r="BJ208" s="253">
        <f t="shared" si="51"/>
        <v>0</v>
      </c>
      <c r="BS208" s="76"/>
      <c r="BV208" s="23"/>
      <c r="BW208" s="23"/>
      <c r="BX208" s="23"/>
      <c r="BY208" s="23"/>
      <c r="CA208" s="23">
        <v>7.6052074925127685E-3</v>
      </c>
      <c r="CF208" s="23"/>
      <c r="CU208" s="253">
        <f t="shared" si="52"/>
        <v>0</v>
      </c>
      <c r="DC208" s="93"/>
      <c r="DF208" s="253">
        <f t="shared" si="53"/>
        <v>0</v>
      </c>
      <c r="DG208" s="93"/>
      <c r="DI208" s="74">
        <v>0.1</v>
      </c>
      <c r="DM208" s="253">
        <f t="shared" si="54"/>
        <v>0</v>
      </c>
      <c r="EM208" s="93"/>
      <c r="EN208" s="93"/>
      <c r="EO208" s="17"/>
      <c r="EP208" s="17"/>
      <c r="EQ208" s="17"/>
    </row>
    <row r="209" spans="1:16296">
      <c r="B209" s="17"/>
      <c r="D209" s="39"/>
      <c r="E209" s="42">
        <v>48</v>
      </c>
      <c r="F209" s="50" t="s">
        <v>777</v>
      </c>
      <c r="G209" s="1" t="s">
        <v>699</v>
      </c>
      <c r="I209" s="12" t="s">
        <v>295</v>
      </c>
      <c r="J209" s="11" t="s">
        <v>871</v>
      </c>
      <c r="L209" s="93"/>
      <c r="M209" s="93"/>
      <c r="P209" s="93"/>
      <c r="Q209" s="76"/>
      <c r="S209" s="54"/>
      <c r="T209" s="54">
        <f t="shared" si="44"/>
        <v>0</v>
      </c>
      <c r="U209" s="54"/>
      <c r="V209" s="54"/>
      <c r="AA209" s="43"/>
      <c r="AE209" s="74">
        <f t="shared" si="45"/>
        <v>0</v>
      </c>
      <c r="AG209" s="74">
        <f t="shared" si="46"/>
        <v>0</v>
      </c>
      <c r="AI209" s="74">
        <f t="shared" si="49"/>
        <v>0</v>
      </c>
      <c r="AL209" s="707">
        <f t="shared" si="50"/>
        <v>0</v>
      </c>
      <c r="AN209" s="74">
        <f t="shared" si="43"/>
        <v>0</v>
      </c>
      <c r="AP209" s="74">
        <f t="shared" si="47"/>
        <v>0</v>
      </c>
      <c r="AQ209" s="253">
        <f t="shared" si="42"/>
        <v>0</v>
      </c>
      <c r="AT209" s="253">
        <f t="shared" si="48"/>
        <v>0</v>
      </c>
      <c r="AV209" s="23"/>
      <c r="AW209" s="274"/>
      <c r="AX209" s="43"/>
      <c r="AY209" s="92">
        <v>0</v>
      </c>
      <c r="AZ209" s="94"/>
      <c r="BA209" s="94"/>
      <c r="BB209" s="94"/>
      <c r="BJ209" s="253">
        <f t="shared" si="51"/>
        <v>0</v>
      </c>
      <c r="BS209" s="76"/>
      <c r="BV209" s="23"/>
      <c r="BW209" s="23"/>
      <c r="BX209" s="23"/>
      <c r="BY209" s="23"/>
      <c r="CA209" s="23"/>
      <c r="CC209" s="270">
        <v>0.2</v>
      </c>
      <c r="CF209" s="23"/>
      <c r="CN209" s="270">
        <v>0.13</v>
      </c>
      <c r="CU209" s="253">
        <f t="shared" si="52"/>
        <v>0</v>
      </c>
      <c r="CW209" s="238">
        <v>0.05</v>
      </c>
      <c r="DC209" s="93"/>
      <c r="DF209" s="253">
        <f t="shared" si="53"/>
        <v>0</v>
      </c>
      <c r="DG209" s="93"/>
      <c r="DM209" s="253">
        <f t="shared" si="54"/>
        <v>0</v>
      </c>
      <c r="EM209" s="93"/>
      <c r="EN209" s="93"/>
      <c r="EO209" s="17"/>
      <c r="EP209" s="17"/>
      <c r="EQ209" s="17"/>
    </row>
    <row r="210" spans="1:16296">
      <c r="B210" s="17"/>
      <c r="C210" s="2" t="s">
        <v>382</v>
      </c>
      <c r="D210" s="40" t="s">
        <v>628</v>
      </c>
      <c r="E210" s="42">
        <v>48</v>
      </c>
      <c r="F210" s="50" t="s">
        <v>777</v>
      </c>
      <c r="G210" s="16" t="s">
        <v>696</v>
      </c>
      <c r="H210" s="12" t="s">
        <v>616</v>
      </c>
      <c r="I210" s="12" t="s">
        <v>295</v>
      </c>
      <c r="J210" s="11" t="s">
        <v>871</v>
      </c>
      <c r="K210" s="61" t="s">
        <v>615</v>
      </c>
      <c r="L210" s="93"/>
      <c r="M210" s="93"/>
      <c r="P210" s="93"/>
      <c r="Q210" s="76"/>
      <c r="S210" s="54"/>
      <c r="T210" s="54">
        <f t="shared" si="44"/>
        <v>0</v>
      </c>
      <c r="U210" s="54"/>
      <c r="V210" s="54"/>
      <c r="AA210" s="43"/>
      <c r="AE210" s="74">
        <f t="shared" si="45"/>
        <v>0</v>
      </c>
      <c r="AG210" s="74">
        <f t="shared" si="46"/>
        <v>0</v>
      </c>
      <c r="AI210" s="74">
        <f t="shared" si="49"/>
        <v>0</v>
      </c>
      <c r="AL210" s="707">
        <f t="shared" si="50"/>
        <v>0</v>
      </c>
      <c r="AN210" s="74">
        <f t="shared" si="43"/>
        <v>0</v>
      </c>
      <c r="AP210" s="74">
        <f t="shared" si="47"/>
        <v>0</v>
      </c>
      <c r="AQ210" s="253">
        <f t="shared" si="42"/>
        <v>0</v>
      </c>
      <c r="AT210" s="253">
        <f t="shared" si="48"/>
        <v>0</v>
      </c>
      <c r="AV210" s="23"/>
      <c r="AW210" s="274"/>
      <c r="AX210" s="23"/>
      <c r="AY210" s="92">
        <v>0</v>
      </c>
      <c r="AZ210" s="94"/>
      <c r="BA210" s="94"/>
      <c r="BB210" s="94"/>
      <c r="BJ210" s="253">
        <f t="shared" si="51"/>
        <v>0</v>
      </c>
      <c r="BS210" s="100"/>
      <c r="BT210" s="23"/>
      <c r="BV210" s="23"/>
      <c r="BW210" s="23"/>
      <c r="BX210" s="23">
        <v>4.15E-3</v>
      </c>
      <c r="BY210" s="23"/>
      <c r="BZ210" s="23"/>
      <c r="CA210" s="23"/>
      <c r="CB210" s="23"/>
      <c r="CP210" s="100"/>
      <c r="CQ210" s="274"/>
      <c r="CR210" s="274"/>
      <c r="CU210" s="253">
        <f t="shared" si="52"/>
        <v>0</v>
      </c>
      <c r="DC210" s="93"/>
      <c r="DF210" s="253">
        <f t="shared" si="53"/>
        <v>0</v>
      </c>
      <c r="DG210" s="93"/>
      <c r="DM210" s="253">
        <f t="shared" si="54"/>
        <v>0</v>
      </c>
      <c r="EM210" s="93"/>
      <c r="EN210" s="93"/>
      <c r="EO210" s="17"/>
      <c r="EP210" s="17"/>
      <c r="EQ210" s="17"/>
    </row>
    <row r="211" spans="1:16296">
      <c r="A211" s="3"/>
      <c r="B211" s="166"/>
      <c r="C211" s="166"/>
      <c r="D211" s="167"/>
      <c r="E211" s="199">
        <v>48</v>
      </c>
      <c r="F211" s="168" t="s">
        <v>777</v>
      </c>
      <c r="G211" s="44"/>
      <c r="H211" s="44"/>
      <c r="I211" s="44"/>
      <c r="J211" s="191" t="s">
        <v>871</v>
      </c>
      <c r="K211" s="200"/>
      <c r="L211" s="169"/>
      <c r="M211" s="169"/>
      <c r="N211" s="77"/>
      <c r="O211" s="77"/>
      <c r="P211" s="169"/>
      <c r="Q211" s="79"/>
      <c r="R211" s="77"/>
      <c r="S211" s="54"/>
      <c r="T211" s="54">
        <f t="shared" si="44"/>
        <v>0</v>
      </c>
      <c r="U211" s="54"/>
      <c r="V211" s="54"/>
      <c r="W211" s="77"/>
      <c r="X211" s="77"/>
      <c r="Y211" s="77"/>
      <c r="Z211" s="77"/>
      <c r="AA211" s="43"/>
      <c r="AB211" s="77"/>
      <c r="AC211" s="77"/>
      <c r="AD211" s="77"/>
      <c r="AE211" s="74">
        <f t="shared" si="45"/>
        <v>0</v>
      </c>
      <c r="AF211" s="77">
        <v>7.1192028001569005E-5</v>
      </c>
      <c r="AG211" s="74">
        <f t="shared" si="46"/>
        <v>6.4072825201412105E-5</v>
      </c>
      <c r="AH211" s="77"/>
      <c r="AI211" s="74">
        <f t="shared" si="49"/>
        <v>0</v>
      </c>
      <c r="AJ211" s="77">
        <v>1.2353369911073386E-2</v>
      </c>
      <c r="AK211" s="77"/>
      <c r="AL211" s="707">
        <f t="shared" si="50"/>
        <v>2.4834885472549595E-3</v>
      </c>
      <c r="AM211" s="77"/>
      <c r="AN211" s="74">
        <f t="shared" si="43"/>
        <v>0</v>
      </c>
      <c r="AO211" s="77"/>
      <c r="AP211" s="74">
        <f t="shared" si="47"/>
        <v>0</v>
      </c>
      <c r="AQ211" s="253">
        <f t="shared" si="42"/>
        <v>0</v>
      </c>
      <c r="AR211" s="77"/>
      <c r="AS211" s="262">
        <v>1E-3</v>
      </c>
      <c r="AT211" s="253">
        <f t="shared" si="48"/>
        <v>5.0000000000000001E-4</v>
      </c>
      <c r="AU211" s="77"/>
      <c r="AV211" s="77"/>
      <c r="AW211" s="275"/>
      <c r="AX211" s="43"/>
      <c r="AY211" s="170">
        <v>0</v>
      </c>
      <c r="AZ211" s="164"/>
      <c r="BA211" s="164"/>
      <c r="BB211" s="164"/>
      <c r="BC211" s="275"/>
      <c r="BD211" s="275"/>
      <c r="BE211" s="77"/>
      <c r="BF211" s="77"/>
      <c r="BG211" s="77"/>
      <c r="BH211" s="77"/>
      <c r="BI211" s="77"/>
      <c r="BJ211" s="253">
        <f t="shared" si="51"/>
        <v>0</v>
      </c>
      <c r="BK211" s="77"/>
      <c r="BL211" s="77"/>
      <c r="BM211" s="77"/>
      <c r="BN211" s="77"/>
      <c r="BO211" s="77"/>
      <c r="BP211" s="77"/>
      <c r="BQ211" s="275"/>
      <c r="BR211" s="275"/>
      <c r="BS211" s="79"/>
      <c r="BT211" s="77"/>
      <c r="BU211" s="77"/>
      <c r="BV211" s="77"/>
      <c r="BW211" s="77"/>
      <c r="BX211" s="77"/>
      <c r="BY211" s="77"/>
      <c r="BZ211" s="77"/>
      <c r="CA211" s="77"/>
      <c r="CB211" s="77"/>
      <c r="CC211" s="275"/>
      <c r="CD211" s="77"/>
      <c r="CE211" s="79"/>
      <c r="CF211" s="77"/>
      <c r="CG211" s="275"/>
      <c r="CH211" s="275"/>
      <c r="CI211" s="275"/>
      <c r="CJ211" s="275"/>
      <c r="CK211" s="79">
        <f>0.48-0.003</f>
        <v>0.47699999999999998</v>
      </c>
      <c r="CN211" s="275"/>
      <c r="CO211" s="275">
        <v>0.1</v>
      </c>
      <c r="CP211" s="79"/>
      <c r="CQ211" s="275"/>
      <c r="CR211" s="275"/>
      <c r="CS211" s="77"/>
      <c r="CT211" s="77"/>
      <c r="CU211" s="253">
        <f t="shared" si="52"/>
        <v>0</v>
      </c>
      <c r="CV211" s="275"/>
      <c r="CW211" s="239"/>
      <c r="CX211" s="275">
        <v>0.55000000000000004</v>
      </c>
      <c r="CY211" s="275"/>
      <c r="CZ211" s="275"/>
      <c r="DA211" s="275"/>
      <c r="DB211" s="275"/>
      <c r="DC211" s="169"/>
      <c r="DD211" s="77"/>
      <c r="DE211" s="77"/>
      <c r="DF211" s="253">
        <f t="shared" si="53"/>
        <v>0</v>
      </c>
      <c r="DG211" s="169"/>
      <c r="DH211" s="77"/>
      <c r="DI211" s="77"/>
      <c r="DJ211" s="77"/>
      <c r="DK211" s="77"/>
      <c r="DL211" s="77"/>
      <c r="DM211" s="253">
        <f t="shared" si="54"/>
        <v>0</v>
      </c>
      <c r="DN211" s="275"/>
      <c r="DO211" s="275"/>
      <c r="DP211" s="77"/>
      <c r="DQ211" s="77"/>
      <c r="DR211" s="77"/>
      <c r="DS211" s="77"/>
      <c r="DT211" s="77"/>
      <c r="DU211" s="77"/>
      <c r="DV211" s="77"/>
      <c r="DW211" s="77"/>
      <c r="DX211" s="77"/>
      <c r="EM211" s="93"/>
      <c r="EN211" s="93"/>
      <c r="EO211" s="17"/>
      <c r="EP211" s="17"/>
      <c r="EQ211" s="17"/>
    </row>
    <row r="212" spans="1:16296">
      <c r="B212" s="17"/>
      <c r="C212" s="2" t="s">
        <v>376</v>
      </c>
      <c r="D212" s="31" t="s">
        <v>684</v>
      </c>
      <c r="E212" s="42">
        <v>49</v>
      </c>
      <c r="F212" s="50" t="str">
        <f>VLOOKUP(K212,[1]Codes!$C$1:$P$3253, 13,FALSE)</f>
        <v>Benthic carnivore</v>
      </c>
      <c r="G212" s="1" t="s">
        <v>692</v>
      </c>
      <c r="H212" s="1" t="s">
        <v>376</v>
      </c>
      <c r="I212" s="1" t="s">
        <v>377</v>
      </c>
      <c r="J212" s="11" t="str">
        <f>VLOOKUP(K212,[1]Codes!$C$1:$P$3253,14,FALSE)</f>
        <v>BC</v>
      </c>
      <c r="K212" s="61" t="s">
        <v>378</v>
      </c>
      <c r="L212" s="93"/>
      <c r="M212" s="93"/>
      <c r="P212" s="93"/>
      <c r="Q212" s="76"/>
      <c r="S212" s="54"/>
      <c r="T212" s="54">
        <f t="shared" si="44"/>
        <v>0</v>
      </c>
      <c r="U212" s="54"/>
      <c r="V212" s="54"/>
      <c r="AA212" s="43"/>
      <c r="AE212" s="74">
        <f t="shared" si="45"/>
        <v>0</v>
      </c>
      <c r="AG212" s="74">
        <f t="shared" si="46"/>
        <v>0</v>
      </c>
      <c r="AI212" s="74">
        <f t="shared" si="49"/>
        <v>0</v>
      </c>
      <c r="AL212" s="707">
        <f t="shared" si="50"/>
        <v>0</v>
      </c>
      <c r="AN212" s="74">
        <f t="shared" si="43"/>
        <v>0</v>
      </c>
      <c r="AP212" s="74">
        <f t="shared" si="47"/>
        <v>0</v>
      </c>
      <c r="AQ212" s="253">
        <f t="shared" si="42"/>
        <v>0</v>
      </c>
      <c r="AT212" s="253">
        <f t="shared" si="48"/>
        <v>0</v>
      </c>
      <c r="AV212" s="23">
        <v>2.2979114538119795E-3</v>
      </c>
      <c r="AW212" s="274"/>
      <c r="AX212" s="43"/>
      <c r="AY212" s="92">
        <v>0</v>
      </c>
      <c r="AZ212" s="94"/>
      <c r="BA212" s="94"/>
      <c r="BB212" s="94"/>
      <c r="BJ212" s="253">
        <f t="shared" si="51"/>
        <v>0</v>
      </c>
      <c r="BS212" s="76"/>
      <c r="CU212" s="253">
        <f t="shared" si="52"/>
        <v>0</v>
      </c>
      <c r="DC212" s="93"/>
      <c r="DF212" s="253">
        <f t="shared" si="53"/>
        <v>0</v>
      </c>
      <c r="DG212" s="93"/>
      <c r="DM212" s="253">
        <f t="shared" si="54"/>
        <v>0</v>
      </c>
    </row>
    <row r="213" spans="1:16296">
      <c r="B213" s="17"/>
      <c r="C213" s="2" t="s">
        <v>376</v>
      </c>
      <c r="D213" s="31" t="s">
        <v>684</v>
      </c>
      <c r="E213" s="42">
        <v>49</v>
      </c>
      <c r="F213" s="50" t="str">
        <f>VLOOKUP(I213,[1]Codes!$C$1:$P$3253, 13,FALSE)</f>
        <v>Benthic carnivore</v>
      </c>
      <c r="G213" s="1" t="s">
        <v>692</v>
      </c>
      <c r="H213" s="1" t="s">
        <v>376</v>
      </c>
      <c r="I213" s="1" t="s">
        <v>534</v>
      </c>
      <c r="J213" s="11" t="str">
        <f>VLOOKUP(I213,[1]Codes!$E$1:$P$3253,12,FALSE)</f>
        <v>BC</v>
      </c>
      <c r="L213" s="93"/>
      <c r="M213" s="93"/>
      <c r="P213" s="93"/>
      <c r="Q213" s="76"/>
      <c r="S213" s="54"/>
      <c r="T213" s="54">
        <f t="shared" si="44"/>
        <v>0</v>
      </c>
      <c r="U213" s="54"/>
      <c r="V213" s="54"/>
      <c r="AA213" s="43"/>
      <c r="AE213" s="74">
        <f t="shared" si="45"/>
        <v>0</v>
      </c>
      <c r="AG213" s="74">
        <f t="shared" si="46"/>
        <v>0</v>
      </c>
      <c r="AI213" s="74">
        <f t="shared" si="49"/>
        <v>0</v>
      </c>
      <c r="AL213" s="707">
        <f t="shared" si="50"/>
        <v>0</v>
      </c>
      <c r="AN213" s="74">
        <f t="shared" si="43"/>
        <v>0</v>
      </c>
      <c r="AP213" s="74">
        <f t="shared" si="47"/>
        <v>0</v>
      </c>
      <c r="AQ213" s="253">
        <f t="shared" si="42"/>
        <v>0</v>
      </c>
      <c r="AS213" s="259">
        <v>1E-3</v>
      </c>
      <c r="AT213" s="253">
        <f t="shared" si="48"/>
        <v>5.0000000000000001E-4</v>
      </c>
      <c r="AV213" s="23"/>
      <c r="AW213" s="274"/>
      <c r="AX213" s="43"/>
      <c r="AY213" s="92">
        <v>0</v>
      </c>
      <c r="AZ213" s="94"/>
      <c r="BA213" s="94"/>
      <c r="BB213" s="94"/>
      <c r="BJ213" s="253">
        <f t="shared" si="51"/>
        <v>0</v>
      </c>
      <c r="BS213" s="100"/>
      <c r="BT213" s="23">
        <v>3.7100000000000001E-2</v>
      </c>
      <c r="BV213" s="23"/>
      <c r="BW213" s="23"/>
      <c r="BX213" s="23"/>
      <c r="BY213" s="23"/>
      <c r="BZ213" s="23"/>
      <c r="CA213" s="23"/>
      <c r="CB213" s="23"/>
      <c r="CP213" s="100"/>
      <c r="CQ213" s="274"/>
      <c r="CR213" s="274"/>
      <c r="CU213" s="253">
        <f t="shared" si="52"/>
        <v>0</v>
      </c>
      <c r="DC213" s="93"/>
      <c r="DF213" s="253">
        <f t="shared" si="53"/>
        <v>0</v>
      </c>
      <c r="DG213" s="93"/>
      <c r="DM213" s="253">
        <f t="shared" si="54"/>
        <v>0</v>
      </c>
      <c r="EM213" s="93"/>
      <c r="EN213" s="93"/>
      <c r="EO213" s="17"/>
      <c r="EP213" s="17"/>
      <c r="EQ213" s="17"/>
    </row>
    <row r="214" spans="1:16296">
      <c r="B214" s="17"/>
      <c r="C214" s="2" t="s">
        <v>376</v>
      </c>
      <c r="D214" s="31" t="s">
        <v>684</v>
      </c>
      <c r="E214" s="42">
        <v>49</v>
      </c>
      <c r="F214" s="50" t="s">
        <v>776</v>
      </c>
      <c r="G214" s="1" t="s">
        <v>692</v>
      </c>
      <c r="H214" s="1" t="s">
        <v>611</v>
      </c>
      <c r="I214" s="1" t="s">
        <v>611</v>
      </c>
      <c r="J214" s="11" t="s">
        <v>867</v>
      </c>
      <c r="L214" s="93"/>
      <c r="M214" s="93"/>
      <c r="P214" s="93"/>
      <c r="Q214" s="76"/>
      <c r="S214" s="54"/>
      <c r="T214" s="54">
        <f t="shared" si="44"/>
        <v>0</v>
      </c>
      <c r="U214" s="54"/>
      <c r="V214" s="54"/>
      <c r="AA214" s="43"/>
      <c r="AE214" s="74">
        <f t="shared" si="45"/>
        <v>0</v>
      </c>
      <c r="AG214" s="74">
        <f t="shared" si="46"/>
        <v>0</v>
      </c>
      <c r="AI214" s="74">
        <f t="shared" si="49"/>
        <v>0</v>
      </c>
      <c r="AL214" s="707">
        <f t="shared" si="50"/>
        <v>0</v>
      </c>
      <c r="AN214" s="74">
        <f t="shared" si="43"/>
        <v>0</v>
      </c>
      <c r="AP214" s="74">
        <f t="shared" si="47"/>
        <v>0</v>
      </c>
      <c r="AQ214" s="253">
        <f t="shared" si="42"/>
        <v>0</v>
      </c>
      <c r="AT214" s="253">
        <f t="shared" si="48"/>
        <v>0</v>
      </c>
      <c r="AV214" s="23"/>
      <c r="AW214" s="274"/>
      <c r="AX214" s="43"/>
      <c r="AY214" s="92">
        <v>0</v>
      </c>
      <c r="AZ214" s="94"/>
      <c r="BA214" s="94"/>
      <c r="BB214" s="94"/>
      <c r="BJ214" s="253">
        <f t="shared" si="51"/>
        <v>0</v>
      </c>
      <c r="BS214" s="76"/>
      <c r="BW214" s="23">
        <v>1.2700000000000001E-3</v>
      </c>
      <c r="BX214" s="23"/>
      <c r="BY214" s="23"/>
      <c r="CU214" s="253">
        <f t="shared" si="52"/>
        <v>0</v>
      </c>
      <c r="DC214" s="93"/>
      <c r="DF214" s="253">
        <f t="shared" si="53"/>
        <v>0</v>
      </c>
      <c r="DG214" s="93"/>
      <c r="DM214" s="253">
        <f t="shared" si="54"/>
        <v>0</v>
      </c>
      <c r="EM214" s="93"/>
      <c r="EN214" s="93"/>
      <c r="EO214" s="17"/>
      <c r="EP214" s="17"/>
      <c r="EQ214" s="17"/>
    </row>
    <row r="215" spans="1:16296">
      <c r="B215" s="17"/>
      <c r="C215" s="2" t="s">
        <v>376</v>
      </c>
      <c r="D215" s="31" t="s">
        <v>684</v>
      </c>
      <c r="E215" s="42">
        <v>49</v>
      </c>
      <c r="F215" s="50" t="s">
        <v>776</v>
      </c>
      <c r="G215" s="1" t="s">
        <v>692</v>
      </c>
      <c r="H215" s="11" t="s">
        <v>438</v>
      </c>
      <c r="J215" s="11" t="s">
        <v>867</v>
      </c>
      <c r="K215" s="30" t="s">
        <v>439</v>
      </c>
      <c r="L215" s="93"/>
      <c r="M215" s="93"/>
      <c r="P215" s="93"/>
      <c r="Q215" s="76"/>
      <c r="S215" s="54"/>
      <c r="T215" s="54">
        <f t="shared" si="44"/>
        <v>0</v>
      </c>
      <c r="U215" s="54"/>
      <c r="V215" s="54"/>
      <c r="AA215" s="43"/>
      <c r="AE215" s="74">
        <f t="shared" si="45"/>
        <v>0</v>
      </c>
      <c r="AG215" s="74">
        <f t="shared" si="46"/>
        <v>0</v>
      </c>
      <c r="AI215" s="74">
        <f t="shared" si="49"/>
        <v>0</v>
      </c>
      <c r="AL215" s="707">
        <f t="shared" si="50"/>
        <v>0</v>
      </c>
      <c r="AN215" s="74">
        <f t="shared" si="43"/>
        <v>0</v>
      </c>
      <c r="AP215" s="74">
        <f t="shared" si="47"/>
        <v>0</v>
      </c>
      <c r="AQ215" s="253">
        <f t="shared" si="42"/>
        <v>0</v>
      </c>
      <c r="AT215" s="253">
        <f t="shared" si="48"/>
        <v>0</v>
      </c>
      <c r="AV215" s="23"/>
      <c r="AW215" s="274"/>
      <c r="AX215" s="43"/>
      <c r="AY215" s="92">
        <v>0</v>
      </c>
      <c r="AZ215" s="94"/>
      <c r="BA215" s="94"/>
      <c r="BB215" s="94"/>
      <c r="BJ215" s="253">
        <f t="shared" si="51"/>
        <v>0</v>
      </c>
      <c r="BS215" s="76"/>
      <c r="CF215" s="23">
        <v>3.1333891948877573E-3</v>
      </c>
      <c r="CU215" s="253">
        <f t="shared" si="52"/>
        <v>0</v>
      </c>
      <c r="DC215" s="93"/>
      <c r="DF215" s="253">
        <f t="shared" si="53"/>
        <v>0</v>
      </c>
      <c r="DG215" s="93"/>
      <c r="DM215" s="253">
        <f t="shared" si="54"/>
        <v>0</v>
      </c>
      <c r="EM215" s="93"/>
      <c r="EN215" s="93"/>
      <c r="EO215" s="17"/>
      <c r="EP215" s="17"/>
      <c r="EQ215" s="17"/>
    </row>
    <row r="216" spans="1:16296">
      <c r="B216" s="17"/>
      <c r="C216" s="2" t="s">
        <v>376</v>
      </c>
      <c r="D216" s="31" t="s">
        <v>684</v>
      </c>
      <c r="E216" s="42">
        <v>49</v>
      </c>
      <c r="F216" s="50" t="str">
        <f>VLOOKUP(K216,[1]Codes!$C$1:$P$3253, 13,FALSE)</f>
        <v>Benthic carnivore</v>
      </c>
      <c r="G216" s="1" t="s">
        <v>692</v>
      </c>
      <c r="H216" s="1" t="s">
        <v>376</v>
      </c>
      <c r="I216" s="1" t="s">
        <v>534</v>
      </c>
      <c r="J216" s="11" t="str">
        <f>VLOOKUP(K216,[1]Codes!$C$1:$P$3253,14,FALSE)</f>
        <v>BC</v>
      </c>
      <c r="K216" s="61" t="s">
        <v>534</v>
      </c>
      <c r="L216" s="93"/>
      <c r="M216" s="93"/>
      <c r="P216" s="93"/>
      <c r="Q216" s="76"/>
      <c r="S216" s="54"/>
      <c r="T216" s="54">
        <f t="shared" si="44"/>
        <v>0</v>
      </c>
      <c r="U216" s="54"/>
      <c r="V216" s="54"/>
      <c r="AA216" s="43"/>
      <c r="AE216" s="74">
        <f t="shared" si="45"/>
        <v>0</v>
      </c>
      <c r="AG216" s="74">
        <f t="shared" si="46"/>
        <v>0</v>
      </c>
      <c r="AI216" s="74">
        <f t="shared" si="49"/>
        <v>0</v>
      </c>
      <c r="AL216" s="707">
        <f t="shared" si="50"/>
        <v>0</v>
      </c>
      <c r="AN216" s="74">
        <f t="shared" si="43"/>
        <v>0</v>
      </c>
      <c r="AP216" s="74">
        <f t="shared" si="47"/>
        <v>0</v>
      </c>
      <c r="AQ216" s="253">
        <f t="shared" si="42"/>
        <v>0</v>
      </c>
      <c r="AT216" s="253">
        <f t="shared" si="48"/>
        <v>0</v>
      </c>
      <c r="AV216" s="23"/>
      <c r="AW216" s="274"/>
      <c r="AX216" s="43"/>
      <c r="AY216" s="92">
        <v>0</v>
      </c>
      <c r="AZ216" s="94"/>
      <c r="BA216" s="94"/>
      <c r="BB216" s="94"/>
      <c r="BJ216" s="253">
        <f t="shared" si="51"/>
        <v>0</v>
      </c>
      <c r="BS216" s="76"/>
      <c r="BU216" s="23">
        <v>2.3999999999999998E-3</v>
      </c>
      <c r="BV216" s="23"/>
      <c r="BW216" s="23">
        <v>2.4099999999999998E-3</v>
      </c>
      <c r="BX216" s="23">
        <v>2.1610000000000001E-2</v>
      </c>
      <c r="BY216" s="23"/>
      <c r="CA216" s="23"/>
      <c r="CB216" s="23">
        <v>0.80610871122044558</v>
      </c>
      <c r="CF216" s="23"/>
      <c r="CU216" s="253">
        <f t="shared" si="52"/>
        <v>0</v>
      </c>
      <c r="DC216" s="93"/>
      <c r="DF216" s="253">
        <f t="shared" si="53"/>
        <v>0</v>
      </c>
      <c r="DG216" s="93"/>
      <c r="DM216" s="253">
        <f t="shared" si="54"/>
        <v>0</v>
      </c>
      <c r="DY216" s="77"/>
      <c r="DZ216" s="77"/>
      <c r="EA216" s="77"/>
      <c r="EB216" s="77"/>
      <c r="EC216" s="77"/>
      <c r="ED216" s="77"/>
      <c r="EE216" s="77"/>
      <c r="EF216" s="77"/>
      <c r="EG216" s="77"/>
      <c r="EH216" s="77"/>
      <c r="EI216" s="77"/>
      <c r="EJ216" s="77"/>
      <c r="EK216" s="77"/>
      <c r="EL216" s="77"/>
      <c r="EM216" s="169"/>
      <c r="EN216" s="169"/>
      <c r="EO216" s="166"/>
      <c r="EP216" s="166"/>
      <c r="EQ216" s="166"/>
      <c r="ER216" s="3"/>
      <c r="ES216" s="3"/>
      <c r="ET216" s="3"/>
      <c r="EU216" s="3"/>
      <c r="EV216" s="3"/>
      <c r="EW216" s="3"/>
      <c r="EX216" s="3"/>
      <c r="EY216" s="3"/>
      <c r="EZ216" s="3"/>
      <c r="FA216" s="3"/>
      <c r="FB216" s="3"/>
      <c r="FC216" s="3"/>
      <c r="FD216" s="3"/>
      <c r="FE216" s="3"/>
      <c r="FF216" s="3"/>
      <c r="FG216" s="3"/>
      <c r="FH216" s="3"/>
      <c r="FI216" s="3"/>
      <c r="FJ216" s="3"/>
      <c r="FK216" s="3"/>
    </row>
    <row r="217" spans="1:16296">
      <c r="B217" s="17"/>
      <c r="C217" s="2" t="s">
        <v>302</v>
      </c>
      <c r="D217" s="31" t="s">
        <v>684</v>
      </c>
      <c r="E217" s="42">
        <v>49</v>
      </c>
      <c r="F217" s="50" t="str">
        <f>VLOOKUP(K217,[1]Codes!$C$1:$P$3253, 13,FALSE)</f>
        <v>Benthic carnivore</v>
      </c>
      <c r="G217" s="1" t="s">
        <v>692</v>
      </c>
      <c r="H217" s="12" t="s">
        <v>457</v>
      </c>
      <c r="I217" s="12"/>
      <c r="J217" s="11" t="str">
        <f>VLOOKUP(K217,[1]Codes!$C$1:$P$3253,14,FALSE)</f>
        <v>BC</v>
      </c>
      <c r="K217" s="61" t="s">
        <v>458</v>
      </c>
      <c r="L217" s="93"/>
      <c r="M217" s="93"/>
      <c r="P217" s="93"/>
      <c r="Q217" s="76"/>
      <c r="S217" s="54"/>
      <c r="T217" s="54">
        <f t="shared" si="44"/>
        <v>0</v>
      </c>
      <c r="U217" s="54"/>
      <c r="V217" s="54"/>
      <c r="AA217" s="43"/>
      <c r="AE217" s="74">
        <f t="shared" si="45"/>
        <v>0</v>
      </c>
      <c r="AG217" s="74">
        <f t="shared" si="46"/>
        <v>0</v>
      </c>
      <c r="AI217" s="74">
        <f t="shared" si="49"/>
        <v>0</v>
      </c>
      <c r="AL217" s="707">
        <f t="shared" si="50"/>
        <v>0</v>
      </c>
      <c r="AN217" s="74">
        <f t="shared" si="43"/>
        <v>0</v>
      </c>
      <c r="AP217" s="74">
        <f t="shared" si="47"/>
        <v>0</v>
      </c>
      <c r="AQ217" s="253">
        <f t="shared" si="42"/>
        <v>0</v>
      </c>
      <c r="AT217" s="253">
        <f t="shared" si="48"/>
        <v>0</v>
      </c>
      <c r="AX217" s="43"/>
      <c r="AY217" s="92">
        <v>0</v>
      </c>
      <c r="AZ217" s="94"/>
      <c r="BA217" s="94"/>
      <c r="BB217" s="94"/>
      <c r="BJ217" s="253">
        <f t="shared" si="51"/>
        <v>0</v>
      </c>
      <c r="BS217" s="76"/>
      <c r="CF217" s="23">
        <v>2.5615862252693085E-5</v>
      </c>
      <c r="CU217" s="253">
        <f t="shared" si="52"/>
        <v>0</v>
      </c>
      <c r="DC217" s="93"/>
      <c r="DF217" s="253">
        <f t="shared" si="53"/>
        <v>0</v>
      </c>
      <c r="DG217" s="93"/>
      <c r="DM217" s="253">
        <f t="shared" si="54"/>
        <v>0</v>
      </c>
      <c r="EM217" s="93"/>
      <c r="EN217" s="93"/>
      <c r="EO217" s="17"/>
      <c r="EP217" s="17"/>
      <c r="EQ217" s="17"/>
    </row>
    <row r="218" spans="1:16296">
      <c r="B218" s="17"/>
      <c r="C218" s="2" t="s">
        <v>375</v>
      </c>
      <c r="D218" s="29" t="s">
        <v>680</v>
      </c>
      <c r="E218" s="42">
        <v>49</v>
      </c>
      <c r="F218" s="50" t="s">
        <v>776</v>
      </c>
      <c r="G218" s="1" t="s">
        <v>697</v>
      </c>
      <c r="H218" s="12" t="s">
        <v>445</v>
      </c>
      <c r="I218" s="12"/>
      <c r="J218" s="11" t="s">
        <v>871</v>
      </c>
      <c r="K218" s="60" t="s">
        <v>446</v>
      </c>
      <c r="L218" s="93"/>
      <c r="M218" s="93"/>
      <c r="P218" s="93"/>
      <c r="Q218" s="76"/>
      <c r="S218" s="54"/>
      <c r="T218" s="54">
        <f t="shared" si="44"/>
        <v>0</v>
      </c>
      <c r="U218" s="54"/>
      <c r="V218" s="54"/>
      <c r="AA218" s="43"/>
      <c r="AE218" s="74">
        <f t="shared" si="45"/>
        <v>0</v>
      </c>
      <c r="AG218" s="74">
        <f t="shared" si="46"/>
        <v>0</v>
      </c>
      <c r="AI218" s="74">
        <f t="shared" si="49"/>
        <v>0</v>
      </c>
      <c r="AL218" s="707">
        <f t="shared" si="50"/>
        <v>0</v>
      </c>
      <c r="AN218" s="74">
        <f t="shared" si="43"/>
        <v>0</v>
      </c>
      <c r="AP218" s="74">
        <f t="shared" si="47"/>
        <v>0</v>
      </c>
      <c r="AQ218" s="253">
        <f t="shared" si="42"/>
        <v>0</v>
      </c>
      <c r="AT218" s="253">
        <f t="shared" si="48"/>
        <v>0</v>
      </c>
      <c r="AX218" s="43"/>
      <c r="AY218" s="92">
        <v>0</v>
      </c>
      <c r="AZ218" s="94"/>
      <c r="BA218" s="94"/>
      <c r="BB218" s="94"/>
      <c r="BJ218" s="253">
        <f t="shared" si="51"/>
        <v>0</v>
      </c>
      <c r="BS218" s="76"/>
      <c r="CF218" s="23">
        <v>5.2654827963869118E-5</v>
      </c>
      <c r="CU218" s="253">
        <f t="shared" si="52"/>
        <v>0</v>
      </c>
      <c r="DC218" s="93"/>
      <c r="DF218" s="253">
        <f t="shared" si="53"/>
        <v>0</v>
      </c>
      <c r="DG218" s="93"/>
      <c r="DM218" s="253">
        <f t="shared" si="54"/>
        <v>0</v>
      </c>
      <c r="EM218" s="93"/>
      <c r="EN218" s="93"/>
      <c r="EO218" s="17"/>
      <c r="EP218" s="17"/>
      <c r="EQ218" s="17"/>
    </row>
    <row r="219" spans="1:16296">
      <c r="B219" s="17"/>
      <c r="C219" s="2" t="s">
        <v>375</v>
      </c>
      <c r="D219" s="29" t="s">
        <v>680</v>
      </c>
      <c r="E219" s="42">
        <v>49</v>
      </c>
      <c r="F219" s="50" t="s">
        <v>776</v>
      </c>
      <c r="G219" s="1" t="s">
        <v>697</v>
      </c>
      <c r="H219" s="1" t="s">
        <v>375</v>
      </c>
      <c r="J219" s="11" t="s">
        <v>871</v>
      </c>
      <c r="K219" s="60" t="s">
        <v>524</v>
      </c>
      <c r="L219" s="93"/>
      <c r="M219" s="93"/>
      <c r="P219" s="93"/>
      <c r="Q219" s="76"/>
      <c r="S219" s="54"/>
      <c r="T219" s="54">
        <f t="shared" si="44"/>
        <v>0</v>
      </c>
      <c r="U219" s="54"/>
      <c r="V219" s="54"/>
      <c r="AA219" s="43"/>
      <c r="AE219" s="74">
        <f t="shared" si="45"/>
        <v>0</v>
      </c>
      <c r="AG219" s="74">
        <f t="shared" si="46"/>
        <v>0</v>
      </c>
      <c r="AI219" s="74">
        <f t="shared" si="49"/>
        <v>0</v>
      </c>
      <c r="AL219" s="707">
        <f t="shared" si="50"/>
        <v>0</v>
      </c>
      <c r="AN219" s="74">
        <f t="shared" si="43"/>
        <v>0</v>
      </c>
      <c r="AP219" s="74">
        <f t="shared" si="47"/>
        <v>0</v>
      </c>
      <c r="AQ219" s="253">
        <f t="shared" si="42"/>
        <v>0</v>
      </c>
      <c r="AT219" s="253">
        <f t="shared" si="48"/>
        <v>0</v>
      </c>
      <c r="AX219" s="43"/>
      <c r="AY219" s="92">
        <v>0</v>
      </c>
      <c r="AZ219" s="94"/>
      <c r="BA219" s="94"/>
      <c r="BB219" s="94"/>
      <c r="BI219" s="23">
        <v>0.15380000000000002</v>
      </c>
      <c r="BJ219" s="253">
        <f t="shared" si="51"/>
        <v>2.9668823071464501E-2</v>
      </c>
      <c r="BS219" s="100"/>
      <c r="BT219" s="23"/>
      <c r="BU219" s="23">
        <v>0.16</v>
      </c>
      <c r="BV219" s="23"/>
      <c r="BW219" s="23">
        <v>1.6100000000000001E-3</v>
      </c>
      <c r="BX219" s="23"/>
      <c r="BY219" s="23">
        <v>0.17760000000000001</v>
      </c>
      <c r="BZ219" s="23"/>
      <c r="CA219" s="23"/>
      <c r="CB219" s="23"/>
      <c r="CP219" s="100"/>
      <c r="CQ219" s="274"/>
      <c r="CR219" s="274"/>
      <c r="CU219" s="253">
        <f t="shared" si="52"/>
        <v>0</v>
      </c>
      <c r="DC219" s="93"/>
      <c r="DF219" s="253">
        <f t="shared" si="53"/>
        <v>0</v>
      </c>
      <c r="DG219" s="93"/>
      <c r="DM219" s="253">
        <f t="shared" si="54"/>
        <v>0</v>
      </c>
      <c r="EM219" s="93"/>
      <c r="EN219" s="93"/>
      <c r="EO219" s="17"/>
      <c r="EP219" s="17"/>
      <c r="EQ219" s="17"/>
    </row>
    <row r="220" spans="1:16296">
      <c r="B220" s="17"/>
      <c r="C220" s="2" t="s">
        <v>382</v>
      </c>
      <c r="D220" s="39" t="s">
        <v>627</v>
      </c>
      <c r="E220" s="42">
        <v>49</v>
      </c>
      <c r="F220" s="50" t="str">
        <f>VLOOKUP(K220,[1]Codes!$C$1:$P$3253, 13,FALSE)</f>
        <v>Benthic carnivore</v>
      </c>
      <c r="G220" s="1" t="s">
        <v>699</v>
      </c>
      <c r="H220" s="12" t="s">
        <v>542</v>
      </c>
      <c r="I220" s="12" t="s">
        <v>295</v>
      </c>
      <c r="J220" s="11" t="str">
        <f>VLOOKUP(K220,[1]Codes!$C$1:$P$3253,14,FALSE)</f>
        <v>BC</v>
      </c>
      <c r="K220" s="25" t="s">
        <v>516</v>
      </c>
      <c r="L220" s="93"/>
      <c r="M220" s="93"/>
      <c r="P220" s="93"/>
      <c r="Q220" s="76"/>
      <c r="S220" s="54"/>
      <c r="T220" s="54">
        <f t="shared" si="44"/>
        <v>0</v>
      </c>
      <c r="U220" s="54"/>
      <c r="V220" s="54"/>
      <c r="AA220" s="43"/>
      <c r="AE220" s="74">
        <f t="shared" si="45"/>
        <v>0</v>
      </c>
      <c r="AG220" s="74">
        <f t="shared" si="46"/>
        <v>0</v>
      </c>
      <c r="AI220" s="74">
        <f t="shared" si="49"/>
        <v>0</v>
      </c>
      <c r="AL220" s="707">
        <f t="shared" si="50"/>
        <v>0</v>
      </c>
      <c r="AN220" s="74">
        <f t="shared" si="43"/>
        <v>0</v>
      </c>
      <c r="AP220" s="74">
        <f t="shared" si="47"/>
        <v>0</v>
      </c>
      <c r="AQ220" s="253">
        <f t="shared" si="42"/>
        <v>0</v>
      </c>
      <c r="AS220" s="259">
        <v>3.0000000000000001E-3</v>
      </c>
      <c r="AT220" s="253">
        <f t="shared" si="48"/>
        <v>1.5E-3</v>
      </c>
      <c r="AV220" s="23"/>
      <c r="AW220" s="274"/>
      <c r="AX220" s="23"/>
      <c r="AY220" s="92">
        <v>0</v>
      </c>
      <c r="AZ220" s="94"/>
      <c r="BA220" s="94"/>
      <c r="BB220" s="94"/>
      <c r="BJ220" s="253">
        <f t="shared" si="51"/>
        <v>0</v>
      </c>
      <c r="BS220" s="76"/>
      <c r="BV220" s="23"/>
      <c r="BW220" s="23">
        <v>1.1E-4</v>
      </c>
      <c r="BX220" s="23">
        <v>1.108E-2</v>
      </c>
      <c r="BY220" s="23"/>
      <c r="CA220" s="23">
        <v>4.0866834139263768E-4</v>
      </c>
      <c r="CD220" s="101">
        <v>1.11E-2</v>
      </c>
      <c r="CU220" s="253">
        <f t="shared" si="52"/>
        <v>0</v>
      </c>
      <c r="DC220" s="93"/>
      <c r="DF220" s="253">
        <f t="shared" si="53"/>
        <v>0</v>
      </c>
      <c r="DG220" s="93"/>
      <c r="DM220" s="253">
        <f t="shared" si="54"/>
        <v>0</v>
      </c>
      <c r="EM220" s="93"/>
      <c r="EN220" s="93"/>
      <c r="EO220" s="17"/>
      <c r="EP220" s="17"/>
      <c r="EQ220" s="17"/>
    </row>
    <row r="221" spans="1:16296">
      <c r="B221" s="17"/>
      <c r="C221" s="2" t="s">
        <v>382</v>
      </c>
      <c r="D221" s="39" t="s">
        <v>627</v>
      </c>
      <c r="E221" s="42">
        <v>49</v>
      </c>
      <c r="F221" s="50" t="str">
        <f>VLOOKUP(K221,[1]Codes!$C$1:$P$3253, 13,FALSE)</f>
        <v>Benthic carnivore</v>
      </c>
      <c r="G221" s="1" t="s">
        <v>699</v>
      </c>
      <c r="H221" s="12" t="s">
        <v>384</v>
      </c>
      <c r="I221" s="12" t="s">
        <v>295</v>
      </c>
      <c r="J221" s="11" t="str">
        <f>VLOOKUP(K221,[1]Codes!$C$1:$P$3253,14,FALSE)</f>
        <v>BC</v>
      </c>
      <c r="K221" s="25" t="s">
        <v>385</v>
      </c>
      <c r="L221" s="93"/>
      <c r="M221" s="93"/>
      <c r="P221" s="93"/>
      <c r="Q221" s="76"/>
      <c r="S221" s="54"/>
      <c r="T221" s="54">
        <f t="shared" si="44"/>
        <v>0</v>
      </c>
      <c r="U221" s="54"/>
      <c r="V221" s="54"/>
      <c r="AA221" s="43"/>
      <c r="AE221" s="74">
        <f t="shared" si="45"/>
        <v>0</v>
      </c>
      <c r="AG221" s="74">
        <f t="shared" si="46"/>
        <v>0</v>
      </c>
      <c r="AI221" s="74">
        <f t="shared" si="49"/>
        <v>0</v>
      </c>
      <c r="AL221" s="707">
        <f t="shared" si="50"/>
        <v>0</v>
      </c>
      <c r="AN221" s="74">
        <f t="shared" si="43"/>
        <v>0</v>
      </c>
      <c r="AP221" s="74">
        <f t="shared" si="47"/>
        <v>0</v>
      </c>
      <c r="AQ221" s="253">
        <f t="shared" si="42"/>
        <v>0</v>
      </c>
      <c r="AT221" s="253">
        <f t="shared" si="48"/>
        <v>0</v>
      </c>
      <c r="AV221" s="23"/>
      <c r="AW221" s="274"/>
      <c r="AX221" s="23">
        <v>9.1881782274682439E-2</v>
      </c>
      <c r="AY221" s="92">
        <v>0</v>
      </c>
      <c r="AZ221" s="94"/>
      <c r="BA221" s="94"/>
      <c r="BB221" s="94"/>
      <c r="BJ221" s="253">
        <f t="shared" si="51"/>
        <v>0</v>
      </c>
      <c r="BS221" s="76"/>
      <c r="BV221" s="23"/>
      <c r="BW221" s="23">
        <v>1.8400000000000001E-3</v>
      </c>
      <c r="BX221" s="23"/>
      <c r="BY221" s="23"/>
      <c r="BZ221" s="23">
        <v>7.1107239803111875E-3</v>
      </c>
      <c r="CA221" s="23"/>
      <c r="CB221" s="23"/>
      <c r="CU221" s="253">
        <f t="shared" si="52"/>
        <v>0</v>
      </c>
      <c r="DC221" s="93"/>
      <c r="DF221" s="253">
        <f t="shared" si="53"/>
        <v>0</v>
      </c>
      <c r="DG221" s="93"/>
      <c r="DM221" s="253">
        <f t="shared" si="54"/>
        <v>0</v>
      </c>
      <c r="EM221" s="93"/>
      <c r="EN221" s="93"/>
      <c r="EO221" s="17"/>
      <c r="EP221" s="17"/>
      <c r="EQ221" s="17"/>
    </row>
    <row r="222" spans="1:16296">
      <c r="B222" s="17"/>
      <c r="C222" s="2" t="s">
        <v>515</v>
      </c>
      <c r="D222" s="29" t="s">
        <v>680</v>
      </c>
      <c r="E222" s="42">
        <v>49</v>
      </c>
      <c r="F222" s="50" t="s">
        <v>776</v>
      </c>
      <c r="G222" s="1" t="s">
        <v>697</v>
      </c>
      <c r="H222" s="1" t="s">
        <v>515</v>
      </c>
      <c r="I222" s="1" t="s">
        <v>515</v>
      </c>
      <c r="J222" s="11" t="s">
        <v>867</v>
      </c>
      <c r="L222" s="93"/>
      <c r="M222" s="93"/>
      <c r="P222" s="93"/>
      <c r="Q222" s="76"/>
      <c r="S222" s="54"/>
      <c r="T222" s="54">
        <f t="shared" si="44"/>
        <v>0</v>
      </c>
      <c r="U222" s="54"/>
      <c r="V222" s="54"/>
      <c r="AA222" s="43"/>
      <c r="AE222" s="74">
        <f t="shared" si="45"/>
        <v>0</v>
      </c>
      <c r="AG222" s="74">
        <f t="shared" si="46"/>
        <v>0</v>
      </c>
      <c r="AI222" s="74">
        <f t="shared" si="49"/>
        <v>0</v>
      </c>
      <c r="AL222" s="707">
        <f t="shared" si="50"/>
        <v>0</v>
      </c>
      <c r="AN222" s="74">
        <f t="shared" si="43"/>
        <v>0</v>
      </c>
      <c r="AP222" s="74">
        <f t="shared" si="47"/>
        <v>0</v>
      </c>
      <c r="AQ222" s="253">
        <f t="shared" si="42"/>
        <v>0</v>
      </c>
      <c r="AS222" s="259">
        <v>1E-3</v>
      </c>
      <c r="AT222" s="253">
        <f t="shared" si="48"/>
        <v>5.0000000000000001E-4</v>
      </c>
      <c r="AX222" s="43"/>
      <c r="AY222" s="92">
        <v>0</v>
      </c>
      <c r="AZ222" s="94"/>
      <c r="BA222" s="94"/>
      <c r="BB222" s="94"/>
      <c r="BI222" s="23"/>
      <c r="BJ222" s="253">
        <f t="shared" si="51"/>
        <v>0</v>
      </c>
      <c r="BS222" s="100"/>
      <c r="BT222" s="23"/>
      <c r="BU222" s="23">
        <v>4.6999999999999993E-3</v>
      </c>
      <c r="BV222" s="23"/>
      <c r="BW222" s="23"/>
      <c r="BX222" s="23"/>
      <c r="BY222" s="23"/>
      <c r="BZ222" s="23"/>
      <c r="CA222" s="23"/>
      <c r="CB222" s="23"/>
      <c r="CP222" s="100"/>
      <c r="CQ222" s="274"/>
      <c r="CR222" s="274"/>
      <c r="CU222" s="253">
        <f t="shared" si="52"/>
        <v>0</v>
      </c>
      <c r="DC222" s="93"/>
      <c r="DF222" s="253">
        <f t="shared" si="53"/>
        <v>0</v>
      </c>
      <c r="DG222" s="93"/>
      <c r="DM222" s="253">
        <f t="shared" si="54"/>
        <v>0</v>
      </c>
      <c r="EM222" s="93"/>
      <c r="EN222" s="93"/>
      <c r="EO222" s="17"/>
      <c r="EP222" s="17"/>
      <c r="EQ222" s="17"/>
    </row>
    <row r="223" spans="1:16296">
      <c r="A223" s="16"/>
      <c r="B223" s="17"/>
      <c r="C223" s="2" t="s">
        <v>375</v>
      </c>
      <c r="D223" s="29" t="s">
        <v>680</v>
      </c>
      <c r="E223" s="42">
        <v>49</v>
      </c>
      <c r="F223" s="50" t="s">
        <v>776</v>
      </c>
      <c r="G223" s="1" t="s">
        <v>697</v>
      </c>
      <c r="H223" s="12" t="s">
        <v>578</v>
      </c>
      <c r="I223" s="12" t="s">
        <v>580</v>
      </c>
      <c r="J223" s="11" t="s">
        <v>867</v>
      </c>
      <c r="K223" s="61" t="s">
        <v>579</v>
      </c>
      <c r="L223" s="93"/>
      <c r="M223" s="93"/>
      <c r="P223" s="93"/>
      <c r="Q223" s="76"/>
      <c r="S223" s="54"/>
      <c r="T223" s="54">
        <f t="shared" si="44"/>
        <v>0</v>
      </c>
      <c r="U223" s="54"/>
      <c r="V223" s="54"/>
      <c r="AA223" s="43"/>
      <c r="AE223" s="74">
        <f t="shared" si="45"/>
        <v>0</v>
      </c>
      <c r="AG223" s="74">
        <f t="shared" si="46"/>
        <v>0</v>
      </c>
      <c r="AI223" s="74">
        <f t="shared" si="49"/>
        <v>0</v>
      </c>
      <c r="AL223" s="707">
        <f t="shared" si="50"/>
        <v>0</v>
      </c>
      <c r="AN223" s="74">
        <f t="shared" si="43"/>
        <v>0</v>
      </c>
      <c r="AP223" s="74">
        <f t="shared" si="47"/>
        <v>0</v>
      </c>
      <c r="AQ223" s="253">
        <f t="shared" si="42"/>
        <v>0</v>
      </c>
      <c r="AT223" s="253">
        <f t="shared" si="48"/>
        <v>0</v>
      </c>
      <c r="AV223" s="23"/>
      <c r="AW223" s="274"/>
      <c r="AX223" s="43"/>
      <c r="AY223" s="92">
        <v>0</v>
      </c>
      <c r="AZ223" s="94"/>
      <c r="BA223" s="94"/>
      <c r="BB223" s="94"/>
      <c r="BJ223" s="253">
        <f t="shared" si="51"/>
        <v>0</v>
      </c>
      <c r="BS223" s="76"/>
      <c r="BV223" s="23">
        <v>1.1115735125870113E-2</v>
      </c>
      <c r="BW223" s="23">
        <v>5.0800000000000003E-3</v>
      </c>
      <c r="BX223" s="23">
        <v>1E-4</v>
      </c>
      <c r="BY223" s="23"/>
      <c r="CF223" s="23"/>
      <c r="CU223" s="253">
        <f t="shared" si="52"/>
        <v>0</v>
      </c>
      <c r="DC223" s="93"/>
      <c r="DF223" s="253">
        <f t="shared" si="53"/>
        <v>0</v>
      </c>
      <c r="DG223" s="93"/>
      <c r="DM223" s="253">
        <f t="shared" si="54"/>
        <v>0</v>
      </c>
      <c r="EM223" s="93"/>
      <c r="EN223" s="93"/>
      <c r="EO223" s="17"/>
      <c r="EP223" s="17"/>
      <c r="EQ223" s="17"/>
    </row>
    <row r="224" spans="1:16296" s="3" customFormat="1">
      <c r="B224" s="166"/>
      <c r="C224" s="166"/>
      <c r="D224" s="167"/>
      <c r="E224" s="199">
        <v>49</v>
      </c>
      <c r="F224" s="171" t="s">
        <v>776</v>
      </c>
      <c r="G224" s="44"/>
      <c r="H224" s="44"/>
      <c r="I224" s="44"/>
      <c r="J224" s="191" t="s">
        <v>867</v>
      </c>
      <c r="K224" s="200"/>
      <c r="L224" s="169"/>
      <c r="M224" s="169"/>
      <c r="N224" s="77"/>
      <c r="O224" s="77"/>
      <c r="P224" s="169"/>
      <c r="Q224" s="79"/>
      <c r="R224" s="77"/>
      <c r="S224" s="54"/>
      <c r="T224" s="54">
        <f t="shared" si="44"/>
        <v>0</v>
      </c>
      <c r="U224" s="54"/>
      <c r="V224" s="54"/>
      <c r="W224" s="77"/>
      <c r="X224" s="77"/>
      <c r="Y224" s="77"/>
      <c r="Z224" s="77"/>
      <c r="AA224" s="43"/>
      <c r="AB224" s="77"/>
      <c r="AC224" s="77"/>
      <c r="AD224" s="77"/>
      <c r="AE224" s="74">
        <f t="shared" si="45"/>
        <v>0</v>
      </c>
      <c r="AF224" s="77"/>
      <c r="AG224" s="74">
        <f t="shared" si="46"/>
        <v>0</v>
      </c>
      <c r="AH224" s="77"/>
      <c r="AI224" s="74">
        <f t="shared" si="49"/>
        <v>0</v>
      </c>
      <c r="AJ224" s="77"/>
      <c r="AK224" s="77"/>
      <c r="AL224" s="707">
        <f t="shared" si="50"/>
        <v>0</v>
      </c>
      <c r="AM224" s="77"/>
      <c r="AN224" s="74">
        <f t="shared" si="43"/>
        <v>0</v>
      </c>
      <c r="AO224" s="77"/>
      <c r="AP224" s="74">
        <f t="shared" si="47"/>
        <v>0</v>
      </c>
      <c r="AQ224" s="253">
        <f t="shared" si="42"/>
        <v>0</v>
      </c>
      <c r="AR224" s="77"/>
      <c r="AS224" s="262"/>
      <c r="AT224" s="253">
        <f t="shared" si="48"/>
        <v>0</v>
      </c>
      <c r="AU224" s="77"/>
      <c r="AV224" s="77"/>
      <c r="AW224" s="275"/>
      <c r="AX224" s="43"/>
      <c r="AY224" s="170">
        <v>0</v>
      </c>
      <c r="AZ224" s="164"/>
      <c r="BA224" s="164"/>
      <c r="BB224" s="164"/>
      <c r="BC224" s="275"/>
      <c r="BD224" s="275"/>
      <c r="BE224" s="77"/>
      <c r="BF224" s="77"/>
      <c r="BG224" s="77"/>
      <c r="BH224" s="77"/>
      <c r="BI224" s="77"/>
      <c r="BJ224" s="253">
        <f t="shared" si="51"/>
        <v>0</v>
      </c>
      <c r="BK224" s="77"/>
      <c r="BL224" s="77"/>
      <c r="BM224" s="77"/>
      <c r="BN224" s="77"/>
      <c r="BO224" s="77"/>
      <c r="BP224" s="77"/>
      <c r="BQ224" s="275"/>
      <c r="BR224" s="275"/>
      <c r="BS224" s="79"/>
      <c r="BT224" s="77"/>
      <c r="BU224" s="77"/>
      <c r="BV224" s="77"/>
      <c r="BW224" s="77"/>
      <c r="BX224" s="77"/>
      <c r="BY224" s="77"/>
      <c r="BZ224" s="77"/>
      <c r="CA224" s="77"/>
      <c r="CB224" s="77"/>
      <c r="CC224" s="275"/>
      <c r="CD224" s="77"/>
      <c r="CE224" s="79"/>
      <c r="CF224" s="77"/>
      <c r="CG224" s="275"/>
      <c r="CH224" s="275"/>
      <c r="CI224" s="275"/>
      <c r="CJ224" s="275"/>
      <c r="CK224" s="79"/>
      <c r="CL224" s="5"/>
      <c r="CN224" s="275"/>
      <c r="CO224" s="275"/>
      <c r="CP224" s="79"/>
      <c r="CQ224" s="275"/>
      <c r="CR224" s="275"/>
      <c r="CS224" s="77"/>
      <c r="CT224" s="77"/>
      <c r="CU224" s="253">
        <f t="shared" si="52"/>
        <v>0</v>
      </c>
      <c r="CV224" s="275"/>
      <c r="CW224" s="239"/>
      <c r="CX224" s="275"/>
      <c r="CY224" s="275"/>
      <c r="CZ224" s="275"/>
      <c r="DA224" s="275"/>
      <c r="DB224" s="275"/>
      <c r="DC224" s="169"/>
      <c r="DD224" s="77"/>
      <c r="DE224" s="77"/>
      <c r="DF224" s="253">
        <f t="shared" si="53"/>
        <v>0</v>
      </c>
      <c r="DG224" s="169"/>
      <c r="DH224" s="77"/>
      <c r="DI224" s="77"/>
      <c r="DJ224" s="77"/>
      <c r="DK224" s="77"/>
      <c r="DL224" s="77"/>
      <c r="DM224" s="253">
        <f t="shared" si="54"/>
        <v>0</v>
      </c>
      <c r="DN224" s="275"/>
      <c r="DO224" s="275"/>
      <c r="DP224" s="77"/>
      <c r="DQ224" s="77"/>
      <c r="DR224" s="77"/>
      <c r="DS224" s="77"/>
      <c r="DT224" s="77"/>
      <c r="DU224" s="77"/>
      <c r="DV224" s="77"/>
      <c r="DW224" s="77"/>
      <c r="DX224" s="77"/>
      <c r="DY224" s="74"/>
      <c r="DZ224" s="74"/>
      <c r="EA224" s="74"/>
      <c r="EB224" s="74"/>
      <c r="EC224" s="74"/>
      <c r="ED224" s="74"/>
      <c r="EE224" s="74"/>
      <c r="EF224" s="74"/>
      <c r="EG224" s="74"/>
      <c r="EH224" s="74"/>
      <c r="EI224" s="74"/>
      <c r="EJ224" s="74"/>
      <c r="EK224" s="74"/>
      <c r="EL224" s="74"/>
      <c r="EM224" s="93"/>
      <c r="EN224" s="93"/>
      <c r="EO224" s="17"/>
      <c r="EP224" s="17"/>
      <c r="EQ224" s="17"/>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2"/>
      <c r="GL224" s="2"/>
      <c r="GM224" s="2"/>
      <c r="GN224" s="2"/>
      <c r="GO224" s="2"/>
      <c r="GP224" s="2"/>
      <c r="GQ224" s="2"/>
      <c r="GR224" s="2"/>
      <c r="GS224" s="2"/>
      <c r="GT224" s="2"/>
      <c r="GU224" s="2"/>
      <c r="GV224" s="2"/>
      <c r="GW224" s="2"/>
      <c r="GX224" s="2"/>
      <c r="GY224" s="2"/>
      <c r="GZ224" s="2"/>
      <c r="HA224" s="2"/>
      <c r="HB224" s="2"/>
      <c r="HC224" s="2"/>
      <c r="HD224" s="2"/>
      <c r="HE224" s="2"/>
      <c r="HF224" s="2"/>
      <c r="HG224" s="2"/>
      <c r="HH224" s="2"/>
      <c r="HI224" s="2"/>
      <c r="HJ224" s="2"/>
      <c r="HK224" s="2"/>
      <c r="HL224" s="2"/>
      <c r="HM224" s="2"/>
      <c r="HN224" s="2"/>
      <c r="HO224" s="2"/>
      <c r="HP224" s="2"/>
      <c r="HQ224" s="2"/>
      <c r="HR224" s="2"/>
      <c r="HS224" s="2"/>
      <c r="HT224" s="2"/>
      <c r="HU224" s="2"/>
      <c r="HV224" s="2"/>
      <c r="HW224" s="2"/>
      <c r="HX224" s="2"/>
      <c r="HY224" s="2"/>
      <c r="HZ224" s="2"/>
      <c r="IA224" s="2"/>
      <c r="IB224" s="2"/>
      <c r="IC224" s="2"/>
      <c r="ID224" s="2"/>
      <c r="IE224" s="2"/>
      <c r="IF224" s="2"/>
      <c r="IG224" s="2"/>
      <c r="IH224" s="2"/>
      <c r="II224" s="2"/>
      <c r="IJ224" s="2"/>
      <c r="IK224" s="2"/>
      <c r="IL224" s="2"/>
      <c r="IM224" s="2"/>
      <c r="IN224" s="2"/>
      <c r="IO224" s="2"/>
      <c r="IP224" s="2"/>
      <c r="IQ224" s="2"/>
      <c r="IR224" s="2"/>
      <c r="IS224" s="2"/>
      <c r="IT224" s="2"/>
      <c r="IU224" s="2"/>
      <c r="IV224" s="2"/>
      <c r="IW224" s="2"/>
      <c r="IX224" s="2"/>
      <c r="IY224" s="2"/>
      <c r="IZ224" s="2"/>
      <c r="JA224" s="2"/>
      <c r="JB224" s="2"/>
      <c r="JC224" s="2"/>
      <c r="JD224" s="2"/>
      <c r="JE224" s="2"/>
      <c r="JF224" s="2"/>
      <c r="JG224" s="2"/>
      <c r="JH224" s="2"/>
      <c r="JI224" s="2"/>
      <c r="JJ224" s="2"/>
      <c r="JK224" s="2"/>
      <c r="JL224" s="2"/>
      <c r="JM224" s="2"/>
      <c r="JN224" s="2"/>
      <c r="JO224" s="2"/>
      <c r="JP224" s="2"/>
      <c r="JQ224" s="2"/>
      <c r="JR224" s="2"/>
      <c r="JS224" s="2"/>
      <c r="JT224" s="2"/>
      <c r="JU224" s="2"/>
      <c r="JV224" s="2"/>
      <c r="JW224" s="2"/>
      <c r="JX224" s="2"/>
      <c r="JY224" s="2"/>
      <c r="JZ224" s="2"/>
      <c r="KA224" s="2"/>
      <c r="KB224" s="2"/>
      <c r="KC224" s="2"/>
      <c r="KD224" s="2"/>
      <c r="KE224" s="2"/>
      <c r="KF224" s="2"/>
      <c r="KG224" s="2"/>
      <c r="KH224" s="2"/>
      <c r="KI224" s="2"/>
      <c r="KJ224" s="2"/>
      <c r="KK224" s="2"/>
      <c r="KL224" s="2"/>
      <c r="KM224" s="2"/>
      <c r="KN224" s="2"/>
      <c r="KO224" s="2"/>
      <c r="KP224" s="2"/>
      <c r="KQ224" s="2"/>
      <c r="KR224" s="2"/>
      <c r="KS224" s="2"/>
      <c r="KT224" s="2"/>
      <c r="KU224" s="2"/>
      <c r="KV224" s="2"/>
      <c r="KW224" s="2"/>
      <c r="KX224" s="2"/>
      <c r="KY224" s="2"/>
      <c r="KZ224" s="2"/>
      <c r="LA224" s="2"/>
      <c r="LB224" s="2"/>
      <c r="LC224" s="2"/>
      <c r="LD224" s="2"/>
      <c r="LE224" s="2"/>
      <c r="LF224" s="2"/>
      <c r="LG224" s="2"/>
      <c r="LH224" s="2"/>
      <c r="LI224" s="2"/>
      <c r="LJ224" s="2"/>
      <c r="LK224" s="2"/>
      <c r="LL224" s="2"/>
      <c r="LM224" s="2"/>
      <c r="LN224" s="2"/>
      <c r="LO224" s="2"/>
      <c r="LP224" s="2"/>
      <c r="LQ224" s="2"/>
      <c r="LR224" s="2"/>
      <c r="LS224" s="2"/>
      <c r="LT224" s="2"/>
      <c r="LU224" s="2"/>
      <c r="LV224" s="2"/>
      <c r="LW224" s="2"/>
      <c r="LX224" s="2"/>
      <c r="LY224" s="2"/>
      <c r="LZ224" s="2"/>
      <c r="MA224" s="2"/>
      <c r="MB224" s="2"/>
      <c r="MC224" s="2"/>
      <c r="MD224" s="2"/>
      <c r="ME224" s="2"/>
      <c r="MF224" s="2"/>
      <c r="MG224" s="2"/>
      <c r="MH224" s="2"/>
      <c r="MI224" s="2"/>
      <c r="MJ224" s="2"/>
      <c r="MK224" s="2"/>
      <c r="ML224" s="2"/>
      <c r="MM224" s="2"/>
      <c r="MN224" s="2"/>
      <c r="MO224" s="2"/>
      <c r="MP224" s="2"/>
      <c r="MQ224" s="2"/>
      <c r="MR224" s="2"/>
      <c r="MS224" s="2"/>
      <c r="MT224" s="2"/>
      <c r="MU224" s="2"/>
      <c r="MV224" s="2"/>
      <c r="MW224" s="2"/>
      <c r="MX224" s="2"/>
      <c r="MY224" s="2"/>
      <c r="MZ224" s="2"/>
      <c r="NA224" s="2"/>
      <c r="NB224" s="2"/>
      <c r="NC224" s="2"/>
      <c r="ND224" s="2"/>
      <c r="NE224" s="2"/>
      <c r="NF224" s="2"/>
      <c r="NG224" s="2"/>
      <c r="NH224" s="2"/>
      <c r="NI224" s="2"/>
      <c r="NJ224" s="2"/>
      <c r="NK224" s="2"/>
      <c r="NL224" s="2"/>
      <c r="NM224" s="2"/>
      <c r="NN224" s="2"/>
      <c r="NO224" s="2"/>
      <c r="NP224" s="2"/>
      <c r="NQ224" s="2"/>
      <c r="NR224" s="2"/>
      <c r="NS224" s="2"/>
      <c r="NT224" s="2"/>
      <c r="NU224" s="2"/>
      <c r="NV224" s="2"/>
      <c r="NW224" s="2"/>
      <c r="NX224" s="2"/>
      <c r="NY224" s="2"/>
      <c r="NZ224" s="2"/>
      <c r="OA224" s="2"/>
      <c r="OB224" s="2"/>
      <c r="OC224" s="2"/>
      <c r="OD224" s="2"/>
      <c r="OE224" s="2"/>
      <c r="OF224" s="2"/>
      <c r="OG224" s="2"/>
      <c r="OH224" s="2"/>
      <c r="OI224" s="2"/>
      <c r="OJ224" s="2"/>
      <c r="OK224" s="2"/>
      <c r="OL224" s="2"/>
      <c r="OM224" s="2"/>
      <c r="ON224" s="2"/>
      <c r="OO224" s="2"/>
      <c r="OP224" s="2"/>
      <c r="OQ224" s="2"/>
      <c r="OR224" s="2"/>
      <c r="OS224" s="2"/>
      <c r="OT224" s="2"/>
      <c r="OU224" s="2"/>
      <c r="OV224" s="2"/>
      <c r="OW224" s="2"/>
      <c r="OX224" s="2"/>
      <c r="OY224" s="2"/>
      <c r="OZ224" s="2"/>
      <c r="PA224" s="2"/>
      <c r="PB224" s="2"/>
      <c r="PC224" s="2"/>
      <c r="PD224" s="2"/>
      <c r="PE224" s="2"/>
      <c r="PF224" s="2"/>
      <c r="PG224" s="2"/>
      <c r="PH224" s="2"/>
      <c r="PI224" s="2"/>
      <c r="PJ224" s="2"/>
      <c r="PK224" s="2"/>
      <c r="PL224" s="2"/>
      <c r="PM224" s="2"/>
      <c r="PN224" s="2"/>
      <c r="PO224" s="2"/>
      <c r="PP224" s="2"/>
      <c r="PQ224" s="2"/>
      <c r="PR224" s="2"/>
      <c r="PS224" s="2"/>
      <c r="PT224" s="2"/>
      <c r="PU224" s="2"/>
      <c r="PV224" s="2"/>
      <c r="PW224" s="2"/>
      <c r="PX224" s="2"/>
      <c r="PY224" s="2"/>
      <c r="PZ224" s="2"/>
      <c r="QA224" s="2"/>
      <c r="QB224" s="2"/>
      <c r="QC224" s="2"/>
      <c r="QD224" s="2"/>
      <c r="QE224" s="2"/>
      <c r="QF224" s="2"/>
      <c r="QG224" s="2"/>
      <c r="QH224" s="2"/>
      <c r="QI224" s="2"/>
      <c r="QJ224" s="2"/>
      <c r="QK224" s="2"/>
      <c r="QL224" s="2"/>
      <c r="QM224" s="2"/>
      <c r="QN224" s="2"/>
      <c r="QO224" s="2"/>
      <c r="QP224" s="2"/>
      <c r="QQ224" s="2"/>
      <c r="QR224" s="2"/>
      <c r="QS224" s="2"/>
      <c r="QT224" s="2"/>
      <c r="QU224" s="2"/>
      <c r="QV224" s="2"/>
      <c r="QW224" s="2"/>
      <c r="QX224" s="2"/>
      <c r="QY224" s="2"/>
      <c r="QZ224" s="2"/>
      <c r="RA224" s="2"/>
      <c r="RB224" s="2"/>
      <c r="RC224" s="2"/>
      <c r="RD224" s="2"/>
      <c r="RE224" s="2"/>
      <c r="RF224" s="2"/>
      <c r="RG224" s="2"/>
      <c r="RH224" s="2"/>
      <c r="RI224" s="2"/>
      <c r="RJ224" s="2"/>
      <c r="RK224" s="2"/>
      <c r="RL224" s="2"/>
      <c r="RM224" s="2"/>
      <c r="RN224" s="2"/>
      <c r="RO224" s="2"/>
      <c r="RP224" s="2"/>
      <c r="RQ224" s="2"/>
      <c r="RR224" s="2"/>
      <c r="RS224" s="2"/>
      <c r="RT224" s="2"/>
      <c r="RU224" s="2"/>
      <c r="RV224" s="2"/>
      <c r="RW224" s="2"/>
      <c r="RX224" s="2"/>
      <c r="RY224" s="2"/>
      <c r="RZ224" s="2"/>
      <c r="SA224" s="2"/>
      <c r="SB224" s="2"/>
      <c r="SC224" s="2"/>
      <c r="SD224" s="2"/>
      <c r="SE224" s="2"/>
      <c r="SF224" s="2"/>
      <c r="SG224" s="2"/>
      <c r="SH224" s="2"/>
      <c r="SI224" s="2"/>
      <c r="SJ224" s="2"/>
      <c r="SK224" s="2"/>
      <c r="SL224" s="2"/>
      <c r="SM224" s="2"/>
      <c r="SN224" s="2"/>
      <c r="SO224" s="2"/>
      <c r="SP224" s="2"/>
      <c r="SQ224" s="2"/>
      <c r="SR224" s="2"/>
      <c r="SS224" s="2"/>
      <c r="ST224" s="2"/>
      <c r="SU224" s="2"/>
      <c r="SV224" s="2"/>
      <c r="SW224" s="2"/>
      <c r="SX224" s="2"/>
      <c r="SY224" s="2"/>
      <c r="SZ224" s="2"/>
      <c r="TA224" s="2"/>
      <c r="TB224" s="2"/>
      <c r="TC224" s="2"/>
      <c r="TD224" s="2"/>
      <c r="TE224" s="2"/>
      <c r="TF224" s="2"/>
      <c r="TG224" s="2"/>
      <c r="TH224" s="2"/>
      <c r="TI224" s="2"/>
      <c r="TJ224" s="2"/>
      <c r="TK224" s="2"/>
      <c r="TL224" s="2"/>
      <c r="TM224" s="2"/>
      <c r="TN224" s="2"/>
      <c r="TO224" s="2"/>
      <c r="TP224" s="2"/>
      <c r="TQ224" s="2"/>
      <c r="TR224" s="2"/>
      <c r="TS224" s="2"/>
      <c r="TT224" s="2"/>
      <c r="TU224" s="2"/>
      <c r="TV224" s="2"/>
      <c r="TW224" s="2"/>
      <c r="TX224" s="2"/>
      <c r="TY224" s="2"/>
      <c r="TZ224" s="2"/>
      <c r="UA224" s="2"/>
      <c r="UB224" s="2"/>
      <c r="UC224" s="2"/>
      <c r="UD224" s="2"/>
      <c r="UE224" s="2"/>
      <c r="UF224" s="2"/>
      <c r="UG224" s="2"/>
      <c r="UH224" s="2"/>
      <c r="UI224" s="2"/>
      <c r="UJ224" s="2"/>
      <c r="UK224" s="2"/>
      <c r="UL224" s="2"/>
      <c r="UM224" s="2"/>
      <c r="UN224" s="2"/>
      <c r="UO224" s="2"/>
      <c r="UP224" s="2"/>
      <c r="UQ224" s="2"/>
      <c r="UR224" s="2"/>
      <c r="US224" s="2"/>
      <c r="UT224" s="2"/>
      <c r="UU224" s="2"/>
      <c r="UV224" s="2"/>
      <c r="UW224" s="2"/>
      <c r="UX224" s="2"/>
      <c r="UY224" s="2"/>
      <c r="UZ224" s="2"/>
      <c r="VA224" s="2"/>
      <c r="VB224" s="2"/>
      <c r="VC224" s="2"/>
      <c r="VD224" s="2"/>
      <c r="VE224" s="2"/>
      <c r="VF224" s="2"/>
      <c r="VG224" s="2"/>
      <c r="VH224" s="2"/>
      <c r="VI224" s="2"/>
      <c r="VJ224" s="2"/>
      <c r="VK224" s="2"/>
      <c r="VL224" s="2"/>
      <c r="VM224" s="2"/>
      <c r="VN224" s="2"/>
      <c r="VO224" s="2"/>
      <c r="VP224" s="2"/>
      <c r="VQ224" s="2"/>
      <c r="VR224" s="2"/>
      <c r="VS224" s="2"/>
      <c r="VT224" s="2"/>
      <c r="VU224" s="2"/>
      <c r="VV224" s="2"/>
      <c r="VW224" s="2"/>
      <c r="VX224" s="2"/>
      <c r="VY224" s="2"/>
      <c r="VZ224" s="2"/>
      <c r="WA224" s="2"/>
      <c r="WB224" s="2"/>
      <c r="WC224" s="2"/>
      <c r="WD224" s="2"/>
      <c r="WE224" s="2"/>
      <c r="WF224" s="2"/>
      <c r="WG224" s="2"/>
      <c r="WH224" s="2"/>
      <c r="WI224" s="2"/>
      <c r="WJ224" s="2"/>
      <c r="WK224" s="2"/>
      <c r="WL224" s="2"/>
      <c r="WM224" s="2"/>
      <c r="WN224" s="2"/>
      <c r="WO224" s="2"/>
      <c r="WP224" s="2"/>
      <c r="WQ224" s="2"/>
      <c r="WR224" s="2"/>
      <c r="WS224" s="2"/>
      <c r="WT224" s="2"/>
      <c r="WU224" s="2"/>
      <c r="WV224" s="2"/>
      <c r="WW224" s="2"/>
      <c r="WX224" s="2"/>
      <c r="WY224" s="2"/>
      <c r="WZ224" s="2"/>
      <c r="XA224" s="2"/>
      <c r="XB224" s="2"/>
      <c r="XC224" s="2"/>
      <c r="XD224" s="2"/>
      <c r="XE224" s="2"/>
      <c r="XF224" s="2"/>
      <c r="XG224" s="2"/>
      <c r="XH224" s="2"/>
      <c r="XI224" s="2"/>
      <c r="XJ224" s="2"/>
      <c r="XK224" s="2"/>
      <c r="XL224" s="2"/>
      <c r="XM224" s="2"/>
      <c r="XN224" s="2"/>
      <c r="XO224" s="2"/>
      <c r="XP224" s="2"/>
      <c r="XQ224" s="2"/>
      <c r="XR224" s="2"/>
      <c r="XS224" s="2"/>
      <c r="XT224" s="2"/>
      <c r="XU224" s="2"/>
      <c r="XV224" s="2"/>
      <c r="XW224" s="2"/>
      <c r="XX224" s="2"/>
      <c r="XY224" s="2"/>
      <c r="XZ224" s="2"/>
      <c r="YA224" s="2"/>
      <c r="YB224" s="2"/>
      <c r="YC224" s="2"/>
      <c r="YD224" s="2"/>
      <c r="YE224" s="2"/>
      <c r="YF224" s="2"/>
      <c r="YG224" s="2"/>
      <c r="YH224" s="2"/>
      <c r="YI224" s="2"/>
      <c r="YJ224" s="2"/>
      <c r="YK224" s="2"/>
      <c r="YL224" s="2"/>
      <c r="YM224" s="2"/>
      <c r="YN224" s="2"/>
      <c r="YO224" s="2"/>
      <c r="YP224" s="2"/>
      <c r="YQ224" s="2"/>
      <c r="YR224" s="2"/>
      <c r="YS224" s="2"/>
      <c r="YT224" s="2"/>
      <c r="YU224" s="2"/>
      <c r="YV224" s="2"/>
      <c r="YW224" s="2"/>
      <c r="YX224" s="2"/>
      <c r="YY224" s="2"/>
      <c r="YZ224" s="2"/>
      <c r="ZA224" s="2"/>
      <c r="ZB224" s="2"/>
      <c r="ZC224" s="2"/>
      <c r="ZD224" s="2"/>
      <c r="ZE224" s="2"/>
      <c r="ZF224" s="2"/>
      <c r="ZG224" s="2"/>
      <c r="ZH224" s="2"/>
      <c r="ZI224" s="2"/>
      <c r="ZJ224" s="2"/>
      <c r="ZK224" s="2"/>
      <c r="ZL224" s="2"/>
      <c r="ZM224" s="2"/>
      <c r="ZN224" s="2"/>
      <c r="ZO224" s="2"/>
      <c r="ZP224" s="2"/>
      <c r="ZQ224" s="2"/>
      <c r="ZR224" s="2"/>
      <c r="ZS224" s="2"/>
      <c r="ZT224" s="2"/>
      <c r="ZU224" s="2"/>
      <c r="ZV224" s="2"/>
      <c r="ZW224" s="2"/>
      <c r="ZX224" s="2"/>
      <c r="ZY224" s="2"/>
      <c r="ZZ224" s="2"/>
      <c r="AAA224" s="2"/>
      <c r="AAB224" s="2"/>
      <c r="AAC224" s="2"/>
      <c r="AAD224" s="2"/>
      <c r="AAE224" s="2"/>
      <c r="AAF224" s="2"/>
      <c r="AAG224" s="2"/>
      <c r="AAH224" s="2"/>
      <c r="AAI224" s="2"/>
      <c r="AAJ224" s="2"/>
      <c r="AAK224" s="2"/>
      <c r="AAL224" s="2"/>
      <c r="AAM224" s="2"/>
      <c r="AAN224" s="2"/>
      <c r="AAO224" s="2"/>
      <c r="AAP224" s="2"/>
      <c r="AAQ224" s="2"/>
      <c r="AAR224" s="2"/>
      <c r="AAS224" s="2"/>
      <c r="AAT224" s="2"/>
      <c r="AAU224" s="2"/>
      <c r="AAV224" s="2"/>
      <c r="AAW224" s="2"/>
      <c r="AAX224" s="2"/>
      <c r="AAY224" s="2"/>
      <c r="AAZ224" s="2"/>
      <c r="ABA224" s="2"/>
      <c r="ABB224" s="2"/>
      <c r="ABC224" s="2"/>
      <c r="ABD224" s="2"/>
      <c r="ABE224" s="2"/>
      <c r="ABF224" s="2"/>
      <c r="ABG224" s="2"/>
      <c r="ABH224" s="2"/>
      <c r="ABI224" s="2"/>
      <c r="ABJ224" s="2"/>
      <c r="ABK224" s="2"/>
      <c r="ABL224" s="2"/>
      <c r="ABM224" s="2"/>
      <c r="ABN224" s="2"/>
      <c r="ABO224" s="2"/>
      <c r="ABP224" s="2"/>
      <c r="ABQ224" s="2"/>
      <c r="ABR224" s="2"/>
      <c r="ABS224" s="2"/>
      <c r="ABT224" s="2"/>
      <c r="ABU224" s="2"/>
      <c r="ABV224" s="2"/>
      <c r="ABW224" s="2"/>
      <c r="ABX224" s="2"/>
      <c r="ABY224" s="2"/>
      <c r="ABZ224" s="2"/>
      <c r="ACA224" s="2"/>
      <c r="ACB224" s="2"/>
      <c r="ACC224" s="2"/>
      <c r="ACD224" s="2"/>
      <c r="ACE224" s="2"/>
      <c r="ACF224" s="2"/>
      <c r="ACG224" s="2"/>
      <c r="ACH224" s="2"/>
      <c r="ACI224" s="2"/>
      <c r="ACJ224" s="2"/>
      <c r="ACK224" s="2"/>
      <c r="ACL224" s="2"/>
      <c r="ACM224" s="2"/>
      <c r="ACN224" s="2"/>
      <c r="ACO224" s="2"/>
      <c r="ACP224" s="2"/>
      <c r="ACQ224" s="2"/>
      <c r="ACR224" s="2"/>
      <c r="ACS224" s="2"/>
      <c r="ACT224" s="2"/>
      <c r="ACU224" s="2"/>
      <c r="ACV224" s="2"/>
      <c r="ACW224" s="2"/>
      <c r="ACX224" s="2"/>
      <c r="ACY224" s="2"/>
      <c r="ACZ224" s="2"/>
      <c r="ADA224" s="2"/>
      <c r="ADB224" s="2"/>
      <c r="ADC224" s="2"/>
      <c r="ADD224" s="2"/>
      <c r="ADE224" s="2"/>
      <c r="ADF224" s="2"/>
      <c r="ADG224" s="2"/>
      <c r="ADH224" s="2"/>
      <c r="ADI224" s="2"/>
      <c r="ADJ224" s="2"/>
      <c r="ADK224" s="2"/>
      <c r="ADL224" s="2"/>
      <c r="ADM224" s="2"/>
      <c r="ADN224" s="2"/>
      <c r="ADO224" s="2"/>
      <c r="ADP224" s="2"/>
      <c r="ADQ224" s="2"/>
      <c r="ADR224" s="2"/>
      <c r="ADS224" s="2"/>
      <c r="ADT224" s="2"/>
      <c r="ADU224" s="2"/>
      <c r="ADV224" s="2"/>
      <c r="ADW224" s="2"/>
      <c r="ADX224" s="2"/>
      <c r="ADY224" s="2"/>
      <c r="ADZ224" s="2"/>
      <c r="AEA224" s="2"/>
      <c r="AEB224" s="2"/>
      <c r="AEC224" s="2"/>
      <c r="AED224" s="2"/>
      <c r="AEE224" s="2"/>
      <c r="AEF224" s="2"/>
      <c r="AEG224" s="2"/>
      <c r="AEH224" s="2"/>
      <c r="AEI224" s="2"/>
      <c r="AEJ224" s="2"/>
      <c r="AEK224" s="2"/>
      <c r="AEL224" s="2"/>
      <c r="AEM224" s="2"/>
      <c r="AEN224" s="2"/>
      <c r="AEO224" s="2"/>
      <c r="AEP224" s="2"/>
      <c r="AEQ224" s="2"/>
      <c r="AER224" s="2"/>
      <c r="AES224" s="2"/>
      <c r="AET224" s="2"/>
      <c r="AEU224" s="2"/>
      <c r="AEV224" s="2"/>
      <c r="AEW224" s="2"/>
      <c r="AEX224" s="2"/>
      <c r="AEY224" s="2"/>
      <c r="AEZ224" s="2"/>
      <c r="AFA224" s="2"/>
      <c r="AFB224" s="2"/>
      <c r="AFC224" s="2"/>
      <c r="AFD224" s="2"/>
      <c r="AFE224" s="2"/>
      <c r="AFF224" s="2"/>
      <c r="AFG224" s="2"/>
      <c r="AFH224" s="2"/>
      <c r="AFI224" s="2"/>
      <c r="AFJ224" s="2"/>
      <c r="AFK224" s="2"/>
      <c r="AFL224" s="2"/>
      <c r="AFM224" s="2"/>
      <c r="AFN224" s="2"/>
      <c r="AFO224" s="2"/>
      <c r="AFP224" s="2"/>
      <c r="AFQ224" s="2"/>
      <c r="AFR224" s="2"/>
      <c r="AFS224" s="2"/>
      <c r="AFT224" s="2"/>
      <c r="AFU224" s="2"/>
      <c r="AFV224" s="2"/>
      <c r="AFW224" s="2"/>
      <c r="AFX224" s="2"/>
      <c r="AFY224" s="2"/>
      <c r="AFZ224" s="2"/>
      <c r="AGA224" s="2"/>
      <c r="AGB224" s="2"/>
      <c r="AGC224" s="2"/>
      <c r="AGD224" s="2"/>
      <c r="AGE224" s="2"/>
      <c r="AGF224" s="2"/>
      <c r="AGG224" s="2"/>
      <c r="AGH224" s="2"/>
      <c r="AGI224" s="2"/>
      <c r="AGJ224" s="2"/>
      <c r="AGK224" s="2"/>
      <c r="AGL224" s="2"/>
      <c r="AGM224" s="2"/>
      <c r="AGN224" s="2"/>
      <c r="AGO224" s="2"/>
      <c r="AGP224" s="2"/>
      <c r="AGQ224" s="2"/>
      <c r="AGR224" s="2"/>
      <c r="AGS224" s="2"/>
      <c r="AGT224" s="2"/>
      <c r="AGU224" s="2"/>
      <c r="AGV224" s="2"/>
      <c r="AGW224" s="2"/>
      <c r="AGX224" s="2"/>
      <c r="AGY224" s="2"/>
      <c r="AGZ224" s="2"/>
      <c r="AHA224" s="2"/>
      <c r="AHB224" s="2"/>
      <c r="AHC224" s="2"/>
      <c r="AHD224" s="2"/>
      <c r="AHE224" s="2"/>
      <c r="AHF224" s="2"/>
      <c r="AHG224" s="2"/>
      <c r="AHH224" s="2"/>
      <c r="AHI224" s="2"/>
      <c r="AHJ224" s="2"/>
      <c r="AHK224" s="2"/>
      <c r="AHL224" s="2"/>
      <c r="AHM224" s="2"/>
      <c r="AHN224" s="2"/>
      <c r="AHO224" s="2"/>
      <c r="AHP224" s="2"/>
      <c r="AHQ224" s="2"/>
      <c r="AHR224" s="2"/>
      <c r="AHS224" s="2"/>
      <c r="AHT224" s="2"/>
      <c r="AHU224" s="2"/>
      <c r="AHV224" s="2"/>
      <c r="AHW224" s="2"/>
      <c r="AHX224" s="2"/>
      <c r="AHY224" s="2"/>
      <c r="AHZ224" s="2"/>
      <c r="AIA224" s="2"/>
      <c r="AIB224" s="2"/>
      <c r="AIC224" s="2"/>
      <c r="AID224" s="2"/>
      <c r="AIE224" s="2"/>
      <c r="AIF224" s="2"/>
      <c r="AIG224" s="2"/>
      <c r="AIH224" s="2"/>
      <c r="AII224" s="2"/>
      <c r="AIJ224" s="2"/>
      <c r="AIK224" s="2"/>
      <c r="AIL224" s="2"/>
      <c r="AIM224" s="2"/>
      <c r="AIN224" s="2"/>
      <c r="AIO224" s="2"/>
      <c r="AIP224" s="2"/>
      <c r="AIQ224" s="2"/>
      <c r="AIR224" s="2"/>
      <c r="AIS224" s="2"/>
      <c r="AIT224" s="2"/>
      <c r="AIU224" s="2"/>
      <c r="AIV224" s="2"/>
      <c r="AIW224" s="2"/>
      <c r="AIX224" s="2"/>
      <c r="AIY224" s="2"/>
      <c r="AIZ224" s="2"/>
      <c r="AJA224" s="2"/>
      <c r="AJB224" s="2"/>
      <c r="AJC224" s="2"/>
      <c r="AJD224" s="2"/>
      <c r="AJE224" s="2"/>
      <c r="AJF224" s="2"/>
      <c r="AJG224" s="2"/>
      <c r="AJH224" s="2"/>
      <c r="AJI224" s="2"/>
      <c r="AJJ224" s="2"/>
      <c r="AJK224" s="2"/>
      <c r="AJL224" s="2"/>
      <c r="AJM224" s="2"/>
      <c r="AJN224" s="2"/>
      <c r="AJO224" s="2"/>
      <c r="AJP224" s="2"/>
      <c r="AJQ224" s="2"/>
      <c r="AJR224" s="2"/>
      <c r="AJS224" s="2"/>
      <c r="AJT224" s="2"/>
      <c r="AJU224" s="2"/>
      <c r="AJV224" s="2"/>
      <c r="AJW224" s="2"/>
      <c r="AJX224" s="2"/>
      <c r="AJY224" s="2"/>
      <c r="AJZ224" s="2"/>
      <c r="AKA224" s="2"/>
      <c r="AKB224" s="2"/>
      <c r="AKC224" s="2"/>
      <c r="AKD224" s="2"/>
      <c r="AKE224" s="2"/>
      <c r="AKF224" s="2"/>
      <c r="AKG224" s="2"/>
      <c r="AKH224" s="2"/>
      <c r="AKI224" s="2"/>
      <c r="AKJ224" s="2"/>
      <c r="AKK224" s="2"/>
      <c r="AKL224" s="2"/>
      <c r="AKM224" s="2"/>
      <c r="AKN224" s="2"/>
      <c r="AKO224" s="2"/>
      <c r="AKP224" s="2"/>
      <c r="AKQ224" s="2"/>
      <c r="AKR224" s="2"/>
      <c r="AKS224" s="2"/>
      <c r="AKT224" s="2"/>
      <c r="AKU224" s="2"/>
      <c r="AKV224" s="2"/>
      <c r="AKW224" s="2"/>
      <c r="AKX224" s="2"/>
      <c r="AKY224" s="2"/>
      <c r="AKZ224" s="2"/>
      <c r="ALA224" s="2"/>
      <c r="ALB224" s="2"/>
      <c r="ALC224" s="2"/>
      <c r="ALD224" s="2"/>
      <c r="ALE224" s="2"/>
      <c r="ALF224" s="2"/>
      <c r="ALG224" s="2"/>
      <c r="ALH224" s="2"/>
      <c r="ALI224" s="2"/>
      <c r="ALJ224" s="2"/>
      <c r="ALK224" s="2"/>
      <c r="ALL224" s="2"/>
      <c r="ALM224" s="2"/>
      <c r="ALN224" s="2"/>
      <c r="ALO224" s="2"/>
      <c r="ALP224" s="2"/>
      <c r="ALQ224" s="2"/>
      <c r="ALR224" s="2"/>
      <c r="ALS224" s="2"/>
      <c r="ALT224" s="2"/>
      <c r="ALU224" s="2"/>
      <c r="ALV224" s="2"/>
      <c r="ALW224" s="2"/>
      <c r="ALX224" s="2"/>
      <c r="ALY224" s="2"/>
      <c r="ALZ224" s="2"/>
      <c r="AMA224" s="2"/>
      <c r="AMB224" s="2"/>
      <c r="AMC224" s="2"/>
      <c r="AMD224" s="2"/>
      <c r="AME224" s="2"/>
      <c r="AMF224" s="2"/>
      <c r="AMG224" s="2"/>
      <c r="AMH224" s="2"/>
      <c r="AMI224" s="2"/>
      <c r="AMJ224" s="2"/>
      <c r="AMK224" s="2"/>
      <c r="AML224" s="2"/>
      <c r="AMM224" s="2"/>
      <c r="AMN224" s="2"/>
      <c r="AMO224" s="2"/>
      <c r="AMP224" s="2"/>
      <c r="AMQ224" s="2"/>
      <c r="AMR224" s="2"/>
      <c r="AMS224" s="2"/>
      <c r="AMT224" s="2"/>
      <c r="AMU224" s="2"/>
      <c r="AMV224" s="2"/>
      <c r="AMW224" s="2"/>
      <c r="AMX224" s="2"/>
      <c r="AMY224" s="2"/>
      <c r="AMZ224" s="2"/>
      <c r="ANA224" s="2"/>
      <c r="ANB224" s="2"/>
      <c r="ANC224" s="2"/>
      <c r="AND224" s="2"/>
      <c r="ANE224" s="2"/>
      <c r="ANF224" s="2"/>
      <c r="ANG224" s="2"/>
      <c r="ANH224" s="2"/>
      <c r="ANI224" s="2"/>
      <c r="ANJ224" s="2"/>
      <c r="ANK224" s="2"/>
      <c r="ANL224" s="2"/>
      <c r="ANM224" s="2"/>
      <c r="ANN224" s="2"/>
      <c r="ANO224" s="2"/>
      <c r="ANP224" s="2"/>
      <c r="ANQ224" s="2"/>
      <c r="ANR224" s="2"/>
      <c r="ANS224" s="2"/>
      <c r="ANT224" s="2"/>
      <c r="ANU224" s="2"/>
      <c r="ANV224" s="2"/>
      <c r="ANW224" s="2"/>
      <c r="ANX224" s="2"/>
      <c r="ANY224" s="2"/>
      <c r="ANZ224" s="2"/>
      <c r="AOA224" s="2"/>
      <c r="AOB224" s="2"/>
      <c r="AOC224" s="2"/>
      <c r="AOD224" s="2"/>
      <c r="AOE224" s="2"/>
      <c r="AOF224" s="2"/>
      <c r="AOG224" s="2"/>
      <c r="AOH224" s="2"/>
      <c r="AOI224" s="2"/>
      <c r="AOJ224" s="2"/>
      <c r="AOK224" s="2"/>
      <c r="AOL224" s="2"/>
      <c r="AOM224" s="2"/>
      <c r="AON224" s="2"/>
      <c r="AOO224" s="2"/>
      <c r="AOP224" s="2"/>
      <c r="AOQ224" s="2"/>
      <c r="AOR224" s="2"/>
      <c r="AOS224" s="2"/>
      <c r="AOT224" s="2"/>
      <c r="AOU224" s="2"/>
      <c r="AOV224" s="2"/>
      <c r="AOW224" s="2"/>
      <c r="AOX224" s="2"/>
      <c r="AOY224" s="2"/>
      <c r="AOZ224" s="2"/>
      <c r="APA224" s="2"/>
      <c r="APB224" s="2"/>
      <c r="APC224" s="2"/>
      <c r="APD224" s="2"/>
      <c r="APE224" s="2"/>
      <c r="APF224" s="2"/>
      <c r="APG224" s="2"/>
      <c r="APH224" s="2"/>
      <c r="API224" s="2"/>
      <c r="APJ224" s="2"/>
      <c r="APK224" s="2"/>
      <c r="APL224" s="2"/>
      <c r="APM224" s="2"/>
      <c r="APN224" s="2"/>
      <c r="APO224" s="2"/>
      <c r="APP224" s="2"/>
      <c r="APQ224" s="2"/>
      <c r="APR224" s="2"/>
      <c r="APS224" s="2"/>
      <c r="APT224" s="2"/>
      <c r="APU224" s="2"/>
      <c r="APV224" s="2"/>
      <c r="APW224" s="2"/>
      <c r="APX224" s="2"/>
      <c r="APY224" s="2"/>
      <c r="APZ224" s="2"/>
      <c r="AQA224" s="2"/>
      <c r="AQB224" s="2"/>
      <c r="AQC224" s="2"/>
      <c r="AQD224" s="2"/>
      <c r="AQE224" s="2"/>
      <c r="AQF224" s="2"/>
      <c r="AQG224" s="2"/>
      <c r="AQH224" s="2"/>
      <c r="AQI224" s="2"/>
      <c r="AQJ224" s="2"/>
      <c r="AQK224" s="2"/>
      <c r="AQL224" s="2"/>
      <c r="AQM224" s="2"/>
      <c r="AQN224" s="2"/>
      <c r="AQO224" s="2"/>
      <c r="AQP224" s="2"/>
      <c r="AQQ224" s="2"/>
      <c r="AQR224" s="2"/>
      <c r="AQS224" s="2"/>
      <c r="AQT224" s="2"/>
      <c r="AQU224" s="2"/>
      <c r="AQV224" s="2"/>
      <c r="AQW224" s="2"/>
      <c r="AQX224" s="2"/>
      <c r="AQY224" s="2"/>
      <c r="AQZ224" s="2"/>
      <c r="ARA224" s="2"/>
      <c r="ARB224" s="2"/>
      <c r="ARC224" s="2"/>
      <c r="ARD224" s="2"/>
      <c r="ARE224" s="2"/>
      <c r="ARF224" s="2"/>
      <c r="ARG224" s="2"/>
      <c r="ARH224" s="2"/>
      <c r="ARI224" s="2"/>
      <c r="ARJ224" s="2"/>
      <c r="ARK224" s="2"/>
      <c r="ARL224" s="2"/>
      <c r="ARM224" s="2"/>
      <c r="ARN224" s="2"/>
      <c r="ARO224" s="2"/>
      <c r="ARP224" s="2"/>
      <c r="ARQ224" s="2"/>
      <c r="ARR224" s="2"/>
      <c r="ARS224" s="2"/>
      <c r="ART224" s="2"/>
      <c r="ARU224" s="2"/>
      <c r="ARV224" s="2"/>
      <c r="ARW224" s="2"/>
      <c r="ARX224" s="2"/>
      <c r="ARY224" s="2"/>
      <c r="ARZ224" s="2"/>
      <c r="ASA224" s="2"/>
      <c r="ASB224" s="2"/>
      <c r="ASC224" s="2"/>
      <c r="ASD224" s="2"/>
      <c r="ASE224" s="2"/>
      <c r="ASF224" s="2"/>
      <c r="ASG224" s="2"/>
      <c r="ASH224" s="2"/>
      <c r="ASI224" s="2"/>
      <c r="ASJ224" s="2"/>
      <c r="ASK224" s="2"/>
      <c r="ASL224" s="2"/>
      <c r="ASM224" s="2"/>
      <c r="ASN224" s="2"/>
      <c r="ASO224" s="2"/>
      <c r="ASP224" s="2"/>
      <c r="ASQ224" s="2"/>
      <c r="ASR224" s="2"/>
      <c r="ASS224" s="2"/>
      <c r="AST224" s="2"/>
      <c r="ASU224" s="2"/>
      <c r="ASV224" s="2"/>
      <c r="ASW224" s="2"/>
      <c r="ASX224" s="2"/>
      <c r="ASY224" s="2"/>
      <c r="ASZ224" s="2"/>
      <c r="ATA224" s="2"/>
      <c r="ATB224" s="2"/>
      <c r="ATC224" s="2"/>
      <c r="ATD224" s="2"/>
      <c r="ATE224" s="2"/>
      <c r="ATF224" s="2"/>
      <c r="ATG224" s="2"/>
      <c r="ATH224" s="2"/>
      <c r="ATI224" s="2"/>
      <c r="ATJ224" s="2"/>
      <c r="ATK224" s="2"/>
      <c r="ATL224" s="2"/>
      <c r="ATM224" s="2"/>
      <c r="ATN224" s="2"/>
      <c r="ATO224" s="2"/>
      <c r="ATP224" s="2"/>
      <c r="ATQ224" s="2"/>
      <c r="ATR224" s="2"/>
      <c r="ATS224" s="2"/>
      <c r="ATT224" s="2"/>
      <c r="ATU224" s="2"/>
      <c r="ATV224" s="2"/>
      <c r="ATW224" s="2"/>
      <c r="ATX224" s="2"/>
      <c r="ATY224" s="2"/>
      <c r="ATZ224" s="2"/>
      <c r="AUA224" s="2"/>
      <c r="AUB224" s="2"/>
      <c r="AUC224" s="2"/>
      <c r="AUD224" s="2"/>
      <c r="AUE224" s="2"/>
      <c r="AUF224" s="2"/>
      <c r="AUG224" s="2"/>
      <c r="AUH224" s="2"/>
      <c r="AUI224" s="2"/>
      <c r="AUJ224" s="2"/>
      <c r="AUK224" s="2"/>
      <c r="AUL224" s="2"/>
      <c r="AUM224" s="2"/>
      <c r="AUN224" s="2"/>
      <c r="AUO224" s="2"/>
      <c r="AUP224" s="2"/>
      <c r="AUQ224" s="2"/>
      <c r="AUR224" s="2"/>
      <c r="AUS224" s="2"/>
      <c r="AUT224" s="2"/>
      <c r="AUU224" s="2"/>
      <c r="AUV224" s="2"/>
      <c r="AUW224" s="2"/>
      <c r="AUX224" s="2"/>
      <c r="AUY224" s="2"/>
      <c r="AUZ224" s="2"/>
      <c r="AVA224" s="2"/>
      <c r="AVB224" s="2"/>
      <c r="AVC224" s="2"/>
      <c r="AVD224" s="2"/>
      <c r="AVE224" s="2"/>
      <c r="AVF224" s="2"/>
      <c r="AVG224" s="2"/>
      <c r="AVH224" s="2"/>
      <c r="AVI224" s="2"/>
      <c r="AVJ224" s="2"/>
      <c r="AVK224" s="2"/>
      <c r="AVL224" s="2"/>
      <c r="AVM224" s="2"/>
      <c r="AVN224" s="2"/>
      <c r="AVO224" s="2"/>
      <c r="AVP224" s="2"/>
      <c r="AVQ224" s="2"/>
      <c r="AVR224" s="2"/>
      <c r="AVS224" s="2"/>
      <c r="AVT224" s="2"/>
      <c r="AVU224" s="2"/>
      <c r="AVV224" s="2"/>
      <c r="AVW224" s="2"/>
      <c r="AVX224" s="2"/>
      <c r="AVY224" s="2"/>
      <c r="AVZ224" s="2"/>
      <c r="AWA224" s="2"/>
      <c r="AWB224" s="2"/>
      <c r="AWC224" s="2"/>
      <c r="AWD224" s="2"/>
      <c r="AWE224" s="2"/>
      <c r="AWF224" s="2"/>
      <c r="AWG224" s="2"/>
      <c r="AWH224" s="2"/>
      <c r="AWI224" s="2"/>
      <c r="AWJ224" s="2"/>
      <c r="AWK224" s="2"/>
      <c r="AWL224" s="2"/>
      <c r="AWM224" s="2"/>
      <c r="AWN224" s="2"/>
      <c r="AWO224" s="2"/>
      <c r="AWP224" s="2"/>
      <c r="AWQ224" s="2"/>
      <c r="AWR224" s="2"/>
      <c r="AWS224" s="2"/>
      <c r="AWT224" s="2"/>
      <c r="AWU224" s="2"/>
      <c r="AWV224" s="2"/>
      <c r="AWW224" s="2"/>
      <c r="AWX224" s="2"/>
      <c r="AWY224" s="2"/>
      <c r="AWZ224" s="2"/>
      <c r="AXA224" s="2"/>
      <c r="AXB224" s="2"/>
      <c r="AXC224" s="2"/>
      <c r="AXD224" s="2"/>
      <c r="AXE224" s="2"/>
      <c r="AXF224" s="2"/>
      <c r="AXG224" s="2"/>
      <c r="AXH224" s="2"/>
      <c r="AXI224" s="2"/>
      <c r="AXJ224" s="2"/>
      <c r="AXK224" s="2"/>
      <c r="AXL224" s="2"/>
      <c r="AXM224" s="2"/>
      <c r="AXN224" s="2"/>
      <c r="AXO224" s="2"/>
      <c r="AXP224" s="2"/>
      <c r="AXQ224" s="2"/>
      <c r="AXR224" s="2"/>
      <c r="AXS224" s="2"/>
      <c r="AXT224" s="2"/>
      <c r="AXU224" s="2"/>
      <c r="AXV224" s="2"/>
      <c r="AXW224" s="2"/>
      <c r="AXX224" s="2"/>
      <c r="AXY224" s="2"/>
      <c r="AXZ224" s="2"/>
      <c r="AYA224" s="2"/>
      <c r="AYB224" s="2"/>
      <c r="AYC224" s="2"/>
      <c r="AYD224" s="2"/>
      <c r="AYE224" s="2"/>
      <c r="AYF224" s="2"/>
      <c r="AYG224" s="2"/>
      <c r="AYH224" s="2"/>
      <c r="AYI224" s="2"/>
      <c r="AYJ224" s="2"/>
      <c r="AYK224" s="2"/>
      <c r="AYL224" s="2"/>
      <c r="AYM224" s="2"/>
      <c r="AYN224" s="2"/>
      <c r="AYO224" s="2"/>
      <c r="AYP224" s="2"/>
      <c r="AYQ224" s="2"/>
      <c r="AYR224" s="2"/>
      <c r="AYS224" s="2"/>
      <c r="AYT224" s="2"/>
      <c r="AYU224" s="2"/>
      <c r="AYV224" s="2"/>
      <c r="AYW224" s="2"/>
      <c r="AYX224" s="2"/>
      <c r="AYY224" s="2"/>
      <c r="AYZ224" s="2"/>
      <c r="AZA224" s="2"/>
      <c r="AZB224" s="2"/>
      <c r="AZC224" s="2"/>
      <c r="AZD224" s="2"/>
      <c r="AZE224" s="2"/>
      <c r="AZF224" s="2"/>
      <c r="AZG224" s="2"/>
      <c r="AZH224" s="2"/>
      <c r="AZI224" s="2"/>
      <c r="AZJ224" s="2"/>
      <c r="AZK224" s="2"/>
      <c r="AZL224" s="2"/>
      <c r="AZM224" s="2"/>
      <c r="AZN224" s="2"/>
      <c r="AZO224" s="2"/>
      <c r="AZP224" s="2"/>
      <c r="AZQ224" s="2"/>
      <c r="AZR224" s="2"/>
      <c r="AZS224" s="2"/>
      <c r="AZT224" s="2"/>
      <c r="AZU224" s="2"/>
      <c r="AZV224" s="2"/>
      <c r="AZW224" s="2"/>
      <c r="AZX224" s="2"/>
      <c r="AZY224" s="2"/>
      <c r="AZZ224" s="2"/>
      <c r="BAA224" s="2"/>
      <c r="BAB224" s="2"/>
      <c r="BAC224" s="2"/>
      <c r="BAD224" s="2"/>
      <c r="BAE224" s="2"/>
      <c r="BAF224" s="2"/>
      <c r="BAG224" s="2"/>
      <c r="BAH224" s="2"/>
      <c r="BAI224" s="2"/>
      <c r="BAJ224" s="2"/>
      <c r="BAK224" s="2"/>
      <c r="BAL224" s="2"/>
      <c r="BAM224" s="2"/>
      <c r="BAN224" s="2"/>
      <c r="BAO224" s="2"/>
      <c r="BAP224" s="2"/>
      <c r="BAQ224" s="2"/>
      <c r="BAR224" s="2"/>
      <c r="BAS224" s="2"/>
      <c r="BAT224" s="2"/>
      <c r="BAU224" s="2"/>
      <c r="BAV224" s="2"/>
      <c r="BAW224" s="2"/>
      <c r="BAX224" s="2"/>
      <c r="BAY224" s="2"/>
      <c r="BAZ224" s="2"/>
      <c r="BBA224" s="2"/>
      <c r="BBB224" s="2"/>
      <c r="BBC224" s="2"/>
      <c r="BBD224" s="2"/>
      <c r="BBE224" s="2"/>
      <c r="BBF224" s="2"/>
      <c r="BBG224" s="2"/>
      <c r="BBH224" s="2"/>
      <c r="BBI224" s="2"/>
      <c r="BBJ224" s="2"/>
      <c r="BBK224" s="2"/>
      <c r="BBL224" s="2"/>
      <c r="BBM224" s="2"/>
      <c r="BBN224" s="2"/>
      <c r="BBO224" s="2"/>
      <c r="BBP224" s="2"/>
      <c r="BBQ224" s="2"/>
      <c r="BBR224" s="2"/>
      <c r="BBS224" s="2"/>
      <c r="BBT224" s="2"/>
      <c r="BBU224" s="2"/>
      <c r="BBV224" s="2"/>
      <c r="BBW224" s="2"/>
      <c r="BBX224" s="2"/>
      <c r="BBY224" s="2"/>
      <c r="BBZ224" s="2"/>
      <c r="BCA224" s="2"/>
      <c r="BCB224" s="2"/>
      <c r="BCC224" s="2"/>
      <c r="BCD224" s="2"/>
      <c r="BCE224" s="2"/>
      <c r="BCF224" s="2"/>
      <c r="BCG224" s="2"/>
      <c r="BCH224" s="2"/>
      <c r="BCI224" s="2"/>
      <c r="BCJ224" s="2"/>
      <c r="BCK224" s="2"/>
      <c r="BCL224" s="2"/>
      <c r="BCM224" s="2"/>
      <c r="BCN224" s="2"/>
      <c r="BCO224" s="2"/>
      <c r="BCP224" s="2"/>
      <c r="BCQ224" s="2"/>
      <c r="BCR224" s="2"/>
      <c r="BCS224" s="2"/>
      <c r="BCT224" s="2"/>
      <c r="BCU224" s="2"/>
      <c r="BCV224" s="2"/>
      <c r="BCW224" s="2"/>
      <c r="BCX224" s="2"/>
      <c r="BCY224" s="2"/>
      <c r="BCZ224" s="2"/>
      <c r="BDA224" s="2"/>
      <c r="BDB224" s="2"/>
      <c r="BDC224" s="2"/>
      <c r="BDD224" s="2"/>
      <c r="BDE224" s="2"/>
      <c r="BDF224" s="2"/>
      <c r="BDG224" s="2"/>
      <c r="BDH224" s="2"/>
      <c r="BDI224" s="2"/>
      <c r="BDJ224" s="2"/>
      <c r="BDK224" s="2"/>
      <c r="BDL224" s="2"/>
      <c r="BDM224" s="2"/>
      <c r="BDN224" s="2"/>
      <c r="BDO224" s="2"/>
      <c r="BDP224" s="2"/>
      <c r="BDQ224" s="2"/>
      <c r="BDR224" s="2"/>
      <c r="BDS224" s="2"/>
      <c r="BDT224" s="2"/>
      <c r="BDU224" s="2"/>
      <c r="BDV224" s="2"/>
      <c r="BDW224" s="2"/>
      <c r="BDX224" s="2"/>
      <c r="BDY224" s="2"/>
      <c r="BDZ224" s="2"/>
      <c r="BEA224" s="2"/>
      <c r="BEB224" s="2"/>
      <c r="BEC224" s="2"/>
      <c r="BED224" s="2"/>
      <c r="BEE224" s="2"/>
      <c r="BEF224" s="2"/>
      <c r="BEG224" s="2"/>
      <c r="BEH224" s="2"/>
      <c r="BEI224" s="2"/>
      <c r="BEJ224" s="2"/>
      <c r="BEK224" s="2"/>
      <c r="BEL224" s="2"/>
      <c r="BEM224" s="2"/>
      <c r="BEN224" s="2"/>
      <c r="BEO224" s="2"/>
      <c r="BEP224" s="2"/>
      <c r="BEQ224" s="2"/>
      <c r="BER224" s="2"/>
      <c r="BES224" s="2"/>
      <c r="BET224" s="2"/>
      <c r="BEU224" s="2"/>
      <c r="BEV224" s="2"/>
      <c r="BEW224" s="2"/>
      <c r="BEX224" s="2"/>
      <c r="BEY224" s="2"/>
      <c r="BEZ224" s="2"/>
      <c r="BFA224" s="2"/>
      <c r="BFB224" s="2"/>
      <c r="BFC224" s="2"/>
      <c r="BFD224" s="2"/>
      <c r="BFE224" s="2"/>
      <c r="BFF224" s="2"/>
      <c r="BFG224" s="2"/>
      <c r="BFH224" s="2"/>
      <c r="BFI224" s="2"/>
      <c r="BFJ224" s="2"/>
      <c r="BFK224" s="2"/>
      <c r="BFL224" s="2"/>
      <c r="BFM224" s="2"/>
      <c r="BFN224" s="2"/>
      <c r="BFO224" s="2"/>
      <c r="BFP224" s="2"/>
      <c r="BFQ224" s="2"/>
      <c r="BFR224" s="2"/>
      <c r="BFS224" s="2"/>
      <c r="BFT224" s="2"/>
      <c r="BFU224" s="2"/>
      <c r="BFV224" s="2"/>
      <c r="BFW224" s="2"/>
      <c r="BFX224" s="2"/>
      <c r="BFY224" s="2"/>
      <c r="BFZ224" s="2"/>
      <c r="BGA224" s="2"/>
      <c r="BGB224" s="2"/>
      <c r="BGC224" s="2"/>
      <c r="BGD224" s="2"/>
      <c r="BGE224" s="2"/>
      <c r="BGF224" s="2"/>
      <c r="BGG224" s="2"/>
      <c r="BGH224" s="2"/>
      <c r="BGI224" s="2"/>
      <c r="BGJ224" s="2"/>
      <c r="BGK224" s="2"/>
      <c r="BGL224" s="2"/>
      <c r="BGM224" s="2"/>
      <c r="BGN224" s="2"/>
      <c r="BGO224" s="2"/>
      <c r="BGP224" s="2"/>
      <c r="BGQ224" s="2"/>
      <c r="BGR224" s="2"/>
      <c r="BGS224" s="2"/>
      <c r="BGT224" s="2"/>
      <c r="BGU224" s="2"/>
      <c r="BGV224" s="2"/>
      <c r="BGW224" s="2"/>
      <c r="BGX224" s="2"/>
      <c r="BGY224" s="2"/>
      <c r="BGZ224" s="2"/>
      <c r="BHA224" s="2"/>
      <c r="BHB224" s="2"/>
      <c r="BHC224" s="2"/>
      <c r="BHD224" s="2"/>
      <c r="BHE224" s="2"/>
      <c r="BHF224" s="2"/>
      <c r="BHG224" s="2"/>
      <c r="BHH224" s="2"/>
      <c r="BHI224" s="2"/>
      <c r="BHJ224" s="2"/>
      <c r="BHK224" s="2"/>
      <c r="BHL224" s="2"/>
      <c r="BHM224" s="2"/>
      <c r="BHN224" s="2"/>
      <c r="BHO224" s="2"/>
      <c r="BHP224" s="2"/>
      <c r="BHQ224" s="2"/>
      <c r="BHR224" s="2"/>
      <c r="BHS224" s="2"/>
      <c r="BHT224" s="2"/>
      <c r="BHU224" s="2"/>
      <c r="BHV224" s="2"/>
      <c r="BHW224" s="2"/>
      <c r="BHX224" s="2"/>
      <c r="BHY224" s="2"/>
      <c r="BHZ224" s="2"/>
      <c r="BIA224" s="2"/>
      <c r="BIB224" s="2"/>
      <c r="BIC224" s="2"/>
      <c r="BID224" s="2"/>
      <c r="BIE224" s="2"/>
      <c r="BIF224" s="2"/>
      <c r="BIG224" s="2"/>
      <c r="BIH224" s="2"/>
      <c r="BII224" s="2"/>
      <c r="BIJ224" s="2"/>
      <c r="BIK224" s="2"/>
      <c r="BIL224" s="2"/>
      <c r="BIM224" s="2"/>
      <c r="BIN224" s="2"/>
      <c r="BIO224" s="2"/>
      <c r="BIP224" s="2"/>
      <c r="BIQ224" s="2"/>
      <c r="BIR224" s="2"/>
      <c r="BIS224" s="2"/>
      <c r="BIT224" s="2"/>
      <c r="BIU224" s="2"/>
      <c r="BIV224" s="2"/>
      <c r="BIW224" s="2"/>
      <c r="BIX224" s="2"/>
      <c r="BIY224" s="2"/>
      <c r="BIZ224" s="2"/>
      <c r="BJA224" s="2"/>
      <c r="BJB224" s="2"/>
      <c r="BJC224" s="2"/>
      <c r="BJD224" s="2"/>
      <c r="BJE224" s="2"/>
      <c r="BJF224" s="2"/>
      <c r="BJG224" s="2"/>
      <c r="BJH224" s="2"/>
      <c r="BJI224" s="2"/>
      <c r="BJJ224" s="2"/>
      <c r="BJK224" s="2"/>
      <c r="BJL224" s="2"/>
      <c r="BJM224" s="2"/>
      <c r="BJN224" s="2"/>
      <c r="BJO224" s="2"/>
      <c r="BJP224" s="2"/>
      <c r="BJQ224" s="2"/>
      <c r="BJR224" s="2"/>
      <c r="BJS224" s="2"/>
      <c r="BJT224" s="2"/>
      <c r="BJU224" s="2"/>
      <c r="BJV224" s="2"/>
      <c r="BJW224" s="2"/>
      <c r="BJX224" s="2"/>
      <c r="BJY224" s="2"/>
      <c r="BJZ224" s="2"/>
      <c r="BKA224" s="2"/>
      <c r="BKB224" s="2"/>
      <c r="BKC224" s="2"/>
      <c r="BKD224" s="2"/>
      <c r="BKE224" s="2"/>
      <c r="BKF224" s="2"/>
      <c r="BKG224" s="2"/>
      <c r="BKH224" s="2"/>
      <c r="BKI224" s="2"/>
      <c r="BKJ224" s="2"/>
      <c r="BKK224" s="2"/>
      <c r="BKL224" s="2"/>
      <c r="BKM224" s="2"/>
      <c r="BKN224" s="2"/>
      <c r="BKO224" s="2"/>
      <c r="BKP224" s="2"/>
      <c r="BKQ224" s="2"/>
      <c r="BKR224" s="2"/>
      <c r="BKS224" s="2"/>
      <c r="BKT224" s="2"/>
      <c r="BKU224" s="2"/>
      <c r="BKV224" s="2"/>
      <c r="BKW224" s="2"/>
      <c r="BKX224" s="2"/>
      <c r="BKY224" s="2"/>
      <c r="BKZ224" s="2"/>
      <c r="BLA224" s="2"/>
      <c r="BLB224" s="2"/>
      <c r="BLC224" s="2"/>
      <c r="BLD224" s="2"/>
      <c r="BLE224" s="2"/>
      <c r="BLF224" s="2"/>
      <c r="BLG224" s="2"/>
      <c r="BLH224" s="2"/>
      <c r="BLI224" s="2"/>
      <c r="BLJ224" s="2"/>
      <c r="BLK224" s="2"/>
      <c r="BLL224" s="2"/>
      <c r="BLM224" s="2"/>
      <c r="BLN224" s="2"/>
      <c r="BLO224" s="2"/>
      <c r="BLP224" s="2"/>
      <c r="BLQ224" s="2"/>
      <c r="BLR224" s="2"/>
      <c r="BLS224" s="2"/>
      <c r="BLT224" s="2"/>
      <c r="BLU224" s="2"/>
      <c r="BLV224" s="2"/>
      <c r="BLW224" s="2"/>
      <c r="BLX224" s="2"/>
      <c r="BLY224" s="2"/>
      <c r="BLZ224" s="2"/>
      <c r="BMA224" s="2"/>
      <c r="BMB224" s="2"/>
      <c r="BMC224" s="2"/>
      <c r="BMD224" s="2"/>
      <c r="BME224" s="2"/>
      <c r="BMF224" s="2"/>
      <c r="BMG224" s="2"/>
      <c r="BMH224" s="2"/>
      <c r="BMI224" s="2"/>
      <c r="BMJ224" s="2"/>
      <c r="BMK224" s="2"/>
      <c r="BML224" s="2"/>
      <c r="BMM224" s="2"/>
      <c r="BMN224" s="2"/>
      <c r="BMO224" s="2"/>
      <c r="BMP224" s="2"/>
      <c r="BMQ224" s="2"/>
      <c r="BMR224" s="2"/>
      <c r="BMS224" s="2"/>
      <c r="BMT224" s="2"/>
      <c r="BMU224" s="2"/>
      <c r="BMV224" s="2"/>
      <c r="BMW224" s="2"/>
      <c r="BMX224" s="2"/>
      <c r="BMY224" s="2"/>
      <c r="BMZ224" s="2"/>
      <c r="BNA224" s="2"/>
      <c r="BNB224" s="2"/>
      <c r="BNC224" s="2"/>
      <c r="BND224" s="2"/>
      <c r="BNE224" s="2"/>
      <c r="BNF224" s="2"/>
      <c r="BNG224" s="2"/>
      <c r="BNH224" s="2"/>
      <c r="BNI224" s="2"/>
      <c r="BNJ224" s="2"/>
      <c r="BNK224" s="2"/>
      <c r="BNL224" s="2"/>
      <c r="BNM224" s="2"/>
      <c r="BNN224" s="2"/>
      <c r="BNO224" s="2"/>
      <c r="BNP224" s="2"/>
      <c r="BNQ224" s="2"/>
      <c r="BNR224" s="2"/>
      <c r="BNS224" s="2"/>
      <c r="BNT224" s="2"/>
      <c r="BNU224" s="2"/>
      <c r="BNV224" s="2"/>
      <c r="BNW224" s="2"/>
      <c r="BNX224" s="2"/>
      <c r="BNY224" s="2"/>
      <c r="BNZ224" s="2"/>
      <c r="BOA224" s="2"/>
      <c r="BOB224" s="2"/>
      <c r="BOC224" s="2"/>
      <c r="BOD224" s="2"/>
      <c r="BOE224" s="2"/>
      <c r="BOF224" s="2"/>
      <c r="BOG224" s="2"/>
      <c r="BOH224" s="2"/>
      <c r="BOI224" s="2"/>
      <c r="BOJ224" s="2"/>
      <c r="BOK224" s="2"/>
      <c r="BOL224" s="2"/>
      <c r="BOM224" s="2"/>
      <c r="BON224" s="2"/>
      <c r="BOO224" s="2"/>
      <c r="BOP224" s="2"/>
      <c r="BOQ224" s="2"/>
      <c r="BOR224" s="2"/>
      <c r="BOS224" s="2"/>
      <c r="BOT224" s="2"/>
      <c r="BOU224" s="2"/>
      <c r="BOV224" s="2"/>
      <c r="BOW224" s="2"/>
      <c r="BOX224" s="2"/>
      <c r="BOY224" s="2"/>
      <c r="BOZ224" s="2"/>
      <c r="BPA224" s="2"/>
      <c r="BPB224" s="2"/>
      <c r="BPC224" s="2"/>
      <c r="BPD224" s="2"/>
      <c r="BPE224" s="2"/>
      <c r="BPF224" s="2"/>
      <c r="BPG224" s="2"/>
      <c r="BPH224" s="2"/>
      <c r="BPI224" s="2"/>
      <c r="BPJ224" s="2"/>
      <c r="BPK224" s="2"/>
      <c r="BPL224" s="2"/>
      <c r="BPM224" s="2"/>
      <c r="BPN224" s="2"/>
      <c r="BPO224" s="2"/>
      <c r="BPP224" s="2"/>
      <c r="BPQ224" s="2"/>
      <c r="BPR224" s="2"/>
      <c r="BPS224" s="2"/>
      <c r="BPT224" s="2"/>
      <c r="BPU224" s="2"/>
      <c r="BPV224" s="2"/>
      <c r="BPW224" s="2"/>
      <c r="BPX224" s="2"/>
      <c r="BPY224" s="2"/>
      <c r="BPZ224" s="2"/>
      <c r="BQA224" s="2"/>
      <c r="BQB224" s="2"/>
      <c r="BQC224" s="2"/>
      <c r="BQD224" s="2"/>
      <c r="BQE224" s="2"/>
      <c r="BQF224" s="2"/>
      <c r="BQG224" s="2"/>
      <c r="BQH224" s="2"/>
      <c r="BQI224" s="2"/>
      <c r="BQJ224" s="2"/>
      <c r="BQK224" s="2"/>
      <c r="BQL224" s="2"/>
      <c r="BQM224" s="2"/>
      <c r="BQN224" s="2"/>
      <c r="BQO224" s="2"/>
      <c r="BQP224" s="2"/>
      <c r="BQQ224" s="2"/>
      <c r="BQR224" s="2"/>
      <c r="BQS224" s="2"/>
      <c r="BQT224" s="2"/>
      <c r="BQU224" s="2"/>
      <c r="BQV224" s="2"/>
      <c r="BQW224" s="2"/>
      <c r="BQX224" s="2"/>
      <c r="BQY224" s="2"/>
      <c r="BQZ224" s="2"/>
      <c r="BRA224" s="2"/>
      <c r="BRB224" s="2"/>
      <c r="BRC224" s="2"/>
      <c r="BRD224" s="2"/>
      <c r="BRE224" s="2"/>
      <c r="BRF224" s="2"/>
      <c r="BRG224" s="2"/>
      <c r="BRH224" s="2"/>
      <c r="BRI224" s="2"/>
      <c r="BRJ224" s="2"/>
      <c r="BRK224" s="2"/>
      <c r="BRL224" s="2"/>
      <c r="BRM224" s="2"/>
      <c r="BRN224" s="2"/>
      <c r="BRO224" s="2"/>
      <c r="BRP224" s="2"/>
      <c r="BRQ224" s="2"/>
      <c r="BRR224" s="2"/>
      <c r="BRS224" s="2"/>
      <c r="BRT224" s="2"/>
      <c r="BRU224" s="2"/>
      <c r="BRV224" s="2"/>
      <c r="BRW224" s="2"/>
      <c r="BRX224" s="2"/>
      <c r="BRY224" s="2"/>
      <c r="BRZ224" s="2"/>
      <c r="BSA224" s="2"/>
      <c r="BSB224" s="2"/>
      <c r="BSC224" s="2"/>
      <c r="BSD224" s="2"/>
      <c r="BSE224" s="2"/>
      <c r="BSF224" s="2"/>
      <c r="BSG224" s="2"/>
      <c r="BSH224" s="2"/>
      <c r="BSI224" s="2"/>
      <c r="BSJ224" s="2"/>
      <c r="BSK224" s="2"/>
      <c r="BSL224" s="2"/>
      <c r="BSM224" s="2"/>
      <c r="BSN224" s="2"/>
      <c r="BSO224" s="2"/>
      <c r="BSP224" s="2"/>
      <c r="BSQ224" s="2"/>
      <c r="BSR224" s="2"/>
      <c r="BSS224" s="2"/>
      <c r="BST224" s="2"/>
      <c r="BSU224" s="2"/>
      <c r="BSV224" s="2"/>
      <c r="BSW224" s="2"/>
      <c r="BSX224" s="2"/>
      <c r="BSY224" s="2"/>
      <c r="BSZ224" s="2"/>
      <c r="BTA224" s="2"/>
      <c r="BTB224" s="2"/>
      <c r="BTC224" s="2"/>
      <c r="BTD224" s="2"/>
      <c r="BTE224" s="2"/>
      <c r="BTF224" s="2"/>
      <c r="BTG224" s="2"/>
      <c r="BTH224" s="2"/>
      <c r="BTI224" s="2"/>
      <c r="BTJ224" s="2"/>
      <c r="BTK224" s="2"/>
      <c r="BTL224" s="2"/>
      <c r="BTM224" s="2"/>
      <c r="BTN224" s="2"/>
      <c r="BTO224" s="2"/>
      <c r="BTP224" s="2"/>
      <c r="BTQ224" s="2"/>
      <c r="BTR224" s="2"/>
      <c r="BTS224" s="2"/>
      <c r="BTT224" s="2"/>
      <c r="BTU224" s="2"/>
      <c r="BTV224" s="2"/>
      <c r="BTW224" s="2"/>
      <c r="BTX224" s="2"/>
      <c r="BTY224" s="2"/>
      <c r="BTZ224" s="2"/>
      <c r="BUA224" s="2"/>
      <c r="BUB224" s="2"/>
      <c r="BUC224" s="2"/>
      <c r="BUD224" s="2"/>
      <c r="BUE224" s="2"/>
      <c r="BUF224" s="2"/>
      <c r="BUG224" s="2"/>
      <c r="BUH224" s="2"/>
      <c r="BUI224" s="2"/>
      <c r="BUJ224" s="2"/>
      <c r="BUK224" s="2"/>
      <c r="BUL224" s="2"/>
      <c r="BUM224" s="2"/>
      <c r="BUN224" s="2"/>
      <c r="BUO224" s="2"/>
      <c r="BUP224" s="2"/>
      <c r="BUQ224" s="2"/>
      <c r="BUR224" s="2"/>
      <c r="BUS224" s="2"/>
      <c r="BUT224" s="2"/>
      <c r="BUU224" s="2"/>
      <c r="BUV224" s="2"/>
      <c r="BUW224" s="2"/>
      <c r="BUX224" s="2"/>
      <c r="BUY224" s="2"/>
      <c r="BUZ224" s="2"/>
      <c r="BVA224" s="2"/>
      <c r="BVB224" s="2"/>
      <c r="BVC224" s="2"/>
      <c r="BVD224" s="2"/>
      <c r="BVE224" s="2"/>
      <c r="BVF224" s="2"/>
      <c r="BVG224" s="2"/>
      <c r="BVH224" s="2"/>
      <c r="BVI224" s="2"/>
      <c r="BVJ224" s="2"/>
      <c r="BVK224" s="2"/>
      <c r="BVL224" s="2"/>
      <c r="BVM224" s="2"/>
      <c r="BVN224" s="2"/>
      <c r="BVO224" s="2"/>
      <c r="BVP224" s="2"/>
      <c r="BVQ224" s="2"/>
      <c r="BVR224" s="2"/>
      <c r="BVS224" s="2"/>
      <c r="BVT224" s="2"/>
      <c r="BVU224" s="2"/>
      <c r="BVV224" s="2"/>
      <c r="BVW224" s="2"/>
      <c r="BVX224" s="2"/>
      <c r="BVY224" s="2"/>
      <c r="BVZ224" s="2"/>
      <c r="BWA224" s="2"/>
      <c r="BWB224" s="2"/>
      <c r="BWC224" s="2"/>
      <c r="BWD224" s="2"/>
      <c r="BWE224" s="2"/>
      <c r="BWF224" s="2"/>
      <c r="BWG224" s="2"/>
      <c r="BWH224" s="2"/>
      <c r="BWI224" s="2"/>
      <c r="BWJ224" s="2"/>
      <c r="BWK224" s="2"/>
      <c r="BWL224" s="2"/>
      <c r="BWM224" s="2"/>
      <c r="BWN224" s="2"/>
      <c r="BWO224" s="2"/>
      <c r="BWP224" s="2"/>
      <c r="BWQ224" s="2"/>
      <c r="BWR224" s="2"/>
      <c r="BWS224" s="2"/>
      <c r="BWT224" s="2"/>
      <c r="BWU224" s="2"/>
      <c r="BWV224" s="2"/>
      <c r="BWW224" s="2"/>
      <c r="BWX224" s="2"/>
      <c r="BWY224" s="2"/>
      <c r="BWZ224" s="2"/>
      <c r="BXA224" s="2"/>
      <c r="BXB224" s="2"/>
      <c r="BXC224" s="2"/>
      <c r="BXD224" s="2"/>
      <c r="BXE224" s="2"/>
      <c r="BXF224" s="2"/>
      <c r="BXG224" s="2"/>
      <c r="BXH224" s="2"/>
      <c r="BXI224" s="2"/>
      <c r="BXJ224" s="2"/>
      <c r="BXK224" s="2"/>
      <c r="BXL224" s="2"/>
      <c r="BXM224" s="2"/>
      <c r="BXN224" s="2"/>
      <c r="BXO224" s="2"/>
      <c r="BXP224" s="2"/>
      <c r="BXQ224" s="2"/>
      <c r="BXR224" s="2"/>
      <c r="BXS224" s="2"/>
      <c r="BXT224" s="2"/>
      <c r="BXU224" s="2"/>
      <c r="BXV224" s="2"/>
      <c r="BXW224" s="2"/>
      <c r="BXX224" s="2"/>
      <c r="BXY224" s="2"/>
      <c r="BXZ224" s="2"/>
      <c r="BYA224" s="2"/>
      <c r="BYB224" s="2"/>
      <c r="BYC224" s="2"/>
      <c r="BYD224" s="2"/>
      <c r="BYE224" s="2"/>
      <c r="BYF224" s="2"/>
      <c r="BYG224" s="2"/>
      <c r="BYH224" s="2"/>
      <c r="BYI224" s="2"/>
      <c r="BYJ224" s="2"/>
      <c r="BYK224" s="2"/>
      <c r="BYL224" s="2"/>
      <c r="BYM224" s="2"/>
      <c r="BYN224" s="2"/>
      <c r="BYO224" s="2"/>
      <c r="BYP224" s="2"/>
      <c r="BYQ224" s="2"/>
      <c r="BYR224" s="2"/>
      <c r="BYS224" s="2"/>
      <c r="BYT224" s="2"/>
      <c r="BYU224" s="2"/>
      <c r="BYV224" s="2"/>
      <c r="BYW224" s="2"/>
      <c r="BYX224" s="2"/>
      <c r="BYY224" s="2"/>
      <c r="BYZ224" s="2"/>
      <c r="BZA224" s="2"/>
      <c r="BZB224" s="2"/>
      <c r="BZC224" s="2"/>
      <c r="BZD224" s="2"/>
      <c r="BZE224" s="2"/>
      <c r="BZF224" s="2"/>
      <c r="BZG224" s="2"/>
      <c r="BZH224" s="2"/>
      <c r="BZI224" s="2"/>
      <c r="BZJ224" s="2"/>
      <c r="BZK224" s="2"/>
      <c r="BZL224" s="2"/>
      <c r="BZM224" s="2"/>
      <c r="BZN224" s="2"/>
      <c r="BZO224" s="2"/>
      <c r="BZP224" s="2"/>
      <c r="BZQ224" s="2"/>
      <c r="BZR224" s="2"/>
      <c r="BZS224" s="2"/>
      <c r="BZT224" s="2"/>
      <c r="BZU224" s="2"/>
      <c r="BZV224" s="2"/>
      <c r="BZW224" s="2"/>
      <c r="BZX224" s="2"/>
      <c r="BZY224" s="2"/>
      <c r="BZZ224" s="2"/>
      <c r="CAA224" s="2"/>
      <c r="CAB224" s="2"/>
      <c r="CAC224" s="2"/>
      <c r="CAD224" s="2"/>
      <c r="CAE224" s="2"/>
      <c r="CAF224" s="2"/>
      <c r="CAG224" s="2"/>
      <c r="CAH224" s="2"/>
      <c r="CAI224" s="2"/>
      <c r="CAJ224" s="2"/>
      <c r="CAK224" s="2"/>
      <c r="CAL224" s="2"/>
      <c r="CAM224" s="2"/>
      <c r="CAN224" s="2"/>
      <c r="CAO224" s="2"/>
      <c r="CAP224" s="2"/>
      <c r="CAQ224" s="2"/>
      <c r="CAR224" s="2"/>
      <c r="CAS224" s="2"/>
      <c r="CAT224" s="2"/>
      <c r="CAU224" s="2"/>
      <c r="CAV224" s="2"/>
      <c r="CAW224" s="2"/>
      <c r="CAX224" s="2"/>
      <c r="CAY224" s="2"/>
      <c r="CAZ224" s="2"/>
      <c r="CBA224" s="2"/>
      <c r="CBB224" s="2"/>
      <c r="CBC224" s="2"/>
      <c r="CBD224" s="2"/>
      <c r="CBE224" s="2"/>
      <c r="CBF224" s="2"/>
      <c r="CBG224" s="2"/>
      <c r="CBH224" s="2"/>
      <c r="CBI224" s="2"/>
      <c r="CBJ224" s="2"/>
      <c r="CBK224" s="2"/>
      <c r="CBL224" s="2"/>
      <c r="CBM224" s="2"/>
      <c r="CBN224" s="2"/>
      <c r="CBO224" s="2"/>
      <c r="CBP224" s="2"/>
      <c r="CBQ224" s="2"/>
      <c r="CBR224" s="2"/>
      <c r="CBS224" s="2"/>
      <c r="CBT224" s="2"/>
      <c r="CBU224" s="2"/>
      <c r="CBV224" s="2"/>
      <c r="CBW224" s="2"/>
      <c r="CBX224" s="2"/>
      <c r="CBY224" s="2"/>
      <c r="CBZ224" s="2"/>
      <c r="CCA224" s="2"/>
      <c r="CCB224" s="2"/>
      <c r="CCC224" s="2"/>
      <c r="CCD224" s="2"/>
      <c r="CCE224" s="2"/>
      <c r="CCF224" s="2"/>
      <c r="CCG224" s="2"/>
      <c r="CCH224" s="2"/>
      <c r="CCI224" s="2"/>
      <c r="CCJ224" s="2"/>
      <c r="CCK224" s="2"/>
      <c r="CCL224" s="2"/>
      <c r="CCM224" s="2"/>
      <c r="CCN224" s="2"/>
      <c r="CCO224" s="2"/>
      <c r="CCP224" s="2"/>
      <c r="CCQ224" s="2"/>
      <c r="CCR224" s="2"/>
      <c r="CCS224" s="2"/>
      <c r="CCT224" s="2"/>
      <c r="CCU224" s="2"/>
      <c r="CCV224" s="2"/>
      <c r="CCW224" s="2"/>
      <c r="CCX224" s="2"/>
      <c r="CCY224" s="2"/>
      <c r="CCZ224" s="2"/>
      <c r="CDA224" s="2"/>
      <c r="CDB224" s="2"/>
      <c r="CDC224" s="2"/>
      <c r="CDD224" s="2"/>
      <c r="CDE224" s="2"/>
      <c r="CDF224" s="2"/>
      <c r="CDG224" s="2"/>
      <c r="CDH224" s="2"/>
      <c r="CDI224" s="2"/>
      <c r="CDJ224" s="2"/>
      <c r="CDK224" s="2"/>
      <c r="CDL224" s="2"/>
      <c r="CDM224" s="2"/>
      <c r="CDN224" s="2"/>
      <c r="CDO224" s="2"/>
      <c r="CDP224" s="2"/>
      <c r="CDQ224" s="2"/>
      <c r="CDR224" s="2"/>
      <c r="CDS224" s="2"/>
      <c r="CDT224" s="2"/>
      <c r="CDU224" s="2"/>
      <c r="CDV224" s="2"/>
      <c r="CDW224" s="2"/>
      <c r="CDX224" s="2"/>
      <c r="CDY224" s="2"/>
      <c r="CDZ224" s="2"/>
      <c r="CEA224" s="2"/>
      <c r="CEB224" s="2"/>
      <c r="CEC224" s="2"/>
      <c r="CED224" s="2"/>
      <c r="CEE224" s="2"/>
      <c r="CEF224" s="2"/>
      <c r="CEG224" s="2"/>
      <c r="CEH224" s="2"/>
      <c r="CEI224" s="2"/>
      <c r="CEJ224" s="2"/>
      <c r="CEK224" s="2"/>
      <c r="CEL224" s="2"/>
      <c r="CEM224" s="2"/>
      <c r="CEN224" s="2"/>
      <c r="CEO224" s="2"/>
      <c r="CEP224" s="2"/>
      <c r="CEQ224" s="2"/>
      <c r="CER224" s="2"/>
      <c r="CES224" s="2"/>
      <c r="CET224" s="2"/>
      <c r="CEU224" s="2"/>
      <c r="CEV224" s="2"/>
      <c r="CEW224" s="2"/>
      <c r="CEX224" s="2"/>
      <c r="CEY224" s="2"/>
      <c r="CEZ224" s="2"/>
      <c r="CFA224" s="2"/>
      <c r="CFB224" s="2"/>
      <c r="CFC224" s="2"/>
      <c r="CFD224" s="2"/>
      <c r="CFE224" s="2"/>
      <c r="CFF224" s="2"/>
      <c r="CFG224" s="2"/>
      <c r="CFH224" s="2"/>
      <c r="CFI224" s="2"/>
      <c r="CFJ224" s="2"/>
      <c r="CFK224" s="2"/>
      <c r="CFL224" s="2"/>
      <c r="CFM224" s="2"/>
      <c r="CFN224" s="2"/>
      <c r="CFO224" s="2"/>
      <c r="CFP224" s="2"/>
      <c r="CFQ224" s="2"/>
      <c r="CFR224" s="2"/>
      <c r="CFS224" s="2"/>
      <c r="CFT224" s="2"/>
      <c r="CFU224" s="2"/>
      <c r="CFV224" s="2"/>
      <c r="CFW224" s="2"/>
      <c r="CFX224" s="2"/>
      <c r="CFY224" s="2"/>
      <c r="CFZ224" s="2"/>
      <c r="CGA224" s="2"/>
      <c r="CGB224" s="2"/>
      <c r="CGC224" s="2"/>
      <c r="CGD224" s="2"/>
      <c r="CGE224" s="2"/>
      <c r="CGF224" s="2"/>
      <c r="CGG224" s="2"/>
      <c r="CGH224" s="2"/>
      <c r="CGI224" s="2"/>
      <c r="CGJ224" s="2"/>
      <c r="CGK224" s="2"/>
      <c r="CGL224" s="2"/>
      <c r="CGM224" s="2"/>
      <c r="CGN224" s="2"/>
      <c r="CGO224" s="2"/>
      <c r="CGP224" s="2"/>
      <c r="CGQ224" s="2"/>
      <c r="CGR224" s="2"/>
      <c r="CGS224" s="2"/>
      <c r="CGT224" s="2"/>
      <c r="CGU224" s="2"/>
      <c r="CGV224" s="2"/>
      <c r="CGW224" s="2"/>
      <c r="CGX224" s="2"/>
      <c r="CGY224" s="2"/>
      <c r="CGZ224" s="2"/>
      <c r="CHA224" s="2"/>
      <c r="CHB224" s="2"/>
      <c r="CHC224" s="2"/>
      <c r="CHD224" s="2"/>
      <c r="CHE224" s="2"/>
      <c r="CHF224" s="2"/>
      <c r="CHG224" s="2"/>
      <c r="CHH224" s="2"/>
      <c r="CHI224" s="2"/>
      <c r="CHJ224" s="2"/>
      <c r="CHK224" s="2"/>
      <c r="CHL224" s="2"/>
      <c r="CHM224" s="2"/>
      <c r="CHN224" s="2"/>
      <c r="CHO224" s="2"/>
      <c r="CHP224" s="2"/>
      <c r="CHQ224" s="2"/>
      <c r="CHR224" s="2"/>
      <c r="CHS224" s="2"/>
      <c r="CHT224" s="2"/>
      <c r="CHU224" s="2"/>
      <c r="CHV224" s="2"/>
      <c r="CHW224" s="2"/>
      <c r="CHX224" s="2"/>
      <c r="CHY224" s="2"/>
      <c r="CHZ224" s="2"/>
      <c r="CIA224" s="2"/>
      <c r="CIB224" s="2"/>
      <c r="CIC224" s="2"/>
      <c r="CID224" s="2"/>
      <c r="CIE224" s="2"/>
      <c r="CIF224" s="2"/>
      <c r="CIG224" s="2"/>
      <c r="CIH224" s="2"/>
      <c r="CII224" s="2"/>
      <c r="CIJ224" s="2"/>
      <c r="CIK224" s="2"/>
      <c r="CIL224" s="2"/>
      <c r="CIM224" s="2"/>
      <c r="CIN224" s="2"/>
      <c r="CIO224" s="2"/>
      <c r="CIP224" s="2"/>
      <c r="CIQ224" s="2"/>
      <c r="CIR224" s="2"/>
      <c r="CIS224" s="2"/>
      <c r="CIT224" s="2"/>
      <c r="CIU224" s="2"/>
      <c r="CIV224" s="2"/>
      <c r="CIW224" s="2"/>
      <c r="CIX224" s="2"/>
      <c r="CIY224" s="2"/>
      <c r="CIZ224" s="2"/>
      <c r="CJA224" s="2"/>
      <c r="CJB224" s="2"/>
      <c r="CJC224" s="2"/>
      <c r="CJD224" s="2"/>
      <c r="CJE224" s="2"/>
      <c r="CJF224" s="2"/>
      <c r="CJG224" s="2"/>
      <c r="CJH224" s="2"/>
      <c r="CJI224" s="2"/>
      <c r="CJJ224" s="2"/>
      <c r="CJK224" s="2"/>
      <c r="CJL224" s="2"/>
      <c r="CJM224" s="2"/>
      <c r="CJN224" s="2"/>
      <c r="CJO224" s="2"/>
      <c r="CJP224" s="2"/>
      <c r="CJQ224" s="2"/>
      <c r="CJR224" s="2"/>
      <c r="CJS224" s="2"/>
      <c r="CJT224" s="2"/>
      <c r="CJU224" s="2"/>
      <c r="CJV224" s="2"/>
      <c r="CJW224" s="2"/>
      <c r="CJX224" s="2"/>
      <c r="CJY224" s="2"/>
      <c r="CJZ224" s="2"/>
      <c r="CKA224" s="2"/>
      <c r="CKB224" s="2"/>
      <c r="CKC224" s="2"/>
      <c r="CKD224" s="2"/>
      <c r="CKE224" s="2"/>
      <c r="CKF224" s="2"/>
      <c r="CKG224" s="2"/>
      <c r="CKH224" s="2"/>
      <c r="CKI224" s="2"/>
      <c r="CKJ224" s="2"/>
      <c r="CKK224" s="2"/>
      <c r="CKL224" s="2"/>
      <c r="CKM224" s="2"/>
      <c r="CKN224" s="2"/>
      <c r="CKO224" s="2"/>
      <c r="CKP224" s="2"/>
      <c r="CKQ224" s="2"/>
      <c r="CKR224" s="2"/>
      <c r="CKS224" s="2"/>
      <c r="CKT224" s="2"/>
      <c r="CKU224" s="2"/>
      <c r="CKV224" s="2"/>
      <c r="CKW224" s="2"/>
      <c r="CKX224" s="2"/>
      <c r="CKY224" s="2"/>
      <c r="CKZ224" s="2"/>
      <c r="CLA224" s="2"/>
      <c r="CLB224" s="2"/>
      <c r="CLC224" s="2"/>
      <c r="CLD224" s="2"/>
      <c r="CLE224" s="2"/>
      <c r="CLF224" s="2"/>
      <c r="CLG224" s="2"/>
      <c r="CLH224" s="2"/>
      <c r="CLI224" s="2"/>
      <c r="CLJ224" s="2"/>
      <c r="CLK224" s="2"/>
      <c r="CLL224" s="2"/>
      <c r="CLM224" s="2"/>
      <c r="CLN224" s="2"/>
      <c r="CLO224" s="2"/>
      <c r="CLP224" s="2"/>
      <c r="CLQ224" s="2"/>
      <c r="CLR224" s="2"/>
      <c r="CLS224" s="2"/>
      <c r="CLT224" s="2"/>
      <c r="CLU224" s="2"/>
      <c r="CLV224" s="2"/>
      <c r="CLW224" s="2"/>
      <c r="CLX224" s="2"/>
      <c r="CLY224" s="2"/>
      <c r="CLZ224" s="2"/>
      <c r="CMA224" s="2"/>
      <c r="CMB224" s="2"/>
      <c r="CMC224" s="2"/>
      <c r="CMD224" s="2"/>
      <c r="CME224" s="2"/>
      <c r="CMF224" s="2"/>
      <c r="CMG224" s="2"/>
      <c r="CMH224" s="2"/>
      <c r="CMI224" s="2"/>
      <c r="CMJ224" s="2"/>
      <c r="CMK224" s="2"/>
      <c r="CML224" s="2"/>
      <c r="CMM224" s="2"/>
      <c r="CMN224" s="2"/>
      <c r="CMO224" s="2"/>
      <c r="CMP224" s="2"/>
      <c r="CMQ224" s="2"/>
      <c r="CMR224" s="2"/>
      <c r="CMS224" s="2"/>
      <c r="CMT224" s="2"/>
      <c r="CMU224" s="2"/>
      <c r="CMV224" s="2"/>
      <c r="CMW224" s="2"/>
      <c r="CMX224" s="2"/>
      <c r="CMY224" s="2"/>
      <c r="CMZ224" s="2"/>
      <c r="CNA224" s="2"/>
      <c r="CNB224" s="2"/>
      <c r="CNC224" s="2"/>
      <c r="CND224" s="2"/>
      <c r="CNE224" s="2"/>
      <c r="CNF224" s="2"/>
      <c r="CNG224" s="2"/>
      <c r="CNH224" s="2"/>
      <c r="CNI224" s="2"/>
      <c r="CNJ224" s="2"/>
      <c r="CNK224" s="2"/>
      <c r="CNL224" s="2"/>
      <c r="CNM224" s="2"/>
      <c r="CNN224" s="2"/>
      <c r="CNO224" s="2"/>
      <c r="CNP224" s="2"/>
      <c r="CNQ224" s="2"/>
      <c r="CNR224" s="2"/>
      <c r="CNS224" s="2"/>
      <c r="CNT224" s="2"/>
      <c r="CNU224" s="2"/>
      <c r="CNV224" s="2"/>
      <c r="CNW224" s="2"/>
      <c r="CNX224" s="2"/>
      <c r="CNY224" s="2"/>
      <c r="CNZ224" s="2"/>
      <c r="COA224" s="2"/>
      <c r="COB224" s="2"/>
      <c r="COC224" s="2"/>
      <c r="COD224" s="2"/>
      <c r="COE224" s="2"/>
      <c r="COF224" s="2"/>
      <c r="COG224" s="2"/>
      <c r="COH224" s="2"/>
      <c r="COI224" s="2"/>
      <c r="COJ224" s="2"/>
      <c r="COK224" s="2"/>
      <c r="COL224" s="2"/>
      <c r="COM224" s="2"/>
      <c r="CON224" s="2"/>
      <c r="COO224" s="2"/>
      <c r="COP224" s="2"/>
      <c r="COQ224" s="2"/>
      <c r="COR224" s="2"/>
      <c r="COS224" s="2"/>
      <c r="COT224" s="2"/>
      <c r="COU224" s="2"/>
      <c r="COV224" s="2"/>
      <c r="COW224" s="2"/>
      <c r="COX224" s="2"/>
      <c r="COY224" s="2"/>
      <c r="COZ224" s="2"/>
      <c r="CPA224" s="2"/>
      <c r="CPB224" s="2"/>
      <c r="CPC224" s="2"/>
      <c r="CPD224" s="2"/>
      <c r="CPE224" s="2"/>
      <c r="CPF224" s="2"/>
      <c r="CPG224" s="2"/>
      <c r="CPH224" s="2"/>
      <c r="CPI224" s="2"/>
      <c r="CPJ224" s="2"/>
      <c r="CPK224" s="2"/>
      <c r="CPL224" s="2"/>
      <c r="CPM224" s="2"/>
      <c r="CPN224" s="2"/>
      <c r="CPO224" s="2"/>
      <c r="CPP224" s="2"/>
      <c r="CPQ224" s="2"/>
      <c r="CPR224" s="2"/>
      <c r="CPS224" s="2"/>
      <c r="CPT224" s="2"/>
      <c r="CPU224" s="2"/>
      <c r="CPV224" s="2"/>
      <c r="CPW224" s="2"/>
      <c r="CPX224" s="2"/>
      <c r="CPY224" s="2"/>
      <c r="CPZ224" s="2"/>
      <c r="CQA224" s="2"/>
      <c r="CQB224" s="2"/>
      <c r="CQC224" s="2"/>
      <c r="CQD224" s="2"/>
      <c r="CQE224" s="2"/>
      <c r="CQF224" s="2"/>
      <c r="CQG224" s="2"/>
      <c r="CQH224" s="2"/>
      <c r="CQI224" s="2"/>
      <c r="CQJ224" s="2"/>
      <c r="CQK224" s="2"/>
      <c r="CQL224" s="2"/>
      <c r="CQM224" s="2"/>
      <c r="CQN224" s="2"/>
      <c r="CQO224" s="2"/>
      <c r="CQP224" s="2"/>
      <c r="CQQ224" s="2"/>
      <c r="CQR224" s="2"/>
      <c r="CQS224" s="2"/>
      <c r="CQT224" s="2"/>
      <c r="CQU224" s="2"/>
      <c r="CQV224" s="2"/>
      <c r="CQW224" s="2"/>
      <c r="CQX224" s="2"/>
      <c r="CQY224" s="2"/>
      <c r="CQZ224" s="2"/>
      <c r="CRA224" s="2"/>
      <c r="CRB224" s="2"/>
      <c r="CRC224" s="2"/>
      <c r="CRD224" s="2"/>
      <c r="CRE224" s="2"/>
      <c r="CRF224" s="2"/>
      <c r="CRG224" s="2"/>
      <c r="CRH224" s="2"/>
      <c r="CRI224" s="2"/>
      <c r="CRJ224" s="2"/>
      <c r="CRK224" s="2"/>
      <c r="CRL224" s="2"/>
      <c r="CRM224" s="2"/>
      <c r="CRN224" s="2"/>
      <c r="CRO224" s="2"/>
      <c r="CRP224" s="2"/>
      <c r="CRQ224" s="2"/>
      <c r="CRR224" s="2"/>
      <c r="CRS224" s="2"/>
      <c r="CRT224" s="2"/>
      <c r="CRU224" s="2"/>
      <c r="CRV224" s="2"/>
      <c r="CRW224" s="2"/>
      <c r="CRX224" s="2"/>
      <c r="CRY224" s="2"/>
      <c r="CRZ224" s="2"/>
      <c r="CSA224" s="2"/>
      <c r="CSB224" s="2"/>
      <c r="CSC224" s="2"/>
      <c r="CSD224" s="2"/>
      <c r="CSE224" s="2"/>
      <c r="CSF224" s="2"/>
      <c r="CSG224" s="2"/>
      <c r="CSH224" s="2"/>
      <c r="CSI224" s="2"/>
      <c r="CSJ224" s="2"/>
      <c r="CSK224" s="2"/>
      <c r="CSL224" s="2"/>
      <c r="CSM224" s="2"/>
      <c r="CSN224" s="2"/>
      <c r="CSO224" s="2"/>
      <c r="CSP224" s="2"/>
      <c r="CSQ224" s="2"/>
      <c r="CSR224" s="2"/>
      <c r="CSS224" s="2"/>
      <c r="CST224" s="2"/>
      <c r="CSU224" s="2"/>
      <c r="CSV224" s="2"/>
      <c r="CSW224" s="2"/>
      <c r="CSX224" s="2"/>
      <c r="CSY224" s="2"/>
      <c r="CSZ224" s="2"/>
      <c r="CTA224" s="2"/>
      <c r="CTB224" s="2"/>
      <c r="CTC224" s="2"/>
      <c r="CTD224" s="2"/>
      <c r="CTE224" s="2"/>
      <c r="CTF224" s="2"/>
      <c r="CTG224" s="2"/>
      <c r="CTH224" s="2"/>
      <c r="CTI224" s="2"/>
      <c r="CTJ224" s="2"/>
      <c r="CTK224" s="2"/>
      <c r="CTL224" s="2"/>
      <c r="CTM224" s="2"/>
      <c r="CTN224" s="2"/>
      <c r="CTO224" s="2"/>
      <c r="CTP224" s="2"/>
      <c r="CTQ224" s="2"/>
      <c r="CTR224" s="2"/>
      <c r="CTS224" s="2"/>
      <c r="CTT224" s="2"/>
      <c r="CTU224" s="2"/>
      <c r="CTV224" s="2"/>
      <c r="CTW224" s="2"/>
      <c r="CTX224" s="2"/>
      <c r="CTY224" s="2"/>
      <c r="CTZ224" s="2"/>
      <c r="CUA224" s="2"/>
      <c r="CUB224" s="2"/>
      <c r="CUC224" s="2"/>
      <c r="CUD224" s="2"/>
      <c r="CUE224" s="2"/>
      <c r="CUF224" s="2"/>
      <c r="CUG224" s="2"/>
      <c r="CUH224" s="2"/>
      <c r="CUI224" s="2"/>
      <c r="CUJ224" s="2"/>
      <c r="CUK224" s="2"/>
      <c r="CUL224" s="2"/>
      <c r="CUM224" s="2"/>
      <c r="CUN224" s="2"/>
      <c r="CUO224" s="2"/>
      <c r="CUP224" s="2"/>
      <c r="CUQ224" s="2"/>
      <c r="CUR224" s="2"/>
      <c r="CUS224" s="2"/>
      <c r="CUT224" s="2"/>
      <c r="CUU224" s="2"/>
      <c r="CUV224" s="2"/>
      <c r="CUW224" s="2"/>
      <c r="CUX224" s="2"/>
      <c r="CUY224" s="2"/>
      <c r="CUZ224" s="2"/>
      <c r="CVA224" s="2"/>
      <c r="CVB224" s="2"/>
      <c r="CVC224" s="2"/>
      <c r="CVD224" s="2"/>
      <c r="CVE224" s="2"/>
      <c r="CVF224" s="2"/>
      <c r="CVG224" s="2"/>
      <c r="CVH224" s="2"/>
      <c r="CVI224" s="2"/>
      <c r="CVJ224" s="2"/>
      <c r="CVK224" s="2"/>
      <c r="CVL224" s="2"/>
      <c r="CVM224" s="2"/>
      <c r="CVN224" s="2"/>
      <c r="CVO224" s="2"/>
      <c r="CVP224" s="2"/>
      <c r="CVQ224" s="2"/>
      <c r="CVR224" s="2"/>
      <c r="CVS224" s="2"/>
      <c r="CVT224" s="2"/>
      <c r="CVU224" s="2"/>
      <c r="CVV224" s="2"/>
      <c r="CVW224" s="2"/>
      <c r="CVX224" s="2"/>
      <c r="CVY224" s="2"/>
      <c r="CVZ224" s="2"/>
      <c r="CWA224" s="2"/>
      <c r="CWB224" s="2"/>
      <c r="CWC224" s="2"/>
      <c r="CWD224" s="2"/>
      <c r="CWE224" s="2"/>
      <c r="CWF224" s="2"/>
      <c r="CWG224" s="2"/>
      <c r="CWH224" s="2"/>
      <c r="CWI224" s="2"/>
      <c r="CWJ224" s="2"/>
      <c r="CWK224" s="2"/>
      <c r="CWL224" s="2"/>
      <c r="CWM224" s="2"/>
      <c r="CWN224" s="2"/>
      <c r="CWO224" s="2"/>
      <c r="CWP224" s="2"/>
      <c r="CWQ224" s="2"/>
      <c r="CWR224" s="2"/>
      <c r="CWS224" s="2"/>
      <c r="CWT224" s="2"/>
      <c r="CWU224" s="2"/>
      <c r="CWV224" s="2"/>
      <c r="CWW224" s="2"/>
      <c r="CWX224" s="2"/>
      <c r="CWY224" s="2"/>
      <c r="CWZ224" s="2"/>
      <c r="CXA224" s="2"/>
      <c r="CXB224" s="2"/>
      <c r="CXC224" s="2"/>
      <c r="CXD224" s="2"/>
      <c r="CXE224" s="2"/>
      <c r="CXF224" s="2"/>
      <c r="CXG224" s="2"/>
      <c r="CXH224" s="2"/>
      <c r="CXI224" s="2"/>
      <c r="CXJ224" s="2"/>
      <c r="CXK224" s="2"/>
      <c r="CXL224" s="2"/>
      <c r="CXM224" s="2"/>
      <c r="CXN224" s="2"/>
      <c r="CXO224" s="2"/>
      <c r="CXP224" s="2"/>
      <c r="CXQ224" s="2"/>
      <c r="CXR224" s="2"/>
      <c r="CXS224" s="2"/>
      <c r="CXT224" s="2"/>
      <c r="CXU224" s="2"/>
      <c r="CXV224" s="2"/>
      <c r="CXW224" s="2"/>
      <c r="CXX224" s="2"/>
      <c r="CXY224" s="2"/>
      <c r="CXZ224" s="2"/>
      <c r="CYA224" s="2"/>
      <c r="CYB224" s="2"/>
      <c r="CYC224" s="2"/>
      <c r="CYD224" s="2"/>
      <c r="CYE224" s="2"/>
      <c r="CYF224" s="2"/>
      <c r="CYG224" s="2"/>
      <c r="CYH224" s="2"/>
      <c r="CYI224" s="2"/>
      <c r="CYJ224" s="2"/>
      <c r="CYK224" s="2"/>
      <c r="CYL224" s="2"/>
      <c r="CYM224" s="2"/>
      <c r="CYN224" s="2"/>
      <c r="CYO224" s="2"/>
      <c r="CYP224" s="2"/>
      <c r="CYQ224" s="2"/>
      <c r="CYR224" s="2"/>
      <c r="CYS224" s="2"/>
      <c r="CYT224" s="2"/>
      <c r="CYU224" s="2"/>
      <c r="CYV224" s="2"/>
      <c r="CYW224" s="2"/>
      <c r="CYX224" s="2"/>
      <c r="CYY224" s="2"/>
      <c r="CYZ224" s="2"/>
      <c r="CZA224" s="2"/>
      <c r="CZB224" s="2"/>
      <c r="CZC224" s="2"/>
      <c r="CZD224" s="2"/>
      <c r="CZE224" s="2"/>
      <c r="CZF224" s="2"/>
      <c r="CZG224" s="2"/>
      <c r="CZH224" s="2"/>
      <c r="CZI224" s="2"/>
      <c r="CZJ224" s="2"/>
      <c r="CZK224" s="2"/>
      <c r="CZL224" s="2"/>
      <c r="CZM224" s="2"/>
      <c r="CZN224" s="2"/>
      <c r="CZO224" s="2"/>
      <c r="CZP224" s="2"/>
      <c r="CZQ224" s="2"/>
      <c r="CZR224" s="2"/>
      <c r="CZS224" s="2"/>
      <c r="CZT224" s="2"/>
      <c r="CZU224" s="2"/>
      <c r="CZV224" s="2"/>
      <c r="CZW224" s="2"/>
      <c r="CZX224" s="2"/>
      <c r="CZY224" s="2"/>
      <c r="CZZ224" s="2"/>
      <c r="DAA224" s="2"/>
      <c r="DAB224" s="2"/>
      <c r="DAC224" s="2"/>
      <c r="DAD224" s="2"/>
      <c r="DAE224" s="2"/>
      <c r="DAF224" s="2"/>
      <c r="DAG224" s="2"/>
      <c r="DAH224" s="2"/>
      <c r="DAI224" s="2"/>
      <c r="DAJ224" s="2"/>
      <c r="DAK224" s="2"/>
      <c r="DAL224" s="2"/>
      <c r="DAM224" s="2"/>
      <c r="DAN224" s="2"/>
      <c r="DAO224" s="2"/>
      <c r="DAP224" s="2"/>
      <c r="DAQ224" s="2"/>
      <c r="DAR224" s="2"/>
      <c r="DAS224" s="2"/>
      <c r="DAT224" s="2"/>
      <c r="DAU224" s="2"/>
      <c r="DAV224" s="2"/>
      <c r="DAW224" s="2"/>
      <c r="DAX224" s="2"/>
      <c r="DAY224" s="2"/>
      <c r="DAZ224" s="2"/>
      <c r="DBA224" s="2"/>
      <c r="DBB224" s="2"/>
      <c r="DBC224" s="2"/>
      <c r="DBD224" s="2"/>
      <c r="DBE224" s="2"/>
      <c r="DBF224" s="2"/>
      <c r="DBG224" s="2"/>
      <c r="DBH224" s="2"/>
      <c r="DBI224" s="2"/>
      <c r="DBJ224" s="2"/>
      <c r="DBK224" s="2"/>
      <c r="DBL224" s="2"/>
      <c r="DBM224" s="2"/>
      <c r="DBN224" s="2"/>
      <c r="DBO224" s="2"/>
      <c r="DBP224" s="2"/>
      <c r="DBQ224" s="2"/>
      <c r="DBR224" s="2"/>
      <c r="DBS224" s="2"/>
      <c r="DBT224" s="2"/>
      <c r="DBU224" s="2"/>
      <c r="DBV224" s="2"/>
      <c r="DBW224" s="2"/>
      <c r="DBX224" s="2"/>
      <c r="DBY224" s="2"/>
      <c r="DBZ224" s="2"/>
      <c r="DCA224" s="2"/>
      <c r="DCB224" s="2"/>
      <c r="DCC224" s="2"/>
      <c r="DCD224" s="2"/>
      <c r="DCE224" s="2"/>
      <c r="DCF224" s="2"/>
      <c r="DCG224" s="2"/>
      <c r="DCH224" s="2"/>
      <c r="DCI224" s="2"/>
      <c r="DCJ224" s="2"/>
      <c r="DCK224" s="2"/>
      <c r="DCL224" s="2"/>
      <c r="DCM224" s="2"/>
      <c r="DCN224" s="2"/>
      <c r="DCO224" s="2"/>
      <c r="DCP224" s="2"/>
      <c r="DCQ224" s="2"/>
      <c r="DCR224" s="2"/>
      <c r="DCS224" s="2"/>
      <c r="DCT224" s="2"/>
      <c r="DCU224" s="2"/>
      <c r="DCV224" s="2"/>
      <c r="DCW224" s="2"/>
      <c r="DCX224" s="2"/>
      <c r="DCY224" s="2"/>
      <c r="DCZ224" s="2"/>
      <c r="DDA224" s="2"/>
      <c r="DDB224" s="2"/>
      <c r="DDC224" s="2"/>
      <c r="DDD224" s="2"/>
      <c r="DDE224" s="2"/>
      <c r="DDF224" s="2"/>
      <c r="DDG224" s="2"/>
      <c r="DDH224" s="2"/>
      <c r="DDI224" s="2"/>
      <c r="DDJ224" s="2"/>
      <c r="DDK224" s="2"/>
      <c r="DDL224" s="2"/>
      <c r="DDM224" s="2"/>
      <c r="DDN224" s="2"/>
      <c r="DDO224" s="2"/>
      <c r="DDP224" s="2"/>
      <c r="DDQ224" s="2"/>
      <c r="DDR224" s="2"/>
      <c r="DDS224" s="2"/>
      <c r="DDT224" s="2"/>
      <c r="DDU224" s="2"/>
      <c r="DDV224" s="2"/>
      <c r="DDW224" s="2"/>
      <c r="DDX224" s="2"/>
      <c r="DDY224" s="2"/>
      <c r="DDZ224" s="2"/>
      <c r="DEA224" s="2"/>
      <c r="DEB224" s="2"/>
      <c r="DEC224" s="2"/>
      <c r="DED224" s="2"/>
      <c r="DEE224" s="2"/>
      <c r="DEF224" s="2"/>
      <c r="DEG224" s="2"/>
      <c r="DEH224" s="2"/>
      <c r="DEI224" s="2"/>
      <c r="DEJ224" s="2"/>
      <c r="DEK224" s="2"/>
      <c r="DEL224" s="2"/>
      <c r="DEM224" s="2"/>
      <c r="DEN224" s="2"/>
      <c r="DEO224" s="2"/>
      <c r="DEP224" s="2"/>
      <c r="DEQ224" s="2"/>
      <c r="DER224" s="2"/>
      <c r="DES224" s="2"/>
      <c r="DET224" s="2"/>
      <c r="DEU224" s="2"/>
      <c r="DEV224" s="2"/>
      <c r="DEW224" s="2"/>
      <c r="DEX224" s="2"/>
      <c r="DEY224" s="2"/>
      <c r="DEZ224" s="2"/>
      <c r="DFA224" s="2"/>
      <c r="DFB224" s="2"/>
      <c r="DFC224" s="2"/>
      <c r="DFD224" s="2"/>
      <c r="DFE224" s="2"/>
      <c r="DFF224" s="2"/>
      <c r="DFG224" s="2"/>
      <c r="DFH224" s="2"/>
      <c r="DFI224" s="2"/>
      <c r="DFJ224" s="2"/>
      <c r="DFK224" s="2"/>
      <c r="DFL224" s="2"/>
      <c r="DFM224" s="2"/>
      <c r="DFN224" s="2"/>
      <c r="DFO224" s="2"/>
      <c r="DFP224" s="2"/>
      <c r="DFQ224" s="2"/>
      <c r="DFR224" s="2"/>
      <c r="DFS224" s="2"/>
      <c r="DFT224" s="2"/>
      <c r="DFU224" s="2"/>
      <c r="DFV224" s="2"/>
      <c r="DFW224" s="2"/>
      <c r="DFX224" s="2"/>
      <c r="DFY224" s="2"/>
      <c r="DFZ224" s="2"/>
      <c r="DGA224" s="2"/>
      <c r="DGB224" s="2"/>
      <c r="DGC224" s="2"/>
      <c r="DGD224" s="2"/>
      <c r="DGE224" s="2"/>
      <c r="DGF224" s="2"/>
      <c r="DGG224" s="2"/>
      <c r="DGH224" s="2"/>
      <c r="DGI224" s="2"/>
      <c r="DGJ224" s="2"/>
      <c r="DGK224" s="2"/>
      <c r="DGL224" s="2"/>
      <c r="DGM224" s="2"/>
      <c r="DGN224" s="2"/>
      <c r="DGO224" s="2"/>
      <c r="DGP224" s="2"/>
      <c r="DGQ224" s="2"/>
      <c r="DGR224" s="2"/>
      <c r="DGS224" s="2"/>
      <c r="DGT224" s="2"/>
      <c r="DGU224" s="2"/>
      <c r="DGV224" s="2"/>
      <c r="DGW224" s="2"/>
      <c r="DGX224" s="2"/>
      <c r="DGY224" s="2"/>
      <c r="DGZ224" s="2"/>
      <c r="DHA224" s="2"/>
      <c r="DHB224" s="2"/>
      <c r="DHC224" s="2"/>
      <c r="DHD224" s="2"/>
      <c r="DHE224" s="2"/>
      <c r="DHF224" s="2"/>
      <c r="DHG224" s="2"/>
      <c r="DHH224" s="2"/>
      <c r="DHI224" s="2"/>
      <c r="DHJ224" s="2"/>
      <c r="DHK224" s="2"/>
      <c r="DHL224" s="2"/>
      <c r="DHM224" s="2"/>
      <c r="DHN224" s="2"/>
      <c r="DHO224" s="2"/>
      <c r="DHP224" s="2"/>
      <c r="DHQ224" s="2"/>
      <c r="DHR224" s="2"/>
      <c r="DHS224" s="2"/>
      <c r="DHT224" s="2"/>
      <c r="DHU224" s="2"/>
      <c r="DHV224" s="2"/>
      <c r="DHW224" s="2"/>
      <c r="DHX224" s="2"/>
      <c r="DHY224" s="2"/>
      <c r="DHZ224" s="2"/>
      <c r="DIA224" s="2"/>
      <c r="DIB224" s="2"/>
      <c r="DIC224" s="2"/>
      <c r="DID224" s="2"/>
      <c r="DIE224" s="2"/>
      <c r="DIF224" s="2"/>
      <c r="DIG224" s="2"/>
      <c r="DIH224" s="2"/>
      <c r="DII224" s="2"/>
      <c r="DIJ224" s="2"/>
      <c r="DIK224" s="2"/>
      <c r="DIL224" s="2"/>
      <c r="DIM224" s="2"/>
      <c r="DIN224" s="2"/>
      <c r="DIO224" s="2"/>
      <c r="DIP224" s="2"/>
      <c r="DIQ224" s="2"/>
      <c r="DIR224" s="2"/>
      <c r="DIS224" s="2"/>
      <c r="DIT224" s="2"/>
      <c r="DIU224" s="2"/>
      <c r="DIV224" s="2"/>
      <c r="DIW224" s="2"/>
      <c r="DIX224" s="2"/>
      <c r="DIY224" s="2"/>
      <c r="DIZ224" s="2"/>
      <c r="DJA224" s="2"/>
      <c r="DJB224" s="2"/>
      <c r="DJC224" s="2"/>
      <c r="DJD224" s="2"/>
      <c r="DJE224" s="2"/>
      <c r="DJF224" s="2"/>
      <c r="DJG224" s="2"/>
      <c r="DJH224" s="2"/>
      <c r="DJI224" s="2"/>
      <c r="DJJ224" s="2"/>
      <c r="DJK224" s="2"/>
      <c r="DJL224" s="2"/>
      <c r="DJM224" s="2"/>
      <c r="DJN224" s="2"/>
      <c r="DJO224" s="2"/>
      <c r="DJP224" s="2"/>
      <c r="DJQ224" s="2"/>
      <c r="DJR224" s="2"/>
      <c r="DJS224" s="2"/>
      <c r="DJT224" s="2"/>
      <c r="DJU224" s="2"/>
      <c r="DJV224" s="2"/>
      <c r="DJW224" s="2"/>
      <c r="DJX224" s="2"/>
      <c r="DJY224" s="2"/>
      <c r="DJZ224" s="2"/>
      <c r="DKA224" s="2"/>
      <c r="DKB224" s="2"/>
      <c r="DKC224" s="2"/>
      <c r="DKD224" s="2"/>
      <c r="DKE224" s="2"/>
      <c r="DKF224" s="2"/>
      <c r="DKG224" s="2"/>
      <c r="DKH224" s="2"/>
      <c r="DKI224" s="2"/>
      <c r="DKJ224" s="2"/>
      <c r="DKK224" s="2"/>
      <c r="DKL224" s="2"/>
      <c r="DKM224" s="2"/>
      <c r="DKN224" s="2"/>
      <c r="DKO224" s="2"/>
      <c r="DKP224" s="2"/>
      <c r="DKQ224" s="2"/>
      <c r="DKR224" s="2"/>
      <c r="DKS224" s="2"/>
      <c r="DKT224" s="2"/>
      <c r="DKU224" s="2"/>
      <c r="DKV224" s="2"/>
      <c r="DKW224" s="2"/>
      <c r="DKX224" s="2"/>
      <c r="DKY224" s="2"/>
      <c r="DKZ224" s="2"/>
      <c r="DLA224" s="2"/>
      <c r="DLB224" s="2"/>
      <c r="DLC224" s="2"/>
      <c r="DLD224" s="2"/>
      <c r="DLE224" s="2"/>
      <c r="DLF224" s="2"/>
      <c r="DLG224" s="2"/>
      <c r="DLH224" s="2"/>
      <c r="DLI224" s="2"/>
      <c r="DLJ224" s="2"/>
      <c r="DLK224" s="2"/>
      <c r="DLL224" s="2"/>
      <c r="DLM224" s="2"/>
      <c r="DLN224" s="2"/>
      <c r="DLO224" s="2"/>
      <c r="DLP224" s="2"/>
      <c r="DLQ224" s="2"/>
      <c r="DLR224" s="2"/>
      <c r="DLS224" s="2"/>
      <c r="DLT224" s="2"/>
      <c r="DLU224" s="2"/>
      <c r="DLV224" s="2"/>
      <c r="DLW224" s="2"/>
      <c r="DLX224" s="2"/>
      <c r="DLY224" s="2"/>
      <c r="DLZ224" s="2"/>
      <c r="DMA224" s="2"/>
      <c r="DMB224" s="2"/>
      <c r="DMC224" s="2"/>
      <c r="DMD224" s="2"/>
      <c r="DME224" s="2"/>
      <c r="DMF224" s="2"/>
      <c r="DMG224" s="2"/>
      <c r="DMH224" s="2"/>
      <c r="DMI224" s="2"/>
      <c r="DMJ224" s="2"/>
      <c r="DMK224" s="2"/>
      <c r="DML224" s="2"/>
      <c r="DMM224" s="2"/>
      <c r="DMN224" s="2"/>
      <c r="DMO224" s="2"/>
      <c r="DMP224" s="2"/>
      <c r="DMQ224" s="2"/>
      <c r="DMR224" s="2"/>
      <c r="DMS224" s="2"/>
      <c r="DMT224" s="2"/>
      <c r="DMU224" s="2"/>
      <c r="DMV224" s="2"/>
      <c r="DMW224" s="2"/>
      <c r="DMX224" s="2"/>
      <c r="DMY224" s="2"/>
      <c r="DMZ224" s="2"/>
      <c r="DNA224" s="2"/>
      <c r="DNB224" s="2"/>
      <c r="DNC224" s="2"/>
      <c r="DND224" s="2"/>
      <c r="DNE224" s="2"/>
      <c r="DNF224" s="2"/>
      <c r="DNG224" s="2"/>
      <c r="DNH224" s="2"/>
      <c r="DNI224" s="2"/>
      <c r="DNJ224" s="2"/>
      <c r="DNK224" s="2"/>
      <c r="DNL224" s="2"/>
      <c r="DNM224" s="2"/>
      <c r="DNN224" s="2"/>
      <c r="DNO224" s="2"/>
      <c r="DNP224" s="2"/>
      <c r="DNQ224" s="2"/>
      <c r="DNR224" s="2"/>
      <c r="DNS224" s="2"/>
      <c r="DNT224" s="2"/>
      <c r="DNU224" s="2"/>
      <c r="DNV224" s="2"/>
      <c r="DNW224" s="2"/>
      <c r="DNX224" s="2"/>
      <c r="DNY224" s="2"/>
      <c r="DNZ224" s="2"/>
      <c r="DOA224" s="2"/>
      <c r="DOB224" s="2"/>
      <c r="DOC224" s="2"/>
      <c r="DOD224" s="2"/>
      <c r="DOE224" s="2"/>
      <c r="DOF224" s="2"/>
      <c r="DOG224" s="2"/>
      <c r="DOH224" s="2"/>
      <c r="DOI224" s="2"/>
      <c r="DOJ224" s="2"/>
      <c r="DOK224" s="2"/>
      <c r="DOL224" s="2"/>
      <c r="DOM224" s="2"/>
      <c r="DON224" s="2"/>
      <c r="DOO224" s="2"/>
      <c r="DOP224" s="2"/>
      <c r="DOQ224" s="2"/>
      <c r="DOR224" s="2"/>
      <c r="DOS224" s="2"/>
      <c r="DOT224" s="2"/>
      <c r="DOU224" s="2"/>
      <c r="DOV224" s="2"/>
      <c r="DOW224" s="2"/>
      <c r="DOX224" s="2"/>
      <c r="DOY224" s="2"/>
      <c r="DOZ224" s="2"/>
      <c r="DPA224" s="2"/>
      <c r="DPB224" s="2"/>
      <c r="DPC224" s="2"/>
      <c r="DPD224" s="2"/>
      <c r="DPE224" s="2"/>
      <c r="DPF224" s="2"/>
      <c r="DPG224" s="2"/>
      <c r="DPH224" s="2"/>
      <c r="DPI224" s="2"/>
      <c r="DPJ224" s="2"/>
      <c r="DPK224" s="2"/>
      <c r="DPL224" s="2"/>
      <c r="DPM224" s="2"/>
      <c r="DPN224" s="2"/>
      <c r="DPO224" s="2"/>
      <c r="DPP224" s="2"/>
      <c r="DPQ224" s="2"/>
      <c r="DPR224" s="2"/>
      <c r="DPS224" s="2"/>
      <c r="DPT224" s="2"/>
      <c r="DPU224" s="2"/>
      <c r="DPV224" s="2"/>
      <c r="DPW224" s="2"/>
      <c r="DPX224" s="2"/>
      <c r="DPY224" s="2"/>
      <c r="DPZ224" s="2"/>
      <c r="DQA224" s="2"/>
      <c r="DQB224" s="2"/>
      <c r="DQC224" s="2"/>
      <c r="DQD224" s="2"/>
      <c r="DQE224" s="2"/>
      <c r="DQF224" s="2"/>
      <c r="DQG224" s="2"/>
      <c r="DQH224" s="2"/>
      <c r="DQI224" s="2"/>
      <c r="DQJ224" s="2"/>
      <c r="DQK224" s="2"/>
      <c r="DQL224" s="2"/>
      <c r="DQM224" s="2"/>
      <c r="DQN224" s="2"/>
      <c r="DQO224" s="2"/>
      <c r="DQP224" s="2"/>
      <c r="DQQ224" s="2"/>
      <c r="DQR224" s="2"/>
      <c r="DQS224" s="2"/>
      <c r="DQT224" s="2"/>
      <c r="DQU224" s="2"/>
      <c r="DQV224" s="2"/>
      <c r="DQW224" s="2"/>
      <c r="DQX224" s="2"/>
      <c r="DQY224" s="2"/>
      <c r="DQZ224" s="2"/>
      <c r="DRA224" s="2"/>
      <c r="DRB224" s="2"/>
      <c r="DRC224" s="2"/>
      <c r="DRD224" s="2"/>
      <c r="DRE224" s="2"/>
      <c r="DRF224" s="2"/>
      <c r="DRG224" s="2"/>
      <c r="DRH224" s="2"/>
      <c r="DRI224" s="2"/>
      <c r="DRJ224" s="2"/>
      <c r="DRK224" s="2"/>
      <c r="DRL224" s="2"/>
      <c r="DRM224" s="2"/>
      <c r="DRN224" s="2"/>
      <c r="DRO224" s="2"/>
      <c r="DRP224" s="2"/>
      <c r="DRQ224" s="2"/>
      <c r="DRR224" s="2"/>
      <c r="DRS224" s="2"/>
      <c r="DRT224" s="2"/>
      <c r="DRU224" s="2"/>
      <c r="DRV224" s="2"/>
      <c r="DRW224" s="2"/>
      <c r="DRX224" s="2"/>
      <c r="DRY224" s="2"/>
      <c r="DRZ224" s="2"/>
      <c r="DSA224" s="2"/>
      <c r="DSB224" s="2"/>
      <c r="DSC224" s="2"/>
      <c r="DSD224" s="2"/>
      <c r="DSE224" s="2"/>
      <c r="DSF224" s="2"/>
      <c r="DSG224" s="2"/>
      <c r="DSH224" s="2"/>
      <c r="DSI224" s="2"/>
      <c r="DSJ224" s="2"/>
      <c r="DSK224" s="2"/>
      <c r="DSL224" s="2"/>
      <c r="DSM224" s="2"/>
      <c r="DSN224" s="2"/>
      <c r="DSO224" s="2"/>
      <c r="DSP224" s="2"/>
      <c r="DSQ224" s="2"/>
      <c r="DSR224" s="2"/>
      <c r="DSS224" s="2"/>
      <c r="DST224" s="2"/>
      <c r="DSU224" s="2"/>
      <c r="DSV224" s="2"/>
      <c r="DSW224" s="2"/>
      <c r="DSX224" s="2"/>
      <c r="DSY224" s="2"/>
      <c r="DSZ224" s="2"/>
      <c r="DTA224" s="2"/>
      <c r="DTB224" s="2"/>
      <c r="DTC224" s="2"/>
      <c r="DTD224" s="2"/>
      <c r="DTE224" s="2"/>
      <c r="DTF224" s="2"/>
      <c r="DTG224" s="2"/>
      <c r="DTH224" s="2"/>
      <c r="DTI224" s="2"/>
      <c r="DTJ224" s="2"/>
      <c r="DTK224" s="2"/>
      <c r="DTL224" s="2"/>
      <c r="DTM224" s="2"/>
      <c r="DTN224" s="2"/>
      <c r="DTO224" s="2"/>
      <c r="DTP224" s="2"/>
      <c r="DTQ224" s="2"/>
      <c r="DTR224" s="2"/>
      <c r="DTS224" s="2"/>
      <c r="DTT224" s="2"/>
      <c r="DTU224" s="2"/>
      <c r="DTV224" s="2"/>
      <c r="DTW224" s="2"/>
      <c r="DTX224" s="2"/>
      <c r="DTY224" s="2"/>
      <c r="DTZ224" s="2"/>
      <c r="DUA224" s="2"/>
      <c r="DUB224" s="2"/>
      <c r="DUC224" s="2"/>
      <c r="DUD224" s="2"/>
      <c r="DUE224" s="2"/>
      <c r="DUF224" s="2"/>
      <c r="DUG224" s="2"/>
      <c r="DUH224" s="2"/>
      <c r="DUI224" s="2"/>
      <c r="DUJ224" s="2"/>
      <c r="DUK224" s="2"/>
      <c r="DUL224" s="2"/>
      <c r="DUM224" s="2"/>
      <c r="DUN224" s="2"/>
      <c r="DUO224" s="2"/>
      <c r="DUP224" s="2"/>
      <c r="DUQ224" s="2"/>
      <c r="DUR224" s="2"/>
      <c r="DUS224" s="2"/>
      <c r="DUT224" s="2"/>
      <c r="DUU224" s="2"/>
      <c r="DUV224" s="2"/>
      <c r="DUW224" s="2"/>
      <c r="DUX224" s="2"/>
      <c r="DUY224" s="2"/>
      <c r="DUZ224" s="2"/>
      <c r="DVA224" s="2"/>
      <c r="DVB224" s="2"/>
      <c r="DVC224" s="2"/>
      <c r="DVD224" s="2"/>
      <c r="DVE224" s="2"/>
      <c r="DVF224" s="2"/>
      <c r="DVG224" s="2"/>
      <c r="DVH224" s="2"/>
      <c r="DVI224" s="2"/>
      <c r="DVJ224" s="2"/>
      <c r="DVK224" s="2"/>
      <c r="DVL224" s="2"/>
      <c r="DVM224" s="2"/>
      <c r="DVN224" s="2"/>
      <c r="DVO224" s="2"/>
      <c r="DVP224" s="2"/>
      <c r="DVQ224" s="2"/>
      <c r="DVR224" s="2"/>
      <c r="DVS224" s="2"/>
      <c r="DVT224" s="2"/>
      <c r="DVU224" s="2"/>
      <c r="DVV224" s="2"/>
      <c r="DVW224" s="2"/>
      <c r="DVX224" s="2"/>
      <c r="DVY224" s="2"/>
      <c r="DVZ224" s="2"/>
      <c r="DWA224" s="2"/>
      <c r="DWB224" s="2"/>
      <c r="DWC224" s="2"/>
      <c r="DWD224" s="2"/>
      <c r="DWE224" s="2"/>
      <c r="DWF224" s="2"/>
      <c r="DWG224" s="2"/>
      <c r="DWH224" s="2"/>
      <c r="DWI224" s="2"/>
      <c r="DWJ224" s="2"/>
      <c r="DWK224" s="2"/>
      <c r="DWL224" s="2"/>
      <c r="DWM224" s="2"/>
      <c r="DWN224" s="2"/>
      <c r="DWO224" s="2"/>
      <c r="DWP224" s="2"/>
      <c r="DWQ224" s="2"/>
      <c r="DWR224" s="2"/>
      <c r="DWS224" s="2"/>
      <c r="DWT224" s="2"/>
      <c r="DWU224" s="2"/>
      <c r="DWV224" s="2"/>
      <c r="DWW224" s="2"/>
      <c r="DWX224" s="2"/>
      <c r="DWY224" s="2"/>
      <c r="DWZ224" s="2"/>
      <c r="DXA224" s="2"/>
      <c r="DXB224" s="2"/>
      <c r="DXC224" s="2"/>
      <c r="DXD224" s="2"/>
      <c r="DXE224" s="2"/>
      <c r="DXF224" s="2"/>
      <c r="DXG224" s="2"/>
      <c r="DXH224" s="2"/>
      <c r="DXI224" s="2"/>
      <c r="DXJ224" s="2"/>
      <c r="DXK224" s="2"/>
      <c r="DXL224" s="2"/>
      <c r="DXM224" s="2"/>
      <c r="DXN224" s="2"/>
      <c r="DXO224" s="2"/>
      <c r="DXP224" s="2"/>
      <c r="DXQ224" s="2"/>
      <c r="DXR224" s="2"/>
      <c r="DXS224" s="2"/>
      <c r="DXT224" s="2"/>
      <c r="DXU224" s="2"/>
      <c r="DXV224" s="2"/>
      <c r="DXW224" s="2"/>
      <c r="DXX224" s="2"/>
      <c r="DXY224" s="2"/>
      <c r="DXZ224" s="2"/>
      <c r="DYA224" s="2"/>
      <c r="DYB224" s="2"/>
      <c r="DYC224" s="2"/>
      <c r="DYD224" s="2"/>
      <c r="DYE224" s="2"/>
      <c r="DYF224" s="2"/>
      <c r="DYG224" s="2"/>
      <c r="DYH224" s="2"/>
      <c r="DYI224" s="2"/>
      <c r="DYJ224" s="2"/>
      <c r="DYK224" s="2"/>
      <c r="DYL224" s="2"/>
      <c r="DYM224" s="2"/>
      <c r="DYN224" s="2"/>
      <c r="DYO224" s="2"/>
      <c r="DYP224" s="2"/>
      <c r="DYQ224" s="2"/>
      <c r="DYR224" s="2"/>
      <c r="DYS224" s="2"/>
      <c r="DYT224" s="2"/>
      <c r="DYU224" s="2"/>
      <c r="DYV224" s="2"/>
      <c r="DYW224" s="2"/>
      <c r="DYX224" s="2"/>
      <c r="DYY224" s="2"/>
      <c r="DYZ224" s="2"/>
      <c r="DZA224" s="2"/>
      <c r="DZB224" s="2"/>
      <c r="DZC224" s="2"/>
      <c r="DZD224" s="2"/>
      <c r="DZE224" s="2"/>
      <c r="DZF224" s="2"/>
      <c r="DZG224" s="2"/>
      <c r="DZH224" s="2"/>
      <c r="DZI224" s="2"/>
      <c r="DZJ224" s="2"/>
      <c r="DZK224" s="2"/>
      <c r="DZL224" s="2"/>
      <c r="DZM224" s="2"/>
      <c r="DZN224" s="2"/>
      <c r="DZO224" s="2"/>
      <c r="DZP224" s="2"/>
      <c r="DZQ224" s="2"/>
      <c r="DZR224" s="2"/>
      <c r="DZS224" s="2"/>
      <c r="DZT224" s="2"/>
      <c r="DZU224" s="2"/>
      <c r="DZV224" s="2"/>
      <c r="DZW224" s="2"/>
      <c r="DZX224" s="2"/>
      <c r="DZY224" s="2"/>
      <c r="DZZ224" s="2"/>
      <c r="EAA224" s="2"/>
      <c r="EAB224" s="2"/>
      <c r="EAC224" s="2"/>
      <c r="EAD224" s="2"/>
      <c r="EAE224" s="2"/>
      <c r="EAF224" s="2"/>
      <c r="EAG224" s="2"/>
      <c r="EAH224" s="2"/>
      <c r="EAI224" s="2"/>
      <c r="EAJ224" s="2"/>
      <c r="EAK224" s="2"/>
      <c r="EAL224" s="2"/>
      <c r="EAM224" s="2"/>
      <c r="EAN224" s="2"/>
      <c r="EAO224" s="2"/>
      <c r="EAP224" s="2"/>
      <c r="EAQ224" s="2"/>
      <c r="EAR224" s="2"/>
      <c r="EAS224" s="2"/>
      <c r="EAT224" s="2"/>
      <c r="EAU224" s="2"/>
      <c r="EAV224" s="2"/>
      <c r="EAW224" s="2"/>
      <c r="EAX224" s="2"/>
      <c r="EAY224" s="2"/>
      <c r="EAZ224" s="2"/>
      <c r="EBA224" s="2"/>
      <c r="EBB224" s="2"/>
      <c r="EBC224" s="2"/>
      <c r="EBD224" s="2"/>
      <c r="EBE224" s="2"/>
      <c r="EBF224" s="2"/>
      <c r="EBG224" s="2"/>
      <c r="EBH224" s="2"/>
      <c r="EBI224" s="2"/>
      <c r="EBJ224" s="2"/>
      <c r="EBK224" s="2"/>
      <c r="EBL224" s="2"/>
      <c r="EBM224" s="2"/>
      <c r="EBN224" s="2"/>
      <c r="EBO224" s="2"/>
      <c r="EBP224" s="2"/>
      <c r="EBQ224" s="2"/>
      <c r="EBR224" s="2"/>
      <c r="EBS224" s="2"/>
      <c r="EBT224" s="2"/>
      <c r="EBU224" s="2"/>
      <c r="EBV224" s="2"/>
      <c r="EBW224" s="2"/>
      <c r="EBX224" s="2"/>
      <c r="EBY224" s="2"/>
      <c r="EBZ224" s="2"/>
      <c r="ECA224" s="2"/>
      <c r="ECB224" s="2"/>
      <c r="ECC224" s="2"/>
      <c r="ECD224" s="2"/>
      <c r="ECE224" s="2"/>
      <c r="ECF224" s="2"/>
      <c r="ECG224" s="2"/>
      <c r="ECH224" s="2"/>
      <c r="ECI224" s="2"/>
      <c r="ECJ224" s="2"/>
      <c r="ECK224" s="2"/>
      <c r="ECL224" s="2"/>
      <c r="ECM224" s="2"/>
      <c r="ECN224" s="2"/>
      <c r="ECO224" s="2"/>
      <c r="ECP224" s="2"/>
      <c r="ECQ224" s="2"/>
      <c r="ECR224" s="2"/>
      <c r="ECS224" s="2"/>
      <c r="ECT224" s="2"/>
      <c r="ECU224" s="2"/>
      <c r="ECV224" s="2"/>
      <c r="ECW224" s="2"/>
      <c r="ECX224" s="2"/>
      <c r="ECY224" s="2"/>
      <c r="ECZ224" s="2"/>
      <c r="EDA224" s="2"/>
      <c r="EDB224" s="2"/>
      <c r="EDC224" s="2"/>
      <c r="EDD224" s="2"/>
      <c r="EDE224" s="2"/>
      <c r="EDF224" s="2"/>
      <c r="EDG224" s="2"/>
      <c r="EDH224" s="2"/>
      <c r="EDI224" s="2"/>
      <c r="EDJ224" s="2"/>
      <c r="EDK224" s="2"/>
      <c r="EDL224" s="2"/>
      <c r="EDM224" s="2"/>
      <c r="EDN224" s="2"/>
      <c r="EDO224" s="2"/>
      <c r="EDP224" s="2"/>
      <c r="EDQ224" s="2"/>
      <c r="EDR224" s="2"/>
      <c r="EDS224" s="2"/>
      <c r="EDT224" s="2"/>
      <c r="EDU224" s="2"/>
      <c r="EDV224" s="2"/>
      <c r="EDW224" s="2"/>
      <c r="EDX224" s="2"/>
      <c r="EDY224" s="2"/>
      <c r="EDZ224" s="2"/>
      <c r="EEA224" s="2"/>
      <c r="EEB224" s="2"/>
      <c r="EEC224" s="2"/>
      <c r="EED224" s="2"/>
      <c r="EEE224" s="2"/>
      <c r="EEF224" s="2"/>
      <c r="EEG224" s="2"/>
      <c r="EEH224" s="2"/>
      <c r="EEI224" s="2"/>
      <c r="EEJ224" s="2"/>
      <c r="EEK224" s="2"/>
      <c r="EEL224" s="2"/>
      <c r="EEM224" s="2"/>
      <c r="EEN224" s="2"/>
      <c r="EEO224" s="2"/>
      <c r="EEP224" s="2"/>
      <c r="EEQ224" s="2"/>
      <c r="EER224" s="2"/>
      <c r="EES224" s="2"/>
      <c r="EET224" s="2"/>
      <c r="EEU224" s="2"/>
      <c r="EEV224" s="2"/>
      <c r="EEW224" s="2"/>
      <c r="EEX224" s="2"/>
      <c r="EEY224" s="2"/>
      <c r="EEZ224" s="2"/>
      <c r="EFA224" s="2"/>
      <c r="EFB224" s="2"/>
      <c r="EFC224" s="2"/>
      <c r="EFD224" s="2"/>
      <c r="EFE224" s="2"/>
      <c r="EFF224" s="2"/>
      <c r="EFG224" s="2"/>
      <c r="EFH224" s="2"/>
      <c r="EFI224" s="2"/>
      <c r="EFJ224" s="2"/>
      <c r="EFK224" s="2"/>
      <c r="EFL224" s="2"/>
      <c r="EFM224" s="2"/>
      <c r="EFN224" s="2"/>
      <c r="EFO224" s="2"/>
      <c r="EFP224" s="2"/>
      <c r="EFQ224" s="2"/>
      <c r="EFR224" s="2"/>
      <c r="EFS224" s="2"/>
      <c r="EFT224" s="2"/>
      <c r="EFU224" s="2"/>
      <c r="EFV224" s="2"/>
      <c r="EFW224" s="2"/>
      <c r="EFX224" s="2"/>
      <c r="EFY224" s="2"/>
      <c r="EFZ224" s="2"/>
      <c r="EGA224" s="2"/>
      <c r="EGB224" s="2"/>
      <c r="EGC224" s="2"/>
      <c r="EGD224" s="2"/>
      <c r="EGE224" s="2"/>
      <c r="EGF224" s="2"/>
      <c r="EGG224" s="2"/>
      <c r="EGH224" s="2"/>
      <c r="EGI224" s="2"/>
      <c r="EGJ224" s="2"/>
      <c r="EGK224" s="2"/>
      <c r="EGL224" s="2"/>
      <c r="EGM224" s="2"/>
      <c r="EGN224" s="2"/>
      <c r="EGO224" s="2"/>
      <c r="EGP224" s="2"/>
      <c r="EGQ224" s="2"/>
      <c r="EGR224" s="2"/>
      <c r="EGS224" s="2"/>
      <c r="EGT224" s="2"/>
      <c r="EGU224" s="2"/>
      <c r="EGV224" s="2"/>
      <c r="EGW224" s="2"/>
      <c r="EGX224" s="2"/>
      <c r="EGY224" s="2"/>
      <c r="EGZ224" s="2"/>
      <c r="EHA224" s="2"/>
      <c r="EHB224" s="2"/>
      <c r="EHC224" s="2"/>
      <c r="EHD224" s="2"/>
      <c r="EHE224" s="2"/>
      <c r="EHF224" s="2"/>
      <c r="EHG224" s="2"/>
      <c r="EHH224" s="2"/>
      <c r="EHI224" s="2"/>
      <c r="EHJ224" s="2"/>
      <c r="EHK224" s="2"/>
      <c r="EHL224" s="2"/>
      <c r="EHM224" s="2"/>
      <c r="EHN224" s="2"/>
      <c r="EHO224" s="2"/>
      <c r="EHP224" s="2"/>
      <c r="EHQ224" s="2"/>
      <c r="EHR224" s="2"/>
      <c r="EHS224" s="2"/>
      <c r="EHT224" s="2"/>
      <c r="EHU224" s="2"/>
      <c r="EHV224" s="2"/>
      <c r="EHW224" s="2"/>
      <c r="EHX224" s="2"/>
      <c r="EHY224" s="2"/>
      <c r="EHZ224" s="2"/>
      <c r="EIA224" s="2"/>
      <c r="EIB224" s="2"/>
      <c r="EIC224" s="2"/>
      <c r="EID224" s="2"/>
      <c r="EIE224" s="2"/>
      <c r="EIF224" s="2"/>
      <c r="EIG224" s="2"/>
      <c r="EIH224" s="2"/>
      <c r="EII224" s="2"/>
      <c r="EIJ224" s="2"/>
      <c r="EIK224" s="2"/>
      <c r="EIL224" s="2"/>
      <c r="EIM224" s="2"/>
      <c r="EIN224" s="2"/>
      <c r="EIO224" s="2"/>
      <c r="EIP224" s="2"/>
      <c r="EIQ224" s="2"/>
      <c r="EIR224" s="2"/>
      <c r="EIS224" s="2"/>
      <c r="EIT224" s="2"/>
      <c r="EIU224" s="2"/>
      <c r="EIV224" s="2"/>
      <c r="EIW224" s="2"/>
      <c r="EIX224" s="2"/>
      <c r="EIY224" s="2"/>
      <c r="EIZ224" s="2"/>
      <c r="EJA224" s="2"/>
      <c r="EJB224" s="2"/>
      <c r="EJC224" s="2"/>
      <c r="EJD224" s="2"/>
      <c r="EJE224" s="2"/>
      <c r="EJF224" s="2"/>
      <c r="EJG224" s="2"/>
      <c r="EJH224" s="2"/>
      <c r="EJI224" s="2"/>
      <c r="EJJ224" s="2"/>
      <c r="EJK224" s="2"/>
      <c r="EJL224" s="2"/>
      <c r="EJM224" s="2"/>
      <c r="EJN224" s="2"/>
      <c r="EJO224" s="2"/>
      <c r="EJP224" s="2"/>
      <c r="EJQ224" s="2"/>
      <c r="EJR224" s="2"/>
      <c r="EJS224" s="2"/>
      <c r="EJT224" s="2"/>
      <c r="EJU224" s="2"/>
      <c r="EJV224" s="2"/>
      <c r="EJW224" s="2"/>
      <c r="EJX224" s="2"/>
      <c r="EJY224" s="2"/>
      <c r="EJZ224" s="2"/>
      <c r="EKA224" s="2"/>
      <c r="EKB224" s="2"/>
      <c r="EKC224" s="2"/>
      <c r="EKD224" s="2"/>
      <c r="EKE224" s="2"/>
      <c r="EKF224" s="2"/>
      <c r="EKG224" s="2"/>
      <c r="EKH224" s="2"/>
      <c r="EKI224" s="2"/>
      <c r="EKJ224" s="2"/>
      <c r="EKK224" s="2"/>
      <c r="EKL224" s="2"/>
      <c r="EKM224" s="2"/>
      <c r="EKN224" s="2"/>
      <c r="EKO224" s="2"/>
      <c r="EKP224" s="2"/>
      <c r="EKQ224" s="2"/>
      <c r="EKR224" s="2"/>
      <c r="EKS224" s="2"/>
      <c r="EKT224" s="2"/>
      <c r="EKU224" s="2"/>
      <c r="EKV224" s="2"/>
      <c r="EKW224" s="2"/>
      <c r="EKX224" s="2"/>
      <c r="EKY224" s="2"/>
      <c r="EKZ224" s="2"/>
      <c r="ELA224" s="2"/>
      <c r="ELB224" s="2"/>
      <c r="ELC224" s="2"/>
      <c r="ELD224" s="2"/>
      <c r="ELE224" s="2"/>
      <c r="ELF224" s="2"/>
      <c r="ELG224" s="2"/>
      <c r="ELH224" s="2"/>
      <c r="ELI224" s="2"/>
      <c r="ELJ224" s="2"/>
      <c r="ELK224" s="2"/>
      <c r="ELL224" s="2"/>
      <c r="ELM224" s="2"/>
      <c r="ELN224" s="2"/>
      <c r="ELO224" s="2"/>
      <c r="ELP224" s="2"/>
      <c r="ELQ224" s="2"/>
      <c r="ELR224" s="2"/>
      <c r="ELS224" s="2"/>
      <c r="ELT224" s="2"/>
      <c r="ELU224" s="2"/>
      <c r="ELV224" s="2"/>
      <c r="ELW224" s="2"/>
      <c r="ELX224" s="2"/>
      <c r="ELY224" s="2"/>
      <c r="ELZ224" s="2"/>
      <c r="EMA224" s="2"/>
      <c r="EMB224" s="2"/>
      <c r="EMC224" s="2"/>
      <c r="EMD224" s="2"/>
      <c r="EME224" s="2"/>
      <c r="EMF224" s="2"/>
      <c r="EMG224" s="2"/>
      <c r="EMH224" s="2"/>
      <c r="EMI224" s="2"/>
      <c r="EMJ224" s="2"/>
      <c r="EMK224" s="2"/>
      <c r="EML224" s="2"/>
      <c r="EMM224" s="2"/>
      <c r="EMN224" s="2"/>
      <c r="EMO224" s="2"/>
      <c r="EMP224" s="2"/>
      <c r="EMQ224" s="2"/>
      <c r="EMR224" s="2"/>
      <c r="EMS224" s="2"/>
      <c r="EMT224" s="2"/>
      <c r="EMU224" s="2"/>
      <c r="EMV224" s="2"/>
      <c r="EMW224" s="2"/>
      <c r="EMX224" s="2"/>
      <c r="EMY224" s="2"/>
      <c r="EMZ224" s="2"/>
      <c r="ENA224" s="2"/>
      <c r="ENB224" s="2"/>
      <c r="ENC224" s="2"/>
      <c r="END224" s="2"/>
      <c r="ENE224" s="2"/>
      <c r="ENF224" s="2"/>
      <c r="ENG224" s="2"/>
      <c r="ENH224" s="2"/>
      <c r="ENI224" s="2"/>
      <c r="ENJ224" s="2"/>
      <c r="ENK224" s="2"/>
      <c r="ENL224" s="2"/>
      <c r="ENM224" s="2"/>
      <c r="ENN224" s="2"/>
      <c r="ENO224" s="2"/>
      <c r="ENP224" s="2"/>
      <c r="ENQ224" s="2"/>
      <c r="ENR224" s="2"/>
      <c r="ENS224" s="2"/>
      <c r="ENT224" s="2"/>
      <c r="ENU224" s="2"/>
      <c r="ENV224" s="2"/>
      <c r="ENW224" s="2"/>
      <c r="ENX224" s="2"/>
      <c r="ENY224" s="2"/>
      <c r="ENZ224" s="2"/>
      <c r="EOA224" s="2"/>
      <c r="EOB224" s="2"/>
      <c r="EOC224" s="2"/>
      <c r="EOD224" s="2"/>
      <c r="EOE224" s="2"/>
      <c r="EOF224" s="2"/>
      <c r="EOG224" s="2"/>
      <c r="EOH224" s="2"/>
      <c r="EOI224" s="2"/>
      <c r="EOJ224" s="2"/>
      <c r="EOK224" s="2"/>
      <c r="EOL224" s="2"/>
      <c r="EOM224" s="2"/>
      <c r="EON224" s="2"/>
      <c r="EOO224" s="2"/>
      <c r="EOP224" s="2"/>
      <c r="EOQ224" s="2"/>
      <c r="EOR224" s="2"/>
      <c r="EOS224" s="2"/>
      <c r="EOT224" s="2"/>
      <c r="EOU224" s="2"/>
      <c r="EOV224" s="2"/>
      <c r="EOW224" s="2"/>
      <c r="EOX224" s="2"/>
      <c r="EOY224" s="2"/>
      <c r="EOZ224" s="2"/>
      <c r="EPA224" s="2"/>
      <c r="EPB224" s="2"/>
      <c r="EPC224" s="2"/>
      <c r="EPD224" s="2"/>
      <c r="EPE224" s="2"/>
      <c r="EPF224" s="2"/>
      <c r="EPG224" s="2"/>
      <c r="EPH224" s="2"/>
      <c r="EPI224" s="2"/>
      <c r="EPJ224" s="2"/>
      <c r="EPK224" s="2"/>
      <c r="EPL224" s="2"/>
      <c r="EPM224" s="2"/>
      <c r="EPN224" s="2"/>
      <c r="EPO224" s="2"/>
      <c r="EPP224" s="2"/>
      <c r="EPQ224" s="2"/>
      <c r="EPR224" s="2"/>
      <c r="EPS224" s="2"/>
      <c r="EPT224" s="2"/>
      <c r="EPU224" s="2"/>
      <c r="EPV224" s="2"/>
      <c r="EPW224" s="2"/>
      <c r="EPX224" s="2"/>
      <c r="EPY224" s="2"/>
      <c r="EPZ224" s="2"/>
      <c r="EQA224" s="2"/>
      <c r="EQB224" s="2"/>
      <c r="EQC224" s="2"/>
      <c r="EQD224" s="2"/>
      <c r="EQE224" s="2"/>
      <c r="EQF224" s="2"/>
      <c r="EQG224" s="2"/>
      <c r="EQH224" s="2"/>
      <c r="EQI224" s="2"/>
      <c r="EQJ224" s="2"/>
      <c r="EQK224" s="2"/>
      <c r="EQL224" s="2"/>
      <c r="EQM224" s="2"/>
      <c r="EQN224" s="2"/>
      <c r="EQO224" s="2"/>
      <c r="EQP224" s="2"/>
      <c r="EQQ224" s="2"/>
      <c r="EQR224" s="2"/>
      <c r="EQS224" s="2"/>
      <c r="EQT224" s="2"/>
      <c r="EQU224" s="2"/>
      <c r="EQV224" s="2"/>
      <c r="EQW224" s="2"/>
      <c r="EQX224" s="2"/>
      <c r="EQY224" s="2"/>
      <c r="EQZ224" s="2"/>
      <c r="ERA224" s="2"/>
      <c r="ERB224" s="2"/>
      <c r="ERC224" s="2"/>
      <c r="ERD224" s="2"/>
      <c r="ERE224" s="2"/>
      <c r="ERF224" s="2"/>
      <c r="ERG224" s="2"/>
      <c r="ERH224" s="2"/>
      <c r="ERI224" s="2"/>
      <c r="ERJ224" s="2"/>
      <c r="ERK224" s="2"/>
      <c r="ERL224" s="2"/>
      <c r="ERM224" s="2"/>
      <c r="ERN224" s="2"/>
      <c r="ERO224" s="2"/>
      <c r="ERP224" s="2"/>
      <c r="ERQ224" s="2"/>
      <c r="ERR224" s="2"/>
      <c r="ERS224" s="2"/>
      <c r="ERT224" s="2"/>
      <c r="ERU224" s="2"/>
      <c r="ERV224" s="2"/>
      <c r="ERW224" s="2"/>
      <c r="ERX224" s="2"/>
      <c r="ERY224" s="2"/>
      <c r="ERZ224" s="2"/>
      <c r="ESA224" s="2"/>
      <c r="ESB224" s="2"/>
      <c r="ESC224" s="2"/>
      <c r="ESD224" s="2"/>
      <c r="ESE224" s="2"/>
      <c r="ESF224" s="2"/>
      <c r="ESG224" s="2"/>
      <c r="ESH224" s="2"/>
      <c r="ESI224" s="2"/>
      <c r="ESJ224" s="2"/>
      <c r="ESK224" s="2"/>
      <c r="ESL224" s="2"/>
      <c r="ESM224" s="2"/>
      <c r="ESN224" s="2"/>
      <c r="ESO224" s="2"/>
      <c r="ESP224" s="2"/>
      <c r="ESQ224" s="2"/>
      <c r="ESR224" s="2"/>
      <c r="ESS224" s="2"/>
      <c r="EST224" s="2"/>
      <c r="ESU224" s="2"/>
      <c r="ESV224" s="2"/>
      <c r="ESW224" s="2"/>
      <c r="ESX224" s="2"/>
      <c r="ESY224" s="2"/>
      <c r="ESZ224" s="2"/>
      <c r="ETA224" s="2"/>
      <c r="ETB224" s="2"/>
      <c r="ETC224" s="2"/>
      <c r="ETD224" s="2"/>
      <c r="ETE224" s="2"/>
      <c r="ETF224" s="2"/>
      <c r="ETG224" s="2"/>
      <c r="ETH224" s="2"/>
      <c r="ETI224" s="2"/>
      <c r="ETJ224" s="2"/>
      <c r="ETK224" s="2"/>
      <c r="ETL224" s="2"/>
      <c r="ETM224" s="2"/>
      <c r="ETN224" s="2"/>
      <c r="ETO224" s="2"/>
      <c r="ETP224" s="2"/>
      <c r="ETQ224" s="2"/>
      <c r="ETR224" s="2"/>
      <c r="ETS224" s="2"/>
      <c r="ETT224" s="2"/>
      <c r="ETU224" s="2"/>
      <c r="ETV224" s="2"/>
      <c r="ETW224" s="2"/>
      <c r="ETX224" s="2"/>
      <c r="ETY224" s="2"/>
      <c r="ETZ224" s="2"/>
      <c r="EUA224" s="2"/>
      <c r="EUB224" s="2"/>
      <c r="EUC224" s="2"/>
      <c r="EUD224" s="2"/>
      <c r="EUE224" s="2"/>
      <c r="EUF224" s="2"/>
      <c r="EUG224" s="2"/>
      <c r="EUH224" s="2"/>
      <c r="EUI224" s="2"/>
      <c r="EUJ224" s="2"/>
      <c r="EUK224" s="2"/>
      <c r="EUL224" s="2"/>
      <c r="EUM224" s="2"/>
      <c r="EUN224" s="2"/>
      <c r="EUO224" s="2"/>
      <c r="EUP224" s="2"/>
      <c r="EUQ224" s="2"/>
      <c r="EUR224" s="2"/>
      <c r="EUS224" s="2"/>
      <c r="EUT224" s="2"/>
      <c r="EUU224" s="2"/>
      <c r="EUV224" s="2"/>
      <c r="EUW224" s="2"/>
      <c r="EUX224" s="2"/>
      <c r="EUY224" s="2"/>
      <c r="EUZ224" s="2"/>
      <c r="EVA224" s="2"/>
      <c r="EVB224" s="2"/>
      <c r="EVC224" s="2"/>
      <c r="EVD224" s="2"/>
      <c r="EVE224" s="2"/>
      <c r="EVF224" s="2"/>
      <c r="EVG224" s="2"/>
      <c r="EVH224" s="2"/>
      <c r="EVI224" s="2"/>
      <c r="EVJ224" s="2"/>
      <c r="EVK224" s="2"/>
      <c r="EVL224" s="2"/>
      <c r="EVM224" s="2"/>
      <c r="EVN224" s="2"/>
      <c r="EVO224" s="2"/>
      <c r="EVP224" s="2"/>
      <c r="EVQ224" s="2"/>
      <c r="EVR224" s="2"/>
      <c r="EVS224" s="2"/>
      <c r="EVT224" s="2"/>
      <c r="EVU224" s="2"/>
      <c r="EVV224" s="2"/>
      <c r="EVW224" s="2"/>
      <c r="EVX224" s="2"/>
      <c r="EVY224" s="2"/>
      <c r="EVZ224" s="2"/>
      <c r="EWA224" s="2"/>
      <c r="EWB224" s="2"/>
      <c r="EWC224" s="2"/>
      <c r="EWD224" s="2"/>
      <c r="EWE224" s="2"/>
      <c r="EWF224" s="2"/>
      <c r="EWG224" s="2"/>
      <c r="EWH224" s="2"/>
      <c r="EWI224" s="2"/>
      <c r="EWJ224" s="2"/>
      <c r="EWK224" s="2"/>
      <c r="EWL224" s="2"/>
      <c r="EWM224" s="2"/>
      <c r="EWN224" s="2"/>
      <c r="EWO224" s="2"/>
      <c r="EWP224" s="2"/>
      <c r="EWQ224" s="2"/>
      <c r="EWR224" s="2"/>
      <c r="EWS224" s="2"/>
      <c r="EWT224" s="2"/>
      <c r="EWU224" s="2"/>
      <c r="EWV224" s="2"/>
      <c r="EWW224" s="2"/>
      <c r="EWX224" s="2"/>
      <c r="EWY224" s="2"/>
      <c r="EWZ224" s="2"/>
      <c r="EXA224" s="2"/>
      <c r="EXB224" s="2"/>
      <c r="EXC224" s="2"/>
      <c r="EXD224" s="2"/>
      <c r="EXE224" s="2"/>
      <c r="EXF224" s="2"/>
      <c r="EXG224" s="2"/>
      <c r="EXH224" s="2"/>
      <c r="EXI224" s="2"/>
      <c r="EXJ224" s="2"/>
      <c r="EXK224" s="2"/>
      <c r="EXL224" s="2"/>
      <c r="EXM224" s="2"/>
      <c r="EXN224" s="2"/>
      <c r="EXO224" s="2"/>
      <c r="EXP224" s="2"/>
      <c r="EXQ224" s="2"/>
      <c r="EXR224" s="2"/>
      <c r="EXS224" s="2"/>
      <c r="EXT224" s="2"/>
      <c r="EXU224" s="2"/>
      <c r="EXV224" s="2"/>
      <c r="EXW224" s="2"/>
      <c r="EXX224" s="2"/>
      <c r="EXY224" s="2"/>
      <c r="EXZ224" s="2"/>
      <c r="EYA224" s="2"/>
      <c r="EYB224" s="2"/>
      <c r="EYC224" s="2"/>
      <c r="EYD224" s="2"/>
      <c r="EYE224" s="2"/>
      <c r="EYF224" s="2"/>
      <c r="EYG224" s="2"/>
      <c r="EYH224" s="2"/>
      <c r="EYI224" s="2"/>
      <c r="EYJ224" s="2"/>
      <c r="EYK224" s="2"/>
      <c r="EYL224" s="2"/>
      <c r="EYM224" s="2"/>
      <c r="EYN224" s="2"/>
      <c r="EYO224" s="2"/>
      <c r="EYP224" s="2"/>
      <c r="EYQ224" s="2"/>
      <c r="EYR224" s="2"/>
      <c r="EYS224" s="2"/>
      <c r="EYT224" s="2"/>
      <c r="EYU224" s="2"/>
      <c r="EYV224" s="2"/>
      <c r="EYW224" s="2"/>
      <c r="EYX224" s="2"/>
      <c r="EYY224" s="2"/>
      <c r="EYZ224" s="2"/>
      <c r="EZA224" s="2"/>
      <c r="EZB224" s="2"/>
      <c r="EZC224" s="2"/>
      <c r="EZD224" s="2"/>
      <c r="EZE224" s="2"/>
      <c r="EZF224" s="2"/>
      <c r="EZG224" s="2"/>
      <c r="EZH224" s="2"/>
      <c r="EZI224" s="2"/>
      <c r="EZJ224" s="2"/>
      <c r="EZK224" s="2"/>
      <c r="EZL224" s="2"/>
      <c r="EZM224" s="2"/>
      <c r="EZN224" s="2"/>
      <c r="EZO224" s="2"/>
      <c r="EZP224" s="2"/>
      <c r="EZQ224" s="2"/>
      <c r="EZR224" s="2"/>
      <c r="EZS224" s="2"/>
      <c r="EZT224" s="2"/>
      <c r="EZU224" s="2"/>
      <c r="EZV224" s="2"/>
      <c r="EZW224" s="2"/>
      <c r="EZX224" s="2"/>
      <c r="EZY224" s="2"/>
      <c r="EZZ224" s="2"/>
      <c r="FAA224" s="2"/>
      <c r="FAB224" s="2"/>
      <c r="FAC224" s="2"/>
      <c r="FAD224" s="2"/>
      <c r="FAE224" s="2"/>
      <c r="FAF224" s="2"/>
      <c r="FAG224" s="2"/>
      <c r="FAH224" s="2"/>
      <c r="FAI224" s="2"/>
      <c r="FAJ224" s="2"/>
      <c r="FAK224" s="2"/>
      <c r="FAL224" s="2"/>
      <c r="FAM224" s="2"/>
      <c r="FAN224" s="2"/>
      <c r="FAO224" s="2"/>
      <c r="FAP224" s="2"/>
      <c r="FAQ224" s="2"/>
      <c r="FAR224" s="2"/>
      <c r="FAS224" s="2"/>
      <c r="FAT224" s="2"/>
      <c r="FAU224" s="2"/>
      <c r="FAV224" s="2"/>
      <c r="FAW224" s="2"/>
      <c r="FAX224" s="2"/>
      <c r="FAY224" s="2"/>
      <c r="FAZ224" s="2"/>
      <c r="FBA224" s="2"/>
      <c r="FBB224" s="2"/>
      <c r="FBC224" s="2"/>
      <c r="FBD224" s="2"/>
      <c r="FBE224" s="2"/>
      <c r="FBF224" s="2"/>
      <c r="FBG224" s="2"/>
      <c r="FBH224" s="2"/>
      <c r="FBI224" s="2"/>
      <c r="FBJ224" s="2"/>
      <c r="FBK224" s="2"/>
      <c r="FBL224" s="2"/>
      <c r="FBM224" s="2"/>
      <c r="FBN224" s="2"/>
      <c r="FBO224" s="2"/>
      <c r="FBP224" s="2"/>
      <c r="FBQ224" s="2"/>
      <c r="FBR224" s="2"/>
      <c r="FBS224" s="2"/>
      <c r="FBT224" s="2"/>
      <c r="FBU224" s="2"/>
      <c r="FBV224" s="2"/>
      <c r="FBW224" s="2"/>
      <c r="FBX224" s="2"/>
      <c r="FBY224" s="2"/>
      <c r="FBZ224" s="2"/>
      <c r="FCA224" s="2"/>
      <c r="FCB224" s="2"/>
      <c r="FCC224" s="2"/>
      <c r="FCD224" s="2"/>
      <c r="FCE224" s="2"/>
      <c r="FCF224" s="2"/>
      <c r="FCG224" s="2"/>
      <c r="FCH224" s="2"/>
      <c r="FCI224" s="2"/>
      <c r="FCJ224" s="2"/>
      <c r="FCK224" s="2"/>
      <c r="FCL224" s="2"/>
      <c r="FCM224" s="2"/>
      <c r="FCN224" s="2"/>
      <c r="FCO224" s="2"/>
      <c r="FCP224" s="2"/>
      <c r="FCQ224" s="2"/>
      <c r="FCR224" s="2"/>
      <c r="FCS224" s="2"/>
      <c r="FCT224" s="2"/>
      <c r="FCU224" s="2"/>
      <c r="FCV224" s="2"/>
      <c r="FCW224" s="2"/>
      <c r="FCX224" s="2"/>
      <c r="FCY224" s="2"/>
      <c r="FCZ224" s="2"/>
      <c r="FDA224" s="2"/>
      <c r="FDB224" s="2"/>
      <c r="FDC224" s="2"/>
      <c r="FDD224" s="2"/>
      <c r="FDE224" s="2"/>
      <c r="FDF224" s="2"/>
      <c r="FDG224" s="2"/>
      <c r="FDH224" s="2"/>
      <c r="FDI224" s="2"/>
      <c r="FDJ224" s="2"/>
      <c r="FDK224" s="2"/>
      <c r="FDL224" s="2"/>
      <c r="FDM224" s="2"/>
      <c r="FDN224" s="2"/>
      <c r="FDO224" s="2"/>
      <c r="FDP224" s="2"/>
      <c r="FDQ224" s="2"/>
      <c r="FDR224" s="2"/>
      <c r="FDS224" s="2"/>
      <c r="FDT224" s="2"/>
      <c r="FDU224" s="2"/>
      <c r="FDV224" s="2"/>
      <c r="FDW224" s="2"/>
      <c r="FDX224" s="2"/>
      <c r="FDY224" s="2"/>
      <c r="FDZ224" s="2"/>
      <c r="FEA224" s="2"/>
      <c r="FEB224" s="2"/>
      <c r="FEC224" s="2"/>
      <c r="FED224" s="2"/>
      <c r="FEE224" s="2"/>
      <c r="FEF224" s="2"/>
      <c r="FEG224" s="2"/>
      <c r="FEH224" s="2"/>
      <c r="FEI224" s="2"/>
      <c r="FEJ224" s="2"/>
      <c r="FEK224" s="2"/>
      <c r="FEL224" s="2"/>
      <c r="FEM224" s="2"/>
      <c r="FEN224" s="2"/>
      <c r="FEO224" s="2"/>
      <c r="FEP224" s="2"/>
      <c r="FEQ224" s="2"/>
      <c r="FER224" s="2"/>
      <c r="FES224" s="2"/>
      <c r="FET224" s="2"/>
      <c r="FEU224" s="2"/>
      <c r="FEV224" s="2"/>
      <c r="FEW224" s="2"/>
      <c r="FEX224" s="2"/>
      <c r="FEY224" s="2"/>
      <c r="FEZ224" s="2"/>
      <c r="FFA224" s="2"/>
      <c r="FFB224" s="2"/>
      <c r="FFC224" s="2"/>
      <c r="FFD224" s="2"/>
      <c r="FFE224" s="2"/>
      <c r="FFF224" s="2"/>
      <c r="FFG224" s="2"/>
      <c r="FFH224" s="2"/>
      <c r="FFI224" s="2"/>
      <c r="FFJ224" s="2"/>
      <c r="FFK224" s="2"/>
      <c r="FFL224" s="2"/>
      <c r="FFM224" s="2"/>
      <c r="FFN224" s="2"/>
      <c r="FFO224" s="2"/>
      <c r="FFP224" s="2"/>
      <c r="FFQ224" s="2"/>
      <c r="FFR224" s="2"/>
      <c r="FFS224" s="2"/>
      <c r="FFT224" s="2"/>
      <c r="FFU224" s="2"/>
      <c r="FFV224" s="2"/>
      <c r="FFW224" s="2"/>
      <c r="FFX224" s="2"/>
      <c r="FFY224" s="2"/>
      <c r="FFZ224" s="2"/>
      <c r="FGA224" s="2"/>
      <c r="FGB224" s="2"/>
      <c r="FGC224" s="2"/>
      <c r="FGD224" s="2"/>
      <c r="FGE224" s="2"/>
      <c r="FGF224" s="2"/>
      <c r="FGG224" s="2"/>
      <c r="FGH224" s="2"/>
      <c r="FGI224" s="2"/>
      <c r="FGJ224" s="2"/>
      <c r="FGK224" s="2"/>
      <c r="FGL224" s="2"/>
      <c r="FGM224" s="2"/>
      <c r="FGN224" s="2"/>
      <c r="FGO224" s="2"/>
      <c r="FGP224" s="2"/>
      <c r="FGQ224" s="2"/>
      <c r="FGR224" s="2"/>
      <c r="FGS224" s="2"/>
      <c r="FGT224" s="2"/>
      <c r="FGU224" s="2"/>
      <c r="FGV224" s="2"/>
      <c r="FGW224" s="2"/>
      <c r="FGX224" s="2"/>
      <c r="FGY224" s="2"/>
      <c r="FGZ224" s="2"/>
      <c r="FHA224" s="2"/>
      <c r="FHB224" s="2"/>
      <c r="FHC224" s="2"/>
      <c r="FHD224" s="2"/>
      <c r="FHE224" s="2"/>
      <c r="FHF224" s="2"/>
      <c r="FHG224" s="2"/>
      <c r="FHH224" s="2"/>
      <c r="FHI224" s="2"/>
      <c r="FHJ224" s="2"/>
      <c r="FHK224" s="2"/>
      <c r="FHL224" s="2"/>
      <c r="FHM224" s="2"/>
      <c r="FHN224" s="2"/>
      <c r="FHO224" s="2"/>
      <c r="FHP224" s="2"/>
      <c r="FHQ224" s="2"/>
      <c r="FHR224" s="2"/>
      <c r="FHS224" s="2"/>
      <c r="FHT224" s="2"/>
      <c r="FHU224" s="2"/>
      <c r="FHV224" s="2"/>
      <c r="FHW224" s="2"/>
      <c r="FHX224" s="2"/>
      <c r="FHY224" s="2"/>
      <c r="FHZ224" s="2"/>
      <c r="FIA224" s="2"/>
      <c r="FIB224" s="2"/>
      <c r="FIC224" s="2"/>
      <c r="FID224" s="2"/>
      <c r="FIE224" s="2"/>
      <c r="FIF224" s="2"/>
      <c r="FIG224" s="2"/>
      <c r="FIH224" s="2"/>
      <c r="FII224" s="2"/>
      <c r="FIJ224" s="2"/>
      <c r="FIK224" s="2"/>
      <c r="FIL224" s="2"/>
      <c r="FIM224" s="2"/>
      <c r="FIN224" s="2"/>
      <c r="FIO224" s="2"/>
      <c r="FIP224" s="2"/>
      <c r="FIQ224" s="2"/>
      <c r="FIR224" s="2"/>
      <c r="FIS224" s="2"/>
      <c r="FIT224" s="2"/>
      <c r="FIU224" s="2"/>
      <c r="FIV224" s="2"/>
      <c r="FIW224" s="2"/>
      <c r="FIX224" s="2"/>
      <c r="FIY224" s="2"/>
      <c r="FIZ224" s="2"/>
      <c r="FJA224" s="2"/>
      <c r="FJB224" s="2"/>
      <c r="FJC224" s="2"/>
      <c r="FJD224" s="2"/>
      <c r="FJE224" s="2"/>
      <c r="FJF224" s="2"/>
      <c r="FJG224" s="2"/>
      <c r="FJH224" s="2"/>
      <c r="FJI224" s="2"/>
      <c r="FJJ224" s="2"/>
      <c r="FJK224" s="2"/>
      <c r="FJL224" s="2"/>
      <c r="FJM224" s="2"/>
      <c r="FJN224" s="2"/>
      <c r="FJO224" s="2"/>
      <c r="FJP224" s="2"/>
      <c r="FJQ224" s="2"/>
      <c r="FJR224" s="2"/>
      <c r="FJS224" s="2"/>
      <c r="FJT224" s="2"/>
      <c r="FJU224" s="2"/>
      <c r="FJV224" s="2"/>
      <c r="FJW224" s="2"/>
      <c r="FJX224" s="2"/>
      <c r="FJY224" s="2"/>
      <c r="FJZ224" s="2"/>
      <c r="FKA224" s="2"/>
      <c r="FKB224" s="2"/>
      <c r="FKC224" s="2"/>
      <c r="FKD224" s="2"/>
      <c r="FKE224" s="2"/>
      <c r="FKF224" s="2"/>
      <c r="FKG224" s="2"/>
      <c r="FKH224" s="2"/>
      <c r="FKI224" s="2"/>
      <c r="FKJ224" s="2"/>
      <c r="FKK224" s="2"/>
      <c r="FKL224" s="2"/>
      <c r="FKM224" s="2"/>
      <c r="FKN224" s="2"/>
      <c r="FKO224" s="2"/>
      <c r="FKP224" s="2"/>
      <c r="FKQ224" s="2"/>
      <c r="FKR224" s="2"/>
      <c r="FKS224" s="2"/>
      <c r="FKT224" s="2"/>
      <c r="FKU224" s="2"/>
      <c r="FKV224" s="2"/>
      <c r="FKW224" s="2"/>
      <c r="FKX224" s="2"/>
      <c r="FKY224" s="2"/>
      <c r="FKZ224" s="2"/>
      <c r="FLA224" s="2"/>
      <c r="FLB224" s="2"/>
      <c r="FLC224" s="2"/>
      <c r="FLD224" s="2"/>
      <c r="FLE224" s="2"/>
      <c r="FLF224" s="2"/>
      <c r="FLG224" s="2"/>
      <c r="FLH224" s="2"/>
      <c r="FLI224" s="2"/>
      <c r="FLJ224" s="2"/>
      <c r="FLK224" s="2"/>
      <c r="FLL224" s="2"/>
      <c r="FLM224" s="2"/>
      <c r="FLN224" s="2"/>
      <c r="FLO224" s="2"/>
      <c r="FLP224" s="2"/>
      <c r="FLQ224" s="2"/>
      <c r="FLR224" s="2"/>
      <c r="FLS224" s="2"/>
      <c r="FLT224" s="2"/>
      <c r="FLU224" s="2"/>
      <c r="FLV224" s="2"/>
      <c r="FLW224" s="2"/>
      <c r="FLX224" s="2"/>
      <c r="FLY224" s="2"/>
      <c r="FLZ224" s="2"/>
      <c r="FMA224" s="2"/>
      <c r="FMB224" s="2"/>
      <c r="FMC224" s="2"/>
      <c r="FMD224" s="2"/>
      <c r="FME224" s="2"/>
      <c r="FMF224" s="2"/>
      <c r="FMG224" s="2"/>
      <c r="FMH224" s="2"/>
      <c r="FMI224" s="2"/>
      <c r="FMJ224" s="2"/>
      <c r="FMK224" s="2"/>
      <c r="FML224" s="2"/>
      <c r="FMM224" s="2"/>
      <c r="FMN224" s="2"/>
      <c r="FMO224" s="2"/>
      <c r="FMP224" s="2"/>
      <c r="FMQ224" s="2"/>
      <c r="FMR224" s="2"/>
      <c r="FMS224" s="2"/>
      <c r="FMT224" s="2"/>
      <c r="FMU224" s="2"/>
      <c r="FMV224" s="2"/>
      <c r="FMW224" s="2"/>
      <c r="FMX224" s="2"/>
      <c r="FMY224" s="2"/>
      <c r="FMZ224" s="2"/>
      <c r="FNA224" s="2"/>
      <c r="FNB224" s="2"/>
      <c r="FNC224" s="2"/>
      <c r="FND224" s="2"/>
      <c r="FNE224" s="2"/>
      <c r="FNF224" s="2"/>
      <c r="FNG224" s="2"/>
      <c r="FNH224" s="2"/>
      <c r="FNI224" s="2"/>
      <c r="FNJ224" s="2"/>
      <c r="FNK224" s="2"/>
      <c r="FNL224" s="2"/>
      <c r="FNM224" s="2"/>
      <c r="FNN224" s="2"/>
      <c r="FNO224" s="2"/>
      <c r="FNP224" s="2"/>
      <c r="FNQ224" s="2"/>
      <c r="FNR224" s="2"/>
      <c r="FNS224" s="2"/>
      <c r="FNT224" s="2"/>
      <c r="FNU224" s="2"/>
      <c r="FNV224" s="2"/>
      <c r="FNW224" s="2"/>
      <c r="FNX224" s="2"/>
      <c r="FNY224" s="2"/>
      <c r="FNZ224" s="2"/>
      <c r="FOA224" s="2"/>
      <c r="FOB224" s="2"/>
      <c r="FOC224" s="2"/>
      <c r="FOD224" s="2"/>
      <c r="FOE224" s="2"/>
      <c r="FOF224" s="2"/>
      <c r="FOG224" s="2"/>
      <c r="FOH224" s="2"/>
      <c r="FOI224" s="2"/>
      <c r="FOJ224" s="2"/>
      <c r="FOK224" s="2"/>
      <c r="FOL224" s="2"/>
      <c r="FOM224" s="2"/>
      <c r="FON224" s="2"/>
      <c r="FOO224" s="2"/>
      <c r="FOP224" s="2"/>
      <c r="FOQ224" s="2"/>
      <c r="FOR224" s="2"/>
      <c r="FOS224" s="2"/>
      <c r="FOT224" s="2"/>
      <c r="FOU224" s="2"/>
      <c r="FOV224" s="2"/>
      <c r="FOW224" s="2"/>
      <c r="FOX224" s="2"/>
      <c r="FOY224" s="2"/>
      <c r="FOZ224" s="2"/>
      <c r="FPA224" s="2"/>
      <c r="FPB224" s="2"/>
      <c r="FPC224" s="2"/>
      <c r="FPD224" s="2"/>
      <c r="FPE224" s="2"/>
      <c r="FPF224" s="2"/>
      <c r="FPG224" s="2"/>
      <c r="FPH224" s="2"/>
      <c r="FPI224" s="2"/>
      <c r="FPJ224" s="2"/>
      <c r="FPK224" s="2"/>
      <c r="FPL224" s="2"/>
      <c r="FPM224" s="2"/>
      <c r="FPN224" s="2"/>
      <c r="FPO224" s="2"/>
      <c r="FPP224" s="2"/>
      <c r="FPQ224" s="2"/>
      <c r="FPR224" s="2"/>
      <c r="FPS224" s="2"/>
      <c r="FPT224" s="2"/>
      <c r="FPU224" s="2"/>
      <c r="FPV224" s="2"/>
      <c r="FPW224" s="2"/>
      <c r="FPX224" s="2"/>
      <c r="FPY224" s="2"/>
      <c r="FPZ224" s="2"/>
      <c r="FQA224" s="2"/>
      <c r="FQB224" s="2"/>
      <c r="FQC224" s="2"/>
      <c r="FQD224" s="2"/>
      <c r="FQE224" s="2"/>
      <c r="FQF224" s="2"/>
      <c r="FQG224" s="2"/>
      <c r="FQH224" s="2"/>
      <c r="FQI224" s="2"/>
      <c r="FQJ224" s="2"/>
      <c r="FQK224" s="2"/>
      <c r="FQL224" s="2"/>
      <c r="FQM224" s="2"/>
      <c r="FQN224" s="2"/>
      <c r="FQO224" s="2"/>
      <c r="FQP224" s="2"/>
      <c r="FQQ224" s="2"/>
      <c r="FQR224" s="2"/>
      <c r="FQS224" s="2"/>
      <c r="FQT224" s="2"/>
      <c r="FQU224" s="2"/>
      <c r="FQV224" s="2"/>
      <c r="FQW224" s="2"/>
      <c r="FQX224" s="2"/>
      <c r="FQY224" s="2"/>
      <c r="FQZ224" s="2"/>
      <c r="FRA224" s="2"/>
      <c r="FRB224" s="2"/>
      <c r="FRC224" s="2"/>
      <c r="FRD224" s="2"/>
      <c r="FRE224" s="2"/>
      <c r="FRF224" s="2"/>
      <c r="FRG224" s="2"/>
      <c r="FRH224" s="2"/>
      <c r="FRI224" s="2"/>
      <c r="FRJ224" s="2"/>
      <c r="FRK224" s="2"/>
      <c r="FRL224" s="2"/>
      <c r="FRM224" s="2"/>
      <c r="FRN224" s="2"/>
      <c r="FRO224" s="2"/>
      <c r="FRP224" s="2"/>
      <c r="FRQ224" s="2"/>
      <c r="FRR224" s="2"/>
      <c r="FRS224" s="2"/>
      <c r="FRT224" s="2"/>
      <c r="FRU224" s="2"/>
      <c r="FRV224" s="2"/>
      <c r="FRW224" s="2"/>
      <c r="FRX224" s="2"/>
      <c r="FRY224" s="2"/>
      <c r="FRZ224" s="2"/>
      <c r="FSA224" s="2"/>
      <c r="FSB224" s="2"/>
      <c r="FSC224" s="2"/>
      <c r="FSD224" s="2"/>
      <c r="FSE224" s="2"/>
      <c r="FSF224" s="2"/>
      <c r="FSG224" s="2"/>
      <c r="FSH224" s="2"/>
      <c r="FSI224" s="2"/>
      <c r="FSJ224" s="2"/>
      <c r="FSK224" s="2"/>
      <c r="FSL224" s="2"/>
      <c r="FSM224" s="2"/>
      <c r="FSN224" s="2"/>
      <c r="FSO224" s="2"/>
      <c r="FSP224" s="2"/>
      <c r="FSQ224" s="2"/>
      <c r="FSR224" s="2"/>
      <c r="FSS224" s="2"/>
      <c r="FST224" s="2"/>
      <c r="FSU224" s="2"/>
      <c r="FSV224" s="2"/>
      <c r="FSW224" s="2"/>
      <c r="FSX224" s="2"/>
      <c r="FSY224" s="2"/>
      <c r="FSZ224" s="2"/>
      <c r="FTA224" s="2"/>
      <c r="FTB224" s="2"/>
      <c r="FTC224" s="2"/>
      <c r="FTD224" s="2"/>
      <c r="FTE224" s="2"/>
      <c r="FTF224" s="2"/>
      <c r="FTG224" s="2"/>
      <c r="FTH224" s="2"/>
      <c r="FTI224" s="2"/>
      <c r="FTJ224" s="2"/>
      <c r="FTK224" s="2"/>
      <c r="FTL224" s="2"/>
      <c r="FTM224" s="2"/>
      <c r="FTN224" s="2"/>
      <c r="FTO224" s="2"/>
      <c r="FTP224" s="2"/>
      <c r="FTQ224" s="2"/>
      <c r="FTR224" s="2"/>
      <c r="FTS224" s="2"/>
      <c r="FTT224" s="2"/>
      <c r="FTU224" s="2"/>
      <c r="FTV224" s="2"/>
      <c r="FTW224" s="2"/>
      <c r="FTX224" s="2"/>
      <c r="FTY224" s="2"/>
      <c r="FTZ224" s="2"/>
      <c r="FUA224" s="2"/>
      <c r="FUB224" s="2"/>
      <c r="FUC224" s="2"/>
      <c r="FUD224" s="2"/>
      <c r="FUE224" s="2"/>
      <c r="FUF224" s="2"/>
      <c r="FUG224" s="2"/>
      <c r="FUH224" s="2"/>
      <c r="FUI224" s="2"/>
      <c r="FUJ224" s="2"/>
      <c r="FUK224" s="2"/>
      <c r="FUL224" s="2"/>
      <c r="FUM224" s="2"/>
      <c r="FUN224" s="2"/>
      <c r="FUO224" s="2"/>
      <c r="FUP224" s="2"/>
      <c r="FUQ224" s="2"/>
      <c r="FUR224" s="2"/>
      <c r="FUS224" s="2"/>
      <c r="FUT224" s="2"/>
      <c r="FUU224" s="2"/>
      <c r="FUV224" s="2"/>
      <c r="FUW224" s="2"/>
      <c r="FUX224" s="2"/>
      <c r="FUY224" s="2"/>
      <c r="FUZ224" s="2"/>
      <c r="FVA224" s="2"/>
      <c r="FVB224" s="2"/>
      <c r="FVC224" s="2"/>
      <c r="FVD224" s="2"/>
      <c r="FVE224" s="2"/>
      <c r="FVF224" s="2"/>
      <c r="FVG224" s="2"/>
      <c r="FVH224" s="2"/>
      <c r="FVI224" s="2"/>
      <c r="FVJ224" s="2"/>
      <c r="FVK224" s="2"/>
      <c r="FVL224" s="2"/>
      <c r="FVM224" s="2"/>
      <c r="FVN224" s="2"/>
      <c r="FVO224" s="2"/>
      <c r="FVP224" s="2"/>
      <c r="FVQ224" s="2"/>
      <c r="FVR224" s="2"/>
      <c r="FVS224" s="2"/>
      <c r="FVT224" s="2"/>
      <c r="FVU224" s="2"/>
      <c r="FVV224" s="2"/>
      <c r="FVW224" s="2"/>
      <c r="FVX224" s="2"/>
      <c r="FVY224" s="2"/>
      <c r="FVZ224" s="2"/>
      <c r="FWA224" s="2"/>
      <c r="FWB224" s="2"/>
      <c r="FWC224" s="2"/>
      <c r="FWD224" s="2"/>
      <c r="FWE224" s="2"/>
      <c r="FWF224" s="2"/>
      <c r="FWG224" s="2"/>
      <c r="FWH224" s="2"/>
      <c r="FWI224" s="2"/>
      <c r="FWJ224" s="2"/>
      <c r="FWK224" s="2"/>
      <c r="FWL224" s="2"/>
      <c r="FWM224" s="2"/>
      <c r="FWN224" s="2"/>
      <c r="FWO224" s="2"/>
      <c r="FWP224" s="2"/>
      <c r="FWQ224" s="2"/>
      <c r="FWR224" s="2"/>
      <c r="FWS224" s="2"/>
      <c r="FWT224" s="2"/>
      <c r="FWU224" s="2"/>
      <c r="FWV224" s="2"/>
      <c r="FWW224" s="2"/>
      <c r="FWX224" s="2"/>
      <c r="FWY224" s="2"/>
      <c r="FWZ224" s="2"/>
      <c r="FXA224" s="2"/>
      <c r="FXB224" s="2"/>
      <c r="FXC224" s="2"/>
      <c r="FXD224" s="2"/>
      <c r="FXE224" s="2"/>
      <c r="FXF224" s="2"/>
      <c r="FXG224" s="2"/>
      <c r="FXH224" s="2"/>
      <c r="FXI224" s="2"/>
      <c r="FXJ224" s="2"/>
      <c r="FXK224" s="2"/>
      <c r="FXL224" s="2"/>
      <c r="FXM224" s="2"/>
      <c r="FXN224" s="2"/>
      <c r="FXO224" s="2"/>
      <c r="FXP224" s="2"/>
      <c r="FXQ224" s="2"/>
      <c r="FXR224" s="2"/>
      <c r="FXS224" s="2"/>
      <c r="FXT224" s="2"/>
      <c r="FXU224" s="2"/>
      <c r="FXV224" s="2"/>
      <c r="FXW224" s="2"/>
      <c r="FXX224" s="2"/>
      <c r="FXY224" s="2"/>
      <c r="FXZ224" s="2"/>
      <c r="FYA224" s="2"/>
      <c r="FYB224" s="2"/>
      <c r="FYC224" s="2"/>
      <c r="FYD224" s="2"/>
      <c r="FYE224" s="2"/>
      <c r="FYF224" s="2"/>
      <c r="FYG224" s="2"/>
      <c r="FYH224" s="2"/>
      <c r="FYI224" s="2"/>
      <c r="FYJ224" s="2"/>
      <c r="FYK224" s="2"/>
      <c r="FYL224" s="2"/>
      <c r="FYM224" s="2"/>
      <c r="FYN224" s="2"/>
      <c r="FYO224" s="2"/>
      <c r="FYP224" s="2"/>
      <c r="FYQ224" s="2"/>
      <c r="FYR224" s="2"/>
      <c r="FYS224" s="2"/>
      <c r="FYT224" s="2"/>
      <c r="FYU224" s="2"/>
      <c r="FYV224" s="2"/>
      <c r="FYW224" s="2"/>
      <c r="FYX224" s="2"/>
      <c r="FYY224" s="2"/>
      <c r="FYZ224" s="2"/>
      <c r="FZA224" s="2"/>
      <c r="FZB224" s="2"/>
      <c r="FZC224" s="2"/>
      <c r="FZD224" s="2"/>
      <c r="FZE224" s="2"/>
      <c r="FZF224" s="2"/>
      <c r="FZG224" s="2"/>
      <c r="FZH224" s="2"/>
      <c r="FZI224" s="2"/>
      <c r="FZJ224" s="2"/>
      <c r="FZK224" s="2"/>
      <c r="FZL224" s="2"/>
      <c r="FZM224" s="2"/>
      <c r="FZN224" s="2"/>
      <c r="FZO224" s="2"/>
      <c r="FZP224" s="2"/>
      <c r="FZQ224" s="2"/>
      <c r="FZR224" s="2"/>
      <c r="FZS224" s="2"/>
      <c r="FZT224" s="2"/>
      <c r="FZU224" s="2"/>
      <c r="FZV224" s="2"/>
      <c r="FZW224" s="2"/>
      <c r="FZX224" s="2"/>
      <c r="FZY224" s="2"/>
      <c r="FZZ224" s="2"/>
      <c r="GAA224" s="2"/>
      <c r="GAB224" s="2"/>
      <c r="GAC224" s="2"/>
      <c r="GAD224" s="2"/>
      <c r="GAE224" s="2"/>
      <c r="GAF224" s="2"/>
      <c r="GAG224" s="2"/>
      <c r="GAH224" s="2"/>
      <c r="GAI224" s="2"/>
      <c r="GAJ224" s="2"/>
      <c r="GAK224" s="2"/>
      <c r="GAL224" s="2"/>
      <c r="GAM224" s="2"/>
      <c r="GAN224" s="2"/>
      <c r="GAO224" s="2"/>
      <c r="GAP224" s="2"/>
      <c r="GAQ224" s="2"/>
      <c r="GAR224" s="2"/>
      <c r="GAS224" s="2"/>
      <c r="GAT224" s="2"/>
      <c r="GAU224" s="2"/>
      <c r="GAV224" s="2"/>
      <c r="GAW224" s="2"/>
      <c r="GAX224" s="2"/>
      <c r="GAY224" s="2"/>
      <c r="GAZ224" s="2"/>
      <c r="GBA224" s="2"/>
      <c r="GBB224" s="2"/>
      <c r="GBC224" s="2"/>
      <c r="GBD224" s="2"/>
      <c r="GBE224" s="2"/>
      <c r="GBF224" s="2"/>
      <c r="GBG224" s="2"/>
      <c r="GBH224" s="2"/>
      <c r="GBI224" s="2"/>
      <c r="GBJ224" s="2"/>
      <c r="GBK224" s="2"/>
      <c r="GBL224" s="2"/>
      <c r="GBM224" s="2"/>
      <c r="GBN224" s="2"/>
      <c r="GBO224" s="2"/>
      <c r="GBP224" s="2"/>
      <c r="GBQ224" s="2"/>
      <c r="GBR224" s="2"/>
      <c r="GBS224" s="2"/>
      <c r="GBT224" s="2"/>
      <c r="GBU224" s="2"/>
      <c r="GBV224" s="2"/>
      <c r="GBW224" s="2"/>
      <c r="GBX224" s="2"/>
      <c r="GBY224" s="2"/>
      <c r="GBZ224" s="2"/>
      <c r="GCA224" s="2"/>
      <c r="GCB224" s="2"/>
      <c r="GCC224" s="2"/>
      <c r="GCD224" s="2"/>
      <c r="GCE224" s="2"/>
      <c r="GCF224" s="2"/>
      <c r="GCG224" s="2"/>
      <c r="GCH224" s="2"/>
      <c r="GCI224" s="2"/>
      <c r="GCJ224" s="2"/>
      <c r="GCK224" s="2"/>
      <c r="GCL224" s="2"/>
      <c r="GCM224" s="2"/>
      <c r="GCN224" s="2"/>
      <c r="GCO224" s="2"/>
      <c r="GCP224" s="2"/>
      <c r="GCQ224" s="2"/>
      <c r="GCR224" s="2"/>
      <c r="GCS224" s="2"/>
      <c r="GCT224" s="2"/>
      <c r="GCU224" s="2"/>
      <c r="GCV224" s="2"/>
      <c r="GCW224" s="2"/>
      <c r="GCX224" s="2"/>
      <c r="GCY224" s="2"/>
      <c r="GCZ224" s="2"/>
      <c r="GDA224" s="2"/>
      <c r="GDB224" s="2"/>
      <c r="GDC224" s="2"/>
      <c r="GDD224" s="2"/>
      <c r="GDE224" s="2"/>
      <c r="GDF224" s="2"/>
      <c r="GDG224" s="2"/>
      <c r="GDH224" s="2"/>
      <c r="GDI224" s="2"/>
      <c r="GDJ224" s="2"/>
      <c r="GDK224" s="2"/>
      <c r="GDL224" s="2"/>
      <c r="GDM224" s="2"/>
      <c r="GDN224" s="2"/>
      <c r="GDO224" s="2"/>
      <c r="GDP224" s="2"/>
      <c r="GDQ224" s="2"/>
      <c r="GDR224" s="2"/>
      <c r="GDS224" s="2"/>
      <c r="GDT224" s="2"/>
      <c r="GDU224" s="2"/>
      <c r="GDV224" s="2"/>
      <c r="GDW224" s="2"/>
      <c r="GDX224" s="2"/>
      <c r="GDY224" s="2"/>
      <c r="GDZ224" s="2"/>
      <c r="GEA224" s="2"/>
      <c r="GEB224" s="2"/>
      <c r="GEC224" s="2"/>
      <c r="GED224" s="2"/>
      <c r="GEE224" s="2"/>
      <c r="GEF224" s="2"/>
      <c r="GEG224" s="2"/>
      <c r="GEH224" s="2"/>
      <c r="GEI224" s="2"/>
      <c r="GEJ224" s="2"/>
      <c r="GEK224" s="2"/>
      <c r="GEL224" s="2"/>
      <c r="GEM224" s="2"/>
      <c r="GEN224" s="2"/>
      <c r="GEO224" s="2"/>
      <c r="GEP224" s="2"/>
      <c r="GEQ224" s="2"/>
      <c r="GER224" s="2"/>
      <c r="GES224" s="2"/>
      <c r="GET224" s="2"/>
      <c r="GEU224" s="2"/>
      <c r="GEV224" s="2"/>
      <c r="GEW224" s="2"/>
      <c r="GEX224" s="2"/>
      <c r="GEY224" s="2"/>
      <c r="GEZ224" s="2"/>
      <c r="GFA224" s="2"/>
      <c r="GFB224" s="2"/>
      <c r="GFC224" s="2"/>
      <c r="GFD224" s="2"/>
      <c r="GFE224" s="2"/>
      <c r="GFF224" s="2"/>
      <c r="GFG224" s="2"/>
      <c r="GFH224" s="2"/>
      <c r="GFI224" s="2"/>
      <c r="GFJ224" s="2"/>
      <c r="GFK224" s="2"/>
      <c r="GFL224" s="2"/>
      <c r="GFM224" s="2"/>
      <c r="GFN224" s="2"/>
      <c r="GFO224" s="2"/>
      <c r="GFP224" s="2"/>
      <c r="GFQ224" s="2"/>
      <c r="GFR224" s="2"/>
      <c r="GFS224" s="2"/>
      <c r="GFT224" s="2"/>
      <c r="GFU224" s="2"/>
      <c r="GFV224" s="2"/>
      <c r="GFW224" s="2"/>
      <c r="GFX224" s="2"/>
      <c r="GFY224" s="2"/>
      <c r="GFZ224" s="2"/>
      <c r="GGA224" s="2"/>
      <c r="GGB224" s="2"/>
      <c r="GGC224" s="2"/>
      <c r="GGD224" s="2"/>
      <c r="GGE224" s="2"/>
      <c r="GGF224" s="2"/>
      <c r="GGG224" s="2"/>
      <c r="GGH224" s="2"/>
      <c r="GGI224" s="2"/>
      <c r="GGJ224" s="2"/>
      <c r="GGK224" s="2"/>
      <c r="GGL224" s="2"/>
      <c r="GGM224" s="2"/>
      <c r="GGN224" s="2"/>
      <c r="GGO224" s="2"/>
      <c r="GGP224" s="2"/>
      <c r="GGQ224" s="2"/>
      <c r="GGR224" s="2"/>
      <c r="GGS224" s="2"/>
      <c r="GGT224" s="2"/>
      <c r="GGU224" s="2"/>
      <c r="GGV224" s="2"/>
      <c r="GGW224" s="2"/>
      <c r="GGX224" s="2"/>
      <c r="GGY224" s="2"/>
      <c r="GGZ224" s="2"/>
      <c r="GHA224" s="2"/>
      <c r="GHB224" s="2"/>
      <c r="GHC224" s="2"/>
      <c r="GHD224" s="2"/>
      <c r="GHE224" s="2"/>
      <c r="GHF224" s="2"/>
      <c r="GHG224" s="2"/>
      <c r="GHH224" s="2"/>
      <c r="GHI224" s="2"/>
      <c r="GHJ224" s="2"/>
      <c r="GHK224" s="2"/>
      <c r="GHL224" s="2"/>
      <c r="GHM224" s="2"/>
      <c r="GHN224" s="2"/>
      <c r="GHO224" s="2"/>
      <c r="GHP224" s="2"/>
      <c r="GHQ224" s="2"/>
      <c r="GHR224" s="2"/>
      <c r="GHS224" s="2"/>
      <c r="GHT224" s="2"/>
      <c r="GHU224" s="2"/>
      <c r="GHV224" s="2"/>
      <c r="GHW224" s="2"/>
      <c r="GHX224" s="2"/>
      <c r="GHY224" s="2"/>
      <c r="GHZ224" s="2"/>
      <c r="GIA224" s="2"/>
      <c r="GIB224" s="2"/>
      <c r="GIC224" s="2"/>
      <c r="GID224" s="2"/>
      <c r="GIE224" s="2"/>
      <c r="GIF224" s="2"/>
      <c r="GIG224" s="2"/>
      <c r="GIH224" s="2"/>
      <c r="GII224" s="2"/>
      <c r="GIJ224" s="2"/>
      <c r="GIK224" s="2"/>
      <c r="GIL224" s="2"/>
      <c r="GIM224" s="2"/>
      <c r="GIN224" s="2"/>
      <c r="GIO224" s="2"/>
      <c r="GIP224" s="2"/>
      <c r="GIQ224" s="2"/>
      <c r="GIR224" s="2"/>
      <c r="GIS224" s="2"/>
      <c r="GIT224" s="2"/>
      <c r="GIU224" s="2"/>
      <c r="GIV224" s="2"/>
      <c r="GIW224" s="2"/>
      <c r="GIX224" s="2"/>
      <c r="GIY224" s="2"/>
      <c r="GIZ224" s="2"/>
      <c r="GJA224" s="2"/>
      <c r="GJB224" s="2"/>
      <c r="GJC224" s="2"/>
      <c r="GJD224" s="2"/>
      <c r="GJE224" s="2"/>
      <c r="GJF224" s="2"/>
      <c r="GJG224" s="2"/>
      <c r="GJH224" s="2"/>
      <c r="GJI224" s="2"/>
      <c r="GJJ224" s="2"/>
      <c r="GJK224" s="2"/>
      <c r="GJL224" s="2"/>
      <c r="GJM224" s="2"/>
      <c r="GJN224" s="2"/>
      <c r="GJO224" s="2"/>
      <c r="GJP224" s="2"/>
      <c r="GJQ224" s="2"/>
      <c r="GJR224" s="2"/>
      <c r="GJS224" s="2"/>
      <c r="GJT224" s="2"/>
      <c r="GJU224" s="2"/>
      <c r="GJV224" s="2"/>
      <c r="GJW224" s="2"/>
      <c r="GJX224" s="2"/>
      <c r="GJY224" s="2"/>
      <c r="GJZ224" s="2"/>
      <c r="GKA224" s="2"/>
      <c r="GKB224" s="2"/>
      <c r="GKC224" s="2"/>
      <c r="GKD224" s="2"/>
      <c r="GKE224" s="2"/>
      <c r="GKF224" s="2"/>
      <c r="GKG224" s="2"/>
      <c r="GKH224" s="2"/>
      <c r="GKI224" s="2"/>
      <c r="GKJ224" s="2"/>
      <c r="GKK224" s="2"/>
      <c r="GKL224" s="2"/>
      <c r="GKM224" s="2"/>
      <c r="GKN224" s="2"/>
      <c r="GKO224" s="2"/>
      <c r="GKP224" s="2"/>
      <c r="GKQ224" s="2"/>
      <c r="GKR224" s="2"/>
      <c r="GKS224" s="2"/>
      <c r="GKT224" s="2"/>
      <c r="GKU224" s="2"/>
      <c r="GKV224" s="2"/>
      <c r="GKW224" s="2"/>
      <c r="GKX224" s="2"/>
      <c r="GKY224" s="2"/>
      <c r="GKZ224" s="2"/>
      <c r="GLA224" s="2"/>
      <c r="GLB224" s="2"/>
      <c r="GLC224" s="2"/>
      <c r="GLD224" s="2"/>
      <c r="GLE224" s="2"/>
      <c r="GLF224" s="2"/>
      <c r="GLG224" s="2"/>
      <c r="GLH224" s="2"/>
      <c r="GLI224" s="2"/>
      <c r="GLJ224" s="2"/>
      <c r="GLK224" s="2"/>
      <c r="GLL224" s="2"/>
      <c r="GLM224" s="2"/>
      <c r="GLN224" s="2"/>
      <c r="GLO224" s="2"/>
      <c r="GLP224" s="2"/>
      <c r="GLQ224" s="2"/>
      <c r="GLR224" s="2"/>
      <c r="GLS224" s="2"/>
      <c r="GLT224" s="2"/>
      <c r="GLU224" s="2"/>
      <c r="GLV224" s="2"/>
      <c r="GLW224" s="2"/>
      <c r="GLX224" s="2"/>
      <c r="GLY224" s="2"/>
      <c r="GLZ224" s="2"/>
      <c r="GMA224" s="2"/>
      <c r="GMB224" s="2"/>
      <c r="GMC224" s="2"/>
      <c r="GMD224" s="2"/>
      <c r="GME224" s="2"/>
      <c r="GMF224" s="2"/>
      <c r="GMG224" s="2"/>
      <c r="GMH224" s="2"/>
      <c r="GMI224" s="2"/>
      <c r="GMJ224" s="2"/>
      <c r="GMK224" s="2"/>
      <c r="GML224" s="2"/>
      <c r="GMM224" s="2"/>
      <c r="GMN224" s="2"/>
      <c r="GMO224" s="2"/>
      <c r="GMP224" s="2"/>
      <c r="GMQ224" s="2"/>
      <c r="GMR224" s="2"/>
      <c r="GMS224" s="2"/>
      <c r="GMT224" s="2"/>
      <c r="GMU224" s="2"/>
      <c r="GMV224" s="2"/>
      <c r="GMW224" s="2"/>
      <c r="GMX224" s="2"/>
      <c r="GMY224" s="2"/>
      <c r="GMZ224" s="2"/>
      <c r="GNA224" s="2"/>
      <c r="GNB224" s="2"/>
      <c r="GNC224" s="2"/>
      <c r="GND224" s="2"/>
      <c r="GNE224" s="2"/>
      <c r="GNF224" s="2"/>
      <c r="GNG224" s="2"/>
      <c r="GNH224" s="2"/>
      <c r="GNI224" s="2"/>
      <c r="GNJ224" s="2"/>
      <c r="GNK224" s="2"/>
      <c r="GNL224" s="2"/>
      <c r="GNM224" s="2"/>
      <c r="GNN224" s="2"/>
      <c r="GNO224" s="2"/>
      <c r="GNP224" s="2"/>
      <c r="GNQ224" s="2"/>
      <c r="GNR224" s="2"/>
      <c r="GNS224" s="2"/>
      <c r="GNT224" s="2"/>
      <c r="GNU224" s="2"/>
      <c r="GNV224" s="2"/>
      <c r="GNW224" s="2"/>
      <c r="GNX224" s="2"/>
      <c r="GNY224" s="2"/>
      <c r="GNZ224" s="2"/>
      <c r="GOA224" s="2"/>
      <c r="GOB224" s="2"/>
      <c r="GOC224" s="2"/>
      <c r="GOD224" s="2"/>
      <c r="GOE224" s="2"/>
      <c r="GOF224" s="2"/>
      <c r="GOG224" s="2"/>
      <c r="GOH224" s="2"/>
      <c r="GOI224" s="2"/>
      <c r="GOJ224" s="2"/>
      <c r="GOK224" s="2"/>
      <c r="GOL224" s="2"/>
      <c r="GOM224" s="2"/>
      <c r="GON224" s="2"/>
      <c r="GOO224" s="2"/>
      <c r="GOP224" s="2"/>
      <c r="GOQ224" s="2"/>
      <c r="GOR224" s="2"/>
      <c r="GOS224" s="2"/>
      <c r="GOT224" s="2"/>
      <c r="GOU224" s="2"/>
      <c r="GOV224" s="2"/>
      <c r="GOW224" s="2"/>
      <c r="GOX224" s="2"/>
      <c r="GOY224" s="2"/>
      <c r="GOZ224" s="2"/>
      <c r="GPA224" s="2"/>
      <c r="GPB224" s="2"/>
      <c r="GPC224" s="2"/>
      <c r="GPD224" s="2"/>
      <c r="GPE224" s="2"/>
      <c r="GPF224" s="2"/>
      <c r="GPG224" s="2"/>
      <c r="GPH224" s="2"/>
      <c r="GPI224" s="2"/>
      <c r="GPJ224" s="2"/>
      <c r="GPK224" s="2"/>
      <c r="GPL224" s="2"/>
      <c r="GPM224" s="2"/>
      <c r="GPN224" s="2"/>
      <c r="GPO224" s="2"/>
      <c r="GPP224" s="2"/>
      <c r="GPQ224" s="2"/>
      <c r="GPR224" s="2"/>
      <c r="GPS224" s="2"/>
      <c r="GPT224" s="2"/>
      <c r="GPU224" s="2"/>
      <c r="GPV224" s="2"/>
      <c r="GPW224" s="2"/>
      <c r="GPX224" s="2"/>
      <c r="GPY224" s="2"/>
      <c r="GPZ224" s="2"/>
      <c r="GQA224" s="2"/>
      <c r="GQB224" s="2"/>
      <c r="GQC224" s="2"/>
      <c r="GQD224" s="2"/>
      <c r="GQE224" s="2"/>
      <c r="GQF224" s="2"/>
      <c r="GQG224" s="2"/>
      <c r="GQH224" s="2"/>
      <c r="GQI224" s="2"/>
      <c r="GQJ224" s="2"/>
      <c r="GQK224" s="2"/>
      <c r="GQL224" s="2"/>
      <c r="GQM224" s="2"/>
      <c r="GQN224" s="2"/>
      <c r="GQO224" s="2"/>
      <c r="GQP224" s="2"/>
      <c r="GQQ224" s="2"/>
      <c r="GQR224" s="2"/>
      <c r="GQS224" s="2"/>
      <c r="GQT224" s="2"/>
      <c r="GQU224" s="2"/>
      <c r="GQV224" s="2"/>
      <c r="GQW224" s="2"/>
      <c r="GQX224" s="2"/>
      <c r="GQY224" s="2"/>
      <c r="GQZ224" s="2"/>
      <c r="GRA224" s="2"/>
      <c r="GRB224" s="2"/>
      <c r="GRC224" s="2"/>
      <c r="GRD224" s="2"/>
      <c r="GRE224" s="2"/>
      <c r="GRF224" s="2"/>
      <c r="GRG224" s="2"/>
      <c r="GRH224" s="2"/>
      <c r="GRI224" s="2"/>
      <c r="GRJ224" s="2"/>
      <c r="GRK224" s="2"/>
      <c r="GRL224" s="2"/>
      <c r="GRM224" s="2"/>
      <c r="GRN224" s="2"/>
      <c r="GRO224" s="2"/>
      <c r="GRP224" s="2"/>
      <c r="GRQ224" s="2"/>
      <c r="GRR224" s="2"/>
      <c r="GRS224" s="2"/>
      <c r="GRT224" s="2"/>
      <c r="GRU224" s="2"/>
      <c r="GRV224" s="2"/>
      <c r="GRW224" s="2"/>
      <c r="GRX224" s="2"/>
      <c r="GRY224" s="2"/>
      <c r="GRZ224" s="2"/>
      <c r="GSA224" s="2"/>
      <c r="GSB224" s="2"/>
      <c r="GSC224" s="2"/>
      <c r="GSD224" s="2"/>
      <c r="GSE224" s="2"/>
      <c r="GSF224" s="2"/>
      <c r="GSG224" s="2"/>
      <c r="GSH224" s="2"/>
      <c r="GSI224" s="2"/>
      <c r="GSJ224" s="2"/>
      <c r="GSK224" s="2"/>
      <c r="GSL224" s="2"/>
      <c r="GSM224" s="2"/>
      <c r="GSN224" s="2"/>
      <c r="GSO224" s="2"/>
      <c r="GSP224" s="2"/>
      <c r="GSQ224" s="2"/>
      <c r="GSR224" s="2"/>
      <c r="GSS224" s="2"/>
      <c r="GST224" s="2"/>
      <c r="GSU224" s="2"/>
      <c r="GSV224" s="2"/>
      <c r="GSW224" s="2"/>
      <c r="GSX224" s="2"/>
      <c r="GSY224" s="2"/>
      <c r="GSZ224" s="2"/>
      <c r="GTA224" s="2"/>
      <c r="GTB224" s="2"/>
      <c r="GTC224" s="2"/>
      <c r="GTD224" s="2"/>
      <c r="GTE224" s="2"/>
      <c r="GTF224" s="2"/>
      <c r="GTG224" s="2"/>
      <c r="GTH224" s="2"/>
      <c r="GTI224" s="2"/>
      <c r="GTJ224" s="2"/>
      <c r="GTK224" s="2"/>
      <c r="GTL224" s="2"/>
      <c r="GTM224" s="2"/>
      <c r="GTN224" s="2"/>
      <c r="GTO224" s="2"/>
      <c r="GTP224" s="2"/>
      <c r="GTQ224" s="2"/>
      <c r="GTR224" s="2"/>
      <c r="GTS224" s="2"/>
      <c r="GTT224" s="2"/>
      <c r="GTU224" s="2"/>
      <c r="GTV224" s="2"/>
      <c r="GTW224" s="2"/>
      <c r="GTX224" s="2"/>
      <c r="GTY224" s="2"/>
      <c r="GTZ224" s="2"/>
      <c r="GUA224" s="2"/>
      <c r="GUB224" s="2"/>
      <c r="GUC224" s="2"/>
      <c r="GUD224" s="2"/>
      <c r="GUE224" s="2"/>
      <c r="GUF224" s="2"/>
      <c r="GUG224" s="2"/>
      <c r="GUH224" s="2"/>
      <c r="GUI224" s="2"/>
      <c r="GUJ224" s="2"/>
      <c r="GUK224" s="2"/>
      <c r="GUL224" s="2"/>
      <c r="GUM224" s="2"/>
      <c r="GUN224" s="2"/>
      <c r="GUO224" s="2"/>
      <c r="GUP224" s="2"/>
      <c r="GUQ224" s="2"/>
      <c r="GUR224" s="2"/>
      <c r="GUS224" s="2"/>
      <c r="GUT224" s="2"/>
      <c r="GUU224" s="2"/>
      <c r="GUV224" s="2"/>
      <c r="GUW224" s="2"/>
      <c r="GUX224" s="2"/>
      <c r="GUY224" s="2"/>
      <c r="GUZ224" s="2"/>
      <c r="GVA224" s="2"/>
      <c r="GVB224" s="2"/>
      <c r="GVC224" s="2"/>
      <c r="GVD224" s="2"/>
      <c r="GVE224" s="2"/>
      <c r="GVF224" s="2"/>
      <c r="GVG224" s="2"/>
      <c r="GVH224" s="2"/>
      <c r="GVI224" s="2"/>
      <c r="GVJ224" s="2"/>
      <c r="GVK224" s="2"/>
      <c r="GVL224" s="2"/>
      <c r="GVM224" s="2"/>
      <c r="GVN224" s="2"/>
      <c r="GVO224" s="2"/>
      <c r="GVP224" s="2"/>
      <c r="GVQ224" s="2"/>
      <c r="GVR224" s="2"/>
      <c r="GVS224" s="2"/>
      <c r="GVT224" s="2"/>
      <c r="GVU224" s="2"/>
      <c r="GVV224" s="2"/>
      <c r="GVW224" s="2"/>
      <c r="GVX224" s="2"/>
      <c r="GVY224" s="2"/>
      <c r="GVZ224" s="2"/>
      <c r="GWA224" s="2"/>
      <c r="GWB224" s="2"/>
      <c r="GWC224" s="2"/>
      <c r="GWD224" s="2"/>
      <c r="GWE224" s="2"/>
      <c r="GWF224" s="2"/>
      <c r="GWG224" s="2"/>
      <c r="GWH224" s="2"/>
      <c r="GWI224" s="2"/>
      <c r="GWJ224" s="2"/>
      <c r="GWK224" s="2"/>
      <c r="GWL224" s="2"/>
      <c r="GWM224" s="2"/>
      <c r="GWN224" s="2"/>
      <c r="GWO224" s="2"/>
      <c r="GWP224" s="2"/>
      <c r="GWQ224" s="2"/>
      <c r="GWR224" s="2"/>
      <c r="GWS224" s="2"/>
      <c r="GWT224" s="2"/>
      <c r="GWU224" s="2"/>
      <c r="GWV224" s="2"/>
      <c r="GWW224" s="2"/>
      <c r="GWX224" s="2"/>
      <c r="GWY224" s="2"/>
      <c r="GWZ224" s="2"/>
      <c r="GXA224" s="2"/>
      <c r="GXB224" s="2"/>
      <c r="GXC224" s="2"/>
      <c r="GXD224" s="2"/>
      <c r="GXE224" s="2"/>
      <c r="GXF224" s="2"/>
      <c r="GXG224" s="2"/>
      <c r="GXH224" s="2"/>
      <c r="GXI224" s="2"/>
      <c r="GXJ224" s="2"/>
      <c r="GXK224" s="2"/>
      <c r="GXL224" s="2"/>
      <c r="GXM224" s="2"/>
      <c r="GXN224" s="2"/>
      <c r="GXO224" s="2"/>
      <c r="GXP224" s="2"/>
      <c r="GXQ224" s="2"/>
      <c r="GXR224" s="2"/>
      <c r="GXS224" s="2"/>
      <c r="GXT224" s="2"/>
      <c r="GXU224" s="2"/>
      <c r="GXV224" s="2"/>
      <c r="GXW224" s="2"/>
      <c r="GXX224" s="2"/>
      <c r="GXY224" s="2"/>
      <c r="GXZ224" s="2"/>
      <c r="GYA224" s="2"/>
      <c r="GYB224" s="2"/>
      <c r="GYC224" s="2"/>
      <c r="GYD224" s="2"/>
      <c r="GYE224" s="2"/>
      <c r="GYF224" s="2"/>
      <c r="GYG224" s="2"/>
      <c r="GYH224" s="2"/>
      <c r="GYI224" s="2"/>
      <c r="GYJ224" s="2"/>
      <c r="GYK224" s="2"/>
      <c r="GYL224" s="2"/>
      <c r="GYM224" s="2"/>
      <c r="GYN224" s="2"/>
      <c r="GYO224" s="2"/>
      <c r="GYP224" s="2"/>
      <c r="GYQ224" s="2"/>
      <c r="GYR224" s="2"/>
      <c r="GYS224" s="2"/>
      <c r="GYT224" s="2"/>
      <c r="GYU224" s="2"/>
      <c r="GYV224" s="2"/>
      <c r="GYW224" s="2"/>
      <c r="GYX224" s="2"/>
      <c r="GYY224" s="2"/>
      <c r="GYZ224" s="2"/>
      <c r="GZA224" s="2"/>
      <c r="GZB224" s="2"/>
      <c r="GZC224" s="2"/>
      <c r="GZD224" s="2"/>
      <c r="GZE224" s="2"/>
      <c r="GZF224" s="2"/>
      <c r="GZG224" s="2"/>
      <c r="GZH224" s="2"/>
      <c r="GZI224" s="2"/>
      <c r="GZJ224" s="2"/>
      <c r="GZK224" s="2"/>
      <c r="GZL224" s="2"/>
      <c r="GZM224" s="2"/>
      <c r="GZN224" s="2"/>
      <c r="GZO224" s="2"/>
      <c r="GZP224" s="2"/>
      <c r="GZQ224" s="2"/>
      <c r="GZR224" s="2"/>
      <c r="GZS224" s="2"/>
      <c r="GZT224" s="2"/>
      <c r="GZU224" s="2"/>
      <c r="GZV224" s="2"/>
      <c r="GZW224" s="2"/>
      <c r="GZX224" s="2"/>
      <c r="GZY224" s="2"/>
      <c r="GZZ224" s="2"/>
      <c r="HAA224" s="2"/>
      <c r="HAB224" s="2"/>
      <c r="HAC224" s="2"/>
      <c r="HAD224" s="2"/>
      <c r="HAE224" s="2"/>
      <c r="HAF224" s="2"/>
      <c r="HAG224" s="2"/>
      <c r="HAH224" s="2"/>
      <c r="HAI224" s="2"/>
      <c r="HAJ224" s="2"/>
      <c r="HAK224" s="2"/>
      <c r="HAL224" s="2"/>
      <c r="HAM224" s="2"/>
      <c r="HAN224" s="2"/>
      <c r="HAO224" s="2"/>
      <c r="HAP224" s="2"/>
      <c r="HAQ224" s="2"/>
      <c r="HAR224" s="2"/>
      <c r="HAS224" s="2"/>
      <c r="HAT224" s="2"/>
      <c r="HAU224" s="2"/>
      <c r="HAV224" s="2"/>
      <c r="HAW224" s="2"/>
      <c r="HAX224" s="2"/>
      <c r="HAY224" s="2"/>
      <c r="HAZ224" s="2"/>
      <c r="HBA224" s="2"/>
      <c r="HBB224" s="2"/>
      <c r="HBC224" s="2"/>
      <c r="HBD224" s="2"/>
      <c r="HBE224" s="2"/>
      <c r="HBF224" s="2"/>
      <c r="HBG224" s="2"/>
      <c r="HBH224" s="2"/>
      <c r="HBI224" s="2"/>
      <c r="HBJ224" s="2"/>
      <c r="HBK224" s="2"/>
      <c r="HBL224" s="2"/>
      <c r="HBM224" s="2"/>
      <c r="HBN224" s="2"/>
      <c r="HBO224" s="2"/>
      <c r="HBP224" s="2"/>
      <c r="HBQ224" s="2"/>
      <c r="HBR224" s="2"/>
      <c r="HBS224" s="2"/>
      <c r="HBT224" s="2"/>
      <c r="HBU224" s="2"/>
      <c r="HBV224" s="2"/>
      <c r="HBW224" s="2"/>
      <c r="HBX224" s="2"/>
      <c r="HBY224" s="2"/>
      <c r="HBZ224" s="2"/>
      <c r="HCA224" s="2"/>
      <c r="HCB224" s="2"/>
      <c r="HCC224" s="2"/>
      <c r="HCD224" s="2"/>
      <c r="HCE224" s="2"/>
      <c r="HCF224" s="2"/>
      <c r="HCG224" s="2"/>
      <c r="HCH224" s="2"/>
      <c r="HCI224" s="2"/>
      <c r="HCJ224" s="2"/>
      <c r="HCK224" s="2"/>
      <c r="HCL224" s="2"/>
      <c r="HCM224" s="2"/>
      <c r="HCN224" s="2"/>
      <c r="HCO224" s="2"/>
      <c r="HCP224" s="2"/>
      <c r="HCQ224" s="2"/>
      <c r="HCR224" s="2"/>
      <c r="HCS224" s="2"/>
      <c r="HCT224" s="2"/>
      <c r="HCU224" s="2"/>
      <c r="HCV224" s="2"/>
      <c r="HCW224" s="2"/>
      <c r="HCX224" s="2"/>
      <c r="HCY224" s="2"/>
      <c r="HCZ224" s="2"/>
      <c r="HDA224" s="2"/>
      <c r="HDB224" s="2"/>
      <c r="HDC224" s="2"/>
      <c r="HDD224" s="2"/>
      <c r="HDE224" s="2"/>
      <c r="HDF224" s="2"/>
      <c r="HDG224" s="2"/>
      <c r="HDH224" s="2"/>
      <c r="HDI224" s="2"/>
      <c r="HDJ224" s="2"/>
      <c r="HDK224" s="2"/>
      <c r="HDL224" s="2"/>
      <c r="HDM224" s="2"/>
      <c r="HDN224" s="2"/>
      <c r="HDO224" s="2"/>
      <c r="HDP224" s="2"/>
      <c r="HDQ224" s="2"/>
      <c r="HDR224" s="2"/>
      <c r="HDS224" s="2"/>
      <c r="HDT224" s="2"/>
      <c r="HDU224" s="2"/>
      <c r="HDV224" s="2"/>
      <c r="HDW224" s="2"/>
      <c r="HDX224" s="2"/>
      <c r="HDY224" s="2"/>
      <c r="HDZ224" s="2"/>
      <c r="HEA224" s="2"/>
      <c r="HEB224" s="2"/>
      <c r="HEC224" s="2"/>
      <c r="HED224" s="2"/>
      <c r="HEE224" s="2"/>
      <c r="HEF224" s="2"/>
      <c r="HEG224" s="2"/>
      <c r="HEH224" s="2"/>
      <c r="HEI224" s="2"/>
      <c r="HEJ224" s="2"/>
      <c r="HEK224" s="2"/>
      <c r="HEL224" s="2"/>
      <c r="HEM224" s="2"/>
      <c r="HEN224" s="2"/>
      <c r="HEO224" s="2"/>
      <c r="HEP224" s="2"/>
      <c r="HEQ224" s="2"/>
      <c r="HER224" s="2"/>
      <c r="HES224" s="2"/>
      <c r="HET224" s="2"/>
      <c r="HEU224" s="2"/>
      <c r="HEV224" s="2"/>
      <c r="HEW224" s="2"/>
      <c r="HEX224" s="2"/>
      <c r="HEY224" s="2"/>
      <c r="HEZ224" s="2"/>
      <c r="HFA224" s="2"/>
      <c r="HFB224" s="2"/>
      <c r="HFC224" s="2"/>
      <c r="HFD224" s="2"/>
      <c r="HFE224" s="2"/>
      <c r="HFF224" s="2"/>
      <c r="HFG224" s="2"/>
      <c r="HFH224" s="2"/>
      <c r="HFI224" s="2"/>
      <c r="HFJ224" s="2"/>
      <c r="HFK224" s="2"/>
      <c r="HFL224" s="2"/>
      <c r="HFM224" s="2"/>
      <c r="HFN224" s="2"/>
      <c r="HFO224" s="2"/>
      <c r="HFP224" s="2"/>
      <c r="HFQ224" s="2"/>
      <c r="HFR224" s="2"/>
      <c r="HFS224" s="2"/>
      <c r="HFT224" s="2"/>
      <c r="HFU224" s="2"/>
      <c r="HFV224" s="2"/>
      <c r="HFW224" s="2"/>
      <c r="HFX224" s="2"/>
      <c r="HFY224" s="2"/>
      <c r="HFZ224" s="2"/>
      <c r="HGA224" s="2"/>
      <c r="HGB224" s="2"/>
      <c r="HGC224" s="2"/>
      <c r="HGD224" s="2"/>
      <c r="HGE224" s="2"/>
      <c r="HGF224" s="2"/>
      <c r="HGG224" s="2"/>
      <c r="HGH224" s="2"/>
      <c r="HGI224" s="2"/>
      <c r="HGJ224" s="2"/>
      <c r="HGK224" s="2"/>
      <c r="HGL224" s="2"/>
      <c r="HGM224" s="2"/>
      <c r="HGN224" s="2"/>
      <c r="HGO224" s="2"/>
      <c r="HGP224" s="2"/>
      <c r="HGQ224" s="2"/>
      <c r="HGR224" s="2"/>
      <c r="HGS224" s="2"/>
      <c r="HGT224" s="2"/>
      <c r="HGU224" s="2"/>
      <c r="HGV224" s="2"/>
      <c r="HGW224" s="2"/>
      <c r="HGX224" s="2"/>
      <c r="HGY224" s="2"/>
      <c r="HGZ224" s="2"/>
      <c r="HHA224" s="2"/>
      <c r="HHB224" s="2"/>
      <c r="HHC224" s="2"/>
      <c r="HHD224" s="2"/>
      <c r="HHE224" s="2"/>
      <c r="HHF224" s="2"/>
      <c r="HHG224" s="2"/>
      <c r="HHH224" s="2"/>
      <c r="HHI224" s="2"/>
      <c r="HHJ224" s="2"/>
      <c r="HHK224" s="2"/>
      <c r="HHL224" s="2"/>
      <c r="HHM224" s="2"/>
      <c r="HHN224" s="2"/>
      <c r="HHO224" s="2"/>
      <c r="HHP224" s="2"/>
      <c r="HHQ224" s="2"/>
      <c r="HHR224" s="2"/>
      <c r="HHS224" s="2"/>
      <c r="HHT224" s="2"/>
      <c r="HHU224" s="2"/>
      <c r="HHV224" s="2"/>
      <c r="HHW224" s="2"/>
      <c r="HHX224" s="2"/>
      <c r="HHY224" s="2"/>
      <c r="HHZ224" s="2"/>
      <c r="HIA224" s="2"/>
      <c r="HIB224" s="2"/>
      <c r="HIC224" s="2"/>
      <c r="HID224" s="2"/>
      <c r="HIE224" s="2"/>
      <c r="HIF224" s="2"/>
      <c r="HIG224" s="2"/>
      <c r="HIH224" s="2"/>
      <c r="HII224" s="2"/>
      <c r="HIJ224" s="2"/>
      <c r="HIK224" s="2"/>
      <c r="HIL224" s="2"/>
      <c r="HIM224" s="2"/>
      <c r="HIN224" s="2"/>
      <c r="HIO224" s="2"/>
      <c r="HIP224" s="2"/>
      <c r="HIQ224" s="2"/>
      <c r="HIR224" s="2"/>
      <c r="HIS224" s="2"/>
      <c r="HIT224" s="2"/>
      <c r="HIU224" s="2"/>
      <c r="HIV224" s="2"/>
      <c r="HIW224" s="2"/>
      <c r="HIX224" s="2"/>
      <c r="HIY224" s="2"/>
      <c r="HIZ224" s="2"/>
      <c r="HJA224" s="2"/>
      <c r="HJB224" s="2"/>
      <c r="HJC224" s="2"/>
      <c r="HJD224" s="2"/>
      <c r="HJE224" s="2"/>
      <c r="HJF224" s="2"/>
      <c r="HJG224" s="2"/>
      <c r="HJH224" s="2"/>
      <c r="HJI224" s="2"/>
      <c r="HJJ224" s="2"/>
      <c r="HJK224" s="2"/>
      <c r="HJL224" s="2"/>
      <c r="HJM224" s="2"/>
      <c r="HJN224" s="2"/>
      <c r="HJO224" s="2"/>
      <c r="HJP224" s="2"/>
      <c r="HJQ224" s="2"/>
      <c r="HJR224" s="2"/>
      <c r="HJS224" s="2"/>
      <c r="HJT224" s="2"/>
      <c r="HJU224" s="2"/>
      <c r="HJV224" s="2"/>
      <c r="HJW224" s="2"/>
      <c r="HJX224" s="2"/>
      <c r="HJY224" s="2"/>
      <c r="HJZ224" s="2"/>
      <c r="HKA224" s="2"/>
      <c r="HKB224" s="2"/>
      <c r="HKC224" s="2"/>
      <c r="HKD224" s="2"/>
      <c r="HKE224" s="2"/>
      <c r="HKF224" s="2"/>
      <c r="HKG224" s="2"/>
      <c r="HKH224" s="2"/>
      <c r="HKI224" s="2"/>
      <c r="HKJ224" s="2"/>
      <c r="HKK224" s="2"/>
      <c r="HKL224" s="2"/>
      <c r="HKM224" s="2"/>
      <c r="HKN224" s="2"/>
      <c r="HKO224" s="2"/>
      <c r="HKP224" s="2"/>
      <c r="HKQ224" s="2"/>
      <c r="HKR224" s="2"/>
      <c r="HKS224" s="2"/>
      <c r="HKT224" s="2"/>
      <c r="HKU224" s="2"/>
      <c r="HKV224" s="2"/>
      <c r="HKW224" s="2"/>
      <c r="HKX224" s="2"/>
      <c r="HKY224" s="2"/>
      <c r="HKZ224" s="2"/>
      <c r="HLA224" s="2"/>
      <c r="HLB224" s="2"/>
      <c r="HLC224" s="2"/>
      <c r="HLD224" s="2"/>
      <c r="HLE224" s="2"/>
      <c r="HLF224" s="2"/>
      <c r="HLG224" s="2"/>
      <c r="HLH224" s="2"/>
      <c r="HLI224" s="2"/>
      <c r="HLJ224" s="2"/>
      <c r="HLK224" s="2"/>
      <c r="HLL224" s="2"/>
      <c r="HLM224" s="2"/>
      <c r="HLN224" s="2"/>
      <c r="HLO224" s="2"/>
      <c r="HLP224" s="2"/>
      <c r="HLQ224" s="2"/>
      <c r="HLR224" s="2"/>
      <c r="HLS224" s="2"/>
      <c r="HLT224" s="2"/>
      <c r="HLU224" s="2"/>
      <c r="HLV224" s="2"/>
      <c r="HLW224" s="2"/>
      <c r="HLX224" s="2"/>
      <c r="HLY224" s="2"/>
      <c r="HLZ224" s="2"/>
      <c r="HMA224" s="2"/>
      <c r="HMB224" s="2"/>
      <c r="HMC224" s="2"/>
      <c r="HMD224" s="2"/>
      <c r="HME224" s="2"/>
      <c r="HMF224" s="2"/>
      <c r="HMG224" s="2"/>
      <c r="HMH224" s="2"/>
      <c r="HMI224" s="2"/>
      <c r="HMJ224" s="2"/>
      <c r="HMK224" s="2"/>
      <c r="HML224" s="2"/>
      <c r="HMM224" s="2"/>
      <c r="HMN224" s="2"/>
      <c r="HMO224" s="2"/>
      <c r="HMP224" s="2"/>
      <c r="HMQ224" s="2"/>
      <c r="HMR224" s="2"/>
      <c r="HMS224" s="2"/>
      <c r="HMT224" s="2"/>
      <c r="HMU224" s="2"/>
      <c r="HMV224" s="2"/>
      <c r="HMW224" s="2"/>
      <c r="HMX224" s="2"/>
      <c r="HMY224" s="2"/>
      <c r="HMZ224" s="2"/>
      <c r="HNA224" s="2"/>
      <c r="HNB224" s="2"/>
      <c r="HNC224" s="2"/>
      <c r="HND224" s="2"/>
      <c r="HNE224" s="2"/>
      <c r="HNF224" s="2"/>
      <c r="HNG224" s="2"/>
      <c r="HNH224" s="2"/>
      <c r="HNI224" s="2"/>
      <c r="HNJ224" s="2"/>
      <c r="HNK224" s="2"/>
      <c r="HNL224" s="2"/>
      <c r="HNM224" s="2"/>
      <c r="HNN224" s="2"/>
      <c r="HNO224" s="2"/>
      <c r="HNP224" s="2"/>
      <c r="HNQ224" s="2"/>
      <c r="HNR224" s="2"/>
      <c r="HNS224" s="2"/>
      <c r="HNT224" s="2"/>
      <c r="HNU224" s="2"/>
      <c r="HNV224" s="2"/>
      <c r="HNW224" s="2"/>
      <c r="HNX224" s="2"/>
      <c r="HNY224" s="2"/>
      <c r="HNZ224" s="2"/>
      <c r="HOA224" s="2"/>
      <c r="HOB224" s="2"/>
      <c r="HOC224" s="2"/>
      <c r="HOD224" s="2"/>
      <c r="HOE224" s="2"/>
      <c r="HOF224" s="2"/>
      <c r="HOG224" s="2"/>
      <c r="HOH224" s="2"/>
      <c r="HOI224" s="2"/>
      <c r="HOJ224" s="2"/>
      <c r="HOK224" s="2"/>
      <c r="HOL224" s="2"/>
      <c r="HOM224" s="2"/>
      <c r="HON224" s="2"/>
      <c r="HOO224" s="2"/>
      <c r="HOP224" s="2"/>
      <c r="HOQ224" s="2"/>
      <c r="HOR224" s="2"/>
      <c r="HOS224" s="2"/>
      <c r="HOT224" s="2"/>
      <c r="HOU224" s="2"/>
      <c r="HOV224" s="2"/>
      <c r="HOW224" s="2"/>
      <c r="HOX224" s="2"/>
      <c r="HOY224" s="2"/>
      <c r="HOZ224" s="2"/>
      <c r="HPA224" s="2"/>
      <c r="HPB224" s="2"/>
      <c r="HPC224" s="2"/>
      <c r="HPD224" s="2"/>
      <c r="HPE224" s="2"/>
      <c r="HPF224" s="2"/>
      <c r="HPG224" s="2"/>
      <c r="HPH224" s="2"/>
      <c r="HPI224" s="2"/>
      <c r="HPJ224" s="2"/>
      <c r="HPK224" s="2"/>
      <c r="HPL224" s="2"/>
      <c r="HPM224" s="2"/>
      <c r="HPN224" s="2"/>
      <c r="HPO224" s="2"/>
      <c r="HPP224" s="2"/>
      <c r="HPQ224" s="2"/>
      <c r="HPR224" s="2"/>
      <c r="HPS224" s="2"/>
      <c r="HPT224" s="2"/>
      <c r="HPU224" s="2"/>
      <c r="HPV224" s="2"/>
      <c r="HPW224" s="2"/>
      <c r="HPX224" s="2"/>
      <c r="HPY224" s="2"/>
      <c r="HPZ224" s="2"/>
      <c r="HQA224" s="2"/>
      <c r="HQB224" s="2"/>
      <c r="HQC224" s="2"/>
      <c r="HQD224" s="2"/>
      <c r="HQE224" s="2"/>
      <c r="HQF224" s="2"/>
      <c r="HQG224" s="2"/>
      <c r="HQH224" s="2"/>
      <c r="HQI224" s="2"/>
      <c r="HQJ224" s="2"/>
      <c r="HQK224" s="2"/>
      <c r="HQL224" s="2"/>
      <c r="HQM224" s="2"/>
      <c r="HQN224" s="2"/>
      <c r="HQO224" s="2"/>
      <c r="HQP224" s="2"/>
      <c r="HQQ224" s="2"/>
      <c r="HQR224" s="2"/>
      <c r="HQS224" s="2"/>
      <c r="HQT224" s="2"/>
      <c r="HQU224" s="2"/>
      <c r="HQV224" s="2"/>
      <c r="HQW224" s="2"/>
      <c r="HQX224" s="2"/>
      <c r="HQY224" s="2"/>
      <c r="HQZ224" s="2"/>
      <c r="HRA224" s="2"/>
      <c r="HRB224" s="2"/>
      <c r="HRC224" s="2"/>
      <c r="HRD224" s="2"/>
      <c r="HRE224" s="2"/>
      <c r="HRF224" s="2"/>
      <c r="HRG224" s="2"/>
      <c r="HRH224" s="2"/>
      <c r="HRI224" s="2"/>
      <c r="HRJ224" s="2"/>
      <c r="HRK224" s="2"/>
      <c r="HRL224" s="2"/>
      <c r="HRM224" s="2"/>
      <c r="HRN224" s="2"/>
      <c r="HRO224" s="2"/>
      <c r="HRP224" s="2"/>
      <c r="HRQ224" s="2"/>
      <c r="HRR224" s="2"/>
      <c r="HRS224" s="2"/>
      <c r="HRT224" s="2"/>
      <c r="HRU224" s="2"/>
      <c r="HRV224" s="2"/>
      <c r="HRW224" s="2"/>
      <c r="HRX224" s="2"/>
      <c r="HRY224" s="2"/>
      <c r="HRZ224" s="2"/>
      <c r="HSA224" s="2"/>
      <c r="HSB224" s="2"/>
      <c r="HSC224" s="2"/>
      <c r="HSD224" s="2"/>
      <c r="HSE224" s="2"/>
      <c r="HSF224" s="2"/>
      <c r="HSG224" s="2"/>
      <c r="HSH224" s="2"/>
      <c r="HSI224" s="2"/>
      <c r="HSJ224" s="2"/>
      <c r="HSK224" s="2"/>
      <c r="HSL224" s="2"/>
      <c r="HSM224" s="2"/>
      <c r="HSN224" s="2"/>
      <c r="HSO224" s="2"/>
      <c r="HSP224" s="2"/>
      <c r="HSQ224" s="2"/>
      <c r="HSR224" s="2"/>
      <c r="HSS224" s="2"/>
      <c r="HST224" s="2"/>
      <c r="HSU224" s="2"/>
      <c r="HSV224" s="2"/>
      <c r="HSW224" s="2"/>
      <c r="HSX224" s="2"/>
      <c r="HSY224" s="2"/>
      <c r="HSZ224" s="2"/>
      <c r="HTA224" s="2"/>
      <c r="HTB224" s="2"/>
      <c r="HTC224" s="2"/>
      <c r="HTD224" s="2"/>
      <c r="HTE224" s="2"/>
      <c r="HTF224" s="2"/>
      <c r="HTG224" s="2"/>
      <c r="HTH224" s="2"/>
      <c r="HTI224" s="2"/>
      <c r="HTJ224" s="2"/>
      <c r="HTK224" s="2"/>
      <c r="HTL224" s="2"/>
      <c r="HTM224" s="2"/>
      <c r="HTN224" s="2"/>
      <c r="HTO224" s="2"/>
      <c r="HTP224" s="2"/>
      <c r="HTQ224" s="2"/>
      <c r="HTR224" s="2"/>
      <c r="HTS224" s="2"/>
      <c r="HTT224" s="2"/>
      <c r="HTU224" s="2"/>
      <c r="HTV224" s="2"/>
      <c r="HTW224" s="2"/>
      <c r="HTX224" s="2"/>
      <c r="HTY224" s="2"/>
      <c r="HTZ224" s="2"/>
      <c r="HUA224" s="2"/>
      <c r="HUB224" s="2"/>
      <c r="HUC224" s="2"/>
      <c r="HUD224" s="2"/>
      <c r="HUE224" s="2"/>
      <c r="HUF224" s="2"/>
      <c r="HUG224" s="2"/>
      <c r="HUH224" s="2"/>
      <c r="HUI224" s="2"/>
      <c r="HUJ224" s="2"/>
      <c r="HUK224" s="2"/>
      <c r="HUL224" s="2"/>
      <c r="HUM224" s="2"/>
      <c r="HUN224" s="2"/>
      <c r="HUO224" s="2"/>
      <c r="HUP224" s="2"/>
      <c r="HUQ224" s="2"/>
      <c r="HUR224" s="2"/>
      <c r="HUS224" s="2"/>
      <c r="HUT224" s="2"/>
      <c r="HUU224" s="2"/>
      <c r="HUV224" s="2"/>
      <c r="HUW224" s="2"/>
      <c r="HUX224" s="2"/>
      <c r="HUY224" s="2"/>
      <c r="HUZ224" s="2"/>
      <c r="HVA224" s="2"/>
      <c r="HVB224" s="2"/>
      <c r="HVC224" s="2"/>
      <c r="HVD224" s="2"/>
      <c r="HVE224" s="2"/>
      <c r="HVF224" s="2"/>
      <c r="HVG224" s="2"/>
      <c r="HVH224" s="2"/>
      <c r="HVI224" s="2"/>
      <c r="HVJ224" s="2"/>
      <c r="HVK224" s="2"/>
      <c r="HVL224" s="2"/>
      <c r="HVM224" s="2"/>
      <c r="HVN224" s="2"/>
      <c r="HVO224" s="2"/>
      <c r="HVP224" s="2"/>
      <c r="HVQ224" s="2"/>
      <c r="HVR224" s="2"/>
      <c r="HVS224" s="2"/>
      <c r="HVT224" s="2"/>
      <c r="HVU224" s="2"/>
      <c r="HVV224" s="2"/>
      <c r="HVW224" s="2"/>
      <c r="HVX224" s="2"/>
      <c r="HVY224" s="2"/>
      <c r="HVZ224" s="2"/>
      <c r="HWA224" s="2"/>
      <c r="HWB224" s="2"/>
      <c r="HWC224" s="2"/>
      <c r="HWD224" s="2"/>
      <c r="HWE224" s="2"/>
      <c r="HWF224" s="2"/>
      <c r="HWG224" s="2"/>
      <c r="HWH224" s="2"/>
      <c r="HWI224" s="2"/>
      <c r="HWJ224" s="2"/>
      <c r="HWK224" s="2"/>
      <c r="HWL224" s="2"/>
      <c r="HWM224" s="2"/>
      <c r="HWN224" s="2"/>
      <c r="HWO224" s="2"/>
      <c r="HWP224" s="2"/>
      <c r="HWQ224" s="2"/>
      <c r="HWR224" s="2"/>
      <c r="HWS224" s="2"/>
      <c r="HWT224" s="2"/>
      <c r="HWU224" s="2"/>
      <c r="HWV224" s="2"/>
      <c r="HWW224" s="2"/>
      <c r="HWX224" s="2"/>
      <c r="HWY224" s="2"/>
      <c r="HWZ224" s="2"/>
      <c r="HXA224" s="2"/>
      <c r="HXB224" s="2"/>
      <c r="HXC224" s="2"/>
      <c r="HXD224" s="2"/>
      <c r="HXE224" s="2"/>
      <c r="HXF224" s="2"/>
      <c r="HXG224" s="2"/>
      <c r="HXH224" s="2"/>
      <c r="HXI224" s="2"/>
      <c r="HXJ224" s="2"/>
      <c r="HXK224" s="2"/>
      <c r="HXL224" s="2"/>
      <c r="HXM224" s="2"/>
      <c r="HXN224" s="2"/>
      <c r="HXO224" s="2"/>
      <c r="HXP224" s="2"/>
      <c r="HXQ224" s="2"/>
      <c r="HXR224" s="2"/>
      <c r="HXS224" s="2"/>
      <c r="HXT224" s="2"/>
      <c r="HXU224" s="2"/>
      <c r="HXV224" s="2"/>
      <c r="HXW224" s="2"/>
      <c r="HXX224" s="2"/>
      <c r="HXY224" s="2"/>
      <c r="HXZ224" s="2"/>
      <c r="HYA224" s="2"/>
      <c r="HYB224" s="2"/>
      <c r="HYC224" s="2"/>
      <c r="HYD224" s="2"/>
      <c r="HYE224" s="2"/>
      <c r="HYF224" s="2"/>
      <c r="HYG224" s="2"/>
      <c r="HYH224" s="2"/>
      <c r="HYI224" s="2"/>
      <c r="HYJ224" s="2"/>
      <c r="HYK224" s="2"/>
      <c r="HYL224" s="2"/>
      <c r="HYM224" s="2"/>
      <c r="HYN224" s="2"/>
      <c r="HYO224" s="2"/>
      <c r="HYP224" s="2"/>
      <c r="HYQ224" s="2"/>
      <c r="HYR224" s="2"/>
      <c r="HYS224" s="2"/>
      <c r="HYT224" s="2"/>
      <c r="HYU224" s="2"/>
      <c r="HYV224" s="2"/>
      <c r="HYW224" s="2"/>
      <c r="HYX224" s="2"/>
      <c r="HYY224" s="2"/>
      <c r="HYZ224" s="2"/>
      <c r="HZA224" s="2"/>
      <c r="HZB224" s="2"/>
      <c r="HZC224" s="2"/>
      <c r="HZD224" s="2"/>
      <c r="HZE224" s="2"/>
      <c r="HZF224" s="2"/>
      <c r="HZG224" s="2"/>
      <c r="HZH224" s="2"/>
      <c r="HZI224" s="2"/>
      <c r="HZJ224" s="2"/>
      <c r="HZK224" s="2"/>
      <c r="HZL224" s="2"/>
      <c r="HZM224" s="2"/>
      <c r="HZN224" s="2"/>
      <c r="HZO224" s="2"/>
      <c r="HZP224" s="2"/>
      <c r="HZQ224" s="2"/>
      <c r="HZR224" s="2"/>
      <c r="HZS224" s="2"/>
      <c r="HZT224" s="2"/>
      <c r="HZU224" s="2"/>
      <c r="HZV224" s="2"/>
      <c r="HZW224" s="2"/>
      <c r="HZX224" s="2"/>
      <c r="HZY224" s="2"/>
      <c r="HZZ224" s="2"/>
      <c r="IAA224" s="2"/>
      <c r="IAB224" s="2"/>
      <c r="IAC224" s="2"/>
      <c r="IAD224" s="2"/>
      <c r="IAE224" s="2"/>
      <c r="IAF224" s="2"/>
      <c r="IAG224" s="2"/>
      <c r="IAH224" s="2"/>
      <c r="IAI224" s="2"/>
      <c r="IAJ224" s="2"/>
      <c r="IAK224" s="2"/>
      <c r="IAL224" s="2"/>
      <c r="IAM224" s="2"/>
      <c r="IAN224" s="2"/>
      <c r="IAO224" s="2"/>
      <c r="IAP224" s="2"/>
      <c r="IAQ224" s="2"/>
      <c r="IAR224" s="2"/>
      <c r="IAS224" s="2"/>
      <c r="IAT224" s="2"/>
      <c r="IAU224" s="2"/>
      <c r="IAV224" s="2"/>
      <c r="IAW224" s="2"/>
      <c r="IAX224" s="2"/>
      <c r="IAY224" s="2"/>
      <c r="IAZ224" s="2"/>
      <c r="IBA224" s="2"/>
      <c r="IBB224" s="2"/>
      <c r="IBC224" s="2"/>
      <c r="IBD224" s="2"/>
      <c r="IBE224" s="2"/>
      <c r="IBF224" s="2"/>
      <c r="IBG224" s="2"/>
      <c r="IBH224" s="2"/>
      <c r="IBI224" s="2"/>
      <c r="IBJ224" s="2"/>
      <c r="IBK224" s="2"/>
      <c r="IBL224" s="2"/>
      <c r="IBM224" s="2"/>
      <c r="IBN224" s="2"/>
      <c r="IBO224" s="2"/>
      <c r="IBP224" s="2"/>
      <c r="IBQ224" s="2"/>
      <c r="IBR224" s="2"/>
      <c r="IBS224" s="2"/>
      <c r="IBT224" s="2"/>
      <c r="IBU224" s="2"/>
      <c r="IBV224" s="2"/>
      <c r="IBW224" s="2"/>
      <c r="IBX224" s="2"/>
      <c r="IBY224" s="2"/>
      <c r="IBZ224" s="2"/>
      <c r="ICA224" s="2"/>
      <c r="ICB224" s="2"/>
      <c r="ICC224" s="2"/>
      <c r="ICD224" s="2"/>
      <c r="ICE224" s="2"/>
      <c r="ICF224" s="2"/>
      <c r="ICG224" s="2"/>
      <c r="ICH224" s="2"/>
      <c r="ICI224" s="2"/>
      <c r="ICJ224" s="2"/>
      <c r="ICK224" s="2"/>
      <c r="ICL224" s="2"/>
      <c r="ICM224" s="2"/>
      <c r="ICN224" s="2"/>
      <c r="ICO224" s="2"/>
      <c r="ICP224" s="2"/>
      <c r="ICQ224" s="2"/>
      <c r="ICR224" s="2"/>
      <c r="ICS224" s="2"/>
      <c r="ICT224" s="2"/>
      <c r="ICU224" s="2"/>
      <c r="ICV224" s="2"/>
      <c r="ICW224" s="2"/>
      <c r="ICX224" s="2"/>
      <c r="ICY224" s="2"/>
      <c r="ICZ224" s="2"/>
      <c r="IDA224" s="2"/>
      <c r="IDB224" s="2"/>
      <c r="IDC224" s="2"/>
      <c r="IDD224" s="2"/>
      <c r="IDE224" s="2"/>
      <c r="IDF224" s="2"/>
      <c r="IDG224" s="2"/>
      <c r="IDH224" s="2"/>
      <c r="IDI224" s="2"/>
      <c r="IDJ224" s="2"/>
      <c r="IDK224" s="2"/>
      <c r="IDL224" s="2"/>
      <c r="IDM224" s="2"/>
      <c r="IDN224" s="2"/>
      <c r="IDO224" s="2"/>
      <c r="IDP224" s="2"/>
      <c r="IDQ224" s="2"/>
      <c r="IDR224" s="2"/>
      <c r="IDS224" s="2"/>
      <c r="IDT224" s="2"/>
      <c r="IDU224" s="2"/>
      <c r="IDV224" s="2"/>
      <c r="IDW224" s="2"/>
      <c r="IDX224" s="2"/>
      <c r="IDY224" s="2"/>
      <c r="IDZ224" s="2"/>
      <c r="IEA224" s="2"/>
      <c r="IEB224" s="2"/>
      <c r="IEC224" s="2"/>
      <c r="IED224" s="2"/>
      <c r="IEE224" s="2"/>
      <c r="IEF224" s="2"/>
      <c r="IEG224" s="2"/>
      <c r="IEH224" s="2"/>
      <c r="IEI224" s="2"/>
      <c r="IEJ224" s="2"/>
      <c r="IEK224" s="2"/>
      <c r="IEL224" s="2"/>
      <c r="IEM224" s="2"/>
      <c r="IEN224" s="2"/>
      <c r="IEO224" s="2"/>
      <c r="IEP224" s="2"/>
      <c r="IEQ224" s="2"/>
      <c r="IER224" s="2"/>
      <c r="IES224" s="2"/>
      <c r="IET224" s="2"/>
      <c r="IEU224" s="2"/>
      <c r="IEV224" s="2"/>
      <c r="IEW224" s="2"/>
      <c r="IEX224" s="2"/>
      <c r="IEY224" s="2"/>
      <c r="IEZ224" s="2"/>
      <c r="IFA224" s="2"/>
      <c r="IFB224" s="2"/>
      <c r="IFC224" s="2"/>
      <c r="IFD224" s="2"/>
      <c r="IFE224" s="2"/>
      <c r="IFF224" s="2"/>
      <c r="IFG224" s="2"/>
      <c r="IFH224" s="2"/>
      <c r="IFI224" s="2"/>
      <c r="IFJ224" s="2"/>
      <c r="IFK224" s="2"/>
      <c r="IFL224" s="2"/>
      <c r="IFM224" s="2"/>
      <c r="IFN224" s="2"/>
      <c r="IFO224" s="2"/>
      <c r="IFP224" s="2"/>
      <c r="IFQ224" s="2"/>
      <c r="IFR224" s="2"/>
      <c r="IFS224" s="2"/>
      <c r="IFT224" s="2"/>
      <c r="IFU224" s="2"/>
      <c r="IFV224" s="2"/>
      <c r="IFW224" s="2"/>
      <c r="IFX224" s="2"/>
      <c r="IFY224" s="2"/>
      <c r="IFZ224" s="2"/>
      <c r="IGA224" s="2"/>
      <c r="IGB224" s="2"/>
      <c r="IGC224" s="2"/>
      <c r="IGD224" s="2"/>
      <c r="IGE224" s="2"/>
      <c r="IGF224" s="2"/>
      <c r="IGG224" s="2"/>
      <c r="IGH224" s="2"/>
      <c r="IGI224" s="2"/>
      <c r="IGJ224" s="2"/>
      <c r="IGK224" s="2"/>
      <c r="IGL224" s="2"/>
      <c r="IGM224" s="2"/>
      <c r="IGN224" s="2"/>
      <c r="IGO224" s="2"/>
      <c r="IGP224" s="2"/>
      <c r="IGQ224" s="2"/>
      <c r="IGR224" s="2"/>
      <c r="IGS224" s="2"/>
      <c r="IGT224" s="2"/>
      <c r="IGU224" s="2"/>
      <c r="IGV224" s="2"/>
      <c r="IGW224" s="2"/>
      <c r="IGX224" s="2"/>
      <c r="IGY224" s="2"/>
      <c r="IGZ224" s="2"/>
      <c r="IHA224" s="2"/>
      <c r="IHB224" s="2"/>
      <c r="IHC224" s="2"/>
      <c r="IHD224" s="2"/>
      <c r="IHE224" s="2"/>
      <c r="IHF224" s="2"/>
      <c r="IHG224" s="2"/>
      <c r="IHH224" s="2"/>
      <c r="IHI224" s="2"/>
      <c r="IHJ224" s="2"/>
      <c r="IHK224" s="2"/>
      <c r="IHL224" s="2"/>
      <c r="IHM224" s="2"/>
      <c r="IHN224" s="2"/>
      <c r="IHO224" s="2"/>
      <c r="IHP224" s="2"/>
      <c r="IHQ224" s="2"/>
      <c r="IHR224" s="2"/>
      <c r="IHS224" s="2"/>
      <c r="IHT224" s="2"/>
      <c r="IHU224" s="2"/>
      <c r="IHV224" s="2"/>
      <c r="IHW224" s="2"/>
      <c r="IHX224" s="2"/>
      <c r="IHY224" s="2"/>
      <c r="IHZ224" s="2"/>
      <c r="IIA224" s="2"/>
      <c r="IIB224" s="2"/>
      <c r="IIC224" s="2"/>
      <c r="IID224" s="2"/>
      <c r="IIE224" s="2"/>
      <c r="IIF224" s="2"/>
      <c r="IIG224" s="2"/>
      <c r="IIH224" s="2"/>
      <c r="III224" s="2"/>
      <c r="IIJ224" s="2"/>
      <c r="IIK224" s="2"/>
      <c r="IIL224" s="2"/>
      <c r="IIM224" s="2"/>
      <c r="IIN224" s="2"/>
      <c r="IIO224" s="2"/>
      <c r="IIP224" s="2"/>
      <c r="IIQ224" s="2"/>
      <c r="IIR224" s="2"/>
      <c r="IIS224" s="2"/>
      <c r="IIT224" s="2"/>
      <c r="IIU224" s="2"/>
      <c r="IIV224" s="2"/>
      <c r="IIW224" s="2"/>
      <c r="IIX224" s="2"/>
      <c r="IIY224" s="2"/>
      <c r="IIZ224" s="2"/>
      <c r="IJA224" s="2"/>
      <c r="IJB224" s="2"/>
      <c r="IJC224" s="2"/>
      <c r="IJD224" s="2"/>
      <c r="IJE224" s="2"/>
      <c r="IJF224" s="2"/>
      <c r="IJG224" s="2"/>
      <c r="IJH224" s="2"/>
      <c r="IJI224" s="2"/>
      <c r="IJJ224" s="2"/>
      <c r="IJK224" s="2"/>
      <c r="IJL224" s="2"/>
      <c r="IJM224" s="2"/>
      <c r="IJN224" s="2"/>
      <c r="IJO224" s="2"/>
      <c r="IJP224" s="2"/>
      <c r="IJQ224" s="2"/>
      <c r="IJR224" s="2"/>
      <c r="IJS224" s="2"/>
      <c r="IJT224" s="2"/>
      <c r="IJU224" s="2"/>
      <c r="IJV224" s="2"/>
      <c r="IJW224" s="2"/>
      <c r="IJX224" s="2"/>
      <c r="IJY224" s="2"/>
      <c r="IJZ224" s="2"/>
      <c r="IKA224" s="2"/>
      <c r="IKB224" s="2"/>
      <c r="IKC224" s="2"/>
      <c r="IKD224" s="2"/>
      <c r="IKE224" s="2"/>
      <c r="IKF224" s="2"/>
      <c r="IKG224" s="2"/>
      <c r="IKH224" s="2"/>
      <c r="IKI224" s="2"/>
      <c r="IKJ224" s="2"/>
      <c r="IKK224" s="2"/>
      <c r="IKL224" s="2"/>
      <c r="IKM224" s="2"/>
      <c r="IKN224" s="2"/>
      <c r="IKO224" s="2"/>
      <c r="IKP224" s="2"/>
      <c r="IKQ224" s="2"/>
      <c r="IKR224" s="2"/>
      <c r="IKS224" s="2"/>
      <c r="IKT224" s="2"/>
      <c r="IKU224" s="2"/>
      <c r="IKV224" s="2"/>
      <c r="IKW224" s="2"/>
      <c r="IKX224" s="2"/>
      <c r="IKY224" s="2"/>
      <c r="IKZ224" s="2"/>
      <c r="ILA224" s="2"/>
      <c r="ILB224" s="2"/>
      <c r="ILC224" s="2"/>
      <c r="ILD224" s="2"/>
      <c r="ILE224" s="2"/>
      <c r="ILF224" s="2"/>
      <c r="ILG224" s="2"/>
      <c r="ILH224" s="2"/>
      <c r="ILI224" s="2"/>
      <c r="ILJ224" s="2"/>
      <c r="ILK224" s="2"/>
      <c r="ILL224" s="2"/>
      <c r="ILM224" s="2"/>
      <c r="ILN224" s="2"/>
      <c r="ILO224" s="2"/>
      <c r="ILP224" s="2"/>
      <c r="ILQ224" s="2"/>
      <c r="ILR224" s="2"/>
      <c r="ILS224" s="2"/>
      <c r="ILT224" s="2"/>
      <c r="ILU224" s="2"/>
      <c r="ILV224" s="2"/>
      <c r="ILW224" s="2"/>
      <c r="ILX224" s="2"/>
      <c r="ILY224" s="2"/>
      <c r="ILZ224" s="2"/>
      <c r="IMA224" s="2"/>
      <c r="IMB224" s="2"/>
      <c r="IMC224" s="2"/>
      <c r="IMD224" s="2"/>
      <c r="IME224" s="2"/>
      <c r="IMF224" s="2"/>
      <c r="IMG224" s="2"/>
      <c r="IMH224" s="2"/>
      <c r="IMI224" s="2"/>
      <c r="IMJ224" s="2"/>
      <c r="IMK224" s="2"/>
      <c r="IML224" s="2"/>
      <c r="IMM224" s="2"/>
      <c r="IMN224" s="2"/>
      <c r="IMO224" s="2"/>
      <c r="IMP224" s="2"/>
      <c r="IMQ224" s="2"/>
      <c r="IMR224" s="2"/>
      <c r="IMS224" s="2"/>
      <c r="IMT224" s="2"/>
      <c r="IMU224" s="2"/>
      <c r="IMV224" s="2"/>
      <c r="IMW224" s="2"/>
      <c r="IMX224" s="2"/>
      <c r="IMY224" s="2"/>
      <c r="IMZ224" s="2"/>
      <c r="INA224" s="2"/>
      <c r="INB224" s="2"/>
      <c r="INC224" s="2"/>
      <c r="IND224" s="2"/>
      <c r="INE224" s="2"/>
      <c r="INF224" s="2"/>
      <c r="ING224" s="2"/>
      <c r="INH224" s="2"/>
      <c r="INI224" s="2"/>
      <c r="INJ224" s="2"/>
      <c r="INK224" s="2"/>
      <c r="INL224" s="2"/>
      <c r="INM224" s="2"/>
      <c r="INN224" s="2"/>
      <c r="INO224" s="2"/>
      <c r="INP224" s="2"/>
      <c r="INQ224" s="2"/>
      <c r="INR224" s="2"/>
      <c r="INS224" s="2"/>
      <c r="INT224" s="2"/>
      <c r="INU224" s="2"/>
      <c r="INV224" s="2"/>
      <c r="INW224" s="2"/>
      <c r="INX224" s="2"/>
      <c r="INY224" s="2"/>
      <c r="INZ224" s="2"/>
      <c r="IOA224" s="2"/>
      <c r="IOB224" s="2"/>
      <c r="IOC224" s="2"/>
      <c r="IOD224" s="2"/>
      <c r="IOE224" s="2"/>
      <c r="IOF224" s="2"/>
      <c r="IOG224" s="2"/>
      <c r="IOH224" s="2"/>
      <c r="IOI224" s="2"/>
      <c r="IOJ224" s="2"/>
      <c r="IOK224" s="2"/>
      <c r="IOL224" s="2"/>
      <c r="IOM224" s="2"/>
      <c r="ION224" s="2"/>
      <c r="IOO224" s="2"/>
      <c r="IOP224" s="2"/>
      <c r="IOQ224" s="2"/>
      <c r="IOR224" s="2"/>
      <c r="IOS224" s="2"/>
      <c r="IOT224" s="2"/>
      <c r="IOU224" s="2"/>
      <c r="IOV224" s="2"/>
      <c r="IOW224" s="2"/>
      <c r="IOX224" s="2"/>
      <c r="IOY224" s="2"/>
      <c r="IOZ224" s="2"/>
      <c r="IPA224" s="2"/>
      <c r="IPB224" s="2"/>
      <c r="IPC224" s="2"/>
      <c r="IPD224" s="2"/>
      <c r="IPE224" s="2"/>
      <c r="IPF224" s="2"/>
      <c r="IPG224" s="2"/>
      <c r="IPH224" s="2"/>
      <c r="IPI224" s="2"/>
      <c r="IPJ224" s="2"/>
      <c r="IPK224" s="2"/>
      <c r="IPL224" s="2"/>
      <c r="IPM224" s="2"/>
      <c r="IPN224" s="2"/>
      <c r="IPO224" s="2"/>
      <c r="IPP224" s="2"/>
      <c r="IPQ224" s="2"/>
      <c r="IPR224" s="2"/>
      <c r="IPS224" s="2"/>
      <c r="IPT224" s="2"/>
      <c r="IPU224" s="2"/>
      <c r="IPV224" s="2"/>
      <c r="IPW224" s="2"/>
      <c r="IPX224" s="2"/>
      <c r="IPY224" s="2"/>
      <c r="IPZ224" s="2"/>
      <c r="IQA224" s="2"/>
      <c r="IQB224" s="2"/>
      <c r="IQC224" s="2"/>
      <c r="IQD224" s="2"/>
      <c r="IQE224" s="2"/>
      <c r="IQF224" s="2"/>
      <c r="IQG224" s="2"/>
      <c r="IQH224" s="2"/>
      <c r="IQI224" s="2"/>
      <c r="IQJ224" s="2"/>
      <c r="IQK224" s="2"/>
      <c r="IQL224" s="2"/>
      <c r="IQM224" s="2"/>
      <c r="IQN224" s="2"/>
      <c r="IQO224" s="2"/>
      <c r="IQP224" s="2"/>
      <c r="IQQ224" s="2"/>
      <c r="IQR224" s="2"/>
      <c r="IQS224" s="2"/>
      <c r="IQT224" s="2"/>
      <c r="IQU224" s="2"/>
      <c r="IQV224" s="2"/>
      <c r="IQW224" s="2"/>
      <c r="IQX224" s="2"/>
      <c r="IQY224" s="2"/>
      <c r="IQZ224" s="2"/>
      <c r="IRA224" s="2"/>
      <c r="IRB224" s="2"/>
      <c r="IRC224" s="2"/>
      <c r="IRD224" s="2"/>
      <c r="IRE224" s="2"/>
      <c r="IRF224" s="2"/>
      <c r="IRG224" s="2"/>
      <c r="IRH224" s="2"/>
      <c r="IRI224" s="2"/>
      <c r="IRJ224" s="2"/>
      <c r="IRK224" s="2"/>
      <c r="IRL224" s="2"/>
      <c r="IRM224" s="2"/>
      <c r="IRN224" s="2"/>
      <c r="IRO224" s="2"/>
      <c r="IRP224" s="2"/>
      <c r="IRQ224" s="2"/>
      <c r="IRR224" s="2"/>
      <c r="IRS224" s="2"/>
      <c r="IRT224" s="2"/>
      <c r="IRU224" s="2"/>
      <c r="IRV224" s="2"/>
      <c r="IRW224" s="2"/>
      <c r="IRX224" s="2"/>
      <c r="IRY224" s="2"/>
      <c r="IRZ224" s="2"/>
      <c r="ISA224" s="2"/>
      <c r="ISB224" s="2"/>
      <c r="ISC224" s="2"/>
      <c r="ISD224" s="2"/>
      <c r="ISE224" s="2"/>
      <c r="ISF224" s="2"/>
      <c r="ISG224" s="2"/>
      <c r="ISH224" s="2"/>
      <c r="ISI224" s="2"/>
      <c r="ISJ224" s="2"/>
      <c r="ISK224" s="2"/>
      <c r="ISL224" s="2"/>
      <c r="ISM224" s="2"/>
      <c r="ISN224" s="2"/>
      <c r="ISO224" s="2"/>
      <c r="ISP224" s="2"/>
      <c r="ISQ224" s="2"/>
      <c r="ISR224" s="2"/>
      <c r="ISS224" s="2"/>
      <c r="IST224" s="2"/>
      <c r="ISU224" s="2"/>
      <c r="ISV224" s="2"/>
      <c r="ISW224" s="2"/>
      <c r="ISX224" s="2"/>
      <c r="ISY224" s="2"/>
      <c r="ISZ224" s="2"/>
      <c r="ITA224" s="2"/>
      <c r="ITB224" s="2"/>
      <c r="ITC224" s="2"/>
      <c r="ITD224" s="2"/>
      <c r="ITE224" s="2"/>
      <c r="ITF224" s="2"/>
      <c r="ITG224" s="2"/>
      <c r="ITH224" s="2"/>
      <c r="ITI224" s="2"/>
      <c r="ITJ224" s="2"/>
      <c r="ITK224" s="2"/>
      <c r="ITL224" s="2"/>
      <c r="ITM224" s="2"/>
      <c r="ITN224" s="2"/>
      <c r="ITO224" s="2"/>
      <c r="ITP224" s="2"/>
      <c r="ITQ224" s="2"/>
      <c r="ITR224" s="2"/>
      <c r="ITS224" s="2"/>
      <c r="ITT224" s="2"/>
      <c r="ITU224" s="2"/>
      <c r="ITV224" s="2"/>
      <c r="ITW224" s="2"/>
      <c r="ITX224" s="2"/>
      <c r="ITY224" s="2"/>
      <c r="ITZ224" s="2"/>
      <c r="IUA224" s="2"/>
      <c r="IUB224" s="2"/>
      <c r="IUC224" s="2"/>
      <c r="IUD224" s="2"/>
      <c r="IUE224" s="2"/>
      <c r="IUF224" s="2"/>
      <c r="IUG224" s="2"/>
      <c r="IUH224" s="2"/>
      <c r="IUI224" s="2"/>
      <c r="IUJ224" s="2"/>
      <c r="IUK224" s="2"/>
      <c r="IUL224" s="2"/>
      <c r="IUM224" s="2"/>
      <c r="IUN224" s="2"/>
      <c r="IUO224" s="2"/>
      <c r="IUP224" s="2"/>
      <c r="IUQ224" s="2"/>
      <c r="IUR224" s="2"/>
      <c r="IUS224" s="2"/>
      <c r="IUT224" s="2"/>
      <c r="IUU224" s="2"/>
      <c r="IUV224" s="2"/>
      <c r="IUW224" s="2"/>
      <c r="IUX224" s="2"/>
      <c r="IUY224" s="2"/>
      <c r="IUZ224" s="2"/>
      <c r="IVA224" s="2"/>
      <c r="IVB224" s="2"/>
      <c r="IVC224" s="2"/>
      <c r="IVD224" s="2"/>
      <c r="IVE224" s="2"/>
      <c r="IVF224" s="2"/>
      <c r="IVG224" s="2"/>
      <c r="IVH224" s="2"/>
      <c r="IVI224" s="2"/>
      <c r="IVJ224" s="2"/>
      <c r="IVK224" s="2"/>
      <c r="IVL224" s="2"/>
      <c r="IVM224" s="2"/>
      <c r="IVN224" s="2"/>
      <c r="IVO224" s="2"/>
      <c r="IVP224" s="2"/>
      <c r="IVQ224" s="2"/>
      <c r="IVR224" s="2"/>
      <c r="IVS224" s="2"/>
      <c r="IVT224" s="2"/>
      <c r="IVU224" s="2"/>
      <c r="IVV224" s="2"/>
      <c r="IVW224" s="2"/>
      <c r="IVX224" s="2"/>
      <c r="IVY224" s="2"/>
      <c r="IVZ224" s="2"/>
      <c r="IWA224" s="2"/>
      <c r="IWB224" s="2"/>
      <c r="IWC224" s="2"/>
      <c r="IWD224" s="2"/>
      <c r="IWE224" s="2"/>
      <c r="IWF224" s="2"/>
      <c r="IWG224" s="2"/>
      <c r="IWH224" s="2"/>
      <c r="IWI224" s="2"/>
      <c r="IWJ224" s="2"/>
      <c r="IWK224" s="2"/>
      <c r="IWL224" s="2"/>
      <c r="IWM224" s="2"/>
      <c r="IWN224" s="2"/>
      <c r="IWO224" s="2"/>
      <c r="IWP224" s="2"/>
      <c r="IWQ224" s="2"/>
      <c r="IWR224" s="2"/>
      <c r="IWS224" s="2"/>
      <c r="IWT224" s="2"/>
      <c r="IWU224" s="2"/>
      <c r="IWV224" s="2"/>
      <c r="IWW224" s="2"/>
      <c r="IWX224" s="2"/>
      <c r="IWY224" s="2"/>
      <c r="IWZ224" s="2"/>
      <c r="IXA224" s="2"/>
      <c r="IXB224" s="2"/>
      <c r="IXC224" s="2"/>
      <c r="IXD224" s="2"/>
      <c r="IXE224" s="2"/>
      <c r="IXF224" s="2"/>
      <c r="IXG224" s="2"/>
      <c r="IXH224" s="2"/>
      <c r="IXI224" s="2"/>
      <c r="IXJ224" s="2"/>
      <c r="IXK224" s="2"/>
      <c r="IXL224" s="2"/>
      <c r="IXM224" s="2"/>
      <c r="IXN224" s="2"/>
      <c r="IXO224" s="2"/>
      <c r="IXP224" s="2"/>
      <c r="IXQ224" s="2"/>
      <c r="IXR224" s="2"/>
      <c r="IXS224" s="2"/>
      <c r="IXT224" s="2"/>
      <c r="IXU224" s="2"/>
      <c r="IXV224" s="2"/>
      <c r="IXW224" s="2"/>
      <c r="IXX224" s="2"/>
      <c r="IXY224" s="2"/>
      <c r="IXZ224" s="2"/>
      <c r="IYA224" s="2"/>
      <c r="IYB224" s="2"/>
      <c r="IYC224" s="2"/>
      <c r="IYD224" s="2"/>
      <c r="IYE224" s="2"/>
      <c r="IYF224" s="2"/>
      <c r="IYG224" s="2"/>
      <c r="IYH224" s="2"/>
      <c r="IYI224" s="2"/>
      <c r="IYJ224" s="2"/>
      <c r="IYK224" s="2"/>
      <c r="IYL224" s="2"/>
      <c r="IYM224" s="2"/>
      <c r="IYN224" s="2"/>
      <c r="IYO224" s="2"/>
      <c r="IYP224" s="2"/>
      <c r="IYQ224" s="2"/>
      <c r="IYR224" s="2"/>
      <c r="IYS224" s="2"/>
      <c r="IYT224" s="2"/>
      <c r="IYU224" s="2"/>
      <c r="IYV224" s="2"/>
      <c r="IYW224" s="2"/>
      <c r="IYX224" s="2"/>
      <c r="IYY224" s="2"/>
      <c r="IYZ224" s="2"/>
      <c r="IZA224" s="2"/>
      <c r="IZB224" s="2"/>
      <c r="IZC224" s="2"/>
      <c r="IZD224" s="2"/>
      <c r="IZE224" s="2"/>
      <c r="IZF224" s="2"/>
      <c r="IZG224" s="2"/>
      <c r="IZH224" s="2"/>
      <c r="IZI224" s="2"/>
      <c r="IZJ224" s="2"/>
      <c r="IZK224" s="2"/>
      <c r="IZL224" s="2"/>
      <c r="IZM224" s="2"/>
      <c r="IZN224" s="2"/>
      <c r="IZO224" s="2"/>
      <c r="IZP224" s="2"/>
      <c r="IZQ224" s="2"/>
      <c r="IZR224" s="2"/>
      <c r="IZS224" s="2"/>
      <c r="IZT224" s="2"/>
      <c r="IZU224" s="2"/>
      <c r="IZV224" s="2"/>
      <c r="IZW224" s="2"/>
      <c r="IZX224" s="2"/>
      <c r="IZY224" s="2"/>
      <c r="IZZ224" s="2"/>
      <c r="JAA224" s="2"/>
      <c r="JAB224" s="2"/>
      <c r="JAC224" s="2"/>
      <c r="JAD224" s="2"/>
      <c r="JAE224" s="2"/>
      <c r="JAF224" s="2"/>
      <c r="JAG224" s="2"/>
      <c r="JAH224" s="2"/>
      <c r="JAI224" s="2"/>
      <c r="JAJ224" s="2"/>
      <c r="JAK224" s="2"/>
      <c r="JAL224" s="2"/>
      <c r="JAM224" s="2"/>
      <c r="JAN224" s="2"/>
      <c r="JAO224" s="2"/>
      <c r="JAP224" s="2"/>
      <c r="JAQ224" s="2"/>
      <c r="JAR224" s="2"/>
      <c r="JAS224" s="2"/>
      <c r="JAT224" s="2"/>
      <c r="JAU224" s="2"/>
      <c r="JAV224" s="2"/>
      <c r="JAW224" s="2"/>
      <c r="JAX224" s="2"/>
      <c r="JAY224" s="2"/>
      <c r="JAZ224" s="2"/>
      <c r="JBA224" s="2"/>
      <c r="JBB224" s="2"/>
      <c r="JBC224" s="2"/>
      <c r="JBD224" s="2"/>
      <c r="JBE224" s="2"/>
      <c r="JBF224" s="2"/>
      <c r="JBG224" s="2"/>
      <c r="JBH224" s="2"/>
      <c r="JBI224" s="2"/>
      <c r="JBJ224" s="2"/>
      <c r="JBK224" s="2"/>
      <c r="JBL224" s="2"/>
      <c r="JBM224" s="2"/>
      <c r="JBN224" s="2"/>
      <c r="JBO224" s="2"/>
      <c r="JBP224" s="2"/>
      <c r="JBQ224" s="2"/>
      <c r="JBR224" s="2"/>
      <c r="JBS224" s="2"/>
      <c r="JBT224" s="2"/>
      <c r="JBU224" s="2"/>
      <c r="JBV224" s="2"/>
      <c r="JBW224" s="2"/>
      <c r="JBX224" s="2"/>
      <c r="JBY224" s="2"/>
      <c r="JBZ224" s="2"/>
      <c r="JCA224" s="2"/>
      <c r="JCB224" s="2"/>
      <c r="JCC224" s="2"/>
      <c r="JCD224" s="2"/>
      <c r="JCE224" s="2"/>
      <c r="JCF224" s="2"/>
      <c r="JCG224" s="2"/>
      <c r="JCH224" s="2"/>
      <c r="JCI224" s="2"/>
      <c r="JCJ224" s="2"/>
      <c r="JCK224" s="2"/>
      <c r="JCL224" s="2"/>
      <c r="JCM224" s="2"/>
      <c r="JCN224" s="2"/>
      <c r="JCO224" s="2"/>
      <c r="JCP224" s="2"/>
      <c r="JCQ224" s="2"/>
      <c r="JCR224" s="2"/>
      <c r="JCS224" s="2"/>
      <c r="JCT224" s="2"/>
      <c r="JCU224" s="2"/>
      <c r="JCV224" s="2"/>
      <c r="JCW224" s="2"/>
      <c r="JCX224" s="2"/>
      <c r="JCY224" s="2"/>
      <c r="JCZ224" s="2"/>
      <c r="JDA224" s="2"/>
      <c r="JDB224" s="2"/>
      <c r="JDC224" s="2"/>
      <c r="JDD224" s="2"/>
      <c r="JDE224" s="2"/>
      <c r="JDF224" s="2"/>
      <c r="JDG224" s="2"/>
      <c r="JDH224" s="2"/>
      <c r="JDI224" s="2"/>
      <c r="JDJ224" s="2"/>
      <c r="JDK224" s="2"/>
      <c r="JDL224" s="2"/>
      <c r="JDM224" s="2"/>
      <c r="JDN224" s="2"/>
      <c r="JDO224" s="2"/>
      <c r="JDP224" s="2"/>
      <c r="JDQ224" s="2"/>
      <c r="JDR224" s="2"/>
      <c r="JDS224" s="2"/>
      <c r="JDT224" s="2"/>
      <c r="JDU224" s="2"/>
      <c r="JDV224" s="2"/>
      <c r="JDW224" s="2"/>
      <c r="JDX224" s="2"/>
      <c r="JDY224" s="2"/>
      <c r="JDZ224" s="2"/>
      <c r="JEA224" s="2"/>
      <c r="JEB224" s="2"/>
      <c r="JEC224" s="2"/>
      <c r="JED224" s="2"/>
      <c r="JEE224" s="2"/>
      <c r="JEF224" s="2"/>
      <c r="JEG224" s="2"/>
      <c r="JEH224" s="2"/>
      <c r="JEI224" s="2"/>
      <c r="JEJ224" s="2"/>
      <c r="JEK224" s="2"/>
      <c r="JEL224" s="2"/>
      <c r="JEM224" s="2"/>
      <c r="JEN224" s="2"/>
      <c r="JEO224" s="2"/>
      <c r="JEP224" s="2"/>
      <c r="JEQ224" s="2"/>
      <c r="JER224" s="2"/>
      <c r="JES224" s="2"/>
      <c r="JET224" s="2"/>
      <c r="JEU224" s="2"/>
      <c r="JEV224" s="2"/>
      <c r="JEW224" s="2"/>
      <c r="JEX224" s="2"/>
      <c r="JEY224" s="2"/>
      <c r="JEZ224" s="2"/>
      <c r="JFA224" s="2"/>
      <c r="JFB224" s="2"/>
      <c r="JFC224" s="2"/>
      <c r="JFD224" s="2"/>
      <c r="JFE224" s="2"/>
      <c r="JFF224" s="2"/>
      <c r="JFG224" s="2"/>
      <c r="JFH224" s="2"/>
      <c r="JFI224" s="2"/>
      <c r="JFJ224" s="2"/>
      <c r="JFK224" s="2"/>
      <c r="JFL224" s="2"/>
      <c r="JFM224" s="2"/>
      <c r="JFN224" s="2"/>
      <c r="JFO224" s="2"/>
      <c r="JFP224" s="2"/>
      <c r="JFQ224" s="2"/>
      <c r="JFR224" s="2"/>
      <c r="JFS224" s="2"/>
      <c r="JFT224" s="2"/>
      <c r="JFU224" s="2"/>
      <c r="JFV224" s="2"/>
      <c r="JFW224" s="2"/>
      <c r="JFX224" s="2"/>
      <c r="JFY224" s="2"/>
      <c r="JFZ224" s="2"/>
      <c r="JGA224" s="2"/>
      <c r="JGB224" s="2"/>
      <c r="JGC224" s="2"/>
      <c r="JGD224" s="2"/>
      <c r="JGE224" s="2"/>
      <c r="JGF224" s="2"/>
      <c r="JGG224" s="2"/>
      <c r="JGH224" s="2"/>
      <c r="JGI224" s="2"/>
      <c r="JGJ224" s="2"/>
      <c r="JGK224" s="2"/>
      <c r="JGL224" s="2"/>
      <c r="JGM224" s="2"/>
      <c r="JGN224" s="2"/>
      <c r="JGO224" s="2"/>
      <c r="JGP224" s="2"/>
      <c r="JGQ224" s="2"/>
      <c r="JGR224" s="2"/>
      <c r="JGS224" s="2"/>
      <c r="JGT224" s="2"/>
      <c r="JGU224" s="2"/>
      <c r="JGV224" s="2"/>
      <c r="JGW224" s="2"/>
      <c r="JGX224" s="2"/>
      <c r="JGY224" s="2"/>
      <c r="JGZ224" s="2"/>
      <c r="JHA224" s="2"/>
      <c r="JHB224" s="2"/>
      <c r="JHC224" s="2"/>
      <c r="JHD224" s="2"/>
      <c r="JHE224" s="2"/>
      <c r="JHF224" s="2"/>
      <c r="JHG224" s="2"/>
      <c r="JHH224" s="2"/>
      <c r="JHI224" s="2"/>
      <c r="JHJ224" s="2"/>
      <c r="JHK224" s="2"/>
      <c r="JHL224" s="2"/>
      <c r="JHM224" s="2"/>
      <c r="JHN224" s="2"/>
      <c r="JHO224" s="2"/>
      <c r="JHP224" s="2"/>
      <c r="JHQ224" s="2"/>
      <c r="JHR224" s="2"/>
      <c r="JHS224" s="2"/>
      <c r="JHT224" s="2"/>
      <c r="JHU224" s="2"/>
      <c r="JHV224" s="2"/>
      <c r="JHW224" s="2"/>
      <c r="JHX224" s="2"/>
      <c r="JHY224" s="2"/>
      <c r="JHZ224" s="2"/>
      <c r="JIA224" s="2"/>
      <c r="JIB224" s="2"/>
      <c r="JIC224" s="2"/>
      <c r="JID224" s="2"/>
      <c r="JIE224" s="2"/>
      <c r="JIF224" s="2"/>
      <c r="JIG224" s="2"/>
      <c r="JIH224" s="2"/>
      <c r="JII224" s="2"/>
      <c r="JIJ224" s="2"/>
      <c r="JIK224" s="2"/>
      <c r="JIL224" s="2"/>
      <c r="JIM224" s="2"/>
      <c r="JIN224" s="2"/>
      <c r="JIO224" s="2"/>
      <c r="JIP224" s="2"/>
      <c r="JIQ224" s="2"/>
      <c r="JIR224" s="2"/>
      <c r="JIS224" s="2"/>
      <c r="JIT224" s="2"/>
      <c r="JIU224" s="2"/>
      <c r="JIV224" s="2"/>
      <c r="JIW224" s="2"/>
      <c r="JIX224" s="2"/>
      <c r="JIY224" s="2"/>
      <c r="JIZ224" s="2"/>
      <c r="JJA224" s="2"/>
      <c r="JJB224" s="2"/>
      <c r="JJC224" s="2"/>
      <c r="JJD224" s="2"/>
      <c r="JJE224" s="2"/>
      <c r="JJF224" s="2"/>
      <c r="JJG224" s="2"/>
      <c r="JJH224" s="2"/>
      <c r="JJI224" s="2"/>
      <c r="JJJ224" s="2"/>
      <c r="JJK224" s="2"/>
      <c r="JJL224" s="2"/>
      <c r="JJM224" s="2"/>
      <c r="JJN224" s="2"/>
      <c r="JJO224" s="2"/>
      <c r="JJP224" s="2"/>
      <c r="JJQ224" s="2"/>
      <c r="JJR224" s="2"/>
      <c r="JJS224" s="2"/>
      <c r="JJT224" s="2"/>
      <c r="JJU224" s="2"/>
      <c r="JJV224" s="2"/>
      <c r="JJW224" s="2"/>
      <c r="JJX224" s="2"/>
      <c r="JJY224" s="2"/>
      <c r="JJZ224" s="2"/>
      <c r="JKA224" s="2"/>
      <c r="JKB224" s="2"/>
      <c r="JKC224" s="2"/>
      <c r="JKD224" s="2"/>
      <c r="JKE224" s="2"/>
      <c r="JKF224" s="2"/>
      <c r="JKG224" s="2"/>
      <c r="JKH224" s="2"/>
      <c r="JKI224" s="2"/>
      <c r="JKJ224" s="2"/>
      <c r="JKK224" s="2"/>
      <c r="JKL224" s="2"/>
      <c r="JKM224" s="2"/>
      <c r="JKN224" s="2"/>
      <c r="JKO224" s="2"/>
      <c r="JKP224" s="2"/>
      <c r="JKQ224" s="2"/>
      <c r="JKR224" s="2"/>
      <c r="JKS224" s="2"/>
      <c r="JKT224" s="2"/>
      <c r="JKU224" s="2"/>
      <c r="JKV224" s="2"/>
      <c r="JKW224" s="2"/>
      <c r="JKX224" s="2"/>
      <c r="JKY224" s="2"/>
      <c r="JKZ224" s="2"/>
      <c r="JLA224" s="2"/>
      <c r="JLB224" s="2"/>
      <c r="JLC224" s="2"/>
      <c r="JLD224" s="2"/>
      <c r="JLE224" s="2"/>
      <c r="JLF224" s="2"/>
      <c r="JLG224" s="2"/>
      <c r="JLH224" s="2"/>
      <c r="JLI224" s="2"/>
      <c r="JLJ224" s="2"/>
      <c r="JLK224" s="2"/>
      <c r="JLL224" s="2"/>
      <c r="JLM224" s="2"/>
      <c r="JLN224" s="2"/>
      <c r="JLO224" s="2"/>
      <c r="JLP224" s="2"/>
      <c r="JLQ224" s="2"/>
      <c r="JLR224" s="2"/>
      <c r="JLS224" s="2"/>
      <c r="JLT224" s="2"/>
      <c r="JLU224" s="2"/>
      <c r="JLV224" s="2"/>
      <c r="JLW224" s="2"/>
      <c r="JLX224" s="2"/>
      <c r="JLY224" s="2"/>
      <c r="JLZ224" s="2"/>
      <c r="JMA224" s="2"/>
      <c r="JMB224" s="2"/>
      <c r="JMC224" s="2"/>
      <c r="JMD224" s="2"/>
      <c r="JME224" s="2"/>
      <c r="JMF224" s="2"/>
      <c r="JMG224" s="2"/>
      <c r="JMH224" s="2"/>
      <c r="JMI224" s="2"/>
      <c r="JMJ224" s="2"/>
      <c r="JMK224" s="2"/>
      <c r="JML224" s="2"/>
      <c r="JMM224" s="2"/>
      <c r="JMN224" s="2"/>
      <c r="JMO224" s="2"/>
      <c r="JMP224" s="2"/>
      <c r="JMQ224" s="2"/>
      <c r="JMR224" s="2"/>
      <c r="JMS224" s="2"/>
      <c r="JMT224" s="2"/>
      <c r="JMU224" s="2"/>
      <c r="JMV224" s="2"/>
      <c r="JMW224" s="2"/>
      <c r="JMX224" s="2"/>
      <c r="JMY224" s="2"/>
      <c r="JMZ224" s="2"/>
      <c r="JNA224" s="2"/>
      <c r="JNB224" s="2"/>
      <c r="JNC224" s="2"/>
      <c r="JND224" s="2"/>
      <c r="JNE224" s="2"/>
      <c r="JNF224" s="2"/>
      <c r="JNG224" s="2"/>
      <c r="JNH224" s="2"/>
      <c r="JNI224" s="2"/>
      <c r="JNJ224" s="2"/>
      <c r="JNK224" s="2"/>
      <c r="JNL224" s="2"/>
      <c r="JNM224" s="2"/>
      <c r="JNN224" s="2"/>
      <c r="JNO224" s="2"/>
      <c r="JNP224" s="2"/>
      <c r="JNQ224" s="2"/>
      <c r="JNR224" s="2"/>
      <c r="JNS224" s="2"/>
      <c r="JNT224" s="2"/>
      <c r="JNU224" s="2"/>
      <c r="JNV224" s="2"/>
      <c r="JNW224" s="2"/>
      <c r="JNX224" s="2"/>
      <c r="JNY224" s="2"/>
      <c r="JNZ224" s="2"/>
      <c r="JOA224" s="2"/>
      <c r="JOB224" s="2"/>
      <c r="JOC224" s="2"/>
      <c r="JOD224" s="2"/>
      <c r="JOE224" s="2"/>
      <c r="JOF224" s="2"/>
      <c r="JOG224" s="2"/>
      <c r="JOH224" s="2"/>
      <c r="JOI224" s="2"/>
      <c r="JOJ224" s="2"/>
      <c r="JOK224" s="2"/>
      <c r="JOL224" s="2"/>
      <c r="JOM224" s="2"/>
      <c r="JON224" s="2"/>
      <c r="JOO224" s="2"/>
      <c r="JOP224" s="2"/>
      <c r="JOQ224" s="2"/>
      <c r="JOR224" s="2"/>
      <c r="JOS224" s="2"/>
      <c r="JOT224" s="2"/>
      <c r="JOU224" s="2"/>
      <c r="JOV224" s="2"/>
      <c r="JOW224" s="2"/>
      <c r="JOX224" s="2"/>
      <c r="JOY224" s="2"/>
      <c r="JOZ224" s="2"/>
      <c r="JPA224" s="2"/>
      <c r="JPB224" s="2"/>
      <c r="JPC224" s="2"/>
      <c r="JPD224" s="2"/>
      <c r="JPE224" s="2"/>
      <c r="JPF224" s="2"/>
      <c r="JPG224" s="2"/>
      <c r="JPH224" s="2"/>
      <c r="JPI224" s="2"/>
      <c r="JPJ224" s="2"/>
      <c r="JPK224" s="2"/>
      <c r="JPL224" s="2"/>
      <c r="JPM224" s="2"/>
      <c r="JPN224" s="2"/>
      <c r="JPO224" s="2"/>
      <c r="JPP224" s="2"/>
      <c r="JPQ224" s="2"/>
      <c r="JPR224" s="2"/>
      <c r="JPS224" s="2"/>
      <c r="JPT224" s="2"/>
      <c r="JPU224" s="2"/>
      <c r="JPV224" s="2"/>
      <c r="JPW224" s="2"/>
      <c r="JPX224" s="2"/>
      <c r="JPY224" s="2"/>
      <c r="JPZ224" s="2"/>
      <c r="JQA224" s="2"/>
      <c r="JQB224" s="2"/>
      <c r="JQC224" s="2"/>
      <c r="JQD224" s="2"/>
      <c r="JQE224" s="2"/>
      <c r="JQF224" s="2"/>
      <c r="JQG224" s="2"/>
      <c r="JQH224" s="2"/>
      <c r="JQI224" s="2"/>
      <c r="JQJ224" s="2"/>
      <c r="JQK224" s="2"/>
      <c r="JQL224" s="2"/>
      <c r="JQM224" s="2"/>
      <c r="JQN224" s="2"/>
      <c r="JQO224" s="2"/>
      <c r="JQP224" s="2"/>
      <c r="JQQ224" s="2"/>
      <c r="JQR224" s="2"/>
      <c r="JQS224" s="2"/>
      <c r="JQT224" s="2"/>
      <c r="JQU224" s="2"/>
      <c r="JQV224" s="2"/>
      <c r="JQW224" s="2"/>
      <c r="JQX224" s="2"/>
      <c r="JQY224" s="2"/>
      <c r="JQZ224" s="2"/>
      <c r="JRA224" s="2"/>
      <c r="JRB224" s="2"/>
      <c r="JRC224" s="2"/>
      <c r="JRD224" s="2"/>
      <c r="JRE224" s="2"/>
      <c r="JRF224" s="2"/>
      <c r="JRG224" s="2"/>
      <c r="JRH224" s="2"/>
      <c r="JRI224" s="2"/>
      <c r="JRJ224" s="2"/>
      <c r="JRK224" s="2"/>
      <c r="JRL224" s="2"/>
      <c r="JRM224" s="2"/>
      <c r="JRN224" s="2"/>
      <c r="JRO224" s="2"/>
      <c r="JRP224" s="2"/>
      <c r="JRQ224" s="2"/>
      <c r="JRR224" s="2"/>
      <c r="JRS224" s="2"/>
      <c r="JRT224" s="2"/>
      <c r="JRU224" s="2"/>
      <c r="JRV224" s="2"/>
      <c r="JRW224" s="2"/>
      <c r="JRX224" s="2"/>
      <c r="JRY224" s="2"/>
      <c r="JRZ224" s="2"/>
      <c r="JSA224" s="2"/>
      <c r="JSB224" s="2"/>
      <c r="JSC224" s="2"/>
      <c r="JSD224" s="2"/>
      <c r="JSE224" s="2"/>
      <c r="JSF224" s="2"/>
      <c r="JSG224" s="2"/>
      <c r="JSH224" s="2"/>
      <c r="JSI224" s="2"/>
      <c r="JSJ224" s="2"/>
      <c r="JSK224" s="2"/>
      <c r="JSL224" s="2"/>
      <c r="JSM224" s="2"/>
      <c r="JSN224" s="2"/>
      <c r="JSO224" s="2"/>
      <c r="JSP224" s="2"/>
      <c r="JSQ224" s="2"/>
      <c r="JSR224" s="2"/>
      <c r="JSS224" s="2"/>
      <c r="JST224" s="2"/>
      <c r="JSU224" s="2"/>
      <c r="JSV224" s="2"/>
      <c r="JSW224" s="2"/>
      <c r="JSX224" s="2"/>
      <c r="JSY224" s="2"/>
      <c r="JSZ224" s="2"/>
      <c r="JTA224" s="2"/>
      <c r="JTB224" s="2"/>
      <c r="JTC224" s="2"/>
      <c r="JTD224" s="2"/>
      <c r="JTE224" s="2"/>
      <c r="JTF224" s="2"/>
      <c r="JTG224" s="2"/>
      <c r="JTH224" s="2"/>
      <c r="JTI224" s="2"/>
      <c r="JTJ224" s="2"/>
      <c r="JTK224" s="2"/>
      <c r="JTL224" s="2"/>
      <c r="JTM224" s="2"/>
      <c r="JTN224" s="2"/>
      <c r="JTO224" s="2"/>
      <c r="JTP224" s="2"/>
      <c r="JTQ224" s="2"/>
      <c r="JTR224" s="2"/>
      <c r="JTS224" s="2"/>
      <c r="JTT224" s="2"/>
      <c r="JTU224" s="2"/>
      <c r="JTV224" s="2"/>
      <c r="JTW224" s="2"/>
      <c r="JTX224" s="2"/>
      <c r="JTY224" s="2"/>
      <c r="JTZ224" s="2"/>
      <c r="JUA224" s="2"/>
      <c r="JUB224" s="2"/>
      <c r="JUC224" s="2"/>
      <c r="JUD224" s="2"/>
      <c r="JUE224" s="2"/>
      <c r="JUF224" s="2"/>
      <c r="JUG224" s="2"/>
      <c r="JUH224" s="2"/>
      <c r="JUI224" s="2"/>
      <c r="JUJ224" s="2"/>
      <c r="JUK224" s="2"/>
      <c r="JUL224" s="2"/>
      <c r="JUM224" s="2"/>
      <c r="JUN224" s="2"/>
      <c r="JUO224" s="2"/>
      <c r="JUP224" s="2"/>
      <c r="JUQ224" s="2"/>
      <c r="JUR224" s="2"/>
      <c r="JUS224" s="2"/>
      <c r="JUT224" s="2"/>
      <c r="JUU224" s="2"/>
      <c r="JUV224" s="2"/>
      <c r="JUW224" s="2"/>
      <c r="JUX224" s="2"/>
      <c r="JUY224" s="2"/>
      <c r="JUZ224" s="2"/>
      <c r="JVA224" s="2"/>
      <c r="JVB224" s="2"/>
      <c r="JVC224" s="2"/>
      <c r="JVD224" s="2"/>
      <c r="JVE224" s="2"/>
      <c r="JVF224" s="2"/>
      <c r="JVG224" s="2"/>
      <c r="JVH224" s="2"/>
      <c r="JVI224" s="2"/>
      <c r="JVJ224" s="2"/>
      <c r="JVK224" s="2"/>
      <c r="JVL224" s="2"/>
      <c r="JVM224" s="2"/>
      <c r="JVN224" s="2"/>
      <c r="JVO224" s="2"/>
      <c r="JVP224" s="2"/>
      <c r="JVQ224" s="2"/>
      <c r="JVR224" s="2"/>
      <c r="JVS224" s="2"/>
      <c r="JVT224" s="2"/>
      <c r="JVU224" s="2"/>
      <c r="JVV224" s="2"/>
      <c r="JVW224" s="2"/>
      <c r="JVX224" s="2"/>
      <c r="JVY224" s="2"/>
      <c r="JVZ224" s="2"/>
      <c r="JWA224" s="2"/>
      <c r="JWB224" s="2"/>
      <c r="JWC224" s="2"/>
      <c r="JWD224" s="2"/>
      <c r="JWE224" s="2"/>
      <c r="JWF224" s="2"/>
      <c r="JWG224" s="2"/>
      <c r="JWH224" s="2"/>
      <c r="JWI224" s="2"/>
      <c r="JWJ224" s="2"/>
      <c r="JWK224" s="2"/>
      <c r="JWL224" s="2"/>
      <c r="JWM224" s="2"/>
      <c r="JWN224" s="2"/>
      <c r="JWO224" s="2"/>
      <c r="JWP224" s="2"/>
      <c r="JWQ224" s="2"/>
      <c r="JWR224" s="2"/>
      <c r="JWS224" s="2"/>
      <c r="JWT224" s="2"/>
      <c r="JWU224" s="2"/>
      <c r="JWV224" s="2"/>
      <c r="JWW224" s="2"/>
      <c r="JWX224" s="2"/>
      <c r="JWY224" s="2"/>
      <c r="JWZ224" s="2"/>
      <c r="JXA224" s="2"/>
      <c r="JXB224" s="2"/>
      <c r="JXC224" s="2"/>
      <c r="JXD224" s="2"/>
      <c r="JXE224" s="2"/>
      <c r="JXF224" s="2"/>
      <c r="JXG224" s="2"/>
      <c r="JXH224" s="2"/>
      <c r="JXI224" s="2"/>
      <c r="JXJ224" s="2"/>
      <c r="JXK224" s="2"/>
      <c r="JXL224" s="2"/>
      <c r="JXM224" s="2"/>
      <c r="JXN224" s="2"/>
      <c r="JXO224" s="2"/>
      <c r="JXP224" s="2"/>
      <c r="JXQ224" s="2"/>
      <c r="JXR224" s="2"/>
      <c r="JXS224" s="2"/>
      <c r="JXT224" s="2"/>
      <c r="JXU224" s="2"/>
      <c r="JXV224" s="2"/>
      <c r="JXW224" s="2"/>
      <c r="JXX224" s="2"/>
      <c r="JXY224" s="2"/>
      <c r="JXZ224" s="2"/>
      <c r="JYA224" s="2"/>
      <c r="JYB224" s="2"/>
      <c r="JYC224" s="2"/>
      <c r="JYD224" s="2"/>
      <c r="JYE224" s="2"/>
      <c r="JYF224" s="2"/>
      <c r="JYG224" s="2"/>
      <c r="JYH224" s="2"/>
      <c r="JYI224" s="2"/>
      <c r="JYJ224" s="2"/>
      <c r="JYK224" s="2"/>
      <c r="JYL224" s="2"/>
      <c r="JYM224" s="2"/>
      <c r="JYN224" s="2"/>
      <c r="JYO224" s="2"/>
      <c r="JYP224" s="2"/>
      <c r="JYQ224" s="2"/>
      <c r="JYR224" s="2"/>
      <c r="JYS224" s="2"/>
      <c r="JYT224" s="2"/>
      <c r="JYU224" s="2"/>
      <c r="JYV224" s="2"/>
      <c r="JYW224" s="2"/>
      <c r="JYX224" s="2"/>
      <c r="JYY224" s="2"/>
      <c r="JYZ224" s="2"/>
      <c r="JZA224" s="2"/>
      <c r="JZB224" s="2"/>
      <c r="JZC224" s="2"/>
      <c r="JZD224" s="2"/>
      <c r="JZE224" s="2"/>
      <c r="JZF224" s="2"/>
      <c r="JZG224" s="2"/>
      <c r="JZH224" s="2"/>
      <c r="JZI224" s="2"/>
      <c r="JZJ224" s="2"/>
      <c r="JZK224" s="2"/>
      <c r="JZL224" s="2"/>
      <c r="JZM224" s="2"/>
      <c r="JZN224" s="2"/>
      <c r="JZO224" s="2"/>
      <c r="JZP224" s="2"/>
      <c r="JZQ224" s="2"/>
      <c r="JZR224" s="2"/>
      <c r="JZS224" s="2"/>
      <c r="JZT224" s="2"/>
      <c r="JZU224" s="2"/>
      <c r="JZV224" s="2"/>
      <c r="JZW224" s="2"/>
      <c r="JZX224" s="2"/>
      <c r="JZY224" s="2"/>
      <c r="JZZ224" s="2"/>
      <c r="KAA224" s="2"/>
      <c r="KAB224" s="2"/>
      <c r="KAC224" s="2"/>
      <c r="KAD224" s="2"/>
      <c r="KAE224" s="2"/>
      <c r="KAF224" s="2"/>
      <c r="KAG224" s="2"/>
      <c r="KAH224" s="2"/>
      <c r="KAI224" s="2"/>
      <c r="KAJ224" s="2"/>
      <c r="KAK224" s="2"/>
      <c r="KAL224" s="2"/>
      <c r="KAM224" s="2"/>
      <c r="KAN224" s="2"/>
      <c r="KAO224" s="2"/>
      <c r="KAP224" s="2"/>
      <c r="KAQ224" s="2"/>
      <c r="KAR224" s="2"/>
      <c r="KAS224" s="2"/>
      <c r="KAT224" s="2"/>
      <c r="KAU224" s="2"/>
      <c r="KAV224" s="2"/>
      <c r="KAW224" s="2"/>
      <c r="KAX224" s="2"/>
      <c r="KAY224" s="2"/>
      <c r="KAZ224" s="2"/>
      <c r="KBA224" s="2"/>
      <c r="KBB224" s="2"/>
      <c r="KBC224" s="2"/>
      <c r="KBD224" s="2"/>
      <c r="KBE224" s="2"/>
      <c r="KBF224" s="2"/>
      <c r="KBG224" s="2"/>
      <c r="KBH224" s="2"/>
      <c r="KBI224" s="2"/>
      <c r="KBJ224" s="2"/>
      <c r="KBK224" s="2"/>
      <c r="KBL224" s="2"/>
      <c r="KBM224" s="2"/>
      <c r="KBN224" s="2"/>
      <c r="KBO224" s="2"/>
      <c r="KBP224" s="2"/>
      <c r="KBQ224" s="2"/>
      <c r="KBR224" s="2"/>
      <c r="KBS224" s="2"/>
      <c r="KBT224" s="2"/>
      <c r="KBU224" s="2"/>
      <c r="KBV224" s="2"/>
      <c r="KBW224" s="2"/>
      <c r="KBX224" s="2"/>
      <c r="KBY224" s="2"/>
      <c r="KBZ224" s="2"/>
      <c r="KCA224" s="2"/>
      <c r="KCB224" s="2"/>
      <c r="KCC224" s="2"/>
      <c r="KCD224" s="2"/>
      <c r="KCE224" s="2"/>
      <c r="KCF224" s="2"/>
      <c r="KCG224" s="2"/>
      <c r="KCH224" s="2"/>
      <c r="KCI224" s="2"/>
      <c r="KCJ224" s="2"/>
      <c r="KCK224" s="2"/>
      <c r="KCL224" s="2"/>
      <c r="KCM224" s="2"/>
      <c r="KCN224" s="2"/>
      <c r="KCO224" s="2"/>
      <c r="KCP224" s="2"/>
      <c r="KCQ224" s="2"/>
      <c r="KCR224" s="2"/>
      <c r="KCS224" s="2"/>
      <c r="KCT224" s="2"/>
      <c r="KCU224" s="2"/>
      <c r="KCV224" s="2"/>
      <c r="KCW224" s="2"/>
      <c r="KCX224" s="2"/>
      <c r="KCY224" s="2"/>
      <c r="KCZ224" s="2"/>
      <c r="KDA224" s="2"/>
      <c r="KDB224" s="2"/>
      <c r="KDC224" s="2"/>
      <c r="KDD224" s="2"/>
      <c r="KDE224" s="2"/>
      <c r="KDF224" s="2"/>
      <c r="KDG224" s="2"/>
      <c r="KDH224" s="2"/>
      <c r="KDI224" s="2"/>
      <c r="KDJ224" s="2"/>
      <c r="KDK224" s="2"/>
      <c r="KDL224" s="2"/>
      <c r="KDM224" s="2"/>
      <c r="KDN224" s="2"/>
      <c r="KDO224" s="2"/>
      <c r="KDP224" s="2"/>
      <c r="KDQ224" s="2"/>
      <c r="KDR224" s="2"/>
      <c r="KDS224" s="2"/>
      <c r="KDT224" s="2"/>
      <c r="KDU224" s="2"/>
      <c r="KDV224" s="2"/>
      <c r="KDW224" s="2"/>
      <c r="KDX224" s="2"/>
      <c r="KDY224" s="2"/>
      <c r="KDZ224" s="2"/>
      <c r="KEA224" s="2"/>
      <c r="KEB224" s="2"/>
      <c r="KEC224" s="2"/>
      <c r="KED224" s="2"/>
      <c r="KEE224" s="2"/>
      <c r="KEF224" s="2"/>
      <c r="KEG224" s="2"/>
      <c r="KEH224" s="2"/>
      <c r="KEI224" s="2"/>
      <c r="KEJ224" s="2"/>
      <c r="KEK224" s="2"/>
      <c r="KEL224" s="2"/>
      <c r="KEM224" s="2"/>
      <c r="KEN224" s="2"/>
      <c r="KEO224" s="2"/>
      <c r="KEP224" s="2"/>
      <c r="KEQ224" s="2"/>
      <c r="KER224" s="2"/>
      <c r="KES224" s="2"/>
      <c r="KET224" s="2"/>
      <c r="KEU224" s="2"/>
      <c r="KEV224" s="2"/>
      <c r="KEW224" s="2"/>
      <c r="KEX224" s="2"/>
      <c r="KEY224" s="2"/>
      <c r="KEZ224" s="2"/>
      <c r="KFA224" s="2"/>
      <c r="KFB224" s="2"/>
      <c r="KFC224" s="2"/>
      <c r="KFD224" s="2"/>
      <c r="KFE224" s="2"/>
      <c r="KFF224" s="2"/>
      <c r="KFG224" s="2"/>
      <c r="KFH224" s="2"/>
      <c r="KFI224" s="2"/>
      <c r="KFJ224" s="2"/>
      <c r="KFK224" s="2"/>
      <c r="KFL224" s="2"/>
      <c r="KFM224" s="2"/>
      <c r="KFN224" s="2"/>
      <c r="KFO224" s="2"/>
      <c r="KFP224" s="2"/>
      <c r="KFQ224" s="2"/>
      <c r="KFR224" s="2"/>
      <c r="KFS224" s="2"/>
      <c r="KFT224" s="2"/>
      <c r="KFU224" s="2"/>
      <c r="KFV224" s="2"/>
      <c r="KFW224" s="2"/>
      <c r="KFX224" s="2"/>
      <c r="KFY224" s="2"/>
      <c r="KFZ224" s="2"/>
      <c r="KGA224" s="2"/>
      <c r="KGB224" s="2"/>
      <c r="KGC224" s="2"/>
      <c r="KGD224" s="2"/>
      <c r="KGE224" s="2"/>
      <c r="KGF224" s="2"/>
      <c r="KGG224" s="2"/>
      <c r="KGH224" s="2"/>
      <c r="KGI224" s="2"/>
      <c r="KGJ224" s="2"/>
      <c r="KGK224" s="2"/>
      <c r="KGL224" s="2"/>
      <c r="KGM224" s="2"/>
      <c r="KGN224" s="2"/>
      <c r="KGO224" s="2"/>
      <c r="KGP224" s="2"/>
      <c r="KGQ224" s="2"/>
      <c r="KGR224" s="2"/>
      <c r="KGS224" s="2"/>
      <c r="KGT224" s="2"/>
      <c r="KGU224" s="2"/>
      <c r="KGV224" s="2"/>
      <c r="KGW224" s="2"/>
      <c r="KGX224" s="2"/>
      <c r="KGY224" s="2"/>
      <c r="KGZ224" s="2"/>
      <c r="KHA224" s="2"/>
      <c r="KHB224" s="2"/>
      <c r="KHC224" s="2"/>
      <c r="KHD224" s="2"/>
      <c r="KHE224" s="2"/>
      <c r="KHF224" s="2"/>
      <c r="KHG224" s="2"/>
      <c r="KHH224" s="2"/>
      <c r="KHI224" s="2"/>
      <c r="KHJ224" s="2"/>
      <c r="KHK224" s="2"/>
      <c r="KHL224" s="2"/>
      <c r="KHM224" s="2"/>
      <c r="KHN224" s="2"/>
      <c r="KHO224" s="2"/>
      <c r="KHP224" s="2"/>
      <c r="KHQ224" s="2"/>
      <c r="KHR224" s="2"/>
      <c r="KHS224" s="2"/>
      <c r="KHT224" s="2"/>
      <c r="KHU224" s="2"/>
      <c r="KHV224" s="2"/>
      <c r="KHW224" s="2"/>
      <c r="KHX224" s="2"/>
      <c r="KHY224" s="2"/>
      <c r="KHZ224" s="2"/>
      <c r="KIA224" s="2"/>
      <c r="KIB224" s="2"/>
      <c r="KIC224" s="2"/>
      <c r="KID224" s="2"/>
      <c r="KIE224" s="2"/>
      <c r="KIF224" s="2"/>
      <c r="KIG224" s="2"/>
      <c r="KIH224" s="2"/>
      <c r="KII224" s="2"/>
      <c r="KIJ224" s="2"/>
      <c r="KIK224" s="2"/>
      <c r="KIL224" s="2"/>
      <c r="KIM224" s="2"/>
      <c r="KIN224" s="2"/>
      <c r="KIO224" s="2"/>
      <c r="KIP224" s="2"/>
      <c r="KIQ224" s="2"/>
      <c r="KIR224" s="2"/>
      <c r="KIS224" s="2"/>
      <c r="KIT224" s="2"/>
      <c r="KIU224" s="2"/>
      <c r="KIV224" s="2"/>
      <c r="KIW224" s="2"/>
      <c r="KIX224" s="2"/>
      <c r="KIY224" s="2"/>
      <c r="KIZ224" s="2"/>
      <c r="KJA224" s="2"/>
      <c r="KJB224" s="2"/>
      <c r="KJC224" s="2"/>
      <c r="KJD224" s="2"/>
      <c r="KJE224" s="2"/>
      <c r="KJF224" s="2"/>
      <c r="KJG224" s="2"/>
      <c r="KJH224" s="2"/>
      <c r="KJI224" s="2"/>
      <c r="KJJ224" s="2"/>
      <c r="KJK224" s="2"/>
      <c r="KJL224" s="2"/>
      <c r="KJM224" s="2"/>
      <c r="KJN224" s="2"/>
      <c r="KJO224" s="2"/>
      <c r="KJP224" s="2"/>
      <c r="KJQ224" s="2"/>
      <c r="KJR224" s="2"/>
      <c r="KJS224" s="2"/>
      <c r="KJT224" s="2"/>
      <c r="KJU224" s="2"/>
      <c r="KJV224" s="2"/>
      <c r="KJW224" s="2"/>
      <c r="KJX224" s="2"/>
      <c r="KJY224" s="2"/>
      <c r="KJZ224" s="2"/>
      <c r="KKA224" s="2"/>
      <c r="KKB224" s="2"/>
      <c r="KKC224" s="2"/>
      <c r="KKD224" s="2"/>
      <c r="KKE224" s="2"/>
      <c r="KKF224" s="2"/>
      <c r="KKG224" s="2"/>
      <c r="KKH224" s="2"/>
      <c r="KKI224" s="2"/>
      <c r="KKJ224" s="2"/>
      <c r="KKK224" s="2"/>
      <c r="KKL224" s="2"/>
      <c r="KKM224" s="2"/>
      <c r="KKN224" s="2"/>
      <c r="KKO224" s="2"/>
      <c r="KKP224" s="2"/>
      <c r="KKQ224" s="2"/>
      <c r="KKR224" s="2"/>
      <c r="KKS224" s="2"/>
      <c r="KKT224" s="2"/>
      <c r="KKU224" s="2"/>
      <c r="KKV224" s="2"/>
      <c r="KKW224" s="2"/>
      <c r="KKX224" s="2"/>
      <c r="KKY224" s="2"/>
      <c r="KKZ224" s="2"/>
      <c r="KLA224" s="2"/>
      <c r="KLB224" s="2"/>
      <c r="KLC224" s="2"/>
      <c r="KLD224" s="2"/>
      <c r="KLE224" s="2"/>
      <c r="KLF224" s="2"/>
      <c r="KLG224" s="2"/>
      <c r="KLH224" s="2"/>
      <c r="KLI224" s="2"/>
      <c r="KLJ224" s="2"/>
      <c r="KLK224" s="2"/>
      <c r="KLL224" s="2"/>
      <c r="KLM224" s="2"/>
      <c r="KLN224" s="2"/>
      <c r="KLO224" s="2"/>
      <c r="KLP224" s="2"/>
      <c r="KLQ224" s="2"/>
      <c r="KLR224" s="2"/>
      <c r="KLS224" s="2"/>
      <c r="KLT224" s="2"/>
      <c r="KLU224" s="2"/>
      <c r="KLV224" s="2"/>
      <c r="KLW224" s="2"/>
      <c r="KLX224" s="2"/>
      <c r="KLY224" s="2"/>
      <c r="KLZ224" s="2"/>
      <c r="KMA224" s="2"/>
      <c r="KMB224" s="2"/>
      <c r="KMC224" s="2"/>
      <c r="KMD224" s="2"/>
      <c r="KME224" s="2"/>
      <c r="KMF224" s="2"/>
      <c r="KMG224" s="2"/>
      <c r="KMH224" s="2"/>
      <c r="KMI224" s="2"/>
      <c r="KMJ224" s="2"/>
      <c r="KMK224" s="2"/>
      <c r="KML224" s="2"/>
      <c r="KMM224" s="2"/>
      <c r="KMN224" s="2"/>
      <c r="KMO224" s="2"/>
      <c r="KMP224" s="2"/>
      <c r="KMQ224" s="2"/>
      <c r="KMR224" s="2"/>
      <c r="KMS224" s="2"/>
      <c r="KMT224" s="2"/>
      <c r="KMU224" s="2"/>
      <c r="KMV224" s="2"/>
      <c r="KMW224" s="2"/>
      <c r="KMX224" s="2"/>
      <c r="KMY224" s="2"/>
      <c r="KMZ224" s="2"/>
      <c r="KNA224" s="2"/>
      <c r="KNB224" s="2"/>
      <c r="KNC224" s="2"/>
      <c r="KND224" s="2"/>
      <c r="KNE224" s="2"/>
      <c r="KNF224" s="2"/>
      <c r="KNG224" s="2"/>
      <c r="KNH224" s="2"/>
      <c r="KNI224" s="2"/>
      <c r="KNJ224" s="2"/>
      <c r="KNK224" s="2"/>
      <c r="KNL224" s="2"/>
      <c r="KNM224" s="2"/>
      <c r="KNN224" s="2"/>
      <c r="KNO224" s="2"/>
      <c r="KNP224" s="2"/>
      <c r="KNQ224" s="2"/>
      <c r="KNR224" s="2"/>
      <c r="KNS224" s="2"/>
      <c r="KNT224" s="2"/>
      <c r="KNU224" s="2"/>
      <c r="KNV224" s="2"/>
      <c r="KNW224" s="2"/>
      <c r="KNX224" s="2"/>
      <c r="KNY224" s="2"/>
      <c r="KNZ224" s="2"/>
      <c r="KOA224" s="2"/>
      <c r="KOB224" s="2"/>
      <c r="KOC224" s="2"/>
      <c r="KOD224" s="2"/>
      <c r="KOE224" s="2"/>
      <c r="KOF224" s="2"/>
      <c r="KOG224" s="2"/>
      <c r="KOH224" s="2"/>
      <c r="KOI224" s="2"/>
      <c r="KOJ224" s="2"/>
      <c r="KOK224" s="2"/>
      <c r="KOL224" s="2"/>
      <c r="KOM224" s="2"/>
      <c r="KON224" s="2"/>
      <c r="KOO224" s="2"/>
      <c r="KOP224" s="2"/>
      <c r="KOQ224" s="2"/>
      <c r="KOR224" s="2"/>
      <c r="KOS224" s="2"/>
      <c r="KOT224" s="2"/>
      <c r="KOU224" s="2"/>
      <c r="KOV224" s="2"/>
      <c r="KOW224" s="2"/>
      <c r="KOX224" s="2"/>
      <c r="KOY224" s="2"/>
      <c r="KOZ224" s="2"/>
      <c r="KPA224" s="2"/>
      <c r="KPB224" s="2"/>
      <c r="KPC224" s="2"/>
      <c r="KPD224" s="2"/>
      <c r="KPE224" s="2"/>
      <c r="KPF224" s="2"/>
      <c r="KPG224" s="2"/>
      <c r="KPH224" s="2"/>
      <c r="KPI224" s="2"/>
      <c r="KPJ224" s="2"/>
      <c r="KPK224" s="2"/>
      <c r="KPL224" s="2"/>
      <c r="KPM224" s="2"/>
      <c r="KPN224" s="2"/>
      <c r="KPO224" s="2"/>
      <c r="KPP224" s="2"/>
      <c r="KPQ224" s="2"/>
      <c r="KPR224" s="2"/>
      <c r="KPS224" s="2"/>
      <c r="KPT224" s="2"/>
      <c r="KPU224" s="2"/>
      <c r="KPV224" s="2"/>
      <c r="KPW224" s="2"/>
      <c r="KPX224" s="2"/>
      <c r="KPY224" s="2"/>
      <c r="KPZ224" s="2"/>
      <c r="KQA224" s="2"/>
      <c r="KQB224" s="2"/>
      <c r="KQC224" s="2"/>
      <c r="KQD224" s="2"/>
      <c r="KQE224" s="2"/>
      <c r="KQF224" s="2"/>
      <c r="KQG224" s="2"/>
      <c r="KQH224" s="2"/>
      <c r="KQI224" s="2"/>
      <c r="KQJ224" s="2"/>
      <c r="KQK224" s="2"/>
      <c r="KQL224" s="2"/>
      <c r="KQM224" s="2"/>
      <c r="KQN224" s="2"/>
      <c r="KQO224" s="2"/>
      <c r="KQP224" s="2"/>
      <c r="KQQ224" s="2"/>
      <c r="KQR224" s="2"/>
      <c r="KQS224" s="2"/>
      <c r="KQT224" s="2"/>
      <c r="KQU224" s="2"/>
      <c r="KQV224" s="2"/>
      <c r="KQW224" s="2"/>
      <c r="KQX224" s="2"/>
      <c r="KQY224" s="2"/>
      <c r="KQZ224" s="2"/>
      <c r="KRA224" s="2"/>
      <c r="KRB224" s="2"/>
      <c r="KRC224" s="2"/>
      <c r="KRD224" s="2"/>
      <c r="KRE224" s="2"/>
      <c r="KRF224" s="2"/>
      <c r="KRG224" s="2"/>
      <c r="KRH224" s="2"/>
      <c r="KRI224" s="2"/>
      <c r="KRJ224" s="2"/>
      <c r="KRK224" s="2"/>
      <c r="KRL224" s="2"/>
      <c r="KRM224" s="2"/>
      <c r="KRN224" s="2"/>
      <c r="KRO224" s="2"/>
      <c r="KRP224" s="2"/>
      <c r="KRQ224" s="2"/>
      <c r="KRR224" s="2"/>
      <c r="KRS224" s="2"/>
      <c r="KRT224" s="2"/>
      <c r="KRU224" s="2"/>
      <c r="KRV224" s="2"/>
      <c r="KRW224" s="2"/>
      <c r="KRX224" s="2"/>
      <c r="KRY224" s="2"/>
      <c r="KRZ224" s="2"/>
      <c r="KSA224" s="2"/>
      <c r="KSB224" s="2"/>
      <c r="KSC224" s="2"/>
      <c r="KSD224" s="2"/>
      <c r="KSE224" s="2"/>
      <c r="KSF224" s="2"/>
      <c r="KSG224" s="2"/>
      <c r="KSH224" s="2"/>
      <c r="KSI224" s="2"/>
      <c r="KSJ224" s="2"/>
      <c r="KSK224" s="2"/>
      <c r="KSL224" s="2"/>
      <c r="KSM224" s="2"/>
      <c r="KSN224" s="2"/>
      <c r="KSO224" s="2"/>
      <c r="KSP224" s="2"/>
      <c r="KSQ224" s="2"/>
      <c r="KSR224" s="2"/>
      <c r="KSS224" s="2"/>
      <c r="KST224" s="2"/>
      <c r="KSU224" s="2"/>
      <c r="KSV224" s="2"/>
      <c r="KSW224" s="2"/>
      <c r="KSX224" s="2"/>
      <c r="KSY224" s="2"/>
      <c r="KSZ224" s="2"/>
      <c r="KTA224" s="2"/>
      <c r="KTB224" s="2"/>
      <c r="KTC224" s="2"/>
      <c r="KTD224" s="2"/>
      <c r="KTE224" s="2"/>
      <c r="KTF224" s="2"/>
      <c r="KTG224" s="2"/>
      <c r="KTH224" s="2"/>
      <c r="KTI224" s="2"/>
      <c r="KTJ224" s="2"/>
      <c r="KTK224" s="2"/>
      <c r="KTL224" s="2"/>
      <c r="KTM224" s="2"/>
      <c r="KTN224" s="2"/>
      <c r="KTO224" s="2"/>
      <c r="KTP224" s="2"/>
      <c r="KTQ224" s="2"/>
      <c r="KTR224" s="2"/>
      <c r="KTS224" s="2"/>
      <c r="KTT224" s="2"/>
      <c r="KTU224" s="2"/>
      <c r="KTV224" s="2"/>
      <c r="KTW224" s="2"/>
      <c r="KTX224" s="2"/>
      <c r="KTY224" s="2"/>
      <c r="KTZ224" s="2"/>
      <c r="KUA224" s="2"/>
      <c r="KUB224" s="2"/>
      <c r="KUC224" s="2"/>
      <c r="KUD224" s="2"/>
      <c r="KUE224" s="2"/>
      <c r="KUF224" s="2"/>
      <c r="KUG224" s="2"/>
      <c r="KUH224" s="2"/>
      <c r="KUI224" s="2"/>
      <c r="KUJ224" s="2"/>
      <c r="KUK224" s="2"/>
      <c r="KUL224" s="2"/>
      <c r="KUM224" s="2"/>
      <c r="KUN224" s="2"/>
      <c r="KUO224" s="2"/>
      <c r="KUP224" s="2"/>
      <c r="KUQ224" s="2"/>
      <c r="KUR224" s="2"/>
      <c r="KUS224" s="2"/>
      <c r="KUT224" s="2"/>
      <c r="KUU224" s="2"/>
      <c r="KUV224" s="2"/>
      <c r="KUW224" s="2"/>
      <c r="KUX224" s="2"/>
      <c r="KUY224" s="2"/>
      <c r="KUZ224" s="2"/>
      <c r="KVA224" s="2"/>
      <c r="KVB224" s="2"/>
      <c r="KVC224" s="2"/>
      <c r="KVD224" s="2"/>
      <c r="KVE224" s="2"/>
      <c r="KVF224" s="2"/>
      <c r="KVG224" s="2"/>
      <c r="KVH224" s="2"/>
      <c r="KVI224" s="2"/>
      <c r="KVJ224" s="2"/>
      <c r="KVK224" s="2"/>
      <c r="KVL224" s="2"/>
      <c r="KVM224" s="2"/>
      <c r="KVN224" s="2"/>
      <c r="KVO224" s="2"/>
      <c r="KVP224" s="2"/>
      <c r="KVQ224" s="2"/>
      <c r="KVR224" s="2"/>
      <c r="KVS224" s="2"/>
      <c r="KVT224" s="2"/>
      <c r="KVU224" s="2"/>
      <c r="KVV224" s="2"/>
      <c r="KVW224" s="2"/>
      <c r="KVX224" s="2"/>
      <c r="KVY224" s="2"/>
      <c r="KVZ224" s="2"/>
      <c r="KWA224" s="2"/>
      <c r="KWB224" s="2"/>
      <c r="KWC224" s="2"/>
      <c r="KWD224" s="2"/>
      <c r="KWE224" s="2"/>
      <c r="KWF224" s="2"/>
      <c r="KWG224" s="2"/>
      <c r="KWH224" s="2"/>
      <c r="KWI224" s="2"/>
      <c r="KWJ224" s="2"/>
      <c r="KWK224" s="2"/>
      <c r="KWL224" s="2"/>
      <c r="KWM224" s="2"/>
      <c r="KWN224" s="2"/>
      <c r="KWO224" s="2"/>
      <c r="KWP224" s="2"/>
      <c r="KWQ224" s="2"/>
      <c r="KWR224" s="2"/>
      <c r="KWS224" s="2"/>
      <c r="KWT224" s="2"/>
      <c r="KWU224" s="2"/>
      <c r="KWV224" s="2"/>
      <c r="KWW224" s="2"/>
      <c r="KWX224" s="2"/>
      <c r="KWY224" s="2"/>
      <c r="KWZ224" s="2"/>
      <c r="KXA224" s="2"/>
      <c r="KXB224" s="2"/>
      <c r="KXC224" s="2"/>
      <c r="KXD224" s="2"/>
      <c r="KXE224" s="2"/>
      <c r="KXF224" s="2"/>
      <c r="KXG224" s="2"/>
      <c r="KXH224" s="2"/>
      <c r="KXI224" s="2"/>
      <c r="KXJ224" s="2"/>
      <c r="KXK224" s="2"/>
      <c r="KXL224" s="2"/>
      <c r="KXM224" s="2"/>
      <c r="KXN224" s="2"/>
      <c r="KXO224" s="2"/>
      <c r="KXP224" s="2"/>
      <c r="KXQ224" s="2"/>
      <c r="KXR224" s="2"/>
      <c r="KXS224" s="2"/>
      <c r="KXT224" s="2"/>
      <c r="KXU224" s="2"/>
      <c r="KXV224" s="2"/>
      <c r="KXW224" s="2"/>
      <c r="KXX224" s="2"/>
      <c r="KXY224" s="2"/>
      <c r="KXZ224" s="2"/>
      <c r="KYA224" s="2"/>
      <c r="KYB224" s="2"/>
      <c r="KYC224" s="2"/>
      <c r="KYD224" s="2"/>
      <c r="KYE224" s="2"/>
      <c r="KYF224" s="2"/>
      <c r="KYG224" s="2"/>
      <c r="KYH224" s="2"/>
      <c r="KYI224" s="2"/>
      <c r="KYJ224" s="2"/>
      <c r="KYK224" s="2"/>
      <c r="KYL224" s="2"/>
      <c r="KYM224" s="2"/>
      <c r="KYN224" s="2"/>
      <c r="KYO224" s="2"/>
      <c r="KYP224" s="2"/>
      <c r="KYQ224" s="2"/>
      <c r="KYR224" s="2"/>
      <c r="KYS224" s="2"/>
      <c r="KYT224" s="2"/>
      <c r="KYU224" s="2"/>
      <c r="KYV224" s="2"/>
      <c r="KYW224" s="2"/>
      <c r="KYX224" s="2"/>
      <c r="KYY224" s="2"/>
      <c r="KYZ224" s="2"/>
      <c r="KZA224" s="2"/>
      <c r="KZB224" s="2"/>
      <c r="KZC224" s="2"/>
      <c r="KZD224" s="2"/>
      <c r="KZE224" s="2"/>
      <c r="KZF224" s="2"/>
      <c r="KZG224" s="2"/>
      <c r="KZH224" s="2"/>
      <c r="KZI224" s="2"/>
      <c r="KZJ224" s="2"/>
      <c r="KZK224" s="2"/>
      <c r="KZL224" s="2"/>
      <c r="KZM224" s="2"/>
      <c r="KZN224" s="2"/>
      <c r="KZO224" s="2"/>
      <c r="KZP224" s="2"/>
      <c r="KZQ224" s="2"/>
      <c r="KZR224" s="2"/>
      <c r="KZS224" s="2"/>
      <c r="KZT224" s="2"/>
      <c r="KZU224" s="2"/>
      <c r="KZV224" s="2"/>
      <c r="KZW224" s="2"/>
      <c r="KZX224" s="2"/>
      <c r="KZY224" s="2"/>
      <c r="KZZ224" s="2"/>
      <c r="LAA224" s="2"/>
      <c r="LAB224" s="2"/>
      <c r="LAC224" s="2"/>
      <c r="LAD224" s="2"/>
      <c r="LAE224" s="2"/>
      <c r="LAF224" s="2"/>
      <c r="LAG224" s="2"/>
      <c r="LAH224" s="2"/>
      <c r="LAI224" s="2"/>
      <c r="LAJ224" s="2"/>
      <c r="LAK224" s="2"/>
      <c r="LAL224" s="2"/>
      <c r="LAM224" s="2"/>
      <c r="LAN224" s="2"/>
      <c r="LAO224" s="2"/>
      <c r="LAP224" s="2"/>
      <c r="LAQ224" s="2"/>
      <c r="LAR224" s="2"/>
      <c r="LAS224" s="2"/>
      <c r="LAT224" s="2"/>
      <c r="LAU224" s="2"/>
      <c r="LAV224" s="2"/>
      <c r="LAW224" s="2"/>
      <c r="LAX224" s="2"/>
      <c r="LAY224" s="2"/>
      <c r="LAZ224" s="2"/>
      <c r="LBA224" s="2"/>
      <c r="LBB224" s="2"/>
      <c r="LBC224" s="2"/>
      <c r="LBD224" s="2"/>
      <c r="LBE224" s="2"/>
      <c r="LBF224" s="2"/>
      <c r="LBG224" s="2"/>
      <c r="LBH224" s="2"/>
      <c r="LBI224" s="2"/>
      <c r="LBJ224" s="2"/>
      <c r="LBK224" s="2"/>
      <c r="LBL224" s="2"/>
      <c r="LBM224" s="2"/>
      <c r="LBN224" s="2"/>
      <c r="LBO224" s="2"/>
      <c r="LBP224" s="2"/>
      <c r="LBQ224" s="2"/>
      <c r="LBR224" s="2"/>
      <c r="LBS224" s="2"/>
      <c r="LBT224" s="2"/>
      <c r="LBU224" s="2"/>
      <c r="LBV224" s="2"/>
      <c r="LBW224" s="2"/>
      <c r="LBX224" s="2"/>
      <c r="LBY224" s="2"/>
      <c r="LBZ224" s="2"/>
      <c r="LCA224" s="2"/>
      <c r="LCB224" s="2"/>
      <c r="LCC224" s="2"/>
      <c r="LCD224" s="2"/>
      <c r="LCE224" s="2"/>
      <c r="LCF224" s="2"/>
      <c r="LCG224" s="2"/>
      <c r="LCH224" s="2"/>
      <c r="LCI224" s="2"/>
      <c r="LCJ224" s="2"/>
      <c r="LCK224" s="2"/>
      <c r="LCL224" s="2"/>
      <c r="LCM224" s="2"/>
      <c r="LCN224" s="2"/>
      <c r="LCO224" s="2"/>
      <c r="LCP224" s="2"/>
      <c r="LCQ224" s="2"/>
      <c r="LCR224" s="2"/>
      <c r="LCS224" s="2"/>
      <c r="LCT224" s="2"/>
      <c r="LCU224" s="2"/>
      <c r="LCV224" s="2"/>
      <c r="LCW224" s="2"/>
      <c r="LCX224" s="2"/>
      <c r="LCY224" s="2"/>
      <c r="LCZ224" s="2"/>
      <c r="LDA224" s="2"/>
      <c r="LDB224" s="2"/>
      <c r="LDC224" s="2"/>
      <c r="LDD224" s="2"/>
      <c r="LDE224" s="2"/>
      <c r="LDF224" s="2"/>
      <c r="LDG224" s="2"/>
      <c r="LDH224" s="2"/>
      <c r="LDI224" s="2"/>
      <c r="LDJ224" s="2"/>
      <c r="LDK224" s="2"/>
      <c r="LDL224" s="2"/>
      <c r="LDM224" s="2"/>
      <c r="LDN224" s="2"/>
      <c r="LDO224" s="2"/>
      <c r="LDP224" s="2"/>
      <c r="LDQ224" s="2"/>
      <c r="LDR224" s="2"/>
      <c r="LDS224" s="2"/>
      <c r="LDT224" s="2"/>
      <c r="LDU224" s="2"/>
      <c r="LDV224" s="2"/>
      <c r="LDW224" s="2"/>
      <c r="LDX224" s="2"/>
      <c r="LDY224" s="2"/>
      <c r="LDZ224" s="2"/>
      <c r="LEA224" s="2"/>
      <c r="LEB224" s="2"/>
      <c r="LEC224" s="2"/>
      <c r="LED224" s="2"/>
      <c r="LEE224" s="2"/>
      <c r="LEF224" s="2"/>
      <c r="LEG224" s="2"/>
      <c r="LEH224" s="2"/>
      <c r="LEI224" s="2"/>
      <c r="LEJ224" s="2"/>
      <c r="LEK224" s="2"/>
      <c r="LEL224" s="2"/>
      <c r="LEM224" s="2"/>
      <c r="LEN224" s="2"/>
      <c r="LEO224" s="2"/>
      <c r="LEP224" s="2"/>
      <c r="LEQ224" s="2"/>
      <c r="LER224" s="2"/>
      <c r="LES224" s="2"/>
      <c r="LET224" s="2"/>
      <c r="LEU224" s="2"/>
      <c r="LEV224" s="2"/>
      <c r="LEW224" s="2"/>
      <c r="LEX224" s="2"/>
      <c r="LEY224" s="2"/>
      <c r="LEZ224" s="2"/>
      <c r="LFA224" s="2"/>
      <c r="LFB224" s="2"/>
      <c r="LFC224" s="2"/>
      <c r="LFD224" s="2"/>
      <c r="LFE224" s="2"/>
      <c r="LFF224" s="2"/>
      <c r="LFG224" s="2"/>
      <c r="LFH224" s="2"/>
      <c r="LFI224" s="2"/>
      <c r="LFJ224" s="2"/>
      <c r="LFK224" s="2"/>
      <c r="LFL224" s="2"/>
      <c r="LFM224" s="2"/>
      <c r="LFN224" s="2"/>
      <c r="LFO224" s="2"/>
      <c r="LFP224" s="2"/>
      <c r="LFQ224" s="2"/>
      <c r="LFR224" s="2"/>
      <c r="LFS224" s="2"/>
      <c r="LFT224" s="2"/>
      <c r="LFU224" s="2"/>
      <c r="LFV224" s="2"/>
      <c r="LFW224" s="2"/>
      <c r="LFX224" s="2"/>
      <c r="LFY224" s="2"/>
      <c r="LFZ224" s="2"/>
      <c r="LGA224" s="2"/>
      <c r="LGB224" s="2"/>
      <c r="LGC224" s="2"/>
      <c r="LGD224" s="2"/>
      <c r="LGE224" s="2"/>
      <c r="LGF224" s="2"/>
      <c r="LGG224" s="2"/>
      <c r="LGH224" s="2"/>
      <c r="LGI224" s="2"/>
      <c r="LGJ224" s="2"/>
      <c r="LGK224" s="2"/>
      <c r="LGL224" s="2"/>
      <c r="LGM224" s="2"/>
      <c r="LGN224" s="2"/>
      <c r="LGO224" s="2"/>
      <c r="LGP224" s="2"/>
      <c r="LGQ224" s="2"/>
      <c r="LGR224" s="2"/>
      <c r="LGS224" s="2"/>
      <c r="LGT224" s="2"/>
      <c r="LGU224" s="2"/>
      <c r="LGV224" s="2"/>
      <c r="LGW224" s="2"/>
      <c r="LGX224" s="2"/>
      <c r="LGY224" s="2"/>
      <c r="LGZ224" s="2"/>
      <c r="LHA224" s="2"/>
      <c r="LHB224" s="2"/>
      <c r="LHC224" s="2"/>
      <c r="LHD224" s="2"/>
      <c r="LHE224" s="2"/>
      <c r="LHF224" s="2"/>
      <c r="LHG224" s="2"/>
      <c r="LHH224" s="2"/>
      <c r="LHI224" s="2"/>
      <c r="LHJ224" s="2"/>
      <c r="LHK224" s="2"/>
      <c r="LHL224" s="2"/>
      <c r="LHM224" s="2"/>
      <c r="LHN224" s="2"/>
      <c r="LHO224" s="2"/>
      <c r="LHP224" s="2"/>
      <c r="LHQ224" s="2"/>
      <c r="LHR224" s="2"/>
      <c r="LHS224" s="2"/>
      <c r="LHT224" s="2"/>
      <c r="LHU224" s="2"/>
      <c r="LHV224" s="2"/>
      <c r="LHW224" s="2"/>
      <c r="LHX224" s="2"/>
      <c r="LHY224" s="2"/>
      <c r="LHZ224" s="2"/>
      <c r="LIA224" s="2"/>
      <c r="LIB224" s="2"/>
      <c r="LIC224" s="2"/>
      <c r="LID224" s="2"/>
      <c r="LIE224" s="2"/>
      <c r="LIF224" s="2"/>
      <c r="LIG224" s="2"/>
      <c r="LIH224" s="2"/>
      <c r="LII224" s="2"/>
      <c r="LIJ224" s="2"/>
      <c r="LIK224" s="2"/>
      <c r="LIL224" s="2"/>
      <c r="LIM224" s="2"/>
      <c r="LIN224" s="2"/>
      <c r="LIO224" s="2"/>
      <c r="LIP224" s="2"/>
      <c r="LIQ224" s="2"/>
      <c r="LIR224" s="2"/>
      <c r="LIS224" s="2"/>
      <c r="LIT224" s="2"/>
      <c r="LIU224" s="2"/>
      <c r="LIV224" s="2"/>
      <c r="LIW224" s="2"/>
      <c r="LIX224" s="2"/>
      <c r="LIY224" s="2"/>
      <c r="LIZ224" s="2"/>
      <c r="LJA224" s="2"/>
      <c r="LJB224" s="2"/>
      <c r="LJC224" s="2"/>
      <c r="LJD224" s="2"/>
      <c r="LJE224" s="2"/>
      <c r="LJF224" s="2"/>
      <c r="LJG224" s="2"/>
      <c r="LJH224" s="2"/>
      <c r="LJI224" s="2"/>
      <c r="LJJ224" s="2"/>
      <c r="LJK224" s="2"/>
      <c r="LJL224" s="2"/>
      <c r="LJM224" s="2"/>
      <c r="LJN224" s="2"/>
      <c r="LJO224" s="2"/>
      <c r="LJP224" s="2"/>
      <c r="LJQ224" s="2"/>
      <c r="LJR224" s="2"/>
      <c r="LJS224" s="2"/>
      <c r="LJT224" s="2"/>
      <c r="LJU224" s="2"/>
      <c r="LJV224" s="2"/>
      <c r="LJW224" s="2"/>
      <c r="LJX224" s="2"/>
      <c r="LJY224" s="2"/>
      <c r="LJZ224" s="2"/>
      <c r="LKA224" s="2"/>
      <c r="LKB224" s="2"/>
      <c r="LKC224" s="2"/>
      <c r="LKD224" s="2"/>
      <c r="LKE224" s="2"/>
      <c r="LKF224" s="2"/>
      <c r="LKG224" s="2"/>
      <c r="LKH224" s="2"/>
      <c r="LKI224" s="2"/>
      <c r="LKJ224" s="2"/>
      <c r="LKK224" s="2"/>
      <c r="LKL224" s="2"/>
      <c r="LKM224" s="2"/>
      <c r="LKN224" s="2"/>
      <c r="LKO224" s="2"/>
      <c r="LKP224" s="2"/>
      <c r="LKQ224" s="2"/>
      <c r="LKR224" s="2"/>
      <c r="LKS224" s="2"/>
      <c r="LKT224" s="2"/>
      <c r="LKU224" s="2"/>
      <c r="LKV224" s="2"/>
      <c r="LKW224" s="2"/>
      <c r="LKX224" s="2"/>
      <c r="LKY224" s="2"/>
      <c r="LKZ224" s="2"/>
      <c r="LLA224" s="2"/>
      <c r="LLB224" s="2"/>
      <c r="LLC224" s="2"/>
      <c r="LLD224" s="2"/>
      <c r="LLE224" s="2"/>
      <c r="LLF224" s="2"/>
      <c r="LLG224" s="2"/>
      <c r="LLH224" s="2"/>
      <c r="LLI224" s="2"/>
      <c r="LLJ224" s="2"/>
      <c r="LLK224" s="2"/>
      <c r="LLL224" s="2"/>
      <c r="LLM224" s="2"/>
      <c r="LLN224" s="2"/>
      <c r="LLO224" s="2"/>
      <c r="LLP224" s="2"/>
      <c r="LLQ224" s="2"/>
      <c r="LLR224" s="2"/>
      <c r="LLS224" s="2"/>
      <c r="LLT224" s="2"/>
      <c r="LLU224" s="2"/>
      <c r="LLV224" s="2"/>
      <c r="LLW224" s="2"/>
      <c r="LLX224" s="2"/>
      <c r="LLY224" s="2"/>
      <c r="LLZ224" s="2"/>
      <c r="LMA224" s="2"/>
      <c r="LMB224" s="2"/>
      <c r="LMC224" s="2"/>
      <c r="LMD224" s="2"/>
      <c r="LME224" s="2"/>
      <c r="LMF224" s="2"/>
      <c r="LMG224" s="2"/>
      <c r="LMH224" s="2"/>
      <c r="LMI224" s="2"/>
      <c r="LMJ224" s="2"/>
      <c r="LMK224" s="2"/>
      <c r="LML224" s="2"/>
      <c r="LMM224" s="2"/>
      <c r="LMN224" s="2"/>
      <c r="LMO224" s="2"/>
      <c r="LMP224" s="2"/>
      <c r="LMQ224" s="2"/>
      <c r="LMR224" s="2"/>
      <c r="LMS224" s="2"/>
      <c r="LMT224" s="2"/>
      <c r="LMU224" s="2"/>
      <c r="LMV224" s="2"/>
      <c r="LMW224" s="2"/>
      <c r="LMX224" s="2"/>
      <c r="LMY224" s="2"/>
      <c r="LMZ224" s="2"/>
      <c r="LNA224" s="2"/>
      <c r="LNB224" s="2"/>
      <c r="LNC224" s="2"/>
      <c r="LND224" s="2"/>
      <c r="LNE224" s="2"/>
      <c r="LNF224" s="2"/>
      <c r="LNG224" s="2"/>
      <c r="LNH224" s="2"/>
      <c r="LNI224" s="2"/>
      <c r="LNJ224" s="2"/>
      <c r="LNK224" s="2"/>
      <c r="LNL224" s="2"/>
      <c r="LNM224" s="2"/>
      <c r="LNN224" s="2"/>
      <c r="LNO224" s="2"/>
      <c r="LNP224" s="2"/>
      <c r="LNQ224" s="2"/>
      <c r="LNR224" s="2"/>
      <c r="LNS224" s="2"/>
      <c r="LNT224" s="2"/>
      <c r="LNU224" s="2"/>
      <c r="LNV224" s="2"/>
      <c r="LNW224" s="2"/>
      <c r="LNX224" s="2"/>
      <c r="LNY224" s="2"/>
      <c r="LNZ224" s="2"/>
      <c r="LOA224" s="2"/>
      <c r="LOB224" s="2"/>
      <c r="LOC224" s="2"/>
      <c r="LOD224" s="2"/>
      <c r="LOE224" s="2"/>
      <c r="LOF224" s="2"/>
      <c r="LOG224" s="2"/>
      <c r="LOH224" s="2"/>
      <c r="LOI224" s="2"/>
      <c r="LOJ224" s="2"/>
      <c r="LOK224" s="2"/>
      <c r="LOL224" s="2"/>
      <c r="LOM224" s="2"/>
      <c r="LON224" s="2"/>
      <c r="LOO224" s="2"/>
      <c r="LOP224" s="2"/>
      <c r="LOQ224" s="2"/>
      <c r="LOR224" s="2"/>
      <c r="LOS224" s="2"/>
      <c r="LOT224" s="2"/>
      <c r="LOU224" s="2"/>
      <c r="LOV224" s="2"/>
      <c r="LOW224" s="2"/>
      <c r="LOX224" s="2"/>
      <c r="LOY224" s="2"/>
      <c r="LOZ224" s="2"/>
      <c r="LPA224" s="2"/>
      <c r="LPB224" s="2"/>
      <c r="LPC224" s="2"/>
      <c r="LPD224" s="2"/>
      <c r="LPE224" s="2"/>
      <c r="LPF224" s="2"/>
      <c r="LPG224" s="2"/>
      <c r="LPH224" s="2"/>
      <c r="LPI224" s="2"/>
      <c r="LPJ224" s="2"/>
      <c r="LPK224" s="2"/>
      <c r="LPL224" s="2"/>
      <c r="LPM224" s="2"/>
      <c r="LPN224" s="2"/>
      <c r="LPO224" s="2"/>
      <c r="LPP224" s="2"/>
      <c r="LPQ224" s="2"/>
      <c r="LPR224" s="2"/>
      <c r="LPS224" s="2"/>
      <c r="LPT224" s="2"/>
      <c r="LPU224" s="2"/>
      <c r="LPV224" s="2"/>
      <c r="LPW224" s="2"/>
      <c r="LPX224" s="2"/>
      <c r="LPY224" s="2"/>
      <c r="LPZ224" s="2"/>
      <c r="LQA224" s="2"/>
      <c r="LQB224" s="2"/>
      <c r="LQC224" s="2"/>
      <c r="LQD224" s="2"/>
      <c r="LQE224" s="2"/>
      <c r="LQF224" s="2"/>
      <c r="LQG224" s="2"/>
      <c r="LQH224" s="2"/>
      <c r="LQI224" s="2"/>
      <c r="LQJ224" s="2"/>
      <c r="LQK224" s="2"/>
      <c r="LQL224" s="2"/>
      <c r="LQM224" s="2"/>
      <c r="LQN224" s="2"/>
      <c r="LQO224" s="2"/>
      <c r="LQP224" s="2"/>
      <c r="LQQ224" s="2"/>
      <c r="LQR224" s="2"/>
      <c r="LQS224" s="2"/>
      <c r="LQT224" s="2"/>
      <c r="LQU224" s="2"/>
      <c r="LQV224" s="2"/>
      <c r="LQW224" s="2"/>
      <c r="LQX224" s="2"/>
      <c r="LQY224" s="2"/>
      <c r="LQZ224" s="2"/>
      <c r="LRA224" s="2"/>
      <c r="LRB224" s="2"/>
      <c r="LRC224" s="2"/>
      <c r="LRD224" s="2"/>
      <c r="LRE224" s="2"/>
      <c r="LRF224" s="2"/>
      <c r="LRG224" s="2"/>
      <c r="LRH224" s="2"/>
      <c r="LRI224" s="2"/>
      <c r="LRJ224" s="2"/>
      <c r="LRK224" s="2"/>
      <c r="LRL224" s="2"/>
      <c r="LRM224" s="2"/>
      <c r="LRN224" s="2"/>
      <c r="LRO224" s="2"/>
      <c r="LRP224" s="2"/>
      <c r="LRQ224" s="2"/>
      <c r="LRR224" s="2"/>
      <c r="LRS224" s="2"/>
      <c r="LRT224" s="2"/>
      <c r="LRU224" s="2"/>
      <c r="LRV224" s="2"/>
      <c r="LRW224" s="2"/>
      <c r="LRX224" s="2"/>
      <c r="LRY224" s="2"/>
      <c r="LRZ224" s="2"/>
      <c r="LSA224" s="2"/>
      <c r="LSB224" s="2"/>
      <c r="LSC224" s="2"/>
      <c r="LSD224" s="2"/>
      <c r="LSE224" s="2"/>
      <c r="LSF224" s="2"/>
      <c r="LSG224" s="2"/>
      <c r="LSH224" s="2"/>
      <c r="LSI224" s="2"/>
      <c r="LSJ224" s="2"/>
      <c r="LSK224" s="2"/>
      <c r="LSL224" s="2"/>
      <c r="LSM224" s="2"/>
      <c r="LSN224" s="2"/>
      <c r="LSO224" s="2"/>
      <c r="LSP224" s="2"/>
      <c r="LSQ224" s="2"/>
      <c r="LSR224" s="2"/>
      <c r="LSS224" s="2"/>
      <c r="LST224" s="2"/>
      <c r="LSU224" s="2"/>
      <c r="LSV224" s="2"/>
      <c r="LSW224" s="2"/>
      <c r="LSX224" s="2"/>
      <c r="LSY224" s="2"/>
      <c r="LSZ224" s="2"/>
      <c r="LTA224" s="2"/>
      <c r="LTB224" s="2"/>
      <c r="LTC224" s="2"/>
      <c r="LTD224" s="2"/>
      <c r="LTE224" s="2"/>
      <c r="LTF224" s="2"/>
      <c r="LTG224" s="2"/>
      <c r="LTH224" s="2"/>
      <c r="LTI224" s="2"/>
      <c r="LTJ224" s="2"/>
      <c r="LTK224" s="2"/>
      <c r="LTL224" s="2"/>
      <c r="LTM224" s="2"/>
      <c r="LTN224" s="2"/>
      <c r="LTO224" s="2"/>
      <c r="LTP224" s="2"/>
      <c r="LTQ224" s="2"/>
      <c r="LTR224" s="2"/>
      <c r="LTS224" s="2"/>
      <c r="LTT224" s="2"/>
      <c r="LTU224" s="2"/>
      <c r="LTV224" s="2"/>
      <c r="LTW224" s="2"/>
      <c r="LTX224" s="2"/>
      <c r="LTY224" s="2"/>
      <c r="LTZ224" s="2"/>
      <c r="LUA224" s="2"/>
      <c r="LUB224" s="2"/>
      <c r="LUC224" s="2"/>
      <c r="LUD224" s="2"/>
      <c r="LUE224" s="2"/>
      <c r="LUF224" s="2"/>
      <c r="LUG224" s="2"/>
      <c r="LUH224" s="2"/>
      <c r="LUI224" s="2"/>
      <c r="LUJ224" s="2"/>
      <c r="LUK224" s="2"/>
      <c r="LUL224" s="2"/>
      <c r="LUM224" s="2"/>
      <c r="LUN224" s="2"/>
      <c r="LUO224" s="2"/>
      <c r="LUP224" s="2"/>
      <c r="LUQ224" s="2"/>
      <c r="LUR224" s="2"/>
      <c r="LUS224" s="2"/>
      <c r="LUT224" s="2"/>
      <c r="LUU224" s="2"/>
      <c r="LUV224" s="2"/>
      <c r="LUW224" s="2"/>
      <c r="LUX224" s="2"/>
      <c r="LUY224" s="2"/>
      <c r="LUZ224" s="2"/>
      <c r="LVA224" s="2"/>
      <c r="LVB224" s="2"/>
      <c r="LVC224" s="2"/>
      <c r="LVD224" s="2"/>
      <c r="LVE224" s="2"/>
      <c r="LVF224" s="2"/>
      <c r="LVG224" s="2"/>
      <c r="LVH224" s="2"/>
      <c r="LVI224" s="2"/>
      <c r="LVJ224" s="2"/>
      <c r="LVK224" s="2"/>
      <c r="LVL224" s="2"/>
      <c r="LVM224" s="2"/>
      <c r="LVN224" s="2"/>
      <c r="LVO224" s="2"/>
      <c r="LVP224" s="2"/>
      <c r="LVQ224" s="2"/>
      <c r="LVR224" s="2"/>
      <c r="LVS224" s="2"/>
      <c r="LVT224" s="2"/>
      <c r="LVU224" s="2"/>
      <c r="LVV224" s="2"/>
      <c r="LVW224" s="2"/>
      <c r="LVX224" s="2"/>
      <c r="LVY224" s="2"/>
      <c r="LVZ224" s="2"/>
      <c r="LWA224" s="2"/>
      <c r="LWB224" s="2"/>
      <c r="LWC224" s="2"/>
      <c r="LWD224" s="2"/>
      <c r="LWE224" s="2"/>
      <c r="LWF224" s="2"/>
      <c r="LWG224" s="2"/>
      <c r="LWH224" s="2"/>
      <c r="LWI224" s="2"/>
      <c r="LWJ224" s="2"/>
      <c r="LWK224" s="2"/>
      <c r="LWL224" s="2"/>
      <c r="LWM224" s="2"/>
      <c r="LWN224" s="2"/>
      <c r="LWO224" s="2"/>
      <c r="LWP224" s="2"/>
      <c r="LWQ224" s="2"/>
      <c r="LWR224" s="2"/>
      <c r="LWS224" s="2"/>
      <c r="LWT224" s="2"/>
      <c r="LWU224" s="2"/>
      <c r="LWV224" s="2"/>
      <c r="LWW224" s="2"/>
      <c r="LWX224" s="2"/>
      <c r="LWY224" s="2"/>
      <c r="LWZ224" s="2"/>
      <c r="LXA224" s="2"/>
      <c r="LXB224" s="2"/>
      <c r="LXC224" s="2"/>
      <c r="LXD224" s="2"/>
      <c r="LXE224" s="2"/>
      <c r="LXF224" s="2"/>
      <c r="LXG224" s="2"/>
      <c r="LXH224" s="2"/>
      <c r="LXI224" s="2"/>
      <c r="LXJ224" s="2"/>
      <c r="LXK224" s="2"/>
      <c r="LXL224" s="2"/>
      <c r="LXM224" s="2"/>
      <c r="LXN224" s="2"/>
      <c r="LXO224" s="2"/>
      <c r="LXP224" s="2"/>
      <c r="LXQ224" s="2"/>
      <c r="LXR224" s="2"/>
      <c r="LXS224" s="2"/>
      <c r="LXT224" s="2"/>
      <c r="LXU224" s="2"/>
      <c r="LXV224" s="2"/>
      <c r="LXW224" s="2"/>
      <c r="LXX224" s="2"/>
      <c r="LXY224" s="2"/>
      <c r="LXZ224" s="2"/>
      <c r="LYA224" s="2"/>
      <c r="LYB224" s="2"/>
      <c r="LYC224" s="2"/>
      <c r="LYD224" s="2"/>
      <c r="LYE224" s="2"/>
      <c r="LYF224" s="2"/>
      <c r="LYG224" s="2"/>
      <c r="LYH224" s="2"/>
      <c r="LYI224" s="2"/>
      <c r="LYJ224" s="2"/>
      <c r="LYK224" s="2"/>
      <c r="LYL224" s="2"/>
      <c r="LYM224" s="2"/>
      <c r="LYN224" s="2"/>
      <c r="LYO224" s="2"/>
      <c r="LYP224" s="2"/>
      <c r="LYQ224" s="2"/>
      <c r="LYR224" s="2"/>
      <c r="LYS224" s="2"/>
      <c r="LYT224" s="2"/>
      <c r="LYU224" s="2"/>
      <c r="LYV224" s="2"/>
      <c r="LYW224" s="2"/>
      <c r="LYX224" s="2"/>
      <c r="LYY224" s="2"/>
      <c r="LYZ224" s="2"/>
      <c r="LZA224" s="2"/>
      <c r="LZB224" s="2"/>
      <c r="LZC224" s="2"/>
      <c r="LZD224" s="2"/>
      <c r="LZE224" s="2"/>
      <c r="LZF224" s="2"/>
      <c r="LZG224" s="2"/>
      <c r="LZH224" s="2"/>
      <c r="LZI224" s="2"/>
      <c r="LZJ224" s="2"/>
      <c r="LZK224" s="2"/>
      <c r="LZL224" s="2"/>
      <c r="LZM224" s="2"/>
      <c r="LZN224" s="2"/>
      <c r="LZO224" s="2"/>
      <c r="LZP224" s="2"/>
      <c r="LZQ224" s="2"/>
      <c r="LZR224" s="2"/>
      <c r="LZS224" s="2"/>
      <c r="LZT224" s="2"/>
      <c r="LZU224" s="2"/>
      <c r="LZV224" s="2"/>
      <c r="LZW224" s="2"/>
      <c r="LZX224" s="2"/>
      <c r="LZY224" s="2"/>
      <c r="LZZ224" s="2"/>
      <c r="MAA224" s="2"/>
      <c r="MAB224" s="2"/>
      <c r="MAC224" s="2"/>
      <c r="MAD224" s="2"/>
      <c r="MAE224" s="2"/>
      <c r="MAF224" s="2"/>
      <c r="MAG224" s="2"/>
      <c r="MAH224" s="2"/>
      <c r="MAI224" s="2"/>
      <c r="MAJ224" s="2"/>
      <c r="MAK224" s="2"/>
      <c r="MAL224" s="2"/>
      <c r="MAM224" s="2"/>
      <c r="MAN224" s="2"/>
      <c r="MAO224" s="2"/>
      <c r="MAP224" s="2"/>
      <c r="MAQ224" s="2"/>
      <c r="MAR224" s="2"/>
      <c r="MAS224" s="2"/>
      <c r="MAT224" s="2"/>
      <c r="MAU224" s="2"/>
      <c r="MAV224" s="2"/>
      <c r="MAW224" s="2"/>
      <c r="MAX224" s="2"/>
      <c r="MAY224" s="2"/>
      <c r="MAZ224" s="2"/>
      <c r="MBA224" s="2"/>
      <c r="MBB224" s="2"/>
      <c r="MBC224" s="2"/>
      <c r="MBD224" s="2"/>
      <c r="MBE224" s="2"/>
      <c r="MBF224" s="2"/>
      <c r="MBG224" s="2"/>
      <c r="MBH224" s="2"/>
      <c r="MBI224" s="2"/>
      <c r="MBJ224" s="2"/>
      <c r="MBK224" s="2"/>
      <c r="MBL224" s="2"/>
      <c r="MBM224" s="2"/>
      <c r="MBN224" s="2"/>
      <c r="MBO224" s="2"/>
      <c r="MBP224" s="2"/>
      <c r="MBQ224" s="2"/>
      <c r="MBR224" s="2"/>
      <c r="MBS224" s="2"/>
      <c r="MBT224" s="2"/>
      <c r="MBU224" s="2"/>
      <c r="MBV224" s="2"/>
      <c r="MBW224" s="2"/>
      <c r="MBX224" s="2"/>
      <c r="MBY224" s="2"/>
      <c r="MBZ224" s="2"/>
      <c r="MCA224" s="2"/>
      <c r="MCB224" s="2"/>
      <c r="MCC224" s="2"/>
      <c r="MCD224" s="2"/>
      <c r="MCE224" s="2"/>
      <c r="MCF224" s="2"/>
      <c r="MCG224" s="2"/>
      <c r="MCH224" s="2"/>
      <c r="MCI224" s="2"/>
      <c r="MCJ224" s="2"/>
      <c r="MCK224" s="2"/>
      <c r="MCL224" s="2"/>
      <c r="MCM224" s="2"/>
      <c r="MCN224" s="2"/>
      <c r="MCO224" s="2"/>
      <c r="MCP224" s="2"/>
      <c r="MCQ224" s="2"/>
      <c r="MCR224" s="2"/>
      <c r="MCS224" s="2"/>
      <c r="MCT224" s="2"/>
      <c r="MCU224" s="2"/>
      <c r="MCV224" s="2"/>
      <c r="MCW224" s="2"/>
      <c r="MCX224" s="2"/>
      <c r="MCY224" s="2"/>
      <c r="MCZ224" s="2"/>
      <c r="MDA224" s="2"/>
      <c r="MDB224" s="2"/>
      <c r="MDC224" s="2"/>
      <c r="MDD224" s="2"/>
      <c r="MDE224" s="2"/>
      <c r="MDF224" s="2"/>
      <c r="MDG224" s="2"/>
      <c r="MDH224" s="2"/>
      <c r="MDI224" s="2"/>
      <c r="MDJ224" s="2"/>
      <c r="MDK224" s="2"/>
      <c r="MDL224" s="2"/>
      <c r="MDM224" s="2"/>
      <c r="MDN224" s="2"/>
      <c r="MDO224" s="2"/>
      <c r="MDP224" s="2"/>
      <c r="MDQ224" s="2"/>
      <c r="MDR224" s="2"/>
      <c r="MDS224" s="2"/>
      <c r="MDT224" s="2"/>
      <c r="MDU224" s="2"/>
      <c r="MDV224" s="2"/>
      <c r="MDW224" s="2"/>
      <c r="MDX224" s="2"/>
      <c r="MDY224" s="2"/>
      <c r="MDZ224" s="2"/>
      <c r="MEA224" s="2"/>
      <c r="MEB224" s="2"/>
      <c r="MEC224" s="2"/>
      <c r="MED224" s="2"/>
      <c r="MEE224" s="2"/>
      <c r="MEF224" s="2"/>
      <c r="MEG224" s="2"/>
      <c r="MEH224" s="2"/>
      <c r="MEI224" s="2"/>
      <c r="MEJ224" s="2"/>
      <c r="MEK224" s="2"/>
      <c r="MEL224" s="2"/>
      <c r="MEM224" s="2"/>
      <c r="MEN224" s="2"/>
      <c r="MEO224" s="2"/>
      <c r="MEP224" s="2"/>
      <c r="MEQ224" s="2"/>
      <c r="MER224" s="2"/>
      <c r="MES224" s="2"/>
      <c r="MET224" s="2"/>
      <c r="MEU224" s="2"/>
      <c r="MEV224" s="2"/>
      <c r="MEW224" s="2"/>
      <c r="MEX224" s="2"/>
      <c r="MEY224" s="2"/>
      <c r="MEZ224" s="2"/>
      <c r="MFA224" s="2"/>
      <c r="MFB224" s="2"/>
      <c r="MFC224" s="2"/>
      <c r="MFD224" s="2"/>
      <c r="MFE224" s="2"/>
      <c r="MFF224" s="2"/>
      <c r="MFG224" s="2"/>
      <c r="MFH224" s="2"/>
      <c r="MFI224" s="2"/>
      <c r="MFJ224" s="2"/>
      <c r="MFK224" s="2"/>
      <c r="MFL224" s="2"/>
      <c r="MFM224" s="2"/>
      <c r="MFN224" s="2"/>
      <c r="MFO224" s="2"/>
      <c r="MFP224" s="2"/>
      <c r="MFQ224" s="2"/>
      <c r="MFR224" s="2"/>
      <c r="MFS224" s="2"/>
      <c r="MFT224" s="2"/>
      <c r="MFU224" s="2"/>
      <c r="MFV224" s="2"/>
      <c r="MFW224" s="2"/>
      <c r="MFX224" s="2"/>
      <c r="MFY224" s="2"/>
      <c r="MFZ224" s="2"/>
      <c r="MGA224" s="2"/>
      <c r="MGB224" s="2"/>
      <c r="MGC224" s="2"/>
      <c r="MGD224" s="2"/>
      <c r="MGE224" s="2"/>
      <c r="MGF224" s="2"/>
      <c r="MGG224" s="2"/>
      <c r="MGH224" s="2"/>
      <c r="MGI224" s="2"/>
      <c r="MGJ224" s="2"/>
      <c r="MGK224" s="2"/>
      <c r="MGL224" s="2"/>
      <c r="MGM224" s="2"/>
      <c r="MGN224" s="2"/>
      <c r="MGO224" s="2"/>
      <c r="MGP224" s="2"/>
      <c r="MGQ224" s="2"/>
      <c r="MGR224" s="2"/>
      <c r="MGS224" s="2"/>
      <c r="MGT224" s="2"/>
      <c r="MGU224" s="2"/>
      <c r="MGV224" s="2"/>
      <c r="MGW224" s="2"/>
      <c r="MGX224" s="2"/>
      <c r="MGY224" s="2"/>
      <c r="MGZ224" s="2"/>
      <c r="MHA224" s="2"/>
      <c r="MHB224" s="2"/>
      <c r="MHC224" s="2"/>
      <c r="MHD224" s="2"/>
      <c r="MHE224" s="2"/>
      <c r="MHF224" s="2"/>
      <c r="MHG224" s="2"/>
      <c r="MHH224" s="2"/>
      <c r="MHI224" s="2"/>
      <c r="MHJ224" s="2"/>
      <c r="MHK224" s="2"/>
      <c r="MHL224" s="2"/>
      <c r="MHM224" s="2"/>
      <c r="MHN224" s="2"/>
      <c r="MHO224" s="2"/>
      <c r="MHP224" s="2"/>
      <c r="MHQ224" s="2"/>
      <c r="MHR224" s="2"/>
      <c r="MHS224" s="2"/>
      <c r="MHT224" s="2"/>
      <c r="MHU224" s="2"/>
      <c r="MHV224" s="2"/>
      <c r="MHW224" s="2"/>
      <c r="MHX224" s="2"/>
      <c r="MHY224" s="2"/>
      <c r="MHZ224" s="2"/>
      <c r="MIA224" s="2"/>
      <c r="MIB224" s="2"/>
      <c r="MIC224" s="2"/>
      <c r="MID224" s="2"/>
      <c r="MIE224" s="2"/>
      <c r="MIF224" s="2"/>
      <c r="MIG224" s="2"/>
      <c r="MIH224" s="2"/>
      <c r="MII224" s="2"/>
      <c r="MIJ224" s="2"/>
      <c r="MIK224" s="2"/>
      <c r="MIL224" s="2"/>
      <c r="MIM224" s="2"/>
      <c r="MIN224" s="2"/>
      <c r="MIO224" s="2"/>
      <c r="MIP224" s="2"/>
      <c r="MIQ224" s="2"/>
      <c r="MIR224" s="2"/>
      <c r="MIS224" s="2"/>
      <c r="MIT224" s="2"/>
      <c r="MIU224" s="2"/>
      <c r="MIV224" s="2"/>
      <c r="MIW224" s="2"/>
      <c r="MIX224" s="2"/>
      <c r="MIY224" s="2"/>
      <c r="MIZ224" s="2"/>
      <c r="MJA224" s="2"/>
      <c r="MJB224" s="2"/>
      <c r="MJC224" s="2"/>
      <c r="MJD224" s="2"/>
      <c r="MJE224" s="2"/>
      <c r="MJF224" s="2"/>
      <c r="MJG224" s="2"/>
      <c r="MJH224" s="2"/>
      <c r="MJI224" s="2"/>
      <c r="MJJ224" s="2"/>
      <c r="MJK224" s="2"/>
      <c r="MJL224" s="2"/>
      <c r="MJM224" s="2"/>
      <c r="MJN224" s="2"/>
      <c r="MJO224" s="2"/>
      <c r="MJP224" s="2"/>
      <c r="MJQ224" s="2"/>
      <c r="MJR224" s="2"/>
      <c r="MJS224" s="2"/>
      <c r="MJT224" s="2"/>
      <c r="MJU224" s="2"/>
      <c r="MJV224" s="2"/>
      <c r="MJW224" s="2"/>
      <c r="MJX224" s="2"/>
      <c r="MJY224" s="2"/>
      <c r="MJZ224" s="2"/>
      <c r="MKA224" s="2"/>
      <c r="MKB224" s="2"/>
      <c r="MKC224" s="2"/>
      <c r="MKD224" s="2"/>
      <c r="MKE224" s="2"/>
      <c r="MKF224" s="2"/>
      <c r="MKG224" s="2"/>
      <c r="MKH224" s="2"/>
      <c r="MKI224" s="2"/>
      <c r="MKJ224" s="2"/>
      <c r="MKK224" s="2"/>
      <c r="MKL224" s="2"/>
      <c r="MKM224" s="2"/>
      <c r="MKN224" s="2"/>
      <c r="MKO224" s="2"/>
      <c r="MKP224" s="2"/>
      <c r="MKQ224" s="2"/>
      <c r="MKR224" s="2"/>
      <c r="MKS224" s="2"/>
      <c r="MKT224" s="2"/>
      <c r="MKU224" s="2"/>
      <c r="MKV224" s="2"/>
      <c r="MKW224" s="2"/>
      <c r="MKX224" s="2"/>
      <c r="MKY224" s="2"/>
      <c r="MKZ224" s="2"/>
      <c r="MLA224" s="2"/>
      <c r="MLB224" s="2"/>
      <c r="MLC224" s="2"/>
      <c r="MLD224" s="2"/>
      <c r="MLE224" s="2"/>
      <c r="MLF224" s="2"/>
      <c r="MLG224" s="2"/>
      <c r="MLH224" s="2"/>
      <c r="MLI224" s="2"/>
      <c r="MLJ224" s="2"/>
      <c r="MLK224" s="2"/>
      <c r="MLL224" s="2"/>
      <c r="MLM224" s="2"/>
      <c r="MLN224" s="2"/>
      <c r="MLO224" s="2"/>
      <c r="MLP224" s="2"/>
      <c r="MLQ224" s="2"/>
      <c r="MLR224" s="2"/>
      <c r="MLS224" s="2"/>
      <c r="MLT224" s="2"/>
      <c r="MLU224" s="2"/>
      <c r="MLV224" s="2"/>
      <c r="MLW224" s="2"/>
      <c r="MLX224" s="2"/>
      <c r="MLY224" s="2"/>
      <c r="MLZ224" s="2"/>
      <c r="MMA224" s="2"/>
      <c r="MMB224" s="2"/>
      <c r="MMC224" s="2"/>
      <c r="MMD224" s="2"/>
      <c r="MME224" s="2"/>
      <c r="MMF224" s="2"/>
      <c r="MMG224" s="2"/>
      <c r="MMH224" s="2"/>
      <c r="MMI224" s="2"/>
      <c r="MMJ224" s="2"/>
      <c r="MMK224" s="2"/>
      <c r="MML224" s="2"/>
      <c r="MMM224" s="2"/>
      <c r="MMN224" s="2"/>
      <c r="MMO224" s="2"/>
      <c r="MMP224" s="2"/>
      <c r="MMQ224" s="2"/>
      <c r="MMR224" s="2"/>
      <c r="MMS224" s="2"/>
      <c r="MMT224" s="2"/>
      <c r="MMU224" s="2"/>
      <c r="MMV224" s="2"/>
      <c r="MMW224" s="2"/>
      <c r="MMX224" s="2"/>
      <c r="MMY224" s="2"/>
      <c r="MMZ224" s="2"/>
      <c r="MNA224" s="2"/>
      <c r="MNB224" s="2"/>
      <c r="MNC224" s="2"/>
      <c r="MND224" s="2"/>
      <c r="MNE224" s="2"/>
      <c r="MNF224" s="2"/>
      <c r="MNG224" s="2"/>
      <c r="MNH224" s="2"/>
      <c r="MNI224" s="2"/>
      <c r="MNJ224" s="2"/>
      <c r="MNK224" s="2"/>
      <c r="MNL224" s="2"/>
      <c r="MNM224" s="2"/>
      <c r="MNN224" s="2"/>
      <c r="MNO224" s="2"/>
      <c r="MNP224" s="2"/>
      <c r="MNQ224" s="2"/>
      <c r="MNR224" s="2"/>
      <c r="MNS224" s="2"/>
      <c r="MNT224" s="2"/>
      <c r="MNU224" s="2"/>
      <c r="MNV224" s="2"/>
      <c r="MNW224" s="2"/>
      <c r="MNX224" s="2"/>
      <c r="MNY224" s="2"/>
      <c r="MNZ224" s="2"/>
      <c r="MOA224" s="2"/>
      <c r="MOB224" s="2"/>
      <c r="MOC224" s="2"/>
      <c r="MOD224" s="2"/>
      <c r="MOE224" s="2"/>
      <c r="MOF224" s="2"/>
      <c r="MOG224" s="2"/>
      <c r="MOH224" s="2"/>
      <c r="MOI224" s="2"/>
      <c r="MOJ224" s="2"/>
      <c r="MOK224" s="2"/>
      <c r="MOL224" s="2"/>
      <c r="MOM224" s="2"/>
      <c r="MON224" s="2"/>
      <c r="MOO224" s="2"/>
      <c r="MOP224" s="2"/>
      <c r="MOQ224" s="2"/>
      <c r="MOR224" s="2"/>
      <c r="MOS224" s="2"/>
      <c r="MOT224" s="2"/>
      <c r="MOU224" s="2"/>
      <c r="MOV224" s="2"/>
      <c r="MOW224" s="2"/>
      <c r="MOX224" s="2"/>
      <c r="MOY224" s="2"/>
      <c r="MOZ224" s="2"/>
      <c r="MPA224" s="2"/>
      <c r="MPB224" s="2"/>
      <c r="MPC224" s="2"/>
      <c r="MPD224" s="2"/>
      <c r="MPE224" s="2"/>
      <c r="MPF224" s="2"/>
      <c r="MPG224" s="2"/>
      <c r="MPH224" s="2"/>
      <c r="MPI224" s="2"/>
      <c r="MPJ224" s="2"/>
      <c r="MPK224" s="2"/>
      <c r="MPL224" s="2"/>
      <c r="MPM224" s="2"/>
      <c r="MPN224" s="2"/>
      <c r="MPO224" s="2"/>
      <c r="MPP224" s="2"/>
      <c r="MPQ224" s="2"/>
      <c r="MPR224" s="2"/>
      <c r="MPS224" s="2"/>
      <c r="MPT224" s="2"/>
      <c r="MPU224" s="2"/>
      <c r="MPV224" s="2"/>
      <c r="MPW224" s="2"/>
      <c r="MPX224" s="2"/>
      <c r="MPY224" s="2"/>
      <c r="MPZ224" s="2"/>
      <c r="MQA224" s="2"/>
      <c r="MQB224" s="2"/>
      <c r="MQC224" s="2"/>
      <c r="MQD224" s="2"/>
      <c r="MQE224" s="2"/>
      <c r="MQF224" s="2"/>
      <c r="MQG224" s="2"/>
      <c r="MQH224" s="2"/>
      <c r="MQI224" s="2"/>
      <c r="MQJ224" s="2"/>
      <c r="MQK224" s="2"/>
      <c r="MQL224" s="2"/>
      <c r="MQM224" s="2"/>
      <c r="MQN224" s="2"/>
      <c r="MQO224" s="2"/>
      <c r="MQP224" s="2"/>
      <c r="MQQ224" s="2"/>
      <c r="MQR224" s="2"/>
      <c r="MQS224" s="2"/>
      <c r="MQT224" s="2"/>
      <c r="MQU224" s="2"/>
      <c r="MQV224" s="2"/>
      <c r="MQW224" s="2"/>
      <c r="MQX224" s="2"/>
      <c r="MQY224" s="2"/>
      <c r="MQZ224" s="2"/>
      <c r="MRA224" s="2"/>
      <c r="MRB224" s="2"/>
      <c r="MRC224" s="2"/>
      <c r="MRD224" s="2"/>
      <c r="MRE224" s="2"/>
      <c r="MRF224" s="2"/>
      <c r="MRG224" s="2"/>
      <c r="MRH224" s="2"/>
      <c r="MRI224" s="2"/>
      <c r="MRJ224" s="2"/>
      <c r="MRK224" s="2"/>
      <c r="MRL224" s="2"/>
      <c r="MRM224" s="2"/>
      <c r="MRN224" s="2"/>
      <c r="MRO224" s="2"/>
      <c r="MRP224" s="2"/>
      <c r="MRQ224" s="2"/>
      <c r="MRR224" s="2"/>
      <c r="MRS224" s="2"/>
      <c r="MRT224" s="2"/>
      <c r="MRU224" s="2"/>
      <c r="MRV224" s="2"/>
      <c r="MRW224" s="2"/>
      <c r="MRX224" s="2"/>
      <c r="MRY224" s="2"/>
      <c r="MRZ224" s="2"/>
      <c r="MSA224" s="2"/>
      <c r="MSB224" s="2"/>
      <c r="MSC224" s="2"/>
      <c r="MSD224" s="2"/>
      <c r="MSE224" s="2"/>
      <c r="MSF224" s="2"/>
      <c r="MSG224" s="2"/>
      <c r="MSH224" s="2"/>
      <c r="MSI224" s="2"/>
      <c r="MSJ224" s="2"/>
      <c r="MSK224" s="2"/>
      <c r="MSL224" s="2"/>
      <c r="MSM224" s="2"/>
      <c r="MSN224" s="2"/>
      <c r="MSO224" s="2"/>
      <c r="MSP224" s="2"/>
      <c r="MSQ224" s="2"/>
      <c r="MSR224" s="2"/>
      <c r="MSS224" s="2"/>
      <c r="MST224" s="2"/>
      <c r="MSU224" s="2"/>
      <c r="MSV224" s="2"/>
      <c r="MSW224" s="2"/>
      <c r="MSX224" s="2"/>
      <c r="MSY224" s="2"/>
      <c r="MSZ224" s="2"/>
      <c r="MTA224" s="2"/>
      <c r="MTB224" s="2"/>
      <c r="MTC224" s="2"/>
      <c r="MTD224" s="2"/>
      <c r="MTE224" s="2"/>
      <c r="MTF224" s="2"/>
      <c r="MTG224" s="2"/>
      <c r="MTH224" s="2"/>
      <c r="MTI224" s="2"/>
      <c r="MTJ224" s="2"/>
      <c r="MTK224" s="2"/>
      <c r="MTL224" s="2"/>
      <c r="MTM224" s="2"/>
      <c r="MTN224" s="2"/>
      <c r="MTO224" s="2"/>
      <c r="MTP224" s="2"/>
      <c r="MTQ224" s="2"/>
      <c r="MTR224" s="2"/>
      <c r="MTS224" s="2"/>
      <c r="MTT224" s="2"/>
      <c r="MTU224" s="2"/>
      <c r="MTV224" s="2"/>
      <c r="MTW224" s="2"/>
      <c r="MTX224" s="2"/>
      <c r="MTY224" s="2"/>
      <c r="MTZ224" s="2"/>
      <c r="MUA224" s="2"/>
      <c r="MUB224" s="2"/>
      <c r="MUC224" s="2"/>
      <c r="MUD224" s="2"/>
      <c r="MUE224" s="2"/>
      <c r="MUF224" s="2"/>
      <c r="MUG224" s="2"/>
      <c r="MUH224" s="2"/>
      <c r="MUI224" s="2"/>
      <c r="MUJ224" s="2"/>
      <c r="MUK224" s="2"/>
      <c r="MUL224" s="2"/>
      <c r="MUM224" s="2"/>
      <c r="MUN224" s="2"/>
      <c r="MUO224" s="2"/>
      <c r="MUP224" s="2"/>
      <c r="MUQ224" s="2"/>
      <c r="MUR224" s="2"/>
      <c r="MUS224" s="2"/>
      <c r="MUT224" s="2"/>
      <c r="MUU224" s="2"/>
      <c r="MUV224" s="2"/>
      <c r="MUW224" s="2"/>
      <c r="MUX224" s="2"/>
      <c r="MUY224" s="2"/>
      <c r="MUZ224" s="2"/>
      <c r="MVA224" s="2"/>
      <c r="MVB224" s="2"/>
      <c r="MVC224" s="2"/>
      <c r="MVD224" s="2"/>
      <c r="MVE224" s="2"/>
      <c r="MVF224" s="2"/>
      <c r="MVG224" s="2"/>
      <c r="MVH224" s="2"/>
      <c r="MVI224" s="2"/>
      <c r="MVJ224" s="2"/>
      <c r="MVK224" s="2"/>
      <c r="MVL224" s="2"/>
      <c r="MVM224" s="2"/>
      <c r="MVN224" s="2"/>
      <c r="MVO224" s="2"/>
      <c r="MVP224" s="2"/>
      <c r="MVQ224" s="2"/>
      <c r="MVR224" s="2"/>
      <c r="MVS224" s="2"/>
      <c r="MVT224" s="2"/>
      <c r="MVU224" s="2"/>
      <c r="MVV224" s="2"/>
      <c r="MVW224" s="2"/>
      <c r="MVX224" s="2"/>
      <c r="MVY224" s="2"/>
      <c r="MVZ224" s="2"/>
      <c r="MWA224" s="2"/>
      <c r="MWB224" s="2"/>
      <c r="MWC224" s="2"/>
      <c r="MWD224" s="2"/>
      <c r="MWE224" s="2"/>
      <c r="MWF224" s="2"/>
      <c r="MWG224" s="2"/>
      <c r="MWH224" s="2"/>
      <c r="MWI224" s="2"/>
      <c r="MWJ224" s="2"/>
      <c r="MWK224" s="2"/>
      <c r="MWL224" s="2"/>
      <c r="MWM224" s="2"/>
      <c r="MWN224" s="2"/>
      <c r="MWO224" s="2"/>
      <c r="MWP224" s="2"/>
      <c r="MWQ224" s="2"/>
      <c r="MWR224" s="2"/>
      <c r="MWS224" s="2"/>
      <c r="MWT224" s="2"/>
      <c r="MWU224" s="2"/>
      <c r="MWV224" s="2"/>
      <c r="MWW224" s="2"/>
      <c r="MWX224" s="2"/>
      <c r="MWY224" s="2"/>
      <c r="MWZ224" s="2"/>
      <c r="MXA224" s="2"/>
      <c r="MXB224" s="2"/>
      <c r="MXC224" s="2"/>
      <c r="MXD224" s="2"/>
      <c r="MXE224" s="2"/>
      <c r="MXF224" s="2"/>
      <c r="MXG224" s="2"/>
      <c r="MXH224" s="2"/>
      <c r="MXI224" s="2"/>
      <c r="MXJ224" s="2"/>
      <c r="MXK224" s="2"/>
      <c r="MXL224" s="2"/>
      <c r="MXM224" s="2"/>
      <c r="MXN224" s="2"/>
      <c r="MXO224" s="2"/>
      <c r="MXP224" s="2"/>
      <c r="MXQ224" s="2"/>
      <c r="MXR224" s="2"/>
      <c r="MXS224" s="2"/>
      <c r="MXT224" s="2"/>
      <c r="MXU224" s="2"/>
      <c r="MXV224" s="2"/>
      <c r="MXW224" s="2"/>
      <c r="MXX224" s="2"/>
      <c r="MXY224" s="2"/>
      <c r="MXZ224" s="2"/>
      <c r="MYA224" s="2"/>
      <c r="MYB224" s="2"/>
      <c r="MYC224" s="2"/>
      <c r="MYD224" s="2"/>
      <c r="MYE224" s="2"/>
      <c r="MYF224" s="2"/>
      <c r="MYG224" s="2"/>
      <c r="MYH224" s="2"/>
      <c r="MYI224" s="2"/>
      <c r="MYJ224" s="2"/>
      <c r="MYK224" s="2"/>
      <c r="MYL224" s="2"/>
      <c r="MYM224" s="2"/>
      <c r="MYN224" s="2"/>
      <c r="MYO224" s="2"/>
      <c r="MYP224" s="2"/>
      <c r="MYQ224" s="2"/>
      <c r="MYR224" s="2"/>
      <c r="MYS224" s="2"/>
      <c r="MYT224" s="2"/>
      <c r="MYU224" s="2"/>
      <c r="MYV224" s="2"/>
      <c r="MYW224" s="2"/>
      <c r="MYX224" s="2"/>
      <c r="MYY224" s="2"/>
      <c r="MYZ224" s="2"/>
      <c r="MZA224" s="2"/>
      <c r="MZB224" s="2"/>
      <c r="MZC224" s="2"/>
      <c r="MZD224" s="2"/>
      <c r="MZE224" s="2"/>
      <c r="MZF224" s="2"/>
      <c r="MZG224" s="2"/>
      <c r="MZH224" s="2"/>
      <c r="MZI224" s="2"/>
      <c r="MZJ224" s="2"/>
      <c r="MZK224" s="2"/>
      <c r="MZL224" s="2"/>
      <c r="MZM224" s="2"/>
      <c r="MZN224" s="2"/>
      <c r="MZO224" s="2"/>
      <c r="MZP224" s="2"/>
      <c r="MZQ224" s="2"/>
      <c r="MZR224" s="2"/>
      <c r="MZS224" s="2"/>
      <c r="MZT224" s="2"/>
      <c r="MZU224" s="2"/>
      <c r="MZV224" s="2"/>
      <c r="MZW224" s="2"/>
      <c r="MZX224" s="2"/>
      <c r="MZY224" s="2"/>
      <c r="MZZ224" s="2"/>
      <c r="NAA224" s="2"/>
      <c r="NAB224" s="2"/>
      <c r="NAC224" s="2"/>
      <c r="NAD224" s="2"/>
      <c r="NAE224" s="2"/>
      <c r="NAF224" s="2"/>
      <c r="NAG224" s="2"/>
      <c r="NAH224" s="2"/>
      <c r="NAI224" s="2"/>
      <c r="NAJ224" s="2"/>
      <c r="NAK224" s="2"/>
      <c r="NAL224" s="2"/>
      <c r="NAM224" s="2"/>
      <c r="NAN224" s="2"/>
      <c r="NAO224" s="2"/>
      <c r="NAP224" s="2"/>
      <c r="NAQ224" s="2"/>
      <c r="NAR224" s="2"/>
      <c r="NAS224" s="2"/>
      <c r="NAT224" s="2"/>
      <c r="NAU224" s="2"/>
      <c r="NAV224" s="2"/>
      <c r="NAW224" s="2"/>
      <c r="NAX224" s="2"/>
      <c r="NAY224" s="2"/>
      <c r="NAZ224" s="2"/>
      <c r="NBA224" s="2"/>
      <c r="NBB224" s="2"/>
      <c r="NBC224" s="2"/>
      <c r="NBD224" s="2"/>
      <c r="NBE224" s="2"/>
      <c r="NBF224" s="2"/>
      <c r="NBG224" s="2"/>
      <c r="NBH224" s="2"/>
      <c r="NBI224" s="2"/>
      <c r="NBJ224" s="2"/>
      <c r="NBK224" s="2"/>
      <c r="NBL224" s="2"/>
      <c r="NBM224" s="2"/>
      <c r="NBN224" s="2"/>
      <c r="NBO224" s="2"/>
      <c r="NBP224" s="2"/>
      <c r="NBQ224" s="2"/>
      <c r="NBR224" s="2"/>
      <c r="NBS224" s="2"/>
      <c r="NBT224" s="2"/>
      <c r="NBU224" s="2"/>
      <c r="NBV224" s="2"/>
      <c r="NBW224" s="2"/>
      <c r="NBX224" s="2"/>
      <c r="NBY224" s="2"/>
      <c r="NBZ224" s="2"/>
      <c r="NCA224" s="2"/>
      <c r="NCB224" s="2"/>
      <c r="NCC224" s="2"/>
      <c r="NCD224" s="2"/>
      <c r="NCE224" s="2"/>
      <c r="NCF224" s="2"/>
      <c r="NCG224" s="2"/>
      <c r="NCH224" s="2"/>
      <c r="NCI224" s="2"/>
      <c r="NCJ224" s="2"/>
      <c r="NCK224" s="2"/>
      <c r="NCL224" s="2"/>
      <c r="NCM224" s="2"/>
      <c r="NCN224" s="2"/>
      <c r="NCO224" s="2"/>
      <c r="NCP224" s="2"/>
      <c r="NCQ224" s="2"/>
      <c r="NCR224" s="2"/>
      <c r="NCS224" s="2"/>
      <c r="NCT224" s="2"/>
      <c r="NCU224" s="2"/>
      <c r="NCV224" s="2"/>
      <c r="NCW224" s="2"/>
      <c r="NCX224" s="2"/>
      <c r="NCY224" s="2"/>
      <c r="NCZ224" s="2"/>
      <c r="NDA224" s="2"/>
      <c r="NDB224" s="2"/>
      <c r="NDC224" s="2"/>
      <c r="NDD224" s="2"/>
      <c r="NDE224" s="2"/>
      <c r="NDF224" s="2"/>
      <c r="NDG224" s="2"/>
      <c r="NDH224" s="2"/>
      <c r="NDI224" s="2"/>
      <c r="NDJ224" s="2"/>
      <c r="NDK224" s="2"/>
      <c r="NDL224" s="2"/>
      <c r="NDM224" s="2"/>
      <c r="NDN224" s="2"/>
      <c r="NDO224" s="2"/>
      <c r="NDP224" s="2"/>
      <c r="NDQ224" s="2"/>
      <c r="NDR224" s="2"/>
      <c r="NDS224" s="2"/>
      <c r="NDT224" s="2"/>
      <c r="NDU224" s="2"/>
      <c r="NDV224" s="2"/>
      <c r="NDW224" s="2"/>
      <c r="NDX224" s="2"/>
      <c r="NDY224" s="2"/>
      <c r="NDZ224" s="2"/>
      <c r="NEA224" s="2"/>
      <c r="NEB224" s="2"/>
      <c r="NEC224" s="2"/>
      <c r="NED224" s="2"/>
      <c r="NEE224" s="2"/>
      <c r="NEF224" s="2"/>
      <c r="NEG224" s="2"/>
      <c r="NEH224" s="2"/>
      <c r="NEI224" s="2"/>
      <c r="NEJ224" s="2"/>
      <c r="NEK224" s="2"/>
      <c r="NEL224" s="2"/>
      <c r="NEM224" s="2"/>
      <c r="NEN224" s="2"/>
      <c r="NEO224" s="2"/>
      <c r="NEP224" s="2"/>
      <c r="NEQ224" s="2"/>
      <c r="NER224" s="2"/>
      <c r="NES224" s="2"/>
      <c r="NET224" s="2"/>
      <c r="NEU224" s="2"/>
      <c r="NEV224" s="2"/>
      <c r="NEW224" s="2"/>
      <c r="NEX224" s="2"/>
      <c r="NEY224" s="2"/>
      <c r="NEZ224" s="2"/>
      <c r="NFA224" s="2"/>
      <c r="NFB224" s="2"/>
      <c r="NFC224" s="2"/>
      <c r="NFD224" s="2"/>
      <c r="NFE224" s="2"/>
      <c r="NFF224" s="2"/>
      <c r="NFG224" s="2"/>
      <c r="NFH224" s="2"/>
      <c r="NFI224" s="2"/>
      <c r="NFJ224" s="2"/>
      <c r="NFK224" s="2"/>
      <c r="NFL224" s="2"/>
      <c r="NFM224" s="2"/>
      <c r="NFN224" s="2"/>
      <c r="NFO224" s="2"/>
      <c r="NFP224" s="2"/>
      <c r="NFQ224" s="2"/>
      <c r="NFR224" s="2"/>
      <c r="NFS224" s="2"/>
      <c r="NFT224" s="2"/>
      <c r="NFU224" s="2"/>
      <c r="NFV224" s="2"/>
      <c r="NFW224" s="2"/>
      <c r="NFX224" s="2"/>
      <c r="NFY224" s="2"/>
      <c r="NFZ224" s="2"/>
      <c r="NGA224" s="2"/>
      <c r="NGB224" s="2"/>
      <c r="NGC224" s="2"/>
      <c r="NGD224" s="2"/>
      <c r="NGE224" s="2"/>
      <c r="NGF224" s="2"/>
      <c r="NGG224" s="2"/>
      <c r="NGH224" s="2"/>
      <c r="NGI224" s="2"/>
      <c r="NGJ224" s="2"/>
      <c r="NGK224" s="2"/>
      <c r="NGL224" s="2"/>
      <c r="NGM224" s="2"/>
      <c r="NGN224" s="2"/>
      <c r="NGO224" s="2"/>
      <c r="NGP224" s="2"/>
      <c r="NGQ224" s="2"/>
      <c r="NGR224" s="2"/>
      <c r="NGS224" s="2"/>
      <c r="NGT224" s="2"/>
      <c r="NGU224" s="2"/>
      <c r="NGV224" s="2"/>
      <c r="NGW224" s="2"/>
      <c r="NGX224" s="2"/>
      <c r="NGY224" s="2"/>
      <c r="NGZ224" s="2"/>
      <c r="NHA224" s="2"/>
      <c r="NHB224" s="2"/>
      <c r="NHC224" s="2"/>
      <c r="NHD224" s="2"/>
      <c r="NHE224" s="2"/>
      <c r="NHF224" s="2"/>
      <c r="NHG224" s="2"/>
      <c r="NHH224" s="2"/>
      <c r="NHI224" s="2"/>
      <c r="NHJ224" s="2"/>
      <c r="NHK224" s="2"/>
      <c r="NHL224" s="2"/>
      <c r="NHM224" s="2"/>
      <c r="NHN224" s="2"/>
      <c r="NHO224" s="2"/>
      <c r="NHP224" s="2"/>
      <c r="NHQ224" s="2"/>
      <c r="NHR224" s="2"/>
      <c r="NHS224" s="2"/>
      <c r="NHT224" s="2"/>
      <c r="NHU224" s="2"/>
      <c r="NHV224" s="2"/>
      <c r="NHW224" s="2"/>
      <c r="NHX224" s="2"/>
      <c r="NHY224" s="2"/>
      <c r="NHZ224" s="2"/>
      <c r="NIA224" s="2"/>
      <c r="NIB224" s="2"/>
      <c r="NIC224" s="2"/>
      <c r="NID224" s="2"/>
      <c r="NIE224" s="2"/>
      <c r="NIF224" s="2"/>
      <c r="NIG224" s="2"/>
      <c r="NIH224" s="2"/>
      <c r="NII224" s="2"/>
      <c r="NIJ224" s="2"/>
      <c r="NIK224" s="2"/>
      <c r="NIL224" s="2"/>
      <c r="NIM224" s="2"/>
      <c r="NIN224" s="2"/>
      <c r="NIO224" s="2"/>
      <c r="NIP224" s="2"/>
      <c r="NIQ224" s="2"/>
      <c r="NIR224" s="2"/>
      <c r="NIS224" s="2"/>
      <c r="NIT224" s="2"/>
      <c r="NIU224" s="2"/>
      <c r="NIV224" s="2"/>
      <c r="NIW224" s="2"/>
      <c r="NIX224" s="2"/>
      <c r="NIY224" s="2"/>
      <c r="NIZ224" s="2"/>
      <c r="NJA224" s="2"/>
      <c r="NJB224" s="2"/>
      <c r="NJC224" s="2"/>
      <c r="NJD224" s="2"/>
      <c r="NJE224" s="2"/>
      <c r="NJF224" s="2"/>
      <c r="NJG224" s="2"/>
      <c r="NJH224" s="2"/>
      <c r="NJI224" s="2"/>
      <c r="NJJ224" s="2"/>
      <c r="NJK224" s="2"/>
      <c r="NJL224" s="2"/>
      <c r="NJM224" s="2"/>
      <c r="NJN224" s="2"/>
      <c r="NJO224" s="2"/>
      <c r="NJP224" s="2"/>
      <c r="NJQ224" s="2"/>
      <c r="NJR224" s="2"/>
      <c r="NJS224" s="2"/>
      <c r="NJT224" s="2"/>
      <c r="NJU224" s="2"/>
      <c r="NJV224" s="2"/>
      <c r="NJW224" s="2"/>
      <c r="NJX224" s="2"/>
      <c r="NJY224" s="2"/>
      <c r="NJZ224" s="2"/>
      <c r="NKA224" s="2"/>
      <c r="NKB224" s="2"/>
      <c r="NKC224" s="2"/>
      <c r="NKD224" s="2"/>
      <c r="NKE224" s="2"/>
      <c r="NKF224" s="2"/>
      <c r="NKG224" s="2"/>
      <c r="NKH224" s="2"/>
      <c r="NKI224" s="2"/>
      <c r="NKJ224" s="2"/>
      <c r="NKK224" s="2"/>
      <c r="NKL224" s="2"/>
      <c r="NKM224" s="2"/>
      <c r="NKN224" s="2"/>
      <c r="NKO224" s="2"/>
      <c r="NKP224" s="2"/>
      <c r="NKQ224" s="2"/>
      <c r="NKR224" s="2"/>
      <c r="NKS224" s="2"/>
      <c r="NKT224" s="2"/>
      <c r="NKU224" s="2"/>
      <c r="NKV224" s="2"/>
      <c r="NKW224" s="2"/>
      <c r="NKX224" s="2"/>
      <c r="NKY224" s="2"/>
      <c r="NKZ224" s="2"/>
      <c r="NLA224" s="2"/>
      <c r="NLB224" s="2"/>
      <c r="NLC224" s="2"/>
      <c r="NLD224" s="2"/>
      <c r="NLE224" s="2"/>
      <c r="NLF224" s="2"/>
      <c r="NLG224" s="2"/>
      <c r="NLH224" s="2"/>
      <c r="NLI224" s="2"/>
      <c r="NLJ224" s="2"/>
      <c r="NLK224" s="2"/>
      <c r="NLL224" s="2"/>
      <c r="NLM224" s="2"/>
      <c r="NLN224" s="2"/>
      <c r="NLO224" s="2"/>
      <c r="NLP224" s="2"/>
      <c r="NLQ224" s="2"/>
      <c r="NLR224" s="2"/>
      <c r="NLS224" s="2"/>
      <c r="NLT224" s="2"/>
      <c r="NLU224" s="2"/>
      <c r="NLV224" s="2"/>
      <c r="NLW224" s="2"/>
      <c r="NLX224" s="2"/>
      <c r="NLY224" s="2"/>
      <c r="NLZ224" s="2"/>
      <c r="NMA224" s="2"/>
      <c r="NMB224" s="2"/>
      <c r="NMC224" s="2"/>
      <c r="NMD224" s="2"/>
      <c r="NME224" s="2"/>
      <c r="NMF224" s="2"/>
      <c r="NMG224" s="2"/>
      <c r="NMH224" s="2"/>
      <c r="NMI224" s="2"/>
      <c r="NMJ224" s="2"/>
      <c r="NMK224" s="2"/>
      <c r="NML224" s="2"/>
      <c r="NMM224" s="2"/>
      <c r="NMN224" s="2"/>
      <c r="NMO224" s="2"/>
      <c r="NMP224" s="2"/>
      <c r="NMQ224" s="2"/>
      <c r="NMR224" s="2"/>
      <c r="NMS224" s="2"/>
      <c r="NMT224" s="2"/>
      <c r="NMU224" s="2"/>
      <c r="NMV224" s="2"/>
      <c r="NMW224" s="2"/>
      <c r="NMX224" s="2"/>
      <c r="NMY224" s="2"/>
      <c r="NMZ224" s="2"/>
      <c r="NNA224" s="2"/>
      <c r="NNB224" s="2"/>
      <c r="NNC224" s="2"/>
      <c r="NND224" s="2"/>
      <c r="NNE224" s="2"/>
      <c r="NNF224" s="2"/>
      <c r="NNG224" s="2"/>
      <c r="NNH224" s="2"/>
      <c r="NNI224" s="2"/>
      <c r="NNJ224" s="2"/>
      <c r="NNK224" s="2"/>
      <c r="NNL224" s="2"/>
      <c r="NNM224" s="2"/>
      <c r="NNN224" s="2"/>
      <c r="NNO224" s="2"/>
      <c r="NNP224" s="2"/>
      <c r="NNQ224" s="2"/>
      <c r="NNR224" s="2"/>
      <c r="NNS224" s="2"/>
      <c r="NNT224" s="2"/>
      <c r="NNU224" s="2"/>
      <c r="NNV224" s="2"/>
      <c r="NNW224" s="2"/>
      <c r="NNX224" s="2"/>
      <c r="NNY224" s="2"/>
      <c r="NNZ224" s="2"/>
      <c r="NOA224" s="2"/>
      <c r="NOB224" s="2"/>
      <c r="NOC224" s="2"/>
      <c r="NOD224" s="2"/>
      <c r="NOE224" s="2"/>
      <c r="NOF224" s="2"/>
      <c r="NOG224" s="2"/>
      <c r="NOH224" s="2"/>
      <c r="NOI224" s="2"/>
      <c r="NOJ224" s="2"/>
      <c r="NOK224" s="2"/>
      <c r="NOL224" s="2"/>
      <c r="NOM224" s="2"/>
      <c r="NON224" s="2"/>
      <c r="NOO224" s="2"/>
      <c r="NOP224" s="2"/>
      <c r="NOQ224" s="2"/>
      <c r="NOR224" s="2"/>
      <c r="NOS224" s="2"/>
      <c r="NOT224" s="2"/>
      <c r="NOU224" s="2"/>
      <c r="NOV224" s="2"/>
      <c r="NOW224" s="2"/>
      <c r="NOX224" s="2"/>
      <c r="NOY224" s="2"/>
      <c r="NOZ224" s="2"/>
      <c r="NPA224" s="2"/>
      <c r="NPB224" s="2"/>
      <c r="NPC224" s="2"/>
      <c r="NPD224" s="2"/>
      <c r="NPE224" s="2"/>
      <c r="NPF224" s="2"/>
      <c r="NPG224" s="2"/>
      <c r="NPH224" s="2"/>
      <c r="NPI224" s="2"/>
      <c r="NPJ224" s="2"/>
      <c r="NPK224" s="2"/>
      <c r="NPL224" s="2"/>
      <c r="NPM224" s="2"/>
      <c r="NPN224" s="2"/>
      <c r="NPO224" s="2"/>
      <c r="NPP224" s="2"/>
      <c r="NPQ224" s="2"/>
      <c r="NPR224" s="2"/>
      <c r="NPS224" s="2"/>
      <c r="NPT224" s="2"/>
      <c r="NPU224" s="2"/>
      <c r="NPV224" s="2"/>
      <c r="NPW224" s="2"/>
      <c r="NPX224" s="2"/>
      <c r="NPY224" s="2"/>
      <c r="NPZ224" s="2"/>
      <c r="NQA224" s="2"/>
      <c r="NQB224" s="2"/>
      <c r="NQC224" s="2"/>
      <c r="NQD224" s="2"/>
      <c r="NQE224" s="2"/>
      <c r="NQF224" s="2"/>
      <c r="NQG224" s="2"/>
      <c r="NQH224" s="2"/>
      <c r="NQI224" s="2"/>
      <c r="NQJ224" s="2"/>
      <c r="NQK224" s="2"/>
      <c r="NQL224" s="2"/>
      <c r="NQM224" s="2"/>
      <c r="NQN224" s="2"/>
      <c r="NQO224" s="2"/>
      <c r="NQP224" s="2"/>
      <c r="NQQ224" s="2"/>
      <c r="NQR224" s="2"/>
      <c r="NQS224" s="2"/>
      <c r="NQT224" s="2"/>
      <c r="NQU224" s="2"/>
      <c r="NQV224" s="2"/>
      <c r="NQW224" s="2"/>
      <c r="NQX224" s="2"/>
      <c r="NQY224" s="2"/>
      <c r="NQZ224" s="2"/>
      <c r="NRA224" s="2"/>
      <c r="NRB224" s="2"/>
      <c r="NRC224" s="2"/>
      <c r="NRD224" s="2"/>
      <c r="NRE224" s="2"/>
      <c r="NRF224" s="2"/>
      <c r="NRG224" s="2"/>
      <c r="NRH224" s="2"/>
      <c r="NRI224" s="2"/>
      <c r="NRJ224" s="2"/>
      <c r="NRK224" s="2"/>
      <c r="NRL224" s="2"/>
      <c r="NRM224" s="2"/>
      <c r="NRN224" s="2"/>
      <c r="NRO224" s="2"/>
      <c r="NRP224" s="2"/>
      <c r="NRQ224" s="2"/>
      <c r="NRR224" s="2"/>
      <c r="NRS224" s="2"/>
      <c r="NRT224" s="2"/>
      <c r="NRU224" s="2"/>
      <c r="NRV224" s="2"/>
      <c r="NRW224" s="2"/>
      <c r="NRX224" s="2"/>
      <c r="NRY224" s="2"/>
      <c r="NRZ224" s="2"/>
      <c r="NSA224" s="2"/>
      <c r="NSB224" s="2"/>
      <c r="NSC224" s="2"/>
      <c r="NSD224" s="2"/>
      <c r="NSE224" s="2"/>
      <c r="NSF224" s="2"/>
      <c r="NSG224" s="2"/>
      <c r="NSH224" s="2"/>
      <c r="NSI224" s="2"/>
      <c r="NSJ224" s="2"/>
      <c r="NSK224" s="2"/>
      <c r="NSL224" s="2"/>
      <c r="NSM224" s="2"/>
      <c r="NSN224" s="2"/>
      <c r="NSO224" s="2"/>
      <c r="NSP224" s="2"/>
      <c r="NSQ224" s="2"/>
      <c r="NSR224" s="2"/>
      <c r="NSS224" s="2"/>
      <c r="NST224" s="2"/>
      <c r="NSU224" s="2"/>
      <c r="NSV224" s="2"/>
      <c r="NSW224" s="2"/>
      <c r="NSX224" s="2"/>
      <c r="NSY224" s="2"/>
      <c r="NSZ224" s="2"/>
      <c r="NTA224" s="2"/>
      <c r="NTB224" s="2"/>
      <c r="NTC224" s="2"/>
      <c r="NTD224" s="2"/>
      <c r="NTE224" s="2"/>
      <c r="NTF224" s="2"/>
      <c r="NTG224" s="2"/>
      <c r="NTH224" s="2"/>
      <c r="NTI224" s="2"/>
      <c r="NTJ224" s="2"/>
      <c r="NTK224" s="2"/>
      <c r="NTL224" s="2"/>
      <c r="NTM224" s="2"/>
      <c r="NTN224" s="2"/>
      <c r="NTO224" s="2"/>
      <c r="NTP224" s="2"/>
      <c r="NTQ224" s="2"/>
      <c r="NTR224" s="2"/>
      <c r="NTS224" s="2"/>
      <c r="NTT224" s="2"/>
      <c r="NTU224" s="2"/>
      <c r="NTV224" s="2"/>
      <c r="NTW224" s="2"/>
      <c r="NTX224" s="2"/>
      <c r="NTY224" s="2"/>
      <c r="NTZ224" s="2"/>
      <c r="NUA224" s="2"/>
      <c r="NUB224" s="2"/>
      <c r="NUC224" s="2"/>
      <c r="NUD224" s="2"/>
      <c r="NUE224" s="2"/>
      <c r="NUF224" s="2"/>
      <c r="NUG224" s="2"/>
      <c r="NUH224" s="2"/>
      <c r="NUI224" s="2"/>
      <c r="NUJ224" s="2"/>
      <c r="NUK224" s="2"/>
      <c r="NUL224" s="2"/>
      <c r="NUM224" s="2"/>
      <c r="NUN224" s="2"/>
      <c r="NUO224" s="2"/>
      <c r="NUP224" s="2"/>
      <c r="NUQ224" s="2"/>
      <c r="NUR224" s="2"/>
      <c r="NUS224" s="2"/>
      <c r="NUT224" s="2"/>
      <c r="NUU224" s="2"/>
      <c r="NUV224" s="2"/>
      <c r="NUW224" s="2"/>
      <c r="NUX224" s="2"/>
      <c r="NUY224" s="2"/>
      <c r="NUZ224" s="2"/>
      <c r="NVA224" s="2"/>
      <c r="NVB224" s="2"/>
      <c r="NVC224" s="2"/>
      <c r="NVD224" s="2"/>
      <c r="NVE224" s="2"/>
      <c r="NVF224" s="2"/>
      <c r="NVG224" s="2"/>
      <c r="NVH224" s="2"/>
      <c r="NVI224" s="2"/>
      <c r="NVJ224" s="2"/>
      <c r="NVK224" s="2"/>
      <c r="NVL224" s="2"/>
      <c r="NVM224" s="2"/>
      <c r="NVN224" s="2"/>
      <c r="NVO224" s="2"/>
      <c r="NVP224" s="2"/>
      <c r="NVQ224" s="2"/>
      <c r="NVR224" s="2"/>
      <c r="NVS224" s="2"/>
      <c r="NVT224" s="2"/>
      <c r="NVU224" s="2"/>
      <c r="NVV224" s="2"/>
      <c r="NVW224" s="2"/>
      <c r="NVX224" s="2"/>
      <c r="NVY224" s="2"/>
      <c r="NVZ224" s="2"/>
      <c r="NWA224" s="2"/>
      <c r="NWB224" s="2"/>
      <c r="NWC224" s="2"/>
      <c r="NWD224" s="2"/>
      <c r="NWE224" s="2"/>
      <c r="NWF224" s="2"/>
      <c r="NWG224" s="2"/>
      <c r="NWH224" s="2"/>
      <c r="NWI224" s="2"/>
      <c r="NWJ224" s="2"/>
      <c r="NWK224" s="2"/>
      <c r="NWL224" s="2"/>
      <c r="NWM224" s="2"/>
      <c r="NWN224" s="2"/>
      <c r="NWO224" s="2"/>
      <c r="NWP224" s="2"/>
      <c r="NWQ224" s="2"/>
      <c r="NWR224" s="2"/>
      <c r="NWS224" s="2"/>
      <c r="NWT224" s="2"/>
      <c r="NWU224" s="2"/>
      <c r="NWV224" s="2"/>
      <c r="NWW224" s="2"/>
      <c r="NWX224" s="2"/>
      <c r="NWY224" s="2"/>
      <c r="NWZ224" s="2"/>
      <c r="NXA224" s="2"/>
      <c r="NXB224" s="2"/>
      <c r="NXC224" s="2"/>
      <c r="NXD224" s="2"/>
      <c r="NXE224" s="2"/>
      <c r="NXF224" s="2"/>
      <c r="NXG224" s="2"/>
      <c r="NXH224" s="2"/>
      <c r="NXI224" s="2"/>
      <c r="NXJ224" s="2"/>
      <c r="NXK224" s="2"/>
      <c r="NXL224" s="2"/>
      <c r="NXM224" s="2"/>
      <c r="NXN224" s="2"/>
      <c r="NXO224" s="2"/>
      <c r="NXP224" s="2"/>
      <c r="NXQ224" s="2"/>
      <c r="NXR224" s="2"/>
      <c r="NXS224" s="2"/>
      <c r="NXT224" s="2"/>
      <c r="NXU224" s="2"/>
      <c r="NXV224" s="2"/>
      <c r="NXW224" s="2"/>
      <c r="NXX224" s="2"/>
      <c r="NXY224" s="2"/>
      <c r="NXZ224" s="2"/>
      <c r="NYA224" s="2"/>
      <c r="NYB224" s="2"/>
      <c r="NYC224" s="2"/>
      <c r="NYD224" s="2"/>
      <c r="NYE224" s="2"/>
      <c r="NYF224" s="2"/>
      <c r="NYG224" s="2"/>
      <c r="NYH224" s="2"/>
      <c r="NYI224" s="2"/>
      <c r="NYJ224" s="2"/>
      <c r="NYK224" s="2"/>
      <c r="NYL224" s="2"/>
      <c r="NYM224" s="2"/>
      <c r="NYN224" s="2"/>
      <c r="NYO224" s="2"/>
      <c r="NYP224" s="2"/>
      <c r="NYQ224" s="2"/>
      <c r="NYR224" s="2"/>
      <c r="NYS224" s="2"/>
      <c r="NYT224" s="2"/>
      <c r="NYU224" s="2"/>
      <c r="NYV224" s="2"/>
      <c r="NYW224" s="2"/>
      <c r="NYX224" s="2"/>
      <c r="NYY224" s="2"/>
      <c r="NYZ224" s="2"/>
      <c r="NZA224" s="2"/>
      <c r="NZB224" s="2"/>
      <c r="NZC224" s="2"/>
      <c r="NZD224" s="2"/>
      <c r="NZE224" s="2"/>
      <c r="NZF224" s="2"/>
      <c r="NZG224" s="2"/>
      <c r="NZH224" s="2"/>
      <c r="NZI224" s="2"/>
      <c r="NZJ224" s="2"/>
      <c r="NZK224" s="2"/>
      <c r="NZL224" s="2"/>
      <c r="NZM224" s="2"/>
      <c r="NZN224" s="2"/>
      <c r="NZO224" s="2"/>
      <c r="NZP224" s="2"/>
      <c r="NZQ224" s="2"/>
      <c r="NZR224" s="2"/>
      <c r="NZS224" s="2"/>
      <c r="NZT224" s="2"/>
      <c r="NZU224" s="2"/>
      <c r="NZV224" s="2"/>
      <c r="NZW224" s="2"/>
      <c r="NZX224" s="2"/>
      <c r="NZY224" s="2"/>
      <c r="NZZ224" s="2"/>
      <c r="OAA224" s="2"/>
      <c r="OAB224" s="2"/>
      <c r="OAC224" s="2"/>
      <c r="OAD224" s="2"/>
      <c r="OAE224" s="2"/>
      <c r="OAF224" s="2"/>
      <c r="OAG224" s="2"/>
      <c r="OAH224" s="2"/>
      <c r="OAI224" s="2"/>
      <c r="OAJ224" s="2"/>
      <c r="OAK224" s="2"/>
      <c r="OAL224" s="2"/>
      <c r="OAM224" s="2"/>
      <c r="OAN224" s="2"/>
      <c r="OAO224" s="2"/>
      <c r="OAP224" s="2"/>
      <c r="OAQ224" s="2"/>
      <c r="OAR224" s="2"/>
      <c r="OAS224" s="2"/>
      <c r="OAT224" s="2"/>
      <c r="OAU224" s="2"/>
      <c r="OAV224" s="2"/>
      <c r="OAW224" s="2"/>
      <c r="OAX224" s="2"/>
      <c r="OAY224" s="2"/>
      <c r="OAZ224" s="2"/>
      <c r="OBA224" s="2"/>
      <c r="OBB224" s="2"/>
      <c r="OBC224" s="2"/>
      <c r="OBD224" s="2"/>
      <c r="OBE224" s="2"/>
      <c r="OBF224" s="2"/>
      <c r="OBG224" s="2"/>
      <c r="OBH224" s="2"/>
      <c r="OBI224" s="2"/>
      <c r="OBJ224" s="2"/>
      <c r="OBK224" s="2"/>
      <c r="OBL224" s="2"/>
      <c r="OBM224" s="2"/>
      <c r="OBN224" s="2"/>
      <c r="OBO224" s="2"/>
      <c r="OBP224" s="2"/>
      <c r="OBQ224" s="2"/>
      <c r="OBR224" s="2"/>
      <c r="OBS224" s="2"/>
      <c r="OBT224" s="2"/>
      <c r="OBU224" s="2"/>
      <c r="OBV224" s="2"/>
      <c r="OBW224" s="2"/>
      <c r="OBX224" s="2"/>
      <c r="OBY224" s="2"/>
      <c r="OBZ224" s="2"/>
      <c r="OCA224" s="2"/>
      <c r="OCB224" s="2"/>
      <c r="OCC224" s="2"/>
      <c r="OCD224" s="2"/>
      <c r="OCE224" s="2"/>
      <c r="OCF224" s="2"/>
      <c r="OCG224" s="2"/>
      <c r="OCH224" s="2"/>
      <c r="OCI224" s="2"/>
      <c r="OCJ224" s="2"/>
      <c r="OCK224" s="2"/>
      <c r="OCL224" s="2"/>
      <c r="OCM224" s="2"/>
      <c r="OCN224" s="2"/>
      <c r="OCO224" s="2"/>
      <c r="OCP224" s="2"/>
      <c r="OCQ224" s="2"/>
      <c r="OCR224" s="2"/>
      <c r="OCS224" s="2"/>
      <c r="OCT224" s="2"/>
      <c r="OCU224" s="2"/>
      <c r="OCV224" s="2"/>
      <c r="OCW224" s="2"/>
      <c r="OCX224" s="2"/>
      <c r="OCY224" s="2"/>
      <c r="OCZ224" s="2"/>
      <c r="ODA224" s="2"/>
      <c r="ODB224" s="2"/>
      <c r="ODC224" s="2"/>
      <c r="ODD224" s="2"/>
      <c r="ODE224" s="2"/>
      <c r="ODF224" s="2"/>
      <c r="ODG224" s="2"/>
      <c r="ODH224" s="2"/>
      <c r="ODI224" s="2"/>
      <c r="ODJ224" s="2"/>
      <c r="ODK224" s="2"/>
      <c r="ODL224" s="2"/>
      <c r="ODM224" s="2"/>
      <c r="ODN224" s="2"/>
      <c r="ODO224" s="2"/>
      <c r="ODP224" s="2"/>
      <c r="ODQ224" s="2"/>
      <c r="ODR224" s="2"/>
      <c r="ODS224" s="2"/>
      <c r="ODT224" s="2"/>
      <c r="ODU224" s="2"/>
      <c r="ODV224" s="2"/>
      <c r="ODW224" s="2"/>
      <c r="ODX224" s="2"/>
      <c r="ODY224" s="2"/>
      <c r="ODZ224" s="2"/>
      <c r="OEA224" s="2"/>
      <c r="OEB224" s="2"/>
      <c r="OEC224" s="2"/>
      <c r="OED224" s="2"/>
      <c r="OEE224" s="2"/>
      <c r="OEF224" s="2"/>
      <c r="OEG224" s="2"/>
      <c r="OEH224" s="2"/>
      <c r="OEI224" s="2"/>
      <c r="OEJ224" s="2"/>
      <c r="OEK224" s="2"/>
      <c r="OEL224" s="2"/>
      <c r="OEM224" s="2"/>
      <c r="OEN224" s="2"/>
      <c r="OEO224" s="2"/>
      <c r="OEP224" s="2"/>
      <c r="OEQ224" s="2"/>
      <c r="OER224" s="2"/>
      <c r="OES224" s="2"/>
      <c r="OET224" s="2"/>
      <c r="OEU224" s="2"/>
      <c r="OEV224" s="2"/>
      <c r="OEW224" s="2"/>
      <c r="OEX224" s="2"/>
      <c r="OEY224" s="2"/>
      <c r="OEZ224" s="2"/>
      <c r="OFA224" s="2"/>
      <c r="OFB224" s="2"/>
      <c r="OFC224" s="2"/>
      <c r="OFD224" s="2"/>
      <c r="OFE224" s="2"/>
      <c r="OFF224" s="2"/>
      <c r="OFG224" s="2"/>
      <c r="OFH224" s="2"/>
      <c r="OFI224" s="2"/>
      <c r="OFJ224" s="2"/>
      <c r="OFK224" s="2"/>
      <c r="OFL224" s="2"/>
      <c r="OFM224" s="2"/>
      <c r="OFN224" s="2"/>
      <c r="OFO224" s="2"/>
      <c r="OFP224" s="2"/>
      <c r="OFQ224" s="2"/>
      <c r="OFR224" s="2"/>
      <c r="OFS224" s="2"/>
      <c r="OFT224" s="2"/>
      <c r="OFU224" s="2"/>
      <c r="OFV224" s="2"/>
      <c r="OFW224" s="2"/>
      <c r="OFX224" s="2"/>
      <c r="OFY224" s="2"/>
      <c r="OFZ224" s="2"/>
      <c r="OGA224" s="2"/>
      <c r="OGB224" s="2"/>
      <c r="OGC224" s="2"/>
      <c r="OGD224" s="2"/>
      <c r="OGE224" s="2"/>
      <c r="OGF224" s="2"/>
      <c r="OGG224" s="2"/>
      <c r="OGH224" s="2"/>
      <c r="OGI224" s="2"/>
      <c r="OGJ224" s="2"/>
      <c r="OGK224" s="2"/>
      <c r="OGL224" s="2"/>
      <c r="OGM224" s="2"/>
      <c r="OGN224" s="2"/>
      <c r="OGO224" s="2"/>
      <c r="OGP224" s="2"/>
      <c r="OGQ224" s="2"/>
      <c r="OGR224" s="2"/>
      <c r="OGS224" s="2"/>
      <c r="OGT224" s="2"/>
      <c r="OGU224" s="2"/>
      <c r="OGV224" s="2"/>
      <c r="OGW224" s="2"/>
      <c r="OGX224" s="2"/>
      <c r="OGY224" s="2"/>
      <c r="OGZ224" s="2"/>
      <c r="OHA224" s="2"/>
      <c r="OHB224" s="2"/>
      <c r="OHC224" s="2"/>
      <c r="OHD224" s="2"/>
      <c r="OHE224" s="2"/>
      <c r="OHF224" s="2"/>
      <c r="OHG224" s="2"/>
      <c r="OHH224" s="2"/>
      <c r="OHI224" s="2"/>
      <c r="OHJ224" s="2"/>
      <c r="OHK224" s="2"/>
      <c r="OHL224" s="2"/>
      <c r="OHM224" s="2"/>
      <c r="OHN224" s="2"/>
      <c r="OHO224" s="2"/>
      <c r="OHP224" s="2"/>
      <c r="OHQ224" s="2"/>
      <c r="OHR224" s="2"/>
      <c r="OHS224" s="2"/>
      <c r="OHT224" s="2"/>
      <c r="OHU224" s="2"/>
      <c r="OHV224" s="2"/>
      <c r="OHW224" s="2"/>
      <c r="OHX224" s="2"/>
      <c r="OHY224" s="2"/>
      <c r="OHZ224" s="2"/>
      <c r="OIA224" s="2"/>
      <c r="OIB224" s="2"/>
      <c r="OIC224" s="2"/>
      <c r="OID224" s="2"/>
      <c r="OIE224" s="2"/>
      <c r="OIF224" s="2"/>
      <c r="OIG224" s="2"/>
      <c r="OIH224" s="2"/>
      <c r="OII224" s="2"/>
      <c r="OIJ224" s="2"/>
      <c r="OIK224" s="2"/>
      <c r="OIL224" s="2"/>
      <c r="OIM224" s="2"/>
      <c r="OIN224" s="2"/>
      <c r="OIO224" s="2"/>
      <c r="OIP224" s="2"/>
      <c r="OIQ224" s="2"/>
      <c r="OIR224" s="2"/>
      <c r="OIS224" s="2"/>
      <c r="OIT224" s="2"/>
      <c r="OIU224" s="2"/>
      <c r="OIV224" s="2"/>
      <c r="OIW224" s="2"/>
      <c r="OIX224" s="2"/>
      <c r="OIY224" s="2"/>
      <c r="OIZ224" s="2"/>
      <c r="OJA224" s="2"/>
      <c r="OJB224" s="2"/>
      <c r="OJC224" s="2"/>
      <c r="OJD224" s="2"/>
      <c r="OJE224" s="2"/>
      <c r="OJF224" s="2"/>
      <c r="OJG224" s="2"/>
      <c r="OJH224" s="2"/>
      <c r="OJI224" s="2"/>
      <c r="OJJ224" s="2"/>
      <c r="OJK224" s="2"/>
      <c r="OJL224" s="2"/>
      <c r="OJM224" s="2"/>
      <c r="OJN224" s="2"/>
      <c r="OJO224" s="2"/>
      <c r="OJP224" s="2"/>
      <c r="OJQ224" s="2"/>
      <c r="OJR224" s="2"/>
      <c r="OJS224" s="2"/>
      <c r="OJT224" s="2"/>
      <c r="OJU224" s="2"/>
      <c r="OJV224" s="2"/>
      <c r="OJW224" s="2"/>
      <c r="OJX224" s="2"/>
      <c r="OJY224" s="2"/>
      <c r="OJZ224" s="2"/>
      <c r="OKA224" s="2"/>
      <c r="OKB224" s="2"/>
      <c r="OKC224" s="2"/>
      <c r="OKD224" s="2"/>
      <c r="OKE224" s="2"/>
      <c r="OKF224" s="2"/>
      <c r="OKG224" s="2"/>
      <c r="OKH224" s="2"/>
      <c r="OKI224" s="2"/>
      <c r="OKJ224" s="2"/>
      <c r="OKK224" s="2"/>
      <c r="OKL224" s="2"/>
      <c r="OKM224" s="2"/>
      <c r="OKN224" s="2"/>
      <c r="OKO224" s="2"/>
      <c r="OKP224" s="2"/>
      <c r="OKQ224" s="2"/>
      <c r="OKR224" s="2"/>
      <c r="OKS224" s="2"/>
      <c r="OKT224" s="2"/>
      <c r="OKU224" s="2"/>
      <c r="OKV224" s="2"/>
      <c r="OKW224" s="2"/>
      <c r="OKX224" s="2"/>
      <c r="OKY224" s="2"/>
      <c r="OKZ224" s="2"/>
      <c r="OLA224" s="2"/>
      <c r="OLB224" s="2"/>
      <c r="OLC224" s="2"/>
      <c r="OLD224" s="2"/>
      <c r="OLE224" s="2"/>
      <c r="OLF224" s="2"/>
      <c r="OLG224" s="2"/>
      <c r="OLH224" s="2"/>
      <c r="OLI224" s="2"/>
      <c r="OLJ224" s="2"/>
      <c r="OLK224" s="2"/>
      <c r="OLL224" s="2"/>
      <c r="OLM224" s="2"/>
      <c r="OLN224" s="2"/>
      <c r="OLO224" s="2"/>
      <c r="OLP224" s="2"/>
      <c r="OLQ224" s="2"/>
      <c r="OLR224" s="2"/>
      <c r="OLS224" s="2"/>
      <c r="OLT224" s="2"/>
      <c r="OLU224" s="2"/>
      <c r="OLV224" s="2"/>
      <c r="OLW224" s="2"/>
      <c r="OLX224" s="2"/>
      <c r="OLY224" s="2"/>
      <c r="OLZ224" s="2"/>
      <c r="OMA224" s="2"/>
      <c r="OMB224" s="2"/>
      <c r="OMC224" s="2"/>
      <c r="OMD224" s="2"/>
      <c r="OME224" s="2"/>
      <c r="OMF224" s="2"/>
      <c r="OMG224" s="2"/>
      <c r="OMH224" s="2"/>
      <c r="OMI224" s="2"/>
      <c r="OMJ224" s="2"/>
      <c r="OMK224" s="2"/>
      <c r="OML224" s="2"/>
      <c r="OMM224" s="2"/>
      <c r="OMN224" s="2"/>
      <c r="OMO224" s="2"/>
      <c r="OMP224" s="2"/>
      <c r="OMQ224" s="2"/>
      <c r="OMR224" s="2"/>
      <c r="OMS224" s="2"/>
      <c r="OMT224" s="2"/>
      <c r="OMU224" s="2"/>
      <c r="OMV224" s="2"/>
      <c r="OMW224" s="2"/>
      <c r="OMX224" s="2"/>
      <c r="OMY224" s="2"/>
      <c r="OMZ224" s="2"/>
      <c r="ONA224" s="2"/>
      <c r="ONB224" s="2"/>
      <c r="ONC224" s="2"/>
      <c r="OND224" s="2"/>
      <c r="ONE224" s="2"/>
      <c r="ONF224" s="2"/>
      <c r="ONG224" s="2"/>
      <c r="ONH224" s="2"/>
      <c r="ONI224" s="2"/>
      <c r="ONJ224" s="2"/>
      <c r="ONK224" s="2"/>
      <c r="ONL224" s="2"/>
      <c r="ONM224" s="2"/>
      <c r="ONN224" s="2"/>
      <c r="ONO224" s="2"/>
      <c r="ONP224" s="2"/>
      <c r="ONQ224" s="2"/>
      <c r="ONR224" s="2"/>
      <c r="ONS224" s="2"/>
      <c r="ONT224" s="2"/>
      <c r="ONU224" s="2"/>
      <c r="ONV224" s="2"/>
      <c r="ONW224" s="2"/>
      <c r="ONX224" s="2"/>
      <c r="ONY224" s="2"/>
      <c r="ONZ224" s="2"/>
      <c r="OOA224" s="2"/>
      <c r="OOB224" s="2"/>
      <c r="OOC224" s="2"/>
      <c r="OOD224" s="2"/>
      <c r="OOE224" s="2"/>
      <c r="OOF224" s="2"/>
      <c r="OOG224" s="2"/>
      <c r="OOH224" s="2"/>
      <c r="OOI224" s="2"/>
      <c r="OOJ224" s="2"/>
      <c r="OOK224" s="2"/>
      <c r="OOL224" s="2"/>
      <c r="OOM224" s="2"/>
      <c r="OON224" s="2"/>
      <c r="OOO224" s="2"/>
      <c r="OOP224" s="2"/>
      <c r="OOQ224" s="2"/>
      <c r="OOR224" s="2"/>
      <c r="OOS224" s="2"/>
      <c r="OOT224" s="2"/>
      <c r="OOU224" s="2"/>
      <c r="OOV224" s="2"/>
      <c r="OOW224" s="2"/>
      <c r="OOX224" s="2"/>
      <c r="OOY224" s="2"/>
      <c r="OOZ224" s="2"/>
      <c r="OPA224" s="2"/>
      <c r="OPB224" s="2"/>
      <c r="OPC224" s="2"/>
      <c r="OPD224" s="2"/>
      <c r="OPE224" s="2"/>
      <c r="OPF224" s="2"/>
      <c r="OPG224" s="2"/>
      <c r="OPH224" s="2"/>
      <c r="OPI224" s="2"/>
      <c r="OPJ224" s="2"/>
      <c r="OPK224" s="2"/>
      <c r="OPL224" s="2"/>
      <c r="OPM224" s="2"/>
      <c r="OPN224" s="2"/>
      <c r="OPO224" s="2"/>
      <c r="OPP224" s="2"/>
      <c r="OPQ224" s="2"/>
      <c r="OPR224" s="2"/>
      <c r="OPS224" s="2"/>
      <c r="OPT224" s="2"/>
      <c r="OPU224" s="2"/>
      <c r="OPV224" s="2"/>
      <c r="OPW224" s="2"/>
      <c r="OPX224" s="2"/>
      <c r="OPY224" s="2"/>
      <c r="OPZ224" s="2"/>
      <c r="OQA224" s="2"/>
      <c r="OQB224" s="2"/>
      <c r="OQC224" s="2"/>
      <c r="OQD224" s="2"/>
      <c r="OQE224" s="2"/>
      <c r="OQF224" s="2"/>
      <c r="OQG224" s="2"/>
      <c r="OQH224" s="2"/>
      <c r="OQI224" s="2"/>
      <c r="OQJ224" s="2"/>
      <c r="OQK224" s="2"/>
      <c r="OQL224" s="2"/>
      <c r="OQM224" s="2"/>
      <c r="OQN224" s="2"/>
      <c r="OQO224" s="2"/>
      <c r="OQP224" s="2"/>
      <c r="OQQ224" s="2"/>
      <c r="OQR224" s="2"/>
      <c r="OQS224" s="2"/>
      <c r="OQT224" s="2"/>
      <c r="OQU224" s="2"/>
      <c r="OQV224" s="2"/>
      <c r="OQW224" s="2"/>
      <c r="OQX224" s="2"/>
      <c r="OQY224" s="2"/>
      <c r="OQZ224" s="2"/>
      <c r="ORA224" s="2"/>
      <c r="ORB224" s="2"/>
      <c r="ORC224" s="2"/>
      <c r="ORD224" s="2"/>
      <c r="ORE224" s="2"/>
      <c r="ORF224" s="2"/>
      <c r="ORG224" s="2"/>
      <c r="ORH224" s="2"/>
      <c r="ORI224" s="2"/>
      <c r="ORJ224" s="2"/>
      <c r="ORK224" s="2"/>
      <c r="ORL224" s="2"/>
      <c r="ORM224" s="2"/>
      <c r="ORN224" s="2"/>
      <c r="ORO224" s="2"/>
      <c r="ORP224" s="2"/>
      <c r="ORQ224" s="2"/>
      <c r="ORR224" s="2"/>
      <c r="ORS224" s="2"/>
      <c r="ORT224" s="2"/>
      <c r="ORU224" s="2"/>
      <c r="ORV224" s="2"/>
      <c r="ORW224" s="2"/>
      <c r="ORX224" s="2"/>
      <c r="ORY224" s="2"/>
      <c r="ORZ224" s="2"/>
      <c r="OSA224" s="2"/>
      <c r="OSB224" s="2"/>
      <c r="OSC224" s="2"/>
      <c r="OSD224" s="2"/>
      <c r="OSE224" s="2"/>
      <c r="OSF224" s="2"/>
      <c r="OSG224" s="2"/>
      <c r="OSH224" s="2"/>
      <c r="OSI224" s="2"/>
      <c r="OSJ224" s="2"/>
      <c r="OSK224" s="2"/>
      <c r="OSL224" s="2"/>
      <c r="OSM224" s="2"/>
      <c r="OSN224" s="2"/>
      <c r="OSO224" s="2"/>
      <c r="OSP224" s="2"/>
      <c r="OSQ224" s="2"/>
      <c r="OSR224" s="2"/>
      <c r="OSS224" s="2"/>
      <c r="OST224" s="2"/>
      <c r="OSU224" s="2"/>
      <c r="OSV224" s="2"/>
      <c r="OSW224" s="2"/>
      <c r="OSX224" s="2"/>
      <c r="OSY224" s="2"/>
      <c r="OSZ224" s="2"/>
      <c r="OTA224" s="2"/>
      <c r="OTB224" s="2"/>
      <c r="OTC224" s="2"/>
      <c r="OTD224" s="2"/>
      <c r="OTE224" s="2"/>
      <c r="OTF224" s="2"/>
      <c r="OTG224" s="2"/>
      <c r="OTH224" s="2"/>
      <c r="OTI224" s="2"/>
      <c r="OTJ224" s="2"/>
      <c r="OTK224" s="2"/>
      <c r="OTL224" s="2"/>
      <c r="OTM224" s="2"/>
      <c r="OTN224" s="2"/>
      <c r="OTO224" s="2"/>
      <c r="OTP224" s="2"/>
      <c r="OTQ224" s="2"/>
      <c r="OTR224" s="2"/>
      <c r="OTS224" s="2"/>
      <c r="OTT224" s="2"/>
      <c r="OTU224" s="2"/>
      <c r="OTV224" s="2"/>
      <c r="OTW224" s="2"/>
      <c r="OTX224" s="2"/>
      <c r="OTY224" s="2"/>
      <c r="OTZ224" s="2"/>
      <c r="OUA224" s="2"/>
      <c r="OUB224" s="2"/>
      <c r="OUC224" s="2"/>
      <c r="OUD224" s="2"/>
      <c r="OUE224" s="2"/>
      <c r="OUF224" s="2"/>
      <c r="OUG224" s="2"/>
      <c r="OUH224" s="2"/>
      <c r="OUI224" s="2"/>
      <c r="OUJ224" s="2"/>
      <c r="OUK224" s="2"/>
      <c r="OUL224" s="2"/>
      <c r="OUM224" s="2"/>
      <c r="OUN224" s="2"/>
      <c r="OUO224" s="2"/>
      <c r="OUP224" s="2"/>
      <c r="OUQ224" s="2"/>
      <c r="OUR224" s="2"/>
      <c r="OUS224" s="2"/>
      <c r="OUT224" s="2"/>
      <c r="OUU224" s="2"/>
      <c r="OUV224" s="2"/>
      <c r="OUW224" s="2"/>
      <c r="OUX224" s="2"/>
      <c r="OUY224" s="2"/>
      <c r="OUZ224" s="2"/>
      <c r="OVA224" s="2"/>
      <c r="OVB224" s="2"/>
      <c r="OVC224" s="2"/>
      <c r="OVD224" s="2"/>
      <c r="OVE224" s="2"/>
      <c r="OVF224" s="2"/>
      <c r="OVG224" s="2"/>
      <c r="OVH224" s="2"/>
      <c r="OVI224" s="2"/>
      <c r="OVJ224" s="2"/>
      <c r="OVK224" s="2"/>
      <c r="OVL224" s="2"/>
      <c r="OVM224" s="2"/>
      <c r="OVN224" s="2"/>
      <c r="OVO224" s="2"/>
      <c r="OVP224" s="2"/>
      <c r="OVQ224" s="2"/>
      <c r="OVR224" s="2"/>
      <c r="OVS224" s="2"/>
      <c r="OVT224" s="2"/>
      <c r="OVU224" s="2"/>
      <c r="OVV224" s="2"/>
      <c r="OVW224" s="2"/>
      <c r="OVX224" s="2"/>
      <c r="OVY224" s="2"/>
      <c r="OVZ224" s="2"/>
      <c r="OWA224" s="2"/>
      <c r="OWB224" s="2"/>
      <c r="OWC224" s="2"/>
      <c r="OWD224" s="2"/>
      <c r="OWE224" s="2"/>
      <c r="OWF224" s="2"/>
      <c r="OWG224" s="2"/>
      <c r="OWH224" s="2"/>
      <c r="OWI224" s="2"/>
      <c r="OWJ224" s="2"/>
      <c r="OWK224" s="2"/>
      <c r="OWL224" s="2"/>
      <c r="OWM224" s="2"/>
      <c r="OWN224" s="2"/>
      <c r="OWO224" s="2"/>
      <c r="OWP224" s="2"/>
      <c r="OWQ224" s="2"/>
      <c r="OWR224" s="2"/>
      <c r="OWS224" s="2"/>
      <c r="OWT224" s="2"/>
      <c r="OWU224" s="2"/>
      <c r="OWV224" s="2"/>
      <c r="OWW224" s="2"/>
      <c r="OWX224" s="2"/>
      <c r="OWY224" s="2"/>
      <c r="OWZ224" s="2"/>
      <c r="OXA224" s="2"/>
      <c r="OXB224" s="2"/>
      <c r="OXC224" s="2"/>
      <c r="OXD224" s="2"/>
      <c r="OXE224" s="2"/>
      <c r="OXF224" s="2"/>
      <c r="OXG224" s="2"/>
      <c r="OXH224" s="2"/>
      <c r="OXI224" s="2"/>
      <c r="OXJ224" s="2"/>
      <c r="OXK224" s="2"/>
      <c r="OXL224" s="2"/>
      <c r="OXM224" s="2"/>
      <c r="OXN224" s="2"/>
      <c r="OXO224" s="2"/>
      <c r="OXP224" s="2"/>
      <c r="OXQ224" s="2"/>
      <c r="OXR224" s="2"/>
      <c r="OXS224" s="2"/>
      <c r="OXT224" s="2"/>
      <c r="OXU224" s="2"/>
      <c r="OXV224" s="2"/>
      <c r="OXW224" s="2"/>
      <c r="OXX224" s="2"/>
      <c r="OXY224" s="2"/>
      <c r="OXZ224" s="2"/>
      <c r="OYA224" s="2"/>
      <c r="OYB224" s="2"/>
      <c r="OYC224" s="2"/>
      <c r="OYD224" s="2"/>
      <c r="OYE224" s="2"/>
      <c r="OYF224" s="2"/>
      <c r="OYG224" s="2"/>
      <c r="OYH224" s="2"/>
      <c r="OYI224" s="2"/>
      <c r="OYJ224" s="2"/>
      <c r="OYK224" s="2"/>
      <c r="OYL224" s="2"/>
      <c r="OYM224" s="2"/>
      <c r="OYN224" s="2"/>
      <c r="OYO224" s="2"/>
      <c r="OYP224" s="2"/>
      <c r="OYQ224" s="2"/>
      <c r="OYR224" s="2"/>
      <c r="OYS224" s="2"/>
      <c r="OYT224" s="2"/>
      <c r="OYU224" s="2"/>
      <c r="OYV224" s="2"/>
      <c r="OYW224" s="2"/>
      <c r="OYX224" s="2"/>
      <c r="OYY224" s="2"/>
      <c r="OYZ224" s="2"/>
      <c r="OZA224" s="2"/>
      <c r="OZB224" s="2"/>
      <c r="OZC224" s="2"/>
      <c r="OZD224" s="2"/>
      <c r="OZE224" s="2"/>
      <c r="OZF224" s="2"/>
      <c r="OZG224" s="2"/>
      <c r="OZH224" s="2"/>
      <c r="OZI224" s="2"/>
      <c r="OZJ224" s="2"/>
      <c r="OZK224" s="2"/>
      <c r="OZL224" s="2"/>
      <c r="OZM224" s="2"/>
      <c r="OZN224" s="2"/>
      <c r="OZO224" s="2"/>
      <c r="OZP224" s="2"/>
      <c r="OZQ224" s="2"/>
      <c r="OZR224" s="2"/>
      <c r="OZS224" s="2"/>
      <c r="OZT224" s="2"/>
      <c r="OZU224" s="2"/>
      <c r="OZV224" s="2"/>
      <c r="OZW224" s="2"/>
      <c r="OZX224" s="2"/>
      <c r="OZY224" s="2"/>
      <c r="OZZ224" s="2"/>
      <c r="PAA224" s="2"/>
      <c r="PAB224" s="2"/>
      <c r="PAC224" s="2"/>
      <c r="PAD224" s="2"/>
      <c r="PAE224" s="2"/>
      <c r="PAF224" s="2"/>
      <c r="PAG224" s="2"/>
      <c r="PAH224" s="2"/>
      <c r="PAI224" s="2"/>
      <c r="PAJ224" s="2"/>
      <c r="PAK224" s="2"/>
      <c r="PAL224" s="2"/>
      <c r="PAM224" s="2"/>
      <c r="PAN224" s="2"/>
      <c r="PAO224" s="2"/>
      <c r="PAP224" s="2"/>
      <c r="PAQ224" s="2"/>
      <c r="PAR224" s="2"/>
      <c r="PAS224" s="2"/>
      <c r="PAT224" s="2"/>
      <c r="PAU224" s="2"/>
      <c r="PAV224" s="2"/>
      <c r="PAW224" s="2"/>
      <c r="PAX224" s="2"/>
      <c r="PAY224" s="2"/>
      <c r="PAZ224" s="2"/>
      <c r="PBA224" s="2"/>
      <c r="PBB224" s="2"/>
      <c r="PBC224" s="2"/>
      <c r="PBD224" s="2"/>
      <c r="PBE224" s="2"/>
      <c r="PBF224" s="2"/>
      <c r="PBG224" s="2"/>
      <c r="PBH224" s="2"/>
      <c r="PBI224" s="2"/>
      <c r="PBJ224" s="2"/>
      <c r="PBK224" s="2"/>
      <c r="PBL224" s="2"/>
      <c r="PBM224" s="2"/>
      <c r="PBN224" s="2"/>
      <c r="PBO224" s="2"/>
      <c r="PBP224" s="2"/>
      <c r="PBQ224" s="2"/>
      <c r="PBR224" s="2"/>
      <c r="PBS224" s="2"/>
      <c r="PBT224" s="2"/>
      <c r="PBU224" s="2"/>
      <c r="PBV224" s="2"/>
      <c r="PBW224" s="2"/>
      <c r="PBX224" s="2"/>
      <c r="PBY224" s="2"/>
      <c r="PBZ224" s="2"/>
      <c r="PCA224" s="2"/>
      <c r="PCB224" s="2"/>
      <c r="PCC224" s="2"/>
      <c r="PCD224" s="2"/>
      <c r="PCE224" s="2"/>
      <c r="PCF224" s="2"/>
      <c r="PCG224" s="2"/>
      <c r="PCH224" s="2"/>
      <c r="PCI224" s="2"/>
      <c r="PCJ224" s="2"/>
      <c r="PCK224" s="2"/>
      <c r="PCL224" s="2"/>
      <c r="PCM224" s="2"/>
      <c r="PCN224" s="2"/>
      <c r="PCO224" s="2"/>
      <c r="PCP224" s="2"/>
      <c r="PCQ224" s="2"/>
      <c r="PCR224" s="2"/>
      <c r="PCS224" s="2"/>
      <c r="PCT224" s="2"/>
      <c r="PCU224" s="2"/>
      <c r="PCV224" s="2"/>
      <c r="PCW224" s="2"/>
      <c r="PCX224" s="2"/>
      <c r="PCY224" s="2"/>
      <c r="PCZ224" s="2"/>
      <c r="PDA224" s="2"/>
      <c r="PDB224" s="2"/>
      <c r="PDC224" s="2"/>
      <c r="PDD224" s="2"/>
      <c r="PDE224" s="2"/>
      <c r="PDF224" s="2"/>
      <c r="PDG224" s="2"/>
      <c r="PDH224" s="2"/>
      <c r="PDI224" s="2"/>
      <c r="PDJ224" s="2"/>
      <c r="PDK224" s="2"/>
      <c r="PDL224" s="2"/>
      <c r="PDM224" s="2"/>
      <c r="PDN224" s="2"/>
      <c r="PDO224" s="2"/>
      <c r="PDP224" s="2"/>
      <c r="PDQ224" s="2"/>
      <c r="PDR224" s="2"/>
      <c r="PDS224" s="2"/>
      <c r="PDT224" s="2"/>
      <c r="PDU224" s="2"/>
      <c r="PDV224" s="2"/>
      <c r="PDW224" s="2"/>
      <c r="PDX224" s="2"/>
      <c r="PDY224" s="2"/>
      <c r="PDZ224" s="2"/>
      <c r="PEA224" s="2"/>
      <c r="PEB224" s="2"/>
      <c r="PEC224" s="2"/>
      <c r="PED224" s="2"/>
      <c r="PEE224" s="2"/>
      <c r="PEF224" s="2"/>
      <c r="PEG224" s="2"/>
      <c r="PEH224" s="2"/>
      <c r="PEI224" s="2"/>
      <c r="PEJ224" s="2"/>
      <c r="PEK224" s="2"/>
      <c r="PEL224" s="2"/>
      <c r="PEM224" s="2"/>
      <c r="PEN224" s="2"/>
      <c r="PEO224" s="2"/>
      <c r="PEP224" s="2"/>
      <c r="PEQ224" s="2"/>
      <c r="PER224" s="2"/>
      <c r="PES224" s="2"/>
      <c r="PET224" s="2"/>
      <c r="PEU224" s="2"/>
      <c r="PEV224" s="2"/>
      <c r="PEW224" s="2"/>
      <c r="PEX224" s="2"/>
      <c r="PEY224" s="2"/>
      <c r="PEZ224" s="2"/>
      <c r="PFA224" s="2"/>
      <c r="PFB224" s="2"/>
      <c r="PFC224" s="2"/>
      <c r="PFD224" s="2"/>
      <c r="PFE224" s="2"/>
      <c r="PFF224" s="2"/>
      <c r="PFG224" s="2"/>
      <c r="PFH224" s="2"/>
      <c r="PFI224" s="2"/>
      <c r="PFJ224" s="2"/>
      <c r="PFK224" s="2"/>
      <c r="PFL224" s="2"/>
      <c r="PFM224" s="2"/>
      <c r="PFN224" s="2"/>
      <c r="PFO224" s="2"/>
      <c r="PFP224" s="2"/>
      <c r="PFQ224" s="2"/>
      <c r="PFR224" s="2"/>
      <c r="PFS224" s="2"/>
      <c r="PFT224" s="2"/>
      <c r="PFU224" s="2"/>
      <c r="PFV224" s="2"/>
      <c r="PFW224" s="2"/>
      <c r="PFX224" s="2"/>
      <c r="PFY224" s="2"/>
      <c r="PFZ224" s="2"/>
      <c r="PGA224" s="2"/>
      <c r="PGB224" s="2"/>
      <c r="PGC224" s="2"/>
      <c r="PGD224" s="2"/>
      <c r="PGE224" s="2"/>
      <c r="PGF224" s="2"/>
      <c r="PGG224" s="2"/>
      <c r="PGH224" s="2"/>
      <c r="PGI224" s="2"/>
      <c r="PGJ224" s="2"/>
      <c r="PGK224" s="2"/>
      <c r="PGL224" s="2"/>
      <c r="PGM224" s="2"/>
      <c r="PGN224" s="2"/>
      <c r="PGO224" s="2"/>
      <c r="PGP224" s="2"/>
      <c r="PGQ224" s="2"/>
      <c r="PGR224" s="2"/>
      <c r="PGS224" s="2"/>
      <c r="PGT224" s="2"/>
      <c r="PGU224" s="2"/>
      <c r="PGV224" s="2"/>
      <c r="PGW224" s="2"/>
      <c r="PGX224" s="2"/>
      <c r="PGY224" s="2"/>
      <c r="PGZ224" s="2"/>
      <c r="PHA224" s="2"/>
      <c r="PHB224" s="2"/>
      <c r="PHC224" s="2"/>
      <c r="PHD224" s="2"/>
      <c r="PHE224" s="2"/>
      <c r="PHF224" s="2"/>
      <c r="PHG224" s="2"/>
      <c r="PHH224" s="2"/>
      <c r="PHI224" s="2"/>
      <c r="PHJ224" s="2"/>
      <c r="PHK224" s="2"/>
      <c r="PHL224" s="2"/>
      <c r="PHM224" s="2"/>
      <c r="PHN224" s="2"/>
      <c r="PHO224" s="2"/>
      <c r="PHP224" s="2"/>
      <c r="PHQ224" s="2"/>
      <c r="PHR224" s="2"/>
      <c r="PHS224" s="2"/>
      <c r="PHT224" s="2"/>
      <c r="PHU224" s="2"/>
      <c r="PHV224" s="2"/>
      <c r="PHW224" s="2"/>
      <c r="PHX224" s="2"/>
      <c r="PHY224" s="2"/>
      <c r="PHZ224" s="2"/>
      <c r="PIA224" s="2"/>
      <c r="PIB224" s="2"/>
      <c r="PIC224" s="2"/>
      <c r="PID224" s="2"/>
      <c r="PIE224" s="2"/>
      <c r="PIF224" s="2"/>
      <c r="PIG224" s="2"/>
      <c r="PIH224" s="2"/>
      <c r="PII224" s="2"/>
      <c r="PIJ224" s="2"/>
      <c r="PIK224" s="2"/>
      <c r="PIL224" s="2"/>
      <c r="PIM224" s="2"/>
      <c r="PIN224" s="2"/>
      <c r="PIO224" s="2"/>
      <c r="PIP224" s="2"/>
      <c r="PIQ224" s="2"/>
      <c r="PIR224" s="2"/>
      <c r="PIS224" s="2"/>
      <c r="PIT224" s="2"/>
      <c r="PIU224" s="2"/>
      <c r="PIV224" s="2"/>
      <c r="PIW224" s="2"/>
      <c r="PIX224" s="2"/>
      <c r="PIY224" s="2"/>
      <c r="PIZ224" s="2"/>
      <c r="PJA224" s="2"/>
      <c r="PJB224" s="2"/>
      <c r="PJC224" s="2"/>
      <c r="PJD224" s="2"/>
      <c r="PJE224" s="2"/>
      <c r="PJF224" s="2"/>
      <c r="PJG224" s="2"/>
      <c r="PJH224" s="2"/>
      <c r="PJI224" s="2"/>
      <c r="PJJ224" s="2"/>
      <c r="PJK224" s="2"/>
      <c r="PJL224" s="2"/>
      <c r="PJM224" s="2"/>
      <c r="PJN224" s="2"/>
      <c r="PJO224" s="2"/>
      <c r="PJP224" s="2"/>
      <c r="PJQ224" s="2"/>
      <c r="PJR224" s="2"/>
      <c r="PJS224" s="2"/>
      <c r="PJT224" s="2"/>
      <c r="PJU224" s="2"/>
      <c r="PJV224" s="2"/>
      <c r="PJW224" s="2"/>
      <c r="PJX224" s="2"/>
      <c r="PJY224" s="2"/>
      <c r="PJZ224" s="2"/>
      <c r="PKA224" s="2"/>
      <c r="PKB224" s="2"/>
      <c r="PKC224" s="2"/>
      <c r="PKD224" s="2"/>
      <c r="PKE224" s="2"/>
      <c r="PKF224" s="2"/>
      <c r="PKG224" s="2"/>
      <c r="PKH224" s="2"/>
      <c r="PKI224" s="2"/>
      <c r="PKJ224" s="2"/>
      <c r="PKK224" s="2"/>
      <c r="PKL224" s="2"/>
      <c r="PKM224" s="2"/>
      <c r="PKN224" s="2"/>
      <c r="PKO224" s="2"/>
      <c r="PKP224" s="2"/>
      <c r="PKQ224" s="2"/>
      <c r="PKR224" s="2"/>
      <c r="PKS224" s="2"/>
      <c r="PKT224" s="2"/>
      <c r="PKU224" s="2"/>
      <c r="PKV224" s="2"/>
      <c r="PKW224" s="2"/>
      <c r="PKX224" s="2"/>
      <c r="PKY224" s="2"/>
      <c r="PKZ224" s="2"/>
      <c r="PLA224" s="2"/>
      <c r="PLB224" s="2"/>
      <c r="PLC224" s="2"/>
      <c r="PLD224" s="2"/>
      <c r="PLE224" s="2"/>
      <c r="PLF224" s="2"/>
      <c r="PLG224" s="2"/>
      <c r="PLH224" s="2"/>
      <c r="PLI224" s="2"/>
      <c r="PLJ224" s="2"/>
      <c r="PLK224" s="2"/>
      <c r="PLL224" s="2"/>
      <c r="PLM224" s="2"/>
      <c r="PLN224" s="2"/>
      <c r="PLO224" s="2"/>
      <c r="PLP224" s="2"/>
      <c r="PLQ224" s="2"/>
      <c r="PLR224" s="2"/>
      <c r="PLS224" s="2"/>
      <c r="PLT224" s="2"/>
      <c r="PLU224" s="2"/>
      <c r="PLV224" s="2"/>
      <c r="PLW224" s="2"/>
      <c r="PLX224" s="2"/>
      <c r="PLY224" s="2"/>
      <c r="PLZ224" s="2"/>
      <c r="PMA224" s="2"/>
      <c r="PMB224" s="2"/>
      <c r="PMC224" s="2"/>
      <c r="PMD224" s="2"/>
      <c r="PME224" s="2"/>
      <c r="PMF224" s="2"/>
      <c r="PMG224" s="2"/>
      <c r="PMH224" s="2"/>
      <c r="PMI224" s="2"/>
      <c r="PMJ224" s="2"/>
      <c r="PMK224" s="2"/>
      <c r="PML224" s="2"/>
      <c r="PMM224" s="2"/>
      <c r="PMN224" s="2"/>
      <c r="PMO224" s="2"/>
      <c r="PMP224" s="2"/>
      <c r="PMQ224" s="2"/>
      <c r="PMR224" s="2"/>
      <c r="PMS224" s="2"/>
      <c r="PMT224" s="2"/>
      <c r="PMU224" s="2"/>
      <c r="PMV224" s="2"/>
      <c r="PMW224" s="2"/>
      <c r="PMX224" s="2"/>
      <c r="PMY224" s="2"/>
      <c r="PMZ224" s="2"/>
      <c r="PNA224" s="2"/>
      <c r="PNB224" s="2"/>
      <c r="PNC224" s="2"/>
      <c r="PND224" s="2"/>
      <c r="PNE224" s="2"/>
      <c r="PNF224" s="2"/>
      <c r="PNG224" s="2"/>
      <c r="PNH224" s="2"/>
      <c r="PNI224" s="2"/>
      <c r="PNJ224" s="2"/>
      <c r="PNK224" s="2"/>
      <c r="PNL224" s="2"/>
      <c r="PNM224" s="2"/>
      <c r="PNN224" s="2"/>
      <c r="PNO224" s="2"/>
      <c r="PNP224" s="2"/>
      <c r="PNQ224" s="2"/>
      <c r="PNR224" s="2"/>
      <c r="PNS224" s="2"/>
      <c r="PNT224" s="2"/>
      <c r="PNU224" s="2"/>
      <c r="PNV224" s="2"/>
      <c r="PNW224" s="2"/>
      <c r="PNX224" s="2"/>
      <c r="PNY224" s="2"/>
      <c r="PNZ224" s="2"/>
      <c r="POA224" s="2"/>
      <c r="POB224" s="2"/>
      <c r="POC224" s="2"/>
      <c r="POD224" s="2"/>
      <c r="POE224" s="2"/>
      <c r="POF224" s="2"/>
      <c r="POG224" s="2"/>
      <c r="POH224" s="2"/>
      <c r="POI224" s="2"/>
      <c r="POJ224" s="2"/>
      <c r="POK224" s="2"/>
      <c r="POL224" s="2"/>
      <c r="POM224" s="2"/>
      <c r="PON224" s="2"/>
      <c r="POO224" s="2"/>
      <c r="POP224" s="2"/>
      <c r="POQ224" s="2"/>
      <c r="POR224" s="2"/>
      <c r="POS224" s="2"/>
      <c r="POT224" s="2"/>
      <c r="POU224" s="2"/>
      <c r="POV224" s="2"/>
      <c r="POW224" s="2"/>
      <c r="POX224" s="2"/>
      <c r="POY224" s="2"/>
      <c r="POZ224" s="2"/>
      <c r="PPA224" s="2"/>
      <c r="PPB224" s="2"/>
      <c r="PPC224" s="2"/>
      <c r="PPD224" s="2"/>
      <c r="PPE224" s="2"/>
      <c r="PPF224" s="2"/>
      <c r="PPG224" s="2"/>
      <c r="PPH224" s="2"/>
      <c r="PPI224" s="2"/>
      <c r="PPJ224" s="2"/>
      <c r="PPK224" s="2"/>
      <c r="PPL224" s="2"/>
      <c r="PPM224" s="2"/>
      <c r="PPN224" s="2"/>
      <c r="PPO224" s="2"/>
      <c r="PPP224" s="2"/>
      <c r="PPQ224" s="2"/>
      <c r="PPR224" s="2"/>
      <c r="PPS224" s="2"/>
      <c r="PPT224" s="2"/>
      <c r="PPU224" s="2"/>
      <c r="PPV224" s="2"/>
      <c r="PPW224" s="2"/>
      <c r="PPX224" s="2"/>
      <c r="PPY224" s="2"/>
      <c r="PPZ224" s="2"/>
      <c r="PQA224" s="2"/>
      <c r="PQB224" s="2"/>
      <c r="PQC224" s="2"/>
      <c r="PQD224" s="2"/>
      <c r="PQE224" s="2"/>
      <c r="PQF224" s="2"/>
      <c r="PQG224" s="2"/>
      <c r="PQH224" s="2"/>
      <c r="PQI224" s="2"/>
      <c r="PQJ224" s="2"/>
      <c r="PQK224" s="2"/>
      <c r="PQL224" s="2"/>
      <c r="PQM224" s="2"/>
      <c r="PQN224" s="2"/>
      <c r="PQO224" s="2"/>
      <c r="PQP224" s="2"/>
      <c r="PQQ224" s="2"/>
      <c r="PQR224" s="2"/>
      <c r="PQS224" s="2"/>
      <c r="PQT224" s="2"/>
      <c r="PQU224" s="2"/>
      <c r="PQV224" s="2"/>
      <c r="PQW224" s="2"/>
      <c r="PQX224" s="2"/>
      <c r="PQY224" s="2"/>
      <c r="PQZ224" s="2"/>
      <c r="PRA224" s="2"/>
      <c r="PRB224" s="2"/>
      <c r="PRC224" s="2"/>
      <c r="PRD224" s="2"/>
      <c r="PRE224" s="2"/>
      <c r="PRF224" s="2"/>
      <c r="PRG224" s="2"/>
      <c r="PRH224" s="2"/>
      <c r="PRI224" s="2"/>
      <c r="PRJ224" s="2"/>
      <c r="PRK224" s="2"/>
      <c r="PRL224" s="2"/>
      <c r="PRM224" s="2"/>
      <c r="PRN224" s="2"/>
      <c r="PRO224" s="2"/>
      <c r="PRP224" s="2"/>
      <c r="PRQ224" s="2"/>
      <c r="PRR224" s="2"/>
      <c r="PRS224" s="2"/>
      <c r="PRT224" s="2"/>
      <c r="PRU224" s="2"/>
      <c r="PRV224" s="2"/>
      <c r="PRW224" s="2"/>
      <c r="PRX224" s="2"/>
      <c r="PRY224" s="2"/>
      <c r="PRZ224" s="2"/>
      <c r="PSA224" s="2"/>
      <c r="PSB224" s="2"/>
      <c r="PSC224" s="2"/>
      <c r="PSD224" s="2"/>
      <c r="PSE224" s="2"/>
      <c r="PSF224" s="2"/>
      <c r="PSG224" s="2"/>
      <c r="PSH224" s="2"/>
      <c r="PSI224" s="2"/>
      <c r="PSJ224" s="2"/>
      <c r="PSK224" s="2"/>
      <c r="PSL224" s="2"/>
      <c r="PSM224" s="2"/>
      <c r="PSN224" s="2"/>
      <c r="PSO224" s="2"/>
      <c r="PSP224" s="2"/>
      <c r="PSQ224" s="2"/>
      <c r="PSR224" s="2"/>
      <c r="PSS224" s="2"/>
      <c r="PST224" s="2"/>
      <c r="PSU224" s="2"/>
      <c r="PSV224" s="2"/>
      <c r="PSW224" s="2"/>
      <c r="PSX224" s="2"/>
      <c r="PSY224" s="2"/>
      <c r="PSZ224" s="2"/>
      <c r="PTA224" s="2"/>
      <c r="PTB224" s="2"/>
      <c r="PTC224" s="2"/>
      <c r="PTD224" s="2"/>
      <c r="PTE224" s="2"/>
      <c r="PTF224" s="2"/>
      <c r="PTG224" s="2"/>
      <c r="PTH224" s="2"/>
      <c r="PTI224" s="2"/>
      <c r="PTJ224" s="2"/>
      <c r="PTK224" s="2"/>
      <c r="PTL224" s="2"/>
      <c r="PTM224" s="2"/>
      <c r="PTN224" s="2"/>
      <c r="PTO224" s="2"/>
      <c r="PTP224" s="2"/>
      <c r="PTQ224" s="2"/>
      <c r="PTR224" s="2"/>
      <c r="PTS224" s="2"/>
      <c r="PTT224" s="2"/>
      <c r="PTU224" s="2"/>
      <c r="PTV224" s="2"/>
      <c r="PTW224" s="2"/>
      <c r="PTX224" s="2"/>
      <c r="PTY224" s="2"/>
      <c r="PTZ224" s="2"/>
      <c r="PUA224" s="2"/>
      <c r="PUB224" s="2"/>
      <c r="PUC224" s="2"/>
      <c r="PUD224" s="2"/>
      <c r="PUE224" s="2"/>
      <c r="PUF224" s="2"/>
      <c r="PUG224" s="2"/>
      <c r="PUH224" s="2"/>
      <c r="PUI224" s="2"/>
      <c r="PUJ224" s="2"/>
      <c r="PUK224" s="2"/>
      <c r="PUL224" s="2"/>
      <c r="PUM224" s="2"/>
      <c r="PUN224" s="2"/>
      <c r="PUO224" s="2"/>
      <c r="PUP224" s="2"/>
      <c r="PUQ224" s="2"/>
      <c r="PUR224" s="2"/>
      <c r="PUS224" s="2"/>
      <c r="PUT224" s="2"/>
      <c r="PUU224" s="2"/>
      <c r="PUV224" s="2"/>
      <c r="PUW224" s="2"/>
      <c r="PUX224" s="2"/>
      <c r="PUY224" s="2"/>
      <c r="PUZ224" s="2"/>
      <c r="PVA224" s="2"/>
      <c r="PVB224" s="2"/>
      <c r="PVC224" s="2"/>
      <c r="PVD224" s="2"/>
      <c r="PVE224" s="2"/>
      <c r="PVF224" s="2"/>
      <c r="PVG224" s="2"/>
      <c r="PVH224" s="2"/>
      <c r="PVI224" s="2"/>
      <c r="PVJ224" s="2"/>
      <c r="PVK224" s="2"/>
      <c r="PVL224" s="2"/>
      <c r="PVM224" s="2"/>
      <c r="PVN224" s="2"/>
      <c r="PVO224" s="2"/>
      <c r="PVP224" s="2"/>
      <c r="PVQ224" s="2"/>
      <c r="PVR224" s="2"/>
      <c r="PVS224" s="2"/>
      <c r="PVT224" s="2"/>
      <c r="PVU224" s="2"/>
      <c r="PVV224" s="2"/>
      <c r="PVW224" s="2"/>
      <c r="PVX224" s="2"/>
      <c r="PVY224" s="2"/>
      <c r="PVZ224" s="2"/>
      <c r="PWA224" s="2"/>
      <c r="PWB224" s="2"/>
      <c r="PWC224" s="2"/>
      <c r="PWD224" s="2"/>
      <c r="PWE224" s="2"/>
      <c r="PWF224" s="2"/>
      <c r="PWG224" s="2"/>
      <c r="PWH224" s="2"/>
      <c r="PWI224" s="2"/>
      <c r="PWJ224" s="2"/>
      <c r="PWK224" s="2"/>
      <c r="PWL224" s="2"/>
      <c r="PWM224" s="2"/>
      <c r="PWN224" s="2"/>
      <c r="PWO224" s="2"/>
      <c r="PWP224" s="2"/>
      <c r="PWQ224" s="2"/>
      <c r="PWR224" s="2"/>
      <c r="PWS224" s="2"/>
      <c r="PWT224" s="2"/>
      <c r="PWU224" s="2"/>
      <c r="PWV224" s="2"/>
      <c r="PWW224" s="2"/>
      <c r="PWX224" s="2"/>
      <c r="PWY224" s="2"/>
      <c r="PWZ224" s="2"/>
      <c r="PXA224" s="2"/>
      <c r="PXB224" s="2"/>
      <c r="PXC224" s="2"/>
      <c r="PXD224" s="2"/>
      <c r="PXE224" s="2"/>
      <c r="PXF224" s="2"/>
      <c r="PXG224" s="2"/>
      <c r="PXH224" s="2"/>
      <c r="PXI224" s="2"/>
      <c r="PXJ224" s="2"/>
      <c r="PXK224" s="2"/>
      <c r="PXL224" s="2"/>
      <c r="PXM224" s="2"/>
      <c r="PXN224" s="2"/>
      <c r="PXO224" s="2"/>
      <c r="PXP224" s="2"/>
      <c r="PXQ224" s="2"/>
      <c r="PXR224" s="2"/>
      <c r="PXS224" s="2"/>
      <c r="PXT224" s="2"/>
      <c r="PXU224" s="2"/>
      <c r="PXV224" s="2"/>
      <c r="PXW224" s="2"/>
      <c r="PXX224" s="2"/>
      <c r="PXY224" s="2"/>
      <c r="PXZ224" s="2"/>
      <c r="PYA224" s="2"/>
      <c r="PYB224" s="2"/>
      <c r="PYC224" s="2"/>
      <c r="PYD224" s="2"/>
      <c r="PYE224" s="2"/>
      <c r="PYF224" s="2"/>
      <c r="PYG224" s="2"/>
      <c r="PYH224" s="2"/>
      <c r="PYI224" s="2"/>
      <c r="PYJ224" s="2"/>
      <c r="PYK224" s="2"/>
      <c r="PYL224" s="2"/>
      <c r="PYM224" s="2"/>
      <c r="PYN224" s="2"/>
      <c r="PYO224" s="2"/>
      <c r="PYP224" s="2"/>
      <c r="PYQ224" s="2"/>
      <c r="PYR224" s="2"/>
      <c r="PYS224" s="2"/>
      <c r="PYT224" s="2"/>
      <c r="PYU224" s="2"/>
      <c r="PYV224" s="2"/>
      <c r="PYW224" s="2"/>
      <c r="PYX224" s="2"/>
      <c r="PYY224" s="2"/>
      <c r="PYZ224" s="2"/>
      <c r="PZA224" s="2"/>
      <c r="PZB224" s="2"/>
      <c r="PZC224" s="2"/>
      <c r="PZD224" s="2"/>
      <c r="PZE224" s="2"/>
      <c r="PZF224" s="2"/>
      <c r="PZG224" s="2"/>
      <c r="PZH224" s="2"/>
      <c r="PZI224" s="2"/>
      <c r="PZJ224" s="2"/>
      <c r="PZK224" s="2"/>
      <c r="PZL224" s="2"/>
      <c r="PZM224" s="2"/>
      <c r="PZN224" s="2"/>
      <c r="PZO224" s="2"/>
      <c r="PZP224" s="2"/>
      <c r="PZQ224" s="2"/>
      <c r="PZR224" s="2"/>
      <c r="PZS224" s="2"/>
      <c r="PZT224" s="2"/>
      <c r="PZU224" s="2"/>
      <c r="PZV224" s="2"/>
      <c r="PZW224" s="2"/>
      <c r="PZX224" s="2"/>
      <c r="PZY224" s="2"/>
      <c r="PZZ224" s="2"/>
      <c r="QAA224" s="2"/>
      <c r="QAB224" s="2"/>
      <c r="QAC224" s="2"/>
      <c r="QAD224" s="2"/>
      <c r="QAE224" s="2"/>
      <c r="QAF224" s="2"/>
      <c r="QAG224" s="2"/>
      <c r="QAH224" s="2"/>
      <c r="QAI224" s="2"/>
      <c r="QAJ224" s="2"/>
      <c r="QAK224" s="2"/>
      <c r="QAL224" s="2"/>
      <c r="QAM224" s="2"/>
      <c r="QAN224" s="2"/>
      <c r="QAO224" s="2"/>
      <c r="QAP224" s="2"/>
      <c r="QAQ224" s="2"/>
      <c r="QAR224" s="2"/>
      <c r="QAS224" s="2"/>
      <c r="QAT224" s="2"/>
      <c r="QAU224" s="2"/>
      <c r="QAV224" s="2"/>
      <c r="QAW224" s="2"/>
      <c r="QAX224" s="2"/>
      <c r="QAY224" s="2"/>
      <c r="QAZ224" s="2"/>
      <c r="QBA224" s="2"/>
      <c r="QBB224" s="2"/>
      <c r="QBC224" s="2"/>
      <c r="QBD224" s="2"/>
      <c r="QBE224" s="2"/>
      <c r="QBF224" s="2"/>
      <c r="QBG224" s="2"/>
      <c r="QBH224" s="2"/>
      <c r="QBI224" s="2"/>
      <c r="QBJ224" s="2"/>
      <c r="QBK224" s="2"/>
      <c r="QBL224" s="2"/>
      <c r="QBM224" s="2"/>
      <c r="QBN224" s="2"/>
      <c r="QBO224" s="2"/>
      <c r="QBP224" s="2"/>
      <c r="QBQ224" s="2"/>
      <c r="QBR224" s="2"/>
      <c r="QBS224" s="2"/>
      <c r="QBT224" s="2"/>
      <c r="QBU224" s="2"/>
      <c r="QBV224" s="2"/>
      <c r="QBW224" s="2"/>
      <c r="QBX224" s="2"/>
      <c r="QBY224" s="2"/>
      <c r="QBZ224" s="2"/>
      <c r="QCA224" s="2"/>
      <c r="QCB224" s="2"/>
      <c r="QCC224" s="2"/>
      <c r="QCD224" s="2"/>
      <c r="QCE224" s="2"/>
      <c r="QCF224" s="2"/>
      <c r="QCG224" s="2"/>
      <c r="QCH224" s="2"/>
      <c r="QCI224" s="2"/>
      <c r="QCJ224" s="2"/>
      <c r="QCK224" s="2"/>
      <c r="QCL224" s="2"/>
      <c r="QCM224" s="2"/>
      <c r="QCN224" s="2"/>
      <c r="QCO224" s="2"/>
      <c r="QCP224" s="2"/>
      <c r="QCQ224" s="2"/>
      <c r="QCR224" s="2"/>
      <c r="QCS224" s="2"/>
      <c r="QCT224" s="2"/>
      <c r="QCU224" s="2"/>
      <c r="QCV224" s="2"/>
      <c r="QCW224" s="2"/>
      <c r="QCX224" s="2"/>
      <c r="QCY224" s="2"/>
      <c r="QCZ224" s="2"/>
      <c r="QDA224" s="2"/>
      <c r="QDB224" s="2"/>
      <c r="QDC224" s="2"/>
      <c r="QDD224" s="2"/>
      <c r="QDE224" s="2"/>
      <c r="QDF224" s="2"/>
      <c r="QDG224" s="2"/>
      <c r="QDH224" s="2"/>
      <c r="QDI224" s="2"/>
      <c r="QDJ224" s="2"/>
      <c r="QDK224" s="2"/>
      <c r="QDL224" s="2"/>
      <c r="QDM224" s="2"/>
      <c r="QDN224" s="2"/>
      <c r="QDO224" s="2"/>
      <c r="QDP224" s="2"/>
      <c r="QDQ224" s="2"/>
      <c r="QDR224" s="2"/>
      <c r="QDS224" s="2"/>
      <c r="QDT224" s="2"/>
      <c r="QDU224" s="2"/>
      <c r="QDV224" s="2"/>
      <c r="QDW224" s="2"/>
      <c r="QDX224" s="2"/>
      <c r="QDY224" s="2"/>
      <c r="QDZ224" s="2"/>
      <c r="QEA224" s="2"/>
      <c r="QEB224" s="2"/>
      <c r="QEC224" s="2"/>
      <c r="QED224" s="2"/>
      <c r="QEE224" s="2"/>
      <c r="QEF224" s="2"/>
      <c r="QEG224" s="2"/>
      <c r="QEH224" s="2"/>
      <c r="QEI224" s="2"/>
      <c r="QEJ224" s="2"/>
      <c r="QEK224" s="2"/>
      <c r="QEL224" s="2"/>
      <c r="QEM224" s="2"/>
      <c r="QEN224" s="2"/>
      <c r="QEO224" s="2"/>
      <c r="QEP224" s="2"/>
      <c r="QEQ224" s="2"/>
      <c r="QER224" s="2"/>
      <c r="QES224" s="2"/>
      <c r="QET224" s="2"/>
      <c r="QEU224" s="2"/>
      <c r="QEV224" s="2"/>
      <c r="QEW224" s="2"/>
      <c r="QEX224" s="2"/>
      <c r="QEY224" s="2"/>
      <c r="QEZ224" s="2"/>
      <c r="QFA224" s="2"/>
      <c r="QFB224" s="2"/>
      <c r="QFC224" s="2"/>
      <c r="QFD224" s="2"/>
      <c r="QFE224" s="2"/>
      <c r="QFF224" s="2"/>
      <c r="QFG224" s="2"/>
      <c r="QFH224" s="2"/>
      <c r="QFI224" s="2"/>
      <c r="QFJ224" s="2"/>
      <c r="QFK224" s="2"/>
      <c r="QFL224" s="2"/>
      <c r="QFM224" s="2"/>
      <c r="QFN224" s="2"/>
      <c r="QFO224" s="2"/>
      <c r="QFP224" s="2"/>
      <c r="QFQ224" s="2"/>
      <c r="QFR224" s="2"/>
      <c r="QFS224" s="2"/>
      <c r="QFT224" s="2"/>
      <c r="QFU224" s="2"/>
      <c r="QFV224" s="2"/>
      <c r="QFW224" s="2"/>
      <c r="QFX224" s="2"/>
      <c r="QFY224" s="2"/>
      <c r="QFZ224" s="2"/>
      <c r="QGA224" s="2"/>
      <c r="QGB224" s="2"/>
      <c r="QGC224" s="2"/>
      <c r="QGD224" s="2"/>
      <c r="QGE224" s="2"/>
      <c r="QGF224" s="2"/>
      <c r="QGG224" s="2"/>
      <c r="QGH224" s="2"/>
      <c r="QGI224" s="2"/>
      <c r="QGJ224" s="2"/>
      <c r="QGK224" s="2"/>
      <c r="QGL224" s="2"/>
      <c r="QGM224" s="2"/>
      <c r="QGN224" s="2"/>
      <c r="QGO224" s="2"/>
      <c r="QGP224" s="2"/>
      <c r="QGQ224" s="2"/>
      <c r="QGR224" s="2"/>
      <c r="QGS224" s="2"/>
      <c r="QGT224" s="2"/>
      <c r="QGU224" s="2"/>
      <c r="QGV224" s="2"/>
      <c r="QGW224" s="2"/>
      <c r="QGX224" s="2"/>
      <c r="QGY224" s="2"/>
      <c r="QGZ224" s="2"/>
      <c r="QHA224" s="2"/>
      <c r="QHB224" s="2"/>
      <c r="QHC224" s="2"/>
      <c r="QHD224" s="2"/>
      <c r="QHE224" s="2"/>
      <c r="QHF224" s="2"/>
      <c r="QHG224" s="2"/>
      <c r="QHH224" s="2"/>
      <c r="QHI224" s="2"/>
      <c r="QHJ224" s="2"/>
      <c r="QHK224" s="2"/>
      <c r="QHL224" s="2"/>
      <c r="QHM224" s="2"/>
      <c r="QHN224" s="2"/>
      <c r="QHO224" s="2"/>
      <c r="QHP224" s="2"/>
      <c r="QHQ224" s="2"/>
      <c r="QHR224" s="2"/>
      <c r="QHS224" s="2"/>
      <c r="QHT224" s="2"/>
      <c r="QHU224" s="2"/>
      <c r="QHV224" s="2"/>
      <c r="QHW224" s="2"/>
      <c r="QHX224" s="2"/>
      <c r="QHY224" s="2"/>
      <c r="QHZ224" s="2"/>
      <c r="QIA224" s="2"/>
      <c r="QIB224" s="2"/>
      <c r="QIC224" s="2"/>
      <c r="QID224" s="2"/>
      <c r="QIE224" s="2"/>
      <c r="QIF224" s="2"/>
      <c r="QIG224" s="2"/>
      <c r="QIH224" s="2"/>
      <c r="QII224" s="2"/>
      <c r="QIJ224" s="2"/>
      <c r="QIK224" s="2"/>
      <c r="QIL224" s="2"/>
      <c r="QIM224" s="2"/>
      <c r="QIN224" s="2"/>
      <c r="QIO224" s="2"/>
      <c r="QIP224" s="2"/>
      <c r="QIQ224" s="2"/>
      <c r="QIR224" s="2"/>
      <c r="QIS224" s="2"/>
      <c r="QIT224" s="2"/>
      <c r="QIU224" s="2"/>
      <c r="QIV224" s="2"/>
      <c r="QIW224" s="2"/>
      <c r="QIX224" s="2"/>
      <c r="QIY224" s="2"/>
      <c r="QIZ224" s="2"/>
      <c r="QJA224" s="2"/>
      <c r="QJB224" s="2"/>
      <c r="QJC224" s="2"/>
      <c r="QJD224" s="2"/>
      <c r="QJE224" s="2"/>
      <c r="QJF224" s="2"/>
      <c r="QJG224" s="2"/>
      <c r="QJH224" s="2"/>
      <c r="QJI224" s="2"/>
      <c r="QJJ224" s="2"/>
      <c r="QJK224" s="2"/>
      <c r="QJL224" s="2"/>
      <c r="QJM224" s="2"/>
      <c r="QJN224" s="2"/>
      <c r="QJO224" s="2"/>
      <c r="QJP224" s="2"/>
      <c r="QJQ224" s="2"/>
      <c r="QJR224" s="2"/>
      <c r="QJS224" s="2"/>
      <c r="QJT224" s="2"/>
      <c r="QJU224" s="2"/>
      <c r="QJV224" s="2"/>
      <c r="QJW224" s="2"/>
      <c r="QJX224" s="2"/>
      <c r="QJY224" s="2"/>
      <c r="QJZ224" s="2"/>
      <c r="QKA224" s="2"/>
      <c r="QKB224" s="2"/>
      <c r="QKC224" s="2"/>
      <c r="QKD224" s="2"/>
      <c r="QKE224" s="2"/>
      <c r="QKF224" s="2"/>
      <c r="QKG224" s="2"/>
      <c r="QKH224" s="2"/>
      <c r="QKI224" s="2"/>
      <c r="QKJ224" s="2"/>
      <c r="QKK224" s="2"/>
      <c r="QKL224" s="2"/>
      <c r="QKM224" s="2"/>
      <c r="QKN224" s="2"/>
      <c r="QKO224" s="2"/>
      <c r="QKP224" s="2"/>
      <c r="QKQ224" s="2"/>
      <c r="QKR224" s="2"/>
      <c r="QKS224" s="2"/>
      <c r="QKT224" s="2"/>
      <c r="QKU224" s="2"/>
      <c r="QKV224" s="2"/>
      <c r="QKW224" s="2"/>
      <c r="QKX224" s="2"/>
      <c r="QKY224" s="2"/>
      <c r="QKZ224" s="2"/>
      <c r="QLA224" s="2"/>
      <c r="QLB224" s="2"/>
      <c r="QLC224" s="2"/>
      <c r="QLD224" s="2"/>
      <c r="QLE224" s="2"/>
      <c r="QLF224" s="2"/>
      <c r="QLG224" s="2"/>
      <c r="QLH224" s="2"/>
      <c r="QLI224" s="2"/>
      <c r="QLJ224" s="2"/>
      <c r="QLK224" s="2"/>
      <c r="QLL224" s="2"/>
      <c r="QLM224" s="2"/>
      <c r="QLN224" s="2"/>
      <c r="QLO224" s="2"/>
      <c r="QLP224" s="2"/>
      <c r="QLQ224" s="2"/>
      <c r="QLR224" s="2"/>
      <c r="QLS224" s="2"/>
      <c r="QLT224" s="2"/>
      <c r="QLU224" s="2"/>
      <c r="QLV224" s="2"/>
      <c r="QLW224" s="2"/>
      <c r="QLX224" s="2"/>
      <c r="QLY224" s="2"/>
      <c r="QLZ224" s="2"/>
      <c r="QMA224" s="2"/>
      <c r="QMB224" s="2"/>
      <c r="QMC224" s="2"/>
      <c r="QMD224" s="2"/>
      <c r="QME224" s="2"/>
      <c r="QMF224" s="2"/>
      <c r="QMG224" s="2"/>
      <c r="QMH224" s="2"/>
      <c r="QMI224" s="2"/>
      <c r="QMJ224" s="2"/>
      <c r="QMK224" s="2"/>
      <c r="QML224" s="2"/>
      <c r="QMM224" s="2"/>
      <c r="QMN224" s="2"/>
      <c r="QMO224" s="2"/>
      <c r="QMP224" s="2"/>
      <c r="QMQ224" s="2"/>
      <c r="QMR224" s="2"/>
      <c r="QMS224" s="2"/>
      <c r="QMT224" s="2"/>
      <c r="QMU224" s="2"/>
      <c r="QMV224" s="2"/>
      <c r="QMW224" s="2"/>
      <c r="QMX224" s="2"/>
      <c r="QMY224" s="2"/>
      <c r="QMZ224" s="2"/>
      <c r="QNA224" s="2"/>
      <c r="QNB224" s="2"/>
      <c r="QNC224" s="2"/>
      <c r="QND224" s="2"/>
      <c r="QNE224" s="2"/>
      <c r="QNF224" s="2"/>
      <c r="QNG224" s="2"/>
      <c r="QNH224" s="2"/>
      <c r="QNI224" s="2"/>
      <c r="QNJ224" s="2"/>
      <c r="QNK224" s="2"/>
      <c r="QNL224" s="2"/>
      <c r="QNM224" s="2"/>
      <c r="QNN224" s="2"/>
      <c r="QNO224" s="2"/>
      <c r="QNP224" s="2"/>
      <c r="QNQ224" s="2"/>
      <c r="QNR224" s="2"/>
      <c r="QNS224" s="2"/>
      <c r="QNT224" s="2"/>
      <c r="QNU224" s="2"/>
      <c r="QNV224" s="2"/>
      <c r="QNW224" s="2"/>
      <c r="QNX224" s="2"/>
      <c r="QNY224" s="2"/>
      <c r="QNZ224" s="2"/>
      <c r="QOA224" s="2"/>
      <c r="QOB224" s="2"/>
      <c r="QOC224" s="2"/>
      <c r="QOD224" s="2"/>
      <c r="QOE224" s="2"/>
      <c r="QOF224" s="2"/>
      <c r="QOG224" s="2"/>
      <c r="QOH224" s="2"/>
      <c r="QOI224" s="2"/>
      <c r="QOJ224" s="2"/>
      <c r="QOK224" s="2"/>
      <c r="QOL224" s="2"/>
      <c r="QOM224" s="2"/>
      <c r="QON224" s="2"/>
      <c r="QOO224" s="2"/>
      <c r="QOP224" s="2"/>
      <c r="QOQ224" s="2"/>
      <c r="QOR224" s="2"/>
      <c r="QOS224" s="2"/>
      <c r="QOT224" s="2"/>
      <c r="QOU224" s="2"/>
      <c r="QOV224" s="2"/>
      <c r="QOW224" s="2"/>
      <c r="QOX224" s="2"/>
      <c r="QOY224" s="2"/>
      <c r="QOZ224" s="2"/>
      <c r="QPA224" s="2"/>
      <c r="QPB224" s="2"/>
      <c r="QPC224" s="2"/>
      <c r="QPD224" s="2"/>
      <c r="QPE224" s="2"/>
      <c r="QPF224" s="2"/>
      <c r="QPG224" s="2"/>
      <c r="QPH224" s="2"/>
      <c r="QPI224" s="2"/>
      <c r="QPJ224" s="2"/>
      <c r="QPK224" s="2"/>
      <c r="QPL224" s="2"/>
      <c r="QPM224" s="2"/>
      <c r="QPN224" s="2"/>
      <c r="QPO224" s="2"/>
      <c r="QPP224" s="2"/>
      <c r="QPQ224" s="2"/>
      <c r="QPR224" s="2"/>
      <c r="QPS224" s="2"/>
      <c r="QPT224" s="2"/>
      <c r="QPU224" s="2"/>
      <c r="QPV224" s="2"/>
      <c r="QPW224" s="2"/>
      <c r="QPX224" s="2"/>
      <c r="QPY224" s="2"/>
      <c r="QPZ224" s="2"/>
      <c r="QQA224" s="2"/>
      <c r="QQB224" s="2"/>
      <c r="QQC224" s="2"/>
      <c r="QQD224" s="2"/>
      <c r="QQE224" s="2"/>
      <c r="QQF224" s="2"/>
      <c r="QQG224" s="2"/>
      <c r="QQH224" s="2"/>
      <c r="QQI224" s="2"/>
      <c r="QQJ224" s="2"/>
      <c r="QQK224" s="2"/>
      <c r="QQL224" s="2"/>
      <c r="QQM224" s="2"/>
      <c r="QQN224" s="2"/>
      <c r="QQO224" s="2"/>
      <c r="QQP224" s="2"/>
      <c r="QQQ224" s="2"/>
      <c r="QQR224" s="2"/>
      <c r="QQS224" s="2"/>
      <c r="QQT224" s="2"/>
      <c r="QQU224" s="2"/>
      <c r="QQV224" s="2"/>
      <c r="QQW224" s="2"/>
      <c r="QQX224" s="2"/>
      <c r="QQY224" s="2"/>
      <c r="QQZ224" s="2"/>
      <c r="QRA224" s="2"/>
      <c r="QRB224" s="2"/>
      <c r="QRC224" s="2"/>
      <c r="QRD224" s="2"/>
      <c r="QRE224" s="2"/>
      <c r="QRF224" s="2"/>
      <c r="QRG224" s="2"/>
      <c r="QRH224" s="2"/>
      <c r="QRI224" s="2"/>
      <c r="QRJ224" s="2"/>
      <c r="QRK224" s="2"/>
      <c r="QRL224" s="2"/>
      <c r="QRM224" s="2"/>
      <c r="QRN224" s="2"/>
      <c r="QRO224" s="2"/>
      <c r="QRP224" s="2"/>
      <c r="QRQ224" s="2"/>
      <c r="QRR224" s="2"/>
      <c r="QRS224" s="2"/>
      <c r="QRT224" s="2"/>
      <c r="QRU224" s="2"/>
      <c r="QRV224" s="2"/>
      <c r="QRW224" s="2"/>
      <c r="QRX224" s="2"/>
      <c r="QRY224" s="2"/>
      <c r="QRZ224" s="2"/>
      <c r="QSA224" s="2"/>
      <c r="QSB224" s="2"/>
      <c r="QSC224" s="2"/>
      <c r="QSD224" s="2"/>
      <c r="QSE224" s="2"/>
      <c r="QSF224" s="2"/>
      <c r="QSG224" s="2"/>
      <c r="QSH224" s="2"/>
      <c r="QSI224" s="2"/>
      <c r="QSJ224" s="2"/>
      <c r="QSK224" s="2"/>
      <c r="QSL224" s="2"/>
      <c r="QSM224" s="2"/>
      <c r="QSN224" s="2"/>
      <c r="QSO224" s="2"/>
      <c r="QSP224" s="2"/>
      <c r="QSQ224" s="2"/>
      <c r="QSR224" s="2"/>
      <c r="QSS224" s="2"/>
      <c r="QST224" s="2"/>
      <c r="QSU224" s="2"/>
      <c r="QSV224" s="2"/>
      <c r="QSW224" s="2"/>
      <c r="QSX224" s="2"/>
      <c r="QSY224" s="2"/>
      <c r="QSZ224" s="2"/>
      <c r="QTA224" s="2"/>
      <c r="QTB224" s="2"/>
      <c r="QTC224" s="2"/>
      <c r="QTD224" s="2"/>
      <c r="QTE224" s="2"/>
      <c r="QTF224" s="2"/>
      <c r="QTG224" s="2"/>
      <c r="QTH224" s="2"/>
      <c r="QTI224" s="2"/>
      <c r="QTJ224" s="2"/>
      <c r="QTK224" s="2"/>
      <c r="QTL224" s="2"/>
      <c r="QTM224" s="2"/>
      <c r="QTN224" s="2"/>
      <c r="QTO224" s="2"/>
      <c r="QTP224" s="2"/>
      <c r="QTQ224" s="2"/>
      <c r="QTR224" s="2"/>
      <c r="QTS224" s="2"/>
      <c r="QTT224" s="2"/>
      <c r="QTU224" s="2"/>
      <c r="QTV224" s="2"/>
      <c r="QTW224" s="2"/>
      <c r="QTX224" s="2"/>
      <c r="QTY224" s="2"/>
      <c r="QTZ224" s="2"/>
      <c r="QUA224" s="2"/>
      <c r="QUB224" s="2"/>
      <c r="QUC224" s="2"/>
      <c r="QUD224" s="2"/>
      <c r="QUE224" s="2"/>
      <c r="QUF224" s="2"/>
      <c r="QUG224" s="2"/>
      <c r="QUH224" s="2"/>
      <c r="QUI224" s="2"/>
      <c r="QUJ224" s="2"/>
      <c r="QUK224" s="2"/>
      <c r="QUL224" s="2"/>
      <c r="QUM224" s="2"/>
      <c r="QUN224" s="2"/>
      <c r="QUO224" s="2"/>
      <c r="QUP224" s="2"/>
      <c r="QUQ224" s="2"/>
      <c r="QUR224" s="2"/>
      <c r="QUS224" s="2"/>
      <c r="QUT224" s="2"/>
      <c r="QUU224" s="2"/>
      <c r="QUV224" s="2"/>
      <c r="QUW224" s="2"/>
      <c r="QUX224" s="2"/>
      <c r="QUY224" s="2"/>
      <c r="QUZ224" s="2"/>
      <c r="QVA224" s="2"/>
      <c r="QVB224" s="2"/>
      <c r="QVC224" s="2"/>
      <c r="QVD224" s="2"/>
      <c r="QVE224" s="2"/>
      <c r="QVF224" s="2"/>
      <c r="QVG224" s="2"/>
      <c r="QVH224" s="2"/>
      <c r="QVI224" s="2"/>
      <c r="QVJ224" s="2"/>
      <c r="QVK224" s="2"/>
      <c r="QVL224" s="2"/>
      <c r="QVM224" s="2"/>
      <c r="QVN224" s="2"/>
      <c r="QVO224" s="2"/>
      <c r="QVP224" s="2"/>
      <c r="QVQ224" s="2"/>
      <c r="QVR224" s="2"/>
      <c r="QVS224" s="2"/>
      <c r="QVT224" s="2"/>
      <c r="QVU224" s="2"/>
      <c r="QVV224" s="2"/>
      <c r="QVW224" s="2"/>
      <c r="QVX224" s="2"/>
      <c r="QVY224" s="2"/>
      <c r="QVZ224" s="2"/>
      <c r="QWA224" s="2"/>
      <c r="QWB224" s="2"/>
      <c r="QWC224" s="2"/>
      <c r="QWD224" s="2"/>
      <c r="QWE224" s="2"/>
      <c r="QWF224" s="2"/>
      <c r="QWG224" s="2"/>
      <c r="QWH224" s="2"/>
      <c r="QWI224" s="2"/>
      <c r="QWJ224" s="2"/>
      <c r="QWK224" s="2"/>
      <c r="QWL224" s="2"/>
      <c r="QWM224" s="2"/>
      <c r="QWN224" s="2"/>
      <c r="QWO224" s="2"/>
      <c r="QWP224" s="2"/>
      <c r="QWQ224" s="2"/>
      <c r="QWR224" s="2"/>
      <c r="QWS224" s="2"/>
      <c r="QWT224" s="2"/>
      <c r="QWU224" s="2"/>
      <c r="QWV224" s="2"/>
      <c r="QWW224" s="2"/>
      <c r="QWX224" s="2"/>
      <c r="QWY224" s="2"/>
      <c r="QWZ224" s="2"/>
      <c r="QXA224" s="2"/>
      <c r="QXB224" s="2"/>
      <c r="QXC224" s="2"/>
      <c r="QXD224" s="2"/>
      <c r="QXE224" s="2"/>
      <c r="QXF224" s="2"/>
      <c r="QXG224" s="2"/>
      <c r="QXH224" s="2"/>
      <c r="QXI224" s="2"/>
      <c r="QXJ224" s="2"/>
      <c r="QXK224" s="2"/>
      <c r="QXL224" s="2"/>
      <c r="QXM224" s="2"/>
      <c r="QXN224" s="2"/>
      <c r="QXO224" s="2"/>
      <c r="QXP224" s="2"/>
      <c r="QXQ224" s="2"/>
      <c r="QXR224" s="2"/>
      <c r="QXS224" s="2"/>
      <c r="QXT224" s="2"/>
      <c r="QXU224" s="2"/>
      <c r="QXV224" s="2"/>
      <c r="QXW224" s="2"/>
      <c r="QXX224" s="2"/>
      <c r="QXY224" s="2"/>
      <c r="QXZ224" s="2"/>
      <c r="QYA224" s="2"/>
      <c r="QYB224" s="2"/>
      <c r="QYC224" s="2"/>
      <c r="QYD224" s="2"/>
      <c r="QYE224" s="2"/>
      <c r="QYF224" s="2"/>
      <c r="QYG224" s="2"/>
      <c r="QYH224" s="2"/>
      <c r="QYI224" s="2"/>
      <c r="QYJ224" s="2"/>
      <c r="QYK224" s="2"/>
      <c r="QYL224" s="2"/>
      <c r="QYM224" s="2"/>
      <c r="QYN224" s="2"/>
      <c r="QYO224" s="2"/>
      <c r="QYP224" s="2"/>
      <c r="QYQ224" s="2"/>
      <c r="QYR224" s="2"/>
      <c r="QYS224" s="2"/>
      <c r="QYT224" s="2"/>
      <c r="QYU224" s="2"/>
      <c r="QYV224" s="2"/>
      <c r="QYW224" s="2"/>
      <c r="QYX224" s="2"/>
      <c r="QYY224" s="2"/>
      <c r="QYZ224" s="2"/>
      <c r="QZA224" s="2"/>
      <c r="QZB224" s="2"/>
      <c r="QZC224" s="2"/>
      <c r="QZD224" s="2"/>
      <c r="QZE224" s="2"/>
      <c r="QZF224" s="2"/>
      <c r="QZG224" s="2"/>
      <c r="QZH224" s="2"/>
      <c r="QZI224" s="2"/>
      <c r="QZJ224" s="2"/>
      <c r="QZK224" s="2"/>
      <c r="QZL224" s="2"/>
      <c r="QZM224" s="2"/>
      <c r="QZN224" s="2"/>
      <c r="QZO224" s="2"/>
      <c r="QZP224" s="2"/>
      <c r="QZQ224" s="2"/>
      <c r="QZR224" s="2"/>
      <c r="QZS224" s="2"/>
      <c r="QZT224" s="2"/>
      <c r="QZU224" s="2"/>
      <c r="QZV224" s="2"/>
      <c r="QZW224" s="2"/>
      <c r="QZX224" s="2"/>
      <c r="QZY224" s="2"/>
      <c r="QZZ224" s="2"/>
      <c r="RAA224" s="2"/>
      <c r="RAB224" s="2"/>
      <c r="RAC224" s="2"/>
      <c r="RAD224" s="2"/>
      <c r="RAE224" s="2"/>
      <c r="RAF224" s="2"/>
      <c r="RAG224" s="2"/>
      <c r="RAH224" s="2"/>
      <c r="RAI224" s="2"/>
      <c r="RAJ224" s="2"/>
      <c r="RAK224" s="2"/>
      <c r="RAL224" s="2"/>
      <c r="RAM224" s="2"/>
      <c r="RAN224" s="2"/>
      <c r="RAO224" s="2"/>
      <c r="RAP224" s="2"/>
      <c r="RAQ224" s="2"/>
      <c r="RAR224" s="2"/>
      <c r="RAS224" s="2"/>
      <c r="RAT224" s="2"/>
      <c r="RAU224" s="2"/>
      <c r="RAV224" s="2"/>
      <c r="RAW224" s="2"/>
      <c r="RAX224" s="2"/>
      <c r="RAY224" s="2"/>
      <c r="RAZ224" s="2"/>
      <c r="RBA224" s="2"/>
      <c r="RBB224" s="2"/>
      <c r="RBC224" s="2"/>
      <c r="RBD224" s="2"/>
      <c r="RBE224" s="2"/>
      <c r="RBF224" s="2"/>
      <c r="RBG224" s="2"/>
      <c r="RBH224" s="2"/>
      <c r="RBI224" s="2"/>
      <c r="RBJ224" s="2"/>
      <c r="RBK224" s="2"/>
      <c r="RBL224" s="2"/>
      <c r="RBM224" s="2"/>
      <c r="RBN224" s="2"/>
      <c r="RBO224" s="2"/>
      <c r="RBP224" s="2"/>
      <c r="RBQ224" s="2"/>
      <c r="RBR224" s="2"/>
      <c r="RBS224" s="2"/>
      <c r="RBT224" s="2"/>
      <c r="RBU224" s="2"/>
      <c r="RBV224" s="2"/>
      <c r="RBW224" s="2"/>
      <c r="RBX224" s="2"/>
      <c r="RBY224" s="2"/>
      <c r="RBZ224" s="2"/>
      <c r="RCA224" s="2"/>
      <c r="RCB224" s="2"/>
      <c r="RCC224" s="2"/>
      <c r="RCD224" s="2"/>
      <c r="RCE224" s="2"/>
      <c r="RCF224" s="2"/>
      <c r="RCG224" s="2"/>
      <c r="RCH224" s="2"/>
      <c r="RCI224" s="2"/>
      <c r="RCJ224" s="2"/>
      <c r="RCK224" s="2"/>
      <c r="RCL224" s="2"/>
      <c r="RCM224" s="2"/>
      <c r="RCN224" s="2"/>
      <c r="RCO224" s="2"/>
      <c r="RCP224" s="2"/>
      <c r="RCQ224" s="2"/>
      <c r="RCR224" s="2"/>
      <c r="RCS224" s="2"/>
      <c r="RCT224" s="2"/>
      <c r="RCU224" s="2"/>
      <c r="RCV224" s="2"/>
      <c r="RCW224" s="2"/>
      <c r="RCX224" s="2"/>
      <c r="RCY224" s="2"/>
      <c r="RCZ224" s="2"/>
      <c r="RDA224" s="2"/>
      <c r="RDB224" s="2"/>
      <c r="RDC224" s="2"/>
      <c r="RDD224" s="2"/>
      <c r="RDE224" s="2"/>
      <c r="RDF224" s="2"/>
      <c r="RDG224" s="2"/>
      <c r="RDH224" s="2"/>
      <c r="RDI224" s="2"/>
      <c r="RDJ224" s="2"/>
      <c r="RDK224" s="2"/>
      <c r="RDL224" s="2"/>
      <c r="RDM224" s="2"/>
      <c r="RDN224" s="2"/>
      <c r="RDO224" s="2"/>
      <c r="RDP224" s="2"/>
      <c r="RDQ224" s="2"/>
      <c r="RDR224" s="2"/>
      <c r="RDS224" s="2"/>
      <c r="RDT224" s="2"/>
      <c r="RDU224" s="2"/>
      <c r="RDV224" s="2"/>
      <c r="RDW224" s="2"/>
      <c r="RDX224" s="2"/>
      <c r="RDY224" s="2"/>
      <c r="RDZ224" s="2"/>
      <c r="REA224" s="2"/>
      <c r="REB224" s="2"/>
      <c r="REC224" s="2"/>
      <c r="RED224" s="2"/>
      <c r="REE224" s="2"/>
      <c r="REF224" s="2"/>
      <c r="REG224" s="2"/>
      <c r="REH224" s="2"/>
      <c r="REI224" s="2"/>
      <c r="REJ224" s="2"/>
      <c r="REK224" s="2"/>
      <c r="REL224" s="2"/>
      <c r="REM224" s="2"/>
      <c r="REN224" s="2"/>
      <c r="REO224" s="2"/>
      <c r="REP224" s="2"/>
      <c r="REQ224" s="2"/>
      <c r="RER224" s="2"/>
      <c r="RES224" s="2"/>
      <c r="RET224" s="2"/>
      <c r="REU224" s="2"/>
      <c r="REV224" s="2"/>
      <c r="REW224" s="2"/>
      <c r="REX224" s="2"/>
      <c r="REY224" s="2"/>
      <c r="REZ224" s="2"/>
      <c r="RFA224" s="2"/>
      <c r="RFB224" s="2"/>
      <c r="RFC224" s="2"/>
      <c r="RFD224" s="2"/>
      <c r="RFE224" s="2"/>
      <c r="RFF224" s="2"/>
      <c r="RFG224" s="2"/>
      <c r="RFH224" s="2"/>
      <c r="RFI224" s="2"/>
      <c r="RFJ224" s="2"/>
      <c r="RFK224" s="2"/>
      <c r="RFL224" s="2"/>
      <c r="RFM224" s="2"/>
      <c r="RFN224" s="2"/>
      <c r="RFO224" s="2"/>
      <c r="RFP224" s="2"/>
      <c r="RFQ224" s="2"/>
      <c r="RFR224" s="2"/>
      <c r="RFS224" s="2"/>
      <c r="RFT224" s="2"/>
      <c r="RFU224" s="2"/>
      <c r="RFV224" s="2"/>
      <c r="RFW224" s="2"/>
      <c r="RFX224" s="2"/>
      <c r="RFY224" s="2"/>
      <c r="RFZ224" s="2"/>
      <c r="RGA224" s="2"/>
      <c r="RGB224" s="2"/>
      <c r="RGC224" s="2"/>
      <c r="RGD224" s="2"/>
      <c r="RGE224" s="2"/>
      <c r="RGF224" s="2"/>
      <c r="RGG224" s="2"/>
      <c r="RGH224" s="2"/>
      <c r="RGI224" s="2"/>
      <c r="RGJ224" s="2"/>
      <c r="RGK224" s="2"/>
      <c r="RGL224" s="2"/>
      <c r="RGM224" s="2"/>
      <c r="RGN224" s="2"/>
      <c r="RGO224" s="2"/>
      <c r="RGP224" s="2"/>
      <c r="RGQ224" s="2"/>
      <c r="RGR224" s="2"/>
      <c r="RGS224" s="2"/>
      <c r="RGT224" s="2"/>
      <c r="RGU224" s="2"/>
      <c r="RGV224" s="2"/>
      <c r="RGW224" s="2"/>
      <c r="RGX224" s="2"/>
      <c r="RGY224" s="2"/>
      <c r="RGZ224" s="2"/>
      <c r="RHA224" s="2"/>
      <c r="RHB224" s="2"/>
      <c r="RHC224" s="2"/>
      <c r="RHD224" s="2"/>
      <c r="RHE224" s="2"/>
      <c r="RHF224" s="2"/>
      <c r="RHG224" s="2"/>
      <c r="RHH224" s="2"/>
      <c r="RHI224" s="2"/>
      <c r="RHJ224" s="2"/>
      <c r="RHK224" s="2"/>
      <c r="RHL224" s="2"/>
      <c r="RHM224" s="2"/>
      <c r="RHN224" s="2"/>
      <c r="RHO224" s="2"/>
      <c r="RHP224" s="2"/>
      <c r="RHQ224" s="2"/>
      <c r="RHR224" s="2"/>
      <c r="RHS224" s="2"/>
      <c r="RHT224" s="2"/>
      <c r="RHU224" s="2"/>
      <c r="RHV224" s="2"/>
      <c r="RHW224" s="2"/>
      <c r="RHX224" s="2"/>
      <c r="RHY224" s="2"/>
      <c r="RHZ224" s="2"/>
      <c r="RIA224" s="2"/>
      <c r="RIB224" s="2"/>
      <c r="RIC224" s="2"/>
      <c r="RID224" s="2"/>
      <c r="RIE224" s="2"/>
      <c r="RIF224" s="2"/>
      <c r="RIG224" s="2"/>
      <c r="RIH224" s="2"/>
      <c r="RII224" s="2"/>
      <c r="RIJ224" s="2"/>
      <c r="RIK224" s="2"/>
      <c r="RIL224" s="2"/>
      <c r="RIM224" s="2"/>
      <c r="RIN224" s="2"/>
      <c r="RIO224" s="2"/>
      <c r="RIP224" s="2"/>
      <c r="RIQ224" s="2"/>
      <c r="RIR224" s="2"/>
      <c r="RIS224" s="2"/>
      <c r="RIT224" s="2"/>
      <c r="RIU224" s="2"/>
      <c r="RIV224" s="2"/>
      <c r="RIW224" s="2"/>
      <c r="RIX224" s="2"/>
      <c r="RIY224" s="2"/>
      <c r="RIZ224" s="2"/>
      <c r="RJA224" s="2"/>
      <c r="RJB224" s="2"/>
      <c r="RJC224" s="2"/>
      <c r="RJD224" s="2"/>
      <c r="RJE224" s="2"/>
      <c r="RJF224" s="2"/>
      <c r="RJG224" s="2"/>
      <c r="RJH224" s="2"/>
      <c r="RJI224" s="2"/>
      <c r="RJJ224" s="2"/>
      <c r="RJK224" s="2"/>
      <c r="RJL224" s="2"/>
      <c r="RJM224" s="2"/>
      <c r="RJN224" s="2"/>
      <c r="RJO224" s="2"/>
      <c r="RJP224" s="2"/>
      <c r="RJQ224" s="2"/>
      <c r="RJR224" s="2"/>
      <c r="RJS224" s="2"/>
      <c r="RJT224" s="2"/>
      <c r="RJU224" s="2"/>
      <c r="RJV224" s="2"/>
      <c r="RJW224" s="2"/>
      <c r="RJX224" s="2"/>
      <c r="RJY224" s="2"/>
      <c r="RJZ224" s="2"/>
      <c r="RKA224" s="2"/>
      <c r="RKB224" s="2"/>
      <c r="RKC224" s="2"/>
      <c r="RKD224" s="2"/>
      <c r="RKE224" s="2"/>
      <c r="RKF224" s="2"/>
      <c r="RKG224" s="2"/>
      <c r="RKH224" s="2"/>
      <c r="RKI224" s="2"/>
      <c r="RKJ224" s="2"/>
      <c r="RKK224" s="2"/>
      <c r="RKL224" s="2"/>
      <c r="RKM224" s="2"/>
      <c r="RKN224" s="2"/>
      <c r="RKO224" s="2"/>
      <c r="RKP224" s="2"/>
      <c r="RKQ224" s="2"/>
      <c r="RKR224" s="2"/>
      <c r="RKS224" s="2"/>
      <c r="RKT224" s="2"/>
      <c r="RKU224" s="2"/>
      <c r="RKV224" s="2"/>
      <c r="RKW224" s="2"/>
      <c r="RKX224" s="2"/>
      <c r="RKY224" s="2"/>
      <c r="RKZ224" s="2"/>
      <c r="RLA224" s="2"/>
      <c r="RLB224" s="2"/>
      <c r="RLC224" s="2"/>
      <c r="RLD224" s="2"/>
      <c r="RLE224" s="2"/>
      <c r="RLF224" s="2"/>
      <c r="RLG224" s="2"/>
      <c r="RLH224" s="2"/>
      <c r="RLI224" s="2"/>
      <c r="RLJ224" s="2"/>
      <c r="RLK224" s="2"/>
      <c r="RLL224" s="2"/>
      <c r="RLM224" s="2"/>
      <c r="RLN224" s="2"/>
      <c r="RLO224" s="2"/>
      <c r="RLP224" s="2"/>
      <c r="RLQ224" s="2"/>
      <c r="RLR224" s="2"/>
      <c r="RLS224" s="2"/>
      <c r="RLT224" s="2"/>
      <c r="RLU224" s="2"/>
      <c r="RLV224" s="2"/>
      <c r="RLW224" s="2"/>
      <c r="RLX224" s="2"/>
      <c r="RLY224" s="2"/>
      <c r="RLZ224" s="2"/>
      <c r="RMA224" s="2"/>
      <c r="RMB224" s="2"/>
      <c r="RMC224" s="2"/>
      <c r="RMD224" s="2"/>
      <c r="RME224" s="2"/>
      <c r="RMF224" s="2"/>
      <c r="RMG224" s="2"/>
      <c r="RMH224" s="2"/>
      <c r="RMI224" s="2"/>
      <c r="RMJ224" s="2"/>
      <c r="RMK224" s="2"/>
      <c r="RML224" s="2"/>
      <c r="RMM224" s="2"/>
      <c r="RMN224" s="2"/>
      <c r="RMO224" s="2"/>
      <c r="RMP224" s="2"/>
      <c r="RMQ224" s="2"/>
      <c r="RMR224" s="2"/>
      <c r="RMS224" s="2"/>
      <c r="RMT224" s="2"/>
      <c r="RMU224" s="2"/>
      <c r="RMV224" s="2"/>
      <c r="RMW224" s="2"/>
      <c r="RMX224" s="2"/>
      <c r="RMY224" s="2"/>
      <c r="RMZ224" s="2"/>
      <c r="RNA224" s="2"/>
      <c r="RNB224" s="2"/>
      <c r="RNC224" s="2"/>
      <c r="RND224" s="2"/>
      <c r="RNE224" s="2"/>
      <c r="RNF224" s="2"/>
      <c r="RNG224" s="2"/>
      <c r="RNH224" s="2"/>
      <c r="RNI224" s="2"/>
      <c r="RNJ224" s="2"/>
      <c r="RNK224" s="2"/>
      <c r="RNL224" s="2"/>
      <c r="RNM224" s="2"/>
      <c r="RNN224" s="2"/>
      <c r="RNO224" s="2"/>
      <c r="RNP224" s="2"/>
      <c r="RNQ224" s="2"/>
      <c r="RNR224" s="2"/>
      <c r="RNS224" s="2"/>
      <c r="RNT224" s="2"/>
      <c r="RNU224" s="2"/>
      <c r="RNV224" s="2"/>
      <c r="RNW224" s="2"/>
      <c r="RNX224" s="2"/>
      <c r="RNY224" s="2"/>
      <c r="RNZ224" s="2"/>
      <c r="ROA224" s="2"/>
      <c r="ROB224" s="2"/>
      <c r="ROC224" s="2"/>
      <c r="ROD224" s="2"/>
      <c r="ROE224" s="2"/>
      <c r="ROF224" s="2"/>
      <c r="ROG224" s="2"/>
      <c r="ROH224" s="2"/>
      <c r="ROI224" s="2"/>
      <c r="ROJ224" s="2"/>
      <c r="ROK224" s="2"/>
      <c r="ROL224" s="2"/>
      <c r="ROM224" s="2"/>
      <c r="RON224" s="2"/>
      <c r="ROO224" s="2"/>
      <c r="ROP224" s="2"/>
      <c r="ROQ224" s="2"/>
      <c r="ROR224" s="2"/>
      <c r="ROS224" s="2"/>
      <c r="ROT224" s="2"/>
      <c r="ROU224" s="2"/>
      <c r="ROV224" s="2"/>
      <c r="ROW224" s="2"/>
      <c r="ROX224" s="2"/>
      <c r="ROY224" s="2"/>
      <c r="ROZ224" s="2"/>
      <c r="RPA224" s="2"/>
      <c r="RPB224" s="2"/>
      <c r="RPC224" s="2"/>
      <c r="RPD224" s="2"/>
      <c r="RPE224" s="2"/>
      <c r="RPF224" s="2"/>
      <c r="RPG224" s="2"/>
      <c r="RPH224" s="2"/>
      <c r="RPI224" s="2"/>
      <c r="RPJ224" s="2"/>
      <c r="RPK224" s="2"/>
      <c r="RPL224" s="2"/>
      <c r="RPM224" s="2"/>
      <c r="RPN224" s="2"/>
      <c r="RPO224" s="2"/>
      <c r="RPP224" s="2"/>
      <c r="RPQ224" s="2"/>
      <c r="RPR224" s="2"/>
      <c r="RPS224" s="2"/>
      <c r="RPT224" s="2"/>
      <c r="RPU224" s="2"/>
      <c r="RPV224" s="2"/>
      <c r="RPW224" s="2"/>
      <c r="RPX224" s="2"/>
      <c r="RPY224" s="2"/>
      <c r="RPZ224" s="2"/>
      <c r="RQA224" s="2"/>
      <c r="RQB224" s="2"/>
      <c r="RQC224" s="2"/>
      <c r="RQD224" s="2"/>
      <c r="RQE224" s="2"/>
      <c r="RQF224" s="2"/>
      <c r="RQG224" s="2"/>
      <c r="RQH224" s="2"/>
      <c r="RQI224" s="2"/>
      <c r="RQJ224" s="2"/>
      <c r="RQK224" s="2"/>
      <c r="RQL224" s="2"/>
      <c r="RQM224" s="2"/>
      <c r="RQN224" s="2"/>
      <c r="RQO224" s="2"/>
      <c r="RQP224" s="2"/>
      <c r="RQQ224" s="2"/>
      <c r="RQR224" s="2"/>
      <c r="RQS224" s="2"/>
      <c r="RQT224" s="2"/>
      <c r="RQU224" s="2"/>
      <c r="RQV224" s="2"/>
      <c r="RQW224" s="2"/>
      <c r="RQX224" s="2"/>
      <c r="RQY224" s="2"/>
      <c r="RQZ224" s="2"/>
      <c r="RRA224" s="2"/>
      <c r="RRB224" s="2"/>
      <c r="RRC224" s="2"/>
      <c r="RRD224" s="2"/>
      <c r="RRE224" s="2"/>
      <c r="RRF224" s="2"/>
      <c r="RRG224" s="2"/>
      <c r="RRH224" s="2"/>
      <c r="RRI224" s="2"/>
      <c r="RRJ224" s="2"/>
      <c r="RRK224" s="2"/>
      <c r="RRL224" s="2"/>
      <c r="RRM224" s="2"/>
      <c r="RRN224" s="2"/>
      <c r="RRO224" s="2"/>
      <c r="RRP224" s="2"/>
      <c r="RRQ224" s="2"/>
      <c r="RRR224" s="2"/>
      <c r="RRS224" s="2"/>
      <c r="RRT224" s="2"/>
      <c r="RRU224" s="2"/>
      <c r="RRV224" s="2"/>
      <c r="RRW224" s="2"/>
      <c r="RRX224" s="2"/>
      <c r="RRY224" s="2"/>
      <c r="RRZ224" s="2"/>
      <c r="RSA224" s="2"/>
      <c r="RSB224" s="2"/>
      <c r="RSC224" s="2"/>
      <c r="RSD224" s="2"/>
      <c r="RSE224" s="2"/>
      <c r="RSF224" s="2"/>
      <c r="RSG224" s="2"/>
      <c r="RSH224" s="2"/>
      <c r="RSI224" s="2"/>
      <c r="RSJ224" s="2"/>
      <c r="RSK224" s="2"/>
      <c r="RSL224" s="2"/>
      <c r="RSM224" s="2"/>
      <c r="RSN224" s="2"/>
      <c r="RSO224" s="2"/>
      <c r="RSP224" s="2"/>
      <c r="RSQ224" s="2"/>
      <c r="RSR224" s="2"/>
      <c r="RSS224" s="2"/>
      <c r="RST224" s="2"/>
      <c r="RSU224" s="2"/>
      <c r="RSV224" s="2"/>
      <c r="RSW224" s="2"/>
      <c r="RSX224" s="2"/>
      <c r="RSY224" s="2"/>
      <c r="RSZ224" s="2"/>
      <c r="RTA224" s="2"/>
      <c r="RTB224" s="2"/>
      <c r="RTC224" s="2"/>
      <c r="RTD224" s="2"/>
      <c r="RTE224" s="2"/>
      <c r="RTF224" s="2"/>
      <c r="RTG224" s="2"/>
      <c r="RTH224" s="2"/>
      <c r="RTI224" s="2"/>
      <c r="RTJ224" s="2"/>
      <c r="RTK224" s="2"/>
      <c r="RTL224" s="2"/>
      <c r="RTM224" s="2"/>
      <c r="RTN224" s="2"/>
      <c r="RTO224" s="2"/>
      <c r="RTP224" s="2"/>
      <c r="RTQ224" s="2"/>
      <c r="RTR224" s="2"/>
      <c r="RTS224" s="2"/>
      <c r="RTT224" s="2"/>
      <c r="RTU224" s="2"/>
      <c r="RTV224" s="2"/>
      <c r="RTW224" s="2"/>
      <c r="RTX224" s="2"/>
      <c r="RTY224" s="2"/>
      <c r="RTZ224" s="2"/>
      <c r="RUA224" s="2"/>
      <c r="RUB224" s="2"/>
      <c r="RUC224" s="2"/>
      <c r="RUD224" s="2"/>
      <c r="RUE224" s="2"/>
      <c r="RUF224" s="2"/>
      <c r="RUG224" s="2"/>
      <c r="RUH224" s="2"/>
      <c r="RUI224" s="2"/>
      <c r="RUJ224" s="2"/>
      <c r="RUK224" s="2"/>
      <c r="RUL224" s="2"/>
      <c r="RUM224" s="2"/>
      <c r="RUN224" s="2"/>
      <c r="RUO224" s="2"/>
      <c r="RUP224" s="2"/>
      <c r="RUQ224" s="2"/>
      <c r="RUR224" s="2"/>
      <c r="RUS224" s="2"/>
      <c r="RUT224" s="2"/>
      <c r="RUU224" s="2"/>
      <c r="RUV224" s="2"/>
      <c r="RUW224" s="2"/>
      <c r="RUX224" s="2"/>
      <c r="RUY224" s="2"/>
      <c r="RUZ224" s="2"/>
      <c r="RVA224" s="2"/>
      <c r="RVB224" s="2"/>
      <c r="RVC224" s="2"/>
      <c r="RVD224" s="2"/>
      <c r="RVE224" s="2"/>
      <c r="RVF224" s="2"/>
      <c r="RVG224" s="2"/>
      <c r="RVH224" s="2"/>
      <c r="RVI224" s="2"/>
      <c r="RVJ224" s="2"/>
      <c r="RVK224" s="2"/>
      <c r="RVL224" s="2"/>
      <c r="RVM224" s="2"/>
      <c r="RVN224" s="2"/>
      <c r="RVO224" s="2"/>
      <c r="RVP224" s="2"/>
      <c r="RVQ224" s="2"/>
      <c r="RVR224" s="2"/>
      <c r="RVS224" s="2"/>
      <c r="RVT224" s="2"/>
      <c r="RVU224" s="2"/>
      <c r="RVV224" s="2"/>
      <c r="RVW224" s="2"/>
      <c r="RVX224" s="2"/>
      <c r="RVY224" s="2"/>
      <c r="RVZ224" s="2"/>
      <c r="RWA224" s="2"/>
      <c r="RWB224" s="2"/>
      <c r="RWC224" s="2"/>
      <c r="RWD224" s="2"/>
      <c r="RWE224" s="2"/>
      <c r="RWF224" s="2"/>
      <c r="RWG224" s="2"/>
      <c r="RWH224" s="2"/>
      <c r="RWI224" s="2"/>
      <c r="RWJ224" s="2"/>
      <c r="RWK224" s="2"/>
      <c r="RWL224" s="2"/>
      <c r="RWM224" s="2"/>
      <c r="RWN224" s="2"/>
      <c r="RWO224" s="2"/>
      <c r="RWP224" s="2"/>
      <c r="RWQ224" s="2"/>
      <c r="RWR224" s="2"/>
      <c r="RWS224" s="2"/>
      <c r="RWT224" s="2"/>
      <c r="RWU224" s="2"/>
      <c r="RWV224" s="2"/>
      <c r="RWW224" s="2"/>
      <c r="RWX224" s="2"/>
      <c r="RWY224" s="2"/>
      <c r="RWZ224" s="2"/>
      <c r="RXA224" s="2"/>
      <c r="RXB224" s="2"/>
      <c r="RXC224" s="2"/>
      <c r="RXD224" s="2"/>
      <c r="RXE224" s="2"/>
      <c r="RXF224" s="2"/>
      <c r="RXG224" s="2"/>
      <c r="RXH224" s="2"/>
      <c r="RXI224" s="2"/>
      <c r="RXJ224" s="2"/>
      <c r="RXK224" s="2"/>
      <c r="RXL224" s="2"/>
      <c r="RXM224" s="2"/>
      <c r="RXN224" s="2"/>
      <c r="RXO224" s="2"/>
      <c r="RXP224" s="2"/>
      <c r="RXQ224" s="2"/>
      <c r="RXR224" s="2"/>
      <c r="RXS224" s="2"/>
      <c r="RXT224" s="2"/>
      <c r="RXU224" s="2"/>
      <c r="RXV224" s="2"/>
      <c r="RXW224" s="2"/>
      <c r="RXX224" s="2"/>
      <c r="RXY224" s="2"/>
      <c r="RXZ224" s="2"/>
      <c r="RYA224" s="2"/>
      <c r="RYB224" s="2"/>
      <c r="RYC224" s="2"/>
      <c r="RYD224" s="2"/>
      <c r="RYE224" s="2"/>
      <c r="RYF224" s="2"/>
      <c r="RYG224" s="2"/>
      <c r="RYH224" s="2"/>
      <c r="RYI224" s="2"/>
      <c r="RYJ224" s="2"/>
      <c r="RYK224" s="2"/>
      <c r="RYL224" s="2"/>
      <c r="RYM224" s="2"/>
      <c r="RYN224" s="2"/>
      <c r="RYO224" s="2"/>
      <c r="RYP224" s="2"/>
      <c r="RYQ224" s="2"/>
      <c r="RYR224" s="2"/>
      <c r="RYS224" s="2"/>
      <c r="RYT224" s="2"/>
      <c r="RYU224" s="2"/>
      <c r="RYV224" s="2"/>
      <c r="RYW224" s="2"/>
      <c r="RYX224" s="2"/>
      <c r="RYY224" s="2"/>
      <c r="RYZ224" s="2"/>
      <c r="RZA224" s="2"/>
      <c r="RZB224" s="2"/>
      <c r="RZC224" s="2"/>
      <c r="RZD224" s="2"/>
      <c r="RZE224" s="2"/>
      <c r="RZF224" s="2"/>
      <c r="RZG224" s="2"/>
      <c r="RZH224" s="2"/>
      <c r="RZI224" s="2"/>
      <c r="RZJ224" s="2"/>
      <c r="RZK224" s="2"/>
      <c r="RZL224" s="2"/>
      <c r="RZM224" s="2"/>
      <c r="RZN224" s="2"/>
      <c r="RZO224" s="2"/>
      <c r="RZP224" s="2"/>
      <c r="RZQ224" s="2"/>
      <c r="RZR224" s="2"/>
      <c r="RZS224" s="2"/>
      <c r="RZT224" s="2"/>
      <c r="RZU224" s="2"/>
      <c r="RZV224" s="2"/>
      <c r="RZW224" s="2"/>
      <c r="RZX224" s="2"/>
      <c r="RZY224" s="2"/>
      <c r="RZZ224" s="2"/>
      <c r="SAA224" s="2"/>
      <c r="SAB224" s="2"/>
      <c r="SAC224" s="2"/>
      <c r="SAD224" s="2"/>
      <c r="SAE224" s="2"/>
      <c r="SAF224" s="2"/>
      <c r="SAG224" s="2"/>
      <c r="SAH224" s="2"/>
      <c r="SAI224" s="2"/>
      <c r="SAJ224" s="2"/>
      <c r="SAK224" s="2"/>
      <c r="SAL224" s="2"/>
      <c r="SAM224" s="2"/>
      <c r="SAN224" s="2"/>
      <c r="SAO224" s="2"/>
      <c r="SAP224" s="2"/>
      <c r="SAQ224" s="2"/>
      <c r="SAR224" s="2"/>
      <c r="SAS224" s="2"/>
      <c r="SAT224" s="2"/>
      <c r="SAU224" s="2"/>
      <c r="SAV224" s="2"/>
      <c r="SAW224" s="2"/>
      <c r="SAX224" s="2"/>
      <c r="SAY224" s="2"/>
      <c r="SAZ224" s="2"/>
      <c r="SBA224" s="2"/>
      <c r="SBB224" s="2"/>
      <c r="SBC224" s="2"/>
      <c r="SBD224" s="2"/>
      <c r="SBE224" s="2"/>
      <c r="SBF224" s="2"/>
      <c r="SBG224" s="2"/>
      <c r="SBH224" s="2"/>
      <c r="SBI224" s="2"/>
      <c r="SBJ224" s="2"/>
      <c r="SBK224" s="2"/>
      <c r="SBL224" s="2"/>
      <c r="SBM224" s="2"/>
      <c r="SBN224" s="2"/>
      <c r="SBO224" s="2"/>
      <c r="SBP224" s="2"/>
      <c r="SBQ224" s="2"/>
      <c r="SBR224" s="2"/>
      <c r="SBS224" s="2"/>
      <c r="SBT224" s="2"/>
      <c r="SBU224" s="2"/>
      <c r="SBV224" s="2"/>
      <c r="SBW224" s="2"/>
      <c r="SBX224" s="2"/>
      <c r="SBY224" s="2"/>
      <c r="SBZ224" s="2"/>
      <c r="SCA224" s="2"/>
      <c r="SCB224" s="2"/>
      <c r="SCC224" s="2"/>
      <c r="SCD224" s="2"/>
      <c r="SCE224" s="2"/>
      <c r="SCF224" s="2"/>
      <c r="SCG224" s="2"/>
      <c r="SCH224" s="2"/>
      <c r="SCI224" s="2"/>
      <c r="SCJ224" s="2"/>
      <c r="SCK224" s="2"/>
      <c r="SCL224" s="2"/>
      <c r="SCM224" s="2"/>
      <c r="SCN224" s="2"/>
      <c r="SCO224" s="2"/>
      <c r="SCP224" s="2"/>
      <c r="SCQ224" s="2"/>
      <c r="SCR224" s="2"/>
      <c r="SCS224" s="2"/>
      <c r="SCT224" s="2"/>
      <c r="SCU224" s="2"/>
      <c r="SCV224" s="2"/>
      <c r="SCW224" s="2"/>
      <c r="SCX224" s="2"/>
      <c r="SCY224" s="2"/>
      <c r="SCZ224" s="2"/>
      <c r="SDA224" s="2"/>
      <c r="SDB224" s="2"/>
      <c r="SDC224" s="2"/>
      <c r="SDD224" s="2"/>
      <c r="SDE224" s="2"/>
      <c r="SDF224" s="2"/>
      <c r="SDG224" s="2"/>
      <c r="SDH224" s="2"/>
      <c r="SDI224" s="2"/>
      <c r="SDJ224" s="2"/>
      <c r="SDK224" s="2"/>
      <c r="SDL224" s="2"/>
      <c r="SDM224" s="2"/>
      <c r="SDN224" s="2"/>
      <c r="SDO224" s="2"/>
      <c r="SDP224" s="2"/>
      <c r="SDQ224" s="2"/>
      <c r="SDR224" s="2"/>
      <c r="SDS224" s="2"/>
      <c r="SDT224" s="2"/>
      <c r="SDU224" s="2"/>
      <c r="SDV224" s="2"/>
      <c r="SDW224" s="2"/>
      <c r="SDX224" s="2"/>
      <c r="SDY224" s="2"/>
      <c r="SDZ224" s="2"/>
      <c r="SEA224" s="2"/>
      <c r="SEB224" s="2"/>
      <c r="SEC224" s="2"/>
      <c r="SED224" s="2"/>
      <c r="SEE224" s="2"/>
      <c r="SEF224" s="2"/>
      <c r="SEG224" s="2"/>
      <c r="SEH224" s="2"/>
      <c r="SEI224" s="2"/>
      <c r="SEJ224" s="2"/>
      <c r="SEK224" s="2"/>
      <c r="SEL224" s="2"/>
      <c r="SEM224" s="2"/>
      <c r="SEN224" s="2"/>
      <c r="SEO224" s="2"/>
      <c r="SEP224" s="2"/>
      <c r="SEQ224" s="2"/>
      <c r="SER224" s="2"/>
      <c r="SES224" s="2"/>
      <c r="SET224" s="2"/>
      <c r="SEU224" s="2"/>
      <c r="SEV224" s="2"/>
      <c r="SEW224" s="2"/>
      <c r="SEX224" s="2"/>
      <c r="SEY224" s="2"/>
      <c r="SEZ224" s="2"/>
      <c r="SFA224" s="2"/>
      <c r="SFB224" s="2"/>
      <c r="SFC224" s="2"/>
      <c r="SFD224" s="2"/>
      <c r="SFE224" s="2"/>
      <c r="SFF224" s="2"/>
      <c r="SFG224" s="2"/>
      <c r="SFH224" s="2"/>
      <c r="SFI224" s="2"/>
      <c r="SFJ224" s="2"/>
      <c r="SFK224" s="2"/>
      <c r="SFL224" s="2"/>
      <c r="SFM224" s="2"/>
      <c r="SFN224" s="2"/>
      <c r="SFO224" s="2"/>
      <c r="SFP224" s="2"/>
      <c r="SFQ224" s="2"/>
      <c r="SFR224" s="2"/>
      <c r="SFS224" s="2"/>
      <c r="SFT224" s="2"/>
      <c r="SFU224" s="2"/>
      <c r="SFV224" s="2"/>
      <c r="SFW224" s="2"/>
      <c r="SFX224" s="2"/>
      <c r="SFY224" s="2"/>
      <c r="SFZ224" s="2"/>
      <c r="SGA224" s="2"/>
      <c r="SGB224" s="2"/>
      <c r="SGC224" s="2"/>
      <c r="SGD224" s="2"/>
      <c r="SGE224" s="2"/>
      <c r="SGF224" s="2"/>
      <c r="SGG224" s="2"/>
      <c r="SGH224" s="2"/>
      <c r="SGI224" s="2"/>
      <c r="SGJ224" s="2"/>
      <c r="SGK224" s="2"/>
      <c r="SGL224" s="2"/>
      <c r="SGM224" s="2"/>
      <c r="SGN224" s="2"/>
      <c r="SGO224" s="2"/>
      <c r="SGP224" s="2"/>
      <c r="SGQ224" s="2"/>
      <c r="SGR224" s="2"/>
      <c r="SGS224" s="2"/>
      <c r="SGT224" s="2"/>
      <c r="SGU224" s="2"/>
      <c r="SGV224" s="2"/>
      <c r="SGW224" s="2"/>
      <c r="SGX224" s="2"/>
      <c r="SGY224" s="2"/>
      <c r="SGZ224" s="2"/>
      <c r="SHA224" s="2"/>
      <c r="SHB224" s="2"/>
      <c r="SHC224" s="2"/>
      <c r="SHD224" s="2"/>
      <c r="SHE224" s="2"/>
      <c r="SHF224" s="2"/>
      <c r="SHG224" s="2"/>
      <c r="SHH224" s="2"/>
      <c r="SHI224" s="2"/>
      <c r="SHJ224" s="2"/>
      <c r="SHK224" s="2"/>
      <c r="SHL224" s="2"/>
      <c r="SHM224" s="2"/>
      <c r="SHN224" s="2"/>
      <c r="SHO224" s="2"/>
      <c r="SHP224" s="2"/>
      <c r="SHQ224" s="2"/>
      <c r="SHR224" s="2"/>
      <c r="SHS224" s="2"/>
      <c r="SHT224" s="2"/>
      <c r="SHU224" s="2"/>
      <c r="SHV224" s="2"/>
      <c r="SHW224" s="2"/>
      <c r="SHX224" s="2"/>
      <c r="SHY224" s="2"/>
      <c r="SHZ224" s="2"/>
      <c r="SIA224" s="2"/>
      <c r="SIB224" s="2"/>
      <c r="SIC224" s="2"/>
      <c r="SID224" s="2"/>
      <c r="SIE224" s="2"/>
      <c r="SIF224" s="2"/>
      <c r="SIG224" s="2"/>
      <c r="SIH224" s="2"/>
      <c r="SII224" s="2"/>
      <c r="SIJ224" s="2"/>
      <c r="SIK224" s="2"/>
      <c r="SIL224" s="2"/>
      <c r="SIM224" s="2"/>
      <c r="SIN224" s="2"/>
      <c r="SIO224" s="2"/>
      <c r="SIP224" s="2"/>
      <c r="SIQ224" s="2"/>
      <c r="SIR224" s="2"/>
      <c r="SIS224" s="2"/>
      <c r="SIT224" s="2"/>
      <c r="SIU224" s="2"/>
      <c r="SIV224" s="2"/>
      <c r="SIW224" s="2"/>
      <c r="SIX224" s="2"/>
      <c r="SIY224" s="2"/>
      <c r="SIZ224" s="2"/>
      <c r="SJA224" s="2"/>
      <c r="SJB224" s="2"/>
      <c r="SJC224" s="2"/>
      <c r="SJD224" s="2"/>
      <c r="SJE224" s="2"/>
      <c r="SJF224" s="2"/>
      <c r="SJG224" s="2"/>
      <c r="SJH224" s="2"/>
      <c r="SJI224" s="2"/>
      <c r="SJJ224" s="2"/>
      <c r="SJK224" s="2"/>
      <c r="SJL224" s="2"/>
      <c r="SJM224" s="2"/>
      <c r="SJN224" s="2"/>
      <c r="SJO224" s="2"/>
      <c r="SJP224" s="2"/>
      <c r="SJQ224" s="2"/>
      <c r="SJR224" s="2"/>
      <c r="SJS224" s="2"/>
      <c r="SJT224" s="2"/>
      <c r="SJU224" s="2"/>
      <c r="SJV224" s="2"/>
      <c r="SJW224" s="2"/>
      <c r="SJX224" s="2"/>
      <c r="SJY224" s="2"/>
      <c r="SJZ224" s="2"/>
      <c r="SKA224" s="2"/>
      <c r="SKB224" s="2"/>
      <c r="SKC224" s="2"/>
      <c r="SKD224" s="2"/>
      <c r="SKE224" s="2"/>
      <c r="SKF224" s="2"/>
      <c r="SKG224" s="2"/>
      <c r="SKH224" s="2"/>
      <c r="SKI224" s="2"/>
      <c r="SKJ224" s="2"/>
      <c r="SKK224" s="2"/>
      <c r="SKL224" s="2"/>
      <c r="SKM224" s="2"/>
      <c r="SKN224" s="2"/>
      <c r="SKO224" s="2"/>
      <c r="SKP224" s="2"/>
      <c r="SKQ224" s="2"/>
      <c r="SKR224" s="2"/>
      <c r="SKS224" s="2"/>
      <c r="SKT224" s="2"/>
      <c r="SKU224" s="2"/>
      <c r="SKV224" s="2"/>
      <c r="SKW224" s="2"/>
      <c r="SKX224" s="2"/>
      <c r="SKY224" s="2"/>
      <c r="SKZ224" s="2"/>
      <c r="SLA224" s="2"/>
      <c r="SLB224" s="2"/>
      <c r="SLC224" s="2"/>
      <c r="SLD224" s="2"/>
      <c r="SLE224" s="2"/>
      <c r="SLF224" s="2"/>
      <c r="SLG224" s="2"/>
      <c r="SLH224" s="2"/>
      <c r="SLI224" s="2"/>
      <c r="SLJ224" s="2"/>
      <c r="SLK224" s="2"/>
      <c r="SLL224" s="2"/>
      <c r="SLM224" s="2"/>
      <c r="SLN224" s="2"/>
      <c r="SLO224" s="2"/>
      <c r="SLP224" s="2"/>
      <c r="SLQ224" s="2"/>
      <c r="SLR224" s="2"/>
      <c r="SLS224" s="2"/>
      <c r="SLT224" s="2"/>
      <c r="SLU224" s="2"/>
      <c r="SLV224" s="2"/>
      <c r="SLW224" s="2"/>
      <c r="SLX224" s="2"/>
      <c r="SLY224" s="2"/>
      <c r="SLZ224" s="2"/>
      <c r="SMA224" s="2"/>
      <c r="SMB224" s="2"/>
      <c r="SMC224" s="2"/>
      <c r="SMD224" s="2"/>
      <c r="SME224" s="2"/>
      <c r="SMF224" s="2"/>
      <c r="SMG224" s="2"/>
      <c r="SMH224" s="2"/>
      <c r="SMI224" s="2"/>
      <c r="SMJ224" s="2"/>
      <c r="SMK224" s="2"/>
      <c r="SML224" s="2"/>
      <c r="SMM224" s="2"/>
      <c r="SMN224" s="2"/>
      <c r="SMO224" s="2"/>
      <c r="SMP224" s="2"/>
      <c r="SMQ224" s="2"/>
      <c r="SMR224" s="2"/>
      <c r="SMS224" s="2"/>
      <c r="SMT224" s="2"/>
      <c r="SMU224" s="2"/>
      <c r="SMV224" s="2"/>
      <c r="SMW224" s="2"/>
      <c r="SMX224" s="2"/>
      <c r="SMY224" s="2"/>
      <c r="SMZ224" s="2"/>
      <c r="SNA224" s="2"/>
      <c r="SNB224" s="2"/>
      <c r="SNC224" s="2"/>
      <c r="SND224" s="2"/>
      <c r="SNE224" s="2"/>
      <c r="SNF224" s="2"/>
      <c r="SNG224" s="2"/>
      <c r="SNH224" s="2"/>
      <c r="SNI224" s="2"/>
      <c r="SNJ224" s="2"/>
      <c r="SNK224" s="2"/>
      <c r="SNL224" s="2"/>
      <c r="SNM224" s="2"/>
      <c r="SNN224" s="2"/>
      <c r="SNO224" s="2"/>
      <c r="SNP224" s="2"/>
      <c r="SNQ224" s="2"/>
      <c r="SNR224" s="2"/>
      <c r="SNS224" s="2"/>
      <c r="SNT224" s="2"/>
      <c r="SNU224" s="2"/>
      <c r="SNV224" s="2"/>
      <c r="SNW224" s="2"/>
      <c r="SNX224" s="2"/>
      <c r="SNY224" s="2"/>
      <c r="SNZ224" s="2"/>
      <c r="SOA224" s="2"/>
      <c r="SOB224" s="2"/>
      <c r="SOC224" s="2"/>
      <c r="SOD224" s="2"/>
      <c r="SOE224" s="2"/>
      <c r="SOF224" s="2"/>
      <c r="SOG224" s="2"/>
      <c r="SOH224" s="2"/>
      <c r="SOI224" s="2"/>
      <c r="SOJ224" s="2"/>
      <c r="SOK224" s="2"/>
      <c r="SOL224" s="2"/>
      <c r="SOM224" s="2"/>
      <c r="SON224" s="2"/>
      <c r="SOO224" s="2"/>
      <c r="SOP224" s="2"/>
      <c r="SOQ224" s="2"/>
      <c r="SOR224" s="2"/>
      <c r="SOS224" s="2"/>
      <c r="SOT224" s="2"/>
      <c r="SOU224" s="2"/>
      <c r="SOV224" s="2"/>
      <c r="SOW224" s="2"/>
      <c r="SOX224" s="2"/>
      <c r="SOY224" s="2"/>
      <c r="SOZ224" s="2"/>
      <c r="SPA224" s="2"/>
      <c r="SPB224" s="2"/>
      <c r="SPC224" s="2"/>
      <c r="SPD224" s="2"/>
      <c r="SPE224" s="2"/>
      <c r="SPF224" s="2"/>
      <c r="SPG224" s="2"/>
      <c r="SPH224" s="2"/>
      <c r="SPI224" s="2"/>
      <c r="SPJ224" s="2"/>
      <c r="SPK224" s="2"/>
      <c r="SPL224" s="2"/>
      <c r="SPM224" s="2"/>
      <c r="SPN224" s="2"/>
      <c r="SPO224" s="2"/>
      <c r="SPP224" s="2"/>
      <c r="SPQ224" s="2"/>
      <c r="SPR224" s="2"/>
      <c r="SPS224" s="2"/>
      <c r="SPT224" s="2"/>
      <c r="SPU224" s="2"/>
      <c r="SPV224" s="2"/>
      <c r="SPW224" s="2"/>
      <c r="SPX224" s="2"/>
      <c r="SPY224" s="2"/>
      <c r="SPZ224" s="2"/>
      <c r="SQA224" s="2"/>
      <c r="SQB224" s="2"/>
      <c r="SQC224" s="2"/>
      <c r="SQD224" s="2"/>
      <c r="SQE224" s="2"/>
      <c r="SQF224" s="2"/>
      <c r="SQG224" s="2"/>
      <c r="SQH224" s="2"/>
      <c r="SQI224" s="2"/>
      <c r="SQJ224" s="2"/>
      <c r="SQK224" s="2"/>
      <c r="SQL224" s="2"/>
      <c r="SQM224" s="2"/>
      <c r="SQN224" s="2"/>
      <c r="SQO224" s="2"/>
      <c r="SQP224" s="2"/>
      <c r="SQQ224" s="2"/>
      <c r="SQR224" s="2"/>
      <c r="SQS224" s="2"/>
      <c r="SQT224" s="2"/>
      <c r="SQU224" s="2"/>
      <c r="SQV224" s="2"/>
      <c r="SQW224" s="2"/>
      <c r="SQX224" s="2"/>
      <c r="SQY224" s="2"/>
      <c r="SQZ224" s="2"/>
      <c r="SRA224" s="2"/>
      <c r="SRB224" s="2"/>
      <c r="SRC224" s="2"/>
      <c r="SRD224" s="2"/>
      <c r="SRE224" s="2"/>
      <c r="SRF224" s="2"/>
      <c r="SRG224" s="2"/>
      <c r="SRH224" s="2"/>
      <c r="SRI224" s="2"/>
      <c r="SRJ224" s="2"/>
      <c r="SRK224" s="2"/>
      <c r="SRL224" s="2"/>
      <c r="SRM224" s="2"/>
      <c r="SRN224" s="2"/>
      <c r="SRO224" s="2"/>
      <c r="SRP224" s="2"/>
      <c r="SRQ224" s="2"/>
      <c r="SRR224" s="2"/>
      <c r="SRS224" s="2"/>
      <c r="SRT224" s="2"/>
      <c r="SRU224" s="2"/>
      <c r="SRV224" s="2"/>
      <c r="SRW224" s="2"/>
      <c r="SRX224" s="2"/>
      <c r="SRY224" s="2"/>
      <c r="SRZ224" s="2"/>
      <c r="SSA224" s="2"/>
      <c r="SSB224" s="2"/>
      <c r="SSC224" s="2"/>
      <c r="SSD224" s="2"/>
      <c r="SSE224" s="2"/>
      <c r="SSF224" s="2"/>
      <c r="SSG224" s="2"/>
      <c r="SSH224" s="2"/>
      <c r="SSI224" s="2"/>
      <c r="SSJ224" s="2"/>
      <c r="SSK224" s="2"/>
      <c r="SSL224" s="2"/>
      <c r="SSM224" s="2"/>
      <c r="SSN224" s="2"/>
      <c r="SSO224" s="2"/>
      <c r="SSP224" s="2"/>
      <c r="SSQ224" s="2"/>
      <c r="SSR224" s="2"/>
      <c r="SSS224" s="2"/>
      <c r="SST224" s="2"/>
      <c r="SSU224" s="2"/>
      <c r="SSV224" s="2"/>
      <c r="SSW224" s="2"/>
      <c r="SSX224" s="2"/>
      <c r="SSY224" s="2"/>
      <c r="SSZ224" s="2"/>
      <c r="STA224" s="2"/>
      <c r="STB224" s="2"/>
      <c r="STC224" s="2"/>
      <c r="STD224" s="2"/>
      <c r="STE224" s="2"/>
      <c r="STF224" s="2"/>
      <c r="STG224" s="2"/>
      <c r="STH224" s="2"/>
      <c r="STI224" s="2"/>
      <c r="STJ224" s="2"/>
      <c r="STK224" s="2"/>
      <c r="STL224" s="2"/>
      <c r="STM224" s="2"/>
      <c r="STN224" s="2"/>
      <c r="STO224" s="2"/>
      <c r="STP224" s="2"/>
      <c r="STQ224" s="2"/>
      <c r="STR224" s="2"/>
      <c r="STS224" s="2"/>
      <c r="STT224" s="2"/>
      <c r="STU224" s="2"/>
      <c r="STV224" s="2"/>
      <c r="STW224" s="2"/>
      <c r="STX224" s="2"/>
      <c r="STY224" s="2"/>
      <c r="STZ224" s="2"/>
      <c r="SUA224" s="2"/>
      <c r="SUB224" s="2"/>
      <c r="SUC224" s="2"/>
      <c r="SUD224" s="2"/>
      <c r="SUE224" s="2"/>
      <c r="SUF224" s="2"/>
      <c r="SUG224" s="2"/>
      <c r="SUH224" s="2"/>
      <c r="SUI224" s="2"/>
      <c r="SUJ224" s="2"/>
      <c r="SUK224" s="2"/>
      <c r="SUL224" s="2"/>
      <c r="SUM224" s="2"/>
      <c r="SUN224" s="2"/>
      <c r="SUO224" s="2"/>
      <c r="SUP224" s="2"/>
      <c r="SUQ224" s="2"/>
      <c r="SUR224" s="2"/>
      <c r="SUS224" s="2"/>
      <c r="SUT224" s="2"/>
      <c r="SUU224" s="2"/>
      <c r="SUV224" s="2"/>
      <c r="SUW224" s="2"/>
      <c r="SUX224" s="2"/>
      <c r="SUY224" s="2"/>
      <c r="SUZ224" s="2"/>
      <c r="SVA224" s="2"/>
      <c r="SVB224" s="2"/>
      <c r="SVC224" s="2"/>
      <c r="SVD224" s="2"/>
      <c r="SVE224" s="2"/>
      <c r="SVF224" s="2"/>
      <c r="SVG224" s="2"/>
      <c r="SVH224" s="2"/>
      <c r="SVI224" s="2"/>
      <c r="SVJ224" s="2"/>
      <c r="SVK224" s="2"/>
      <c r="SVL224" s="2"/>
      <c r="SVM224" s="2"/>
      <c r="SVN224" s="2"/>
      <c r="SVO224" s="2"/>
      <c r="SVP224" s="2"/>
      <c r="SVQ224" s="2"/>
      <c r="SVR224" s="2"/>
      <c r="SVS224" s="2"/>
      <c r="SVT224" s="2"/>
      <c r="SVU224" s="2"/>
      <c r="SVV224" s="2"/>
      <c r="SVW224" s="2"/>
      <c r="SVX224" s="2"/>
      <c r="SVY224" s="2"/>
      <c r="SVZ224" s="2"/>
      <c r="SWA224" s="2"/>
      <c r="SWB224" s="2"/>
      <c r="SWC224" s="2"/>
      <c r="SWD224" s="2"/>
      <c r="SWE224" s="2"/>
      <c r="SWF224" s="2"/>
      <c r="SWG224" s="2"/>
      <c r="SWH224" s="2"/>
      <c r="SWI224" s="2"/>
      <c r="SWJ224" s="2"/>
      <c r="SWK224" s="2"/>
      <c r="SWL224" s="2"/>
      <c r="SWM224" s="2"/>
      <c r="SWN224" s="2"/>
      <c r="SWO224" s="2"/>
      <c r="SWP224" s="2"/>
      <c r="SWQ224" s="2"/>
      <c r="SWR224" s="2"/>
      <c r="SWS224" s="2"/>
      <c r="SWT224" s="2"/>
      <c r="SWU224" s="2"/>
      <c r="SWV224" s="2"/>
      <c r="SWW224" s="2"/>
      <c r="SWX224" s="2"/>
      <c r="SWY224" s="2"/>
      <c r="SWZ224" s="2"/>
      <c r="SXA224" s="2"/>
      <c r="SXB224" s="2"/>
      <c r="SXC224" s="2"/>
      <c r="SXD224" s="2"/>
      <c r="SXE224" s="2"/>
      <c r="SXF224" s="2"/>
      <c r="SXG224" s="2"/>
      <c r="SXH224" s="2"/>
      <c r="SXI224" s="2"/>
      <c r="SXJ224" s="2"/>
      <c r="SXK224" s="2"/>
      <c r="SXL224" s="2"/>
      <c r="SXM224" s="2"/>
      <c r="SXN224" s="2"/>
      <c r="SXO224" s="2"/>
      <c r="SXP224" s="2"/>
      <c r="SXQ224" s="2"/>
      <c r="SXR224" s="2"/>
      <c r="SXS224" s="2"/>
      <c r="SXT224" s="2"/>
      <c r="SXU224" s="2"/>
      <c r="SXV224" s="2"/>
      <c r="SXW224" s="2"/>
      <c r="SXX224" s="2"/>
      <c r="SXY224" s="2"/>
      <c r="SXZ224" s="2"/>
      <c r="SYA224" s="2"/>
      <c r="SYB224" s="2"/>
      <c r="SYC224" s="2"/>
      <c r="SYD224" s="2"/>
      <c r="SYE224" s="2"/>
      <c r="SYF224" s="2"/>
      <c r="SYG224" s="2"/>
      <c r="SYH224" s="2"/>
      <c r="SYI224" s="2"/>
      <c r="SYJ224" s="2"/>
      <c r="SYK224" s="2"/>
      <c r="SYL224" s="2"/>
      <c r="SYM224" s="2"/>
      <c r="SYN224" s="2"/>
      <c r="SYO224" s="2"/>
      <c r="SYP224" s="2"/>
      <c r="SYQ224" s="2"/>
      <c r="SYR224" s="2"/>
      <c r="SYS224" s="2"/>
      <c r="SYT224" s="2"/>
      <c r="SYU224" s="2"/>
      <c r="SYV224" s="2"/>
      <c r="SYW224" s="2"/>
      <c r="SYX224" s="2"/>
      <c r="SYY224" s="2"/>
      <c r="SYZ224" s="2"/>
      <c r="SZA224" s="2"/>
      <c r="SZB224" s="2"/>
      <c r="SZC224" s="2"/>
      <c r="SZD224" s="2"/>
      <c r="SZE224" s="2"/>
      <c r="SZF224" s="2"/>
      <c r="SZG224" s="2"/>
      <c r="SZH224" s="2"/>
      <c r="SZI224" s="2"/>
      <c r="SZJ224" s="2"/>
      <c r="SZK224" s="2"/>
      <c r="SZL224" s="2"/>
      <c r="SZM224" s="2"/>
      <c r="SZN224" s="2"/>
      <c r="SZO224" s="2"/>
      <c r="SZP224" s="2"/>
      <c r="SZQ224" s="2"/>
      <c r="SZR224" s="2"/>
      <c r="SZS224" s="2"/>
      <c r="SZT224" s="2"/>
      <c r="SZU224" s="2"/>
      <c r="SZV224" s="2"/>
      <c r="SZW224" s="2"/>
      <c r="SZX224" s="2"/>
      <c r="SZY224" s="2"/>
      <c r="SZZ224" s="2"/>
      <c r="TAA224" s="2"/>
      <c r="TAB224" s="2"/>
      <c r="TAC224" s="2"/>
      <c r="TAD224" s="2"/>
      <c r="TAE224" s="2"/>
      <c r="TAF224" s="2"/>
      <c r="TAG224" s="2"/>
      <c r="TAH224" s="2"/>
      <c r="TAI224" s="2"/>
      <c r="TAJ224" s="2"/>
      <c r="TAK224" s="2"/>
      <c r="TAL224" s="2"/>
      <c r="TAM224" s="2"/>
      <c r="TAN224" s="2"/>
      <c r="TAO224" s="2"/>
      <c r="TAP224" s="2"/>
      <c r="TAQ224" s="2"/>
      <c r="TAR224" s="2"/>
      <c r="TAS224" s="2"/>
      <c r="TAT224" s="2"/>
      <c r="TAU224" s="2"/>
      <c r="TAV224" s="2"/>
      <c r="TAW224" s="2"/>
      <c r="TAX224" s="2"/>
      <c r="TAY224" s="2"/>
      <c r="TAZ224" s="2"/>
      <c r="TBA224" s="2"/>
      <c r="TBB224" s="2"/>
      <c r="TBC224" s="2"/>
      <c r="TBD224" s="2"/>
      <c r="TBE224" s="2"/>
      <c r="TBF224" s="2"/>
      <c r="TBG224" s="2"/>
      <c r="TBH224" s="2"/>
      <c r="TBI224" s="2"/>
      <c r="TBJ224" s="2"/>
      <c r="TBK224" s="2"/>
      <c r="TBL224" s="2"/>
      <c r="TBM224" s="2"/>
      <c r="TBN224" s="2"/>
      <c r="TBO224" s="2"/>
      <c r="TBP224" s="2"/>
      <c r="TBQ224" s="2"/>
      <c r="TBR224" s="2"/>
      <c r="TBS224" s="2"/>
      <c r="TBT224" s="2"/>
      <c r="TBU224" s="2"/>
      <c r="TBV224" s="2"/>
      <c r="TBW224" s="2"/>
      <c r="TBX224" s="2"/>
      <c r="TBY224" s="2"/>
      <c r="TBZ224" s="2"/>
      <c r="TCA224" s="2"/>
      <c r="TCB224" s="2"/>
      <c r="TCC224" s="2"/>
      <c r="TCD224" s="2"/>
      <c r="TCE224" s="2"/>
      <c r="TCF224" s="2"/>
      <c r="TCG224" s="2"/>
      <c r="TCH224" s="2"/>
      <c r="TCI224" s="2"/>
      <c r="TCJ224" s="2"/>
      <c r="TCK224" s="2"/>
      <c r="TCL224" s="2"/>
      <c r="TCM224" s="2"/>
      <c r="TCN224" s="2"/>
      <c r="TCO224" s="2"/>
      <c r="TCP224" s="2"/>
      <c r="TCQ224" s="2"/>
      <c r="TCR224" s="2"/>
      <c r="TCS224" s="2"/>
      <c r="TCT224" s="2"/>
      <c r="TCU224" s="2"/>
      <c r="TCV224" s="2"/>
      <c r="TCW224" s="2"/>
      <c r="TCX224" s="2"/>
      <c r="TCY224" s="2"/>
      <c r="TCZ224" s="2"/>
      <c r="TDA224" s="2"/>
      <c r="TDB224" s="2"/>
      <c r="TDC224" s="2"/>
      <c r="TDD224" s="2"/>
      <c r="TDE224" s="2"/>
      <c r="TDF224" s="2"/>
      <c r="TDG224" s="2"/>
      <c r="TDH224" s="2"/>
      <c r="TDI224" s="2"/>
      <c r="TDJ224" s="2"/>
      <c r="TDK224" s="2"/>
      <c r="TDL224" s="2"/>
      <c r="TDM224" s="2"/>
      <c r="TDN224" s="2"/>
      <c r="TDO224" s="2"/>
      <c r="TDP224" s="2"/>
      <c r="TDQ224" s="2"/>
      <c r="TDR224" s="2"/>
      <c r="TDS224" s="2"/>
      <c r="TDT224" s="2"/>
      <c r="TDU224" s="2"/>
      <c r="TDV224" s="2"/>
      <c r="TDW224" s="2"/>
      <c r="TDX224" s="2"/>
      <c r="TDY224" s="2"/>
      <c r="TDZ224" s="2"/>
      <c r="TEA224" s="2"/>
      <c r="TEB224" s="2"/>
      <c r="TEC224" s="2"/>
      <c r="TED224" s="2"/>
      <c r="TEE224" s="2"/>
      <c r="TEF224" s="2"/>
      <c r="TEG224" s="2"/>
      <c r="TEH224" s="2"/>
      <c r="TEI224" s="2"/>
      <c r="TEJ224" s="2"/>
      <c r="TEK224" s="2"/>
      <c r="TEL224" s="2"/>
      <c r="TEM224" s="2"/>
      <c r="TEN224" s="2"/>
      <c r="TEO224" s="2"/>
      <c r="TEP224" s="2"/>
      <c r="TEQ224" s="2"/>
      <c r="TER224" s="2"/>
      <c r="TES224" s="2"/>
      <c r="TET224" s="2"/>
      <c r="TEU224" s="2"/>
      <c r="TEV224" s="2"/>
      <c r="TEW224" s="2"/>
      <c r="TEX224" s="2"/>
      <c r="TEY224" s="2"/>
      <c r="TEZ224" s="2"/>
      <c r="TFA224" s="2"/>
      <c r="TFB224" s="2"/>
      <c r="TFC224" s="2"/>
      <c r="TFD224" s="2"/>
      <c r="TFE224" s="2"/>
      <c r="TFF224" s="2"/>
      <c r="TFG224" s="2"/>
      <c r="TFH224" s="2"/>
      <c r="TFI224" s="2"/>
      <c r="TFJ224" s="2"/>
      <c r="TFK224" s="2"/>
      <c r="TFL224" s="2"/>
      <c r="TFM224" s="2"/>
      <c r="TFN224" s="2"/>
      <c r="TFO224" s="2"/>
      <c r="TFP224" s="2"/>
      <c r="TFQ224" s="2"/>
      <c r="TFR224" s="2"/>
      <c r="TFS224" s="2"/>
      <c r="TFT224" s="2"/>
      <c r="TFU224" s="2"/>
      <c r="TFV224" s="2"/>
      <c r="TFW224" s="2"/>
      <c r="TFX224" s="2"/>
      <c r="TFY224" s="2"/>
      <c r="TFZ224" s="2"/>
      <c r="TGA224" s="2"/>
      <c r="TGB224" s="2"/>
      <c r="TGC224" s="2"/>
      <c r="TGD224" s="2"/>
      <c r="TGE224" s="2"/>
      <c r="TGF224" s="2"/>
      <c r="TGG224" s="2"/>
      <c r="TGH224" s="2"/>
      <c r="TGI224" s="2"/>
      <c r="TGJ224" s="2"/>
      <c r="TGK224" s="2"/>
      <c r="TGL224" s="2"/>
      <c r="TGM224" s="2"/>
      <c r="TGN224" s="2"/>
      <c r="TGO224" s="2"/>
      <c r="TGP224" s="2"/>
      <c r="TGQ224" s="2"/>
      <c r="TGR224" s="2"/>
      <c r="TGS224" s="2"/>
      <c r="TGT224" s="2"/>
      <c r="TGU224" s="2"/>
      <c r="TGV224" s="2"/>
      <c r="TGW224" s="2"/>
      <c r="TGX224" s="2"/>
      <c r="TGY224" s="2"/>
      <c r="TGZ224" s="2"/>
      <c r="THA224" s="2"/>
      <c r="THB224" s="2"/>
      <c r="THC224" s="2"/>
      <c r="THD224" s="2"/>
      <c r="THE224" s="2"/>
      <c r="THF224" s="2"/>
      <c r="THG224" s="2"/>
      <c r="THH224" s="2"/>
      <c r="THI224" s="2"/>
      <c r="THJ224" s="2"/>
      <c r="THK224" s="2"/>
      <c r="THL224" s="2"/>
      <c r="THM224" s="2"/>
      <c r="THN224" s="2"/>
      <c r="THO224" s="2"/>
      <c r="THP224" s="2"/>
      <c r="THQ224" s="2"/>
      <c r="THR224" s="2"/>
      <c r="THS224" s="2"/>
      <c r="THT224" s="2"/>
      <c r="THU224" s="2"/>
      <c r="THV224" s="2"/>
      <c r="THW224" s="2"/>
      <c r="THX224" s="2"/>
      <c r="THY224" s="2"/>
      <c r="THZ224" s="2"/>
      <c r="TIA224" s="2"/>
      <c r="TIB224" s="2"/>
      <c r="TIC224" s="2"/>
      <c r="TID224" s="2"/>
      <c r="TIE224" s="2"/>
      <c r="TIF224" s="2"/>
      <c r="TIG224" s="2"/>
      <c r="TIH224" s="2"/>
      <c r="TII224" s="2"/>
      <c r="TIJ224" s="2"/>
      <c r="TIK224" s="2"/>
      <c r="TIL224" s="2"/>
      <c r="TIM224" s="2"/>
      <c r="TIN224" s="2"/>
      <c r="TIO224" s="2"/>
      <c r="TIP224" s="2"/>
      <c r="TIQ224" s="2"/>
      <c r="TIR224" s="2"/>
      <c r="TIS224" s="2"/>
      <c r="TIT224" s="2"/>
      <c r="TIU224" s="2"/>
      <c r="TIV224" s="2"/>
      <c r="TIW224" s="2"/>
      <c r="TIX224" s="2"/>
      <c r="TIY224" s="2"/>
      <c r="TIZ224" s="2"/>
      <c r="TJA224" s="2"/>
      <c r="TJB224" s="2"/>
      <c r="TJC224" s="2"/>
      <c r="TJD224" s="2"/>
      <c r="TJE224" s="2"/>
      <c r="TJF224" s="2"/>
      <c r="TJG224" s="2"/>
      <c r="TJH224" s="2"/>
      <c r="TJI224" s="2"/>
      <c r="TJJ224" s="2"/>
      <c r="TJK224" s="2"/>
      <c r="TJL224" s="2"/>
      <c r="TJM224" s="2"/>
      <c r="TJN224" s="2"/>
      <c r="TJO224" s="2"/>
      <c r="TJP224" s="2"/>
      <c r="TJQ224" s="2"/>
      <c r="TJR224" s="2"/>
      <c r="TJS224" s="2"/>
      <c r="TJT224" s="2"/>
      <c r="TJU224" s="2"/>
      <c r="TJV224" s="2"/>
      <c r="TJW224" s="2"/>
      <c r="TJX224" s="2"/>
      <c r="TJY224" s="2"/>
      <c r="TJZ224" s="2"/>
      <c r="TKA224" s="2"/>
      <c r="TKB224" s="2"/>
      <c r="TKC224" s="2"/>
      <c r="TKD224" s="2"/>
      <c r="TKE224" s="2"/>
      <c r="TKF224" s="2"/>
      <c r="TKG224" s="2"/>
      <c r="TKH224" s="2"/>
      <c r="TKI224" s="2"/>
      <c r="TKJ224" s="2"/>
      <c r="TKK224" s="2"/>
      <c r="TKL224" s="2"/>
      <c r="TKM224" s="2"/>
      <c r="TKN224" s="2"/>
      <c r="TKO224" s="2"/>
      <c r="TKP224" s="2"/>
      <c r="TKQ224" s="2"/>
      <c r="TKR224" s="2"/>
      <c r="TKS224" s="2"/>
      <c r="TKT224" s="2"/>
      <c r="TKU224" s="2"/>
      <c r="TKV224" s="2"/>
      <c r="TKW224" s="2"/>
      <c r="TKX224" s="2"/>
      <c r="TKY224" s="2"/>
      <c r="TKZ224" s="2"/>
      <c r="TLA224" s="2"/>
      <c r="TLB224" s="2"/>
      <c r="TLC224" s="2"/>
      <c r="TLD224" s="2"/>
      <c r="TLE224" s="2"/>
      <c r="TLF224" s="2"/>
      <c r="TLG224" s="2"/>
      <c r="TLH224" s="2"/>
      <c r="TLI224" s="2"/>
      <c r="TLJ224" s="2"/>
      <c r="TLK224" s="2"/>
      <c r="TLL224" s="2"/>
      <c r="TLM224" s="2"/>
      <c r="TLN224" s="2"/>
      <c r="TLO224" s="2"/>
      <c r="TLP224" s="2"/>
      <c r="TLQ224" s="2"/>
      <c r="TLR224" s="2"/>
      <c r="TLS224" s="2"/>
      <c r="TLT224" s="2"/>
      <c r="TLU224" s="2"/>
      <c r="TLV224" s="2"/>
      <c r="TLW224" s="2"/>
      <c r="TLX224" s="2"/>
      <c r="TLY224" s="2"/>
      <c r="TLZ224" s="2"/>
      <c r="TMA224" s="2"/>
      <c r="TMB224" s="2"/>
      <c r="TMC224" s="2"/>
      <c r="TMD224" s="2"/>
      <c r="TME224" s="2"/>
      <c r="TMF224" s="2"/>
      <c r="TMG224" s="2"/>
      <c r="TMH224" s="2"/>
      <c r="TMI224" s="2"/>
      <c r="TMJ224" s="2"/>
      <c r="TMK224" s="2"/>
      <c r="TML224" s="2"/>
      <c r="TMM224" s="2"/>
      <c r="TMN224" s="2"/>
      <c r="TMO224" s="2"/>
      <c r="TMP224" s="2"/>
      <c r="TMQ224" s="2"/>
      <c r="TMR224" s="2"/>
      <c r="TMS224" s="2"/>
      <c r="TMT224" s="2"/>
      <c r="TMU224" s="2"/>
      <c r="TMV224" s="2"/>
      <c r="TMW224" s="2"/>
      <c r="TMX224" s="2"/>
      <c r="TMY224" s="2"/>
      <c r="TMZ224" s="2"/>
      <c r="TNA224" s="2"/>
      <c r="TNB224" s="2"/>
      <c r="TNC224" s="2"/>
      <c r="TND224" s="2"/>
      <c r="TNE224" s="2"/>
      <c r="TNF224" s="2"/>
      <c r="TNG224" s="2"/>
      <c r="TNH224" s="2"/>
      <c r="TNI224" s="2"/>
      <c r="TNJ224" s="2"/>
      <c r="TNK224" s="2"/>
      <c r="TNL224" s="2"/>
      <c r="TNM224" s="2"/>
      <c r="TNN224" s="2"/>
      <c r="TNO224" s="2"/>
      <c r="TNP224" s="2"/>
      <c r="TNQ224" s="2"/>
      <c r="TNR224" s="2"/>
      <c r="TNS224" s="2"/>
      <c r="TNT224" s="2"/>
      <c r="TNU224" s="2"/>
      <c r="TNV224" s="2"/>
      <c r="TNW224" s="2"/>
      <c r="TNX224" s="2"/>
      <c r="TNY224" s="2"/>
      <c r="TNZ224" s="2"/>
      <c r="TOA224" s="2"/>
      <c r="TOB224" s="2"/>
      <c r="TOC224" s="2"/>
      <c r="TOD224" s="2"/>
      <c r="TOE224" s="2"/>
      <c r="TOF224" s="2"/>
      <c r="TOG224" s="2"/>
      <c r="TOH224" s="2"/>
      <c r="TOI224" s="2"/>
      <c r="TOJ224" s="2"/>
      <c r="TOK224" s="2"/>
      <c r="TOL224" s="2"/>
      <c r="TOM224" s="2"/>
      <c r="TON224" s="2"/>
      <c r="TOO224" s="2"/>
      <c r="TOP224" s="2"/>
      <c r="TOQ224" s="2"/>
      <c r="TOR224" s="2"/>
      <c r="TOS224" s="2"/>
      <c r="TOT224" s="2"/>
      <c r="TOU224" s="2"/>
      <c r="TOV224" s="2"/>
      <c r="TOW224" s="2"/>
      <c r="TOX224" s="2"/>
      <c r="TOY224" s="2"/>
      <c r="TOZ224" s="2"/>
      <c r="TPA224" s="2"/>
      <c r="TPB224" s="2"/>
      <c r="TPC224" s="2"/>
      <c r="TPD224" s="2"/>
      <c r="TPE224" s="2"/>
      <c r="TPF224" s="2"/>
      <c r="TPG224" s="2"/>
      <c r="TPH224" s="2"/>
      <c r="TPI224" s="2"/>
      <c r="TPJ224" s="2"/>
      <c r="TPK224" s="2"/>
      <c r="TPL224" s="2"/>
      <c r="TPM224" s="2"/>
      <c r="TPN224" s="2"/>
      <c r="TPO224" s="2"/>
      <c r="TPP224" s="2"/>
      <c r="TPQ224" s="2"/>
      <c r="TPR224" s="2"/>
      <c r="TPS224" s="2"/>
      <c r="TPT224" s="2"/>
      <c r="TPU224" s="2"/>
      <c r="TPV224" s="2"/>
      <c r="TPW224" s="2"/>
      <c r="TPX224" s="2"/>
      <c r="TPY224" s="2"/>
      <c r="TPZ224" s="2"/>
      <c r="TQA224" s="2"/>
      <c r="TQB224" s="2"/>
      <c r="TQC224" s="2"/>
      <c r="TQD224" s="2"/>
      <c r="TQE224" s="2"/>
      <c r="TQF224" s="2"/>
      <c r="TQG224" s="2"/>
      <c r="TQH224" s="2"/>
      <c r="TQI224" s="2"/>
      <c r="TQJ224" s="2"/>
      <c r="TQK224" s="2"/>
      <c r="TQL224" s="2"/>
      <c r="TQM224" s="2"/>
      <c r="TQN224" s="2"/>
      <c r="TQO224" s="2"/>
      <c r="TQP224" s="2"/>
      <c r="TQQ224" s="2"/>
      <c r="TQR224" s="2"/>
      <c r="TQS224" s="2"/>
      <c r="TQT224" s="2"/>
      <c r="TQU224" s="2"/>
      <c r="TQV224" s="2"/>
      <c r="TQW224" s="2"/>
      <c r="TQX224" s="2"/>
      <c r="TQY224" s="2"/>
      <c r="TQZ224" s="2"/>
      <c r="TRA224" s="2"/>
      <c r="TRB224" s="2"/>
      <c r="TRC224" s="2"/>
      <c r="TRD224" s="2"/>
      <c r="TRE224" s="2"/>
      <c r="TRF224" s="2"/>
      <c r="TRG224" s="2"/>
      <c r="TRH224" s="2"/>
      <c r="TRI224" s="2"/>
      <c r="TRJ224" s="2"/>
      <c r="TRK224" s="2"/>
      <c r="TRL224" s="2"/>
      <c r="TRM224" s="2"/>
      <c r="TRN224" s="2"/>
      <c r="TRO224" s="2"/>
      <c r="TRP224" s="2"/>
      <c r="TRQ224" s="2"/>
      <c r="TRR224" s="2"/>
      <c r="TRS224" s="2"/>
      <c r="TRT224" s="2"/>
      <c r="TRU224" s="2"/>
      <c r="TRV224" s="2"/>
      <c r="TRW224" s="2"/>
      <c r="TRX224" s="2"/>
      <c r="TRY224" s="2"/>
      <c r="TRZ224" s="2"/>
      <c r="TSA224" s="2"/>
      <c r="TSB224" s="2"/>
      <c r="TSC224" s="2"/>
      <c r="TSD224" s="2"/>
      <c r="TSE224" s="2"/>
      <c r="TSF224" s="2"/>
      <c r="TSG224" s="2"/>
      <c r="TSH224" s="2"/>
      <c r="TSI224" s="2"/>
      <c r="TSJ224" s="2"/>
      <c r="TSK224" s="2"/>
      <c r="TSL224" s="2"/>
      <c r="TSM224" s="2"/>
      <c r="TSN224" s="2"/>
      <c r="TSO224" s="2"/>
      <c r="TSP224" s="2"/>
      <c r="TSQ224" s="2"/>
      <c r="TSR224" s="2"/>
      <c r="TSS224" s="2"/>
      <c r="TST224" s="2"/>
      <c r="TSU224" s="2"/>
      <c r="TSV224" s="2"/>
      <c r="TSW224" s="2"/>
      <c r="TSX224" s="2"/>
      <c r="TSY224" s="2"/>
      <c r="TSZ224" s="2"/>
      <c r="TTA224" s="2"/>
      <c r="TTB224" s="2"/>
      <c r="TTC224" s="2"/>
      <c r="TTD224" s="2"/>
      <c r="TTE224" s="2"/>
      <c r="TTF224" s="2"/>
      <c r="TTG224" s="2"/>
      <c r="TTH224" s="2"/>
      <c r="TTI224" s="2"/>
      <c r="TTJ224" s="2"/>
      <c r="TTK224" s="2"/>
      <c r="TTL224" s="2"/>
      <c r="TTM224" s="2"/>
      <c r="TTN224" s="2"/>
      <c r="TTO224" s="2"/>
      <c r="TTP224" s="2"/>
      <c r="TTQ224" s="2"/>
      <c r="TTR224" s="2"/>
      <c r="TTS224" s="2"/>
      <c r="TTT224" s="2"/>
      <c r="TTU224" s="2"/>
      <c r="TTV224" s="2"/>
      <c r="TTW224" s="2"/>
      <c r="TTX224" s="2"/>
      <c r="TTY224" s="2"/>
      <c r="TTZ224" s="2"/>
      <c r="TUA224" s="2"/>
      <c r="TUB224" s="2"/>
      <c r="TUC224" s="2"/>
      <c r="TUD224" s="2"/>
      <c r="TUE224" s="2"/>
      <c r="TUF224" s="2"/>
      <c r="TUG224" s="2"/>
      <c r="TUH224" s="2"/>
      <c r="TUI224" s="2"/>
      <c r="TUJ224" s="2"/>
      <c r="TUK224" s="2"/>
      <c r="TUL224" s="2"/>
      <c r="TUM224" s="2"/>
      <c r="TUN224" s="2"/>
      <c r="TUO224" s="2"/>
      <c r="TUP224" s="2"/>
      <c r="TUQ224" s="2"/>
      <c r="TUR224" s="2"/>
      <c r="TUS224" s="2"/>
      <c r="TUT224" s="2"/>
      <c r="TUU224" s="2"/>
      <c r="TUV224" s="2"/>
      <c r="TUW224" s="2"/>
      <c r="TUX224" s="2"/>
      <c r="TUY224" s="2"/>
      <c r="TUZ224" s="2"/>
      <c r="TVA224" s="2"/>
      <c r="TVB224" s="2"/>
      <c r="TVC224" s="2"/>
      <c r="TVD224" s="2"/>
      <c r="TVE224" s="2"/>
      <c r="TVF224" s="2"/>
      <c r="TVG224" s="2"/>
      <c r="TVH224" s="2"/>
      <c r="TVI224" s="2"/>
      <c r="TVJ224" s="2"/>
      <c r="TVK224" s="2"/>
      <c r="TVL224" s="2"/>
      <c r="TVM224" s="2"/>
      <c r="TVN224" s="2"/>
      <c r="TVO224" s="2"/>
      <c r="TVP224" s="2"/>
      <c r="TVQ224" s="2"/>
      <c r="TVR224" s="2"/>
      <c r="TVS224" s="2"/>
      <c r="TVT224" s="2"/>
      <c r="TVU224" s="2"/>
      <c r="TVV224" s="2"/>
      <c r="TVW224" s="2"/>
      <c r="TVX224" s="2"/>
      <c r="TVY224" s="2"/>
      <c r="TVZ224" s="2"/>
      <c r="TWA224" s="2"/>
      <c r="TWB224" s="2"/>
      <c r="TWC224" s="2"/>
      <c r="TWD224" s="2"/>
      <c r="TWE224" s="2"/>
      <c r="TWF224" s="2"/>
      <c r="TWG224" s="2"/>
      <c r="TWH224" s="2"/>
      <c r="TWI224" s="2"/>
      <c r="TWJ224" s="2"/>
      <c r="TWK224" s="2"/>
      <c r="TWL224" s="2"/>
      <c r="TWM224" s="2"/>
      <c r="TWN224" s="2"/>
      <c r="TWO224" s="2"/>
      <c r="TWP224" s="2"/>
      <c r="TWQ224" s="2"/>
      <c r="TWR224" s="2"/>
      <c r="TWS224" s="2"/>
      <c r="TWT224" s="2"/>
      <c r="TWU224" s="2"/>
      <c r="TWV224" s="2"/>
      <c r="TWW224" s="2"/>
      <c r="TWX224" s="2"/>
      <c r="TWY224" s="2"/>
      <c r="TWZ224" s="2"/>
      <c r="TXA224" s="2"/>
      <c r="TXB224" s="2"/>
      <c r="TXC224" s="2"/>
      <c r="TXD224" s="2"/>
      <c r="TXE224" s="2"/>
      <c r="TXF224" s="2"/>
      <c r="TXG224" s="2"/>
      <c r="TXH224" s="2"/>
      <c r="TXI224" s="2"/>
      <c r="TXJ224" s="2"/>
      <c r="TXK224" s="2"/>
      <c r="TXL224" s="2"/>
      <c r="TXM224" s="2"/>
      <c r="TXN224" s="2"/>
      <c r="TXO224" s="2"/>
      <c r="TXP224" s="2"/>
      <c r="TXQ224" s="2"/>
      <c r="TXR224" s="2"/>
      <c r="TXS224" s="2"/>
      <c r="TXT224" s="2"/>
      <c r="TXU224" s="2"/>
      <c r="TXV224" s="2"/>
      <c r="TXW224" s="2"/>
      <c r="TXX224" s="2"/>
      <c r="TXY224" s="2"/>
      <c r="TXZ224" s="2"/>
      <c r="TYA224" s="2"/>
      <c r="TYB224" s="2"/>
      <c r="TYC224" s="2"/>
      <c r="TYD224" s="2"/>
      <c r="TYE224" s="2"/>
      <c r="TYF224" s="2"/>
      <c r="TYG224" s="2"/>
      <c r="TYH224" s="2"/>
      <c r="TYI224" s="2"/>
      <c r="TYJ224" s="2"/>
      <c r="TYK224" s="2"/>
      <c r="TYL224" s="2"/>
      <c r="TYM224" s="2"/>
      <c r="TYN224" s="2"/>
      <c r="TYO224" s="2"/>
      <c r="TYP224" s="2"/>
      <c r="TYQ224" s="2"/>
      <c r="TYR224" s="2"/>
      <c r="TYS224" s="2"/>
      <c r="TYT224" s="2"/>
      <c r="TYU224" s="2"/>
      <c r="TYV224" s="2"/>
      <c r="TYW224" s="2"/>
      <c r="TYX224" s="2"/>
      <c r="TYY224" s="2"/>
      <c r="TYZ224" s="2"/>
      <c r="TZA224" s="2"/>
      <c r="TZB224" s="2"/>
      <c r="TZC224" s="2"/>
      <c r="TZD224" s="2"/>
      <c r="TZE224" s="2"/>
      <c r="TZF224" s="2"/>
      <c r="TZG224" s="2"/>
      <c r="TZH224" s="2"/>
      <c r="TZI224" s="2"/>
      <c r="TZJ224" s="2"/>
      <c r="TZK224" s="2"/>
      <c r="TZL224" s="2"/>
      <c r="TZM224" s="2"/>
      <c r="TZN224" s="2"/>
      <c r="TZO224" s="2"/>
      <c r="TZP224" s="2"/>
      <c r="TZQ224" s="2"/>
      <c r="TZR224" s="2"/>
      <c r="TZS224" s="2"/>
      <c r="TZT224" s="2"/>
      <c r="TZU224" s="2"/>
      <c r="TZV224" s="2"/>
      <c r="TZW224" s="2"/>
      <c r="TZX224" s="2"/>
      <c r="TZY224" s="2"/>
      <c r="TZZ224" s="2"/>
      <c r="UAA224" s="2"/>
      <c r="UAB224" s="2"/>
      <c r="UAC224" s="2"/>
      <c r="UAD224" s="2"/>
      <c r="UAE224" s="2"/>
      <c r="UAF224" s="2"/>
      <c r="UAG224" s="2"/>
      <c r="UAH224" s="2"/>
      <c r="UAI224" s="2"/>
      <c r="UAJ224" s="2"/>
      <c r="UAK224" s="2"/>
      <c r="UAL224" s="2"/>
      <c r="UAM224" s="2"/>
      <c r="UAN224" s="2"/>
      <c r="UAO224" s="2"/>
      <c r="UAP224" s="2"/>
      <c r="UAQ224" s="2"/>
      <c r="UAR224" s="2"/>
      <c r="UAS224" s="2"/>
      <c r="UAT224" s="2"/>
      <c r="UAU224" s="2"/>
      <c r="UAV224" s="2"/>
      <c r="UAW224" s="2"/>
      <c r="UAX224" s="2"/>
      <c r="UAY224" s="2"/>
      <c r="UAZ224" s="2"/>
      <c r="UBA224" s="2"/>
      <c r="UBB224" s="2"/>
      <c r="UBC224" s="2"/>
      <c r="UBD224" s="2"/>
      <c r="UBE224" s="2"/>
      <c r="UBF224" s="2"/>
      <c r="UBG224" s="2"/>
      <c r="UBH224" s="2"/>
      <c r="UBI224" s="2"/>
      <c r="UBJ224" s="2"/>
      <c r="UBK224" s="2"/>
      <c r="UBL224" s="2"/>
      <c r="UBM224" s="2"/>
      <c r="UBN224" s="2"/>
      <c r="UBO224" s="2"/>
      <c r="UBP224" s="2"/>
      <c r="UBQ224" s="2"/>
      <c r="UBR224" s="2"/>
      <c r="UBS224" s="2"/>
      <c r="UBT224" s="2"/>
      <c r="UBU224" s="2"/>
      <c r="UBV224" s="2"/>
      <c r="UBW224" s="2"/>
      <c r="UBX224" s="2"/>
      <c r="UBY224" s="2"/>
      <c r="UBZ224" s="2"/>
      <c r="UCA224" s="2"/>
      <c r="UCB224" s="2"/>
      <c r="UCC224" s="2"/>
      <c r="UCD224" s="2"/>
      <c r="UCE224" s="2"/>
      <c r="UCF224" s="2"/>
      <c r="UCG224" s="2"/>
      <c r="UCH224" s="2"/>
      <c r="UCI224" s="2"/>
      <c r="UCJ224" s="2"/>
      <c r="UCK224" s="2"/>
      <c r="UCL224" s="2"/>
      <c r="UCM224" s="2"/>
      <c r="UCN224" s="2"/>
      <c r="UCO224" s="2"/>
      <c r="UCP224" s="2"/>
      <c r="UCQ224" s="2"/>
      <c r="UCR224" s="2"/>
      <c r="UCS224" s="2"/>
      <c r="UCT224" s="2"/>
      <c r="UCU224" s="2"/>
      <c r="UCV224" s="2"/>
      <c r="UCW224" s="2"/>
      <c r="UCX224" s="2"/>
      <c r="UCY224" s="2"/>
      <c r="UCZ224" s="2"/>
      <c r="UDA224" s="2"/>
      <c r="UDB224" s="2"/>
      <c r="UDC224" s="2"/>
      <c r="UDD224" s="2"/>
      <c r="UDE224" s="2"/>
      <c r="UDF224" s="2"/>
      <c r="UDG224" s="2"/>
      <c r="UDH224" s="2"/>
      <c r="UDI224" s="2"/>
      <c r="UDJ224" s="2"/>
      <c r="UDK224" s="2"/>
      <c r="UDL224" s="2"/>
      <c r="UDM224" s="2"/>
      <c r="UDN224" s="2"/>
      <c r="UDO224" s="2"/>
      <c r="UDP224" s="2"/>
      <c r="UDQ224" s="2"/>
      <c r="UDR224" s="2"/>
      <c r="UDS224" s="2"/>
      <c r="UDT224" s="2"/>
      <c r="UDU224" s="2"/>
      <c r="UDV224" s="2"/>
      <c r="UDW224" s="2"/>
      <c r="UDX224" s="2"/>
      <c r="UDY224" s="2"/>
      <c r="UDZ224" s="2"/>
      <c r="UEA224" s="2"/>
      <c r="UEB224" s="2"/>
      <c r="UEC224" s="2"/>
      <c r="UED224" s="2"/>
      <c r="UEE224" s="2"/>
      <c r="UEF224" s="2"/>
      <c r="UEG224" s="2"/>
      <c r="UEH224" s="2"/>
      <c r="UEI224" s="2"/>
      <c r="UEJ224" s="2"/>
      <c r="UEK224" s="2"/>
      <c r="UEL224" s="2"/>
      <c r="UEM224" s="2"/>
      <c r="UEN224" s="2"/>
      <c r="UEO224" s="2"/>
      <c r="UEP224" s="2"/>
      <c r="UEQ224" s="2"/>
      <c r="UER224" s="2"/>
      <c r="UES224" s="2"/>
      <c r="UET224" s="2"/>
      <c r="UEU224" s="2"/>
      <c r="UEV224" s="2"/>
      <c r="UEW224" s="2"/>
      <c r="UEX224" s="2"/>
      <c r="UEY224" s="2"/>
      <c r="UEZ224" s="2"/>
      <c r="UFA224" s="2"/>
      <c r="UFB224" s="2"/>
      <c r="UFC224" s="2"/>
      <c r="UFD224" s="2"/>
      <c r="UFE224" s="2"/>
      <c r="UFF224" s="2"/>
      <c r="UFG224" s="2"/>
      <c r="UFH224" s="2"/>
      <c r="UFI224" s="2"/>
      <c r="UFJ224" s="2"/>
      <c r="UFK224" s="2"/>
      <c r="UFL224" s="2"/>
      <c r="UFM224" s="2"/>
      <c r="UFN224" s="2"/>
      <c r="UFO224" s="2"/>
      <c r="UFP224" s="2"/>
      <c r="UFQ224" s="2"/>
      <c r="UFR224" s="2"/>
      <c r="UFS224" s="2"/>
      <c r="UFT224" s="2"/>
      <c r="UFU224" s="2"/>
      <c r="UFV224" s="2"/>
      <c r="UFW224" s="2"/>
      <c r="UFX224" s="2"/>
      <c r="UFY224" s="2"/>
      <c r="UFZ224" s="2"/>
      <c r="UGA224" s="2"/>
      <c r="UGB224" s="2"/>
      <c r="UGC224" s="2"/>
      <c r="UGD224" s="2"/>
      <c r="UGE224" s="2"/>
      <c r="UGF224" s="2"/>
      <c r="UGG224" s="2"/>
      <c r="UGH224" s="2"/>
      <c r="UGI224" s="2"/>
      <c r="UGJ224" s="2"/>
      <c r="UGK224" s="2"/>
      <c r="UGL224" s="2"/>
      <c r="UGM224" s="2"/>
      <c r="UGN224" s="2"/>
      <c r="UGO224" s="2"/>
      <c r="UGP224" s="2"/>
      <c r="UGQ224" s="2"/>
      <c r="UGR224" s="2"/>
      <c r="UGS224" s="2"/>
      <c r="UGT224" s="2"/>
      <c r="UGU224" s="2"/>
      <c r="UGV224" s="2"/>
      <c r="UGW224" s="2"/>
      <c r="UGX224" s="2"/>
      <c r="UGY224" s="2"/>
      <c r="UGZ224" s="2"/>
      <c r="UHA224" s="2"/>
      <c r="UHB224" s="2"/>
      <c r="UHC224" s="2"/>
      <c r="UHD224" s="2"/>
      <c r="UHE224" s="2"/>
      <c r="UHF224" s="2"/>
      <c r="UHG224" s="2"/>
      <c r="UHH224" s="2"/>
      <c r="UHI224" s="2"/>
      <c r="UHJ224" s="2"/>
      <c r="UHK224" s="2"/>
      <c r="UHL224" s="2"/>
      <c r="UHM224" s="2"/>
      <c r="UHN224" s="2"/>
      <c r="UHO224" s="2"/>
      <c r="UHP224" s="2"/>
      <c r="UHQ224" s="2"/>
      <c r="UHR224" s="2"/>
      <c r="UHS224" s="2"/>
      <c r="UHT224" s="2"/>
      <c r="UHU224" s="2"/>
      <c r="UHV224" s="2"/>
      <c r="UHW224" s="2"/>
      <c r="UHX224" s="2"/>
      <c r="UHY224" s="2"/>
      <c r="UHZ224" s="2"/>
      <c r="UIA224" s="2"/>
      <c r="UIB224" s="2"/>
      <c r="UIC224" s="2"/>
      <c r="UID224" s="2"/>
      <c r="UIE224" s="2"/>
      <c r="UIF224" s="2"/>
      <c r="UIG224" s="2"/>
      <c r="UIH224" s="2"/>
      <c r="UII224" s="2"/>
      <c r="UIJ224" s="2"/>
      <c r="UIK224" s="2"/>
      <c r="UIL224" s="2"/>
      <c r="UIM224" s="2"/>
      <c r="UIN224" s="2"/>
      <c r="UIO224" s="2"/>
      <c r="UIP224" s="2"/>
      <c r="UIQ224" s="2"/>
      <c r="UIR224" s="2"/>
      <c r="UIS224" s="2"/>
      <c r="UIT224" s="2"/>
      <c r="UIU224" s="2"/>
      <c r="UIV224" s="2"/>
      <c r="UIW224" s="2"/>
      <c r="UIX224" s="2"/>
      <c r="UIY224" s="2"/>
      <c r="UIZ224" s="2"/>
      <c r="UJA224" s="2"/>
      <c r="UJB224" s="2"/>
      <c r="UJC224" s="2"/>
      <c r="UJD224" s="2"/>
      <c r="UJE224" s="2"/>
      <c r="UJF224" s="2"/>
      <c r="UJG224" s="2"/>
      <c r="UJH224" s="2"/>
      <c r="UJI224" s="2"/>
      <c r="UJJ224" s="2"/>
      <c r="UJK224" s="2"/>
      <c r="UJL224" s="2"/>
      <c r="UJM224" s="2"/>
      <c r="UJN224" s="2"/>
      <c r="UJO224" s="2"/>
      <c r="UJP224" s="2"/>
      <c r="UJQ224" s="2"/>
      <c r="UJR224" s="2"/>
      <c r="UJS224" s="2"/>
      <c r="UJT224" s="2"/>
      <c r="UJU224" s="2"/>
      <c r="UJV224" s="2"/>
      <c r="UJW224" s="2"/>
      <c r="UJX224" s="2"/>
      <c r="UJY224" s="2"/>
      <c r="UJZ224" s="2"/>
      <c r="UKA224" s="2"/>
      <c r="UKB224" s="2"/>
      <c r="UKC224" s="2"/>
      <c r="UKD224" s="2"/>
      <c r="UKE224" s="2"/>
      <c r="UKF224" s="2"/>
      <c r="UKG224" s="2"/>
      <c r="UKH224" s="2"/>
      <c r="UKI224" s="2"/>
      <c r="UKJ224" s="2"/>
      <c r="UKK224" s="2"/>
      <c r="UKL224" s="2"/>
      <c r="UKM224" s="2"/>
      <c r="UKN224" s="2"/>
      <c r="UKO224" s="2"/>
      <c r="UKP224" s="2"/>
      <c r="UKQ224" s="2"/>
      <c r="UKR224" s="2"/>
      <c r="UKS224" s="2"/>
      <c r="UKT224" s="2"/>
      <c r="UKU224" s="2"/>
      <c r="UKV224" s="2"/>
      <c r="UKW224" s="2"/>
      <c r="UKX224" s="2"/>
      <c r="UKY224" s="2"/>
      <c r="UKZ224" s="2"/>
      <c r="ULA224" s="2"/>
      <c r="ULB224" s="2"/>
      <c r="ULC224" s="2"/>
      <c r="ULD224" s="2"/>
      <c r="ULE224" s="2"/>
      <c r="ULF224" s="2"/>
      <c r="ULG224" s="2"/>
      <c r="ULH224" s="2"/>
      <c r="ULI224" s="2"/>
      <c r="ULJ224" s="2"/>
      <c r="ULK224" s="2"/>
      <c r="ULL224" s="2"/>
      <c r="ULM224" s="2"/>
      <c r="ULN224" s="2"/>
      <c r="ULO224" s="2"/>
      <c r="ULP224" s="2"/>
      <c r="ULQ224" s="2"/>
      <c r="ULR224" s="2"/>
      <c r="ULS224" s="2"/>
      <c r="ULT224" s="2"/>
      <c r="ULU224" s="2"/>
      <c r="ULV224" s="2"/>
      <c r="ULW224" s="2"/>
      <c r="ULX224" s="2"/>
      <c r="ULY224" s="2"/>
      <c r="ULZ224" s="2"/>
      <c r="UMA224" s="2"/>
      <c r="UMB224" s="2"/>
      <c r="UMC224" s="2"/>
      <c r="UMD224" s="2"/>
      <c r="UME224" s="2"/>
      <c r="UMF224" s="2"/>
      <c r="UMG224" s="2"/>
      <c r="UMH224" s="2"/>
      <c r="UMI224" s="2"/>
      <c r="UMJ224" s="2"/>
      <c r="UMK224" s="2"/>
      <c r="UML224" s="2"/>
      <c r="UMM224" s="2"/>
      <c r="UMN224" s="2"/>
      <c r="UMO224" s="2"/>
      <c r="UMP224" s="2"/>
      <c r="UMQ224" s="2"/>
      <c r="UMR224" s="2"/>
      <c r="UMS224" s="2"/>
      <c r="UMT224" s="2"/>
      <c r="UMU224" s="2"/>
      <c r="UMV224" s="2"/>
      <c r="UMW224" s="2"/>
      <c r="UMX224" s="2"/>
      <c r="UMY224" s="2"/>
      <c r="UMZ224" s="2"/>
      <c r="UNA224" s="2"/>
      <c r="UNB224" s="2"/>
      <c r="UNC224" s="2"/>
      <c r="UND224" s="2"/>
      <c r="UNE224" s="2"/>
      <c r="UNF224" s="2"/>
      <c r="UNG224" s="2"/>
      <c r="UNH224" s="2"/>
      <c r="UNI224" s="2"/>
      <c r="UNJ224" s="2"/>
      <c r="UNK224" s="2"/>
      <c r="UNL224" s="2"/>
      <c r="UNM224" s="2"/>
      <c r="UNN224" s="2"/>
      <c r="UNO224" s="2"/>
      <c r="UNP224" s="2"/>
      <c r="UNQ224" s="2"/>
      <c r="UNR224" s="2"/>
      <c r="UNS224" s="2"/>
      <c r="UNT224" s="2"/>
      <c r="UNU224" s="2"/>
      <c r="UNV224" s="2"/>
      <c r="UNW224" s="2"/>
      <c r="UNX224" s="2"/>
      <c r="UNY224" s="2"/>
      <c r="UNZ224" s="2"/>
      <c r="UOA224" s="2"/>
      <c r="UOB224" s="2"/>
      <c r="UOC224" s="2"/>
      <c r="UOD224" s="2"/>
      <c r="UOE224" s="2"/>
      <c r="UOF224" s="2"/>
      <c r="UOG224" s="2"/>
      <c r="UOH224" s="2"/>
      <c r="UOI224" s="2"/>
      <c r="UOJ224" s="2"/>
      <c r="UOK224" s="2"/>
      <c r="UOL224" s="2"/>
      <c r="UOM224" s="2"/>
      <c r="UON224" s="2"/>
      <c r="UOO224" s="2"/>
      <c r="UOP224" s="2"/>
      <c r="UOQ224" s="2"/>
      <c r="UOR224" s="2"/>
      <c r="UOS224" s="2"/>
      <c r="UOT224" s="2"/>
      <c r="UOU224" s="2"/>
      <c r="UOV224" s="2"/>
      <c r="UOW224" s="2"/>
      <c r="UOX224" s="2"/>
      <c r="UOY224" s="2"/>
      <c r="UOZ224" s="2"/>
      <c r="UPA224" s="2"/>
      <c r="UPB224" s="2"/>
      <c r="UPC224" s="2"/>
      <c r="UPD224" s="2"/>
      <c r="UPE224" s="2"/>
      <c r="UPF224" s="2"/>
      <c r="UPG224" s="2"/>
      <c r="UPH224" s="2"/>
      <c r="UPI224" s="2"/>
      <c r="UPJ224" s="2"/>
      <c r="UPK224" s="2"/>
      <c r="UPL224" s="2"/>
      <c r="UPM224" s="2"/>
      <c r="UPN224" s="2"/>
      <c r="UPO224" s="2"/>
      <c r="UPP224" s="2"/>
      <c r="UPQ224" s="2"/>
      <c r="UPR224" s="2"/>
      <c r="UPS224" s="2"/>
      <c r="UPT224" s="2"/>
      <c r="UPU224" s="2"/>
      <c r="UPV224" s="2"/>
      <c r="UPW224" s="2"/>
      <c r="UPX224" s="2"/>
      <c r="UPY224" s="2"/>
      <c r="UPZ224" s="2"/>
      <c r="UQA224" s="2"/>
      <c r="UQB224" s="2"/>
      <c r="UQC224" s="2"/>
      <c r="UQD224" s="2"/>
      <c r="UQE224" s="2"/>
      <c r="UQF224" s="2"/>
      <c r="UQG224" s="2"/>
      <c r="UQH224" s="2"/>
      <c r="UQI224" s="2"/>
      <c r="UQJ224" s="2"/>
      <c r="UQK224" s="2"/>
      <c r="UQL224" s="2"/>
      <c r="UQM224" s="2"/>
      <c r="UQN224" s="2"/>
      <c r="UQO224" s="2"/>
      <c r="UQP224" s="2"/>
      <c r="UQQ224" s="2"/>
      <c r="UQR224" s="2"/>
      <c r="UQS224" s="2"/>
      <c r="UQT224" s="2"/>
      <c r="UQU224" s="2"/>
      <c r="UQV224" s="2"/>
      <c r="UQW224" s="2"/>
      <c r="UQX224" s="2"/>
      <c r="UQY224" s="2"/>
      <c r="UQZ224" s="2"/>
      <c r="URA224" s="2"/>
      <c r="URB224" s="2"/>
      <c r="URC224" s="2"/>
      <c r="URD224" s="2"/>
      <c r="URE224" s="2"/>
      <c r="URF224" s="2"/>
      <c r="URG224" s="2"/>
      <c r="URH224" s="2"/>
      <c r="URI224" s="2"/>
      <c r="URJ224" s="2"/>
      <c r="URK224" s="2"/>
      <c r="URL224" s="2"/>
      <c r="URM224" s="2"/>
      <c r="URN224" s="2"/>
      <c r="URO224" s="2"/>
      <c r="URP224" s="2"/>
      <c r="URQ224" s="2"/>
      <c r="URR224" s="2"/>
      <c r="URS224" s="2"/>
      <c r="URT224" s="2"/>
      <c r="URU224" s="2"/>
      <c r="URV224" s="2"/>
      <c r="URW224" s="2"/>
      <c r="URX224" s="2"/>
      <c r="URY224" s="2"/>
      <c r="URZ224" s="2"/>
      <c r="USA224" s="2"/>
      <c r="USB224" s="2"/>
      <c r="USC224" s="2"/>
      <c r="USD224" s="2"/>
      <c r="USE224" s="2"/>
      <c r="USF224" s="2"/>
      <c r="USG224" s="2"/>
      <c r="USH224" s="2"/>
      <c r="USI224" s="2"/>
      <c r="USJ224" s="2"/>
      <c r="USK224" s="2"/>
      <c r="USL224" s="2"/>
      <c r="USM224" s="2"/>
      <c r="USN224" s="2"/>
      <c r="USO224" s="2"/>
      <c r="USP224" s="2"/>
      <c r="USQ224" s="2"/>
      <c r="USR224" s="2"/>
      <c r="USS224" s="2"/>
      <c r="UST224" s="2"/>
      <c r="USU224" s="2"/>
      <c r="USV224" s="2"/>
      <c r="USW224" s="2"/>
      <c r="USX224" s="2"/>
      <c r="USY224" s="2"/>
      <c r="USZ224" s="2"/>
      <c r="UTA224" s="2"/>
      <c r="UTB224" s="2"/>
      <c r="UTC224" s="2"/>
      <c r="UTD224" s="2"/>
      <c r="UTE224" s="2"/>
      <c r="UTF224" s="2"/>
      <c r="UTG224" s="2"/>
      <c r="UTH224" s="2"/>
      <c r="UTI224" s="2"/>
      <c r="UTJ224" s="2"/>
      <c r="UTK224" s="2"/>
      <c r="UTL224" s="2"/>
      <c r="UTM224" s="2"/>
      <c r="UTN224" s="2"/>
      <c r="UTO224" s="2"/>
      <c r="UTP224" s="2"/>
      <c r="UTQ224" s="2"/>
      <c r="UTR224" s="2"/>
      <c r="UTS224" s="2"/>
      <c r="UTT224" s="2"/>
      <c r="UTU224" s="2"/>
      <c r="UTV224" s="2"/>
      <c r="UTW224" s="2"/>
      <c r="UTX224" s="2"/>
      <c r="UTY224" s="2"/>
      <c r="UTZ224" s="2"/>
      <c r="UUA224" s="2"/>
      <c r="UUB224" s="2"/>
      <c r="UUC224" s="2"/>
      <c r="UUD224" s="2"/>
      <c r="UUE224" s="2"/>
      <c r="UUF224" s="2"/>
      <c r="UUG224" s="2"/>
      <c r="UUH224" s="2"/>
      <c r="UUI224" s="2"/>
      <c r="UUJ224" s="2"/>
      <c r="UUK224" s="2"/>
      <c r="UUL224" s="2"/>
      <c r="UUM224" s="2"/>
      <c r="UUN224" s="2"/>
      <c r="UUO224" s="2"/>
      <c r="UUP224" s="2"/>
      <c r="UUQ224" s="2"/>
      <c r="UUR224" s="2"/>
      <c r="UUS224" s="2"/>
      <c r="UUT224" s="2"/>
      <c r="UUU224" s="2"/>
      <c r="UUV224" s="2"/>
      <c r="UUW224" s="2"/>
      <c r="UUX224" s="2"/>
      <c r="UUY224" s="2"/>
      <c r="UUZ224" s="2"/>
      <c r="UVA224" s="2"/>
      <c r="UVB224" s="2"/>
      <c r="UVC224" s="2"/>
      <c r="UVD224" s="2"/>
      <c r="UVE224" s="2"/>
      <c r="UVF224" s="2"/>
      <c r="UVG224" s="2"/>
      <c r="UVH224" s="2"/>
      <c r="UVI224" s="2"/>
      <c r="UVJ224" s="2"/>
      <c r="UVK224" s="2"/>
      <c r="UVL224" s="2"/>
      <c r="UVM224" s="2"/>
      <c r="UVN224" s="2"/>
      <c r="UVO224" s="2"/>
      <c r="UVP224" s="2"/>
      <c r="UVQ224" s="2"/>
      <c r="UVR224" s="2"/>
      <c r="UVS224" s="2"/>
      <c r="UVT224" s="2"/>
      <c r="UVU224" s="2"/>
      <c r="UVV224" s="2"/>
      <c r="UVW224" s="2"/>
      <c r="UVX224" s="2"/>
      <c r="UVY224" s="2"/>
      <c r="UVZ224" s="2"/>
      <c r="UWA224" s="2"/>
      <c r="UWB224" s="2"/>
      <c r="UWC224" s="2"/>
      <c r="UWD224" s="2"/>
      <c r="UWE224" s="2"/>
      <c r="UWF224" s="2"/>
      <c r="UWG224" s="2"/>
      <c r="UWH224" s="2"/>
      <c r="UWI224" s="2"/>
      <c r="UWJ224" s="2"/>
      <c r="UWK224" s="2"/>
      <c r="UWL224" s="2"/>
      <c r="UWM224" s="2"/>
      <c r="UWN224" s="2"/>
      <c r="UWO224" s="2"/>
      <c r="UWP224" s="2"/>
      <c r="UWQ224" s="2"/>
      <c r="UWR224" s="2"/>
      <c r="UWS224" s="2"/>
      <c r="UWT224" s="2"/>
      <c r="UWU224" s="2"/>
      <c r="UWV224" s="2"/>
      <c r="UWW224" s="2"/>
      <c r="UWX224" s="2"/>
      <c r="UWY224" s="2"/>
      <c r="UWZ224" s="2"/>
      <c r="UXA224" s="2"/>
      <c r="UXB224" s="2"/>
      <c r="UXC224" s="2"/>
      <c r="UXD224" s="2"/>
      <c r="UXE224" s="2"/>
      <c r="UXF224" s="2"/>
      <c r="UXG224" s="2"/>
      <c r="UXH224" s="2"/>
      <c r="UXI224" s="2"/>
      <c r="UXJ224" s="2"/>
      <c r="UXK224" s="2"/>
      <c r="UXL224" s="2"/>
      <c r="UXM224" s="2"/>
      <c r="UXN224" s="2"/>
      <c r="UXO224" s="2"/>
      <c r="UXP224" s="2"/>
      <c r="UXQ224" s="2"/>
      <c r="UXR224" s="2"/>
      <c r="UXS224" s="2"/>
      <c r="UXT224" s="2"/>
      <c r="UXU224" s="2"/>
      <c r="UXV224" s="2"/>
      <c r="UXW224" s="2"/>
      <c r="UXX224" s="2"/>
      <c r="UXY224" s="2"/>
      <c r="UXZ224" s="2"/>
      <c r="UYA224" s="2"/>
      <c r="UYB224" s="2"/>
      <c r="UYC224" s="2"/>
      <c r="UYD224" s="2"/>
      <c r="UYE224" s="2"/>
      <c r="UYF224" s="2"/>
      <c r="UYG224" s="2"/>
      <c r="UYH224" s="2"/>
      <c r="UYI224" s="2"/>
      <c r="UYJ224" s="2"/>
      <c r="UYK224" s="2"/>
      <c r="UYL224" s="2"/>
      <c r="UYM224" s="2"/>
      <c r="UYN224" s="2"/>
      <c r="UYO224" s="2"/>
      <c r="UYP224" s="2"/>
      <c r="UYQ224" s="2"/>
      <c r="UYR224" s="2"/>
      <c r="UYS224" s="2"/>
      <c r="UYT224" s="2"/>
      <c r="UYU224" s="2"/>
      <c r="UYV224" s="2"/>
      <c r="UYW224" s="2"/>
      <c r="UYX224" s="2"/>
      <c r="UYY224" s="2"/>
      <c r="UYZ224" s="2"/>
      <c r="UZA224" s="2"/>
      <c r="UZB224" s="2"/>
      <c r="UZC224" s="2"/>
      <c r="UZD224" s="2"/>
      <c r="UZE224" s="2"/>
      <c r="UZF224" s="2"/>
      <c r="UZG224" s="2"/>
      <c r="UZH224" s="2"/>
      <c r="UZI224" s="2"/>
      <c r="UZJ224" s="2"/>
      <c r="UZK224" s="2"/>
      <c r="UZL224" s="2"/>
      <c r="UZM224" s="2"/>
      <c r="UZN224" s="2"/>
      <c r="UZO224" s="2"/>
      <c r="UZP224" s="2"/>
      <c r="UZQ224" s="2"/>
      <c r="UZR224" s="2"/>
      <c r="UZS224" s="2"/>
      <c r="UZT224" s="2"/>
      <c r="UZU224" s="2"/>
      <c r="UZV224" s="2"/>
      <c r="UZW224" s="2"/>
      <c r="UZX224" s="2"/>
      <c r="UZY224" s="2"/>
      <c r="UZZ224" s="2"/>
      <c r="VAA224" s="2"/>
      <c r="VAB224" s="2"/>
      <c r="VAC224" s="2"/>
      <c r="VAD224" s="2"/>
      <c r="VAE224" s="2"/>
      <c r="VAF224" s="2"/>
      <c r="VAG224" s="2"/>
      <c r="VAH224" s="2"/>
      <c r="VAI224" s="2"/>
      <c r="VAJ224" s="2"/>
      <c r="VAK224" s="2"/>
      <c r="VAL224" s="2"/>
      <c r="VAM224" s="2"/>
      <c r="VAN224" s="2"/>
      <c r="VAO224" s="2"/>
      <c r="VAP224" s="2"/>
      <c r="VAQ224" s="2"/>
      <c r="VAR224" s="2"/>
      <c r="VAS224" s="2"/>
      <c r="VAT224" s="2"/>
      <c r="VAU224" s="2"/>
      <c r="VAV224" s="2"/>
      <c r="VAW224" s="2"/>
      <c r="VAX224" s="2"/>
      <c r="VAY224" s="2"/>
      <c r="VAZ224" s="2"/>
      <c r="VBA224" s="2"/>
      <c r="VBB224" s="2"/>
      <c r="VBC224" s="2"/>
      <c r="VBD224" s="2"/>
      <c r="VBE224" s="2"/>
      <c r="VBF224" s="2"/>
      <c r="VBG224" s="2"/>
      <c r="VBH224" s="2"/>
      <c r="VBI224" s="2"/>
      <c r="VBJ224" s="2"/>
      <c r="VBK224" s="2"/>
      <c r="VBL224" s="2"/>
      <c r="VBM224" s="2"/>
      <c r="VBN224" s="2"/>
      <c r="VBO224" s="2"/>
      <c r="VBP224" s="2"/>
      <c r="VBQ224" s="2"/>
      <c r="VBR224" s="2"/>
      <c r="VBS224" s="2"/>
      <c r="VBT224" s="2"/>
      <c r="VBU224" s="2"/>
      <c r="VBV224" s="2"/>
      <c r="VBW224" s="2"/>
      <c r="VBX224" s="2"/>
      <c r="VBY224" s="2"/>
      <c r="VBZ224" s="2"/>
      <c r="VCA224" s="2"/>
      <c r="VCB224" s="2"/>
      <c r="VCC224" s="2"/>
      <c r="VCD224" s="2"/>
      <c r="VCE224" s="2"/>
      <c r="VCF224" s="2"/>
      <c r="VCG224" s="2"/>
      <c r="VCH224" s="2"/>
      <c r="VCI224" s="2"/>
      <c r="VCJ224" s="2"/>
      <c r="VCK224" s="2"/>
      <c r="VCL224" s="2"/>
      <c r="VCM224" s="2"/>
      <c r="VCN224" s="2"/>
      <c r="VCO224" s="2"/>
      <c r="VCP224" s="2"/>
      <c r="VCQ224" s="2"/>
      <c r="VCR224" s="2"/>
      <c r="VCS224" s="2"/>
      <c r="VCT224" s="2"/>
      <c r="VCU224" s="2"/>
      <c r="VCV224" s="2"/>
      <c r="VCW224" s="2"/>
      <c r="VCX224" s="2"/>
      <c r="VCY224" s="2"/>
      <c r="VCZ224" s="2"/>
      <c r="VDA224" s="2"/>
      <c r="VDB224" s="2"/>
      <c r="VDC224" s="2"/>
      <c r="VDD224" s="2"/>
      <c r="VDE224" s="2"/>
      <c r="VDF224" s="2"/>
      <c r="VDG224" s="2"/>
      <c r="VDH224" s="2"/>
      <c r="VDI224" s="2"/>
      <c r="VDJ224" s="2"/>
      <c r="VDK224" s="2"/>
      <c r="VDL224" s="2"/>
      <c r="VDM224" s="2"/>
      <c r="VDN224" s="2"/>
      <c r="VDO224" s="2"/>
      <c r="VDP224" s="2"/>
      <c r="VDQ224" s="2"/>
      <c r="VDR224" s="2"/>
      <c r="VDS224" s="2"/>
      <c r="VDT224" s="2"/>
      <c r="VDU224" s="2"/>
      <c r="VDV224" s="2"/>
      <c r="VDW224" s="2"/>
      <c r="VDX224" s="2"/>
      <c r="VDY224" s="2"/>
      <c r="VDZ224" s="2"/>
      <c r="VEA224" s="2"/>
      <c r="VEB224" s="2"/>
      <c r="VEC224" s="2"/>
      <c r="VED224" s="2"/>
      <c r="VEE224" s="2"/>
      <c r="VEF224" s="2"/>
      <c r="VEG224" s="2"/>
      <c r="VEH224" s="2"/>
      <c r="VEI224" s="2"/>
      <c r="VEJ224" s="2"/>
      <c r="VEK224" s="2"/>
      <c r="VEL224" s="2"/>
      <c r="VEM224" s="2"/>
      <c r="VEN224" s="2"/>
      <c r="VEO224" s="2"/>
      <c r="VEP224" s="2"/>
      <c r="VEQ224" s="2"/>
      <c r="VER224" s="2"/>
      <c r="VES224" s="2"/>
      <c r="VET224" s="2"/>
      <c r="VEU224" s="2"/>
      <c r="VEV224" s="2"/>
      <c r="VEW224" s="2"/>
      <c r="VEX224" s="2"/>
      <c r="VEY224" s="2"/>
      <c r="VEZ224" s="2"/>
      <c r="VFA224" s="2"/>
      <c r="VFB224" s="2"/>
      <c r="VFC224" s="2"/>
      <c r="VFD224" s="2"/>
      <c r="VFE224" s="2"/>
      <c r="VFF224" s="2"/>
      <c r="VFG224" s="2"/>
      <c r="VFH224" s="2"/>
      <c r="VFI224" s="2"/>
      <c r="VFJ224" s="2"/>
      <c r="VFK224" s="2"/>
      <c r="VFL224" s="2"/>
      <c r="VFM224" s="2"/>
      <c r="VFN224" s="2"/>
      <c r="VFO224" s="2"/>
      <c r="VFP224" s="2"/>
      <c r="VFQ224" s="2"/>
      <c r="VFR224" s="2"/>
      <c r="VFS224" s="2"/>
      <c r="VFT224" s="2"/>
      <c r="VFU224" s="2"/>
      <c r="VFV224" s="2"/>
      <c r="VFW224" s="2"/>
      <c r="VFX224" s="2"/>
      <c r="VFY224" s="2"/>
      <c r="VFZ224" s="2"/>
      <c r="VGA224" s="2"/>
      <c r="VGB224" s="2"/>
      <c r="VGC224" s="2"/>
      <c r="VGD224" s="2"/>
      <c r="VGE224" s="2"/>
      <c r="VGF224" s="2"/>
      <c r="VGG224" s="2"/>
      <c r="VGH224" s="2"/>
      <c r="VGI224" s="2"/>
      <c r="VGJ224" s="2"/>
      <c r="VGK224" s="2"/>
      <c r="VGL224" s="2"/>
      <c r="VGM224" s="2"/>
      <c r="VGN224" s="2"/>
      <c r="VGO224" s="2"/>
      <c r="VGP224" s="2"/>
      <c r="VGQ224" s="2"/>
      <c r="VGR224" s="2"/>
      <c r="VGS224" s="2"/>
      <c r="VGT224" s="2"/>
      <c r="VGU224" s="2"/>
      <c r="VGV224" s="2"/>
      <c r="VGW224" s="2"/>
      <c r="VGX224" s="2"/>
      <c r="VGY224" s="2"/>
      <c r="VGZ224" s="2"/>
      <c r="VHA224" s="2"/>
      <c r="VHB224" s="2"/>
      <c r="VHC224" s="2"/>
      <c r="VHD224" s="2"/>
      <c r="VHE224" s="2"/>
      <c r="VHF224" s="2"/>
      <c r="VHG224" s="2"/>
      <c r="VHH224" s="2"/>
      <c r="VHI224" s="2"/>
      <c r="VHJ224" s="2"/>
      <c r="VHK224" s="2"/>
      <c r="VHL224" s="2"/>
      <c r="VHM224" s="2"/>
      <c r="VHN224" s="2"/>
      <c r="VHO224" s="2"/>
      <c r="VHP224" s="2"/>
      <c r="VHQ224" s="2"/>
      <c r="VHR224" s="2"/>
      <c r="VHS224" s="2"/>
      <c r="VHT224" s="2"/>
      <c r="VHU224" s="2"/>
      <c r="VHV224" s="2"/>
      <c r="VHW224" s="2"/>
      <c r="VHX224" s="2"/>
      <c r="VHY224" s="2"/>
      <c r="VHZ224" s="2"/>
      <c r="VIA224" s="2"/>
      <c r="VIB224" s="2"/>
      <c r="VIC224" s="2"/>
      <c r="VID224" s="2"/>
      <c r="VIE224" s="2"/>
      <c r="VIF224" s="2"/>
      <c r="VIG224" s="2"/>
      <c r="VIH224" s="2"/>
      <c r="VII224" s="2"/>
      <c r="VIJ224" s="2"/>
      <c r="VIK224" s="2"/>
      <c r="VIL224" s="2"/>
      <c r="VIM224" s="2"/>
      <c r="VIN224" s="2"/>
      <c r="VIO224" s="2"/>
      <c r="VIP224" s="2"/>
      <c r="VIQ224" s="2"/>
      <c r="VIR224" s="2"/>
      <c r="VIS224" s="2"/>
      <c r="VIT224" s="2"/>
      <c r="VIU224" s="2"/>
      <c r="VIV224" s="2"/>
      <c r="VIW224" s="2"/>
      <c r="VIX224" s="2"/>
      <c r="VIY224" s="2"/>
      <c r="VIZ224" s="2"/>
      <c r="VJA224" s="2"/>
      <c r="VJB224" s="2"/>
      <c r="VJC224" s="2"/>
      <c r="VJD224" s="2"/>
      <c r="VJE224" s="2"/>
      <c r="VJF224" s="2"/>
      <c r="VJG224" s="2"/>
      <c r="VJH224" s="2"/>
      <c r="VJI224" s="2"/>
      <c r="VJJ224" s="2"/>
      <c r="VJK224" s="2"/>
      <c r="VJL224" s="2"/>
      <c r="VJM224" s="2"/>
      <c r="VJN224" s="2"/>
      <c r="VJO224" s="2"/>
      <c r="VJP224" s="2"/>
      <c r="VJQ224" s="2"/>
      <c r="VJR224" s="2"/>
      <c r="VJS224" s="2"/>
      <c r="VJT224" s="2"/>
      <c r="VJU224" s="2"/>
      <c r="VJV224" s="2"/>
      <c r="VJW224" s="2"/>
      <c r="VJX224" s="2"/>
      <c r="VJY224" s="2"/>
      <c r="VJZ224" s="2"/>
      <c r="VKA224" s="2"/>
      <c r="VKB224" s="2"/>
      <c r="VKC224" s="2"/>
      <c r="VKD224" s="2"/>
      <c r="VKE224" s="2"/>
      <c r="VKF224" s="2"/>
      <c r="VKG224" s="2"/>
      <c r="VKH224" s="2"/>
      <c r="VKI224" s="2"/>
      <c r="VKJ224" s="2"/>
      <c r="VKK224" s="2"/>
      <c r="VKL224" s="2"/>
      <c r="VKM224" s="2"/>
      <c r="VKN224" s="2"/>
      <c r="VKO224" s="2"/>
      <c r="VKP224" s="2"/>
      <c r="VKQ224" s="2"/>
      <c r="VKR224" s="2"/>
      <c r="VKS224" s="2"/>
      <c r="VKT224" s="2"/>
      <c r="VKU224" s="2"/>
      <c r="VKV224" s="2"/>
      <c r="VKW224" s="2"/>
      <c r="VKX224" s="2"/>
      <c r="VKY224" s="2"/>
      <c r="VKZ224" s="2"/>
      <c r="VLA224" s="2"/>
      <c r="VLB224" s="2"/>
      <c r="VLC224" s="2"/>
      <c r="VLD224" s="2"/>
      <c r="VLE224" s="2"/>
      <c r="VLF224" s="2"/>
      <c r="VLG224" s="2"/>
      <c r="VLH224" s="2"/>
      <c r="VLI224" s="2"/>
      <c r="VLJ224" s="2"/>
      <c r="VLK224" s="2"/>
      <c r="VLL224" s="2"/>
      <c r="VLM224" s="2"/>
      <c r="VLN224" s="2"/>
      <c r="VLO224" s="2"/>
      <c r="VLP224" s="2"/>
      <c r="VLQ224" s="2"/>
      <c r="VLR224" s="2"/>
      <c r="VLS224" s="2"/>
      <c r="VLT224" s="2"/>
      <c r="VLU224" s="2"/>
      <c r="VLV224" s="2"/>
      <c r="VLW224" s="2"/>
      <c r="VLX224" s="2"/>
      <c r="VLY224" s="2"/>
      <c r="VLZ224" s="2"/>
      <c r="VMA224" s="2"/>
      <c r="VMB224" s="2"/>
      <c r="VMC224" s="2"/>
      <c r="VMD224" s="2"/>
      <c r="VME224" s="2"/>
      <c r="VMF224" s="2"/>
      <c r="VMG224" s="2"/>
      <c r="VMH224" s="2"/>
      <c r="VMI224" s="2"/>
      <c r="VMJ224" s="2"/>
      <c r="VMK224" s="2"/>
      <c r="VML224" s="2"/>
      <c r="VMM224" s="2"/>
      <c r="VMN224" s="2"/>
      <c r="VMO224" s="2"/>
      <c r="VMP224" s="2"/>
      <c r="VMQ224" s="2"/>
      <c r="VMR224" s="2"/>
      <c r="VMS224" s="2"/>
      <c r="VMT224" s="2"/>
      <c r="VMU224" s="2"/>
      <c r="VMV224" s="2"/>
      <c r="VMW224" s="2"/>
      <c r="VMX224" s="2"/>
      <c r="VMY224" s="2"/>
      <c r="VMZ224" s="2"/>
      <c r="VNA224" s="2"/>
      <c r="VNB224" s="2"/>
      <c r="VNC224" s="2"/>
      <c r="VND224" s="2"/>
      <c r="VNE224" s="2"/>
      <c r="VNF224" s="2"/>
      <c r="VNG224" s="2"/>
      <c r="VNH224" s="2"/>
      <c r="VNI224" s="2"/>
      <c r="VNJ224" s="2"/>
      <c r="VNK224" s="2"/>
      <c r="VNL224" s="2"/>
      <c r="VNM224" s="2"/>
      <c r="VNN224" s="2"/>
      <c r="VNO224" s="2"/>
      <c r="VNP224" s="2"/>
      <c r="VNQ224" s="2"/>
      <c r="VNR224" s="2"/>
      <c r="VNS224" s="2"/>
      <c r="VNT224" s="2"/>
      <c r="VNU224" s="2"/>
      <c r="VNV224" s="2"/>
      <c r="VNW224" s="2"/>
      <c r="VNX224" s="2"/>
      <c r="VNY224" s="2"/>
      <c r="VNZ224" s="2"/>
      <c r="VOA224" s="2"/>
      <c r="VOB224" s="2"/>
      <c r="VOC224" s="2"/>
      <c r="VOD224" s="2"/>
      <c r="VOE224" s="2"/>
      <c r="VOF224" s="2"/>
      <c r="VOG224" s="2"/>
      <c r="VOH224" s="2"/>
      <c r="VOI224" s="2"/>
      <c r="VOJ224" s="2"/>
      <c r="VOK224" s="2"/>
      <c r="VOL224" s="2"/>
      <c r="VOM224" s="2"/>
      <c r="VON224" s="2"/>
      <c r="VOO224" s="2"/>
      <c r="VOP224" s="2"/>
      <c r="VOQ224" s="2"/>
      <c r="VOR224" s="2"/>
      <c r="VOS224" s="2"/>
      <c r="VOT224" s="2"/>
      <c r="VOU224" s="2"/>
      <c r="VOV224" s="2"/>
      <c r="VOW224" s="2"/>
      <c r="VOX224" s="2"/>
      <c r="VOY224" s="2"/>
      <c r="VOZ224" s="2"/>
      <c r="VPA224" s="2"/>
      <c r="VPB224" s="2"/>
      <c r="VPC224" s="2"/>
      <c r="VPD224" s="2"/>
      <c r="VPE224" s="2"/>
      <c r="VPF224" s="2"/>
      <c r="VPG224" s="2"/>
      <c r="VPH224" s="2"/>
      <c r="VPI224" s="2"/>
      <c r="VPJ224" s="2"/>
      <c r="VPK224" s="2"/>
      <c r="VPL224" s="2"/>
      <c r="VPM224" s="2"/>
      <c r="VPN224" s="2"/>
      <c r="VPO224" s="2"/>
      <c r="VPP224" s="2"/>
      <c r="VPQ224" s="2"/>
      <c r="VPR224" s="2"/>
      <c r="VPS224" s="2"/>
      <c r="VPT224" s="2"/>
      <c r="VPU224" s="2"/>
      <c r="VPV224" s="2"/>
      <c r="VPW224" s="2"/>
      <c r="VPX224" s="2"/>
      <c r="VPY224" s="2"/>
      <c r="VPZ224" s="2"/>
      <c r="VQA224" s="2"/>
      <c r="VQB224" s="2"/>
      <c r="VQC224" s="2"/>
      <c r="VQD224" s="2"/>
      <c r="VQE224" s="2"/>
      <c r="VQF224" s="2"/>
      <c r="VQG224" s="2"/>
      <c r="VQH224" s="2"/>
      <c r="VQI224" s="2"/>
      <c r="VQJ224" s="2"/>
      <c r="VQK224" s="2"/>
      <c r="VQL224" s="2"/>
      <c r="VQM224" s="2"/>
      <c r="VQN224" s="2"/>
      <c r="VQO224" s="2"/>
      <c r="VQP224" s="2"/>
      <c r="VQQ224" s="2"/>
      <c r="VQR224" s="2"/>
      <c r="VQS224" s="2"/>
      <c r="VQT224" s="2"/>
      <c r="VQU224" s="2"/>
      <c r="VQV224" s="2"/>
      <c r="VQW224" s="2"/>
      <c r="VQX224" s="2"/>
      <c r="VQY224" s="2"/>
      <c r="VQZ224" s="2"/>
      <c r="VRA224" s="2"/>
      <c r="VRB224" s="2"/>
      <c r="VRC224" s="2"/>
      <c r="VRD224" s="2"/>
      <c r="VRE224" s="2"/>
      <c r="VRF224" s="2"/>
      <c r="VRG224" s="2"/>
      <c r="VRH224" s="2"/>
      <c r="VRI224" s="2"/>
      <c r="VRJ224" s="2"/>
      <c r="VRK224" s="2"/>
      <c r="VRL224" s="2"/>
      <c r="VRM224" s="2"/>
      <c r="VRN224" s="2"/>
      <c r="VRO224" s="2"/>
      <c r="VRP224" s="2"/>
      <c r="VRQ224" s="2"/>
      <c r="VRR224" s="2"/>
      <c r="VRS224" s="2"/>
      <c r="VRT224" s="2"/>
      <c r="VRU224" s="2"/>
      <c r="VRV224" s="2"/>
      <c r="VRW224" s="2"/>
      <c r="VRX224" s="2"/>
      <c r="VRY224" s="2"/>
      <c r="VRZ224" s="2"/>
      <c r="VSA224" s="2"/>
      <c r="VSB224" s="2"/>
      <c r="VSC224" s="2"/>
      <c r="VSD224" s="2"/>
      <c r="VSE224" s="2"/>
      <c r="VSF224" s="2"/>
      <c r="VSG224" s="2"/>
      <c r="VSH224" s="2"/>
      <c r="VSI224" s="2"/>
      <c r="VSJ224" s="2"/>
      <c r="VSK224" s="2"/>
      <c r="VSL224" s="2"/>
      <c r="VSM224" s="2"/>
      <c r="VSN224" s="2"/>
      <c r="VSO224" s="2"/>
      <c r="VSP224" s="2"/>
      <c r="VSQ224" s="2"/>
      <c r="VSR224" s="2"/>
      <c r="VSS224" s="2"/>
      <c r="VST224" s="2"/>
      <c r="VSU224" s="2"/>
      <c r="VSV224" s="2"/>
      <c r="VSW224" s="2"/>
      <c r="VSX224" s="2"/>
      <c r="VSY224" s="2"/>
      <c r="VSZ224" s="2"/>
      <c r="VTA224" s="2"/>
      <c r="VTB224" s="2"/>
      <c r="VTC224" s="2"/>
      <c r="VTD224" s="2"/>
      <c r="VTE224" s="2"/>
      <c r="VTF224" s="2"/>
      <c r="VTG224" s="2"/>
      <c r="VTH224" s="2"/>
      <c r="VTI224" s="2"/>
      <c r="VTJ224" s="2"/>
      <c r="VTK224" s="2"/>
      <c r="VTL224" s="2"/>
      <c r="VTM224" s="2"/>
      <c r="VTN224" s="2"/>
      <c r="VTO224" s="2"/>
      <c r="VTP224" s="2"/>
      <c r="VTQ224" s="2"/>
      <c r="VTR224" s="2"/>
      <c r="VTS224" s="2"/>
      <c r="VTT224" s="2"/>
      <c r="VTU224" s="2"/>
      <c r="VTV224" s="2"/>
      <c r="VTW224" s="2"/>
      <c r="VTX224" s="2"/>
      <c r="VTY224" s="2"/>
      <c r="VTZ224" s="2"/>
      <c r="VUA224" s="2"/>
      <c r="VUB224" s="2"/>
      <c r="VUC224" s="2"/>
      <c r="VUD224" s="2"/>
      <c r="VUE224" s="2"/>
      <c r="VUF224" s="2"/>
      <c r="VUG224" s="2"/>
      <c r="VUH224" s="2"/>
      <c r="VUI224" s="2"/>
      <c r="VUJ224" s="2"/>
      <c r="VUK224" s="2"/>
      <c r="VUL224" s="2"/>
      <c r="VUM224" s="2"/>
      <c r="VUN224" s="2"/>
      <c r="VUO224" s="2"/>
      <c r="VUP224" s="2"/>
      <c r="VUQ224" s="2"/>
      <c r="VUR224" s="2"/>
      <c r="VUS224" s="2"/>
      <c r="VUT224" s="2"/>
      <c r="VUU224" s="2"/>
      <c r="VUV224" s="2"/>
      <c r="VUW224" s="2"/>
      <c r="VUX224" s="2"/>
      <c r="VUY224" s="2"/>
      <c r="VUZ224" s="2"/>
      <c r="VVA224" s="2"/>
      <c r="VVB224" s="2"/>
      <c r="VVC224" s="2"/>
      <c r="VVD224" s="2"/>
      <c r="VVE224" s="2"/>
      <c r="VVF224" s="2"/>
      <c r="VVG224" s="2"/>
      <c r="VVH224" s="2"/>
      <c r="VVI224" s="2"/>
      <c r="VVJ224" s="2"/>
      <c r="VVK224" s="2"/>
      <c r="VVL224" s="2"/>
      <c r="VVM224" s="2"/>
      <c r="VVN224" s="2"/>
      <c r="VVO224" s="2"/>
      <c r="VVP224" s="2"/>
      <c r="VVQ224" s="2"/>
      <c r="VVR224" s="2"/>
      <c r="VVS224" s="2"/>
      <c r="VVT224" s="2"/>
      <c r="VVU224" s="2"/>
      <c r="VVV224" s="2"/>
      <c r="VVW224" s="2"/>
      <c r="VVX224" s="2"/>
      <c r="VVY224" s="2"/>
      <c r="VVZ224" s="2"/>
      <c r="VWA224" s="2"/>
      <c r="VWB224" s="2"/>
      <c r="VWC224" s="2"/>
      <c r="VWD224" s="2"/>
      <c r="VWE224" s="2"/>
      <c r="VWF224" s="2"/>
      <c r="VWG224" s="2"/>
      <c r="VWH224" s="2"/>
      <c r="VWI224" s="2"/>
      <c r="VWJ224" s="2"/>
      <c r="VWK224" s="2"/>
      <c r="VWL224" s="2"/>
      <c r="VWM224" s="2"/>
      <c r="VWN224" s="2"/>
      <c r="VWO224" s="2"/>
      <c r="VWP224" s="2"/>
      <c r="VWQ224" s="2"/>
      <c r="VWR224" s="2"/>
      <c r="VWS224" s="2"/>
      <c r="VWT224" s="2"/>
      <c r="VWU224" s="2"/>
      <c r="VWV224" s="2"/>
      <c r="VWW224" s="2"/>
      <c r="VWX224" s="2"/>
      <c r="VWY224" s="2"/>
      <c r="VWZ224" s="2"/>
      <c r="VXA224" s="2"/>
      <c r="VXB224" s="2"/>
      <c r="VXC224" s="2"/>
      <c r="VXD224" s="2"/>
      <c r="VXE224" s="2"/>
      <c r="VXF224" s="2"/>
      <c r="VXG224" s="2"/>
      <c r="VXH224" s="2"/>
      <c r="VXI224" s="2"/>
      <c r="VXJ224" s="2"/>
      <c r="VXK224" s="2"/>
      <c r="VXL224" s="2"/>
      <c r="VXM224" s="2"/>
      <c r="VXN224" s="2"/>
      <c r="VXO224" s="2"/>
      <c r="VXP224" s="2"/>
      <c r="VXQ224" s="2"/>
      <c r="VXR224" s="2"/>
      <c r="VXS224" s="2"/>
      <c r="VXT224" s="2"/>
      <c r="VXU224" s="2"/>
      <c r="VXV224" s="2"/>
      <c r="VXW224" s="2"/>
      <c r="VXX224" s="2"/>
      <c r="VXY224" s="2"/>
      <c r="VXZ224" s="2"/>
      <c r="VYA224" s="2"/>
      <c r="VYB224" s="2"/>
      <c r="VYC224" s="2"/>
      <c r="VYD224" s="2"/>
      <c r="VYE224" s="2"/>
      <c r="VYF224" s="2"/>
      <c r="VYG224" s="2"/>
      <c r="VYH224" s="2"/>
      <c r="VYI224" s="2"/>
      <c r="VYJ224" s="2"/>
      <c r="VYK224" s="2"/>
      <c r="VYL224" s="2"/>
      <c r="VYM224" s="2"/>
      <c r="VYN224" s="2"/>
      <c r="VYO224" s="2"/>
      <c r="VYP224" s="2"/>
      <c r="VYQ224" s="2"/>
      <c r="VYR224" s="2"/>
      <c r="VYS224" s="2"/>
      <c r="VYT224" s="2"/>
      <c r="VYU224" s="2"/>
      <c r="VYV224" s="2"/>
      <c r="VYW224" s="2"/>
      <c r="VYX224" s="2"/>
      <c r="VYY224" s="2"/>
      <c r="VYZ224" s="2"/>
      <c r="VZA224" s="2"/>
      <c r="VZB224" s="2"/>
      <c r="VZC224" s="2"/>
      <c r="VZD224" s="2"/>
      <c r="VZE224" s="2"/>
      <c r="VZF224" s="2"/>
      <c r="VZG224" s="2"/>
      <c r="VZH224" s="2"/>
      <c r="VZI224" s="2"/>
      <c r="VZJ224" s="2"/>
      <c r="VZK224" s="2"/>
      <c r="VZL224" s="2"/>
      <c r="VZM224" s="2"/>
      <c r="VZN224" s="2"/>
      <c r="VZO224" s="2"/>
      <c r="VZP224" s="2"/>
      <c r="VZQ224" s="2"/>
      <c r="VZR224" s="2"/>
      <c r="VZS224" s="2"/>
      <c r="VZT224" s="2"/>
      <c r="VZU224" s="2"/>
      <c r="VZV224" s="2"/>
      <c r="VZW224" s="2"/>
      <c r="VZX224" s="2"/>
      <c r="VZY224" s="2"/>
      <c r="VZZ224" s="2"/>
      <c r="WAA224" s="2"/>
      <c r="WAB224" s="2"/>
      <c r="WAC224" s="2"/>
      <c r="WAD224" s="2"/>
      <c r="WAE224" s="2"/>
      <c r="WAF224" s="2"/>
      <c r="WAG224" s="2"/>
      <c r="WAH224" s="2"/>
      <c r="WAI224" s="2"/>
      <c r="WAJ224" s="2"/>
      <c r="WAK224" s="2"/>
      <c r="WAL224" s="2"/>
      <c r="WAM224" s="2"/>
      <c r="WAN224" s="2"/>
      <c r="WAO224" s="2"/>
      <c r="WAP224" s="2"/>
      <c r="WAQ224" s="2"/>
      <c r="WAR224" s="2"/>
      <c r="WAS224" s="2"/>
      <c r="WAT224" s="2"/>
      <c r="WAU224" s="2"/>
      <c r="WAV224" s="2"/>
      <c r="WAW224" s="2"/>
      <c r="WAX224" s="2"/>
      <c r="WAY224" s="2"/>
      <c r="WAZ224" s="2"/>
      <c r="WBA224" s="2"/>
      <c r="WBB224" s="2"/>
      <c r="WBC224" s="2"/>
      <c r="WBD224" s="2"/>
      <c r="WBE224" s="2"/>
      <c r="WBF224" s="2"/>
      <c r="WBG224" s="2"/>
      <c r="WBH224" s="2"/>
      <c r="WBI224" s="2"/>
      <c r="WBJ224" s="2"/>
      <c r="WBK224" s="2"/>
      <c r="WBL224" s="2"/>
      <c r="WBM224" s="2"/>
      <c r="WBN224" s="2"/>
      <c r="WBO224" s="2"/>
      <c r="WBP224" s="2"/>
      <c r="WBQ224" s="2"/>
      <c r="WBR224" s="2"/>
      <c r="WBS224" s="2"/>
      <c r="WBT224" s="2"/>
      <c r="WBU224" s="2"/>
      <c r="WBV224" s="2"/>
      <c r="WBW224" s="2"/>
      <c r="WBX224" s="2"/>
      <c r="WBY224" s="2"/>
      <c r="WBZ224" s="2"/>
      <c r="WCA224" s="2"/>
      <c r="WCB224" s="2"/>
      <c r="WCC224" s="2"/>
      <c r="WCD224" s="2"/>
      <c r="WCE224" s="2"/>
      <c r="WCF224" s="2"/>
      <c r="WCG224" s="2"/>
      <c r="WCH224" s="2"/>
      <c r="WCI224" s="2"/>
      <c r="WCJ224" s="2"/>
      <c r="WCK224" s="2"/>
      <c r="WCL224" s="2"/>
      <c r="WCM224" s="2"/>
      <c r="WCN224" s="2"/>
      <c r="WCO224" s="2"/>
      <c r="WCP224" s="2"/>
      <c r="WCQ224" s="2"/>
      <c r="WCR224" s="2"/>
      <c r="WCS224" s="2"/>
      <c r="WCT224" s="2"/>
      <c r="WCU224" s="2"/>
      <c r="WCV224" s="2"/>
      <c r="WCW224" s="2"/>
      <c r="WCX224" s="2"/>
      <c r="WCY224" s="2"/>
      <c r="WCZ224" s="2"/>
      <c r="WDA224" s="2"/>
      <c r="WDB224" s="2"/>
      <c r="WDC224" s="2"/>
      <c r="WDD224" s="2"/>
      <c r="WDE224" s="2"/>
      <c r="WDF224" s="2"/>
      <c r="WDG224" s="2"/>
      <c r="WDH224" s="2"/>
      <c r="WDI224" s="2"/>
      <c r="WDJ224" s="2"/>
      <c r="WDK224" s="2"/>
      <c r="WDL224" s="2"/>
      <c r="WDM224" s="2"/>
      <c r="WDN224" s="2"/>
      <c r="WDO224" s="2"/>
      <c r="WDP224" s="2"/>
      <c r="WDQ224" s="2"/>
      <c r="WDR224" s="2"/>
      <c r="WDS224" s="2"/>
      <c r="WDT224" s="2"/>
      <c r="WDU224" s="2"/>
      <c r="WDV224" s="2"/>
      <c r="WDW224" s="2"/>
      <c r="WDX224" s="2"/>
      <c r="WDY224" s="2"/>
      <c r="WDZ224" s="2"/>
      <c r="WEA224" s="2"/>
      <c r="WEB224" s="2"/>
      <c r="WEC224" s="2"/>
      <c r="WED224" s="2"/>
      <c r="WEE224" s="2"/>
      <c r="WEF224" s="2"/>
      <c r="WEG224" s="2"/>
      <c r="WEH224" s="2"/>
      <c r="WEI224" s="2"/>
      <c r="WEJ224" s="2"/>
      <c r="WEK224" s="2"/>
      <c r="WEL224" s="2"/>
      <c r="WEM224" s="2"/>
      <c r="WEN224" s="2"/>
      <c r="WEO224" s="2"/>
      <c r="WEP224" s="2"/>
      <c r="WEQ224" s="2"/>
      <c r="WER224" s="2"/>
      <c r="WES224" s="2"/>
      <c r="WET224" s="2"/>
      <c r="WEU224" s="2"/>
      <c r="WEV224" s="2"/>
      <c r="WEW224" s="2"/>
      <c r="WEX224" s="2"/>
      <c r="WEY224" s="2"/>
      <c r="WEZ224" s="2"/>
      <c r="WFA224" s="2"/>
      <c r="WFB224" s="2"/>
      <c r="WFC224" s="2"/>
      <c r="WFD224" s="2"/>
      <c r="WFE224" s="2"/>
      <c r="WFF224" s="2"/>
      <c r="WFG224" s="2"/>
      <c r="WFH224" s="2"/>
      <c r="WFI224" s="2"/>
      <c r="WFJ224" s="2"/>
      <c r="WFK224" s="2"/>
      <c r="WFL224" s="2"/>
      <c r="WFM224" s="2"/>
      <c r="WFN224" s="2"/>
      <c r="WFO224" s="2"/>
      <c r="WFP224" s="2"/>
      <c r="WFQ224" s="2"/>
      <c r="WFR224" s="2"/>
      <c r="WFS224" s="2"/>
      <c r="WFT224" s="2"/>
      <c r="WFU224" s="2"/>
      <c r="WFV224" s="2"/>
      <c r="WFW224" s="2"/>
      <c r="WFX224" s="2"/>
      <c r="WFY224" s="2"/>
      <c r="WFZ224" s="2"/>
      <c r="WGA224" s="2"/>
      <c r="WGB224" s="2"/>
      <c r="WGC224" s="2"/>
      <c r="WGD224" s="2"/>
      <c r="WGE224" s="2"/>
      <c r="WGF224" s="2"/>
      <c r="WGG224" s="2"/>
      <c r="WGH224" s="2"/>
      <c r="WGI224" s="2"/>
      <c r="WGJ224" s="2"/>
      <c r="WGK224" s="2"/>
      <c r="WGL224" s="2"/>
      <c r="WGM224" s="2"/>
      <c r="WGN224" s="2"/>
      <c r="WGO224" s="2"/>
      <c r="WGP224" s="2"/>
      <c r="WGQ224" s="2"/>
      <c r="WGR224" s="2"/>
      <c r="WGS224" s="2"/>
      <c r="WGT224" s="2"/>
      <c r="WGU224" s="2"/>
      <c r="WGV224" s="2"/>
      <c r="WGW224" s="2"/>
      <c r="WGX224" s="2"/>
      <c r="WGY224" s="2"/>
      <c r="WGZ224" s="2"/>
      <c r="WHA224" s="2"/>
      <c r="WHB224" s="2"/>
      <c r="WHC224" s="2"/>
      <c r="WHD224" s="2"/>
      <c r="WHE224" s="2"/>
      <c r="WHF224" s="2"/>
      <c r="WHG224" s="2"/>
      <c r="WHH224" s="2"/>
      <c r="WHI224" s="2"/>
      <c r="WHJ224" s="2"/>
      <c r="WHK224" s="2"/>
      <c r="WHL224" s="2"/>
      <c r="WHM224" s="2"/>
      <c r="WHN224" s="2"/>
      <c r="WHO224" s="2"/>
      <c r="WHP224" s="2"/>
      <c r="WHQ224" s="2"/>
      <c r="WHR224" s="2"/>
      <c r="WHS224" s="2"/>
      <c r="WHT224" s="2"/>
      <c r="WHU224" s="2"/>
      <c r="WHV224" s="2"/>
      <c r="WHW224" s="2"/>
      <c r="WHX224" s="2"/>
      <c r="WHY224" s="2"/>
      <c r="WHZ224" s="2"/>
      <c r="WIA224" s="2"/>
      <c r="WIB224" s="2"/>
      <c r="WIC224" s="2"/>
      <c r="WID224" s="2"/>
      <c r="WIE224" s="2"/>
      <c r="WIF224" s="2"/>
      <c r="WIG224" s="2"/>
      <c r="WIH224" s="2"/>
      <c r="WII224" s="2"/>
      <c r="WIJ224" s="2"/>
      <c r="WIK224" s="2"/>
      <c r="WIL224" s="2"/>
      <c r="WIM224" s="2"/>
      <c r="WIN224" s="2"/>
      <c r="WIO224" s="2"/>
      <c r="WIP224" s="2"/>
      <c r="WIQ224" s="2"/>
      <c r="WIR224" s="2"/>
      <c r="WIS224" s="2"/>
      <c r="WIT224" s="2"/>
      <c r="WIU224" s="2"/>
      <c r="WIV224" s="2"/>
      <c r="WIW224" s="2"/>
      <c r="WIX224" s="2"/>
      <c r="WIY224" s="2"/>
      <c r="WIZ224" s="2"/>
      <c r="WJA224" s="2"/>
      <c r="WJB224" s="2"/>
      <c r="WJC224" s="2"/>
      <c r="WJD224" s="2"/>
      <c r="WJE224" s="2"/>
      <c r="WJF224" s="2"/>
      <c r="WJG224" s="2"/>
      <c r="WJH224" s="2"/>
      <c r="WJI224" s="2"/>
      <c r="WJJ224" s="2"/>
      <c r="WJK224" s="2"/>
      <c r="WJL224" s="2"/>
      <c r="WJM224" s="2"/>
      <c r="WJN224" s="2"/>
      <c r="WJO224" s="2"/>
      <c r="WJP224" s="2"/>
      <c r="WJQ224" s="2"/>
      <c r="WJR224" s="2"/>
      <c r="WJS224" s="2"/>
      <c r="WJT224" s="2"/>
      <c r="WJU224" s="2"/>
      <c r="WJV224" s="2"/>
      <c r="WJW224" s="2"/>
      <c r="WJX224" s="2"/>
      <c r="WJY224" s="2"/>
      <c r="WJZ224" s="2"/>
      <c r="WKA224" s="2"/>
      <c r="WKB224" s="2"/>
      <c r="WKC224" s="2"/>
      <c r="WKD224" s="2"/>
      <c r="WKE224" s="2"/>
      <c r="WKF224" s="2"/>
      <c r="WKG224" s="2"/>
      <c r="WKH224" s="2"/>
      <c r="WKI224" s="2"/>
      <c r="WKJ224" s="2"/>
      <c r="WKK224" s="2"/>
      <c r="WKL224" s="2"/>
      <c r="WKM224" s="2"/>
      <c r="WKN224" s="2"/>
      <c r="WKO224" s="2"/>
      <c r="WKP224" s="2"/>
      <c r="WKQ224" s="2"/>
      <c r="WKR224" s="2"/>
      <c r="WKS224" s="2"/>
      <c r="WKT224" s="2"/>
      <c r="WKU224" s="2"/>
      <c r="WKV224" s="2"/>
      <c r="WKW224" s="2"/>
      <c r="WKX224" s="2"/>
      <c r="WKY224" s="2"/>
      <c r="WKZ224" s="2"/>
      <c r="WLA224" s="2"/>
      <c r="WLB224" s="2"/>
      <c r="WLC224" s="2"/>
      <c r="WLD224" s="2"/>
      <c r="WLE224" s="2"/>
      <c r="WLF224" s="2"/>
      <c r="WLG224" s="2"/>
      <c r="WLH224" s="2"/>
      <c r="WLI224" s="2"/>
      <c r="WLJ224" s="2"/>
      <c r="WLK224" s="2"/>
      <c r="WLL224" s="2"/>
      <c r="WLM224" s="2"/>
      <c r="WLN224" s="2"/>
      <c r="WLO224" s="2"/>
      <c r="WLP224" s="2"/>
      <c r="WLQ224" s="2"/>
      <c r="WLR224" s="2"/>
      <c r="WLS224" s="2"/>
      <c r="WLT224" s="2"/>
      <c r="WLU224" s="2"/>
      <c r="WLV224" s="2"/>
      <c r="WLW224" s="2"/>
      <c r="WLX224" s="2"/>
      <c r="WLY224" s="2"/>
      <c r="WLZ224" s="2"/>
      <c r="WMA224" s="2"/>
      <c r="WMB224" s="2"/>
      <c r="WMC224" s="2"/>
      <c r="WMD224" s="2"/>
      <c r="WME224" s="2"/>
      <c r="WMF224" s="2"/>
      <c r="WMG224" s="2"/>
      <c r="WMH224" s="2"/>
      <c r="WMI224" s="2"/>
      <c r="WMJ224" s="2"/>
      <c r="WMK224" s="2"/>
      <c r="WML224" s="2"/>
      <c r="WMM224" s="2"/>
      <c r="WMN224" s="2"/>
      <c r="WMO224" s="2"/>
      <c r="WMP224" s="2"/>
      <c r="WMQ224" s="2"/>
      <c r="WMR224" s="2"/>
      <c r="WMS224" s="2"/>
      <c r="WMT224" s="2"/>
      <c r="WMU224" s="2"/>
      <c r="WMV224" s="2"/>
      <c r="WMW224" s="2"/>
      <c r="WMX224" s="2"/>
      <c r="WMY224" s="2"/>
      <c r="WMZ224" s="2"/>
      <c r="WNA224" s="2"/>
      <c r="WNB224" s="2"/>
      <c r="WNC224" s="2"/>
      <c r="WND224" s="2"/>
      <c r="WNE224" s="2"/>
      <c r="WNF224" s="2"/>
      <c r="WNG224" s="2"/>
      <c r="WNH224" s="2"/>
      <c r="WNI224" s="2"/>
      <c r="WNJ224" s="2"/>
      <c r="WNK224" s="2"/>
      <c r="WNL224" s="2"/>
      <c r="WNM224" s="2"/>
      <c r="WNN224" s="2"/>
      <c r="WNO224" s="2"/>
      <c r="WNP224" s="2"/>
      <c r="WNQ224" s="2"/>
      <c r="WNR224" s="2"/>
      <c r="WNS224" s="2"/>
      <c r="WNT224" s="2"/>
      <c r="WNU224" s="2"/>
      <c r="WNV224" s="2"/>
      <c r="WNW224" s="2"/>
      <c r="WNX224" s="2"/>
      <c r="WNY224" s="2"/>
      <c r="WNZ224" s="2"/>
      <c r="WOA224" s="2"/>
      <c r="WOB224" s="2"/>
      <c r="WOC224" s="2"/>
      <c r="WOD224" s="2"/>
      <c r="WOE224" s="2"/>
      <c r="WOF224" s="2"/>
      <c r="WOG224" s="2"/>
      <c r="WOH224" s="2"/>
      <c r="WOI224" s="2"/>
      <c r="WOJ224" s="2"/>
      <c r="WOK224" s="2"/>
      <c r="WOL224" s="2"/>
      <c r="WOM224" s="2"/>
      <c r="WON224" s="2"/>
      <c r="WOO224" s="2"/>
      <c r="WOP224" s="2"/>
      <c r="WOQ224" s="2"/>
      <c r="WOR224" s="2"/>
      <c r="WOS224" s="2"/>
      <c r="WOT224" s="2"/>
      <c r="WOU224" s="2"/>
      <c r="WOV224" s="2"/>
      <c r="WOW224" s="2"/>
      <c r="WOX224" s="2"/>
      <c r="WOY224" s="2"/>
      <c r="WOZ224" s="2"/>
      <c r="WPA224" s="2"/>
      <c r="WPB224" s="2"/>
      <c r="WPC224" s="2"/>
      <c r="WPD224" s="2"/>
      <c r="WPE224" s="2"/>
      <c r="WPF224" s="2"/>
      <c r="WPG224" s="2"/>
      <c r="WPH224" s="2"/>
      <c r="WPI224" s="2"/>
      <c r="WPJ224" s="2"/>
      <c r="WPK224" s="2"/>
      <c r="WPL224" s="2"/>
      <c r="WPM224" s="2"/>
      <c r="WPN224" s="2"/>
      <c r="WPO224" s="2"/>
      <c r="WPP224" s="2"/>
      <c r="WPQ224" s="2"/>
      <c r="WPR224" s="2"/>
      <c r="WPS224" s="2"/>
      <c r="WPT224" s="2"/>
      <c r="WPU224" s="2"/>
      <c r="WPV224" s="2"/>
      <c r="WPW224" s="2"/>
      <c r="WPX224" s="2"/>
      <c r="WPY224" s="2"/>
      <c r="WPZ224" s="2"/>
      <c r="WQA224" s="2"/>
      <c r="WQB224" s="2"/>
      <c r="WQC224" s="2"/>
      <c r="WQD224" s="2"/>
      <c r="WQE224" s="2"/>
      <c r="WQF224" s="2"/>
      <c r="WQG224" s="2"/>
      <c r="WQH224" s="2"/>
      <c r="WQI224" s="2"/>
      <c r="WQJ224" s="2"/>
      <c r="WQK224" s="2"/>
      <c r="WQL224" s="2"/>
      <c r="WQM224" s="2"/>
      <c r="WQN224" s="2"/>
      <c r="WQO224" s="2"/>
      <c r="WQP224" s="2"/>
      <c r="WQQ224" s="2"/>
      <c r="WQR224" s="2"/>
      <c r="WQS224" s="2"/>
      <c r="WQT224" s="2"/>
      <c r="WQU224" s="2"/>
      <c r="WQV224" s="2"/>
      <c r="WQW224" s="2"/>
      <c r="WQX224" s="2"/>
      <c r="WQY224" s="2"/>
      <c r="WQZ224" s="2"/>
      <c r="WRA224" s="2"/>
      <c r="WRB224" s="2"/>
      <c r="WRC224" s="2"/>
      <c r="WRD224" s="2"/>
      <c r="WRE224" s="2"/>
      <c r="WRF224" s="2"/>
      <c r="WRG224" s="2"/>
      <c r="WRH224" s="2"/>
      <c r="WRI224" s="2"/>
      <c r="WRJ224" s="2"/>
      <c r="WRK224" s="2"/>
      <c r="WRL224" s="2"/>
      <c r="WRM224" s="2"/>
      <c r="WRN224" s="2"/>
      <c r="WRO224" s="2"/>
      <c r="WRP224" s="2"/>
      <c r="WRQ224" s="2"/>
      <c r="WRR224" s="2"/>
      <c r="WRS224" s="2"/>
      <c r="WRT224" s="2"/>
      <c r="WRU224" s="2"/>
      <c r="WRV224" s="2"/>
      <c r="WRW224" s="2"/>
      <c r="WRX224" s="2"/>
      <c r="WRY224" s="2"/>
      <c r="WRZ224" s="2"/>
      <c r="WSA224" s="2"/>
      <c r="WSB224" s="2"/>
      <c r="WSC224" s="2"/>
      <c r="WSD224" s="2"/>
      <c r="WSE224" s="2"/>
      <c r="WSF224" s="2"/>
      <c r="WSG224" s="2"/>
      <c r="WSH224" s="2"/>
      <c r="WSI224" s="2"/>
      <c r="WSJ224" s="2"/>
      <c r="WSK224" s="2"/>
      <c r="WSL224" s="2"/>
      <c r="WSM224" s="2"/>
      <c r="WSN224" s="2"/>
      <c r="WSO224" s="2"/>
      <c r="WSP224" s="2"/>
      <c r="WSQ224" s="2"/>
      <c r="WSR224" s="2"/>
      <c r="WSS224" s="2"/>
      <c r="WST224" s="2"/>
      <c r="WSU224" s="2"/>
      <c r="WSV224" s="2"/>
      <c r="WSW224" s="2"/>
      <c r="WSX224" s="2"/>
      <c r="WSY224" s="2"/>
      <c r="WSZ224" s="2"/>
      <c r="WTA224" s="2"/>
      <c r="WTB224" s="2"/>
      <c r="WTC224" s="2"/>
      <c r="WTD224" s="2"/>
      <c r="WTE224" s="2"/>
      <c r="WTF224" s="2"/>
      <c r="WTG224" s="2"/>
      <c r="WTH224" s="2"/>
      <c r="WTI224" s="2"/>
      <c r="WTJ224" s="2"/>
      <c r="WTK224" s="2"/>
      <c r="WTL224" s="2"/>
      <c r="WTM224" s="2"/>
      <c r="WTN224" s="2"/>
      <c r="WTO224" s="2"/>
      <c r="WTP224" s="2"/>
      <c r="WTQ224" s="2"/>
      <c r="WTR224" s="2"/>
      <c r="WTS224" s="2"/>
      <c r="WTT224" s="2"/>
      <c r="WTU224" s="2"/>
      <c r="WTV224" s="2"/>
      <c r="WTW224" s="2"/>
      <c r="WTX224" s="2"/>
      <c r="WTY224" s="2"/>
      <c r="WTZ224" s="2"/>
      <c r="WUA224" s="2"/>
      <c r="WUB224" s="2"/>
      <c r="WUC224" s="2"/>
      <c r="WUD224" s="2"/>
      <c r="WUE224" s="2"/>
      <c r="WUF224" s="2"/>
      <c r="WUG224" s="2"/>
      <c r="WUH224" s="2"/>
      <c r="WUI224" s="2"/>
      <c r="WUJ224" s="2"/>
      <c r="WUK224" s="2"/>
      <c r="WUL224" s="2"/>
      <c r="WUM224" s="2"/>
      <c r="WUN224" s="2"/>
      <c r="WUO224" s="2"/>
      <c r="WUP224" s="2"/>
      <c r="WUQ224" s="2"/>
      <c r="WUR224" s="2"/>
      <c r="WUS224" s="2"/>
      <c r="WUT224" s="2"/>
      <c r="WUU224" s="2"/>
      <c r="WUV224" s="2"/>
      <c r="WUW224" s="2"/>
      <c r="WUX224" s="2"/>
      <c r="WUY224" s="2"/>
      <c r="WUZ224" s="2"/>
      <c r="WVA224" s="2"/>
      <c r="WVB224" s="2"/>
      <c r="WVC224" s="2"/>
      <c r="WVD224" s="2"/>
      <c r="WVE224" s="2"/>
      <c r="WVF224" s="2"/>
      <c r="WVG224" s="2"/>
      <c r="WVH224" s="2"/>
      <c r="WVI224" s="2"/>
      <c r="WVJ224" s="2"/>
      <c r="WVK224" s="2"/>
      <c r="WVL224" s="2"/>
      <c r="WVM224" s="2"/>
      <c r="WVN224" s="2"/>
      <c r="WVO224" s="2"/>
      <c r="WVP224" s="2"/>
      <c r="WVQ224" s="2"/>
      <c r="WVR224" s="2"/>
      <c r="WVS224" s="2"/>
      <c r="WVT224" s="2"/>
      <c r="WVU224" s="2"/>
      <c r="WVV224" s="2"/>
      <c r="WVW224" s="2"/>
      <c r="WVX224" s="2"/>
      <c r="WVY224" s="2"/>
      <c r="WVZ224" s="2"/>
      <c r="WWA224" s="2"/>
      <c r="WWB224" s="2"/>
      <c r="WWC224" s="2"/>
      <c r="WWD224" s="2"/>
      <c r="WWE224" s="2"/>
      <c r="WWF224" s="2"/>
      <c r="WWG224" s="2"/>
      <c r="WWH224" s="2"/>
      <c r="WWI224" s="2"/>
      <c r="WWJ224" s="2"/>
      <c r="WWK224" s="2"/>
      <c r="WWL224" s="2"/>
      <c r="WWM224" s="2"/>
      <c r="WWN224" s="2"/>
      <c r="WWO224" s="2"/>
      <c r="WWP224" s="2"/>
      <c r="WWQ224" s="2"/>
      <c r="WWR224" s="2"/>
      <c r="WWS224" s="2"/>
      <c r="WWT224" s="2"/>
      <c r="WWU224" s="2"/>
      <c r="WWV224" s="2"/>
      <c r="WWW224" s="2"/>
      <c r="WWX224" s="2"/>
      <c r="WWY224" s="2"/>
      <c r="WWZ224" s="2"/>
      <c r="WXA224" s="2"/>
      <c r="WXB224" s="2"/>
      <c r="WXC224" s="2"/>
      <c r="WXD224" s="2"/>
      <c r="WXE224" s="2"/>
      <c r="WXF224" s="2"/>
      <c r="WXG224" s="2"/>
      <c r="WXH224" s="2"/>
      <c r="WXI224" s="2"/>
      <c r="WXJ224" s="2"/>
      <c r="WXK224" s="2"/>
      <c r="WXL224" s="2"/>
      <c r="WXM224" s="2"/>
      <c r="WXN224" s="2"/>
      <c r="WXO224" s="2"/>
      <c r="WXP224" s="2"/>
      <c r="WXQ224" s="2"/>
      <c r="WXR224" s="2"/>
      <c r="WXS224" s="2"/>
      <c r="WXT224" s="2"/>
      <c r="WXU224" s="2"/>
      <c r="WXV224" s="2"/>
      <c r="WXW224" s="2"/>
      <c r="WXX224" s="2"/>
      <c r="WXY224" s="2"/>
      <c r="WXZ224" s="2"/>
      <c r="WYA224" s="2"/>
      <c r="WYB224" s="2"/>
      <c r="WYC224" s="2"/>
      <c r="WYD224" s="2"/>
      <c r="WYE224" s="2"/>
      <c r="WYF224" s="2"/>
      <c r="WYG224" s="2"/>
      <c r="WYH224" s="2"/>
      <c r="WYI224" s="2"/>
      <c r="WYJ224" s="2"/>
      <c r="WYK224" s="2"/>
      <c r="WYL224" s="2"/>
      <c r="WYM224" s="2"/>
      <c r="WYN224" s="2"/>
      <c r="WYO224" s="2"/>
      <c r="WYP224" s="2"/>
      <c r="WYQ224" s="2"/>
      <c r="WYR224" s="2"/>
      <c r="WYS224" s="2"/>
      <c r="WYT224" s="2"/>
      <c r="WYU224" s="2"/>
      <c r="WYV224" s="2"/>
      <c r="WYW224" s="2"/>
      <c r="WYX224" s="2"/>
      <c r="WYY224" s="2"/>
      <c r="WYZ224" s="2"/>
      <c r="WZA224" s="2"/>
      <c r="WZB224" s="2"/>
      <c r="WZC224" s="2"/>
      <c r="WZD224" s="2"/>
      <c r="WZE224" s="2"/>
      <c r="WZF224" s="2"/>
      <c r="WZG224" s="2"/>
      <c r="WZH224" s="2"/>
      <c r="WZI224" s="2"/>
      <c r="WZJ224" s="2"/>
      <c r="WZK224" s="2"/>
      <c r="WZL224" s="2"/>
      <c r="WZM224" s="2"/>
      <c r="WZN224" s="2"/>
      <c r="WZO224" s="2"/>
      <c r="WZP224" s="2"/>
      <c r="WZQ224" s="2"/>
      <c r="WZR224" s="2"/>
      <c r="WZS224" s="2"/>
      <c r="WZT224" s="2"/>
      <c r="WZU224" s="2"/>
      <c r="WZV224" s="2"/>
      <c r="WZW224" s="2"/>
      <c r="WZX224" s="2"/>
      <c r="WZY224" s="2"/>
      <c r="WZZ224" s="2"/>
      <c r="XAA224" s="2"/>
      <c r="XAB224" s="2"/>
      <c r="XAC224" s="2"/>
      <c r="XAD224" s="2"/>
      <c r="XAE224" s="2"/>
      <c r="XAF224" s="2"/>
      <c r="XAG224" s="2"/>
      <c r="XAH224" s="2"/>
      <c r="XAI224" s="2"/>
      <c r="XAJ224" s="2"/>
      <c r="XAK224" s="2"/>
      <c r="XAL224" s="2"/>
      <c r="XAM224" s="2"/>
      <c r="XAN224" s="2"/>
      <c r="XAO224" s="2"/>
      <c r="XAP224" s="2"/>
      <c r="XAQ224" s="2"/>
      <c r="XAR224" s="2"/>
      <c r="XAS224" s="2"/>
      <c r="XAT224" s="2"/>
      <c r="XAU224" s="2"/>
      <c r="XAV224" s="2"/>
      <c r="XAW224" s="2"/>
      <c r="XAX224" s="2"/>
      <c r="XAY224" s="2"/>
      <c r="XAZ224" s="2"/>
      <c r="XBA224" s="2"/>
      <c r="XBB224" s="2"/>
      <c r="XBC224" s="2"/>
      <c r="XBD224" s="2"/>
      <c r="XBE224" s="2"/>
      <c r="XBF224" s="2"/>
      <c r="XBG224" s="2"/>
      <c r="XBH224" s="2"/>
      <c r="XBI224" s="2"/>
      <c r="XBJ224" s="2"/>
      <c r="XBK224" s="2"/>
      <c r="XBL224" s="2"/>
      <c r="XBM224" s="2"/>
      <c r="XBN224" s="2"/>
      <c r="XBO224" s="2"/>
      <c r="XBP224" s="2"/>
      <c r="XBQ224" s="2"/>
      <c r="XBR224" s="2"/>
      <c r="XBS224" s="2"/>
      <c r="XBT224" s="2"/>
    </row>
    <row r="225" spans="1:16296">
      <c r="A225" s="2" t="s">
        <v>752</v>
      </c>
      <c r="B225" s="17" t="s">
        <v>32</v>
      </c>
      <c r="C225" s="12" t="s">
        <v>375</v>
      </c>
      <c r="D225" s="38" t="s">
        <v>678</v>
      </c>
      <c r="E225" s="42">
        <v>50</v>
      </c>
      <c r="F225" s="53" t="s">
        <v>752</v>
      </c>
      <c r="G225" s="1" t="s">
        <v>698</v>
      </c>
      <c r="H225" s="12" t="s">
        <v>274</v>
      </c>
      <c r="I225" s="12" t="s">
        <v>275</v>
      </c>
      <c r="J225" s="11" t="str">
        <f>VLOOKUP(K225,[1]Codes!$C$1:$P$3253,14,FALSE)</f>
        <v>BO</v>
      </c>
      <c r="K225" s="60" t="s">
        <v>275</v>
      </c>
      <c r="L225" s="93"/>
      <c r="M225" s="93"/>
      <c r="P225" s="93"/>
      <c r="Q225" s="76"/>
      <c r="S225" s="54"/>
      <c r="T225" s="54">
        <f t="shared" si="44"/>
        <v>0</v>
      </c>
      <c r="U225" s="54"/>
      <c r="V225" s="54"/>
      <c r="AA225" s="43"/>
      <c r="AE225" s="74">
        <f t="shared" si="45"/>
        <v>0</v>
      </c>
      <c r="AG225" s="74">
        <f t="shared" si="46"/>
        <v>0</v>
      </c>
      <c r="AI225" s="74">
        <f t="shared" si="49"/>
        <v>0</v>
      </c>
      <c r="AL225" s="707">
        <f t="shared" si="50"/>
        <v>0</v>
      </c>
      <c r="AN225" s="74">
        <f t="shared" si="43"/>
        <v>0</v>
      </c>
      <c r="AP225" s="74">
        <f t="shared" si="47"/>
        <v>0</v>
      </c>
      <c r="AQ225" s="253">
        <f t="shared" si="42"/>
        <v>0</v>
      </c>
      <c r="AT225" s="253">
        <f t="shared" si="48"/>
        <v>0</v>
      </c>
      <c r="AX225" s="23">
        <v>1.8204889290270505E-3</v>
      </c>
      <c r="AY225" s="92">
        <v>0</v>
      </c>
      <c r="AZ225" s="94"/>
      <c r="BA225" s="94"/>
      <c r="BB225" s="94"/>
      <c r="BI225" s="23">
        <v>0.15839999999999999</v>
      </c>
      <c r="BJ225" s="253">
        <f t="shared" si="51"/>
        <v>3.0556187090506996E-2</v>
      </c>
      <c r="BK225" s="74">
        <v>1.0895719999999999E-2</v>
      </c>
      <c r="BS225" s="100">
        <v>9.4299999999999995E-2</v>
      </c>
      <c r="BT225" s="23"/>
      <c r="BU225" s="23">
        <v>2.1699999999999997E-2</v>
      </c>
      <c r="BV225" s="23">
        <v>2.003640657282111E-2</v>
      </c>
      <c r="BW225" s="23">
        <v>4.6179999999999999E-2</v>
      </c>
      <c r="BX225" s="23">
        <v>8.2699999999999996E-3</v>
      </c>
      <c r="BY225" s="23">
        <v>4.7399999999999998E-2</v>
      </c>
      <c r="BZ225" s="23">
        <v>7.528913552867272E-5</v>
      </c>
      <c r="CA225" s="23">
        <v>6.3233428133887548E-3</v>
      </c>
      <c r="CB225" s="23"/>
      <c r="CE225" s="100">
        <v>1.09E-2</v>
      </c>
      <c r="CP225" s="100">
        <v>9.4299999999999995E-2</v>
      </c>
      <c r="CQ225" s="274"/>
      <c r="CR225" s="274"/>
      <c r="CU225" s="253">
        <f t="shared" si="52"/>
        <v>0</v>
      </c>
      <c r="DC225" s="93"/>
      <c r="DF225" s="253">
        <f t="shared" si="53"/>
        <v>0</v>
      </c>
      <c r="DG225" s="93"/>
      <c r="DM225" s="253">
        <f t="shared" si="54"/>
        <v>0</v>
      </c>
      <c r="EM225" s="93"/>
      <c r="EN225" s="93"/>
      <c r="EO225" s="17"/>
      <c r="EP225" s="17"/>
      <c r="EQ225" s="17"/>
    </row>
    <row r="226" spans="1:16296">
      <c r="E226" s="1">
        <v>50</v>
      </c>
      <c r="F226" s="1" t="s">
        <v>752</v>
      </c>
      <c r="G226" s="1" t="s">
        <v>702</v>
      </c>
      <c r="J226" s="11" t="s">
        <v>883</v>
      </c>
      <c r="S226" s="54"/>
      <c r="T226" s="54">
        <f t="shared" si="44"/>
        <v>0</v>
      </c>
      <c r="U226" s="54"/>
      <c r="V226" s="54"/>
      <c r="AE226" s="74">
        <f t="shared" si="45"/>
        <v>0</v>
      </c>
      <c r="AG226" s="74">
        <f t="shared" si="46"/>
        <v>0</v>
      </c>
      <c r="AI226" s="74">
        <f t="shared" si="49"/>
        <v>0</v>
      </c>
      <c r="AL226" s="707">
        <f t="shared" si="50"/>
        <v>0</v>
      </c>
      <c r="AN226" s="74">
        <f t="shared" si="43"/>
        <v>0</v>
      </c>
      <c r="AP226" s="74">
        <f t="shared" si="47"/>
        <v>0</v>
      </c>
      <c r="AQ226" s="253">
        <f t="shared" si="42"/>
        <v>0</v>
      </c>
      <c r="AT226" s="253">
        <f t="shared" si="48"/>
        <v>0</v>
      </c>
      <c r="AY226" s="92">
        <v>0</v>
      </c>
      <c r="AZ226" s="74"/>
      <c r="BA226" s="74"/>
      <c r="BB226" s="74"/>
      <c r="BJ226" s="253">
        <f t="shared" si="51"/>
        <v>0</v>
      </c>
      <c r="BS226" s="76"/>
      <c r="CE226" s="74"/>
      <c r="CU226" s="253">
        <f t="shared" si="52"/>
        <v>0</v>
      </c>
      <c r="CW226" s="238">
        <v>0.1</v>
      </c>
      <c r="DF226" s="253">
        <f t="shared" si="53"/>
        <v>0</v>
      </c>
      <c r="DI226" s="217">
        <v>0.1</v>
      </c>
      <c r="DM226" s="253">
        <f t="shared" si="54"/>
        <v>0</v>
      </c>
      <c r="DS226" s="74">
        <v>0.05</v>
      </c>
      <c r="EM226" s="93"/>
      <c r="EN226" s="93"/>
      <c r="EO226" s="17"/>
      <c r="EP226" s="17"/>
      <c r="EQ226" s="17"/>
    </row>
    <row r="227" spans="1:16296" s="3" customFormat="1" ht="12.75" customHeight="1">
      <c r="B227" s="166"/>
      <c r="C227" s="166"/>
      <c r="D227" s="167"/>
      <c r="E227" s="201">
        <v>50</v>
      </c>
      <c r="F227" s="144" t="s">
        <v>752</v>
      </c>
      <c r="G227" s="44"/>
      <c r="H227" s="44"/>
      <c r="I227" s="44"/>
      <c r="J227" s="191" t="s">
        <v>883</v>
      </c>
      <c r="K227" s="200"/>
      <c r="L227" s="169"/>
      <c r="M227" s="169"/>
      <c r="N227" s="77"/>
      <c r="O227" s="77"/>
      <c r="P227" s="169"/>
      <c r="Q227" s="79"/>
      <c r="R227" s="77"/>
      <c r="S227" s="54"/>
      <c r="T227" s="54">
        <f t="shared" si="44"/>
        <v>0</v>
      </c>
      <c r="U227" s="54"/>
      <c r="V227" s="54"/>
      <c r="W227" s="77"/>
      <c r="X227" s="77"/>
      <c r="Y227" s="77"/>
      <c r="Z227" s="77"/>
      <c r="AA227" s="43"/>
      <c r="AB227" s="77"/>
      <c r="AC227" s="77"/>
      <c r="AD227" s="77"/>
      <c r="AE227" s="74">
        <f t="shared" si="45"/>
        <v>0</v>
      </c>
      <c r="AF227" s="77"/>
      <c r="AG227" s="74">
        <f t="shared" si="46"/>
        <v>0</v>
      </c>
      <c r="AH227" s="77"/>
      <c r="AI227" s="74">
        <f t="shared" si="49"/>
        <v>0</v>
      </c>
      <c r="AJ227" s="77"/>
      <c r="AK227" s="77"/>
      <c r="AL227" s="707">
        <f t="shared" si="50"/>
        <v>0</v>
      </c>
      <c r="AM227" s="77"/>
      <c r="AN227" s="74">
        <f t="shared" si="43"/>
        <v>0</v>
      </c>
      <c r="AO227" s="77"/>
      <c r="AP227" s="74">
        <f t="shared" si="47"/>
        <v>0</v>
      </c>
      <c r="AQ227" s="253">
        <f t="shared" si="42"/>
        <v>0</v>
      </c>
      <c r="AR227" s="77"/>
      <c r="AS227" s="262">
        <v>1E-3</v>
      </c>
      <c r="AT227" s="253">
        <f t="shared" si="48"/>
        <v>5.0000000000000001E-4</v>
      </c>
      <c r="AU227" s="77"/>
      <c r="AV227" s="77"/>
      <c r="AW227" s="275"/>
      <c r="AX227" s="43"/>
      <c r="AY227" s="170">
        <v>0</v>
      </c>
      <c r="AZ227" s="164"/>
      <c r="BA227" s="164"/>
      <c r="BB227" s="164"/>
      <c r="BC227" s="275"/>
      <c r="BD227" s="275"/>
      <c r="BE227" s="77"/>
      <c r="BF227" s="77"/>
      <c r="BG227" s="77"/>
      <c r="BH227" s="77"/>
      <c r="BI227" s="77"/>
      <c r="BJ227" s="253">
        <f t="shared" si="51"/>
        <v>0</v>
      </c>
      <c r="BK227" s="77"/>
      <c r="BL227" s="77"/>
      <c r="BM227" s="77"/>
      <c r="BN227" s="77"/>
      <c r="BO227" s="77"/>
      <c r="BP227" s="77"/>
      <c r="BQ227" s="275"/>
      <c r="BR227" s="275"/>
      <c r="BS227" s="79"/>
      <c r="BT227" s="77"/>
      <c r="BU227" s="77"/>
      <c r="BV227" s="77"/>
      <c r="BW227" s="77"/>
      <c r="BX227" s="77"/>
      <c r="BY227" s="77"/>
      <c r="BZ227" s="77"/>
      <c r="CA227" s="77"/>
      <c r="CB227" s="77"/>
      <c r="CC227" s="275"/>
      <c r="CD227" s="77"/>
      <c r="CE227" s="79"/>
      <c r="CF227" s="77"/>
      <c r="CG227" s="275"/>
      <c r="CH227" s="275"/>
      <c r="CI227" s="275"/>
      <c r="CJ227" s="275">
        <v>8.0000000000000004E-4</v>
      </c>
      <c r="CK227" s="79"/>
      <c r="CL227" s="5"/>
      <c r="CN227" s="275"/>
      <c r="CO227" s="275"/>
      <c r="CP227" s="79"/>
      <c r="CQ227" s="275"/>
      <c r="CR227" s="275"/>
      <c r="CS227" s="77"/>
      <c r="CT227" s="77"/>
      <c r="CU227" s="253">
        <f t="shared" si="52"/>
        <v>0</v>
      </c>
      <c r="CV227" s="275"/>
      <c r="CW227" s="238">
        <v>0.1</v>
      </c>
      <c r="CX227" s="275"/>
      <c r="CY227" s="275"/>
      <c r="CZ227" s="275"/>
      <c r="DA227" s="275"/>
      <c r="DB227" s="275"/>
      <c r="DC227" s="169"/>
      <c r="DD227" s="77"/>
      <c r="DE227" s="77"/>
      <c r="DF227" s="253">
        <f t="shared" si="53"/>
        <v>0</v>
      </c>
      <c r="DG227" s="169"/>
      <c r="DH227" s="77"/>
      <c r="DI227" s="77"/>
      <c r="DJ227" s="77"/>
      <c r="DK227" s="77"/>
      <c r="DL227" s="77"/>
      <c r="DM227" s="253">
        <f t="shared" si="54"/>
        <v>0</v>
      </c>
      <c r="DN227" s="275"/>
      <c r="DO227" s="275"/>
      <c r="DP227" s="77"/>
      <c r="DQ227" s="77"/>
      <c r="DR227" s="77"/>
      <c r="DS227" s="77"/>
      <c r="DT227" s="77"/>
      <c r="DU227" s="77"/>
      <c r="DV227" s="77"/>
      <c r="DW227" s="77"/>
      <c r="DX227" s="77"/>
      <c r="DY227" s="74"/>
      <c r="DZ227" s="74"/>
      <c r="EA227" s="74"/>
      <c r="EB227" s="74"/>
      <c r="EC227" s="74"/>
      <c r="ED227" s="74"/>
      <c r="EE227" s="74"/>
      <c r="EF227" s="74"/>
      <c r="EG227" s="74"/>
      <c r="EH227" s="74"/>
      <c r="EI227" s="74"/>
      <c r="EJ227" s="74"/>
      <c r="EK227" s="74"/>
      <c r="EL227" s="74"/>
      <c r="EM227" s="93"/>
      <c r="EN227" s="93"/>
      <c r="EO227" s="17"/>
      <c r="EP227" s="17"/>
      <c r="EQ227" s="17"/>
      <c r="ER227" s="2"/>
      <c r="ES227" s="2"/>
      <c r="ET227" s="2"/>
      <c r="EU227" s="2"/>
      <c r="EV227" s="2"/>
      <c r="EW227" s="2"/>
      <c r="EX227" s="2"/>
      <c r="EY227" s="2"/>
      <c r="EZ227" s="2"/>
      <c r="FA227" s="2"/>
      <c r="FB227" s="2"/>
      <c r="FC227" s="2"/>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2"/>
      <c r="GL227" s="2"/>
      <c r="GM227" s="2"/>
      <c r="GN227" s="2"/>
      <c r="GO227" s="2"/>
      <c r="GP227" s="2"/>
      <c r="GQ227" s="2"/>
      <c r="GR227" s="2"/>
      <c r="GS227" s="2"/>
      <c r="GT227" s="2"/>
      <c r="GU227" s="2"/>
      <c r="GV227" s="2"/>
      <c r="GW227" s="2"/>
      <c r="GX227" s="2"/>
      <c r="GY227" s="2"/>
      <c r="GZ227" s="2"/>
      <c r="HA227" s="2"/>
      <c r="HB227" s="2"/>
      <c r="HC227" s="2"/>
      <c r="HD227" s="2"/>
      <c r="HE227" s="2"/>
      <c r="HF227" s="2"/>
      <c r="HG227" s="2"/>
      <c r="HH227" s="2"/>
      <c r="HI227" s="2"/>
      <c r="HJ227" s="2"/>
      <c r="HK227" s="2"/>
      <c r="HL227" s="2"/>
      <c r="HM227" s="2"/>
      <c r="HN227" s="2"/>
      <c r="HO227" s="2"/>
      <c r="HP227" s="2"/>
      <c r="HQ227" s="2"/>
      <c r="HR227" s="2"/>
      <c r="HS227" s="2"/>
      <c r="HT227" s="2"/>
      <c r="HU227" s="2"/>
      <c r="HV227" s="2"/>
      <c r="HW227" s="2"/>
      <c r="HX227" s="2"/>
      <c r="HY227" s="2"/>
      <c r="HZ227" s="2"/>
      <c r="IA227" s="2"/>
      <c r="IB227" s="2"/>
      <c r="IC227" s="2"/>
      <c r="ID227" s="2"/>
      <c r="IE227" s="2"/>
      <c r="IF227" s="2"/>
      <c r="IG227" s="2"/>
      <c r="IH227" s="2"/>
      <c r="II227" s="2"/>
      <c r="IJ227" s="2"/>
      <c r="IK227" s="2"/>
      <c r="IL227" s="2"/>
      <c r="IM227" s="2"/>
      <c r="IN227" s="2"/>
      <c r="IO227" s="2"/>
      <c r="IP227" s="2"/>
      <c r="IQ227" s="2"/>
      <c r="IR227" s="2"/>
      <c r="IS227" s="2"/>
      <c r="IT227" s="2"/>
      <c r="IU227" s="2"/>
      <c r="IV227" s="2"/>
      <c r="IW227" s="2"/>
      <c r="IX227" s="2"/>
      <c r="IY227" s="2"/>
      <c r="IZ227" s="2"/>
      <c r="JA227" s="2"/>
      <c r="JB227" s="2"/>
      <c r="JC227" s="2"/>
      <c r="JD227" s="2"/>
      <c r="JE227" s="2"/>
      <c r="JF227" s="2"/>
      <c r="JG227" s="2"/>
      <c r="JH227" s="2"/>
      <c r="JI227" s="2"/>
      <c r="JJ227" s="2"/>
      <c r="JK227" s="2"/>
      <c r="JL227" s="2"/>
      <c r="JM227" s="2"/>
      <c r="JN227" s="2"/>
      <c r="JO227" s="2"/>
      <c r="JP227" s="2"/>
      <c r="JQ227" s="2"/>
      <c r="JR227" s="2"/>
      <c r="JS227" s="2"/>
      <c r="JT227" s="2"/>
      <c r="JU227" s="2"/>
      <c r="JV227" s="2"/>
      <c r="JW227" s="2"/>
      <c r="JX227" s="2"/>
      <c r="JY227" s="2"/>
      <c r="JZ227" s="2"/>
      <c r="KA227" s="2"/>
      <c r="KB227" s="2"/>
      <c r="KC227" s="2"/>
      <c r="KD227" s="2"/>
      <c r="KE227" s="2"/>
      <c r="KF227" s="2"/>
      <c r="KG227" s="2"/>
      <c r="KH227" s="2"/>
      <c r="KI227" s="2"/>
      <c r="KJ227" s="2"/>
      <c r="KK227" s="2"/>
      <c r="KL227" s="2"/>
      <c r="KM227" s="2"/>
      <c r="KN227" s="2"/>
      <c r="KO227" s="2"/>
      <c r="KP227" s="2"/>
      <c r="KQ227" s="2"/>
      <c r="KR227" s="2"/>
      <c r="KS227" s="2"/>
      <c r="KT227" s="2"/>
      <c r="KU227" s="2"/>
      <c r="KV227" s="2"/>
      <c r="KW227" s="2"/>
      <c r="KX227" s="2"/>
      <c r="KY227" s="2"/>
      <c r="KZ227" s="2"/>
      <c r="LA227" s="2"/>
      <c r="LB227" s="2"/>
      <c r="LC227" s="2"/>
      <c r="LD227" s="2"/>
      <c r="LE227" s="2"/>
      <c r="LF227" s="2"/>
      <c r="LG227" s="2"/>
      <c r="LH227" s="2"/>
      <c r="LI227" s="2"/>
      <c r="LJ227" s="2"/>
      <c r="LK227" s="2"/>
      <c r="LL227" s="2"/>
      <c r="LM227" s="2"/>
      <c r="LN227" s="2"/>
      <c r="LO227" s="2"/>
      <c r="LP227" s="2"/>
      <c r="LQ227" s="2"/>
      <c r="LR227" s="2"/>
      <c r="LS227" s="2"/>
      <c r="LT227" s="2"/>
      <c r="LU227" s="2"/>
      <c r="LV227" s="2"/>
      <c r="LW227" s="2"/>
      <c r="LX227" s="2"/>
      <c r="LY227" s="2"/>
      <c r="LZ227" s="2"/>
      <c r="MA227" s="2"/>
      <c r="MB227" s="2"/>
      <c r="MC227" s="2"/>
      <c r="MD227" s="2"/>
      <c r="ME227" s="2"/>
      <c r="MF227" s="2"/>
      <c r="MG227" s="2"/>
      <c r="MH227" s="2"/>
      <c r="MI227" s="2"/>
      <c r="MJ227" s="2"/>
      <c r="MK227" s="2"/>
      <c r="ML227" s="2"/>
      <c r="MM227" s="2"/>
      <c r="MN227" s="2"/>
      <c r="MO227" s="2"/>
      <c r="MP227" s="2"/>
      <c r="MQ227" s="2"/>
      <c r="MR227" s="2"/>
      <c r="MS227" s="2"/>
      <c r="MT227" s="2"/>
      <c r="MU227" s="2"/>
      <c r="MV227" s="2"/>
      <c r="MW227" s="2"/>
      <c r="MX227" s="2"/>
      <c r="MY227" s="2"/>
      <c r="MZ227" s="2"/>
      <c r="NA227" s="2"/>
      <c r="NB227" s="2"/>
      <c r="NC227" s="2"/>
      <c r="ND227" s="2"/>
      <c r="NE227" s="2"/>
      <c r="NF227" s="2"/>
      <c r="NG227" s="2"/>
      <c r="NH227" s="2"/>
      <c r="NI227" s="2"/>
      <c r="NJ227" s="2"/>
      <c r="NK227" s="2"/>
      <c r="NL227" s="2"/>
      <c r="NM227" s="2"/>
      <c r="NN227" s="2"/>
      <c r="NO227" s="2"/>
      <c r="NP227" s="2"/>
      <c r="NQ227" s="2"/>
      <c r="NR227" s="2"/>
      <c r="NS227" s="2"/>
      <c r="NT227" s="2"/>
      <c r="NU227" s="2"/>
      <c r="NV227" s="2"/>
      <c r="NW227" s="2"/>
      <c r="NX227" s="2"/>
      <c r="NY227" s="2"/>
      <c r="NZ227" s="2"/>
      <c r="OA227" s="2"/>
      <c r="OB227" s="2"/>
      <c r="OC227" s="2"/>
      <c r="OD227" s="2"/>
      <c r="OE227" s="2"/>
      <c r="OF227" s="2"/>
      <c r="OG227" s="2"/>
      <c r="OH227" s="2"/>
      <c r="OI227" s="2"/>
      <c r="OJ227" s="2"/>
      <c r="OK227" s="2"/>
      <c r="OL227" s="2"/>
      <c r="OM227" s="2"/>
      <c r="ON227" s="2"/>
      <c r="OO227" s="2"/>
      <c r="OP227" s="2"/>
      <c r="OQ227" s="2"/>
      <c r="OR227" s="2"/>
      <c r="OS227" s="2"/>
      <c r="OT227" s="2"/>
      <c r="OU227" s="2"/>
      <c r="OV227" s="2"/>
      <c r="OW227" s="2"/>
      <c r="OX227" s="2"/>
      <c r="OY227" s="2"/>
      <c r="OZ227" s="2"/>
      <c r="PA227" s="2"/>
      <c r="PB227" s="2"/>
      <c r="PC227" s="2"/>
      <c r="PD227" s="2"/>
      <c r="PE227" s="2"/>
      <c r="PF227" s="2"/>
      <c r="PG227" s="2"/>
      <c r="PH227" s="2"/>
      <c r="PI227" s="2"/>
      <c r="PJ227" s="2"/>
      <c r="PK227" s="2"/>
      <c r="PL227" s="2"/>
      <c r="PM227" s="2"/>
      <c r="PN227" s="2"/>
      <c r="PO227" s="2"/>
      <c r="PP227" s="2"/>
      <c r="PQ227" s="2"/>
      <c r="PR227" s="2"/>
      <c r="PS227" s="2"/>
      <c r="PT227" s="2"/>
      <c r="PU227" s="2"/>
      <c r="PV227" s="2"/>
      <c r="PW227" s="2"/>
      <c r="PX227" s="2"/>
      <c r="PY227" s="2"/>
      <c r="PZ227" s="2"/>
      <c r="QA227" s="2"/>
      <c r="QB227" s="2"/>
      <c r="QC227" s="2"/>
      <c r="QD227" s="2"/>
      <c r="QE227" s="2"/>
      <c r="QF227" s="2"/>
      <c r="QG227" s="2"/>
      <c r="QH227" s="2"/>
      <c r="QI227" s="2"/>
      <c r="QJ227" s="2"/>
      <c r="QK227" s="2"/>
      <c r="QL227" s="2"/>
      <c r="QM227" s="2"/>
      <c r="QN227" s="2"/>
      <c r="QO227" s="2"/>
      <c r="QP227" s="2"/>
      <c r="QQ227" s="2"/>
      <c r="QR227" s="2"/>
      <c r="QS227" s="2"/>
      <c r="QT227" s="2"/>
      <c r="QU227" s="2"/>
      <c r="QV227" s="2"/>
      <c r="QW227" s="2"/>
      <c r="QX227" s="2"/>
      <c r="QY227" s="2"/>
      <c r="QZ227" s="2"/>
      <c r="RA227" s="2"/>
      <c r="RB227" s="2"/>
      <c r="RC227" s="2"/>
      <c r="RD227" s="2"/>
      <c r="RE227" s="2"/>
      <c r="RF227" s="2"/>
      <c r="RG227" s="2"/>
      <c r="RH227" s="2"/>
      <c r="RI227" s="2"/>
      <c r="RJ227" s="2"/>
      <c r="RK227" s="2"/>
      <c r="RL227" s="2"/>
      <c r="RM227" s="2"/>
      <c r="RN227" s="2"/>
      <c r="RO227" s="2"/>
      <c r="RP227" s="2"/>
      <c r="RQ227" s="2"/>
      <c r="RR227" s="2"/>
      <c r="RS227" s="2"/>
      <c r="RT227" s="2"/>
      <c r="RU227" s="2"/>
      <c r="RV227" s="2"/>
      <c r="RW227" s="2"/>
      <c r="RX227" s="2"/>
      <c r="RY227" s="2"/>
      <c r="RZ227" s="2"/>
      <c r="SA227" s="2"/>
      <c r="SB227" s="2"/>
      <c r="SC227" s="2"/>
      <c r="SD227" s="2"/>
      <c r="SE227" s="2"/>
      <c r="SF227" s="2"/>
      <c r="SG227" s="2"/>
      <c r="SH227" s="2"/>
      <c r="SI227" s="2"/>
      <c r="SJ227" s="2"/>
      <c r="SK227" s="2"/>
      <c r="SL227" s="2"/>
      <c r="SM227" s="2"/>
      <c r="SN227" s="2"/>
      <c r="SO227" s="2"/>
      <c r="SP227" s="2"/>
      <c r="SQ227" s="2"/>
      <c r="SR227" s="2"/>
      <c r="SS227" s="2"/>
      <c r="ST227" s="2"/>
      <c r="SU227" s="2"/>
      <c r="SV227" s="2"/>
      <c r="SW227" s="2"/>
      <c r="SX227" s="2"/>
      <c r="SY227" s="2"/>
      <c r="SZ227" s="2"/>
      <c r="TA227" s="2"/>
      <c r="TB227" s="2"/>
      <c r="TC227" s="2"/>
      <c r="TD227" s="2"/>
      <c r="TE227" s="2"/>
      <c r="TF227" s="2"/>
      <c r="TG227" s="2"/>
      <c r="TH227" s="2"/>
      <c r="TI227" s="2"/>
      <c r="TJ227" s="2"/>
      <c r="TK227" s="2"/>
      <c r="TL227" s="2"/>
      <c r="TM227" s="2"/>
      <c r="TN227" s="2"/>
      <c r="TO227" s="2"/>
      <c r="TP227" s="2"/>
      <c r="TQ227" s="2"/>
      <c r="TR227" s="2"/>
      <c r="TS227" s="2"/>
      <c r="TT227" s="2"/>
      <c r="TU227" s="2"/>
      <c r="TV227" s="2"/>
      <c r="TW227" s="2"/>
      <c r="TX227" s="2"/>
      <c r="TY227" s="2"/>
      <c r="TZ227" s="2"/>
      <c r="UA227" s="2"/>
      <c r="UB227" s="2"/>
      <c r="UC227" s="2"/>
      <c r="UD227" s="2"/>
      <c r="UE227" s="2"/>
      <c r="UF227" s="2"/>
      <c r="UG227" s="2"/>
      <c r="UH227" s="2"/>
      <c r="UI227" s="2"/>
      <c r="UJ227" s="2"/>
      <c r="UK227" s="2"/>
      <c r="UL227" s="2"/>
      <c r="UM227" s="2"/>
      <c r="UN227" s="2"/>
      <c r="UO227" s="2"/>
      <c r="UP227" s="2"/>
      <c r="UQ227" s="2"/>
      <c r="UR227" s="2"/>
      <c r="US227" s="2"/>
      <c r="UT227" s="2"/>
      <c r="UU227" s="2"/>
      <c r="UV227" s="2"/>
      <c r="UW227" s="2"/>
      <c r="UX227" s="2"/>
      <c r="UY227" s="2"/>
      <c r="UZ227" s="2"/>
      <c r="VA227" s="2"/>
      <c r="VB227" s="2"/>
      <c r="VC227" s="2"/>
      <c r="VD227" s="2"/>
      <c r="VE227" s="2"/>
      <c r="VF227" s="2"/>
      <c r="VG227" s="2"/>
      <c r="VH227" s="2"/>
      <c r="VI227" s="2"/>
      <c r="VJ227" s="2"/>
      <c r="VK227" s="2"/>
      <c r="VL227" s="2"/>
      <c r="VM227" s="2"/>
      <c r="VN227" s="2"/>
      <c r="VO227" s="2"/>
      <c r="VP227" s="2"/>
      <c r="VQ227" s="2"/>
      <c r="VR227" s="2"/>
      <c r="VS227" s="2"/>
      <c r="VT227" s="2"/>
      <c r="VU227" s="2"/>
      <c r="VV227" s="2"/>
      <c r="VW227" s="2"/>
      <c r="VX227" s="2"/>
      <c r="VY227" s="2"/>
      <c r="VZ227" s="2"/>
      <c r="WA227" s="2"/>
      <c r="WB227" s="2"/>
      <c r="WC227" s="2"/>
      <c r="WD227" s="2"/>
      <c r="WE227" s="2"/>
      <c r="WF227" s="2"/>
      <c r="WG227" s="2"/>
      <c r="WH227" s="2"/>
      <c r="WI227" s="2"/>
      <c r="WJ227" s="2"/>
      <c r="WK227" s="2"/>
      <c r="WL227" s="2"/>
      <c r="WM227" s="2"/>
      <c r="WN227" s="2"/>
      <c r="WO227" s="2"/>
      <c r="WP227" s="2"/>
      <c r="WQ227" s="2"/>
      <c r="WR227" s="2"/>
      <c r="WS227" s="2"/>
      <c r="WT227" s="2"/>
      <c r="WU227" s="2"/>
      <c r="WV227" s="2"/>
      <c r="WW227" s="2"/>
      <c r="WX227" s="2"/>
      <c r="WY227" s="2"/>
      <c r="WZ227" s="2"/>
      <c r="XA227" s="2"/>
      <c r="XB227" s="2"/>
      <c r="XC227" s="2"/>
      <c r="XD227" s="2"/>
      <c r="XE227" s="2"/>
      <c r="XF227" s="2"/>
      <c r="XG227" s="2"/>
      <c r="XH227" s="2"/>
      <c r="XI227" s="2"/>
      <c r="XJ227" s="2"/>
      <c r="XK227" s="2"/>
      <c r="XL227" s="2"/>
      <c r="XM227" s="2"/>
      <c r="XN227" s="2"/>
      <c r="XO227" s="2"/>
      <c r="XP227" s="2"/>
      <c r="XQ227" s="2"/>
      <c r="XR227" s="2"/>
      <c r="XS227" s="2"/>
      <c r="XT227" s="2"/>
      <c r="XU227" s="2"/>
      <c r="XV227" s="2"/>
      <c r="XW227" s="2"/>
      <c r="XX227" s="2"/>
      <c r="XY227" s="2"/>
      <c r="XZ227" s="2"/>
      <c r="YA227" s="2"/>
      <c r="YB227" s="2"/>
      <c r="YC227" s="2"/>
      <c r="YD227" s="2"/>
      <c r="YE227" s="2"/>
      <c r="YF227" s="2"/>
      <c r="YG227" s="2"/>
      <c r="YH227" s="2"/>
      <c r="YI227" s="2"/>
      <c r="YJ227" s="2"/>
      <c r="YK227" s="2"/>
      <c r="YL227" s="2"/>
      <c r="YM227" s="2"/>
      <c r="YN227" s="2"/>
      <c r="YO227" s="2"/>
      <c r="YP227" s="2"/>
      <c r="YQ227" s="2"/>
      <c r="YR227" s="2"/>
      <c r="YS227" s="2"/>
      <c r="YT227" s="2"/>
      <c r="YU227" s="2"/>
      <c r="YV227" s="2"/>
      <c r="YW227" s="2"/>
      <c r="YX227" s="2"/>
      <c r="YY227" s="2"/>
      <c r="YZ227" s="2"/>
      <c r="ZA227" s="2"/>
      <c r="ZB227" s="2"/>
      <c r="ZC227" s="2"/>
      <c r="ZD227" s="2"/>
      <c r="ZE227" s="2"/>
      <c r="ZF227" s="2"/>
      <c r="ZG227" s="2"/>
      <c r="ZH227" s="2"/>
      <c r="ZI227" s="2"/>
      <c r="ZJ227" s="2"/>
      <c r="ZK227" s="2"/>
      <c r="ZL227" s="2"/>
      <c r="ZM227" s="2"/>
      <c r="ZN227" s="2"/>
      <c r="ZO227" s="2"/>
      <c r="ZP227" s="2"/>
      <c r="ZQ227" s="2"/>
      <c r="ZR227" s="2"/>
      <c r="ZS227" s="2"/>
      <c r="ZT227" s="2"/>
      <c r="ZU227" s="2"/>
      <c r="ZV227" s="2"/>
      <c r="ZW227" s="2"/>
      <c r="ZX227" s="2"/>
      <c r="ZY227" s="2"/>
      <c r="ZZ227" s="2"/>
      <c r="AAA227" s="2"/>
      <c r="AAB227" s="2"/>
      <c r="AAC227" s="2"/>
      <c r="AAD227" s="2"/>
      <c r="AAE227" s="2"/>
      <c r="AAF227" s="2"/>
      <c r="AAG227" s="2"/>
      <c r="AAH227" s="2"/>
      <c r="AAI227" s="2"/>
      <c r="AAJ227" s="2"/>
      <c r="AAK227" s="2"/>
      <c r="AAL227" s="2"/>
      <c r="AAM227" s="2"/>
      <c r="AAN227" s="2"/>
      <c r="AAO227" s="2"/>
      <c r="AAP227" s="2"/>
      <c r="AAQ227" s="2"/>
      <c r="AAR227" s="2"/>
      <c r="AAS227" s="2"/>
      <c r="AAT227" s="2"/>
      <c r="AAU227" s="2"/>
      <c r="AAV227" s="2"/>
      <c r="AAW227" s="2"/>
      <c r="AAX227" s="2"/>
      <c r="AAY227" s="2"/>
      <c r="AAZ227" s="2"/>
      <c r="ABA227" s="2"/>
      <c r="ABB227" s="2"/>
      <c r="ABC227" s="2"/>
      <c r="ABD227" s="2"/>
      <c r="ABE227" s="2"/>
      <c r="ABF227" s="2"/>
      <c r="ABG227" s="2"/>
      <c r="ABH227" s="2"/>
      <c r="ABI227" s="2"/>
      <c r="ABJ227" s="2"/>
      <c r="ABK227" s="2"/>
      <c r="ABL227" s="2"/>
      <c r="ABM227" s="2"/>
      <c r="ABN227" s="2"/>
      <c r="ABO227" s="2"/>
      <c r="ABP227" s="2"/>
      <c r="ABQ227" s="2"/>
      <c r="ABR227" s="2"/>
      <c r="ABS227" s="2"/>
      <c r="ABT227" s="2"/>
      <c r="ABU227" s="2"/>
      <c r="ABV227" s="2"/>
      <c r="ABW227" s="2"/>
      <c r="ABX227" s="2"/>
      <c r="ABY227" s="2"/>
      <c r="ABZ227" s="2"/>
      <c r="ACA227" s="2"/>
      <c r="ACB227" s="2"/>
      <c r="ACC227" s="2"/>
      <c r="ACD227" s="2"/>
      <c r="ACE227" s="2"/>
      <c r="ACF227" s="2"/>
      <c r="ACG227" s="2"/>
      <c r="ACH227" s="2"/>
      <c r="ACI227" s="2"/>
      <c r="ACJ227" s="2"/>
      <c r="ACK227" s="2"/>
      <c r="ACL227" s="2"/>
      <c r="ACM227" s="2"/>
      <c r="ACN227" s="2"/>
      <c r="ACO227" s="2"/>
      <c r="ACP227" s="2"/>
      <c r="ACQ227" s="2"/>
      <c r="ACR227" s="2"/>
      <c r="ACS227" s="2"/>
      <c r="ACT227" s="2"/>
      <c r="ACU227" s="2"/>
      <c r="ACV227" s="2"/>
      <c r="ACW227" s="2"/>
      <c r="ACX227" s="2"/>
      <c r="ACY227" s="2"/>
      <c r="ACZ227" s="2"/>
      <c r="ADA227" s="2"/>
      <c r="ADB227" s="2"/>
      <c r="ADC227" s="2"/>
      <c r="ADD227" s="2"/>
      <c r="ADE227" s="2"/>
      <c r="ADF227" s="2"/>
      <c r="ADG227" s="2"/>
      <c r="ADH227" s="2"/>
      <c r="ADI227" s="2"/>
      <c r="ADJ227" s="2"/>
      <c r="ADK227" s="2"/>
      <c r="ADL227" s="2"/>
      <c r="ADM227" s="2"/>
      <c r="ADN227" s="2"/>
      <c r="ADO227" s="2"/>
      <c r="ADP227" s="2"/>
      <c r="ADQ227" s="2"/>
      <c r="ADR227" s="2"/>
      <c r="ADS227" s="2"/>
      <c r="ADT227" s="2"/>
      <c r="ADU227" s="2"/>
      <c r="ADV227" s="2"/>
      <c r="ADW227" s="2"/>
      <c r="ADX227" s="2"/>
      <c r="ADY227" s="2"/>
      <c r="ADZ227" s="2"/>
      <c r="AEA227" s="2"/>
      <c r="AEB227" s="2"/>
      <c r="AEC227" s="2"/>
      <c r="AED227" s="2"/>
      <c r="AEE227" s="2"/>
      <c r="AEF227" s="2"/>
      <c r="AEG227" s="2"/>
      <c r="AEH227" s="2"/>
      <c r="AEI227" s="2"/>
      <c r="AEJ227" s="2"/>
      <c r="AEK227" s="2"/>
      <c r="AEL227" s="2"/>
      <c r="AEM227" s="2"/>
      <c r="AEN227" s="2"/>
      <c r="AEO227" s="2"/>
      <c r="AEP227" s="2"/>
      <c r="AEQ227" s="2"/>
      <c r="AER227" s="2"/>
      <c r="AES227" s="2"/>
      <c r="AET227" s="2"/>
      <c r="AEU227" s="2"/>
      <c r="AEV227" s="2"/>
      <c r="AEW227" s="2"/>
      <c r="AEX227" s="2"/>
      <c r="AEY227" s="2"/>
      <c r="AEZ227" s="2"/>
      <c r="AFA227" s="2"/>
      <c r="AFB227" s="2"/>
      <c r="AFC227" s="2"/>
      <c r="AFD227" s="2"/>
      <c r="AFE227" s="2"/>
      <c r="AFF227" s="2"/>
      <c r="AFG227" s="2"/>
      <c r="AFH227" s="2"/>
      <c r="AFI227" s="2"/>
      <c r="AFJ227" s="2"/>
      <c r="AFK227" s="2"/>
      <c r="AFL227" s="2"/>
      <c r="AFM227" s="2"/>
      <c r="AFN227" s="2"/>
      <c r="AFO227" s="2"/>
      <c r="AFP227" s="2"/>
      <c r="AFQ227" s="2"/>
      <c r="AFR227" s="2"/>
      <c r="AFS227" s="2"/>
      <c r="AFT227" s="2"/>
      <c r="AFU227" s="2"/>
      <c r="AFV227" s="2"/>
      <c r="AFW227" s="2"/>
      <c r="AFX227" s="2"/>
      <c r="AFY227" s="2"/>
      <c r="AFZ227" s="2"/>
      <c r="AGA227" s="2"/>
      <c r="AGB227" s="2"/>
      <c r="AGC227" s="2"/>
      <c r="AGD227" s="2"/>
      <c r="AGE227" s="2"/>
      <c r="AGF227" s="2"/>
      <c r="AGG227" s="2"/>
      <c r="AGH227" s="2"/>
      <c r="AGI227" s="2"/>
      <c r="AGJ227" s="2"/>
      <c r="AGK227" s="2"/>
      <c r="AGL227" s="2"/>
      <c r="AGM227" s="2"/>
      <c r="AGN227" s="2"/>
      <c r="AGO227" s="2"/>
      <c r="AGP227" s="2"/>
      <c r="AGQ227" s="2"/>
      <c r="AGR227" s="2"/>
      <c r="AGS227" s="2"/>
      <c r="AGT227" s="2"/>
      <c r="AGU227" s="2"/>
      <c r="AGV227" s="2"/>
      <c r="AGW227" s="2"/>
      <c r="AGX227" s="2"/>
      <c r="AGY227" s="2"/>
      <c r="AGZ227" s="2"/>
      <c r="AHA227" s="2"/>
      <c r="AHB227" s="2"/>
      <c r="AHC227" s="2"/>
      <c r="AHD227" s="2"/>
      <c r="AHE227" s="2"/>
      <c r="AHF227" s="2"/>
      <c r="AHG227" s="2"/>
      <c r="AHH227" s="2"/>
      <c r="AHI227" s="2"/>
      <c r="AHJ227" s="2"/>
      <c r="AHK227" s="2"/>
      <c r="AHL227" s="2"/>
      <c r="AHM227" s="2"/>
      <c r="AHN227" s="2"/>
      <c r="AHO227" s="2"/>
      <c r="AHP227" s="2"/>
      <c r="AHQ227" s="2"/>
      <c r="AHR227" s="2"/>
      <c r="AHS227" s="2"/>
      <c r="AHT227" s="2"/>
      <c r="AHU227" s="2"/>
      <c r="AHV227" s="2"/>
      <c r="AHW227" s="2"/>
      <c r="AHX227" s="2"/>
      <c r="AHY227" s="2"/>
      <c r="AHZ227" s="2"/>
      <c r="AIA227" s="2"/>
      <c r="AIB227" s="2"/>
      <c r="AIC227" s="2"/>
      <c r="AID227" s="2"/>
      <c r="AIE227" s="2"/>
      <c r="AIF227" s="2"/>
      <c r="AIG227" s="2"/>
      <c r="AIH227" s="2"/>
      <c r="AII227" s="2"/>
      <c r="AIJ227" s="2"/>
      <c r="AIK227" s="2"/>
      <c r="AIL227" s="2"/>
      <c r="AIM227" s="2"/>
      <c r="AIN227" s="2"/>
      <c r="AIO227" s="2"/>
      <c r="AIP227" s="2"/>
      <c r="AIQ227" s="2"/>
      <c r="AIR227" s="2"/>
      <c r="AIS227" s="2"/>
      <c r="AIT227" s="2"/>
      <c r="AIU227" s="2"/>
      <c r="AIV227" s="2"/>
      <c r="AIW227" s="2"/>
      <c r="AIX227" s="2"/>
      <c r="AIY227" s="2"/>
      <c r="AIZ227" s="2"/>
      <c r="AJA227" s="2"/>
      <c r="AJB227" s="2"/>
      <c r="AJC227" s="2"/>
      <c r="AJD227" s="2"/>
      <c r="AJE227" s="2"/>
      <c r="AJF227" s="2"/>
      <c r="AJG227" s="2"/>
      <c r="AJH227" s="2"/>
      <c r="AJI227" s="2"/>
      <c r="AJJ227" s="2"/>
      <c r="AJK227" s="2"/>
      <c r="AJL227" s="2"/>
      <c r="AJM227" s="2"/>
      <c r="AJN227" s="2"/>
      <c r="AJO227" s="2"/>
      <c r="AJP227" s="2"/>
      <c r="AJQ227" s="2"/>
      <c r="AJR227" s="2"/>
      <c r="AJS227" s="2"/>
      <c r="AJT227" s="2"/>
      <c r="AJU227" s="2"/>
      <c r="AJV227" s="2"/>
      <c r="AJW227" s="2"/>
      <c r="AJX227" s="2"/>
      <c r="AJY227" s="2"/>
      <c r="AJZ227" s="2"/>
      <c r="AKA227" s="2"/>
      <c r="AKB227" s="2"/>
      <c r="AKC227" s="2"/>
      <c r="AKD227" s="2"/>
      <c r="AKE227" s="2"/>
      <c r="AKF227" s="2"/>
      <c r="AKG227" s="2"/>
      <c r="AKH227" s="2"/>
      <c r="AKI227" s="2"/>
      <c r="AKJ227" s="2"/>
      <c r="AKK227" s="2"/>
      <c r="AKL227" s="2"/>
      <c r="AKM227" s="2"/>
      <c r="AKN227" s="2"/>
      <c r="AKO227" s="2"/>
      <c r="AKP227" s="2"/>
      <c r="AKQ227" s="2"/>
      <c r="AKR227" s="2"/>
      <c r="AKS227" s="2"/>
      <c r="AKT227" s="2"/>
      <c r="AKU227" s="2"/>
      <c r="AKV227" s="2"/>
      <c r="AKW227" s="2"/>
      <c r="AKX227" s="2"/>
      <c r="AKY227" s="2"/>
      <c r="AKZ227" s="2"/>
      <c r="ALA227" s="2"/>
      <c r="ALB227" s="2"/>
      <c r="ALC227" s="2"/>
      <c r="ALD227" s="2"/>
      <c r="ALE227" s="2"/>
      <c r="ALF227" s="2"/>
      <c r="ALG227" s="2"/>
      <c r="ALH227" s="2"/>
      <c r="ALI227" s="2"/>
      <c r="ALJ227" s="2"/>
      <c r="ALK227" s="2"/>
      <c r="ALL227" s="2"/>
      <c r="ALM227" s="2"/>
      <c r="ALN227" s="2"/>
      <c r="ALO227" s="2"/>
      <c r="ALP227" s="2"/>
      <c r="ALQ227" s="2"/>
      <c r="ALR227" s="2"/>
      <c r="ALS227" s="2"/>
      <c r="ALT227" s="2"/>
      <c r="ALU227" s="2"/>
      <c r="ALV227" s="2"/>
      <c r="ALW227" s="2"/>
      <c r="ALX227" s="2"/>
      <c r="ALY227" s="2"/>
      <c r="ALZ227" s="2"/>
      <c r="AMA227" s="2"/>
      <c r="AMB227" s="2"/>
      <c r="AMC227" s="2"/>
      <c r="AMD227" s="2"/>
      <c r="AME227" s="2"/>
      <c r="AMF227" s="2"/>
      <c r="AMG227" s="2"/>
      <c r="AMH227" s="2"/>
      <c r="AMI227" s="2"/>
      <c r="AMJ227" s="2"/>
      <c r="AMK227" s="2"/>
      <c r="AML227" s="2"/>
      <c r="AMM227" s="2"/>
      <c r="AMN227" s="2"/>
      <c r="AMO227" s="2"/>
      <c r="AMP227" s="2"/>
      <c r="AMQ227" s="2"/>
      <c r="AMR227" s="2"/>
      <c r="AMS227" s="2"/>
      <c r="AMT227" s="2"/>
      <c r="AMU227" s="2"/>
      <c r="AMV227" s="2"/>
      <c r="AMW227" s="2"/>
      <c r="AMX227" s="2"/>
      <c r="AMY227" s="2"/>
      <c r="AMZ227" s="2"/>
      <c r="ANA227" s="2"/>
      <c r="ANB227" s="2"/>
      <c r="ANC227" s="2"/>
      <c r="AND227" s="2"/>
      <c r="ANE227" s="2"/>
      <c r="ANF227" s="2"/>
      <c r="ANG227" s="2"/>
      <c r="ANH227" s="2"/>
      <c r="ANI227" s="2"/>
      <c r="ANJ227" s="2"/>
      <c r="ANK227" s="2"/>
      <c r="ANL227" s="2"/>
      <c r="ANM227" s="2"/>
      <c r="ANN227" s="2"/>
      <c r="ANO227" s="2"/>
      <c r="ANP227" s="2"/>
      <c r="ANQ227" s="2"/>
      <c r="ANR227" s="2"/>
      <c r="ANS227" s="2"/>
      <c r="ANT227" s="2"/>
      <c r="ANU227" s="2"/>
      <c r="ANV227" s="2"/>
      <c r="ANW227" s="2"/>
      <c r="ANX227" s="2"/>
      <c r="ANY227" s="2"/>
      <c r="ANZ227" s="2"/>
      <c r="AOA227" s="2"/>
      <c r="AOB227" s="2"/>
      <c r="AOC227" s="2"/>
      <c r="AOD227" s="2"/>
      <c r="AOE227" s="2"/>
      <c r="AOF227" s="2"/>
      <c r="AOG227" s="2"/>
      <c r="AOH227" s="2"/>
      <c r="AOI227" s="2"/>
      <c r="AOJ227" s="2"/>
      <c r="AOK227" s="2"/>
      <c r="AOL227" s="2"/>
      <c r="AOM227" s="2"/>
      <c r="AON227" s="2"/>
      <c r="AOO227" s="2"/>
      <c r="AOP227" s="2"/>
      <c r="AOQ227" s="2"/>
      <c r="AOR227" s="2"/>
      <c r="AOS227" s="2"/>
      <c r="AOT227" s="2"/>
      <c r="AOU227" s="2"/>
      <c r="AOV227" s="2"/>
      <c r="AOW227" s="2"/>
      <c r="AOX227" s="2"/>
      <c r="AOY227" s="2"/>
      <c r="AOZ227" s="2"/>
      <c r="APA227" s="2"/>
      <c r="APB227" s="2"/>
      <c r="APC227" s="2"/>
      <c r="APD227" s="2"/>
      <c r="APE227" s="2"/>
      <c r="APF227" s="2"/>
      <c r="APG227" s="2"/>
      <c r="APH227" s="2"/>
      <c r="API227" s="2"/>
      <c r="APJ227" s="2"/>
      <c r="APK227" s="2"/>
      <c r="APL227" s="2"/>
      <c r="APM227" s="2"/>
      <c r="APN227" s="2"/>
      <c r="APO227" s="2"/>
      <c r="APP227" s="2"/>
      <c r="APQ227" s="2"/>
      <c r="APR227" s="2"/>
      <c r="APS227" s="2"/>
      <c r="APT227" s="2"/>
      <c r="APU227" s="2"/>
      <c r="APV227" s="2"/>
      <c r="APW227" s="2"/>
      <c r="APX227" s="2"/>
      <c r="APY227" s="2"/>
      <c r="APZ227" s="2"/>
      <c r="AQA227" s="2"/>
      <c r="AQB227" s="2"/>
      <c r="AQC227" s="2"/>
      <c r="AQD227" s="2"/>
      <c r="AQE227" s="2"/>
      <c r="AQF227" s="2"/>
      <c r="AQG227" s="2"/>
      <c r="AQH227" s="2"/>
      <c r="AQI227" s="2"/>
      <c r="AQJ227" s="2"/>
      <c r="AQK227" s="2"/>
      <c r="AQL227" s="2"/>
      <c r="AQM227" s="2"/>
      <c r="AQN227" s="2"/>
      <c r="AQO227" s="2"/>
      <c r="AQP227" s="2"/>
      <c r="AQQ227" s="2"/>
      <c r="AQR227" s="2"/>
      <c r="AQS227" s="2"/>
      <c r="AQT227" s="2"/>
      <c r="AQU227" s="2"/>
      <c r="AQV227" s="2"/>
      <c r="AQW227" s="2"/>
      <c r="AQX227" s="2"/>
      <c r="AQY227" s="2"/>
      <c r="AQZ227" s="2"/>
      <c r="ARA227" s="2"/>
      <c r="ARB227" s="2"/>
      <c r="ARC227" s="2"/>
      <c r="ARD227" s="2"/>
      <c r="ARE227" s="2"/>
      <c r="ARF227" s="2"/>
      <c r="ARG227" s="2"/>
      <c r="ARH227" s="2"/>
      <c r="ARI227" s="2"/>
      <c r="ARJ227" s="2"/>
      <c r="ARK227" s="2"/>
      <c r="ARL227" s="2"/>
      <c r="ARM227" s="2"/>
      <c r="ARN227" s="2"/>
      <c r="ARO227" s="2"/>
      <c r="ARP227" s="2"/>
      <c r="ARQ227" s="2"/>
      <c r="ARR227" s="2"/>
      <c r="ARS227" s="2"/>
      <c r="ART227" s="2"/>
      <c r="ARU227" s="2"/>
      <c r="ARV227" s="2"/>
      <c r="ARW227" s="2"/>
      <c r="ARX227" s="2"/>
      <c r="ARY227" s="2"/>
      <c r="ARZ227" s="2"/>
      <c r="ASA227" s="2"/>
      <c r="ASB227" s="2"/>
      <c r="ASC227" s="2"/>
      <c r="ASD227" s="2"/>
      <c r="ASE227" s="2"/>
      <c r="ASF227" s="2"/>
      <c r="ASG227" s="2"/>
      <c r="ASH227" s="2"/>
      <c r="ASI227" s="2"/>
      <c r="ASJ227" s="2"/>
      <c r="ASK227" s="2"/>
      <c r="ASL227" s="2"/>
      <c r="ASM227" s="2"/>
      <c r="ASN227" s="2"/>
      <c r="ASO227" s="2"/>
      <c r="ASP227" s="2"/>
      <c r="ASQ227" s="2"/>
      <c r="ASR227" s="2"/>
      <c r="ASS227" s="2"/>
      <c r="AST227" s="2"/>
      <c r="ASU227" s="2"/>
      <c r="ASV227" s="2"/>
      <c r="ASW227" s="2"/>
      <c r="ASX227" s="2"/>
      <c r="ASY227" s="2"/>
      <c r="ASZ227" s="2"/>
      <c r="ATA227" s="2"/>
      <c r="ATB227" s="2"/>
      <c r="ATC227" s="2"/>
      <c r="ATD227" s="2"/>
      <c r="ATE227" s="2"/>
      <c r="ATF227" s="2"/>
      <c r="ATG227" s="2"/>
      <c r="ATH227" s="2"/>
      <c r="ATI227" s="2"/>
      <c r="ATJ227" s="2"/>
      <c r="ATK227" s="2"/>
      <c r="ATL227" s="2"/>
      <c r="ATM227" s="2"/>
      <c r="ATN227" s="2"/>
      <c r="ATO227" s="2"/>
      <c r="ATP227" s="2"/>
      <c r="ATQ227" s="2"/>
      <c r="ATR227" s="2"/>
      <c r="ATS227" s="2"/>
      <c r="ATT227" s="2"/>
      <c r="ATU227" s="2"/>
      <c r="ATV227" s="2"/>
      <c r="ATW227" s="2"/>
      <c r="ATX227" s="2"/>
      <c r="ATY227" s="2"/>
      <c r="ATZ227" s="2"/>
      <c r="AUA227" s="2"/>
      <c r="AUB227" s="2"/>
      <c r="AUC227" s="2"/>
      <c r="AUD227" s="2"/>
      <c r="AUE227" s="2"/>
      <c r="AUF227" s="2"/>
      <c r="AUG227" s="2"/>
      <c r="AUH227" s="2"/>
      <c r="AUI227" s="2"/>
      <c r="AUJ227" s="2"/>
      <c r="AUK227" s="2"/>
      <c r="AUL227" s="2"/>
      <c r="AUM227" s="2"/>
      <c r="AUN227" s="2"/>
      <c r="AUO227" s="2"/>
      <c r="AUP227" s="2"/>
      <c r="AUQ227" s="2"/>
      <c r="AUR227" s="2"/>
      <c r="AUS227" s="2"/>
      <c r="AUT227" s="2"/>
      <c r="AUU227" s="2"/>
      <c r="AUV227" s="2"/>
      <c r="AUW227" s="2"/>
      <c r="AUX227" s="2"/>
      <c r="AUY227" s="2"/>
      <c r="AUZ227" s="2"/>
      <c r="AVA227" s="2"/>
      <c r="AVB227" s="2"/>
      <c r="AVC227" s="2"/>
      <c r="AVD227" s="2"/>
      <c r="AVE227" s="2"/>
      <c r="AVF227" s="2"/>
      <c r="AVG227" s="2"/>
      <c r="AVH227" s="2"/>
      <c r="AVI227" s="2"/>
      <c r="AVJ227" s="2"/>
      <c r="AVK227" s="2"/>
      <c r="AVL227" s="2"/>
      <c r="AVM227" s="2"/>
      <c r="AVN227" s="2"/>
      <c r="AVO227" s="2"/>
      <c r="AVP227" s="2"/>
      <c r="AVQ227" s="2"/>
      <c r="AVR227" s="2"/>
      <c r="AVS227" s="2"/>
      <c r="AVT227" s="2"/>
      <c r="AVU227" s="2"/>
      <c r="AVV227" s="2"/>
      <c r="AVW227" s="2"/>
      <c r="AVX227" s="2"/>
      <c r="AVY227" s="2"/>
      <c r="AVZ227" s="2"/>
      <c r="AWA227" s="2"/>
      <c r="AWB227" s="2"/>
      <c r="AWC227" s="2"/>
      <c r="AWD227" s="2"/>
      <c r="AWE227" s="2"/>
      <c r="AWF227" s="2"/>
      <c r="AWG227" s="2"/>
      <c r="AWH227" s="2"/>
      <c r="AWI227" s="2"/>
      <c r="AWJ227" s="2"/>
      <c r="AWK227" s="2"/>
      <c r="AWL227" s="2"/>
      <c r="AWM227" s="2"/>
      <c r="AWN227" s="2"/>
      <c r="AWO227" s="2"/>
      <c r="AWP227" s="2"/>
      <c r="AWQ227" s="2"/>
      <c r="AWR227" s="2"/>
      <c r="AWS227" s="2"/>
      <c r="AWT227" s="2"/>
      <c r="AWU227" s="2"/>
      <c r="AWV227" s="2"/>
      <c r="AWW227" s="2"/>
      <c r="AWX227" s="2"/>
      <c r="AWY227" s="2"/>
      <c r="AWZ227" s="2"/>
      <c r="AXA227" s="2"/>
      <c r="AXB227" s="2"/>
      <c r="AXC227" s="2"/>
      <c r="AXD227" s="2"/>
      <c r="AXE227" s="2"/>
      <c r="AXF227" s="2"/>
      <c r="AXG227" s="2"/>
      <c r="AXH227" s="2"/>
      <c r="AXI227" s="2"/>
      <c r="AXJ227" s="2"/>
      <c r="AXK227" s="2"/>
      <c r="AXL227" s="2"/>
      <c r="AXM227" s="2"/>
      <c r="AXN227" s="2"/>
      <c r="AXO227" s="2"/>
      <c r="AXP227" s="2"/>
      <c r="AXQ227" s="2"/>
      <c r="AXR227" s="2"/>
      <c r="AXS227" s="2"/>
      <c r="AXT227" s="2"/>
      <c r="AXU227" s="2"/>
      <c r="AXV227" s="2"/>
      <c r="AXW227" s="2"/>
      <c r="AXX227" s="2"/>
      <c r="AXY227" s="2"/>
      <c r="AXZ227" s="2"/>
      <c r="AYA227" s="2"/>
      <c r="AYB227" s="2"/>
      <c r="AYC227" s="2"/>
      <c r="AYD227" s="2"/>
      <c r="AYE227" s="2"/>
      <c r="AYF227" s="2"/>
      <c r="AYG227" s="2"/>
      <c r="AYH227" s="2"/>
      <c r="AYI227" s="2"/>
      <c r="AYJ227" s="2"/>
      <c r="AYK227" s="2"/>
      <c r="AYL227" s="2"/>
      <c r="AYM227" s="2"/>
      <c r="AYN227" s="2"/>
      <c r="AYO227" s="2"/>
      <c r="AYP227" s="2"/>
      <c r="AYQ227" s="2"/>
      <c r="AYR227" s="2"/>
      <c r="AYS227" s="2"/>
      <c r="AYT227" s="2"/>
      <c r="AYU227" s="2"/>
      <c r="AYV227" s="2"/>
      <c r="AYW227" s="2"/>
      <c r="AYX227" s="2"/>
      <c r="AYY227" s="2"/>
      <c r="AYZ227" s="2"/>
      <c r="AZA227" s="2"/>
      <c r="AZB227" s="2"/>
      <c r="AZC227" s="2"/>
      <c r="AZD227" s="2"/>
      <c r="AZE227" s="2"/>
      <c r="AZF227" s="2"/>
      <c r="AZG227" s="2"/>
      <c r="AZH227" s="2"/>
      <c r="AZI227" s="2"/>
      <c r="AZJ227" s="2"/>
      <c r="AZK227" s="2"/>
      <c r="AZL227" s="2"/>
      <c r="AZM227" s="2"/>
      <c r="AZN227" s="2"/>
      <c r="AZO227" s="2"/>
      <c r="AZP227" s="2"/>
      <c r="AZQ227" s="2"/>
      <c r="AZR227" s="2"/>
      <c r="AZS227" s="2"/>
      <c r="AZT227" s="2"/>
      <c r="AZU227" s="2"/>
      <c r="AZV227" s="2"/>
      <c r="AZW227" s="2"/>
      <c r="AZX227" s="2"/>
      <c r="AZY227" s="2"/>
      <c r="AZZ227" s="2"/>
      <c r="BAA227" s="2"/>
      <c r="BAB227" s="2"/>
      <c r="BAC227" s="2"/>
      <c r="BAD227" s="2"/>
      <c r="BAE227" s="2"/>
      <c r="BAF227" s="2"/>
      <c r="BAG227" s="2"/>
      <c r="BAH227" s="2"/>
      <c r="BAI227" s="2"/>
      <c r="BAJ227" s="2"/>
      <c r="BAK227" s="2"/>
      <c r="BAL227" s="2"/>
      <c r="BAM227" s="2"/>
      <c r="BAN227" s="2"/>
      <c r="BAO227" s="2"/>
      <c r="BAP227" s="2"/>
      <c r="BAQ227" s="2"/>
      <c r="BAR227" s="2"/>
      <c r="BAS227" s="2"/>
      <c r="BAT227" s="2"/>
      <c r="BAU227" s="2"/>
      <c r="BAV227" s="2"/>
      <c r="BAW227" s="2"/>
      <c r="BAX227" s="2"/>
      <c r="BAY227" s="2"/>
      <c r="BAZ227" s="2"/>
      <c r="BBA227" s="2"/>
      <c r="BBB227" s="2"/>
      <c r="BBC227" s="2"/>
      <c r="BBD227" s="2"/>
      <c r="BBE227" s="2"/>
      <c r="BBF227" s="2"/>
      <c r="BBG227" s="2"/>
      <c r="BBH227" s="2"/>
      <c r="BBI227" s="2"/>
      <c r="BBJ227" s="2"/>
      <c r="BBK227" s="2"/>
      <c r="BBL227" s="2"/>
      <c r="BBM227" s="2"/>
      <c r="BBN227" s="2"/>
      <c r="BBO227" s="2"/>
      <c r="BBP227" s="2"/>
      <c r="BBQ227" s="2"/>
      <c r="BBR227" s="2"/>
      <c r="BBS227" s="2"/>
      <c r="BBT227" s="2"/>
      <c r="BBU227" s="2"/>
      <c r="BBV227" s="2"/>
      <c r="BBW227" s="2"/>
      <c r="BBX227" s="2"/>
      <c r="BBY227" s="2"/>
      <c r="BBZ227" s="2"/>
      <c r="BCA227" s="2"/>
      <c r="BCB227" s="2"/>
      <c r="BCC227" s="2"/>
      <c r="BCD227" s="2"/>
      <c r="BCE227" s="2"/>
      <c r="BCF227" s="2"/>
      <c r="BCG227" s="2"/>
      <c r="BCH227" s="2"/>
      <c r="BCI227" s="2"/>
      <c r="BCJ227" s="2"/>
      <c r="BCK227" s="2"/>
      <c r="BCL227" s="2"/>
      <c r="BCM227" s="2"/>
      <c r="BCN227" s="2"/>
      <c r="BCO227" s="2"/>
      <c r="BCP227" s="2"/>
      <c r="BCQ227" s="2"/>
      <c r="BCR227" s="2"/>
      <c r="BCS227" s="2"/>
      <c r="BCT227" s="2"/>
      <c r="BCU227" s="2"/>
      <c r="BCV227" s="2"/>
      <c r="BCW227" s="2"/>
      <c r="BCX227" s="2"/>
      <c r="BCY227" s="2"/>
      <c r="BCZ227" s="2"/>
      <c r="BDA227" s="2"/>
      <c r="BDB227" s="2"/>
      <c r="BDC227" s="2"/>
      <c r="BDD227" s="2"/>
      <c r="BDE227" s="2"/>
      <c r="BDF227" s="2"/>
      <c r="BDG227" s="2"/>
      <c r="BDH227" s="2"/>
      <c r="BDI227" s="2"/>
      <c r="BDJ227" s="2"/>
      <c r="BDK227" s="2"/>
      <c r="BDL227" s="2"/>
      <c r="BDM227" s="2"/>
      <c r="BDN227" s="2"/>
      <c r="BDO227" s="2"/>
      <c r="BDP227" s="2"/>
      <c r="BDQ227" s="2"/>
      <c r="BDR227" s="2"/>
      <c r="BDS227" s="2"/>
      <c r="BDT227" s="2"/>
      <c r="BDU227" s="2"/>
      <c r="BDV227" s="2"/>
      <c r="BDW227" s="2"/>
      <c r="BDX227" s="2"/>
      <c r="BDY227" s="2"/>
      <c r="BDZ227" s="2"/>
      <c r="BEA227" s="2"/>
      <c r="BEB227" s="2"/>
      <c r="BEC227" s="2"/>
      <c r="BED227" s="2"/>
      <c r="BEE227" s="2"/>
      <c r="BEF227" s="2"/>
      <c r="BEG227" s="2"/>
      <c r="BEH227" s="2"/>
      <c r="BEI227" s="2"/>
      <c r="BEJ227" s="2"/>
      <c r="BEK227" s="2"/>
      <c r="BEL227" s="2"/>
      <c r="BEM227" s="2"/>
      <c r="BEN227" s="2"/>
      <c r="BEO227" s="2"/>
      <c r="BEP227" s="2"/>
      <c r="BEQ227" s="2"/>
      <c r="BER227" s="2"/>
      <c r="BES227" s="2"/>
      <c r="BET227" s="2"/>
      <c r="BEU227" s="2"/>
      <c r="BEV227" s="2"/>
      <c r="BEW227" s="2"/>
      <c r="BEX227" s="2"/>
      <c r="BEY227" s="2"/>
      <c r="BEZ227" s="2"/>
      <c r="BFA227" s="2"/>
      <c r="BFB227" s="2"/>
      <c r="BFC227" s="2"/>
      <c r="BFD227" s="2"/>
      <c r="BFE227" s="2"/>
      <c r="BFF227" s="2"/>
      <c r="BFG227" s="2"/>
      <c r="BFH227" s="2"/>
      <c r="BFI227" s="2"/>
      <c r="BFJ227" s="2"/>
      <c r="BFK227" s="2"/>
      <c r="BFL227" s="2"/>
      <c r="BFM227" s="2"/>
      <c r="BFN227" s="2"/>
      <c r="BFO227" s="2"/>
      <c r="BFP227" s="2"/>
      <c r="BFQ227" s="2"/>
      <c r="BFR227" s="2"/>
      <c r="BFS227" s="2"/>
      <c r="BFT227" s="2"/>
      <c r="BFU227" s="2"/>
      <c r="BFV227" s="2"/>
      <c r="BFW227" s="2"/>
      <c r="BFX227" s="2"/>
      <c r="BFY227" s="2"/>
      <c r="BFZ227" s="2"/>
      <c r="BGA227" s="2"/>
      <c r="BGB227" s="2"/>
      <c r="BGC227" s="2"/>
      <c r="BGD227" s="2"/>
      <c r="BGE227" s="2"/>
      <c r="BGF227" s="2"/>
      <c r="BGG227" s="2"/>
      <c r="BGH227" s="2"/>
      <c r="BGI227" s="2"/>
      <c r="BGJ227" s="2"/>
      <c r="BGK227" s="2"/>
      <c r="BGL227" s="2"/>
      <c r="BGM227" s="2"/>
      <c r="BGN227" s="2"/>
      <c r="BGO227" s="2"/>
      <c r="BGP227" s="2"/>
      <c r="BGQ227" s="2"/>
      <c r="BGR227" s="2"/>
      <c r="BGS227" s="2"/>
      <c r="BGT227" s="2"/>
      <c r="BGU227" s="2"/>
      <c r="BGV227" s="2"/>
      <c r="BGW227" s="2"/>
      <c r="BGX227" s="2"/>
      <c r="BGY227" s="2"/>
      <c r="BGZ227" s="2"/>
      <c r="BHA227" s="2"/>
      <c r="BHB227" s="2"/>
      <c r="BHC227" s="2"/>
      <c r="BHD227" s="2"/>
      <c r="BHE227" s="2"/>
      <c r="BHF227" s="2"/>
      <c r="BHG227" s="2"/>
      <c r="BHH227" s="2"/>
      <c r="BHI227" s="2"/>
      <c r="BHJ227" s="2"/>
      <c r="BHK227" s="2"/>
      <c r="BHL227" s="2"/>
      <c r="BHM227" s="2"/>
      <c r="BHN227" s="2"/>
      <c r="BHO227" s="2"/>
      <c r="BHP227" s="2"/>
      <c r="BHQ227" s="2"/>
      <c r="BHR227" s="2"/>
      <c r="BHS227" s="2"/>
      <c r="BHT227" s="2"/>
      <c r="BHU227" s="2"/>
      <c r="BHV227" s="2"/>
      <c r="BHW227" s="2"/>
      <c r="BHX227" s="2"/>
      <c r="BHY227" s="2"/>
      <c r="BHZ227" s="2"/>
      <c r="BIA227" s="2"/>
      <c r="BIB227" s="2"/>
      <c r="BIC227" s="2"/>
      <c r="BID227" s="2"/>
      <c r="BIE227" s="2"/>
      <c r="BIF227" s="2"/>
      <c r="BIG227" s="2"/>
      <c r="BIH227" s="2"/>
      <c r="BII227" s="2"/>
      <c r="BIJ227" s="2"/>
      <c r="BIK227" s="2"/>
      <c r="BIL227" s="2"/>
      <c r="BIM227" s="2"/>
      <c r="BIN227" s="2"/>
      <c r="BIO227" s="2"/>
      <c r="BIP227" s="2"/>
      <c r="BIQ227" s="2"/>
      <c r="BIR227" s="2"/>
      <c r="BIS227" s="2"/>
      <c r="BIT227" s="2"/>
      <c r="BIU227" s="2"/>
      <c r="BIV227" s="2"/>
      <c r="BIW227" s="2"/>
      <c r="BIX227" s="2"/>
      <c r="BIY227" s="2"/>
      <c r="BIZ227" s="2"/>
      <c r="BJA227" s="2"/>
      <c r="BJB227" s="2"/>
      <c r="BJC227" s="2"/>
      <c r="BJD227" s="2"/>
      <c r="BJE227" s="2"/>
      <c r="BJF227" s="2"/>
      <c r="BJG227" s="2"/>
      <c r="BJH227" s="2"/>
      <c r="BJI227" s="2"/>
      <c r="BJJ227" s="2"/>
      <c r="BJK227" s="2"/>
      <c r="BJL227" s="2"/>
      <c r="BJM227" s="2"/>
      <c r="BJN227" s="2"/>
      <c r="BJO227" s="2"/>
      <c r="BJP227" s="2"/>
      <c r="BJQ227" s="2"/>
      <c r="BJR227" s="2"/>
      <c r="BJS227" s="2"/>
      <c r="BJT227" s="2"/>
      <c r="BJU227" s="2"/>
      <c r="BJV227" s="2"/>
      <c r="BJW227" s="2"/>
      <c r="BJX227" s="2"/>
      <c r="BJY227" s="2"/>
      <c r="BJZ227" s="2"/>
      <c r="BKA227" s="2"/>
      <c r="BKB227" s="2"/>
      <c r="BKC227" s="2"/>
      <c r="BKD227" s="2"/>
      <c r="BKE227" s="2"/>
      <c r="BKF227" s="2"/>
      <c r="BKG227" s="2"/>
      <c r="BKH227" s="2"/>
      <c r="BKI227" s="2"/>
      <c r="BKJ227" s="2"/>
      <c r="BKK227" s="2"/>
      <c r="BKL227" s="2"/>
      <c r="BKM227" s="2"/>
      <c r="BKN227" s="2"/>
      <c r="BKO227" s="2"/>
      <c r="BKP227" s="2"/>
      <c r="BKQ227" s="2"/>
      <c r="BKR227" s="2"/>
      <c r="BKS227" s="2"/>
      <c r="BKT227" s="2"/>
      <c r="BKU227" s="2"/>
      <c r="BKV227" s="2"/>
      <c r="BKW227" s="2"/>
      <c r="BKX227" s="2"/>
      <c r="BKY227" s="2"/>
      <c r="BKZ227" s="2"/>
      <c r="BLA227" s="2"/>
      <c r="BLB227" s="2"/>
      <c r="BLC227" s="2"/>
      <c r="BLD227" s="2"/>
      <c r="BLE227" s="2"/>
      <c r="BLF227" s="2"/>
      <c r="BLG227" s="2"/>
      <c r="BLH227" s="2"/>
      <c r="BLI227" s="2"/>
      <c r="BLJ227" s="2"/>
      <c r="BLK227" s="2"/>
      <c r="BLL227" s="2"/>
      <c r="BLM227" s="2"/>
      <c r="BLN227" s="2"/>
      <c r="BLO227" s="2"/>
      <c r="BLP227" s="2"/>
      <c r="BLQ227" s="2"/>
      <c r="BLR227" s="2"/>
      <c r="BLS227" s="2"/>
      <c r="BLT227" s="2"/>
      <c r="BLU227" s="2"/>
      <c r="BLV227" s="2"/>
      <c r="BLW227" s="2"/>
      <c r="BLX227" s="2"/>
      <c r="BLY227" s="2"/>
      <c r="BLZ227" s="2"/>
      <c r="BMA227" s="2"/>
      <c r="BMB227" s="2"/>
      <c r="BMC227" s="2"/>
      <c r="BMD227" s="2"/>
      <c r="BME227" s="2"/>
      <c r="BMF227" s="2"/>
      <c r="BMG227" s="2"/>
      <c r="BMH227" s="2"/>
      <c r="BMI227" s="2"/>
      <c r="BMJ227" s="2"/>
      <c r="BMK227" s="2"/>
      <c r="BML227" s="2"/>
      <c r="BMM227" s="2"/>
      <c r="BMN227" s="2"/>
      <c r="BMO227" s="2"/>
      <c r="BMP227" s="2"/>
      <c r="BMQ227" s="2"/>
      <c r="BMR227" s="2"/>
      <c r="BMS227" s="2"/>
      <c r="BMT227" s="2"/>
      <c r="BMU227" s="2"/>
      <c r="BMV227" s="2"/>
      <c r="BMW227" s="2"/>
      <c r="BMX227" s="2"/>
      <c r="BMY227" s="2"/>
      <c r="BMZ227" s="2"/>
      <c r="BNA227" s="2"/>
      <c r="BNB227" s="2"/>
      <c r="BNC227" s="2"/>
      <c r="BND227" s="2"/>
      <c r="BNE227" s="2"/>
      <c r="BNF227" s="2"/>
      <c r="BNG227" s="2"/>
      <c r="BNH227" s="2"/>
      <c r="BNI227" s="2"/>
      <c r="BNJ227" s="2"/>
      <c r="BNK227" s="2"/>
      <c r="BNL227" s="2"/>
      <c r="BNM227" s="2"/>
      <c r="BNN227" s="2"/>
      <c r="BNO227" s="2"/>
      <c r="BNP227" s="2"/>
      <c r="BNQ227" s="2"/>
      <c r="BNR227" s="2"/>
      <c r="BNS227" s="2"/>
      <c r="BNT227" s="2"/>
      <c r="BNU227" s="2"/>
      <c r="BNV227" s="2"/>
      <c r="BNW227" s="2"/>
      <c r="BNX227" s="2"/>
      <c r="BNY227" s="2"/>
      <c r="BNZ227" s="2"/>
      <c r="BOA227" s="2"/>
      <c r="BOB227" s="2"/>
      <c r="BOC227" s="2"/>
      <c r="BOD227" s="2"/>
      <c r="BOE227" s="2"/>
      <c r="BOF227" s="2"/>
      <c r="BOG227" s="2"/>
      <c r="BOH227" s="2"/>
      <c r="BOI227" s="2"/>
      <c r="BOJ227" s="2"/>
      <c r="BOK227" s="2"/>
      <c r="BOL227" s="2"/>
      <c r="BOM227" s="2"/>
      <c r="BON227" s="2"/>
      <c r="BOO227" s="2"/>
      <c r="BOP227" s="2"/>
      <c r="BOQ227" s="2"/>
      <c r="BOR227" s="2"/>
      <c r="BOS227" s="2"/>
      <c r="BOT227" s="2"/>
      <c r="BOU227" s="2"/>
      <c r="BOV227" s="2"/>
      <c r="BOW227" s="2"/>
      <c r="BOX227" s="2"/>
      <c r="BOY227" s="2"/>
      <c r="BOZ227" s="2"/>
      <c r="BPA227" s="2"/>
      <c r="BPB227" s="2"/>
      <c r="BPC227" s="2"/>
      <c r="BPD227" s="2"/>
      <c r="BPE227" s="2"/>
      <c r="BPF227" s="2"/>
      <c r="BPG227" s="2"/>
      <c r="BPH227" s="2"/>
      <c r="BPI227" s="2"/>
      <c r="BPJ227" s="2"/>
      <c r="BPK227" s="2"/>
      <c r="BPL227" s="2"/>
      <c r="BPM227" s="2"/>
      <c r="BPN227" s="2"/>
      <c r="BPO227" s="2"/>
      <c r="BPP227" s="2"/>
      <c r="BPQ227" s="2"/>
      <c r="BPR227" s="2"/>
      <c r="BPS227" s="2"/>
      <c r="BPT227" s="2"/>
      <c r="BPU227" s="2"/>
      <c r="BPV227" s="2"/>
      <c r="BPW227" s="2"/>
      <c r="BPX227" s="2"/>
      <c r="BPY227" s="2"/>
      <c r="BPZ227" s="2"/>
      <c r="BQA227" s="2"/>
      <c r="BQB227" s="2"/>
      <c r="BQC227" s="2"/>
      <c r="BQD227" s="2"/>
      <c r="BQE227" s="2"/>
      <c r="BQF227" s="2"/>
      <c r="BQG227" s="2"/>
      <c r="BQH227" s="2"/>
      <c r="BQI227" s="2"/>
      <c r="BQJ227" s="2"/>
      <c r="BQK227" s="2"/>
      <c r="BQL227" s="2"/>
      <c r="BQM227" s="2"/>
      <c r="BQN227" s="2"/>
      <c r="BQO227" s="2"/>
      <c r="BQP227" s="2"/>
      <c r="BQQ227" s="2"/>
      <c r="BQR227" s="2"/>
      <c r="BQS227" s="2"/>
      <c r="BQT227" s="2"/>
      <c r="BQU227" s="2"/>
      <c r="BQV227" s="2"/>
      <c r="BQW227" s="2"/>
      <c r="BQX227" s="2"/>
      <c r="BQY227" s="2"/>
      <c r="BQZ227" s="2"/>
      <c r="BRA227" s="2"/>
      <c r="BRB227" s="2"/>
      <c r="BRC227" s="2"/>
      <c r="BRD227" s="2"/>
      <c r="BRE227" s="2"/>
      <c r="BRF227" s="2"/>
      <c r="BRG227" s="2"/>
      <c r="BRH227" s="2"/>
      <c r="BRI227" s="2"/>
      <c r="BRJ227" s="2"/>
      <c r="BRK227" s="2"/>
      <c r="BRL227" s="2"/>
      <c r="BRM227" s="2"/>
      <c r="BRN227" s="2"/>
      <c r="BRO227" s="2"/>
      <c r="BRP227" s="2"/>
      <c r="BRQ227" s="2"/>
      <c r="BRR227" s="2"/>
      <c r="BRS227" s="2"/>
      <c r="BRT227" s="2"/>
      <c r="BRU227" s="2"/>
      <c r="BRV227" s="2"/>
      <c r="BRW227" s="2"/>
      <c r="BRX227" s="2"/>
      <c r="BRY227" s="2"/>
      <c r="BRZ227" s="2"/>
      <c r="BSA227" s="2"/>
      <c r="BSB227" s="2"/>
      <c r="BSC227" s="2"/>
      <c r="BSD227" s="2"/>
      <c r="BSE227" s="2"/>
      <c r="BSF227" s="2"/>
      <c r="BSG227" s="2"/>
      <c r="BSH227" s="2"/>
      <c r="BSI227" s="2"/>
      <c r="BSJ227" s="2"/>
      <c r="BSK227" s="2"/>
      <c r="BSL227" s="2"/>
      <c r="BSM227" s="2"/>
      <c r="BSN227" s="2"/>
      <c r="BSO227" s="2"/>
      <c r="BSP227" s="2"/>
      <c r="BSQ227" s="2"/>
      <c r="BSR227" s="2"/>
      <c r="BSS227" s="2"/>
      <c r="BST227" s="2"/>
      <c r="BSU227" s="2"/>
      <c r="BSV227" s="2"/>
      <c r="BSW227" s="2"/>
      <c r="BSX227" s="2"/>
      <c r="BSY227" s="2"/>
      <c r="BSZ227" s="2"/>
      <c r="BTA227" s="2"/>
      <c r="BTB227" s="2"/>
      <c r="BTC227" s="2"/>
      <c r="BTD227" s="2"/>
      <c r="BTE227" s="2"/>
      <c r="BTF227" s="2"/>
      <c r="BTG227" s="2"/>
      <c r="BTH227" s="2"/>
      <c r="BTI227" s="2"/>
      <c r="BTJ227" s="2"/>
      <c r="BTK227" s="2"/>
      <c r="BTL227" s="2"/>
      <c r="BTM227" s="2"/>
      <c r="BTN227" s="2"/>
      <c r="BTO227" s="2"/>
      <c r="BTP227" s="2"/>
      <c r="BTQ227" s="2"/>
      <c r="BTR227" s="2"/>
      <c r="BTS227" s="2"/>
      <c r="BTT227" s="2"/>
      <c r="BTU227" s="2"/>
      <c r="BTV227" s="2"/>
      <c r="BTW227" s="2"/>
      <c r="BTX227" s="2"/>
      <c r="BTY227" s="2"/>
      <c r="BTZ227" s="2"/>
      <c r="BUA227" s="2"/>
      <c r="BUB227" s="2"/>
      <c r="BUC227" s="2"/>
      <c r="BUD227" s="2"/>
      <c r="BUE227" s="2"/>
      <c r="BUF227" s="2"/>
      <c r="BUG227" s="2"/>
      <c r="BUH227" s="2"/>
      <c r="BUI227" s="2"/>
      <c r="BUJ227" s="2"/>
      <c r="BUK227" s="2"/>
      <c r="BUL227" s="2"/>
      <c r="BUM227" s="2"/>
      <c r="BUN227" s="2"/>
      <c r="BUO227" s="2"/>
      <c r="BUP227" s="2"/>
      <c r="BUQ227" s="2"/>
      <c r="BUR227" s="2"/>
      <c r="BUS227" s="2"/>
      <c r="BUT227" s="2"/>
      <c r="BUU227" s="2"/>
      <c r="BUV227" s="2"/>
      <c r="BUW227" s="2"/>
      <c r="BUX227" s="2"/>
      <c r="BUY227" s="2"/>
      <c r="BUZ227" s="2"/>
      <c r="BVA227" s="2"/>
      <c r="BVB227" s="2"/>
      <c r="BVC227" s="2"/>
      <c r="BVD227" s="2"/>
      <c r="BVE227" s="2"/>
      <c r="BVF227" s="2"/>
      <c r="BVG227" s="2"/>
      <c r="BVH227" s="2"/>
      <c r="BVI227" s="2"/>
      <c r="BVJ227" s="2"/>
      <c r="BVK227" s="2"/>
      <c r="BVL227" s="2"/>
      <c r="BVM227" s="2"/>
      <c r="BVN227" s="2"/>
      <c r="BVO227" s="2"/>
      <c r="BVP227" s="2"/>
      <c r="BVQ227" s="2"/>
      <c r="BVR227" s="2"/>
      <c r="BVS227" s="2"/>
      <c r="BVT227" s="2"/>
      <c r="BVU227" s="2"/>
      <c r="BVV227" s="2"/>
      <c r="BVW227" s="2"/>
      <c r="BVX227" s="2"/>
      <c r="BVY227" s="2"/>
      <c r="BVZ227" s="2"/>
      <c r="BWA227" s="2"/>
      <c r="BWB227" s="2"/>
      <c r="BWC227" s="2"/>
      <c r="BWD227" s="2"/>
      <c r="BWE227" s="2"/>
      <c r="BWF227" s="2"/>
      <c r="BWG227" s="2"/>
      <c r="BWH227" s="2"/>
      <c r="BWI227" s="2"/>
      <c r="BWJ227" s="2"/>
      <c r="BWK227" s="2"/>
      <c r="BWL227" s="2"/>
      <c r="BWM227" s="2"/>
      <c r="BWN227" s="2"/>
      <c r="BWO227" s="2"/>
      <c r="BWP227" s="2"/>
      <c r="BWQ227" s="2"/>
      <c r="BWR227" s="2"/>
      <c r="BWS227" s="2"/>
      <c r="BWT227" s="2"/>
      <c r="BWU227" s="2"/>
      <c r="BWV227" s="2"/>
      <c r="BWW227" s="2"/>
      <c r="BWX227" s="2"/>
      <c r="BWY227" s="2"/>
      <c r="BWZ227" s="2"/>
      <c r="BXA227" s="2"/>
      <c r="BXB227" s="2"/>
      <c r="BXC227" s="2"/>
      <c r="BXD227" s="2"/>
      <c r="BXE227" s="2"/>
      <c r="BXF227" s="2"/>
      <c r="BXG227" s="2"/>
      <c r="BXH227" s="2"/>
      <c r="BXI227" s="2"/>
      <c r="BXJ227" s="2"/>
      <c r="BXK227" s="2"/>
      <c r="BXL227" s="2"/>
      <c r="BXM227" s="2"/>
      <c r="BXN227" s="2"/>
      <c r="BXO227" s="2"/>
      <c r="BXP227" s="2"/>
      <c r="BXQ227" s="2"/>
      <c r="BXR227" s="2"/>
      <c r="BXS227" s="2"/>
      <c r="BXT227" s="2"/>
      <c r="BXU227" s="2"/>
      <c r="BXV227" s="2"/>
      <c r="BXW227" s="2"/>
      <c r="BXX227" s="2"/>
      <c r="BXY227" s="2"/>
      <c r="BXZ227" s="2"/>
      <c r="BYA227" s="2"/>
      <c r="BYB227" s="2"/>
      <c r="BYC227" s="2"/>
      <c r="BYD227" s="2"/>
      <c r="BYE227" s="2"/>
      <c r="BYF227" s="2"/>
      <c r="BYG227" s="2"/>
      <c r="BYH227" s="2"/>
      <c r="BYI227" s="2"/>
      <c r="BYJ227" s="2"/>
      <c r="BYK227" s="2"/>
      <c r="BYL227" s="2"/>
      <c r="BYM227" s="2"/>
      <c r="BYN227" s="2"/>
      <c r="BYO227" s="2"/>
      <c r="BYP227" s="2"/>
      <c r="BYQ227" s="2"/>
      <c r="BYR227" s="2"/>
      <c r="BYS227" s="2"/>
      <c r="BYT227" s="2"/>
      <c r="BYU227" s="2"/>
      <c r="BYV227" s="2"/>
      <c r="BYW227" s="2"/>
      <c r="BYX227" s="2"/>
      <c r="BYY227" s="2"/>
      <c r="BYZ227" s="2"/>
      <c r="BZA227" s="2"/>
      <c r="BZB227" s="2"/>
      <c r="BZC227" s="2"/>
      <c r="BZD227" s="2"/>
      <c r="BZE227" s="2"/>
      <c r="BZF227" s="2"/>
      <c r="BZG227" s="2"/>
      <c r="BZH227" s="2"/>
      <c r="BZI227" s="2"/>
      <c r="BZJ227" s="2"/>
      <c r="BZK227" s="2"/>
      <c r="BZL227" s="2"/>
      <c r="BZM227" s="2"/>
      <c r="BZN227" s="2"/>
      <c r="BZO227" s="2"/>
      <c r="BZP227" s="2"/>
      <c r="BZQ227" s="2"/>
      <c r="BZR227" s="2"/>
      <c r="BZS227" s="2"/>
      <c r="BZT227" s="2"/>
      <c r="BZU227" s="2"/>
      <c r="BZV227" s="2"/>
      <c r="BZW227" s="2"/>
      <c r="BZX227" s="2"/>
      <c r="BZY227" s="2"/>
      <c r="BZZ227" s="2"/>
      <c r="CAA227" s="2"/>
      <c r="CAB227" s="2"/>
      <c r="CAC227" s="2"/>
      <c r="CAD227" s="2"/>
      <c r="CAE227" s="2"/>
      <c r="CAF227" s="2"/>
      <c r="CAG227" s="2"/>
      <c r="CAH227" s="2"/>
      <c r="CAI227" s="2"/>
      <c r="CAJ227" s="2"/>
      <c r="CAK227" s="2"/>
      <c r="CAL227" s="2"/>
      <c r="CAM227" s="2"/>
      <c r="CAN227" s="2"/>
      <c r="CAO227" s="2"/>
      <c r="CAP227" s="2"/>
      <c r="CAQ227" s="2"/>
      <c r="CAR227" s="2"/>
      <c r="CAS227" s="2"/>
      <c r="CAT227" s="2"/>
      <c r="CAU227" s="2"/>
      <c r="CAV227" s="2"/>
      <c r="CAW227" s="2"/>
      <c r="CAX227" s="2"/>
      <c r="CAY227" s="2"/>
      <c r="CAZ227" s="2"/>
      <c r="CBA227" s="2"/>
      <c r="CBB227" s="2"/>
      <c r="CBC227" s="2"/>
      <c r="CBD227" s="2"/>
      <c r="CBE227" s="2"/>
      <c r="CBF227" s="2"/>
      <c r="CBG227" s="2"/>
      <c r="CBH227" s="2"/>
      <c r="CBI227" s="2"/>
      <c r="CBJ227" s="2"/>
      <c r="CBK227" s="2"/>
      <c r="CBL227" s="2"/>
      <c r="CBM227" s="2"/>
      <c r="CBN227" s="2"/>
      <c r="CBO227" s="2"/>
      <c r="CBP227" s="2"/>
      <c r="CBQ227" s="2"/>
      <c r="CBR227" s="2"/>
      <c r="CBS227" s="2"/>
      <c r="CBT227" s="2"/>
      <c r="CBU227" s="2"/>
      <c r="CBV227" s="2"/>
      <c r="CBW227" s="2"/>
      <c r="CBX227" s="2"/>
      <c r="CBY227" s="2"/>
      <c r="CBZ227" s="2"/>
      <c r="CCA227" s="2"/>
      <c r="CCB227" s="2"/>
      <c r="CCC227" s="2"/>
      <c r="CCD227" s="2"/>
      <c r="CCE227" s="2"/>
      <c r="CCF227" s="2"/>
      <c r="CCG227" s="2"/>
      <c r="CCH227" s="2"/>
      <c r="CCI227" s="2"/>
      <c r="CCJ227" s="2"/>
      <c r="CCK227" s="2"/>
      <c r="CCL227" s="2"/>
      <c r="CCM227" s="2"/>
      <c r="CCN227" s="2"/>
      <c r="CCO227" s="2"/>
      <c r="CCP227" s="2"/>
      <c r="CCQ227" s="2"/>
      <c r="CCR227" s="2"/>
      <c r="CCS227" s="2"/>
      <c r="CCT227" s="2"/>
      <c r="CCU227" s="2"/>
      <c r="CCV227" s="2"/>
      <c r="CCW227" s="2"/>
      <c r="CCX227" s="2"/>
      <c r="CCY227" s="2"/>
      <c r="CCZ227" s="2"/>
      <c r="CDA227" s="2"/>
      <c r="CDB227" s="2"/>
      <c r="CDC227" s="2"/>
      <c r="CDD227" s="2"/>
      <c r="CDE227" s="2"/>
      <c r="CDF227" s="2"/>
      <c r="CDG227" s="2"/>
      <c r="CDH227" s="2"/>
      <c r="CDI227" s="2"/>
      <c r="CDJ227" s="2"/>
      <c r="CDK227" s="2"/>
      <c r="CDL227" s="2"/>
      <c r="CDM227" s="2"/>
      <c r="CDN227" s="2"/>
      <c r="CDO227" s="2"/>
      <c r="CDP227" s="2"/>
      <c r="CDQ227" s="2"/>
      <c r="CDR227" s="2"/>
      <c r="CDS227" s="2"/>
      <c r="CDT227" s="2"/>
      <c r="CDU227" s="2"/>
      <c r="CDV227" s="2"/>
      <c r="CDW227" s="2"/>
      <c r="CDX227" s="2"/>
      <c r="CDY227" s="2"/>
      <c r="CDZ227" s="2"/>
      <c r="CEA227" s="2"/>
      <c r="CEB227" s="2"/>
      <c r="CEC227" s="2"/>
      <c r="CED227" s="2"/>
      <c r="CEE227" s="2"/>
      <c r="CEF227" s="2"/>
      <c r="CEG227" s="2"/>
      <c r="CEH227" s="2"/>
      <c r="CEI227" s="2"/>
      <c r="CEJ227" s="2"/>
      <c r="CEK227" s="2"/>
      <c r="CEL227" s="2"/>
      <c r="CEM227" s="2"/>
      <c r="CEN227" s="2"/>
      <c r="CEO227" s="2"/>
      <c r="CEP227" s="2"/>
      <c r="CEQ227" s="2"/>
      <c r="CER227" s="2"/>
      <c r="CES227" s="2"/>
      <c r="CET227" s="2"/>
      <c r="CEU227" s="2"/>
      <c r="CEV227" s="2"/>
      <c r="CEW227" s="2"/>
      <c r="CEX227" s="2"/>
      <c r="CEY227" s="2"/>
      <c r="CEZ227" s="2"/>
      <c r="CFA227" s="2"/>
      <c r="CFB227" s="2"/>
      <c r="CFC227" s="2"/>
      <c r="CFD227" s="2"/>
      <c r="CFE227" s="2"/>
      <c r="CFF227" s="2"/>
      <c r="CFG227" s="2"/>
      <c r="CFH227" s="2"/>
      <c r="CFI227" s="2"/>
      <c r="CFJ227" s="2"/>
      <c r="CFK227" s="2"/>
      <c r="CFL227" s="2"/>
      <c r="CFM227" s="2"/>
      <c r="CFN227" s="2"/>
      <c r="CFO227" s="2"/>
      <c r="CFP227" s="2"/>
      <c r="CFQ227" s="2"/>
      <c r="CFR227" s="2"/>
      <c r="CFS227" s="2"/>
      <c r="CFT227" s="2"/>
      <c r="CFU227" s="2"/>
      <c r="CFV227" s="2"/>
      <c r="CFW227" s="2"/>
      <c r="CFX227" s="2"/>
      <c r="CFY227" s="2"/>
      <c r="CFZ227" s="2"/>
      <c r="CGA227" s="2"/>
      <c r="CGB227" s="2"/>
      <c r="CGC227" s="2"/>
      <c r="CGD227" s="2"/>
      <c r="CGE227" s="2"/>
      <c r="CGF227" s="2"/>
      <c r="CGG227" s="2"/>
      <c r="CGH227" s="2"/>
      <c r="CGI227" s="2"/>
      <c r="CGJ227" s="2"/>
      <c r="CGK227" s="2"/>
      <c r="CGL227" s="2"/>
      <c r="CGM227" s="2"/>
      <c r="CGN227" s="2"/>
      <c r="CGO227" s="2"/>
      <c r="CGP227" s="2"/>
      <c r="CGQ227" s="2"/>
      <c r="CGR227" s="2"/>
      <c r="CGS227" s="2"/>
      <c r="CGT227" s="2"/>
      <c r="CGU227" s="2"/>
      <c r="CGV227" s="2"/>
      <c r="CGW227" s="2"/>
      <c r="CGX227" s="2"/>
      <c r="CGY227" s="2"/>
      <c r="CGZ227" s="2"/>
      <c r="CHA227" s="2"/>
      <c r="CHB227" s="2"/>
      <c r="CHC227" s="2"/>
      <c r="CHD227" s="2"/>
      <c r="CHE227" s="2"/>
      <c r="CHF227" s="2"/>
      <c r="CHG227" s="2"/>
      <c r="CHH227" s="2"/>
      <c r="CHI227" s="2"/>
      <c r="CHJ227" s="2"/>
      <c r="CHK227" s="2"/>
      <c r="CHL227" s="2"/>
      <c r="CHM227" s="2"/>
      <c r="CHN227" s="2"/>
      <c r="CHO227" s="2"/>
      <c r="CHP227" s="2"/>
      <c r="CHQ227" s="2"/>
      <c r="CHR227" s="2"/>
      <c r="CHS227" s="2"/>
      <c r="CHT227" s="2"/>
      <c r="CHU227" s="2"/>
      <c r="CHV227" s="2"/>
      <c r="CHW227" s="2"/>
      <c r="CHX227" s="2"/>
      <c r="CHY227" s="2"/>
      <c r="CHZ227" s="2"/>
      <c r="CIA227" s="2"/>
      <c r="CIB227" s="2"/>
      <c r="CIC227" s="2"/>
      <c r="CID227" s="2"/>
      <c r="CIE227" s="2"/>
      <c r="CIF227" s="2"/>
      <c r="CIG227" s="2"/>
      <c r="CIH227" s="2"/>
      <c r="CII227" s="2"/>
      <c r="CIJ227" s="2"/>
      <c r="CIK227" s="2"/>
      <c r="CIL227" s="2"/>
      <c r="CIM227" s="2"/>
      <c r="CIN227" s="2"/>
      <c r="CIO227" s="2"/>
      <c r="CIP227" s="2"/>
      <c r="CIQ227" s="2"/>
      <c r="CIR227" s="2"/>
      <c r="CIS227" s="2"/>
      <c r="CIT227" s="2"/>
      <c r="CIU227" s="2"/>
      <c r="CIV227" s="2"/>
      <c r="CIW227" s="2"/>
      <c r="CIX227" s="2"/>
      <c r="CIY227" s="2"/>
      <c r="CIZ227" s="2"/>
      <c r="CJA227" s="2"/>
      <c r="CJB227" s="2"/>
      <c r="CJC227" s="2"/>
      <c r="CJD227" s="2"/>
      <c r="CJE227" s="2"/>
      <c r="CJF227" s="2"/>
      <c r="CJG227" s="2"/>
      <c r="CJH227" s="2"/>
      <c r="CJI227" s="2"/>
      <c r="CJJ227" s="2"/>
      <c r="CJK227" s="2"/>
      <c r="CJL227" s="2"/>
      <c r="CJM227" s="2"/>
      <c r="CJN227" s="2"/>
      <c r="CJO227" s="2"/>
      <c r="CJP227" s="2"/>
      <c r="CJQ227" s="2"/>
      <c r="CJR227" s="2"/>
      <c r="CJS227" s="2"/>
      <c r="CJT227" s="2"/>
      <c r="CJU227" s="2"/>
      <c r="CJV227" s="2"/>
      <c r="CJW227" s="2"/>
      <c r="CJX227" s="2"/>
      <c r="CJY227" s="2"/>
      <c r="CJZ227" s="2"/>
      <c r="CKA227" s="2"/>
      <c r="CKB227" s="2"/>
      <c r="CKC227" s="2"/>
      <c r="CKD227" s="2"/>
      <c r="CKE227" s="2"/>
      <c r="CKF227" s="2"/>
      <c r="CKG227" s="2"/>
      <c r="CKH227" s="2"/>
      <c r="CKI227" s="2"/>
      <c r="CKJ227" s="2"/>
      <c r="CKK227" s="2"/>
      <c r="CKL227" s="2"/>
      <c r="CKM227" s="2"/>
      <c r="CKN227" s="2"/>
      <c r="CKO227" s="2"/>
      <c r="CKP227" s="2"/>
      <c r="CKQ227" s="2"/>
      <c r="CKR227" s="2"/>
      <c r="CKS227" s="2"/>
      <c r="CKT227" s="2"/>
      <c r="CKU227" s="2"/>
      <c r="CKV227" s="2"/>
      <c r="CKW227" s="2"/>
      <c r="CKX227" s="2"/>
      <c r="CKY227" s="2"/>
      <c r="CKZ227" s="2"/>
      <c r="CLA227" s="2"/>
      <c r="CLB227" s="2"/>
      <c r="CLC227" s="2"/>
      <c r="CLD227" s="2"/>
      <c r="CLE227" s="2"/>
      <c r="CLF227" s="2"/>
      <c r="CLG227" s="2"/>
      <c r="CLH227" s="2"/>
      <c r="CLI227" s="2"/>
      <c r="CLJ227" s="2"/>
      <c r="CLK227" s="2"/>
      <c r="CLL227" s="2"/>
      <c r="CLM227" s="2"/>
      <c r="CLN227" s="2"/>
      <c r="CLO227" s="2"/>
      <c r="CLP227" s="2"/>
      <c r="CLQ227" s="2"/>
      <c r="CLR227" s="2"/>
      <c r="CLS227" s="2"/>
      <c r="CLT227" s="2"/>
      <c r="CLU227" s="2"/>
      <c r="CLV227" s="2"/>
      <c r="CLW227" s="2"/>
      <c r="CLX227" s="2"/>
      <c r="CLY227" s="2"/>
      <c r="CLZ227" s="2"/>
      <c r="CMA227" s="2"/>
      <c r="CMB227" s="2"/>
      <c r="CMC227" s="2"/>
      <c r="CMD227" s="2"/>
      <c r="CME227" s="2"/>
      <c r="CMF227" s="2"/>
      <c r="CMG227" s="2"/>
      <c r="CMH227" s="2"/>
      <c r="CMI227" s="2"/>
      <c r="CMJ227" s="2"/>
      <c r="CMK227" s="2"/>
      <c r="CML227" s="2"/>
      <c r="CMM227" s="2"/>
      <c r="CMN227" s="2"/>
      <c r="CMO227" s="2"/>
      <c r="CMP227" s="2"/>
      <c r="CMQ227" s="2"/>
      <c r="CMR227" s="2"/>
      <c r="CMS227" s="2"/>
      <c r="CMT227" s="2"/>
      <c r="CMU227" s="2"/>
      <c r="CMV227" s="2"/>
      <c r="CMW227" s="2"/>
      <c r="CMX227" s="2"/>
      <c r="CMY227" s="2"/>
      <c r="CMZ227" s="2"/>
      <c r="CNA227" s="2"/>
      <c r="CNB227" s="2"/>
      <c r="CNC227" s="2"/>
      <c r="CND227" s="2"/>
      <c r="CNE227" s="2"/>
      <c r="CNF227" s="2"/>
      <c r="CNG227" s="2"/>
      <c r="CNH227" s="2"/>
      <c r="CNI227" s="2"/>
      <c r="CNJ227" s="2"/>
      <c r="CNK227" s="2"/>
      <c r="CNL227" s="2"/>
      <c r="CNM227" s="2"/>
      <c r="CNN227" s="2"/>
      <c r="CNO227" s="2"/>
      <c r="CNP227" s="2"/>
      <c r="CNQ227" s="2"/>
      <c r="CNR227" s="2"/>
      <c r="CNS227" s="2"/>
      <c r="CNT227" s="2"/>
      <c r="CNU227" s="2"/>
      <c r="CNV227" s="2"/>
      <c r="CNW227" s="2"/>
      <c r="CNX227" s="2"/>
      <c r="CNY227" s="2"/>
      <c r="CNZ227" s="2"/>
      <c r="COA227" s="2"/>
      <c r="COB227" s="2"/>
      <c r="COC227" s="2"/>
      <c r="COD227" s="2"/>
      <c r="COE227" s="2"/>
      <c r="COF227" s="2"/>
      <c r="COG227" s="2"/>
      <c r="COH227" s="2"/>
      <c r="COI227" s="2"/>
      <c r="COJ227" s="2"/>
      <c r="COK227" s="2"/>
      <c r="COL227" s="2"/>
      <c r="COM227" s="2"/>
      <c r="CON227" s="2"/>
      <c r="COO227" s="2"/>
      <c r="COP227" s="2"/>
      <c r="COQ227" s="2"/>
      <c r="COR227" s="2"/>
      <c r="COS227" s="2"/>
      <c r="COT227" s="2"/>
      <c r="COU227" s="2"/>
      <c r="COV227" s="2"/>
      <c r="COW227" s="2"/>
      <c r="COX227" s="2"/>
      <c r="COY227" s="2"/>
      <c r="COZ227" s="2"/>
      <c r="CPA227" s="2"/>
      <c r="CPB227" s="2"/>
      <c r="CPC227" s="2"/>
      <c r="CPD227" s="2"/>
      <c r="CPE227" s="2"/>
      <c r="CPF227" s="2"/>
      <c r="CPG227" s="2"/>
      <c r="CPH227" s="2"/>
      <c r="CPI227" s="2"/>
      <c r="CPJ227" s="2"/>
      <c r="CPK227" s="2"/>
      <c r="CPL227" s="2"/>
      <c r="CPM227" s="2"/>
      <c r="CPN227" s="2"/>
      <c r="CPO227" s="2"/>
      <c r="CPP227" s="2"/>
      <c r="CPQ227" s="2"/>
      <c r="CPR227" s="2"/>
      <c r="CPS227" s="2"/>
      <c r="CPT227" s="2"/>
      <c r="CPU227" s="2"/>
      <c r="CPV227" s="2"/>
      <c r="CPW227" s="2"/>
      <c r="CPX227" s="2"/>
      <c r="CPY227" s="2"/>
      <c r="CPZ227" s="2"/>
      <c r="CQA227" s="2"/>
      <c r="CQB227" s="2"/>
      <c r="CQC227" s="2"/>
      <c r="CQD227" s="2"/>
      <c r="CQE227" s="2"/>
      <c r="CQF227" s="2"/>
      <c r="CQG227" s="2"/>
      <c r="CQH227" s="2"/>
      <c r="CQI227" s="2"/>
      <c r="CQJ227" s="2"/>
      <c r="CQK227" s="2"/>
      <c r="CQL227" s="2"/>
      <c r="CQM227" s="2"/>
      <c r="CQN227" s="2"/>
      <c r="CQO227" s="2"/>
      <c r="CQP227" s="2"/>
      <c r="CQQ227" s="2"/>
      <c r="CQR227" s="2"/>
      <c r="CQS227" s="2"/>
      <c r="CQT227" s="2"/>
      <c r="CQU227" s="2"/>
      <c r="CQV227" s="2"/>
      <c r="CQW227" s="2"/>
      <c r="CQX227" s="2"/>
      <c r="CQY227" s="2"/>
      <c r="CQZ227" s="2"/>
      <c r="CRA227" s="2"/>
      <c r="CRB227" s="2"/>
      <c r="CRC227" s="2"/>
      <c r="CRD227" s="2"/>
      <c r="CRE227" s="2"/>
      <c r="CRF227" s="2"/>
      <c r="CRG227" s="2"/>
      <c r="CRH227" s="2"/>
      <c r="CRI227" s="2"/>
      <c r="CRJ227" s="2"/>
      <c r="CRK227" s="2"/>
      <c r="CRL227" s="2"/>
      <c r="CRM227" s="2"/>
      <c r="CRN227" s="2"/>
      <c r="CRO227" s="2"/>
      <c r="CRP227" s="2"/>
      <c r="CRQ227" s="2"/>
      <c r="CRR227" s="2"/>
      <c r="CRS227" s="2"/>
      <c r="CRT227" s="2"/>
      <c r="CRU227" s="2"/>
      <c r="CRV227" s="2"/>
      <c r="CRW227" s="2"/>
      <c r="CRX227" s="2"/>
      <c r="CRY227" s="2"/>
      <c r="CRZ227" s="2"/>
      <c r="CSA227" s="2"/>
      <c r="CSB227" s="2"/>
      <c r="CSC227" s="2"/>
      <c r="CSD227" s="2"/>
      <c r="CSE227" s="2"/>
      <c r="CSF227" s="2"/>
      <c r="CSG227" s="2"/>
      <c r="CSH227" s="2"/>
      <c r="CSI227" s="2"/>
      <c r="CSJ227" s="2"/>
      <c r="CSK227" s="2"/>
      <c r="CSL227" s="2"/>
      <c r="CSM227" s="2"/>
      <c r="CSN227" s="2"/>
      <c r="CSO227" s="2"/>
      <c r="CSP227" s="2"/>
      <c r="CSQ227" s="2"/>
      <c r="CSR227" s="2"/>
      <c r="CSS227" s="2"/>
      <c r="CST227" s="2"/>
      <c r="CSU227" s="2"/>
      <c r="CSV227" s="2"/>
      <c r="CSW227" s="2"/>
      <c r="CSX227" s="2"/>
      <c r="CSY227" s="2"/>
      <c r="CSZ227" s="2"/>
      <c r="CTA227" s="2"/>
      <c r="CTB227" s="2"/>
      <c r="CTC227" s="2"/>
      <c r="CTD227" s="2"/>
      <c r="CTE227" s="2"/>
      <c r="CTF227" s="2"/>
      <c r="CTG227" s="2"/>
      <c r="CTH227" s="2"/>
      <c r="CTI227" s="2"/>
      <c r="CTJ227" s="2"/>
      <c r="CTK227" s="2"/>
      <c r="CTL227" s="2"/>
      <c r="CTM227" s="2"/>
      <c r="CTN227" s="2"/>
      <c r="CTO227" s="2"/>
      <c r="CTP227" s="2"/>
      <c r="CTQ227" s="2"/>
      <c r="CTR227" s="2"/>
      <c r="CTS227" s="2"/>
      <c r="CTT227" s="2"/>
      <c r="CTU227" s="2"/>
      <c r="CTV227" s="2"/>
      <c r="CTW227" s="2"/>
      <c r="CTX227" s="2"/>
      <c r="CTY227" s="2"/>
      <c r="CTZ227" s="2"/>
      <c r="CUA227" s="2"/>
      <c r="CUB227" s="2"/>
      <c r="CUC227" s="2"/>
      <c r="CUD227" s="2"/>
      <c r="CUE227" s="2"/>
      <c r="CUF227" s="2"/>
      <c r="CUG227" s="2"/>
      <c r="CUH227" s="2"/>
      <c r="CUI227" s="2"/>
      <c r="CUJ227" s="2"/>
      <c r="CUK227" s="2"/>
      <c r="CUL227" s="2"/>
      <c r="CUM227" s="2"/>
      <c r="CUN227" s="2"/>
      <c r="CUO227" s="2"/>
      <c r="CUP227" s="2"/>
      <c r="CUQ227" s="2"/>
      <c r="CUR227" s="2"/>
      <c r="CUS227" s="2"/>
      <c r="CUT227" s="2"/>
      <c r="CUU227" s="2"/>
      <c r="CUV227" s="2"/>
      <c r="CUW227" s="2"/>
      <c r="CUX227" s="2"/>
      <c r="CUY227" s="2"/>
      <c r="CUZ227" s="2"/>
      <c r="CVA227" s="2"/>
      <c r="CVB227" s="2"/>
      <c r="CVC227" s="2"/>
      <c r="CVD227" s="2"/>
      <c r="CVE227" s="2"/>
      <c r="CVF227" s="2"/>
      <c r="CVG227" s="2"/>
      <c r="CVH227" s="2"/>
      <c r="CVI227" s="2"/>
      <c r="CVJ227" s="2"/>
      <c r="CVK227" s="2"/>
      <c r="CVL227" s="2"/>
      <c r="CVM227" s="2"/>
      <c r="CVN227" s="2"/>
      <c r="CVO227" s="2"/>
      <c r="CVP227" s="2"/>
      <c r="CVQ227" s="2"/>
      <c r="CVR227" s="2"/>
      <c r="CVS227" s="2"/>
      <c r="CVT227" s="2"/>
      <c r="CVU227" s="2"/>
      <c r="CVV227" s="2"/>
      <c r="CVW227" s="2"/>
      <c r="CVX227" s="2"/>
      <c r="CVY227" s="2"/>
      <c r="CVZ227" s="2"/>
      <c r="CWA227" s="2"/>
      <c r="CWB227" s="2"/>
      <c r="CWC227" s="2"/>
      <c r="CWD227" s="2"/>
      <c r="CWE227" s="2"/>
      <c r="CWF227" s="2"/>
      <c r="CWG227" s="2"/>
      <c r="CWH227" s="2"/>
      <c r="CWI227" s="2"/>
      <c r="CWJ227" s="2"/>
      <c r="CWK227" s="2"/>
      <c r="CWL227" s="2"/>
      <c r="CWM227" s="2"/>
      <c r="CWN227" s="2"/>
      <c r="CWO227" s="2"/>
      <c r="CWP227" s="2"/>
      <c r="CWQ227" s="2"/>
      <c r="CWR227" s="2"/>
      <c r="CWS227" s="2"/>
      <c r="CWT227" s="2"/>
      <c r="CWU227" s="2"/>
      <c r="CWV227" s="2"/>
      <c r="CWW227" s="2"/>
      <c r="CWX227" s="2"/>
      <c r="CWY227" s="2"/>
      <c r="CWZ227" s="2"/>
      <c r="CXA227" s="2"/>
      <c r="CXB227" s="2"/>
      <c r="CXC227" s="2"/>
      <c r="CXD227" s="2"/>
      <c r="CXE227" s="2"/>
      <c r="CXF227" s="2"/>
      <c r="CXG227" s="2"/>
      <c r="CXH227" s="2"/>
      <c r="CXI227" s="2"/>
      <c r="CXJ227" s="2"/>
      <c r="CXK227" s="2"/>
      <c r="CXL227" s="2"/>
      <c r="CXM227" s="2"/>
      <c r="CXN227" s="2"/>
      <c r="CXO227" s="2"/>
      <c r="CXP227" s="2"/>
      <c r="CXQ227" s="2"/>
      <c r="CXR227" s="2"/>
      <c r="CXS227" s="2"/>
      <c r="CXT227" s="2"/>
      <c r="CXU227" s="2"/>
      <c r="CXV227" s="2"/>
      <c r="CXW227" s="2"/>
      <c r="CXX227" s="2"/>
      <c r="CXY227" s="2"/>
      <c r="CXZ227" s="2"/>
      <c r="CYA227" s="2"/>
      <c r="CYB227" s="2"/>
      <c r="CYC227" s="2"/>
      <c r="CYD227" s="2"/>
      <c r="CYE227" s="2"/>
      <c r="CYF227" s="2"/>
      <c r="CYG227" s="2"/>
      <c r="CYH227" s="2"/>
      <c r="CYI227" s="2"/>
      <c r="CYJ227" s="2"/>
      <c r="CYK227" s="2"/>
      <c r="CYL227" s="2"/>
      <c r="CYM227" s="2"/>
      <c r="CYN227" s="2"/>
      <c r="CYO227" s="2"/>
      <c r="CYP227" s="2"/>
      <c r="CYQ227" s="2"/>
      <c r="CYR227" s="2"/>
      <c r="CYS227" s="2"/>
      <c r="CYT227" s="2"/>
      <c r="CYU227" s="2"/>
      <c r="CYV227" s="2"/>
      <c r="CYW227" s="2"/>
      <c r="CYX227" s="2"/>
      <c r="CYY227" s="2"/>
      <c r="CYZ227" s="2"/>
      <c r="CZA227" s="2"/>
      <c r="CZB227" s="2"/>
      <c r="CZC227" s="2"/>
      <c r="CZD227" s="2"/>
      <c r="CZE227" s="2"/>
      <c r="CZF227" s="2"/>
      <c r="CZG227" s="2"/>
      <c r="CZH227" s="2"/>
      <c r="CZI227" s="2"/>
      <c r="CZJ227" s="2"/>
      <c r="CZK227" s="2"/>
      <c r="CZL227" s="2"/>
      <c r="CZM227" s="2"/>
      <c r="CZN227" s="2"/>
      <c r="CZO227" s="2"/>
      <c r="CZP227" s="2"/>
      <c r="CZQ227" s="2"/>
      <c r="CZR227" s="2"/>
      <c r="CZS227" s="2"/>
      <c r="CZT227" s="2"/>
      <c r="CZU227" s="2"/>
      <c r="CZV227" s="2"/>
      <c r="CZW227" s="2"/>
      <c r="CZX227" s="2"/>
      <c r="CZY227" s="2"/>
      <c r="CZZ227" s="2"/>
      <c r="DAA227" s="2"/>
      <c r="DAB227" s="2"/>
      <c r="DAC227" s="2"/>
      <c r="DAD227" s="2"/>
      <c r="DAE227" s="2"/>
      <c r="DAF227" s="2"/>
      <c r="DAG227" s="2"/>
      <c r="DAH227" s="2"/>
      <c r="DAI227" s="2"/>
      <c r="DAJ227" s="2"/>
      <c r="DAK227" s="2"/>
      <c r="DAL227" s="2"/>
      <c r="DAM227" s="2"/>
      <c r="DAN227" s="2"/>
      <c r="DAO227" s="2"/>
      <c r="DAP227" s="2"/>
      <c r="DAQ227" s="2"/>
      <c r="DAR227" s="2"/>
      <c r="DAS227" s="2"/>
      <c r="DAT227" s="2"/>
      <c r="DAU227" s="2"/>
      <c r="DAV227" s="2"/>
      <c r="DAW227" s="2"/>
      <c r="DAX227" s="2"/>
      <c r="DAY227" s="2"/>
      <c r="DAZ227" s="2"/>
      <c r="DBA227" s="2"/>
      <c r="DBB227" s="2"/>
      <c r="DBC227" s="2"/>
      <c r="DBD227" s="2"/>
      <c r="DBE227" s="2"/>
      <c r="DBF227" s="2"/>
      <c r="DBG227" s="2"/>
      <c r="DBH227" s="2"/>
      <c r="DBI227" s="2"/>
      <c r="DBJ227" s="2"/>
      <c r="DBK227" s="2"/>
      <c r="DBL227" s="2"/>
      <c r="DBM227" s="2"/>
      <c r="DBN227" s="2"/>
      <c r="DBO227" s="2"/>
      <c r="DBP227" s="2"/>
      <c r="DBQ227" s="2"/>
      <c r="DBR227" s="2"/>
      <c r="DBS227" s="2"/>
      <c r="DBT227" s="2"/>
      <c r="DBU227" s="2"/>
      <c r="DBV227" s="2"/>
      <c r="DBW227" s="2"/>
      <c r="DBX227" s="2"/>
      <c r="DBY227" s="2"/>
      <c r="DBZ227" s="2"/>
      <c r="DCA227" s="2"/>
      <c r="DCB227" s="2"/>
      <c r="DCC227" s="2"/>
      <c r="DCD227" s="2"/>
      <c r="DCE227" s="2"/>
      <c r="DCF227" s="2"/>
      <c r="DCG227" s="2"/>
      <c r="DCH227" s="2"/>
      <c r="DCI227" s="2"/>
      <c r="DCJ227" s="2"/>
      <c r="DCK227" s="2"/>
      <c r="DCL227" s="2"/>
      <c r="DCM227" s="2"/>
      <c r="DCN227" s="2"/>
      <c r="DCO227" s="2"/>
      <c r="DCP227" s="2"/>
      <c r="DCQ227" s="2"/>
      <c r="DCR227" s="2"/>
      <c r="DCS227" s="2"/>
      <c r="DCT227" s="2"/>
      <c r="DCU227" s="2"/>
      <c r="DCV227" s="2"/>
      <c r="DCW227" s="2"/>
      <c r="DCX227" s="2"/>
      <c r="DCY227" s="2"/>
      <c r="DCZ227" s="2"/>
      <c r="DDA227" s="2"/>
      <c r="DDB227" s="2"/>
      <c r="DDC227" s="2"/>
      <c r="DDD227" s="2"/>
      <c r="DDE227" s="2"/>
      <c r="DDF227" s="2"/>
      <c r="DDG227" s="2"/>
      <c r="DDH227" s="2"/>
      <c r="DDI227" s="2"/>
      <c r="DDJ227" s="2"/>
      <c r="DDK227" s="2"/>
      <c r="DDL227" s="2"/>
      <c r="DDM227" s="2"/>
      <c r="DDN227" s="2"/>
      <c r="DDO227" s="2"/>
      <c r="DDP227" s="2"/>
      <c r="DDQ227" s="2"/>
      <c r="DDR227" s="2"/>
      <c r="DDS227" s="2"/>
      <c r="DDT227" s="2"/>
      <c r="DDU227" s="2"/>
      <c r="DDV227" s="2"/>
      <c r="DDW227" s="2"/>
      <c r="DDX227" s="2"/>
      <c r="DDY227" s="2"/>
      <c r="DDZ227" s="2"/>
      <c r="DEA227" s="2"/>
      <c r="DEB227" s="2"/>
      <c r="DEC227" s="2"/>
      <c r="DED227" s="2"/>
      <c r="DEE227" s="2"/>
      <c r="DEF227" s="2"/>
      <c r="DEG227" s="2"/>
      <c r="DEH227" s="2"/>
      <c r="DEI227" s="2"/>
      <c r="DEJ227" s="2"/>
      <c r="DEK227" s="2"/>
      <c r="DEL227" s="2"/>
      <c r="DEM227" s="2"/>
      <c r="DEN227" s="2"/>
      <c r="DEO227" s="2"/>
      <c r="DEP227" s="2"/>
      <c r="DEQ227" s="2"/>
      <c r="DER227" s="2"/>
      <c r="DES227" s="2"/>
      <c r="DET227" s="2"/>
      <c r="DEU227" s="2"/>
      <c r="DEV227" s="2"/>
      <c r="DEW227" s="2"/>
      <c r="DEX227" s="2"/>
      <c r="DEY227" s="2"/>
      <c r="DEZ227" s="2"/>
      <c r="DFA227" s="2"/>
      <c r="DFB227" s="2"/>
      <c r="DFC227" s="2"/>
      <c r="DFD227" s="2"/>
      <c r="DFE227" s="2"/>
      <c r="DFF227" s="2"/>
      <c r="DFG227" s="2"/>
      <c r="DFH227" s="2"/>
      <c r="DFI227" s="2"/>
      <c r="DFJ227" s="2"/>
      <c r="DFK227" s="2"/>
      <c r="DFL227" s="2"/>
      <c r="DFM227" s="2"/>
      <c r="DFN227" s="2"/>
      <c r="DFO227" s="2"/>
      <c r="DFP227" s="2"/>
      <c r="DFQ227" s="2"/>
      <c r="DFR227" s="2"/>
      <c r="DFS227" s="2"/>
      <c r="DFT227" s="2"/>
      <c r="DFU227" s="2"/>
      <c r="DFV227" s="2"/>
      <c r="DFW227" s="2"/>
      <c r="DFX227" s="2"/>
      <c r="DFY227" s="2"/>
      <c r="DFZ227" s="2"/>
      <c r="DGA227" s="2"/>
      <c r="DGB227" s="2"/>
      <c r="DGC227" s="2"/>
      <c r="DGD227" s="2"/>
      <c r="DGE227" s="2"/>
      <c r="DGF227" s="2"/>
      <c r="DGG227" s="2"/>
      <c r="DGH227" s="2"/>
      <c r="DGI227" s="2"/>
      <c r="DGJ227" s="2"/>
      <c r="DGK227" s="2"/>
      <c r="DGL227" s="2"/>
      <c r="DGM227" s="2"/>
      <c r="DGN227" s="2"/>
      <c r="DGO227" s="2"/>
      <c r="DGP227" s="2"/>
      <c r="DGQ227" s="2"/>
      <c r="DGR227" s="2"/>
      <c r="DGS227" s="2"/>
      <c r="DGT227" s="2"/>
      <c r="DGU227" s="2"/>
      <c r="DGV227" s="2"/>
      <c r="DGW227" s="2"/>
      <c r="DGX227" s="2"/>
      <c r="DGY227" s="2"/>
      <c r="DGZ227" s="2"/>
      <c r="DHA227" s="2"/>
      <c r="DHB227" s="2"/>
      <c r="DHC227" s="2"/>
      <c r="DHD227" s="2"/>
      <c r="DHE227" s="2"/>
      <c r="DHF227" s="2"/>
      <c r="DHG227" s="2"/>
      <c r="DHH227" s="2"/>
      <c r="DHI227" s="2"/>
      <c r="DHJ227" s="2"/>
      <c r="DHK227" s="2"/>
      <c r="DHL227" s="2"/>
      <c r="DHM227" s="2"/>
      <c r="DHN227" s="2"/>
      <c r="DHO227" s="2"/>
      <c r="DHP227" s="2"/>
      <c r="DHQ227" s="2"/>
      <c r="DHR227" s="2"/>
      <c r="DHS227" s="2"/>
      <c r="DHT227" s="2"/>
      <c r="DHU227" s="2"/>
      <c r="DHV227" s="2"/>
      <c r="DHW227" s="2"/>
      <c r="DHX227" s="2"/>
      <c r="DHY227" s="2"/>
      <c r="DHZ227" s="2"/>
      <c r="DIA227" s="2"/>
      <c r="DIB227" s="2"/>
      <c r="DIC227" s="2"/>
      <c r="DID227" s="2"/>
      <c r="DIE227" s="2"/>
      <c r="DIF227" s="2"/>
      <c r="DIG227" s="2"/>
      <c r="DIH227" s="2"/>
      <c r="DII227" s="2"/>
      <c r="DIJ227" s="2"/>
      <c r="DIK227" s="2"/>
      <c r="DIL227" s="2"/>
      <c r="DIM227" s="2"/>
      <c r="DIN227" s="2"/>
      <c r="DIO227" s="2"/>
      <c r="DIP227" s="2"/>
      <c r="DIQ227" s="2"/>
      <c r="DIR227" s="2"/>
      <c r="DIS227" s="2"/>
      <c r="DIT227" s="2"/>
      <c r="DIU227" s="2"/>
      <c r="DIV227" s="2"/>
      <c r="DIW227" s="2"/>
      <c r="DIX227" s="2"/>
      <c r="DIY227" s="2"/>
      <c r="DIZ227" s="2"/>
      <c r="DJA227" s="2"/>
      <c r="DJB227" s="2"/>
      <c r="DJC227" s="2"/>
      <c r="DJD227" s="2"/>
      <c r="DJE227" s="2"/>
      <c r="DJF227" s="2"/>
      <c r="DJG227" s="2"/>
      <c r="DJH227" s="2"/>
      <c r="DJI227" s="2"/>
      <c r="DJJ227" s="2"/>
      <c r="DJK227" s="2"/>
      <c r="DJL227" s="2"/>
      <c r="DJM227" s="2"/>
      <c r="DJN227" s="2"/>
      <c r="DJO227" s="2"/>
      <c r="DJP227" s="2"/>
      <c r="DJQ227" s="2"/>
      <c r="DJR227" s="2"/>
      <c r="DJS227" s="2"/>
      <c r="DJT227" s="2"/>
      <c r="DJU227" s="2"/>
      <c r="DJV227" s="2"/>
      <c r="DJW227" s="2"/>
      <c r="DJX227" s="2"/>
      <c r="DJY227" s="2"/>
      <c r="DJZ227" s="2"/>
      <c r="DKA227" s="2"/>
      <c r="DKB227" s="2"/>
      <c r="DKC227" s="2"/>
      <c r="DKD227" s="2"/>
      <c r="DKE227" s="2"/>
      <c r="DKF227" s="2"/>
      <c r="DKG227" s="2"/>
      <c r="DKH227" s="2"/>
      <c r="DKI227" s="2"/>
      <c r="DKJ227" s="2"/>
      <c r="DKK227" s="2"/>
      <c r="DKL227" s="2"/>
      <c r="DKM227" s="2"/>
      <c r="DKN227" s="2"/>
      <c r="DKO227" s="2"/>
      <c r="DKP227" s="2"/>
      <c r="DKQ227" s="2"/>
      <c r="DKR227" s="2"/>
      <c r="DKS227" s="2"/>
      <c r="DKT227" s="2"/>
      <c r="DKU227" s="2"/>
      <c r="DKV227" s="2"/>
      <c r="DKW227" s="2"/>
      <c r="DKX227" s="2"/>
      <c r="DKY227" s="2"/>
      <c r="DKZ227" s="2"/>
      <c r="DLA227" s="2"/>
      <c r="DLB227" s="2"/>
      <c r="DLC227" s="2"/>
      <c r="DLD227" s="2"/>
      <c r="DLE227" s="2"/>
      <c r="DLF227" s="2"/>
      <c r="DLG227" s="2"/>
      <c r="DLH227" s="2"/>
      <c r="DLI227" s="2"/>
      <c r="DLJ227" s="2"/>
      <c r="DLK227" s="2"/>
      <c r="DLL227" s="2"/>
      <c r="DLM227" s="2"/>
      <c r="DLN227" s="2"/>
      <c r="DLO227" s="2"/>
      <c r="DLP227" s="2"/>
      <c r="DLQ227" s="2"/>
      <c r="DLR227" s="2"/>
      <c r="DLS227" s="2"/>
      <c r="DLT227" s="2"/>
      <c r="DLU227" s="2"/>
      <c r="DLV227" s="2"/>
      <c r="DLW227" s="2"/>
      <c r="DLX227" s="2"/>
      <c r="DLY227" s="2"/>
      <c r="DLZ227" s="2"/>
      <c r="DMA227" s="2"/>
      <c r="DMB227" s="2"/>
      <c r="DMC227" s="2"/>
      <c r="DMD227" s="2"/>
      <c r="DME227" s="2"/>
      <c r="DMF227" s="2"/>
      <c r="DMG227" s="2"/>
      <c r="DMH227" s="2"/>
      <c r="DMI227" s="2"/>
      <c r="DMJ227" s="2"/>
      <c r="DMK227" s="2"/>
      <c r="DML227" s="2"/>
      <c r="DMM227" s="2"/>
      <c r="DMN227" s="2"/>
      <c r="DMO227" s="2"/>
      <c r="DMP227" s="2"/>
      <c r="DMQ227" s="2"/>
      <c r="DMR227" s="2"/>
      <c r="DMS227" s="2"/>
      <c r="DMT227" s="2"/>
      <c r="DMU227" s="2"/>
      <c r="DMV227" s="2"/>
      <c r="DMW227" s="2"/>
      <c r="DMX227" s="2"/>
      <c r="DMY227" s="2"/>
      <c r="DMZ227" s="2"/>
      <c r="DNA227" s="2"/>
      <c r="DNB227" s="2"/>
      <c r="DNC227" s="2"/>
      <c r="DND227" s="2"/>
      <c r="DNE227" s="2"/>
      <c r="DNF227" s="2"/>
      <c r="DNG227" s="2"/>
      <c r="DNH227" s="2"/>
      <c r="DNI227" s="2"/>
      <c r="DNJ227" s="2"/>
      <c r="DNK227" s="2"/>
      <c r="DNL227" s="2"/>
      <c r="DNM227" s="2"/>
      <c r="DNN227" s="2"/>
      <c r="DNO227" s="2"/>
      <c r="DNP227" s="2"/>
      <c r="DNQ227" s="2"/>
      <c r="DNR227" s="2"/>
      <c r="DNS227" s="2"/>
      <c r="DNT227" s="2"/>
      <c r="DNU227" s="2"/>
      <c r="DNV227" s="2"/>
      <c r="DNW227" s="2"/>
      <c r="DNX227" s="2"/>
      <c r="DNY227" s="2"/>
      <c r="DNZ227" s="2"/>
      <c r="DOA227" s="2"/>
      <c r="DOB227" s="2"/>
      <c r="DOC227" s="2"/>
      <c r="DOD227" s="2"/>
      <c r="DOE227" s="2"/>
      <c r="DOF227" s="2"/>
      <c r="DOG227" s="2"/>
      <c r="DOH227" s="2"/>
      <c r="DOI227" s="2"/>
      <c r="DOJ227" s="2"/>
      <c r="DOK227" s="2"/>
      <c r="DOL227" s="2"/>
      <c r="DOM227" s="2"/>
      <c r="DON227" s="2"/>
      <c r="DOO227" s="2"/>
      <c r="DOP227" s="2"/>
      <c r="DOQ227" s="2"/>
      <c r="DOR227" s="2"/>
      <c r="DOS227" s="2"/>
      <c r="DOT227" s="2"/>
      <c r="DOU227" s="2"/>
      <c r="DOV227" s="2"/>
      <c r="DOW227" s="2"/>
      <c r="DOX227" s="2"/>
      <c r="DOY227" s="2"/>
      <c r="DOZ227" s="2"/>
      <c r="DPA227" s="2"/>
      <c r="DPB227" s="2"/>
      <c r="DPC227" s="2"/>
      <c r="DPD227" s="2"/>
      <c r="DPE227" s="2"/>
      <c r="DPF227" s="2"/>
      <c r="DPG227" s="2"/>
      <c r="DPH227" s="2"/>
      <c r="DPI227" s="2"/>
      <c r="DPJ227" s="2"/>
      <c r="DPK227" s="2"/>
      <c r="DPL227" s="2"/>
      <c r="DPM227" s="2"/>
      <c r="DPN227" s="2"/>
      <c r="DPO227" s="2"/>
      <c r="DPP227" s="2"/>
      <c r="DPQ227" s="2"/>
      <c r="DPR227" s="2"/>
      <c r="DPS227" s="2"/>
      <c r="DPT227" s="2"/>
      <c r="DPU227" s="2"/>
      <c r="DPV227" s="2"/>
      <c r="DPW227" s="2"/>
      <c r="DPX227" s="2"/>
      <c r="DPY227" s="2"/>
      <c r="DPZ227" s="2"/>
      <c r="DQA227" s="2"/>
      <c r="DQB227" s="2"/>
      <c r="DQC227" s="2"/>
      <c r="DQD227" s="2"/>
      <c r="DQE227" s="2"/>
      <c r="DQF227" s="2"/>
      <c r="DQG227" s="2"/>
      <c r="DQH227" s="2"/>
      <c r="DQI227" s="2"/>
      <c r="DQJ227" s="2"/>
      <c r="DQK227" s="2"/>
      <c r="DQL227" s="2"/>
      <c r="DQM227" s="2"/>
      <c r="DQN227" s="2"/>
      <c r="DQO227" s="2"/>
      <c r="DQP227" s="2"/>
      <c r="DQQ227" s="2"/>
      <c r="DQR227" s="2"/>
      <c r="DQS227" s="2"/>
      <c r="DQT227" s="2"/>
      <c r="DQU227" s="2"/>
      <c r="DQV227" s="2"/>
      <c r="DQW227" s="2"/>
      <c r="DQX227" s="2"/>
      <c r="DQY227" s="2"/>
      <c r="DQZ227" s="2"/>
      <c r="DRA227" s="2"/>
      <c r="DRB227" s="2"/>
      <c r="DRC227" s="2"/>
      <c r="DRD227" s="2"/>
      <c r="DRE227" s="2"/>
      <c r="DRF227" s="2"/>
      <c r="DRG227" s="2"/>
      <c r="DRH227" s="2"/>
      <c r="DRI227" s="2"/>
      <c r="DRJ227" s="2"/>
      <c r="DRK227" s="2"/>
      <c r="DRL227" s="2"/>
      <c r="DRM227" s="2"/>
      <c r="DRN227" s="2"/>
      <c r="DRO227" s="2"/>
      <c r="DRP227" s="2"/>
      <c r="DRQ227" s="2"/>
      <c r="DRR227" s="2"/>
      <c r="DRS227" s="2"/>
      <c r="DRT227" s="2"/>
      <c r="DRU227" s="2"/>
      <c r="DRV227" s="2"/>
      <c r="DRW227" s="2"/>
      <c r="DRX227" s="2"/>
      <c r="DRY227" s="2"/>
      <c r="DRZ227" s="2"/>
      <c r="DSA227" s="2"/>
      <c r="DSB227" s="2"/>
      <c r="DSC227" s="2"/>
      <c r="DSD227" s="2"/>
      <c r="DSE227" s="2"/>
      <c r="DSF227" s="2"/>
      <c r="DSG227" s="2"/>
      <c r="DSH227" s="2"/>
      <c r="DSI227" s="2"/>
      <c r="DSJ227" s="2"/>
      <c r="DSK227" s="2"/>
      <c r="DSL227" s="2"/>
      <c r="DSM227" s="2"/>
      <c r="DSN227" s="2"/>
      <c r="DSO227" s="2"/>
      <c r="DSP227" s="2"/>
      <c r="DSQ227" s="2"/>
      <c r="DSR227" s="2"/>
      <c r="DSS227" s="2"/>
      <c r="DST227" s="2"/>
      <c r="DSU227" s="2"/>
      <c r="DSV227" s="2"/>
      <c r="DSW227" s="2"/>
      <c r="DSX227" s="2"/>
      <c r="DSY227" s="2"/>
      <c r="DSZ227" s="2"/>
      <c r="DTA227" s="2"/>
      <c r="DTB227" s="2"/>
      <c r="DTC227" s="2"/>
      <c r="DTD227" s="2"/>
      <c r="DTE227" s="2"/>
      <c r="DTF227" s="2"/>
      <c r="DTG227" s="2"/>
      <c r="DTH227" s="2"/>
      <c r="DTI227" s="2"/>
      <c r="DTJ227" s="2"/>
      <c r="DTK227" s="2"/>
      <c r="DTL227" s="2"/>
      <c r="DTM227" s="2"/>
      <c r="DTN227" s="2"/>
      <c r="DTO227" s="2"/>
      <c r="DTP227" s="2"/>
      <c r="DTQ227" s="2"/>
      <c r="DTR227" s="2"/>
      <c r="DTS227" s="2"/>
      <c r="DTT227" s="2"/>
      <c r="DTU227" s="2"/>
      <c r="DTV227" s="2"/>
      <c r="DTW227" s="2"/>
      <c r="DTX227" s="2"/>
      <c r="DTY227" s="2"/>
      <c r="DTZ227" s="2"/>
      <c r="DUA227" s="2"/>
      <c r="DUB227" s="2"/>
      <c r="DUC227" s="2"/>
      <c r="DUD227" s="2"/>
      <c r="DUE227" s="2"/>
      <c r="DUF227" s="2"/>
      <c r="DUG227" s="2"/>
      <c r="DUH227" s="2"/>
      <c r="DUI227" s="2"/>
      <c r="DUJ227" s="2"/>
      <c r="DUK227" s="2"/>
      <c r="DUL227" s="2"/>
      <c r="DUM227" s="2"/>
      <c r="DUN227" s="2"/>
      <c r="DUO227" s="2"/>
      <c r="DUP227" s="2"/>
      <c r="DUQ227" s="2"/>
      <c r="DUR227" s="2"/>
      <c r="DUS227" s="2"/>
      <c r="DUT227" s="2"/>
      <c r="DUU227" s="2"/>
      <c r="DUV227" s="2"/>
      <c r="DUW227" s="2"/>
      <c r="DUX227" s="2"/>
      <c r="DUY227" s="2"/>
      <c r="DUZ227" s="2"/>
      <c r="DVA227" s="2"/>
      <c r="DVB227" s="2"/>
      <c r="DVC227" s="2"/>
      <c r="DVD227" s="2"/>
      <c r="DVE227" s="2"/>
      <c r="DVF227" s="2"/>
      <c r="DVG227" s="2"/>
      <c r="DVH227" s="2"/>
      <c r="DVI227" s="2"/>
      <c r="DVJ227" s="2"/>
      <c r="DVK227" s="2"/>
      <c r="DVL227" s="2"/>
      <c r="DVM227" s="2"/>
      <c r="DVN227" s="2"/>
      <c r="DVO227" s="2"/>
      <c r="DVP227" s="2"/>
      <c r="DVQ227" s="2"/>
      <c r="DVR227" s="2"/>
      <c r="DVS227" s="2"/>
      <c r="DVT227" s="2"/>
      <c r="DVU227" s="2"/>
      <c r="DVV227" s="2"/>
      <c r="DVW227" s="2"/>
      <c r="DVX227" s="2"/>
      <c r="DVY227" s="2"/>
      <c r="DVZ227" s="2"/>
      <c r="DWA227" s="2"/>
      <c r="DWB227" s="2"/>
      <c r="DWC227" s="2"/>
      <c r="DWD227" s="2"/>
      <c r="DWE227" s="2"/>
      <c r="DWF227" s="2"/>
      <c r="DWG227" s="2"/>
      <c r="DWH227" s="2"/>
      <c r="DWI227" s="2"/>
      <c r="DWJ227" s="2"/>
      <c r="DWK227" s="2"/>
      <c r="DWL227" s="2"/>
      <c r="DWM227" s="2"/>
      <c r="DWN227" s="2"/>
      <c r="DWO227" s="2"/>
      <c r="DWP227" s="2"/>
      <c r="DWQ227" s="2"/>
      <c r="DWR227" s="2"/>
      <c r="DWS227" s="2"/>
      <c r="DWT227" s="2"/>
      <c r="DWU227" s="2"/>
      <c r="DWV227" s="2"/>
      <c r="DWW227" s="2"/>
      <c r="DWX227" s="2"/>
      <c r="DWY227" s="2"/>
      <c r="DWZ227" s="2"/>
      <c r="DXA227" s="2"/>
      <c r="DXB227" s="2"/>
      <c r="DXC227" s="2"/>
      <c r="DXD227" s="2"/>
      <c r="DXE227" s="2"/>
      <c r="DXF227" s="2"/>
      <c r="DXG227" s="2"/>
      <c r="DXH227" s="2"/>
      <c r="DXI227" s="2"/>
      <c r="DXJ227" s="2"/>
      <c r="DXK227" s="2"/>
      <c r="DXL227" s="2"/>
      <c r="DXM227" s="2"/>
      <c r="DXN227" s="2"/>
      <c r="DXO227" s="2"/>
      <c r="DXP227" s="2"/>
      <c r="DXQ227" s="2"/>
      <c r="DXR227" s="2"/>
      <c r="DXS227" s="2"/>
      <c r="DXT227" s="2"/>
      <c r="DXU227" s="2"/>
      <c r="DXV227" s="2"/>
      <c r="DXW227" s="2"/>
      <c r="DXX227" s="2"/>
      <c r="DXY227" s="2"/>
      <c r="DXZ227" s="2"/>
      <c r="DYA227" s="2"/>
      <c r="DYB227" s="2"/>
      <c r="DYC227" s="2"/>
      <c r="DYD227" s="2"/>
      <c r="DYE227" s="2"/>
      <c r="DYF227" s="2"/>
      <c r="DYG227" s="2"/>
      <c r="DYH227" s="2"/>
      <c r="DYI227" s="2"/>
      <c r="DYJ227" s="2"/>
      <c r="DYK227" s="2"/>
      <c r="DYL227" s="2"/>
      <c r="DYM227" s="2"/>
      <c r="DYN227" s="2"/>
      <c r="DYO227" s="2"/>
      <c r="DYP227" s="2"/>
      <c r="DYQ227" s="2"/>
      <c r="DYR227" s="2"/>
      <c r="DYS227" s="2"/>
      <c r="DYT227" s="2"/>
      <c r="DYU227" s="2"/>
      <c r="DYV227" s="2"/>
      <c r="DYW227" s="2"/>
      <c r="DYX227" s="2"/>
      <c r="DYY227" s="2"/>
      <c r="DYZ227" s="2"/>
      <c r="DZA227" s="2"/>
      <c r="DZB227" s="2"/>
      <c r="DZC227" s="2"/>
      <c r="DZD227" s="2"/>
      <c r="DZE227" s="2"/>
      <c r="DZF227" s="2"/>
      <c r="DZG227" s="2"/>
      <c r="DZH227" s="2"/>
      <c r="DZI227" s="2"/>
      <c r="DZJ227" s="2"/>
      <c r="DZK227" s="2"/>
      <c r="DZL227" s="2"/>
      <c r="DZM227" s="2"/>
      <c r="DZN227" s="2"/>
      <c r="DZO227" s="2"/>
      <c r="DZP227" s="2"/>
      <c r="DZQ227" s="2"/>
      <c r="DZR227" s="2"/>
      <c r="DZS227" s="2"/>
      <c r="DZT227" s="2"/>
      <c r="DZU227" s="2"/>
      <c r="DZV227" s="2"/>
      <c r="DZW227" s="2"/>
      <c r="DZX227" s="2"/>
      <c r="DZY227" s="2"/>
      <c r="DZZ227" s="2"/>
      <c r="EAA227" s="2"/>
      <c r="EAB227" s="2"/>
      <c r="EAC227" s="2"/>
      <c r="EAD227" s="2"/>
      <c r="EAE227" s="2"/>
      <c r="EAF227" s="2"/>
      <c r="EAG227" s="2"/>
      <c r="EAH227" s="2"/>
      <c r="EAI227" s="2"/>
      <c r="EAJ227" s="2"/>
      <c r="EAK227" s="2"/>
      <c r="EAL227" s="2"/>
      <c r="EAM227" s="2"/>
      <c r="EAN227" s="2"/>
      <c r="EAO227" s="2"/>
      <c r="EAP227" s="2"/>
      <c r="EAQ227" s="2"/>
      <c r="EAR227" s="2"/>
      <c r="EAS227" s="2"/>
      <c r="EAT227" s="2"/>
      <c r="EAU227" s="2"/>
      <c r="EAV227" s="2"/>
      <c r="EAW227" s="2"/>
      <c r="EAX227" s="2"/>
      <c r="EAY227" s="2"/>
      <c r="EAZ227" s="2"/>
      <c r="EBA227" s="2"/>
      <c r="EBB227" s="2"/>
      <c r="EBC227" s="2"/>
      <c r="EBD227" s="2"/>
      <c r="EBE227" s="2"/>
      <c r="EBF227" s="2"/>
      <c r="EBG227" s="2"/>
      <c r="EBH227" s="2"/>
      <c r="EBI227" s="2"/>
      <c r="EBJ227" s="2"/>
      <c r="EBK227" s="2"/>
      <c r="EBL227" s="2"/>
      <c r="EBM227" s="2"/>
      <c r="EBN227" s="2"/>
      <c r="EBO227" s="2"/>
      <c r="EBP227" s="2"/>
      <c r="EBQ227" s="2"/>
      <c r="EBR227" s="2"/>
      <c r="EBS227" s="2"/>
      <c r="EBT227" s="2"/>
      <c r="EBU227" s="2"/>
      <c r="EBV227" s="2"/>
      <c r="EBW227" s="2"/>
      <c r="EBX227" s="2"/>
      <c r="EBY227" s="2"/>
      <c r="EBZ227" s="2"/>
      <c r="ECA227" s="2"/>
      <c r="ECB227" s="2"/>
      <c r="ECC227" s="2"/>
      <c r="ECD227" s="2"/>
      <c r="ECE227" s="2"/>
      <c r="ECF227" s="2"/>
      <c r="ECG227" s="2"/>
      <c r="ECH227" s="2"/>
      <c r="ECI227" s="2"/>
      <c r="ECJ227" s="2"/>
      <c r="ECK227" s="2"/>
      <c r="ECL227" s="2"/>
      <c r="ECM227" s="2"/>
      <c r="ECN227" s="2"/>
      <c r="ECO227" s="2"/>
      <c r="ECP227" s="2"/>
      <c r="ECQ227" s="2"/>
      <c r="ECR227" s="2"/>
      <c r="ECS227" s="2"/>
      <c r="ECT227" s="2"/>
      <c r="ECU227" s="2"/>
      <c r="ECV227" s="2"/>
      <c r="ECW227" s="2"/>
      <c r="ECX227" s="2"/>
      <c r="ECY227" s="2"/>
      <c r="ECZ227" s="2"/>
      <c r="EDA227" s="2"/>
      <c r="EDB227" s="2"/>
      <c r="EDC227" s="2"/>
      <c r="EDD227" s="2"/>
      <c r="EDE227" s="2"/>
      <c r="EDF227" s="2"/>
      <c r="EDG227" s="2"/>
      <c r="EDH227" s="2"/>
      <c r="EDI227" s="2"/>
      <c r="EDJ227" s="2"/>
      <c r="EDK227" s="2"/>
      <c r="EDL227" s="2"/>
      <c r="EDM227" s="2"/>
      <c r="EDN227" s="2"/>
      <c r="EDO227" s="2"/>
      <c r="EDP227" s="2"/>
      <c r="EDQ227" s="2"/>
      <c r="EDR227" s="2"/>
      <c r="EDS227" s="2"/>
      <c r="EDT227" s="2"/>
      <c r="EDU227" s="2"/>
      <c r="EDV227" s="2"/>
      <c r="EDW227" s="2"/>
      <c r="EDX227" s="2"/>
      <c r="EDY227" s="2"/>
      <c r="EDZ227" s="2"/>
      <c r="EEA227" s="2"/>
      <c r="EEB227" s="2"/>
      <c r="EEC227" s="2"/>
      <c r="EED227" s="2"/>
      <c r="EEE227" s="2"/>
      <c r="EEF227" s="2"/>
      <c r="EEG227" s="2"/>
      <c r="EEH227" s="2"/>
      <c r="EEI227" s="2"/>
      <c r="EEJ227" s="2"/>
      <c r="EEK227" s="2"/>
      <c r="EEL227" s="2"/>
      <c r="EEM227" s="2"/>
      <c r="EEN227" s="2"/>
      <c r="EEO227" s="2"/>
      <c r="EEP227" s="2"/>
      <c r="EEQ227" s="2"/>
      <c r="EER227" s="2"/>
      <c r="EES227" s="2"/>
      <c r="EET227" s="2"/>
      <c r="EEU227" s="2"/>
      <c r="EEV227" s="2"/>
      <c r="EEW227" s="2"/>
      <c r="EEX227" s="2"/>
      <c r="EEY227" s="2"/>
      <c r="EEZ227" s="2"/>
      <c r="EFA227" s="2"/>
      <c r="EFB227" s="2"/>
      <c r="EFC227" s="2"/>
      <c r="EFD227" s="2"/>
      <c r="EFE227" s="2"/>
      <c r="EFF227" s="2"/>
      <c r="EFG227" s="2"/>
      <c r="EFH227" s="2"/>
      <c r="EFI227" s="2"/>
      <c r="EFJ227" s="2"/>
      <c r="EFK227" s="2"/>
      <c r="EFL227" s="2"/>
      <c r="EFM227" s="2"/>
      <c r="EFN227" s="2"/>
      <c r="EFO227" s="2"/>
      <c r="EFP227" s="2"/>
      <c r="EFQ227" s="2"/>
      <c r="EFR227" s="2"/>
      <c r="EFS227" s="2"/>
      <c r="EFT227" s="2"/>
      <c r="EFU227" s="2"/>
      <c r="EFV227" s="2"/>
      <c r="EFW227" s="2"/>
      <c r="EFX227" s="2"/>
      <c r="EFY227" s="2"/>
      <c r="EFZ227" s="2"/>
      <c r="EGA227" s="2"/>
      <c r="EGB227" s="2"/>
      <c r="EGC227" s="2"/>
      <c r="EGD227" s="2"/>
      <c r="EGE227" s="2"/>
      <c r="EGF227" s="2"/>
      <c r="EGG227" s="2"/>
      <c r="EGH227" s="2"/>
      <c r="EGI227" s="2"/>
      <c r="EGJ227" s="2"/>
      <c r="EGK227" s="2"/>
      <c r="EGL227" s="2"/>
      <c r="EGM227" s="2"/>
      <c r="EGN227" s="2"/>
      <c r="EGO227" s="2"/>
      <c r="EGP227" s="2"/>
      <c r="EGQ227" s="2"/>
      <c r="EGR227" s="2"/>
      <c r="EGS227" s="2"/>
      <c r="EGT227" s="2"/>
      <c r="EGU227" s="2"/>
      <c r="EGV227" s="2"/>
      <c r="EGW227" s="2"/>
      <c r="EGX227" s="2"/>
      <c r="EGY227" s="2"/>
      <c r="EGZ227" s="2"/>
      <c r="EHA227" s="2"/>
      <c r="EHB227" s="2"/>
      <c r="EHC227" s="2"/>
      <c r="EHD227" s="2"/>
      <c r="EHE227" s="2"/>
      <c r="EHF227" s="2"/>
      <c r="EHG227" s="2"/>
      <c r="EHH227" s="2"/>
      <c r="EHI227" s="2"/>
      <c r="EHJ227" s="2"/>
      <c r="EHK227" s="2"/>
      <c r="EHL227" s="2"/>
      <c r="EHM227" s="2"/>
      <c r="EHN227" s="2"/>
      <c r="EHO227" s="2"/>
      <c r="EHP227" s="2"/>
      <c r="EHQ227" s="2"/>
      <c r="EHR227" s="2"/>
      <c r="EHS227" s="2"/>
      <c r="EHT227" s="2"/>
      <c r="EHU227" s="2"/>
      <c r="EHV227" s="2"/>
      <c r="EHW227" s="2"/>
      <c r="EHX227" s="2"/>
      <c r="EHY227" s="2"/>
      <c r="EHZ227" s="2"/>
      <c r="EIA227" s="2"/>
      <c r="EIB227" s="2"/>
      <c r="EIC227" s="2"/>
      <c r="EID227" s="2"/>
      <c r="EIE227" s="2"/>
      <c r="EIF227" s="2"/>
      <c r="EIG227" s="2"/>
      <c r="EIH227" s="2"/>
      <c r="EII227" s="2"/>
      <c r="EIJ227" s="2"/>
      <c r="EIK227" s="2"/>
      <c r="EIL227" s="2"/>
      <c r="EIM227" s="2"/>
      <c r="EIN227" s="2"/>
      <c r="EIO227" s="2"/>
      <c r="EIP227" s="2"/>
      <c r="EIQ227" s="2"/>
      <c r="EIR227" s="2"/>
      <c r="EIS227" s="2"/>
      <c r="EIT227" s="2"/>
      <c r="EIU227" s="2"/>
      <c r="EIV227" s="2"/>
      <c r="EIW227" s="2"/>
      <c r="EIX227" s="2"/>
      <c r="EIY227" s="2"/>
      <c r="EIZ227" s="2"/>
      <c r="EJA227" s="2"/>
      <c r="EJB227" s="2"/>
      <c r="EJC227" s="2"/>
      <c r="EJD227" s="2"/>
      <c r="EJE227" s="2"/>
      <c r="EJF227" s="2"/>
      <c r="EJG227" s="2"/>
      <c r="EJH227" s="2"/>
      <c r="EJI227" s="2"/>
      <c r="EJJ227" s="2"/>
      <c r="EJK227" s="2"/>
      <c r="EJL227" s="2"/>
      <c r="EJM227" s="2"/>
      <c r="EJN227" s="2"/>
      <c r="EJO227" s="2"/>
      <c r="EJP227" s="2"/>
      <c r="EJQ227" s="2"/>
      <c r="EJR227" s="2"/>
      <c r="EJS227" s="2"/>
      <c r="EJT227" s="2"/>
      <c r="EJU227" s="2"/>
      <c r="EJV227" s="2"/>
      <c r="EJW227" s="2"/>
      <c r="EJX227" s="2"/>
      <c r="EJY227" s="2"/>
      <c r="EJZ227" s="2"/>
      <c r="EKA227" s="2"/>
      <c r="EKB227" s="2"/>
      <c r="EKC227" s="2"/>
      <c r="EKD227" s="2"/>
      <c r="EKE227" s="2"/>
      <c r="EKF227" s="2"/>
      <c r="EKG227" s="2"/>
      <c r="EKH227" s="2"/>
      <c r="EKI227" s="2"/>
      <c r="EKJ227" s="2"/>
      <c r="EKK227" s="2"/>
      <c r="EKL227" s="2"/>
      <c r="EKM227" s="2"/>
      <c r="EKN227" s="2"/>
      <c r="EKO227" s="2"/>
      <c r="EKP227" s="2"/>
      <c r="EKQ227" s="2"/>
      <c r="EKR227" s="2"/>
      <c r="EKS227" s="2"/>
      <c r="EKT227" s="2"/>
      <c r="EKU227" s="2"/>
      <c r="EKV227" s="2"/>
      <c r="EKW227" s="2"/>
      <c r="EKX227" s="2"/>
      <c r="EKY227" s="2"/>
      <c r="EKZ227" s="2"/>
      <c r="ELA227" s="2"/>
      <c r="ELB227" s="2"/>
      <c r="ELC227" s="2"/>
      <c r="ELD227" s="2"/>
      <c r="ELE227" s="2"/>
      <c r="ELF227" s="2"/>
      <c r="ELG227" s="2"/>
      <c r="ELH227" s="2"/>
      <c r="ELI227" s="2"/>
      <c r="ELJ227" s="2"/>
      <c r="ELK227" s="2"/>
      <c r="ELL227" s="2"/>
      <c r="ELM227" s="2"/>
      <c r="ELN227" s="2"/>
      <c r="ELO227" s="2"/>
      <c r="ELP227" s="2"/>
      <c r="ELQ227" s="2"/>
      <c r="ELR227" s="2"/>
      <c r="ELS227" s="2"/>
      <c r="ELT227" s="2"/>
      <c r="ELU227" s="2"/>
      <c r="ELV227" s="2"/>
      <c r="ELW227" s="2"/>
      <c r="ELX227" s="2"/>
      <c r="ELY227" s="2"/>
      <c r="ELZ227" s="2"/>
      <c r="EMA227" s="2"/>
      <c r="EMB227" s="2"/>
      <c r="EMC227" s="2"/>
      <c r="EMD227" s="2"/>
      <c r="EME227" s="2"/>
      <c r="EMF227" s="2"/>
      <c r="EMG227" s="2"/>
      <c r="EMH227" s="2"/>
      <c r="EMI227" s="2"/>
      <c r="EMJ227" s="2"/>
      <c r="EMK227" s="2"/>
      <c r="EML227" s="2"/>
      <c r="EMM227" s="2"/>
      <c r="EMN227" s="2"/>
      <c r="EMO227" s="2"/>
      <c r="EMP227" s="2"/>
      <c r="EMQ227" s="2"/>
      <c r="EMR227" s="2"/>
      <c r="EMS227" s="2"/>
      <c r="EMT227" s="2"/>
      <c r="EMU227" s="2"/>
      <c r="EMV227" s="2"/>
      <c r="EMW227" s="2"/>
      <c r="EMX227" s="2"/>
      <c r="EMY227" s="2"/>
      <c r="EMZ227" s="2"/>
      <c r="ENA227" s="2"/>
      <c r="ENB227" s="2"/>
      <c r="ENC227" s="2"/>
      <c r="END227" s="2"/>
      <c r="ENE227" s="2"/>
      <c r="ENF227" s="2"/>
      <c r="ENG227" s="2"/>
      <c r="ENH227" s="2"/>
      <c r="ENI227" s="2"/>
      <c r="ENJ227" s="2"/>
      <c r="ENK227" s="2"/>
      <c r="ENL227" s="2"/>
      <c r="ENM227" s="2"/>
      <c r="ENN227" s="2"/>
      <c r="ENO227" s="2"/>
      <c r="ENP227" s="2"/>
      <c r="ENQ227" s="2"/>
      <c r="ENR227" s="2"/>
      <c r="ENS227" s="2"/>
      <c r="ENT227" s="2"/>
      <c r="ENU227" s="2"/>
      <c r="ENV227" s="2"/>
      <c r="ENW227" s="2"/>
      <c r="ENX227" s="2"/>
      <c r="ENY227" s="2"/>
      <c r="ENZ227" s="2"/>
      <c r="EOA227" s="2"/>
      <c r="EOB227" s="2"/>
      <c r="EOC227" s="2"/>
      <c r="EOD227" s="2"/>
      <c r="EOE227" s="2"/>
      <c r="EOF227" s="2"/>
      <c r="EOG227" s="2"/>
      <c r="EOH227" s="2"/>
      <c r="EOI227" s="2"/>
      <c r="EOJ227" s="2"/>
      <c r="EOK227" s="2"/>
      <c r="EOL227" s="2"/>
      <c r="EOM227" s="2"/>
      <c r="EON227" s="2"/>
      <c r="EOO227" s="2"/>
      <c r="EOP227" s="2"/>
      <c r="EOQ227" s="2"/>
      <c r="EOR227" s="2"/>
      <c r="EOS227" s="2"/>
      <c r="EOT227" s="2"/>
      <c r="EOU227" s="2"/>
      <c r="EOV227" s="2"/>
      <c r="EOW227" s="2"/>
      <c r="EOX227" s="2"/>
      <c r="EOY227" s="2"/>
      <c r="EOZ227" s="2"/>
      <c r="EPA227" s="2"/>
      <c r="EPB227" s="2"/>
      <c r="EPC227" s="2"/>
      <c r="EPD227" s="2"/>
      <c r="EPE227" s="2"/>
      <c r="EPF227" s="2"/>
      <c r="EPG227" s="2"/>
      <c r="EPH227" s="2"/>
      <c r="EPI227" s="2"/>
      <c r="EPJ227" s="2"/>
      <c r="EPK227" s="2"/>
      <c r="EPL227" s="2"/>
      <c r="EPM227" s="2"/>
      <c r="EPN227" s="2"/>
      <c r="EPO227" s="2"/>
      <c r="EPP227" s="2"/>
      <c r="EPQ227" s="2"/>
      <c r="EPR227" s="2"/>
      <c r="EPS227" s="2"/>
      <c r="EPT227" s="2"/>
      <c r="EPU227" s="2"/>
      <c r="EPV227" s="2"/>
      <c r="EPW227" s="2"/>
      <c r="EPX227" s="2"/>
      <c r="EPY227" s="2"/>
      <c r="EPZ227" s="2"/>
      <c r="EQA227" s="2"/>
      <c r="EQB227" s="2"/>
      <c r="EQC227" s="2"/>
      <c r="EQD227" s="2"/>
      <c r="EQE227" s="2"/>
      <c r="EQF227" s="2"/>
      <c r="EQG227" s="2"/>
      <c r="EQH227" s="2"/>
      <c r="EQI227" s="2"/>
      <c r="EQJ227" s="2"/>
      <c r="EQK227" s="2"/>
      <c r="EQL227" s="2"/>
      <c r="EQM227" s="2"/>
      <c r="EQN227" s="2"/>
      <c r="EQO227" s="2"/>
      <c r="EQP227" s="2"/>
      <c r="EQQ227" s="2"/>
      <c r="EQR227" s="2"/>
      <c r="EQS227" s="2"/>
      <c r="EQT227" s="2"/>
      <c r="EQU227" s="2"/>
      <c r="EQV227" s="2"/>
      <c r="EQW227" s="2"/>
      <c r="EQX227" s="2"/>
      <c r="EQY227" s="2"/>
      <c r="EQZ227" s="2"/>
      <c r="ERA227" s="2"/>
      <c r="ERB227" s="2"/>
      <c r="ERC227" s="2"/>
      <c r="ERD227" s="2"/>
      <c r="ERE227" s="2"/>
      <c r="ERF227" s="2"/>
      <c r="ERG227" s="2"/>
      <c r="ERH227" s="2"/>
      <c r="ERI227" s="2"/>
      <c r="ERJ227" s="2"/>
      <c r="ERK227" s="2"/>
      <c r="ERL227" s="2"/>
      <c r="ERM227" s="2"/>
      <c r="ERN227" s="2"/>
      <c r="ERO227" s="2"/>
      <c r="ERP227" s="2"/>
      <c r="ERQ227" s="2"/>
      <c r="ERR227" s="2"/>
      <c r="ERS227" s="2"/>
      <c r="ERT227" s="2"/>
      <c r="ERU227" s="2"/>
      <c r="ERV227" s="2"/>
      <c r="ERW227" s="2"/>
      <c r="ERX227" s="2"/>
      <c r="ERY227" s="2"/>
      <c r="ERZ227" s="2"/>
      <c r="ESA227" s="2"/>
      <c r="ESB227" s="2"/>
      <c r="ESC227" s="2"/>
      <c r="ESD227" s="2"/>
      <c r="ESE227" s="2"/>
      <c r="ESF227" s="2"/>
      <c r="ESG227" s="2"/>
      <c r="ESH227" s="2"/>
      <c r="ESI227" s="2"/>
      <c r="ESJ227" s="2"/>
      <c r="ESK227" s="2"/>
      <c r="ESL227" s="2"/>
      <c r="ESM227" s="2"/>
      <c r="ESN227" s="2"/>
      <c r="ESO227" s="2"/>
      <c r="ESP227" s="2"/>
      <c r="ESQ227" s="2"/>
      <c r="ESR227" s="2"/>
      <c r="ESS227" s="2"/>
      <c r="EST227" s="2"/>
      <c r="ESU227" s="2"/>
      <c r="ESV227" s="2"/>
      <c r="ESW227" s="2"/>
      <c r="ESX227" s="2"/>
      <c r="ESY227" s="2"/>
      <c r="ESZ227" s="2"/>
      <c r="ETA227" s="2"/>
      <c r="ETB227" s="2"/>
      <c r="ETC227" s="2"/>
      <c r="ETD227" s="2"/>
      <c r="ETE227" s="2"/>
      <c r="ETF227" s="2"/>
      <c r="ETG227" s="2"/>
      <c r="ETH227" s="2"/>
      <c r="ETI227" s="2"/>
      <c r="ETJ227" s="2"/>
      <c r="ETK227" s="2"/>
      <c r="ETL227" s="2"/>
      <c r="ETM227" s="2"/>
      <c r="ETN227" s="2"/>
      <c r="ETO227" s="2"/>
      <c r="ETP227" s="2"/>
      <c r="ETQ227" s="2"/>
      <c r="ETR227" s="2"/>
      <c r="ETS227" s="2"/>
      <c r="ETT227" s="2"/>
      <c r="ETU227" s="2"/>
      <c r="ETV227" s="2"/>
      <c r="ETW227" s="2"/>
      <c r="ETX227" s="2"/>
      <c r="ETY227" s="2"/>
      <c r="ETZ227" s="2"/>
      <c r="EUA227" s="2"/>
      <c r="EUB227" s="2"/>
      <c r="EUC227" s="2"/>
      <c r="EUD227" s="2"/>
      <c r="EUE227" s="2"/>
      <c r="EUF227" s="2"/>
      <c r="EUG227" s="2"/>
      <c r="EUH227" s="2"/>
      <c r="EUI227" s="2"/>
      <c r="EUJ227" s="2"/>
      <c r="EUK227" s="2"/>
      <c r="EUL227" s="2"/>
      <c r="EUM227" s="2"/>
      <c r="EUN227" s="2"/>
      <c r="EUO227" s="2"/>
      <c r="EUP227" s="2"/>
      <c r="EUQ227" s="2"/>
      <c r="EUR227" s="2"/>
      <c r="EUS227" s="2"/>
      <c r="EUT227" s="2"/>
      <c r="EUU227" s="2"/>
      <c r="EUV227" s="2"/>
      <c r="EUW227" s="2"/>
      <c r="EUX227" s="2"/>
      <c r="EUY227" s="2"/>
      <c r="EUZ227" s="2"/>
      <c r="EVA227" s="2"/>
      <c r="EVB227" s="2"/>
      <c r="EVC227" s="2"/>
      <c r="EVD227" s="2"/>
      <c r="EVE227" s="2"/>
      <c r="EVF227" s="2"/>
      <c r="EVG227" s="2"/>
      <c r="EVH227" s="2"/>
      <c r="EVI227" s="2"/>
      <c r="EVJ227" s="2"/>
      <c r="EVK227" s="2"/>
      <c r="EVL227" s="2"/>
      <c r="EVM227" s="2"/>
      <c r="EVN227" s="2"/>
      <c r="EVO227" s="2"/>
      <c r="EVP227" s="2"/>
      <c r="EVQ227" s="2"/>
      <c r="EVR227" s="2"/>
      <c r="EVS227" s="2"/>
      <c r="EVT227" s="2"/>
      <c r="EVU227" s="2"/>
      <c r="EVV227" s="2"/>
      <c r="EVW227" s="2"/>
      <c r="EVX227" s="2"/>
      <c r="EVY227" s="2"/>
      <c r="EVZ227" s="2"/>
      <c r="EWA227" s="2"/>
      <c r="EWB227" s="2"/>
      <c r="EWC227" s="2"/>
      <c r="EWD227" s="2"/>
      <c r="EWE227" s="2"/>
      <c r="EWF227" s="2"/>
      <c r="EWG227" s="2"/>
      <c r="EWH227" s="2"/>
      <c r="EWI227" s="2"/>
      <c r="EWJ227" s="2"/>
      <c r="EWK227" s="2"/>
      <c r="EWL227" s="2"/>
      <c r="EWM227" s="2"/>
      <c r="EWN227" s="2"/>
      <c r="EWO227" s="2"/>
      <c r="EWP227" s="2"/>
      <c r="EWQ227" s="2"/>
      <c r="EWR227" s="2"/>
      <c r="EWS227" s="2"/>
      <c r="EWT227" s="2"/>
      <c r="EWU227" s="2"/>
      <c r="EWV227" s="2"/>
      <c r="EWW227" s="2"/>
      <c r="EWX227" s="2"/>
      <c r="EWY227" s="2"/>
      <c r="EWZ227" s="2"/>
      <c r="EXA227" s="2"/>
      <c r="EXB227" s="2"/>
      <c r="EXC227" s="2"/>
      <c r="EXD227" s="2"/>
      <c r="EXE227" s="2"/>
      <c r="EXF227" s="2"/>
      <c r="EXG227" s="2"/>
      <c r="EXH227" s="2"/>
      <c r="EXI227" s="2"/>
      <c r="EXJ227" s="2"/>
      <c r="EXK227" s="2"/>
      <c r="EXL227" s="2"/>
      <c r="EXM227" s="2"/>
      <c r="EXN227" s="2"/>
      <c r="EXO227" s="2"/>
      <c r="EXP227" s="2"/>
      <c r="EXQ227" s="2"/>
      <c r="EXR227" s="2"/>
      <c r="EXS227" s="2"/>
      <c r="EXT227" s="2"/>
      <c r="EXU227" s="2"/>
      <c r="EXV227" s="2"/>
      <c r="EXW227" s="2"/>
      <c r="EXX227" s="2"/>
      <c r="EXY227" s="2"/>
      <c r="EXZ227" s="2"/>
      <c r="EYA227" s="2"/>
      <c r="EYB227" s="2"/>
      <c r="EYC227" s="2"/>
      <c r="EYD227" s="2"/>
      <c r="EYE227" s="2"/>
      <c r="EYF227" s="2"/>
      <c r="EYG227" s="2"/>
      <c r="EYH227" s="2"/>
      <c r="EYI227" s="2"/>
      <c r="EYJ227" s="2"/>
      <c r="EYK227" s="2"/>
      <c r="EYL227" s="2"/>
      <c r="EYM227" s="2"/>
      <c r="EYN227" s="2"/>
      <c r="EYO227" s="2"/>
      <c r="EYP227" s="2"/>
      <c r="EYQ227" s="2"/>
      <c r="EYR227" s="2"/>
      <c r="EYS227" s="2"/>
      <c r="EYT227" s="2"/>
      <c r="EYU227" s="2"/>
      <c r="EYV227" s="2"/>
      <c r="EYW227" s="2"/>
      <c r="EYX227" s="2"/>
      <c r="EYY227" s="2"/>
      <c r="EYZ227" s="2"/>
      <c r="EZA227" s="2"/>
      <c r="EZB227" s="2"/>
      <c r="EZC227" s="2"/>
      <c r="EZD227" s="2"/>
      <c r="EZE227" s="2"/>
      <c r="EZF227" s="2"/>
      <c r="EZG227" s="2"/>
      <c r="EZH227" s="2"/>
      <c r="EZI227" s="2"/>
      <c r="EZJ227" s="2"/>
      <c r="EZK227" s="2"/>
      <c r="EZL227" s="2"/>
      <c r="EZM227" s="2"/>
      <c r="EZN227" s="2"/>
      <c r="EZO227" s="2"/>
      <c r="EZP227" s="2"/>
      <c r="EZQ227" s="2"/>
      <c r="EZR227" s="2"/>
      <c r="EZS227" s="2"/>
      <c r="EZT227" s="2"/>
      <c r="EZU227" s="2"/>
      <c r="EZV227" s="2"/>
      <c r="EZW227" s="2"/>
      <c r="EZX227" s="2"/>
      <c r="EZY227" s="2"/>
      <c r="EZZ227" s="2"/>
      <c r="FAA227" s="2"/>
      <c r="FAB227" s="2"/>
      <c r="FAC227" s="2"/>
      <c r="FAD227" s="2"/>
      <c r="FAE227" s="2"/>
      <c r="FAF227" s="2"/>
      <c r="FAG227" s="2"/>
      <c r="FAH227" s="2"/>
      <c r="FAI227" s="2"/>
      <c r="FAJ227" s="2"/>
      <c r="FAK227" s="2"/>
      <c r="FAL227" s="2"/>
      <c r="FAM227" s="2"/>
      <c r="FAN227" s="2"/>
      <c r="FAO227" s="2"/>
      <c r="FAP227" s="2"/>
      <c r="FAQ227" s="2"/>
      <c r="FAR227" s="2"/>
      <c r="FAS227" s="2"/>
      <c r="FAT227" s="2"/>
      <c r="FAU227" s="2"/>
      <c r="FAV227" s="2"/>
      <c r="FAW227" s="2"/>
      <c r="FAX227" s="2"/>
      <c r="FAY227" s="2"/>
      <c r="FAZ227" s="2"/>
      <c r="FBA227" s="2"/>
      <c r="FBB227" s="2"/>
      <c r="FBC227" s="2"/>
      <c r="FBD227" s="2"/>
      <c r="FBE227" s="2"/>
      <c r="FBF227" s="2"/>
      <c r="FBG227" s="2"/>
      <c r="FBH227" s="2"/>
      <c r="FBI227" s="2"/>
      <c r="FBJ227" s="2"/>
      <c r="FBK227" s="2"/>
      <c r="FBL227" s="2"/>
      <c r="FBM227" s="2"/>
      <c r="FBN227" s="2"/>
      <c r="FBO227" s="2"/>
      <c r="FBP227" s="2"/>
      <c r="FBQ227" s="2"/>
      <c r="FBR227" s="2"/>
      <c r="FBS227" s="2"/>
      <c r="FBT227" s="2"/>
      <c r="FBU227" s="2"/>
      <c r="FBV227" s="2"/>
      <c r="FBW227" s="2"/>
      <c r="FBX227" s="2"/>
      <c r="FBY227" s="2"/>
      <c r="FBZ227" s="2"/>
      <c r="FCA227" s="2"/>
      <c r="FCB227" s="2"/>
      <c r="FCC227" s="2"/>
      <c r="FCD227" s="2"/>
      <c r="FCE227" s="2"/>
      <c r="FCF227" s="2"/>
      <c r="FCG227" s="2"/>
      <c r="FCH227" s="2"/>
      <c r="FCI227" s="2"/>
      <c r="FCJ227" s="2"/>
      <c r="FCK227" s="2"/>
      <c r="FCL227" s="2"/>
      <c r="FCM227" s="2"/>
      <c r="FCN227" s="2"/>
      <c r="FCO227" s="2"/>
      <c r="FCP227" s="2"/>
      <c r="FCQ227" s="2"/>
      <c r="FCR227" s="2"/>
      <c r="FCS227" s="2"/>
      <c r="FCT227" s="2"/>
      <c r="FCU227" s="2"/>
      <c r="FCV227" s="2"/>
      <c r="FCW227" s="2"/>
      <c r="FCX227" s="2"/>
      <c r="FCY227" s="2"/>
      <c r="FCZ227" s="2"/>
      <c r="FDA227" s="2"/>
      <c r="FDB227" s="2"/>
      <c r="FDC227" s="2"/>
      <c r="FDD227" s="2"/>
      <c r="FDE227" s="2"/>
      <c r="FDF227" s="2"/>
      <c r="FDG227" s="2"/>
      <c r="FDH227" s="2"/>
      <c r="FDI227" s="2"/>
      <c r="FDJ227" s="2"/>
      <c r="FDK227" s="2"/>
      <c r="FDL227" s="2"/>
      <c r="FDM227" s="2"/>
      <c r="FDN227" s="2"/>
      <c r="FDO227" s="2"/>
      <c r="FDP227" s="2"/>
      <c r="FDQ227" s="2"/>
      <c r="FDR227" s="2"/>
      <c r="FDS227" s="2"/>
      <c r="FDT227" s="2"/>
      <c r="FDU227" s="2"/>
      <c r="FDV227" s="2"/>
      <c r="FDW227" s="2"/>
      <c r="FDX227" s="2"/>
      <c r="FDY227" s="2"/>
      <c r="FDZ227" s="2"/>
      <c r="FEA227" s="2"/>
      <c r="FEB227" s="2"/>
      <c r="FEC227" s="2"/>
      <c r="FED227" s="2"/>
      <c r="FEE227" s="2"/>
      <c r="FEF227" s="2"/>
      <c r="FEG227" s="2"/>
      <c r="FEH227" s="2"/>
      <c r="FEI227" s="2"/>
      <c r="FEJ227" s="2"/>
      <c r="FEK227" s="2"/>
      <c r="FEL227" s="2"/>
      <c r="FEM227" s="2"/>
      <c r="FEN227" s="2"/>
      <c r="FEO227" s="2"/>
      <c r="FEP227" s="2"/>
      <c r="FEQ227" s="2"/>
      <c r="FER227" s="2"/>
      <c r="FES227" s="2"/>
      <c r="FET227" s="2"/>
      <c r="FEU227" s="2"/>
      <c r="FEV227" s="2"/>
      <c r="FEW227" s="2"/>
      <c r="FEX227" s="2"/>
      <c r="FEY227" s="2"/>
      <c r="FEZ227" s="2"/>
      <c r="FFA227" s="2"/>
      <c r="FFB227" s="2"/>
      <c r="FFC227" s="2"/>
      <c r="FFD227" s="2"/>
      <c r="FFE227" s="2"/>
      <c r="FFF227" s="2"/>
      <c r="FFG227" s="2"/>
      <c r="FFH227" s="2"/>
      <c r="FFI227" s="2"/>
      <c r="FFJ227" s="2"/>
      <c r="FFK227" s="2"/>
      <c r="FFL227" s="2"/>
      <c r="FFM227" s="2"/>
      <c r="FFN227" s="2"/>
      <c r="FFO227" s="2"/>
      <c r="FFP227" s="2"/>
      <c r="FFQ227" s="2"/>
      <c r="FFR227" s="2"/>
      <c r="FFS227" s="2"/>
      <c r="FFT227" s="2"/>
      <c r="FFU227" s="2"/>
      <c r="FFV227" s="2"/>
      <c r="FFW227" s="2"/>
      <c r="FFX227" s="2"/>
      <c r="FFY227" s="2"/>
      <c r="FFZ227" s="2"/>
      <c r="FGA227" s="2"/>
      <c r="FGB227" s="2"/>
      <c r="FGC227" s="2"/>
      <c r="FGD227" s="2"/>
      <c r="FGE227" s="2"/>
      <c r="FGF227" s="2"/>
      <c r="FGG227" s="2"/>
      <c r="FGH227" s="2"/>
      <c r="FGI227" s="2"/>
      <c r="FGJ227" s="2"/>
      <c r="FGK227" s="2"/>
      <c r="FGL227" s="2"/>
      <c r="FGM227" s="2"/>
      <c r="FGN227" s="2"/>
      <c r="FGO227" s="2"/>
      <c r="FGP227" s="2"/>
      <c r="FGQ227" s="2"/>
      <c r="FGR227" s="2"/>
      <c r="FGS227" s="2"/>
      <c r="FGT227" s="2"/>
      <c r="FGU227" s="2"/>
      <c r="FGV227" s="2"/>
      <c r="FGW227" s="2"/>
      <c r="FGX227" s="2"/>
      <c r="FGY227" s="2"/>
      <c r="FGZ227" s="2"/>
      <c r="FHA227" s="2"/>
      <c r="FHB227" s="2"/>
      <c r="FHC227" s="2"/>
      <c r="FHD227" s="2"/>
      <c r="FHE227" s="2"/>
      <c r="FHF227" s="2"/>
      <c r="FHG227" s="2"/>
      <c r="FHH227" s="2"/>
      <c r="FHI227" s="2"/>
      <c r="FHJ227" s="2"/>
      <c r="FHK227" s="2"/>
      <c r="FHL227" s="2"/>
      <c r="FHM227" s="2"/>
      <c r="FHN227" s="2"/>
      <c r="FHO227" s="2"/>
      <c r="FHP227" s="2"/>
      <c r="FHQ227" s="2"/>
      <c r="FHR227" s="2"/>
      <c r="FHS227" s="2"/>
      <c r="FHT227" s="2"/>
      <c r="FHU227" s="2"/>
      <c r="FHV227" s="2"/>
      <c r="FHW227" s="2"/>
      <c r="FHX227" s="2"/>
      <c r="FHY227" s="2"/>
      <c r="FHZ227" s="2"/>
      <c r="FIA227" s="2"/>
      <c r="FIB227" s="2"/>
      <c r="FIC227" s="2"/>
      <c r="FID227" s="2"/>
      <c r="FIE227" s="2"/>
      <c r="FIF227" s="2"/>
      <c r="FIG227" s="2"/>
      <c r="FIH227" s="2"/>
      <c r="FII227" s="2"/>
      <c r="FIJ227" s="2"/>
      <c r="FIK227" s="2"/>
      <c r="FIL227" s="2"/>
      <c r="FIM227" s="2"/>
      <c r="FIN227" s="2"/>
      <c r="FIO227" s="2"/>
      <c r="FIP227" s="2"/>
      <c r="FIQ227" s="2"/>
      <c r="FIR227" s="2"/>
      <c r="FIS227" s="2"/>
      <c r="FIT227" s="2"/>
      <c r="FIU227" s="2"/>
      <c r="FIV227" s="2"/>
      <c r="FIW227" s="2"/>
      <c r="FIX227" s="2"/>
      <c r="FIY227" s="2"/>
      <c r="FIZ227" s="2"/>
      <c r="FJA227" s="2"/>
      <c r="FJB227" s="2"/>
      <c r="FJC227" s="2"/>
      <c r="FJD227" s="2"/>
      <c r="FJE227" s="2"/>
      <c r="FJF227" s="2"/>
      <c r="FJG227" s="2"/>
      <c r="FJH227" s="2"/>
      <c r="FJI227" s="2"/>
      <c r="FJJ227" s="2"/>
      <c r="FJK227" s="2"/>
      <c r="FJL227" s="2"/>
      <c r="FJM227" s="2"/>
      <c r="FJN227" s="2"/>
      <c r="FJO227" s="2"/>
      <c r="FJP227" s="2"/>
      <c r="FJQ227" s="2"/>
      <c r="FJR227" s="2"/>
      <c r="FJS227" s="2"/>
      <c r="FJT227" s="2"/>
      <c r="FJU227" s="2"/>
      <c r="FJV227" s="2"/>
      <c r="FJW227" s="2"/>
      <c r="FJX227" s="2"/>
      <c r="FJY227" s="2"/>
      <c r="FJZ227" s="2"/>
      <c r="FKA227" s="2"/>
      <c r="FKB227" s="2"/>
      <c r="FKC227" s="2"/>
      <c r="FKD227" s="2"/>
      <c r="FKE227" s="2"/>
      <c r="FKF227" s="2"/>
      <c r="FKG227" s="2"/>
      <c r="FKH227" s="2"/>
      <c r="FKI227" s="2"/>
      <c r="FKJ227" s="2"/>
      <c r="FKK227" s="2"/>
      <c r="FKL227" s="2"/>
      <c r="FKM227" s="2"/>
      <c r="FKN227" s="2"/>
      <c r="FKO227" s="2"/>
      <c r="FKP227" s="2"/>
      <c r="FKQ227" s="2"/>
      <c r="FKR227" s="2"/>
      <c r="FKS227" s="2"/>
      <c r="FKT227" s="2"/>
      <c r="FKU227" s="2"/>
      <c r="FKV227" s="2"/>
      <c r="FKW227" s="2"/>
      <c r="FKX227" s="2"/>
      <c r="FKY227" s="2"/>
      <c r="FKZ227" s="2"/>
      <c r="FLA227" s="2"/>
      <c r="FLB227" s="2"/>
      <c r="FLC227" s="2"/>
      <c r="FLD227" s="2"/>
      <c r="FLE227" s="2"/>
      <c r="FLF227" s="2"/>
      <c r="FLG227" s="2"/>
      <c r="FLH227" s="2"/>
      <c r="FLI227" s="2"/>
      <c r="FLJ227" s="2"/>
      <c r="FLK227" s="2"/>
      <c r="FLL227" s="2"/>
      <c r="FLM227" s="2"/>
      <c r="FLN227" s="2"/>
      <c r="FLO227" s="2"/>
      <c r="FLP227" s="2"/>
      <c r="FLQ227" s="2"/>
      <c r="FLR227" s="2"/>
      <c r="FLS227" s="2"/>
      <c r="FLT227" s="2"/>
      <c r="FLU227" s="2"/>
      <c r="FLV227" s="2"/>
      <c r="FLW227" s="2"/>
      <c r="FLX227" s="2"/>
      <c r="FLY227" s="2"/>
      <c r="FLZ227" s="2"/>
      <c r="FMA227" s="2"/>
      <c r="FMB227" s="2"/>
      <c r="FMC227" s="2"/>
      <c r="FMD227" s="2"/>
      <c r="FME227" s="2"/>
      <c r="FMF227" s="2"/>
      <c r="FMG227" s="2"/>
      <c r="FMH227" s="2"/>
      <c r="FMI227" s="2"/>
      <c r="FMJ227" s="2"/>
      <c r="FMK227" s="2"/>
      <c r="FML227" s="2"/>
      <c r="FMM227" s="2"/>
      <c r="FMN227" s="2"/>
      <c r="FMO227" s="2"/>
      <c r="FMP227" s="2"/>
      <c r="FMQ227" s="2"/>
      <c r="FMR227" s="2"/>
      <c r="FMS227" s="2"/>
      <c r="FMT227" s="2"/>
      <c r="FMU227" s="2"/>
      <c r="FMV227" s="2"/>
      <c r="FMW227" s="2"/>
      <c r="FMX227" s="2"/>
      <c r="FMY227" s="2"/>
      <c r="FMZ227" s="2"/>
      <c r="FNA227" s="2"/>
      <c r="FNB227" s="2"/>
      <c r="FNC227" s="2"/>
      <c r="FND227" s="2"/>
      <c r="FNE227" s="2"/>
      <c r="FNF227" s="2"/>
      <c r="FNG227" s="2"/>
      <c r="FNH227" s="2"/>
      <c r="FNI227" s="2"/>
      <c r="FNJ227" s="2"/>
      <c r="FNK227" s="2"/>
      <c r="FNL227" s="2"/>
      <c r="FNM227" s="2"/>
      <c r="FNN227" s="2"/>
      <c r="FNO227" s="2"/>
      <c r="FNP227" s="2"/>
      <c r="FNQ227" s="2"/>
      <c r="FNR227" s="2"/>
      <c r="FNS227" s="2"/>
      <c r="FNT227" s="2"/>
      <c r="FNU227" s="2"/>
      <c r="FNV227" s="2"/>
      <c r="FNW227" s="2"/>
      <c r="FNX227" s="2"/>
      <c r="FNY227" s="2"/>
      <c r="FNZ227" s="2"/>
      <c r="FOA227" s="2"/>
      <c r="FOB227" s="2"/>
      <c r="FOC227" s="2"/>
      <c r="FOD227" s="2"/>
      <c r="FOE227" s="2"/>
      <c r="FOF227" s="2"/>
      <c r="FOG227" s="2"/>
      <c r="FOH227" s="2"/>
      <c r="FOI227" s="2"/>
      <c r="FOJ227" s="2"/>
      <c r="FOK227" s="2"/>
      <c r="FOL227" s="2"/>
      <c r="FOM227" s="2"/>
      <c r="FON227" s="2"/>
      <c r="FOO227" s="2"/>
      <c r="FOP227" s="2"/>
      <c r="FOQ227" s="2"/>
      <c r="FOR227" s="2"/>
      <c r="FOS227" s="2"/>
      <c r="FOT227" s="2"/>
      <c r="FOU227" s="2"/>
      <c r="FOV227" s="2"/>
      <c r="FOW227" s="2"/>
      <c r="FOX227" s="2"/>
      <c r="FOY227" s="2"/>
      <c r="FOZ227" s="2"/>
      <c r="FPA227" s="2"/>
      <c r="FPB227" s="2"/>
      <c r="FPC227" s="2"/>
      <c r="FPD227" s="2"/>
      <c r="FPE227" s="2"/>
      <c r="FPF227" s="2"/>
      <c r="FPG227" s="2"/>
      <c r="FPH227" s="2"/>
      <c r="FPI227" s="2"/>
      <c r="FPJ227" s="2"/>
      <c r="FPK227" s="2"/>
      <c r="FPL227" s="2"/>
      <c r="FPM227" s="2"/>
      <c r="FPN227" s="2"/>
      <c r="FPO227" s="2"/>
      <c r="FPP227" s="2"/>
      <c r="FPQ227" s="2"/>
      <c r="FPR227" s="2"/>
      <c r="FPS227" s="2"/>
      <c r="FPT227" s="2"/>
      <c r="FPU227" s="2"/>
      <c r="FPV227" s="2"/>
      <c r="FPW227" s="2"/>
      <c r="FPX227" s="2"/>
      <c r="FPY227" s="2"/>
      <c r="FPZ227" s="2"/>
      <c r="FQA227" s="2"/>
      <c r="FQB227" s="2"/>
      <c r="FQC227" s="2"/>
      <c r="FQD227" s="2"/>
      <c r="FQE227" s="2"/>
      <c r="FQF227" s="2"/>
      <c r="FQG227" s="2"/>
      <c r="FQH227" s="2"/>
      <c r="FQI227" s="2"/>
      <c r="FQJ227" s="2"/>
      <c r="FQK227" s="2"/>
      <c r="FQL227" s="2"/>
      <c r="FQM227" s="2"/>
      <c r="FQN227" s="2"/>
      <c r="FQO227" s="2"/>
      <c r="FQP227" s="2"/>
      <c r="FQQ227" s="2"/>
      <c r="FQR227" s="2"/>
      <c r="FQS227" s="2"/>
      <c r="FQT227" s="2"/>
      <c r="FQU227" s="2"/>
      <c r="FQV227" s="2"/>
      <c r="FQW227" s="2"/>
      <c r="FQX227" s="2"/>
      <c r="FQY227" s="2"/>
      <c r="FQZ227" s="2"/>
      <c r="FRA227" s="2"/>
      <c r="FRB227" s="2"/>
      <c r="FRC227" s="2"/>
      <c r="FRD227" s="2"/>
      <c r="FRE227" s="2"/>
      <c r="FRF227" s="2"/>
      <c r="FRG227" s="2"/>
      <c r="FRH227" s="2"/>
      <c r="FRI227" s="2"/>
      <c r="FRJ227" s="2"/>
      <c r="FRK227" s="2"/>
      <c r="FRL227" s="2"/>
      <c r="FRM227" s="2"/>
      <c r="FRN227" s="2"/>
      <c r="FRO227" s="2"/>
      <c r="FRP227" s="2"/>
      <c r="FRQ227" s="2"/>
      <c r="FRR227" s="2"/>
      <c r="FRS227" s="2"/>
      <c r="FRT227" s="2"/>
      <c r="FRU227" s="2"/>
      <c r="FRV227" s="2"/>
      <c r="FRW227" s="2"/>
      <c r="FRX227" s="2"/>
      <c r="FRY227" s="2"/>
      <c r="FRZ227" s="2"/>
      <c r="FSA227" s="2"/>
      <c r="FSB227" s="2"/>
      <c r="FSC227" s="2"/>
      <c r="FSD227" s="2"/>
      <c r="FSE227" s="2"/>
      <c r="FSF227" s="2"/>
      <c r="FSG227" s="2"/>
      <c r="FSH227" s="2"/>
      <c r="FSI227" s="2"/>
      <c r="FSJ227" s="2"/>
      <c r="FSK227" s="2"/>
      <c r="FSL227" s="2"/>
      <c r="FSM227" s="2"/>
      <c r="FSN227" s="2"/>
      <c r="FSO227" s="2"/>
      <c r="FSP227" s="2"/>
      <c r="FSQ227" s="2"/>
      <c r="FSR227" s="2"/>
      <c r="FSS227" s="2"/>
      <c r="FST227" s="2"/>
      <c r="FSU227" s="2"/>
      <c r="FSV227" s="2"/>
      <c r="FSW227" s="2"/>
      <c r="FSX227" s="2"/>
      <c r="FSY227" s="2"/>
      <c r="FSZ227" s="2"/>
      <c r="FTA227" s="2"/>
      <c r="FTB227" s="2"/>
      <c r="FTC227" s="2"/>
      <c r="FTD227" s="2"/>
      <c r="FTE227" s="2"/>
      <c r="FTF227" s="2"/>
      <c r="FTG227" s="2"/>
      <c r="FTH227" s="2"/>
      <c r="FTI227" s="2"/>
      <c r="FTJ227" s="2"/>
      <c r="FTK227" s="2"/>
      <c r="FTL227" s="2"/>
      <c r="FTM227" s="2"/>
      <c r="FTN227" s="2"/>
      <c r="FTO227" s="2"/>
      <c r="FTP227" s="2"/>
      <c r="FTQ227" s="2"/>
      <c r="FTR227" s="2"/>
      <c r="FTS227" s="2"/>
      <c r="FTT227" s="2"/>
      <c r="FTU227" s="2"/>
      <c r="FTV227" s="2"/>
      <c r="FTW227" s="2"/>
      <c r="FTX227" s="2"/>
      <c r="FTY227" s="2"/>
      <c r="FTZ227" s="2"/>
      <c r="FUA227" s="2"/>
      <c r="FUB227" s="2"/>
      <c r="FUC227" s="2"/>
      <c r="FUD227" s="2"/>
      <c r="FUE227" s="2"/>
      <c r="FUF227" s="2"/>
      <c r="FUG227" s="2"/>
      <c r="FUH227" s="2"/>
      <c r="FUI227" s="2"/>
      <c r="FUJ227" s="2"/>
      <c r="FUK227" s="2"/>
      <c r="FUL227" s="2"/>
      <c r="FUM227" s="2"/>
      <c r="FUN227" s="2"/>
      <c r="FUO227" s="2"/>
      <c r="FUP227" s="2"/>
      <c r="FUQ227" s="2"/>
      <c r="FUR227" s="2"/>
      <c r="FUS227" s="2"/>
      <c r="FUT227" s="2"/>
      <c r="FUU227" s="2"/>
      <c r="FUV227" s="2"/>
      <c r="FUW227" s="2"/>
      <c r="FUX227" s="2"/>
      <c r="FUY227" s="2"/>
      <c r="FUZ227" s="2"/>
      <c r="FVA227" s="2"/>
      <c r="FVB227" s="2"/>
      <c r="FVC227" s="2"/>
      <c r="FVD227" s="2"/>
      <c r="FVE227" s="2"/>
      <c r="FVF227" s="2"/>
      <c r="FVG227" s="2"/>
      <c r="FVH227" s="2"/>
      <c r="FVI227" s="2"/>
      <c r="FVJ227" s="2"/>
      <c r="FVK227" s="2"/>
      <c r="FVL227" s="2"/>
      <c r="FVM227" s="2"/>
      <c r="FVN227" s="2"/>
      <c r="FVO227" s="2"/>
      <c r="FVP227" s="2"/>
      <c r="FVQ227" s="2"/>
      <c r="FVR227" s="2"/>
      <c r="FVS227" s="2"/>
      <c r="FVT227" s="2"/>
      <c r="FVU227" s="2"/>
      <c r="FVV227" s="2"/>
      <c r="FVW227" s="2"/>
      <c r="FVX227" s="2"/>
      <c r="FVY227" s="2"/>
      <c r="FVZ227" s="2"/>
      <c r="FWA227" s="2"/>
      <c r="FWB227" s="2"/>
      <c r="FWC227" s="2"/>
      <c r="FWD227" s="2"/>
      <c r="FWE227" s="2"/>
      <c r="FWF227" s="2"/>
      <c r="FWG227" s="2"/>
      <c r="FWH227" s="2"/>
      <c r="FWI227" s="2"/>
      <c r="FWJ227" s="2"/>
      <c r="FWK227" s="2"/>
      <c r="FWL227" s="2"/>
      <c r="FWM227" s="2"/>
      <c r="FWN227" s="2"/>
      <c r="FWO227" s="2"/>
      <c r="FWP227" s="2"/>
      <c r="FWQ227" s="2"/>
      <c r="FWR227" s="2"/>
      <c r="FWS227" s="2"/>
      <c r="FWT227" s="2"/>
      <c r="FWU227" s="2"/>
      <c r="FWV227" s="2"/>
      <c r="FWW227" s="2"/>
      <c r="FWX227" s="2"/>
      <c r="FWY227" s="2"/>
      <c r="FWZ227" s="2"/>
      <c r="FXA227" s="2"/>
      <c r="FXB227" s="2"/>
      <c r="FXC227" s="2"/>
      <c r="FXD227" s="2"/>
      <c r="FXE227" s="2"/>
      <c r="FXF227" s="2"/>
      <c r="FXG227" s="2"/>
      <c r="FXH227" s="2"/>
      <c r="FXI227" s="2"/>
      <c r="FXJ227" s="2"/>
      <c r="FXK227" s="2"/>
      <c r="FXL227" s="2"/>
      <c r="FXM227" s="2"/>
      <c r="FXN227" s="2"/>
      <c r="FXO227" s="2"/>
      <c r="FXP227" s="2"/>
      <c r="FXQ227" s="2"/>
      <c r="FXR227" s="2"/>
      <c r="FXS227" s="2"/>
      <c r="FXT227" s="2"/>
      <c r="FXU227" s="2"/>
      <c r="FXV227" s="2"/>
      <c r="FXW227" s="2"/>
      <c r="FXX227" s="2"/>
      <c r="FXY227" s="2"/>
      <c r="FXZ227" s="2"/>
      <c r="FYA227" s="2"/>
      <c r="FYB227" s="2"/>
      <c r="FYC227" s="2"/>
      <c r="FYD227" s="2"/>
      <c r="FYE227" s="2"/>
      <c r="FYF227" s="2"/>
      <c r="FYG227" s="2"/>
      <c r="FYH227" s="2"/>
      <c r="FYI227" s="2"/>
      <c r="FYJ227" s="2"/>
      <c r="FYK227" s="2"/>
      <c r="FYL227" s="2"/>
      <c r="FYM227" s="2"/>
      <c r="FYN227" s="2"/>
      <c r="FYO227" s="2"/>
      <c r="FYP227" s="2"/>
      <c r="FYQ227" s="2"/>
      <c r="FYR227" s="2"/>
      <c r="FYS227" s="2"/>
      <c r="FYT227" s="2"/>
      <c r="FYU227" s="2"/>
      <c r="FYV227" s="2"/>
      <c r="FYW227" s="2"/>
      <c r="FYX227" s="2"/>
      <c r="FYY227" s="2"/>
      <c r="FYZ227" s="2"/>
      <c r="FZA227" s="2"/>
      <c r="FZB227" s="2"/>
      <c r="FZC227" s="2"/>
      <c r="FZD227" s="2"/>
      <c r="FZE227" s="2"/>
      <c r="FZF227" s="2"/>
      <c r="FZG227" s="2"/>
      <c r="FZH227" s="2"/>
      <c r="FZI227" s="2"/>
      <c r="FZJ227" s="2"/>
      <c r="FZK227" s="2"/>
      <c r="FZL227" s="2"/>
      <c r="FZM227" s="2"/>
      <c r="FZN227" s="2"/>
      <c r="FZO227" s="2"/>
      <c r="FZP227" s="2"/>
      <c r="FZQ227" s="2"/>
      <c r="FZR227" s="2"/>
      <c r="FZS227" s="2"/>
      <c r="FZT227" s="2"/>
      <c r="FZU227" s="2"/>
      <c r="FZV227" s="2"/>
      <c r="FZW227" s="2"/>
      <c r="FZX227" s="2"/>
      <c r="FZY227" s="2"/>
      <c r="FZZ227" s="2"/>
      <c r="GAA227" s="2"/>
      <c r="GAB227" s="2"/>
      <c r="GAC227" s="2"/>
      <c r="GAD227" s="2"/>
      <c r="GAE227" s="2"/>
      <c r="GAF227" s="2"/>
      <c r="GAG227" s="2"/>
      <c r="GAH227" s="2"/>
      <c r="GAI227" s="2"/>
      <c r="GAJ227" s="2"/>
      <c r="GAK227" s="2"/>
      <c r="GAL227" s="2"/>
      <c r="GAM227" s="2"/>
      <c r="GAN227" s="2"/>
      <c r="GAO227" s="2"/>
      <c r="GAP227" s="2"/>
      <c r="GAQ227" s="2"/>
      <c r="GAR227" s="2"/>
      <c r="GAS227" s="2"/>
      <c r="GAT227" s="2"/>
      <c r="GAU227" s="2"/>
      <c r="GAV227" s="2"/>
      <c r="GAW227" s="2"/>
      <c r="GAX227" s="2"/>
      <c r="GAY227" s="2"/>
      <c r="GAZ227" s="2"/>
      <c r="GBA227" s="2"/>
      <c r="GBB227" s="2"/>
      <c r="GBC227" s="2"/>
      <c r="GBD227" s="2"/>
      <c r="GBE227" s="2"/>
      <c r="GBF227" s="2"/>
      <c r="GBG227" s="2"/>
      <c r="GBH227" s="2"/>
      <c r="GBI227" s="2"/>
      <c r="GBJ227" s="2"/>
      <c r="GBK227" s="2"/>
      <c r="GBL227" s="2"/>
      <c r="GBM227" s="2"/>
      <c r="GBN227" s="2"/>
      <c r="GBO227" s="2"/>
      <c r="GBP227" s="2"/>
      <c r="GBQ227" s="2"/>
      <c r="GBR227" s="2"/>
      <c r="GBS227" s="2"/>
      <c r="GBT227" s="2"/>
      <c r="GBU227" s="2"/>
      <c r="GBV227" s="2"/>
      <c r="GBW227" s="2"/>
      <c r="GBX227" s="2"/>
      <c r="GBY227" s="2"/>
      <c r="GBZ227" s="2"/>
      <c r="GCA227" s="2"/>
      <c r="GCB227" s="2"/>
      <c r="GCC227" s="2"/>
      <c r="GCD227" s="2"/>
      <c r="GCE227" s="2"/>
      <c r="GCF227" s="2"/>
      <c r="GCG227" s="2"/>
      <c r="GCH227" s="2"/>
      <c r="GCI227" s="2"/>
      <c r="GCJ227" s="2"/>
      <c r="GCK227" s="2"/>
      <c r="GCL227" s="2"/>
      <c r="GCM227" s="2"/>
      <c r="GCN227" s="2"/>
      <c r="GCO227" s="2"/>
      <c r="GCP227" s="2"/>
      <c r="GCQ227" s="2"/>
      <c r="GCR227" s="2"/>
      <c r="GCS227" s="2"/>
      <c r="GCT227" s="2"/>
      <c r="GCU227" s="2"/>
      <c r="GCV227" s="2"/>
      <c r="GCW227" s="2"/>
      <c r="GCX227" s="2"/>
      <c r="GCY227" s="2"/>
      <c r="GCZ227" s="2"/>
      <c r="GDA227" s="2"/>
      <c r="GDB227" s="2"/>
      <c r="GDC227" s="2"/>
      <c r="GDD227" s="2"/>
      <c r="GDE227" s="2"/>
      <c r="GDF227" s="2"/>
      <c r="GDG227" s="2"/>
      <c r="GDH227" s="2"/>
      <c r="GDI227" s="2"/>
      <c r="GDJ227" s="2"/>
      <c r="GDK227" s="2"/>
      <c r="GDL227" s="2"/>
      <c r="GDM227" s="2"/>
      <c r="GDN227" s="2"/>
      <c r="GDO227" s="2"/>
      <c r="GDP227" s="2"/>
      <c r="GDQ227" s="2"/>
      <c r="GDR227" s="2"/>
      <c r="GDS227" s="2"/>
      <c r="GDT227" s="2"/>
      <c r="GDU227" s="2"/>
      <c r="GDV227" s="2"/>
      <c r="GDW227" s="2"/>
      <c r="GDX227" s="2"/>
      <c r="GDY227" s="2"/>
      <c r="GDZ227" s="2"/>
      <c r="GEA227" s="2"/>
      <c r="GEB227" s="2"/>
      <c r="GEC227" s="2"/>
      <c r="GED227" s="2"/>
      <c r="GEE227" s="2"/>
      <c r="GEF227" s="2"/>
      <c r="GEG227" s="2"/>
      <c r="GEH227" s="2"/>
      <c r="GEI227" s="2"/>
      <c r="GEJ227" s="2"/>
      <c r="GEK227" s="2"/>
      <c r="GEL227" s="2"/>
      <c r="GEM227" s="2"/>
      <c r="GEN227" s="2"/>
      <c r="GEO227" s="2"/>
      <c r="GEP227" s="2"/>
      <c r="GEQ227" s="2"/>
      <c r="GER227" s="2"/>
      <c r="GES227" s="2"/>
      <c r="GET227" s="2"/>
      <c r="GEU227" s="2"/>
      <c r="GEV227" s="2"/>
      <c r="GEW227" s="2"/>
      <c r="GEX227" s="2"/>
      <c r="GEY227" s="2"/>
      <c r="GEZ227" s="2"/>
      <c r="GFA227" s="2"/>
      <c r="GFB227" s="2"/>
      <c r="GFC227" s="2"/>
      <c r="GFD227" s="2"/>
      <c r="GFE227" s="2"/>
      <c r="GFF227" s="2"/>
      <c r="GFG227" s="2"/>
      <c r="GFH227" s="2"/>
      <c r="GFI227" s="2"/>
      <c r="GFJ227" s="2"/>
      <c r="GFK227" s="2"/>
      <c r="GFL227" s="2"/>
      <c r="GFM227" s="2"/>
      <c r="GFN227" s="2"/>
      <c r="GFO227" s="2"/>
      <c r="GFP227" s="2"/>
      <c r="GFQ227" s="2"/>
      <c r="GFR227" s="2"/>
      <c r="GFS227" s="2"/>
      <c r="GFT227" s="2"/>
      <c r="GFU227" s="2"/>
      <c r="GFV227" s="2"/>
      <c r="GFW227" s="2"/>
      <c r="GFX227" s="2"/>
      <c r="GFY227" s="2"/>
      <c r="GFZ227" s="2"/>
      <c r="GGA227" s="2"/>
      <c r="GGB227" s="2"/>
      <c r="GGC227" s="2"/>
      <c r="GGD227" s="2"/>
      <c r="GGE227" s="2"/>
      <c r="GGF227" s="2"/>
      <c r="GGG227" s="2"/>
      <c r="GGH227" s="2"/>
      <c r="GGI227" s="2"/>
      <c r="GGJ227" s="2"/>
      <c r="GGK227" s="2"/>
      <c r="GGL227" s="2"/>
      <c r="GGM227" s="2"/>
      <c r="GGN227" s="2"/>
      <c r="GGO227" s="2"/>
      <c r="GGP227" s="2"/>
      <c r="GGQ227" s="2"/>
      <c r="GGR227" s="2"/>
      <c r="GGS227" s="2"/>
      <c r="GGT227" s="2"/>
      <c r="GGU227" s="2"/>
      <c r="GGV227" s="2"/>
      <c r="GGW227" s="2"/>
      <c r="GGX227" s="2"/>
      <c r="GGY227" s="2"/>
      <c r="GGZ227" s="2"/>
      <c r="GHA227" s="2"/>
      <c r="GHB227" s="2"/>
      <c r="GHC227" s="2"/>
      <c r="GHD227" s="2"/>
      <c r="GHE227" s="2"/>
      <c r="GHF227" s="2"/>
      <c r="GHG227" s="2"/>
      <c r="GHH227" s="2"/>
      <c r="GHI227" s="2"/>
      <c r="GHJ227" s="2"/>
      <c r="GHK227" s="2"/>
      <c r="GHL227" s="2"/>
      <c r="GHM227" s="2"/>
      <c r="GHN227" s="2"/>
      <c r="GHO227" s="2"/>
      <c r="GHP227" s="2"/>
      <c r="GHQ227" s="2"/>
      <c r="GHR227" s="2"/>
      <c r="GHS227" s="2"/>
      <c r="GHT227" s="2"/>
      <c r="GHU227" s="2"/>
      <c r="GHV227" s="2"/>
      <c r="GHW227" s="2"/>
      <c r="GHX227" s="2"/>
      <c r="GHY227" s="2"/>
      <c r="GHZ227" s="2"/>
      <c r="GIA227" s="2"/>
      <c r="GIB227" s="2"/>
      <c r="GIC227" s="2"/>
      <c r="GID227" s="2"/>
      <c r="GIE227" s="2"/>
      <c r="GIF227" s="2"/>
      <c r="GIG227" s="2"/>
      <c r="GIH227" s="2"/>
      <c r="GII227" s="2"/>
      <c r="GIJ227" s="2"/>
      <c r="GIK227" s="2"/>
      <c r="GIL227" s="2"/>
      <c r="GIM227" s="2"/>
      <c r="GIN227" s="2"/>
      <c r="GIO227" s="2"/>
      <c r="GIP227" s="2"/>
      <c r="GIQ227" s="2"/>
      <c r="GIR227" s="2"/>
      <c r="GIS227" s="2"/>
      <c r="GIT227" s="2"/>
      <c r="GIU227" s="2"/>
      <c r="GIV227" s="2"/>
      <c r="GIW227" s="2"/>
      <c r="GIX227" s="2"/>
      <c r="GIY227" s="2"/>
      <c r="GIZ227" s="2"/>
      <c r="GJA227" s="2"/>
      <c r="GJB227" s="2"/>
      <c r="GJC227" s="2"/>
      <c r="GJD227" s="2"/>
      <c r="GJE227" s="2"/>
      <c r="GJF227" s="2"/>
      <c r="GJG227" s="2"/>
      <c r="GJH227" s="2"/>
      <c r="GJI227" s="2"/>
      <c r="GJJ227" s="2"/>
      <c r="GJK227" s="2"/>
      <c r="GJL227" s="2"/>
      <c r="GJM227" s="2"/>
      <c r="GJN227" s="2"/>
      <c r="GJO227" s="2"/>
      <c r="GJP227" s="2"/>
      <c r="GJQ227" s="2"/>
      <c r="GJR227" s="2"/>
      <c r="GJS227" s="2"/>
      <c r="GJT227" s="2"/>
      <c r="GJU227" s="2"/>
      <c r="GJV227" s="2"/>
      <c r="GJW227" s="2"/>
      <c r="GJX227" s="2"/>
      <c r="GJY227" s="2"/>
      <c r="GJZ227" s="2"/>
      <c r="GKA227" s="2"/>
      <c r="GKB227" s="2"/>
      <c r="GKC227" s="2"/>
      <c r="GKD227" s="2"/>
      <c r="GKE227" s="2"/>
      <c r="GKF227" s="2"/>
      <c r="GKG227" s="2"/>
      <c r="GKH227" s="2"/>
      <c r="GKI227" s="2"/>
      <c r="GKJ227" s="2"/>
      <c r="GKK227" s="2"/>
      <c r="GKL227" s="2"/>
      <c r="GKM227" s="2"/>
      <c r="GKN227" s="2"/>
      <c r="GKO227" s="2"/>
      <c r="GKP227" s="2"/>
      <c r="GKQ227" s="2"/>
      <c r="GKR227" s="2"/>
      <c r="GKS227" s="2"/>
      <c r="GKT227" s="2"/>
      <c r="GKU227" s="2"/>
      <c r="GKV227" s="2"/>
      <c r="GKW227" s="2"/>
      <c r="GKX227" s="2"/>
      <c r="GKY227" s="2"/>
      <c r="GKZ227" s="2"/>
      <c r="GLA227" s="2"/>
      <c r="GLB227" s="2"/>
      <c r="GLC227" s="2"/>
      <c r="GLD227" s="2"/>
      <c r="GLE227" s="2"/>
      <c r="GLF227" s="2"/>
      <c r="GLG227" s="2"/>
      <c r="GLH227" s="2"/>
      <c r="GLI227" s="2"/>
      <c r="GLJ227" s="2"/>
      <c r="GLK227" s="2"/>
      <c r="GLL227" s="2"/>
      <c r="GLM227" s="2"/>
      <c r="GLN227" s="2"/>
      <c r="GLO227" s="2"/>
      <c r="GLP227" s="2"/>
      <c r="GLQ227" s="2"/>
      <c r="GLR227" s="2"/>
      <c r="GLS227" s="2"/>
      <c r="GLT227" s="2"/>
      <c r="GLU227" s="2"/>
      <c r="GLV227" s="2"/>
      <c r="GLW227" s="2"/>
      <c r="GLX227" s="2"/>
      <c r="GLY227" s="2"/>
      <c r="GLZ227" s="2"/>
      <c r="GMA227" s="2"/>
      <c r="GMB227" s="2"/>
      <c r="GMC227" s="2"/>
      <c r="GMD227" s="2"/>
      <c r="GME227" s="2"/>
      <c r="GMF227" s="2"/>
      <c r="GMG227" s="2"/>
      <c r="GMH227" s="2"/>
      <c r="GMI227" s="2"/>
      <c r="GMJ227" s="2"/>
      <c r="GMK227" s="2"/>
      <c r="GML227" s="2"/>
      <c r="GMM227" s="2"/>
      <c r="GMN227" s="2"/>
      <c r="GMO227" s="2"/>
      <c r="GMP227" s="2"/>
      <c r="GMQ227" s="2"/>
      <c r="GMR227" s="2"/>
      <c r="GMS227" s="2"/>
      <c r="GMT227" s="2"/>
      <c r="GMU227" s="2"/>
      <c r="GMV227" s="2"/>
      <c r="GMW227" s="2"/>
      <c r="GMX227" s="2"/>
      <c r="GMY227" s="2"/>
      <c r="GMZ227" s="2"/>
      <c r="GNA227" s="2"/>
      <c r="GNB227" s="2"/>
      <c r="GNC227" s="2"/>
      <c r="GND227" s="2"/>
      <c r="GNE227" s="2"/>
      <c r="GNF227" s="2"/>
      <c r="GNG227" s="2"/>
      <c r="GNH227" s="2"/>
      <c r="GNI227" s="2"/>
      <c r="GNJ227" s="2"/>
      <c r="GNK227" s="2"/>
      <c r="GNL227" s="2"/>
      <c r="GNM227" s="2"/>
      <c r="GNN227" s="2"/>
      <c r="GNO227" s="2"/>
      <c r="GNP227" s="2"/>
      <c r="GNQ227" s="2"/>
      <c r="GNR227" s="2"/>
      <c r="GNS227" s="2"/>
      <c r="GNT227" s="2"/>
      <c r="GNU227" s="2"/>
      <c r="GNV227" s="2"/>
      <c r="GNW227" s="2"/>
      <c r="GNX227" s="2"/>
      <c r="GNY227" s="2"/>
      <c r="GNZ227" s="2"/>
      <c r="GOA227" s="2"/>
      <c r="GOB227" s="2"/>
      <c r="GOC227" s="2"/>
      <c r="GOD227" s="2"/>
      <c r="GOE227" s="2"/>
      <c r="GOF227" s="2"/>
      <c r="GOG227" s="2"/>
      <c r="GOH227" s="2"/>
      <c r="GOI227" s="2"/>
      <c r="GOJ227" s="2"/>
      <c r="GOK227" s="2"/>
      <c r="GOL227" s="2"/>
      <c r="GOM227" s="2"/>
      <c r="GON227" s="2"/>
      <c r="GOO227" s="2"/>
      <c r="GOP227" s="2"/>
      <c r="GOQ227" s="2"/>
      <c r="GOR227" s="2"/>
      <c r="GOS227" s="2"/>
      <c r="GOT227" s="2"/>
      <c r="GOU227" s="2"/>
      <c r="GOV227" s="2"/>
      <c r="GOW227" s="2"/>
      <c r="GOX227" s="2"/>
      <c r="GOY227" s="2"/>
      <c r="GOZ227" s="2"/>
      <c r="GPA227" s="2"/>
      <c r="GPB227" s="2"/>
      <c r="GPC227" s="2"/>
      <c r="GPD227" s="2"/>
      <c r="GPE227" s="2"/>
      <c r="GPF227" s="2"/>
      <c r="GPG227" s="2"/>
      <c r="GPH227" s="2"/>
      <c r="GPI227" s="2"/>
      <c r="GPJ227" s="2"/>
      <c r="GPK227" s="2"/>
      <c r="GPL227" s="2"/>
      <c r="GPM227" s="2"/>
      <c r="GPN227" s="2"/>
      <c r="GPO227" s="2"/>
      <c r="GPP227" s="2"/>
      <c r="GPQ227" s="2"/>
      <c r="GPR227" s="2"/>
      <c r="GPS227" s="2"/>
      <c r="GPT227" s="2"/>
      <c r="GPU227" s="2"/>
      <c r="GPV227" s="2"/>
      <c r="GPW227" s="2"/>
      <c r="GPX227" s="2"/>
      <c r="GPY227" s="2"/>
      <c r="GPZ227" s="2"/>
      <c r="GQA227" s="2"/>
      <c r="GQB227" s="2"/>
      <c r="GQC227" s="2"/>
      <c r="GQD227" s="2"/>
      <c r="GQE227" s="2"/>
      <c r="GQF227" s="2"/>
      <c r="GQG227" s="2"/>
      <c r="GQH227" s="2"/>
      <c r="GQI227" s="2"/>
      <c r="GQJ227" s="2"/>
      <c r="GQK227" s="2"/>
      <c r="GQL227" s="2"/>
      <c r="GQM227" s="2"/>
      <c r="GQN227" s="2"/>
      <c r="GQO227" s="2"/>
      <c r="GQP227" s="2"/>
      <c r="GQQ227" s="2"/>
      <c r="GQR227" s="2"/>
      <c r="GQS227" s="2"/>
      <c r="GQT227" s="2"/>
      <c r="GQU227" s="2"/>
      <c r="GQV227" s="2"/>
      <c r="GQW227" s="2"/>
      <c r="GQX227" s="2"/>
      <c r="GQY227" s="2"/>
      <c r="GQZ227" s="2"/>
      <c r="GRA227" s="2"/>
      <c r="GRB227" s="2"/>
      <c r="GRC227" s="2"/>
      <c r="GRD227" s="2"/>
      <c r="GRE227" s="2"/>
      <c r="GRF227" s="2"/>
      <c r="GRG227" s="2"/>
      <c r="GRH227" s="2"/>
      <c r="GRI227" s="2"/>
      <c r="GRJ227" s="2"/>
      <c r="GRK227" s="2"/>
      <c r="GRL227" s="2"/>
      <c r="GRM227" s="2"/>
      <c r="GRN227" s="2"/>
      <c r="GRO227" s="2"/>
      <c r="GRP227" s="2"/>
      <c r="GRQ227" s="2"/>
      <c r="GRR227" s="2"/>
      <c r="GRS227" s="2"/>
      <c r="GRT227" s="2"/>
      <c r="GRU227" s="2"/>
      <c r="GRV227" s="2"/>
      <c r="GRW227" s="2"/>
      <c r="GRX227" s="2"/>
      <c r="GRY227" s="2"/>
      <c r="GRZ227" s="2"/>
      <c r="GSA227" s="2"/>
      <c r="GSB227" s="2"/>
      <c r="GSC227" s="2"/>
      <c r="GSD227" s="2"/>
      <c r="GSE227" s="2"/>
      <c r="GSF227" s="2"/>
      <c r="GSG227" s="2"/>
      <c r="GSH227" s="2"/>
      <c r="GSI227" s="2"/>
      <c r="GSJ227" s="2"/>
      <c r="GSK227" s="2"/>
      <c r="GSL227" s="2"/>
      <c r="GSM227" s="2"/>
      <c r="GSN227" s="2"/>
      <c r="GSO227" s="2"/>
      <c r="GSP227" s="2"/>
      <c r="GSQ227" s="2"/>
      <c r="GSR227" s="2"/>
      <c r="GSS227" s="2"/>
      <c r="GST227" s="2"/>
      <c r="GSU227" s="2"/>
      <c r="GSV227" s="2"/>
      <c r="GSW227" s="2"/>
      <c r="GSX227" s="2"/>
      <c r="GSY227" s="2"/>
      <c r="GSZ227" s="2"/>
      <c r="GTA227" s="2"/>
      <c r="GTB227" s="2"/>
      <c r="GTC227" s="2"/>
      <c r="GTD227" s="2"/>
      <c r="GTE227" s="2"/>
      <c r="GTF227" s="2"/>
      <c r="GTG227" s="2"/>
      <c r="GTH227" s="2"/>
      <c r="GTI227" s="2"/>
      <c r="GTJ227" s="2"/>
      <c r="GTK227" s="2"/>
      <c r="GTL227" s="2"/>
      <c r="GTM227" s="2"/>
      <c r="GTN227" s="2"/>
      <c r="GTO227" s="2"/>
      <c r="GTP227" s="2"/>
      <c r="GTQ227" s="2"/>
      <c r="GTR227" s="2"/>
      <c r="GTS227" s="2"/>
      <c r="GTT227" s="2"/>
      <c r="GTU227" s="2"/>
      <c r="GTV227" s="2"/>
      <c r="GTW227" s="2"/>
      <c r="GTX227" s="2"/>
      <c r="GTY227" s="2"/>
      <c r="GTZ227" s="2"/>
      <c r="GUA227" s="2"/>
      <c r="GUB227" s="2"/>
      <c r="GUC227" s="2"/>
      <c r="GUD227" s="2"/>
      <c r="GUE227" s="2"/>
      <c r="GUF227" s="2"/>
      <c r="GUG227" s="2"/>
      <c r="GUH227" s="2"/>
      <c r="GUI227" s="2"/>
      <c r="GUJ227" s="2"/>
      <c r="GUK227" s="2"/>
      <c r="GUL227" s="2"/>
      <c r="GUM227" s="2"/>
      <c r="GUN227" s="2"/>
      <c r="GUO227" s="2"/>
      <c r="GUP227" s="2"/>
      <c r="GUQ227" s="2"/>
      <c r="GUR227" s="2"/>
      <c r="GUS227" s="2"/>
      <c r="GUT227" s="2"/>
      <c r="GUU227" s="2"/>
      <c r="GUV227" s="2"/>
      <c r="GUW227" s="2"/>
      <c r="GUX227" s="2"/>
      <c r="GUY227" s="2"/>
      <c r="GUZ227" s="2"/>
      <c r="GVA227" s="2"/>
      <c r="GVB227" s="2"/>
      <c r="GVC227" s="2"/>
      <c r="GVD227" s="2"/>
      <c r="GVE227" s="2"/>
      <c r="GVF227" s="2"/>
      <c r="GVG227" s="2"/>
      <c r="GVH227" s="2"/>
      <c r="GVI227" s="2"/>
      <c r="GVJ227" s="2"/>
      <c r="GVK227" s="2"/>
      <c r="GVL227" s="2"/>
      <c r="GVM227" s="2"/>
      <c r="GVN227" s="2"/>
      <c r="GVO227" s="2"/>
      <c r="GVP227" s="2"/>
      <c r="GVQ227" s="2"/>
      <c r="GVR227" s="2"/>
      <c r="GVS227" s="2"/>
      <c r="GVT227" s="2"/>
      <c r="GVU227" s="2"/>
      <c r="GVV227" s="2"/>
      <c r="GVW227" s="2"/>
      <c r="GVX227" s="2"/>
      <c r="GVY227" s="2"/>
      <c r="GVZ227" s="2"/>
      <c r="GWA227" s="2"/>
      <c r="GWB227" s="2"/>
      <c r="GWC227" s="2"/>
      <c r="GWD227" s="2"/>
      <c r="GWE227" s="2"/>
      <c r="GWF227" s="2"/>
      <c r="GWG227" s="2"/>
      <c r="GWH227" s="2"/>
      <c r="GWI227" s="2"/>
      <c r="GWJ227" s="2"/>
      <c r="GWK227" s="2"/>
      <c r="GWL227" s="2"/>
      <c r="GWM227" s="2"/>
      <c r="GWN227" s="2"/>
      <c r="GWO227" s="2"/>
      <c r="GWP227" s="2"/>
      <c r="GWQ227" s="2"/>
      <c r="GWR227" s="2"/>
      <c r="GWS227" s="2"/>
      <c r="GWT227" s="2"/>
      <c r="GWU227" s="2"/>
      <c r="GWV227" s="2"/>
      <c r="GWW227" s="2"/>
      <c r="GWX227" s="2"/>
      <c r="GWY227" s="2"/>
      <c r="GWZ227" s="2"/>
      <c r="GXA227" s="2"/>
      <c r="GXB227" s="2"/>
      <c r="GXC227" s="2"/>
      <c r="GXD227" s="2"/>
      <c r="GXE227" s="2"/>
      <c r="GXF227" s="2"/>
      <c r="GXG227" s="2"/>
      <c r="GXH227" s="2"/>
      <c r="GXI227" s="2"/>
      <c r="GXJ227" s="2"/>
      <c r="GXK227" s="2"/>
      <c r="GXL227" s="2"/>
      <c r="GXM227" s="2"/>
      <c r="GXN227" s="2"/>
      <c r="GXO227" s="2"/>
      <c r="GXP227" s="2"/>
      <c r="GXQ227" s="2"/>
      <c r="GXR227" s="2"/>
      <c r="GXS227" s="2"/>
      <c r="GXT227" s="2"/>
      <c r="GXU227" s="2"/>
      <c r="GXV227" s="2"/>
      <c r="GXW227" s="2"/>
      <c r="GXX227" s="2"/>
      <c r="GXY227" s="2"/>
      <c r="GXZ227" s="2"/>
      <c r="GYA227" s="2"/>
      <c r="GYB227" s="2"/>
      <c r="GYC227" s="2"/>
      <c r="GYD227" s="2"/>
      <c r="GYE227" s="2"/>
      <c r="GYF227" s="2"/>
      <c r="GYG227" s="2"/>
      <c r="GYH227" s="2"/>
      <c r="GYI227" s="2"/>
      <c r="GYJ227" s="2"/>
      <c r="GYK227" s="2"/>
      <c r="GYL227" s="2"/>
      <c r="GYM227" s="2"/>
      <c r="GYN227" s="2"/>
      <c r="GYO227" s="2"/>
      <c r="GYP227" s="2"/>
      <c r="GYQ227" s="2"/>
      <c r="GYR227" s="2"/>
      <c r="GYS227" s="2"/>
      <c r="GYT227" s="2"/>
      <c r="GYU227" s="2"/>
      <c r="GYV227" s="2"/>
      <c r="GYW227" s="2"/>
      <c r="GYX227" s="2"/>
      <c r="GYY227" s="2"/>
      <c r="GYZ227" s="2"/>
      <c r="GZA227" s="2"/>
      <c r="GZB227" s="2"/>
      <c r="GZC227" s="2"/>
      <c r="GZD227" s="2"/>
      <c r="GZE227" s="2"/>
      <c r="GZF227" s="2"/>
      <c r="GZG227" s="2"/>
      <c r="GZH227" s="2"/>
      <c r="GZI227" s="2"/>
      <c r="GZJ227" s="2"/>
      <c r="GZK227" s="2"/>
      <c r="GZL227" s="2"/>
      <c r="GZM227" s="2"/>
      <c r="GZN227" s="2"/>
      <c r="GZO227" s="2"/>
      <c r="GZP227" s="2"/>
      <c r="GZQ227" s="2"/>
      <c r="GZR227" s="2"/>
      <c r="GZS227" s="2"/>
      <c r="GZT227" s="2"/>
      <c r="GZU227" s="2"/>
      <c r="GZV227" s="2"/>
      <c r="GZW227" s="2"/>
      <c r="GZX227" s="2"/>
      <c r="GZY227" s="2"/>
      <c r="GZZ227" s="2"/>
      <c r="HAA227" s="2"/>
      <c r="HAB227" s="2"/>
      <c r="HAC227" s="2"/>
      <c r="HAD227" s="2"/>
      <c r="HAE227" s="2"/>
      <c r="HAF227" s="2"/>
      <c r="HAG227" s="2"/>
      <c r="HAH227" s="2"/>
      <c r="HAI227" s="2"/>
      <c r="HAJ227" s="2"/>
      <c r="HAK227" s="2"/>
      <c r="HAL227" s="2"/>
      <c r="HAM227" s="2"/>
      <c r="HAN227" s="2"/>
      <c r="HAO227" s="2"/>
      <c r="HAP227" s="2"/>
      <c r="HAQ227" s="2"/>
      <c r="HAR227" s="2"/>
      <c r="HAS227" s="2"/>
      <c r="HAT227" s="2"/>
      <c r="HAU227" s="2"/>
      <c r="HAV227" s="2"/>
      <c r="HAW227" s="2"/>
      <c r="HAX227" s="2"/>
      <c r="HAY227" s="2"/>
      <c r="HAZ227" s="2"/>
      <c r="HBA227" s="2"/>
      <c r="HBB227" s="2"/>
      <c r="HBC227" s="2"/>
      <c r="HBD227" s="2"/>
      <c r="HBE227" s="2"/>
      <c r="HBF227" s="2"/>
      <c r="HBG227" s="2"/>
      <c r="HBH227" s="2"/>
      <c r="HBI227" s="2"/>
      <c r="HBJ227" s="2"/>
      <c r="HBK227" s="2"/>
      <c r="HBL227" s="2"/>
      <c r="HBM227" s="2"/>
      <c r="HBN227" s="2"/>
      <c r="HBO227" s="2"/>
      <c r="HBP227" s="2"/>
      <c r="HBQ227" s="2"/>
      <c r="HBR227" s="2"/>
      <c r="HBS227" s="2"/>
      <c r="HBT227" s="2"/>
      <c r="HBU227" s="2"/>
      <c r="HBV227" s="2"/>
      <c r="HBW227" s="2"/>
      <c r="HBX227" s="2"/>
      <c r="HBY227" s="2"/>
      <c r="HBZ227" s="2"/>
      <c r="HCA227" s="2"/>
      <c r="HCB227" s="2"/>
      <c r="HCC227" s="2"/>
      <c r="HCD227" s="2"/>
      <c r="HCE227" s="2"/>
      <c r="HCF227" s="2"/>
      <c r="HCG227" s="2"/>
      <c r="HCH227" s="2"/>
      <c r="HCI227" s="2"/>
      <c r="HCJ227" s="2"/>
      <c r="HCK227" s="2"/>
      <c r="HCL227" s="2"/>
      <c r="HCM227" s="2"/>
      <c r="HCN227" s="2"/>
      <c r="HCO227" s="2"/>
      <c r="HCP227" s="2"/>
      <c r="HCQ227" s="2"/>
      <c r="HCR227" s="2"/>
      <c r="HCS227" s="2"/>
      <c r="HCT227" s="2"/>
      <c r="HCU227" s="2"/>
      <c r="HCV227" s="2"/>
      <c r="HCW227" s="2"/>
      <c r="HCX227" s="2"/>
      <c r="HCY227" s="2"/>
      <c r="HCZ227" s="2"/>
      <c r="HDA227" s="2"/>
      <c r="HDB227" s="2"/>
      <c r="HDC227" s="2"/>
      <c r="HDD227" s="2"/>
      <c r="HDE227" s="2"/>
      <c r="HDF227" s="2"/>
      <c r="HDG227" s="2"/>
      <c r="HDH227" s="2"/>
      <c r="HDI227" s="2"/>
      <c r="HDJ227" s="2"/>
      <c r="HDK227" s="2"/>
      <c r="HDL227" s="2"/>
      <c r="HDM227" s="2"/>
      <c r="HDN227" s="2"/>
      <c r="HDO227" s="2"/>
      <c r="HDP227" s="2"/>
      <c r="HDQ227" s="2"/>
      <c r="HDR227" s="2"/>
      <c r="HDS227" s="2"/>
      <c r="HDT227" s="2"/>
      <c r="HDU227" s="2"/>
      <c r="HDV227" s="2"/>
      <c r="HDW227" s="2"/>
      <c r="HDX227" s="2"/>
      <c r="HDY227" s="2"/>
      <c r="HDZ227" s="2"/>
      <c r="HEA227" s="2"/>
      <c r="HEB227" s="2"/>
      <c r="HEC227" s="2"/>
      <c r="HED227" s="2"/>
      <c r="HEE227" s="2"/>
      <c r="HEF227" s="2"/>
      <c r="HEG227" s="2"/>
      <c r="HEH227" s="2"/>
      <c r="HEI227" s="2"/>
      <c r="HEJ227" s="2"/>
      <c r="HEK227" s="2"/>
      <c r="HEL227" s="2"/>
      <c r="HEM227" s="2"/>
      <c r="HEN227" s="2"/>
      <c r="HEO227" s="2"/>
      <c r="HEP227" s="2"/>
      <c r="HEQ227" s="2"/>
      <c r="HER227" s="2"/>
      <c r="HES227" s="2"/>
      <c r="HET227" s="2"/>
      <c r="HEU227" s="2"/>
      <c r="HEV227" s="2"/>
      <c r="HEW227" s="2"/>
      <c r="HEX227" s="2"/>
      <c r="HEY227" s="2"/>
      <c r="HEZ227" s="2"/>
      <c r="HFA227" s="2"/>
      <c r="HFB227" s="2"/>
      <c r="HFC227" s="2"/>
      <c r="HFD227" s="2"/>
      <c r="HFE227" s="2"/>
      <c r="HFF227" s="2"/>
      <c r="HFG227" s="2"/>
      <c r="HFH227" s="2"/>
      <c r="HFI227" s="2"/>
      <c r="HFJ227" s="2"/>
      <c r="HFK227" s="2"/>
      <c r="HFL227" s="2"/>
      <c r="HFM227" s="2"/>
      <c r="HFN227" s="2"/>
      <c r="HFO227" s="2"/>
      <c r="HFP227" s="2"/>
      <c r="HFQ227" s="2"/>
      <c r="HFR227" s="2"/>
      <c r="HFS227" s="2"/>
      <c r="HFT227" s="2"/>
      <c r="HFU227" s="2"/>
      <c r="HFV227" s="2"/>
      <c r="HFW227" s="2"/>
      <c r="HFX227" s="2"/>
      <c r="HFY227" s="2"/>
      <c r="HFZ227" s="2"/>
      <c r="HGA227" s="2"/>
      <c r="HGB227" s="2"/>
      <c r="HGC227" s="2"/>
      <c r="HGD227" s="2"/>
      <c r="HGE227" s="2"/>
      <c r="HGF227" s="2"/>
      <c r="HGG227" s="2"/>
      <c r="HGH227" s="2"/>
      <c r="HGI227" s="2"/>
      <c r="HGJ227" s="2"/>
      <c r="HGK227" s="2"/>
      <c r="HGL227" s="2"/>
      <c r="HGM227" s="2"/>
      <c r="HGN227" s="2"/>
      <c r="HGO227" s="2"/>
      <c r="HGP227" s="2"/>
      <c r="HGQ227" s="2"/>
      <c r="HGR227" s="2"/>
      <c r="HGS227" s="2"/>
      <c r="HGT227" s="2"/>
      <c r="HGU227" s="2"/>
      <c r="HGV227" s="2"/>
      <c r="HGW227" s="2"/>
      <c r="HGX227" s="2"/>
      <c r="HGY227" s="2"/>
      <c r="HGZ227" s="2"/>
      <c r="HHA227" s="2"/>
      <c r="HHB227" s="2"/>
      <c r="HHC227" s="2"/>
      <c r="HHD227" s="2"/>
      <c r="HHE227" s="2"/>
      <c r="HHF227" s="2"/>
      <c r="HHG227" s="2"/>
      <c r="HHH227" s="2"/>
      <c r="HHI227" s="2"/>
      <c r="HHJ227" s="2"/>
      <c r="HHK227" s="2"/>
      <c r="HHL227" s="2"/>
      <c r="HHM227" s="2"/>
      <c r="HHN227" s="2"/>
      <c r="HHO227" s="2"/>
      <c r="HHP227" s="2"/>
      <c r="HHQ227" s="2"/>
      <c r="HHR227" s="2"/>
      <c r="HHS227" s="2"/>
      <c r="HHT227" s="2"/>
      <c r="HHU227" s="2"/>
      <c r="HHV227" s="2"/>
      <c r="HHW227" s="2"/>
      <c r="HHX227" s="2"/>
      <c r="HHY227" s="2"/>
      <c r="HHZ227" s="2"/>
      <c r="HIA227" s="2"/>
      <c r="HIB227" s="2"/>
      <c r="HIC227" s="2"/>
      <c r="HID227" s="2"/>
      <c r="HIE227" s="2"/>
      <c r="HIF227" s="2"/>
      <c r="HIG227" s="2"/>
      <c r="HIH227" s="2"/>
      <c r="HII227" s="2"/>
      <c r="HIJ227" s="2"/>
      <c r="HIK227" s="2"/>
      <c r="HIL227" s="2"/>
      <c r="HIM227" s="2"/>
      <c r="HIN227" s="2"/>
      <c r="HIO227" s="2"/>
      <c r="HIP227" s="2"/>
      <c r="HIQ227" s="2"/>
      <c r="HIR227" s="2"/>
      <c r="HIS227" s="2"/>
      <c r="HIT227" s="2"/>
      <c r="HIU227" s="2"/>
      <c r="HIV227" s="2"/>
      <c r="HIW227" s="2"/>
      <c r="HIX227" s="2"/>
      <c r="HIY227" s="2"/>
      <c r="HIZ227" s="2"/>
      <c r="HJA227" s="2"/>
      <c r="HJB227" s="2"/>
      <c r="HJC227" s="2"/>
      <c r="HJD227" s="2"/>
      <c r="HJE227" s="2"/>
      <c r="HJF227" s="2"/>
      <c r="HJG227" s="2"/>
      <c r="HJH227" s="2"/>
      <c r="HJI227" s="2"/>
      <c r="HJJ227" s="2"/>
      <c r="HJK227" s="2"/>
      <c r="HJL227" s="2"/>
      <c r="HJM227" s="2"/>
      <c r="HJN227" s="2"/>
      <c r="HJO227" s="2"/>
      <c r="HJP227" s="2"/>
      <c r="HJQ227" s="2"/>
      <c r="HJR227" s="2"/>
      <c r="HJS227" s="2"/>
      <c r="HJT227" s="2"/>
      <c r="HJU227" s="2"/>
      <c r="HJV227" s="2"/>
      <c r="HJW227" s="2"/>
      <c r="HJX227" s="2"/>
      <c r="HJY227" s="2"/>
      <c r="HJZ227" s="2"/>
      <c r="HKA227" s="2"/>
      <c r="HKB227" s="2"/>
      <c r="HKC227" s="2"/>
      <c r="HKD227" s="2"/>
      <c r="HKE227" s="2"/>
      <c r="HKF227" s="2"/>
      <c r="HKG227" s="2"/>
      <c r="HKH227" s="2"/>
      <c r="HKI227" s="2"/>
      <c r="HKJ227" s="2"/>
      <c r="HKK227" s="2"/>
      <c r="HKL227" s="2"/>
      <c r="HKM227" s="2"/>
      <c r="HKN227" s="2"/>
      <c r="HKO227" s="2"/>
      <c r="HKP227" s="2"/>
      <c r="HKQ227" s="2"/>
      <c r="HKR227" s="2"/>
      <c r="HKS227" s="2"/>
      <c r="HKT227" s="2"/>
      <c r="HKU227" s="2"/>
      <c r="HKV227" s="2"/>
      <c r="HKW227" s="2"/>
      <c r="HKX227" s="2"/>
      <c r="HKY227" s="2"/>
      <c r="HKZ227" s="2"/>
      <c r="HLA227" s="2"/>
      <c r="HLB227" s="2"/>
      <c r="HLC227" s="2"/>
      <c r="HLD227" s="2"/>
      <c r="HLE227" s="2"/>
      <c r="HLF227" s="2"/>
      <c r="HLG227" s="2"/>
      <c r="HLH227" s="2"/>
      <c r="HLI227" s="2"/>
      <c r="HLJ227" s="2"/>
      <c r="HLK227" s="2"/>
      <c r="HLL227" s="2"/>
      <c r="HLM227" s="2"/>
      <c r="HLN227" s="2"/>
      <c r="HLO227" s="2"/>
      <c r="HLP227" s="2"/>
      <c r="HLQ227" s="2"/>
      <c r="HLR227" s="2"/>
      <c r="HLS227" s="2"/>
      <c r="HLT227" s="2"/>
      <c r="HLU227" s="2"/>
      <c r="HLV227" s="2"/>
      <c r="HLW227" s="2"/>
      <c r="HLX227" s="2"/>
      <c r="HLY227" s="2"/>
      <c r="HLZ227" s="2"/>
      <c r="HMA227" s="2"/>
      <c r="HMB227" s="2"/>
      <c r="HMC227" s="2"/>
      <c r="HMD227" s="2"/>
      <c r="HME227" s="2"/>
      <c r="HMF227" s="2"/>
      <c r="HMG227" s="2"/>
      <c r="HMH227" s="2"/>
      <c r="HMI227" s="2"/>
      <c r="HMJ227" s="2"/>
      <c r="HMK227" s="2"/>
      <c r="HML227" s="2"/>
      <c r="HMM227" s="2"/>
      <c r="HMN227" s="2"/>
      <c r="HMO227" s="2"/>
      <c r="HMP227" s="2"/>
      <c r="HMQ227" s="2"/>
      <c r="HMR227" s="2"/>
      <c r="HMS227" s="2"/>
      <c r="HMT227" s="2"/>
      <c r="HMU227" s="2"/>
      <c r="HMV227" s="2"/>
      <c r="HMW227" s="2"/>
      <c r="HMX227" s="2"/>
      <c r="HMY227" s="2"/>
      <c r="HMZ227" s="2"/>
      <c r="HNA227" s="2"/>
      <c r="HNB227" s="2"/>
      <c r="HNC227" s="2"/>
      <c r="HND227" s="2"/>
      <c r="HNE227" s="2"/>
      <c r="HNF227" s="2"/>
      <c r="HNG227" s="2"/>
      <c r="HNH227" s="2"/>
      <c r="HNI227" s="2"/>
      <c r="HNJ227" s="2"/>
      <c r="HNK227" s="2"/>
      <c r="HNL227" s="2"/>
      <c r="HNM227" s="2"/>
      <c r="HNN227" s="2"/>
      <c r="HNO227" s="2"/>
      <c r="HNP227" s="2"/>
      <c r="HNQ227" s="2"/>
      <c r="HNR227" s="2"/>
      <c r="HNS227" s="2"/>
      <c r="HNT227" s="2"/>
      <c r="HNU227" s="2"/>
      <c r="HNV227" s="2"/>
      <c r="HNW227" s="2"/>
      <c r="HNX227" s="2"/>
      <c r="HNY227" s="2"/>
      <c r="HNZ227" s="2"/>
      <c r="HOA227" s="2"/>
      <c r="HOB227" s="2"/>
      <c r="HOC227" s="2"/>
      <c r="HOD227" s="2"/>
      <c r="HOE227" s="2"/>
      <c r="HOF227" s="2"/>
      <c r="HOG227" s="2"/>
      <c r="HOH227" s="2"/>
      <c r="HOI227" s="2"/>
      <c r="HOJ227" s="2"/>
      <c r="HOK227" s="2"/>
      <c r="HOL227" s="2"/>
      <c r="HOM227" s="2"/>
      <c r="HON227" s="2"/>
      <c r="HOO227" s="2"/>
      <c r="HOP227" s="2"/>
      <c r="HOQ227" s="2"/>
      <c r="HOR227" s="2"/>
      <c r="HOS227" s="2"/>
      <c r="HOT227" s="2"/>
      <c r="HOU227" s="2"/>
      <c r="HOV227" s="2"/>
      <c r="HOW227" s="2"/>
      <c r="HOX227" s="2"/>
      <c r="HOY227" s="2"/>
      <c r="HOZ227" s="2"/>
      <c r="HPA227" s="2"/>
      <c r="HPB227" s="2"/>
      <c r="HPC227" s="2"/>
      <c r="HPD227" s="2"/>
      <c r="HPE227" s="2"/>
      <c r="HPF227" s="2"/>
      <c r="HPG227" s="2"/>
      <c r="HPH227" s="2"/>
      <c r="HPI227" s="2"/>
      <c r="HPJ227" s="2"/>
      <c r="HPK227" s="2"/>
      <c r="HPL227" s="2"/>
      <c r="HPM227" s="2"/>
      <c r="HPN227" s="2"/>
      <c r="HPO227" s="2"/>
      <c r="HPP227" s="2"/>
      <c r="HPQ227" s="2"/>
      <c r="HPR227" s="2"/>
      <c r="HPS227" s="2"/>
      <c r="HPT227" s="2"/>
      <c r="HPU227" s="2"/>
      <c r="HPV227" s="2"/>
      <c r="HPW227" s="2"/>
      <c r="HPX227" s="2"/>
      <c r="HPY227" s="2"/>
      <c r="HPZ227" s="2"/>
      <c r="HQA227" s="2"/>
      <c r="HQB227" s="2"/>
      <c r="HQC227" s="2"/>
      <c r="HQD227" s="2"/>
      <c r="HQE227" s="2"/>
      <c r="HQF227" s="2"/>
      <c r="HQG227" s="2"/>
      <c r="HQH227" s="2"/>
      <c r="HQI227" s="2"/>
      <c r="HQJ227" s="2"/>
      <c r="HQK227" s="2"/>
      <c r="HQL227" s="2"/>
      <c r="HQM227" s="2"/>
      <c r="HQN227" s="2"/>
      <c r="HQO227" s="2"/>
      <c r="HQP227" s="2"/>
      <c r="HQQ227" s="2"/>
      <c r="HQR227" s="2"/>
      <c r="HQS227" s="2"/>
      <c r="HQT227" s="2"/>
      <c r="HQU227" s="2"/>
      <c r="HQV227" s="2"/>
      <c r="HQW227" s="2"/>
      <c r="HQX227" s="2"/>
      <c r="HQY227" s="2"/>
      <c r="HQZ227" s="2"/>
      <c r="HRA227" s="2"/>
      <c r="HRB227" s="2"/>
      <c r="HRC227" s="2"/>
      <c r="HRD227" s="2"/>
      <c r="HRE227" s="2"/>
      <c r="HRF227" s="2"/>
      <c r="HRG227" s="2"/>
      <c r="HRH227" s="2"/>
      <c r="HRI227" s="2"/>
      <c r="HRJ227" s="2"/>
      <c r="HRK227" s="2"/>
      <c r="HRL227" s="2"/>
      <c r="HRM227" s="2"/>
      <c r="HRN227" s="2"/>
      <c r="HRO227" s="2"/>
      <c r="HRP227" s="2"/>
      <c r="HRQ227" s="2"/>
      <c r="HRR227" s="2"/>
      <c r="HRS227" s="2"/>
      <c r="HRT227" s="2"/>
      <c r="HRU227" s="2"/>
      <c r="HRV227" s="2"/>
      <c r="HRW227" s="2"/>
      <c r="HRX227" s="2"/>
      <c r="HRY227" s="2"/>
      <c r="HRZ227" s="2"/>
      <c r="HSA227" s="2"/>
      <c r="HSB227" s="2"/>
      <c r="HSC227" s="2"/>
      <c r="HSD227" s="2"/>
      <c r="HSE227" s="2"/>
      <c r="HSF227" s="2"/>
      <c r="HSG227" s="2"/>
      <c r="HSH227" s="2"/>
      <c r="HSI227" s="2"/>
      <c r="HSJ227" s="2"/>
      <c r="HSK227" s="2"/>
      <c r="HSL227" s="2"/>
      <c r="HSM227" s="2"/>
      <c r="HSN227" s="2"/>
      <c r="HSO227" s="2"/>
      <c r="HSP227" s="2"/>
      <c r="HSQ227" s="2"/>
      <c r="HSR227" s="2"/>
      <c r="HSS227" s="2"/>
      <c r="HST227" s="2"/>
      <c r="HSU227" s="2"/>
      <c r="HSV227" s="2"/>
      <c r="HSW227" s="2"/>
      <c r="HSX227" s="2"/>
      <c r="HSY227" s="2"/>
      <c r="HSZ227" s="2"/>
      <c r="HTA227" s="2"/>
      <c r="HTB227" s="2"/>
      <c r="HTC227" s="2"/>
      <c r="HTD227" s="2"/>
      <c r="HTE227" s="2"/>
      <c r="HTF227" s="2"/>
      <c r="HTG227" s="2"/>
      <c r="HTH227" s="2"/>
      <c r="HTI227" s="2"/>
      <c r="HTJ227" s="2"/>
      <c r="HTK227" s="2"/>
      <c r="HTL227" s="2"/>
      <c r="HTM227" s="2"/>
      <c r="HTN227" s="2"/>
      <c r="HTO227" s="2"/>
      <c r="HTP227" s="2"/>
      <c r="HTQ227" s="2"/>
      <c r="HTR227" s="2"/>
      <c r="HTS227" s="2"/>
      <c r="HTT227" s="2"/>
      <c r="HTU227" s="2"/>
      <c r="HTV227" s="2"/>
      <c r="HTW227" s="2"/>
      <c r="HTX227" s="2"/>
      <c r="HTY227" s="2"/>
      <c r="HTZ227" s="2"/>
      <c r="HUA227" s="2"/>
      <c r="HUB227" s="2"/>
      <c r="HUC227" s="2"/>
      <c r="HUD227" s="2"/>
      <c r="HUE227" s="2"/>
      <c r="HUF227" s="2"/>
      <c r="HUG227" s="2"/>
      <c r="HUH227" s="2"/>
      <c r="HUI227" s="2"/>
      <c r="HUJ227" s="2"/>
      <c r="HUK227" s="2"/>
      <c r="HUL227" s="2"/>
      <c r="HUM227" s="2"/>
      <c r="HUN227" s="2"/>
      <c r="HUO227" s="2"/>
      <c r="HUP227" s="2"/>
      <c r="HUQ227" s="2"/>
      <c r="HUR227" s="2"/>
      <c r="HUS227" s="2"/>
      <c r="HUT227" s="2"/>
      <c r="HUU227" s="2"/>
      <c r="HUV227" s="2"/>
      <c r="HUW227" s="2"/>
      <c r="HUX227" s="2"/>
      <c r="HUY227" s="2"/>
      <c r="HUZ227" s="2"/>
      <c r="HVA227" s="2"/>
      <c r="HVB227" s="2"/>
      <c r="HVC227" s="2"/>
      <c r="HVD227" s="2"/>
      <c r="HVE227" s="2"/>
      <c r="HVF227" s="2"/>
      <c r="HVG227" s="2"/>
      <c r="HVH227" s="2"/>
      <c r="HVI227" s="2"/>
      <c r="HVJ227" s="2"/>
      <c r="HVK227" s="2"/>
      <c r="HVL227" s="2"/>
      <c r="HVM227" s="2"/>
      <c r="HVN227" s="2"/>
      <c r="HVO227" s="2"/>
      <c r="HVP227" s="2"/>
      <c r="HVQ227" s="2"/>
      <c r="HVR227" s="2"/>
      <c r="HVS227" s="2"/>
      <c r="HVT227" s="2"/>
      <c r="HVU227" s="2"/>
      <c r="HVV227" s="2"/>
      <c r="HVW227" s="2"/>
      <c r="HVX227" s="2"/>
      <c r="HVY227" s="2"/>
      <c r="HVZ227" s="2"/>
      <c r="HWA227" s="2"/>
      <c r="HWB227" s="2"/>
      <c r="HWC227" s="2"/>
      <c r="HWD227" s="2"/>
      <c r="HWE227" s="2"/>
      <c r="HWF227" s="2"/>
      <c r="HWG227" s="2"/>
      <c r="HWH227" s="2"/>
      <c r="HWI227" s="2"/>
      <c r="HWJ227" s="2"/>
      <c r="HWK227" s="2"/>
      <c r="HWL227" s="2"/>
      <c r="HWM227" s="2"/>
      <c r="HWN227" s="2"/>
      <c r="HWO227" s="2"/>
      <c r="HWP227" s="2"/>
      <c r="HWQ227" s="2"/>
      <c r="HWR227" s="2"/>
      <c r="HWS227" s="2"/>
      <c r="HWT227" s="2"/>
      <c r="HWU227" s="2"/>
      <c r="HWV227" s="2"/>
      <c r="HWW227" s="2"/>
      <c r="HWX227" s="2"/>
      <c r="HWY227" s="2"/>
      <c r="HWZ227" s="2"/>
      <c r="HXA227" s="2"/>
      <c r="HXB227" s="2"/>
      <c r="HXC227" s="2"/>
      <c r="HXD227" s="2"/>
      <c r="HXE227" s="2"/>
      <c r="HXF227" s="2"/>
      <c r="HXG227" s="2"/>
      <c r="HXH227" s="2"/>
      <c r="HXI227" s="2"/>
      <c r="HXJ227" s="2"/>
      <c r="HXK227" s="2"/>
      <c r="HXL227" s="2"/>
      <c r="HXM227" s="2"/>
      <c r="HXN227" s="2"/>
      <c r="HXO227" s="2"/>
      <c r="HXP227" s="2"/>
      <c r="HXQ227" s="2"/>
      <c r="HXR227" s="2"/>
      <c r="HXS227" s="2"/>
      <c r="HXT227" s="2"/>
      <c r="HXU227" s="2"/>
      <c r="HXV227" s="2"/>
      <c r="HXW227" s="2"/>
      <c r="HXX227" s="2"/>
      <c r="HXY227" s="2"/>
      <c r="HXZ227" s="2"/>
      <c r="HYA227" s="2"/>
      <c r="HYB227" s="2"/>
      <c r="HYC227" s="2"/>
      <c r="HYD227" s="2"/>
      <c r="HYE227" s="2"/>
      <c r="HYF227" s="2"/>
      <c r="HYG227" s="2"/>
      <c r="HYH227" s="2"/>
      <c r="HYI227" s="2"/>
      <c r="HYJ227" s="2"/>
      <c r="HYK227" s="2"/>
      <c r="HYL227" s="2"/>
      <c r="HYM227" s="2"/>
      <c r="HYN227" s="2"/>
      <c r="HYO227" s="2"/>
      <c r="HYP227" s="2"/>
      <c r="HYQ227" s="2"/>
      <c r="HYR227" s="2"/>
      <c r="HYS227" s="2"/>
      <c r="HYT227" s="2"/>
      <c r="HYU227" s="2"/>
      <c r="HYV227" s="2"/>
      <c r="HYW227" s="2"/>
      <c r="HYX227" s="2"/>
      <c r="HYY227" s="2"/>
      <c r="HYZ227" s="2"/>
      <c r="HZA227" s="2"/>
      <c r="HZB227" s="2"/>
      <c r="HZC227" s="2"/>
      <c r="HZD227" s="2"/>
      <c r="HZE227" s="2"/>
      <c r="HZF227" s="2"/>
      <c r="HZG227" s="2"/>
      <c r="HZH227" s="2"/>
      <c r="HZI227" s="2"/>
      <c r="HZJ227" s="2"/>
      <c r="HZK227" s="2"/>
      <c r="HZL227" s="2"/>
      <c r="HZM227" s="2"/>
      <c r="HZN227" s="2"/>
      <c r="HZO227" s="2"/>
      <c r="HZP227" s="2"/>
      <c r="HZQ227" s="2"/>
      <c r="HZR227" s="2"/>
      <c r="HZS227" s="2"/>
      <c r="HZT227" s="2"/>
      <c r="HZU227" s="2"/>
      <c r="HZV227" s="2"/>
      <c r="HZW227" s="2"/>
      <c r="HZX227" s="2"/>
      <c r="HZY227" s="2"/>
      <c r="HZZ227" s="2"/>
      <c r="IAA227" s="2"/>
      <c r="IAB227" s="2"/>
      <c r="IAC227" s="2"/>
      <c r="IAD227" s="2"/>
      <c r="IAE227" s="2"/>
      <c r="IAF227" s="2"/>
      <c r="IAG227" s="2"/>
      <c r="IAH227" s="2"/>
      <c r="IAI227" s="2"/>
      <c r="IAJ227" s="2"/>
      <c r="IAK227" s="2"/>
      <c r="IAL227" s="2"/>
      <c r="IAM227" s="2"/>
      <c r="IAN227" s="2"/>
      <c r="IAO227" s="2"/>
      <c r="IAP227" s="2"/>
      <c r="IAQ227" s="2"/>
      <c r="IAR227" s="2"/>
      <c r="IAS227" s="2"/>
      <c r="IAT227" s="2"/>
      <c r="IAU227" s="2"/>
      <c r="IAV227" s="2"/>
      <c r="IAW227" s="2"/>
      <c r="IAX227" s="2"/>
      <c r="IAY227" s="2"/>
      <c r="IAZ227" s="2"/>
      <c r="IBA227" s="2"/>
      <c r="IBB227" s="2"/>
      <c r="IBC227" s="2"/>
      <c r="IBD227" s="2"/>
      <c r="IBE227" s="2"/>
      <c r="IBF227" s="2"/>
      <c r="IBG227" s="2"/>
      <c r="IBH227" s="2"/>
      <c r="IBI227" s="2"/>
      <c r="IBJ227" s="2"/>
      <c r="IBK227" s="2"/>
      <c r="IBL227" s="2"/>
      <c r="IBM227" s="2"/>
      <c r="IBN227" s="2"/>
      <c r="IBO227" s="2"/>
      <c r="IBP227" s="2"/>
      <c r="IBQ227" s="2"/>
      <c r="IBR227" s="2"/>
      <c r="IBS227" s="2"/>
      <c r="IBT227" s="2"/>
      <c r="IBU227" s="2"/>
      <c r="IBV227" s="2"/>
      <c r="IBW227" s="2"/>
      <c r="IBX227" s="2"/>
      <c r="IBY227" s="2"/>
      <c r="IBZ227" s="2"/>
      <c r="ICA227" s="2"/>
      <c r="ICB227" s="2"/>
      <c r="ICC227" s="2"/>
      <c r="ICD227" s="2"/>
      <c r="ICE227" s="2"/>
      <c r="ICF227" s="2"/>
      <c r="ICG227" s="2"/>
      <c r="ICH227" s="2"/>
      <c r="ICI227" s="2"/>
      <c r="ICJ227" s="2"/>
      <c r="ICK227" s="2"/>
      <c r="ICL227" s="2"/>
      <c r="ICM227" s="2"/>
      <c r="ICN227" s="2"/>
      <c r="ICO227" s="2"/>
      <c r="ICP227" s="2"/>
      <c r="ICQ227" s="2"/>
      <c r="ICR227" s="2"/>
      <c r="ICS227" s="2"/>
      <c r="ICT227" s="2"/>
      <c r="ICU227" s="2"/>
      <c r="ICV227" s="2"/>
      <c r="ICW227" s="2"/>
      <c r="ICX227" s="2"/>
      <c r="ICY227" s="2"/>
      <c r="ICZ227" s="2"/>
      <c r="IDA227" s="2"/>
      <c r="IDB227" s="2"/>
      <c r="IDC227" s="2"/>
      <c r="IDD227" s="2"/>
      <c r="IDE227" s="2"/>
      <c r="IDF227" s="2"/>
      <c r="IDG227" s="2"/>
      <c r="IDH227" s="2"/>
      <c r="IDI227" s="2"/>
      <c r="IDJ227" s="2"/>
      <c r="IDK227" s="2"/>
      <c r="IDL227" s="2"/>
      <c r="IDM227" s="2"/>
      <c r="IDN227" s="2"/>
      <c r="IDO227" s="2"/>
      <c r="IDP227" s="2"/>
      <c r="IDQ227" s="2"/>
      <c r="IDR227" s="2"/>
      <c r="IDS227" s="2"/>
      <c r="IDT227" s="2"/>
      <c r="IDU227" s="2"/>
      <c r="IDV227" s="2"/>
      <c r="IDW227" s="2"/>
      <c r="IDX227" s="2"/>
      <c r="IDY227" s="2"/>
      <c r="IDZ227" s="2"/>
      <c r="IEA227" s="2"/>
      <c r="IEB227" s="2"/>
      <c r="IEC227" s="2"/>
      <c r="IED227" s="2"/>
      <c r="IEE227" s="2"/>
      <c r="IEF227" s="2"/>
      <c r="IEG227" s="2"/>
      <c r="IEH227" s="2"/>
      <c r="IEI227" s="2"/>
      <c r="IEJ227" s="2"/>
      <c r="IEK227" s="2"/>
      <c r="IEL227" s="2"/>
      <c r="IEM227" s="2"/>
      <c r="IEN227" s="2"/>
      <c r="IEO227" s="2"/>
      <c r="IEP227" s="2"/>
      <c r="IEQ227" s="2"/>
      <c r="IER227" s="2"/>
      <c r="IES227" s="2"/>
      <c r="IET227" s="2"/>
      <c r="IEU227" s="2"/>
      <c r="IEV227" s="2"/>
      <c r="IEW227" s="2"/>
      <c r="IEX227" s="2"/>
      <c r="IEY227" s="2"/>
      <c r="IEZ227" s="2"/>
      <c r="IFA227" s="2"/>
      <c r="IFB227" s="2"/>
      <c r="IFC227" s="2"/>
      <c r="IFD227" s="2"/>
      <c r="IFE227" s="2"/>
      <c r="IFF227" s="2"/>
      <c r="IFG227" s="2"/>
      <c r="IFH227" s="2"/>
      <c r="IFI227" s="2"/>
      <c r="IFJ227" s="2"/>
      <c r="IFK227" s="2"/>
      <c r="IFL227" s="2"/>
      <c r="IFM227" s="2"/>
      <c r="IFN227" s="2"/>
      <c r="IFO227" s="2"/>
      <c r="IFP227" s="2"/>
      <c r="IFQ227" s="2"/>
      <c r="IFR227" s="2"/>
      <c r="IFS227" s="2"/>
      <c r="IFT227" s="2"/>
      <c r="IFU227" s="2"/>
      <c r="IFV227" s="2"/>
      <c r="IFW227" s="2"/>
      <c r="IFX227" s="2"/>
      <c r="IFY227" s="2"/>
      <c r="IFZ227" s="2"/>
      <c r="IGA227" s="2"/>
      <c r="IGB227" s="2"/>
      <c r="IGC227" s="2"/>
      <c r="IGD227" s="2"/>
      <c r="IGE227" s="2"/>
      <c r="IGF227" s="2"/>
      <c r="IGG227" s="2"/>
      <c r="IGH227" s="2"/>
      <c r="IGI227" s="2"/>
      <c r="IGJ227" s="2"/>
      <c r="IGK227" s="2"/>
      <c r="IGL227" s="2"/>
      <c r="IGM227" s="2"/>
      <c r="IGN227" s="2"/>
      <c r="IGO227" s="2"/>
      <c r="IGP227" s="2"/>
      <c r="IGQ227" s="2"/>
      <c r="IGR227" s="2"/>
      <c r="IGS227" s="2"/>
      <c r="IGT227" s="2"/>
      <c r="IGU227" s="2"/>
      <c r="IGV227" s="2"/>
      <c r="IGW227" s="2"/>
      <c r="IGX227" s="2"/>
      <c r="IGY227" s="2"/>
      <c r="IGZ227" s="2"/>
      <c r="IHA227" s="2"/>
      <c r="IHB227" s="2"/>
      <c r="IHC227" s="2"/>
      <c r="IHD227" s="2"/>
      <c r="IHE227" s="2"/>
      <c r="IHF227" s="2"/>
      <c r="IHG227" s="2"/>
      <c r="IHH227" s="2"/>
      <c r="IHI227" s="2"/>
      <c r="IHJ227" s="2"/>
      <c r="IHK227" s="2"/>
      <c r="IHL227" s="2"/>
      <c r="IHM227" s="2"/>
      <c r="IHN227" s="2"/>
      <c r="IHO227" s="2"/>
      <c r="IHP227" s="2"/>
      <c r="IHQ227" s="2"/>
      <c r="IHR227" s="2"/>
      <c r="IHS227" s="2"/>
      <c r="IHT227" s="2"/>
      <c r="IHU227" s="2"/>
      <c r="IHV227" s="2"/>
      <c r="IHW227" s="2"/>
      <c r="IHX227" s="2"/>
      <c r="IHY227" s="2"/>
      <c r="IHZ227" s="2"/>
      <c r="IIA227" s="2"/>
      <c r="IIB227" s="2"/>
      <c r="IIC227" s="2"/>
      <c r="IID227" s="2"/>
      <c r="IIE227" s="2"/>
      <c r="IIF227" s="2"/>
      <c r="IIG227" s="2"/>
      <c r="IIH227" s="2"/>
      <c r="III227" s="2"/>
      <c r="IIJ227" s="2"/>
      <c r="IIK227" s="2"/>
      <c r="IIL227" s="2"/>
      <c r="IIM227" s="2"/>
      <c r="IIN227" s="2"/>
      <c r="IIO227" s="2"/>
      <c r="IIP227" s="2"/>
      <c r="IIQ227" s="2"/>
      <c r="IIR227" s="2"/>
      <c r="IIS227" s="2"/>
      <c r="IIT227" s="2"/>
      <c r="IIU227" s="2"/>
      <c r="IIV227" s="2"/>
      <c r="IIW227" s="2"/>
      <c r="IIX227" s="2"/>
      <c r="IIY227" s="2"/>
      <c r="IIZ227" s="2"/>
      <c r="IJA227" s="2"/>
      <c r="IJB227" s="2"/>
      <c r="IJC227" s="2"/>
      <c r="IJD227" s="2"/>
      <c r="IJE227" s="2"/>
      <c r="IJF227" s="2"/>
      <c r="IJG227" s="2"/>
      <c r="IJH227" s="2"/>
      <c r="IJI227" s="2"/>
      <c r="IJJ227" s="2"/>
      <c r="IJK227" s="2"/>
      <c r="IJL227" s="2"/>
      <c r="IJM227" s="2"/>
      <c r="IJN227" s="2"/>
      <c r="IJO227" s="2"/>
      <c r="IJP227" s="2"/>
      <c r="IJQ227" s="2"/>
      <c r="IJR227" s="2"/>
      <c r="IJS227" s="2"/>
      <c r="IJT227" s="2"/>
      <c r="IJU227" s="2"/>
      <c r="IJV227" s="2"/>
      <c r="IJW227" s="2"/>
      <c r="IJX227" s="2"/>
      <c r="IJY227" s="2"/>
      <c r="IJZ227" s="2"/>
      <c r="IKA227" s="2"/>
      <c r="IKB227" s="2"/>
      <c r="IKC227" s="2"/>
      <c r="IKD227" s="2"/>
      <c r="IKE227" s="2"/>
      <c r="IKF227" s="2"/>
      <c r="IKG227" s="2"/>
      <c r="IKH227" s="2"/>
      <c r="IKI227" s="2"/>
      <c r="IKJ227" s="2"/>
      <c r="IKK227" s="2"/>
      <c r="IKL227" s="2"/>
      <c r="IKM227" s="2"/>
      <c r="IKN227" s="2"/>
      <c r="IKO227" s="2"/>
      <c r="IKP227" s="2"/>
      <c r="IKQ227" s="2"/>
      <c r="IKR227" s="2"/>
      <c r="IKS227" s="2"/>
      <c r="IKT227" s="2"/>
      <c r="IKU227" s="2"/>
      <c r="IKV227" s="2"/>
      <c r="IKW227" s="2"/>
      <c r="IKX227" s="2"/>
      <c r="IKY227" s="2"/>
      <c r="IKZ227" s="2"/>
      <c r="ILA227" s="2"/>
      <c r="ILB227" s="2"/>
      <c r="ILC227" s="2"/>
      <c r="ILD227" s="2"/>
      <c r="ILE227" s="2"/>
      <c r="ILF227" s="2"/>
      <c r="ILG227" s="2"/>
      <c r="ILH227" s="2"/>
      <c r="ILI227" s="2"/>
      <c r="ILJ227" s="2"/>
      <c r="ILK227" s="2"/>
      <c r="ILL227" s="2"/>
      <c r="ILM227" s="2"/>
      <c r="ILN227" s="2"/>
      <c r="ILO227" s="2"/>
      <c r="ILP227" s="2"/>
      <c r="ILQ227" s="2"/>
      <c r="ILR227" s="2"/>
      <c r="ILS227" s="2"/>
      <c r="ILT227" s="2"/>
      <c r="ILU227" s="2"/>
      <c r="ILV227" s="2"/>
      <c r="ILW227" s="2"/>
      <c r="ILX227" s="2"/>
      <c r="ILY227" s="2"/>
      <c r="ILZ227" s="2"/>
      <c r="IMA227" s="2"/>
      <c r="IMB227" s="2"/>
      <c r="IMC227" s="2"/>
      <c r="IMD227" s="2"/>
      <c r="IME227" s="2"/>
      <c r="IMF227" s="2"/>
      <c r="IMG227" s="2"/>
      <c r="IMH227" s="2"/>
      <c r="IMI227" s="2"/>
      <c r="IMJ227" s="2"/>
      <c r="IMK227" s="2"/>
      <c r="IML227" s="2"/>
      <c r="IMM227" s="2"/>
      <c r="IMN227" s="2"/>
      <c r="IMO227" s="2"/>
      <c r="IMP227" s="2"/>
      <c r="IMQ227" s="2"/>
      <c r="IMR227" s="2"/>
      <c r="IMS227" s="2"/>
      <c r="IMT227" s="2"/>
      <c r="IMU227" s="2"/>
      <c r="IMV227" s="2"/>
      <c r="IMW227" s="2"/>
      <c r="IMX227" s="2"/>
      <c r="IMY227" s="2"/>
      <c r="IMZ227" s="2"/>
      <c r="INA227" s="2"/>
      <c r="INB227" s="2"/>
      <c r="INC227" s="2"/>
      <c r="IND227" s="2"/>
      <c r="INE227" s="2"/>
      <c r="INF227" s="2"/>
      <c r="ING227" s="2"/>
      <c r="INH227" s="2"/>
      <c r="INI227" s="2"/>
      <c r="INJ227" s="2"/>
      <c r="INK227" s="2"/>
      <c r="INL227" s="2"/>
      <c r="INM227" s="2"/>
      <c r="INN227" s="2"/>
      <c r="INO227" s="2"/>
      <c r="INP227" s="2"/>
      <c r="INQ227" s="2"/>
      <c r="INR227" s="2"/>
      <c r="INS227" s="2"/>
      <c r="INT227" s="2"/>
      <c r="INU227" s="2"/>
      <c r="INV227" s="2"/>
      <c r="INW227" s="2"/>
      <c r="INX227" s="2"/>
      <c r="INY227" s="2"/>
      <c r="INZ227" s="2"/>
      <c r="IOA227" s="2"/>
      <c r="IOB227" s="2"/>
      <c r="IOC227" s="2"/>
      <c r="IOD227" s="2"/>
      <c r="IOE227" s="2"/>
      <c r="IOF227" s="2"/>
      <c r="IOG227" s="2"/>
      <c r="IOH227" s="2"/>
      <c r="IOI227" s="2"/>
      <c r="IOJ227" s="2"/>
      <c r="IOK227" s="2"/>
      <c r="IOL227" s="2"/>
      <c r="IOM227" s="2"/>
      <c r="ION227" s="2"/>
      <c r="IOO227" s="2"/>
      <c r="IOP227" s="2"/>
      <c r="IOQ227" s="2"/>
      <c r="IOR227" s="2"/>
      <c r="IOS227" s="2"/>
      <c r="IOT227" s="2"/>
      <c r="IOU227" s="2"/>
      <c r="IOV227" s="2"/>
      <c r="IOW227" s="2"/>
      <c r="IOX227" s="2"/>
      <c r="IOY227" s="2"/>
      <c r="IOZ227" s="2"/>
      <c r="IPA227" s="2"/>
      <c r="IPB227" s="2"/>
      <c r="IPC227" s="2"/>
      <c r="IPD227" s="2"/>
      <c r="IPE227" s="2"/>
      <c r="IPF227" s="2"/>
      <c r="IPG227" s="2"/>
      <c r="IPH227" s="2"/>
      <c r="IPI227" s="2"/>
      <c r="IPJ227" s="2"/>
      <c r="IPK227" s="2"/>
      <c r="IPL227" s="2"/>
      <c r="IPM227" s="2"/>
      <c r="IPN227" s="2"/>
      <c r="IPO227" s="2"/>
      <c r="IPP227" s="2"/>
      <c r="IPQ227" s="2"/>
      <c r="IPR227" s="2"/>
      <c r="IPS227" s="2"/>
      <c r="IPT227" s="2"/>
      <c r="IPU227" s="2"/>
      <c r="IPV227" s="2"/>
      <c r="IPW227" s="2"/>
      <c r="IPX227" s="2"/>
      <c r="IPY227" s="2"/>
      <c r="IPZ227" s="2"/>
      <c r="IQA227" s="2"/>
      <c r="IQB227" s="2"/>
      <c r="IQC227" s="2"/>
      <c r="IQD227" s="2"/>
      <c r="IQE227" s="2"/>
      <c r="IQF227" s="2"/>
      <c r="IQG227" s="2"/>
      <c r="IQH227" s="2"/>
      <c r="IQI227" s="2"/>
      <c r="IQJ227" s="2"/>
      <c r="IQK227" s="2"/>
      <c r="IQL227" s="2"/>
      <c r="IQM227" s="2"/>
      <c r="IQN227" s="2"/>
      <c r="IQO227" s="2"/>
      <c r="IQP227" s="2"/>
      <c r="IQQ227" s="2"/>
      <c r="IQR227" s="2"/>
      <c r="IQS227" s="2"/>
      <c r="IQT227" s="2"/>
      <c r="IQU227" s="2"/>
      <c r="IQV227" s="2"/>
      <c r="IQW227" s="2"/>
      <c r="IQX227" s="2"/>
      <c r="IQY227" s="2"/>
      <c r="IQZ227" s="2"/>
      <c r="IRA227" s="2"/>
      <c r="IRB227" s="2"/>
      <c r="IRC227" s="2"/>
      <c r="IRD227" s="2"/>
      <c r="IRE227" s="2"/>
      <c r="IRF227" s="2"/>
      <c r="IRG227" s="2"/>
      <c r="IRH227" s="2"/>
      <c r="IRI227" s="2"/>
      <c r="IRJ227" s="2"/>
      <c r="IRK227" s="2"/>
      <c r="IRL227" s="2"/>
      <c r="IRM227" s="2"/>
      <c r="IRN227" s="2"/>
      <c r="IRO227" s="2"/>
      <c r="IRP227" s="2"/>
      <c r="IRQ227" s="2"/>
      <c r="IRR227" s="2"/>
      <c r="IRS227" s="2"/>
      <c r="IRT227" s="2"/>
      <c r="IRU227" s="2"/>
      <c r="IRV227" s="2"/>
      <c r="IRW227" s="2"/>
      <c r="IRX227" s="2"/>
      <c r="IRY227" s="2"/>
      <c r="IRZ227" s="2"/>
      <c r="ISA227" s="2"/>
      <c r="ISB227" s="2"/>
      <c r="ISC227" s="2"/>
      <c r="ISD227" s="2"/>
      <c r="ISE227" s="2"/>
      <c r="ISF227" s="2"/>
      <c r="ISG227" s="2"/>
      <c r="ISH227" s="2"/>
      <c r="ISI227" s="2"/>
      <c r="ISJ227" s="2"/>
      <c r="ISK227" s="2"/>
      <c r="ISL227" s="2"/>
      <c r="ISM227" s="2"/>
      <c r="ISN227" s="2"/>
      <c r="ISO227" s="2"/>
      <c r="ISP227" s="2"/>
      <c r="ISQ227" s="2"/>
      <c r="ISR227" s="2"/>
      <c r="ISS227" s="2"/>
      <c r="IST227" s="2"/>
      <c r="ISU227" s="2"/>
      <c r="ISV227" s="2"/>
      <c r="ISW227" s="2"/>
      <c r="ISX227" s="2"/>
      <c r="ISY227" s="2"/>
      <c r="ISZ227" s="2"/>
      <c r="ITA227" s="2"/>
      <c r="ITB227" s="2"/>
      <c r="ITC227" s="2"/>
      <c r="ITD227" s="2"/>
      <c r="ITE227" s="2"/>
      <c r="ITF227" s="2"/>
      <c r="ITG227" s="2"/>
      <c r="ITH227" s="2"/>
      <c r="ITI227" s="2"/>
      <c r="ITJ227" s="2"/>
      <c r="ITK227" s="2"/>
      <c r="ITL227" s="2"/>
      <c r="ITM227" s="2"/>
      <c r="ITN227" s="2"/>
      <c r="ITO227" s="2"/>
      <c r="ITP227" s="2"/>
      <c r="ITQ227" s="2"/>
      <c r="ITR227" s="2"/>
      <c r="ITS227" s="2"/>
      <c r="ITT227" s="2"/>
      <c r="ITU227" s="2"/>
      <c r="ITV227" s="2"/>
      <c r="ITW227" s="2"/>
      <c r="ITX227" s="2"/>
      <c r="ITY227" s="2"/>
      <c r="ITZ227" s="2"/>
      <c r="IUA227" s="2"/>
      <c r="IUB227" s="2"/>
      <c r="IUC227" s="2"/>
      <c r="IUD227" s="2"/>
      <c r="IUE227" s="2"/>
      <c r="IUF227" s="2"/>
      <c r="IUG227" s="2"/>
      <c r="IUH227" s="2"/>
      <c r="IUI227" s="2"/>
      <c r="IUJ227" s="2"/>
      <c r="IUK227" s="2"/>
      <c r="IUL227" s="2"/>
      <c r="IUM227" s="2"/>
      <c r="IUN227" s="2"/>
      <c r="IUO227" s="2"/>
      <c r="IUP227" s="2"/>
      <c r="IUQ227" s="2"/>
      <c r="IUR227" s="2"/>
      <c r="IUS227" s="2"/>
      <c r="IUT227" s="2"/>
      <c r="IUU227" s="2"/>
      <c r="IUV227" s="2"/>
      <c r="IUW227" s="2"/>
      <c r="IUX227" s="2"/>
      <c r="IUY227" s="2"/>
      <c r="IUZ227" s="2"/>
      <c r="IVA227" s="2"/>
      <c r="IVB227" s="2"/>
      <c r="IVC227" s="2"/>
      <c r="IVD227" s="2"/>
      <c r="IVE227" s="2"/>
      <c r="IVF227" s="2"/>
      <c r="IVG227" s="2"/>
      <c r="IVH227" s="2"/>
      <c r="IVI227" s="2"/>
      <c r="IVJ227" s="2"/>
      <c r="IVK227" s="2"/>
      <c r="IVL227" s="2"/>
      <c r="IVM227" s="2"/>
      <c r="IVN227" s="2"/>
      <c r="IVO227" s="2"/>
      <c r="IVP227" s="2"/>
      <c r="IVQ227" s="2"/>
      <c r="IVR227" s="2"/>
      <c r="IVS227" s="2"/>
      <c r="IVT227" s="2"/>
      <c r="IVU227" s="2"/>
      <c r="IVV227" s="2"/>
      <c r="IVW227" s="2"/>
      <c r="IVX227" s="2"/>
      <c r="IVY227" s="2"/>
      <c r="IVZ227" s="2"/>
      <c r="IWA227" s="2"/>
      <c r="IWB227" s="2"/>
      <c r="IWC227" s="2"/>
      <c r="IWD227" s="2"/>
      <c r="IWE227" s="2"/>
      <c r="IWF227" s="2"/>
      <c r="IWG227" s="2"/>
      <c r="IWH227" s="2"/>
      <c r="IWI227" s="2"/>
      <c r="IWJ227" s="2"/>
      <c r="IWK227" s="2"/>
      <c r="IWL227" s="2"/>
      <c r="IWM227" s="2"/>
      <c r="IWN227" s="2"/>
      <c r="IWO227" s="2"/>
      <c r="IWP227" s="2"/>
      <c r="IWQ227" s="2"/>
      <c r="IWR227" s="2"/>
      <c r="IWS227" s="2"/>
      <c r="IWT227" s="2"/>
      <c r="IWU227" s="2"/>
      <c r="IWV227" s="2"/>
      <c r="IWW227" s="2"/>
      <c r="IWX227" s="2"/>
      <c r="IWY227" s="2"/>
      <c r="IWZ227" s="2"/>
      <c r="IXA227" s="2"/>
      <c r="IXB227" s="2"/>
      <c r="IXC227" s="2"/>
      <c r="IXD227" s="2"/>
      <c r="IXE227" s="2"/>
      <c r="IXF227" s="2"/>
      <c r="IXG227" s="2"/>
      <c r="IXH227" s="2"/>
      <c r="IXI227" s="2"/>
      <c r="IXJ227" s="2"/>
      <c r="IXK227" s="2"/>
      <c r="IXL227" s="2"/>
      <c r="IXM227" s="2"/>
      <c r="IXN227" s="2"/>
      <c r="IXO227" s="2"/>
      <c r="IXP227" s="2"/>
      <c r="IXQ227" s="2"/>
      <c r="IXR227" s="2"/>
      <c r="IXS227" s="2"/>
      <c r="IXT227" s="2"/>
      <c r="IXU227" s="2"/>
      <c r="IXV227" s="2"/>
      <c r="IXW227" s="2"/>
      <c r="IXX227" s="2"/>
      <c r="IXY227" s="2"/>
      <c r="IXZ227" s="2"/>
      <c r="IYA227" s="2"/>
      <c r="IYB227" s="2"/>
      <c r="IYC227" s="2"/>
      <c r="IYD227" s="2"/>
      <c r="IYE227" s="2"/>
      <c r="IYF227" s="2"/>
      <c r="IYG227" s="2"/>
      <c r="IYH227" s="2"/>
      <c r="IYI227" s="2"/>
      <c r="IYJ227" s="2"/>
      <c r="IYK227" s="2"/>
      <c r="IYL227" s="2"/>
      <c r="IYM227" s="2"/>
      <c r="IYN227" s="2"/>
      <c r="IYO227" s="2"/>
      <c r="IYP227" s="2"/>
      <c r="IYQ227" s="2"/>
      <c r="IYR227" s="2"/>
      <c r="IYS227" s="2"/>
      <c r="IYT227" s="2"/>
      <c r="IYU227" s="2"/>
      <c r="IYV227" s="2"/>
      <c r="IYW227" s="2"/>
      <c r="IYX227" s="2"/>
      <c r="IYY227" s="2"/>
      <c r="IYZ227" s="2"/>
      <c r="IZA227" s="2"/>
      <c r="IZB227" s="2"/>
      <c r="IZC227" s="2"/>
      <c r="IZD227" s="2"/>
      <c r="IZE227" s="2"/>
      <c r="IZF227" s="2"/>
      <c r="IZG227" s="2"/>
      <c r="IZH227" s="2"/>
      <c r="IZI227" s="2"/>
      <c r="IZJ227" s="2"/>
      <c r="IZK227" s="2"/>
      <c r="IZL227" s="2"/>
      <c r="IZM227" s="2"/>
      <c r="IZN227" s="2"/>
      <c r="IZO227" s="2"/>
      <c r="IZP227" s="2"/>
      <c r="IZQ227" s="2"/>
      <c r="IZR227" s="2"/>
      <c r="IZS227" s="2"/>
      <c r="IZT227" s="2"/>
      <c r="IZU227" s="2"/>
      <c r="IZV227" s="2"/>
      <c r="IZW227" s="2"/>
      <c r="IZX227" s="2"/>
      <c r="IZY227" s="2"/>
      <c r="IZZ227" s="2"/>
      <c r="JAA227" s="2"/>
      <c r="JAB227" s="2"/>
      <c r="JAC227" s="2"/>
      <c r="JAD227" s="2"/>
      <c r="JAE227" s="2"/>
      <c r="JAF227" s="2"/>
      <c r="JAG227" s="2"/>
      <c r="JAH227" s="2"/>
      <c r="JAI227" s="2"/>
      <c r="JAJ227" s="2"/>
      <c r="JAK227" s="2"/>
      <c r="JAL227" s="2"/>
      <c r="JAM227" s="2"/>
      <c r="JAN227" s="2"/>
      <c r="JAO227" s="2"/>
      <c r="JAP227" s="2"/>
      <c r="JAQ227" s="2"/>
      <c r="JAR227" s="2"/>
      <c r="JAS227" s="2"/>
      <c r="JAT227" s="2"/>
      <c r="JAU227" s="2"/>
      <c r="JAV227" s="2"/>
      <c r="JAW227" s="2"/>
      <c r="JAX227" s="2"/>
      <c r="JAY227" s="2"/>
      <c r="JAZ227" s="2"/>
      <c r="JBA227" s="2"/>
      <c r="JBB227" s="2"/>
      <c r="JBC227" s="2"/>
      <c r="JBD227" s="2"/>
      <c r="JBE227" s="2"/>
      <c r="JBF227" s="2"/>
      <c r="JBG227" s="2"/>
      <c r="JBH227" s="2"/>
      <c r="JBI227" s="2"/>
      <c r="JBJ227" s="2"/>
      <c r="JBK227" s="2"/>
      <c r="JBL227" s="2"/>
      <c r="JBM227" s="2"/>
      <c r="JBN227" s="2"/>
      <c r="JBO227" s="2"/>
      <c r="JBP227" s="2"/>
      <c r="JBQ227" s="2"/>
      <c r="JBR227" s="2"/>
      <c r="JBS227" s="2"/>
      <c r="JBT227" s="2"/>
      <c r="JBU227" s="2"/>
      <c r="JBV227" s="2"/>
      <c r="JBW227" s="2"/>
      <c r="JBX227" s="2"/>
      <c r="JBY227" s="2"/>
      <c r="JBZ227" s="2"/>
      <c r="JCA227" s="2"/>
      <c r="JCB227" s="2"/>
      <c r="JCC227" s="2"/>
      <c r="JCD227" s="2"/>
      <c r="JCE227" s="2"/>
      <c r="JCF227" s="2"/>
      <c r="JCG227" s="2"/>
      <c r="JCH227" s="2"/>
      <c r="JCI227" s="2"/>
      <c r="JCJ227" s="2"/>
      <c r="JCK227" s="2"/>
      <c r="JCL227" s="2"/>
      <c r="JCM227" s="2"/>
      <c r="JCN227" s="2"/>
      <c r="JCO227" s="2"/>
      <c r="JCP227" s="2"/>
      <c r="JCQ227" s="2"/>
      <c r="JCR227" s="2"/>
      <c r="JCS227" s="2"/>
      <c r="JCT227" s="2"/>
      <c r="JCU227" s="2"/>
      <c r="JCV227" s="2"/>
      <c r="JCW227" s="2"/>
      <c r="JCX227" s="2"/>
      <c r="JCY227" s="2"/>
      <c r="JCZ227" s="2"/>
      <c r="JDA227" s="2"/>
      <c r="JDB227" s="2"/>
      <c r="JDC227" s="2"/>
      <c r="JDD227" s="2"/>
      <c r="JDE227" s="2"/>
      <c r="JDF227" s="2"/>
      <c r="JDG227" s="2"/>
      <c r="JDH227" s="2"/>
      <c r="JDI227" s="2"/>
      <c r="JDJ227" s="2"/>
      <c r="JDK227" s="2"/>
      <c r="JDL227" s="2"/>
      <c r="JDM227" s="2"/>
      <c r="JDN227" s="2"/>
      <c r="JDO227" s="2"/>
      <c r="JDP227" s="2"/>
      <c r="JDQ227" s="2"/>
      <c r="JDR227" s="2"/>
      <c r="JDS227" s="2"/>
      <c r="JDT227" s="2"/>
      <c r="JDU227" s="2"/>
      <c r="JDV227" s="2"/>
      <c r="JDW227" s="2"/>
      <c r="JDX227" s="2"/>
      <c r="JDY227" s="2"/>
      <c r="JDZ227" s="2"/>
      <c r="JEA227" s="2"/>
      <c r="JEB227" s="2"/>
      <c r="JEC227" s="2"/>
      <c r="JED227" s="2"/>
      <c r="JEE227" s="2"/>
      <c r="JEF227" s="2"/>
      <c r="JEG227" s="2"/>
      <c r="JEH227" s="2"/>
      <c r="JEI227" s="2"/>
      <c r="JEJ227" s="2"/>
      <c r="JEK227" s="2"/>
      <c r="JEL227" s="2"/>
      <c r="JEM227" s="2"/>
      <c r="JEN227" s="2"/>
      <c r="JEO227" s="2"/>
      <c r="JEP227" s="2"/>
      <c r="JEQ227" s="2"/>
      <c r="JER227" s="2"/>
      <c r="JES227" s="2"/>
      <c r="JET227" s="2"/>
      <c r="JEU227" s="2"/>
      <c r="JEV227" s="2"/>
      <c r="JEW227" s="2"/>
      <c r="JEX227" s="2"/>
      <c r="JEY227" s="2"/>
      <c r="JEZ227" s="2"/>
      <c r="JFA227" s="2"/>
      <c r="JFB227" s="2"/>
      <c r="JFC227" s="2"/>
      <c r="JFD227" s="2"/>
      <c r="JFE227" s="2"/>
      <c r="JFF227" s="2"/>
      <c r="JFG227" s="2"/>
      <c r="JFH227" s="2"/>
      <c r="JFI227" s="2"/>
      <c r="JFJ227" s="2"/>
      <c r="JFK227" s="2"/>
      <c r="JFL227" s="2"/>
      <c r="JFM227" s="2"/>
      <c r="JFN227" s="2"/>
      <c r="JFO227" s="2"/>
      <c r="JFP227" s="2"/>
      <c r="JFQ227" s="2"/>
      <c r="JFR227" s="2"/>
      <c r="JFS227" s="2"/>
      <c r="JFT227" s="2"/>
      <c r="JFU227" s="2"/>
      <c r="JFV227" s="2"/>
      <c r="JFW227" s="2"/>
      <c r="JFX227" s="2"/>
      <c r="JFY227" s="2"/>
      <c r="JFZ227" s="2"/>
      <c r="JGA227" s="2"/>
      <c r="JGB227" s="2"/>
      <c r="JGC227" s="2"/>
      <c r="JGD227" s="2"/>
      <c r="JGE227" s="2"/>
      <c r="JGF227" s="2"/>
      <c r="JGG227" s="2"/>
      <c r="JGH227" s="2"/>
      <c r="JGI227" s="2"/>
      <c r="JGJ227" s="2"/>
      <c r="JGK227" s="2"/>
      <c r="JGL227" s="2"/>
      <c r="JGM227" s="2"/>
      <c r="JGN227" s="2"/>
      <c r="JGO227" s="2"/>
      <c r="JGP227" s="2"/>
      <c r="JGQ227" s="2"/>
      <c r="JGR227" s="2"/>
      <c r="JGS227" s="2"/>
      <c r="JGT227" s="2"/>
      <c r="JGU227" s="2"/>
      <c r="JGV227" s="2"/>
      <c r="JGW227" s="2"/>
      <c r="JGX227" s="2"/>
      <c r="JGY227" s="2"/>
      <c r="JGZ227" s="2"/>
      <c r="JHA227" s="2"/>
      <c r="JHB227" s="2"/>
      <c r="JHC227" s="2"/>
      <c r="JHD227" s="2"/>
      <c r="JHE227" s="2"/>
      <c r="JHF227" s="2"/>
      <c r="JHG227" s="2"/>
      <c r="JHH227" s="2"/>
      <c r="JHI227" s="2"/>
      <c r="JHJ227" s="2"/>
      <c r="JHK227" s="2"/>
      <c r="JHL227" s="2"/>
      <c r="JHM227" s="2"/>
      <c r="JHN227" s="2"/>
      <c r="JHO227" s="2"/>
      <c r="JHP227" s="2"/>
      <c r="JHQ227" s="2"/>
      <c r="JHR227" s="2"/>
      <c r="JHS227" s="2"/>
      <c r="JHT227" s="2"/>
      <c r="JHU227" s="2"/>
      <c r="JHV227" s="2"/>
      <c r="JHW227" s="2"/>
      <c r="JHX227" s="2"/>
      <c r="JHY227" s="2"/>
      <c r="JHZ227" s="2"/>
      <c r="JIA227" s="2"/>
      <c r="JIB227" s="2"/>
      <c r="JIC227" s="2"/>
      <c r="JID227" s="2"/>
      <c r="JIE227" s="2"/>
      <c r="JIF227" s="2"/>
      <c r="JIG227" s="2"/>
      <c r="JIH227" s="2"/>
      <c r="JII227" s="2"/>
      <c r="JIJ227" s="2"/>
      <c r="JIK227" s="2"/>
      <c r="JIL227" s="2"/>
      <c r="JIM227" s="2"/>
      <c r="JIN227" s="2"/>
      <c r="JIO227" s="2"/>
      <c r="JIP227" s="2"/>
      <c r="JIQ227" s="2"/>
      <c r="JIR227" s="2"/>
      <c r="JIS227" s="2"/>
      <c r="JIT227" s="2"/>
      <c r="JIU227" s="2"/>
      <c r="JIV227" s="2"/>
      <c r="JIW227" s="2"/>
      <c r="JIX227" s="2"/>
      <c r="JIY227" s="2"/>
      <c r="JIZ227" s="2"/>
      <c r="JJA227" s="2"/>
      <c r="JJB227" s="2"/>
      <c r="JJC227" s="2"/>
      <c r="JJD227" s="2"/>
      <c r="JJE227" s="2"/>
      <c r="JJF227" s="2"/>
      <c r="JJG227" s="2"/>
      <c r="JJH227" s="2"/>
      <c r="JJI227" s="2"/>
      <c r="JJJ227" s="2"/>
      <c r="JJK227" s="2"/>
      <c r="JJL227" s="2"/>
      <c r="JJM227" s="2"/>
      <c r="JJN227" s="2"/>
      <c r="JJO227" s="2"/>
      <c r="JJP227" s="2"/>
      <c r="JJQ227" s="2"/>
      <c r="JJR227" s="2"/>
      <c r="JJS227" s="2"/>
      <c r="JJT227" s="2"/>
      <c r="JJU227" s="2"/>
      <c r="JJV227" s="2"/>
      <c r="JJW227" s="2"/>
      <c r="JJX227" s="2"/>
      <c r="JJY227" s="2"/>
      <c r="JJZ227" s="2"/>
      <c r="JKA227" s="2"/>
      <c r="JKB227" s="2"/>
      <c r="JKC227" s="2"/>
      <c r="JKD227" s="2"/>
      <c r="JKE227" s="2"/>
      <c r="JKF227" s="2"/>
      <c r="JKG227" s="2"/>
      <c r="JKH227" s="2"/>
      <c r="JKI227" s="2"/>
      <c r="JKJ227" s="2"/>
      <c r="JKK227" s="2"/>
      <c r="JKL227" s="2"/>
      <c r="JKM227" s="2"/>
      <c r="JKN227" s="2"/>
      <c r="JKO227" s="2"/>
      <c r="JKP227" s="2"/>
      <c r="JKQ227" s="2"/>
      <c r="JKR227" s="2"/>
      <c r="JKS227" s="2"/>
      <c r="JKT227" s="2"/>
      <c r="JKU227" s="2"/>
      <c r="JKV227" s="2"/>
      <c r="JKW227" s="2"/>
      <c r="JKX227" s="2"/>
      <c r="JKY227" s="2"/>
      <c r="JKZ227" s="2"/>
      <c r="JLA227" s="2"/>
      <c r="JLB227" s="2"/>
      <c r="JLC227" s="2"/>
      <c r="JLD227" s="2"/>
      <c r="JLE227" s="2"/>
      <c r="JLF227" s="2"/>
      <c r="JLG227" s="2"/>
      <c r="JLH227" s="2"/>
      <c r="JLI227" s="2"/>
      <c r="JLJ227" s="2"/>
      <c r="JLK227" s="2"/>
      <c r="JLL227" s="2"/>
      <c r="JLM227" s="2"/>
      <c r="JLN227" s="2"/>
      <c r="JLO227" s="2"/>
      <c r="JLP227" s="2"/>
      <c r="JLQ227" s="2"/>
      <c r="JLR227" s="2"/>
      <c r="JLS227" s="2"/>
      <c r="JLT227" s="2"/>
      <c r="JLU227" s="2"/>
      <c r="JLV227" s="2"/>
      <c r="JLW227" s="2"/>
      <c r="JLX227" s="2"/>
      <c r="JLY227" s="2"/>
      <c r="JLZ227" s="2"/>
      <c r="JMA227" s="2"/>
      <c r="JMB227" s="2"/>
      <c r="JMC227" s="2"/>
      <c r="JMD227" s="2"/>
      <c r="JME227" s="2"/>
      <c r="JMF227" s="2"/>
      <c r="JMG227" s="2"/>
      <c r="JMH227" s="2"/>
      <c r="JMI227" s="2"/>
      <c r="JMJ227" s="2"/>
      <c r="JMK227" s="2"/>
      <c r="JML227" s="2"/>
      <c r="JMM227" s="2"/>
      <c r="JMN227" s="2"/>
      <c r="JMO227" s="2"/>
      <c r="JMP227" s="2"/>
      <c r="JMQ227" s="2"/>
      <c r="JMR227" s="2"/>
      <c r="JMS227" s="2"/>
      <c r="JMT227" s="2"/>
      <c r="JMU227" s="2"/>
      <c r="JMV227" s="2"/>
      <c r="JMW227" s="2"/>
      <c r="JMX227" s="2"/>
      <c r="JMY227" s="2"/>
      <c r="JMZ227" s="2"/>
      <c r="JNA227" s="2"/>
      <c r="JNB227" s="2"/>
      <c r="JNC227" s="2"/>
      <c r="JND227" s="2"/>
      <c r="JNE227" s="2"/>
      <c r="JNF227" s="2"/>
      <c r="JNG227" s="2"/>
      <c r="JNH227" s="2"/>
      <c r="JNI227" s="2"/>
      <c r="JNJ227" s="2"/>
      <c r="JNK227" s="2"/>
      <c r="JNL227" s="2"/>
      <c r="JNM227" s="2"/>
      <c r="JNN227" s="2"/>
      <c r="JNO227" s="2"/>
      <c r="JNP227" s="2"/>
      <c r="JNQ227" s="2"/>
      <c r="JNR227" s="2"/>
      <c r="JNS227" s="2"/>
      <c r="JNT227" s="2"/>
      <c r="JNU227" s="2"/>
      <c r="JNV227" s="2"/>
      <c r="JNW227" s="2"/>
      <c r="JNX227" s="2"/>
      <c r="JNY227" s="2"/>
      <c r="JNZ227" s="2"/>
      <c r="JOA227" s="2"/>
      <c r="JOB227" s="2"/>
      <c r="JOC227" s="2"/>
      <c r="JOD227" s="2"/>
      <c r="JOE227" s="2"/>
      <c r="JOF227" s="2"/>
      <c r="JOG227" s="2"/>
      <c r="JOH227" s="2"/>
      <c r="JOI227" s="2"/>
      <c r="JOJ227" s="2"/>
      <c r="JOK227" s="2"/>
      <c r="JOL227" s="2"/>
      <c r="JOM227" s="2"/>
      <c r="JON227" s="2"/>
      <c r="JOO227" s="2"/>
      <c r="JOP227" s="2"/>
      <c r="JOQ227" s="2"/>
      <c r="JOR227" s="2"/>
      <c r="JOS227" s="2"/>
      <c r="JOT227" s="2"/>
      <c r="JOU227" s="2"/>
      <c r="JOV227" s="2"/>
      <c r="JOW227" s="2"/>
      <c r="JOX227" s="2"/>
      <c r="JOY227" s="2"/>
      <c r="JOZ227" s="2"/>
      <c r="JPA227" s="2"/>
      <c r="JPB227" s="2"/>
      <c r="JPC227" s="2"/>
      <c r="JPD227" s="2"/>
      <c r="JPE227" s="2"/>
      <c r="JPF227" s="2"/>
      <c r="JPG227" s="2"/>
      <c r="JPH227" s="2"/>
      <c r="JPI227" s="2"/>
      <c r="JPJ227" s="2"/>
      <c r="JPK227" s="2"/>
      <c r="JPL227" s="2"/>
      <c r="JPM227" s="2"/>
      <c r="JPN227" s="2"/>
      <c r="JPO227" s="2"/>
      <c r="JPP227" s="2"/>
      <c r="JPQ227" s="2"/>
      <c r="JPR227" s="2"/>
      <c r="JPS227" s="2"/>
      <c r="JPT227" s="2"/>
      <c r="JPU227" s="2"/>
      <c r="JPV227" s="2"/>
      <c r="JPW227" s="2"/>
      <c r="JPX227" s="2"/>
      <c r="JPY227" s="2"/>
      <c r="JPZ227" s="2"/>
      <c r="JQA227" s="2"/>
      <c r="JQB227" s="2"/>
      <c r="JQC227" s="2"/>
      <c r="JQD227" s="2"/>
      <c r="JQE227" s="2"/>
      <c r="JQF227" s="2"/>
      <c r="JQG227" s="2"/>
      <c r="JQH227" s="2"/>
      <c r="JQI227" s="2"/>
      <c r="JQJ227" s="2"/>
      <c r="JQK227" s="2"/>
      <c r="JQL227" s="2"/>
      <c r="JQM227" s="2"/>
      <c r="JQN227" s="2"/>
      <c r="JQO227" s="2"/>
      <c r="JQP227" s="2"/>
      <c r="JQQ227" s="2"/>
      <c r="JQR227" s="2"/>
      <c r="JQS227" s="2"/>
      <c r="JQT227" s="2"/>
      <c r="JQU227" s="2"/>
      <c r="JQV227" s="2"/>
      <c r="JQW227" s="2"/>
      <c r="JQX227" s="2"/>
      <c r="JQY227" s="2"/>
      <c r="JQZ227" s="2"/>
      <c r="JRA227" s="2"/>
      <c r="JRB227" s="2"/>
      <c r="JRC227" s="2"/>
      <c r="JRD227" s="2"/>
      <c r="JRE227" s="2"/>
      <c r="JRF227" s="2"/>
      <c r="JRG227" s="2"/>
      <c r="JRH227" s="2"/>
      <c r="JRI227" s="2"/>
      <c r="JRJ227" s="2"/>
      <c r="JRK227" s="2"/>
      <c r="JRL227" s="2"/>
      <c r="JRM227" s="2"/>
      <c r="JRN227" s="2"/>
      <c r="JRO227" s="2"/>
      <c r="JRP227" s="2"/>
      <c r="JRQ227" s="2"/>
      <c r="JRR227" s="2"/>
      <c r="JRS227" s="2"/>
      <c r="JRT227" s="2"/>
      <c r="JRU227" s="2"/>
      <c r="JRV227" s="2"/>
      <c r="JRW227" s="2"/>
      <c r="JRX227" s="2"/>
      <c r="JRY227" s="2"/>
      <c r="JRZ227" s="2"/>
      <c r="JSA227" s="2"/>
      <c r="JSB227" s="2"/>
      <c r="JSC227" s="2"/>
      <c r="JSD227" s="2"/>
      <c r="JSE227" s="2"/>
      <c r="JSF227" s="2"/>
      <c r="JSG227" s="2"/>
      <c r="JSH227" s="2"/>
      <c r="JSI227" s="2"/>
      <c r="JSJ227" s="2"/>
      <c r="JSK227" s="2"/>
      <c r="JSL227" s="2"/>
      <c r="JSM227" s="2"/>
      <c r="JSN227" s="2"/>
      <c r="JSO227" s="2"/>
      <c r="JSP227" s="2"/>
      <c r="JSQ227" s="2"/>
      <c r="JSR227" s="2"/>
      <c r="JSS227" s="2"/>
      <c r="JST227" s="2"/>
      <c r="JSU227" s="2"/>
      <c r="JSV227" s="2"/>
      <c r="JSW227" s="2"/>
      <c r="JSX227" s="2"/>
      <c r="JSY227" s="2"/>
      <c r="JSZ227" s="2"/>
      <c r="JTA227" s="2"/>
      <c r="JTB227" s="2"/>
      <c r="JTC227" s="2"/>
      <c r="JTD227" s="2"/>
      <c r="JTE227" s="2"/>
      <c r="JTF227" s="2"/>
      <c r="JTG227" s="2"/>
      <c r="JTH227" s="2"/>
      <c r="JTI227" s="2"/>
      <c r="JTJ227" s="2"/>
      <c r="JTK227" s="2"/>
      <c r="JTL227" s="2"/>
      <c r="JTM227" s="2"/>
      <c r="JTN227" s="2"/>
      <c r="JTO227" s="2"/>
      <c r="JTP227" s="2"/>
      <c r="JTQ227" s="2"/>
      <c r="JTR227" s="2"/>
      <c r="JTS227" s="2"/>
      <c r="JTT227" s="2"/>
      <c r="JTU227" s="2"/>
      <c r="JTV227" s="2"/>
      <c r="JTW227" s="2"/>
      <c r="JTX227" s="2"/>
      <c r="JTY227" s="2"/>
      <c r="JTZ227" s="2"/>
      <c r="JUA227" s="2"/>
      <c r="JUB227" s="2"/>
      <c r="JUC227" s="2"/>
      <c r="JUD227" s="2"/>
      <c r="JUE227" s="2"/>
      <c r="JUF227" s="2"/>
      <c r="JUG227" s="2"/>
      <c r="JUH227" s="2"/>
      <c r="JUI227" s="2"/>
      <c r="JUJ227" s="2"/>
      <c r="JUK227" s="2"/>
      <c r="JUL227" s="2"/>
      <c r="JUM227" s="2"/>
      <c r="JUN227" s="2"/>
      <c r="JUO227" s="2"/>
      <c r="JUP227" s="2"/>
      <c r="JUQ227" s="2"/>
      <c r="JUR227" s="2"/>
      <c r="JUS227" s="2"/>
      <c r="JUT227" s="2"/>
      <c r="JUU227" s="2"/>
      <c r="JUV227" s="2"/>
      <c r="JUW227" s="2"/>
      <c r="JUX227" s="2"/>
      <c r="JUY227" s="2"/>
      <c r="JUZ227" s="2"/>
      <c r="JVA227" s="2"/>
      <c r="JVB227" s="2"/>
      <c r="JVC227" s="2"/>
      <c r="JVD227" s="2"/>
      <c r="JVE227" s="2"/>
      <c r="JVF227" s="2"/>
      <c r="JVG227" s="2"/>
      <c r="JVH227" s="2"/>
      <c r="JVI227" s="2"/>
      <c r="JVJ227" s="2"/>
      <c r="JVK227" s="2"/>
      <c r="JVL227" s="2"/>
      <c r="JVM227" s="2"/>
      <c r="JVN227" s="2"/>
      <c r="JVO227" s="2"/>
      <c r="JVP227" s="2"/>
      <c r="JVQ227" s="2"/>
      <c r="JVR227" s="2"/>
      <c r="JVS227" s="2"/>
      <c r="JVT227" s="2"/>
      <c r="JVU227" s="2"/>
      <c r="JVV227" s="2"/>
      <c r="JVW227" s="2"/>
      <c r="JVX227" s="2"/>
      <c r="JVY227" s="2"/>
      <c r="JVZ227" s="2"/>
      <c r="JWA227" s="2"/>
      <c r="JWB227" s="2"/>
      <c r="JWC227" s="2"/>
      <c r="JWD227" s="2"/>
      <c r="JWE227" s="2"/>
      <c r="JWF227" s="2"/>
      <c r="JWG227" s="2"/>
      <c r="JWH227" s="2"/>
      <c r="JWI227" s="2"/>
      <c r="JWJ227" s="2"/>
      <c r="JWK227" s="2"/>
      <c r="JWL227" s="2"/>
      <c r="JWM227" s="2"/>
      <c r="JWN227" s="2"/>
      <c r="JWO227" s="2"/>
      <c r="JWP227" s="2"/>
      <c r="JWQ227" s="2"/>
      <c r="JWR227" s="2"/>
      <c r="JWS227" s="2"/>
      <c r="JWT227" s="2"/>
      <c r="JWU227" s="2"/>
      <c r="JWV227" s="2"/>
      <c r="JWW227" s="2"/>
      <c r="JWX227" s="2"/>
      <c r="JWY227" s="2"/>
      <c r="JWZ227" s="2"/>
      <c r="JXA227" s="2"/>
      <c r="JXB227" s="2"/>
      <c r="JXC227" s="2"/>
      <c r="JXD227" s="2"/>
      <c r="JXE227" s="2"/>
      <c r="JXF227" s="2"/>
      <c r="JXG227" s="2"/>
      <c r="JXH227" s="2"/>
      <c r="JXI227" s="2"/>
      <c r="JXJ227" s="2"/>
      <c r="JXK227" s="2"/>
      <c r="JXL227" s="2"/>
      <c r="JXM227" s="2"/>
      <c r="JXN227" s="2"/>
      <c r="JXO227" s="2"/>
      <c r="JXP227" s="2"/>
      <c r="JXQ227" s="2"/>
      <c r="JXR227" s="2"/>
      <c r="JXS227" s="2"/>
      <c r="JXT227" s="2"/>
      <c r="JXU227" s="2"/>
      <c r="JXV227" s="2"/>
      <c r="JXW227" s="2"/>
      <c r="JXX227" s="2"/>
      <c r="JXY227" s="2"/>
      <c r="JXZ227" s="2"/>
      <c r="JYA227" s="2"/>
      <c r="JYB227" s="2"/>
      <c r="JYC227" s="2"/>
      <c r="JYD227" s="2"/>
      <c r="JYE227" s="2"/>
      <c r="JYF227" s="2"/>
      <c r="JYG227" s="2"/>
      <c r="JYH227" s="2"/>
      <c r="JYI227" s="2"/>
      <c r="JYJ227" s="2"/>
      <c r="JYK227" s="2"/>
      <c r="JYL227" s="2"/>
      <c r="JYM227" s="2"/>
      <c r="JYN227" s="2"/>
      <c r="JYO227" s="2"/>
      <c r="JYP227" s="2"/>
      <c r="JYQ227" s="2"/>
      <c r="JYR227" s="2"/>
      <c r="JYS227" s="2"/>
      <c r="JYT227" s="2"/>
      <c r="JYU227" s="2"/>
      <c r="JYV227" s="2"/>
      <c r="JYW227" s="2"/>
      <c r="JYX227" s="2"/>
      <c r="JYY227" s="2"/>
      <c r="JYZ227" s="2"/>
      <c r="JZA227" s="2"/>
      <c r="JZB227" s="2"/>
      <c r="JZC227" s="2"/>
      <c r="JZD227" s="2"/>
      <c r="JZE227" s="2"/>
      <c r="JZF227" s="2"/>
      <c r="JZG227" s="2"/>
      <c r="JZH227" s="2"/>
      <c r="JZI227" s="2"/>
      <c r="JZJ227" s="2"/>
      <c r="JZK227" s="2"/>
      <c r="JZL227" s="2"/>
      <c r="JZM227" s="2"/>
      <c r="JZN227" s="2"/>
      <c r="JZO227" s="2"/>
      <c r="JZP227" s="2"/>
      <c r="JZQ227" s="2"/>
      <c r="JZR227" s="2"/>
      <c r="JZS227" s="2"/>
      <c r="JZT227" s="2"/>
      <c r="JZU227" s="2"/>
      <c r="JZV227" s="2"/>
      <c r="JZW227" s="2"/>
      <c r="JZX227" s="2"/>
      <c r="JZY227" s="2"/>
      <c r="JZZ227" s="2"/>
      <c r="KAA227" s="2"/>
      <c r="KAB227" s="2"/>
      <c r="KAC227" s="2"/>
      <c r="KAD227" s="2"/>
      <c r="KAE227" s="2"/>
      <c r="KAF227" s="2"/>
      <c r="KAG227" s="2"/>
      <c r="KAH227" s="2"/>
      <c r="KAI227" s="2"/>
      <c r="KAJ227" s="2"/>
      <c r="KAK227" s="2"/>
      <c r="KAL227" s="2"/>
      <c r="KAM227" s="2"/>
      <c r="KAN227" s="2"/>
      <c r="KAO227" s="2"/>
      <c r="KAP227" s="2"/>
      <c r="KAQ227" s="2"/>
      <c r="KAR227" s="2"/>
      <c r="KAS227" s="2"/>
      <c r="KAT227" s="2"/>
      <c r="KAU227" s="2"/>
      <c r="KAV227" s="2"/>
      <c r="KAW227" s="2"/>
      <c r="KAX227" s="2"/>
      <c r="KAY227" s="2"/>
      <c r="KAZ227" s="2"/>
      <c r="KBA227" s="2"/>
      <c r="KBB227" s="2"/>
      <c r="KBC227" s="2"/>
      <c r="KBD227" s="2"/>
      <c r="KBE227" s="2"/>
      <c r="KBF227" s="2"/>
      <c r="KBG227" s="2"/>
      <c r="KBH227" s="2"/>
      <c r="KBI227" s="2"/>
      <c r="KBJ227" s="2"/>
      <c r="KBK227" s="2"/>
      <c r="KBL227" s="2"/>
      <c r="KBM227" s="2"/>
      <c r="KBN227" s="2"/>
      <c r="KBO227" s="2"/>
      <c r="KBP227" s="2"/>
      <c r="KBQ227" s="2"/>
      <c r="KBR227" s="2"/>
      <c r="KBS227" s="2"/>
      <c r="KBT227" s="2"/>
      <c r="KBU227" s="2"/>
      <c r="KBV227" s="2"/>
      <c r="KBW227" s="2"/>
      <c r="KBX227" s="2"/>
      <c r="KBY227" s="2"/>
      <c r="KBZ227" s="2"/>
      <c r="KCA227" s="2"/>
      <c r="KCB227" s="2"/>
      <c r="KCC227" s="2"/>
      <c r="KCD227" s="2"/>
      <c r="KCE227" s="2"/>
      <c r="KCF227" s="2"/>
      <c r="KCG227" s="2"/>
      <c r="KCH227" s="2"/>
      <c r="KCI227" s="2"/>
      <c r="KCJ227" s="2"/>
      <c r="KCK227" s="2"/>
      <c r="KCL227" s="2"/>
      <c r="KCM227" s="2"/>
      <c r="KCN227" s="2"/>
      <c r="KCO227" s="2"/>
      <c r="KCP227" s="2"/>
      <c r="KCQ227" s="2"/>
      <c r="KCR227" s="2"/>
      <c r="KCS227" s="2"/>
      <c r="KCT227" s="2"/>
      <c r="KCU227" s="2"/>
      <c r="KCV227" s="2"/>
      <c r="KCW227" s="2"/>
      <c r="KCX227" s="2"/>
      <c r="KCY227" s="2"/>
      <c r="KCZ227" s="2"/>
      <c r="KDA227" s="2"/>
      <c r="KDB227" s="2"/>
      <c r="KDC227" s="2"/>
      <c r="KDD227" s="2"/>
      <c r="KDE227" s="2"/>
      <c r="KDF227" s="2"/>
      <c r="KDG227" s="2"/>
      <c r="KDH227" s="2"/>
      <c r="KDI227" s="2"/>
      <c r="KDJ227" s="2"/>
      <c r="KDK227" s="2"/>
      <c r="KDL227" s="2"/>
      <c r="KDM227" s="2"/>
      <c r="KDN227" s="2"/>
      <c r="KDO227" s="2"/>
      <c r="KDP227" s="2"/>
      <c r="KDQ227" s="2"/>
      <c r="KDR227" s="2"/>
      <c r="KDS227" s="2"/>
      <c r="KDT227" s="2"/>
      <c r="KDU227" s="2"/>
      <c r="KDV227" s="2"/>
      <c r="KDW227" s="2"/>
      <c r="KDX227" s="2"/>
      <c r="KDY227" s="2"/>
      <c r="KDZ227" s="2"/>
      <c r="KEA227" s="2"/>
      <c r="KEB227" s="2"/>
      <c r="KEC227" s="2"/>
      <c r="KED227" s="2"/>
      <c r="KEE227" s="2"/>
      <c r="KEF227" s="2"/>
      <c r="KEG227" s="2"/>
      <c r="KEH227" s="2"/>
      <c r="KEI227" s="2"/>
      <c r="KEJ227" s="2"/>
      <c r="KEK227" s="2"/>
      <c r="KEL227" s="2"/>
      <c r="KEM227" s="2"/>
      <c r="KEN227" s="2"/>
      <c r="KEO227" s="2"/>
      <c r="KEP227" s="2"/>
      <c r="KEQ227" s="2"/>
      <c r="KER227" s="2"/>
      <c r="KES227" s="2"/>
      <c r="KET227" s="2"/>
      <c r="KEU227" s="2"/>
      <c r="KEV227" s="2"/>
      <c r="KEW227" s="2"/>
      <c r="KEX227" s="2"/>
      <c r="KEY227" s="2"/>
      <c r="KEZ227" s="2"/>
      <c r="KFA227" s="2"/>
      <c r="KFB227" s="2"/>
      <c r="KFC227" s="2"/>
      <c r="KFD227" s="2"/>
      <c r="KFE227" s="2"/>
      <c r="KFF227" s="2"/>
      <c r="KFG227" s="2"/>
      <c r="KFH227" s="2"/>
      <c r="KFI227" s="2"/>
      <c r="KFJ227" s="2"/>
      <c r="KFK227" s="2"/>
      <c r="KFL227" s="2"/>
      <c r="KFM227" s="2"/>
      <c r="KFN227" s="2"/>
      <c r="KFO227" s="2"/>
      <c r="KFP227" s="2"/>
      <c r="KFQ227" s="2"/>
      <c r="KFR227" s="2"/>
      <c r="KFS227" s="2"/>
      <c r="KFT227" s="2"/>
      <c r="KFU227" s="2"/>
      <c r="KFV227" s="2"/>
      <c r="KFW227" s="2"/>
      <c r="KFX227" s="2"/>
      <c r="KFY227" s="2"/>
      <c r="KFZ227" s="2"/>
      <c r="KGA227" s="2"/>
      <c r="KGB227" s="2"/>
      <c r="KGC227" s="2"/>
      <c r="KGD227" s="2"/>
      <c r="KGE227" s="2"/>
      <c r="KGF227" s="2"/>
      <c r="KGG227" s="2"/>
      <c r="KGH227" s="2"/>
      <c r="KGI227" s="2"/>
      <c r="KGJ227" s="2"/>
      <c r="KGK227" s="2"/>
      <c r="KGL227" s="2"/>
      <c r="KGM227" s="2"/>
      <c r="KGN227" s="2"/>
      <c r="KGO227" s="2"/>
      <c r="KGP227" s="2"/>
      <c r="KGQ227" s="2"/>
      <c r="KGR227" s="2"/>
      <c r="KGS227" s="2"/>
      <c r="KGT227" s="2"/>
      <c r="KGU227" s="2"/>
      <c r="KGV227" s="2"/>
      <c r="KGW227" s="2"/>
      <c r="KGX227" s="2"/>
      <c r="KGY227" s="2"/>
      <c r="KGZ227" s="2"/>
      <c r="KHA227" s="2"/>
      <c r="KHB227" s="2"/>
      <c r="KHC227" s="2"/>
      <c r="KHD227" s="2"/>
      <c r="KHE227" s="2"/>
      <c r="KHF227" s="2"/>
      <c r="KHG227" s="2"/>
      <c r="KHH227" s="2"/>
      <c r="KHI227" s="2"/>
      <c r="KHJ227" s="2"/>
      <c r="KHK227" s="2"/>
      <c r="KHL227" s="2"/>
      <c r="KHM227" s="2"/>
      <c r="KHN227" s="2"/>
      <c r="KHO227" s="2"/>
      <c r="KHP227" s="2"/>
      <c r="KHQ227" s="2"/>
      <c r="KHR227" s="2"/>
      <c r="KHS227" s="2"/>
      <c r="KHT227" s="2"/>
      <c r="KHU227" s="2"/>
      <c r="KHV227" s="2"/>
      <c r="KHW227" s="2"/>
      <c r="KHX227" s="2"/>
      <c r="KHY227" s="2"/>
      <c r="KHZ227" s="2"/>
      <c r="KIA227" s="2"/>
      <c r="KIB227" s="2"/>
      <c r="KIC227" s="2"/>
      <c r="KID227" s="2"/>
      <c r="KIE227" s="2"/>
      <c r="KIF227" s="2"/>
      <c r="KIG227" s="2"/>
      <c r="KIH227" s="2"/>
      <c r="KII227" s="2"/>
      <c r="KIJ227" s="2"/>
      <c r="KIK227" s="2"/>
      <c r="KIL227" s="2"/>
      <c r="KIM227" s="2"/>
      <c r="KIN227" s="2"/>
      <c r="KIO227" s="2"/>
      <c r="KIP227" s="2"/>
      <c r="KIQ227" s="2"/>
      <c r="KIR227" s="2"/>
      <c r="KIS227" s="2"/>
      <c r="KIT227" s="2"/>
      <c r="KIU227" s="2"/>
      <c r="KIV227" s="2"/>
      <c r="KIW227" s="2"/>
      <c r="KIX227" s="2"/>
      <c r="KIY227" s="2"/>
      <c r="KIZ227" s="2"/>
      <c r="KJA227" s="2"/>
      <c r="KJB227" s="2"/>
      <c r="KJC227" s="2"/>
      <c r="KJD227" s="2"/>
      <c r="KJE227" s="2"/>
      <c r="KJF227" s="2"/>
      <c r="KJG227" s="2"/>
      <c r="KJH227" s="2"/>
      <c r="KJI227" s="2"/>
      <c r="KJJ227" s="2"/>
      <c r="KJK227" s="2"/>
      <c r="KJL227" s="2"/>
      <c r="KJM227" s="2"/>
      <c r="KJN227" s="2"/>
      <c r="KJO227" s="2"/>
      <c r="KJP227" s="2"/>
      <c r="KJQ227" s="2"/>
      <c r="KJR227" s="2"/>
      <c r="KJS227" s="2"/>
      <c r="KJT227" s="2"/>
      <c r="KJU227" s="2"/>
      <c r="KJV227" s="2"/>
      <c r="KJW227" s="2"/>
      <c r="KJX227" s="2"/>
      <c r="KJY227" s="2"/>
      <c r="KJZ227" s="2"/>
      <c r="KKA227" s="2"/>
      <c r="KKB227" s="2"/>
      <c r="KKC227" s="2"/>
      <c r="KKD227" s="2"/>
      <c r="KKE227" s="2"/>
      <c r="KKF227" s="2"/>
      <c r="KKG227" s="2"/>
      <c r="KKH227" s="2"/>
      <c r="KKI227" s="2"/>
      <c r="KKJ227" s="2"/>
      <c r="KKK227" s="2"/>
      <c r="KKL227" s="2"/>
      <c r="KKM227" s="2"/>
      <c r="KKN227" s="2"/>
      <c r="KKO227" s="2"/>
      <c r="KKP227" s="2"/>
      <c r="KKQ227" s="2"/>
      <c r="KKR227" s="2"/>
      <c r="KKS227" s="2"/>
      <c r="KKT227" s="2"/>
      <c r="KKU227" s="2"/>
      <c r="KKV227" s="2"/>
      <c r="KKW227" s="2"/>
      <c r="KKX227" s="2"/>
      <c r="KKY227" s="2"/>
      <c r="KKZ227" s="2"/>
      <c r="KLA227" s="2"/>
      <c r="KLB227" s="2"/>
      <c r="KLC227" s="2"/>
      <c r="KLD227" s="2"/>
      <c r="KLE227" s="2"/>
      <c r="KLF227" s="2"/>
      <c r="KLG227" s="2"/>
      <c r="KLH227" s="2"/>
      <c r="KLI227" s="2"/>
      <c r="KLJ227" s="2"/>
      <c r="KLK227" s="2"/>
      <c r="KLL227" s="2"/>
      <c r="KLM227" s="2"/>
      <c r="KLN227" s="2"/>
      <c r="KLO227" s="2"/>
      <c r="KLP227" s="2"/>
      <c r="KLQ227" s="2"/>
      <c r="KLR227" s="2"/>
      <c r="KLS227" s="2"/>
      <c r="KLT227" s="2"/>
      <c r="KLU227" s="2"/>
      <c r="KLV227" s="2"/>
      <c r="KLW227" s="2"/>
      <c r="KLX227" s="2"/>
      <c r="KLY227" s="2"/>
      <c r="KLZ227" s="2"/>
      <c r="KMA227" s="2"/>
      <c r="KMB227" s="2"/>
      <c r="KMC227" s="2"/>
      <c r="KMD227" s="2"/>
      <c r="KME227" s="2"/>
      <c r="KMF227" s="2"/>
      <c r="KMG227" s="2"/>
      <c r="KMH227" s="2"/>
      <c r="KMI227" s="2"/>
      <c r="KMJ227" s="2"/>
      <c r="KMK227" s="2"/>
      <c r="KML227" s="2"/>
      <c r="KMM227" s="2"/>
      <c r="KMN227" s="2"/>
      <c r="KMO227" s="2"/>
      <c r="KMP227" s="2"/>
      <c r="KMQ227" s="2"/>
      <c r="KMR227" s="2"/>
      <c r="KMS227" s="2"/>
      <c r="KMT227" s="2"/>
      <c r="KMU227" s="2"/>
      <c r="KMV227" s="2"/>
      <c r="KMW227" s="2"/>
      <c r="KMX227" s="2"/>
      <c r="KMY227" s="2"/>
      <c r="KMZ227" s="2"/>
      <c r="KNA227" s="2"/>
      <c r="KNB227" s="2"/>
      <c r="KNC227" s="2"/>
      <c r="KND227" s="2"/>
      <c r="KNE227" s="2"/>
      <c r="KNF227" s="2"/>
      <c r="KNG227" s="2"/>
      <c r="KNH227" s="2"/>
      <c r="KNI227" s="2"/>
      <c r="KNJ227" s="2"/>
      <c r="KNK227" s="2"/>
      <c r="KNL227" s="2"/>
      <c r="KNM227" s="2"/>
      <c r="KNN227" s="2"/>
      <c r="KNO227" s="2"/>
      <c r="KNP227" s="2"/>
      <c r="KNQ227" s="2"/>
      <c r="KNR227" s="2"/>
      <c r="KNS227" s="2"/>
      <c r="KNT227" s="2"/>
      <c r="KNU227" s="2"/>
      <c r="KNV227" s="2"/>
      <c r="KNW227" s="2"/>
      <c r="KNX227" s="2"/>
      <c r="KNY227" s="2"/>
      <c r="KNZ227" s="2"/>
      <c r="KOA227" s="2"/>
      <c r="KOB227" s="2"/>
      <c r="KOC227" s="2"/>
      <c r="KOD227" s="2"/>
      <c r="KOE227" s="2"/>
      <c r="KOF227" s="2"/>
      <c r="KOG227" s="2"/>
      <c r="KOH227" s="2"/>
      <c r="KOI227" s="2"/>
      <c r="KOJ227" s="2"/>
      <c r="KOK227" s="2"/>
      <c r="KOL227" s="2"/>
      <c r="KOM227" s="2"/>
      <c r="KON227" s="2"/>
      <c r="KOO227" s="2"/>
      <c r="KOP227" s="2"/>
      <c r="KOQ227" s="2"/>
      <c r="KOR227" s="2"/>
      <c r="KOS227" s="2"/>
      <c r="KOT227" s="2"/>
      <c r="KOU227" s="2"/>
      <c r="KOV227" s="2"/>
      <c r="KOW227" s="2"/>
      <c r="KOX227" s="2"/>
      <c r="KOY227" s="2"/>
      <c r="KOZ227" s="2"/>
      <c r="KPA227" s="2"/>
      <c r="KPB227" s="2"/>
      <c r="KPC227" s="2"/>
      <c r="KPD227" s="2"/>
      <c r="KPE227" s="2"/>
      <c r="KPF227" s="2"/>
      <c r="KPG227" s="2"/>
      <c r="KPH227" s="2"/>
      <c r="KPI227" s="2"/>
      <c r="KPJ227" s="2"/>
      <c r="KPK227" s="2"/>
      <c r="KPL227" s="2"/>
      <c r="KPM227" s="2"/>
      <c r="KPN227" s="2"/>
      <c r="KPO227" s="2"/>
      <c r="KPP227" s="2"/>
      <c r="KPQ227" s="2"/>
      <c r="KPR227" s="2"/>
      <c r="KPS227" s="2"/>
      <c r="KPT227" s="2"/>
      <c r="KPU227" s="2"/>
      <c r="KPV227" s="2"/>
      <c r="KPW227" s="2"/>
      <c r="KPX227" s="2"/>
      <c r="KPY227" s="2"/>
      <c r="KPZ227" s="2"/>
      <c r="KQA227" s="2"/>
      <c r="KQB227" s="2"/>
      <c r="KQC227" s="2"/>
      <c r="KQD227" s="2"/>
      <c r="KQE227" s="2"/>
      <c r="KQF227" s="2"/>
      <c r="KQG227" s="2"/>
      <c r="KQH227" s="2"/>
      <c r="KQI227" s="2"/>
      <c r="KQJ227" s="2"/>
      <c r="KQK227" s="2"/>
      <c r="KQL227" s="2"/>
      <c r="KQM227" s="2"/>
      <c r="KQN227" s="2"/>
      <c r="KQO227" s="2"/>
      <c r="KQP227" s="2"/>
      <c r="KQQ227" s="2"/>
      <c r="KQR227" s="2"/>
      <c r="KQS227" s="2"/>
      <c r="KQT227" s="2"/>
      <c r="KQU227" s="2"/>
      <c r="KQV227" s="2"/>
      <c r="KQW227" s="2"/>
      <c r="KQX227" s="2"/>
      <c r="KQY227" s="2"/>
      <c r="KQZ227" s="2"/>
      <c r="KRA227" s="2"/>
      <c r="KRB227" s="2"/>
      <c r="KRC227" s="2"/>
      <c r="KRD227" s="2"/>
      <c r="KRE227" s="2"/>
      <c r="KRF227" s="2"/>
      <c r="KRG227" s="2"/>
      <c r="KRH227" s="2"/>
      <c r="KRI227" s="2"/>
      <c r="KRJ227" s="2"/>
      <c r="KRK227" s="2"/>
      <c r="KRL227" s="2"/>
      <c r="KRM227" s="2"/>
      <c r="KRN227" s="2"/>
      <c r="KRO227" s="2"/>
      <c r="KRP227" s="2"/>
      <c r="KRQ227" s="2"/>
      <c r="KRR227" s="2"/>
      <c r="KRS227" s="2"/>
      <c r="KRT227" s="2"/>
      <c r="KRU227" s="2"/>
      <c r="KRV227" s="2"/>
      <c r="KRW227" s="2"/>
      <c r="KRX227" s="2"/>
      <c r="KRY227" s="2"/>
      <c r="KRZ227" s="2"/>
      <c r="KSA227" s="2"/>
      <c r="KSB227" s="2"/>
      <c r="KSC227" s="2"/>
      <c r="KSD227" s="2"/>
      <c r="KSE227" s="2"/>
      <c r="KSF227" s="2"/>
      <c r="KSG227" s="2"/>
      <c r="KSH227" s="2"/>
      <c r="KSI227" s="2"/>
      <c r="KSJ227" s="2"/>
      <c r="KSK227" s="2"/>
      <c r="KSL227" s="2"/>
      <c r="KSM227" s="2"/>
      <c r="KSN227" s="2"/>
      <c r="KSO227" s="2"/>
      <c r="KSP227" s="2"/>
      <c r="KSQ227" s="2"/>
      <c r="KSR227" s="2"/>
      <c r="KSS227" s="2"/>
      <c r="KST227" s="2"/>
      <c r="KSU227" s="2"/>
      <c r="KSV227" s="2"/>
      <c r="KSW227" s="2"/>
      <c r="KSX227" s="2"/>
      <c r="KSY227" s="2"/>
      <c r="KSZ227" s="2"/>
      <c r="KTA227" s="2"/>
      <c r="KTB227" s="2"/>
      <c r="KTC227" s="2"/>
      <c r="KTD227" s="2"/>
      <c r="KTE227" s="2"/>
      <c r="KTF227" s="2"/>
      <c r="KTG227" s="2"/>
      <c r="KTH227" s="2"/>
      <c r="KTI227" s="2"/>
      <c r="KTJ227" s="2"/>
      <c r="KTK227" s="2"/>
      <c r="KTL227" s="2"/>
      <c r="KTM227" s="2"/>
      <c r="KTN227" s="2"/>
      <c r="KTO227" s="2"/>
      <c r="KTP227" s="2"/>
      <c r="KTQ227" s="2"/>
      <c r="KTR227" s="2"/>
      <c r="KTS227" s="2"/>
      <c r="KTT227" s="2"/>
      <c r="KTU227" s="2"/>
      <c r="KTV227" s="2"/>
      <c r="KTW227" s="2"/>
      <c r="KTX227" s="2"/>
      <c r="KTY227" s="2"/>
      <c r="KTZ227" s="2"/>
      <c r="KUA227" s="2"/>
      <c r="KUB227" s="2"/>
      <c r="KUC227" s="2"/>
      <c r="KUD227" s="2"/>
      <c r="KUE227" s="2"/>
      <c r="KUF227" s="2"/>
      <c r="KUG227" s="2"/>
      <c r="KUH227" s="2"/>
      <c r="KUI227" s="2"/>
      <c r="KUJ227" s="2"/>
      <c r="KUK227" s="2"/>
      <c r="KUL227" s="2"/>
      <c r="KUM227" s="2"/>
      <c r="KUN227" s="2"/>
      <c r="KUO227" s="2"/>
      <c r="KUP227" s="2"/>
      <c r="KUQ227" s="2"/>
      <c r="KUR227" s="2"/>
      <c r="KUS227" s="2"/>
      <c r="KUT227" s="2"/>
      <c r="KUU227" s="2"/>
      <c r="KUV227" s="2"/>
      <c r="KUW227" s="2"/>
      <c r="KUX227" s="2"/>
      <c r="KUY227" s="2"/>
      <c r="KUZ227" s="2"/>
      <c r="KVA227" s="2"/>
      <c r="KVB227" s="2"/>
      <c r="KVC227" s="2"/>
      <c r="KVD227" s="2"/>
      <c r="KVE227" s="2"/>
      <c r="KVF227" s="2"/>
      <c r="KVG227" s="2"/>
      <c r="KVH227" s="2"/>
      <c r="KVI227" s="2"/>
      <c r="KVJ227" s="2"/>
      <c r="KVK227" s="2"/>
      <c r="KVL227" s="2"/>
      <c r="KVM227" s="2"/>
      <c r="KVN227" s="2"/>
      <c r="KVO227" s="2"/>
      <c r="KVP227" s="2"/>
      <c r="KVQ227" s="2"/>
      <c r="KVR227" s="2"/>
      <c r="KVS227" s="2"/>
      <c r="KVT227" s="2"/>
      <c r="KVU227" s="2"/>
      <c r="KVV227" s="2"/>
      <c r="KVW227" s="2"/>
      <c r="KVX227" s="2"/>
      <c r="KVY227" s="2"/>
      <c r="KVZ227" s="2"/>
      <c r="KWA227" s="2"/>
      <c r="KWB227" s="2"/>
      <c r="KWC227" s="2"/>
      <c r="KWD227" s="2"/>
      <c r="KWE227" s="2"/>
      <c r="KWF227" s="2"/>
      <c r="KWG227" s="2"/>
      <c r="KWH227" s="2"/>
      <c r="KWI227" s="2"/>
      <c r="KWJ227" s="2"/>
      <c r="KWK227" s="2"/>
      <c r="KWL227" s="2"/>
      <c r="KWM227" s="2"/>
      <c r="KWN227" s="2"/>
      <c r="KWO227" s="2"/>
      <c r="KWP227" s="2"/>
      <c r="KWQ227" s="2"/>
      <c r="KWR227" s="2"/>
      <c r="KWS227" s="2"/>
      <c r="KWT227" s="2"/>
      <c r="KWU227" s="2"/>
      <c r="KWV227" s="2"/>
      <c r="KWW227" s="2"/>
      <c r="KWX227" s="2"/>
      <c r="KWY227" s="2"/>
      <c r="KWZ227" s="2"/>
      <c r="KXA227" s="2"/>
      <c r="KXB227" s="2"/>
      <c r="KXC227" s="2"/>
      <c r="KXD227" s="2"/>
      <c r="KXE227" s="2"/>
      <c r="KXF227" s="2"/>
      <c r="KXG227" s="2"/>
      <c r="KXH227" s="2"/>
      <c r="KXI227" s="2"/>
      <c r="KXJ227" s="2"/>
      <c r="KXK227" s="2"/>
      <c r="KXL227" s="2"/>
      <c r="KXM227" s="2"/>
      <c r="KXN227" s="2"/>
      <c r="KXO227" s="2"/>
      <c r="KXP227" s="2"/>
      <c r="KXQ227" s="2"/>
      <c r="KXR227" s="2"/>
      <c r="KXS227" s="2"/>
      <c r="KXT227" s="2"/>
      <c r="KXU227" s="2"/>
      <c r="KXV227" s="2"/>
      <c r="KXW227" s="2"/>
      <c r="KXX227" s="2"/>
      <c r="KXY227" s="2"/>
      <c r="KXZ227" s="2"/>
      <c r="KYA227" s="2"/>
      <c r="KYB227" s="2"/>
      <c r="KYC227" s="2"/>
      <c r="KYD227" s="2"/>
      <c r="KYE227" s="2"/>
      <c r="KYF227" s="2"/>
      <c r="KYG227" s="2"/>
      <c r="KYH227" s="2"/>
      <c r="KYI227" s="2"/>
      <c r="KYJ227" s="2"/>
      <c r="KYK227" s="2"/>
      <c r="KYL227" s="2"/>
      <c r="KYM227" s="2"/>
      <c r="KYN227" s="2"/>
      <c r="KYO227" s="2"/>
      <c r="KYP227" s="2"/>
      <c r="KYQ227" s="2"/>
      <c r="KYR227" s="2"/>
      <c r="KYS227" s="2"/>
      <c r="KYT227" s="2"/>
      <c r="KYU227" s="2"/>
      <c r="KYV227" s="2"/>
      <c r="KYW227" s="2"/>
      <c r="KYX227" s="2"/>
      <c r="KYY227" s="2"/>
      <c r="KYZ227" s="2"/>
      <c r="KZA227" s="2"/>
      <c r="KZB227" s="2"/>
      <c r="KZC227" s="2"/>
      <c r="KZD227" s="2"/>
      <c r="KZE227" s="2"/>
      <c r="KZF227" s="2"/>
      <c r="KZG227" s="2"/>
      <c r="KZH227" s="2"/>
      <c r="KZI227" s="2"/>
      <c r="KZJ227" s="2"/>
      <c r="KZK227" s="2"/>
      <c r="KZL227" s="2"/>
      <c r="KZM227" s="2"/>
      <c r="KZN227" s="2"/>
      <c r="KZO227" s="2"/>
      <c r="KZP227" s="2"/>
      <c r="KZQ227" s="2"/>
      <c r="KZR227" s="2"/>
      <c r="KZS227" s="2"/>
      <c r="KZT227" s="2"/>
      <c r="KZU227" s="2"/>
      <c r="KZV227" s="2"/>
      <c r="KZW227" s="2"/>
      <c r="KZX227" s="2"/>
      <c r="KZY227" s="2"/>
      <c r="KZZ227" s="2"/>
      <c r="LAA227" s="2"/>
      <c r="LAB227" s="2"/>
      <c r="LAC227" s="2"/>
      <c r="LAD227" s="2"/>
      <c r="LAE227" s="2"/>
      <c r="LAF227" s="2"/>
      <c r="LAG227" s="2"/>
      <c r="LAH227" s="2"/>
      <c r="LAI227" s="2"/>
      <c r="LAJ227" s="2"/>
      <c r="LAK227" s="2"/>
      <c r="LAL227" s="2"/>
      <c r="LAM227" s="2"/>
      <c r="LAN227" s="2"/>
      <c r="LAO227" s="2"/>
      <c r="LAP227" s="2"/>
      <c r="LAQ227" s="2"/>
      <c r="LAR227" s="2"/>
      <c r="LAS227" s="2"/>
      <c r="LAT227" s="2"/>
      <c r="LAU227" s="2"/>
      <c r="LAV227" s="2"/>
      <c r="LAW227" s="2"/>
      <c r="LAX227" s="2"/>
      <c r="LAY227" s="2"/>
      <c r="LAZ227" s="2"/>
      <c r="LBA227" s="2"/>
      <c r="LBB227" s="2"/>
      <c r="LBC227" s="2"/>
      <c r="LBD227" s="2"/>
      <c r="LBE227" s="2"/>
      <c r="LBF227" s="2"/>
      <c r="LBG227" s="2"/>
      <c r="LBH227" s="2"/>
      <c r="LBI227" s="2"/>
      <c r="LBJ227" s="2"/>
      <c r="LBK227" s="2"/>
      <c r="LBL227" s="2"/>
      <c r="LBM227" s="2"/>
      <c r="LBN227" s="2"/>
      <c r="LBO227" s="2"/>
      <c r="LBP227" s="2"/>
      <c r="LBQ227" s="2"/>
      <c r="LBR227" s="2"/>
      <c r="LBS227" s="2"/>
      <c r="LBT227" s="2"/>
      <c r="LBU227" s="2"/>
      <c r="LBV227" s="2"/>
      <c r="LBW227" s="2"/>
      <c r="LBX227" s="2"/>
      <c r="LBY227" s="2"/>
      <c r="LBZ227" s="2"/>
      <c r="LCA227" s="2"/>
      <c r="LCB227" s="2"/>
      <c r="LCC227" s="2"/>
      <c r="LCD227" s="2"/>
      <c r="LCE227" s="2"/>
      <c r="LCF227" s="2"/>
      <c r="LCG227" s="2"/>
      <c r="LCH227" s="2"/>
      <c r="LCI227" s="2"/>
      <c r="LCJ227" s="2"/>
      <c r="LCK227" s="2"/>
      <c r="LCL227" s="2"/>
      <c r="LCM227" s="2"/>
      <c r="LCN227" s="2"/>
      <c r="LCO227" s="2"/>
      <c r="LCP227" s="2"/>
      <c r="LCQ227" s="2"/>
      <c r="LCR227" s="2"/>
      <c r="LCS227" s="2"/>
      <c r="LCT227" s="2"/>
      <c r="LCU227" s="2"/>
      <c r="LCV227" s="2"/>
      <c r="LCW227" s="2"/>
      <c r="LCX227" s="2"/>
      <c r="LCY227" s="2"/>
      <c r="LCZ227" s="2"/>
      <c r="LDA227" s="2"/>
      <c r="LDB227" s="2"/>
      <c r="LDC227" s="2"/>
      <c r="LDD227" s="2"/>
      <c r="LDE227" s="2"/>
      <c r="LDF227" s="2"/>
      <c r="LDG227" s="2"/>
      <c r="LDH227" s="2"/>
      <c r="LDI227" s="2"/>
      <c r="LDJ227" s="2"/>
      <c r="LDK227" s="2"/>
      <c r="LDL227" s="2"/>
      <c r="LDM227" s="2"/>
      <c r="LDN227" s="2"/>
      <c r="LDO227" s="2"/>
      <c r="LDP227" s="2"/>
      <c r="LDQ227" s="2"/>
      <c r="LDR227" s="2"/>
      <c r="LDS227" s="2"/>
      <c r="LDT227" s="2"/>
      <c r="LDU227" s="2"/>
      <c r="LDV227" s="2"/>
      <c r="LDW227" s="2"/>
      <c r="LDX227" s="2"/>
      <c r="LDY227" s="2"/>
      <c r="LDZ227" s="2"/>
      <c r="LEA227" s="2"/>
      <c r="LEB227" s="2"/>
      <c r="LEC227" s="2"/>
      <c r="LED227" s="2"/>
      <c r="LEE227" s="2"/>
      <c r="LEF227" s="2"/>
      <c r="LEG227" s="2"/>
      <c r="LEH227" s="2"/>
      <c r="LEI227" s="2"/>
      <c r="LEJ227" s="2"/>
      <c r="LEK227" s="2"/>
      <c r="LEL227" s="2"/>
      <c r="LEM227" s="2"/>
      <c r="LEN227" s="2"/>
      <c r="LEO227" s="2"/>
      <c r="LEP227" s="2"/>
      <c r="LEQ227" s="2"/>
      <c r="LER227" s="2"/>
      <c r="LES227" s="2"/>
      <c r="LET227" s="2"/>
      <c r="LEU227" s="2"/>
      <c r="LEV227" s="2"/>
      <c r="LEW227" s="2"/>
      <c r="LEX227" s="2"/>
      <c r="LEY227" s="2"/>
      <c r="LEZ227" s="2"/>
      <c r="LFA227" s="2"/>
      <c r="LFB227" s="2"/>
      <c r="LFC227" s="2"/>
      <c r="LFD227" s="2"/>
      <c r="LFE227" s="2"/>
      <c r="LFF227" s="2"/>
      <c r="LFG227" s="2"/>
      <c r="LFH227" s="2"/>
      <c r="LFI227" s="2"/>
      <c r="LFJ227" s="2"/>
      <c r="LFK227" s="2"/>
      <c r="LFL227" s="2"/>
      <c r="LFM227" s="2"/>
      <c r="LFN227" s="2"/>
      <c r="LFO227" s="2"/>
      <c r="LFP227" s="2"/>
      <c r="LFQ227" s="2"/>
      <c r="LFR227" s="2"/>
      <c r="LFS227" s="2"/>
      <c r="LFT227" s="2"/>
      <c r="LFU227" s="2"/>
      <c r="LFV227" s="2"/>
      <c r="LFW227" s="2"/>
      <c r="LFX227" s="2"/>
      <c r="LFY227" s="2"/>
      <c r="LFZ227" s="2"/>
      <c r="LGA227" s="2"/>
      <c r="LGB227" s="2"/>
      <c r="LGC227" s="2"/>
      <c r="LGD227" s="2"/>
      <c r="LGE227" s="2"/>
      <c r="LGF227" s="2"/>
      <c r="LGG227" s="2"/>
      <c r="LGH227" s="2"/>
      <c r="LGI227" s="2"/>
      <c r="LGJ227" s="2"/>
      <c r="LGK227" s="2"/>
      <c r="LGL227" s="2"/>
      <c r="LGM227" s="2"/>
      <c r="LGN227" s="2"/>
      <c r="LGO227" s="2"/>
      <c r="LGP227" s="2"/>
      <c r="LGQ227" s="2"/>
      <c r="LGR227" s="2"/>
      <c r="LGS227" s="2"/>
      <c r="LGT227" s="2"/>
      <c r="LGU227" s="2"/>
      <c r="LGV227" s="2"/>
      <c r="LGW227" s="2"/>
      <c r="LGX227" s="2"/>
      <c r="LGY227" s="2"/>
      <c r="LGZ227" s="2"/>
      <c r="LHA227" s="2"/>
      <c r="LHB227" s="2"/>
      <c r="LHC227" s="2"/>
      <c r="LHD227" s="2"/>
      <c r="LHE227" s="2"/>
      <c r="LHF227" s="2"/>
      <c r="LHG227" s="2"/>
      <c r="LHH227" s="2"/>
      <c r="LHI227" s="2"/>
      <c r="LHJ227" s="2"/>
      <c r="LHK227" s="2"/>
      <c r="LHL227" s="2"/>
      <c r="LHM227" s="2"/>
      <c r="LHN227" s="2"/>
      <c r="LHO227" s="2"/>
      <c r="LHP227" s="2"/>
      <c r="LHQ227" s="2"/>
      <c r="LHR227" s="2"/>
      <c r="LHS227" s="2"/>
      <c r="LHT227" s="2"/>
      <c r="LHU227" s="2"/>
      <c r="LHV227" s="2"/>
      <c r="LHW227" s="2"/>
      <c r="LHX227" s="2"/>
      <c r="LHY227" s="2"/>
      <c r="LHZ227" s="2"/>
      <c r="LIA227" s="2"/>
      <c r="LIB227" s="2"/>
      <c r="LIC227" s="2"/>
      <c r="LID227" s="2"/>
      <c r="LIE227" s="2"/>
      <c r="LIF227" s="2"/>
      <c r="LIG227" s="2"/>
      <c r="LIH227" s="2"/>
      <c r="LII227" s="2"/>
      <c r="LIJ227" s="2"/>
      <c r="LIK227" s="2"/>
      <c r="LIL227" s="2"/>
      <c r="LIM227" s="2"/>
      <c r="LIN227" s="2"/>
      <c r="LIO227" s="2"/>
      <c r="LIP227" s="2"/>
      <c r="LIQ227" s="2"/>
      <c r="LIR227" s="2"/>
      <c r="LIS227" s="2"/>
      <c r="LIT227" s="2"/>
      <c r="LIU227" s="2"/>
      <c r="LIV227" s="2"/>
      <c r="LIW227" s="2"/>
      <c r="LIX227" s="2"/>
      <c r="LIY227" s="2"/>
      <c r="LIZ227" s="2"/>
      <c r="LJA227" s="2"/>
      <c r="LJB227" s="2"/>
      <c r="LJC227" s="2"/>
      <c r="LJD227" s="2"/>
      <c r="LJE227" s="2"/>
      <c r="LJF227" s="2"/>
      <c r="LJG227" s="2"/>
      <c r="LJH227" s="2"/>
      <c r="LJI227" s="2"/>
      <c r="LJJ227" s="2"/>
      <c r="LJK227" s="2"/>
      <c r="LJL227" s="2"/>
      <c r="LJM227" s="2"/>
      <c r="LJN227" s="2"/>
      <c r="LJO227" s="2"/>
      <c r="LJP227" s="2"/>
      <c r="LJQ227" s="2"/>
      <c r="LJR227" s="2"/>
      <c r="LJS227" s="2"/>
      <c r="LJT227" s="2"/>
      <c r="LJU227" s="2"/>
      <c r="LJV227" s="2"/>
      <c r="LJW227" s="2"/>
      <c r="LJX227" s="2"/>
      <c r="LJY227" s="2"/>
      <c r="LJZ227" s="2"/>
      <c r="LKA227" s="2"/>
      <c r="LKB227" s="2"/>
      <c r="LKC227" s="2"/>
      <c r="LKD227" s="2"/>
      <c r="LKE227" s="2"/>
      <c r="LKF227" s="2"/>
      <c r="LKG227" s="2"/>
      <c r="LKH227" s="2"/>
      <c r="LKI227" s="2"/>
      <c r="LKJ227" s="2"/>
      <c r="LKK227" s="2"/>
      <c r="LKL227" s="2"/>
      <c r="LKM227" s="2"/>
      <c r="LKN227" s="2"/>
      <c r="LKO227" s="2"/>
      <c r="LKP227" s="2"/>
      <c r="LKQ227" s="2"/>
      <c r="LKR227" s="2"/>
      <c r="LKS227" s="2"/>
      <c r="LKT227" s="2"/>
      <c r="LKU227" s="2"/>
      <c r="LKV227" s="2"/>
      <c r="LKW227" s="2"/>
      <c r="LKX227" s="2"/>
      <c r="LKY227" s="2"/>
      <c r="LKZ227" s="2"/>
      <c r="LLA227" s="2"/>
      <c r="LLB227" s="2"/>
      <c r="LLC227" s="2"/>
      <c r="LLD227" s="2"/>
      <c r="LLE227" s="2"/>
      <c r="LLF227" s="2"/>
      <c r="LLG227" s="2"/>
      <c r="LLH227" s="2"/>
      <c r="LLI227" s="2"/>
      <c r="LLJ227" s="2"/>
      <c r="LLK227" s="2"/>
      <c r="LLL227" s="2"/>
      <c r="LLM227" s="2"/>
      <c r="LLN227" s="2"/>
      <c r="LLO227" s="2"/>
      <c r="LLP227" s="2"/>
      <c r="LLQ227" s="2"/>
      <c r="LLR227" s="2"/>
      <c r="LLS227" s="2"/>
      <c r="LLT227" s="2"/>
      <c r="LLU227" s="2"/>
      <c r="LLV227" s="2"/>
      <c r="LLW227" s="2"/>
      <c r="LLX227" s="2"/>
      <c r="LLY227" s="2"/>
      <c r="LLZ227" s="2"/>
      <c r="LMA227" s="2"/>
      <c r="LMB227" s="2"/>
      <c r="LMC227" s="2"/>
      <c r="LMD227" s="2"/>
      <c r="LME227" s="2"/>
      <c r="LMF227" s="2"/>
      <c r="LMG227" s="2"/>
      <c r="LMH227" s="2"/>
      <c r="LMI227" s="2"/>
      <c r="LMJ227" s="2"/>
      <c r="LMK227" s="2"/>
      <c r="LML227" s="2"/>
      <c r="LMM227" s="2"/>
      <c r="LMN227" s="2"/>
      <c r="LMO227" s="2"/>
      <c r="LMP227" s="2"/>
      <c r="LMQ227" s="2"/>
      <c r="LMR227" s="2"/>
      <c r="LMS227" s="2"/>
      <c r="LMT227" s="2"/>
      <c r="LMU227" s="2"/>
      <c r="LMV227" s="2"/>
      <c r="LMW227" s="2"/>
      <c r="LMX227" s="2"/>
      <c r="LMY227" s="2"/>
      <c r="LMZ227" s="2"/>
      <c r="LNA227" s="2"/>
      <c r="LNB227" s="2"/>
      <c r="LNC227" s="2"/>
      <c r="LND227" s="2"/>
      <c r="LNE227" s="2"/>
      <c r="LNF227" s="2"/>
      <c r="LNG227" s="2"/>
      <c r="LNH227" s="2"/>
      <c r="LNI227" s="2"/>
      <c r="LNJ227" s="2"/>
      <c r="LNK227" s="2"/>
      <c r="LNL227" s="2"/>
      <c r="LNM227" s="2"/>
      <c r="LNN227" s="2"/>
      <c r="LNO227" s="2"/>
      <c r="LNP227" s="2"/>
      <c r="LNQ227" s="2"/>
      <c r="LNR227" s="2"/>
      <c r="LNS227" s="2"/>
      <c r="LNT227" s="2"/>
      <c r="LNU227" s="2"/>
      <c r="LNV227" s="2"/>
      <c r="LNW227" s="2"/>
      <c r="LNX227" s="2"/>
      <c r="LNY227" s="2"/>
      <c r="LNZ227" s="2"/>
      <c r="LOA227" s="2"/>
      <c r="LOB227" s="2"/>
      <c r="LOC227" s="2"/>
      <c r="LOD227" s="2"/>
      <c r="LOE227" s="2"/>
      <c r="LOF227" s="2"/>
      <c r="LOG227" s="2"/>
      <c r="LOH227" s="2"/>
      <c r="LOI227" s="2"/>
      <c r="LOJ227" s="2"/>
      <c r="LOK227" s="2"/>
      <c r="LOL227" s="2"/>
      <c r="LOM227" s="2"/>
      <c r="LON227" s="2"/>
      <c r="LOO227" s="2"/>
      <c r="LOP227" s="2"/>
      <c r="LOQ227" s="2"/>
      <c r="LOR227" s="2"/>
      <c r="LOS227" s="2"/>
      <c r="LOT227" s="2"/>
      <c r="LOU227" s="2"/>
      <c r="LOV227" s="2"/>
      <c r="LOW227" s="2"/>
      <c r="LOX227" s="2"/>
      <c r="LOY227" s="2"/>
      <c r="LOZ227" s="2"/>
      <c r="LPA227" s="2"/>
      <c r="LPB227" s="2"/>
      <c r="LPC227" s="2"/>
      <c r="LPD227" s="2"/>
      <c r="LPE227" s="2"/>
      <c r="LPF227" s="2"/>
      <c r="LPG227" s="2"/>
      <c r="LPH227" s="2"/>
      <c r="LPI227" s="2"/>
      <c r="LPJ227" s="2"/>
      <c r="LPK227" s="2"/>
      <c r="LPL227" s="2"/>
      <c r="LPM227" s="2"/>
      <c r="LPN227" s="2"/>
      <c r="LPO227" s="2"/>
      <c r="LPP227" s="2"/>
      <c r="LPQ227" s="2"/>
      <c r="LPR227" s="2"/>
      <c r="LPS227" s="2"/>
      <c r="LPT227" s="2"/>
      <c r="LPU227" s="2"/>
      <c r="LPV227" s="2"/>
      <c r="LPW227" s="2"/>
      <c r="LPX227" s="2"/>
      <c r="LPY227" s="2"/>
      <c r="LPZ227" s="2"/>
      <c r="LQA227" s="2"/>
      <c r="LQB227" s="2"/>
      <c r="LQC227" s="2"/>
      <c r="LQD227" s="2"/>
      <c r="LQE227" s="2"/>
      <c r="LQF227" s="2"/>
      <c r="LQG227" s="2"/>
      <c r="LQH227" s="2"/>
      <c r="LQI227" s="2"/>
      <c r="LQJ227" s="2"/>
      <c r="LQK227" s="2"/>
      <c r="LQL227" s="2"/>
      <c r="LQM227" s="2"/>
      <c r="LQN227" s="2"/>
      <c r="LQO227" s="2"/>
      <c r="LQP227" s="2"/>
      <c r="LQQ227" s="2"/>
      <c r="LQR227" s="2"/>
      <c r="LQS227" s="2"/>
      <c r="LQT227" s="2"/>
      <c r="LQU227" s="2"/>
      <c r="LQV227" s="2"/>
      <c r="LQW227" s="2"/>
      <c r="LQX227" s="2"/>
      <c r="LQY227" s="2"/>
      <c r="LQZ227" s="2"/>
      <c r="LRA227" s="2"/>
      <c r="LRB227" s="2"/>
      <c r="LRC227" s="2"/>
      <c r="LRD227" s="2"/>
      <c r="LRE227" s="2"/>
      <c r="LRF227" s="2"/>
      <c r="LRG227" s="2"/>
      <c r="LRH227" s="2"/>
      <c r="LRI227" s="2"/>
      <c r="LRJ227" s="2"/>
      <c r="LRK227" s="2"/>
      <c r="LRL227" s="2"/>
      <c r="LRM227" s="2"/>
      <c r="LRN227" s="2"/>
      <c r="LRO227" s="2"/>
      <c r="LRP227" s="2"/>
      <c r="LRQ227" s="2"/>
      <c r="LRR227" s="2"/>
      <c r="LRS227" s="2"/>
      <c r="LRT227" s="2"/>
      <c r="LRU227" s="2"/>
      <c r="LRV227" s="2"/>
      <c r="LRW227" s="2"/>
      <c r="LRX227" s="2"/>
      <c r="LRY227" s="2"/>
      <c r="LRZ227" s="2"/>
      <c r="LSA227" s="2"/>
      <c r="LSB227" s="2"/>
      <c r="LSC227" s="2"/>
      <c r="LSD227" s="2"/>
      <c r="LSE227" s="2"/>
      <c r="LSF227" s="2"/>
      <c r="LSG227" s="2"/>
      <c r="LSH227" s="2"/>
      <c r="LSI227" s="2"/>
      <c r="LSJ227" s="2"/>
      <c r="LSK227" s="2"/>
      <c r="LSL227" s="2"/>
      <c r="LSM227" s="2"/>
      <c r="LSN227" s="2"/>
      <c r="LSO227" s="2"/>
      <c r="LSP227" s="2"/>
      <c r="LSQ227" s="2"/>
      <c r="LSR227" s="2"/>
      <c r="LSS227" s="2"/>
      <c r="LST227" s="2"/>
      <c r="LSU227" s="2"/>
      <c r="LSV227" s="2"/>
      <c r="LSW227" s="2"/>
      <c r="LSX227" s="2"/>
      <c r="LSY227" s="2"/>
      <c r="LSZ227" s="2"/>
      <c r="LTA227" s="2"/>
      <c r="LTB227" s="2"/>
      <c r="LTC227" s="2"/>
      <c r="LTD227" s="2"/>
      <c r="LTE227" s="2"/>
      <c r="LTF227" s="2"/>
      <c r="LTG227" s="2"/>
      <c r="LTH227" s="2"/>
      <c r="LTI227" s="2"/>
      <c r="LTJ227" s="2"/>
      <c r="LTK227" s="2"/>
      <c r="LTL227" s="2"/>
      <c r="LTM227" s="2"/>
      <c r="LTN227" s="2"/>
      <c r="LTO227" s="2"/>
      <c r="LTP227" s="2"/>
      <c r="LTQ227" s="2"/>
      <c r="LTR227" s="2"/>
      <c r="LTS227" s="2"/>
      <c r="LTT227" s="2"/>
      <c r="LTU227" s="2"/>
      <c r="LTV227" s="2"/>
      <c r="LTW227" s="2"/>
      <c r="LTX227" s="2"/>
      <c r="LTY227" s="2"/>
      <c r="LTZ227" s="2"/>
      <c r="LUA227" s="2"/>
      <c r="LUB227" s="2"/>
      <c r="LUC227" s="2"/>
      <c r="LUD227" s="2"/>
      <c r="LUE227" s="2"/>
      <c r="LUF227" s="2"/>
      <c r="LUG227" s="2"/>
      <c r="LUH227" s="2"/>
      <c r="LUI227" s="2"/>
      <c r="LUJ227" s="2"/>
      <c r="LUK227" s="2"/>
      <c r="LUL227" s="2"/>
      <c r="LUM227" s="2"/>
      <c r="LUN227" s="2"/>
      <c r="LUO227" s="2"/>
      <c r="LUP227" s="2"/>
      <c r="LUQ227" s="2"/>
      <c r="LUR227" s="2"/>
      <c r="LUS227" s="2"/>
      <c r="LUT227" s="2"/>
      <c r="LUU227" s="2"/>
      <c r="LUV227" s="2"/>
      <c r="LUW227" s="2"/>
      <c r="LUX227" s="2"/>
      <c r="LUY227" s="2"/>
      <c r="LUZ227" s="2"/>
      <c r="LVA227" s="2"/>
      <c r="LVB227" s="2"/>
      <c r="LVC227" s="2"/>
      <c r="LVD227" s="2"/>
      <c r="LVE227" s="2"/>
      <c r="LVF227" s="2"/>
      <c r="LVG227" s="2"/>
      <c r="LVH227" s="2"/>
      <c r="LVI227" s="2"/>
      <c r="LVJ227" s="2"/>
      <c r="LVK227" s="2"/>
      <c r="LVL227" s="2"/>
      <c r="LVM227" s="2"/>
      <c r="LVN227" s="2"/>
      <c r="LVO227" s="2"/>
      <c r="LVP227" s="2"/>
      <c r="LVQ227" s="2"/>
      <c r="LVR227" s="2"/>
      <c r="LVS227" s="2"/>
      <c r="LVT227" s="2"/>
      <c r="LVU227" s="2"/>
      <c r="LVV227" s="2"/>
      <c r="LVW227" s="2"/>
      <c r="LVX227" s="2"/>
      <c r="LVY227" s="2"/>
      <c r="LVZ227" s="2"/>
      <c r="LWA227" s="2"/>
      <c r="LWB227" s="2"/>
      <c r="LWC227" s="2"/>
      <c r="LWD227" s="2"/>
      <c r="LWE227" s="2"/>
      <c r="LWF227" s="2"/>
      <c r="LWG227" s="2"/>
      <c r="LWH227" s="2"/>
      <c r="LWI227" s="2"/>
      <c r="LWJ227" s="2"/>
      <c r="LWK227" s="2"/>
      <c r="LWL227" s="2"/>
      <c r="LWM227" s="2"/>
      <c r="LWN227" s="2"/>
      <c r="LWO227" s="2"/>
      <c r="LWP227" s="2"/>
      <c r="LWQ227" s="2"/>
      <c r="LWR227" s="2"/>
      <c r="LWS227" s="2"/>
      <c r="LWT227" s="2"/>
      <c r="LWU227" s="2"/>
      <c r="LWV227" s="2"/>
      <c r="LWW227" s="2"/>
      <c r="LWX227" s="2"/>
      <c r="LWY227" s="2"/>
      <c r="LWZ227" s="2"/>
      <c r="LXA227" s="2"/>
      <c r="LXB227" s="2"/>
      <c r="LXC227" s="2"/>
      <c r="LXD227" s="2"/>
      <c r="LXE227" s="2"/>
      <c r="LXF227" s="2"/>
      <c r="LXG227" s="2"/>
      <c r="LXH227" s="2"/>
      <c r="LXI227" s="2"/>
      <c r="LXJ227" s="2"/>
      <c r="LXK227" s="2"/>
      <c r="LXL227" s="2"/>
      <c r="LXM227" s="2"/>
      <c r="LXN227" s="2"/>
      <c r="LXO227" s="2"/>
      <c r="LXP227" s="2"/>
      <c r="LXQ227" s="2"/>
      <c r="LXR227" s="2"/>
      <c r="LXS227" s="2"/>
      <c r="LXT227" s="2"/>
      <c r="LXU227" s="2"/>
      <c r="LXV227" s="2"/>
      <c r="LXW227" s="2"/>
      <c r="LXX227" s="2"/>
      <c r="LXY227" s="2"/>
      <c r="LXZ227" s="2"/>
      <c r="LYA227" s="2"/>
      <c r="LYB227" s="2"/>
      <c r="LYC227" s="2"/>
      <c r="LYD227" s="2"/>
      <c r="LYE227" s="2"/>
      <c r="LYF227" s="2"/>
      <c r="LYG227" s="2"/>
      <c r="LYH227" s="2"/>
      <c r="LYI227" s="2"/>
      <c r="LYJ227" s="2"/>
      <c r="LYK227" s="2"/>
      <c r="LYL227" s="2"/>
      <c r="LYM227" s="2"/>
      <c r="LYN227" s="2"/>
      <c r="LYO227" s="2"/>
      <c r="LYP227" s="2"/>
      <c r="LYQ227" s="2"/>
      <c r="LYR227" s="2"/>
      <c r="LYS227" s="2"/>
      <c r="LYT227" s="2"/>
      <c r="LYU227" s="2"/>
      <c r="LYV227" s="2"/>
      <c r="LYW227" s="2"/>
      <c r="LYX227" s="2"/>
      <c r="LYY227" s="2"/>
      <c r="LYZ227" s="2"/>
      <c r="LZA227" s="2"/>
      <c r="LZB227" s="2"/>
      <c r="LZC227" s="2"/>
      <c r="LZD227" s="2"/>
      <c r="LZE227" s="2"/>
      <c r="LZF227" s="2"/>
      <c r="LZG227" s="2"/>
      <c r="LZH227" s="2"/>
      <c r="LZI227" s="2"/>
      <c r="LZJ227" s="2"/>
      <c r="LZK227" s="2"/>
      <c r="LZL227" s="2"/>
      <c r="LZM227" s="2"/>
      <c r="LZN227" s="2"/>
      <c r="LZO227" s="2"/>
      <c r="LZP227" s="2"/>
      <c r="LZQ227" s="2"/>
      <c r="LZR227" s="2"/>
      <c r="LZS227" s="2"/>
      <c r="LZT227" s="2"/>
      <c r="LZU227" s="2"/>
      <c r="LZV227" s="2"/>
      <c r="LZW227" s="2"/>
      <c r="LZX227" s="2"/>
      <c r="LZY227" s="2"/>
      <c r="LZZ227" s="2"/>
      <c r="MAA227" s="2"/>
      <c r="MAB227" s="2"/>
      <c r="MAC227" s="2"/>
      <c r="MAD227" s="2"/>
      <c r="MAE227" s="2"/>
      <c r="MAF227" s="2"/>
      <c r="MAG227" s="2"/>
      <c r="MAH227" s="2"/>
      <c r="MAI227" s="2"/>
      <c r="MAJ227" s="2"/>
      <c r="MAK227" s="2"/>
      <c r="MAL227" s="2"/>
      <c r="MAM227" s="2"/>
      <c r="MAN227" s="2"/>
      <c r="MAO227" s="2"/>
      <c r="MAP227" s="2"/>
      <c r="MAQ227" s="2"/>
      <c r="MAR227" s="2"/>
      <c r="MAS227" s="2"/>
      <c r="MAT227" s="2"/>
      <c r="MAU227" s="2"/>
      <c r="MAV227" s="2"/>
      <c r="MAW227" s="2"/>
      <c r="MAX227" s="2"/>
      <c r="MAY227" s="2"/>
      <c r="MAZ227" s="2"/>
      <c r="MBA227" s="2"/>
      <c r="MBB227" s="2"/>
      <c r="MBC227" s="2"/>
      <c r="MBD227" s="2"/>
      <c r="MBE227" s="2"/>
      <c r="MBF227" s="2"/>
      <c r="MBG227" s="2"/>
      <c r="MBH227" s="2"/>
      <c r="MBI227" s="2"/>
      <c r="MBJ227" s="2"/>
      <c r="MBK227" s="2"/>
      <c r="MBL227" s="2"/>
      <c r="MBM227" s="2"/>
      <c r="MBN227" s="2"/>
      <c r="MBO227" s="2"/>
      <c r="MBP227" s="2"/>
      <c r="MBQ227" s="2"/>
      <c r="MBR227" s="2"/>
      <c r="MBS227" s="2"/>
      <c r="MBT227" s="2"/>
      <c r="MBU227" s="2"/>
      <c r="MBV227" s="2"/>
      <c r="MBW227" s="2"/>
      <c r="MBX227" s="2"/>
      <c r="MBY227" s="2"/>
      <c r="MBZ227" s="2"/>
      <c r="MCA227" s="2"/>
      <c r="MCB227" s="2"/>
      <c r="MCC227" s="2"/>
      <c r="MCD227" s="2"/>
      <c r="MCE227" s="2"/>
      <c r="MCF227" s="2"/>
      <c r="MCG227" s="2"/>
      <c r="MCH227" s="2"/>
      <c r="MCI227" s="2"/>
      <c r="MCJ227" s="2"/>
      <c r="MCK227" s="2"/>
      <c r="MCL227" s="2"/>
      <c r="MCM227" s="2"/>
      <c r="MCN227" s="2"/>
      <c r="MCO227" s="2"/>
      <c r="MCP227" s="2"/>
      <c r="MCQ227" s="2"/>
      <c r="MCR227" s="2"/>
      <c r="MCS227" s="2"/>
      <c r="MCT227" s="2"/>
      <c r="MCU227" s="2"/>
      <c r="MCV227" s="2"/>
      <c r="MCW227" s="2"/>
      <c r="MCX227" s="2"/>
      <c r="MCY227" s="2"/>
      <c r="MCZ227" s="2"/>
      <c r="MDA227" s="2"/>
      <c r="MDB227" s="2"/>
      <c r="MDC227" s="2"/>
      <c r="MDD227" s="2"/>
      <c r="MDE227" s="2"/>
      <c r="MDF227" s="2"/>
      <c r="MDG227" s="2"/>
      <c r="MDH227" s="2"/>
      <c r="MDI227" s="2"/>
      <c r="MDJ227" s="2"/>
      <c r="MDK227" s="2"/>
      <c r="MDL227" s="2"/>
      <c r="MDM227" s="2"/>
      <c r="MDN227" s="2"/>
      <c r="MDO227" s="2"/>
      <c r="MDP227" s="2"/>
      <c r="MDQ227" s="2"/>
      <c r="MDR227" s="2"/>
      <c r="MDS227" s="2"/>
      <c r="MDT227" s="2"/>
      <c r="MDU227" s="2"/>
      <c r="MDV227" s="2"/>
      <c r="MDW227" s="2"/>
      <c r="MDX227" s="2"/>
      <c r="MDY227" s="2"/>
      <c r="MDZ227" s="2"/>
      <c r="MEA227" s="2"/>
      <c r="MEB227" s="2"/>
      <c r="MEC227" s="2"/>
      <c r="MED227" s="2"/>
      <c r="MEE227" s="2"/>
      <c r="MEF227" s="2"/>
      <c r="MEG227" s="2"/>
      <c r="MEH227" s="2"/>
      <c r="MEI227" s="2"/>
      <c r="MEJ227" s="2"/>
      <c r="MEK227" s="2"/>
      <c r="MEL227" s="2"/>
      <c r="MEM227" s="2"/>
      <c r="MEN227" s="2"/>
      <c r="MEO227" s="2"/>
      <c r="MEP227" s="2"/>
      <c r="MEQ227" s="2"/>
      <c r="MER227" s="2"/>
      <c r="MES227" s="2"/>
      <c r="MET227" s="2"/>
      <c r="MEU227" s="2"/>
      <c r="MEV227" s="2"/>
      <c r="MEW227" s="2"/>
      <c r="MEX227" s="2"/>
      <c r="MEY227" s="2"/>
      <c r="MEZ227" s="2"/>
      <c r="MFA227" s="2"/>
      <c r="MFB227" s="2"/>
      <c r="MFC227" s="2"/>
      <c r="MFD227" s="2"/>
      <c r="MFE227" s="2"/>
      <c r="MFF227" s="2"/>
      <c r="MFG227" s="2"/>
      <c r="MFH227" s="2"/>
      <c r="MFI227" s="2"/>
      <c r="MFJ227" s="2"/>
      <c r="MFK227" s="2"/>
      <c r="MFL227" s="2"/>
      <c r="MFM227" s="2"/>
      <c r="MFN227" s="2"/>
      <c r="MFO227" s="2"/>
      <c r="MFP227" s="2"/>
      <c r="MFQ227" s="2"/>
      <c r="MFR227" s="2"/>
      <c r="MFS227" s="2"/>
      <c r="MFT227" s="2"/>
      <c r="MFU227" s="2"/>
      <c r="MFV227" s="2"/>
      <c r="MFW227" s="2"/>
      <c r="MFX227" s="2"/>
      <c r="MFY227" s="2"/>
      <c r="MFZ227" s="2"/>
      <c r="MGA227" s="2"/>
      <c r="MGB227" s="2"/>
      <c r="MGC227" s="2"/>
      <c r="MGD227" s="2"/>
      <c r="MGE227" s="2"/>
      <c r="MGF227" s="2"/>
      <c r="MGG227" s="2"/>
      <c r="MGH227" s="2"/>
      <c r="MGI227" s="2"/>
      <c r="MGJ227" s="2"/>
      <c r="MGK227" s="2"/>
      <c r="MGL227" s="2"/>
      <c r="MGM227" s="2"/>
      <c r="MGN227" s="2"/>
      <c r="MGO227" s="2"/>
      <c r="MGP227" s="2"/>
      <c r="MGQ227" s="2"/>
      <c r="MGR227" s="2"/>
      <c r="MGS227" s="2"/>
      <c r="MGT227" s="2"/>
      <c r="MGU227" s="2"/>
      <c r="MGV227" s="2"/>
      <c r="MGW227" s="2"/>
      <c r="MGX227" s="2"/>
      <c r="MGY227" s="2"/>
      <c r="MGZ227" s="2"/>
      <c r="MHA227" s="2"/>
      <c r="MHB227" s="2"/>
      <c r="MHC227" s="2"/>
      <c r="MHD227" s="2"/>
      <c r="MHE227" s="2"/>
      <c r="MHF227" s="2"/>
      <c r="MHG227" s="2"/>
      <c r="MHH227" s="2"/>
      <c r="MHI227" s="2"/>
      <c r="MHJ227" s="2"/>
      <c r="MHK227" s="2"/>
      <c r="MHL227" s="2"/>
      <c r="MHM227" s="2"/>
      <c r="MHN227" s="2"/>
      <c r="MHO227" s="2"/>
      <c r="MHP227" s="2"/>
      <c r="MHQ227" s="2"/>
      <c r="MHR227" s="2"/>
      <c r="MHS227" s="2"/>
      <c r="MHT227" s="2"/>
      <c r="MHU227" s="2"/>
      <c r="MHV227" s="2"/>
      <c r="MHW227" s="2"/>
      <c r="MHX227" s="2"/>
      <c r="MHY227" s="2"/>
      <c r="MHZ227" s="2"/>
      <c r="MIA227" s="2"/>
      <c r="MIB227" s="2"/>
      <c r="MIC227" s="2"/>
      <c r="MID227" s="2"/>
      <c r="MIE227" s="2"/>
      <c r="MIF227" s="2"/>
      <c r="MIG227" s="2"/>
      <c r="MIH227" s="2"/>
      <c r="MII227" s="2"/>
      <c r="MIJ227" s="2"/>
      <c r="MIK227" s="2"/>
      <c r="MIL227" s="2"/>
      <c r="MIM227" s="2"/>
      <c r="MIN227" s="2"/>
      <c r="MIO227" s="2"/>
      <c r="MIP227" s="2"/>
      <c r="MIQ227" s="2"/>
      <c r="MIR227" s="2"/>
      <c r="MIS227" s="2"/>
      <c r="MIT227" s="2"/>
      <c r="MIU227" s="2"/>
      <c r="MIV227" s="2"/>
      <c r="MIW227" s="2"/>
      <c r="MIX227" s="2"/>
      <c r="MIY227" s="2"/>
      <c r="MIZ227" s="2"/>
      <c r="MJA227" s="2"/>
      <c r="MJB227" s="2"/>
      <c r="MJC227" s="2"/>
      <c r="MJD227" s="2"/>
      <c r="MJE227" s="2"/>
      <c r="MJF227" s="2"/>
      <c r="MJG227" s="2"/>
      <c r="MJH227" s="2"/>
      <c r="MJI227" s="2"/>
      <c r="MJJ227" s="2"/>
      <c r="MJK227" s="2"/>
      <c r="MJL227" s="2"/>
      <c r="MJM227" s="2"/>
      <c r="MJN227" s="2"/>
      <c r="MJO227" s="2"/>
      <c r="MJP227" s="2"/>
      <c r="MJQ227" s="2"/>
      <c r="MJR227" s="2"/>
      <c r="MJS227" s="2"/>
      <c r="MJT227" s="2"/>
      <c r="MJU227" s="2"/>
      <c r="MJV227" s="2"/>
      <c r="MJW227" s="2"/>
      <c r="MJX227" s="2"/>
      <c r="MJY227" s="2"/>
      <c r="MJZ227" s="2"/>
      <c r="MKA227" s="2"/>
      <c r="MKB227" s="2"/>
      <c r="MKC227" s="2"/>
      <c r="MKD227" s="2"/>
      <c r="MKE227" s="2"/>
      <c r="MKF227" s="2"/>
      <c r="MKG227" s="2"/>
      <c r="MKH227" s="2"/>
      <c r="MKI227" s="2"/>
      <c r="MKJ227" s="2"/>
      <c r="MKK227" s="2"/>
      <c r="MKL227" s="2"/>
      <c r="MKM227" s="2"/>
      <c r="MKN227" s="2"/>
      <c r="MKO227" s="2"/>
      <c r="MKP227" s="2"/>
      <c r="MKQ227" s="2"/>
      <c r="MKR227" s="2"/>
      <c r="MKS227" s="2"/>
      <c r="MKT227" s="2"/>
      <c r="MKU227" s="2"/>
      <c r="MKV227" s="2"/>
      <c r="MKW227" s="2"/>
      <c r="MKX227" s="2"/>
      <c r="MKY227" s="2"/>
      <c r="MKZ227" s="2"/>
      <c r="MLA227" s="2"/>
      <c r="MLB227" s="2"/>
      <c r="MLC227" s="2"/>
      <c r="MLD227" s="2"/>
      <c r="MLE227" s="2"/>
      <c r="MLF227" s="2"/>
      <c r="MLG227" s="2"/>
      <c r="MLH227" s="2"/>
      <c r="MLI227" s="2"/>
      <c r="MLJ227" s="2"/>
      <c r="MLK227" s="2"/>
      <c r="MLL227" s="2"/>
      <c r="MLM227" s="2"/>
      <c r="MLN227" s="2"/>
      <c r="MLO227" s="2"/>
      <c r="MLP227" s="2"/>
      <c r="MLQ227" s="2"/>
      <c r="MLR227" s="2"/>
      <c r="MLS227" s="2"/>
      <c r="MLT227" s="2"/>
      <c r="MLU227" s="2"/>
      <c r="MLV227" s="2"/>
      <c r="MLW227" s="2"/>
      <c r="MLX227" s="2"/>
      <c r="MLY227" s="2"/>
      <c r="MLZ227" s="2"/>
      <c r="MMA227" s="2"/>
      <c r="MMB227" s="2"/>
      <c r="MMC227" s="2"/>
      <c r="MMD227" s="2"/>
      <c r="MME227" s="2"/>
      <c r="MMF227" s="2"/>
      <c r="MMG227" s="2"/>
      <c r="MMH227" s="2"/>
      <c r="MMI227" s="2"/>
      <c r="MMJ227" s="2"/>
      <c r="MMK227" s="2"/>
      <c r="MML227" s="2"/>
      <c r="MMM227" s="2"/>
      <c r="MMN227" s="2"/>
      <c r="MMO227" s="2"/>
      <c r="MMP227" s="2"/>
      <c r="MMQ227" s="2"/>
      <c r="MMR227" s="2"/>
      <c r="MMS227" s="2"/>
      <c r="MMT227" s="2"/>
      <c r="MMU227" s="2"/>
      <c r="MMV227" s="2"/>
      <c r="MMW227" s="2"/>
      <c r="MMX227" s="2"/>
      <c r="MMY227" s="2"/>
      <c r="MMZ227" s="2"/>
      <c r="MNA227" s="2"/>
      <c r="MNB227" s="2"/>
      <c r="MNC227" s="2"/>
      <c r="MND227" s="2"/>
      <c r="MNE227" s="2"/>
      <c r="MNF227" s="2"/>
      <c r="MNG227" s="2"/>
      <c r="MNH227" s="2"/>
      <c r="MNI227" s="2"/>
      <c r="MNJ227" s="2"/>
      <c r="MNK227" s="2"/>
      <c r="MNL227" s="2"/>
      <c r="MNM227" s="2"/>
      <c r="MNN227" s="2"/>
      <c r="MNO227" s="2"/>
      <c r="MNP227" s="2"/>
      <c r="MNQ227" s="2"/>
      <c r="MNR227" s="2"/>
      <c r="MNS227" s="2"/>
      <c r="MNT227" s="2"/>
      <c r="MNU227" s="2"/>
      <c r="MNV227" s="2"/>
      <c r="MNW227" s="2"/>
      <c r="MNX227" s="2"/>
      <c r="MNY227" s="2"/>
      <c r="MNZ227" s="2"/>
      <c r="MOA227" s="2"/>
      <c r="MOB227" s="2"/>
      <c r="MOC227" s="2"/>
      <c r="MOD227" s="2"/>
      <c r="MOE227" s="2"/>
      <c r="MOF227" s="2"/>
      <c r="MOG227" s="2"/>
      <c r="MOH227" s="2"/>
      <c r="MOI227" s="2"/>
      <c r="MOJ227" s="2"/>
      <c r="MOK227" s="2"/>
      <c r="MOL227" s="2"/>
      <c r="MOM227" s="2"/>
      <c r="MON227" s="2"/>
      <c r="MOO227" s="2"/>
      <c r="MOP227" s="2"/>
      <c r="MOQ227" s="2"/>
      <c r="MOR227" s="2"/>
      <c r="MOS227" s="2"/>
      <c r="MOT227" s="2"/>
      <c r="MOU227" s="2"/>
      <c r="MOV227" s="2"/>
      <c r="MOW227" s="2"/>
      <c r="MOX227" s="2"/>
      <c r="MOY227" s="2"/>
      <c r="MOZ227" s="2"/>
      <c r="MPA227" s="2"/>
      <c r="MPB227" s="2"/>
      <c r="MPC227" s="2"/>
      <c r="MPD227" s="2"/>
      <c r="MPE227" s="2"/>
      <c r="MPF227" s="2"/>
      <c r="MPG227" s="2"/>
      <c r="MPH227" s="2"/>
      <c r="MPI227" s="2"/>
      <c r="MPJ227" s="2"/>
      <c r="MPK227" s="2"/>
      <c r="MPL227" s="2"/>
      <c r="MPM227" s="2"/>
      <c r="MPN227" s="2"/>
      <c r="MPO227" s="2"/>
      <c r="MPP227" s="2"/>
      <c r="MPQ227" s="2"/>
      <c r="MPR227" s="2"/>
      <c r="MPS227" s="2"/>
      <c r="MPT227" s="2"/>
      <c r="MPU227" s="2"/>
      <c r="MPV227" s="2"/>
      <c r="MPW227" s="2"/>
      <c r="MPX227" s="2"/>
      <c r="MPY227" s="2"/>
      <c r="MPZ227" s="2"/>
      <c r="MQA227" s="2"/>
      <c r="MQB227" s="2"/>
      <c r="MQC227" s="2"/>
      <c r="MQD227" s="2"/>
      <c r="MQE227" s="2"/>
      <c r="MQF227" s="2"/>
      <c r="MQG227" s="2"/>
      <c r="MQH227" s="2"/>
      <c r="MQI227" s="2"/>
      <c r="MQJ227" s="2"/>
      <c r="MQK227" s="2"/>
      <c r="MQL227" s="2"/>
      <c r="MQM227" s="2"/>
      <c r="MQN227" s="2"/>
      <c r="MQO227" s="2"/>
      <c r="MQP227" s="2"/>
      <c r="MQQ227" s="2"/>
      <c r="MQR227" s="2"/>
      <c r="MQS227" s="2"/>
      <c r="MQT227" s="2"/>
      <c r="MQU227" s="2"/>
      <c r="MQV227" s="2"/>
      <c r="MQW227" s="2"/>
      <c r="MQX227" s="2"/>
      <c r="MQY227" s="2"/>
      <c r="MQZ227" s="2"/>
      <c r="MRA227" s="2"/>
      <c r="MRB227" s="2"/>
      <c r="MRC227" s="2"/>
      <c r="MRD227" s="2"/>
      <c r="MRE227" s="2"/>
      <c r="MRF227" s="2"/>
      <c r="MRG227" s="2"/>
      <c r="MRH227" s="2"/>
      <c r="MRI227" s="2"/>
      <c r="MRJ227" s="2"/>
      <c r="MRK227" s="2"/>
      <c r="MRL227" s="2"/>
      <c r="MRM227" s="2"/>
      <c r="MRN227" s="2"/>
      <c r="MRO227" s="2"/>
      <c r="MRP227" s="2"/>
      <c r="MRQ227" s="2"/>
      <c r="MRR227" s="2"/>
      <c r="MRS227" s="2"/>
      <c r="MRT227" s="2"/>
      <c r="MRU227" s="2"/>
      <c r="MRV227" s="2"/>
      <c r="MRW227" s="2"/>
      <c r="MRX227" s="2"/>
      <c r="MRY227" s="2"/>
      <c r="MRZ227" s="2"/>
      <c r="MSA227" s="2"/>
      <c r="MSB227" s="2"/>
      <c r="MSC227" s="2"/>
      <c r="MSD227" s="2"/>
      <c r="MSE227" s="2"/>
      <c r="MSF227" s="2"/>
      <c r="MSG227" s="2"/>
      <c r="MSH227" s="2"/>
      <c r="MSI227" s="2"/>
      <c r="MSJ227" s="2"/>
      <c r="MSK227" s="2"/>
      <c r="MSL227" s="2"/>
      <c r="MSM227" s="2"/>
      <c r="MSN227" s="2"/>
      <c r="MSO227" s="2"/>
      <c r="MSP227" s="2"/>
      <c r="MSQ227" s="2"/>
      <c r="MSR227" s="2"/>
      <c r="MSS227" s="2"/>
      <c r="MST227" s="2"/>
      <c r="MSU227" s="2"/>
      <c r="MSV227" s="2"/>
      <c r="MSW227" s="2"/>
      <c r="MSX227" s="2"/>
      <c r="MSY227" s="2"/>
      <c r="MSZ227" s="2"/>
      <c r="MTA227" s="2"/>
      <c r="MTB227" s="2"/>
      <c r="MTC227" s="2"/>
      <c r="MTD227" s="2"/>
      <c r="MTE227" s="2"/>
      <c r="MTF227" s="2"/>
      <c r="MTG227" s="2"/>
      <c r="MTH227" s="2"/>
      <c r="MTI227" s="2"/>
      <c r="MTJ227" s="2"/>
      <c r="MTK227" s="2"/>
      <c r="MTL227" s="2"/>
      <c r="MTM227" s="2"/>
      <c r="MTN227" s="2"/>
      <c r="MTO227" s="2"/>
      <c r="MTP227" s="2"/>
      <c r="MTQ227" s="2"/>
      <c r="MTR227" s="2"/>
      <c r="MTS227" s="2"/>
      <c r="MTT227" s="2"/>
      <c r="MTU227" s="2"/>
      <c r="MTV227" s="2"/>
      <c r="MTW227" s="2"/>
      <c r="MTX227" s="2"/>
      <c r="MTY227" s="2"/>
      <c r="MTZ227" s="2"/>
      <c r="MUA227" s="2"/>
      <c r="MUB227" s="2"/>
      <c r="MUC227" s="2"/>
      <c r="MUD227" s="2"/>
      <c r="MUE227" s="2"/>
      <c r="MUF227" s="2"/>
      <c r="MUG227" s="2"/>
      <c r="MUH227" s="2"/>
      <c r="MUI227" s="2"/>
      <c r="MUJ227" s="2"/>
      <c r="MUK227" s="2"/>
      <c r="MUL227" s="2"/>
      <c r="MUM227" s="2"/>
      <c r="MUN227" s="2"/>
      <c r="MUO227" s="2"/>
      <c r="MUP227" s="2"/>
      <c r="MUQ227" s="2"/>
      <c r="MUR227" s="2"/>
      <c r="MUS227" s="2"/>
      <c r="MUT227" s="2"/>
      <c r="MUU227" s="2"/>
      <c r="MUV227" s="2"/>
      <c r="MUW227" s="2"/>
      <c r="MUX227" s="2"/>
      <c r="MUY227" s="2"/>
      <c r="MUZ227" s="2"/>
      <c r="MVA227" s="2"/>
      <c r="MVB227" s="2"/>
      <c r="MVC227" s="2"/>
      <c r="MVD227" s="2"/>
      <c r="MVE227" s="2"/>
      <c r="MVF227" s="2"/>
      <c r="MVG227" s="2"/>
      <c r="MVH227" s="2"/>
      <c r="MVI227" s="2"/>
      <c r="MVJ227" s="2"/>
      <c r="MVK227" s="2"/>
      <c r="MVL227" s="2"/>
      <c r="MVM227" s="2"/>
      <c r="MVN227" s="2"/>
      <c r="MVO227" s="2"/>
      <c r="MVP227" s="2"/>
      <c r="MVQ227" s="2"/>
      <c r="MVR227" s="2"/>
      <c r="MVS227" s="2"/>
      <c r="MVT227" s="2"/>
      <c r="MVU227" s="2"/>
      <c r="MVV227" s="2"/>
      <c r="MVW227" s="2"/>
      <c r="MVX227" s="2"/>
      <c r="MVY227" s="2"/>
      <c r="MVZ227" s="2"/>
      <c r="MWA227" s="2"/>
      <c r="MWB227" s="2"/>
      <c r="MWC227" s="2"/>
      <c r="MWD227" s="2"/>
      <c r="MWE227" s="2"/>
      <c r="MWF227" s="2"/>
      <c r="MWG227" s="2"/>
      <c r="MWH227" s="2"/>
      <c r="MWI227" s="2"/>
      <c r="MWJ227" s="2"/>
      <c r="MWK227" s="2"/>
      <c r="MWL227" s="2"/>
      <c r="MWM227" s="2"/>
      <c r="MWN227" s="2"/>
      <c r="MWO227" s="2"/>
      <c r="MWP227" s="2"/>
      <c r="MWQ227" s="2"/>
      <c r="MWR227" s="2"/>
      <c r="MWS227" s="2"/>
      <c r="MWT227" s="2"/>
      <c r="MWU227" s="2"/>
      <c r="MWV227" s="2"/>
      <c r="MWW227" s="2"/>
      <c r="MWX227" s="2"/>
      <c r="MWY227" s="2"/>
      <c r="MWZ227" s="2"/>
      <c r="MXA227" s="2"/>
      <c r="MXB227" s="2"/>
      <c r="MXC227" s="2"/>
      <c r="MXD227" s="2"/>
      <c r="MXE227" s="2"/>
      <c r="MXF227" s="2"/>
      <c r="MXG227" s="2"/>
      <c r="MXH227" s="2"/>
      <c r="MXI227" s="2"/>
      <c r="MXJ227" s="2"/>
      <c r="MXK227" s="2"/>
      <c r="MXL227" s="2"/>
      <c r="MXM227" s="2"/>
      <c r="MXN227" s="2"/>
      <c r="MXO227" s="2"/>
      <c r="MXP227" s="2"/>
      <c r="MXQ227" s="2"/>
      <c r="MXR227" s="2"/>
      <c r="MXS227" s="2"/>
      <c r="MXT227" s="2"/>
      <c r="MXU227" s="2"/>
      <c r="MXV227" s="2"/>
      <c r="MXW227" s="2"/>
      <c r="MXX227" s="2"/>
      <c r="MXY227" s="2"/>
      <c r="MXZ227" s="2"/>
      <c r="MYA227" s="2"/>
      <c r="MYB227" s="2"/>
      <c r="MYC227" s="2"/>
      <c r="MYD227" s="2"/>
      <c r="MYE227" s="2"/>
      <c r="MYF227" s="2"/>
      <c r="MYG227" s="2"/>
      <c r="MYH227" s="2"/>
      <c r="MYI227" s="2"/>
      <c r="MYJ227" s="2"/>
      <c r="MYK227" s="2"/>
      <c r="MYL227" s="2"/>
      <c r="MYM227" s="2"/>
      <c r="MYN227" s="2"/>
      <c r="MYO227" s="2"/>
      <c r="MYP227" s="2"/>
      <c r="MYQ227" s="2"/>
      <c r="MYR227" s="2"/>
      <c r="MYS227" s="2"/>
      <c r="MYT227" s="2"/>
      <c r="MYU227" s="2"/>
      <c r="MYV227" s="2"/>
      <c r="MYW227" s="2"/>
      <c r="MYX227" s="2"/>
      <c r="MYY227" s="2"/>
      <c r="MYZ227" s="2"/>
      <c r="MZA227" s="2"/>
      <c r="MZB227" s="2"/>
      <c r="MZC227" s="2"/>
      <c r="MZD227" s="2"/>
      <c r="MZE227" s="2"/>
      <c r="MZF227" s="2"/>
      <c r="MZG227" s="2"/>
      <c r="MZH227" s="2"/>
      <c r="MZI227" s="2"/>
      <c r="MZJ227" s="2"/>
      <c r="MZK227" s="2"/>
      <c r="MZL227" s="2"/>
      <c r="MZM227" s="2"/>
      <c r="MZN227" s="2"/>
      <c r="MZO227" s="2"/>
      <c r="MZP227" s="2"/>
      <c r="MZQ227" s="2"/>
      <c r="MZR227" s="2"/>
      <c r="MZS227" s="2"/>
      <c r="MZT227" s="2"/>
      <c r="MZU227" s="2"/>
      <c r="MZV227" s="2"/>
      <c r="MZW227" s="2"/>
      <c r="MZX227" s="2"/>
      <c r="MZY227" s="2"/>
      <c r="MZZ227" s="2"/>
      <c r="NAA227" s="2"/>
      <c r="NAB227" s="2"/>
      <c r="NAC227" s="2"/>
      <c r="NAD227" s="2"/>
      <c r="NAE227" s="2"/>
      <c r="NAF227" s="2"/>
      <c r="NAG227" s="2"/>
      <c r="NAH227" s="2"/>
      <c r="NAI227" s="2"/>
      <c r="NAJ227" s="2"/>
      <c r="NAK227" s="2"/>
      <c r="NAL227" s="2"/>
      <c r="NAM227" s="2"/>
      <c r="NAN227" s="2"/>
      <c r="NAO227" s="2"/>
      <c r="NAP227" s="2"/>
      <c r="NAQ227" s="2"/>
      <c r="NAR227" s="2"/>
      <c r="NAS227" s="2"/>
      <c r="NAT227" s="2"/>
      <c r="NAU227" s="2"/>
      <c r="NAV227" s="2"/>
      <c r="NAW227" s="2"/>
      <c r="NAX227" s="2"/>
      <c r="NAY227" s="2"/>
      <c r="NAZ227" s="2"/>
      <c r="NBA227" s="2"/>
      <c r="NBB227" s="2"/>
      <c r="NBC227" s="2"/>
      <c r="NBD227" s="2"/>
      <c r="NBE227" s="2"/>
      <c r="NBF227" s="2"/>
      <c r="NBG227" s="2"/>
      <c r="NBH227" s="2"/>
      <c r="NBI227" s="2"/>
      <c r="NBJ227" s="2"/>
      <c r="NBK227" s="2"/>
      <c r="NBL227" s="2"/>
      <c r="NBM227" s="2"/>
      <c r="NBN227" s="2"/>
      <c r="NBO227" s="2"/>
      <c r="NBP227" s="2"/>
      <c r="NBQ227" s="2"/>
      <c r="NBR227" s="2"/>
      <c r="NBS227" s="2"/>
      <c r="NBT227" s="2"/>
      <c r="NBU227" s="2"/>
      <c r="NBV227" s="2"/>
      <c r="NBW227" s="2"/>
      <c r="NBX227" s="2"/>
      <c r="NBY227" s="2"/>
      <c r="NBZ227" s="2"/>
      <c r="NCA227" s="2"/>
      <c r="NCB227" s="2"/>
      <c r="NCC227" s="2"/>
      <c r="NCD227" s="2"/>
      <c r="NCE227" s="2"/>
      <c r="NCF227" s="2"/>
      <c r="NCG227" s="2"/>
      <c r="NCH227" s="2"/>
      <c r="NCI227" s="2"/>
      <c r="NCJ227" s="2"/>
      <c r="NCK227" s="2"/>
      <c r="NCL227" s="2"/>
      <c r="NCM227" s="2"/>
      <c r="NCN227" s="2"/>
      <c r="NCO227" s="2"/>
      <c r="NCP227" s="2"/>
      <c r="NCQ227" s="2"/>
      <c r="NCR227" s="2"/>
      <c r="NCS227" s="2"/>
      <c r="NCT227" s="2"/>
      <c r="NCU227" s="2"/>
      <c r="NCV227" s="2"/>
      <c r="NCW227" s="2"/>
      <c r="NCX227" s="2"/>
      <c r="NCY227" s="2"/>
      <c r="NCZ227" s="2"/>
      <c r="NDA227" s="2"/>
      <c r="NDB227" s="2"/>
      <c r="NDC227" s="2"/>
      <c r="NDD227" s="2"/>
      <c r="NDE227" s="2"/>
      <c r="NDF227" s="2"/>
      <c r="NDG227" s="2"/>
      <c r="NDH227" s="2"/>
      <c r="NDI227" s="2"/>
      <c r="NDJ227" s="2"/>
      <c r="NDK227" s="2"/>
      <c r="NDL227" s="2"/>
      <c r="NDM227" s="2"/>
      <c r="NDN227" s="2"/>
      <c r="NDO227" s="2"/>
      <c r="NDP227" s="2"/>
      <c r="NDQ227" s="2"/>
      <c r="NDR227" s="2"/>
      <c r="NDS227" s="2"/>
      <c r="NDT227" s="2"/>
      <c r="NDU227" s="2"/>
      <c r="NDV227" s="2"/>
      <c r="NDW227" s="2"/>
      <c r="NDX227" s="2"/>
      <c r="NDY227" s="2"/>
      <c r="NDZ227" s="2"/>
      <c r="NEA227" s="2"/>
      <c r="NEB227" s="2"/>
      <c r="NEC227" s="2"/>
      <c r="NED227" s="2"/>
      <c r="NEE227" s="2"/>
      <c r="NEF227" s="2"/>
      <c r="NEG227" s="2"/>
      <c r="NEH227" s="2"/>
      <c r="NEI227" s="2"/>
      <c r="NEJ227" s="2"/>
      <c r="NEK227" s="2"/>
      <c r="NEL227" s="2"/>
      <c r="NEM227" s="2"/>
      <c r="NEN227" s="2"/>
      <c r="NEO227" s="2"/>
      <c r="NEP227" s="2"/>
      <c r="NEQ227" s="2"/>
      <c r="NER227" s="2"/>
      <c r="NES227" s="2"/>
      <c r="NET227" s="2"/>
      <c r="NEU227" s="2"/>
      <c r="NEV227" s="2"/>
      <c r="NEW227" s="2"/>
      <c r="NEX227" s="2"/>
      <c r="NEY227" s="2"/>
      <c r="NEZ227" s="2"/>
      <c r="NFA227" s="2"/>
      <c r="NFB227" s="2"/>
      <c r="NFC227" s="2"/>
      <c r="NFD227" s="2"/>
      <c r="NFE227" s="2"/>
      <c r="NFF227" s="2"/>
      <c r="NFG227" s="2"/>
      <c r="NFH227" s="2"/>
      <c r="NFI227" s="2"/>
      <c r="NFJ227" s="2"/>
      <c r="NFK227" s="2"/>
      <c r="NFL227" s="2"/>
      <c r="NFM227" s="2"/>
      <c r="NFN227" s="2"/>
      <c r="NFO227" s="2"/>
      <c r="NFP227" s="2"/>
      <c r="NFQ227" s="2"/>
      <c r="NFR227" s="2"/>
      <c r="NFS227" s="2"/>
      <c r="NFT227" s="2"/>
      <c r="NFU227" s="2"/>
      <c r="NFV227" s="2"/>
      <c r="NFW227" s="2"/>
      <c r="NFX227" s="2"/>
      <c r="NFY227" s="2"/>
      <c r="NFZ227" s="2"/>
      <c r="NGA227" s="2"/>
      <c r="NGB227" s="2"/>
      <c r="NGC227" s="2"/>
      <c r="NGD227" s="2"/>
      <c r="NGE227" s="2"/>
      <c r="NGF227" s="2"/>
      <c r="NGG227" s="2"/>
      <c r="NGH227" s="2"/>
      <c r="NGI227" s="2"/>
      <c r="NGJ227" s="2"/>
      <c r="NGK227" s="2"/>
      <c r="NGL227" s="2"/>
      <c r="NGM227" s="2"/>
      <c r="NGN227" s="2"/>
      <c r="NGO227" s="2"/>
      <c r="NGP227" s="2"/>
      <c r="NGQ227" s="2"/>
      <c r="NGR227" s="2"/>
      <c r="NGS227" s="2"/>
      <c r="NGT227" s="2"/>
      <c r="NGU227" s="2"/>
      <c r="NGV227" s="2"/>
      <c r="NGW227" s="2"/>
      <c r="NGX227" s="2"/>
      <c r="NGY227" s="2"/>
      <c r="NGZ227" s="2"/>
      <c r="NHA227" s="2"/>
      <c r="NHB227" s="2"/>
      <c r="NHC227" s="2"/>
      <c r="NHD227" s="2"/>
      <c r="NHE227" s="2"/>
      <c r="NHF227" s="2"/>
      <c r="NHG227" s="2"/>
      <c r="NHH227" s="2"/>
      <c r="NHI227" s="2"/>
      <c r="NHJ227" s="2"/>
      <c r="NHK227" s="2"/>
      <c r="NHL227" s="2"/>
      <c r="NHM227" s="2"/>
      <c r="NHN227" s="2"/>
      <c r="NHO227" s="2"/>
      <c r="NHP227" s="2"/>
      <c r="NHQ227" s="2"/>
      <c r="NHR227" s="2"/>
      <c r="NHS227" s="2"/>
      <c r="NHT227" s="2"/>
      <c r="NHU227" s="2"/>
      <c r="NHV227" s="2"/>
      <c r="NHW227" s="2"/>
      <c r="NHX227" s="2"/>
      <c r="NHY227" s="2"/>
      <c r="NHZ227" s="2"/>
      <c r="NIA227" s="2"/>
      <c r="NIB227" s="2"/>
      <c r="NIC227" s="2"/>
      <c r="NID227" s="2"/>
      <c r="NIE227" s="2"/>
      <c r="NIF227" s="2"/>
      <c r="NIG227" s="2"/>
      <c r="NIH227" s="2"/>
      <c r="NII227" s="2"/>
      <c r="NIJ227" s="2"/>
      <c r="NIK227" s="2"/>
      <c r="NIL227" s="2"/>
      <c r="NIM227" s="2"/>
      <c r="NIN227" s="2"/>
      <c r="NIO227" s="2"/>
      <c r="NIP227" s="2"/>
      <c r="NIQ227" s="2"/>
      <c r="NIR227" s="2"/>
      <c r="NIS227" s="2"/>
      <c r="NIT227" s="2"/>
      <c r="NIU227" s="2"/>
      <c r="NIV227" s="2"/>
      <c r="NIW227" s="2"/>
      <c r="NIX227" s="2"/>
      <c r="NIY227" s="2"/>
      <c r="NIZ227" s="2"/>
      <c r="NJA227" s="2"/>
      <c r="NJB227" s="2"/>
      <c r="NJC227" s="2"/>
      <c r="NJD227" s="2"/>
      <c r="NJE227" s="2"/>
      <c r="NJF227" s="2"/>
      <c r="NJG227" s="2"/>
      <c r="NJH227" s="2"/>
      <c r="NJI227" s="2"/>
      <c r="NJJ227" s="2"/>
      <c r="NJK227" s="2"/>
      <c r="NJL227" s="2"/>
      <c r="NJM227" s="2"/>
      <c r="NJN227" s="2"/>
      <c r="NJO227" s="2"/>
      <c r="NJP227" s="2"/>
      <c r="NJQ227" s="2"/>
      <c r="NJR227" s="2"/>
      <c r="NJS227" s="2"/>
      <c r="NJT227" s="2"/>
      <c r="NJU227" s="2"/>
      <c r="NJV227" s="2"/>
      <c r="NJW227" s="2"/>
      <c r="NJX227" s="2"/>
      <c r="NJY227" s="2"/>
      <c r="NJZ227" s="2"/>
      <c r="NKA227" s="2"/>
      <c r="NKB227" s="2"/>
      <c r="NKC227" s="2"/>
      <c r="NKD227" s="2"/>
      <c r="NKE227" s="2"/>
      <c r="NKF227" s="2"/>
      <c r="NKG227" s="2"/>
      <c r="NKH227" s="2"/>
      <c r="NKI227" s="2"/>
      <c r="NKJ227" s="2"/>
      <c r="NKK227" s="2"/>
      <c r="NKL227" s="2"/>
      <c r="NKM227" s="2"/>
      <c r="NKN227" s="2"/>
      <c r="NKO227" s="2"/>
      <c r="NKP227" s="2"/>
      <c r="NKQ227" s="2"/>
      <c r="NKR227" s="2"/>
      <c r="NKS227" s="2"/>
      <c r="NKT227" s="2"/>
      <c r="NKU227" s="2"/>
      <c r="NKV227" s="2"/>
      <c r="NKW227" s="2"/>
      <c r="NKX227" s="2"/>
      <c r="NKY227" s="2"/>
      <c r="NKZ227" s="2"/>
      <c r="NLA227" s="2"/>
      <c r="NLB227" s="2"/>
      <c r="NLC227" s="2"/>
      <c r="NLD227" s="2"/>
      <c r="NLE227" s="2"/>
      <c r="NLF227" s="2"/>
      <c r="NLG227" s="2"/>
      <c r="NLH227" s="2"/>
      <c r="NLI227" s="2"/>
      <c r="NLJ227" s="2"/>
      <c r="NLK227" s="2"/>
      <c r="NLL227" s="2"/>
      <c r="NLM227" s="2"/>
      <c r="NLN227" s="2"/>
      <c r="NLO227" s="2"/>
      <c r="NLP227" s="2"/>
      <c r="NLQ227" s="2"/>
      <c r="NLR227" s="2"/>
      <c r="NLS227" s="2"/>
      <c r="NLT227" s="2"/>
      <c r="NLU227" s="2"/>
      <c r="NLV227" s="2"/>
      <c r="NLW227" s="2"/>
      <c r="NLX227" s="2"/>
      <c r="NLY227" s="2"/>
      <c r="NLZ227" s="2"/>
      <c r="NMA227" s="2"/>
      <c r="NMB227" s="2"/>
      <c r="NMC227" s="2"/>
      <c r="NMD227" s="2"/>
      <c r="NME227" s="2"/>
      <c r="NMF227" s="2"/>
      <c r="NMG227" s="2"/>
      <c r="NMH227" s="2"/>
      <c r="NMI227" s="2"/>
      <c r="NMJ227" s="2"/>
      <c r="NMK227" s="2"/>
      <c r="NML227" s="2"/>
      <c r="NMM227" s="2"/>
      <c r="NMN227" s="2"/>
      <c r="NMO227" s="2"/>
      <c r="NMP227" s="2"/>
      <c r="NMQ227" s="2"/>
      <c r="NMR227" s="2"/>
      <c r="NMS227" s="2"/>
      <c r="NMT227" s="2"/>
      <c r="NMU227" s="2"/>
      <c r="NMV227" s="2"/>
      <c r="NMW227" s="2"/>
      <c r="NMX227" s="2"/>
      <c r="NMY227" s="2"/>
      <c r="NMZ227" s="2"/>
      <c r="NNA227" s="2"/>
      <c r="NNB227" s="2"/>
      <c r="NNC227" s="2"/>
      <c r="NND227" s="2"/>
      <c r="NNE227" s="2"/>
      <c r="NNF227" s="2"/>
      <c r="NNG227" s="2"/>
      <c r="NNH227" s="2"/>
      <c r="NNI227" s="2"/>
      <c r="NNJ227" s="2"/>
      <c r="NNK227" s="2"/>
      <c r="NNL227" s="2"/>
      <c r="NNM227" s="2"/>
      <c r="NNN227" s="2"/>
      <c r="NNO227" s="2"/>
      <c r="NNP227" s="2"/>
      <c r="NNQ227" s="2"/>
      <c r="NNR227" s="2"/>
      <c r="NNS227" s="2"/>
      <c r="NNT227" s="2"/>
      <c r="NNU227" s="2"/>
      <c r="NNV227" s="2"/>
      <c r="NNW227" s="2"/>
      <c r="NNX227" s="2"/>
      <c r="NNY227" s="2"/>
      <c r="NNZ227" s="2"/>
      <c r="NOA227" s="2"/>
      <c r="NOB227" s="2"/>
      <c r="NOC227" s="2"/>
      <c r="NOD227" s="2"/>
      <c r="NOE227" s="2"/>
      <c r="NOF227" s="2"/>
      <c r="NOG227" s="2"/>
      <c r="NOH227" s="2"/>
      <c r="NOI227" s="2"/>
      <c r="NOJ227" s="2"/>
      <c r="NOK227" s="2"/>
      <c r="NOL227" s="2"/>
      <c r="NOM227" s="2"/>
      <c r="NON227" s="2"/>
      <c r="NOO227" s="2"/>
      <c r="NOP227" s="2"/>
      <c r="NOQ227" s="2"/>
      <c r="NOR227" s="2"/>
      <c r="NOS227" s="2"/>
      <c r="NOT227" s="2"/>
      <c r="NOU227" s="2"/>
      <c r="NOV227" s="2"/>
      <c r="NOW227" s="2"/>
      <c r="NOX227" s="2"/>
      <c r="NOY227" s="2"/>
      <c r="NOZ227" s="2"/>
      <c r="NPA227" s="2"/>
      <c r="NPB227" s="2"/>
      <c r="NPC227" s="2"/>
      <c r="NPD227" s="2"/>
      <c r="NPE227" s="2"/>
      <c r="NPF227" s="2"/>
      <c r="NPG227" s="2"/>
      <c r="NPH227" s="2"/>
      <c r="NPI227" s="2"/>
      <c r="NPJ227" s="2"/>
      <c r="NPK227" s="2"/>
      <c r="NPL227" s="2"/>
      <c r="NPM227" s="2"/>
      <c r="NPN227" s="2"/>
      <c r="NPO227" s="2"/>
      <c r="NPP227" s="2"/>
      <c r="NPQ227" s="2"/>
      <c r="NPR227" s="2"/>
      <c r="NPS227" s="2"/>
      <c r="NPT227" s="2"/>
      <c r="NPU227" s="2"/>
      <c r="NPV227" s="2"/>
      <c r="NPW227" s="2"/>
      <c r="NPX227" s="2"/>
      <c r="NPY227" s="2"/>
      <c r="NPZ227" s="2"/>
      <c r="NQA227" s="2"/>
      <c r="NQB227" s="2"/>
      <c r="NQC227" s="2"/>
      <c r="NQD227" s="2"/>
      <c r="NQE227" s="2"/>
      <c r="NQF227" s="2"/>
      <c r="NQG227" s="2"/>
      <c r="NQH227" s="2"/>
      <c r="NQI227" s="2"/>
      <c r="NQJ227" s="2"/>
      <c r="NQK227" s="2"/>
      <c r="NQL227" s="2"/>
      <c r="NQM227" s="2"/>
      <c r="NQN227" s="2"/>
      <c r="NQO227" s="2"/>
      <c r="NQP227" s="2"/>
      <c r="NQQ227" s="2"/>
      <c r="NQR227" s="2"/>
      <c r="NQS227" s="2"/>
      <c r="NQT227" s="2"/>
      <c r="NQU227" s="2"/>
      <c r="NQV227" s="2"/>
      <c r="NQW227" s="2"/>
      <c r="NQX227" s="2"/>
      <c r="NQY227" s="2"/>
      <c r="NQZ227" s="2"/>
      <c r="NRA227" s="2"/>
      <c r="NRB227" s="2"/>
      <c r="NRC227" s="2"/>
      <c r="NRD227" s="2"/>
      <c r="NRE227" s="2"/>
      <c r="NRF227" s="2"/>
      <c r="NRG227" s="2"/>
      <c r="NRH227" s="2"/>
      <c r="NRI227" s="2"/>
      <c r="NRJ227" s="2"/>
      <c r="NRK227" s="2"/>
      <c r="NRL227" s="2"/>
      <c r="NRM227" s="2"/>
      <c r="NRN227" s="2"/>
      <c r="NRO227" s="2"/>
      <c r="NRP227" s="2"/>
      <c r="NRQ227" s="2"/>
      <c r="NRR227" s="2"/>
      <c r="NRS227" s="2"/>
      <c r="NRT227" s="2"/>
      <c r="NRU227" s="2"/>
      <c r="NRV227" s="2"/>
      <c r="NRW227" s="2"/>
      <c r="NRX227" s="2"/>
      <c r="NRY227" s="2"/>
      <c r="NRZ227" s="2"/>
      <c r="NSA227" s="2"/>
      <c r="NSB227" s="2"/>
      <c r="NSC227" s="2"/>
      <c r="NSD227" s="2"/>
      <c r="NSE227" s="2"/>
      <c r="NSF227" s="2"/>
      <c r="NSG227" s="2"/>
      <c r="NSH227" s="2"/>
      <c r="NSI227" s="2"/>
      <c r="NSJ227" s="2"/>
      <c r="NSK227" s="2"/>
      <c r="NSL227" s="2"/>
      <c r="NSM227" s="2"/>
      <c r="NSN227" s="2"/>
      <c r="NSO227" s="2"/>
      <c r="NSP227" s="2"/>
      <c r="NSQ227" s="2"/>
      <c r="NSR227" s="2"/>
      <c r="NSS227" s="2"/>
      <c r="NST227" s="2"/>
      <c r="NSU227" s="2"/>
      <c r="NSV227" s="2"/>
      <c r="NSW227" s="2"/>
      <c r="NSX227" s="2"/>
      <c r="NSY227" s="2"/>
      <c r="NSZ227" s="2"/>
      <c r="NTA227" s="2"/>
      <c r="NTB227" s="2"/>
      <c r="NTC227" s="2"/>
      <c r="NTD227" s="2"/>
      <c r="NTE227" s="2"/>
      <c r="NTF227" s="2"/>
      <c r="NTG227" s="2"/>
      <c r="NTH227" s="2"/>
      <c r="NTI227" s="2"/>
      <c r="NTJ227" s="2"/>
      <c r="NTK227" s="2"/>
      <c r="NTL227" s="2"/>
      <c r="NTM227" s="2"/>
      <c r="NTN227" s="2"/>
      <c r="NTO227" s="2"/>
      <c r="NTP227" s="2"/>
      <c r="NTQ227" s="2"/>
      <c r="NTR227" s="2"/>
      <c r="NTS227" s="2"/>
      <c r="NTT227" s="2"/>
      <c r="NTU227" s="2"/>
      <c r="NTV227" s="2"/>
      <c r="NTW227" s="2"/>
      <c r="NTX227" s="2"/>
      <c r="NTY227" s="2"/>
      <c r="NTZ227" s="2"/>
      <c r="NUA227" s="2"/>
      <c r="NUB227" s="2"/>
      <c r="NUC227" s="2"/>
      <c r="NUD227" s="2"/>
      <c r="NUE227" s="2"/>
      <c r="NUF227" s="2"/>
      <c r="NUG227" s="2"/>
      <c r="NUH227" s="2"/>
      <c r="NUI227" s="2"/>
      <c r="NUJ227" s="2"/>
      <c r="NUK227" s="2"/>
      <c r="NUL227" s="2"/>
      <c r="NUM227" s="2"/>
      <c r="NUN227" s="2"/>
      <c r="NUO227" s="2"/>
      <c r="NUP227" s="2"/>
      <c r="NUQ227" s="2"/>
      <c r="NUR227" s="2"/>
      <c r="NUS227" s="2"/>
      <c r="NUT227" s="2"/>
      <c r="NUU227" s="2"/>
      <c r="NUV227" s="2"/>
      <c r="NUW227" s="2"/>
      <c r="NUX227" s="2"/>
      <c r="NUY227" s="2"/>
      <c r="NUZ227" s="2"/>
      <c r="NVA227" s="2"/>
      <c r="NVB227" s="2"/>
      <c r="NVC227" s="2"/>
      <c r="NVD227" s="2"/>
      <c r="NVE227" s="2"/>
      <c r="NVF227" s="2"/>
      <c r="NVG227" s="2"/>
      <c r="NVH227" s="2"/>
      <c r="NVI227" s="2"/>
      <c r="NVJ227" s="2"/>
      <c r="NVK227" s="2"/>
      <c r="NVL227" s="2"/>
      <c r="NVM227" s="2"/>
      <c r="NVN227" s="2"/>
      <c r="NVO227" s="2"/>
      <c r="NVP227" s="2"/>
      <c r="NVQ227" s="2"/>
      <c r="NVR227" s="2"/>
      <c r="NVS227" s="2"/>
      <c r="NVT227" s="2"/>
      <c r="NVU227" s="2"/>
      <c r="NVV227" s="2"/>
      <c r="NVW227" s="2"/>
      <c r="NVX227" s="2"/>
      <c r="NVY227" s="2"/>
      <c r="NVZ227" s="2"/>
      <c r="NWA227" s="2"/>
      <c r="NWB227" s="2"/>
      <c r="NWC227" s="2"/>
      <c r="NWD227" s="2"/>
      <c r="NWE227" s="2"/>
      <c r="NWF227" s="2"/>
      <c r="NWG227" s="2"/>
      <c r="NWH227" s="2"/>
      <c r="NWI227" s="2"/>
      <c r="NWJ227" s="2"/>
      <c r="NWK227" s="2"/>
      <c r="NWL227" s="2"/>
      <c r="NWM227" s="2"/>
      <c r="NWN227" s="2"/>
      <c r="NWO227" s="2"/>
      <c r="NWP227" s="2"/>
      <c r="NWQ227" s="2"/>
      <c r="NWR227" s="2"/>
      <c r="NWS227" s="2"/>
      <c r="NWT227" s="2"/>
      <c r="NWU227" s="2"/>
      <c r="NWV227" s="2"/>
      <c r="NWW227" s="2"/>
      <c r="NWX227" s="2"/>
      <c r="NWY227" s="2"/>
      <c r="NWZ227" s="2"/>
      <c r="NXA227" s="2"/>
      <c r="NXB227" s="2"/>
      <c r="NXC227" s="2"/>
      <c r="NXD227" s="2"/>
      <c r="NXE227" s="2"/>
      <c r="NXF227" s="2"/>
      <c r="NXG227" s="2"/>
      <c r="NXH227" s="2"/>
      <c r="NXI227" s="2"/>
      <c r="NXJ227" s="2"/>
      <c r="NXK227" s="2"/>
      <c r="NXL227" s="2"/>
      <c r="NXM227" s="2"/>
      <c r="NXN227" s="2"/>
      <c r="NXO227" s="2"/>
      <c r="NXP227" s="2"/>
      <c r="NXQ227" s="2"/>
      <c r="NXR227" s="2"/>
      <c r="NXS227" s="2"/>
      <c r="NXT227" s="2"/>
      <c r="NXU227" s="2"/>
      <c r="NXV227" s="2"/>
      <c r="NXW227" s="2"/>
      <c r="NXX227" s="2"/>
      <c r="NXY227" s="2"/>
      <c r="NXZ227" s="2"/>
      <c r="NYA227" s="2"/>
      <c r="NYB227" s="2"/>
      <c r="NYC227" s="2"/>
      <c r="NYD227" s="2"/>
      <c r="NYE227" s="2"/>
      <c r="NYF227" s="2"/>
      <c r="NYG227" s="2"/>
      <c r="NYH227" s="2"/>
      <c r="NYI227" s="2"/>
      <c r="NYJ227" s="2"/>
      <c r="NYK227" s="2"/>
      <c r="NYL227" s="2"/>
      <c r="NYM227" s="2"/>
      <c r="NYN227" s="2"/>
      <c r="NYO227" s="2"/>
      <c r="NYP227" s="2"/>
      <c r="NYQ227" s="2"/>
      <c r="NYR227" s="2"/>
      <c r="NYS227" s="2"/>
      <c r="NYT227" s="2"/>
      <c r="NYU227" s="2"/>
      <c r="NYV227" s="2"/>
      <c r="NYW227" s="2"/>
      <c r="NYX227" s="2"/>
      <c r="NYY227" s="2"/>
      <c r="NYZ227" s="2"/>
      <c r="NZA227" s="2"/>
      <c r="NZB227" s="2"/>
      <c r="NZC227" s="2"/>
      <c r="NZD227" s="2"/>
      <c r="NZE227" s="2"/>
      <c r="NZF227" s="2"/>
      <c r="NZG227" s="2"/>
      <c r="NZH227" s="2"/>
      <c r="NZI227" s="2"/>
      <c r="NZJ227" s="2"/>
      <c r="NZK227" s="2"/>
      <c r="NZL227" s="2"/>
      <c r="NZM227" s="2"/>
      <c r="NZN227" s="2"/>
      <c r="NZO227" s="2"/>
      <c r="NZP227" s="2"/>
      <c r="NZQ227" s="2"/>
      <c r="NZR227" s="2"/>
      <c r="NZS227" s="2"/>
      <c r="NZT227" s="2"/>
      <c r="NZU227" s="2"/>
      <c r="NZV227" s="2"/>
      <c r="NZW227" s="2"/>
      <c r="NZX227" s="2"/>
      <c r="NZY227" s="2"/>
      <c r="NZZ227" s="2"/>
      <c r="OAA227" s="2"/>
      <c r="OAB227" s="2"/>
      <c r="OAC227" s="2"/>
      <c r="OAD227" s="2"/>
      <c r="OAE227" s="2"/>
      <c r="OAF227" s="2"/>
      <c r="OAG227" s="2"/>
      <c r="OAH227" s="2"/>
      <c r="OAI227" s="2"/>
      <c r="OAJ227" s="2"/>
      <c r="OAK227" s="2"/>
      <c r="OAL227" s="2"/>
      <c r="OAM227" s="2"/>
      <c r="OAN227" s="2"/>
      <c r="OAO227" s="2"/>
      <c r="OAP227" s="2"/>
      <c r="OAQ227" s="2"/>
      <c r="OAR227" s="2"/>
      <c r="OAS227" s="2"/>
      <c r="OAT227" s="2"/>
      <c r="OAU227" s="2"/>
      <c r="OAV227" s="2"/>
      <c r="OAW227" s="2"/>
      <c r="OAX227" s="2"/>
      <c r="OAY227" s="2"/>
      <c r="OAZ227" s="2"/>
      <c r="OBA227" s="2"/>
      <c r="OBB227" s="2"/>
      <c r="OBC227" s="2"/>
      <c r="OBD227" s="2"/>
      <c r="OBE227" s="2"/>
      <c r="OBF227" s="2"/>
      <c r="OBG227" s="2"/>
      <c r="OBH227" s="2"/>
      <c r="OBI227" s="2"/>
      <c r="OBJ227" s="2"/>
      <c r="OBK227" s="2"/>
      <c r="OBL227" s="2"/>
      <c r="OBM227" s="2"/>
      <c r="OBN227" s="2"/>
      <c r="OBO227" s="2"/>
      <c r="OBP227" s="2"/>
      <c r="OBQ227" s="2"/>
      <c r="OBR227" s="2"/>
      <c r="OBS227" s="2"/>
      <c r="OBT227" s="2"/>
      <c r="OBU227" s="2"/>
      <c r="OBV227" s="2"/>
      <c r="OBW227" s="2"/>
      <c r="OBX227" s="2"/>
      <c r="OBY227" s="2"/>
      <c r="OBZ227" s="2"/>
      <c r="OCA227" s="2"/>
      <c r="OCB227" s="2"/>
      <c r="OCC227" s="2"/>
      <c r="OCD227" s="2"/>
      <c r="OCE227" s="2"/>
      <c r="OCF227" s="2"/>
      <c r="OCG227" s="2"/>
      <c r="OCH227" s="2"/>
      <c r="OCI227" s="2"/>
      <c r="OCJ227" s="2"/>
      <c r="OCK227" s="2"/>
      <c r="OCL227" s="2"/>
      <c r="OCM227" s="2"/>
      <c r="OCN227" s="2"/>
      <c r="OCO227" s="2"/>
      <c r="OCP227" s="2"/>
      <c r="OCQ227" s="2"/>
      <c r="OCR227" s="2"/>
      <c r="OCS227" s="2"/>
      <c r="OCT227" s="2"/>
      <c r="OCU227" s="2"/>
      <c r="OCV227" s="2"/>
      <c r="OCW227" s="2"/>
      <c r="OCX227" s="2"/>
      <c r="OCY227" s="2"/>
      <c r="OCZ227" s="2"/>
      <c r="ODA227" s="2"/>
      <c r="ODB227" s="2"/>
      <c r="ODC227" s="2"/>
      <c r="ODD227" s="2"/>
      <c r="ODE227" s="2"/>
      <c r="ODF227" s="2"/>
      <c r="ODG227" s="2"/>
      <c r="ODH227" s="2"/>
      <c r="ODI227" s="2"/>
      <c r="ODJ227" s="2"/>
      <c r="ODK227" s="2"/>
      <c r="ODL227" s="2"/>
      <c r="ODM227" s="2"/>
      <c r="ODN227" s="2"/>
      <c r="ODO227" s="2"/>
      <c r="ODP227" s="2"/>
      <c r="ODQ227" s="2"/>
      <c r="ODR227" s="2"/>
      <c r="ODS227" s="2"/>
      <c r="ODT227" s="2"/>
      <c r="ODU227" s="2"/>
      <c r="ODV227" s="2"/>
      <c r="ODW227" s="2"/>
      <c r="ODX227" s="2"/>
      <c r="ODY227" s="2"/>
      <c r="ODZ227" s="2"/>
      <c r="OEA227" s="2"/>
      <c r="OEB227" s="2"/>
      <c r="OEC227" s="2"/>
      <c r="OED227" s="2"/>
      <c r="OEE227" s="2"/>
      <c r="OEF227" s="2"/>
      <c r="OEG227" s="2"/>
      <c r="OEH227" s="2"/>
      <c r="OEI227" s="2"/>
      <c r="OEJ227" s="2"/>
      <c r="OEK227" s="2"/>
      <c r="OEL227" s="2"/>
      <c r="OEM227" s="2"/>
      <c r="OEN227" s="2"/>
      <c r="OEO227" s="2"/>
      <c r="OEP227" s="2"/>
      <c r="OEQ227" s="2"/>
      <c r="OER227" s="2"/>
      <c r="OES227" s="2"/>
      <c r="OET227" s="2"/>
      <c r="OEU227" s="2"/>
      <c r="OEV227" s="2"/>
      <c r="OEW227" s="2"/>
      <c r="OEX227" s="2"/>
      <c r="OEY227" s="2"/>
      <c r="OEZ227" s="2"/>
      <c r="OFA227" s="2"/>
      <c r="OFB227" s="2"/>
      <c r="OFC227" s="2"/>
      <c r="OFD227" s="2"/>
      <c r="OFE227" s="2"/>
      <c r="OFF227" s="2"/>
      <c r="OFG227" s="2"/>
      <c r="OFH227" s="2"/>
      <c r="OFI227" s="2"/>
      <c r="OFJ227" s="2"/>
      <c r="OFK227" s="2"/>
      <c r="OFL227" s="2"/>
      <c r="OFM227" s="2"/>
      <c r="OFN227" s="2"/>
      <c r="OFO227" s="2"/>
      <c r="OFP227" s="2"/>
      <c r="OFQ227" s="2"/>
      <c r="OFR227" s="2"/>
      <c r="OFS227" s="2"/>
      <c r="OFT227" s="2"/>
      <c r="OFU227" s="2"/>
      <c r="OFV227" s="2"/>
      <c r="OFW227" s="2"/>
      <c r="OFX227" s="2"/>
      <c r="OFY227" s="2"/>
      <c r="OFZ227" s="2"/>
      <c r="OGA227" s="2"/>
      <c r="OGB227" s="2"/>
      <c r="OGC227" s="2"/>
      <c r="OGD227" s="2"/>
      <c r="OGE227" s="2"/>
      <c r="OGF227" s="2"/>
      <c r="OGG227" s="2"/>
      <c r="OGH227" s="2"/>
      <c r="OGI227" s="2"/>
      <c r="OGJ227" s="2"/>
      <c r="OGK227" s="2"/>
      <c r="OGL227" s="2"/>
      <c r="OGM227" s="2"/>
      <c r="OGN227" s="2"/>
      <c r="OGO227" s="2"/>
      <c r="OGP227" s="2"/>
      <c r="OGQ227" s="2"/>
      <c r="OGR227" s="2"/>
      <c r="OGS227" s="2"/>
      <c r="OGT227" s="2"/>
      <c r="OGU227" s="2"/>
      <c r="OGV227" s="2"/>
      <c r="OGW227" s="2"/>
      <c r="OGX227" s="2"/>
      <c r="OGY227" s="2"/>
      <c r="OGZ227" s="2"/>
      <c r="OHA227" s="2"/>
      <c r="OHB227" s="2"/>
      <c r="OHC227" s="2"/>
      <c r="OHD227" s="2"/>
      <c r="OHE227" s="2"/>
      <c r="OHF227" s="2"/>
      <c r="OHG227" s="2"/>
      <c r="OHH227" s="2"/>
      <c r="OHI227" s="2"/>
      <c r="OHJ227" s="2"/>
      <c r="OHK227" s="2"/>
      <c r="OHL227" s="2"/>
      <c r="OHM227" s="2"/>
      <c r="OHN227" s="2"/>
      <c r="OHO227" s="2"/>
      <c r="OHP227" s="2"/>
      <c r="OHQ227" s="2"/>
      <c r="OHR227" s="2"/>
      <c r="OHS227" s="2"/>
      <c r="OHT227" s="2"/>
      <c r="OHU227" s="2"/>
      <c r="OHV227" s="2"/>
      <c r="OHW227" s="2"/>
      <c r="OHX227" s="2"/>
      <c r="OHY227" s="2"/>
      <c r="OHZ227" s="2"/>
      <c r="OIA227" s="2"/>
      <c r="OIB227" s="2"/>
      <c r="OIC227" s="2"/>
      <c r="OID227" s="2"/>
      <c r="OIE227" s="2"/>
      <c r="OIF227" s="2"/>
      <c r="OIG227" s="2"/>
      <c r="OIH227" s="2"/>
      <c r="OII227" s="2"/>
      <c r="OIJ227" s="2"/>
      <c r="OIK227" s="2"/>
      <c r="OIL227" s="2"/>
      <c r="OIM227" s="2"/>
      <c r="OIN227" s="2"/>
      <c r="OIO227" s="2"/>
      <c r="OIP227" s="2"/>
      <c r="OIQ227" s="2"/>
      <c r="OIR227" s="2"/>
      <c r="OIS227" s="2"/>
      <c r="OIT227" s="2"/>
      <c r="OIU227" s="2"/>
      <c r="OIV227" s="2"/>
      <c r="OIW227" s="2"/>
      <c r="OIX227" s="2"/>
      <c r="OIY227" s="2"/>
      <c r="OIZ227" s="2"/>
      <c r="OJA227" s="2"/>
      <c r="OJB227" s="2"/>
      <c r="OJC227" s="2"/>
      <c r="OJD227" s="2"/>
      <c r="OJE227" s="2"/>
      <c r="OJF227" s="2"/>
      <c r="OJG227" s="2"/>
      <c r="OJH227" s="2"/>
      <c r="OJI227" s="2"/>
      <c r="OJJ227" s="2"/>
      <c r="OJK227" s="2"/>
      <c r="OJL227" s="2"/>
      <c r="OJM227" s="2"/>
      <c r="OJN227" s="2"/>
      <c r="OJO227" s="2"/>
      <c r="OJP227" s="2"/>
      <c r="OJQ227" s="2"/>
      <c r="OJR227" s="2"/>
      <c r="OJS227" s="2"/>
      <c r="OJT227" s="2"/>
      <c r="OJU227" s="2"/>
      <c r="OJV227" s="2"/>
      <c r="OJW227" s="2"/>
      <c r="OJX227" s="2"/>
      <c r="OJY227" s="2"/>
      <c r="OJZ227" s="2"/>
      <c r="OKA227" s="2"/>
      <c r="OKB227" s="2"/>
      <c r="OKC227" s="2"/>
      <c r="OKD227" s="2"/>
      <c r="OKE227" s="2"/>
      <c r="OKF227" s="2"/>
      <c r="OKG227" s="2"/>
      <c r="OKH227" s="2"/>
      <c r="OKI227" s="2"/>
      <c r="OKJ227" s="2"/>
      <c r="OKK227" s="2"/>
      <c r="OKL227" s="2"/>
      <c r="OKM227" s="2"/>
      <c r="OKN227" s="2"/>
      <c r="OKO227" s="2"/>
      <c r="OKP227" s="2"/>
      <c r="OKQ227" s="2"/>
      <c r="OKR227" s="2"/>
      <c r="OKS227" s="2"/>
      <c r="OKT227" s="2"/>
      <c r="OKU227" s="2"/>
      <c r="OKV227" s="2"/>
      <c r="OKW227" s="2"/>
      <c r="OKX227" s="2"/>
      <c r="OKY227" s="2"/>
      <c r="OKZ227" s="2"/>
      <c r="OLA227" s="2"/>
      <c r="OLB227" s="2"/>
      <c r="OLC227" s="2"/>
      <c r="OLD227" s="2"/>
      <c r="OLE227" s="2"/>
      <c r="OLF227" s="2"/>
      <c r="OLG227" s="2"/>
      <c r="OLH227" s="2"/>
      <c r="OLI227" s="2"/>
      <c r="OLJ227" s="2"/>
      <c r="OLK227" s="2"/>
      <c r="OLL227" s="2"/>
      <c r="OLM227" s="2"/>
      <c r="OLN227" s="2"/>
      <c r="OLO227" s="2"/>
      <c r="OLP227" s="2"/>
      <c r="OLQ227" s="2"/>
      <c r="OLR227" s="2"/>
      <c r="OLS227" s="2"/>
      <c r="OLT227" s="2"/>
      <c r="OLU227" s="2"/>
      <c r="OLV227" s="2"/>
      <c r="OLW227" s="2"/>
      <c r="OLX227" s="2"/>
      <c r="OLY227" s="2"/>
      <c r="OLZ227" s="2"/>
      <c r="OMA227" s="2"/>
      <c r="OMB227" s="2"/>
      <c r="OMC227" s="2"/>
      <c r="OMD227" s="2"/>
      <c r="OME227" s="2"/>
      <c r="OMF227" s="2"/>
      <c r="OMG227" s="2"/>
      <c r="OMH227" s="2"/>
      <c r="OMI227" s="2"/>
      <c r="OMJ227" s="2"/>
      <c r="OMK227" s="2"/>
      <c r="OML227" s="2"/>
      <c r="OMM227" s="2"/>
      <c r="OMN227" s="2"/>
      <c r="OMO227" s="2"/>
      <c r="OMP227" s="2"/>
      <c r="OMQ227" s="2"/>
      <c r="OMR227" s="2"/>
      <c r="OMS227" s="2"/>
      <c r="OMT227" s="2"/>
      <c r="OMU227" s="2"/>
      <c r="OMV227" s="2"/>
      <c r="OMW227" s="2"/>
      <c r="OMX227" s="2"/>
      <c r="OMY227" s="2"/>
      <c r="OMZ227" s="2"/>
      <c r="ONA227" s="2"/>
      <c r="ONB227" s="2"/>
      <c r="ONC227" s="2"/>
      <c r="OND227" s="2"/>
      <c r="ONE227" s="2"/>
      <c r="ONF227" s="2"/>
      <c r="ONG227" s="2"/>
      <c r="ONH227" s="2"/>
      <c r="ONI227" s="2"/>
      <c r="ONJ227" s="2"/>
      <c r="ONK227" s="2"/>
      <c r="ONL227" s="2"/>
      <c r="ONM227" s="2"/>
      <c r="ONN227" s="2"/>
      <c r="ONO227" s="2"/>
      <c r="ONP227" s="2"/>
      <c r="ONQ227" s="2"/>
      <c r="ONR227" s="2"/>
      <c r="ONS227" s="2"/>
      <c r="ONT227" s="2"/>
      <c r="ONU227" s="2"/>
      <c r="ONV227" s="2"/>
      <c r="ONW227" s="2"/>
      <c r="ONX227" s="2"/>
      <c r="ONY227" s="2"/>
      <c r="ONZ227" s="2"/>
      <c r="OOA227" s="2"/>
      <c r="OOB227" s="2"/>
      <c r="OOC227" s="2"/>
      <c r="OOD227" s="2"/>
      <c r="OOE227" s="2"/>
      <c r="OOF227" s="2"/>
      <c r="OOG227" s="2"/>
      <c r="OOH227" s="2"/>
      <c r="OOI227" s="2"/>
      <c r="OOJ227" s="2"/>
      <c r="OOK227" s="2"/>
      <c r="OOL227" s="2"/>
      <c r="OOM227" s="2"/>
      <c r="OON227" s="2"/>
      <c r="OOO227" s="2"/>
      <c r="OOP227" s="2"/>
      <c r="OOQ227" s="2"/>
      <c r="OOR227" s="2"/>
      <c r="OOS227" s="2"/>
      <c r="OOT227" s="2"/>
      <c r="OOU227" s="2"/>
      <c r="OOV227" s="2"/>
      <c r="OOW227" s="2"/>
      <c r="OOX227" s="2"/>
      <c r="OOY227" s="2"/>
      <c r="OOZ227" s="2"/>
      <c r="OPA227" s="2"/>
      <c r="OPB227" s="2"/>
      <c r="OPC227" s="2"/>
      <c r="OPD227" s="2"/>
      <c r="OPE227" s="2"/>
      <c r="OPF227" s="2"/>
      <c r="OPG227" s="2"/>
      <c r="OPH227" s="2"/>
      <c r="OPI227" s="2"/>
      <c r="OPJ227" s="2"/>
      <c r="OPK227" s="2"/>
      <c r="OPL227" s="2"/>
      <c r="OPM227" s="2"/>
      <c r="OPN227" s="2"/>
      <c r="OPO227" s="2"/>
      <c r="OPP227" s="2"/>
      <c r="OPQ227" s="2"/>
      <c r="OPR227" s="2"/>
      <c r="OPS227" s="2"/>
      <c r="OPT227" s="2"/>
      <c r="OPU227" s="2"/>
      <c r="OPV227" s="2"/>
      <c r="OPW227" s="2"/>
      <c r="OPX227" s="2"/>
      <c r="OPY227" s="2"/>
      <c r="OPZ227" s="2"/>
      <c r="OQA227" s="2"/>
      <c r="OQB227" s="2"/>
      <c r="OQC227" s="2"/>
      <c r="OQD227" s="2"/>
      <c r="OQE227" s="2"/>
      <c r="OQF227" s="2"/>
      <c r="OQG227" s="2"/>
      <c r="OQH227" s="2"/>
      <c r="OQI227" s="2"/>
      <c r="OQJ227" s="2"/>
      <c r="OQK227" s="2"/>
      <c r="OQL227" s="2"/>
      <c r="OQM227" s="2"/>
      <c r="OQN227" s="2"/>
      <c r="OQO227" s="2"/>
      <c r="OQP227" s="2"/>
      <c r="OQQ227" s="2"/>
      <c r="OQR227" s="2"/>
      <c r="OQS227" s="2"/>
      <c r="OQT227" s="2"/>
      <c r="OQU227" s="2"/>
      <c r="OQV227" s="2"/>
      <c r="OQW227" s="2"/>
      <c r="OQX227" s="2"/>
      <c r="OQY227" s="2"/>
      <c r="OQZ227" s="2"/>
      <c r="ORA227" s="2"/>
      <c r="ORB227" s="2"/>
      <c r="ORC227" s="2"/>
      <c r="ORD227" s="2"/>
      <c r="ORE227" s="2"/>
      <c r="ORF227" s="2"/>
      <c r="ORG227" s="2"/>
      <c r="ORH227" s="2"/>
      <c r="ORI227" s="2"/>
      <c r="ORJ227" s="2"/>
      <c r="ORK227" s="2"/>
      <c r="ORL227" s="2"/>
      <c r="ORM227" s="2"/>
      <c r="ORN227" s="2"/>
      <c r="ORO227" s="2"/>
      <c r="ORP227" s="2"/>
      <c r="ORQ227" s="2"/>
      <c r="ORR227" s="2"/>
      <c r="ORS227" s="2"/>
      <c r="ORT227" s="2"/>
      <c r="ORU227" s="2"/>
      <c r="ORV227" s="2"/>
      <c r="ORW227" s="2"/>
      <c r="ORX227" s="2"/>
      <c r="ORY227" s="2"/>
      <c r="ORZ227" s="2"/>
      <c r="OSA227" s="2"/>
      <c r="OSB227" s="2"/>
      <c r="OSC227" s="2"/>
      <c r="OSD227" s="2"/>
      <c r="OSE227" s="2"/>
      <c r="OSF227" s="2"/>
      <c r="OSG227" s="2"/>
      <c r="OSH227" s="2"/>
      <c r="OSI227" s="2"/>
      <c r="OSJ227" s="2"/>
      <c r="OSK227" s="2"/>
      <c r="OSL227" s="2"/>
      <c r="OSM227" s="2"/>
      <c r="OSN227" s="2"/>
      <c r="OSO227" s="2"/>
      <c r="OSP227" s="2"/>
      <c r="OSQ227" s="2"/>
      <c r="OSR227" s="2"/>
      <c r="OSS227" s="2"/>
      <c r="OST227" s="2"/>
      <c r="OSU227" s="2"/>
      <c r="OSV227" s="2"/>
      <c r="OSW227" s="2"/>
      <c r="OSX227" s="2"/>
      <c r="OSY227" s="2"/>
      <c r="OSZ227" s="2"/>
      <c r="OTA227" s="2"/>
      <c r="OTB227" s="2"/>
      <c r="OTC227" s="2"/>
      <c r="OTD227" s="2"/>
      <c r="OTE227" s="2"/>
      <c r="OTF227" s="2"/>
      <c r="OTG227" s="2"/>
      <c r="OTH227" s="2"/>
      <c r="OTI227" s="2"/>
      <c r="OTJ227" s="2"/>
      <c r="OTK227" s="2"/>
      <c r="OTL227" s="2"/>
      <c r="OTM227" s="2"/>
      <c r="OTN227" s="2"/>
      <c r="OTO227" s="2"/>
      <c r="OTP227" s="2"/>
      <c r="OTQ227" s="2"/>
      <c r="OTR227" s="2"/>
      <c r="OTS227" s="2"/>
      <c r="OTT227" s="2"/>
      <c r="OTU227" s="2"/>
      <c r="OTV227" s="2"/>
      <c r="OTW227" s="2"/>
      <c r="OTX227" s="2"/>
      <c r="OTY227" s="2"/>
      <c r="OTZ227" s="2"/>
      <c r="OUA227" s="2"/>
      <c r="OUB227" s="2"/>
      <c r="OUC227" s="2"/>
      <c r="OUD227" s="2"/>
      <c r="OUE227" s="2"/>
      <c r="OUF227" s="2"/>
      <c r="OUG227" s="2"/>
      <c r="OUH227" s="2"/>
      <c r="OUI227" s="2"/>
      <c r="OUJ227" s="2"/>
      <c r="OUK227" s="2"/>
      <c r="OUL227" s="2"/>
      <c r="OUM227" s="2"/>
      <c r="OUN227" s="2"/>
      <c r="OUO227" s="2"/>
      <c r="OUP227" s="2"/>
      <c r="OUQ227" s="2"/>
      <c r="OUR227" s="2"/>
      <c r="OUS227" s="2"/>
      <c r="OUT227" s="2"/>
      <c r="OUU227" s="2"/>
      <c r="OUV227" s="2"/>
      <c r="OUW227" s="2"/>
      <c r="OUX227" s="2"/>
      <c r="OUY227" s="2"/>
      <c r="OUZ227" s="2"/>
      <c r="OVA227" s="2"/>
      <c r="OVB227" s="2"/>
      <c r="OVC227" s="2"/>
      <c r="OVD227" s="2"/>
      <c r="OVE227" s="2"/>
      <c r="OVF227" s="2"/>
      <c r="OVG227" s="2"/>
      <c r="OVH227" s="2"/>
      <c r="OVI227" s="2"/>
      <c r="OVJ227" s="2"/>
      <c r="OVK227" s="2"/>
      <c r="OVL227" s="2"/>
      <c r="OVM227" s="2"/>
      <c r="OVN227" s="2"/>
      <c r="OVO227" s="2"/>
      <c r="OVP227" s="2"/>
      <c r="OVQ227" s="2"/>
      <c r="OVR227" s="2"/>
      <c r="OVS227" s="2"/>
      <c r="OVT227" s="2"/>
      <c r="OVU227" s="2"/>
      <c r="OVV227" s="2"/>
      <c r="OVW227" s="2"/>
      <c r="OVX227" s="2"/>
      <c r="OVY227" s="2"/>
      <c r="OVZ227" s="2"/>
      <c r="OWA227" s="2"/>
      <c r="OWB227" s="2"/>
      <c r="OWC227" s="2"/>
      <c r="OWD227" s="2"/>
      <c r="OWE227" s="2"/>
      <c r="OWF227" s="2"/>
      <c r="OWG227" s="2"/>
      <c r="OWH227" s="2"/>
      <c r="OWI227" s="2"/>
      <c r="OWJ227" s="2"/>
      <c r="OWK227" s="2"/>
      <c r="OWL227" s="2"/>
      <c r="OWM227" s="2"/>
      <c r="OWN227" s="2"/>
      <c r="OWO227" s="2"/>
      <c r="OWP227" s="2"/>
      <c r="OWQ227" s="2"/>
      <c r="OWR227" s="2"/>
      <c r="OWS227" s="2"/>
      <c r="OWT227" s="2"/>
      <c r="OWU227" s="2"/>
      <c r="OWV227" s="2"/>
      <c r="OWW227" s="2"/>
      <c r="OWX227" s="2"/>
      <c r="OWY227" s="2"/>
      <c r="OWZ227" s="2"/>
      <c r="OXA227" s="2"/>
      <c r="OXB227" s="2"/>
      <c r="OXC227" s="2"/>
      <c r="OXD227" s="2"/>
      <c r="OXE227" s="2"/>
      <c r="OXF227" s="2"/>
      <c r="OXG227" s="2"/>
      <c r="OXH227" s="2"/>
      <c r="OXI227" s="2"/>
      <c r="OXJ227" s="2"/>
      <c r="OXK227" s="2"/>
      <c r="OXL227" s="2"/>
      <c r="OXM227" s="2"/>
      <c r="OXN227" s="2"/>
      <c r="OXO227" s="2"/>
      <c r="OXP227" s="2"/>
      <c r="OXQ227" s="2"/>
      <c r="OXR227" s="2"/>
      <c r="OXS227" s="2"/>
      <c r="OXT227" s="2"/>
      <c r="OXU227" s="2"/>
      <c r="OXV227" s="2"/>
      <c r="OXW227" s="2"/>
      <c r="OXX227" s="2"/>
      <c r="OXY227" s="2"/>
      <c r="OXZ227" s="2"/>
      <c r="OYA227" s="2"/>
      <c r="OYB227" s="2"/>
      <c r="OYC227" s="2"/>
      <c r="OYD227" s="2"/>
      <c r="OYE227" s="2"/>
      <c r="OYF227" s="2"/>
      <c r="OYG227" s="2"/>
      <c r="OYH227" s="2"/>
      <c r="OYI227" s="2"/>
      <c r="OYJ227" s="2"/>
      <c r="OYK227" s="2"/>
      <c r="OYL227" s="2"/>
      <c r="OYM227" s="2"/>
      <c r="OYN227" s="2"/>
      <c r="OYO227" s="2"/>
      <c r="OYP227" s="2"/>
      <c r="OYQ227" s="2"/>
      <c r="OYR227" s="2"/>
      <c r="OYS227" s="2"/>
      <c r="OYT227" s="2"/>
      <c r="OYU227" s="2"/>
      <c r="OYV227" s="2"/>
      <c r="OYW227" s="2"/>
      <c r="OYX227" s="2"/>
      <c r="OYY227" s="2"/>
      <c r="OYZ227" s="2"/>
      <c r="OZA227" s="2"/>
      <c r="OZB227" s="2"/>
      <c r="OZC227" s="2"/>
      <c r="OZD227" s="2"/>
      <c r="OZE227" s="2"/>
      <c r="OZF227" s="2"/>
      <c r="OZG227" s="2"/>
      <c r="OZH227" s="2"/>
      <c r="OZI227" s="2"/>
      <c r="OZJ227" s="2"/>
      <c r="OZK227" s="2"/>
      <c r="OZL227" s="2"/>
      <c r="OZM227" s="2"/>
      <c r="OZN227" s="2"/>
      <c r="OZO227" s="2"/>
      <c r="OZP227" s="2"/>
      <c r="OZQ227" s="2"/>
      <c r="OZR227" s="2"/>
      <c r="OZS227" s="2"/>
      <c r="OZT227" s="2"/>
      <c r="OZU227" s="2"/>
      <c r="OZV227" s="2"/>
      <c r="OZW227" s="2"/>
      <c r="OZX227" s="2"/>
      <c r="OZY227" s="2"/>
      <c r="OZZ227" s="2"/>
      <c r="PAA227" s="2"/>
      <c r="PAB227" s="2"/>
      <c r="PAC227" s="2"/>
      <c r="PAD227" s="2"/>
      <c r="PAE227" s="2"/>
      <c r="PAF227" s="2"/>
      <c r="PAG227" s="2"/>
      <c r="PAH227" s="2"/>
      <c r="PAI227" s="2"/>
      <c r="PAJ227" s="2"/>
      <c r="PAK227" s="2"/>
      <c r="PAL227" s="2"/>
      <c r="PAM227" s="2"/>
      <c r="PAN227" s="2"/>
      <c r="PAO227" s="2"/>
      <c r="PAP227" s="2"/>
      <c r="PAQ227" s="2"/>
      <c r="PAR227" s="2"/>
      <c r="PAS227" s="2"/>
      <c r="PAT227" s="2"/>
      <c r="PAU227" s="2"/>
      <c r="PAV227" s="2"/>
      <c r="PAW227" s="2"/>
      <c r="PAX227" s="2"/>
      <c r="PAY227" s="2"/>
      <c r="PAZ227" s="2"/>
      <c r="PBA227" s="2"/>
      <c r="PBB227" s="2"/>
      <c r="PBC227" s="2"/>
      <c r="PBD227" s="2"/>
      <c r="PBE227" s="2"/>
      <c r="PBF227" s="2"/>
      <c r="PBG227" s="2"/>
      <c r="PBH227" s="2"/>
      <c r="PBI227" s="2"/>
      <c r="PBJ227" s="2"/>
      <c r="PBK227" s="2"/>
      <c r="PBL227" s="2"/>
      <c r="PBM227" s="2"/>
      <c r="PBN227" s="2"/>
      <c r="PBO227" s="2"/>
      <c r="PBP227" s="2"/>
      <c r="PBQ227" s="2"/>
      <c r="PBR227" s="2"/>
      <c r="PBS227" s="2"/>
      <c r="PBT227" s="2"/>
      <c r="PBU227" s="2"/>
      <c r="PBV227" s="2"/>
      <c r="PBW227" s="2"/>
      <c r="PBX227" s="2"/>
      <c r="PBY227" s="2"/>
      <c r="PBZ227" s="2"/>
      <c r="PCA227" s="2"/>
      <c r="PCB227" s="2"/>
      <c r="PCC227" s="2"/>
      <c r="PCD227" s="2"/>
      <c r="PCE227" s="2"/>
      <c r="PCF227" s="2"/>
      <c r="PCG227" s="2"/>
      <c r="PCH227" s="2"/>
      <c r="PCI227" s="2"/>
      <c r="PCJ227" s="2"/>
      <c r="PCK227" s="2"/>
      <c r="PCL227" s="2"/>
      <c r="PCM227" s="2"/>
      <c r="PCN227" s="2"/>
      <c r="PCO227" s="2"/>
      <c r="PCP227" s="2"/>
      <c r="PCQ227" s="2"/>
      <c r="PCR227" s="2"/>
      <c r="PCS227" s="2"/>
      <c r="PCT227" s="2"/>
      <c r="PCU227" s="2"/>
      <c r="PCV227" s="2"/>
      <c r="PCW227" s="2"/>
      <c r="PCX227" s="2"/>
      <c r="PCY227" s="2"/>
      <c r="PCZ227" s="2"/>
      <c r="PDA227" s="2"/>
      <c r="PDB227" s="2"/>
      <c r="PDC227" s="2"/>
      <c r="PDD227" s="2"/>
      <c r="PDE227" s="2"/>
      <c r="PDF227" s="2"/>
      <c r="PDG227" s="2"/>
      <c r="PDH227" s="2"/>
      <c r="PDI227" s="2"/>
      <c r="PDJ227" s="2"/>
      <c r="PDK227" s="2"/>
      <c r="PDL227" s="2"/>
      <c r="PDM227" s="2"/>
      <c r="PDN227" s="2"/>
      <c r="PDO227" s="2"/>
      <c r="PDP227" s="2"/>
      <c r="PDQ227" s="2"/>
      <c r="PDR227" s="2"/>
      <c r="PDS227" s="2"/>
      <c r="PDT227" s="2"/>
      <c r="PDU227" s="2"/>
      <c r="PDV227" s="2"/>
      <c r="PDW227" s="2"/>
      <c r="PDX227" s="2"/>
      <c r="PDY227" s="2"/>
      <c r="PDZ227" s="2"/>
      <c r="PEA227" s="2"/>
      <c r="PEB227" s="2"/>
      <c r="PEC227" s="2"/>
      <c r="PED227" s="2"/>
      <c r="PEE227" s="2"/>
      <c r="PEF227" s="2"/>
      <c r="PEG227" s="2"/>
      <c r="PEH227" s="2"/>
      <c r="PEI227" s="2"/>
      <c r="PEJ227" s="2"/>
      <c r="PEK227" s="2"/>
      <c r="PEL227" s="2"/>
      <c r="PEM227" s="2"/>
      <c r="PEN227" s="2"/>
      <c r="PEO227" s="2"/>
      <c r="PEP227" s="2"/>
      <c r="PEQ227" s="2"/>
      <c r="PER227" s="2"/>
      <c r="PES227" s="2"/>
      <c r="PET227" s="2"/>
      <c r="PEU227" s="2"/>
      <c r="PEV227" s="2"/>
      <c r="PEW227" s="2"/>
      <c r="PEX227" s="2"/>
      <c r="PEY227" s="2"/>
      <c r="PEZ227" s="2"/>
      <c r="PFA227" s="2"/>
      <c r="PFB227" s="2"/>
      <c r="PFC227" s="2"/>
      <c r="PFD227" s="2"/>
      <c r="PFE227" s="2"/>
      <c r="PFF227" s="2"/>
      <c r="PFG227" s="2"/>
      <c r="PFH227" s="2"/>
      <c r="PFI227" s="2"/>
      <c r="PFJ227" s="2"/>
      <c r="PFK227" s="2"/>
      <c r="PFL227" s="2"/>
      <c r="PFM227" s="2"/>
      <c r="PFN227" s="2"/>
      <c r="PFO227" s="2"/>
      <c r="PFP227" s="2"/>
      <c r="PFQ227" s="2"/>
      <c r="PFR227" s="2"/>
      <c r="PFS227" s="2"/>
      <c r="PFT227" s="2"/>
      <c r="PFU227" s="2"/>
      <c r="PFV227" s="2"/>
      <c r="PFW227" s="2"/>
      <c r="PFX227" s="2"/>
      <c r="PFY227" s="2"/>
      <c r="PFZ227" s="2"/>
      <c r="PGA227" s="2"/>
      <c r="PGB227" s="2"/>
      <c r="PGC227" s="2"/>
      <c r="PGD227" s="2"/>
      <c r="PGE227" s="2"/>
      <c r="PGF227" s="2"/>
      <c r="PGG227" s="2"/>
      <c r="PGH227" s="2"/>
      <c r="PGI227" s="2"/>
      <c r="PGJ227" s="2"/>
      <c r="PGK227" s="2"/>
      <c r="PGL227" s="2"/>
      <c r="PGM227" s="2"/>
      <c r="PGN227" s="2"/>
      <c r="PGO227" s="2"/>
      <c r="PGP227" s="2"/>
      <c r="PGQ227" s="2"/>
      <c r="PGR227" s="2"/>
      <c r="PGS227" s="2"/>
      <c r="PGT227" s="2"/>
      <c r="PGU227" s="2"/>
      <c r="PGV227" s="2"/>
      <c r="PGW227" s="2"/>
      <c r="PGX227" s="2"/>
      <c r="PGY227" s="2"/>
      <c r="PGZ227" s="2"/>
      <c r="PHA227" s="2"/>
      <c r="PHB227" s="2"/>
      <c r="PHC227" s="2"/>
      <c r="PHD227" s="2"/>
      <c r="PHE227" s="2"/>
      <c r="PHF227" s="2"/>
      <c r="PHG227" s="2"/>
      <c r="PHH227" s="2"/>
      <c r="PHI227" s="2"/>
      <c r="PHJ227" s="2"/>
      <c r="PHK227" s="2"/>
      <c r="PHL227" s="2"/>
      <c r="PHM227" s="2"/>
      <c r="PHN227" s="2"/>
      <c r="PHO227" s="2"/>
      <c r="PHP227" s="2"/>
      <c r="PHQ227" s="2"/>
      <c r="PHR227" s="2"/>
      <c r="PHS227" s="2"/>
      <c r="PHT227" s="2"/>
      <c r="PHU227" s="2"/>
      <c r="PHV227" s="2"/>
      <c r="PHW227" s="2"/>
      <c r="PHX227" s="2"/>
      <c r="PHY227" s="2"/>
      <c r="PHZ227" s="2"/>
      <c r="PIA227" s="2"/>
      <c r="PIB227" s="2"/>
      <c r="PIC227" s="2"/>
      <c r="PID227" s="2"/>
      <c r="PIE227" s="2"/>
      <c r="PIF227" s="2"/>
      <c r="PIG227" s="2"/>
      <c r="PIH227" s="2"/>
      <c r="PII227" s="2"/>
      <c r="PIJ227" s="2"/>
      <c r="PIK227" s="2"/>
      <c r="PIL227" s="2"/>
      <c r="PIM227" s="2"/>
      <c r="PIN227" s="2"/>
      <c r="PIO227" s="2"/>
      <c r="PIP227" s="2"/>
      <c r="PIQ227" s="2"/>
      <c r="PIR227" s="2"/>
      <c r="PIS227" s="2"/>
      <c r="PIT227" s="2"/>
      <c r="PIU227" s="2"/>
      <c r="PIV227" s="2"/>
      <c r="PIW227" s="2"/>
      <c r="PIX227" s="2"/>
      <c r="PIY227" s="2"/>
      <c r="PIZ227" s="2"/>
      <c r="PJA227" s="2"/>
      <c r="PJB227" s="2"/>
      <c r="PJC227" s="2"/>
      <c r="PJD227" s="2"/>
      <c r="PJE227" s="2"/>
      <c r="PJF227" s="2"/>
      <c r="PJG227" s="2"/>
      <c r="PJH227" s="2"/>
      <c r="PJI227" s="2"/>
      <c r="PJJ227" s="2"/>
      <c r="PJK227" s="2"/>
      <c r="PJL227" s="2"/>
      <c r="PJM227" s="2"/>
      <c r="PJN227" s="2"/>
      <c r="PJO227" s="2"/>
      <c r="PJP227" s="2"/>
      <c r="PJQ227" s="2"/>
      <c r="PJR227" s="2"/>
      <c r="PJS227" s="2"/>
      <c r="PJT227" s="2"/>
      <c r="PJU227" s="2"/>
      <c r="PJV227" s="2"/>
      <c r="PJW227" s="2"/>
      <c r="PJX227" s="2"/>
      <c r="PJY227" s="2"/>
      <c r="PJZ227" s="2"/>
      <c r="PKA227" s="2"/>
      <c r="PKB227" s="2"/>
      <c r="PKC227" s="2"/>
      <c r="PKD227" s="2"/>
      <c r="PKE227" s="2"/>
      <c r="PKF227" s="2"/>
      <c r="PKG227" s="2"/>
      <c r="PKH227" s="2"/>
      <c r="PKI227" s="2"/>
      <c r="PKJ227" s="2"/>
      <c r="PKK227" s="2"/>
      <c r="PKL227" s="2"/>
      <c r="PKM227" s="2"/>
      <c r="PKN227" s="2"/>
      <c r="PKO227" s="2"/>
      <c r="PKP227" s="2"/>
      <c r="PKQ227" s="2"/>
      <c r="PKR227" s="2"/>
      <c r="PKS227" s="2"/>
      <c r="PKT227" s="2"/>
      <c r="PKU227" s="2"/>
      <c r="PKV227" s="2"/>
      <c r="PKW227" s="2"/>
      <c r="PKX227" s="2"/>
      <c r="PKY227" s="2"/>
      <c r="PKZ227" s="2"/>
      <c r="PLA227" s="2"/>
      <c r="PLB227" s="2"/>
      <c r="PLC227" s="2"/>
      <c r="PLD227" s="2"/>
      <c r="PLE227" s="2"/>
      <c r="PLF227" s="2"/>
      <c r="PLG227" s="2"/>
      <c r="PLH227" s="2"/>
      <c r="PLI227" s="2"/>
      <c r="PLJ227" s="2"/>
      <c r="PLK227" s="2"/>
      <c r="PLL227" s="2"/>
      <c r="PLM227" s="2"/>
      <c r="PLN227" s="2"/>
      <c r="PLO227" s="2"/>
      <c r="PLP227" s="2"/>
      <c r="PLQ227" s="2"/>
      <c r="PLR227" s="2"/>
      <c r="PLS227" s="2"/>
      <c r="PLT227" s="2"/>
      <c r="PLU227" s="2"/>
      <c r="PLV227" s="2"/>
      <c r="PLW227" s="2"/>
      <c r="PLX227" s="2"/>
      <c r="PLY227" s="2"/>
      <c r="PLZ227" s="2"/>
      <c r="PMA227" s="2"/>
      <c r="PMB227" s="2"/>
      <c r="PMC227" s="2"/>
      <c r="PMD227" s="2"/>
      <c r="PME227" s="2"/>
      <c r="PMF227" s="2"/>
      <c r="PMG227" s="2"/>
      <c r="PMH227" s="2"/>
      <c r="PMI227" s="2"/>
      <c r="PMJ227" s="2"/>
      <c r="PMK227" s="2"/>
      <c r="PML227" s="2"/>
      <c r="PMM227" s="2"/>
      <c r="PMN227" s="2"/>
      <c r="PMO227" s="2"/>
      <c r="PMP227" s="2"/>
      <c r="PMQ227" s="2"/>
      <c r="PMR227" s="2"/>
      <c r="PMS227" s="2"/>
      <c r="PMT227" s="2"/>
      <c r="PMU227" s="2"/>
      <c r="PMV227" s="2"/>
      <c r="PMW227" s="2"/>
      <c r="PMX227" s="2"/>
      <c r="PMY227" s="2"/>
      <c r="PMZ227" s="2"/>
      <c r="PNA227" s="2"/>
      <c r="PNB227" s="2"/>
      <c r="PNC227" s="2"/>
      <c r="PND227" s="2"/>
      <c r="PNE227" s="2"/>
      <c r="PNF227" s="2"/>
      <c r="PNG227" s="2"/>
      <c r="PNH227" s="2"/>
      <c r="PNI227" s="2"/>
      <c r="PNJ227" s="2"/>
      <c r="PNK227" s="2"/>
      <c r="PNL227" s="2"/>
      <c r="PNM227" s="2"/>
      <c r="PNN227" s="2"/>
      <c r="PNO227" s="2"/>
      <c r="PNP227" s="2"/>
      <c r="PNQ227" s="2"/>
      <c r="PNR227" s="2"/>
      <c r="PNS227" s="2"/>
      <c r="PNT227" s="2"/>
      <c r="PNU227" s="2"/>
      <c r="PNV227" s="2"/>
      <c r="PNW227" s="2"/>
      <c r="PNX227" s="2"/>
      <c r="PNY227" s="2"/>
      <c r="PNZ227" s="2"/>
      <c r="POA227" s="2"/>
      <c r="POB227" s="2"/>
      <c r="POC227" s="2"/>
      <c r="POD227" s="2"/>
      <c r="POE227" s="2"/>
      <c r="POF227" s="2"/>
      <c r="POG227" s="2"/>
      <c r="POH227" s="2"/>
      <c r="POI227" s="2"/>
      <c r="POJ227" s="2"/>
      <c r="POK227" s="2"/>
      <c r="POL227" s="2"/>
      <c r="POM227" s="2"/>
      <c r="PON227" s="2"/>
      <c r="POO227" s="2"/>
      <c r="POP227" s="2"/>
      <c r="POQ227" s="2"/>
      <c r="POR227" s="2"/>
      <c r="POS227" s="2"/>
      <c r="POT227" s="2"/>
      <c r="POU227" s="2"/>
      <c r="POV227" s="2"/>
      <c r="POW227" s="2"/>
      <c r="POX227" s="2"/>
      <c r="POY227" s="2"/>
      <c r="POZ227" s="2"/>
      <c r="PPA227" s="2"/>
      <c r="PPB227" s="2"/>
      <c r="PPC227" s="2"/>
      <c r="PPD227" s="2"/>
      <c r="PPE227" s="2"/>
      <c r="PPF227" s="2"/>
      <c r="PPG227" s="2"/>
      <c r="PPH227" s="2"/>
      <c r="PPI227" s="2"/>
      <c r="PPJ227" s="2"/>
      <c r="PPK227" s="2"/>
      <c r="PPL227" s="2"/>
      <c r="PPM227" s="2"/>
      <c r="PPN227" s="2"/>
      <c r="PPO227" s="2"/>
      <c r="PPP227" s="2"/>
      <c r="PPQ227" s="2"/>
      <c r="PPR227" s="2"/>
      <c r="PPS227" s="2"/>
      <c r="PPT227" s="2"/>
      <c r="PPU227" s="2"/>
      <c r="PPV227" s="2"/>
      <c r="PPW227" s="2"/>
      <c r="PPX227" s="2"/>
      <c r="PPY227" s="2"/>
      <c r="PPZ227" s="2"/>
      <c r="PQA227" s="2"/>
      <c r="PQB227" s="2"/>
      <c r="PQC227" s="2"/>
      <c r="PQD227" s="2"/>
      <c r="PQE227" s="2"/>
      <c r="PQF227" s="2"/>
      <c r="PQG227" s="2"/>
      <c r="PQH227" s="2"/>
      <c r="PQI227" s="2"/>
      <c r="PQJ227" s="2"/>
      <c r="PQK227" s="2"/>
      <c r="PQL227" s="2"/>
      <c r="PQM227" s="2"/>
      <c r="PQN227" s="2"/>
      <c r="PQO227" s="2"/>
      <c r="PQP227" s="2"/>
      <c r="PQQ227" s="2"/>
      <c r="PQR227" s="2"/>
      <c r="PQS227" s="2"/>
      <c r="PQT227" s="2"/>
      <c r="PQU227" s="2"/>
      <c r="PQV227" s="2"/>
      <c r="PQW227" s="2"/>
      <c r="PQX227" s="2"/>
      <c r="PQY227" s="2"/>
      <c r="PQZ227" s="2"/>
      <c r="PRA227" s="2"/>
      <c r="PRB227" s="2"/>
      <c r="PRC227" s="2"/>
      <c r="PRD227" s="2"/>
      <c r="PRE227" s="2"/>
      <c r="PRF227" s="2"/>
      <c r="PRG227" s="2"/>
      <c r="PRH227" s="2"/>
      <c r="PRI227" s="2"/>
      <c r="PRJ227" s="2"/>
      <c r="PRK227" s="2"/>
      <c r="PRL227" s="2"/>
      <c r="PRM227" s="2"/>
      <c r="PRN227" s="2"/>
      <c r="PRO227" s="2"/>
      <c r="PRP227" s="2"/>
      <c r="PRQ227" s="2"/>
      <c r="PRR227" s="2"/>
      <c r="PRS227" s="2"/>
      <c r="PRT227" s="2"/>
      <c r="PRU227" s="2"/>
      <c r="PRV227" s="2"/>
      <c r="PRW227" s="2"/>
      <c r="PRX227" s="2"/>
      <c r="PRY227" s="2"/>
      <c r="PRZ227" s="2"/>
      <c r="PSA227" s="2"/>
      <c r="PSB227" s="2"/>
      <c r="PSC227" s="2"/>
      <c r="PSD227" s="2"/>
      <c r="PSE227" s="2"/>
      <c r="PSF227" s="2"/>
      <c r="PSG227" s="2"/>
      <c r="PSH227" s="2"/>
      <c r="PSI227" s="2"/>
      <c r="PSJ227" s="2"/>
      <c r="PSK227" s="2"/>
      <c r="PSL227" s="2"/>
      <c r="PSM227" s="2"/>
      <c r="PSN227" s="2"/>
      <c r="PSO227" s="2"/>
      <c r="PSP227" s="2"/>
      <c r="PSQ227" s="2"/>
      <c r="PSR227" s="2"/>
      <c r="PSS227" s="2"/>
      <c r="PST227" s="2"/>
      <c r="PSU227" s="2"/>
      <c r="PSV227" s="2"/>
      <c r="PSW227" s="2"/>
      <c r="PSX227" s="2"/>
      <c r="PSY227" s="2"/>
      <c r="PSZ227" s="2"/>
      <c r="PTA227" s="2"/>
      <c r="PTB227" s="2"/>
      <c r="PTC227" s="2"/>
      <c r="PTD227" s="2"/>
      <c r="PTE227" s="2"/>
      <c r="PTF227" s="2"/>
      <c r="PTG227" s="2"/>
      <c r="PTH227" s="2"/>
      <c r="PTI227" s="2"/>
      <c r="PTJ227" s="2"/>
      <c r="PTK227" s="2"/>
      <c r="PTL227" s="2"/>
      <c r="PTM227" s="2"/>
      <c r="PTN227" s="2"/>
      <c r="PTO227" s="2"/>
      <c r="PTP227" s="2"/>
      <c r="PTQ227" s="2"/>
      <c r="PTR227" s="2"/>
      <c r="PTS227" s="2"/>
      <c r="PTT227" s="2"/>
      <c r="PTU227" s="2"/>
      <c r="PTV227" s="2"/>
      <c r="PTW227" s="2"/>
      <c r="PTX227" s="2"/>
      <c r="PTY227" s="2"/>
      <c r="PTZ227" s="2"/>
      <c r="PUA227" s="2"/>
      <c r="PUB227" s="2"/>
      <c r="PUC227" s="2"/>
      <c r="PUD227" s="2"/>
      <c r="PUE227" s="2"/>
      <c r="PUF227" s="2"/>
      <c r="PUG227" s="2"/>
      <c r="PUH227" s="2"/>
      <c r="PUI227" s="2"/>
      <c r="PUJ227" s="2"/>
      <c r="PUK227" s="2"/>
      <c r="PUL227" s="2"/>
      <c r="PUM227" s="2"/>
      <c r="PUN227" s="2"/>
      <c r="PUO227" s="2"/>
      <c r="PUP227" s="2"/>
      <c r="PUQ227" s="2"/>
      <c r="PUR227" s="2"/>
      <c r="PUS227" s="2"/>
      <c r="PUT227" s="2"/>
      <c r="PUU227" s="2"/>
      <c r="PUV227" s="2"/>
      <c r="PUW227" s="2"/>
      <c r="PUX227" s="2"/>
      <c r="PUY227" s="2"/>
      <c r="PUZ227" s="2"/>
      <c r="PVA227" s="2"/>
      <c r="PVB227" s="2"/>
      <c r="PVC227" s="2"/>
      <c r="PVD227" s="2"/>
      <c r="PVE227" s="2"/>
      <c r="PVF227" s="2"/>
      <c r="PVG227" s="2"/>
      <c r="PVH227" s="2"/>
      <c r="PVI227" s="2"/>
      <c r="PVJ227" s="2"/>
      <c r="PVK227" s="2"/>
      <c r="PVL227" s="2"/>
      <c r="PVM227" s="2"/>
      <c r="PVN227" s="2"/>
      <c r="PVO227" s="2"/>
      <c r="PVP227" s="2"/>
      <c r="PVQ227" s="2"/>
      <c r="PVR227" s="2"/>
      <c r="PVS227" s="2"/>
      <c r="PVT227" s="2"/>
      <c r="PVU227" s="2"/>
      <c r="PVV227" s="2"/>
      <c r="PVW227" s="2"/>
      <c r="PVX227" s="2"/>
      <c r="PVY227" s="2"/>
      <c r="PVZ227" s="2"/>
      <c r="PWA227" s="2"/>
      <c r="PWB227" s="2"/>
      <c r="PWC227" s="2"/>
      <c r="PWD227" s="2"/>
      <c r="PWE227" s="2"/>
      <c r="PWF227" s="2"/>
      <c r="PWG227" s="2"/>
      <c r="PWH227" s="2"/>
      <c r="PWI227" s="2"/>
      <c r="PWJ227" s="2"/>
      <c r="PWK227" s="2"/>
      <c r="PWL227" s="2"/>
      <c r="PWM227" s="2"/>
      <c r="PWN227" s="2"/>
      <c r="PWO227" s="2"/>
      <c r="PWP227" s="2"/>
      <c r="PWQ227" s="2"/>
      <c r="PWR227" s="2"/>
      <c r="PWS227" s="2"/>
      <c r="PWT227" s="2"/>
      <c r="PWU227" s="2"/>
      <c r="PWV227" s="2"/>
      <c r="PWW227" s="2"/>
      <c r="PWX227" s="2"/>
      <c r="PWY227" s="2"/>
      <c r="PWZ227" s="2"/>
      <c r="PXA227" s="2"/>
      <c r="PXB227" s="2"/>
      <c r="PXC227" s="2"/>
      <c r="PXD227" s="2"/>
      <c r="PXE227" s="2"/>
      <c r="PXF227" s="2"/>
      <c r="PXG227" s="2"/>
      <c r="PXH227" s="2"/>
      <c r="PXI227" s="2"/>
      <c r="PXJ227" s="2"/>
      <c r="PXK227" s="2"/>
      <c r="PXL227" s="2"/>
      <c r="PXM227" s="2"/>
      <c r="PXN227" s="2"/>
      <c r="PXO227" s="2"/>
      <c r="PXP227" s="2"/>
      <c r="PXQ227" s="2"/>
      <c r="PXR227" s="2"/>
      <c r="PXS227" s="2"/>
      <c r="PXT227" s="2"/>
      <c r="PXU227" s="2"/>
      <c r="PXV227" s="2"/>
      <c r="PXW227" s="2"/>
      <c r="PXX227" s="2"/>
      <c r="PXY227" s="2"/>
      <c r="PXZ227" s="2"/>
      <c r="PYA227" s="2"/>
      <c r="PYB227" s="2"/>
      <c r="PYC227" s="2"/>
      <c r="PYD227" s="2"/>
      <c r="PYE227" s="2"/>
      <c r="PYF227" s="2"/>
      <c r="PYG227" s="2"/>
      <c r="PYH227" s="2"/>
      <c r="PYI227" s="2"/>
      <c r="PYJ227" s="2"/>
      <c r="PYK227" s="2"/>
      <c r="PYL227" s="2"/>
      <c r="PYM227" s="2"/>
      <c r="PYN227" s="2"/>
      <c r="PYO227" s="2"/>
      <c r="PYP227" s="2"/>
      <c r="PYQ227" s="2"/>
      <c r="PYR227" s="2"/>
      <c r="PYS227" s="2"/>
      <c r="PYT227" s="2"/>
      <c r="PYU227" s="2"/>
      <c r="PYV227" s="2"/>
      <c r="PYW227" s="2"/>
      <c r="PYX227" s="2"/>
      <c r="PYY227" s="2"/>
      <c r="PYZ227" s="2"/>
      <c r="PZA227" s="2"/>
      <c r="PZB227" s="2"/>
      <c r="PZC227" s="2"/>
      <c r="PZD227" s="2"/>
      <c r="PZE227" s="2"/>
      <c r="PZF227" s="2"/>
      <c r="PZG227" s="2"/>
      <c r="PZH227" s="2"/>
      <c r="PZI227" s="2"/>
      <c r="PZJ227" s="2"/>
      <c r="PZK227" s="2"/>
      <c r="PZL227" s="2"/>
      <c r="PZM227" s="2"/>
      <c r="PZN227" s="2"/>
      <c r="PZO227" s="2"/>
      <c r="PZP227" s="2"/>
      <c r="PZQ227" s="2"/>
      <c r="PZR227" s="2"/>
      <c r="PZS227" s="2"/>
      <c r="PZT227" s="2"/>
      <c r="PZU227" s="2"/>
      <c r="PZV227" s="2"/>
      <c r="PZW227" s="2"/>
      <c r="PZX227" s="2"/>
      <c r="PZY227" s="2"/>
      <c r="PZZ227" s="2"/>
      <c r="QAA227" s="2"/>
      <c r="QAB227" s="2"/>
      <c r="QAC227" s="2"/>
      <c r="QAD227" s="2"/>
      <c r="QAE227" s="2"/>
      <c r="QAF227" s="2"/>
      <c r="QAG227" s="2"/>
      <c r="QAH227" s="2"/>
      <c r="QAI227" s="2"/>
      <c r="QAJ227" s="2"/>
      <c r="QAK227" s="2"/>
      <c r="QAL227" s="2"/>
      <c r="QAM227" s="2"/>
      <c r="QAN227" s="2"/>
      <c r="QAO227" s="2"/>
      <c r="QAP227" s="2"/>
      <c r="QAQ227" s="2"/>
      <c r="QAR227" s="2"/>
      <c r="QAS227" s="2"/>
      <c r="QAT227" s="2"/>
      <c r="QAU227" s="2"/>
      <c r="QAV227" s="2"/>
      <c r="QAW227" s="2"/>
      <c r="QAX227" s="2"/>
      <c r="QAY227" s="2"/>
      <c r="QAZ227" s="2"/>
      <c r="QBA227" s="2"/>
      <c r="QBB227" s="2"/>
      <c r="QBC227" s="2"/>
      <c r="QBD227" s="2"/>
      <c r="QBE227" s="2"/>
      <c r="QBF227" s="2"/>
      <c r="QBG227" s="2"/>
      <c r="QBH227" s="2"/>
      <c r="QBI227" s="2"/>
      <c r="QBJ227" s="2"/>
      <c r="QBK227" s="2"/>
      <c r="QBL227" s="2"/>
      <c r="QBM227" s="2"/>
      <c r="QBN227" s="2"/>
      <c r="QBO227" s="2"/>
      <c r="QBP227" s="2"/>
      <c r="QBQ227" s="2"/>
      <c r="QBR227" s="2"/>
      <c r="QBS227" s="2"/>
      <c r="QBT227" s="2"/>
      <c r="QBU227" s="2"/>
      <c r="QBV227" s="2"/>
      <c r="QBW227" s="2"/>
      <c r="QBX227" s="2"/>
      <c r="QBY227" s="2"/>
      <c r="QBZ227" s="2"/>
      <c r="QCA227" s="2"/>
      <c r="QCB227" s="2"/>
      <c r="QCC227" s="2"/>
      <c r="QCD227" s="2"/>
      <c r="QCE227" s="2"/>
      <c r="QCF227" s="2"/>
      <c r="QCG227" s="2"/>
      <c r="QCH227" s="2"/>
      <c r="QCI227" s="2"/>
      <c r="QCJ227" s="2"/>
      <c r="QCK227" s="2"/>
      <c r="QCL227" s="2"/>
      <c r="QCM227" s="2"/>
      <c r="QCN227" s="2"/>
      <c r="QCO227" s="2"/>
      <c r="QCP227" s="2"/>
      <c r="QCQ227" s="2"/>
      <c r="QCR227" s="2"/>
      <c r="QCS227" s="2"/>
      <c r="QCT227" s="2"/>
      <c r="QCU227" s="2"/>
      <c r="QCV227" s="2"/>
      <c r="QCW227" s="2"/>
      <c r="QCX227" s="2"/>
      <c r="QCY227" s="2"/>
      <c r="QCZ227" s="2"/>
      <c r="QDA227" s="2"/>
      <c r="QDB227" s="2"/>
      <c r="QDC227" s="2"/>
      <c r="QDD227" s="2"/>
      <c r="QDE227" s="2"/>
      <c r="QDF227" s="2"/>
      <c r="QDG227" s="2"/>
      <c r="QDH227" s="2"/>
      <c r="QDI227" s="2"/>
      <c r="QDJ227" s="2"/>
      <c r="QDK227" s="2"/>
      <c r="QDL227" s="2"/>
      <c r="QDM227" s="2"/>
      <c r="QDN227" s="2"/>
      <c r="QDO227" s="2"/>
      <c r="QDP227" s="2"/>
      <c r="QDQ227" s="2"/>
      <c r="QDR227" s="2"/>
      <c r="QDS227" s="2"/>
      <c r="QDT227" s="2"/>
      <c r="QDU227" s="2"/>
      <c r="QDV227" s="2"/>
      <c r="QDW227" s="2"/>
      <c r="QDX227" s="2"/>
      <c r="QDY227" s="2"/>
      <c r="QDZ227" s="2"/>
      <c r="QEA227" s="2"/>
      <c r="QEB227" s="2"/>
      <c r="QEC227" s="2"/>
      <c r="QED227" s="2"/>
      <c r="QEE227" s="2"/>
      <c r="QEF227" s="2"/>
      <c r="QEG227" s="2"/>
      <c r="QEH227" s="2"/>
      <c r="QEI227" s="2"/>
      <c r="QEJ227" s="2"/>
      <c r="QEK227" s="2"/>
      <c r="QEL227" s="2"/>
      <c r="QEM227" s="2"/>
      <c r="QEN227" s="2"/>
      <c r="QEO227" s="2"/>
      <c r="QEP227" s="2"/>
      <c r="QEQ227" s="2"/>
      <c r="QER227" s="2"/>
      <c r="QES227" s="2"/>
      <c r="QET227" s="2"/>
      <c r="QEU227" s="2"/>
      <c r="QEV227" s="2"/>
      <c r="QEW227" s="2"/>
      <c r="QEX227" s="2"/>
      <c r="QEY227" s="2"/>
      <c r="QEZ227" s="2"/>
      <c r="QFA227" s="2"/>
      <c r="QFB227" s="2"/>
      <c r="QFC227" s="2"/>
      <c r="QFD227" s="2"/>
      <c r="QFE227" s="2"/>
      <c r="QFF227" s="2"/>
      <c r="QFG227" s="2"/>
      <c r="QFH227" s="2"/>
      <c r="QFI227" s="2"/>
      <c r="QFJ227" s="2"/>
      <c r="QFK227" s="2"/>
      <c r="QFL227" s="2"/>
      <c r="QFM227" s="2"/>
      <c r="QFN227" s="2"/>
      <c r="QFO227" s="2"/>
      <c r="QFP227" s="2"/>
      <c r="QFQ227" s="2"/>
      <c r="QFR227" s="2"/>
      <c r="QFS227" s="2"/>
      <c r="QFT227" s="2"/>
      <c r="QFU227" s="2"/>
      <c r="QFV227" s="2"/>
      <c r="QFW227" s="2"/>
      <c r="QFX227" s="2"/>
      <c r="QFY227" s="2"/>
      <c r="QFZ227" s="2"/>
      <c r="QGA227" s="2"/>
      <c r="QGB227" s="2"/>
      <c r="QGC227" s="2"/>
      <c r="QGD227" s="2"/>
      <c r="QGE227" s="2"/>
      <c r="QGF227" s="2"/>
      <c r="QGG227" s="2"/>
      <c r="QGH227" s="2"/>
      <c r="QGI227" s="2"/>
      <c r="QGJ227" s="2"/>
      <c r="QGK227" s="2"/>
      <c r="QGL227" s="2"/>
      <c r="QGM227" s="2"/>
      <c r="QGN227" s="2"/>
      <c r="QGO227" s="2"/>
      <c r="QGP227" s="2"/>
      <c r="QGQ227" s="2"/>
      <c r="QGR227" s="2"/>
      <c r="QGS227" s="2"/>
      <c r="QGT227" s="2"/>
      <c r="QGU227" s="2"/>
      <c r="QGV227" s="2"/>
      <c r="QGW227" s="2"/>
      <c r="QGX227" s="2"/>
      <c r="QGY227" s="2"/>
      <c r="QGZ227" s="2"/>
      <c r="QHA227" s="2"/>
      <c r="QHB227" s="2"/>
      <c r="QHC227" s="2"/>
      <c r="QHD227" s="2"/>
      <c r="QHE227" s="2"/>
      <c r="QHF227" s="2"/>
      <c r="QHG227" s="2"/>
      <c r="QHH227" s="2"/>
      <c r="QHI227" s="2"/>
      <c r="QHJ227" s="2"/>
      <c r="QHK227" s="2"/>
      <c r="QHL227" s="2"/>
      <c r="QHM227" s="2"/>
      <c r="QHN227" s="2"/>
      <c r="QHO227" s="2"/>
      <c r="QHP227" s="2"/>
      <c r="QHQ227" s="2"/>
      <c r="QHR227" s="2"/>
      <c r="QHS227" s="2"/>
      <c r="QHT227" s="2"/>
      <c r="QHU227" s="2"/>
      <c r="QHV227" s="2"/>
      <c r="QHW227" s="2"/>
      <c r="QHX227" s="2"/>
      <c r="QHY227" s="2"/>
      <c r="QHZ227" s="2"/>
      <c r="QIA227" s="2"/>
      <c r="QIB227" s="2"/>
      <c r="QIC227" s="2"/>
      <c r="QID227" s="2"/>
      <c r="QIE227" s="2"/>
      <c r="QIF227" s="2"/>
      <c r="QIG227" s="2"/>
      <c r="QIH227" s="2"/>
      <c r="QII227" s="2"/>
      <c r="QIJ227" s="2"/>
      <c r="QIK227" s="2"/>
      <c r="QIL227" s="2"/>
      <c r="QIM227" s="2"/>
      <c r="QIN227" s="2"/>
      <c r="QIO227" s="2"/>
      <c r="QIP227" s="2"/>
      <c r="QIQ227" s="2"/>
      <c r="QIR227" s="2"/>
      <c r="QIS227" s="2"/>
      <c r="QIT227" s="2"/>
      <c r="QIU227" s="2"/>
      <c r="QIV227" s="2"/>
      <c r="QIW227" s="2"/>
      <c r="QIX227" s="2"/>
      <c r="QIY227" s="2"/>
      <c r="QIZ227" s="2"/>
      <c r="QJA227" s="2"/>
      <c r="QJB227" s="2"/>
      <c r="QJC227" s="2"/>
      <c r="QJD227" s="2"/>
      <c r="QJE227" s="2"/>
      <c r="QJF227" s="2"/>
      <c r="QJG227" s="2"/>
      <c r="QJH227" s="2"/>
      <c r="QJI227" s="2"/>
      <c r="QJJ227" s="2"/>
      <c r="QJK227" s="2"/>
      <c r="QJL227" s="2"/>
      <c r="QJM227" s="2"/>
      <c r="QJN227" s="2"/>
      <c r="QJO227" s="2"/>
      <c r="QJP227" s="2"/>
      <c r="QJQ227" s="2"/>
      <c r="QJR227" s="2"/>
      <c r="QJS227" s="2"/>
      <c r="QJT227" s="2"/>
      <c r="QJU227" s="2"/>
      <c r="QJV227" s="2"/>
      <c r="QJW227" s="2"/>
      <c r="QJX227" s="2"/>
      <c r="QJY227" s="2"/>
      <c r="QJZ227" s="2"/>
      <c r="QKA227" s="2"/>
      <c r="QKB227" s="2"/>
      <c r="QKC227" s="2"/>
      <c r="QKD227" s="2"/>
      <c r="QKE227" s="2"/>
      <c r="QKF227" s="2"/>
      <c r="QKG227" s="2"/>
      <c r="QKH227" s="2"/>
      <c r="QKI227" s="2"/>
      <c r="QKJ227" s="2"/>
      <c r="QKK227" s="2"/>
      <c r="QKL227" s="2"/>
      <c r="QKM227" s="2"/>
      <c r="QKN227" s="2"/>
      <c r="QKO227" s="2"/>
      <c r="QKP227" s="2"/>
      <c r="QKQ227" s="2"/>
      <c r="QKR227" s="2"/>
      <c r="QKS227" s="2"/>
      <c r="QKT227" s="2"/>
      <c r="QKU227" s="2"/>
      <c r="QKV227" s="2"/>
      <c r="QKW227" s="2"/>
      <c r="QKX227" s="2"/>
      <c r="QKY227" s="2"/>
      <c r="QKZ227" s="2"/>
      <c r="QLA227" s="2"/>
      <c r="QLB227" s="2"/>
      <c r="QLC227" s="2"/>
      <c r="QLD227" s="2"/>
      <c r="QLE227" s="2"/>
      <c r="QLF227" s="2"/>
      <c r="QLG227" s="2"/>
      <c r="QLH227" s="2"/>
      <c r="QLI227" s="2"/>
      <c r="QLJ227" s="2"/>
      <c r="QLK227" s="2"/>
      <c r="QLL227" s="2"/>
      <c r="QLM227" s="2"/>
      <c r="QLN227" s="2"/>
      <c r="QLO227" s="2"/>
      <c r="QLP227" s="2"/>
      <c r="QLQ227" s="2"/>
      <c r="QLR227" s="2"/>
      <c r="QLS227" s="2"/>
      <c r="QLT227" s="2"/>
      <c r="QLU227" s="2"/>
      <c r="QLV227" s="2"/>
      <c r="QLW227" s="2"/>
      <c r="QLX227" s="2"/>
      <c r="QLY227" s="2"/>
      <c r="QLZ227" s="2"/>
      <c r="QMA227" s="2"/>
      <c r="QMB227" s="2"/>
      <c r="QMC227" s="2"/>
      <c r="QMD227" s="2"/>
      <c r="QME227" s="2"/>
      <c r="QMF227" s="2"/>
      <c r="QMG227" s="2"/>
      <c r="QMH227" s="2"/>
      <c r="QMI227" s="2"/>
      <c r="QMJ227" s="2"/>
      <c r="QMK227" s="2"/>
      <c r="QML227" s="2"/>
      <c r="QMM227" s="2"/>
      <c r="QMN227" s="2"/>
      <c r="QMO227" s="2"/>
      <c r="QMP227" s="2"/>
      <c r="QMQ227" s="2"/>
      <c r="QMR227" s="2"/>
      <c r="QMS227" s="2"/>
      <c r="QMT227" s="2"/>
      <c r="QMU227" s="2"/>
      <c r="QMV227" s="2"/>
      <c r="QMW227" s="2"/>
      <c r="QMX227" s="2"/>
      <c r="QMY227" s="2"/>
      <c r="QMZ227" s="2"/>
      <c r="QNA227" s="2"/>
      <c r="QNB227" s="2"/>
      <c r="QNC227" s="2"/>
      <c r="QND227" s="2"/>
      <c r="QNE227" s="2"/>
      <c r="QNF227" s="2"/>
      <c r="QNG227" s="2"/>
      <c r="QNH227" s="2"/>
      <c r="QNI227" s="2"/>
      <c r="QNJ227" s="2"/>
      <c r="QNK227" s="2"/>
      <c r="QNL227" s="2"/>
      <c r="QNM227" s="2"/>
      <c r="QNN227" s="2"/>
      <c r="QNO227" s="2"/>
      <c r="QNP227" s="2"/>
      <c r="QNQ227" s="2"/>
      <c r="QNR227" s="2"/>
      <c r="QNS227" s="2"/>
      <c r="QNT227" s="2"/>
      <c r="QNU227" s="2"/>
      <c r="QNV227" s="2"/>
      <c r="QNW227" s="2"/>
      <c r="QNX227" s="2"/>
      <c r="QNY227" s="2"/>
      <c r="QNZ227" s="2"/>
      <c r="QOA227" s="2"/>
      <c r="QOB227" s="2"/>
      <c r="QOC227" s="2"/>
      <c r="QOD227" s="2"/>
      <c r="QOE227" s="2"/>
      <c r="QOF227" s="2"/>
      <c r="QOG227" s="2"/>
      <c r="QOH227" s="2"/>
      <c r="QOI227" s="2"/>
      <c r="QOJ227" s="2"/>
      <c r="QOK227" s="2"/>
      <c r="QOL227" s="2"/>
      <c r="QOM227" s="2"/>
      <c r="QON227" s="2"/>
      <c r="QOO227" s="2"/>
      <c r="QOP227" s="2"/>
      <c r="QOQ227" s="2"/>
      <c r="QOR227" s="2"/>
      <c r="QOS227" s="2"/>
      <c r="QOT227" s="2"/>
      <c r="QOU227" s="2"/>
      <c r="QOV227" s="2"/>
      <c r="QOW227" s="2"/>
      <c r="QOX227" s="2"/>
      <c r="QOY227" s="2"/>
      <c r="QOZ227" s="2"/>
      <c r="QPA227" s="2"/>
      <c r="QPB227" s="2"/>
      <c r="QPC227" s="2"/>
      <c r="QPD227" s="2"/>
      <c r="QPE227" s="2"/>
      <c r="QPF227" s="2"/>
      <c r="QPG227" s="2"/>
      <c r="QPH227" s="2"/>
      <c r="QPI227" s="2"/>
      <c r="QPJ227" s="2"/>
      <c r="QPK227" s="2"/>
      <c r="QPL227" s="2"/>
      <c r="QPM227" s="2"/>
      <c r="QPN227" s="2"/>
      <c r="QPO227" s="2"/>
      <c r="QPP227" s="2"/>
      <c r="QPQ227" s="2"/>
      <c r="QPR227" s="2"/>
      <c r="QPS227" s="2"/>
      <c r="QPT227" s="2"/>
      <c r="QPU227" s="2"/>
      <c r="QPV227" s="2"/>
      <c r="QPW227" s="2"/>
      <c r="QPX227" s="2"/>
      <c r="QPY227" s="2"/>
      <c r="QPZ227" s="2"/>
      <c r="QQA227" s="2"/>
      <c r="QQB227" s="2"/>
      <c r="QQC227" s="2"/>
      <c r="QQD227" s="2"/>
      <c r="QQE227" s="2"/>
      <c r="QQF227" s="2"/>
      <c r="QQG227" s="2"/>
      <c r="QQH227" s="2"/>
      <c r="QQI227" s="2"/>
      <c r="QQJ227" s="2"/>
      <c r="QQK227" s="2"/>
      <c r="QQL227" s="2"/>
      <c r="QQM227" s="2"/>
      <c r="QQN227" s="2"/>
      <c r="QQO227" s="2"/>
      <c r="QQP227" s="2"/>
      <c r="QQQ227" s="2"/>
      <c r="QQR227" s="2"/>
      <c r="QQS227" s="2"/>
      <c r="QQT227" s="2"/>
      <c r="QQU227" s="2"/>
      <c r="QQV227" s="2"/>
      <c r="QQW227" s="2"/>
      <c r="QQX227" s="2"/>
      <c r="QQY227" s="2"/>
      <c r="QQZ227" s="2"/>
      <c r="QRA227" s="2"/>
      <c r="QRB227" s="2"/>
      <c r="QRC227" s="2"/>
      <c r="QRD227" s="2"/>
      <c r="QRE227" s="2"/>
      <c r="QRF227" s="2"/>
      <c r="QRG227" s="2"/>
      <c r="QRH227" s="2"/>
      <c r="QRI227" s="2"/>
      <c r="QRJ227" s="2"/>
      <c r="QRK227" s="2"/>
      <c r="QRL227" s="2"/>
      <c r="QRM227" s="2"/>
      <c r="QRN227" s="2"/>
      <c r="QRO227" s="2"/>
      <c r="QRP227" s="2"/>
      <c r="QRQ227" s="2"/>
      <c r="QRR227" s="2"/>
      <c r="QRS227" s="2"/>
      <c r="QRT227" s="2"/>
      <c r="QRU227" s="2"/>
      <c r="QRV227" s="2"/>
      <c r="QRW227" s="2"/>
      <c r="QRX227" s="2"/>
      <c r="QRY227" s="2"/>
      <c r="QRZ227" s="2"/>
      <c r="QSA227" s="2"/>
      <c r="QSB227" s="2"/>
      <c r="QSC227" s="2"/>
      <c r="QSD227" s="2"/>
      <c r="QSE227" s="2"/>
      <c r="QSF227" s="2"/>
      <c r="QSG227" s="2"/>
      <c r="QSH227" s="2"/>
      <c r="QSI227" s="2"/>
      <c r="QSJ227" s="2"/>
      <c r="QSK227" s="2"/>
      <c r="QSL227" s="2"/>
      <c r="QSM227" s="2"/>
      <c r="QSN227" s="2"/>
      <c r="QSO227" s="2"/>
      <c r="QSP227" s="2"/>
      <c r="QSQ227" s="2"/>
      <c r="QSR227" s="2"/>
      <c r="QSS227" s="2"/>
      <c r="QST227" s="2"/>
      <c r="QSU227" s="2"/>
      <c r="QSV227" s="2"/>
      <c r="QSW227" s="2"/>
      <c r="QSX227" s="2"/>
      <c r="QSY227" s="2"/>
      <c r="QSZ227" s="2"/>
      <c r="QTA227" s="2"/>
      <c r="QTB227" s="2"/>
      <c r="QTC227" s="2"/>
      <c r="QTD227" s="2"/>
      <c r="QTE227" s="2"/>
      <c r="QTF227" s="2"/>
      <c r="QTG227" s="2"/>
      <c r="QTH227" s="2"/>
      <c r="QTI227" s="2"/>
      <c r="QTJ227" s="2"/>
      <c r="QTK227" s="2"/>
      <c r="QTL227" s="2"/>
      <c r="QTM227" s="2"/>
      <c r="QTN227" s="2"/>
      <c r="QTO227" s="2"/>
      <c r="QTP227" s="2"/>
      <c r="QTQ227" s="2"/>
      <c r="QTR227" s="2"/>
      <c r="QTS227" s="2"/>
      <c r="QTT227" s="2"/>
      <c r="QTU227" s="2"/>
      <c r="QTV227" s="2"/>
      <c r="QTW227" s="2"/>
      <c r="QTX227" s="2"/>
      <c r="QTY227" s="2"/>
      <c r="QTZ227" s="2"/>
      <c r="QUA227" s="2"/>
      <c r="QUB227" s="2"/>
      <c r="QUC227" s="2"/>
      <c r="QUD227" s="2"/>
      <c r="QUE227" s="2"/>
      <c r="QUF227" s="2"/>
      <c r="QUG227" s="2"/>
      <c r="QUH227" s="2"/>
      <c r="QUI227" s="2"/>
      <c r="QUJ227" s="2"/>
      <c r="QUK227" s="2"/>
      <c r="QUL227" s="2"/>
      <c r="QUM227" s="2"/>
      <c r="QUN227" s="2"/>
      <c r="QUO227" s="2"/>
      <c r="QUP227" s="2"/>
      <c r="QUQ227" s="2"/>
      <c r="QUR227" s="2"/>
      <c r="QUS227" s="2"/>
      <c r="QUT227" s="2"/>
      <c r="QUU227" s="2"/>
      <c r="QUV227" s="2"/>
      <c r="QUW227" s="2"/>
      <c r="QUX227" s="2"/>
      <c r="QUY227" s="2"/>
      <c r="QUZ227" s="2"/>
      <c r="QVA227" s="2"/>
      <c r="QVB227" s="2"/>
      <c r="QVC227" s="2"/>
      <c r="QVD227" s="2"/>
      <c r="QVE227" s="2"/>
      <c r="QVF227" s="2"/>
      <c r="QVG227" s="2"/>
      <c r="QVH227" s="2"/>
      <c r="QVI227" s="2"/>
      <c r="QVJ227" s="2"/>
      <c r="QVK227" s="2"/>
      <c r="QVL227" s="2"/>
      <c r="QVM227" s="2"/>
      <c r="QVN227" s="2"/>
      <c r="QVO227" s="2"/>
      <c r="QVP227" s="2"/>
      <c r="QVQ227" s="2"/>
      <c r="QVR227" s="2"/>
      <c r="QVS227" s="2"/>
      <c r="QVT227" s="2"/>
      <c r="QVU227" s="2"/>
      <c r="QVV227" s="2"/>
      <c r="QVW227" s="2"/>
      <c r="QVX227" s="2"/>
      <c r="QVY227" s="2"/>
      <c r="QVZ227" s="2"/>
      <c r="QWA227" s="2"/>
      <c r="QWB227" s="2"/>
      <c r="QWC227" s="2"/>
      <c r="QWD227" s="2"/>
      <c r="QWE227" s="2"/>
      <c r="QWF227" s="2"/>
      <c r="QWG227" s="2"/>
      <c r="QWH227" s="2"/>
      <c r="QWI227" s="2"/>
      <c r="QWJ227" s="2"/>
      <c r="QWK227" s="2"/>
      <c r="QWL227" s="2"/>
      <c r="QWM227" s="2"/>
      <c r="QWN227" s="2"/>
      <c r="QWO227" s="2"/>
      <c r="QWP227" s="2"/>
      <c r="QWQ227" s="2"/>
      <c r="QWR227" s="2"/>
      <c r="QWS227" s="2"/>
      <c r="QWT227" s="2"/>
      <c r="QWU227" s="2"/>
      <c r="QWV227" s="2"/>
      <c r="QWW227" s="2"/>
      <c r="QWX227" s="2"/>
      <c r="QWY227" s="2"/>
      <c r="QWZ227" s="2"/>
      <c r="QXA227" s="2"/>
      <c r="QXB227" s="2"/>
      <c r="QXC227" s="2"/>
      <c r="QXD227" s="2"/>
      <c r="QXE227" s="2"/>
      <c r="QXF227" s="2"/>
      <c r="QXG227" s="2"/>
      <c r="QXH227" s="2"/>
      <c r="QXI227" s="2"/>
      <c r="QXJ227" s="2"/>
      <c r="QXK227" s="2"/>
      <c r="QXL227" s="2"/>
      <c r="QXM227" s="2"/>
      <c r="QXN227" s="2"/>
      <c r="QXO227" s="2"/>
      <c r="QXP227" s="2"/>
      <c r="QXQ227" s="2"/>
      <c r="QXR227" s="2"/>
      <c r="QXS227" s="2"/>
      <c r="QXT227" s="2"/>
      <c r="QXU227" s="2"/>
      <c r="QXV227" s="2"/>
      <c r="QXW227" s="2"/>
      <c r="QXX227" s="2"/>
      <c r="QXY227" s="2"/>
      <c r="QXZ227" s="2"/>
      <c r="QYA227" s="2"/>
      <c r="QYB227" s="2"/>
      <c r="QYC227" s="2"/>
      <c r="QYD227" s="2"/>
      <c r="QYE227" s="2"/>
      <c r="QYF227" s="2"/>
      <c r="QYG227" s="2"/>
      <c r="QYH227" s="2"/>
      <c r="QYI227" s="2"/>
      <c r="QYJ227" s="2"/>
      <c r="QYK227" s="2"/>
      <c r="QYL227" s="2"/>
      <c r="QYM227" s="2"/>
      <c r="QYN227" s="2"/>
      <c r="QYO227" s="2"/>
      <c r="QYP227" s="2"/>
      <c r="QYQ227" s="2"/>
      <c r="QYR227" s="2"/>
      <c r="QYS227" s="2"/>
      <c r="QYT227" s="2"/>
      <c r="QYU227" s="2"/>
      <c r="QYV227" s="2"/>
      <c r="QYW227" s="2"/>
      <c r="QYX227" s="2"/>
      <c r="QYY227" s="2"/>
      <c r="QYZ227" s="2"/>
      <c r="QZA227" s="2"/>
      <c r="QZB227" s="2"/>
      <c r="QZC227" s="2"/>
      <c r="QZD227" s="2"/>
      <c r="QZE227" s="2"/>
      <c r="QZF227" s="2"/>
      <c r="QZG227" s="2"/>
      <c r="QZH227" s="2"/>
      <c r="QZI227" s="2"/>
      <c r="QZJ227" s="2"/>
      <c r="QZK227" s="2"/>
      <c r="QZL227" s="2"/>
      <c r="QZM227" s="2"/>
      <c r="QZN227" s="2"/>
      <c r="QZO227" s="2"/>
      <c r="QZP227" s="2"/>
      <c r="QZQ227" s="2"/>
      <c r="QZR227" s="2"/>
      <c r="QZS227" s="2"/>
      <c r="QZT227" s="2"/>
      <c r="QZU227" s="2"/>
      <c r="QZV227" s="2"/>
      <c r="QZW227" s="2"/>
      <c r="QZX227" s="2"/>
      <c r="QZY227" s="2"/>
      <c r="QZZ227" s="2"/>
      <c r="RAA227" s="2"/>
      <c r="RAB227" s="2"/>
      <c r="RAC227" s="2"/>
      <c r="RAD227" s="2"/>
      <c r="RAE227" s="2"/>
      <c r="RAF227" s="2"/>
      <c r="RAG227" s="2"/>
      <c r="RAH227" s="2"/>
      <c r="RAI227" s="2"/>
      <c r="RAJ227" s="2"/>
      <c r="RAK227" s="2"/>
      <c r="RAL227" s="2"/>
      <c r="RAM227" s="2"/>
      <c r="RAN227" s="2"/>
      <c r="RAO227" s="2"/>
      <c r="RAP227" s="2"/>
      <c r="RAQ227" s="2"/>
      <c r="RAR227" s="2"/>
      <c r="RAS227" s="2"/>
      <c r="RAT227" s="2"/>
      <c r="RAU227" s="2"/>
      <c r="RAV227" s="2"/>
      <c r="RAW227" s="2"/>
      <c r="RAX227" s="2"/>
      <c r="RAY227" s="2"/>
      <c r="RAZ227" s="2"/>
      <c r="RBA227" s="2"/>
      <c r="RBB227" s="2"/>
      <c r="RBC227" s="2"/>
      <c r="RBD227" s="2"/>
      <c r="RBE227" s="2"/>
      <c r="RBF227" s="2"/>
      <c r="RBG227" s="2"/>
      <c r="RBH227" s="2"/>
      <c r="RBI227" s="2"/>
      <c r="RBJ227" s="2"/>
      <c r="RBK227" s="2"/>
      <c r="RBL227" s="2"/>
      <c r="RBM227" s="2"/>
      <c r="RBN227" s="2"/>
      <c r="RBO227" s="2"/>
      <c r="RBP227" s="2"/>
      <c r="RBQ227" s="2"/>
      <c r="RBR227" s="2"/>
      <c r="RBS227" s="2"/>
      <c r="RBT227" s="2"/>
      <c r="RBU227" s="2"/>
      <c r="RBV227" s="2"/>
      <c r="RBW227" s="2"/>
      <c r="RBX227" s="2"/>
      <c r="RBY227" s="2"/>
      <c r="RBZ227" s="2"/>
      <c r="RCA227" s="2"/>
      <c r="RCB227" s="2"/>
      <c r="RCC227" s="2"/>
      <c r="RCD227" s="2"/>
      <c r="RCE227" s="2"/>
      <c r="RCF227" s="2"/>
      <c r="RCG227" s="2"/>
      <c r="RCH227" s="2"/>
      <c r="RCI227" s="2"/>
      <c r="RCJ227" s="2"/>
      <c r="RCK227" s="2"/>
      <c r="RCL227" s="2"/>
      <c r="RCM227" s="2"/>
      <c r="RCN227" s="2"/>
      <c r="RCO227" s="2"/>
      <c r="RCP227" s="2"/>
      <c r="RCQ227" s="2"/>
      <c r="RCR227" s="2"/>
      <c r="RCS227" s="2"/>
      <c r="RCT227" s="2"/>
      <c r="RCU227" s="2"/>
      <c r="RCV227" s="2"/>
      <c r="RCW227" s="2"/>
      <c r="RCX227" s="2"/>
      <c r="RCY227" s="2"/>
      <c r="RCZ227" s="2"/>
      <c r="RDA227" s="2"/>
      <c r="RDB227" s="2"/>
      <c r="RDC227" s="2"/>
      <c r="RDD227" s="2"/>
      <c r="RDE227" s="2"/>
      <c r="RDF227" s="2"/>
      <c r="RDG227" s="2"/>
      <c r="RDH227" s="2"/>
      <c r="RDI227" s="2"/>
      <c r="RDJ227" s="2"/>
      <c r="RDK227" s="2"/>
      <c r="RDL227" s="2"/>
      <c r="RDM227" s="2"/>
      <c r="RDN227" s="2"/>
      <c r="RDO227" s="2"/>
      <c r="RDP227" s="2"/>
      <c r="RDQ227" s="2"/>
      <c r="RDR227" s="2"/>
      <c r="RDS227" s="2"/>
      <c r="RDT227" s="2"/>
      <c r="RDU227" s="2"/>
      <c r="RDV227" s="2"/>
      <c r="RDW227" s="2"/>
      <c r="RDX227" s="2"/>
      <c r="RDY227" s="2"/>
      <c r="RDZ227" s="2"/>
      <c r="REA227" s="2"/>
      <c r="REB227" s="2"/>
      <c r="REC227" s="2"/>
      <c r="RED227" s="2"/>
      <c r="REE227" s="2"/>
      <c r="REF227" s="2"/>
      <c r="REG227" s="2"/>
      <c r="REH227" s="2"/>
      <c r="REI227" s="2"/>
      <c r="REJ227" s="2"/>
      <c r="REK227" s="2"/>
      <c r="REL227" s="2"/>
      <c r="REM227" s="2"/>
      <c r="REN227" s="2"/>
      <c r="REO227" s="2"/>
      <c r="REP227" s="2"/>
      <c r="REQ227" s="2"/>
      <c r="RER227" s="2"/>
      <c r="RES227" s="2"/>
      <c r="RET227" s="2"/>
      <c r="REU227" s="2"/>
      <c r="REV227" s="2"/>
      <c r="REW227" s="2"/>
      <c r="REX227" s="2"/>
      <c r="REY227" s="2"/>
      <c r="REZ227" s="2"/>
      <c r="RFA227" s="2"/>
      <c r="RFB227" s="2"/>
      <c r="RFC227" s="2"/>
      <c r="RFD227" s="2"/>
      <c r="RFE227" s="2"/>
      <c r="RFF227" s="2"/>
      <c r="RFG227" s="2"/>
      <c r="RFH227" s="2"/>
      <c r="RFI227" s="2"/>
      <c r="RFJ227" s="2"/>
      <c r="RFK227" s="2"/>
      <c r="RFL227" s="2"/>
      <c r="RFM227" s="2"/>
      <c r="RFN227" s="2"/>
      <c r="RFO227" s="2"/>
      <c r="RFP227" s="2"/>
      <c r="RFQ227" s="2"/>
      <c r="RFR227" s="2"/>
      <c r="RFS227" s="2"/>
      <c r="RFT227" s="2"/>
      <c r="RFU227" s="2"/>
      <c r="RFV227" s="2"/>
      <c r="RFW227" s="2"/>
      <c r="RFX227" s="2"/>
      <c r="RFY227" s="2"/>
      <c r="RFZ227" s="2"/>
      <c r="RGA227" s="2"/>
      <c r="RGB227" s="2"/>
      <c r="RGC227" s="2"/>
      <c r="RGD227" s="2"/>
      <c r="RGE227" s="2"/>
      <c r="RGF227" s="2"/>
      <c r="RGG227" s="2"/>
      <c r="RGH227" s="2"/>
      <c r="RGI227" s="2"/>
      <c r="RGJ227" s="2"/>
      <c r="RGK227" s="2"/>
      <c r="RGL227" s="2"/>
      <c r="RGM227" s="2"/>
      <c r="RGN227" s="2"/>
      <c r="RGO227" s="2"/>
      <c r="RGP227" s="2"/>
      <c r="RGQ227" s="2"/>
      <c r="RGR227" s="2"/>
      <c r="RGS227" s="2"/>
      <c r="RGT227" s="2"/>
      <c r="RGU227" s="2"/>
      <c r="RGV227" s="2"/>
      <c r="RGW227" s="2"/>
      <c r="RGX227" s="2"/>
      <c r="RGY227" s="2"/>
      <c r="RGZ227" s="2"/>
      <c r="RHA227" s="2"/>
      <c r="RHB227" s="2"/>
      <c r="RHC227" s="2"/>
      <c r="RHD227" s="2"/>
      <c r="RHE227" s="2"/>
      <c r="RHF227" s="2"/>
      <c r="RHG227" s="2"/>
      <c r="RHH227" s="2"/>
      <c r="RHI227" s="2"/>
      <c r="RHJ227" s="2"/>
      <c r="RHK227" s="2"/>
      <c r="RHL227" s="2"/>
      <c r="RHM227" s="2"/>
      <c r="RHN227" s="2"/>
      <c r="RHO227" s="2"/>
      <c r="RHP227" s="2"/>
      <c r="RHQ227" s="2"/>
      <c r="RHR227" s="2"/>
      <c r="RHS227" s="2"/>
      <c r="RHT227" s="2"/>
      <c r="RHU227" s="2"/>
      <c r="RHV227" s="2"/>
      <c r="RHW227" s="2"/>
      <c r="RHX227" s="2"/>
      <c r="RHY227" s="2"/>
      <c r="RHZ227" s="2"/>
      <c r="RIA227" s="2"/>
      <c r="RIB227" s="2"/>
      <c r="RIC227" s="2"/>
      <c r="RID227" s="2"/>
      <c r="RIE227" s="2"/>
      <c r="RIF227" s="2"/>
      <c r="RIG227" s="2"/>
      <c r="RIH227" s="2"/>
      <c r="RII227" s="2"/>
      <c r="RIJ227" s="2"/>
      <c r="RIK227" s="2"/>
      <c r="RIL227" s="2"/>
      <c r="RIM227" s="2"/>
      <c r="RIN227" s="2"/>
      <c r="RIO227" s="2"/>
      <c r="RIP227" s="2"/>
      <c r="RIQ227" s="2"/>
      <c r="RIR227" s="2"/>
      <c r="RIS227" s="2"/>
      <c r="RIT227" s="2"/>
      <c r="RIU227" s="2"/>
      <c r="RIV227" s="2"/>
      <c r="RIW227" s="2"/>
      <c r="RIX227" s="2"/>
      <c r="RIY227" s="2"/>
      <c r="RIZ227" s="2"/>
      <c r="RJA227" s="2"/>
      <c r="RJB227" s="2"/>
      <c r="RJC227" s="2"/>
      <c r="RJD227" s="2"/>
      <c r="RJE227" s="2"/>
      <c r="RJF227" s="2"/>
      <c r="RJG227" s="2"/>
      <c r="RJH227" s="2"/>
      <c r="RJI227" s="2"/>
      <c r="RJJ227" s="2"/>
      <c r="RJK227" s="2"/>
      <c r="RJL227" s="2"/>
      <c r="RJM227" s="2"/>
      <c r="RJN227" s="2"/>
      <c r="RJO227" s="2"/>
      <c r="RJP227" s="2"/>
      <c r="RJQ227" s="2"/>
      <c r="RJR227" s="2"/>
      <c r="RJS227" s="2"/>
      <c r="RJT227" s="2"/>
      <c r="RJU227" s="2"/>
      <c r="RJV227" s="2"/>
      <c r="RJW227" s="2"/>
      <c r="RJX227" s="2"/>
      <c r="RJY227" s="2"/>
      <c r="RJZ227" s="2"/>
      <c r="RKA227" s="2"/>
      <c r="RKB227" s="2"/>
      <c r="RKC227" s="2"/>
      <c r="RKD227" s="2"/>
      <c r="RKE227" s="2"/>
      <c r="RKF227" s="2"/>
      <c r="RKG227" s="2"/>
      <c r="RKH227" s="2"/>
      <c r="RKI227" s="2"/>
      <c r="RKJ227" s="2"/>
      <c r="RKK227" s="2"/>
      <c r="RKL227" s="2"/>
      <c r="RKM227" s="2"/>
      <c r="RKN227" s="2"/>
      <c r="RKO227" s="2"/>
      <c r="RKP227" s="2"/>
      <c r="RKQ227" s="2"/>
      <c r="RKR227" s="2"/>
      <c r="RKS227" s="2"/>
      <c r="RKT227" s="2"/>
      <c r="RKU227" s="2"/>
      <c r="RKV227" s="2"/>
      <c r="RKW227" s="2"/>
      <c r="RKX227" s="2"/>
      <c r="RKY227" s="2"/>
      <c r="RKZ227" s="2"/>
      <c r="RLA227" s="2"/>
      <c r="RLB227" s="2"/>
      <c r="RLC227" s="2"/>
      <c r="RLD227" s="2"/>
      <c r="RLE227" s="2"/>
      <c r="RLF227" s="2"/>
      <c r="RLG227" s="2"/>
      <c r="RLH227" s="2"/>
      <c r="RLI227" s="2"/>
      <c r="RLJ227" s="2"/>
      <c r="RLK227" s="2"/>
      <c r="RLL227" s="2"/>
      <c r="RLM227" s="2"/>
      <c r="RLN227" s="2"/>
      <c r="RLO227" s="2"/>
      <c r="RLP227" s="2"/>
      <c r="RLQ227" s="2"/>
      <c r="RLR227" s="2"/>
      <c r="RLS227" s="2"/>
      <c r="RLT227" s="2"/>
      <c r="RLU227" s="2"/>
      <c r="RLV227" s="2"/>
      <c r="RLW227" s="2"/>
      <c r="RLX227" s="2"/>
      <c r="RLY227" s="2"/>
      <c r="RLZ227" s="2"/>
      <c r="RMA227" s="2"/>
      <c r="RMB227" s="2"/>
      <c r="RMC227" s="2"/>
      <c r="RMD227" s="2"/>
      <c r="RME227" s="2"/>
      <c r="RMF227" s="2"/>
      <c r="RMG227" s="2"/>
      <c r="RMH227" s="2"/>
      <c r="RMI227" s="2"/>
      <c r="RMJ227" s="2"/>
      <c r="RMK227" s="2"/>
      <c r="RML227" s="2"/>
      <c r="RMM227" s="2"/>
      <c r="RMN227" s="2"/>
      <c r="RMO227" s="2"/>
      <c r="RMP227" s="2"/>
      <c r="RMQ227" s="2"/>
      <c r="RMR227" s="2"/>
      <c r="RMS227" s="2"/>
      <c r="RMT227" s="2"/>
      <c r="RMU227" s="2"/>
      <c r="RMV227" s="2"/>
      <c r="RMW227" s="2"/>
      <c r="RMX227" s="2"/>
      <c r="RMY227" s="2"/>
      <c r="RMZ227" s="2"/>
      <c r="RNA227" s="2"/>
      <c r="RNB227" s="2"/>
      <c r="RNC227" s="2"/>
      <c r="RND227" s="2"/>
      <c r="RNE227" s="2"/>
      <c r="RNF227" s="2"/>
      <c r="RNG227" s="2"/>
      <c r="RNH227" s="2"/>
      <c r="RNI227" s="2"/>
      <c r="RNJ227" s="2"/>
      <c r="RNK227" s="2"/>
      <c r="RNL227" s="2"/>
      <c r="RNM227" s="2"/>
      <c r="RNN227" s="2"/>
      <c r="RNO227" s="2"/>
      <c r="RNP227" s="2"/>
      <c r="RNQ227" s="2"/>
      <c r="RNR227" s="2"/>
      <c r="RNS227" s="2"/>
      <c r="RNT227" s="2"/>
      <c r="RNU227" s="2"/>
      <c r="RNV227" s="2"/>
      <c r="RNW227" s="2"/>
      <c r="RNX227" s="2"/>
      <c r="RNY227" s="2"/>
      <c r="RNZ227" s="2"/>
      <c r="ROA227" s="2"/>
      <c r="ROB227" s="2"/>
      <c r="ROC227" s="2"/>
      <c r="ROD227" s="2"/>
      <c r="ROE227" s="2"/>
      <c r="ROF227" s="2"/>
      <c r="ROG227" s="2"/>
      <c r="ROH227" s="2"/>
      <c r="ROI227" s="2"/>
      <c r="ROJ227" s="2"/>
      <c r="ROK227" s="2"/>
      <c r="ROL227" s="2"/>
      <c r="ROM227" s="2"/>
      <c r="RON227" s="2"/>
      <c r="ROO227" s="2"/>
      <c r="ROP227" s="2"/>
      <c r="ROQ227" s="2"/>
      <c r="ROR227" s="2"/>
      <c r="ROS227" s="2"/>
      <c r="ROT227" s="2"/>
      <c r="ROU227" s="2"/>
      <c r="ROV227" s="2"/>
      <c r="ROW227" s="2"/>
      <c r="ROX227" s="2"/>
      <c r="ROY227" s="2"/>
      <c r="ROZ227" s="2"/>
      <c r="RPA227" s="2"/>
      <c r="RPB227" s="2"/>
      <c r="RPC227" s="2"/>
      <c r="RPD227" s="2"/>
      <c r="RPE227" s="2"/>
      <c r="RPF227" s="2"/>
      <c r="RPG227" s="2"/>
      <c r="RPH227" s="2"/>
      <c r="RPI227" s="2"/>
      <c r="RPJ227" s="2"/>
      <c r="RPK227" s="2"/>
      <c r="RPL227" s="2"/>
      <c r="RPM227" s="2"/>
      <c r="RPN227" s="2"/>
      <c r="RPO227" s="2"/>
      <c r="RPP227" s="2"/>
      <c r="RPQ227" s="2"/>
      <c r="RPR227" s="2"/>
      <c r="RPS227" s="2"/>
      <c r="RPT227" s="2"/>
      <c r="RPU227" s="2"/>
      <c r="RPV227" s="2"/>
      <c r="RPW227" s="2"/>
      <c r="RPX227" s="2"/>
      <c r="RPY227" s="2"/>
      <c r="RPZ227" s="2"/>
      <c r="RQA227" s="2"/>
      <c r="RQB227" s="2"/>
      <c r="RQC227" s="2"/>
      <c r="RQD227" s="2"/>
      <c r="RQE227" s="2"/>
      <c r="RQF227" s="2"/>
      <c r="RQG227" s="2"/>
      <c r="RQH227" s="2"/>
      <c r="RQI227" s="2"/>
      <c r="RQJ227" s="2"/>
      <c r="RQK227" s="2"/>
      <c r="RQL227" s="2"/>
      <c r="RQM227" s="2"/>
      <c r="RQN227" s="2"/>
      <c r="RQO227" s="2"/>
      <c r="RQP227" s="2"/>
      <c r="RQQ227" s="2"/>
      <c r="RQR227" s="2"/>
      <c r="RQS227" s="2"/>
      <c r="RQT227" s="2"/>
      <c r="RQU227" s="2"/>
      <c r="RQV227" s="2"/>
      <c r="RQW227" s="2"/>
      <c r="RQX227" s="2"/>
      <c r="RQY227" s="2"/>
      <c r="RQZ227" s="2"/>
      <c r="RRA227" s="2"/>
      <c r="RRB227" s="2"/>
      <c r="RRC227" s="2"/>
      <c r="RRD227" s="2"/>
      <c r="RRE227" s="2"/>
      <c r="RRF227" s="2"/>
      <c r="RRG227" s="2"/>
      <c r="RRH227" s="2"/>
      <c r="RRI227" s="2"/>
      <c r="RRJ227" s="2"/>
      <c r="RRK227" s="2"/>
      <c r="RRL227" s="2"/>
      <c r="RRM227" s="2"/>
      <c r="RRN227" s="2"/>
      <c r="RRO227" s="2"/>
      <c r="RRP227" s="2"/>
      <c r="RRQ227" s="2"/>
      <c r="RRR227" s="2"/>
      <c r="RRS227" s="2"/>
      <c r="RRT227" s="2"/>
      <c r="RRU227" s="2"/>
      <c r="RRV227" s="2"/>
      <c r="RRW227" s="2"/>
      <c r="RRX227" s="2"/>
      <c r="RRY227" s="2"/>
      <c r="RRZ227" s="2"/>
      <c r="RSA227" s="2"/>
      <c r="RSB227" s="2"/>
      <c r="RSC227" s="2"/>
      <c r="RSD227" s="2"/>
      <c r="RSE227" s="2"/>
      <c r="RSF227" s="2"/>
      <c r="RSG227" s="2"/>
      <c r="RSH227" s="2"/>
      <c r="RSI227" s="2"/>
      <c r="RSJ227" s="2"/>
      <c r="RSK227" s="2"/>
      <c r="RSL227" s="2"/>
      <c r="RSM227" s="2"/>
      <c r="RSN227" s="2"/>
      <c r="RSO227" s="2"/>
      <c r="RSP227" s="2"/>
      <c r="RSQ227" s="2"/>
      <c r="RSR227" s="2"/>
      <c r="RSS227" s="2"/>
      <c r="RST227" s="2"/>
      <c r="RSU227" s="2"/>
      <c r="RSV227" s="2"/>
      <c r="RSW227" s="2"/>
      <c r="RSX227" s="2"/>
      <c r="RSY227" s="2"/>
      <c r="RSZ227" s="2"/>
      <c r="RTA227" s="2"/>
      <c r="RTB227" s="2"/>
      <c r="RTC227" s="2"/>
      <c r="RTD227" s="2"/>
      <c r="RTE227" s="2"/>
      <c r="RTF227" s="2"/>
      <c r="RTG227" s="2"/>
      <c r="RTH227" s="2"/>
      <c r="RTI227" s="2"/>
      <c r="RTJ227" s="2"/>
      <c r="RTK227" s="2"/>
      <c r="RTL227" s="2"/>
      <c r="RTM227" s="2"/>
      <c r="RTN227" s="2"/>
      <c r="RTO227" s="2"/>
      <c r="RTP227" s="2"/>
      <c r="RTQ227" s="2"/>
      <c r="RTR227" s="2"/>
      <c r="RTS227" s="2"/>
      <c r="RTT227" s="2"/>
      <c r="RTU227" s="2"/>
      <c r="RTV227" s="2"/>
      <c r="RTW227" s="2"/>
      <c r="RTX227" s="2"/>
      <c r="RTY227" s="2"/>
      <c r="RTZ227" s="2"/>
      <c r="RUA227" s="2"/>
      <c r="RUB227" s="2"/>
      <c r="RUC227" s="2"/>
      <c r="RUD227" s="2"/>
      <c r="RUE227" s="2"/>
      <c r="RUF227" s="2"/>
      <c r="RUG227" s="2"/>
      <c r="RUH227" s="2"/>
      <c r="RUI227" s="2"/>
      <c r="RUJ227" s="2"/>
      <c r="RUK227" s="2"/>
      <c r="RUL227" s="2"/>
      <c r="RUM227" s="2"/>
      <c r="RUN227" s="2"/>
      <c r="RUO227" s="2"/>
      <c r="RUP227" s="2"/>
      <c r="RUQ227" s="2"/>
      <c r="RUR227" s="2"/>
      <c r="RUS227" s="2"/>
      <c r="RUT227" s="2"/>
      <c r="RUU227" s="2"/>
      <c r="RUV227" s="2"/>
      <c r="RUW227" s="2"/>
      <c r="RUX227" s="2"/>
      <c r="RUY227" s="2"/>
      <c r="RUZ227" s="2"/>
      <c r="RVA227" s="2"/>
      <c r="RVB227" s="2"/>
      <c r="RVC227" s="2"/>
      <c r="RVD227" s="2"/>
      <c r="RVE227" s="2"/>
      <c r="RVF227" s="2"/>
      <c r="RVG227" s="2"/>
      <c r="RVH227" s="2"/>
      <c r="RVI227" s="2"/>
      <c r="RVJ227" s="2"/>
      <c r="RVK227" s="2"/>
      <c r="RVL227" s="2"/>
      <c r="RVM227" s="2"/>
      <c r="RVN227" s="2"/>
      <c r="RVO227" s="2"/>
      <c r="RVP227" s="2"/>
      <c r="RVQ227" s="2"/>
      <c r="RVR227" s="2"/>
      <c r="RVS227" s="2"/>
      <c r="RVT227" s="2"/>
      <c r="RVU227" s="2"/>
      <c r="RVV227" s="2"/>
      <c r="RVW227" s="2"/>
      <c r="RVX227" s="2"/>
      <c r="RVY227" s="2"/>
      <c r="RVZ227" s="2"/>
      <c r="RWA227" s="2"/>
      <c r="RWB227" s="2"/>
      <c r="RWC227" s="2"/>
      <c r="RWD227" s="2"/>
      <c r="RWE227" s="2"/>
      <c r="RWF227" s="2"/>
      <c r="RWG227" s="2"/>
      <c r="RWH227" s="2"/>
      <c r="RWI227" s="2"/>
      <c r="RWJ227" s="2"/>
      <c r="RWK227" s="2"/>
      <c r="RWL227" s="2"/>
      <c r="RWM227" s="2"/>
      <c r="RWN227" s="2"/>
      <c r="RWO227" s="2"/>
      <c r="RWP227" s="2"/>
      <c r="RWQ227" s="2"/>
      <c r="RWR227" s="2"/>
      <c r="RWS227" s="2"/>
      <c r="RWT227" s="2"/>
      <c r="RWU227" s="2"/>
      <c r="RWV227" s="2"/>
      <c r="RWW227" s="2"/>
      <c r="RWX227" s="2"/>
      <c r="RWY227" s="2"/>
      <c r="RWZ227" s="2"/>
      <c r="RXA227" s="2"/>
      <c r="RXB227" s="2"/>
      <c r="RXC227" s="2"/>
      <c r="RXD227" s="2"/>
      <c r="RXE227" s="2"/>
      <c r="RXF227" s="2"/>
      <c r="RXG227" s="2"/>
      <c r="RXH227" s="2"/>
      <c r="RXI227" s="2"/>
      <c r="RXJ227" s="2"/>
      <c r="RXK227" s="2"/>
      <c r="RXL227" s="2"/>
      <c r="RXM227" s="2"/>
      <c r="RXN227" s="2"/>
      <c r="RXO227" s="2"/>
      <c r="RXP227" s="2"/>
      <c r="RXQ227" s="2"/>
      <c r="RXR227" s="2"/>
      <c r="RXS227" s="2"/>
      <c r="RXT227" s="2"/>
      <c r="RXU227" s="2"/>
      <c r="RXV227" s="2"/>
      <c r="RXW227" s="2"/>
      <c r="RXX227" s="2"/>
      <c r="RXY227" s="2"/>
      <c r="RXZ227" s="2"/>
      <c r="RYA227" s="2"/>
      <c r="RYB227" s="2"/>
      <c r="RYC227" s="2"/>
      <c r="RYD227" s="2"/>
      <c r="RYE227" s="2"/>
      <c r="RYF227" s="2"/>
      <c r="RYG227" s="2"/>
      <c r="RYH227" s="2"/>
      <c r="RYI227" s="2"/>
      <c r="RYJ227" s="2"/>
      <c r="RYK227" s="2"/>
      <c r="RYL227" s="2"/>
      <c r="RYM227" s="2"/>
      <c r="RYN227" s="2"/>
      <c r="RYO227" s="2"/>
      <c r="RYP227" s="2"/>
      <c r="RYQ227" s="2"/>
      <c r="RYR227" s="2"/>
      <c r="RYS227" s="2"/>
      <c r="RYT227" s="2"/>
      <c r="RYU227" s="2"/>
      <c r="RYV227" s="2"/>
      <c r="RYW227" s="2"/>
      <c r="RYX227" s="2"/>
      <c r="RYY227" s="2"/>
      <c r="RYZ227" s="2"/>
      <c r="RZA227" s="2"/>
      <c r="RZB227" s="2"/>
      <c r="RZC227" s="2"/>
      <c r="RZD227" s="2"/>
      <c r="RZE227" s="2"/>
      <c r="RZF227" s="2"/>
      <c r="RZG227" s="2"/>
      <c r="RZH227" s="2"/>
      <c r="RZI227" s="2"/>
      <c r="RZJ227" s="2"/>
      <c r="RZK227" s="2"/>
      <c r="RZL227" s="2"/>
      <c r="RZM227" s="2"/>
      <c r="RZN227" s="2"/>
      <c r="RZO227" s="2"/>
      <c r="RZP227" s="2"/>
      <c r="RZQ227" s="2"/>
      <c r="RZR227" s="2"/>
      <c r="RZS227" s="2"/>
      <c r="RZT227" s="2"/>
      <c r="RZU227" s="2"/>
      <c r="RZV227" s="2"/>
      <c r="RZW227" s="2"/>
      <c r="RZX227" s="2"/>
      <c r="RZY227" s="2"/>
      <c r="RZZ227" s="2"/>
      <c r="SAA227" s="2"/>
      <c r="SAB227" s="2"/>
      <c r="SAC227" s="2"/>
      <c r="SAD227" s="2"/>
      <c r="SAE227" s="2"/>
      <c r="SAF227" s="2"/>
      <c r="SAG227" s="2"/>
      <c r="SAH227" s="2"/>
      <c r="SAI227" s="2"/>
      <c r="SAJ227" s="2"/>
      <c r="SAK227" s="2"/>
      <c r="SAL227" s="2"/>
      <c r="SAM227" s="2"/>
      <c r="SAN227" s="2"/>
      <c r="SAO227" s="2"/>
      <c r="SAP227" s="2"/>
      <c r="SAQ227" s="2"/>
      <c r="SAR227" s="2"/>
      <c r="SAS227" s="2"/>
      <c r="SAT227" s="2"/>
      <c r="SAU227" s="2"/>
      <c r="SAV227" s="2"/>
      <c r="SAW227" s="2"/>
      <c r="SAX227" s="2"/>
      <c r="SAY227" s="2"/>
      <c r="SAZ227" s="2"/>
      <c r="SBA227" s="2"/>
      <c r="SBB227" s="2"/>
      <c r="SBC227" s="2"/>
      <c r="SBD227" s="2"/>
      <c r="SBE227" s="2"/>
      <c r="SBF227" s="2"/>
      <c r="SBG227" s="2"/>
      <c r="SBH227" s="2"/>
      <c r="SBI227" s="2"/>
      <c r="SBJ227" s="2"/>
      <c r="SBK227" s="2"/>
      <c r="SBL227" s="2"/>
      <c r="SBM227" s="2"/>
      <c r="SBN227" s="2"/>
      <c r="SBO227" s="2"/>
      <c r="SBP227" s="2"/>
      <c r="SBQ227" s="2"/>
      <c r="SBR227" s="2"/>
      <c r="SBS227" s="2"/>
      <c r="SBT227" s="2"/>
      <c r="SBU227" s="2"/>
      <c r="SBV227" s="2"/>
      <c r="SBW227" s="2"/>
      <c r="SBX227" s="2"/>
      <c r="SBY227" s="2"/>
      <c r="SBZ227" s="2"/>
      <c r="SCA227" s="2"/>
      <c r="SCB227" s="2"/>
      <c r="SCC227" s="2"/>
      <c r="SCD227" s="2"/>
      <c r="SCE227" s="2"/>
      <c r="SCF227" s="2"/>
      <c r="SCG227" s="2"/>
      <c r="SCH227" s="2"/>
      <c r="SCI227" s="2"/>
      <c r="SCJ227" s="2"/>
      <c r="SCK227" s="2"/>
      <c r="SCL227" s="2"/>
      <c r="SCM227" s="2"/>
      <c r="SCN227" s="2"/>
      <c r="SCO227" s="2"/>
      <c r="SCP227" s="2"/>
      <c r="SCQ227" s="2"/>
      <c r="SCR227" s="2"/>
      <c r="SCS227" s="2"/>
      <c r="SCT227" s="2"/>
      <c r="SCU227" s="2"/>
      <c r="SCV227" s="2"/>
      <c r="SCW227" s="2"/>
      <c r="SCX227" s="2"/>
      <c r="SCY227" s="2"/>
      <c r="SCZ227" s="2"/>
      <c r="SDA227" s="2"/>
      <c r="SDB227" s="2"/>
      <c r="SDC227" s="2"/>
      <c r="SDD227" s="2"/>
      <c r="SDE227" s="2"/>
      <c r="SDF227" s="2"/>
      <c r="SDG227" s="2"/>
      <c r="SDH227" s="2"/>
      <c r="SDI227" s="2"/>
      <c r="SDJ227" s="2"/>
      <c r="SDK227" s="2"/>
      <c r="SDL227" s="2"/>
      <c r="SDM227" s="2"/>
      <c r="SDN227" s="2"/>
      <c r="SDO227" s="2"/>
      <c r="SDP227" s="2"/>
      <c r="SDQ227" s="2"/>
      <c r="SDR227" s="2"/>
      <c r="SDS227" s="2"/>
      <c r="SDT227" s="2"/>
      <c r="SDU227" s="2"/>
      <c r="SDV227" s="2"/>
      <c r="SDW227" s="2"/>
      <c r="SDX227" s="2"/>
      <c r="SDY227" s="2"/>
      <c r="SDZ227" s="2"/>
      <c r="SEA227" s="2"/>
      <c r="SEB227" s="2"/>
      <c r="SEC227" s="2"/>
      <c r="SED227" s="2"/>
      <c r="SEE227" s="2"/>
      <c r="SEF227" s="2"/>
      <c r="SEG227" s="2"/>
      <c r="SEH227" s="2"/>
      <c r="SEI227" s="2"/>
      <c r="SEJ227" s="2"/>
      <c r="SEK227" s="2"/>
      <c r="SEL227" s="2"/>
      <c r="SEM227" s="2"/>
      <c r="SEN227" s="2"/>
      <c r="SEO227" s="2"/>
      <c r="SEP227" s="2"/>
      <c r="SEQ227" s="2"/>
      <c r="SER227" s="2"/>
      <c r="SES227" s="2"/>
      <c r="SET227" s="2"/>
      <c r="SEU227" s="2"/>
      <c r="SEV227" s="2"/>
      <c r="SEW227" s="2"/>
      <c r="SEX227" s="2"/>
      <c r="SEY227" s="2"/>
      <c r="SEZ227" s="2"/>
      <c r="SFA227" s="2"/>
      <c r="SFB227" s="2"/>
      <c r="SFC227" s="2"/>
      <c r="SFD227" s="2"/>
      <c r="SFE227" s="2"/>
      <c r="SFF227" s="2"/>
      <c r="SFG227" s="2"/>
      <c r="SFH227" s="2"/>
      <c r="SFI227" s="2"/>
      <c r="SFJ227" s="2"/>
      <c r="SFK227" s="2"/>
      <c r="SFL227" s="2"/>
      <c r="SFM227" s="2"/>
      <c r="SFN227" s="2"/>
      <c r="SFO227" s="2"/>
      <c r="SFP227" s="2"/>
      <c r="SFQ227" s="2"/>
      <c r="SFR227" s="2"/>
      <c r="SFS227" s="2"/>
      <c r="SFT227" s="2"/>
      <c r="SFU227" s="2"/>
      <c r="SFV227" s="2"/>
      <c r="SFW227" s="2"/>
      <c r="SFX227" s="2"/>
      <c r="SFY227" s="2"/>
      <c r="SFZ227" s="2"/>
      <c r="SGA227" s="2"/>
      <c r="SGB227" s="2"/>
      <c r="SGC227" s="2"/>
      <c r="SGD227" s="2"/>
      <c r="SGE227" s="2"/>
      <c r="SGF227" s="2"/>
      <c r="SGG227" s="2"/>
      <c r="SGH227" s="2"/>
      <c r="SGI227" s="2"/>
      <c r="SGJ227" s="2"/>
      <c r="SGK227" s="2"/>
      <c r="SGL227" s="2"/>
      <c r="SGM227" s="2"/>
      <c r="SGN227" s="2"/>
      <c r="SGO227" s="2"/>
      <c r="SGP227" s="2"/>
      <c r="SGQ227" s="2"/>
      <c r="SGR227" s="2"/>
      <c r="SGS227" s="2"/>
      <c r="SGT227" s="2"/>
      <c r="SGU227" s="2"/>
      <c r="SGV227" s="2"/>
      <c r="SGW227" s="2"/>
      <c r="SGX227" s="2"/>
      <c r="SGY227" s="2"/>
      <c r="SGZ227" s="2"/>
      <c r="SHA227" s="2"/>
      <c r="SHB227" s="2"/>
      <c r="SHC227" s="2"/>
      <c r="SHD227" s="2"/>
      <c r="SHE227" s="2"/>
      <c r="SHF227" s="2"/>
      <c r="SHG227" s="2"/>
      <c r="SHH227" s="2"/>
      <c r="SHI227" s="2"/>
      <c r="SHJ227" s="2"/>
      <c r="SHK227" s="2"/>
      <c r="SHL227" s="2"/>
      <c r="SHM227" s="2"/>
      <c r="SHN227" s="2"/>
      <c r="SHO227" s="2"/>
      <c r="SHP227" s="2"/>
      <c r="SHQ227" s="2"/>
      <c r="SHR227" s="2"/>
      <c r="SHS227" s="2"/>
      <c r="SHT227" s="2"/>
      <c r="SHU227" s="2"/>
      <c r="SHV227" s="2"/>
      <c r="SHW227" s="2"/>
      <c r="SHX227" s="2"/>
      <c r="SHY227" s="2"/>
      <c r="SHZ227" s="2"/>
      <c r="SIA227" s="2"/>
      <c r="SIB227" s="2"/>
      <c r="SIC227" s="2"/>
      <c r="SID227" s="2"/>
      <c r="SIE227" s="2"/>
      <c r="SIF227" s="2"/>
      <c r="SIG227" s="2"/>
      <c r="SIH227" s="2"/>
      <c r="SII227" s="2"/>
      <c r="SIJ227" s="2"/>
      <c r="SIK227" s="2"/>
      <c r="SIL227" s="2"/>
      <c r="SIM227" s="2"/>
      <c r="SIN227" s="2"/>
      <c r="SIO227" s="2"/>
      <c r="SIP227" s="2"/>
      <c r="SIQ227" s="2"/>
      <c r="SIR227" s="2"/>
      <c r="SIS227" s="2"/>
      <c r="SIT227" s="2"/>
      <c r="SIU227" s="2"/>
      <c r="SIV227" s="2"/>
      <c r="SIW227" s="2"/>
      <c r="SIX227" s="2"/>
      <c r="SIY227" s="2"/>
      <c r="SIZ227" s="2"/>
      <c r="SJA227" s="2"/>
      <c r="SJB227" s="2"/>
      <c r="SJC227" s="2"/>
      <c r="SJD227" s="2"/>
      <c r="SJE227" s="2"/>
      <c r="SJF227" s="2"/>
      <c r="SJG227" s="2"/>
      <c r="SJH227" s="2"/>
      <c r="SJI227" s="2"/>
      <c r="SJJ227" s="2"/>
      <c r="SJK227" s="2"/>
      <c r="SJL227" s="2"/>
      <c r="SJM227" s="2"/>
      <c r="SJN227" s="2"/>
      <c r="SJO227" s="2"/>
      <c r="SJP227" s="2"/>
      <c r="SJQ227" s="2"/>
      <c r="SJR227" s="2"/>
      <c r="SJS227" s="2"/>
      <c r="SJT227" s="2"/>
      <c r="SJU227" s="2"/>
      <c r="SJV227" s="2"/>
      <c r="SJW227" s="2"/>
      <c r="SJX227" s="2"/>
      <c r="SJY227" s="2"/>
      <c r="SJZ227" s="2"/>
      <c r="SKA227" s="2"/>
      <c r="SKB227" s="2"/>
      <c r="SKC227" s="2"/>
      <c r="SKD227" s="2"/>
      <c r="SKE227" s="2"/>
      <c r="SKF227" s="2"/>
      <c r="SKG227" s="2"/>
      <c r="SKH227" s="2"/>
      <c r="SKI227" s="2"/>
      <c r="SKJ227" s="2"/>
      <c r="SKK227" s="2"/>
      <c r="SKL227" s="2"/>
      <c r="SKM227" s="2"/>
      <c r="SKN227" s="2"/>
      <c r="SKO227" s="2"/>
      <c r="SKP227" s="2"/>
      <c r="SKQ227" s="2"/>
      <c r="SKR227" s="2"/>
      <c r="SKS227" s="2"/>
      <c r="SKT227" s="2"/>
      <c r="SKU227" s="2"/>
      <c r="SKV227" s="2"/>
      <c r="SKW227" s="2"/>
      <c r="SKX227" s="2"/>
      <c r="SKY227" s="2"/>
      <c r="SKZ227" s="2"/>
      <c r="SLA227" s="2"/>
      <c r="SLB227" s="2"/>
      <c r="SLC227" s="2"/>
      <c r="SLD227" s="2"/>
      <c r="SLE227" s="2"/>
      <c r="SLF227" s="2"/>
      <c r="SLG227" s="2"/>
      <c r="SLH227" s="2"/>
      <c r="SLI227" s="2"/>
      <c r="SLJ227" s="2"/>
      <c r="SLK227" s="2"/>
      <c r="SLL227" s="2"/>
      <c r="SLM227" s="2"/>
      <c r="SLN227" s="2"/>
      <c r="SLO227" s="2"/>
      <c r="SLP227" s="2"/>
      <c r="SLQ227" s="2"/>
      <c r="SLR227" s="2"/>
      <c r="SLS227" s="2"/>
      <c r="SLT227" s="2"/>
      <c r="SLU227" s="2"/>
      <c r="SLV227" s="2"/>
      <c r="SLW227" s="2"/>
      <c r="SLX227" s="2"/>
      <c r="SLY227" s="2"/>
      <c r="SLZ227" s="2"/>
      <c r="SMA227" s="2"/>
      <c r="SMB227" s="2"/>
      <c r="SMC227" s="2"/>
      <c r="SMD227" s="2"/>
      <c r="SME227" s="2"/>
      <c r="SMF227" s="2"/>
      <c r="SMG227" s="2"/>
      <c r="SMH227" s="2"/>
      <c r="SMI227" s="2"/>
      <c r="SMJ227" s="2"/>
      <c r="SMK227" s="2"/>
      <c r="SML227" s="2"/>
      <c r="SMM227" s="2"/>
      <c r="SMN227" s="2"/>
      <c r="SMO227" s="2"/>
      <c r="SMP227" s="2"/>
      <c r="SMQ227" s="2"/>
      <c r="SMR227" s="2"/>
      <c r="SMS227" s="2"/>
      <c r="SMT227" s="2"/>
      <c r="SMU227" s="2"/>
      <c r="SMV227" s="2"/>
      <c r="SMW227" s="2"/>
      <c r="SMX227" s="2"/>
      <c r="SMY227" s="2"/>
      <c r="SMZ227" s="2"/>
      <c r="SNA227" s="2"/>
      <c r="SNB227" s="2"/>
      <c r="SNC227" s="2"/>
      <c r="SND227" s="2"/>
      <c r="SNE227" s="2"/>
      <c r="SNF227" s="2"/>
      <c r="SNG227" s="2"/>
      <c r="SNH227" s="2"/>
      <c r="SNI227" s="2"/>
      <c r="SNJ227" s="2"/>
      <c r="SNK227" s="2"/>
      <c r="SNL227" s="2"/>
      <c r="SNM227" s="2"/>
      <c r="SNN227" s="2"/>
      <c r="SNO227" s="2"/>
      <c r="SNP227" s="2"/>
      <c r="SNQ227" s="2"/>
      <c r="SNR227" s="2"/>
      <c r="SNS227" s="2"/>
      <c r="SNT227" s="2"/>
      <c r="SNU227" s="2"/>
      <c r="SNV227" s="2"/>
      <c r="SNW227" s="2"/>
      <c r="SNX227" s="2"/>
      <c r="SNY227" s="2"/>
      <c r="SNZ227" s="2"/>
      <c r="SOA227" s="2"/>
      <c r="SOB227" s="2"/>
      <c r="SOC227" s="2"/>
      <c r="SOD227" s="2"/>
      <c r="SOE227" s="2"/>
      <c r="SOF227" s="2"/>
      <c r="SOG227" s="2"/>
      <c r="SOH227" s="2"/>
      <c r="SOI227" s="2"/>
      <c r="SOJ227" s="2"/>
      <c r="SOK227" s="2"/>
      <c r="SOL227" s="2"/>
      <c r="SOM227" s="2"/>
      <c r="SON227" s="2"/>
      <c r="SOO227" s="2"/>
      <c r="SOP227" s="2"/>
      <c r="SOQ227" s="2"/>
      <c r="SOR227" s="2"/>
      <c r="SOS227" s="2"/>
      <c r="SOT227" s="2"/>
      <c r="SOU227" s="2"/>
      <c r="SOV227" s="2"/>
      <c r="SOW227" s="2"/>
      <c r="SOX227" s="2"/>
      <c r="SOY227" s="2"/>
      <c r="SOZ227" s="2"/>
      <c r="SPA227" s="2"/>
      <c r="SPB227" s="2"/>
      <c r="SPC227" s="2"/>
      <c r="SPD227" s="2"/>
      <c r="SPE227" s="2"/>
      <c r="SPF227" s="2"/>
      <c r="SPG227" s="2"/>
      <c r="SPH227" s="2"/>
      <c r="SPI227" s="2"/>
      <c r="SPJ227" s="2"/>
      <c r="SPK227" s="2"/>
      <c r="SPL227" s="2"/>
      <c r="SPM227" s="2"/>
      <c r="SPN227" s="2"/>
      <c r="SPO227" s="2"/>
      <c r="SPP227" s="2"/>
      <c r="SPQ227" s="2"/>
      <c r="SPR227" s="2"/>
      <c r="SPS227" s="2"/>
      <c r="SPT227" s="2"/>
      <c r="SPU227" s="2"/>
      <c r="SPV227" s="2"/>
      <c r="SPW227" s="2"/>
      <c r="SPX227" s="2"/>
      <c r="SPY227" s="2"/>
      <c r="SPZ227" s="2"/>
      <c r="SQA227" s="2"/>
      <c r="SQB227" s="2"/>
      <c r="SQC227" s="2"/>
      <c r="SQD227" s="2"/>
      <c r="SQE227" s="2"/>
      <c r="SQF227" s="2"/>
      <c r="SQG227" s="2"/>
      <c r="SQH227" s="2"/>
      <c r="SQI227" s="2"/>
      <c r="SQJ227" s="2"/>
      <c r="SQK227" s="2"/>
      <c r="SQL227" s="2"/>
      <c r="SQM227" s="2"/>
      <c r="SQN227" s="2"/>
      <c r="SQO227" s="2"/>
      <c r="SQP227" s="2"/>
      <c r="SQQ227" s="2"/>
      <c r="SQR227" s="2"/>
      <c r="SQS227" s="2"/>
      <c r="SQT227" s="2"/>
      <c r="SQU227" s="2"/>
      <c r="SQV227" s="2"/>
      <c r="SQW227" s="2"/>
      <c r="SQX227" s="2"/>
      <c r="SQY227" s="2"/>
      <c r="SQZ227" s="2"/>
      <c r="SRA227" s="2"/>
      <c r="SRB227" s="2"/>
      <c r="SRC227" s="2"/>
      <c r="SRD227" s="2"/>
      <c r="SRE227" s="2"/>
      <c r="SRF227" s="2"/>
      <c r="SRG227" s="2"/>
      <c r="SRH227" s="2"/>
      <c r="SRI227" s="2"/>
      <c r="SRJ227" s="2"/>
      <c r="SRK227" s="2"/>
      <c r="SRL227" s="2"/>
      <c r="SRM227" s="2"/>
      <c r="SRN227" s="2"/>
      <c r="SRO227" s="2"/>
      <c r="SRP227" s="2"/>
      <c r="SRQ227" s="2"/>
      <c r="SRR227" s="2"/>
      <c r="SRS227" s="2"/>
      <c r="SRT227" s="2"/>
      <c r="SRU227" s="2"/>
      <c r="SRV227" s="2"/>
      <c r="SRW227" s="2"/>
      <c r="SRX227" s="2"/>
      <c r="SRY227" s="2"/>
      <c r="SRZ227" s="2"/>
      <c r="SSA227" s="2"/>
      <c r="SSB227" s="2"/>
      <c r="SSC227" s="2"/>
      <c r="SSD227" s="2"/>
      <c r="SSE227" s="2"/>
      <c r="SSF227" s="2"/>
      <c r="SSG227" s="2"/>
      <c r="SSH227" s="2"/>
      <c r="SSI227" s="2"/>
      <c r="SSJ227" s="2"/>
      <c r="SSK227" s="2"/>
      <c r="SSL227" s="2"/>
      <c r="SSM227" s="2"/>
      <c r="SSN227" s="2"/>
      <c r="SSO227" s="2"/>
      <c r="SSP227" s="2"/>
      <c r="SSQ227" s="2"/>
      <c r="SSR227" s="2"/>
      <c r="SSS227" s="2"/>
      <c r="SST227" s="2"/>
      <c r="SSU227" s="2"/>
      <c r="SSV227" s="2"/>
      <c r="SSW227" s="2"/>
      <c r="SSX227" s="2"/>
      <c r="SSY227" s="2"/>
      <c r="SSZ227" s="2"/>
      <c r="STA227" s="2"/>
      <c r="STB227" s="2"/>
      <c r="STC227" s="2"/>
      <c r="STD227" s="2"/>
      <c r="STE227" s="2"/>
      <c r="STF227" s="2"/>
      <c r="STG227" s="2"/>
      <c r="STH227" s="2"/>
      <c r="STI227" s="2"/>
      <c r="STJ227" s="2"/>
      <c r="STK227" s="2"/>
      <c r="STL227" s="2"/>
      <c r="STM227" s="2"/>
      <c r="STN227" s="2"/>
      <c r="STO227" s="2"/>
      <c r="STP227" s="2"/>
      <c r="STQ227" s="2"/>
      <c r="STR227" s="2"/>
      <c r="STS227" s="2"/>
      <c r="STT227" s="2"/>
      <c r="STU227" s="2"/>
      <c r="STV227" s="2"/>
      <c r="STW227" s="2"/>
      <c r="STX227" s="2"/>
      <c r="STY227" s="2"/>
      <c r="STZ227" s="2"/>
      <c r="SUA227" s="2"/>
      <c r="SUB227" s="2"/>
      <c r="SUC227" s="2"/>
      <c r="SUD227" s="2"/>
      <c r="SUE227" s="2"/>
      <c r="SUF227" s="2"/>
      <c r="SUG227" s="2"/>
      <c r="SUH227" s="2"/>
      <c r="SUI227" s="2"/>
      <c r="SUJ227" s="2"/>
      <c r="SUK227" s="2"/>
      <c r="SUL227" s="2"/>
      <c r="SUM227" s="2"/>
      <c r="SUN227" s="2"/>
      <c r="SUO227" s="2"/>
      <c r="SUP227" s="2"/>
      <c r="SUQ227" s="2"/>
      <c r="SUR227" s="2"/>
      <c r="SUS227" s="2"/>
      <c r="SUT227" s="2"/>
      <c r="SUU227" s="2"/>
      <c r="SUV227" s="2"/>
      <c r="SUW227" s="2"/>
      <c r="SUX227" s="2"/>
      <c r="SUY227" s="2"/>
      <c r="SUZ227" s="2"/>
      <c r="SVA227" s="2"/>
      <c r="SVB227" s="2"/>
      <c r="SVC227" s="2"/>
      <c r="SVD227" s="2"/>
      <c r="SVE227" s="2"/>
      <c r="SVF227" s="2"/>
      <c r="SVG227" s="2"/>
      <c r="SVH227" s="2"/>
      <c r="SVI227" s="2"/>
      <c r="SVJ227" s="2"/>
      <c r="SVK227" s="2"/>
      <c r="SVL227" s="2"/>
      <c r="SVM227" s="2"/>
      <c r="SVN227" s="2"/>
      <c r="SVO227" s="2"/>
      <c r="SVP227" s="2"/>
      <c r="SVQ227" s="2"/>
      <c r="SVR227" s="2"/>
      <c r="SVS227" s="2"/>
      <c r="SVT227" s="2"/>
      <c r="SVU227" s="2"/>
      <c r="SVV227" s="2"/>
      <c r="SVW227" s="2"/>
      <c r="SVX227" s="2"/>
      <c r="SVY227" s="2"/>
      <c r="SVZ227" s="2"/>
      <c r="SWA227" s="2"/>
      <c r="SWB227" s="2"/>
      <c r="SWC227" s="2"/>
      <c r="SWD227" s="2"/>
      <c r="SWE227" s="2"/>
      <c r="SWF227" s="2"/>
      <c r="SWG227" s="2"/>
      <c r="SWH227" s="2"/>
      <c r="SWI227" s="2"/>
      <c r="SWJ227" s="2"/>
      <c r="SWK227" s="2"/>
      <c r="SWL227" s="2"/>
      <c r="SWM227" s="2"/>
      <c r="SWN227" s="2"/>
      <c r="SWO227" s="2"/>
      <c r="SWP227" s="2"/>
      <c r="SWQ227" s="2"/>
      <c r="SWR227" s="2"/>
      <c r="SWS227" s="2"/>
      <c r="SWT227" s="2"/>
      <c r="SWU227" s="2"/>
      <c r="SWV227" s="2"/>
      <c r="SWW227" s="2"/>
      <c r="SWX227" s="2"/>
      <c r="SWY227" s="2"/>
      <c r="SWZ227" s="2"/>
      <c r="SXA227" s="2"/>
      <c r="SXB227" s="2"/>
      <c r="SXC227" s="2"/>
      <c r="SXD227" s="2"/>
      <c r="SXE227" s="2"/>
      <c r="SXF227" s="2"/>
      <c r="SXG227" s="2"/>
      <c r="SXH227" s="2"/>
      <c r="SXI227" s="2"/>
      <c r="SXJ227" s="2"/>
      <c r="SXK227" s="2"/>
      <c r="SXL227" s="2"/>
      <c r="SXM227" s="2"/>
      <c r="SXN227" s="2"/>
      <c r="SXO227" s="2"/>
      <c r="SXP227" s="2"/>
      <c r="SXQ227" s="2"/>
      <c r="SXR227" s="2"/>
      <c r="SXS227" s="2"/>
      <c r="SXT227" s="2"/>
      <c r="SXU227" s="2"/>
      <c r="SXV227" s="2"/>
      <c r="SXW227" s="2"/>
      <c r="SXX227" s="2"/>
      <c r="SXY227" s="2"/>
      <c r="SXZ227" s="2"/>
      <c r="SYA227" s="2"/>
      <c r="SYB227" s="2"/>
      <c r="SYC227" s="2"/>
      <c r="SYD227" s="2"/>
      <c r="SYE227" s="2"/>
      <c r="SYF227" s="2"/>
      <c r="SYG227" s="2"/>
      <c r="SYH227" s="2"/>
      <c r="SYI227" s="2"/>
      <c r="SYJ227" s="2"/>
      <c r="SYK227" s="2"/>
      <c r="SYL227" s="2"/>
      <c r="SYM227" s="2"/>
      <c r="SYN227" s="2"/>
      <c r="SYO227" s="2"/>
      <c r="SYP227" s="2"/>
      <c r="SYQ227" s="2"/>
      <c r="SYR227" s="2"/>
      <c r="SYS227" s="2"/>
      <c r="SYT227" s="2"/>
      <c r="SYU227" s="2"/>
      <c r="SYV227" s="2"/>
      <c r="SYW227" s="2"/>
      <c r="SYX227" s="2"/>
      <c r="SYY227" s="2"/>
      <c r="SYZ227" s="2"/>
      <c r="SZA227" s="2"/>
      <c r="SZB227" s="2"/>
      <c r="SZC227" s="2"/>
      <c r="SZD227" s="2"/>
      <c r="SZE227" s="2"/>
      <c r="SZF227" s="2"/>
      <c r="SZG227" s="2"/>
      <c r="SZH227" s="2"/>
      <c r="SZI227" s="2"/>
      <c r="SZJ227" s="2"/>
      <c r="SZK227" s="2"/>
      <c r="SZL227" s="2"/>
      <c r="SZM227" s="2"/>
      <c r="SZN227" s="2"/>
      <c r="SZO227" s="2"/>
      <c r="SZP227" s="2"/>
      <c r="SZQ227" s="2"/>
      <c r="SZR227" s="2"/>
      <c r="SZS227" s="2"/>
      <c r="SZT227" s="2"/>
      <c r="SZU227" s="2"/>
      <c r="SZV227" s="2"/>
      <c r="SZW227" s="2"/>
      <c r="SZX227" s="2"/>
      <c r="SZY227" s="2"/>
      <c r="SZZ227" s="2"/>
      <c r="TAA227" s="2"/>
      <c r="TAB227" s="2"/>
      <c r="TAC227" s="2"/>
      <c r="TAD227" s="2"/>
      <c r="TAE227" s="2"/>
      <c r="TAF227" s="2"/>
      <c r="TAG227" s="2"/>
      <c r="TAH227" s="2"/>
      <c r="TAI227" s="2"/>
      <c r="TAJ227" s="2"/>
      <c r="TAK227" s="2"/>
      <c r="TAL227" s="2"/>
      <c r="TAM227" s="2"/>
      <c r="TAN227" s="2"/>
      <c r="TAO227" s="2"/>
      <c r="TAP227" s="2"/>
      <c r="TAQ227" s="2"/>
      <c r="TAR227" s="2"/>
      <c r="TAS227" s="2"/>
      <c r="TAT227" s="2"/>
      <c r="TAU227" s="2"/>
      <c r="TAV227" s="2"/>
      <c r="TAW227" s="2"/>
      <c r="TAX227" s="2"/>
      <c r="TAY227" s="2"/>
      <c r="TAZ227" s="2"/>
      <c r="TBA227" s="2"/>
      <c r="TBB227" s="2"/>
      <c r="TBC227" s="2"/>
      <c r="TBD227" s="2"/>
      <c r="TBE227" s="2"/>
      <c r="TBF227" s="2"/>
      <c r="TBG227" s="2"/>
      <c r="TBH227" s="2"/>
      <c r="TBI227" s="2"/>
      <c r="TBJ227" s="2"/>
      <c r="TBK227" s="2"/>
      <c r="TBL227" s="2"/>
      <c r="TBM227" s="2"/>
      <c r="TBN227" s="2"/>
      <c r="TBO227" s="2"/>
      <c r="TBP227" s="2"/>
      <c r="TBQ227" s="2"/>
      <c r="TBR227" s="2"/>
      <c r="TBS227" s="2"/>
      <c r="TBT227" s="2"/>
      <c r="TBU227" s="2"/>
      <c r="TBV227" s="2"/>
      <c r="TBW227" s="2"/>
      <c r="TBX227" s="2"/>
      <c r="TBY227" s="2"/>
      <c r="TBZ227" s="2"/>
      <c r="TCA227" s="2"/>
      <c r="TCB227" s="2"/>
      <c r="TCC227" s="2"/>
      <c r="TCD227" s="2"/>
      <c r="TCE227" s="2"/>
      <c r="TCF227" s="2"/>
      <c r="TCG227" s="2"/>
      <c r="TCH227" s="2"/>
      <c r="TCI227" s="2"/>
      <c r="TCJ227" s="2"/>
      <c r="TCK227" s="2"/>
      <c r="TCL227" s="2"/>
      <c r="TCM227" s="2"/>
      <c r="TCN227" s="2"/>
      <c r="TCO227" s="2"/>
      <c r="TCP227" s="2"/>
      <c r="TCQ227" s="2"/>
      <c r="TCR227" s="2"/>
      <c r="TCS227" s="2"/>
      <c r="TCT227" s="2"/>
      <c r="TCU227" s="2"/>
      <c r="TCV227" s="2"/>
      <c r="TCW227" s="2"/>
      <c r="TCX227" s="2"/>
      <c r="TCY227" s="2"/>
      <c r="TCZ227" s="2"/>
      <c r="TDA227" s="2"/>
      <c r="TDB227" s="2"/>
      <c r="TDC227" s="2"/>
      <c r="TDD227" s="2"/>
      <c r="TDE227" s="2"/>
      <c r="TDF227" s="2"/>
      <c r="TDG227" s="2"/>
      <c r="TDH227" s="2"/>
      <c r="TDI227" s="2"/>
      <c r="TDJ227" s="2"/>
      <c r="TDK227" s="2"/>
      <c r="TDL227" s="2"/>
      <c r="TDM227" s="2"/>
      <c r="TDN227" s="2"/>
      <c r="TDO227" s="2"/>
      <c r="TDP227" s="2"/>
      <c r="TDQ227" s="2"/>
      <c r="TDR227" s="2"/>
      <c r="TDS227" s="2"/>
      <c r="TDT227" s="2"/>
      <c r="TDU227" s="2"/>
      <c r="TDV227" s="2"/>
      <c r="TDW227" s="2"/>
      <c r="TDX227" s="2"/>
      <c r="TDY227" s="2"/>
      <c r="TDZ227" s="2"/>
      <c r="TEA227" s="2"/>
      <c r="TEB227" s="2"/>
      <c r="TEC227" s="2"/>
      <c r="TED227" s="2"/>
      <c r="TEE227" s="2"/>
      <c r="TEF227" s="2"/>
      <c r="TEG227" s="2"/>
      <c r="TEH227" s="2"/>
      <c r="TEI227" s="2"/>
      <c r="TEJ227" s="2"/>
      <c r="TEK227" s="2"/>
      <c r="TEL227" s="2"/>
      <c r="TEM227" s="2"/>
      <c r="TEN227" s="2"/>
      <c r="TEO227" s="2"/>
      <c r="TEP227" s="2"/>
      <c r="TEQ227" s="2"/>
      <c r="TER227" s="2"/>
      <c r="TES227" s="2"/>
      <c r="TET227" s="2"/>
      <c r="TEU227" s="2"/>
      <c r="TEV227" s="2"/>
      <c r="TEW227" s="2"/>
      <c r="TEX227" s="2"/>
      <c r="TEY227" s="2"/>
      <c r="TEZ227" s="2"/>
      <c r="TFA227" s="2"/>
      <c r="TFB227" s="2"/>
      <c r="TFC227" s="2"/>
      <c r="TFD227" s="2"/>
      <c r="TFE227" s="2"/>
      <c r="TFF227" s="2"/>
      <c r="TFG227" s="2"/>
      <c r="TFH227" s="2"/>
      <c r="TFI227" s="2"/>
      <c r="TFJ227" s="2"/>
      <c r="TFK227" s="2"/>
      <c r="TFL227" s="2"/>
      <c r="TFM227" s="2"/>
      <c r="TFN227" s="2"/>
      <c r="TFO227" s="2"/>
      <c r="TFP227" s="2"/>
      <c r="TFQ227" s="2"/>
      <c r="TFR227" s="2"/>
      <c r="TFS227" s="2"/>
      <c r="TFT227" s="2"/>
      <c r="TFU227" s="2"/>
      <c r="TFV227" s="2"/>
      <c r="TFW227" s="2"/>
      <c r="TFX227" s="2"/>
      <c r="TFY227" s="2"/>
      <c r="TFZ227" s="2"/>
      <c r="TGA227" s="2"/>
      <c r="TGB227" s="2"/>
      <c r="TGC227" s="2"/>
      <c r="TGD227" s="2"/>
      <c r="TGE227" s="2"/>
      <c r="TGF227" s="2"/>
      <c r="TGG227" s="2"/>
      <c r="TGH227" s="2"/>
      <c r="TGI227" s="2"/>
      <c r="TGJ227" s="2"/>
      <c r="TGK227" s="2"/>
      <c r="TGL227" s="2"/>
      <c r="TGM227" s="2"/>
      <c r="TGN227" s="2"/>
      <c r="TGO227" s="2"/>
      <c r="TGP227" s="2"/>
      <c r="TGQ227" s="2"/>
      <c r="TGR227" s="2"/>
      <c r="TGS227" s="2"/>
      <c r="TGT227" s="2"/>
      <c r="TGU227" s="2"/>
      <c r="TGV227" s="2"/>
      <c r="TGW227" s="2"/>
      <c r="TGX227" s="2"/>
      <c r="TGY227" s="2"/>
      <c r="TGZ227" s="2"/>
      <c r="THA227" s="2"/>
      <c r="THB227" s="2"/>
      <c r="THC227" s="2"/>
      <c r="THD227" s="2"/>
      <c r="THE227" s="2"/>
      <c r="THF227" s="2"/>
      <c r="THG227" s="2"/>
      <c r="THH227" s="2"/>
      <c r="THI227" s="2"/>
      <c r="THJ227" s="2"/>
      <c r="THK227" s="2"/>
      <c r="THL227" s="2"/>
      <c r="THM227" s="2"/>
      <c r="THN227" s="2"/>
      <c r="THO227" s="2"/>
      <c r="THP227" s="2"/>
      <c r="THQ227" s="2"/>
      <c r="THR227" s="2"/>
      <c r="THS227" s="2"/>
      <c r="THT227" s="2"/>
      <c r="THU227" s="2"/>
      <c r="THV227" s="2"/>
      <c r="THW227" s="2"/>
      <c r="THX227" s="2"/>
      <c r="THY227" s="2"/>
      <c r="THZ227" s="2"/>
      <c r="TIA227" s="2"/>
      <c r="TIB227" s="2"/>
      <c r="TIC227" s="2"/>
      <c r="TID227" s="2"/>
      <c r="TIE227" s="2"/>
      <c r="TIF227" s="2"/>
      <c r="TIG227" s="2"/>
      <c r="TIH227" s="2"/>
      <c r="TII227" s="2"/>
      <c r="TIJ227" s="2"/>
      <c r="TIK227" s="2"/>
      <c r="TIL227" s="2"/>
      <c r="TIM227" s="2"/>
      <c r="TIN227" s="2"/>
      <c r="TIO227" s="2"/>
      <c r="TIP227" s="2"/>
      <c r="TIQ227" s="2"/>
      <c r="TIR227" s="2"/>
      <c r="TIS227" s="2"/>
      <c r="TIT227" s="2"/>
      <c r="TIU227" s="2"/>
      <c r="TIV227" s="2"/>
      <c r="TIW227" s="2"/>
      <c r="TIX227" s="2"/>
      <c r="TIY227" s="2"/>
      <c r="TIZ227" s="2"/>
      <c r="TJA227" s="2"/>
      <c r="TJB227" s="2"/>
      <c r="TJC227" s="2"/>
      <c r="TJD227" s="2"/>
      <c r="TJE227" s="2"/>
      <c r="TJF227" s="2"/>
      <c r="TJG227" s="2"/>
      <c r="TJH227" s="2"/>
      <c r="TJI227" s="2"/>
      <c r="TJJ227" s="2"/>
      <c r="TJK227" s="2"/>
      <c r="TJL227" s="2"/>
      <c r="TJM227" s="2"/>
      <c r="TJN227" s="2"/>
      <c r="TJO227" s="2"/>
      <c r="TJP227" s="2"/>
      <c r="TJQ227" s="2"/>
      <c r="TJR227" s="2"/>
      <c r="TJS227" s="2"/>
      <c r="TJT227" s="2"/>
      <c r="TJU227" s="2"/>
      <c r="TJV227" s="2"/>
      <c r="TJW227" s="2"/>
      <c r="TJX227" s="2"/>
      <c r="TJY227" s="2"/>
      <c r="TJZ227" s="2"/>
      <c r="TKA227" s="2"/>
      <c r="TKB227" s="2"/>
      <c r="TKC227" s="2"/>
      <c r="TKD227" s="2"/>
      <c r="TKE227" s="2"/>
      <c r="TKF227" s="2"/>
      <c r="TKG227" s="2"/>
      <c r="TKH227" s="2"/>
      <c r="TKI227" s="2"/>
      <c r="TKJ227" s="2"/>
      <c r="TKK227" s="2"/>
      <c r="TKL227" s="2"/>
      <c r="TKM227" s="2"/>
      <c r="TKN227" s="2"/>
      <c r="TKO227" s="2"/>
      <c r="TKP227" s="2"/>
      <c r="TKQ227" s="2"/>
      <c r="TKR227" s="2"/>
      <c r="TKS227" s="2"/>
      <c r="TKT227" s="2"/>
      <c r="TKU227" s="2"/>
      <c r="TKV227" s="2"/>
      <c r="TKW227" s="2"/>
      <c r="TKX227" s="2"/>
      <c r="TKY227" s="2"/>
      <c r="TKZ227" s="2"/>
      <c r="TLA227" s="2"/>
      <c r="TLB227" s="2"/>
      <c r="TLC227" s="2"/>
      <c r="TLD227" s="2"/>
      <c r="TLE227" s="2"/>
      <c r="TLF227" s="2"/>
      <c r="TLG227" s="2"/>
      <c r="TLH227" s="2"/>
      <c r="TLI227" s="2"/>
      <c r="TLJ227" s="2"/>
      <c r="TLK227" s="2"/>
      <c r="TLL227" s="2"/>
      <c r="TLM227" s="2"/>
      <c r="TLN227" s="2"/>
      <c r="TLO227" s="2"/>
      <c r="TLP227" s="2"/>
      <c r="TLQ227" s="2"/>
      <c r="TLR227" s="2"/>
      <c r="TLS227" s="2"/>
      <c r="TLT227" s="2"/>
      <c r="TLU227" s="2"/>
      <c r="TLV227" s="2"/>
      <c r="TLW227" s="2"/>
      <c r="TLX227" s="2"/>
      <c r="TLY227" s="2"/>
      <c r="TLZ227" s="2"/>
      <c r="TMA227" s="2"/>
      <c r="TMB227" s="2"/>
      <c r="TMC227" s="2"/>
      <c r="TMD227" s="2"/>
      <c r="TME227" s="2"/>
      <c r="TMF227" s="2"/>
      <c r="TMG227" s="2"/>
      <c r="TMH227" s="2"/>
      <c r="TMI227" s="2"/>
      <c r="TMJ227" s="2"/>
      <c r="TMK227" s="2"/>
      <c r="TML227" s="2"/>
      <c r="TMM227" s="2"/>
      <c r="TMN227" s="2"/>
      <c r="TMO227" s="2"/>
      <c r="TMP227" s="2"/>
      <c r="TMQ227" s="2"/>
      <c r="TMR227" s="2"/>
      <c r="TMS227" s="2"/>
      <c r="TMT227" s="2"/>
      <c r="TMU227" s="2"/>
      <c r="TMV227" s="2"/>
      <c r="TMW227" s="2"/>
      <c r="TMX227" s="2"/>
      <c r="TMY227" s="2"/>
      <c r="TMZ227" s="2"/>
      <c r="TNA227" s="2"/>
      <c r="TNB227" s="2"/>
      <c r="TNC227" s="2"/>
      <c r="TND227" s="2"/>
      <c r="TNE227" s="2"/>
      <c r="TNF227" s="2"/>
      <c r="TNG227" s="2"/>
      <c r="TNH227" s="2"/>
      <c r="TNI227" s="2"/>
      <c r="TNJ227" s="2"/>
      <c r="TNK227" s="2"/>
      <c r="TNL227" s="2"/>
      <c r="TNM227" s="2"/>
      <c r="TNN227" s="2"/>
      <c r="TNO227" s="2"/>
      <c r="TNP227" s="2"/>
      <c r="TNQ227" s="2"/>
      <c r="TNR227" s="2"/>
      <c r="TNS227" s="2"/>
      <c r="TNT227" s="2"/>
      <c r="TNU227" s="2"/>
      <c r="TNV227" s="2"/>
      <c r="TNW227" s="2"/>
      <c r="TNX227" s="2"/>
      <c r="TNY227" s="2"/>
      <c r="TNZ227" s="2"/>
      <c r="TOA227" s="2"/>
      <c r="TOB227" s="2"/>
      <c r="TOC227" s="2"/>
      <c r="TOD227" s="2"/>
      <c r="TOE227" s="2"/>
      <c r="TOF227" s="2"/>
      <c r="TOG227" s="2"/>
      <c r="TOH227" s="2"/>
      <c r="TOI227" s="2"/>
      <c r="TOJ227" s="2"/>
      <c r="TOK227" s="2"/>
      <c r="TOL227" s="2"/>
      <c r="TOM227" s="2"/>
      <c r="TON227" s="2"/>
      <c r="TOO227" s="2"/>
      <c r="TOP227" s="2"/>
      <c r="TOQ227" s="2"/>
      <c r="TOR227" s="2"/>
      <c r="TOS227" s="2"/>
      <c r="TOT227" s="2"/>
      <c r="TOU227" s="2"/>
      <c r="TOV227" s="2"/>
      <c r="TOW227" s="2"/>
      <c r="TOX227" s="2"/>
      <c r="TOY227" s="2"/>
      <c r="TOZ227" s="2"/>
      <c r="TPA227" s="2"/>
      <c r="TPB227" s="2"/>
      <c r="TPC227" s="2"/>
      <c r="TPD227" s="2"/>
      <c r="TPE227" s="2"/>
      <c r="TPF227" s="2"/>
      <c r="TPG227" s="2"/>
      <c r="TPH227" s="2"/>
      <c r="TPI227" s="2"/>
      <c r="TPJ227" s="2"/>
      <c r="TPK227" s="2"/>
      <c r="TPL227" s="2"/>
      <c r="TPM227" s="2"/>
      <c r="TPN227" s="2"/>
      <c r="TPO227" s="2"/>
      <c r="TPP227" s="2"/>
      <c r="TPQ227" s="2"/>
      <c r="TPR227" s="2"/>
      <c r="TPS227" s="2"/>
      <c r="TPT227" s="2"/>
      <c r="TPU227" s="2"/>
      <c r="TPV227" s="2"/>
      <c r="TPW227" s="2"/>
      <c r="TPX227" s="2"/>
      <c r="TPY227" s="2"/>
      <c r="TPZ227" s="2"/>
      <c r="TQA227" s="2"/>
      <c r="TQB227" s="2"/>
      <c r="TQC227" s="2"/>
      <c r="TQD227" s="2"/>
      <c r="TQE227" s="2"/>
      <c r="TQF227" s="2"/>
      <c r="TQG227" s="2"/>
      <c r="TQH227" s="2"/>
      <c r="TQI227" s="2"/>
      <c r="TQJ227" s="2"/>
      <c r="TQK227" s="2"/>
      <c r="TQL227" s="2"/>
      <c r="TQM227" s="2"/>
      <c r="TQN227" s="2"/>
      <c r="TQO227" s="2"/>
      <c r="TQP227" s="2"/>
      <c r="TQQ227" s="2"/>
      <c r="TQR227" s="2"/>
      <c r="TQS227" s="2"/>
      <c r="TQT227" s="2"/>
      <c r="TQU227" s="2"/>
      <c r="TQV227" s="2"/>
      <c r="TQW227" s="2"/>
      <c r="TQX227" s="2"/>
      <c r="TQY227" s="2"/>
      <c r="TQZ227" s="2"/>
      <c r="TRA227" s="2"/>
      <c r="TRB227" s="2"/>
      <c r="TRC227" s="2"/>
      <c r="TRD227" s="2"/>
      <c r="TRE227" s="2"/>
      <c r="TRF227" s="2"/>
      <c r="TRG227" s="2"/>
      <c r="TRH227" s="2"/>
      <c r="TRI227" s="2"/>
      <c r="TRJ227" s="2"/>
      <c r="TRK227" s="2"/>
      <c r="TRL227" s="2"/>
      <c r="TRM227" s="2"/>
      <c r="TRN227" s="2"/>
      <c r="TRO227" s="2"/>
      <c r="TRP227" s="2"/>
      <c r="TRQ227" s="2"/>
      <c r="TRR227" s="2"/>
      <c r="TRS227" s="2"/>
      <c r="TRT227" s="2"/>
      <c r="TRU227" s="2"/>
      <c r="TRV227" s="2"/>
      <c r="TRW227" s="2"/>
      <c r="TRX227" s="2"/>
      <c r="TRY227" s="2"/>
      <c r="TRZ227" s="2"/>
      <c r="TSA227" s="2"/>
      <c r="TSB227" s="2"/>
      <c r="TSC227" s="2"/>
      <c r="TSD227" s="2"/>
      <c r="TSE227" s="2"/>
      <c r="TSF227" s="2"/>
      <c r="TSG227" s="2"/>
      <c r="TSH227" s="2"/>
      <c r="TSI227" s="2"/>
      <c r="TSJ227" s="2"/>
      <c r="TSK227" s="2"/>
      <c r="TSL227" s="2"/>
      <c r="TSM227" s="2"/>
      <c r="TSN227" s="2"/>
      <c r="TSO227" s="2"/>
      <c r="TSP227" s="2"/>
      <c r="TSQ227" s="2"/>
      <c r="TSR227" s="2"/>
      <c r="TSS227" s="2"/>
      <c r="TST227" s="2"/>
      <c r="TSU227" s="2"/>
      <c r="TSV227" s="2"/>
      <c r="TSW227" s="2"/>
      <c r="TSX227" s="2"/>
      <c r="TSY227" s="2"/>
      <c r="TSZ227" s="2"/>
      <c r="TTA227" s="2"/>
      <c r="TTB227" s="2"/>
      <c r="TTC227" s="2"/>
      <c r="TTD227" s="2"/>
      <c r="TTE227" s="2"/>
      <c r="TTF227" s="2"/>
      <c r="TTG227" s="2"/>
      <c r="TTH227" s="2"/>
      <c r="TTI227" s="2"/>
      <c r="TTJ227" s="2"/>
      <c r="TTK227" s="2"/>
      <c r="TTL227" s="2"/>
      <c r="TTM227" s="2"/>
      <c r="TTN227" s="2"/>
      <c r="TTO227" s="2"/>
      <c r="TTP227" s="2"/>
      <c r="TTQ227" s="2"/>
      <c r="TTR227" s="2"/>
      <c r="TTS227" s="2"/>
      <c r="TTT227" s="2"/>
      <c r="TTU227" s="2"/>
      <c r="TTV227" s="2"/>
      <c r="TTW227" s="2"/>
      <c r="TTX227" s="2"/>
      <c r="TTY227" s="2"/>
      <c r="TTZ227" s="2"/>
      <c r="TUA227" s="2"/>
      <c r="TUB227" s="2"/>
      <c r="TUC227" s="2"/>
      <c r="TUD227" s="2"/>
      <c r="TUE227" s="2"/>
      <c r="TUF227" s="2"/>
      <c r="TUG227" s="2"/>
      <c r="TUH227" s="2"/>
      <c r="TUI227" s="2"/>
      <c r="TUJ227" s="2"/>
      <c r="TUK227" s="2"/>
      <c r="TUL227" s="2"/>
      <c r="TUM227" s="2"/>
      <c r="TUN227" s="2"/>
      <c r="TUO227" s="2"/>
      <c r="TUP227" s="2"/>
      <c r="TUQ227" s="2"/>
      <c r="TUR227" s="2"/>
      <c r="TUS227" s="2"/>
      <c r="TUT227" s="2"/>
      <c r="TUU227" s="2"/>
      <c r="TUV227" s="2"/>
      <c r="TUW227" s="2"/>
      <c r="TUX227" s="2"/>
      <c r="TUY227" s="2"/>
      <c r="TUZ227" s="2"/>
      <c r="TVA227" s="2"/>
      <c r="TVB227" s="2"/>
      <c r="TVC227" s="2"/>
      <c r="TVD227" s="2"/>
      <c r="TVE227" s="2"/>
      <c r="TVF227" s="2"/>
      <c r="TVG227" s="2"/>
      <c r="TVH227" s="2"/>
      <c r="TVI227" s="2"/>
      <c r="TVJ227" s="2"/>
      <c r="TVK227" s="2"/>
      <c r="TVL227" s="2"/>
      <c r="TVM227" s="2"/>
      <c r="TVN227" s="2"/>
      <c r="TVO227" s="2"/>
      <c r="TVP227" s="2"/>
      <c r="TVQ227" s="2"/>
      <c r="TVR227" s="2"/>
      <c r="TVS227" s="2"/>
      <c r="TVT227" s="2"/>
      <c r="TVU227" s="2"/>
      <c r="TVV227" s="2"/>
      <c r="TVW227" s="2"/>
      <c r="TVX227" s="2"/>
      <c r="TVY227" s="2"/>
      <c r="TVZ227" s="2"/>
      <c r="TWA227" s="2"/>
      <c r="TWB227" s="2"/>
      <c r="TWC227" s="2"/>
      <c r="TWD227" s="2"/>
      <c r="TWE227" s="2"/>
      <c r="TWF227" s="2"/>
      <c r="TWG227" s="2"/>
      <c r="TWH227" s="2"/>
      <c r="TWI227" s="2"/>
      <c r="TWJ227" s="2"/>
      <c r="TWK227" s="2"/>
      <c r="TWL227" s="2"/>
      <c r="TWM227" s="2"/>
      <c r="TWN227" s="2"/>
      <c r="TWO227" s="2"/>
      <c r="TWP227" s="2"/>
      <c r="TWQ227" s="2"/>
      <c r="TWR227" s="2"/>
      <c r="TWS227" s="2"/>
      <c r="TWT227" s="2"/>
      <c r="TWU227" s="2"/>
      <c r="TWV227" s="2"/>
      <c r="TWW227" s="2"/>
      <c r="TWX227" s="2"/>
      <c r="TWY227" s="2"/>
      <c r="TWZ227" s="2"/>
      <c r="TXA227" s="2"/>
      <c r="TXB227" s="2"/>
      <c r="TXC227" s="2"/>
      <c r="TXD227" s="2"/>
      <c r="TXE227" s="2"/>
      <c r="TXF227" s="2"/>
      <c r="TXG227" s="2"/>
      <c r="TXH227" s="2"/>
      <c r="TXI227" s="2"/>
      <c r="TXJ227" s="2"/>
      <c r="TXK227" s="2"/>
      <c r="TXL227" s="2"/>
      <c r="TXM227" s="2"/>
      <c r="TXN227" s="2"/>
      <c r="TXO227" s="2"/>
      <c r="TXP227" s="2"/>
      <c r="TXQ227" s="2"/>
      <c r="TXR227" s="2"/>
      <c r="TXS227" s="2"/>
      <c r="TXT227" s="2"/>
      <c r="TXU227" s="2"/>
      <c r="TXV227" s="2"/>
      <c r="TXW227" s="2"/>
      <c r="TXX227" s="2"/>
      <c r="TXY227" s="2"/>
      <c r="TXZ227" s="2"/>
      <c r="TYA227" s="2"/>
      <c r="TYB227" s="2"/>
      <c r="TYC227" s="2"/>
      <c r="TYD227" s="2"/>
      <c r="TYE227" s="2"/>
      <c r="TYF227" s="2"/>
      <c r="TYG227" s="2"/>
      <c r="TYH227" s="2"/>
      <c r="TYI227" s="2"/>
      <c r="TYJ227" s="2"/>
      <c r="TYK227" s="2"/>
      <c r="TYL227" s="2"/>
      <c r="TYM227" s="2"/>
      <c r="TYN227" s="2"/>
      <c r="TYO227" s="2"/>
      <c r="TYP227" s="2"/>
      <c r="TYQ227" s="2"/>
      <c r="TYR227" s="2"/>
      <c r="TYS227" s="2"/>
      <c r="TYT227" s="2"/>
      <c r="TYU227" s="2"/>
      <c r="TYV227" s="2"/>
      <c r="TYW227" s="2"/>
      <c r="TYX227" s="2"/>
      <c r="TYY227" s="2"/>
      <c r="TYZ227" s="2"/>
      <c r="TZA227" s="2"/>
      <c r="TZB227" s="2"/>
      <c r="TZC227" s="2"/>
      <c r="TZD227" s="2"/>
      <c r="TZE227" s="2"/>
      <c r="TZF227" s="2"/>
      <c r="TZG227" s="2"/>
      <c r="TZH227" s="2"/>
      <c r="TZI227" s="2"/>
      <c r="TZJ227" s="2"/>
      <c r="TZK227" s="2"/>
      <c r="TZL227" s="2"/>
      <c r="TZM227" s="2"/>
      <c r="TZN227" s="2"/>
      <c r="TZO227" s="2"/>
      <c r="TZP227" s="2"/>
      <c r="TZQ227" s="2"/>
      <c r="TZR227" s="2"/>
      <c r="TZS227" s="2"/>
      <c r="TZT227" s="2"/>
      <c r="TZU227" s="2"/>
      <c r="TZV227" s="2"/>
      <c r="TZW227" s="2"/>
      <c r="TZX227" s="2"/>
      <c r="TZY227" s="2"/>
      <c r="TZZ227" s="2"/>
      <c r="UAA227" s="2"/>
      <c r="UAB227" s="2"/>
      <c r="UAC227" s="2"/>
      <c r="UAD227" s="2"/>
      <c r="UAE227" s="2"/>
      <c r="UAF227" s="2"/>
      <c r="UAG227" s="2"/>
      <c r="UAH227" s="2"/>
      <c r="UAI227" s="2"/>
      <c r="UAJ227" s="2"/>
      <c r="UAK227" s="2"/>
      <c r="UAL227" s="2"/>
      <c r="UAM227" s="2"/>
      <c r="UAN227" s="2"/>
      <c r="UAO227" s="2"/>
      <c r="UAP227" s="2"/>
      <c r="UAQ227" s="2"/>
      <c r="UAR227" s="2"/>
      <c r="UAS227" s="2"/>
      <c r="UAT227" s="2"/>
      <c r="UAU227" s="2"/>
      <c r="UAV227" s="2"/>
      <c r="UAW227" s="2"/>
      <c r="UAX227" s="2"/>
      <c r="UAY227" s="2"/>
      <c r="UAZ227" s="2"/>
      <c r="UBA227" s="2"/>
      <c r="UBB227" s="2"/>
      <c r="UBC227" s="2"/>
      <c r="UBD227" s="2"/>
      <c r="UBE227" s="2"/>
      <c r="UBF227" s="2"/>
      <c r="UBG227" s="2"/>
      <c r="UBH227" s="2"/>
      <c r="UBI227" s="2"/>
      <c r="UBJ227" s="2"/>
      <c r="UBK227" s="2"/>
      <c r="UBL227" s="2"/>
      <c r="UBM227" s="2"/>
      <c r="UBN227" s="2"/>
      <c r="UBO227" s="2"/>
      <c r="UBP227" s="2"/>
      <c r="UBQ227" s="2"/>
      <c r="UBR227" s="2"/>
      <c r="UBS227" s="2"/>
      <c r="UBT227" s="2"/>
      <c r="UBU227" s="2"/>
      <c r="UBV227" s="2"/>
      <c r="UBW227" s="2"/>
      <c r="UBX227" s="2"/>
      <c r="UBY227" s="2"/>
      <c r="UBZ227" s="2"/>
      <c r="UCA227" s="2"/>
      <c r="UCB227" s="2"/>
      <c r="UCC227" s="2"/>
      <c r="UCD227" s="2"/>
      <c r="UCE227" s="2"/>
      <c r="UCF227" s="2"/>
      <c r="UCG227" s="2"/>
      <c r="UCH227" s="2"/>
      <c r="UCI227" s="2"/>
      <c r="UCJ227" s="2"/>
      <c r="UCK227" s="2"/>
      <c r="UCL227" s="2"/>
      <c r="UCM227" s="2"/>
      <c r="UCN227" s="2"/>
      <c r="UCO227" s="2"/>
      <c r="UCP227" s="2"/>
      <c r="UCQ227" s="2"/>
      <c r="UCR227" s="2"/>
      <c r="UCS227" s="2"/>
      <c r="UCT227" s="2"/>
      <c r="UCU227" s="2"/>
      <c r="UCV227" s="2"/>
      <c r="UCW227" s="2"/>
      <c r="UCX227" s="2"/>
      <c r="UCY227" s="2"/>
      <c r="UCZ227" s="2"/>
      <c r="UDA227" s="2"/>
      <c r="UDB227" s="2"/>
      <c r="UDC227" s="2"/>
      <c r="UDD227" s="2"/>
      <c r="UDE227" s="2"/>
      <c r="UDF227" s="2"/>
      <c r="UDG227" s="2"/>
      <c r="UDH227" s="2"/>
      <c r="UDI227" s="2"/>
      <c r="UDJ227" s="2"/>
      <c r="UDK227" s="2"/>
      <c r="UDL227" s="2"/>
      <c r="UDM227" s="2"/>
      <c r="UDN227" s="2"/>
      <c r="UDO227" s="2"/>
      <c r="UDP227" s="2"/>
      <c r="UDQ227" s="2"/>
      <c r="UDR227" s="2"/>
      <c r="UDS227" s="2"/>
      <c r="UDT227" s="2"/>
      <c r="UDU227" s="2"/>
      <c r="UDV227" s="2"/>
      <c r="UDW227" s="2"/>
      <c r="UDX227" s="2"/>
      <c r="UDY227" s="2"/>
      <c r="UDZ227" s="2"/>
      <c r="UEA227" s="2"/>
      <c r="UEB227" s="2"/>
      <c r="UEC227" s="2"/>
      <c r="UED227" s="2"/>
      <c r="UEE227" s="2"/>
      <c r="UEF227" s="2"/>
      <c r="UEG227" s="2"/>
      <c r="UEH227" s="2"/>
      <c r="UEI227" s="2"/>
      <c r="UEJ227" s="2"/>
      <c r="UEK227" s="2"/>
      <c r="UEL227" s="2"/>
      <c r="UEM227" s="2"/>
      <c r="UEN227" s="2"/>
      <c r="UEO227" s="2"/>
      <c r="UEP227" s="2"/>
      <c r="UEQ227" s="2"/>
      <c r="UER227" s="2"/>
      <c r="UES227" s="2"/>
      <c r="UET227" s="2"/>
      <c r="UEU227" s="2"/>
      <c r="UEV227" s="2"/>
      <c r="UEW227" s="2"/>
      <c r="UEX227" s="2"/>
      <c r="UEY227" s="2"/>
      <c r="UEZ227" s="2"/>
      <c r="UFA227" s="2"/>
      <c r="UFB227" s="2"/>
      <c r="UFC227" s="2"/>
      <c r="UFD227" s="2"/>
      <c r="UFE227" s="2"/>
      <c r="UFF227" s="2"/>
      <c r="UFG227" s="2"/>
      <c r="UFH227" s="2"/>
      <c r="UFI227" s="2"/>
      <c r="UFJ227" s="2"/>
      <c r="UFK227" s="2"/>
      <c r="UFL227" s="2"/>
      <c r="UFM227" s="2"/>
      <c r="UFN227" s="2"/>
      <c r="UFO227" s="2"/>
      <c r="UFP227" s="2"/>
      <c r="UFQ227" s="2"/>
      <c r="UFR227" s="2"/>
      <c r="UFS227" s="2"/>
      <c r="UFT227" s="2"/>
      <c r="UFU227" s="2"/>
      <c r="UFV227" s="2"/>
      <c r="UFW227" s="2"/>
      <c r="UFX227" s="2"/>
      <c r="UFY227" s="2"/>
      <c r="UFZ227" s="2"/>
      <c r="UGA227" s="2"/>
      <c r="UGB227" s="2"/>
      <c r="UGC227" s="2"/>
      <c r="UGD227" s="2"/>
      <c r="UGE227" s="2"/>
      <c r="UGF227" s="2"/>
      <c r="UGG227" s="2"/>
      <c r="UGH227" s="2"/>
      <c r="UGI227" s="2"/>
      <c r="UGJ227" s="2"/>
      <c r="UGK227" s="2"/>
      <c r="UGL227" s="2"/>
      <c r="UGM227" s="2"/>
      <c r="UGN227" s="2"/>
      <c r="UGO227" s="2"/>
      <c r="UGP227" s="2"/>
      <c r="UGQ227" s="2"/>
      <c r="UGR227" s="2"/>
      <c r="UGS227" s="2"/>
      <c r="UGT227" s="2"/>
      <c r="UGU227" s="2"/>
      <c r="UGV227" s="2"/>
      <c r="UGW227" s="2"/>
      <c r="UGX227" s="2"/>
      <c r="UGY227" s="2"/>
      <c r="UGZ227" s="2"/>
      <c r="UHA227" s="2"/>
      <c r="UHB227" s="2"/>
      <c r="UHC227" s="2"/>
      <c r="UHD227" s="2"/>
      <c r="UHE227" s="2"/>
      <c r="UHF227" s="2"/>
      <c r="UHG227" s="2"/>
      <c r="UHH227" s="2"/>
      <c r="UHI227" s="2"/>
      <c r="UHJ227" s="2"/>
      <c r="UHK227" s="2"/>
      <c r="UHL227" s="2"/>
      <c r="UHM227" s="2"/>
      <c r="UHN227" s="2"/>
      <c r="UHO227" s="2"/>
      <c r="UHP227" s="2"/>
      <c r="UHQ227" s="2"/>
      <c r="UHR227" s="2"/>
      <c r="UHS227" s="2"/>
      <c r="UHT227" s="2"/>
      <c r="UHU227" s="2"/>
      <c r="UHV227" s="2"/>
      <c r="UHW227" s="2"/>
      <c r="UHX227" s="2"/>
      <c r="UHY227" s="2"/>
      <c r="UHZ227" s="2"/>
      <c r="UIA227" s="2"/>
      <c r="UIB227" s="2"/>
      <c r="UIC227" s="2"/>
      <c r="UID227" s="2"/>
      <c r="UIE227" s="2"/>
      <c r="UIF227" s="2"/>
      <c r="UIG227" s="2"/>
      <c r="UIH227" s="2"/>
      <c r="UII227" s="2"/>
      <c r="UIJ227" s="2"/>
      <c r="UIK227" s="2"/>
      <c r="UIL227" s="2"/>
      <c r="UIM227" s="2"/>
      <c r="UIN227" s="2"/>
      <c r="UIO227" s="2"/>
      <c r="UIP227" s="2"/>
      <c r="UIQ227" s="2"/>
      <c r="UIR227" s="2"/>
      <c r="UIS227" s="2"/>
      <c r="UIT227" s="2"/>
      <c r="UIU227" s="2"/>
      <c r="UIV227" s="2"/>
      <c r="UIW227" s="2"/>
      <c r="UIX227" s="2"/>
      <c r="UIY227" s="2"/>
      <c r="UIZ227" s="2"/>
      <c r="UJA227" s="2"/>
      <c r="UJB227" s="2"/>
      <c r="UJC227" s="2"/>
      <c r="UJD227" s="2"/>
      <c r="UJE227" s="2"/>
      <c r="UJF227" s="2"/>
      <c r="UJG227" s="2"/>
      <c r="UJH227" s="2"/>
      <c r="UJI227" s="2"/>
      <c r="UJJ227" s="2"/>
      <c r="UJK227" s="2"/>
      <c r="UJL227" s="2"/>
      <c r="UJM227" s="2"/>
      <c r="UJN227" s="2"/>
      <c r="UJO227" s="2"/>
      <c r="UJP227" s="2"/>
      <c r="UJQ227" s="2"/>
      <c r="UJR227" s="2"/>
      <c r="UJS227" s="2"/>
      <c r="UJT227" s="2"/>
      <c r="UJU227" s="2"/>
      <c r="UJV227" s="2"/>
      <c r="UJW227" s="2"/>
      <c r="UJX227" s="2"/>
      <c r="UJY227" s="2"/>
      <c r="UJZ227" s="2"/>
      <c r="UKA227" s="2"/>
      <c r="UKB227" s="2"/>
      <c r="UKC227" s="2"/>
      <c r="UKD227" s="2"/>
      <c r="UKE227" s="2"/>
      <c r="UKF227" s="2"/>
      <c r="UKG227" s="2"/>
      <c r="UKH227" s="2"/>
      <c r="UKI227" s="2"/>
      <c r="UKJ227" s="2"/>
      <c r="UKK227" s="2"/>
      <c r="UKL227" s="2"/>
      <c r="UKM227" s="2"/>
      <c r="UKN227" s="2"/>
      <c r="UKO227" s="2"/>
      <c r="UKP227" s="2"/>
      <c r="UKQ227" s="2"/>
      <c r="UKR227" s="2"/>
      <c r="UKS227" s="2"/>
      <c r="UKT227" s="2"/>
      <c r="UKU227" s="2"/>
      <c r="UKV227" s="2"/>
      <c r="UKW227" s="2"/>
      <c r="UKX227" s="2"/>
      <c r="UKY227" s="2"/>
      <c r="UKZ227" s="2"/>
      <c r="ULA227" s="2"/>
      <c r="ULB227" s="2"/>
      <c r="ULC227" s="2"/>
      <c r="ULD227" s="2"/>
      <c r="ULE227" s="2"/>
      <c r="ULF227" s="2"/>
      <c r="ULG227" s="2"/>
      <c r="ULH227" s="2"/>
      <c r="ULI227" s="2"/>
      <c r="ULJ227" s="2"/>
      <c r="ULK227" s="2"/>
      <c r="ULL227" s="2"/>
      <c r="ULM227" s="2"/>
      <c r="ULN227" s="2"/>
      <c r="ULO227" s="2"/>
      <c r="ULP227" s="2"/>
      <c r="ULQ227" s="2"/>
      <c r="ULR227" s="2"/>
      <c r="ULS227" s="2"/>
      <c r="ULT227" s="2"/>
      <c r="ULU227" s="2"/>
      <c r="ULV227" s="2"/>
      <c r="ULW227" s="2"/>
      <c r="ULX227" s="2"/>
      <c r="ULY227" s="2"/>
      <c r="ULZ227" s="2"/>
      <c r="UMA227" s="2"/>
      <c r="UMB227" s="2"/>
      <c r="UMC227" s="2"/>
      <c r="UMD227" s="2"/>
      <c r="UME227" s="2"/>
      <c r="UMF227" s="2"/>
      <c r="UMG227" s="2"/>
      <c r="UMH227" s="2"/>
      <c r="UMI227" s="2"/>
      <c r="UMJ227" s="2"/>
      <c r="UMK227" s="2"/>
      <c r="UML227" s="2"/>
      <c r="UMM227" s="2"/>
      <c r="UMN227" s="2"/>
      <c r="UMO227" s="2"/>
      <c r="UMP227" s="2"/>
      <c r="UMQ227" s="2"/>
      <c r="UMR227" s="2"/>
      <c r="UMS227" s="2"/>
      <c r="UMT227" s="2"/>
      <c r="UMU227" s="2"/>
      <c r="UMV227" s="2"/>
      <c r="UMW227" s="2"/>
      <c r="UMX227" s="2"/>
      <c r="UMY227" s="2"/>
      <c r="UMZ227" s="2"/>
      <c r="UNA227" s="2"/>
      <c r="UNB227" s="2"/>
      <c r="UNC227" s="2"/>
      <c r="UND227" s="2"/>
      <c r="UNE227" s="2"/>
      <c r="UNF227" s="2"/>
      <c r="UNG227" s="2"/>
      <c r="UNH227" s="2"/>
      <c r="UNI227" s="2"/>
      <c r="UNJ227" s="2"/>
      <c r="UNK227" s="2"/>
      <c r="UNL227" s="2"/>
      <c r="UNM227" s="2"/>
      <c r="UNN227" s="2"/>
      <c r="UNO227" s="2"/>
      <c r="UNP227" s="2"/>
      <c r="UNQ227" s="2"/>
      <c r="UNR227" s="2"/>
      <c r="UNS227" s="2"/>
      <c r="UNT227" s="2"/>
      <c r="UNU227" s="2"/>
      <c r="UNV227" s="2"/>
      <c r="UNW227" s="2"/>
      <c r="UNX227" s="2"/>
      <c r="UNY227" s="2"/>
      <c r="UNZ227" s="2"/>
      <c r="UOA227" s="2"/>
      <c r="UOB227" s="2"/>
      <c r="UOC227" s="2"/>
      <c r="UOD227" s="2"/>
      <c r="UOE227" s="2"/>
      <c r="UOF227" s="2"/>
      <c r="UOG227" s="2"/>
      <c r="UOH227" s="2"/>
      <c r="UOI227" s="2"/>
      <c r="UOJ227" s="2"/>
      <c r="UOK227" s="2"/>
      <c r="UOL227" s="2"/>
      <c r="UOM227" s="2"/>
      <c r="UON227" s="2"/>
      <c r="UOO227" s="2"/>
      <c r="UOP227" s="2"/>
      <c r="UOQ227" s="2"/>
      <c r="UOR227" s="2"/>
      <c r="UOS227" s="2"/>
      <c r="UOT227" s="2"/>
      <c r="UOU227" s="2"/>
      <c r="UOV227" s="2"/>
      <c r="UOW227" s="2"/>
      <c r="UOX227" s="2"/>
      <c r="UOY227" s="2"/>
      <c r="UOZ227" s="2"/>
      <c r="UPA227" s="2"/>
      <c r="UPB227" s="2"/>
      <c r="UPC227" s="2"/>
      <c r="UPD227" s="2"/>
      <c r="UPE227" s="2"/>
      <c r="UPF227" s="2"/>
      <c r="UPG227" s="2"/>
      <c r="UPH227" s="2"/>
      <c r="UPI227" s="2"/>
      <c r="UPJ227" s="2"/>
      <c r="UPK227" s="2"/>
      <c r="UPL227" s="2"/>
      <c r="UPM227" s="2"/>
      <c r="UPN227" s="2"/>
      <c r="UPO227" s="2"/>
      <c r="UPP227" s="2"/>
      <c r="UPQ227" s="2"/>
      <c r="UPR227" s="2"/>
      <c r="UPS227" s="2"/>
      <c r="UPT227" s="2"/>
      <c r="UPU227" s="2"/>
      <c r="UPV227" s="2"/>
      <c r="UPW227" s="2"/>
      <c r="UPX227" s="2"/>
      <c r="UPY227" s="2"/>
      <c r="UPZ227" s="2"/>
      <c r="UQA227" s="2"/>
      <c r="UQB227" s="2"/>
      <c r="UQC227" s="2"/>
      <c r="UQD227" s="2"/>
      <c r="UQE227" s="2"/>
      <c r="UQF227" s="2"/>
      <c r="UQG227" s="2"/>
      <c r="UQH227" s="2"/>
      <c r="UQI227" s="2"/>
      <c r="UQJ227" s="2"/>
      <c r="UQK227" s="2"/>
      <c r="UQL227" s="2"/>
      <c r="UQM227" s="2"/>
      <c r="UQN227" s="2"/>
      <c r="UQO227" s="2"/>
      <c r="UQP227" s="2"/>
      <c r="UQQ227" s="2"/>
      <c r="UQR227" s="2"/>
      <c r="UQS227" s="2"/>
      <c r="UQT227" s="2"/>
      <c r="UQU227" s="2"/>
      <c r="UQV227" s="2"/>
      <c r="UQW227" s="2"/>
      <c r="UQX227" s="2"/>
      <c r="UQY227" s="2"/>
      <c r="UQZ227" s="2"/>
      <c r="URA227" s="2"/>
      <c r="URB227" s="2"/>
      <c r="URC227" s="2"/>
      <c r="URD227" s="2"/>
      <c r="URE227" s="2"/>
      <c r="URF227" s="2"/>
      <c r="URG227" s="2"/>
      <c r="URH227" s="2"/>
      <c r="URI227" s="2"/>
      <c r="URJ227" s="2"/>
      <c r="URK227" s="2"/>
      <c r="URL227" s="2"/>
      <c r="URM227" s="2"/>
      <c r="URN227" s="2"/>
      <c r="URO227" s="2"/>
      <c r="URP227" s="2"/>
      <c r="URQ227" s="2"/>
      <c r="URR227" s="2"/>
      <c r="URS227" s="2"/>
      <c r="URT227" s="2"/>
      <c r="URU227" s="2"/>
      <c r="URV227" s="2"/>
      <c r="URW227" s="2"/>
      <c r="URX227" s="2"/>
      <c r="URY227" s="2"/>
      <c r="URZ227" s="2"/>
      <c r="USA227" s="2"/>
      <c r="USB227" s="2"/>
      <c r="USC227" s="2"/>
      <c r="USD227" s="2"/>
      <c r="USE227" s="2"/>
      <c r="USF227" s="2"/>
      <c r="USG227" s="2"/>
      <c r="USH227" s="2"/>
      <c r="USI227" s="2"/>
      <c r="USJ227" s="2"/>
      <c r="USK227" s="2"/>
      <c r="USL227" s="2"/>
      <c r="USM227" s="2"/>
      <c r="USN227" s="2"/>
      <c r="USO227" s="2"/>
      <c r="USP227" s="2"/>
      <c r="USQ227" s="2"/>
      <c r="USR227" s="2"/>
      <c r="USS227" s="2"/>
      <c r="UST227" s="2"/>
      <c r="USU227" s="2"/>
      <c r="USV227" s="2"/>
      <c r="USW227" s="2"/>
      <c r="USX227" s="2"/>
      <c r="USY227" s="2"/>
      <c r="USZ227" s="2"/>
      <c r="UTA227" s="2"/>
      <c r="UTB227" s="2"/>
      <c r="UTC227" s="2"/>
      <c r="UTD227" s="2"/>
      <c r="UTE227" s="2"/>
      <c r="UTF227" s="2"/>
      <c r="UTG227" s="2"/>
      <c r="UTH227" s="2"/>
      <c r="UTI227" s="2"/>
      <c r="UTJ227" s="2"/>
      <c r="UTK227" s="2"/>
      <c r="UTL227" s="2"/>
      <c r="UTM227" s="2"/>
      <c r="UTN227" s="2"/>
      <c r="UTO227" s="2"/>
      <c r="UTP227" s="2"/>
      <c r="UTQ227" s="2"/>
      <c r="UTR227" s="2"/>
      <c r="UTS227" s="2"/>
      <c r="UTT227" s="2"/>
      <c r="UTU227" s="2"/>
      <c r="UTV227" s="2"/>
      <c r="UTW227" s="2"/>
      <c r="UTX227" s="2"/>
      <c r="UTY227" s="2"/>
      <c r="UTZ227" s="2"/>
      <c r="UUA227" s="2"/>
      <c r="UUB227" s="2"/>
      <c r="UUC227" s="2"/>
      <c r="UUD227" s="2"/>
      <c r="UUE227" s="2"/>
      <c r="UUF227" s="2"/>
      <c r="UUG227" s="2"/>
      <c r="UUH227" s="2"/>
      <c r="UUI227" s="2"/>
      <c r="UUJ227" s="2"/>
      <c r="UUK227" s="2"/>
      <c r="UUL227" s="2"/>
      <c r="UUM227" s="2"/>
      <c r="UUN227" s="2"/>
      <c r="UUO227" s="2"/>
      <c r="UUP227" s="2"/>
      <c r="UUQ227" s="2"/>
      <c r="UUR227" s="2"/>
      <c r="UUS227" s="2"/>
      <c r="UUT227" s="2"/>
      <c r="UUU227" s="2"/>
      <c r="UUV227" s="2"/>
      <c r="UUW227" s="2"/>
      <c r="UUX227" s="2"/>
      <c r="UUY227" s="2"/>
      <c r="UUZ227" s="2"/>
      <c r="UVA227" s="2"/>
      <c r="UVB227" s="2"/>
      <c r="UVC227" s="2"/>
      <c r="UVD227" s="2"/>
      <c r="UVE227" s="2"/>
      <c r="UVF227" s="2"/>
      <c r="UVG227" s="2"/>
      <c r="UVH227" s="2"/>
      <c r="UVI227" s="2"/>
      <c r="UVJ227" s="2"/>
      <c r="UVK227" s="2"/>
      <c r="UVL227" s="2"/>
      <c r="UVM227" s="2"/>
      <c r="UVN227" s="2"/>
      <c r="UVO227" s="2"/>
      <c r="UVP227" s="2"/>
      <c r="UVQ227" s="2"/>
      <c r="UVR227" s="2"/>
      <c r="UVS227" s="2"/>
      <c r="UVT227" s="2"/>
      <c r="UVU227" s="2"/>
      <c r="UVV227" s="2"/>
      <c r="UVW227" s="2"/>
      <c r="UVX227" s="2"/>
      <c r="UVY227" s="2"/>
      <c r="UVZ227" s="2"/>
      <c r="UWA227" s="2"/>
      <c r="UWB227" s="2"/>
      <c r="UWC227" s="2"/>
      <c r="UWD227" s="2"/>
      <c r="UWE227" s="2"/>
      <c r="UWF227" s="2"/>
      <c r="UWG227" s="2"/>
      <c r="UWH227" s="2"/>
      <c r="UWI227" s="2"/>
      <c r="UWJ227" s="2"/>
      <c r="UWK227" s="2"/>
      <c r="UWL227" s="2"/>
      <c r="UWM227" s="2"/>
      <c r="UWN227" s="2"/>
      <c r="UWO227" s="2"/>
      <c r="UWP227" s="2"/>
      <c r="UWQ227" s="2"/>
      <c r="UWR227" s="2"/>
      <c r="UWS227" s="2"/>
      <c r="UWT227" s="2"/>
      <c r="UWU227" s="2"/>
      <c r="UWV227" s="2"/>
      <c r="UWW227" s="2"/>
      <c r="UWX227" s="2"/>
      <c r="UWY227" s="2"/>
      <c r="UWZ227" s="2"/>
      <c r="UXA227" s="2"/>
      <c r="UXB227" s="2"/>
      <c r="UXC227" s="2"/>
      <c r="UXD227" s="2"/>
      <c r="UXE227" s="2"/>
      <c r="UXF227" s="2"/>
      <c r="UXG227" s="2"/>
      <c r="UXH227" s="2"/>
      <c r="UXI227" s="2"/>
      <c r="UXJ227" s="2"/>
      <c r="UXK227" s="2"/>
      <c r="UXL227" s="2"/>
      <c r="UXM227" s="2"/>
      <c r="UXN227" s="2"/>
      <c r="UXO227" s="2"/>
      <c r="UXP227" s="2"/>
      <c r="UXQ227" s="2"/>
      <c r="UXR227" s="2"/>
      <c r="UXS227" s="2"/>
      <c r="UXT227" s="2"/>
      <c r="UXU227" s="2"/>
      <c r="UXV227" s="2"/>
      <c r="UXW227" s="2"/>
      <c r="UXX227" s="2"/>
      <c r="UXY227" s="2"/>
      <c r="UXZ227" s="2"/>
      <c r="UYA227" s="2"/>
      <c r="UYB227" s="2"/>
      <c r="UYC227" s="2"/>
      <c r="UYD227" s="2"/>
      <c r="UYE227" s="2"/>
      <c r="UYF227" s="2"/>
      <c r="UYG227" s="2"/>
      <c r="UYH227" s="2"/>
      <c r="UYI227" s="2"/>
      <c r="UYJ227" s="2"/>
      <c r="UYK227" s="2"/>
      <c r="UYL227" s="2"/>
      <c r="UYM227" s="2"/>
      <c r="UYN227" s="2"/>
      <c r="UYO227" s="2"/>
      <c r="UYP227" s="2"/>
      <c r="UYQ227" s="2"/>
      <c r="UYR227" s="2"/>
      <c r="UYS227" s="2"/>
      <c r="UYT227" s="2"/>
      <c r="UYU227" s="2"/>
      <c r="UYV227" s="2"/>
      <c r="UYW227" s="2"/>
      <c r="UYX227" s="2"/>
      <c r="UYY227" s="2"/>
      <c r="UYZ227" s="2"/>
      <c r="UZA227" s="2"/>
      <c r="UZB227" s="2"/>
      <c r="UZC227" s="2"/>
      <c r="UZD227" s="2"/>
      <c r="UZE227" s="2"/>
      <c r="UZF227" s="2"/>
      <c r="UZG227" s="2"/>
      <c r="UZH227" s="2"/>
      <c r="UZI227" s="2"/>
      <c r="UZJ227" s="2"/>
      <c r="UZK227" s="2"/>
      <c r="UZL227" s="2"/>
      <c r="UZM227" s="2"/>
      <c r="UZN227" s="2"/>
      <c r="UZO227" s="2"/>
      <c r="UZP227" s="2"/>
      <c r="UZQ227" s="2"/>
      <c r="UZR227" s="2"/>
      <c r="UZS227" s="2"/>
      <c r="UZT227" s="2"/>
      <c r="UZU227" s="2"/>
      <c r="UZV227" s="2"/>
      <c r="UZW227" s="2"/>
      <c r="UZX227" s="2"/>
      <c r="UZY227" s="2"/>
      <c r="UZZ227" s="2"/>
      <c r="VAA227" s="2"/>
      <c r="VAB227" s="2"/>
      <c r="VAC227" s="2"/>
      <c r="VAD227" s="2"/>
      <c r="VAE227" s="2"/>
      <c r="VAF227" s="2"/>
      <c r="VAG227" s="2"/>
      <c r="VAH227" s="2"/>
      <c r="VAI227" s="2"/>
      <c r="VAJ227" s="2"/>
      <c r="VAK227" s="2"/>
      <c r="VAL227" s="2"/>
      <c r="VAM227" s="2"/>
      <c r="VAN227" s="2"/>
      <c r="VAO227" s="2"/>
      <c r="VAP227" s="2"/>
      <c r="VAQ227" s="2"/>
      <c r="VAR227" s="2"/>
      <c r="VAS227" s="2"/>
      <c r="VAT227" s="2"/>
      <c r="VAU227" s="2"/>
      <c r="VAV227" s="2"/>
      <c r="VAW227" s="2"/>
      <c r="VAX227" s="2"/>
      <c r="VAY227" s="2"/>
      <c r="VAZ227" s="2"/>
      <c r="VBA227" s="2"/>
      <c r="VBB227" s="2"/>
      <c r="VBC227" s="2"/>
      <c r="VBD227" s="2"/>
      <c r="VBE227" s="2"/>
      <c r="VBF227" s="2"/>
      <c r="VBG227" s="2"/>
      <c r="VBH227" s="2"/>
      <c r="VBI227" s="2"/>
      <c r="VBJ227" s="2"/>
      <c r="VBK227" s="2"/>
      <c r="VBL227" s="2"/>
      <c r="VBM227" s="2"/>
      <c r="VBN227" s="2"/>
      <c r="VBO227" s="2"/>
      <c r="VBP227" s="2"/>
      <c r="VBQ227" s="2"/>
      <c r="VBR227" s="2"/>
      <c r="VBS227" s="2"/>
      <c r="VBT227" s="2"/>
      <c r="VBU227" s="2"/>
      <c r="VBV227" s="2"/>
      <c r="VBW227" s="2"/>
      <c r="VBX227" s="2"/>
      <c r="VBY227" s="2"/>
      <c r="VBZ227" s="2"/>
      <c r="VCA227" s="2"/>
      <c r="VCB227" s="2"/>
      <c r="VCC227" s="2"/>
      <c r="VCD227" s="2"/>
      <c r="VCE227" s="2"/>
      <c r="VCF227" s="2"/>
      <c r="VCG227" s="2"/>
      <c r="VCH227" s="2"/>
      <c r="VCI227" s="2"/>
      <c r="VCJ227" s="2"/>
      <c r="VCK227" s="2"/>
      <c r="VCL227" s="2"/>
      <c r="VCM227" s="2"/>
      <c r="VCN227" s="2"/>
      <c r="VCO227" s="2"/>
      <c r="VCP227" s="2"/>
      <c r="VCQ227" s="2"/>
      <c r="VCR227" s="2"/>
      <c r="VCS227" s="2"/>
      <c r="VCT227" s="2"/>
      <c r="VCU227" s="2"/>
      <c r="VCV227" s="2"/>
      <c r="VCW227" s="2"/>
      <c r="VCX227" s="2"/>
      <c r="VCY227" s="2"/>
      <c r="VCZ227" s="2"/>
      <c r="VDA227" s="2"/>
      <c r="VDB227" s="2"/>
      <c r="VDC227" s="2"/>
      <c r="VDD227" s="2"/>
      <c r="VDE227" s="2"/>
      <c r="VDF227" s="2"/>
      <c r="VDG227" s="2"/>
      <c r="VDH227" s="2"/>
      <c r="VDI227" s="2"/>
      <c r="VDJ227" s="2"/>
      <c r="VDK227" s="2"/>
      <c r="VDL227" s="2"/>
      <c r="VDM227" s="2"/>
      <c r="VDN227" s="2"/>
      <c r="VDO227" s="2"/>
      <c r="VDP227" s="2"/>
      <c r="VDQ227" s="2"/>
      <c r="VDR227" s="2"/>
      <c r="VDS227" s="2"/>
      <c r="VDT227" s="2"/>
      <c r="VDU227" s="2"/>
      <c r="VDV227" s="2"/>
      <c r="VDW227" s="2"/>
      <c r="VDX227" s="2"/>
      <c r="VDY227" s="2"/>
      <c r="VDZ227" s="2"/>
      <c r="VEA227" s="2"/>
      <c r="VEB227" s="2"/>
      <c r="VEC227" s="2"/>
      <c r="VED227" s="2"/>
      <c r="VEE227" s="2"/>
      <c r="VEF227" s="2"/>
      <c r="VEG227" s="2"/>
      <c r="VEH227" s="2"/>
      <c r="VEI227" s="2"/>
      <c r="VEJ227" s="2"/>
      <c r="VEK227" s="2"/>
      <c r="VEL227" s="2"/>
      <c r="VEM227" s="2"/>
      <c r="VEN227" s="2"/>
      <c r="VEO227" s="2"/>
      <c r="VEP227" s="2"/>
      <c r="VEQ227" s="2"/>
      <c r="VER227" s="2"/>
      <c r="VES227" s="2"/>
      <c r="VET227" s="2"/>
      <c r="VEU227" s="2"/>
      <c r="VEV227" s="2"/>
      <c r="VEW227" s="2"/>
      <c r="VEX227" s="2"/>
      <c r="VEY227" s="2"/>
      <c r="VEZ227" s="2"/>
      <c r="VFA227" s="2"/>
      <c r="VFB227" s="2"/>
      <c r="VFC227" s="2"/>
      <c r="VFD227" s="2"/>
      <c r="VFE227" s="2"/>
      <c r="VFF227" s="2"/>
      <c r="VFG227" s="2"/>
      <c r="VFH227" s="2"/>
      <c r="VFI227" s="2"/>
      <c r="VFJ227" s="2"/>
      <c r="VFK227" s="2"/>
      <c r="VFL227" s="2"/>
      <c r="VFM227" s="2"/>
      <c r="VFN227" s="2"/>
      <c r="VFO227" s="2"/>
      <c r="VFP227" s="2"/>
      <c r="VFQ227" s="2"/>
      <c r="VFR227" s="2"/>
      <c r="VFS227" s="2"/>
      <c r="VFT227" s="2"/>
      <c r="VFU227" s="2"/>
      <c r="VFV227" s="2"/>
      <c r="VFW227" s="2"/>
      <c r="VFX227" s="2"/>
      <c r="VFY227" s="2"/>
      <c r="VFZ227" s="2"/>
      <c r="VGA227" s="2"/>
      <c r="VGB227" s="2"/>
      <c r="VGC227" s="2"/>
      <c r="VGD227" s="2"/>
      <c r="VGE227" s="2"/>
      <c r="VGF227" s="2"/>
      <c r="VGG227" s="2"/>
      <c r="VGH227" s="2"/>
      <c r="VGI227" s="2"/>
      <c r="VGJ227" s="2"/>
      <c r="VGK227" s="2"/>
      <c r="VGL227" s="2"/>
      <c r="VGM227" s="2"/>
      <c r="VGN227" s="2"/>
      <c r="VGO227" s="2"/>
      <c r="VGP227" s="2"/>
      <c r="VGQ227" s="2"/>
      <c r="VGR227" s="2"/>
      <c r="VGS227" s="2"/>
      <c r="VGT227" s="2"/>
      <c r="VGU227" s="2"/>
      <c r="VGV227" s="2"/>
      <c r="VGW227" s="2"/>
      <c r="VGX227" s="2"/>
      <c r="VGY227" s="2"/>
      <c r="VGZ227" s="2"/>
      <c r="VHA227" s="2"/>
      <c r="VHB227" s="2"/>
      <c r="VHC227" s="2"/>
      <c r="VHD227" s="2"/>
      <c r="VHE227" s="2"/>
      <c r="VHF227" s="2"/>
      <c r="VHG227" s="2"/>
      <c r="VHH227" s="2"/>
      <c r="VHI227" s="2"/>
      <c r="VHJ227" s="2"/>
      <c r="VHK227" s="2"/>
      <c r="VHL227" s="2"/>
      <c r="VHM227" s="2"/>
      <c r="VHN227" s="2"/>
      <c r="VHO227" s="2"/>
      <c r="VHP227" s="2"/>
      <c r="VHQ227" s="2"/>
      <c r="VHR227" s="2"/>
      <c r="VHS227" s="2"/>
      <c r="VHT227" s="2"/>
      <c r="VHU227" s="2"/>
      <c r="VHV227" s="2"/>
      <c r="VHW227" s="2"/>
      <c r="VHX227" s="2"/>
      <c r="VHY227" s="2"/>
      <c r="VHZ227" s="2"/>
      <c r="VIA227" s="2"/>
      <c r="VIB227" s="2"/>
      <c r="VIC227" s="2"/>
      <c r="VID227" s="2"/>
      <c r="VIE227" s="2"/>
      <c r="VIF227" s="2"/>
      <c r="VIG227" s="2"/>
      <c r="VIH227" s="2"/>
      <c r="VII227" s="2"/>
      <c r="VIJ227" s="2"/>
      <c r="VIK227" s="2"/>
      <c r="VIL227" s="2"/>
      <c r="VIM227" s="2"/>
      <c r="VIN227" s="2"/>
      <c r="VIO227" s="2"/>
      <c r="VIP227" s="2"/>
      <c r="VIQ227" s="2"/>
      <c r="VIR227" s="2"/>
      <c r="VIS227" s="2"/>
      <c r="VIT227" s="2"/>
      <c r="VIU227" s="2"/>
      <c r="VIV227" s="2"/>
      <c r="VIW227" s="2"/>
      <c r="VIX227" s="2"/>
      <c r="VIY227" s="2"/>
      <c r="VIZ227" s="2"/>
      <c r="VJA227" s="2"/>
      <c r="VJB227" s="2"/>
      <c r="VJC227" s="2"/>
      <c r="VJD227" s="2"/>
      <c r="VJE227" s="2"/>
      <c r="VJF227" s="2"/>
      <c r="VJG227" s="2"/>
      <c r="VJH227" s="2"/>
      <c r="VJI227" s="2"/>
      <c r="VJJ227" s="2"/>
      <c r="VJK227" s="2"/>
      <c r="VJL227" s="2"/>
      <c r="VJM227" s="2"/>
      <c r="VJN227" s="2"/>
      <c r="VJO227" s="2"/>
      <c r="VJP227" s="2"/>
      <c r="VJQ227" s="2"/>
      <c r="VJR227" s="2"/>
      <c r="VJS227" s="2"/>
      <c r="VJT227" s="2"/>
      <c r="VJU227" s="2"/>
      <c r="VJV227" s="2"/>
      <c r="VJW227" s="2"/>
      <c r="VJX227" s="2"/>
      <c r="VJY227" s="2"/>
      <c r="VJZ227" s="2"/>
      <c r="VKA227" s="2"/>
      <c r="VKB227" s="2"/>
      <c r="VKC227" s="2"/>
      <c r="VKD227" s="2"/>
      <c r="VKE227" s="2"/>
      <c r="VKF227" s="2"/>
      <c r="VKG227" s="2"/>
      <c r="VKH227" s="2"/>
      <c r="VKI227" s="2"/>
      <c r="VKJ227" s="2"/>
      <c r="VKK227" s="2"/>
      <c r="VKL227" s="2"/>
      <c r="VKM227" s="2"/>
      <c r="VKN227" s="2"/>
      <c r="VKO227" s="2"/>
      <c r="VKP227" s="2"/>
      <c r="VKQ227" s="2"/>
      <c r="VKR227" s="2"/>
      <c r="VKS227" s="2"/>
      <c r="VKT227" s="2"/>
      <c r="VKU227" s="2"/>
      <c r="VKV227" s="2"/>
      <c r="VKW227" s="2"/>
      <c r="VKX227" s="2"/>
      <c r="VKY227" s="2"/>
      <c r="VKZ227" s="2"/>
      <c r="VLA227" s="2"/>
      <c r="VLB227" s="2"/>
      <c r="VLC227" s="2"/>
      <c r="VLD227" s="2"/>
      <c r="VLE227" s="2"/>
      <c r="VLF227" s="2"/>
      <c r="VLG227" s="2"/>
      <c r="VLH227" s="2"/>
      <c r="VLI227" s="2"/>
      <c r="VLJ227" s="2"/>
      <c r="VLK227" s="2"/>
      <c r="VLL227" s="2"/>
      <c r="VLM227" s="2"/>
      <c r="VLN227" s="2"/>
      <c r="VLO227" s="2"/>
      <c r="VLP227" s="2"/>
      <c r="VLQ227" s="2"/>
      <c r="VLR227" s="2"/>
      <c r="VLS227" s="2"/>
      <c r="VLT227" s="2"/>
      <c r="VLU227" s="2"/>
      <c r="VLV227" s="2"/>
      <c r="VLW227" s="2"/>
      <c r="VLX227" s="2"/>
      <c r="VLY227" s="2"/>
      <c r="VLZ227" s="2"/>
      <c r="VMA227" s="2"/>
      <c r="VMB227" s="2"/>
      <c r="VMC227" s="2"/>
      <c r="VMD227" s="2"/>
      <c r="VME227" s="2"/>
      <c r="VMF227" s="2"/>
      <c r="VMG227" s="2"/>
      <c r="VMH227" s="2"/>
      <c r="VMI227" s="2"/>
      <c r="VMJ227" s="2"/>
      <c r="VMK227" s="2"/>
      <c r="VML227" s="2"/>
      <c r="VMM227" s="2"/>
      <c r="VMN227" s="2"/>
      <c r="VMO227" s="2"/>
      <c r="VMP227" s="2"/>
      <c r="VMQ227" s="2"/>
      <c r="VMR227" s="2"/>
      <c r="VMS227" s="2"/>
      <c r="VMT227" s="2"/>
      <c r="VMU227" s="2"/>
      <c r="VMV227" s="2"/>
      <c r="VMW227" s="2"/>
      <c r="VMX227" s="2"/>
      <c r="VMY227" s="2"/>
      <c r="VMZ227" s="2"/>
      <c r="VNA227" s="2"/>
      <c r="VNB227" s="2"/>
      <c r="VNC227" s="2"/>
      <c r="VND227" s="2"/>
      <c r="VNE227" s="2"/>
      <c r="VNF227" s="2"/>
      <c r="VNG227" s="2"/>
      <c r="VNH227" s="2"/>
      <c r="VNI227" s="2"/>
      <c r="VNJ227" s="2"/>
      <c r="VNK227" s="2"/>
      <c r="VNL227" s="2"/>
      <c r="VNM227" s="2"/>
      <c r="VNN227" s="2"/>
      <c r="VNO227" s="2"/>
      <c r="VNP227" s="2"/>
      <c r="VNQ227" s="2"/>
      <c r="VNR227" s="2"/>
      <c r="VNS227" s="2"/>
      <c r="VNT227" s="2"/>
      <c r="VNU227" s="2"/>
      <c r="VNV227" s="2"/>
      <c r="VNW227" s="2"/>
      <c r="VNX227" s="2"/>
      <c r="VNY227" s="2"/>
      <c r="VNZ227" s="2"/>
      <c r="VOA227" s="2"/>
      <c r="VOB227" s="2"/>
      <c r="VOC227" s="2"/>
      <c r="VOD227" s="2"/>
      <c r="VOE227" s="2"/>
      <c r="VOF227" s="2"/>
      <c r="VOG227" s="2"/>
      <c r="VOH227" s="2"/>
      <c r="VOI227" s="2"/>
      <c r="VOJ227" s="2"/>
      <c r="VOK227" s="2"/>
      <c r="VOL227" s="2"/>
      <c r="VOM227" s="2"/>
      <c r="VON227" s="2"/>
      <c r="VOO227" s="2"/>
      <c r="VOP227" s="2"/>
      <c r="VOQ227" s="2"/>
      <c r="VOR227" s="2"/>
      <c r="VOS227" s="2"/>
      <c r="VOT227" s="2"/>
      <c r="VOU227" s="2"/>
      <c r="VOV227" s="2"/>
      <c r="VOW227" s="2"/>
      <c r="VOX227" s="2"/>
      <c r="VOY227" s="2"/>
      <c r="VOZ227" s="2"/>
      <c r="VPA227" s="2"/>
      <c r="VPB227" s="2"/>
      <c r="VPC227" s="2"/>
      <c r="VPD227" s="2"/>
      <c r="VPE227" s="2"/>
      <c r="VPF227" s="2"/>
      <c r="VPG227" s="2"/>
      <c r="VPH227" s="2"/>
      <c r="VPI227" s="2"/>
      <c r="VPJ227" s="2"/>
      <c r="VPK227" s="2"/>
      <c r="VPL227" s="2"/>
      <c r="VPM227" s="2"/>
      <c r="VPN227" s="2"/>
      <c r="VPO227" s="2"/>
      <c r="VPP227" s="2"/>
      <c r="VPQ227" s="2"/>
      <c r="VPR227" s="2"/>
      <c r="VPS227" s="2"/>
      <c r="VPT227" s="2"/>
      <c r="VPU227" s="2"/>
      <c r="VPV227" s="2"/>
      <c r="VPW227" s="2"/>
      <c r="VPX227" s="2"/>
      <c r="VPY227" s="2"/>
      <c r="VPZ227" s="2"/>
      <c r="VQA227" s="2"/>
      <c r="VQB227" s="2"/>
      <c r="VQC227" s="2"/>
      <c r="VQD227" s="2"/>
      <c r="VQE227" s="2"/>
      <c r="VQF227" s="2"/>
      <c r="VQG227" s="2"/>
      <c r="VQH227" s="2"/>
      <c r="VQI227" s="2"/>
      <c r="VQJ227" s="2"/>
      <c r="VQK227" s="2"/>
      <c r="VQL227" s="2"/>
      <c r="VQM227" s="2"/>
      <c r="VQN227" s="2"/>
      <c r="VQO227" s="2"/>
      <c r="VQP227" s="2"/>
      <c r="VQQ227" s="2"/>
      <c r="VQR227" s="2"/>
      <c r="VQS227" s="2"/>
      <c r="VQT227" s="2"/>
      <c r="VQU227" s="2"/>
      <c r="VQV227" s="2"/>
      <c r="VQW227" s="2"/>
      <c r="VQX227" s="2"/>
      <c r="VQY227" s="2"/>
      <c r="VQZ227" s="2"/>
      <c r="VRA227" s="2"/>
      <c r="VRB227" s="2"/>
      <c r="VRC227" s="2"/>
      <c r="VRD227" s="2"/>
      <c r="VRE227" s="2"/>
      <c r="VRF227" s="2"/>
      <c r="VRG227" s="2"/>
      <c r="VRH227" s="2"/>
      <c r="VRI227" s="2"/>
      <c r="VRJ227" s="2"/>
      <c r="VRK227" s="2"/>
      <c r="VRL227" s="2"/>
      <c r="VRM227" s="2"/>
      <c r="VRN227" s="2"/>
      <c r="VRO227" s="2"/>
      <c r="VRP227" s="2"/>
      <c r="VRQ227" s="2"/>
      <c r="VRR227" s="2"/>
      <c r="VRS227" s="2"/>
      <c r="VRT227" s="2"/>
      <c r="VRU227" s="2"/>
      <c r="VRV227" s="2"/>
      <c r="VRW227" s="2"/>
      <c r="VRX227" s="2"/>
      <c r="VRY227" s="2"/>
      <c r="VRZ227" s="2"/>
      <c r="VSA227" s="2"/>
      <c r="VSB227" s="2"/>
      <c r="VSC227" s="2"/>
      <c r="VSD227" s="2"/>
      <c r="VSE227" s="2"/>
      <c r="VSF227" s="2"/>
      <c r="VSG227" s="2"/>
      <c r="VSH227" s="2"/>
      <c r="VSI227" s="2"/>
      <c r="VSJ227" s="2"/>
      <c r="VSK227" s="2"/>
      <c r="VSL227" s="2"/>
      <c r="VSM227" s="2"/>
      <c r="VSN227" s="2"/>
      <c r="VSO227" s="2"/>
      <c r="VSP227" s="2"/>
      <c r="VSQ227" s="2"/>
      <c r="VSR227" s="2"/>
      <c r="VSS227" s="2"/>
      <c r="VST227" s="2"/>
      <c r="VSU227" s="2"/>
      <c r="VSV227" s="2"/>
      <c r="VSW227" s="2"/>
      <c r="VSX227" s="2"/>
      <c r="VSY227" s="2"/>
      <c r="VSZ227" s="2"/>
      <c r="VTA227" s="2"/>
      <c r="VTB227" s="2"/>
      <c r="VTC227" s="2"/>
      <c r="VTD227" s="2"/>
      <c r="VTE227" s="2"/>
      <c r="VTF227" s="2"/>
      <c r="VTG227" s="2"/>
      <c r="VTH227" s="2"/>
      <c r="VTI227" s="2"/>
      <c r="VTJ227" s="2"/>
      <c r="VTK227" s="2"/>
      <c r="VTL227" s="2"/>
      <c r="VTM227" s="2"/>
      <c r="VTN227" s="2"/>
      <c r="VTO227" s="2"/>
      <c r="VTP227" s="2"/>
      <c r="VTQ227" s="2"/>
      <c r="VTR227" s="2"/>
      <c r="VTS227" s="2"/>
      <c r="VTT227" s="2"/>
      <c r="VTU227" s="2"/>
      <c r="VTV227" s="2"/>
      <c r="VTW227" s="2"/>
      <c r="VTX227" s="2"/>
      <c r="VTY227" s="2"/>
      <c r="VTZ227" s="2"/>
      <c r="VUA227" s="2"/>
      <c r="VUB227" s="2"/>
      <c r="VUC227" s="2"/>
      <c r="VUD227" s="2"/>
      <c r="VUE227" s="2"/>
      <c r="VUF227" s="2"/>
      <c r="VUG227" s="2"/>
      <c r="VUH227" s="2"/>
      <c r="VUI227" s="2"/>
      <c r="VUJ227" s="2"/>
      <c r="VUK227" s="2"/>
      <c r="VUL227" s="2"/>
      <c r="VUM227" s="2"/>
      <c r="VUN227" s="2"/>
      <c r="VUO227" s="2"/>
      <c r="VUP227" s="2"/>
      <c r="VUQ227" s="2"/>
      <c r="VUR227" s="2"/>
      <c r="VUS227" s="2"/>
      <c r="VUT227" s="2"/>
      <c r="VUU227" s="2"/>
      <c r="VUV227" s="2"/>
      <c r="VUW227" s="2"/>
      <c r="VUX227" s="2"/>
      <c r="VUY227" s="2"/>
      <c r="VUZ227" s="2"/>
      <c r="VVA227" s="2"/>
      <c r="VVB227" s="2"/>
      <c r="VVC227" s="2"/>
      <c r="VVD227" s="2"/>
      <c r="VVE227" s="2"/>
      <c r="VVF227" s="2"/>
      <c r="VVG227" s="2"/>
      <c r="VVH227" s="2"/>
      <c r="VVI227" s="2"/>
      <c r="VVJ227" s="2"/>
      <c r="VVK227" s="2"/>
      <c r="VVL227" s="2"/>
      <c r="VVM227" s="2"/>
      <c r="VVN227" s="2"/>
      <c r="VVO227" s="2"/>
      <c r="VVP227" s="2"/>
      <c r="VVQ227" s="2"/>
      <c r="VVR227" s="2"/>
      <c r="VVS227" s="2"/>
      <c r="VVT227" s="2"/>
      <c r="VVU227" s="2"/>
      <c r="VVV227" s="2"/>
      <c r="VVW227" s="2"/>
      <c r="VVX227" s="2"/>
      <c r="VVY227" s="2"/>
      <c r="VVZ227" s="2"/>
      <c r="VWA227" s="2"/>
      <c r="VWB227" s="2"/>
      <c r="VWC227" s="2"/>
      <c r="VWD227" s="2"/>
      <c r="VWE227" s="2"/>
      <c r="VWF227" s="2"/>
      <c r="VWG227" s="2"/>
      <c r="VWH227" s="2"/>
      <c r="VWI227" s="2"/>
      <c r="VWJ227" s="2"/>
      <c r="VWK227" s="2"/>
      <c r="VWL227" s="2"/>
      <c r="VWM227" s="2"/>
      <c r="VWN227" s="2"/>
      <c r="VWO227" s="2"/>
      <c r="VWP227" s="2"/>
      <c r="VWQ227" s="2"/>
      <c r="VWR227" s="2"/>
      <c r="VWS227" s="2"/>
      <c r="VWT227" s="2"/>
      <c r="VWU227" s="2"/>
      <c r="VWV227" s="2"/>
      <c r="VWW227" s="2"/>
      <c r="VWX227" s="2"/>
      <c r="VWY227" s="2"/>
      <c r="VWZ227" s="2"/>
      <c r="VXA227" s="2"/>
      <c r="VXB227" s="2"/>
      <c r="VXC227" s="2"/>
      <c r="VXD227" s="2"/>
      <c r="VXE227" s="2"/>
      <c r="VXF227" s="2"/>
      <c r="VXG227" s="2"/>
      <c r="VXH227" s="2"/>
      <c r="VXI227" s="2"/>
      <c r="VXJ227" s="2"/>
      <c r="VXK227" s="2"/>
      <c r="VXL227" s="2"/>
      <c r="VXM227" s="2"/>
      <c r="VXN227" s="2"/>
      <c r="VXO227" s="2"/>
      <c r="VXP227" s="2"/>
      <c r="VXQ227" s="2"/>
      <c r="VXR227" s="2"/>
      <c r="VXS227" s="2"/>
      <c r="VXT227" s="2"/>
      <c r="VXU227" s="2"/>
      <c r="VXV227" s="2"/>
      <c r="VXW227" s="2"/>
      <c r="VXX227" s="2"/>
      <c r="VXY227" s="2"/>
      <c r="VXZ227" s="2"/>
      <c r="VYA227" s="2"/>
      <c r="VYB227" s="2"/>
      <c r="VYC227" s="2"/>
      <c r="VYD227" s="2"/>
      <c r="VYE227" s="2"/>
      <c r="VYF227" s="2"/>
      <c r="VYG227" s="2"/>
      <c r="VYH227" s="2"/>
      <c r="VYI227" s="2"/>
      <c r="VYJ227" s="2"/>
      <c r="VYK227" s="2"/>
      <c r="VYL227" s="2"/>
      <c r="VYM227" s="2"/>
      <c r="VYN227" s="2"/>
      <c r="VYO227" s="2"/>
      <c r="VYP227" s="2"/>
      <c r="VYQ227" s="2"/>
      <c r="VYR227" s="2"/>
      <c r="VYS227" s="2"/>
      <c r="VYT227" s="2"/>
      <c r="VYU227" s="2"/>
      <c r="VYV227" s="2"/>
      <c r="VYW227" s="2"/>
      <c r="VYX227" s="2"/>
      <c r="VYY227" s="2"/>
      <c r="VYZ227" s="2"/>
      <c r="VZA227" s="2"/>
      <c r="VZB227" s="2"/>
      <c r="VZC227" s="2"/>
      <c r="VZD227" s="2"/>
      <c r="VZE227" s="2"/>
      <c r="VZF227" s="2"/>
      <c r="VZG227" s="2"/>
      <c r="VZH227" s="2"/>
      <c r="VZI227" s="2"/>
      <c r="VZJ227" s="2"/>
      <c r="VZK227" s="2"/>
      <c r="VZL227" s="2"/>
      <c r="VZM227" s="2"/>
      <c r="VZN227" s="2"/>
      <c r="VZO227" s="2"/>
      <c r="VZP227" s="2"/>
      <c r="VZQ227" s="2"/>
      <c r="VZR227" s="2"/>
      <c r="VZS227" s="2"/>
      <c r="VZT227" s="2"/>
      <c r="VZU227" s="2"/>
      <c r="VZV227" s="2"/>
      <c r="VZW227" s="2"/>
      <c r="VZX227" s="2"/>
      <c r="VZY227" s="2"/>
      <c r="VZZ227" s="2"/>
      <c r="WAA227" s="2"/>
      <c r="WAB227" s="2"/>
      <c r="WAC227" s="2"/>
      <c r="WAD227" s="2"/>
      <c r="WAE227" s="2"/>
      <c r="WAF227" s="2"/>
      <c r="WAG227" s="2"/>
      <c r="WAH227" s="2"/>
      <c r="WAI227" s="2"/>
      <c r="WAJ227" s="2"/>
      <c r="WAK227" s="2"/>
      <c r="WAL227" s="2"/>
      <c r="WAM227" s="2"/>
      <c r="WAN227" s="2"/>
      <c r="WAO227" s="2"/>
      <c r="WAP227" s="2"/>
      <c r="WAQ227" s="2"/>
      <c r="WAR227" s="2"/>
      <c r="WAS227" s="2"/>
      <c r="WAT227" s="2"/>
      <c r="WAU227" s="2"/>
      <c r="WAV227" s="2"/>
      <c r="WAW227" s="2"/>
      <c r="WAX227" s="2"/>
      <c r="WAY227" s="2"/>
      <c r="WAZ227" s="2"/>
      <c r="WBA227" s="2"/>
      <c r="WBB227" s="2"/>
      <c r="WBC227" s="2"/>
      <c r="WBD227" s="2"/>
      <c r="WBE227" s="2"/>
      <c r="WBF227" s="2"/>
      <c r="WBG227" s="2"/>
      <c r="WBH227" s="2"/>
      <c r="WBI227" s="2"/>
      <c r="WBJ227" s="2"/>
      <c r="WBK227" s="2"/>
      <c r="WBL227" s="2"/>
      <c r="WBM227" s="2"/>
      <c r="WBN227" s="2"/>
      <c r="WBO227" s="2"/>
      <c r="WBP227" s="2"/>
      <c r="WBQ227" s="2"/>
      <c r="WBR227" s="2"/>
      <c r="WBS227" s="2"/>
      <c r="WBT227" s="2"/>
      <c r="WBU227" s="2"/>
      <c r="WBV227" s="2"/>
      <c r="WBW227" s="2"/>
      <c r="WBX227" s="2"/>
      <c r="WBY227" s="2"/>
      <c r="WBZ227" s="2"/>
      <c r="WCA227" s="2"/>
      <c r="WCB227" s="2"/>
      <c r="WCC227" s="2"/>
      <c r="WCD227" s="2"/>
      <c r="WCE227" s="2"/>
      <c r="WCF227" s="2"/>
      <c r="WCG227" s="2"/>
      <c r="WCH227" s="2"/>
      <c r="WCI227" s="2"/>
      <c r="WCJ227" s="2"/>
      <c r="WCK227" s="2"/>
      <c r="WCL227" s="2"/>
      <c r="WCM227" s="2"/>
      <c r="WCN227" s="2"/>
      <c r="WCO227" s="2"/>
      <c r="WCP227" s="2"/>
      <c r="WCQ227" s="2"/>
      <c r="WCR227" s="2"/>
      <c r="WCS227" s="2"/>
      <c r="WCT227" s="2"/>
      <c r="WCU227" s="2"/>
      <c r="WCV227" s="2"/>
      <c r="WCW227" s="2"/>
      <c r="WCX227" s="2"/>
      <c r="WCY227" s="2"/>
      <c r="WCZ227" s="2"/>
      <c r="WDA227" s="2"/>
      <c r="WDB227" s="2"/>
      <c r="WDC227" s="2"/>
      <c r="WDD227" s="2"/>
      <c r="WDE227" s="2"/>
      <c r="WDF227" s="2"/>
      <c r="WDG227" s="2"/>
      <c r="WDH227" s="2"/>
      <c r="WDI227" s="2"/>
      <c r="WDJ227" s="2"/>
      <c r="WDK227" s="2"/>
      <c r="WDL227" s="2"/>
      <c r="WDM227" s="2"/>
      <c r="WDN227" s="2"/>
      <c r="WDO227" s="2"/>
      <c r="WDP227" s="2"/>
      <c r="WDQ227" s="2"/>
      <c r="WDR227" s="2"/>
      <c r="WDS227" s="2"/>
      <c r="WDT227" s="2"/>
      <c r="WDU227" s="2"/>
      <c r="WDV227" s="2"/>
      <c r="WDW227" s="2"/>
      <c r="WDX227" s="2"/>
      <c r="WDY227" s="2"/>
      <c r="WDZ227" s="2"/>
      <c r="WEA227" s="2"/>
      <c r="WEB227" s="2"/>
      <c r="WEC227" s="2"/>
      <c r="WED227" s="2"/>
      <c r="WEE227" s="2"/>
      <c r="WEF227" s="2"/>
      <c r="WEG227" s="2"/>
      <c r="WEH227" s="2"/>
      <c r="WEI227" s="2"/>
      <c r="WEJ227" s="2"/>
      <c r="WEK227" s="2"/>
      <c r="WEL227" s="2"/>
      <c r="WEM227" s="2"/>
      <c r="WEN227" s="2"/>
      <c r="WEO227" s="2"/>
      <c r="WEP227" s="2"/>
      <c r="WEQ227" s="2"/>
      <c r="WER227" s="2"/>
      <c r="WES227" s="2"/>
      <c r="WET227" s="2"/>
      <c r="WEU227" s="2"/>
      <c r="WEV227" s="2"/>
      <c r="WEW227" s="2"/>
      <c r="WEX227" s="2"/>
      <c r="WEY227" s="2"/>
      <c r="WEZ227" s="2"/>
      <c r="WFA227" s="2"/>
      <c r="WFB227" s="2"/>
      <c r="WFC227" s="2"/>
      <c r="WFD227" s="2"/>
      <c r="WFE227" s="2"/>
      <c r="WFF227" s="2"/>
      <c r="WFG227" s="2"/>
      <c r="WFH227" s="2"/>
      <c r="WFI227" s="2"/>
      <c r="WFJ227" s="2"/>
      <c r="WFK227" s="2"/>
      <c r="WFL227" s="2"/>
      <c r="WFM227" s="2"/>
      <c r="WFN227" s="2"/>
      <c r="WFO227" s="2"/>
      <c r="WFP227" s="2"/>
      <c r="WFQ227" s="2"/>
      <c r="WFR227" s="2"/>
      <c r="WFS227" s="2"/>
      <c r="WFT227" s="2"/>
      <c r="WFU227" s="2"/>
      <c r="WFV227" s="2"/>
      <c r="WFW227" s="2"/>
      <c r="WFX227" s="2"/>
      <c r="WFY227" s="2"/>
      <c r="WFZ227" s="2"/>
      <c r="WGA227" s="2"/>
      <c r="WGB227" s="2"/>
      <c r="WGC227" s="2"/>
      <c r="WGD227" s="2"/>
      <c r="WGE227" s="2"/>
      <c r="WGF227" s="2"/>
      <c r="WGG227" s="2"/>
      <c r="WGH227" s="2"/>
      <c r="WGI227" s="2"/>
      <c r="WGJ227" s="2"/>
      <c r="WGK227" s="2"/>
      <c r="WGL227" s="2"/>
      <c r="WGM227" s="2"/>
      <c r="WGN227" s="2"/>
      <c r="WGO227" s="2"/>
      <c r="WGP227" s="2"/>
      <c r="WGQ227" s="2"/>
      <c r="WGR227" s="2"/>
      <c r="WGS227" s="2"/>
      <c r="WGT227" s="2"/>
      <c r="WGU227" s="2"/>
      <c r="WGV227" s="2"/>
      <c r="WGW227" s="2"/>
      <c r="WGX227" s="2"/>
      <c r="WGY227" s="2"/>
      <c r="WGZ227" s="2"/>
      <c r="WHA227" s="2"/>
      <c r="WHB227" s="2"/>
      <c r="WHC227" s="2"/>
      <c r="WHD227" s="2"/>
      <c r="WHE227" s="2"/>
      <c r="WHF227" s="2"/>
      <c r="WHG227" s="2"/>
      <c r="WHH227" s="2"/>
      <c r="WHI227" s="2"/>
      <c r="WHJ227" s="2"/>
      <c r="WHK227" s="2"/>
      <c r="WHL227" s="2"/>
      <c r="WHM227" s="2"/>
      <c r="WHN227" s="2"/>
      <c r="WHO227" s="2"/>
      <c r="WHP227" s="2"/>
      <c r="WHQ227" s="2"/>
      <c r="WHR227" s="2"/>
      <c r="WHS227" s="2"/>
      <c r="WHT227" s="2"/>
      <c r="WHU227" s="2"/>
      <c r="WHV227" s="2"/>
      <c r="WHW227" s="2"/>
      <c r="WHX227" s="2"/>
      <c r="WHY227" s="2"/>
      <c r="WHZ227" s="2"/>
      <c r="WIA227" s="2"/>
      <c r="WIB227" s="2"/>
      <c r="WIC227" s="2"/>
      <c r="WID227" s="2"/>
      <c r="WIE227" s="2"/>
      <c r="WIF227" s="2"/>
      <c r="WIG227" s="2"/>
      <c r="WIH227" s="2"/>
      <c r="WII227" s="2"/>
      <c r="WIJ227" s="2"/>
      <c r="WIK227" s="2"/>
      <c r="WIL227" s="2"/>
      <c r="WIM227" s="2"/>
      <c r="WIN227" s="2"/>
      <c r="WIO227" s="2"/>
      <c r="WIP227" s="2"/>
      <c r="WIQ227" s="2"/>
      <c r="WIR227" s="2"/>
      <c r="WIS227" s="2"/>
      <c r="WIT227" s="2"/>
      <c r="WIU227" s="2"/>
      <c r="WIV227" s="2"/>
      <c r="WIW227" s="2"/>
      <c r="WIX227" s="2"/>
      <c r="WIY227" s="2"/>
      <c r="WIZ227" s="2"/>
      <c r="WJA227" s="2"/>
      <c r="WJB227" s="2"/>
      <c r="WJC227" s="2"/>
      <c r="WJD227" s="2"/>
      <c r="WJE227" s="2"/>
      <c r="WJF227" s="2"/>
      <c r="WJG227" s="2"/>
      <c r="WJH227" s="2"/>
      <c r="WJI227" s="2"/>
      <c r="WJJ227" s="2"/>
      <c r="WJK227" s="2"/>
      <c r="WJL227" s="2"/>
      <c r="WJM227" s="2"/>
      <c r="WJN227" s="2"/>
      <c r="WJO227" s="2"/>
      <c r="WJP227" s="2"/>
      <c r="WJQ227" s="2"/>
      <c r="WJR227" s="2"/>
      <c r="WJS227" s="2"/>
      <c r="WJT227" s="2"/>
      <c r="WJU227" s="2"/>
      <c r="WJV227" s="2"/>
      <c r="WJW227" s="2"/>
      <c r="WJX227" s="2"/>
      <c r="WJY227" s="2"/>
      <c r="WJZ227" s="2"/>
      <c r="WKA227" s="2"/>
      <c r="WKB227" s="2"/>
      <c r="WKC227" s="2"/>
      <c r="WKD227" s="2"/>
      <c r="WKE227" s="2"/>
      <c r="WKF227" s="2"/>
      <c r="WKG227" s="2"/>
      <c r="WKH227" s="2"/>
      <c r="WKI227" s="2"/>
      <c r="WKJ227" s="2"/>
      <c r="WKK227" s="2"/>
      <c r="WKL227" s="2"/>
      <c r="WKM227" s="2"/>
      <c r="WKN227" s="2"/>
      <c r="WKO227" s="2"/>
      <c r="WKP227" s="2"/>
      <c r="WKQ227" s="2"/>
      <c r="WKR227" s="2"/>
      <c r="WKS227" s="2"/>
      <c r="WKT227" s="2"/>
      <c r="WKU227" s="2"/>
      <c r="WKV227" s="2"/>
      <c r="WKW227" s="2"/>
      <c r="WKX227" s="2"/>
      <c r="WKY227" s="2"/>
      <c r="WKZ227" s="2"/>
      <c r="WLA227" s="2"/>
      <c r="WLB227" s="2"/>
      <c r="WLC227" s="2"/>
      <c r="WLD227" s="2"/>
      <c r="WLE227" s="2"/>
      <c r="WLF227" s="2"/>
      <c r="WLG227" s="2"/>
      <c r="WLH227" s="2"/>
      <c r="WLI227" s="2"/>
      <c r="WLJ227" s="2"/>
      <c r="WLK227" s="2"/>
      <c r="WLL227" s="2"/>
      <c r="WLM227" s="2"/>
      <c r="WLN227" s="2"/>
      <c r="WLO227" s="2"/>
      <c r="WLP227" s="2"/>
      <c r="WLQ227" s="2"/>
      <c r="WLR227" s="2"/>
      <c r="WLS227" s="2"/>
      <c r="WLT227" s="2"/>
      <c r="WLU227" s="2"/>
      <c r="WLV227" s="2"/>
      <c r="WLW227" s="2"/>
      <c r="WLX227" s="2"/>
      <c r="WLY227" s="2"/>
      <c r="WLZ227" s="2"/>
      <c r="WMA227" s="2"/>
      <c r="WMB227" s="2"/>
      <c r="WMC227" s="2"/>
      <c r="WMD227" s="2"/>
      <c r="WME227" s="2"/>
      <c r="WMF227" s="2"/>
      <c r="WMG227" s="2"/>
      <c r="WMH227" s="2"/>
      <c r="WMI227" s="2"/>
      <c r="WMJ227" s="2"/>
      <c r="WMK227" s="2"/>
      <c r="WML227" s="2"/>
      <c r="WMM227" s="2"/>
      <c r="WMN227" s="2"/>
      <c r="WMO227" s="2"/>
      <c r="WMP227" s="2"/>
      <c r="WMQ227" s="2"/>
      <c r="WMR227" s="2"/>
      <c r="WMS227" s="2"/>
      <c r="WMT227" s="2"/>
      <c r="WMU227" s="2"/>
      <c r="WMV227" s="2"/>
      <c r="WMW227" s="2"/>
      <c r="WMX227" s="2"/>
      <c r="WMY227" s="2"/>
      <c r="WMZ227" s="2"/>
      <c r="WNA227" s="2"/>
      <c r="WNB227" s="2"/>
      <c r="WNC227" s="2"/>
      <c r="WND227" s="2"/>
      <c r="WNE227" s="2"/>
      <c r="WNF227" s="2"/>
      <c r="WNG227" s="2"/>
      <c r="WNH227" s="2"/>
      <c r="WNI227" s="2"/>
      <c r="WNJ227" s="2"/>
      <c r="WNK227" s="2"/>
      <c r="WNL227" s="2"/>
      <c r="WNM227" s="2"/>
      <c r="WNN227" s="2"/>
      <c r="WNO227" s="2"/>
      <c r="WNP227" s="2"/>
      <c r="WNQ227" s="2"/>
      <c r="WNR227" s="2"/>
      <c r="WNS227" s="2"/>
      <c r="WNT227" s="2"/>
      <c r="WNU227" s="2"/>
      <c r="WNV227" s="2"/>
      <c r="WNW227" s="2"/>
      <c r="WNX227" s="2"/>
      <c r="WNY227" s="2"/>
      <c r="WNZ227" s="2"/>
      <c r="WOA227" s="2"/>
      <c r="WOB227" s="2"/>
      <c r="WOC227" s="2"/>
      <c r="WOD227" s="2"/>
      <c r="WOE227" s="2"/>
      <c r="WOF227" s="2"/>
      <c r="WOG227" s="2"/>
      <c r="WOH227" s="2"/>
      <c r="WOI227" s="2"/>
      <c r="WOJ227" s="2"/>
      <c r="WOK227" s="2"/>
      <c r="WOL227" s="2"/>
      <c r="WOM227" s="2"/>
      <c r="WON227" s="2"/>
      <c r="WOO227" s="2"/>
      <c r="WOP227" s="2"/>
      <c r="WOQ227" s="2"/>
      <c r="WOR227" s="2"/>
      <c r="WOS227" s="2"/>
      <c r="WOT227" s="2"/>
      <c r="WOU227" s="2"/>
      <c r="WOV227" s="2"/>
      <c r="WOW227" s="2"/>
      <c r="WOX227" s="2"/>
      <c r="WOY227" s="2"/>
      <c r="WOZ227" s="2"/>
      <c r="WPA227" s="2"/>
      <c r="WPB227" s="2"/>
      <c r="WPC227" s="2"/>
      <c r="WPD227" s="2"/>
      <c r="WPE227" s="2"/>
      <c r="WPF227" s="2"/>
      <c r="WPG227" s="2"/>
      <c r="WPH227" s="2"/>
      <c r="WPI227" s="2"/>
      <c r="WPJ227" s="2"/>
      <c r="WPK227" s="2"/>
      <c r="WPL227" s="2"/>
      <c r="WPM227" s="2"/>
      <c r="WPN227" s="2"/>
      <c r="WPO227" s="2"/>
      <c r="WPP227" s="2"/>
      <c r="WPQ227" s="2"/>
      <c r="WPR227" s="2"/>
      <c r="WPS227" s="2"/>
      <c r="WPT227" s="2"/>
      <c r="WPU227" s="2"/>
      <c r="WPV227" s="2"/>
      <c r="WPW227" s="2"/>
      <c r="WPX227" s="2"/>
      <c r="WPY227" s="2"/>
      <c r="WPZ227" s="2"/>
      <c r="WQA227" s="2"/>
      <c r="WQB227" s="2"/>
      <c r="WQC227" s="2"/>
      <c r="WQD227" s="2"/>
      <c r="WQE227" s="2"/>
      <c r="WQF227" s="2"/>
      <c r="WQG227" s="2"/>
      <c r="WQH227" s="2"/>
      <c r="WQI227" s="2"/>
      <c r="WQJ227" s="2"/>
      <c r="WQK227" s="2"/>
      <c r="WQL227" s="2"/>
      <c r="WQM227" s="2"/>
      <c r="WQN227" s="2"/>
      <c r="WQO227" s="2"/>
      <c r="WQP227" s="2"/>
      <c r="WQQ227" s="2"/>
      <c r="WQR227" s="2"/>
      <c r="WQS227" s="2"/>
      <c r="WQT227" s="2"/>
      <c r="WQU227" s="2"/>
      <c r="WQV227" s="2"/>
      <c r="WQW227" s="2"/>
      <c r="WQX227" s="2"/>
      <c r="WQY227" s="2"/>
      <c r="WQZ227" s="2"/>
      <c r="WRA227" s="2"/>
      <c r="WRB227" s="2"/>
      <c r="WRC227" s="2"/>
      <c r="WRD227" s="2"/>
      <c r="WRE227" s="2"/>
      <c r="WRF227" s="2"/>
      <c r="WRG227" s="2"/>
      <c r="WRH227" s="2"/>
      <c r="WRI227" s="2"/>
      <c r="WRJ227" s="2"/>
      <c r="WRK227" s="2"/>
      <c r="WRL227" s="2"/>
      <c r="WRM227" s="2"/>
      <c r="WRN227" s="2"/>
      <c r="WRO227" s="2"/>
      <c r="WRP227" s="2"/>
      <c r="WRQ227" s="2"/>
      <c r="WRR227" s="2"/>
      <c r="WRS227" s="2"/>
      <c r="WRT227" s="2"/>
      <c r="WRU227" s="2"/>
      <c r="WRV227" s="2"/>
      <c r="WRW227" s="2"/>
      <c r="WRX227" s="2"/>
      <c r="WRY227" s="2"/>
      <c r="WRZ227" s="2"/>
      <c r="WSA227" s="2"/>
      <c r="WSB227" s="2"/>
      <c r="WSC227" s="2"/>
      <c r="WSD227" s="2"/>
      <c r="WSE227" s="2"/>
      <c r="WSF227" s="2"/>
      <c r="WSG227" s="2"/>
      <c r="WSH227" s="2"/>
      <c r="WSI227" s="2"/>
      <c r="WSJ227" s="2"/>
      <c r="WSK227" s="2"/>
      <c r="WSL227" s="2"/>
      <c r="WSM227" s="2"/>
      <c r="WSN227" s="2"/>
      <c r="WSO227" s="2"/>
      <c r="WSP227" s="2"/>
      <c r="WSQ227" s="2"/>
      <c r="WSR227" s="2"/>
      <c r="WSS227" s="2"/>
      <c r="WST227" s="2"/>
      <c r="WSU227" s="2"/>
      <c r="WSV227" s="2"/>
      <c r="WSW227" s="2"/>
      <c r="WSX227" s="2"/>
      <c r="WSY227" s="2"/>
      <c r="WSZ227" s="2"/>
      <c r="WTA227" s="2"/>
      <c r="WTB227" s="2"/>
      <c r="WTC227" s="2"/>
      <c r="WTD227" s="2"/>
      <c r="WTE227" s="2"/>
      <c r="WTF227" s="2"/>
      <c r="WTG227" s="2"/>
      <c r="WTH227" s="2"/>
      <c r="WTI227" s="2"/>
      <c r="WTJ227" s="2"/>
      <c r="WTK227" s="2"/>
      <c r="WTL227" s="2"/>
      <c r="WTM227" s="2"/>
      <c r="WTN227" s="2"/>
      <c r="WTO227" s="2"/>
      <c r="WTP227" s="2"/>
      <c r="WTQ227" s="2"/>
      <c r="WTR227" s="2"/>
      <c r="WTS227" s="2"/>
      <c r="WTT227" s="2"/>
      <c r="WTU227" s="2"/>
      <c r="WTV227" s="2"/>
      <c r="WTW227" s="2"/>
      <c r="WTX227" s="2"/>
      <c r="WTY227" s="2"/>
      <c r="WTZ227" s="2"/>
      <c r="WUA227" s="2"/>
      <c r="WUB227" s="2"/>
      <c r="WUC227" s="2"/>
      <c r="WUD227" s="2"/>
      <c r="WUE227" s="2"/>
      <c r="WUF227" s="2"/>
      <c r="WUG227" s="2"/>
      <c r="WUH227" s="2"/>
      <c r="WUI227" s="2"/>
      <c r="WUJ227" s="2"/>
      <c r="WUK227" s="2"/>
      <c r="WUL227" s="2"/>
      <c r="WUM227" s="2"/>
      <c r="WUN227" s="2"/>
      <c r="WUO227" s="2"/>
      <c r="WUP227" s="2"/>
      <c r="WUQ227" s="2"/>
      <c r="WUR227" s="2"/>
      <c r="WUS227" s="2"/>
      <c r="WUT227" s="2"/>
      <c r="WUU227" s="2"/>
      <c r="WUV227" s="2"/>
      <c r="WUW227" s="2"/>
      <c r="WUX227" s="2"/>
      <c r="WUY227" s="2"/>
      <c r="WUZ227" s="2"/>
      <c r="WVA227" s="2"/>
      <c r="WVB227" s="2"/>
      <c r="WVC227" s="2"/>
      <c r="WVD227" s="2"/>
      <c r="WVE227" s="2"/>
      <c r="WVF227" s="2"/>
      <c r="WVG227" s="2"/>
      <c r="WVH227" s="2"/>
      <c r="WVI227" s="2"/>
      <c r="WVJ227" s="2"/>
      <c r="WVK227" s="2"/>
      <c r="WVL227" s="2"/>
      <c r="WVM227" s="2"/>
      <c r="WVN227" s="2"/>
      <c r="WVO227" s="2"/>
      <c r="WVP227" s="2"/>
      <c r="WVQ227" s="2"/>
      <c r="WVR227" s="2"/>
      <c r="WVS227" s="2"/>
      <c r="WVT227" s="2"/>
      <c r="WVU227" s="2"/>
      <c r="WVV227" s="2"/>
      <c r="WVW227" s="2"/>
      <c r="WVX227" s="2"/>
      <c r="WVY227" s="2"/>
      <c r="WVZ227" s="2"/>
      <c r="WWA227" s="2"/>
      <c r="WWB227" s="2"/>
      <c r="WWC227" s="2"/>
      <c r="WWD227" s="2"/>
      <c r="WWE227" s="2"/>
      <c r="WWF227" s="2"/>
      <c r="WWG227" s="2"/>
      <c r="WWH227" s="2"/>
      <c r="WWI227" s="2"/>
      <c r="WWJ227" s="2"/>
      <c r="WWK227" s="2"/>
      <c r="WWL227" s="2"/>
      <c r="WWM227" s="2"/>
      <c r="WWN227" s="2"/>
      <c r="WWO227" s="2"/>
      <c r="WWP227" s="2"/>
      <c r="WWQ227" s="2"/>
      <c r="WWR227" s="2"/>
      <c r="WWS227" s="2"/>
      <c r="WWT227" s="2"/>
      <c r="WWU227" s="2"/>
      <c r="WWV227" s="2"/>
      <c r="WWW227" s="2"/>
      <c r="WWX227" s="2"/>
      <c r="WWY227" s="2"/>
      <c r="WWZ227" s="2"/>
      <c r="WXA227" s="2"/>
      <c r="WXB227" s="2"/>
      <c r="WXC227" s="2"/>
      <c r="WXD227" s="2"/>
      <c r="WXE227" s="2"/>
      <c r="WXF227" s="2"/>
      <c r="WXG227" s="2"/>
      <c r="WXH227" s="2"/>
      <c r="WXI227" s="2"/>
      <c r="WXJ227" s="2"/>
      <c r="WXK227" s="2"/>
      <c r="WXL227" s="2"/>
      <c r="WXM227" s="2"/>
      <c r="WXN227" s="2"/>
      <c r="WXO227" s="2"/>
      <c r="WXP227" s="2"/>
      <c r="WXQ227" s="2"/>
      <c r="WXR227" s="2"/>
      <c r="WXS227" s="2"/>
      <c r="WXT227" s="2"/>
      <c r="WXU227" s="2"/>
      <c r="WXV227" s="2"/>
      <c r="WXW227" s="2"/>
      <c r="WXX227" s="2"/>
      <c r="WXY227" s="2"/>
      <c r="WXZ227" s="2"/>
      <c r="WYA227" s="2"/>
      <c r="WYB227" s="2"/>
      <c r="WYC227" s="2"/>
      <c r="WYD227" s="2"/>
      <c r="WYE227" s="2"/>
      <c r="WYF227" s="2"/>
      <c r="WYG227" s="2"/>
      <c r="WYH227" s="2"/>
      <c r="WYI227" s="2"/>
      <c r="WYJ227" s="2"/>
      <c r="WYK227" s="2"/>
      <c r="WYL227" s="2"/>
      <c r="WYM227" s="2"/>
      <c r="WYN227" s="2"/>
      <c r="WYO227" s="2"/>
      <c r="WYP227" s="2"/>
      <c r="WYQ227" s="2"/>
      <c r="WYR227" s="2"/>
      <c r="WYS227" s="2"/>
      <c r="WYT227" s="2"/>
      <c r="WYU227" s="2"/>
      <c r="WYV227" s="2"/>
      <c r="WYW227" s="2"/>
      <c r="WYX227" s="2"/>
      <c r="WYY227" s="2"/>
      <c r="WYZ227" s="2"/>
      <c r="WZA227" s="2"/>
      <c r="WZB227" s="2"/>
      <c r="WZC227" s="2"/>
      <c r="WZD227" s="2"/>
      <c r="WZE227" s="2"/>
      <c r="WZF227" s="2"/>
      <c r="WZG227" s="2"/>
      <c r="WZH227" s="2"/>
      <c r="WZI227" s="2"/>
      <c r="WZJ227" s="2"/>
      <c r="WZK227" s="2"/>
      <c r="WZL227" s="2"/>
      <c r="WZM227" s="2"/>
      <c r="WZN227" s="2"/>
      <c r="WZO227" s="2"/>
      <c r="WZP227" s="2"/>
      <c r="WZQ227" s="2"/>
      <c r="WZR227" s="2"/>
      <c r="WZS227" s="2"/>
      <c r="WZT227" s="2"/>
      <c r="WZU227" s="2"/>
      <c r="WZV227" s="2"/>
      <c r="WZW227" s="2"/>
      <c r="WZX227" s="2"/>
      <c r="WZY227" s="2"/>
      <c r="WZZ227" s="2"/>
      <c r="XAA227" s="2"/>
      <c r="XAB227" s="2"/>
      <c r="XAC227" s="2"/>
      <c r="XAD227" s="2"/>
      <c r="XAE227" s="2"/>
      <c r="XAF227" s="2"/>
      <c r="XAG227" s="2"/>
      <c r="XAH227" s="2"/>
      <c r="XAI227" s="2"/>
      <c r="XAJ227" s="2"/>
      <c r="XAK227" s="2"/>
      <c r="XAL227" s="2"/>
      <c r="XAM227" s="2"/>
      <c r="XAN227" s="2"/>
      <c r="XAO227" s="2"/>
      <c r="XAP227" s="2"/>
      <c r="XAQ227" s="2"/>
      <c r="XAR227" s="2"/>
      <c r="XAS227" s="2"/>
      <c r="XAT227" s="2"/>
      <c r="XAU227" s="2"/>
      <c r="XAV227" s="2"/>
      <c r="XAW227" s="2"/>
      <c r="XAX227" s="2"/>
      <c r="XAY227" s="2"/>
      <c r="XAZ227" s="2"/>
      <c r="XBA227" s="2"/>
      <c r="XBB227" s="2"/>
      <c r="XBC227" s="2"/>
      <c r="XBD227" s="2"/>
      <c r="XBE227" s="2"/>
      <c r="XBF227" s="2"/>
      <c r="XBG227" s="2"/>
      <c r="XBH227" s="2"/>
      <c r="XBI227" s="2"/>
      <c r="XBJ227" s="2"/>
      <c r="XBK227" s="2"/>
      <c r="XBL227" s="2"/>
      <c r="XBM227" s="2"/>
      <c r="XBN227" s="2"/>
      <c r="XBO227" s="2"/>
      <c r="XBP227" s="2"/>
      <c r="XBQ227" s="2"/>
      <c r="XBR227" s="2"/>
      <c r="XBS227" s="2"/>
      <c r="XBT227" s="2"/>
    </row>
    <row r="228" spans="1:16296">
      <c r="B228" s="17" t="s">
        <v>33</v>
      </c>
      <c r="C228" s="2" t="s">
        <v>302</v>
      </c>
      <c r="D228" s="31" t="s">
        <v>684</v>
      </c>
      <c r="E228" s="42">
        <v>51</v>
      </c>
      <c r="F228" s="50" t="s">
        <v>779</v>
      </c>
      <c r="G228" s="1" t="s">
        <v>693</v>
      </c>
      <c r="H228" s="12" t="s">
        <v>297</v>
      </c>
      <c r="I228" s="12" t="s">
        <v>298</v>
      </c>
      <c r="J228" s="11" t="s">
        <v>880</v>
      </c>
      <c r="K228" s="60" t="s">
        <v>299</v>
      </c>
      <c r="L228" s="93"/>
      <c r="M228" s="93"/>
      <c r="P228" s="93"/>
      <c r="Q228" s="76"/>
      <c r="S228" s="54"/>
      <c r="T228" s="54">
        <f t="shared" si="44"/>
        <v>0</v>
      </c>
      <c r="U228" s="54"/>
      <c r="V228" s="54"/>
      <c r="AA228" s="43"/>
      <c r="AB228" s="23">
        <v>1.5685104110128759E-2</v>
      </c>
      <c r="AE228" s="74">
        <f t="shared" si="45"/>
        <v>0</v>
      </c>
      <c r="AF228" s="74">
        <v>4.2432334570471588E-4</v>
      </c>
      <c r="AG228" s="74">
        <f t="shared" si="46"/>
        <v>3.8189101113424428E-4</v>
      </c>
      <c r="AI228" s="74">
        <f t="shared" si="49"/>
        <v>0</v>
      </c>
      <c r="AL228" s="707">
        <f t="shared" si="50"/>
        <v>7.6378202226848866E-5</v>
      </c>
      <c r="AN228" s="74">
        <f t="shared" si="43"/>
        <v>0</v>
      </c>
      <c r="AP228" s="74">
        <f t="shared" si="47"/>
        <v>0</v>
      </c>
      <c r="AQ228" s="253">
        <f t="shared" si="42"/>
        <v>0</v>
      </c>
      <c r="AT228" s="253">
        <f t="shared" si="48"/>
        <v>0</v>
      </c>
      <c r="AX228" s="43"/>
      <c r="AY228" s="92">
        <v>0</v>
      </c>
      <c r="AZ228" s="94"/>
      <c r="BA228" s="94"/>
      <c r="BB228" s="94"/>
      <c r="BJ228" s="253">
        <f t="shared" si="51"/>
        <v>0</v>
      </c>
      <c r="BS228" s="76"/>
      <c r="CU228" s="253">
        <f t="shared" si="52"/>
        <v>0</v>
      </c>
      <c r="DC228" s="93"/>
      <c r="DF228" s="253">
        <f t="shared" si="53"/>
        <v>0</v>
      </c>
      <c r="DG228" s="93">
        <v>0.1</v>
      </c>
      <c r="DM228" s="253">
        <f t="shared" si="54"/>
        <v>0</v>
      </c>
      <c r="EM228" s="93"/>
      <c r="EN228" s="93"/>
      <c r="EO228" s="17"/>
      <c r="EP228" s="17"/>
      <c r="EQ228" s="17"/>
    </row>
    <row r="229" spans="1:16296">
      <c r="B229" s="17"/>
      <c r="C229" s="2" t="s">
        <v>302</v>
      </c>
      <c r="D229" s="31" t="s">
        <v>684</v>
      </c>
      <c r="E229" s="42">
        <v>51</v>
      </c>
      <c r="F229" s="50" t="s">
        <v>779</v>
      </c>
      <c r="G229" s="1" t="s">
        <v>693</v>
      </c>
      <c r="H229" s="12" t="s">
        <v>297</v>
      </c>
      <c r="I229" s="12"/>
      <c r="J229" s="11" t="s">
        <v>880</v>
      </c>
      <c r="K229" s="60" t="s">
        <v>481</v>
      </c>
      <c r="L229" s="93"/>
      <c r="M229" s="93"/>
      <c r="P229" s="93"/>
      <c r="Q229" s="76"/>
      <c r="S229" s="54"/>
      <c r="T229" s="54">
        <f t="shared" si="44"/>
        <v>0</v>
      </c>
      <c r="U229" s="54"/>
      <c r="V229" s="54"/>
      <c r="AA229" s="43"/>
      <c r="AE229" s="74">
        <f t="shared" si="45"/>
        <v>0</v>
      </c>
      <c r="AG229" s="74">
        <f t="shared" si="46"/>
        <v>0</v>
      </c>
      <c r="AI229" s="74">
        <f t="shared" si="49"/>
        <v>0</v>
      </c>
      <c r="AL229" s="707">
        <f t="shared" si="50"/>
        <v>0</v>
      </c>
      <c r="AN229" s="74">
        <f t="shared" si="43"/>
        <v>0</v>
      </c>
      <c r="AP229" s="74">
        <f t="shared" si="47"/>
        <v>0</v>
      </c>
      <c r="AQ229" s="253">
        <f t="shared" si="42"/>
        <v>0</v>
      </c>
      <c r="AT229" s="253">
        <f t="shared" si="48"/>
        <v>0</v>
      </c>
      <c r="AX229" s="43"/>
      <c r="AY229" s="92">
        <v>0</v>
      </c>
      <c r="AZ229" s="94"/>
      <c r="BA229" s="94"/>
      <c r="BB229" s="94"/>
      <c r="BJ229" s="253">
        <f t="shared" si="51"/>
        <v>0</v>
      </c>
      <c r="BS229" s="76"/>
      <c r="CF229" s="23">
        <v>8.8460110979300113E-4</v>
      </c>
      <c r="CU229" s="253">
        <f t="shared" si="52"/>
        <v>0</v>
      </c>
      <c r="DC229" s="93"/>
      <c r="DF229" s="253">
        <f t="shared" si="53"/>
        <v>0</v>
      </c>
      <c r="DG229" s="93"/>
      <c r="DM229" s="253">
        <f t="shared" si="54"/>
        <v>0</v>
      </c>
      <c r="DY229" s="77"/>
      <c r="DZ229" s="77"/>
      <c r="EA229" s="77"/>
      <c r="EB229" s="77"/>
      <c r="EC229" s="77"/>
      <c r="ED229" s="77"/>
      <c r="EE229" s="77"/>
      <c r="EF229" s="77"/>
      <c r="EG229" s="77"/>
      <c r="EH229" s="77"/>
      <c r="EI229" s="77"/>
      <c r="EJ229" s="77"/>
      <c r="EK229" s="77"/>
      <c r="EL229" s="77"/>
      <c r="EM229" s="169"/>
      <c r="EN229" s="169"/>
      <c r="EO229" s="166"/>
      <c r="EP229" s="166"/>
      <c r="EQ229" s="166"/>
      <c r="ER229" s="3"/>
      <c r="ES229" s="3"/>
      <c r="ET229" s="3"/>
      <c r="EU229" s="3"/>
      <c r="EV229" s="3"/>
      <c r="EW229" s="3"/>
      <c r="EX229" s="3"/>
      <c r="EY229" s="3"/>
      <c r="EZ229" s="3"/>
      <c r="FA229" s="3"/>
      <c r="FB229" s="3"/>
      <c r="FC229" s="3"/>
      <c r="FD229" s="3"/>
      <c r="FE229" s="3"/>
      <c r="FF229" s="3"/>
      <c r="FG229" s="3"/>
      <c r="FH229" s="3"/>
      <c r="FI229" s="3"/>
      <c r="FJ229" s="3"/>
      <c r="FK229" s="3"/>
      <c r="FL229" s="3"/>
      <c r="FM229" s="3"/>
      <c r="FN229" s="3"/>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3"/>
      <c r="GT229" s="3"/>
      <c r="GU229" s="3"/>
      <c r="GV229" s="3"/>
      <c r="GW229" s="3"/>
      <c r="GX229" s="3"/>
      <c r="GY229" s="3"/>
      <c r="GZ229" s="3"/>
      <c r="HA229" s="3"/>
      <c r="HB229" s="3"/>
      <c r="HC229" s="3"/>
      <c r="HD229" s="3"/>
      <c r="HE229" s="3"/>
      <c r="HF229" s="3"/>
      <c r="HG229" s="3"/>
      <c r="HH229" s="3"/>
      <c r="HI229" s="3"/>
      <c r="HJ229" s="3"/>
      <c r="HK229" s="3"/>
      <c r="HL229" s="3"/>
      <c r="HM229" s="3"/>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3"/>
      <c r="IP229" s="3"/>
      <c r="IQ229" s="3"/>
      <c r="IR229" s="3"/>
      <c r="IS229" s="3"/>
      <c r="IT229" s="3"/>
      <c r="IU229" s="3"/>
      <c r="IV229" s="3"/>
      <c r="IW229" s="3"/>
      <c r="IX229" s="3"/>
      <c r="IY229" s="3"/>
      <c r="IZ229" s="3"/>
      <c r="JA229" s="3"/>
      <c r="JB229" s="3"/>
      <c r="JC229" s="3"/>
      <c r="JD229" s="3"/>
      <c r="JE229" s="3"/>
      <c r="JF229" s="3"/>
      <c r="JG229" s="3"/>
      <c r="JH229" s="3"/>
      <c r="JI229" s="3"/>
      <c r="JJ229" s="3"/>
      <c r="JK229" s="3"/>
      <c r="JL229" s="3"/>
      <c r="JM229" s="3"/>
      <c r="JN229" s="3"/>
      <c r="JO229" s="3"/>
      <c r="JP229" s="3"/>
      <c r="JQ229" s="3"/>
      <c r="JR229" s="3"/>
      <c r="JS229" s="3"/>
      <c r="JT229" s="3"/>
      <c r="JU229" s="3"/>
      <c r="JV229" s="3"/>
      <c r="JW229" s="3"/>
      <c r="JX229" s="3"/>
      <c r="JY229" s="3"/>
      <c r="JZ229" s="3"/>
      <c r="KA229" s="3"/>
      <c r="KB229" s="3"/>
      <c r="KC229" s="3"/>
      <c r="KD229" s="3"/>
      <c r="KE229" s="3"/>
      <c r="KF229" s="3"/>
      <c r="KG229" s="3"/>
      <c r="KH229" s="3"/>
      <c r="KI229" s="3"/>
      <c r="KJ229" s="3"/>
      <c r="KK229" s="3"/>
      <c r="KL229" s="3"/>
      <c r="KM229" s="3"/>
      <c r="KN229" s="3"/>
      <c r="KO229" s="3"/>
      <c r="KP229" s="3"/>
      <c r="KQ229" s="3"/>
      <c r="KR229" s="3"/>
      <c r="KS229" s="3"/>
      <c r="KT229" s="3"/>
      <c r="KU229" s="3"/>
      <c r="KV229" s="3"/>
      <c r="KW229" s="3"/>
      <c r="KX229" s="3"/>
      <c r="KY229" s="3"/>
      <c r="KZ229" s="3"/>
      <c r="LA229" s="3"/>
      <c r="LB229" s="3"/>
      <c r="LC229" s="3"/>
      <c r="LD229" s="3"/>
      <c r="LE229" s="3"/>
      <c r="LF229" s="3"/>
      <c r="LG229" s="3"/>
      <c r="LH229" s="3"/>
      <c r="LI229" s="3"/>
      <c r="LJ229" s="3"/>
      <c r="LK229" s="3"/>
      <c r="LL229" s="3"/>
      <c r="LM229" s="3"/>
      <c r="LN229" s="3"/>
      <c r="LO229" s="3"/>
      <c r="LP229" s="3"/>
      <c r="LQ229" s="3"/>
      <c r="LR229" s="3"/>
      <c r="LS229" s="3"/>
      <c r="LT229" s="3"/>
      <c r="LU229" s="3"/>
      <c r="LV229" s="3"/>
      <c r="LW229" s="3"/>
      <c r="LX229" s="3"/>
      <c r="LY229" s="3"/>
      <c r="LZ229" s="3"/>
      <c r="MA229" s="3"/>
      <c r="MB229" s="3"/>
      <c r="MC229" s="3"/>
      <c r="MD229" s="3"/>
      <c r="ME229" s="3"/>
      <c r="MF229" s="3"/>
      <c r="MG229" s="3"/>
      <c r="MH229" s="3"/>
      <c r="MI229" s="3"/>
      <c r="MJ229" s="3"/>
      <c r="MK229" s="3"/>
      <c r="ML229" s="3"/>
      <c r="MM229" s="3"/>
      <c r="MN229" s="3"/>
      <c r="MO229" s="3"/>
      <c r="MP229" s="3"/>
      <c r="MQ229" s="3"/>
      <c r="MR229" s="3"/>
      <c r="MS229" s="3"/>
      <c r="MT229" s="3"/>
      <c r="MU229" s="3"/>
      <c r="MV229" s="3"/>
      <c r="MW229" s="3"/>
      <c r="MX229" s="3"/>
      <c r="MY229" s="3"/>
      <c r="MZ229" s="3"/>
      <c r="NA229" s="3"/>
      <c r="NB229" s="3"/>
      <c r="NC229" s="3"/>
      <c r="ND229" s="3"/>
      <c r="NE229" s="3"/>
      <c r="NF229" s="3"/>
      <c r="NG229" s="3"/>
      <c r="NH229" s="3"/>
      <c r="NI229" s="3"/>
      <c r="NJ229" s="3"/>
      <c r="NK229" s="3"/>
      <c r="NL229" s="3"/>
      <c r="NM229" s="3"/>
      <c r="NN229" s="3"/>
      <c r="NO229" s="3"/>
      <c r="NP229" s="3"/>
      <c r="NQ229" s="3"/>
      <c r="NR229" s="3"/>
      <c r="NS229" s="3"/>
      <c r="NT229" s="3"/>
      <c r="NU229" s="3"/>
      <c r="NV229" s="3"/>
      <c r="NW229" s="3"/>
      <c r="NX229" s="3"/>
      <c r="NY229" s="3"/>
      <c r="NZ229" s="3"/>
      <c r="OA229" s="3"/>
      <c r="OB229" s="3"/>
      <c r="OC229" s="3"/>
      <c r="OD229" s="3"/>
      <c r="OE229" s="3"/>
      <c r="OF229" s="3"/>
      <c r="OG229" s="3"/>
      <c r="OH229" s="3"/>
      <c r="OI229" s="3"/>
      <c r="OJ229" s="3"/>
      <c r="OK229" s="3"/>
      <c r="OL229" s="3"/>
      <c r="OM229" s="3"/>
      <c r="ON229" s="3"/>
      <c r="OO229" s="3"/>
      <c r="OP229" s="3"/>
      <c r="OQ229" s="3"/>
      <c r="OR229" s="3"/>
      <c r="OS229" s="3"/>
      <c r="OT229" s="3"/>
      <c r="OU229" s="3"/>
      <c r="OV229" s="3"/>
      <c r="OW229" s="3"/>
      <c r="OX229" s="3"/>
      <c r="OY229" s="3"/>
      <c r="OZ229" s="3"/>
      <c r="PA229" s="3"/>
      <c r="PB229" s="3"/>
      <c r="PC229" s="3"/>
      <c r="PD229" s="3"/>
      <c r="PE229" s="3"/>
      <c r="PF229" s="3"/>
      <c r="PG229" s="3"/>
      <c r="PH229" s="3"/>
      <c r="PI229" s="3"/>
      <c r="PJ229" s="3"/>
      <c r="PK229" s="3"/>
      <c r="PL229" s="3"/>
      <c r="PM229" s="3"/>
      <c r="PN229" s="3"/>
      <c r="PO229" s="3"/>
      <c r="PP229" s="3"/>
      <c r="PQ229" s="3"/>
      <c r="PR229" s="3"/>
      <c r="PS229" s="3"/>
      <c r="PT229" s="3"/>
      <c r="PU229" s="3"/>
      <c r="PV229" s="3"/>
      <c r="PW229" s="3"/>
      <c r="PX229" s="3"/>
      <c r="PY229" s="3"/>
      <c r="PZ229" s="3"/>
      <c r="QA229" s="3"/>
      <c r="QB229" s="3"/>
      <c r="QC229" s="3"/>
      <c r="QD229" s="3"/>
      <c r="QE229" s="3"/>
      <c r="QF229" s="3"/>
      <c r="QG229" s="3"/>
      <c r="QH229" s="3"/>
      <c r="QI229" s="3"/>
      <c r="QJ229" s="3"/>
      <c r="QK229" s="3"/>
      <c r="QL229" s="3"/>
      <c r="QM229" s="3"/>
      <c r="QN229" s="3"/>
      <c r="QO229" s="3"/>
      <c r="QP229" s="3"/>
      <c r="QQ229" s="3"/>
      <c r="QR229" s="3"/>
      <c r="QS229" s="3"/>
      <c r="QT229" s="3"/>
      <c r="QU229" s="3"/>
      <c r="QV229" s="3"/>
      <c r="QW229" s="3"/>
      <c r="QX229" s="3"/>
      <c r="QY229" s="3"/>
      <c r="QZ229" s="3"/>
      <c r="RA229" s="3"/>
      <c r="RB229" s="3"/>
      <c r="RC229" s="3"/>
      <c r="RD229" s="3"/>
      <c r="RE229" s="3"/>
      <c r="RF229" s="3"/>
      <c r="RG229" s="3"/>
      <c r="RH229" s="3"/>
      <c r="RI229" s="3"/>
      <c r="RJ229" s="3"/>
      <c r="RK229" s="3"/>
      <c r="RL229" s="3"/>
      <c r="RM229" s="3"/>
      <c r="RN229" s="3"/>
      <c r="RO229" s="3"/>
      <c r="RP229" s="3"/>
      <c r="RQ229" s="3"/>
      <c r="RR229" s="3"/>
      <c r="RS229" s="3"/>
      <c r="RT229" s="3"/>
      <c r="RU229" s="3"/>
      <c r="RV229" s="3"/>
      <c r="RW229" s="3"/>
      <c r="RX229" s="3"/>
      <c r="RY229" s="3"/>
      <c r="RZ229" s="3"/>
      <c r="SA229" s="3"/>
      <c r="SB229" s="3"/>
      <c r="SC229" s="3"/>
      <c r="SD229" s="3"/>
      <c r="SE229" s="3"/>
      <c r="SF229" s="3"/>
      <c r="SG229" s="3"/>
      <c r="SH229" s="3"/>
      <c r="SI229" s="3"/>
      <c r="SJ229" s="3"/>
      <c r="SK229" s="3"/>
      <c r="SL229" s="3"/>
      <c r="SM229" s="3"/>
      <c r="SN229" s="3"/>
      <c r="SO229" s="3"/>
      <c r="SP229" s="3"/>
      <c r="SQ229" s="3"/>
      <c r="SR229" s="3"/>
      <c r="SS229" s="3"/>
      <c r="ST229" s="3"/>
      <c r="SU229" s="3"/>
      <c r="SV229" s="3"/>
      <c r="SW229" s="3"/>
      <c r="SX229" s="3"/>
      <c r="SY229" s="3"/>
      <c r="SZ229" s="3"/>
      <c r="TA229" s="3"/>
      <c r="TB229" s="3"/>
      <c r="TC229" s="3"/>
      <c r="TD229" s="3"/>
      <c r="TE229" s="3"/>
      <c r="TF229" s="3"/>
      <c r="TG229" s="3"/>
      <c r="TH229" s="3"/>
      <c r="TI229" s="3"/>
      <c r="TJ229" s="3"/>
      <c r="TK229" s="3"/>
      <c r="TL229" s="3"/>
      <c r="TM229" s="3"/>
      <c r="TN229" s="3"/>
      <c r="TO229" s="3"/>
      <c r="TP229" s="3"/>
      <c r="TQ229" s="3"/>
      <c r="TR229" s="3"/>
      <c r="TS229" s="3"/>
      <c r="TT229" s="3"/>
      <c r="TU229" s="3"/>
      <c r="TV229" s="3"/>
      <c r="TW229" s="3"/>
      <c r="TX229" s="3"/>
      <c r="TY229" s="3"/>
      <c r="TZ229" s="3"/>
      <c r="UA229" s="3"/>
      <c r="UB229" s="3"/>
      <c r="UC229" s="3"/>
      <c r="UD229" s="3"/>
      <c r="UE229" s="3"/>
      <c r="UF229" s="3"/>
      <c r="UG229" s="3"/>
      <c r="UH229" s="3"/>
      <c r="UI229" s="3"/>
      <c r="UJ229" s="3"/>
      <c r="UK229" s="3"/>
      <c r="UL229" s="3"/>
      <c r="UM229" s="3"/>
      <c r="UN229" s="3"/>
      <c r="UO229" s="3"/>
      <c r="UP229" s="3"/>
      <c r="UQ229" s="3"/>
      <c r="UR229" s="3"/>
      <c r="US229" s="3"/>
      <c r="UT229" s="3"/>
      <c r="UU229" s="3"/>
      <c r="UV229" s="3"/>
      <c r="UW229" s="3"/>
      <c r="UX229" s="3"/>
      <c r="UY229" s="3"/>
      <c r="UZ229" s="3"/>
      <c r="VA229" s="3"/>
      <c r="VB229" s="3"/>
      <c r="VC229" s="3"/>
      <c r="VD229" s="3"/>
      <c r="VE229" s="3"/>
      <c r="VF229" s="3"/>
      <c r="VG229" s="3"/>
      <c r="VH229" s="3"/>
      <c r="VI229" s="3"/>
      <c r="VJ229" s="3"/>
      <c r="VK229" s="3"/>
      <c r="VL229" s="3"/>
      <c r="VM229" s="3"/>
      <c r="VN229" s="3"/>
      <c r="VO229" s="3"/>
      <c r="VP229" s="3"/>
      <c r="VQ229" s="3"/>
      <c r="VR229" s="3"/>
      <c r="VS229" s="3"/>
      <c r="VT229" s="3"/>
      <c r="VU229" s="3"/>
      <c r="VV229" s="3"/>
      <c r="VW229" s="3"/>
      <c r="VX229" s="3"/>
      <c r="VY229" s="3"/>
      <c r="VZ229" s="3"/>
      <c r="WA229" s="3"/>
      <c r="WB229" s="3"/>
      <c r="WC229" s="3"/>
      <c r="WD229" s="3"/>
      <c r="WE229" s="3"/>
      <c r="WF229" s="3"/>
      <c r="WG229" s="3"/>
      <c r="WH229" s="3"/>
      <c r="WI229" s="3"/>
      <c r="WJ229" s="3"/>
      <c r="WK229" s="3"/>
      <c r="WL229" s="3"/>
      <c r="WM229" s="3"/>
      <c r="WN229" s="3"/>
      <c r="WO229" s="3"/>
      <c r="WP229" s="3"/>
      <c r="WQ229" s="3"/>
      <c r="WR229" s="3"/>
      <c r="WS229" s="3"/>
      <c r="WT229" s="3"/>
      <c r="WU229" s="3"/>
      <c r="WV229" s="3"/>
      <c r="WW229" s="3"/>
      <c r="WX229" s="3"/>
      <c r="WY229" s="3"/>
      <c r="WZ229" s="3"/>
      <c r="XA229" s="3"/>
      <c r="XB229" s="3"/>
      <c r="XC229" s="3"/>
      <c r="XD229" s="3"/>
      <c r="XE229" s="3"/>
      <c r="XF229" s="3"/>
      <c r="XG229" s="3"/>
      <c r="XH229" s="3"/>
      <c r="XI229" s="3"/>
      <c r="XJ229" s="3"/>
      <c r="XK229" s="3"/>
      <c r="XL229" s="3"/>
      <c r="XM229" s="3"/>
      <c r="XN229" s="3"/>
      <c r="XO229" s="3"/>
      <c r="XP229" s="3"/>
      <c r="XQ229" s="3"/>
      <c r="XR229" s="3"/>
      <c r="XS229" s="3"/>
      <c r="XT229" s="3"/>
      <c r="XU229" s="3"/>
      <c r="XV229" s="3"/>
      <c r="XW229" s="3"/>
      <c r="XX229" s="3"/>
      <c r="XY229" s="3"/>
      <c r="XZ229" s="3"/>
      <c r="YA229" s="3"/>
      <c r="YB229" s="3"/>
      <c r="YC229" s="3"/>
      <c r="YD229" s="3"/>
      <c r="YE229" s="3"/>
      <c r="YF229" s="3"/>
      <c r="YG229" s="3"/>
      <c r="YH229" s="3"/>
      <c r="YI229" s="3"/>
      <c r="YJ229" s="3"/>
      <c r="YK229" s="3"/>
      <c r="YL229" s="3"/>
      <c r="YM229" s="3"/>
      <c r="YN229" s="3"/>
      <c r="YO229" s="3"/>
      <c r="YP229" s="3"/>
      <c r="YQ229" s="3"/>
      <c r="YR229" s="3"/>
      <c r="YS229" s="3"/>
      <c r="YT229" s="3"/>
      <c r="YU229" s="3"/>
      <c r="YV229" s="3"/>
      <c r="YW229" s="3"/>
      <c r="YX229" s="3"/>
      <c r="YY229" s="3"/>
      <c r="YZ229" s="3"/>
      <c r="ZA229" s="3"/>
      <c r="ZB229" s="3"/>
      <c r="ZC229" s="3"/>
      <c r="ZD229" s="3"/>
      <c r="ZE229" s="3"/>
      <c r="ZF229" s="3"/>
      <c r="ZG229" s="3"/>
      <c r="ZH229" s="3"/>
      <c r="ZI229" s="3"/>
      <c r="ZJ229" s="3"/>
      <c r="ZK229" s="3"/>
      <c r="ZL229" s="3"/>
      <c r="ZM229" s="3"/>
      <c r="ZN229" s="3"/>
      <c r="ZO229" s="3"/>
      <c r="ZP229" s="3"/>
      <c r="ZQ229" s="3"/>
      <c r="ZR229" s="3"/>
      <c r="ZS229" s="3"/>
      <c r="ZT229" s="3"/>
      <c r="ZU229" s="3"/>
      <c r="ZV229" s="3"/>
      <c r="ZW229" s="3"/>
      <c r="ZX229" s="3"/>
      <c r="ZY229" s="3"/>
      <c r="ZZ229" s="3"/>
      <c r="AAA229" s="3"/>
      <c r="AAB229" s="3"/>
      <c r="AAC229" s="3"/>
      <c r="AAD229" s="3"/>
      <c r="AAE229" s="3"/>
      <c r="AAF229" s="3"/>
      <c r="AAG229" s="3"/>
      <c r="AAH229" s="3"/>
      <c r="AAI229" s="3"/>
      <c r="AAJ229" s="3"/>
      <c r="AAK229" s="3"/>
      <c r="AAL229" s="3"/>
      <c r="AAM229" s="3"/>
      <c r="AAN229" s="3"/>
      <c r="AAO229" s="3"/>
      <c r="AAP229" s="3"/>
      <c r="AAQ229" s="3"/>
      <c r="AAR229" s="3"/>
      <c r="AAS229" s="3"/>
      <c r="AAT229" s="3"/>
      <c r="AAU229" s="3"/>
      <c r="AAV229" s="3"/>
      <c r="AAW229" s="3"/>
      <c r="AAX229" s="3"/>
      <c r="AAY229" s="3"/>
      <c r="AAZ229" s="3"/>
      <c r="ABA229" s="3"/>
      <c r="ABB229" s="3"/>
      <c r="ABC229" s="3"/>
      <c r="ABD229" s="3"/>
      <c r="ABE229" s="3"/>
      <c r="ABF229" s="3"/>
      <c r="ABG229" s="3"/>
      <c r="ABH229" s="3"/>
      <c r="ABI229" s="3"/>
      <c r="ABJ229" s="3"/>
      <c r="ABK229" s="3"/>
      <c r="ABL229" s="3"/>
      <c r="ABM229" s="3"/>
      <c r="ABN229" s="3"/>
      <c r="ABO229" s="3"/>
      <c r="ABP229" s="3"/>
      <c r="ABQ229" s="3"/>
      <c r="ABR229" s="3"/>
      <c r="ABS229" s="3"/>
      <c r="ABT229" s="3"/>
      <c r="ABU229" s="3"/>
      <c r="ABV229" s="3"/>
      <c r="ABW229" s="3"/>
      <c r="ABX229" s="3"/>
      <c r="ABY229" s="3"/>
      <c r="ABZ229" s="3"/>
      <c r="ACA229" s="3"/>
      <c r="ACB229" s="3"/>
      <c r="ACC229" s="3"/>
      <c r="ACD229" s="3"/>
      <c r="ACE229" s="3"/>
      <c r="ACF229" s="3"/>
      <c r="ACG229" s="3"/>
      <c r="ACH229" s="3"/>
      <c r="ACI229" s="3"/>
      <c r="ACJ229" s="3"/>
      <c r="ACK229" s="3"/>
      <c r="ACL229" s="3"/>
      <c r="ACM229" s="3"/>
      <c r="ACN229" s="3"/>
      <c r="ACO229" s="3"/>
      <c r="ACP229" s="3"/>
      <c r="ACQ229" s="3"/>
      <c r="ACR229" s="3"/>
      <c r="ACS229" s="3"/>
      <c r="ACT229" s="3"/>
      <c r="ACU229" s="3"/>
      <c r="ACV229" s="3"/>
      <c r="ACW229" s="3"/>
      <c r="ACX229" s="3"/>
      <c r="ACY229" s="3"/>
      <c r="ACZ229" s="3"/>
      <c r="ADA229" s="3"/>
      <c r="ADB229" s="3"/>
      <c r="ADC229" s="3"/>
      <c r="ADD229" s="3"/>
      <c r="ADE229" s="3"/>
      <c r="ADF229" s="3"/>
      <c r="ADG229" s="3"/>
      <c r="ADH229" s="3"/>
      <c r="ADI229" s="3"/>
      <c r="ADJ229" s="3"/>
      <c r="ADK229" s="3"/>
      <c r="ADL229" s="3"/>
      <c r="ADM229" s="3"/>
      <c r="ADN229" s="3"/>
      <c r="ADO229" s="3"/>
      <c r="ADP229" s="3"/>
      <c r="ADQ229" s="3"/>
      <c r="ADR229" s="3"/>
      <c r="ADS229" s="3"/>
      <c r="ADT229" s="3"/>
      <c r="ADU229" s="3"/>
      <c r="ADV229" s="3"/>
      <c r="ADW229" s="3"/>
      <c r="ADX229" s="3"/>
      <c r="ADY229" s="3"/>
      <c r="ADZ229" s="3"/>
      <c r="AEA229" s="3"/>
      <c r="AEB229" s="3"/>
      <c r="AEC229" s="3"/>
      <c r="AED229" s="3"/>
      <c r="AEE229" s="3"/>
      <c r="AEF229" s="3"/>
      <c r="AEG229" s="3"/>
      <c r="AEH229" s="3"/>
      <c r="AEI229" s="3"/>
      <c r="AEJ229" s="3"/>
      <c r="AEK229" s="3"/>
      <c r="AEL229" s="3"/>
      <c r="AEM229" s="3"/>
      <c r="AEN229" s="3"/>
      <c r="AEO229" s="3"/>
      <c r="AEP229" s="3"/>
      <c r="AEQ229" s="3"/>
      <c r="AER229" s="3"/>
      <c r="AES229" s="3"/>
      <c r="AET229" s="3"/>
      <c r="AEU229" s="3"/>
      <c r="AEV229" s="3"/>
      <c r="AEW229" s="3"/>
      <c r="AEX229" s="3"/>
      <c r="AEY229" s="3"/>
      <c r="AEZ229" s="3"/>
      <c r="AFA229" s="3"/>
      <c r="AFB229" s="3"/>
      <c r="AFC229" s="3"/>
      <c r="AFD229" s="3"/>
      <c r="AFE229" s="3"/>
      <c r="AFF229" s="3"/>
      <c r="AFG229" s="3"/>
      <c r="AFH229" s="3"/>
      <c r="AFI229" s="3"/>
      <c r="AFJ229" s="3"/>
      <c r="AFK229" s="3"/>
      <c r="AFL229" s="3"/>
      <c r="AFM229" s="3"/>
      <c r="AFN229" s="3"/>
      <c r="AFO229" s="3"/>
      <c r="AFP229" s="3"/>
      <c r="AFQ229" s="3"/>
      <c r="AFR229" s="3"/>
      <c r="AFS229" s="3"/>
      <c r="AFT229" s="3"/>
      <c r="AFU229" s="3"/>
      <c r="AFV229" s="3"/>
      <c r="AFW229" s="3"/>
      <c r="AFX229" s="3"/>
      <c r="AFY229" s="3"/>
      <c r="AFZ229" s="3"/>
      <c r="AGA229" s="3"/>
      <c r="AGB229" s="3"/>
      <c r="AGC229" s="3"/>
      <c r="AGD229" s="3"/>
      <c r="AGE229" s="3"/>
      <c r="AGF229" s="3"/>
      <c r="AGG229" s="3"/>
      <c r="AGH229" s="3"/>
      <c r="AGI229" s="3"/>
      <c r="AGJ229" s="3"/>
      <c r="AGK229" s="3"/>
      <c r="AGL229" s="3"/>
      <c r="AGM229" s="3"/>
      <c r="AGN229" s="3"/>
      <c r="AGO229" s="3"/>
      <c r="AGP229" s="3"/>
      <c r="AGQ229" s="3"/>
      <c r="AGR229" s="3"/>
      <c r="AGS229" s="3"/>
      <c r="AGT229" s="3"/>
      <c r="AGU229" s="3"/>
      <c r="AGV229" s="3"/>
      <c r="AGW229" s="3"/>
      <c r="AGX229" s="3"/>
      <c r="AGY229" s="3"/>
      <c r="AGZ229" s="3"/>
      <c r="AHA229" s="3"/>
      <c r="AHB229" s="3"/>
      <c r="AHC229" s="3"/>
      <c r="AHD229" s="3"/>
      <c r="AHE229" s="3"/>
      <c r="AHF229" s="3"/>
      <c r="AHG229" s="3"/>
      <c r="AHH229" s="3"/>
      <c r="AHI229" s="3"/>
      <c r="AHJ229" s="3"/>
      <c r="AHK229" s="3"/>
      <c r="AHL229" s="3"/>
      <c r="AHM229" s="3"/>
      <c r="AHN229" s="3"/>
      <c r="AHO229" s="3"/>
      <c r="AHP229" s="3"/>
      <c r="AHQ229" s="3"/>
      <c r="AHR229" s="3"/>
      <c r="AHS229" s="3"/>
      <c r="AHT229" s="3"/>
      <c r="AHU229" s="3"/>
      <c r="AHV229" s="3"/>
      <c r="AHW229" s="3"/>
      <c r="AHX229" s="3"/>
      <c r="AHY229" s="3"/>
      <c r="AHZ229" s="3"/>
      <c r="AIA229" s="3"/>
      <c r="AIB229" s="3"/>
      <c r="AIC229" s="3"/>
      <c r="AID229" s="3"/>
      <c r="AIE229" s="3"/>
      <c r="AIF229" s="3"/>
      <c r="AIG229" s="3"/>
      <c r="AIH229" s="3"/>
      <c r="AII229" s="3"/>
      <c r="AIJ229" s="3"/>
      <c r="AIK229" s="3"/>
      <c r="AIL229" s="3"/>
      <c r="AIM229" s="3"/>
      <c r="AIN229" s="3"/>
      <c r="AIO229" s="3"/>
      <c r="AIP229" s="3"/>
      <c r="AIQ229" s="3"/>
      <c r="AIR229" s="3"/>
      <c r="AIS229" s="3"/>
      <c r="AIT229" s="3"/>
      <c r="AIU229" s="3"/>
      <c r="AIV229" s="3"/>
      <c r="AIW229" s="3"/>
      <c r="AIX229" s="3"/>
      <c r="AIY229" s="3"/>
      <c r="AIZ229" s="3"/>
      <c r="AJA229" s="3"/>
      <c r="AJB229" s="3"/>
      <c r="AJC229" s="3"/>
      <c r="AJD229" s="3"/>
      <c r="AJE229" s="3"/>
      <c r="AJF229" s="3"/>
      <c r="AJG229" s="3"/>
      <c r="AJH229" s="3"/>
      <c r="AJI229" s="3"/>
      <c r="AJJ229" s="3"/>
      <c r="AJK229" s="3"/>
      <c r="AJL229" s="3"/>
      <c r="AJM229" s="3"/>
      <c r="AJN229" s="3"/>
      <c r="AJO229" s="3"/>
      <c r="AJP229" s="3"/>
      <c r="AJQ229" s="3"/>
      <c r="AJR229" s="3"/>
      <c r="AJS229" s="3"/>
      <c r="AJT229" s="3"/>
      <c r="AJU229" s="3"/>
      <c r="AJV229" s="3"/>
      <c r="AJW229" s="3"/>
      <c r="AJX229" s="3"/>
      <c r="AJY229" s="3"/>
      <c r="AJZ229" s="3"/>
      <c r="AKA229" s="3"/>
      <c r="AKB229" s="3"/>
      <c r="AKC229" s="3"/>
      <c r="AKD229" s="3"/>
      <c r="AKE229" s="3"/>
      <c r="AKF229" s="3"/>
      <c r="AKG229" s="3"/>
      <c r="AKH229" s="3"/>
      <c r="AKI229" s="3"/>
      <c r="AKJ229" s="3"/>
      <c r="AKK229" s="3"/>
      <c r="AKL229" s="3"/>
      <c r="AKM229" s="3"/>
      <c r="AKN229" s="3"/>
      <c r="AKO229" s="3"/>
      <c r="AKP229" s="3"/>
      <c r="AKQ229" s="3"/>
      <c r="AKR229" s="3"/>
      <c r="AKS229" s="3"/>
      <c r="AKT229" s="3"/>
      <c r="AKU229" s="3"/>
      <c r="AKV229" s="3"/>
      <c r="AKW229" s="3"/>
      <c r="AKX229" s="3"/>
      <c r="AKY229" s="3"/>
      <c r="AKZ229" s="3"/>
      <c r="ALA229" s="3"/>
      <c r="ALB229" s="3"/>
      <c r="ALC229" s="3"/>
      <c r="ALD229" s="3"/>
      <c r="ALE229" s="3"/>
      <c r="ALF229" s="3"/>
      <c r="ALG229" s="3"/>
      <c r="ALH229" s="3"/>
      <c r="ALI229" s="3"/>
      <c r="ALJ229" s="3"/>
      <c r="ALK229" s="3"/>
      <c r="ALL229" s="3"/>
      <c r="ALM229" s="3"/>
      <c r="ALN229" s="3"/>
      <c r="ALO229" s="3"/>
      <c r="ALP229" s="3"/>
      <c r="ALQ229" s="3"/>
      <c r="ALR229" s="3"/>
      <c r="ALS229" s="3"/>
      <c r="ALT229" s="3"/>
      <c r="ALU229" s="3"/>
      <c r="ALV229" s="3"/>
      <c r="ALW229" s="3"/>
      <c r="ALX229" s="3"/>
      <c r="ALY229" s="3"/>
      <c r="ALZ229" s="3"/>
      <c r="AMA229" s="3"/>
      <c r="AMB229" s="3"/>
      <c r="AMC229" s="3"/>
      <c r="AMD229" s="3"/>
      <c r="AME229" s="3"/>
      <c r="AMF229" s="3"/>
      <c r="AMG229" s="3"/>
      <c r="AMH229" s="3"/>
      <c r="AMI229" s="3"/>
      <c r="AMJ229" s="3"/>
      <c r="AMK229" s="3"/>
      <c r="AML229" s="3"/>
      <c r="AMM229" s="3"/>
      <c r="AMN229" s="3"/>
      <c r="AMO229" s="3"/>
      <c r="AMP229" s="3"/>
      <c r="AMQ229" s="3"/>
      <c r="AMR229" s="3"/>
      <c r="AMS229" s="3"/>
      <c r="AMT229" s="3"/>
      <c r="AMU229" s="3"/>
      <c r="AMV229" s="3"/>
      <c r="AMW229" s="3"/>
      <c r="AMX229" s="3"/>
      <c r="AMY229" s="3"/>
      <c r="AMZ229" s="3"/>
      <c r="ANA229" s="3"/>
      <c r="ANB229" s="3"/>
      <c r="ANC229" s="3"/>
      <c r="AND229" s="3"/>
      <c r="ANE229" s="3"/>
      <c r="ANF229" s="3"/>
      <c r="ANG229" s="3"/>
      <c r="ANH229" s="3"/>
      <c r="ANI229" s="3"/>
      <c r="ANJ229" s="3"/>
      <c r="ANK229" s="3"/>
      <c r="ANL229" s="3"/>
      <c r="ANM229" s="3"/>
      <c r="ANN229" s="3"/>
      <c r="ANO229" s="3"/>
      <c r="ANP229" s="3"/>
      <c r="ANQ229" s="3"/>
      <c r="ANR229" s="3"/>
      <c r="ANS229" s="3"/>
      <c r="ANT229" s="3"/>
      <c r="ANU229" s="3"/>
      <c r="ANV229" s="3"/>
      <c r="ANW229" s="3"/>
      <c r="ANX229" s="3"/>
      <c r="ANY229" s="3"/>
      <c r="ANZ229" s="3"/>
      <c r="AOA229" s="3"/>
      <c r="AOB229" s="3"/>
      <c r="AOC229" s="3"/>
      <c r="AOD229" s="3"/>
      <c r="AOE229" s="3"/>
      <c r="AOF229" s="3"/>
      <c r="AOG229" s="3"/>
      <c r="AOH229" s="3"/>
      <c r="AOI229" s="3"/>
      <c r="AOJ229" s="3"/>
      <c r="AOK229" s="3"/>
      <c r="AOL229" s="3"/>
      <c r="AOM229" s="3"/>
      <c r="AON229" s="3"/>
      <c r="AOO229" s="3"/>
      <c r="AOP229" s="3"/>
      <c r="AOQ229" s="3"/>
      <c r="AOR229" s="3"/>
      <c r="AOS229" s="3"/>
      <c r="AOT229" s="3"/>
      <c r="AOU229" s="3"/>
      <c r="AOV229" s="3"/>
      <c r="AOW229" s="3"/>
      <c r="AOX229" s="3"/>
      <c r="AOY229" s="3"/>
      <c r="AOZ229" s="3"/>
      <c r="APA229" s="3"/>
      <c r="APB229" s="3"/>
      <c r="APC229" s="3"/>
      <c r="APD229" s="3"/>
      <c r="APE229" s="3"/>
      <c r="APF229" s="3"/>
      <c r="APG229" s="3"/>
      <c r="APH229" s="3"/>
      <c r="API229" s="3"/>
      <c r="APJ229" s="3"/>
      <c r="APK229" s="3"/>
      <c r="APL229" s="3"/>
      <c r="APM229" s="3"/>
      <c r="APN229" s="3"/>
      <c r="APO229" s="3"/>
      <c r="APP229" s="3"/>
      <c r="APQ229" s="3"/>
      <c r="APR229" s="3"/>
      <c r="APS229" s="3"/>
      <c r="APT229" s="3"/>
      <c r="APU229" s="3"/>
      <c r="APV229" s="3"/>
      <c r="APW229" s="3"/>
      <c r="APX229" s="3"/>
      <c r="APY229" s="3"/>
      <c r="APZ229" s="3"/>
      <c r="AQA229" s="3"/>
      <c r="AQB229" s="3"/>
      <c r="AQC229" s="3"/>
      <c r="AQD229" s="3"/>
      <c r="AQE229" s="3"/>
      <c r="AQF229" s="3"/>
      <c r="AQG229" s="3"/>
      <c r="AQH229" s="3"/>
      <c r="AQI229" s="3"/>
      <c r="AQJ229" s="3"/>
      <c r="AQK229" s="3"/>
      <c r="AQL229" s="3"/>
      <c r="AQM229" s="3"/>
      <c r="AQN229" s="3"/>
      <c r="AQO229" s="3"/>
      <c r="AQP229" s="3"/>
      <c r="AQQ229" s="3"/>
      <c r="AQR229" s="3"/>
      <c r="AQS229" s="3"/>
      <c r="AQT229" s="3"/>
      <c r="AQU229" s="3"/>
      <c r="AQV229" s="3"/>
      <c r="AQW229" s="3"/>
      <c r="AQX229" s="3"/>
      <c r="AQY229" s="3"/>
      <c r="AQZ229" s="3"/>
      <c r="ARA229" s="3"/>
      <c r="ARB229" s="3"/>
      <c r="ARC229" s="3"/>
      <c r="ARD229" s="3"/>
      <c r="ARE229" s="3"/>
      <c r="ARF229" s="3"/>
      <c r="ARG229" s="3"/>
      <c r="ARH229" s="3"/>
      <c r="ARI229" s="3"/>
      <c r="ARJ229" s="3"/>
      <c r="ARK229" s="3"/>
      <c r="ARL229" s="3"/>
      <c r="ARM229" s="3"/>
      <c r="ARN229" s="3"/>
      <c r="ARO229" s="3"/>
      <c r="ARP229" s="3"/>
      <c r="ARQ229" s="3"/>
      <c r="ARR229" s="3"/>
      <c r="ARS229" s="3"/>
      <c r="ART229" s="3"/>
      <c r="ARU229" s="3"/>
      <c r="ARV229" s="3"/>
      <c r="ARW229" s="3"/>
      <c r="ARX229" s="3"/>
      <c r="ARY229" s="3"/>
      <c r="ARZ229" s="3"/>
      <c r="ASA229" s="3"/>
      <c r="ASB229" s="3"/>
      <c r="ASC229" s="3"/>
      <c r="ASD229" s="3"/>
      <c r="ASE229" s="3"/>
      <c r="ASF229" s="3"/>
      <c r="ASG229" s="3"/>
      <c r="ASH229" s="3"/>
      <c r="ASI229" s="3"/>
      <c r="ASJ229" s="3"/>
      <c r="ASK229" s="3"/>
      <c r="ASL229" s="3"/>
      <c r="ASM229" s="3"/>
      <c r="ASN229" s="3"/>
      <c r="ASO229" s="3"/>
      <c r="ASP229" s="3"/>
      <c r="ASQ229" s="3"/>
      <c r="ASR229" s="3"/>
      <c r="ASS229" s="3"/>
      <c r="AST229" s="3"/>
      <c r="ASU229" s="3"/>
      <c r="ASV229" s="3"/>
      <c r="ASW229" s="3"/>
      <c r="ASX229" s="3"/>
      <c r="ASY229" s="3"/>
      <c r="ASZ229" s="3"/>
      <c r="ATA229" s="3"/>
      <c r="ATB229" s="3"/>
      <c r="ATC229" s="3"/>
      <c r="ATD229" s="3"/>
      <c r="ATE229" s="3"/>
      <c r="ATF229" s="3"/>
      <c r="ATG229" s="3"/>
      <c r="ATH229" s="3"/>
      <c r="ATI229" s="3"/>
      <c r="ATJ229" s="3"/>
      <c r="ATK229" s="3"/>
      <c r="ATL229" s="3"/>
      <c r="ATM229" s="3"/>
      <c r="ATN229" s="3"/>
      <c r="ATO229" s="3"/>
      <c r="ATP229" s="3"/>
      <c r="ATQ229" s="3"/>
      <c r="ATR229" s="3"/>
      <c r="ATS229" s="3"/>
      <c r="ATT229" s="3"/>
      <c r="ATU229" s="3"/>
      <c r="ATV229" s="3"/>
      <c r="ATW229" s="3"/>
      <c r="ATX229" s="3"/>
      <c r="ATY229" s="3"/>
      <c r="ATZ229" s="3"/>
      <c r="AUA229" s="3"/>
      <c r="AUB229" s="3"/>
      <c r="AUC229" s="3"/>
      <c r="AUD229" s="3"/>
      <c r="AUE229" s="3"/>
      <c r="AUF229" s="3"/>
      <c r="AUG229" s="3"/>
      <c r="AUH229" s="3"/>
      <c r="AUI229" s="3"/>
      <c r="AUJ229" s="3"/>
      <c r="AUK229" s="3"/>
      <c r="AUL229" s="3"/>
      <c r="AUM229" s="3"/>
      <c r="AUN229" s="3"/>
      <c r="AUO229" s="3"/>
      <c r="AUP229" s="3"/>
      <c r="AUQ229" s="3"/>
      <c r="AUR229" s="3"/>
      <c r="AUS229" s="3"/>
      <c r="AUT229" s="3"/>
      <c r="AUU229" s="3"/>
      <c r="AUV229" s="3"/>
      <c r="AUW229" s="3"/>
      <c r="AUX229" s="3"/>
      <c r="AUY229" s="3"/>
      <c r="AUZ229" s="3"/>
      <c r="AVA229" s="3"/>
      <c r="AVB229" s="3"/>
      <c r="AVC229" s="3"/>
      <c r="AVD229" s="3"/>
      <c r="AVE229" s="3"/>
      <c r="AVF229" s="3"/>
      <c r="AVG229" s="3"/>
      <c r="AVH229" s="3"/>
      <c r="AVI229" s="3"/>
      <c r="AVJ229" s="3"/>
      <c r="AVK229" s="3"/>
      <c r="AVL229" s="3"/>
      <c r="AVM229" s="3"/>
      <c r="AVN229" s="3"/>
      <c r="AVO229" s="3"/>
      <c r="AVP229" s="3"/>
      <c r="AVQ229" s="3"/>
      <c r="AVR229" s="3"/>
      <c r="AVS229" s="3"/>
      <c r="AVT229" s="3"/>
      <c r="AVU229" s="3"/>
      <c r="AVV229" s="3"/>
      <c r="AVW229" s="3"/>
      <c r="AVX229" s="3"/>
      <c r="AVY229" s="3"/>
      <c r="AVZ229" s="3"/>
      <c r="AWA229" s="3"/>
      <c r="AWB229" s="3"/>
      <c r="AWC229" s="3"/>
      <c r="AWD229" s="3"/>
      <c r="AWE229" s="3"/>
      <c r="AWF229" s="3"/>
      <c r="AWG229" s="3"/>
      <c r="AWH229" s="3"/>
      <c r="AWI229" s="3"/>
      <c r="AWJ229" s="3"/>
      <c r="AWK229" s="3"/>
      <c r="AWL229" s="3"/>
      <c r="AWM229" s="3"/>
      <c r="AWN229" s="3"/>
      <c r="AWO229" s="3"/>
      <c r="AWP229" s="3"/>
      <c r="AWQ229" s="3"/>
      <c r="AWR229" s="3"/>
      <c r="AWS229" s="3"/>
      <c r="AWT229" s="3"/>
      <c r="AWU229" s="3"/>
      <c r="AWV229" s="3"/>
      <c r="AWW229" s="3"/>
      <c r="AWX229" s="3"/>
      <c r="AWY229" s="3"/>
      <c r="AWZ229" s="3"/>
      <c r="AXA229" s="3"/>
      <c r="AXB229" s="3"/>
      <c r="AXC229" s="3"/>
      <c r="AXD229" s="3"/>
      <c r="AXE229" s="3"/>
      <c r="AXF229" s="3"/>
      <c r="AXG229" s="3"/>
      <c r="AXH229" s="3"/>
      <c r="AXI229" s="3"/>
      <c r="AXJ229" s="3"/>
      <c r="AXK229" s="3"/>
      <c r="AXL229" s="3"/>
      <c r="AXM229" s="3"/>
      <c r="AXN229" s="3"/>
      <c r="AXO229" s="3"/>
      <c r="AXP229" s="3"/>
      <c r="AXQ229" s="3"/>
      <c r="AXR229" s="3"/>
      <c r="AXS229" s="3"/>
      <c r="AXT229" s="3"/>
      <c r="AXU229" s="3"/>
      <c r="AXV229" s="3"/>
      <c r="AXW229" s="3"/>
      <c r="AXX229" s="3"/>
      <c r="AXY229" s="3"/>
      <c r="AXZ229" s="3"/>
      <c r="AYA229" s="3"/>
      <c r="AYB229" s="3"/>
      <c r="AYC229" s="3"/>
      <c r="AYD229" s="3"/>
      <c r="AYE229" s="3"/>
      <c r="AYF229" s="3"/>
      <c r="AYG229" s="3"/>
      <c r="AYH229" s="3"/>
      <c r="AYI229" s="3"/>
      <c r="AYJ229" s="3"/>
      <c r="AYK229" s="3"/>
      <c r="AYL229" s="3"/>
      <c r="AYM229" s="3"/>
      <c r="AYN229" s="3"/>
      <c r="AYO229" s="3"/>
      <c r="AYP229" s="3"/>
      <c r="AYQ229" s="3"/>
      <c r="AYR229" s="3"/>
      <c r="AYS229" s="3"/>
      <c r="AYT229" s="3"/>
      <c r="AYU229" s="3"/>
      <c r="AYV229" s="3"/>
      <c r="AYW229" s="3"/>
      <c r="AYX229" s="3"/>
      <c r="AYY229" s="3"/>
      <c r="AYZ229" s="3"/>
      <c r="AZA229" s="3"/>
      <c r="AZB229" s="3"/>
      <c r="AZC229" s="3"/>
      <c r="AZD229" s="3"/>
      <c r="AZE229" s="3"/>
      <c r="AZF229" s="3"/>
      <c r="AZG229" s="3"/>
      <c r="AZH229" s="3"/>
      <c r="AZI229" s="3"/>
      <c r="AZJ229" s="3"/>
      <c r="AZK229" s="3"/>
      <c r="AZL229" s="3"/>
      <c r="AZM229" s="3"/>
      <c r="AZN229" s="3"/>
      <c r="AZO229" s="3"/>
      <c r="AZP229" s="3"/>
      <c r="AZQ229" s="3"/>
      <c r="AZR229" s="3"/>
      <c r="AZS229" s="3"/>
      <c r="AZT229" s="3"/>
      <c r="AZU229" s="3"/>
      <c r="AZV229" s="3"/>
      <c r="AZW229" s="3"/>
      <c r="AZX229" s="3"/>
      <c r="AZY229" s="3"/>
      <c r="AZZ229" s="3"/>
      <c r="BAA229" s="3"/>
      <c r="BAB229" s="3"/>
      <c r="BAC229" s="3"/>
      <c r="BAD229" s="3"/>
      <c r="BAE229" s="3"/>
      <c r="BAF229" s="3"/>
      <c r="BAG229" s="3"/>
      <c r="BAH229" s="3"/>
      <c r="BAI229" s="3"/>
      <c r="BAJ229" s="3"/>
      <c r="BAK229" s="3"/>
      <c r="BAL229" s="3"/>
      <c r="BAM229" s="3"/>
      <c r="BAN229" s="3"/>
      <c r="BAO229" s="3"/>
      <c r="BAP229" s="3"/>
      <c r="BAQ229" s="3"/>
      <c r="BAR229" s="3"/>
      <c r="BAS229" s="3"/>
      <c r="BAT229" s="3"/>
      <c r="BAU229" s="3"/>
      <c r="BAV229" s="3"/>
      <c r="BAW229" s="3"/>
      <c r="BAX229" s="3"/>
      <c r="BAY229" s="3"/>
      <c r="BAZ229" s="3"/>
      <c r="BBA229" s="3"/>
      <c r="BBB229" s="3"/>
      <c r="BBC229" s="3"/>
      <c r="BBD229" s="3"/>
      <c r="BBE229" s="3"/>
      <c r="BBF229" s="3"/>
      <c r="BBG229" s="3"/>
      <c r="BBH229" s="3"/>
      <c r="BBI229" s="3"/>
      <c r="BBJ229" s="3"/>
      <c r="BBK229" s="3"/>
      <c r="BBL229" s="3"/>
      <c r="BBM229" s="3"/>
      <c r="BBN229" s="3"/>
      <c r="BBO229" s="3"/>
      <c r="BBP229" s="3"/>
      <c r="BBQ229" s="3"/>
      <c r="BBR229" s="3"/>
      <c r="BBS229" s="3"/>
      <c r="BBT229" s="3"/>
      <c r="BBU229" s="3"/>
      <c r="BBV229" s="3"/>
      <c r="BBW229" s="3"/>
      <c r="BBX229" s="3"/>
      <c r="BBY229" s="3"/>
      <c r="BBZ229" s="3"/>
      <c r="BCA229" s="3"/>
      <c r="BCB229" s="3"/>
      <c r="BCC229" s="3"/>
      <c r="BCD229" s="3"/>
      <c r="BCE229" s="3"/>
      <c r="BCF229" s="3"/>
      <c r="BCG229" s="3"/>
      <c r="BCH229" s="3"/>
      <c r="BCI229" s="3"/>
      <c r="BCJ229" s="3"/>
      <c r="BCK229" s="3"/>
      <c r="BCL229" s="3"/>
      <c r="BCM229" s="3"/>
      <c r="BCN229" s="3"/>
      <c r="BCO229" s="3"/>
      <c r="BCP229" s="3"/>
      <c r="BCQ229" s="3"/>
      <c r="BCR229" s="3"/>
      <c r="BCS229" s="3"/>
      <c r="BCT229" s="3"/>
      <c r="BCU229" s="3"/>
      <c r="BCV229" s="3"/>
      <c r="BCW229" s="3"/>
      <c r="BCX229" s="3"/>
      <c r="BCY229" s="3"/>
      <c r="BCZ229" s="3"/>
      <c r="BDA229" s="3"/>
      <c r="BDB229" s="3"/>
      <c r="BDC229" s="3"/>
      <c r="BDD229" s="3"/>
      <c r="BDE229" s="3"/>
      <c r="BDF229" s="3"/>
      <c r="BDG229" s="3"/>
      <c r="BDH229" s="3"/>
      <c r="BDI229" s="3"/>
      <c r="BDJ229" s="3"/>
      <c r="BDK229" s="3"/>
      <c r="BDL229" s="3"/>
      <c r="BDM229" s="3"/>
      <c r="BDN229" s="3"/>
      <c r="BDO229" s="3"/>
      <c r="BDP229" s="3"/>
      <c r="BDQ229" s="3"/>
      <c r="BDR229" s="3"/>
      <c r="BDS229" s="3"/>
      <c r="BDT229" s="3"/>
      <c r="BDU229" s="3"/>
      <c r="BDV229" s="3"/>
      <c r="BDW229" s="3"/>
      <c r="BDX229" s="3"/>
      <c r="BDY229" s="3"/>
      <c r="BDZ229" s="3"/>
      <c r="BEA229" s="3"/>
      <c r="BEB229" s="3"/>
      <c r="BEC229" s="3"/>
      <c r="BED229" s="3"/>
      <c r="BEE229" s="3"/>
      <c r="BEF229" s="3"/>
      <c r="BEG229" s="3"/>
      <c r="BEH229" s="3"/>
      <c r="BEI229" s="3"/>
      <c r="BEJ229" s="3"/>
      <c r="BEK229" s="3"/>
      <c r="BEL229" s="3"/>
      <c r="BEM229" s="3"/>
      <c r="BEN229" s="3"/>
      <c r="BEO229" s="3"/>
      <c r="BEP229" s="3"/>
      <c r="BEQ229" s="3"/>
      <c r="BER229" s="3"/>
      <c r="BES229" s="3"/>
      <c r="BET229" s="3"/>
      <c r="BEU229" s="3"/>
      <c r="BEV229" s="3"/>
      <c r="BEW229" s="3"/>
      <c r="BEX229" s="3"/>
      <c r="BEY229" s="3"/>
      <c r="BEZ229" s="3"/>
      <c r="BFA229" s="3"/>
      <c r="BFB229" s="3"/>
      <c r="BFC229" s="3"/>
      <c r="BFD229" s="3"/>
      <c r="BFE229" s="3"/>
      <c r="BFF229" s="3"/>
      <c r="BFG229" s="3"/>
      <c r="BFH229" s="3"/>
      <c r="BFI229" s="3"/>
      <c r="BFJ229" s="3"/>
      <c r="BFK229" s="3"/>
      <c r="BFL229" s="3"/>
      <c r="BFM229" s="3"/>
      <c r="BFN229" s="3"/>
      <c r="BFO229" s="3"/>
      <c r="BFP229" s="3"/>
      <c r="BFQ229" s="3"/>
      <c r="BFR229" s="3"/>
      <c r="BFS229" s="3"/>
      <c r="BFT229" s="3"/>
      <c r="BFU229" s="3"/>
      <c r="BFV229" s="3"/>
      <c r="BFW229" s="3"/>
      <c r="BFX229" s="3"/>
      <c r="BFY229" s="3"/>
      <c r="BFZ229" s="3"/>
      <c r="BGA229" s="3"/>
      <c r="BGB229" s="3"/>
      <c r="BGC229" s="3"/>
      <c r="BGD229" s="3"/>
      <c r="BGE229" s="3"/>
      <c r="BGF229" s="3"/>
      <c r="BGG229" s="3"/>
      <c r="BGH229" s="3"/>
      <c r="BGI229" s="3"/>
      <c r="BGJ229" s="3"/>
      <c r="BGK229" s="3"/>
      <c r="BGL229" s="3"/>
      <c r="BGM229" s="3"/>
      <c r="BGN229" s="3"/>
      <c r="BGO229" s="3"/>
      <c r="BGP229" s="3"/>
      <c r="BGQ229" s="3"/>
      <c r="BGR229" s="3"/>
      <c r="BGS229" s="3"/>
      <c r="BGT229" s="3"/>
      <c r="BGU229" s="3"/>
      <c r="BGV229" s="3"/>
      <c r="BGW229" s="3"/>
      <c r="BGX229" s="3"/>
      <c r="BGY229" s="3"/>
      <c r="BGZ229" s="3"/>
      <c r="BHA229" s="3"/>
      <c r="BHB229" s="3"/>
      <c r="BHC229" s="3"/>
      <c r="BHD229" s="3"/>
      <c r="BHE229" s="3"/>
      <c r="BHF229" s="3"/>
      <c r="BHG229" s="3"/>
      <c r="BHH229" s="3"/>
      <c r="BHI229" s="3"/>
      <c r="BHJ229" s="3"/>
      <c r="BHK229" s="3"/>
      <c r="BHL229" s="3"/>
      <c r="BHM229" s="3"/>
      <c r="BHN229" s="3"/>
      <c r="BHO229" s="3"/>
      <c r="BHP229" s="3"/>
      <c r="BHQ229" s="3"/>
      <c r="BHR229" s="3"/>
      <c r="BHS229" s="3"/>
      <c r="BHT229" s="3"/>
      <c r="BHU229" s="3"/>
      <c r="BHV229" s="3"/>
      <c r="BHW229" s="3"/>
      <c r="BHX229" s="3"/>
      <c r="BHY229" s="3"/>
      <c r="BHZ229" s="3"/>
      <c r="BIA229" s="3"/>
      <c r="BIB229" s="3"/>
      <c r="BIC229" s="3"/>
      <c r="BID229" s="3"/>
      <c r="BIE229" s="3"/>
      <c r="BIF229" s="3"/>
      <c r="BIG229" s="3"/>
      <c r="BIH229" s="3"/>
      <c r="BII229" s="3"/>
      <c r="BIJ229" s="3"/>
      <c r="BIK229" s="3"/>
      <c r="BIL229" s="3"/>
      <c r="BIM229" s="3"/>
      <c r="BIN229" s="3"/>
      <c r="BIO229" s="3"/>
      <c r="BIP229" s="3"/>
      <c r="BIQ229" s="3"/>
      <c r="BIR229" s="3"/>
      <c r="BIS229" s="3"/>
      <c r="BIT229" s="3"/>
      <c r="BIU229" s="3"/>
      <c r="BIV229" s="3"/>
      <c r="BIW229" s="3"/>
      <c r="BIX229" s="3"/>
      <c r="BIY229" s="3"/>
      <c r="BIZ229" s="3"/>
      <c r="BJA229" s="3"/>
      <c r="BJB229" s="3"/>
      <c r="BJC229" s="3"/>
      <c r="BJD229" s="3"/>
      <c r="BJE229" s="3"/>
      <c r="BJF229" s="3"/>
      <c r="BJG229" s="3"/>
      <c r="BJH229" s="3"/>
      <c r="BJI229" s="3"/>
      <c r="BJJ229" s="3"/>
      <c r="BJK229" s="3"/>
      <c r="BJL229" s="3"/>
      <c r="BJM229" s="3"/>
      <c r="BJN229" s="3"/>
      <c r="BJO229" s="3"/>
      <c r="BJP229" s="3"/>
      <c r="BJQ229" s="3"/>
      <c r="BJR229" s="3"/>
      <c r="BJS229" s="3"/>
      <c r="BJT229" s="3"/>
      <c r="BJU229" s="3"/>
      <c r="BJV229" s="3"/>
      <c r="BJW229" s="3"/>
      <c r="BJX229" s="3"/>
      <c r="BJY229" s="3"/>
      <c r="BJZ229" s="3"/>
      <c r="BKA229" s="3"/>
      <c r="BKB229" s="3"/>
      <c r="BKC229" s="3"/>
      <c r="BKD229" s="3"/>
      <c r="BKE229" s="3"/>
      <c r="BKF229" s="3"/>
      <c r="BKG229" s="3"/>
      <c r="BKH229" s="3"/>
      <c r="BKI229" s="3"/>
      <c r="BKJ229" s="3"/>
      <c r="BKK229" s="3"/>
      <c r="BKL229" s="3"/>
      <c r="BKM229" s="3"/>
      <c r="BKN229" s="3"/>
      <c r="BKO229" s="3"/>
      <c r="BKP229" s="3"/>
      <c r="BKQ229" s="3"/>
      <c r="BKR229" s="3"/>
      <c r="BKS229" s="3"/>
      <c r="BKT229" s="3"/>
      <c r="BKU229" s="3"/>
      <c r="BKV229" s="3"/>
      <c r="BKW229" s="3"/>
      <c r="BKX229" s="3"/>
      <c r="BKY229" s="3"/>
      <c r="BKZ229" s="3"/>
      <c r="BLA229" s="3"/>
      <c r="BLB229" s="3"/>
      <c r="BLC229" s="3"/>
      <c r="BLD229" s="3"/>
      <c r="BLE229" s="3"/>
      <c r="BLF229" s="3"/>
      <c r="BLG229" s="3"/>
      <c r="BLH229" s="3"/>
      <c r="BLI229" s="3"/>
      <c r="BLJ229" s="3"/>
      <c r="BLK229" s="3"/>
      <c r="BLL229" s="3"/>
      <c r="BLM229" s="3"/>
      <c r="BLN229" s="3"/>
      <c r="BLO229" s="3"/>
      <c r="BLP229" s="3"/>
      <c r="BLQ229" s="3"/>
      <c r="BLR229" s="3"/>
      <c r="BLS229" s="3"/>
      <c r="BLT229" s="3"/>
      <c r="BLU229" s="3"/>
      <c r="BLV229" s="3"/>
      <c r="BLW229" s="3"/>
      <c r="BLX229" s="3"/>
      <c r="BLY229" s="3"/>
      <c r="BLZ229" s="3"/>
      <c r="BMA229" s="3"/>
      <c r="BMB229" s="3"/>
      <c r="BMC229" s="3"/>
      <c r="BMD229" s="3"/>
      <c r="BME229" s="3"/>
      <c r="BMF229" s="3"/>
      <c r="BMG229" s="3"/>
      <c r="BMH229" s="3"/>
      <c r="BMI229" s="3"/>
      <c r="BMJ229" s="3"/>
      <c r="BMK229" s="3"/>
      <c r="BML229" s="3"/>
      <c r="BMM229" s="3"/>
      <c r="BMN229" s="3"/>
      <c r="BMO229" s="3"/>
      <c r="BMP229" s="3"/>
      <c r="BMQ229" s="3"/>
      <c r="BMR229" s="3"/>
      <c r="BMS229" s="3"/>
      <c r="BMT229" s="3"/>
      <c r="BMU229" s="3"/>
      <c r="BMV229" s="3"/>
      <c r="BMW229" s="3"/>
      <c r="BMX229" s="3"/>
      <c r="BMY229" s="3"/>
      <c r="BMZ229" s="3"/>
      <c r="BNA229" s="3"/>
      <c r="BNB229" s="3"/>
      <c r="BNC229" s="3"/>
      <c r="BND229" s="3"/>
      <c r="BNE229" s="3"/>
      <c r="BNF229" s="3"/>
      <c r="BNG229" s="3"/>
      <c r="BNH229" s="3"/>
      <c r="BNI229" s="3"/>
      <c r="BNJ229" s="3"/>
      <c r="BNK229" s="3"/>
      <c r="BNL229" s="3"/>
      <c r="BNM229" s="3"/>
      <c r="BNN229" s="3"/>
      <c r="BNO229" s="3"/>
      <c r="BNP229" s="3"/>
      <c r="BNQ229" s="3"/>
      <c r="BNR229" s="3"/>
      <c r="BNS229" s="3"/>
      <c r="BNT229" s="3"/>
      <c r="BNU229" s="3"/>
      <c r="BNV229" s="3"/>
      <c r="BNW229" s="3"/>
      <c r="BNX229" s="3"/>
      <c r="BNY229" s="3"/>
      <c r="BNZ229" s="3"/>
      <c r="BOA229" s="3"/>
      <c r="BOB229" s="3"/>
      <c r="BOC229" s="3"/>
      <c r="BOD229" s="3"/>
      <c r="BOE229" s="3"/>
      <c r="BOF229" s="3"/>
      <c r="BOG229" s="3"/>
      <c r="BOH229" s="3"/>
      <c r="BOI229" s="3"/>
      <c r="BOJ229" s="3"/>
      <c r="BOK229" s="3"/>
      <c r="BOL229" s="3"/>
      <c r="BOM229" s="3"/>
      <c r="BON229" s="3"/>
      <c r="BOO229" s="3"/>
      <c r="BOP229" s="3"/>
      <c r="BOQ229" s="3"/>
      <c r="BOR229" s="3"/>
      <c r="BOS229" s="3"/>
      <c r="BOT229" s="3"/>
      <c r="BOU229" s="3"/>
      <c r="BOV229" s="3"/>
      <c r="BOW229" s="3"/>
      <c r="BOX229" s="3"/>
      <c r="BOY229" s="3"/>
      <c r="BOZ229" s="3"/>
      <c r="BPA229" s="3"/>
      <c r="BPB229" s="3"/>
      <c r="BPC229" s="3"/>
      <c r="BPD229" s="3"/>
      <c r="BPE229" s="3"/>
      <c r="BPF229" s="3"/>
      <c r="BPG229" s="3"/>
      <c r="BPH229" s="3"/>
      <c r="BPI229" s="3"/>
      <c r="BPJ229" s="3"/>
      <c r="BPK229" s="3"/>
      <c r="BPL229" s="3"/>
      <c r="BPM229" s="3"/>
      <c r="BPN229" s="3"/>
      <c r="BPO229" s="3"/>
      <c r="BPP229" s="3"/>
      <c r="BPQ229" s="3"/>
      <c r="BPR229" s="3"/>
      <c r="BPS229" s="3"/>
      <c r="BPT229" s="3"/>
      <c r="BPU229" s="3"/>
      <c r="BPV229" s="3"/>
      <c r="BPW229" s="3"/>
      <c r="BPX229" s="3"/>
      <c r="BPY229" s="3"/>
      <c r="BPZ229" s="3"/>
      <c r="BQA229" s="3"/>
      <c r="BQB229" s="3"/>
      <c r="BQC229" s="3"/>
      <c r="BQD229" s="3"/>
      <c r="BQE229" s="3"/>
      <c r="BQF229" s="3"/>
      <c r="BQG229" s="3"/>
      <c r="BQH229" s="3"/>
      <c r="BQI229" s="3"/>
      <c r="BQJ229" s="3"/>
      <c r="BQK229" s="3"/>
      <c r="BQL229" s="3"/>
      <c r="BQM229" s="3"/>
      <c r="BQN229" s="3"/>
      <c r="BQO229" s="3"/>
      <c r="BQP229" s="3"/>
      <c r="BQQ229" s="3"/>
      <c r="BQR229" s="3"/>
      <c r="BQS229" s="3"/>
      <c r="BQT229" s="3"/>
      <c r="BQU229" s="3"/>
      <c r="BQV229" s="3"/>
      <c r="BQW229" s="3"/>
      <c r="BQX229" s="3"/>
      <c r="BQY229" s="3"/>
      <c r="BQZ229" s="3"/>
      <c r="BRA229" s="3"/>
      <c r="BRB229" s="3"/>
      <c r="BRC229" s="3"/>
      <c r="BRD229" s="3"/>
      <c r="BRE229" s="3"/>
      <c r="BRF229" s="3"/>
      <c r="BRG229" s="3"/>
      <c r="BRH229" s="3"/>
      <c r="BRI229" s="3"/>
      <c r="BRJ229" s="3"/>
      <c r="BRK229" s="3"/>
      <c r="BRL229" s="3"/>
      <c r="BRM229" s="3"/>
      <c r="BRN229" s="3"/>
      <c r="BRO229" s="3"/>
      <c r="BRP229" s="3"/>
      <c r="BRQ229" s="3"/>
      <c r="BRR229" s="3"/>
      <c r="BRS229" s="3"/>
      <c r="BRT229" s="3"/>
      <c r="BRU229" s="3"/>
      <c r="BRV229" s="3"/>
      <c r="BRW229" s="3"/>
      <c r="BRX229" s="3"/>
      <c r="BRY229" s="3"/>
      <c r="BRZ229" s="3"/>
      <c r="BSA229" s="3"/>
      <c r="BSB229" s="3"/>
      <c r="BSC229" s="3"/>
      <c r="BSD229" s="3"/>
      <c r="BSE229" s="3"/>
      <c r="BSF229" s="3"/>
      <c r="BSG229" s="3"/>
      <c r="BSH229" s="3"/>
      <c r="BSI229" s="3"/>
      <c r="BSJ229" s="3"/>
      <c r="BSK229" s="3"/>
      <c r="BSL229" s="3"/>
      <c r="BSM229" s="3"/>
      <c r="BSN229" s="3"/>
      <c r="BSO229" s="3"/>
      <c r="BSP229" s="3"/>
      <c r="BSQ229" s="3"/>
      <c r="BSR229" s="3"/>
      <c r="BSS229" s="3"/>
      <c r="BST229" s="3"/>
      <c r="BSU229" s="3"/>
      <c r="BSV229" s="3"/>
      <c r="BSW229" s="3"/>
      <c r="BSX229" s="3"/>
      <c r="BSY229" s="3"/>
      <c r="BSZ229" s="3"/>
      <c r="BTA229" s="3"/>
      <c r="BTB229" s="3"/>
      <c r="BTC229" s="3"/>
      <c r="BTD229" s="3"/>
      <c r="BTE229" s="3"/>
      <c r="BTF229" s="3"/>
      <c r="BTG229" s="3"/>
      <c r="BTH229" s="3"/>
      <c r="BTI229" s="3"/>
      <c r="BTJ229" s="3"/>
      <c r="BTK229" s="3"/>
      <c r="BTL229" s="3"/>
      <c r="BTM229" s="3"/>
      <c r="BTN229" s="3"/>
      <c r="BTO229" s="3"/>
      <c r="BTP229" s="3"/>
      <c r="BTQ229" s="3"/>
      <c r="BTR229" s="3"/>
      <c r="BTS229" s="3"/>
      <c r="BTT229" s="3"/>
      <c r="BTU229" s="3"/>
      <c r="BTV229" s="3"/>
      <c r="BTW229" s="3"/>
      <c r="BTX229" s="3"/>
      <c r="BTY229" s="3"/>
      <c r="BTZ229" s="3"/>
      <c r="BUA229" s="3"/>
      <c r="BUB229" s="3"/>
      <c r="BUC229" s="3"/>
      <c r="BUD229" s="3"/>
      <c r="BUE229" s="3"/>
      <c r="BUF229" s="3"/>
      <c r="BUG229" s="3"/>
      <c r="BUH229" s="3"/>
      <c r="BUI229" s="3"/>
      <c r="BUJ229" s="3"/>
      <c r="BUK229" s="3"/>
      <c r="BUL229" s="3"/>
      <c r="BUM229" s="3"/>
      <c r="BUN229" s="3"/>
      <c r="BUO229" s="3"/>
      <c r="BUP229" s="3"/>
      <c r="BUQ229" s="3"/>
      <c r="BUR229" s="3"/>
      <c r="BUS229" s="3"/>
      <c r="BUT229" s="3"/>
      <c r="BUU229" s="3"/>
      <c r="BUV229" s="3"/>
      <c r="BUW229" s="3"/>
      <c r="BUX229" s="3"/>
      <c r="BUY229" s="3"/>
      <c r="BUZ229" s="3"/>
      <c r="BVA229" s="3"/>
      <c r="BVB229" s="3"/>
      <c r="BVC229" s="3"/>
      <c r="BVD229" s="3"/>
      <c r="BVE229" s="3"/>
      <c r="BVF229" s="3"/>
      <c r="BVG229" s="3"/>
      <c r="BVH229" s="3"/>
      <c r="BVI229" s="3"/>
      <c r="BVJ229" s="3"/>
      <c r="BVK229" s="3"/>
      <c r="BVL229" s="3"/>
      <c r="BVM229" s="3"/>
      <c r="BVN229" s="3"/>
      <c r="BVO229" s="3"/>
      <c r="BVP229" s="3"/>
      <c r="BVQ229" s="3"/>
      <c r="BVR229" s="3"/>
      <c r="BVS229" s="3"/>
      <c r="BVT229" s="3"/>
      <c r="BVU229" s="3"/>
      <c r="BVV229" s="3"/>
      <c r="BVW229" s="3"/>
      <c r="BVX229" s="3"/>
      <c r="BVY229" s="3"/>
      <c r="BVZ229" s="3"/>
      <c r="BWA229" s="3"/>
      <c r="BWB229" s="3"/>
      <c r="BWC229" s="3"/>
      <c r="BWD229" s="3"/>
      <c r="BWE229" s="3"/>
      <c r="BWF229" s="3"/>
      <c r="BWG229" s="3"/>
      <c r="BWH229" s="3"/>
      <c r="BWI229" s="3"/>
      <c r="BWJ229" s="3"/>
      <c r="BWK229" s="3"/>
      <c r="BWL229" s="3"/>
      <c r="BWM229" s="3"/>
      <c r="BWN229" s="3"/>
      <c r="BWO229" s="3"/>
      <c r="BWP229" s="3"/>
      <c r="BWQ229" s="3"/>
      <c r="BWR229" s="3"/>
      <c r="BWS229" s="3"/>
      <c r="BWT229" s="3"/>
      <c r="BWU229" s="3"/>
      <c r="BWV229" s="3"/>
      <c r="BWW229" s="3"/>
      <c r="BWX229" s="3"/>
      <c r="BWY229" s="3"/>
      <c r="BWZ229" s="3"/>
      <c r="BXA229" s="3"/>
      <c r="BXB229" s="3"/>
      <c r="BXC229" s="3"/>
      <c r="BXD229" s="3"/>
      <c r="BXE229" s="3"/>
      <c r="BXF229" s="3"/>
      <c r="BXG229" s="3"/>
      <c r="BXH229" s="3"/>
      <c r="BXI229" s="3"/>
      <c r="BXJ229" s="3"/>
      <c r="BXK229" s="3"/>
      <c r="BXL229" s="3"/>
      <c r="BXM229" s="3"/>
      <c r="BXN229" s="3"/>
      <c r="BXO229" s="3"/>
      <c r="BXP229" s="3"/>
      <c r="BXQ229" s="3"/>
      <c r="BXR229" s="3"/>
      <c r="BXS229" s="3"/>
      <c r="BXT229" s="3"/>
      <c r="BXU229" s="3"/>
      <c r="BXV229" s="3"/>
      <c r="BXW229" s="3"/>
      <c r="BXX229" s="3"/>
      <c r="BXY229" s="3"/>
      <c r="BXZ229" s="3"/>
      <c r="BYA229" s="3"/>
      <c r="BYB229" s="3"/>
      <c r="BYC229" s="3"/>
      <c r="BYD229" s="3"/>
      <c r="BYE229" s="3"/>
      <c r="BYF229" s="3"/>
      <c r="BYG229" s="3"/>
      <c r="BYH229" s="3"/>
      <c r="BYI229" s="3"/>
      <c r="BYJ229" s="3"/>
      <c r="BYK229" s="3"/>
      <c r="BYL229" s="3"/>
      <c r="BYM229" s="3"/>
      <c r="BYN229" s="3"/>
      <c r="BYO229" s="3"/>
      <c r="BYP229" s="3"/>
      <c r="BYQ229" s="3"/>
      <c r="BYR229" s="3"/>
      <c r="BYS229" s="3"/>
      <c r="BYT229" s="3"/>
      <c r="BYU229" s="3"/>
      <c r="BYV229" s="3"/>
      <c r="BYW229" s="3"/>
      <c r="BYX229" s="3"/>
      <c r="BYY229" s="3"/>
      <c r="BYZ229" s="3"/>
      <c r="BZA229" s="3"/>
      <c r="BZB229" s="3"/>
      <c r="BZC229" s="3"/>
      <c r="BZD229" s="3"/>
      <c r="BZE229" s="3"/>
      <c r="BZF229" s="3"/>
      <c r="BZG229" s="3"/>
      <c r="BZH229" s="3"/>
      <c r="BZI229" s="3"/>
      <c r="BZJ229" s="3"/>
      <c r="BZK229" s="3"/>
      <c r="BZL229" s="3"/>
      <c r="BZM229" s="3"/>
      <c r="BZN229" s="3"/>
      <c r="BZO229" s="3"/>
      <c r="BZP229" s="3"/>
      <c r="BZQ229" s="3"/>
      <c r="BZR229" s="3"/>
      <c r="BZS229" s="3"/>
      <c r="BZT229" s="3"/>
      <c r="BZU229" s="3"/>
      <c r="BZV229" s="3"/>
      <c r="BZW229" s="3"/>
      <c r="BZX229" s="3"/>
      <c r="BZY229" s="3"/>
      <c r="BZZ229" s="3"/>
      <c r="CAA229" s="3"/>
      <c r="CAB229" s="3"/>
      <c r="CAC229" s="3"/>
      <c r="CAD229" s="3"/>
      <c r="CAE229" s="3"/>
      <c r="CAF229" s="3"/>
      <c r="CAG229" s="3"/>
      <c r="CAH229" s="3"/>
      <c r="CAI229" s="3"/>
      <c r="CAJ229" s="3"/>
      <c r="CAK229" s="3"/>
      <c r="CAL229" s="3"/>
      <c r="CAM229" s="3"/>
      <c r="CAN229" s="3"/>
      <c r="CAO229" s="3"/>
      <c r="CAP229" s="3"/>
      <c r="CAQ229" s="3"/>
      <c r="CAR229" s="3"/>
      <c r="CAS229" s="3"/>
      <c r="CAT229" s="3"/>
      <c r="CAU229" s="3"/>
      <c r="CAV229" s="3"/>
      <c r="CAW229" s="3"/>
      <c r="CAX229" s="3"/>
      <c r="CAY229" s="3"/>
      <c r="CAZ229" s="3"/>
      <c r="CBA229" s="3"/>
      <c r="CBB229" s="3"/>
      <c r="CBC229" s="3"/>
      <c r="CBD229" s="3"/>
      <c r="CBE229" s="3"/>
      <c r="CBF229" s="3"/>
      <c r="CBG229" s="3"/>
      <c r="CBH229" s="3"/>
      <c r="CBI229" s="3"/>
      <c r="CBJ229" s="3"/>
      <c r="CBK229" s="3"/>
      <c r="CBL229" s="3"/>
      <c r="CBM229" s="3"/>
      <c r="CBN229" s="3"/>
      <c r="CBO229" s="3"/>
      <c r="CBP229" s="3"/>
      <c r="CBQ229" s="3"/>
      <c r="CBR229" s="3"/>
      <c r="CBS229" s="3"/>
      <c r="CBT229" s="3"/>
      <c r="CBU229" s="3"/>
      <c r="CBV229" s="3"/>
      <c r="CBW229" s="3"/>
      <c r="CBX229" s="3"/>
      <c r="CBY229" s="3"/>
      <c r="CBZ229" s="3"/>
      <c r="CCA229" s="3"/>
      <c r="CCB229" s="3"/>
      <c r="CCC229" s="3"/>
      <c r="CCD229" s="3"/>
      <c r="CCE229" s="3"/>
      <c r="CCF229" s="3"/>
      <c r="CCG229" s="3"/>
      <c r="CCH229" s="3"/>
      <c r="CCI229" s="3"/>
      <c r="CCJ229" s="3"/>
      <c r="CCK229" s="3"/>
      <c r="CCL229" s="3"/>
      <c r="CCM229" s="3"/>
      <c r="CCN229" s="3"/>
      <c r="CCO229" s="3"/>
      <c r="CCP229" s="3"/>
      <c r="CCQ229" s="3"/>
      <c r="CCR229" s="3"/>
      <c r="CCS229" s="3"/>
      <c r="CCT229" s="3"/>
      <c r="CCU229" s="3"/>
      <c r="CCV229" s="3"/>
      <c r="CCW229" s="3"/>
      <c r="CCX229" s="3"/>
      <c r="CCY229" s="3"/>
      <c r="CCZ229" s="3"/>
      <c r="CDA229" s="3"/>
      <c r="CDB229" s="3"/>
      <c r="CDC229" s="3"/>
      <c r="CDD229" s="3"/>
      <c r="CDE229" s="3"/>
      <c r="CDF229" s="3"/>
      <c r="CDG229" s="3"/>
      <c r="CDH229" s="3"/>
      <c r="CDI229" s="3"/>
      <c r="CDJ229" s="3"/>
      <c r="CDK229" s="3"/>
      <c r="CDL229" s="3"/>
      <c r="CDM229" s="3"/>
      <c r="CDN229" s="3"/>
      <c r="CDO229" s="3"/>
      <c r="CDP229" s="3"/>
      <c r="CDQ229" s="3"/>
      <c r="CDR229" s="3"/>
      <c r="CDS229" s="3"/>
      <c r="CDT229" s="3"/>
      <c r="CDU229" s="3"/>
      <c r="CDV229" s="3"/>
      <c r="CDW229" s="3"/>
      <c r="CDX229" s="3"/>
      <c r="CDY229" s="3"/>
      <c r="CDZ229" s="3"/>
      <c r="CEA229" s="3"/>
      <c r="CEB229" s="3"/>
      <c r="CEC229" s="3"/>
      <c r="CED229" s="3"/>
      <c r="CEE229" s="3"/>
      <c r="CEF229" s="3"/>
      <c r="CEG229" s="3"/>
      <c r="CEH229" s="3"/>
      <c r="CEI229" s="3"/>
      <c r="CEJ229" s="3"/>
      <c r="CEK229" s="3"/>
      <c r="CEL229" s="3"/>
      <c r="CEM229" s="3"/>
      <c r="CEN229" s="3"/>
      <c r="CEO229" s="3"/>
      <c r="CEP229" s="3"/>
      <c r="CEQ229" s="3"/>
      <c r="CER229" s="3"/>
      <c r="CES229" s="3"/>
      <c r="CET229" s="3"/>
      <c r="CEU229" s="3"/>
      <c r="CEV229" s="3"/>
      <c r="CEW229" s="3"/>
      <c r="CEX229" s="3"/>
      <c r="CEY229" s="3"/>
      <c r="CEZ229" s="3"/>
      <c r="CFA229" s="3"/>
      <c r="CFB229" s="3"/>
      <c r="CFC229" s="3"/>
      <c r="CFD229" s="3"/>
      <c r="CFE229" s="3"/>
      <c r="CFF229" s="3"/>
      <c r="CFG229" s="3"/>
      <c r="CFH229" s="3"/>
      <c r="CFI229" s="3"/>
      <c r="CFJ229" s="3"/>
      <c r="CFK229" s="3"/>
      <c r="CFL229" s="3"/>
      <c r="CFM229" s="3"/>
      <c r="CFN229" s="3"/>
      <c r="CFO229" s="3"/>
      <c r="CFP229" s="3"/>
      <c r="CFQ229" s="3"/>
      <c r="CFR229" s="3"/>
      <c r="CFS229" s="3"/>
      <c r="CFT229" s="3"/>
      <c r="CFU229" s="3"/>
      <c r="CFV229" s="3"/>
      <c r="CFW229" s="3"/>
      <c r="CFX229" s="3"/>
      <c r="CFY229" s="3"/>
      <c r="CFZ229" s="3"/>
      <c r="CGA229" s="3"/>
      <c r="CGB229" s="3"/>
      <c r="CGC229" s="3"/>
      <c r="CGD229" s="3"/>
      <c r="CGE229" s="3"/>
      <c r="CGF229" s="3"/>
      <c r="CGG229" s="3"/>
      <c r="CGH229" s="3"/>
      <c r="CGI229" s="3"/>
      <c r="CGJ229" s="3"/>
      <c r="CGK229" s="3"/>
      <c r="CGL229" s="3"/>
      <c r="CGM229" s="3"/>
      <c r="CGN229" s="3"/>
      <c r="CGO229" s="3"/>
      <c r="CGP229" s="3"/>
      <c r="CGQ229" s="3"/>
      <c r="CGR229" s="3"/>
      <c r="CGS229" s="3"/>
      <c r="CGT229" s="3"/>
      <c r="CGU229" s="3"/>
      <c r="CGV229" s="3"/>
      <c r="CGW229" s="3"/>
      <c r="CGX229" s="3"/>
      <c r="CGY229" s="3"/>
      <c r="CGZ229" s="3"/>
      <c r="CHA229" s="3"/>
      <c r="CHB229" s="3"/>
      <c r="CHC229" s="3"/>
      <c r="CHD229" s="3"/>
      <c r="CHE229" s="3"/>
      <c r="CHF229" s="3"/>
      <c r="CHG229" s="3"/>
      <c r="CHH229" s="3"/>
      <c r="CHI229" s="3"/>
      <c r="CHJ229" s="3"/>
      <c r="CHK229" s="3"/>
      <c r="CHL229" s="3"/>
      <c r="CHM229" s="3"/>
      <c r="CHN229" s="3"/>
      <c r="CHO229" s="3"/>
      <c r="CHP229" s="3"/>
      <c r="CHQ229" s="3"/>
      <c r="CHR229" s="3"/>
      <c r="CHS229" s="3"/>
      <c r="CHT229" s="3"/>
      <c r="CHU229" s="3"/>
      <c r="CHV229" s="3"/>
      <c r="CHW229" s="3"/>
      <c r="CHX229" s="3"/>
      <c r="CHY229" s="3"/>
      <c r="CHZ229" s="3"/>
      <c r="CIA229" s="3"/>
      <c r="CIB229" s="3"/>
      <c r="CIC229" s="3"/>
      <c r="CID229" s="3"/>
      <c r="CIE229" s="3"/>
      <c r="CIF229" s="3"/>
      <c r="CIG229" s="3"/>
      <c r="CIH229" s="3"/>
      <c r="CII229" s="3"/>
      <c r="CIJ229" s="3"/>
      <c r="CIK229" s="3"/>
      <c r="CIL229" s="3"/>
      <c r="CIM229" s="3"/>
      <c r="CIN229" s="3"/>
      <c r="CIO229" s="3"/>
      <c r="CIP229" s="3"/>
      <c r="CIQ229" s="3"/>
      <c r="CIR229" s="3"/>
      <c r="CIS229" s="3"/>
      <c r="CIT229" s="3"/>
      <c r="CIU229" s="3"/>
      <c r="CIV229" s="3"/>
      <c r="CIW229" s="3"/>
      <c r="CIX229" s="3"/>
      <c r="CIY229" s="3"/>
      <c r="CIZ229" s="3"/>
      <c r="CJA229" s="3"/>
      <c r="CJB229" s="3"/>
      <c r="CJC229" s="3"/>
      <c r="CJD229" s="3"/>
      <c r="CJE229" s="3"/>
      <c r="CJF229" s="3"/>
      <c r="CJG229" s="3"/>
      <c r="CJH229" s="3"/>
      <c r="CJI229" s="3"/>
      <c r="CJJ229" s="3"/>
      <c r="CJK229" s="3"/>
      <c r="CJL229" s="3"/>
      <c r="CJM229" s="3"/>
      <c r="CJN229" s="3"/>
      <c r="CJO229" s="3"/>
      <c r="CJP229" s="3"/>
      <c r="CJQ229" s="3"/>
      <c r="CJR229" s="3"/>
      <c r="CJS229" s="3"/>
      <c r="CJT229" s="3"/>
      <c r="CJU229" s="3"/>
      <c r="CJV229" s="3"/>
      <c r="CJW229" s="3"/>
      <c r="CJX229" s="3"/>
      <c r="CJY229" s="3"/>
      <c r="CJZ229" s="3"/>
      <c r="CKA229" s="3"/>
      <c r="CKB229" s="3"/>
      <c r="CKC229" s="3"/>
      <c r="CKD229" s="3"/>
      <c r="CKE229" s="3"/>
      <c r="CKF229" s="3"/>
      <c r="CKG229" s="3"/>
      <c r="CKH229" s="3"/>
      <c r="CKI229" s="3"/>
      <c r="CKJ229" s="3"/>
      <c r="CKK229" s="3"/>
      <c r="CKL229" s="3"/>
      <c r="CKM229" s="3"/>
      <c r="CKN229" s="3"/>
      <c r="CKO229" s="3"/>
      <c r="CKP229" s="3"/>
      <c r="CKQ229" s="3"/>
      <c r="CKR229" s="3"/>
      <c r="CKS229" s="3"/>
      <c r="CKT229" s="3"/>
      <c r="CKU229" s="3"/>
      <c r="CKV229" s="3"/>
      <c r="CKW229" s="3"/>
      <c r="CKX229" s="3"/>
      <c r="CKY229" s="3"/>
      <c r="CKZ229" s="3"/>
      <c r="CLA229" s="3"/>
      <c r="CLB229" s="3"/>
      <c r="CLC229" s="3"/>
      <c r="CLD229" s="3"/>
      <c r="CLE229" s="3"/>
      <c r="CLF229" s="3"/>
      <c r="CLG229" s="3"/>
      <c r="CLH229" s="3"/>
      <c r="CLI229" s="3"/>
      <c r="CLJ229" s="3"/>
      <c r="CLK229" s="3"/>
      <c r="CLL229" s="3"/>
      <c r="CLM229" s="3"/>
      <c r="CLN229" s="3"/>
      <c r="CLO229" s="3"/>
      <c r="CLP229" s="3"/>
      <c r="CLQ229" s="3"/>
      <c r="CLR229" s="3"/>
      <c r="CLS229" s="3"/>
      <c r="CLT229" s="3"/>
      <c r="CLU229" s="3"/>
      <c r="CLV229" s="3"/>
      <c r="CLW229" s="3"/>
      <c r="CLX229" s="3"/>
      <c r="CLY229" s="3"/>
      <c r="CLZ229" s="3"/>
      <c r="CMA229" s="3"/>
      <c r="CMB229" s="3"/>
      <c r="CMC229" s="3"/>
      <c r="CMD229" s="3"/>
      <c r="CME229" s="3"/>
      <c r="CMF229" s="3"/>
      <c r="CMG229" s="3"/>
      <c r="CMH229" s="3"/>
      <c r="CMI229" s="3"/>
      <c r="CMJ229" s="3"/>
      <c r="CMK229" s="3"/>
      <c r="CML229" s="3"/>
      <c r="CMM229" s="3"/>
      <c r="CMN229" s="3"/>
      <c r="CMO229" s="3"/>
      <c r="CMP229" s="3"/>
      <c r="CMQ229" s="3"/>
      <c r="CMR229" s="3"/>
      <c r="CMS229" s="3"/>
      <c r="CMT229" s="3"/>
      <c r="CMU229" s="3"/>
      <c r="CMV229" s="3"/>
      <c r="CMW229" s="3"/>
      <c r="CMX229" s="3"/>
      <c r="CMY229" s="3"/>
      <c r="CMZ229" s="3"/>
      <c r="CNA229" s="3"/>
      <c r="CNB229" s="3"/>
      <c r="CNC229" s="3"/>
      <c r="CND229" s="3"/>
      <c r="CNE229" s="3"/>
      <c r="CNF229" s="3"/>
      <c r="CNG229" s="3"/>
      <c r="CNH229" s="3"/>
      <c r="CNI229" s="3"/>
      <c r="CNJ229" s="3"/>
      <c r="CNK229" s="3"/>
      <c r="CNL229" s="3"/>
      <c r="CNM229" s="3"/>
      <c r="CNN229" s="3"/>
      <c r="CNO229" s="3"/>
      <c r="CNP229" s="3"/>
      <c r="CNQ229" s="3"/>
      <c r="CNR229" s="3"/>
      <c r="CNS229" s="3"/>
      <c r="CNT229" s="3"/>
      <c r="CNU229" s="3"/>
      <c r="CNV229" s="3"/>
      <c r="CNW229" s="3"/>
      <c r="CNX229" s="3"/>
      <c r="CNY229" s="3"/>
      <c r="CNZ229" s="3"/>
      <c r="COA229" s="3"/>
      <c r="COB229" s="3"/>
      <c r="COC229" s="3"/>
      <c r="COD229" s="3"/>
      <c r="COE229" s="3"/>
      <c r="COF229" s="3"/>
      <c r="COG229" s="3"/>
      <c r="COH229" s="3"/>
      <c r="COI229" s="3"/>
      <c r="COJ229" s="3"/>
      <c r="COK229" s="3"/>
      <c r="COL229" s="3"/>
      <c r="COM229" s="3"/>
      <c r="CON229" s="3"/>
      <c r="COO229" s="3"/>
      <c r="COP229" s="3"/>
      <c r="COQ229" s="3"/>
      <c r="COR229" s="3"/>
      <c r="COS229" s="3"/>
      <c r="COT229" s="3"/>
      <c r="COU229" s="3"/>
      <c r="COV229" s="3"/>
      <c r="COW229" s="3"/>
      <c r="COX229" s="3"/>
      <c r="COY229" s="3"/>
      <c r="COZ229" s="3"/>
      <c r="CPA229" s="3"/>
      <c r="CPB229" s="3"/>
      <c r="CPC229" s="3"/>
      <c r="CPD229" s="3"/>
      <c r="CPE229" s="3"/>
      <c r="CPF229" s="3"/>
      <c r="CPG229" s="3"/>
      <c r="CPH229" s="3"/>
      <c r="CPI229" s="3"/>
      <c r="CPJ229" s="3"/>
      <c r="CPK229" s="3"/>
      <c r="CPL229" s="3"/>
      <c r="CPM229" s="3"/>
      <c r="CPN229" s="3"/>
      <c r="CPO229" s="3"/>
      <c r="CPP229" s="3"/>
      <c r="CPQ229" s="3"/>
      <c r="CPR229" s="3"/>
      <c r="CPS229" s="3"/>
      <c r="CPT229" s="3"/>
      <c r="CPU229" s="3"/>
      <c r="CPV229" s="3"/>
      <c r="CPW229" s="3"/>
      <c r="CPX229" s="3"/>
      <c r="CPY229" s="3"/>
      <c r="CPZ229" s="3"/>
      <c r="CQA229" s="3"/>
      <c r="CQB229" s="3"/>
      <c r="CQC229" s="3"/>
      <c r="CQD229" s="3"/>
      <c r="CQE229" s="3"/>
      <c r="CQF229" s="3"/>
      <c r="CQG229" s="3"/>
      <c r="CQH229" s="3"/>
      <c r="CQI229" s="3"/>
      <c r="CQJ229" s="3"/>
      <c r="CQK229" s="3"/>
      <c r="CQL229" s="3"/>
      <c r="CQM229" s="3"/>
      <c r="CQN229" s="3"/>
      <c r="CQO229" s="3"/>
      <c r="CQP229" s="3"/>
      <c r="CQQ229" s="3"/>
      <c r="CQR229" s="3"/>
      <c r="CQS229" s="3"/>
      <c r="CQT229" s="3"/>
      <c r="CQU229" s="3"/>
      <c r="CQV229" s="3"/>
      <c r="CQW229" s="3"/>
      <c r="CQX229" s="3"/>
      <c r="CQY229" s="3"/>
      <c r="CQZ229" s="3"/>
      <c r="CRA229" s="3"/>
      <c r="CRB229" s="3"/>
      <c r="CRC229" s="3"/>
      <c r="CRD229" s="3"/>
      <c r="CRE229" s="3"/>
      <c r="CRF229" s="3"/>
      <c r="CRG229" s="3"/>
      <c r="CRH229" s="3"/>
      <c r="CRI229" s="3"/>
      <c r="CRJ229" s="3"/>
      <c r="CRK229" s="3"/>
      <c r="CRL229" s="3"/>
      <c r="CRM229" s="3"/>
      <c r="CRN229" s="3"/>
      <c r="CRO229" s="3"/>
      <c r="CRP229" s="3"/>
      <c r="CRQ229" s="3"/>
      <c r="CRR229" s="3"/>
      <c r="CRS229" s="3"/>
      <c r="CRT229" s="3"/>
      <c r="CRU229" s="3"/>
      <c r="CRV229" s="3"/>
      <c r="CRW229" s="3"/>
      <c r="CRX229" s="3"/>
      <c r="CRY229" s="3"/>
      <c r="CRZ229" s="3"/>
      <c r="CSA229" s="3"/>
      <c r="CSB229" s="3"/>
      <c r="CSC229" s="3"/>
      <c r="CSD229" s="3"/>
      <c r="CSE229" s="3"/>
      <c r="CSF229" s="3"/>
      <c r="CSG229" s="3"/>
      <c r="CSH229" s="3"/>
      <c r="CSI229" s="3"/>
      <c r="CSJ229" s="3"/>
      <c r="CSK229" s="3"/>
      <c r="CSL229" s="3"/>
      <c r="CSM229" s="3"/>
      <c r="CSN229" s="3"/>
      <c r="CSO229" s="3"/>
      <c r="CSP229" s="3"/>
      <c r="CSQ229" s="3"/>
      <c r="CSR229" s="3"/>
      <c r="CSS229" s="3"/>
      <c r="CST229" s="3"/>
      <c r="CSU229" s="3"/>
      <c r="CSV229" s="3"/>
      <c r="CSW229" s="3"/>
      <c r="CSX229" s="3"/>
      <c r="CSY229" s="3"/>
      <c r="CSZ229" s="3"/>
      <c r="CTA229" s="3"/>
      <c r="CTB229" s="3"/>
      <c r="CTC229" s="3"/>
      <c r="CTD229" s="3"/>
      <c r="CTE229" s="3"/>
      <c r="CTF229" s="3"/>
      <c r="CTG229" s="3"/>
      <c r="CTH229" s="3"/>
      <c r="CTI229" s="3"/>
      <c r="CTJ229" s="3"/>
      <c r="CTK229" s="3"/>
      <c r="CTL229" s="3"/>
      <c r="CTM229" s="3"/>
      <c r="CTN229" s="3"/>
      <c r="CTO229" s="3"/>
      <c r="CTP229" s="3"/>
      <c r="CTQ229" s="3"/>
      <c r="CTR229" s="3"/>
      <c r="CTS229" s="3"/>
      <c r="CTT229" s="3"/>
      <c r="CTU229" s="3"/>
      <c r="CTV229" s="3"/>
      <c r="CTW229" s="3"/>
      <c r="CTX229" s="3"/>
      <c r="CTY229" s="3"/>
      <c r="CTZ229" s="3"/>
      <c r="CUA229" s="3"/>
      <c r="CUB229" s="3"/>
      <c r="CUC229" s="3"/>
      <c r="CUD229" s="3"/>
      <c r="CUE229" s="3"/>
      <c r="CUF229" s="3"/>
      <c r="CUG229" s="3"/>
      <c r="CUH229" s="3"/>
      <c r="CUI229" s="3"/>
      <c r="CUJ229" s="3"/>
      <c r="CUK229" s="3"/>
      <c r="CUL229" s="3"/>
      <c r="CUM229" s="3"/>
      <c r="CUN229" s="3"/>
      <c r="CUO229" s="3"/>
      <c r="CUP229" s="3"/>
      <c r="CUQ229" s="3"/>
      <c r="CUR229" s="3"/>
      <c r="CUS229" s="3"/>
      <c r="CUT229" s="3"/>
      <c r="CUU229" s="3"/>
      <c r="CUV229" s="3"/>
      <c r="CUW229" s="3"/>
      <c r="CUX229" s="3"/>
      <c r="CUY229" s="3"/>
      <c r="CUZ229" s="3"/>
      <c r="CVA229" s="3"/>
      <c r="CVB229" s="3"/>
      <c r="CVC229" s="3"/>
      <c r="CVD229" s="3"/>
      <c r="CVE229" s="3"/>
      <c r="CVF229" s="3"/>
      <c r="CVG229" s="3"/>
      <c r="CVH229" s="3"/>
      <c r="CVI229" s="3"/>
      <c r="CVJ229" s="3"/>
      <c r="CVK229" s="3"/>
      <c r="CVL229" s="3"/>
      <c r="CVM229" s="3"/>
      <c r="CVN229" s="3"/>
      <c r="CVO229" s="3"/>
      <c r="CVP229" s="3"/>
      <c r="CVQ229" s="3"/>
      <c r="CVR229" s="3"/>
      <c r="CVS229" s="3"/>
      <c r="CVT229" s="3"/>
      <c r="CVU229" s="3"/>
      <c r="CVV229" s="3"/>
      <c r="CVW229" s="3"/>
      <c r="CVX229" s="3"/>
      <c r="CVY229" s="3"/>
      <c r="CVZ229" s="3"/>
      <c r="CWA229" s="3"/>
      <c r="CWB229" s="3"/>
      <c r="CWC229" s="3"/>
      <c r="CWD229" s="3"/>
      <c r="CWE229" s="3"/>
      <c r="CWF229" s="3"/>
      <c r="CWG229" s="3"/>
      <c r="CWH229" s="3"/>
      <c r="CWI229" s="3"/>
      <c r="CWJ229" s="3"/>
      <c r="CWK229" s="3"/>
      <c r="CWL229" s="3"/>
      <c r="CWM229" s="3"/>
      <c r="CWN229" s="3"/>
      <c r="CWO229" s="3"/>
      <c r="CWP229" s="3"/>
      <c r="CWQ229" s="3"/>
      <c r="CWR229" s="3"/>
      <c r="CWS229" s="3"/>
      <c r="CWT229" s="3"/>
      <c r="CWU229" s="3"/>
      <c r="CWV229" s="3"/>
      <c r="CWW229" s="3"/>
      <c r="CWX229" s="3"/>
      <c r="CWY229" s="3"/>
      <c r="CWZ229" s="3"/>
      <c r="CXA229" s="3"/>
      <c r="CXB229" s="3"/>
      <c r="CXC229" s="3"/>
      <c r="CXD229" s="3"/>
      <c r="CXE229" s="3"/>
      <c r="CXF229" s="3"/>
      <c r="CXG229" s="3"/>
      <c r="CXH229" s="3"/>
      <c r="CXI229" s="3"/>
      <c r="CXJ229" s="3"/>
      <c r="CXK229" s="3"/>
      <c r="CXL229" s="3"/>
      <c r="CXM229" s="3"/>
      <c r="CXN229" s="3"/>
      <c r="CXO229" s="3"/>
      <c r="CXP229" s="3"/>
      <c r="CXQ229" s="3"/>
      <c r="CXR229" s="3"/>
      <c r="CXS229" s="3"/>
      <c r="CXT229" s="3"/>
      <c r="CXU229" s="3"/>
      <c r="CXV229" s="3"/>
      <c r="CXW229" s="3"/>
      <c r="CXX229" s="3"/>
      <c r="CXY229" s="3"/>
      <c r="CXZ229" s="3"/>
      <c r="CYA229" s="3"/>
      <c r="CYB229" s="3"/>
      <c r="CYC229" s="3"/>
      <c r="CYD229" s="3"/>
      <c r="CYE229" s="3"/>
      <c r="CYF229" s="3"/>
      <c r="CYG229" s="3"/>
      <c r="CYH229" s="3"/>
      <c r="CYI229" s="3"/>
      <c r="CYJ229" s="3"/>
      <c r="CYK229" s="3"/>
      <c r="CYL229" s="3"/>
      <c r="CYM229" s="3"/>
      <c r="CYN229" s="3"/>
      <c r="CYO229" s="3"/>
      <c r="CYP229" s="3"/>
      <c r="CYQ229" s="3"/>
      <c r="CYR229" s="3"/>
      <c r="CYS229" s="3"/>
      <c r="CYT229" s="3"/>
      <c r="CYU229" s="3"/>
      <c r="CYV229" s="3"/>
      <c r="CYW229" s="3"/>
      <c r="CYX229" s="3"/>
      <c r="CYY229" s="3"/>
      <c r="CYZ229" s="3"/>
      <c r="CZA229" s="3"/>
      <c r="CZB229" s="3"/>
      <c r="CZC229" s="3"/>
      <c r="CZD229" s="3"/>
      <c r="CZE229" s="3"/>
      <c r="CZF229" s="3"/>
      <c r="CZG229" s="3"/>
      <c r="CZH229" s="3"/>
      <c r="CZI229" s="3"/>
      <c r="CZJ229" s="3"/>
      <c r="CZK229" s="3"/>
      <c r="CZL229" s="3"/>
      <c r="CZM229" s="3"/>
      <c r="CZN229" s="3"/>
      <c r="CZO229" s="3"/>
      <c r="CZP229" s="3"/>
      <c r="CZQ229" s="3"/>
      <c r="CZR229" s="3"/>
      <c r="CZS229" s="3"/>
      <c r="CZT229" s="3"/>
      <c r="CZU229" s="3"/>
      <c r="CZV229" s="3"/>
      <c r="CZW229" s="3"/>
      <c r="CZX229" s="3"/>
      <c r="CZY229" s="3"/>
      <c r="CZZ229" s="3"/>
      <c r="DAA229" s="3"/>
      <c r="DAB229" s="3"/>
      <c r="DAC229" s="3"/>
      <c r="DAD229" s="3"/>
      <c r="DAE229" s="3"/>
      <c r="DAF229" s="3"/>
      <c r="DAG229" s="3"/>
      <c r="DAH229" s="3"/>
      <c r="DAI229" s="3"/>
      <c r="DAJ229" s="3"/>
      <c r="DAK229" s="3"/>
      <c r="DAL229" s="3"/>
      <c r="DAM229" s="3"/>
      <c r="DAN229" s="3"/>
      <c r="DAO229" s="3"/>
      <c r="DAP229" s="3"/>
      <c r="DAQ229" s="3"/>
      <c r="DAR229" s="3"/>
      <c r="DAS229" s="3"/>
      <c r="DAT229" s="3"/>
      <c r="DAU229" s="3"/>
      <c r="DAV229" s="3"/>
      <c r="DAW229" s="3"/>
      <c r="DAX229" s="3"/>
      <c r="DAY229" s="3"/>
      <c r="DAZ229" s="3"/>
      <c r="DBA229" s="3"/>
      <c r="DBB229" s="3"/>
      <c r="DBC229" s="3"/>
      <c r="DBD229" s="3"/>
      <c r="DBE229" s="3"/>
      <c r="DBF229" s="3"/>
      <c r="DBG229" s="3"/>
      <c r="DBH229" s="3"/>
      <c r="DBI229" s="3"/>
      <c r="DBJ229" s="3"/>
      <c r="DBK229" s="3"/>
      <c r="DBL229" s="3"/>
      <c r="DBM229" s="3"/>
      <c r="DBN229" s="3"/>
      <c r="DBO229" s="3"/>
      <c r="DBP229" s="3"/>
      <c r="DBQ229" s="3"/>
      <c r="DBR229" s="3"/>
      <c r="DBS229" s="3"/>
      <c r="DBT229" s="3"/>
      <c r="DBU229" s="3"/>
      <c r="DBV229" s="3"/>
      <c r="DBW229" s="3"/>
      <c r="DBX229" s="3"/>
      <c r="DBY229" s="3"/>
      <c r="DBZ229" s="3"/>
      <c r="DCA229" s="3"/>
      <c r="DCB229" s="3"/>
      <c r="DCC229" s="3"/>
      <c r="DCD229" s="3"/>
      <c r="DCE229" s="3"/>
      <c r="DCF229" s="3"/>
      <c r="DCG229" s="3"/>
      <c r="DCH229" s="3"/>
      <c r="DCI229" s="3"/>
      <c r="DCJ229" s="3"/>
      <c r="DCK229" s="3"/>
      <c r="DCL229" s="3"/>
      <c r="DCM229" s="3"/>
      <c r="DCN229" s="3"/>
      <c r="DCO229" s="3"/>
      <c r="DCP229" s="3"/>
      <c r="DCQ229" s="3"/>
      <c r="DCR229" s="3"/>
      <c r="DCS229" s="3"/>
      <c r="DCT229" s="3"/>
      <c r="DCU229" s="3"/>
      <c r="DCV229" s="3"/>
      <c r="DCW229" s="3"/>
      <c r="DCX229" s="3"/>
      <c r="DCY229" s="3"/>
      <c r="DCZ229" s="3"/>
      <c r="DDA229" s="3"/>
      <c r="DDB229" s="3"/>
      <c r="DDC229" s="3"/>
      <c r="DDD229" s="3"/>
      <c r="DDE229" s="3"/>
      <c r="DDF229" s="3"/>
      <c r="DDG229" s="3"/>
      <c r="DDH229" s="3"/>
      <c r="DDI229" s="3"/>
      <c r="DDJ229" s="3"/>
      <c r="DDK229" s="3"/>
      <c r="DDL229" s="3"/>
      <c r="DDM229" s="3"/>
      <c r="DDN229" s="3"/>
      <c r="DDO229" s="3"/>
      <c r="DDP229" s="3"/>
      <c r="DDQ229" s="3"/>
      <c r="DDR229" s="3"/>
      <c r="DDS229" s="3"/>
      <c r="DDT229" s="3"/>
      <c r="DDU229" s="3"/>
      <c r="DDV229" s="3"/>
      <c r="DDW229" s="3"/>
      <c r="DDX229" s="3"/>
      <c r="DDY229" s="3"/>
      <c r="DDZ229" s="3"/>
      <c r="DEA229" s="3"/>
      <c r="DEB229" s="3"/>
      <c r="DEC229" s="3"/>
      <c r="DED229" s="3"/>
      <c r="DEE229" s="3"/>
      <c r="DEF229" s="3"/>
      <c r="DEG229" s="3"/>
      <c r="DEH229" s="3"/>
      <c r="DEI229" s="3"/>
      <c r="DEJ229" s="3"/>
      <c r="DEK229" s="3"/>
      <c r="DEL229" s="3"/>
      <c r="DEM229" s="3"/>
      <c r="DEN229" s="3"/>
      <c r="DEO229" s="3"/>
      <c r="DEP229" s="3"/>
      <c r="DEQ229" s="3"/>
      <c r="DER229" s="3"/>
      <c r="DES229" s="3"/>
      <c r="DET229" s="3"/>
      <c r="DEU229" s="3"/>
      <c r="DEV229" s="3"/>
      <c r="DEW229" s="3"/>
      <c r="DEX229" s="3"/>
      <c r="DEY229" s="3"/>
      <c r="DEZ229" s="3"/>
      <c r="DFA229" s="3"/>
      <c r="DFB229" s="3"/>
      <c r="DFC229" s="3"/>
      <c r="DFD229" s="3"/>
      <c r="DFE229" s="3"/>
      <c r="DFF229" s="3"/>
      <c r="DFG229" s="3"/>
      <c r="DFH229" s="3"/>
      <c r="DFI229" s="3"/>
      <c r="DFJ229" s="3"/>
      <c r="DFK229" s="3"/>
      <c r="DFL229" s="3"/>
      <c r="DFM229" s="3"/>
      <c r="DFN229" s="3"/>
      <c r="DFO229" s="3"/>
      <c r="DFP229" s="3"/>
      <c r="DFQ229" s="3"/>
      <c r="DFR229" s="3"/>
      <c r="DFS229" s="3"/>
      <c r="DFT229" s="3"/>
      <c r="DFU229" s="3"/>
      <c r="DFV229" s="3"/>
      <c r="DFW229" s="3"/>
      <c r="DFX229" s="3"/>
      <c r="DFY229" s="3"/>
      <c r="DFZ229" s="3"/>
      <c r="DGA229" s="3"/>
      <c r="DGB229" s="3"/>
      <c r="DGC229" s="3"/>
      <c r="DGD229" s="3"/>
      <c r="DGE229" s="3"/>
      <c r="DGF229" s="3"/>
      <c r="DGG229" s="3"/>
      <c r="DGH229" s="3"/>
      <c r="DGI229" s="3"/>
      <c r="DGJ229" s="3"/>
      <c r="DGK229" s="3"/>
      <c r="DGL229" s="3"/>
      <c r="DGM229" s="3"/>
      <c r="DGN229" s="3"/>
      <c r="DGO229" s="3"/>
      <c r="DGP229" s="3"/>
      <c r="DGQ229" s="3"/>
      <c r="DGR229" s="3"/>
      <c r="DGS229" s="3"/>
      <c r="DGT229" s="3"/>
      <c r="DGU229" s="3"/>
      <c r="DGV229" s="3"/>
      <c r="DGW229" s="3"/>
      <c r="DGX229" s="3"/>
      <c r="DGY229" s="3"/>
      <c r="DGZ229" s="3"/>
      <c r="DHA229" s="3"/>
      <c r="DHB229" s="3"/>
      <c r="DHC229" s="3"/>
      <c r="DHD229" s="3"/>
      <c r="DHE229" s="3"/>
      <c r="DHF229" s="3"/>
      <c r="DHG229" s="3"/>
      <c r="DHH229" s="3"/>
      <c r="DHI229" s="3"/>
      <c r="DHJ229" s="3"/>
      <c r="DHK229" s="3"/>
      <c r="DHL229" s="3"/>
      <c r="DHM229" s="3"/>
      <c r="DHN229" s="3"/>
      <c r="DHO229" s="3"/>
      <c r="DHP229" s="3"/>
      <c r="DHQ229" s="3"/>
      <c r="DHR229" s="3"/>
      <c r="DHS229" s="3"/>
      <c r="DHT229" s="3"/>
      <c r="DHU229" s="3"/>
      <c r="DHV229" s="3"/>
      <c r="DHW229" s="3"/>
      <c r="DHX229" s="3"/>
      <c r="DHY229" s="3"/>
      <c r="DHZ229" s="3"/>
      <c r="DIA229" s="3"/>
      <c r="DIB229" s="3"/>
      <c r="DIC229" s="3"/>
      <c r="DID229" s="3"/>
      <c r="DIE229" s="3"/>
      <c r="DIF229" s="3"/>
      <c r="DIG229" s="3"/>
      <c r="DIH229" s="3"/>
      <c r="DII229" s="3"/>
      <c r="DIJ229" s="3"/>
      <c r="DIK229" s="3"/>
      <c r="DIL229" s="3"/>
      <c r="DIM229" s="3"/>
      <c r="DIN229" s="3"/>
      <c r="DIO229" s="3"/>
      <c r="DIP229" s="3"/>
      <c r="DIQ229" s="3"/>
      <c r="DIR229" s="3"/>
      <c r="DIS229" s="3"/>
      <c r="DIT229" s="3"/>
      <c r="DIU229" s="3"/>
      <c r="DIV229" s="3"/>
      <c r="DIW229" s="3"/>
      <c r="DIX229" s="3"/>
      <c r="DIY229" s="3"/>
      <c r="DIZ229" s="3"/>
      <c r="DJA229" s="3"/>
      <c r="DJB229" s="3"/>
      <c r="DJC229" s="3"/>
      <c r="DJD229" s="3"/>
      <c r="DJE229" s="3"/>
      <c r="DJF229" s="3"/>
      <c r="DJG229" s="3"/>
      <c r="DJH229" s="3"/>
      <c r="DJI229" s="3"/>
      <c r="DJJ229" s="3"/>
      <c r="DJK229" s="3"/>
      <c r="DJL229" s="3"/>
      <c r="DJM229" s="3"/>
      <c r="DJN229" s="3"/>
      <c r="DJO229" s="3"/>
      <c r="DJP229" s="3"/>
      <c r="DJQ229" s="3"/>
      <c r="DJR229" s="3"/>
      <c r="DJS229" s="3"/>
      <c r="DJT229" s="3"/>
      <c r="DJU229" s="3"/>
      <c r="DJV229" s="3"/>
      <c r="DJW229" s="3"/>
      <c r="DJX229" s="3"/>
      <c r="DJY229" s="3"/>
      <c r="DJZ229" s="3"/>
      <c r="DKA229" s="3"/>
      <c r="DKB229" s="3"/>
      <c r="DKC229" s="3"/>
      <c r="DKD229" s="3"/>
      <c r="DKE229" s="3"/>
      <c r="DKF229" s="3"/>
      <c r="DKG229" s="3"/>
      <c r="DKH229" s="3"/>
      <c r="DKI229" s="3"/>
      <c r="DKJ229" s="3"/>
      <c r="DKK229" s="3"/>
      <c r="DKL229" s="3"/>
      <c r="DKM229" s="3"/>
      <c r="DKN229" s="3"/>
      <c r="DKO229" s="3"/>
      <c r="DKP229" s="3"/>
      <c r="DKQ229" s="3"/>
      <c r="DKR229" s="3"/>
      <c r="DKS229" s="3"/>
      <c r="DKT229" s="3"/>
      <c r="DKU229" s="3"/>
      <c r="DKV229" s="3"/>
      <c r="DKW229" s="3"/>
      <c r="DKX229" s="3"/>
      <c r="DKY229" s="3"/>
      <c r="DKZ229" s="3"/>
      <c r="DLA229" s="3"/>
      <c r="DLB229" s="3"/>
      <c r="DLC229" s="3"/>
      <c r="DLD229" s="3"/>
      <c r="DLE229" s="3"/>
      <c r="DLF229" s="3"/>
      <c r="DLG229" s="3"/>
      <c r="DLH229" s="3"/>
      <c r="DLI229" s="3"/>
      <c r="DLJ229" s="3"/>
      <c r="DLK229" s="3"/>
      <c r="DLL229" s="3"/>
      <c r="DLM229" s="3"/>
      <c r="DLN229" s="3"/>
      <c r="DLO229" s="3"/>
      <c r="DLP229" s="3"/>
      <c r="DLQ229" s="3"/>
      <c r="DLR229" s="3"/>
      <c r="DLS229" s="3"/>
      <c r="DLT229" s="3"/>
      <c r="DLU229" s="3"/>
      <c r="DLV229" s="3"/>
      <c r="DLW229" s="3"/>
      <c r="DLX229" s="3"/>
      <c r="DLY229" s="3"/>
      <c r="DLZ229" s="3"/>
      <c r="DMA229" s="3"/>
      <c r="DMB229" s="3"/>
      <c r="DMC229" s="3"/>
      <c r="DMD229" s="3"/>
      <c r="DME229" s="3"/>
      <c r="DMF229" s="3"/>
      <c r="DMG229" s="3"/>
      <c r="DMH229" s="3"/>
      <c r="DMI229" s="3"/>
      <c r="DMJ229" s="3"/>
      <c r="DMK229" s="3"/>
      <c r="DML229" s="3"/>
      <c r="DMM229" s="3"/>
      <c r="DMN229" s="3"/>
      <c r="DMO229" s="3"/>
      <c r="DMP229" s="3"/>
      <c r="DMQ229" s="3"/>
      <c r="DMR229" s="3"/>
      <c r="DMS229" s="3"/>
      <c r="DMT229" s="3"/>
      <c r="DMU229" s="3"/>
      <c r="DMV229" s="3"/>
      <c r="DMW229" s="3"/>
      <c r="DMX229" s="3"/>
      <c r="DMY229" s="3"/>
      <c r="DMZ229" s="3"/>
      <c r="DNA229" s="3"/>
      <c r="DNB229" s="3"/>
      <c r="DNC229" s="3"/>
      <c r="DND229" s="3"/>
      <c r="DNE229" s="3"/>
      <c r="DNF229" s="3"/>
      <c r="DNG229" s="3"/>
      <c r="DNH229" s="3"/>
      <c r="DNI229" s="3"/>
      <c r="DNJ229" s="3"/>
      <c r="DNK229" s="3"/>
      <c r="DNL229" s="3"/>
      <c r="DNM229" s="3"/>
      <c r="DNN229" s="3"/>
      <c r="DNO229" s="3"/>
      <c r="DNP229" s="3"/>
      <c r="DNQ229" s="3"/>
      <c r="DNR229" s="3"/>
      <c r="DNS229" s="3"/>
      <c r="DNT229" s="3"/>
      <c r="DNU229" s="3"/>
      <c r="DNV229" s="3"/>
      <c r="DNW229" s="3"/>
      <c r="DNX229" s="3"/>
      <c r="DNY229" s="3"/>
      <c r="DNZ229" s="3"/>
      <c r="DOA229" s="3"/>
      <c r="DOB229" s="3"/>
      <c r="DOC229" s="3"/>
      <c r="DOD229" s="3"/>
      <c r="DOE229" s="3"/>
      <c r="DOF229" s="3"/>
      <c r="DOG229" s="3"/>
      <c r="DOH229" s="3"/>
      <c r="DOI229" s="3"/>
      <c r="DOJ229" s="3"/>
      <c r="DOK229" s="3"/>
      <c r="DOL229" s="3"/>
      <c r="DOM229" s="3"/>
      <c r="DON229" s="3"/>
      <c r="DOO229" s="3"/>
      <c r="DOP229" s="3"/>
      <c r="DOQ229" s="3"/>
      <c r="DOR229" s="3"/>
      <c r="DOS229" s="3"/>
      <c r="DOT229" s="3"/>
      <c r="DOU229" s="3"/>
      <c r="DOV229" s="3"/>
      <c r="DOW229" s="3"/>
      <c r="DOX229" s="3"/>
      <c r="DOY229" s="3"/>
      <c r="DOZ229" s="3"/>
      <c r="DPA229" s="3"/>
      <c r="DPB229" s="3"/>
      <c r="DPC229" s="3"/>
      <c r="DPD229" s="3"/>
      <c r="DPE229" s="3"/>
      <c r="DPF229" s="3"/>
      <c r="DPG229" s="3"/>
      <c r="DPH229" s="3"/>
      <c r="DPI229" s="3"/>
      <c r="DPJ229" s="3"/>
      <c r="DPK229" s="3"/>
      <c r="DPL229" s="3"/>
      <c r="DPM229" s="3"/>
      <c r="DPN229" s="3"/>
      <c r="DPO229" s="3"/>
      <c r="DPP229" s="3"/>
      <c r="DPQ229" s="3"/>
      <c r="DPR229" s="3"/>
      <c r="DPS229" s="3"/>
      <c r="DPT229" s="3"/>
      <c r="DPU229" s="3"/>
      <c r="DPV229" s="3"/>
      <c r="DPW229" s="3"/>
      <c r="DPX229" s="3"/>
      <c r="DPY229" s="3"/>
      <c r="DPZ229" s="3"/>
      <c r="DQA229" s="3"/>
      <c r="DQB229" s="3"/>
      <c r="DQC229" s="3"/>
      <c r="DQD229" s="3"/>
      <c r="DQE229" s="3"/>
      <c r="DQF229" s="3"/>
      <c r="DQG229" s="3"/>
      <c r="DQH229" s="3"/>
      <c r="DQI229" s="3"/>
      <c r="DQJ229" s="3"/>
      <c r="DQK229" s="3"/>
      <c r="DQL229" s="3"/>
      <c r="DQM229" s="3"/>
      <c r="DQN229" s="3"/>
      <c r="DQO229" s="3"/>
      <c r="DQP229" s="3"/>
      <c r="DQQ229" s="3"/>
      <c r="DQR229" s="3"/>
      <c r="DQS229" s="3"/>
      <c r="DQT229" s="3"/>
      <c r="DQU229" s="3"/>
      <c r="DQV229" s="3"/>
      <c r="DQW229" s="3"/>
      <c r="DQX229" s="3"/>
      <c r="DQY229" s="3"/>
      <c r="DQZ229" s="3"/>
      <c r="DRA229" s="3"/>
      <c r="DRB229" s="3"/>
      <c r="DRC229" s="3"/>
      <c r="DRD229" s="3"/>
      <c r="DRE229" s="3"/>
      <c r="DRF229" s="3"/>
      <c r="DRG229" s="3"/>
      <c r="DRH229" s="3"/>
      <c r="DRI229" s="3"/>
      <c r="DRJ229" s="3"/>
      <c r="DRK229" s="3"/>
      <c r="DRL229" s="3"/>
      <c r="DRM229" s="3"/>
      <c r="DRN229" s="3"/>
      <c r="DRO229" s="3"/>
      <c r="DRP229" s="3"/>
      <c r="DRQ229" s="3"/>
      <c r="DRR229" s="3"/>
      <c r="DRS229" s="3"/>
      <c r="DRT229" s="3"/>
      <c r="DRU229" s="3"/>
      <c r="DRV229" s="3"/>
      <c r="DRW229" s="3"/>
      <c r="DRX229" s="3"/>
      <c r="DRY229" s="3"/>
      <c r="DRZ229" s="3"/>
      <c r="DSA229" s="3"/>
      <c r="DSB229" s="3"/>
      <c r="DSC229" s="3"/>
      <c r="DSD229" s="3"/>
      <c r="DSE229" s="3"/>
      <c r="DSF229" s="3"/>
      <c r="DSG229" s="3"/>
      <c r="DSH229" s="3"/>
      <c r="DSI229" s="3"/>
      <c r="DSJ229" s="3"/>
      <c r="DSK229" s="3"/>
      <c r="DSL229" s="3"/>
      <c r="DSM229" s="3"/>
      <c r="DSN229" s="3"/>
      <c r="DSO229" s="3"/>
      <c r="DSP229" s="3"/>
      <c r="DSQ229" s="3"/>
      <c r="DSR229" s="3"/>
      <c r="DSS229" s="3"/>
      <c r="DST229" s="3"/>
      <c r="DSU229" s="3"/>
      <c r="DSV229" s="3"/>
      <c r="DSW229" s="3"/>
      <c r="DSX229" s="3"/>
      <c r="DSY229" s="3"/>
      <c r="DSZ229" s="3"/>
      <c r="DTA229" s="3"/>
      <c r="DTB229" s="3"/>
      <c r="DTC229" s="3"/>
      <c r="DTD229" s="3"/>
      <c r="DTE229" s="3"/>
      <c r="DTF229" s="3"/>
      <c r="DTG229" s="3"/>
      <c r="DTH229" s="3"/>
      <c r="DTI229" s="3"/>
      <c r="DTJ229" s="3"/>
      <c r="DTK229" s="3"/>
      <c r="DTL229" s="3"/>
      <c r="DTM229" s="3"/>
      <c r="DTN229" s="3"/>
      <c r="DTO229" s="3"/>
      <c r="DTP229" s="3"/>
      <c r="DTQ229" s="3"/>
      <c r="DTR229" s="3"/>
      <c r="DTS229" s="3"/>
      <c r="DTT229" s="3"/>
      <c r="DTU229" s="3"/>
      <c r="DTV229" s="3"/>
      <c r="DTW229" s="3"/>
      <c r="DTX229" s="3"/>
      <c r="DTY229" s="3"/>
      <c r="DTZ229" s="3"/>
      <c r="DUA229" s="3"/>
      <c r="DUB229" s="3"/>
      <c r="DUC229" s="3"/>
      <c r="DUD229" s="3"/>
      <c r="DUE229" s="3"/>
      <c r="DUF229" s="3"/>
      <c r="DUG229" s="3"/>
      <c r="DUH229" s="3"/>
      <c r="DUI229" s="3"/>
      <c r="DUJ229" s="3"/>
      <c r="DUK229" s="3"/>
      <c r="DUL229" s="3"/>
      <c r="DUM229" s="3"/>
      <c r="DUN229" s="3"/>
      <c r="DUO229" s="3"/>
      <c r="DUP229" s="3"/>
      <c r="DUQ229" s="3"/>
      <c r="DUR229" s="3"/>
      <c r="DUS229" s="3"/>
      <c r="DUT229" s="3"/>
      <c r="DUU229" s="3"/>
      <c r="DUV229" s="3"/>
      <c r="DUW229" s="3"/>
      <c r="DUX229" s="3"/>
      <c r="DUY229" s="3"/>
      <c r="DUZ229" s="3"/>
      <c r="DVA229" s="3"/>
      <c r="DVB229" s="3"/>
      <c r="DVC229" s="3"/>
      <c r="DVD229" s="3"/>
      <c r="DVE229" s="3"/>
      <c r="DVF229" s="3"/>
      <c r="DVG229" s="3"/>
      <c r="DVH229" s="3"/>
      <c r="DVI229" s="3"/>
      <c r="DVJ229" s="3"/>
      <c r="DVK229" s="3"/>
      <c r="DVL229" s="3"/>
      <c r="DVM229" s="3"/>
      <c r="DVN229" s="3"/>
      <c r="DVO229" s="3"/>
      <c r="DVP229" s="3"/>
      <c r="DVQ229" s="3"/>
      <c r="DVR229" s="3"/>
      <c r="DVS229" s="3"/>
      <c r="DVT229" s="3"/>
      <c r="DVU229" s="3"/>
      <c r="DVV229" s="3"/>
      <c r="DVW229" s="3"/>
      <c r="DVX229" s="3"/>
      <c r="DVY229" s="3"/>
      <c r="DVZ229" s="3"/>
      <c r="DWA229" s="3"/>
      <c r="DWB229" s="3"/>
      <c r="DWC229" s="3"/>
      <c r="DWD229" s="3"/>
      <c r="DWE229" s="3"/>
      <c r="DWF229" s="3"/>
      <c r="DWG229" s="3"/>
      <c r="DWH229" s="3"/>
      <c r="DWI229" s="3"/>
      <c r="DWJ229" s="3"/>
      <c r="DWK229" s="3"/>
      <c r="DWL229" s="3"/>
      <c r="DWM229" s="3"/>
      <c r="DWN229" s="3"/>
      <c r="DWO229" s="3"/>
      <c r="DWP229" s="3"/>
      <c r="DWQ229" s="3"/>
      <c r="DWR229" s="3"/>
      <c r="DWS229" s="3"/>
      <c r="DWT229" s="3"/>
      <c r="DWU229" s="3"/>
      <c r="DWV229" s="3"/>
      <c r="DWW229" s="3"/>
      <c r="DWX229" s="3"/>
      <c r="DWY229" s="3"/>
      <c r="DWZ229" s="3"/>
      <c r="DXA229" s="3"/>
      <c r="DXB229" s="3"/>
      <c r="DXC229" s="3"/>
      <c r="DXD229" s="3"/>
      <c r="DXE229" s="3"/>
      <c r="DXF229" s="3"/>
      <c r="DXG229" s="3"/>
      <c r="DXH229" s="3"/>
      <c r="DXI229" s="3"/>
      <c r="DXJ229" s="3"/>
      <c r="DXK229" s="3"/>
      <c r="DXL229" s="3"/>
      <c r="DXM229" s="3"/>
      <c r="DXN229" s="3"/>
      <c r="DXO229" s="3"/>
      <c r="DXP229" s="3"/>
      <c r="DXQ229" s="3"/>
      <c r="DXR229" s="3"/>
      <c r="DXS229" s="3"/>
      <c r="DXT229" s="3"/>
      <c r="DXU229" s="3"/>
      <c r="DXV229" s="3"/>
      <c r="DXW229" s="3"/>
      <c r="DXX229" s="3"/>
      <c r="DXY229" s="3"/>
      <c r="DXZ229" s="3"/>
      <c r="DYA229" s="3"/>
      <c r="DYB229" s="3"/>
      <c r="DYC229" s="3"/>
      <c r="DYD229" s="3"/>
      <c r="DYE229" s="3"/>
      <c r="DYF229" s="3"/>
      <c r="DYG229" s="3"/>
      <c r="DYH229" s="3"/>
      <c r="DYI229" s="3"/>
      <c r="DYJ229" s="3"/>
      <c r="DYK229" s="3"/>
      <c r="DYL229" s="3"/>
      <c r="DYM229" s="3"/>
      <c r="DYN229" s="3"/>
      <c r="DYO229" s="3"/>
      <c r="DYP229" s="3"/>
      <c r="DYQ229" s="3"/>
      <c r="DYR229" s="3"/>
      <c r="DYS229" s="3"/>
      <c r="DYT229" s="3"/>
      <c r="DYU229" s="3"/>
      <c r="DYV229" s="3"/>
      <c r="DYW229" s="3"/>
      <c r="DYX229" s="3"/>
      <c r="DYY229" s="3"/>
      <c r="DYZ229" s="3"/>
      <c r="DZA229" s="3"/>
      <c r="DZB229" s="3"/>
      <c r="DZC229" s="3"/>
      <c r="DZD229" s="3"/>
      <c r="DZE229" s="3"/>
      <c r="DZF229" s="3"/>
      <c r="DZG229" s="3"/>
      <c r="DZH229" s="3"/>
      <c r="DZI229" s="3"/>
      <c r="DZJ229" s="3"/>
      <c r="DZK229" s="3"/>
      <c r="DZL229" s="3"/>
      <c r="DZM229" s="3"/>
      <c r="DZN229" s="3"/>
      <c r="DZO229" s="3"/>
      <c r="DZP229" s="3"/>
      <c r="DZQ229" s="3"/>
      <c r="DZR229" s="3"/>
      <c r="DZS229" s="3"/>
      <c r="DZT229" s="3"/>
      <c r="DZU229" s="3"/>
      <c r="DZV229" s="3"/>
      <c r="DZW229" s="3"/>
      <c r="DZX229" s="3"/>
      <c r="DZY229" s="3"/>
      <c r="DZZ229" s="3"/>
      <c r="EAA229" s="3"/>
      <c r="EAB229" s="3"/>
      <c r="EAC229" s="3"/>
      <c r="EAD229" s="3"/>
      <c r="EAE229" s="3"/>
      <c r="EAF229" s="3"/>
      <c r="EAG229" s="3"/>
      <c r="EAH229" s="3"/>
      <c r="EAI229" s="3"/>
      <c r="EAJ229" s="3"/>
      <c r="EAK229" s="3"/>
      <c r="EAL229" s="3"/>
      <c r="EAM229" s="3"/>
      <c r="EAN229" s="3"/>
      <c r="EAO229" s="3"/>
      <c r="EAP229" s="3"/>
      <c r="EAQ229" s="3"/>
      <c r="EAR229" s="3"/>
      <c r="EAS229" s="3"/>
      <c r="EAT229" s="3"/>
      <c r="EAU229" s="3"/>
      <c r="EAV229" s="3"/>
      <c r="EAW229" s="3"/>
      <c r="EAX229" s="3"/>
      <c r="EAY229" s="3"/>
      <c r="EAZ229" s="3"/>
      <c r="EBA229" s="3"/>
      <c r="EBB229" s="3"/>
      <c r="EBC229" s="3"/>
      <c r="EBD229" s="3"/>
      <c r="EBE229" s="3"/>
      <c r="EBF229" s="3"/>
      <c r="EBG229" s="3"/>
      <c r="EBH229" s="3"/>
      <c r="EBI229" s="3"/>
      <c r="EBJ229" s="3"/>
      <c r="EBK229" s="3"/>
      <c r="EBL229" s="3"/>
      <c r="EBM229" s="3"/>
      <c r="EBN229" s="3"/>
      <c r="EBO229" s="3"/>
      <c r="EBP229" s="3"/>
      <c r="EBQ229" s="3"/>
      <c r="EBR229" s="3"/>
      <c r="EBS229" s="3"/>
      <c r="EBT229" s="3"/>
      <c r="EBU229" s="3"/>
      <c r="EBV229" s="3"/>
      <c r="EBW229" s="3"/>
      <c r="EBX229" s="3"/>
      <c r="EBY229" s="3"/>
      <c r="EBZ229" s="3"/>
      <c r="ECA229" s="3"/>
      <c r="ECB229" s="3"/>
      <c r="ECC229" s="3"/>
      <c r="ECD229" s="3"/>
      <c r="ECE229" s="3"/>
      <c r="ECF229" s="3"/>
      <c r="ECG229" s="3"/>
      <c r="ECH229" s="3"/>
      <c r="ECI229" s="3"/>
      <c r="ECJ229" s="3"/>
      <c r="ECK229" s="3"/>
      <c r="ECL229" s="3"/>
      <c r="ECM229" s="3"/>
      <c r="ECN229" s="3"/>
      <c r="ECO229" s="3"/>
      <c r="ECP229" s="3"/>
      <c r="ECQ229" s="3"/>
      <c r="ECR229" s="3"/>
      <c r="ECS229" s="3"/>
      <c r="ECT229" s="3"/>
      <c r="ECU229" s="3"/>
      <c r="ECV229" s="3"/>
      <c r="ECW229" s="3"/>
      <c r="ECX229" s="3"/>
      <c r="ECY229" s="3"/>
      <c r="ECZ229" s="3"/>
      <c r="EDA229" s="3"/>
      <c r="EDB229" s="3"/>
      <c r="EDC229" s="3"/>
      <c r="EDD229" s="3"/>
      <c r="EDE229" s="3"/>
      <c r="EDF229" s="3"/>
      <c r="EDG229" s="3"/>
      <c r="EDH229" s="3"/>
      <c r="EDI229" s="3"/>
      <c r="EDJ229" s="3"/>
      <c r="EDK229" s="3"/>
      <c r="EDL229" s="3"/>
      <c r="EDM229" s="3"/>
      <c r="EDN229" s="3"/>
      <c r="EDO229" s="3"/>
      <c r="EDP229" s="3"/>
      <c r="EDQ229" s="3"/>
      <c r="EDR229" s="3"/>
      <c r="EDS229" s="3"/>
      <c r="EDT229" s="3"/>
      <c r="EDU229" s="3"/>
      <c r="EDV229" s="3"/>
      <c r="EDW229" s="3"/>
      <c r="EDX229" s="3"/>
      <c r="EDY229" s="3"/>
      <c r="EDZ229" s="3"/>
      <c r="EEA229" s="3"/>
      <c r="EEB229" s="3"/>
      <c r="EEC229" s="3"/>
      <c r="EED229" s="3"/>
      <c r="EEE229" s="3"/>
      <c r="EEF229" s="3"/>
      <c r="EEG229" s="3"/>
      <c r="EEH229" s="3"/>
      <c r="EEI229" s="3"/>
      <c r="EEJ229" s="3"/>
      <c r="EEK229" s="3"/>
      <c r="EEL229" s="3"/>
      <c r="EEM229" s="3"/>
      <c r="EEN229" s="3"/>
      <c r="EEO229" s="3"/>
      <c r="EEP229" s="3"/>
      <c r="EEQ229" s="3"/>
      <c r="EER229" s="3"/>
      <c r="EES229" s="3"/>
      <c r="EET229" s="3"/>
      <c r="EEU229" s="3"/>
      <c r="EEV229" s="3"/>
      <c r="EEW229" s="3"/>
      <c r="EEX229" s="3"/>
      <c r="EEY229" s="3"/>
      <c r="EEZ229" s="3"/>
      <c r="EFA229" s="3"/>
      <c r="EFB229" s="3"/>
      <c r="EFC229" s="3"/>
      <c r="EFD229" s="3"/>
      <c r="EFE229" s="3"/>
      <c r="EFF229" s="3"/>
      <c r="EFG229" s="3"/>
      <c r="EFH229" s="3"/>
      <c r="EFI229" s="3"/>
      <c r="EFJ229" s="3"/>
      <c r="EFK229" s="3"/>
      <c r="EFL229" s="3"/>
      <c r="EFM229" s="3"/>
      <c r="EFN229" s="3"/>
      <c r="EFO229" s="3"/>
      <c r="EFP229" s="3"/>
      <c r="EFQ229" s="3"/>
      <c r="EFR229" s="3"/>
      <c r="EFS229" s="3"/>
      <c r="EFT229" s="3"/>
      <c r="EFU229" s="3"/>
      <c r="EFV229" s="3"/>
      <c r="EFW229" s="3"/>
      <c r="EFX229" s="3"/>
      <c r="EFY229" s="3"/>
      <c r="EFZ229" s="3"/>
      <c r="EGA229" s="3"/>
      <c r="EGB229" s="3"/>
      <c r="EGC229" s="3"/>
      <c r="EGD229" s="3"/>
      <c r="EGE229" s="3"/>
      <c r="EGF229" s="3"/>
      <c r="EGG229" s="3"/>
      <c r="EGH229" s="3"/>
      <c r="EGI229" s="3"/>
      <c r="EGJ229" s="3"/>
      <c r="EGK229" s="3"/>
      <c r="EGL229" s="3"/>
      <c r="EGM229" s="3"/>
      <c r="EGN229" s="3"/>
      <c r="EGO229" s="3"/>
      <c r="EGP229" s="3"/>
      <c r="EGQ229" s="3"/>
      <c r="EGR229" s="3"/>
      <c r="EGS229" s="3"/>
      <c r="EGT229" s="3"/>
      <c r="EGU229" s="3"/>
      <c r="EGV229" s="3"/>
      <c r="EGW229" s="3"/>
      <c r="EGX229" s="3"/>
      <c r="EGY229" s="3"/>
      <c r="EGZ229" s="3"/>
      <c r="EHA229" s="3"/>
      <c r="EHB229" s="3"/>
      <c r="EHC229" s="3"/>
      <c r="EHD229" s="3"/>
      <c r="EHE229" s="3"/>
      <c r="EHF229" s="3"/>
      <c r="EHG229" s="3"/>
      <c r="EHH229" s="3"/>
      <c r="EHI229" s="3"/>
      <c r="EHJ229" s="3"/>
      <c r="EHK229" s="3"/>
      <c r="EHL229" s="3"/>
      <c r="EHM229" s="3"/>
      <c r="EHN229" s="3"/>
      <c r="EHO229" s="3"/>
      <c r="EHP229" s="3"/>
      <c r="EHQ229" s="3"/>
      <c r="EHR229" s="3"/>
      <c r="EHS229" s="3"/>
      <c r="EHT229" s="3"/>
      <c r="EHU229" s="3"/>
      <c r="EHV229" s="3"/>
      <c r="EHW229" s="3"/>
      <c r="EHX229" s="3"/>
      <c r="EHY229" s="3"/>
      <c r="EHZ229" s="3"/>
      <c r="EIA229" s="3"/>
      <c r="EIB229" s="3"/>
      <c r="EIC229" s="3"/>
      <c r="EID229" s="3"/>
      <c r="EIE229" s="3"/>
      <c r="EIF229" s="3"/>
      <c r="EIG229" s="3"/>
      <c r="EIH229" s="3"/>
      <c r="EII229" s="3"/>
      <c r="EIJ229" s="3"/>
      <c r="EIK229" s="3"/>
      <c r="EIL229" s="3"/>
      <c r="EIM229" s="3"/>
      <c r="EIN229" s="3"/>
      <c r="EIO229" s="3"/>
      <c r="EIP229" s="3"/>
      <c r="EIQ229" s="3"/>
      <c r="EIR229" s="3"/>
      <c r="EIS229" s="3"/>
      <c r="EIT229" s="3"/>
      <c r="EIU229" s="3"/>
      <c r="EIV229" s="3"/>
      <c r="EIW229" s="3"/>
      <c r="EIX229" s="3"/>
      <c r="EIY229" s="3"/>
      <c r="EIZ229" s="3"/>
      <c r="EJA229" s="3"/>
      <c r="EJB229" s="3"/>
      <c r="EJC229" s="3"/>
      <c r="EJD229" s="3"/>
      <c r="EJE229" s="3"/>
      <c r="EJF229" s="3"/>
      <c r="EJG229" s="3"/>
      <c r="EJH229" s="3"/>
      <c r="EJI229" s="3"/>
      <c r="EJJ229" s="3"/>
      <c r="EJK229" s="3"/>
      <c r="EJL229" s="3"/>
      <c r="EJM229" s="3"/>
      <c r="EJN229" s="3"/>
      <c r="EJO229" s="3"/>
      <c r="EJP229" s="3"/>
      <c r="EJQ229" s="3"/>
      <c r="EJR229" s="3"/>
      <c r="EJS229" s="3"/>
      <c r="EJT229" s="3"/>
      <c r="EJU229" s="3"/>
      <c r="EJV229" s="3"/>
      <c r="EJW229" s="3"/>
      <c r="EJX229" s="3"/>
      <c r="EJY229" s="3"/>
      <c r="EJZ229" s="3"/>
      <c r="EKA229" s="3"/>
      <c r="EKB229" s="3"/>
      <c r="EKC229" s="3"/>
      <c r="EKD229" s="3"/>
      <c r="EKE229" s="3"/>
      <c r="EKF229" s="3"/>
      <c r="EKG229" s="3"/>
      <c r="EKH229" s="3"/>
      <c r="EKI229" s="3"/>
      <c r="EKJ229" s="3"/>
      <c r="EKK229" s="3"/>
      <c r="EKL229" s="3"/>
      <c r="EKM229" s="3"/>
      <c r="EKN229" s="3"/>
      <c r="EKO229" s="3"/>
      <c r="EKP229" s="3"/>
      <c r="EKQ229" s="3"/>
      <c r="EKR229" s="3"/>
      <c r="EKS229" s="3"/>
      <c r="EKT229" s="3"/>
      <c r="EKU229" s="3"/>
      <c r="EKV229" s="3"/>
      <c r="EKW229" s="3"/>
      <c r="EKX229" s="3"/>
      <c r="EKY229" s="3"/>
      <c r="EKZ229" s="3"/>
      <c r="ELA229" s="3"/>
      <c r="ELB229" s="3"/>
      <c r="ELC229" s="3"/>
      <c r="ELD229" s="3"/>
      <c r="ELE229" s="3"/>
      <c r="ELF229" s="3"/>
      <c r="ELG229" s="3"/>
      <c r="ELH229" s="3"/>
      <c r="ELI229" s="3"/>
      <c r="ELJ229" s="3"/>
      <c r="ELK229" s="3"/>
      <c r="ELL229" s="3"/>
      <c r="ELM229" s="3"/>
      <c r="ELN229" s="3"/>
      <c r="ELO229" s="3"/>
      <c r="ELP229" s="3"/>
      <c r="ELQ229" s="3"/>
      <c r="ELR229" s="3"/>
      <c r="ELS229" s="3"/>
      <c r="ELT229" s="3"/>
      <c r="ELU229" s="3"/>
      <c r="ELV229" s="3"/>
      <c r="ELW229" s="3"/>
      <c r="ELX229" s="3"/>
      <c r="ELY229" s="3"/>
      <c r="ELZ229" s="3"/>
      <c r="EMA229" s="3"/>
      <c r="EMB229" s="3"/>
      <c r="EMC229" s="3"/>
      <c r="EMD229" s="3"/>
      <c r="EME229" s="3"/>
      <c r="EMF229" s="3"/>
      <c r="EMG229" s="3"/>
      <c r="EMH229" s="3"/>
      <c r="EMI229" s="3"/>
      <c r="EMJ229" s="3"/>
      <c r="EMK229" s="3"/>
      <c r="EML229" s="3"/>
      <c r="EMM229" s="3"/>
      <c r="EMN229" s="3"/>
      <c r="EMO229" s="3"/>
      <c r="EMP229" s="3"/>
      <c r="EMQ229" s="3"/>
      <c r="EMR229" s="3"/>
      <c r="EMS229" s="3"/>
      <c r="EMT229" s="3"/>
      <c r="EMU229" s="3"/>
      <c r="EMV229" s="3"/>
      <c r="EMW229" s="3"/>
      <c r="EMX229" s="3"/>
      <c r="EMY229" s="3"/>
      <c r="EMZ229" s="3"/>
      <c r="ENA229" s="3"/>
      <c r="ENB229" s="3"/>
      <c r="ENC229" s="3"/>
      <c r="END229" s="3"/>
      <c r="ENE229" s="3"/>
      <c r="ENF229" s="3"/>
      <c r="ENG229" s="3"/>
      <c r="ENH229" s="3"/>
      <c r="ENI229" s="3"/>
      <c r="ENJ229" s="3"/>
      <c r="ENK229" s="3"/>
      <c r="ENL229" s="3"/>
      <c r="ENM229" s="3"/>
      <c r="ENN229" s="3"/>
      <c r="ENO229" s="3"/>
      <c r="ENP229" s="3"/>
      <c r="ENQ229" s="3"/>
      <c r="ENR229" s="3"/>
      <c r="ENS229" s="3"/>
      <c r="ENT229" s="3"/>
      <c r="ENU229" s="3"/>
      <c r="ENV229" s="3"/>
      <c r="ENW229" s="3"/>
      <c r="ENX229" s="3"/>
      <c r="ENY229" s="3"/>
      <c r="ENZ229" s="3"/>
      <c r="EOA229" s="3"/>
      <c r="EOB229" s="3"/>
      <c r="EOC229" s="3"/>
      <c r="EOD229" s="3"/>
      <c r="EOE229" s="3"/>
      <c r="EOF229" s="3"/>
      <c r="EOG229" s="3"/>
      <c r="EOH229" s="3"/>
      <c r="EOI229" s="3"/>
      <c r="EOJ229" s="3"/>
      <c r="EOK229" s="3"/>
      <c r="EOL229" s="3"/>
      <c r="EOM229" s="3"/>
      <c r="EON229" s="3"/>
      <c r="EOO229" s="3"/>
      <c r="EOP229" s="3"/>
      <c r="EOQ229" s="3"/>
      <c r="EOR229" s="3"/>
      <c r="EOS229" s="3"/>
      <c r="EOT229" s="3"/>
      <c r="EOU229" s="3"/>
      <c r="EOV229" s="3"/>
      <c r="EOW229" s="3"/>
      <c r="EOX229" s="3"/>
      <c r="EOY229" s="3"/>
      <c r="EOZ229" s="3"/>
      <c r="EPA229" s="3"/>
      <c r="EPB229" s="3"/>
      <c r="EPC229" s="3"/>
      <c r="EPD229" s="3"/>
      <c r="EPE229" s="3"/>
      <c r="EPF229" s="3"/>
      <c r="EPG229" s="3"/>
      <c r="EPH229" s="3"/>
      <c r="EPI229" s="3"/>
      <c r="EPJ229" s="3"/>
      <c r="EPK229" s="3"/>
      <c r="EPL229" s="3"/>
      <c r="EPM229" s="3"/>
      <c r="EPN229" s="3"/>
      <c r="EPO229" s="3"/>
      <c r="EPP229" s="3"/>
      <c r="EPQ229" s="3"/>
      <c r="EPR229" s="3"/>
      <c r="EPS229" s="3"/>
      <c r="EPT229" s="3"/>
      <c r="EPU229" s="3"/>
      <c r="EPV229" s="3"/>
      <c r="EPW229" s="3"/>
      <c r="EPX229" s="3"/>
      <c r="EPY229" s="3"/>
      <c r="EPZ229" s="3"/>
      <c r="EQA229" s="3"/>
      <c r="EQB229" s="3"/>
      <c r="EQC229" s="3"/>
      <c r="EQD229" s="3"/>
      <c r="EQE229" s="3"/>
      <c r="EQF229" s="3"/>
      <c r="EQG229" s="3"/>
      <c r="EQH229" s="3"/>
      <c r="EQI229" s="3"/>
      <c r="EQJ229" s="3"/>
      <c r="EQK229" s="3"/>
      <c r="EQL229" s="3"/>
      <c r="EQM229" s="3"/>
      <c r="EQN229" s="3"/>
      <c r="EQO229" s="3"/>
      <c r="EQP229" s="3"/>
      <c r="EQQ229" s="3"/>
      <c r="EQR229" s="3"/>
      <c r="EQS229" s="3"/>
      <c r="EQT229" s="3"/>
      <c r="EQU229" s="3"/>
      <c r="EQV229" s="3"/>
      <c r="EQW229" s="3"/>
      <c r="EQX229" s="3"/>
      <c r="EQY229" s="3"/>
      <c r="EQZ229" s="3"/>
      <c r="ERA229" s="3"/>
      <c r="ERB229" s="3"/>
      <c r="ERC229" s="3"/>
      <c r="ERD229" s="3"/>
      <c r="ERE229" s="3"/>
      <c r="ERF229" s="3"/>
      <c r="ERG229" s="3"/>
      <c r="ERH229" s="3"/>
      <c r="ERI229" s="3"/>
      <c r="ERJ229" s="3"/>
      <c r="ERK229" s="3"/>
      <c r="ERL229" s="3"/>
      <c r="ERM229" s="3"/>
      <c r="ERN229" s="3"/>
      <c r="ERO229" s="3"/>
      <c r="ERP229" s="3"/>
      <c r="ERQ229" s="3"/>
      <c r="ERR229" s="3"/>
      <c r="ERS229" s="3"/>
      <c r="ERT229" s="3"/>
      <c r="ERU229" s="3"/>
      <c r="ERV229" s="3"/>
      <c r="ERW229" s="3"/>
      <c r="ERX229" s="3"/>
      <c r="ERY229" s="3"/>
      <c r="ERZ229" s="3"/>
      <c r="ESA229" s="3"/>
      <c r="ESB229" s="3"/>
      <c r="ESC229" s="3"/>
      <c r="ESD229" s="3"/>
      <c r="ESE229" s="3"/>
      <c r="ESF229" s="3"/>
      <c r="ESG229" s="3"/>
      <c r="ESH229" s="3"/>
      <c r="ESI229" s="3"/>
      <c r="ESJ229" s="3"/>
      <c r="ESK229" s="3"/>
      <c r="ESL229" s="3"/>
      <c r="ESM229" s="3"/>
      <c r="ESN229" s="3"/>
      <c r="ESO229" s="3"/>
      <c r="ESP229" s="3"/>
      <c r="ESQ229" s="3"/>
      <c r="ESR229" s="3"/>
      <c r="ESS229" s="3"/>
      <c r="EST229" s="3"/>
      <c r="ESU229" s="3"/>
      <c r="ESV229" s="3"/>
      <c r="ESW229" s="3"/>
      <c r="ESX229" s="3"/>
      <c r="ESY229" s="3"/>
      <c r="ESZ229" s="3"/>
      <c r="ETA229" s="3"/>
      <c r="ETB229" s="3"/>
      <c r="ETC229" s="3"/>
      <c r="ETD229" s="3"/>
      <c r="ETE229" s="3"/>
      <c r="ETF229" s="3"/>
      <c r="ETG229" s="3"/>
      <c r="ETH229" s="3"/>
      <c r="ETI229" s="3"/>
      <c r="ETJ229" s="3"/>
      <c r="ETK229" s="3"/>
      <c r="ETL229" s="3"/>
      <c r="ETM229" s="3"/>
      <c r="ETN229" s="3"/>
      <c r="ETO229" s="3"/>
      <c r="ETP229" s="3"/>
      <c r="ETQ229" s="3"/>
      <c r="ETR229" s="3"/>
      <c r="ETS229" s="3"/>
      <c r="ETT229" s="3"/>
      <c r="ETU229" s="3"/>
      <c r="ETV229" s="3"/>
      <c r="ETW229" s="3"/>
      <c r="ETX229" s="3"/>
      <c r="ETY229" s="3"/>
      <c r="ETZ229" s="3"/>
      <c r="EUA229" s="3"/>
      <c r="EUB229" s="3"/>
      <c r="EUC229" s="3"/>
      <c r="EUD229" s="3"/>
      <c r="EUE229" s="3"/>
      <c r="EUF229" s="3"/>
      <c r="EUG229" s="3"/>
      <c r="EUH229" s="3"/>
      <c r="EUI229" s="3"/>
      <c r="EUJ229" s="3"/>
      <c r="EUK229" s="3"/>
      <c r="EUL229" s="3"/>
      <c r="EUM229" s="3"/>
      <c r="EUN229" s="3"/>
      <c r="EUO229" s="3"/>
      <c r="EUP229" s="3"/>
      <c r="EUQ229" s="3"/>
      <c r="EUR229" s="3"/>
      <c r="EUS229" s="3"/>
      <c r="EUT229" s="3"/>
      <c r="EUU229" s="3"/>
      <c r="EUV229" s="3"/>
      <c r="EUW229" s="3"/>
      <c r="EUX229" s="3"/>
      <c r="EUY229" s="3"/>
      <c r="EUZ229" s="3"/>
      <c r="EVA229" s="3"/>
      <c r="EVB229" s="3"/>
      <c r="EVC229" s="3"/>
      <c r="EVD229" s="3"/>
      <c r="EVE229" s="3"/>
      <c r="EVF229" s="3"/>
      <c r="EVG229" s="3"/>
      <c r="EVH229" s="3"/>
      <c r="EVI229" s="3"/>
      <c r="EVJ229" s="3"/>
      <c r="EVK229" s="3"/>
      <c r="EVL229" s="3"/>
      <c r="EVM229" s="3"/>
      <c r="EVN229" s="3"/>
      <c r="EVO229" s="3"/>
      <c r="EVP229" s="3"/>
      <c r="EVQ229" s="3"/>
      <c r="EVR229" s="3"/>
      <c r="EVS229" s="3"/>
      <c r="EVT229" s="3"/>
      <c r="EVU229" s="3"/>
      <c r="EVV229" s="3"/>
      <c r="EVW229" s="3"/>
      <c r="EVX229" s="3"/>
      <c r="EVY229" s="3"/>
      <c r="EVZ229" s="3"/>
      <c r="EWA229" s="3"/>
      <c r="EWB229" s="3"/>
      <c r="EWC229" s="3"/>
      <c r="EWD229" s="3"/>
      <c r="EWE229" s="3"/>
      <c r="EWF229" s="3"/>
      <c r="EWG229" s="3"/>
      <c r="EWH229" s="3"/>
      <c r="EWI229" s="3"/>
      <c r="EWJ229" s="3"/>
      <c r="EWK229" s="3"/>
      <c r="EWL229" s="3"/>
      <c r="EWM229" s="3"/>
      <c r="EWN229" s="3"/>
      <c r="EWO229" s="3"/>
      <c r="EWP229" s="3"/>
      <c r="EWQ229" s="3"/>
      <c r="EWR229" s="3"/>
      <c r="EWS229" s="3"/>
      <c r="EWT229" s="3"/>
      <c r="EWU229" s="3"/>
      <c r="EWV229" s="3"/>
      <c r="EWW229" s="3"/>
      <c r="EWX229" s="3"/>
      <c r="EWY229" s="3"/>
      <c r="EWZ229" s="3"/>
      <c r="EXA229" s="3"/>
      <c r="EXB229" s="3"/>
      <c r="EXC229" s="3"/>
      <c r="EXD229" s="3"/>
      <c r="EXE229" s="3"/>
      <c r="EXF229" s="3"/>
      <c r="EXG229" s="3"/>
      <c r="EXH229" s="3"/>
      <c r="EXI229" s="3"/>
      <c r="EXJ229" s="3"/>
      <c r="EXK229" s="3"/>
      <c r="EXL229" s="3"/>
      <c r="EXM229" s="3"/>
      <c r="EXN229" s="3"/>
      <c r="EXO229" s="3"/>
      <c r="EXP229" s="3"/>
      <c r="EXQ229" s="3"/>
      <c r="EXR229" s="3"/>
      <c r="EXS229" s="3"/>
      <c r="EXT229" s="3"/>
      <c r="EXU229" s="3"/>
      <c r="EXV229" s="3"/>
      <c r="EXW229" s="3"/>
      <c r="EXX229" s="3"/>
      <c r="EXY229" s="3"/>
      <c r="EXZ229" s="3"/>
      <c r="EYA229" s="3"/>
      <c r="EYB229" s="3"/>
      <c r="EYC229" s="3"/>
      <c r="EYD229" s="3"/>
      <c r="EYE229" s="3"/>
      <c r="EYF229" s="3"/>
      <c r="EYG229" s="3"/>
      <c r="EYH229" s="3"/>
      <c r="EYI229" s="3"/>
      <c r="EYJ229" s="3"/>
      <c r="EYK229" s="3"/>
      <c r="EYL229" s="3"/>
      <c r="EYM229" s="3"/>
      <c r="EYN229" s="3"/>
      <c r="EYO229" s="3"/>
      <c r="EYP229" s="3"/>
      <c r="EYQ229" s="3"/>
      <c r="EYR229" s="3"/>
      <c r="EYS229" s="3"/>
      <c r="EYT229" s="3"/>
      <c r="EYU229" s="3"/>
      <c r="EYV229" s="3"/>
      <c r="EYW229" s="3"/>
      <c r="EYX229" s="3"/>
      <c r="EYY229" s="3"/>
      <c r="EYZ229" s="3"/>
      <c r="EZA229" s="3"/>
      <c r="EZB229" s="3"/>
      <c r="EZC229" s="3"/>
      <c r="EZD229" s="3"/>
      <c r="EZE229" s="3"/>
      <c r="EZF229" s="3"/>
      <c r="EZG229" s="3"/>
      <c r="EZH229" s="3"/>
      <c r="EZI229" s="3"/>
      <c r="EZJ229" s="3"/>
      <c r="EZK229" s="3"/>
      <c r="EZL229" s="3"/>
      <c r="EZM229" s="3"/>
      <c r="EZN229" s="3"/>
      <c r="EZO229" s="3"/>
      <c r="EZP229" s="3"/>
      <c r="EZQ229" s="3"/>
      <c r="EZR229" s="3"/>
      <c r="EZS229" s="3"/>
      <c r="EZT229" s="3"/>
      <c r="EZU229" s="3"/>
      <c r="EZV229" s="3"/>
      <c r="EZW229" s="3"/>
      <c r="EZX229" s="3"/>
      <c r="EZY229" s="3"/>
      <c r="EZZ229" s="3"/>
      <c r="FAA229" s="3"/>
      <c r="FAB229" s="3"/>
      <c r="FAC229" s="3"/>
      <c r="FAD229" s="3"/>
      <c r="FAE229" s="3"/>
      <c r="FAF229" s="3"/>
      <c r="FAG229" s="3"/>
      <c r="FAH229" s="3"/>
      <c r="FAI229" s="3"/>
      <c r="FAJ229" s="3"/>
      <c r="FAK229" s="3"/>
      <c r="FAL229" s="3"/>
      <c r="FAM229" s="3"/>
      <c r="FAN229" s="3"/>
      <c r="FAO229" s="3"/>
      <c r="FAP229" s="3"/>
      <c r="FAQ229" s="3"/>
      <c r="FAR229" s="3"/>
      <c r="FAS229" s="3"/>
      <c r="FAT229" s="3"/>
      <c r="FAU229" s="3"/>
      <c r="FAV229" s="3"/>
      <c r="FAW229" s="3"/>
      <c r="FAX229" s="3"/>
      <c r="FAY229" s="3"/>
      <c r="FAZ229" s="3"/>
      <c r="FBA229" s="3"/>
      <c r="FBB229" s="3"/>
      <c r="FBC229" s="3"/>
      <c r="FBD229" s="3"/>
      <c r="FBE229" s="3"/>
      <c r="FBF229" s="3"/>
      <c r="FBG229" s="3"/>
      <c r="FBH229" s="3"/>
      <c r="FBI229" s="3"/>
      <c r="FBJ229" s="3"/>
      <c r="FBK229" s="3"/>
      <c r="FBL229" s="3"/>
      <c r="FBM229" s="3"/>
      <c r="FBN229" s="3"/>
      <c r="FBO229" s="3"/>
      <c r="FBP229" s="3"/>
      <c r="FBQ229" s="3"/>
      <c r="FBR229" s="3"/>
      <c r="FBS229" s="3"/>
      <c r="FBT229" s="3"/>
      <c r="FBU229" s="3"/>
      <c r="FBV229" s="3"/>
      <c r="FBW229" s="3"/>
      <c r="FBX229" s="3"/>
      <c r="FBY229" s="3"/>
      <c r="FBZ229" s="3"/>
      <c r="FCA229" s="3"/>
      <c r="FCB229" s="3"/>
      <c r="FCC229" s="3"/>
      <c r="FCD229" s="3"/>
      <c r="FCE229" s="3"/>
      <c r="FCF229" s="3"/>
      <c r="FCG229" s="3"/>
      <c r="FCH229" s="3"/>
      <c r="FCI229" s="3"/>
      <c r="FCJ229" s="3"/>
      <c r="FCK229" s="3"/>
      <c r="FCL229" s="3"/>
      <c r="FCM229" s="3"/>
      <c r="FCN229" s="3"/>
      <c r="FCO229" s="3"/>
      <c r="FCP229" s="3"/>
      <c r="FCQ229" s="3"/>
      <c r="FCR229" s="3"/>
      <c r="FCS229" s="3"/>
      <c r="FCT229" s="3"/>
      <c r="FCU229" s="3"/>
      <c r="FCV229" s="3"/>
      <c r="FCW229" s="3"/>
      <c r="FCX229" s="3"/>
      <c r="FCY229" s="3"/>
      <c r="FCZ229" s="3"/>
      <c r="FDA229" s="3"/>
      <c r="FDB229" s="3"/>
      <c r="FDC229" s="3"/>
      <c r="FDD229" s="3"/>
      <c r="FDE229" s="3"/>
      <c r="FDF229" s="3"/>
      <c r="FDG229" s="3"/>
      <c r="FDH229" s="3"/>
      <c r="FDI229" s="3"/>
      <c r="FDJ229" s="3"/>
      <c r="FDK229" s="3"/>
      <c r="FDL229" s="3"/>
      <c r="FDM229" s="3"/>
      <c r="FDN229" s="3"/>
      <c r="FDO229" s="3"/>
      <c r="FDP229" s="3"/>
      <c r="FDQ229" s="3"/>
      <c r="FDR229" s="3"/>
      <c r="FDS229" s="3"/>
      <c r="FDT229" s="3"/>
      <c r="FDU229" s="3"/>
      <c r="FDV229" s="3"/>
      <c r="FDW229" s="3"/>
      <c r="FDX229" s="3"/>
      <c r="FDY229" s="3"/>
      <c r="FDZ229" s="3"/>
      <c r="FEA229" s="3"/>
      <c r="FEB229" s="3"/>
      <c r="FEC229" s="3"/>
      <c r="FED229" s="3"/>
      <c r="FEE229" s="3"/>
      <c r="FEF229" s="3"/>
      <c r="FEG229" s="3"/>
      <c r="FEH229" s="3"/>
      <c r="FEI229" s="3"/>
      <c r="FEJ229" s="3"/>
      <c r="FEK229" s="3"/>
      <c r="FEL229" s="3"/>
      <c r="FEM229" s="3"/>
      <c r="FEN229" s="3"/>
      <c r="FEO229" s="3"/>
      <c r="FEP229" s="3"/>
      <c r="FEQ229" s="3"/>
      <c r="FER229" s="3"/>
      <c r="FES229" s="3"/>
      <c r="FET229" s="3"/>
      <c r="FEU229" s="3"/>
      <c r="FEV229" s="3"/>
      <c r="FEW229" s="3"/>
      <c r="FEX229" s="3"/>
      <c r="FEY229" s="3"/>
      <c r="FEZ229" s="3"/>
      <c r="FFA229" s="3"/>
      <c r="FFB229" s="3"/>
      <c r="FFC229" s="3"/>
      <c r="FFD229" s="3"/>
      <c r="FFE229" s="3"/>
      <c r="FFF229" s="3"/>
      <c r="FFG229" s="3"/>
      <c r="FFH229" s="3"/>
      <c r="FFI229" s="3"/>
      <c r="FFJ229" s="3"/>
      <c r="FFK229" s="3"/>
      <c r="FFL229" s="3"/>
      <c r="FFM229" s="3"/>
      <c r="FFN229" s="3"/>
      <c r="FFO229" s="3"/>
      <c r="FFP229" s="3"/>
      <c r="FFQ229" s="3"/>
      <c r="FFR229" s="3"/>
      <c r="FFS229" s="3"/>
      <c r="FFT229" s="3"/>
      <c r="FFU229" s="3"/>
      <c r="FFV229" s="3"/>
      <c r="FFW229" s="3"/>
      <c r="FFX229" s="3"/>
      <c r="FFY229" s="3"/>
      <c r="FFZ229" s="3"/>
      <c r="FGA229" s="3"/>
      <c r="FGB229" s="3"/>
      <c r="FGC229" s="3"/>
      <c r="FGD229" s="3"/>
      <c r="FGE229" s="3"/>
      <c r="FGF229" s="3"/>
      <c r="FGG229" s="3"/>
      <c r="FGH229" s="3"/>
      <c r="FGI229" s="3"/>
      <c r="FGJ229" s="3"/>
      <c r="FGK229" s="3"/>
      <c r="FGL229" s="3"/>
      <c r="FGM229" s="3"/>
      <c r="FGN229" s="3"/>
      <c r="FGO229" s="3"/>
      <c r="FGP229" s="3"/>
      <c r="FGQ229" s="3"/>
      <c r="FGR229" s="3"/>
      <c r="FGS229" s="3"/>
      <c r="FGT229" s="3"/>
      <c r="FGU229" s="3"/>
      <c r="FGV229" s="3"/>
      <c r="FGW229" s="3"/>
      <c r="FGX229" s="3"/>
      <c r="FGY229" s="3"/>
      <c r="FGZ229" s="3"/>
      <c r="FHA229" s="3"/>
      <c r="FHB229" s="3"/>
      <c r="FHC229" s="3"/>
      <c r="FHD229" s="3"/>
      <c r="FHE229" s="3"/>
      <c r="FHF229" s="3"/>
      <c r="FHG229" s="3"/>
      <c r="FHH229" s="3"/>
      <c r="FHI229" s="3"/>
      <c r="FHJ229" s="3"/>
      <c r="FHK229" s="3"/>
      <c r="FHL229" s="3"/>
      <c r="FHM229" s="3"/>
      <c r="FHN229" s="3"/>
      <c r="FHO229" s="3"/>
      <c r="FHP229" s="3"/>
      <c r="FHQ229" s="3"/>
      <c r="FHR229" s="3"/>
      <c r="FHS229" s="3"/>
      <c r="FHT229" s="3"/>
      <c r="FHU229" s="3"/>
      <c r="FHV229" s="3"/>
      <c r="FHW229" s="3"/>
      <c r="FHX229" s="3"/>
      <c r="FHY229" s="3"/>
      <c r="FHZ229" s="3"/>
      <c r="FIA229" s="3"/>
      <c r="FIB229" s="3"/>
      <c r="FIC229" s="3"/>
      <c r="FID229" s="3"/>
      <c r="FIE229" s="3"/>
      <c r="FIF229" s="3"/>
      <c r="FIG229" s="3"/>
      <c r="FIH229" s="3"/>
      <c r="FII229" s="3"/>
      <c r="FIJ229" s="3"/>
      <c r="FIK229" s="3"/>
      <c r="FIL229" s="3"/>
      <c r="FIM229" s="3"/>
      <c r="FIN229" s="3"/>
      <c r="FIO229" s="3"/>
      <c r="FIP229" s="3"/>
      <c r="FIQ229" s="3"/>
      <c r="FIR229" s="3"/>
      <c r="FIS229" s="3"/>
      <c r="FIT229" s="3"/>
      <c r="FIU229" s="3"/>
      <c r="FIV229" s="3"/>
      <c r="FIW229" s="3"/>
      <c r="FIX229" s="3"/>
      <c r="FIY229" s="3"/>
      <c r="FIZ229" s="3"/>
      <c r="FJA229" s="3"/>
      <c r="FJB229" s="3"/>
      <c r="FJC229" s="3"/>
      <c r="FJD229" s="3"/>
      <c r="FJE229" s="3"/>
      <c r="FJF229" s="3"/>
      <c r="FJG229" s="3"/>
      <c r="FJH229" s="3"/>
      <c r="FJI229" s="3"/>
      <c r="FJJ229" s="3"/>
      <c r="FJK229" s="3"/>
      <c r="FJL229" s="3"/>
      <c r="FJM229" s="3"/>
      <c r="FJN229" s="3"/>
      <c r="FJO229" s="3"/>
      <c r="FJP229" s="3"/>
      <c r="FJQ229" s="3"/>
      <c r="FJR229" s="3"/>
      <c r="FJS229" s="3"/>
      <c r="FJT229" s="3"/>
      <c r="FJU229" s="3"/>
      <c r="FJV229" s="3"/>
      <c r="FJW229" s="3"/>
      <c r="FJX229" s="3"/>
      <c r="FJY229" s="3"/>
      <c r="FJZ229" s="3"/>
      <c r="FKA229" s="3"/>
      <c r="FKB229" s="3"/>
      <c r="FKC229" s="3"/>
      <c r="FKD229" s="3"/>
      <c r="FKE229" s="3"/>
      <c r="FKF229" s="3"/>
      <c r="FKG229" s="3"/>
      <c r="FKH229" s="3"/>
      <c r="FKI229" s="3"/>
      <c r="FKJ229" s="3"/>
      <c r="FKK229" s="3"/>
      <c r="FKL229" s="3"/>
      <c r="FKM229" s="3"/>
      <c r="FKN229" s="3"/>
      <c r="FKO229" s="3"/>
      <c r="FKP229" s="3"/>
      <c r="FKQ229" s="3"/>
      <c r="FKR229" s="3"/>
      <c r="FKS229" s="3"/>
      <c r="FKT229" s="3"/>
      <c r="FKU229" s="3"/>
      <c r="FKV229" s="3"/>
      <c r="FKW229" s="3"/>
      <c r="FKX229" s="3"/>
      <c r="FKY229" s="3"/>
      <c r="FKZ229" s="3"/>
      <c r="FLA229" s="3"/>
      <c r="FLB229" s="3"/>
      <c r="FLC229" s="3"/>
      <c r="FLD229" s="3"/>
      <c r="FLE229" s="3"/>
      <c r="FLF229" s="3"/>
      <c r="FLG229" s="3"/>
      <c r="FLH229" s="3"/>
      <c r="FLI229" s="3"/>
      <c r="FLJ229" s="3"/>
      <c r="FLK229" s="3"/>
      <c r="FLL229" s="3"/>
      <c r="FLM229" s="3"/>
      <c r="FLN229" s="3"/>
      <c r="FLO229" s="3"/>
      <c r="FLP229" s="3"/>
      <c r="FLQ229" s="3"/>
      <c r="FLR229" s="3"/>
      <c r="FLS229" s="3"/>
      <c r="FLT229" s="3"/>
      <c r="FLU229" s="3"/>
      <c r="FLV229" s="3"/>
      <c r="FLW229" s="3"/>
      <c r="FLX229" s="3"/>
      <c r="FLY229" s="3"/>
      <c r="FLZ229" s="3"/>
      <c r="FMA229" s="3"/>
      <c r="FMB229" s="3"/>
      <c r="FMC229" s="3"/>
      <c r="FMD229" s="3"/>
      <c r="FME229" s="3"/>
      <c r="FMF229" s="3"/>
      <c r="FMG229" s="3"/>
      <c r="FMH229" s="3"/>
      <c r="FMI229" s="3"/>
      <c r="FMJ229" s="3"/>
      <c r="FMK229" s="3"/>
      <c r="FML229" s="3"/>
      <c r="FMM229" s="3"/>
      <c r="FMN229" s="3"/>
      <c r="FMO229" s="3"/>
      <c r="FMP229" s="3"/>
      <c r="FMQ229" s="3"/>
      <c r="FMR229" s="3"/>
      <c r="FMS229" s="3"/>
      <c r="FMT229" s="3"/>
      <c r="FMU229" s="3"/>
      <c r="FMV229" s="3"/>
      <c r="FMW229" s="3"/>
      <c r="FMX229" s="3"/>
      <c r="FMY229" s="3"/>
      <c r="FMZ229" s="3"/>
      <c r="FNA229" s="3"/>
      <c r="FNB229" s="3"/>
      <c r="FNC229" s="3"/>
      <c r="FND229" s="3"/>
      <c r="FNE229" s="3"/>
      <c r="FNF229" s="3"/>
      <c r="FNG229" s="3"/>
      <c r="FNH229" s="3"/>
      <c r="FNI229" s="3"/>
      <c r="FNJ229" s="3"/>
      <c r="FNK229" s="3"/>
      <c r="FNL229" s="3"/>
      <c r="FNM229" s="3"/>
      <c r="FNN229" s="3"/>
      <c r="FNO229" s="3"/>
      <c r="FNP229" s="3"/>
      <c r="FNQ229" s="3"/>
      <c r="FNR229" s="3"/>
      <c r="FNS229" s="3"/>
      <c r="FNT229" s="3"/>
      <c r="FNU229" s="3"/>
      <c r="FNV229" s="3"/>
      <c r="FNW229" s="3"/>
      <c r="FNX229" s="3"/>
      <c r="FNY229" s="3"/>
      <c r="FNZ229" s="3"/>
      <c r="FOA229" s="3"/>
      <c r="FOB229" s="3"/>
      <c r="FOC229" s="3"/>
      <c r="FOD229" s="3"/>
      <c r="FOE229" s="3"/>
      <c r="FOF229" s="3"/>
      <c r="FOG229" s="3"/>
      <c r="FOH229" s="3"/>
      <c r="FOI229" s="3"/>
      <c r="FOJ229" s="3"/>
      <c r="FOK229" s="3"/>
      <c r="FOL229" s="3"/>
      <c r="FOM229" s="3"/>
      <c r="FON229" s="3"/>
      <c r="FOO229" s="3"/>
      <c r="FOP229" s="3"/>
      <c r="FOQ229" s="3"/>
      <c r="FOR229" s="3"/>
      <c r="FOS229" s="3"/>
      <c r="FOT229" s="3"/>
      <c r="FOU229" s="3"/>
      <c r="FOV229" s="3"/>
      <c r="FOW229" s="3"/>
      <c r="FOX229" s="3"/>
      <c r="FOY229" s="3"/>
      <c r="FOZ229" s="3"/>
      <c r="FPA229" s="3"/>
      <c r="FPB229" s="3"/>
      <c r="FPC229" s="3"/>
      <c r="FPD229" s="3"/>
      <c r="FPE229" s="3"/>
      <c r="FPF229" s="3"/>
      <c r="FPG229" s="3"/>
      <c r="FPH229" s="3"/>
      <c r="FPI229" s="3"/>
      <c r="FPJ229" s="3"/>
      <c r="FPK229" s="3"/>
      <c r="FPL229" s="3"/>
      <c r="FPM229" s="3"/>
      <c r="FPN229" s="3"/>
      <c r="FPO229" s="3"/>
      <c r="FPP229" s="3"/>
      <c r="FPQ229" s="3"/>
      <c r="FPR229" s="3"/>
      <c r="FPS229" s="3"/>
      <c r="FPT229" s="3"/>
      <c r="FPU229" s="3"/>
      <c r="FPV229" s="3"/>
      <c r="FPW229" s="3"/>
      <c r="FPX229" s="3"/>
      <c r="FPY229" s="3"/>
      <c r="FPZ229" s="3"/>
      <c r="FQA229" s="3"/>
      <c r="FQB229" s="3"/>
      <c r="FQC229" s="3"/>
      <c r="FQD229" s="3"/>
      <c r="FQE229" s="3"/>
      <c r="FQF229" s="3"/>
      <c r="FQG229" s="3"/>
      <c r="FQH229" s="3"/>
      <c r="FQI229" s="3"/>
      <c r="FQJ229" s="3"/>
      <c r="FQK229" s="3"/>
      <c r="FQL229" s="3"/>
      <c r="FQM229" s="3"/>
      <c r="FQN229" s="3"/>
      <c r="FQO229" s="3"/>
      <c r="FQP229" s="3"/>
      <c r="FQQ229" s="3"/>
      <c r="FQR229" s="3"/>
      <c r="FQS229" s="3"/>
      <c r="FQT229" s="3"/>
      <c r="FQU229" s="3"/>
      <c r="FQV229" s="3"/>
      <c r="FQW229" s="3"/>
      <c r="FQX229" s="3"/>
      <c r="FQY229" s="3"/>
      <c r="FQZ229" s="3"/>
      <c r="FRA229" s="3"/>
      <c r="FRB229" s="3"/>
      <c r="FRC229" s="3"/>
      <c r="FRD229" s="3"/>
      <c r="FRE229" s="3"/>
      <c r="FRF229" s="3"/>
      <c r="FRG229" s="3"/>
      <c r="FRH229" s="3"/>
      <c r="FRI229" s="3"/>
      <c r="FRJ229" s="3"/>
      <c r="FRK229" s="3"/>
      <c r="FRL229" s="3"/>
      <c r="FRM229" s="3"/>
      <c r="FRN229" s="3"/>
      <c r="FRO229" s="3"/>
      <c r="FRP229" s="3"/>
      <c r="FRQ229" s="3"/>
      <c r="FRR229" s="3"/>
      <c r="FRS229" s="3"/>
      <c r="FRT229" s="3"/>
      <c r="FRU229" s="3"/>
      <c r="FRV229" s="3"/>
      <c r="FRW229" s="3"/>
      <c r="FRX229" s="3"/>
      <c r="FRY229" s="3"/>
      <c r="FRZ229" s="3"/>
      <c r="FSA229" s="3"/>
      <c r="FSB229" s="3"/>
      <c r="FSC229" s="3"/>
      <c r="FSD229" s="3"/>
      <c r="FSE229" s="3"/>
      <c r="FSF229" s="3"/>
      <c r="FSG229" s="3"/>
      <c r="FSH229" s="3"/>
      <c r="FSI229" s="3"/>
      <c r="FSJ229" s="3"/>
      <c r="FSK229" s="3"/>
      <c r="FSL229" s="3"/>
      <c r="FSM229" s="3"/>
      <c r="FSN229" s="3"/>
      <c r="FSO229" s="3"/>
      <c r="FSP229" s="3"/>
      <c r="FSQ229" s="3"/>
      <c r="FSR229" s="3"/>
      <c r="FSS229" s="3"/>
      <c r="FST229" s="3"/>
      <c r="FSU229" s="3"/>
      <c r="FSV229" s="3"/>
      <c r="FSW229" s="3"/>
      <c r="FSX229" s="3"/>
      <c r="FSY229" s="3"/>
      <c r="FSZ229" s="3"/>
      <c r="FTA229" s="3"/>
      <c r="FTB229" s="3"/>
      <c r="FTC229" s="3"/>
      <c r="FTD229" s="3"/>
      <c r="FTE229" s="3"/>
      <c r="FTF229" s="3"/>
      <c r="FTG229" s="3"/>
      <c r="FTH229" s="3"/>
      <c r="FTI229" s="3"/>
      <c r="FTJ229" s="3"/>
      <c r="FTK229" s="3"/>
      <c r="FTL229" s="3"/>
      <c r="FTM229" s="3"/>
      <c r="FTN229" s="3"/>
      <c r="FTO229" s="3"/>
      <c r="FTP229" s="3"/>
      <c r="FTQ229" s="3"/>
      <c r="FTR229" s="3"/>
      <c r="FTS229" s="3"/>
      <c r="FTT229" s="3"/>
      <c r="FTU229" s="3"/>
      <c r="FTV229" s="3"/>
      <c r="FTW229" s="3"/>
      <c r="FTX229" s="3"/>
      <c r="FTY229" s="3"/>
      <c r="FTZ229" s="3"/>
      <c r="FUA229" s="3"/>
      <c r="FUB229" s="3"/>
      <c r="FUC229" s="3"/>
      <c r="FUD229" s="3"/>
      <c r="FUE229" s="3"/>
      <c r="FUF229" s="3"/>
      <c r="FUG229" s="3"/>
      <c r="FUH229" s="3"/>
      <c r="FUI229" s="3"/>
      <c r="FUJ229" s="3"/>
      <c r="FUK229" s="3"/>
      <c r="FUL229" s="3"/>
      <c r="FUM229" s="3"/>
      <c r="FUN229" s="3"/>
      <c r="FUO229" s="3"/>
      <c r="FUP229" s="3"/>
      <c r="FUQ229" s="3"/>
      <c r="FUR229" s="3"/>
      <c r="FUS229" s="3"/>
      <c r="FUT229" s="3"/>
      <c r="FUU229" s="3"/>
      <c r="FUV229" s="3"/>
      <c r="FUW229" s="3"/>
      <c r="FUX229" s="3"/>
      <c r="FUY229" s="3"/>
      <c r="FUZ229" s="3"/>
      <c r="FVA229" s="3"/>
      <c r="FVB229" s="3"/>
      <c r="FVC229" s="3"/>
      <c r="FVD229" s="3"/>
      <c r="FVE229" s="3"/>
      <c r="FVF229" s="3"/>
      <c r="FVG229" s="3"/>
      <c r="FVH229" s="3"/>
      <c r="FVI229" s="3"/>
      <c r="FVJ229" s="3"/>
      <c r="FVK229" s="3"/>
      <c r="FVL229" s="3"/>
      <c r="FVM229" s="3"/>
      <c r="FVN229" s="3"/>
      <c r="FVO229" s="3"/>
      <c r="FVP229" s="3"/>
      <c r="FVQ229" s="3"/>
      <c r="FVR229" s="3"/>
      <c r="FVS229" s="3"/>
      <c r="FVT229" s="3"/>
      <c r="FVU229" s="3"/>
      <c r="FVV229" s="3"/>
      <c r="FVW229" s="3"/>
      <c r="FVX229" s="3"/>
      <c r="FVY229" s="3"/>
      <c r="FVZ229" s="3"/>
      <c r="FWA229" s="3"/>
      <c r="FWB229" s="3"/>
      <c r="FWC229" s="3"/>
      <c r="FWD229" s="3"/>
      <c r="FWE229" s="3"/>
      <c r="FWF229" s="3"/>
      <c r="FWG229" s="3"/>
      <c r="FWH229" s="3"/>
      <c r="FWI229" s="3"/>
      <c r="FWJ229" s="3"/>
      <c r="FWK229" s="3"/>
      <c r="FWL229" s="3"/>
      <c r="FWM229" s="3"/>
      <c r="FWN229" s="3"/>
      <c r="FWO229" s="3"/>
      <c r="FWP229" s="3"/>
      <c r="FWQ229" s="3"/>
      <c r="FWR229" s="3"/>
      <c r="FWS229" s="3"/>
      <c r="FWT229" s="3"/>
      <c r="FWU229" s="3"/>
      <c r="FWV229" s="3"/>
      <c r="FWW229" s="3"/>
      <c r="FWX229" s="3"/>
      <c r="FWY229" s="3"/>
      <c r="FWZ229" s="3"/>
      <c r="FXA229" s="3"/>
      <c r="FXB229" s="3"/>
      <c r="FXC229" s="3"/>
      <c r="FXD229" s="3"/>
      <c r="FXE229" s="3"/>
      <c r="FXF229" s="3"/>
      <c r="FXG229" s="3"/>
      <c r="FXH229" s="3"/>
      <c r="FXI229" s="3"/>
      <c r="FXJ229" s="3"/>
      <c r="FXK229" s="3"/>
      <c r="FXL229" s="3"/>
      <c r="FXM229" s="3"/>
      <c r="FXN229" s="3"/>
      <c r="FXO229" s="3"/>
      <c r="FXP229" s="3"/>
      <c r="FXQ229" s="3"/>
      <c r="FXR229" s="3"/>
      <c r="FXS229" s="3"/>
      <c r="FXT229" s="3"/>
      <c r="FXU229" s="3"/>
      <c r="FXV229" s="3"/>
      <c r="FXW229" s="3"/>
      <c r="FXX229" s="3"/>
      <c r="FXY229" s="3"/>
      <c r="FXZ229" s="3"/>
      <c r="FYA229" s="3"/>
      <c r="FYB229" s="3"/>
      <c r="FYC229" s="3"/>
      <c r="FYD229" s="3"/>
      <c r="FYE229" s="3"/>
      <c r="FYF229" s="3"/>
      <c r="FYG229" s="3"/>
      <c r="FYH229" s="3"/>
      <c r="FYI229" s="3"/>
      <c r="FYJ229" s="3"/>
      <c r="FYK229" s="3"/>
      <c r="FYL229" s="3"/>
      <c r="FYM229" s="3"/>
      <c r="FYN229" s="3"/>
      <c r="FYO229" s="3"/>
      <c r="FYP229" s="3"/>
      <c r="FYQ229" s="3"/>
      <c r="FYR229" s="3"/>
      <c r="FYS229" s="3"/>
      <c r="FYT229" s="3"/>
      <c r="FYU229" s="3"/>
      <c r="FYV229" s="3"/>
      <c r="FYW229" s="3"/>
      <c r="FYX229" s="3"/>
      <c r="FYY229" s="3"/>
      <c r="FYZ229" s="3"/>
      <c r="FZA229" s="3"/>
      <c r="FZB229" s="3"/>
      <c r="FZC229" s="3"/>
      <c r="FZD229" s="3"/>
      <c r="FZE229" s="3"/>
      <c r="FZF229" s="3"/>
      <c r="FZG229" s="3"/>
      <c r="FZH229" s="3"/>
      <c r="FZI229" s="3"/>
      <c r="FZJ229" s="3"/>
      <c r="FZK229" s="3"/>
      <c r="FZL229" s="3"/>
      <c r="FZM229" s="3"/>
      <c r="FZN229" s="3"/>
      <c r="FZO229" s="3"/>
      <c r="FZP229" s="3"/>
      <c r="FZQ229" s="3"/>
      <c r="FZR229" s="3"/>
      <c r="FZS229" s="3"/>
      <c r="FZT229" s="3"/>
      <c r="FZU229" s="3"/>
      <c r="FZV229" s="3"/>
      <c r="FZW229" s="3"/>
      <c r="FZX229" s="3"/>
      <c r="FZY229" s="3"/>
      <c r="FZZ229" s="3"/>
      <c r="GAA229" s="3"/>
      <c r="GAB229" s="3"/>
      <c r="GAC229" s="3"/>
      <c r="GAD229" s="3"/>
      <c r="GAE229" s="3"/>
      <c r="GAF229" s="3"/>
      <c r="GAG229" s="3"/>
      <c r="GAH229" s="3"/>
      <c r="GAI229" s="3"/>
      <c r="GAJ229" s="3"/>
      <c r="GAK229" s="3"/>
      <c r="GAL229" s="3"/>
      <c r="GAM229" s="3"/>
      <c r="GAN229" s="3"/>
      <c r="GAO229" s="3"/>
      <c r="GAP229" s="3"/>
      <c r="GAQ229" s="3"/>
      <c r="GAR229" s="3"/>
      <c r="GAS229" s="3"/>
      <c r="GAT229" s="3"/>
      <c r="GAU229" s="3"/>
      <c r="GAV229" s="3"/>
      <c r="GAW229" s="3"/>
      <c r="GAX229" s="3"/>
      <c r="GAY229" s="3"/>
      <c r="GAZ229" s="3"/>
      <c r="GBA229" s="3"/>
      <c r="GBB229" s="3"/>
      <c r="GBC229" s="3"/>
      <c r="GBD229" s="3"/>
      <c r="GBE229" s="3"/>
      <c r="GBF229" s="3"/>
      <c r="GBG229" s="3"/>
      <c r="GBH229" s="3"/>
      <c r="GBI229" s="3"/>
      <c r="GBJ229" s="3"/>
      <c r="GBK229" s="3"/>
      <c r="GBL229" s="3"/>
      <c r="GBM229" s="3"/>
      <c r="GBN229" s="3"/>
      <c r="GBO229" s="3"/>
      <c r="GBP229" s="3"/>
      <c r="GBQ229" s="3"/>
      <c r="GBR229" s="3"/>
      <c r="GBS229" s="3"/>
      <c r="GBT229" s="3"/>
      <c r="GBU229" s="3"/>
      <c r="GBV229" s="3"/>
      <c r="GBW229" s="3"/>
      <c r="GBX229" s="3"/>
      <c r="GBY229" s="3"/>
      <c r="GBZ229" s="3"/>
      <c r="GCA229" s="3"/>
      <c r="GCB229" s="3"/>
      <c r="GCC229" s="3"/>
      <c r="GCD229" s="3"/>
      <c r="GCE229" s="3"/>
      <c r="GCF229" s="3"/>
      <c r="GCG229" s="3"/>
      <c r="GCH229" s="3"/>
      <c r="GCI229" s="3"/>
      <c r="GCJ229" s="3"/>
      <c r="GCK229" s="3"/>
      <c r="GCL229" s="3"/>
      <c r="GCM229" s="3"/>
      <c r="GCN229" s="3"/>
      <c r="GCO229" s="3"/>
      <c r="GCP229" s="3"/>
      <c r="GCQ229" s="3"/>
      <c r="GCR229" s="3"/>
      <c r="GCS229" s="3"/>
      <c r="GCT229" s="3"/>
      <c r="GCU229" s="3"/>
      <c r="GCV229" s="3"/>
      <c r="GCW229" s="3"/>
      <c r="GCX229" s="3"/>
      <c r="GCY229" s="3"/>
      <c r="GCZ229" s="3"/>
      <c r="GDA229" s="3"/>
      <c r="GDB229" s="3"/>
      <c r="GDC229" s="3"/>
      <c r="GDD229" s="3"/>
      <c r="GDE229" s="3"/>
      <c r="GDF229" s="3"/>
      <c r="GDG229" s="3"/>
      <c r="GDH229" s="3"/>
      <c r="GDI229" s="3"/>
      <c r="GDJ229" s="3"/>
      <c r="GDK229" s="3"/>
      <c r="GDL229" s="3"/>
      <c r="GDM229" s="3"/>
      <c r="GDN229" s="3"/>
      <c r="GDO229" s="3"/>
      <c r="GDP229" s="3"/>
      <c r="GDQ229" s="3"/>
      <c r="GDR229" s="3"/>
      <c r="GDS229" s="3"/>
      <c r="GDT229" s="3"/>
      <c r="GDU229" s="3"/>
      <c r="GDV229" s="3"/>
      <c r="GDW229" s="3"/>
      <c r="GDX229" s="3"/>
      <c r="GDY229" s="3"/>
      <c r="GDZ229" s="3"/>
      <c r="GEA229" s="3"/>
      <c r="GEB229" s="3"/>
      <c r="GEC229" s="3"/>
      <c r="GED229" s="3"/>
      <c r="GEE229" s="3"/>
      <c r="GEF229" s="3"/>
      <c r="GEG229" s="3"/>
      <c r="GEH229" s="3"/>
      <c r="GEI229" s="3"/>
      <c r="GEJ229" s="3"/>
      <c r="GEK229" s="3"/>
      <c r="GEL229" s="3"/>
      <c r="GEM229" s="3"/>
      <c r="GEN229" s="3"/>
      <c r="GEO229" s="3"/>
      <c r="GEP229" s="3"/>
      <c r="GEQ229" s="3"/>
      <c r="GER229" s="3"/>
      <c r="GES229" s="3"/>
      <c r="GET229" s="3"/>
      <c r="GEU229" s="3"/>
      <c r="GEV229" s="3"/>
      <c r="GEW229" s="3"/>
      <c r="GEX229" s="3"/>
      <c r="GEY229" s="3"/>
      <c r="GEZ229" s="3"/>
      <c r="GFA229" s="3"/>
      <c r="GFB229" s="3"/>
      <c r="GFC229" s="3"/>
      <c r="GFD229" s="3"/>
      <c r="GFE229" s="3"/>
      <c r="GFF229" s="3"/>
      <c r="GFG229" s="3"/>
      <c r="GFH229" s="3"/>
      <c r="GFI229" s="3"/>
      <c r="GFJ229" s="3"/>
      <c r="GFK229" s="3"/>
      <c r="GFL229" s="3"/>
      <c r="GFM229" s="3"/>
      <c r="GFN229" s="3"/>
      <c r="GFO229" s="3"/>
      <c r="GFP229" s="3"/>
      <c r="GFQ229" s="3"/>
      <c r="GFR229" s="3"/>
      <c r="GFS229" s="3"/>
      <c r="GFT229" s="3"/>
      <c r="GFU229" s="3"/>
      <c r="GFV229" s="3"/>
      <c r="GFW229" s="3"/>
      <c r="GFX229" s="3"/>
      <c r="GFY229" s="3"/>
      <c r="GFZ229" s="3"/>
      <c r="GGA229" s="3"/>
      <c r="GGB229" s="3"/>
      <c r="GGC229" s="3"/>
      <c r="GGD229" s="3"/>
      <c r="GGE229" s="3"/>
      <c r="GGF229" s="3"/>
      <c r="GGG229" s="3"/>
      <c r="GGH229" s="3"/>
      <c r="GGI229" s="3"/>
      <c r="GGJ229" s="3"/>
      <c r="GGK229" s="3"/>
      <c r="GGL229" s="3"/>
      <c r="GGM229" s="3"/>
      <c r="GGN229" s="3"/>
      <c r="GGO229" s="3"/>
      <c r="GGP229" s="3"/>
      <c r="GGQ229" s="3"/>
      <c r="GGR229" s="3"/>
      <c r="GGS229" s="3"/>
      <c r="GGT229" s="3"/>
      <c r="GGU229" s="3"/>
      <c r="GGV229" s="3"/>
      <c r="GGW229" s="3"/>
      <c r="GGX229" s="3"/>
      <c r="GGY229" s="3"/>
      <c r="GGZ229" s="3"/>
      <c r="GHA229" s="3"/>
      <c r="GHB229" s="3"/>
      <c r="GHC229" s="3"/>
      <c r="GHD229" s="3"/>
      <c r="GHE229" s="3"/>
      <c r="GHF229" s="3"/>
      <c r="GHG229" s="3"/>
      <c r="GHH229" s="3"/>
      <c r="GHI229" s="3"/>
      <c r="GHJ229" s="3"/>
      <c r="GHK229" s="3"/>
      <c r="GHL229" s="3"/>
      <c r="GHM229" s="3"/>
      <c r="GHN229" s="3"/>
      <c r="GHO229" s="3"/>
      <c r="GHP229" s="3"/>
      <c r="GHQ229" s="3"/>
      <c r="GHR229" s="3"/>
      <c r="GHS229" s="3"/>
      <c r="GHT229" s="3"/>
      <c r="GHU229" s="3"/>
      <c r="GHV229" s="3"/>
      <c r="GHW229" s="3"/>
      <c r="GHX229" s="3"/>
      <c r="GHY229" s="3"/>
      <c r="GHZ229" s="3"/>
      <c r="GIA229" s="3"/>
      <c r="GIB229" s="3"/>
      <c r="GIC229" s="3"/>
      <c r="GID229" s="3"/>
      <c r="GIE229" s="3"/>
      <c r="GIF229" s="3"/>
      <c r="GIG229" s="3"/>
      <c r="GIH229" s="3"/>
      <c r="GII229" s="3"/>
      <c r="GIJ229" s="3"/>
      <c r="GIK229" s="3"/>
      <c r="GIL229" s="3"/>
      <c r="GIM229" s="3"/>
      <c r="GIN229" s="3"/>
      <c r="GIO229" s="3"/>
      <c r="GIP229" s="3"/>
      <c r="GIQ229" s="3"/>
      <c r="GIR229" s="3"/>
      <c r="GIS229" s="3"/>
      <c r="GIT229" s="3"/>
      <c r="GIU229" s="3"/>
      <c r="GIV229" s="3"/>
      <c r="GIW229" s="3"/>
      <c r="GIX229" s="3"/>
      <c r="GIY229" s="3"/>
      <c r="GIZ229" s="3"/>
      <c r="GJA229" s="3"/>
      <c r="GJB229" s="3"/>
      <c r="GJC229" s="3"/>
      <c r="GJD229" s="3"/>
      <c r="GJE229" s="3"/>
      <c r="GJF229" s="3"/>
      <c r="GJG229" s="3"/>
      <c r="GJH229" s="3"/>
      <c r="GJI229" s="3"/>
      <c r="GJJ229" s="3"/>
      <c r="GJK229" s="3"/>
      <c r="GJL229" s="3"/>
      <c r="GJM229" s="3"/>
      <c r="GJN229" s="3"/>
      <c r="GJO229" s="3"/>
      <c r="GJP229" s="3"/>
      <c r="GJQ229" s="3"/>
      <c r="GJR229" s="3"/>
      <c r="GJS229" s="3"/>
      <c r="GJT229" s="3"/>
      <c r="GJU229" s="3"/>
      <c r="GJV229" s="3"/>
      <c r="GJW229" s="3"/>
      <c r="GJX229" s="3"/>
      <c r="GJY229" s="3"/>
      <c r="GJZ229" s="3"/>
      <c r="GKA229" s="3"/>
      <c r="GKB229" s="3"/>
      <c r="GKC229" s="3"/>
      <c r="GKD229" s="3"/>
      <c r="GKE229" s="3"/>
      <c r="GKF229" s="3"/>
      <c r="GKG229" s="3"/>
      <c r="GKH229" s="3"/>
      <c r="GKI229" s="3"/>
      <c r="GKJ229" s="3"/>
      <c r="GKK229" s="3"/>
      <c r="GKL229" s="3"/>
      <c r="GKM229" s="3"/>
      <c r="GKN229" s="3"/>
      <c r="GKO229" s="3"/>
      <c r="GKP229" s="3"/>
      <c r="GKQ229" s="3"/>
      <c r="GKR229" s="3"/>
      <c r="GKS229" s="3"/>
      <c r="GKT229" s="3"/>
      <c r="GKU229" s="3"/>
      <c r="GKV229" s="3"/>
      <c r="GKW229" s="3"/>
      <c r="GKX229" s="3"/>
      <c r="GKY229" s="3"/>
      <c r="GKZ229" s="3"/>
      <c r="GLA229" s="3"/>
      <c r="GLB229" s="3"/>
      <c r="GLC229" s="3"/>
      <c r="GLD229" s="3"/>
      <c r="GLE229" s="3"/>
      <c r="GLF229" s="3"/>
      <c r="GLG229" s="3"/>
      <c r="GLH229" s="3"/>
      <c r="GLI229" s="3"/>
      <c r="GLJ229" s="3"/>
      <c r="GLK229" s="3"/>
      <c r="GLL229" s="3"/>
      <c r="GLM229" s="3"/>
      <c r="GLN229" s="3"/>
      <c r="GLO229" s="3"/>
      <c r="GLP229" s="3"/>
      <c r="GLQ229" s="3"/>
      <c r="GLR229" s="3"/>
      <c r="GLS229" s="3"/>
      <c r="GLT229" s="3"/>
      <c r="GLU229" s="3"/>
      <c r="GLV229" s="3"/>
      <c r="GLW229" s="3"/>
      <c r="GLX229" s="3"/>
      <c r="GLY229" s="3"/>
      <c r="GLZ229" s="3"/>
      <c r="GMA229" s="3"/>
      <c r="GMB229" s="3"/>
      <c r="GMC229" s="3"/>
      <c r="GMD229" s="3"/>
      <c r="GME229" s="3"/>
      <c r="GMF229" s="3"/>
      <c r="GMG229" s="3"/>
      <c r="GMH229" s="3"/>
      <c r="GMI229" s="3"/>
      <c r="GMJ229" s="3"/>
      <c r="GMK229" s="3"/>
      <c r="GML229" s="3"/>
      <c r="GMM229" s="3"/>
      <c r="GMN229" s="3"/>
      <c r="GMO229" s="3"/>
      <c r="GMP229" s="3"/>
      <c r="GMQ229" s="3"/>
      <c r="GMR229" s="3"/>
      <c r="GMS229" s="3"/>
      <c r="GMT229" s="3"/>
      <c r="GMU229" s="3"/>
      <c r="GMV229" s="3"/>
      <c r="GMW229" s="3"/>
      <c r="GMX229" s="3"/>
      <c r="GMY229" s="3"/>
      <c r="GMZ229" s="3"/>
      <c r="GNA229" s="3"/>
      <c r="GNB229" s="3"/>
      <c r="GNC229" s="3"/>
      <c r="GND229" s="3"/>
      <c r="GNE229" s="3"/>
      <c r="GNF229" s="3"/>
      <c r="GNG229" s="3"/>
      <c r="GNH229" s="3"/>
      <c r="GNI229" s="3"/>
      <c r="GNJ229" s="3"/>
      <c r="GNK229" s="3"/>
      <c r="GNL229" s="3"/>
      <c r="GNM229" s="3"/>
      <c r="GNN229" s="3"/>
      <c r="GNO229" s="3"/>
      <c r="GNP229" s="3"/>
      <c r="GNQ229" s="3"/>
      <c r="GNR229" s="3"/>
      <c r="GNS229" s="3"/>
      <c r="GNT229" s="3"/>
      <c r="GNU229" s="3"/>
      <c r="GNV229" s="3"/>
      <c r="GNW229" s="3"/>
      <c r="GNX229" s="3"/>
      <c r="GNY229" s="3"/>
      <c r="GNZ229" s="3"/>
      <c r="GOA229" s="3"/>
      <c r="GOB229" s="3"/>
      <c r="GOC229" s="3"/>
      <c r="GOD229" s="3"/>
      <c r="GOE229" s="3"/>
      <c r="GOF229" s="3"/>
      <c r="GOG229" s="3"/>
      <c r="GOH229" s="3"/>
      <c r="GOI229" s="3"/>
      <c r="GOJ229" s="3"/>
      <c r="GOK229" s="3"/>
      <c r="GOL229" s="3"/>
      <c r="GOM229" s="3"/>
      <c r="GON229" s="3"/>
      <c r="GOO229" s="3"/>
      <c r="GOP229" s="3"/>
      <c r="GOQ229" s="3"/>
      <c r="GOR229" s="3"/>
      <c r="GOS229" s="3"/>
      <c r="GOT229" s="3"/>
      <c r="GOU229" s="3"/>
      <c r="GOV229" s="3"/>
      <c r="GOW229" s="3"/>
      <c r="GOX229" s="3"/>
      <c r="GOY229" s="3"/>
      <c r="GOZ229" s="3"/>
      <c r="GPA229" s="3"/>
      <c r="GPB229" s="3"/>
      <c r="GPC229" s="3"/>
      <c r="GPD229" s="3"/>
      <c r="GPE229" s="3"/>
      <c r="GPF229" s="3"/>
      <c r="GPG229" s="3"/>
      <c r="GPH229" s="3"/>
      <c r="GPI229" s="3"/>
      <c r="GPJ229" s="3"/>
      <c r="GPK229" s="3"/>
      <c r="GPL229" s="3"/>
      <c r="GPM229" s="3"/>
      <c r="GPN229" s="3"/>
      <c r="GPO229" s="3"/>
      <c r="GPP229" s="3"/>
      <c r="GPQ229" s="3"/>
      <c r="GPR229" s="3"/>
      <c r="GPS229" s="3"/>
      <c r="GPT229" s="3"/>
      <c r="GPU229" s="3"/>
      <c r="GPV229" s="3"/>
      <c r="GPW229" s="3"/>
      <c r="GPX229" s="3"/>
      <c r="GPY229" s="3"/>
      <c r="GPZ229" s="3"/>
      <c r="GQA229" s="3"/>
      <c r="GQB229" s="3"/>
      <c r="GQC229" s="3"/>
      <c r="GQD229" s="3"/>
      <c r="GQE229" s="3"/>
      <c r="GQF229" s="3"/>
      <c r="GQG229" s="3"/>
      <c r="GQH229" s="3"/>
      <c r="GQI229" s="3"/>
      <c r="GQJ229" s="3"/>
      <c r="GQK229" s="3"/>
      <c r="GQL229" s="3"/>
      <c r="GQM229" s="3"/>
      <c r="GQN229" s="3"/>
      <c r="GQO229" s="3"/>
      <c r="GQP229" s="3"/>
      <c r="GQQ229" s="3"/>
      <c r="GQR229" s="3"/>
      <c r="GQS229" s="3"/>
      <c r="GQT229" s="3"/>
      <c r="GQU229" s="3"/>
      <c r="GQV229" s="3"/>
      <c r="GQW229" s="3"/>
      <c r="GQX229" s="3"/>
      <c r="GQY229" s="3"/>
      <c r="GQZ229" s="3"/>
      <c r="GRA229" s="3"/>
      <c r="GRB229" s="3"/>
      <c r="GRC229" s="3"/>
      <c r="GRD229" s="3"/>
      <c r="GRE229" s="3"/>
      <c r="GRF229" s="3"/>
      <c r="GRG229" s="3"/>
      <c r="GRH229" s="3"/>
      <c r="GRI229" s="3"/>
      <c r="GRJ229" s="3"/>
      <c r="GRK229" s="3"/>
      <c r="GRL229" s="3"/>
      <c r="GRM229" s="3"/>
      <c r="GRN229" s="3"/>
      <c r="GRO229" s="3"/>
      <c r="GRP229" s="3"/>
      <c r="GRQ229" s="3"/>
      <c r="GRR229" s="3"/>
      <c r="GRS229" s="3"/>
      <c r="GRT229" s="3"/>
      <c r="GRU229" s="3"/>
      <c r="GRV229" s="3"/>
      <c r="GRW229" s="3"/>
      <c r="GRX229" s="3"/>
      <c r="GRY229" s="3"/>
      <c r="GRZ229" s="3"/>
      <c r="GSA229" s="3"/>
      <c r="GSB229" s="3"/>
      <c r="GSC229" s="3"/>
      <c r="GSD229" s="3"/>
      <c r="GSE229" s="3"/>
      <c r="GSF229" s="3"/>
      <c r="GSG229" s="3"/>
      <c r="GSH229" s="3"/>
      <c r="GSI229" s="3"/>
      <c r="GSJ229" s="3"/>
      <c r="GSK229" s="3"/>
      <c r="GSL229" s="3"/>
      <c r="GSM229" s="3"/>
      <c r="GSN229" s="3"/>
      <c r="GSO229" s="3"/>
      <c r="GSP229" s="3"/>
      <c r="GSQ229" s="3"/>
      <c r="GSR229" s="3"/>
      <c r="GSS229" s="3"/>
      <c r="GST229" s="3"/>
      <c r="GSU229" s="3"/>
      <c r="GSV229" s="3"/>
      <c r="GSW229" s="3"/>
      <c r="GSX229" s="3"/>
      <c r="GSY229" s="3"/>
      <c r="GSZ229" s="3"/>
      <c r="GTA229" s="3"/>
      <c r="GTB229" s="3"/>
      <c r="GTC229" s="3"/>
      <c r="GTD229" s="3"/>
      <c r="GTE229" s="3"/>
      <c r="GTF229" s="3"/>
      <c r="GTG229" s="3"/>
      <c r="GTH229" s="3"/>
      <c r="GTI229" s="3"/>
      <c r="GTJ229" s="3"/>
      <c r="GTK229" s="3"/>
      <c r="GTL229" s="3"/>
      <c r="GTM229" s="3"/>
      <c r="GTN229" s="3"/>
      <c r="GTO229" s="3"/>
      <c r="GTP229" s="3"/>
      <c r="GTQ229" s="3"/>
      <c r="GTR229" s="3"/>
      <c r="GTS229" s="3"/>
      <c r="GTT229" s="3"/>
      <c r="GTU229" s="3"/>
      <c r="GTV229" s="3"/>
      <c r="GTW229" s="3"/>
      <c r="GTX229" s="3"/>
      <c r="GTY229" s="3"/>
      <c r="GTZ229" s="3"/>
      <c r="GUA229" s="3"/>
      <c r="GUB229" s="3"/>
      <c r="GUC229" s="3"/>
      <c r="GUD229" s="3"/>
      <c r="GUE229" s="3"/>
      <c r="GUF229" s="3"/>
      <c r="GUG229" s="3"/>
      <c r="GUH229" s="3"/>
      <c r="GUI229" s="3"/>
      <c r="GUJ229" s="3"/>
      <c r="GUK229" s="3"/>
      <c r="GUL229" s="3"/>
      <c r="GUM229" s="3"/>
      <c r="GUN229" s="3"/>
      <c r="GUO229" s="3"/>
      <c r="GUP229" s="3"/>
      <c r="GUQ229" s="3"/>
      <c r="GUR229" s="3"/>
      <c r="GUS229" s="3"/>
      <c r="GUT229" s="3"/>
      <c r="GUU229" s="3"/>
      <c r="GUV229" s="3"/>
      <c r="GUW229" s="3"/>
      <c r="GUX229" s="3"/>
      <c r="GUY229" s="3"/>
      <c r="GUZ229" s="3"/>
      <c r="GVA229" s="3"/>
      <c r="GVB229" s="3"/>
      <c r="GVC229" s="3"/>
      <c r="GVD229" s="3"/>
      <c r="GVE229" s="3"/>
      <c r="GVF229" s="3"/>
      <c r="GVG229" s="3"/>
      <c r="GVH229" s="3"/>
      <c r="GVI229" s="3"/>
      <c r="GVJ229" s="3"/>
      <c r="GVK229" s="3"/>
      <c r="GVL229" s="3"/>
      <c r="GVM229" s="3"/>
      <c r="GVN229" s="3"/>
      <c r="GVO229" s="3"/>
      <c r="GVP229" s="3"/>
      <c r="GVQ229" s="3"/>
      <c r="GVR229" s="3"/>
      <c r="GVS229" s="3"/>
      <c r="GVT229" s="3"/>
      <c r="GVU229" s="3"/>
      <c r="GVV229" s="3"/>
      <c r="GVW229" s="3"/>
      <c r="GVX229" s="3"/>
      <c r="GVY229" s="3"/>
      <c r="GVZ229" s="3"/>
      <c r="GWA229" s="3"/>
      <c r="GWB229" s="3"/>
      <c r="GWC229" s="3"/>
      <c r="GWD229" s="3"/>
      <c r="GWE229" s="3"/>
      <c r="GWF229" s="3"/>
      <c r="GWG229" s="3"/>
      <c r="GWH229" s="3"/>
      <c r="GWI229" s="3"/>
      <c r="GWJ229" s="3"/>
      <c r="GWK229" s="3"/>
      <c r="GWL229" s="3"/>
      <c r="GWM229" s="3"/>
      <c r="GWN229" s="3"/>
      <c r="GWO229" s="3"/>
      <c r="GWP229" s="3"/>
      <c r="GWQ229" s="3"/>
      <c r="GWR229" s="3"/>
      <c r="GWS229" s="3"/>
      <c r="GWT229" s="3"/>
      <c r="GWU229" s="3"/>
      <c r="GWV229" s="3"/>
      <c r="GWW229" s="3"/>
      <c r="GWX229" s="3"/>
      <c r="GWY229" s="3"/>
      <c r="GWZ229" s="3"/>
      <c r="GXA229" s="3"/>
      <c r="GXB229" s="3"/>
      <c r="GXC229" s="3"/>
      <c r="GXD229" s="3"/>
      <c r="GXE229" s="3"/>
      <c r="GXF229" s="3"/>
      <c r="GXG229" s="3"/>
      <c r="GXH229" s="3"/>
      <c r="GXI229" s="3"/>
      <c r="GXJ229" s="3"/>
      <c r="GXK229" s="3"/>
      <c r="GXL229" s="3"/>
      <c r="GXM229" s="3"/>
      <c r="GXN229" s="3"/>
      <c r="GXO229" s="3"/>
      <c r="GXP229" s="3"/>
      <c r="GXQ229" s="3"/>
      <c r="GXR229" s="3"/>
      <c r="GXS229" s="3"/>
      <c r="GXT229" s="3"/>
      <c r="GXU229" s="3"/>
      <c r="GXV229" s="3"/>
      <c r="GXW229" s="3"/>
      <c r="GXX229" s="3"/>
      <c r="GXY229" s="3"/>
      <c r="GXZ229" s="3"/>
      <c r="GYA229" s="3"/>
      <c r="GYB229" s="3"/>
      <c r="GYC229" s="3"/>
      <c r="GYD229" s="3"/>
      <c r="GYE229" s="3"/>
      <c r="GYF229" s="3"/>
      <c r="GYG229" s="3"/>
      <c r="GYH229" s="3"/>
      <c r="GYI229" s="3"/>
      <c r="GYJ229" s="3"/>
      <c r="GYK229" s="3"/>
      <c r="GYL229" s="3"/>
      <c r="GYM229" s="3"/>
      <c r="GYN229" s="3"/>
      <c r="GYO229" s="3"/>
      <c r="GYP229" s="3"/>
      <c r="GYQ229" s="3"/>
      <c r="GYR229" s="3"/>
      <c r="GYS229" s="3"/>
      <c r="GYT229" s="3"/>
      <c r="GYU229" s="3"/>
      <c r="GYV229" s="3"/>
      <c r="GYW229" s="3"/>
      <c r="GYX229" s="3"/>
      <c r="GYY229" s="3"/>
      <c r="GYZ229" s="3"/>
      <c r="GZA229" s="3"/>
      <c r="GZB229" s="3"/>
      <c r="GZC229" s="3"/>
      <c r="GZD229" s="3"/>
      <c r="GZE229" s="3"/>
      <c r="GZF229" s="3"/>
      <c r="GZG229" s="3"/>
      <c r="GZH229" s="3"/>
      <c r="GZI229" s="3"/>
      <c r="GZJ229" s="3"/>
      <c r="GZK229" s="3"/>
      <c r="GZL229" s="3"/>
      <c r="GZM229" s="3"/>
      <c r="GZN229" s="3"/>
      <c r="GZO229" s="3"/>
      <c r="GZP229" s="3"/>
      <c r="GZQ229" s="3"/>
      <c r="GZR229" s="3"/>
      <c r="GZS229" s="3"/>
      <c r="GZT229" s="3"/>
      <c r="GZU229" s="3"/>
      <c r="GZV229" s="3"/>
      <c r="GZW229" s="3"/>
      <c r="GZX229" s="3"/>
      <c r="GZY229" s="3"/>
      <c r="GZZ229" s="3"/>
      <c r="HAA229" s="3"/>
      <c r="HAB229" s="3"/>
      <c r="HAC229" s="3"/>
      <c r="HAD229" s="3"/>
      <c r="HAE229" s="3"/>
      <c r="HAF229" s="3"/>
      <c r="HAG229" s="3"/>
      <c r="HAH229" s="3"/>
      <c r="HAI229" s="3"/>
      <c r="HAJ229" s="3"/>
      <c r="HAK229" s="3"/>
      <c r="HAL229" s="3"/>
      <c r="HAM229" s="3"/>
      <c r="HAN229" s="3"/>
      <c r="HAO229" s="3"/>
      <c r="HAP229" s="3"/>
      <c r="HAQ229" s="3"/>
      <c r="HAR229" s="3"/>
      <c r="HAS229" s="3"/>
      <c r="HAT229" s="3"/>
      <c r="HAU229" s="3"/>
      <c r="HAV229" s="3"/>
      <c r="HAW229" s="3"/>
      <c r="HAX229" s="3"/>
      <c r="HAY229" s="3"/>
      <c r="HAZ229" s="3"/>
      <c r="HBA229" s="3"/>
      <c r="HBB229" s="3"/>
      <c r="HBC229" s="3"/>
      <c r="HBD229" s="3"/>
      <c r="HBE229" s="3"/>
      <c r="HBF229" s="3"/>
      <c r="HBG229" s="3"/>
      <c r="HBH229" s="3"/>
      <c r="HBI229" s="3"/>
      <c r="HBJ229" s="3"/>
      <c r="HBK229" s="3"/>
      <c r="HBL229" s="3"/>
      <c r="HBM229" s="3"/>
      <c r="HBN229" s="3"/>
      <c r="HBO229" s="3"/>
      <c r="HBP229" s="3"/>
      <c r="HBQ229" s="3"/>
      <c r="HBR229" s="3"/>
      <c r="HBS229" s="3"/>
      <c r="HBT229" s="3"/>
      <c r="HBU229" s="3"/>
      <c r="HBV229" s="3"/>
      <c r="HBW229" s="3"/>
      <c r="HBX229" s="3"/>
      <c r="HBY229" s="3"/>
      <c r="HBZ229" s="3"/>
      <c r="HCA229" s="3"/>
      <c r="HCB229" s="3"/>
      <c r="HCC229" s="3"/>
      <c r="HCD229" s="3"/>
      <c r="HCE229" s="3"/>
      <c r="HCF229" s="3"/>
      <c r="HCG229" s="3"/>
      <c r="HCH229" s="3"/>
      <c r="HCI229" s="3"/>
      <c r="HCJ229" s="3"/>
      <c r="HCK229" s="3"/>
      <c r="HCL229" s="3"/>
      <c r="HCM229" s="3"/>
      <c r="HCN229" s="3"/>
      <c r="HCO229" s="3"/>
      <c r="HCP229" s="3"/>
      <c r="HCQ229" s="3"/>
      <c r="HCR229" s="3"/>
      <c r="HCS229" s="3"/>
      <c r="HCT229" s="3"/>
      <c r="HCU229" s="3"/>
      <c r="HCV229" s="3"/>
      <c r="HCW229" s="3"/>
      <c r="HCX229" s="3"/>
      <c r="HCY229" s="3"/>
      <c r="HCZ229" s="3"/>
      <c r="HDA229" s="3"/>
      <c r="HDB229" s="3"/>
      <c r="HDC229" s="3"/>
      <c r="HDD229" s="3"/>
      <c r="HDE229" s="3"/>
      <c r="HDF229" s="3"/>
      <c r="HDG229" s="3"/>
      <c r="HDH229" s="3"/>
      <c r="HDI229" s="3"/>
      <c r="HDJ229" s="3"/>
      <c r="HDK229" s="3"/>
      <c r="HDL229" s="3"/>
      <c r="HDM229" s="3"/>
      <c r="HDN229" s="3"/>
      <c r="HDO229" s="3"/>
      <c r="HDP229" s="3"/>
      <c r="HDQ229" s="3"/>
      <c r="HDR229" s="3"/>
      <c r="HDS229" s="3"/>
      <c r="HDT229" s="3"/>
      <c r="HDU229" s="3"/>
      <c r="HDV229" s="3"/>
      <c r="HDW229" s="3"/>
      <c r="HDX229" s="3"/>
      <c r="HDY229" s="3"/>
      <c r="HDZ229" s="3"/>
      <c r="HEA229" s="3"/>
      <c r="HEB229" s="3"/>
      <c r="HEC229" s="3"/>
      <c r="HED229" s="3"/>
      <c r="HEE229" s="3"/>
      <c r="HEF229" s="3"/>
      <c r="HEG229" s="3"/>
      <c r="HEH229" s="3"/>
      <c r="HEI229" s="3"/>
      <c r="HEJ229" s="3"/>
      <c r="HEK229" s="3"/>
      <c r="HEL229" s="3"/>
      <c r="HEM229" s="3"/>
      <c r="HEN229" s="3"/>
      <c r="HEO229" s="3"/>
      <c r="HEP229" s="3"/>
      <c r="HEQ229" s="3"/>
      <c r="HER229" s="3"/>
      <c r="HES229" s="3"/>
      <c r="HET229" s="3"/>
      <c r="HEU229" s="3"/>
      <c r="HEV229" s="3"/>
      <c r="HEW229" s="3"/>
      <c r="HEX229" s="3"/>
      <c r="HEY229" s="3"/>
      <c r="HEZ229" s="3"/>
      <c r="HFA229" s="3"/>
      <c r="HFB229" s="3"/>
      <c r="HFC229" s="3"/>
      <c r="HFD229" s="3"/>
      <c r="HFE229" s="3"/>
      <c r="HFF229" s="3"/>
      <c r="HFG229" s="3"/>
      <c r="HFH229" s="3"/>
      <c r="HFI229" s="3"/>
      <c r="HFJ229" s="3"/>
      <c r="HFK229" s="3"/>
      <c r="HFL229" s="3"/>
      <c r="HFM229" s="3"/>
      <c r="HFN229" s="3"/>
      <c r="HFO229" s="3"/>
      <c r="HFP229" s="3"/>
      <c r="HFQ229" s="3"/>
      <c r="HFR229" s="3"/>
      <c r="HFS229" s="3"/>
      <c r="HFT229" s="3"/>
      <c r="HFU229" s="3"/>
      <c r="HFV229" s="3"/>
      <c r="HFW229" s="3"/>
      <c r="HFX229" s="3"/>
      <c r="HFY229" s="3"/>
      <c r="HFZ229" s="3"/>
      <c r="HGA229" s="3"/>
      <c r="HGB229" s="3"/>
      <c r="HGC229" s="3"/>
      <c r="HGD229" s="3"/>
      <c r="HGE229" s="3"/>
      <c r="HGF229" s="3"/>
      <c r="HGG229" s="3"/>
      <c r="HGH229" s="3"/>
      <c r="HGI229" s="3"/>
      <c r="HGJ229" s="3"/>
      <c r="HGK229" s="3"/>
      <c r="HGL229" s="3"/>
      <c r="HGM229" s="3"/>
      <c r="HGN229" s="3"/>
      <c r="HGO229" s="3"/>
      <c r="HGP229" s="3"/>
      <c r="HGQ229" s="3"/>
      <c r="HGR229" s="3"/>
      <c r="HGS229" s="3"/>
      <c r="HGT229" s="3"/>
      <c r="HGU229" s="3"/>
      <c r="HGV229" s="3"/>
      <c r="HGW229" s="3"/>
      <c r="HGX229" s="3"/>
      <c r="HGY229" s="3"/>
      <c r="HGZ229" s="3"/>
      <c r="HHA229" s="3"/>
      <c r="HHB229" s="3"/>
      <c r="HHC229" s="3"/>
      <c r="HHD229" s="3"/>
      <c r="HHE229" s="3"/>
      <c r="HHF229" s="3"/>
      <c r="HHG229" s="3"/>
      <c r="HHH229" s="3"/>
      <c r="HHI229" s="3"/>
      <c r="HHJ229" s="3"/>
      <c r="HHK229" s="3"/>
      <c r="HHL229" s="3"/>
      <c r="HHM229" s="3"/>
      <c r="HHN229" s="3"/>
      <c r="HHO229" s="3"/>
      <c r="HHP229" s="3"/>
      <c r="HHQ229" s="3"/>
      <c r="HHR229" s="3"/>
      <c r="HHS229" s="3"/>
      <c r="HHT229" s="3"/>
      <c r="HHU229" s="3"/>
      <c r="HHV229" s="3"/>
      <c r="HHW229" s="3"/>
      <c r="HHX229" s="3"/>
      <c r="HHY229" s="3"/>
      <c r="HHZ229" s="3"/>
      <c r="HIA229" s="3"/>
      <c r="HIB229" s="3"/>
      <c r="HIC229" s="3"/>
      <c r="HID229" s="3"/>
      <c r="HIE229" s="3"/>
      <c r="HIF229" s="3"/>
      <c r="HIG229" s="3"/>
      <c r="HIH229" s="3"/>
      <c r="HII229" s="3"/>
      <c r="HIJ229" s="3"/>
      <c r="HIK229" s="3"/>
      <c r="HIL229" s="3"/>
      <c r="HIM229" s="3"/>
      <c r="HIN229" s="3"/>
      <c r="HIO229" s="3"/>
      <c r="HIP229" s="3"/>
      <c r="HIQ229" s="3"/>
      <c r="HIR229" s="3"/>
      <c r="HIS229" s="3"/>
      <c r="HIT229" s="3"/>
      <c r="HIU229" s="3"/>
      <c r="HIV229" s="3"/>
      <c r="HIW229" s="3"/>
      <c r="HIX229" s="3"/>
      <c r="HIY229" s="3"/>
      <c r="HIZ229" s="3"/>
      <c r="HJA229" s="3"/>
      <c r="HJB229" s="3"/>
      <c r="HJC229" s="3"/>
      <c r="HJD229" s="3"/>
      <c r="HJE229" s="3"/>
      <c r="HJF229" s="3"/>
      <c r="HJG229" s="3"/>
      <c r="HJH229" s="3"/>
      <c r="HJI229" s="3"/>
      <c r="HJJ229" s="3"/>
      <c r="HJK229" s="3"/>
      <c r="HJL229" s="3"/>
      <c r="HJM229" s="3"/>
      <c r="HJN229" s="3"/>
      <c r="HJO229" s="3"/>
      <c r="HJP229" s="3"/>
      <c r="HJQ229" s="3"/>
      <c r="HJR229" s="3"/>
      <c r="HJS229" s="3"/>
      <c r="HJT229" s="3"/>
      <c r="HJU229" s="3"/>
      <c r="HJV229" s="3"/>
      <c r="HJW229" s="3"/>
      <c r="HJX229" s="3"/>
      <c r="HJY229" s="3"/>
      <c r="HJZ229" s="3"/>
      <c r="HKA229" s="3"/>
      <c r="HKB229" s="3"/>
      <c r="HKC229" s="3"/>
      <c r="HKD229" s="3"/>
      <c r="HKE229" s="3"/>
      <c r="HKF229" s="3"/>
      <c r="HKG229" s="3"/>
      <c r="HKH229" s="3"/>
      <c r="HKI229" s="3"/>
      <c r="HKJ229" s="3"/>
      <c r="HKK229" s="3"/>
      <c r="HKL229" s="3"/>
      <c r="HKM229" s="3"/>
      <c r="HKN229" s="3"/>
      <c r="HKO229" s="3"/>
      <c r="HKP229" s="3"/>
      <c r="HKQ229" s="3"/>
      <c r="HKR229" s="3"/>
      <c r="HKS229" s="3"/>
      <c r="HKT229" s="3"/>
      <c r="HKU229" s="3"/>
      <c r="HKV229" s="3"/>
      <c r="HKW229" s="3"/>
      <c r="HKX229" s="3"/>
      <c r="HKY229" s="3"/>
      <c r="HKZ229" s="3"/>
      <c r="HLA229" s="3"/>
      <c r="HLB229" s="3"/>
      <c r="HLC229" s="3"/>
      <c r="HLD229" s="3"/>
      <c r="HLE229" s="3"/>
      <c r="HLF229" s="3"/>
      <c r="HLG229" s="3"/>
      <c r="HLH229" s="3"/>
      <c r="HLI229" s="3"/>
      <c r="HLJ229" s="3"/>
      <c r="HLK229" s="3"/>
      <c r="HLL229" s="3"/>
      <c r="HLM229" s="3"/>
      <c r="HLN229" s="3"/>
      <c r="HLO229" s="3"/>
      <c r="HLP229" s="3"/>
      <c r="HLQ229" s="3"/>
      <c r="HLR229" s="3"/>
      <c r="HLS229" s="3"/>
      <c r="HLT229" s="3"/>
      <c r="HLU229" s="3"/>
      <c r="HLV229" s="3"/>
      <c r="HLW229" s="3"/>
      <c r="HLX229" s="3"/>
      <c r="HLY229" s="3"/>
      <c r="HLZ229" s="3"/>
      <c r="HMA229" s="3"/>
      <c r="HMB229" s="3"/>
      <c r="HMC229" s="3"/>
      <c r="HMD229" s="3"/>
      <c r="HME229" s="3"/>
      <c r="HMF229" s="3"/>
      <c r="HMG229" s="3"/>
      <c r="HMH229" s="3"/>
      <c r="HMI229" s="3"/>
      <c r="HMJ229" s="3"/>
      <c r="HMK229" s="3"/>
      <c r="HML229" s="3"/>
      <c r="HMM229" s="3"/>
      <c r="HMN229" s="3"/>
      <c r="HMO229" s="3"/>
      <c r="HMP229" s="3"/>
      <c r="HMQ229" s="3"/>
      <c r="HMR229" s="3"/>
      <c r="HMS229" s="3"/>
      <c r="HMT229" s="3"/>
      <c r="HMU229" s="3"/>
      <c r="HMV229" s="3"/>
      <c r="HMW229" s="3"/>
      <c r="HMX229" s="3"/>
      <c r="HMY229" s="3"/>
      <c r="HMZ229" s="3"/>
      <c r="HNA229" s="3"/>
      <c r="HNB229" s="3"/>
      <c r="HNC229" s="3"/>
      <c r="HND229" s="3"/>
      <c r="HNE229" s="3"/>
      <c r="HNF229" s="3"/>
      <c r="HNG229" s="3"/>
      <c r="HNH229" s="3"/>
      <c r="HNI229" s="3"/>
      <c r="HNJ229" s="3"/>
      <c r="HNK229" s="3"/>
      <c r="HNL229" s="3"/>
      <c r="HNM229" s="3"/>
      <c r="HNN229" s="3"/>
      <c r="HNO229" s="3"/>
      <c r="HNP229" s="3"/>
      <c r="HNQ229" s="3"/>
      <c r="HNR229" s="3"/>
      <c r="HNS229" s="3"/>
      <c r="HNT229" s="3"/>
      <c r="HNU229" s="3"/>
      <c r="HNV229" s="3"/>
      <c r="HNW229" s="3"/>
      <c r="HNX229" s="3"/>
      <c r="HNY229" s="3"/>
      <c r="HNZ229" s="3"/>
      <c r="HOA229" s="3"/>
      <c r="HOB229" s="3"/>
      <c r="HOC229" s="3"/>
      <c r="HOD229" s="3"/>
      <c r="HOE229" s="3"/>
      <c r="HOF229" s="3"/>
      <c r="HOG229" s="3"/>
      <c r="HOH229" s="3"/>
      <c r="HOI229" s="3"/>
      <c r="HOJ229" s="3"/>
      <c r="HOK229" s="3"/>
      <c r="HOL229" s="3"/>
      <c r="HOM229" s="3"/>
      <c r="HON229" s="3"/>
      <c r="HOO229" s="3"/>
      <c r="HOP229" s="3"/>
      <c r="HOQ229" s="3"/>
      <c r="HOR229" s="3"/>
      <c r="HOS229" s="3"/>
      <c r="HOT229" s="3"/>
      <c r="HOU229" s="3"/>
      <c r="HOV229" s="3"/>
      <c r="HOW229" s="3"/>
      <c r="HOX229" s="3"/>
      <c r="HOY229" s="3"/>
      <c r="HOZ229" s="3"/>
      <c r="HPA229" s="3"/>
      <c r="HPB229" s="3"/>
      <c r="HPC229" s="3"/>
      <c r="HPD229" s="3"/>
      <c r="HPE229" s="3"/>
      <c r="HPF229" s="3"/>
      <c r="HPG229" s="3"/>
      <c r="HPH229" s="3"/>
      <c r="HPI229" s="3"/>
      <c r="HPJ229" s="3"/>
      <c r="HPK229" s="3"/>
      <c r="HPL229" s="3"/>
      <c r="HPM229" s="3"/>
      <c r="HPN229" s="3"/>
      <c r="HPO229" s="3"/>
      <c r="HPP229" s="3"/>
      <c r="HPQ229" s="3"/>
      <c r="HPR229" s="3"/>
      <c r="HPS229" s="3"/>
      <c r="HPT229" s="3"/>
      <c r="HPU229" s="3"/>
      <c r="HPV229" s="3"/>
      <c r="HPW229" s="3"/>
      <c r="HPX229" s="3"/>
      <c r="HPY229" s="3"/>
      <c r="HPZ229" s="3"/>
      <c r="HQA229" s="3"/>
      <c r="HQB229" s="3"/>
      <c r="HQC229" s="3"/>
      <c r="HQD229" s="3"/>
      <c r="HQE229" s="3"/>
      <c r="HQF229" s="3"/>
      <c r="HQG229" s="3"/>
      <c r="HQH229" s="3"/>
      <c r="HQI229" s="3"/>
      <c r="HQJ229" s="3"/>
      <c r="HQK229" s="3"/>
      <c r="HQL229" s="3"/>
      <c r="HQM229" s="3"/>
      <c r="HQN229" s="3"/>
      <c r="HQO229" s="3"/>
      <c r="HQP229" s="3"/>
      <c r="HQQ229" s="3"/>
      <c r="HQR229" s="3"/>
      <c r="HQS229" s="3"/>
      <c r="HQT229" s="3"/>
      <c r="HQU229" s="3"/>
      <c r="HQV229" s="3"/>
      <c r="HQW229" s="3"/>
      <c r="HQX229" s="3"/>
      <c r="HQY229" s="3"/>
      <c r="HQZ229" s="3"/>
      <c r="HRA229" s="3"/>
      <c r="HRB229" s="3"/>
      <c r="HRC229" s="3"/>
      <c r="HRD229" s="3"/>
      <c r="HRE229" s="3"/>
      <c r="HRF229" s="3"/>
      <c r="HRG229" s="3"/>
      <c r="HRH229" s="3"/>
      <c r="HRI229" s="3"/>
      <c r="HRJ229" s="3"/>
      <c r="HRK229" s="3"/>
      <c r="HRL229" s="3"/>
      <c r="HRM229" s="3"/>
      <c r="HRN229" s="3"/>
      <c r="HRO229" s="3"/>
      <c r="HRP229" s="3"/>
      <c r="HRQ229" s="3"/>
      <c r="HRR229" s="3"/>
      <c r="HRS229" s="3"/>
      <c r="HRT229" s="3"/>
      <c r="HRU229" s="3"/>
      <c r="HRV229" s="3"/>
      <c r="HRW229" s="3"/>
      <c r="HRX229" s="3"/>
      <c r="HRY229" s="3"/>
      <c r="HRZ229" s="3"/>
      <c r="HSA229" s="3"/>
      <c r="HSB229" s="3"/>
      <c r="HSC229" s="3"/>
      <c r="HSD229" s="3"/>
      <c r="HSE229" s="3"/>
      <c r="HSF229" s="3"/>
      <c r="HSG229" s="3"/>
      <c r="HSH229" s="3"/>
      <c r="HSI229" s="3"/>
      <c r="HSJ229" s="3"/>
      <c r="HSK229" s="3"/>
      <c r="HSL229" s="3"/>
      <c r="HSM229" s="3"/>
      <c r="HSN229" s="3"/>
      <c r="HSO229" s="3"/>
      <c r="HSP229" s="3"/>
      <c r="HSQ229" s="3"/>
      <c r="HSR229" s="3"/>
      <c r="HSS229" s="3"/>
      <c r="HST229" s="3"/>
      <c r="HSU229" s="3"/>
      <c r="HSV229" s="3"/>
      <c r="HSW229" s="3"/>
      <c r="HSX229" s="3"/>
      <c r="HSY229" s="3"/>
      <c r="HSZ229" s="3"/>
      <c r="HTA229" s="3"/>
      <c r="HTB229" s="3"/>
      <c r="HTC229" s="3"/>
      <c r="HTD229" s="3"/>
      <c r="HTE229" s="3"/>
      <c r="HTF229" s="3"/>
      <c r="HTG229" s="3"/>
      <c r="HTH229" s="3"/>
      <c r="HTI229" s="3"/>
      <c r="HTJ229" s="3"/>
      <c r="HTK229" s="3"/>
      <c r="HTL229" s="3"/>
      <c r="HTM229" s="3"/>
      <c r="HTN229" s="3"/>
      <c r="HTO229" s="3"/>
      <c r="HTP229" s="3"/>
      <c r="HTQ229" s="3"/>
      <c r="HTR229" s="3"/>
      <c r="HTS229" s="3"/>
      <c r="HTT229" s="3"/>
      <c r="HTU229" s="3"/>
      <c r="HTV229" s="3"/>
      <c r="HTW229" s="3"/>
      <c r="HTX229" s="3"/>
      <c r="HTY229" s="3"/>
      <c r="HTZ229" s="3"/>
      <c r="HUA229" s="3"/>
      <c r="HUB229" s="3"/>
      <c r="HUC229" s="3"/>
      <c r="HUD229" s="3"/>
      <c r="HUE229" s="3"/>
      <c r="HUF229" s="3"/>
      <c r="HUG229" s="3"/>
      <c r="HUH229" s="3"/>
      <c r="HUI229" s="3"/>
      <c r="HUJ229" s="3"/>
      <c r="HUK229" s="3"/>
      <c r="HUL229" s="3"/>
      <c r="HUM229" s="3"/>
      <c r="HUN229" s="3"/>
      <c r="HUO229" s="3"/>
      <c r="HUP229" s="3"/>
      <c r="HUQ229" s="3"/>
      <c r="HUR229" s="3"/>
      <c r="HUS229" s="3"/>
      <c r="HUT229" s="3"/>
      <c r="HUU229" s="3"/>
      <c r="HUV229" s="3"/>
      <c r="HUW229" s="3"/>
      <c r="HUX229" s="3"/>
      <c r="HUY229" s="3"/>
      <c r="HUZ229" s="3"/>
      <c r="HVA229" s="3"/>
      <c r="HVB229" s="3"/>
      <c r="HVC229" s="3"/>
      <c r="HVD229" s="3"/>
      <c r="HVE229" s="3"/>
      <c r="HVF229" s="3"/>
      <c r="HVG229" s="3"/>
      <c r="HVH229" s="3"/>
      <c r="HVI229" s="3"/>
      <c r="HVJ229" s="3"/>
      <c r="HVK229" s="3"/>
      <c r="HVL229" s="3"/>
      <c r="HVM229" s="3"/>
      <c r="HVN229" s="3"/>
      <c r="HVO229" s="3"/>
      <c r="HVP229" s="3"/>
      <c r="HVQ229" s="3"/>
      <c r="HVR229" s="3"/>
      <c r="HVS229" s="3"/>
      <c r="HVT229" s="3"/>
      <c r="HVU229" s="3"/>
      <c r="HVV229" s="3"/>
      <c r="HVW229" s="3"/>
      <c r="HVX229" s="3"/>
      <c r="HVY229" s="3"/>
      <c r="HVZ229" s="3"/>
      <c r="HWA229" s="3"/>
      <c r="HWB229" s="3"/>
      <c r="HWC229" s="3"/>
      <c r="HWD229" s="3"/>
      <c r="HWE229" s="3"/>
      <c r="HWF229" s="3"/>
      <c r="HWG229" s="3"/>
      <c r="HWH229" s="3"/>
      <c r="HWI229" s="3"/>
      <c r="HWJ229" s="3"/>
      <c r="HWK229" s="3"/>
      <c r="HWL229" s="3"/>
      <c r="HWM229" s="3"/>
      <c r="HWN229" s="3"/>
      <c r="HWO229" s="3"/>
      <c r="HWP229" s="3"/>
      <c r="HWQ229" s="3"/>
      <c r="HWR229" s="3"/>
      <c r="HWS229" s="3"/>
      <c r="HWT229" s="3"/>
      <c r="HWU229" s="3"/>
      <c r="HWV229" s="3"/>
      <c r="HWW229" s="3"/>
      <c r="HWX229" s="3"/>
      <c r="HWY229" s="3"/>
      <c r="HWZ229" s="3"/>
      <c r="HXA229" s="3"/>
      <c r="HXB229" s="3"/>
      <c r="HXC229" s="3"/>
      <c r="HXD229" s="3"/>
      <c r="HXE229" s="3"/>
      <c r="HXF229" s="3"/>
      <c r="HXG229" s="3"/>
      <c r="HXH229" s="3"/>
      <c r="HXI229" s="3"/>
      <c r="HXJ229" s="3"/>
      <c r="HXK229" s="3"/>
      <c r="HXL229" s="3"/>
      <c r="HXM229" s="3"/>
      <c r="HXN229" s="3"/>
      <c r="HXO229" s="3"/>
      <c r="HXP229" s="3"/>
      <c r="HXQ229" s="3"/>
      <c r="HXR229" s="3"/>
      <c r="HXS229" s="3"/>
      <c r="HXT229" s="3"/>
      <c r="HXU229" s="3"/>
      <c r="HXV229" s="3"/>
      <c r="HXW229" s="3"/>
      <c r="HXX229" s="3"/>
      <c r="HXY229" s="3"/>
      <c r="HXZ229" s="3"/>
      <c r="HYA229" s="3"/>
      <c r="HYB229" s="3"/>
      <c r="HYC229" s="3"/>
      <c r="HYD229" s="3"/>
      <c r="HYE229" s="3"/>
      <c r="HYF229" s="3"/>
      <c r="HYG229" s="3"/>
      <c r="HYH229" s="3"/>
      <c r="HYI229" s="3"/>
      <c r="HYJ229" s="3"/>
      <c r="HYK229" s="3"/>
      <c r="HYL229" s="3"/>
      <c r="HYM229" s="3"/>
      <c r="HYN229" s="3"/>
      <c r="HYO229" s="3"/>
      <c r="HYP229" s="3"/>
      <c r="HYQ229" s="3"/>
      <c r="HYR229" s="3"/>
      <c r="HYS229" s="3"/>
      <c r="HYT229" s="3"/>
      <c r="HYU229" s="3"/>
      <c r="HYV229" s="3"/>
      <c r="HYW229" s="3"/>
      <c r="HYX229" s="3"/>
      <c r="HYY229" s="3"/>
      <c r="HYZ229" s="3"/>
      <c r="HZA229" s="3"/>
      <c r="HZB229" s="3"/>
      <c r="HZC229" s="3"/>
      <c r="HZD229" s="3"/>
      <c r="HZE229" s="3"/>
      <c r="HZF229" s="3"/>
      <c r="HZG229" s="3"/>
      <c r="HZH229" s="3"/>
      <c r="HZI229" s="3"/>
      <c r="HZJ229" s="3"/>
      <c r="HZK229" s="3"/>
      <c r="HZL229" s="3"/>
      <c r="HZM229" s="3"/>
      <c r="HZN229" s="3"/>
      <c r="HZO229" s="3"/>
      <c r="HZP229" s="3"/>
      <c r="HZQ229" s="3"/>
      <c r="HZR229" s="3"/>
      <c r="HZS229" s="3"/>
      <c r="HZT229" s="3"/>
      <c r="HZU229" s="3"/>
      <c r="HZV229" s="3"/>
      <c r="HZW229" s="3"/>
      <c r="HZX229" s="3"/>
      <c r="HZY229" s="3"/>
      <c r="HZZ229" s="3"/>
      <c r="IAA229" s="3"/>
      <c r="IAB229" s="3"/>
      <c r="IAC229" s="3"/>
      <c r="IAD229" s="3"/>
      <c r="IAE229" s="3"/>
      <c r="IAF229" s="3"/>
      <c r="IAG229" s="3"/>
      <c r="IAH229" s="3"/>
      <c r="IAI229" s="3"/>
      <c r="IAJ229" s="3"/>
      <c r="IAK229" s="3"/>
      <c r="IAL229" s="3"/>
      <c r="IAM229" s="3"/>
      <c r="IAN229" s="3"/>
      <c r="IAO229" s="3"/>
      <c r="IAP229" s="3"/>
      <c r="IAQ229" s="3"/>
      <c r="IAR229" s="3"/>
      <c r="IAS229" s="3"/>
      <c r="IAT229" s="3"/>
      <c r="IAU229" s="3"/>
      <c r="IAV229" s="3"/>
      <c r="IAW229" s="3"/>
      <c r="IAX229" s="3"/>
      <c r="IAY229" s="3"/>
      <c r="IAZ229" s="3"/>
      <c r="IBA229" s="3"/>
      <c r="IBB229" s="3"/>
      <c r="IBC229" s="3"/>
      <c r="IBD229" s="3"/>
      <c r="IBE229" s="3"/>
      <c r="IBF229" s="3"/>
      <c r="IBG229" s="3"/>
      <c r="IBH229" s="3"/>
      <c r="IBI229" s="3"/>
      <c r="IBJ229" s="3"/>
      <c r="IBK229" s="3"/>
      <c r="IBL229" s="3"/>
      <c r="IBM229" s="3"/>
      <c r="IBN229" s="3"/>
      <c r="IBO229" s="3"/>
      <c r="IBP229" s="3"/>
      <c r="IBQ229" s="3"/>
      <c r="IBR229" s="3"/>
      <c r="IBS229" s="3"/>
      <c r="IBT229" s="3"/>
      <c r="IBU229" s="3"/>
      <c r="IBV229" s="3"/>
      <c r="IBW229" s="3"/>
      <c r="IBX229" s="3"/>
      <c r="IBY229" s="3"/>
      <c r="IBZ229" s="3"/>
      <c r="ICA229" s="3"/>
      <c r="ICB229" s="3"/>
      <c r="ICC229" s="3"/>
      <c r="ICD229" s="3"/>
      <c r="ICE229" s="3"/>
      <c r="ICF229" s="3"/>
      <c r="ICG229" s="3"/>
      <c r="ICH229" s="3"/>
      <c r="ICI229" s="3"/>
      <c r="ICJ229" s="3"/>
      <c r="ICK229" s="3"/>
      <c r="ICL229" s="3"/>
      <c r="ICM229" s="3"/>
      <c r="ICN229" s="3"/>
      <c r="ICO229" s="3"/>
      <c r="ICP229" s="3"/>
      <c r="ICQ229" s="3"/>
      <c r="ICR229" s="3"/>
      <c r="ICS229" s="3"/>
      <c r="ICT229" s="3"/>
      <c r="ICU229" s="3"/>
      <c r="ICV229" s="3"/>
      <c r="ICW229" s="3"/>
      <c r="ICX229" s="3"/>
      <c r="ICY229" s="3"/>
      <c r="ICZ229" s="3"/>
      <c r="IDA229" s="3"/>
      <c r="IDB229" s="3"/>
      <c r="IDC229" s="3"/>
      <c r="IDD229" s="3"/>
      <c r="IDE229" s="3"/>
      <c r="IDF229" s="3"/>
      <c r="IDG229" s="3"/>
      <c r="IDH229" s="3"/>
      <c r="IDI229" s="3"/>
      <c r="IDJ229" s="3"/>
      <c r="IDK229" s="3"/>
      <c r="IDL229" s="3"/>
      <c r="IDM229" s="3"/>
      <c r="IDN229" s="3"/>
      <c r="IDO229" s="3"/>
      <c r="IDP229" s="3"/>
      <c r="IDQ229" s="3"/>
      <c r="IDR229" s="3"/>
      <c r="IDS229" s="3"/>
      <c r="IDT229" s="3"/>
      <c r="IDU229" s="3"/>
      <c r="IDV229" s="3"/>
      <c r="IDW229" s="3"/>
      <c r="IDX229" s="3"/>
      <c r="IDY229" s="3"/>
      <c r="IDZ229" s="3"/>
      <c r="IEA229" s="3"/>
      <c r="IEB229" s="3"/>
      <c r="IEC229" s="3"/>
      <c r="IED229" s="3"/>
      <c r="IEE229" s="3"/>
      <c r="IEF229" s="3"/>
      <c r="IEG229" s="3"/>
      <c r="IEH229" s="3"/>
      <c r="IEI229" s="3"/>
      <c r="IEJ229" s="3"/>
      <c r="IEK229" s="3"/>
      <c r="IEL229" s="3"/>
      <c r="IEM229" s="3"/>
      <c r="IEN229" s="3"/>
      <c r="IEO229" s="3"/>
      <c r="IEP229" s="3"/>
      <c r="IEQ229" s="3"/>
      <c r="IER229" s="3"/>
      <c r="IES229" s="3"/>
      <c r="IET229" s="3"/>
      <c r="IEU229" s="3"/>
      <c r="IEV229" s="3"/>
      <c r="IEW229" s="3"/>
      <c r="IEX229" s="3"/>
      <c r="IEY229" s="3"/>
      <c r="IEZ229" s="3"/>
      <c r="IFA229" s="3"/>
      <c r="IFB229" s="3"/>
      <c r="IFC229" s="3"/>
      <c r="IFD229" s="3"/>
      <c r="IFE229" s="3"/>
      <c r="IFF229" s="3"/>
      <c r="IFG229" s="3"/>
      <c r="IFH229" s="3"/>
      <c r="IFI229" s="3"/>
      <c r="IFJ229" s="3"/>
      <c r="IFK229" s="3"/>
      <c r="IFL229" s="3"/>
      <c r="IFM229" s="3"/>
      <c r="IFN229" s="3"/>
      <c r="IFO229" s="3"/>
      <c r="IFP229" s="3"/>
      <c r="IFQ229" s="3"/>
      <c r="IFR229" s="3"/>
      <c r="IFS229" s="3"/>
      <c r="IFT229" s="3"/>
      <c r="IFU229" s="3"/>
      <c r="IFV229" s="3"/>
      <c r="IFW229" s="3"/>
      <c r="IFX229" s="3"/>
      <c r="IFY229" s="3"/>
      <c r="IFZ229" s="3"/>
      <c r="IGA229" s="3"/>
      <c r="IGB229" s="3"/>
      <c r="IGC229" s="3"/>
      <c r="IGD229" s="3"/>
      <c r="IGE229" s="3"/>
      <c r="IGF229" s="3"/>
      <c r="IGG229" s="3"/>
      <c r="IGH229" s="3"/>
      <c r="IGI229" s="3"/>
      <c r="IGJ229" s="3"/>
      <c r="IGK229" s="3"/>
      <c r="IGL229" s="3"/>
      <c r="IGM229" s="3"/>
      <c r="IGN229" s="3"/>
      <c r="IGO229" s="3"/>
      <c r="IGP229" s="3"/>
      <c r="IGQ229" s="3"/>
      <c r="IGR229" s="3"/>
      <c r="IGS229" s="3"/>
      <c r="IGT229" s="3"/>
      <c r="IGU229" s="3"/>
      <c r="IGV229" s="3"/>
      <c r="IGW229" s="3"/>
      <c r="IGX229" s="3"/>
      <c r="IGY229" s="3"/>
      <c r="IGZ229" s="3"/>
      <c r="IHA229" s="3"/>
      <c r="IHB229" s="3"/>
      <c r="IHC229" s="3"/>
      <c r="IHD229" s="3"/>
      <c r="IHE229" s="3"/>
      <c r="IHF229" s="3"/>
      <c r="IHG229" s="3"/>
      <c r="IHH229" s="3"/>
      <c r="IHI229" s="3"/>
      <c r="IHJ229" s="3"/>
      <c r="IHK229" s="3"/>
      <c r="IHL229" s="3"/>
      <c r="IHM229" s="3"/>
      <c r="IHN229" s="3"/>
      <c r="IHO229" s="3"/>
      <c r="IHP229" s="3"/>
      <c r="IHQ229" s="3"/>
      <c r="IHR229" s="3"/>
      <c r="IHS229" s="3"/>
      <c r="IHT229" s="3"/>
      <c r="IHU229" s="3"/>
      <c r="IHV229" s="3"/>
      <c r="IHW229" s="3"/>
      <c r="IHX229" s="3"/>
      <c r="IHY229" s="3"/>
      <c r="IHZ229" s="3"/>
      <c r="IIA229" s="3"/>
      <c r="IIB229" s="3"/>
      <c r="IIC229" s="3"/>
      <c r="IID229" s="3"/>
      <c r="IIE229" s="3"/>
      <c r="IIF229" s="3"/>
      <c r="IIG229" s="3"/>
      <c r="IIH229" s="3"/>
      <c r="III229" s="3"/>
      <c r="IIJ229" s="3"/>
      <c r="IIK229" s="3"/>
      <c r="IIL229" s="3"/>
      <c r="IIM229" s="3"/>
      <c r="IIN229" s="3"/>
      <c r="IIO229" s="3"/>
      <c r="IIP229" s="3"/>
      <c r="IIQ229" s="3"/>
      <c r="IIR229" s="3"/>
      <c r="IIS229" s="3"/>
      <c r="IIT229" s="3"/>
      <c r="IIU229" s="3"/>
      <c r="IIV229" s="3"/>
      <c r="IIW229" s="3"/>
      <c r="IIX229" s="3"/>
      <c r="IIY229" s="3"/>
      <c r="IIZ229" s="3"/>
      <c r="IJA229" s="3"/>
      <c r="IJB229" s="3"/>
      <c r="IJC229" s="3"/>
      <c r="IJD229" s="3"/>
      <c r="IJE229" s="3"/>
      <c r="IJF229" s="3"/>
      <c r="IJG229" s="3"/>
      <c r="IJH229" s="3"/>
      <c r="IJI229" s="3"/>
      <c r="IJJ229" s="3"/>
      <c r="IJK229" s="3"/>
      <c r="IJL229" s="3"/>
      <c r="IJM229" s="3"/>
      <c r="IJN229" s="3"/>
      <c r="IJO229" s="3"/>
      <c r="IJP229" s="3"/>
      <c r="IJQ229" s="3"/>
      <c r="IJR229" s="3"/>
      <c r="IJS229" s="3"/>
      <c r="IJT229" s="3"/>
      <c r="IJU229" s="3"/>
      <c r="IJV229" s="3"/>
      <c r="IJW229" s="3"/>
      <c r="IJX229" s="3"/>
      <c r="IJY229" s="3"/>
      <c r="IJZ229" s="3"/>
      <c r="IKA229" s="3"/>
      <c r="IKB229" s="3"/>
      <c r="IKC229" s="3"/>
      <c r="IKD229" s="3"/>
      <c r="IKE229" s="3"/>
      <c r="IKF229" s="3"/>
      <c r="IKG229" s="3"/>
      <c r="IKH229" s="3"/>
      <c r="IKI229" s="3"/>
      <c r="IKJ229" s="3"/>
      <c r="IKK229" s="3"/>
      <c r="IKL229" s="3"/>
      <c r="IKM229" s="3"/>
      <c r="IKN229" s="3"/>
      <c r="IKO229" s="3"/>
      <c r="IKP229" s="3"/>
      <c r="IKQ229" s="3"/>
      <c r="IKR229" s="3"/>
      <c r="IKS229" s="3"/>
      <c r="IKT229" s="3"/>
      <c r="IKU229" s="3"/>
      <c r="IKV229" s="3"/>
      <c r="IKW229" s="3"/>
      <c r="IKX229" s="3"/>
      <c r="IKY229" s="3"/>
      <c r="IKZ229" s="3"/>
      <c r="ILA229" s="3"/>
      <c r="ILB229" s="3"/>
      <c r="ILC229" s="3"/>
      <c r="ILD229" s="3"/>
      <c r="ILE229" s="3"/>
      <c r="ILF229" s="3"/>
      <c r="ILG229" s="3"/>
      <c r="ILH229" s="3"/>
      <c r="ILI229" s="3"/>
      <c r="ILJ229" s="3"/>
      <c r="ILK229" s="3"/>
      <c r="ILL229" s="3"/>
      <c r="ILM229" s="3"/>
      <c r="ILN229" s="3"/>
      <c r="ILO229" s="3"/>
      <c r="ILP229" s="3"/>
      <c r="ILQ229" s="3"/>
      <c r="ILR229" s="3"/>
      <c r="ILS229" s="3"/>
      <c r="ILT229" s="3"/>
      <c r="ILU229" s="3"/>
      <c r="ILV229" s="3"/>
      <c r="ILW229" s="3"/>
      <c r="ILX229" s="3"/>
      <c r="ILY229" s="3"/>
      <c r="ILZ229" s="3"/>
      <c r="IMA229" s="3"/>
      <c r="IMB229" s="3"/>
      <c r="IMC229" s="3"/>
      <c r="IMD229" s="3"/>
      <c r="IME229" s="3"/>
      <c r="IMF229" s="3"/>
      <c r="IMG229" s="3"/>
      <c r="IMH229" s="3"/>
      <c r="IMI229" s="3"/>
      <c r="IMJ229" s="3"/>
      <c r="IMK229" s="3"/>
      <c r="IML229" s="3"/>
      <c r="IMM229" s="3"/>
      <c r="IMN229" s="3"/>
      <c r="IMO229" s="3"/>
      <c r="IMP229" s="3"/>
      <c r="IMQ229" s="3"/>
      <c r="IMR229" s="3"/>
      <c r="IMS229" s="3"/>
      <c r="IMT229" s="3"/>
      <c r="IMU229" s="3"/>
      <c r="IMV229" s="3"/>
      <c r="IMW229" s="3"/>
      <c r="IMX229" s="3"/>
      <c r="IMY229" s="3"/>
      <c r="IMZ229" s="3"/>
      <c r="INA229" s="3"/>
      <c r="INB229" s="3"/>
      <c r="INC229" s="3"/>
      <c r="IND229" s="3"/>
      <c r="INE229" s="3"/>
      <c r="INF229" s="3"/>
      <c r="ING229" s="3"/>
      <c r="INH229" s="3"/>
      <c r="INI229" s="3"/>
      <c r="INJ229" s="3"/>
      <c r="INK229" s="3"/>
      <c r="INL229" s="3"/>
      <c r="INM229" s="3"/>
      <c r="INN229" s="3"/>
      <c r="INO229" s="3"/>
      <c r="INP229" s="3"/>
      <c r="INQ229" s="3"/>
      <c r="INR229" s="3"/>
      <c r="INS229" s="3"/>
      <c r="INT229" s="3"/>
      <c r="INU229" s="3"/>
      <c r="INV229" s="3"/>
      <c r="INW229" s="3"/>
      <c r="INX229" s="3"/>
      <c r="INY229" s="3"/>
      <c r="INZ229" s="3"/>
      <c r="IOA229" s="3"/>
      <c r="IOB229" s="3"/>
      <c r="IOC229" s="3"/>
      <c r="IOD229" s="3"/>
      <c r="IOE229" s="3"/>
      <c r="IOF229" s="3"/>
      <c r="IOG229" s="3"/>
      <c r="IOH229" s="3"/>
      <c r="IOI229" s="3"/>
      <c r="IOJ229" s="3"/>
      <c r="IOK229" s="3"/>
      <c r="IOL229" s="3"/>
      <c r="IOM229" s="3"/>
      <c r="ION229" s="3"/>
      <c r="IOO229" s="3"/>
      <c r="IOP229" s="3"/>
      <c r="IOQ229" s="3"/>
      <c r="IOR229" s="3"/>
      <c r="IOS229" s="3"/>
      <c r="IOT229" s="3"/>
      <c r="IOU229" s="3"/>
      <c r="IOV229" s="3"/>
      <c r="IOW229" s="3"/>
      <c r="IOX229" s="3"/>
      <c r="IOY229" s="3"/>
      <c r="IOZ229" s="3"/>
      <c r="IPA229" s="3"/>
      <c r="IPB229" s="3"/>
      <c r="IPC229" s="3"/>
      <c r="IPD229" s="3"/>
      <c r="IPE229" s="3"/>
      <c r="IPF229" s="3"/>
      <c r="IPG229" s="3"/>
      <c r="IPH229" s="3"/>
      <c r="IPI229" s="3"/>
      <c r="IPJ229" s="3"/>
      <c r="IPK229" s="3"/>
      <c r="IPL229" s="3"/>
      <c r="IPM229" s="3"/>
      <c r="IPN229" s="3"/>
      <c r="IPO229" s="3"/>
      <c r="IPP229" s="3"/>
      <c r="IPQ229" s="3"/>
      <c r="IPR229" s="3"/>
      <c r="IPS229" s="3"/>
      <c r="IPT229" s="3"/>
      <c r="IPU229" s="3"/>
      <c r="IPV229" s="3"/>
      <c r="IPW229" s="3"/>
      <c r="IPX229" s="3"/>
      <c r="IPY229" s="3"/>
      <c r="IPZ229" s="3"/>
      <c r="IQA229" s="3"/>
      <c r="IQB229" s="3"/>
      <c r="IQC229" s="3"/>
      <c r="IQD229" s="3"/>
      <c r="IQE229" s="3"/>
      <c r="IQF229" s="3"/>
      <c r="IQG229" s="3"/>
      <c r="IQH229" s="3"/>
      <c r="IQI229" s="3"/>
      <c r="IQJ229" s="3"/>
      <c r="IQK229" s="3"/>
      <c r="IQL229" s="3"/>
      <c r="IQM229" s="3"/>
      <c r="IQN229" s="3"/>
      <c r="IQO229" s="3"/>
      <c r="IQP229" s="3"/>
      <c r="IQQ229" s="3"/>
      <c r="IQR229" s="3"/>
      <c r="IQS229" s="3"/>
      <c r="IQT229" s="3"/>
      <c r="IQU229" s="3"/>
      <c r="IQV229" s="3"/>
      <c r="IQW229" s="3"/>
      <c r="IQX229" s="3"/>
      <c r="IQY229" s="3"/>
      <c r="IQZ229" s="3"/>
      <c r="IRA229" s="3"/>
      <c r="IRB229" s="3"/>
      <c r="IRC229" s="3"/>
      <c r="IRD229" s="3"/>
      <c r="IRE229" s="3"/>
      <c r="IRF229" s="3"/>
      <c r="IRG229" s="3"/>
      <c r="IRH229" s="3"/>
      <c r="IRI229" s="3"/>
      <c r="IRJ229" s="3"/>
      <c r="IRK229" s="3"/>
      <c r="IRL229" s="3"/>
      <c r="IRM229" s="3"/>
      <c r="IRN229" s="3"/>
      <c r="IRO229" s="3"/>
      <c r="IRP229" s="3"/>
      <c r="IRQ229" s="3"/>
      <c r="IRR229" s="3"/>
      <c r="IRS229" s="3"/>
      <c r="IRT229" s="3"/>
      <c r="IRU229" s="3"/>
      <c r="IRV229" s="3"/>
      <c r="IRW229" s="3"/>
      <c r="IRX229" s="3"/>
      <c r="IRY229" s="3"/>
      <c r="IRZ229" s="3"/>
      <c r="ISA229" s="3"/>
      <c r="ISB229" s="3"/>
      <c r="ISC229" s="3"/>
      <c r="ISD229" s="3"/>
      <c r="ISE229" s="3"/>
      <c r="ISF229" s="3"/>
      <c r="ISG229" s="3"/>
      <c r="ISH229" s="3"/>
      <c r="ISI229" s="3"/>
      <c r="ISJ229" s="3"/>
      <c r="ISK229" s="3"/>
      <c r="ISL229" s="3"/>
      <c r="ISM229" s="3"/>
      <c r="ISN229" s="3"/>
      <c r="ISO229" s="3"/>
      <c r="ISP229" s="3"/>
      <c r="ISQ229" s="3"/>
      <c r="ISR229" s="3"/>
      <c r="ISS229" s="3"/>
      <c r="IST229" s="3"/>
      <c r="ISU229" s="3"/>
      <c r="ISV229" s="3"/>
      <c r="ISW229" s="3"/>
      <c r="ISX229" s="3"/>
      <c r="ISY229" s="3"/>
      <c r="ISZ229" s="3"/>
      <c r="ITA229" s="3"/>
      <c r="ITB229" s="3"/>
      <c r="ITC229" s="3"/>
      <c r="ITD229" s="3"/>
      <c r="ITE229" s="3"/>
      <c r="ITF229" s="3"/>
      <c r="ITG229" s="3"/>
      <c r="ITH229" s="3"/>
      <c r="ITI229" s="3"/>
      <c r="ITJ229" s="3"/>
      <c r="ITK229" s="3"/>
      <c r="ITL229" s="3"/>
      <c r="ITM229" s="3"/>
      <c r="ITN229" s="3"/>
      <c r="ITO229" s="3"/>
      <c r="ITP229" s="3"/>
      <c r="ITQ229" s="3"/>
      <c r="ITR229" s="3"/>
      <c r="ITS229" s="3"/>
      <c r="ITT229" s="3"/>
      <c r="ITU229" s="3"/>
      <c r="ITV229" s="3"/>
      <c r="ITW229" s="3"/>
      <c r="ITX229" s="3"/>
      <c r="ITY229" s="3"/>
      <c r="ITZ229" s="3"/>
      <c r="IUA229" s="3"/>
      <c r="IUB229" s="3"/>
      <c r="IUC229" s="3"/>
      <c r="IUD229" s="3"/>
      <c r="IUE229" s="3"/>
      <c r="IUF229" s="3"/>
      <c r="IUG229" s="3"/>
      <c r="IUH229" s="3"/>
      <c r="IUI229" s="3"/>
      <c r="IUJ229" s="3"/>
      <c r="IUK229" s="3"/>
      <c r="IUL229" s="3"/>
      <c r="IUM229" s="3"/>
      <c r="IUN229" s="3"/>
      <c r="IUO229" s="3"/>
      <c r="IUP229" s="3"/>
      <c r="IUQ229" s="3"/>
      <c r="IUR229" s="3"/>
      <c r="IUS229" s="3"/>
      <c r="IUT229" s="3"/>
      <c r="IUU229" s="3"/>
      <c r="IUV229" s="3"/>
      <c r="IUW229" s="3"/>
      <c r="IUX229" s="3"/>
      <c r="IUY229" s="3"/>
      <c r="IUZ229" s="3"/>
      <c r="IVA229" s="3"/>
      <c r="IVB229" s="3"/>
      <c r="IVC229" s="3"/>
      <c r="IVD229" s="3"/>
      <c r="IVE229" s="3"/>
      <c r="IVF229" s="3"/>
      <c r="IVG229" s="3"/>
      <c r="IVH229" s="3"/>
      <c r="IVI229" s="3"/>
      <c r="IVJ229" s="3"/>
      <c r="IVK229" s="3"/>
      <c r="IVL229" s="3"/>
      <c r="IVM229" s="3"/>
      <c r="IVN229" s="3"/>
      <c r="IVO229" s="3"/>
      <c r="IVP229" s="3"/>
      <c r="IVQ229" s="3"/>
      <c r="IVR229" s="3"/>
      <c r="IVS229" s="3"/>
      <c r="IVT229" s="3"/>
      <c r="IVU229" s="3"/>
      <c r="IVV229" s="3"/>
      <c r="IVW229" s="3"/>
      <c r="IVX229" s="3"/>
      <c r="IVY229" s="3"/>
      <c r="IVZ229" s="3"/>
      <c r="IWA229" s="3"/>
      <c r="IWB229" s="3"/>
      <c r="IWC229" s="3"/>
      <c r="IWD229" s="3"/>
      <c r="IWE229" s="3"/>
      <c r="IWF229" s="3"/>
      <c r="IWG229" s="3"/>
      <c r="IWH229" s="3"/>
      <c r="IWI229" s="3"/>
      <c r="IWJ229" s="3"/>
      <c r="IWK229" s="3"/>
      <c r="IWL229" s="3"/>
      <c r="IWM229" s="3"/>
      <c r="IWN229" s="3"/>
      <c r="IWO229" s="3"/>
      <c r="IWP229" s="3"/>
      <c r="IWQ229" s="3"/>
      <c r="IWR229" s="3"/>
      <c r="IWS229" s="3"/>
      <c r="IWT229" s="3"/>
      <c r="IWU229" s="3"/>
      <c r="IWV229" s="3"/>
      <c r="IWW229" s="3"/>
      <c r="IWX229" s="3"/>
      <c r="IWY229" s="3"/>
      <c r="IWZ229" s="3"/>
      <c r="IXA229" s="3"/>
      <c r="IXB229" s="3"/>
      <c r="IXC229" s="3"/>
      <c r="IXD229" s="3"/>
      <c r="IXE229" s="3"/>
      <c r="IXF229" s="3"/>
      <c r="IXG229" s="3"/>
      <c r="IXH229" s="3"/>
      <c r="IXI229" s="3"/>
      <c r="IXJ229" s="3"/>
      <c r="IXK229" s="3"/>
      <c r="IXL229" s="3"/>
      <c r="IXM229" s="3"/>
      <c r="IXN229" s="3"/>
      <c r="IXO229" s="3"/>
      <c r="IXP229" s="3"/>
      <c r="IXQ229" s="3"/>
      <c r="IXR229" s="3"/>
      <c r="IXS229" s="3"/>
      <c r="IXT229" s="3"/>
      <c r="IXU229" s="3"/>
      <c r="IXV229" s="3"/>
      <c r="IXW229" s="3"/>
      <c r="IXX229" s="3"/>
      <c r="IXY229" s="3"/>
      <c r="IXZ229" s="3"/>
      <c r="IYA229" s="3"/>
      <c r="IYB229" s="3"/>
      <c r="IYC229" s="3"/>
      <c r="IYD229" s="3"/>
      <c r="IYE229" s="3"/>
      <c r="IYF229" s="3"/>
      <c r="IYG229" s="3"/>
      <c r="IYH229" s="3"/>
      <c r="IYI229" s="3"/>
      <c r="IYJ229" s="3"/>
      <c r="IYK229" s="3"/>
      <c r="IYL229" s="3"/>
      <c r="IYM229" s="3"/>
      <c r="IYN229" s="3"/>
      <c r="IYO229" s="3"/>
      <c r="IYP229" s="3"/>
      <c r="IYQ229" s="3"/>
      <c r="IYR229" s="3"/>
      <c r="IYS229" s="3"/>
      <c r="IYT229" s="3"/>
      <c r="IYU229" s="3"/>
      <c r="IYV229" s="3"/>
      <c r="IYW229" s="3"/>
      <c r="IYX229" s="3"/>
      <c r="IYY229" s="3"/>
      <c r="IYZ229" s="3"/>
      <c r="IZA229" s="3"/>
      <c r="IZB229" s="3"/>
      <c r="IZC229" s="3"/>
      <c r="IZD229" s="3"/>
      <c r="IZE229" s="3"/>
      <c r="IZF229" s="3"/>
      <c r="IZG229" s="3"/>
      <c r="IZH229" s="3"/>
      <c r="IZI229" s="3"/>
      <c r="IZJ229" s="3"/>
      <c r="IZK229" s="3"/>
      <c r="IZL229" s="3"/>
      <c r="IZM229" s="3"/>
      <c r="IZN229" s="3"/>
      <c r="IZO229" s="3"/>
      <c r="IZP229" s="3"/>
      <c r="IZQ229" s="3"/>
      <c r="IZR229" s="3"/>
      <c r="IZS229" s="3"/>
      <c r="IZT229" s="3"/>
      <c r="IZU229" s="3"/>
      <c r="IZV229" s="3"/>
      <c r="IZW229" s="3"/>
      <c r="IZX229" s="3"/>
      <c r="IZY229" s="3"/>
      <c r="IZZ229" s="3"/>
      <c r="JAA229" s="3"/>
      <c r="JAB229" s="3"/>
      <c r="JAC229" s="3"/>
      <c r="JAD229" s="3"/>
      <c r="JAE229" s="3"/>
      <c r="JAF229" s="3"/>
      <c r="JAG229" s="3"/>
      <c r="JAH229" s="3"/>
      <c r="JAI229" s="3"/>
      <c r="JAJ229" s="3"/>
      <c r="JAK229" s="3"/>
      <c r="JAL229" s="3"/>
      <c r="JAM229" s="3"/>
      <c r="JAN229" s="3"/>
      <c r="JAO229" s="3"/>
      <c r="JAP229" s="3"/>
      <c r="JAQ229" s="3"/>
      <c r="JAR229" s="3"/>
      <c r="JAS229" s="3"/>
      <c r="JAT229" s="3"/>
      <c r="JAU229" s="3"/>
      <c r="JAV229" s="3"/>
      <c r="JAW229" s="3"/>
      <c r="JAX229" s="3"/>
      <c r="JAY229" s="3"/>
      <c r="JAZ229" s="3"/>
      <c r="JBA229" s="3"/>
      <c r="JBB229" s="3"/>
      <c r="JBC229" s="3"/>
      <c r="JBD229" s="3"/>
      <c r="JBE229" s="3"/>
      <c r="JBF229" s="3"/>
      <c r="JBG229" s="3"/>
      <c r="JBH229" s="3"/>
      <c r="JBI229" s="3"/>
      <c r="JBJ229" s="3"/>
      <c r="JBK229" s="3"/>
      <c r="JBL229" s="3"/>
      <c r="JBM229" s="3"/>
      <c r="JBN229" s="3"/>
      <c r="JBO229" s="3"/>
      <c r="JBP229" s="3"/>
      <c r="JBQ229" s="3"/>
      <c r="JBR229" s="3"/>
      <c r="JBS229" s="3"/>
      <c r="JBT229" s="3"/>
      <c r="JBU229" s="3"/>
      <c r="JBV229" s="3"/>
      <c r="JBW229" s="3"/>
      <c r="JBX229" s="3"/>
      <c r="JBY229" s="3"/>
      <c r="JBZ229" s="3"/>
      <c r="JCA229" s="3"/>
      <c r="JCB229" s="3"/>
      <c r="JCC229" s="3"/>
      <c r="JCD229" s="3"/>
      <c r="JCE229" s="3"/>
      <c r="JCF229" s="3"/>
      <c r="JCG229" s="3"/>
      <c r="JCH229" s="3"/>
      <c r="JCI229" s="3"/>
      <c r="JCJ229" s="3"/>
      <c r="JCK229" s="3"/>
      <c r="JCL229" s="3"/>
      <c r="JCM229" s="3"/>
      <c r="JCN229" s="3"/>
      <c r="JCO229" s="3"/>
      <c r="JCP229" s="3"/>
      <c r="JCQ229" s="3"/>
      <c r="JCR229" s="3"/>
      <c r="JCS229" s="3"/>
      <c r="JCT229" s="3"/>
      <c r="JCU229" s="3"/>
      <c r="JCV229" s="3"/>
      <c r="JCW229" s="3"/>
      <c r="JCX229" s="3"/>
      <c r="JCY229" s="3"/>
      <c r="JCZ229" s="3"/>
      <c r="JDA229" s="3"/>
      <c r="JDB229" s="3"/>
      <c r="JDC229" s="3"/>
      <c r="JDD229" s="3"/>
      <c r="JDE229" s="3"/>
      <c r="JDF229" s="3"/>
      <c r="JDG229" s="3"/>
      <c r="JDH229" s="3"/>
      <c r="JDI229" s="3"/>
      <c r="JDJ229" s="3"/>
      <c r="JDK229" s="3"/>
      <c r="JDL229" s="3"/>
      <c r="JDM229" s="3"/>
      <c r="JDN229" s="3"/>
      <c r="JDO229" s="3"/>
      <c r="JDP229" s="3"/>
      <c r="JDQ229" s="3"/>
      <c r="JDR229" s="3"/>
      <c r="JDS229" s="3"/>
      <c r="JDT229" s="3"/>
      <c r="JDU229" s="3"/>
      <c r="JDV229" s="3"/>
      <c r="JDW229" s="3"/>
      <c r="JDX229" s="3"/>
      <c r="JDY229" s="3"/>
      <c r="JDZ229" s="3"/>
      <c r="JEA229" s="3"/>
      <c r="JEB229" s="3"/>
      <c r="JEC229" s="3"/>
      <c r="JED229" s="3"/>
      <c r="JEE229" s="3"/>
      <c r="JEF229" s="3"/>
      <c r="JEG229" s="3"/>
      <c r="JEH229" s="3"/>
      <c r="JEI229" s="3"/>
      <c r="JEJ229" s="3"/>
      <c r="JEK229" s="3"/>
      <c r="JEL229" s="3"/>
      <c r="JEM229" s="3"/>
      <c r="JEN229" s="3"/>
      <c r="JEO229" s="3"/>
      <c r="JEP229" s="3"/>
      <c r="JEQ229" s="3"/>
      <c r="JER229" s="3"/>
      <c r="JES229" s="3"/>
      <c r="JET229" s="3"/>
      <c r="JEU229" s="3"/>
      <c r="JEV229" s="3"/>
      <c r="JEW229" s="3"/>
      <c r="JEX229" s="3"/>
      <c r="JEY229" s="3"/>
      <c r="JEZ229" s="3"/>
      <c r="JFA229" s="3"/>
      <c r="JFB229" s="3"/>
      <c r="JFC229" s="3"/>
      <c r="JFD229" s="3"/>
      <c r="JFE229" s="3"/>
      <c r="JFF229" s="3"/>
      <c r="JFG229" s="3"/>
      <c r="JFH229" s="3"/>
      <c r="JFI229" s="3"/>
      <c r="JFJ229" s="3"/>
      <c r="JFK229" s="3"/>
      <c r="JFL229" s="3"/>
      <c r="JFM229" s="3"/>
      <c r="JFN229" s="3"/>
      <c r="JFO229" s="3"/>
      <c r="JFP229" s="3"/>
      <c r="JFQ229" s="3"/>
      <c r="JFR229" s="3"/>
      <c r="JFS229" s="3"/>
      <c r="JFT229" s="3"/>
      <c r="JFU229" s="3"/>
      <c r="JFV229" s="3"/>
      <c r="JFW229" s="3"/>
      <c r="JFX229" s="3"/>
      <c r="JFY229" s="3"/>
      <c r="JFZ229" s="3"/>
      <c r="JGA229" s="3"/>
      <c r="JGB229" s="3"/>
      <c r="JGC229" s="3"/>
      <c r="JGD229" s="3"/>
      <c r="JGE229" s="3"/>
      <c r="JGF229" s="3"/>
      <c r="JGG229" s="3"/>
      <c r="JGH229" s="3"/>
      <c r="JGI229" s="3"/>
      <c r="JGJ229" s="3"/>
      <c r="JGK229" s="3"/>
      <c r="JGL229" s="3"/>
      <c r="JGM229" s="3"/>
      <c r="JGN229" s="3"/>
      <c r="JGO229" s="3"/>
      <c r="JGP229" s="3"/>
      <c r="JGQ229" s="3"/>
      <c r="JGR229" s="3"/>
      <c r="JGS229" s="3"/>
      <c r="JGT229" s="3"/>
      <c r="JGU229" s="3"/>
      <c r="JGV229" s="3"/>
      <c r="JGW229" s="3"/>
      <c r="JGX229" s="3"/>
      <c r="JGY229" s="3"/>
      <c r="JGZ229" s="3"/>
      <c r="JHA229" s="3"/>
      <c r="JHB229" s="3"/>
      <c r="JHC229" s="3"/>
      <c r="JHD229" s="3"/>
      <c r="JHE229" s="3"/>
      <c r="JHF229" s="3"/>
      <c r="JHG229" s="3"/>
      <c r="JHH229" s="3"/>
      <c r="JHI229" s="3"/>
      <c r="JHJ229" s="3"/>
      <c r="JHK229" s="3"/>
      <c r="JHL229" s="3"/>
      <c r="JHM229" s="3"/>
      <c r="JHN229" s="3"/>
      <c r="JHO229" s="3"/>
      <c r="JHP229" s="3"/>
      <c r="JHQ229" s="3"/>
      <c r="JHR229" s="3"/>
      <c r="JHS229" s="3"/>
      <c r="JHT229" s="3"/>
      <c r="JHU229" s="3"/>
      <c r="JHV229" s="3"/>
      <c r="JHW229" s="3"/>
      <c r="JHX229" s="3"/>
      <c r="JHY229" s="3"/>
      <c r="JHZ229" s="3"/>
      <c r="JIA229" s="3"/>
      <c r="JIB229" s="3"/>
      <c r="JIC229" s="3"/>
      <c r="JID229" s="3"/>
      <c r="JIE229" s="3"/>
      <c r="JIF229" s="3"/>
      <c r="JIG229" s="3"/>
      <c r="JIH229" s="3"/>
      <c r="JII229" s="3"/>
      <c r="JIJ229" s="3"/>
      <c r="JIK229" s="3"/>
      <c r="JIL229" s="3"/>
      <c r="JIM229" s="3"/>
      <c r="JIN229" s="3"/>
      <c r="JIO229" s="3"/>
      <c r="JIP229" s="3"/>
      <c r="JIQ229" s="3"/>
      <c r="JIR229" s="3"/>
      <c r="JIS229" s="3"/>
      <c r="JIT229" s="3"/>
      <c r="JIU229" s="3"/>
      <c r="JIV229" s="3"/>
      <c r="JIW229" s="3"/>
      <c r="JIX229" s="3"/>
      <c r="JIY229" s="3"/>
      <c r="JIZ229" s="3"/>
      <c r="JJA229" s="3"/>
      <c r="JJB229" s="3"/>
      <c r="JJC229" s="3"/>
      <c r="JJD229" s="3"/>
      <c r="JJE229" s="3"/>
      <c r="JJF229" s="3"/>
      <c r="JJG229" s="3"/>
      <c r="JJH229" s="3"/>
      <c r="JJI229" s="3"/>
      <c r="JJJ229" s="3"/>
      <c r="JJK229" s="3"/>
      <c r="JJL229" s="3"/>
      <c r="JJM229" s="3"/>
      <c r="JJN229" s="3"/>
      <c r="JJO229" s="3"/>
      <c r="JJP229" s="3"/>
      <c r="JJQ229" s="3"/>
      <c r="JJR229" s="3"/>
      <c r="JJS229" s="3"/>
      <c r="JJT229" s="3"/>
      <c r="JJU229" s="3"/>
      <c r="JJV229" s="3"/>
      <c r="JJW229" s="3"/>
      <c r="JJX229" s="3"/>
      <c r="JJY229" s="3"/>
      <c r="JJZ229" s="3"/>
      <c r="JKA229" s="3"/>
      <c r="JKB229" s="3"/>
      <c r="JKC229" s="3"/>
      <c r="JKD229" s="3"/>
      <c r="JKE229" s="3"/>
      <c r="JKF229" s="3"/>
      <c r="JKG229" s="3"/>
      <c r="JKH229" s="3"/>
      <c r="JKI229" s="3"/>
      <c r="JKJ229" s="3"/>
      <c r="JKK229" s="3"/>
      <c r="JKL229" s="3"/>
      <c r="JKM229" s="3"/>
      <c r="JKN229" s="3"/>
      <c r="JKO229" s="3"/>
      <c r="JKP229" s="3"/>
      <c r="JKQ229" s="3"/>
      <c r="JKR229" s="3"/>
      <c r="JKS229" s="3"/>
      <c r="JKT229" s="3"/>
      <c r="JKU229" s="3"/>
      <c r="JKV229" s="3"/>
      <c r="JKW229" s="3"/>
      <c r="JKX229" s="3"/>
      <c r="JKY229" s="3"/>
      <c r="JKZ229" s="3"/>
      <c r="JLA229" s="3"/>
      <c r="JLB229" s="3"/>
      <c r="JLC229" s="3"/>
      <c r="JLD229" s="3"/>
      <c r="JLE229" s="3"/>
      <c r="JLF229" s="3"/>
      <c r="JLG229" s="3"/>
      <c r="JLH229" s="3"/>
      <c r="JLI229" s="3"/>
      <c r="JLJ229" s="3"/>
      <c r="JLK229" s="3"/>
      <c r="JLL229" s="3"/>
      <c r="JLM229" s="3"/>
      <c r="JLN229" s="3"/>
      <c r="JLO229" s="3"/>
      <c r="JLP229" s="3"/>
      <c r="JLQ229" s="3"/>
      <c r="JLR229" s="3"/>
      <c r="JLS229" s="3"/>
      <c r="JLT229" s="3"/>
      <c r="JLU229" s="3"/>
      <c r="JLV229" s="3"/>
      <c r="JLW229" s="3"/>
      <c r="JLX229" s="3"/>
      <c r="JLY229" s="3"/>
      <c r="JLZ229" s="3"/>
      <c r="JMA229" s="3"/>
      <c r="JMB229" s="3"/>
      <c r="JMC229" s="3"/>
      <c r="JMD229" s="3"/>
      <c r="JME229" s="3"/>
      <c r="JMF229" s="3"/>
      <c r="JMG229" s="3"/>
      <c r="JMH229" s="3"/>
      <c r="JMI229" s="3"/>
      <c r="JMJ229" s="3"/>
      <c r="JMK229" s="3"/>
      <c r="JML229" s="3"/>
      <c r="JMM229" s="3"/>
      <c r="JMN229" s="3"/>
      <c r="JMO229" s="3"/>
      <c r="JMP229" s="3"/>
      <c r="JMQ229" s="3"/>
      <c r="JMR229" s="3"/>
      <c r="JMS229" s="3"/>
      <c r="JMT229" s="3"/>
      <c r="JMU229" s="3"/>
      <c r="JMV229" s="3"/>
      <c r="JMW229" s="3"/>
      <c r="JMX229" s="3"/>
      <c r="JMY229" s="3"/>
      <c r="JMZ229" s="3"/>
      <c r="JNA229" s="3"/>
      <c r="JNB229" s="3"/>
      <c r="JNC229" s="3"/>
      <c r="JND229" s="3"/>
      <c r="JNE229" s="3"/>
      <c r="JNF229" s="3"/>
      <c r="JNG229" s="3"/>
      <c r="JNH229" s="3"/>
      <c r="JNI229" s="3"/>
      <c r="JNJ229" s="3"/>
      <c r="JNK229" s="3"/>
      <c r="JNL229" s="3"/>
      <c r="JNM229" s="3"/>
      <c r="JNN229" s="3"/>
      <c r="JNO229" s="3"/>
      <c r="JNP229" s="3"/>
      <c r="JNQ229" s="3"/>
      <c r="JNR229" s="3"/>
      <c r="JNS229" s="3"/>
      <c r="JNT229" s="3"/>
      <c r="JNU229" s="3"/>
      <c r="JNV229" s="3"/>
      <c r="JNW229" s="3"/>
      <c r="JNX229" s="3"/>
      <c r="JNY229" s="3"/>
      <c r="JNZ229" s="3"/>
      <c r="JOA229" s="3"/>
      <c r="JOB229" s="3"/>
      <c r="JOC229" s="3"/>
      <c r="JOD229" s="3"/>
      <c r="JOE229" s="3"/>
      <c r="JOF229" s="3"/>
      <c r="JOG229" s="3"/>
      <c r="JOH229" s="3"/>
      <c r="JOI229" s="3"/>
      <c r="JOJ229" s="3"/>
      <c r="JOK229" s="3"/>
      <c r="JOL229" s="3"/>
      <c r="JOM229" s="3"/>
      <c r="JON229" s="3"/>
      <c r="JOO229" s="3"/>
      <c r="JOP229" s="3"/>
      <c r="JOQ229" s="3"/>
      <c r="JOR229" s="3"/>
      <c r="JOS229" s="3"/>
      <c r="JOT229" s="3"/>
      <c r="JOU229" s="3"/>
      <c r="JOV229" s="3"/>
      <c r="JOW229" s="3"/>
      <c r="JOX229" s="3"/>
      <c r="JOY229" s="3"/>
      <c r="JOZ229" s="3"/>
      <c r="JPA229" s="3"/>
      <c r="JPB229" s="3"/>
      <c r="JPC229" s="3"/>
      <c r="JPD229" s="3"/>
      <c r="JPE229" s="3"/>
      <c r="JPF229" s="3"/>
      <c r="JPG229" s="3"/>
      <c r="JPH229" s="3"/>
      <c r="JPI229" s="3"/>
      <c r="JPJ229" s="3"/>
      <c r="JPK229" s="3"/>
      <c r="JPL229" s="3"/>
      <c r="JPM229" s="3"/>
      <c r="JPN229" s="3"/>
      <c r="JPO229" s="3"/>
      <c r="JPP229" s="3"/>
      <c r="JPQ229" s="3"/>
      <c r="JPR229" s="3"/>
      <c r="JPS229" s="3"/>
      <c r="JPT229" s="3"/>
      <c r="JPU229" s="3"/>
      <c r="JPV229" s="3"/>
      <c r="JPW229" s="3"/>
      <c r="JPX229" s="3"/>
      <c r="JPY229" s="3"/>
      <c r="JPZ229" s="3"/>
      <c r="JQA229" s="3"/>
      <c r="JQB229" s="3"/>
      <c r="JQC229" s="3"/>
      <c r="JQD229" s="3"/>
      <c r="JQE229" s="3"/>
      <c r="JQF229" s="3"/>
      <c r="JQG229" s="3"/>
      <c r="JQH229" s="3"/>
      <c r="JQI229" s="3"/>
      <c r="JQJ229" s="3"/>
      <c r="JQK229" s="3"/>
      <c r="JQL229" s="3"/>
      <c r="JQM229" s="3"/>
      <c r="JQN229" s="3"/>
      <c r="JQO229" s="3"/>
      <c r="JQP229" s="3"/>
      <c r="JQQ229" s="3"/>
      <c r="JQR229" s="3"/>
      <c r="JQS229" s="3"/>
      <c r="JQT229" s="3"/>
      <c r="JQU229" s="3"/>
      <c r="JQV229" s="3"/>
      <c r="JQW229" s="3"/>
      <c r="JQX229" s="3"/>
      <c r="JQY229" s="3"/>
      <c r="JQZ229" s="3"/>
      <c r="JRA229" s="3"/>
      <c r="JRB229" s="3"/>
      <c r="JRC229" s="3"/>
      <c r="JRD229" s="3"/>
      <c r="JRE229" s="3"/>
      <c r="JRF229" s="3"/>
      <c r="JRG229" s="3"/>
      <c r="JRH229" s="3"/>
      <c r="JRI229" s="3"/>
      <c r="JRJ229" s="3"/>
      <c r="JRK229" s="3"/>
      <c r="JRL229" s="3"/>
      <c r="JRM229" s="3"/>
      <c r="JRN229" s="3"/>
      <c r="JRO229" s="3"/>
      <c r="JRP229" s="3"/>
      <c r="JRQ229" s="3"/>
      <c r="JRR229" s="3"/>
      <c r="JRS229" s="3"/>
      <c r="JRT229" s="3"/>
      <c r="JRU229" s="3"/>
      <c r="JRV229" s="3"/>
      <c r="JRW229" s="3"/>
      <c r="JRX229" s="3"/>
      <c r="JRY229" s="3"/>
      <c r="JRZ229" s="3"/>
      <c r="JSA229" s="3"/>
      <c r="JSB229" s="3"/>
      <c r="JSC229" s="3"/>
      <c r="JSD229" s="3"/>
      <c r="JSE229" s="3"/>
      <c r="JSF229" s="3"/>
      <c r="JSG229" s="3"/>
      <c r="JSH229" s="3"/>
      <c r="JSI229" s="3"/>
      <c r="JSJ229" s="3"/>
      <c r="JSK229" s="3"/>
      <c r="JSL229" s="3"/>
      <c r="JSM229" s="3"/>
      <c r="JSN229" s="3"/>
      <c r="JSO229" s="3"/>
      <c r="JSP229" s="3"/>
      <c r="JSQ229" s="3"/>
      <c r="JSR229" s="3"/>
      <c r="JSS229" s="3"/>
      <c r="JST229" s="3"/>
      <c r="JSU229" s="3"/>
      <c r="JSV229" s="3"/>
      <c r="JSW229" s="3"/>
      <c r="JSX229" s="3"/>
      <c r="JSY229" s="3"/>
      <c r="JSZ229" s="3"/>
      <c r="JTA229" s="3"/>
      <c r="JTB229" s="3"/>
      <c r="JTC229" s="3"/>
      <c r="JTD229" s="3"/>
      <c r="JTE229" s="3"/>
      <c r="JTF229" s="3"/>
      <c r="JTG229" s="3"/>
      <c r="JTH229" s="3"/>
      <c r="JTI229" s="3"/>
      <c r="JTJ229" s="3"/>
      <c r="JTK229" s="3"/>
      <c r="JTL229" s="3"/>
      <c r="JTM229" s="3"/>
      <c r="JTN229" s="3"/>
      <c r="JTO229" s="3"/>
      <c r="JTP229" s="3"/>
      <c r="JTQ229" s="3"/>
      <c r="JTR229" s="3"/>
      <c r="JTS229" s="3"/>
      <c r="JTT229" s="3"/>
      <c r="JTU229" s="3"/>
      <c r="JTV229" s="3"/>
      <c r="JTW229" s="3"/>
      <c r="JTX229" s="3"/>
      <c r="JTY229" s="3"/>
      <c r="JTZ229" s="3"/>
      <c r="JUA229" s="3"/>
      <c r="JUB229" s="3"/>
      <c r="JUC229" s="3"/>
      <c r="JUD229" s="3"/>
      <c r="JUE229" s="3"/>
      <c r="JUF229" s="3"/>
      <c r="JUG229" s="3"/>
      <c r="JUH229" s="3"/>
      <c r="JUI229" s="3"/>
      <c r="JUJ229" s="3"/>
      <c r="JUK229" s="3"/>
      <c r="JUL229" s="3"/>
      <c r="JUM229" s="3"/>
      <c r="JUN229" s="3"/>
      <c r="JUO229" s="3"/>
      <c r="JUP229" s="3"/>
      <c r="JUQ229" s="3"/>
      <c r="JUR229" s="3"/>
      <c r="JUS229" s="3"/>
      <c r="JUT229" s="3"/>
      <c r="JUU229" s="3"/>
      <c r="JUV229" s="3"/>
      <c r="JUW229" s="3"/>
      <c r="JUX229" s="3"/>
      <c r="JUY229" s="3"/>
      <c r="JUZ229" s="3"/>
      <c r="JVA229" s="3"/>
      <c r="JVB229" s="3"/>
      <c r="JVC229" s="3"/>
      <c r="JVD229" s="3"/>
      <c r="JVE229" s="3"/>
      <c r="JVF229" s="3"/>
      <c r="JVG229" s="3"/>
      <c r="JVH229" s="3"/>
      <c r="JVI229" s="3"/>
      <c r="JVJ229" s="3"/>
      <c r="JVK229" s="3"/>
      <c r="JVL229" s="3"/>
      <c r="JVM229" s="3"/>
      <c r="JVN229" s="3"/>
      <c r="JVO229" s="3"/>
      <c r="JVP229" s="3"/>
      <c r="JVQ229" s="3"/>
      <c r="JVR229" s="3"/>
      <c r="JVS229" s="3"/>
      <c r="JVT229" s="3"/>
      <c r="JVU229" s="3"/>
      <c r="JVV229" s="3"/>
      <c r="JVW229" s="3"/>
      <c r="JVX229" s="3"/>
      <c r="JVY229" s="3"/>
      <c r="JVZ229" s="3"/>
      <c r="JWA229" s="3"/>
      <c r="JWB229" s="3"/>
      <c r="JWC229" s="3"/>
      <c r="JWD229" s="3"/>
      <c r="JWE229" s="3"/>
      <c r="JWF229" s="3"/>
      <c r="JWG229" s="3"/>
      <c r="JWH229" s="3"/>
      <c r="JWI229" s="3"/>
      <c r="JWJ229" s="3"/>
      <c r="JWK229" s="3"/>
      <c r="JWL229" s="3"/>
      <c r="JWM229" s="3"/>
      <c r="JWN229" s="3"/>
      <c r="JWO229" s="3"/>
      <c r="JWP229" s="3"/>
      <c r="JWQ229" s="3"/>
      <c r="JWR229" s="3"/>
      <c r="JWS229" s="3"/>
      <c r="JWT229" s="3"/>
      <c r="JWU229" s="3"/>
      <c r="JWV229" s="3"/>
      <c r="JWW229" s="3"/>
      <c r="JWX229" s="3"/>
      <c r="JWY229" s="3"/>
      <c r="JWZ229" s="3"/>
      <c r="JXA229" s="3"/>
      <c r="JXB229" s="3"/>
      <c r="JXC229" s="3"/>
      <c r="JXD229" s="3"/>
      <c r="JXE229" s="3"/>
      <c r="JXF229" s="3"/>
      <c r="JXG229" s="3"/>
      <c r="JXH229" s="3"/>
      <c r="JXI229" s="3"/>
      <c r="JXJ229" s="3"/>
      <c r="JXK229" s="3"/>
      <c r="JXL229" s="3"/>
      <c r="JXM229" s="3"/>
      <c r="JXN229" s="3"/>
      <c r="JXO229" s="3"/>
      <c r="JXP229" s="3"/>
      <c r="JXQ229" s="3"/>
      <c r="JXR229" s="3"/>
      <c r="JXS229" s="3"/>
      <c r="JXT229" s="3"/>
      <c r="JXU229" s="3"/>
      <c r="JXV229" s="3"/>
      <c r="JXW229" s="3"/>
      <c r="JXX229" s="3"/>
      <c r="JXY229" s="3"/>
      <c r="JXZ229" s="3"/>
      <c r="JYA229" s="3"/>
      <c r="JYB229" s="3"/>
      <c r="JYC229" s="3"/>
      <c r="JYD229" s="3"/>
      <c r="JYE229" s="3"/>
      <c r="JYF229" s="3"/>
      <c r="JYG229" s="3"/>
      <c r="JYH229" s="3"/>
      <c r="JYI229" s="3"/>
      <c r="JYJ229" s="3"/>
      <c r="JYK229" s="3"/>
      <c r="JYL229" s="3"/>
      <c r="JYM229" s="3"/>
      <c r="JYN229" s="3"/>
      <c r="JYO229" s="3"/>
      <c r="JYP229" s="3"/>
      <c r="JYQ229" s="3"/>
      <c r="JYR229" s="3"/>
      <c r="JYS229" s="3"/>
      <c r="JYT229" s="3"/>
      <c r="JYU229" s="3"/>
      <c r="JYV229" s="3"/>
      <c r="JYW229" s="3"/>
      <c r="JYX229" s="3"/>
      <c r="JYY229" s="3"/>
      <c r="JYZ229" s="3"/>
      <c r="JZA229" s="3"/>
      <c r="JZB229" s="3"/>
      <c r="JZC229" s="3"/>
      <c r="JZD229" s="3"/>
      <c r="JZE229" s="3"/>
      <c r="JZF229" s="3"/>
      <c r="JZG229" s="3"/>
      <c r="JZH229" s="3"/>
      <c r="JZI229" s="3"/>
      <c r="JZJ229" s="3"/>
      <c r="JZK229" s="3"/>
      <c r="JZL229" s="3"/>
      <c r="JZM229" s="3"/>
      <c r="JZN229" s="3"/>
      <c r="JZO229" s="3"/>
      <c r="JZP229" s="3"/>
      <c r="JZQ229" s="3"/>
      <c r="JZR229" s="3"/>
      <c r="JZS229" s="3"/>
      <c r="JZT229" s="3"/>
      <c r="JZU229" s="3"/>
      <c r="JZV229" s="3"/>
      <c r="JZW229" s="3"/>
      <c r="JZX229" s="3"/>
      <c r="JZY229" s="3"/>
      <c r="JZZ229" s="3"/>
      <c r="KAA229" s="3"/>
      <c r="KAB229" s="3"/>
      <c r="KAC229" s="3"/>
      <c r="KAD229" s="3"/>
      <c r="KAE229" s="3"/>
      <c r="KAF229" s="3"/>
      <c r="KAG229" s="3"/>
      <c r="KAH229" s="3"/>
      <c r="KAI229" s="3"/>
      <c r="KAJ229" s="3"/>
      <c r="KAK229" s="3"/>
      <c r="KAL229" s="3"/>
      <c r="KAM229" s="3"/>
      <c r="KAN229" s="3"/>
      <c r="KAO229" s="3"/>
      <c r="KAP229" s="3"/>
      <c r="KAQ229" s="3"/>
      <c r="KAR229" s="3"/>
      <c r="KAS229" s="3"/>
      <c r="KAT229" s="3"/>
      <c r="KAU229" s="3"/>
      <c r="KAV229" s="3"/>
      <c r="KAW229" s="3"/>
      <c r="KAX229" s="3"/>
      <c r="KAY229" s="3"/>
      <c r="KAZ229" s="3"/>
      <c r="KBA229" s="3"/>
      <c r="KBB229" s="3"/>
      <c r="KBC229" s="3"/>
      <c r="KBD229" s="3"/>
      <c r="KBE229" s="3"/>
      <c r="KBF229" s="3"/>
      <c r="KBG229" s="3"/>
      <c r="KBH229" s="3"/>
      <c r="KBI229" s="3"/>
      <c r="KBJ229" s="3"/>
      <c r="KBK229" s="3"/>
      <c r="KBL229" s="3"/>
      <c r="KBM229" s="3"/>
      <c r="KBN229" s="3"/>
      <c r="KBO229" s="3"/>
      <c r="KBP229" s="3"/>
      <c r="KBQ229" s="3"/>
      <c r="KBR229" s="3"/>
      <c r="KBS229" s="3"/>
      <c r="KBT229" s="3"/>
      <c r="KBU229" s="3"/>
      <c r="KBV229" s="3"/>
      <c r="KBW229" s="3"/>
      <c r="KBX229" s="3"/>
      <c r="KBY229" s="3"/>
      <c r="KBZ229" s="3"/>
      <c r="KCA229" s="3"/>
      <c r="KCB229" s="3"/>
      <c r="KCC229" s="3"/>
      <c r="KCD229" s="3"/>
      <c r="KCE229" s="3"/>
      <c r="KCF229" s="3"/>
      <c r="KCG229" s="3"/>
      <c r="KCH229" s="3"/>
      <c r="KCI229" s="3"/>
      <c r="KCJ229" s="3"/>
      <c r="KCK229" s="3"/>
      <c r="KCL229" s="3"/>
      <c r="KCM229" s="3"/>
      <c r="KCN229" s="3"/>
      <c r="KCO229" s="3"/>
      <c r="KCP229" s="3"/>
      <c r="KCQ229" s="3"/>
      <c r="KCR229" s="3"/>
      <c r="KCS229" s="3"/>
      <c r="KCT229" s="3"/>
      <c r="KCU229" s="3"/>
      <c r="KCV229" s="3"/>
      <c r="KCW229" s="3"/>
      <c r="KCX229" s="3"/>
      <c r="KCY229" s="3"/>
      <c r="KCZ229" s="3"/>
      <c r="KDA229" s="3"/>
      <c r="KDB229" s="3"/>
      <c r="KDC229" s="3"/>
      <c r="KDD229" s="3"/>
      <c r="KDE229" s="3"/>
      <c r="KDF229" s="3"/>
      <c r="KDG229" s="3"/>
      <c r="KDH229" s="3"/>
      <c r="KDI229" s="3"/>
      <c r="KDJ229" s="3"/>
      <c r="KDK229" s="3"/>
      <c r="KDL229" s="3"/>
      <c r="KDM229" s="3"/>
      <c r="KDN229" s="3"/>
      <c r="KDO229" s="3"/>
      <c r="KDP229" s="3"/>
      <c r="KDQ229" s="3"/>
      <c r="KDR229" s="3"/>
      <c r="KDS229" s="3"/>
      <c r="KDT229" s="3"/>
      <c r="KDU229" s="3"/>
      <c r="KDV229" s="3"/>
      <c r="KDW229" s="3"/>
      <c r="KDX229" s="3"/>
      <c r="KDY229" s="3"/>
      <c r="KDZ229" s="3"/>
      <c r="KEA229" s="3"/>
      <c r="KEB229" s="3"/>
      <c r="KEC229" s="3"/>
      <c r="KED229" s="3"/>
      <c r="KEE229" s="3"/>
      <c r="KEF229" s="3"/>
      <c r="KEG229" s="3"/>
      <c r="KEH229" s="3"/>
      <c r="KEI229" s="3"/>
      <c r="KEJ229" s="3"/>
      <c r="KEK229" s="3"/>
      <c r="KEL229" s="3"/>
      <c r="KEM229" s="3"/>
      <c r="KEN229" s="3"/>
      <c r="KEO229" s="3"/>
      <c r="KEP229" s="3"/>
      <c r="KEQ229" s="3"/>
      <c r="KER229" s="3"/>
      <c r="KES229" s="3"/>
      <c r="KET229" s="3"/>
      <c r="KEU229" s="3"/>
      <c r="KEV229" s="3"/>
      <c r="KEW229" s="3"/>
      <c r="KEX229" s="3"/>
      <c r="KEY229" s="3"/>
      <c r="KEZ229" s="3"/>
      <c r="KFA229" s="3"/>
      <c r="KFB229" s="3"/>
      <c r="KFC229" s="3"/>
      <c r="KFD229" s="3"/>
      <c r="KFE229" s="3"/>
      <c r="KFF229" s="3"/>
      <c r="KFG229" s="3"/>
      <c r="KFH229" s="3"/>
      <c r="KFI229" s="3"/>
      <c r="KFJ229" s="3"/>
      <c r="KFK229" s="3"/>
      <c r="KFL229" s="3"/>
      <c r="KFM229" s="3"/>
      <c r="KFN229" s="3"/>
      <c r="KFO229" s="3"/>
      <c r="KFP229" s="3"/>
      <c r="KFQ229" s="3"/>
      <c r="KFR229" s="3"/>
      <c r="KFS229" s="3"/>
      <c r="KFT229" s="3"/>
      <c r="KFU229" s="3"/>
      <c r="KFV229" s="3"/>
      <c r="KFW229" s="3"/>
      <c r="KFX229" s="3"/>
      <c r="KFY229" s="3"/>
      <c r="KFZ229" s="3"/>
      <c r="KGA229" s="3"/>
      <c r="KGB229" s="3"/>
      <c r="KGC229" s="3"/>
      <c r="KGD229" s="3"/>
      <c r="KGE229" s="3"/>
      <c r="KGF229" s="3"/>
      <c r="KGG229" s="3"/>
      <c r="KGH229" s="3"/>
      <c r="KGI229" s="3"/>
      <c r="KGJ229" s="3"/>
      <c r="KGK229" s="3"/>
      <c r="KGL229" s="3"/>
      <c r="KGM229" s="3"/>
      <c r="KGN229" s="3"/>
      <c r="KGO229" s="3"/>
      <c r="KGP229" s="3"/>
      <c r="KGQ229" s="3"/>
      <c r="KGR229" s="3"/>
      <c r="KGS229" s="3"/>
      <c r="KGT229" s="3"/>
      <c r="KGU229" s="3"/>
      <c r="KGV229" s="3"/>
      <c r="KGW229" s="3"/>
      <c r="KGX229" s="3"/>
      <c r="KGY229" s="3"/>
      <c r="KGZ229" s="3"/>
      <c r="KHA229" s="3"/>
      <c r="KHB229" s="3"/>
      <c r="KHC229" s="3"/>
      <c r="KHD229" s="3"/>
      <c r="KHE229" s="3"/>
      <c r="KHF229" s="3"/>
      <c r="KHG229" s="3"/>
      <c r="KHH229" s="3"/>
      <c r="KHI229" s="3"/>
      <c r="KHJ229" s="3"/>
      <c r="KHK229" s="3"/>
      <c r="KHL229" s="3"/>
      <c r="KHM229" s="3"/>
      <c r="KHN229" s="3"/>
      <c r="KHO229" s="3"/>
      <c r="KHP229" s="3"/>
      <c r="KHQ229" s="3"/>
      <c r="KHR229" s="3"/>
      <c r="KHS229" s="3"/>
      <c r="KHT229" s="3"/>
      <c r="KHU229" s="3"/>
      <c r="KHV229" s="3"/>
      <c r="KHW229" s="3"/>
      <c r="KHX229" s="3"/>
      <c r="KHY229" s="3"/>
      <c r="KHZ229" s="3"/>
      <c r="KIA229" s="3"/>
      <c r="KIB229" s="3"/>
      <c r="KIC229" s="3"/>
      <c r="KID229" s="3"/>
      <c r="KIE229" s="3"/>
      <c r="KIF229" s="3"/>
      <c r="KIG229" s="3"/>
      <c r="KIH229" s="3"/>
      <c r="KII229" s="3"/>
      <c r="KIJ229" s="3"/>
      <c r="KIK229" s="3"/>
      <c r="KIL229" s="3"/>
      <c r="KIM229" s="3"/>
      <c r="KIN229" s="3"/>
      <c r="KIO229" s="3"/>
      <c r="KIP229" s="3"/>
      <c r="KIQ229" s="3"/>
      <c r="KIR229" s="3"/>
      <c r="KIS229" s="3"/>
      <c r="KIT229" s="3"/>
      <c r="KIU229" s="3"/>
      <c r="KIV229" s="3"/>
      <c r="KIW229" s="3"/>
      <c r="KIX229" s="3"/>
      <c r="KIY229" s="3"/>
      <c r="KIZ229" s="3"/>
      <c r="KJA229" s="3"/>
      <c r="KJB229" s="3"/>
      <c r="KJC229" s="3"/>
      <c r="KJD229" s="3"/>
      <c r="KJE229" s="3"/>
      <c r="KJF229" s="3"/>
      <c r="KJG229" s="3"/>
      <c r="KJH229" s="3"/>
      <c r="KJI229" s="3"/>
      <c r="KJJ229" s="3"/>
      <c r="KJK229" s="3"/>
      <c r="KJL229" s="3"/>
      <c r="KJM229" s="3"/>
      <c r="KJN229" s="3"/>
      <c r="KJO229" s="3"/>
      <c r="KJP229" s="3"/>
      <c r="KJQ229" s="3"/>
      <c r="KJR229" s="3"/>
      <c r="KJS229" s="3"/>
      <c r="KJT229" s="3"/>
      <c r="KJU229" s="3"/>
      <c r="KJV229" s="3"/>
      <c r="KJW229" s="3"/>
      <c r="KJX229" s="3"/>
      <c r="KJY229" s="3"/>
      <c r="KJZ229" s="3"/>
      <c r="KKA229" s="3"/>
      <c r="KKB229" s="3"/>
      <c r="KKC229" s="3"/>
      <c r="KKD229" s="3"/>
      <c r="KKE229" s="3"/>
      <c r="KKF229" s="3"/>
      <c r="KKG229" s="3"/>
      <c r="KKH229" s="3"/>
      <c r="KKI229" s="3"/>
      <c r="KKJ229" s="3"/>
      <c r="KKK229" s="3"/>
      <c r="KKL229" s="3"/>
      <c r="KKM229" s="3"/>
      <c r="KKN229" s="3"/>
      <c r="KKO229" s="3"/>
      <c r="KKP229" s="3"/>
      <c r="KKQ229" s="3"/>
      <c r="KKR229" s="3"/>
      <c r="KKS229" s="3"/>
      <c r="KKT229" s="3"/>
      <c r="KKU229" s="3"/>
      <c r="KKV229" s="3"/>
      <c r="KKW229" s="3"/>
      <c r="KKX229" s="3"/>
      <c r="KKY229" s="3"/>
      <c r="KKZ229" s="3"/>
      <c r="KLA229" s="3"/>
      <c r="KLB229" s="3"/>
      <c r="KLC229" s="3"/>
      <c r="KLD229" s="3"/>
      <c r="KLE229" s="3"/>
      <c r="KLF229" s="3"/>
      <c r="KLG229" s="3"/>
      <c r="KLH229" s="3"/>
      <c r="KLI229" s="3"/>
      <c r="KLJ229" s="3"/>
      <c r="KLK229" s="3"/>
      <c r="KLL229" s="3"/>
      <c r="KLM229" s="3"/>
      <c r="KLN229" s="3"/>
      <c r="KLO229" s="3"/>
      <c r="KLP229" s="3"/>
      <c r="KLQ229" s="3"/>
      <c r="KLR229" s="3"/>
      <c r="KLS229" s="3"/>
      <c r="KLT229" s="3"/>
      <c r="KLU229" s="3"/>
      <c r="KLV229" s="3"/>
      <c r="KLW229" s="3"/>
      <c r="KLX229" s="3"/>
      <c r="KLY229" s="3"/>
      <c r="KLZ229" s="3"/>
      <c r="KMA229" s="3"/>
      <c r="KMB229" s="3"/>
      <c r="KMC229" s="3"/>
      <c r="KMD229" s="3"/>
      <c r="KME229" s="3"/>
      <c r="KMF229" s="3"/>
      <c r="KMG229" s="3"/>
      <c r="KMH229" s="3"/>
      <c r="KMI229" s="3"/>
      <c r="KMJ229" s="3"/>
      <c r="KMK229" s="3"/>
      <c r="KML229" s="3"/>
      <c r="KMM229" s="3"/>
      <c r="KMN229" s="3"/>
      <c r="KMO229" s="3"/>
      <c r="KMP229" s="3"/>
      <c r="KMQ229" s="3"/>
      <c r="KMR229" s="3"/>
      <c r="KMS229" s="3"/>
      <c r="KMT229" s="3"/>
      <c r="KMU229" s="3"/>
      <c r="KMV229" s="3"/>
      <c r="KMW229" s="3"/>
      <c r="KMX229" s="3"/>
      <c r="KMY229" s="3"/>
      <c r="KMZ229" s="3"/>
      <c r="KNA229" s="3"/>
      <c r="KNB229" s="3"/>
      <c r="KNC229" s="3"/>
      <c r="KND229" s="3"/>
      <c r="KNE229" s="3"/>
      <c r="KNF229" s="3"/>
      <c r="KNG229" s="3"/>
      <c r="KNH229" s="3"/>
      <c r="KNI229" s="3"/>
      <c r="KNJ229" s="3"/>
      <c r="KNK229" s="3"/>
      <c r="KNL229" s="3"/>
      <c r="KNM229" s="3"/>
      <c r="KNN229" s="3"/>
      <c r="KNO229" s="3"/>
      <c r="KNP229" s="3"/>
      <c r="KNQ229" s="3"/>
      <c r="KNR229" s="3"/>
      <c r="KNS229" s="3"/>
      <c r="KNT229" s="3"/>
      <c r="KNU229" s="3"/>
      <c r="KNV229" s="3"/>
      <c r="KNW229" s="3"/>
      <c r="KNX229" s="3"/>
      <c r="KNY229" s="3"/>
      <c r="KNZ229" s="3"/>
      <c r="KOA229" s="3"/>
      <c r="KOB229" s="3"/>
      <c r="KOC229" s="3"/>
      <c r="KOD229" s="3"/>
      <c r="KOE229" s="3"/>
      <c r="KOF229" s="3"/>
      <c r="KOG229" s="3"/>
      <c r="KOH229" s="3"/>
      <c r="KOI229" s="3"/>
      <c r="KOJ229" s="3"/>
      <c r="KOK229" s="3"/>
      <c r="KOL229" s="3"/>
      <c r="KOM229" s="3"/>
      <c r="KON229" s="3"/>
      <c r="KOO229" s="3"/>
      <c r="KOP229" s="3"/>
      <c r="KOQ229" s="3"/>
      <c r="KOR229" s="3"/>
      <c r="KOS229" s="3"/>
      <c r="KOT229" s="3"/>
      <c r="KOU229" s="3"/>
      <c r="KOV229" s="3"/>
      <c r="KOW229" s="3"/>
      <c r="KOX229" s="3"/>
      <c r="KOY229" s="3"/>
      <c r="KOZ229" s="3"/>
      <c r="KPA229" s="3"/>
      <c r="KPB229" s="3"/>
      <c r="KPC229" s="3"/>
      <c r="KPD229" s="3"/>
      <c r="KPE229" s="3"/>
      <c r="KPF229" s="3"/>
      <c r="KPG229" s="3"/>
      <c r="KPH229" s="3"/>
      <c r="KPI229" s="3"/>
      <c r="KPJ229" s="3"/>
      <c r="KPK229" s="3"/>
      <c r="KPL229" s="3"/>
      <c r="KPM229" s="3"/>
      <c r="KPN229" s="3"/>
      <c r="KPO229" s="3"/>
      <c r="KPP229" s="3"/>
      <c r="KPQ229" s="3"/>
      <c r="KPR229" s="3"/>
      <c r="KPS229" s="3"/>
      <c r="KPT229" s="3"/>
      <c r="KPU229" s="3"/>
      <c r="KPV229" s="3"/>
      <c r="KPW229" s="3"/>
      <c r="KPX229" s="3"/>
      <c r="KPY229" s="3"/>
      <c r="KPZ229" s="3"/>
      <c r="KQA229" s="3"/>
      <c r="KQB229" s="3"/>
      <c r="KQC229" s="3"/>
      <c r="KQD229" s="3"/>
      <c r="KQE229" s="3"/>
      <c r="KQF229" s="3"/>
      <c r="KQG229" s="3"/>
      <c r="KQH229" s="3"/>
      <c r="KQI229" s="3"/>
      <c r="KQJ229" s="3"/>
      <c r="KQK229" s="3"/>
      <c r="KQL229" s="3"/>
      <c r="KQM229" s="3"/>
      <c r="KQN229" s="3"/>
      <c r="KQO229" s="3"/>
      <c r="KQP229" s="3"/>
      <c r="KQQ229" s="3"/>
      <c r="KQR229" s="3"/>
      <c r="KQS229" s="3"/>
      <c r="KQT229" s="3"/>
      <c r="KQU229" s="3"/>
      <c r="KQV229" s="3"/>
      <c r="KQW229" s="3"/>
      <c r="KQX229" s="3"/>
      <c r="KQY229" s="3"/>
      <c r="KQZ229" s="3"/>
      <c r="KRA229" s="3"/>
      <c r="KRB229" s="3"/>
      <c r="KRC229" s="3"/>
      <c r="KRD229" s="3"/>
      <c r="KRE229" s="3"/>
      <c r="KRF229" s="3"/>
      <c r="KRG229" s="3"/>
      <c r="KRH229" s="3"/>
      <c r="KRI229" s="3"/>
      <c r="KRJ229" s="3"/>
      <c r="KRK229" s="3"/>
      <c r="KRL229" s="3"/>
      <c r="KRM229" s="3"/>
      <c r="KRN229" s="3"/>
      <c r="KRO229" s="3"/>
      <c r="KRP229" s="3"/>
      <c r="KRQ229" s="3"/>
      <c r="KRR229" s="3"/>
      <c r="KRS229" s="3"/>
      <c r="KRT229" s="3"/>
      <c r="KRU229" s="3"/>
      <c r="KRV229" s="3"/>
      <c r="KRW229" s="3"/>
      <c r="KRX229" s="3"/>
      <c r="KRY229" s="3"/>
      <c r="KRZ229" s="3"/>
      <c r="KSA229" s="3"/>
      <c r="KSB229" s="3"/>
      <c r="KSC229" s="3"/>
      <c r="KSD229" s="3"/>
      <c r="KSE229" s="3"/>
      <c r="KSF229" s="3"/>
      <c r="KSG229" s="3"/>
      <c r="KSH229" s="3"/>
      <c r="KSI229" s="3"/>
      <c r="KSJ229" s="3"/>
      <c r="KSK229" s="3"/>
      <c r="KSL229" s="3"/>
      <c r="KSM229" s="3"/>
      <c r="KSN229" s="3"/>
      <c r="KSO229" s="3"/>
      <c r="KSP229" s="3"/>
      <c r="KSQ229" s="3"/>
      <c r="KSR229" s="3"/>
      <c r="KSS229" s="3"/>
      <c r="KST229" s="3"/>
      <c r="KSU229" s="3"/>
      <c r="KSV229" s="3"/>
      <c r="KSW229" s="3"/>
      <c r="KSX229" s="3"/>
      <c r="KSY229" s="3"/>
      <c r="KSZ229" s="3"/>
      <c r="KTA229" s="3"/>
      <c r="KTB229" s="3"/>
      <c r="KTC229" s="3"/>
      <c r="KTD229" s="3"/>
      <c r="KTE229" s="3"/>
      <c r="KTF229" s="3"/>
      <c r="KTG229" s="3"/>
      <c r="KTH229" s="3"/>
      <c r="KTI229" s="3"/>
      <c r="KTJ229" s="3"/>
      <c r="KTK229" s="3"/>
      <c r="KTL229" s="3"/>
      <c r="KTM229" s="3"/>
      <c r="KTN229" s="3"/>
      <c r="KTO229" s="3"/>
      <c r="KTP229" s="3"/>
      <c r="KTQ229" s="3"/>
      <c r="KTR229" s="3"/>
      <c r="KTS229" s="3"/>
      <c r="KTT229" s="3"/>
      <c r="KTU229" s="3"/>
      <c r="KTV229" s="3"/>
      <c r="KTW229" s="3"/>
      <c r="KTX229" s="3"/>
      <c r="KTY229" s="3"/>
      <c r="KTZ229" s="3"/>
      <c r="KUA229" s="3"/>
      <c r="KUB229" s="3"/>
      <c r="KUC229" s="3"/>
      <c r="KUD229" s="3"/>
      <c r="KUE229" s="3"/>
      <c r="KUF229" s="3"/>
      <c r="KUG229" s="3"/>
      <c r="KUH229" s="3"/>
      <c r="KUI229" s="3"/>
      <c r="KUJ229" s="3"/>
      <c r="KUK229" s="3"/>
      <c r="KUL229" s="3"/>
      <c r="KUM229" s="3"/>
      <c r="KUN229" s="3"/>
      <c r="KUO229" s="3"/>
      <c r="KUP229" s="3"/>
      <c r="KUQ229" s="3"/>
      <c r="KUR229" s="3"/>
      <c r="KUS229" s="3"/>
      <c r="KUT229" s="3"/>
      <c r="KUU229" s="3"/>
      <c r="KUV229" s="3"/>
      <c r="KUW229" s="3"/>
      <c r="KUX229" s="3"/>
      <c r="KUY229" s="3"/>
      <c r="KUZ229" s="3"/>
      <c r="KVA229" s="3"/>
      <c r="KVB229" s="3"/>
      <c r="KVC229" s="3"/>
      <c r="KVD229" s="3"/>
      <c r="KVE229" s="3"/>
      <c r="KVF229" s="3"/>
      <c r="KVG229" s="3"/>
      <c r="KVH229" s="3"/>
      <c r="KVI229" s="3"/>
      <c r="KVJ229" s="3"/>
      <c r="KVK229" s="3"/>
      <c r="KVL229" s="3"/>
      <c r="KVM229" s="3"/>
      <c r="KVN229" s="3"/>
      <c r="KVO229" s="3"/>
      <c r="KVP229" s="3"/>
      <c r="KVQ229" s="3"/>
      <c r="KVR229" s="3"/>
      <c r="KVS229" s="3"/>
      <c r="KVT229" s="3"/>
      <c r="KVU229" s="3"/>
      <c r="KVV229" s="3"/>
      <c r="KVW229" s="3"/>
      <c r="KVX229" s="3"/>
      <c r="KVY229" s="3"/>
      <c r="KVZ229" s="3"/>
      <c r="KWA229" s="3"/>
      <c r="KWB229" s="3"/>
      <c r="KWC229" s="3"/>
      <c r="KWD229" s="3"/>
      <c r="KWE229" s="3"/>
      <c r="KWF229" s="3"/>
      <c r="KWG229" s="3"/>
      <c r="KWH229" s="3"/>
      <c r="KWI229" s="3"/>
      <c r="KWJ229" s="3"/>
      <c r="KWK229" s="3"/>
      <c r="KWL229" s="3"/>
      <c r="KWM229" s="3"/>
      <c r="KWN229" s="3"/>
      <c r="KWO229" s="3"/>
      <c r="KWP229" s="3"/>
      <c r="KWQ229" s="3"/>
      <c r="KWR229" s="3"/>
      <c r="KWS229" s="3"/>
      <c r="KWT229" s="3"/>
      <c r="KWU229" s="3"/>
      <c r="KWV229" s="3"/>
      <c r="KWW229" s="3"/>
      <c r="KWX229" s="3"/>
      <c r="KWY229" s="3"/>
      <c r="KWZ229" s="3"/>
      <c r="KXA229" s="3"/>
      <c r="KXB229" s="3"/>
      <c r="KXC229" s="3"/>
      <c r="KXD229" s="3"/>
      <c r="KXE229" s="3"/>
      <c r="KXF229" s="3"/>
      <c r="KXG229" s="3"/>
      <c r="KXH229" s="3"/>
      <c r="KXI229" s="3"/>
      <c r="KXJ229" s="3"/>
      <c r="KXK229" s="3"/>
      <c r="KXL229" s="3"/>
      <c r="KXM229" s="3"/>
      <c r="KXN229" s="3"/>
      <c r="KXO229" s="3"/>
      <c r="KXP229" s="3"/>
      <c r="KXQ229" s="3"/>
      <c r="KXR229" s="3"/>
      <c r="KXS229" s="3"/>
      <c r="KXT229" s="3"/>
      <c r="KXU229" s="3"/>
      <c r="KXV229" s="3"/>
      <c r="KXW229" s="3"/>
      <c r="KXX229" s="3"/>
      <c r="KXY229" s="3"/>
      <c r="KXZ229" s="3"/>
      <c r="KYA229" s="3"/>
      <c r="KYB229" s="3"/>
      <c r="KYC229" s="3"/>
      <c r="KYD229" s="3"/>
      <c r="KYE229" s="3"/>
      <c r="KYF229" s="3"/>
      <c r="KYG229" s="3"/>
      <c r="KYH229" s="3"/>
      <c r="KYI229" s="3"/>
      <c r="KYJ229" s="3"/>
      <c r="KYK229" s="3"/>
      <c r="KYL229" s="3"/>
      <c r="KYM229" s="3"/>
      <c r="KYN229" s="3"/>
      <c r="KYO229" s="3"/>
      <c r="KYP229" s="3"/>
      <c r="KYQ229" s="3"/>
      <c r="KYR229" s="3"/>
      <c r="KYS229" s="3"/>
      <c r="KYT229" s="3"/>
      <c r="KYU229" s="3"/>
      <c r="KYV229" s="3"/>
      <c r="KYW229" s="3"/>
      <c r="KYX229" s="3"/>
      <c r="KYY229" s="3"/>
      <c r="KYZ229" s="3"/>
      <c r="KZA229" s="3"/>
      <c r="KZB229" s="3"/>
      <c r="KZC229" s="3"/>
      <c r="KZD229" s="3"/>
      <c r="KZE229" s="3"/>
      <c r="KZF229" s="3"/>
      <c r="KZG229" s="3"/>
      <c r="KZH229" s="3"/>
      <c r="KZI229" s="3"/>
      <c r="KZJ229" s="3"/>
      <c r="KZK229" s="3"/>
      <c r="KZL229" s="3"/>
      <c r="KZM229" s="3"/>
      <c r="KZN229" s="3"/>
      <c r="KZO229" s="3"/>
      <c r="KZP229" s="3"/>
      <c r="KZQ229" s="3"/>
      <c r="KZR229" s="3"/>
      <c r="KZS229" s="3"/>
      <c r="KZT229" s="3"/>
      <c r="KZU229" s="3"/>
      <c r="KZV229" s="3"/>
      <c r="KZW229" s="3"/>
      <c r="KZX229" s="3"/>
      <c r="KZY229" s="3"/>
      <c r="KZZ229" s="3"/>
      <c r="LAA229" s="3"/>
      <c r="LAB229" s="3"/>
      <c r="LAC229" s="3"/>
      <c r="LAD229" s="3"/>
      <c r="LAE229" s="3"/>
      <c r="LAF229" s="3"/>
      <c r="LAG229" s="3"/>
      <c r="LAH229" s="3"/>
      <c r="LAI229" s="3"/>
      <c r="LAJ229" s="3"/>
      <c r="LAK229" s="3"/>
      <c r="LAL229" s="3"/>
      <c r="LAM229" s="3"/>
      <c r="LAN229" s="3"/>
      <c r="LAO229" s="3"/>
      <c r="LAP229" s="3"/>
      <c r="LAQ229" s="3"/>
      <c r="LAR229" s="3"/>
      <c r="LAS229" s="3"/>
      <c r="LAT229" s="3"/>
      <c r="LAU229" s="3"/>
      <c r="LAV229" s="3"/>
      <c r="LAW229" s="3"/>
      <c r="LAX229" s="3"/>
      <c r="LAY229" s="3"/>
      <c r="LAZ229" s="3"/>
      <c r="LBA229" s="3"/>
      <c r="LBB229" s="3"/>
      <c r="LBC229" s="3"/>
      <c r="LBD229" s="3"/>
      <c r="LBE229" s="3"/>
      <c r="LBF229" s="3"/>
      <c r="LBG229" s="3"/>
      <c r="LBH229" s="3"/>
      <c r="LBI229" s="3"/>
      <c r="LBJ229" s="3"/>
      <c r="LBK229" s="3"/>
      <c r="LBL229" s="3"/>
      <c r="LBM229" s="3"/>
      <c r="LBN229" s="3"/>
      <c r="LBO229" s="3"/>
      <c r="LBP229" s="3"/>
      <c r="LBQ229" s="3"/>
      <c r="LBR229" s="3"/>
      <c r="LBS229" s="3"/>
      <c r="LBT229" s="3"/>
      <c r="LBU229" s="3"/>
      <c r="LBV229" s="3"/>
      <c r="LBW229" s="3"/>
      <c r="LBX229" s="3"/>
      <c r="LBY229" s="3"/>
      <c r="LBZ229" s="3"/>
      <c r="LCA229" s="3"/>
      <c r="LCB229" s="3"/>
      <c r="LCC229" s="3"/>
      <c r="LCD229" s="3"/>
      <c r="LCE229" s="3"/>
      <c r="LCF229" s="3"/>
      <c r="LCG229" s="3"/>
      <c r="LCH229" s="3"/>
      <c r="LCI229" s="3"/>
      <c r="LCJ229" s="3"/>
      <c r="LCK229" s="3"/>
      <c r="LCL229" s="3"/>
      <c r="LCM229" s="3"/>
      <c r="LCN229" s="3"/>
      <c r="LCO229" s="3"/>
      <c r="LCP229" s="3"/>
      <c r="LCQ229" s="3"/>
      <c r="LCR229" s="3"/>
      <c r="LCS229" s="3"/>
      <c r="LCT229" s="3"/>
      <c r="LCU229" s="3"/>
      <c r="LCV229" s="3"/>
      <c r="LCW229" s="3"/>
      <c r="LCX229" s="3"/>
      <c r="LCY229" s="3"/>
      <c r="LCZ229" s="3"/>
      <c r="LDA229" s="3"/>
      <c r="LDB229" s="3"/>
      <c r="LDC229" s="3"/>
      <c r="LDD229" s="3"/>
      <c r="LDE229" s="3"/>
      <c r="LDF229" s="3"/>
      <c r="LDG229" s="3"/>
      <c r="LDH229" s="3"/>
      <c r="LDI229" s="3"/>
      <c r="LDJ229" s="3"/>
      <c r="LDK229" s="3"/>
      <c r="LDL229" s="3"/>
      <c r="LDM229" s="3"/>
      <c r="LDN229" s="3"/>
      <c r="LDO229" s="3"/>
      <c r="LDP229" s="3"/>
      <c r="LDQ229" s="3"/>
      <c r="LDR229" s="3"/>
      <c r="LDS229" s="3"/>
      <c r="LDT229" s="3"/>
      <c r="LDU229" s="3"/>
      <c r="LDV229" s="3"/>
      <c r="LDW229" s="3"/>
      <c r="LDX229" s="3"/>
      <c r="LDY229" s="3"/>
      <c r="LDZ229" s="3"/>
      <c r="LEA229" s="3"/>
      <c r="LEB229" s="3"/>
      <c r="LEC229" s="3"/>
      <c r="LED229" s="3"/>
      <c r="LEE229" s="3"/>
      <c r="LEF229" s="3"/>
      <c r="LEG229" s="3"/>
      <c r="LEH229" s="3"/>
      <c r="LEI229" s="3"/>
      <c r="LEJ229" s="3"/>
      <c r="LEK229" s="3"/>
      <c r="LEL229" s="3"/>
      <c r="LEM229" s="3"/>
      <c r="LEN229" s="3"/>
      <c r="LEO229" s="3"/>
      <c r="LEP229" s="3"/>
      <c r="LEQ229" s="3"/>
      <c r="LER229" s="3"/>
      <c r="LES229" s="3"/>
      <c r="LET229" s="3"/>
      <c r="LEU229" s="3"/>
      <c r="LEV229" s="3"/>
      <c r="LEW229" s="3"/>
      <c r="LEX229" s="3"/>
      <c r="LEY229" s="3"/>
      <c r="LEZ229" s="3"/>
      <c r="LFA229" s="3"/>
      <c r="LFB229" s="3"/>
      <c r="LFC229" s="3"/>
      <c r="LFD229" s="3"/>
      <c r="LFE229" s="3"/>
      <c r="LFF229" s="3"/>
      <c r="LFG229" s="3"/>
      <c r="LFH229" s="3"/>
      <c r="LFI229" s="3"/>
      <c r="LFJ229" s="3"/>
      <c r="LFK229" s="3"/>
      <c r="LFL229" s="3"/>
      <c r="LFM229" s="3"/>
      <c r="LFN229" s="3"/>
      <c r="LFO229" s="3"/>
      <c r="LFP229" s="3"/>
      <c r="LFQ229" s="3"/>
      <c r="LFR229" s="3"/>
      <c r="LFS229" s="3"/>
      <c r="LFT229" s="3"/>
      <c r="LFU229" s="3"/>
      <c r="LFV229" s="3"/>
      <c r="LFW229" s="3"/>
      <c r="LFX229" s="3"/>
      <c r="LFY229" s="3"/>
      <c r="LFZ229" s="3"/>
      <c r="LGA229" s="3"/>
      <c r="LGB229" s="3"/>
      <c r="LGC229" s="3"/>
      <c r="LGD229" s="3"/>
      <c r="LGE229" s="3"/>
      <c r="LGF229" s="3"/>
      <c r="LGG229" s="3"/>
      <c r="LGH229" s="3"/>
      <c r="LGI229" s="3"/>
      <c r="LGJ229" s="3"/>
      <c r="LGK229" s="3"/>
      <c r="LGL229" s="3"/>
      <c r="LGM229" s="3"/>
      <c r="LGN229" s="3"/>
      <c r="LGO229" s="3"/>
      <c r="LGP229" s="3"/>
      <c r="LGQ229" s="3"/>
      <c r="LGR229" s="3"/>
      <c r="LGS229" s="3"/>
      <c r="LGT229" s="3"/>
      <c r="LGU229" s="3"/>
      <c r="LGV229" s="3"/>
      <c r="LGW229" s="3"/>
      <c r="LGX229" s="3"/>
      <c r="LGY229" s="3"/>
      <c r="LGZ229" s="3"/>
      <c r="LHA229" s="3"/>
      <c r="LHB229" s="3"/>
      <c r="LHC229" s="3"/>
      <c r="LHD229" s="3"/>
      <c r="LHE229" s="3"/>
      <c r="LHF229" s="3"/>
      <c r="LHG229" s="3"/>
      <c r="LHH229" s="3"/>
      <c r="LHI229" s="3"/>
      <c r="LHJ229" s="3"/>
      <c r="LHK229" s="3"/>
      <c r="LHL229" s="3"/>
      <c r="LHM229" s="3"/>
      <c r="LHN229" s="3"/>
      <c r="LHO229" s="3"/>
      <c r="LHP229" s="3"/>
      <c r="LHQ229" s="3"/>
      <c r="LHR229" s="3"/>
      <c r="LHS229" s="3"/>
      <c r="LHT229" s="3"/>
      <c r="LHU229" s="3"/>
      <c r="LHV229" s="3"/>
      <c r="LHW229" s="3"/>
      <c r="LHX229" s="3"/>
      <c r="LHY229" s="3"/>
      <c r="LHZ229" s="3"/>
      <c r="LIA229" s="3"/>
      <c r="LIB229" s="3"/>
      <c r="LIC229" s="3"/>
      <c r="LID229" s="3"/>
      <c r="LIE229" s="3"/>
      <c r="LIF229" s="3"/>
      <c r="LIG229" s="3"/>
      <c r="LIH229" s="3"/>
      <c r="LII229" s="3"/>
      <c r="LIJ229" s="3"/>
      <c r="LIK229" s="3"/>
      <c r="LIL229" s="3"/>
      <c r="LIM229" s="3"/>
      <c r="LIN229" s="3"/>
      <c r="LIO229" s="3"/>
      <c r="LIP229" s="3"/>
      <c r="LIQ229" s="3"/>
      <c r="LIR229" s="3"/>
      <c r="LIS229" s="3"/>
      <c r="LIT229" s="3"/>
      <c r="LIU229" s="3"/>
      <c r="LIV229" s="3"/>
      <c r="LIW229" s="3"/>
      <c r="LIX229" s="3"/>
      <c r="LIY229" s="3"/>
      <c r="LIZ229" s="3"/>
      <c r="LJA229" s="3"/>
      <c r="LJB229" s="3"/>
      <c r="LJC229" s="3"/>
      <c r="LJD229" s="3"/>
      <c r="LJE229" s="3"/>
      <c r="LJF229" s="3"/>
      <c r="LJG229" s="3"/>
      <c r="LJH229" s="3"/>
      <c r="LJI229" s="3"/>
      <c r="LJJ229" s="3"/>
      <c r="LJK229" s="3"/>
      <c r="LJL229" s="3"/>
      <c r="LJM229" s="3"/>
      <c r="LJN229" s="3"/>
      <c r="LJO229" s="3"/>
      <c r="LJP229" s="3"/>
      <c r="LJQ229" s="3"/>
      <c r="LJR229" s="3"/>
      <c r="LJS229" s="3"/>
      <c r="LJT229" s="3"/>
      <c r="LJU229" s="3"/>
      <c r="LJV229" s="3"/>
      <c r="LJW229" s="3"/>
      <c r="LJX229" s="3"/>
      <c r="LJY229" s="3"/>
      <c r="LJZ229" s="3"/>
      <c r="LKA229" s="3"/>
      <c r="LKB229" s="3"/>
      <c r="LKC229" s="3"/>
      <c r="LKD229" s="3"/>
      <c r="LKE229" s="3"/>
      <c r="LKF229" s="3"/>
      <c r="LKG229" s="3"/>
      <c r="LKH229" s="3"/>
      <c r="LKI229" s="3"/>
      <c r="LKJ229" s="3"/>
      <c r="LKK229" s="3"/>
      <c r="LKL229" s="3"/>
      <c r="LKM229" s="3"/>
      <c r="LKN229" s="3"/>
      <c r="LKO229" s="3"/>
      <c r="LKP229" s="3"/>
      <c r="LKQ229" s="3"/>
      <c r="LKR229" s="3"/>
      <c r="LKS229" s="3"/>
      <c r="LKT229" s="3"/>
      <c r="LKU229" s="3"/>
      <c r="LKV229" s="3"/>
      <c r="LKW229" s="3"/>
      <c r="LKX229" s="3"/>
      <c r="LKY229" s="3"/>
      <c r="LKZ229" s="3"/>
      <c r="LLA229" s="3"/>
      <c r="LLB229" s="3"/>
      <c r="LLC229" s="3"/>
      <c r="LLD229" s="3"/>
      <c r="LLE229" s="3"/>
      <c r="LLF229" s="3"/>
      <c r="LLG229" s="3"/>
      <c r="LLH229" s="3"/>
      <c r="LLI229" s="3"/>
      <c r="LLJ229" s="3"/>
      <c r="LLK229" s="3"/>
      <c r="LLL229" s="3"/>
      <c r="LLM229" s="3"/>
      <c r="LLN229" s="3"/>
      <c r="LLO229" s="3"/>
      <c r="LLP229" s="3"/>
      <c r="LLQ229" s="3"/>
      <c r="LLR229" s="3"/>
      <c r="LLS229" s="3"/>
      <c r="LLT229" s="3"/>
      <c r="LLU229" s="3"/>
      <c r="LLV229" s="3"/>
      <c r="LLW229" s="3"/>
      <c r="LLX229" s="3"/>
      <c r="LLY229" s="3"/>
      <c r="LLZ229" s="3"/>
      <c r="LMA229" s="3"/>
      <c r="LMB229" s="3"/>
      <c r="LMC229" s="3"/>
      <c r="LMD229" s="3"/>
      <c r="LME229" s="3"/>
      <c r="LMF229" s="3"/>
      <c r="LMG229" s="3"/>
      <c r="LMH229" s="3"/>
      <c r="LMI229" s="3"/>
      <c r="LMJ229" s="3"/>
      <c r="LMK229" s="3"/>
      <c r="LML229" s="3"/>
      <c r="LMM229" s="3"/>
      <c r="LMN229" s="3"/>
      <c r="LMO229" s="3"/>
      <c r="LMP229" s="3"/>
      <c r="LMQ229" s="3"/>
      <c r="LMR229" s="3"/>
      <c r="LMS229" s="3"/>
      <c r="LMT229" s="3"/>
      <c r="LMU229" s="3"/>
      <c r="LMV229" s="3"/>
      <c r="LMW229" s="3"/>
      <c r="LMX229" s="3"/>
      <c r="LMY229" s="3"/>
      <c r="LMZ229" s="3"/>
      <c r="LNA229" s="3"/>
      <c r="LNB229" s="3"/>
      <c r="LNC229" s="3"/>
      <c r="LND229" s="3"/>
      <c r="LNE229" s="3"/>
      <c r="LNF229" s="3"/>
      <c r="LNG229" s="3"/>
      <c r="LNH229" s="3"/>
      <c r="LNI229" s="3"/>
      <c r="LNJ229" s="3"/>
      <c r="LNK229" s="3"/>
      <c r="LNL229" s="3"/>
      <c r="LNM229" s="3"/>
      <c r="LNN229" s="3"/>
      <c r="LNO229" s="3"/>
      <c r="LNP229" s="3"/>
      <c r="LNQ229" s="3"/>
      <c r="LNR229" s="3"/>
      <c r="LNS229" s="3"/>
      <c r="LNT229" s="3"/>
      <c r="LNU229" s="3"/>
      <c r="LNV229" s="3"/>
      <c r="LNW229" s="3"/>
      <c r="LNX229" s="3"/>
      <c r="LNY229" s="3"/>
      <c r="LNZ229" s="3"/>
      <c r="LOA229" s="3"/>
      <c r="LOB229" s="3"/>
      <c r="LOC229" s="3"/>
      <c r="LOD229" s="3"/>
      <c r="LOE229" s="3"/>
      <c r="LOF229" s="3"/>
      <c r="LOG229" s="3"/>
      <c r="LOH229" s="3"/>
      <c r="LOI229" s="3"/>
      <c r="LOJ229" s="3"/>
      <c r="LOK229" s="3"/>
      <c r="LOL229" s="3"/>
      <c r="LOM229" s="3"/>
      <c r="LON229" s="3"/>
      <c r="LOO229" s="3"/>
      <c r="LOP229" s="3"/>
      <c r="LOQ229" s="3"/>
      <c r="LOR229" s="3"/>
      <c r="LOS229" s="3"/>
      <c r="LOT229" s="3"/>
      <c r="LOU229" s="3"/>
      <c r="LOV229" s="3"/>
      <c r="LOW229" s="3"/>
      <c r="LOX229" s="3"/>
      <c r="LOY229" s="3"/>
      <c r="LOZ229" s="3"/>
      <c r="LPA229" s="3"/>
      <c r="LPB229" s="3"/>
      <c r="LPC229" s="3"/>
      <c r="LPD229" s="3"/>
      <c r="LPE229" s="3"/>
      <c r="LPF229" s="3"/>
      <c r="LPG229" s="3"/>
      <c r="LPH229" s="3"/>
      <c r="LPI229" s="3"/>
      <c r="LPJ229" s="3"/>
      <c r="LPK229" s="3"/>
      <c r="LPL229" s="3"/>
      <c r="LPM229" s="3"/>
      <c r="LPN229" s="3"/>
      <c r="LPO229" s="3"/>
      <c r="LPP229" s="3"/>
      <c r="LPQ229" s="3"/>
      <c r="LPR229" s="3"/>
      <c r="LPS229" s="3"/>
      <c r="LPT229" s="3"/>
      <c r="LPU229" s="3"/>
      <c r="LPV229" s="3"/>
      <c r="LPW229" s="3"/>
      <c r="LPX229" s="3"/>
      <c r="LPY229" s="3"/>
      <c r="LPZ229" s="3"/>
      <c r="LQA229" s="3"/>
      <c r="LQB229" s="3"/>
      <c r="LQC229" s="3"/>
      <c r="LQD229" s="3"/>
      <c r="LQE229" s="3"/>
      <c r="LQF229" s="3"/>
      <c r="LQG229" s="3"/>
      <c r="LQH229" s="3"/>
      <c r="LQI229" s="3"/>
      <c r="LQJ229" s="3"/>
      <c r="LQK229" s="3"/>
      <c r="LQL229" s="3"/>
      <c r="LQM229" s="3"/>
      <c r="LQN229" s="3"/>
      <c r="LQO229" s="3"/>
      <c r="LQP229" s="3"/>
      <c r="LQQ229" s="3"/>
      <c r="LQR229" s="3"/>
      <c r="LQS229" s="3"/>
      <c r="LQT229" s="3"/>
      <c r="LQU229" s="3"/>
      <c r="LQV229" s="3"/>
      <c r="LQW229" s="3"/>
      <c r="LQX229" s="3"/>
      <c r="LQY229" s="3"/>
      <c r="LQZ229" s="3"/>
      <c r="LRA229" s="3"/>
      <c r="LRB229" s="3"/>
      <c r="LRC229" s="3"/>
      <c r="LRD229" s="3"/>
      <c r="LRE229" s="3"/>
      <c r="LRF229" s="3"/>
      <c r="LRG229" s="3"/>
      <c r="LRH229" s="3"/>
      <c r="LRI229" s="3"/>
      <c r="LRJ229" s="3"/>
      <c r="LRK229" s="3"/>
      <c r="LRL229" s="3"/>
      <c r="LRM229" s="3"/>
      <c r="LRN229" s="3"/>
      <c r="LRO229" s="3"/>
      <c r="LRP229" s="3"/>
      <c r="LRQ229" s="3"/>
      <c r="LRR229" s="3"/>
      <c r="LRS229" s="3"/>
      <c r="LRT229" s="3"/>
      <c r="LRU229" s="3"/>
      <c r="LRV229" s="3"/>
      <c r="LRW229" s="3"/>
      <c r="LRX229" s="3"/>
      <c r="LRY229" s="3"/>
      <c r="LRZ229" s="3"/>
      <c r="LSA229" s="3"/>
      <c r="LSB229" s="3"/>
      <c r="LSC229" s="3"/>
      <c r="LSD229" s="3"/>
      <c r="LSE229" s="3"/>
      <c r="LSF229" s="3"/>
      <c r="LSG229" s="3"/>
      <c r="LSH229" s="3"/>
      <c r="LSI229" s="3"/>
      <c r="LSJ229" s="3"/>
      <c r="LSK229" s="3"/>
      <c r="LSL229" s="3"/>
      <c r="LSM229" s="3"/>
      <c r="LSN229" s="3"/>
      <c r="LSO229" s="3"/>
      <c r="LSP229" s="3"/>
      <c r="LSQ229" s="3"/>
      <c r="LSR229" s="3"/>
      <c r="LSS229" s="3"/>
      <c r="LST229" s="3"/>
      <c r="LSU229" s="3"/>
      <c r="LSV229" s="3"/>
      <c r="LSW229" s="3"/>
      <c r="LSX229" s="3"/>
      <c r="LSY229" s="3"/>
      <c r="LSZ229" s="3"/>
      <c r="LTA229" s="3"/>
      <c r="LTB229" s="3"/>
      <c r="LTC229" s="3"/>
      <c r="LTD229" s="3"/>
      <c r="LTE229" s="3"/>
      <c r="LTF229" s="3"/>
      <c r="LTG229" s="3"/>
      <c r="LTH229" s="3"/>
      <c r="LTI229" s="3"/>
      <c r="LTJ229" s="3"/>
      <c r="LTK229" s="3"/>
      <c r="LTL229" s="3"/>
      <c r="LTM229" s="3"/>
      <c r="LTN229" s="3"/>
      <c r="LTO229" s="3"/>
      <c r="LTP229" s="3"/>
      <c r="LTQ229" s="3"/>
      <c r="LTR229" s="3"/>
      <c r="LTS229" s="3"/>
      <c r="LTT229" s="3"/>
      <c r="LTU229" s="3"/>
      <c r="LTV229" s="3"/>
      <c r="LTW229" s="3"/>
      <c r="LTX229" s="3"/>
      <c r="LTY229" s="3"/>
      <c r="LTZ229" s="3"/>
      <c r="LUA229" s="3"/>
      <c r="LUB229" s="3"/>
      <c r="LUC229" s="3"/>
      <c r="LUD229" s="3"/>
      <c r="LUE229" s="3"/>
      <c r="LUF229" s="3"/>
      <c r="LUG229" s="3"/>
      <c r="LUH229" s="3"/>
      <c r="LUI229" s="3"/>
      <c r="LUJ229" s="3"/>
      <c r="LUK229" s="3"/>
      <c r="LUL229" s="3"/>
      <c r="LUM229" s="3"/>
      <c r="LUN229" s="3"/>
      <c r="LUO229" s="3"/>
      <c r="LUP229" s="3"/>
      <c r="LUQ229" s="3"/>
      <c r="LUR229" s="3"/>
      <c r="LUS229" s="3"/>
      <c r="LUT229" s="3"/>
      <c r="LUU229" s="3"/>
      <c r="LUV229" s="3"/>
      <c r="LUW229" s="3"/>
      <c r="LUX229" s="3"/>
      <c r="LUY229" s="3"/>
      <c r="LUZ229" s="3"/>
      <c r="LVA229" s="3"/>
      <c r="LVB229" s="3"/>
      <c r="LVC229" s="3"/>
      <c r="LVD229" s="3"/>
      <c r="LVE229" s="3"/>
      <c r="LVF229" s="3"/>
      <c r="LVG229" s="3"/>
      <c r="LVH229" s="3"/>
      <c r="LVI229" s="3"/>
      <c r="LVJ229" s="3"/>
      <c r="LVK229" s="3"/>
      <c r="LVL229" s="3"/>
      <c r="LVM229" s="3"/>
      <c r="LVN229" s="3"/>
      <c r="LVO229" s="3"/>
      <c r="LVP229" s="3"/>
      <c r="LVQ229" s="3"/>
      <c r="LVR229" s="3"/>
      <c r="LVS229" s="3"/>
      <c r="LVT229" s="3"/>
      <c r="LVU229" s="3"/>
      <c r="LVV229" s="3"/>
      <c r="LVW229" s="3"/>
      <c r="LVX229" s="3"/>
      <c r="LVY229" s="3"/>
      <c r="LVZ229" s="3"/>
      <c r="LWA229" s="3"/>
      <c r="LWB229" s="3"/>
      <c r="LWC229" s="3"/>
      <c r="LWD229" s="3"/>
      <c r="LWE229" s="3"/>
      <c r="LWF229" s="3"/>
      <c r="LWG229" s="3"/>
      <c r="LWH229" s="3"/>
      <c r="LWI229" s="3"/>
      <c r="LWJ229" s="3"/>
      <c r="LWK229" s="3"/>
      <c r="LWL229" s="3"/>
      <c r="LWM229" s="3"/>
      <c r="LWN229" s="3"/>
      <c r="LWO229" s="3"/>
      <c r="LWP229" s="3"/>
      <c r="LWQ229" s="3"/>
      <c r="LWR229" s="3"/>
      <c r="LWS229" s="3"/>
      <c r="LWT229" s="3"/>
      <c r="LWU229" s="3"/>
      <c r="LWV229" s="3"/>
      <c r="LWW229" s="3"/>
      <c r="LWX229" s="3"/>
      <c r="LWY229" s="3"/>
      <c r="LWZ229" s="3"/>
      <c r="LXA229" s="3"/>
      <c r="LXB229" s="3"/>
      <c r="LXC229" s="3"/>
      <c r="LXD229" s="3"/>
      <c r="LXE229" s="3"/>
      <c r="LXF229" s="3"/>
      <c r="LXG229" s="3"/>
      <c r="LXH229" s="3"/>
      <c r="LXI229" s="3"/>
      <c r="LXJ229" s="3"/>
      <c r="LXK229" s="3"/>
      <c r="LXL229" s="3"/>
      <c r="LXM229" s="3"/>
      <c r="LXN229" s="3"/>
      <c r="LXO229" s="3"/>
      <c r="LXP229" s="3"/>
      <c r="LXQ229" s="3"/>
      <c r="LXR229" s="3"/>
      <c r="LXS229" s="3"/>
      <c r="LXT229" s="3"/>
      <c r="LXU229" s="3"/>
      <c r="LXV229" s="3"/>
      <c r="LXW229" s="3"/>
      <c r="LXX229" s="3"/>
      <c r="LXY229" s="3"/>
      <c r="LXZ229" s="3"/>
      <c r="LYA229" s="3"/>
      <c r="LYB229" s="3"/>
      <c r="LYC229" s="3"/>
      <c r="LYD229" s="3"/>
      <c r="LYE229" s="3"/>
      <c r="LYF229" s="3"/>
      <c r="LYG229" s="3"/>
      <c r="LYH229" s="3"/>
      <c r="LYI229" s="3"/>
      <c r="LYJ229" s="3"/>
      <c r="LYK229" s="3"/>
      <c r="LYL229" s="3"/>
      <c r="LYM229" s="3"/>
      <c r="LYN229" s="3"/>
      <c r="LYO229" s="3"/>
      <c r="LYP229" s="3"/>
      <c r="LYQ229" s="3"/>
      <c r="LYR229" s="3"/>
      <c r="LYS229" s="3"/>
      <c r="LYT229" s="3"/>
      <c r="LYU229" s="3"/>
      <c r="LYV229" s="3"/>
      <c r="LYW229" s="3"/>
      <c r="LYX229" s="3"/>
      <c r="LYY229" s="3"/>
      <c r="LYZ229" s="3"/>
      <c r="LZA229" s="3"/>
      <c r="LZB229" s="3"/>
      <c r="LZC229" s="3"/>
      <c r="LZD229" s="3"/>
      <c r="LZE229" s="3"/>
      <c r="LZF229" s="3"/>
      <c r="LZG229" s="3"/>
      <c r="LZH229" s="3"/>
      <c r="LZI229" s="3"/>
      <c r="LZJ229" s="3"/>
      <c r="LZK229" s="3"/>
      <c r="LZL229" s="3"/>
      <c r="LZM229" s="3"/>
      <c r="LZN229" s="3"/>
      <c r="LZO229" s="3"/>
      <c r="LZP229" s="3"/>
      <c r="LZQ229" s="3"/>
      <c r="LZR229" s="3"/>
      <c r="LZS229" s="3"/>
      <c r="LZT229" s="3"/>
      <c r="LZU229" s="3"/>
      <c r="LZV229" s="3"/>
      <c r="LZW229" s="3"/>
      <c r="LZX229" s="3"/>
      <c r="LZY229" s="3"/>
      <c r="LZZ229" s="3"/>
      <c r="MAA229" s="3"/>
      <c r="MAB229" s="3"/>
      <c r="MAC229" s="3"/>
      <c r="MAD229" s="3"/>
      <c r="MAE229" s="3"/>
      <c r="MAF229" s="3"/>
      <c r="MAG229" s="3"/>
      <c r="MAH229" s="3"/>
      <c r="MAI229" s="3"/>
      <c r="MAJ229" s="3"/>
      <c r="MAK229" s="3"/>
      <c r="MAL229" s="3"/>
      <c r="MAM229" s="3"/>
      <c r="MAN229" s="3"/>
      <c r="MAO229" s="3"/>
      <c r="MAP229" s="3"/>
      <c r="MAQ229" s="3"/>
      <c r="MAR229" s="3"/>
      <c r="MAS229" s="3"/>
      <c r="MAT229" s="3"/>
      <c r="MAU229" s="3"/>
      <c r="MAV229" s="3"/>
      <c r="MAW229" s="3"/>
      <c r="MAX229" s="3"/>
      <c r="MAY229" s="3"/>
      <c r="MAZ229" s="3"/>
      <c r="MBA229" s="3"/>
      <c r="MBB229" s="3"/>
      <c r="MBC229" s="3"/>
      <c r="MBD229" s="3"/>
      <c r="MBE229" s="3"/>
      <c r="MBF229" s="3"/>
      <c r="MBG229" s="3"/>
      <c r="MBH229" s="3"/>
      <c r="MBI229" s="3"/>
      <c r="MBJ229" s="3"/>
      <c r="MBK229" s="3"/>
      <c r="MBL229" s="3"/>
      <c r="MBM229" s="3"/>
      <c r="MBN229" s="3"/>
      <c r="MBO229" s="3"/>
      <c r="MBP229" s="3"/>
      <c r="MBQ229" s="3"/>
      <c r="MBR229" s="3"/>
      <c r="MBS229" s="3"/>
      <c r="MBT229" s="3"/>
      <c r="MBU229" s="3"/>
      <c r="MBV229" s="3"/>
      <c r="MBW229" s="3"/>
      <c r="MBX229" s="3"/>
      <c r="MBY229" s="3"/>
      <c r="MBZ229" s="3"/>
      <c r="MCA229" s="3"/>
      <c r="MCB229" s="3"/>
      <c r="MCC229" s="3"/>
      <c r="MCD229" s="3"/>
      <c r="MCE229" s="3"/>
      <c r="MCF229" s="3"/>
      <c r="MCG229" s="3"/>
      <c r="MCH229" s="3"/>
      <c r="MCI229" s="3"/>
      <c r="MCJ229" s="3"/>
      <c r="MCK229" s="3"/>
      <c r="MCL229" s="3"/>
      <c r="MCM229" s="3"/>
      <c r="MCN229" s="3"/>
      <c r="MCO229" s="3"/>
      <c r="MCP229" s="3"/>
      <c r="MCQ229" s="3"/>
      <c r="MCR229" s="3"/>
      <c r="MCS229" s="3"/>
      <c r="MCT229" s="3"/>
      <c r="MCU229" s="3"/>
      <c r="MCV229" s="3"/>
      <c r="MCW229" s="3"/>
      <c r="MCX229" s="3"/>
      <c r="MCY229" s="3"/>
      <c r="MCZ229" s="3"/>
      <c r="MDA229" s="3"/>
      <c r="MDB229" s="3"/>
      <c r="MDC229" s="3"/>
      <c r="MDD229" s="3"/>
      <c r="MDE229" s="3"/>
      <c r="MDF229" s="3"/>
      <c r="MDG229" s="3"/>
      <c r="MDH229" s="3"/>
      <c r="MDI229" s="3"/>
      <c r="MDJ229" s="3"/>
      <c r="MDK229" s="3"/>
      <c r="MDL229" s="3"/>
      <c r="MDM229" s="3"/>
      <c r="MDN229" s="3"/>
      <c r="MDO229" s="3"/>
      <c r="MDP229" s="3"/>
      <c r="MDQ229" s="3"/>
      <c r="MDR229" s="3"/>
      <c r="MDS229" s="3"/>
      <c r="MDT229" s="3"/>
      <c r="MDU229" s="3"/>
      <c r="MDV229" s="3"/>
      <c r="MDW229" s="3"/>
      <c r="MDX229" s="3"/>
      <c r="MDY229" s="3"/>
      <c r="MDZ229" s="3"/>
      <c r="MEA229" s="3"/>
      <c r="MEB229" s="3"/>
      <c r="MEC229" s="3"/>
      <c r="MED229" s="3"/>
      <c r="MEE229" s="3"/>
      <c r="MEF229" s="3"/>
      <c r="MEG229" s="3"/>
      <c r="MEH229" s="3"/>
      <c r="MEI229" s="3"/>
      <c r="MEJ229" s="3"/>
      <c r="MEK229" s="3"/>
      <c r="MEL229" s="3"/>
      <c r="MEM229" s="3"/>
      <c r="MEN229" s="3"/>
      <c r="MEO229" s="3"/>
      <c r="MEP229" s="3"/>
      <c r="MEQ229" s="3"/>
      <c r="MER229" s="3"/>
      <c r="MES229" s="3"/>
      <c r="MET229" s="3"/>
      <c r="MEU229" s="3"/>
      <c r="MEV229" s="3"/>
      <c r="MEW229" s="3"/>
      <c r="MEX229" s="3"/>
      <c r="MEY229" s="3"/>
      <c r="MEZ229" s="3"/>
      <c r="MFA229" s="3"/>
      <c r="MFB229" s="3"/>
      <c r="MFC229" s="3"/>
      <c r="MFD229" s="3"/>
      <c r="MFE229" s="3"/>
      <c r="MFF229" s="3"/>
      <c r="MFG229" s="3"/>
      <c r="MFH229" s="3"/>
      <c r="MFI229" s="3"/>
      <c r="MFJ229" s="3"/>
      <c r="MFK229" s="3"/>
      <c r="MFL229" s="3"/>
      <c r="MFM229" s="3"/>
      <c r="MFN229" s="3"/>
      <c r="MFO229" s="3"/>
      <c r="MFP229" s="3"/>
      <c r="MFQ229" s="3"/>
      <c r="MFR229" s="3"/>
      <c r="MFS229" s="3"/>
      <c r="MFT229" s="3"/>
      <c r="MFU229" s="3"/>
      <c r="MFV229" s="3"/>
      <c r="MFW229" s="3"/>
      <c r="MFX229" s="3"/>
      <c r="MFY229" s="3"/>
      <c r="MFZ229" s="3"/>
      <c r="MGA229" s="3"/>
      <c r="MGB229" s="3"/>
      <c r="MGC229" s="3"/>
      <c r="MGD229" s="3"/>
      <c r="MGE229" s="3"/>
      <c r="MGF229" s="3"/>
      <c r="MGG229" s="3"/>
      <c r="MGH229" s="3"/>
      <c r="MGI229" s="3"/>
      <c r="MGJ229" s="3"/>
      <c r="MGK229" s="3"/>
      <c r="MGL229" s="3"/>
      <c r="MGM229" s="3"/>
      <c r="MGN229" s="3"/>
      <c r="MGO229" s="3"/>
      <c r="MGP229" s="3"/>
      <c r="MGQ229" s="3"/>
      <c r="MGR229" s="3"/>
      <c r="MGS229" s="3"/>
      <c r="MGT229" s="3"/>
      <c r="MGU229" s="3"/>
      <c r="MGV229" s="3"/>
      <c r="MGW229" s="3"/>
      <c r="MGX229" s="3"/>
      <c r="MGY229" s="3"/>
      <c r="MGZ229" s="3"/>
      <c r="MHA229" s="3"/>
      <c r="MHB229" s="3"/>
      <c r="MHC229" s="3"/>
      <c r="MHD229" s="3"/>
      <c r="MHE229" s="3"/>
      <c r="MHF229" s="3"/>
      <c r="MHG229" s="3"/>
      <c r="MHH229" s="3"/>
      <c r="MHI229" s="3"/>
      <c r="MHJ229" s="3"/>
      <c r="MHK229" s="3"/>
      <c r="MHL229" s="3"/>
      <c r="MHM229" s="3"/>
      <c r="MHN229" s="3"/>
      <c r="MHO229" s="3"/>
      <c r="MHP229" s="3"/>
      <c r="MHQ229" s="3"/>
      <c r="MHR229" s="3"/>
      <c r="MHS229" s="3"/>
      <c r="MHT229" s="3"/>
      <c r="MHU229" s="3"/>
      <c r="MHV229" s="3"/>
      <c r="MHW229" s="3"/>
      <c r="MHX229" s="3"/>
      <c r="MHY229" s="3"/>
      <c r="MHZ229" s="3"/>
      <c r="MIA229" s="3"/>
      <c r="MIB229" s="3"/>
      <c r="MIC229" s="3"/>
      <c r="MID229" s="3"/>
      <c r="MIE229" s="3"/>
      <c r="MIF229" s="3"/>
      <c r="MIG229" s="3"/>
      <c r="MIH229" s="3"/>
      <c r="MII229" s="3"/>
      <c r="MIJ229" s="3"/>
      <c r="MIK229" s="3"/>
      <c r="MIL229" s="3"/>
      <c r="MIM229" s="3"/>
      <c r="MIN229" s="3"/>
      <c r="MIO229" s="3"/>
      <c r="MIP229" s="3"/>
      <c r="MIQ229" s="3"/>
      <c r="MIR229" s="3"/>
      <c r="MIS229" s="3"/>
      <c r="MIT229" s="3"/>
      <c r="MIU229" s="3"/>
      <c r="MIV229" s="3"/>
      <c r="MIW229" s="3"/>
      <c r="MIX229" s="3"/>
      <c r="MIY229" s="3"/>
      <c r="MIZ229" s="3"/>
      <c r="MJA229" s="3"/>
      <c r="MJB229" s="3"/>
      <c r="MJC229" s="3"/>
      <c r="MJD229" s="3"/>
      <c r="MJE229" s="3"/>
      <c r="MJF229" s="3"/>
      <c r="MJG229" s="3"/>
      <c r="MJH229" s="3"/>
      <c r="MJI229" s="3"/>
      <c r="MJJ229" s="3"/>
      <c r="MJK229" s="3"/>
      <c r="MJL229" s="3"/>
      <c r="MJM229" s="3"/>
      <c r="MJN229" s="3"/>
      <c r="MJO229" s="3"/>
      <c r="MJP229" s="3"/>
      <c r="MJQ229" s="3"/>
      <c r="MJR229" s="3"/>
      <c r="MJS229" s="3"/>
      <c r="MJT229" s="3"/>
      <c r="MJU229" s="3"/>
      <c r="MJV229" s="3"/>
      <c r="MJW229" s="3"/>
      <c r="MJX229" s="3"/>
      <c r="MJY229" s="3"/>
      <c r="MJZ229" s="3"/>
      <c r="MKA229" s="3"/>
      <c r="MKB229" s="3"/>
      <c r="MKC229" s="3"/>
      <c r="MKD229" s="3"/>
      <c r="MKE229" s="3"/>
      <c r="MKF229" s="3"/>
      <c r="MKG229" s="3"/>
      <c r="MKH229" s="3"/>
      <c r="MKI229" s="3"/>
      <c r="MKJ229" s="3"/>
      <c r="MKK229" s="3"/>
      <c r="MKL229" s="3"/>
      <c r="MKM229" s="3"/>
      <c r="MKN229" s="3"/>
      <c r="MKO229" s="3"/>
      <c r="MKP229" s="3"/>
      <c r="MKQ229" s="3"/>
      <c r="MKR229" s="3"/>
      <c r="MKS229" s="3"/>
      <c r="MKT229" s="3"/>
      <c r="MKU229" s="3"/>
      <c r="MKV229" s="3"/>
      <c r="MKW229" s="3"/>
      <c r="MKX229" s="3"/>
      <c r="MKY229" s="3"/>
      <c r="MKZ229" s="3"/>
      <c r="MLA229" s="3"/>
      <c r="MLB229" s="3"/>
      <c r="MLC229" s="3"/>
      <c r="MLD229" s="3"/>
      <c r="MLE229" s="3"/>
      <c r="MLF229" s="3"/>
      <c r="MLG229" s="3"/>
      <c r="MLH229" s="3"/>
      <c r="MLI229" s="3"/>
      <c r="MLJ229" s="3"/>
      <c r="MLK229" s="3"/>
      <c r="MLL229" s="3"/>
      <c r="MLM229" s="3"/>
      <c r="MLN229" s="3"/>
      <c r="MLO229" s="3"/>
      <c r="MLP229" s="3"/>
      <c r="MLQ229" s="3"/>
      <c r="MLR229" s="3"/>
      <c r="MLS229" s="3"/>
      <c r="MLT229" s="3"/>
      <c r="MLU229" s="3"/>
      <c r="MLV229" s="3"/>
      <c r="MLW229" s="3"/>
      <c r="MLX229" s="3"/>
      <c r="MLY229" s="3"/>
      <c r="MLZ229" s="3"/>
      <c r="MMA229" s="3"/>
      <c r="MMB229" s="3"/>
      <c r="MMC229" s="3"/>
      <c r="MMD229" s="3"/>
      <c r="MME229" s="3"/>
      <c r="MMF229" s="3"/>
      <c r="MMG229" s="3"/>
      <c r="MMH229" s="3"/>
      <c r="MMI229" s="3"/>
      <c r="MMJ229" s="3"/>
      <c r="MMK229" s="3"/>
      <c r="MML229" s="3"/>
      <c r="MMM229" s="3"/>
      <c r="MMN229" s="3"/>
      <c r="MMO229" s="3"/>
      <c r="MMP229" s="3"/>
      <c r="MMQ229" s="3"/>
      <c r="MMR229" s="3"/>
      <c r="MMS229" s="3"/>
      <c r="MMT229" s="3"/>
      <c r="MMU229" s="3"/>
      <c r="MMV229" s="3"/>
      <c r="MMW229" s="3"/>
      <c r="MMX229" s="3"/>
      <c r="MMY229" s="3"/>
      <c r="MMZ229" s="3"/>
      <c r="MNA229" s="3"/>
      <c r="MNB229" s="3"/>
      <c r="MNC229" s="3"/>
      <c r="MND229" s="3"/>
      <c r="MNE229" s="3"/>
      <c r="MNF229" s="3"/>
      <c r="MNG229" s="3"/>
      <c r="MNH229" s="3"/>
      <c r="MNI229" s="3"/>
      <c r="MNJ229" s="3"/>
      <c r="MNK229" s="3"/>
      <c r="MNL229" s="3"/>
      <c r="MNM229" s="3"/>
      <c r="MNN229" s="3"/>
      <c r="MNO229" s="3"/>
      <c r="MNP229" s="3"/>
      <c r="MNQ229" s="3"/>
      <c r="MNR229" s="3"/>
      <c r="MNS229" s="3"/>
      <c r="MNT229" s="3"/>
      <c r="MNU229" s="3"/>
      <c r="MNV229" s="3"/>
      <c r="MNW229" s="3"/>
      <c r="MNX229" s="3"/>
      <c r="MNY229" s="3"/>
      <c r="MNZ229" s="3"/>
      <c r="MOA229" s="3"/>
      <c r="MOB229" s="3"/>
      <c r="MOC229" s="3"/>
      <c r="MOD229" s="3"/>
      <c r="MOE229" s="3"/>
      <c r="MOF229" s="3"/>
      <c r="MOG229" s="3"/>
      <c r="MOH229" s="3"/>
      <c r="MOI229" s="3"/>
      <c r="MOJ229" s="3"/>
      <c r="MOK229" s="3"/>
      <c r="MOL229" s="3"/>
      <c r="MOM229" s="3"/>
      <c r="MON229" s="3"/>
      <c r="MOO229" s="3"/>
      <c r="MOP229" s="3"/>
      <c r="MOQ229" s="3"/>
      <c r="MOR229" s="3"/>
      <c r="MOS229" s="3"/>
      <c r="MOT229" s="3"/>
      <c r="MOU229" s="3"/>
      <c r="MOV229" s="3"/>
      <c r="MOW229" s="3"/>
      <c r="MOX229" s="3"/>
      <c r="MOY229" s="3"/>
      <c r="MOZ229" s="3"/>
      <c r="MPA229" s="3"/>
      <c r="MPB229" s="3"/>
      <c r="MPC229" s="3"/>
      <c r="MPD229" s="3"/>
      <c r="MPE229" s="3"/>
      <c r="MPF229" s="3"/>
      <c r="MPG229" s="3"/>
      <c r="MPH229" s="3"/>
      <c r="MPI229" s="3"/>
      <c r="MPJ229" s="3"/>
      <c r="MPK229" s="3"/>
      <c r="MPL229" s="3"/>
      <c r="MPM229" s="3"/>
      <c r="MPN229" s="3"/>
      <c r="MPO229" s="3"/>
      <c r="MPP229" s="3"/>
      <c r="MPQ229" s="3"/>
      <c r="MPR229" s="3"/>
      <c r="MPS229" s="3"/>
      <c r="MPT229" s="3"/>
      <c r="MPU229" s="3"/>
      <c r="MPV229" s="3"/>
      <c r="MPW229" s="3"/>
      <c r="MPX229" s="3"/>
      <c r="MPY229" s="3"/>
      <c r="MPZ229" s="3"/>
      <c r="MQA229" s="3"/>
      <c r="MQB229" s="3"/>
      <c r="MQC229" s="3"/>
      <c r="MQD229" s="3"/>
      <c r="MQE229" s="3"/>
      <c r="MQF229" s="3"/>
      <c r="MQG229" s="3"/>
      <c r="MQH229" s="3"/>
      <c r="MQI229" s="3"/>
      <c r="MQJ229" s="3"/>
      <c r="MQK229" s="3"/>
      <c r="MQL229" s="3"/>
      <c r="MQM229" s="3"/>
      <c r="MQN229" s="3"/>
      <c r="MQO229" s="3"/>
      <c r="MQP229" s="3"/>
      <c r="MQQ229" s="3"/>
      <c r="MQR229" s="3"/>
      <c r="MQS229" s="3"/>
      <c r="MQT229" s="3"/>
      <c r="MQU229" s="3"/>
      <c r="MQV229" s="3"/>
      <c r="MQW229" s="3"/>
      <c r="MQX229" s="3"/>
      <c r="MQY229" s="3"/>
      <c r="MQZ229" s="3"/>
      <c r="MRA229" s="3"/>
      <c r="MRB229" s="3"/>
      <c r="MRC229" s="3"/>
      <c r="MRD229" s="3"/>
      <c r="MRE229" s="3"/>
      <c r="MRF229" s="3"/>
      <c r="MRG229" s="3"/>
      <c r="MRH229" s="3"/>
      <c r="MRI229" s="3"/>
      <c r="MRJ229" s="3"/>
      <c r="MRK229" s="3"/>
      <c r="MRL229" s="3"/>
      <c r="MRM229" s="3"/>
      <c r="MRN229" s="3"/>
      <c r="MRO229" s="3"/>
      <c r="MRP229" s="3"/>
      <c r="MRQ229" s="3"/>
      <c r="MRR229" s="3"/>
      <c r="MRS229" s="3"/>
      <c r="MRT229" s="3"/>
      <c r="MRU229" s="3"/>
      <c r="MRV229" s="3"/>
      <c r="MRW229" s="3"/>
      <c r="MRX229" s="3"/>
      <c r="MRY229" s="3"/>
      <c r="MRZ229" s="3"/>
      <c r="MSA229" s="3"/>
      <c r="MSB229" s="3"/>
      <c r="MSC229" s="3"/>
      <c r="MSD229" s="3"/>
      <c r="MSE229" s="3"/>
      <c r="MSF229" s="3"/>
      <c r="MSG229" s="3"/>
      <c r="MSH229" s="3"/>
      <c r="MSI229" s="3"/>
      <c r="MSJ229" s="3"/>
      <c r="MSK229" s="3"/>
      <c r="MSL229" s="3"/>
      <c r="MSM229" s="3"/>
      <c r="MSN229" s="3"/>
      <c r="MSO229" s="3"/>
      <c r="MSP229" s="3"/>
      <c r="MSQ229" s="3"/>
      <c r="MSR229" s="3"/>
      <c r="MSS229" s="3"/>
      <c r="MST229" s="3"/>
      <c r="MSU229" s="3"/>
      <c r="MSV229" s="3"/>
      <c r="MSW229" s="3"/>
      <c r="MSX229" s="3"/>
      <c r="MSY229" s="3"/>
      <c r="MSZ229" s="3"/>
      <c r="MTA229" s="3"/>
      <c r="MTB229" s="3"/>
      <c r="MTC229" s="3"/>
      <c r="MTD229" s="3"/>
      <c r="MTE229" s="3"/>
      <c r="MTF229" s="3"/>
      <c r="MTG229" s="3"/>
      <c r="MTH229" s="3"/>
      <c r="MTI229" s="3"/>
      <c r="MTJ229" s="3"/>
      <c r="MTK229" s="3"/>
      <c r="MTL229" s="3"/>
      <c r="MTM229" s="3"/>
      <c r="MTN229" s="3"/>
      <c r="MTO229" s="3"/>
      <c r="MTP229" s="3"/>
      <c r="MTQ229" s="3"/>
      <c r="MTR229" s="3"/>
      <c r="MTS229" s="3"/>
      <c r="MTT229" s="3"/>
      <c r="MTU229" s="3"/>
      <c r="MTV229" s="3"/>
      <c r="MTW229" s="3"/>
      <c r="MTX229" s="3"/>
      <c r="MTY229" s="3"/>
      <c r="MTZ229" s="3"/>
      <c r="MUA229" s="3"/>
      <c r="MUB229" s="3"/>
      <c r="MUC229" s="3"/>
      <c r="MUD229" s="3"/>
      <c r="MUE229" s="3"/>
      <c r="MUF229" s="3"/>
      <c r="MUG229" s="3"/>
      <c r="MUH229" s="3"/>
      <c r="MUI229" s="3"/>
      <c r="MUJ229" s="3"/>
      <c r="MUK229" s="3"/>
      <c r="MUL229" s="3"/>
      <c r="MUM229" s="3"/>
      <c r="MUN229" s="3"/>
      <c r="MUO229" s="3"/>
      <c r="MUP229" s="3"/>
      <c r="MUQ229" s="3"/>
      <c r="MUR229" s="3"/>
      <c r="MUS229" s="3"/>
      <c r="MUT229" s="3"/>
      <c r="MUU229" s="3"/>
      <c r="MUV229" s="3"/>
      <c r="MUW229" s="3"/>
      <c r="MUX229" s="3"/>
      <c r="MUY229" s="3"/>
      <c r="MUZ229" s="3"/>
      <c r="MVA229" s="3"/>
      <c r="MVB229" s="3"/>
      <c r="MVC229" s="3"/>
      <c r="MVD229" s="3"/>
      <c r="MVE229" s="3"/>
      <c r="MVF229" s="3"/>
      <c r="MVG229" s="3"/>
      <c r="MVH229" s="3"/>
      <c r="MVI229" s="3"/>
      <c r="MVJ229" s="3"/>
      <c r="MVK229" s="3"/>
      <c r="MVL229" s="3"/>
      <c r="MVM229" s="3"/>
      <c r="MVN229" s="3"/>
      <c r="MVO229" s="3"/>
      <c r="MVP229" s="3"/>
      <c r="MVQ229" s="3"/>
      <c r="MVR229" s="3"/>
      <c r="MVS229" s="3"/>
      <c r="MVT229" s="3"/>
      <c r="MVU229" s="3"/>
      <c r="MVV229" s="3"/>
      <c r="MVW229" s="3"/>
      <c r="MVX229" s="3"/>
      <c r="MVY229" s="3"/>
      <c r="MVZ229" s="3"/>
      <c r="MWA229" s="3"/>
      <c r="MWB229" s="3"/>
      <c r="MWC229" s="3"/>
      <c r="MWD229" s="3"/>
      <c r="MWE229" s="3"/>
      <c r="MWF229" s="3"/>
      <c r="MWG229" s="3"/>
      <c r="MWH229" s="3"/>
      <c r="MWI229" s="3"/>
      <c r="MWJ229" s="3"/>
      <c r="MWK229" s="3"/>
      <c r="MWL229" s="3"/>
      <c r="MWM229" s="3"/>
      <c r="MWN229" s="3"/>
      <c r="MWO229" s="3"/>
      <c r="MWP229" s="3"/>
      <c r="MWQ229" s="3"/>
      <c r="MWR229" s="3"/>
      <c r="MWS229" s="3"/>
      <c r="MWT229" s="3"/>
      <c r="MWU229" s="3"/>
      <c r="MWV229" s="3"/>
      <c r="MWW229" s="3"/>
      <c r="MWX229" s="3"/>
      <c r="MWY229" s="3"/>
      <c r="MWZ229" s="3"/>
      <c r="MXA229" s="3"/>
      <c r="MXB229" s="3"/>
      <c r="MXC229" s="3"/>
      <c r="MXD229" s="3"/>
      <c r="MXE229" s="3"/>
      <c r="MXF229" s="3"/>
      <c r="MXG229" s="3"/>
      <c r="MXH229" s="3"/>
      <c r="MXI229" s="3"/>
      <c r="MXJ229" s="3"/>
      <c r="MXK229" s="3"/>
      <c r="MXL229" s="3"/>
      <c r="MXM229" s="3"/>
      <c r="MXN229" s="3"/>
      <c r="MXO229" s="3"/>
      <c r="MXP229" s="3"/>
      <c r="MXQ229" s="3"/>
      <c r="MXR229" s="3"/>
      <c r="MXS229" s="3"/>
      <c r="MXT229" s="3"/>
      <c r="MXU229" s="3"/>
      <c r="MXV229" s="3"/>
      <c r="MXW229" s="3"/>
      <c r="MXX229" s="3"/>
      <c r="MXY229" s="3"/>
      <c r="MXZ229" s="3"/>
      <c r="MYA229" s="3"/>
      <c r="MYB229" s="3"/>
      <c r="MYC229" s="3"/>
      <c r="MYD229" s="3"/>
      <c r="MYE229" s="3"/>
      <c r="MYF229" s="3"/>
      <c r="MYG229" s="3"/>
      <c r="MYH229" s="3"/>
      <c r="MYI229" s="3"/>
      <c r="MYJ229" s="3"/>
      <c r="MYK229" s="3"/>
      <c r="MYL229" s="3"/>
      <c r="MYM229" s="3"/>
      <c r="MYN229" s="3"/>
      <c r="MYO229" s="3"/>
      <c r="MYP229" s="3"/>
      <c r="MYQ229" s="3"/>
      <c r="MYR229" s="3"/>
      <c r="MYS229" s="3"/>
      <c r="MYT229" s="3"/>
      <c r="MYU229" s="3"/>
      <c r="MYV229" s="3"/>
      <c r="MYW229" s="3"/>
      <c r="MYX229" s="3"/>
      <c r="MYY229" s="3"/>
      <c r="MYZ229" s="3"/>
      <c r="MZA229" s="3"/>
      <c r="MZB229" s="3"/>
      <c r="MZC229" s="3"/>
      <c r="MZD229" s="3"/>
      <c r="MZE229" s="3"/>
      <c r="MZF229" s="3"/>
      <c r="MZG229" s="3"/>
      <c r="MZH229" s="3"/>
      <c r="MZI229" s="3"/>
      <c r="MZJ229" s="3"/>
      <c r="MZK229" s="3"/>
      <c r="MZL229" s="3"/>
      <c r="MZM229" s="3"/>
      <c r="MZN229" s="3"/>
      <c r="MZO229" s="3"/>
      <c r="MZP229" s="3"/>
      <c r="MZQ229" s="3"/>
      <c r="MZR229" s="3"/>
      <c r="MZS229" s="3"/>
      <c r="MZT229" s="3"/>
      <c r="MZU229" s="3"/>
      <c r="MZV229" s="3"/>
      <c r="MZW229" s="3"/>
      <c r="MZX229" s="3"/>
      <c r="MZY229" s="3"/>
      <c r="MZZ229" s="3"/>
      <c r="NAA229" s="3"/>
      <c r="NAB229" s="3"/>
      <c r="NAC229" s="3"/>
      <c r="NAD229" s="3"/>
      <c r="NAE229" s="3"/>
      <c r="NAF229" s="3"/>
      <c r="NAG229" s="3"/>
      <c r="NAH229" s="3"/>
      <c r="NAI229" s="3"/>
      <c r="NAJ229" s="3"/>
      <c r="NAK229" s="3"/>
      <c r="NAL229" s="3"/>
      <c r="NAM229" s="3"/>
      <c r="NAN229" s="3"/>
      <c r="NAO229" s="3"/>
      <c r="NAP229" s="3"/>
      <c r="NAQ229" s="3"/>
      <c r="NAR229" s="3"/>
      <c r="NAS229" s="3"/>
      <c r="NAT229" s="3"/>
      <c r="NAU229" s="3"/>
      <c r="NAV229" s="3"/>
      <c r="NAW229" s="3"/>
      <c r="NAX229" s="3"/>
      <c r="NAY229" s="3"/>
      <c r="NAZ229" s="3"/>
      <c r="NBA229" s="3"/>
      <c r="NBB229" s="3"/>
      <c r="NBC229" s="3"/>
      <c r="NBD229" s="3"/>
      <c r="NBE229" s="3"/>
      <c r="NBF229" s="3"/>
      <c r="NBG229" s="3"/>
      <c r="NBH229" s="3"/>
      <c r="NBI229" s="3"/>
      <c r="NBJ229" s="3"/>
      <c r="NBK229" s="3"/>
      <c r="NBL229" s="3"/>
      <c r="NBM229" s="3"/>
      <c r="NBN229" s="3"/>
      <c r="NBO229" s="3"/>
      <c r="NBP229" s="3"/>
      <c r="NBQ229" s="3"/>
      <c r="NBR229" s="3"/>
      <c r="NBS229" s="3"/>
      <c r="NBT229" s="3"/>
      <c r="NBU229" s="3"/>
      <c r="NBV229" s="3"/>
      <c r="NBW229" s="3"/>
      <c r="NBX229" s="3"/>
      <c r="NBY229" s="3"/>
      <c r="NBZ229" s="3"/>
      <c r="NCA229" s="3"/>
      <c r="NCB229" s="3"/>
      <c r="NCC229" s="3"/>
      <c r="NCD229" s="3"/>
      <c r="NCE229" s="3"/>
      <c r="NCF229" s="3"/>
      <c r="NCG229" s="3"/>
      <c r="NCH229" s="3"/>
      <c r="NCI229" s="3"/>
      <c r="NCJ229" s="3"/>
      <c r="NCK229" s="3"/>
      <c r="NCL229" s="3"/>
      <c r="NCM229" s="3"/>
      <c r="NCN229" s="3"/>
      <c r="NCO229" s="3"/>
      <c r="NCP229" s="3"/>
      <c r="NCQ229" s="3"/>
      <c r="NCR229" s="3"/>
      <c r="NCS229" s="3"/>
      <c r="NCT229" s="3"/>
      <c r="NCU229" s="3"/>
      <c r="NCV229" s="3"/>
      <c r="NCW229" s="3"/>
      <c r="NCX229" s="3"/>
      <c r="NCY229" s="3"/>
      <c r="NCZ229" s="3"/>
      <c r="NDA229" s="3"/>
      <c r="NDB229" s="3"/>
      <c r="NDC229" s="3"/>
      <c r="NDD229" s="3"/>
      <c r="NDE229" s="3"/>
      <c r="NDF229" s="3"/>
      <c r="NDG229" s="3"/>
      <c r="NDH229" s="3"/>
      <c r="NDI229" s="3"/>
      <c r="NDJ229" s="3"/>
      <c r="NDK229" s="3"/>
      <c r="NDL229" s="3"/>
      <c r="NDM229" s="3"/>
      <c r="NDN229" s="3"/>
      <c r="NDO229" s="3"/>
      <c r="NDP229" s="3"/>
      <c r="NDQ229" s="3"/>
      <c r="NDR229" s="3"/>
      <c r="NDS229" s="3"/>
      <c r="NDT229" s="3"/>
      <c r="NDU229" s="3"/>
      <c r="NDV229" s="3"/>
      <c r="NDW229" s="3"/>
      <c r="NDX229" s="3"/>
      <c r="NDY229" s="3"/>
      <c r="NDZ229" s="3"/>
      <c r="NEA229" s="3"/>
      <c r="NEB229" s="3"/>
      <c r="NEC229" s="3"/>
      <c r="NED229" s="3"/>
      <c r="NEE229" s="3"/>
      <c r="NEF229" s="3"/>
      <c r="NEG229" s="3"/>
      <c r="NEH229" s="3"/>
      <c r="NEI229" s="3"/>
      <c r="NEJ229" s="3"/>
      <c r="NEK229" s="3"/>
      <c r="NEL229" s="3"/>
      <c r="NEM229" s="3"/>
      <c r="NEN229" s="3"/>
      <c r="NEO229" s="3"/>
      <c r="NEP229" s="3"/>
      <c r="NEQ229" s="3"/>
      <c r="NER229" s="3"/>
      <c r="NES229" s="3"/>
      <c r="NET229" s="3"/>
      <c r="NEU229" s="3"/>
      <c r="NEV229" s="3"/>
      <c r="NEW229" s="3"/>
      <c r="NEX229" s="3"/>
      <c r="NEY229" s="3"/>
      <c r="NEZ229" s="3"/>
      <c r="NFA229" s="3"/>
      <c r="NFB229" s="3"/>
      <c r="NFC229" s="3"/>
      <c r="NFD229" s="3"/>
      <c r="NFE229" s="3"/>
      <c r="NFF229" s="3"/>
      <c r="NFG229" s="3"/>
      <c r="NFH229" s="3"/>
      <c r="NFI229" s="3"/>
      <c r="NFJ229" s="3"/>
      <c r="NFK229" s="3"/>
      <c r="NFL229" s="3"/>
      <c r="NFM229" s="3"/>
      <c r="NFN229" s="3"/>
      <c r="NFO229" s="3"/>
      <c r="NFP229" s="3"/>
      <c r="NFQ229" s="3"/>
      <c r="NFR229" s="3"/>
      <c r="NFS229" s="3"/>
      <c r="NFT229" s="3"/>
      <c r="NFU229" s="3"/>
      <c r="NFV229" s="3"/>
      <c r="NFW229" s="3"/>
      <c r="NFX229" s="3"/>
      <c r="NFY229" s="3"/>
      <c r="NFZ229" s="3"/>
      <c r="NGA229" s="3"/>
      <c r="NGB229" s="3"/>
      <c r="NGC229" s="3"/>
      <c r="NGD229" s="3"/>
      <c r="NGE229" s="3"/>
      <c r="NGF229" s="3"/>
      <c r="NGG229" s="3"/>
      <c r="NGH229" s="3"/>
      <c r="NGI229" s="3"/>
      <c r="NGJ229" s="3"/>
      <c r="NGK229" s="3"/>
      <c r="NGL229" s="3"/>
      <c r="NGM229" s="3"/>
      <c r="NGN229" s="3"/>
      <c r="NGO229" s="3"/>
      <c r="NGP229" s="3"/>
      <c r="NGQ229" s="3"/>
      <c r="NGR229" s="3"/>
      <c r="NGS229" s="3"/>
      <c r="NGT229" s="3"/>
      <c r="NGU229" s="3"/>
      <c r="NGV229" s="3"/>
      <c r="NGW229" s="3"/>
      <c r="NGX229" s="3"/>
      <c r="NGY229" s="3"/>
      <c r="NGZ229" s="3"/>
      <c r="NHA229" s="3"/>
      <c r="NHB229" s="3"/>
      <c r="NHC229" s="3"/>
      <c r="NHD229" s="3"/>
      <c r="NHE229" s="3"/>
      <c r="NHF229" s="3"/>
      <c r="NHG229" s="3"/>
      <c r="NHH229" s="3"/>
      <c r="NHI229" s="3"/>
      <c r="NHJ229" s="3"/>
      <c r="NHK229" s="3"/>
      <c r="NHL229" s="3"/>
      <c r="NHM229" s="3"/>
      <c r="NHN229" s="3"/>
      <c r="NHO229" s="3"/>
      <c r="NHP229" s="3"/>
      <c r="NHQ229" s="3"/>
      <c r="NHR229" s="3"/>
      <c r="NHS229" s="3"/>
      <c r="NHT229" s="3"/>
      <c r="NHU229" s="3"/>
      <c r="NHV229" s="3"/>
      <c r="NHW229" s="3"/>
      <c r="NHX229" s="3"/>
      <c r="NHY229" s="3"/>
      <c r="NHZ229" s="3"/>
      <c r="NIA229" s="3"/>
      <c r="NIB229" s="3"/>
      <c r="NIC229" s="3"/>
      <c r="NID229" s="3"/>
      <c r="NIE229" s="3"/>
      <c r="NIF229" s="3"/>
      <c r="NIG229" s="3"/>
      <c r="NIH229" s="3"/>
      <c r="NII229" s="3"/>
      <c r="NIJ229" s="3"/>
      <c r="NIK229" s="3"/>
      <c r="NIL229" s="3"/>
      <c r="NIM229" s="3"/>
      <c r="NIN229" s="3"/>
      <c r="NIO229" s="3"/>
      <c r="NIP229" s="3"/>
      <c r="NIQ229" s="3"/>
      <c r="NIR229" s="3"/>
      <c r="NIS229" s="3"/>
      <c r="NIT229" s="3"/>
      <c r="NIU229" s="3"/>
      <c r="NIV229" s="3"/>
      <c r="NIW229" s="3"/>
      <c r="NIX229" s="3"/>
      <c r="NIY229" s="3"/>
      <c r="NIZ229" s="3"/>
      <c r="NJA229" s="3"/>
      <c r="NJB229" s="3"/>
      <c r="NJC229" s="3"/>
      <c r="NJD229" s="3"/>
      <c r="NJE229" s="3"/>
      <c r="NJF229" s="3"/>
      <c r="NJG229" s="3"/>
      <c r="NJH229" s="3"/>
      <c r="NJI229" s="3"/>
      <c r="NJJ229" s="3"/>
      <c r="NJK229" s="3"/>
      <c r="NJL229" s="3"/>
      <c r="NJM229" s="3"/>
      <c r="NJN229" s="3"/>
      <c r="NJO229" s="3"/>
      <c r="NJP229" s="3"/>
      <c r="NJQ229" s="3"/>
      <c r="NJR229" s="3"/>
      <c r="NJS229" s="3"/>
      <c r="NJT229" s="3"/>
      <c r="NJU229" s="3"/>
      <c r="NJV229" s="3"/>
      <c r="NJW229" s="3"/>
      <c r="NJX229" s="3"/>
      <c r="NJY229" s="3"/>
      <c r="NJZ229" s="3"/>
      <c r="NKA229" s="3"/>
      <c r="NKB229" s="3"/>
      <c r="NKC229" s="3"/>
      <c r="NKD229" s="3"/>
      <c r="NKE229" s="3"/>
      <c r="NKF229" s="3"/>
      <c r="NKG229" s="3"/>
      <c r="NKH229" s="3"/>
      <c r="NKI229" s="3"/>
      <c r="NKJ229" s="3"/>
      <c r="NKK229" s="3"/>
      <c r="NKL229" s="3"/>
      <c r="NKM229" s="3"/>
      <c r="NKN229" s="3"/>
      <c r="NKO229" s="3"/>
      <c r="NKP229" s="3"/>
      <c r="NKQ229" s="3"/>
      <c r="NKR229" s="3"/>
      <c r="NKS229" s="3"/>
      <c r="NKT229" s="3"/>
      <c r="NKU229" s="3"/>
      <c r="NKV229" s="3"/>
      <c r="NKW229" s="3"/>
      <c r="NKX229" s="3"/>
      <c r="NKY229" s="3"/>
      <c r="NKZ229" s="3"/>
      <c r="NLA229" s="3"/>
      <c r="NLB229" s="3"/>
      <c r="NLC229" s="3"/>
      <c r="NLD229" s="3"/>
      <c r="NLE229" s="3"/>
      <c r="NLF229" s="3"/>
      <c r="NLG229" s="3"/>
      <c r="NLH229" s="3"/>
      <c r="NLI229" s="3"/>
      <c r="NLJ229" s="3"/>
      <c r="NLK229" s="3"/>
      <c r="NLL229" s="3"/>
      <c r="NLM229" s="3"/>
      <c r="NLN229" s="3"/>
      <c r="NLO229" s="3"/>
      <c r="NLP229" s="3"/>
      <c r="NLQ229" s="3"/>
      <c r="NLR229" s="3"/>
      <c r="NLS229" s="3"/>
      <c r="NLT229" s="3"/>
      <c r="NLU229" s="3"/>
      <c r="NLV229" s="3"/>
      <c r="NLW229" s="3"/>
      <c r="NLX229" s="3"/>
      <c r="NLY229" s="3"/>
      <c r="NLZ229" s="3"/>
      <c r="NMA229" s="3"/>
      <c r="NMB229" s="3"/>
      <c r="NMC229" s="3"/>
      <c r="NMD229" s="3"/>
      <c r="NME229" s="3"/>
      <c r="NMF229" s="3"/>
      <c r="NMG229" s="3"/>
      <c r="NMH229" s="3"/>
      <c r="NMI229" s="3"/>
      <c r="NMJ229" s="3"/>
      <c r="NMK229" s="3"/>
      <c r="NML229" s="3"/>
      <c r="NMM229" s="3"/>
      <c r="NMN229" s="3"/>
      <c r="NMO229" s="3"/>
      <c r="NMP229" s="3"/>
      <c r="NMQ229" s="3"/>
      <c r="NMR229" s="3"/>
      <c r="NMS229" s="3"/>
      <c r="NMT229" s="3"/>
      <c r="NMU229" s="3"/>
      <c r="NMV229" s="3"/>
      <c r="NMW229" s="3"/>
      <c r="NMX229" s="3"/>
      <c r="NMY229" s="3"/>
      <c r="NMZ229" s="3"/>
      <c r="NNA229" s="3"/>
      <c r="NNB229" s="3"/>
      <c r="NNC229" s="3"/>
      <c r="NND229" s="3"/>
      <c r="NNE229" s="3"/>
      <c r="NNF229" s="3"/>
      <c r="NNG229" s="3"/>
      <c r="NNH229" s="3"/>
      <c r="NNI229" s="3"/>
      <c r="NNJ229" s="3"/>
      <c r="NNK229" s="3"/>
      <c r="NNL229" s="3"/>
      <c r="NNM229" s="3"/>
      <c r="NNN229" s="3"/>
      <c r="NNO229" s="3"/>
      <c r="NNP229" s="3"/>
      <c r="NNQ229" s="3"/>
      <c r="NNR229" s="3"/>
      <c r="NNS229" s="3"/>
      <c r="NNT229" s="3"/>
      <c r="NNU229" s="3"/>
      <c r="NNV229" s="3"/>
      <c r="NNW229" s="3"/>
      <c r="NNX229" s="3"/>
      <c r="NNY229" s="3"/>
      <c r="NNZ229" s="3"/>
      <c r="NOA229" s="3"/>
      <c r="NOB229" s="3"/>
      <c r="NOC229" s="3"/>
      <c r="NOD229" s="3"/>
      <c r="NOE229" s="3"/>
      <c r="NOF229" s="3"/>
      <c r="NOG229" s="3"/>
      <c r="NOH229" s="3"/>
      <c r="NOI229" s="3"/>
      <c r="NOJ229" s="3"/>
      <c r="NOK229" s="3"/>
      <c r="NOL229" s="3"/>
      <c r="NOM229" s="3"/>
      <c r="NON229" s="3"/>
      <c r="NOO229" s="3"/>
      <c r="NOP229" s="3"/>
      <c r="NOQ229" s="3"/>
      <c r="NOR229" s="3"/>
      <c r="NOS229" s="3"/>
      <c r="NOT229" s="3"/>
      <c r="NOU229" s="3"/>
      <c r="NOV229" s="3"/>
      <c r="NOW229" s="3"/>
      <c r="NOX229" s="3"/>
      <c r="NOY229" s="3"/>
      <c r="NOZ229" s="3"/>
      <c r="NPA229" s="3"/>
      <c r="NPB229" s="3"/>
      <c r="NPC229" s="3"/>
      <c r="NPD229" s="3"/>
      <c r="NPE229" s="3"/>
      <c r="NPF229" s="3"/>
      <c r="NPG229" s="3"/>
      <c r="NPH229" s="3"/>
      <c r="NPI229" s="3"/>
      <c r="NPJ229" s="3"/>
      <c r="NPK229" s="3"/>
      <c r="NPL229" s="3"/>
      <c r="NPM229" s="3"/>
      <c r="NPN229" s="3"/>
      <c r="NPO229" s="3"/>
      <c r="NPP229" s="3"/>
      <c r="NPQ229" s="3"/>
      <c r="NPR229" s="3"/>
      <c r="NPS229" s="3"/>
      <c r="NPT229" s="3"/>
      <c r="NPU229" s="3"/>
      <c r="NPV229" s="3"/>
      <c r="NPW229" s="3"/>
      <c r="NPX229" s="3"/>
      <c r="NPY229" s="3"/>
      <c r="NPZ229" s="3"/>
      <c r="NQA229" s="3"/>
      <c r="NQB229" s="3"/>
      <c r="NQC229" s="3"/>
      <c r="NQD229" s="3"/>
      <c r="NQE229" s="3"/>
      <c r="NQF229" s="3"/>
      <c r="NQG229" s="3"/>
      <c r="NQH229" s="3"/>
      <c r="NQI229" s="3"/>
      <c r="NQJ229" s="3"/>
      <c r="NQK229" s="3"/>
      <c r="NQL229" s="3"/>
      <c r="NQM229" s="3"/>
      <c r="NQN229" s="3"/>
      <c r="NQO229" s="3"/>
      <c r="NQP229" s="3"/>
      <c r="NQQ229" s="3"/>
      <c r="NQR229" s="3"/>
      <c r="NQS229" s="3"/>
      <c r="NQT229" s="3"/>
      <c r="NQU229" s="3"/>
      <c r="NQV229" s="3"/>
      <c r="NQW229" s="3"/>
      <c r="NQX229" s="3"/>
      <c r="NQY229" s="3"/>
      <c r="NQZ229" s="3"/>
      <c r="NRA229" s="3"/>
      <c r="NRB229" s="3"/>
      <c r="NRC229" s="3"/>
      <c r="NRD229" s="3"/>
      <c r="NRE229" s="3"/>
      <c r="NRF229" s="3"/>
      <c r="NRG229" s="3"/>
      <c r="NRH229" s="3"/>
      <c r="NRI229" s="3"/>
      <c r="NRJ229" s="3"/>
      <c r="NRK229" s="3"/>
      <c r="NRL229" s="3"/>
      <c r="NRM229" s="3"/>
      <c r="NRN229" s="3"/>
      <c r="NRO229" s="3"/>
      <c r="NRP229" s="3"/>
      <c r="NRQ229" s="3"/>
      <c r="NRR229" s="3"/>
      <c r="NRS229" s="3"/>
      <c r="NRT229" s="3"/>
      <c r="NRU229" s="3"/>
      <c r="NRV229" s="3"/>
      <c r="NRW229" s="3"/>
      <c r="NRX229" s="3"/>
      <c r="NRY229" s="3"/>
      <c r="NRZ229" s="3"/>
      <c r="NSA229" s="3"/>
      <c r="NSB229" s="3"/>
      <c r="NSC229" s="3"/>
      <c r="NSD229" s="3"/>
      <c r="NSE229" s="3"/>
      <c r="NSF229" s="3"/>
      <c r="NSG229" s="3"/>
      <c r="NSH229" s="3"/>
      <c r="NSI229" s="3"/>
      <c r="NSJ229" s="3"/>
      <c r="NSK229" s="3"/>
      <c r="NSL229" s="3"/>
      <c r="NSM229" s="3"/>
      <c r="NSN229" s="3"/>
      <c r="NSO229" s="3"/>
      <c r="NSP229" s="3"/>
      <c r="NSQ229" s="3"/>
      <c r="NSR229" s="3"/>
      <c r="NSS229" s="3"/>
      <c r="NST229" s="3"/>
      <c r="NSU229" s="3"/>
      <c r="NSV229" s="3"/>
      <c r="NSW229" s="3"/>
      <c r="NSX229" s="3"/>
      <c r="NSY229" s="3"/>
      <c r="NSZ229" s="3"/>
      <c r="NTA229" s="3"/>
      <c r="NTB229" s="3"/>
      <c r="NTC229" s="3"/>
      <c r="NTD229" s="3"/>
      <c r="NTE229" s="3"/>
      <c r="NTF229" s="3"/>
      <c r="NTG229" s="3"/>
      <c r="NTH229" s="3"/>
      <c r="NTI229" s="3"/>
      <c r="NTJ229" s="3"/>
      <c r="NTK229" s="3"/>
      <c r="NTL229" s="3"/>
      <c r="NTM229" s="3"/>
      <c r="NTN229" s="3"/>
      <c r="NTO229" s="3"/>
      <c r="NTP229" s="3"/>
      <c r="NTQ229" s="3"/>
      <c r="NTR229" s="3"/>
      <c r="NTS229" s="3"/>
      <c r="NTT229" s="3"/>
      <c r="NTU229" s="3"/>
      <c r="NTV229" s="3"/>
      <c r="NTW229" s="3"/>
      <c r="NTX229" s="3"/>
      <c r="NTY229" s="3"/>
      <c r="NTZ229" s="3"/>
      <c r="NUA229" s="3"/>
      <c r="NUB229" s="3"/>
      <c r="NUC229" s="3"/>
      <c r="NUD229" s="3"/>
      <c r="NUE229" s="3"/>
      <c r="NUF229" s="3"/>
      <c r="NUG229" s="3"/>
      <c r="NUH229" s="3"/>
      <c r="NUI229" s="3"/>
      <c r="NUJ229" s="3"/>
      <c r="NUK229" s="3"/>
      <c r="NUL229" s="3"/>
      <c r="NUM229" s="3"/>
      <c r="NUN229" s="3"/>
      <c r="NUO229" s="3"/>
      <c r="NUP229" s="3"/>
      <c r="NUQ229" s="3"/>
      <c r="NUR229" s="3"/>
      <c r="NUS229" s="3"/>
      <c r="NUT229" s="3"/>
      <c r="NUU229" s="3"/>
      <c r="NUV229" s="3"/>
      <c r="NUW229" s="3"/>
      <c r="NUX229" s="3"/>
      <c r="NUY229" s="3"/>
      <c r="NUZ229" s="3"/>
      <c r="NVA229" s="3"/>
      <c r="NVB229" s="3"/>
      <c r="NVC229" s="3"/>
      <c r="NVD229" s="3"/>
      <c r="NVE229" s="3"/>
      <c r="NVF229" s="3"/>
      <c r="NVG229" s="3"/>
      <c r="NVH229" s="3"/>
      <c r="NVI229" s="3"/>
      <c r="NVJ229" s="3"/>
      <c r="NVK229" s="3"/>
      <c r="NVL229" s="3"/>
      <c r="NVM229" s="3"/>
      <c r="NVN229" s="3"/>
      <c r="NVO229" s="3"/>
      <c r="NVP229" s="3"/>
      <c r="NVQ229" s="3"/>
      <c r="NVR229" s="3"/>
      <c r="NVS229" s="3"/>
      <c r="NVT229" s="3"/>
      <c r="NVU229" s="3"/>
      <c r="NVV229" s="3"/>
      <c r="NVW229" s="3"/>
      <c r="NVX229" s="3"/>
      <c r="NVY229" s="3"/>
      <c r="NVZ229" s="3"/>
      <c r="NWA229" s="3"/>
      <c r="NWB229" s="3"/>
      <c r="NWC229" s="3"/>
      <c r="NWD229" s="3"/>
      <c r="NWE229" s="3"/>
      <c r="NWF229" s="3"/>
      <c r="NWG229" s="3"/>
      <c r="NWH229" s="3"/>
      <c r="NWI229" s="3"/>
      <c r="NWJ229" s="3"/>
      <c r="NWK229" s="3"/>
      <c r="NWL229" s="3"/>
      <c r="NWM229" s="3"/>
      <c r="NWN229" s="3"/>
      <c r="NWO229" s="3"/>
      <c r="NWP229" s="3"/>
      <c r="NWQ229" s="3"/>
      <c r="NWR229" s="3"/>
      <c r="NWS229" s="3"/>
      <c r="NWT229" s="3"/>
      <c r="NWU229" s="3"/>
      <c r="NWV229" s="3"/>
      <c r="NWW229" s="3"/>
      <c r="NWX229" s="3"/>
      <c r="NWY229" s="3"/>
      <c r="NWZ229" s="3"/>
      <c r="NXA229" s="3"/>
      <c r="NXB229" s="3"/>
      <c r="NXC229" s="3"/>
      <c r="NXD229" s="3"/>
      <c r="NXE229" s="3"/>
      <c r="NXF229" s="3"/>
      <c r="NXG229" s="3"/>
      <c r="NXH229" s="3"/>
      <c r="NXI229" s="3"/>
      <c r="NXJ229" s="3"/>
      <c r="NXK229" s="3"/>
      <c r="NXL229" s="3"/>
      <c r="NXM229" s="3"/>
      <c r="NXN229" s="3"/>
      <c r="NXO229" s="3"/>
      <c r="NXP229" s="3"/>
      <c r="NXQ229" s="3"/>
      <c r="NXR229" s="3"/>
      <c r="NXS229" s="3"/>
      <c r="NXT229" s="3"/>
      <c r="NXU229" s="3"/>
      <c r="NXV229" s="3"/>
      <c r="NXW229" s="3"/>
      <c r="NXX229" s="3"/>
      <c r="NXY229" s="3"/>
      <c r="NXZ229" s="3"/>
      <c r="NYA229" s="3"/>
      <c r="NYB229" s="3"/>
      <c r="NYC229" s="3"/>
      <c r="NYD229" s="3"/>
      <c r="NYE229" s="3"/>
      <c r="NYF229" s="3"/>
      <c r="NYG229" s="3"/>
      <c r="NYH229" s="3"/>
      <c r="NYI229" s="3"/>
      <c r="NYJ229" s="3"/>
      <c r="NYK229" s="3"/>
      <c r="NYL229" s="3"/>
      <c r="NYM229" s="3"/>
      <c r="NYN229" s="3"/>
      <c r="NYO229" s="3"/>
      <c r="NYP229" s="3"/>
      <c r="NYQ229" s="3"/>
      <c r="NYR229" s="3"/>
      <c r="NYS229" s="3"/>
      <c r="NYT229" s="3"/>
      <c r="NYU229" s="3"/>
      <c r="NYV229" s="3"/>
      <c r="NYW229" s="3"/>
      <c r="NYX229" s="3"/>
      <c r="NYY229" s="3"/>
      <c r="NYZ229" s="3"/>
      <c r="NZA229" s="3"/>
      <c r="NZB229" s="3"/>
      <c r="NZC229" s="3"/>
      <c r="NZD229" s="3"/>
      <c r="NZE229" s="3"/>
      <c r="NZF229" s="3"/>
      <c r="NZG229" s="3"/>
      <c r="NZH229" s="3"/>
      <c r="NZI229" s="3"/>
      <c r="NZJ229" s="3"/>
      <c r="NZK229" s="3"/>
      <c r="NZL229" s="3"/>
      <c r="NZM229" s="3"/>
      <c r="NZN229" s="3"/>
      <c r="NZO229" s="3"/>
      <c r="NZP229" s="3"/>
      <c r="NZQ229" s="3"/>
      <c r="NZR229" s="3"/>
      <c r="NZS229" s="3"/>
      <c r="NZT229" s="3"/>
      <c r="NZU229" s="3"/>
      <c r="NZV229" s="3"/>
      <c r="NZW229" s="3"/>
      <c r="NZX229" s="3"/>
      <c r="NZY229" s="3"/>
      <c r="NZZ229" s="3"/>
      <c r="OAA229" s="3"/>
      <c r="OAB229" s="3"/>
      <c r="OAC229" s="3"/>
      <c r="OAD229" s="3"/>
      <c r="OAE229" s="3"/>
      <c r="OAF229" s="3"/>
      <c r="OAG229" s="3"/>
      <c r="OAH229" s="3"/>
      <c r="OAI229" s="3"/>
      <c r="OAJ229" s="3"/>
      <c r="OAK229" s="3"/>
      <c r="OAL229" s="3"/>
      <c r="OAM229" s="3"/>
      <c r="OAN229" s="3"/>
      <c r="OAO229" s="3"/>
      <c r="OAP229" s="3"/>
      <c r="OAQ229" s="3"/>
      <c r="OAR229" s="3"/>
      <c r="OAS229" s="3"/>
      <c r="OAT229" s="3"/>
      <c r="OAU229" s="3"/>
      <c r="OAV229" s="3"/>
      <c r="OAW229" s="3"/>
      <c r="OAX229" s="3"/>
      <c r="OAY229" s="3"/>
      <c r="OAZ229" s="3"/>
      <c r="OBA229" s="3"/>
      <c r="OBB229" s="3"/>
      <c r="OBC229" s="3"/>
      <c r="OBD229" s="3"/>
      <c r="OBE229" s="3"/>
      <c r="OBF229" s="3"/>
      <c r="OBG229" s="3"/>
      <c r="OBH229" s="3"/>
      <c r="OBI229" s="3"/>
      <c r="OBJ229" s="3"/>
      <c r="OBK229" s="3"/>
      <c r="OBL229" s="3"/>
      <c r="OBM229" s="3"/>
      <c r="OBN229" s="3"/>
      <c r="OBO229" s="3"/>
      <c r="OBP229" s="3"/>
      <c r="OBQ229" s="3"/>
      <c r="OBR229" s="3"/>
      <c r="OBS229" s="3"/>
      <c r="OBT229" s="3"/>
      <c r="OBU229" s="3"/>
      <c r="OBV229" s="3"/>
      <c r="OBW229" s="3"/>
      <c r="OBX229" s="3"/>
      <c r="OBY229" s="3"/>
      <c r="OBZ229" s="3"/>
      <c r="OCA229" s="3"/>
      <c r="OCB229" s="3"/>
      <c r="OCC229" s="3"/>
      <c r="OCD229" s="3"/>
      <c r="OCE229" s="3"/>
      <c r="OCF229" s="3"/>
      <c r="OCG229" s="3"/>
      <c r="OCH229" s="3"/>
      <c r="OCI229" s="3"/>
      <c r="OCJ229" s="3"/>
      <c r="OCK229" s="3"/>
      <c r="OCL229" s="3"/>
      <c r="OCM229" s="3"/>
      <c r="OCN229" s="3"/>
      <c r="OCO229" s="3"/>
      <c r="OCP229" s="3"/>
      <c r="OCQ229" s="3"/>
      <c r="OCR229" s="3"/>
      <c r="OCS229" s="3"/>
      <c r="OCT229" s="3"/>
      <c r="OCU229" s="3"/>
      <c r="OCV229" s="3"/>
      <c r="OCW229" s="3"/>
      <c r="OCX229" s="3"/>
      <c r="OCY229" s="3"/>
      <c r="OCZ229" s="3"/>
      <c r="ODA229" s="3"/>
      <c r="ODB229" s="3"/>
      <c r="ODC229" s="3"/>
      <c r="ODD229" s="3"/>
      <c r="ODE229" s="3"/>
      <c r="ODF229" s="3"/>
      <c r="ODG229" s="3"/>
      <c r="ODH229" s="3"/>
      <c r="ODI229" s="3"/>
      <c r="ODJ229" s="3"/>
      <c r="ODK229" s="3"/>
      <c r="ODL229" s="3"/>
      <c r="ODM229" s="3"/>
      <c r="ODN229" s="3"/>
      <c r="ODO229" s="3"/>
      <c r="ODP229" s="3"/>
      <c r="ODQ229" s="3"/>
      <c r="ODR229" s="3"/>
      <c r="ODS229" s="3"/>
      <c r="ODT229" s="3"/>
      <c r="ODU229" s="3"/>
      <c r="ODV229" s="3"/>
      <c r="ODW229" s="3"/>
      <c r="ODX229" s="3"/>
      <c r="ODY229" s="3"/>
      <c r="ODZ229" s="3"/>
      <c r="OEA229" s="3"/>
      <c r="OEB229" s="3"/>
      <c r="OEC229" s="3"/>
      <c r="OED229" s="3"/>
      <c r="OEE229" s="3"/>
      <c r="OEF229" s="3"/>
      <c r="OEG229" s="3"/>
      <c r="OEH229" s="3"/>
      <c r="OEI229" s="3"/>
      <c r="OEJ229" s="3"/>
      <c r="OEK229" s="3"/>
      <c r="OEL229" s="3"/>
      <c r="OEM229" s="3"/>
      <c r="OEN229" s="3"/>
      <c r="OEO229" s="3"/>
      <c r="OEP229" s="3"/>
      <c r="OEQ229" s="3"/>
      <c r="OER229" s="3"/>
      <c r="OES229" s="3"/>
      <c r="OET229" s="3"/>
      <c r="OEU229" s="3"/>
      <c r="OEV229" s="3"/>
      <c r="OEW229" s="3"/>
      <c r="OEX229" s="3"/>
      <c r="OEY229" s="3"/>
      <c r="OEZ229" s="3"/>
      <c r="OFA229" s="3"/>
      <c r="OFB229" s="3"/>
      <c r="OFC229" s="3"/>
      <c r="OFD229" s="3"/>
      <c r="OFE229" s="3"/>
      <c r="OFF229" s="3"/>
      <c r="OFG229" s="3"/>
      <c r="OFH229" s="3"/>
      <c r="OFI229" s="3"/>
      <c r="OFJ229" s="3"/>
      <c r="OFK229" s="3"/>
      <c r="OFL229" s="3"/>
      <c r="OFM229" s="3"/>
      <c r="OFN229" s="3"/>
      <c r="OFO229" s="3"/>
      <c r="OFP229" s="3"/>
      <c r="OFQ229" s="3"/>
      <c r="OFR229" s="3"/>
      <c r="OFS229" s="3"/>
      <c r="OFT229" s="3"/>
      <c r="OFU229" s="3"/>
      <c r="OFV229" s="3"/>
      <c r="OFW229" s="3"/>
      <c r="OFX229" s="3"/>
      <c r="OFY229" s="3"/>
      <c r="OFZ229" s="3"/>
      <c r="OGA229" s="3"/>
      <c r="OGB229" s="3"/>
      <c r="OGC229" s="3"/>
      <c r="OGD229" s="3"/>
      <c r="OGE229" s="3"/>
      <c r="OGF229" s="3"/>
      <c r="OGG229" s="3"/>
      <c r="OGH229" s="3"/>
      <c r="OGI229" s="3"/>
      <c r="OGJ229" s="3"/>
      <c r="OGK229" s="3"/>
      <c r="OGL229" s="3"/>
      <c r="OGM229" s="3"/>
      <c r="OGN229" s="3"/>
      <c r="OGO229" s="3"/>
      <c r="OGP229" s="3"/>
      <c r="OGQ229" s="3"/>
      <c r="OGR229" s="3"/>
      <c r="OGS229" s="3"/>
      <c r="OGT229" s="3"/>
      <c r="OGU229" s="3"/>
      <c r="OGV229" s="3"/>
      <c r="OGW229" s="3"/>
      <c r="OGX229" s="3"/>
      <c r="OGY229" s="3"/>
      <c r="OGZ229" s="3"/>
      <c r="OHA229" s="3"/>
      <c r="OHB229" s="3"/>
      <c r="OHC229" s="3"/>
      <c r="OHD229" s="3"/>
      <c r="OHE229" s="3"/>
      <c r="OHF229" s="3"/>
      <c r="OHG229" s="3"/>
      <c r="OHH229" s="3"/>
      <c r="OHI229" s="3"/>
      <c r="OHJ229" s="3"/>
      <c r="OHK229" s="3"/>
      <c r="OHL229" s="3"/>
      <c r="OHM229" s="3"/>
      <c r="OHN229" s="3"/>
      <c r="OHO229" s="3"/>
      <c r="OHP229" s="3"/>
      <c r="OHQ229" s="3"/>
      <c r="OHR229" s="3"/>
      <c r="OHS229" s="3"/>
      <c r="OHT229" s="3"/>
      <c r="OHU229" s="3"/>
      <c r="OHV229" s="3"/>
      <c r="OHW229" s="3"/>
      <c r="OHX229" s="3"/>
      <c r="OHY229" s="3"/>
      <c r="OHZ229" s="3"/>
      <c r="OIA229" s="3"/>
      <c r="OIB229" s="3"/>
      <c r="OIC229" s="3"/>
      <c r="OID229" s="3"/>
      <c r="OIE229" s="3"/>
      <c r="OIF229" s="3"/>
      <c r="OIG229" s="3"/>
      <c r="OIH229" s="3"/>
      <c r="OII229" s="3"/>
      <c r="OIJ229" s="3"/>
      <c r="OIK229" s="3"/>
      <c r="OIL229" s="3"/>
      <c r="OIM229" s="3"/>
      <c r="OIN229" s="3"/>
      <c r="OIO229" s="3"/>
      <c r="OIP229" s="3"/>
      <c r="OIQ229" s="3"/>
      <c r="OIR229" s="3"/>
      <c r="OIS229" s="3"/>
      <c r="OIT229" s="3"/>
      <c r="OIU229" s="3"/>
      <c r="OIV229" s="3"/>
      <c r="OIW229" s="3"/>
      <c r="OIX229" s="3"/>
      <c r="OIY229" s="3"/>
      <c r="OIZ229" s="3"/>
      <c r="OJA229" s="3"/>
      <c r="OJB229" s="3"/>
      <c r="OJC229" s="3"/>
      <c r="OJD229" s="3"/>
      <c r="OJE229" s="3"/>
      <c r="OJF229" s="3"/>
      <c r="OJG229" s="3"/>
      <c r="OJH229" s="3"/>
      <c r="OJI229" s="3"/>
      <c r="OJJ229" s="3"/>
      <c r="OJK229" s="3"/>
      <c r="OJL229" s="3"/>
      <c r="OJM229" s="3"/>
      <c r="OJN229" s="3"/>
      <c r="OJO229" s="3"/>
      <c r="OJP229" s="3"/>
      <c r="OJQ229" s="3"/>
      <c r="OJR229" s="3"/>
      <c r="OJS229" s="3"/>
      <c r="OJT229" s="3"/>
      <c r="OJU229" s="3"/>
      <c r="OJV229" s="3"/>
      <c r="OJW229" s="3"/>
      <c r="OJX229" s="3"/>
      <c r="OJY229" s="3"/>
      <c r="OJZ229" s="3"/>
      <c r="OKA229" s="3"/>
      <c r="OKB229" s="3"/>
      <c r="OKC229" s="3"/>
      <c r="OKD229" s="3"/>
      <c r="OKE229" s="3"/>
      <c r="OKF229" s="3"/>
      <c r="OKG229" s="3"/>
      <c r="OKH229" s="3"/>
      <c r="OKI229" s="3"/>
      <c r="OKJ229" s="3"/>
      <c r="OKK229" s="3"/>
      <c r="OKL229" s="3"/>
      <c r="OKM229" s="3"/>
      <c r="OKN229" s="3"/>
      <c r="OKO229" s="3"/>
      <c r="OKP229" s="3"/>
      <c r="OKQ229" s="3"/>
      <c r="OKR229" s="3"/>
      <c r="OKS229" s="3"/>
      <c r="OKT229" s="3"/>
      <c r="OKU229" s="3"/>
      <c r="OKV229" s="3"/>
      <c r="OKW229" s="3"/>
      <c r="OKX229" s="3"/>
      <c r="OKY229" s="3"/>
      <c r="OKZ229" s="3"/>
      <c r="OLA229" s="3"/>
      <c r="OLB229" s="3"/>
      <c r="OLC229" s="3"/>
      <c r="OLD229" s="3"/>
      <c r="OLE229" s="3"/>
      <c r="OLF229" s="3"/>
      <c r="OLG229" s="3"/>
      <c r="OLH229" s="3"/>
      <c r="OLI229" s="3"/>
      <c r="OLJ229" s="3"/>
      <c r="OLK229" s="3"/>
      <c r="OLL229" s="3"/>
      <c r="OLM229" s="3"/>
      <c r="OLN229" s="3"/>
      <c r="OLO229" s="3"/>
      <c r="OLP229" s="3"/>
      <c r="OLQ229" s="3"/>
      <c r="OLR229" s="3"/>
      <c r="OLS229" s="3"/>
      <c r="OLT229" s="3"/>
      <c r="OLU229" s="3"/>
      <c r="OLV229" s="3"/>
      <c r="OLW229" s="3"/>
      <c r="OLX229" s="3"/>
      <c r="OLY229" s="3"/>
      <c r="OLZ229" s="3"/>
      <c r="OMA229" s="3"/>
      <c r="OMB229" s="3"/>
      <c r="OMC229" s="3"/>
      <c r="OMD229" s="3"/>
      <c r="OME229" s="3"/>
      <c r="OMF229" s="3"/>
      <c r="OMG229" s="3"/>
      <c r="OMH229" s="3"/>
      <c r="OMI229" s="3"/>
      <c r="OMJ229" s="3"/>
      <c r="OMK229" s="3"/>
      <c r="OML229" s="3"/>
      <c r="OMM229" s="3"/>
      <c r="OMN229" s="3"/>
      <c r="OMO229" s="3"/>
      <c r="OMP229" s="3"/>
      <c r="OMQ229" s="3"/>
      <c r="OMR229" s="3"/>
      <c r="OMS229" s="3"/>
      <c r="OMT229" s="3"/>
      <c r="OMU229" s="3"/>
      <c r="OMV229" s="3"/>
      <c r="OMW229" s="3"/>
      <c r="OMX229" s="3"/>
      <c r="OMY229" s="3"/>
      <c r="OMZ229" s="3"/>
      <c r="ONA229" s="3"/>
      <c r="ONB229" s="3"/>
      <c r="ONC229" s="3"/>
      <c r="OND229" s="3"/>
      <c r="ONE229" s="3"/>
      <c r="ONF229" s="3"/>
      <c r="ONG229" s="3"/>
      <c r="ONH229" s="3"/>
      <c r="ONI229" s="3"/>
      <c r="ONJ229" s="3"/>
      <c r="ONK229" s="3"/>
      <c r="ONL229" s="3"/>
      <c r="ONM229" s="3"/>
      <c r="ONN229" s="3"/>
      <c r="ONO229" s="3"/>
      <c r="ONP229" s="3"/>
      <c r="ONQ229" s="3"/>
      <c r="ONR229" s="3"/>
      <c r="ONS229" s="3"/>
      <c r="ONT229" s="3"/>
      <c r="ONU229" s="3"/>
      <c r="ONV229" s="3"/>
      <c r="ONW229" s="3"/>
      <c r="ONX229" s="3"/>
      <c r="ONY229" s="3"/>
      <c r="ONZ229" s="3"/>
      <c r="OOA229" s="3"/>
      <c r="OOB229" s="3"/>
      <c r="OOC229" s="3"/>
      <c r="OOD229" s="3"/>
      <c r="OOE229" s="3"/>
      <c r="OOF229" s="3"/>
      <c r="OOG229" s="3"/>
      <c r="OOH229" s="3"/>
      <c r="OOI229" s="3"/>
      <c r="OOJ229" s="3"/>
      <c r="OOK229" s="3"/>
      <c r="OOL229" s="3"/>
      <c r="OOM229" s="3"/>
      <c r="OON229" s="3"/>
      <c r="OOO229" s="3"/>
      <c r="OOP229" s="3"/>
      <c r="OOQ229" s="3"/>
      <c r="OOR229" s="3"/>
      <c r="OOS229" s="3"/>
      <c r="OOT229" s="3"/>
      <c r="OOU229" s="3"/>
      <c r="OOV229" s="3"/>
      <c r="OOW229" s="3"/>
      <c r="OOX229" s="3"/>
      <c r="OOY229" s="3"/>
      <c r="OOZ229" s="3"/>
      <c r="OPA229" s="3"/>
      <c r="OPB229" s="3"/>
      <c r="OPC229" s="3"/>
      <c r="OPD229" s="3"/>
      <c r="OPE229" s="3"/>
      <c r="OPF229" s="3"/>
      <c r="OPG229" s="3"/>
      <c r="OPH229" s="3"/>
      <c r="OPI229" s="3"/>
      <c r="OPJ229" s="3"/>
      <c r="OPK229" s="3"/>
      <c r="OPL229" s="3"/>
      <c r="OPM229" s="3"/>
      <c r="OPN229" s="3"/>
      <c r="OPO229" s="3"/>
      <c r="OPP229" s="3"/>
      <c r="OPQ229" s="3"/>
      <c r="OPR229" s="3"/>
      <c r="OPS229" s="3"/>
      <c r="OPT229" s="3"/>
      <c r="OPU229" s="3"/>
      <c r="OPV229" s="3"/>
      <c r="OPW229" s="3"/>
      <c r="OPX229" s="3"/>
      <c r="OPY229" s="3"/>
      <c r="OPZ229" s="3"/>
      <c r="OQA229" s="3"/>
      <c r="OQB229" s="3"/>
      <c r="OQC229" s="3"/>
      <c r="OQD229" s="3"/>
      <c r="OQE229" s="3"/>
      <c r="OQF229" s="3"/>
      <c r="OQG229" s="3"/>
      <c r="OQH229" s="3"/>
      <c r="OQI229" s="3"/>
      <c r="OQJ229" s="3"/>
      <c r="OQK229" s="3"/>
      <c r="OQL229" s="3"/>
      <c r="OQM229" s="3"/>
      <c r="OQN229" s="3"/>
      <c r="OQO229" s="3"/>
      <c r="OQP229" s="3"/>
      <c r="OQQ229" s="3"/>
      <c r="OQR229" s="3"/>
      <c r="OQS229" s="3"/>
      <c r="OQT229" s="3"/>
      <c r="OQU229" s="3"/>
      <c r="OQV229" s="3"/>
      <c r="OQW229" s="3"/>
      <c r="OQX229" s="3"/>
      <c r="OQY229" s="3"/>
      <c r="OQZ229" s="3"/>
      <c r="ORA229" s="3"/>
      <c r="ORB229" s="3"/>
      <c r="ORC229" s="3"/>
      <c r="ORD229" s="3"/>
      <c r="ORE229" s="3"/>
      <c r="ORF229" s="3"/>
      <c r="ORG229" s="3"/>
      <c r="ORH229" s="3"/>
      <c r="ORI229" s="3"/>
      <c r="ORJ229" s="3"/>
      <c r="ORK229" s="3"/>
      <c r="ORL229" s="3"/>
      <c r="ORM229" s="3"/>
      <c r="ORN229" s="3"/>
      <c r="ORO229" s="3"/>
      <c r="ORP229" s="3"/>
      <c r="ORQ229" s="3"/>
      <c r="ORR229" s="3"/>
      <c r="ORS229" s="3"/>
      <c r="ORT229" s="3"/>
      <c r="ORU229" s="3"/>
      <c r="ORV229" s="3"/>
      <c r="ORW229" s="3"/>
      <c r="ORX229" s="3"/>
      <c r="ORY229" s="3"/>
      <c r="ORZ229" s="3"/>
      <c r="OSA229" s="3"/>
      <c r="OSB229" s="3"/>
      <c r="OSC229" s="3"/>
      <c r="OSD229" s="3"/>
      <c r="OSE229" s="3"/>
      <c r="OSF229" s="3"/>
      <c r="OSG229" s="3"/>
      <c r="OSH229" s="3"/>
      <c r="OSI229" s="3"/>
      <c r="OSJ229" s="3"/>
      <c r="OSK229" s="3"/>
      <c r="OSL229" s="3"/>
      <c r="OSM229" s="3"/>
      <c r="OSN229" s="3"/>
      <c r="OSO229" s="3"/>
      <c r="OSP229" s="3"/>
      <c r="OSQ229" s="3"/>
      <c r="OSR229" s="3"/>
      <c r="OSS229" s="3"/>
      <c r="OST229" s="3"/>
      <c r="OSU229" s="3"/>
      <c r="OSV229" s="3"/>
      <c r="OSW229" s="3"/>
      <c r="OSX229" s="3"/>
      <c r="OSY229" s="3"/>
      <c r="OSZ229" s="3"/>
      <c r="OTA229" s="3"/>
      <c r="OTB229" s="3"/>
      <c r="OTC229" s="3"/>
      <c r="OTD229" s="3"/>
      <c r="OTE229" s="3"/>
      <c r="OTF229" s="3"/>
      <c r="OTG229" s="3"/>
      <c r="OTH229" s="3"/>
      <c r="OTI229" s="3"/>
      <c r="OTJ229" s="3"/>
      <c r="OTK229" s="3"/>
      <c r="OTL229" s="3"/>
      <c r="OTM229" s="3"/>
      <c r="OTN229" s="3"/>
      <c r="OTO229" s="3"/>
      <c r="OTP229" s="3"/>
      <c r="OTQ229" s="3"/>
      <c r="OTR229" s="3"/>
      <c r="OTS229" s="3"/>
      <c r="OTT229" s="3"/>
      <c r="OTU229" s="3"/>
      <c r="OTV229" s="3"/>
      <c r="OTW229" s="3"/>
      <c r="OTX229" s="3"/>
      <c r="OTY229" s="3"/>
      <c r="OTZ229" s="3"/>
      <c r="OUA229" s="3"/>
      <c r="OUB229" s="3"/>
      <c r="OUC229" s="3"/>
      <c r="OUD229" s="3"/>
      <c r="OUE229" s="3"/>
      <c r="OUF229" s="3"/>
      <c r="OUG229" s="3"/>
      <c r="OUH229" s="3"/>
      <c r="OUI229" s="3"/>
      <c r="OUJ229" s="3"/>
      <c r="OUK229" s="3"/>
      <c r="OUL229" s="3"/>
      <c r="OUM229" s="3"/>
      <c r="OUN229" s="3"/>
      <c r="OUO229" s="3"/>
      <c r="OUP229" s="3"/>
      <c r="OUQ229" s="3"/>
      <c r="OUR229" s="3"/>
      <c r="OUS229" s="3"/>
      <c r="OUT229" s="3"/>
      <c r="OUU229" s="3"/>
      <c r="OUV229" s="3"/>
      <c r="OUW229" s="3"/>
      <c r="OUX229" s="3"/>
      <c r="OUY229" s="3"/>
      <c r="OUZ229" s="3"/>
      <c r="OVA229" s="3"/>
      <c r="OVB229" s="3"/>
      <c r="OVC229" s="3"/>
      <c r="OVD229" s="3"/>
      <c r="OVE229" s="3"/>
      <c r="OVF229" s="3"/>
      <c r="OVG229" s="3"/>
      <c r="OVH229" s="3"/>
      <c r="OVI229" s="3"/>
      <c r="OVJ229" s="3"/>
      <c r="OVK229" s="3"/>
      <c r="OVL229" s="3"/>
      <c r="OVM229" s="3"/>
      <c r="OVN229" s="3"/>
      <c r="OVO229" s="3"/>
      <c r="OVP229" s="3"/>
      <c r="OVQ229" s="3"/>
      <c r="OVR229" s="3"/>
      <c r="OVS229" s="3"/>
      <c r="OVT229" s="3"/>
      <c r="OVU229" s="3"/>
      <c r="OVV229" s="3"/>
      <c r="OVW229" s="3"/>
      <c r="OVX229" s="3"/>
      <c r="OVY229" s="3"/>
      <c r="OVZ229" s="3"/>
      <c r="OWA229" s="3"/>
      <c r="OWB229" s="3"/>
      <c r="OWC229" s="3"/>
      <c r="OWD229" s="3"/>
      <c r="OWE229" s="3"/>
      <c r="OWF229" s="3"/>
      <c r="OWG229" s="3"/>
      <c r="OWH229" s="3"/>
      <c r="OWI229" s="3"/>
      <c r="OWJ229" s="3"/>
      <c r="OWK229" s="3"/>
      <c r="OWL229" s="3"/>
      <c r="OWM229" s="3"/>
      <c r="OWN229" s="3"/>
      <c r="OWO229" s="3"/>
      <c r="OWP229" s="3"/>
      <c r="OWQ229" s="3"/>
      <c r="OWR229" s="3"/>
      <c r="OWS229" s="3"/>
      <c r="OWT229" s="3"/>
      <c r="OWU229" s="3"/>
      <c r="OWV229" s="3"/>
      <c r="OWW229" s="3"/>
      <c r="OWX229" s="3"/>
      <c r="OWY229" s="3"/>
      <c r="OWZ229" s="3"/>
      <c r="OXA229" s="3"/>
      <c r="OXB229" s="3"/>
      <c r="OXC229" s="3"/>
      <c r="OXD229" s="3"/>
      <c r="OXE229" s="3"/>
      <c r="OXF229" s="3"/>
      <c r="OXG229" s="3"/>
      <c r="OXH229" s="3"/>
      <c r="OXI229" s="3"/>
      <c r="OXJ229" s="3"/>
      <c r="OXK229" s="3"/>
      <c r="OXL229" s="3"/>
      <c r="OXM229" s="3"/>
      <c r="OXN229" s="3"/>
      <c r="OXO229" s="3"/>
      <c r="OXP229" s="3"/>
      <c r="OXQ229" s="3"/>
      <c r="OXR229" s="3"/>
      <c r="OXS229" s="3"/>
      <c r="OXT229" s="3"/>
      <c r="OXU229" s="3"/>
      <c r="OXV229" s="3"/>
      <c r="OXW229" s="3"/>
      <c r="OXX229" s="3"/>
      <c r="OXY229" s="3"/>
      <c r="OXZ229" s="3"/>
      <c r="OYA229" s="3"/>
      <c r="OYB229" s="3"/>
      <c r="OYC229" s="3"/>
      <c r="OYD229" s="3"/>
      <c r="OYE229" s="3"/>
      <c r="OYF229" s="3"/>
      <c r="OYG229" s="3"/>
      <c r="OYH229" s="3"/>
      <c r="OYI229" s="3"/>
      <c r="OYJ229" s="3"/>
      <c r="OYK229" s="3"/>
      <c r="OYL229" s="3"/>
      <c r="OYM229" s="3"/>
      <c r="OYN229" s="3"/>
      <c r="OYO229" s="3"/>
      <c r="OYP229" s="3"/>
      <c r="OYQ229" s="3"/>
      <c r="OYR229" s="3"/>
      <c r="OYS229" s="3"/>
      <c r="OYT229" s="3"/>
      <c r="OYU229" s="3"/>
      <c r="OYV229" s="3"/>
      <c r="OYW229" s="3"/>
      <c r="OYX229" s="3"/>
      <c r="OYY229" s="3"/>
      <c r="OYZ229" s="3"/>
      <c r="OZA229" s="3"/>
      <c r="OZB229" s="3"/>
      <c r="OZC229" s="3"/>
      <c r="OZD229" s="3"/>
      <c r="OZE229" s="3"/>
      <c r="OZF229" s="3"/>
      <c r="OZG229" s="3"/>
      <c r="OZH229" s="3"/>
      <c r="OZI229" s="3"/>
      <c r="OZJ229" s="3"/>
      <c r="OZK229" s="3"/>
      <c r="OZL229" s="3"/>
      <c r="OZM229" s="3"/>
      <c r="OZN229" s="3"/>
      <c r="OZO229" s="3"/>
      <c r="OZP229" s="3"/>
      <c r="OZQ229" s="3"/>
      <c r="OZR229" s="3"/>
      <c r="OZS229" s="3"/>
      <c r="OZT229" s="3"/>
      <c r="OZU229" s="3"/>
      <c r="OZV229" s="3"/>
      <c r="OZW229" s="3"/>
      <c r="OZX229" s="3"/>
      <c r="OZY229" s="3"/>
      <c r="OZZ229" s="3"/>
      <c r="PAA229" s="3"/>
      <c r="PAB229" s="3"/>
      <c r="PAC229" s="3"/>
      <c r="PAD229" s="3"/>
      <c r="PAE229" s="3"/>
      <c r="PAF229" s="3"/>
      <c r="PAG229" s="3"/>
      <c r="PAH229" s="3"/>
      <c r="PAI229" s="3"/>
      <c r="PAJ229" s="3"/>
      <c r="PAK229" s="3"/>
      <c r="PAL229" s="3"/>
      <c r="PAM229" s="3"/>
      <c r="PAN229" s="3"/>
      <c r="PAO229" s="3"/>
      <c r="PAP229" s="3"/>
      <c r="PAQ229" s="3"/>
      <c r="PAR229" s="3"/>
      <c r="PAS229" s="3"/>
      <c r="PAT229" s="3"/>
      <c r="PAU229" s="3"/>
      <c r="PAV229" s="3"/>
      <c r="PAW229" s="3"/>
      <c r="PAX229" s="3"/>
      <c r="PAY229" s="3"/>
      <c r="PAZ229" s="3"/>
      <c r="PBA229" s="3"/>
      <c r="PBB229" s="3"/>
      <c r="PBC229" s="3"/>
      <c r="PBD229" s="3"/>
      <c r="PBE229" s="3"/>
      <c r="PBF229" s="3"/>
      <c r="PBG229" s="3"/>
      <c r="PBH229" s="3"/>
      <c r="PBI229" s="3"/>
      <c r="PBJ229" s="3"/>
      <c r="PBK229" s="3"/>
      <c r="PBL229" s="3"/>
      <c r="PBM229" s="3"/>
      <c r="PBN229" s="3"/>
      <c r="PBO229" s="3"/>
      <c r="PBP229" s="3"/>
      <c r="PBQ229" s="3"/>
      <c r="PBR229" s="3"/>
      <c r="PBS229" s="3"/>
      <c r="PBT229" s="3"/>
      <c r="PBU229" s="3"/>
      <c r="PBV229" s="3"/>
      <c r="PBW229" s="3"/>
      <c r="PBX229" s="3"/>
      <c r="PBY229" s="3"/>
      <c r="PBZ229" s="3"/>
      <c r="PCA229" s="3"/>
      <c r="PCB229" s="3"/>
      <c r="PCC229" s="3"/>
      <c r="PCD229" s="3"/>
      <c r="PCE229" s="3"/>
      <c r="PCF229" s="3"/>
      <c r="PCG229" s="3"/>
      <c r="PCH229" s="3"/>
      <c r="PCI229" s="3"/>
      <c r="PCJ229" s="3"/>
      <c r="PCK229" s="3"/>
      <c r="PCL229" s="3"/>
      <c r="PCM229" s="3"/>
      <c r="PCN229" s="3"/>
      <c r="PCO229" s="3"/>
      <c r="PCP229" s="3"/>
      <c r="PCQ229" s="3"/>
      <c r="PCR229" s="3"/>
      <c r="PCS229" s="3"/>
      <c r="PCT229" s="3"/>
      <c r="PCU229" s="3"/>
      <c r="PCV229" s="3"/>
      <c r="PCW229" s="3"/>
      <c r="PCX229" s="3"/>
      <c r="PCY229" s="3"/>
      <c r="PCZ229" s="3"/>
      <c r="PDA229" s="3"/>
      <c r="PDB229" s="3"/>
      <c r="PDC229" s="3"/>
      <c r="PDD229" s="3"/>
      <c r="PDE229" s="3"/>
      <c r="PDF229" s="3"/>
      <c r="PDG229" s="3"/>
      <c r="PDH229" s="3"/>
      <c r="PDI229" s="3"/>
      <c r="PDJ229" s="3"/>
      <c r="PDK229" s="3"/>
      <c r="PDL229" s="3"/>
      <c r="PDM229" s="3"/>
      <c r="PDN229" s="3"/>
      <c r="PDO229" s="3"/>
      <c r="PDP229" s="3"/>
      <c r="PDQ229" s="3"/>
      <c r="PDR229" s="3"/>
      <c r="PDS229" s="3"/>
      <c r="PDT229" s="3"/>
      <c r="PDU229" s="3"/>
      <c r="PDV229" s="3"/>
      <c r="PDW229" s="3"/>
      <c r="PDX229" s="3"/>
      <c r="PDY229" s="3"/>
      <c r="PDZ229" s="3"/>
      <c r="PEA229" s="3"/>
      <c r="PEB229" s="3"/>
      <c r="PEC229" s="3"/>
      <c r="PED229" s="3"/>
      <c r="PEE229" s="3"/>
      <c r="PEF229" s="3"/>
      <c r="PEG229" s="3"/>
      <c r="PEH229" s="3"/>
      <c r="PEI229" s="3"/>
      <c r="PEJ229" s="3"/>
      <c r="PEK229" s="3"/>
      <c r="PEL229" s="3"/>
      <c r="PEM229" s="3"/>
      <c r="PEN229" s="3"/>
      <c r="PEO229" s="3"/>
      <c r="PEP229" s="3"/>
      <c r="PEQ229" s="3"/>
      <c r="PER229" s="3"/>
      <c r="PES229" s="3"/>
      <c r="PET229" s="3"/>
      <c r="PEU229" s="3"/>
      <c r="PEV229" s="3"/>
      <c r="PEW229" s="3"/>
      <c r="PEX229" s="3"/>
      <c r="PEY229" s="3"/>
      <c r="PEZ229" s="3"/>
      <c r="PFA229" s="3"/>
      <c r="PFB229" s="3"/>
      <c r="PFC229" s="3"/>
      <c r="PFD229" s="3"/>
      <c r="PFE229" s="3"/>
      <c r="PFF229" s="3"/>
      <c r="PFG229" s="3"/>
      <c r="PFH229" s="3"/>
      <c r="PFI229" s="3"/>
      <c r="PFJ229" s="3"/>
      <c r="PFK229" s="3"/>
      <c r="PFL229" s="3"/>
      <c r="PFM229" s="3"/>
      <c r="PFN229" s="3"/>
      <c r="PFO229" s="3"/>
      <c r="PFP229" s="3"/>
      <c r="PFQ229" s="3"/>
      <c r="PFR229" s="3"/>
      <c r="PFS229" s="3"/>
      <c r="PFT229" s="3"/>
      <c r="PFU229" s="3"/>
      <c r="PFV229" s="3"/>
      <c r="PFW229" s="3"/>
      <c r="PFX229" s="3"/>
      <c r="PFY229" s="3"/>
      <c r="PFZ229" s="3"/>
      <c r="PGA229" s="3"/>
      <c r="PGB229" s="3"/>
      <c r="PGC229" s="3"/>
      <c r="PGD229" s="3"/>
      <c r="PGE229" s="3"/>
      <c r="PGF229" s="3"/>
      <c r="PGG229" s="3"/>
      <c r="PGH229" s="3"/>
      <c r="PGI229" s="3"/>
      <c r="PGJ229" s="3"/>
      <c r="PGK229" s="3"/>
      <c r="PGL229" s="3"/>
      <c r="PGM229" s="3"/>
      <c r="PGN229" s="3"/>
      <c r="PGO229" s="3"/>
      <c r="PGP229" s="3"/>
      <c r="PGQ229" s="3"/>
      <c r="PGR229" s="3"/>
      <c r="PGS229" s="3"/>
      <c r="PGT229" s="3"/>
      <c r="PGU229" s="3"/>
      <c r="PGV229" s="3"/>
      <c r="PGW229" s="3"/>
      <c r="PGX229" s="3"/>
      <c r="PGY229" s="3"/>
      <c r="PGZ229" s="3"/>
      <c r="PHA229" s="3"/>
      <c r="PHB229" s="3"/>
      <c r="PHC229" s="3"/>
      <c r="PHD229" s="3"/>
      <c r="PHE229" s="3"/>
      <c r="PHF229" s="3"/>
      <c r="PHG229" s="3"/>
      <c r="PHH229" s="3"/>
      <c r="PHI229" s="3"/>
      <c r="PHJ229" s="3"/>
      <c r="PHK229" s="3"/>
      <c r="PHL229" s="3"/>
      <c r="PHM229" s="3"/>
      <c r="PHN229" s="3"/>
      <c r="PHO229" s="3"/>
      <c r="PHP229" s="3"/>
      <c r="PHQ229" s="3"/>
      <c r="PHR229" s="3"/>
      <c r="PHS229" s="3"/>
      <c r="PHT229" s="3"/>
      <c r="PHU229" s="3"/>
      <c r="PHV229" s="3"/>
      <c r="PHW229" s="3"/>
      <c r="PHX229" s="3"/>
      <c r="PHY229" s="3"/>
      <c r="PHZ229" s="3"/>
      <c r="PIA229" s="3"/>
      <c r="PIB229" s="3"/>
      <c r="PIC229" s="3"/>
      <c r="PID229" s="3"/>
      <c r="PIE229" s="3"/>
      <c r="PIF229" s="3"/>
      <c r="PIG229" s="3"/>
      <c r="PIH229" s="3"/>
      <c r="PII229" s="3"/>
      <c r="PIJ229" s="3"/>
      <c r="PIK229" s="3"/>
      <c r="PIL229" s="3"/>
      <c r="PIM229" s="3"/>
      <c r="PIN229" s="3"/>
      <c r="PIO229" s="3"/>
      <c r="PIP229" s="3"/>
      <c r="PIQ229" s="3"/>
      <c r="PIR229" s="3"/>
      <c r="PIS229" s="3"/>
      <c r="PIT229" s="3"/>
      <c r="PIU229" s="3"/>
      <c r="PIV229" s="3"/>
      <c r="PIW229" s="3"/>
      <c r="PIX229" s="3"/>
      <c r="PIY229" s="3"/>
      <c r="PIZ229" s="3"/>
      <c r="PJA229" s="3"/>
      <c r="PJB229" s="3"/>
      <c r="PJC229" s="3"/>
      <c r="PJD229" s="3"/>
      <c r="PJE229" s="3"/>
      <c r="PJF229" s="3"/>
      <c r="PJG229" s="3"/>
      <c r="PJH229" s="3"/>
      <c r="PJI229" s="3"/>
      <c r="PJJ229" s="3"/>
      <c r="PJK229" s="3"/>
      <c r="PJL229" s="3"/>
      <c r="PJM229" s="3"/>
      <c r="PJN229" s="3"/>
      <c r="PJO229" s="3"/>
      <c r="PJP229" s="3"/>
      <c r="PJQ229" s="3"/>
      <c r="PJR229" s="3"/>
      <c r="PJS229" s="3"/>
      <c r="PJT229" s="3"/>
      <c r="PJU229" s="3"/>
      <c r="PJV229" s="3"/>
      <c r="PJW229" s="3"/>
      <c r="PJX229" s="3"/>
      <c r="PJY229" s="3"/>
      <c r="PJZ229" s="3"/>
      <c r="PKA229" s="3"/>
      <c r="PKB229" s="3"/>
      <c r="PKC229" s="3"/>
      <c r="PKD229" s="3"/>
      <c r="PKE229" s="3"/>
      <c r="PKF229" s="3"/>
      <c r="PKG229" s="3"/>
      <c r="PKH229" s="3"/>
      <c r="PKI229" s="3"/>
      <c r="PKJ229" s="3"/>
      <c r="PKK229" s="3"/>
      <c r="PKL229" s="3"/>
      <c r="PKM229" s="3"/>
      <c r="PKN229" s="3"/>
      <c r="PKO229" s="3"/>
      <c r="PKP229" s="3"/>
      <c r="PKQ229" s="3"/>
      <c r="PKR229" s="3"/>
      <c r="PKS229" s="3"/>
      <c r="PKT229" s="3"/>
      <c r="PKU229" s="3"/>
      <c r="PKV229" s="3"/>
      <c r="PKW229" s="3"/>
      <c r="PKX229" s="3"/>
      <c r="PKY229" s="3"/>
      <c r="PKZ229" s="3"/>
      <c r="PLA229" s="3"/>
      <c r="PLB229" s="3"/>
      <c r="PLC229" s="3"/>
      <c r="PLD229" s="3"/>
      <c r="PLE229" s="3"/>
      <c r="PLF229" s="3"/>
      <c r="PLG229" s="3"/>
      <c r="PLH229" s="3"/>
      <c r="PLI229" s="3"/>
      <c r="PLJ229" s="3"/>
      <c r="PLK229" s="3"/>
      <c r="PLL229" s="3"/>
      <c r="PLM229" s="3"/>
      <c r="PLN229" s="3"/>
      <c r="PLO229" s="3"/>
      <c r="PLP229" s="3"/>
      <c r="PLQ229" s="3"/>
      <c r="PLR229" s="3"/>
      <c r="PLS229" s="3"/>
      <c r="PLT229" s="3"/>
      <c r="PLU229" s="3"/>
      <c r="PLV229" s="3"/>
      <c r="PLW229" s="3"/>
      <c r="PLX229" s="3"/>
      <c r="PLY229" s="3"/>
      <c r="PLZ229" s="3"/>
      <c r="PMA229" s="3"/>
      <c r="PMB229" s="3"/>
      <c r="PMC229" s="3"/>
      <c r="PMD229" s="3"/>
      <c r="PME229" s="3"/>
      <c r="PMF229" s="3"/>
      <c r="PMG229" s="3"/>
      <c r="PMH229" s="3"/>
      <c r="PMI229" s="3"/>
      <c r="PMJ229" s="3"/>
      <c r="PMK229" s="3"/>
      <c r="PML229" s="3"/>
      <c r="PMM229" s="3"/>
      <c r="PMN229" s="3"/>
      <c r="PMO229" s="3"/>
      <c r="PMP229" s="3"/>
      <c r="PMQ229" s="3"/>
      <c r="PMR229" s="3"/>
      <c r="PMS229" s="3"/>
      <c r="PMT229" s="3"/>
      <c r="PMU229" s="3"/>
      <c r="PMV229" s="3"/>
      <c r="PMW229" s="3"/>
      <c r="PMX229" s="3"/>
      <c r="PMY229" s="3"/>
      <c r="PMZ229" s="3"/>
      <c r="PNA229" s="3"/>
      <c r="PNB229" s="3"/>
      <c r="PNC229" s="3"/>
      <c r="PND229" s="3"/>
      <c r="PNE229" s="3"/>
      <c r="PNF229" s="3"/>
      <c r="PNG229" s="3"/>
      <c r="PNH229" s="3"/>
      <c r="PNI229" s="3"/>
      <c r="PNJ229" s="3"/>
      <c r="PNK229" s="3"/>
      <c r="PNL229" s="3"/>
      <c r="PNM229" s="3"/>
      <c r="PNN229" s="3"/>
      <c r="PNO229" s="3"/>
      <c r="PNP229" s="3"/>
      <c r="PNQ229" s="3"/>
      <c r="PNR229" s="3"/>
      <c r="PNS229" s="3"/>
      <c r="PNT229" s="3"/>
      <c r="PNU229" s="3"/>
      <c r="PNV229" s="3"/>
      <c r="PNW229" s="3"/>
      <c r="PNX229" s="3"/>
      <c r="PNY229" s="3"/>
      <c r="PNZ229" s="3"/>
      <c r="POA229" s="3"/>
      <c r="POB229" s="3"/>
      <c r="POC229" s="3"/>
      <c r="POD229" s="3"/>
      <c r="POE229" s="3"/>
      <c r="POF229" s="3"/>
      <c r="POG229" s="3"/>
      <c r="POH229" s="3"/>
      <c r="POI229" s="3"/>
      <c r="POJ229" s="3"/>
      <c r="POK229" s="3"/>
      <c r="POL229" s="3"/>
      <c r="POM229" s="3"/>
      <c r="PON229" s="3"/>
      <c r="POO229" s="3"/>
      <c r="POP229" s="3"/>
      <c r="POQ229" s="3"/>
      <c r="POR229" s="3"/>
      <c r="POS229" s="3"/>
      <c r="POT229" s="3"/>
      <c r="POU229" s="3"/>
      <c r="POV229" s="3"/>
      <c r="POW229" s="3"/>
      <c r="POX229" s="3"/>
      <c r="POY229" s="3"/>
      <c r="POZ229" s="3"/>
      <c r="PPA229" s="3"/>
      <c r="PPB229" s="3"/>
      <c r="PPC229" s="3"/>
      <c r="PPD229" s="3"/>
      <c r="PPE229" s="3"/>
      <c r="PPF229" s="3"/>
      <c r="PPG229" s="3"/>
      <c r="PPH229" s="3"/>
      <c r="PPI229" s="3"/>
      <c r="PPJ229" s="3"/>
      <c r="PPK229" s="3"/>
      <c r="PPL229" s="3"/>
      <c r="PPM229" s="3"/>
      <c r="PPN229" s="3"/>
      <c r="PPO229" s="3"/>
      <c r="PPP229" s="3"/>
      <c r="PPQ229" s="3"/>
      <c r="PPR229" s="3"/>
      <c r="PPS229" s="3"/>
      <c r="PPT229" s="3"/>
      <c r="PPU229" s="3"/>
      <c r="PPV229" s="3"/>
      <c r="PPW229" s="3"/>
      <c r="PPX229" s="3"/>
      <c r="PPY229" s="3"/>
      <c r="PPZ229" s="3"/>
      <c r="PQA229" s="3"/>
      <c r="PQB229" s="3"/>
      <c r="PQC229" s="3"/>
      <c r="PQD229" s="3"/>
      <c r="PQE229" s="3"/>
      <c r="PQF229" s="3"/>
      <c r="PQG229" s="3"/>
      <c r="PQH229" s="3"/>
      <c r="PQI229" s="3"/>
      <c r="PQJ229" s="3"/>
      <c r="PQK229" s="3"/>
      <c r="PQL229" s="3"/>
      <c r="PQM229" s="3"/>
      <c r="PQN229" s="3"/>
      <c r="PQO229" s="3"/>
      <c r="PQP229" s="3"/>
      <c r="PQQ229" s="3"/>
      <c r="PQR229" s="3"/>
      <c r="PQS229" s="3"/>
      <c r="PQT229" s="3"/>
      <c r="PQU229" s="3"/>
      <c r="PQV229" s="3"/>
      <c r="PQW229" s="3"/>
      <c r="PQX229" s="3"/>
      <c r="PQY229" s="3"/>
      <c r="PQZ229" s="3"/>
      <c r="PRA229" s="3"/>
      <c r="PRB229" s="3"/>
      <c r="PRC229" s="3"/>
      <c r="PRD229" s="3"/>
      <c r="PRE229" s="3"/>
      <c r="PRF229" s="3"/>
      <c r="PRG229" s="3"/>
      <c r="PRH229" s="3"/>
      <c r="PRI229" s="3"/>
      <c r="PRJ229" s="3"/>
      <c r="PRK229" s="3"/>
      <c r="PRL229" s="3"/>
      <c r="PRM229" s="3"/>
      <c r="PRN229" s="3"/>
      <c r="PRO229" s="3"/>
      <c r="PRP229" s="3"/>
      <c r="PRQ229" s="3"/>
      <c r="PRR229" s="3"/>
      <c r="PRS229" s="3"/>
      <c r="PRT229" s="3"/>
      <c r="PRU229" s="3"/>
      <c r="PRV229" s="3"/>
      <c r="PRW229" s="3"/>
      <c r="PRX229" s="3"/>
      <c r="PRY229" s="3"/>
      <c r="PRZ229" s="3"/>
      <c r="PSA229" s="3"/>
      <c r="PSB229" s="3"/>
      <c r="PSC229" s="3"/>
      <c r="PSD229" s="3"/>
      <c r="PSE229" s="3"/>
      <c r="PSF229" s="3"/>
      <c r="PSG229" s="3"/>
      <c r="PSH229" s="3"/>
      <c r="PSI229" s="3"/>
      <c r="PSJ229" s="3"/>
      <c r="PSK229" s="3"/>
      <c r="PSL229" s="3"/>
      <c r="PSM229" s="3"/>
      <c r="PSN229" s="3"/>
      <c r="PSO229" s="3"/>
      <c r="PSP229" s="3"/>
      <c r="PSQ229" s="3"/>
      <c r="PSR229" s="3"/>
      <c r="PSS229" s="3"/>
      <c r="PST229" s="3"/>
      <c r="PSU229" s="3"/>
      <c r="PSV229" s="3"/>
      <c r="PSW229" s="3"/>
      <c r="PSX229" s="3"/>
      <c r="PSY229" s="3"/>
      <c r="PSZ229" s="3"/>
      <c r="PTA229" s="3"/>
      <c r="PTB229" s="3"/>
      <c r="PTC229" s="3"/>
      <c r="PTD229" s="3"/>
      <c r="PTE229" s="3"/>
      <c r="PTF229" s="3"/>
      <c r="PTG229" s="3"/>
      <c r="PTH229" s="3"/>
      <c r="PTI229" s="3"/>
      <c r="PTJ229" s="3"/>
      <c r="PTK229" s="3"/>
      <c r="PTL229" s="3"/>
      <c r="PTM229" s="3"/>
      <c r="PTN229" s="3"/>
      <c r="PTO229" s="3"/>
      <c r="PTP229" s="3"/>
      <c r="PTQ229" s="3"/>
      <c r="PTR229" s="3"/>
      <c r="PTS229" s="3"/>
      <c r="PTT229" s="3"/>
      <c r="PTU229" s="3"/>
      <c r="PTV229" s="3"/>
      <c r="PTW229" s="3"/>
      <c r="PTX229" s="3"/>
      <c r="PTY229" s="3"/>
      <c r="PTZ229" s="3"/>
      <c r="PUA229" s="3"/>
      <c r="PUB229" s="3"/>
      <c r="PUC229" s="3"/>
      <c r="PUD229" s="3"/>
      <c r="PUE229" s="3"/>
      <c r="PUF229" s="3"/>
      <c r="PUG229" s="3"/>
      <c r="PUH229" s="3"/>
      <c r="PUI229" s="3"/>
      <c r="PUJ229" s="3"/>
      <c r="PUK229" s="3"/>
      <c r="PUL229" s="3"/>
      <c r="PUM229" s="3"/>
      <c r="PUN229" s="3"/>
      <c r="PUO229" s="3"/>
      <c r="PUP229" s="3"/>
      <c r="PUQ229" s="3"/>
      <c r="PUR229" s="3"/>
      <c r="PUS229" s="3"/>
      <c r="PUT229" s="3"/>
      <c r="PUU229" s="3"/>
      <c r="PUV229" s="3"/>
      <c r="PUW229" s="3"/>
      <c r="PUX229" s="3"/>
      <c r="PUY229" s="3"/>
      <c r="PUZ229" s="3"/>
      <c r="PVA229" s="3"/>
      <c r="PVB229" s="3"/>
      <c r="PVC229" s="3"/>
      <c r="PVD229" s="3"/>
      <c r="PVE229" s="3"/>
      <c r="PVF229" s="3"/>
      <c r="PVG229" s="3"/>
      <c r="PVH229" s="3"/>
      <c r="PVI229" s="3"/>
      <c r="PVJ229" s="3"/>
      <c r="PVK229" s="3"/>
      <c r="PVL229" s="3"/>
      <c r="PVM229" s="3"/>
      <c r="PVN229" s="3"/>
      <c r="PVO229" s="3"/>
      <c r="PVP229" s="3"/>
      <c r="PVQ229" s="3"/>
      <c r="PVR229" s="3"/>
      <c r="PVS229" s="3"/>
      <c r="PVT229" s="3"/>
      <c r="PVU229" s="3"/>
      <c r="PVV229" s="3"/>
      <c r="PVW229" s="3"/>
      <c r="PVX229" s="3"/>
      <c r="PVY229" s="3"/>
      <c r="PVZ229" s="3"/>
      <c r="PWA229" s="3"/>
      <c r="PWB229" s="3"/>
      <c r="PWC229" s="3"/>
      <c r="PWD229" s="3"/>
      <c r="PWE229" s="3"/>
      <c r="PWF229" s="3"/>
      <c r="PWG229" s="3"/>
      <c r="PWH229" s="3"/>
      <c r="PWI229" s="3"/>
      <c r="PWJ229" s="3"/>
      <c r="PWK229" s="3"/>
      <c r="PWL229" s="3"/>
      <c r="PWM229" s="3"/>
      <c r="PWN229" s="3"/>
      <c r="PWO229" s="3"/>
      <c r="PWP229" s="3"/>
      <c r="PWQ229" s="3"/>
      <c r="PWR229" s="3"/>
      <c r="PWS229" s="3"/>
      <c r="PWT229" s="3"/>
      <c r="PWU229" s="3"/>
      <c r="PWV229" s="3"/>
      <c r="PWW229" s="3"/>
      <c r="PWX229" s="3"/>
      <c r="PWY229" s="3"/>
      <c r="PWZ229" s="3"/>
      <c r="PXA229" s="3"/>
      <c r="PXB229" s="3"/>
      <c r="PXC229" s="3"/>
      <c r="PXD229" s="3"/>
      <c r="PXE229" s="3"/>
      <c r="PXF229" s="3"/>
      <c r="PXG229" s="3"/>
      <c r="PXH229" s="3"/>
      <c r="PXI229" s="3"/>
      <c r="PXJ229" s="3"/>
      <c r="PXK229" s="3"/>
      <c r="PXL229" s="3"/>
      <c r="PXM229" s="3"/>
      <c r="PXN229" s="3"/>
      <c r="PXO229" s="3"/>
      <c r="PXP229" s="3"/>
      <c r="PXQ229" s="3"/>
      <c r="PXR229" s="3"/>
      <c r="PXS229" s="3"/>
      <c r="PXT229" s="3"/>
      <c r="PXU229" s="3"/>
      <c r="PXV229" s="3"/>
      <c r="PXW229" s="3"/>
      <c r="PXX229" s="3"/>
      <c r="PXY229" s="3"/>
      <c r="PXZ229" s="3"/>
      <c r="PYA229" s="3"/>
      <c r="PYB229" s="3"/>
      <c r="PYC229" s="3"/>
      <c r="PYD229" s="3"/>
      <c r="PYE229" s="3"/>
      <c r="PYF229" s="3"/>
      <c r="PYG229" s="3"/>
      <c r="PYH229" s="3"/>
      <c r="PYI229" s="3"/>
      <c r="PYJ229" s="3"/>
      <c r="PYK229" s="3"/>
      <c r="PYL229" s="3"/>
      <c r="PYM229" s="3"/>
      <c r="PYN229" s="3"/>
      <c r="PYO229" s="3"/>
      <c r="PYP229" s="3"/>
      <c r="PYQ229" s="3"/>
      <c r="PYR229" s="3"/>
      <c r="PYS229" s="3"/>
      <c r="PYT229" s="3"/>
      <c r="PYU229" s="3"/>
      <c r="PYV229" s="3"/>
      <c r="PYW229" s="3"/>
      <c r="PYX229" s="3"/>
      <c r="PYY229" s="3"/>
      <c r="PYZ229" s="3"/>
      <c r="PZA229" s="3"/>
      <c r="PZB229" s="3"/>
      <c r="PZC229" s="3"/>
      <c r="PZD229" s="3"/>
      <c r="PZE229" s="3"/>
      <c r="PZF229" s="3"/>
      <c r="PZG229" s="3"/>
      <c r="PZH229" s="3"/>
      <c r="PZI229" s="3"/>
      <c r="PZJ229" s="3"/>
      <c r="PZK229" s="3"/>
      <c r="PZL229" s="3"/>
      <c r="PZM229" s="3"/>
      <c r="PZN229" s="3"/>
      <c r="PZO229" s="3"/>
      <c r="PZP229" s="3"/>
      <c r="PZQ229" s="3"/>
      <c r="PZR229" s="3"/>
      <c r="PZS229" s="3"/>
      <c r="PZT229" s="3"/>
      <c r="PZU229" s="3"/>
      <c r="PZV229" s="3"/>
      <c r="PZW229" s="3"/>
      <c r="PZX229" s="3"/>
      <c r="PZY229" s="3"/>
      <c r="PZZ229" s="3"/>
      <c r="QAA229" s="3"/>
      <c r="QAB229" s="3"/>
      <c r="QAC229" s="3"/>
      <c r="QAD229" s="3"/>
      <c r="QAE229" s="3"/>
      <c r="QAF229" s="3"/>
      <c r="QAG229" s="3"/>
      <c r="QAH229" s="3"/>
      <c r="QAI229" s="3"/>
      <c r="QAJ229" s="3"/>
      <c r="QAK229" s="3"/>
      <c r="QAL229" s="3"/>
      <c r="QAM229" s="3"/>
      <c r="QAN229" s="3"/>
      <c r="QAO229" s="3"/>
      <c r="QAP229" s="3"/>
      <c r="QAQ229" s="3"/>
      <c r="QAR229" s="3"/>
      <c r="QAS229" s="3"/>
      <c r="QAT229" s="3"/>
      <c r="QAU229" s="3"/>
      <c r="QAV229" s="3"/>
      <c r="QAW229" s="3"/>
      <c r="QAX229" s="3"/>
      <c r="QAY229" s="3"/>
      <c r="QAZ229" s="3"/>
      <c r="QBA229" s="3"/>
      <c r="QBB229" s="3"/>
      <c r="QBC229" s="3"/>
      <c r="QBD229" s="3"/>
      <c r="QBE229" s="3"/>
      <c r="QBF229" s="3"/>
      <c r="QBG229" s="3"/>
      <c r="QBH229" s="3"/>
      <c r="QBI229" s="3"/>
      <c r="QBJ229" s="3"/>
      <c r="QBK229" s="3"/>
      <c r="QBL229" s="3"/>
      <c r="QBM229" s="3"/>
      <c r="QBN229" s="3"/>
      <c r="QBO229" s="3"/>
      <c r="QBP229" s="3"/>
      <c r="QBQ229" s="3"/>
      <c r="QBR229" s="3"/>
      <c r="QBS229" s="3"/>
      <c r="QBT229" s="3"/>
      <c r="QBU229" s="3"/>
      <c r="QBV229" s="3"/>
      <c r="QBW229" s="3"/>
      <c r="QBX229" s="3"/>
      <c r="QBY229" s="3"/>
      <c r="QBZ229" s="3"/>
      <c r="QCA229" s="3"/>
      <c r="QCB229" s="3"/>
      <c r="QCC229" s="3"/>
      <c r="QCD229" s="3"/>
      <c r="QCE229" s="3"/>
      <c r="QCF229" s="3"/>
      <c r="QCG229" s="3"/>
      <c r="QCH229" s="3"/>
      <c r="QCI229" s="3"/>
      <c r="QCJ229" s="3"/>
      <c r="QCK229" s="3"/>
      <c r="QCL229" s="3"/>
      <c r="QCM229" s="3"/>
      <c r="QCN229" s="3"/>
      <c r="QCO229" s="3"/>
      <c r="QCP229" s="3"/>
      <c r="QCQ229" s="3"/>
      <c r="QCR229" s="3"/>
      <c r="QCS229" s="3"/>
      <c r="QCT229" s="3"/>
      <c r="QCU229" s="3"/>
      <c r="QCV229" s="3"/>
      <c r="QCW229" s="3"/>
      <c r="QCX229" s="3"/>
      <c r="QCY229" s="3"/>
      <c r="QCZ229" s="3"/>
      <c r="QDA229" s="3"/>
      <c r="QDB229" s="3"/>
      <c r="QDC229" s="3"/>
      <c r="QDD229" s="3"/>
      <c r="QDE229" s="3"/>
      <c r="QDF229" s="3"/>
      <c r="QDG229" s="3"/>
      <c r="QDH229" s="3"/>
      <c r="QDI229" s="3"/>
      <c r="QDJ229" s="3"/>
      <c r="QDK229" s="3"/>
      <c r="QDL229" s="3"/>
      <c r="QDM229" s="3"/>
      <c r="QDN229" s="3"/>
      <c r="QDO229" s="3"/>
      <c r="QDP229" s="3"/>
      <c r="QDQ229" s="3"/>
      <c r="QDR229" s="3"/>
      <c r="QDS229" s="3"/>
      <c r="QDT229" s="3"/>
      <c r="QDU229" s="3"/>
      <c r="QDV229" s="3"/>
      <c r="QDW229" s="3"/>
      <c r="QDX229" s="3"/>
      <c r="QDY229" s="3"/>
      <c r="QDZ229" s="3"/>
      <c r="QEA229" s="3"/>
      <c r="QEB229" s="3"/>
      <c r="QEC229" s="3"/>
      <c r="QED229" s="3"/>
      <c r="QEE229" s="3"/>
      <c r="QEF229" s="3"/>
      <c r="QEG229" s="3"/>
      <c r="QEH229" s="3"/>
      <c r="QEI229" s="3"/>
      <c r="QEJ229" s="3"/>
      <c r="QEK229" s="3"/>
      <c r="QEL229" s="3"/>
      <c r="QEM229" s="3"/>
      <c r="QEN229" s="3"/>
      <c r="QEO229" s="3"/>
      <c r="QEP229" s="3"/>
      <c r="QEQ229" s="3"/>
      <c r="QER229" s="3"/>
      <c r="QES229" s="3"/>
      <c r="QET229" s="3"/>
      <c r="QEU229" s="3"/>
      <c r="QEV229" s="3"/>
      <c r="QEW229" s="3"/>
      <c r="QEX229" s="3"/>
      <c r="QEY229" s="3"/>
      <c r="QEZ229" s="3"/>
      <c r="QFA229" s="3"/>
      <c r="QFB229" s="3"/>
      <c r="QFC229" s="3"/>
      <c r="QFD229" s="3"/>
      <c r="QFE229" s="3"/>
      <c r="QFF229" s="3"/>
      <c r="QFG229" s="3"/>
      <c r="QFH229" s="3"/>
      <c r="QFI229" s="3"/>
      <c r="QFJ229" s="3"/>
      <c r="QFK229" s="3"/>
      <c r="QFL229" s="3"/>
      <c r="QFM229" s="3"/>
      <c r="QFN229" s="3"/>
      <c r="QFO229" s="3"/>
      <c r="QFP229" s="3"/>
      <c r="QFQ229" s="3"/>
      <c r="QFR229" s="3"/>
      <c r="QFS229" s="3"/>
      <c r="QFT229" s="3"/>
      <c r="QFU229" s="3"/>
      <c r="QFV229" s="3"/>
      <c r="QFW229" s="3"/>
      <c r="QFX229" s="3"/>
      <c r="QFY229" s="3"/>
      <c r="QFZ229" s="3"/>
      <c r="QGA229" s="3"/>
      <c r="QGB229" s="3"/>
      <c r="QGC229" s="3"/>
      <c r="QGD229" s="3"/>
      <c r="QGE229" s="3"/>
      <c r="QGF229" s="3"/>
      <c r="QGG229" s="3"/>
      <c r="QGH229" s="3"/>
      <c r="QGI229" s="3"/>
      <c r="QGJ229" s="3"/>
      <c r="QGK229" s="3"/>
      <c r="QGL229" s="3"/>
      <c r="QGM229" s="3"/>
      <c r="QGN229" s="3"/>
      <c r="QGO229" s="3"/>
      <c r="QGP229" s="3"/>
      <c r="QGQ229" s="3"/>
      <c r="QGR229" s="3"/>
      <c r="QGS229" s="3"/>
      <c r="QGT229" s="3"/>
      <c r="QGU229" s="3"/>
      <c r="QGV229" s="3"/>
      <c r="QGW229" s="3"/>
      <c r="QGX229" s="3"/>
      <c r="QGY229" s="3"/>
      <c r="QGZ229" s="3"/>
      <c r="QHA229" s="3"/>
      <c r="QHB229" s="3"/>
      <c r="QHC229" s="3"/>
      <c r="QHD229" s="3"/>
      <c r="QHE229" s="3"/>
      <c r="QHF229" s="3"/>
      <c r="QHG229" s="3"/>
      <c r="QHH229" s="3"/>
      <c r="QHI229" s="3"/>
      <c r="QHJ229" s="3"/>
      <c r="QHK229" s="3"/>
      <c r="QHL229" s="3"/>
      <c r="QHM229" s="3"/>
      <c r="QHN229" s="3"/>
      <c r="QHO229" s="3"/>
      <c r="QHP229" s="3"/>
      <c r="QHQ229" s="3"/>
      <c r="QHR229" s="3"/>
      <c r="QHS229" s="3"/>
      <c r="QHT229" s="3"/>
      <c r="QHU229" s="3"/>
      <c r="QHV229" s="3"/>
      <c r="QHW229" s="3"/>
      <c r="QHX229" s="3"/>
      <c r="QHY229" s="3"/>
      <c r="QHZ229" s="3"/>
      <c r="QIA229" s="3"/>
      <c r="QIB229" s="3"/>
      <c r="QIC229" s="3"/>
      <c r="QID229" s="3"/>
      <c r="QIE229" s="3"/>
      <c r="QIF229" s="3"/>
      <c r="QIG229" s="3"/>
      <c r="QIH229" s="3"/>
      <c r="QII229" s="3"/>
      <c r="QIJ229" s="3"/>
      <c r="QIK229" s="3"/>
      <c r="QIL229" s="3"/>
      <c r="QIM229" s="3"/>
      <c r="QIN229" s="3"/>
      <c r="QIO229" s="3"/>
      <c r="QIP229" s="3"/>
      <c r="QIQ229" s="3"/>
      <c r="QIR229" s="3"/>
      <c r="QIS229" s="3"/>
      <c r="QIT229" s="3"/>
      <c r="QIU229" s="3"/>
      <c r="QIV229" s="3"/>
      <c r="QIW229" s="3"/>
      <c r="QIX229" s="3"/>
      <c r="QIY229" s="3"/>
      <c r="QIZ229" s="3"/>
      <c r="QJA229" s="3"/>
      <c r="QJB229" s="3"/>
      <c r="QJC229" s="3"/>
      <c r="QJD229" s="3"/>
      <c r="QJE229" s="3"/>
      <c r="QJF229" s="3"/>
      <c r="QJG229" s="3"/>
      <c r="QJH229" s="3"/>
      <c r="QJI229" s="3"/>
      <c r="QJJ229" s="3"/>
      <c r="QJK229" s="3"/>
      <c r="QJL229" s="3"/>
      <c r="QJM229" s="3"/>
      <c r="QJN229" s="3"/>
      <c r="QJO229" s="3"/>
      <c r="QJP229" s="3"/>
      <c r="QJQ229" s="3"/>
      <c r="QJR229" s="3"/>
      <c r="QJS229" s="3"/>
      <c r="QJT229" s="3"/>
      <c r="QJU229" s="3"/>
      <c r="QJV229" s="3"/>
      <c r="QJW229" s="3"/>
      <c r="QJX229" s="3"/>
      <c r="QJY229" s="3"/>
      <c r="QJZ229" s="3"/>
      <c r="QKA229" s="3"/>
      <c r="QKB229" s="3"/>
      <c r="QKC229" s="3"/>
      <c r="QKD229" s="3"/>
      <c r="QKE229" s="3"/>
      <c r="QKF229" s="3"/>
      <c r="QKG229" s="3"/>
      <c r="QKH229" s="3"/>
      <c r="QKI229" s="3"/>
      <c r="QKJ229" s="3"/>
      <c r="QKK229" s="3"/>
      <c r="QKL229" s="3"/>
      <c r="QKM229" s="3"/>
      <c r="QKN229" s="3"/>
      <c r="QKO229" s="3"/>
      <c r="QKP229" s="3"/>
      <c r="QKQ229" s="3"/>
      <c r="QKR229" s="3"/>
      <c r="QKS229" s="3"/>
      <c r="QKT229" s="3"/>
      <c r="QKU229" s="3"/>
      <c r="QKV229" s="3"/>
      <c r="QKW229" s="3"/>
      <c r="QKX229" s="3"/>
      <c r="QKY229" s="3"/>
      <c r="QKZ229" s="3"/>
      <c r="QLA229" s="3"/>
      <c r="QLB229" s="3"/>
      <c r="QLC229" s="3"/>
      <c r="QLD229" s="3"/>
      <c r="QLE229" s="3"/>
      <c r="QLF229" s="3"/>
      <c r="QLG229" s="3"/>
      <c r="QLH229" s="3"/>
      <c r="QLI229" s="3"/>
      <c r="QLJ229" s="3"/>
      <c r="QLK229" s="3"/>
      <c r="QLL229" s="3"/>
      <c r="QLM229" s="3"/>
      <c r="QLN229" s="3"/>
      <c r="QLO229" s="3"/>
      <c r="QLP229" s="3"/>
      <c r="QLQ229" s="3"/>
      <c r="QLR229" s="3"/>
      <c r="QLS229" s="3"/>
      <c r="QLT229" s="3"/>
      <c r="QLU229" s="3"/>
      <c r="QLV229" s="3"/>
      <c r="QLW229" s="3"/>
      <c r="QLX229" s="3"/>
      <c r="QLY229" s="3"/>
      <c r="QLZ229" s="3"/>
      <c r="QMA229" s="3"/>
      <c r="QMB229" s="3"/>
      <c r="QMC229" s="3"/>
      <c r="QMD229" s="3"/>
      <c r="QME229" s="3"/>
      <c r="QMF229" s="3"/>
      <c r="QMG229" s="3"/>
      <c r="QMH229" s="3"/>
      <c r="QMI229" s="3"/>
      <c r="QMJ229" s="3"/>
      <c r="QMK229" s="3"/>
      <c r="QML229" s="3"/>
      <c r="QMM229" s="3"/>
      <c r="QMN229" s="3"/>
      <c r="QMO229" s="3"/>
      <c r="QMP229" s="3"/>
      <c r="QMQ229" s="3"/>
      <c r="QMR229" s="3"/>
      <c r="QMS229" s="3"/>
      <c r="QMT229" s="3"/>
      <c r="QMU229" s="3"/>
      <c r="QMV229" s="3"/>
      <c r="QMW229" s="3"/>
      <c r="QMX229" s="3"/>
      <c r="QMY229" s="3"/>
      <c r="QMZ229" s="3"/>
      <c r="QNA229" s="3"/>
      <c r="QNB229" s="3"/>
      <c r="QNC229" s="3"/>
      <c r="QND229" s="3"/>
      <c r="QNE229" s="3"/>
      <c r="QNF229" s="3"/>
      <c r="QNG229" s="3"/>
      <c r="QNH229" s="3"/>
      <c r="QNI229" s="3"/>
      <c r="QNJ229" s="3"/>
      <c r="QNK229" s="3"/>
      <c r="QNL229" s="3"/>
      <c r="QNM229" s="3"/>
      <c r="QNN229" s="3"/>
      <c r="QNO229" s="3"/>
      <c r="QNP229" s="3"/>
      <c r="QNQ229" s="3"/>
      <c r="QNR229" s="3"/>
      <c r="QNS229" s="3"/>
      <c r="QNT229" s="3"/>
      <c r="QNU229" s="3"/>
      <c r="QNV229" s="3"/>
      <c r="QNW229" s="3"/>
      <c r="QNX229" s="3"/>
      <c r="QNY229" s="3"/>
      <c r="QNZ229" s="3"/>
      <c r="QOA229" s="3"/>
      <c r="QOB229" s="3"/>
      <c r="QOC229" s="3"/>
      <c r="QOD229" s="3"/>
      <c r="QOE229" s="3"/>
      <c r="QOF229" s="3"/>
      <c r="QOG229" s="3"/>
      <c r="QOH229" s="3"/>
      <c r="QOI229" s="3"/>
      <c r="QOJ229" s="3"/>
      <c r="QOK229" s="3"/>
      <c r="QOL229" s="3"/>
      <c r="QOM229" s="3"/>
      <c r="QON229" s="3"/>
      <c r="QOO229" s="3"/>
      <c r="QOP229" s="3"/>
      <c r="QOQ229" s="3"/>
      <c r="QOR229" s="3"/>
      <c r="QOS229" s="3"/>
      <c r="QOT229" s="3"/>
      <c r="QOU229" s="3"/>
      <c r="QOV229" s="3"/>
      <c r="QOW229" s="3"/>
      <c r="QOX229" s="3"/>
      <c r="QOY229" s="3"/>
      <c r="QOZ229" s="3"/>
      <c r="QPA229" s="3"/>
      <c r="QPB229" s="3"/>
      <c r="QPC229" s="3"/>
      <c r="QPD229" s="3"/>
      <c r="QPE229" s="3"/>
      <c r="QPF229" s="3"/>
      <c r="QPG229" s="3"/>
      <c r="QPH229" s="3"/>
      <c r="QPI229" s="3"/>
      <c r="QPJ229" s="3"/>
      <c r="QPK229" s="3"/>
      <c r="QPL229" s="3"/>
      <c r="QPM229" s="3"/>
      <c r="QPN229" s="3"/>
      <c r="QPO229" s="3"/>
      <c r="QPP229" s="3"/>
      <c r="QPQ229" s="3"/>
      <c r="QPR229" s="3"/>
      <c r="QPS229" s="3"/>
      <c r="QPT229" s="3"/>
      <c r="QPU229" s="3"/>
      <c r="QPV229" s="3"/>
      <c r="QPW229" s="3"/>
      <c r="QPX229" s="3"/>
      <c r="QPY229" s="3"/>
      <c r="QPZ229" s="3"/>
      <c r="QQA229" s="3"/>
      <c r="QQB229" s="3"/>
      <c r="QQC229" s="3"/>
      <c r="QQD229" s="3"/>
      <c r="QQE229" s="3"/>
      <c r="QQF229" s="3"/>
      <c r="QQG229" s="3"/>
      <c r="QQH229" s="3"/>
      <c r="QQI229" s="3"/>
      <c r="QQJ229" s="3"/>
      <c r="QQK229" s="3"/>
      <c r="QQL229" s="3"/>
      <c r="QQM229" s="3"/>
      <c r="QQN229" s="3"/>
      <c r="QQO229" s="3"/>
      <c r="QQP229" s="3"/>
      <c r="QQQ229" s="3"/>
      <c r="QQR229" s="3"/>
      <c r="QQS229" s="3"/>
      <c r="QQT229" s="3"/>
      <c r="QQU229" s="3"/>
      <c r="QQV229" s="3"/>
      <c r="QQW229" s="3"/>
      <c r="QQX229" s="3"/>
      <c r="QQY229" s="3"/>
      <c r="QQZ229" s="3"/>
      <c r="QRA229" s="3"/>
      <c r="QRB229" s="3"/>
      <c r="QRC229" s="3"/>
      <c r="QRD229" s="3"/>
      <c r="QRE229" s="3"/>
      <c r="QRF229" s="3"/>
      <c r="QRG229" s="3"/>
      <c r="QRH229" s="3"/>
      <c r="QRI229" s="3"/>
      <c r="QRJ229" s="3"/>
      <c r="QRK229" s="3"/>
      <c r="QRL229" s="3"/>
      <c r="QRM229" s="3"/>
      <c r="QRN229" s="3"/>
      <c r="QRO229" s="3"/>
      <c r="QRP229" s="3"/>
      <c r="QRQ229" s="3"/>
      <c r="QRR229" s="3"/>
      <c r="QRS229" s="3"/>
      <c r="QRT229" s="3"/>
      <c r="QRU229" s="3"/>
      <c r="QRV229" s="3"/>
      <c r="QRW229" s="3"/>
      <c r="QRX229" s="3"/>
      <c r="QRY229" s="3"/>
      <c r="QRZ229" s="3"/>
      <c r="QSA229" s="3"/>
      <c r="QSB229" s="3"/>
      <c r="QSC229" s="3"/>
      <c r="QSD229" s="3"/>
      <c r="QSE229" s="3"/>
      <c r="QSF229" s="3"/>
      <c r="QSG229" s="3"/>
      <c r="QSH229" s="3"/>
      <c r="QSI229" s="3"/>
      <c r="QSJ229" s="3"/>
      <c r="QSK229" s="3"/>
      <c r="QSL229" s="3"/>
      <c r="QSM229" s="3"/>
      <c r="QSN229" s="3"/>
      <c r="QSO229" s="3"/>
      <c r="QSP229" s="3"/>
      <c r="QSQ229" s="3"/>
      <c r="QSR229" s="3"/>
      <c r="QSS229" s="3"/>
      <c r="QST229" s="3"/>
      <c r="QSU229" s="3"/>
      <c r="QSV229" s="3"/>
      <c r="QSW229" s="3"/>
      <c r="QSX229" s="3"/>
      <c r="QSY229" s="3"/>
      <c r="QSZ229" s="3"/>
      <c r="QTA229" s="3"/>
      <c r="QTB229" s="3"/>
      <c r="QTC229" s="3"/>
      <c r="QTD229" s="3"/>
      <c r="QTE229" s="3"/>
      <c r="QTF229" s="3"/>
      <c r="QTG229" s="3"/>
      <c r="QTH229" s="3"/>
      <c r="QTI229" s="3"/>
      <c r="QTJ229" s="3"/>
      <c r="QTK229" s="3"/>
      <c r="QTL229" s="3"/>
      <c r="QTM229" s="3"/>
      <c r="QTN229" s="3"/>
      <c r="QTO229" s="3"/>
      <c r="QTP229" s="3"/>
      <c r="QTQ229" s="3"/>
      <c r="QTR229" s="3"/>
      <c r="QTS229" s="3"/>
      <c r="QTT229" s="3"/>
      <c r="QTU229" s="3"/>
      <c r="QTV229" s="3"/>
      <c r="QTW229" s="3"/>
      <c r="QTX229" s="3"/>
      <c r="QTY229" s="3"/>
      <c r="QTZ229" s="3"/>
      <c r="QUA229" s="3"/>
      <c r="QUB229" s="3"/>
      <c r="QUC229" s="3"/>
      <c r="QUD229" s="3"/>
      <c r="QUE229" s="3"/>
      <c r="QUF229" s="3"/>
      <c r="QUG229" s="3"/>
      <c r="QUH229" s="3"/>
      <c r="QUI229" s="3"/>
      <c r="QUJ229" s="3"/>
      <c r="QUK229" s="3"/>
      <c r="QUL229" s="3"/>
      <c r="QUM229" s="3"/>
      <c r="QUN229" s="3"/>
      <c r="QUO229" s="3"/>
      <c r="QUP229" s="3"/>
      <c r="QUQ229" s="3"/>
      <c r="QUR229" s="3"/>
      <c r="QUS229" s="3"/>
      <c r="QUT229" s="3"/>
      <c r="QUU229" s="3"/>
      <c r="QUV229" s="3"/>
      <c r="QUW229" s="3"/>
      <c r="QUX229" s="3"/>
      <c r="QUY229" s="3"/>
      <c r="QUZ229" s="3"/>
      <c r="QVA229" s="3"/>
      <c r="QVB229" s="3"/>
      <c r="QVC229" s="3"/>
      <c r="QVD229" s="3"/>
      <c r="QVE229" s="3"/>
      <c r="QVF229" s="3"/>
      <c r="QVG229" s="3"/>
      <c r="QVH229" s="3"/>
      <c r="QVI229" s="3"/>
      <c r="QVJ229" s="3"/>
      <c r="QVK229" s="3"/>
      <c r="QVL229" s="3"/>
      <c r="QVM229" s="3"/>
      <c r="QVN229" s="3"/>
      <c r="QVO229" s="3"/>
      <c r="QVP229" s="3"/>
      <c r="QVQ229" s="3"/>
      <c r="QVR229" s="3"/>
      <c r="QVS229" s="3"/>
      <c r="QVT229" s="3"/>
      <c r="QVU229" s="3"/>
      <c r="QVV229" s="3"/>
      <c r="QVW229" s="3"/>
      <c r="QVX229" s="3"/>
      <c r="QVY229" s="3"/>
      <c r="QVZ229" s="3"/>
      <c r="QWA229" s="3"/>
      <c r="QWB229" s="3"/>
      <c r="QWC229" s="3"/>
      <c r="QWD229" s="3"/>
      <c r="QWE229" s="3"/>
      <c r="QWF229" s="3"/>
      <c r="QWG229" s="3"/>
      <c r="QWH229" s="3"/>
      <c r="QWI229" s="3"/>
      <c r="QWJ229" s="3"/>
      <c r="QWK229" s="3"/>
      <c r="QWL229" s="3"/>
      <c r="QWM229" s="3"/>
      <c r="QWN229" s="3"/>
      <c r="QWO229" s="3"/>
      <c r="QWP229" s="3"/>
      <c r="QWQ229" s="3"/>
      <c r="QWR229" s="3"/>
      <c r="QWS229" s="3"/>
      <c r="QWT229" s="3"/>
      <c r="QWU229" s="3"/>
      <c r="QWV229" s="3"/>
      <c r="QWW229" s="3"/>
      <c r="QWX229" s="3"/>
      <c r="QWY229" s="3"/>
      <c r="QWZ229" s="3"/>
      <c r="QXA229" s="3"/>
      <c r="QXB229" s="3"/>
      <c r="QXC229" s="3"/>
      <c r="QXD229" s="3"/>
      <c r="QXE229" s="3"/>
      <c r="QXF229" s="3"/>
      <c r="QXG229" s="3"/>
      <c r="QXH229" s="3"/>
      <c r="QXI229" s="3"/>
      <c r="QXJ229" s="3"/>
      <c r="QXK229" s="3"/>
      <c r="QXL229" s="3"/>
      <c r="QXM229" s="3"/>
      <c r="QXN229" s="3"/>
      <c r="QXO229" s="3"/>
      <c r="QXP229" s="3"/>
      <c r="QXQ229" s="3"/>
      <c r="QXR229" s="3"/>
      <c r="QXS229" s="3"/>
      <c r="QXT229" s="3"/>
      <c r="QXU229" s="3"/>
      <c r="QXV229" s="3"/>
      <c r="QXW229" s="3"/>
      <c r="QXX229" s="3"/>
      <c r="QXY229" s="3"/>
      <c r="QXZ229" s="3"/>
      <c r="QYA229" s="3"/>
      <c r="QYB229" s="3"/>
      <c r="QYC229" s="3"/>
      <c r="QYD229" s="3"/>
      <c r="QYE229" s="3"/>
      <c r="QYF229" s="3"/>
      <c r="QYG229" s="3"/>
      <c r="QYH229" s="3"/>
      <c r="QYI229" s="3"/>
      <c r="QYJ229" s="3"/>
      <c r="QYK229" s="3"/>
      <c r="QYL229" s="3"/>
      <c r="QYM229" s="3"/>
      <c r="QYN229" s="3"/>
      <c r="QYO229" s="3"/>
      <c r="QYP229" s="3"/>
      <c r="QYQ229" s="3"/>
      <c r="QYR229" s="3"/>
      <c r="QYS229" s="3"/>
      <c r="QYT229" s="3"/>
      <c r="QYU229" s="3"/>
      <c r="QYV229" s="3"/>
      <c r="QYW229" s="3"/>
      <c r="QYX229" s="3"/>
      <c r="QYY229" s="3"/>
      <c r="QYZ229" s="3"/>
      <c r="QZA229" s="3"/>
      <c r="QZB229" s="3"/>
      <c r="QZC229" s="3"/>
      <c r="QZD229" s="3"/>
      <c r="QZE229" s="3"/>
      <c r="QZF229" s="3"/>
      <c r="QZG229" s="3"/>
      <c r="QZH229" s="3"/>
      <c r="QZI229" s="3"/>
      <c r="QZJ229" s="3"/>
      <c r="QZK229" s="3"/>
      <c r="QZL229" s="3"/>
      <c r="QZM229" s="3"/>
      <c r="QZN229" s="3"/>
      <c r="QZO229" s="3"/>
      <c r="QZP229" s="3"/>
      <c r="QZQ229" s="3"/>
      <c r="QZR229" s="3"/>
      <c r="QZS229" s="3"/>
      <c r="QZT229" s="3"/>
      <c r="QZU229" s="3"/>
      <c r="QZV229" s="3"/>
      <c r="QZW229" s="3"/>
      <c r="QZX229" s="3"/>
      <c r="QZY229" s="3"/>
      <c r="QZZ229" s="3"/>
      <c r="RAA229" s="3"/>
      <c r="RAB229" s="3"/>
      <c r="RAC229" s="3"/>
      <c r="RAD229" s="3"/>
      <c r="RAE229" s="3"/>
      <c r="RAF229" s="3"/>
      <c r="RAG229" s="3"/>
      <c r="RAH229" s="3"/>
      <c r="RAI229" s="3"/>
      <c r="RAJ229" s="3"/>
      <c r="RAK229" s="3"/>
      <c r="RAL229" s="3"/>
      <c r="RAM229" s="3"/>
      <c r="RAN229" s="3"/>
      <c r="RAO229" s="3"/>
      <c r="RAP229" s="3"/>
      <c r="RAQ229" s="3"/>
      <c r="RAR229" s="3"/>
      <c r="RAS229" s="3"/>
      <c r="RAT229" s="3"/>
      <c r="RAU229" s="3"/>
      <c r="RAV229" s="3"/>
      <c r="RAW229" s="3"/>
      <c r="RAX229" s="3"/>
      <c r="RAY229" s="3"/>
      <c r="RAZ229" s="3"/>
      <c r="RBA229" s="3"/>
      <c r="RBB229" s="3"/>
      <c r="RBC229" s="3"/>
      <c r="RBD229" s="3"/>
      <c r="RBE229" s="3"/>
      <c r="RBF229" s="3"/>
      <c r="RBG229" s="3"/>
      <c r="RBH229" s="3"/>
      <c r="RBI229" s="3"/>
      <c r="RBJ229" s="3"/>
      <c r="RBK229" s="3"/>
      <c r="RBL229" s="3"/>
      <c r="RBM229" s="3"/>
      <c r="RBN229" s="3"/>
      <c r="RBO229" s="3"/>
      <c r="RBP229" s="3"/>
      <c r="RBQ229" s="3"/>
      <c r="RBR229" s="3"/>
      <c r="RBS229" s="3"/>
      <c r="RBT229" s="3"/>
      <c r="RBU229" s="3"/>
      <c r="RBV229" s="3"/>
      <c r="RBW229" s="3"/>
      <c r="RBX229" s="3"/>
      <c r="RBY229" s="3"/>
      <c r="RBZ229" s="3"/>
      <c r="RCA229" s="3"/>
      <c r="RCB229" s="3"/>
      <c r="RCC229" s="3"/>
      <c r="RCD229" s="3"/>
      <c r="RCE229" s="3"/>
      <c r="RCF229" s="3"/>
      <c r="RCG229" s="3"/>
      <c r="RCH229" s="3"/>
      <c r="RCI229" s="3"/>
      <c r="RCJ229" s="3"/>
      <c r="RCK229" s="3"/>
      <c r="RCL229" s="3"/>
      <c r="RCM229" s="3"/>
      <c r="RCN229" s="3"/>
      <c r="RCO229" s="3"/>
      <c r="RCP229" s="3"/>
      <c r="RCQ229" s="3"/>
      <c r="RCR229" s="3"/>
      <c r="RCS229" s="3"/>
      <c r="RCT229" s="3"/>
      <c r="RCU229" s="3"/>
      <c r="RCV229" s="3"/>
      <c r="RCW229" s="3"/>
      <c r="RCX229" s="3"/>
      <c r="RCY229" s="3"/>
      <c r="RCZ229" s="3"/>
      <c r="RDA229" s="3"/>
      <c r="RDB229" s="3"/>
      <c r="RDC229" s="3"/>
      <c r="RDD229" s="3"/>
      <c r="RDE229" s="3"/>
      <c r="RDF229" s="3"/>
      <c r="RDG229" s="3"/>
      <c r="RDH229" s="3"/>
      <c r="RDI229" s="3"/>
      <c r="RDJ229" s="3"/>
      <c r="RDK229" s="3"/>
      <c r="RDL229" s="3"/>
      <c r="RDM229" s="3"/>
      <c r="RDN229" s="3"/>
      <c r="RDO229" s="3"/>
      <c r="RDP229" s="3"/>
      <c r="RDQ229" s="3"/>
      <c r="RDR229" s="3"/>
      <c r="RDS229" s="3"/>
      <c r="RDT229" s="3"/>
      <c r="RDU229" s="3"/>
      <c r="RDV229" s="3"/>
      <c r="RDW229" s="3"/>
      <c r="RDX229" s="3"/>
      <c r="RDY229" s="3"/>
      <c r="RDZ229" s="3"/>
      <c r="REA229" s="3"/>
      <c r="REB229" s="3"/>
      <c r="REC229" s="3"/>
      <c r="RED229" s="3"/>
      <c r="REE229" s="3"/>
      <c r="REF229" s="3"/>
      <c r="REG229" s="3"/>
      <c r="REH229" s="3"/>
      <c r="REI229" s="3"/>
      <c r="REJ229" s="3"/>
      <c r="REK229" s="3"/>
      <c r="REL229" s="3"/>
      <c r="REM229" s="3"/>
      <c r="REN229" s="3"/>
      <c r="REO229" s="3"/>
      <c r="REP229" s="3"/>
      <c r="REQ229" s="3"/>
      <c r="RER229" s="3"/>
      <c r="RES229" s="3"/>
      <c r="RET229" s="3"/>
      <c r="REU229" s="3"/>
      <c r="REV229" s="3"/>
      <c r="REW229" s="3"/>
      <c r="REX229" s="3"/>
      <c r="REY229" s="3"/>
      <c r="REZ229" s="3"/>
      <c r="RFA229" s="3"/>
      <c r="RFB229" s="3"/>
      <c r="RFC229" s="3"/>
      <c r="RFD229" s="3"/>
      <c r="RFE229" s="3"/>
      <c r="RFF229" s="3"/>
      <c r="RFG229" s="3"/>
      <c r="RFH229" s="3"/>
      <c r="RFI229" s="3"/>
      <c r="RFJ229" s="3"/>
      <c r="RFK229" s="3"/>
      <c r="RFL229" s="3"/>
      <c r="RFM229" s="3"/>
      <c r="RFN229" s="3"/>
      <c r="RFO229" s="3"/>
      <c r="RFP229" s="3"/>
      <c r="RFQ229" s="3"/>
      <c r="RFR229" s="3"/>
      <c r="RFS229" s="3"/>
      <c r="RFT229" s="3"/>
      <c r="RFU229" s="3"/>
      <c r="RFV229" s="3"/>
      <c r="RFW229" s="3"/>
      <c r="RFX229" s="3"/>
      <c r="RFY229" s="3"/>
      <c r="RFZ229" s="3"/>
      <c r="RGA229" s="3"/>
      <c r="RGB229" s="3"/>
      <c r="RGC229" s="3"/>
      <c r="RGD229" s="3"/>
      <c r="RGE229" s="3"/>
      <c r="RGF229" s="3"/>
      <c r="RGG229" s="3"/>
      <c r="RGH229" s="3"/>
      <c r="RGI229" s="3"/>
      <c r="RGJ229" s="3"/>
      <c r="RGK229" s="3"/>
      <c r="RGL229" s="3"/>
      <c r="RGM229" s="3"/>
      <c r="RGN229" s="3"/>
      <c r="RGO229" s="3"/>
      <c r="RGP229" s="3"/>
      <c r="RGQ229" s="3"/>
      <c r="RGR229" s="3"/>
      <c r="RGS229" s="3"/>
      <c r="RGT229" s="3"/>
      <c r="RGU229" s="3"/>
      <c r="RGV229" s="3"/>
      <c r="RGW229" s="3"/>
      <c r="RGX229" s="3"/>
      <c r="RGY229" s="3"/>
      <c r="RGZ229" s="3"/>
      <c r="RHA229" s="3"/>
      <c r="RHB229" s="3"/>
      <c r="RHC229" s="3"/>
      <c r="RHD229" s="3"/>
      <c r="RHE229" s="3"/>
      <c r="RHF229" s="3"/>
      <c r="RHG229" s="3"/>
      <c r="RHH229" s="3"/>
      <c r="RHI229" s="3"/>
      <c r="RHJ229" s="3"/>
      <c r="RHK229" s="3"/>
      <c r="RHL229" s="3"/>
      <c r="RHM229" s="3"/>
      <c r="RHN229" s="3"/>
      <c r="RHO229" s="3"/>
      <c r="RHP229" s="3"/>
      <c r="RHQ229" s="3"/>
      <c r="RHR229" s="3"/>
      <c r="RHS229" s="3"/>
      <c r="RHT229" s="3"/>
      <c r="RHU229" s="3"/>
      <c r="RHV229" s="3"/>
      <c r="RHW229" s="3"/>
      <c r="RHX229" s="3"/>
      <c r="RHY229" s="3"/>
      <c r="RHZ229" s="3"/>
      <c r="RIA229" s="3"/>
      <c r="RIB229" s="3"/>
      <c r="RIC229" s="3"/>
      <c r="RID229" s="3"/>
      <c r="RIE229" s="3"/>
      <c r="RIF229" s="3"/>
      <c r="RIG229" s="3"/>
      <c r="RIH229" s="3"/>
      <c r="RII229" s="3"/>
      <c r="RIJ229" s="3"/>
      <c r="RIK229" s="3"/>
      <c r="RIL229" s="3"/>
      <c r="RIM229" s="3"/>
      <c r="RIN229" s="3"/>
      <c r="RIO229" s="3"/>
      <c r="RIP229" s="3"/>
      <c r="RIQ229" s="3"/>
      <c r="RIR229" s="3"/>
      <c r="RIS229" s="3"/>
      <c r="RIT229" s="3"/>
      <c r="RIU229" s="3"/>
      <c r="RIV229" s="3"/>
      <c r="RIW229" s="3"/>
      <c r="RIX229" s="3"/>
      <c r="RIY229" s="3"/>
      <c r="RIZ229" s="3"/>
      <c r="RJA229" s="3"/>
      <c r="RJB229" s="3"/>
      <c r="RJC229" s="3"/>
      <c r="RJD229" s="3"/>
      <c r="RJE229" s="3"/>
      <c r="RJF229" s="3"/>
      <c r="RJG229" s="3"/>
      <c r="RJH229" s="3"/>
      <c r="RJI229" s="3"/>
      <c r="RJJ229" s="3"/>
      <c r="RJK229" s="3"/>
      <c r="RJL229" s="3"/>
      <c r="RJM229" s="3"/>
      <c r="RJN229" s="3"/>
      <c r="RJO229" s="3"/>
      <c r="RJP229" s="3"/>
      <c r="RJQ229" s="3"/>
      <c r="RJR229" s="3"/>
      <c r="RJS229" s="3"/>
      <c r="RJT229" s="3"/>
      <c r="RJU229" s="3"/>
      <c r="RJV229" s="3"/>
      <c r="RJW229" s="3"/>
      <c r="RJX229" s="3"/>
      <c r="RJY229" s="3"/>
      <c r="RJZ229" s="3"/>
      <c r="RKA229" s="3"/>
      <c r="RKB229" s="3"/>
      <c r="RKC229" s="3"/>
      <c r="RKD229" s="3"/>
      <c r="RKE229" s="3"/>
      <c r="RKF229" s="3"/>
      <c r="RKG229" s="3"/>
      <c r="RKH229" s="3"/>
      <c r="RKI229" s="3"/>
      <c r="RKJ229" s="3"/>
      <c r="RKK229" s="3"/>
      <c r="RKL229" s="3"/>
      <c r="RKM229" s="3"/>
      <c r="RKN229" s="3"/>
      <c r="RKO229" s="3"/>
      <c r="RKP229" s="3"/>
      <c r="RKQ229" s="3"/>
      <c r="RKR229" s="3"/>
      <c r="RKS229" s="3"/>
      <c r="RKT229" s="3"/>
      <c r="RKU229" s="3"/>
      <c r="RKV229" s="3"/>
      <c r="RKW229" s="3"/>
      <c r="RKX229" s="3"/>
      <c r="RKY229" s="3"/>
      <c r="RKZ229" s="3"/>
      <c r="RLA229" s="3"/>
      <c r="RLB229" s="3"/>
      <c r="RLC229" s="3"/>
      <c r="RLD229" s="3"/>
      <c r="RLE229" s="3"/>
      <c r="RLF229" s="3"/>
      <c r="RLG229" s="3"/>
      <c r="RLH229" s="3"/>
      <c r="RLI229" s="3"/>
      <c r="RLJ229" s="3"/>
      <c r="RLK229" s="3"/>
      <c r="RLL229" s="3"/>
      <c r="RLM229" s="3"/>
      <c r="RLN229" s="3"/>
      <c r="RLO229" s="3"/>
      <c r="RLP229" s="3"/>
      <c r="RLQ229" s="3"/>
      <c r="RLR229" s="3"/>
      <c r="RLS229" s="3"/>
      <c r="RLT229" s="3"/>
      <c r="RLU229" s="3"/>
      <c r="RLV229" s="3"/>
      <c r="RLW229" s="3"/>
      <c r="RLX229" s="3"/>
      <c r="RLY229" s="3"/>
      <c r="RLZ229" s="3"/>
      <c r="RMA229" s="3"/>
      <c r="RMB229" s="3"/>
      <c r="RMC229" s="3"/>
      <c r="RMD229" s="3"/>
      <c r="RME229" s="3"/>
      <c r="RMF229" s="3"/>
      <c r="RMG229" s="3"/>
      <c r="RMH229" s="3"/>
      <c r="RMI229" s="3"/>
      <c r="RMJ229" s="3"/>
      <c r="RMK229" s="3"/>
      <c r="RML229" s="3"/>
      <c r="RMM229" s="3"/>
      <c r="RMN229" s="3"/>
      <c r="RMO229" s="3"/>
      <c r="RMP229" s="3"/>
      <c r="RMQ229" s="3"/>
      <c r="RMR229" s="3"/>
      <c r="RMS229" s="3"/>
      <c r="RMT229" s="3"/>
      <c r="RMU229" s="3"/>
      <c r="RMV229" s="3"/>
      <c r="RMW229" s="3"/>
      <c r="RMX229" s="3"/>
      <c r="RMY229" s="3"/>
      <c r="RMZ229" s="3"/>
      <c r="RNA229" s="3"/>
      <c r="RNB229" s="3"/>
      <c r="RNC229" s="3"/>
      <c r="RND229" s="3"/>
      <c r="RNE229" s="3"/>
      <c r="RNF229" s="3"/>
      <c r="RNG229" s="3"/>
      <c r="RNH229" s="3"/>
      <c r="RNI229" s="3"/>
      <c r="RNJ229" s="3"/>
      <c r="RNK229" s="3"/>
      <c r="RNL229" s="3"/>
      <c r="RNM229" s="3"/>
      <c r="RNN229" s="3"/>
      <c r="RNO229" s="3"/>
      <c r="RNP229" s="3"/>
      <c r="RNQ229" s="3"/>
      <c r="RNR229" s="3"/>
      <c r="RNS229" s="3"/>
      <c r="RNT229" s="3"/>
      <c r="RNU229" s="3"/>
      <c r="RNV229" s="3"/>
      <c r="RNW229" s="3"/>
      <c r="RNX229" s="3"/>
      <c r="RNY229" s="3"/>
      <c r="RNZ229" s="3"/>
      <c r="ROA229" s="3"/>
      <c r="ROB229" s="3"/>
      <c r="ROC229" s="3"/>
      <c r="ROD229" s="3"/>
      <c r="ROE229" s="3"/>
      <c r="ROF229" s="3"/>
      <c r="ROG229" s="3"/>
      <c r="ROH229" s="3"/>
      <c r="ROI229" s="3"/>
      <c r="ROJ229" s="3"/>
      <c r="ROK229" s="3"/>
      <c r="ROL229" s="3"/>
      <c r="ROM229" s="3"/>
      <c r="RON229" s="3"/>
      <c r="ROO229" s="3"/>
      <c r="ROP229" s="3"/>
      <c r="ROQ229" s="3"/>
      <c r="ROR229" s="3"/>
      <c r="ROS229" s="3"/>
      <c r="ROT229" s="3"/>
      <c r="ROU229" s="3"/>
      <c r="ROV229" s="3"/>
      <c r="ROW229" s="3"/>
      <c r="ROX229" s="3"/>
      <c r="ROY229" s="3"/>
      <c r="ROZ229" s="3"/>
      <c r="RPA229" s="3"/>
      <c r="RPB229" s="3"/>
      <c r="RPC229" s="3"/>
      <c r="RPD229" s="3"/>
      <c r="RPE229" s="3"/>
      <c r="RPF229" s="3"/>
      <c r="RPG229" s="3"/>
      <c r="RPH229" s="3"/>
      <c r="RPI229" s="3"/>
      <c r="RPJ229" s="3"/>
      <c r="RPK229" s="3"/>
      <c r="RPL229" s="3"/>
      <c r="RPM229" s="3"/>
      <c r="RPN229" s="3"/>
      <c r="RPO229" s="3"/>
      <c r="RPP229" s="3"/>
      <c r="RPQ229" s="3"/>
      <c r="RPR229" s="3"/>
      <c r="RPS229" s="3"/>
      <c r="RPT229" s="3"/>
      <c r="RPU229" s="3"/>
      <c r="RPV229" s="3"/>
      <c r="RPW229" s="3"/>
      <c r="RPX229" s="3"/>
      <c r="RPY229" s="3"/>
      <c r="RPZ229" s="3"/>
      <c r="RQA229" s="3"/>
      <c r="RQB229" s="3"/>
      <c r="RQC229" s="3"/>
      <c r="RQD229" s="3"/>
      <c r="RQE229" s="3"/>
      <c r="RQF229" s="3"/>
      <c r="RQG229" s="3"/>
      <c r="RQH229" s="3"/>
      <c r="RQI229" s="3"/>
      <c r="RQJ229" s="3"/>
      <c r="RQK229" s="3"/>
      <c r="RQL229" s="3"/>
      <c r="RQM229" s="3"/>
      <c r="RQN229" s="3"/>
      <c r="RQO229" s="3"/>
      <c r="RQP229" s="3"/>
      <c r="RQQ229" s="3"/>
      <c r="RQR229" s="3"/>
      <c r="RQS229" s="3"/>
      <c r="RQT229" s="3"/>
      <c r="RQU229" s="3"/>
      <c r="RQV229" s="3"/>
      <c r="RQW229" s="3"/>
      <c r="RQX229" s="3"/>
      <c r="RQY229" s="3"/>
      <c r="RQZ229" s="3"/>
      <c r="RRA229" s="3"/>
      <c r="RRB229" s="3"/>
      <c r="RRC229" s="3"/>
      <c r="RRD229" s="3"/>
      <c r="RRE229" s="3"/>
      <c r="RRF229" s="3"/>
      <c r="RRG229" s="3"/>
      <c r="RRH229" s="3"/>
      <c r="RRI229" s="3"/>
      <c r="RRJ229" s="3"/>
      <c r="RRK229" s="3"/>
      <c r="RRL229" s="3"/>
      <c r="RRM229" s="3"/>
      <c r="RRN229" s="3"/>
      <c r="RRO229" s="3"/>
      <c r="RRP229" s="3"/>
      <c r="RRQ229" s="3"/>
      <c r="RRR229" s="3"/>
      <c r="RRS229" s="3"/>
      <c r="RRT229" s="3"/>
      <c r="RRU229" s="3"/>
      <c r="RRV229" s="3"/>
      <c r="RRW229" s="3"/>
      <c r="RRX229" s="3"/>
      <c r="RRY229" s="3"/>
      <c r="RRZ229" s="3"/>
      <c r="RSA229" s="3"/>
      <c r="RSB229" s="3"/>
      <c r="RSC229" s="3"/>
      <c r="RSD229" s="3"/>
      <c r="RSE229" s="3"/>
      <c r="RSF229" s="3"/>
      <c r="RSG229" s="3"/>
      <c r="RSH229" s="3"/>
      <c r="RSI229" s="3"/>
      <c r="RSJ229" s="3"/>
      <c r="RSK229" s="3"/>
      <c r="RSL229" s="3"/>
      <c r="RSM229" s="3"/>
      <c r="RSN229" s="3"/>
      <c r="RSO229" s="3"/>
      <c r="RSP229" s="3"/>
      <c r="RSQ229" s="3"/>
      <c r="RSR229" s="3"/>
      <c r="RSS229" s="3"/>
      <c r="RST229" s="3"/>
      <c r="RSU229" s="3"/>
      <c r="RSV229" s="3"/>
      <c r="RSW229" s="3"/>
      <c r="RSX229" s="3"/>
      <c r="RSY229" s="3"/>
      <c r="RSZ229" s="3"/>
      <c r="RTA229" s="3"/>
      <c r="RTB229" s="3"/>
      <c r="RTC229" s="3"/>
      <c r="RTD229" s="3"/>
      <c r="RTE229" s="3"/>
      <c r="RTF229" s="3"/>
      <c r="RTG229" s="3"/>
      <c r="RTH229" s="3"/>
      <c r="RTI229" s="3"/>
      <c r="RTJ229" s="3"/>
      <c r="RTK229" s="3"/>
      <c r="RTL229" s="3"/>
      <c r="RTM229" s="3"/>
      <c r="RTN229" s="3"/>
      <c r="RTO229" s="3"/>
      <c r="RTP229" s="3"/>
      <c r="RTQ229" s="3"/>
      <c r="RTR229" s="3"/>
      <c r="RTS229" s="3"/>
      <c r="RTT229" s="3"/>
      <c r="RTU229" s="3"/>
      <c r="RTV229" s="3"/>
      <c r="RTW229" s="3"/>
      <c r="RTX229" s="3"/>
      <c r="RTY229" s="3"/>
      <c r="RTZ229" s="3"/>
      <c r="RUA229" s="3"/>
      <c r="RUB229" s="3"/>
      <c r="RUC229" s="3"/>
      <c r="RUD229" s="3"/>
      <c r="RUE229" s="3"/>
      <c r="RUF229" s="3"/>
      <c r="RUG229" s="3"/>
      <c r="RUH229" s="3"/>
      <c r="RUI229" s="3"/>
      <c r="RUJ229" s="3"/>
      <c r="RUK229" s="3"/>
      <c r="RUL229" s="3"/>
      <c r="RUM229" s="3"/>
      <c r="RUN229" s="3"/>
      <c r="RUO229" s="3"/>
      <c r="RUP229" s="3"/>
      <c r="RUQ229" s="3"/>
      <c r="RUR229" s="3"/>
      <c r="RUS229" s="3"/>
      <c r="RUT229" s="3"/>
      <c r="RUU229" s="3"/>
      <c r="RUV229" s="3"/>
      <c r="RUW229" s="3"/>
      <c r="RUX229" s="3"/>
      <c r="RUY229" s="3"/>
      <c r="RUZ229" s="3"/>
      <c r="RVA229" s="3"/>
      <c r="RVB229" s="3"/>
      <c r="RVC229" s="3"/>
      <c r="RVD229" s="3"/>
      <c r="RVE229" s="3"/>
      <c r="RVF229" s="3"/>
      <c r="RVG229" s="3"/>
      <c r="RVH229" s="3"/>
      <c r="RVI229" s="3"/>
      <c r="RVJ229" s="3"/>
      <c r="RVK229" s="3"/>
      <c r="RVL229" s="3"/>
      <c r="RVM229" s="3"/>
      <c r="RVN229" s="3"/>
      <c r="RVO229" s="3"/>
      <c r="RVP229" s="3"/>
      <c r="RVQ229" s="3"/>
      <c r="RVR229" s="3"/>
      <c r="RVS229" s="3"/>
      <c r="RVT229" s="3"/>
      <c r="RVU229" s="3"/>
      <c r="RVV229" s="3"/>
      <c r="RVW229" s="3"/>
      <c r="RVX229" s="3"/>
      <c r="RVY229" s="3"/>
      <c r="RVZ229" s="3"/>
      <c r="RWA229" s="3"/>
      <c r="RWB229" s="3"/>
      <c r="RWC229" s="3"/>
      <c r="RWD229" s="3"/>
      <c r="RWE229" s="3"/>
      <c r="RWF229" s="3"/>
      <c r="RWG229" s="3"/>
      <c r="RWH229" s="3"/>
      <c r="RWI229" s="3"/>
      <c r="RWJ229" s="3"/>
      <c r="RWK229" s="3"/>
      <c r="RWL229" s="3"/>
      <c r="RWM229" s="3"/>
      <c r="RWN229" s="3"/>
      <c r="RWO229" s="3"/>
      <c r="RWP229" s="3"/>
      <c r="RWQ229" s="3"/>
      <c r="RWR229" s="3"/>
      <c r="RWS229" s="3"/>
      <c r="RWT229" s="3"/>
      <c r="RWU229" s="3"/>
      <c r="RWV229" s="3"/>
      <c r="RWW229" s="3"/>
      <c r="RWX229" s="3"/>
      <c r="RWY229" s="3"/>
      <c r="RWZ229" s="3"/>
      <c r="RXA229" s="3"/>
      <c r="RXB229" s="3"/>
      <c r="RXC229" s="3"/>
      <c r="RXD229" s="3"/>
      <c r="RXE229" s="3"/>
      <c r="RXF229" s="3"/>
      <c r="RXG229" s="3"/>
      <c r="RXH229" s="3"/>
      <c r="RXI229" s="3"/>
      <c r="RXJ229" s="3"/>
      <c r="RXK229" s="3"/>
      <c r="RXL229" s="3"/>
      <c r="RXM229" s="3"/>
      <c r="RXN229" s="3"/>
      <c r="RXO229" s="3"/>
      <c r="RXP229" s="3"/>
      <c r="RXQ229" s="3"/>
      <c r="RXR229" s="3"/>
      <c r="RXS229" s="3"/>
      <c r="RXT229" s="3"/>
      <c r="RXU229" s="3"/>
      <c r="RXV229" s="3"/>
      <c r="RXW229" s="3"/>
      <c r="RXX229" s="3"/>
      <c r="RXY229" s="3"/>
      <c r="RXZ229" s="3"/>
      <c r="RYA229" s="3"/>
      <c r="RYB229" s="3"/>
      <c r="RYC229" s="3"/>
      <c r="RYD229" s="3"/>
      <c r="RYE229" s="3"/>
      <c r="RYF229" s="3"/>
      <c r="RYG229" s="3"/>
      <c r="RYH229" s="3"/>
      <c r="RYI229" s="3"/>
      <c r="RYJ229" s="3"/>
      <c r="RYK229" s="3"/>
      <c r="RYL229" s="3"/>
      <c r="RYM229" s="3"/>
      <c r="RYN229" s="3"/>
      <c r="RYO229" s="3"/>
      <c r="RYP229" s="3"/>
      <c r="RYQ229" s="3"/>
      <c r="RYR229" s="3"/>
      <c r="RYS229" s="3"/>
      <c r="RYT229" s="3"/>
      <c r="RYU229" s="3"/>
      <c r="RYV229" s="3"/>
      <c r="RYW229" s="3"/>
      <c r="RYX229" s="3"/>
      <c r="RYY229" s="3"/>
      <c r="RYZ229" s="3"/>
      <c r="RZA229" s="3"/>
      <c r="RZB229" s="3"/>
      <c r="RZC229" s="3"/>
      <c r="RZD229" s="3"/>
      <c r="RZE229" s="3"/>
      <c r="RZF229" s="3"/>
      <c r="RZG229" s="3"/>
      <c r="RZH229" s="3"/>
      <c r="RZI229" s="3"/>
      <c r="RZJ229" s="3"/>
      <c r="RZK229" s="3"/>
      <c r="RZL229" s="3"/>
      <c r="RZM229" s="3"/>
      <c r="RZN229" s="3"/>
      <c r="RZO229" s="3"/>
      <c r="RZP229" s="3"/>
      <c r="RZQ229" s="3"/>
      <c r="RZR229" s="3"/>
      <c r="RZS229" s="3"/>
      <c r="RZT229" s="3"/>
      <c r="RZU229" s="3"/>
      <c r="RZV229" s="3"/>
      <c r="RZW229" s="3"/>
      <c r="RZX229" s="3"/>
      <c r="RZY229" s="3"/>
      <c r="RZZ229" s="3"/>
      <c r="SAA229" s="3"/>
      <c r="SAB229" s="3"/>
      <c r="SAC229" s="3"/>
      <c r="SAD229" s="3"/>
      <c r="SAE229" s="3"/>
      <c r="SAF229" s="3"/>
      <c r="SAG229" s="3"/>
      <c r="SAH229" s="3"/>
      <c r="SAI229" s="3"/>
      <c r="SAJ229" s="3"/>
      <c r="SAK229" s="3"/>
      <c r="SAL229" s="3"/>
      <c r="SAM229" s="3"/>
      <c r="SAN229" s="3"/>
      <c r="SAO229" s="3"/>
      <c r="SAP229" s="3"/>
      <c r="SAQ229" s="3"/>
      <c r="SAR229" s="3"/>
      <c r="SAS229" s="3"/>
      <c r="SAT229" s="3"/>
      <c r="SAU229" s="3"/>
      <c r="SAV229" s="3"/>
      <c r="SAW229" s="3"/>
      <c r="SAX229" s="3"/>
      <c r="SAY229" s="3"/>
      <c r="SAZ229" s="3"/>
      <c r="SBA229" s="3"/>
      <c r="SBB229" s="3"/>
      <c r="SBC229" s="3"/>
      <c r="SBD229" s="3"/>
      <c r="SBE229" s="3"/>
      <c r="SBF229" s="3"/>
      <c r="SBG229" s="3"/>
      <c r="SBH229" s="3"/>
      <c r="SBI229" s="3"/>
      <c r="SBJ229" s="3"/>
      <c r="SBK229" s="3"/>
      <c r="SBL229" s="3"/>
      <c r="SBM229" s="3"/>
      <c r="SBN229" s="3"/>
      <c r="SBO229" s="3"/>
      <c r="SBP229" s="3"/>
      <c r="SBQ229" s="3"/>
      <c r="SBR229" s="3"/>
      <c r="SBS229" s="3"/>
      <c r="SBT229" s="3"/>
      <c r="SBU229" s="3"/>
      <c r="SBV229" s="3"/>
      <c r="SBW229" s="3"/>
      <c r="SBX229" s="3"/>
      <c r="SBY229" s="3"/>
      <c r="SBZ229" s="3"/>
      <c r="SCA229" s="3"/>
      <c r="SCB229" s="3"/>
      <c r="SCC229" s="3"/>
      <c r="SCD229" s="3"/>
      <c r="SCE229" s="3"/>
      <c r="SCF229" s="3"/>
      <c r="SCG229" s="3"/>
      <c r="SCH229" s="3"/>
      <c r="SCI229" s="3"/>
      <c r="SCJ229" s="3"/>
      <c r="SCK229" s="3"/>
      <c r="SCL229" s="3"/>
      <c r="SCM229" s="3"/>
      <c r="SCN229" s="3"/>
      <c r="SCO229" s="3"/>
      <c r="SCP229" s="3"/>
      <c r="SCQ229" s="3"/>
      <c r="SCR229" s="3"/>
      <c r="SCS229" s="3"/>
      <c r="SCT229" s="3"/>
      <c r="SCU229" s="3"/>
      <c r="SCV229" s="3"/>
      <c r="SCW229" s="3"/>
      <c r="SCX229" s="3"/>
      <c r="SCY229" s="3"/>
      <c r="SCZ229" s="3"/>
      <c r="SDA229" s="3"/>
      <c r="SDB229" s="3"/>
      <c r="SDC229" s="3"/>
      <c r="SDD229" s="3"/>
      <c r="SDE229" s="3"/>
      <c r="SDF229" s="3"/>
      <c r="SDG229" s="3"/>
      <c r="SDH229" s="3"/>
      <c r="SDI229" s="3"/>
      <c r="SDJ229" s="3"/>
      <c r="SDK229" s="3"/>
      <c r="SDL229" s="3"/>
      <c r="SDM229" s="3"/>
      <c r="SDN229" s="3"/>
      <c r="SDO229" s="3"/>
      <c r="SDP229" s="3"/>
      <c r="SDQ229" s="3"/>
      <c r="SDR229" s="3"/>
      <c r="SDS229" s="3"/>
      <c r="SDT229" s="3"/>
      <c r="SDU229" s="3"/>
      <c r="SDV229" s="3"/>
      <c r="SDW229" s="3"/>
      <c r="SDX229" s="3"/>
      <c r="SDY229" s="3"/>
      <c r="SDZ229" s="3"/>
      <c r="SEA229" s="3"/>
      <c r="SEB229" s="3"/>
      <c r="SEC229" s="3"/>
      <c r="SED229" s="3"/>
      <c r="SEE229" s="3"/>
      <c r="SEF229" s="3"/>
      <c r="SEG229" s="3"/>
      <c r="SEH229" s="3"/>
      <c r="SEI229" s="3"/>
      <c r="SEJ229" s="3"/>
      <c r="SEK229" s="3"/>
      <c r="SEL229" s="3"/>
      <c r="SEM229" s="3"/>
      <c r="SEN229" s="3"/>
      <c r="SEO229" s="3"/>
      <c r="SEP229" s="3"/>
      <c r="SEQ229" s="3"/>
      <c r="SER229" s="3"/>
      <c r="SES229" s="3"/>
      <c r="SET229" s="3"/>
      <c r="SEU229" s="3"/>
      <c r="SEV229" s="3"/>
      <c r="SEW229" s="3"/>
      <c r="SEX229" s="3"/>
      <c r="SEY229" s="3"/>
      <c r="SEZ229" s="3"/>
      <c r="SFA229" s="3"/>
      <c r="SFB229" s="3"/>
      <c r="SFC229" s="3"/>
      <c r="SFD229" s="3"/>
      <c r="SFE229" s="3"/>
      <c r="SFF229" s="3"/>
      <c r="SFG229" s="3"/>
      <c r="SFH229" s="3"/>
      <c r="SFI229" s="3"/>
      <c r="SFJ229" s="3"/>
      <c r="SFK229" s="3"/>
      <c r="SFL229" s="3"/>
      <c r="SFM229" s="3"/>
      <c r="SFN229" s="3"/>
      <c r="SFO229" s="3"/>
      <c r="SFP229" s="3"/>
      <c r="SFQ229" s="3"/>
      <c r="SFR229" s="3"/>
      <c r="SFS229" s="3"/>
      <c r="SFT229" s="3"/>
      <c r="SFU229" s="3"/>
      <c r="SFV229" s="3"/>
      <c r="SFW229" s="3"/>
      <c r="SFX229" s="3"/>
      <c r="SFY229" s="3"/>
      <c r="SFZ229" s="3"/>
      <c r="SGA229" s="3"/>
      <c r="SGB229" s="3"/>
      <c r="SGC229" s="3"/>
      <c r="SGD229" s="3"/>
      <c r="SGE229" s="3"/>
      <c r="SGF229" s="3"/>
      <c r="SGG229" s="3"/>
      <c r="SGH229" s="3"/>
      <c r="SGI229" s="3"/>
      <c r="SGJ229" s="3"/>
      <c r="SGK229" s="3"/>
      <c r="SGL229" s="3"/>
      <c r="SGM229" s="3"/>
      <c r="SGN229" s="3"/>
      <c r="SGO229" s="3"/>
      <c r="SGP229" s="3"/>
      <c r="SGQ229" s="3"/>
      <c r="SGR229" s="3"/>
      <c r="SGS229" s="3"/>
      <c r="SGT229" s="3"/>
      <c r="SGU229" s="3"/>
      <c r="SGV229" s="3"/>
      <c r="SGW229" s="3"/>
      <c r="SGX229" s="3"/>
      <c r="SGY229" s="3"/>
      <c r="SGZ229" s="3"/>
      <c r="SHA229" s="3"/>
      <c r="SHB229" s="3"/>
      <c r="SHC229" s="3"/>
      <c r="SHD229" s="3"/>
      <c r="SHE229" s="3"/>
      <c r="SHF229" s="3"/>
      <c r="SHG229" s="3"/>
      <c r="SHH229" s="3"/>
      <c r="SHI229" s="3"/>
      <c r="SHJ229" s="3"/>
      <c r="SHK229" s="3"/>
      <c r="SHL229" s="3"/>
      <c r="SHM229" s="3"/>
      <c r="SHN229" s="3"/>
      <c r="SHO229" s="3"/>
      <c r="SHP229" s="3"/>
      <c r="SHQ229" s="3"/>
      <c r="SHR229" s="3"/>
      <c r="SHS229" s="3"/>
      <c r="SHT229" s="3"/>
      <c r="SHU229" s="3"/>
      <c r="SHV229" s="3"/>
      <c r="SHW229" s="3"/>
      <c r="SHX229" s="3"/>
      <c r="SHY229" s="3"/>
      <c r="SHZ229" s="3"/>
      <c r="SIA229" s="3"/>
      <c r="SIB229" s="3"/>
      <c r="SIC229" s="3"/>
      <c r="SID229" s="3"/>
      <c r="SIE229" s="3"/>
      <c r="SIF229" s="3"/>
      <c r="SIG229" s="3"/>
      <c r="SIH229" s="3"/>
      <c r="SII229" s="3"/>
      <c r="SIJ229" s="3"/>
      <c r="SIK229" s="3"/>
      <c r="SIL229" s="3"/>
      <c r="SIM229" s="3"/>
      <c r="SIN229" s="3"/>
      <c r="SIO229" s="3"/>
      <c r="SIP229" s="3"/>
      <c r="SIQ229" s="3"/>
      <c r="SIR229" s="3"/>
      <c r="SIS229" s="3"/>
      <c r="SIT229" s="3"/>
      <c r="SIU229" s="3"/>
      <c r="SIV229" s="3"/>
      <c r="SIW229" s="3"/>
      <c r="SIX229" s="3"/>
      <c r="SIY229" s="3"/>
      <c r="SIZ229" s="3"/>
      <c r="SJA229" s="3"/>
      <c r="SJB229" s="3"/>
      <c r="SJC229" s="3"/>
      <c r="SJD229" s="3"/>
      <c r="SJE229" s="3"/>
      <c r="SJF229" s="3"/>
      <c r="SJG229" s="3"/>
      <c r="SJH229" s="3"/>
      <c r="SJI229" s="3"/>
      <c r="SJJ229" s="3"/>
      <c r="SJK229" s="3"/>
      <c r="SJL229" s="3"/>
      <c r="SJM229" s="3"/>
      <c r="SJN229" s="3"/>
      <c r="SJO229" s="3"/>
      <c r="SJP229" s="3"/>
      <c r="SJQ229" s="3"/>
      <c r="SJR229" s="3"/>
      <c r="SJS229" s="3"/>
      <c r="SJT229" s="3"/>
      <c r="SJU229" s="3"/>
      <c r="SJV229" s="3"/>
      <c r="SJW229" s="3"/>
      <c r="SJX229" s="3"/>
      <c r="SJY229" s="3"/>
      <c r="SJZ229" s="3"/>
      <c r="SKA229" s="3"/>
      <c r="SKB229" s="3"/>
      <c r="SKC229" s="3"/>
      <c r="SKD229" s="3"/>
      <c r="SKE229" s="3"/>
      <c r="SKF229" s="3"/>
      <c r="SKG229" s="3"/>
      <c r="SKH229" s="3"/>
      <c r="SKI229" s="3"/>
      <c r="SKJ229" s="3"/>
      <c r="SKK229" s="3"/>
      <c r="SKL229" s="3"/>
      <c r="SKM229" s="3"/>
      <c r="SKN229" s="3"/>
      <c r="SKO229" s="3"/>
      <c r="SKP229" s="3"/>
      <c r="SKQ229" s="3"/>
      <c r="SKR229" s="3"/>
      <c r="SKS229" s="3"/>
      <c r="SKT229" s="3"/>
      <c r="SKU229" s="3"/>
      <c r="SKV229" s="3"/>
      <c r="SKW229" s="3"/>
      <c r="SKX229" s="3"/>
      <c r="SKY229" s="3"/>
      <c r="SKZ229" s="3"/>
      <c r="SLA229" s="3"/>
      <c r="SLB229" s="3"/>
      <c r="SLC229" s="3"/>
      <c r="SLD229" s="3"/>
      <c r="SLE229" s="3"/>
      <c r="SLF229" s="3"/>
      <c r="SLG229" s="3"/>
      <c r="SLH229" s="3"/>
      <c r="SLI229" s="3"/>
      <c r="SLJ229" s="3"/>
      <c r="SLK229" s="3"/>
      <c r="SLL229" s="3"/>
      <c r="SLM229" s="3"/>
      <c r="SLN229" s="3"/>
      <c r="SLO229" s="3"/>
      <c r="SLP229" s="3"/>
      <c r="SLQ229" s="3"/>
      <c r="SLR229" s="3"/>
      <c r="SLS229" s="3"/>
      <c r="SLT229" s="3"/>
      <c r="SLU229" s="3"/>
      <c r="SLV229" s="3"/>
      <c r="SLW229" s="3"/>
      <c r="SLX229" s="3"/>
      <c r="SLY229" s="3"/>
      <c r="SLZ229" s="3"/>
      <c r="SMA229" s="3"/>
      <c r="SMB229" s="3"/>
      <c r="SMC229" s="3"/>
      <c r="SMD229" s="3"/>
      <c r="SME229" s="3"/>
      <c r="SMF229" s="3"/>
      <c r="SMG229" s="3"/>
      <c r="SMH229" s="3"/>
      <c r="SMI229" s="3"/>
      <c r="SMJ229" s="3"/>
      <c r="SMK229" s="3"/>
      <c r="SML229" s="3"/>
      <c r="SMM229" s="3"/>
      <c r="SMN229" s="3"/>
      <c r="SMO229" s="3"/>
      <c r="SMP229" s="3"/>
      <c r="SMQ229" s="3"/>
      <c r="SMR229" s="3"/>
      <c r="SMS229" s="3"/>
      <c r="SMT229" s="3"/>
      <c r="SMU229" s="3"/>
      <c r="SMV229" s="3"/>
      <c r="SMW229" s="3"/>
      <c r="SMX229" s="3"/>
      <c r="SMY229" s="3"/>
      <c r="SMZ229" s="3"/>
      <c r="SNA229" s="3"/>
      <c r="SNB229" s="3"/>
      <c r="SNC229" s="3"/>
      <c r="SND229" s="3"/>
      <c r="SNE229" s="3"/>
      <c r="SNF229" s="3"/>
      <c r="SNG229" s="3"/>
      <c r="SNH229" s="3"/>
      <c r="SNI229" s="3"/>
      <c r="SNJ229" s="3"/>
      <c r="SNK229" s="3"/>
      <c r="SNL229" s="3"/>
      <c r="SNM229" s="3"/>
      <c r="SNN229" s="3"/>
      <c r="SNO229" s="3"/>
      <c r="SNP229" s="3"/>
      <c r="SNQ229" s="3"/>
      <c r="SNR229" s="3"/>
      <c r="SNS229" s="3"/>
      <c r="SNT229" s="3"/>
      <c r="SNU229" s="3"/>
      <c r="SNV229" s="3"/>
      <c r="SNW229" s="3"/>
      <c r="SNX229" s="3"/>
      <c r="SNY229" s="3"/>
      <c r="SNZ229" s="3"/>
      <c r="SOA229" s="3"/>
      <c r="SOB229" s="3"/>
      <c r="SOC229" s="3"/>
      <c r="SOD229" s="3"/>
      <c r="SOE229" s="3"/>
      <c r="SOF229" s="3"/>
      <c r="SOG229" s="3"/>
      <c r="SOH229" s="3"/>
      <c r="SOI229" s="3"/>
      <c r="SOJ229" s="3"/>
      <c r="SOK229" s="3"/>
      <c r="SOL229" s="3"/>
      <c r="SOM229" s="3"/>
      <c r="SON229" s="3"/>
      <c r="SOO229" s="3"/>
      <c r="SOP229" s="3"/>
      <c r="SOQ229" s="3"/>
      <c r="SOR229" s="3"/>
      <c r="SOS229" s="3"/>
      <c r="SOT229" s="3"/>
      <c r="SOU229" s="3"/>
      <c r="SOV229" s="3"/>
      <c r="SOW229" s="3"/>
      <c r="SOX229" s="3"/>
      <c r="SOY229" s="3"/>
      <c r="SOZ229" s="3"/>
      <c r="SPA229" s="3"/>
      <c r="SPB229" s="3"/>
      <c r="SPC229" s="3"/>
      <c r="SPD229" s="3"/>
      <c r="SPE229" s="3"/>
      <c r="SPF229" s="3"/>
      <c r="SPG229" s="3"/>
      <c r="SPH229" s="3"/>
      <c r="SPI229" s="3"/>
      <c r="SPJ229" s="3"/>
      <c r="SPK229" s="3"/>
      <c r="SPL229" s="3"/>
      <c r="SPM229" s="3"/>
      <c r="SPN229" s="3"/>
      <c r="SPO229" s="3"/>
      <c r="SPP229" s="3"/>
      <c r="SPQ229" s="3"/>
      <c r="SPR229" s="3"/>
      <c r="SPS229" s="3"/>
      <c r="SPT229" s="3"/>
      <c r="SPU229" s="3"/>
      <c r="SPV229" s="3"/>
      <c r="SPW229" s="3"/>
      <c r="SPX229" s="3"/>
      <c r="SPY229" s="3"/>
      <c r="SPZ229" s="3"/>
      <c r="SQA229" s="3"/>
      <c r="SQB229" s="3"/>
      <c r="SQC229" s="3"/>
      <c r="SQD229" s="3"/>
      <c r="SQE229" s="3"/>
      <c r="SQF229" s="3"/>
      <c r="SQG229" s="3"/>
      <c r="SQH229" s="3"/>
      <c r="SQI229" s="3"/>
      <c r="SQJ229" s="3"/>
      <c r="SQK229" s="3"/>
      <c r="SQL229" s="3"/>
      <c r="SQM229" s="3"/>
      <c r="SQN229" s="3"/>
      <c r="SQO229" s="3"/>
      <c r="SQP229" s="3"/>
      <c r="SQQ229" s="3"/>
      <c r="SQR229" s="3"/>
      <c r="SQS229" s="3"/>
      <c r="SQT229" s="3"/>
      <c r="SQU229" s="3"/>
      <c r="SQV229" s="3"/>
      <c r="SQW229" s="3"/>
      <c r="SQX229" s="3"/>
      <c r="SQY229" s="3"/>
      <c r="SQZ229" s="3"/>
      <c r="SRA229" s="3"/>
      <c r="SRB229" s="3"/>
      <c r="SRC229" s="3"/>
      <c r="SRD229" s="3"/>
      <c r="SRE229" s="3"/>
      <c r="SRF229" s="3"/>
      <c r="SRG229" s="3"/>
      <c r="SRH229" s="3"/>
      <c r="SRI229" s="3"/>
      <c r="SRJ229" s="3"/>
      <c r="SRK229" s="3"/>
      <c r="SRL229" s="3"/>
      <c r="SRM229" s="3"/>
      <c r="SRN229" s="3"/>
      <c r="SRO229" s="3"/>
      <c r="SRP229" s="3"/>
      <c r="SRQ229" s="3"/>
      <c r="SRR229" s="3"/>
      <c r="SRS229" s="3"/>
      <c r="SRT229" s="3"/>
      <c r="SRU229" s="3"/>
      <c r="SRV229" s="3"/>
      <c r="SRW229" s="3"/>
      <c r="SRX229" s="3"/>
      <c r="SRY229" s="3"/>
      <c r="SRZ229" s="3"/>
      <c r="SSA229" s="3"/>
      <c r="SSB229" s="3"/>
      <c r="SSC229" s="3"/>
      <c r="SSD229" s="3"/>
      <c r="SSE229" s="3"/>
      <c r="SSF229" s="3"/>
      <c r="SSG229" s="3"/>
      <c r="SSH229" s="3"/>
      <c r="SSI229" s="3"/>
      <c r="SSJ229" s="3"/>
      <c r="SSK229" s="3"/>
      <c r="SSL229" s="3"/>
      <c r="SSM229" s="3"/>
      <c r="SSN229" s="3"/>
      <c r="SSO229" s="3"/>
      <c r="SSP229" s="3"/>
      <c r="SSQ229" s="3"/>
      <c r="SSR229" s="3"/>
      <c r="SSS229" s="3"/>
      <c r="SST229" s="3"/>
      <c r="SSU229" s="3"/>
      <c r="SSV229" s="3"/>
      <c r="SSW229" s="3"/>
      <c r="SSX229" s="3"/>
      <c r="SSY229" s="3"/>
      <c r="SSZ229" s="3"/>
      <c r="STA229" s="3"/>
      <c r="STB229" s="3"/>
      <c r="STC229" s="3"/>
      <c r="STD229" s="3"/>
      <c r="STE229" s="3"/>
      <c r="STF229" s="3"/>
      <c r="STG229" s="3"/>
      <c r="STH229" s="3"/>
      <c r="STI229" s="3"/>
      <c r="STJ229" s="3"/>
      <c r="STK229" s="3"/>
      <c r="STL229" s="3"/>
      <c r="STM229" s="3"/>
      <c r="STN229" s="3"/>
      <c r="STO229" s="3"/>
      <c r="STP229" s="3"/>
      <c r="STQ229" s="3"/>
      <c r="STR229" s="3"/>
      <c r="STS229" s="3"/>
      <c r="STT229" s="3"/>
      <c r="STU229" s="3"/>
      <c r="STV229" s="3"/>
      <c r="STW229" s="3"/>
      <c r="STX229" s="3"/>
      <c r="STY229" s="3"/>
      <c r="STZ229" s="3"/>
      <c r="SUA229" s="3"/>
      <c r="SUB229" s="3"/>
      <c r="SUC229" s="3"/>
      <c r="SUD229" s="3"/>
      <c r="SUE229" s="3"/>
      <c r="SUF229" s="3"/>
      <c r="SUG229" s="3"/>
      <c r="SUH229" s="3"/>
      <c r="SUI229" s="3"/>
      <c r="SUJ229" s="3"/>
      <c r="SUK229" s="3"/>
      <c r="SUL229" s="3"/>
      <c r="SUM229" s="3"/>
      <c r="SUN229" s="3"/>
      <c r="SUO229" s="3"/>
      <c r="SUP229" s="3"/>
      <c r="SUQ229" s="3"/>
      <c r="SUR229" s="3"/>
      <c r="SUS229" s="3"/>
      <c r="SUT229" s="3"/>
      <c r="SUU229" s="3"/>
      <c r="SUV229" s="3"/>
      <c r="SUW229" s="3"/>
      <c r="SUX229" s="3"/>
      <c r="SUY229" s="3"/>
      <c r="SUZ229" s="3"/>
      <c r="SVA229" s="3"/>
      <c r="SVB229" s="3"/>
      <c r="SVC229" s="3"/>
      <c r="SVD229" s="3"/>
      <c r="SVE229" s="3"/>
      <c r="SVF229" s="3"/>
      <c r="SVG229" s="3"/>
      <c r="SVH229" s="3"/>
      <c r="SVI229" s="3"/>
      <c r="SVJ229" s="3"/>
      <c r="SVK229" s="3"/>
      <c r="SVL229" s="3"/>
      <c r="SVM229" s="3"/>
      <c r="SVN229" s="3"/>
      <c r="SVO229" s="3"/>
      <c r="SVP229" s="3"/>
      <c r="SVQ229" s="3"/>
      <c r="SVR229" s="3"/>
      <c r="SVS229" s="3"/>
      <c r="SVT229" s="3"/>
      <c r="SVU229" s="3"/>
      <c r="SVV229" s="3"/>
      <c r="SVW229" s="3"/>
      <c r="SVX229" s="3"/>
      <c r="SVY229" s="3"/>
      <c r="SVZ229" s="3"/>
      <c r="SWA229" s="3"/>
      <c r="SWB229" s="3"/>
      <c r="SWC229" s="3"/>
      <c r="SWD229" s="3"/>
      <c r="SWE229" s="3"/>
      <c r="SWF229" s="3"/>
      <c r="SWG229" s="3"/>
      <c r="SWH229" s="3"/>
      <c r="SWI229" s="3"/>
      <c r="SWJ229" s="3"/>
      <c r="SWK229" s="3"/>
      <c r="SWL229" s="3"/>
      <c r="SWM229" s="3"/>
      <c r="SWN229" s="3"/>
      <c r="SWO229" s="3"/>
      <c r="SWP229" s="3"/>
      <c r="SWQ229" s="3"/>
      <c r="SWR229" s="3"/>
      <c r="SWS229" s="3"/>
      <c r="SWT229" s="3"/>
      <c r="SWU229" s="3"/>
      <c r="SWV229" s="3"/>
      <c r="SWW229" s="3"/>
      <c r="SWX229" s="3"/>
      <c r="SWY229" s="3"/>
      <c r="SWZ229" s="3"/>
      <c r="SXA229" s="3"/>
      <c r="SXB229" s="3"/>
      <c r="SXC229" s="3"/>
      <c r="SXD229" s="3"/>
      <c r="SXE229" s="3"/>
      <c r="SXF229" s="3"/>
      <c r="SXG229" s="3"/>
      <c r="SXH229" s="3"/>
      <c r="SXI229" s="3"/>
      <c r="SXJ229" s="3"/>
      <c r="SXK229" s="3"/>
      <c r="SXL229" s="3"/>
      <c r="SXM229" s="3"/>
      <c r="SXN229" s="3"/>
      <c r="SXO229" s="3"/>
      <c r="SXP229" s="3"/>
      <c r="SXQ229" s="3"/>
      <c r="SXR229" s="3"/>
      <c r="SXS229" s="3"/>
      <c r="SXT229" s="3"/>
      <c r="SXU229" s="3"/>
      <c r="SXV229" s="3"/>
      <c r="SXW229" s="3"/>
      <c r="SXX229" s="3"/>
      <c r="SXY229" s="3"/>
      <c r="SXZ229" s="3"/>
      <c r="SYA229" s="3"/>
      <c r="SYB229" s="3"/>
      <c r="SYC229" s="3"/>
      <c r="SYD229" s="3"/>
      <c r="SYE229" s="3"/>
      <c r="SYF229" s="3"/>
      <c r="SYG229" s="3"/>
      <c r="SYH229" s="3"/>
      <c r="SYI229" s="3"/>
      <c r="SYJ229" s="3"/>
      <c r="SYK229" s="3"/>
      <c r="SYL229" s="3"/>
      <c r="SYM229" s="3"/>
      <c r="SYN229" s="3"/>
      <c r="SYO229" s="3"/>
      <c r="SYP229" s="3"/>
      <c r="SYQ229" s="3"/>
      <c r="SYR229" s="3"/>
      <c r="SYS229" s="3"/>
      <c r="SYT229" s="3"/>
      <c r="SYU229" s="3"/>
      <c r="SYV229" s="3"/>
      <c r="SYW229" s="3"/>
      <c r="SYX229" s="3"/>
      <c r="SYY229" s="3"/>
      <c r="SYZ229" s="3"/>
      <c r="SZA229" s="3"/>
      <c r="SZB229" s="3"/>
      <c r="SZC229" s="3"/>
      <c r="SZD229" s="3"/>
      <c r="SZE229" s="3"/>
      <c r="SZF229" s="3"/>
      <c r="SZG229" s="3"/>
      <c r="SZH229" s="3"/>
      <c r="SZI229" s="3"/>
      <c r="SZJ229" s="3"/>
      <c r="SZK229" s="3"/>
      <c r="SZL229" s="3"/>
      <c r="SZM229" s="3"/>
      <c r="SZN229" s="3"/>
      <c r="SZO229" s="3"/>
      <c r="SZP229" s="3"/>
      <c r="SZQ229" s="3"/>
      <c r="SZR229" s="3"/>
      <c r="SZS229" s="3"/>
      <c r="SZT229" s="3"/>
      <c r="SZU229" s="3"/>
      <c r="SZV229" s="3"/>
      <c r="SZW229" s="3"/>
      <c r="SZX229" s="3"/>
      <c r="SZY229" s="3"/>
      <c r="SZZ229" s="3"/>
      <c r="TAA229" s="3"/>
      <c r="TAB229" s="3"/>
      <c r="TAC229" s="3"/>
      <c r="TAD229" s="3"/>
      <c r="TAE229" s="3"/>
      <c r="TAF229" s="3"/>
      <c r="TAG229" s="3"/>
      <c r="TAH229" s="3"/>
      <c r="TAI229" s="3"/>
      <c r="TAJ229" s="3"/>
      <c r="TAK229" s="3"/>
      <c r="TAL229" s="3"/>
      <c r="TAM229" s="3"/>
      <c r="TAN229" s="3"/>
      <c r="TAO229" s="3"/>
      <c r="TAP229" s="3"/>
      <c r="TAQ229" s="3"/>
      <c r="TAR229" s="3"/>
      <c r="TAS229" s="3"/>
      <c r="TAT229" s="3"/>
      <c r="TAU229" s="3"/>
      <c r="TAV229" s="3"/>
      <c r="TAW229" s="3"/>
      <c r="TAX229" s="3"/>
      <c r="TAY229" s="3"/>
      <c r="TAZ229" s="3"/>
      <c r="TBA229" s="3"/>
      <c r="TBB229" s="3"/>
      <c r="TBC229" s="3"/>
      <c r="TBD229" s="3"/>
      <c r="TBE229" s="3"/>
      <c r="TBF229" s="3"/>
      <c r="TBG229" s="3"/>
      <c r="TBH229" s="3"/>
      <c r="TBI229" s="3"/>
      <c r="TBJ229" s="3"/>
      <c r="TBK229" s="3"/>
      <c r="TBL229" s="3"/>
      <c r="TBM229" s="3"/>
      <c r="TBN229" s="3"/>
      <c r="TBO229" s="3"/>
      <c r="TBP229" s="3"/>
      <c r="TBQ229" s="3"/>
      <c r="TBR229" s="3"/>
      <c r="TBS229" s="3"/>
      <c r="TBT229" s="3"/>
      <c r="TBU229" s="3"/>
      <c r="TBV229" s="3"/>
      <c r="TBW229" s="3"/>
      <c r="TBX229" s="3"/>
      <c r="TBY229" s="3"/>
      <c r="TBZ229" s="3"/>
      <c r="TCA229" s="3"/>
      <c r="TCB229" s="3"/>
      <c r="TCC229" s="3"/>
      <c r="TCD229" s="3"/>
      <c r="TCE229" s="3"/>
      <c r="TCF229" s="3"/>
      <c r="TCG229" s="3"/>
      <c r="TCH229" s="3"/>
      <c r="TCI229" s="3"/>
      <c r="TCJ229" s="3"/>
      <c r="TCK229" s="3"/>
      <c r="TCL229" s="3"/>
      <c r="TCM229" s="3"/>
      <c r="TCN229" s="3"/>
      <c r="TCO229" s="3"/>
      <c r="TCP229" s="3"/>
      <c r="TCQ229" s="3"/>
      <c r="TCR229" s="3"/>
      <c r="TCS229" s="3"/>
      <c r="TCT229" s="3"/>
      <c r="TCU229" s="3"/>
      <c r="TCV229" s="3"/>
      <c r="TCW229" s="3"/>
      <c r="TCX229" s="3"/>
      <c r="TCY229" s="3"/>
      <c r="TCZ229" s="3"/>
      <c r="TDA229" s="3"/>
      <c r="TDB229" s="3"/>
      <c r="TDC229" s="3"/>
      <c r="TDD229" s="3"/>
      <c r="TDE229" s="3"/>
      <c r="TDF229" s="3"/>
      <c r="TDG229" s="3"/>
      <c r="TDH229" s="3"/>
      <c r="TDI229" s="3"/>
      <c r="TDJ229" s="3"/>
      <c r="TDK229" s="3"/>
      <c r="TDL229" s="3"/>
      <c r="TDM229" s="3"/>
      <c r="TDN229" s="3"/>
      <c r="TDO229" s="3"/>
      <c r="TDP229" s="3"/>
      <c r="TDQ229" s="3"/>
      <c r="TDR229" s="3"/>
      <c r="TDS229" s="3"/>
      <c r="TDT229" s="3"/>
      <c r="TDU229" s="3"/>
      <c r="TDV229" s="3"/>
      <c r="TDW229" s="3"/>
      <c r="TDX229" s="3"/>
      <c r="TDY229" s="3"/>
      <c r="TDZ229" s="3"/>
      <c r="TEA229" s="3"/>
      <c r="TEB229" s="3"/>
      <c r="TEC229" s="3"/>
      <c r="TED229" s="3"/>
      <c r="TEE229" s="3"/>
      <c r="TEF229" s="3"/>
      <c r="TEG229" s="3"/>
      <c r="TEH229" s="3"/>
      <c r="TEI229" s="3"/>
      <c r="TEJ229" s="3"/>
      <c r="TEK229" s="3"/>
      <c r="TEL229" s="3"/>
      <c r="TEM229" s="3"/>
      <c r="TEN229" s="3"/>
      <c r="TEO229" s="3"/>
      <c r="TEP229" s="3"/>
      <c r="TEQ229" s="3"/>
      <c r="TER229" s="3"/>
      <c r="TES229" s="3"/>
      <c r="TET229" s="3"/>
      <c r="TEU229" s="3"/>
      <c r="TEV229" s="3"/>
      <c r="TEW229" s="3"/>
      <c r="TEX229" s="3"/>
      <c r="TEY229" s="3"/>
      <c r="TEZ229" s="3"/>
      <c r="TFA229" s="3"/>
      <c r="TFB229" s="3"/>
      <c r="TFC229" s="3"/>
      <c r="TFD229" s="3"/>
      <c r="TFE229" s="3"/>
      <c r="TFF229" s="3"/>
      <c r="TFG229" s="3"/>
      <c r="TFH229" s="3"/>
      <c r="TFI229" s="3"/>
      <c r="TFJ229" s="3"/>
      <c r="TFK229" s="3"/>
      <c r="TFL229" s="3"/>
      <c r="TFM229" s="3"/>
      <c r="TFN229" s="3"/>
      <c r="TFO229" s="3"/>
      <c r="TFP229" s="3"/>
      <c r="TFQ229" s="3"/>
      <c r="TFR229" s="3"/>
      <c r="TFS229" s="3"/>
      <c r="TFT229" s="3"/>
      <c r="TFU229" s="3"/>
      <c r="TFV229" s="3"/>
      <c r="TFW229" s="3"/>
      <c r="TFX229" s="3"/>
      <c r="TFY229" s="3"/>
      <c r="TFZ229" s="3"/>
      <c r="TGA229" s="3"/>
      <c r="TGB229" s="3"/>
      <c r="TGC229" s="3"/>
      <c r="TGD229" s="3"/>
      <c r="TGE229" s="3"/>
      <c r="TGF229" s="3"/>
      <c r="TGG229" s="3"/>
      <c r="TGH229" s="3"/>
      <c r="TGI229" s="3"/>
      <c r="TGJ229" s="3"/>
      <c r="TGK229" s="3"/>
      <c r="TGL229" s="3"/>
      <c r="TGM229" s="3"/>
      <c r="TGN229" s="3"/>
      <c r="TGO229" s="3"/>
      <c r="TGP229" s="3"/>
      <c r="TGQ229" s="3"/>
      <c r="TGR229" s="3"/>
      <c r="TGS229" s="3"/>
      <c r="TGT229" s="3"/>
      <c r="TGU229" s="3"/>
      <c r="TGV229" s="3"/>
      <c r="TGW229" s="3"/>
      <c r="TGX229" s="3"/>
      <c r="TGY229" s="3"/>
      <c r="TGZ229" s="3"/>
      <c r="THA229" s="3"/>
      <c r="THB229" s="3"/>
      <c r="THC229" s="3"/>
      <c r="THD229" s="3"/>
      <c r="THE229" s="3"/>
      <c r="THF229" s="3"/>
      <c r="THG229" s="3"/>
      <c r="THH229" s="3"/>
      <c r="THI229" s="3"/>
      <c r="THJ229" s="3"/>
      <c r="THK229" s="3"/>
      <c r="THL229" s="3"/>
      <c r="THM229" s="3"/>
      <c r="THN229" s="3"/>
      <c r="THO229" s="3"/>
      <c r="THP229" s="3"/>
      <c r="THQ229" s="3"/>
      <c r="THR229" s="3"/>
      <c r="THS229" s="3"/>
      <c r="THT229" s="3"/>
      <c r="THU229" s="3"/>
      <c r="THV229" s="3"/>
      <c r="THW229" s="3"/>
      <c r="THX229" s="3"/>
      <c r="THY229" s="3"/>
      <c r="THZ229" s="3"/>
      <c r="TIA229" s="3"/>
      <c r="TIB229" s="3"/>
      <c r="TIC229" s="3"/>
      <c r="TID229" s="3"/>
      <c r="TIE229" s="3"/>
      <c r="TIF229" s="3"/>
      <c r="TIG229" s="3"/>
      <c r="TIH229" s="3"/>
      <c r="TII229" s="3"/>
      <c r="TIJ229" s="3"/>
      <c r="TIK229" s="3"/>
      <c r="TIL229" s="3"/>
      <c r="TIM229" s="3"/>
      <c r="TIN229" s="3"/>
      <c r="TIO229" s="3"/>
      <c r="TIP229" s="3"/>
      <c r="TIQ229" s="3"/>
      <c r="TIR229" s="3"/>
      <c r="TIS229" s="3"/>
      <c r="TIT229" s="3"/>
      <c r="TIU229" s="3"/>
      <c r="TIV229" s="3"/>
      <c r="TIW229" s="3"/>
      <c r="TIX229" s="3"/>
      <c r="TIY229" s="3"/>
      <c r="TIZ229" s="3"/>
      <c r="TJA229" s="3"/>
      <c r="TJB229" s="3"/>
      <c r="TJC229" s="3"/>
      <c r="TJD229" s="3"/>
      <c r="TJE229" s="3"/>
      <c r="TJF229" s="3"/>
      <c r="TJG229" s="3"/>
      <c r="TJH229" s="3"/>
      <c r="TJI229" s="3"/>
      <c r="TJJ229" s="3"/>
      <c r="TJK229" s="3"/>
      <c r="TJL229" s="3"/>
      <c r="TJM229" s="3"/>
      <c r="TJN229" s="3"/>
      <c r="TJO229" s="3"/>
      <c r="TJP229" s="3"/>
      <c r="TJQ229" s="3"/>
      <c r="TJR229" s="3"/>
      <c r="TJS229" s="3"/>
      <c r="TJT229" s="3"/>
      <c r="TJU229" s="3"/>
      <c r="TJV229" s="3"/>
      <c r="TJW229" s="3"/>
      <c r="TJX229" s="3"/>
      <c r="TJY229" s="3"/>
      <c r="TJZ229" s="3"/>
      <c r="TKA229" s="3"/>
      <c r="TKB229" s="3"/>
      <c r="TKC229" s="3"/>
      <c r="TKD229" s="3"/>
      <c r="TKE229" s="3"/>
      <c r="TKF229" s="3"/>
      <c r="TKG229" s="3"/>
      <c r="TKH229" s="3"/>
      <c r="TKI229" s="3"/>
      <c r="TKJ229" s="3"/>
      <c r="TKK229" s="3"/>
      <c r="TKL229" s="3"/>
      <c r="TKM229" s="3"/>
      <c r="TKN229" s="3"/>
      <c r="TKO229" s="3"/>
      <c r="TKP229" s="3"/>
      <c r="TKQ229" s="3"/>
      <c r="TKR229" s="3"/>
      <c r="TKS229" s="3"/>
      <c r="TKT229" s="3"/>
      <c r="TKU229" s="3"/>
      <c r="TKV229" s="3"/>
      <c r="TKW229" s="3"/>
      <c r="TKX229" s="3"/>
      <c r="TKY229" s="3"/>
      <c r="TKZ229" s="3"/>
      <c r="TLA229" s="3"/>
      <c r="TLB229" s="3"/>
      <c r="TLC229" s="3"/>
      <c r="TLD229" s="3"/>
      <c r="TLE229" s="3"/>
      <c r="TLF229" s="3"/>
      <c r="TLG229" s="3"/>
      <c r="TLH229" s="3"/>
      <c r="TLI229" s="3"/>
      <c r="TLJ229" s="3"/>
      <c r="TLK229" s="3"/>
      <c r="TLL229" s="3"/>
      <c r="TLM229" s="3"/>
      <c r="TLN229" s="3"/>
      <c r="TLO229" s="3"/>
      <c r="TLP229" s="3"/>
      <c r="TLQ229" s="3"/>
      <c r="TLR229" s="3"/>
      <c r="TLS229" s="3"/>
      <c r="TLT229" s="3"/>
      <c r="TLU229" s="3"/>
      <c r="TLV229" s="3"/>
      <c r="TLW229" s="3"/>
      <c r="TLX229" s="3"/>
      <c r="TLY229" s="3"/>
      <c r="TLZ229" s="3"/>
      <c r="TMA229" s="3"/>
      <c r="TMB229" s="3"/>
      <c r="TMC229" s="3"/>
      <c r="TMD229" s="3"/>
      <c r="TME229" s="3"/>
      <c r="TMF229" s="3"/>
      <c r="TMG229" s="3"/>
      <c r="TMH229" s="3"/>
      <c r="TMI229" s="3"/>
      <c r="TMJ229" s="3"/>
      <c r="TMK229" s="3"/>
      <c r="TML229" s="3"/>
      <c r="TMM229" s="3"/>
      <c r="TMN229" s="3"/>
      <c r="TMO229" s="3"/>
      <c r="TMP229" s="3"/>
      <c r="TMQ229" s="3"/>
      <c r="TMR229" s="3"/>
      <c r="TMS229" s="3"/>
      <c r="TMT229" s="3"/>
      <c r="TMU229" s="3"/>
      <c r="TMV229" s="3"/>
      <c r="TMW229" s="3"/>
      <c r="TMX229" s="3"/>
      <c r="TMY229" s="3"/>
      <c r="TMZ229" s="3"/>
      <c r="TNA229" s="3"/>
      <c r="TNB229" s="3"/>
      <c r="TNC229" s="3"/>
      <c r="TND229" s="3"/>
      <c r="TNE229" s="3"/>
      <c r="TNF229" s="3"/>
      <c r="TNG229" s="3"/>
      <c r="TNH229" s="3"/>
      <c r="TNI229" s="3"/>
      <c r="TNJ229" s="3"/>
      <c r="TNK229" s="3"/>
      <c r="TNL229" s="3"/>
      <c r="TNM229" s="3"/>
      <c r="TNN229" s="3"/>
      <c r="TNO229" s="3"/>
      <c r="TNP229" s="3"/>
      <c r="TNQ229" s="3"/>
      <c r="TNR229" s="3"/>
      <c r="TNS229" s="3"/>
      <c r="TNT229" s="3"/>
      <c r="TNU229" s="3"/>
      <c r="TNV229" s="3"/>
      <c r="TNW229" s="3"/>
      <c r="TNX229" s="3"/>
      <c r="TNY229" s="3"/>
      <c r="TNZ229" s="3"/>
      <c r="TOA229" s="3"/>
      <c r="TOB229" s="3"/>
      <c r="TOC229" s="3"/>
      <c r="TOD229" s="3"/>
      <c r="TOE229" s="3"/>
      <c r="TOF229" s="3"/>
      <c r="TOG229" s="3"/>
      <c r="TOH229" s="3"/>
      <c r="TOI229" s="3"/>
      <c r="TOJ229" s="3"/>
      <c r="TOK229" s="3"/>
      <c r="TOL229" s="3"/>
      <c r="TOM229" s="3"/>
      <c r="TON229" s="3"/>
      <c r="TOO229" s="3"/>
      <c r="TOP229" s="3"/>
      <c r="TOQ229" s="3"/>
      <c r="TOR229" s="3"/>
      <c r="TOS229" s="3"/>
      <c r="TOT229" s="3"/>
      <c r="TOU229" s="3"/>
      <c r="TOV229" s="3"/>
      <c r="TOW229" s="3"/>
      <c r="TOX229" s="3"/>
      <c r="TOY229" s="3"/>
      <c r="TOZ229" s="3"/>
      <c r="TPA229" s="3"/>
      <c r="TPB229" s="3"/>
      <c r="TPC229" s="3"/>
      <c r="TPD229" s="3"/>
      <c r="TPE229" s="3"/>
      <c r="TPF229" s="3"/>
      <c r="TPG229" s="3"/>
      <c r="TPH229" s="3"/>
      <c r="TPI229" s="3"/>
      <c r="TPJ229" s="3"/>
      <c r="TPK229" s="3"/>
      <c r="TPL229" s="3"/>
      <c r="TPM229" s="3"/>
      <c r="TPN229" s="3"/>
      <c r="TPO229" s="3"/>
      <c r="TPP229" s="3"/>
      <c r="TPQ229" s="3"/>
      <c r="TPR229" s="3"/>
      <c r="TPS229" s="3"/>
      <c r="TPT229" s="3"/>
      <c r="TPU229" s="3"/>
      <c r="TPV229" s="3"/>
      <c r="TPW229" s="3"/>
      <c r="TPX229" s="3"/>
      <c r="TPY229" s="3"/>
      <c r="TPZ229" s="3"/>
      <c r="TQA229" s="3"/>
      <c r="TQB229" s="3"/>
      <c r="TQC229" s="3"/>
      <c r="TQD229" s="3"/>
      <c r="TQE229" s="3"/>
      <c r="TQF229" s="3"/>
      <c r="TQG229" s="3"/>
      <c r="TQH229" s="3"/>
      <c r="TQI229" s="3"/>
      <c r="TQJ229" s="3"/>
      <c r="TQK229" s="3"/>
      <c r="TQL229" s="3"/>
      <c r="TQM229" s="3"/>
      <c r="TQN229" s="3"/>
      <c r="TQO229" s="3"/>
      <c r="TQP229" s="3"/>
      <c r="TQQ229" s="3"/>
      <c r="TQR229" s="3"/>
      <c r="TQS229" s="3"/>
      <c r="TQT229" s="3"/>
      <c r="TQU229" s="3"/>
      <c r="TQV229" s="3"/>
      <c r="TQW229" s="3"/>
      <c r="TQX229" s="3"/>
      <c r="TQY229" s="3"/>
      <c r="TQZ229" s="3"/>
      <c r="TRA229" s="3"/>
      <c r="TRB229" s="3"/>
      <c r="TRC229" s="3"/>
      <c r="TRD229" s="3"/>
      <c r="TRE229" s="3"/>
      <c r="TRF229" s="3"/>
      <c r="TRG229" s="3"/>
      <c r="TRH229" s="3"/>
      <c r="TRI229" s="3"/>
      <c r="TRJ229" s="3"/>
      <c r="TRK229" s="3"/>
      <c r="TRL229" s="3"/>
      <c r="TRM229" s="3"/>
      <c r="TRN229" s="3"/>
      <c r="TRO229" s="3"/>
      <c r="TRP229" s="3"/>
      <c r="TRQ229" s="3"/>
      <c r="TRR229" s="3"/>
      <c r="TRS229" s="3"/>
      <c r="TRT229" s="3"/>
      <c r="TRU229" s="3"/>
      <c r="TRV229" s="3"/>
      <c r="TRW229" s="3"/>
      <c r="TRX229" s="3"/>
      <c r="TRY229" s="3"/>
      <c r="TRZ229" s="3"/>
      <c r="TSA229" s="3"/>
      <c r="TSB229" s="3"/>
      <c r="TSC229" s="3"/>
      <c r="TSD229" s="3"/>
      <c r="TSE229" s="3"/>
      <c r="TSF229" s="3"/>
      <c r="TSG229" s="3"/>
      <c r="TSH229" s="3"/>
      <c r="TSI229" s="3"/>
      <c r="TSJ229" s="3"/>
      <c r="TSK229" s="3"/>
      <c r="TSL229" s="3"/>
      <c r="TSM229" s="3"/>
      <c r="TSN229" s="3"/>
      <c r="TSO229" s="3"/>
      <c r="TSP229" s="3"/>
      <c r="TSQ229" s="3"/>
      <c r="TSR229" s="3"/>
      <c r="TSS229" s="3"/>
      <c r="TST229" s="3"/>
      <c r="TSU229" s="3"/>
      <c r="TSV229" s="3"/>
      <c r="TSW229" s="3"/>
      <c r="TSX229" s="3"/>
      <c r="TSY229" s="3"/>
      <c r="TSZ229" s="3"/>
      <c r="TTA229" s="3"/>
      <c r="TTB229" s="3"/>
      <c r="TTC229" s="3"/>
      <c r="TTD229" s="3"/>
      <c r="TTE229" s="3"/>
      <c r="TTF229" s="3"/>
      <c r="TTG229" s="3"/>
      <c r="TTH229" s="3"/>
      <c r="TTI229" s="3"/>
      <c r="TTJ229" s="3"/>
      <c r="TTK229" s="3"/>
      <c r="TTL229" s="3"/>
      <c r="TTM229" s="3"/>
      <c r="TTN229" s="3"/>
      <c r="TTO229" s="3"/>
      <c r="TTP229" s="3"/>
      <c r="TTQ229" s="3"/>
      <c r="TTR229" s="3"/>
      <c r="TTS229" s="3"/>
      <c r="TTT229" s="3"/>
      <c r="TTU229" s="3"/>
      <c r="TTV229" s="3"/>
      <c r="TTW229" s="3"/>
      <c r="TTX229" s="3"/>
      <c r="TTY229" s="3"/>
      <c r="TTZ229" s="3"/>
      <c r="TUA229" s="3"/>
      <c r="TUB229" s="3"/>
      <c r="TUC229" s="3"/>
      <c r="TUD229" s="3"/>
      <c r="TUE229" s="3"/>
      <c r="TUF229" s="3"/>
      <c r="TUG229" s="3"/>
      <c r="TUH229" s="3"/>
      <c r="TUI229" s="3"/>
      <c r="TUJ229" s="3"/>
      <c r="TUK229" s="3"/>
      <c r="TUL229" s="3"/>
      <c r="TUM229" s="3"/>
      <c r="TUN229" s="3"/>
      <c r="TUO229" s="3"/>
      <c r="TUP229" s="3"/>
      <c r="TUQ229" s="3"/>
      <c r="TUR229" s="3"/>
      <c r="TUS229" s="3"/>
      <c r="TUT229" s="3"/>
      <c r="TUU229" s="3"/>
      <c r="TUV229" s="3"/>
      <c r="TUW229" s="3"/>
      <c r="TUX229" s="3"/>
      <c r="TUY229" s="3"/>
      <c r="TUZ229" s="3"/>
      <c r="TVA229" s="3"/>
      <c r="TVB229" s="3"/>
      <c r="TVC229" s="3"/>
      <c r="TVD229" s="3"/>
      <c r="TVE229" s="3"/>
      <c r="TVF229" s="3"/>
      <c r="TVG229" s="3"/>
      <c r="TVH229" s="3"/>
      <c r="TVI229" s="3"/>
      <c r="TVJ229" s="3"/>
      <c r="TVK229" s="3"/>
      <c r="TVL229" s="3"/>
      <c r="TVM229" s="3"/>
      <c r="TVN229" s="3"/>
      <c r="TVO229" s="3"/>
      <c r="TVP229" s="3"/>
      <c r="TVQ229" s="3"/>
      <c r="TVR229" s="3"/>
      <c r="TVS229" s="3"/>
      <c r="TVT229" s="3"/>
      <c r="TVU229" s="3"/>
      <c r="TVV229" s="3"/>
      <c r="TVW229" s="3"/>
      <c r="TVX229" s="3"/>
      <c r="TVY229" s="3"/>
      <c r="TVZ229" s="3"/>
      <c r="TWA229" s="3"/>
      <c r="TWB229" s="3"/>
      <c r="TWC229" s="3"/>
      <c r="TWD229" s="3"/>
      <c r="TWE229" s="3"/>
      <c r="TWF229" s="3"/>
      <c r="TWG229" s="3"/>
      <c r="TWH229" s="3"/>
      <c r="TWI229" s="3"/>
      <c r="TWJ229" s="3"/>
      <c r="TWK229" s="3"/>
      <c r="TWL229" s="3"/>
      <c r="TWM229" s="3"/>
      <c r="TWN229" s="3"/>
      <c r="TWO229" s="3"/>
      <c r="TWP229" s="3"/>
      <c r="TWQ229" s="3"/>
      <c r="TWR229" s="3"/>
      <c r="TWS229" s="3"/>
      <c r="TWT229" s="3"/>
      <c r="TWU229" s="3"/>
      <c r="TWV229" s="3"/>
      <c r="TWW229" s="3"/>
      <c r="TWX229" s="3"/>
      <c r="TWY229" s="3"/>
      <c r="TWZ229" s="3"/>
      <c r="TXA229" s="3"/>
      <c r="TXB229" s="3"/>
      <c r="TXC229" s="3"/>
      <c r="TXD229" s="3"/>
      <c r="TXE229" s="3"/>
      <c r="TXF229" s="3"/>
      <c r="TXG229" s="3"/>
      <c r="TXH229" s="3"/>
      <c r="TXI229" s="3"/>
      <c r="TXJ229" s="3"/>
      <c r="TXK229" s="3"/>
      <c r="TXL229" s="3"/>
      <c r="TXM229" s="3"/>
      <c r="TXN229" s="3"/>
      <c r="TXO229" s="3"/>
      <c r="TXP229" s="3"/>
      <c r="TXQ229" s="3"/>
      <c r="TXR229" s="3"/>
      <c r="TXS229" s="3"/>
      <c r="TXT229" s="3"/>
      <c r="TXU229" s="3"/>
      <c r="TXV229" s="3"/>
      <c r="TXW229" s="3"/>
      <c r="TXX229" s="3"/>
      <c r="TXY229" s="3"/>
      <c r="TXZ229" s="3"/>
      <c r="TYA229" s="3"/>
      <c r="TYB229" s="3"/>
      <c r="TYC229" s="3"/>
      <c r="TYD229" s="3"/>
      <c r="TYE229" s="3"/>
      <c r="TYF229" s="3"/>
      <c r="TYG229" s="3"/>
      <c r="TYH229" s="3"/>
      <c r="TYI229" s="3"/>
      <c r="TYJ229" s="3"/>
      <c r="TYK229" s="3"/>
      <c r="TYL229" s="3"/>
      <c r="TYM229" s="3"/>
      <c r="TYN229" s="3"/>
      <c r="TYO229" s="3"/>
      <c r="TYP229" s="3"/>
      <c r="TYQ229" s="3"/>
      <c r="TYR229" s="3"/>
      <c r="TYS229" s="3"/>
      <c r="TYT229" s="3"/>
      <c r="TYU229" s="3"/>
      <c r="TYV229" s="3"/>
      <c r="TYW229" s="3"/>
      <c r="TYX229" s="3"/>
      <c r="TYY229" s="3"/>
      <c r="TYZ229" s="3"/>
      <c r="TZA229" s="3"/>
      <c r="TZB229" s="3"/>
      <c r="TZC229" s="3"/>
      <c r="TZD229" s="3"/>
      <c r="TZE229" s="3"/>
      <c r="TZF229" s="3"/>
      <c r="TZG229" s="3"/>
      <c r="TZH229" s="3"/>
      <c r="TZI229" s="3"/>
      <c r="TZJ229" s="3"/>
      <c r="TZK229" s="3"/>
      <c r="TZL229" s="3"/>
      <c r="TZM229" s="3"/>
      <c r="TZN229" s="3"/>
      <c r="TZO229" s="3"/>
      <c r="TZP229" s="3"/>
      <c r="TZQ229" s="3"/>
      <c r="TZR229" s="3"/>
      <c r="TZS229" s="3"/>
      <c r="TZT229" s="3"/>
      <c r="TZU229" s="3"/>
      <c r="TZV229" s="3"/>
      <c r="TZW229" s="3"/>
      <c r="TZX229" s="3"/>
      <c r="TZY229" s="3"/>
      <c r="TZZ229" s="3"/>
      <c r="UAA229" s="3"/>
      <c r="UAB229" s="3"/>
      <c r="UAC229" s="3"/>
      <c r="UAD229" s="3"/>
      <c r="UAE229" s="3"/>
      <c r="UAF229" s="3"/>
      <c r="UAG229" s="3"/>
      <c r="UAH229" s="3"/>
      <c r="UAI229" s="3"/>
      <c r="UAJ229" s="3"/>
      <c r="UAK229" s="3"/>
      <c r="UAL229" s="3"/>
      <c r="UAM229" s="3"/>
      <c r="UAN229" s="3"/>
      <c r="UAO229" s="3"/>
      <c r="UAP229" s="3"/>
      <c r="UAQ229" s="3"/>
      <c r="UAR229" s="3"/>
      <c r="UAS229" s="3"/>
      <c r="UAT229" s="3"/>
      <c r="UAU229" s="3"/>
      <c r="UAV229" s="3"/>
      <c r="UAW229" s="3"/>
      <c r="UAX229" s="3"/>
      <c r="UAY229" s="3"/>
      <c r="UAZ229" s="3"/>
      <c r="UBA229" s="3"/>
      <c r="UBB229" s="3"/>
      <c r="UBC229" s="3"/>
      <c r="UBD229" s="3"/>
      <c r="UBE229" s="3"/>
      <c r="UBF229" s="3"/>
      <c r="UBG229" s="3"/>
      <c r="UBH229" s="3"/>
      <c r="UBI229" s="3"/>
      <c r="UBJ229" s="3"/>
      <c r="UBK229" s="3"/>
      <c r="UBL229" s="3"/>
      <c r="UBM229" s="3"/>
      <c r="UBN229" s="3"/>
      <c r="UBO229" s="3"/>
      <c r="UBP229" s="3"/>
      <c r="UBQ229" s="3"/>
      <c r="UBR229" s="3"/>
      <c r="UBS229" s="3"/>
      <c r="UBT229" s="3"/>
      <c r="UBU229" s="3"/>
      <c r="UBV229" s="3"/>
      <c r="UBW229" s="3"/>
      <c r="UBX229" s="3"/>
      <c r="UBY229" s="3"/>
      <c r="UBZ229" s="3"/>
      <c r="UCA229" s="3"/>
      <c r="UCB229" s="3"/>
      <c r="UCC229" s="3"/>
      <c r="UCD229" s="3"/>
      <c r="UCE229" s="3"/>
      <c r="UCF229" s="3"/>
      <c r="UCG229" s="3"/>
      <c r="UCH229" s="3"/>
      <c r="UCI229" s="3"/>
      <c r="UCJ229" s="3"/>
      <c r="UCK229" s="3"/>
      <c r="UCL229" s="3"/>
      <c r="UCM229" s="3"/>
      <c r="UCN229" s="3"/>
      <c r="UCO229" s="3"/>
      <c r="UCP229" s="3"/>
      <c r="UCQ229" s="3"/>
      <c r="UCR229" s="3"/>
      <c r="UCS229" s="3"/>
      <c r="UCT229" s="3"/>
      <c r="UCU229" s="3"/>
      <c r="UCV229" s="3"/>
      <c r="UCW229" s="3"/>
      <c r="UCX229" s="3"/>
      <c r="UCY229" s="3"/>
      <c r="UCZ229" s="3"/>
      <c r="UDA229" s="3"/>
      <c r="UDB229" s="3"/>
      <c r="UDC229" s="3"/>
      <c r="UDD229" s="3"/>
      <c r="UDE229" s="3"/>
      <c r="UDF229" s="3"/>
      <c r="UDG229" s="3"/>
      <c r="UDH229" s="3"/>
      <c r="UDI229" s="3"/>
      <c r="UDJ229" s="3"/>
      <c r="UDK229" s="3"/>
      <c r="UDL229" s="3"/>
      <c r="UDM229" s="3"/>
      <c r="UDN229" s="3"/>
      <c r="UDO229" s="3"/>
      <c r="UDP229" s="3"/>
      <c r="UDQ229" s="3"/>
      <c r="UDR229" s="3"/>
      <c r="UDS229" s="3"/>
      <c r="UDT229" s="3"/>
      <c r="UDU229" s="3"/>
      <c r="UDV229" s="3"/>
      <c r="UDW229" s="3"/>
      <c r="UDX229" s="3"/>
      <c r="UDY229" s="3"/>
      <c r="UDZ229" s="3"/>
      <c r="UEA229" s="3"/>
      <c r="UEB229" s="3"/>
      <c r="UEC229" s="3"/>
      <c r="UED229" s="3"/>
      <c r="UEE229" s="3"/>
      <c r="UEF229" s="3"/>
      <c r="UEG229" s="3"/>
      <c r="UEH229" s="3"/>
      <c r="UEI229" s="3"/>
      <c r="UEJ229" s="3"/>
      <c r="UEK229" s="3"/>
      <c r="UEL229" s="3"/>
      <c r="UEM229" s="3"/>
      <c r="UEN229" s="3"/>
      <c r="UEO229" s="3"/>
      <c r="UEP229" s="3"/>
      <c r="UEQ229" s="3"/>
      <c r="UER229" s="3"/>
      <c r="UES229" s="3"/>
      <c r="UET229" s="3"/>
      <c r="UEU229" s="3"/>
      <c r="UEV229" s="3"/>
      <c r="UEW229" s="3"/>
      <c r="UEX229" s="3"/>
      <c r="UEY229" s="3"/>
      <c r="UEZ229" s="3"/>
      <c r="UFA229" s="3"/>
      <c r="UFB229" s="3"/>
      <c r="UFC229" s="3"/>
      <c r="UFD229" s="3"/>
      <c r="UFE229" s="3"/>
      <c r="UFF229" s="3"/>
      <c r="UFG229" s="3"/>
      <c r="UFH229" s="3"/>
      <c r="UFI229" s="3"/>
      <c r="UFJ229" s="3"/>
      <c r="UFK229" s="3"/>
      <c r="UFL229" s="3"/>
      <c r="UFM229" s="3"/>
      <c r="UFN229" s="3"/>
      <c r="UFO229" s="3"/>
      <c r="UFP229" s="3"/>
      <c r="UFQ229" s="3"/>
      <c r="UFR229" s="3"/>
      <c r="UFS229" s="3"/>
      <c r="UFT229" s="3"/>
      <c r="UFU229" s="3"/>
      <c r="UFV229" s="3"/>
      <c r="UFW229" s="3"/>
      <c r="UFX229" s="3"/>
      <c r="UFY229" s="3"/>
      <c r="UFZ229" s="3"/>
      <c r="UGA229" s="3"/>
      <c r="UGB229" s="3"/>
      <c r="UGC229" s="3"/>
      <c r="UGD229" s="3"/>
      <c r="UGE229" s="3"/>
      <c r="UGF229" s="3"/>
      <c r="UGG229" s="3"/>
      <c r="UGH229" s="3"/>
      <c r="UGI229" s="3"/>
      <c r="UGJ229" s="3"/>
      <c r="UGK229" s="3"/>
      <c r="UGL229" s="3"/>
      <c r="UGM229" s="3"/>
      <c r="UGN229" s="3"/>
      <c r="UGO229" s="3"/>
      <c r="UGP229" s="3"/>
      <c r="UGQ229" s="3"/>
      <c r="UGR229" s="3"/>
      <c r="UGS229" s="3"/>
      <c r="UGT229" s="3"/>
      <c r="UGU229" s="3"/>
      <c r="UGV229" s="3"/>
      <c r="UGW229" s="3"/>
      <c r="UGX229" s="3"/>
      <c r="UGY229" s="3"/>
      <c r="UGZ229" s="3"/>
      <c r="UHA229" s="3"/>
      <c r="UHB229" s="3"/>
      <c r="UHC229" s="3"/>
      <c r="UHD229" s="3"/>
      <c r="UHE229" s="3"/>
      <c r="UHF229" s="3"/>
      <c r="UHG229" s="3"/>
      <c r="UHH229" s="3"/>
      <c r="UHI229" s="3"/>
      <c r="UHJ229" s="3"/>
      <c r="UHK229" s="3"/>
      <c r="UHL229" s="3"/>
      <c r="UHM229" s="3"/>
      <c r="UHN229" s="3"/>
      <c r="UHO229" s="3"/>
      <c r="UHP229" s="3"/>
      <c r="UHQ229" s="3"/>
      <c r="UHR229" s="3"/>
      <c r="UHS229" s="3"/>
      <c r="UHT229" s="3"/>
      <c r="UHU229" s="3"/>
      <c r="UHV229" s="3"/>
      <c r="UHW229" s="3"/>
      <c r="UHX229" s="3"/>
      <c r="UHY229" s="3"/>
      <c r="UHZ229" s="3"/>
      <c r="UIA229" s="3"/>
      <c r="UIB229" s="3"/>
      <c r="UIC229" s="3"/>
      <c r="UID229" s="3"/>
      <c r="UIE229" s="3"/>
      <c r="UIF229" s="3"/>
      <c r="UIG229" s="3"/>
      <c r="UIH229" s="3"/>
      <c r="UII229" s="3"/>
      <c r="UIJ229" s="3"/>
      <c r="UIK229" s="3"/>
      <c r="UIL229" s="3"/>
      <c r="UIM229" s="3"/>
      <c r="UIN229" s="3"/>
      <c r="UIO229" s="3"/>
      <c r="UIP229" s="3"/>
      <c r="UIQ229" s="3"/>
      <c r="UIR229" s="3"/>
      <c r="UIS229" s="3"/>
      <c r="UIT229" s="3"/>
      <c r="UIU229" s="3"/>
      <c r="UIV229" s="3"/>
      <c r="UIW229" s="3"/>
      <c r="UIX229" s="3"/>
      <c r="UIY229" s="3"/>
      <c r="UIZ229" s="3"/>
      <c r="UJA229" s="3"/>
      <c r="UJB229" s="3"/>
      <c r="UJC229" s="3"/>
      <c r="UJD229" s="3"/>
      <c r="UJE229" s="3"/>
      <c r="UJF229" s="3"/>
      <c r="UJG229" s="3"/>
      <c r="UJH229" s="3"/>
      <c r="UJI229" s="3"/>
      <c r="UJJ229" s="3"/>
      <c r="UJK229" s="3"/>
      <c r="UJL229" s="3"/>
      <c r="UJM229" s="3"/>
      <c r="UJN229" s="3"/>
      <c r="UJO229" s="3"/>
      <c r="UJP229" s="3"/>
      <c r="UJQ229" s="3"/>
      <c r="UJR229" s="3"/>
      <c r="UJS229" s="3"/>
      <c r="UJT229" s="3"/>
      <c r="UJU229" s="3"/>
      <c r="UJV229" s="3"/>
      <c r="UJW229" s="3"/>
      <c r="UJX229" s="3"/>
      <c r="UJY229" s="3"/>
      <c r="UJZ229" s="3"/>
      <c r="UKA229" s="3"/>
      <c r="UKB229" s="3"/>
      <c r="UKC229" s="3"/>
      <c r="UKD229" s="3"/>
      <c r="UKE229" s="3"/>
      <c r="UKF229" s="3"/>
      <c r="UKG229" s="3"/>
      <c r="UKH229" s="3"/>
      <c r="UKI229" s="3"/>
      <c r="UKJ229" s="3"/>
      <c r="UKK229" s="3"/>
      <c r="UKL229" s="3"/>
      <c r="UKM229" s="3"/>
      <c r="UKN229" s="3"/>
      <c r="UKO229" s="3"/>
      <c r="UKP229" s="3"/>
      <c r="UKQ229" s="3"/>
      <c r="UKR229" s="3"/>
      <c r="UKS229" s="3"/>
      <c r="UKT229" s="3"/>
      <c r="UKU229" s="3"/>
      <c r="UKV229" s="3"/>
      <c r="UKW229" s="3"/>
      <c r="UKX229" s="3"/>
      <c r="UKY229" s="3"/>
      <c r="UKZ229" s="3"/>
      <c r="ULA229" s="3"/>
      <c r="ULB229" s="3"/>
      <c r="ULC229" s="3"/>
      <c r="ULD229" s="3"/>
      <c r="ULE229" s="3"/>
      <c r="ULF229" s="3"/>
      <c r="ULG229" s="3"/>
      <c r="ULH229" s="3"/>
      <c r="ULI229" s="3"/>
      <c r="ULJ229" s="3"/>
      <c r="ULK229" s="3"/>
      <c r="ULL229" s="3"/>
      <c r="ULM229" s="3"/>
      <c r="ULN229" s="3"/>
      <c r="ULO229" s="3"/>
      <c r="ULP229" s="3"/>
      <c r="ULQ229" s="3"/>
      <c r="ULR229" s="3"/>
      <c r="ULS229" s="3"/>
      <c r="ULT229" s="3"/>
      <c r="ULU229" s="3"/>
      <c r="ULV229" s="3"/>
      <c r="ULW229" s="3"/>
      <c r="ULX229" s="3"/>
      <c r="ULY229" s="3"/>
      <c r="ULZ229" s="3"/>
      <c r="UMA229" s="3"/>
      <c r="UMB229" s="3"/>
      <c r="UMC229" s="3"/>
      <c r="UMD229" s="3"/>
      <c r="UME229" s="3"/>
      <c r="UMF229" s="3"/>
      <c r="UMG229" s="3"/>
      <c r="UMH229" s="3"/>
      <c r="UMI229" s="3"/>
      <c r="UMJ229" s="3"/>
      <c r="UMK229" s="3"/>
      <c r="UML229" s="3"/>
      <c r="UMM229" s="3"/>
      <c r="UMN229" s="3"/>
      <c r="UMO229" s="3"/>
      <c r="UMP229" s="3"/>
      <c r="UMQ229" s="3"/>
      <c r="UMR229" s="3"/>
      <c r="UMS229" s="3"/>
      <c r="UMT229" s="3"/>
      <c r="UMU229" s="3"/>
      <c r="UMV229" s="3"/>
      <c r="UMW229" s="3"/>
      <c r="UMX229" s="3"/>
      <c r="UMY229" s="3"/>
      <c r="UMZ229" s="3"/>
      <c r="UNA229" s="3"/>
      <c r="UNB229" s="3"/>
      <c r="UNC229" s="3"/>
      <c r="UND229" s="3"/>
      <c r="UNE229" s="3"/>
      <c r="UNF229" s="3"/>
      <c r="UNG229" s="3"/>
      <c r="UNH229" s="3"/>
      <c r="UNI229" s="3"/>
      <c r="UNJ229" s="3"/>
      <c r="UNK229" s="3"/>
      <c r="UNL229" s="3"/>
      <c r="UNM229" s="3"/>
      <c r="UNN229" s="3"/>
      <c r="UNO229" s="3"/>
      <c r="UNP229" s="3"/>
      <c r="UNQ229" s="3"/>
      <c r="UNR229" s="3"/>
      <c r="UNS229" s="3"/>
      <c r="UNT229" s="3"/>
      <c r="UNU229" s="3"/>
      <c r="UNV229" s="3"/>
      <c r="UNW229" s="3"/>
      <c r="UNX229" s="3"/>
      <c r="UNY229" s="3"/>
      <c r="UNZ229" s="3"/>
      <c r="UOA229" s="3"/>
      <c r="UOB229" s="3"/>
      <c r="UOC229" s="3"/>
      <c r="UOD229" s="3"/>
      <c r="UOE229" s="3"/>
      <c r="UOF229" s="3"/>
      <c r="UOG229" s="3"/>
      <c r="UOH229" s="3"/>
      <c r="UOI229" s="3"/>
      <c r="UOJ229" s="3"/>
      <c r="UOK229" s="3"/>
      <c r="UOL229" s="3"/>
      <c r="UOM229" s="3"/>
      <c r="UON229" s="3"/>
      <c r="UOO229" s="3"/>
      <c r="UOP229" s="3"/>
      <c r="UOQ229" s="3"/>
      <c r="UOR229" s="3"/>
      <c r="UOS229" s="3"/>
      <c r="UOT229" s="3"/>
      <c r="UOU229" s="3"/>
      <c r="UOV229" s="3"/>
      <c r="UOW229" s="3"/>
      <c r="UOX229" s="3"/>
      <c r="UOY229" s="3"/>
      <c r="UOZ229" s="3"/>
      <c r="UPA229" s="3"/>
      <c r="UPB229" s="3"/>
      <c r="UPC229" s="3"/>
      <c r="UPD229" s="3"/>
      <c r="UPE229" s="3"/>
      <c r="UPF229" s="3"/>
      <c r="UPG229" s="3"/>
      <c r="UPH229" s="3"/>
      <c r="UPI229" s="3"/>
      <c r="UPJ229" s="3"/>
      <c r="UPK229" s="3"/>
      <c r="UPL229" s="3"/>
      <c r="UPM229" s="3"/>
      <c r="UPN229" s="3"/>
      <c r="UPO229" s="3"/>
      <c r="UPP229" s="3"/>
      <c r="UPQ229" s="3"/>
      <c r="UPR229" s="3"/>
      <c r="UPS229" s="3"/>
      <c r="UPT229" s="3"/>
      <c r="UPU229" s="3"/>
      <c r="UPV229" s="3"/>
      <c r="UPW229" s="3"/>
      <c r="UPX229" s="3"/>
      <c r="UPY229" s="3"/>
      <c r="UPZ229" s="3"/>
      <c r="UQA229" s="3"/>
      <c r="UQB229" s="3"/>
      <c r="UQC229" s="3"/>
      <c r="UQD229" s="3"/>
      <c r="UQE229" s="3"/>
      <c r="UQF229" s="3"/>
      <c r="UQG229" s="3"/>
      <c r="UQH229" s="3"/>
      <c r="UQI229" s="3"/>
      <c r="UQJ229" s="3"/>
      <c r="UQK229" s="3"/>
      <c r="UQL229" s="3"/>
      <c r="UQM229" s="3"/>
      <c r="UQN229" s="3"/>
      <c r="UQO229" s="3"/>
      <c r="UQP229" s="3"/>
      <c r="UQQ229" s="3"/>
      <c r="UQR229" s="3"/>
      <c r="UQS229" s="3"/>
      <c r="UQT229" s="3"/>
      <c r="UQU229" s="3"/>
      <c r="UQV229" s="3"/>
      <c r="UQW229" s="3"/>
      <c r="UQX229" s="3"/>
      <c r="UQY229" s="3"/>
      <c r="UQZ229" s="3"/>
      <c r="URA229" s="3"/>
      <c r="URB229" s="3"/>
      <c r="URC229" s="3"/>
      <c r="URD229" s="3"/>
      <c r="URE229" s="3"/>
      <c r="URF229" s="3"/>
      <c r="URG229" s="3"/>
      <c r="URH229" s="3"/>
      <c r="URI229" s="3"/>
      <c r="URJ229" s="3"/>
      <c r="URK229" s="3"/>
      <c r="URL229" s="3"/>
      <c r="URM229" s="3"/>
      <c r="URN229" s="3"/>
      <c r="URO229" s="3"/>
      <c r="URP229" s="3"/>
      <c r="URQ229" s="3"/>
      <c r="URR229" s="3"/>
      <c r="URS229" s="3"/>
      <c r="URT229" s="3"/>
      <c r="URU229" s="3"/>
      <c r="URV229" s="3"/>
      <c r="URW229" s="3"/>
      <c r="URX229" s="3"/>
      <c r="URY229" s="3"/>
      <c r="URZ229" s="3"/>
      <c r="USA229" s="3"/>
      <c r="USB229" s="3"/>
      <c r="USC229" s="3"/>
      <c r="USD229" s="3"/>
      <c r="USE229" s="3"/>
      <c r="USF229" s="3"/>
      <c r="USG229" s="3"/>
      <c r="USH229" s="3"/>
      <c r="USI229" s="3"/>
      <c r="USJ229" s="3"/>
      <c r="USK229" s="3"/>
      <c r="USL229" s="3"/>
      <c r="USM229" s="3"/>
      <c r="USN229" s="3"/>
      <c r="USO229" s="3"/>
      <c r="USP229" s="3"/>
      <c r="USQ229" s="3"/>
      <c r="USR229" s="3"/>
      <c r="USS229" s="3"/>
      <c r="UST229" s="3"/>
      <c r="USU229" s="3"/>
      <c r="USV229" s="3"/>
      <c r="USW229" s="3"/>
      <c r="USX229" s="3"/>
      <c r="USY229" s="3"/>
      <c r="USZ229" s="3"/>
      <c r="UTA229" s="3"/>
      <c r="UTB229" s="3"/>
      <c r="UTC229" s="3"/>
      <c r="UTD229" s="3"/>
      <c r="UTE229" s="3"/>
      <c r="UTF229" s="3"/>
      <c r="UTG229" s="3"/>
      <c r="UTH229" s="3"/>
      <c r="UTI229" s="3"/>
      <c r="UTJ229" s="3"/>
      <c r="UTK229" s="3"/>
      <c r="UTL229" s="3"/>
      <c r="UTM229" s="3"/>
      <c r="UTN229" s="3"/>
      <c r="UTO229" s="3"/>
      <c r="UTP229" s="3"/>
      <c r="UTQ229" s="3"/>
      <c r="UTR229" s="3"/>
      <c r="UTS229" s="3"/>
      <c r="UTT229" s="3"/>
      <c r="UTU229" s="3"/>
      <c r="UTV229" s="3"/>
      <c r="UTW229" s="3"/>
      <c r="UTX229" s="3"/>
      <c r="UTY229" s="3"/>
      <c r="UTZ229" s="3"/>
      <c r="UUA229" s="3"/>
      <c r="UUB229" s="3"/>
      <c r="UUC229" s="3"/>
      <c r="UUD229" s="3"/>
      <c r="UUE229" s="3"/>
      <c r="UUF229" s="3"/>
      <c r="UUG229" s="3"/>
      <c r="UUH229" s="3"/>
      <c r="UUI229" s="3"/>
      <c r="UUJ229" s="3"/>
      <c r="UUK229" s="3"/>
      <c r="UUL229" s="3"/>
      <c r="UUM229" s="3"/>
      <c r="UUN229" s="3"/>
      <c r="UUO229" s="3"/>
      <c r="UUP229" s="3"/>
      <c r="UUQ229" s="3"/>
      <c r="UUR229" s="3"/>
      <c r="UUS229" s="3"/>
      <c r="UUT229" s="3"/>
      <c r="UUU229" s="3"/>
      <c r="UUV229" s="3"/>
      <c r="UUW229" s="3"/>
      <c r="UUX229" s="3"/>
      <c r="UUY229" s="3"/>
      <c r="UUZ229" s="3"/>
      <c r="UVA229" s="3"/>
      <c r="UVB229" s="3"/>
      <c r="UVC229" s="3"/>
      <c r="UVD229" s="3"/>
      <c r="UVE229" s="3"/>
      <c r="UVF229" s="3"/>
      <c r="UVG229" s="3"/>
      <c r="UVH229" s="3"/>
      <c r="UVI229" s="3"/>
      <c r="UVJ229" s="3"/>
      <c r="UVK229" s="3"/>
      <c r="UVL229" s="3"/>
      <c r="UVM229" s="3"/>
      <c r="UVN229" s="3"/>
      <c r="UVO229" s="3"/>
      <c r="UVP229" s="3"/>
      <c r="UVQ229" s="3"/>
      <c r="UVR229" s="3"/>
      <c r="UVS229" s="3"/>
      <c r="UVT229" s="3"/>
      <c r="UVU229" s="3"/>
      <c r="UVV229" s="3"/>
      <c r="UVW229" s="3"/>
      <c r="UVX229" s="3"/>
      <c r="UVY229" s="3"/>
      <c r="UVZ229" s="3"/>
      <c r="UWA229" s="3"/>
      <c r="UWB229" s="3"/>
      <c r="UWC229" s="3"/>
      <c r="UWD229" s="3"/>
      <c r="UWE229" s="3"/>
      <c r="UWF229" s="3"/>
      <c r="UWG229" s="3"/>
      <c r="UWH229" s="3"/>
      <c r="UWI229" s="3"/>
      <c r="UWJ229" s="3"/>
      <c r="UWK229" s="3"/>
      <c r="UWL229" s="3"/>
      <c r="UWM229" s="3"/>
      <c r="UWN229" s="3"/>
      <c r="UWO229" s="3"/>
      <c r="UWP229" s="3"/>
      <c r="UWQ229" s="3"/>
      <c r="UWR229" s="3"/>
      <c r="UWS229" s="3"/>
      <c r="UWT229" s="3"/>
      <c r="UWU229" s="3"/>
      <c r="UWV229" s="3"/>
      <c r="UWW229" s="3"/>
      <c r="UWX229" s="3"/>
      <c r="UWY229" s="3"/>
      <c r="UWZ229" s="3"/>
      <c r="UXA229" s="3"/>
      <c r="UXB229" s="3"/>
      <c r="UXC229" s="3"/>
      <c r="UXD229" s="3"/>
      <c r="UXE229" s="3"/>
      <c r="UXF229" s="3"/>
      <c r="UXG229" s="3"/>
      <c r="UXH229" s="3"/>
      <c r="UXI229" s="3"/>
      <c r="UXJ229" s="3"/>
      <c r="UXK229" s="3"/>
      <c r="UXL229" s="3"/>
      <c r="UXM229" s="3"/>
      <c r="UXN229" s="3"/>
      <c r="UXO229" s="3"/>
      <c r="UXP229" s="3"/>
      <c r="UXQ229" s="3"/>
      <c r="UXR229" s="3"/>
      <c r="UXS229" s="3"/>
      <c r="UXT229" s="3"/>
      <c r="UXU229" s="3"/>
      <c r="UXV229" s="3"/>
      <c r="UXW229" s="3"/>
      <c r="UXX229" s="3"/>
      <c r="UXY229" s="3"/>
      <c r="UXZ229" s="3"/>
      <c r="UYA229" s="3"/>
      <c r="UYB229" s="3"/>
      <c r="UYC229" s="3"/>
      <c r="UYD229" s="3"/>
      <c r="UYE229" s="3"/>
      <c r="UYF229" s="3"/>
      <c r="UYG229" s="3"/>
      <c r="UYH229" s="3"/>
      <c r="UYI229" s="3"/>
      <c r="UYJ229" s="3"/>
      <c r="UYK229" s="3"/>
      <c r="UYL229" s="3"/>
      <c r="UYM229" s="3"/>
      <c r="UYN229" s="3"/>
      <c r="UYO229" s="3"/>
      <c r="UYP229" s="3"/>
      <c r="UYQ229" s="3"/>
      <c r="UYR229" s="3"/>
      <c r="UYS229" s="3"/>
      <c r="UYT229" s="3"/>
      <c r="UYU229" s="3"/>
      <c r="UYV229" s="3"/>
      <c r="UYW229" s="3"/>
      <c r="UYX229" s="3"/>
      <c r="UYY229" s="3"/>
      <c r="UYZ229" s="3"/>
      <c r="UZA229" s="3"/>
      <c r="UZB229" s="3"/>
      <c r="UZC229" s="3"/>
      <c r="UZD229" s="3"/>
      <c r="UZE229" s="3"/>
      <c r="UZF229" s="3"/>
      <c r="UZG229" s="3"/>
      <c r="UZH229" s="3"/>
      <c r="UZI229" s="3"/>
      <c r="UZJ229" s="3"/>
      <c r="UZK229" s="3"/>
      <c r="UZL229" s="3"/>
      <c r="UZM229" s="3"/>
      <c r="UZN229" s="3"/>
      <c r="UZO229" s="3"/>
      <c r="UZP229" s="3"/>
      <c r="UZQ229" s="3"/>
      <c r="UZR229" s="3"/>
      <c r="UZS229" s="3"/>
      <c r="UZT229" s="3"/>
      <c r="UZU229" s="3"/>
      <c r="UZV229" s="3"/>
      <c r="UZW229" s="3"/>
      <c r="UZX229" s="3"/>
      <c r="UZY229" s="3"/>
      <c r="UZZ229" s="3"/>
      <c r="VAA229" s="3"/>
      <c r="VAB229" s="3"/>
      <c r="VAC229" s="3"/>
      <c r="VAD229" s="3"/>
      <c r="VAE229" s="3"/>
      <c r="VAF229" s="3"/>
      <c r="VAG229" s="3"/>
      <c r="VAH229" s="3"/>
      <c r="VAI229" s="3"/>
      <c r="VAJ229" s="3"/>
      <c r="VAK229" s="3"/>
      <c r="VAL229" s="3"/>
      <c r="VAM229" s="3"/>
      <c r="VAN229" s="3"/>
      <c r="VAO229" s="3"/>
      <c r="VAP229" s="3"/>
      <c r="VAQ229" s="3"/>
      <c r="VAR229" s="3"/>
      <c r="VAS229" s="3"/>
      <c r="VAT229" s="3"/>
      <c r="VAU229" s="3"/>
      <c r="VAV229" s="3"/>
      <c r="VAW229" s="3"/>
      <c r="VAX229" s="3"/>
      <c r="VAY229" s="3"/>
      <c r="VAZ229" s="3"/>
      <c r="VBA229" s="3"/>
      <c r="VBB229" s="3"/>
      <c r="VBC229" s="3"/>
      <c r="VBD229" s="3"/>
      <c r="VBE229" s="3"/>
      <c r="VBF229" s="3"/>
      <c r="VBG229" s="3"/>
      <c r="VBH229" s="3"/>
      <c r="VBI229" s="3"/>
      <c r="VBJ229" s="3"/>
      <c r="VBK229" s="3"/>
      <c r="VBL229" s="3"/>
      <c r="VBM229" s="3"/>
      <c r="VBN229" s="3"/>
      <c r="VBO229" s="3"/>
      <c r="VBP229" s="3"/>
      <c r="VBQ229" s="3"/>
      <c r="VBR229" s="3"/>
      <c r="VBS229" s="3"/>
      <c r="VBT229" s="3"/>
      <c r="VBU229" s="3"/>
      <c r="VBV229" s="3"/>
      <c r="VBW229" s="3"/>
      <c r="VBX229" s="3"/>
      <c r="VBY229" s="3"/>
      <c r="VBZ229" s="3"/>
      <c r="VCA229" s="3"/>
      <c r="VCB229" s="3"/>
      <c r="VCC229" s="3"/>
      <c r="VCD229" s="3"/>
      <c r="VCE229" s="3"/>
      <c r="VCF229" s="3"/>
      <c r="VCG229" s="3"/>
      <c r="VCH229" s="3"/>
      <c r="VCI229" s="3"/>
      <c r="VCJ229" s="3"/>
      <c r="VCK229" s="3"/>
      <c r="VCL229" s="3"/>
      <c r="VCM229" s="3"/>
      <c r="VCN229" s="3"/>
      <c r="VCO229" s="3"/>
      <c r="VCP229" s="3"/>
      <c r="VCQ229" s="3"/>
      <c r="VCR229" s="3"/>
      <c r="VCS229" s="3"/>
      <c r="VCT229" s="3"/>
      <c r="VCU229" s="3"/>
      <c r="VCV229" s="3"/>
      <c r="VCW229" s="3"/>
      <c r="VCX229" s="3"/>
      <c r="VCY229" s="3"/>
      <c r="VCZ229" s="3"/>
      <c r="VDA229" s="3"/>
      <c r="VDB229" s="3"/>
      <c r="VDC229" s="3"/>
      <c r="VDD229" s="3"/>
      <c r="VDE229" s="3"/>
      <c r="VDF229" s="3"/>
      <c r="VDG229" s="3"/>
      <c r="VDH229" s="3"/>
      <c r="VDI229" s="3"/>
      <c r="VDJ229" s="3"/>
      <c r="VDK229" s="3"/>
      <c r="VDL229" s="3"/>
      <c r="VDM229" s="3"/>
      <c r="VDN229" s="3"/>
      <c r="VDO229" s="3"/>
      <c r="VDP229" s="3"/>
      <c r="VDQ229" s="3"/>
      <c r="VDR229" s="3"/>
      <c r="VDS229" s="3"/>
      <c r="VDT229" s="3"/>
      <c r="VDU229" s="3"/>
      <c r="VDV229" s="3"/>
      <c r="VDW229" s="3"/>
      <c r="VDX229" s="3"/>
      <c r="VDY229" s="3"/>
      <c r="VDZ229" s="3"/>
      <c r="VEA229" s="3"/>
      <c r="VEB229" s="3"/>
      <c r="VEC229" s="3"/>
      <c r="VED229" s="3"/>
      <c r="VEE229" s="3"/>
      <c r="VEF229" s="3"/>
      <c r="VEG229" s="3"/>
      <c r="VEH229" s="3"/>
      <c r="VEI229" s="3"/>
      <c r="VEJ229" s="3"/>
      <c r="VEK229" s="3"/>
      <c r="VEL229" s="3"/>
      <c r="VEM229" s="3"/>
      <c r="VEN229" s="3"/>
      <c r="VEO229" s="3"/>
      <c r="VEP229" s="3"/>
      <c r="VEQ229" s="3"/>
      <c r="VER229" s="3"/>
      <c r="VES229" s="3"/>
      <c r="VET229" s="3"/>
      <c r="VEU229" s="3"/>
      <c r="VEV229" s="3"/>
      <c r="VEW229" s="3"/>
      <c r="VEX229" s="3"/>
      <c r="VEY229" s="3"/>
      <c r="VEZ229" s="3"/>
      <c r="VFA229" s="3"/>
      <c r="VFB229" s="3"/>
      <c r="VFC229" s="3"/>
      <c r="VFD229" s="3"/>
      <c r="VFE229" s="3"/>
      <c r="VFF229" s="3"/>
      <c r="VFG229" s="3"/>
      <c r="VFH229" s="3"/>
      <c r="VFI229" s="3"/>
      <c r="VFJ229" s="3"/>
      <c r="VFK229" s="3"/>
      <c r="VFL229" s="3"/>
      <c r="VFM229" s="3"/>
      <c r="VFN229" s="3"/>
      <c r="VFO229" s="3"/>
      <c r="VFP229" s="3"/>
      <c r="VFQ229" s="3"/>
      <c r="VFR229" s="3"/>
      <c r="VFS229" s="3"/>
      <c r="VFT229" s="3"/>
      <c r="VFU229" s="3"/>
      <c r="VFV229" s="3"/>
      <c r="VFW229" s="3"/>
      <c r="VFX229" s="3"/>
      <c r="VFY229" s="3"/>
      <c r="VFZ229" s="3"/>
      <c r="VGA229" s="3"/>
      <c r="VGB229" s="3"/>
      <c r="VGC229" s="3"/>
      <c r="VGD229" s="3"/>
      <c r="VGE229" s="3"/>
      <c r="VGF229" s="3"/>
      <c r="VGG229" s="3"/>
      <c r="VGH229" s="3"/>
      <c r="VGI229" s="3"/>
      <c r="VGJ229" s="3"/>
      <c r="VGK229" s="3"/>
      <c r="VGL229" s="3"/>
      <c r="VGM229" s="3"/>
      <c r="VGN229" s="3"/>
      <c r="VGO229" s="3"/>
      <c r="VGP229" s="3"/>
      <c r="VGQ229" s="3"/>
      <c r="VGR229" s="3"/>
      <c r="VGS229" s="3"/>
      <c r="VGT229" s="3"/>
      <c r="VGU229" s="3"/>
      <c r="VGV229" s="3"/>
      <c r="VGW229" s="3"/>
      <c r="VGX229" s="3"/>
      <c r="VGY229" s="3"/>
      <c r="VGZ229" s="3"/>
      <c r="VHA229" s="3"/>
      <c r="VHB229" s="3"/>
      <c r="VHC229" s="3"/>
      <c r="VHD229" s="3"/>
      <c r="VHE229" s="3"/>
      <c r="VHF229" s="3"/>
      <c r="VHG229" s="3"/>
      <c r="VHH229" s="3"/>
      <c r="VHI229" s="3"/>
      <c r="VHJ229" s="3"/>
      <c r="VHK229" s="3"/>
      <c r="VHL229" s="3"/>
      <c r="VHM229" s="3"/>
      <c r="VHN229" s="3"/>
      <c r="VHO229" s="3"/>
      <c r="VHP229" s="3"/>
      <c r="VHQ229" s="3"/>
      <c r="VHR229" s="3"/>
      <c r="VHS229" s="3"/>
      <c r="VHT229" s="3"/>
      <c r="VHU229" s="3"/>
      <c r="VHV229" s="3"/>
      <c r="VHW229" s="3"/>
      <c r="VHX229" s="3"/>
      <c r="VHY229" s="3"/>
      <c r="VHZ229" s="3"/>
      <c r="VIA229" s="3"/>
      <c r="VIB229" s="3"/>
      <c r="VIC229" s="3"/>
      <c r="VID229" s="3"/>
      <c r="VIE229" s="3"/>
      <c r="VIF229" s="3"/>
      <c r="VIG229" s="3"/>
      <c r="VIH229" s="3"/>
      <c r="VII229" s="3"/>
      <c r="VIJ229" s="3"/>
      <c r="VIK229" s="3"/>
      <c r="VIL229" s="3"/>
      <c r="VIM229" s="3"/>
      <c r="VIN229" s="3"/>
      <c r="VIO229" s="3"/>
      <c r="VIP229" s="3"/>
      <c r="VIQ229" s="3"/>
      <c r="VIR229" s="3"/>
      <c r="VIS229" s="3"/>
      <c r="VIT229" s="3"/>
      <c r="VIU229" s="3"/>
      <c r="VIV229" s="3"/>
      <c r="VIW229" s="3"/>
      <c r="VIX229" s="3"/>
      <c r="VIY229" s="3"/>
      <c r="VIZ229" s="3"/>
      <c r="VJA229" s="3"/>
      <c r="VJB229" s="3"/>
      <c r="VJC229" s="3"/>
      <c r="VJD229" s="3"/>
      <c r="VJE229" s="3"/>
      <c r="VJF229" s="3"/>
      <c r="VJG229" s="3"/>
      <c r="VJH229" s="3"/>
      <c r="VJI229" s="3"/>
      <c r="VJJ229" s="3"/>
      <c r="VJK229" s="3"/>
      <c r="VJL229" s="3"/>
      <c r="VJM229" s="3"/>
      <c r="VJN229" s="3"/>
      <c r="VJO229" s="3"/>
      <c r="VJP229" s="3"/>
      <c r="VJQ229" s="3"/>
      <c r="VJR229" s="3"/>
      <c r="VJS229" s="3"/>
      <c r="VJT229" s="3"/>
      <c r="VJU229" s="3"/>
      <c r="VJV229" s="3"/>
      <c r="VJW229" s="3"/>
      <c r="VJX229" s="3"/>
      <c r="VJY229" s="3"/>
      <c r="VJZ229" s="3"/>
      <c r="VKA229" s="3"/>
      <c r="VKB229" s="3"/>
      <c r="VKC229" s="3"/>
      <c r="VKD229" s="3"/>
      <c r="VKE229" s="3"/>
      <c r="VKF229" s="3"/>
      <c r="VKG229" s="3"/>
      <c r="VKH229" s="3"/>
      <c r="VKI229" s="3"/>
      <c r="VKJ229" s="3"/>
      <c r="VKK229" s="3"/>
      <c r="VKL229" s="3"/>
      <c r="VKM229" s="3"/>
      <c r="VKN229" s="3"/>
      <c r="VKO229" s="3"/>
      <c r="VKP229" s="3"/>
      <c r="VKQ229" s="3"/>
      <c r="VKR229" s="3"/>
      <c r="VKS229" s="3"/>
      <c r="VKT229" s="3"/>
      <c r="VKU229" s="3"/>
      <c r="VKV229" s="3"/>
      <c r="VKW229" s="3"/>
      <c r="VKX229" s="3"/>
      <c r="VKY229" s="3"/>
      <c r="VKZ229" s="3"/>
      <c r="VLA229" s="3"/>
      <c r="VLB229" s="3"/>
      <c r="VLC229" s="3"/>
      <c r="VLD229" s="3"/>
      <c r="VLE229" s="3"/>
      <c r="VLF229" s="3"/>
      <c r="VLG229" s="3"/>
      <c r="VLH229" s="3"/>
      <c r="VLI229" s="3"/>
      <c r="VLJ229" s="3"/>
      <c r="VLK229" s="3"/>
      <c r="VLL229" s="3"/>
      <c r="VLM229" s="3"/>
      <c r="VLN229" s="3"/>
      <c r="VLO229" s="3"/>
      <c r="VLP229" s="3"/>
      <c r="VLQ229" s="3"/>
      <c r="VLR229" s="3"/>
      <c r="VLS229" s="3"/>
      <c r="VLT229" s="3"/>
      <c r="VLU229" s="3"/>
      <c r="VLV229" s="3"/>
      <c r="VLW229" s="3"/>
      <c r="VLX229" s="3"/>
      <c r="VLY229" s="3"/>
      <c r="VLZ229" s="3"/>
      <c r="VMA229" s="3"/>
      <c r="VMB229" s="3"/>
      <c r="VMC229" s="3"/>
      <c r="VMD229" s="3"/>
      <c r="VME229" s="3"/>
      <c r="VMF229" s="3"/>
      <c r="VMG229" s="3"/>
      <c r="VMH229" s="3"/>
      <c r="VMI229" s="3"/>
      <c r="VMJ229" s="3"/>
      <c r="VMK229" s="3"/>
      <c r="VML229" s="3"/>
      <c r="VMM229" s="3"/>
      <c r="VMN229" s="3"/>
      <c r="VMO229" s="3"/>
      <c r="VMP229" s="3"/>
      <c r="VMQ229" s="3"/>
      <c r="VMR229" s="3"/>
      <c r="VMS229" s="3"/>
      <c r="VMT229" s="3"/>
      <c r="VMU229" s="3"/>
      <c r="VMV229" s="3"/>
      <c r="VMW229" s="3"/>
      <c r="VMX229" s="3"/>
      <c r="VMY229" s="3"/>
      <c r="VMZ229" s="3"/>
      <c r="VNA229" s="3"/>
      <c r="VNB229" s="3"/>
      <c r="VNC229" s="3"/>
      <c r="VND229" s="3"/>
      <c r="VNE229" s="3"/>
      <c r="VNF229" s="3"/>
      <c r="VNG229" s="3"/>
      <c r="VNH229" s="3"/>
      <c r="VNI229" s="3"/>
      <c r="VNJ229" s="3"/>
      <c r="VNK229" s="3"/>
      <c r="VNL229" s="3"/>
      <c r="VNM229" s="3"/>
      <c r="VNN229" s="3"/>
      <c r="VNO229" s="3"/>
      <c r="VNP229" s="3"/>
      <c r="VNQ229" s="3"/>
      <c r="VNR229" s="3"/>
      <c r="VNS229" s="3"/>
      <c r="VNT229" s="3"/>
      <c r="VNU229" s="3"/>
      <c r="VNV229" s="3"/>
      <c r="VNW229" s="3"/>
      <c r="VNX229" s="3"/>
      <c r="VNY229" s="3"/>
      <c r="VNZ229" s="3"/>
      <c r="VOA229" s="3"/>
      <c r="VOB229" s="3"/>
      <c r="VOC229" s="3"/>
      <c r="VOD229" s="3"/>
      <c r="VOE229" s="3"/>
      <c r="VOF229" s="3"/>
      <c r="VOG229" s="3"/>
      <c r="VOH229" s="3"/>
      <c r="VOI229" s="3"/>
      <c r="VOJ229" s="3"/>
      <c r="VOK229" s="3"/>
      <c r="VOL229" s="3"/>
      <c r="VOM229" s="3"/>
      <c r="VON229" s="3"/>
      <c r="VOO229" s="3"/>
      <c r="VOP229" s="3"/>
      <c r="VOQ229" s="3"/>
      <c r="VOR229" s="3"/>
      <c r="VOS229" s="3"/>
      <c r="VOT229" s="3"/>
      <c r="VOU229" s="3"/>
      <c r="VOV229" s="3"/>
      <c r="VOW229" s="3"/>
      <c r="VOX229" s="3"/>
      <c r="VOY229" s="3"/>
      <c r="VOZ229" s="3"/>
      <c r="VPA229" s="3"/>
      <c r="VPB229" s="3"/>
      <c r="VPC229" s="3"/>
      <c r="VPD229" s="3"/>
      <c r="VPE229" s="3"/>
      <c r="VPF229" s="3"/>
      <c r="VPG229" s="3"/>
      <c r="VPH229" s="3"/>
      <c r="VPI229" s="3"/>
      <c r="VPJ229" s="3"/>
      <c r="VPK229" s="3"/>
      <c r="VPL229" s="3"/>
      <c r="VPM229" s="3"/>
      <c r="VPN229" s="3"/>
      <c r="VPO229" s="3"/>
      <c r="VPP229" s="3"/>
      <c r="VPQ229" s="3"/>
      <c r="VPR229" s="3"/>
      <c r="VPS229" s="3"/>
      <c r="VPT229" s="3"/>
      <c r="VPU229" s="3"/>
      <c r="VPV229" s="3"/>
      <c r="VPW229" s="3"/>
      <c r="VPX229" s="3"/>
      <c r="VPY229" s="3"/>
      <c r="VPZ229" s="3"/>
      <c r="VQA229" s="3"/>
      <c r="VQB229" s="3"/>
      <c r="VQC229" s="3"/>
      <c r="VQD229" s="3"/>
      <c r="VQE229" s="3"/>
      <c r="VQF229" s="3"/>
      <c r="VQG229" s="3"/>
      <c r="VQH229" s="3"/>
      <c r="VQI229" s="3"/>
      <c r="VQJ229" s="3"/>
      <c r="VQK229" s="3"/>
      <c r="VQL229" s="3"/>
      <c r="VQM229" s="3"/>
      <c r="VQN229" s="3"/>
      <c r="VQO229" s="3"/>
      <c r="VQP229" s="3"/>
      <c r="VQQ229" s="3"/>
      <c r="VQR229" s="3"/>
      <c r="VQS229" s="3"/>
      <c r="VQT229" s="3"/>
      <c r="VQU229" s="3"/>
      <c r="VQV229" s="3"/>
      <c r="VQW229" s="3"/>
      <c r="VQX229" s="3"/>
      <c r="VQY229" s="3"/>
      <c r="VQZ229" s="3"/>
      <c r="VRA229" s="3"/>
      <c r="VRB229" s="3"/>
      <c r="VRC229" s="3"/>
      <c r="VRD229" s="3"/>
      <c r="VRE229" s="3"/>
      <c r="VRF229" s="3"/>
      <c r="VRG229" s="3"/>
      <c r="VRH229" s="3"/>
      <c r="VRI229" s="3"/>
      <c r="VRJ229" s="3"/>
      <c r="VRK229" s="3"/>
      <c r="VRL229" s="3"/>
      <c r="VRM229" s="3"/>
      <c r="VRN229" s="3"/>
      <c r="VRO229" s="3"/>
      <c r="VRP229" s="3"/>
      <c r="VRQ229" s="3"/>
      <c r="VRR229" s="3"/>
      <c r="VRS229" s="3"/>
      <c r="VRT229" s="3"/>
      <c r="VRU229" s="3"/>
      <c r="VRV229" s="3"/>
      <c r="VRW229" s="3"/>
      <c r="VRX229" s="3"/>
      <c r="VRY229" s="3"/>
      <c r="VRZ229" s="3"/>
      <c r="VSA229" s="3"/>
      <c r="VSB229" s="3"/>
      <c r="VSC229" s="3"/>
      <c r="VSD229" s="3"/>
      <c r="VSE229" s="3"/>
      <c r="VSF229" s="3"/>
      <c r="VSG229" s="3"/>
      <c r="VSH229" s="3"/>
      <c r="VSI229" s="3"/>
      <c r="VSJ229" s="3"/>
      <c r="VSK229" s="3"/>
      <c r="VSL229" s="3"/>
      <c r="VSM229" s="3"/>
      <c r="VSN229" s="3"/>
      <c r="VSO229" s="3"/>
      <c r="VSP229" s="3"/>
      <c r="VSQ229" s="3"/>
      <c r="VSR229" s="3"/>
      <c r="VSS229" s="3"/>
      <c r="VST229" s="3"/>
      <c r="VSU229" s="3"/>
      <c r="VSV229" s="3"/>
      <c r="VSW229" s="3"/>
      <c r="VSX229" s="3"/>
      <c r="VSY229" s="3"/>
      <c r="VSZ229" s="3"/>
      <c r="VTA229" s="3"/>
      <c r="VTB229" s="3"/>
      <c r="VTC229" s="3"/>
      <c r="VTD229" s="3"/>
      <c r="VTE229" s="3"/>
      <c r="VTF229" s="3"/>
      <c r="VTG229" s="3"/>
      <c r="VTH229" s="3"/>
      <c r="VTI229" s="3"/>
      <c r="VTJ229" s="3"/>
      <c r="VTK229" s="3"/>
      <c r="VTL229" s="3"/>
      <c r="VTM229" s="3"/>
      <c r="VTN229" s="3"/>
      <c r="VTO229" s="3"/>
      <c r="VTP229" s="3"/>
      <c r="VTQ229" s="3"/>
      <c r="VTR229" s="3"/>
      <c r="VTS229" s="3"/>
      <c r="VTT229" s="3"/>
      <c r="VTU229" s="3"/>
      <c r="VTV229" s="3"/>
      <c r="VTW229" s="3"/>
      <c r="VTX229" s="3"/>
      <c r="VTY229" s="3"/>
      <c r="VTZ229" s="3"/>
      <c r="VUA229" s="3"/>
      <c r="VUB229" s="3"/>
      <c r="VUC229" s="3"/>
      <c r="VUD229" s="3"/>
      <c r="VUE229" s="3"/>
      <c r="VUF229" s="3"/>
      <c r="VUG229" s="3"/>
      <c r="VUH229" s="3"/>
      <c r="VUI229" s="3"/>
      <c r="VUJ229" s="3"/>
      <c r="VUK229" s="3"/>
      <c r="VUL229" s="3"/>
      <c r="VUM229" s="3"/>
      <c r="VUN229" s="3"/>
      <c r="VUO229" s="3"/>
      <c r="VUP229" s="3"/>
      <c r="VUQ229" s="3"/>
      <c r="VUR229" s="3"/>
      <c r="VUS229" s="3"/>
      <c r="VUT229" s="3"/>
      <c r="VUU229" s="3"/>
      <c r="VUV229" s="3"/>
      <c r="VUW229" s="3"/>
      <c r="VUX229" s="3"/>
      <c r="VUY229" s="3"/>
      <c r="VUZ229" s="3"/>
      <c r="VVA229" s="3"/>
      <c r="VVB229" s="3"/>
      <c r="VVC229" s="3"/>
      <c r="VVD229" s="3"/>
      <c r="VVE229" s="3"/>
      <c r="VVF229" s="3"/>
      <c r="VVG229" s="3"/>
      <c r="VVH229" s="3"/>
      <c r="VVI229" s="3"/>
      <c r="VVJ229" s="3"/>
      <c r="VVK229" s="3"/>
      <c r="VVL229" s="3"/>
      <c r="VVM229" s="3"/>
      <c r="VVN229" s="3"/>
      <c r="VVO229" s="3"/>
      <c r="VVP229" s="3"/>
      <c r="VVQ229" s="3"/>
      <c r="VVR229" s="3"/>
      <c r="VVS229" s="3"/>
      <c r="VVT229" s="3"/>
      <c r="VVU229" s="3"/>
      <c r="VVV229" s="3"/>
      <c r="VVW229" s="3"/>
      <c r="VVX229" s="3"/>
      <c r="VVY229" s="3"/>
      <c r="VVZ229" s="3"/>
      <c r="VWA229" s="3"/>
      <c r="VWB229" s="3"/>
      <c r="VWC229" s="3"/>
      <c r="VWD229" s="3"/>
      <c r="VWE229" s="3"/>
      <c r="VWF229" s="3"/>
      <c r="VWG229" s="3"/>
      <c r="VWH229" s="3"/>
      <c r="VWI229" s="3"/>
      <c r="VWJ229" s="3"/>
      <c r="VWK229" s="3"/>
      <c r="VWL229" s="3"/>
      <c r="VWM229" s="3"/>
      <c r="VWN229" s="3"/>
      <c r="VWO229" s="3"/>
      <c r="VWP229" s="3"/>
      <c r="VWQ229" s="3"/>
      <c r="VWR229" s="3"/>
      <c r="VWS229" s="3"/>
      <c r="VWT229" s="3"/>
      <c r="VWU229" s="3"/>
      <c r="VWV229" s="3"/>
      <c r="VWW229" s="3"/>
      <c r="VWX229" s="3"/>
      <c r="VWY229" s="3"/>
      <c r="VWZ229" s="3"/>
      <c r="VXA229" s="3"/>
      <c r="VXB229" s="3"/>
      <c r="VXC229" s="3"/>
      <c r="VXD229" s="3"/>
      <c r="VXE229" s="3"/>
      <c r="VXF229" s="3"/>
      <c r="VXG229" s="3"/>
      <c r="VXH229" s="3"/>
      <c r="VXI229" s="3"/>
      <c r="VXJ229" s="3"/>
      <c r="VXK229" s="3"/>
      <c r="VXL229" s="3"/>
      <c r="VXM229" s="3"/>
      <c r="VXN229" s="3"/>
      <c r="VXO229" s="3"/>
      <c r="VXP229" s="3"/>
      <c r="VXQ229" s="3"/>
      <c r="VXR229" s="3"/>
      <c r="VXS229" s="3"/>
      <c r="VXT229" s="3"/>
      <c r="VXU229" s="3"/>
      <c r="VXV229" s="3"/>
      <c r="VXW229" s="3"/>
      <c r="VXX229" s="3"/>
      <c r="VXY229" s="3"/>
      <c r="VXZ229" s="3"/>
      <c r="VYA229" s="3"/>
      <c r="VYB229" s="3"/>
      <c r="VYC229" s="3"/>
      <c r="VYD229" s="3"/>
      <c r="VYE229" s="3"/>
      <c r="VYF229" s="3"/>
      <c r="VYG229" s="3"/>
      <c r="VYH229" s="3"/>
      <c r="VYI229" s="3"/>
      <c r="VYJ229" s="3"/>
      <c r="VYK229" s="3"/>
      <c r="VYL229" s="3"/>
      <c r="VYM229" s="3"/>
      <c r="VYN229" s="3"/>
      <c r="VYO229" s="3"/>
      <c r="VYP229" s="3"/>
      <c r="VYQ229" s="3"/>
      <c r="VYR229" s="3"/>
      <c r="VYS229" s="3"/>
      <c r="VYT229" s="3"/>
      <c r="VYU229" s="3"/>
      <c r="VYV229" s="3"/>
      <c r="VYW229" s="3"/>
      <c r="VYX229" s="3"/>
      <c r="VYY229" s="3"/>
      <c r="VYZ229" s="3"/>
      <c r="VZA229" s="3"/>
      <c r="VZB229" s="3"/>
      <c r="VZC229" s="3"/>
      <c r="VZD229" s="3"/>
      <c r="VZE229" s="3"/>
      <c r="VZF229" s="3"/>
      <c r="VZG229" s="3"/>
      <c r="VZH229" s="3"/>
      <c r="VZI229" s="3"/>
      <c r="VZJ229" s="3"/>
      <c r="VZK229" s="3"/>
      <c r="VZL229" s="3"/>
      <c r="VZM229" s="3"/>
      <c r="VZN229" s="3"/>
      <c r="VZO229" s="3"/>
      <c r="VZP229" s="3"/>
      <c r="VZQ229" s="3"/>
      <c r="VZR229" s="3"/>
      <c r="VZS229" s="3"/>
      <c r="VZT229" s="3"/>
      <c r="VZU229" s="3"/>
      <c r="VZV229" s="3"/>
      <c r="VZW229" s="3"/>
      <c r="VZX229" s="3"/>
      <c r="VZY229" s="3"/>
      <c r="VZZ229" s="3"/>
      <c r="WAA229" s="3"/>
      <c r="WAB229" s="3"/>
      <c r="WAC229" s="3"/>
      <c r="WAD229" s="3"/>
      <c r="WAE229" s="3"/>
      <c r="WAF229" s="3"/>
      <c r="WAG229" s="3"/>
      <c r="WAH229" s="3"/>
      <c r="WAI229" s="3"/>
      <c r="WAJ229" s="3"/>
      <c r="WAK229" s="3"/>
      <c r="WAL229" s="3"/>
      <c r="WAM229" s="3"/>
      <c r="WAN229" s="3"/>
      <c r="WAO229" s="3"/>
      <c r="WAP229" s="3"/>
      <c r="WAQ229" s="3"/>
      <c r="WAR229" s="3"/>
      <c r="WAS229" s="3"/>
      <c r="WAT229" s="3"/>
      <c r="WAU229" s="3"/>
      <c r="WAV229" s="3"/>
      <c r="WAW229" s="3"/>
      <c r="WAX229" s="3"/>
      <c r="WAY229" s="3"/>
      <c r="WAZ229" s="3"/>
      <c r="WBA229" s="3"/>
      <c r="WBB229" s="3"/>
      <c r="WBC229" s="3"/>
      <c r="WBD229" s="3"/>
      <c r="WBE229" s="3"/>
      <c r="WBF229" s="3"/>
      <c r="WBG229" s="3"/>
      <c r="WBH229" s="3"/>
      <c r="WBI229" s="3"/>
      <c r="WBJ229" s="3"/>
      <c r="WBK229" s="3"/>
      <c r="WBL229" s="3"/>
      <c r="WBM229" s="3"/>
      <c r="WBN229" s="3"/>
      <c r="WBO229" s="3"/>
      <c r="WBP229" s="3"/>
      <c r="WBQ229" s="3"/>
      <c r="WBR229" s="3"/>
      <c r="WBS229" s="3"/>
      <c r="WBT229" s="3"/>
      <c r="WBU229" s="3"/>
      <c r="WBV229" s="3"/>
      <c r="WBW229" s="3"/>
      <c r="WBX229" s="3"/>
      <c r="WBY229" s="3"/>
      <c r="WBZ229" s="3"/>
      <c r="WCA229" s="3"/>
      <c r="WCB229" s="3"/>
      <c r="WCC229" s="3"/>
      <c r="WCD229" s="3"/>
      <c r="WCE229" s="3"/>
      <c r="WCF229" s="3"/>
      <c r="WCG229" s="3"/>
      <c r="WCH229" s="3"/>
      <c r="WCI229" s="3"/>
      <c r="WCJ229" s="3"/>
      <c r="WCK229" s="3"/>
      <c r="WCL229" s="3"/>
      <c r="WCM229" s="3"/>
      <c r="WCN229" s="3"/>
      <c r="WCO229" s="3"/>
      <c r="WCP229" s="3"/>
      <c r="WCQ229" s="3"/>
      <c r="WCR229" s="3"/>
      <c r="WCS229" s="3"/>
      <c r="WCT229" s="3"/>
      <c r="WCU229" s="3"/>
      <c r="WCV229" s="3"/>
      <c r="WCW229" s="3"/>
      <c r="WCX229" s="3"/>
      <c r="WCY229" s="3"/>
      <c r="WCZ229" s="3"/>
      <c r="WDA229" s="3"/>
      <c r="WDB229" s="3"/>
      <c r="WDC229" s="3"/>
      <c r="WDD229" s="3"/>
      <c r="WDE229" s="3"/>
      <c r="WDF229" s="3"/>
      <c r="WDG229" s="3"/>
      <c r="WDH229" s="3"/>
      <c r="WDI229" s="3"/>
      <c r="WDJ229" s="3"/>
      <c r="WDK229" s="3"/>
      <c r="WDL229" s="3"/>
      <c r="WDM229" s="3"/>
      <c r="WDN229" s="3"/>
      <c r="WDO229" s="3"/>
      <c r="WDP229" s="3"/>
      <c r="WDQ229" s="3"/>
      <c r="WDR229" s="3"/>
      <c r="WDS229" s="3"/>
      <c r="WDT229" s="3"/>
      <c r="WDU229" s="3"/>
      <c r="WDV229" s="3"/>
      <c r="WDW229" s="3"/>
      <c r="WDX229" s="3"/>
      <c r="WDY229" s="3"/>
      <c r="WDZ229" s="3"/>
      <c r="WEA229" s="3"/>
      <c r="WEB229" s="3"/>
      <c r="WEC229" s="3"/>
      <c r="WED229" s="3"/>
      <c r="WEE229" s="3"/>
      <c r="WEF229" s="3"/>
      <c r="WEG229" s="3"/>
      <c r="WEH229" s="3"/>
      <c r="WEI229" s="3"/>
      <c r="WEJ229" s="3"/>
      <c r="WEK229" s="3"/>
      <c r="WEL229" s="3"/>
      <c r="WEM229" s="3"/>
      <c r="WEN229" s="3"/>
      <c r="WEO229" s="3"/>
      <c r="WEP229" s="3"/>
      <c r="WEQ229" s="3"/>
      <c r="WER229" s="3"/>
      <c r="WES229" s="3"/>
      <c r="WET229" s="3"/>
      <c r="WEU229" s="3"/>
      <c r="WEV229" s="3"/>
      <c r="WEW229" s="3"/>
      <c r="WEX229" s="3"/>
      <c r="WEY229" s="3"/>
      <c r="WEZ229" s="3"/>
      <c r="WFA229" s="3"/>
      <c r="WFB229" s="3"/>
      <c r="WFC229" s="3"/>
      <c r="WFD229" s="3"/>
      <c r="WFE229" s="3"/>
      <c r="WFF229" s="3"/>
      <c r="WFG229" s="3"/>
      <c r="WFH229" s="3"/>
      <c r="WFI229" s="3"/>
      <c r="WFJ229" s="3"/>
      <c r="WFK229" s="3"/>
      <c r="WFL229" s="3"/>
      <c r="WFM229" s="3"/>
      <c r="WFN229" s="3"/>
      <c r="WFO229" s="3"/>
      <c r="WFP229" s="3"/>
      <c r="WFQ229" s="3"/>
      <c r="WFR229" s="3"/>
      <c r="WFS229" s="3"/>
      <c r="WFT229" s="3"/>
      <c r="WFU229" s="3"/>
      <c r="WFV229" s="3"/>
      <c r="WFW229" s="3"/>
      <c r="WFX229" s="3"/>
      <c r="WFY229" s="3"/>
      <c r="WFZ229" s="3"/>
      <c r="WGA229" s="3"/>
      <c r="WGB229" s="3"/>
      <c r="WGC229" s="3"/>
      <c r="WGD229" s="3"/>
      <c r="WGE229" s="3"/>
      <c r="WGF229" s="3"/>
      <c r="WGG229" s="3"/>
      <c r="WGH229" s="3"/>
      <c r="WGI229" s="3"/>
      <c r="WGJ229" s="3"/>
      <c r="WGK229" s="3"/>
      <c r="WGL229" s="3"/>
      <c r="WGM229" s="3"/>
      <c r="WGN229" s="3"/>
      <c r="WGO229" s="3"/>
      <c r="WGP229" s="3"/>
      <c r="WGQ229" s="3"/>
      <c r="WGR229" s="3"/>
      <c r="WGS229" s="3"/>
      <c r="WGT229" s="3"/>
      <c r="WGU229" s="3"/>
      <c r="WGV229" s="3"/>
      <c r="WGW229" s="3"/>
      <c r="WGX229" s="3"/>
      <c r="WGY229" s="3"/>
      <c r="WGZ229" s="3"/>
      <c r="WHA229" s="3"/>
      <c r="WHB229" s="3"/>
      <c r="WHC229" s="3"/>
      <c r="WHD229" s="3"/>
      <c r="WHE229" s="3"/>
      <c r="WHF229" s="3"/>
      <c r="WHG229" s="3"/>
      <c r="WHH229" s="3"/>
      <c r="WHI229" s="3"/>
      <c r="WHJ229" s="3"/>
      <c r="WHK229" s="3"/>
      <c r="WHL229" s="3"/>
      <c r="WHM229" s="3"/>
      <c r="WHN229" s="3"/>
      <c r="WHO229" s="3"/>
      <c r="WHP229" s="3"/>
      <c r="WHQ229" s="3"/>
      <c r="WHR229" s="3"/>
      <c r="WHS229" s="3"/>
      <c r="WHT229" s="3"/>
      <c r="WHU229" s="3"/>
      <c r="WHV229" s="3"/>
      <c r="WHW229" s="3"/>
      <c r="WHX229" s="3"/>
      <c r="WHY229" s="3"/>
      <c r="WHZ229" s="3"/>
      <c r="WIA229" s="3"/>
      <c r="WIB229" s="3"/>
      <c r="WIC229" s="3"/>
      <c r="WID229" s="3"/>
      <c r="WIE229" s="3"/>
      <c r="WIF229" s="3"/>
      <c r="WIG229" s="3"/>
      <c r="WIH229" s="3"/>
      <c r="WII229" s="3"/>
      <c r="WIJ229" s="3"/>
      <c r="WIK229" s="3"/>
      <c r="WIL229" s="3"/>
      <c r="WIM229" s="3"/>
      <c r="WIN229" s="3"/>
      <c r="WIO229" s="3"/>
      <c r="WIP229" s="3"/>
      <c r="WIQ229" s="3"/>
      <c r="WIR229" s="3"/>
      <c r="WIS229" s="3"/>
      <c r="WIT229" s="3"/>
      <c r="WIU229" s="3"/>
      <c r="WIV229" s="3"/>
      <c r="WIW229" s="3"/>
      <c r="WIX229" s="3"/>
      <c r="WIY229" s="3"/>
      <c r="WIZ229" s="3"/>
      <c r="WJA229" s="3"/>
      <c r="WJB229" s="3"/>
      <c r="WJC229" s="3"/>
      <c r="WJD229" s="3"/>
      <c r="WJE229" s="3"/>
      <c r="WJF229" s="3"/>
      <c r="WJG229" s="3"/>
      <c r="WJH229" s="3"/>
      <c r="WJI229" s="3"/>
      <c r="WJJ229" s="3"/>
      <c r="WJK229" s="3"/>
      <c r="WJL229" s="3"/>
      <c r="WJM229" s="3"/>
      <c r="WJN229" s="3"/>
      <c r="WJO229" s="3"/>
      <c r="WJP229" s="3"/>
      <c r="WJQ229" s="3"/>
      <c r="WJR229" s="3"/>
      <c r="WJS229" s="3"/>
      <c r="WJT229" s="3"/>
      <c r="WJU229" s="3"/>
      <c r="WJV229" s="3"/>
      <c r="WJW229" s="3"/>
      <c r="WJX229" s="3"/>
      <c r="WJY229" s="3"/>
      <c r="WJZ229" s="3"/>
      <c r="WKA229" s="3"/>
      <c r="WKB229" s="3"/>
      <c r="WKC229" s="3"/>
      <c r="WKD229" s="3"/>
      <c r="WKE229" s="3"/>
      <c r="WKF229" s="3"/>
      <c r="WKG229" s="3"/>
      <c r="WKH229" s="3"/>
      <c r="WKI229" s="3"/>
      <c r="WKJ229" s="3"/>
      <c r="WKK229" s="3"/>
      <c r="WKL229" s="3"/>
      <c r="WKM229" s="3"/>
      <c r="WKN229" s="3"/>
      <c r="WKO229" s="3"/>
      <c r="WKP229" s="3"/>
      <c r="WKQ229" s="3"/>
      <c r="WKR229" s="3"/>
      <c r="WKS229" s="3"/>
      <c r="WKT229" s="3"/>
      <c r="WKU229" s="3"/>
      <c r="WKV229" s="3"/>
      <c r="WKW229" s="3"/>
      <c r="WKX229" s="3"/>
      <c r="WKY229" s="3"/>
      <c r="WKZ229" s="3"/>
      <c r="WLA229" s="3"/>
      <c r="WLB229" s="3"/>
      <c r="WLC229" s="3"/>
      <c r="WLD229" s="3"/>
      <c r="WLE229" s="3"/>
      <c r="WLF229" s="3"/>
      <c r="WLG229" s="3"/>
      <c r="WLH229" s="3"/>
      <c r="WLI229" s="3"/>
      <c r="WLJ229" s="3"/>
      <c r="WLK229" s="3"/>
      <c r="WLL229" s="3"/>
      <c r="WLM229" s="3"/>
      <c r="WLN229" s="3"/>
      <c r="WLO229" s="3"/>
      <c r="WLP229" s="3"/>
      <c r="WLQ229" s="3"/>
      <c r="WLR229" s="3"/>
      <c r="WLS229" s="3"/>
      <c r="WLT229" s="3"/>
      <c r="WLU229" s="3"/>
      <c r="WLV229" s="3"/>
      <c r="WLW229" s="3"/>
      <c r="WLX229" s="3"/>
      <c r="WLY229" s="3"/>
      <c r="WLZ229" s="3"/>
      <c r="WMA229" s="3"/>
      <c r="WMB229" s="3"/>
      <c r="WMC229" s="3"/>
      <c r="WMD229" s="3"/>
      <c r="WME229" s="3"/>
      <c r="WMF229" s="3"/>
      <c r="WMG229" s="3"/>
      <c r="WMH229" s="3"/>
      <c r="WMI229" s="3"/>
      <c r="WMJ229" s="3"/>
      <c r="WMK229" s="3"/>
      <c r="WML229" s="3"/>
      <c r="WMM229" s="3"/>
      <c r="WMN229" s="3"/>
      <c r="WMO229" s="3"/>
      <c r="WMP229" s="3"/>
      <c r="WMQ229" s="3"/>
      <c r="WMR229" s="3"/>
      <c r="WMS229" s="3"/>
      <c r="WMT229" s="3"/>
      <c r="WMU229" s="3"/>
      <c r="WMV229" s="3"/>
      <c r="WMW229" s="3"/>
      <c r="WMX229" s="3"/>
      <c r="WMY229" s="3"/>
      <c r="WMZ229" s="3"/>
      <c r="WNA229" s="3"/>
      <c r="WNB229" s="3"/>
      <c r="WNC229" s="3"/>
      <c r="WND229" s="3"/>
      <c r="WNE229" s="3"/>
      <c r="WNF229" s="3"/>
      <c r="WNG229" s="3"/>
      <c r="WNH229" s="3"/>
      <c r="WNI229" s="3"/>
      <c r="WNJ229" s="3"/>
      <c r="WNK229" s="3"/>
      <c r="WNL229" s="3"/>
      <c r="WNM229" s="3"/>
      <c r="WNN229" s="3"/>
      <c r="WNO229" s="3"/>
      <c r="WNP229" s="3"/>
      <c r="WNQ229" s="3"/>
      <c r="WNR229" s="3"/>
      <c r="WNS229" s="3"/>
      <c r="WNT229" s="3"/>
      <c r="WNU229" s="3"/>
      <c r="WNV229" s="3"/>
      <c r="WNW229" s="3"/>
      <c r="WNX229" s="3"/>
      <c r="WNY229" s="3"/>
      <c r="WNZ229" s="3"/>
      <c r="WOA229" s="3"/>
      <c r="WOB229" s="3"/>
      <c r="WOC229" s="3"/>
      <c r="WOD229" s="3"/>
      <c r="WOE229" s="3"/>
      <c r="WOF229" s="3"/>
      <c r="WOG229" s="3"/>
      <c r="WOH229" s="3"/>
      <c r="WOI229" s="3"/>
      <c r="WOJ229" s="3"/>
      <c r="WOK229" s="3"/>
      <c r="WOL229" s="3"/>
      <c r="WOM229" s="3"/>
      <c r="WON229" s="3"/>
      <c r="WOO229" s="3"/>
      <c r="WOP229" s="3"/>
      <c r="WOQ229" s="3"/>
      <c r="WOR229" s="3"/>
      <c r="WOS229" s="3"/>
      <c r="WOT229" s="3"/>
      <c r="WOU229" s="3"/>
      <c r="WOV229" s="3"/>
      <c r="WOW229" s="3"/>
      <c r="WOX229" s="3"/>
      <c r="WOY229" s="3"/>
      <c r="WOZ229" s="3"/>
      <c r="WPA229" s="3"/>
      <c r="WPB229" s="3"/>
      <c r="WPC229" s="3"/>
      <c r="WPD229" s="3"/>
      <c r="WPE229" s="3"/>
      <c r="WPF229" s="3"/>
      <c r="WPG229" s="3"/>
      <c r="WPH229" s="3"/>
      <c r="WPI229" s="3"/>
      <c r="WPJ229" s="3"/>
      <c r="WPK229" s="3"/>
      <c r="WPL229" s="3"/>
      <c r="WPM229" s="3"/>
      <c r="WPN229" s="3"/>
      <c r="WPO229" s="3"/>
      <c r="WPP229" s="3"/>
      <c r="WPQ229" s="3"/>
      <c r="WPR229" s="3"/>
      <c r="WPS229" s="3"/>
      <c r="WPT229" s="3"/>
      <c r="WPU229" s="3"/>
      <c r="WPV229" s="3"/>
      <c r="WPW229" s="3"/>
      <c r="WPX229" s="3"/>
      <c r="WPY229" s="3"/>
      <c r="WPZ229" s="3"/>
      <c r="WQA229" s="3"/>
      <c r="WQB229" s="3"/>
      <c r="WQC229" s="3"/>
      <c r="WQD229" s="3"/>
      <c r="WQE229" s="3"/>
      <c r="WQF229" s="3"/>
      <c r="WQG229" s="3"/>
      <c r="WQH229" s="3"/>
      <c r="WQI229" s="3"/>
      <c r="WQJ229" s="3"/>
      <c r="WQK229" s="3"/>
      <c r="WQL229" s="3"/>
      <c r="WQM229" s="3"/>
      <c r="WQN229" s="3"/>
      <c r="WQO229" s="3"/>
      <c r="WQP229" s="3"/>
      <c r="WQQ229" s="3"/>
      <c r="WQR229" s="3"/>
      <c r="WQS229" s="3"/>
      <c r="WQT229" s="3"/>
      <c r="WQU229" s="3"/>
      <c r="WQV229" s="3"/>
      <c r="WQW229" s="3"/>
      <c r="WQX229" s="3"/>
      <c r="WQY229" s="3"/>
      <c r="WQZ229" s="3"/>
      <c r="WRA229" s="3"/>
      <c r="WRB229" s="3"/>
      <c r="WRC229" s="3"/>
      <c r="WRD229" s="3"/>
      <c r="WRE229" s="3"/>
      <c r="WRF229" s="3"/>
      <c r="WRG229" s="3"/>
      <c r="WRH229" s="3"/>
      <c r="WRI229" s="3"/>
      <c r="WRJ229" s="3"/>
      <c r="WRK229" s="3"/>
      <c r="WRL229" s="3"/>
      <c r="WRM229" s="3"/>
      <c r="WRN229" s="3"/>
      <c r="WRO229" s="3"/>
      <c r="WRP229" s="3"/>
      <c r="WRQ229" s="3"/>
      <c r="WRR229" s="3"/>
      <c r="WRS229" s="3"/>
      <c r="WRT229" s="3"/>
      <c r="WRU229" s="3"/>
      <c r="WRV229" s="3"/>
      <c r="WRW229" s="3"/>
      <c r="WRX229" s="3"/>
      <c r="WRY229" s="3"/>
      <c r="WRZ229" s="3"/>
      <c r="WSA229" s="3"/>
      <c r="WSB229" s="3"/>
      <c r="WSC229" s="3"/>
      <c r="WSD229" s="3"/>
      <c r="WSE229" s="3"/>
      <c r="WSF229" s="3"/>
      <c r="WSG229" s="3"/>
      <c r="WSH229" s="3"/>
      <c r="WSI229" s="3"/>
      <c r="WSJ229" s="3"/>
      <c r="WSK229" s="3"/>
      <c r="WSL229" s="3"/>
      <c r="WSM229" s="3"/>
      <c r="WSN229" s="3"/>
      <c r="WSO229" s="3"/>
      <c r="WSP229" s="3"/>
      <c r="WSQ229" s="3"/>
      <c r="WSR229" s="3"/>
      <c r="WSS229" s="3"/>
      <c r="WST229" s="3"/>
      <c r="WSU229" s="3"/>
      <c r="WSV229" s="3"/>
      <c r="WSW229" s="3"/>
      <c r="WSX229" s="3"/>
      <c r="WSY229" s="3"/>
      <c r="WSZ229" s="3"/>
      <c r="WTA229" s="3"/>
      <c r="WTB229" s="3"/>
      <c r="WTC229" s="3"/>
      <c r="WTD229" s="3"/>
      <c r="WTE229" s="3"/>
      <c r="WTF229" s="3"/>
      <c r="WTG229" s="3"/>
      <c r="WTH229" s="3"/>
      <c r="WTI229" s="3"/>
      <c r="WTJ229" s="3"/>
      <c r="WTK229" s="3"/>
      <c r="WTL229" s="3"/>
      <c r="WTM229" s="3"/>
      <c r="WTN229" s="3"/>
      <c r="WTO229" s="3"/>
      <c r="WTP229" s="3"/>
      <c r="WTQ229" s="3"/>
      <c r="WTR229" s="3"/>
      <c r="WTS229" s="3"/>
      <c r="WTT229" s="3"/>
      <c r="WTU229" s="3"/>
      <c r="WTV229" s="3"/>
      <c r="WTW229" s="3"/>
      <c r="WTX229" s="3"/>
      <c r="WTY229" s="3"/>
      <c r="WTZ229" s="3"/>
      <c r="WUA229" s="3"/>
      <c r="WUB229" s="3"/>
      <c r="WUC229" s="3"/>
      <c r="WUD229" s="3"/>
      <c r="WUE229" s="3"/>
      <c r="WUF229" s="3"/>
      <c r="WUG229" s="3"/>
      <c r="WUH229" s="3"/>
      <c r="WUI229" s="3"/>
      <c r="WUJ229" s="3"/>
      <c r="WUK229" s="3"/>
      <c r="WUL229" s="3"/>
      <c r="WUM229" s="3"/>
      <c r="WUN229" s="3"/>
      <c r="WUO229" s="3"/>
      <c r="WUP229" s="3"/>
      <c r="WUQ229" s="3"/>
      <c r="WUR229" s="3"/>
      <c r="WUS229" s="3"/>
      <c r="WUT229" s="3"/>
      <c r="WUU229" s="3"/>
      <c r="WUV229" s="3"/>
      <c r="WUW229" s="3"/>
      <c r="WUX229" s="3"/>
      <c r="WUY229" s="3"/>
      <c r="WUZ229" s="3"/>
      <c r="WVA229" s="3"/>
      <c r="WVB229" s="3"/>
      <c r="WVC229" s="3"/>
      <c r="WVD229" s="3"/>
      <c r="WVE229" s="3"/>
      <c r="WVF229" s="3"/>
      <c r="WVG229" s="3"/>
      <c r="WVH229" s="3"/>
      <c r="WVI229" s="3"/>
      <c r="WVJ229" s="3"/>
      <c r="WVK229" s="3"/>
      <c r="WVL229" s="3"/>
      <c r="WVM229" s="3"/>
      <c r="WVN229" s="3"/>
      <c r="WVO229" s="3"/>
      <c r="WVP229" s="3"/>
      <c r="WVQ229" s="3"/>
      <c r="WVR229" s="3"/>
      <c r="WVS229" s="3"/>
      <c r="WVT229" s="3"/>
      <c r="WVU229" s="3"/>
      <c r="WVV229" s="3"/>
      <c r="WVW229" s="3"/>
      <c r="WVX229" s="3"/>
      <c r="WVY229" s="3"/>
      <c r="WVZ229" s="3"/>
      <c r="WWA229" s="3"/>
      <c r="WWB229" s="3"/>
      <c r="WWC229" s="3"/>
      <c r="WWD229" s="3"/>
      <c r="WWE229" s="3"/>
      <c r="WWF229" s="3"/>
      <c r="WWG229" s="3"/>
      <c r="WWH229" s="3"/>
      <c r="WWI229" s="3"/>
      <c r="WWJ229" s="3"/>
      <c r="WWK229" s="3"/>
      <c r="WWL229" s="3"/>
      <c r="WWM229" s="3"/>
      <c r="WWN229" s="3"/>
      <c r="WWO229" s="3"/>
      <c r="WWP229" s="3"/>
      <c r="WWQ229" s="3"/>
      <c r="WWR229" s="3"/>
      <c r="WWS229" s="3"/>
      <c r="WWT229" s="3"/>
      <c r="WWU229" s="3"/>
      <c r="WWV229" s="3"/>
      <c r="WWW229" s="3"/>
      <c r="WWX229" s="3"/>
      <c r="WWY229" s="3"/>
      <c r="WWZ229" s="3"/>
      <c r="WXA229" s="3"/>
      <c r="WXB229" s="3"/>
      <c r="WXC229" s="3"/>
      <c r="WXD229" s="3"/>
      <c r="WXE229" s="3"/>
      <c r="WXF229" s="3"/>
      <c r="WXG229" s="3"/>
      <c r="WXH229" s="3"/>
      <c r="WXI229" s="3"/>
      <c r="WXJ229" s="3"/>
      <c r="WXK229" s="3"/>
      <c r="WXL229" s="3"/>
      <c r="WXM229" s="3"/>
      <c r="WXN229" s="3"/>
      <c r="WXO229" s="3"/>
      <c r="WXP229" s="3"/>
      <c r="WXQ229" s="3"/>
      <c r="WXR229" s="3"/>
      <c r="WXS229" s="3"/>
      <c r="WXT229" s="3"/>
      <c r="WXU229" s="3"/>
      <c r="WXV229" s="3"/>
      <c r="WXW229" s="3"/>
      <c r="WXX229" s="3"/>
      <c r="WXY229" s="3"/>
      <c r="WXZ229" s="3"/>
      <c r="WYA229" s="3"/>
      <c r="WYB229" s="3"/>
      <c r="WYC229" s="3"/>
      <c r="WYD229" s="3"/>
      <c r="WYE229" s="3"/>
      <c r="WYF229" s="3"/>
      <c r="WYG229" s="3"/>
      <c r="WYH229" s="3"/>
      <c r="WYI229" s="3"/>
      <c r="WYJ229" s="3"/>
      <c r="WYK229" s="3"/>
      <c r="WYL229" s="3"/>
      <c r="WYM229" s="3"/>
      <c r="WYN229" s="3"/>
      <c r="WYO229" s="3"/>
      <c r="WYP229" s="3"/>
      <c r="WYQ229" s="3"/>
      <c r="WYR229" s="3"/>
      <c r="WYS229" s="3"/>
      <c r="WYT229" s="3"/>
      <c r="WYU229" s="3"/>
      <c r="WYV229" s="3"/>
      <c r="WYW229" s="3"/>
      <c r="WYX229" s="3"/>
      <c r="WYY229" s="3"/>
      <c r="WYZ229" s="3"/>
      <c r="WZA229" s="3"/>
      <c r="WZB229" s="3"/>
      <c r="WZC229" s="3"/>
      <c r="WZD229" s="3"/>
      <c r="WZE229" s="3"/>
      <c r="WZF229" s="3"/>
      <c r="WZG229" s="3"/>
      <c r="WZH229" s="3"/>
      <c r="WZI229" s="3"/>
      <c r="WZJ229" s="3"/>
      <c r="WZK229" s="3"/>
      <c r="WZL229" s="3"/>
      <c r="WZM229" s="3"/>
      <c r="WZN229" s="3"/>
      <c r="WZO229" s="3"/>
      <c r="WZP229" s="3"/>
      <c r="WZQ229" s="3"/>
      <c r="WZR229" s="3"/>
      <c r="WZS229" s="3"/>
      <c r="WZT229" s="3"/>
      <c r="WZU229" s="3"/>
      <c r="WZV229" s="3"/>
      <c r="WZW229" s="3"/>
      <c r="WZX229" s="3"/>
      <c r="WZY229" s="3"/>
      <c r="WZZ229" s="3"/>
      <c r="XAA229" s="3"/>
      <c r="XAB229" s="3"/>
      <c r="XAC229" s="3"/>
      <c r="XAD229" s="3"/>
      <c r="XAE229" s="3"/>
      <c r="XAF229" s="3"/>
      <c r="XAG229" s="3"/>
      <c r="XAH229" s="3"/>
      <c r="XAI229" s="3"/>
      <c r="XAJ229" s="3"/>
      <c r="XAK229" s="3"/>
      <c r="XAL229" s="3"/>
      <c r="XAM229" s="3"/>
      <c r="XAN229" s="3"/>
      <c r="XAO229" s="3"/>
      <c r="XAP229" s="3"/>
      <c r="XAQ229" s="3"/>
      <c r="XAR229" s="3"/>
      <c r="XAS229" s="3"/>
      <c r="XAT229" s="3"/>
      <c r="XAU229" s="3"/>
      <c r="XAV229" s="3"/>
      <c r="XAW229" s="3"/>
      <c r="XAX229" s="3"/>
      <c r="XAY229" s="3"/>
      <c r="XAZ229" s="3"/>
      <c r="XBA229" s="3"/>
      <c r="XBB229" s="3"/>
      <c r="XBC229" s="3"/>
      <c r="XBD229" s="3"/>
      <c r="XBE229" s="3"/>
      <c r="XBF229" s="3"/>
      <c r="XBG229" s="3"/>
      <c r="XBH229" s="3"/>
      <c r="XBI229" s="3"/>
      <c r="XBJ229" s="3"/>
      <c r="XBK229" s="3"/>
      <c r="XBL229" s="3"/>
      <c r="XBM229" s="3"/>
      <c r="XBN229" s="3"/>
      <c r="XBO229" s="3"/>
      <c r="XBP229" s="3"/>
      <c r="XBQ229" s="3"/>
      <c r="XBR229" s="3"/>
      <c r="XBS229" s="3"/>
      <c r="XBT229" s="3"/>
    </row>
    <row r="230" spans="1:16296">
      <c r="B230" s="17"/>
      <c r="C230" s="2" t="s">
        <v>302</v>
      </c>
      <c r="D230" s="31" t="s">
        <v>684</v>
      </c>
      <c r="E230" s="42">
        <v>51</v>
      </c>
      <c r="F230" s="50" t="s">
        <v>779</v>
      </c>
      <c r="G230" s="1" t="s">
        <v>693</v>
      </c>
      <c r="H230" s="12" t="s">
        <v>478</v>
      </c>
      <c r="I230" s="12"/>
      <c r="J230" s="11" t="s">
        <v>880</v>
      </c>
      <c r="K230" s="60" t="s">
        <v>479</v>
      </c>
      <c r="L230" s="93"/>
      <c r="M230" s="93"/>
      <c r="P230" s="93"/>
      <c r="Q230" s="76"/>
      <c r="S230" s="54"/>
      <c r="T230" s="54">
        <f t="shared" si="44"/>
        <v>0</v>
      </c>
      <c r="U230" s="54"/>
      <c r="V230" s="54"/>
      <c r="AA230" s="43"/>
      <c r="AE230" s="74">
        <f t="shared" si="45"/>
        <v>0</v>
      </c>
      <c r="AG230" s="74">
        <f t="shared" si="46"/>
        <v>0</v>
      </c>
      <c r="AI230" s="74">
        <f t="shared" si="49"/>
        <v>0</v>
      </c>
      <c r="AL230" s="707">
        <f t="shared" si="50"/>
        <v>0</v>
      </c>
      <c r="AN230" s="74">
        <f t="shared" si="43"/>
        <v>0</v>
      </c>
      <c r="AP230" s="74">
        <f t="shared" si="47"/>
        <v>0</v>
      </c>
      <c r="AQ230" s="253">
        <f t="shared" si="42"/>
        <v>0</v>
      </c>
      <c r="AT230" s="253">
        <f t="shared" si="48"/>
        <v>0</v>
      </c>
      <c r="AW230" s="274"/>
      <c r="AX230" s="43"/>
      <c r="AY230" s="92">
        <v>0</v>
      </c>
      <c r="AZ230" s="94"/>
      <c r="BA230" s="94"/>
      <c r="BB230" s="94"/>
      <c r="BJ230" s="253">
        <f t="shared" si="51"/>
        <v>0</v>
      </c>
      <c r="BS230" s="76"/>
      <c r="CF230" s="23">
        <v>1.366179320143631E-4</v>
      </c>
      <c r="CU230" s="253">
        <f t="shared" si="52"/>
        <v>0</v>
      </c>
      <c r="DC230" s="93"/>
      <c r="DF230" s="253">
        <f t="shared" si="53"/>
        <v>0</v>
      </c>
      <c r="DG230" s="93"/>
      <c r="DL230" s="74">
        <v>1.1000000000000001E-3</v>
      </c>
      <c r="DM230" s="253">
        <f t="shared" si="54"/>
        <v>2.4981944867118769E-4</v>
      </c>
      <c r="EM230" s="93"/>
      <c r="EN230" s="93"/>
      <c r="EO230" s="17"/>
      <c r="EP230" s="17"/>
      <c r="EQ230" s="17"/>
    </row>
    <row r="231" spans="1:16296">
      <c r="B231" s="17"/>
      <c r="C231" s="2" t="s">
        <v>302</v>
      </c>
      <c r="D231" s="31" t="s">
        <v>684</v>
      </c>
      <c r="E231" s="42">
        <v>51</v>
      </c>
      <c r="F231" s="50" t="s">
        <v>779</v>
      </c>
      <c r="G231" s="1" t="s">
        <v>693</v>
      </c>
      <c r="H231" s="1" t="s">
        <v>302</v>
      </c>
      <c r="I231" s="1" t="s">
        <v>510</v>
      </c>
      <c r="J231" s="11" t="s">
        <v>880</v>
      </c>
      <c r="K231" s="61" t="s">
        <v>591</v>
      </c>
      <c r="L231" s="93"/>
      <c r="M231" s="93"/>
      <c r="P231" s="93"/>
      <c r="Q231" s="76"/>
      <c r="S231" s="54"/>
      <c r="T231" s="54">
        <f t="shared" si="44"/>
        <v>0</v>
      </c>
      <c r="U231" s="54"/>
      <c r="V231" s="54"/>
      <c r="AA231" s="43"/>
      <c r="AE231" s="74">
        <f t="shared" si="45"/>
        <v>0</v>
      </c>
      <c r="AG231" s="74">
        <f t="shared" si="46"/>
        <v>0</v>
      </c>
      <c r="AI231" s="74">
        <f t="shared" si="49"/>
        <v>0</v>
      </c>
      <c r="AL231" s="707">
        <f t="shared" si="50"/>
        <v>0</v>
      </c>
      <c r="AN231" s="74">
        <f t="shared" si="43"/>
        <v>0</v>
      </c>
      <c r="AP231" s="74">
        <f t="shared" si="47"/>
        <v>0</v>
      </c>
      <c r="AQ231" s="253">
        <f t="shared" ref="AQ231:AQ294" si="55">IFERROR(SUM(,AN231*AM$3,AP231*AO$3)," ")</f>
        <v>0</v>
      </c>
      <c r="AT231" s="253">
        <f t="shared" si="48"/>
        <v>0</v>
      </c>
      <c r="AW231" s="274"/>
      <c r="AX231" s="43"/>
      <c r="AY231" s="92">
        <v>0</v>
      </c>
      <c r="AZ231" s="94"/>
      <c r="BA231" s="94"/>
      <c r="BB231" s="94"/>
      <c r="BJ231" s="253">
        <f t="shared" si="51"/>
        <v>0</v>
      </c>
      <c r="BS231" s="76"/>
      <c r="BV231" s="23">
        <v>6.7927545585221632E-3</v>
      </c>
      <c r="BW231" s="23"/>
      <c r="BX231" s="23"/>
      <c r="BY231" s="23"/>
      <c r="CF231" s="23"/>
      <c r="CU231" s="253">
        <f t="shared" si="52"/>
        <v>0</v>
      </c>
      <c r="DC231" s="93"/>
      <c r="DF231" s="253">
        <f t="shared" si="53"/>
        <v>0</v>
      </c>
      <c r="DG231" s="93"/>
      <c r="DJ231" s="74">
        <v>0.17</v>
      </c>
      <c r="DK231" s="74">
        <v>0.25</v>
      </c>
      <c r="DM231" s="253">
        <f t="shared" si="54"/>
        <v>0.1683208499311861</v>
      </c>
    </row>
    <row r="232" spans="1:16296">
      <c r="B232" s="17" t="s">
        <v>33</v>
      </c>
      <c r="C232" s="2" t="s">
        <v>302</v>
      </c>
      <c r="D232" s="31" t="s">
        <v>684</v>
      </c>
      <c r="E232" s="42">
        <v>51</v>
      </c>
      <c r="F232" s="50" t="s">
        <v>779</v>
      </c>
      <c r="G232" s="1" t="s">
        <v>693</v>
      </c>
      <c r="H232" s="12" t="s">
        <v>301</v>
      </c>
      <c r="I232" s="1" t="s">
        <v>510</v>
      </c>
      <c r="J232" s="11" t="s">
        <v>880</v>
      </c>
      <c r="K232" s="61" t="s">
        <v>431</v>
      </c>
      <c r="L232" s="93"/>
      <c r="M232" s="93"/>
      <c r="P232" s="93"/>
      <c r="Q232" s="76"/>
      <c r="S232" s="54"/>
      <c r="T232" s="54">
        <f t="shared" si="44"/>
        <v>0</v>
      </c>
      <c r="U232" s="54"/>
      <c r="V232" s="54"/>
      <c r="AA232" s="43"/>
      <c r="AE232" s="74">
        <f t="shared" si="45"/>
        <v>0</v>
      </c>
      <c r="AG232" s="74">
        <f t="shared" si="46"/>
        <v>0</v>
      </c>
      <c r="AI232" s="74">
        <f t="shared" si="49"/>
        <v>0</v>
      </c>
      <c r="AL232" s="707">
        <f t="shared" si="50"/>
        <v>0</v>
      </c>
      <c r="AN232" s="74">
        <f t="shared" si="43"/>
        <v>0</v>
      </c>
      <c r="AP232" s="74">
        <f t="shared" si="47"/>
        <v>0</v>
      </c>
      <c r="AQ232" s="253">
        <f t="shared" si="55"/>
        <v>0</v>
      </c>
      <c r="AT232" s="253">
        <f t="shared" si="48"/>
        <v>0</v>
      </c>
      <c r="AX232" s="43"/>
      <c r="AY232" s="92">
        <v>0</v>
      </c>
      <c r="AZ232" s="94"/>
      <c r="BA232" s="94"/>
      <c r="BB232" s="94"/>
      <c r="BJ232" s="253">
        <f t="shared" si="51"/>
        <v>0</v>
      </c>
      <c r="BS232" s="76"/>
      <c r="CF232" s="23">
        <v>5.6468745232603418E-4</v>
      </c>
      <c r="CU232" s="253">
        <f t="shared" si="52"/>
        <v>0</v>
      </c>
      <c r="DC232" s="93"/>
      <c r="DF232" s="253">
        <f t="shared" si="53"/>
        <v>0</v>
      </c>
      <c r="DG232" s="93"/>
      <c r="DM232" s="253">
        <f t="shared" si="54"/>
        <v>0</v>
      </c>
      <c r="DY232" s="77"/>
      <c r="DZ232" s="77"/>
      <c r="EA232" s="77"/>
      <c r="EB232" s="77"/>
      <c r="EC232" s="77"/>
      <c r="ED232" s="77"/>
      <c r="EE232" s="77"/>
      <c r="EF232" s="77"/>
      <c r="EG232" s="77"/>
      <c r="EH232" s="77"/>
      <c r="EI232" s="77"/>
      <c r="EJ232" s="77"/>
      <c r="EK232" s="77"/>
      <c r="EL232" s="77"/>
      <c r="EM232" s="169"/>
      <c r="EN232" s="169"/>
      <c r="EO232" s="166"/>
      <c r="EP232" s="166"/>
      <c r="EQ232" s="166"/>
      <c r="ER232" s="3"/>
      <c r="ES232" s="3"/>
      <c r="ET232" s="3"/>
      <c r="EU232" s="3"/>
      <c r="EV232" s="3"/>
      <c r="EW232" s="3"/>
      <c r="EX232" s="3"/>
      <c r="EY232" s="3"/>
      <c r="EZ232" s="3"/>
      <c r="FA232" s="3"/>
      <c r="FB232" s="3"/>
      <c r="FC232" s="3"/>
      <c r="FD232" s="3"/>
      <c r="FE232" s="3"/>
      <c r="FF232" s="3"/>
      <c r="FG232" s="3"/>
      <c r="FH232" s="3"/>
      <c r="FI232" s="3"/>
      <c r="FJ232" s="3"/>
      <c r="FK232" s="3"/>
      <c r="FL232" s="3"/>
      <c r="FM232" s="3"/>
      <c r="FN232" s="3"/>
      <c r="FO232" s="3"/>
      <c r="FP232" s="3"/>
      <c r="FQ232" s="3"/>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3"/>
      <c r="GS232" s="3"/>
      <c r="GT232" s="3"/>
      <c r="GU232" s="3"/>
      <c r="GV232" s="3"/>
      <c r="GW232" s="3"/>
      <c r="GX232" s="3"/>
      <c r="GY232" s="3"/>
      <c r="GZ232" s="3"/>
      <c r="HA232" s="3"/>
      <c r="HB232" s="3"/>
      <c r="HC232" s="3"/>
      <c r="HD232" s="3"/>
      <c r="HE232" s="3"/>
      <c r="HF232" s="3"/>
      <c r="HG232" s="3"/>
      <c r="HH232" s="3"/>
      <c r="HI232" s="3"/>
      <c r="HJ232" s="3"/>
      <c r="HK232" s="3"/>
      <c r="HL232" s="3"/>
      <c r="HM232" s="3"/>
      <c r="HN232" s="3"/>
      <c r="HO232" s="3"/>
      <c r="HP232" s="3"/>
      <c r="HQ232" s="3"/>
      <c r="HR232" s="3"/>
      <c r="HS232" s="3"/>
      <c r="HT232" s="3"/>
      <c r="HU232" s="3"/>
      <c r="HV232" s="3"/>
      <c r="HW232" s="3"/>
      <c r="HX232" s="3"/>
      <c r="HY232" s="3"/>
      <c r="HZ232" s="3"/>
      <c r="IA232" s="3"/>
      <c r="IB232" s="3"/>
      <c r="IC232" s="3"/>
      <c r="ID232" s="3"/>
      <c r="IE232" s="3"/>
      <c r="IF232" s="3"/>
      <c r="IG232" s="3"/>
      <c r="IH232" s="3"/>
      <c r="II232" s="3"/>
      <c r="IJ232" s="3"/>
      <c r="IK232" s="3"/>
      <c r="IL232" s="3"/>
      <c r="IM232" s="3"/>
      <c r="IN232" s="3"/>
      <c r="IO232" s="3"/>
      <c r="IP232" s="3"/>
      <c r="IQ232" s="3"/>
      <c r="IR232" s="3"/>
      <c r="IS232" s="3"/>
      <c r="IT232" s="3"/>
      <c r="IU232" s="3"/>
      <c r="IV232" s="3"/>
      <c r="IW232" s="3"/>
      <c r="IX232" s="3"/>
      <c r="IY232" s="3"/>
      <c r="IZ232" s="3"/>
      <c r="JA232" s="3"/>
      <c r="JB232" s="3"/>
      <c r="JC232" s="3"/>
      <c r="JD232" s="3"/>
      <c r="JE232" s="3"/>
      <c r="JF232" s="3"/>
      <c r="JG232" s="3"/>
      <c r="JH232" s="3"/>
      <c r="JI232" s="3"/>
      <c r="JJ232" s="3"/>
      <c r="JK232" s="3"/>
      <c r="JL232" s="3"/>
      <c r="JM232" s="3"/>
      <c r="JN232" s="3"/>
      <c r="JO232" s="3"/>
      <c r="JP232" s="3"/>
      <c r="JQ232" s="3"/>
      <c r="JR232" s="3"/>
      <c r="JS232" s="3"/>
      <c r="JT232" s="3"/>
      <c r="JU232" s="3"/>
      <c r="JV232" s="3"/>
      <c r="JW232" s="3"/>
      <c r="JX232" s="3"/>
      <c r="JY232" s="3"/>
      <c r="JZ232" s="3"/>
      <c r="KA232" s="3"/>
      <c r="KB232" s="3"/>
      <c r="KC232" s="3"/>
      <c r="KD232" s="3"/>
      <c r="KE232" s="3"/>
      <c r="KF232" s="3"/>
      <c r="KG232" s="3"/>
      <c r="KH232" s="3"/>
      <c r="KI232" s="3"/>
      <c r="KJ232" s="3"/>
      <c r="KK232" s="3"/>
      <c r="KL232" s="3"/>
      <c r="KM232" s="3"/>
      <c r="KN232" s="3"/>
      <c r="KO232" s="3"/>
      <c r="KP232" s="3"/>
      <c r="KQ232" s="3"/>
      <c r="KR232" s="3"/>
      <c r="KS232" s="3"/>
      <c r="KT232" s="3"/>
      <c r="KU232" s="3"/>
      <c r="KV232" s="3"/>
      <c r="KW232" s="3"/>
      <c r="KX232" s="3"/>
      <c r="KY232" s="3"/>
      <c r="KZ232" s="3"/>
      <c r="LA232" s="3"/>
      <c r="LB232" s="3"/>
      <c r="LC232" s="3"/>
      <c r="LD232" s="3"/>
      <c r="LE232" s="3"/>
      <c r="LF232" s="3"/>
      <c r="LG232" s="3"/>
      <c r="LH232" s="3"/>
      <c r="LI232" s="3"/>
      <c r="LJ232" s="3"/>
      <c r="LK232" s="3"/>
      <c r="LL232" s="3"/>
      <c r="LM232" s="3"/>
      <c r="LN232" s="3"/>
      <c r="LO232" s="3"/>
      <c r="LP232" s="3"/>
      <c r="LQ232" s="3"/>
      <c r="LR232" s="3"/>
      <c r="LS232" s="3"/>
      <c r="LT232" s="3"/>
      <c r="LU232" s="3"/>
      <c r="LV232" s="3"/>
      <c r="LW232" s="3"/>
      <c r="LX232" s="3"/>
      <c r="LY232" s="3"/>
      <c r="LZ232" s="3"/>
      <c r="MA232" s="3"/>
      <c r="MB232" s="3"/>
      <c r="MC232" s="3"/>
      <c r="MD232" s="3"/>
      <c r="ME232" s="3"/>
      <c r="MF232" s="3"/>
      <c r="MG232" s="3"/>
      <c r="MH232" s="3"/>
      <c r="MI232" s="3"/>
      <c r="MJ232" s="3"/>
      <c r="MK232" s="3"/>
      <c r="ML232" s="3"/>
      <c r="MM232" s="3"/>
      <c r="MN232" s="3"/>
      <c r="MO232" s="3"/>
      <c r="MP232" s="3"/>
      <c r="MQ232" s="3"/>
      <c r="MR232" s="3"/>
      <c r="MS232" s="3"/>
      <c r="MT232" s="3"/>
      <c r="MU232" s="3"/>
      <c r="MV232" s="3"/>
      <c r="MW232" s="3"/>
      <c r="MX232" s="3"/>
      <c r="MY232" s="3"/>
      <c r="MZ232" s="3"/>
      <c r="NA232" s="3"/>
      <c r="NB232" s="3"/>
      <c r="NC232" s="3"/>
      <c r="ND232" s="3"/>
      <c r="NE232" s="3"/>
      <c r="NF232" s="3"/>
      <c r="NG232" s="3"/>
      <c r="NH232" s="3"/>
      <c r="NI232" s="3"/>
      <c r="NJ232" s="3"/>
      <c r="NK232" s="3"/>
      <c r="NL232" s="3"/>
      <c r="NM232" s="3"/>
      <c r="NN232" s="3"/>
      <c r="NO232" s="3"/>
      <c r="NP232" s="3"/>
      <c r="NQ232" s="3"/>
      <c r="NR232" s="3"/>
      <c r="NS232" s="3"/>
      <c r="NT232" s="3"/>
      <c r="NU232" s="3"/>
      <c r="NV232" s="3"/>
      <c r="NW232" s="3"/>
      <c r="NX232" s="3"/>
      <c r="NY232" s="3"/>
      <c r="NZ232" s="3"/>
      <c r="OA232" s="3"/>
      <c r="OB232" s="3"/>
      <c r="OC232" s="3"/>
      <c r="OD232" s="3"/>
      <c r="OE232" s="3"/>
      <c r="OF232" s="3"/>
      <c r="OG232" s="3"/>
      <c r="OH232" s="3"/>
      <c r="OI232" s="3"/>
      <c r="OJ232" s="3"/>
      <c r="OK232" s="3"/>
      <c r="OL232" s="3"/>
      <c r="OM232" s="3"/>
      <c r="ON232" s="3"/>
      <c r="OO232" s="3"/>
      <c r="OP232" s="3"/>
      <c r="OQ232" s="3"/>
      <c r="OR232" s="3"/>
      <c r="OS232" s="3"/>
      <c r="OT232" s="3"/>
      <c r="OU232" s="3"/>
      <c r="OV232" s="3"/>
      <c r="OW232" s="3"/>
      <c r="OX232" s="3"/>
      <c r="OY232" s="3"/>
      <c r="OZ232" s="3"/>
      <c r="PA232" s="3"/>
      <c r="PB232" s="3"/>
      <c r="PC232" s="3"/>
      <c r="PD232" s="3"/>
      <c r="PE232" s="3"/>
      <c r="PF232" s="3"/>
      <c r="PG232" s="3"/>
      <c r="PH232" s="3"/>
      <c r="PI232" s="3"/>
      <c r="PJ232" s="3"/>
      <c r="PK232" s="3"/>
      <c r="PL232" s="3"/>
      <c r="PM232" s="3"/>
      <c r="PN232" s="3"/>
      <c r="PO232" s="3"/>
      <c r="PP232" s="3"/>
      <c r="PQ232" s="3"/>
      <c r="PR232" s="3"/>
      <c r="PS232" s="3"/>
      <c r="PT232" s="3"/>
      <c r="PU232" s="3"/>
      <c r="PV232" s="3"/>
      <c r="PW232" s="3"/>
      <c r="PX232" s="3"/>
      <c r="PY232" s="3"/>
      <c r="PZ232" s="3"/>
      <c r="QA232" s="3"/>
      <c r="QB232" s="3"/>
      <c r="QC232" s="3"/>
      <c r="QD232" s="3"/>
      <c r="QE232" s="3"/>
      <c r="QF232" s="3"/>
      <c r="QG232" s="3"/>
      <c r="QH232" s="3"/>
      <c r="QI232" s="3"/>
      <c r="QJ232" s="3"/>
      <c r="QK232" s="3"/>
      <c r="QL232" s="3"/>
      <c r="QM232" s="3"/>
      <c r="QN232" s="3"/>
      <c r="QO232" s="3"/>
      <c r="QP232" s="3"/>
      <c r="QQ232" s="3"/>
      <c r="QR232" s="3"/>
      <c r="QS232" s="3"/>
      <c r="QT232" s="3"/>
      <c r="QU232" s="3"/>
      <c r="QV232" s="3"/>
      <c r="QW232" s="3"/>
      <c r="QX232" s="3"/>
      <c r="QY232" s="3"/>
      <c r="QZ232" s="3"/>
      <c r="RA232" s="3"/>
      <c r="RB232" s="3"/>
      <c r="RC232" s="3"/>
      <c r="RD232" s="3"/>
      <c r="RE232" s="3"/>
      <c r="RF232" s="3"/>
      <c r="RG232" s="3"/>
      <c r="RH232" s="3"/>
      <c r="RI232" s="3"/>
      <c r="RJ232" s="3"/>
      <c r="RK232" s="3"/>
      <c r="RL232" s="3"/>
      <c r="RM232" s="3"/>
      <c r="RN232" s="3"/>
      <c r="RO232" s="3"/>
      <c r="RP232" s="3"/>
      <c r="RQ232" s="3"/>
      <c r="RR232" s="3"/>
      <c r="RS232" s="3"/>
      <c r="RT232" s="3"/>
      <c r="RU232" s="3"/>
      <c r="RV232" s="3"/>
      <c r="RW232" s="3"/>
      <c r="RX232" s="3"/>
      <c r="RY232" s="3"/>
      <c r="RZ232" s="3"/>
      <c r="SA232" s="3"/>
      <c r="SB232" s="3"/>
      <c r="SC232" s="3"/>
      <c r="SD232" s="3"/>
      <c r="SE232" s="3"/>
      <c r="SF232" s="3"/>
      <c r="SG232" s="3"/>
      <c r="SH232" s="3"/>
      <c r="SI232" s="3"/>
      <c r="SJ232" s="3"/>
      <c r="SK232" s="3"/>
      <c r="SL232" s="3"/>
      <c r="SM232" s="3"/>
      <c r="SN232" s="3"/>
      <c r="SO232" s="3"/>
      <c r="SP232" s="3"/>
      <c r="SQ232" s="3"/>
      <c r="SR232" s="3"/>
      <c r="SS232" s="3"/>
      <c r="ST232" s="3"/>
      <c r="SU232" s="3"/>
      <c r="SV232" s="3"/>
      <c r="SW232" s="3"/>
      <c r="SX232" s="3"/>
      <c r="SY232" s="3"/>
      <c r="SZ232" s="3"/>
      <c r="TA232" s="3"/>
      <c r="TB232" s="3"/>
      <c r="TC232" s="3"/>
      <c r="TD232" s="3"/>
      <c r="TE232" s="3"/>
      <c r="TF232" s="3"/>
      <c r="TG232" s="3"/>
      <c r="TH232" s="3"/>
      <c r="TI232" s="3"/>
      <c r="TJ232" s="3"/>
      <c r="TK232" s="3"/>
      <c r="TL232" s="3"/>
      <c r="TM232" s="3"/>
      <c r="TN232" s="3"/>
      <c r="TO232" s="3"/>
      <c r="TP232" s="3"/>
      <c r="TQ232" s="3"/>
      <c r="TR232" s="3"/>
      <c r="TS232" s="3"/>
      <c r="TT232" s="3"/>
      <c r="TU232" s="3"/>
      <c r="TV232" s="3"/>
      <c r="TW232" s="3"/>
      <c r="TX232" s="3"/>
      <c r="TY232" s="3"/>
      <c r="TZ232" s="3"/>
      <c r="UA232" s="3"/>
      <c r="UB232" s="3"/>
      <c r="UC232" s="3"/>
      <c r="UD232" s="3"/>
      <c r="UE232" s="3"/>
      <c r="UF232" s="3"/>
      <c r="UG232" s="3"/>
      <c r="UH232" s="3"/>
      <c r="UI232" s="3"/>
      <c r="UJ232" s="3"/>
      <c r="UK232" s="3"/>
      <c r="UL232" s="3"/>
      <c r="UM232" s="3"/>
      <c r="UN232" s="3"/>
      <c r="UO232" s="3"/>
      <c r="UP232" s="3"/>
      <c r="UQ232" s="3"/>
      <c r="UR232" s="3"/>
      <c r="US232" s="3"/>
      <c r="UT232" s="3"/>
      <c r="UU232" s="3"/>
      <c r="UV232" s="3"/>
      <c r="UW232" s="3"/>
      <c r="UX232" s="3"/>
      <c r="UY232" s="3"/>
      <c r="UZ232" s="3"/>
      <c r="VA232" s="3"/>
      <c r="VB232" s="3"/>
      <c r="VC232" s="3"/>
      <c r="VD232" s="3"/>
      <c r="VE232" s="3"/>
      <c r="VF232" s="3"/>
      <c r="VG232" s="3"/>
      <c r="VH232" s="3"/>
      <c r="VI232" s="3"/>
      <c r="VJ232" s="3"/>
      <c r="VK232" s="3"/>
      <c r="VL232" s="3"/>
      <c r="VM232" s="3"/>
      <c r="VN232" s="3"/>
      <c r="VO232" s="3"/>
      <c r="VP232" s="3"/>
      <c r="VQ232" s="3"/>
      <c r="VR232" s="3"/>
      <c r="VS232" s="3"/>
      <c r="VT232" s="3"/>
      <c r="VU232" s="3"/>
      <c r="VV232" s="3"/>
      <c r="VW232" s="3"/>
      <c r="VX232" s="3"/>
      <c r="VY232" s="3"/>
      <c r="VZ232" s="3"/>
      <c r="WA232" s="3"/>
      <c r="WB232" s="3"/>
      <c r="WC232" s="3"/>
      <c r="WD232" s="3"/>
      <c r="WE232" s="3"/>
      <c r="WF232" s="3"/>
      <c r="WG232" s="3"/>
      <c r="WH232" s="3"/>
      <c r="WI232" s="3"/>
      <c r="WJ232" s="3"/>
      <c r="WK232" s="3"/>
      <c r="WL232" s="3"/>
      <c r="WM232" s="3"/>
      <c r="WN232" s="3"/>
      <c r="WO232" s="3"/>
      <c r="WP232" s="3"/>
      <c r="WQ232" s="3"/>
      <c r="WR232" s="3"/>
      <c r="WS232" s="3"/>
      <c r="WT232" s="3"/>
      <c r="WU232" s="3"/>
      <c r="WV232" s="3"/>
      <c r="WW232" s="3"/>
      <c r="WX232" s="3"/>
      <c r="WY232" s="3"/>
      <c r="WZ232" s="3"/>
      <c r="XA232" s="3"/>
      <c r="XB232" s="3"/>
      <c r="XC232" s="3"/>
      <c r="XD232" s="3"/>
      <c r="XE232" s="3"/>
      <c r="XF232" s="3"/>
      <c r="XG232" s="3"/>
      <c r="XH232" s="3"/>
      <c r="XI232" s="3"/>
      <c r="XJ232" s="3"/>
      <c r="XK232" s="3"/>
      <c r="XL232" s="3"/>
      <c r="XM232" s="3"/>
      <c r="XN232" s="3"/>
      <c r="XO232" s="3"/>
      <c r="XP232" s="3"/>
      <c r="XQ232" s="3"/>
      <c r="XR232" s="3"/>
      <c r="XS232" s="3"/>
      <c r="XT232" s="3"/>
      <c r="XU232" s="3"/>
      <c r="XV232" s="3"/>
      <c r="XW232" s="3"/>
      <c r="XX232" s="3"/>
      <c r="XY232" s="3"/>
      <c r="XZ232" s="3"/>
      <c r="YA232" s="3"/>
      <c r="YB232" s="3"/>
      <c r="YC232" s="3"/>
      <c r="YD232" s="3"/>
      <c r="YE232" s="3"/>
      <c r="YF232" s="3"/>
      <c r="YG232" s="3"/>
      <c r="YH232" s="3"/>
      <c r="YI232" s="3"/>
      <c r="YJ232" s="3"/>
      <c r="YK232" s="3"/>
      <c r="YL232" s="3"/>
      <c r="YM232" s="3"/>
      <c r="YN232" s="3"/>
      <c r="YO232" s="3"/>
      <c r="YP232" s="3"/>
      <c r="YQ232" s="3"/>
      <c r="YR232" s="3"/>
      <c r="YS232" s="3"/>
      <c r="YT232" s="3"/>
      <c r="YU232" s="3"/>
      <c r="YV232" s="3"/>
      <c r="YW232" s="3"/>
      <c r="YX232" s="3"/>
      <c r="YY232" s="3"/>
      <c r="YZ232" s="3"/>
      <c r="ZA232" s="3"/>
      <c r="ZB232" s="3"/>
      <c r="ZC232" s="3"/>
      <c r="ZD232" s="3"/>
      <c r="ZE232" s="3"/>
      <c r="ZF232" s="3"/>
      <c r="ZG232" s="3"/>
      <c r="ZH232" s="3"/>
      <c r="ZI232" s="3"/>
      <c r="ZJ232" s="3"/>
      <c r="ZK232" s="3"/>
      <c r="ZL232" s="3"/>
      <c r="ZM232" s="3"/>
      <c r="ZN232" s="3"/>
      <c r="ZO232" s="3"/>
      <c r="ZP232" s="3"/>
      <c r="ZQ232" s="3"/>
      <c r="ZR232" s="3"/>
      <c r="ZS232" s="3"/>
      <c r="ZT232" s="3"/>
      <c r="ZU232" s="3"/>
      <c r="ZV232" s="3"/>
      <c r="ZW232" s="3"/>
      <c r="ZX232" s="3"/>
      <c r="ZY232" s="3"/>
      <c r="ZZ232" s="3"/>
      <c r="AAA232" s="3"/>
      <c r="AAB232" s="3"/>
      <c r="AAC232" s="3"/>
      <c r="AAD232" s="3"/>
      <c r="AAE232" s="3"/>
      <c r="AAF232" s="3"/>
      <c r="AAG232" s="3"/>
      <c r="AAH232" s="3"/>
      <c r="AAI232" s="3"/>
      <c r="AAJ232" s="3"/>
      <c r="AAK232" s="3"/>
      <c r="AAL232" s="3"/>
      <c r="AAM232" s="3"/>
      <c r="AAN232" s="3"/>
      <c r="AAO232" s="3"/>
      <c r="AAP232" s="3"/>
      <c r="AAQ232" s="3"/>
      <c r="AAR232" s="3"/>
      <c r="AAS232" s="3"/>
      <c r="AAT232" s="3"/>
      <c r="AAU232" s="3"/>
      <c r="AAV232" s="3"/>
      <c r="AAW232" s="3"/>
      <c r="AAX232" s="3"/>
      <c r="AAY232" s="3"/>
      <c r="AAZ232" s="3"/>
      <c r="ABA232" s="3"/>
      <c r="ABB232" s="3"/>
      <c r="ABC232" s="3"/>
      <c r="ABD232" s="3"/>
      <c r="ABE232" s="3"/>
      <c r="ABF232" s="3"/>
      <c r="ABG232" s="3"/>
      <c r="ABH232" s="3"/>
      <c r="ABI232" s="3"/>
      <c r="ABJ232" s="3"/>
      <c r="ABK232" s="3"/>
      <c r="ABL232" s="3"/>
      <c r="ABM232" s="3"/>
      <c r="ABN232" s="3"/>
      <c r="ABO232" s="3"/>
      <c r="ABP232" s="3"/>
      <c r="ABQ232" s="3"/>
      <c r="ABR232" s="3"/>
      <c r="ABS232" s="3"/>
      <c r="ABT232" s="3"/>
      <c r="ABU232" s="3"/>
      <c r="ABV232" s="3"/>
      <c r="ABW232" s="3"/>
      <c r="ABX232" s="3"/>
      <c r="ABY232" s="3"/>
      <c r="ABZ232" s="3"/>
      <c r="ACA232" s="3"/>
      <c r="ACB232" s="3"/>
      <c r="ACC232" s="3"/>
      <c r="ACD232" s="3"/>
      <c r="ACE232" s="3"/>
      <c r="ACF232" s="3"/>
      <c r="ACG232" s="3"/>
      <c r="ACH232" s="3"/>
      <c r="ACI232" s="3"/>
      <c r="ACJ232" s="3"/>
      <c r="ACK232" s="3"/>
      <c r="ACL232" s="3"/>
      <c r="ACM232" s="3"/>
      <c r="ACN232" s="3"/>
      <c r="ACO232" s="3"/>
      <c r="ACP232" s="3"/>
      <c r="ACQ232" s="3"/>
      <c r="ACR232" s="3"/>
      <c r="ACS232" s="3"/>
      <c r="ACT232" s="3"/>
      <c r="ACU232" s="3"/>
      <c r="ACV232" s="3"/>
      <c r="ACW232" s="3"/>
      <c r="ACX232" s="3"/>
      <c r="ACY232" s="3"/>
      <c r="ACZ232" s="3"/>
      <c r="ADA232" s="3"/>
      <c r="ADB232" s="3"/>
      <c r="ADC232" s="3"/>
      <c r="ADD232" s="3"/>
      <c r="ADE232" s="3"/>
      <c r="ADF232" s="3"/>
      <c r="ADG232" s="3"/>
      <c r="ADH232" s="3"/>
      <c r="ADI232" s="3"/>
      <c r="ADJ232" s="3"/>
      <c r="ADK232" s="3"/>
      <c r="ADL232" s="3"/>
      <c r="ADM232" s="3"/>
      <c r="ADN232" s="3"/>
      <c r="ADO232" s="3"/>
      <c r="ADP232" s="3"/>
      <c r="ADQ232" s="3"/>
      <c r="ADR232" s="3"/>
      <c r="ADS232" s="3"/>
      <c r="ADT232" s="3"/>
      <c r="ADU232" s="3"/>
      <c r="ADV232" s="3"/>
      <c r="ADW232" s="3"/>
      <c r="ADX232" s="3"/>
      <c r="ADY232" s="3"/>
      <c r="ADZ232" s="3"/>
      <c r="AEA232" s="3"/>
      <c r="AEB232" s="3"/>
      <c r="AEC232" s="3"/>
      <c r="AED232" s="3"/>
      <c r="AEE232" s="3"/>
      <c r="AEF232" s="3"/>
      <c r="AEG232" s="3"/>
      <c r="AEH232" s="3"/>
      <c r="AEI232" s="3"/>
      <c r="AEJ232" s="3"/>
      <c r="AEK232" s="3"/>
      <c r="AEL232" s="3"/>
      <c r="AEM232" s="3"/>
      <c r="AEN232" s="3"/>
      <c r="AEO232" s="3"/>
      <c r="AEP232" s="3"/>
      <c r="AEQ232" s="3"/>
      <c r="AER232" s="3"/>
      <c r="AES232" s="3"/>
      <c r="AET232" s="3"/>
      <c r="AEU232" s="3"/>
      <c r="AEV232" s="3"/>
      <c r="AEW232" s="3"/>
      <c r="AEX232" s="3"/>
      <c r="AEY232" s="3"/>
      <c r="AEZ232" s="3"/>
      <c r="AFA232" s="3"/>
      <c r="AFB232" s="3"/>
      <c r="AFC232" s="3"/>
      <c r="AFD232" s="3"/>
      <c r="AFE232" s="3"/>
      <c r="AFF232" s="3"/>
      <c r="AFG232" s="3"/>
      <c r="AFH232" s="3"/>
      <c r="AFI232" s="3"/>
      <c r="AFJ232" s="3"/>
      <c r="AFK232" s="3"/>
      <c r="AFL232" s="3"/>
      <c r="AFM232" s="3"/>
      <c r="AFN232" s="3"/>
      <c r="AFO232" s="3"/>
      <c r="AFP232" s="3"/>
      <c r="AFQ232" s="3"/>
      <c r="AFR232" s="3"/>
      <c r="AFS232" s="3"/>
      <c r="AFT232" s="3"/>
      <c r="AFU232" s="3"/>
      <c r="AFV232" s="3"/>
      <c r="AFW232" s="3"/>
      <c r="AFX232" s="3"/>
      <c r="AFY232" s="3"/>
      <c r="AFZ232" s="3"/>
      <c r="AGA232" s="3"/>
      <c r="AGB232" s="3"/>
      <c r="AGC232" s="3"/>
      <c r="AGD232" s="3"/>
      <c r="AGE232" s="3"/>
      <c r="AGF232" s="3"/>
      <c r="AGG232" s="3"/>
      <c r="AGH232" s="3"/>
      <c r="AGI232" s="3"/>
      <c r="AGJ232" s="3"/>
      <c r="AGK232" s="3"/>
      <c r="AGL232" s="3"/>
      <c r="AGM232" s="3"/>
      <c r="AGN232" s="3"/>
      <c r="AGO232" s="3"/>
      <c r="AGP232" s="3"/>
      <c r="AGQ232" s="3"/>
      <c r="AGR232" s="3"/>
      <c r="AGS232" s="3"/>
      <c r="AGT232" s="3"/>
      <c r="AGU232" s="3"/>
      <c r="AGV232" s="3"/>
      <c r="AGW232" s="3"/>
      <c r="AGX232" s="3"/>
      <c r="AGY232" s="3"/>
      <c r="AGZ232" s="3"/>
      <c r="AHA232" s="3"/>
      <c r="AHB232" s="3"/>
      <c r="AHC232" s="3"/>
      <c r="AHD232" s="3"/>
      <c r="AHE232" s="3"/>
      <c r="AHF232" s="3"/>
      <c r="AHG232" s="3"/>
      <c r="AHH232" s="3"/>
      <c r="AHI232" s="3"/>
      <c r="AHJ232" s="3"/>
      <c r="AHK232" s="3"/>
      <c r="AHL232" s="3"/>
      <c r="AHM232" s="3"/>
      <c r="AHN232" s="3"/>
      <c r="AHO232" s="3"/>
      <c r="AHP232" s="3"/>
      <c r="AHQ232" s="3"/>
      <c r="AHR232" s="3"/>
      <c r="AHS232" s="3"/>
      <c r="AHT232" s="3"/>
      <c r="AHU232" s="3"/>
      <c r="AHV232" s="3"/>
      <c r="AHW232" s="3"/>
      <c r="AHX232" s="3"/>
      <c r="AHY232" s="3"/>
      <c r="AHZ232" s="3"/>
      <c r="AIA232" s="3"/>
      <c r="AIB232" s="3"/>
      <c r="AIC232" s="3"/>
      <c r="AID232" s="3"/>
      <c r="AIE232" s="3"/>
      <c r="AIF232" s="3"/>
      <c r="AIG232" s="3"/>
      <c r="AIH232" s="3"/>
      <c r="AII232" s="3"/>
      <c r="AIJ232" s="3"/>
      <c r="AIK232" s="3"/>
      <c r="AIL232" s="3"/>
      <c r="AIM232" s="3"/>
      <c r="AIN232" s="3"/>
      <c r="AIO232" s="3"/>
      <c r="AIP232" s="3"/>
      <c r="AIQ232" s="3"/>
      <c r="AIR232" s="3"/>
      <c r="AIS232" s="3"/>
      <c r="AIT232" s="3"/>
      <c r="AIU232" s="3"/>
      <c r="AIV232" s="3"/>
      <c r="AIW232" s="3"/>
      <c r="AIX232" s="3"/>
      <c r="AIY232" s="3"/>
      <c r="AIZ232" s="3"/>
      <c r="AJA232" s="3"/>
      <c r="AJB232" s="3"/>
      <c r="AJC232" s="3"/>
      <c r="AJD232" s="3"/>
      <c r="AJE232" s="3"/>
      <c r="AJF232" s="3"/>
      <c r="AJG232" s="3"/>
      <c r="AJH232" s="3"/>
      <c r="AJI232" s="3"/>
      <c r="AJJ232" s="3"/>
      <c r="AJK232" s="3"/>
      <c r="AJL232" s="3"/>
      <c r="AJM232" s="3"/>
      <c r="AJN232" s="3"/>
      <c r="AJO232" s="3"/>
      <c r="AJP232" s="3"/>
      <c r="AJQ232" s="3"/>
      <c r="AJR232" s="3"/>
      <c r="AJS232" s="3"/>
      <c r="AJT232" s="3"/>
      <c r="AJU232" s="3"/>
      <c r="AJV232" s="3"/>
      <c r="AJW232" s="3"/>
      <c r="AJX232" s="3"/>
      <c r="AJY232" s="3"/>
      <c r="AJZ232" s="3"/>
      <c r="AKA232" s="3"/>
      <c r="AKB232" s="3"/>
      <c r="AKC232" s="3"/>
      <c r="AKD232" s="3"/>
      <c r="AKE232" s="3"/>
      <c r="AKF232" s="3"/>
      <c r="AKG232" s="3"/>
      <c r="AKH232" s="3"/>
      <c r="AKI232" s="3"/>
      <c r="AKJ232" s="3"/>
      <c r="AKK232" s="3"/>
      <c r="AKL232" s="3"/>
      <c r="AKM232" s="3"/>
      <c r="AKN232" s="3"/>
      <c r="AKO232" s="3"/>
      <c r="AKP232" s="3"/>
      <c r="AKQ232" s="3"/>
      <c r="AKR232" s="3"/>
      <c r="AKS232" s="3"/>
      <c r="AKT232" s="3"/>
      <c r="AKU232" s="3"/>
      <c r="AKV232" s="3"/>
      <c r="AKW232" s="3"/>
      <c r="AKX232" s="3"/>
      <c r="AKY232" s="3"/>
      <c r="AKZ232" s="3"/>
      <c r="ALA232" s="3"/>
      <c r="ALB232" s="3"/>
      <c r="ALC232" s="3"/>
      <c r="ALD232" s="3"/>
      <c r="ALE232" s="3"/>
      <c r="ALF232" s="3"/>
      <c r="ALG232" s="3"/>
      <c r="ALH232" s="3"/>
      <c r="ALI232" s="3"/>
      <c r="ALJ232" s="3"/>
      <c r="ALK232" s="3"/>
      <c r="ALL232" s="3"/>
      <c r="ALM232" s="3"/>
      <c r="ALN232" s="3"/>
      <c r="ALO232" s="3"/>
      <c r="ALP232" s="3"/>
      <c r="ALQ232" s="3"/>
      <c r="ALR232" s="3"/>
      <c r="ALS232" s="3"/>
      <c r="ALT232" s="3"/>
      <c r="ALU232" s="3"/>
      <c r="ALV232" s="3"/>
      <c r="ALW232" s="3"/>
      <c r="ALX232" s="3"/>
      <c r="ALY232" s="3"/>
      <c r="ALZ232" s="3"/>
      <c r="AMA232" s="3"/>
      <c r="AMB232" s="3"/>
      <c r="AMC232" s="3"/>
      <c r="AMD232" s="3"/>
      <c r="AME232" s="3"/>
      <c r="AMF232" s="3"/>
      <c r="AMG232" s="3"/>
      <c r="AMH232" s="3"/>
      <c r="AMI232" s="3"/>
      <c r="AMJ232" s="3"/>
      <c r="AMK232" s="3"/>
      <c r="AML232" s="3"/>
      <c r="AMM232" s="3"/>
      <c r="AMN232" s="3"/>
      <c r="AMO232" s="3"/>
      <c r="AMP232" s="3"/>
      <c r="AMQ232" s="3"/>
      <c r="AMR232" s="3"/>
      <c r="AMS232" s="3"/>
      <c r="AMT232" s="3"/>
      <c r="AMU232" s="3"/>
      <c r="AMV232" s="3"/>
      <c r="AMW232" s="3"/>
      <c r="AMX232" s="3"/>
      <c r="AMY232" s="3"/>
      <c r="AMZ232" s="3"/>
      <c r="ANA232" s="3"/>
      <c r="ANB232" s="3"/>
      <c r="ANC232" s="3"/>
      <c r="AND232" s="3"/>
      <c r="ANE232" s="3"/>
      <c r="ANF232" s="3"/>
      <c r="ANG232" s="3"/>
      <c r="ANH232" s="3"/>
      <c r="ANI232" s="3"/>
      <c r="ANJ232" s="3"/>
      <c r="ANK232" s="3"/>
      <c r="ANL232" s="3"/>
      <c r="ANM232" s="3"/>
      <c r="ANN232" s="3"/>
      <c r="ANO232" s="3"/>
      <c r="ANP232" s="3"/>
      <c r="ANQ232" s="3"/>
      <c r="ANR232" s="3"/>
      <c r="ANS232" s="3"/>
      <c r="ANT232" s="3"/>
      <c r="ANU232" s="3"/>
      <c r="ANV232" s="3"/>
      <c r="ANW232" s="3"/>
      <c r="ANX232" s="3"/>
      <c r="ANY232" s="3"/>
      <c r="ANZ232" s="3"/>
      <c r="AOA232" s="3"/>
      <c r="AOB232" s="3"/>
      <c r="AOC232" s="3"/>
      <c r="AOD232" s="3"/>
      <c r="AOE232" s="3"/>
      <c r="AOF232" s="3"/>
      <c r="AOG232" s="3"/>
      <c r="AOH232" s="3"/>
      <c r="AOI232" s="3"/>
      <c r="AOJ232" s="3"/>
      <c r="AOK232" s="3"/>
      <c r="AOL232" s="3"/>
      <c r="AOM232" s="3"/>
      <c r="AON232" s="3"/>
      <c r="AOO232" s="3"/>
      <c r="AOP232" s="3"/>
      <c r="AOQ232" s="3"/>
      <c r="AOR232" s="3"/>
      <c r="AOS232" s="3"/>
      <c r="AOT232" s="3"/>
      <c r="AOU232" s="3"/>
      <c r="AOV232" s="3"/>
      <c r="AOW232" s="3"/>
      <c r="AOX232" s="3"/>
      <c r="AOY232" s="3"/>
      <c r="AOZ232" s="3"/>
      <c r="APA232" s="3"/>
      <c r="APB232" s="3"/>
      <c r="APC232" s="3"/>
      <c r="APD232" s="3"/>
      <c r="APE232" s="3"/>
      <c r="APF232" s="3"/>
      <c r="APG232" s="3"/>
      <c r="APH232" s="3"/>
      <c r="API232" s="3"/>
      <c r="APJ232" s="3"/>
      <c r="APK232" s="3"/>
      <c r="APL232" s="3"/>
      <c r="APM232" s="3"/>
      <c r="APN232" s="3"/>
      <c r="APO232" s="3"/>
      <c r="APP232" s="3"/>
      <c r="APQ232" s="3"/>
      <c r="APR232" s="3"/>
      <c r="APS232" s="3"/>
      <c r="APT232" s="3"/>
      <c r="APU232" s="3"/>
      <c r="APV232" s="3"/>
      <c r="APW232" s="3"/>
      <c r="APX232" s="3"/>
      <c r="APY232" s="3"/>
      <c r="APZ232" s="3"/>
      <c r="AQA232" s="3"/>
      <c r="AQB232" s="3"/>
      <c r="AQC232" s="3"/>
      <c r="AQD232" s="3"/>
      <c r="AQE232" s="3"/>
      <c r="AQF232" s="3"/>
      <c r="AQG232" s="3"/>
      <c r="AQH232" s="3"/>
      <c r="AQI232" s="3"/>
      <c r="AQJ232" s="3"/>
      <c r="AQK232" s="3"/>
      <c r="AQL232" s="3"/>
      <c r="AQM232" s="3"/>
      <c r="AQN232" s="3"/>
      <c r="AQO232" s="3"/>
      <c r="AQP232" s="3"/>
      <c r="AQQ232" s="3"/>
      <c r="AQR232" s="3"/>
      <c r="AQS232" s="3"/>
      <c r="AQT232" s="3"/>
      <c r="AQU232" s="3"/>
      <c r="AQV232" s="3"/>
      <c r="AQW232" s="3"/>
      <c r="AQX232" s="3"/>
      <c r="AQY232" s="3"/>
      <c r="AQZ232" s="3"/>
      <c r="ARA232" s="3"/>
      <c r="ARB232" s="3"/>
      <c r="ARC232" s="3"/>
      <c r="ARD232" s="3"/>
      <c r="ARE232" s="3"/>
      <c r="ARF232" s="3"/>
      <c r="ARG232" s="3"/>
      <c r="ARH232" s="3"/>
      <c r="ARI232" s="3"/>
      <c r="ARJ232" s="3"/>
      <c r="ARK232" s="3"/>
      <c r="ARL232" s="3"/>
      <c r="ARM232" s="3"/>
      <c r="ARN232" s="3"/>
      <c r="ARO232" s="3"/>
      <c r="ARP232" s="3"/>
      <c r="ARQ232" s="3"/>
      <c r="ARR232" s="3"/>
      <c r="ARS232" s="3"/>
      <c r="ART232" s="3"/>
      <c r="ARU232" s="3"/>
      <c r="ARV232" s="3"/>
      <c r="ARW232" s="3"/>
      <c r="ARX232" s="3"/>
      <c r="ARY232" s="3"/>
      <c r="ARZ232" s="3"/>
      <c r="ASA232" s="3"/>
      <c r="ASB232" s="3"/>
      <c r="ASC232" s="3"/>
      <c r="ASD232" s="3"/>
      <c r="ASE232" s="3"/>
      <c r="ASF232" s="3"/>
      <c r="ASG232" s="3"/>
      <c r="ASH232" s="3"/>
      <c r="ASI232" s="3"/>
      <c r="ASJ232" s="3"/>
      <c r="ASK232" s="3"/>
      <c r="ASL232" s="3"/>
      <c r="ASM232" s="3"/>
      <c r="ASN232" s="3"/>
      <c r="ASO232" s="3"/>
      <c r="ASP232" s="3"/>
      <c r="ASQ232" s="3"/>
      <c r="ASR232" s="3"/>
      <c r="ASS232" s="3"/>
      <c r="AST232" s="3"/>
      <c r="ASU232" s="3"/>
      <c r="ASV232" s="3"/>
      <c r="ASW232" s="3"/>
      <c r="ASX232" s="3"/>
      <c r="ASY232" s="3"/>
      <c r="ASZ232" s="3"/>
      <c r="ATA232" s="3"/>
      <c r="ATB232" s="3"/>
      <c r="ATC232" s="3"/>
      <c r="ATD232" s="3"/>
      <c r="ATE232" s="3"/>
      <c r="ATF232" s="3"/>
      <c r="ATG232" s="3"/>
      <c r="ATH232" s="3"/>
      <c r="ATI232" s="3"/>
      <c r="ATJ232" s="3"/>
      <c r="ATK232" s="3"/>
      <c r="ATL232" s="3"/>
      <c r="ATM232" s="3"/>
      <c r="ATN232" s="3"/>
      <c r="ATO232" s="3"/>
      <c r="ATP232" s="3"/>
      <c r="ATQ232" s="3"/>
      <c r="ATR232" s="3"/>
      <c r="ATS232" s="3"/>
      <c r="ATT232" s="3"/>
      <c r="ATU232" s="3"/>
      <c r="ATV232" s="3"/>
      <c r="ATW232" s="3"/>
      <c r="ATX232" s="3"/>
      <c r="ATY232" s="3"/>
      <c r="ATZ232" s="3"/>
      <c r="AUA232" s="3"/>
      <c r="AUB232" s="3"/>
      <c r="AUC232" s="3"/>
      <c r="AUD232" s="3"/>
      <c r="AUE232" s="3"/>
      <c r="AUF232" s="3"/>
      <c r="AUG232" s="3"/>
      <c r="AUH232" s="3"/>
      <c r="AUI232" s="3"/>
      <c r="AUJ232" s="3"/>
      <c r="AUK232" s="3"/>
      <c r="AUL232" s="3"/>
      <c r="AUM232" s="3"/>
      <c r="AUN232" s="3"/>
      <c r="AUO232" s="3"/>
      <c r="AUP232" s="3"/>
      <c r="AUQ232" s="3"/>
      <c r="AUR232" s="3"/>
      <c r="AUS232" s="3"/>
      <c r="AUT232" s="3"/>
      <c r="AUU232" s="3"/>
      <c r="AUV232" s="3"/>
      <c r="AUW232" s="3"/>
      <c r="AUX232" s="3"/>
      <c r="AUY232" s="3"/>
      <c r="AUZ232" s="3"/>
      <c r="AVA232" s="3"/>
      <c r="AVB232" s="3"/>
      <c r="AVC232" s="3"/>
      <c r="AVD232" s="3"/>
      <c r="AVE232" s="3"/>
      <c r="AVF232" s="3"/>
      <c r="AVG232" s="3"/>
      <c r="AVH232" s="3"/>
      <c r="AVI232" s="3"/>
      <c r="AVJ232" s="3"/>
      <c r="AVK232" s="3"/>
      <c r="AVL232" s="3"/>
      <c r="AVM232" s="3"/>
      <c r="AVN232" s="3"/>
      <c r="AVO232" s="3"/>
      <c r="AVP232" s="3"/>
      <c r="AVQ232" s="3"/>
      <c r="AVR232" s="3"/>
      <c r="AVS232" s="3"/>
      <c r="AVT232" s="3"/>
      <c r="AVU232" s="3"/>
      <c r="AVV232" s="3"/>
      <c r="AVW232" s="3"/>
      <c r="AVX232" s="3"/>
      <c r="AVY232" s="3"/>
      <c r="AVZ232" s="3"/>
      <c r="AWA232" s="3"/>
      <c r="AWB232" s="3"/>
      <c r="AWC232" s="3"/>
      <c r="AWD232" s="3"/>
      <c r="AWE232" s="3"/>
      <c r="AWF232" s="3"/>
      <c r="AWG232" s="3"/>
      <c r="AWH232" s="3"/>
      <c r="AWI232" s="3"/>
      <c r="AWJ232" s="3"/>
      <c r="AWK232" s="3"/>
      <c r="AWL232" s="3"/>
      <c r="AWM232" s="3"/>
      <c r="AWN232" s="3"/>
      <c r="AWO232" s="3"/>
      <c r="AWP232" s="3"/>
      <c r="AWQ232" s="3"/>
      <c r="AWR232" s="3"/>
      <c r="AWS232" s="3"/>
      <c r="AWT232" s="3"/>
      <c r="AWU232" s="3"/>
      <c r="AWV232" s="3"/>
      <c r="AWW232" s="3"/>
      <c r="AWX232" s="3"/>
      <c r="AWY232" s="3"/>
      <c r="AWZ232" s="3"/>
      <c r="AXA232" s="3"/>
      <c r="AXB232" s="3"/>
      <c r="AXC232" s="3"/>
      <c r="AXD232" s="3"/>
      <c r="AXE232" s="3"/>
      <c r="AXF232" s="3"/>
      <c r="AXG232" s="3"/>
      <c r="AXH232" s="3"/>
      <c r="AXI232" s="3"/>
      <c r="AXJ232" s="3"/>
      <c r="AXK232" s="3"/>
      <c r="AXL232" s="3"/>
      <c r="AXM232" s="3"/>
      <c r="AXN232" s="3"/>
      <c r="AXO232" s="3"/>
      <c r="AXP232" s="3"/>
      <c r="AXQ232" s="3"/>
      <c r="AXR232" s="3"/>
      <c r="AXS232" s="3"/>
      <c r="AXT232" s="3"/>
      <c r="AXU232" s="3"/>
      <c r="AXV232" s="3"/>
      <c r="AXW232" s="3"/>
      <c r="AXX232" s="3"/>
      <c r="AXY232" s="3"/>
      <c r="AXZ232" s="3"/>
      <c r="AYA232" s="3"/>
      <c r="AYB232" s="3"/>
      <c r="AYC232" s="3"/>
      <c r="AYD232" s="3"/>
      <c r="AYE232" s="3"/>
      <c r="AYF232" s="3"/>
      <c r="AYG232" s="3"/>
      <c r="AYH232" s="3"/>
      <c r="AYI232" s="3"/>
      <c r="AYJ232" s="3"/>
      <c r="AYK232" s="3"/>
      <c r="AYL232" s="3"/>
      <c r="AYM232" s="3"/>
      <c r="AYN232" s="3"/>
      <c r="AYO232" s="3"/>
      <c r="AYP232" s="3"/>
      <c r="AYQ232" s="3"/>
      <c r="AYR232" s="3"/>
      <c r="AYS232" s="3"/>
      <c r="AYT232" s="3"/>
      <c r="AYU232" s="3"/>
      <c r="AYV232" s="3"/>
      <c r="AYW232" s="3"/>
      <c r="AYX232" s="3"/>
      <c r="AYY232" s="3"/>
      <c r="AYZ232" s="3"/>
      <c r="AZA232" s="3"/>
      <c r="AZB232" s="3"/>
      <c r="AZC232" s="3"/>
      <c r="AZD232" s="3"/>
      <c r="AZE232" s="3"/>
      <c r="AZF232" s="3"/>
      <c r="AZG232" s="3"/>
      <c r="AZH232" s="3"/>
      <c r="AZI232" s="3"/>
      <c r="AZJ232" s="3"/>
      <c r="AZK232" s="3"/>
      <c r="AZL232" s="3"/>
      <c r="AZM232" s="3"/>
      <c r="AZN232" s="3"/>
      <c r="AZO232" s="3"/>
      <c r="AZP232" s="3"/>
      <c r="AZQ232" s="3"/>
      <c r="AZR232" s="3"/>
      <c r="AZS232" s="3"/>
      <c r="AZT232" s="3"/>
      <c r="AZU232" s="3"/>
      <c r="AZV232" s="3"/>
      <c r="AZW232" s="3"/>
      <c r="AZX232" s="3"/>
      <c r="AZY232" s="3"/>
      <c r="AZZ232" s="3"/>
      <c r="BAA232" s="3"/>
      <c r="BAB232" s="3"/>
      <c r="BAC232" s="3"/>
      <c r="BAD232" s="3"/>
      <c r="BAE232" s="3"/>
      <c r="BAF232" s="3"/>
      <c r="BAG232" s="3"/>
      <c r="BAH232" s="3"/>
      <c r="BAI232" s="3"/>
      <c r="BAJ232" s="3"/>
      <c r="BAK232" s="3"/>
      <c r="BAL232" s="3"/>
      <c r="BAM232" s="3"/>
      <c r="BAN232" s="3"/>
      <c r="BAO232" s="3"/>
      <c r="BAP232" s="3"/>
      <c r="BAQ232" s="3"/>
      <c r="BAR232" s="3"/>
      <c r="BAS232" s="3"/>
      <c r="BAT232" s="3"/>
      <c r="BAU232" s="3"/>
      <c r="BAV232" s="3"/>
      <c r="BAW232" s="3"/>
      <c r="BAX232" s="3"/>
      <c r="BAY232" s="3"/>
      <c r="BAZ232" s="3"/>
      <c r="BBA232" s="3"/>
      <c r="BBB232" s="3"/>
      <c r="BBC232" s="3"/>
      <c r="BBD232" s="3"/>
      <c r="BBE232" s="3"/>
      <c r="BBF232" s="3"/>
      <c r="BBG232" s="3"/>
      <c r="BBH232" s="3"/>
      <c r="BBI232" s="3"/>
      <c r="BBJ232" s="3"/>
      <c r="BBK232" s="3"/>
      <c r="BBL232" s="3"/>
      <c r="BBM232" s="3"/>
      <c r="BBN232" s="3"/>
      <c r="BBO232" s="3"/>
      <c r="BBP232" s="3"/>
      <c r="BBQ232" s="3"/>
      <c r="BBR232" s="3"/>
      <c r="BBS232" s="3"/>
      <c r="BBT232" s="3"/>
      <c r="BBU232" s="3"/>
      <c r="BBV232" s="3"/>
      <c r="BBW232" s="3"/>
      <c r="BBX232" s="3"/>
      <c r="BBY232" s="3"/>
      <c r="BBZ232" s="3"/>
      <c r="BCA232" s="3"/>
      <c r="BCB232" s="3"/>
      <c r="BCC232" s="3"/>
      <c r="BCD232" s="3"/>
      <c r="BCE232" s="3"/>
      <c r="BCF232" s="3"/>
      <c r="BCG232" s="3"/>
      <c r="BCH232" s="3"/>
      <c r="BCI232" s="3"/>
      <c r="BCJ232" s="3"/>
      <c r="BCK232" s="3"/>
      <c r="BCL232" s="3"/>
      <c r="BCM232" s="3"/>
      <c r="BCN232" s="3"/>
      <c r="BCO232" s="3"/>
      <c r="BCP232" s="3"/>
      <c r="BCQ232" s="3"/>
      <c r="BCR232" s="3"/>
      <c r="BCS232" s="3"/>
      <c r="BCT232" s="3"/>
      <c r="BCU232" s="3"/>
      <c r="BCV232" s="3"/>
      <c r="BCW232" s="3"/>
      <c r="BCX232" s="3"/>
      <c r="BCY232" s="3"/>
      <c r="BCZ232" s="3"/>
      <c r="BDA232" s="3"/>
      <c r="BDB232" s="3"/>
      <c r="BDC232" s="3"/>
      <c r="BDD232" s="3"/>
      <c r="BDE232" s="3"/>
      <c r="BDF232" s="3"/>
      <c r="BDG232" s="3"/>
      <c r="BDH232" s="3"/>
      <c r="BDI232" s="3"/>
      <c r="BDJ232" s="3"/>
      <c r="BDK232" s="3"/>
      <c r="BDL232" s="3"/>
      <c r="BDM232" s="3"/>
      <c r="BDN232" s="3"/>
      <c r="BDO232" s="3"/>
      <c r="BDP232" s="3"/>
      <c r="BDQ232" s="3"/>
      <c r="BDR232" s="3"/>
      <c r="BDS232" s="3"/>
      <c r="BDT232" s="3"/>
      <c r="BDU232" s="3"/>
      <c r="BDV232" s="3"/>
      <c r="BDW232" s="3"/>
      <c r="BDX232" s="3"/>
      <c r="BDY232" s="3"/>
      <c r="BDZ232" s="3"/>
      <c r="BEA232" s="3"/>
      <c r="BEB232" s="3"/>
      <c r="BEC232" s="3"/>
      <c r="BED232" s="3"/>
      <c r="BEE232" s="3"/>
      <c r="BEF232" s="3"/>
      <c r="BEG232" s="3"/>
      <c r="BEH232" s="3"/>
      <c r="BEI232" s="3"/>
      <c r="BEJ232" s="3"/>
      <c r="BEK232" s="3"/>
      <c r="BEL232" s="3"/>
      <c r="BEM232" s="3"/>
      <c r="BEN232" s="3"/>
      <c r="BEO232" s="3"/>
      <c r="BEP232" s="3"/>
      <c r="BEQ232" s="3"/>
      <c r="BER232" s="3"/>
      <c r="BES232" s="3"/>
      <c r="BET232" s="3"/>
      <c r="BEU232" s="3"/>
      <c r="BEV232" s="3"/>
      <c r="BEW232" s="3"/>
      <c r="BEX232" s="3"/>
      <c r="BEY232" s="3"/>
      <c r="BEZ232" s="3"/>
      <c r="BFA232" s="3"/>
      <c r="BFB232" s="3"/>
      <c r="BFC232" s="3"/>
      <c r="BFD232" s="3"/>
      <c r="BFE232" s="3"/>
      <c r="BFF232" s="3"/>
      <c r="BFG232" s="3"/>
      <c r="BFH232" s="3"/>
      <c r="BFI232" s="3"/>
      <c r="BFJ232" s="3"/>
      <c r="BFK232" s="3"/>
      <c r="BFL232" s="3"/>
      <c r="BFM232" s="3"/>
      <c r="BFN232" s="3"/>
      <c r="BFO232" s="3"/>
      <c r="BFP232" s="3"/>
      <c r="BFQ232" s="3"/>
      <c r="BFR232" s="3"/>
      <c r="BFS232" s="3"/>
      <c r="BFT232" s="3"/>
      <c r="BFU232" s="3"/>
      <c r="BFV232" s="3"/>
      <c r="BFW232" s="3"/>
      <c r="BFX232" s="3"/>
      <c r="BFY232" s="3"/>
      <c r="BFZ232" s="3"/>
      <c r="BGA232" s="3"/>
      <c r="BGB232" s="3"/>
      <c r="BGC232" s="3"/>
      <c r="BGD232" s="3"/>
      <c r="BGE232" s="3"/>
      <c r="BGF232" s="3"/>
      <c r="BGG232" s="3"/>
      <c r="BGH232" s="3"/>
      <c r="BGI232" s="3"/>
      <c r="BGJ232" s="3"/>
      <c r="BGK232" s="3"/>
      <c r="BGL232" s="3"/>
      <c r="BGM232" s="3"/>
      <c r="BGN232" s="3"/>
      <c r="BGO232" s="3"/>
      <c r="BGP232" s="3"/>
      <c r="BGQ232" s="3"/>
      <c r="BGR232" s="3"/>
      <c r="BGS232" s="3"/>
      <c r="BGT232" s="3"/>
      <c r="BGU232" s="3"/>
      <c r="BGV232" s="3"/>
      <c r="BGW232" s="3"/>
      <c r="BGX232" s="3"/>
      <c r="BGY232" s="3"/>
      <c r="BGZ232" s="3"/>
      <c r="BHA232" s="3"/>
      <c r="BHB232" s="3"/>
      <c r="BHC232" s="3"/>
      <c r="BHD232" s="3"/>
      <c r="BHE232" s="3"/>
      <c r="BHF232" s="3"/>
      <c r="BHG232" s="3"/>
      <c r="BHH232" s="3"/>
      <c r="BHI232" s="3"/>
      <c r="BHJ232" s="3"/>
      <c r="BHK232" s="3"/>
      <c r="BHL232" s="3"/>
      <c r="BHM232" s="3"/>
      <c r="BHN232" s="3"/>
      <c r="BHO232" s="3"/>
      <c r="BHP232" s="3"/>
      <c r="BHQ232" s="3"/>
      <c r="BHR232" s="3"/>
      <c r="BHS232" s="3"/>
      <c r="BHT232" s="3"/>
      <c r="BHU232" s="3"/>
      <c r="BHV232" s="3"/>
      <c r="BHW232" s="3"/>
      <c r="BHX232" s="3"/>
      <c r="BHY232" s="3"/>
      <c r="BHZ232" s="3"/>
      <c r="BIA232" s="3"/>
      <c r="BIB232" s="3"/>
      <c r="BIC232" s="3"/>
      <c r="BID232" s="3"/>
      <c r="BIE232" s="3"/>
      <c r="BIF232" s="3"/>
      <c r="BIG232" s="3"/>
      <c r="BIH232" s="3"/>
      <c r="BII232" s="3"/>
      <c r="BIJ232" s="3"/>
      <c r="BIK232" s="3"/>
      <c r="BIL232" s="3"/>
      <c r="BIM232" s="3"/>
      <c r="BIN232" s="3"/>
      <c r="BIO232" s="3"/>
      <c r="BIP232" s="3"/>
      <c r="BIQ232" s="3"/>
      <c r="BIR232" s="3"/>
      <c r="BIS232" s="3"/>
      <c r="BIT232" s="3"/>
      <c r="BIU232" s="3"/>
      <c r="BIV232" s="3"/>
      <c r="BIW232" s="3"/>
      <c r="BIX232" s="3"/>
      <c r="BIY232" s="3"/>
      <c r="BIZ232" s="3"/>
      <c r="BJA232" s="3"/>
      <c r="BJB232" s="3"/>
      <c r="BJC232" s="3"/>
      <c r="BJD232" s="3"/>
      <c r="BJE232" s="3"/>
      <c r="BJF232" s="3"/>
      <c r="BJG232" s="3"/>
      <c r="BJH232" s="3"/>
      <c r="BJI232" s="3"/>
      <c r="BJJ232" s="3"/>
      <c r="BJK232" s="3"/>
      <c r="BJL232" s="3"/>
      <c r="BJM232" s="3"/>
      <c r="BJN232" s="3"/>
      <c r="BJO232" s="3"/>
      <c r="BJP232" s="3"/>
      <c r="BJQ232" s="3"/>
      <c r="BJR232" s="3"/>
      <c r="BJS232" s="3"/>
      <c r="BJT232" s="3"/>
      <c r="BJU232" s="3"/>
      <c r="BJV232" s="3"/>
      <c r="BJW232" s="3"/>
      <c r="BJX232" s="3"/>
      <c r="BJY232" s="3"/>
      <c r="BJZ232" s="3"/>
      <c r="BKA232" s="3"/>
      <c r="BKB232" s="3"/>
      <c r="BKC232" s="3"/>
      <c r="BKD232" s="3"/>
      <c r="BKE232" s="3"/>
      <c r="BKF232" s="3"/>
      <c r="BKG232" s="3"/>
      <c r="BKH232" s="3"/>
      <c r="BKI232" s="3"/>
      <c r="BKJ232" s="3"/>
      <c r="BKK232" s="3"/>
      <c r="BKL232" s="3"/>
      <c r="BKM232" s="3"/>
      <c r="BKN232" s="3"/>
      <c r="BKO232" s="3"/>
      <c r="BKP232" s="3"/>
      <c r="BKQ232" s="3"/>
      <c r="BKR232" s="3"/>
      <c r="BKS232" s="3"/>
      <c r="BKT232" s="3"/>
      <c r="BKU232" s="3"/>
      <c r="BKV232" s="3"/>
      <c r="BKW232" s="3"/>
      <c r="BKX232" s="3"/>
      <c r="BKY232" s="3"/>
      <c r="BKZ232" s="3"/>
      <c r="BLA232" s="3"/>
      <c r="BLB232" s="3"/>
      <c r="BLC232" s="3"/>
      <c r="BLD232" s="3"/>
      <c r="BLE232" s="3"/>
      <c r="BLF232" s="3"/>
      <c r="BLG232" s="3"/>
      <c r="BLH232" s="3"/>
      <c r="BLI232" s="3"/>
      <c r="BLJ232" s="3"/>
      <c r="BLK232" s="3"/>
      <c r="BLL232" s="3"/>
      <c r="BLM232" s="3"/>
      <c r="BLN232" s="3"/>
      <c r="BLO232" s="3"/>
      <c r="BLP232" s="3"/>
      <c r="BLQ232" s="3"/>
      <c r="BLR232" s="3"/>
      <c r="BLS232" s="3"/>
      <c r="BLT232" s="3"/>
      <c r="BLU232" s="3"/>
      <c r="BLV232" s="3"/>
      <c r="BLW232" s="3"/>
      <c r="BLX232" s="3"/>
      <c r="BLY232" s="3"/>
      <c r="BLZ232" s="3"/>
      <c r="BMA232" s="3"/>
      <c r="BMB232" s="3"/>
      <c r="BMC232" s="3"/>
      <c r="BMD232" s="3"/>
      <c r="BME232" s="3"/>
      <c r="BMF232" s="3"/>
      <c r="BMG232" s="3"/>
      <c r="BMH232" s="3"/>
      <c r="BMI232" s="3"/>
      <c r="BMJ232" s="3"/>
      <c r="BMK232" s="3"/>
      <c r="BML232" s="3"/>
      <c r="BMM232" s="3"/>
      <c r="BMN232" s="3"/>
      <c r="BMO232" s="3"/>
      <c r="BMP232" s="3"/>
      <c r="BMQ232" s="3"/>
      <c r="BMR232" s="3"/>
      <c r="BMS232" s="3"/>
      <c r="BMT232" s="3"/>
      <c r="BMU232" s="3"/>
      <c r="BMV232" s="3"/>
      <c r="BMW232" s="3"/>
      <c r="BMX232" s="3"/>
      <c r="BMY232" s="3"/>
      <c r="BMZ232" s="3"/>
      <c r="BNA232" s="3"/>
      <c r="BNB232" s="3"/>
      <c r="BNC232" s="3"/>
      <c r="BND232" s="3"/>
      <c r="BNE232" s="3"/>
      <c r="BNF232" s="3"/>
      <c r="BNG232" s="3"/>
      <c r="BNH232" s="3"/>
      <c r="BNI232" s="3"/>
      <c r="BNJ232" s="3"/>
      <c r="BNK232" s="3"/>
      <c r="BNL232" s="3"/>
      <c r="BNM232" s="3"/>
      <c r="BNN232" s="3"/>
      <c r="BNO232" s="3"/>
      <c r="BNP232" s="3"/>
      <c r="BNQ232" s="3"/>
      <c r="BNR232" s="3"/>
      <c r="BNS232" s="3"/>
      <c r="BNT232" s="3"/>
      <c r="BNU232" s="3"/>
      <c r="BNV232" s="3"/>
      <c r="BNW232" s="3"/>
      <c r="BNX232" s="3"/>
      <c r="BNY232" s="3"/>
      <c r="BNZ232" s="3"/>
      <c r="BOA232" s="3"/>
      <c r="BOB232" s="3"/>
      <c r="BOC232" s="3"/>
      <c r="BOD232" s="3"/>
      <c r="BOE232" s="3"/>
      <c r="BOF232" s="3"/>
      <c r="BOG232" s="3"/>
      <c r="BOH232" s="3"/>
      <c r="BOI232" s="3"/>
      <c r="BOJ232" s="3"/>
      <c r="BOK232" s="3"/>
      <c r="BOL232" s="3"/>
      <c r="BOM232" s="3"/>
      <c r="BON232" s="3"/>
      <c r="BOO232" s="3"/>
      <c r="BOP232" s="3"/>
      <c r="BOQ232" s="3"/>
      <c r="BOR232" s="3"/>
      <c r="BOS232" s="3"/>
      <c r="BOT232" s="3"/>
      <c r="BOU232" s="3"/>
      <c r="BOV232" s="3"/>
      <c r="BOW232" s="3"/>
      <c r="BOX232" s="3"/>
      <c r="BOY232" s="3"/>
      <c r="BOZ232" s="3"/>
      <c r="BPA232" s="3"/>
      <c r="BPB232" s="3"/>
      <c r="BPC232" s="3"/>
      <c r="BPD232" s="3"/>
      <c r="BPE232" s="3"/>
      <c r="BPF232" s="3"/>
      <c r="BPG232" s="3"/>
      <c r="BPH232" s="3"/>
      <c r="BPI232" s="3"/>
      <c r="BPJ232" s="3"/>
      <c r="BPK232" s="3"/>
      <c r="BPL232" s="3"/>
      <c r="BPM232" s="3"/>
      <c r="BPN232" s="3"/>
      <c r="BPO232" s="3"/>
      <c r="BPP232" s="3"/>
      <c r="BPQ232" s="3"/>
      <c r="BPR232" s="3"/>
      <c r="BPS232" s="3"/>
      <c r="BPT232" s="3"/>
      <c r="BPU232" s="3"/>
      <c r="BPV232" s="3"/>
      <c r="BPW232" s="3"/>
      <c r="BPX232" s="3"/>
      <c r="BPY232" s="3"/>
      <c r="BPZ232" s="3"/>
      <c r="BQA232" s="3"/>
      <c r="BQB232" s="3"/>
      <c r="BQC232" s="3"/>
      <c r="BQD232" s="3"/>
      <c r="BQE232" s="3"/>
      <c r="BQF232" s="3"/>
      <c r="BQG232" s="3"/>
      <c r="BQH232" s="3"/>
      <c r="BQI232" s="3"/>
      <c r="BQJ232" s="3"/>
      <c r="BQK232" s="3"/>
      <c r="BQL232" s="3"/>
      <c r="BQM232" s="3"/>
      <c r="BQN232" s="3"/>
      <c r="BQO232" s="3"/>
      <c r="BQP232" s="3"/>
      <c r="BQQ232" s="3"/>
      <c r="BQR232" s="3"/>
      <c r="BQS232" s="3"/>
      <c r="BQT232" s="3"/>
      <c r="BQU232" s="3"/>
      <c r="BQV232" s="3"/>
      <c r="BQW232" s="3"/>
      <c r="BQX232" s="3"/>
      <c r="BQY232" s="3"/>
      <c r="BQZ232" s="3"/>
      <c r="BRA232" s="3"/>
      <c r="BRB232" s="3"/>
      <c r="BRC232" s="3"/>
      <c r="BRD232" s="3"/>
      <c r="BRE232" s="3"/>
      <c r="BRF232" s="3"/>
      <c r="BRG232" s="3"/>
      <c r="BRH232" s="3"/>
      <c r="BRI232" s="3"/>
      <c r="BRJ232" s="3"/>
      <c r="BRK232" s="3"/>
      <c r="BRL232" s="3"/>
      <c r="BRM232" s="3"/>
      <c r="BRN232" s="3"/>
      <c r="BRO232" s="3"/>
      <c r="BRP232" s="3"/>
      <c r="BRQ232" s="3"/>
      <c r="BRR232" s="3"/>
      <c r="BRS232" s="3"/>
      <c r="BRT232" s="3"/>
      <c r="BRU232" s="3"/>
      <c r="BRV232" s="3"/>
      <c r="BRW232" s="3"/>
      <c r="BRX232" s="3"/>
      <c r="BRY232" s="3"/>
      <c r="BRZ232" s="3"/>
      <c r="BSA232" s="3"/>
      <c r="BSB232" s="3"/>
      <c r="BSC232" s="3"/>
      <c r="BSD232" s="3"/>
      <c r="BSE232" s="3"/>
      <c r="BSF232" s="3"/>
      <c r="BSG232" s="3"/>
      <c r="BSH232" s="3"/>
      <c r="BSI232" s="3"/>
      <c r="BSJ232" s="3"/>
      <c r="BSK232" s="3"/>
      <c r="BSL232" s="3"/>
      <c r="BSM232" s="3"/>
      <c r="BSN232" s="3"/>
      <c r="BSO232" s="3"/>
      <c r="BSP232" s="3"/>
      <c r="BSQ232" s="3"/>
      <c r="BSR232" s="3"/>
      <c r="BSS232" s="3"/>
      <c r="BST232" s="3"/>
      <c r="BSU232" s="3"/>
      <c r="BSV232" s="3"/>
      <c r="BSW232" s="3"/>
      <c r="BSX232" s="3"/>
      <c r="BSY232" s="3"/>
      <c r="BSZ232" s="3"/>
      <c r="BTA232" s="3"/>
      <c r="BTB232" s="3"/>
      <c r="BTC232" s="3"/>
      <c r="BTD232" s="3"/>
      <c r="BTE232" s="3"/>
      <c r="BTF232" s="3"/>
      <c r="BTG232" s="3"/>
      <c r="BTH232" s="3"/>
      <c r="BTI232" s="3"/>
      <c r="BTJ232" s="3"/>
      <c r="BTK232" s="3"/>
      <c r="BTL232" s="3"/>
      <c r="BTM232" s="3"/>
      <c r="BTN232" s="3"/>
      <c r="BTO232" s="3"/>
      <c r="BTP232" s="3"/>
      <c r="BTQ232" s="3"/>
      <c r="BTR232" s="3"/>
      <c r="BTS232" s="3"/>
      <c r="BTT232" s="3"/>
      <c r="BTU232" s="3"/>
      <c r="BTV232" s="3"/>
      <c r="BTW232" s="3"/>
      <c r="BTX232" s="3"/>
      <c r="BTY232" s="3"/>
      <c r="BTZ232" s="3"/>
      <c r="BUA232" s="3"/>
      <c r="BUB232" s="3"/>
      <c r="BUC232" s="3"/>
      <c r="BUD232" s="3"/>
      <c r="BUE232" s="3"/>
      <c r="BUF232" s="3"/>
      <c r="BUG232" s="3"/>
      <c r="BUH232" s="3"/>
      <c r="BUI232" s="3"/>
      <c r="BUJ232" s="3"/>
      <c r="BUK232" s="3"/>
      <c r="BUL232" s="3"/>
      <c r="BUM232" s="3"/>
      <c r="BUN232" s="3"/>
      <c r="BUO232" s="3"/>
      <c r="BUP232" s="3"/>
      <c r="BUQ232" s="3"/>
      <c r="BUR232" s="3"/>
      <c r="BUS232" s="3"/>
      <c r="BUT232" s="3"/>
      <c r="BUU232" s="3"/>
      <c r="BUV232" s="3"/>
      <c r="BUW232" s="3"/>
      <c r="BUX232" s="3"/>
      <c r="BUY232" s="3"/>
      <c r="BUZ232" s="3"/>
      <c r="BVA232" s="3"/>
      <c r="BVB232" s="3"/>
      <c r="BVC232" s="3"/>
      <c r="BVD232" s="3"/>
      <c r="BVE232" s="3"/>
      <c r="BVF232" s="3"/>
      <c r="BVG232" s="3"/>
      <c r="BVH232" s="3"/>
      <c r="BVI232" s="3"/>
      <c r="BVJ232" s="3"/>
      <c r="BVK232" s="3"/>
      <c r="BVL232" s="3"/>
      <c r="BVM232" s="3"/>
      <c r="BVN232" s="3"/>
      <c r="BVO232" s="3"/>
      <c r="BVP232" s="3"/>
      <c r="BVQ232" s="3"/>
      <c r="BVR232" s="3"/>
      <c r="BVS232" s="3"/>
      <c r="BVT232" s="3"/>
      <c r="BVU232" s="3"/>
      <c r="BVV232" s="3"/>
      <c r="BVW232" s="3"/>
      <c r="BVX232" s="3"/>
      <c r="BVY232" s="3"/>
      <c r="BVZ232" s="3"/>
      <c r="BWA232" s="3"/>
      <c r="BWB232" s="3"/>
      <c r="BWC232" s="3"/>
      <c r="BWD232" s="3"/>
      <c r="BWE232" s="3"/>
      <c r="BWF232" s="3"/>
      <c r="BWG232" s="3"/>
      <c r="BWH232" s="3"/>
      <c r="BWI232" s="3"/>
      <c r="BWJ232" s="3"/>
      <c r="BWK232" s="3"/>
      <c r="BWL232" s="3"/>
      <c r="BWM232" s="3"/>
      <c r="BWN232" s="3"/>
      <c r="BWO232" s="3"/>
      <c r="BWP232" s="3"/>
      <c r="BWQ232" s="3"/>
      <c r="BWR232" s="3"/>
      <c r="BWS232" s="3"/>
      <c r="BWT232" s="3"/>
      <c r="BWU232" s="3"/>
      <c r="BWV232" s="3"/>
      <c r="BWW232" s="3"/>
      <c r="BWX232" s="3"/>
      <c r="BWY232" s="3"/>
      <c r="BWZ232" s="3"/>
      <c r="BXA232" s="3"/>
      <c r="BXB232" s="3"/>
      <c r="BXC232" s="3"/>
      <c r="BXD232" s="3"/>
      <c r="BXE232" s="3"/>
      <c r="BXF232" s="3"/>
      <c r="BXG232" s="3"/>
      <c r="BXH232" s="3"/>
      <c r="BXI232" s="3"/>
      <c r="BXJ232" s="3"/>
      <c r="BXK232" s="3"/>
      <c r="BXL232" s="3"/>
      <c r="BXM232" s="3"/>
      <c r="BXN232" s="3"/>
      <c r="BXO232" s="3"/>
      <c r="BXP232" s="3"/>
      <c r="BXQ232" s="3"/>
      <c r="BXR232" s="3"/>
      <c r="BXS232" s="3"/>
      <c r="BXT232" s="3"/>
      <c r="BXU232" s="3"/>
      <c r="BXV232" s="3"/>
      <c r="BXW232" s="3"/>
      <c r="BXX232" s="3"/>
      <c r="BXY232" s="3"/>
      <c r="BXZ232" s="3"/>
      <c r="BYA232" s="3"/>
      <c r="BYB232" s="3"/>
      <c r="BYC232" s="3"/>
      <c r="BYD232" s="3"/>
      <c r="BYE232" s="3"/>
      <c r="BYF232" s="3"/>
      <c r="BYG232" s="3"/>
      <c r="BYH232" s="3"/>
      <c r="BYI232" s="3"/>
      <c r="BYJ232" s="3"/>
      <c r="BYK232" s="3"/>
      <c r="BYL232" s="3"/>
      <c r="BYM232" s="3"/>
      <c r="BYN232" s="3"/>
      <c r="BYO232" s="3"/>
      <c r="BYP232" s="3"/>
      <c r="BYQ232" s="3"/>
      <c r="BYR232" s="3"/>
      <c r="BYS232" s="3"/>
      <c r="BYT232" s="3"/>
      <c r="BYU232" s="3"/>
      <c r="BYV232" s="3"/>
      <c r="BYW232" s="3"/>
      <c r="BYX232" s="3"/>
      <c r="BYY232" s="3"/>
      <c r="BYZ232" s="3"/>
      <c r="BZA232" s="3"/>
      <c r="BZB232" s="3"/>
      <c r="BZC232" s="3"/>
      <c r="BZD232" s="3"/>
      <c r="BZE232" s="3"/>
      <c r="BZF232" s="3"/>
      <c r="BZG232" s="3"/>
      <c r="BZH232" s="3"/>
      <c r="BZI232" s="3"/>
      <c r="BZJ232" s="3"/>
      <c r="BZK232" s="3"/>
      <c r="BZL232" s="3"/>
      <c r="BZM232" s="3"/>
      <c r="BZN232" s="3"/>
      <c r="BZO232" s="3"/>
      <c r="BZP232" s="3"/>
      <c r="BZQ232" s="3"/>
      <c r="BZR232" s="3"/>
      <c r="BZS232" s="3"/>
      <c r="BZT232" s="3"/>
      <c r="BZU232" s="3"/>
      <c r="BZV232" s="3"/>
      <c r="BZW232" s="3"/>
      <c r="BZX232" s="3"/>
      <c r="BZY232" s="3"/>
      <c r="BZZ232" s="3"/>
      <c r="CAA232" s="3"/>
      <c r="CAB232" s="3"/>
      <c r="CAC232" s="3"/>
      <c r="CAD232" s="3"/>
      <c r="CAE232" s="3"/>
      <c r="CAF232" s="3"/>
      <c r="CAG232" s="3"/>
      <c r="CAH232" s="3"/>
      <c r="CAI232" s="3"/>
      <c r="CAJ232" s="3"/>
      <c r="CAK232" s="3"/>
      <c r="CAL232" s="3"/>
      <c r="CAM232" s="3"/>
      <c r="CAN232" s="3"/>
      <c r="CAO232" s="3"/>
      <c r="CAP232" s="3"/>
      <c r="CAQ232" s="3"/>
      <c r="CAR232" s="3"/>
      <c r="CAS232" s="3"/>
      <c r="CAT232" s="3"/>
      <c r="CAU232" s="3"/>
      <c r="CAV232" s="3"/>
      <c r="CAW232" s="3"/>
      <c r="CAX232" s="3"/>
      <c r="CAY232" s="3"/>
      <c r="CAZ232" s="3"/>
      <c r="CBA232" s="3"/>
      <c r="CBB232" s="3"/>
      <c r="CBC232" s="3"/>
      <c r="CBD232" s="3"/>
      <c r="CBE232" s="3"/>
      <c r="CBF232" s="3"/>
      <c r="CBG232" s="3"/>
      <c r="CBH232" s="3"/>
      <c r="CBI232" s="3"/>
      <c r="CBJ232" s="3"/>
      <c r="CBK232" s="3"/>
      <c r="CBL232" s="3"/>
      <c r="CBM232" s="3"/>
      <c r="CBN232" s="3"/>
      <c r="CBO232" s="3"/>
      <c r="CBP232" s="3"/>
      <c r="CBQ232" s="3"/>
      <c r="CBR232" s="3"/>
      <c r="CBS232" s="3"/>
      <c r="CBT232" s="3"/>
      <c r="CBU232" s="3"/>
      <c r="CBV232" s="3"/>
      <c r="CBW232" s="3"/>
      <c r="CBX232" s="3"/>
      <c r="CBY232" s="3"/>
      <c r="CBZ232" s="3"/>
      <c r="CCA232" s="3"/>
      <c r="CCB232" s="3"/>
      <c r="CCC232" s="3"/>
      <c r="CCD232" s="3"/>
      <c r="CCE232" s="3"/>
      <c r="CCF232" s="3"/>
      <c r="CCG232" s="3"/>
      <c r="CCH232" s="3"/>
      <c r="CCI232" s="3"/>
      <c r="CCJ232" s="3"/>
      <c r="CCK232" s="3"/>
      <c r="CCL232" s="3"/>
      <c r="CCM232" s="3"/>
      <c r="CCN232" s="3"/>
      <c r="CCO232" s="3"/>
      <c r="CCP232" s="3"/>
      <c r="CCQ232" s="3"/>
      <c r="CCR232" s="3"/>
      <c r="CCS232" s="3"/>
      <c r="CCT232" s="3"/>
      <c r="CCU232" s="3"/>
      <c r="CCV232" s="3"/>
      <c r="CCW232" s="3"/>
      <c r="CCX232" s="3"/>
      <c r="CCY232" s="3"/>
      <c r="CCZ232" s="3"/>
      <c r="CDA232" s="3"/>
      <c r="CDB232" s="3"/>
      <c r="CDC232" s="3"/>
      <c r="CDD232" s="3"/>
      <c r="CDE232" s="3"/>
      <c r="CDF232" s="3"/>
      <c r="CDG232" s="3"/>
      <c r="CDH232" s="3"/>
      <c r="CDI232" s="3"/>
      <c r="CDJ232" s="3"/>
      <c r="CDK232" s="3"/>
      <c r="CDL232" s="3"/>
      <c r="CDM232" s="3"/>
      <c r="CDN232" s="3"/>
      <c r="CDO232" s="3"/>
      <c r="CDP232" s="3"/>
      <c r="CDQ232" s="3"/>
      <c r="CDR232" s="3"/>
      <c r="CDS232" s="3"/>
      <c r="CDT232" s="3"/>
      <c r="CDU232" s="3"/>
      <c r="CDV232" s="3"/>
      <c r="CDW232" s="3"/>
      <c r="CDX232" s="3"/>
      <c r="CDY232" s="3"/>
      <c r="CDZ232" s="3"/>
      <c r="CEA232" s="3"/>
      <c r="CEB232" s="3"/>
      <c r="CEC232" s="3"/>
      <c r="CED232" s="3"/>
      <c r="CEE232" s="3"/>
      <c r="CEF232" s="3"/>
      <c r="CEG232" s="3"/>
      <c r="CEH232" s="3"/>
      <c r="CEI232" s="3"/>
      <c r="CEJ232" s="3"/>
      <c r="CEK232" s="3"/>
      <c r="CEL232" s="3"/>
      <c r="CEM232" s="3"/>
      <c r="CEN232" s="3"/>
      <c r="CEO232" s="3"/>
      <c r="CEP232" s="3"/>
      <c r="CEQ232" s="3"/>
      <c r="CER232" s="3"/>
      <c r="CES232" s="3"/>
      <c r="CET232" s="3"/>
      <c r="CEU232" s="3"/>
      <c r="CEV232" s="3"/>
      <c r="CEW232" s="3"/>
      <c r="CEX232" s="3"/>
      <c r="CEY232" s="3"/>
      <c r="CEZ232" s="3"/>
      <c r="CFA232" s="3"/>
      <c r="CFB232" s="3"/>
      <c r="CFC232" s="3"/>
      <c r="CFD232" s="3"/>
      <c r="CFE232" s="3"/>
      <c r="CFF232" s="3"/>
      <c r="CFG232" s="3"/>
      <c r="CFH232" s="3"/>
      <c r="CFI232" s="3"/>
      <c r="CFJ232" s="3"/>
      <c r="CFK232" s="3"/>
      <c r="CFL232" s="3"/>
      <c r="CFM232" s="3"/>
      <c r="CFN232" s="3"/>
      <c r="CFO232" s="3"/>
      <c r="CFP232" s="3"/>
      <c r="CFQ232" s="3"/>
      <c r="CFR232" s="3"/>
      <c r="CFS232" s="3"/>
      <c r="CFT232" s="3"/>
      <c r="CFU232" s="3"/>
      <c r="CFV232" s="3"/>
      <c r="CFW232" s="3"/>
      <c r="CFX232" s="3"/>
      <c r="CFY232" s="3"/>
      <c r="CFZ232" s="3"/>
      <c r="CGA232" s="3"/>
      <c r="CGB232" s="3"/>
      <c r="CGC232" s="3"/>
      <c r="CGD232" s="3"/>
      <c r="CGE232" s="3"/>
      <c r="CGF232" s="3"/>
      <c r="CGG232" s="3"/>
      <c r="CGH232" s="3"/>
      <c r="CGI232" s="3"/>
      <c r="CGJ232" s="3"/>
      <c r="CGK232" s="3"/>
      <c r="CGL232" s="3"/>
      <c r="CGM232" s="3"/>
      <c r="CGN232" s="3"/>
      <c r="CGO232" s="3"/>
      <c r="CGP232" s="3"/>
      <c r="CGQ232" s="3"/>
      <c r="CGR232" s="3"/>
      <c r="CGS232" s="3"/>
      <c r="CGT232" s="3"/>
      <c r="CGU232" s="3"/>
      <c r="CGV232" s="3"/>
      <c r="CGW232" s="3"/>
      <c r="CGX232" s="3"/>
      <c r="CGY232" s="3"/>
      <c r="CGZ232" s="3"/>
      <c r="CHA232" s="3"/>
      <c r="CHB232" s="3"/>
      <c r="CHC232" s="3"/>
      <c r="CHD232" s="3"/>
      <c r="CHE232" s="3"/>
      <c r="CHF232" s="3"/>
      <c r="CHG232" s="3"/>
      <c r="CHH232" s="3"/>
      <c r="CHI232" s="3"/>
      <c r="CHJ232" s="3"/>
      <c r="CHK232" s="3"/>
      <c r="CHL232" s="3"/>
      <c r="CHM232" s="3"/>
      <c r="CHN232" s="3"/>
      <c r="CHO232" s="3"/>
      <c r="CHP232" s="3"/>
      <c r="CHQ232" s="3"/>
      <c r="CHR232" s="3"/>
      <c r="CHS232" s="3"/>
      <c r="CHT232" s="3"/>
      <c r="CHU232" s="3"/>
      <c r="CHV232" s="3"/>
      <c r="CHW232" s="3"/>
      <c r="CHX232" s="3"/>
      <c r="CHY232" s="3"/>
      <c r="CHZ232" s="3"/>
      <c r="CIA232" s="3"/>
      <c r="CIB232" s="3"/>
      <c r="CIC232" s="3"/>
      <c r="CID232" s="3"/>
      <c r="CIE232" s="3"/>
      <c r="CIF232" s="3"/>
      <c r="CIG232" s="3"/>
      <c r="CIH232" s="3"/>
      <c r="CII232" s="3"/>
      <c r="CIJ232" s="3"/>
      <c r="CIK232" s="3"/>
      <c r="CIL232" s="3"/>
      <c r="CIM232" s="3"/>
      <c r="CIN232" s="3"/>
      <c r="CIO232" s="3"/>
      <c r="CIP232" s="3"/>
      <c r="CIQ232" s="3"/>
      <c r="CIR232" s="3"/>
      <c r="CIS232" s="3"/>
      <c r="CIT232" s="3"/>
      <c r="CIU232" s="3"/>
      <c r="CIV232" s="3"/>
      <c r="CIW232" s="3"/>
      <c r="CIX232" s="3"/>
      <c r="CIY232" s="3"/>
      <c r="CIZ232" s="3"/>
      <c r="CJA232" s="3"/>
      <c r="CJB232" s="3"/>
      <c r="CJC232" s="3"/>
      <c r="CJD232" s="3"/>
      <c r="CJE232" s="3"/>
      <c r="CJF232" s="3"/>
      <c r="CJG232" s="3"/>
      <c r="CJH232" s="3"/>
      <c r="CJI232" s="3"/>
      <c r="CJJ232" s="3"/>
      <c r="CJK232" s="3"/>
      <c r="CJL232" s="3"/>
      <c r="CJM232" s="3"/>
      <c r="CJN232" s="3"/>
      <c r="CJO232" s="3"/>
      <c r="CJP232" s="3"/>
      <c r="CJQ232" s="3"/>
      <c r="CJR232" s="3"/>
      <c r="CJS232" s="3"/>
      <c r="CJT232" s="3"/>
      <c r="CJU232" s="3"/>
      <c r="CJV232" s="3"/>
      <c r="CJW232" s="3"/>
      <c r="CJX232" s="3"/>
      <c r="CJY232" s="3"/>
      <c r="CJZ232" s="3"/>
      <c r="CKA232" s="3"/>
      <c r="CKB232" s="3"/>
      <c r="CKC232" s="3"/>
      <c r="CKD232" s="3"/>
      <c r="CKE232" s="3"/>
      <c r="CKF232" s="3"/>
      <c r="CKG232" s="3"/>
      <c r="CKH232" s="3"/>
      <c r="CKI232" s="3"/>
      <c r="CKJ232" s="3"/>
      <c r="CKK232" s="3"/>
      <c r="CKL232" s="3"/>
      <c r="CKM232" s="3"/>
      <c r="CKN232" s="3"/>
      <c r="CKO232" s="3"/>
      <c r="CKP232" s="3"/>
      <c r="CKQ232" s="3"/>
      <c r="CKR232" s="3"/>
      <c r="CKS232" s="3"/>
      <c r="CKT232" s="3"/>
      <c r="CKU232" s="3"/>
      <c r="CKV232" s="3"/>
      <c r="CKW232" s="3"/>
      <c r="CKX232" s="3"/>
      <c r="CKY232" s="3"/>
      <c r="CKZ232" s="3"/>
      <c r="CLA232" s="3"/>
      <c r="CLB232" s="3"/>
      <c r="CLC232" s="3"/>
      <c r="CLD232" s="3"/>
      <c r="CLE232" s="3"/>
      <c r="CLF232" s="3"/>
      <c r="CLG232" s="3"/>
      <c r="CLH232" s="3"/>
      <c r="CLI232" s="3"/>
      <c r="CLJ232" s="3"/>
      <c r="CLK232" s="3"/>
      <c r="CLL232" s="3"/>
      <c r="CLM232" s="3"/>
      <c r="CLN232" s="3"/>
      <c r="CLO232" s="3"/>
      <c r="CLP232" s="3"/>
      <c r="CLQ232" s="3"/>
      <c r="CLR232" s="3"/>
      <c r="CLS232" s="3"/>
      <c r="CLT232" s="3"/>
      <c r="CLU232" s="3"/>
      <c r="CLV232" s="3"/>
      <c r="CLW232" s="3"/>
      <c r="CLX232" s="3"/>
      <c r="CLY232" s="3"/>
      <c r="CLZ232" s="3"/>
      <c r="CMA232" s="3"/>
      <c r="CMB232" s="3"/>
      <c r="CMC232" s="3"/>
      <c r="CMD232" s="3"/>
      <c r="CME232" s="3"/>
      <c r="CMF232" s="3"/>
      <c r="CMG232" s="3"/>
      <c r="CMH232" s="3"/>
      <c r="CMI232" s="3"/>
      <c r="CMJ232" s="3"/>
      <c r="CMK232" s="3"/>
      <c r="CML232" s="3"/>
      <c r="CMM232" s="3"/>
      <c r="CMN232" s="3"/>
      <c r="CMO232" s="3"/>
      <c r="CMP232" s="3"/>
      <c r="CMQ232" s="3"/>
      <c r="CMR232" s="3"/>
      <c r="CMS232" s="3"/>
      <c r="CMT232" s="3"/>
      <c r="CMU232" s="3"/>
      <c r="CMV232" s="3"/>
      <c r="CMW232" s="3"/>
      <c r="CMX232" s="3"/>
      <c r="CMY232" s="3"/>
      <c r="CMZ232" s="3"/>
      <c r="CNA232" s="3"/>
      <c r="CNB232" s="3"/>
      <c r="CNC232" s="3"/>
      <c r="CND232" s="3"/>
      <c r="CNE232" s="3"/>
      <c r="CNF232" s="3"/>
      <c r="CNG232" s="3"/>
      <c r="CNH232" s="3"/>
      <c r="CNI232" s="3"/>
      <c r="CNJ232" s="3"/>
      <c r="CNK232" s="3"/>
      <c r="CNL232" s="3"/>
      <c r="CNM232" s="3"/>
      <c r="CNN232" s="3"/>
      <c r="CNO232" s="3"/>
      <c r="CNP232" s="3"/>
      <c r="CNQ232" s="3"/>
      <c r="CNR232" s="3"/>
      <c r="CNS232" s="3"/>
      <c r="CNT232" s="3"/>
      <c r="CNU232" s="3"/>
      <c r="CNV232" s="3"/>
      <c r="CNW232" s="3"/>
      <c r="CNX232" s="3"/>
      <c r="CNY232" s="3"/>
      <c r="CNZ232" s="3"/>
      <c r="COA232" s="3"/>
      <c r="COB232" s="3"/>
      <c r="COC232" s="3"/>
      <c r="COD232" s="3"/>
      <c r="COE232" s="3"/>
      <c r="COF232" s="3"/>
      <c r="COG232" s="3"/>
      <c r="COH232" s="3"/>
      <c r="COI232" s="3"/>
      <c r="COJ232" s="3"/>
      <c r="COK232" s="3"/>
      <c r="COL232" s="3"/>
      <c r="COM232" s="3"/>
      <c r="CON232" s="3"/>
      <c r="COO232" s="3"/>
      <c r="COP232" s="3"/>
      <c r="COQ232" s="3"/>
      <c r="COR232" s="3"/>
      <c r="COS232" s="3"/>
      <c r="COT232" s="3"/>
      <c r="COU232" s="3"/>
      <c r="COV232" s="3"/>
      <c r="COW232" s="3"/>
      <c r="COX232" s="3"/>
      <c r="COY232" s="3"/>
      <c r="COZ232" s="3"/>
      <c r="CPA232" s="3"/>
      <c r="CPB232" s="3"/>
      <c r="CPC232" s="3"/>
      <c r="CPD232" s="3"/>
      <c r="CPE232" s="3"/>
      <c r="CPF232" s="3"/>
      <c r="CPG232" s="3"/>
      <c r="CPH232" s="3"/>
      <c r="CPI232" s="3"/>
      <c r="CPJ232" s="3"/>
      <c r="CPK232" s="3"/>
      <c r="CPL232" s="3"/>
      <c r="CPM232" s="3"/>
      <c r="CPN232" s="3"/>
      <c r="CPO232" s="3"/>
      <c r="CPP232" s="3"/>
      <c r="CPQ232" s="3"/>
      <c r="CPR232" s="3"/>
      <c r="CPS232" s="3"/>
      <c r="CPT232" s="3"/>
      <c r="CPU232" s="3"/>
      <c r="CPV232" s="3"/>
      <c r="CPW232" s="3"/>
      <c r="CPX232" s="3"/>
      <c r="CPY232" s="3"/>
      <c r="CPZ232" s="3"/>
      <c r="CQA232" s="3"/>
      <c r="CQB232" s="3"/>
      <c r="CQC232" s="3"/>
      <c r="CQD232" s="3"/>
      <c r="CQE232" s="3"/>
      <c r="CQF232" s="3"/>
      <c r="CQG232" s="3"/>
      <c r="CQH232" s="3"/>
      <c r="CQI232" s="3"/>
      <c r="CQJ232" s="3"/>
      <c r="CQK232" s="3"/>
      <c r="CQL232" s="3"/>
      <c r="CQM232" s="3"/>
      <c r="CQN232" s="3"/>
      <c r="CQO232" s="3"/>
      <c r="CQP232" s="3"/>
      <c r="CQQ232" s="3"/>
      <c r="CQR232" s="3"/>
      <c r="CQS232" s="3"/>
      <c r="CQT232" s="3"/>
      <c r="CQU232" s="3"/>
      <c r="CQV232" s="3"/>
      <c r="CQW232" s="3"/>
      <c r="CQX232" s="3"/>
      <c r="CQY232" s="3"/>
      <c r="CQZ232" s="3"/>
      <c r="CRA232" s="3"/>
      <c r="CRB232" s="3"/>
      <c r="CRC232" s="3"/>
      <c r="CRD232" s="3"/>
      <c r="CRE232" s="3"/>
      <c r="CRF232" s="3"/>
      <c r="CRG232" s="3"/>
      <c r="CRH232" s="3"/>
      <c r="CRI232" s="3"/>
      <c r="CRJ232" s="3"/>
      <c r="CRK232" s="3"/>
      <c r="CRL232" s="3"/>
      <c r="CRM232" s="3"/>
      <c r="CRN232" s="3"/>
      <c r="CRO232" s="3"/>
      <c r="CRP232" s="3"/>
      <c r="CRQ232" s="3"/>
      <c r="CRR232" s="3"/>
      <c r="CRS232" s="3"/>
      <c r="CRT232" s="3"/>
      <c r="CRU232" s="3"/>
      <c r="CRV232" s="3"/>
      <c r="CRW232" s="3"/>
      <c r="CRX232" s="3"/>
      <c r="CRY232" s="3"/>
      <c r="CRZ232" s="3"/>
      <c r="CSA232" s="3"/>
      <c r="CSB232" s="3"/>
      <c r="CSC232" s="3"/>
      <c r="CSD232" s="3"/>
      <c r="CSE232" s="3"/>
      <c r="CSF232" s="3"/>
      <c r="CSG232" s="3"/>
      <c r="CSH232" s="3"/>
      <c r="CSI232" s="3"/>
      <c r="CSJ232" s="3"/>
      <c r="CSK232" s="3"/>
      <c r="CSL232" s="3"/>
      <c r="CSM232" s="3"/>
      <c r="CSN232" s="3"/>
      <c r="CSO232" s="3"/>
      <c r="CSP232" s="3"/>
      <c r="CSQ232" s="3"/>
      <c r="CSR232" s="3"/>
      <c r="CSS232" s="3"/>
      <c r="CST232" s="3"/>
      <c r="CSU232" s="3"/>
      <c r="CSV232" s="3"/>
      <c r="CSW232" s="3"/>
      <c r="CSX232" s="3"/>
      <c r="CSY232" s="3"/>
      <c r="CSZ232" s="3"/>
      <c r="CTA232" s="3"/>
      <c r="CTB232" s="3"/>
      <c r="CTC232" s="3"/>
      <c r="CTD232" s="3"/>
      <c r="CTE232" s="3"/>
      <c r="CTF232" s="3"/>
      <c r="CTG232" s="3"/>
      <c r="CTH232" s="3"/>
      <c r="CTI232" s="3"/>
      <c r="CTJ232" s="3"/>
      <c r="CTK232" s="3"/>
      <c r="CTL232" s="3"/>
      <c r="CTM232" s="3"/>
      <c r="CTN232" s="3"/>
      <c r="CTO232" s="3"/>
      <c r="CTP232" s="3"/>
      <c r="CTQ232" s="3"/>
      <c r="CTR232" s="3"/>
      <c r="CTS232" s="3"/>
      <c r="CTT232" s="3"/>
      <c r="CTU232" s="3"/>
      <c r="CTV232" s="3"/>
      <c r="CTW232" s="3"/>
      <c r="CTX232" s="3"/>
      <c r="CTY232" s="3"/>
      <c r="CTZ232" s="3"/>
      <c r="CUA232" s="3"/>
      <c r="CUB232" s="3"/>
      <c r="CUC232" s="3"/>
      <c r="CUD232" s="3"/>
      <c r="CUE232" s="3"/>
      <c r="CUF232" s="3"/>
      <c r="CUG232" s="3"/>
      <c r="CUH232" s="3"/>
      <c r="CUI232" s="3"/>
      <c r="CUJ232" s="3"/>
      <c r="CUK232" s="3"/>
      <c r="CUL232" s="3"/>
      <c r="CUM232" s="3"/>
      <c r="CUN232" s="3"/>
      <c r="CUO232" s="3"/>
      <c r="CUP232" s="3"/>
      <c r="CUQ232" s="3"/>
      <c r="CUR232" s="3"/>
      <c r="CUS232" s="3"/>
      <c r="CUT232" s="3"/>
      <c r="CUU232" s="3"/>
      <c r="CUV232" s="3"/>
      <c r="CUW232" s="3"/>
      <c r="CUX232" s="3"/>
      <c r="CUY232" s="3"/>
      <c r="CUZ232" s="3"/>
      <c r="CVA232" s="3"/>
      <c r="CVB232" s="3"/>
      <c r="CVC232" s="3"/>
      <c r="CVD232" s="3"/>
      <c r="CVE232" s="3"/>
      <c r="CVF232" s="3"/>
      <c r="CVG232" s="3"/>
      <c r="CVH232" s="3"/>
      <c r="CVI232" s="3"/>
      <c r="CVJ232" s="3"/>
      <c r="CVK232" s="3"/>
      <c r="CVL232" s="3"/>
      <c r="CVM232" s="3"/>
      <c r="CVN232" s="3"/>
      <c r="CVO232" s="3"/>
      <c r="CVP232" s="3"/>
      <c r="CVQ232" s="3"/>
      <c r="CVR232" s="3"/>
      <c r="CVS232" s="3"/>
      <c r="CVT232" s="3"/>
      <c r="CVU232" s="3"/>
      <c r="CVV232" s="3"/>
      <c r="CVW232" s="3"/>
      <c r="CVX232" s="3"/>
      <c r="CVY232" s="3"/>
      <c r="CVZ232" s="3"/>
      <c r="CWA232" s="3"/>
      <c r="CWB232" s="3"/>
      <c r="CWC232" s="3"/>
      <c r="CWD232" s="3"/>
      <c r="CWE232" s="3"/>
      <c r="CWF232" s="3"/>
      <c r="CWG232" s="3"/>
      <c r="CWH232" s="3"/>
      <c r="CWI232" s="3"/>
      <c r="CWJ232" s="3"/>
      <c r="CWK232" s="3"/>
      <c r="CWL232" s="3"/>
      <c r="CWM232" s="3"/>
      <c r="CWN232" s="3"/>
      <c r="CWO232" s="3"/>
      <c r="CWP232" s="3"/>
      <c r="CWQ232" s="3"/>
      <c r="CWR232" s="3"/>
      <c r="CWS232" s="3"/>
      <c r="CWT232" s="3"/>
      <c r="CWU232" s="3"/>
      <c r="CWV232" s="3"/>
      <c r="CWW232" s="3"/>
      <c r="CWX232" s="3"/>
      <c r="CWY232" s="3"/>
      <c r="CWZ232" s="3"/>
      <c r="CXA232" s="3"/>
      <c r="CXB232" s="3"/>
      <c r="CXC232" s="3"/>
      <c r="CXD232" s="3"/>
      <c r="CXE232" s="3"/>
      <c r="CXF232" s="3"/>
      <c r="CXG232" s="3"/>
      <c r="CXH232" s="3"/>
      <c r="CXI232" s="3"/>
      <c r="CXJ232" s="3"/>
      <c r="CXK232" s="3"/>
      <c r="CXL232" s="3"/>
      <c r="CXM232" s="3"/>
      <c r="CXN232" s="3"/>
      <c r="CXO232" s="3"/>
      <c r="CXP232" s="3"/>
      <c r="CXQ232" s="3"/>
      <c r="CXR232" s="3"/>
      <c r="CXS232" s="3"/>
      <c r="CXT232" s="3"/>
      <c r="CXU232" s="3"/>
      <c r="CXV232" s="3"/>
      <c r="CXW232" s="3"/>
      <c r="CXX232" s="3"/>
      <c r="CXY232" s="3"/>
      <c r="CXZ232" s="3"/>
      <c r="CYA232" s="3"/>
      <c r="CYB232" s="3"/>
      <c r="CYC232" s="3"/>
      <c r="CYD232" s="3"/>
      <c r="CYE232" s="3"/>
      <c r="CYF232" s="3"/>
      <c r="CYG232" s="3"/>
      <c r="CYH232" s="3"/>
      <c r="CYI232" s="3"/>
      <c r="CYJ232" s="3"/>
      <c r="CYK232" s="3"/>
      <c r="CYL232" s="3"/>
      <c r="CYM232" s="3"/>
      <c r="CYN232" s="3"/>
      <c r="CYO232" s="3"/>
      <c r="CYP232" s="3"/>
      <c r="CYQ232" s="3"/>
      <c r="CYR232" s="3"/>
      <c r="CYS232" s="3"/>
      <c r="CYT232" s="3"/>
      <c r="CYU232" s="3"/>
      <c r="CYV232" s="3"/>
      <c r="CYW232" s="3"/>
      <c r="CYX232" s="3"/>
      <c r="CYY232" s="3"/>
      <c r="CYZ232" s="3"/>
      <c r="CZA232" s="3"/>
      <c r="CZB232" s="3"/>
      <c r="CZC232" s="3"/>
      <c r="CZD232" s="3"/>
      <c r="CZE232" s="3"/>
      <c r="CZF232" s="3"/>
      <c r="CZG232" s="3"/>
      <c r="CZH232" s="3"/>
      <c r="CZI232" s="3"/>
      <c r="CZJ232" s="3"/>
      <c r="CZK232" s="3"/>
      <c r="CZL232" s="3"/>
      <c r="CZM232" s="3"/>
      <c r="CZN232" s="3"/>
      <c r="CZO232" s="3"/>
      <c r="CZP232" s="3"/>
      <c r="CZQ232" s="3"/>
      <c r="CZR232" s="3"/>
      <c r="CZS232" s="3"/>
      <c r="CZT232" s="3"/>
      <c r="CZU232" s="3"/>
      <c r="CZV232" s="3"/>
      <c r="CZW232" s="3"/>
      <c r="CZX232" s="3"/>
      <c r="CZY232" s="3"/>
      <c r="CZZ232" s="3"/>
      <c r="DAA232" s="3"/>
      <c r="DAB232" s="3"/>
      <c r="DAC232" s="3"/>
      <c r="DAD232" s="3"/>
      <c r="DAE232" s="3"/>
      <c r="DAF232" s="3"/>
      <c r="DAG232" s="3"/>
      <c r="DAH232" s="3"/>
      <c r="DAI232" s="3"/>
      <c r="DAJ232" s="3"/>
      <c r="DAK232" s="3"/>
      <c r="DAL232" s="3"/>
      <c r="DAM232" s="3"/>
      <c r="DAN232" s="3"/>
      <c r="DAO232" s="3"/>
      <c r="DAP232" s="3"/>
      <c r="DAQ232" s="3"/>
      <c r="DAR232" s="3"/>
      <c r="DAS232" s="3"/>
      <c r="DAT232" s="3"/>
      <c r="DAU232" s="3"/>
      <c r="DAV232" s="3"/>
      <c r="DAW232" s="3"/>
      <c r="DAX232" s="3"/>
      <c r="DAY232" s="3"/>
      <c r="DAZ232" s="3"/>
      <c r="DBA232" s="3"/>
      <c r="DBB232" s="3"/>
      <c r="DBC232" s="3"/>
      <c r="DBD232" s="3"/>
      <c r="DBE232" s="3"/>
      <c r="DBF232" s="3"/>
      <c r="DBG232" s="3"/>
      <c r="DBH232" s="3"/>
      <c r="DBI232" s="3"/>
      <c r="DBJ232" s="3"/>
      <c r="DBK232" s="3"/>
      <c r="DBL232" s="3"/>
      <c r="DBM232" s="3"/>
      <c r="DBN232" s="3"/>
      <c r="DBO232" s="3"/>
      <c r="DBP232" s="3"/>
      <c r="DBQ232" s="3"/>
      <c r="DBR232" s="3"/>
      <c r="DBS232" s="3"/>
      <c r="DBT232" s="3"/>
      <c r="DBU232" s="3"/>
      <c r="DBV232" s="3"/>
      <c r="DBW232" s="3"/>
      <c r="DBX232" s="3"/>
      <c r="DBY232" s="3"/>
      <c r="DBZ232" s="3"/>
      <c r="DCA232" s="3"/>
      <c r="DCB232" s="3"/>
      <c r="DCC232" s="3"/>
      <c r="DCD232" s="3"/>
      <c r="DCE232" s="3"/>
      <c r="DCF232" s="3"/>
      <c r="DCG232" s="3"/>
      <c r="DCH232" s="3"/>
      <c r="DCI232" s="3"/>
      <c r="DCJ232" s="3"/>
      <c r="DCK232" s="3"/>
      <c r="DCL232" s="3"/>
      <c r="DCM232" s="3"/>
      <c r="DCN232" s="3"/>
      <c r="DCO232" s="3"/>
      <c r="DCP232" s="3"/>
      <c r="DCQ232" s="3"/>
      <c r="DCR232" s="3"/>
      <c r="DCS232" s="3"/>
      <c r="DCT232" s="3"/>
      <c r="DCU232" s="3"/>
      <c r="DCV232" s="3"/>
      <c r="DCW232" s="3"/>
      <c r="DCX232" s="3"/>
      <c r="DCY232" s="3"/>
      <c r="DCZ232" s="3"/>
      <c r="DDA232" s="3"/>
      <c r="DDB232" s="3"/>
      <c r="DDC232" s="3"/>
      <c r="DDD232" s="3"/>
      <c r="DDE232" s="3"/>
      <c r="DDF232" s="3"/>
      <c r="DDG232" s="3"/>
      <c r="DDH232" s="3"/>
      <c r="DDI232" s="3"/>
      <c r="DDJ232" s="3"/>
      <c r="DDK232" s="3"/>
      <c r="DDL232" s="3"/>
      <c r="DDM232" s="3"/>
      <c r="DDN232" s="3"/>
      <c r="DDO232" s="3"/>
      <c r="DDP232" s="3"/>
      <c r="DDQ232" s="3"/>
      <c r="DDR232" s="3"/>
      <c r="DDS232" s="3"/>
      <c r="DDT232" s="3"/>
      <c r="DDU232" s="3"/>
      <c r="DDV232" s="3"/>
      <c r="DDW232" s="3"/>
      <c r="DDX232" s="3"/>
      <c r="DDY232" s="3"/>
      <c r="DDZ232" s="3"/>
      <c r="DEA232" s="3"/>
      <c r="DEB232" s="3"/>
      <c r="DEC232" s="3"/>
      <c r="DED232" s="3"/>
      <c r="DEE232" s="3"/>
      <c r="DEF232" s="3"/>
      <c r="DEG232" s="3"/>
      <c r="DEH232" s="3"/>
      <c r="DEI232" s="3"/>
      <c r="DEJ232" s="3"/>
      <c r="DEK232" s="3"/>
      <c r="DEL232" s="3"/>
      <c r="DEM232" s="3"/>
      <c r="DEN232" s="3"/>
      <c r="DEO232" s="3"/>
      <c r="DEP232" s="3"/>
      <c r="DEQ232" s="3"/>
      <c r="DER232" s="3"/>
      <c r="DES232" s="3"/>
      <c r="DET232" s="3"/>
      <c r="DEU232" s="3"/>
      <c r="DEV232" s="3"/>
      <c r="DEW232" s="3"/>
      <c r="DEX232" s="3"/>
      <c r="DEY232" s="3"/>
      <c r="DEZ232" s="3"/>
      <c r="DFA232" s="3"/>
      <c r="DFB232" s="3"/>
      <c r="DFC232" s="3"/>
      <c r="DFD232" s="3"/>
      <c r="DFE232" s="3"/>
      <c r="DFF232" s="3"/>
      <c r="DFG232" s="3"/>
      <c r="DFH232" s="3"/>
      <c r="DFI232" s="3"/>
      <c r="DFJ232" s="3"/>
      <c r="DFK232" s="3"/>
      <c r="DFL232" s="3"/>
      <c r="DFM232" s="3"/>
      <c r="DFN232" s="3"/>
      <c r="DFO232" s="3"/>
      <c r="DFP232" s="3"/>
      <c r="DFQ232" s="3"/>
      <c r="DFR232" s="3"/>
      <c r="DFS232" s="3"/>
      <c r="DFT232" s="3"/>
      <c r="DFU232" s="3"/>
      <c r="DFV232" s="3"/>
      <c r="DFW232" s="3"/>
      <c r="DFX232" s="3"/>
      <c r="DFY232" s="3"/>
      <c r="DFZ232" s="3"/>
      <c r="DGA232" s="3"/>
      <c r="DGB232" s="3"/>
      <c r="DGC232" s="3"/>
      <c r="DGD232" s="3"/>
      <c r="DGE232" s="3"/>
      <c r="DGF232" s="3"/>
      <c r="DGG232" s="3"/>
      <c r="DGH232" s="3"/>
      <c r="DGI232" s="3"/>
      <c r="DGJ232" s="3"/>
      <c r="DGK232" s="3"/>
      <c r="DGL232" s="3"/>
      <c r="DGM232" s="3"/>
      <c r="DGN232" s="3"/>
      <c r="DGO232" s="3"/>
      <c r="DGP232" s="3"/>
      <c r="DGQ232" s="3"/>
      <c r="DGR232" s="3"/>
      <c r="DGS232" s="3"/>
      <c r="DGT232" s="3"/>
      <c r="DGU232" s="3"/>
      <c r="DGV232" s="3"/>
      <c r="DGW232" s="3"/>
      <c r="DGX232" s="3"/>
      <c r="DGY232" s="3"/>
      <c r="DGZ232" s="3"/>
      <c r="DHA232" s="3"/>
      <c r="DHB232" s="3"/>
      <c r="DHC232" s="3"/>
      <c r="DHD232" s="3"/>
      <c r="DHE232" s="3"/>
      <c r="DHF232" s="3"/>
      <c r="DHG232" s="3"/>
      <c r="DHH232" s="3"/>
      <c r="DHI232" s="3"/>
      <c r="DHJ232" s="3"/>
      <c r="DHK232" s="3"/>
      <c r="DHL232" s="3"/>
      <c r="DHM232" s="3"/>
      <c r="DHN232" s="3"/>
      <c r="DHO232" s="3"/>
      <c r="DHP232" s="3"/>
      <c r="DHQ232" s="3"/>
      <c r="DHR232" s="3"/>
      <c r="DHS232" s="3"/>
      <c r="DHT232" s="3"/>
      <c r="DHU232" s="3"/>
      <c r="DHV232" s="3"/>
      <c r="DHW232" s="3"/>
      <c r="DHX232" s="3"/>
      <c r="DHY232" s="3"/>
      <c r="DHZ232" s="3"/>
      <c r="DIA232" s="3"/>
      <c r="DIB232" s="3"/>
      <c r="DIC232" s="3"/>
      <c r="DID232" s="3"/>
      <c r="DIE232" s="3"/>
      <c r="DIF232" s="3"/>
      <c r="DIG232" s="3"/>
      <c r="DIH232" s="3"/>
      <c r="DII232" s="3"/>
      <c r="DIJ232" s="3"/>
      <c r="DIK232" s="3"/>
      <c r="DIL232" s="3"/>
      <c r="DIM232" s="3"/>
      <c r="DIN232" s="3"/>
      <c r="DIO232" s="3"/>
      <c r="DIP232" s="3"/>
      <c r="DIQ232" s="3"/>
      <c r="DIR232" s="3"/>
      <c r="DIS232" s="3"/>
      <c r="DIT232" s="3"/>
      <c r="DIU232" s="3"/>
      <c r="DIV232" s="3"/>
      <c r="DIW232" s="3"/>
      <c r="DIX232" s="3"/>
      <c r="DIY232" s="3"/>
      <c r="DIZ232" s="3"/>
      <c r="DJA232" s="3"/>
      <c r="DJB232" s="3"/>
      <c r="DJC232" s="3"/>
      <c r="DJD232" s="3"/>
      <c r="DJE232" s="3"/>
      <c r="DJF232" s="3"/>
      <c r="DJG232" s="3"/>
      <c r="DJH232" s="3"/>
      <c r="DJI232" s="3"/>
      <c r="DJJ232" s="3"/>
      <c r="DJK232" s="3"/>
      <c r="DJL232" s="3"/>
      <c r="DJM232" s="3"/>
      <c r="DJN232" s="3"/>
      <c r="DJO232" s="3"/>
      <c r="DJP232" s="3"/>
      <c r="DJQ232" s="3"/>
      <c r="DJR232" s="3"/>
      <c r="DJS232" s="3"/>
      <c r="DJT232" s="3"/>
      <c r="DJU232" s="3"/>
      <c r="DJV232" s="3"/>
      <c r="DJW232" s="3"/>
      <c r="DJX232" s="3"/>
      <c r="DJY232" s="3"/>
      <c r="DJZ232" s="3"/>
      <c r="DKA232" s="3"/>
      <c r="DKB232" s="3"/>
      <c r="DKC232" s="3"/>
      <c r="DKD232" s="3"/>
      <c r="DKE232" s="3"/>
      <c r="DKF232" s="3"/>
      <c r="DKG232" s="3"/>
      <c r="DKH232" s="3"/>
      <c r="DKI232" s="3"/>
      <c r="DKJ232" s="3"/>
      <c r="DKK232" s="3"/>
      <c r="DKL232" s="3"/>
      <c r="DKM232" s="3"/>
      <c r="DKN232" s="3"/>
      <c r="DKO232" s="3"/>
      <c r="DKP232" s="3"/>
      <c r="DKQ232" s="3"/>
      <c r="DKR232" s="3"/>
      <c r="DKS232" s="3"/>
      <c r="DKT232" s="3"/>
      <c r="DKU232" s="3"/>
      <c r="DKV232" s="3"/>
      <c r="DKW232" s="3"/>
      <c r="DKX232" s="3"/>
      <c r="DKY232" s="3"/>
      <c r="DKZ232" s="3"/>
      <c r="DLA232" s="3"/>
      <c r="DLB232" s="3"/>
      <c r="DLC232" s="3"/>
      <c r="DLD232" s="3"/>
      <c r="DLE232" s="3"/>
      <c r="DLF232" s="3"/>
      <c r="DLG232" s="3"/>
      <c r="DLH232" s="3"/>
      <c r="DLI232" s="3"/>
      <c r="DLJ232" s="3"/>
      <c r="DLK232" s="3"/>
      <c r="DLL232" s="3"/>
      <c r="DLM232" s="3"/>
      <c r="DLN232" s="3"/>
      <c r="DLO232" s="3"/>
      <c r="DLP232" s="3"/>
      <c r="DLQ232" s="3"/>
      <c r="DLR232" s="3"/>
      <c r="DLS232" s="3"/>
      <c r="DLT232" s="3"/>
      <c r="DLU232" s="3"/>
      <c r="DLV232" s="3"/>
      <c r="DLW232" s="3"/>
      <c r="DLX232" s="3"/>
      <c r="DLY232" s="3"/>
      <c r="DLZ232" s="3"/>
      <c r="DMA232" s="3"/>
      <c r="DMB232" s="3"/>
      <c r="DMC232" s="3"/>
      <c r="DMD232" s="3"/>
      <c r="DME232" s="3"/>
      <c r="DMF232" s="3"/>
      <c r="DMG232" s="3"/>
      <c r="DMH232" s="3"/>
      <c r="DMI232" s="3"/>
      <c r="DMJ232" s="3"/>
      <c r="DMK232" s="3"/>
      <c r="DML232" s="3"/>
      <c r="DMM232" s="3"/>
      <c r="DMN232" s="3"/>
      <c r="DMO232" s="3"/>
      <c r="DMP232" s="3"/>
      <c r="DMQ232" s="3"/>
      <c r="DMR232" s="3"/>
      <c r="DMS232" s="3"/>
      <c r="DMT232" s="3"/>
      <c r="DMU232" s="3"/>
      <c r="DMV232" s="3"/>
      <c r="DMW232" s="3"/>
      <c r="DMX232" s="3"/>
      <c r="DMY232" s="3"/>
      <c r="DMZ232" s="3"/>
      <c r="DNA232" s="3"/>
      <c r="DNB232" s="3"/>
      <c r="DNC232" s="3"/>
      <c r="DND232" s="3"/>
      <c r="DNE232" s="3"/>
      <c r="DNF232" s="3"/>
      <c r="DNG232" s="3"/>
      <c r="DNH232" s="3"/>
      <c r="DNI232" s="3"/>
      <c r="DNJ232" s="3"/>
      <c r="DNK232" s="3"/>
      <c r="DNL232" s="3"/>
      <c r="DNM232" s="3"/>
      <c r="DNN232" s="3"/>
      <c r="DNO232" s="3"/>
      <c r="DNP232" s="3"/>
      <c r="DNQ232" s="3"/>
      <c r="DNR232" s="3"/>
      <c r="DNS232" s="3"/>
      <c r="DNT232" s="3"/>
      <c r="DNU232" s="3"/>
      <c r="DNV232" s="3"/>
      <c r="DNW232" s="3"/>
      <c r="DNX232" s="3"/>
      <c r="DNY232" s="3"/>
      <c r="DNZ232" s="3"/>
      <c r="DOA232" s="3"/>
      <c r="DOB232" s="3"/>
      <c r="DOC232" s="3"/>
      <c r="DOD232" s="3"/>
      <c r="DOE232" s="3"/>
      <c r="DOF232" s="3"/>
      <c r="DOG232" s="3"/>
      <c r="DOH232" s="3"/>
      <c r="DOI232" s="3"/>
      <c r="DOJ232" s="3"/>
      <c r="DOK232" s="3"/>
      <c r="DOL232" s="3"/>
      <c r="DOM232" s="3"/>
      <c r="DON232" s="3"/>
      <c r="DOO232" s="3"/>
      <c r="DOP232" s="3"/>
      <c r="DOQ232" s="3"/>
      <c r="DOR232" s="3"/>
      <c r="DOS232" s="3"/>
      <c r="DOT232" s="3"/>
      <c r="DOU232" s="3"/>
      <c r="DOV232" s="3"/>
      <c r="DOW232" s="3"/>
      <c r="DOX232" s="3"/>
      <c r="DOY232" s="3"/>
      <c r="DOZ232" s="3"/>
      <c r="DPA232" s="3"/>
      <c r="DPB232" s="3"/>
      <c r="DPC232" s="3"/>
      <c r="DPD232" s="3"/>
      <c r="DPE232" s="3"/>
      <c r="DPF232" s="3"/>
      <c r="DPG232" s="3"/>
      <c r="DPH232" s="3"/>
      <c r="DPI232" s="3"/>
      <c r="DPJ232" s="3"/>
      <c r="DPK232" s="3"/>
      <c r="DPL232" s="3"/>
      <c r="DPM232" s="3"/>
      <c r="DPN232" s="3"/>
      <c r="DPO232" s="3"/>
      <c r="DPP232" s="3"/>
      <c r="DPQ232" s="3"/>
      <c r="DPR232" s="3"/>
      <c r="DPS232" s="3"/>
      <c r="DPT232" s="3"/>
      <c r="DPU232" s="3"/>
      <c r="DPV232" s="3"/>
      <c r="DPW232" s="3"/>
      <c r="DPX232" s="3"/>
      <c r="DPY232" s="3"/>
      <c r="DPZ232" s="3"/>
      <c r="DQA232" s="3"/>
      <c r="DQB232" s="3"/>
      <c r="DQC232" s="3"/>
      <c r="DQD232" s="3"/>
      <c r="DQE232" s="3"/>
      <c r="DQF232" s="3"/>
      <c r="DQG232" s="3"/>
      <c r="DQH232" s="3"/>
      <c r="DQI232" s="3"/>
      <c r="DQJ232" s="3"/>
      <c r="DQK232" s="3"/>
      <c r="DQL232" s="3"/>
      <c r="DQM232" s="3"/>
      <c r="DQN232" s="3"/>
      <c r="DQO232" s="3"/>
      <c r="DQP232" s="3"/>
      <c r="DQQ232" s="3"/>
      <c r="DQR232" s="3"/>
      <c r="DQS232" s="3"/>
      <c r="DQT232" s="3"/>
      <c r="DQU232" s="3"/>
      <c r="DQV232" s="3"/>
      <c r="DQW232" s="3"/>
      <c r="DQX232" s="3"/>
      <c r="DQY232" s="3"/>
      <c r="DQZ232" s="3"/>
      <c r="DRA232" s="3"/>
      <c r="DRB232" s="3"/>
      <c r="DRC232" s="3"/>
      <c r="DRD232" s="3"/>
      <c r="DRE232" s="3"/>
      <c r="DRF232" s="3"/>
      <c r="DRG232" s="3"/>
      <c r="DRH232" s="3"/>
      <c r="DRI232" s="3"/>
      <c r="DRJ232" s="3"/>
      <c r="DRK232" s="3"/>
      <c r="DRL232" s="3"/>
      <c r="DRM232" s="3"/>
      <c r="DRN232" s="3"/>
      <c r="DRO232" s="3"/>
      <c r="DRP232" s="3"/>
      <c r="DRQ232" s="3"/>
      <c r="DRR232" s="3"/>
      <c r="DRS232" s="3"/>
      <c r="DRT232" s="3"/>
      <c r="DRU232" s="3"/>
      <c r="DRV232" s="3"/>
      <c r="DRW232" s="3"/>
      <c r="DRX232" s="3"/>
      <c r="DRY232" s="3"/>
      <c r="DRZ232" s="3"/>
      <c r="DSA232" s="3"/>
      <c r="DSB232" s="3"/>
      <c r="DSC232" s="3"/>
      <c r="DSD232" s="3"/>
      <c r="DSE232" s="3"/>
      <c r="DSF232" s="3"/>
      <c r="DSG232" s="3"/>
      <c r="DSH232" s="3"/>
      <c r="DSI232" s="3"/>
      <c r="DSJ232" s="3"/>
      <c r="DSK232" s="3"/>
      <c r="DSL232" s="3"/>
      <c r="DSM232" s="3"/>
      <c r="DSN232" s="3"/>
      <c r="DSO232" s="3"/>
      <c r="DSP232" s="3"/>
      <c r="DSQ232" s="3"/>
      <c r="DSR232" s="3"/>
      <c r="DSS232" s="3"/>
      <c r="DST232" s="3"/>
      <c r="DSU232" s="3"/>
      <c r="DSV232" s="3"/>
      <c r="DSW232" s="3"/>
      <c r="DSX232" s="3"/>
      <c r="DSY232" s="3"/>
      <c r="DSZ232" s="3"/>
      <c r="DTA232" s="3"/>
      <c r="DTB232" s="3"/>
      <c r="DTC232" s="3"/>
      <c r="DTD232" s="3"/>
      <c r="DTE232" s="3"/>
      <c r="DTF232" s="3"/>
      <c r="DTG232" s="3"/>
      <c r="DTH232" s="3"/>
      <c r="DTI232" s="3"/>
      <c r="DTJ232" s="3"/>
      <c r="DTK232" s="3"/>
      <c r="DTL232" s="3"/>
      <c r="DTM232" s="3"/>
      <c r="DTN232" s="3"/>
      <c r="DTO232" s="3"/>
      <c r="DTP232" s="3"/>
      <c r="DTQ232" s="3"/>
      <c r="DTR232" s="3"/>
      <c r="DTS232" s="3"/>
      <c r="DTT232" s="3"/>
      <c r="DTU232" s="3"/>
      <c r="DTV232" s="3"/>
      <c r="DTW232" s="3"/>
      <c r="DTX232" s="3"/>
      <c r="DTY232" s="3"/>
      <c r="DTZ232" s="3"/>
      <c r="DUA232" s="3"/>
      <c r="DUB232" s="3"/>
      <c r="DUC232" s="3"/>
      <c r="DUD232" s="3"/>
      <c r="DUE232" s="3"/>
      <c r="DUF232" s="3"/>
      <c r="DUG232" s="3"/>
      <c r="DUH232" s="3"/>
      <c r="DUI232" s="3"/>
      <c r="DUJ232" s="3"/>
      <c r="DUK232" s="3"/>
      <c r="DUL232" s="3"/>
      <c r="DUM232" s="3"/>
      <c r="DUN232" s="3"/>
      <c r="DUO232" s="3"/>
      <c r="DUP232" s="3"/>
      <c r="DUQ232" s="3"/>
      <c r="DUR232" s="3"/>
      <c r="DUS232" s="3"/>
      <c r="DUT232" s="3"/>
      <c r="DUU232" s="3"/>
      <c r="DUV232" s="3"/>
      <c r="DUW232" s="3"/>
      <c r="DUX232" s="3"/>
      <c r="DUY232" s="3"/>
      <c r="DUZ232" s="3"/>
      <c r="DVA232" s="3"/>
      <c r="DVB232" s="3"/>
      <c r="DVC232" s="3"/>
      <c r="DVD232" s="3"/>
      <c r="DVE232" s="3"/>
      <c r="DVF232" s="3"/>
      <c r="DVG232" s="3"/>
      <c r="DVH232" s="3"/>
      <c r="DVI232" s="3"/>
      <c r="DVJ232" s="3"/>
      <c r="DVK232" s="3"/>
      <c r="DVL232" s="3"/>
      <c r="DVM232" s="3"/>
      <c r="DVN232" s="3"/>
      <c r="DVO232" s="3"/>
      <c r="DVP232" s="3"/>
      <c r="DVQ232" s="3"/>
      <c r="DVR232" s="3"/>
      <c r="DVS232" s="3"/>
      <c r="DVT232" s="3"/>
      <c r="DVU232" s="3"/>
      <c r="DVV232" s="3"/>
      <c r="DVW232" s="3"/>
      <c r="DVX232" s="3"/>
      <c r="DVY232" s="3"/>
      <c r="DVZ232" s="3"/>
      <c r="DWA232" s="3"/>
      <c r="DWB232" s="3"/>
      <c r="DWC232" s="3"/>
      <c r="DWD232" s="3"/>
      <c r="DWE232" s="3"/>
      <c r="DWF232" s="3"/>
      <c r="DWG232" s="3"/>
      <c r="DWH232" s="3"/>
      <c r="DWI232" s="3"/>
      <c r="DWJ232" s="3"/>
      <c r="DWK232" s="3"/>
      <c r="DWL232" s="3"/>
      <c r="DWM232" s="3"/>
      <c r="DWN232" s="3"/>
      <c r="DWO232" s="3"/>
      <c r="DWP232" s="3"/>
      <c r="DWQ232" s="3"/>
      <c r="DWR232" s="3"/>
      <c r="DWS232" s="3"/>
      <c r="DWT232" s="3"/>
      <c r="DWU232" s="3"/>
      <c r="DWV232" s="3"/>
      <c r="DWW232" s="3"/>
      <c r="DWX232" s="3"/>
      <c r="DWY232" s="3"/>
      <c r="DWZ232" s="3"/>
      <c r="DXA232" s="3"/>
      <c r="DXB232" s="3"/>
      <c r="DXC232" s="3"/>
      <c r="DXD232" s="3"/>
      <c r="DXE232" s="3"/>
      <c r="DXF232" s="3"/>
      <c r="DXG232" s="3"/>
      <c r="DXH232" s="3"/>
      <c r="DXI232" s="3"/>
      <c r="DXJ232" s="3"/>
      <c r="DXK232" s="3"/>
      <c r="DXL232" s="3"/>
      <c r="DXM232" s="3"/>
      <c r="DXN232" s="3"/>
      <c r="DXO232" s="3"/>
      <c r="DXP232" s="3"/>
      <c r="DXQ232" s="3"/>
      <c r="DXR232" s="3"/>
      <c r="DXS232" s="3"/>
      <c r="DXT232" s="3"/>
      <c r="DXU232" s="3"/>
      <c r="DXV232" s="3"/>
      <c r="DXW232" s="3"/>
      <c r="DXX232" s="3"/>
      <c r="DXY232" s="3"/>
      <c r="DXZ232" s="3"/>
      <c r="DYA232" s="3"/>
      <c r="DYB232" s="3"/>
      <c r="DYC232" s="3"/>
      <c r="DYD232" s="3"/>
      <c r="DYE232" s="3"/>
      <c r="DYF232" s="3"/>
      <c r="DYG232" s="3"/>
      <c r="DYH232" s="3"/>
      <c r="DYI232" s="3"/>
      <c r="DYJ232" s="3"/>
      <c r="DYK232" s="3"/>
      <c r="DYL232" s="3"/>
      <c r="DYM232" s="3"/>
      <c r="DYN232" s="3"/>
      <c r="DYO232" s="3"/>
      <c r="DYP232" s="3"/>
      <c r="DYQ232" s="3"/>
      <c r="DYR232" s="3"/>
      <c r="DYS232" s="3"/>
      <c r="DYT232" s="3"/>
      <c r="DYU232" s="3"/>
      <c r="DYV232" s="3"/>
      <c r="DYW232" s="3"/>
      <c r="DYX232" s="3"/>
      <c r="DYY232" s="3"/>
      <c r="DYZ232" s="3"/>
      <c r="DZA232" s="3"/>
      <c r="DZB232" s="3"/>
      <c r="DZC232" s="3"/>
      <c r="DZD232" s="3"/>
      <c r="DZE232" s="3"/>
      <c r="DZF232" s="3"/>
      <c r="DZG232" s="3"/>
      <c r="DZH232" s="3"/>
      <c r="DZI232" s="3"/>
      <c r="DZJ232" s="3"/>
      <c r="DZK232" s="3"/>
      <c r="DZL232" s="3"/>
      <c r="DZM232" s="3"/>
      <c r="DZN232" s="3"/>
      <c r="DZO232" s="3"/>
      <c r="DZP232" s="3"/>
      <c r="DZQ232" s="3"/>
      <c r="DZR232" s="3"/>
      <c r="DZS232" s="3"/>
      <c r="DZT232" s="3"/>
      <c r="DZU232" s="3"/>
      <c r="DZV232" s="3"/>
      <c r="DZW232" s="3"/>
      <c r="DZX232" s="3"/>
      <c r="DZY232" s="3"/>
      <c r="DZZ232" s="3"/>
      <c r="EAA232" s="3"/>
      <c r="EAB232" s="3"/>
      <c r="EAC232" s="3"/>
      <c r="EAD232" s="3"/>
      <c r="EAE232" s="3"/>
      <c r="EAF232" s="3"/>
      <c r="EAG232" s="3"/>
      <c r="EAH232" s="3"/>
      <c r="EAI232" s="3"/>
      <c r="EAJ232" s="3"/>
      <c r="EAK232" s="3"/>
      <c r="EAL232" s="3"/>
      <c r="EAM232" s="3"/>
      <c r="EAN232" s="3"/>
      <c r="EAO232" s="3"/>
      <c r="EAP232" s="3"/>
      <c r="EAQ232" s="3"/>
      <c r="EAR232" s="3"/>
      <c r="EAS232" s="3"/>
      <c r="EAT232" s="3"/>
      <c r="EAU232" s="3"/>
      <c r="EAV232" s="3"/>
      <c r="EAW232" s="3"/>
      <c r="EAX232" s="3"/>
      <c r="EAY232" s="3"/>
      <c r="EAZ232" s="3"/>
      <c r="EBA232" s="3"/>
      <c r="EBB232" s="3"/>
      <c r="EBC232" s="3"/>
      <c r="EBD232" s="3"/>
      <c r="EBE232" s="3"/>
      <c r="EBF232" s="3"/>
      <c r="EBG232" s="3"/>
      <c r="EBH232" s="3"/>
      <c r="EBI232" s="3"/>
      <c r="EBJ232" s="3"/>
      <c r="EBK232" s="3"/>
      <c r="EBL232" s="3"/>
      <c r="EBM232" s="3"/>
      <c r="EBN232" s="3"/>
      <c r="EBO232" s="3"/>
      <c r="EBP232" s="3"/>
      <c r="EBQ232" s="3"/>
      <c r="EBR232" s="3"/>
      <c r="EBS232" s="3"/>
      <c r="EBT232" s="3"/>
      <c r="EBU232" s="3"/>
      <c r="EBV232" s="3"/>
      <c r="EBW232" s="3"/>
      <c r="EBX232" s="3"/>
      <c r="EBY232" s="3"/>
      <c r="EBZ232" s="3"/>
      <c r="ECA232" s="3"/>
      <c r="ECB232" s="3"/>
      <c r="ECC232" s="3"/>
      <c r="ECD232" s="3"/>
      <c r="ECE232" s="3"/>
      <c r="ECF232" s="3"/>
      <c r="ECG232" s="3"/>
      <c r="ECH232" s="3"/>
      <c r="ECI232" s="3"/>
      <c r="ECJ232" s="3"/>
      <c r="ECK232" s="3"/>
      <c r="ECL232" s="3"/>
      <c r="ECM232" s="3"/>
      <c r="ECN232" s="3"/>
      <c r="ECO232" s="3"/>
      <c r="ECP232" s="3"/>
      <c r="ECQ232" s="3"/>
      <c r="ECR232" s="3"/>
      <c r="ECS232" s="3"/>
      <c r="ECT232" s="3"/>
      <c r="ECU232" s="3"/>
      <c r="ECV232" s="3"/>
      <c r="ECW232" s="3"/>
      <c r="ECX232" s="3"/>
      <c r="ECY232" s="3"/>
      <c r="ECZ232" s="3"/>
      <c r="EDA232" s="3"/>
      <c r="EDB232" s="3"/>
      <c r="EDC232" s="3"/>
      <c r="EDD232" s="3"/>
      <c r="EDE232" s="3"/>
      <c r="EDF232" s="3"/>
      <c r="EDG232" s="3"/>
      <c r="EDH232" s="3"/>
      <c r="EDI232" s="3"/>
      <c r="EDJ232" s="3"/>
      <c r="EDK232" s="3"/>
      <c r="EDL232" s="3"/>
      <c r="EDM232" s="3"/>
      <c r="EDN232" s="3"/>
      <c r="EDO232" s="3"/>
      <c r="EDP232" s="3"/>
      <c r="EDQ232" s="3"/>
      <c r="EDR232" s="3"/>
      <c r="EDS232" s="3"/>
      <c r="EDT232" s="3"/>
      <c r="EDU232" s="3"/>
      <c r="EDV232" s="3"/>
      <c r="EDW232" s="3"/>
      <c r="EDX232" s="3"/>
      <c r="EDY232" s="3"/>
      <c r="EDZ232" s="3"/>
      <c r="EEA232" s="3"/>
      <c r="EEB232" s="3"/>
      <c r="EEC232" s="3"/>
      <c r="EED232" s="3"/>
      <c r="EEE232" s="3"/>
      <c r="EEF232" s="3"/>
      <c r="EEG232" s="3"/>
      <c r="EEH232" s="3"/>
      <c r="EEI232" s="3"/>
      <c r="EEJ232" s="3"/>
      <c r="EEK232" s="3"/>
      <c r="EEL232" s="3"/>
      <c r="EEM232" s="3"/>
      <c r="EEN232" s="3"/>
      <c r="EEO232" s="3"/>
      <c r="EEP232" s="3"/>
      <c r="EEQ232" s="3"/>
      <c r="EER232" s="3"/>
      <c r="EES232" s="3"/>
      <c r="EET232" s="3"/>
      <c r="EEU232" s="3"/>
      <c r="EEV232" s="3"/>
      <c r="EEW232" s="3"/>
      <c r="EEX232" s="3"/>
      <c r="EEY232" s="3"/>
      <c r="EEZ232" s="3"/>
      <c r="EFA232" s="3"/>
      <c r="EFB232" s="3"/>
      <c r="EFC232" s="3"/>
      <c r="EFD232" s="3"/>
      <c r="EFE232" s="3"/>
      <c r="EFF232" s="3"/>
      <c r="EFG232" s="3"/>
      <c r="EFH232" s="3"/>
      <c r="EFI232" s="3"/>
      <c r="EFJ232" s="3"/>
      <c r="EFK232" s="3"/>
      <c r="EFL232" s="3"/>
      <c r="EFM232" s="3"/>
      <c r="EFN232" s="3"/>
      <c r="EFO232" s="3"/>
      <c r="EFP232" s="3"/>
      <c r="EFQ232" s="3"/>
      <c r="EFR232" s="3"/>
      <c r="EFS232" s="3"/>
      <c r="EFT232" s="3"/>
      <c r="EFU232" s="3"/>
      <c r="EFV232" s="3"/>
      <c r="EFW232" s="3"/>
      <c r="EFX232" s="3"/>
      <c r="EFY232" s="3"/>
      <c r="EFZ232" s="3"/>
      <c r="EGA232" s="3"/>
      <c r="EGB232" s="3"/>
      <c r="EGC232" s="3"/>
      <c r="EGD232" s="3"/>
      <c r="EGE232" s="3"/>
      <c r="EGF232" s="3"/>
      <c r="EGG232" s="3"/>
      <c r="EGH232" s="3"/>
      <c r="EGI232" s="3"/>
      <c r="EGJ232" s="3"/>
      <c r="EGK232" s="3"/>
      <c r="EGL232" s="3"/>
      <c r="EGM232" s="3"/>
      <c r="EGN232" s="3"/>
      <c r="EGO232" s="3"/>
      <c r="EGP232" s="3"/>
      <c r="EGQ232" s="3"/>
      <c r="EGR232" s="3"/>
      <c r="EGS232" s="3"/>
      <c r="EGT232" s="3"/>
      <c r="EGU232" s="3"/>
      <c r="EGV232" s="3"/>
      <c r="EGW232" s="3"/>
      <c r="EGX232" s="3"/>
      <c r="EGY232" s="3"/>
      <c r="EGZ232" s="3"/>
      <c r="EHA232" s="3"/>
      <c r="EHB232" s="3"/>
      <c r="EHC232" s="3"/>
      <c r="EHD232" s="3"/>
      <c r="EHE232" s="3"/>
      <c r="EHF232" s="3"/>
      <c r="EHG232" s="3"/>
      <c r="EHH232" s="3"/>
      <c r="EHI232" s="3"/>
      <c r="EHJ232" s="3"/>
      <c r="EHK232" s="3"/>
      <c r="EHL232" s="3"/>
      <c r="EHM232" s="3"/>
      <c r="EHN232" s="3"/>
      <c r="EHO232" s="3"/>
      <c r="EHP232" s="3"/>
      <c r="EHQ232" s="3"/>
      <c r="EHR232" s="3"/>
      <c r="EHS232" s="3"/>
      <c r="EHT232" s="3"/>
      <c r="EHU232" s="3"/>
      <c r="EHV232" s="3"/>
      <c r="EHW232" s="3"/>
      <c r="EHX232" s="3"/>
      <c r="EHY232" s="3"/>
      <c r="EHZ232" s="3"/>
      <c r="EIA232" s="3"/>
      <c r="EIB232" s="3"/>
      <c r="EIC232" s="3"/>
      <c r="EID232" s="3"/>
      <c r="EIE232" s="3"/>
      <c r="EIF232" s="3"/>
      <c r="EIG232" s="3"/>
      <c r="EIH232" s="3"/>
      <c r="EII232" s="3"/>
      <c r="EIJ232" s="3"/>
      <c r="EIK232" s="3"/>
      <c r="EIL232" s="3"/>
      <c r="EIM232" s="3"/>
      <c r="EIN232" s="3"/>
      <c r="EIO232" s="3"/>
      <c r="EIP232" s="3"/>
      <c r="EIQ232" s="3"/>
      <c r="EIR232" s="3"/>
      <c r="EIS232" s="3"/>
      <c r="EIT232" s="3"/>
      <c r="EIU232" s="3"/>
      <c r="EIV232" s="3"/>
      <c r="EIW232" s="3"/>
      <c r="EIX232" s="3"/>
      <c r="EIY232" s="3"/>
      <c r="EIZ232" s="3"/>
      <c r="EJA232" s="3"/>
      <c r="EJB232" s="3"/>
      <c r="EJC232" s="3"/>
      <c r="EJD232" s="3"/>
      <c r="EJE232" s="3"/>
      <c r="EJF232" s="3"/>
      <c r="EJG232" s="3"/>
      <c r="EJH232" s="3"/>
      <c r="EJI232" s="3"/>
      <c r="EJJ232" s="3"/>
      <c r="EJK232" s="3"/>
      <c r="EJL232" s="3"/>
      <c r="EJM232" s="3"/>
      <c r="EJN232" s="3"/>
      <c r="EJO232" s="3"/>
      <c r="EJP232" s="3"/>
      <c r="EJQ232" s="3"/>
      <c r="EJR232" s="3"/>
      <c r="EJS232" s="3"/>
      <c r="EJT232" s="3"/>
      <c r="EJU232" s="3"/>
      <c r="EJV232" s="3"/>
      <c r="EJW232" s="3"/>
      <c r="EJX232" s="3"/>
      <c r="EJY232" s="3"/>
      <c r="EJZ232" s="3"/>
      <c r="EKA232" s="3"/>
      <c r="EKB232" s="3"/>
      <c r="EKC232" s="3"/>
      <c r="EKD232" s="3"/>
      <c r="EKE232" s="3"/>
      <c r="EKF232" s="3"/>
      <c r="EKG232" s="3"/>
      <c r="EKH232" s="3"/>
      <c r="EKI232" s="3"/>
      <c r="EKJ232" s="3"/>
      <c r="EKK232" s="3"/>
      <c r="EKL232" s="3"/>
      <c r="EKM232" s="3"/>
      <c r="EKN232" s="3"/>
      <c r="EKO232" s="3"/>
      <c r="EKP232" s="3"/>
      <c r="EKQ232" s="3"/>
      <c r="EKR232" s="3"/>
      <c r="EKS232" s="3"/>
      <c r="EKT232" s="3"/>
      <c r="EKU232" s="3"/>
      <c r="EKV232" s="3"/>
      <c r="EKW232" s="3"/>
      <c r="EKX232" s="3"/>
      <c r="EKY232" s="3"/>
      <c r="EKZ232" s="3"/>
      <c r="ELA232" s="3"/>
      <c r="ELB232" s="3"/>
      <c r="ELC232" s="3"/>
      <c r="ELD232" s="3"/>
      <c r="ELE232" s="3"/>
      <c r="ELF232" s="3"/>
      <c r="ELG232" s="3"/>
      <c r="ELH232" s="3"/>
      <c r="ELI232" s="3"/>
      <c r="ELJ232" s="3"/>
      <c r="ELK232" s="3"/>
      <c r="ELL232" s="3"/>
      <c r="ELM232" s="3"/>
      <c r="ELN232" s="3"/>
      <c r="ELO232" s="3"/>
      <c r="ELP232" s="3"/>
      <c r="ELQ232" s="3"/>
      <c r="ELR232" s="3"/>
      <c r="ELS232" s="3"/>
      <c r="ELT232" s="3"/>
      <c r="ELU232" s="3"/>
      <c r="ELV232" s="3"/>
      <c r="ELW232" s="3"/>
      <c r="ELX232" s="3"/>
      <c r="ELY232" s="3"/>
      <c r="ELZ232" s="3"/>
      <c r="EMA232" s="3"/>
      <c r="EMB232" s="3"/>
      <c r="EMC232" s="3"/>
      <c r="EMD232" s="3"/>
      <c r="EME232" s="3"/>
      <c r="EMF232" s="3"/>
      <c r="EMG232" s="3"/>
      <c r="EMH232" s="3"/>
      <c r="EMI232" s="3"/>
      <c r="EMJ232" s="3"/>
      <c r="EMK232" s="3"/>
      <c r="EML232" s="3"/>
      <c r="EMM232" s="3"/>
      <c r="EMN232" s="3"/>
      <c r="EMO232" s="3"/>
      <c r="EMP232" s="3"/>
      <c r="EMQ232" s="3"/>
      <c r="EMR232" s="3"/>
      <c r="EMS232" s="3"/>
      <c r="EMT232" s="3"/>
      <c r="EMU232" s="3"/>
      <c r="EMV232" s="3"/>
      <c r="EMW232" s="3"/>
      <c r="EMX232" s="3"/>
      <c r="EMY232" s="3"/>
      <c r="EMZ232" s="3"/>
      <c r="ENA232" s="3"/>
      <c r="ENB232" s="3"/>
      <c r="ENC232" s="3"/>
      <c r="END232" s="3"/>
      <c r="ENE232" s="3"/>
      <c r="ENF232" s="3"/>
      <c r="ENG232" s="3"/>
      <c r="ENH232" s="3"/>
      <c r="ENI232" s="3"/>
      <c r="ENJ232" s="3"/>
      <c r="ENK232" s="3"/>
      <c r="ENL232" s="3"/>
      <c r="ENM232" s="3"/>
      <c r="ENN232" s="3"/>
      <c r="ENO232" s="3"/>
      <c r="ENP232" s="3"/>
      <c r="ENQ232" s="3"/>
      <c r="ENR232" s="3"/>
      <c r="ENS232" s="3"/>
      <c r="ENT232" s="3"/>
      <c r="ENU232" s="3"/>
      <c r="ENV232" s="3"/>
      <c r="ENW232" s="3"/>
      <c r="ENX232" s="3"/>
      <c r="ENY232" s="3"/>
      <c r="ENZ232" s="3"/>
      <c r="EOA232" s="3"/>
      <c r="EOB232" s="3"/>
      <c r="EOC232" s="3"/>
      <c r="EOD232" s="3"/>
      <c r="EOE232" s="3"/>
      <c r="EOF232" s="3"/>
      <c r="EOG232" s="3"/>
      <c r="EOH232" s="3"/>
      <c r="EOI232" s="3"/>
      <c r="EOJ232" s="3"/>
      <c r="EOK232" s="3"/>
      <c r="EOL232" s="3"/>
      <c r="EOM232" s="3"/>
      <c r="EON232" s="3"/>
      <c r="EOO232" s="3"/>
      <c r="EOP232" s="3"/>
      <c r="EOQ232" s="3"/>
      <c r="EOR232" s="3"/>
      <c r="EOS232" s="3"/>
      <c r="EOT232" s="3"/>
      <c r="EOU232" s="3"/>
      <c r="EOV232" s="3"/>
      <c r="EOW232" s="3"/>
      <c r="EOX232" s="3"/>
      <c r="EOY232" s="3"/>
      <c r="EOZ232" s="3"/>
      <c r="EPA232" s="3"/>
      <c r="EPB232" s="3"/>
      <c r="EPC232" s="3"/>
      <c r="EPD232" s="3"/>
      <c r="EPE232" s="3"/>
      <c r="EPF232" s="3"/>
      <c r="EPG232" s="3"/>
      <c r="EPH232" s="3"/>
      <c r="EPI232" s="3"/>
      <c r="EPJ232" s="3"/>
      <c r="EPK232" s="3"/>
      <c r="EPL232" s="3"/>
      <c r="EPM232" s="3"/>
      <c r="EPN232" s="3"/>
      <c r="EPO232" s="3"/>
      <c r="EPP232" s="3"/>
      <c r="EPQ232" s="3"/>
      <c r="EPR232" s="3"/>
      <c r="EPS232" s="3"/>
      <c r="EPT232" s="3"/>
      <c r="EPU232" s="3"/>
      <c r="EPV232" s="3"/>
      <c r="EPW232" s="3"/>
      <c r="EPX232" s="3"/>
      <c r="EPY232" s="3"/>
      <c r="EPZ232" s="3"/>
      <c r="EQA232" s="3"/>
      <c r="EQB232" s="3"/>
      <c r="EQC232" s="3"/>
      <c r="EQD232" s="3"/>
      <c r="EQE232" s="3"/>
      <c r="EQF232" s="3"/>
      <c r="EQG232" s="3"/>
      <c r="EQH232" s="3"/>
      <c r="EQI232" s="3"/>
      <c r="EQJ232" s="3"/>
      <c r="EQK232" s="3"/>
      <c r="EQL232" s="3"/>
      <c r="EQM232" s="3"/>
      <c r="EQN232" s="3"/>
      <c r="EQO232" s="3"/>
      <c r="EQP232" s="3"/>
      <c r="EQQ232" s="3"/>
      <c r="EQR232" s="3"/>
      <c r="EQS232" s="3"/>
      <c r="EQT232" s="3"/>
      <c r="EQU232" s="3"/>
      <c r="EQV232" s="3"/>
      <c r="EQW232" s="3"/>
      <c r="EQX232" s="3"/>
      <c r="EQY232" s="3"/>
      <c r="EQZ232" s="3"/>
      <c r="ERA232" s="3"/>
      <c r="ERB232" s="3"/>
      <c r="ERC232" s="3"/>
      <c r="ERD232" s="3"/>
      <c r="ERE232" s="3"/>
      <c r="ERF232" s="3"/>
      <c r="ERG232" s="3"/>
      <c r="ERH232" s="3"/>
      <c r="ERI232" s="3"/>
      <c r="ERJ232" s="3"/>
      <c r="ERK232" s="3"/>
      <c r="ERL232" s="3"/>
      <c r="ERM232" s="3"/>
      <c r="ERN232" s="3"/>
      <c r="ERO232" s="3"/>
      <c r="ERP232" s="3"/>
      <c r="ERQ232" s="3"/>
      <c r="ERR232" s="3"/>
      <c r="ERS232" s="3"/>
      <c r="ERT232" s="3"/>
      <c r="ERU232" s="3"/>
      <c r="ERV232" s="3"/>
      <c r="ERW232" s="3"/>
      <c r="ERX232" s="3"/>
      <c r="ERY232" s="3"/>
      <c r="ERZ232" s="3"/>
      <c r="ESA232" s="3"/>
      <c r="ESB232" s="3"/>
      <c r="ESC232" s="3"/>
      <c r="ESD232" s="3"/>
      <c r="ESE232" s="3"/>
      <c r="ESF232" s="3"/>
      <c r="ESG232" s="3"/>
      <c r="ESH232" s="3"/>
      <c r="ESI232" s="3"/>
      <c r="ESJ232" s="3"/>
      <c r="ESK232" s="3"/>
      <c r="ESL232" s="3"/>
      <c r="ESM232" s="3"/>
      <c r="ESN232" s="3"/>
      <c r="ESO232" s="3"/>
      <c r="ESP232" s="3"/>
      <c r="ESQ232" s="3"/>
      <c r="ESR232" s="3"/>
      <c r="ESS232" s="3"/>
      <c r="EST232" s="3"/>
      <c r="ESU232" s="3"/>
      <c r="ESV232" s="3"/>
      <c r="ESW232" s="3"/>
      <c r="ESX232" s="3"/>
      <c r="ESY232" s="3"/>
      <c r="ESZ232" s="3"/>
      <c r="ETA232" s="3"/>
      <c r="ETB232" s="3"/>
      <c r="ETC232" s="3"/>
      <c r="ETD232" s="3"/>
      <c r="ETE232" s="3"/>
      <c r="ETF232" s="3"/>
      <c r="ETG232" s="3"/>
      <c r="ETH232" s="3"/>
      <c r="ETI232" s="3"/>
      <c r="ETJ232" s="3"/>
      <c r="ETK232" s="3"/>
      <c r="ETL232" s="3"/>
      <c r="ETM232" s="3"/>
      <c r="ETN232" s="3"/>
      <c r="ETO232" s="3"/>
      <c r="ETP232" s="3"/>
      <c r="ETQ232" s="3"/>
      <c r="ETR232" s="3"/>
      <c r="ETS232" s="3"/>
      <c r="ETT232" s="3"/>
      <c r="ETU232" s="3"/>
      <c r="ETV232" s="3"/>
      <c r="ETW232" s="3"/>
      <c r="ETX232" s="3"/>
      <c r="ETY232" s="3"/>
      <c r="ETZ232" s="3"/>
      <c r="EUA232" s="3"/>
      <c r="EUB232" s="3"/>
      <c r="EUC232" s="3"/>
      <c r="EUD232" s="3"/>
      <c r="EUE232" s="3"/>
      <c r="EUF232" s="3"/>
      <c r="EUG232" s="3"/>
      <c r="EUH232" s="3"/>
      <c r="EUI232" s="3"/>
      <c r="EUJ232" s="3"/>
      <c r="EUK232" s="3"/>
      <c r="EUL232" s="3"/>
      <c r="EUM232" s="3"/>
      <c r="EUN232" s="3"/>
      <c r="EUO232" s="3"/>
      <c r="EUP232" s="3"/>
      <c r="EUQ232" s="3"/>
      <c r="EUR232" s="3"/>
      <c r="EUS232" s="3"/>
      <c r="EUT232" s="3"/>
      <c r="EUU232" s="3"/>
      <c r="EUV232" s="3"/>
      <c r="EUW232" s="3"/>
      <c r="EUX232" s="3"/>
      <c r="EUY232" s="3"/>
      <c r="EUZ232" s="3"/>
      <c r="EVA232" s="3"/>
      <c r="EVB232" s="3"/>
      <c r="EVC232" s="3"/>
      <c r="EVD232" s="3"/>
      <c r="EVE232" s="3"/>
      <c r="EVF232" s="3"/>
      <c r="EVG232" s="3"/>
      <c r="EVH232" s="3"/>
      <c r="EVI232" s="3"/>
      <c r="EVJ232" s="3"/>
      <c r="EVK232" s="3"/>
      <c r="EVL232" s="3"/>
      <c r="EVM232" s="3"/>
      <c r="EVN232" s="3"/>
      <c r="EVO232" s="3"/>
      <c r="EVP232" s="3"/>
      <c r="EVQ232" s="3"/>
      <c r="EVR232" s="3"/>
      <c r="EVS232" s="3"/>
      <c r="EVT232" s="3"/>
      <c r="EVU232" s="3"/>
      <c r="EVV232" s="3"/>
      <c r="EVW232" s="3"/>
      <c r="EVX232" s="3"/>
      <c r="EVY232" s="3"/>
      <c r="EVZ232" s="3"/>
      <c r="EWA232" s="3"/>
      <c r="EWB232" s="3"/>
      <c r="EWC232" s="3"/>
      <c r="EWD232" s="3"/>
      <c r="EWE232" s="3"/>
      <c r="EWF232" s="3"/>
      <c r="EWG232" s="3"/>
      <c r="EWH232" s="3"/>
      <c r="EWI232" s="3"/>
      <c r="EWJ232" s="3"/>
      <c r="EWK232" s="3"/>
      <c r="EWL232" s="3"/>
      <c r="EWM232" s="3"/>
      <c r="EWN232" s="3"/>
      <c r="EWO232" s="3"/>
      <c r="EWP232" s="3"/>
      <c r="EWQ232" s="3"/>
      <c r="EWR232" s="3"/>
      <c r="EWS232" s="3"/>
      <c r="EWT232" s="3"/>
      <c r="EWU232" s="3"/>
      <c r="EWV232" s="3"/>
      <c r="EWW232" s="3"/>
      <c r="EWX232" s="3"/>
      <c r="EWY232" s="3"/>
      <c r="EWZ232" s="3"/>
      <c r="EXA232" s="3"/>
      <c r="EXB232" s="3"/>
      <c r="EXC232" s="3"/>
      <c r="EXD232" s="3"/>
      <c r="EXE232" s="3"/>
      <c r="EXF232" s="3"/>
      <c r="EXG232" s="3"/>
      <c r="EXH232" s="3"/>
      <c r="EXI232" s="3"/>
      <c r="EXJ232" s="3"/>
      <c r="EXK232" s="3"/>
      <c r="EXL232" s="3"/>
      <c r="EXM232" s="3"/>
      <c r="EXN232" s="3"/>
      <c r="EXO232" s="3"/>
      <c r="EXP232" s="3"/>
      <c r="EXQ232" s="3"/>
      <c r="EXR232" s="3"/>
      <c r="EXS232" s="3"/>
      <c r="EXT232" s="3"/>
      <c r="EXU232" s="3"/>
      <c r="EXV232" s="3"/>
      <c r="EXW232" s="3"/>
      <c r="EXX232" s="3"/>
      <c r="EXY232" s="3"/>
      <c r="EXZ232" s="3"/>
      <c r="EYA232" s="3"/>
      <c r="EYB232" s="3"/>
      <c r="EYC232" s="3"/>
      <c r="EYD232" s="3"/>
      <c r="EYE232" s="3"/>
      <c r="EYF232" s="3"/>
      <c r="EYG232" s="3"/>
      <c r="EYH232" s="3"/>
      <c r="EYI232" s="3"/>
      <c r="EYJ232" s="3"/>
      <c r="EYK232" s="3"/>
      <c r="EYL232" s="3"/>
      <c r="EYM232" s="3"/>
      <c r="EYN232" s="3"/>
      <c r="EYO232" s="3"/>
      <c r="EYP232" s="3"/>
      <c r="EYQ232" s="3"/>
      <c r="EYR232" s="3"/>
      <c r="EYS232" s="3"/>
      <c r="EYT232" s="3"/>
      <c r="EYU232" s="3"/>
      <c r="EYV232" s="3"/>
      <c r="EYW232" s="3"/>
      <c r="EYX232" s="3"/>
      <c r="EYY232" s="3"/>
      <c r="EYZ232" s="3"/>
      <c r="EZA232" s="3"/>
      <c r="EZB232" s="3"/>
      <c r="EZC232" s="3"/>
      <c r="EZD232" s="3"/>
      <c r="EZE232" s="3"/>
      <c r="EZF232" s="3"/>
      <c r="EZG232" s="3"/>
      <c r="EZH232" s="3"/>
      <c r="EZI232" s="3"/>
      <c r="EZJ232" s="3"/>
      <c r="EZK232" s="3"/>
      <c r="EZL232" s="3"/>
      <c r="EZM232" s="3"/>
      <c r="EZN232" s="3"/>
      <c r="EZO232" s="3"/>
      <c r="EZP232" s="3"/>
      <c r="EZQ232" s="3"/>
      <c r="EZR232" s="3"/>
      <c r="EZS232" s="3"/>
      <c r="EZT232" s="3"/>
      <c r="EZU232" s="3"/>
      <c r="EZV232" s="3"/>
      <c r="EZW232" s="3"/>
      <c r="EZX232" s="3"/>
      <c r="EZY232" s="3"/>
      <c r="EZZ232" s="3"/>
      <c r="FAA232" s="3"/>
      <c r="FAB232" s="3"/>
      <c r="FAC232" s="3"/>
      <c r="FAD232" s="3"/>
      <c r="FAE232" s="3"/>
      <c r="FAF232" s="3"/>
      <c r="FAG232" s="3"/>
      <c r="FAH232" s="3"/>
      <c r="FAI232" s="3"/>
      <c r="FAJ232" s="3"/>
      <c r="FAK232" s="3"/>
      <c r="FAL232" s="3"/>
      <c r="FAM232" s="3"/>
      <c r="FAN232" s="3"/>
      <c r="FAO232" s="3"/>
      <c r="FAP232" s="3"/>
      <c r="FAQ232" s="3"/>
      <c r="FAR232" s="3"/>
      <c r="FAS232" s="3"/>
      <c r="FAT232" s="3"/>
      <c r="FAU232" s="3"/>
      <c r="FAV232" s="3"/>
      <c r="FAW232" s="3"/>
      <c r="FAX232" s="3"/>
      <c r="FAY232" s="3"/>
      <c r="FAZ232" s="3"/>
      <c r="FBA232" s="3"/>
      <c r="FBB232" s="3"/>
      <c r="FBC232" s="3"/>
      <c r="FBD232" s="3"/>
      <c r="FBE232" s="3"/>
      <c r="FBF232" s="3"/>
      <c r="FBG232" s="3"/>
      <c r="FBH232" s="3"/>
      <c r="FBI232" s="3"/>
      <c r="FBJ232" s="3"/>
      <c r="FBK232" s="3"/>
      <c r="FBL232" s="3"/>
      <c r="FBM232" s="3"/>
      <c r="FBN232" s="3"/>
      <c r="FBO232" s="3"/>
      <c r="FBP232" s="3"/>
      <c r="FBQ232" s="3"/>
      <c r="FBR232" s="3"/>
      <c r="FBS232" s="3"/>
      <c r="FBT232" s="3"/>
      <c r="FBU232" s="3"/>
      <c r="FBV232" s="3"/>
      <c r="FBW232" s="3"/>
      <c r="FBX232" s="3"/>
      <c r="FBY232" s="3"/>
      <c r="FBZ232" s="3"/>
      <c r="FCA232" s="3"/>
      <c r="FCB232" s="3"/>
      <c r="FCC232" s="3"/>
      <c r="FCD232" s="3"/>
      <c r="FCE232" s="3"/>
      <c r="FCF232" s="3"/>
      <c r="FCG232" s="3"/>
      <c r="FCH232" s="3"/>
      <c r="FCI232" s="3"/>
      <c r="FCJ232" s="3"/>
      <c r="FCK232" s="3"/>
      <c r="FCL232" s="3"/>
      <c r="FCM232" s="3"/>
      <c r="FCN232" s="3"/>
      <c r="FCO232" s="3"/>
      <c r="FCP232" s="3"/>
      <c r="FCQ232" s="3"/>
      <c r="FCR232" s="3"/>
      <c r="FCS232" s="3"/>
      <c r="FCT232" s="3"/>
      <c r="FCU232" s="3"/>
      <c r="FCV232" s="3"/>
      <c r="FCW232" s="3"/>
      <c r="FCX232" s="3"/>
      <c r="FCY232" s="3"/>
      <c r="FCZ232" s="3"/>
      <c r="FDA232" s="3"/>
      <c r="FDB232" s="3"/>
      <c r="FDC232" s="3"/>
      <c r="FDD232" s="3"/>
      <c r="FDE232" s="3"/>
      <c r="FDF232" s="3"/>
      <c r="FDG232" s="3"/>
      <c r="FDH232" s="3"/>
      <c r="FDI232" s="3"/>
      <c r="FDJ232" s="3"/>
      <c r="FDK232" s="3"/>
      <c r="FDL232" s="3"/>
      <c r="FDM232" s="3"/>
      <c r="FDN232" s="3"/>
      <c r="FDO232" s="3"/>
      <c r="FDP232" s="3"/>
      <c r="FDQ232" s="3"/>
      <c r="FDR232" s="3"/>
      <c r="FDS232" s="3"/>
      <c r="FDT232" s="3"/>
      <c r="FDU232" s="3"/>
      <c r="FDV232" s="3"/>
      <c r="FDW232" s="3"/>
      <c r="FDX232" s="3"/>
      <c r="FDY232" s="3"/>
      <c r="FDZ232" s="3"/>
      <c r="FEA232" s="3"/>
      <c r="FEB232" s="3"/>
      <c r="FEC232" s="3"/>
      <c r="FED232" s="3"/>
      <c r="FEE232" s="3"/>
      <c r="FEF232" s="3"/>
      <c r="FEG232" s="3"/>
      <c r="FEH232" s="3"/>
      <c r="FEI232" s="3"/>
      <c r="FEJ232" s="3"/>
      <c r="FEK232" s="3"/>
      <c r="FEL232" s="3"/>
      <c r="FEM232" s="3"/>
      <c r="FEN232" s="3"/>
      <c r="FEO232" s="3"/>
      <c r="FEP232" s="3"/>
      <c r="FEQ232" s="3"/>
      <c r="FER232" s="3"/>
      <c r="FES232" s="3"/>
      <c r="FET232" s="3"/>
      <c r="FEU232" s="3"/>
      <c r="FEV232" s="3"/>
      <c r="FEW232" s="3"/>
      <c r="FEX232" s="3"/>
      <c r="FEY232" s="3"/>
      <c r="FEZ232" s="3"/>
      <c r="FFA232" s="3"/>
      <c r="FFB232" s="3"/>
      <c r="FFC232" s="3"/>
      <c r="FFD232" s="3"/>
      <c r="FFE232" s="3"/>
      <c r="FFF232" s="3"/>
      <c r="FFG232" s="3"/>
      <c r="FFH232" s="3"/>
      <c r="FFI232" s="3"/>
      <c r="FFJ232" s="3"/>
      <c r="FFK232" s="3"/>
      <c r="FFL232" s="3"/>
      <c r="FFM232" s="3"/>
      <c r="FFN232" s="3"/>
      <c r="FFO232" s="3"/>
      <c r="FFP232" s="3"/>
      <c r="FFQ232" s="3"/>
      <c r="FFR232" s="3"/>
      <c r="FFS232" s="3"/>
      <c r="FFT232" s="3"/>
      <c r="FFU232" s="3"/>
      <c r="FFV232" s="3"/>
      <c r="FFW232" s="3"/>
      <c r="FFX232" s="3"/>
      <c r="FFY232" s="3"/>
      <c r="FFZ232" s="3"/>
      <c r="FGA232" s="3"/>
      <c r="FGB232" s="3"/>
      <c r="FGC232" s="3"/>
      <c r="FGD232" s="3"/>
      <c r="FGE232" s="3"/>
      <c r="FGF232" s="3"/>
      <c r="FGG232" s="3"/>
      <c r="FGH232" s="3"/>
      <c r="FGI232" s="3"/>
      <c r="FGJ232" s="3"/>
      <c r="FGK232" s="3"/>
      <c r="FGL232" s="3"/>
      <c r="FGM232" s="3"/>
      <c r="FGN232" s="3"/>
      <c r="FGO232" s="3"/>
      <c r="FGP232" s="3"/>
      <c r="FGQ232" s="3"/>
      <c r="FGR232" s="3"/>
      <c r="FGS232" s="3"/>
      <c r="FGT232" s="3"/>
      <c r="FGU232" s="3"/>
      <c r="FGV232" s="3"/>
      <c r="FGW232" s="3"/>
      <c r="FGX232" s="3"/>
      <c r="FGY232" s="3"/>
      <c r="FGZ232" s="3"/>
      <c r="FHA232" s="3"/>
      <c r="FHB232" s="3"/>
      <c r="FHC232" s="3"/>
      <c r="FHD232" s="3"/>
      <c r="FHE232" s="3"/>
      <c r="FHF232" s="3"/>
      <c r="FHG232" s="3"/>
      <c r="FHH232" s="3"/>
      <c r="FHI232" s="3"/>
      <c r="FHJ232" s="3"/>
      <c r="FHK232" s="3"/>
      <c r="FHL232" s="3"/>
      <c r="FHM232" s="3"/>
      <c r="FHN232" s="3"/>
      <c r="FHO232" s="3"/>
      <c r="FHP232" s="3"/>
      <c r="FHQ232" s="3"/>
      <c r="FHR232" s="3"/>
      <c r="FHS232" s="3"/>
      <c r="FHT232" s="3"/>
      <c r="FHU232" s="3"/>
      <c r="FHV232" s="3"/>
      <c r="FHW232" s="3"/>
      <c r="FHX232" s="3"/>
      <c r="FHY232" s="3"/>
      <c r="FHZ232" s="3"/>
      <c r="FIA232" s="3"/>
      <c r="FIB232" s="3"/>
      <c r="FIC232" s="3"/>
      <c r="FID232" s="3"/>
      <c r="FIE232" s="3"/>
      <c r="FIF232" s="3"/>
      <c r="FIG232" s="3"/>
      <c r="FIH232" s="3"/>
      <c r="FII232" s="3"/>
      <c r="FIJ232" s="3"/>
      <c r="FIK232" s="3"/>
      <c r="FIL232" s="3"/>
      <c r="FIM232" s="3"/>
      <c r="FIN232" s="3"/>
      <c r="FIO232" s="3"/>
      <c r="FIP232" s="3"/>
      <c r="FIQ232" s="3"/>
      <c r="FIR232" s="3"/>
      <c r="FIS232" s="3"/>
      <c r="FIT232" s="3"/>
      <c r="FIU232" s="3"/>
      <c r="FIV232" s="3"/>
      <c r="FIW232" s="3"/>
      <c r="FIX232" s="3"/>
      <c r="FIY232" s="3"/>
      <c r="FIZ232" s="3"/>
      <c r="FJA232" s="3"/>
      <c r="FJB232" s="3"/>
      <c r="FJC232" s="3"/>
      <c r="FJD232" s="3"/>
      <c r="FJE232" s="3"/>
      <c r="FJF232" s="3"/>
      <c r="FJG232" s="3"/>
      <c r="FJH232" s="3"/>
      <c r="FJI232" s="3"/>
      <c r="FJJ232" s="3"/>
      <c r="FJK232" s="3"/>
      <c r="FJL232" s="3"/>
      <c r="FJM232" s="3"/>
      <c r="FJN232" s="3"/>
      <c r="FJO232" s="3"/>
      <c r="FJP232" s="3"/>
      <c r="FJQ232" s="3"/>
      <c r="FJR232" s="3"/>
      <c r="FJS232" s="3"/>
      <c r="FJT232" s="3"/>
      <c r="FJU232" s="3"/>
      <c r="FJV232" s="3"/>
      <c r="FJW232" s="3"/>
      <c r="FJX232" s="3"/>
      <c r="FJY232" s="3"/>
      <c r="FJZ232" s="3"/>
      <c r="FKA232" s="3"/>
      <c r="FKB232" s="3"/>
      <c r="FKC232" s="3"/>
      <c r="FKD232" s="3"/>
      <c r="FKE232" s="3"/>
      <c r="FKF232" s="3"/>
      <c r="FKG232" s="3"/>
      <c r="FKH232" s="3"/>
      <c r="FKI232" s="3"/>
      <c r="FKJ232" s="3"/>
      <c r="FKK232" s="3"/>
      <c r="FKL232" s="3"/>
      <c r="FKM232" s="3"/>
      <c r="FKN232" s="3"/>
      <c r="FKO232" s="3"/>
      <c r="FKP232" s="3"/>
      <c r="FKQ232" s="3"/>
      <c r="FKR232" s="3"/>
      <c r="FKS232" s="3"/>
      <c r="FKT232" s="3"/>
      <c r="FKU232" s="3"/>
      <c r="FKV232" s="3"/>
      <c r="FKW232" s="3"/>
      <c r="FKX232" s="3"/>
      <c r="FKY232" s="3"/>
      <c r="FKZ232" s="3"/>
      <c r="FLA232" s="3"/>
      <c r="FLB232" s="3"/>
      <c r="FLC232" s="3"/>
      <c r="FLD232" s="3"/>
      <c r="FLE232" s="3"/>
      <c r="FLF232" s="3"/>
      <c r="FLG232" s="3"/>
      <c r="FLH232" s="3"/>
      <c r="FLI232" s="3"/>
      <c r="FLJ232" s="3"/>
      <c r="FLK232" s="3"/>
      <c r="FLL232" s="3"/>
      <c r="FLM232" s="3"/>
      <c r="FLN232" s="3"/>
      <c r="FLO232" s="3"/>
      <c r="FLP232" s="3"/>
      <c r="FLQ232" s="3"/>
      <c r="FLR232" s="3"/>
      <c r="FLS232" s="3"/>
      <c r="FLT232" s="3"/>
      <c r="FLU232" s="3"/>
      <c r="FLV232" s="3"/>
      <c r="FLW232" s="3"/>
      <c r="FLX232" s="3"/>
      <c r="FLY232" s="3"/>
      <c r="FLZ232" s="3"/>
      <c r="FMA232" s="3"/>
      <c r="FMB232" s="3"/>
      <c r="FMC232" s="3"/>
      <c r="FMD232" s="3"/>
      <c r="FME232" s="3"/>
      <c r="FMF232" s="3"/>
      <c r="FMG232" s="3"/>
      <c r="FMH232" s="3"/>
      <c r="FMI232" s="3"/>
      <c r="FMJ232" s="3"/>
      <c r="FMK232" s="3"/>
      <c r="FML232" s="3"/>
      <c r="FMM232" s="3"/>
      <c r="FMN232" s="3"/>
      <c r="FMO232" s="3"/>
      <c r="FMP232" s="3"/>
      <c r="FMQ232" s="3"/>
      <c r="FMR232" s="3"/>
      <c r="FMS232" s="3"/>
      <c r="FMT232" s="3"/>
      <c r="FMU232" s="3"/>
      <c r="FMV232" s="3"/>
      <c r="FMW232" s="3"/>
      <c r="FMX232" s="3"/>
      <c r="FMY232" s="3"/>
      <c r="FMZ232" s="3"/>
      <c r="FNA232" s="3"/>
      <c r="FNB232" s="3"/>
      <c r="FNC232" s="3"/>
      <c r="FND232" s="3"/>
      <c r="FNE232" s="3"/>
      <c r="FNF232" s="3"/>
      <c r="FNG232" s="3"/>
      <c r="FNH232" s="3"/>
      <c r="FNI232" s="3"/>
      <c r="FNJ232" s="3"/>
      <c r="FNK232" s="3"/>
      <c r="FNL232" s="3"/>
      <c r="FNM232" s="3"/>
      <c r="FNN232" s="3"/>
      <c r="FNO232" s="3"/>
      <c r="FNP232" s="3"/>
      <c r="FNQ232" s="3"/>
      <c r="FNR232" s="3"/>
      <c r="FNS232" s="3"/>
      <c r="FNT232" s="3"/>
      <c r="FNU232" s="3"/>
      <c r="FNV232" s="3"/>
      <c r="FNW232" s="3"/>
      <c r="FNX232" s="3"/>
      <c r="FNY232" s="3"/>
      <c r="FNZ232" s="3"/>
      <c r="FOA232" s="3"/>
      <c r="FOB232" s="3"/>
      <c r="FOC232" s="3"/>
      <c r="FOD232" s="3"/>
      <c r="FOE232" s="3"/>
      <c r="FOF232" s="3"/>
      <c r="FOG232" s="3"/>
      <c r="FOH232" s="3"/>
      <c r="FOI232" s="3"/>
      <c r="FOJ232" s="3"/>
      <c r="FOK232" s="3"/>
      <c r="FOL232" s="3"/>
      <c r="FOM232" s="3"/>
      <c r="FON232" s="3"/>
      <c r="FOO232" s="3"/>
      <c r="FOP232" s="3"/>
      <c r="FOQ232" s="3"/>
      <c r="FOR232" s="3"/>
      <c r="FOS232" s="3"/>
      <c r="FOT232" s="3"/>
      <c r="FOU232" s="3"/>
      <c r="FOV232" s="3"/>
      <c r="FOW232" s="3"/>
      <c r="FOX232" s="3"/>
      <c r="FOY232" s="3"/>
      <c r="FOZ232" s="3"/>
      <c r="FPA232" s="3"/>
      <c r="FPB232" s="3"/>
      <c r="FPC232" s="3"/>
      <c r="FPD232" s="3"/>
      <c r="FPE232" s="3"/>
      <c r="FPF232" s="3"/>
      <c r="FPG232" s="3"/>
      <c r="FPH232" s="3"/>
      <c r="FPI232" s="3"/>
      <c r="FPJ232" s="3"/>
      <c r="FPK232" s="3"/>
      <c r="FPL232" s="3"/>
      <c r="FPM232" s="3"/>
      <c r="FPN232" s="3"/>
      <c r="FPO232" s="3"/>
      <c r="FPP232" s="3"/>
      <c r="FPQ232" s="3"/>
      <c r="FPR232" s="3"/>
      <c r="FPS232" s="3"/>
      <c r="FPT232" s="3"/>
      <c r="FPU232" s="3"/>
      <c r="FPV232" s="3"/>
      <c r="FPW232" s="3"/>
      <c r="FPX232" s="3"/>
      <c r="FPY232" s="3"/>
      <c r="FPZ232" s="3"/>
      <c r="FQA232" s="3"/>
      <c r="FQB232" s="3"/>
      <c r="FQC232" s="3"/>
      <c r="FQD232" s="3"/>
      <c r="FQE232" s="3"/>
      <c r="FQF232" s="3"/>
      <c r="FQG232" s="3"/>
      <c r="FQH232" s="3"/>
      <c r="FQI232" s="3"/>
      <c r="FQJ232" s="3"/>
      <c r="FQK232" s="3"/>
      <c r="FQL232" s="3"/>
      <c r="FQM232" s="3"/>
      <c r="FQN232" s="3"/>
      <c r="FQO232" s="3"/>
      <c r="FQP232" s="3"/>
      <c r="FQQ232" s="3"/>
      <c r="FQR232" s="3"/>
      <c r="FQS232" s="3"/>
      <c r="FQT232" s="3"/>
      <c r="FQU232" s="3"/>
      <c r="FQV232" s="3"/>
      <c r="FQW232" s="3"/>
      <c r="FQX232" s="3"/>
      <c r="FQY232" s="3"/>
      <c r="FQZ232" s="3"/>
      <c r="FRA232" s="3"/>
      <c r="FRB232" s="3"/>
      <c r="FRC232" s="3"/>
      <c r="FRD232" s="3"/>
      <c r="FRE232" s="3"/>
      <c r="FRF232" s="3"/>
      <c r="FRG232" s="3"/>
      <c r="FRH232" s="3"/>
      <c r="FRI232" s="3"/>
      <c r="FRJ232" s="3"/>
      <c r="FRK232" s="3"/>
      <c r="FRL232" s="3"/>
      <c r="FRM232" s="3"/>
      <c r="FRN232" s="3"/>
      <c r="FRO232" s="3"/>
      <c r="FRP232" s="3"/>
      <c r="FRQ232" s="3"/>
      <c r="FRR232" s="3"/>
      <c r="FRS232" s="3"/>
      <c r="FRT232" s="3"/>
      <c r="FRU232" s="3"/>
      <c r="FRV232" s="3"/>
      <c r="FRW232" s="3"/>
      <c r="FRX232" s="3"/>
      <c r="FRY232" s="3"/>
      <c r="FRZ232" s="3"/>
      <c r="FSA232" s="3"/>
      <c r="FSB232" s="3"/>
      <c r="FSC232" s="3"/>
      <c r="FSD232" s="3"/>
      <c r="FSE232" s="3"/>
      <c r="FSF232" s="3"/>
      <c r="FSG232" s="3"/>
      <c r="FSH232" s="3"/>
      <c r="FSI232" s="3"/>
      <c r="FSJ232" s="3"/>
      <c r="FSK232" s="3"/>
      <c r="FSL232" s="3"/>
      <c r="FSM232" s="3"/>
      <c r="FSN232" s="3"/>
      <c r="FSO232" s="3"/>
      <c r="FSP232" s="3"/>
      <c r="FSQ232" s="3"/>
      <c r="FSR232" s="3"/>
      <c r="FSS232" s="3"/>
      <c r="FST232" s="3"/>
      <c r="FSU232" s="3"/>
      <c r="FSV232" s="3"/>
      <c r="FSW232" s="3"/>
      <c r="FSX232" s="3"/>
      <c r="FSY232" s="3"/>
      <c r="FSZ232" s="3"/>
      <c r="FTA232" s="3"/>
      <c r="FTB232" s="3"/>
      <c r="FTC232" s="3"/>
      <c r="FTD232" s="3"/>
      <c r="FTE232" s="3"/>
      <c r="FTF232" s="3"/>
      <c r="FTG232" s="3"/>
      <c r="FTH232" s="3"/>
      <c r="FTI232" s="3"/>
      <c r="FTJ232" s="3"/>
      <c r="FTK232" s="3"/>
      <c r="FTL232" s="3"/>
      <c r="FTM232" s="3"/>
      <c r="FTN232" s="3"/>
      <c r="FTO232" s="3"/>
      <c r="FTP232" s="3"/>
      <c r="FTQ232" s="3"/>
      <c r="FTR232" s="3"/>
      <c r="FTS232" s="3"/>
      <c r="FTT232" s="3"/>
      <c r="FTU232" s="3"/>
      <c r="FTV232" s="3"/>
      <c r="FTW232" s="3"/>
      <c r="FTX232" s="3"/>
      <c r="FTY232" s="3"/>
      <c r="FTZ232" s="3"/>
      <c r="FUA232" s="3"/>
      <c r="FUB232" s="3"/>
      <c r="FUC232" s="3"/>
      <c r="FUD232" s="3"/>
      <c r="FUE232" s="3"/>
      <c r="FUF232" s="3"/>
      <c r="FUG232" s="3"/>
      <c r="FUH232" s="3"/>
      <c r="FUI232" s="3"/>
      <c r="FUJ232" s="3"/>
      <c r="FUK232" s="3"/>
      <c r="FUL232" s="3"/>
      <c r="FUM232" s="3"/>
      <c r="FUN232" s="3"/>
      <c r="FUO232" s="3"/>
      <c r="FUP232" s="3"/>
      <c r="FUQ232" s="3"/>
      <c r="FUR232" s="3"/>
      <c r="FUS232" s="3"/>
      <c r="FUT232" s="3"/>
      <c r="FUU232" s="3"/>
      <c r="FUV232" s="3"/>
      <c r="FUW232" s="3"/>
      <c r="FUX232" s="3"/>
      <c r="FUY232" s="3"/>
      <c r="FUZ232" s="3"/>
      <c r="FVA232" s="3"/>
      <c r="FVB232" s="3"/>
      <c r="FVC232" s="3"/>
      <c r="FVD232" s="3"/>
      <c r="FVE232" s="3"/>
      <c r="FVF232" s="3"/>
      <c r="FVG232" s="3"/>
      <c r="FVH232" s="3"/>
      <c r="FVI232" s="3"/>
      <c r="FVJ232" s="3"/>
      <c r="FVK232" s="3"/>
      <c r="FVL232" s="3"/>
      <c r="FVM232" s="3"/>
      <c r="FVN232" s="3"/>
      <c r="FVO232" s="3"/>
      <c r="FVP232" s="3"/>
      <c r="FVQ232" s="3"/>
      <c r="FVR232" s="3"/>
      <c r="FVS232" s="3"/>
      <c r="FVT232" s="3"/>
      <c r="FVU232" s="3"/>
      <c r="FVV232" s="3"/>
      <c r="FVW232" s="3"/>
      <c r="FVX232" s="3"/>
      <c r="FVY232" s="3"/>
      <c r="FVZ232" s="3"/>
      <c r="FWA232" s="3"/>
      <c r="FWB232" s="3"/>
      <c r="FWC232" s="3"/>
      <c r="FWD232" s="3"/>
      <c r="FWE232" s="3"/>
      <c r="FWF232" s="3"/>
      <c r="FWG232" s="3"/>
      <c r="FWH232" s="3"/>
      <c r="FWI232" s="3"/>
      <c r="FWJ232" s="3"/>
      <c r="FWK232" s="3"/>
      <c r="FWL232" s="3"/>
      <c r="FWM232" s="3"/>
      <c r="FWN232" s="3"/>
      <c r="FWO232" s="3"/>
      <c r="FWP232" s="3"/>
      <c r="FWQ232" s="3"/>
      <c r="FWR232" s="3"/>
      <c r="FWS232" s="3"/>
      <c r="FWT232" s="3"/>
      <c r="FWU232" s="3"/>
      <c r="FWV232" s="3"/>
      <c r="FWW232" s="3"/>
      <c r="FWX232" s="3"/>
      <c r="FWY232" s="3"/>
      <c r="FWZ232" s="3"/>
      <c r="FXA232" s="3"/>
      <c r="FXB232" s="3"/>
      <c r="FXC232" s="3"/>
      <c r="FXD232" s="3"/>
      <c r="FXE232" s="3"/>
      <c r="FXF232" s="3"/>
      <c r="FXG232" s="3"/>
      <c r="FXH232" s="3"/>
      <c r="FXI232" s="3"/>
      <c r="FXJ232" s="3"/>
      <c r="FXK232" s="3"/>
      <c r="FXL232" s="3"/>
      <c r="FXM232" s="3"/>
      <c r="FXN232" s="3"/>
      <c r="FXO232" s="3"/>
      <c r="FXP232" s="3"/>
      <c r="FXQ232" s="3"/>
      <c r="FXR232" s="3"/>
      <c r="FXS232" s="3"/>
      <c r="FXT232" s="3"/>
      <c r="FXU232" s="3"/>
      <c r="FXV232" s="3"/>
      <c r="FXW232" s="3"/>
      <c r="FXX232" s="3"/>
      <c r="FXY232" s="3"/>
      <c r="FXZ232" s="3"/>
      <c r="FYA232" s="3"/>
      <c r="FYB232" s="3"/>
      <c r="FYC232" s="3"/>
      <c r="FYD232" s="3"/>
      <c r="FYE232" s="3"/>
      <c r="FYF232" s="3"/>
      <c r="FYG232" s="3"/>
      <c r="FYH232" s="3"/>
      <c r="FYI232" s="3"/>
      <c r="FYJ232" s="3"/>
      <c r="FYK232" s="3"/>
      <c r="FYL232" s="3"/>
      <c r="FYM232" s="3"/>
      <c r="FYN232" s="3"/>
      <c r="FYO232" s="3"/>
      <c r="FYP232" s="3"/>
      <c r="FYQ232" s="3"/>
      <c r="FYR232" s="3"/>
      <c r="FYS232" s="3"/>
      <c r="FYT232" s="3"/>
      <c r="FYU232" s="3"/>
      <c r="FYV232" s="3"/>
      <c r="FYW232" s="3"/>
      <c r="FYX232" s="3"/>
      <c r="FYY232" s="3"/>
      <c r="FYZ232" s="3"/>
      <c r="FZA232" s="3"/>
      <c r="FZB232" s="3"/>
      <c r="FZC232" s="3"/>
      <c r="FZD232" s="3"/>
      <c r="FZE232" s="3"/>
      <c r="FZF232" s="3"/>
      <c r="FZG232" s="3"/>
      <c r="FZH232" s="3"/>
      <c r="FZI232" s="3"/>
      <c r="FZJ232" s="3"/>
      <c r="FZK232" s="3"/>
      <c r="FZL232" s="3"/>
      <c r="FZM232" s="3"/>
      <c r="FZN232" s="3"/>
      <c r="FZO232" s="3"/>
      <c r="FZP232" s="3"/>
      <c r="FZQ232" s="3"/>
      <c r="FZR232" s="3"/>
      <c r="FZS232" s="3"/>
      <c r="FZT232" s="3"/>
      <c r="FZU232" s="3"/>
      <c r="FZV232" s="3"/>
      <c r="FZW232" s="3"/>
      <c r="FZX232" s="3"/>
      <c r="FZY232" s="3"/>
      <c r="FZZ232" s="3"/>
      <c r="GAA232" s="3"/>
      <c r="GAB232" s="3"/>
      <c r="GAC232" s="3"/>
      <c r="GAD232" s="3"/>
      <c r="GAE232" s="3"/>
      <c r="GAF232" s="3"/>
      <c r="GAG232" s="3"/>
      <c r="GAH232" s="3"/>
      <c r="GAI232" s="3"/>
      <c r="GAJ232" s="3"/>
      <c r="GAK232" s="3"/>
      <c r="GAL232" s="3"/>
      <c r="GAM232" s="3"/>
      <c r="GAN232" s="3"/>
      <c r="GAO232" s="3"/>
      <c r="GAP232" s="3"/>
      <c r="GAQ232" s="3"/>
      <c r="GAR232" s="3"/>
      <c r="GAS232" s="3"/>
      <c r="GAT232" s="3"/>
      <c r="GAU232" s="3"/>
      <c r="GAV232" s="3"/>
      <c r="GAW232" s="3"/>
      <c r="GAX232" s="3"/>
      <c r="GAY232" s="3"/>
      <c r="GAZ232" s="3"/>
      <c r="GBA232" s="3"/>
      <c r="GBB232" s="3"/>
      <c r="GBC232" s="3"/>
      <c r="GBD232" s="3"/>
      <c r="GBE232" s="3"/>
      <c r="GBF232" s="3"/>
      <c r="GBG232" s="3"/>
      <c r="GBH232" s="3"/>
      <c r="GBI232" s="3"/>
      <c r="GBJ232" s="3"/>
      <c r="GBK232" s="3"/>
      <c r="GBL232" s="3"/>
      <c r="GBM232" s="3"/>
      <c r="GBN232" s="3"/>
      <c r="GBO232" s="3"/>
      <c r="GBP232" s="3"/>
      <c r="GBQ232" s="3"/>
      <c r="GBR232" s="3"/>
      <c r="GBS232" s="3"/>
      <c r="GBT232" s="3"/>
      <c r="GBU232" s="3"/>
      <c r="GBV232" s="3"/>
      <c r="GBW232" s="3"/>
      <c r="GBX232" s="3"/>
      <c r="GBY232" s="3"/>
      <c r="GBZ232" s="3"/>
      <c r="GCA232" s="3"/>
      <c r="GCB232" s="3"/>
      <c r="GCC232" s="3"/>
      <c r="GCD232" s="3"/>
      <c r="GCE232" s="3"/>
      <c r="GCF232" s="3"/>
      <c r="GCG232" s="3"/>
      <c r="GCH232" s="3"/>
      <c r="GCI232" s="3"/>
      <c r="GCJ232" s="3"/>
      <c r="GCK232" s="3"/>
      <c r="GCL232" s="3"/>
      <c r="GCM232" s="3"/>
      <c r="GCN232" s="3"/>
      <c r="GCO232" s="3"/>
      <c r="GCP232" s="3"/>
      <c r="GCQ232" s="3"/>
      <c r="GCR232" s="3"/>
      <c r="GCS232" s="3"/>
      <c r="GCT232" s="3"/>
      <c r="GCU232" s="3"/>
      <c r="GCV232" s="3"/>
      <c r="GCW232" s="3"/>
      <c r="GCX232" s="3"/>
      <c r="GCY232" s="3"/>
      <c r="GCZ232" s="3"/>
      <c r="GDA232" s="3"/>
      <c r="GDB232" s="3"/>
      <c r="GDC232" s="3"/>
      <c r="GDD232" s="3"/>
      <c r="GDE232" s="3"/>
      <c r="GDF232" s="3"/>
      <c r="GDG232" s="3"/>
      <c r="GDH232" s="3"/>
      <c r="GDI232" s="3"/>
      <c r="GDJ232" s="3"/>
      <c r="GDK232" s="3"/>
      <c r="GDL232" s="3"/>
      <c r="GDM232" s="3"/>
      <c r="GDN232" s="3"/>
      <c r="GDO232" s="3"/>
      <c r="GDP232" s="3"/>
      <c r="GDQ232" s="3"/>
      <c r="GDR232" s="3"/>
      <c r="GDS232" s="3"/>
      <c r="GDT232" s="3"/>
      <c r="GDU232" s="3"/>
      <c r="GDV232" s="3"/>
      <c r="GDW232" s="3"/>
      <c r="GDX232" s="3"/>
      <c r="GDY232" s="3"/>
      <c r="GDZ232" s="3"/>
      <c r="GEA232" s="3"/>
      <c r="GEB232" s="3"/>
      <c r="GEC232" s="3"/>
      <c r="GED232" s="3"/>
      <c r="GEE232" s="3"/>
      <c r="GEF232" s="3"/>
      <c r="GEG232" s="3"/>
      <c r="GEH232" s="3"/>
      <c r="GEI232" s="3"/>
      <c r="GEJ232" s="3"/>
      <c r="GEK232" s="3"/>
      <c r="GEL232" s="3"/>
      <c r="GEM232" s="3"/>
      <c r="GEN232" s="3"/>
      <c r="GEO232" s="3"/>
      <c r="GEP232" s="3"/>
      <c r="GEQ232" s="3"/>
      <c r="GER232" s="3"/>
      <c r="GES232" s="3"/>
      <c r="GET232" s="3"/>
      <c r="GEU232" s="3"/>
      <c r="GEV232" s="3"/>
      <c r="GEW232" s="3"/>
      <c r="GEX232" s="3"/>
      <c r="GEY232" s="3"/>
      <c r="GEZ232" s="3"/>
      <c r="GFA232" s="3"/>
      <c r="GFB232" s="3"/>
      <c r="GFC232" s="3"/>
      <c r="GFD232" s="3"/>
      <c r="GFE232" s="3"/>
      <c r="GFF232" s="3"/>
      <c r="GFG232" s="3"/>
      <c r="GFH232" s="3"/>
      <c r="GFI232" s="3"/>
      <c r="GFJ232" s="3"/>
      <c r="GFK232" s="3"/>
      <c r="GFL232" s="3"/>
      <c r="GFM232" s="3"/>
      <c r="GFN232" s="3"/>
      <c r="GFO232" s="3"/>
      <c r="GFP232" s="3"/>
      <c r="GFQ232" s="3"/>
      <c r="GFR232" s="3"/>
      <c r="GFS232" s="3"/>
      <c r="GFT232" s="3"/>
      <c r="GFU232" s="3"/>
      <c r="GFV232" s="3"/>
      <c r="GFW232" s="3"/>
      <c r="GFX232" s="3"/>
      <c r="GFY232" s="3"/>
      <c r="GFZ232" s="3"/>
      <c r="GGA232" s="3"/>
      <c r="GGB232" s="3"/>
      <c r="GGC232" s="3"/>
      <c r="GGD232" s="3"/>
      <c r="GGE232" s="3"/>
      <c r="GGF232" s="3"/>
      <c r="GGG232" s="3"/>
      <c r="GGH232" s="3"/>
      <c r="GGI232" s="3"/>
      <c r="GGJ232" s="3"/>
      <c r="GGK232" s="3"/>
      <c r="GGL232" s="3"/>
      <c r="GGM232" s="3"/>
      <c r="GGN232" s="3"/>
      <c r="GGO232" s="3"/>
      <c r="GGP232" s="3"/>
      <c r="GGQ232" s="3"/>
      <c r="GGR232" s="3"/>
      <c r="GGS232" s="3"/>
      <c r="GGT232" s="3"/>
      <c r="GGU232" s="3"/>
      <c r="GGV232" s="3"/>
      <c r="GGW232" s="3"/>
      <c r="GGX232" s="3"/>
      <c r="GGY232" s="3"/>
      <c r="GGZ232" s="3"/>
      <c r="GHA232" s="3"/>
      <c r="GHB232" s="3"/>
      <c r="GHC232" s="3"/>
      <c r="GHD232" s="3"/>
      <c r="GHE232" s="3"/>
      <c r="GHF232" s="3"/>
      <c r="GHG232" s="3"/>
      <c r="GHH232" s="3"/>
      <c r="GHI232" s="3"/>
      <c r="GHJ232" s="3"/>
      <c r="GHK232" s="3"/>
      <c r="GHL232" s="3"/>
      <c r="GHM232" s="3"/>
      <c r="GHN232" s="3"/>
      <c r="GHO232" s="3"/>
      <c r="GHP232" s="3"/>
      <c r="GHQ232" s="3"/>
      <c r="GHR232" s="3"/>
      <c r="GHS232" s="3"/>
      <c r="GHT232" s="3"/>
      <c r="GHU232" s="3"/>
      <c r="GHV232" s="3"/>
      <c r="GHW232" s="3"/>
      <c r="GHX232" s="3"/>
      <c r="GHY232" s="3"/>
      <c r="GHZ232" s="3"/>
      <c r="GIA232" s="3"/>
      <c r="GIB232" s="3"/>
      <c r="GIC232" s="3"/>
      <c r="GID232" s="3"/>
      <c r="GIE232" s="3"/>
      <c r="GIF232" s="3"/>
      <c r="GIG232" s="3"/>
      <c r="GIH232" s="3"/>
      <c r="GII232" s="3"/>
      <c r="GIJ232" s="3"/>
      <c r="GIK232" s="3"/>
      <c r="GIL232" s="3"/>
      <c r="GIM232" s="3"/>
      <c r="GIN232" s="3"/>
      <c r="GIO232" s="3"/>
      <c r="GIP232" s="3"/>
      <c r="GIQ232" s="3"/>
      <c r="GIR232" s="3"/>
      <c r="GIS232" s="3"/>
      <c r="GIT232" s="3"/>
      <c r="GIU232" s="3"/>
      <c r="GIV232" s="3"/>
      <c r="GIW232" s="3"/>
      <c r="GIX232" s="3"/>
      <c r="GIY232" s="3"/>
      <c r="GIZ232" s="3"/>
      <c r="GJA232" s="3"/>
      <c r="GJB232" s="3"/>
      <c r="GJC232" s="3"/>
      <c r="GJD232" s="3"/>
      <c r="GJE232" s="3"/>
      <c r="GJF232" s="3"/>
      <c r="GJG232" s="3"/>
      <c r="GJH232" s="3"/>
      <c r="GJI232" s="3"/>
      <c r="GJJ232" s="3"/>
      <c r="GJK232" s="3"/>
      <c r="GJL232" s="3"/>
      <c r="GJM232" s="3"/>
      <c r="GJN232" s="3"/>
      <c r="GJO232" s="3"/>
      <c r="GJP232" s="3"/>
      <c r="GJQ232" s="3"/>
      <c r="GJR232" s="3"/>
      <c r="GJS232" s="3"/>
      <c r="GJT232" s="3"/>
      <c r="GJU232" s="3"/>
      <c r="GJV232" s="3"/>
      <c r="GJW232" s="3"/>
      <c r="GJX232" s="3"/>
      <c r="GJY232" s="3"/>
      <c r="GJZ232" s="3"/>
      <c r="GKA232" s="3"/>
      <c r="GKB232" s="3"/>
      <c r="GKC232" s="3"/>
      <c r="GKD232" s="3"/>
      <c r="GKE232" s="3"/>
      <c r="GKF232" s="3"/>
      <c r="GKG232" s="3"/>
      <c r="GKH232" s="3"/>
      <c r="GKI232" s="3"/>
      <c r="GKJ232" s="3"/>
      <c r="GKK232" s="3"/>
      <c r="GKL232" s="3"/>
      <c r="GKM232" s="3"/>
      <c r="GKN232" s="3"/>
      <c r="GKO232" s="3"/>
      <c r="GKP232" s="3"/>
      <c r="GKQ232" s="3"/>
      <c r="GKR232" s="3"/>
      <c r="GKS232" s="3"/>
      <c r="GKT232" s="3"/>
      <c r="GKU232" s="3"/>
      <c r="GKV232" s="3"/>
      <c r="GKW232" s="3"/>
      <c r="GKX232" s="3"/>
      <c r="GKY232" s="3"/>
      <c r="GKZ232" s="3"/>
      <c r="GLA232" s="3"/>
      <c r="GLB232" s="3"/>
      <c r="GLC232" s="3"/>
      <c r="GLD232" s="3"/>
      <c r="GLE232" s="3"/>
      <c r="GLF232" s="3"/>
      <c r="GLG232" s="3"/>
      <c r="GLH232" s="3"/>
      <c r="GLI232" s="3"/>
      <c r="GLJ232" s="3"/>
      <c r="GLK232" s="3"/>
      <c r="GLL232" s="3"/>
      <c r="GLM232" s="3"/>
      <c r="GLN232" s="3"/>
      <c r="GLO232" s="3"/>
      <c r="GLP232" s="3"/>
      <c r="GLQ232" s="3"/>
      <c r="GLR232" s="3"/>
      <c r="GLS232" s="3"/>
      <c r="GLT232" s="3"/>
      <c r="GLU232" s="3"/>
      <c r="GLV232" s="3"/>
      <c r="GLW232" s="3"/>
      <c r="GLX232" s="3"/>
      <c r="GLY232" s="3"/>
      <c r="GLZ232" s="3"/>
      <c r="GMA232" s="3"/>
      <c r="GMB232" s="3"/>
      <c r="GMC232" s="3"/>
      <c r="GMD232" s="3"/>
      <c r="GME232" s="3"/>
      <c r="GMF232" s="3"/>
      <c r="GMG232" s="3"/>
      <c r="GMH232" s="3"/>
      <c r="GMI232" s="3"/>
      <c r="GMJ232" s="3"/>
      <c r="GMK232" s="3"/>
      <c r="GML232" s="3"/>
      <c r="GMM232" s="3"/>
      <c r="GMN232" s="3"/>
      <c r="GMO232" s="3"/>
      <c r="GMP232" s="3"/>
      <c r="GMQ232" s="3"/>
      <c r="GMR232" s="3"/>
      <c r="GMS232" s="3"/>
      <c r="GMT232" s="3"/>
      <c r="GMU232" s="3"/>
      <c r="GMV232" s="3"/>
      <c r="GMW232" s="3"/>
      <c r="GMX232" s="3"/>
      <c r="GMY232" s="3"/>
      <c r="GMZ232" s="3"/>
      <c r="GNA232" s="3"/>
      <c r="GNB232" s="3"/>
      <c r="GNC232" s="3"/>
      <c r="GND232" s="3"/>
      <c r="GNE232" s="3"/>
      <c r="GNF232" s="3"/>
      <c r="GNG232" s="3"/>
      <c r="GNH232" s="3"/>
      <c r="GNI232" s="3"/>
      <c r="GNJ232" s="3"/>
      <c r="GNK232" s="3"/>
      <c r="GNL232" s="3"/>
      <c r="GNM232" s="3"/>
      <c r="GNN232" s="3"/>
      <c r="GNO232" s="3"/>
      <c r="GNP232" s="3"/>
      <c r="GNQ232" s="3"/>
      <c r="GNR232" s="3"/>
      <c r="GNS232" s="3"/>
      <c r="GNT232" s="3"/>
      <c r="GNU232" s="3"/>
      <c r="GNV232" s="3"/>
      <c r="GNW232" s="3"/>
      <c r="GNX232" s="3"/>
      <c r="GNY232" s="3"/>
      <c r="GNZ232" s="3"/>
      <c r="GOA232" s="3"/>
      <c r="GOB232" s="3"/>
      <c r="GOC232" s="3"/>
      <c r="GOD232" s="3"/>
      <c r="GOE232" s="3"/>
      <c r="GOF232" s="3"/>
      <c r="GOG232" s="3"/>
      <c r="GOH232" s="3"/>
      <c r="GOI232" s="3"/>
      <c r="GOJ232" s="3"/>
      <c r="GOK232" s="3"/>
      <c r="GOL232" s="3"/>
      <c r="GOM232" s="3"/>
      <c r="GON232" s="3"/>
      <c r="GOO232" s="3"/>
      <c r="GOP232" s="3"/>
      <c r="GOQ232" s="3"/>
      <c r="GOR232" s="3"/>
      <c r="GOS232" s="3"/>
      <c r="GOT232" s="3"/>
      <c r="GOU232" s="3"/>
      <c r="GOV232" s="3"/>
      <c r="GOW232" s="3"/>
      <c r="GOX232" s="3"/>
      <c r="GOY232" s="3"/>
      <c r="GOZ232" s="3"/>
      <c r="GPA232" s="3"/>
      <c r="GPB232" s="3"/>
      <c r="GPC232" s="3"/>
      <c r="GPD232" s="3"/>
      <c r="GPE232" s="3"/>
      <c r="GPF232" s="3"/>
      <c r="GPG232" s="3"/>
      <c r="GPH232" s="3"/>
      <c r="GPI232" s="3"/>
      <c r="GPJ232" s="3"/>
      <c r="GPK232" s="3"/>
      <c r="GPL232" s="3"/>
      <c r="GPM232" s="3"/>
      <c r="GPN232" s="3"/>
      <c r="GPO232" s="3"/>
      <c r="GPP232" s="3"/>
      <c r="GPQ232" s="3"/>
      <c r="GPR232" s="3"/>
      <c r="GPS232" s="3"/>
      <c r="GPT232" s="3"/>
      <c r="GPU232" s="3"/>
      <c r="GPV232" s="3"/>
      <c r="GPW232" s="3"/>
      <c r="GPX232" s="3"/>
      <c r="GPY232" s="3"/>
      <c r="GPZ232" s="3"/>
      <c r="GQA232" s="3"/>
      <c r="GQB232" s="3"/>
      <c r="GQC232" s="3"/>
      <c r="GQD232" s="3"/>
      <c r="GQE232" s="3"/>
      <c r="GQF232" s="3"/>
      <c r="GQG232" s="3"/>
      <c r="GQH232" s="3"/>
      <c r="GQI232" s="3"/>
      <c r="GQJ232" s="3"/>
      <c r="GQK232" s="3"/>
      <c r="GQL232" s="3"/>
      <c r="GQM232" s="3"/>
      <c r="GQN232" s="3"/>
      <c r="GQO232" s="3"/>
      <c r="GQP232" s="3"/>
      <c r="GQQ232" s="3"/>
      <c r="GQR232" s="3"/>
      <c r="GQS232" s="3"/>
      <c r="GQT232" s="3"/>
      <c r="GQU232" s="3"/>
      <c r="GQV232" s="3"/>
      <c r="GQW232" s="3"/>
      <c r="GQX232" s="3"/>
      <c r="GQY232" s="3"/>
      <c r="GQZ232" s="3"/>
      <c r="GRA232" s="3"/>
      <c r="GRB232" s="3"/>
      <c r="GRC232" s="3"/>
      <c r="GRD232" s="3"/>
      <c r="GRE232" s="3"/>
      <c r="GRF232" s="3"/>
      <c r="GRG232" s="3"/>
      <c r="GRH232" s="3"/>
      <c r="GRI232" s="3"/>
      <c r="GRJ232" s="3"/>
      <c r="GRK232" s="3"/>
      <c r="GRL232" s="3"/>
      <c r="GRM232" s="3"/>
      <c r="GRN232" s="3"/>
      <c r="GRO232" s="3"/>
      <c r="GRP232" s="3"/>
      <c r="GRQ232" s="3"/>
      <c r="GRR232" s="3"/>
      <c r="GRS232" s="3"/>
      <c r="GRT232" s="3"/>
      <c r="GRU232" s="3"/>
      <c r="GRV232" s="3"/>
      <c r="GRW232" s="3"/>
      <c r="GRX232" s="3"/>
      <c r="GRY232" s="3"/>
      <c r="GRZ232" s="3"/>
      <c r="GSA232" s="3"/>
      <c r="GSB232" s="3"/>
      <c r="GSC232" s="3"/>
      <c r="GSD232" s="3"/>
      <c r="GSE232" s="3"/>
      <c r="GSF232" s="3"/>
      <c r="GSG232" s="3"/>
      <c r="GSH232" s="3"/>
      <c r="GSI232" s="3"/>
      <c r="GSJ232" s="3"/>
      <c r="GSK232" s="3"/>
      <c r="GSL232" s="3"/>
      <c r="GSM232" s="3"/>
      <c r="GSN232" s="3"/>
      <c r="GSO232" s="3"/>
      <c r="GSP232" s="3"/>
      <c r="GSQ232" s="3"/>
      <c r="GSR232" s="3"/>
      <c r="GSS232" s="3"/>
      <c r="GST232" s="3"/>
      <c r="GSU232" s="3"/>
      <c r="GSV232" s="3"/>
      <c r="GSW232" s="3"/>
      <c r="GSX232" s="3"/>
      <c r="GSY232" s="3"/>
      <c r="GSZ232" s="3"/>
      <c r="GTA232" s="3"/>
      <c r="GTB232" s="3"/>
      <c r="GTC232" s="3"/>
      <c r="GTD232" s="3"/>
      <c r="GTE232" s="3"/>
      <c r="GTF232" s="3"/>
      <c r="GTG232" s="3"/>
      <c r="GTH232" s="3"/>
      <c r="GTI232" s="3"/>
      <c r="GTJ232" s="3"/>
      <c r="GTK232" s="3"/>
      <c r="GTL232" s="3"/>
      <c r="GTM232" s="3"/>
      <c r="GTN232" s="3"/>
      <c r="GTO232" s="3"/>
      <c r="GTP232" s="3"/>
      <c r="GTQ232" s="3"/>
      <c r="GTR232" s="3"/>
      <c r="GTS232" s="3"/>
      <c r="GTT232" s="3"/>
      <c r="GTU232" s="3"/>
      <c r="GTV232" s="3"/>
      <c r="GTW232" s="3"/>
      <c r="GTX232" s="3"/>
      <c r="GTY232" s="3"/>
      <c r="GTZ232" s="3"/>
      <c r="GUA232" s="3"/>
      <c r="GUB232" s="3"/>
      <c r="GUC232" s="3"/>
      <c r="GUD232" s="3"/>
      <c r="GUE232" s="3"/>
      <c r="GUF232" s="3"/>
      <c r="GUG232" s="3"/>
      <c r="GUH232" s="3"/>
      <c r="GUI232" s="3"/>
      <c r="GUJ232" s="3"/>
      <c r="GUK232" s="3"/>
      <c r="GUL232" s="3"/>
      <c r="GUM232" s="3"/>
      <c r="GUN232" s="3"/>
      <c r="GUO232" s="3"/>
      <c r="GUP232" s="3"/>
      <c r="GUQ232" s="3"/>
      <c r="GUR232" s="3"/>
      <c r="GUS232" s="3"/>
      <c r="GUT232" s="3"/>
      <c r="GUU232" s="3"/>
      <c r="GUV232" s="3"/>
      <c r="GUW232" s="3"/>
      <c r="GUX232" s="3"/>
      <c r="GUY232" s="3"/>
      <c r="GUZ232" s="3"/>
      <c r="GVA232" s="3"/>
      <c r="GVB232" s="3"/>
      <c r="GVC232" s="3"/>
      <c r="GVD232" s="3"/>
      <c r="GVE232" s="3"/>
      <c r="GVF232" s="3"/>
      <c r="GVG232" s="3"/>
      <c r="GVH232" s="3"/>
      <c r="GVI232" s="3"/>
      <c r="GVJ232" s="3"/>
      <c r="GVK232" s="3"/>
      <c r="GVL232" s="3"/>
      <c r="GVM232" s="3"/>
      <c r="GVN232" s="3"/>
      <c r="GVO232" s="3"/>
      <c r="GVP232" s="3"/>
      <c r="GVQ232" s="3"/>
      <c r="GVR232" s="3"/>
      <c r="GVS232" s="3"/>
      <c r="GVT232" s="3"/>
      <c r="GVU232" s="3"/>
      <c r="GVV232" s="3"/>
      <c r="GVW232" s="3"/>
      <c r="GVX232" s="3"/>
      <c r="GVY232" s="3"/>
      <c r="GVZ232" s="3"/>
      <c r="GWA232" s="3"/>
      <c r="GWB232" s="3"/>
      <c r="GWC232" s="3"/>
      <c r="GWD232" s="3"/>
      <c r="GWE232" s="3"/>
      <c r="GWF232" s="3"/>
      <c r="GWG232" s="3"/>
      <c r="GWH232" s="3"/>
      <c r="GWI232" s="3"/>
      <c r="GWJ232" s="3"/>
      <c r="GWK232" s="3"/>
      <c r="GWL232" s="3"/>
      <c r="GWM232" s="3"/>
      <c r="GWN232" s="3"/>
      <c r="GWO232" s="3"/>
      <c r="GWP232" s="3"/>
      <c r="GWQ232" s="3"/>
      <c r="GWR232" s="3"/>
      <c r="GWS232" s="3"/>
      <c r="GWT232" s="3"/>
      <c r="GWU232" s="3"/>
      <c r="GWV232" s="3"/>
      <c r="GWW232" s="3"/>
      <c r="GWX232" s="3"/>
      <c r="GWY232" s="3"/>
      <c r="GWZ232" s="3"/>
      <c r="GXA232" s="3"/>
      <c r="GXB232" s="3"/>
      <c r="GXC232" s="3"/>
      <c r="GXD232" s="3"/>
      <c r="GXE232" s="3"/>
      <c r="GXF232" s="3"/>
      <c r="GXG232" s="3"/>
      <c r="GXH232" s="3"/>
      <c r="GXI232" s="3"/>
      <c r="GXJ232" s="3"/>
      <c r="GXK232" s="3"/>
      <c r="GXL232" s="3"/>
      <c r="GXM232" s="3"/>
      <c r="GXN232" s="3"/>
      <c r="GXO232" s="3"/>
      <c r="GXP232" s="3"/>
      <c r="GXQ232" s="3"/>
      <c r="GXR232" s="3"/>
      <c r="GXS232" s="3"/>
      <c r="GXT232" s="3"/>
      <c r="GXU232" s="3"/>
      <c r="GXV232" s="3"/>
      <c r="GXW232" s="3"/>
      <c r="GXX232" s="3"/>
      <c r="GXY232" s="3"/>
      <c r="GXZ232" s="3"/>
      <c r="GYA232" s="3"/>
      <c r="GYB232" s="3"/>
      <c r="GYC232" s="3"/>
      <c r="GYD232" s="3"/>
      <c r="GYE232" s="3"/>
      <c r="GYF232" s="3"/>
      <c r="GYG232" s="3"/>
      <c r="GYH232" s="3"/>
      <c r="GYI232" s="3"/>
      <c r="GYJ232" s="3"/>
      <c r="GYK232" s="3"/>
      <c r="GYL232" s="3"/>
      <c r="GYM232" s="3"/>
      <c r="GYN232" s="3"/>
      <c r="GYO232" s="3"/>
      <c r="GYP232" s="3"/>
      <c r="GYQ232" s="3"/>
      <c r="GYR232" s="3"/>
      <c r="GYS232" s="3"/>
      <c r="GYT232" s="3"/>
      <c r="GYU232" s="3"/>
      <c r="GYV232" s="3"/>
      <c r="GYW232" s="3"/>
      <c r="GYX232" s="3"/>
      <c r="GYY232" s="3"/>
      <c r="GYZ232" s="3"/>
      <c r="GZA232" s="3"/>
      <c r="GZB232" s="3"/>
      <c r="GZC232" s="3"/>
      <c r="GZD232" s="3"/>
      <c r="GZE232" s="3"/>
      <c r="GZF232" s="3"/>
      <c r="GZG232" s="3"/>
      <c r="GZH232" s="3"/>
      <c r="GZI232" s="3"/>
      <c r="GZJ232" s="3"/>
      <c r="GZK232" s="3"/>
      <c r="GZL232" s="3"/>
      <c r="GZM232" s="3"/>
      <c r="GZN232" s="3"/>
      <c r="GZO232" s="3"/>
      <c r="GZP232" s="3"/>
      <c r="GZQ232" s="3"/>
      <c r="GZR232" s="3"/>
      <c r="GZS232" s="3"/>
      <c r="GZT232" s="3"/>
      <c r="GZU232" s="3"/>
      <c r="GZV232" s="3"/>
      <c r="GZW232" s="3"/>
      <c r="GZX232" s="3"/>
      <c r="GZY232" s="3"/>
      <c r="GZZ232" s="3"/>
      <c r="HAA232" s="3"/>
      <c r="HAB232" s="3"/>
      <c r="HAC232" s="3"/>
      <c r="HAD232" s="3"/>
      <c r="HAE232" s="3"/>
      <c r="HAF232" s="3"/>
      <c r="HAG232" s="3"/>
      <c r="HAH232" s="3"/>
      <c r="HAI232" s="3"/>
      <c r="HAJ232" s="3"/>
      <c r="HAK232" s="3"/>
      <c r="HAL232" s="3"/>
      <c r="HAM232" s="3"/>
      <c r="HAN232" s="3"/>
      <c r="HAO232" s="3"/>
      <c r="HAP232" s="3"/>
      <c r="HAQ232" s="3"/>
      <c r="HAR232" s="3"/>
      <c r="HAS232" s="3"/>
      <c r="HAT232" s="3"/>
      <c r="HAU232" s="3"/>
      <c r="HAV232" s="3"/>
      <c r="HAW232" s="3"/>
      <c r="HAX232" s="3"/>
      <c r="HAY232" s="3"/>
      <c r="HAZ232" s="3"/>
      <c r="HBA232" s="3"/>
      <c r="HBB232" s="3"/>
      <c r="HBC232" s="3"/>
      <c r="HBD232" s="3"/>
      <c r="HBE232" s="3"/>
      <c r="HBF232" s="3"/>
      <c r="HBG232" s="3"/>
      <c r="HBH232" s="3"/>
      <c r="HBI232" s="3"/>
      <c r="HBJ232" s="3"/>
      <c r="HBK232" s="3"/>
      <c r="HBL232" s="3"/>
      <c r="HBM232" s="3"/>
      <c r="HBN232" s="3"/>
      <c r="HBO232" s="3"/>
      <c r="HBP232" s="3"/>
      <c r="HBQ232" s="3"/>
      <c r="HBR232" s="3"/>
      <c r="HBS232" s="3"/>
      <c r="HBT232" s="3"/>
      <c r="HBU232" s="3"/>
      <c r="HBV232" s="3"/>
      <c r="HBW232" s="3"/>
      <c r="HBX232" s="3"/>
      <c r="HBY232" s="3"/>
      <c r="HBZ232" s="3"/>
      <c r="HCA232" s="3"/>
      <c r="HCB232" s="3"/>
      <c r="HCC232" s="3"/>
      <c r="HCD232" s="3"/>
      <c r="HCE232" s="3"/>
      <c r="HCF232" s="3"/>
      <c r="HCG232" s="3"/>
      <c r="HCH232" s="3"/>
      <c r="HCI232" s="3"/>
      <c r="HCJ232" s="3"/>
      <c r="HCK232" s="3"/>
      <c r="HCL232" s="3"/>
      <c r="HCM232" s="3"/>
      <c r="HCN232" s="3"/>
      <c r="HCO232" s="3"/>
      <c r="HCP232" s="3"/>
      <c r="HCQ232" s="3"/>
      <c r="HCR232" s="3"/>
      <c r="HCS232" s="3"/>
      <c r="HCT232" s="3"/>
      <c r="HCU232" s="3"/>
      <c r="HCV232" s="3"/>
      <c r="HCW232" s="3"/>
      <c r="HCX232" s="3"/>
      <c r="HCY232" s="3"/>
      <c r="HCZ232" s="3"/>
      <c r="HDA232" s="3"/>
      <c r="HDB232" s="3"/>
      <c r="HDC232" s="3"/>
      <c r="HDD232" s="3"/>
      <c r="HDE232" s="3"/>
      <c r="HDF232" s="3"/>
      <c r="HDG232" s="3"/>
      <c r="HDH232" s="3"/>
      <c r="HDI232" s="3"/>
      <c r="HDJ232" s="3"/>
      <c r="HDK232" s="3"/>
      <c r="HDL232" s="3"/>
      <c r="HDM232" s="3"/>
      <c r="HDN232" s="3"/>
      <c r="HDO232" s="3"/>
      <c r="HDP232" s="3"/>
      <c r="HDQ232" s="3"/>
      <c r="HDR232" s="3"/>
      <c r="HDS232" s="3"/>
      <c r="HDT232" s="3"/>
      <c r="HDU232" s="3"/>
      <c r="HDV232" s="3"/>
      <c r="HDW232" s="3"/>
      <c r="HDX232" s="3"/>
      <c r="HDY232" s="3"/>
      <c r="HDZ232" s="3"/>
      <c r="HEA232" s="3"/>
      <c r="HEB232" s="3"/>
      <c r="HEC232" s="3"/>
      <c r="HED232" s="3"/>
      <c r="HEE232" s="3"/>
      <c r="HEF232" s="3"/>
      <c r="HEG232" s="3"/>
      <c r="HEH232" s="3"/>
      <c r="HEI232" s="3"/>
      <c r="HEJ232" s="3"/>
      <c r="HEK232" s="3"/>
      <c r="HEL232" s="3"/>
      <c r="HEM232" s="3"/>
      <c r="HEN232" s="3"/>
      <c r="HEO232" s="3"/>
      <c r="HEP232" s="3"/>
      <c r="HEQ232" s="3"/>
      <c r="HER232" s="3"/>
      <c r="HES232" s="3"/>
      <c r="HET232" s="3"/>
      <c r="HEU232" s="3"/>
      <c r="HEV232" s="3"/>
      <c r="HEW232" s="3"/>
      <c r="HEX232" s="3"/>
      <c r="HEY232" s="3"/>
      <c r="HEZ232" s="3"/>
      <c r="HFA232" s="3"/>
      <c r="HFB232" s="3"/>
      <c r="HFC232" s="3"/>
      <c r="HFD232" s="3"/>
      <c r="HFE232" s="3"/>
      <c r="HFF232" s="3"/>
      <c r="HFG232" s="3"/>
      <c r="HFH232" s="3"/>
      <c r="HFI232" s="3"/>
      <c r="HFJ232" s="3"/>
      <c r="HFK232" s="3"/>
      <c r="HFL232" s="3"/>
      <c r="HFM232" s="3"/>
      <c r="HFN232" s="3"/>
      <c r="HFO232" s="3"/>
      <c r="HFP232" s="3"/>
      <c r="HFQ232" s="3"/>
      <c r="HFR232" s="3"/>
      <c r="HFS232" s="3"/>
      <c r="HFT232" s="3"/>
      <c r="HFU232" s="3"/>
      <c r="HFV232" s="3"/>
      <c r="HFW232" s="3"/>
      <c r="HFX232" s="3"/>
      <c r="HFY232" s="3"/>
      <c r="HFZ232" s="3"/>
      <c r="HGA232" s="3"/>
      <c r="HGB232" s="3"/>
      <c r="HGC232" s="3"/>
      <c r="HGD232" s="3"/>
      <c r="HGE232" s="3"/>
      <c r="HGF232" s="3"/>
      <c r="HGG232" s="3"/>
      <c r="HGH232" s="3"/>
      <c r="HGI232" s="3"/>
      <c r="HGJ232" s="3"/>
      <c r="HGK232" s="3"/>
      <c r="HGL232" s="3"/>
      <c r="HGM232" s="3"/>
      <c r="HGN232" s="3"/>
      <c r="HGO232" s="3"/>
      <c r="HGP232" s="3"/>
      <c r="HGQ232" s="3"/>
      <c r="HGR232" s="3"/>
      <c r="HGS232" s="3"/>
      <c r="HGT232" s="3"/>
      <c r="HGU232" s="3"/>
      <c r="HGV232" s="3"/>
      <c r="HGW232" s="3"/>
      <c r="HGX232" s="3"/>
      <c r="HGY232" s="3"/>
      <c r="HGZ232" s="3"/>
      <c r="HHA232" s="3"/>
      <c r="HHB232" s="3"/>
      <c r="HHC232" s="3"/>
      <c r="HHD232" s="3"/>
      <c r="HHE232" s="3"/>
      <c r="HHF232" s="3"/>
      <c r="HHG232" s="3"/>
      <c r="HHH232" s="3"/>
      <c r="HHI232" s="3"/>
      <c r="HHJ232" s="3"/>
      <c r="HHK232" s="3"/>
      <c r="HHL232" s="3"/>
      <c r="HHM232" s="3"/>
      <c r="HHN232" s="3"/>
      <c r="HHO232" s="3"/>
      <c r="HHP232" s="3"/>
      <c r="HHQ232" s="3"/>
      <c r="HHR232" s="3"/>
      <c r="HHS232" s="3"/>
      <c r="HHT232" s="3"/>
      <c r="HHU232" s="3"/>
      <c r="HHV232" s="3"/>
      <c r="HHW232" s="3"/>
      <c r="HHX232" s="3"/>
      <c r="HHY232" s="3"/>
      <c r="HHZ232" s="3"/>
      <c r="HIA232" s="3"/>
      <c r="HIB232" s="3"/>
      <c r="HIC232" s="3"/>
      <c r="HID232" s="3"/>
      <c r="HIE232" s="3"/>
      <c r="HIF232" s="3"/>
      <c r="HIG232" s="3"/>
      <c r="HIH232" s="3"/>
      <c r="HII232" s="3"/>
      <c r="HIJ232" s="3"/>
      <c r="HIK232" s="3"/>
      <c r="HIL232" s="3"/>
      <c r="HIM232" s="3"/>
      <c r="HIN232" s="3"/>
      <c r="HIO232" s="3"/>
      <c r="HIP232" s="3"/>
      <c r="HIQ232" s="3"/>
      <c r="HIR232" s="3"/>
      <c r="HIS232" s="3"/>
      <c r="HIT232" s="3"/>
      <c r="HIU232" s="3"/>
      <c r="HIV232" s="3"/>
      <c r="HIW232" s="3"/>
      <c r="HIX232" s="3"/>
      <c r="HIY232" s="3"/>
      <c r="HIZ232" s="3"/>
      <c r="HJA232" s="3"/>
      <c r="HJB232" s="3"/>
      <c r="HJC232" s="3"/>
      <c r="HJD232" s="3"/>
      <c r="HJE232" s="3"/>
      <c r="HJF232" s="3"/>
      <c r="HJG232" s="3"/>
      <c r="HJH232" s="3"/>
      <c r="HJI232" s="3"/>
      <c r="HJJ232" s="3"/>
      <c r="HJK232" s="3"/>
      <c r="HJL232" s="3"/>
      <c r="HJM232" s="3"/>
      <c r="HJN232" s="3"/>
      <c r="HJO232" s="3"/>
      <c r="HJP232" s="3"/>
      <c r="HJQ232" s="3"/>
      <c r="HJR232" s="3"/>
      <c r="HJS232" s="3"/>
      <c r="HJT232" s="3"/>
      <c r="HJU232" s="3"/>
      <c r="HJV232" s="3"/>
      <c r="HJW232" s="3"/>
      <c r="HJX232" s="3"/>
      <c r="HJY232" s="3"/>
      <c r="HJZ232" s="3"/>
      <c r="HKA232" s="3"/>
      <c r="HKB232" s="3"/>
      <c r="HKC232" s="3"/>
      <c r="HKD232" s="3"/>
      <c r="HKE232" s="3"/>
      <c r="HKF232" s="3"/>
      <c r="HKG232" s="3"/>
      <c r="HKH232" s="3"/>
      <c r="HKI232" s="3"/>
      <c r="HKJ232" s="3"/>
      <c r="HKK232" s="3"/>
      <c r="HKL232" s="3"/>
      <c r="HKM232" s="3"/>
      <c r="HKN232" s="3"/>
      <c r="HKO232" s="3"/>
      <c r="HKP232" s="3"/>
      <c r="HKQ232" s="3"/>
      <c r="HKR232" s="3"/>
      <c r="HKS232" s="3"/>
      <c r="HKT232" s="3"/>
      <c r="HKU232" s="3"/>
      <c r="HKV232" s="3"/>
      <c r="HKW232" s="3"/>
      <c r="HKX232" s="3"/>
      <c r="HKY232" s="3"/>
      <c r="HKZ232" s="3"/>
      <c r="HLA232" s="3"/>
      <c r="HLB232" s="3"/>
      <c r="HLC232" s="3"/>
      <c r="HLD232" s="3"/>
      <c r="HLE232" s="3"/>
      <c r="HLF232" s="3"/>
      <c r="HLG232" s="3"/>
      <c r="HLH232" s="3"/>
      <c r="HLI232" s="3"/>
      <c r="HLJ232" s="3"/>
      <c r="HLK232" s="3"/>
      <c r="HLL232" s="3"/>
      <c r="HLM232" s="3"/>
      <c r="HLN232" s="3"/>
      <c r="HLO232" s="3"/>
      <c r="HLP232" s="3"/>
      <c r="HLQ232" s="3"/>
      <c r="HLR232" s="3"/>
      <c r="HLS232" s="3"/>
      <c r="HLT232" s="3"/>
      <c r="HLU232" s="3"/>
      <c r="HLV232" s="3"/>
      <c r="HLW232" s="3"/>
      <c r="HLX232" s="3"/>
      <c r="HLY232" s="3"/>
      <c r="HLZ232" s="3"/>
      <c r="HMA232" s="3"/>
      <c r="HMB232" s="3"/>
      <c r="HMC232" s="3"/>
      <c r="HMD232" s="3"/>
      <c r="HME232" s="3"/>
      <c r="HMF232" s="3"/>
      <c r="HMG232" s="3"/>
      <c r="HMH232" s="3"/>
      <c r="HMI232" s="3"/>
      <c r="HMJ232" s="3"/>
      <c r="HMK232" s="3"/>
      <c r="HML232" s="3"/>
      <c r="HMM232" s="3"/>
      <c r="HMN232" s="3"/>
      <c r="HMO232" s="3"/>
      <c r="HMP232" s="3"/>
      <c r="HMQ232" s="3"/>
      <c r="HMR232" s="3"/>
      <c r="HMS232" s="3"/>
      <c r="HMT232" s="3"/>
      <c r="HMU232" s="3"/>
      <c r="HMV232" s="3"/>
      <c r="HMW232" s="3"/>
      <c r="HMX232" s="3"/>
      <c r="HMY232" s="3"/>
      <c r="HMZ232" s="3"/>
      <c r="HNA232" s="3"/>
      <c r="HNB232" s="3"/>
      <c r="HNC232" s="3"/>
      <c r="HND232" s="3"/>
      <c r="HNE232" s="3"/>
      <c r="HNF232" s="3"/>
      <c r="HNG232" s="3"/>
      <c r="HNH232" s="3"/>
      <c r="HNI232" s="3"/>
      <c r="HNJ232" s="3"/>
      <c r="HNK232" s="3"/>
      <c r="HNL232" s="3"/>
      <c r="HNM232" s="3"/>
      <c r="HNN232" s="3"/>
      <c r="HNO232" s="3"/>
      <c r="HNP232" s="3"/>
      <c r="HNQ232" s="3"/>
      <c r="HNR232" s="3"/>
      <c r="HNS232" s="3"/>
      <c r="HNT232" s="3"/>
      <c r="HNU232" s="3"/>
      <c r="HNV232" s="3"/>
      <c r="HNW232" s="3"/>
      <c r="HNX232" s="3"/>
      <c r="HNY232" s="3"/>
      <c r="HNZ232" s="3"/>
      <c r="HOA232" s="3"/>
      <c r="HOB232" s="3"/>
      <c r="HOC232" s="3"/>
      <c r="HOD232" s="3"/>
      <c r="HOE232" s="3"/>
      <c r="HOF232" s="3"/>
      <c r="HOG232" s="3"/>
      <c r="HOH232" s="3"/>
      <c r="HOI232" s="3"/>
      <c r="HOJ232" s="3"/>
      <c r="HOK232" s="3"/>
      <c r="HOL232" s="3"/>
      <c r="HOM232" s="3"/>
      <c r="HON232" s="3"/>
      <c r="HOO232" s="3"/>
      <c r="HOP232" s="3"/>
      <c r="HOQ232" s="3"/>
      <c r="HOR232" s="3"/>
      <c r="HOS232" s="3"/>
      <c r="HOT232" s="3"/>
      <c r="HOU232" s="3"/>
      <c r="HOV232" s="3"/>
      <c r="HOW232" s="3"/>
      <c r="HOX232" s="3"/>
      <c r="HOY232" s="3"/>
      <c r="HOZ232" s="3"/>
      <c r="HPA232" s="3"/>
      <c r="HPB232" s="3"/>
      <c r="HPC232" s="3"/>
      <c r="HPD232" s="3"/>
      <c r="HPE232" s="3"/>
      <c r="HPF232" s="3"/>
      <c r="HPG232" s="3"/>
      <c r="HPH232" s="3"/>
      <c r="HPI232" s="3"/>
      <c r="HPJ232" s="3"/>
      <c r="HPK232" s="3"/>
      <c r="HPL232" s="3"/>
      <c r="HPM232" s="3"/>
      <c r="HPN232" s="3"/>
      <c r="HPO232" s="3"/>
      <c r="HPP232" s="3"/>
      <c r="HPQ232" s="3"/>
      <c r="HPR232" s="3"/>
      <c r="HPS232" s="3"/>
      <c r="HPT232" s="3"/>
      <c r="HPU232" s="3"/>
      <c r="HPV232" s="3"/>
      <c r="HPW232" s="3"/>
      <c r="HPX232" s="3"/>
      <c r="HPY232" s="3"/>
      <c r="HPZ232" s="3"/>
      <c r="HQA232" s="3"/>
      <c r="HQB232" s="3"/>
      <c r="HQC232" s="3"/>
      <c r="HQD232" s="3"/>
      <c r="HQE232" s="3"/>
      <c r="HQF232" s="3"/>
      <c r="HQG232" s="3"/>
      <c r="HQH232" s="3"/>
      <c r="HQI232" s="3"/>
      <c r="HQJ232" s="3"/>
      <c r="HQK232" s="3"/>
      <c r="HQL232" s="3"/>
      <c r="HQM232" s="3"/>
      <c r="HQN232" s="3"/>
      <c r="HQO232" s="3"/>
      <c r="HQP232" s="3"/>
      <c r="HQQ232" s="3"/>
      <c r="HQR232" s="3"/>
      <c r="HQS232" s="3"/>
      <c r="HQT232" s="3"/>
      <c r="HQU232" s="3"/>
      <c r="HQV232" s="3"/>
      <c r="HQW232" s="3"/>
      <c r="HQX232" s="3"/>
      <c r="HQY232" s="3"/>
      <c r="HQZ232" s="3"/>
      <c r="HRA232" s="3"/>
      <c r="HRB232" s="3"/>
      <c r="HRC232" s="3"/>
      <c r="HRD232" s="3"/>
      <c r="HRE232" s="3"/>
      <c r="HRF232" s="3"/>
      <c r="HRG232" s="3"/>
      <c r="HRH232" s="3"/>
      <c r="HRI232" s="3"/>
      <c r="HRJ232" s="3"/>
      <c r="HRK232" s="3"/>
      <c r="HRL232" s="3"/>
      <c r="HRM232" s="3"/>
      <c r="HRN232" s="3"/>
      <c r="HRO232" s="3"/>
      <c r="HRP232" s="3"/>
      <c r="HRQ232" s="3"/>
      <c r="HRR232" s="3"/>
      <c r="HRS232" s="3"/>
      <c r="HRT232" s="3"/>
      <c r="HRU232" s="3"/>
      <c r="HRV232" s="3"/>
      <c r="HRW232" s="3"/>
      <c r="HRX232" s="3"/>
      <c r="HRY232" s="3"/>
      <c r="HRZ232" s="3"/>
      <c r="HSA232" s="3"/>
      <c r="HSB232" s="3"/>
      <c r="HSC232" s="3"/>
      <c r="HSD232" s="3"/>
      <c r="HSE232" s="3"/>
      <c r="HSF232" s="3"/>
      <c r="HSG232" s="3"/>
      <c r="HSH232" s="3"/>
      <c r="HSI232" s="3"/>
      <c r="HSJ232" s="3"/>
      <c r="HSK232" s="3"/>
      <c r="HSL232" s="3"/>
      <c r="HSM232" s="3"/>
      <c r="HSN232" s="3"/>
      <c r="HSO232" s="3"/>
      <c r="HSP232" s="3"/>
      <c r="HSQ232" s="3"/>
      <c r="HSR232" s="3"/>
      <c r="HSS232" s="3"/>
      <c r="HST232" s="3"/>
      <c r="HSU232" s="3"/>
      <c r="HSV232" s="3"/>
      <c r="HSW232" s="3"/>
      <c r="HSX232" s="3"/>
      <c r="HSY232" s="3"/>
      <c r="HSZ232" s="3"/>
      <c r="HTA232" s="3"/>
      <c r="HTB232" s="3"/>
      <c r="HTC232" s="3"/>
      <c r="HTD232" s="3"/>
      <c r="HTE232" s="3"/>
      <c r="HTF232" s="3"/>
      <c r="HTG232" s="3"/>
      <c r="HTH232" s="3"/>
      <c r="HTI232" s="3"/>
      <c r="HTJ232" s="3"/>
      <c r="HTK232" s="3"/>
      <c r="HTL232" s="3"/>
      <c r="HTM232" s="3"/>
      <c r="HTN232" s="3"/>
      <c r="HTO232" s="3"/>
      <c r="HTP232" s="3"/>
      <c r="HTQ232" s="3"/>
      <c r="HTR232" s="3"/>
      <c r="HTS232" s="3"/>
      <c r="HTT232" s="3"/>
      <c r="HTU232" s="3"/>
      <c r="HTV232" s="3"/>
      <c r="HTW232" s="3"/>
      <c r="HTX232" s="3"/>
      <c r="HTY232" s="3"/>
      <c r="HTZ232" s="3"/>
      <c r="HUA232" s="3"/>
      <c r="HUB232" s="3"/>
      <c r="HUC232" s="3"/>
      <c r="HUD232" s="3"/>
      <c r="HUE232" s="3"/>
      <c r="HUF232" s="3"/>
      <c r="HUG232" s="3"/>
      <c r="HUH232" s="3"/>
      <c r="HUI232" s="3"/>
      <c r="HUJ232" s="3"/>
      <c r="HUK232" s="3"/>
      <c r="HUL232" s="3"/>
      <c r="HUM232" s="3"/>
      <c r="HUN232" s="3"/>
      <c r="HUO232" s="3"/>
      <c r="HUP232" s="3"/>
      <c r="HUQ232" s="3"/>
      <c r="HUR232" s="3"/>
      <c r="HUS232" s="3"/>
      <c r="HUT232" s="3"/>
      <c r="HUU232" s="3"/>
      <c r="HUV232" s="3"/>
      <c r="HUW232" s="3"/>
      <c r="HUX232" s="3"/>
      <c r="HUY232" s="3"/>
      <c r="HUZ232" s="3"/>
      <c r="HVA232" s="3"/>
      <c r="HVB232" s="3"/>
      <c r="HVC232" s="3"/>
      <c r="HVD232" s="3"/>
      <c r="HVE232" s="3"/>
      <c r="HVF232" s="3"/>
      <c r="HVG232" s="3"/>
      <c r="HVH232" s="3"/>
      <c r="HVI232" s="3"/>
      <c r="HVJ232" s="3"/>
      <c r="HVK232" s="3"/>
      <c r="HVL232" s="3"/>
      <c r="HVM232" s="3"/>
      <c r="HVN232" s="3"/>
      <c r="HVO232" s="3"/>
      <c r="HVP232" s="3"/>
      <c r="HVQ232" s="3"/>
      <c r="HVR232" s="3"/>
      <c r="HVS232" s="3"/>
      <c r="HVT232" s="3"/>
      <c r="HVU232" s="3"/>
      <c r="HVV232" s="3"/>
      <c r="HVW232" s="3"/>
      <c r="HVX232" s="3"/>
      <c r="HVY232" s="3"/>
      <c r="HVZ232" s="3"/>
      <c r="HWA232" s="3"/>
      <c r="HWB232" s="3"/>
      <c r="HWC232" s="3"/>
      <c r="HWD232" s="3"/>
      <c r="HWE232" s="3"/>
      <c r="HWF232" s="3"/>
      <c r="HWG232" s="3"/>
      <c r="HWH232" s="3"/>
      <c r="HWI232" s="3"/>
      <c r="HWJ232" s="3"/>
      <c r="HWK232" s="3"/>
      <c r="HWL232" s="3"/>
      <c r="HWM232" s="3"/>
      <c r="HWN232" s="3"/>
      <c r="HWO232" s="3"/>
      <c r="HWP232" s="3"/>
      <c r="HWQ232" s="3"/>
      <c r="HWR232" s="3"/>
      <c r="HWS232" s="3"/>
      <c r="HWT232" s="3"/>
      <c r="HWU232" s="3"/>
      <c r="HWV232" s="3"/>
      <c r="HWW232" s="3"/>
      <c r="HWX232" s="3"/>
      <c r="HWY232" s="3"/>
      <c r="HWZ232" s="3"/>
      <c r="HXA232" s="3"/>
      <c r="HXB232" s="3"/>
      <c r="HXC232" s="3"/>
      <c r="HXD232" s="3"/>
      <c r="HXE232" s="3"/>
      <c r="HXF232" s="3"/>
      <c r="HXG232" s="3"/>
      <c r="HXH232" s="3"/>
      <c r="HXI232" s="3"/>
      <c r="HXJ232" s="3"/>
      <c r="HXK232" s="3"/>
      <c r="HXL232" s="3"/>
      <c r="HXM232" s="3"/>
      <c r="HXN232" s="3"/>
      <c r="HXO232" s="3"/>
      <c r="HXP232" s="3"/>
      <c r="HXQ232" s="3"/>
      <c r="HXR232" s="3"/>
      <c r="HXS232" s="3"/>
      <c r="HXT232" s="3"/>
      <c r="HXU232" s="3"/>
      <c r="HXV232" s="3"/>
      <c r="HXW232" s="3"/>
      <c r="HXX232" s="3"/>
      <c r="HXY232" s="3"/>
      <c r="HXZ232" s="3"/>
      <c r="HYA232" s="3"/>
      <c r="HYB232" s="3"/>
      <c r="HYC232" s="3"/>
      <c r="HYD232" s="3"/>
      <c r="HYE232" s="3"/>
      <c r="HYF232" s="3"/>
      <c r="HYG232" s="3"/>
      <c r="HYH232" s="3"/>
      <c r="HYI232" s="3"/>
      <c r="HYJ232" s="3"/>
      <c r="HYK232" s="3"/>
      <c r="HYL232" s="3"/>
      <c r="HYM232" s="3"/>
      <c r="HYN232" s="3"/>
      <c r="HYO232" s="3"/>
      <c r="HYP232" s="3"/>
      <c r="HYQ232" s="3"/>
      <c r="HYR232" s="3"/>
      <c r="HYS232" s="3"/>
      <c r="HYT232" s="3"/>
      <c r="HYU232" s="3"/>
      <c r="HYV232" s="3"/>
      <c r="HYW232" s="3"/>
      <c r="HYX232" s="3"/>
      <c r="HYY232" s="3"/>
      <c r="HYZ232" s="3"/>
      <c r="HZA232" s="3"/>
      <c r="HZB232" s="3"/>
      <c r="HZC232" s="3"/>
      <c r="HZD232" s="3"/>
      <c r="HZE232" s="3"/>
      <c r="HZF232" s="3"/>
      <c r="HZG232" s="3"/>
      <c r="HZH232" s="3"/>
      <c r="HZI232" s="3"/>
      <c r="HZJ232" s="3"/>
      <c r="HZK232" s="3"/>
      <c r="HZL232" s="3"/>
      <c r="HZM232" s="3"/>
      <c r="HZN232" s="3"/>
      <c r="HZO232" s="3"/>
      <c r="HZP232" s="3"/>
      <c r="HZQ232" s="3"/>
      <c r="HZR232" s="3"/>
      <c r="HZS232" s="3"/>
      <c r="HZT232" s="3"/>
      <c r="HZU232" s="3"/>
      <c r="HZV232" s="3"/>
      <c r="HZW232" s="3"/>
      <c r="HZX232" s="3"/>
      <c r="HZY232" s="3"/>
      <c r="HZZ232" s="3"/>
      <c r="IAA232" s="3"/>
      <c r="IAB232" s="3"/>
      <c r="IAC232" s="3"/>
      <c r="IAD232" s="3"/>
      <c r="IAE232" s="3"/>
      <c r="IAF232" s="3"/>
      <c r="IAG232" s="3"/>
      <c r="IAH232" s="3"/>
      <c r="IAI232" s="3"/>
      <c r="IAJ232" s="3"/>
      <c r="IAK232" s="3"/>
      <c r="IAL232" s="3"/>
      <c r="IAM232" s="3"/>
      <c r="IAN232" s="3"/>
      <c r="IAO232" s="3"/>
      <c r="IAP232" s="3"/>
      <c r="IAQ232" s="3"/>
      <c r="IAR232" s="3"/>
      <c r="IAS232" s="3"/>
      <c r="IAT232" s="3"/>
      <c r="IAU232" s="3"/>
      <c r="IAV232" s="3"/>
      <c r="IAW232" s="3"/>
      <c r="IAX232" s="3"/>
      <c r="IAY232" s="3"/>
      <c r="IAZ232" s="3"/>
      <c r="IBA232" s="3"/>
      <c r="IBB232" s="3"/>
      <c r="IBC232" s="3"/>
      <c r="IBD232" s="3"/>
      <c r="IBE232" s="3"/>
      <c r="IBF232" s="3"/>
      <c r="IBG232" s="3"/>
      <c r="IBH232" s="3"/>
      <c r="IBI232" s="3"/>
      <c r="IBJ232" s="3"/>
      <c r="IBK232" s="3"/>
      <c r="IBL232" s="3"/>
      <c r="IBM232" s="3"/>
      <c r="IBN232" s="3"/>
      <c r="IBO232" s="3"/>
      <c r="IBP232" s="3"/>
      <c r="IBQ232" s="3"/>
      <c r="IBR232" s="3"/>
      <c r="IBS232" s="3"/>
      <c r="IBT232" s="3"/>
      <c r="IBU232" s="3"/>
      <c r="IBV232" s="3"/>
      <c r="IBW232" s="3"/>
      <c r="IBX232" s="3"/>
      <c r="IBY232" s="3"/>
      <c r="IBZ232" s="3"/>
      <c r="ICA232" s="3"/>
      <c r="ICB232" s="3"/>
      <c r="ICC232" s="3"/>
      <c r="ICD232" s="3"/>
      <c r="ICE232" s="3"/>
      <c r="ICF232" s="3"/>
      <c r="ICG232" s="3"/>
      <c r="ICH232" s="3"/>
      <c r="ICI232" s="3"/>
      <c r="ICJ232" s="3"/>
      <c r="ICK232" s="3"/>
      <c r="ICL232" s="3"/>
      <c r="ICM232" s="3"/>
      <c r="ICN232" s="3"/>
      <c r="ICO232" s="3"/>
      <c r="ICP232" s="3"/>
      <c r="ICQ232" s="3"/>
      <c r="ICR232" s="3"/>
      <c r="ICS232" s="3"/>
      <c r="ICT232" s="3"/>
      <c r="ICU232" s="3"/>
      <c r="ICV232" s="3"/>
      <c r="ICW232" s="3"/>
      <c r="ICX232" s="3"/>
      <c r="ICY232" s="3"/>
      <c r="ICZ232" s="3"/>
      <c r="IDA232" s="3"/>
      <c r="IDB232" s="3"/>
      <c r="IDC232" s="3"/>
      <c r="IDD232" s="3"/>
      <c r="IDE232" s="3"/>
      <c r="IDF232" s="3"/>
      <c r="IDG232" s="3"/>
      <c r="IDH232" s="3"/>
      <c r="IDI232" s="3"/>
      <c r="IDJ232" s="3"/>
      <c r="IDK232" s="3"/>
      <c r="IDL232" s="3"/>
      <c r="IDM232" s="3"/>
      <c r="IDN232" s="3"/>
      <c r="IDO232" s="3"/>
      <c r="IDP232" s="3"/>
      <c r="IDQ232" s="3"/>
      <c r="IDR232" s="3"/>
      <c r="IDS232" s="3"/>
      <c r="IDT232" s="3"/>
      <c r="IDU232" s="3"/>
      <c r="IDV232" s="3"/>
      <c r="IDW232" s="3"/>
      <c r="IDX232" s="3"/>
      <c r="IDY232" s="3"/>
      <c r="IDZ232" s="3"/>
      <c r="IEA232" s="3"/>
      <c r="IEB232" s="3"/>
      <c r="IEC232" s="3"/>
      <c r="IED232" s="3"/>
      <c r="IEE232" s="3"/>
      <c r="IEF232" s="3"/>
      <c r="IEG232" s="3"/>
      <c r="IEH232" s="3"/>
      <c r="IEI232" s="3"/>
      <c r="IEJ232" s="3"/>
      <c r="IEK232" s="3"/>
      <c r="IEL232" s="3"/>
      <c r="IEM232" s="3"/>
      <c r="IEN232" s="3"/>
      <c r="IEO232" s="3"/>
      <c r="IEP232" s="3"/>
      <c r="IEQ232" s="3"/>
      <c r="IER232" s="3"/>
      <c r="IES232" s="3"/>
      <c r="IET232" s="3"/>
      <c r="IEU232" s="3"/>
      <c r="IEV232" s="3"/>
      <c r="IEW232" s="3"/>
      <c r="IEX232" s="3"/>
      <c r="IEY232" s="3"/>
      <c r="IEZ232" s="3"/>
      <c r="IFA232" s="3"/>
      <c r="IFB232" s="3"/>
      <c r="IFC232" s="3"/>
      <c r="IFD232" s="3"/>
      <c r="IFE232" s="3"/>
      <c r="IFF232" s="3"/>
      <c r="IFG232" s="3"/>
      <c r="IFH232" s="3"/>
      <c r="IFI232" s="3"/>
      <c r="IFJ232" s="3"/>
      <c r="IFK232" s="3"/>
      <c r="IFL232" s="3"/>
      <c r="IFM232" s="3"/>
      <c r="IFN232" s="3"/>
      <c r="IFO232" s="3"/>
      <c r="IFP232" s="3"/>
      <c r="IFQ232" s="3"/>
      <c r="IFR232" s="3"/>
      <c r="IFS232" s="3"/>
      <c r="IFT232" s="3"/>
      <c r="IFU232" s="3"/>
      <c r="IFV232" s="3"/>
      <c r="IFW232" s="3"/>
      <c r="IFX232" s="3"/>
      <c r="IFY232" s="3"/>
      <c r="IFZ232" s="3"/>
      <c r="IGA232" s="3"/>
      <c r="IGB232" s="3"/>
      <c r="IGC232" s="3"/>
      <c r="IGD232" s="3"/>
      <c r="IGE232" s="3"/>
      <c r="IGF232" s="3"/>
      <c r="IGG232" s="3"/>
      <c r="IGH232" s="3"/>
      <c r="IGI232" s="3"/>
      <c r="IGJ232" s="3"/>
      <c r="IGK232" s="3"/>
      <c r="IGL232" s="3"/>
      <c r="IGM232" s="3"/>
      <c r="IGN232" s="3"/>
      <c r="IGO232" s="3"/>
      <c r="IGP232" s="3"/>
      <c r="IGQ232" s="3"/>
      <c r="IGR232" s="3"/>
      <c r="IGS232" s="3"/>
      <c r="IGT232" s="3"/>
      <c r="IGU232" s="3"/>
      <c r="IGV232" s="3"/>
      <c r="IGW232" s="3"/>
      <c r="IGX232" s="3"/>
      <c r="IGY232" s="3"/>
      <c r="IGZ232" s="3"/>
      <c r="IHA232" s="3"/>
      <c r="IHB232" s="3"/>
      <c r="IHC232" s="3"/>
      <c r="IHD232" s="3"/>
      <c r="IHE232" s="3"/>
      <c r="IHF232" s="3"/>
      <c r="IHG232" s="3"/>
      <c r="IHH232" s="3"/>
      <c r="IHI232" s="3"/>
      <c r="IHJ232" s="3"/>
      <c r="IHK232" s="3"/>
      <c r="IHL232" s="3"/>
      <c r="IHM232" s="3"/>
      <c r="IHN232" s="3"/>
      <c r="IHO232" s="3"/>
      <c r="IHP232" s="3"/>
      <c r="IHQ232" s="3"/>
      <c r="IHR232" s="3"/>
      <c r="IHS232" s="3"/>
      <c r="IHT232" s="3"/>
      <c r="IHU232" s="3"/>
      <c r="IHV232" s="3"/>
      <c r="IHW232" s="3"/>
      <c r="IHX232" s="3"/>
      <c r="IHY232" s="3"/>
      <c r="IHZ232" s="3"/>
      <c r="IIA232" s="3"/>
      <c r="IIB232" s="3"/>
      <c r="IIC232" s="3"/>
      <c r="IID232" s="3"/>
      <c r="IIE232" s="3"/>
      <c r="IIF232" s="3"/>
      <c r="IIG232" s="3"/>
      <c r="IIH232" s="3"/>
      <c r="III232" s="3"/>
      <c r="IIJ232" s="3"/>
      <c r="IIK232" s="3"/>
      <c r="IIL232" s="3"/>
      <c r="IIM232" s="3"/>
      <c r="IIN232" s="3"/>
      <c r="IIO232" s="3"/>
      <c r="IIP232" s="3"/>
      <c r="IIQ232" s="3"/>
      <c r="IIR232" s="3"/>
      <c r="IIS232" s="3"/>
      <c r="IIT232" s="3"/>
      <c r="IIU232" s="3"/>
      <c r="IIV232" s="3"/>
      <c r="IIW232" s="3"/>
      <c r="IIX232" s="3"/>
      <c r="IIY232" s="3"/>
      <c r="IIZ232" s="3"/>
      <c r="IJA232" s="3"/>
      <c r="IJB232" s="3"/>
      <c r="IJC232" s="3"/>
      <c r="IJD232" s="3"/>
      <c r="IJE232" s="3"/>
      <c r="IJF232" s="3"/>
      <c r="IJG232" s="3"/>
      <c r="IJH232" s="3"/>
      <c r="IJI232" s="3"/>
      <c r="IJJ232" s="3"/>
      <c r="IJK232" s="3"/>
      <c r="IJL232" s="3"/>
      <c r="IJM232" s="3"/>
      <c r="IJN232" s="3"/>
      <c r="IJO232" s="3"/>
      <c r="IJP232" s="3"/>
      <c r="IJQ232" s="3"/>
      <c r="IJR232" s="3"/>
      <c r="IJS232" s="3"/>
      <c r="IJT232" s="3"/>
      <c r="IJU232" s="3"/>
      <c r="IJV232" s="3"/>
      <c r="IJW232" s="3"/>
      <c r="IJX232" s="3"/>
      <c r="IJY232" s="3"/>
      <c r="IJZ232" s="3"/>
      <c r="IKA232" s="3"/>
      <c r="IKB232" s="3"/>
      <c r="IKC232" s="3"/>
      <c r="IKD232" s="3"/>
      <c r="IKE232" s="3"/>
      <c r="IKF232" s="3"/>
      <c r="IKG232" s="3"/>
      <c r="IKH232" s="3"/>
      <c r="IKI232" s="3"/>
      <c r="IKJ232" s="3"/>
      <c r="IKK232" s="3"/>
      <c r="IKL232" s="3"/>
      <c r="IKM232" s="3"/>
      <c r="IKN232" s="3"/>
      <c r="IKO232" s="3"/>
      <c r="IKP232" s="3"/>
      <c r="IKQ232" s="3"/>
      <c r="IKR232" s="3"/>
      <c r="IKS232" s="3"/>
      <c r="IKT232" s="3"/>
      <c r="IKU232" s="3"/>
      <c r="IKV232" s="3"/>
      <c r="IKW232" s="3"/>
      <c r="IKX232" s="3"/>
      <c r="IKY232" s="3"/>
      <c r="IKZ232" s="3"/>
      <c r="ILA232" s="3"/>
      <c r="ILB232" s="3"/>
      <c r="ILC232" s="3"/>
      <c r="ILD232" s="3"/>
      <c r="ILE232" s="3"/>
      <c r="ILF232" s="3"/>
      <c r="ILG232" s="3"/>
      <c r="ILH232" s="3"/>
      <c r="ILI232" s="3"/>
      <c r="ILJ232" s="3"/>
      <c r="ILK232" s="3"/>
      <c r="ILL232" s="3"/>
      <c r="ILM232" s="3"/>
      <c r="ILN232" s="3"/>
      <c r="ILO232" s="3"/>
      <c r="ILP232" s="3"/>
      <c r="ILQ232" s="3"/>
      <c r="ILR232" s="3"/>
      <c r="ILS232" s="3"/>
      <c r="ILT232" s="3"/>
      <c r="ILU232" s="3"/>
      <c r="ILV232" s="3"/>
      <c r="ILW232" s="3"/>
      <c r="ILX232" s="3"/>
      <c r="ILY232" s="3"/>
      <c r="ILZ232" s="3"/>
      <c r="IMA232" s="3"/>
      <c r="IMB232" s="3"/>
      <c r="IMC232" s="3"/>
      <c r="IMD232" s="3"/>
      <c r="IME232" s="3"/>
      <c r="IMF232" s="3"/>
      <c r="IMG232" s="3"/>
      <c r="IMH232" s="3"/>
      <c r="IMI232" s="3"/>
      <c r="IMJ232" s="3"/>
      <c r="IMK232" s="3"/>
      <c r="IML232" s="3"/>
      <c r="IMM232" s="3"/>
      <c r="IMN232" s="3"/>
      <c r="IMO232" s="3"/>
      <c r="IMP232" s="3"/>
      <c r="IMQ232" s="3"/>
      <c r="IMR232" s="3"/>
      <c r="IMS232" s="3"/>
      <c r="IMT232" s="3"/>
      <c r="IMU232" s="3"/>
      <c r="IMV232" s="3"/>
      <c r="IMW232" s="3"/>
      <c r="IMX232" s="3"/>
      <c r="IMY232" s="3"/>
      <c r="IMZ232" s="3"/>
      <c r="INA232" s="3"/>
      <c r="INB232" s="3"/>
      <c r="INC232" s="3"/>
      <c r="IND232" s="3"/>
      <c r="INE232" s="3"/>
      <c r="INF232" s="3"/>
      <c r="ING232" s="3"/>
      <c r="INH232" s="3"/>
      <c r="INI232" s="3"/>
      <c r="INJ232" s="3"/>
      <c r="INK232" s="3"/>
      <c r="INL232" s="3"/>
      <c r="INM232" s="3"/>
      <c r="INN232" s="3"/>
      <c r="INO232" s="3"/>
      <c r="INP232" s="3"/>
      <c r="INQ232" s="3"/>
      <c r="INR232" s="3"/>
      <c r="INS232" s="3"/>
      <c r="INT232" s="3"/>
      <c r="INU232" s="3"/>
      <c r="INV232" s="3"/>
      <c r="INW232" s="3"/>
      <c r="INX232" s="3"/>
      <c r="INY232" s="3"/>
      <c r="INZ232" s="3"/>
      <c r="IOA232" s="3"/>
      <c r="IOB232" s="3"/>
      <c r="IOC232" s="3"/>
      <c r="IOD232" s="3"/>
      <c r="IOE232" s="3"/>
      <c r="IOF232" s="3"/>
      <c r="IOG232" s="3"/>
      <c r="IOH232" s="3"/>
      <c r="IOI232" s="3"/>
      <c r="IOJ232" s="3"/>
      <c r="IOK232" s="3"/>
      <c r="IOL232" s="3"/>
      <c r="IOM232" s="3"/>
      <c r="ION232" s="3"/>
      <c r="IOO232" s="3"/>
      <c r="IOP232" s="3"/>
      <c r="IOQ232" s="3"/>
      <c r="IOR232" s="3"/>
      <c r="IOS232" s="3"/>
      <c r="IOT232" s="3"/>
      <c r="IOU232" s="3"/>
      <c r="IOV232" s="3"/>
      <c r="IOW232" s="3"/>
      <c r="IOX232" s="3"/>
      <c r="IOY232" s="3"/>
      <c r="IOZ232" s="3"/>
      <c r="IPA232" s="3"/>
      <c r="IPB232" s="3"/>
      <c r="IPC232" s="3"/>
      <c r="IPD232" s="3"/>
      <c r="IPE232" s="3"/>
      <c r="IPF232" s="3"/>
      <c r="IPG232" s="3"/>
      <c r="IPH232" s="3"/>
      <c r="IPI232" s="3"/>
      <c r="IPJ232" s="3"/>
      <c r="IPK232" s="3"/>
      <c r="IPL232" s="3"/>
      <c r="IPM232" s="3"/>
      <c r="IPN232" s="3"/>
      <c r="IPO232" s="3"/>
      <c r="IPP232" s="3"/>
      <c r="IPQ232" s="3"/>
      <c r="IPR232" s="3"/>
      <c r="IPS232" s="3"/>
      <c r="IPT232" s="3"/>
      <c r="IPU232" s="3"/>
      <c r="IPV232" s="3"/>
      <c r="IPW232" s="3"/>
      <c r="IPX232" s="3"/>
      <c r="IPY232" s="3"/>
      <c r="IPZ232" s="3"/>
      <c r="IQA232" s="3"/>
      <c r="IQB232" s="3"/>
      <c r="IQC232" s="3"/>
      <c r="IQD232" s="3"/>
      <c r="IQE232" s="3"/>
      <c r="IQF232" s="3"/>
      <c r="IQG232" s="3"/>
      <c r="IQH232" s="3"/>
      <c r="IQI232" s="3"/>
      <c r="IQJ232" s="3"/>
      <c r="IQK232" s="3"/>
      <c r="IQL232" s="3"/>
      <c r="IQM232" s="3"/>
      <c r="IQN232" s="3"/>
      <c r="IQO232" s="3"/>
      <c r="IQP232" s="3"/>
      <c r="IQQ232" s="3"/>
      <c r="IQR232" s="3"/>
      <c r="IQS232" s="3"/>
      <c r="IQT232" s="3"/>
      <c r="IQU232" s="3"/>
      <c r="IQV232" s="3"/>
      <c r="IQW232" s="3"/>
      <c r="IQX232" s="3"/>
      <c r="IQY232" s="3"/>
      <c r="IQZ232" s="3"/>
      <c r="IRA232" s="3"/>
      <c r="IRB232" s="3"/>
      <c r="IRC232" s="3"/>
      <c r="IRD232" s="3"/>
      <c r="IRE232" s="3"/>
      <c r="IRF232" s="3"/>
      <c r="IRG232" s="3"/>
      <c r="IRH232" s="3"/>
      <c r="IRI232" s="3"/>
      <c r="IRJ232" s="3"/>
      <c r="IRK232" s="3"/>
      <c r="IRL232" s="3"/>
      <c r="IRM232" s="3"/>
      <c r="IRN232" s="3"/>
      <c r="IRO232" s="3"/>
      <c r="IRP232" s="3"/>
      <c r="IRQ232" s="3"/>
      <c r="IRR232" s="3"/>
      <c r="IRS232" s="3"/>
      <c r="IRT232" s="3"/>
      <c r="IRU232" s="3"/>
      <c r="IRV232" s="3"/>
      <c r="IRW232" s="3"/>
      <c r="IRX232" s="3"/>
      <c r="IRY232" s="3"/>
      <c r="IRZ232" s="3"/>
      <c r="ISA232" s="3"/>
      <c r="ISB232" s="3"/>
      <c r="ISC232" s="3"/>
      <c r="ISD232" s="3"/>
      <c r="ISE232" s="3"/>
      <c r="ISF232" s="3"/>
      <c r="ISG232" s="3"/>
      <c r="ISH232" s="3"/>
      <c r="ISI232" s="3"/>
      <c r="ISJ232" s="3"/>
      <c r="ISK232" s="3"/>
      <c r="ISL232" s="3"/>
      <c r="ISM232" s="3"/>
      <c r="ISN232" s="3"/>
      <c r="ISO232" s="3"/>
      <c r="ISP232" s="3"/>
      <c r="ISQ232" s="3"/>
      <c r="ISR232" s="3"/>
      <c r="ISS232" s="3"/>
      <c r="IST232" s="3"/>
      <c r="ISU232" s="3"/>
      <c r="ISV232" s="3"/>
      <c r="ISW232" s="3"/>
      <c r="ISX232" s="3"/>
      <c r="ISY232" s="3"/>
      <c r="ISZ232" s="3"/>
      <c r="ITA232" s="3"/>
      <c r="ITB232" s="3"/>
      <c r="ITC232" s="3"/>
      <c r="ITD232" s="3"/>
      <c r="ITE232" s="3"/>
      <c r="ITF232" s="3"/>
      <c r="ITG232" s="3"/>
      <c r="ITH232" s="3"/>
      <c r="ITI232" s="3"/>
      <c r="ITJ232" s="3"/>
      <c r="ITK232" s="3"/>
      <c r="ITL232" s="3"/>
      <c r="ITM232" s="3"/>
      <c r="ITN232" s="3"/>
      <c r="ITO232" s="3"/>
      <c r="ITP232" s="3"/>
      <c r="ITQ232" s="3"/>
      <c r="ITR232" s="3"/>
      <c r="ITS232" s="3"/>
      <c r="ITT232" s="3"/>
      <c r="ITU232" s="3"/>
      <c r="ITV232" s="3"/>
      <c r="ITW232" s="3"/>
      <c r="ITX232" s="3"/>
      <c r="ITY232" s="3"/>
      <c r="ITZ232" s="3"/>
      <c r="IUA232" s="3"/>
      <c r="IUB232" s="3"/>
      <c r="IUC232" s="3"/>
      <c r="IUD232" s="3"/>
      <c r="IUE232" s="3"/>
      <c r="IUF232" s="3"/>
      <c r="IUG232" s="3"/>
      <c r="IUH232" s="3"/>
      <c r="IUI232" s="3"/>
      <c r="IUJ232" s="3"/>
      <c r="IUK232" s="3"/>
      <c r="IUL232" s="3"/>
      <c r="IUM232" s="3"/>
      <c r="IUN232" s="3"/>
      <c r="IUO232" s="3"/>
      <c r="IUP232" s="3"/>
      <c r="IUQ232" s="3"/>
      <c r="IUR232" s="3"/>
      <c r="IUS232" s="3"/>
      <c r="IUT232" s="3"/>
      <c r="IUU232" s="3"/>
      <c r="IUV232" s="3"/>
      <c r="IUW232" s="3"/>
      <c r="IUX232" s="3"/>
      <c r="IUY232" s="3"/>
      <c r="IUZ232" s="3"/>
      <c r="IVA232" s="3"/>
      <c r="IVB232" s="3"/>
      <c r="IVC232" s="3"/>
      <c r="IVD232" s="3"/>
      <c r="IVE232" s="3"/>
      <c r="IVF232" s="3"/>
      <c r="IVG232" s="3"/>
      <c r="IVH232" s="3"/>
      <c r="IVI232" s="3"/>
      <c r="IVJ232" s="3"/>
      <c r="IVK232" s="3"/>
      <c r="IVL232" s="3"/>
      <c r="IVM232" s="3"/>
      <c r="IVN232" s="3"/>
      <c r="IVO232" s="3"/>
      <c r="IVP232" s="3"/>
      <c r="IVQ232" s="3"/>
      <c r="IVR232" s="3"/>
      <c r="IVS232" s="3"/>
      <c r="IVT232" s="3"/>
      <c r="IVU232" s="3"/>
      <c r="IVV232" s="3"/>
      <c r="IVW232" s="3"/>
      <c r="IVX232" s="3"/>
      <c r="IVY232" s="3"/>
      <c r="IVZ232" s="3"/>
      <c r="IWA232" s="3"/>
      <c r="IWB232" s="3"/>
      <c r="IWC232" s="3"/>
      <c r="IWD232" s="3"/>
      <c r="IWE232" s="3"/>
      <c r="IWF232" s="3"/>
      <c r="IWG232" s="3"/>
      <c r="IWH232" s="3"/>
      <c r="IWI232" s="3"/>
      <c r="IWJ232" s="3"/>
      <c r="IWK232" s="3"/>
      <c r="IWL232" s="3"/>
      <c r="IWM232" s="3"/>
      <c r="IWN232" s="3"/>
      <c r="IWO232" s="3"/>
      <c r="IWP232" s="3"/>
      <c r="IWQ232" s="3"/>
      <c r="IWR232" s="3"/>
      <c r="IWS232" s="3"/>
      <c r="IWT232" s="3"/>
      <c r="IWU232" s="3"/>
      <c r="IWV232" s="3"/>
      <c r="IWW232" s="3"/>
      <c r="IWX232" s="3"/>
      <c r="IWY232" s="3"/>
      <c r="IWZ232" s="3"/>
      <c r="IXA232" s="3"/>
      <c r="IXB232" s="3"/>
      <c r="IXC232" s="3"/>
      <c r="IXD232" s="3"/>
      <c r="IXE232" s="3"/>
      <c r="IXF232" s="3"/>
      <c r="IXG232" s="3"/>
      <c r="IXH232" s="3"/>
      <c r="IXI232" s="3"/>
      <c r="IXJ232" s="3"/>
      <c r="IXK232" s="3"/>
      <c r="IXL232" s="3"/>
      <c r="IXM232" s="3"/>
      <c r="IXN232" s="3"/>
      <c r="IXO232" s="3"/>
      <c r="IXP232" s="3"/>
      <c r="IXQ232" s="3"/>
      <c r="IXR232" s="3"/>
      <c r="IXS232" s="3"/>
      <c r="IXT232" s="3"/>
      <c r="IXU232" s="3"/>
      <c r="IXV232" s="3"/>
      <c r="IXW232" s="3"/>
      <c r="IXX232" s="3"/>
      <c r="IXY232" s="3"/>
      <c r="IXZ232" s="3"/>
      <c r="IYA232" s="3"/>
      <c r="IYB232" s="3"/>
      <c r="IYC232" s="3"/>
      <c r="IYD232" s="3"/>
      <c r="IYE232" s="3"/>
      <c r="IYF232" s="3"/>
      <c r="IYG232" s="3"/>
      <c r="IYH232" s="3"/>
      <c r="IYI232" s="3"/>
      <c r="IYJ232" s="3"/>
      <c r="IYK232" s="3"/>
      <c r="IYL232" s="3"/>
      <c r="IYM232" s="3"/>
      <c r="IYN232" s="3"/>
      <c r="IYO232" s="3"/>
      <c r="IYP232" s="3"/>
      <c r="IYQ232" s="3"/>
      <c r="IYR232" s="3"/>
      <c r="IYS232" s="3"/>
      <c r="IYT232" s="3"/>
      <c r="IYU232" s="3"/>
      <c r="IYV232" s="3"/>
      <c r="IYW232" s="3"/>
      <c r="IYX232" s="3"/>
      <c r="IYY232" s="3"/>
      <c r="IYZ232" s="3"/>
      <c r="IZA232" s="3"/>
      <c r="IZB232" s="3"/>
      <c r="IZC232" s="3"/>
      <c r="IZD232" s="3"/>
      <c r="IZE232" s="3"/>
      <c r="IZF232" s="3"/>
      <c r="IZG232" s="3"/>
      <c r="IZH232" s="3"/>
      <c r="IZI232" s="3"/>
      <c r="IZJ232" s="3"/>
      <c r="IZK232" s="3"/>
      <c r="IZL232" s="3"/>
      <c r="IZM232" s="3"/>
      <c r="IZN232" s="3"/>
      <c r="IZO232" s="3"/>
      <c r="IZP232" s="3"/>
      <c r="IZQ232" s="3"/>
      <c r="IZR232" s="3"/>
      <c r="IZS232" s="3"/>
      <c r="IZT232" s="3"/>
      <c r="IZU232" s="3"/>
      <c r="IZV232" s="3"/>
      <c r="IZW232" s="3"/>
      <c r="IZX232" s="3"/>
      <c r="IZY232" s="3"/>
      <c r="IZZ232" s="3"/>
      <c r="JAA232" s="3"/>
      <c r="JAB232" s="3"/>
      <c r="JAC232" s="3"/>
      <c r="JAD232" s="3"/>
      <c r="JAE232" s="3"/>
      <c r="JAF232" s="3"/>
      <c r="JAG232" s="3"/>
      <c r="JAH232" s="3"/>
      <c r="JAI232" s="3"/>
      <c r="JAJ232" s="3"/>
      <c r="JAK232" s="3"/>
      <c r="JAL232" s="3"/>
      <c r="JAM232" s="3"/>
      <c r="JAN232" s="3"/>
      <c r="JAO232" s="3"/>
      <c r="JAP232" s="3"/>
      <c r="JAQ232" s="3"/>
      <c r="JAR232" s="3"/>
      <c r="JAS232" s="3"/>
      <c r="JAT232" s="3"/>
      <c r="JAU232" s="3"/>
      <c r="JAV232" s="3"/>
      <c r="JAW232" s="3"/>
      <c r="JAX232" s="3"/>
      <c r="JAY232" s="3"/>
      <c r="JAZ232" s="3"/>
      <c r="JBA232" s="3"/>
      <c r="JBB232" s="3"/>
      <c r="JBC232" s="3"/>
      <c r="JBD232" s="3"/>
      <c r="JBE232" s="3"/>
      <c r="JBF232" s="3"/>
      <c r="JBG232" s="3"/>
      <c r="JBH232" s="3"/>
      <c r="JBI232" s="3"/>
      <c r="JBJ232" s="3"/>
      <c r="JBK232" s="3"/>
      <c r="JBL232" s="3"/>
      <c r="JBM232" s="3"/>
      <c r="JBN232" s="3"/>
      <c r="JBO232" s="3"/>
      <c r="JBP232" s="3"/>
      <c r="JBQ232" s="3"/>
      <c r="JBR232" s="3"/>
      <c r="JBS232" s="3"/>
      <c r="JBT232" s="3"/>
      <c r="JBU232" s="3"/>
      <c r="JBV232" s="3"/>
      <c r="JBW232" s="3"/>
      <c r="JBX232" s="3"/>
      <c r="JBY232" s="3"/>
      <c r="JBZ232" s="3"/>
      <c r="JCA232" s="3"/>
      <c r="JCB232" s="3"/>
      <c r="JCC232" s="3"/>
      <c r="JCD232" s="3"/>
      <c r="JCE232" s="3"/>
      <c r="JCF232" s="3"/>
      <c r="JCG232" s="3"/>
      <c r="JCH232" s="3"/>
      <c r="JCI232" s="3"/>
      <c r="JCJ232" s="3"/>
      <c r="JCK232" s="3"/>
      <c r="JCL232" s="3"/>
      <c r="JCM232" s="3"/>
      <c r="JCN232" s="3"/>
      <c r="JCO232" s="3"/>
      <c r="JCP232" s="3"/>
      <c r="JCQ232" s="3"/>
      <c r="JCR232" s="3"/>
      <c r="JCS232" s="3"/>
      <c r="JCT232" s="3"/>
      <c r="JCU232" s="3"/>
      <c r="JCV232" s="3"/>
      <c r="JCW232" s="3"/>
      <c r="JCX232" s="3"/>
      <c r="JCY232" s="3"/>
      <c r="JCZ232" s="3"/>
      <c r="JDA232" s="3"/>
      <c r="JDB232" s="3"/>
      <c r="JDC232" s="3"/>
      <c r="JDD232" s="3"/>
      <c r="JDE232" s="3"/>
      <c r="JDF232" s="3"/>
      <c r="JDG232" s="3"/>
      <c r="JDH232" s="3"/>
      <c r="JDI232" s="3"/>
      <c r="JDJ232" s="3"/>
      <c r="JDK232" s="3"/>
      <c r="JDL232" s="3"/>
      <c r="JDM232" s="3"/>
      <c r="JDN232" s="3"/>
      <c r="JDO232" s="3"/>
      <c r="JDP232" s="3"/>
      <c r="JDQ232" s="3"/>
      <c r="JDR232" s="3"/>
      <c r="JDS232" s="3"/>
      <c r="JDT232" s="3"/>
      <c r="JDU232" s="3"/>
      <c r="JDV232" s="3"/>
      <c r="JDW232" s="3"/>
      <c r="JDX232" s="3"/>
      <c r="JDY232" s="3"/>
      <c r="JDZ232" s="3"/>
      <c r="JEA232" s="3"/>
      <c r="JEB232" s="3"/>
      <c r="JEC232" s="3"/>
      <c r="JED232" s="3"/>
      <c r="JEE232" s="3"/>
      <c r="JEF232" s="3"/>
      <c r="JEG232" s="3"/>
      <c r="JEH232" s="3"/>
      <c r="JEI232" s="3"/>
      <c r="JEJ232" s="3"/>
      <c r="JEK232" s="3"/>
      <c r="JEL232" s="3"/>
      <c r="JEM232" s="3"/>
      <c r="JEN232" s="3"/>
      <c r="JEO232" s="3"/>
      <c r="JEP232" s="3"/>
      <c r="JEQ232" s="3"/>
      <c r="JER232" s="3"/>
      <c r="JES232" s="3"/>
      <c r="JET232" s="3"/>
      <c r="JEU232" s="3"/>
      <c r="JEV232" s="3"/>
      <c r="JEW232" s="3"/>
      <c r="JEX232" s="3"/>
      <c r="JEY232" s="3"/>
      <c r="JEZ232" s="3"/>
      <c r="JFA232" s="3"/>
      <c r="JFB232" s="3"/>
      <c r="JFC232" s="3"/>
      <c r="JFD232" s="3"/>
      <c r="JFE232" s="3"/>
      <c r="JFF232" s="3"/>
      <c r="JFG232" s="3"/>
      <c r="JFH232" s="3"/>
      <c r="JFI232" s="3"/>
      <c r="JFJ232" s="3"/>
      <c r="JFK232" s="3"/>
      <c r="JFL232" s="3"/>
      <c r="JFM232" s="3"/>
      <c r="JFN232" s="3"/>
      <c r="JFO232" s="3"/>
      <c r="JFP232" s="3"/>
      <c r="JFQ232" s="3"/>
      <c r="JFR232" s="3"/>
      <c r="JFS232" s="3"/>
      <c r="JFT232" s="3"/>
      <c r="JFU232" s="3"/>
      <c r="JFV232" s="3"/>
      <c r="JFW232" s="3"/>
      <c r="JFX232" s="3"/>
      <c r="JFY232" s="3"/>
      <c r="JFZ232" s="3"/>
      <c r="JGA232" s="3"/>
      <c r="JGB232" s="3"/>
      <c r="JGC232" s="3"/>
      <c r="JGD232" s="3"/>
      <c r="JGE232" s="3"/>
      <c r="JGF232" s="3"/>
      <c r="JGG232" s="3"/>
      <c r="JGH232" s="3"/>
      <c r="JGI232" s="3"/>
      <c r="JGJ232" s="3"/>
      <c r="JGK232" s="3"/>
      <c r="JGL232" s="3"/>
      <c r="JGM232" s="3"/>
      <c r="JGN232" s="3"/>
      <c r="JGO232" s="3"/>
      <c r="JGP232" s="3"/>
      <c r="JGQ232" s="3"/>
      <c r="JGR232" s="3"/>
      <c r="JGS232" s="3"/>
      <c r="JGT232" s="3"/>
      <c r="JGU232" s="3"/>
      <c r="JGV232" s="3"/>
      <c r="JGW232" s="3"/>
      <c r="JGX232" s="3"/>
      <c r="JGY232" s="3"/>
      <c r="JGZ232" s="3"/>
      <c r="JHA232" s="3"/>
      <c r="JHB232" s="3"/>
      <c r="JHC232" s="3"/>
      <c r="JHD232" s="3"/>
      <c r="JHE232" s="3"/>
      <c r="JHF232" s="3"/>
      <c r="JHG232" s="3"/>
      <c r="JHH232" s="3"/>
      <c r="JHI232" s="3"/>
      <c r="JHJ232" s="3"/>
      <c r="JHK232" s="3"/>
      <c r="JHL232" s="3"/>
      <c r="JHM232" s="3"/>
      <c r="JHN232" s="3"/>
      <c r="JHO232" s="3"/>
      <c r="JHP232" s="3"/>
      <c r="JHQ232" s="3"/>
      <c r="JHR232" s="3"/>
      <c r="JHS232" s="3"/>
      <c r="JHT232" s="3"/>
      <c r="JHU232" s="3"/>
      <c r="JHV232" s="3"/>
      <c r="JHW232" s="3"/>
      <c r="JHX232" s="3"/>
      <c r="JHY232" s="3"/>
      <c r="JHZ232" s="3"/>
      <c r="JIA232" s="3"/>
      <c r="JIB232" s="3"/>
      <c r="JIC232" s="3"/>
      <c r="JID232" s="3"/>
      <c r="JIE232" s="3"/>
      <c r="JIF232" s="3"/>
      <c r="JIG232" s="3"/>
      <c r="JIH232" s="3"/>
      <c r="JII232" s="3"/>
      <c r="JIJ232" s="3"/>
      <c r="JIK232" s="3"/>
      <c r="JIL232" s="3"/>
      <c r="JIM232" s="3"/>
      <c r="JIN232" s="3"/>
      <c r="JIO232" s="3"/>
      <c r="JIP232" s="3"/>
      <c r="JIQ232" s="3"/>
      <c r="JIR232" s="3"/>
      <c r="JIS232" s="3"/>
      <c r="JIT232" s="3"/>
      <c r="JIU232" s="3"/>
      <c r="JIV232" s="3"/>
      <c r="JIW232" s="3"/>
      <c r="JIX232" s="3"/>
      <c r="JIY232" s="3"/>
      <c r="JIZ232" s="3"/>
      <c r="JJA232" s="3"/>
      <c r="JJB232" s="3"/>
      <c r="JJC232" s="3"/>
      <c r="JJD232" s="3"/>
      <c r="JJE232" s="3"/>
      <c r="JJF232" s="3"/>
      <c r="JJG232" s="3"/>
      <c r="JJH232" s="3"/>
      <c r="JJI232" s="3"/>
      <c r="JJJ232" s="3"/>
      <c r="JJK232" s="3"/>
      <c r="JJL232" s="3"/>
      <c r="JJM232" s="3"/>
      <c r="JJN232" s="3"/>
      <c r="JJO232" s="3"/>
      <c r="JJP232" s="3"/>
      <c r="JJQ232" s="3"/>
      <c r="JJR232" s="3"/>
      <c r="JJS232" s="3"/>
      <c r="JJT232" s="3"/>
      <c r="JJU232" s="3"/>
      <c r="JJV232" s="3"/>
      <c r="JJW232" s="3"/>
      <c r="JJX232" s="3"/>
      <c r="JJY232" s="3"/>
      <c r="JJZ232" s="3"/>
      <c r="JKA232" s="3"/>
      <c r="JKB232" s="3"/>
      <c r="JKC232" s="3"/>
      <c r="JKD232" s="3"/>
      <c r="JKE232" s="3"/>
      <c r="JKF232" s="3"/>
      <c r="JKG232" s="3"/>
      <c r="JKH232" s="3"/>
      <c r="JKI232" s="3"/>
      <c r="JKJ232" s="3"/>
      <c r="JKK232" s="3"/>
      <c r="JKL232" s="3"/>
      <c r="JKM232" s="3"/>
      <c r="JKN232" s="3"/>
      <c r="JKO232" s="3"/>
      <c r="JKP232" s="3"/>
      <c r="JKQ232" s="3"/>
      <c r="JKR232" s="3"/>
      <c r="JKS232" s="3"/>
      <c r="JKT232" s="3"/>
      <c r="JKU232" s="3"/>
      <c r="JKV232" s="3"/>
      <c r="JKW232" s="3"/>
      <c r="JKX232" s="3"/>
      <c r="JKY232" s="3"/>
      <c r="JKZ232" s="3"/>
      <c r="JLA232" s="3"/>
      <c r="JLB232" s="3"/>
      <c r="JLC232" s="3"/>
      <c r="JLD232" s="3"/>
      <c r="JLE232" s="3"/>
      <c r="JLF232" s="3"/>
      <c r="JLG232" s="3"/>
      <c r="JLH232" s="3"/>
      <c r="JLI232" s="3"/>
      <c r="JLJ232" s="3"/>
      <c r="JLK232" s="3"/>
      <c r="JLL232" s="3"/>
      <c r="JLM232" s="3"/>
      <c r="JLN232" s="3"/>
      <c r="JLO232" s="3"/>
      <c r="JLP232" s="3"/>
      <c r="JLQ232" s="3"/>
      <c r="JLR232" s="3"/>
      <c r="JLS232" s="3"/>
      <c r="JLT232" s="3"/>
      <c r="JLU232" s="3"/>
      <c r="JLV232" s="3"/>
      <c r="JLW232" s="3"/>
      <c r="JLX232" s="3"/>
      <c r="JLY232" s="3"/>
      <c r="JLZ232" s="3"/>
      <c r="JMA232" s="3"/>
      <c r="JMB232" s="3"/>
      <c r="JMC232" s="3"/>
      <c r="JMD232" s="3"/>
      <c r="JME232" s="3"/>
      <c r="JMF232" s="3"/>
      <c r="JMG232" s="3"/>
      <c r="JMH232" s="3"/>
      <c r="JMI232" s="3"/>
      <c r="JMJ232" s="3"/>
      <c r="JMK232" s="3"/>
      <c r="JML232" s="3"/>
      <c r="JMM232" s="3"/>
      <c r="JMN232" s="3"/>
      <c r="JMO232" s="3"/>
      <c r="JMP232" s="3"/>
      <c r="JMQ232" s="3"/>
      <c r="JMR232" s="3"/>
      <c r="JMS232" s="3"/>
      <c r="JMT232" s="3"/>
      <c r="JMU232" s="3"/>
      <c r="JMV232" s="3"/>
      <c r="JMW232" s="3"/>
      <c r="JMX232" s="3"/>
      <c r="JMY232" s="3"/>
      <c r="JMZ232" s="3"/>
      <c r="JNA232" s="3"/>
      <c r="JNB232" s="3"/>
      <c r="JNC232" s="3"/>
      <c r="JND232" s="3"/>
      <c r="JNE232" s="3"/>
      <c r="JNF232" s="3"/>
      <c r="JNG232" s="3"/>
      <c r="JNH232" s="3"/>
      <c r="JNI232" s="3"/>
      <c r="JNJ232" s="3"/>
      <c r="JNK232" s="3"/>
      <c r="JNL232" s="3"/>
      <c r="JNM232" s="3"/>
      <c r="JNN232" s="3"/>
      <c r="JNO232" s="3"/>
      <c r="JNP232" s="3"/>
      <c r="JNQ232" s="3"/>
      <c r="JNR232" s="3"/>
      <c r="JNS232" s="3"/>
      <c r="JNT232" s="3"/>
      <c r="JNU232" s="3"/>
      <c r="JNV232" s="3"/>
      <c r="JNW232" s="3"/>
      <c r="JNX232" s="3"/>
      <c r="JNY232" s="3"/>
      <c r="JNZ232" s="3"/>
      <c r="JOA232" s="3"/>
      <c r="JOB232" s="3"/>
      <c r="JOC232" s="3"/>
      <c r="JOD232" s="3"/>
      <c r="JOE232" s="3"/>
      <c r="JOF232" s="3"/>
      <c r="JOG232" s="3"/>
      <c r="JOH232" s="3"/>
      <c r="JOI232" s="3"/>
      <c r="JOJ232" s="3"/>
      <c r="JOK232" s="3"/>
      <c r="JOL232" s="3"/>
      <c r="JOM232" s="3"/>
      <c r="JON232" s="3"/>
      <c r="JOO232" s="3"/>
      <c r="JOP232" s="3"/>
      <c r="JOQ232" s="3"/>
      <c r="JOR232" s="3"/>
      <c r="JOS232" s="3"/>
      <c r="JOT232" s="3"/>
      <c r="JOU232" s="3"/>
      <c r="JOV232" s="3"/>
      <c r="JOW232" s="3"/>
      <c r="JOX232" s="3"/>
      <c r="JOY232" s="3"/>
      <c r="JOZ232" s="3"/>
      <c r="JPA232" s="3"/>
      <c r="JPB232" s="3"/>
      <c r="JPC232" s="3"/>
      <c r="JPD232" s="3"/>
      <c r="JPE232" s="3"/>
      <c r="JPF232" s="3"/>
      <c r="JPG232" s="3"/>
      <c r="JPH232" s="3"/>
      <c r="JPI232" s="3"/>
      <c r="JPJ232" s="3"/>
      <c r="JPK232" s="3"/>
      <c r="JPL232" s="3"/>
      <c r="JPM232" s="3"/>
      <c r="JPN232" s="3"/>
      <c r="JPO232" s="3"/>
      <c r="JPP232" s="3"/>
      <c r="JPQ232" s="3"/>
      <c r="JPR232" s="3"/>
      <c r="JPS232" s="3"/>
      <c r="JPT232" s="3"/>
      <c r="JPU232" s="3"/>
      <c r="JPV232" s="3"/>
      <c r="JPW232" s="3"/>
      <c r="JPX232" s="3"/>
      <c r="JPY232" s="3"/>
      <c r="JPZ232" s="3"/>
      <c r="JQA232" s="3"/>
      <c r="JQB232" s="3"/>
      <c r="JQC232" s="3"/>
      <c r="JQD232" s="3"/>
      <c r="JQE232" s="3"/>
      <c r="JQF232" s="3"/>
      <c r="JQG232" s="3"/>
      <c r="JQH232" s="3"/>
      <c r="JQI232" s="3"/>
      <c r="JQJ232" s="3"/>
      <c r="JQK232" s="3"/>
      <c r="JQL232" s="3"/>
      <c r="JQM232" s="3"/>
      <c r="JQN232" s="3"/>
      <c r="JQO232" s="3"/>
      <c r="JQP232" s="3"/>
      <c r="JQQ232" s="3"/>
      <c r="JQR232" s="3"/>
      <c r="JQS232" s="3"/>
      <c r="JQT232" s="3"/>
      <c r="JQU232" s="3"/>
      <c r="JQV232" s="3"/>
      <c r="JQW232" s="3"/>
      <c r="JQX232" s="3"/>
      <c r="JQY232" s="3"/>
      <c r="JQZ232" s="3"/>
      <c r="JRA232" s="3"/>
      <c r="JRB232" s="3"/>
      <c r="JRC232" s="3"/>
      <c r="JRD232" s="3"/>
      <c r="JRE232" s="3"/>
      <c r="JRF232" s="3"/>
      <c r="JRG232" s="3"/>
      <c r="JRH232" s="3"/>
      <c r="JRI232" s="3"/>
      <c r="JRJ232" s="3"/>
      <c r="JRK232" s="3"/>
      <c r="JRL232" s="3"/>
      <c r="JRM232" s="3"/>
      <c r="JRN232" s="3"/>
      <c r="JRO232" s="3"/>
      <c r="JRP232" s="3"/>
      <c r="JRQ232" s="3"/>
      <c r="JRR232" s="3"/>
      <c r="JRS232" s="3"/>
      <c r="JRT232" s="3"/>
      <c r="JRU232" s="3"/>
      <c r="JRV232" s="3"/>
      <c r="JRW232" s="3"/>
      <c r="JRX232" s="3"/>
      <c r="JRY232" s="3"/>
      <c r="JRZ232" s="3"/>
      <c r="JSA232" s="3"/>
      <c r="JSB232" s="3"/>
      <c r="JSC232" s="3"/>
      <c r="JSD232" s="3"/>
      <c r="JSE232" s="3"/>
      <c r="JSF232" s="3"/>
      <c r="JSG232" s="3"/>
      <c r="JSH232" s="3"/>
      <c r="JSI232" s="3"/>
      <c r="JSJ232" s="3"/>
      <c r="JSK232" s="3"/>
      <c r="JSL232" s="3"/>
      <c r="JSM232" s="3"/>
      <c r="JSN232" s="3"/>
      <c r="JSO232" s="3"/>
      <c r="JSP232" s="3"/>
      <c r="JSQ232" s="3"/>
      <c r="JSR232" s="3"/>
      <c r="JSS232" s="3"/>
      <c r="JST232" s="3"/>
      <c r="JSU232" s="3"/>
      <c r="JSV232" s="3"/>
      <c r="JSW232" s="3"/>
      <c r="JSX232" s="3"/>
      <c r="JSY232" s="3"/>
      <c r="JSZ232" s="3"/>
      <c r="JTA232" s="3"/>
      <c r="JTB232" s="3"/>
      <c r="JTC232" s="3"/>
      <c r="JTD232" s="3"/>
      <c r="JTE232" s="3"/>
      <c r="JTF232" s="3"/>
      <c r="JTG232" s="3"/>
      <c r="JTH232" s="3"/>
      <c r="JTI232" s="3"/>
      <c r="JTJ232" s="3"/>
      <c r="JTK232" s="3"/>
      <c r="JTL232" s="3"/>
      <c r="JTM232" s="3"/>
      <c r="JTN232" s="3"/>
      <c r="JTO232" s="3"/>
      <c r="JTP232" s="3"/>
      <c r="JTQ232" s="3"/>
      <c r="JTR232" s="3"/>
      <c r="JTS232" s="3"/>
      <c r="JTT232" s="3"/>
      <c r="JTU232" s="3"/>
      <c r="JTV232" s="3"/>
      <c r="JTW232" s="3"/>
      <c r="JTX232" s="3"/>
      <c r="JTY232" s="3"/>
      <c r="JTZ232" s="3"/>
      <c r="JUA232" s="3"/>
      <c r="JUB232" s="3"/>
      <c r="JUC232" s="3"/>
      <c r="JUD232" s="3"/>
      <c r="JUE232" s="3"/>
      <c r="JUF232" s="3"/>
      <c r="JUG232" s="3"/>
      <c r="JUH232" s="3"/>
      <c r="JUI232" s="3"/>
      <c r="JUJ232" s="3"/>
      <c r="JUK232" s="3"/>
      <c r="JUL232" s="3"/>
      <c r="JUM232" s="3"/>
      <c r="JUN232" s="3"/>
      <c r="JUO232" s="3"/>
      <c r="JUP232" s="3"/>
      <c r="JUQ232" s="3"/>
      <c r="JUR232" s="3"/>
      <c r="JUS232" s="3"/>
      <c r="JUT232" s="3"/>
      <c r="JUU232" s="3"/>
      <c r="JUV232" s="3"/>
      <c r="JUW232" s="3"/>
      <c r="JUX232" s="3"/>
      <c r="JUY232" s="3"/>
      <c r="JUZ232" s="3"/>
      <c r="JVA232" s="3"/>
      <c r="JVB232" s="3"/>
      <c r="JVC232" s="3"/>
      <c r="JVD232" s="3"/>
      <c r="JVE232" s="3"/>
      <c r="JVF232" s="3"/>
      <c r="JVG232" s="3"/>
      <c r="JVH232" s="3"/>
      <c r="JVI232" s="3"/>
      <c r="JVJ232" s="3"/>
      <c r="JVK232" s="3"/>
      <c r="JVL232" s="3"/>
      <c r="JVM232" s="3"/>
      <c r="JVN232" s="3"/>
      <c r="JVO232" s="3"/>
      <c r="JVP232" s="3"/>
      <c r="JVQ232" s="3"/>
      <c r="JVR232" s="3"/>
      <c r="JVS232" s="3"/>
      <c r="JVT232" s="3"/>
      <c r="JVU232" s="3"/>
      <c r="JVV232" s="3"/>
      <c r="JVW232" s="3"/>
      <c r="JVX232" s="3"/>
      <c r="JVY232" s="3"/>
      <c r="JVZ232" s="3"/>
      <c r="JWA232" s="3"/>
      <c r="JWB232" s="3"/>
      <c r="JWC232" s="3"/>
      <c r="JWD232" s="3"/>
      <c r="JWE232" s="3"/>
      <c r="JWF232" s="3"/>
      <c r="JWG232" s="3"/>
      <c r="JWH232" s="3"/>
      <c r="JWI232" s="3"/>
      <c r="JWJ232" s="3"/>
      <c r="JWK232" s="3"/>
      <c r="JWL232" s="3"/>
      <c r="JWM232" s="3"/>
      <c r="JWN232" s="3"/>
      <c r="JWO232" s="3"/>
      <c r="JWP232" s="3"/>
      <c r="JWQ232" s="3"/>
      <c r="JWR232" s="3"/>
      <c r="JWS232" s="3"/>
      <c r="JWT232" s="3"/>
      <c r="JWU232" s="3"/>
      <c r="JWV232" s="3"/>
      <c r="JWW232" s="3"/>
      <c r="JWX232" s="3"/>
      <c r="JWY232" s="3"/>
      <c r="JWZ232" s="3"/>
      <c r="JXA232" s="3"/>
      <c r="JXB232" s="3"/>
      <c r="JXC232" s="3"/>
      <c r="JXD232" s="3"/>
      <c r="JXE232" s="3"/>
      <c r="JXF232" s="3"/>
      <c r="JXG232" s="3"/>
      <c r="JXH232" s="3"/>
      <c r="JXI232" s="3"/>
      <c r="JXJ232" s="3"/>
      <c r="JXK232" s="3"/>
      <c r="JXL232" s="3"/>
      <c r="JXM232" s="3"/>
      <c r="JXN232" s="3"/>
      <c r="JXO232" s="3"/>
      <c r="JXP232" s="3"/>
      <c r="JXQ232" s="3"/>
      <c r="JXR232" s="3"/>
      <c r="JXS232" s="3"/>
      <c r="JXT232" s="3"/>
      <c r="JXU232" s="3"/>
      <c r="JXV232" s="3"/>
      <c r="JXW232" s="3"/>
      <c r="JXX232" s="3"/>
      <c r="JXY232" s="3"/>
      <c r="JXZ232" s="3"/>
      <c r="JYA232" s="3"/>
      <c r="JYB232" s="3"/>
      <c r="JYC232" s="3"/>
      <c r="JYD232" s="3"/>
      <c r="JYE232" s="3"/>
      <c r="JYF232" s="3"/>
      <c r="JYG232" s="3"/>
      <c r="JYH232" s="3"/>
      <c r="JYI232" s="3"/>
      <c r="JYJ232" s="3"/>
      <c r="JYK232" s="3"/>
      <c r="JYL232" s="3"/>
      <c r="JYM232" s="3"/>
      <c r="JYN232" s="3"/>
      <c r="JYO232" s="3"/>
      <c r="JYP232" s="3"/>
      <c r="JYQ232" s="3"/>
      <c r="JYR232" s="3"/>
      <c r="JYS232" s="3"/>
      <c r="JYT232" s="3"/>
      <c r="JYU232" s="3"/>
      <c r="JYV232" s="3"/>
      <c r="JYW232" s="3"/>
      <c r="JYX232" s="3"/>
      <c r="JYY232" s="3"/>
      <c r="JYZ232" s="3"/>
      <c r="JZA232" s="3"/>
      <c r="JZB232" s="3"/>
      <c r="JZC232" s="3"/>
      <c r="JZD232" s="3"/>
      <c r="JZE232" s="3"/>
      <c r="JZF232" s="3"/>
      <c r="JZG232" s="3"/>
      <c r="JZH232" s="3"/>
      <c r="JZI232" s="3"/>
      <c r="JZJ232" s="3"/>
      <c r="JZK232" s="3"/>
      <c r="JZL232" s="3"/>
      <c r="JZM232" s="3"/>
      <c r="JZN232" s="3"/>
      <c r="JZO232" s="3"/>
      <c r="JZP232" s="3"/>
      <c r="JZQ232" s="3"/>
      <c r="JZR232" s="3"/>
      <c r="JZS232" s="3"/>
      <c r="JZT232" s="3"/>
      <c r="JZU232" s="3"/>
      <c r="JZV232" s="3"/>
      <c r="JZW232" s="3"/>
      <c r="JZX232" s="3"/>
      <c r="JZY232" s="3"/>
      <c r="JZZ232" s="3"/>
      <c r="KAA232" s="3"/>
      <c r="KAB232" s="3"/>
      <c r="KAC232" s="3"/>
      <c r="KAD232" s="3"/>
      <c r="KAE232" s="3"/>
      <c r="KAF232" s="3"/>
      <c r="KAG232" s="3"/>
      <c r="KAH232" s="3"/>
      <c r="KAI232" s="3"/>
      <c r="KAJ232" s="3"/>
      <c r="KAK232" s="3"/>
      <c r="KAL232" s="3"/>
      <c r="KAM232" s="3"/>
      <c r="KAN232" s="3"/>
      <c r="KAO232" s="3"/>
      <c r="KAP232" s="3"/>
      <c r="KAQ232" s="3"/>
      <c r="KAR232" s="3"/>
      <c r="KAS232" s="3"/>
      <c r="KAT232" s="3"/>
      <c r="KAU232" s="3"/>
      <c r="KAV232" s="3"/>
      <c r="KAW232" s="3"/>
      <c r="KAX232" s="3"/>
      <c r="KAY232" s="3"/>
      <c r="KAZ232" s="3"/>
      <c r="KBA232" s="3"/>
      <c r="KBB232" s="3"/>
      <c r="KBC232" s="3"/>
      <c r="KBD232" s="3"/>
      <c r="KBE232" s="3"/>
      <c r="KBF232" s="3"/>
      <c r="KBG232" s="3"/>
      <c r="KBH232" s="3"/>
      <c r="KBI232" s="3"/>
      <c r="KBJ232" s="3"/>
      <c r="KBK232" s="3"/>
      <c r="KBL232" s="3"/>
      <c r="KBM232" s="3"/>
      <c r="KBN232" s="3"/>
      <c r="KBO232" s="3"/>
      <c r="KBP232" s="3"/>
      <c r="KBQ232" s="3"/>
      <c r="KBR232" s="3"/>
      <c r="KBS232" s="3"/>
      <c r="KBT232" s="3"/>
      <c r="KBU232" s="3"/>
      <c r="KBV232" s="3"/>
      <c r="KBW232" s="3"/>
      <c r="KBX232" s="3"/>
      <c r="KBY232" s="3"/>
      <c r="KBZ232" s="3"/>
      <c r="KCA232" s="3"/>
      <c r="KCB232" s="3"/>
      <c r="KCC232" s="3"/>
      <c r="KCD232" s="3"/>
      <c r="KCE232" s="3"/>
      <c r="KCF232" s="3"/>
      <c r="KCG232" s="3"/>
      <c r="KCH232" s="3"/>
      <c r="KCI232" s="3"/>
      <c r="KCJ232" s="3"/>
      <c r="KCK232" s="3"/>
      <c r="KCL232" s="3"/>
      <c r="KCM232" s="3"/>
      <c r="KCN232" s="3"/>
      <c r="KCO232" s="3"/>
      <c r="KCP232" s="3"/>
      <c r="KCQ232" s="3"/>
      <c r="KCR232" s="3"/>
      <c r="KCS232" s="3"/>
      <c r="KCT232" s="3"/>
      <c r="KCU232" s="3"/>
      <c r="KCV232" s="3"/>
      <c r="KCW232" s="3"/>
      <c r="KCX232" s="3"/>
      <c r="KCY232" s="3"/>
      <c r="KCZ232" s="3"/>
      <c r="KDA232" s="3"/>
      <c r="KDB232" s="3"/>
      <c r="KDC232" s="3"/>
      <c r="KDD232" s="3"/>
      <c r="KDE232" s="3"/>
      <c r="KDF232" s="3"/>
      <c r="KDG232" s="3"/>
      <c r="KDH232" s="3"/>
      <c r="KDI232" s="3"/>
      <c r="KDJ232" s="3"/>
      <c r="KDK232" s="3"/>
      <c r="KDL232" s="3"/>
      <c r="KDM232" s="3"/>
      <c r="KDN232" s="3"/>
      <c r="KDO232" s="3"/>
      <c r="KDP232" s="3"/>
      <c r="KDQ232" s="3"/>
      <c r="KDR232" s="3"/>
      <c r="KDS232" s="3"/>
      <c r="KDT232" s="3"/>
      <c r="KDU232" s="3"/>
      <c r="KDV232" s="3"/>
      <c r="KDW232" s="3"/>
      <c r="KDX232" s="3"/>
      <c r="KDY232" s="3"/>
      <c r="KDZ232" s="3"/>
      <c r="KEA232" s="3"/>
      <c r="KEB232" s="3"/>
      <c r="KEC232" s="3"/>
      <c r="KED232" s="3"/>
      <c r="KEE232" s="3"/>
      <c r="KEF232" s="3"/>
      <c r="KEG232" s="3"/>
      <c r="KEH232" s="3"/>
      <c r="KEI232" s="3"/>
      <c r="KEJ232" s="3"/>
      <c r="KEK232" s="3"/>
      <c r="KEL232" s="3"/>
      <c r="KEM232" s="3"/>
      <c r="KEN232" s="3"/>
      <c r="KEO232" s="3"/>
      <c r="KEP232" s="3"/>
      <c r="KEQ232" s="3"/>
      <c r="KER232" s="3"/>
      <c r="KES232" s="3"/>
      <c r="KET232" s="3"/>
      <c r="KEU232" s="3"/>
      <c r="KEV232" s="3"/>
      <c r="KEW232" s="3"/>
      <c r="KEX232" s="3"/>
      <c r="KEY232" s="3"/>
      <c r="KEZ232" s="3"/>
      <c r="KFA232" s="3"/>
      <c r="KFB232" s="3"/>
      <c r="KFC232" s="3"/>
      <c r="KFD232" s="3"/>
      <c r="KFE232" s="3"/>
      <c r="KFF232" s="3"/>
      <c r="KFG232" s="3"/>
      <c r="KFH232" s="3"/>
      <c r="KFI232" s="3"/>
      <c r="KFJ232" s="3"/>
      <c r="KFK232" s="3"/>
      <c r="KFL232" s="3"/>
      <c r="KFM232" s="3"/>
      <c r="KFN232" s="3"/>
      <c r="KFO232" s="3"/>
      <c r="KFP232" s="3"/>
      <c r="KFQ232" s="3"/>
      <c r="KFR232" s="3"/>
      <c r="KFS232" s="3"/>
      <c r="KFT232" s="3"/>
      <c r="KFU232" s="3"/>
      <c r="KFV232" s="3"/>
      <c r="KFW232" s="3"/>
      <c r="KFX232" s="3"/>
      <c r="KFY232" s="3"/>
      <c r="KFZ232" s="3"/>
      <c r="KGA232" s="3"/>
      <c r="KGB232" s="3"/>
      <c r="KGC232" s="3"/>
      <c r="KGD232" s="3"/>
      <c r="KGE232" s="3"/>
      <c r="KGF232" s="3"/>
      <c r="KGG232" s="3"/>
      <c r="KGH232" s="3"/>
      <c r="KGI232" s="3"/>
      <c r="KGJ232" s="3"/>
      <c r="KGK232" s="3"/>
      <c r="KGL232" s="3"/>
      <c r="KGM232" s="3"/>
      <c r="KGN232" s="3"/>
      <c r="KGO232" s="3"/>
      <c r="KGP232" s="3"/>
      <c r="KGQ232" s="3"/>
      <c r="KGR232" s="3"/>
      <c r="KGS232" s="3"/>
      <c r="KGT232" s="3"/>
      <c r="KGU232" s="3"/>
      <c r="KGV232" s="3"/>
      <c r="KGW232" s="3"/>
      <c r="KGX232" s="3"/>
      <c r="KGY232" s="3"/>
      <c r="KGZ232" s="3"/>
      <c r="KHA232" s="3"/>
      <c r="KHB232" s="3"/>
      <c r="KHC232" s="3"/>
      <c r="KHD232" s="3"/>
      <c r="KHE232" s="3"/>
      <c r="KHF232" s="3"/>
      <c r="KHG232" s="3"/>
      <c r="KHH232" s="3"/>
      <c r="KHI232" s="3"/>
      <c r="KHJ232" s="3"/>
      <c r="KHK232" s="3"/>
      <c r="KHL232" s="3"/>
      <c r="KHM232" s="3"/>
      <c r="KHN232" s="3"/>
      <c r="KHO232" s="3"/>
      <c r="KHP232" s="3"/>
      <c r="KHQ232" s="3"/>
      <c r="KHR232" s="3"/>
      <c r="KHS232" s="3"/>
      <c r="KHT232" s="3"/>
      <c r="KHU232" s="3"/>
      <c r="KHV232" s="3"/>
      <c r="KHW232" s="3"/>
      <c r="KHX232" s="3"/>
      <c r="KHY232" s="3"/>
      <c r="KHZ232" s="3"/>
      <c r="KIA232" s="3"/>
      <c r="KIB232" s="3"/>
      <c r="KIC232" s="3"/>
      <c r="KID232" s="3"/>
      <c r="KIE232" s="3"/>
      <c r="KIF232" s="3"/>
      <c r="KIG232" s="3"/>
      <c r="KIH232" s="3"/>
      <c r="KII232" s="3"/>
      <c r="KIJ232" s="3"/>
      <c r="KIK232" s="3"/>
      <c r="KIL232" s="3"/>
      <c r="KIM232" s="3"/>
      <c r="KIN232" s="3"/>
      <c r="KIO232" s="3"/>
      <c r="KIP232" s="3"/>
      <c r="KIQ232" s="3"/>
      <c r="KIR232" s="3"/>
      <c r="KIS232" s="3"/>
      <c r="KIT232" s="3"/>
      <c r="KIU232" s="3"/>
      <c r="KIV232" s="3"/>
      <c r="KIW232" s="3"/>
      <c r="KIX232" s="3"/>
      <c r="KIY232" s="3"/>
      <c r="KIZ232" s="3"/>
      <c r="KJA232" s="3"/>
      <c r="KJB232" s="3"/>
      <c r="KJC232" s="3"/>
      <c r="KJD232" s="3"/>
      <c r="KJE232" s="3"/>
      <c r="KJF232" s="3"/>
      <c r="KJG232" s="3"/>
      <c r="KJH232" s="3"/>
      <c r="KJI232" s="3"/>
      <c r="KJJ232" s="3"/>
      <c r="KJK232" s="3"/>
      <c r="KJL232" s="3"/>
      <c r="KJM232" s="3"/>
      <c r="KJN232" s="3"/>
      <c r="KJO232" s="3"/>
      <c r="KJP232" s="3"/>
      <c r="KJQ232" s="3"/>
      <c r="KJR232" s="3"/>
      <c r="KJS232" s="3"/>
      <c r="KJT232" s="3"/>
      <c r="KJU232" s="3"/>
      <c r="KJV232" s="3"/>
      <c r="KJW232" s="3"/>
      <c r="KJX232" s="3"/>
      <c r="KJY232" s="3"/>
      <c r="KJZ232" s="3"/>
      <c r="KKA232" s="3"/>
      <c r="KKB232" s="3"/>
      <c r="KKC232" s="3"/>
      <c r="KKD232" s="3"/>
      <c r="KKE232" s="3"/>
      <c r="KKF232" s="3"/>
      <c r="KKG232" s="3"/>
      <c r="KKH232" s="3"/>
      <c r="KKI232" s="3"/>
      <c r="KKJ232" s="3"/>
      <c r="KKK232" s="3"/>
      <c r="KKL232" s="3"/>
      <c r="KKM232" s="3"/>
      <c r="KKN232" s="3"/>
      <c r="KKO232" s="3"/>
      <c r="KKP232" s="3"/>
      <c r="KKQ232" s="3"/>
      <c r="KKR232" s="3"/>
      <c r="KKS232" s="3"/>
      <c r="KKT232" s="3"/>
      <c r="KKU232" s="3"/>
      <c r="KKV232" s="3"/>
      <c r="KKW232" s="3"/>
      <c r="KKX232" s="3"/>
      <c r="KKY232" s="3"/>
      <c r="KKZ232" s="3"/>
      <c r="KLA232" s="3"/>
      <c r="KLB232" s="3"/>
      <c r="KLC232" s="3"/>
      <c r="KLD232" s="3"/>
      <c r="KLE232" s="3"/>
      <c r="KLF232" s="3"/>
      <c r="KLG232" s="3"/>
      <c r="KLH232" s="3"/>
      <c r="KLI232" s="3"/>
      <c r="KLJ232" s="3"/>
      <c r="KLK232" s="3"/>
      <c r="KLL232" s="3"/>
      <c r="KLM232" s="3"/>
      <c r="KLN232" s="3"/>
      <c r="KLO232" s="3"/>
      <c r="KLP232" s="3"/>
      <c r="KLQ232" s="3"/>
      <c r="KLR232" s="3"/>
      <c r="KLS232" s="3"/>
      <c r="KLT232" s="3"/>
      <c r="KLU232" s="3"/>
      <c r="KLV232" s="3"/>
      <c r="KLW232" s="3"/>
      <c r="KLX232" s="3"/>
      <c r="KLY232" s="3"/>
      <c r="KLZ232" s="3"/>
      <c r="KMA232" s="3"/>
      <c r="KMB232" s="3"/>
      <c r="KMC232" s="3"/>
      <c r="KMD232" s="3"/>
      <c r="KME232" s="3"/>
      <c r="KMF232" s="3"/>
      <c r="KMG232" s="3"/>
      <c r="KMH232" s="3"/>
      <c r="KMI232" s="3"/>
      <c r="KMJ232" s="3"/>
      <c r="KMK232" s="3"/>
      <c r="KML232" s="3"/>
      <c r="KMM232" s="3"/>
      <c r="KMN232" s="3"/>
      <c r="KMO232" s="3"/>
      <c r="KMP232" s="3"/>
      <c r="KMQ232" s="3"/>
      <c r="KMR232" s="3"/>
      <c r="KMS232" s="3"/>
      <c r="KMT232" s="3"/>
      <c r="KMU232" s="3"/>
      <c r="KMV232" s="3"/>
      <c r="KMW232" s="3"/>
      <c r="KMX232" s="3"/>
      <c r="KMY232" s="3"/>
      <c r="KMZ232" s="3"/>
      <c r="KNA232" s="3"/>
      <c r="KNB232" s="3"/>
      <c r="KNC232" s="3"/>
      <c r="KND232" s="3"/>
      <c r="KNE232" s="3"/>
      <c r="KNF232" s="3"/>
      <c r="KNG232" s="3"/>
      <c r="KNH232" s="3"/>
      <c r="KNI232" s="3"/>
      <c r="KNJ232" s="3"/>
      <c r="KNK232" s="3"/>
      <c r="KNL232" s="3"/>
      <c r="KNM232" s="3"/>
      <c r="KNN232" s="3"/>
      <c r="KNO232" s="3"/>
      <c r="KNP232" s="3"/>
      <c r="KNQ232" s="3"/>
      <c r="KNR232" s="3"/>
      <c r="KNS232" s="3"/>
      <c r="KNT232" s="3"/>
      <c r="KNU232" s="3"/>
      <c r="KNV232" s="3"/>
      <c r="KNW232" s="3"/>
      <c r="KNX232" s="3"/>
      <c r="KNY232" s="3"/>
      <c r="KNZ232" s="3"/>
      <c r="KOA232" s="3"/>
      <c r="KOB232" s="3"/>
      <c r="KOC232" s="3"/>
      <c r="KOD232" s="3"/>
      <c r="KOE232" s="3"/>
      <c r="KOF232" s="3"/>
      <c r="KOG232" s="3"/>
      <c r="KOH232" s="3"/>
      <c r="KOI232" s="3"/>
      <c r="KOJ232" s="3"/>
      <c r="KOK232" s="3"/>
      <c r="KOL232" s="3"/>
      <c r="KOM232" s="3"/>
      <c r="KON232" s="3"/>
      <c r="KOO232" s="3"/>
      <c r="KOP232" s="3"/>
      <c r="KOQ232" s="3"/>
      <c r="KOR232" s="3"/>
      <c r="KOS232" s="3"/>
      <c r="KOT232" s="3"/>
      <c r="KOU232" s="3"/>
      <c r="KOV232" s="3"/>
      <c r="KOW232" s="3"/>
      <c r="KOX232" s="3"/>
      <c r="KOY232" s="3"/>
      <c r="KOZ232" s="3"/>
      <c r="KPA232" s="3"/>
      <c r="KPB232" s="3"/>
      <c r="KPC232" s="3"/>
      <c r="KPD232" s="3"/>
      <c r="KPE232" s="3"/>
      <c r="KPF232" s="3"/>
      <c r="KPG232" s="3"/>
      <c r="KPH232" s="3"/>
      <c r="KPI232" s="3"/>
      <c r="KPJ232" s="3"/>
      <c r="KPK232" s="3"/>
      <c r="KPL232" s="3"/>
      <c r="KPM232" s="3"/>
      <c r="KPN232" s="3"/>
      <c r="KPO232" s="3"/>
      <c r="KPP232" s="3"/>
      <c r="KPQ232" s="3"/>
      <c r="KPR232" s="3"/>
      <c r="KPS232" s="3"/>
      <c r="KPT232" s="3"/>
      <c r="KPU232" s="3"/>
      <c r="KPV232" s="3"/>
      <c r="KPW232" s="3"/>
      <c r="KPX232" s="3"/>
      <c r="KPY232" s="3"/>
      <c r="KPZ232" s="3"/>
      <c r="KQA232" s="3"/>
      <c r="KQB232" s="3"/>
      <c r="KQC232" s="3"/>
      <c r="KQD232" s="3"/>
      <c r="KQE232" s="3"/>
      <c r="KQF232" s="3"/>
      <c r="KQG232" s="3"/>
      <c r="KQH232" s="3"/>
      <c r="KQI232" s="3"/>
      <c r="KQJ232" s="3"/>
      <c r="KQK232" s="3"/>
      <c r="KQL232" s="3"/>
      <c r="KQM232" s="3"/>
      <c r="KQN232" s="3"/>
      <c r="KQO232" s="3"/>
      <c r="KQP232" s="3"/>
      <c r="KQQ232" s="3"/>
      <c r="KQR232" s="3"/>
      <c r="KQS232" s="3"/>
      <c r="KQT232" s="3"/>
      <c r="KQU232" s="3"/>
      <c r="KQV232" s="3"/>
      <c r="KQW232" s="3"/>
      <c r="KQX232" s="3"/>
      <c r="KQY232" s="3"/>
      <c r="KQZ232" s="3"/>
      <c r="KRA232" s="3"/>
      <c r="KRB232" s="3"/>
      <c r="KRC232" s="3"/>
      <c r="KRD232" s="3"/>
      <c r="KRE232" s="3"/>
      <c r="KRF232" s="3"/>
      <c r="KRG232" s="3"/>
      <c r="KRH232" s="3"/>
      <c r="KRI232" s="3"/>
      <c r="KRJ232" s="3"/>
      <c r="KRK232" s="3"/>
      <c r="KRL232" s="3"/>
      <c r="KRM232" s="3"/>
      <c r="KRN232" s="3"/>
      <c r="KRO232" s="3"/>
      <c r="KRP232" s="3"/>
      <c r="KRQ232" s="3"/>
      <c r="KRR232" s="3"/>
      <c r="KRS232" s="3"/>
      <c r="KRT232" s="3"/>
      <c r="KRU232" s="3"/>
      <c r="KRV232" s="3"/>
      <c r="KRW232" s="3"/>
      <c r="KRX232" s="3"/>
      <c r="KRY232" s="3"/>
      <c r="KRZ232" s="3"/>
      <c r="KSA232" s="3"/>
      <c r="KSB232" s="3"/>
      <c r="KSC232" s="3"/>
      <c r="KSD232" s="3"/>
      <c r="KSE232" s="3"/>
      <c r="KSF232" s="3"/>
      <c r="KSG232" s="3"/>
      <c r="KSH232" s="3"/>
      <c r="KSI232" s="3"/>
      <c r="KSJ232" s="3"/>
      <c r="KSK232" s="3"/>
      <c r="KSL232" s="3"/>
      <c r="KSM232" s="3"/>
      <c r="KSN232" s="3"/>
      <c r="KSO232" s="3"/>
      <c r="KSP232" s="3"/>
      <c r="KSQ232" s="3"/>
      <c r="KSR232" s="3"/>
      <c r="KSS232" s="3"/>
      <c r="KST232" s="3"/>
      <c r="KSU232" s="3"/>
      <c r="KSV232" s="3"/>
      <c r="KSW232" s="3"/>
      <c r="KSX232" s="3"/>
      <c r="KSY232" s="3"/>
      <c r="KSZ232" s="3"/>
      <c r="KTA232" s="3"/>
      <c r="KTB232" s="3"/>
      <c r="KTC232" s="3"/>
      <c r="KTD232" s="3"/>
      <c r="KTE232" s="3"/>
      <c r="KTF232" s="3"/>
      <c r="KTG232" s="3"/>
      <c r="KTH232" s="3"/>
      <c r="KTI232" s="3"/>
      <c r="KTJ232" s="3"/>
      <c r="KTK232" s="3"/>
      <c r="KTL232" s="3"/>
      <c r="KTM232" s="3"/>
      <c r="KTN232" s="3"/>
      <c r="KTO232" s="3"/>
      <c r="KTP232" s="3"/>
      <c r="KTQ232" s="3"/>
      <c r="KTR232" s="3"/>
      <c r="KTS232" s="3"/>
      <c r="KTT232" s="3"/>
      <c r="KTU232" s="3"/>
      <c r="KTV232" s="3"/>
      <c r="KTW232" s="3"/>
      <c r="KTX232" s="3"/>
      <c r="KTY232" s="3"/>
      <c r="KTZ232" s="3"/>
      <c r="KUA232" s="3"/>
      <c r="KUB232" s="3"/>
      <c r="KUC232" s="3"/>
      <c r="KUD232" s="3"/>
      <c r="KUE232" s="3"/>
      <c r="KUF232" s="3"/>
      <c r="KUG232" s="3"/>
      <c r="KUH232" s="3"/>
      <c r="KUI232" s="3"/>
      <c r="KUJ232" s="3"/>
      <c r="KUK232" s="3"/>
      <c r="KUL232" s="3"/>
      <c r="KUM232" s="3"/>
      <c r="KUN232" s="3"/>
      <c r="KUO232" s="3"/>
      <c r="KUP232" s="3"/>
      <c r="KUQ232" s="3"/>
      <c r="KUR232" s="3"/>
      <c r="KUS232" s="3"/>
      <c r="KUT232" s="3"/>
      <c r="KUU232" s="3"/>
      <c r="KUV232" s="3"/>
      <c r="KUW232" s="3"/>
      <c r="KUX232" s="3"/>
      <c r="KUY232" s="3"/>
      <c r="KUZ232" s="3"/>
      <c r="KVA232" s="3"/>
      <c r="KVB232" s="3"/>
      <c r="KVC232" s="3"/>
      <c r="KVD232" s="3"/>
      <c r="KVE232" s="3"/>
      <c r="KVF232" s="3"/>
      <c r="KVG232" s="3"/>
      <c r="KVH232" s="3"/>
      <c r="KVI232" s="3"/>
      <c r="KVJ232" s="3"/>
      <c r="KVK232" s="3"/>
      <c r="KVL232" s="3"/>
      <c r="KVM232" s="3"/>
      <c r="KVN232" s="3"/>
      <c r="KVO232" s="3"/>
      <c r="KVP232" s="3"/>
      <c r="KVQ232" s="3"/>
      <c r="KVR232" s="3"/>
      <c r="KVS232" s="3"/>
      <c r="KVT232" s="3"/>
      <c r="KVU232" s="3"/>
      <c r="KVV232" s="3"/>
      <c r="KVW232" s="3"/>
      <c r="KVX232" s="3"/>
      <c r="KVY232" s="3"/>
      <c r="KVZ232" s="3"/>
      <c r="KWA232" s="3"/>
      <c r="KWB232" s="3"/>
      <c r="KWC232" s="3"/>
      <c r="KWD232" s="3"/>
      <c r="KWE232" s="3"/>
      <c r="KWF232" s="3"/>
      <c r="KWG232" s="3"/>
      <c r="KWH232" s="3"/>
      <c r="KWI232" s="3"/>
      <c r="KWJ232" s="3"/>
      <c r="KWK232" s="3"/>
      <c r="KWL232" s="3"/>
      <c r="KWM232" s="3"/>
      <c r="KWN232" s="3"/>
      <c r="KWO232" s="3"/>
      <c r="KWP232" s="3"/>
      <c r="KWQ232" s="3"/>
      <c r="KWR232" s="3"/>
      <c r="KWS232" s="3"/>
      <c r="KWT232" s="3"/>
      <c r="KWU232" s="3"/>
      <c r="KWV232" s="3"/>
      <c r="KWW232" s="3"/>
      <c r="KWX232" s="3"/>
      <c r="KWY232" s="3"/>
      <c r="KWZ232" s="3"/>
      <c r="KXA232" s="3"/>
      <c r="KXB232" s="3"/>
      <c r="KXC232" s="3"/>
      <c r="KXD232" s="3"/>
      <c r="KXE232" s="3"/>
      <c r="KXF232" s="3"/>
      <c r="KXG232" s="3"/>
      <c r="KXH232" s="3"/>
      <c r="KXI232" s="3"/>
      <c r="KXJ232" s="3"/>
      <c r="KXK232" s="3"/>
      <c r="KXL232" s="3"/>
      <c r="KXM232" s="3"/>
      <c r="KXN232" s="3"/>
      <c r="KXO232" s="3"/>
      <c r="KXP232" s="3"/>
      <c r="KXQ232" s="3"/>
      <c r="KXR232" s="3"/>
      <c r="KXS232" s="3"/>
      <c r="KXT232" s="3"/>
      <c r="KXU232" s="3"/>
      <c r="KXV232" s="3"/>
      <c r="KXW232" s="3"/>
      <c r="KXX232" s="3"/>
      <c r="KXY232" s="3"/>
      <c r="KXZ232" s="3"/>
      <c r="KYA232" s="3"/>
      <c r="KYB232" s="3"/>
      <c r="KYC232" s="3"/>
      <c r="KYD232" s="3"/>
      <c r="KYE232" s="3"/>
      <c r="KYF232" s="3"/>
      <c r="KYG232" s="3"/>
      <c r="KYH232" s="3"/>
      <c r="KYI232" s="3"/>
      <c r="KYJ232" s="3"/>
      <c r="KYK232" s="3"/>
      <c r="KYL232" s="3"/>
      <c r="KYM232" s="3"/>
      <c r="KYN232" s="3"/>
      <c r="KYO232" s="3"/>
      <c r="KYP232" s="3"/>
      <c r="KYQ232" s="3"/>
      <c r="KYR232" s="3"/>
      <c r="KYS232" s="3"/>
      <c r="KYT232" s="3"/>
      <c r="KYU232" s="3"/>
      <c r="KYV232" s="3"/>
      <c r="KYW232" s="3"/>
      <c r="KYX232" s="3"/>
      <c r="KYY232" s="3"/>
      <c r="KYZ232" s="3"/>
      <c r="KZA232" s="3"/>
      <c r="KZB232" s="3"/>
      <c r="KZC232" s="3"/>
      <c r="KZD232" s="3"/>
      <c r="KZE232" s="3"/>
      <c r="KZF232" s="3"/>
      <c r="KZG232" s="3"/>
      <c r="KZH232" s="3"/>
      <c r="KZI232" s="3"/>
      <c r="KZJ232" s="3"/>
      <c r="KZK232" s="3"/>
      <c r="KZL232" s="3"/>
      <c r="KZM232" s="3"/>
      <c r="KZN232" s="3"/>
      <c r="KZO232" s="3"/>
      <c r="KZP232" s="3"/>
      <c r="KZQ232" s="3"/>
      <c r="KZR232" s="3"/>
      <c r="KZS232" s="3"/>
      <c r="KZT232" s="3"/>
      <c r="KZU232" s="3"/>
      <c r="KZV232" s="3"/>
      <c r="KZW232" s="3"/>
      <c r="KZX232" s="3"/>
      <c r="KZY232" s="3"/>
      <c r="KZZ232" s="3"/>
      <c r="LAA232" s="3"/>
      <c r="LAB232" s="3"/>
      <c r="LAC232" s="3"/>
      <c r="LAD232" s="3"/>
      <c r="LAE232" s="3"/>
      <c r="LAF232" s="3"/>
      <c r="LAG232" s="3"/>
      <c r="LAH232" s="3"/>
      <c r="LAI232" s="3"/>
      <c r="LAJ232" s="3"/>
      <c r="LAK232" s="3"/>
      <c r="LAL232" s="3"/>
      <c r="LAM232" s="3"/>
      <c r="LAN232" s="3"/>
      <c r="LAO232" s="3"/>
      <c r="LAP232" s="3"/>
      <c r="LAQ232" s="3"/>
      <c r="LAR232" s="3"/>
      <c r="LAS232" s="3"/>
      <c r="LAT232" s="3"/>
      <c r="LAU232" s="3"/>
      <c r="LAV232" s="3"/>
      <c r="LAW232" s="3"/>
      <c r="LAX232" s="3"/>
      <c r="LAY232" s="3"/>
      <c r="LAZ232" s="3"/>
      <c r="LBA232" s="3"/>
      <c r="LBB232" s="3"/>
      <c r="LBC232" s="3"/>
      <c r="LBD232" s="3"/>
      <c r="LBE232" s="3"/>
      <c r="LBF232" s="3"/>
      <c r="LBG232" s="3"/>
      <c r="LBH232" s="3"/>
      <c r="LBI232" s="3"/>
      <c r="LBJ232" s="3"/>
      <c r="LBK232" s="3"/>
      <c r="LBL232" s="3"/>
      <c r="LBM232" s="3"/>
      <c r="LBN232" s="3"/>
      <c r="LBO232" s="3"/>
      <c r="LBP232" s="3"/>
      <c r="LBQ232" s="3"/>
      <c r="LBR232" s="3"/>
      <c r="LBS232" s="3"/>
      <c r="LBT232" s="3"/>
      <c r="LBU232" s="3"/>
      <c r="LBV232" s="3"/>
      <c r="LBW232" s="3"/>
      <c r="LBX232" s="3"/>
      <c r="LBY232" s="3"/>
      <c r="LBZ232" s="3"/>
      <c r="LCA232" s="3"/>
      <c r="LCB232" s="3"/>
      <c r="LCC232" s="3"/>
      <c r="LCD232" s="3"/>
      <c r="LCE232" s="3"/>
      <c r="LCF232" s="3"/>
      <c r="LCG232" s="3"/>
      <c r="LCH232" s="3"/>
      <c r="LCI232" s="3"/>
      <c r="LCJ232" s="3"/>
      <c r="LCK232" s="3"/>
      <c r="LCL232" s="3"/>
      <c r="LCM232" s="3"/>
      <c r="LCN232" s="3"/>
      <c r="LCO232" s="3"/>
      <c r="LCP232" s="3"/>
      <c r="LCQ232" s="3"/>
      <c r="LCR232" s="3"/>
      <c r="LCS232" s="3"/>
      <c r="LCT232" s="3"/>
      <c r="LCU232" s="3"/>
      <c r="LCV232" s="3"/>
      <c r="LCW232" s="3"/>
      <c r="LCX232" s="3"/>
      <c r="LCY232" s="3"/>
      <c r="LCZ232" s="3"/>
      <c r="LDA232" s="3"/>
      <c r="LDB232" s="3"/>
      <c r="LDC232" s="3"/>
      <c r="LDD232" s="3"/>
      <c r="LDE232" s="3"/>
      <c r="LDF232" s="3"/>
      <c r="LDG232" s="3"/>
      <c r="LDH232" s="3"/>
      <c r="LDI232" s="3"/>
      <c r="LDJ232" s="3"/>
      <c r="LDK232" s="3"/>
      <c r="LDL232" s="3"/>
      <c r="LDM232" s="3"/>
      <c r="LDN232" s="3"/>
      <c r="LDO232" s="3"/>
      <c r="LDP232" s="3"/>
      <c r="LDQ232" s="3"/>
      <c r="LDR232" s="3"/>
      <c r="LDS232" s="3"/>
      <c r="LDT232" s="3"/>
      <c r="LDU232" s="3"/>
      <c r="LDV232" s="3"/>
      <c r="LDW232" s="3"/>
      <c r="LDX232" s="3"/>
      <c r="LDY232" s="3"/>
      <c r="LDZ232" s="3"/>
      <c r="LEA232" s="3"/>
      <c r="LEB232" s="3"/>
      <c r="LEC232" s="3"/>
      <c r="LED232" s="3"/>
      <c r="LEE232" s="3"/>
      <c r="LEF232" s="3"/>
      <c r="LEG232" s="3"/>
      <c r="LEH232" s="3"/>
      <c r="LEI232" s="3"/>
      <c r="LEJ232" s="3"/>
      <c r="LEK232" s="3"/>
      <c r="LEL232" s="3"/>
      <c r="LEM232" s="3"/>
      <c r="LEN232" s="3"/>
      <c r="LEO232" s="3"/>
      <c r="LEP232" s="3"/>
      <c r="LEQ232" s="3"/>
      <c r="LER232" s="3"/>
      <c r="LES232" s="3"/>
      <c r="LET232" s="3"/>
      <c r="LEU232" s="3"/>
      <c r="LEV232" s="3"/>
      <c r="LEW232" s="3"/>
      <c r="LEX232" s="3"/>
      <c r="LEY232" s="3"/>
      <c r="LEZ232" s="3"/>
      <c r="LFA232" s="3"/>
      <c r="LFB232" s="3"/>
      <c r="LFC232" s="3"/>
      <c r="LFD232" s="3"/>
      <c r="LFE232" s="3"/>
      <c r="LFF232" s="3"/>
      <c r="LFG232" s="3"/>
      <c r="LFH232" s="3"/>
      <c r="LFI232" s="3"/>
      <c r="LFJ232" s="3"/>
      <c r="LFK232" s="3"/>
      <c r="LFL232" s="3"/>
      <c r="LFM232" s="3"/>
      <c r="LFN232" s="3"/>
      <c r="LFO232" s="3"/>
      <c r="LFP232" s="3"/>
      <c r="LFQ232" s="3"/>
      <c r="LFR232" s="3"/>
      <c r="LFS232" s="3"/>
      <c r="LFT232" s="3"/>
      <c r="LFU232" s="3"/>
      <c r="LFV232" s="3"/>
      <c r="LFW232" s="3"/>
      <c r="LFX232" s="3"/>
      <c r="LFY232" s="3"/>
      <c r="LFZ232" s="3"/>
      <c r="LGA232" s="3"/>
      <c r="LGB232" s="3"/>
      <c r="LGC232" s="3"/>
      <c r="LGD232" s="3"/>
      <c r="LGE232" s="3"/>
      <c r="LGF232" s="3"/>
      <c r="LGG232" s="3"/>
      <c r="LGH232" s="3"/>
      <c r="LGI232" s="3"/>
      <c r="LGJ232" s="3"/>
      <c r="LGK232" s="3"/>
      <c r="LGL232" s="3"/>
      <c r="LGM232" s="3"/>
      <c r="LGN232" s="3"/>
      <c r="LGO232" s="3"/>
      <c r="LGP232" s="3"/>
      <c r="LGQ232" s="3"/>
      <c r="LGR232" s="3"/>
      <c r="LGS232" s="3"/>
      <c r="LGT232" s="3"/>
      <c r="LGU232" s="3"/>
      <c r="LGV232" s="3"/>
      <c r="LGW232" s="3"/>
      <c r="LGX232" s="3"/>
      <c r="LGY232" s="3"/>
      <c r="LGZ232" s="3"/>
      <c r="LHA232" s="3"/>
      <c r="LHB232" s="3"/>
      <c r="LHC232" s="3"/>
      <c r="LHD232" s="3"/>
      <c r="LHE232" s="3"/>
      <c r="LHF232" s="3"/>
      <c r="LHG232" s="3"/>
      <c r="LHH232" s="3"/>
      <c r="LHI232" s="3"/>
      <c r="LHJ232" s="3"/>
      <c r="LHK232" s="3"/>
      <c r="LHL232" s="3"/>
      <c r="LHM232" s="3"/>
      <c r="LHN232" s="3"/>
      <c r="LHO232" s="3"/>
      <c r="LHP232" s="3"/>
      <c r="LHQ232" s="3"/>
      <c r="LHR232" s="3"/>
      <c r="LHS232" s="3"/>
      <c r="LHT232" s="3"/>
      <c r="LHU232" s="3"/>
      <c r="LHV232" s="3"/>
      <c r="LHW232" s="3"/>
      <c r="LHX232" s="3"/>
      <c r="LHY232" s="3"/>
      <c r="LHZ232" s="3"/>
      <c r="LIA232" s="3"/>
      <c r="LIB232" s="3"/>
      <c r="LIC232" s="3"/>
      <c r="LID232" s="3"/>
      <c r="LIE232" s="3"/>
      <c r="LIF232" s="3"/>
      <c r="LIG232" s="3"/>
      <c r="LIH232" s="3"/>
      <c r="LII232" s="3"/>
      <c r="LIJ232" s="3"/>
      <c r="LIK232" s="3"/>
      <c r="LIL232" s="3"/>
      <c r="LIM232" s="3"/>
      <c r="LIN232" s="3"/>
      <c r="LIO232" s="3"/>
      <c r="LIP232" s="3"/>
      <c r="LIQ232" s="3"/>
      <c r="LIR232" s="3"/>
      <c r="LIS232" s="3"/>
      <c r="LIT232" s="3"/>
      <c r="LIU232" s="3"/>
      <c r="LIV232" s="3"/>
      <c r="LIW232" s="3"/>
      <c r="LIX232" s="3"/>
      <c r="LIY232" s="3"/>
      <c r="LIZ232" s="3"/>
      <c r="LJA232" s="3"/>
      <c r="LJB232" s="3"/>
      <c r="LJC232" s="3"/>
      <c r="LJD232" s="3"/>
      <c r="LJE232" s="3"/>
      <c r="LJF232" s="3"/>
      <c r="LJG232" s="3"/>
      <c r="LJH232" s="3"/>
      <c r="LJI232" s="3"/>
      <c r="LJJ232" s="3"/>
      <c r="LJK232" s="3"/>
      <c r="LJL232" s="3"/>
      <c r="LJM232" s="3"/>
      <c r="LJN232" s="3"/>
      <c r="LJO232" s="3"/>
      <c r="LJP232" s="3"/>
      <c r="LJQ232" s="3"/>
      <c r="LJR232" s="3"/>
      <c r="LJS232" s="3"/>
      <c r="LJT232" s="3"/>
      <c r="LJU232" s="3"/>
      <c r="LJV232" s="3"/>
      <c r="LJW232" s="3"/>
      <c r="LJX232" s="3"/>
      <c r="LJY232" s="3"/>
      <c r="LJZ232" s="3"/>
      <c r="LKA232" s="3"/>
      <c r="LKB232" s="3"/>
      <c r="LKC232" s="3"/>
      <c r="LKD232" s="3"/>
      <c r="LKE232" s="3"/>
      <c r="LKF232" s="3"/>
      <c r="LKG232" s="3"/>
      <c r="LKH232" s="3"/>
      <c r="LKI232" s="3"/>
      <c r="LKJ232" s="3"/>
      <c r="LKK232" s="3"/>
      <c r="LKL232" s="3"/>
      <c r="LKM232" s="3"/>
      <c r="LKN232" s="3"/>
      <c r="LKO232" s="3"/>
      <c r="LKP232" s="3"/>
      <c r="LKQ232" s="3"/>
      <c r="LKR232" s="3"/>
      <c r="LKS232" s="3"/>
      <c r="LKT232" s="3"/>
      <c r="LKU232" s="3"/>
      <c r="LKV232" s="3"/>
      <c r="LKW232" s="3"/>
      <c r="LKX232" s="3"/>
      <c r="LKY232" s="3"/>
      <c r="LKZ232" s="3"/>
      <c r="LLA232" s="3"/>
      <c r="LLB232" s="3"/>
      <c r="LLC232" s="3"/>
      <c r="LLD232" s="3"/>
      <c r="LLE232" s="3"/>
      <c r="LLF232" s="3"/>
      <c r="LLG232" s="3"/>
      <c r="LLH232" s="3"/>
      <c r="LLI232" s="3"/>
      <c r="LLJ232" s="3"/>
      <c r="LLK232" s="3"/>
      <c r="LLL232" s="3"/>
      <c r="LLM232" s="3"/>
      <c r="LLN232" s="3"/>
      <c r="LLO232" s="3"/>
      <c r="LLP232" s="3"/>
      <c r="LLQ232" s="3"/>
      <c r="LLR232" s="3"/>
      <c r="LLS232" s="3"/>
      <c r="LLT232" s="3"/>
      <c r="LLU232" s="3"/>
      <c r="LLV232" s="3"/>
      <c r="LLW232" s="3"/>
      <c r="LLX232" s="3"/>
      <c r="LLY232" s="3"/>
      <c r="LLZ232" s="3"/>
      <c r="LMA232" s="3"/>
      <c r="LMB232" s="3"/>
      <c r="LMC232" s="3"/>
      <c r="LMD232" s="3"/>
      <c r="LME232" s="3"/>
      <c r="LMF232" s="3"/>
      <c r="LMG232" s="3"/>
      <c r="LMH232" s="3"/>
      <c r="LMI232" s="3"/>
      <c r="LMJ232" s="3"/>
      <c r="LMK232" s="3"/>
      <c r="LML232" s="3"/>
      <c r="LMM232" s="3"/>
      <c r="LMN232" s="3"/>
      <c r="LMO232" s="3"/>
      <c r="LMP232" s="3"/>
      <c r="LMQ232" s="3"/>
      <c r="LMR232" s="3"/>
      <c r="LMS232" s="3"/>
      <c r="LMT232" s="3"/>
      <c r="LMU232" s="3"/>
      <c r="LMV232" s="3"/>
      <c r="LMW232" s="3"/>
      <c r="LMX232" s="3"/>
      <c r="LMY232" s="3"/>
      <c r="LMZ232" s="3"/>
      <c r="LNA232" s="3"/>
      <c r="LNB232" s="3"/>
      <c r="LNC232" s="3"/>
      <c r="LND232" s="3"/>
      <c r="LNE232" s="3"/>
      <c r="LNF232" s="3"/>
      <c r="LNG232" s="3"/>
      <c r="LNH232" s="3"/>
      <c r="LNI232" s="3"/>
      <c r="LNJ232" s="3"/>
      <c r="LNK232" s="3"/>
      <c r="LNL232" s="3"/>
      <c r="LNM232" s="3"/>
      <c r="LNN232" s="3"/>
      <c r="LNO232" s="3"/>
      <c r="LNP232" s="3"/>
      <c r="LNQ232" s="3"/>
      <c r="LNR232" s="3"/>
      <c r="LNS232" s="3"/>
      <c r="LNT232" s="3"/>
      <c r="LNU232" s="3"/>
      <c r="LNV232" s="3"/>
      <c r="LNW232" s="3"/>
      <c r="LNX232" s="3"/>
      <c r="LNY232" s="3"/>
      <c r="LNZ232" s="3"/>
      <c r="LOA232" s="3"/>
      <c r="LOB232" s="3"/>
      <c r="LOC232" s="3"/>
      <c r="LOD232" s="3"/>
      <c r="LOE232" s="3"/>
      <c r="LOF232" s="3"/>
      <c r="LOG232" s="3"/>
      <c r="LOH232" s="3"/>
      <c r="LOI232" s="3"/>
      <c r="LOJ232" s="3"/>
      <c r="LOK232" s="3"/>
      <c r="LOL232" s="3"/>
      <c r="LOM232" s="3"/>
      <c r="LON232" s="3"/>
      <c r="LOO232" s="3"/>
      <c r="LOP232" s="3"/>
      <c r="LOQ232" s="3"/>
      <c r="LOR232" s="3"/>
      <c r="LOS232" s="3"/>
      <c r="LOT232" s="3"/>
      <c r="LOU232" s="3"/>
      <c r="LOV232" s="3"/>
      <c r="LOW232" s="3"/>
      <c r="LOX232" s="3"/>
      <c r="LOY232" s="3"/>
      <c r="LOZ232" s="3"/>
      <c r="LPA232" s="3"/>
      <c r="LPB232" s="3"/>
      <c r="LPC232" s="3"/>
      <c r="LPD232" s="3"/>
      <c r="LPE232" s="3"/>
      <c r="LPF232" s="3"/>
      <c r="LPG232" s="3"/>
      <c r="LPH232" s="3"/>
      <c r="LPI232" s="3"/>
      <c r="LPJ232" s="3"/>
      <c r="LPK232" s="3"/>
      <c r="LPL232" s="3"/>
      <c r="LPM232" s="3"/>
      <c r="LPN232" s="3"/>
      <c r="LPO232" s="3"/>
      <c r="LPP232" s="3"/>
      <c r="LPQ232" s="3"/>
      <c r="LPR232" s="3"/>
      <c r="LPS232" s="3"/>
      <c r="LPT232" s="3"/>
      <c r="LPU232" s="3"/>
      <c r="LPV232" s="3"/>
      <c r="LPW232" s="3"/>
      <c r="LPX232" s="3"/>
      <c r="LPY232" s="3"/>
      <c r="LPZ232" s="3"/>
      <c r="LQA232" s="3"/>
      <c r="LQB232" s="3"/>
      <c r="LQC232" s="3"/>
      <c r="LQD232" s="3"/>
      <c r="LQE232" s="3"/>
      <c r="LQF232" s="3"/>
      <c r="LQG232" s="3"/>
      <c r="LQH232" s="3"/>
      <c r="LQI232" s="3"/>
      <c r="LQJ232" s="3"/>
      <c r="LQK232" s="3"/>
      <c r="LQL232" s="3"/>
      <c r="LQM232" s="3"/>
      <c r="LQN232" s="3"/>
      <c r="LQO232" s="3"/>
      <c r="LQP232" s="3"/>
      <c r="LQQ232" s="3"/>
      <c r="LQR232" s="3"/>
      <c r="LQS232" s="3"/>
      <c r="LQT232" s="3"/>
      <c r="LQU232" s="3"/>
      <c r="LQV232" s="3"/>
      <c r="LQW232" s="3"/>
      <c r="LQX232" s="3"/>
      <c r="LQY232" s="3"/>
      <c r="LQZ232" s="3"/>
      <c r="LRA232" s="3"/>
      <c r="LRB232" s="3"/>
      <c r="LRC232" s="3"/>
      <c r="LRD232" s="3"/>
      <c r="LRE232" s="3"/>
      <c r="LRF232" s="3"/>
      <c r="LRG232" s="3"/>
      <c r="LRH232" s="3"/>
      <c r="LRI232" s="3"/>
      <c r="LRJ232" s="3"/>
      <c r="LRK232" s="3"/>
      <c r="LRL232" s="3"/>
      <c r="LRM232" s="3"/>
      <c r="LRN232" s="3"/>
      <c r="LRO232" s="3"/>
      <c r="LRP232" s="3"/>
      <c r="LRQ232" s="3"/>
      <c r="LRR232" s="3"/>
      <c r="LRS232" s="3"/>
      <c r="LRT232" s="3"/>
      <c r="LRU232" s="3"/>
      <c r="LRV232" s="3"/>
      <c r="LRW232" s="3"/>
      <c r="LRX232" s="3"/>
      <c r="LRY232" s="3"/>
      <c r="LRZ232" s="3"/>
      <c r="LSA232" s="3"/>
      <c r="LSB232" s="3"/>
      <c r="LSC232" s="3"/>
      <c r="LSD232" s="3"/>
      <c r="LSE232" s="3"/>
      <c r="LSF232" s="3"/>
      <c r="LSG232" s="3"/>
      <c r="LSH232" s="3"/>
      <c r="LSI232" s="3"/>
      <c r="LSJ232" s="3"/>
      <c r="LSK232" s="3"/>
      <c r="LSL232" s="3"/>
      <c r="LSM232" s="3"/>
      <c r="LSN232" s="3"/>
      <c r="LSO232" s="3"/>
      <c r="LSP232" s="3"/>
      <c r="LSQ232" s="3"/>
      <c r="LSR232" s="3"/>
      <c r="LSS232" s="3"/>
      <c r="LST232" s="3"/>
      <c r="LSU232" s="3"/>
      <c r="LSV232" s="3"/>
      <c r="LSW232" s="3"/>
      <c r="LSX232" s="3"/>
      <c r="LSY232" s="3"/>
      <c r="LSZ232" s="3"/>
      <c r="LTA232" s="3"/>
      <c r="LTB232" s="3"/>
      <c r="LTC232" s="3"/>
      <c r="LTD232" s="3"/>
      <c r="LTE232" s="3"/>
      <c r="LTF232" s="3"/>
      <c r="LTG232" s="3"/>
      <c r="LTH232" s="3"/>
      <c r="LTI232" s="3"/>
      <c r="LTJ232" s="3"/>
      <c r="LTK232" s="3"/>
      <c r="LTL232" s="3"/>
      <c r="LTM232" s="3"/>
      <c r="LTN232" s="3"/>
      <c r="LTO232" s="3"/>
      <c r="LTP232" s="3"/>
      <c r="LTQ232" s="3"/>
      <c r="LTR232" s="3"/>
      <c r="LTS232" s="3"/>
      <c r="LTT232" s="3"/>
      <c r="LTU232" s="3"/>
      <c r="LTV232" s="3"/>
      <c r="LTW232" s="3"/>
      <c r="LTX232" s="3"/>
      <c r="LTY232" s="3"/>
      <c r="LTZ232" s="3"/>
      <c r="LUA232" s="3"/>
      <c r="LUB232" s="3"/>
      <c r="LUC232" s="3"/>
      <c r="LUD232" s="3"/>
      <c r="LUE232" s="3"/>
      <c r="LUF232" s="3"/>
      <c r="LUG232" s="3"/>
      <c r="LUH232" s="3"/>
      <c r="LUI232" s="3"/>
      <c r="LUJ232" s="3"/>
      <c r="LUK232" s="3"/>
      <c r="LUL232" s="3"/>
      <c r="LUM232" s="3"/>
      <c r="LUN232" s="3"/>
      <c r="LUO232" s="3"/>
      <c r="LUP232" s="3"/>
      <c r="LUQ232" s="3"/>
      <c r="LUR232" s="3"/>
      <c r="LUS232" s="3"/>
      <c r="LUT232" s="3"/>
      <c r="LUU232" s="3"/>
      <c r="LUV232" s="3"/>
      <c r="LUW232" s="3"/>
      <c r="LUX232" s="3"/>
      <c r="LUY232" s="3"/>
      <c r="LUZ232" s="3"/>
      <c r="LVA232" s="3"/>
      <c r="LVB232" s="3"/>
      <c r="LVC232" s="3"/>
      <c r="LVD232" s="3"/>
      <c r="LVE232" s="3"/>
      <c r="LVF232" s="3"/>
      <c r="LVG232" s="3"/>
      <c r="LVH232" s="3"/>
      <c r="LVI232" s="3"/>
      <c r="LVJ232" s="3"/>
      <c r="LVK232" s="3"/>
      <c r="LVL232" s="3"/>
      <c r="LVM232" s="3"/>
      <c r="LVN232" s="3"/>
      <c r="LVO232" s="3"/>
      <c r="LVP232" s="3"/>
      <c r="LVQ232" s="3"/>
      <c r="LVR232" s="3"/>
      <c r="LVS232" s="3"/>
      <c r="LVT232" s="3"/>
      <c r="LVU232" s="3"/>
      <c r="LVV232" s="3"/>
      <c r="LVW232" s="3"/>
      <c r="LVX232" s="3"/>
      <c r="LVY232" s="3"/>
      <c r="LVZ232" s="3"/>
      <c r="LWA232" s="3"/>
      <c r="LWB232" s="3"/>
      <c r="LWC232" s="3"/>
      <c r="LWD232" s="3"/>
      <c r="LWE232" s="3"/>
      <c r="LWF232" s="3"/>
      <c r="LWG232" s="3"/>
      <c r="LWH232" s="3"/>
      <c r="LWI232" s="3"/>
      <c r="LWJ232" s="3"/>
      <c r="LWK232" s="3"/>
      <c r="LWL232" s="3"/>
      <c r="LWM232" s="3"/>
      <c r="LWN232" s="3"/>
      <c r="LWO232" s="3"/>
      <c r="LWP232" s="3"/>
      <c r="LWQ232" s="3"/>
      <c r="LWR232" s="3"/>
      <c r="LWS232" s="3"/>
      <c r="LWT232" s="3"/>
      <c r="LWU232" s="3"/>
      <c r="LWV232" s="3"/>
      <c r="LWW232" s="3"/>
      <c r="LWX232" s="3"/>
      <c r="LWY232" s="3"/>
      <c r="LWZ232" s="3"/>
      <c r="LXA232" s="3"/>
      <c r="LXB232" s="3"/>
      <c r="LXC232" s="3"/>
      <c r="LXD232" s="3"/>
      <c r="LXE232" s="3"/>
      <c r="LXF232" s="3"/>
      <c r="LXG232" s="3"/>
      <c r="LXH232" s="3"/>
      <c r="LXI232" s="3"/>
      <c r="LXJ232" s="3"/>
      <c r="LXK232" s="3"/>
      <c r="LXL232" s="3"/>
      <c r="LXM232" s="3"/>
      <c r="LXN232" s="3"/>
      <c r="LXO232" s="3"/>
      <c r="LXP232" s="3"/>
      <c r="LXQ232" s="3"/>
      <c r="LXR232" s="3"/>
      <c r="LXS232" s="3"/>
      <c r="LXT232" s="3"/>
      <c r="LXU232" s="3"/>
      <c r="LXV232" s="3"/>
      <c r="LXW232" s="3"/>
      <c r="LXX232" s="3"/>
      <c r="LXY232" s="3"/>
      <c r="LXZ232" s="3"/>
      <c r="LYA232" s="3"/>
      <c r="LYB232" s="3"/>
      <c r="LYC232" s="3"/>
      <c r="LYD232" s="3"/>
      <c r="LYE232" s="3"/>
      <c r="LYF232" s="3"/>
      <c r="LYG232" s="3"/>
      <c r="LYH232" s="3"/>
      <c r="LYI232" s="3"/>
      <c r="LYJ232" s="3"/>
      <c r="LYK232" s="3"/>
      <c r="LYL232" s="3"/>
      <c r="LYM232" s="3"/>
      <c r="LYN232" s="3"/>
      <c r="LYO232" s="3"/>
      <c r="LYP232" s="3"/>
      <c r="LYQ232" s="3"/>
      <c r="LYR232" s="3"/>
      <c r="LYS232" s="3"/>
      <c r="LYT232" s="3"/>
      <c r="LYU232" s="3"/>
      <c r="LYV232" s="3"/>
      <c r="LYW232" s="3"/>
      <c r="LYX232" s="3"/>
      <c r="LYY232" s="3"/>
      <c r="LYZ232" s="3"/>
      <c r="LZA232" s="3"/>
      <c r="LZB232" s="3"/>
      <c r="LZC232" s="3"/>
      <c r="LZD232" s="3"/>
      <c r="LZE232" s="3"/>
      <c r="LZF232" s="3"/>
      <c r="LZG232" s="3"/>
      <c r="LZH232" s="3"/>
      <c r="LZI232" s="3"/>
      <c r="LZJ232" s="3"/>
      <c r="LZK232" s="3"/>
      <c r="LZL232" s="3"/>
      <c r="LZM232" s="3"/>
      <c r="LZN232" s="3"/>
      <c r="LZO232" s="3"/>
      <c r="LZP232" s="3"/>
      <c r="LZQ232" s="3"/>
      <c r="LZR232" s="3"/>
      <c r="LZS232" s="3"/>
      <c r="LZT232" s="3"/>
      <c r="LZU232" s="3"/>
      <c r="LZV232" s="3"/>
      <c r="LZW232" s="3"/>
      <c r="LZX232" s="3"/>
      <c r="LZY232" s="3"/>
      <c r="LZZ232" s="3"/>
      <c r="MAA232" s="3"/>
      <c r="MAB232" s="3"/>
      <c r="MAC232" s="3"/>
      <c r="MAD232" s="3"/>
      <c r="MAE232" s="3"/>
      <c r="MAF232" s="3"/>
      <c r="MAG232" s="3"/>
      <c r="MAH232" s="3"/>
      <c r="MAI232" s="3"/>
      <c r="MAJ232" s="3"/>
      <c r="MAK232" s="3"/>
      <c r="MAL232" s="3"/>
      <c r="MAM232" s="3"/>
      <c r="MAN232" s="3"/>
      <c r="MAO232" s="3"/>
      <c r="MAP232" s="3"/>
      <c r="MAQ232" s="3"/>
      <c r="MAR232" s="3"/>
      <c r="MAS232" s="3"/>
      <c r="MAT232" s="3"/>
      <c r="MAU232" s="3"/>
      <c r="MAV232" s="3"/>
      <c r="MAW232" s="3"/>
      <c r="MAX232" s="3"/>
      <c r="MAY232" s="3"/>
      <c r="MAZ232" s="3"/>
      <c r="MBA232" s="3"/>
      <c r="MBB232" s="3"/>
      <c r="MBC232" s="3"/>
      <c r="MBD232" s="3"/>
      <c r="MBE232" s="3"/>
      <c r="MBF232" s="3"/>
      <c r="MBG232" s="3"/>
      <c r="MBH232" s="3"/>
      <c r="MBI232" s="3"/>
      <c r="MBJ232" s="3"/>
      <c r="MBK232" s="3"/>
      <c r="MBL232" s="3"/>
      <c r="MBM232" s="3"/>
      <c r="MBN232" s="3"/>
      <c r="MBO232" s="3"/>
      <c r="MBP232" s="3"/>
      <c r="MBQ232" s="3"/>
      <c r="MBR232" s="3"/>
      <c r="MBS232" s="3"/>
      <c r="MBT232" s="3"/>
      <c r="MBU232" s="3"/>
      <c r="MBV232" s="3"/>
      <c r="MBW232" s="3"/>
      <c r="MBX232" s="3"/>
      <c r="MBY232" s="3"/>
      <c r="MBZ232" s="3"/>
      <c r="MCA232" s="3"/>
      <c r="MCB232" s="3"/>
      <c r="MCC232" s="3"/>
      <c r="MCD232" s="3"/>
      <c r="MCE232" s="3"/>
      <c r="MCF232" s="3"/>
      <c r="MCG232" s="3"/>
      <c r="MCH232" s="3"/>
      <c r="MCI232" s="3"/>
      <c r="MCJ232" s="3"/>
      <c r="MCK232" s="3"/>
      <c r="MCL232" s="3"/>
      <c r="MCM232" s="3"/>
      <c r="MCN232" s="3"/>
      <c r="MCO232" s="3"/>
      <c r="MCP232" s="3"/>
      <c r="MCQ232" s="3"/>
      <c r="MCR232" s="3"/>
      <c r="MCS232" s="3"/>
      <c r="MCT232" s="3"/>
      <c r="MCU232" s="3"/>
      <c r="MCV232" s="3"/>
      <c r="MCW232" s="3"/>
      <c r="MCX232" s="3"/>
      <c r="MCY232" s="3"/>
      <c r="MCZ232" s="3"/>
      <c r="MDA232" s="3"/>
      <c r="MDB232" s="3"/>
      <c r="MDC232" s="3"/>
      <c r="MDD232" s="3"/>
      <c r="MDE232" s="3"/>
      <c r="MDF232" s="3"/>
      <c r="MDG232" s="3"/>
      <c r="MDH232" s="3"/>
      <c r="MDI232" s="3"/>
      <c r="MDJ232" s="3"/>
      <c r="MDK232" s="3"/>
      <c r="MDL232" s="3"/>
      <c r="MDM232" s="3"/>
      <c r="MDN232" s="3"/>
      <c r="MDO232" s="3"/>
      <c r="MDP232" s="3"/>
      <c r="MDQ232" s="3"/>
      <c r="MDR232" s="3"/>
      <c r="MDS232" s="3"/>
      <c r="MDT232" s="3"/>
      <c r="MDU232" s="3"/>
      <c r="MDV232" s="3"/>
      <c r="MDW232" s="3"/>
      <c r="MDX232" s="3"/>
      <c r="MDY232" s="3"/>
      <c r="MDZ232" s="3"/>
      <c r="MEA232" s="3"/>
      <c r="MEB232" s="3"/>
      <c r="MEC232" s="3"/>
      <c r="MED232" s="3"/>
      <c r="MEE232" s="3"/>
      <c r="MEF232" s="3"/>
      <c r="MEG232" s="3"/>
      <c r="MEH232" s="3"/>
      <c r="MEI232" s="3"/>
      <c r="MEJ232" s="3"/>
      <c r="MEK232" s="3"/>
      <c r="MEL232" s="3"/>
      <c r="MEM232" s="3"/>
      <c r="MEN232" s="3"/>
      <c r="MEO232" s="3"/>
      <c r="MEP232" s="3"/>
      <c r="MEQ232" s="3"/>
      <c r="MER232" s="3"/>
      <c r="MES232" s="3"/>
      <c r="MET232" s="3"/>
      <c r="MEU232" s="3"/>
      <c r="MEV232" s="3"/>
      <c r="MEW232" s="3"/>
      <c r="MEX232" s="3"/>
      <c r="MEY232" s="3"/>
      <c r="MEZ232" s="3"/>
      <c r="MFA232" s="3"/>
      <c r="MFB232" s="3"/>
      <c r="MFC232" s="3"/>
      <c r="MFD232" s="3"/>
      <c r="MFE232" s="3"/>
      <c r="MFF232" s="3"/>
      <c r="MFG232" s="3"/>
      <c r="MFH232" s="3"/>
      <c r="MFI232" s="3"/>
      <c r="MFJ232" s="3"/>
      <c r="MFK232" s="3"/>
      <c r="MFL232" s="3"/>
      <c r="MFM232" s="3"/>
      <c r="MFN232" s="3"/>
      <c r="MFO232" s="3"/>
      <c r="MFP232" s="3"/>
      <c r="MFQ232" s="3"/>
      <c r="MFR232" s="3"/>
      <c r="MFS232" s="3"/>
      <c r="MFT232" s="3"/>
      <c r="MFU232" s="3"/>
      <c r="MFV232" s="3"/>
      <c r="MFW232" s="3"/>
      <c r="MFX232" s="3"/>
      <c r="MFY232" s="3"/>
      <c r="MFZ232" s="3"/>
      <c r="MGA232" s="3"/>
      <c r="MGB232" s="3"/>
      <c r="MGC232" s="3"/>
      <c r="MGD232" s="3"/>
      <c r="MGE232" s="3"/>
      <c r="MGF232" s="3"/>
      <c r="MGG232" s="3"/>
      <c r="MGH232" s="3"/>
      <c r="MGI232" s="3"/>
      <c r="MGJ232" s="3"/>
      <c r="MGK232" s="3"/>
      <c r="MGL232" s="3"/>
      <c r="MGM232" s="3"/>
      <c r="MGN232" s="3"/>
      <c r="MGO232" s="3"/>
      <c r="MGP232" s="3"/>
      <c r="MGQ232" s="3"/>
      <c r="MGR232" s="3"/>
      <c r="MGS232" s="3"/>
      <c r="MGT232" s="3"/>
      <c r="MGU232" s="3"/>
      <c r="MGV232" s="3"/>
      <c r="MGW232" s="3"/>
      <c r="MGX232" s="3"/>
      <c r="MGY232" s="3"/>
      <c r="MGZ232" s="3"/>
      <c r="MHA232" s="3"/>
      <c r="MHB232" s="3"/>
      <c r="MHC232" s="3"/>
      <c r="MHD232" s="3"/>
      <c r="MHE232" s="3"/>
      <c r="MHF232" s="3"/>
      <c r="MHG232" s="3"/>
      <c r="MHH232" s="3"/>
      <c r="MHI232" s="3"/>
      <c r="MHJ232" s="3"/>
      <c r="MHK232" s="3"/>
      <c r="MHL232" s="3"/>
      <c r="MHM232" s="3"/>
      <c r="MHN232" s="3"/>
      <c r="MHO232" s="3"/>
      <c r="MHP232" s="3"/>
      <c r="MHQ232" s="3"/>
      <c r="MHR232" s="3"/>
      <c r="MHS232" s="3"/>
      <c r="MHT232" s="3"/>
      <c r="MHU232" s="3"/>
      <c r="MHV232" s="3"/>
      <c r="MHW232" s="3"/>
      <c r="MHX232" s="3"/>
      <c r="MHY232" s="3"/>
      <c r="MHZ232" s="3"/>
      <c r="MIA232" s="3"/>
      <c r="MIB232" s="3"/>
      <c r="MIC232" s="3"/>
      <c r="MID232" s="3"/>
      <c r="MIE232" s="3"/>
      <c r="MIF232" s="3"/>
      <c r="MIG232" s="3"/>
      <c r="MIH232" s="3"/>
      <c r="MII232" s="3"/>
      <c r="MIJ232" s="3"/>
      <c r="MIK232" s="3"/>
      <c r="MIL232" s="3"/>
      <c r="MIM232" s="3"/>
      <c r="MIN232" s="3"/>
      <c r="MIO232" s="3"/>
      <c r="MIP232" s="3"/>
      <c r="MIQ232" s="3"/>
      <c r="MIR232" s="3"/>
      <c r="MIS232" s="3"/>
      <c r="MIT232" s="3"/>
      <c r="MIU232" s="3"/>
      <c r="MIV232" s="3"/>
      <c r="MIW232" s="3"/>
      <c r="MIX232" s="3"/>
      <c r="MIY232" s="3"/>
      <c r="MIZ232" s="3"/>
      <c r="MJA232" s="3"/>
      <c r="MJB232" s="3"/>
      <c r="MJC232" s="3"/>
      <c r="MJD232" s="3"/>
      <c r="MJE232" s="3"/>
      <c r="MJF232" s="3"/>
      <c r="MJG232" s="3"/>
      <c r="MJH232" s="3"/>
      <c r="MJI232" s="3"/>
      <c r="MJJ232" s="3"/>
      <c r="MJK232" s="3"/>
      <c r="MJL232" s="3"/>
      <c r="MJM232" s="3"/>
      <c r="MJN232" s="3"/>
      <c r="MJO232" s="3"/>
      <c r="MJP232" s="3"/>
      <c r="MJQ232" s="3"/>
      <c r="MJR232" s="3"/>
      <c r="MJS232" s="3"/>
      <c r="MJT232" s="3"/>
      <c r="MJU232" s="3"/>
      <c r="MJV232" s="3"/>
      <c r="MJW232" s="3"/>
      <c r="MJX232" s="3"/>
      <c r="MJY232" s="3"/>
      <c r="MJZ232" s="3"/>
      <c r="MKA232" s="3"/>
      <c r="MKB232" s="3"/>
      <c r="MKC232" s="3"/>
      <c r="MKD232" s="3"/>
      <c r="MKE232" s="3"/>
      <c r="MKF232" s="3"/>
      <c r="MKG232" s="3"/>
      <c r="MKH232" s="3"/>
      <c r="MKI232" s="3"/>
      <c r="MKJ232" s="3"/>
      <c r="MKK232" s="3"/>
      <c r="MKL232" s="3"/>
      <c r="MKM232" s="3"/>
      <c r="MKN232" s="3"/>
      <c r="MKO232" s="3"/>
      <c r="MKP232" s="3"/>
      <c r="MKQ232" s="3"/>
      <c r="MKR232" s="3"/>
      <c r="MKS232" s="3"/>
      <c r="MKT232" s="3"/>
      <c r="MKU232" s="3"/>
      <c r="MKV232" s="3"/>
      <c r="MKW232" s="3"/>
      <c r="MKX232" s="3"/>
      <c r="MKY232" s="3"/>
      <c r="MKZ232" s="3"/>
      <c r="MLA232" s="3"/>
      <c r="MLB232" s="3"/>
      <c r="MLC232" s="3"/>
      <c r="MLD232" s="3"/>
      <c r="MLE232" s="3"/>
      <c r="MLF232" s="3"/>
      <c r="MLG232" s="3"/>
      <c r="MLH232" s="3"/>
      <c r="MLI232" s="3"/>
      <c r="MLJ232" s="3"/>
      <c r="MLK232" s="3"/>
      <c r="MLL232" s="3"/>
      <c r="MLM232" s="3"/>
      <c r="MLN232" s="3"/>
      <c r="MLO232" s="3"/>
      <c r="MLP232" s="3"/>
      <c r="MLQ232" s="3"/>
      <c r="MLR232" s="3"/>
      <c r="MLS232" s="3"/>
      <c r="MLT232" s="3"/>
      <c r="MLU232" s="3"/>
      <c r="MLV232" s="3"/>
      <c r="MLW232" s="3"/>
      <c r="MLX232" s="3"/>
      <c r="MLY232" s="3"/>
      <c r="MLZ232" s="3"/>
      <c r="MMA232" s="3"/>
      <c r="MMB232" s="3"/>
      <c r="MMC232" s="3"/>
      <c r="MMD232" s="3"/>
      <c r="MME232" s="3"/>
      <c r="MMF232" s="3"/>
      <c r="MMG232" s="3"/>
      <c r="MMH232" s="3"/>
      <c r="MMI232" s="3"/>
      <c r="MMJ232" s="3"/>
      <c r="MMK232" s="3"/>
      <c r="MML232" s="3"/>
      <c r="MMM232" s="3"/>
      <c r="MMN232" s="3"/>
      <c r="MMO232" s="3"/>
      <c r="MMP232" s="3"/>
      <c r="MMQ232" s="3"/>
      <c r="MMR232" s="3"/>
      <c r="MMS232" s="3"/>
      <c r="MMT232" s="3"/>
      <c r="MMU232" s="3"/>
      <c r="MMV232" s="3"/>
      <c r="MMW232" s="3"/>
      <c r="MMX232" s="3"/>
      <c r="MMY232" s="3"/>
      <c r="MMZ232" s="3"/>
      <c r="MNA232" s="3"/>
      <c r="MNB232" s="3"/>
      <c r="MNC232" s="3"/>
      <c r="MND232" s="3"/>
      <c r="MNE232" s="3"/>
      <c r="MNF232" s="3"/>
      <c r="MNG232" s="3"/>
      <c r="MNH232" s="3"/>
      <c r="MNI232" s="3"/>
      <c r="MNJ232" s="3"/>
      <c r="MNK232" s="3"/>
      <c r="MNL232" s="3"/>
      <c r="MNM232" s="3"/>
      <c r="MNN232" s="3"/>
      <c r="MNO232" s="3"/>
      <c r="MNP232" s="3"/>
      <c r="MNQ232" s="3"/>
      <c r="MNR232" s="3"/>
      <c r="MNS232" s="3"/>
      <c r="MNT232" s="3"/>
      <c r="MNU232" s="3"/>
      <c r="MNV232" s="3"/>
      <c r="MNW232" s="3"/>
      <c r="MNX232" s="3"/>
      <c r="MNY232" s="3"/>
      <c r="MNZ232" s="3"/>
      <c r="MOA232" s="3"/>
      <c r="MOB232" s="3"/>
      <c r="MOC232" s="3"/>
      <c r="MOD232" s="3"/>
      <c r="MOE232" s="3"/>
      <c r="MOF232" s="3"/>
      <c r="MOG232" s="3"/>
      <c r="MOH232" s="3"/>
      <c r="MOI232" s="3"/>
      <c r="MOJ232" s="3"/>
      <c r="MOK232" s="3"/>
      <c r="MOL232" s="3"/>
      <c r="MOM232" s="3"/>
      <c r="MON232" s="3"/>
      <c r="MOO232" s="3"/>
      <c r="MOP232" s="3"/>
      <c r="MOQ232" s="3"/>
      <c r="MOR232" s="3"/>
      <c r="MOS232" s="3"/>
      <c r="MOT232" s="3"/>
      <c r="MOU232" s="3"/>
      <c r="MOV232" s="3"/>
      <c r="MOW232" s="3"/>
      <c r="MOX232" s="3"/>
      <c r="MOY232" s="3"/>
      <c r="MOZ232" s="3"/>
      <c r="MPA232" s="3"/>
      <c r="MPB232" s="3"/>
      <c r="MPC232" s="3"/>
      <c r="MPD232" s="3"/>
      <c r="MPE232" s="3"/>
      <c r="MPF232" s="3"/>
      <c r="MPG232" s="3"/>
      <c r="MPH232" s="3"/>
      <c r="MPI232" s="3"/>
      <c r="MPJ232" s="3"/>
      <c r="MPK232" s="3"/>
      <c r="MPL232" s="3"/>
      <c r="MPM232" s="3"/>
      <c r="MPN232" s="3"/>
      <c r="MPO232" s="3"/>
      <c r="MPP232" s="3"/>
      <c r="MPQ232" s="3"/>
      <c r="MPR232" s="3"/>
      <c r="MPS232" s="3"/>
      <c r="MPT232" s="3"/>
      <c r="MPU232" s="3"/>
      <c r="MPV232" s="3"/>
      <c r="MPW232" s="3"/>
      <c r="MPX232" s="3"/>
      <c r="MPY232" s="3"/>
      <c r="MPZ232" s="3"/>
      <c r="MQA232" s="3"/>
      <c r="MQB232" s="3"/>
      <c r="MQC232" s="3"/>
      <c r="MQD232" s="3"/>
      <c r="MQE232" s="3"/>
      <c r="MQF232" s="3"/>
      <c r="MQG232" s="3"/>
      <c r="MQH232" s="3"/>
      <c r="MQI232" s="3"/>
      <c r="MQJ232" s="3"/>
      <c r="MQK232" s="3"/>
      <c r="MQL232" s="3"/>
      <c r="MQM232" s="3"/>
      <c r="MQN232" s="3"/>
      <c r="MQO232" s="3"/>
      <c r="MQP232" s="3"/>
      <c r="MQQ232" s="3"/>
      <c r="MQR232" s="3"/>
      <c r="MQS232" s="3"/>
      <c r="MQT232" s="3"/>
      <c r="MQU232" s="3"/>
      <c r="MQV232" s="3"/>
      <c r="MQW232" s="3"/>
      <c r="MQX232" s="3"/>
      <c r="MQY232" s="3"/>
      <c r="MQZ232" s="3"/>
      <c r="MRA232" s="3"/>
      <c r="MRB232" s="3"/>
      <c r="MRC232" s="3"/>
      <c r="MRD232" s="3"/>
      <c r="MRE232" s="3"/>
      <c r="MRF232" s="3"/>
      <c r="MRG232" s="3"/>
      <c r="MRH232" s="3"/>
      <c r="MRI232" s="3"/>
      <c r="MRJ232" s="3"/>
      <c r="MRK232" s="3"/>
      <c r="MRL232" s="3"/>
      <c r="MRM232" s="3"/>
      <c r="MRN232" s="3"/>
      <c r="MRO232" s="3"/>
      <c r="MRP232" s="3"/>
      <c r="MRQ232" s="3"/>
      <c r="MRR232" s="3"/>
      <c r="MRS232" s="3"/>
      <c r="MRT232" s="3"/>
      <c r="MRU232" s="3"/>
      <c r="MRV232" s="3"/>
      <c r="MRW232" s="3"/>
      <c r="MRX232" s="3"/>
      <c r="MRY232" s="3"/>
      <c r="MRZ232" s="3"/>
      <c r="MSA232" s="3"/>
      <c r="MSB232" s="3"/>
      <c r="MSC232" s="3"/>
      <c r="MSD232" s="3"/>
      <c r="MSE232" s="3"/>
      <c r="MSF232" s="3"/>
      <c r="MSG232" s="3"/>
      <c r="MSH232" s="3"/>
      <c r="MSI232" s="3"/>
      <c r="MSJ232" s="3"/>
      <c r="MSK232" s="3"/>
      <c r="MSL232" s="3"/>
      <c r="MSM232" s="3"/>
      <c r="MSN232" s="3"/>
      <c r="MSO232" s="3"/>
      <c r="MSP232" s="3"/>
      <c r="MSQ232" s="3"/>
      <c r="MSR232" s="3"/>
      <c r="MSS232" s="3"/>
      <c r="MST232" s="3"/>
      <c r="MSU232" s="3"/>
      <c r="MSV232" s="3"/>
      <c r="MSW232" s="3"/>
      <c r="MSX232" s="3"/>
      <c r="MSY232" s="3"/>
      <c r="MSZ232" s="3"/>
      <c r="MTA232" s="3"/>
      <c r="MTB232" s="3"/>
      <c r="MTC232" s="3"/>
      <c r="MTD232" s="3"/>
      <c r="MTE232" s="3"/>
      <c r="MTF232" s="3"/>
      <c r="MTG232" s="3"/>
      <c r="MTH232" s="3"/>
      <c r="MTI232" s="3"/>
      <c r="MTJ232" s="3"/>
      <c r="MTK232" s="3"/>
      <c r="MTL232" s="3"/>
      <c r="MTM232" s="3"/>
      <c r="MTN232" s="3"/>
      <c r="MTO232" s="3"/>
      <c r="MTP232" s="3"/>
      <c r="MTQ232" s="3"/>
      <c r="MTR232" s="3"/>
      <c r="MTS232" s="3"/>
      <c r="MTT232" s="3"/>
      <c r="MTU232" s="3"/>
      <c r="MTV232" s="3"/>
      <c r="MTW232" s="3"/>
      <c r="MTX232" s="3"/>
      <c r="MTY232" s="3"/>
      <c r="MTZ232" s="3"/>
      <c r="MUA232" s="3"/>
      <c r="MUB232" s="3"/>
      <c r="MUC232" s="3"/>
      <c r="MUD232" s="3"/>
      <c r="MUE232" s="3"/>
      <c r="MUF232" s="3"/>
      <c r="MUG232" s="3"/>
      <c r="MUH232" s="3"/>
      <c r="MUI232" s="3"/>
      <c r="MUJ232" s="3"/>
      <c r="MUK232" s="3"/>
      <c r="MUL232" s="3"/>
      <c r="MUM232" s="3"/>
      <c r="MUN232" s="3"/>
      <c r="MUO232" s="3"/>
      <c r="MUP232" s="3"/>
      <c r="MUQ232" s="3"/>
      <c r="MUR232" s="3"/>
      <c r="MUS232" s="3"/>
      <c r="MUT232" s="3"/>
      <c r="MUU232" s="3"/>
      <c r="MUV232" s="3"/>
      <c r="MUW232" s="3"/>
      <c r="MUX232" s="3"/>
      <c r="MUY232" s="3"/>
      <c r="MUZ232" s="3"/>
      <c r="MVA232" s="3"/>
      <c r="MVB232" s="3"/>
      <c r="MVC232" s="3"/>
      <c r="MVD232" s="3"/>
      <c r="MVE232" s="3"/>
      <c r="MVF232" s="3"/>
      <c r="MVG232" s="3"/>
      <c r="MVH232" s="3"/>
      <c r="MVI232" s="3"/>
      <c r="MVJ232" s="3"/>
      <c r="MVK232" s="3"/>
      <c r="MVL232" s="3"/>
      <c r="MVM232" s="3"/>
      <c r="MVN232" s="3"/>
      <c r="MVO232" s="3"/>
      <c r="MVP232" s="3"/>
      <c r="MVQ232" s="3"/>
      <c r="MVR232" s="3"/>
      <c r="MVS232" s="3"/>
      <c r="MVT232" s="3"/>
      <c r="MVU232" s="3"/>
      <c r="MVV232" s="3"/>
      <c r="MVW232" s="3"/>
      <c r="MVX232" s="3"/>
      <c r="MVY232" s="3"/>
      <c r="MVZ232" s="3"/>
      <c r="MWA232" s="3"/>
      <c r="MWB232" s="3"/>
      <c r="MWC232" s="3"/>
      <c r="MWD232" s="3"/>
      <c r="MWE232" s="3"/>
      <c r="MWF232" s="3"/>
      <c r="MWG232" s="3"/>
      <c r="MWH232" s="3"/>
      <c r="MWI232" s="3"/>
      <c r="MWJ232" s="3"/>
      <c r="MWK232" s="3"/>
      <c r="MWL232" s="3"/>
      <c r="MWM232" s="3"/>
      <c r="MWN232" s="3"/>
      <c r="MWO232" s="3"/>
      <c r="MWP232" s="3"/>
      <c r="MWQ232" s="3"/>
      <c r="MWR232" s="3"/>
      <c r="MWS232" s="3"/>
      <c r="MWT232" s="3"/>
      <c r="MWU232" s="3"/>
      <c r="MWV232" s="3"/>
      <c r="MWW232" s="3"/>
      <c r="MWX232" s="3"/>
      <c r="MWY232" s="3"/>
      <c r="MWZ232" s="3"/>
      <c r="MXA232" s="3"/>
      <c r="MXB232" s="3"/>
      <c r="MXC232" s="3"/>
      <c r="MXD232" s="3"/>
      <c r="MXE232" s="3"/>
      <c r="MXF232" s="3"/>
      <c r="MXG232" s="3"/>
      <c r="MXH232" s="3"/>
      <c r="MXI232" s="3"/>
      <c r="MXJ232" s="3"/>
      <c r="MXK232" s="3"/>
      <c r="MXL232" s="3"/>
      <c r="MXM232" s="3"/>
      <c r="MXN232" s="3"/>
      <c r="MXO232" s="3"/>
      <c r="MXP232" s="3"/>
      <c r="MXQ232" s="3"/>
      <c r="MXR232" s="3"/>
      <c r="MXS232" s="3"/>
      <c r="MXT232" s="3"/>
      <c r="MXU232" s="3"/>
      <c r="MXV232" s="3"/>
      <c r="MXW232" s="3"/>
      <c r="MXX232" s="3"/>
      <c r="MXY232" s="3"/>
      <c r="MXZ232" s="3"/>
      <c r="MYA232" s="3"/>
      <c r="MYB232" s="3"/>
      <c r="MYC232" s="3"/>
      <c r="MYD232" s="3"/>
      <c r="MYE232" s="3"/>
      <c r="MYF232" s="3"/>
      <c r="MYG232" s="3"/>
      <c r="MYH232" s="3"/>
      <c r="MYI232" s="3"/>
      <c r="MYJ232" s="3"/>
      <c r="MYK232" s="3"/>
      <c r="MYL232" s="3"/>
      <c r="MYM232" s="3"/>
      <c r="MYN232" s="3"/>
      <c r="MYO232" s="3"/>
      <c r="MYP232" s="3"/>
      <c r="MYQ232" s="3"/>
      <c r="MYR232" s="3"/>
      <c r="MYS232" s="3"/>
      <c r="MYT232" s="3"/>
      <c r="MYU232" s="3"/>
      <c r="MYV232" s="3"/>
      <c r="MYW232" s="3"/>
      <c r="MYX232" s="3"/>
      <c r="MYY232" s="3"/>
      <c r="MYZ232" s="3"/>
      <c r="MZA232" s="3"/>
      <c r="MZB232" s="3"/>
      <c r="MZC232" s="3"/>
      <c r="MZD232" s="3"/>
      <c r="MZE232" s="3"/>
      <c r="MZF232" s="3"/>
      <c r="MZG232" s="3"/>
      <c r="MZH232" s="3"/>
      <c r="MZI232" s="3"/>
      <c r="MZJ232" s="3"/>
      <c r="MZK232" s="3"/>
      <c r="MZL232" s="3"/>
      <c r="MZM232" s="3"/>
      <c r="MZN232" s="3"/>
      <c r="MZO232" s="3"/>
      <c r="MZP232" s="3"/>
      <c r="MZQ232" s="3"/>
      <c r="MZR232" s="3"/>
      <c r="MZS232" s="3"/>
      <c r="MZT232" s="3"/>
      <c r="MZU232" s="3"/>
      <c r="MZV232" s="3"/>
      <c r="MZW232" s="3"/>
      <c r="MZX232" s="3"/>
      <c r="MZY232" s="3"/>
      <c r="MZZ232" s="3"/>
      <c r="NAA232" s="3"/>
      <c r="NAB232" s="3"/>
      <c r="NAC232" s="3"/>
      <c r="NAD232" s="3"/>
      <c r="NAE232" s="3"/>
      <c r="NAF232" s="3"/>
      <c r="NAG232" s="3"/>
      <c r="NAH232" s="3"/>
      <c r="NAI232" s="3"/>
      <c r="NAJ232" s="3"/>
      <c r="NAK232" s="3"/>
      <c r="NAL232" s="3"/>
      <c r="NAM232" s="3"/>
      <c r="NAN232" s="3"/>
      <c r="NAO232" s="3"/>
      <c r="NAP232" s="3"/>
      <c r="NAQ232" s="3"/>
      <c r="NAR232" s="3"/>
      <c r="NAS232" s="3"/>
      <c r="NAT232" s="3"/>
      <c r="NAU232" s="3"/>
      <c r="NAV232" s="3"/>
      <c r="NAW232" s="3"/>
      <c r="NAX232" s="3"/>
      <c r="NAY232" s="3"/>
      <c r="NAZ232" s="3"/>
      <c r="NBA232" s="3"/>
      <c r="NBB232" s="3"/>
      <c r="NBC232" s="3"/>
      <c r="NBD232" s="3"/>
      <c r="NBE232" s="3"/>
      <c r="NBF232" s="3"/>
      <c r="NBG232" s="3"/>
      <c r="NBH232" s="3"/>
      <c r="NBI232" s="3"/>
      <c r="NBJ232" s="3"/>
      <c r="NBK232" s="3"/>
      <c r="NBL232" s="3"/>
      <c r="NBM232" s="3"/>
      <c r="NBN232" s="3"/>
      <c r="NBO232" s="3"/>
      <c r="NBP232" s="3"/>
      <c r="NBQ232" s="3"/>
      <c r="NBR232" s="3"/>
      <c r="NBS232" s="3"/>
      <c r="NBT232" s="3"/>
      <c r="NBU232" s="3"/>
      <c r="NBV232" s="3"/>
      <c r="NBW232" s="3"/>
      <c r="NBX232" s="3"/>
      <c r="NBY232" s="3"/>
      <c r="NBZ232" s="3"/>
      <c r="NCA232" s="3"/>
      <c r="NCB232" s="3"/>
      <c r="NCC232" s="3"/>
      <c r="NCD232" s="3"/>
      <c r="NCE232" s="3"/>
      <c r="NCF232" s="3"/>
      <c r="NCG232" s="3"/>
      <c r="NCH232" s="3"/>
      <c r="NCI232" s="3"/>
      <c r="NCJ232" s="3"/>
      <c r="NCK232" s="3"/>
      <c r="NCL232" s="3"/>
      <c r="NCM232" s="3"/>
      <c r="NCN232" s="3"/>
      <c r="NCO232" s="3"/>
      <c r="NCP232" s="3"/>
      <c r="NCQ232" s="3"/>
      <c r="NCR232" s="3"/>
      <c r="NCS232" s="3"/>
      <c r="NCT232" s="3"/>
      <c r="NCU232" s="3"/>
      <c r="NCV232" s="3"/>
      <c r="NCW232" s="3"/>
      <c r="NCX232" s="3"/>
      <c r="NCY232" s="3"/>
      <c r="NCZ232" s="3"/>
      <c r="NDA232" s="3"/>
      <c r="NDB232" s="3"/>
      <c r="NDC232" s="3"/>
      <c r="NDD232" s="3"/>
      <c r="NDE232" s="3"/>
      <c r="NDF232" s="3"/>
      <c r="NDG232" s="3"/>
      <c r="NDH232" s="3"/>
      <c r="NDI232" s="3"/>
      <c r="NDJ232" s="3"/>
      <c r="NDK232" s="3"/>
      <c r="NDL232" s="3"/>
      <c r="NDM232" s="3"/>
      <c r="NDN232" s="3"/>
      <c r="NDO232" s="3"/>
      <c r="NDP232" s="3"/>
      <c r="NDQ232" s="3"/>
      <c r="NDR232" s="3"/>
      <c r="NDS232" s="3"/>
      <c r="NDT232" s="3"/>
      <c r="NDU232" s="3"/>
      <c r="NDV232" s="3"/>
      <c r="NDW232" s="3"/>
      <c r="NDX232" s="3"/>
      <c r="NDY232" s="3"/>
      <c r="NDZ232" s="3"/>
      <c r="NEA232" s="3"/>
      <c r="NEB232" s="3"/>
      <c r="NEC232" s="3"/>
      <c r="NED232" s="3"/>
      <c r="NEE232" s="3"/>
      <c r="NEF232" s="3"/>
      <c r="NEG232" s="3"/>
      <c r="NEH232" s="3"/>
      <c r="NEI232" s="3"/>
      <c r="NEJ232" s="3"/>
      <c r="NEK232" s="3"/>
      <c r="NEL232" s="3"/>
      <c r="NEM232" s="3"/>
      <c r="NEN232" s="3"/>
      <c r="NEO232" s="3"/>
      <c r="NEP232" s="3"/>
      <c r="NEQ232" s="3"/>
      <c r="NER232" s="3"/>
      <c r="NES232" s="3"/>
      <c r="NET232" s="3"/>
      <c r="NEU232" s="3"/>
      <c r="NEV232" s="3"/>
      <c r="NEW232" s="3"/>
      <c r="NEX232" s="3"/>
      <c r="NEY232" s="3"/>
      <c r="NEZ232" s="3"/>
      <c r="NFA232" s="3"/>
      <c r="NFB232" s="3"/>
      <c r="NFC232" s="3"/>
      <c r="NFD232" s="3"/>
      <c r="NFE232" s="3"/>
      <c r="NFF232" s="3"/>
      <c r="NFG232" s="3"/>
      <c r="NFH232" s="3"/>
      <c r="NFI232" s="3"/>
      <c r="NFJ232" s="3"/>
      <c r="NFK232" s="3"/>
      <c r="NFL232" s="3"/>
      <c r="NFM232" s="3"/>
      <c r="NFN232" s="3"/>
      <c r="NFO232" s="3"/>
      <c r="NFP232" s="3"/>
      <c r="NFQ232" s="3"/>
      <c r="NFR232" s="3"/>
      <c r="NFS232" s="3"/>
      <c r="NFT232" s="3"/>
      <c r="NFU232" s="3"/>
      <c r="NFV232" s="3"/>
      <c r="NFW232" s="3"/>
      <c r="NFX232" s="3"/>
      <c r="NFY232" s="3"/>
      <c r="NFZ232" s="3"/>
      <c r="NGA232" s="3"/>
      <c r="NGB232" s="3"/>
      <c r="NGC232" s="3"/>
      <c r="NGD232" s="3"/>
      <c r="NGE232" s="3"/>
      <c r="NGF232" s="3"/>
      <c r="NGG232" s="3"/>
      <c r="NGH232" s="3"/>
      <c r="NGI232" s="3"/>
      <c r="NGJ232" s="3"/>
      <c r="NGK232" s="3"/>
      <c r="NGL232" s="3"/>
      <c r="NGM232" s="3"/>
      <c r="NGN232" s="3"/>
      <c r="NGO232" s="3"/>
      <c r="NGP232" s="3"/>
      <c r="NGQ232" s="3"/>
      <c r="NGR232" s="3"/>
      <c r="NGS232" s="3"/>
      <c r="NGT232" s="3"/>
      <c r="NGU232" s="3"/>
      <c r="NGV232" s="3"/>
      <c r="NGW232" s="3"/>
      <c r="NGX232" s="3"/>
      <c r="NGY232" s="3"/>
      <c r="NGZ232" s="3"/>
      <c r="NHA232" s="3"/>
      <c r="NHB232" s="3"/>
      <c r="NHC232" s="3"/>
      <c r="NHD232" s="3"/>
      <c r="NHE232" s="3"/>
      <c r="NHF232" s="3"/>
      <c r="NHG232" s="3"/>
      <c r="NHH232" s="3"/>
      <c r="NHI232" s="3"/>
      <c r="NHJ232" s="3"/>
      <c r="NHK232" s="3"/>
      <c r="NHL232" s="3"/>
      <c r="NHM232" s="3"/>
      <c r="NHN232" s="3"/>
      <c r="NHO232" s="3"/>
      <c r="NHP232" s="3"/>
      <c r="NHQ232" s="3"/>
      <c r="NHR232" s="3"/>
      <c r="NHS232" s="3"/>
      <c r="NHT232" s="3"/>
      <c r="NHU232" s="3"/>
      <c r="NHV232" s="3"/>
      <c r="NHW232" s="3"/>
      <c r="NHX232" s="3"/>
      <c r="NHY232" s="3"/>
      <c r="NHZ232" s="3"/>
      <c r="NIA232" s="3"/>
      <c r="NIB232" s="3"/>
      <c r="NIC232" s="3"/>
      <c r="NID232" s="3"/>
      <c r="NIE232" s="3"/>
      <c r="NIF232" s="3"/>
      <c r="NIG232" s="3"/>
      <c r="NIH232" s="3"/>
      <c r="NII232" s="3"/>
      <c r="NIJ232" s="3"/>
      <c r="NIK232" s="3"/>
      <c r="NIL232" s="3"/>
      <c r="NIM232" s="3"/>
      <c r="NIN232" s="3"/>
      <c r="NIO232" s="3"/>
      <c r="NIP232" s="3"/>
      <c r="NIQ232" s="3"/>
      <c r="NIR232" s="3"/>
      <c r="NIS232" s="3"/>
      <c r="NIT232" s="3"/>
      <c r="NIU232" s="3"/>
      <c r="NIV232" s="3"/>
      <c r="NIW232" s="3"/>
      <c r="NIX232" s="3"/>
      <c r="NIY232" s="3"/>
      <c r="NIZ232" s="3"/>
      <c r="NJA232" s="3"/>
      <c r="NJB232" s="3"/>
      <c r="NJC232" s="3"/>
      <c r="NJD232" s="3"/>
      <c r="NJE232" s="3"/>
      <c r="NJF232" s="3"/>
      <c r="NJG232" s="3"/>
      <c r="NJH232" s="3"/>
      <c r="NJI232" s="3"/>
      <c r="NJJ232" s="3"/>
      <c r="NJK232" s="3"/>
      <c r="NJL232" s="3"/>
      <c r="NJM232" s="3"/>
      <c r="NJN232" s="3"/>
      <c r="NJO232" s="3"/>
      <c r="NJP232" s="3"/>
      <c r="NJQ232" s="3"/>
      <c r="NJR232" s="3"/>
      <c r="NJS232" s="3"/>
      <c r="NJT232" s="3"/>
      <c r="NJU232" s="3"/>
      <c r="NJV232" s="3"/>
      <c r="NJW232" s="3"/>
      <c r="NJX232" s="3"/>
      <c r="NJY232" s="3"/>
      <c r="NJZ232" s="3"/>
      <c r="NKA232" s="3"/>
      <c r="NKB232" s="3"/>
      <c r="NKC232" s="3"/>
      <c r="NKD232" s="3"/>
      <c r="NKE232" s="3"/>
      <c r="NKF232" s="3"/>
      <c r="NKG232" s="3"/>
      <c r="NKH232" s="3"/>
      <c r="NKI232" s="3"/>
      <c r="NKJ232" s="3"/>
      <c r="NKK232" s="3"/>
      <c r="NKL232" s="3"/>
      <c r="NKM232" s="3"/>
      <c r="NKN232" s="3"/>
      <c r="NKO232" s="3"/>
      <c r="NKP232" s="3"/>
      <c r="NKQ232" s="3"/>
      <c r="NKR232" s="3"/>
      <c r="NKS232" s="3"/>
      <c r="NKT232" s="3"/>
      <c r="NKU232" s="3"/>
      <c r="NKV232" s="3"/>
      <c r="NKW232" s="3"/>
      <c r="NKX232" s="3"/>
      <c r="NKY232" s="3"/>
      <c r="NKZ232" s="3"/>
      <c r="NLA232" s="3"/>
      <c r="NLB232" s="3"/>
      <c r="NLC232" s="3"/>
      <c r="NLD232" s="3"/>
      <c r="NLE232" s="3"/>
      <c r="NLF232" s="3"/>
      <c r="NLG232" s="3"/>
      <c r="NLH232" s="3"/>
      <c r="NLI232" s="3"/>
      <c r="NLJ232" s="3"/>
      <c r="NLK232" s="3"/>
      <c r="NLL232" s="3"/>
      <c r="NLM232" s="3"/>
      <c r="NLN232" s="3"/>
      <c r="NLO232" s="3"/>
      <c r="NLP232" s="3"/>
      <c r="NLQ232" s="3"/>
      <c r="NLR232" s="3"/>
      <c r="NLS232" s="3"/>
      <c r="NLT232" s="3"/>
      <c r="NLU232" s="3"/>
      <c r="NLV232" s="3"/>
      <c r="NLW232" s="3"/>
      <c r="NLX232" s="3"/>
      <c r="NLY232" s="3"/>
      <c r="NLZ232" s="3"/>
      <c r="NMA232" s="3"/>
      <c r="NMB232" s="3"/>
      <c r="NMC232" s="3"/>
      <c r="NMD232" s="3"/>
      <c r="NME232" s="3"/>
      <c r="NMF232" s="3"/>
      <c r="NMG232" s="3"/>
      <c r="NMH232" s="3"/>
      <c r="NMI232" s="3"/>
      <c r="NMJ232" s="3"/>
      <c r="NMK232" s="3"/>
      <c r="NML232" s="3"/>
      <c r="NMM232" s="3"/>
      <c r="NMN232" s="3"/>
      <c r="NMO232" s="3"/>
      <c r="NMP232" s="3"/>
      <c r="NMQ232" s="3"/>
      <c r="NMR232" s="3"/>
      <c r="NMS232" s="3"/>
      <c r="NMT232" s="3"/>
      <c r="NMU232" s="3"/>
      <c r="NMV232" s="3"/>
      <c r="NMW232" s="3"/>
      <c r="NMX232" s="3"/>
      <c r="NMY232" s="3"/>
      <c r="NMZ232" s="3"/>
      <c r="NNA232" s="3"/>
      <c r="NNB232" s="3"/>
      <c r="NNC232" s="3"/>
      <c r="NND232" s="3"/>
      <c r="NNE232" s="3"/>
      <c r="NNF232" s="3"/>
      <c r="NNG232" s="3"/>
      <c r="NNH232" s="3"/>
      <c r="NNI232" s="3"/>
      <c r="NNJ232" s="3"/>
      <c r="NNK232" s="3"/>
      <c r="NNL232" s="3"/>
      <c r="NNM232" s="3"/>
      <c r="NNN232" s="3"/>
      <c r="NNO232" s="3"/>
      <c r="NNP232" s="3"/>
      <c r="NNQ232" s="3"/>
      <c r="NNR232" s="3"/>
      <c r="NNS232" s="3"/>
      <c r="NNT232" s="3"/>
      <c r="NNU232" s="3"/>
      <c r="NNV232" s="3"/>
      <c r="NNW232" s="3"/>
      <c r="NNX232" s="3"/>
      <c r="NNY232" s="3"/>
      <c r="NNZ232" s="3"/>
      <c r="NOA232" s="3"/>
      <c r="NOB232" s="3"/>
      <c r="NOC232" s="3"/>
      <c r="NOD232" s="3"/>
      <c r="NOE232" s="3"/>
      <c r="NOF232" s="3"/>
      <c r="NOG232" s="3"/>
      <c r="NOH232" s="3"/>
      <c r="NOI232" s="3"/>
      <c r="NOJ232" s="3"/>
      <c r="NOK232" s="3"/>
      <c r="NOL232" s="3"/>
      <c r="NOM232" s="3"/>
      <c r="NON232" s="3"/>
      <c r="NOO232" s="3"/>
      <c r="NOP232" s="3"/>
      <c r="NOQ232" s="3"/>
      <c r="NOR232" s="3"/>
      <c r="NOS232" s="3"/>
      <c r="NOT232" s="3"/>
      <c r="NOU232" s="3"/>
      <c r="NOV232" s="3"/>
      <c r="NOW232" s="3"/>
      <c r="NOX232" s="3"/>
      <c r="NOY232" s="3"/>
      <c r="NOZ232" s="3"/>
      <c r="NPA232" s="3"/>
      <c r="NPB232" s="3"/>
      <c r="NPC232" s="3"/>
      <c r="NPD232" s="3"/>
      <c r="NPE232" s="3"/>
      <c r="NPF232" s="3"/>
      <c r="NPG232" s="3"/>
      <c r="NPH232" s="3"/>
      <c r="NPI232" s="3"/>
      <c r="NPJ232" s="3"/>
      <c r="NPK232" s="3"/>
      <c r="NPL232" s="3"/>
      <c r="NPM232" s="3"/>
      <c r="NPN232" s="3"/>
      <c r="NPO232" s="3"/>
      <c r="NPP232" s="3"/>
      <c r="NPQ232" s="3"/>
      <c r="NPR232" s="3"/>
      <c r="NPS232" s="3"/>
      <c r="NPT232" s="3"/>
      <c r="NPU232" s="3"/>
      <c r="NPV232" s="3"/>
      <c r="NPW232" s="3"/>
      <c r="NPX232" s="3"/>
      <c r="NPY232" s="3"/>
      <c r="NPZ232" s="3"/>
      <c r="NQA232" s="3"/>
      <c r="NQB232" s="3"/>
      <c r="NQC232" s="3"/>
      <c r="NQD232" s="3"/>
      <c r="NQE232" s="3"/>
      <c r="NQF232" s="3"/>
      <c r="NQG232" s="3"/>
      <c r="NQH232" s="3"/>
      <c r="NQI232" s="3"/>
      <c r="NQJ232" s="3"/>
      <c r="NQK232" s="3"/>
      <c r="NQL232" s="3"/>
      <c r="NQM232" s="3"/>
      <c r="NQN232" s="3"/>
      <c r="NQO232" s="3"/>
      <c r="NQP232" s="3"/>
      <c r="NQQ232" s="3"/>
      <c r="NQR232" s="3"/>
      <c r="NQS232" s="3"/>
      <c r="NQT232" s="3"/>
      <c r="NQU232" s="3"/>
      <c r="NQV232" s="3"/>
      <c r="NQW232" s="3"/>
      <c r="NQX232" s="3"/>
      <c r="NQY232" s="3"/>
      <c r="NQZ232" s="3"/>
      <c r="NRA232" s="3"/>
      <c r="NRB232" s="3"/>
      <c r="NRC232" s="3"/>
      <c r="NRD232" s="3"/>
      <c r="NRE232" s="3"/>
      <c r="NRF232" s="3"/>
      <c r="NRG232" s="3"/>
      <c r="NRH232" s="3"/>
      <c r="NRI232" s="3"/>
      <c r="NRJ232" s="3"/>
      <c r="NRK232" s="3"/>
      <c r="NRL232" s="3"/>
      <c r="NRM232" s="3"/>
      <c r="NRN232" s="3"/>
      <c r="NRO232" s="3"/>
      <c r="NRP232" s="3"/>
      <c r="NRQ232" s="3"/>
      <c r="NRR232" s="3"/>
      <c r="NRS232" s="3"/>
      <c r="NRT232" s="3"/>
      <c r="NRU232" s="3"/>
      <c r="NRV232" s="3"/>
      <c r="NRW232" s="3"/>
      <c r="NRX232" s="3"/>
      <c r="NRY232" s="3"/>
      <c r="NRZ232" s="3"/>
      <c r="NSA232" s="3"/>
      <c r="NSB232" s="3"/>
      <c r="NSC232" s="3"/>
      <c r="NSD232" s="3"/>
      <c r="NSE232" s="3"/>
      <c r="NSF232" s="3"/>
      <c r="NSG232" s="3"/>
      <c r="NSH232" s="3"/>
      <c r="NSI232" s="3"/>
      <c r="NSJ232" s="3"/>
      <c r="NSK232" s="3"/>
      <c r="NSL232" s="3"/>
      <c r="NSM232" s="3"/>
      <c r="NSN232" s="3"/>
      <c r="NSO232" s="3"/>
      <c r="NSP232" s="3"/>
      <c r="NSQ232" s="3"/>
      <c r="NSR232" s="3"/>
      <c r="NSS232" s="3"/>
      <c r="NST232" s="3"/>
      <c r="NSU232" s="3"/>
      <c r="NSV232" s="3"/>
      <c r="NSW232" s="3"/>
      <c r="NSX232" s="3"/>
      <c r="NSY232" s="3"/>
      <c r="NSZ232" s="3"/>
      <c r="NTA232" s="3"/>
      <c r="NTB232" s="3"/>
      <c r="NTC232" s="3"/>
      <c r="NTD232" s="3"/>
      <c r="NTE232" s="3"/>
      <c r="NTF232" s="3"/>
      <c r="NTG232" s="3"/>
      <c r="NTH232" s="3"/>
      <c r="NTI232" s="3"/>
      <c r="NTJ232" s="3"/>
      <c r="NTK232" s="3"/>
      <c r="NTL232" s="3"/>
      <c r="NTM232" s="3"/>
      <c r="NTN232" s="3"/>
      <c r="NTO232" s="3"/>
      <c r="NTP232" s="3"/>
      <c r="NTQ232" s="3"/>
      <c r="NTR232" s="3"/>
      <c r="NTS232" s="3"/>
      <c r="NTT232" s="3"/>
      <c r="NTU232" s="3"/>
      <c r="NTV232" s="3"/>
      <c r="NTW232" s="3"/>
      <c r="NTX232" s="3"/>
      <c r="NTY232" s="3"/>
      <c r="NTZ232" s="3"/>
      <c r="NUA232" s="3"/>
      <c r="NUB232" s="3"/>
      <c r="NUC232" s="3"/>
      <c r="NUD232" s="3"/>
      <c r="NUE232" s="3"/>
      <c r="NUF232" s="3"/>
      <c r="NUG232" s="3"/>
      <c r="NUH232" s="3"/>
      <c r="NUI232" s="3"/>
      <c r="NUJ232" s="3"/>
      <c r="NUK232" s="3"/>
      <c r="NUL232" s="3"/>
      <c r="NUM232" s="3"/>
      <c r="NUN232" s="3"/>
      <c r="NUO232" s="3"/>
      <c r="NUP232" s="3"/>
      <c r="NUQ232" s="3"/>
      <c r="NUR232" s="3"/>
      <c r="NUS232" s="3"/>
      <c r="NUT232" s="3"/>
      <c r="NUU232" s="3"/>
      <c r="NUV232" s="3"/>
      <c r="NUW232" s="3"/>
      <c r="NUX232" s="3"/>
      <c r="NUY232" s="3"/>
      <c r="NUZ232" s="3"/>
      <c r="NVA232" s="3"/>
      <c r="NVB232" s="3"/>
      <c r="NVC232" s="3"/>
      <c r="NVD232" s="3"/>
      <c r="NVE232" s="3"/>
      <c r="NVF232" s="3"/>
      <c r="NVG232" s="3"/>
      <c r="NVH232" s="3"/>
      <c r="NVI232" s="3"/>
      <c r="NVJ232" s="3"/>
      <c r="NVK232" s="3"/>
      <c r="NVL232" s="3"/>
      <c r="NVM232" s="3"/>
      <c r="NVN232" s="3"/>
      <c r="NVO232" s="3"/>
      <c r="NVP232" s="3"/>
      <c r="NVQ232" s="3"/>
      <c r="NVR232" s="3"/>
      <c r="NVS232" s="3"/>
      <c r="NVT232" s="3"/>
      <c r="NVU232" s="3"/>
      <c r="NVV232" s="3"/>
      <c r="NVW232" s="3"/>
      <c r="NVX232" s="3"/>
      <c r="NVY232" s="3"/>
      <c r="NVZ232" s="3"/>
      <c r="NWA232" s="3"/>
      <c r="NWB232" s="3"/>
      <c r="NWC232" s="3"/>
      <c r="NWD232" s="3"/>
      <c r="NWE232" s="3"/>
      <c r="NWF232" s="3"/>
      <c r="NWG232" s="3"/>
      <c r="NWH232" s="3"/>
      <c r="NWI232" s="3"/>
      <c r="NWJ232" s="3"/>
      <c r="NWK232" s="3"/>
      <c r="NWL232" s="3"/>
      <c r="NWM232" s="3"/>
      <c r="NWN232" s="3"/>
      <c r="NWO232" s="3"/>
      <c r="NWP232" s="3"/>
      <c r="NWQ232" s="3"/>
      <c r="NWR232" s="3"/>
      <c r="NWS232" s="3"/>
      <c r="NWT232" s="3"/>
      <c r="NWU232" s="3"/>
      <c r="NWV232" s="3"/>
      <c r="NWW232" s="3"/>
      <c r="NWX232" s="3"/>
      <c r="NWY232" s="3"/>
      <c r="NWZ232" s="3"/>
      <c r="NXA232" s="3"/>
      <c r="NXB232" s="3"/>
      <c r="NXC232" s="3"/>
      <c r="NXD232" s="3"/>
      <c r="NXE232" s="3"/>
      <c r="NXF232" s="3"/>
      <c r="NXG232" s="3"/>
      <c r="NXH232" s="3"/>
      <c r="NXI232" s="3"/>
      <c r="NXJ232" s="3"/>
      <c r="NXK232" s="3"/>
      <c r="NXL232" s="3"/>
      <c r="NXM232" s="3"/>
      <c r="NXN232" s="3"/>
      <c r="NXO232" s="3"/>
      <c r="NXP232" s="3"/>
      <c r="NXQ232" s="3"/>
      <c r="NXR232" s="3"/>
      <c r="NXS232" s="3"/>
      <c r="NXT232" s="3"/>
      <c r="NXU232" s="3"/>
      <c r="NXV232" s="3"/>
      <c r="NXW232" s="3"/>
      <c r="NXX232" s="3"/>
      <c r="NXY232" s="3"/>
      <c r="NXZ232" s="3"/>
      <c r="NYA232" s="3"/>
      <c r="NYB232" s="3"/>
      <c r="NYC232" s="3"/>
      <c r="NYD232" s="3"/>
      <c r="NYE232" s="3"/>
      <c r="NYF232" s="3"/>
      <c r="NYG232" s="3"/>
      <c r="NYH232" s="3"/>
      <c r="NYI232" s="3"/>
      <c r="NYJ232" s="3"/>
      <c r="NYK232" s="3"/>
      <c r="NYL232" s="3"/>
      <c r="NYM232" s="3"/>
      <c r="NYN232" s="3"/>
      <c r="NYO232" s="3"/>
      <c r="NYP232" s="3"/>
      <c r="NYQ232" s="3"/>
      <c r="NYR232" s="3"/>
      <c r="NYS232" s="3"/>
      <c r="NYT232" s="3"/>
      <c r="NYU232" s="3"/>
      <c r="NYV232" s="3"/>
      <c r="NYW232" s="3"/>
      <c r="NYX232" s="3"/>
      <c r="NYY232" s="3"/>
      <c r="NYZ232" s="3"/>
      <c r="NZA232" s="3"/>
      <c r="NZB232" s="3"/>
      <c r="NZC232" s="3"/>
      <c r="NZD232" s="3"/>
      <c r="NZE232" s="3"/>
      <c r="NZF232" s="3"/>
      <c r="NZG232" s="3"/>
      <c r="NZH232" s="3"/>
      <c r="NZI232" s="3"/>
      <c r="NZJ232" s="3"/>
      <c r="NZK232" s="3"/>
      <c r="NZL232" s="3"/>
      <c r="NZM232" s="3"/>
      <c r="NZN232" s="3"/>
      <c r="NZO232" s="3"/>
      <c r="NZP232" s="3"/>
      <c r="NZQ232" s="3"/>
      <c r="NZR232" s="3"/>
      <c r="NZS232" s="3"/>
      <c r="NZT232" s="3"/>
      <c r="NZU232" s="3"/>
      <c r="NZV232" s="3"/>
      <c r="NZW232" s="3"/>
      <c r="NZX232" s="3"/>
      <c r="NZY232" s="3"/>
      <c r="NZZ232" s="3"/>
      <c r="OAA232" s="3"/>
      <c r="OAB232" s="3"/>
      <c r="OAC232" s="3"/>
      <c r="OAD232" s="3"/>
      <c r="OAE232" s="3"/>
      <c r="OAF232" s="3"/>
      <c r="OAG232" s="3"/>
      <c r="OAH232" s="3"/>
      <c r="OAI232" s="3"/>
      <c r="OAJ232" s="3"/>
      <c r="OAK232" s="3"/>
      <c r="OAL232" s="3"/>
      <c r="OAM232" s="3"/>
      <c r="OAN232" s="3"/>
      <c r="OAO232" s="3"/>
      <c r="OAP232" s="3"/>
      <c r="OAQ232" s="3"/>
      <c r="OAR232" s="3"/>
      <c r="OAS232" s="3"/>
      <c r="OAT232" s="3"/>
      <c r="OAU232" s="3"/>
      <c r="OAV232" s="3"/>
      <c r="OAW232" s="3"/>
      <c r="OAX232" s="3"/>
      <c r="OAY232" s="3"/>
      <c r="OAZ232" s="3"/>
      <c r="OBA232" s="3"/>
      <c r="OBB232" s="3"/>
      <c r="OBC232" s="3"/>
      <c r="OBD232" s="3"/>
      <c r="OBE232" s="3"/>
      <c r="OBF232" s="3"/>
      <c r="OBG232" s="3"/>
      <c r="OBH232" s="3"/>
      <c r="OBI232" s="3"/>
      <c r="OBJ232" s="3"/>
      <c r="OBK232" s="3"/>
      <c r="OBL232" s="3"/>
      <c r="OBM232" s="3"/>
      <c r="OBN232" s="3"/>
      <c r="OBO232" s="3"/>
      <c r="OBP232" s="3"/>
      <c r="OBQ232" s="3"/>
      <c r="OBR232" s="3"/>
      <c r="OBS232" s="3"/>
      <c r="OBT232" s="3"/>
      <c r="OBU232" s="3"/>
      <c r="OBV232" s="3"/>
      <c r="OBW232" s="3"/>
      <c r="OBX232" s="3"/>
      <c r="OBY232" s="3"/>
      <c r="OBZ232" s="3"/>
      <c r="OCA232" s="3"/>
      <c r="OCB232" s="3"/>
      <c r="OCC232" s="3"/>
      <c r="OCD232" s="3"/>
      <c r="OCE232" s="3"/>
      <c r="OCF232" s="3"/>
      <c r="OCG232" s="3"/>
      <c r="OCH232" s="3"/>
      <c r="OCI232" s="3"/>
      <c r="OCJ232" s="3"/>
      <c r="OCK232" s="3"/>
      <c r="OCL232" s="3"/>
      <c r="OCM232" s="3"/>
      <c r="OCN232" s="3"/>
      <c r="OCO232" s="3"/>
      <c r="OCP232" s="3"/>
      <c r="OCQ232" s="3"/>
      <c r="OCR232" s="3"/>
      <c r="OCS232" s="3"/>
      <c r="OCT232" s="3"/>
      <c r="OCU232" s="3"/>
      <c r="OCV232" s="3"/>
      <c r="OCW232" s="3"/>
      <c r="OCX232" s="3"/>
      <c r="OCY232" s="3"/>
      <c r="OCZ232" s="3"/>
      <c r="ODA232" s="3"/>
      <c r="ODB232" s="3"/>
      <c r="ODC232" s="3"/>
      <c r="ODD232" s="3"/>
      <c r="ODE232" s="3"/>
      <c r="ODF232" s="3"/>
      <c r="ODG232" s="3"/>
      <c r="ODH232" s="3"/>
      <c r="ODI232" s="3"/>
      <c r="ODJ232" s="3"/>
      <c r="ODK232" s="3"/>
      <c r="ODL232" s="3"/>
      <c r="ODM232" s="3"/>
      <c r="ODN232" s="3"/>
      <c r="ODO232" s="3"/>
      <c r="ODP232" s="3"/>
      <c r="ODQ232" s="3"/>
      <c r="ODR232" s="3"/>
      <c r="ODS232" s="3"/>
      <c r="ODT232" s="3"/>
      <c r="ODU232" s="3"/>
      <c r="ODV232" s="3"/>
      <c r="ODW232" s="3"/>
      <c r="ODX232" s="3"/>
      <c r="ODY232" s="3"/>
      <c r="ODZ232" s="3"/>
      <c r="OEA232" s="3"/>
      <c r="OEB232" s="3"/>
      <c r="OEC232" s="3"/>
      <c r="OED232" s="3"/>
      <c r="OEE232" s="3"/>
      <c r="OEF232" s="3"/>
      <c r="OEG232" s="3"/>
      <c r="OEH232" s="3"/>
      <c r="OEI232" s="3"/>
      <c r="OEJ232" s="3"/>
      <c r="OEK232" s="3"/>
      <c r="OEL232" s="3"/>
      <c r="OEM232" s="3"/>
      <c r="OEN232" s="3"/>
      <c r="OEO232" s="3"/>
      <c r="OEP232" s="3"/>
      <c r="OEQ232" s="3"/>
      <c r="OER232" s="3"/>
      <c r="OES232" s="3"/>
      <c r="OET232" s="3"/>
      <c r="OEU232" s="3"/>
      <c r="OEV232" s="3"/>
      <c r="OEW232" s="3"/>
      <c r="OEX232" s="3"/>
      <c r="OEY232" s="3"/>
      <c r="OEZ232" s="3"/>
      <c r="OFA232" s="3"/>
      <c r="OFB232" s="3"/>
      <c r="OFC232" s="3"/>
      <c r="OFD232" s="3"/>
      <c r="OFE232" s="3"/>
      <c r="OFF232" s="3"/>
      <c r="OFG232" s="3"/>
      <c r="OFH232" s="3"/>
      <c r="OFI232" s="3"/>
      <c r="OFJ232" s="3"/>
      <c r="OFK232" s="3"/>
      <c r="OFL232" s="3"/>
      <c r="OFM232" s="3"/>
      <c r="OFN232" s="3"/>
      <c r="OFO232" s="3"/>
      <c r="OFP232" s="3"/>
      <c r="OFQ232" s="3"/>
      <c r="OFR232" s="3"/>
      <c r="OFS232" s="3"/>
      <c r="OFT232" s="3"/>
      <c r="OFU232" s="3"/>
      <c r="OFV232" s="3"/>
      <c r="OFW232" s="3"/>
      <c r="OFX232" s="3"/>
      <c r="OFY232" s="3"/>
      <c r="OFZ232" s="3"/>
      <c r="OGA232" s="3"/>
      <c r="OGB232" s="3"/>
      <c r="OGC232" s="3"/>
      <c r="OGD232" s="3"/>
      <c r="OGE232" s="3"/>
      <c r="OGF232" s="3"/>
      <c r="OGG232" s="3"/>
      <c r="OGH232" s="3"/>
      <c r="OGI232" s="3"/>
      <c r="OGJ232" s="3"/>
      <c r="OGK232" s="3"/>
      <c r="OGL232" s="3"/>
      <c r="OGM232" s="3"/>
      <c r="OGN232" s="3"/>
      <c r="OGO232" s="3"/>
      <c r="OGP232" s="3"/>
      <c r="OGQ232" s="3"/>
      <c r="OGR232" s="3"/>
      <c r="OGS232" s="3"/>
      <c r="OGT232" s="3"/>
      <c r="OGU232" s="3"/>
      <c r="OGV232" s="3"/>
      <c r="OGW232" s="3"/>
      <c r="OGX232" s="3"/>
      <c r="OGY232" s="3"/>
      <c r="OGZ232" s="3"/>
      <c r="OHA232" s="3"/>
      <c r="OHB232" s="3"/>
      <c r="OHC232" s="3"/>
      <c r="OHD232" s="3"/>
      <c r="OHE232" s="3"/>
      <c r="OHF232" s="3"/>
      <c r="OHG232" s="3"/>
      <c r="OHH232" s="3"/>
      <c r="OHI232" s="3"/>
      <c r="OHJ232" s="3"/>
      <c r="OHK232" s="3"/>
      <c r="OHL232" s="3"/>
      <c r="OHM232" s="3"/>
      <c r="OHN232" s="3"/>
      <c r="OHO232" s="3"/>
      <c r="OHP232" s="3"/>
      <c r="OHQ232" s="3"/>
      <c r="OHR232" s="3"/>
      <c r="OHS232" s="3"/>
      <c r="OHT232" s="3"/>
      <c r="OHU232" s="3"/>
      <c r="OHV232" s="3"/>
      <c r="OHW232" s="3"/>
      <c r="OHX232" s="3"/>
      <c r="OHY232" s="3"/>
      <c r="OHZ232" s="3"/>
      <c r="OIA232" s="3"/>
      <c r="OIB232" s="3"/>
      <c r="OIC232" s="3"/>
      <c r="OID232" s="3"/>
      <c r="OIE232" s="3"/>
      <c r="OIF232" s="3"/>
      <c r="OIG232" s="3"/>
      <c r="OIH232" s="3"/>
      <c r="OII232" s="3"/>
      <c r="OIJ232" s="3"/>
      <c r="OIK232" s="3"/>
      <c r="OIL232" s="3"/>
      <c r="OIM232" s="3"/>
      <c r="OIN232" s="3"/>
      <c r="OIO232" s="3"/>
      <c r="OIP232" s="3"/>
      <c r="OIQ232" s="3"/>
      <c r="OIR232" s="3"/>
      <c r="OIS232" s="3"/>
      <c r="OIT232" s="3"/>
      <c r="OIU232" s="3"/>
      <c r="OIV232" s="3"/>
      <c r="OIW232" s="3"/>
      <c r="OIX232" s="3"/>
      <c r="OIY232" s="3"/>
      <c r="OIZ232" s="3"/>
      <c r="OJA232" s="3"/>
      <c r="OJB232" s="3"/>
      <c r="OJC232" s="3"/>
      <c r="OJD232" s="3"/>
      <c r="OJE232" s="3"/>
      <c r="OJF232" s="3"/>
      <c r="OJG232" s="3"/>
      <c r="OJH232" s="3"/>
      <c r="OJI232" s="3"/>
      <c r="OJJ232" s="3"/>
      <c r="OJK232" s="3"/>
      <c r="OJL232" s="3"/>
      <c r="OJM232" s="3"/>
      <c r="OJN232" s="3"/>
      <c r="OJO232" s="3"/>
      <c r="OJP232" s="3"/>
      <c r="OJQ232" s="3"/>
      <c r="OJR232" s="3"/>
      <c r="OJS232" s="3"/>
      <c r="OJT232" s="3"/>
      <c r="OJU232" s="3"/>
      <c r="OJV232" s="3"/>
      <c r="OJW232" s="3"/>
      <c r="OJX232" s="3"/>
      <c r="OJY232" s="3"/>
      <c r="OJZ232" s="3"/>
      <c r="OKA232" s="3"/>
      <c r="OKB232" s="3"/>
      <c r="OKC232" s="3"/>
      <c r="OKD232" s="3"/>
      <c r="OKE232" s="3"/>
      <c r="OKF232" s="3"/>
      <c r="OKG232" s="3"/>
      <c r="OKH232" s="3"/>
      <c r="OKI232" s="3"/>
      <c r="OKJ232" s="3"/>
      <c r="OKK232" s="3"/>
      <c r="OKL232" s="3"/>
      <c r="OKM232" s="3"/>
      <c r="OKN232" s="3"/>
      <c r="OKO232" s="3"/>
      <c r="OKP232" s="3"/>
      <c r="OKQ232" s="3"/>
      <c r="OKR232" s="3"/>
      <c r="OKS232" s="3"/>
      <c r="OKT232" s="3"/>
      <c r="OKU232" s="3"/>
      <c r="OKV232" s="3"/>
      <c r="OKW232" s="3"/>
      <c r="OKX232" s="3"/>
      <c r="OKY232" s="3"/>
      <c r="OKZ232" s="3"/>
      <c r="OLA232" s="3"/>
      <c r="OLB232" s="3"/>
      <c r="OLC232" s="3"/>
      <c r="OLD232" s="3"/>
      <c r="OLE232" s="3"/>
      <c r="OLF232" s="3"/>
      <c r="OLG232" s="3"/>
      <c r="OLH232" s="3"/>
      <c r="OLI232" s="3"/>
      <c r="OLJ232" s="3"/>
      <c r="OLK232" s="3"/>
      <c r="OLL232" s="3"/>
      <c r="OLM232" s="3"/>
      <c r="OLN232" s="3"/>
      <c r="OLO232" s="3"/>
      <c r="OLP232" s="3"/>
      <c r="OLQ232" s="3"/>
      <c r="OLR232" s="3"/>
      <c r="OLS232" s="3"/>
      <c r="OLT232" s="3"/>
      <c r="OLU232" s="3"/>
      <c r="OLV232" s="3"/>
      <c r="OLW232" s="3"/>
      <c r="OLX232" s="3"/>
      <c r="OLY232" s="3"/>
      <c r="OLZ232" s="3"/>
      <c r="OMA232" s="3"/>
      <c r="OMB232" s="3"/>
      <c r="OMC232" s="3"/>
      <c r="OMD232" s="3"/>
      <c r="OME232" s="3"/>
      <c r="OMF232" s="3"/>
      <c r="OMG232" s="3"/>
      <c r="OMH232" s="3"/>
      <c r="OMI232" s="3"/>
      <c r="OMJ232" s="3"/>
      <c r="OMK232" s="3"/>
      <c r="OML232" s="3"/>
      <c r="OMM232" s="3"/>
      <c r="OMN232" s="3"/>
      <c r="OMO232" s="3"/>
      <c r="OMP232" s="3"/>
      <c r="OMQ232" s="3"/>
      <c r="OMR232" s="3"/>
      <c r="OMS232" s="3"/>
      <c r="OMT232" s="3"/>
      <c r="OMU232" s="3"/>
      <c r="OMV232" s="3"/>
      <c r="OMW232" s="3"/>
      <c r="OMX232" s="3"/>
      <c r="OMY232" s="3"/>
      <c r="OMZ232" s="3"/>
      <c r="ONA232" s="3"/>
      <c r="ONB232" s="3"/>
      <c r="ONC232" s="3"/>
      <c r="OND232" s="3"/>
      <c r="ONE232" s="3"/>
      <c r="ONF232" s="3"/>
      <c r="ONG232" s="3"/>
      <c r="ONH232" s="3"/>
      <c r="ONI232" s="3"/>
      <c r="ONJ232" s="3"/>
      <c r="ONK232" s="3"/>
      <c r="ONL232" s="3"/>
      <c r="ONM232" s="3"/>
      <c r="ONN232" s="3"/>
      <c r="ONO232" s="3"/>
      <c r="ONP232" s="3"/>
      <c r="ONQ232" s="3"/>
      <c r="ONR232" s="3"/>
      <c r="ONS232" s="3"/>
      <c r="ONT232" s="3"/>
      <c r="ONU232" s="3"/>
      <c r="ONV232" s="3"/>
      <c r="ONW232" s="3"/>
      <c r="ONX232" s="3"/>
      <c r="ONY232" s="3"/>
      <c r="ONZ232" s="3"/>
      <c r="OOA232" s="3"/>
      <c r="OOB232" s="3"/>
      <c r="OOC232" s="3"/>
      <c r="OOD232" s="3"/>
      <c r="OOE232" s="3"/>
      <c r="OOF232" s="3"/>
      <c r="OOG232" s="3"/>
      <c r="OOH232" s="3"/>
      <c r="OOI232" s="3"/>
      <c r="OOJ232" s="3"/>
      <c r="OOK232" s="3"/>
      <c r="OOL232" s="3"/>
      <c r="OOM232" s="3"/>
      <c r="OON232" s="3"/>
      <c r="OOO232" s="3"/>
      <c r="OOP232" s="3"/>
      <c r="OOQ232" s="3"/>
      <c r="OOR232" s="3"/>
      <c r="OOS232" s="3"/>
      <c r="OOT232" s="3"/>
      <c r="OOU232" s="3"/>
      <c r="OOV232" s="3"/>
      <c r="OOW232" s="3"/>
      <c r="OOX232" s="3"/>
      <c r="OOY232" s="3"/>
      <c r="OOZ232" s="3"/>
      <c r="OPA232" s="3"/>
      <c r="OPB232" s="3"/>
      <c r="OPC232" s="3"/>
      <c r="OPD232" s="3"/>
      <c r="OPE232" s="3"/>
      <c r="OPF232" s="3"/>
      <c r="OPG232" s="3"/>
      <c r="OPH232" s="3"/>
      <c r="OPI232" s="3"/>
      <c r="OPJ232" s="3"/>
      <c r="OPK232" s="3"/>
      <c r="OPL232" s="3"/>
      <c r="OPM232" s="3"/>
      <c r="OPN232" s="3"/>
      <c r="OPO232" s="3"/>
      <c r="OPP232" s="3"/>
      <c r="OPQ232" s="3"/>
      <c r="OPR232" s="3"/>
      <c r="OPS232" s="3"/>
      <c r="OPT232" s="3"/>
      <c r="OPU232" s="3"/>
      <c r="OPV232" s="3"/>
      <c r="OPW232" s="3"/>
      <c r="OPX232" s="3"/>
      <c r="OPY232" s="3"/>
      <c r="OPZ232" s="3"/>
      <c r="OQA232" s="3"/>
      <c r="OQB232" s="3"/>
      <c r="OQC232" s="3"/>
      <c r="OQD232" s="3"/>
      <c r="OQE232" s="3"/>
      <c r="OQF232" s="3"/>
      <c r="OQG232" s="3"/>
      <c r="OQH232" s="3"/>
      <c r="OQI232" s="3"/>
      <c r="OQJ232" s="3"/>
      <c r="OQK232" s="3"/>
      <c r="OQL232" s="3"/>
      <c r="OQM232" s="3"/>
      <c r="OQN232" s="3"/>
      <c r="OQO232" s="3"/>
      <c r="OQP232" s="3"/>
      <c r="OQQ232" s="3"/>
      <c r="OQR232" s="3"/>
      <c r="OQS232" s="3"/>
      <c r="OQT232" s="3"/>
      <c r="OQU232" s="3"/>
      <c r="OQV232" s="3"/>
      <c r="OQW232" s="3"/>
      <c r="OQX232" s="3"/>
      <c r="OQY232" s="3"/>
      <c r="OQZ232" s="3"/>
      <c r="ORA232" s="3"/>
      <c r="ORB232" s="3"/>
      <c r="ORC232" s="3"/>
      <c r="ORD232" s="3"/>
      <c r="ORE232" s="3"/>
      <c r="ORF232" s="3"/>
      <c r="ORG232" s="3"/>
      <c r="ORH232" s="3"/>
      <c r="ORI232" s="3"/>
      <c r="ORJ232" s="3"/>
      <c r="ORK232" s="3"/>
      <c r="ORL232" s="3"/>
      <c r="ORM232" s="3"/>
      <c r="ORN232" s="3"/>
      <c r="ORO232" s="3"/>
      <c r="ORP232" s="3"/>
      <c r="ORQ232" s="3"/>
      <c r="ORR232" s="3"/>
      <c r="ORS232" s="3"/>
      <c r="ORT232" s="3"/>
      <c r="ORU232" s="3"/>
      <c r="ORV232" s="3"/>
      <c r="ORW232" s="3"/>
      <c r="ORX232" s="3"/>
      <c r="ORY232" s="3"/>
      <c r="ORZ232" s="3"/>
      <c r="OSA232" s="3"/>
      <c r="OSB232" s="3"/>
      <c r="OSC232" s="3"/>
      <c r="OSD232" s="3"/>
      <c r="OSE232" s="3"/>
      <c r="OSF232" s="3"/>
      <c r="OSG232" s="3"/>
      <c r="OSH232" s="3"/>
      <c r="OSI232" s="3"/>
      <c r="OSJ232" s="3"/>
      <c r="OSK232" s="3"/>
      <c r="OSL232" s="3"/>
      <c r="OSM232" s="3"/>
      <c r="OSN232" s="3"/>
      <c r="OSO232" s="3"/>
      <c r="OSP232" s="3"/>
      <c r="OSQ232" s="3"/>
      <c r="OSR232" s="3"/>
      <c r="OSS232" s="3"/>
      <c r="OST232" s="3"/>
      <c r="OSU232" s="3"/>
      <c r="OSV232" s="3"/>
      <c r="OSW232" s="3"/>
      <c r="OSX232" s="3"/>
      <c r="OSY232" s="3"/>
      <c r="OSZ232" s="3"/>
      <c r="OTA232" s="3"/>
      <c r="OTB232" s="3"/>
      <c r="OTC232" s="3"/>
      <c r="OTD232" s="3"/>
      <c r="OTE232" s="3"/>
      <c r="OTF232" s="3"/>
      <c r="OTG232" s="3"/>
      <c r="OTH232" s="3"/>
      <c r="OTI232" s="3"/>
      <c r="OTJ232" s="3"/>
      <c r="OTK232" s="3"/>
      <c r="OTL232" s="3"/>
      <c r="OTM232" s="3"/>
      <c r="OTN232" s="3"/>
      <c r="OTO232" s="3"/>
      <c r="OTP232" s="3"/>
      <c r="OTQ232" s="3"/>
      <c r="OTR232" s="3"/>
      <c r="OTS232" s="3"/>
      <c r="OTT232" s="3"/>
      <c r="OTU232" s="3"/>
      <c r="OTV232" s="3"/>
      <c r="OTW232" s="3"/>
      <c r="OTX232" s="3"/>
      <c r="OTY232" s="3"/>
      <c r="OTZ232" s="3"/>
      <c r="OUA232" s="3"/>
      <c r="OUB232" s="3"/>
      <c r="OUC232" s="3"/>
      <c r="OUD232" s="3"/>
      <c r="OUE232" s="3"/>
      <c r="OUF232" s="3"/>
      <c r="OUG232" s="3"/>
      <c r="OUH232" s="3"/>
      <c r="OUI232" s="3"/>
      <c r="OUJ232" s="3"/>
      <c r="OUK232" s="3"/>
      <c r="OUL232" s="3"/>
      <c r="OUM232" s="3"/>
      <c r="OUN232" s="3"/>
      <c r="OUO232" s="3"/>
      <c r="OUP232" s="3"/>
      <c r="OUQ232" s="3"/>
      <c r="OUR232" s="3"/>
      <c r="OUS232" s="3"/>
      <c r="OUT232" s="3"/>
      <c r="OUU232" s="3"/>
      <c r="OUV232" s="3"/>
      <c r="OUW232" s="3"/>
      <c r="OUX232" s="3"/>
      <c r="OUY232" s="3"/>
      <c r="OUZ232" s="3"/>
      <c r="OVA232" s="3"/>
      <c r="OVB232" s="3"/>
      <c r="OVC232" s="3"/>
      <c r="OVD232" s="3"/>
      <c r="OVE232" s="3"/>
      <c r="OVF232" s="3"/>
      <c r="OVG232" s="3"/>
      <c r="OVH232" s="3"/>
      <c r="OVI232" s="3"/>
      <c r="OVJ232" s="3"/>
      <c r="OVK232" s="3"/>
      <c r="OVL232" s="3"/>
      <c r="OVM232" s="3"/>
      <c r="OVN232" s="3"/>
      <c r="OVO232" s="3"/>
      <c r="OVP232" s="3"/>
      <c r="OVQ232" s="3"/>
      <c r="OVR232" s="3"/>
      <c r="OVS232" s="3"/>
      <c r="OVT232" s="3"/>
      <c r="OVU232" s="3"/>
      <c r="OVV232" s="3"/>
      <c r="OVW232" s="3"/>
      <c r="OVX232" s="3"/>
      <c r="OVY232" s="3"/>
      <c r="OVZ232" s="3"/>
      <c r="OWA232" s="3"/>
      <c r="OWB232" s="3"/>
      <c r="OWC232" s="3"/>
      <c r="OWD232" s="3"/>
      <c r="OWE232" s="3"/>
      <c r="OWF232" s="3"/>
      <c r="OWG232" s="3"/>
      <c r="OWH232" s="3"/>
      <c r="OWI232" s="3"/>
      <c r="OWJ232" s="3"/>
      <c r="OWK232" s="3"/>
      <c r="OWL232" s="3"/>
      <c r="OWM232" s="3"/>
      <c r="OWN232" s="3"/>
      <c r="OWO232" s="3"/>
      <c r="OWP232" s="3"/>
      <c r="OWQ232" s="3"/>
      <c r="OWR232" s="3"/>
      <c r="OWS232" s="3"/>
      <c r="OWT232" s="3"/>
      <c r="OWU232" s="3"/>
      <c r="OWV232" s="3"/>
      <c r="OWW232" s="3"/>
      <c r="OWX232" s="3"/>
      <c r="OWY232" s="3"/>
      <c r="OWZ232" s="3"/>
      <c r="OXA232" s="3"/>
      <c r="OXB232" s="3"/>
      <c r="OXC232" s="3"/>
      <c r="OXD232" s="3"/>
      <c r="OXE232" s="3"/>
      <c r="OXF232" s="3"/>
      <c r="OXG232" s="3"/>
      <c r="OXH232" s="3"/>
      <c r="OXI232" s="3"/>
      <c r="OXJ232" s="3"/>
      <c r="OXK232" s="3"/>
      <c r="OXL232" s="3"/>
      <c r="OXM232" s="3"/>
      <c r="OXN232" s="3"/>
      <c r="OXO232" s="3"/>
      <c r="OXP232" s="3"/>
      <c r="OXQ232" s="3"/>
      <c r="OXR232" s="3"/>
      <c r="OXS232" s="3"/>
      <c r="OXT232" s="3"/>
      <c r="OXU232" s="3"/>
      <c r="OXV232" s="3"/>
      <c r="OXW232" s="3"/>
      <c r="OXX232" s="3"/>
      <c r="OXY232" s="3"/>
      <c r="OXZ232" s="3"/>
      <c r="OYA232" s="3"/>
      <c r="OYB232" s="3"/>
      <c r="OYC232" s="3"/>
      <c r="OYD232" s="3"/>
      <c r="OYE232" s="3"/>
      <c r="OYF232" s="3"/>
      <c r="OYG232" s="3"/>
      <c r="OYH232" s="3"/>
      <c r="OYI232" s="3"/>
      <c r="OYJ232" s="3"/>
      <c r="OYK232" s="3"/>
      <c r="OYL232" s="3"/>
      <c r="OYM232" s="3"/>
      <c r="OYN232" s="3"/>
      <c r="OYO232" s="3"/>
      <c r="OYP232" s="3"/>
      <c r="OYQ232" s="3"/>
      <c r="OYR232" s="3"/>
      <c r="OYS232" s="3"/>
      <c r="OYT232" s="3"/>
      <c r="OYU232" s="3"/>
      <c r="OYV232" s="3"/>
      <c r="OYW232" s="3"/>
      <c r="OYX232" s="3"/>
      <c r="OYY232" s="3"/>
      <c r="OYZ232" s="3"/>
      <c r="OZA232" s="3"/>
      <c r="OZB232" s="3"/>
      <c r="OZC232" s="3"/>
      <c r="OZD232" s="3"/>
      <c r="OZE232" s="3"/>
      <c r="OZF232" s="3"/>
      <c r="OZG232" s="3"/>
      <c r="OZH232" s="3"/>
      <c r="OZI232" s="3"/>
      <c r="OZJ232" s="3"/>
      <c r="OZK232" s="3"/>
      <c r="OZL232" s="3"/>
      <c r="OZM232" s="3"/>
      <c r="OZN232" s="3"/>
      <c r="OZO232" s="3"/>
      <c r="OZP232" s="3"/>
      <c r="OZQ232" s="3"/>
      <c r="OZR232" s="3"/>
      <c r="OZS232" s="3"/>
      <c r="OZT232" s="3"/>
      <c r="OZU232" s="3"/>
      <c r="OZV232" s="3"/>
      <c r="OZW232" s="3"/>
      <c r="OZX232" s="3"/>
      <c r="OZY232" s="3"/>
      <c r="OZZ232" s="3"/>
      <c r="PAA232" s="3"/>
      <c r="PAB232" s="3"/>
      <c r="PAC232" s="3"/>
      <c r="PAD232" s="3"/>
      <c r="PAE232" s="3"/>
      <c r="PAF232" s="3"/>
      <c r="PAG232" s="3"/>
      <c r="PAH232" s="3"/>
      <c r="PAI232" s="3"/>
      <c r="PAJ232" s="3"/>
      <c r="PAK232" s="3"/>
      <c r="PAL232" s="3"/>
      <c r="PAM232" s="3"/>
      <c r="PAN232" s="3"/>
      <c r="PAO232" s="3"/>
      <c r="PAP232" s="3"/>
      <c r="PAQ232" s="3"/>
      <c r="PAR232" s="3"/>
      <c r="PAS232" s="3"/>
      <c r="PAT232" s="3"/>
      <c r="PAU232" s="3"/>
      <c r="PAV232" s="3"/>
      <c r="PAW232" s="3"/>
      <c r="PAX232" s="3"/>
      <c r="PAY232" s="3"/>
      <c r="PAZ232" s="3"/>
      <c r="PBA232" s="3"/>
      <c r="PBB232" s="3"/>
      <c r="PBC232" s="3"/>
      <c r="PBD232" s="3"/>
      <c r="PBE232" s="3"/>
      <c r="PBF232" s="3"/>
      <c r="PBG232" s="3"/>
      <c r="PBH232" s="3"/>
      <c r="PBI232" s="3"/>
      <c r="PBJ232" s="3"/>
      <c r="PBK232" s="3"/>
      <c r="PBL232" s="3"/>
      <c r="PBM232" s="3"/>
      <c r="PBN232" s="3"/>
      <c r="PBO232" s="3"/>
      <c r="PBP232" s="3"/>
      <c r="PBQ232" s="3"/>
      <c r="PBR232" s="3"/>
      <c r="PBS232" s="3"/>
      <c r="PBT232" s="3"/>
      <c r="PBU232" s="3"/>
      <c r="PBV232" s="3"/>
      <c r="PBW232" s="3"/>
      <c r="PBX232" s="3"/>
      <c r="PBY232" s="3"/>
      <c r="PBZ232" s="3"/>
      <c r="PCA232" s="3"/>
      <c r="PCB232" s="3"/>
      <c r="PCC232" s="3"/>
      <c r="PCD232" s="3"/>
      <c r="PCE232" s="3"/>
      <c r="PCF232" s="3"/>
      <c r="PCG232" s="3"/>
      <c r="PCH232" s="3"/>
      <c r="PCI232" s="3"/>
      <c r="PCJ232" s="3"/>
      <c r="PCK232" s="3"/>
      <c r="PCL232" s="3"/>
      <c r="PCM232" s="3"/>
      <c r="PCN232" s="3"/>
      <c r="PCO232" s="3"/>
      <c r="PCP232" s="3"/>
      <c r="PCQ232" s="3"/>
      <c r="PCR232" s="3"/>
      <c r="PCS232" s="3"/>
      <c r="PCT232" s="3"/>
      <c r="PCU232" s="3"/>
      <c r="PCV232" s="3"/>
      <c r="PCW232" s="3"/>
      <c r="PCX232" s="3"/>
      <c r="PCY232" s="3"/>
      <c r="PCZ232" s="3"/>
      <c r="PDA232" s="3"/>
      <c r="PDB232" s="3"/>
      <c r="PDC232" s="3"/>
      <c r="PDD232" s="3"/>
      <c r="PDE232" s="3"/>
      <c r="PDF232" s="3"/>
      <c r="PDG232" s="3"/>
      <c r="PDH232" s="3"/>
      <c r="PDI232" s="3"/>
      <c r="PDJ232" s="3"/>
      <c r="PDK232" s="3"/>
      <c r="PDL232" s="3"/>
      <c r="PDM232" s="3"/>
      <c r="PDN232" s="3"/>
      <c r="PDO232" s="3"/>
      <c r="PDP232" s="3"/>
      <c r="PDQ232" s="3"/>
      <c r="PDR232" s="3"/>
      <c r="PDS232" s="3"/>
      <c r="PDT232" s="3"/>
      <c r="PDU232" s="3"/>
      <c r="PDV232" s="3"/>
      <c r="PDW232" s="3"/>
      <c r="PDX232" s="3"/>
      <c r="PDY232" s="3"/>
      <c r="PDZ232" s="3"/>
      <c r="PEA232" s="3"/>
      <c r="PEB232" s="3"/>
      <c r="PEC232" s="3"/>
      <c r="PED232" s="3"/>
      <c r="PEE232" s="3"/>
      <c r="PEF232" s="3"/>
      <c r="PEG232" s="3"/>
      <c r="PEH232" s="3"/>
      <c r="PEI232" s="3"/>
      <c r="PEJ232" s="3"/>
      <c r="PEK232" s="3"/>
      <c r="PEL232" s="3"/>
      <c r="PEM232" s="3"/>
      <c r="PEN232" s="3"/>
      <c r="PEO232" s="3"/>
      <c r="PEP232" s="3"/>
      <c r="PEQ232" s="3"/>
      <c r="PER232" s="3"/>
      <c r="PES232" s="3"/>
      <c r="PET232" s="3"/>
      <c r="PEU232" s="3"/>
      <c r="PEV232" s="3"/>
      <c r="PEW232" s="3"/>
      <c r="PEX232" s="3"/>
      <c r="PEY232" s="3"/>
      <c r="PEZ232" s="3"/>
      <c r="PFA232" s="3"/>
      <c r="PFB232" s="3"/>
      <c r="PFC232" s="3"/>
      <c r="PFD232" s="3"/>
      <c r="PFE232" s="3"/>
      <c r="PFF232" s="3"/>
      <c r="PFG232" s="3"/>
      <c r="PFH232" s="3"/>
      <c r="PFI232" s="3"/>
      <c r="PFJ232" s="3"/>
      <c r="PFK232" s="3"/>
      <c r="PFL232" s="3"/>
      <c r="PFM232" s="3"/>
      <c r="PFN232" s="3"/>
      <c r="PFO232" s="3"/>
      <c r="PFP232" s="3"/>
      <c r="PFQ232" s="3"/>
      <c r="PFR232" s="3"/>
      <c r="PFS232" s="3"/>
      <c r="PFT232" s="3"/>
      <c r="PFU232" s="3"/>
      <c r="PFV232" s="3"/>
      <c r="PFW232" s="3"/>
      <c r="PFX232" s="3"/>
      <c r="PFY232" s="3"/>
      <c r="PFZ232" s="3"/>
      <c r="PGA232" s="3"/>
      <c r="PGB232" s="3"/>
      <c r="PGC232" s="3"/>
      <c r="PGD232" s="3"/>
      <c r="PGE232" s="3"/>
      <c r="PGF232" s="3"/>
      <c r="PGG232" s="3"/>
      <c r="PGH232" s="3"/>
      <c r="PGI232" s="3"/>
      <c r="PGJ232" s="3"/>
      <c r="PGK232" s="3"/>
      <c r="PGL232" s="3"/>
      <c r="PGM232" s="3"/>
      <c r="PGN232" s="3"/>
      <c r="PGO232" s="3"/>
      <c r="PGP232" s="3"/>
      <c r="PGQ232" s="3"/>
      <c r="PGR232" s="3"/>
      <c r="PGS232" s="3"/>
      <c r="PGT232" s="3"/>
      <c r="PGU232" s="3"/>
      <c r="PGV232" s="3"/>
      <c r="PGW232" s="3"/>
      <c r="PGX232" s="3"/>
      <c r="PGY232" s="3"/>
      <c r="PGZ232" s="3"/>
      <c r="PHA232" s="3"/>
      <c r="PHB232" s="3"/>
      <c r="PHC232" s="3"/>
      <c r="PHD232" s="3"/>
      <c r="PHE232" s="3"/>
      <c r="PHF232" s="3"/>
      <c r="PHG232" s="3"/>
      <c r="PHH232" s="3"/>
      <c r="PHI232" s="3"/>
      <c r="PHJ232" s="3"/>
      <c r="PHK232" s="3"/>
      <c r="PHL232" s="3"/>
      <c r="PHM232" s="3"/>
      <c r="PHN232" s="3"/>
      <c r="PHO232" s="3"/>
      <c r="PHP232" s="3"/>
      <c r="PHQ232" s="3"/>
      <c r="PHR232" s="3"/>
      <c r="PHS232" s="3"/>
      <c r="PHT232" s="3"/>
      <c r="PHU232" s="3"/>
      <c r="PHV232" s="3"/>
      <c r="PHW232" s="3"/>
      <c r="PHX232" s="3"/>
      <c r="PHY232" s="3"/>
      <c r="PHZ232" s="3"/>
      <c r="PIA232" s="3"/>
      <c r="PIB232" s="3"/>
      <c r="PIC232" s="3"/>
      <c r="PID232" s="3"/>
      <c r="PIE232" s="3"/>
      <c r="PIF232" s="3"/>
      <c r="PIG232" s="3"/>
      <c r="PIH232" s="3"/>
      <c r="PII232" s="3"/>
      <c r="PIJ232" s="3"/>
      <c r="PIK232" s="3"/>
      <c r="PIL232" s="3"/>
      <c r="PIM232" s="3"/>
      <c r="PIN232" s="3"/>
      <c r="PIO232" s="3"/>
      <c r="PIP232" s="3"/>
      <c r="PIQ232" s="3"/>
      <c r="PIR232" s="3"/>
      <c r="PIS232" s="3"/>
      <c r="PIT232" s="3"/>
      <c r="PIU232" s="3"/>
      <c r="PIV232" s="3"/>
      <c r="PIW232" s="3"/>
      <c r="PIX232" s="3"/>
      <c r="PIY232" s="3"/>
      <c r="PIZ232" s="3"/>
      <c r="PJA232" s="3"/>
      <c r="PJB232" s="3"/>
      <c r="PJC232" s="3"/>
      <c r="PJD232" s="3"/>
      <c r="PJE232" s="3"/>
      <c r="PJF232" s="3"/>
      <c r="PJG232" s="3"/>
      <c r="PJH232" s="3"/>
      <c r="PJI232" s="3"/>
      <c r="PJJ232" s="3"/>
      <c r="PJK232" s="3"/>
      <c r="PJL232" s="3"/>
      <c r="PJM232" s="3"/>
      <c r="PJN232" s="3"/>
      <c r="PJO232" s="3"/>
      <c r="PJP232" s="3"/>
      <c r="PJQ232" s="3"/>
      <c r="PJR232" s="3"/>
      <c r="PJS232" s="3"/>
      <c r="PJT232" s="3"/>
      <c r="PJU232" s="3"/>
      <c r="PJV232" s="3"/>
      <c r="PJW232" s="3"/>
      <c r="PJX232" s="3"/>
      <c r="PJY232" s="3"/>
      <c r="PJZ232" s="3"/>
      <c r="PKA232" s="3"/>
      <c r="PKB232" s="3"/>
      <c r="PKC232" s="3"/>
      <c r="PKD232" s="3"/>
      <c r="PKE232" s="3"/>
      <c r="PKF232" s="3"/>
      <c r="PKG232" s="3"/>
      <c r="PKH232" s="3"/>
      <c r="PKI232" s="3"/>
      <c r="PKJ232" s="3"/>
      <c r="PKK232" s="3"/>
      <c r="PKL232" s="3"/>
      <c r="PKM232" s="3"/>
      <c r="PKN232" s="3"/>
      <c r="PKO232" s="3"/>
      <c r="PKP232" s="3"/>
      <c r="PKQ232" s="3"/>
      <c r="PKR232" s="3"/>
      <c r="PKS232" s="3"/>
      <c r="PKT232" s="3"/>
      <c r="PKU232" s="3"/>
      <c r="PKV232" s="3"/>
      <c r="PKW232" s="3"/>
      <c r="PKX232" s="3"/>
      <c r="PKY232" s="3"/>
      <c r="PKZ232" s="3"/>
      <c r="PLA232" s="3"/>
      <c r="PLB232" s="3"/>
      <c r="PLC232" s="3"/>
      <c r="PLD232" s="3"/>
      <c r="PLE232" s="3"/>
      <c r="PLF232" s="3"/>
      <c r="PLG232" s="3"/>
      <c r="PLH232" s="3"/>
      <c r="PLI232" s="3"/>
      <c r="PLJ232" s="3"/>
      <c r="PLK232" s="3"/>
      <c r="PLL232" s="3"/>
      <c r="PLM232" s="3"/>
      <c r="PLN232" s="3"/>
      <c r="PLO232" s="3"/>
      <c r="PLP232" s="3"/>
      <c r="PLQ232" s="3"/>
      <c r="PLR232" s="3"/>
      <c r="PLS232" s="3"/>
      <c r="PLT232" s="3"/>
      <c r="PLU232" s="3"/>
      <c r="PLV232" s="3"/>
      <c r="PLW232" s="3"/>
      <c r="PLX232" s="3"/>
      <c r="PLY232" s="3"/>
      <c r="PLZ232" s="3"/>
      <c r="PMA232" s="3"/>
      <c r="PMB232" s="3"/>
      <c r="PMC232" s="3"/>
      <c r="PMD232" s="3"/>
      <c r="PME232" s="3"/>
      <c r="PMF232" s="3"/>
      <c r="PMG232" s="3"/>
      <c r="PMH232" s="3"/>
      <c r="PMI232" s="3"/>
      <c r="PMJ232" s="3"/>
      <c r="PMK232" s="3"/>
      <c r="PML232" s="3"/>
      <c r="PMM232" s="3"/>
      <c r="PMN232" s="3"/>
      <c r="PMO232" s="3"/>
      <c r="PMP232" s="3"/>
      <c r="PMQ232" s="3"/>
      <c r="PMR232" s="3"/>
      <c r="PMS232" s="3"/>
      <c r="PMT232" s="3"/>
      <c r="PMU232" s="3"/>
      <c r="PMV232" s="3"/>
      <c r="PMW232" s="3"/>
      <c r="PMX232" s="3"/>
      <c r="PMY232" s="3"/>
      <c r="PMZ232" s="3"/>
      <c r="PNA232" s="3"/>
      <c r="PNB232" s="3"/>
      <c r="PNC232" s="3"/>
      <c r="PND232" s="3"/>
      <c r="PNE232" s="3"/>
      <c r="PNF232" s="3"/>
      <c r="PNG232" s="3"/>
      <c r="PNH232" s="3"/>
      <c r="PNI232" s="3"/>
      <c r="PNJ232" s="3"/>
      <c r="PNK232" s="3"/>
      <c r="PNL232" s="3"/>
      <c r="PNM232" s="3"/>
      <c r="PNN232" s="3"/>
      <c r="PNO232" s="3"/>
      <c r="PNP232" s="3"/>
      <c r="PNQ232" s="3"/>
      <c r="PNR232" s="3"/>
      <c r="PNS232" s="3"/>
      <c r="PNT232" s="3"/>
      <c r="PNU232" s="3"/>
      <c r="PNV232" s="3"/>
      <c r="PNW232" s="3"/>
      <c r="PNX232" s="3"/>
      <c r="PNY232" s="3"/>
      <c r="PNZ232" s="3"/>
      <c r="POA232" s="3"/>
      <c r="POB232" s="3"/>
      <c r="POC232" s="3"/>
      <c r="POD232" s="3"/>
      <c r="POE232" s="3"/>
      <c r="POF232" s="3"/>
      <c r="POG232" s="3"/>
      <c r="POH232" s="3"/>
      <c r="POI232" s="3"/>
      <c r="POJ232" s="3"/>
      <c r="POK232" s="3"/>
      <c r="POL232" s="3"/>
      <c r="POM232" s="3"/>
      <c r="PON232" s="3"/>
      <c r="POO232" s="3"/>
      <c r="POP232" s="3"/>
      <c r="POQ232" s="3"/>
      <c r="POR232" s="3"/>
      <c r="POS232" s="3"/>
      <c r="POT232" s="3"/>
      <c r="POU232" s="3"/>
      <c r="POV232" s="3"/>
      <c r="POW232" s="3"/>
      <c r="POX232" s="3"/>
      <c r="POY232" s="3"/>
      <c r="POZ232" s="3"/>
      <c r="PPA232" s="3"/>
      <c r="PPB232" s="3"/>
      <c r="PPC232" s="3"/>
      <c r="PPD232" s="3"/>
      <c r="PPE232" s="3"/>
      <c r="PPF232" s="3"/>
      <c r="PPG232" s="3"/>
      <c r="PPH232" s="3"/>
      <c r="PPI232" s="3"/>
      <c r="PPJ232" s="3"/>
      <c r="PPK232" s="3"/>
      <c r="PPL232" s="3"/>
      <c r="PPM232" s="3"/>
      <c r="PPN232" s="3"/>
      <c r="PPO232" s="3"/>
      <c r="PPP232" s="3"/>
      <c r="PPQ232" s="3"/>
      <c r="PPR232" s="3"/>
      <c r="PPS232" s="3"/>
      <c r="PPT232" s="3"/>
      <c r="PPU232" s="3"/>
      <c r="PPV232" s="3"/>
      <c r="PPW232" s="3"/>
      <c r="PPX232" s="3"/>
      <c r="PPY232" s="3"/>
      <c r="PPZ232" s="3"/>
      <c r="PQA232" s="3"/>
      <c r="PQB232" s="3"/>
      <c r="PQC232" s="3"/>
      <c r="PQD232" s="3"/>
      <c r="PQE232" s="3"/>
      <c r="PQF232" s="3"/>
      <c r="PQG232" s="3"/>
      <c r="PQH232" s="3"/>
      <c r="PQI232" s="3"/>
      <c r="PQJ232" s="3"/>
      <c r="PQK232" s="3"/>
      <c r="PQL232" s="3"/>
      <c r="PQM232" s="3"/>
      <c r="PQN232" s="3"/>
      <c r="PQO232" s="3"/>
      <c r="PQP232" s="3"/>
      <c r="PQQ232" s="3"/>
      <c r="PQR232" s="3"/>
      <c r="PQS232" s="3"/>
      <c r="PQT232" s="3"/>
      <c r="PQU232" s="3"/>
      <c r="PQV232" s="3"/>
      <c r="PQW232" s="3"/>
      <c r="PQX232" s="3"/>
      <c r="PQY232" s="3"/>
      <c r="PQZ232" s="3"/>
      <c r="PRA232" s="3"/>
      <c r="PRB232" s="3"/>
      <c r="PRC232" s="3"/>
      <c r="PRD232" s="3"/>
      <c r="PRE232" s="3"/>
      <c r="PRF232" s="3"/>
      <c r="PRG232" s="3"/>
      <c r="PRH232" s="3"/>
      <c r="PRI232" s="3"/>
      <c r="PRJ232" s="3"/>
      <c r="PRK232" s="3"/>
      <c r="PRL232" s="3"/>
      <c r="PRM232" s="3"/>
      <c r="PRN232" s="3"/>
      <c r="PRO232" s="3"/>
      <c r="PRP232" s="3"/>
      <c r="PRQ232" s="3"/>
      <c r="PRR232" s="3"/>
      <c r="PRS232" s="3"/>
      <c r="PRT232" s="3"/>
      <c r="PRU232" s="3"/>
      <c r="PRV232" s="3"/>
      <c r="PRW232" s="3"/>
      <c r="PRX232" s="3"/>
      <c r="PRY232" s="3"/>
      <c r="PRZ232" s="3"/>
      <c r="PSA232" s="3"/>
      <c r="PSB232" s="3"/>
      <c r="PSC232" s="3"/>
      <c r="PSD232" s="3"/>
      <c r="PSE232" s="3"/>
      <c r="PSF232" s="3"/>
      <c r="PSG232" s="3"/>
      <c r="PSH232" s="3"/>
      <c r="PSI232" s="3"/>
      <c r="PSJ232" s="3"/>
      <c r="PSK232" s="3"/>
      <c r="PSL232" s="3"/>
      <c r="PSM232" s="3"/>
      <c r="PSN232" s="3"/>
      <c r="PSO232" s="3"/>
      <c r="PSP232" s="3"/>
      <c r="PSQ232" s="3"/>
      <c r="PSR232" s="3"/>
      <c r="PSS232" s="3"/>
      <c r="PST232" s="3"/>
      <c r="PSU232" s="3"/>
      <c r="PSV232" s="3"/>
      <c r="PSW232" s="3"/>
      <c r="PSX232" s="3"/>
      <c r="PSY232" s="3"/>
      <c r="PSZ232" s="3"/>
      <c r="PTA232" s="3"/>
      <c r="PTB232" s="3"/>
      <c r="PTC232" s="3"/>
      <c r="PTD232" s="3"/>
      <c r="PTE232" s="3"/>
      <c r="PTF232" s="3"/>
      <c r="PTG232" s="3"/>
      <c r="PTH232" s="3"/>
      <c r="PTI232" s="3"/>
      <c r="PTJ232" s="3"/>
      <c r="PTK232" s="3"/>
      <c r="PTL232" s="3"/>
      <c r="PTM232" s="3"/>
      <c r="PTN232" s="3"/>
      <c r="PTO232" s="3"/>
      <c r="PTP232" s="3"/>
      <c r="PTQ232" s="3"/>
      <c r="PTR232" s="3"/>
      <c r="PTS232" s="3"/>
      <c r="PTT232" s="3"/>
      <c r="PTU232" s="3"/>
      <c r="PTV232" s="3"/>
      <c r="PTW232" s="3"/>
      <c r="PTX232" s="3"/>
      <c r="PTY232" s="3"/>
      <c r="PTZ232" s="3"/>
      <c r="PUA232" s="3"/>
      <c r="PUB232" s="3"/>
      <c r="PUC232" s="3"/>
      <c r="PUD232" s="3"/>
      <c r="PUE232" s="3"/>
      <c r="PUF232" s="3"/>
      <c r="PUG232" s="3"/>
      <c r="PUH232" s="3"/>
      <c r="PUI232" s="3"/>
      <c r="PUJ232" s="3"/>
      <c r="PUK232" s="3"/>
      <c r="PUL232" s="3"/>
      <c r="PUM232" s="3"/>
      <c r="PUN232" s="3"/>
      <c r="PUO232" s="3"/>
      <c r="PUP232" s="3"/>
      <c r="PUQ232" s="3"/>
      <c r="PUR232" s="3"/>
      <c r="PUS232" s="3"/>
      <c r="PUT232" s="3"/>
      <c r="PUU232" s="3"/>
      <c r="PUV232" s="3"/>
      <c r="PUW232" s="3"/>
      <c r="PUX232" s="3"/>
      <c r="PUY232" s="3"/>
      <c r="PUZ232" s="3"/>
      <c r="PVA232" s="3"/>
      <c r="PVB232" s="3"/>
      <c r="PVC232" s="3"/>
      <c r="PVD232" s="3"/>
      <c r="PVE232" s="3"/>
      <c r="PVF232" s="3"/>
      <c r="PVG232" s="3"/>
      <c r="PVH232" s="3"/>
      <c r="PVI232" s="3"/>
      <c r="PVJ232" s="3"/>
      <c r="PVK232" s="3"/>
      <c r="PVL232" s="3"/>
      <c r="PVM232" s="3"/>
      <c r="PVN232" s="3"/>
      <c r="PVO232" s="3"/>
      <c r="PVP232" s="3"/>
      <c r="PVQ232" s="3"/>
      <c r="PVR232" s="3"/>
      <c r="PVS232" s="3"/>
      <c r="PVT232" s="3"/>
      <c r="PVU232" s="3"/>
      <c r="PVV232" s="3"/>
      <c r="PVW232" s="3"/>
      <c r="PVX232" s="3"/>
      <c r="PVY232" s="3"/>
      <c r="PVZ232" s="3"/>
      <c r="PWA232" s="3"/>
      <c r="PWB232" s="3"/>
      <c r="PWC232" s="3"/>
      <c r="PWD232" s="3"/>
      <c r="PWE232" s="3"/>
      <c r="PWF232" s="3"/>
      <c r="PWG232" s="3"/>
      <c r="PWH232" s="3"/>
      <c r="PWI232" s="3"/>
      <c r="PWJ232" s="3"/>
      <c r="PWK232" s="3"/>
      <c r="PWL232" s="3"/>
      <c r="PWM232" s="3"/>
      <c r="PWN232" s="3"/>
      <c r="PWO232" s="3"/>
      <c r="PWP232" s="3"/>
      <c r="PWQ232" s="3"/>
      <c r="PWR232" s="3"/>
      <c r="PWS232" s="3"/>
      <c r="PWT232" s="3"/>
      <c r="PWU232" s="3"/>
      <c r="PWV232" s="3"/>
      <c r="PWW232" s="3"/>
      <c r="PWX232" s="3"/>
      <c r="PWY232" s="3"/>
      <c r="PWZ232" s="3"/>
      <c r="PXA232" s="3"/>
      <c r="PXB232" s="3"/>
      <c r="PXC232" s="3"/>
      <c r="PXD232" s="3"/>
      <c r="PXE232" s="3"/>
      <c r="PXF232" s="3"/>
      <c r="PXG232" s="3"/>
      <c r="PXH232" s="3"/>
      <c r="PXI232" s="3"/>
      <c r="PXJ232" s="3"/>
      <c r="PXK232" s="3"/>
      <c r="PXL232" s="3"/>
      <c r="PXM232" s="3"/>
      <c r="PXN232" s="3"/>
      <c r="PXO232" s="3"/>
      <c r="PXP232" s="3"/>
      <c r="PXQ232" s="3"/>
      <c r="PXR232" s="3"/>
      <c r="PXS232" s="3"/>
      <c r="PXT232" s="3"/>
      <c r="PXU232" s="3"/>
      <c r="PXV232" s="3"/>
      <c r="PXW232" s="3"/>
      <c r="PXX232" s="3"/>
      <c r="PXY232" s="3"/>
      <c r="PXZ232" s="3"/>
      <c r="PYA232" s="3"/>
      <c r="PYB232" s="3"/>
      <c r="PYC232" s="3"/>
      <c r="PYD232" s="3"/>
      <c r="PYE232" s="3"/>
      <c r="PYF232" s="3"/>
      <c r="PYG232" s="3"/>
      <c r="PYH232" s="3"/>
      <c r="PYI232" s="3"/>
      <c r="PYJ232" s="3"/>
      <c r="PYK232" s="3"/>
      <c r="PYL232" s="3"/>
      <c r="PYM232" s="3"/>
      <c r="PYN232" s="3"/>
      <c r="PYO232" s="3"/>
      <c r="PYP232" s="3"/>
      <c r="PYQ232" s="3"/>
      <c r="PYR232" s="3"/>
      <c r="PYS232" s="3"/>
      <c r="PYT232" s="3"/>
      <c r="PYU232" s="3"/>
      <c r="PYV232" s="3"/>
      <c r="PYW232" s="3"/>
      <c r="PYX232" s="3"/>
      <c r="PYY232" s="3"/>
      <c r="PYZ232" s="3"/>
      <c r="PZA232" s="3"/>
      <c r="PZB232" s="3"/>
      <c r="PZC232" s="3"/>
      <c r="PZD232" s="3"/>
      <c r="PZE232" s="3"/>
      <c r="PZF232" s="3"/>
      <c r="PZG232" s="3"/>
      <c r="PZH232" s="3"/>
      <c r="PZI232" s="3"/>
      <c r="PZJ232" s="3"/>
      <c r="PZK232" s="3"/>
      <c r="PZL232" s="3"/>
      <c r="PZM232" s="3"/>
      <c r="PZN232" s="3"/>
      <c r="PZO232" s="3"/>
      <c r="PZP232" s="3"/>
      <c r="PZQ232" s="3"/>
      <c r="PZR232" s="3"/>
      <c r="PZS232" s="3"/>
      <c r="PZT232" s="3"/>
      <c r="PZU232" s="3"/>
      <c r="PZV232" s="3"/>
      <c r="PZW232" s="3"/>
      <c r="PZX232" s="3"/>
      <c r="PZY232" s="3"/>
      <c r="PZZ232" s="3"/>
      <c r="QAA232" s="3"/>
      <c r="QAB232" s="3"/>
      <c r="QAC232" s="3"/>
      <c r="QAD232" s="3"/>
      <c r="QAE232" s="3"/>
      <c r="QAF232" s="3"/>
      <c r="QAG232" s="3"/>
      <c r="QAH232" s="3"/>
      <c r="QAI232" s="3"/>
      <c r="QAJ232" s="3"/>
      <c r="QAK232" s="3"/>
      <c r="QAL232" s="3"/>
      <c r="QAM232" s="3"/>
      <c r="QAN232" s="3"/>
      <c r="QAO232" s="3"/>
      <c r="QAP232" s="3"/>
      <c r="QAQ232" s="3"/>
      <c r="QAR232" s="3"/>
      <c r="QAS232" s="3"/>
      <c r="QAT232" s="3"/>
      <c r="QAU232" s="3"/>
      <c r="QAV232" s="3"/>
      <c r="QAW232" s="3"/>
      <c r="QAX232" s="3"/>
      <c r="QAY232" s="3"/>
      <c r="QAZ232" s="3"/>
      <c r="QBA232" s="3"/>
      <c r="QBB232" s="3"/>
      <c r="QBC232" s="3"/>
      <c r="QBD232" s="3"/>
      <c r="QBE232" s="3"/>
      <c r="QBF232" s="3"/>
      <c r="QBG232" s="3"/>
      <c r="QBH232" s="3"/>
      <c r="QBI232" s="3"/>
      <c r="QBJ232" s="3"/>
      <c r="QBK232" s="3"/>
      <c r="QBL232" s="3"/>
      <c r="QBM232" s="3"/>
      <c r="QBN232" s="3"/>
      <c r="QBO232" s="3"/>
      <c r="QBP232" s="3"/>
      <c r="QBQ232" s="3"/>
      <c r="QBR232" s="3"/>
      <c r="QBS232" s="3"/>
      <c r="QBT232" s="3"/>
      <c r="QBU232" s="3"/>
      <c r="QBV232" s="3"/>
      <c r="QBW232" s="3"/>
      <c r="QBX232" s="3"/>
      <c r="QBY232" s="3"/>
      <c r="QBZ232" s="3"/>
      <c r="QCA232" s="3"/>
      <c r="QCB232" s="3"/>
      <c r="QCC232" s="3"/>
      <c r="QCD232" s="3"/>
      <c r="QCE232" s="3"/>
      <c r="QCF232" s="3"/>
      <c r="QCG232" s="3"/>
      <c r="QCH232" s="3"/>
      <c r="QCI232" s="3"/>
      <c r="QCJ232" s="3"/>
      <c r="QCK232" s="3"/>
      <c r="QCL232" s="3"/>
      <c r="QCM232" s="3"/>
      <c r="QCN232" s="3"/>
      <c r="QCO232" s="3"/>
      <c r="QCP232" s="3"/>
      <c r="QCQ232" s="3"/>
      <c r="QCR232" s="3"/>
      <c r="QCS232" s="3"/>
      <c r="QCT232" s="3"/>
      <c r="QCU232" s="3"/>
      <c r="QCV232" s="3"/>
      <c r="QCW232" s="3"/>
      <c r="QCX232" s="3"/>
      <c r="QCY232" s="3"/>
      <c r="QCZ232" s="3"/>
      <c r="QDA232" s="3"/>
      <c r="QDB232" s="3"/>
      <c r="QDC232" s="3"/>
      <c r="QDD232" s="3"/>
      <c r="QDE232" s="3"/>
      <c r="QDF232" s="3"/>
      <c r="QDG232" s="3"/>
      <c r="QDH232" s="3"/>
      <c r="QDI232" s="3"/>
      <c r="QDJ232" s="3"/>
      <c r="QDK232" s="3"/>
      <c r="QDL232" s="3"/>
      <c r="QDM232" s="3"/>
      <c r="QDN232" s="3"/>
      <c r="QDO232" s="3"/>
      <c r="QDP232" s="3"/>
      <c r="QDQ232" s="3"/>
      <c r="QDR232" s="3"/>
      <c r="QDS232" s="3"/>
      <c r="QDT232" s="3"/>
      <c r="QDU232" s="3"/>
      <c r="QDV232" s="3"/>
      <c r="QDW232" s="3"/>
      <c r="QDX232" s="3"/>
      <c r="QDY232" s="3"/>
      <c r="QDZ232" s="3"/>
      <c r="QEA232" s="3"/>
      <c r="QEB232" s="3"/>
      <c r="QEC232" s="3"/>
      <c r="QED232" s="3"/>
      <c r="QEE232" s="3"/>
      <c r="QEF232" s="3"/>
      <c r="QEG232" s="3"/>
      <c r="QEH232" s="3"/>
      <c r="QEI232" s="3"/>
      <c r="QEJ232" s="3"/>
      <c r="QEK232" s="3"/>
      <c r="QEL232" s="3"/>
      <c r="QEM232" s="3"/>
      <c r="QEN232" s="3"/>
      <c r="QEO232" s="3"/>
      <c r="QEP232" s="3"/>
      <c r="QEQ232" s="3"/>
      <c r="QER232" s="3"/>
      <c r="QES232" s="3"/>
      <c r="QET232" s="3"/>
      <c r="QEU232" s="3"/>
      <c r="QEV232" s="3"/>
      <c r="QEW232" s="3"/>
      <c r="QEX232" s="3"/>
      <c r="QEY232" s="3"/>
      <c r="QEZ232" s="3"/>
      <c r="QFA232" s="3"/>
      <c r="QFB232" s="3"/>
      <c r="QFC232" s="3"/>
      <c r="QFD232" s="3"/>
      <c r="QFE232" s="3"/>
      <c r="QFF232" s="3"/>
      <c r="QFG232" s="3"/>
      <c r="QFH232" s="3"/>
      <c r="QFI232" s="3"/>
      <c r="QFJ232" s="3"/>
      <c r="QFK232" s="3"/>
      <c r="QFL232" s="3"/>
      <c r="QFM232" s="3"/>
      <c r="QFN232" s="3"/>
      <c r="QFO232" s="3"/>
      <c r="QFP232" s="3"/>
      <c r="QFQ232" s="3"/>
      <c r="QFR232" s="3"/>
      <c r="QFS232" s="3"/>
      <c r="QFT232" s="3"/>
      <c r="QFU232" s="3"/>
      <c r="QFV232" s="3"/>
      <c r="QFW232" s="3"/>
      <c r="QFX232" s="3"/>
      <c r="QFY232" s="3"/>
      <c r="QFZ232" s="3"/>
      <c r="QGA232" s="3"/>
      <c r="QGB232" s="3"/>
      <c r="QGC232" s="3"/>
      <c r="QGD232" s="3"/>
      <c r="QGE232" s="3"/>
      <c r="QGF232" s="3"/>
      <c r="QGG232" s="3"/>
      <c r="QGH232" s="3"/>
      <c r="QGI232" s="3"/>
      <c r="QGJ232" s="3"/>
      <c r="QGK232" s="3"/>
      <c r="QGL232" s="3"/>
      <c r="QGM232" s="3"/>
      <c r="QGN232" s="3"/>
      <c r="QGO232" s="3"/>
      <c r="QGP232" s="3"/>
      <c r="QGQ232" s="3"/>
      <c r="QGR232" s="3"/>
      <c r="QGS232" s="3"/>
      <c r="QGT232" s="3"/>
      <c r="QGU232" s="3"/>
      <c r="QGV232" s="3"/>
      <c r="QGW232" s="3"/>
      <c r="QGX232" s="3"/>
      <c r="QGY232" s="3"/>
      <c r="QGZ232" s="3"/>
      <c r="QHA232" s="3"/>
      <c r="QHB232" s="3"/>
      <c r="QHC232" s="3"/>
      <c r="QHD232" s="3"/>
      <c r="QHE232" s="3"/>
      <c r="QHF232" s="3"/>
      <c r="QHG232" s="3"/>
      <c r="QHH232" s="3"/>
      <c r="QHI232" s="3"/>
      <c r="QHJ232" s="3"/>
      <c r="QHK232" s="3"/>
      <c r="QHL232" s="3"/>
      <c r="QHM232" s="3"/>
      <c r="QHN232" s="3"/>
      <c r="QHO232" s="3"/>
      <c r="QHP232" s="3"/>
      <c r="QHQ232" s="3"/>
      <c r="QHR232" s="3"/>
      <c r="QHS232" s="3"/>
      <c r="QHT232" s="3"/>
      <c r="QHU232" s="3"/>
      <c r="QHV232" s="3"/>
      <c r="QHW232" s="3"/>
      <c r="QHX232" s="3"/>
      <c r="QHY232" s="3"/>
      <c r="QHZ232" s="3"/>
      <c r="QIA232" s="3"/>
      <c r="QIB232" s="3"/>
      <c r="QIC232" s="3"/>
      <c r="QID232" s="3"/>
      <c r="QIE232" s="3"/>
      <c r="QIF232" s="3"/>
      <c r="QIG232" s="3"/>
      <c r="QIH232" s="3"/>
      <c r="QII232" s="3"/>
      <c r="QIJ232" s="3"/>
      <c r="QIK232" s="3"/>
      <c r="QIL232" s="3"/>
      <c r="QIM232" s="3"/>
      <c r="QIN232" s="3"/>
      <c r="QIO232" s="3"/>
      <c r="QIP232" s="3"/>
      <c r="QIQ232" s="3"/>
      <c r="QIR232" s="3"/>
      <c r="QIS232" s="3"/>
      <c r="QIT232" s="3"/>
      <c r="QIU232" s="3"/>
      <c r="QIV232" s="3"/>
      <c r="QIW232" s="3"/>
      <c r="QIX232" s="3"/>
      <c r="QIY232" s="3"/>
      <c r="QIZ232" s="3"/>
      <c r="QJA232" s="3"/>
      <c r="QJB232" s="3"/>
      <c r="QJC232" s="3"/>
      <c r="QJD232" s="3"/>
      <c r="QJE232" s="3"/>
      <c r="QJF232" s="3"/>
      <c r="QJG232" s="3"/>
      <c r="QJH232" s="3"/>
      <c r="QJI232" s="3"/>
      <c r="QJJ232" s="3"/>
      <c r="QJK232" s="3"/>
      <c r="QJL232" s="3"/>
      <c r="QJM232" s="3"/>
      <c r="QJN232" s="3"/>
      <c r="QJO232" s="3"/>
      <c r="QJP232" s="3"/>
      <c r="QJQ232" s="3"/>
      <c r="QJR232" s="3"/>
      <c r="QJS232" s="3"/>
      <c r="QJT232" s="3"/>
      <c r="QJU232" s="3"/>
      <c r="QJV232" s="3"/>
      <c r="QJW232" s="3"/>
      <c r="QJX232" s="3"/>
      <c r="QJY232" s="3"/>
      <c r="QJZ232" s="3"/>
      <c r="QKA232" s="3"/>
      <c r="QKB232" s="3"/>
      <c r="QKC232" s="3"/>
      <c r="QKD232" s="3"/>
      <c r="QKE232" s="3"/>
      <c r="QKF232" s="3"/>
      <c r="QKG232" s="3"/>
      <c r="QKH232" s="3"/>
      <c r="QKI232" s="3"/>
      <c r="QKJ232" s="3"/>
      <c r="QKK232" s="3"/>
      <c r="QKL232" s="3"/>
      <c r="QKM232" s="3"/>
      <c r="QKN232" s="3"/>
      <c r="QKO232" s="3"/>
      <c r="QKP232" s="3"/>
      <c r="QKQ232" s="3"/>
      <c r="QKR232" s="3"/>
      <c r="QKS232" s="3"/>
      <c r="QKT232" s="3"/>
      <c r="QKU232" s="3"/>
      <c r="QKV232" s="3"/>
      <c r="QKW232" s="3"/>
      <c r="QKX232" s="3"/>
      <c r="QKY232" s="3"/>
      <c r="QKZ232" s="3"/>
      <c r="QLA232" s="3"/>
      <c r="QLB232" s="3"/>
      <c r="QLC232" s="3"/>
      <c r="QLD232" s="3"/>
      <c r="QLE232" s="3"/>
      <c r="QLF232" s="3"/>
      <c r="QLG232" s="3"/>
      <c r="QLH232" s="3"/>
      <c r="QLI232" s="3"/>
      <c r="QLJ232" s="3"/>
      <c r="QLK232" s="3"/>
      <c r="QLL232" s="3"/>
      <c r="QLM232" s="3"/>
      <c r="QLN232" s="3"/>
      <c r="QLO232" s="3"/>
      <c r="QLP232" s="3"/>
      <c r="QLQ232" s="3"/>
      <c r="QLR232" s="3"/>
      <c r="QLS232" s="3"/>
      <c r="QLT232" s="3"/>
      <c r="QLU232" s="3"/>
      <c r="QLV232" s="3"/>
      <c r="QLW232" s="3"/>
      <c r="QLX232" s="3"/>
      <c r="QLY232" s="3"/>
      <c r="QLZ232" s="3"/>
      <c r="QMA232" s="3"/>
      <c r="QMB232" s="3"/>
      <c r="QMC232" s="3"/>
      <c r="QMD232" s="3"/>
      <c r="QME232" s="3"/>
      <c r="QMF232" s="3"/>
      <c r="QMG232" s="3"/>
      <c r="QMH232" s="3"/>
      <c r="QMI232" s="3"/>
      <c r="QMJ232" s="3"/>
      <c r="QMK232" s="3"/>
      <c r="QML232" s="3"/>
      <c r="QMM232" s="3"/>
      <c r="QMN232" s="3"/>
      <c r="QMO232" s="3"/>
      <c r="QMP232" s="3"/>
      <c r="QMQ232" s="3"/>
      <c r="QMR232" s="3"/>
      <c r="QMS232" s="3"/>
      <c r="QMT232" s="3"/>
      <c r="QMU232" s="3"/>
      <c r="QMV232" s="3"/>
      <c r="QMW232" s="3"/>
      <c r="QMX232" s="3"/>
      <c r="QMY232" s="3"/>
      <c r="QMZ232" s="3"/>
      <c r="QNA232" s="3"/>
      <c r="QNB232" s="3"/>
      <c r="QNC232" s="3"/>
      <c r="QND232" s="3"/>
      <c r="QNE232" s="3"/>
      <c r="QNF232" s="3"/>
      <c r="QNG232" s="3"/>
      <c r="QNH232" s="3"/>
      <c r="QNI232" s="3"/>
      <c r="QNJ232" s="3"/>
      <c r="QNK232" s="3"/>
      <c r="QNL232" s="3"/>
      <c r="QNM232" s="3"/>
      <c r="QNN232" s="3"/>
      <c r="QNO232" s="3"/>
      <c r="QNP232" s="3"/>
      <c r="QNQ232" s="3"/>
      <c r="QNR232" s="3"/>
      <c r="QNS232" s="3"/>
      <c r="QNT232" s="3"/>
      <c r="QNU232" s="3"/>
      <c r="QNV232" s="3"/>
      <c r="QNW232" s="3"/>
      <c r="QNX232" s="3"/>
      <c r="QNY232" s="3"/>
      <c r="QNZ232" s="3"/>
      <c r="QOA232" s="3"/>
      <c r="QOB232" s="3"/>
      <c r="QOC232" s="3"/>
      <c r="QOD232" s="3"/>
      <c r="QOE232" s="3"/>
      <c r="QOF232" s="3"/>
      <c r="QOG232" s="3"/>
      <c r="QOH232" s="3"/>
      <c r="QOI232" s="3"/>
      <c r="QOJ232" s="3"/>
      <c r="QOK232" s="3"/>
      <c r="QOL232" s="3"/>
      <c r="QOM232" s="3"/>
      <c r="QON232" s="3"/>
      <c r="QOO232" s="3"/>
      <c r="QOP232" s="3"/>
      <c r="QOQ232" s="3"/>
      <c r="QOR232" s="3"/>
      <c r="QOS232" s="3"/>
      <c r="QOT232" s="3"/>
      <c r="QOU232" s="3"/>
      <c r="QOV232" s="3"/>
      <c r="QOW232" s="3"/>
      <c r="QOX232" s="3"/>
      <c r="QOY232" s="3"/>
      <c r="QOZ232" s="3"/>
      <c r="QPA232" s="3"/>
      <c r="QPB232" s="3"/>
      <c r="QPC232" s="3"/>
      <c r="QPD232" s="3"/>
      <c r="QPE232" s="3"/>
      <c r="QPF232" s="3"/>
      <c r="QPG232" s="3"/>
      <c r="QPH232" s="3"/>
      <c r="QPI232" s="3"/>
      <c r="QPJ232" s="3"/>
      <c r="QPK232" s="3"/>
      <c r="QPL232" s="3"/>
      <c r="QPM232" s="3"/>
      <c r="QPN232" s="3"/>
      <c r="QPO232" s="3"/>
      <c r="QPP232" s="3"/>
      <c r="QPQ232" s="3"/>
      <c r="QPR232" s="3"/>
      <c r="QPS232" s="3"/>
      <c r="QPT232" s="3"/>
      <c r="QPU232" s="3"/>
      <c r="QPV232" s="3"/>
      <c r="QPW232" s="3"/>
      <c r="QPX232" s="3"/>
      <c r="QPY232" s="3"/>
      <c r="QPZ232" s="3"/>
      <c r="QQA232" s="3"/>
      <c r="QQB232" s="3"/>
      <c r="QQC232" s="3"/>
      <c r="QQD232" s="3"/>
      <c r="QQE232" s="3"/>
      <c r="QQF232" s="3"/>
      <c r="QQG232" s="3"/>
      <c r="QQH232" s="3"/>
      <c r="QQI232" s="3"/>
      <c r="QQJ232" s="3"/>
      <c r="QQK232" s="3"/>
      <c r="QQL232" s="3"/>
      <c r="QQM232" s="3"/>
      <c r="QQN232" s="3"/>
      <c r="QQO232" s="3"/>
      <c r="QQP232" s="3"/>
      <c r="QQQ232" s="3"/>
      <c r="QQR232" s="3"/>
      <c r="QQS232" s="3"/>
      <c r="QQT232" s="3"/>
      <c r="QQU232" s="3"/>
      <c r="QQV232" s="3"/>
      <c r="QQW232" s="3"/>
      <c r="QQX232" s="3"/>
      <c r="QQY232" s="3"/>
      <c r="QQZ232" s="3"/>
      <c r="QRA232" s="3"/>
      <c r="QRB232" s="3"/>
      <c r="QRC232" s="3"/>
      <c r="QRD232" s="3"/>
      <c r="QRE232" s="3"/>
      <c r="QRF232" s="3"/>
      <c r="QRG232" s="3"/>
      <c r="QRH232" s="3"/>
      <c r="QRI232" s="3"/>
      <c r="QRJ232" s="3"/>
      <c r="QRK232" s="3"/>
      <c r="QRL232" s="3"/>
      <c r="QRM232" s="3"/>
      <c r="QRN232" s="3"/>
      <c r="QRO232" s="3"/>
      <c r="QRP232" s="3"/>
      <c r="QRQ232" s="3"/>
      <c r="QRR232" s="3"/>
      <c r="QRS232" s="3"/>
      <c r="QRT232" s="3"/>
      <c r="QRU232" s="3"/>
      <c r="QRV232" s="3"/>
      <c r="QRW232" s="3"/>
      <c r="QRX232" s="3"/>
      <c r="QRY232" s="3"/>
      <c r="QRZ232" s="3"/>
      <c r="QSA232" s="3"/>
      <c r="QSB232" s="3"/>
      <c r="QSC232" s="3"/>
      <c r="QSD232" s="3"/>
      <c r="QSE232" s="3"/>
      <c r="QSF232" s="3"/>
      <c r="QSG232" s="3"/>
      <c r="QSH232" s="3"/>
      <c r="QSI232" s="3"/>
      <c r="QSJ232" s="3"/>
      <c r="QSK232" s="3"/>
      <c r="QSL232" s="3"/>
      <c r="QSM232" s="3"/>
      <c r="QSN232" s="3"/>
      <c r="QSO232" s="3"/>
      <c r="QSP232" s="3"/>
      <c r="QSQ232" s="3"/>
      <c r="QSR232" s="3"/>
      <c r="QSS232" s="3"/>
      <c r="QST232" s="3"/>
      <c r="QSU232" s="3"/>
      <c r="QSV232" s="3"/>
      <c r="QSW232" s="3"/>
      <c r="QSX232" s="3"/>
      <c r="QSY232" s="3"/>
      <c r="QSZ232" s="3"/>
      <c r="QTA232" s="3"/>
      <c r="QTB232" s="3"/>
      <c r="QTC232" s="3"/>
      <c r="QTD232" s="3"/>
      <c r="QTE232" s="3"/>
      <c r="QTF232" s="3"/>
      <c r="QTG232" s="3"/>
      <c r="QTH232" s="3"/>
      <c r="QTI232" s="3"/>
      <c r="QTJ232" s="3"/>
      <c r="QTK232" s="3"/>
      <c r="QTL232" s="3"/>
      <c r="QTM232" s="3"/>
      <c r="QTN232" s="3"/>
      <c r="QTO232" s="3"/>
      <c r="QTP232" s="3"/>
      <c r="QTQ232" s="3"/>
      <c r="QTR232" s="3"/>
      <c r="QTS232" s="3"/>
      <c r="QTT232" s="3"/>
      <c r="QTU232" s="3"/>
      <c r="QTV232" s="3"/>
      <c r="QTW232" s="3"/>
      <c r="QTX232" s="3"/>
      <c r="QTY232" s="3"/>
      <c r="QTZ232" s="3"/>
      <c r="QUA232" s="3"/>
      <c r="QUB232" s="3"/>
      <c r="QUC232" s="3"/>
      <c r="QUD232" s="3"/>
      <c r="QUE232" s="3"/>
      <c r="QUF232" s="3"/>
      <c r="QUG232" s="3"/>
      <c r="QUH232" s="3"/>
      <c r="QUI232" s="3"/>
      <c r="QUJ232" s="3"/>
      <c r="QUK232" s="3"/>
      <c r="QUL232" s="3"/>
      <c r="QUM232" s="3"/>
      <c r="QUN232" s="3"/>
      <c r="QUO232" s="3"/>
      <c r="QUP232" s="3"/>
      <c r="QUQ232" s="3"/>
      <c r="QUR232" s="3"/>
      <c r="QUS232" s="3"/>
      <c r="QUT232" s="3"/>
      <c r="QUU232" s="3"/>
      <c r="QUV232" s="3"/>
      <c r="QUW232" s="3"/>
      <c r="QUX232" s="3"/>
      <c r="QUY232" s="3"/>
      <c r="QUZ232" s="3"/>
      <c r="QVA232" s="3"/>
      <c r="QVB232" s="3"/>
      <c r="QVC232" s="3"/>
      <c r="QVD232" s="3"/>
      <c r="QVE232" s="3"/>
      <c r="QVF232" s="3"/>
      <c r="QVG232" s="3"/>
      <c r="QVH232" s="3"/>
      <c r="QVI232" s="3"/>
      <c r="QVJ232" s="3"/>
      <c r="QVK232" s="3"/>
      <c r="QVL232" s="3"/>
      <c r="QVM232" s="3"/>
      <c r="QVN232" s="3"/>
      <c r="QVO232" s="3"/>
      <c r="QVP232" s="3"/>
      <c r="QVQ232" s="3"/>
      <c r="QVR232" s="3"/>
      <c r="QVS232" s="3"/>
      <c r="QVT232" s="3"/>
      <c r="QVU232" s="3"/>
      <c r="QVV232" s="3"/>
      <c r="QVW232" s="3"/>
      <c r="QVX232" s="3"/>
      <c r="QVY232" s="3"/>
      <c r="QVZ232" s="3"/>
      <c r="QWA232" s="3"/>
      <c r="QWB232" s="3"/>
      <c r="QWC232" s="3"/>
      <c r="QWD232" s="3"/>
      <c r="QWE232" s="3"/>
      <c r="QWF232" s="3"/>
      <c r="QWG232" s="3"/>
      <c r="QWH232" s="3"/>
      <c r="QWI232" s="3"/>
      <c r="QWJ232" s="3"/>
      <c r="QWK232" s="3"/>
      <c r="QWL232" s="3"/>
      <c r="QWM232" s="3"/>
      <c r="QWN232" s="3"/>
      <c r="QWO232" s="3"/>
      <c r="QWP232" s="3"/>
      <c r="QWQ232" s="3"/>
      <c r="QWR232" s="3"/>
      <c r="QWS232" s="3"/>
      <c r="QWT232" s="3"/>
      <c r="QWU232" s="3"/>
      <c r="QWV232" s="3"/>
      <c r="QWW232" s="3"/>
      <c r="QWX232" s="3"/>
      <c r="QWY232" s="3"/>
      <c r="QWZ232" s="3"/>
      <c r="QXA232" s="3"/>
      <c r="QXB232" s="3"/>
      <c r="QXC232" s="3"/>
      <c r="QXD232" s="3"/>
      <c r="QXE232" s="3"/>
      <c r="QXF232" s="3"/>
      <c r="QXG232" s="3"/>
      <c r="QXH232" s="3"/>
      <c r="QXI232" s="3"/>
      <c r="QXJ232" s="3"/>
      <c r="QXK232" s="3"/>
      <c r="QXL232" s="3"/>
      <c r="QXM232" s="3"/>
      <c r="QXN232" s="3"/>
      <c r="QXO232" s="3"/>
      <c r="QXP232" s="3"/>
      <c r="QXQ232" s="3"/>
      <c r="QXR232" s="3"/>
      <c r="QXS232" s="3"/>
      <c r="QXT232" s="3"/>
      <c r="QXU232" s="3"/>
      <c r="QXV232" s="3"/>
      <c r="QXW232" s="3"/>
      <c r="QXX232" s="3"/>
      <c r="QXY232" s="3"/>
      <c r="QXZ232" s="3"/>
      <c r="QYA232" s="3"/>
      <c r="QYB232" s="3"/>
      <c r="QYC232" s="3"/>
      <c r="QYD232" s="3"/>
      <c r="QYE232" s="3"/>
      <c r="QYF232" s="3"/>
      <c r="QYG232" s="3"/>
      <c r="QYH232" s="3"/>
      <c r="QYI232" s="3"/>
      <c r="QYJ232" s="3"/>
      <c r="QYK232" s="3"/>
      <c r="QYL232" s="3"/>
      <c r="QYM232" s="3"/>
      <c r="QYN232" s="3"/>
      <c r="QYO232" s="3"/>
      <c r="QYP232" s="3"/>
      <c r="QYQ232" s="3"/>
      <c r="QYR232" s="3"/>
      <c r="QYS232" s="3"/>
      <c r="QYT232" s="3"/>
      <c r="QYU232" s="3"/>
      <c r="QYV232" s="3"/>
      <c r="QYW232" s="3"/>
      <c r="QYX232" s="3"/>
      <c r="QYY232" s="3"/>
      <c r="QYZ232" s="3"/>
      <c r="QZA232" s="3"/>
      <c r="QZB232" s="3"/>
      <c r="QZC232" s="3"/>
      <c r="QZD232" s="3"/>
      <c r="QZE232" s="3"/>
      <c r="QZF232" s="3"/>
      <c r="QZG232" s="3"/>
      <c r="QZH232" s="3"/>
      <c r="QZI232" s="3"/>
      <c r="QZJ232" s="3"/>
      <c r="QZK232" s="3"/>
      <c r="QZL232" s="3"/>
      <c r="QZM232" s="3"/>
      <c r="QZN232" s="3"/>
      <c r="QZO232" s="3"/>
      <c r="QZP232" s="3"/>
      <c r="QZQ232" s="3"/>
      <c r="QZR232" s="3"/>
      <c r="QZS232" s="3"/>
      <c r="QZT232" s="3"/>
      <c r="QZU232" s="3"/>
      <c r="QZV232" s="3"/>
      <c r="QZW232" s="3"/>
      <c r="QZX232" s="3"/>
      <c r="QZY232" s="3"/>
      <c r="QZZ232" s="3"/>
      <c r="RAA232" s="3"/>
      <c r="RAB232" s="3"/>
      <c r="RAC232" s="3"/>
      <c r="RAD232" s="3"/>
      <c r="RAE232" s="3"/>
      <c r="RAF232" s="3"/>
      <c r="RAG232" s="3"/>
      <c r="RAH232" s="3"/>
      <c r="RAI232" s="3"/>
      <c r="RAJ232" s="3"/>
      <c r="RAK232" s="3"/>
      <c r="RAL232" s="3"/>
      <c r="RAM232" s="3"/>
      <c r="RAN232" s="3"/>
      <c r="RAO232" s="3"/>
      <c r="RAP232" s="3"/>
      <c r="RAQ232" s="3"/>
      <c r="RAR232" s="3"/>
      <c r="RAS232" s="3"/>
      <c r="RAT232" s="3"/>
      <c r="RAU232" s="3"/>
      <c r="RAV232" s="3"/>
      <c r="RAW232" s="3"/>
      <c r="RAX232" s="3"/>
      <c r="RAY232" s="3"/>
      <c r="RAZ232" s="3"/>
      <c r="RBA232" s="3"/>
      <c r="RBB232" s="3"/>
      <c r="RBC232" s="3"/>
      <c r="RBD232" s="3"/>
      <c r="RBE232" s="3"/>
      <c r="RBF232" s="3"/>
      <c r="RBG232" s="3"/>
      <c r="RBH232" s="3"/>
      <c r="RBI232" s="3"/>
      <c r="RBJ232" s="3"/>
      <c r="RBK232" s="3"/>
      <c r="RBL232" s="3"/>
      <c r="RBM232" s="3"/>
      <c r="RBN232" s="3"/>
      <c r="RBO232" s="3"/>
      <c r="RBP232" s="3"/>
      <c r="RBQ232" s="3"/>
      <c r="RBR232" s="3"/>
      <c r="RBS232" s="3"/>
      <c r="RBT232" s="3"/>
      <c r="RBU232" s="3"/>
      <c r="RBV232" s="3"/>
      <c r="RBW232" s="3"/>
      <c r="RBX232" s="3"/>
      <c r="RBY232" s="3"/>
      <c r="RBZ232" s="3"/>
      <c r="RCA232" s="3"/>
      <c r="RCB232" s="3"/>
      <c r="RCC232" s="3"/>
      <c r="RCD232" s="3"/>
      <c r="RCE232" s="3"/>
      <c r="RCF232" s="3"/>
      <c r="RCG232" s="3"/>
      <c r="RCH232" s="3"/>
      <c r="RCI232" s="3"/>
      <c r="RCJ232" s="3"/>
      <c r="RCK232" s="3"/>
      <c r="RCL232" s="3"/>
      <c r="RCM232" s="3"/>
      <c r="RCN232" s="3"/>
      <c r="RCO232" s="3"/>
      <c r="RCP232" s="3"/>
      <c r="RCQ232" s="3"/>
      <c r="RCR232" s="3"/>
      <c r="RCS232" s="3"/>
      <c r="RCT232" s="3"/>
      <c r="RCU232" s="3"/>
      <c r="RCV232" s="3"/>
      <c r="RCW232" s="3"/>
      <c r="RCX232" s="3"/>
      <c r="RCY232" s="3"/>
      <c r="RCZ232" s="3"/>
      <c r="RDA232" s="3"/>
      <c r="RDB232" s="3"/>
      <c r="RDC232" s="3"/>
      <c r="RDD232" s="3"/>
      <c r="RDE232" s="3"/>
      <c r="RDF232" s="3"/>
      <c r="RDG232" s="3"/>
      <c r="RDH232" s="3"/>
      <c r="RDI232" s="3"/>
      <c r="RDJ232" s="3"/>
      <c r="RDK232" s="3"/>
      <c r="RDL232" s="3"/>
      <c r="RDM232" s="3"/>
      <c r="RDN232" s="3"/>
      <c r="RDO232" s="3"/>
      <c r="RDP232" s="3"/>
      <c r="RDQ232" s="3"/>
      <c r="RDR232" s="3"/>
      <c r="RDS232" s="3"/>
      <c r="RDT232" s="3"/>
      <c r="RDU232" s="3"/>
      <c r="RDV232" s="3"/>
      <c r="RDW232" s="3"/>
      <c r="RDX232" s="3"/>
      <c r="RDY232" s="3"/>
      <c r="RDZ232" s="3"/>
      <c r="REA232" s="3"/>
      <c r="REB232" s="3"/>
      <c r="REC232" s="3"/>
      <c r="RED232" s="3"/>
      <c r="REE232" s="3"/>
      <c r="REF232" s="3"/>
      <c r="REG232" s="3"/>
      <c r="REH232" s="3"/>
      <c r="REI232" s="3"/>
      <c r="REJ232" s="3"/>
      <c r="REK232" s="3"/>
      <c r="REL232" s="3"/>
      <c r="REM232" s="3"/>
      <c r="REN232" s="3"/>
      <c r="REO232" s="3"/>
      <c r="REP232" s="3"/>
      <c r="REQ232" s="3"/>
      <c r="RER232" s="3"/>
      <c r="RES232" s="3"/>
      <c r="RET232" s="3"/>
      <c r="REU232" s="3"/>
      <c r="REV232" s="3"/>
      <c r="REW232" s="3"/>
      <c r="REX232" s="3"/>
      <c r="REY232" s="3"/>
      <c r="REZ232" s="3"/>
      <c r="RFA232" s="3"/>
      <c r="RFB232" s="3"/>
      <c r="RFC232" s="3"/>
      <c r="RFD232" s="3"/>
      <c r="RFE232" s="3"/>
      <c r="RFF232" s="3"/>
      <c r="RFG232" s="3"/>
      <c r="RFH232" s="3"/>
      <c r="RFI232" s="3"/>
      <c r="RFJ232" s="3"/>
      <c r="RFK232" s="3"/>
      <c r="RFL232" s="3"/>
      <c r="RFM232" s="3"/>
      <c r="RFN232" s="3"/>
      <c r="RFO232" s="3"/>
      <c r="RFP232" s="3"/>
      <c r="RFQ232" s="3"/>
      <c r="RFR232" s="3"/>
      <c r="RFS232" s="3"/>
      <c r="RFT232" s="3"/>
      <c r="RFU232" s="3"/>
      <c r="RFV232" s="3"/>
      <c r="RFW232" s="3"/>
      <c r="RFX232" s="3"/>
      <c r="RFY232" s="3"/>
      <c r="RFZ232" s="3"/>
      <c r="RGA232" s="3"/>
      <c r="RGB232" s="3"/>
      <c r="RGC232" s="3"/>
      <c r="RGD232" s="3"/>
      <c r="RGE232" s="3"/>
      <c r="RGF232" s="3"/>
      <c r="RGG232" s="3"/>
      <c r="RGH232" s="3"/>
      <c r="RGI232" s="3"/>
      <c r="RGJ232" s="3"/>
      <c r="RGK232" s="3"/>
      <c r="RGL232" s="3"/>
      <c r="RGM232" s="3"/>
      <c r="RGN232" s="3"/>
      <c r="RGO232" s="3"/>
      <c r="RGP232" s="3"/>
      <c r="RGQ232" s="3"/>
      <c r="RGR232" s="3"/>
      <c r="RGS232" s="3"/>
      <c r="RGT232" s="3"/>
      <c r="RGU232" s="3"/>
      <c r="RGV232" s="3"/>
      <c r="RGW232" s="3"/>
      <c r="RGX232" s="3"/>
      <c r="RGY232" s="3"/>
      <c r="RGZ232" s="3"/>
      <c r="RHA232" s="3"/>
      <c r="RHB232" s="3"/>
      <c r="RHC232" s="3"/>
      <c r="RHD232" s="3"/>
      <c r="RHE232" s="3"/>
      <c r="RHF232" s="3"/>
      <c r="RHG232" s="3"/>
      <c r="RHH232" s="3"/>
      <c r="RHI232" s="3"/>
      <c r="RHJ232" s="3"/>
      <c r="RHK232" s="3"/>
      <c r="RHL232" s="3"/>
      <c r="RHM232" s="3"/>
      <c r="RHN232" s="3"/>
      <c r="RHO232" s="3"/>
      <c r="RHP232" s="3"/>
      <c r="RHQ232" s="3"/>
      <c r="RHR232" s="3"/>
      <c r="RHS232" s="3"/>
      <c r="RHT232" s="3"/>
      <c r="RHU232" s="3"/>
      <c r="RHV232" s="3"/>
      <c r="RHW232" s="3"/>
      <c r="RHX232" s="3"/>
      <c r="RHY232" s="3"/>
      <c r="RHZ232" s="3"/>
      <c r="RIA232" s="3"/>
      <c r="RIB232" s="3"/>
      <c r="RIC232" s="3"/>
      <c r="RID232" s="3"/>
      <c r="RIE232" s="3"/>
      <c r="RIF232" s="3"/>
      <c r="RIG232" s="3"/>
      <c r="RIH232" s="3"/>
      <c r="RII232" s="3"/>
      <c r="RIJ232" s="3"/>
      <c r="RIK232" s="3"/>
      <c r="RIL232" s="3"/>
      <c r="RIM232" s="3"/>
      <c r="RIN232" s="3"/>
      <c r="RIO232" s="3"/>
      <c r="RIP232" s="3"/>
      <c r="RIQ232" s="3"/>
      <c r="RIR232" s="3"/>
      <c r="RIS232" s="3"/>
      <c r="RIT232" s="3"/>
      <c r="RIU232" s="3"/>
      <c r="RIV232" s="3"/>
      <c r="RIW232" s="3"/>
      <c r="RIX232" s="3"/>
      <c r="RIY232" s="3"/>
      <c r="RIZ232" s="3"/>
      <c r="RJA232" s="3"/>
      <c r="RJB232" s="3"/>
      <c r="RJC232" s="3"/>
      <c r="RJD232" s="3"/>
      <c r="RJE232" s="3"/>
      <c r="RJF232" s="3"/>
      <c r="RJG232" s="3"/>
      <c r="RJH232" s="3"/>
      <c r="RJI232" s="3"/>
      <c r="RJJ232" s="3"/>
      <c r="RJK232" s="3"/>
      <c r="RJL232" s="3"/>
      <c r="RJM232" s="3"/>
      <c r="RJN232" s="3"/>
      <c r="RJO232" s="3"/>
      <c r="RJP232" s="3"/>
      <c r="RJQ232" s="3"/>
      <c r="RJR232" s="3"/>
      <c r="RJS232" s="3"/>
      <c r="RJT232" s="3"/>
      <c r="RJU232" s="3"/>
      <c r="RJV232" s="3"/>
      <c r="RJW232" s="3"/>
      <c r="RJX232" s="3"/>
      <c r="RJY232" s="3"/>
      <c r="RJZ232" s="3"/>
      <c r="RKA232" s="3"/>
      <c r="RKB232" s="3"/>
      <c r="RKC232" s="3"/>
      <c r="RKD232" s="3"/>
      <c r="RKE232" s="3"/>
      <c r="RKF232" s="3"/>
      <c r="RKG232" s="3"/>
      <c r="RKH232" s="3"/>
      <c r="RKI232" s="3"/>
      <c r="RKJ232" s="3"/>
      <c r="RKK232" s="3"/>
      <c r="RKL232" s="3"/>
      <c r="RKM232" s="3"/>
      <c r="RKN232" s="3"/>
      <c r="RKO232" s="3"/>
      <c r="RKP232" s="3"/>
      <c r="RKQ232" s="3"/>
      <c r="RKR232" s="3"/>
      <c r="RKS232" s="3"/>
      <c r="RKT232" s="3"/>
      <c r="RKU232" s="3"/>
      <c r="RKV232" s="3"/>
      <c r="RKW232" s="3"/>
      <c r="RKX232" s="3"/>
      <c r="RKY232" s="3"/>
      <c r="RKZ232" s="3"/>
      <c r="RLA232" s="3"/>
      <c r="RLB232" s="3"/>
      <c r="RLC232" s="3"/>
      <c r="RLD232" s="3"/>
      <c r="RLE232" s="3"/>
      <c r="RLF232" s="3"/>
      <c r="RLG232" s="3"/>
      <c r="RLH232" s="3"/>
      <c r="RLI232" s="3"/>
      <c r="RLJ232" s="3"/>
      <c r="RLK232" s="3"/>
      <c r="RLL232" s="3"/>
      <c r="RLM232" s="3"/>
      <c r="RLN232" s="3"/>
      <c r="RLO232" s="3"/>
      <c r="RLP232" s="3"/>
      <c r="RLQ232" s="3"/>
      <c r="RLR232" s="3"/>
      <c r="RLS232" s="3"/>
      <c r="RLT232" s="3"/>
      <c r="RLU232" s="3"/>
      <c r="RLV232" s="3"/>
      <c r="RLW232" s="3"/>
      <c r="RLX232" s="3"/>
      <c r="RLY232" s="3"/>
      <c r="RLZ232" s="3"/>
      <c r="RMA232" s="3"/>
      <c r="RMB232" s="3"/>
      <c r="RMC232" s="3"/>
      <c r="RMD232" s="3"/>
      <c r="RME232" s="3"/>
      <c r="RMF232" s="3"/>
      <c r="RMG232" s="3"/>
      <c r="RMH232" s="3"/>
      <c r="RMI232" s="3"/>
      <c r="RMJ232" s="3"/>
      <c r="RMK232" s="3"/>
      <c r="RML232" s="3"/>
      <c r="RMM232" s="3"/>
      <c r="RMN232" s="3"/>
      <c r="RMO232" s="3"/>
      <c r="RMP232" s="3"/>
      <c r="RMQ232" s="3"/>
      <c r="RMR232" s="3"/>
      <c r="RMS232" s="3"/>
      <c r="RMT232" s="3"/>
      <c r="RMU232" s="3"/>
      <c r="RMV232" s="3"/>
      <c r="RMW232" s="3"/>
      <c r="RMX232" s="3"/>
      <c r="RMY232" s="3"/>
      <c r="RMZ232" s="3"/>
      <c r="RNA232" s="3"/>
      <c r="RNB232" s="3"/>
      <c r="RNC232" s="3"/>
      <c r="RND232" s="3"/>
      <c r="RNE232" s="3"/>
      <c r="RNF232" s="3"/>
      <c r="RNG232" s="3"/>
      <c r="RNH232" s="3"/>
      <c r="RNI232" s="3"/>
      <c r="RNJ232" s="3"/>
      <c r="RNK232" s="3"/>
      <c r="RNL232" s="3"/>
      <c r="RNM232" s="3"/>
      <c r="RNN232" s="3"/>
      <c r="RNO232" s="3"/>
      <c r="RNP232" s="3"/>
      <c r="RNQ232" s="3"/>
      <c r="RNR232" s="3"/>
      <c r="RNS232" s="3"/>
      <c r="RNT232" s="3"/>
      <c r="RNU232" s="3"/>
      <c r="RNV232" s="3"/>
      <c r="RNW232" s="3"/>
      <c r="RNX232" s="3"/>
      <c r="RNY232" s="3"/>
      <c r="RNZ232" s="3"/>
      <c r="ROA232" s="3"/>
      <c r="ROB232" s="3"/>
      <c r="ROC232" s="3"/>
      <c r="ROD232" s="3"/>
      <c r="ROE232" s="3"/>
      <c r="ROF232" s="3"/>
      <c r="ROG232" s="3"/>
      <c r="ROH232" s="3"/>
      <c r="ROI232" s="3"/>
      <c r="ROJ232" s="3"/>
      <c r="ROK232" s="3"/>
      <c r="ROL232" s="3"/>
      <c r="ROM232" s="3"/>
      <c r="RON232" s="3"/>
      <c r="ROO232" s="3"/>
      <c r="ROP232" s="3"/>
      <c r="ROQ232" s="3"/>
      <c r="ROR232" s="3"/>
      <c r="ROS232" s="3"/>
      <c r="ROT232" s="3"/>
      <c r="ROU232" s="3"/>
      <c r="ROV232" s="3"/>
      <c r="ROW232" s="3"/>
      <c r="ROX232" s="3"/>
      <c r="ROY232" s="3"/>
      <c r="ROZ232" s="3"/>
      <c r="RPA232" s="3"/>
      <c r="RPB232" s="3"/>
      <c r="RPC232" s="3"/>
      <c r="RPD232" s="3"/>
      <c r="RPE232" s="3"/>
      <c r="RPF232" s="3"/>
      <c r="RPG232" s="3"/>
      <c r="RPH232" s="3"/>
      <c r="RPI232" s="3"/>
      <c r="RPJ232" s="3"/>
      <c r="RPK232" s="3"/>
      <c r="RPL232" s="3"/>
      <c r="RPM232" s="3"/>
      <c r="RPN232" s="3"/>
      <c r="RPO232" s="3"/>
      <c r="RPP232" s="3"/>
      <c r="RPQ232" s="3"/>
      <c r="RPR232" s="3"/>
      <c r="RPS232" s="3"/>
      <c r="RPT232" s="3"/>
      <c r="RPU232" s="3"/>
      <c r="RPV232" s="3"/>
      <c r="RPW232" s="3"/>
      <c r="RPX232" s="3"/>
      <c r="RPY232" s="3"/>
      <c r="RPZ232" s="3"/>
      <c r="RQA232" s="3"/>
      <c r="RQB232" s="3"/>
      <c r="RQC232" s="3"/>
      <c r="RQD232" s="3"/>
      <c r="RQE232" s="3"/>
      <c r="RQF232" s="3"/>
      <c r="RQG232" s="3"/>
      <c r="RQH232" s="3"/>
      <c r="RQI232" s="3"/>
      <c r="RQJ232" s="3"/>
      <c r="RQK232" s="3"/>
      <c r="RQL232" s="3"/>
      <c r="RQM232" s="3"/>
      <c r="RQN232" s="3"/>
      <c r="RQO232" s="3"/>
      <c r="RQP232" s="3"/>
      <c r="RQQ232" s="3"/>
      <c r="RQR232" s="3"/>
      <c r="RQS232" s="3"/>
      <c r="RQT232" s="3"/>
      <c r="RQU232" s="3"/>
      <c r="RQV232" s="3"/>
      <c r="RQW232" s="3"/>
      <c r="RQX232" s="3"/>
      <c r="RQY232" s="3"/>
      <c r="RQZ232" s="3"/>
      <c r="RRA232" s="3"/>
      <c r="RRB232" s="3"/>
      <c r="RRC232" s="3"/>
      <c r="RRD232" s="3"/>
      <c r="RRE232" s="3"/>
      <c r="RRF232" s="3"/>
      <c r="RRG232" s="3"/>
      <c r="RRH232" s="3"/>
      <c r="RRI232" s="3"/>
      <c r="RRJ232" s="3"/>
      <c r="RRK232" s="3"/>
      <c r="RRL232" s="3"/>
      <c r="RRM232" s="3"/>
      <c r="RRN232" s="3"/>
      <c r="RRO232" s="3"/>
      <c r="RRP232" s="3"/>
      <c r="RRQ232" s="3"/>
      <c r="RRR232" s="3"/>
      <c r="RRS232" s="3"/>
      <c r="RRT232" s="3"/>
      <c r="RRU232" s="3"/>
      <c r="RRV232" s="3"/>
      <c r="RRW232" s="3"/>
      <c r="RRX232" s="3"/>
      <c r="RRY232" s="3"/>
      <c r="RRZ232" s="3"/>
      <c r="RSA232" s="3"/>
      <c r="RSB232" s="3"/>
      <c r="RSC232" s="3"/>
      <c r="RSD232" s="3"/>
      <c r="RSE232" s="3"/>
      <c r="RSF232" s="3"/>
      <c r="RSG232" s="3"/>
      <c r="RSH232" s="3"/>
      <c r="RSI232" s="3"/>
      <c r="RSJ232" s="3"/>
      <c r="RSK232" s="3"/>
      <c r="RSL232" s="3"/>
      <c r="RSM232" s="3"/>
      <c r="RSN232" s="3"/>
      <c r="RSO232" s="3"/>
      <c r="RSP232" s="3"/>
      <c r="RSQ232" s="3"/>
      <c r="RSR232" s="3"/>
      <c r="RSS232" s="3"/>
      <c r="RST232" s="3"/>
      <c r="RSU232" s="3"/>
      <c r="RSV232" s="3"/>
      <c r="RSW232" s="3"/>
      <c r="RSX232" s="3"/>
      <c r="RSY232" s="3"/>
      <c r="RSZ232" s="3"/>
      <c r="RTA232" s="3"/>
      <c r="RTB232" s="3"/>
      <c r="RTC232" s="3"/>
      <c r="RTD232" s="3"/>
      <c r="RTE232" s="3"/>
      <c r="RTF232" s="3"/>
      <c r="RTG232" s="3"/>
      <c r="RTH232" s="3"/>
      <c r="RTI232" s="3"/>
      <c r="RTJ232" s="3"/>
      <c r="RTK232" s="3"/>
      <c r="RTL232" s="3"/>
      <c r="RTM232" s="3"/>
      <c r="RTN232" s="3"/>
      <c r="RTO232" s="3"/>
      <c r="RTP232" s="3"/>
      <c r="RTQ232" s="3"/>
      <c r="RTR232" s="3"/>
      <c r="RTS232" s="3"/>
      <c r="RTT232" s="3"/>
      <c r="RTU232" s="3"/>
      <c r="RTV232" s="3"/>
      <c r="RTW232" s="3"/>
      <c r="RTX232" s="3"/>
      <c r="RTY232" s="3"/>
      <c r="RTZ232" s="3"/>
      <c r="RUA232" s="3"/>
      <c r="RUB232" s="3"/>
      <c r="RUC232" s="3"/>
      <c r="RUD232" s="3"/>
      <c r="RUE232" s="3"/>
      <c r="RUF232" s="3"/>
      <c r="RUG232" s="3"/>
      <c r="RUH232" s="3"/>
      <c r="RUI232" s="3"/>
      <c r="RUJ232" s="3"/>
      <c r="RUK232" s="3"/>
      <c r="RUL232" s="3"/>
      <c r="RUM232" s="3"/>
      <c r="RUN232" s="3"/>
      <c r="RUO232" s="3"/>
      <c r="RUP232" s="3"/>
      <c r="RUQ232" s="3"/>
      <c r="RUR232" s="3"/>
      <c r="RUS232" s="3"/>
      <c r="RUT232" s="3"/>
      <c r="RUU232" s="3"/>
      <c r="RUV232" s="3"/>
      <c r="RUW232" s="3"/>
      <c r="RUX232" s="3"/>
      <c r="RUY232" s="3"/>
      <c r="RUZ232" s="3"/>
      <c r="RVA232" s="3"/>
      <c r="RVB232" s="3"/>
      <c r="RVC232" s="3"/>
      <c r="RVD232" s="3"/>
      <c r="RVE232" s="3"/>
      <c r="RVF232" s="3"/>
      <c r="RVG232" s="3"/>
      <c r="RVH232" s="3"/>
      <c r="RVI232" s="3"/>
      <c r="RVJ232" s="3"/>
      <c r="RVK232" s="3"/>
      <c r="RVL232" s="3"/>
      <c r="RVM232" s="3"/>
      <c r="RVN232" s="3"/>
      <c r="RVO232" s="3"/>
      <c r="RVP232" s="3"/>
      <c r="RVQ232" s="3"/>
      <c r="RVR232" s="3"/>
      <c r="RVS232" s="3"/>
      <c r="RVT232" s="3"/>
      <c r="RVU232" s="3"/>
      <c r="RVV232" s="3"/>
      <c r="RVW232" s="3"/>
      <c r="RVX232" s="3"/>
      <c r="RVY232" s="3"/>
      <c r="RVZ232" s="3"/>
      <c r="RWA232" s="3"/>
      <c r="RWB232" s="3"/>
      <c r="RWC232" s="3"/>
      <c r="RWD232" s="3"/>
      <c r="RWE232" s="3"/>
      <c r="RWF232" s="3"/>
      <c r="RWG232" s="3"/>
      <c r="RWH232" s="3"/>
      <c r="RWI232" s="3"/>
      <c r="RWJ232" s="3"/>
      <c r="RWK232" s="3"/>
      <c r="RWL232" s="3"/>
      <c r="RWM232" s="3"/>
      <c r="RWN232" s="3"/>
      <c r="RWO232" s="3"/>
      <c r="RWP232" s="3"/>
      <c r="RWQ232" s="3"/>
      <c r="RWR232" s="3"/>
      <c r="RWS232" s="3"/>
      <c r="RWT232" s="3"/>
      <c r="RWU232" s="3"/>
      <c r="RWV232" s="3"/>
      <c r="RWW232" s="3"/>
      <c r="RWX232" s="3"/>
      <c r="RWY232" s="3"/>
      <c r="RWZ232" s="3"/>
      <c r="RXA232" s="3"/>
      <c r="RXB232" s="3"/>
      <c r="RXC232" s="3"/>
      <c r="RXD232" s="3"/>
      <c r="RXE232" s="3"/>
      <c r="RXF232" s="3"/>
      <c r="RXG232" s="3"/>
      <c r="RXH232" s="3"/>
      <c r="RXI232" s="3"/>
      <c r="RXJ232" s="3"/>
      <c r="RXK232" s="3"/>
      <c r="RXL232" s="3"/>
      <c r="RXM232" s="3"/>
      <c r="RXN232" s="3"/>
      <c r="RXO232" s="3"/>
      <c r="RXP232" s="3"/>
      <c r="RXQ232" s="3"/>
      <c r="RXR232" s="3"/>
      <c r="RXS232" s="3"/>
      <c r="RXT232" s="3"/>
      <c r="RXU232" s="3"/>
      <c r="RXV232" s="3"/>
      <c r="RXW232" s="3"/>
      <c r="RXX232" s="3"/>
      <c r="RXY232" s="3"/>
      <c r="RXZ232" s="3"/>
      <c r="RYA232" s="3"/>
      <c r="RYB232" s="3"/>
      <c r="RYC232" s="3"/>
      <c r="RYD232" s="3"/>
      <c r="RYE232" s="3"/>
      <c r="RYF232" s="3"/>
      <c r="RYG232" s="3"/>
      <c r="RYH232" s="3"/>
      <c r="RYI232" s="3"/>
      <c r="RYJ232" s="3"/>
      <c r="RYK232" s="3"/>
      <c r="RYL232" s="3"/>
      <c r="RYM232" s="3"/>
      <c r="RYN232" s="3"/>
      <c r="RYO232" s="3"/>
      <c r="RYP232" s="3"/>
      <c r="RYQ232" s="3"/>
      <c r="RYR232" s="3"/>
      <c r="RYS232" s="3"/>
      <c r="RYT232" s="3"/>
      <c r="RYU232" s="3"/>
      <c r="RYV232" s="3"/>
      <c r="RYW232" s="3"/>
      <c r="RYX232" s="3"/>
      <c r="RYY232" s="3"/>
      <c r="RYZ232" s="3"/>
      <c r="RZA232" s="3"/>
      <c r="RZB232" s="3"/>
      <c r="RZC232" s="3"/>
      <c r="RZD232" s="3"/>
      <c r="RZE232" s="3"/>
      <c r="RZF232" s="3"/>
      <c r="RZG232" s="3"/>
      <c r="RZH232" s="3"/>
      <c r="RZI232" s="3"/>
      <c r="RZJ232" s="3"/>
      <c r="RZK232" s="3"/>
      <c r="RZL232" s="3"/>
      <c r="RZM232" s="3"/>
      <c r="RZN232" s="3"/>
      <c r="RZO232" s="3"/>
      <c r="RZP232" s="3"/>
      <c r="RZQ232" s="3"/>
      <c r="RZR232" s="3"/>
      <c r="RZS232" s="3"/>
      <c r="RZT232" s="3"/>
      <c r="RZU232" s="3"/>
      <c r="RZV232" s="3"/>
      <c r="RZW232" s="3"/>
      <c r="RZX232" s="3"/>
      <c r="RZY232" s="3"/>
      <c r="RZZ232" s="3"/>
      <c r="SAA232" s="3"/>
      <c r="SAB232" s="3"/>
      <c r="SAC232" s="3"/>
      <c r="SAD232" s="3"/>
      <c r="SAE232" s="3"/>
      <c r="SAF232" s="3"/>
      <c r="SAG232" s="3"/>
      <c r="SAH232" s="3"/>
      <c r="SAI232" s="3"/>
      <c r="SAJ232" s="3"/>
      <c r="SAK232" s="3"/>
      <c r="SAL232" s="3"/>
      <c r="SAM232" s="3"/>
      <c r="SAN232" s="3"/>
      <c r="SAO232" s="3"/>
      <c r="SAP232" s="3"/>
      <c r="SAQ232" s="3"/>
      <c r="SAR232" s="3"/>
      <c r="SAS232" s="3"/>
      <c r="SAT232" s="3"/>
      <c r="SAU232" s="3"/>
      <c r="SAV232" s="3"/>
      <c r="SAW232" s="3"/>
      <c r="SAX232" s="3"/>
      <c r="SAY232" s="3"/>
      <c r="SAZ232" s="3"/>
      <c r="SBA232" s="3"/>
      <c r="SBB232" s="3"/>
      <c r="SBC232" s="3"/>
      <c r="SBD232" s="3"/>
      <c r="SBE232" s="3"/>
      <c r="SBF232" s="3"/>
      <c r="SBG232" s="3"/>
      <c r="SBH232" s="3"/>
      <c r="SBI232" s="3"/>
      <c r="SBJ232" s="3"/>
      <c r="SBK232" s="3"/>
      <c r="SBL232" s="3"/>
      <c r="SBM232" s="3"/>
      <c r="SBN232" s="3"/>
      <c r="SBO232" s="3"/>
      <c r="SBP232" s="3"/>
      <c r="SBQ232" s="3"/>
      <c r="SBR232" s="3"/>
      <c r="SBS232" s="3"/>
      <c r="SBT232" s="3"/>
      <c r="SBU232" s="3"/>
      <c r="SBV232" s="3"/>
      <c r="SBW232" s="3"/>
      <c r="SBX232" s="3"/>
      <c r="SBY232" s="3"/>
      <c r="SBZ232" s="3"/>
      <c r="SCA232" s="3"/>
      <c r="SCB232" s="3"/>
      <c r="SCC232" s="3"/>
      <c r="SCD232" s="3"/>
      <c r="SCE232" s="3"/>
      <c r="SCF232" s="3"/>
      <c r="SCG232" s="3"/>
      <c r="SCH232" s="3"/>
      <c r="SCI232" s="3"/>
      <c r="SCJ232" s="3"/>
      <c r="SCK232" s="3"/>
      <c r="SCL232" s="3"/>
      <c r="SCM232" s="3"/>
      <c r="SCN232" s="3"/>
      <c r="SCO232" s="3"/>
      <c r="SCP232" s="3"/>
      <c r="SCQ232" s="3"/>
      <c r="SCR232" s="3"/>
      <c r="SCS232" s="3"/>
      <c r="SCT232" s="3"/>
      <c r="SCU232" s="3"/>
      <c r="SCV232" s="3"/>
      <c r="SCW232" s="3"/>
      <c r="SCX232" s="3"/>
      <c r="SCY232" s="3"/>
      <c r="SCZ232" s="3"/>
      <c r="SDA232" s="3"/>
      <c r="SDB232" s="3"/>
      <c r="SDC232" s="3"/>
      <c r="SDD232" s="3"/>
      <c r="SDE232" s="3"/>
      <c r="SDF232" s="3"/>
      <c r="SDG232" s="3"/>
      <c r="SDH232" s="3"/>
      <c r="SDI232" s="3"/>
      <c r="SDJ232" s="3"/>
      <c r="SDK232" s="3"/>
      <c r="SDL232" s="3"/>
      <c r="SDM232" s="3"/>
      <c r="SDN232" s="3"/>
      <c r="SDO232" s="3"/>
      <c r="SDP232" s="3"/>
      <c r="SDQ232" s="3"/>
      <c r="SDR232" s="3"/>
      <c r="SDS232" s="3"/>
      <c r="SDT232" s="3"/>
      <c r="SDU232" s="3"/>
      <c r="SDV232" s="3"/>
      <c r="SDW232" s="3"/>
      <c r="SDX232" s="3"/>
      <c r="SDY232" s="3"/>
      <c r="SDZ232" s="3"/>
      <c r="SEA232" s="3"/>
      <c r="SEB232" s="3"/>
      <c r="SEC232" s="3"/>
      <c r="SED232" s="3"/>
      <c r="SEE232" s="3"/>
      <c r="SEF232" s="3"/>
      <c r="SEG232" s="3"/>
      <c r="SEH232" s="3"/>
      <c r="SEI232" s="3"/>
      <c r="SEJ232" s="3"/>
      <c r="SEK232" s="3"/>
      <c r="SEL232" s="3"/>
      <c r="SEM232" s="3"/>
      <c r="SEN232" s="3"/>
      <c r="SEO232" s="3"/>
      <c r="SEP232" s="3"/>
      <c r="SEQ232" s="3"/>
      <c r="SER232" s="3"/>
      <c r="SES232" s="3"/>
      <c r="SET232" s="3"/>
      <c r="SEU232" s="3"/>
      <c r="SEV232" s="3"/>
      <c r="SEW232" s="3"/>
      <c r="SEX232" s="3"/>
      <c r="SEY232" s="3"/>
      <c r="SEZ232" s="3"/>
      <c r="SFA232" s="3"/>
      <c r="SFB232" s="3"/>
      <c r="SFC232" s="3"/>
      <c r="SFD232" s="3"/>
      <c r="SFE232" s="3"/>
      <c r="SFF232" s="3"/>
      <c r="SFG232" s="3"/>
      <c r="SFH232" s="3"/>
      <c r="SFI232" s="3"/>
      <c r="SFJ232" s="3"/>
      <c r="SFK232" s="3"/>
      <c r="SFL232" s="3"/>
      <c r="SFM232" s="3"/>
      <c r="SFN232" s="3"/>
      <c r="SFO232" s="3"/>
      <c r="SFP232" s="3"/>
      <c r="SFQ232" s="3"/>
      <c r="SFR232" s="3"/>
      <c r="SFS232" s="3"/>
      <c r="SFT232" s="3"/>
      <c r="SFU232" s="3"/>
      <c r="SFV232" s="3"/>
      <c r="SFW232" s="3"/>
      <c r="SFX232" s="3"/>
      <c r="SFY232" s="3"/>
      <c r="SFZ232" s="3"/>
      <c r="SGA232" s="3"/>
      <c r="SGB232" s="3"/>
      <c r="SGC232" s="3"/>
      <c r="SGD232" s="3"/>
      <c r="SGE232" s="3"/>
      <c r="SGF232" s="3"/>
      <c r="SGG232" s="3"/>
      <c r="SGH232" s="3"/>
      <c r="SGI232" s="3"/>
      <c r="SGJ232" s="3"/>
      <c r="SGK232" s="3"/>
      <c r="SGL232" s="3"/>
      <c r="SGM232" s="3"/>
      <c r="SGN232" s="3"/>
      <c r="SGO232" s="3"/>
      <c r="SGP232" s="3"/>
      <c r="SGQ232" s="3"/>
      <c r="SGR232" s="3"/>
      <c r="SGS232" s="3"/>
      <c r="SGT232" s="3"/>
      <c r="SGU232" s="3"/>
      <c r="SGV232" s="3"/>
      <c r="SGW232" s="3"/>
      <c r="SGX232" s="3"/>
      <c r="SGY232" s="3"/>
      <c r="SGZ232" s="3"/>
      <c r="SHA232" s="3"/>
      <c r="SHB232" s="3"/>
      <c r="SHC232" s="3"/>
      <c r="SHD232" s="3"/>
      <c r="SHE232" s="3"/>
      <c r="SHF232" s="3"/>
      <c r="SHG232" s="3"/>
      <c r="SHH232" s="3"/>
      <c r="SHI232" s="3"/>
      <c r="SHJ232" s="3"/>
      <c r="SHK232" s="3"/>
      <c r="SHL232" s="3"/>
      <c r="SHM232" s="3"/>
      <c r="SHN232" s="3"/>
      <c r="SHO232" s="3"/>
      <c r="SHP232" s="3"/>
      <c r="SHQ232" s="3"/>
      <c r="SHR232" s="3"/>
      <c r="SHS232" s="3"/>
      <c r="SHT232" s="3"/>
      <c r="SHU232" s="3"/>
      <c r="SHV232" s="3"/>
      <c r="SHW232" s="3"/>
      <c r="SHX232" s="3"/>
      <c r="SHY232" s="3"/>
      <c r="SHZ232" s="3"/>
      <c r="SIA232" s="3"/>
      <c r="SIB232" s="3"/>
      <c r="SIC232" s="3"/>
      <c r="SID232" s="3"/>
      <c r="SIE232" s="3"/>
      <c r="SIF232" s="3"/>
      <c r="SIG232" s="3"/>
      <c r="SIH232" s="3"/>
      <c r="SII232" s="3"/>
      <c r="SIJ232" s="3"/>
      <c r="SIK232" s="3"/>
      <c r="SIL232" s="3"/>
      <c r="SIM232" s="3"/>
      <c r="SIN232" s="3"/>
      <c r="SIO232" s="3"/>
      <c r="SIP232" s="3"/>
      <c r="SIQ232" s="3"/>
      <c r="SIR232" s="3"/>
      <c r="SIS232" s="3"/>
      <c r="SIT232" s="3"/>
      <c r="SIU232" s="3"/>
      <c r="SIV232" s="3"/>
      <c r="SIW232" s="3"/>
      <c r="SIX232" s="3"/>
      <c r="SIY232" s="3"/>
      <c r="SIZ232" s="3"/>
      <c r="SJA232" s="3"/>
      <c r="SJB232" s="3"/>
      <c r="SJC232" s="3"/>
      <c r="SJD232" s="3"/>
      <c r="SJE232" s="3"/>
      <c r="SJF232" s="3"/>
      <c r="SJG232" s="3"/>
      <c r="SJH232" s="3"/>
      <c r="SJI232" s="3"/>
      <c r="SJJ232" s="3"/>
      <c r="SJK232" s="3"/>
      <c r="SJL232" s="3"/>
      <c r="SJM232" s="3"/>
      <c r="SJN232" s="3"/>
      <c r="SJO232" s="3"/>
      <c r="SJP232" s="3"/>
      <c r="SJQ232" s="3"/>
      <c r="SJR232" s="3"/>
      <c r="SJS232" s="3"/>
      <c r="SJT232" s="3"/>
      <c r="SJU232" s="3"/>
      <c r="SJV232" s="3"/>
      <c r="SJW232" s="3"/>
      <c r="SJX232" s="3"/>
      <c r="SJY232" s="3"/>
      <c r="SJZ232" s="3"/>
      <c r="SKA232" s="3"/>
      <c r="SKB232" s="3"/>
      <c r="SKC232" s="3"/>
      <c r="SKD232" s="3"/>
      <c r="SKE232" s="3"/>
      <c r="SKF232" s="3"/>
      <c r="SKG232" s="3"/>
      <c r="SKH232" s="3"/>
      <c r="SKI232" s="3"/>
      <c r="SKJ232" s="3"/>
      <c r="SKK232" s="3"/>
      <c r="SKL232" s="3"/>
      <c r="SKM232" s="3"/>
      <c r="SKN232" s="3"/>
      <c r="SKO232" s="3"/>
      <c r="SKP232" s="3"/>
      <c r="SKQ232" s="3"/>
      <c r="SKR232" s="3"/>
      <c r="SKS232" s="3"/>
      <c r="SKT232" s="3"/>
      <c r="SKU232" s="3"/>
      <c r="SKV232" s="3"/>
      <c r="SKW232" s="3"/>
      <c r="SKX232" s="3"/>
      <c r="SKY232" s="3"/>
      <c r="SKZ232" s="3"/>
      <c r="SLA232" s="3"/>
      <c r="SLB232" s="3"/>
      <c r="SLC232" s="3"/>
      <c r="SLD232" s="3"/>
      <c r="SLE232" s="3"/>
      <c r="SLF232" s="3"/>
      <c r="SLG232" s="3"/>
      <c r="SLH232" s="3"/>
      <c r="SLI232" s="3"/>
      <c r="SLJ232" s="3"/>
      <c r="SLK232" s="3"/>
      <c r="SLL232" s="3"/>
      <c r="SLM232" s="3"/>
      <c r="SLN232" s="3"/>
      <c r="SLO232" s="3"/>
      <c r="SLP232" s="3"/>
      <c r="SLQ232" s="3"/>
      <c r="SLR232" s="3"/>
      <c r="SLS232" s="3"/>
      <c r="SLT232" s="3"/>
      <c r="SLU232" s="3"/>
      <c r="SLV232" s="3"/>
      <c r="SLW232" s="3"/>
      <c r="SLX232" s="3"/>
      <c r="SLY232" s="3"/>
      <c r="SLZ232" s="3"/>
      <c r="SMA232" s="3"/>
      <c r="SMB232" s="3"/>
      <c r="SMC232" s="3"/>
      <c r="SMD232" s="3"/>
      <c r="SME232" s="3"/>
      <c r="SMF232" s="3"/>
      <c r="SMG232" s="3"/>
      <c r="SMH232" s="3"/>
      <c r="SMI232" s="3"/>
      <c r="SMJ232" s="3"/>
      <c r="SMK232" s="3"/>
      <c r="SML232" s="3"/>
      <c r="SMM232" s="3"/>
      <c r="SMN232" s="3"/>
      <c r="SMO232" s="3"/>
      <c r="SMP232" s="3"/>
      <c r="SMQ232" s="3"/>
      <c r="SMR232" s="3"/>
      <c r="SMS232" s="3"/>
      <c r="SMT232" s="3"/>
      <c r="SMU232" s="3"/>
      <c r="SMV232" s="3"/>
      <c r="SMW232" s="3"/>
      <c r="SMX232" s="3"/>
      <c r="SMY232" s="3"/>
      <c r="SMZ232" s="3"/>
      <c r="SNA232" s="3"/>
      <c r="SNB232" s="3"/>
      <c r="SNC232" s="3"/>
      <c r="SND232" s="3"/>
      <c r="SNE232" s="3"/>
      <c r="SNF232" s="3"/>
      <c r="SNG232" s="3"/>
      <c r="SNH232" s="3"/>
      <c r="SNI232" s="3"/>
      <c r="SNJ232" s="3"/>
      <c r="SNK232" s="3"/>
      <c r="SNL232" s="3"/>
      <c r="SNM232" s="3"/>
      <c r="SNN232" s="3"/>
      <c r="SNO232" s="3"/>
      <c r="SNP232" s="3"/>
      <c r="SNQ232" s="3"/>
      <c r="SNR232" s="3"/>
      <c r="SNS232" s="3"/>
      <c r="SNT232" s="3"/>
      <c r="SNU232" s="3"/>
      <c r="SNV232" s="3"/>
      <c r="SNW232" s="3"/>
      <c r="SNX232" s="3"/>
      <c r="SNY232" s="3"/>
      <c r="SNZ232" s="3"/>
      <c r="SOA232" s="3"/>
      <c r="SOB232" s="3"/>
      <c r="SOC232" s="3"/>
      <c r="SOD232" s="3"/>
      <c r="SOE232" s="3"/>
      <c r="SOF232" s="3"/>
      <c r="SOG232" s="3"/>
      <c r="SOH232" s="3"/>
      <c r="SOI232" s="3"/>
      <c r="SOJ232" s="3"/>
      <c r="SOK232" s="3"/>
      <c r="SOL232" s="3"/>
      <c r="SOM232" s="3"/>
      <c r="SON232" s="3"/>
      <c r="SOO232" s="3"/>
      <c r="SOP232" s="3"/>
      <c r="SOQ232" s="3"/>
      <c r="SOR232" s="3"/>
      <c r="SOS232" s="3"/>
      <c r="SOT232" s="3"/>
      <c r="SOU232" s="3"/>
      <c r="SOV232" s="3"/>
      <c r="SOW232" s="3"/>
      <c r="SOX232" s="3"/>
      <c r="SOY232" s="3"/>
      <c r="SOZ232" s="3"/>
      <c r="SPA232" s="3"/>
      <c r="SPB232" s="3"/>
      <c r="SPC232" s="3"/>
      <c r="SPD232" s="3"/>
      <c r="SPE232" s="3"/>
      <c r="SPF232" s="3"/>
      <c r="SPG232" s="3"/>
      <c r="SPH232" s="3"/>
      <c r="SPI232" s="3"/>
      <c r="SPJ232" s="3"/>
      <c r="SPK232" s="3"/>
      <c r="SPL232" s="3"/>
      <c r="SPM232" s="3"/>
      <c r="SPN232" s="3"/>
      <c r="SPO232" s="3"/>
      <c r="SPP232" s="3"/>
      <c r="SPQ232" s="3"/>
      <c r="SPR232" s="3"/>
      <c r="SPS232" s="3"/>
      <c r="SPT232" s="3"/>
      <c r="SPU232" s="3"/>
      <c r="SPV232" s="3"/>
      <c r="SPW232" s="3"/>
      <c r="SPX232" s="3"/>
      <c r="SPY232" s="3"/>
      <c r="SPZ232" s="3"/>
      <c r="SQA232" s="3"/>
      <c r="SQB232" s="3"/>
      <c r="SQC232" s="3"/>
      <c r="SQD232" s="3"/>
      <c r="SQE232" s="3"/>
      <c r="SQF232" s="3"/>
      <c r="SQG232" s="3"/>
      <c r="SQH232" s="3"/>
      <c r="SQI232" s="3"/>
      <c r="SQJ232" s="3"/>
      <c r="SQK232" s="3"/>
      <c r="SQL232" s="3"/>
      <c r="SQM232" s="3"/>
      <c r="SQN232" s="3"/>
      <c r="SQO232" s="3"/>
      <c r="SQP232" s="3"/>
      <c r="SQQ232" s="3"/>
      <c r="SQR232" s="3"/>
      <c r="SQS232" s="3"/>
      <c r="SQT232" s="3"/>
      <c r="SQU232" s="3"/>
      <c r="SQV232" s="3"/>
      <c r="SQW232" s="3"/>
      <c r="SQX232" s="3"/>
      <c r="SQY232" s="3"/>
      <c r="SQZ232" s="3"/>
      <c r="SRA232" s="3"/>
      <c r="SRB232" s="3"/>
      <c r="SRC232" s="3"/>
      <c r="SRD232" s="3"/>
      <c r="SRE232" s="3"/>
      <c r="SRF232" s="3"/>
      <c r="SRG232" s="3"/>
      <c r="SRH232" s="3"/>
      <c r="SRI232" s="3"/>
      <c r="SRJ232" s="3"/>
      <c r="SRK232" s="3"/>
      <c r="SRL232" s="3"/>
      <c r="SRM232" s="3"/>
      <c r="SRN232" s="3"/>
      <c r="SRO232" s="3"/>
      <c r="SRP232" s="3"/>
      <c r="SRQ232" s="3"/>
      <c r="SRR232" s="3"/>
      <c r="SRS232" s="3"/>
      <c r="SRT232" s="3"/>
      <c r="SRU232" s="3"/>
      <c r="SRV232" s="3"/>
      <c r="SRW232" s="3"/>
      <c r="SRX232" s="3"/>
      <c r="SRY232" s="3"/>
      <c r="SRZ232" s="3"/>
      <c r="SSA232" s="3"/>
      <c r="SSB232" s="3"/>
      <c r="SSC232" s="3"/>
      <c r="SSD232" s="3"/>
      <c r="SSE232" s="3"/>
      <c r="SSF232" s="3"/>
      <c r="SSG232" s="3"/>
      <c r="SSH232" s="3"/>
      <c r="SSI232" s="3"/>
      <c r="SSJ232" s="3"/>
      <c r="SSK232" s="3"/>
      <c r="SSL232" s="3"/>
      <c r="SSM232" s="3"/>
      <c r="SSN232" s="3"/>
      <c r="SSO232" s="3"/>
      <c r="SSP232" s="3"/>
      <c r="SSQ232" s="3"/>
      <c r="SSR232" s="3"/>
      <c r="SSS232" s="3"/>
      <c r="SST232" s="3"/>
      <c r="SSU232" s="3"/>
      <c r="SSV232" s="3"/>
      <c r="SSW232" s="3"/>
      <c r="SSX232" s="3"/>
      <c r="SSY232" s="3"/>
      <c r="SSZ232" s="3"/>
      <c r="STA232" s="3"/>
      <c r="STB232" s="3"/>
      <c r="STC232" s="3"/>
      <c r="STD232" s="3"/>
      <c r="STE232" s="3"/>
      <c r="STF232" s="3"/>
      <c r="STG232" s="3"/>
      <c r="STH232" s="3"/>
      <c r="STI232" s="3"/>
      <c r="STJ232" s="3"/>
      <c r="STK232" s="3"/>
      <c r="STL232" s="3"/>
      <c r="STM232" s="3"/>
      <c r="STN232" s="3"/>
      <c r="STO232" s="3"/>
      <c r="STP232" s="3"/>
      <c r="STQ232" s="3"/>
      <c r="STR232" s="3"/>
      <c r="STS232" s="3"/>
      <c r="STT232" s="3"/>
      <c r="STU232" s="3"/>
      <c r="STV232" s="3"/>
      <c r="STW232" s="3"/>
      <c r="STX232" s="3"/>
      <c r="STY232" s="3"/>
      <c r="STZ232" s="3"/>
      <c r="SUA232" s="3"/>
      <c r="SUB232" s="3"/>
      <c r="SUC232" s="3"/>
      <c r="SUD232" s="3"/>
      <c r="SUE232" s="3"/>
      <c r="SUF232" s="3"/>
      <c r="SUG232" s="3"/>
      <c r="SUH232" s="3"/>
      <c r="SUI232" s="3"/>
      <c r="SUJ232" s="3"/>
      <c r="SUK232" s="3"/>
      <c r="SUL232" s="3"/>
      <c r="SUM232" s="3"/>
      <c r="SUN232" s="3"/>
      <c r="SUO232" s="3"/>
      <c r="SUP232" s="3"/>
      <c r="SUQ232" s="3"/>
      <c r="SUR232" s="3"/>
      <c r="SUS232" s="3"/>
      <c r="SUT232" s="3"/>
      <c r="SUU232" s="3"/>
      <c r="SUV232" s="3"/>
      <c r="SUW232" s="3"/>
      <c r="SUX232" s="3"/>
      <c r="SUY232" s="3"/>
      <c r="SUZ232" s="3"/>
      <c r="SVA232" s="3"/>
      <c r="SVB232" s="3"/>
      <c r="SVC232" s="3"/>
      <c r="SVD232" s="3"/>
      <c r="SVE232" s="3"/>
      <c r="SVF232" s="3"/>
      <c r="SVG232" s="3"/>
      <c r="SVH232" s="3"/>
      <c r="SVI232" s="3"/>
      <c r="SVJ232" s="3"/>
      <c r="SVK232" s="3"/>
      <c r="SVL232" s="3"/>
      <c r="SVM232" s="3"/>
      <c r="SVN232" s="3"/>
      <c r="SVO232" s="3"/>
      <c r="SVP232" s="3"/>
      <c r="SVQ232" s="3"/>
      <c r="SVR232" s="3"/>
      <c r="SVS232" s="3"/>
      <c r="SVT232" s="3"/>
      <c r="SVU232" s="3"/>
      <c r="SVV232" s="3"/>
      <c r="SVW232" s="3"/>
      <c r="SVX232" s="3"/>
      <c r="SVY232" s="3"/>
      <c r="SVZ232" s="3"/>
      <c r="SWA232" s="3"/>
      <c r="SWB232" s="3"/>
      <c r="SWC232" s="3"/>
      <c r="SWD232" s="3"/>
      <c r="SWE232" s="3"/>
      <c r="SWF232" s="3"/>
      <c r="SWG232" s="3"/>
      <c r="SWH232" s="3"/>
      <c r="SWI232" s="3"/>
      <c r="SWJ232" s="3"/>
      <c r="SWK232" s="3"/>
      <c r="SWL232" s="3"/>
      <c r="SWM232" s="3"/>
      <c r="SWN232" s="3"/>
      <c r="SWO232" s="3"/>
      <c r="SWP232" s="3"/>
      <c r="SWQ232" s="3"/>
      <c r="SWR232" s="3"/>
      <c r="SWS232" s="3"/>
      <c r="SWT232" s="3"/>
      <c r="SWU232" s="3"/>
      <c r="SWV232" s="3"/>
      <c r="SWW232" s="3"/>
      <c r="SWX232" s="3"/>
      <c r="SWY232" s="3"/>
      <c r="SWZ232" s="3"/>
      <c r="SXA232" s="3"/>
      <c r="SXB232" s="3"/>
      <c r="SXC232" s="3"/>
      <c r="SXD232" s="3"/>
      <c r="SXE232" s="3"/>
      <c r="SXF232" s="3"/>
      <c r="SXG232" s="3"/>
      <c r="SXH232" s="3"/>
      <c r="SXI232" s="3"/>
      <c r="SXJ232" s="3"/>
      <c r="SXK232" s="3"/>
      <c r="SXL232" s="3"/>
      <c r="SXM232" s="3"/>
      <c r="SXN232" s="3"/>
      <c r="SXO232" s="3"/>
      <c r="SXP232" s="3"/>
      <c r="SXQ232" s="3"/>
      <c r="SXR232" s="3"/>
      <c r="SXS232" s="3"/>
      <c r="SXT232" s="3"/>
      <c r="SXU232" s="3"/>
      <c r="SXV232" s="3"/>
      <c r="SXW232" s="3"/>
      <c r="SXX232" s="3"/>
      <c r="SXY232" s="3"/>
      <c r="SXZ232" s="3"/>
      <c r="SYA232" s="3"/>
      <c r="SYB232" s="3"/>
      <c r="SYC232" s="3"/>
      <c r="SYD232" s="3"/>
      <c r="SYE232" s="3"/>
      <c r="SYF232" s="3"/>
      <c r="SYG232" s="3"/>
      <c r="SYH232" s="3"/>
      <c r="SYI232" s="3"/>
      <c r="SYJ232" s="3"/>
      <c r="SYK232" s="3"/>
      <c r="SYL232" s="3"/>
      <c r="SYM232" s="3"/>
      <c r="SYN232" s="3"/>
      <c r="SYO232" s="3"/>
      <c r="SYP232" s="3"/>
      <c r="SYQ232" s="3"/>
      <c r="SYR232" s="3"/>
      <c r="SYS232" s="3"/>
      <c r="SYT232" s="3"/>
      <c r="SYU232" s="3"/>
      <c r="SYV232" s="3"/>
      <c r="SYW232" s="3"/>
      <c r="SYX232" s="3"/>
      <c r="SYY232" s="3"/>
      <c r="SYZ232" s="3"/>
      <c r="SZA232" s="3"/>
      <c r="SZB232" s="3"/>
      <c r="SZC232" s="3"/>
      <c r="SZD232" s="3"/>
      <c r="SZE232" s="3"/>
      <c r="SZF232" s="3"/>
      <c r="SZG232" s="3"/>
      <c r="SZH232" s="3"/>
      <c r="SZI232" s="3"/>
      <c r="SZJ232" s="3"/>
      <c r="SZK232" s="3"/>
      <c r="SZL232" s="3"/>
      <c r="SZM232" s="3"/>
      <c r="SZN232" s="3"/>
      <c r="SZO232" s="3"/>
      <c r="SZP232" s="3"/>
      <c r="SZQ232" s="3"/>
      <c r="SZR232" s="3"/>
      <c r="SZS232" s="3"/>
      <c r="SZT232" s="3"/>
      <c r="SZU232" s="3"/>
      <c r="SZV232" s="3"/>
      <c r="SZW232" s="3"/>
      <c r="SZX232" s="3"/>
      <c r="SZY232" s="3"/>
      <c r="SZZ232" s="3"/>
      <c r="TAA232" s="3"/>
      <c r="TAB232" s="3"/>
      <c r="TAC232" s="3"/>
      <c r="TAD232" s="3"/>
      <c r="TAE232" s="3"/>
      <c r="TAF232" s="3"/>
      <c r="TAG232" s="3"/>
      <c r="TAH232" s="3"/>
      <c r="TAI232" s="3"/>
      <c r="TAJ232" s="3"/>
      <c r="TAK232" s="3"/>
      <c r="TAL232" s="3"/>
      <c r="TAM232" s="3"/>
      <c r="TAN232" s="3"/>
      <c r="TAO232" s="3"/>
      <c r="TAP232" s="3"/>
      <c r="TAQ232" s="3"/>
      <c r="TAR232" s="3"/>
      <c r="TAS232" s="3"/>
      <c r="TAT232" s="3"/>
      <c r="TAU232" s="3"/>
      <c r="TAV232" s="3"/>
      <c r="TAW232" s="3"/>
      <c r="TAX232" s="3"/>
      <c r="TAY232" s="3"/>
      <c r="TAZ232" s="3"/>
      <c r="TBA232" s="3"/>
      <c r="TBB232" s="3"/>
      <c r="TBC232" s="3"/>
      <c r="TBD232" s="3"/>
      <c r="TBE232" s="3"/>
      <c r="TBF232" s="3"/>
      <c r="TBG232" s="3"/>
      <c r="TBH232" s="3"/>
      <c r="TBI232" s="3"/>
      <c r="TBJ232" s="3"/>
      <c r="TBK232" s="3"/>
      <c r="TBL232" s="3"/>
      <c r="TBM232" s="3"/>
      <c r="TBN232" s="3"/>
      <c r="TBO232" s="3"/>
      <c r="TBP232" s="3"/>
      <c r="TBQ232" s="3"/>
      <c r="TBR232" s="3"/>
      <c r="TBS232" s="3"/>
      <c r="TBT232" s="3"/>
      <c r="TBU232" s="3"/>
      <c r="TBV232" s="3"/>
      <c r="TBW232" s="3"/>
      <c r="TBX232" s="3"/>
      <c r="TBY232" s="3"/>
      <c r="TBZ232" s="3"/>
      <c r="TCA232" s="3"/>
      <c r="TCB232" s="3"/>
      <c r="TCC232" s="3"/>
      <c r="TCD232" s="3"/>
      <c r="TCE232" s="3"/>
      <c r="TCF232" s="3"/>
      <c r="TCG232" s="3"/>
      <c r="TCH232" s="3"/>
      <c r="TCI232" s="3"/>
      <c r="TCJ232" s="3"/>
      <c r="TCK232" s="3"/>
      <c r="TCL232" s="3"/>
      <c r="TCM232" s="3"/>
      <c r="TCN232" s="3"/>
      <c r="TCO232" s="3"/>
      <c r="TCP232" s="3"/>
      <c r="TCQ232" s="3"/>
      <c r="TCR232" s="3"/>
      <c r="TCS232" s="3"/>
      <c r="TCT232" s="3"/>
      <c r="TCU232" s="3"/>
      <c r="TCV232" s="3"/>
      <c r="TCW232" s="3"/>
      <c r="TCX232" s="3"/>
      <c r="TCY232" s="3"/>
      <c r="TCZ232" s="3"/>
      <c r="TDA232" s="3"/>
      <c r="TDB232" s="3"/>
      <c r="TDC232" s="3"/>
      <c r="TDD232" s="3"/>
      <c r="TDE232" s="3"/>
      <c r="TDF232" s="3"/>
      <c r="TDG232" s="3"/>
      <c r="TDH232" s="3"/>
      <c r="TDI232" s="3"/>
      <c r="TDJ232" s="3"/>
      <c r="TDK232" s="3"/>
      <c r="TDL232" s="3"/>
      <c r="TDM232" s="3"/>
      <c r="TDN232" s="3"/>
      <c r="TDO232" s="3"/>
      <c r="TDP232" s="3"/>
      <c r="TDQ232" s="3"/>
      <c r="TDR232" s="3"/>
      <c r="TDS232" s="3"/>
      <c r="TDT232" s="3"/>
      <c r="TDU232" s="3"/>
      <c r="TDV232" s="3"/>
      <c r="TDW232" s="3"/>
      <c r="TDX232" s="3"/>
      <c r="TDY232" s="3"/>
      <c r="TDZ232" s="3"/>
      <c r="TEA232" s="3"/>
      <c r="TEB232" s="3"/>
      <c r="TEC232" s="3"/>
      <c r="TED232" s="3"/>
      <c r="TEE232" s="3"/>
      <c r="TEF232" s="3"/>
      <c r="TEG232" s="3"/>
      <c r="TEH232" s="3"/>
      <c r="TEI232" s="3"/>
      <c r="TEJ232" s="3"/>
      <c r="TEK232" s="3"/>
      <c r="TEL232" s="3"/>
      <c r="TEM232" s="3"/>
      <c r="TEN232" s="3"/>
      <c r="TEO232" s="3"/>
      <c r="TEP232" s="3"/>
      <c r="TEQ232" s="3"/>
      <c r="TER232" s="3"/>
      <c r="TES232" s="3"/>
      <c r="TET232" s="3"/>
      <c r="TEU232" s="3"/>
      <c r="TEV232" s="3"/>
      <c r="TEW232" s="3"/>
      <c r="TEX232" s="3"/>
      <c r="TEY232" s="3"/>
      <c r="TEZ232" s="3"/>
      <c r="TFA232" s="3"/>
      <c r="TFB232" s="3"/>
      <c r="TFC232" s="3"/>
      <c r="TFD232" s="3"/>
      <c r="TFE232" s="3"/>
      <c r="TFF232" s="3"/>
      <c r="TFG232" s="3"/>
      <c r="TFH232" s="3"/>
      <c r="TFI232" s="3"/>
      <c r="TFJ232" s="3"/>
      <c r="TFK232" s="3"/>
      <c r="TFL232" s="3"/>
      <c r="TFM232" s="3"/>
      <c r="TFN232" s="3"/>
      <c r="TFO232" s="3"/>
      <c r="TFP232" s="3"/>
      <c r="TFQ232" s="3"/>
      <c r="TFR232" s="3"/>
      <c r="TFS232" s="3"/>
      <c r="TFT232" s="3"/>
      <c r="TFU232" s="3"/>
      <c r="TFV232" s="3"/>
      <c r="TFW232" s="3"/>
      <c r="TFX232" s="3"/>
      <c r="TFY232" s="3"/>
      <c r="TFZ232" s="3"/>
      <c r="TGA232" s="3"/>
      <c r="TGB232" s="3"/>
      <c r="TGC232" s="3"/>
      <c r="TGD232" s="3"/>
      <c r="TGE232" s="3"/>
      <c r="TGF232" s="3"/>
      <c r="TGG232" s="3"/>
      <c r="TGH232" s="3"/>
      <c r="TGI232" s="3"/>
      <c r="TGJ232" s="3"/>
      <c r="TGK232" s="3"/>
      <c r="TGL232" s="3"/>
      <c r="TGM232" s="3"/>
      <c r="TGN232" s="3"/>
      <c r="TGO232" s="3"/>
      <c r="TGP232" s="3"/>
      <c r="TGQ232" s="3"/>
      <c r="TGR232" s="3"/>
      <c r="TGS232" s="3"/>
      <c r="TGT232" s="3"/>
      <c r="TGU232" s="3"/>
      <c r="TGV232" s="3"/>
      <c r="TGW232" s="3"/>
      <c r="TGX232" s="3"/>
      <c r="TGY232" s="3"/>
      <c r="TGZ232" s="3"/>
      <c r="THA232" s="3"/>
      <c r="THB232" s="3"/>
      <c r="THC232" s="3"/>
      <c r="THD232" s="3"/>
      <c r="THE232" s="3"/>
      <c r="THF232" s="3"/>
      <c r="THG232" s="3"/>
      <c r="THH232" s="3"/>
      <c r="THI232" s="3"/>
      <c r="THJ232" s="3"/>
      <c r="THK232" s="3"/>
      <c r="THL232" s="3"/>
      <c r="THM232" s="3"/>
      <c r="THN232" s="3"/>
      <c r="THO232" s="3"/>
      <c r="THP232" s="3"/>
      <c r="THQ232" s="3"/>
      <c r="THR232" s="3"/>
      <c r="THS232" s="3"/>
      <c r="THT232" s="3"/>
      <c r="THU232" s="3"/>
      <c r="THV232" s="3"/>
      <c r="THW232" s="3"/>
      <c r="THX232" s="3"/>
      <c r="THY232" s="3"/>
      <c r="THZ232" s="3"/>
      <c r="TIA232" s="3"/>
      <c r="TIB232" s="3"/>
      <c r="TIC232" s="3"/>
      <c r="TID232" s="3"/>
      <c r="TIE232" s="3"/>
      <c r="TIF232" s="3"/>
      <c r="TIG232" s="3"/>
      <c r="TIH232" s="3"/>
      <c r="TII232" s="3"/>
      <c r="TIJ232" s="3"/>
      <c r="TIK232" s="3"/>
      <c r="TIL232" s="3"/>
      <c r="TIM232" s="3"/>
      <c r="TIN232" s="3"/>
      <c r="TIO232" s="3"/>
      <c r="TIP232" s="3"/>
      <c r="TIQ232" s="3"/>
      <c r="TIR232" s="3"/>
      <c r="TIS232" s="3"/>
      <c r="TIT232" s="3"/>
      <c r="TIU232" s="3"/>
      <c r="TIV232" s="3"/>
      <c r="TIW232" s="3"/>
      <c r="TIX232" s="3"/>
      <c r="TIY232" s="3"/>
      <c r="TIZ232" s="3"/>
      <c r="TJA232" s="3"/>
      <c r="TJB232" s="3"/>
      <c r="TJC232" s="3"/>
      <c r="TJD232" s="3"/>
      <c r="TJE232" s="3"/>
      <c r="TJF232" s="3"/>
      <c r="TJG232" s="3"/>
      <c r="TJH232" s="3"/>
      <c r="TJI232" s="3"/>
      <c r="TJJ232" s="3"/>
      <c r="TJK232" s="3"/>
      <c r="TJL232" s="3"/>
      <c r="TJM232" s="3"/>
      <c r="TJN232" s="3"/>
      <c r="TJO232" s="3"/>
      <c r="TJP232" s="3"/>
      <c r="TJQ232" s="3"/>
      <c r="TJR232" s="3"/>
      <c r="TJS232" s="3"/>
      <c r="TJT232" s="3"/>
      <c r="TJU232" s="3"/>
      <c r="TJV232" s="3"/>
      <c r="TJW232" s="3"/>
      <c r="TJX232" s="3"/>
      <c r="TJY232" s="3"/>
      <c r="TJZ232" s="3"/>
      <c r="TKA232" s="3"/>
      <c r="TKB232" s="3"/>
      <c r="TKC232" s="3"/>
      <c r="TKD232" s="3"/>
      <c r="TKE232" s="3"/>
      <c r="TKF232" s="3"/>
      <c r="TKG232" s="3"/>
      <c r="TKH232" s="3"/>
      <c r="TKI232" s="3"/>
      <c r="TKJ232" s="3"/>
      <c r="TKK232" s="3"/>
      <c r="TKL232" s="3"/>
      <c r="TKM232" s="3"/>
      <c r="TKN232" s="3"/>
      <c r="TKO232" s="3"/>
      <c r="TKP232" s="3"/>
      <c r="TKQ232" s="3"/>
      <c r="TKR232" s="3"/>
      <c r="TKS232" s="3"/>
      <c r="TKT232" s="3"/>
      <c r="TKU232" s="3"/>
      <c r="TKV232" s="3"/>
      <c r="TKW232" s="3"/>
      <c r="TKX232" s="3"/>
      <c r="TKY232" s="3"/>
      <c r="TKZ232" s="3"/>
      <c r="TLA232" s="3"/>
      <c r="TLB232" s="3"/>
      <c r="TLC232" s="3"/>
      <c r="TLD232" s="3"/>
      <c r="TLE232" s="3"/>
      <c r="TLF232" s="3"/>
      <c r="TLG232" s="3"/>
      <c r="TLH232" s="3"/>
      <c r="TLI232" s="3"/>
      <c r="TLJ232" s="3"/>
      <c r="TLK232" s="3"/>
      <c r="TLL232" s="3"/>
      <c r="TLM232" s="3"/>
      <c r="TLN232" s="3"/>
      <c r="TLO232" s="3"/>
      <c r="TLP232" s="3"/>
      <c r="TLQ232" s="3"/>
      <c r="TLR232" s="3"/>
      <c r="TLS232" s="3"/>
      <c r="TLT232" s="3"/>
      <c r="TLU232" s="3"/>
      <c r="TLV232" s="3"/>
      <c r="TLW232" s="3"/>
      <c r="TLX232" s="3"/>
      <c r="TLY232" s="3"/>
      <c r="TLZ232" s="3"/>
      <c r="TMA232" s="3"/>
      <c r="TMB232" s="3"/>
      <c r="TMC232" s="3"/>
      <c r="TMD232" s="3"/>
      <c r="TME232" s="3"/>
      <c r="TMF232" s="3"/>
      <c r="TMG232" s="3"/>
      <c r="TMH232" s="3"/>
      <c r="TMI232" s="3"/>
      <c r="TMJ232" s="3"/>
      <c r="TMK232" s="3"/>
      <c r="TML232" s="3"/>
      <c r="TMM232" s="3"/>
      <c r="TMN232" s="3"/>
      <c r="TMO232" s="3"/>
      <c r="TMP232" s="3"/>
      <c r="TMQ232" s="3"/>
      <c r="TMR232" s="3"/>
      <c r="TMS232" s="3"/>
      <c r="TMT232" s="3"/>
      <c r="TMU232" s="3"/>
      <c r="TMV232" s="3"/>
      <c r="TMW232" s="3"/>
      <c r="TMX232" s="3"/>
      <c r="TMY232" s="3"/>
      <c r="TMZ232" s="3"/>
      <c r="TNA232" s="3"/>
      <c r="TNB232" s="3"/>
      <c r="TNC232" s="3"/>
      <c r="TND232" s="3"/>
      <c r="TNE232" s="3"/>
      <c r="TNF232" s="3"/>
      <c r="TNG232" s="3"/>
      <c r="TNH232" s="3"/>
      <c r="TNI232" s="3"/>
      <c r="TNJ232" s="3"/>
      <c r="TNK232" s="3"/>
      <c r="TNL232" s="3"/>
      <c r="TNM232" s="3"/>
      <c r="TNN232" s="3"/>
      <c r="TNO232" s="3"/>
      <c r="TNP232" s="3"/>
      <c r="TNQ232" s="3"/>
      <c r="TNR232" s="3"/>
      <c r="TNS232" s="3"/>
      <c r="TNT232" s="3"/>
      <c r="TNU232" s="3"/>
      <c r="TNV232" s="3"/>
      <c r="TNW232" s="3"/>
      <c r="TNX232" s="3"/>
      <c r="TNY232" s="3"/>
      <c r="TNZ232" s="3"/>
      <c r="TOA232" s="3"/>
      <c r="TOB232" s="3"/>
      <c r="TOC232" s="3"/>
      <c r="TOD232" s="3"/>
      <c r="TOE232" s="3"/>
      <c r="TOF232" s="3"/>
      <c r="TOG232" s="3"/>
      <c r="TOH232" s="3"/>
      <c r="TOI232" s="3"/>
      <c r="TOJ232" s="3"/>
      <c r="TOK232" s="3"/>
      <c r="TOL232" s="3"/>
      <c r="TOM232" s="3"/>
      <c r="TON232" s="3"/>
      <c r="TOO232" s="3"/>
      <c r="TOP232" s="3"/>
      <c r="TOQ232" s="3"/>
      <c r="TOR232" s="3"/>
      <c r="TOS232" s="3"/>
      <c r="TOT232" s="3"/>
      <c r="TOU232" s="3"/>
      <c r="TOV232" s="3"/>
      <c r="TOW232" s="3"/>
      <c r="TOX232" s="3"/>
      <c r="TOY232" s="3"/>
      <c r="TOZ232" s="3"/>
      <c r="TPA232" s="3"/>
      <c r="TPB232" s="3"/>
      <c r="TPC232" s="3"/>
      <c r="TPD232" s="3"/>
      <c r="TPE232" s="3"/>
      <c r="TPF232" s="3"/>
      <c r="TPG232" s="3"/>
      <c r="TPH232" s="3"/>
      <c r="TPI232" s="3"/>
      <c r="TPJ232" s="3"/>
      <c r="TPK232" s="3"/>
      <c r="TPL232" s="3"/>
      <c r="TPM232" s="3"/>
      <c r="TPN232" s="3"/>
      <c r="TPO232" s="3"/>
      <c r="TPP232" s="3"/>
      <c r="TPQ232" s="3"/>
      <c r="TPR232" s="3"/>
      <c r="TPS232" s="3"/>
      <c r="TPT232" s="3"/>
      <c r="TPU232" s="3"/>
      <c r="TPV232" s="3"/>
      <c r="TPW232" s="3"/>
      <c r="TPX232" s="3"/>
      <c r="TPY232" s="3"/>
      <c r="TPZ232" s="3"/>
      <c r="TQA232" s="3"/>
      <c r="TQB232" s="3"/>
      <c r="TQC232" s="3"/>
      <c r="TQD232" s="3"/>
      <c r="TQE232" s="3"/>
      <c r="TQF232" s="3"/>
      <c r="TQG232" s="3"/>
      <c r="TQH232" s="3"/>
      <c r="TQI232" s="3"/>
      <c r="TQJ232" s="3"/>
      <c r="TQK232" s="3"/>
      <c r="TQL232" s="3"/>
      <c r="TQM232" s="3"/>
      <c r="TQN232" s="3"/>
      <c r="TQO232" s="3"/>
      <c r="TQP232" s="3"/>
      <c r="TQQ232" s="3"/>
      <c r="TQR232" s="3"/>
      <c r="TQS232" s="3"/>
      <c r="TQT232" s="3"/>
      <c r="TQU232" s="3"/>
      <c r="TQV232" s="3"/>
      <c r="TQW232" s="3"/>
      <c r="TQX232" s="3"/>
      <c r="TQY232" s="3"/>
      <c r="TQZ232" s="3"/>
      <c r="TRA232" s="3"/>
      <c r="TRB232" s="3"/>
      <c r="TRC232" s="3"/>
      <c r="TRD232" s="3"/>
      <c r="TRE232" s="3"/>
      <c r="TRF232" s="3"/>
      <c r="TRG232" s="3"/>
      <c r="TRH232" s="3"/>
      <c r="TRI232" s="3"/>
      <c r="TRJ232" s="3"/>
      <c r="TRK232" s="3"/>
      <c r="TRL232" s="3"/>
      <c r="TRM232" s="3"/>
      <c r="TRN232" s="3"/>
      <c r="TRO232" s="3"/>
      <c r="TRP232" s="3"/>
      <c r="TRQ232" s="3"/>
      <c r="TRR232" s="3"/>
      <c r="TRS232" s="3"/>
      <c r="TRT232" s="3"/>
      <c r="TRU232" s="3"/>
      <c r="TRV232" s="3"/>
      <c r="TRW232" s="3"/>
      <c r="TRX232" s="3"/>
      <c r="TRY232" s="3"/>
      <c r="TRZ232" s="3"/>
      <c r="TSA232" s="3"/>
      <c r="TSB232" s="3"/>
      <c r="TSC232" s="3"/>
      <c r="TSD232" s="3"/>
      <c r="TSE232" s="3"/>
      <c r="TSF232" s="3"/>
      <c r="TSG232" s="3"/>
      <c r="TSH232" s="3"/>
      <c r="TSI232" s="3"/>
      <c r="TSJ232" s="3"/>
      <c r="TSK232" s="3"/>
      <c r="TSL232" s="3"/>
      <c r="TSM232" s="3"/>
      <c r="TSN232" s="3"/>
      <c r="TSO232" s="3"/>
      <c r="TSP232" s="3"/>
      <c r="TSQ232" s="3"/>
      <c r="TSR232" s="3"/>
      <c r="TSS232" s="3"/>
      <c r="TST232" s="3"/>
      <c r="TSU232" s="3"/>
      <c r="TSV232" s="3"/>
      <c r="TSW232" s="3"/>
      <c r="TSX232" s="3"/>
      <c r="TSY232" s="3"/>
      <c r="TSZ232" s="3"/>
      <c r="TTA232" s="3"/>
      <c r="TTB232" s="3"/>
      <c r="TTC232" s="3"/>
      <c r="TTD232" s="3"/>
      <c r="TTE232" s="3"/>
      <c r="TTF232" s="3"/>
      <c r="TTG232" s="3"/>
      <c r="TTH232" s="3"/>
      <c r="TTI232" s="3"/>
      <c r="TTJ232" s="3"/>
      <c r="TTK232" s="3"/>
      <c r="TTL232" s="3"/>
      <c r="TTM232" s="3"/>
      <c r="TTN232" s="3"/>
      <c r="TTO232" s="3"/>
      <c r="TTP232" s="3"/>
      <c r="TTQ232" s="3"/>
      <c r="TTR232" s="3"/>
      <c r="TTS232" s="3"/>
      <c r="TTT232" s="3"/>
      <c r="TTU232" s="3"/>
      <c r="TTV232" s="3"/>
      <c r="TTW232" s="3"/>
      <c r="TTX232" s="3"/>
      <c r="TTY232" s="3"/>
      <c r="TTZ232" s="3"/>
      <c r="TUA232" s="3"/>
      <c r="TUB232" s="3"/>
      <c r="TUC232" s="3"/>
      <c r="TUD232" s="3"/>
      <c r="TUE232" s="3"/>
      <c r="TUF232" s="3"/>
      <c r="TUG232" s="3"/>
      <c r="TUH232" s="3"/>
      <c r="TUI232" s="3"/>
      <c r="TUJ232" s="3"/>
      <c r="TUK232" s="3"/>
      <c r="TUL232" s="3"/>
      <c r="TUM232" s="3"/>
      <c r="TUN232" s="3"/>
      <c r="TUO232" s="3"/>
      <c r="TUP232" s="3"/>
      <c r="TUQ232" s="3"/>
      <c r="TUR232" s="3"/>
      <c r="TUS232" s="3"/>
      <c r="TUT232" s="3"/>
      <c r="TUU232" s="3"/>
      <c r="TUV232" s="3"/>
      <c r="TUW232" s="3"/>
      <c r="TUX232" s="3"/>
      <c r="TUY232" s="3"/>
      <c r="TUZ232" s="3"/>
      <c r="TVA232" s="3"/>
      <c r="TVB232" s="3"/>
      <c r="TVC232" s="3"/>
      <c r="TVD232" s="3"/>
      <c r="TVE232" s="3"/>
      <c r="TVF232" s="3"/>
      <c r="TVG232" s="3"/>
      <c r="TVH232" s="3"/>
      <c r="TVI232" s="3"/>
      <c r="TVJ232" s="3"/>
      <c r="TVK232" s="3"/>
      <c r="TVL232" s="3"/>
      <c r="TVM232" s="3"/>
      <c r="TVN232" s="3"/>
      <c r="TVO232" s="3"/>
      <c r="TVP232" s="3"/>
      <c r="TVQ232" s="3"/>
      <c r="TVR232" s="3"/>
      <c r="TVS232" s="3"/>
      <c r="TVT232" s="3"/>
      <c r="TVU232" s="3"/>
      <c r="TVV232" s="3"/>
      <c r="TVW232" s="3"/>
      <c r="TVX232" s="3"/>
      <c r="TVY232" s="3"/>
      <c r="TVZ232" s="3"/>
      <c r="TWA232" s="3"/>
      <c r="TWB232" s="3"/>
      <c r="TWC232" s="3"/>
      <c r="TWD232" s="3"/>
      <c r="TWE232" s="3"/>
      <c r="TWF232" s="3"/>
      <c r="TWG232" s="3"/>
      <c r="TWH232" s="3"/>
      <c r="TWI232" s="3"/>
      <c r="TWJ232" s="3"/>
      <c r="TWK232" s="3"/>
      <c r="TWL232" s="3"/>
      <c r="TWM232" s="3"/>
      <c r="TWN232" s="3"/>
      <c r="TWO232" s="3"/>
      <c r="TWP232" s="3"/>
      <c r="TWQ232" s="3"/>
      <c r="TWR232" s="3"/>
      <c r="TWS232" s="3"/>
      <c r="TWT232" s="3"/>
      <c r="TWU232" s="3"/>
      <c r="TWV232" s="3"/>
      <c r="TWW232" s="3"/>
      <c r="TWX232" s="3"/>
      <c r="TWY232" s="3"/>
      <c r="TWZ232" s="3"/>
      <c r="TXA232" s="3"/>
      <c r="TXB232" s="3"/>
      <c r="TXC232" s="3"/>
      <c r="TXD232" s="3"/>
      <c r="TXE232" s="3"/>
      <c r="TXF232" s="3"/>
      <c r="TXG232" s="3"/>
      <c r="TXH232" s="3"/>
      <c r="TXI232" s="3"/>
      <c r="TXJ232" s="3"/>
      <c r="TXK232" s="3"/>
      <c r="TXL232" s="3"/>
      <c r="TXM232" s="3"/>
      <c r="TXN232" s="3"/>
      <c r="TXO232" s="3"/>
      <c r="TXP232" s="3"/>
      <c r="TXQ232" s="3"/>
      <c r="TXR232" s="3"/>
      <c r="TXS232" s="3"/>
      <c r="TXT232" s="3"/>
      <c r="TXU232" s="3"/>
      <c r="TXV232" s="3"/>
      <c r="TXW232" s="3"/>
      <c r="TXX232" s="3"/>
      <c r="TXY232" s="3"/>
      <c r="TXZ232" s="3"/>
      <c r="TYA232" s="3"/>
      <c r="TYB232" s="3"/>
      <c r="TYC232" s="3"/>
      <c r="TYD232" s="3"/>
      <c r="TYE232" s="3"/>
      <c r="TYF232" s="3"/>
      <c r="TYG232" s="3"/>
      <c r="TYH232" s="3"/>
      <c r="TYI232" s="3"/>
      <c r="TYJ232" s="3"/>
      <c r="TYK232" s="3"/>
      <c r="TYL232" s="3"/>
      <c r="TYM232" s="3"/>
      <c r="TYN232" s="3"/>
      <c r="TYO232" s="3"/>
      <c r="TYP232" s="3"/>
      <c r="TYQ232" s="3"/>
      <c r="TYR232" s="3"/>
      <c r="TYS232" s="3"/>
      <c r="TYT232" s="3"/>
      <c r="TYU232" s="3"/>
      <c r="TYV232" s="3"/>
      <c r="TYW232" s="3"/>
      <c r="TYX232" s="3"/>
      <c r="TYY232" s="3"/>
      <c r="TYZ232" s="3"/>
      <c r="TZA232" s="3"/>
      <c r="TZB232" s="3"/>
      <c r="TZC232" s="3"/>
      <c r="TZD232" s="3"/>
      <c r="TZE232" s="3"/>
      <c r="TZF232" s="3"/>
      <c r="TZG232" s="3"/>
      <c r="TZH232" s="3"/>
      <c r="TZI232" s="3"/>
      <c r="TZJ232" s="3"/>
      <c r="TZK232" s="3"/>
      <c r="TZL232" s="3"/>
      <c r="TZM232" s="3"/>
      <c r="TZN232" s="3"/>
      <c r="TZO232" s="3"/>
      <c r="TZP232" s="3"/>
      <c r="TZQ232" s="3"/>
      <c r="TZR232" s="3"/>
      <c r="TZS232" s="3"/>
      <c r="TZT232" s="3"/>
      <c r="TZU232" s="3"/>
      <c r="TZV232" s="3"/>
      <c r="TZW232" s="3"/>
      <c r="TZX232" s="3"/>
      <c r="TZY232" s="3"/>
      <c r="TZZ232" s="3"/>
      <c r="UAA232" s="3"/>
      <c r="UAB232" s="3"/>
      <c r="UAC232" s="3"/>
      <c r="UAD232" s="3"/>
      <c r="UAE232" s="3"/>
      <c r="UAF232" s="3"/>
      <c r="UAG232" s="3"/>
      <c r="UAH232" s="3"/>
      <c r="UAI232" s="3"/>
      <c r="UAJ232" s="3"/>
      <c r="UAK232" s="3"/>
      <c r="UAL232" s="3"/>
      <c r="UAM232" s="3"/>
      <c r="UAN232" s="3"/>
      <c r="UAO232" s="3"/>
      <c r="UAP232" s="3"/>
      <c r="UAQ232" s="3"/>
      <c r="UAR232" s="3"/>
      <c r="UAS232" s="3"/>
      <c r="UAT232" s="3"/>
      <c r="UAU232" s="3"/>
      <c r="UAV232" s="3"/>
      <c r="UAW232" s="3"/>
      <c r="UAX232" s="3"/>
      <c r="UAY232" s="3"/>
      <c r="UAZ232" s="3"/>
      <c r="UBA232" s="3"/>
      <c r="UBB232" s="3"/>
      <c r="UBC232" s="3"/>
      <c r="UBD232" s="3"/>
      <c r="UBE232" s="3"/>
      <c r="UBF232" s="3"/>
      <c r="UBG232" s="3"/>
      <c r="UBH232" s="3"/>
      <c r="UBI232" s="3"/>
      <c r="UBJ232" s="3"/>
      <c r="UBK232" s="3"/>
      <c r="UBL232" s="3"/>
      <c r="UBM232" s="3"/>
      <c r="UBN232" s="3"/>
      <c r="UBO232" s="3"/>
      <c r="UBP232" s="3"/>
      <c r="UBQ232" s="3"/>
      <c r="UBR232" s="3"/>
      <c r="UBS232" s="3"/>
      <c r="UBT232" s="3"/>
      <c r="UBU232" s="3"/>
      <c r="UBV232" s="3"/>
      <c r="UBW232" s="3"/>
      <c r="UBX232" s="3"/>
      <c r="UBY232" s="3"/>
      <c r="UBZ232" s="3"/>
      <c r="UCA232" s="3"/>
      <c r="UCB232" s="3"/>
      <c r="UCC232" s="3"/>
      <c r="UCD232" s="3"/>
      <c r="UCE232" s="3"/>
      <c r="UCF232" s="3"/>
      <c r="UCG232" s="3"/>
      <c r="UCH232" s="3"/>
      <c r="UCI232" s="3"/>
      <c r="UCJ232" s="3"/>
      <c r="UCK232" s="3"/>
      <c r="UCL232" s="3"/>
      <c r="UCM232" s="3"/>
      <c r="UCN232" s="3"/>
      <c r="UCO232" s="3"/>
      <c r="UCP232" s="3"/>
      <c r="UCQ232" s="3"/>
      <c r="UCR232" s="3"/>
      <c r="UCS232" s="3"/>
      <c r="UCT232" s="3"/>
      <c r="UCU232" s="3"/>
      <c r="UCV232" s="3"/>
      <c r="UCW232" s="3"/>
      <c r="UCX232" s="3"/>
      <c r="UCY232" s="3"/>
      <c r="UCZ232" s="3"/>
      <c r="UDA232" s="3"/>
      <c r="UDB232" s="3"/>
      <c r="UDC232" s="3"/>
      <c r="UDD232" s="3"/>
      <c r="UDE232" s="3"/>
      <c r="UDF232" s="3"/>
      <c r="UDG232" s="3"/>
      <c r="UDH232" s="3"/>
      <c r="UDI232" s="3"/>
      <c r="UDJ232" s="3"/>
      <c r="UDK232" s="3"/>
      <c r="UDL232" s="3"/>
      <c r="UDM232" s="3"/>
      <c r="UDN232" s="3"/>
      <c r="UDO232" s="3"/>
      <c r="UDP232" s="3"/>
      <c r="UDQ232" s="3"/>
      <c r="UDR232" s="3"/>
      <c r="UDS232" s="3"/>
      <c r="UDT232" s="3"/>
      <c r="UDU232" s="3"/>
      <c r="UDV232" s="3"/>
      <c r="UDW232" s="3"/>
      <c r="UDX232" s="3"/>
      <c r="UDY232" s="3"/>
      <c r="UDZ232" s="3"/>
      <c r="UEA232" s="3"/>
      <c r="UEB232" s="3"/>
      <c r="UEC232" s="3"/>
      <c r="UED232" s="3"/>
      <c r="UEE232" s="3"/>
      <c r="UEF232" s="3"/>
      <c r="UEG232" s="3"/>
      <c r="UEH232" s="3"/>
      <c r="UEI232" s="3"/>
      <c r="UEJ232" s="3"/>
      <c r="UEK232" s="3"/>
      <c r="UEL232" s="3"/>
      <c r="UEM232" s="3"/>
      <c r="UEN232" s="3"/>
      <c r="UEO232" s="3"/>
      <c r="UEP232" s="3"/>
      <c r="UEQ232" s="3"/>
      <c r="UER232" s="3"/>
      <c r="UES232" s="3"/>
      <c r="UET232" s="3"/>
      <c r="UEU232" s="3"/>
      <c r="UEV232" s="3"/>
      <c r="UEW232" s="3"/>
      <c r="UEX232" s="3"/>
      <c r="UEY232" s="3"/>
      <c r="UEZ232" s="3"/>
      <c r="UFA232" s="3"/>
      <c r="UFB232" s="3"/>
      <c r="UFC232" s="3"/>
      <c r="UFD232" s="3"/>
      <c r="UFE232" s="3"/>
      <c r="UFF232" s="3"/>
      <c r="UFG232" s="3"/>
      <c r="UFH232" s="3"/>
      <c r="UFI232" s="3"/>
      <c r="UFJ232" s="3"/>
      <c r="UFK232" s="3"/>
      <c r="UFL232" s="3"/>
      <c r="UFM232" s="3"/>
      <c r="UFN232" s="3"/>
      <c r="UFO232" s="3"/>
      <c r="UFP232" s="3"/>
      <c r="UFQ232" s="3"/>
      <c r="UFR232" s="3"/>
      <c r="UFS232" s="3"/>
      <c r="UFT232" s="3"/>
      <c r="UFU232" s="3"/>
      <c r="UFV232" s="3"/>
      <c r="UFW232" s="3"/>
      <c r="UFX232" s="3"/>
      <c r="UFY232" s="3"/>
      <c r="UFZ232" s="3"/>
      <c r="UGA232" s="3"/>
      <c r="UGB232" s="3"/>
      <c r="UGC232" s="3"/>
      <c r="UGD232" s="3"/>
      <c r="UGE232" s="3"/>
      <c r="UGF232" s="3"/>
      <c r="UGG232" s="3"/>
      <c r="UGH232" s="3"/>
      <c r="UGI232" s="3"/>
      <c r="UGJ232" s="3"/>
      <c r="UGK232" s="3"/>
      <c r="UGL232" s="3"/>
      <c r="UGM232" s="3"/>
      <c r="UGN232" s="3"/>
      <c r="UGO232" s="3"/>
      <c r="UGP232" s="3"/>
      <c r="UGQ232" s="3"/>
      <c r="UGR232" s="3"/>
      <c r="UGS232" s="3"/>
      <c r="UGT232" s="3"/>
      <c r="UGU232" s="3"/>
      <c r="UGV232" s="3"/>
      <c r="UGW232" s="3"/>
      <c r="UGX232" s="3"/>
      <c r="UGY232" s="3"/>
      <c r="UGZ232" s="3"/>
      <c r="UHA232" s="3"/>
      <c r="UHB232" s="3"/>
      <c r="UHC232" s="3"/>
      <c r="UHD232" s="3"/>
      <c r="UHE232" s="3"/>
      <c r="UHF232" s="3"/>
      <c r="UHG232" s="3"/>
      <c r="UHH232" s="3"/>
      <c r="UHI232" s="3"/>
      <c r="UHJ232" s="3"/>
      <c r="UHK232" s="3"/>
      <c r="UHL232" s="3"/>
      <c r="UHM232" s="3"/>
      <c r="UHN232" s="3"/>
      <c r="UHO232" s="3"/>
      <c r="UHP232" s="3"/>
      <c r="UHQ232" s="3"/>
      <c r="UHR232" s="3"/>
      <c r="UHS232" s="3"/>
      <c r="UHT232" s="3"/>
      <c r="UHU232" s="3"/>
      <c r="UHV232" s="3"/>
      <c r="UHW232" s="3"/>
      <c r="UHX232" s="3"/>
      <c r="UHY232" s="3"/>
      <c r="UHZ232" s="3"/>
      <c r="UIA232" s="3"/>
      <c r="UIB232" s="3"/>
      <c r="UIC232" s="3"/>
      <c r="UID232" s="3"/>
      <c r="UIE232" s="3"/>
      <c r="UIF232" s="3"/>
      <c r="UIG232" s="3"/>
      <c r="UIH232" s="3"/>
      <c r="UII232" s="3"/>
      <c r="UIJ232" s="3"/>
      <c r="UIK232" s="3"/>
      <c r="UIL232" s="3"/>
      <c r="UIM232" s="3"/>
      <c r="UIN232" s="3"/>
      <c r="UIO232" s="3"/>
      <c r="UIP232" s="3"/>
      <c r="UIQ232" s="3"/>
      <c r="UIR232" s="3"/>
      <c r="UIS232" s="3"/>
      <c r="UIT232" s="3"/>
      <c r="UIU232" s="3"/>
      <c r="UIV232" s="3"/>
      <c r="UIW232" s="3"/>
      <c r="UIX232" s="3"/>
      <c r="UIY232" s="3"/>
      <c r="UIZ232" s="3"/>
      <c r="UJA232" s="3"/>
      <c r="UJB232" s="3"/>
      <c r="UJC232" s="3"/>
      <c r="UJD232" s="3"/>
      <c r="UJE232" s="3"/>
      <c r="UJF232" s="3"/>
      <c r="UJG232" s="3"/>
      <c r="UJH232" s="3"/>
      <c r="UJI232" s="3"/>
      <c r="UJJ232" s="3"/>
      <c r="UJK232" s="3"/>
      <c r="UJL232" s="3"/>
      <c r="UJM232" s="3"/>
      <c r="UJN232" s="3"/>
      <c r="UJO232" s="3"/>
      <c r="UJP232" s="3"/>
      <c r="UJQ232" s="3"/>
      <c r="UJR232" s="3"/>
      <c r="UJS232" s="3"/>
      <c r="UJT232" s="3"/>
      <c r="UJU232" s="3"/>
      <c r="UJV232" s="3"/>
      <c r="UJW232" s="3"/>
      <c r="UJX232" s="3"/>
      <c r="UJY232" s="3"/>
      <c r="UJZ232" s="3"/>
      <c r="UKA232" s="3"/>
      <c r="UKB232" s="3"/>
      <c r="UKC232" s="3"/>
      <c r="UKD232" s="3"/>
      <c r="UKE232" s="3"/>
      <c r="UKF232" s="3"/>
      <c r="UKG232" s="3"/>
      <c r="UKH232" s="3"/>
      <c r="UKI232" s="3"/>
      <c r="UKJ232" s="3"/>
      <c r="UKK232" s="3"/>
      <c r="UKL232" s="3"/>
      <c r="UKM232" s="3"/>
      <c r="UKN232" s="3"/>
      <c r="UKO232" s="3"/>
      <c r="UKP232" s="3"/>
      <c r="UKQ232" s="3"/>
      <c r="UKR232" s="3"/>
      <c r="UKS232" s="3"/>
      <c r="UKT232" s="3"/>
      <c r="UKU232" s="3"/>
      <c r="UKV232" s="3"/>
      <c r="UKW232" s="3"/>
      <c r="UKX232" s="3"/>
      <c r="UKY232" s="3"/>
      <c r="UKZ232" s="3"/>
      <c r="ULA232" s="3"/>
      <c r="ULB232" s="3"/>
      <c r="ULC232" s="3"/>
      <c r="ULD232" s="3"/>
      <c r="ULE232" s="3"/>
      <c r="ULF232" s="3"/>
      <c r="ULG232" s="3"/>
      <c r="ULH232" s="3"/>
      <c r="ULI232" s="3"/>
      <c r="ULJ232" s="3"/>
      <c r="ULK232" s="3"/>
      <c r="ULL232" s="3"/>
      <c r="ULM232" s="3"/>
      <c r="ULN232" s="3"/>
      <c r="ULO232" s="3"/>
      <c r="ULP232" s="3"/>
      <c r="ULQ232" s="3"/>
      <c r="ULR232" s="3"/>
      <c r="ULS232" s="3"/>
      <c r="ULT232" s="3"/>
      <c r="ULU232" s="3"/>
      <c r="ULV232" s="3"/>
      <c r="ULW232" s="3"/>
      <c r="ULX232" s="3"/>
      <c r="ULY232" s="3"/>
      <c r="ULZ232" s="3"/>
      <c r="UMA232" s="3"/>
      <c r="UMB232" s="3"/>
      <c r="UMC232" s="3"/>
      <c r="UMD232" s="3"/>
      <c r="UME232" s="3"/>
      <c r="UMF232" s="3"/>
      <c r="UMG232" s="3"/>
      <c r="UMH232" s="3"/>
      <c r="UMI232" s="3"/>
      <c r="UMJ232" s="3"/>
      <c r="UMK232" s="3"/>
      <c r="UML232" s="3"/>
      <c r="UMM232" s="3"/>
      <c r="UMN232" s="3"/>
      <c r="UMO232" s="3"/>
      <c r="UMP232" s="3"/>
      <c r="UMQ232" s="3"/>
      <c r="UMR232" s="3"/>
      <c r="UMS232" s="3"/>
      <c r="UMT232" s="3"/>
      <c r="UMU232" s="3"/>
      <c r="UMV232" s="3"/>
      <c r="UMW232" s="3"/>
      <c r="UMX232" s="3"/>
      <c r="UMY232" s="3"/>
      <c r="UMZ232" s="3"/>
      <c r="UNA232" s="3"/>
      <c r="UNB232" s="3"/>
      <c r="UNC232" s="3"/>
      <c r="UND232" s="3"/>
      <c r="UNE232" s="3"/>
      <c r="UNF232" s="3"/>
      <c r="UNG232" s="3"/>
      <c r="UNH232" s="3"/>
      <c r="UNI232" s="3"/>
      <c r="UNJ232" s="3"/>
      <c r="UNK232" s="3"/>
      <c r="UNL232" s="3"/>
      <c r="UNM232" s="3"/>
      <c r="UNN232" s="3"/>
      <c r="UNO232" s="3"/>
      <c r="UNP232" s="3"/>
      <c r="UNQ232" s="3"/>
      <c r="UNR232" s="3"/>
      <c r="UNS232" s="3"/>
      <c r="UNT232" s="3"/>
      <c r="UNU232" s="3"/>
      <c r="UNV232" s="3"/>
      <c r="UNW232" s="3"/>
      <c r="UNX232" s="3"/>
      <c r="UNY232" s="3"/>
      <c r="UNZ232" s="3"/>
      <c r="UOA232" s="3"/>
      <c r="UOB232" s="3"/>
      <c r="UOC232" s="3"/>
      <c r="UOD232" s="3"/>
      <c r="UOE232" s="3"/>
      <c r="UOF232" s="3"/>
      <c r="UOG232" s="3"/>
      <c r="UOH232" s="3"/>
      <c r="UOI232" s="3"/>
      <c r="UOJ232" s="3"/>
      <c r="UOK232" s="3"/>
      <c r="UOL232" s="3"/>
      <c r="UOM232" s="3"/>
      <c r="UON232" s="3"/>
      <c r="UOO232" s="3"/>
      <c r="UOP232" s="3"/>
      <c r="UOQ232" s="3"/>
      <c r="UOR232" s="3"/>
      <c r="UOS232" s="3"/>
      <c r="UOT232" s="3"/>
      <c r="UOU232" s="3"/>
      <c r="UOV232" s="3"/>
      <c r="UOW232" s="3"/>
      <c r="UOX232" s="3"/>
      <c r="UOY232" s="3"/>
      <c r="UOZ232" s="3"/>
      <c r="UPA232" s="3"/>
      <c r="UPB232" s="3"/>
      <c r="UPC232" s="3"/>
      <c r="UPD232" s="3"/>
      <c r="UPE232" s="3"/>
      <c r="UPF232" s="3"/>
      <c r="UPG232" s="3"/>
      <c r="UPH232" s="3"/>
      <c r="UPI232" s="3"/>
      <c r="UPJ232" s="3"/>
      <c r="UPK232" s="3"/>
      <c r="UPL232" s="3"/>
      <c r="UPM232" s="3"/>
      <c r="UPN232" s="3"/>
      <c r="UPO232" s="3"/>
      <c r="UPP232" s="3"/>
      <c r="UPQ232" s="3"/>
      <c r="UPR232" s="3"/>
      <c r="UPS232" s="3"/>
      <c r="UPT232" s="3"/>
      <c r="UPU232" s="3"/>
      <c r="UPV232" s="3"/>
      <c r="UPW232" s="3"/>
      <c r="UPX232" s="3"/>
      <c r="UPY232" s="3"/>
      <c r="UPZ232" s="3"/>
      <c r="UQA232" s="3"/>
      <c r="UQB232" s="3"/>
      <c r="UQC232" s="3"/>
      <c r="UQD232" s="3"/>
      <c r="UQE232" s="3"/>
      <c r="UQF232" s="3"/>
      <c r="UQG232" s="3"/>
      <c r="UQH232" s="3"/>
      <c r="UQI232" s="3"/>
      <c r="UQJ232" s="3"/>
      <c r="UQK232" s="3"/>
      <c r="UQL232" s="3"/>
      <c r="UQM232" s="3"/>
      <c r="UQN232" s="3"/>
      <c r="UQO232" s="3"/>
      <c r="UQP232" s="3"/>
      <c r="UQQ232" s="3"/>
      <c r="UQR232" s="3"/>
      <c r="UQS232" s="3"/>
      <c r="UQT232" s="3"/>
      <c r="UQU232" s="3"/>
      <c r="UQV232" s="3"/>
      <c r="UQW232" s="3"/>
      <c r="UQX232" s="3"/>
      <c r="UQY232" s="3"/>
      <c r="UQZ232" s="3"/>
      <c r="URA232" s="3"/>
      <c r="URB232" s="3"/>
      <c r="URC232" s="3"/>
      <c r="URD232" s="3"/>
      <c r="URE232" s="3"/>
      <c r="URF232" s="3"/>
      <c r="URG232" s="3"/>
      <c r="URH232" s="3"/>
      <c r="URI232" s="3"/>
      <c r="URJ232" s="3"/>
      <c r="URK232" s="3"/>
      <c r="URL232" s="3"/>
      <c r="URM232" s="3"/>
      <c r="URN232" s="3"/>
      <c r="URO232" s="3"/>
      <c r="URP232" s="3"/>
      <c r="URQ232" s="3"/>
      <c r="URR232" s="3"/>
      <c r="URS232" s="3"/>
      <c r="URT232" s="3"/>
      <c r="URU232" s="3"/>
      <c r="URV232" s="3"/>
      <c r="URW232" s="3"/>
      <c r="URX232" s="3"/>
      <c r="URY232" s="3"/>
      <c r="URZ232" s="3"/>
      <c r="USA232" s="3"/>
      <c r="USB232" s="3"/>
      <c r="USC232" s="3"/>
      <c r="USD232" s="3"/>
      <c r="USE232" s="3"/>
      <c r="USF232" s="3"/>
      <c r="USG232" s="3"/>
      <c r="USH232" s="3"/>
      <c r="USI232" s="3"/>
      <c r="USJ232" s="3"/>
      <c r="USK232" s="3"/>
      <c r="USL232" s="3"/>
      <c r="USM232" s="3"/>
      <c r="USN232" s="3"/>
      <c r="USO232" s="3"/>
      <c r="USP232" s="3"/>
      <c r="USQ232" s="3"/>
      <c r="USR232" s="3"/>
      <c r="USS232" s="3"/>
      <c r="UST232" s="3"/>
      <c r="USU232" s="3"/>
      <c r="USV232" s="3"/>
      <c r="USW232" s="3"/>
      <c r="USX232" s="3"/>
      <c r="USY232" s="3"/>
      <c r="USZ232" s="3"/>
      <c r="UTA232" s="3"/>
      <c r="UTB232" s="3"/>
      <c r="UTC232" s="3"/>
      <c r="UTD232" s="3"/>
      <c r="UTE232" s="3"/>
      <c r="UTF232" s="3"/>
      <c r="UTG232" s="3"/>
      <c r="UTH232" s="3"/>
      <c r="UTI232" s="3"/>
      <c r="UTJ232" s="3"/>
      <c r="UTK232" s="3"/>
      <c r="UTL232" s="3"/>
      <c r="UTM232" s="3"/>
      <c r="UTN232" s="3"/>
      <c r="UTO232" s="3"/>
      <c r="UTP232" s="3"/>
      <c r="UTQ232" s="3"/>
      <c r="UTR232" s="3"/>
      <c r="UTS232" s="3"/>
      <c r="UTT232" s="3"/>
      <c r="UTU232" s="3"/>
      <c r="UTV232" s="3"/>
      <c r="UTW232" s="3"/>
      <c r="UTX232" s="3"/>
      <c r="UTY232" s="3"/>
      <c r="UTZ232" s="3"/>
      <c r="UUA232" s="3"/>
      <c r="UUB232" s="3"/>
      <c r="UUC232" s="3"/>
      <c r="UUD232" s="3"/>
      <c r="UUE232" s="3"/>
      <c r="UUF232" s="3"/>
      <c r="UUG232" s="3"/>
      <c r="UUH232" s="3"/>
      <c r="UUI232" s="3"/>
      <c r="UUJ232" s="3"/>
      <c r="UUK232" s="3"/>
      <c r="UUL232" s="3"/>
      <c r="UUM232" s="3"/>
      <c r="UUN232" s="3"/>
      <c r="UUO232" s="3"/>
      <c r="UUP232" s="3"/>
      <c r="UUQ232" s="3"/>
      <c r="UUR232" s="3"/>
      <c r="UUS232" s="3"/>
      <c r="UUT232" s="3"/>
      <c r="UUU232" s="3"/>
      <c r="UUV232" s="3"/>
      <c r="UUW232" s="3"/>
      <c r="UUX232" s="3"/>
      <c r="UUY232" s="3"/>
      <c r="UUZ232" s="3"/>
      <c r="UVA232" s="3"/>
      <c r="UVB232" s="3"/>
      <c r="UVC232" s="3"/>
      <c r="UVD232" s="3"/>
      <c r="UVE232" s="3"/>
      <c r="UVF232" s="3"/>
      <c r="UVG232" s="3"/>
      <c r="UVH232" s="3"/>
      <c r="UVI232" s="3"/>
      <c r="UVJ232" s="3"/>
      <c r="UVK232" s="3"/>
      <c r="UVL232" s="3"/>
      <c r="UVM232" s="3"/>
      <c r="UVN232" s="3"/>
      <c r="UVO232" s="3"/>
      <c r="UVP232" s="3"/>
      <c r="UVQ232" s="3"/>
      <c r="UVR232" s="3"/>
      <c r="UVS232" s="3"/>
      <c r="UVT232" s="3"/>
      <c r="UVU232" s="3"/>
      <c r="UVV232" s="3"/>
      <c r="UVW232" s="3"/>
      <c r="UVX232" s="3"/>
      <c r="UVY232" s="3"/>
      <c r="UVZ232" s="3"/>
      <c r="UWA232" s="3"/>
      <c r="UWB232" s="3"/>
      <c r="UWC232" s="3"/>
      <c r="UWD232" s="3"/>
      <c r="UWE232" s="3"/>
      <c r="UWF232" s="3"/>
      <c r="UWG232" s="3"/>
      <c r="UWH232" s="3"/>
      <c r="UWI232" s="3"/>
      <c r="UWJ232" s="3"/>
      <c r="UWK232" s="3"/>
      <c r="UWL232" s="3"/>
      <c r="UWM232" s="3"/>
      <c r="UWN232" s="3"/>
      <c r="UWO232" s="3"/>
      <c r="UWP232" s="3"/>
      <c r="UWQ232" s="3"/>
      <c r="UWR232" s="3"/>
      <c r="UWS232" s="3"/>
      <c r="UWT232" s="3"/>
      <c r="UWU232" s="3"/>
      <c r="UWV232" s="3"/>
      <c r="UWW232" s="3"/>
      <c r="UWX232" s="3"/>
      <c r="UWY232" s="3"/>
      <c r="UWZ232" s="3"/>
      <c r="UXA232" s="3"/>
      <c r="UXB232" s="3"/>
      <c r="UXC232" s="3"/>
      <c r="UXD232" s="3"/>
      <c r="UXE232" s="3"/>
      <c r="UXF232" s="3"/>
      <c r="UXG232" s="3"/>
      <c r="UXH232" s="3"/>
      <c r="UXI232" s="3"/>
      <c r="UXJ232" s="3"/>
      <c r="UXK232" s="3"/>
      <c r="UXL232" s="3"/>
      <c r="UXM232" s="3"/>
      <c r="UXN232" s="3"/>
      <c r="UXO232" s="3"/>
      <c r="UXP232" s="3"/>
      <c r="UXQ232" s="3"/>
      <c r="UXR232" s="3"/>
      <c r="UXS232" s="3"/>
      <c r="UXT232" s="3"/>
      <c r="UXU232" s="3"/>
      <c r="UXV232" s="3"/>
      <c r="UXW232" s="3"/>
      <c r="UXX232" s="3"/>
      <c r="UXY232" s="3"/>
      <c r="UXZ232" s="3"/>
      <c r="UYA232" s="3"/>
      <c r="UYB232" s="3"/>
      <c r="UYC232" s="3"/>
      <c r="UYD232" s="3"/>
      <c r="UYE232" s="3"/>
      <c r="UYF232" s="3"/>
      <c r="UYG232" s="3"/>
      <c r="UYH232" s="3"/>
      <c r="UYI232" s="3"/>
      <c r="UYJ232" s="3"/>
      <c r="UYK232" s="3"/>
      <c r="UYL232" s="3"/>
      <c r="UYM232" s="3"/>
      <c r="UYN232" s="3"/>
      <c r="UYO232" s="3"/>
      <c r="UYP232" s="3"/>
      <c r="UYQ232" s="3"/>
      <c r="UYR232" s="3"/>
      <c r="UYS232" s="3"/>
      <c r="UYT232" s="3"/>
      <c r="UYU232" s="3"/>
      <c r="UYV232" s="3"/>
      <c r="UYW232" s="3"/>
      <c r="UYX232" s="3"/>
      <c r="UYY232" s="3"/>
      <c r="UYZ232" s="3"/>
      <c r="UZA232" s="3"/>
      <c r="UZB232" s="3"/>
      <c r="UZC232" s="3"/>
      <c r="UZD232" s="3"/>
      <c r="UZE232" s="3"/>
      <c r="UZF232" s="3"/>
      <c r="UZG232" s="3"/>
      <c r="UZH232" s="3"/>
      <c r="UZI232" s="3"/>
      <c r="UZJ232" s="3"/>
      <c r="UZK232" s="3"/>
      <c r="UZL232" s="3"/>
      <c r="UZM232" s="3"/>
      <c r="UZN232" s="3"/>
      <c r="UZO232" s="3"/>
      <c r="UZP232" s="3"/>
      <c r="UZQ232" s="3"/>
      <c r="UZR232" s="3"/>
      <c r="UZS232" s="3"/>
      <c r="UZT232" s="3"/>
      <c r="UZU232" s="3"/>
      <c r="UZV232" s="3"/>
      <c r="UZW232" s="3"/>
      <c r="UZX232" s="3"/>
      <c r="UZY232" s="3"/>
      <c r="UZZ232" s="3"/>
      <c r="VAA232" s="3"/>
      <c r="VAB232" s="3"/>
      <c r="VAC232" s="3"/>
      <c r="VAD232" s="3"/>
      <c r="VAE232" s="3"/>
      <c r="VAF232" s="3"/>
      <c r="VAG232" s="3"/>
      <c r="VAH232" s="3"/>
      <c r="VAI232" s="3"/>
      <c r="VAJ232" s="3"/>
      <c r="VAK232" s="3"/>
      <c r="VAL232" s="3"/>
      <c r="VAM232" s="3"/>
      <c r="VAN232" s="3"/>
      <c r="VAO232" s="3"/>
      <c r="VAP232" s="3"/>
      <c r="VAQ232" s="3"/>
      <c r="VAR232" s="3"/>
      <c r="VAS232" s="3"/>
      <c r="VAT232" s="3"/>
      <c r="VAU232" s="3"/>
      <c r="VAV232" s="3"/>
      <c r="VAW232" s="3"/>
      <c r="VAX232" s="3"/>
      <c r="VAY232" s="3"/>
      <c r="VAZ232" s="3"/>
      <c r="VBA232" s="3"/>
      <c r="VBB232" s="3"/>
      <c r="VBC232" s="3"/>
      <c r="VBD232" s="3"/>
      <c r="VBE232" s="3"/>
      <c r="VBF232" s="3"/>
      <c r="VBG232" s="3"/>
      <c r="VBH232" s="3"/>
      <c r="VBI232" s="3"/>
      <c r="VBJ232" s="3"/>
      <c r="VBK232" s="3"/>
      <c r="VBL232" s="3"/>
      <c r="VBM232" s="3"/>
      <c r="VBN232" s="3"/>
      <c r="VBO232" s="3"/>
      <c r="VBP232" s="3"/>
      <c r="VBQ232" s="3"/>
      <c r="VBR232" s="3"/>
      <c r="VBS232" s="3"/>
      <c r="VBT232" s="3"/>
      <c r="VBU232" s="3"/>
      <c r="VBV232" s="3"/>
      <c r="VBW232" s="3"/>
      <c r="VBX232" s="3"/>
      <c r="VBY232" s="3"/>
      <c r="VBZ232" s="3"/>
      <c r="VCA232" s="3"/>
      <c r="VCB232" s="3"/>
      <c r="VCC232" s="3"/>
      <c r="VCD232" s="3"/>
      <c r="VCE232" s="3"/>
      <c r="VCF232" s="3"/>
      <c r="VCG232" s="3"/>
      <c r="VCH232" s="3"/>
      <c r="VCI232" s="3"/>
      <c r="VCJ232" s="3"/>
      <c r="VCK232" s="3"/>
      <c r="VCL232" s="3"/>
      <c r="VCM232" s="3"/>
      <c r="VCN232" s="3"/>
      <c r="VCO232" s="3"/>
      <c r="VCP232" s="3"/>
      <c r="VCQ232" s="3"/>
      <c r="VCR232" s="3"/>
      <c r="VCS232" s="3"/>
      <c r="VCT232" s="3"/>
      <c r="VCU232" s="3"/>
      <c r="VCV232" s="3"/>
      <c r="VCW232" s="3"/>
      <c r="VCX232" s="3"/>
      <c r="VCY232" s="3"/>
      <c r="VCZ232" s="3"/>
      <c r="VDA232" s="3"/>
      <c r="VDB232" s="3"/>
      <c r="VDC232" s="3"/>
      <c r="VDD232" s="3"/>
      <c r="VDE232" s="3"/>
      <c r="VDF232" s="3"/>
      <c r="VDG232" s="3"/>
      <c r="VDH232" s="3"/>
      <c r="VDI232" s="3"/>
      <c r="VDJ232" s="3"/>
      <c r="VDK232" s="3"/>
      <c r="VDL232" s="3"/>
      <c r="VDM232" s="3"/>
      <c r="VDN232" s="3"/>
      <c r="VDO232" s="3"/>
      <c r="VDP232" s="3"/>
      <c r="VDQ232" s="3"/>
      <c r="VDR232" s="3"/>
      <c r="VDS232" s="3"/>
      <c r="VDT232" s="3"/>
      <c r="VDU232" s="3"/>
      <c r="VDV232" s="3"/>
      <c r="VDW232" s="3"/>
      <c r="VDX232" s="3"/>
      <c r="VDY232" s="3"/>
      <c r="VDZ232" s="3"/>
      <c r="VEA232" s="3"/>
      <c r="VEB232" s="3"/>
      <c r="VEC232" s="3"/>
      <c r="VED232" s="3"/>
      <c r="VEE232" s="3"/>
      <c r="VEF232" s="3"/>
      <c r="VEG232" s="3"/>
      <c r="VEH232" s="3"/>
      <c r="VEI232" s="3"/>
      <c r="VEJ232" s="3"/>
      <c r="VEK232" s="3"/>
      <c r="VEL232" s="3"/>
      <c r="VEM232" s="3"/>
      <c r="VEN232" s="3"/>
      <c r="VEO232" s="3"/>
      <c r="VEP232" s="3"/>
      <c r="VEQ232" s="3"/>
      <c r="VER232" s="3"/>
      <c r="VES232" s="3"/>
      <c r="VET232" s="3"/>
      <c r="VEU232" s="3"/>
      <c r="VEV232" s="3"/>
      <c r="VEW232" s="3"/>
      <c r="VEX232" s="3"/>
      <c r="VEY232" s="3"/>
      <c r="VEZ232" s="3"/>
      <c r="VFA232" s="3"/>
      <c r="VFB232" s="3"/>
      <c r="VFC232" s="3"/>
      <c r="VFD232" s="3"/>
      <c r="VFE232" s="3"/>
      <c r="VFF232" s="3"/>
      <c r="VFG232" s="3"/>
      <c r="VFH232" s="3"/>
      <c r="VFI232" s="3"/>
      <c r="VFJ232" s="3"/>
      <c r="VFK232" s="3"/>
      <c r="VFL232" s="3"/>
      <c r="VFM232" s="3"/>
      <c r="VFN232" s="3"/>
      <c r="VFO232" s="3"/>
      <c r="VFP232" s="3"/>
      <c r="VFQ232" s="3"/>
      <c r="VFR232" s="3"/>
      <c r="VFS232" s="3"/>
      <c r="VFT232" s="3"/>
      <c r="VFU232" s="3"/>
      <c r="VFV232" s="3"/>
      <c r="VFW232" s="3"/>
      <c r="VFX232" s="3"/>
      <c r="VFY232" s="3"/>
      <c r="VFZ232" s="3"/>
      <c r="VGA232" s="3"/>
      <c r="VGB232" s="3"/>
      <c r="VGC232" s="3"/>
      <c r="VGD232" s="3"/>
      <c r="VGE232" s="3"/>
      <c r="VGF232" s="3"/>
      <c r="VGG232" s="3"/>
      <c r="VGH232" s="3"/>
      <c r="VGI232" s="3"/>
      <c r="VGJ232" s="3"/>
      <c r="VGK232" s="3"/>
      <c r="VGL232" s="3"/>
      <c r="VGM232" s="3"/>
      <c r="VGN232" s="3"/>
      <c r="VGO232" s="3"/>
      <c r="VGP232" s="3"/>
      <c r="VGQ232" s="3"/>
      <c r="VGR232" s="3"/>
      <c r="VGS232" s="3"/>
      <c r="VGT232" s="3"/>
      <c r="VGU232" s="3"/>
      <c r="VGV232" s="3"/>
      <c r="VGW232" s="3"/>
      <c r="VGX232" s="3"/>
      <c r="VGY232" s="3"/>
      <c r="VGZ232" s="3"/>
      <c r="VHA232" s="3"/>
      <c r="VHB232" s="3"/>
      <c r="VHC232" s="3"/>
      <c r="VHD232" s="3"/>
      <c r="VHE232" s="3"/>
      <c r="VHF232" s="3"/>
      <c r="VHG232" s="3"/>
      <c r="VHH232" s="3"/>
      <c r="VHI232" s="3"/>
      <c r="VHJ232" s="3"/>
      <c r="VHK232" s="3"/>
      <c r="VHL232" s="3"/>
      <c r="VHM232" s="3"/>
      <c r="VHN232" s="3"/>
      <c r="VHO232" s="3"/>
      <c r="VHP232" s="3"/>
      <c r="VHQ232" s="3"/>
      <c r="VHR232" s="3"/>
      <c r="VHS232" s="3"/>
      <c r="VHT232" s="3"/>
      <c r="VHU232" s="3"/>
      <c r="VHV232" s="3"/>
      <c r="VHW232" s="3"/>
      <c r="VHX232" s="3"/>
      <c r="VHY232" s="3"/>
      <c r="VHZ232" s="3"/>
      <c r="VIA232" s="3"/>
      <c r="VIB232" s="3"/>
      <c r="VIC232" s="3"/>
      <c r="VID232" s="3"/>
      <c r="VIE232" s="3"/>
      <c r="VIF232" s="3"/>
      <c r="VIG232" s="3"/>
      <c r="VIH232" s="3"/>
      <c r="VII232" s="3"/>
      <c r="VIJ232" s="3"/>
      <c r="VIK232" s="3"/>
      <c r="VIL232" s="3"/>
      <c r="VIM232" s="3"/>
      <c r="VIN232" s="3"/>
      <c r="VIO232" s="3"/>
      <c r="VIP232" s="3"/>
      <c r="VIQ232" s="3"/>
      <c r="VIR232" s="3"/>
      <c r="VIS232" s="3"/>
      <c r="VIT232" s="3"/>
      <c r="VIU232" s="3"/>
      <c r="VIV232" s="3"/>
      <c r="VIW232" s="3"/>
      <c r="VIX232" s="3"/>
      <c r="VIY232" s="3"/>
      <c r="VIZ232" s="3"/>
      <c r="VJA232" s="3"/>
      <c r="VJB232" s="3"/>
      <c r="VJC232" s="3"/>
      <c r="VJD232" s="3"/>
      <c r="VJE232" s="3"/>
      <c r="VJF232" s="3"/>
      <c r="VJG232" s="3"/>
      <c r="VJH232" s="3"/>
      <c r="VJI232" s="3"/>
      <c r="VJJ232" s="3"/>
      <c r="VJK232" s="3"/>
      <c r="VJL232" s="3"/>
      <c r="VJM232" s="3"/>
      <c r="VJN232" s="3"/>
      <c r="VJO232" s="3"/>
      <c r="VJP232" s="3"/>
      <c r="VJQ232" s="3"/>
      <c r="VJR232" s="3"/>
      <c r="VJS232" s="3"/>
      <c r="VJT232" s="3"/>
      <c r="VJU232" s="3"/>
      <c r="VJV232" s="3"/>
      <c r="VJW232" s="3"/>
      <c r="VJX232" s="3"/>
      <c r="VJY232" s="3"/>
      <c r="VJZ232" s="3"/>
      <c r="VKA232" s="3"/>
      <c r="VKB232" s="3"/>
      <c r="VKC232" s="3"/>
      <c r="VKD232" s="3"/>
      <c r="VKE232" s="3"/>
      <c r="VKF232" s="3"/>
      <c r="VKG232" s="3"/>
      <c r="VKH232" s="3"/>
      <c r="VKI232" s="3"/>
      <c r="VKJ232" s="3"/>
      <c r="VKK232" s="3"/>
      <c r="VKL232" s="3"/>
      <c r="VKM232" s="3"/>
      <c r="VKN232" s="3"/>
      <c r="VKO232" s="3"/>
      <c r="VKP232" s="3"/>
      <c r="VKQ232" s="3"/>
      <c r="VKR232" s="3"/>
      <c r="VKS232" s="3"/>
      <c r="VKT232" s="3"/>
      <c r="VKU232" s="3"/>
      <c r="VKV232" s="3"/>
      <c r="VKW232" s="3"/>
      <c r="VKX232" s="3"/>
      <c r="VKY232" s="3"/>
      <c r="VKZ232" s="3"/>
      <c r="VLA232" s="3"/>
      <c r="VLB232" s="3"/>
      <c r="VLC232" s="3"/>
      <c r="VLD232" s="3"/>
      <c r="VLE232" s="3"/>
      <c r="VLF232" s="3"/>
      <c r="VLG232" s="3"/>
      <c r="VLH232" s="3"/>
      <c r="VLI232" s="3"/>
      <c r="VLJ232" s="3"/>
      <c r="VLK232" s="3"/>
      <c r="VLL232" s="3"/>
      <c r="VLM232" s="3"/>
      <c r="VLN232" s="3"/>
      <c r="VLO232" s="3"/>
      <c r="VLP232" s="3"/>
      <c r="VLQ232" s="3"/>
      <c r="VLR232" s="3"/>
      <c r="VLS232" s="3"/>
      <c r="VLT232" s="3"/>
      <c r="VLU232" s="3"/>
      <c r="VLV232" s="3"/>
      <c r="VLW232" s="3"/>
      <c r="VLX232" s="3"/>
      <c r="VLY232" s="3"/>
      <c r="VLZ232" s="3"/>
      <c r="VMA232" s="3"/>
      <c r="VMB232" s="3"/>
      <c r="VMC232" s="3"/>
      <c r="VMD232" s="3"/>
      <c r="VME232" s="3"/>
      <c r="VMF232" s="3"/>
      <c r="VMG232" s="3"/>
      <c r="VMH232" s="3"/>
      <c r="VMI232" s="3"/>
      <c r="VMJ232" s="3"/>
      <c r="VMK232" s="3"/>
      <c r="VML232" s="3"/>
      <c r="VMM232" s="3"/>
      <c r="VMN232" s="3"/>
      <c r="VMO232" s="3"/>
      <c r="VMP232" s="3"/>
      <c r="VMQ232" s="3"/>
      <c r="VMR232" s="3"/>
      <c r="VMS232" s="3"/>
      <c r="VMT232" s="3"/>
      <c r="VMU232" s="3"/>
      <c r="VMV232" s="3"/>
      <c r="VMW232" s="3"/>
      <c r="VMX232" s="3"/>
      <c r="VMY232" s="3"/>
      <c r="VMZ232" s="3"/>
      <c r="VNA232" s="3"/>
      <c r="VNB232" s="3"/>
      <c r="VNC232" s="3"/>
      <c r="VND232" s="3"/>
      <c r="VNE232" s="3"/>
      <c r="VNF232" s="3"/>
      <c r="VNG232" s="3"/>
      <c r="VNH232" s="3"/>
      <c r="VNI232" s="3"/>
      <c r="VNJ232" s="3"/>
      <c r="VNK232" s="3"/>
      <c r="VNL232" s="3"/>
      <c r="VNM232" s="3"/>
      <c r="VNN232" s="3"/>
      <c r="VNO232" s="3"/>
      <c r="VNP232" s="3"/>
      <c r="VNQ232" s="3"/>
      <c r="VNR232" s="3"/>
      <c r="VNS232" s="3"/>
      <c r="VNT232" s="3"/>
      <c r="VNU232" s="3"/>
      <c r="VNV232" s="3"/>
      <c r="VNW232" s="3"/>
      <c r="VNX232" s="3"/>
      <c r="VNY232" s="3"/>
      <c r="VNZ232" s="3"/>
      <c r="VOA232" s="3"/>
      <c r="VOB232" s="3"/>
      <c r="VOC232" s="3"/>
      <c r="VOD232" s="3"/>
      <c r="VOE232" s="3"/>
      <c r="VOF232" s="3"/>
      <c r="VOG232" s="3"/>
      <c r="VOH232" s="3"/>
      <c r="VOI232" s="3"/>
      <c r="VOJ232" s="3"/>
      <c r="VOK232" s="3"/>
      <c r="VOL232" s="3"/>
      <c r="VOM232" s="3"/>
      <c r="VON232" s="3"/>
      <c r="VOO232" s="3"/>
      <c r="VOP232" s="3"/>
      <c r="VOQ232" s="3"/>
      <c r="VOR232" s="3"/>
      <c r="VOS232" s="3"/>
      <c r="VOT232" s="3"/>
      <c r="VOU232" s="3"/>
      <c r="VOV232" s="3"/>
      <c r="VOW232" s="3"/>
      <c r="VOX232" s="3"/>
      <c r="VOY232" s="3"/>
      <c r="VOZ232" s="3"/>
      <c r="VPA232" s="3"/>
      <c r="VPB232" s="3"/>
      <c r="VPC232" s="3"/>
      <c r="VPD232" s="3"/>
      <c r="VPE232" s="3"/>
      <c r="VPF232" s="3"/>
      <c r="VPG232" s="3"/>
      <c r="VPH232" s="3"/>
      <c r="VPI232" s="3"/>
      <c r="VPJ232" s="3"/>
      <c r="VPK232" s="3"/>
      <c r="VPL232" s="3"/>
      <c r="VPM232" s="3"/>
      <c r="VPN232" s="3"/>
      <c r="VPO232" s="3"/>
      <c r="VPP232" s="3"/>
      <c r="VPQ232" s="3"/>
      <c r="VPR232" s="3"/>
      <c r="VPS232" s="3"/>
      <c r="VPT232" s="3"/>
      <c r="VPU232" s="3"/>
      <c r="VPV232" s="3"/>
      <c r="VPW232" s="3"/>
      <c r="VPX232" s="3"/>
      <c r="VPY232" s="3"/>
      <c r="VPZ232" s="3"/>
      <c r="VQA232" s="3"/>
      <c r="VQB232" s="3"/>
      <c r="VQC232" s="3"/>
      <c r="VQD232" s="3"/>
      <c r="VQE232" s="3"/>
      <c r="VQF232" s="3"/>
      <c r="VQG232" s="3"/>
      <c r="VQH232" s="3"/>
      <c r="VQI232" s="3"/>
      <c r="VQJ232" s="3"/>
      <c r="VQK232" s="3"/>
      <c r="VQL232" s="3"/>
      <c r="VQM232" s="3"/>
      <c r="VQN232" s="3"/>
      <c r="VQO232" s="3"/>
      <c r="VQP232" s="3"/>
      <c r="VQQ232" s="3"/>
      <c r="VQR232" s="3"/>
      <c r="VQS232" s="3"/>
      <c r="VQT232" s="3"/>
      <c r="VQU232" s="3"/>
      <c r="VQV232" s="3"/>
      <c r="VQW232" s="3"/>
      <c r="VQX232" s="3"/>
      <c r="VQY232" s="3"/>
      <c r="VQZ232" s="3"/>
      <c r="VRA232" s="3"/>
      <c r="VRB232" s="3"/>
      <c r="VRC232" s="3"/>
      <c r="VRD232" s="3"/>
      <c r="VRE232" s="3"/>
      <c r="VRF232" s="3"/>
      <c r="VRG232" s="3"/>
      <c r="VRH232" s="3"/>
      <c r="VRI232" s="3"/>
      <c r="VRJ232" s="3"/>
      <c r="VRK232" s="3"/>
      <c r="VRL232" s="3"/>
      <c r="VRM232" s="3"/>
      <c r="VRN232" s="3"/>
      <c r="VRO232" s="3"/>
      <c r="VRP232" s="3"/>
      <c r="VRQ232" s="3"/>
      <c r="VRR232" s="3"/>
      <c r="VRS232" s="3"/>
      <c r="VRT232" s="3"/>
      <c r="VRU232" s="3"/>
      <c r="VRV232" s="3"/>
      <c r="VRW232" s="3"/>
      <c r="VRX232" s="3"/>
      <c r="VRY232" s="3"/>
      <c r="VRZ232" s="3"/>
      <c r="VSA232" s="3"/>
      <c r="VSB232" s="3"/>
      <c r="VSC232" s="3"/>
      <c r="VSD232" s="3"/>
      <c r="VSE232" s="3"/>
      <c r="VSF232" s="3"/>
      <c r="VSG232" s="3"/>
      <c r="VSH232" s="3"/>
      <c r="VSI232" s="3"/>
      <c r="VSJ232" s="3"/>
      <c r="VSK232" s="3"/>
      <c r="VSL232" s="3"/>
      <c r="VSM232" s="3"/>
      <c r="VSN232" s="3"/>
      <c r="VSO232" s="3"/>
      <c r="VSP232" s="3"/>
      <c r="VSQ232" s="3"/>
      <c r="VSR232" s="3"/>
      <c r="VSS232" s="3"/>
      <c r="VST232" s="3"/>
      <c r="VSU232" s="3"/>
      <c r="VSV232" s="3"/>
      <c r="VSW232" s="3"/>
      <c r="VSX232" s="3"/>
      <c r="VSY232" s="3"/>
      <c r="VSZ232" s="3"/>
      <c r="VTA232" s="3"/>
      <c r="VTB232" s="3"/>
      <c r="VTC232" s="3"/>
      <c r="VTD232" s="3"/>
      <c r="VTE232" s="3"/>
      <c r="VTF232" s="3"/>
      <c r="VTG232" s="3"/>
      <c r="VTH232" s="3"/>
      <c r="VTI232" s="3"/>
      <c r="VTJ232" s="3"/>
      <c r="VTK232" s="3"/>
      <c r="VTL232" s="3"/>
      <c r="VTM232" s="3"/>
      <c r="VTN232" s="3"/>
      <c r="VTO232" s="3"/>
      <c r="VTP232" s="3"/>
      <c r="VTQ232" s="3"/>
      <c r="VTR232" s="3"/>
      <c r="VTS232" s="3"/>
      <c r="VTT232" s="3"/>
      <c r="VTU232" s="3"/>
      <c r="VTV232" s="3"/>
      <c r="VTW232" s="3"/>
      <c r="VTX232" s="3"/>
      <c r="VTY232" s="3"/>
      <c r="VTZ232" s="3"/>
      <c r="VUA232" s="3"/>
      <c r="VUB232" s="3"/>
      <c r="VUC232" s="3"/>
      <c r="VUD232" s="3"/>
      <c r="VUE232" s="3"/>
      <c r="VUF232" s="3"/>
      <c r="VUG232" s="3"/>
      <c r="VUH232" s="3"/>
      <c r="VUI232" s="3"/>
      <c r="VUJ232" s="3"/>
      <c r="VUK232" s="3"/>
      <c r="VUL232" s="3"/>
      <c r="VUM232" s="3"/>
      <c r="VUN232" s="3"/>
      <c r="VUO232" s="3"/>
      <c r="VUP232" s="3"/>
      <c r="VUQ232" s="3"/>
      <c r="VUR232" s="3"/>
      <c r="VUS232" s="3"/>
      <c r="VUT232" s="3"/>
      <c r="VUU232" s="3"/>
      <c r="VUV232" s="3"/>
      <c r="VUW232" s="3"/>
      <c r="VUX232" s="3"/>
      <c r="VUY232" s="3"/>
      <c r="VUZ232" s="3"/>
      <c r="VVA232" s="3"/>
      <c r="VVB232" s="3"/>
      <c r="VVC232" s="3"/>
      <c r="VVD232" s="3"/>
      <c r="VVE232" s="3"/>
      <c r="VVF232" s="3"/>
      <c r="VVG232" s="3"/>
      <c r="VVH232" s="3"/>
      <c r="VVI232" s="3"/>
      <c r="VVJ232" s="3"/>
      <c r="VVK232" s="3"/>
      <c r="VVL232" s="3"/>
      <c r="VVM232" s="3"/>
      <c r="VVN232" s="3"/>
      <c r="VVO232" s="3"/>
      <c r="VVP232" s="3"/>
      <c r="VVQ232" s="3"/>
      <c r="VVR232" s="3"/>
      <c r="VVS232" s="3"/>
      <c r="VVT232" s="3"/>
      <c r="VVU232" s="3"/>
      <c r="VVV232" s="3"/>
      <c r="VVW232" s="3"/>
      <c r="VVX232" s="3"/>
      <c r="VVY232" s="3"/>
      <c r="VVZ232" s="3"/>
      <c r="VWA232" s="3"/>
      <c r="VWB232" s="3"/>
      <c r="VWC232" s="3"/>
      <c r="VWD232" s="3"/>
      <c r="VWE232" s="3"/>
      <c r="VWF232" s="3"/>
      <c r="VWG232" s="3"/>
      <c r="VWH232" s="3"/>
      <c r="VWI232" s="3"/>
      <c r="VWJ232" s="3"/>
      <c r="VWK232" s="3"/>
      <c r="VWL232" s="3"/>
      <c r="VWM232" s="3"/>
      <c r="VWN232" s="3"/>
      <c r="VWO232" s="3"/>
      <c r="VWP232" s="3"/>
      <c r="VWQ232" s="3"/>
      <c r="VWR232" s="3"/>
      <c r="VWS232" s="3"/>
      <c r="VWT232" s="3"/>
      <c r="VWU232" s="3"/>
      <c r="VWV232" s="3"/>
      <c r="VWW232" s="3"/>
      <c r="VWX232" s="3"/>
      <c r="VWY232" s="3"/>
      <c r="VWZ232" s="3"/>
      <c r="VXA232" s="3"/>
      <c r="VXB232" s="3"/>
      <c r="VXC232" s="3"/>
      <c r="VXD232" s="3"/>
      <c r="VXE232" s="3"/>
      <c r="VXF232" s="3"/>
      <c r="VXG232" s="3"/>
      <c r="VXH232" s="3"/>
      <c r="VXI232" s="3"/>
      <c r="VXJ232" s="3"/>
      <c r="VXK232" s="3"/>
      <c r="VXL232" s="3"/>
      <c r="VXM232" s="3"/>
      <c r="VXN232" s="3"/>
      <c r="VXO232" s="3"/>
      <c r="VXP232" s="3"/>
      <c r="VXQ232" s="3"/>
      <c r="VXR232" s="3"/>
      <c r="VXS232" s="3"/>
      <c r="VXT232" s="3"/>
      <c r="VXU232" s="3"/>
      <c r="VXV232" s="3"/>
      <c r="VXW232" s="3"/>
      <c r="VXX232" s="3"/>
      <c r="VXY232" s="3"/>
      <c r="VXZ232" s="3"/>
      <c r="VYA232" s="3"/>
      <c r="VYB232" s="3"/>
      <c r="VYC232" s="3"/>
      <c r="VYD232" s="3"/>
      <c r="VYE232" s="3"/>
      <c r="VYF232" s="3"/>
      <c r="VYG232" s="3"/>
      <c r="VYH232" s="3"/>
      <c r="VYI232" s="3"/>
      <c r="VYJ232" s="3"/>
      <c r="VYK232" s="3"/>
      <c r="VYL232" s="3"/>
      <c r="VYM232" s="3"/>
      <c r="VYN232" s="3"/>
      <c r="VYO232" s="3"/>
      <c r="VYP232" s="3"/>
      <c r="VYQ232" s="3"/>
      <c r="VYR232" s="3"/>
      <c r="VYS232" s="3"/>
      <c r="VYT232" s="3"/>
      <c r="VYU232" s="3"/>
      <c r="VYV232" s="3"/>
      <c r="VYW232" s="3"/>
      <c r="VYX232" s="3"/>
      <c r="VYY232" s="3"/>
      <c r="VYZ232" s="3"/>
      <c r="VZA232" s="3"/>
      <c r="VZB232" s="3"/>
      <c r="VZC232" s="3"/>
      <c r="VZD232" s="3"/>
      <c r="VZE232" s="3"/>
      <c r="VZF232" s="3"/>
      <c r="VZG232" s="3"/>
      <c r="VZH232" s="3"/>
      <c r="VZI232" s="3"/>
      <c r="VZJ232" s="3"/>
      <c r="VZK232" s="3"/>
      <c r="VZL232" s="3"/>
      <c r="VZM232" s="3"/>
      <c r="VZN232" s="3"/>
      <c r="VZO232" s="3"/>
      <c r="VZP232" s="3"/>
      <c r="VZQ232" s="3"/>
      <c r="VZR232" s="3"/>
      <c r="VZS232" s="3"/>
      <c r="VZT232" s="3"/>
      <c r="VZU232" s="3"/>
      <c r="VZV232" s="3"/>
      <c r="VZW232" s="3"/>
      <c r="VZX232" s="3"/>
      <c r="VZY232" s="3"/>
      <c r="VZZ232" s="3"/>
      <c r="WAA232" s="3"/>
      <c r="WAB232" s="3"/>
      <c r="WAC232" s="3"/>
      <c r="WAD232" s="3"/>
      <c r="WAE232" s="3"/>
      <c r="WAF232" s="3"/>
      <c r="WAG232" s="3"/>
      <c r="WAH232" s="3"/>
      <c r="WAI232" s="3"/>
      <c r="WAJ232" s="3"/>
      <c r="WAK232" s="3"/>
      <c r="WAL232" s="3"/>
      <c r="WAM232" s="3"/>
      <c r="WAN232" s="3"/>
      <c r="WAO232" s="3"/>
      <c r="WAP232" s="3"/>
      <c r="WAQ232" s="3"/>
      <c r="WAR232" s="3"/>
      <c r="WAS232" s="3"/>
      <c r="WAT232" s="3"/>
      <c r="WAU232" s="3"/>
      <c r="WAV232" s="3"/>
      <c r="WAW232" s="3"/>
      <c r="WAX232" s="3"/>
      <c r="WAY232" s="3"/>
      <c r="WAZ232" s="3"/>
      <c r="WBA232" s="3"/>
      <c r="WBB232" s="3"/>
      <c r="WBC232" s="3"/>
      <c r="WBD232" s="3"/>
      <c r="WBE232" s="3"/>
      <c r="WBF232" s="3"/>
      <c r="WBG232" s="3"/>
      <c r="WBH232" s="3"/>
      <c r="WBI232" s="3"/>
      <c r="WBJ232" s="3"/>
      <c r="WBK232" s="3"/>
      <c r="WBL232" s="3"/>
      <c r="WBM232" s="3"/>
      <c r="WBN232" s="3"/>
      <c r="WBO232" s="3"/>
      <c r="WBP232" s="3"/>
      <c r="WBQ232" s="3"/>
      <c r="WBR232" s="3"/>
      <c r="WBS232" s="3"/>
      <c r="WBT232" s="3"/>
      <c r="WBU232" s="3"/>
      <c r="WBV232" s="3"/>
      <c r="WBW232" s="3"/>
      <c r="WBX232" s="3"/>
      <c r="WBY232" s="3"/>
      <c r="WBZ232" s="3"/>
      <c r="WCA232" s="3"/>
      <c r="WCB232" s="3"/>
      <c r="WCC232" s="3"/>
      <c r="WCD232" s="3"/>
      <c r="WCE232" s="3"/>
      <c r="WCF232" s="3"/>
      <c r="WCG232" s="3"/>
      <c r="WCH232" s="3"/>
      <c r="WCI232" s="3"/>
      <c r="WCJ232" s="3"/>
      <c r="WCK232" s="3"/>
      <c r="WCL232" s="3"/>
      <c r="WCM232" s="3"/>
      <c r="WCN232" s="3"/>
      <c r="WCO232" s="3"/>
      <c r="WCP232" s="3"/>
      <c r="WCQ232" s="3"/>
      <c r="WCR232" s="3"/>
      <c r="WCS232" s="3"/>
      <c r="WCT232" s="3"/>
      <c r="WCU232" s="3"/>
      <c r="WCV232" s="3"/>
      <c r="WCW232" s="3"/>
      <c r="WCX232" s="3"/>
      <c r="WCY232" s="3"/>
      <c r="WCZ232" s="3"/>
      <c r="WDA232" s="3"/>
      <c r="WDB232" s="3"/>
      <c r="WDC232" s="3"/>
      <c r="WDD232" s="3"/>
      <c r="WDE232" s="3"/>
      <c r="WDF232" s="3"/>
      <c r="WDG232" s="3"/>
      <c r="WDH232" s="3"/>
      <c r="WDI232" s="3"/>
      <c r="WDJ232" s="3"/>
      <c r="WDK232" s="3"/>
      <c r="WDL232" s="3"/>
      <c r="WDM232" s="3"/>
      <c r="WDN232" s="3"/>
      <c r="WDO232" s="3"/>
      <c r="WDP232" s="3"/>
      <c r="WDQ232" s="3"/>
      <c r="WDR232" s="3"/>
      <c r="WDS232" s="3"/>
      <c r="WDT232" s="3"/>
      <c r="WDU232" s="3"/>
      <c r="WDV232" s="3"/>
      <c r="WDW232" s="3"/>
      <c r="WDX232" s="3"/>
      <c r="WDY232" s="3"/>
      <c r="WDZ232" s="3"/>
      <c r="WEA232" s="3"/>
      <c r="WEB232" s="3"/>
      <c r="WEC232" s="3"/>
      <c r="WED232" s="3"/>
      <c r="WEE232" s="3"/>
      <c r="WEF232" s="3"/>
      <c r="WEG232" s="3"/>
      <c r="WEH232" s="3"/>
      <c r="WEI232" s="3"/>
      <c r="WEJ232" s="3"/>
      <c r="WEK232" s="3"/>
      <c r="WEL232" s="3"/>
      <c r="WEM232" s="3"/>
      <c r="WEN232" s="3"/>
      <c r="WEO232" s="3"/>
      <c r="WEP232" s="3"/>
      <c r="WEQ232" s="3"/>
      <c r="WER232" s="3"/>
      <c r="WES232" s="3"/>
      <c r="WET232" s="3"/>
      <c r="WEU232" s="3"/>
      <c r="WEV232" s="3"/>
      <c r="WEW232" s="3"/>
      <c r="WEX232" s="3"/>
      <c r="WEY232" s="3"/>
      <c r="WEZ232" s="3"/>
      <c r="WFA232" s="3"/>
      <c r="WFB232" s="3"/>
      <c r="WFC232" s="3"/>
      <c r="WFD232" s="3"/>
      <c r="WFE232" s="3"/>
      <c r="WFF232" s="3"/>
      <c r="WFG232" s="3"/>
      <c r="WFH232" s="3"/>
      <c r="WFI232" s="3"/>
      <c r="WFJ232" s="3"/>
      <c r="WFK232" s="3"/>
      <c r="WFL232" s="3"/>
      <c r="WFM232" s="3"/>
      <c r="WFN232" s="3"/>
      <c r="WFO232" s="3"/>
      <c r="WFP232" s="3"/>
      <c r="WFQ232" s="3"/>
      <c r="WFR232" s="3"/>
      <c r="WFS232" s="3"/>
      <c r="WFT232" s="3"/>
      <c r="WFU232" s="3"/>
      <c r="WFV232" s="3"/>
      <c r="WFW232" s="3"/>
      <c r="WFX232" s="3"/>
      <c r="WFY232" s="3"/>
      <c r="WFZ232" s="3"/>
      <c r="WGA232" s="3"/>
      <c r="WGB232" s="3"/>
      <c r="WGC232" s="3"/>
      <c r="WGD232" s="3"/>
      <c r="WGE232" s="3"/>
      <c r="WGF232" s="3"/>
      <c r="WGG232" s="3"/>
      <c r="WGH232" s="3"/>
      <c r="WGI232" s="3"/>
      <c r="WGJ232" s="3"/>
      <c r="WGK232" s="3"/>
      <c r="WGL232" s="3"/>
      <c r="WGM232" s="3"/>
      <c r="WGN232" s="3"/>
      <c r="WGO232" s="3"/>
      <c r="WGP232" s="3"/>
      <c r="WGQ232" s="3"/>
      <c r="WGR232" s="3"/>
      <c r="WGS232" s="3"/>
      <c r="WGT232" s="3"/>
      <c r="WGU232" s="3"/>
      <c r="WGV232" s="3"/>
      <c r="WGW232" s="3"/>
      <c r="WGX232" s="3"/>
      <c r="WGY232" s="3"/>
      <c r="WGZ232" s="3"/>
      <c r="WHA232" s="3"/>
      <c r="WHB232" s="3"/>
      <c r="WHC232" s="3"/>
      <c r="WHD232" s="3"/>
      <c r="WHE232" s="3"/>
      <c r="WHF232" s="3"/>
      <c r="WHG232" s="3"/>
      <c r="WHH232" s="3"/>
      <c r="WHI232" s="3"/>
      <c r="WHJ232" s="3"/>
      <c r="WHK232" s="3"/>
      <c r="WHL232" s="3"/>
      <c r="WHM232" s="3"/>
      <c r="WHN232" s="3"/>
      <c r="WHO232" s="3"/>
      <c r="WHP232" s="3"/>
      <c r="WHQ232" s="3"/>
      <c r="WHR232" s="3"/>
      <c r="WHS232" s="3"/>
      <c r="WHT232" s="3"/>
      <c r="WHU232" s="3"/>
      <c r="WHV232" s="3"/>
      <c r="WHW232" s="3"/>
      <c r="WHX232" s="3"/>
      <c r="WHY232" s="3"/>
      <c r="WHZ232" s="3"/>
      <c r="WIA232" s="3"/>
      <c r="WIB232" s="3"/>
      <c r="WIC232" s="3"/>
      <c r="WID232" s="3"/>
      <c r="WIE232" s="3"/>
      <c r="WIF232" s="3"/>
      <c r="WIG232" s="3"/>
      <c r="WIH232" s="3"/>
      <c r="WII232" s="3"/>
      <c r="WIJ232" s="3"/>
      <c r="WIK232" s="3"/>
      <c r="WIL232" s="3"/>
      <c r="WIM232" s="3"/>
      <c r="WIN232" s="3"/>
      <c r="WIO232" s="3"/>
      <c r="WIP232" s="3"/>
      <c r="WIQ232" s="3"/>
      <c r="WIR232" s="3"/>
      <c r="WIS232" s="3"/>
      <c r="WIT232" s="3"/>
      <c r="WIU232" s="3"/>
      <c r="WIV232" s="3"/>
      <c r="WIW232" s="3"/>
      <c r="WIX232" s="3"/>
      <c r="WIY232" s="3"/>
      <c r="WIZ232" s="3"/>
      <c r="WJA232" s="3"/>
      <c r="WJB232" s="3"/>
      <c r="WJC232" s="3"/>
      <c r="WJD232" s="3"/>
      <c r="WJE232" s="3"/>
      <c r="WJF232" s="3"/>
      <c r="WJG232" s="3"/>
      <c r="WJH232" s="3"/>
      <c r="WJI232" s="3"/>
      <c r="WJJ232" s="3"/>
      <c r="WJK232" s="3"/>
      <c r="WJL232" s="3"/>
      <c r="WJM232" s="3"/>
      <c r="WJN232" s="3"/>
      <c r="WJO232" s="3"/>
      <c r="WJP232" s="3"/>
      <c r="WJQ232" s="3"/>
      <c r="WJR232" s="3"/>
      <c r="WJS232" s="3"/>
      <c r="WJT232" s="3"/>
      <c r="WJU232" s="3"/>
      <c r="WJV232" s="3"/>
      <c r="WJW232" s="3"/>
      <c r="WJX232" s="3"/>
      <c r="WJY232" s="3"/>
      <c r="WJZ232" s="3"/>
      <c r="WKA232" s="3"/>
      <c r="WKB232" s="3"/>
      <c r="WKC232" s="3"/>
      <c r="WKD232" s="3"/>
      <c r="WKE232" s="3"/>
      <c r="WKF232" s="3"/>
      <c r="WKG232" s="3"/>
      <c r="WKH232" s="3"/>
      <c r="WKI232" s="3"/>
      <c r="WKJ232" s="3"/>
      <c r="WKK232" s="3"/>
      <c r="WKL232" s="3"/>
      <c r="WKM232" s="3"/>
      <c r="WKN232" s="3"/>
      <c r="WKO232" s="3"/>
      <c r="WKP232" s="3"/>
      <c r="WKQ232" s="3"/>
      <c r="WKR232" s="3"/>
      <c r="WKS232" s="3"/>
      <c r="WKT232" s="3"/>
      <c r="WKU232" s="3"/>
      <c r="WKV232" s="3"/>
      <c r="WKW232" s="3"/>
      <c r="WKX232" s="3"/>
      <c r="WKY232" s="3"/>
      <c r="WKZ232" s="3"/>
      <c r="WLA232" s="3"/>
      <c r="WLB232" s="3"/>
      <c r="WLC232" s="3"/>
      <c r="WLD232" s="3"/>
      <c r="WLE232" s="3"/>
      <c r="WLF232" s="3"/>
      <c r="WLG232" s="3"/>
      <c r="WLH232" s="3"/>
      <c r="WLI232" s="3"/>
      <c r="WLJ232" s="3"/>
      <c r="WLK232" s="3"/>
      <c r="WLL232" s="3"/>
      <c r="WLM232" s="3"/>
      <c r="WLN232" s="3"/>
      <c r="WLO232" s="3"/>
      <c r="WLP232" s="3"/>
      <c r="WLQ232" s="3"/>
      <c r="WLR232" s="3"/>
      <c r="WLS232" s="3"/>
      <c r="WLT232" s="3"/>
      <c r="WLU232" s="3"/>
      <c r="WLV232" s="3"/>
      <c r="WLW232" s="3"/>
      <c r="WLX232" s="3"/>
      <c r="WLY232" s="3"/>
      <c r="WLZ232" s="3"/>
      <c r="WMA232" s="3"/>
      <c r="WMB232" s="3"/>
      <c r="WMC232" s="3"/>
      <c r="WMD232" s="3"/>
      <c r="WME232" s="3"/>
      <c r="WMF232" s="3"/>
      <c r="WMG232" s="3"/>
      <c r="WMH232" s="3"/>
      <c r="WMI232" s="3"/>
      <c r="WMJ232" s="3"/>
      <c r="WMK232" s="3"/>
      <c r="WML232" s="3"/>
      <c r="WMM232" s="3"/>
      <c r="WMN232" s="3"/>
      <c r="WMO232" s="3"/>
      <c r="WMP232" s="3"/>
      <c r="WMQ232" s="3"/>
      <c r="WMR232" s="3"/>
      <c r="WMS232" s="3"/>
      <c r="WMT232" s="3"/>
      <c r="WMU232" s="3"/>
      <c r="WMV232" s="3"/>
      <c r="WMW232" s="3"/>
      <c r="WMX232" s="3"/>
      <c r="WMY232" s="3"/>
      <c r="WMZ232" s="3"/>
      <c r="WNA232" s="3"/>
      <c r="WNB232" s="3"/>
      <c r="WNC232" s="3"/>
      <c r="WND232" s="3"/>
      <c r="WNE232" s="3"/>
      <c r="WNF232" s="3"/>
      <c r="WNG232" s="3"/>
      <c r="WNH232" s="3"/>
      <c r="WNI232" s="3"/>
      <c r="WNJ232" s="3"/>
      <c r="WNK232" s="3"/>
      <c r="WNL232" s="3"/>
      <c r="WNM232" s="3"/>
      <c r="WNN232" s="3"/>
      <c r="WNO232" s="3"/>
      <c r="WNP232" s="3"/>
      <c r="WNQ232" s="3"/>
      <c r="WNR232" s="3"/>
      <c r="WNS232" s="3"/>
      <c r="WNT232" s="3"/>
      <c r="WNU232" s="3"/>
      <c r="WNV232" s="3"/>
      <c r="WNW232" s="3"/>
      <c r="WNX232" s="3"/>
      <c r="WNY232" s="3"/>
      <c r="WNZ232" s="3"/>
      <c r="WOA232" s="3"/>
      <c r="WOB232" s="3"/>
      <c r="WOC232" s="3"/>
      <c r="WOD232" s="3"/>
      <c r="WOE232" s="3"/>
      <c r="WOF232" s="3"/>
      <c r="WOG232" s="3"/>
      <c r="WOH232" s="3"/>
      <c r="WOI232" s="3"/>
      <c r="WOJ232" s="3"/>
      <c r="WOK232" s="3"/>
      <c r="WOL232" s="3"/>
      <c r="WOM232" s="3"/>
      <c r="WON232" s="3"/>
      <c r="WOO232" s="3"/>
      <c r="WOP232" s="3"/>
      <c r="WOQ232" s="3"/>
      <c r="WOR232" s="3"/>
      <c r="WOS232" s="3"/>
      <c r="WOT232" s="3"/>
      <c r="WOU232" s="3"/>
      <c r="WOV232" s="3"/>
      <c r="WOW232" s="3"/>
      <c r="WOX232" s="3"/>
      <c r="WOY232" s="3"/>
      <c r="WOZ232" s="3"/>
      <c r="WPA232" s="3"/>
      <c r="WPB232" s="3"/>
      <c r="WPC232" s="3"/>
      <c r="WPD232" s="3"/>
      <c r="WPE232" s="3"/>
      <c r="WPF232" s="3"/>
      <c r="WPG232" s="3"/>
      <c r="WPH232" s="3"/>
      <c r="WPI232" s="3"/>
      <c r="WPJ232" s="3"/>
      <c r="WPK232" s="3"/>
      <c r="WPL232" s="3"/>
      <c r="WPM232" s="3"/>
      <c r="WPN232" s="3"/>
      <c r="WPO232" s="3"/>
      <c r="WPP232" s="3"/>
      <c r="WPQ232" s="3"/>
      <c r="WPR232" s="3"/>
      <c r="WPS232" s="3"/>
      <c r="WPT232" s="3"/>
      <c r="WPU232" s="3"/>
      <c r="WPV232" s="3"/>
      <c r="WPW232" s="3"/>
      <c r="WPX232" s="3"/>
      <c r="WPY232" s="3"/>
      <c r="WPZ232" s="3"/>
      <c r="WQA232" s="3"/>
      <c r="WQB232" s="3"/>
      <c r="WQC232" s="3"/>
      <c r="WQD232" s="3"/>
      <c r="WQE232" s="3"/>
      <c r="WQF232" s="3"/>
      <c r="WQG232" s="3"/>
      <c r="WQH232" s="3"/>
      <c r="WQI232" s="3"/>
      <c r="WQJ232" s="3"/>
      <c r="WQK232" s="3"/>
      <c r="WQL232" s="3"/>
      <c r="WQM232" s="3"/>
      <c r="WQN232" s="3"/>
      <c r="WQO232" s="3"/>
      <c r="WQP232" s="3"/>
      <c r="WQQ232" s="3"/>
      <c r="WQR232" s="3"/>
      <c r="WQS232" s="3"/>
      <c r="WQT232" s="3"/>
      <c r="WQU232" s="3"/>
      <c r="WQV232" s="3"/>
      <c r="WQW232" s="3"/>
      <c r="WQX232" s="3"/>
      <c r="WQY232" s="3"/>
      <c r="WQZ232" s="3"/>
      <c r="WRA232" s="3"/>
      <c r="WRB232" s="3"/>
      <c r="WRC232" s="3"/>
      <c r="WRD232" s="3"/>
      <c r="WRE232" s="3"/>
      <c r="WRF232" s="3"/>
      <c r="WRG232" s="3"/>
      <c r="WRH232" s="3"/>
      <c r="WRI232" s="3"/>
      <c r="WRJ232" s="3"/>
      <c r="WRK232" s="3"/>
      <c r="WRL232" s="3"/>
      <c r="WRM232" s="3"/>
      <c r="WRN232" s="3"/>
      <c r="WRO232" s="3"/>
      <c r="WRP232" s="3"/>
      <c r="WRQ232" s="3"/>
      <c r="WRR232" s="3"/>
      <c r="WRS232" s="3"/>
      <c r="WRT232" s="3"/>
      <c r="WRU232" s="3"/>
      <c r="WRV232" s="3"/>
      <c r="WRW232" s="3"/>
      <c r="WRX232" s="3"/>
      <c r="WRY232" s="3"/>
      <c r="WRZ232" s="3"/>
      <c r="WSA232" s="3"/>
      <c r="WSB232" s="3"/>
      <c r="WSC232" s="3"/>
      <c r="WSD232" s="3"/>
      <c r="WSE232" s="3"/>
      <c r="WSF232" s="3"/>
      <c r="WSG232" s="3"/>
      <c r="WSH232" s="3"/>
      <c r="WSI232" s="3"/>
      <c r="WSJ232" s="3"/>
      <c r="WSK232" s="3"/>
      <c r="WSL232" s="3"/>
      <c r="WSM232" s="3"/>
      <c r="WSN232" s="3"/>
      <c r="WSO232" s="3"/>
      <c r="WSP232" s="3"/>
      <c r="WSQ232" s="3"/>
      <c r="WSR232" s="3"/>
      <c r="WSS232" s="3"/>
      <c r="WST232" s="3"/>
      <c r="WSU232" s="3"/>
      <c r="WSV232" s="3"/>
      <c r="WSW232" s="3"/>
      <c r="WSX232" s="3"/>
      <c r="WSY232" s="3"/>
      <c r="WSZ232" s="3"/>
      <c r="WTA232" s="3"/>
      <c r="WTB232" s="3"/>
      <c r="WTC232" s="3"/>
      <c r="WTD232" s="3"/>
      <c r="WTE232" s="3"/>
      <c r="WTF232" s="3"/>
      <c r="WTG232" s="3"/>
      <c r="WTH232" s="3"/>
      <c r="WTI232" s="3"/>
      <c r="WTJ232" s="3"/>
      <c r="WTK232" s="3"/>
      <c r="WTL232" s="3"/>
      <c r="WTM232" s="3"/>
      <c r="WTN232" s="3"/>
      <c r="WTO232" s="3"/>
      <c r="WTP232" s="3"/>
      <c r="WTQ232" s="3"/>
      <c r="WTR232" s="3"/>
      <c r="WTS232" s="3"/>
      <c r="WTT232" s="3"/>
      <c r="WTU232" s="3"/>
      <c r="WTV232" s="3"/>
      <c r="WTW232" s="3"/>
      <c r="WTX232" s="3"/>
      <c r="WTY232" s="3"/>
      <c r="WTZ232" s="3"/>
      <c r="WUA232" s="3"/>
      <c r="WUB232" s="3"/>
      <c r="WUC232" s="3"/>
      <c r="WUD232" s="3"/>
      <c r="WUE232" s="3"/>
      <c r="WUF232" s="3"/>
      <c r="WUG232" s="3"/>
      <c r="WUH232" s="3"/>
      <c r="WUI232" s="3"/>
      <c r="WUJ232" s="3"/>
      <c r="WUK232" s="3"/>
      <c r="WUL232" s="3"/>
      <c r="WUM232" s="3"/>
      <c r="WUN232" s="3"/>
      <c r="WUO232" s="3"/>
      <c r="WUP232" s="3"/>
      <c r="WUQ232" s="3"/>
      <c r="WUR232" s="3"/>
      <c r="WUS232" s="3"/>
      <c r="WUT232" s="3"/>
      <c r="WUU232" s="3"/>
      <c r="WUV232" s="3"/>
      <c r="WUW232" s="3"/>
      <c r="WUX232" s="3"/>
      <c r="WUY232" s="3"/>
      <c r="WUZ232" s="3"/>
      <c r="WVA232" s="3"/>
      <c r="WVB232" s="3"/>
      <c r="WVC232" s="3"/>
      <c r="WVD232" s="3"/>
      <c r="WVE232" s="3"/>
      <c r="WVF232" s="3"/>
      <c r="WVG232" s="3"/>
      <c r="WVH232" s="3"/>
      <c r="WVI232" s="3"/>
      <c r="WVJ232" s="3"/>
      <c r="WVK232" s="3"/>
      <c r="WVL232" s="3"/>
      <c r="WVM232" s="3"/>
      <c r="WVN232" s="3"/>
      <c r="WVO232" s="3"/>
      <c r="WVP232" s="3"/>
      <c r="WVQ232" s="3"/>
      <c r="WVR232" s="3"/>
      <c r="WVS232" s="3"/>
      <c r="WVT232" s="3"/>
      <c r="WVU232" s="3"/>
      <c r="WVV232" s="3"/>
      <c r="WVW232" s="3"/>
      <c r="WVX232" s="3"/>
      <c r="WVY232" s="3"/>
      <c r="WVZ232" s="3"/>
      <c r="WWA232" s="3"/>
      <c r="WWB232" s="3"/>
      <c r="WWC232" s="3"/>
      <c r="WWD232" s="3"/>
      <c r="WWE232" s="3"/>
      <c r="WWF232" s="3"/>
      <c r="WWG232" s="3"/>
      <c r="WWH232" s="3"/>
      <c r="WWI232" s="3"/>
      <c r="WWJ232" s="3"/>
      <c r="WWK232" s="3"/>
      <c r="WWL232" s="3"/>
      <c r="WWM232" s="3"/>
      <c r="WWN232" s="3"/>
      <c r="WWO232" s="3"/>
      <c r="WWP232" s="3"/>
      <c r="WWQ232" s="3"/>
      <c r="WWR232" s="3"/>
      <c r="WWS232" s="3"/>
      <c r="WWT232" s="3"/>
      <c r="WWU232" s="3"/>
      <c r="WWV232" s="3"/>
      <c r="WWW232" s="3"/>
      <c r="WWX232" s="3"/>
      <c r="WWY232" s="3"/>
      <c r="WWZ232" s="3"/>
      <c r="WXA232" s="3"/>
      <c r="WXB232" s="3"/>
      <c r="WXC232" s="3"/>
      <c r="WXD232" s="3"/>
      <c r="WXE232" s="3"/>
      <c r="WXF232" s="3"/>
      <c r="WXG232" s="3"/>
      <c r="WXH232" s="3"/>
      <c r="WXI232" s="3"/>
      <c r="WXJ232" s="3"/>
      <c r="WXK232" s="3"/>
      <c r="WXL232" s="3"/>
      <c r="WXM232" s="3"/>
      <c r="WXN232" s="3"/>
      <c r="WXO232" s="3"/>
      <c r="WXP232" s="3"/>
      <c r="WXQ232" s="3"/>
      <c r="WXR232" s="3"/>
      <c r="WXS232" s="3"/>
      <c r="WXT232" s="3"/>
      <c r="WXU232" s="3"/>
      <c r="WXV232" s="3"/>
      <c r="WXW232" s="3"/>
      <c r="WXX232" s="3"/>
      <c r="WXY232" s="3"/>
      <c r="WXZ232" s="3"/>
      <c r="WYA232" s="3"/>
      <c r="WYB232" s="3"/>
      <c r="WYC232" s="3"/>
      <c r="WYD232" s="3"/>
      <c r="WYE232" s="3"/>
      <c r="WYF232" s="3"/>
      <c r="WYG232" s="3"/>
      <c r="WYH232" s="3"/>
      <c r="WYI232" s="3"/>
      <c r="WYJ232" s="3"/>
      <c r="WYK232" s="3"/>
      <c r="WYL232" s="3"/>
      <c r="WYM232" s="3"/>
      <c r="WYN232" s="3"/>
      <c r="WYO232" s="3"/>
      <c r="WYP232" s="3"/>
      <c r="WYQ232" s="3"/>
      <c r="WYR232" s="3"/>
      <c r="WYS232" s="3"/>
      <c r="WYT232" s="3"/>
      <c r="WYU232" s="3"/>
      <c r="WYV232" s="3"/>
      <c r="WYW232" s="3"/>
      <c r="WYX232" s="3"/>
      <c r="WYY232" s="3"/>
      <c r="WYZ232" s="3"/>
      <c r="WZA232" s="3"/>
      <c r="WZB232" s="3"/>
      <c r="WZC232" s="3"/>
      <c r="WZD232" s="3"/>
      <c r="WZE232" s="3"/>
      <c r="WZF232" s="3"/>
      <c r="WZG232" s="3"/>
      <c r="WZH232" s="3"/>
      <c r="WZI232" s="3"/>
      <c r="WZJ232" s="3"/>
      <c r="WZK232" s="3"/>
      <c r="WZL232" s="3"/>
      <c r="WZM232" s="3"/>
      <c r="WZN232" s="3"/>
      <c r="WZO232" s="3"/>
      <c r="WZP232" s="3"/>
      <c r="WZQ232" s="3"/>
      <c r="WZR232" s="3"/>
      <c r="WZS232" s="3"/>
      <c r="WZT232" s="3"/>
      <c r="WZU232" s="3"/>
      <c r="WZV232" s="3"/>
      <c r="WZW232" s="3"/>
      <c r="WZX232" s="3"/>
      <c r="WZY232" s="3"/>
      <c r="WZZ232" s="3"/>
      <c r="XAA232" s="3"/>
      <c r="XAB232" s="3"/>
      <c r="XAC232" s="3"/>
      <c r="XAD232" s="3"/>
      <c r="XAE232" s="3"/>
      <c r="XAF232" s="3"/>
      <c r="XAG232" s="3"/>
      <c r="XAH232" s="3"/>
      <c r="XAI232" s="3"/>
      <c r="XAJ232" s="3"/>
      <c r="XAK232" s="3"/>
      <c r="XAL232" s="3"/>
      <c r="XAM232" s="3"/>
      <c r="XAN232" s="3"/>
      <c r="XAO232" s="3"/>
      <c r="XAP232" s="3"/>
      <c r="XAQ232" s="3"/>
      <c r="XAR232" s="3"/>
      <c r="XAS232" s="3"/>
      <c r="XAT232" s="3"/>
      <c r="XAU232" s="3"/>
      <c r="XAV232" s="3"/>
      <c r="XAW232" s="3"/>
      <c r="XAX232" s="3"/>
      <c r="XAY232" s="3"/>
      <c r="XAZ232" s="3"/>
      <c r="XBA232" s="3"/>
      <c r="XBB232" s="3"/>
      <c r="XBC232" s="3"/>
      <c r="XBD232" s="3"/>
      <c r="XBE232" s="3"/>
      <c r="XBF232" s="3"/>
      <c r="XBG232" s="3"/>
      <c r="XBH232" s="3"/>
      <c r="XBI232" s="3"/>
      <c r="XBJ232" s="3"/>
      <c r="XBK232" s="3"/>
      <c r="XBL232" s="3"/>
      <c r="XBM232" s="3"/>
      <c r="XBN232" s="3"/>
      <c r="XBO232" s="3"/>
      <c r="XBP232" s="3"/>
      <c r="XBQ232" s="3"/>
      <c r="XBR232" s="3"/>
      <c r="XBS232" s="3"/>
      <c r="XBT232" s="3"/>
    </row>
    <row r="233" spans="1:16296">
      <c r="B233" s="17"/>
      <c r="C233" s="2" t="s">
        <v>302</v>
      </c>
      <c r="D233" s="31" t="s">
        <v>684</v>
      </c>
      <c r="E233" s="42">
        <v>51</v>
      </c>
      <c r="F233" s="50" t="str">
        <f>VLOOKUP(K233,[1]Codes!$C$1:$P$3253, 13,FALSE)</f>
        <v>Filter feeder</v>
      </c>
      <c r="G233" s="1" t="s">
        <v>693</v>
      </c>
      <c r="H233" s="12" t="s">
        <v>596</v>
      </c>
      <c r="I233" s="1" t="s">
        <v>510</v>
      </c>
      <c r="J233" s="11" t="s">
        <v>880</v>
      </c>
      <c r="K233" s="61" t="s">
        <v>597</v>
      </c>
      <c r="L233" s="93"/>
      <c r="M233" s="93"/>
      <c r="P233" s="93"/>
      <c r="Q233" s="76"/>
      <c r="S233" s="54"/>
      <c r="T233" s="54">
        <f t="shared" si="44"/>
        <v>0</v>
      </c>
      <c r="U233" s="54"/>
      <c r="V233" s="54"/>
      <c r="AA233" s="43"/>
      <c r="AE233" s="74">
        <f t="shared" si="45"/>
        <v>0</v>
      </c>
      <c r="AG233" s="74">
        <f t="shared" si="46"/>
        <v>0</v>
      </c>
      <c r="AI233" s="74">
        <f t="shared" si="49"/>
        <v>0</v>
      </c>
      <c r="AL233" s="707">
        <f t="shared" si="50"/>
        <v>0</v>
      </c>
      <c r="AN233" s="74">
        <f t="shared" si="43"/>
        <v>0</v>
      </c>
      <c r="AP233" s="74">
        <f t="shared" si="47"/>
        <v>0</v>
      </c>
      <c r="AQ233" s="253">
        <f t="shared" si="55"/>
        <v>0</v>
      </c>
      <c r="AT233" s="253">
        <f t="shared" si="48"/>
        <v>0</v>
      </c>
      <c r="AX233" s="43"/>
      <c r="AY233" s="92">
        <v>0</v>
      </c>
      <c r="AZ233" s="94"/>
      <c r="BA233" s="94"/>
      <c r="BB233" s="94"/>
      <c r="BJ233" s="253">
        <f t="shared" si="51"/>
        <v>0</v>
      </c>
      <c r="BS233" s="76"/>
      <c r="BV233" s="23">
        <v>1.5441949719008124E-2</v>
      </c>
      <c r="BW233" s="23"/>
      <c r="BX233" s="23"/>
      <c r="BY233" s="23"/>
      <c r="CF233" s="23"/>
      <c r="CU233" s="253">
        <f t="shared" si="52"/>
        <v>0</v>
      </c>
      <c r="DC233" s="93"/>
      <c r="DF233" s="253">
        <f t="shared" si="53"/>
        <v>0</v>
      </c>
      <c r="DG233" s="93"/>
      <c r="DM233" s="253">
        <f t="shared" si="54"/>
        <v>0</v>
      </c>
      <c r="EM233" s="93"/>
      <c r="EN233" s="93"/>
      <c r="EO233" s="17"/>
      <c r="EP233" s="17"/>
      <c r="EQ233" s="17"/>
    </row>
    <row r="234" spans="1:16296" ht="12.75" customHeight="1">
      <c r="B234" s="17" t="s">
        <v>33</v>
      </c>
      <c r="C234" s="2" t="s">
        <v>302</v>
      </c>
      <c r="D234" s="31" t="s">
        <v>684</v>
      </c>
      <c r="E234" s="42">
        <v>51</v>
      </c>
      <c r="F234" s="50" t="str">
        <f>VLOOKUP(K234,[1]Codes!$C$1:$P$3253, 13,FALSE)</f>
        <v>Filter feeder</v>
      </c>
      <c r="G234" s="1" t="s">
        <v>693</v>
      </c>
      <c r="H234" s="12" t="s">
        <v>420</v>
      </c>
      <c r="I234" s="12" t="s">
        <v>302</v>
      </c>
      <c r="J234" s="11" t="s">
        <v>880</v>
      </c>
      <c r="K234" s="60" t="s">
        <v>302</v>
      </c>
      <c r="L234" s="93"/>
      <c r="M234" s="93"/>
      <c r="P234" s="93"/>
      <c r="Q234" s="76"/>
      <c r="S234" s="54"/>
      <c r="T234" s="54">
        <f t="shared" si="44"/>
        <v>0</v>
      </c>
      <c r="U234" s="54"/>
      <c r="V234" s="54"/>
      <c r="AA234" s="43"/>
      <c r="AB234" s="23">
        <v>3.4138167769103764E-2</v>
      </c>
      <c r="AE234" s="74">
        <f t="shared" si="45"/>
        <v>0</v>
      </c>
      <c r="AG234" s="74">
        <f t="shared" si="46"/>
        <v>0</v>
      </c>
      <c r="AI234" s="74">
        <f t="shared" si="49"/>
        <v>0</v>
      </c>
      <c r="AL234" s="707">
        <f t="shared" si="50"/>
        <v>0</v>
      </c>
      <c r="AN234" s="74">
        <f t="shared" si="43"/>
        <v>0</v>
      </c>
      <c r="AP234" s="74">
        <f t="shared" si="47"/>
        <v>0</v>
      </c>
      <c r="AQ234" s="253">
        <f t="shared" si="55"/>
        <v>0</v>
      </c>
      <c r="AT234" s="253">
        <f t="shared" si="48"/>
        <v>0</v>
      </c>
      <c r="AX234" s="43"/>
      <c r="AY234" s="92">
        <v>0</v>
      </c>
      <c r="AZ234" s="94"/>
      <c r="BA234" s="94"/>
      <c r="BB234" s="94"/>
      <c r="BJ234" s="253">
        <f t="shared" si="51"/>
        <v>0</v>
      </c>
      <c r="BK234" s="74">
        <v>4.8484299999999999E-3</v>
      </c>
      <c r="BO234" s="74">
        <v>2.3718650000000001E-2</v>
      </c>
      <c r="BP234" s="74">
        <v>6.2148400000000001E-3</v>
      </c>
      <c r="BS234" s="76"/>
      <c r="BX234" s="23">
        <v>8.09E-3</v>
      </c>
      <c r="BY234" s="23"/>
      <c r="CU234" s="253">
        <f t="shared" si="52"/>
        <v>0</v>
      </c>
      <c r="DC234" s="93"/>
      <c r="DE234" s="74">
        <v>1.162710000000042E-3</v>
      </c>
      <c r="DF234" s="253">
        <f>IFERROR(SUM(,DC234*DC$3,DD234*DD$3,DE234*DE$3)," ")</f>
        <v>6.7824750000002455E-4</v>
      </c>
      <c r="DG234" s="93"/>
      <c r="DM234" s="253">
        <f t="shared" si="54"/>
        <v>0</v>
      </c>
      <c r="EM234" s="93"/>
      <c r="EN234" s="93"/>
      <c r="EO234" s="17"/>
      <c r="EP234" s="17"/>
      <c r="EQ234" s="17"/>
    </row>
    <row r="235" spans="1:16296">
      <c r="B235" s="17"/>
      <c r="C235" s="2" t="s">
        <v>302</v>
      </c>
      <c r="D235" s="31" t="s">
        <v>684</v>
      </c>
      <c r="E235" s="42">
        <v>51</v>
      </c>
      <c r="F235" s="50" t="s">
        <v>779</v>
      </c>
      <c r="G235" s="1" t="s">
        <v>693</v>
      </c>
      <c r="H235" s="1" t="s">
        <v>302</v>
      </c>
      <c r="I235" s="1" t="s">
        <v>510</v>
      </c>
      <c r="J235" s="11" t="s">
        <v>880</v>
      </c>
      <c r="K235" s="60"/>
      <c r="L235" s="93"/>
      <c r="M235" s="93"/>
      <c r="P235" s="93"/>
      <c r="Q235" s="76"/>
      <c r="S235" s="54"/>
      <c r="T235" s="54">
        <f t="shared" si="44"/>
        <v>0</v>
      </c>
      <c r="U235" s="54"/>
      <c r="V235" s="54"/>
      <c r="AA235" s="43"/>
      <c r="AE235" s="74">
        <f t="shared" si="45"/>
        <v>0</v>
      </c>
      <c r="AG235" s="74">
        <f t="shared" si="46"/>
        <v>0</v>
      </c>
      <c r="AI235" s="74">
        <f t="shared" si="49"/>
        <v>0</v>
      </c>
      <c r="AL235" s="707">
        <f t="shared" si="50"/>
        <v>0</v>
      </c>
      <c r="AN235" s="74">
        <f t="shared" si="43"/>
        <v>0</v>
      </c>
      <c r="AP235" s="74">
        <f t="shared" si="47"/>
        <v>0</v>
      </c>
      <c r="AQ235" s="253">
        <f t="shared" si="55"/>
        <v>0</v>
      </c>
      <c r="AT235" s="253">
        <f t="shared" si="48"/>
        <v>0</v>
      </c>
      <c r="AW235" s="274"/>
      <c r="AX235" s="43"/>
      <c r="AY235" s="92">
        <v>0</v>
      </c>
      <c r="AZ235" s="94"/>
      <c r="BA235" s="94"/>
      <c r="BB235" s="94"/>
      <c r="BI235" s="23"/>
      <c r="BJ235" s="253">
        <f t="shared" si="51"/>
        <v>0</v>
      </c>
      <c r="BS235" s="100"/>
      <c r="BT235" s="23">
        <v>1.06E-2</v>
      </c>
      <c r="BV235" s="23"/>
      <c r="BW235" s="23"/>
      <c r="BX235" s="23"/>
      <c r="BY235" s="23"/>
      <c r="BZ235" s="23"/>
      <c r="CA235" s="23"/>
      <c r="CB235" s="23"/>
      <c r="CD235" s="101">
        <v>2.2200000000000001E-2</v>
      </c>
      <c r="CH235" s="270">
        <v>0.1</v>
      </c>
      <c r="CP235" s="100"/>
      <c r="CQ235" s="274"/>
      <c r="CR235" s="274"/>
      <c r="CU235" s="253">
        <f t="shared" si="52"/>
        <v>0</v>
      </c>
      <c r="DC235" s="93"/>
      <c r="DD235" s="74">
        <v>0.1</v>
      </c>
      <c r="DF235" s="253">
        <f t="shared" si="53"/>
        <v>1.5476190476190477E-2</v>
      </c>
      <c r="DG235" s="93"/>
      <c r="DM235" s="253">
        <f t="shared" si="54"/>
        <v>0</v>
      </c>
      <c r="EM235" s="93"/>
      <c r="EN235" s="93"/>
      <c r="EO235" s="17"/>
      <c r="EP235" s="17"/>
      <c r="EQ235" s="17"/>
    </row>
    <row r="236" spans="1:16296">
      <c r="B236" s="17"/>
      <c r="C236" s="2" t="s">
        <v>302</v>
      </c>
      <c r="D236" s="31" t="s">
        <v>684</v>
      </c>
      <c r="E236" s="42">
        <v>51</v>
      </c>
      <c r="F236" s="50" t="s">
        <v>779</v>
      </c>
      <c r="G236" s="1" t="s">
        <v>693</v>
      </c>
      <c r="H236" s="1" t="s">
        <v>302</v>
      </c>
      <c r="I236" s="1" t="s">
        <v>302</v>
      </c>
      <c r="J236" s="11" t="s">
        <v>880</v>
      </c>
      <c r="K236" s="61" t="s">
        <v>552</v>
      </c>
      <c r="L236" s="93"/>
      <c r="M236" s="93"/>
      <c r="P236" s="93"/>
      <c r="Q236" s="76"/>
      <c r="S236" s="54"/>
      <c r="T236" s="54">
        <f t="shared" si="44"/>
        <v>0</v>
      </c>
      <c r="U236" s="54"/>
      <c r="V236" s="54"/>
      <c r="AA236" s="43"/>
      <c r="AE236" s="74">
        <f t="shared" si="45"/>
        <v>0</v>
      </c>
      <c r="AG236" s="74">
        <f t="shared" si="46"/>
        <v>0</v>
      </c>
      <c r="AI236" s="74">
        <f t="shared" si="49"/>
        <v>0</v>
      </c>
      <c r="AL236" s="707">
        <f t="shared" si="50"/>
        <v>0</v>
      </c>
      <c r="AN236" s="74">
        <f t="shared" si="43"/>
        <v>0</v>
      </c>
      <c r="AP236" s="74">
        <f t="shared" si="47"/>
        <v>0</v>
      </c>
      <c r="AQ236" s="253">
        <f t="shared" si="55"/>
        <v>0</v>
      </c>
      <c r="AT236" s="253">
        <f t="shared" si="48"/>
        <v>0</v>
      </c>
      <c r="AW236" s="274"/>
      <c r="AX236" s="43"/>
      <c r="AY236" s="92">
        <v>0</v>
      </c>
      <c r="AZ236" s="94"/>
      <c r="BA236" s="94"/>
      <c r="BB236" s="94"/>
      <c r="BI236" s="23"/>
      <c r="BJ236" s="253">
        <f t="shared" si="51"/>
        <v>0</v>
      </c>
      <c r="BS236" s="100"/>
      <c r="BT236" s="23"/>
      <c r="BV236" s="23">
        <v>4.5731502520754849E-2</v>
      </c>
      <c r="BW236" s="23"/>
      <c r="BX236" s="23"/>
      <c r="BY236" s="23"/>
      <c r="BZ236" s="23"/>
      <c r="CA236" s="23"/>
      <c r="CB236" s="23"/>
      <c r="CD236" s="101"/>
      <c r="CP236" s="100"/>
      <c r="CQ236" s="274"/>
      <c r="CR236" s="274"/>
      <c r="CU236" s="253">
        <f t="shared" si="52"/>
        <v>0</v>
      </c>
      <c r="DC236" s="93"/>
      <c r="DF236" s="253">
        <f t="shared" si="53"/>
        <v>0</v>
      </c>
      <c r="DG236" s="93"/>
      <c r="DM236" s="253">
        <f t="shared" si="54"/>
        <v>0</v>
      </c>
      <c r="EM236" s="93"/>
      <c r="EN236" s="93"/>
      <c r="EO236" s="17"/>
      <c r="EP236" s="17"/>
      <c r="EQ236" s="17"/>
    </row>
    <row r="237" spans="1:16296">
      <c r="B237" s="17"/>
      <c r="C237" s="2" t="s">
        <v>302</v>
      </c>
      <c r="D237" s="31" t="s">
        <v>684</v>
      </c>
      <c r="E237" s="42">
        <v>51</v>
      </c>
      <c r="F237" s="50" t="s">
        <v>779</v>
      </c>
      <c r="G237" s="1" t="s">
        <v>693</v>
      </c>
      <c r="H237" s="1" t="s">
        <v>302</v>
      </c>
      <c r="I237" s="1" t="s">
        <v>302</v>
      </c>
      <c r="J237" s="11" t="s">
        <v>880</v>
      </c>
      <c r="K237" s="61" t="s">
        <v>595</v>
      </c>
      <c r="L237" s="93"/>
      <c r="M237" s="93"/>
      <c r="P237" s="93"/>
      <c r="Q237" s="76"/>
      <c r="S237" s="54"/>
      <c r="T237" s="54">
        <f t="shared" si="44"/>
        <v>0</v>
      </c>
      <c r="U237" s="54"/>
      <c r="V237" s="54"/>
      <c r="AA237" s="43"/>
      <c r="AE237" s="74">
        <f t="shared" si="45"/>
        <v>0</v>
      </c>
      <c r="AG237" s="74">
        <f t="shared" si="46"/>
        <v>0</v>
      </c>
      <c r="AI237" s="74">
        <f t="shared" si="49"/>
        <v>0</v>
      </c>
      <c r="AL237" s="707">
        <f t="shared" si="50"/>
        <v>0</v>
      </c>
      <c r="AN237" s="74">
        <f t="shared" si="43"/>
        <v>0</v>
      </c>
      <c r="AP237" s="74">
        <f t="shared" si="47"/>
        <v>0</v>
      </c>
      <c r="AQ237" s="253">
        <f t="shared" si="55"/>
        <v>0</v>
      </c>
      <c r="AT237" s="253">
        <f t="shared" si="48"/>
        <v>0</v>
      </c>
      <c r="AW237" s="274"/>
      <c r="AX237" s="43"/>
      <c r="AY237" s="92">
        <v>0</v>
      </c>
      <c r="AZ237" s="94"/>
      <c r="BA237" s="94"/>
      <c r="BB237" s="94"/>
      <c r="BI237" s="23"/>
      <c r="BJ237" s="253">
        <f t="shared" si="51"/>
        <v>0</v>
      </c>
      <c r="BS237" s="100"/>
      <c r="BT237" s="23"/>
      <c r="BV237" s="23">
        <v>3.3963772792610816E-3</v>
      </c>
      <c r="BW237" s="23"/>
      <c r="BX237" s="23"/>
      <c r="BY237" s="23"/>
      <c r="BZ237" s="23"/>
      <c r="CA237" s="23"/>
      <c r="CB237" s="23"/>
      <c r="CD237" s="101"/>
      <c r="CP237" s="100"/>
      <c r="CQ237" s="274"/>
      <c r="CR237" s="274"/>
      <c r="CU237" s="253">
        <f t="shared" si="52"/>
        <v>0</v>
      </c>
      <c r="DC237" s="93"/>
      <c r="DF237" s="253">
        <f t="shared" si="53"/>
        <v>0</v>
      </c>
      <c r="DG237" s="93"/>
      <c r="DM237" s="253">
        <f t="shared" si="54"/>
        <v>0</v>
      </c>
      <c r="EM237" s="93"/>
      <c r="EN237" s="93"/>
      <c r="EO237" s="17"/>
      <c r="EP237" s="17"/>
      <c r="EQ237" s="17"/>
    </row>
    <row r="238" spans="1:16296" ht="26.25">
      <c r="B238" s="17"/>
      <c r="C238" s="2" t="s">
        <v>302</v>
      </c>
      <c r="D238" s="31" t="s">
        <v>684</v>
      </c>
      <c r="E238" s="42">
        <v>51</v>
      </c>
      <c r="F238" s="50" t="s">
        <v>779</v>
      </c>
      <c r="G238" s="1" t="s">
        <v>693</v>
      </c>
      <c r="H238" s="33" t="s">
        <v>437</v>
      </c>
      <c r="I238" s="34"/>
      <c r="J238" s="11" t="s">
        <v>880</v>
      </c>
      <c r="K238" s="30" t="s">
        <v>436</v>
      </c>
      <c r="L238" s="93"/>
      <c r="M238" s="93"/>
      <c r="P238" s="93"/>
      <c r="Q238" s="76"/>
      <c r="S238" s="54"/>
      <c r="T238" s="54">
        <f t="shared" si="44"/>
        <v>0</v>
      </c>
      <c r="U238" s="54"/>
      <c r="V238" s="54"/>
      <c r="AA238" s="43"/>
      <c r="AE238" s="74">
        <f t="shared" si="45"/>
        <v>0</v>
      </c>
      <c r="AG238" s="74">
        <f t="shared" si="46"/>
        <v>0</v>
      </c>
      <c r="AI238" s="74">
        <f t="shared" si="49"/>
        <v>0</v>
      </c>
      <c r="AL238" s="707">
        <f t="shared" si="50"/>
        <v>0</v>
      </c>
      <c r="AN238" s="74">
        <f t="shared" si="43"/>
        <v>0</v>
      </c>
      <c r="AP238" s="74">
        <f t="shared" si="47"/>
        <v>0</v>
      </c>
      <c r="AQ238" s="253">
        <f t="shared" si="55"/>
        <v>0</v>
      </c>
      <c r="AT238" s="253">
        <f t="shared" si="48"/>
        <v>0</v>
      </c>
      <c r="AX238" s="43"/>
      <c r="AY238" s="92">
        <v>0</v>
      </c>
      <c r="AZ238" s="94"/>
      <c r="BA238" s="94"/>
      <c r="BB238" s="94"/>
      <c r="BJ238" s="253">
        <f t="shared" si="51"/>
        <v>0</v>
      </c>
      <c r="BS238" s="76"/>
      <c r="CF238" s="23">
        <v>3.0135638836834931E-3</v>
      </c>
      <c r="CU238" s="253">
        <f t="shared" si="52"/>
        <v>0</v>
      </c>
      <c r="DC238" s="93"/>
      <c r="DF238" s="253">
        <f t="shared" si="53"/>
        <v>0</v>
      </c>
      <c r="DG238" s="93"/>
      <c r="DM238" s="253">
        <f t="shared" si="54"/>
        <v>0</v>
      </c>
      <c r="EM238" s="93"/>
      <c r="EN238" s="93"/>
      <c r="EO238" s="17"/>
      <c r="EP238" s="17"/>
      <c r="EQ238" s="17"/>
    </row>
    <row r="239" spans="1:16296">
      <c r="B239" s="17"/>
      <c r="C239" s="2" t="s">
        <v>302</v>
      </c>
      <c r="D239" s="31" t="s">
        <v>684</v>
      </c>
      <c r="E239" s="42">
        <v>51</v>
      </c>
      <c r="F239" s="50" t="s">
        <v>779</v>
      </c>
      <c r="G239" s="1" t="s">
        <v>693</v>
      </c>
      <c r="H239" s="12" t="s">
        <v>440</v>
      </c>
      <c r="J239" s="11" t="s">
        <v>880</v>
      </c>
      <c r="K239" s="61" t="s">
        <v>441</v>
      </c>
      <c r="L239" s="93"/>
      <c r="M239" s="93"/>
      <c r="P239" s="93"/>
      <c r="Q239" s="76"/>
      <c r="S239" s="54"/>
      <c r="T239" s="54">
        <f t="shared" si="44"/>
        <v>0</v>
      </c>
      <c r="U239" s="54"/>
      <c r="V239" s="54"/>
      <c r="AA239" s="43"/>
      <c r="AE239" s="74">
        <f t="shared" si="45"/>
        <v>0</v>
      </c>
      <c r="AG239" s="74">
        <f t="shared" si="46"/>
        <v>0</v>
      </c>
      <c r="AI239" s="74">
        <f t="shared" si="49"/>
        <v>0</v>
      </c>
      <c r="AL239" s="707">
        <f t="shared" si="50"/>
        <v>0</v>
      </c>
      <c r="AN239" s="74">
        <f t="shared" si="43"/>
        <v>0</v>
      </c>
      <c r="AP239" s="74">
        <f t="shared" si="47"/>
        <v>0</v>
      </c>
      <c r="AQ239" s="253">
        <f t="shared" si="55"/>
        <v>0</v>
      </c>
      <c r="AT239" s="253">
        <f t="shared" si="48"/>
        <v>0</v>
      </c>
      <c r="AX239" s="43"/>
      <c r="AY239" s="92">
        <v>0</v>
      </c>
      <c r="AZ239" s="94"/>
      <c r="BA239" s="94"/>
      <c r="BB239" s="94"/>
      <c r="BJ239" s="253">
        <f t="shared" si="51"/>
        <v>0</v>
      </c>
      <c r="BS239" s="76"/>
      <c r="CF239" s="23">
        <v>4.7904508619453032E-3</v>
      </c>
      <c r="CU239" s="253">
        <f t="shared" si="52"/>
        <v>0</v>
      </c>
      <c r="DC239" s="93"/>
      <c r="DF239" s="253">
        <f t="shared" si="53"/>
        <v>0</v>
      </c>
      <c r="DG239" s="93"/>
      <c r="DM239" s="253">
        <f t="shared" si="54"/>
        <v>0</v>
      </c>
      <c r="EM239" s="93"/>
      <c r="EN239" s="93"/>
      <c r="EO239" s="17"/>
      <c r="EP239" s="17"/>
      <c r="EQ239" s="17"/>
    </row>
    <row r="240" spans="1:16296">
      <c r="B240" s="17"/>
      <c r="C240" s="2" t="s">
        <v>302</v>
      </c>
      <c r="D240" s="31" t="s">
        <v>684</v>
      </c>
      <c r="E240" s="42">
        <v>51</v>
      </c>
      <c r="F240" s="50" t="s">
        <v>779</v>
      </c>
      <c r="G240" s="1" t="s">
        <v>693</v>
      </c>
      <c r="H240" s="12" t="s">
        <v>451</v>
      </c>
      <c r="J240" s="11" t="s">
        <v>880</v>
      </c>
      <c r="K240" s="61" t="s">
        <v>452</v>
      </c>
      <c r="L240" s="93"/>
      <c r="M240" s="93"/>
      <c r="P240" s="93"/>
      <c r="Q240" s="76"/>
      <c r="S240" s="54"/>
      <c r="T240" s="54">
        <f t="shared" si="44"/>
        <v>0</v>
      </c>
      <c r="U240" s="54"/>
      <c r="V240" s="54"/>
      <c r="AA240" s="43"/>
      <c r="AE240" s="74">
        <f t="shared" si="45"/>
        <v>0</v>
      </c>
      <c r="AG240" s="74">
        <f t="shared" si="46"/>
        <v>0</v>
      </c>
      <c r="AI240" s="74">
        <f t="shared" si="49"/>
        <v>0</v>
      </c>
      <c r="AL240" s="707">
        <f t="shared" si="50"/>
        <v>0</v>
      </c>
      <c r="AN240" s="74">
        <f t="shared" si="43"/>
        <v>0</v>
      </c>
      <c r="AP240" s="74">
        <f t="shared" si="47"/>
        <v>0</v>
      </c>
      <c r="AQ240" s="253">
        <f t="shared" si="55"/>
        <v>0</v>
      </c>
      <c r="AT240" s="253">
        <f t="shared" si="48"/>
        <v>0</v>
      </c>
      <c r="AX240" s="43"/>
      <c r="AY240" s="92">
        <v>0</v>
      </c>
      <c r="AZ240" s="94"/>
      <c r="BA240" s="94"/>
      <c r="BB240" s="94"/>
      <c r="BJ240" s="253">
        <f t="shared" si="51"/>
        <v>0</v>
      </c>
      <c r="BS240" s="76"/>
      <c r="CF240" s="23">
        <v>5.6468745232603418E-4</v>
      </c>
      <c r="CU240" s="253">
        <f t="shared" si="52"/>
        <v>0</v>
      </c>
      <c r="DC240" s="93"/>
      <c r="DF240" s="253">
        <f t="shared" si="53"/>
        <v>0</v>
      </c>
      <c r="DG240" s="93"/>
      <c r="DM240" s="253">
        <f t="shared" si="54"/>
        <v>0</v>
      </c>
      <c r="EM240" s="93"/>
      <c r="EN240" s="93"/>
      <c r="EO240" s="17"/>
      <c r="EP240" s="17"/>
      <c r="EQ240" s="17"/>
    </row>
    <row r="241" spans="1:147">
      <c r="B241" s="17" t="s">
        <v>33</v>
      </c>
      <c r="C241" s="2" t="s">
        <v>302</v>
      </c>
      <c r="D241" s="31" t="s">
        <v>684</v>
      </c>
      <c r="E241" s="42">
        <v>51</v>
      </c>
      <c r="F241" s="50" t="s">
        <v>779</v>
      </c>
      <c r="G241" s="1" t="s">
        <v>693</v>
      </c>
      <c r="H241" s="12" t="s">
        <v>306</v>
      </c>
      <c r="J241" s="11" t="s">
        <v>880</v>
      </c>
      <c r="K241" s="61" t="s">
        <v>463</v>
      </c>
      <c r="L241" s="93"/>
      <c r="M241" s="93"/>
      <c r="P241" s="93"/>
      <c r="Q241" s="76"/>
      <c r="S241" s="54"/>
      <c r="T241" s="54">
        <f t="shared" si="44"/>
        <v>0</v>
      </c>
      <c r="U241" s="54"/>
      <c r="V241" s="54"/>
      <c r="AA241" s="43"/>
      <c r="AE241" s="74">
        <f t="shared" si="45"/>
        <v>0</v>
      </c>
      <c r="AG241" s="74">
        <f t="shared" si="46"/>
        <v>0</v>
      </c>
      <c r="AI241" s="74">
        <f t="shared" si="49"/>
        <v>0</v>
      </c>
      <c r="AL241" s="707">
        <f t="shared" si="50"/>
        <v>0</v>
      </c>
      <c r="AN241" s="74">
        <f t="shared" si="43"/>
        <v>0</v>
      </c>
      <c r="AP241" s="74">
        <f t="shared" si="47"/>
        <v>0</v>
      </c>
      <c r="AQ241" s="253">
        <f t="shared" si="55"/>
        <v>0</v>
      </c>
      <c r="AT241" s="253">
        <f t="shared" si="48"/>
        <v>0</v>
      </c>
      <c r="AX241" s="43"/>
      <c r="AY241" s="92">
        <v>0</v>
      </c>
      <c r="AZ241" s="94"/>
      <c r="BA241" s="94"/>
      <c r="BB241" s="94"/>
      <c r="BJ241" s="253">
        <f t="shared" si="51"/>
        <v>0</v>
      </c>
      <c r="BS241" s="76"/>
      <c r="CF241" s="23">
        <v>1.5796448389160733E-4</v>
      </c>
      <c r="CU241" s="253">
        <f t="shared" si="52"/>
        <v>0</v>
      </c>
      <c r="DC241" s="93"/>
      <c r="DF241" s="253">
        <f t="shared" si="53"/>
        <v>0</v>
      </c>
      <c r="DG241" s="93"/>
      <c r="DM241" s="253">
        <f t="shared" si="54"/>
        <v>0</v>
      </c>
      <c r="EM241" s="93"/>
      <c r="EN241" s="93"/>
      <c r="EO241" s="17"/>
      <c r="EP241" s="17"/>
      <c r="EQ241" s="17"/>
    </row>
    <row r="242" spans="1:147">
      <c r="B242" s="17"/>
      <c r="C242" s="2" t="s">
        <v>302</v>
      </c>
      <c r="D242" s="31" t="s">
        <v>684</v>
      </c>
      <c r="E242" s="42">
        <v>51</v>
      </c>
      <c r="F242" s="50" t="s">
        <v>779</v>
      </c>
      <c r="G242" s="1" t="s">
        <v>693</v>
      </c>
      <c r="H242" s="1" t="s">
        <v>590</v>
      </c>
      <c r="I242" s="1" t="s">
        <v>510</v>
      </c>
      <c r="J242" s="11" t="s">
        <v>880</v>
      </c>
      <c r="K242" s="61" t="s">
        <v>589</v>
      </c>
      <c r="L242" s="93"/>
      <c r="M242" s="93"/>
      <c r="P242" s="93"/>
      <c r="Q242" s="76"/>
      <c r="S242" s="54"/>
      <c r="T242" s="54">
        <f t="shared" si="44"/>
        <v>0</v>
      </c>
      <c r="U242" s="54"/>
      <c r="V242" s="54"/>
      <c r="AA242" s="43"/>
      <c r="AE242" s="74">
        <f t="shared" si="45"/>
        <v>0</v>
      </c>
      <c r="AG242" s="74">
        <f t="shared" si="46"/>
        <v>0</v>
      </c>
      <c r="AI242" s="74">
        <f t="shared" si="49"/>
        <v>0</v>
      </c>
      <c r="AL242" s="707">
        <f t="shared" si="50"/>
        <v>0</v>
      </c>
      <c r="AN242" s="74">
        <f t="shared" si="43"/>
        <v>0</v>
      </c>
      <c r="AP242" s="74">
        <f t="shared" si="47"/>
        <v>0</v>
      </c>
      <c r="AQ242" s="253">
        <f t="shared" si="55"/>
        <v>0</v>
      </c>
      <c r="AT242" s="253">
        <f t="shared" si="48"/>
        <v>0</v>
      </c>
      <c r="AX242" s="43"/>
      <c r="AY242" s="92">
        <v>0</v>
      </c>
      <c r="AZ242" s="94"/>
      <c r="BA242" s="94"/>
      <c r="BB242" s="94"/>
      <c r="BI242" s="23"/>
      <c r="BJ242" s="253">
        <f t="shared" si="51"/>
        <v>0</v>
      </c>
      <c r="BS242" s="100"/>
      <c r="BT242" s="23"/>
      <c r="BV242" s="23">
        <v>0.20359129155683334</v>
      </c>
      <c r="BW242" s="23"/>
      <c r="BX242" s="23"/>
      <c r="BY242" s="23"/>
      <c r="BZ242" s="23"/>
      <c r="CA242" s="23"/>
      <c r="CB242" s="23"/>
      <c r="CP242" s="100"/>
      <c r="CQ242" s="274"/>
      <c r="CR242" s="274"/>
      <c r="CU242" s="253">
        <f t="shared" si="52"/>
        <v>0</v>
      </c>
      <c r="DC242" s="93"/>
      <c r="DF242" s="253">
        <f t="shared" si="53"/>
        <v>0</v>
      </c>
      <c r="DG242" s="93"/>
      <c r="DM242" s="253">
        <f t="shared" si="54"/>
        <v>0</v>
      </c>
      <c r="EM242" s="93"/>
      <c r="EN242" s="93"/>
      <c r="EO242" s="17"/>
      <c r="EP242" s="17"/>
      <c r="EQ242" s="17"/>
    </row>
    <row r="243" spans="1:147" ht="12.75" customHeight="1">
      <c r="B243" s="17"/>
      <c r="C243" s="2" t="s">
        <v>302</v>
      </c>
      <c r="D243" s="31" t="s">
        <v>684</v>
      </c>
      <c r="E243" s="42">
        <v>51</v>
      </c>
      <c r="F243" s="50" t="s">
        <v>779</v>
      </c>
      <c r="G243" s="1" t="s">
        <v>693</v>
      </c>
      <c r="H243" s="1" t="s">
        <v>584</v>
      </c>
      <c r="J243" s="11" t="s">
        <v>880</v>
      </c>
      <c r="L243" s="93"/>
      <c r="M243" s="93"/>
      <c r="P243" s="93"/>
      <c r="Q243" s="76"/>
      <c r="S243" s="54"/>
      <c r="T243" s="54">
        <f t="shared" si="44"/>
        <v>0</v>
      </c>
      <c r="U243" s="54"/>
      <c r="V243" s="54"/>
      <c r="AA243" s="43"/>
      <c r="AE243" s="74">
        <f t="shared" si="45"/>
        <v>0</v>
      </c>
      <c r="AG243" s="74">
        <f t="shared" si="46"/>
        <v>0</v>
      </c>
      <c r="AI243" s="74">
        <f t="shared" si="49"/>
        <v>0</v>
      </c>
      <c r="AL243" s="707">
        <f t="shared" si="50"/>
        <v>0</v>
      </c>
      <c r="AN243" s="74">
        <f t="shared" si="43"/>
        <v>0</v>
      </c>
      <c r="AP243" s="74">
        <f t="shared" si="47"/>
        <v>0</v>
      </c>
      <c r="AQ243" s="253">
        <f t="shared" si="55"/>
        <v>0</v>
      </c>
      <c r="AT243" s="253">
        <f t="shared" si="48"/>
        <v>0</v>
      </c>
      <c r="AX243" s="43"/>
      <c r="AY243" s="95"/>
      <c r="AZ243" s="94"/>
      <c r="BA243" s="94"/>
      <c r="BB243" s="94"/>
      <c r="BI243" s="23"/>
      <c r="BJ243" s="253">
        <f t="shared" si="51"/>
        <v>0</v>
      </c>
      <c r="BS243" s="100"/>
      <c r="BT243" s="23"/>
      <c r="BU243" s="23">
        <v>2.2100000000000002E-2</v>
      </c>
      <c r="BV243" s="23">
        <v>0.1185478115740993</v>
      </c>
      <c r="BW243" s="23">
        <v>6.7799999999999996E-3</v>
      </c>
      <c r="BX243" s="23">
        <v>5.8700000000000002E-3</v>
      </c>
      <c r="BY243" s="23"/>
      <c r="BZ243" s="23"/>
      <c r="CA243" s="23"/>
      <c r="CB243" s="23"/>
      <c r="CJ243" s="270">
        <v>3.5999999999999999E-3</v>
      </c>
      <c r="CP243" s="100"/>
      <c r="CQ243" s="274"/>
      <c r="CR243" s="274"/>
      <c r="CU243" s="253">
        <f t="shared" si="52"/>
        <v>0</v>
      </c>
      <c r="DC243" s="93"/>
      <c r="DF243" s="253">
        <f t="shared" si="53"/>
        <v>0</v>
      </c>
      <c r="DG243" s="93"/>
      <c r="DM243" s="253">
        <f t="shared" si="54"/>
        <v>0</v>
      </c>
      <c r="EM243" s="93"/>
      <c r="EN243" s="93"/>
      <c r="EO243" s="17"/>
      <c r="EP243" s="17"/>
      <c r="EQ243" s="17"/>
    </row>
    <row r="244" spans="1:147" ht="12.75" customHeight="1">
      <c r="B244" s="17"/>
      <c r="C244" s="2" t="s">
        <v>382</v>
      </c>
      <c r="D244" s="40" t="s">
        <v>628</v>
      </c>
      <c r="E244" s="42">
        <v>51</v>
      </c>
      <c r="F244" s="50" t="str">
        <f>VLOOKUP(K244,[1]Codes!$F$1:$P$3253, 10,FALSE)</f>
        <v>Filter feeder</v>
      </c>
      <c r="G244" s="16" t="s">
        <v>696</v>
      </c>
      <c r="H244" s="12" t="s">
        <v>618</v>
      </c>
      <c r="I244" s="12" t="s">
        <v>295</v>
      </c>
      <c r="J244" s="11" t="s">
        <v>880</v>
      </c>
      <c r="K244" s="61" t="s">
        <v>617</v>
      </c>
      <c r="L244" s="93"/>
      <c r="M244" s="93"/>
      <c r="P244" s="93"/>
      <c r="Q244" s="76"/>
      <c r="S244" s="54"/>
      <c r="T244" s="54">
        <f t="shared" si="44"/>
        <v>0</v>
      </c>
      <c r="U244" s="54"/>
      <c r="V244" s="54"/>
      <c r="AA244" s="43"/>
      <c r="AE244" s="74">
        <f t="shared" si="45"/>
        <v>0</v>
      </c>
      <c r="AG244" s="74">
        <f t="shared" si="46"/>
        <v>0</v>
      </c>
      <c r="AI244" s="74">
        <f t="shared" si="49"/>
        <v>0</v>
      </c>
      <c r="AL244" s="707">
        <f t="shared" si="50"/>
        <v>0</v>
      </c>
      <c r="AN244" s="74">
        <f t="shared" si="43"/>
        <v>0</v>
      </c>
      <c r="AP244" s="74">
        <f t="shared" si="47"/>
        <v>0</v>
      </c>
      <c r="AQ244" s="253">
        <f t="shared" si="55"/>
        <v>0</v>
      </c>
      <c r="AT244" s="253">
        <f t="shared" si="48"/>
        <v>0</v>
      </c>
      <c r="AV244" s="23"/>
      <c r="AW244" s="274"/>
      <c r="AX244" s="23"/>
      <c r="AY244" s="95"/>
      <c r="AZ244" s="94"/>
      <c r="BA244" s="94"/>
      <c r="BB244" s="94"/>
      <c r="BJ244" s="253">
        <f t="shared" si="51"/>
        <v>0</v>
      </c>
      <c r="BS244" s="100"/>
      <c r="BT244" s="23"/>
      <c r="BV244" s="23"/>
      <c r="BW244" s="23"/>
      <c r="BX244" s="23">
        <v>8.7000000000000001E-4</v>
      </c>
      <c r="BY244" s="23"/>
      <c r="BZ244" s="23"/>
      <c r="CA244" s="23"/>
      <c r="CB244" s="23"/>
      <c r="CP244" s="100"/>
      <c r="CQ244" s="274"/>
      <c r="CR244" s="274"/>
      <c r="CU244" s="253">
        <f t="shared" si="52"/>
        <v>0</v>
      </c>
      <c r="DC244" s="93"/>
      <c r="DF244" s="253">
        <f t="shared" si="53"/>
        <v>0</v>
      </c>
      <c r="DG244" s="93"/>
      <c r="DM244" s="253">
        <f t="shared" si="54"/>
        <v>0</v>
      </c>
      <c r="EM244" s="93"/>
      <c r="EN244" s="93"/>
      <c r="EO244" s="17"/>
      <c r="EP244" s="17"/>
      <c r="EQ244" s="17"/>
    </row>
    <row r="245" spans="1:147" ht="15.75" customHeight="1">
      <c r="B245" s="17"/>
      <c r="C245" s="2" t="s">
        <v>302</v>
      </c>
      <c r="D245" s="40" t="s">
        <v>628</v>
      </c>
      <c r="E245" s="42">
        <v>51</v>
      </c>
      <c r="F245" s="50" t="s">
        <v>779</v>
      </c>
      <c r="G245" s="16" t="s">
        <v>696</v>
      </c>
      <c r="H245" s="12" t="s">
        <v>484</v>
      </c>
      <c r="J245" s="11" t="s">
        <v>880</v>
      </c>
      <c r="K245" s="60" t="s">
        <v>485</v>
      </c>
      <c r="L245" s="93"/>
      <c r="M245" s="93"/>
      <c r="P245" s="93"/>
      <c r="Q245" s="76"/>
      <c r="S245" s="54"/>
      <c r="T245" s="54">
        <f t="shared" si="44"/>
        <v>0</v>
      </c>
      <c r="U245" s="54"/>
      <c r="V245" s="54"/>
      <c r="AA245" s="43"/>
      <c r="AB245" s="23">
        <v>3.867340852562478E-3</v>
      </c>
      <c r="AE245" s="74">
        <f t="shared" si="45"/>
        <v>0</v>
      </c>
      <c r="AG245" s="74">
        <f t="shared" si="46"/>
        <v>0</v>
      </c>
      <c r="AI245" s="74">
        <f t="shared" si="49"/>
        <v>0</v>
      </c>
      <c r="AL245" s="707">
        <f t="shared" si="50"/>
        <v>0</v>
      </c>
      <c r="AN245" s="74">
        <f t="shared" si="43"/>
        <v>0</v>
      </c>
      <c r="AP245" s="74">
        <f t="shared" si="47"/>
        <v>0</v>
      </c>
      <c r="AQ245" s="253">
        <f t="shared" si="55"/>
        <v>0</v>
      </c>
      <c r="AT245" s="253">
        <f t="shared" si="48"/>
        <v>0</v>
      </c>
      <c r="AX245" s="43"/>
      <c r="AY245" s="95"/>
      <c r="AZ245" s="94"/>
      <c r="BA245" s="94"/>
      <c r="BB245" s="94"/>
      <c r="BJ245" s="253">
        <f t="shared" si="51"/>
        <v>0</v>
      </c>
      <c r="BS245" s="76"/>
      <c r="CF245" s="23">
        <v>5.2336052789168927E-3</v>
      </c>
      <c r="CU245" s="253">
        <f t="shared" si="52"/>
        <v>0</v>
      </c>
      <c r="DC245" s="93"/>
      <c r="DF245" s="253">
        <f t="shared" si="53"/>
        <v>0</v>
      </c>
      <c r="DG245" s="93"/>
      <c r="DM245" s="253">
        <f t="shared" si="54"/>
        <v>0</v>
      </c>
      <c r="EM245" s="93"/>
      <c r="EN245" s="93"/>
      <c r="EO245" s="17"/>
      <c r="EP245" s="17"/>
      <c r="EQ245" s="17"/>
    </row>
    <row r="246" spans="1:147">
      <c r="B246" s="17" t="s">
        <v>33</v>
      </c>
      <c r="C246" s="2" t="s">
        <v>302</v>
      </c>
      <c r="D246" s="40" t="s">
        <v>628</v>
      </c>
      <c r="E246" s="42">
        <v>51</v>
      </c>
      <c r="F246" s="50" t="s">
        <v>779</v>
      </c>
      <c r="G246" s="16" t="s">
        <v>696</v>
      </c>
      <c r="H246" s="12" t="s">
        <v>303</v>
      </c>
      <c r="J246" s="11" t="s">
        <v>880</v>
      </c>
      <c r="L246" s="93"/>
      <c r="M246" s="93"/>
      <c r="P246" s="93"/>
      <c r="Q246" s="76"/>
      <c r="S246" s="54"/>
      <c r="T246" s="54">
        <f t="shared" si="44"/>
        <v>0</v>
      </c>
      <c r="U246" s="54"/>
      <c r="V246" s="54"/>
      <c r="AA246" s="43"/>
      <c r="AE246" s="74">
        <f t="shared" si="45"/>
        <v>0</v>
      </c>
      <c r="AG246" s="74">
        <f t="shared" si="46"/>
        <v>0</v>
      </c>
      <c r="AI246" s="74">
        <f t="shared" si="49"/>
        <v>0</v>
      </c>
      <c r="AL246" s="707">
        <f t="shared" si="50"/>
        <v>0</v>
      </c>
      <c r="AN246" s="74">
        <f t="shared" si="43"/>
        <v>0</v>
      </c>
      <c r="AP246" s="74">
        <f t="shared" si="47"/>
        <v>0</v>
      </c>
      <c r="AQ246" s="253">
        <f t="shared" si="55"/>
        <v>0</v>
      </c>
      <c r="AT246" s="253">
        <f t="shared" si="48"/>
        <v>0</v>
      </c>
      <c r="AX246" s="43"/>
      <c r="AY246" s="92">
        <v>0</v>
      </c>
      <c r="AZ246" s="94"/>
      <c r="BA246" s="94"/>
      <c r="BB246" s="94"/>
      <c r="BJ246" s="253">
        <f t="shared" si="51"/>
        <v>0</v>
      </c>
      <c r="BS246" s="76"/>
      <c r="CF246" s="23">
        <v>1.2230151122202464E-3</v>
      </c>
      <c r="CU246" s="253">
        <f t="shared" si="52"/>
        <v>0</v>
      </c>
      <c r="DC246" s="93"/>
      <c r="DF246" s="253">
        <f t="shared" si="53"/>
        <v>0</v>
      </c>
      <c r="DG246" s="93"/>
      <c r="DM246" s="253">
        <f t="shared" si="54"/>
        <v>0</v>
      </c>
      <c r="EM246" s="93"/>
      <c r="EN246" s="93"/>
      <c r="EO246" s="17"/>
      <c r="EP246" s="17"/>
      <c r="EQ246" s="17"/>
    </row>
    <row r="247" spans="1:147">
      <c r="A247" s="2" t="s">
        <v>334</v>
      </c>
      <c r="B247" s="17" t="s">
        <v>33</v>
      </c>
      <c r="C247" s="2" t="s">
        <v>302</v>
      </c>
      <c r="D247" s="40" t="s">
        <v>628</v>
      </c>
      <c r="E247" s="42">
        <v>51</v>
      </c>
      <c r="F247" s="50" t="s">
        <v>779</v>
      </c>
      <c r="G247" s="16" t="s">
        <v>696</v>
      </c>
      <c r="H247" s="12" t="s">
        <v>304</v>
      </c>
      <c r="J247" s="11" t="s">
        <v>880</v>
      </c>
      <c r="L247" s="93"/>
      <c r="M247" s="93"/>
      <c r="P247" s="93"/>
      <c r="Q247" s="76"/>
      <c r="S247" s="54"/>
      <c r="T247" s="54">
        <f t="shared" si="44"/>
        <v>0</v>
      </c>
      <c r="U247" s="54"/>
      <c r="V247" s="54"/>
      <c r="AA247" s="43"/>
      <c r="AE247" s="74">
        <f t="shared" si="45"/>
        <v>0</v>
      </c>
      <c r="AG247" s="74">
        <f t="shared" si="46"/>
        <v>0</v>
      </c>
      <c r="AI247" s="74">
        <f t="shared" si="49"/>
        <v>0</v>
      </c>
      <c r="AL247" s="707">
        <f t="shared" si="50"/>
        <v>0</v>
      </c>
      <c r="AN247" s="74">
        <f t="shared" si="43"/>
        <v>0</v>
      </c>
      <c r="AP247" s="74">
        <f t="shared" si="47"/>
        <v>0</v>
      </c>
      <c r="AQ247" s="253">
        <f t="shared" si="55"/>
        <v>0</v>
      </c>
      <c r="AT247" s="253">
        <f t="shared" si="48"/>
        <v>0</v>
      </c>
      <c r="AX247" s="43"/>
      <c r="AY247" s="92">
        <v>0</v>
      </c>
      <c r="AZ247" s="94"/>
      <c r="BA247" s="94"/>
      <c r="BB247" s="94"/>
      <c r="BJ247" s="253">
        <f t="shared" si="51"/>
        <v>0</v>
      </c>
      <c r="BS247" s="76"/>
      <c r="CU247" s="253">
        <f t="shared" si="52"/>
        <v>0</v>
      </c>
      <c r="DC247" s="93"/>
      <c r="DF247" s="253">
        <f t="shared" si="53"/>
        <v>0</v>
      </c>
      <c r="DG247" s="93"/>
      <c r="DM247" s="253">
        <f t="shared" si="54"/>
        <v>0</v>
      </c>
      <c r="EM247" s="93"/>
      <c r="EN247" s="93"/>
      <c r="EO247" s="17"/>
      <c r="EP247" s="17"/>
      <c r="EQ247" s="17"/>
    </row>
    <row r="248" spans="1:147">
      <c r="B248" s="17"/>
      <c r="C248" s="2" t="s">
        <v>375</v>
      </c>
      <c r="D248" s="40" t="s">
        <v>628</v>
      </c>
      <c r="E248" s="42">
        <v>51</v>
      </c>
      <c r="F248" s="50" t="s">
        <v>779</v>
      </c>
      <c r="G248" s="16" t="s">
        <v>696</v>
      </c>
      <c r="H248" s="12" t="s">
        <v>504</v>
      </c>
      <c r="I248" s="1" t="s">
        <v>503</v>
      </c>
      <c r="J248" s="11" t="s">
        <v>880</v>
      </c>
      <c r="K248" s="61" t="s">
        <v>503</v>
      </c>
      <c r="L248" s="93"/>
      <c r="M248" s="93"/>
      <c r="P248" s="93"/>
      <c r="Q248" s="76"/>
      <c r="S248" s="54"/>
      <c r="T248" s="54">
        <f t="shared" si="44"/>
        <v>0</v>
      </c>
      <c r="U248" s="54"/>
      <c r="V248" s="54"/>
      <c r="AA248" s="43"/>
      <c r="AE248" s="74">
        <f t="shared" si="45"/>
        <v>0</v>
      </c>
      <c r="AG248" s="74">
        <f t="shared" si="46"/>
        <v>0</v>
      </c>
      <c r="AI248" s="74">
        <f t="shared" si="49"/>
        <v>0</v>
      </c>
      <c r="AL248" s="707">
        <f t="shared" si="50"/>
        <v>0</v>
      </c>
      <c r="AN248" s="74">
        <f t="shared" si="43"/>
        <v>0</v>
      </c>
      <c r="AP248" s="74">
        <f t="shared" si="47"/>
        <v>0</v>
      </c>
      <c r="AQ248" s="253">
        <f t="shared" si="55"/>
        <v>0</v>
      </c>
      <c r="AT248" s="253">
        <f t="shared" si="48"/>
        <v>0</v>
      </c>
      <c r="AX248" s="43"/>
      <c r="AY248" s="92">
        <v>0</v>
      </c>
      <c r="AZ248" s="94"/>
      <c r="BA248" s="94"/>
      <c r="BB248" s="94"/>
      <c r="BI248" s="23"/>
      <c r="BJ248" s="253">
        <f t="shared" si="51"/>
        <v>0</v>
      </c>
      <c r="BS248" s="100"/>
      <c r="BT248" s="23"/>
      <c r="BU248" s="23">
        <v>2.0299999999999999E-2</v>
      </c>
      <c r="BV248" s="23"/>
      <c r="BW248" s="23">
        <v>1.362E-2</v>
      </c>
      <c r="BX248" s="23"/>
      <c r="BY248" s="23"/>
      <c r="BZ248" s="23"/>
      <c r="CA248" s="23"/>
      <c r="CB248" s="23"/>
      <c r="CP248" s="100"/>
      <c r="CQ248" s="274"/>
      <c r="CR248" s="274"/>
      <c r="CU248" s="253">
        <f t="shared" si="52"/>
        <v>0</v>
      </c>
      <c r="DC248" s="93"/>
      <c r="DF248" s="253">
        <f t="shared" si="53"/>
        <v>0</v>
      </c>
      <c r="DG248" s="93"/>
      <c r="DM248" s="253">
        <f t="shared" si="54"/>
        <v>0</v>
      </c>
      <c r="EM248" s="93"/>
      <c r="EN248" s="93"/>
      <c r="EO248" s="17"/>
      <c r="EP248" s="17"/>
      <c r="EQ248" s="17"/>
    </row>
    <row r="249" spans="1:147">
      <c r="B249" s="17"/>
      <c r="C249" s="2" t="s">
        <v>529</v>
      </c>
      <c r="D249" s="40" t="s">
        <v>628</v>
      </c>
      <c r="E249" s="42">
        <v>51</v>
      </c>
      <c r="F249" s="50" t="s">
        <v>779</v>
      </c>
      <c r="G249" s="16" t="s">
        <v>696</v>
      </c>
      <c r="H249" s="1" t="s">
        <v>529</v>
      </c>
      <c r="I249" s="1" t="s">
        <v>529</v>
      </c>
      <c r="J249" s="11" t="s">
        <v>880</v>
      </c>
      <c r="K249" s="61" t="s">
        <v>529</v>
      </c>
      <c r="L249" s="93"/>
      <c r="M249" s="93"/>
      <c r="P249" s="93"/>
      <c r="Q249" s="76"/>
      <c r="S249" s="54"/>
      <c r="T249" s="54">
        <f t="shared" si="44"/>
        <v>0</v>
      </c>
      <c r="U249" s="54"/>
      <c r="V249" s="54"/>
      <c r="AA249" s="43"/>
      <c r="AE249" s="74">
        <f t="shared" si="45"/>
        <v>0</v>
      </c>
      <c r="AG249" s="74">
        <f t="shared" si="46"/>
        <v>0</v>
      </c>
      <c r="AI249" s="74">
        <f t="shared" si="49"/>
        <v>0</v>
      </c>
      <c r="AL249" s="707">
        <f t="shared" si="50"/>
        <v>0</v>
      </c>
      <c r="AN249" s="74">
        <f t="shared" ref="AN249:AN312" si="56">AM249*(1-AN$377)</f>
        <v>0</v>
      </c>
      <c r="AP249" s="74">
        <f t="shared" si="47"/>
        <v>0</v>
      </c>
      <c r="AQ249" s="253">
        <f t="shared" si="55"/>
        <v>0</v>
      </c>
      <c r="AT249" s="253">
        <f t="shared" si="48"/>
        <v>0</v>
      </c>
      <c r="AX249" s="43"/>
      <c r="AY249" s="92">
        <v>0</v>
      </c>
      <c r="AZ249" s="94"/>
      <c r="BA249" s="94"/>
      <c r="BB249" s="94"/>
      <c r="BI249" s="23"/>
      <c r="BJ249" s="253">
        <f t="shared" si="51"/>
        <v>0</v>
      </c>
      <c r="BS249" s="100"/>
      <c r="BT249" s="23"/>
      <c r="BV249" s="23"/>
      <c r="BW249" s="23"/>
      <c r="BX249" s="23"/>
      <c r="BY249" s="23"/>
      <c r="BZ249" s="23"/>
      <c r="CA249" s="23"/>
      <c r="CB249" s="23"/>
      <c r="CD249" s="101"/>
      <c r="CP249" s="100"/>
      <c r="CQ249" s="274"/>
      <c r="CR249" s="274"/>
      <c r="CU249" s="253">
        <f t="shared" si="52"/>
        <v>0</v>
      </c>
      <c r="DC249" s="93"/>
      <c r="DF249" s="253">
        <f t="shared" si="53"/>
        <v>0</v>
      </c>
      <c r="DG249" s="93"/>
      <c r="DM249" s="253">
        <f t="shared" si="54"/>
        <v>0</v>
      </c>
      <c r="EM249" s="93"/>
      <c r="EN249" s="93"/>
      <c r="EO249" s="17"/>
      <c r="EP249" s="17"/>
      <c r="EQ249" s="17"/>
    </row>
    <row r="250" spans="1:147" ht="15" customHeight="1">
      <c r="B250" s="17"/>
      <c r="C250" s="2" t="s">
        <v>496</v>
      </c>
      <c r="D250" s="40" t="s">
        <v>628</v>
      </c>
      <c r="E250" s="42">
        <v>51</v>
      </c>
      <c r="F250" s="50" t="s">
        <v>779</v>
      </c>
      <c r="G250" s="16" t="s">
        <v>696</v>
      </c>
      <c r="H250" s="1" t="s">
        <v>496</v>
      </c>
      <c r="I250" s="1" t="s">
        <v>496</v>
      </c>
      <c r="J250" s="11" t="s">
        <v>880</v>
      </c>
      <c r="K250" s="61" t="s">
        <v>530</v>
      </c>
      <c r="L250" s="93"/>
      <c r="M250" s="93"/>
      <c r="P250" s="93"/>
      <c r="Q250" s="76"/>
      <c r="S250" s="54"/>
      <c r="T250" s="54">
        <f t="shared" si="44"/>
        <v>0</v>
      </c>
      <c r="U250" s="54"/>
      <c r="V250" s="54"/>
      <c r="AA250" s="43"/>
      <c r="AE250" s="74">
        <f t="shared" si="45"/>
        <v>0</v>
      </c>
      <c r="AG250" s="74">
        <f t="shared" si="46"/>
        <v>0</v>
      </c>
      <c r="AI250" s="74">
        <f t="shared" si="49"/>
        <v>0</v>
      </c>
      <c r="AL250" s="707">
        <f t="shared" si="50"/>
        <v>0</v>
      </c>
      <c r="AN250" s="74">
        <f t="shared" si="56"/>
        <v>0</v>
      </c>
      <c r="AP250" s="74">
        <f t="shared" si="47"/>
        <v>0</v>
      </c>
      <c r="AQ250" s="253">
        <f t="shared" si="55"/>
        <v>0</v>
      </c>
      <c r="AT250" s="253">
        <f t="shared" si="48"/>
        <v>0</v>
      </c>
      <c r="AX250" s="43"/>
      <c r="AY250" s="92">
        <v>0</v>
      </c>
      <c r="AZ250" s="94"/>
      <c r="BA250" s="94"/>
      <c r="BB250" s="94"/>
      <c r="BI250" s="23"/>
      <c r="BJ250" s="253">
        <f t="shared" si="51"/>
        <v>0</v>
      </c>
      <c r="BS250" s="100"/>
      <c r="BT250" s="23"/>
      <c r="BU250" s="23">
        <v>2.0000000000000001E-4</v>
      </c>
      <c r="BV250" s="23"/>
      <c r="BW250" s="23"/>
      <c r="BX250" s="23">
        <v>3.0000000000000001E-5</v>
      </c>
      <c r="BY250" s="23"/>
      <c r="BZ250" s="23"/>
      <c r="CA250" s="23"/>
      <c r="CB250" s="23"/>
      <c r="CD250" s="101"/>
      <c r="CP250" s="100"/>
      <c r="CQ250" s="274"/>
      <c r="CR250" s="274"/>
      <c r="CU250" s="253">
        <f t="shared" si="52"/>
        <v>0</v>
      </c>
      <c r="DC250" s="93"/>
      <c r="DF250" s="253">
        <f t="shared" si="53"/>
        <v>0</v>
      </c>
      <c r="DG250" s="93"/>
      <c r="DM250" s="253">
        <f t="shared" si="54"/>
        <v>0</v>
      </c>
      <c r="EM250" s="93"/>
      <c r="EN250" s="93"/>
      <c r="EO250" s="17"/>
      <c r="EP250" s="17"/>
      <c r="EQ250" s="17"/>
    </row>
    <row r="251" spans="1:147" ht="15" customHeight="1">
      <c r="B251" s="17"/>
      <c r="C251" s="2" t="s">
        <v>496</v>
      </c>
      <c r="D251" s="40" t="s">
        <v>628</v>
      </c>
      <c r="E251" s="42">
        <v>51</v>
      </c>
      <c r="F251" s="50" t="s">
        <v>779</v>
      </c>
      <c r="G251" s="16" t="s">
        <v>696</v>
      </c>
      <c r="H251" s="1" t="s">
        <v>496</v>
      </c>
      <c r="I251" s="1" t="s">
        <v>496</v>
      </c>
      <c r="J251" s="11" t="s">
        <v>880</v>
      </c>
      <c r="K251" s="61" t="s">
        <v>505</v>
      </c>
      <c r="L251" s="93"/>
      <c r="M251" s="93"/>
      <c r="P251" s="93"/>
      <c r="Q251" s="76"/>
      <c r="S251" s="54"/>
      <c r="T251" s="54">
        <f t="shared" si="44"/>
        <v>0</v>
      </c>
      <c r="U251" s="54"/>
      <c r="V251" s="54"/>
      <c r="AA251" s="43"/>
      <c r="AE251" s="74">
        <f t="shared" si="45"/>
        <v>0</v>
      </c>
      <c r="AG251" s="74">
        <f t="shared" si="46"/>
        <v>0</v>
      </c>
      <c r="AI251" s="74">
        <f t="shared" si="49"/>
        <v>0</v>
      </c>
      <c r="AL251" s="707">
        <f t="shared" si="50"/>
        <v>0</v>
      </c>
      <c r="AN251" s="74">
        <f t="shared" si="56"/>
        <v>0</v>
      </c>
      <c r="AP251" s="74">
        <f t="shared" si="47"/>
        <v>0</v>
      </c>
      <c r="AQ251" s="253">
        <f t="shared" si="55"/>
        <v>0</v>
      </c>
      <c r="AT251" s="253">
        <f t="shared" si="48"/>
        <v>0</v>
      </c>
      <c r="AX251" s="43"/>
      <c r="AY251" s="92">
        <v>0</v>
      </c>
      <c r="AZ251" s="94"/>
      <c r="BA251" s="94"/>
      <c r="BB251" s="94"/>
      <c r="BI251" s="23"/>
      <c r="BJ251" s="253">
        <f t="shared" si="51"/>
        <v>0</v>
      </c>
      <c r="BS251" s="100"/>
      <c r="BT251" s="23"/>
      <c r="BU251" s="23">
        <v>0.14859999999999998</v>
      </c>
      <c r="BV251" s="23"/>
      <c r="BW251" s="23">
        <v>7.3699999999999998E-3</v>
      </c>
      <c r="BX251" s="23"/>
      <c r="BY251" s="23"/>
      <c r="BZ251" s="23">
        <v>1.5057827105734544E-4</v>
      </c>
      <c r="CA251" s="23">
        <v>4.0866834139263768E-4</v>
      </c>
      <c r="CB251" s="23"/>
      <c r="CD251" s="101"/>
      <c r="CP251" s="100"/>
      <c r="CQ251" s="274"/>
      <c r="CR251" s="274"/>
      <c r="CU251" s="253">
        <f t="shared" si="52"/>
        <v>0</v>
      </c>
      <c r="DC251" s="93"/>
      <c r="DF251" s="253">
        <f t="shared" si="53"/>
        <v>0</v>
      </c>
      <c r="DG251" s="93"/>
      <c r="DM251" s="253">
        <f t="shared" si="54"/>
        <v>0</v>
      </c>
      <c r="EM251" s="93"/>
      <c r="EN251" s="93"/>
      <c r="EO251" s="17"/>
      <c r="EP251" s="17"/>
      <c r="EQ251" s="17"/>
    </row>
    <row r="252" spans="1:147" ht="15" customHeight="1">
      <c r="B252" s="17"/>
      <c r="C252" s="2" t="s">
        <v>496</v>
      </c>
      <c r="D252" s="40" t="s">
        <v>628</v>
      </c>
      <c r="E252" s="42">
        <v>51</v>
      </c>
      <c r="F252" s="50" t="s">
        <v>779</v>
      </c>
      <c r="G252" s="16" t="s">
        <v>696</v>
      </c>
      <c r="H252" s="1" t="s">
        <v>496</v>
      </c>
      <c r="I252" s="1" t="s">
        <v>496</v>
      </c>
      <c r="J252" s="11" t="s">
        <v>880</v>
      </c>
      <c r="K252" s="61" t="s">
        <v>531</v>
      </c>
      <c r="L252" s="93"/>
      <c r="M252" s="93"/>
      <c r="P252" s="93"/>
      <c r="Q252" s="76"/>
      <c r="S252" s="54"/>
      <c r="T252" s="54">
        <f t="shared" si="44"/>
        <v>0</v>
      </c>
      <c r="U252" s="54"/>
      <c r="V252" s="54"/>
      <c r="AA252" s="43"/>
      <c r="AE252" s="74">
        <f t="shared" si="45"/>
        <v>0</v>
      </c>
      <c r="AG252" s="74">
        <f t="shared" si="46"/>
        <v>0</v>
      </c>
      <c r="AI252" s="74">
        <f t="shared" si="49"/>
        <v>0</v>
      </c>
      <c r="AL252" s="707">
        <f t="shared" si="50"/>
        <v>0</v>
      </c>
      <c r="AN252" s="74">
        <f t="shared" si="56"/>
        <v>0</v>
      </c>
      <c r="AP252" s="74">
        <f t="shared" si="47"/>
        <v>0</v>
      </c>
      <c r="AQ252" s="253">
        <f t="shared" si="55"/>
        <v>0</v>
      </c>
      <c r="AT252" s="253">
        <f t="shared" si="48"/>
        <v>0</v>
      </c>
      <c r="AX252" s="43"/>
      <c r="AY252" s="92">
        <v>0</v>
      </c>
      <c r="AZ252" s="94"/>
      <c r="BA252" s="94"/>
      <c r="BB252" s="94"/>
      <c r="BI252" s="23"/>
      <c r="BJ252" s="253">
        <f t="shared" si="51"/>
        <v>0</v>
      </c>
      <c r="BS252" s="100"/>
      <c r="BT252" s="23"/>
      <c r="BU252" s="23">
        <v>2.0000000000000001E-4</v>
      </c>
      <c r="BV252" s="23"/>
      <c r="BW252" s="23"/>
      <c r="BX252" s="23"/>
      <c r="BY252" s="23"/>
      <c r="BZ252" s="23"/>
      <c r="CA252" s="23"/>
      <c r="CB252" s="23"/>
      <c r="CD252" s="101"/>
      <c r="CP252" s="100"/>
      <c r="CQ252" s="274"/>
      <c r="CR252" s="274"/>
      <c r="CU252" s="253">
        <f t="shared" si="52"/>
        <v>0</v>
      </c>
      <c r="DC252" s="93"/>
      <c r="DF252" s="253">
        <f t="shared" si="53"/>
        <v>0</v>
      </c>
      <c r="DG252" s="93"/>
      <c r="DM252" s="253">
        <f t="shared" si="54"/>
        <v>0</v>
      </c>
      <c r="EM252" s="93"/>
      <c r="EN252" s="93"/>
      <c r="EO252" s="17"/>
      <c r="EP252" s="17"/>
      <c r="EQ252" s="17"/>
    </row>
    <row r="253" spans="1:147">
      <c r="B253" s="17"/>
      <c r="C253" s="2" t="s">
        <v>496</v>
      </c>
      <c r="D253" s="40" t="s">
        <v>628</v>
      </c>
      <c r="E253" s="42">
        <v>51</v>
      </c>
      <c r="F253" s="50" t="s">
        <v>779</v>
      </c>
      <c r="G253" s="16" t="s">
        <v>696</v>
      </c>
      <c r="H253" s="1" t="s">
        <v>496</v>
      </c>
      <c r="I253" s="1" t="s">
        <v>496</v>
      </c>
      <c r="J253" s="11" t="s">
        <v>880</v>
      </c>
      <c r="K253" s="61" t="s">
        <v>498</v>
      </c>
      <c r="L253" s="93"/>
      <c r="M253" s="93"/>
      <c r="P253" s="93"/>
      <c r="Q253" s="76"/>
      <c r="S253" s="54"/>
      <c r="T253" s="54">
        <f t="shared" si="44"/>
        <v>0</v>
      </c>
      <c r="U253" s="54"/>
      <c r="V253" s="54"/>
      <c r="AA253" s="43"/>
      <c r="AE253" s="74">
        <f t="shared" si="45"/>
        <v>0</v>
      </c>
      <c r="AG253" s="74">
        <f t="shared" si="46"/>
        <v>0</v>
      </c>
      <c r="AI253" s="74">
        <f t="shared" si="49"/>
        <v>0</v>
      </c>
      <c r="AL253" s="707">
        <f t="shared" si="50"/>
        <v>0</v>
      </c>
      <c r="AN253" s="74">
        <f t="shared" si="56"/>
        <v>0</v>
      </c>
      <c r="AP253" s="74">
        <f t="shared" si="47"/>
        <v>0</v>
      </c>
      <c r="AQ253" s="253">
        <f t="shared" si="55"/>
        <v>0</v>
      </c>
      <c r="AT253" s="253">
        <f t="shared" si="48"/>
        <v>0</v>
      </c>
      <c r="AV253" s="23"/>
      <c r="AW253" s="274"/>
      <c r="AX253" s="43"/>
      <c r="AY253" s="92">
        <v>0</v>
      </c>
      <c r="AZ253" s="94"/>
      <c r="BA253" s="94"/>
      <c r="BB253" s="94"/>
      <c r="BI253" s="23"/>
      <c r="BJ253" s="253">
        <f t="shared" si="51"/>
        <v>0</v>
      </c>
      <c r="BS253" s="100"/>
      <c r="BT253" s="23"/>
      <c r="BU253" s="23">
        <v>4.7000000000000002E-3</v>
      </c>
      <c r="BV253" s="23"/>
      <c r="BW253" s="23"/>
      <c r="BX253" s="23"/>
      <c r="BY253" s="23"/>
      <c r="BZ253" s="23"/>
      <c r="CA253" s="23"/>
      <c r="CB253" s="23"/>
      <c r="CF253" s="23"/>
      <c r="CP253" s="100"/>
      <c r="CQ253" s="274"/>
      <c r="CR253" s="274"/>
      <c r="CU253" s="253">
        <f t="shared" si="52"/>
        <v>0</v>
      </c>
      <c r="DC253" s="93"/>
      <c r="DF253" s="253">
        <f t="shared" si="53"/>
        <v>0</v>
      </c>
      <c r="DG253" s="93"/>
      <c r="DM253" s="253">
        <f t="shared" si="54"/>
        <v>0</v>
      </c>
      <c r="EM253" s="93"/>
      <c r="EN253" s="93"/>
      <c r="EO253" s="17"/>
      <c r="EP253" s="17"/>
      <c r="EQ253" s="17"/>
    </row>
    <row r="254" spans="1:147">
      <c r="B254" s="17"/>
      <c r="C254" s="2" t="s">
        <v>496</v>
      </c>
      <c r="D254" s="40" t="s">
        <v>628</v>
      </c>
      <c r="E254" s="42">
        <v>51</v>
      </c>
      <c r="F254" s="50" t="s">
        <v>779</v>
      </c>
      <c r="G254" s="16" t="s">
        <v>696</v>
      </c>
      <c r="H254" s="1" t="s">
        <v>496</v>
      </c>
      <c r="I254" s="1" t="s">
        <v>497</v>
      </c>
      <c r="J254" s="11" t="s">
        <v>880</v>
      </c>
      <c r="L254" s="93"/>
      <c r="M254" s="93"/>
      <c r="P254" s="93"/>
      <c r="Q254" s="76"/>
      <c r="S254" s="54"/>
      <c r="T254" s="54">
        <f t="shared" si="44"/>
        <v>0</v>
      </c>
      <c r="U254" s="54"/>
      <c r="V254" s="54"/>
      <c r="AA254" s="43"/>
      <c r="AE254" s="74">
        <f t="shared" si="45"/>
        <v>0</v>
      </c>
      <c r="AG254" s="74">
        <f t="shared" si="46"/>
        <v>0</v>
      </c>
      <c r="AI254" s="74">
        <f t="shared" si="49"/>
        <v>0</v>
      </c>
      <c r="AL254" s="707">
        <f t="shared" si="50"/>
        <v>0</v>
      </c>
      <c r="AN254" s="74">
        <f t="shared" si="56"/>
        <v>0</v>
      </c>
      <c r="AP254" s="74">
        <f t="shared" si="47"/>
        <v>0</v>
      </c>
      <c r="AQ254" s="253">
        <f t="shared" si="55"/>
        <v>0</v>
      </c>
      <c r="AT254" s="253">
        <f t="shared" si="48"/>
        <v>0</v>
      </c>
      <c r="AV254" s="23"/>
      <c r="AW254" s="274"/>
      <c r="AX254" s="43"/>
      <c r="AY254" s="92">
        <v>0</v>
      </c>
      <c r="AZ254" s="94"/>
      <c r="BA254" s="94"/>
      <c r="BB254" s="94"/>
      <c r="BI254" s="23"/>
      <c r="BJ254" s="253">
        <f t="shared" si="51"/>
        <v>0</v>
      </c>
      <c r="BS254" s="100"/>
      <c r="BT254" s="23">
        <v>1.5900000000000001E-2</v>
      </c>
      <c r="BV254" s="23">
        <v>1.2570095633625154E-2</v>
      </c>
      <c r="BW254" s="23"/>
      <c r="BX254" s="23">
        <v>1.234E-2</v>
      </c>
      <c r="BY254" s="23"/>
      <c r="BZ254" s="23"/>
      <c r="CA254" s="23"/>
      <c r="CB254" s="23"/>
      <c r="CF254" s="23"/>
      <c r="CP254" s="100"/>
      <c r="CQ254" s="274"/>
      <c r="CR254" s="274"/>
      <c r="CU254" s="253">
        <f t="shared" si="52"/>
        <v>0</v>
      </c>
      <c r="DC254" s="93"/>
      <c r="DF254" s="253">
        <f t="shared" si="53"/>
        <v>0</v>
      </c>
      <c r="DG254" s="93"/>
      <c r="DM254" s="253">
        <f t="shared" si="54"/>
        <v>0</v>
      </c>
      <c r="EM254" s="93"/>
      <c r="EN254" s="93"/>
      <c r="EO254" s="17"/>
      <c r="EP254" s="17"/>
      <c r="EQ254" s="17"/>
    </row>
    <row r="255" spans="1:147">
      <c r="B255" s="17"/>
      <c r="C255" s="2" t="s">
        <v>583</v>
      </c>
      <c r="D255" s="40" t="s">
        <v>628</v>
      </c>
      <c r="E255" s="42">
        <v>51</v>
      </c>
      <c r="F255" s="50" t="s">
        <v>779</v>
      </c>
      <c r="G255" s="16" t="s">
        <v>696</v>
      </c>
      <c r="H255" s="1" t="s">
        <v>583</v>
      </c>
      <c r="J255" s="11" t="s">
        <v>880</v>
      </c>
      <c r="L255" s="93"/>
      <c r="M255" s="93"/>
      <c r="P255" s="93"/>
      <c r="Q255" s="76"/>
      <c r="S255" s="54"/>
      <c r="T255" s="54">
        <f t="shared" si="44"/>
        <v>0</v>
      </c>
      <c r="U255" s="54"/>
      <c r="V255" s="54"/>
      <c r="AA255" s="43"/>
      <c r="AE255" s="74">
        <f t="shared" si="45"/>
        <v>0</v>
      </c>
      <c r="AG255" s="74">
        <f t="shared" si="46"/>
        <v>0</v>
      </c>
      <c r="AI255" s="74">
        <f t="shared" si="49"/>
        <v>0</v>
      </c>
      <c r="AL255" s="707">
        <f t="shared" si="50"/>
        <v>0</v>
      </c>
      <c r="AN255" s="74">
        <f t="shared" si="56"/>
        <v>0</v>
      </c>
      <c r="AP255" s="74">
        <f t="shared" si="47"/>
        <v>0</v>
      </c>
      <c r="AQ255" s="253">
        <f t="shared" si="55"/>
        <v>0</v>
      </c>
      <c r="AT255" s="253">
        <f t="shared" si="48"/>
        <v>0</v>
      </c>
      <c r="AV255" s="23"/>
      <c r="AW255" s="274"/>
      <c r="AX255" s="43"/>
      <c r="AY255" s="92">
        <v>0</v>
      </c>
      <c r="AZ255" s="94"/>
      <c r="BA255" s="94"/>
      <c r="BB255" s="94"/>
      <c r="BJ255" s="253">
        <f t="shared" si="51"/>
        <v>0</v>
      </c>
      <c r="BS255" s="76"/>
      <c r="BV255" s="23">
        <v>9.5210060808234055E-3</v>
      </c>
      <c r="BW255" s="23"/>
      <c r="BX255" s="23"/>
      <c r="BY255" s="23"/>
      <c r="CF255" s="23"/>
      <c r="CU255" s="253">
        <f t="shared" si="52"/>
        <v>0</v>
      </c>
      <c r="DC255" s="93"/>
      <c r="DF255" s="253">
        <f t="shared" si="53"/>
        <v>0</v>
      </c>
      <c r="DG255" s="93"/>
      <c r="DM255" s="253">
        <f t="shared" si="54"/>
        <v>0</v>
      </c>
      <c r="EM255" s="93"/>
      <c r="EN255" s="93"/>
      <c r="EO255" s="17"/>
      <c r="EP255" s="17"/>
      <c r="EQ255" s="17"/>
    </row>
    <row r="256" spans="1:147">
      <c r="B256" s="17"/>
      <c r="C256" s="2" t="s">
        <v>375</v>
      </c>
      <c r="D256" s="40" t="s">
        <v>628</v>
      </c>
      <c r="E256" s="42">
        <v>51</v>
      </c>
      <c r="F256" s="50" t="s">
        <v>779</v>
      </c>
      <c r="G256" s="16" t="s">
        <v>695</v>
      </c>
      <c r="H256" s="12" t="s">
        <v>427</v>
      </c>
      <c r="I256" s="12"/>
      <c r="J256" s="11" t="s">
        <v>880</v>
      </c>
      <c r="K256" s="60" t="s">
        <v>428</v>
      </c>
      <c r="L256" s="93"/>
      <c r="M256" s="93"/>
      <c r="P256" s="93"/>
      <c r="Q256" s="76"/>
      <c r="S256" s="54"/>
      <c r="T256" s="54">
        <f t="shared" si="44"/>
        <v>0</v>
      </c>
      <c r="U256" s="54"/>
      <c r="V256" s="54"/>
      <c r="AA256" s="43"/>
      <c r="AE256" s="74">
        <f t="shared" si="45"/>
        <v>0</v>
      </c>
      <c r="AG256" s="74">
        <f t="shared" si="46"/>
        <v>0</v>
      </c>
      <c r="AI256" s="74">
        <f t="shared" si="49"/>
        <v>0</v>
      </c>
      <c r="AL256" s="707">
        <f t="shared" si="50"/>
        <v>0</v>
      </c>
      <c r="AN256" s="74">
        <f t="shared" si="56"/>
        <v>0</v>
      </c>
      <c r="AP256" s="74">
        <f t="shared" si="47"/>
        <v>0</v>
      </c>
      <c r="AQ256" s="253">
        <f t="shared" si="55"/>
        <v>0</v>
      </c>
      <c r="AT256" s="253">
        <f t="shared" si="48"/>
        <v>0</v>
      </c>
      <c r="AX256" s="43"/>
      <c r="AY256" s="92">
        <v>0</v>
      </c>
      <c r="AZ256" s="94"/>
      <c r="BA256" s="94"/>
      <c r="BB256" s="94"/>
      <c r="BJ256" s="253">
        <f t="shared" si="51"/>
        <v>0</v>
      </c>
      <c r="BS256" s="76"/>
      <c r="CF256" s="23">
        <v>3.6681914745856493E-3</v>
      </c>
      <c r="CU256" s="253">
        <f t="shared" si="52"/>
        <v>0</v>
      </c>
      <c r="DC256" s="93"/>
      <c r="DF256" s="253">
        <f t="shared" si="53"/>
        <v>0</v>
      </c>
      <c r="DG256" s="93"/>
      <c r="DM256" s="253">
        <f t="shared" si="54"/>
        <v>0</v>
      </c>
      <c r="EM256" s="93"/>
      <c r="EN256" s="93"/>
      <c r="EO256" s="17"/>
      <c r="EP256" s="17"/>
      <c r="EQ256" s="17"/>
    </row>
    <row r="257" spans="2:16296">
      <c r="B257" s="17"/>
      <c r="C257" s="2" t="s">
        <v>375</v>
      </c>
      <c r="D257" s="40" t="s">
        <v>628</v>
      </c>
      <c r="E257" s="42">
        <v>51</v>
      </c>
      <c r="F257" s="50" t="s">
        <v>779</v>
      </c>
      <c r="G257" s="16" t="s">
        <v>695</v>
      </c>
      <c r="H257" s="12" t="s">
        <v>427</v>
      </c>
      <c r="I257" s="1" t="s">
        <v>570</v>
      </c>
      <c r="J257" s="11" t="s">
        <v>880</v>
      </c>
      <c r="K257" s="60"/>
      <c r="L257" s="93"/>
      <c r="M257" s="93"/>
      <c r="P257" s="93"/>
      <c r="Q257" s="76"/>
      <c r="S257" s="54"/>
      <c r="T257" s="54">
        <f t="shared" si="44"/>
        <v>0</v>
      </c>
      <c r="U257" s="54"/>
      <c r="V257" s="54"/>
      <c r="AA257" s="43"/>
      <c r="AE257" s="74">
        <f t="shared" si="45"/>
        <v>0</v>
      </c>
      <c r="AG257" s="74">
        <f t="shared" si="46"/>
        <v>0</v>
      </c>
      <c r="AI257" s="74">
        <f t="shared" si="49"/>
        <v>0</v>
      </c>
      <c r="AL257" s="707">
        <f t="shared" si="50"/>
        <v>0</v>
      </c>
      <c r="AN257" s="74">
        <f t="shared" si="56"/>
        <v>0</v>
      </c>
      <c r="AP257" s="74">
        <f t="shared" si="47"/>
        <v>0</v>
      </c>
      <c r="AQ257" s="253">
        <f t="shared" si="55"/>
        <v>0</v>
      </c>
      <c r="AT257" s="253">
        <f t="shared" si="48"/>
        <v>0</v>
      </c>
      <c r="AX257" s="43"/>
      <c r="AY257" s="92">
        <v>0</v>
      </c>
      <c r="AZ257" s="94"/>
      <c r="BA257" s="94"/>
      <c r="BB257" s="94"/>
      <c r="BJ257" s="253">
        <f t="shared" si="51"/>
        <v>0</v>
      </c>
      <c r="BS257" s="76"/>
      <c r="BV257" s="23"/>
      <c r="BW257" s="23"/>
      <c r="BX257" s="23"/>
      <c r="BY257" s="23"/>
      <c r="CA257" s="23">
        <v>5.4751247369096027E-2</v>
      </c>
      <c r="CF257" s="23"/>
      <c r="CU257" s="253">
        <f t="shared" si="52"/>
        <v>0</v>
      </c>
      <c r="DC257" s="93"/>
      <c r="DF257" s="253">
        <f t="shared" si="53"/>
        <v>0</v>
      </c>
      <c r="DG257" s="93"/>
      <c r="DM257" s="253">
        <f t="shared" si="54"/>
        <v>0</v>
      </c>
      <c r="EM257" s="93"/>
      <c r="EN257" s="93"/>
      <c r="EO257" s="17"/>
      <c r="EP257" s="17"/>
      <c r="EQ257" s="17"/>
    </row>
    <row r="258" spans="2:16296">
      <c r="B258" s="17"/>
      <c r="C258" s="2" t="s">
        <v>376</v>
      </c>
      <c r="D258" s="40" t="s">
        <v>628</v>
      </c>
      <c r="E258" s="42">
        <v>51</v>
      </c>
      <c r="F258" s="50" t="s">
        <v>779</v>
      </c>
      <c r="G258" s="16" t="s">
        <v>695</v>
      </c>
      <c r="H258" s="1" t="s">
        <v>565</v>
      </c>
      <c r="J258" s="11" t="s">
        <v>880</v>
      </c>
      <c r="L258" s="93"/>
      <c r="M258" s="93"/>
      <c r="P258" s="93"/>
      <c r="Q258" s="76"/>
      <c r="S258" s="54"/>
      <c r="T258" s="54">
        <f t="shared" si="44"/>
        <v>0</v>
      </c>
      <c r="U258" s="54"/>
      <c r="V258" s="54"/>
      <c r="AA258" s="43"/>
      <c r="AE258" s="74">
        <f t="shared" si="45"/>
        <v>0</v>
      </c>
      <c r="AG258" s="74">
        <f t="shared" si="46"/>
        <v>0</v>
      </c>
      <c r="AI258" s="74">
        <f t="shared" si="49"/>
        <v>0</v>
      </c>
      <c r="AL258" s="707">
        <f t="shared" si="50"/>
        <v>0</v>
      </c>
      <c r="AN258" s="74">
        <f t="shared" si="56"/>
        <v>0</v>
      </c>
      <c r="AP258" s="74">
        <f t="shared" si="47"/>
        <v>0</v>
      </c>
      <c r="AQ258" s="253">
        <f t="shared" si="55"/>
        <v>0</v>
      </c>
      <c r="AT258" s="253">
        <f t="shared" si="48"/>
        <v>0</v>
      </c>
      <c r="AV258" s="23"/>
      <c r="AW258" s="274"/>
      <c r="AX258" s="43"/>
      <c r="AY258" s="92">
        <v>0</v>
      </c>
      <c r="AZ258" s="94"/>
      <c r="BA258" s="94"/>
      <c r="BB258" s="94"/>
      <c r="BJ258" s="253">
        <f t="shared" si="51"/>
        <v>0</v>
      </c>
      <c r="BS258" s="76"/>
      <c r="BU258" s="23"/>
      <c r="BV258" s="23"/>
      <c r="BW258" s="23">
        <v>9.7999999999999997E-3</v>
      </c>
      <c r="BX258" s="23"/>
      <c r="BY258" s="23"/>
      <c r="BZ258" s="23">
        <v>1.7542368578180742E-2</v>
      </c>
      <c r="CA258" s="23"/>
      <c r="CB258" s="23"/>
      <c r="CF258" s="23"/>
      <c r="CU258" s="253">
        <f t="shared" si="52"/>
        <v>0</v>
      </c>
      <c r="DC258" s="93"/>
      <c r="DF258" s="253">
        <f t="shared" si="53"/>
        <v>0</v>
      </c>
      <c r="DG258" s="93"/>
      <c r="DM258" s="253">
        <f t="shared" si="54"/>
        <v>0</v>
      </c>
      <c r="EM258" s="93"/>
      <c r="EN258" s="93"/>
      <c r="EO258" s="17"/>
      <c r="EP258" s="17"/>
      <c r="EQ258" s="17"/>
    </row>
    <row r="259" spans="2:16296">
      <c r="B259" s="17" t="s">
        <v>33</v>
      </c>
      <c r="C259" s="2" t="s">
        <v>535</v>
      </c>
      <c r="D259" s="40" t="s">
        <v>628</v>
      </c>
      <c r="E259" s="42">
        <v>51</v>
      </c>
      <c r="F259" s="50" t="s">
        <v>779</v>
      </c>
      <c r="G259" s="16" t="s">
        <v>695</v>
      </c>
      <c r="H259" s="1" t="s">
        <v>536</v>
      </c>
      <c r="I259" s="1" t="s">
        <v>536</v>
      </c>
      <c r="J259" s="11" t="s">
        <v>880</v>
      </c>
      <c r="K259" s="60" t="s">
        <v>354</v>
      </c>
      <c r="L259" s="93"/>
      <c r="M259" s="93"/>
      <c r="P259" s="93"/>
      <c r="Q259" s="76"/>
      <c r="S259" s="54"/>
      <c r="T259" s="54">
        <f t="shared" si="44"/>
        <v>0</v>
      </c>
      <c r="U259" s="54"/>
      <c r="V259" s="54"/>
      <c r="AA259" s="43"/>
      <c r="AE259" s="74">
        <f t="shared" si="45"/>
        <v>0</v>
      </c>
      <c r="AG259" s="74">
        <f t="shared" si="46"/>
        <v>0</v>
      </c>
      <c r="AI259" s="74">
        <f t="shared" si="49"/>
        <v>0</v>
      </c>
      <c r="AL259" s="707">
        <f t="shared" si="50"/>
        <v>0</v>
      </c>
      <c r="AN259" s="74">
        <f t="shared" si="56"/>
        <v>0</v>
      </c>
      <c r="AP259" s="74">
        <f t="shared" si="47"/>
        <v>0</v>
      </c>
      <c r="AQ259" s="253">
        <f t="shared" si="55"/>
        <v>0</v>
      </c>
      <c r="AT259" s="253">
        <f t="shared" si="48"/>
        <v>0</v>
      </c>
      <c r="AX259" s="43"/>
      <c r="AY259" s="92">
        <v>0</v>
      </c>
      <c r="AZ259" s="94"/>
      <c r="BA259" s="94"/>
      <c r="BB259" s="94"/>
      <c r="BI259" s="23"/>
      <c r="BJ259" s="253">
        <f t="shared" si="51"/>
        <v>0</v>
      </c>
      <c r="BS259" s="100"/>
      <c r="BT259" s="23"/>
      <c r="BU259" s="23">
        <v>2.5000000000000001E-3</v>
      </c>
      <c r="BV259" s="23"/>
      <c r="BW259" s="23"/>
      <c r="BX259" s="23">
        <v>1.2099999999999999E-3</v>
      </c>
      <c r="BY259" s="23"/>
      <c r="BZ259" s="23">
        <v>7.1524678752239073E-4</v>
      </c>
      <c r="CA259" s="23"/>
      <c r="CB259" s="23"/>
      <c r="CF259" s="23">
        <v>4.2399944442040984E-3</v>
      </c>
      <c r="CP259" s="100"/>
      <c r="CQ259" s="274"/>
      <c r="CR259" s="274"/>
      <c r="CU259" s="253">
        <f t="shared" si="52"/>
        <v>0</v>
      </c>
      <c r="DC259" s="93"/>
      <c r="DF259" s="253">
        <f t="shared" si="53"/>
        <v>0</v>
      </c>
      <c r="DG259" s="93"/>
      <c r="DM259" s="253">
        <f t="shared" si="54"/>
        <v>0</v>
      </c>
      <c r="EM259" s="93"/>
      <c r="EN259" s="93"/>
      <c r="EO259" s="17"/>
      <c r="EP259" s="17"/>
      <c r="EQ259" s="17"/>
    </row>
    <row r="260" spans="2:16296">
      <c r="B260" s="17"/>
      <c r="C260" s="2" t="s">
        <v>535</v>
      </c>
      <c r="D260" s="40" t="s">
        <v>628</v>
      </c>
      <c r="E260" s="42">
        <v>51</v>
      </c>
      <c r="F260" s="50" t="s">
        <v>779</v>
      </c>
      <c r="G260" s="16" t="s">
        <v>695</v>
      </c>
      <c r="H260" s="1" t="s">
        <v>537</v>
      </c>
      <c r="I260" s="1" t="s">
        <v>537</v>
      </c>
      <c r="J260" s="11" t="s">
        <v>880</v>
      </c>
      <c r="K260" s="60"/>
      <c r="L260" s="93"/>
      <c r="M260" s="93"/>
      <c r="P260" s="93"/>
      <c r="Q260" s="76"/>
      <c r="S260" s="54"/>
      <c r="T260" s="54">
        <f t="shared" si="44"/>
        <v>0</v>
      </c>
      <c r="U260" s="54"/>
      <c r="V260" s="54"/>
      <c r="AA260" s="43"/>
      <c r="AE260" s="74">
        <f t="shared" si="45"/>
        <v>0</v>
      </c>
      <c r="AG260" s="74">
        <f t="shared" si="46"/>
        <v>0</v>
      </c>
      <c r="AI260" s="74">
        <f t="shared" si="49"/>
        <v>0</v>
      </c>
      <c r="AL260" s="707">
        <f t="shared" si="50"/>
        <v>0</v>
      </c>
      <c r="AN260" s="74">
        <f t="shared" si="56"/>
        <v>0</v>
      </c>
      <c r="AP260" s="74">
        <f t="shared" si="47"/>
        <v>0</v>
      </c>
      <c r="AQ260" s="253">
        <f t="shared" si="55"/>
        <v>0</v>
      </c>
      <c r="AT260" s="253">
        <f t="shared" si="48"/>
        <v>0</v>
      </c>
      <c r="AX260" s="43"/>
      <c r="AY260" s="92">
        <v>0</v>
      </c>
      <c r="AZ260" s="94"/>
      <c r="BA260" s="94"/>
      <c r="BB260" s="94"/>
      <c r="BI260" s="23"/>
      <c r="BJ260" s="253">
        <f t="shared" si="51"/>
        <v>0</v>
      </c>
      <c r="BS260" s="100"/>
      <c r="BT260" s="23"/>
      <c r="BU260" s="23">
        <v>2.7000000000000001E-3</v>
      </c>
      <c r="BV260" s="23"/>
      <c r="BW260" s="23"/>
      <c r="BX260" s="23">
        <v>4.5300000000000002E-3</v>
      </c>
      <c r="BY260" s="23"/>
      <c r="BZ260" s="23"/>
      <c r="CA260" s="23"/>
      <c r="CB260" s="23"/>
      <c r="CF260" s="23"/>
      <c r="CP260" s="100"/>
      <c r="CQ260" s="274"/>
      <c r="CR260" s="274"/>
      <c r="CU260" s="253">
        <f t="shared" si="52"/>
        <v>0</v>
      </c>
      <c r="DC260" s="93"/>
      <c r="DF260" s="253">
        <f t="shared" si="53"/>
        <v>0</v>
      </c>
      <c r="DG260" s="93"/>
      <c r="DM260" s="253">
        <f t="shared" si="54"/>
        <v>0</v>
      </c>
      <c r="EM260" s="93"/>
      <c r="EN260" s="93"/>
      <c r="EO260" s="17"/>
      <c r="EP260" s="17"/>
      <c r="EQ260" s="17"/>
    </row>
    <row r="261" spans="2:16296">
      <c r="B261" s="17"/>
      <c r="C261" s="17" t="s">
        <v>547</v>
      </c>
      <c r="D261" s="40" t="s">
        <v>628</v>
      </c>
      <c r="E261" s="42">
        <v>51</v>
      </c>
      <c r="F261" s="50" t="s">
        <v>779</v>
      </c>
      <c r="G261" s="16" t="s">
        <v>695</v>
      </c>
      <c r="H261" s="12" t="s">
        <v>466</v>
      </c>
      <c r="J261" s="11" t="s">
        <v>880</v>
      </c>
      <c r="K261" s="61" t="s">
        <v>464</v>
      </c>
      <c r="L261" s="93"/>
      <c r="M261" s="93"/>
      <c r="P261" s="93"/>
      <c r="Q261" s="76"/>
      <c r="S261" s="54"/>
      <c r="T261" s="54">
        <f t="shared" si="44"/>
        <v>0</v>
      </c>
      <c r="U261" s="54"/>
      <c r="V261" s="54"/>
      <c r="AA261" s="43"/>
      <c r="AE261" s="74">
        <f t="shared" si="45"/>
        <v>0</v>
      </c>
      <c r="AG261" s="74">
        <f t="shared" si="46"/>
        <v>0</v>
      </c>
      <c r="AI261" s="74">
        <f t="shared" si="49"/>
        <v>0</v>
      </c>
      <c r="AL261" s="707">
        <f t="shared" si="50"/>
        <v>0</v>
      </c>
      <c r="AN261" s="74">
        <f t="shared" si="56"/>
        <v>0</v>
      </c>
      <c r="AP261" s="74">
        <f t="shared" si="47"/>
        <v>0</v>
      </c>
      <c r="AQ261" s="253">
        <f t="shared" si="55"/>
        <v>0</v>
      </c>
      <c r="AT261" s="253">
        <f t="shared" si="48"/>
        <v>0</v>
      </c>
      <c r="AX261" s="43"/>
      <c r="AY261" s="92">
        <v>0</v>
      </c>
      <c r="AZ261" s="94"/>
      <c r="BA261" s="94"/>
      <c r="BB261" s="94"/>
      <c r="BI261" s="23"/>
      <c r="BJ261" s="253">
        <f t="shared" si="51"/>
        <v>0</v>
      </c>
      <c r="BS261" s="100"/>
      <c r="BT261" s="23"/>
      <c r="BV261" s="23"/>
      <c r="BW261" s="23"/>
      <c r="BX261" s="23"/>
      <c r="BY261" s="23"/>
      <c r="BZ261" s="23"/>
      <c r="CA261" s="23"/>
      <c r="CB261" s="23"/>
      <c r="CF261" s="23">
        <v>1.3388557337407586E-3</v>
      </c>
      <c r="CP261" s="100"/>
      <c r="CQ261" s="274"/>
      <c r="CR261" s="274"/>
      <c r="CU261" s="253">
        <f t="shared" si="52"/>
        <v>0</v>
      </c>
      <c r="DC261" s="93"/>
      <c r="DF261" s="253">
        <f t="shared" si="53"/>
        <v>0</v>
      </c>
      <c r="DG261" s="93"/>
      <c r="DM261" s="253">
        <f t="shared" si="54"/>
        <v>0</v>
      </c>
      <c r="EM261" s="93"/>
      <c r="EN261" s="93"/>
      <c r="EO261" s="17"/>
      <c r="EP261" s="17"/>
      <c r="EQ261" s="17"/>
    </row>
    <row r="262" spans="2:16296">
      <c r="B262" s="17"/>
      <c r="C262" s="17" t="s">
        <v>547</v>
      </c>
      <c r="D262" s="40" t="s">
        <v>628</v>
      </c>
      <c r="E262" s="42">
        <v>51</v>
      </c>
      <c r="F262" s="50" t="s">
        <v>779</v>
      </c>
      <c r="G262" s="16" t="s">
        <v>695</v>
      </c>
      <c r="H262" s="12" t="s">
        <v>466</v>
      </c>
      <c r="J262" s="11" t="s">
        <v>880</v>
      </c>
      <c r="K262" s="61" t="s">
        <v>465</v>
      </c>
      <c r="L262" s="93"/>
      <c r="M262" s="93"/>
      <c r="P262" s="93"/>
      <c r="Q262" s="76"/>
      <c r="S262" s="54"/>
      <c r="T262" s="54">
        <f t="shared" ref="T262:T323" si="57">U262*U$3+V262*V$3</f>
        <v>0</v>
      </c>
      <c r="U262" s="54"/>
      <c r="V262" s="54"/>
      <c r="AA262" s="43"/>
      <c r="AE262" s="74">
        <f t="shared" ref="AE262:AE325" si="58">AD262*(1-AE$377)</f>
        <v>0</v>
      </c>
      <c r="AG262" s="74">
        <f t="shared" ref="AG262:AG325" si="59">AF262*(1-AG$377)</f>
        <v>0</v>
      </c>
      <c r="AI262" s="74">
        <f t="shared" si="49"/>
        <v>0</v>
      </c>
      <c r="AL262" s="707">
        <f t="shared" si="50"/>
        <v>0</v>
      </c>
      <c r="AN262" s="74">
        <f t="shared" si="56"/>
        <v>0</v>
      </c>
      <c r="AP262" s="74">
        <f t="shared" ref="AP262:AP325" si="60">AO262*(1-AP$377)</f>
        <v>0</v>
      </c>
      <c r="AQ262" s="253">
        <f t="shared" si="55"/>
        <v>0</v>
      </c>
      <c r="AT262" s="253">
        <f t="shared" ref="AT262:AT325" si="61">IFERROR(SUM(,AR262*AR$3,AS262*AS$3)," ")</f>
        <v>0</v>
      </c>
      <c r="AX262" s="43"/>
      <c r="AY262" s="92">
        <v>0</v>
      </c>
      <c r="AZ262" s="94"/>
      <c r="BA262" s="94"/>
      <c r="BB262" s="94"/>
      <c r="BI262" s="23"/>
      <c r="BJ262" s="253">
        <f t="shared" si="51"/>
        <v>0</v>
      </c>
      <c r="BS262" s="100"/>
      <c r="BT262" s="23"/>
      <c r="BV262" s="23"/>
      <c r="BW262" s="23"/>
      <c r="BX262" s="23"/>
      <c r="BY262" s="23"/>
      <c r="BZ262" s="23"/>
      <c r="CA262" s="23"/>
      <c r="CB262" s="23"/>
      <c r="CF262" s="23">
        <v>1.6727158051008583E-3</v>
      </c>
      <c r="CP262" s="100"/>
      <c r="CQ262" s="274"/>
      <c r="CR262" s="274"/>
      <c r="CU262" s="253">
        <f t="shared" si="52"/>
        <v>0</v>
      </c>
      <c r="DC262" s="93"/>
      <c r="DF262" s="253">
        <f t="shared" si="53"/>
        <v>0</v>
      </c>
      <c r="DG262" s="93"/>
      <c r="DM262" s="253">
        <f t="shared" si="54"/>
        <v>0</v>
      </c>
      <c r="EM262" s="93"/>
      <c r="EN262" s="93"/>
      <c r="EO262" s="17"/>
      <c r="EP262" s="17"/>
      <c r="EQ262" s="17"/>
    </row>
    <row r="263" spans="2:16296">
      <c r="B263" s="17"/>
      <c r="C263" s="2" t="s">
        <v>499</v>
      </c>
      <c r="D263" s="40" t="s">
        <v>628</v>
      </c>
      <c r="E263" s="42">
        <v>51</v>
      </c>
      <c r="F263" s="50" t="s">
        <v>779</v>
      </c>
      <c r="G263" s="16" t="s">
        <v>695</v>
      </c>
      <c r="H263" s="1" t="s">
        <v>499</v>
      </c>
      <c r="I263" s="1" t="s">
        <v>500</v>
      </c>
      <c r="J263" s="11" t="s">
        <v>880</v>
      </c>
      <c r="K263" s="61" t="s">
        <v>500</v>
      </c>
      <c r="L263" s="93"/>
      <c r="M263" s="93"/>
      <c r="P263" s="93"/>
      <c r="Q263" s="76"/>
      <c r="S263" s="54"/>
      <c r="T263" s="54">
        <f t="shared" si="57"/>
        <v>0</v>
      </c>
      <c r="U263" s="54"/>
      <c r="V263" s="54"/>
      <c r="AA263" s="43"/>
      <c r="AE263" s="74">
        <f t="shared" si="58"/>
        <v>0</v>
      </c>
      <c r="AG263" s="74">
        <f t="shared" si="59"/>
        <v>0</v>
      </c>
      <c r="AI263" s="74">
        <f t="shared" ref="AI263:AI326" si="62">AH263*(1-AI$377)</f>
        <v>0</v>
      </c>
      <c r="AL263" s="707">
        <f t="shared" ref="AL263:AL326" si="63">(AE263*AD$3+AG263*AF$3+AI263*AH$3+AJ263*AJ$3+AK263*AK$3)</f>
        <v>0</v>
      </c>
      <c r="AN263" s="74">
        <f t="shared" si="56"/>
        <v>0</v>
      </c>
      <c r="AP263" s="74">
        <f t="shared" si="60"/>
        <v>0</v>
      </c>
      <c r="AQ263" s="253">
        <f t="shared" si="55"/>
        <v>0</v>
      </c>
      <c r="AT263" s="253">
        <f t="shared" si="61"/>
        <v>0</v>
      </c>
      <c r="AX263" s="43"/>
      <c r="AY263" s="92">
        <v>0</v>
      </c>
      <c r="AZ263" s="94"/>
      <c r="BA263" s="94"/>
      <c r="BB263" s="94"/>
      <c r="BI263" s="23"/>
      <c r="BJ263" s="253">
        <f t="shared" ref="BJ263:BJ326" si="64">IFERROR(SUM(,BD263*BD$3,BE263*BE$3,BF263*BF$3,BG263*BG$3,BH263*BH$3,BI263*BI$3)," ")</f>
        <v>0</v>
      </c>
      <c r="BS263" s="100"/>
      <c r="BT263" s="23"/>
      <c r="BU263" s="23">
        <v>2.7000000000000001E-3</v>
      </c>
      <c r="BV263" s="23">
        <v>8.3368013444025842E-3</v>
      </c>
      <c r="BW263" s="23"/>
      <c r="BX263" s="23"/>
      <c r="BY263" s="23"/>
      <c r="BZ263" s="23"/>
      <c r="CA263" s="23"/>
      <c r="CB263" s="23"/>
      <c r="CF263" s="23"/>
      <c r="CP263" s="100"/>
      <c r="CQ263" s="274"/>
      <c r="CR263" s="274"/>
      <c r="CU263" s="253">
        <f t="shared" ref="CU263:CU326" si="65">IFERROR(SUM(,CS263*CS$3,CT263*CT$3)," ")</f>
        <v>0</v>
      </c>
      <c r="DC263" s="93"/>
      <c r="DF263" s="253">
        <f t="shared" ref="DF263:DF326" si="66">IFERROR(SUM(,DC263*DC$3,DD263*DD$3,DE263*DE$3)," ")</f>
        <v>0</v>
      </c>
      <c r="DG263" s="93"/>
      <c r="DM263" s="253">
        <f t="shared" ref="DM263:DM326" si="67">IFERROR(SUM(,DJ263*DJ$3,DK263*DK$3,DL263*DL$3)," ")</f>
        <v>0</v>
      </c>
      <c r="EM263" s="93"/>
      <c r="EN263" s="93"/>
      <c r="EO263" s="17"/>
      <c r="EP263" s="17"/>
      <c r="EQ263" s="17"/>
    </row>
    <row r="264" spans="2:16296">
      <c r="B264" s="17"/>
      <c r="C264" s="2" t="s">
        <v>499</v>
      </c>
      <c r="D264" s="40" t="s">
        <v>628</v>
      </c>
      <c r="E264" s="42">
        <v>51</v>
      </c>
      <c r="F264" s="50" t="s">
        <v>779</v>
      </c>
      <c r="G264" s="16" t="s">
        <v>695</v>
      </c>
      <c r="H264" s="1" t="s">
        <v>499</v>
      </c>
      <c r="I264" s="1" t="s">
        <v>501</v>
      </c>
      <c r="J264" s="11" t="s">
        <v>880</v>
      </c>
      <c r="K264" s="61" t="s">
        <v>501</v>
      </c>
      <c r="L264" s="93"/>
      <c r="M264" s="93"/>
      <c r="P264" s="93"/>
      <c r="Q264" s="76"/>
      <c r="S264" s="54"/>
      <c r="T264" s="54">
        <f t="shared" si="57"/>
        <v>0</v>
      </c>
      <c r="U264" s="54"/>
      <c r="V264" s="54"/>
      <c r="AA264" s="43"/>
      <c r="AE264" s="74">
        <f t="shared" si="58"/>
        <v>0</v>
      </c>
      <c r="AG264" s="74">
        <f t="shared" si="59"/>
        <v>0</v>
      </c>
      <c r="AI264" s="74">
        <f t="shared" si="62"/>
        <v>0</v>
      </c>
      <c r="AL264" s="707">
        <f t="shared" si="63"/>
        <v>0</v>
      </c>
      <c r="AN264" s="74">
        <f t="shared" si="56"/>
        <v>0</v>
      </c>
      <c r="AP264" s="74">
        <f t="shared" si="60"/>
        <v>0</v>
      </c>
      <c r="AQ264" s="253">
        <f t="shared" si="55"/>
        <v>0</v>
      </c>
      <c r="AT264" s="253">
        <f t="shared" si="61"/>
        <v>0</v>
      </c>
      <c r="AX264" s="43"/>
      <c r="AY264" s="92">
        <v>0</v>
      </c>
      <c r="AZ264" s="94"/>
      <c r="BA264" s="94"/>
      <c r="BB264" s="94"/>
      <c r="BI264" s="23"/>
      <c r="BJ264" s="253">
        <f t="shared" si="64"/>
        <v>0</v>
      </c>
      <c r="BS264" s="100"/>
      <c r="BT264" s="23"/>
      <c r="BU264" s="23">
        <v>5.6499999999999995E-2</v>
      </c>
      <c r="BV264" s="23">
        <v>8.3116430376457863E-3</v>
      </c>
      <c r="BW264" s="23">
        <v>8.0000000000000007E-5</v>
      </c>
      <c r="BX264" s="23">
        <v>5.876E-2</v>
      </c>
      <c r="BY264" s="23"/>
      <c r="BZ264" s="23"/>
      <c r="CA264" s="23"/>
      <c r="CB264" s="23"/>
      <c r="CF264" s="23"/>
      <c r="CP264" s="100"/>
      <c r="CQ264" s="274"/>
      <c r="CR264" s="274"/>
      <c r="CU264" s="253">
        <f t="shared" si="65"/>
        <v>0</v>
      </c>
      <c r="DC264" s="93"/>
      <c r="DF264" s="253">
        <f t="shared" si="66"/>
        <v>0</v>
      </c>
      <c r="DG264" s="93"/>
      <c r="DM264" s="253">
        <f t="shared" si="67"/>
        <v>0</v>
      </c>
      <c r="EM264" s="93"/>
      <c r="EN264" s="93"/>
      <c r="EO264" s="17"/>
      <c r="EP264" s="17"/>
      <c r="EQ264" s="17"/>
    </row>
    <row r="265" spans="2:16296">
      <c r="B265" s="17"/>
      <c r="C265" s="2" t="s">
        <v>499</v>
      </c>
      <c r="D265" s="40" t="s">
        <v>628</v>
      </c>
      <c r="E265" s="42">
        <v>51</v>
      </c>
      <c r="F265" s="50" t="s">
        <v>779</v>
      </c>
      <c r="G265" s="16" t="s">
        <v>695</v>
      </c>
      <c r="H265" s="1" t="s">
        <v>499</v>
      </c>
      <c r="J265" s="11" t="s">
        <v>880</v>
      </c>
      <c r="K265" s="61" t="s">
        <v>619</v>
      </c>
      <c r="L265" s="93"/>
      <c r="M265" s="93"/>
      <c r="P265" s="93"/>
      <c r="Q265" s="76"/>
      <c r="S265" s="54"/>
      <c r="T265" s="54">
        <f t="shared" si="57"/>
        <v>0</v>
      </c>
      <c r="U265" s="54"/>
      <c r="V265" s="54"/>
      <c r="AA265" s="43"/>
      <c r="AE265" s="74">
        <f t="shared" si="58"/>
        <v>0</v>
      </c>
      <c r="AG265" s="74">
        <f t="shared" si="59"/>
        <v>0</v>
      </c>
      <c r="AI265" s="74">
        <f t="shared" si="62"/>
        <v>0</v>
      </c>
      <c r="AL265" s="707">
        <f t="shared" si="63"/>
        <v>0</v>
      </c>
      <c r="AN265" s="74">
        <f t="shared" si="56"/>
        <v>0</v>
      </c>
      <c r="AP265" s="74">
        <f t="shared" si="60"/>
        <v>0</v>
      </c>
      <c r="AQ265" s="253">
        <f t="shared" si="55"/>
        <v>0</v>
      </c>
      <c r="AT265" s="253">
        <f t="shared" si="61"/>
        <v>0</v>
      </c>
      <c r="AX265" s="43"/>
      <c r="AY265" s="92">
        <v>0</v>
      </c>
      <c r="AZ265" s="94"/>
      <c r="BA265" s="94"/>
      <c r="BB265" s="94"/>
      <c r="BI265" s="23"/>
      <c r="BJ265" s="253">
        <f t="shared" si="64"/>
        <v>0</v>
      </c>
      <c r="BS265" s="100"/>
      <c r="BT265" s="23"/>
      <c r="BU265" s="23"/>
      <c r="BV265" s="23"/>
      <c r="BW265" s="23"/>
      <c r="BX265" s="23">
        <v>6.9999999999999994E-5</v>
      </c>
      <c r="BY265" s="23"/>
      <c r="BZ265" s="23"/>
      <c r="CA265" s="23"/>
      <c r="CB265" s="23"/>
      <c r="CF265" s="23"/>
      <c r="CP265" s="100"/>
      <c r="CQ265" s="274"/>
      <c r="CR265" s="274"/>
      <c r="CU265" s="253">
        <f t="shared" si="65"/>
        <v>0</v>
      </c>
      <c r="DC265" s="93"/>
      <c r="DF265" s="253">
        <f t="shared" si="66"/>
        <v>0</v>
      </c>
      <c r="DG265" s="93"/>
      <c r="DM265" s="253">
        <f t="shared" si="67"/>
        <v>0</v>
      </c>
      <c r="EM265" s="93"/>
      <c r="EN265" s="93"/>
      <c r="EO265" s="17"/>
      <c r="EP265" s="17"/>
      <c r="EQ265" s="17"/>
    </row>
    <row r="266" spans="2:16296">
      <c r="B266" s="17"/>
      <c r="C266" s="2" t="s">
        <v>513</v>
      </c>
      <c r="D266" s="40" t="s">
        <v>628</v>
      </c>
      <c r="E266" s="42">
        <v>51</v>
      </c>
      <c r="F266" s="50" t="s">
        <v>779</v>
      </c>
      <c r="G266" s="16" t="s">
        <v>695</v>
      </c>
      <c r="H266" s="1" t="s">
        <v>513</v>
      </c>
      <c r="I266" s="1" t="s">
        <v>514</v>
      </c>
      <c r="J266" s="11" t="s">
        <v>880</v>
      </c>
      <c r="L266" s="93"/>
      <c r="M266" s="93"/>
      <c r="P266" s="93"/>
      <c r="Q266" s="76"/>
      <c r="S266" s="54"/>
      <c r="T266" s="54">
        <f t="shared" si="57"/>
        <v>0</v>
      </c>
      <c r="U266" s="54"/>
      <c r="V266" s="54"/>
      <c r="AA266" s="43"/>
      <c r="AE266" s="74">
        <f t="shared" si="58"/>
        <v>0</v>
      </c>
      <c r="AG266" s="74">
        <f t="shared" si="59"/>
        <v>0</v>
      </c>
      <c r="AI266" s="74">
        <f t="shared" si="62"/>
        <v>0</v>
      </c>
      <c r="AL266" s="707">
        <f t="shared" si="63"/>
        <v>0</v>
      </c>
      <c r="AN266" s="74">
        <f t="shared" si="56"/>
        <v>0</v>
      </c>
      <c r="AP266" s="74">
        <f t="shared" si="60"/>
        <v>0</v>
      </c>
      <c r="AQ266" s="253">
        <f t="shared" si="55"/>
        <v>0</v>
      </c>
      <c r="AT266" s="253">
        <f t="shared" si="61"/>
        <v>0</v>
      </c>
      <c r="AX266" s="43"/>
      <c r="AY266" s="92">
        <v>0</v>
      </c>
      <c r="AZ266" s="94"/>
      <c r="BA266" s="94"/>
      <c r="BB266" s="94"/>
      <c r="BI266" s="23"/>
      <c r="BJ266" s="253">
        <f t="shared" si="64"/>
        <v>0</v>
      </c>
      <c r="BS266" s="100"/>
      <c r="BT266" s="23"/>
      <c r="BU266" s="23">
        <v>2.3E-3</v>
      </c>
      <c r="BV266" s="23"/>
      <c r="BW266" s="23"/>
      <c r="BX266" s="23"/>
      <c r="BY266" s="23"/>
      <c r="BZ266" s="23"/>
      <c r="CA266" s="23"/>
      <c r="CB266" s="23"/>
      <c r="CF266" s="23"/>
      <c r="CP266" s="100"/>
      <c r="CQ266" s="274"/>
      <c r="CR266" s="274"/>
      <c r="CU266" s="253">
        <f t="shared" si="65"/>
        <v>0</v>
      </c>
      <c r="DC266" s="93"/>
      <c r="DF266" s="253">
        <f t="shared" si="66"/>
        <v>0</v>
      </c>
      <c r="DG266" s="93"/>
      <c r="DM266" s="253">
        <f t="shared" si="67"/>
        <v>0</v>
      </c>
      <c r="EM266" s="93"/>
      <c r="EN266" s="93"/>
      <c r="EO266" s="17"/>
      <c r="EP266" s="17"/>
      <c r="EQ266" s="17"/>
    </row>
    <row r="267" spans="2:16296" ht="15.75" customHeight="1">
      <c r="B267" s="17"/>
      <c r="C267" s="2" t="s">
        <v>513</v>
      </c>
      <c r="D267" s="40" t="s">
        <v>628</v>
      </c>
      <c r="E267" s="42">
        <v>51</v>
      </c>
      <c r="F267" s="50" t="s">
        <v>779</v>
      </c>
      <c r="G267" s="16" t="s">
        <v>695</v>
      </c>
      <c r="H267" s="1" t="s">
        <v>513</v>
      </c>
      <c r="I267" s="1" t="s">
        <v>513</v>
      </c>
      <c r="J267" s="11" t="s">
        <v>880</v>
      </c>
      <c r="L267" s="93"/>
      <c r="M267" s="93"/>
      <c r="P267" s="93"/>
      <c r="Q267" s="76"/>
      <c r="S267" s="54"/>
      <c r="T267" s="54">
        <f t="shared" si="57"/>
        <v>0</v>
      </c>
      <c r="U267" s="54"/>
      <c r="V267" s="54"/>
      <c r="AA267" s="43"/>
      <c r="AE267" s="74">
        <f t="shared" si="58"/>
        <v>0</v>
      </c>
      <c r="AG267" s="74">
        <f t="shared" si="59"/>
        <v>0</v>
      </c>
      <c r="AI267" s="74">
        <f t="shared" si="62"/>
        <v>0</v>
      </c>
      <c r="AL267" s="707">
        <f t="shared" si="63"/>
        <v>0</v>
      </c>
      <c r="AN267" s="74">
        <f t="shared" si="56"/>
        <v>0</v>
      </c>
      <c r="AP267" s="74">
        <f t="shared" si="60"/>
        <v>0</v>
      </c>
      <c r="AQ267" s="253">
        <f t="shared" si="55"/>
        <v>0</v>
      </c>
      <c r="AT267" s="253">
        <f t="shared" si="61"/>
        <v>0</v>
      </c>
      <c r="AX267" s="43"/>
      <c r="AY267" s="92">
        <v>0</v>
      </c>
      <c r="AZ267" s="94"/>
      <c r="BA267" s="94"/>
      <c r="BB267" s="94"/>
      <c r="BI267" s="23"/>
      <c r="BJ267" s="253">
        <f t="shared" si="64"/>
        <v>0</v>
      </c>
      <c r="BS267" s="100"/>
      <c r="BT267" s="23">
        <v>8.8000000000000005E-3</v>
      </c>
      <c r="BU267" s="23">
        <v>5.3E-3</v>
      </c>
      <c r="BV267" s="23"/>
      <c r="BW267" s="23"/>
      <c r="BX267" s="23">
        <v>2.8809999999999999E-2</v>
      </c>
      <c r="BY267" s="23">
        <v>2.3999999999999998E-3</v>
      </c>
      <c r="BZ267" s="23"/>
      <c r="CA267" s="23"/>
      <c r="CB267" s="23"/>
      <c r="CP267" s="100"/>
      <c r="CQ267" s="274"/>
      <c r="CR267" s="274"/>
      <c r="CU267" s="253">
        <f t="shared" si="65"/>
        <v>0</v>
      </c>
      <c r="DC267" s="93"/>
      <c r="DF267" s="253">
        <f t="shared" si="66"/>
        <v>0</v>
      </c>
      <c r="DG267" s="93"/>
      <c r="DM267" s="253">
        <f t="shared" si="67"/>
        <v>0</v>
      </c>
      <c r="EM267" s="93"/>
      <c r="EN267" s="93"/>
      <c r="EO267" s="17"/>
      <c r="EP267" s="17"/>
      <c r="EQ267" s="17"/>
    </row>
    <row r="268" spans="2:16296">
      <c r="B268" s="17" t="s">
        <v>33</v>
      </c>
      <c r="C268" s="2" t="s">
        <v>302</v>
      </c>
      <c r="D268" s="31" t="s">
        <v>684</v>
      </c>
      <c r="E268" s="42">
        <v>51</v>
      </c>
      <c r="F268" s="50" t="s">
        <v>779</v>
      </c>
      <c r="G268" s="1" t="s">
        <v>693</v>
      </c>
      <c r="H268" s="12" t="s">
        <v>300</v>
      </c>
      <c r="J268" s="11" t="s">
        <v>880</v>
      </c>
      <c r="K268" s="61" t="s">
        <v>444</v>
      </c>
      <c r="L268" s="93"/>
      <c r="M268" s="93"/>
      <c r="P268" s="93"/>
      <c r="Q268" s="76"/>
      <c r="S268" s="54"/>
      <c r="T268" s="54">
        <f t="shared" si="57"/>
        <v>0</v>
      </c>
      <c r="U268" s="54"/>
      <c r="V268" s="54"/>
      <c r="AA268" s="43"/>
      <c r="AE268" s="74">
        <f t="shared" si="58"/>
        <v>0</v>
      </c>
      <c r="AG268" s="74">
        <f t="shared" si="59"/>
        <v>0</v>
      </c>
      <c r="AI268" s="74">
        <f t="shared" si="62"/>
        <v>0</v>
      </c>
      <c r="AL268" s="707">
        <f t="shared" si="63"/>
        <v>0</v>
      </c>
      <c r="AN268" s="74">
        <f t="shared" si="56"/>
        <v>0</v>
      </c>
      <c r="AP268" s="74">
        <f t="shared" si="60"/>
        <v>0</v>
      </c>
      <c r="AQ268" s="253">
        <f t="shared" si="55"/>
        <v>0</v>
      </c>
      <c r="AT268" s="253">
        <f t="shared" si="61"/>
        <v>0</v>
      </c>
      <c r="AX268" s="43"/>
      <c r="AY268" s="92">
        <v>0</v>
      </c>
      <c r="AZ268" s="94"/>
      <c r="BA268" s="94"/>
      <c r="BB268" s="94"/>
      <c r="BJ268" s="253">
        <f t="shared" si="64"/>
        <v>0</v>
      </c>
      <c r="BS268" s="76"/>
      <c r="BV268" s="23">
        <v>3.1822696432388033E-2</v>
      </c>
      <c r="BW268" s="23"/>
      <c r="BX268" s="23"/>
      <c r="BY268" s="23"/>
      <c r="CF268" s="23">
        <v>3.6252137501394644E-3</v>
      </c>
      <c r="CU268" s="253">
        <f t="shared" si="65"/>
        <v>0</v>
      </c>
      <c r="DC268" s="93"/>
      <c r="DF268" s="253">
        <f t="shared" si="66"/>
        <v>0</v>
      </c>
      <c r="DG268" s="93"/>
      <c r="DM268" s="253">
        <f t="shared" si="67"/>
        <v>0</v>
      </c>
      <c r="EM268" s="93"/>
      <c r="EN268" s="93"/>
      <c r="EO268" s="17"/>
      <c r="EP268" s="17"/>
      <c r="EQ268" s="17"/>
    </row>
    <row r="269" spans="2:16296">
      <c r="B269" s="17"/>
      <c r="C269" s="2" t="s">
        <v>302</v>
      </c>
      <c r="D269" s="31" t="s">
        <v>684</v>
      </c>
      <c r="E269" s="42">
        <v>51</v>
      </c>
      <c r="F269" s="50" t="s">
        <v>779</v>
      </c>
      <c r="G269" s="1" t="s">
        <v>693</v>
      </c>
      <c r="H269" s="1" t="s">
        <v>592</v>
      </c>
      <c r="I269" s="1" t="s">
        <v>510</v>
      </c>
      <c r="J269" s="11" t="s">
        <v>880</v>
      </c>
      <c r="K269" s="61" t="s">
        <v>592</v>
      </c>
      <c r="L269" s="93"/>
      <c r="M269" s="93"/>
      <c r="P269" s="93"/>
      <c r="Q269" s="76"/>
      <c r="S269" s="54"/>
      <c r="T269" s="54">
        <f t="shared" si="57"/>
        <v>0</v>
      </c>
      <c r="U269" s="54"/>
      <c r="V269" s="54"/>
      <c r="AA269" s="43"/>
      <c r="AE269" s="74">
        <f t="shared" si="58"/>
        <v>0</v>
      </c>
      <c r="AG269" s="74">
        <f t="shared" si="59"/>
        <v>0</v>
      </c>
      <c r="AI269" s="74">
        <f t="shared" si="62"/>
        <v>0</v>
      </c>
      <c r="AL269" s="707">
        <f t="shared" si="63"/>
        <v>0</v>
      </c>
      <c r="AN269" s="74">
        <f t="shared" si="56"/>
        <v>0</v>
      </c>
      <c r="AP269" s="74">
        <f t="shared" si="60"/>
        <v>0</v>
      </c>
      <c r="AQ269" s="253">
        <f t="shared" si="55"/>
        <v>0</v>
      </c>
      <c r="AT269" s="253">
        <f t="shared" si="61"/>
        <v>0</v>
      </c>
      <c r="AX269" s="43"/>
      <c r="AY269" s="92">
        <v>0</v>
      </c>
      <c r="AZ269" s="94"/>
      <c r="BA269" s="94"/>
      <c r="BB269" s="94"/>
      <c r="BJ269" s="253">
        <f t="shared" si="64"/>
        <v>0</v>
      </c>
      <c r="BS269" s="76"/>
      <c r="BV269" s="23">
        <v>7.1368072114961507E-3</v>
      </c>
      <c r="BW269" s="23"/>
      <c r="BX269" s="23"/>
      <c r="BY269" s="23"/>
      <c r="CF269" s="23"/>
      <c r="CU269" s="253">
        <f t="shared" si="65"/>
        <v>0</v>
      </c>
      <c r="DC269" s="93"/>
      <c r="DF269" s="253">
        <f t="shared" si="66"/>
        <v>0</v>
      </c>
      <c r="DG269" s="93"/>
      <c r="DM269" s="253">
        <f t="shared" si="67"/>
        <v>0</v>
      </c>
      <c r="EM269" s="93"/>
      <c r="EN269" s="93"/>
      <c r="EO269" s="17"/>
      <c r="EP269" s="17"/>
      <c r="EQ269" s="17"/>
    </row>
    <row r="270" spans="2:16296">
      <c r="B270" s="17"/>
      <c r="C270" s="2" t="s">
        <v>302</v>
      </c>
      <c r="D270" s="31" t="s">
        <v>684</v>
      </c>
      <c r="E270" s="42">
        <v>51</v>
      </c>
      <c r="F270" s="50" t="s">
        <v>779</v>
      </c>
      <c r="G270" s="1" t="s">
        <v>693</v>
      </c>
      <c r="H270" s="12" t="s">
        <v>305</v>
      </c>
      <c r="I270" s="1" t="s">
        <v>510</v>
      </c>
      <c r="J270" s="11" t="s">
        <v>880</v>
      </c>
      <c r="K270" s="61" t="s">
        <v>413</v>
      </c>
      <c r="L270" s="93"/>
      <c r="M270" s="93"/>
      <c r="P270" s="93"/>
      <c r="Q270" s="76"/>
      <c r="S270" s="54"/>
      <c r="T270" s="54">
        <f t="shared" si="57"/>
        <v>0</v>
      </c>
      <c r="U270" s="54"/>
      <c r="V270" s="54"/>
      <c r="AA270" s="43"/>
      <c r="AE270" s="74">
        <f t="shared" si="58"/>
        <v>0</v>
      </c>
      <c r="AG270" s="74">
        <f t="shared" si="59"/>
        <v>0</v>
      </c>
      <c r="AI270" s="74">
        <f t="shared" si="62"/>
        <v>0</v>
      </c>
      <c r="AL270" s="707">
        <f t="shared" si="63"/>
        <v>0</v>
      </c>
      <c r="AN270" s="74">
        <f t="shared" si="56"/>
        <v>0</v>
      </c>
      <c r="AP270" s="74">
        <f t="shared" si="60"/>
        <v>0</v>
      </c>
      <c r="AQ270" s="253">
        <f t="shared" si="55"/>
        <v>0</v>
      </c>
      <c r="AT270" s="253">
        <f t="shared" si="61"/>
        <v>0</v>
      </c>
      <c r="AX270" s="43"/>
      <c r="AY270" s="92">
        <v>0</v>
      </c>
      <c r="AZ270" s="94"/>
      <c r="BA270" s="94"/>
      <c r="BB270" s="94"/>
      <c r="BJ270" s="253">
        <f t="shared" si="64"/>
        <v>0</v>
      </c>
      <c r="BS270" s="76"/>
      <c r="CF270" s="23">
        <v>5.4968794187362389E-3</v>
      </c>
      <c r="CU270" s="253">
        <f t="shared" si="65"/>
        <v>0</v>
      </c>
      <c r="DC270" s="93"/>
      <c r="DF270" s="253">
        <f t="shared" si="66"/>
        <v>0</v>
      </c>
      <c r="DG270" s="93"/>
      <c r="DM270" s="253">
        <f t="shared" si="67"/>
        <v>0</v>
      </c>
      <c r="EM270" s="93"/>
      <c r="EN270" s="93"/>
      <c r="EO270" s="17"/>
      <c r="EP270" s="17"/>
      <c r="EQ270" s="17"/>
    </row>
    <row r="271" spans="2:16296">
      <c r="B271" s="17"/>
      <c r="C271" s="2" t="s">
        <v>302</v>
      </c>
      <c r="D271" s="31" t="s">
        <v>684</v>
      </c>
      <c r="E271" s="42">
        <v>51</v>
      </c>
      <c r="F271" s="50" t="s">
        <v>779</v>
      </c>
      <c r="G271" s="1" t="s">
        <v>693</v>
      </c>
      <c r="H271" s="12" t="s">
        <v>594</v>
      </c>
      <c r="I271" s="1" t="s">
        <v>510</v>
      </c>
      <c r="J271" s="11" t="s">
        <v>880</v>
      </c>
      <c r="K271" s="61" t="s">
        <v>593</v>
      </c>
      <c r="L271" s="93"/>
      <c r="M271" s="93"/>
      <c r="P271" s="93"/>
      <c r="Q271" s="76"/>
      <c r="S271" s="54"/>
      <c r="T271" s="54">
        <f t="shared" si="57"/>
        <v>0</v>
      </c>
      <c r="U271" s="54"/>
      <c r="V271" s="54"/>
      <c r="AA271" s="43"/>
      <c r="AE271" s="74">
        <f t="shared" si="58"/>
        <v>0</v>
      </c>
      <c r="AG271" s="74">
        <f t="shared" si="59"/>
        <v>0</v>
      </c>
      <c r="AI271" s="74">
        <f t="shared" si="62"/>
        <v>0</v>
      </c>
      <c r="AL271" s="707">
        <f t="shared" si="63"/>
        <v>0</v>
      </c>
      <c r="AN271" s="74">
        <f t="shared" si="56"/>
        <v>0</v>
      </c>
      <c r="AP271" s="74">
        <f t="shared" si="60"/>
        <v>0</v>
      </c>
      <c r="AQ271" s="253">
        <f t="shared" si="55"/>
        <v>0</v>
      </c>
      <c r="AT271" s="253">
        <f t="shared" si="61"/>
        <v>0</v>
      </c>
      <c r="AX271" s="43"/>
      <c r="AY271" s="92">
        <v>0</v>
      </c>
      <c r="AZ271" s="94"/>
      <c r="BA271" s="94"/>
      <c r="BB271" s="94"/>
      <c r="BJ271" s="253">
        <f t="shared" si="64"/>
        <v>0</v>
      </c>
      <c r="BS271" s="76"/>
      <c r="BV271" s="23">
        <v>9.1367332442093899E-3</v>
      </c>
      <c r="BW271" s="23"/>
      <c r="BX271" s="23"/>
      <c r="BY271" s="23"/>
      <c r="CF271" s="23"/>
      <c r="CU271" s="253">
        <f t="shared" si="65"/>
        <v>0</v>
      </c>
      <c r="DC271" s="93"/>
      <c r="DF271" s="253">
        <f t="shared" si="66"/>
        <v>0</v>
      </c>
      <c r="DG271" s="93"/>
      <c r="DM271" s="253">
        <f t="shared" si="67"/>
        <v>0</v>
      </c>
      <c r="EM271" s="93"/>
      <c r="EN271" s="93"/>
      <c r="EO271" s="17"/>
      <c r="EP271" s="17"/>
      <c r="EQ271" s="17"/>
    </row>
    <row r="272" spans="2:16296" s="3" customFormat="1">
      <c r="B272" s="166"/>
      <c r="D272" s="172"/>
      <c r="E272" s="201">
        <v>52</v>
      </c>
      <c r="F272" s="175" t="s">
        <v>915</v>
      </c>
      <c r="G272" s="161"/>
      <c r="H272" s="5"/>
      <c r="I272" s="5"/>
      <c r="J272" s="191" t="s">
        <v>876</v>
      </c>
      <c r="K272" s="192"/>
      <c r="L272" s="169"/>
      <c r="M272" s="169"/>
      <c r="N272" s="77"/>
      <c r="O272" s="77"/>
      <c r="P272" s="169"/>
      <c r="Q272" s="79"/>
      <c r="R272" s="77"/>
      <c r="S272" s="54"/>
      <c r="T272" s="54">
        <f t="shared" si="57"/>
        <v>0</v>
      </c>
      <c r="U272" s="54"/>
      <c r="V272" s="54"/>
      <c r="W272" s="77"/>
      <c r="X272" s="77"/>
      <c r="Y272" s="77"/>
      <c r="Z272" s="77"/>
      <c r="AA272" s="43"/>
      <c r="AB272" s="77"/>
      <c r="AC272" s="77"/>
      <c r="AD272" s="77"/>
      <c r="AE272" s="74">
        <f t="shared" si="58"/>
        <v>0</v>
      </c>
      <c r="AF272" s="77"/>
      <c r="AG272" s="74">
        <f t="shared" si="59"/>
        <v>0</v>
      </c>
      <c r="AH272" s="77"/>
      <c r="AI272" s="74">
        <f t="shared" si="62"/>
        <v>0</v>
      </c>
      <c r="AJ272" s="77"/>
      <c r="AK272" s="77"/>
      <c r="AL272" s="707">
        <f t="shared" si="63"/>
        <v>0</v>
      </c>
      <c r="AM272" s="77"/>
      <c r="AN272" s="74">
        <f t="shared" si="56"/>
        <v>0</v>
      </c>
      <c r="AO272" s="77"/>
      <c r="AP272" s="74">
        <f t="shared" si="60"/>
        <v>0</v>
      </c>
      <c r="AQ272" s="253">
        <f t="shared" si="55"/>
        <v>0</v>
      </c>
      <c r="AR272" s="77"/>
      <c r="AS272" s="262"/>
      <c r="AT272" s="253">
        <f t="shared" si="61"/>
        <v>0</v>
      </c>
      <c r="AU272" s="77"/>
      <c r="AV272" s="77"/>
      <c r="AW272" s="275"/>
      <c r="AX272" s="43"/>
      <c r="AY272" s="170">
        <v>0</v>
      </c>
      <c r="AZ272" s="164"/>
      <c r="BA272" s="164"/>
      <c r="BB272" s="164"/>
      <c r="BC272" s="275"/>
      <c r="BD272" s="275"/>
      <c r="BE272" s="77"/>
      <c r="BF272" s="77"/>
      <c r="BG272" s="77"/>
      <c r="BH272" s="77"/>
      <c r="BI272" s="174"/>
      <c r="BJ272" s="253">
        <f t="shared" si="64"/>
        <v>0</v>
      </c>
      <c r="BK272" s="77"/>
      <c r="BL272" s="77"/>
      <c r="BM272" s="77"/>
      <c r="BN272" s="77"/>
      <c r="BO272" s="77"/>
      <c r="BP272" s="77"/>
      <c r="BQ272" s="275"/>
      <c r="BR272" s="275"/>
      <c r="BS272" s="173"/>
      <c r="BT272" s="174"/>
      <c r="BU272" s="174"/>
      <c r="BV272" s="174"/>
      <c r="BW272" s="174"/>
      <c r="BX272" s="174"/>
      <c r="BY272" s="174"/>
      <c r="BZ272" s="174"/>
      <c r="CA272" s="174"/>
      <c r="CB272" s="174"/>
      <c r="CC272" s="275"/>
      <c r="CD272" s="77"/>
      <c r="CE272" s="79"/>
      <c r="CF272" s="77"/>
      <c r="CG272" s="275"/>
      <c r="CH272" s="275"/>
      <c r="CI272" s="275"/>
      <c r="CJ272" s="275"/>
      <c r="CK272" s="5"/>
      <c r="CL272" s="5"/>
      <c r="CN272" s="275">
        <v>0.02</v>
      </c>
      <c r="CO272" s="275"/>
      <c r="CP272" s="173"/>
      <c r="CQ272" s="277"/>
      <c r="CR272" s="277"/>
      <c r="CS272" s="77"/>
      <c r="CT272" s="77"/>
      <c r="CU272" s="253">
        <f t="shared" si="65"/>
        <v>0</v>
      </c>
      <c r="CV272" s="275"/>
      <c r="CW272" s="239"/>
      <c r="CX272" s="275"/>
      <c r="CY272" s="275"/>
      <c r="CZ272" s="275"/>
      <c r="DA272" s="275"/>
      <c r="DB272" s="275"/>
      <c r="DC272" s="169"/>
      <c r="DD272" s="77"/>
      <c r="DE272" s="77"/>
      <c r="DF272" s="253">
        <f t="shared" si="66"/>
        <v>0</v>
      </c>
      <c r="DG272" s="169"/>
      <c r="DH272" s="77"/>
      <c r="DI272" s="77"/>
      <c r="DJ272" s="77"/>
      <c r="DK272" s="77"/>
      <c r="DL272" s="77"/>
      <c r="DM272" s="253">
        <f t="shared" si="67"/>
        <v>0</v>
      </c>
      <c r="DN272" s="275"/>
      <c r="DO272" s="275"/>
      <c r="DP272" s="77"/>
      <c r="DQ272" s="77"/>
      <c r="DR272" s="77"/>
      <c r="DS272" s="77"/>
      <c r="DT272" s="77"/>
      <c r="DU272" s="77"/>
      <c r="DV272" s="77"/>
      <c r="DW272" s="77"/>
      <c r="DX272" s="77"/>
      <c r="DY272" s="74"/>
      <c r="DZ272" s="74"/>
      <c r="EA272" s="74"/>
      <c r="EB272" s="74"/>
      <c r="EC272" s="74"/>
      <c r="ED272" s="74"/>
      <c r="EE272" s="74"/>
      <c r="EF272" s="74"/>
      <c r="EG272" s="74"/>
      <c r="EH272" s="74"/>
      <c r="EI272" s="74"/>
      <c r="EJ272" s="74"/>
      <c r="EK272" s="74"/>
      <c r="EL272" s="74"/>
      <c r="EM272" s="93"/>
      <c r="EN272" s="93"/>
      <c r="EO272" s="17"/>
      <c r="EP272" s="17"/>
      <c r="EQ272" s="17"/>
      <c r="ER272" s="2"/>
      <c r="ES272" s="2"/>
      <c r="ET272" s="2"/>
      <c r="EU272" s="2"/>
      <c r="EV272" s="2"/>
      <c r="EW272" s="2"/>
      <c r="EX272" s="2"/>
      <c r="EY272" s="2"/>
      <c r="EZ272" s="2"/>
      <c r="FA272" s="2"/>
      <c r="FB272" s="2"/>
      <c r="FC272" s="2"/>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2"/>
      <c r="GL272" s="2"/>
      <c r="GM272" s="2"/>
      <c r="GN272" s="2"/>
      <c r="GO272" s="2"/>
      <c r="GP272" s="2"/>
      <c r="GQ272" s="2"/>
      <c r="GR272" s="2"/>
      <c r="GS272" s="2"/>
      <c r="GT272" s="2"/>
      <c r="GU272" s="2"/>
      <c r="GV272" s="2"/>
      <c r="GW272" s="2"/>
      <c r="GX272" s="2"/>
      <c r="GY272" s="2"/>
      <c r="GZ272" s="2"/>
      <c r="HA272" s="2"/>
      <c r="HB272" s="2"/>
      <c r="HC272" s="2"/>
      <c r="HD272" s="2"/>
      <c r="HE272" s="2"/>
      <c r="HF272" s="2"/>
      <c r="HG272" s="2"/>
      <c r="HH272" s="2"/>
      <c r="HI272" s="2"/>
      <c r="HJ272" s="2"/>
      <c r="HK272" s="2"/>
      <c r="HL272" s="2"/>
      <c r="HM272" s="2"/>
      <c r="HN272" s="2"/>
      <c r="HO272" s="2"/>
      <c r="HP272" s="2"/>
      <c r="HQ272" s="2"/>
      <c r="HR272" s="2"/>
      <c r="HS272" s="2"/>
      <c r="HT272" s="2"/>
      <c r="HU272" s="2"/>
      <c r="HV272" s="2"/>
      <c r="HW272" s="2"/>
      <c r="HX272" s="2"/>
      <c r="HY272" s="2"/>
      <c r="HZ272" s="2"/>
      <c r="IA272" s="2"/>
      <c r="IB272" s="2"/>
      <c r="IC272" s="2"/>
      <c r="ID272" s="2"/>
      <c r="IE272" s="2"/>
      <c r="IF272" s="2"/>
      <c r="IG272" s="2"/>
      <c r="IH272" s="2"/>
      <c r="II272" s="2"/>
      <c r="IJ272" s="2"/>
      <c r="IK272" s="2"/>
      <c r="IL272" s="2"/>
      <c r="IM272" s="2"/>
      <c r="IN272" s="2"/>
      <c r="IO272" s="2"/>
      <c r="IP272" s="2"/>
      <c r="IQ272" s="2"/>
      <c r="IR272" s="2"/>
      <c r="IS272" s="2"/>
      <c r="IT272" s="2"/>
      <c r="IU272" s="2"/>
      <c r="IV272" s="2"/>
      <c r="IW272" s="2"/>
      <c r="IX272" s="2"/>
      <c r="IY272" s="2"/>
      <c r="IZ272" s="2"/>
      <c r="JA272" s="2"/>
      <c r="JB272" s="2"/>
      <c r="JC272" s="2"/>
      <c r="JD272" s="2"/>
      <c r="JE272" s="2"/>
      <c r="JF272" s="2"/>
      <c r="JG272" s="2"/>
      <c r="JH272" s="2"/>
      <c r="JI272" s="2"/>
      <c r="JJ272" s="2"/>
      <c r="JK272" s="2"/>
      <c r="JL272" s="2"/>
      <c r="JM272" s="2"/>
      <c r="JN272" s="2"/>
      <c r="JO272" s="2"/>
      <c r="JP272" s="2"/>
      <c r="JQ272" s="2"/>
      <c r="JR272" s="2"/>
      <c r="JS272" s="2"/>
      <c r="JT272" s="2"/>
      <c r="JU272" s="2"/>
      <c r="JV272" s="2"/>
      <c r="JW272" s="2"/>
      <c r="JX272" s="2"/>
      <c r="JY272" s="2"/>
      <c r="JZ272" s="2"/>
      <c r="KA272" s="2"/>
      <c r="KB272" s="2"/>
      <c r="KC272" s="2"/>
      <c r="KD272" s="2"/>
      <c r="KE272" s="2"/>
      <c r="KF272" s="2"/>
      <c r="KG272" s="2"/>
      <c r="KH272" s="2"/>
      <c r="KI272" s="2"/>
      <c r="KJ272" s="2"/>
      <c r="KK272" s="2"/>
      <c r="KL272" s="2"/>
      <c r="KM272" s="2"/>
      <c r="KN272" s="2"/>
      <c r="KO272" s="2"/>
      <c r="KP272" s="2"/>
      <c r="KQ272" s="2"/>
      <c r="KR272" s="2"/>
      <c r="KS272" s="2"/>
      <c r="KT272" s="2"/>
      <c r="KU272" s="2"/>
      <c r="KV272" s="2"/>
      <c r="KW272" s="2"/>
      <c r="KX272" s="2"/>
      <c r="KY272" s="2"/>
      <c r="KZ272" s="2"/>
      <c r="LA272" s="2"/>
      <c r="LB272" s="2"/>
      <c r="LC272" s="2"/>
      <c r="LD272" s="2"/>
      <c r="LE272" s="2"/>
      <c r="LF272" s="2"/>
      <c r="LG272" s="2"/>
      <c r="LH272" s="2"/>
      <c r="LI272" s="2"/>
      <c r="LJ272" s="2"/>
      <c r="LK272" s="2"/>
      <c r="LL272" s="2"/>
      <c r="LM272" s="2"/>
      <c r="LN272" s="2"/>
      <c r="LO272" s="2"/>
      <c r="LP272" s="2"/>
      <c r="LQ272" s="2"/>
      <c r="LR272" s="2"/>
      <c r="LS272" s="2"/>
      <c r="LT272" s="2"/>
      <c r="LU272" s="2"/>
      <c r="LV272" s="2"/>
      <c r="LW272" s="2"/>
      <c r="LX272" s="2"/>
      <c r="LY272" s="2"/>
      <c r="LZ272" s="2"/>
      <c r="MA272" s="2"/>
      <c r="MB272" s="2"/>
      <c r="MC272" s="2"/>
      <c r="MD272" s="2"/>
      <c r="ME272" s="2"/>
      <c r="MF272" s="2"/>
      <c r="MG272" s="2"/>
      <c r="MH272" s="2"/>
      <c r="MI272" s="2"/>
      <c r="MJ272" s="2"/>
      <c r="MK272" s="2"/>
      <c r="ML272" s="2"/>
      <c r="MM272" s="2"/>
      <c r="MN272" s="2"/>
      <c r="MO272" s="2"/>
      <c r="MP272" s="2"/>
      <c r="MQ272" s="2"/>
      <c r="MR272" s="2"/>
      <c r="MS272" s="2"/>
      <c r="MT272" s="2"/>
      <c r="MU272" s="2"/>
      <c r="MV272" s="2"/>
      <c r="MW272" s="2"/>
      <c r="MX272" s="2"/>
      <c r="MY272" s="2"/>
      <c r="MZ272" s="2"/>
      <c r="NA272" s="2"/>
      <c r="NB272" s="2"/>
      <c r="NC272" s="2"/>
      <c r="ND272" s="2"/>
      <c r="NE272" s="2"/>
      <c r="NF272" s="2"/>
      <c r="NG272" s="2"/>
      <c r="NH272" s="2"/>
      <c r="NI272" s="2"/>
      <c r="NJ272" s="2"/>
      <c r="NK272" s="2"/>
      <c r="NL272" s="2"/>
      <c r="NM272" s="2"/>
      <c r="NN272" s="2"/>
      <c r="NO272" s="2"/>
      <c r="NP272" s="2"/>
      <c r="NQ272" s="2"/>
      <c r="NR272" s="2"/>
      <c r="NS272" s="2"/>
      <c r="NT272" s="2"/>
      <c r="NU272" s="2"/>
      <c r="NV272" s="2"/>
      <c r="NW272" s="2"/>
      <c r="NX272" s="2"/>
      <c r="NY272" s="2"/>
      <c r="NZ272" s="2"/>
      <c r="OA272" s="2"/>
      <c r="OB272" s="2"/>
      <c r="OC272" s="2"/>
      <c r="OD272" s="2"/>
      <c r="OE272" s="2"/>
      <c r="OF272" s="2"/>
      <c r="OG272" s="2"/>
      <c r="OH272" s="2"/>
      <c r="OI272" s="2"/>
      <c r="OJ272" s="2"/>
      <c r="OK272" s="2"/>
      <c r="OL272" s="2"/>
      <c r="OM272" s="2"/>
      <c r="ON272" s="2"/>
      <c r="OO272" s="2"/>
      <c r="OP272" s="2"/>
      <c r="OQ272" s="2"/>
      <c r="OR272" s="2"/>
      <c r="OS272" s="2"/>
      <c r="OT272" s="2"/>
      <c r="OU272" s="2"/>
      <c r="OV272" s="2"/>
      <c r="OW272" s="2"/>
      <c r="OX272" s="2"/>
      <c r="OY272" s="2"/>
      <c r="OZ272" s="2"/>
      <c r="PA272" s="2"/>
      <c r="PB272" s="2"/>
      <c r="PC272" s="2"/>
      <c r="PD272" s="2"/>
      <c r="PE272" s="2"/>
      <c r="PF272" s="2"/>
      <c r="PG272" s="2"/>
      <c r="PH272" s="2"/>
      <c r="PI272" s="2"/>
      <c r="PJ272" s="2"/>
      <c r="PK272" s="2"/>
      <c r="PL272" s="2"/>
      <c r="PM272" s="2"/>
      <c r="PN272" s="2"/>
      <c r="PO272" s="2"/>
      <c r="PP272" s="2"/>
      <c r="PQ272" s="2"/>
      <c r="PR272" s="2"/>
      <c r="PS272" s="2"/>
      <c r="PT272" s="2"/>
      <c r="PU272" s="2"/>
      <c r="PV272" s="2"/>
      <c r="PW272" s="2"/>
      <c r="PX272" s="2"/>
      <c r="PY272" s="2"/>
      <c r="PZ272" s="2"/>
      <c r="QA272" s="2"/>
      <c r="QB272" s="2"/>
      <c r="QC272" s="2"/>
      <c r="QD272" s="2"/>
      <c r="QE272" s="2"/>
      <c r="QF272" s="2"/>
      <c r="QG272" s="2"/>
      <c r="QH272" s="2"/>
      <c r="QI272" s="2"/>
      <c r="QJ272" s="2"/>
      <c r="QK272" s="2"/>
      <c r="QL272" s="2"/>
      <c r="QM272" s="2"/>
      <c r="QN272" s="2"/>
      <c r="QO272" s="2"/>
      <c r="QP272" s="2"/>
      <c r="QQ272" s="2"/>
      <c r="QR272" s="2"/>
      <c r="QS272" s="2"/>
      <c r="QT272" s="2"/>
      <c r="QU272" s="2"/>
      <c r="QV272" s="2"/>
      <c r="QW272" s="2"/>
      <c r="QX272" s="2"/>
      <c r="QY272" s="2"/>
      <c r="QZ272" s="2"/>
      <c r="RA272" s="2"/>
      <c r="RB272" s="2"/>
      <c r="RC272" s="2"/>
      <c r="RD272" s="2"/>
      <c r="RE272" s="2"/>
      <c r="RF272" s="2"/>
      <c r="RG272" s="2"/>
      <c r="RH272" s="2"/>
      <c r="RI272" s="2"/>
      <c r="RJ272" s="2"/>
      <c r="RK272" s="2"/>
      <c r="RL272" s="2"/>
      <c r="RM272" s="2"/>
      <c r="RN272" s="2"/>
      <c r="RO272" s="2"/>
      <c r="RP272" s="2"/>
      <c r="RQ272" s="2"/>
      <c r="RR272" s="2"/>
      <c r="RS272" s="2"/>
      <c r="RT272" s="2"/>
      <c r="RU272" s="2"/>
      <c r="RV272" s="2"/>
      <c r="RW272" s="2"/>
      <c r="RX272" s="2"/>
      <c r="RY272" s="2"/>
      <c r="RZ272" s="2"/>
      <c r="SA272" s="2"/>
      <c r="SB272" s="2"/>
      <c r="SC272" s="2"/>
      <c r="SD272" s="2"/>
      <c r="SE272" s="2"/>
      <c r="SF272" s="2"/>
      <c r="SG272" s="2"/>
      <c r="SH272" s="2"/>
      <c r="SI272" s="2"/>
      <c r="SJ272" s="2"/>
      <c r="SK272" s="2"/>
      <c r="SL272" s="2"/>
      <c r="SM272" s="2"/>
      <c r="SN272" s="2"/>
      <c r="SO272" s="2"/>
      <c r="SP272" s="2"/>
      <c r="SQ272" s="2"/>
      <c r="SR272" s="2"/>
      <c r="SS272" s="2"/>
      <c r="ST272" s="2"/>
      <c r="SU272" s="2"/>
      <c r="SV272" s="2"/>
      <c r="SW272" s="2"/>
      <c r="SX272" s="2"/>
      <c r="SY272" s="2"/>
      <c r="SZ272" s="2"/>
      <c r="TA272" s="2"/>
      <c r="TB272" s="2"/>
      <c r="TC272" s="2"/>
      <c r="TD272" s="2"/>
      <c r="TE272" s="2"/>
      <c r="TF272" s="2"/>
      <c r="TG272" s="2"/>
      <c r="TH272" s="2"/>
      <c r="TI272" s="2"/>
      <c r="TJ272" s="2"/>
      <c r="TK272" s="2"/>
      <c r="TL272" s="2"/>
      <c r="TM272" s="2"/>
      <c r="TN272" s="2"/>
      <c r="TO272" s="2"/>
      <c r="TP272" s="2"/>
      <c r="TQ272" s="2"/>
      <c r="TR272" s="2"/>
      <c r="TS272" s="2"/>
      <c r="TT272" s="2"/>
      <c r="TU272" s="2"/>
      <c r="TV272" s="2"/>
      <c r="TW272" s="2"/>
      <c r="TX272" s="2"/>
      <c r="TY272" s="2"/>
      <c r="TZ272" s="2"/>
      <c r="UA272" s="2"/>
      <c r="UB272" s="2"/>
      <c r="UC272" s="2"/>
      <c r="UD272" s="2"/>
      <c r="UE272" s="2"/>
      <c r="UF272" s="2"/>
      <c r="UG272" s="2"/>
      <c r="UH272" s="2"/>
      <c r="UI272" s="2"/>
      <c r="UJ272" s="2"/>
      <c r="UK272" s="2"/>
      <c r="UL272" s="2"/>
      <c r="UM272" s="2"/>
      <c r="UN272" s="2"/>
      <c r="UO272" s="2"/>
      <c r="UP272" s="2"/>
      <c r="UQ272" s="2"/>
      <c r="UR272" s="2"/>
      <c r="US272" s="2"/>
      <c r="UT272" s="2"/>
      <c r="UU272" s="2"/>
      <c r="UV272" s="2"/>
      <c r="UW272" s="2"/>
      <c r="UX272" s="2"/>
      <c r="UY272" s="2"/>
      <c r="UZ272" s="2"/>
      <c r="VA272" s="2"/>
      <c r="VB272" s="2"/>
      <c r="VC272" s="2"/>
      <c r="VD272" s="2"/>
      <c r="VE272" s="2"/>
      <c r="VF272" s="2"/>
      <c r="VG272" s="2"/>
      <c r="VH272" s="2"/>
      <c r="VI272" s="2"/>
      <c r="VJ272" s="2"/>
      <c r="VK272" s="2"/>
      <c r="VL272" s="2"/>
      <c r="VM272" s="2"/>
      <c r="VN272" s="2"/>
      <c r="VO272" s="2"/>
      <c r="VP272" s="2"/>
      <c r="VQ272" s="2"/>
      <c r="VR272" s="2"/>
      <c r="VS272" s="2"/>
      <c r="VT272" s="2"/>
      <c r="VU272" s="2"/>
      <c r="VV272" s="2"/>
      <c r="VW272" s="2"/>
      <c r="VX272" s="2"/>
      <c r="VY272" s="2"/>
      <c r="VZ272" s="2"/>
      <c r="WA272" s="2"/>
      <c r="WB272" s="2"/>
      <c r="WC272" s="2"/>
      <c r="WD272" s="2"/>
      <c r="WE272" s="2"/>
      <c r="WF272" s="2"/>
      <c r="WG272" s="2"/>
      <c r="WH272" s="2"/>
      <c r="WI272" s="2"/>
      <c r="WJ272" s="2"/>
      <c r="WK272" s="2"/>
      <c r="WL272" s="2"/>
      <c r="WM272" s="2"/>
      <c r="WN272" s="2"/>
      <c r="WO272" s="2"/>
      <c r="WP272" s="2"/>
      <c r="WQ272" s="2"/>
      <c r="WR272" s="2"/>
      <c r="WS272" s="2"/>
      <c r="WT272" s="2"/>
      <c r="WU272" s="2"/>
      <c r="WV272" s="2"/>
      <c r="WW272" s="2"/>
      <c r="WX272" s="2"/>
      <c r="WY272" s="2"/>
      <c r="WZ272" s="2"/>
      <c r="XA272" s="2"/>
      <c r="XB272" s="2"/>
      <c r="XC272" s="2"/>
      <c r="XD272" s="2"/>
      <c r="XE272" s="2"/>
      <c r="XF272" s="2"/>
      <c r="XG272" s="2"/>
      <c r="XH272" s="2"/>
      <c r="XI272" s="2"/>
      <c r="XJ272" s="2"/>
      <c r="XK272" s="2"/>
      <c r="XL272" s="2"/>
      <c r="XM272" s="2"/>
      <c r="XN272" s="2"/>
      <c r="XO272" s="2"/>
      <c r="XP272" s="2"/>
      <c r="XQ272" s="2"/>
      <c r="XR272" s="2"/>
      <c r="XS272" s="2"/>
      <c r="XT272" s="2"/>
      <c r="XU272" s="2"/>
      <c r="XV272" s="2"/>
      <c r="XW272" s="2"/>
      <c r="XX272" s="2"/>
      <c r="XY272" s="2"/>
      <c r="XZ272" s="2"/>
      <c r="YA272" s="2"/>
      <c r="YB272" s="2"/>
      <c r="YC272" s="2"/>
      <c r="YD272" s="2"/>
      <c r="YE272" s="2"/>
      <c r="YF272" s="2"/>
      <c r="YG272" s="2"/>
      <c r="YH272" s="2"/>
      <c r="YI272" s="2"/>
      <c r="YJ272" s="2"/>
      <c r="YK272" s="2"/>
      <c r="YL272" s="2"/>
      <c r="YM272" s="2"/>
      <c r="YN272" s="2"/>
      <c r="YO272" s="2"/>
      <c r="YP272" s="2"/>
      <c r="YQ272" s="2"/>
      <c r="YR272" s="2"/>
      <c r="YS272" s="2"/>
      <c r="YT272" s="2"/>
      <c r="YU272" s="2"/>
      <c r="YV272" s="2"/>
      <c r="YW272" s="2"/>
      <c r="YX272" s="2"/>
      <c r="YY272" s="2"/>
      <c r="YZ272" s="2"/>
      <c r="ZA272" s="2"/>
      <c r="ZB272" s="2"/>
      <c r="ZC272" s="2"/>
      <c r="ZD272" s="2"/>
      <c r="ZE272" s="2"/>
      <c r="ZF272" s="2"/>
      <c r="ZG272" s="2"/>
      <c r="ZH272" s="2"/>
      <c r="ZI272" s="2"/>
      <c r="ZJ272" s="2"/>
      <c r="ZK272" s="2"/>
      <c r="ZL272" s="2"/>
      <c r="ZM272" s="2"/>
      <c r="ZN272" s="2"/>
      <c r="ZO272" s="2"/>
      <c r="ZP272" s="2"/>
      <c r="ZQ272" s="2"/>
      <c r="ZR272" s="2"/>
      <c r="ZS272" s="2"/>
      <c r="ZT272" s="2"/>
      <c r="ZU272" s="2"/>
      <c r="ZV272" s="2"/>
      <c r="ZW272" s="2"/>
      <c r="ZX272" s="2"/>
      <c r="ZY272" s="2"/>
      <c r="ZZ272" s="2"/>
      <c r="AAA272" s="2"/>
      <c r="AAB272" s="2"/>
      <c r="AAC272" s="2"/>
      <c r="AAD272" s="2"/>
      <c r="AAE272" s="2"/>
      <c r="AAF272" s="2"/>
      <c r="AAG272" s="2"/>
      <c r="AAH272" s="2"/>
      <c r="AAI272" s="2"/>
      <c r="AAJ272" s="2"/>
      <c r="AAK272" s="2"/>
      <c r="AAL272" s="2"/>
      <c r="AAM272" s="2"/>
      <c r="AAN272" s="2"/>
      <c r="AAO272" s="2"/>
      <c r="AAP272" s="2"/>
      <c r="AAQ272" s="2"/>
      <c r="AAR272" s="2"/>
      <c r="AAS272" s="2"/>
      <c r="AAT272" s="2"/>
      <c r="AAU272" s="2"/>
      <c r="AAV272" s="2"/>
      <c r="AAW272" s="2"/>
      <c r="AAX272" s="2"/>
      <c r="AAY272" s="2"/>
      <c r="AAZ272" s="2"/>
      <c r="ABA272" s="2"/>
      <c r="ABB272" s="2"/>
      <c r="ABC272" s="2"/>
      <c r="ABD272" s="2"/>
      <c r="ABE272" s="2"/>
      <c r="ABF272" s="2"/>
      <c r="ABG272" s="2"/>
      <c r="ABH272" s="2"/>
      <c r="ABI272" s="2"/>
      <c r="ABJ272" s="2"/>
      <c r="ABK272" s="2"/>
      <c r="ABL272" s="2"/>
      <c r="ABM272" s="2"/>
      <c r="ABN272" s="2"/>
      <c r="ABO272" s="2"/>
      <c r="ABP272" s="2"/>
      <c r="ABQ272" s="2"/>
      <c r="ABR272" s="2"/>
      <c r="ABS272" s="2"/>
      <c r="ABT272" s="2"/>
      <c r="ABU272" s="2"/>
      <c r="ABV272" s="2"/>
      <c r="ABW272" s="2"/>
      <c r="ABX272" s="2"/>
      <c r="ABY272" s="2"/>
      <c r="ABZ272" s="2"/>
      <c r="ACA272" s="2"/>
      <c r="ACB272" s="2"/>
      <c r="ACC272" s="2"/>
      <c r="ACD272" s="2"/>
      <c r="ACE272" s="2"/>
      <c r="ACF272" s="2"/>
      <c r="ACG272" s="2"/>
      <c r="ACH272" s="2"/>
      <c r="ACI272" s="2"/>
      <c r="ACJ272" s="2"/>
      <c r="ACK272" s="2"/>
      <c r="ACL272" s="2"/>
      <c r="ACM272" s="2"/>
      <c r="ACN272" s="2"/>
      <c r="ACO272" s="2"/>
      <c r="ACP272" s="2"/>
      <c r="ACQ272" s="2"/>
      <c r="ACR272" s="2"/>
      <c r="ACS272" s="2"/>
      <c r="ACT272" s="2"/>
      <c r="ACU272" s="2"/>
      <c r="ACV272" s="2"/>
      <c r="ACW272" s="2"/>
      <c r="ACX272" s="2"/>
      <c r="ACY272" s="2"/>
      <c r="ACZ272" s="2"/>
      <c r="ADA272" s="2"/>
      <c r="ADB272" s="2"/>
      <c r="ADC272" s="2"/>
      <c r="ADD272" s="2"/>
      <c r="ADE272" s="2"/>
      <c r="ADF272" s="2"/>
      <c r="ADG272" s="2"/>
      <c r="ADH272" s="2"/>
      <c r="ADI272" s="2"/>
      <c r="ADJ272" s="2"/>
      <c r="ADK272" s="2"/>
      <c r="ADL272" s="2"/>
      <c r="ADM272" s="2"/>
      <c r="ADN272" s="2"/>
      <c r="ADO272" s="2"/>
      <c r="ADP272" s="2"/>
      <c r="ADQ272" s="2"/>
      <c r="ADR272" s="2"/>
      <c r="ADS272" s="2"/>
      <c r="ADT272" s="2"/>
      <c r="ADU272" s="2"/>
      <c r="ADV272" s="2"/>
      <c r="ADW272" s="2"/>
      <c r="ADX272" s="2"/>
      <c r="ADY272" s="2"/>
      <c r="ADZ272" s="2"/>
      <c r="AEA272" s="2"/>
      <c r="AEB272" s="2"/>
      <c r="AEC272" s="2"/>
      <c r="AED272" s="2"/>
      <c r="AEE272" s="2"/>
      <c r="AEF272" s="2"/>
      <c r="AEG272" s="2"/>
      <c r="AEH272" s="2"/>
      <c r="AEI272" s="2"/>
      <c r="AEJ272" s="2"/>
      <c r="AEK272" s="2"/>
      <c r="AEL272" s="2"/>
      <c r="AEM272" s="2"/>
      <c r="AEN272" s="2"/>
      <c r="AEO272" s="2"/>
      <c r="AEP272" s="2"/>
      <c r="AEQ272" s="2"/>
      <c r="AER272" s="2"/>
      <c r="AES272" s="2"/>
      <c r="AET272" s="2"/>
      <c r="AEU272" s="2"/>
      <c r="AEV272" s="2"/>
      <c r="AEW272" s="2"/>
      <c r="AEX272" s="2"/>
      <c r="AEY272" s="2"/>
      <c r="AEZ272" s="2"/>
      <c r="AFA272" s="2"/>
      <c r="AFB272" s="2"/>
      <c r="AFC272" s="2"/>
      <c r="AFD272" s="2"/>
      <c r="AFE272" s="2"/>
      <c r="AFF272" s="2"/>
      <c r="AFG272" s="2"/>
      <c r="AFH272" s="2"/>
      <c r="AFI272" s="2"/>
      <c r="AFJ272" s="2"/>
      <c r="AFK272" s="2"/>
      <c r="AFL272" s="2"/>
      <c r="AFM272" s="2"/>
      <c r="AFN272" s="2"/>
      <c r="AFO272" s="2"/>
      <c r="AFP272" s="2"/>
      <c r="AFQ272" s="2"/>
      <c r="AFR272" s="2"/>
      <c r="AFS272" s="2"/>
      <c r="AFT272" s="2"/>
      <c r="AFU272" s="2"/>
      <c r="AFV272" s="2"/>
      <c r="AFW272" s="2"/>
      <c r="AFX272" s="2"/>
      <c r="AFY272" s="2"/>
      <c r="AFZ272" s="2"/>
      <c r="AGA272" s="2"/>
      <c r="AGB272" s="2"/>
      <c r="AGC272" s="2"/>
      <c r="AGD272" s="2"/>
      <c r="AGE272" s="2"/>
      <c r="AGF272" s="2"/>
      <c r="AGG272" s="2"/>
      <c r="AGH272" s="2"/>
      <c r="AGI272" s="2"/>
      <c r="AGJ272" s="2"/>
      <c r="AGK272" s="2"/>
      <c r="AGL272" s="2"/>
      <c r="AGM272" s="2"/>
      <c r="AGN272" s="2"/>
      <c r="AGO272" s="2"/>
      <c r="AGP272" s="2"/>
      <c r="AGQ272" s="2"/>
      <c r="AGR272" s="2"/>
      <c r="AGS272" s="2"/>
      <c r="AGT272" s="2"/>
      <c r="AGU272" s="2"/>
      <c r="AGV272" s="2"/>
      <c r="AGW272" s="2"/>
      <c r="AGX272" s="2"/>
      <c r="AGY272" s="2"/>
      <c r="AGZ272" s="2"/>
      <c r="AHA272" s="2"/>
      <c r="AHB272" s="2"/>
      <c r="AHC272" s="2"/>
      <c r="AHD272" s="2"/>
      <c r="AHE272" s="2"/>
      <c r="AHF272" s="2"/>
      <c r="AHG272" s="2"/>
      <c r="AHH272" s="2"/>
      <c r="AHI272" s="2"/>
      <c r="AHJ272" s="2"/>
      <c r="AHK272" s="2"/>
      <c r="AHL272" s="2"/>
      <c r="AHM272" s="2"/>
      <c r="AHN272" s="2"/>
      <c r="AHO272" s="2"/>
      <c r="AHP272" s="2"/>
      <c r="AHQ272" s="2"/>
      <c r="AHR272" s="2"/>
      <c r="AHS272" s="2"/>
      <c r="AHT272" s="2"/>
      <c r="AHU272" s="2"/>
      <c r="AHV272" s="2"/>
      <c r="AHW272" s="2"/>
      <c r="AHX272" s="2"/>
      <c r="AHY272" s="2"/>
      <c r="AHZ272" s="2"/>
      <c r="AIA272" s="2"/>
      <c r="AIB272" s="2"/>
      <c r="AIC272" s="2"/>
      <c r="AID272" s="2"/>
      <c r="AIE272" s="2"/>
      <c r="AIF272" s="2"/>
      <c r="AIG272" s="2"/>
      <c r="AIH272" s="2"/>
      <c r="AII272" s="2"/>
      <c r="AIJ272" s="2"/>
      <c r="AIK272" s="2"/>
      <c r="AIL272" s="2"/>
      <c r="AIM272" s="2"/>
      <c r="AIN272" s="2"/>
      <c r="AIO272" s="2"/>
      <c r="AIP272" s="2"/>
      <c r="AIQ272" s="2"/>
      <c r="AIR272" s="2"/>
      <c r="AIS272" s="2"/>
      <c r="AIT272" s="2"/>
      <c r="AIU272" s="2"/>
      <c r="AIV272" s="2"/>
      <c r="AIW272" s="2"/>
      <c r="AIX272" s="2"/>
      <c r="AIY272" s="2"/>
      <c r="AIZ272" s="2"/>
      <c r="AJA272" s="2"/>
      <c r="AJB272" s="2"/>
      <c r="AJC272" s="2"/>
      <c r="AJD272" s="2"/>
      <c r="AJE272" s="2"/>
      <c r="AJF272" s="2"/>
      <c r="AJG272" s="2"/>
      <c r="AJH272" s="2"/>
      <c r="AJI272" s="2"/>
      <c r="AJJ272" s="2"/>
      <c r="AJK272" s="2"/>
      <c r="AJL272" s="2"/>
      <c r="AJM272" s="2"/>
      <c r="AJN272" s="2"/>
      <c r="AJO272" s="2"/>
      <c r="AJP272" s="2"/>
      <c r="AJQ272" s="2"/>
      <c r="AJR272" s="2"/>
      <c r="AJS272" s="2"/>
      <c r="AJT272" s="2"/>
      <c r="AJU272" s="2"/>
      <c r="AJV272" s="2"/>
      <c r="AJW272" s="2"/>
      <c r="AJX272" s="2"/>
      <c r="AJY272" s="2"/>
      <c r="AJZ272" s="2"/>
      <c r="AKA272" s="2"/>
      <c r="AKB272" s="2"/>
      <c r="AKC272" s="2"/>
      <c r="AKD272" s="2"/>
      <c r="AKE272" s="2"/>
      <c r="AKF272" s="2"/>
      <c r="AKG272" s="2"/>
      <c r="AKH272" s="2"/>
      <c r="AKI272" s="2"/>
      <c r="AKJ272" s="2"/>
      <c r="AKK272" s="2"/>
      <c r="AKL272" s="2"/>
      <c r="AKM272" s="2"/>
      <c r="AKN272" s="2"/>
      <c r="AKO272" s="2"/>
      <c r="AKP272" s="2"/>
      <c r="AKQ272" s="2"/>
      <c r="AKR272" s="2"/>
      <c r="AKS272" s="2"/>
      <c r="AKT272" s="2"/>
      <c r="AKU272" s="2"/>
      <c r="AKV272" s="2"/>
      <c r="AKW272" s="2"/>
      <c r="AKX272" s="2"/>
      <c r="AKY272" s="2"/>
      <c r="AKZ272" s="2"/>
      <c r="ALA272" s="2"/>
      <c r="ALB272" s="2"/>
      <c r="ALC272" s="2"/>
      <c r="ALD272" s="2"/>
      <c r="ALE272" s="2"/>
      <c r="ALF272" s="2"/>
      <c r="ALG272" s="2"/>
      <c r="ALH272" s="2"/>
      <c r="ALI272" s="2"/>
      <c r="ALJ272" s="2"/>
      <c r="ALK272" s="2"/>
      <c r="ALL272" s="2"/>
      <c r="ALM272" s="2"/>
      <c r="ALN272" s="2"/>
      <c r="ALO272" s="2"/>
      <c r="ALP272" s="2"/>
      <c r="ALQ272" s="2"/>
      <c r="ALR272" s="2"/>
      <c r="ALS272" s="2"/>
      <c r="ALT272" s="2"/>
      <c r="ALU272" s="2"/>
      <c r="ALV272" s="2"/>
      <c r="ALW272" s="2"/>
      <c r="ALX272" s="2"/>
      <c r="ALY272" s="2"/>
      <c r="ALZ272" s="2"/>
      <c r="AMA272" s="2"/>
      <c r="AMB272" s="2"/>
      <c r="AMC272" s="2"/>
      <c r="AMD272" s="2"/>
      <c r="AME272" s="2"/>
      <c r="AMF272" s="2"/>
      <c r="AMG272" s="2"/>
      <c r="AMH272" s="2"/>
      <c r="AMI272" s="2"/>
      <c r="AMJ272" s="2"/>
      <c r="AMK272" s="2"/>
      <c r="AML272" s="2"/>
      <c r="AMM272" s="2"/>
      <c r="AMN272" s="2"/>
      <c r="AMO272" s="2"/>
      <c r="AMP272" s="2"/>
      <c r="AMQ272" s="2"/>
      <c r="AMR272" s="2"/>
      <c r="AMS272" s="2"/>
      <c r="AMT272" s="2"/>
      <c r="AMU272" s="2"/>
      <c r="AMV272" s="2"/>
      <c r="AMW272" s="2"/>
      <c r="AMX272" s="2"/>
      <c r="AMY272" s="2"/>
      <c r="AMZ272" s="2"/>
      <c r="ANA272" s="2"/>
      <c r="ANB272" s="2"/>
      <c r="ANC272" s="2"/>
      <c r="AND272" s="2"/>
      <c r="ANE272" s="2"/>
      <c r="ANF272" s="2"/>
      <c r="ANG272" s="2"/>
      <c r="ANH272" s="2"/>
      <c r="ANI272" s="2"/>
      <c r="ANJ272" s="2"/>
      <c r="ANK272" s="2"/>
      <c r="ANL272" s="2"/>
      <c r="ANM272" s="2"/>
      <c r="ANN272" s="2"/>
      <c r="ANO272" s="2"/>
      <c r="ANP272" s="2"/>
      <c r="ANQ272" s="2"/>
      <c r="ANR272" s="2"/>
      <c r="ANS272" s="2"/>
      <c r="ANT272" s="2"/>
      <c r="ANU272" s="2"/>
      <c r="ANV272" s="2"/>
      <c r="ANW272" s="2"/>
      <c r="ANX272" s="2"/>
      <c r="ANY272" s="2"/>
      <c r="ANZ272" s="2"/>
      <c r="AOA272" s="2"/>
      <c r="AOB272" s="2"/>
      <c r="AOC272" s="2"/>
      <c r="AOD272" s="2"/>
      <c r="AOE272" s="2"/>
      <c r="AOF272" s="2"/>
      <c r="AOG272" s="2"/>
      <c r="AOH272" s="2"/>
      <c r="AOI272" s="2"/>
      <c r="AOJ272" s="2"/>
      <c r="AOK272" s="2"/>
      <c r="AOL272" s="2"/>
      <c r="AOM272" s="2"/>
      <c r="AON272" s="2"/>
      <c r="AOO272" s="2"/>
      <c r="AOP272" s="2"/>
      <c r="AOQ272" s="2"/>
      <c r="AOR272" s="2"/>
      <c r="AOS272" s="2"/>
      <c r="AOT272" s="2"/>
      <c r="AOU272" s="2"/>
      <c r="AOV272" s="2"/>
      <c r="AOW272" s="2"/>
      <c r="AOX272" s="2"/>
      <c r="AOY272" s="2"/>
      <c r="AOZ272" s="2"/>
      <c r="APA272" s="2"/>
      <c r="APB272" s="2"/>
      <c r="APC272" s="2"/>
      <c r="APD272" s="2"/>
      <c r="APE272" s="2"/>
      <c r="APF272" s="2"/>
      <c r="APG272" s="2"/>
      <c r="APH272" s="2"/>
      <c r="API272" s="2"/>
      <c r="APJ272" s="2"/>
      <c r="APK272" s="2"/>
      <c r="APL272" s="2"/>
      <c r="APM272" s="2"/>
      <c r="APN272" s="2"/>
      <c r="APO272" s="2"/>
      <c r="APP272" s="2"/>
      <c r="APQ272" s="2"/>
      <c r="APR272" s="2"/>
      <c r="APS272" s="2"/>
      <c r="APT272" s="2"/>
      <c r="APU272" s="2"/>
      <c r="APV272" s="2"/>
      <c r="APW272" s="2"/>
      <c r="APX272" s="2"/>
      <c r="APY272" s="2"/>
      <c r="APZ272" s="2"/>
      <c r="AQA272" s="2"/>
      <c r="AQB272" s="2"/>
      <c r="AQC272" s="2"/>
      <c r="AQD272" s="2"/>
      <c r="AQE272" s="2"/>
      <c r="AQF272" s="2"/>
      <c r="AQG272" s="2"/>
      <c r="AQH272" s="2"/>
      <c r="AQI272" s="2"/>
      <c r="AQJ272" s="2"/>
      <c r="AQK272" s="2"/>
      <c r="AQL272" s="2"/>
      <c r="AQM272" s="2"/>
      <c r="AQN272" s="2"/>
      <c r="AQO272" s="2"/>
      <c r="AQP272" s="2"/>
      <c r="AQQ272" s="2"/>
      <c r="AQR272" s="2"/>
      <c r="AQS272" s="2"/>
      <c r="AQT272" s="2"/>
      <c r="AQU272" s="2"/>
      <c r="AQV272" s="2"/>
      <c r="AQW272" s="2"/>
      <c r="AQX272" s="2"/>
      <c r="AQY272" s="2"/>
      <c r="AQZ272" s="2"/>
      <c r="ARA272" s="2"/>
      <c r="ARB272" s="2"/>
      <c r="ARC272" s="2"/>
      <c r="ARD272" s="2"/>
      <c r="ARE272" s="2"/>
      <c r="ARF272" s="2"/>
      <c r="ARG272" s="2"/>
      <c r="ARH272" s="2"/>
      <c r="ARI272" s="2"/>
      <c r="ARJ272" s="2"/>
      <c r="ARK272" s="2"/>
      <c r="ARL272" s="2"/>
      <c r="ARM272" s="2"/>
      <c r="ARN272" s="2"/>
      <c r="ARO272" s="2"/>
      <c r="ARP272" s="2"/>
      <c r="ARQ272" s="2"/>
      <c r="ARR272" s="2"/>
      <c r="ARS272" s="2"/>
      <c r="ART272" s="2"/>
      <c r="ARU272" s="2"/>
      <c r="ARV272" s="2"/>
      <c r="ARW272" s="2"/>
      <c r="ARX272" s="2"/>
      <c r="ARY272" s="2"/>
      <c r="ARZ272" s="2"/>
      <c r="ASA272" s="2"/>
      <c r="ASB272" s="2"/>
      <c r="ASC272" s="2"/>
      <c r="ASD272" s="2"/>
      <c r="ASE272" s="2"/>
      <c r="ASF272" s="2"/>
      <c r="ASG272" s="2"/>
      <c r="ASH272" s="2"/>
      <c r="ASI272" s="2"/>
      <c r="ASJ272" s="2"/>
      <c r="ASK272" s="2"/>
      <c r="ASL272" s="2"/>
      <c r="ASM272" s="2"/>
      <c r="ASN272" s="2"/>
      <c r="ASO272" s="2"/>
      <c r="ASP272" s="2"/>
      <c r="ASQ272" s="2"/>
      <c r="ASR272" s="2"/>
      <c r="ASS272" s="2"/>
      <c r="AST272" s="2"/>
      <c r="ASU272" s="2"/>
      <c r="ASV272" s="2"/>
      <c r="ASW272" s="2"/>
      <c r="ASX272" s="2"/>
      <c r="ASY272" s="2"/>
      <c r="ASZ272" s="2"/>
      <c r="ATA272" s="2"/>
      <c r="ATB272" s="2"/>
      <c r="ATC272" s="2"/>
      <c r="ATD272" s="2"/>
      <c r="ATE272" s="2"/>
      <c r="ATF272" s="2"/>
      <c r="ATG272" s="2"/>
      <c r="ATH272" s="2"/>
      <c r="ATI272" s="2"/>
      <c r="ATJ272" s="2"/>
      <c r="ATK272" s="2"/>
      <c r="ATL272" s="2"/>
      <c r="ATM272" s="2"/>
      <c r="ATN272" s="2"/>
      <c r="ATO272" s="2"/>
      <c r="ATP272" s="2"/>
      <c r="ATQ272" s="2"/>
      <c r="ATR272" s="2"/>
      <c r="ATS272" s="2"/>
      <c r="ATT272" s="2"/>
      <c r="ATU272" s="2"/>
      <c r="ATV272" s="2"/>
      <c r="ATW272" s="2"/>
      <c r="ATX272" s="2"/>
      <c r="ATY272" s="2"/>
      <c r="ATZ272" s="2"/>
      <c r="AUA272" s="2"/>
      <c r="AUB272" s="2"/>
      <c r="AUC272" s="2"/>
      <c r="AUD272" s="2"/>
      <c r="AUE272" s="2"/>
      <c r="AUF272" s="2"/>
      <c r="AUG272" s="2"/>
      <c r="AUH272" s="2"/>
      <c r="AUI272" s="2"/>
      <c r="AUJ272" s="2"/>
      <c r="AUK272" s="2"/>
      <c r="AUL272" s="2"/>
      <c r="AUM272" s="2"/>
      <c r="AUN272" s="2"/>
      <c r="AUO272" s="2"/>
      <c r="AUP272" s="2"/>
      <c r="AUQ272" s="2"/>
      <c r="AUR272" s="2"/>
      <c r="AUS272" s="2"/>
      <c r="AUT272" s="2"/>
      <c r="AUU272" s="2"/>
      <c r="AUV272" s="2"/>
      <c r="AUW272" s="2"/>
      <c r="AUX272" s="2"/>
      <c r="AUY272" s="2"/>
      <c r="AUZ272" s="2"/>
      <c r="AVA272" s="2"/>
      <c r="AVB272" s="2"/>
      <c r="AVC272" s="2"/>
      <c r="AVD272" s="2"/>
      <c r="AVE272" s="2"/>
      <c r="AVF272" s="2"/>
      <c r="AVG272" s="2"/>
      <c r="AVH272" s="2"/>
      <c r="AVI272" s="2"/>
      <c r="AVJ272" s="2"/>
      <c r="AVK272" s="2"/>
      <c r="AVL272" s="2"/>
      <c r="AVM272" s="2"/>
      <c r="AVN272" s="2"/>
      <c r="AVO272" s="2"/>
      <c r="AVP272" s="2"/>
      <c r="AVQ272" s="2"/>
      <c r="AVR272" s="2"/>
      <c r="AVS272" s="2"/>
      <c r="AVT272" s="2"/>
      <c r="AVU272" s="2"/>
      <c r="AVV272" s="2"/>
      <c r="AVW272" s="2"/>
      <c r="AVX272" s="2"/>
      <c r="AVY272" s="2"/>
      <c r="AVZ272" s="2"/>
      <c r="AWA272" s="2"/>
      <c r="AWB272" s="2"/>
      <c r="AWC272" s="2"/>
      <c r="AWD272" s="2"/>
      <c r="AWE272" s="2"/>
      <c r="AWF272" s="2"/>
      <c r="AWG272" s="2"/>
      <c r="AWH272" s="2"/>
      <c r="AWI272" s="2"/>
      <c r="AWJ272" s="2"/>
      <c r="AWK272" s="2"/>
      <c r="AWL272" s="2"/>
      <c r="AWM272" s="2"/>
      <c r="AWN272" s="2"/>
      <c r="AWO272" s="2"/>
      <c r="AWP272" s="2"/>
      <c r="AWQ272" s="2"/>
      <c r="AWR272" s="2"/>
      <c r="AWS272" s="2"/>
      <c r="AWT272" s="2"/>
      <c r="AWU272" s="2"/>
      <c r="AWV272" s="2"/>
      <c r="AWW272" s="2"/>
      <c r="AWX272" s="2"/>
      <c r="AWY272" s="2"/>
      <c r="AWZ272" s="2"/>
      <c r="AXA272" s="2"/>
      <c r="AXB272" s="2"/>
      <c r="AXC272" s="2"/>
      <c r="AXD272" s="2"/>
      <c r="AXE272" s="2"/>
      <c r="AXF272" s="2"/>
      <c r="AXG272" s="2"/>
      <c r="AXH272" s="2"/>
      <c r="AXI272" s="2"/>
      <c r="AXJ272" s="2"/>
      <c r="AXK272" s="2"/>
      <c r="AXL272" s="2"/>
      <c r="AXM272" s="2"/>
      <c r="AXN272" s="2"/>
      <c r="AXO272" s="2"/>
      <c r="AXP272" s="2"/>
      <c r="AXQ272" s="2"/>
      <c r="AXR272" s="2"/>
      <c r="AXS272" s="2"/>
      <c r="AXT272" s="2"/>
      <c r="AXU272" s="2"/>
      <c r="AXV272" s="2"/>
      <c r="AXW272" s="2"/>
      <c r="AXX272" s="2"/>
      <c r="AXY272" s="2"/>
      <c r="AXZ272" s="2"/>
      <c r="AYA272" s="2"/>
      <c r="AYB272" s="2"/>
      <c r="AYC272" s="2"/>
      <c r="AYD272" s="2"/>
      <c r="AYE272" s="2"/>
      <c r="AYF272" s="2"/>
      <c r="AYG272" s="2"/>
      <c r="AYH272" s="2"/>
      <c r="AYI272" s="2"/>
      <c r="AYJ272" s="2"/>
      <c r="AYK272" s="2"/>
      <c r="AYL272" s="2"/>
      <c r="AYM272" s="2"/>
      <c r="AYN272" s="2"/>
      <c r="AYO272" s="2"/>
      <c r="AYP272" s="2"/>
      <c r="AYQ272" s="2"/>
      <c r="AYR272" s="2"/>
      <c r="AYS272" s="2"/>
      <c r="AYT272" s="2"/>
      <c r="AYU272" s="2"/>
      <c r="AYV272" s="2"/>
      <c r="AYW272" s="2"/>
      <c r="AYX272" s="2"/>
      <c r="AYY272" s="2"/>
      <c r="AYZ272" s="2"/>
      <c r="AZA272" s="2"/>
      <c r="AZB272" s="2"/>
      <c r="AZC272" s="2"/>
      <c r="AZD272" s="2"/>
      <c r="AZE272" s="2"/>
      <c r="AZF272" s="2"/>
      <c r="AZG272" s="2"/>
      <c r="AZH272" s="2"/>
      <c r="AZI272" s="2"/>
      <c r="AZJ272" s="2"/>
      <c r="AZK272" s="2"/>
      <c r="AZL272" s="2"/>
      <c r="AZM272" s="2"/>
      <c r="AZN272" s="2"/>
      <c r="AZO272" s="2"/>
      <c r="AZP272" s="2"/>
      <c r="AZQ272" s="2"/>
      <c r="AZR272" s="2"/>
      <c r="AZS272" s="2"/>
      <c r="AZT272" s="2"/>
      <c r="AZU272" s="2"/>
      <c r="AZV272" s="2"/>
      <c r="AZW272" s="2"/>
      <c r="AZX272" s="2"/>
      <c r="AZY272" s="2"/>
      <c r="AZZ272" s="2"/>
      <c r="BAA272" s="2"/>
      <c r="BAB272" s="2"/>
      <c r="BAC272" s="2"/>
      <c r="BAD272" s="2"/>
      <c r="BAE272" s="2"/>
      <c r="BAF272" s="2"/>
      <c r="BAG272" s="2"/>
      <c r="BAH272" s="2"/>
      <c r="BAI272" s="2"/>
      <c r="BAJ272" s="2"/>
      <c r="BAK272" s="2"/>
      <c r="BAL272" s="2"/>
      <c r="BAM272" s="2"/>
      <c r="BAN272" s="2"/>
      <c r="BAO272" s="2"/>
      <c r="BAP272" s="2"/>
      <c r="BAQ272" s="2"/>
      <c r="BAR272" s="2"/>
      <c r="BAS272" s="2"/>
      <c r="BAT272" s="2"/>
      <c r="BAU272" s="2"/>
      <c r="BAV272" s="2"/>
      <c r="BAW272" s="2"/>
      <c r="BAX272" s="2"/>
      <c r="BAY272" s="2"/>
      <c r="BAZ272" s="2"/>
      <c r="BBA272" s="2"/>
      <c r="BBB272" s="2"/>
      <c r="BBC272" s="2"/>
      <c r="BBD272" s="2"/>
      <c r="BBE272" s="2"/>
      <c r="BBF272" s="2"/>
      <c r="BBG272" s="2"/>
      <c r="BBH272" s="2"/>
      <c r="BBI272" s="2"/>
      <c r="BBJ272" s="2"/>
      <c r="BBK272" s="2"/>
      <c r="BBL272" s="2"/>
      <c r="BBM272" s="2"/>
      <c r="BBN272" s="2"/>
      <c r="BBO272" s="2"/>
      <c r="BBP272" s="2"/>
      <c r="BBQ272" s="2"/>
      <c r="BBR272" s="2"/>
      <c r="BBS272" s="2"/>
      <c r="BBT272" s="2"/>
      <c r="BBU272" s="2"/>
      <c r="BBV272" s="2"/>
      <c r="BBW272" s="2"/>
      <c r="BBX272" s="2"/>
      <c r="BBY272" s="2"/>
      <c r="BBZ272" s="2"/>
      <c r="BCA272" s="2"/>
      <c r="BCB272" s="2"/>
      <c r="BCC272" s="2"/>
      <c r="BCD272" s="2"/>
      <c r="BCE272" s="2"/>
      <c r="BCF272" s="2"/>
      <c r="BCG272" s="2"/>
      <c r="BCH272" s="2"/>
      <c r="BCI272" s="2"/>
      <c r="BCJ272" s="2"/>
      <c r="BCK272" s="2"/>
      <c r="BCL272" s="2"/>
      <c r="BCM272" s="2"/>
      <c r="BCN272" s="2"/>
      <c r="BCO272" s="2"/>
      <c r="BCP272" s="2"/>
      <c r="BCQ272" s="2"/>
      <c r="BCR272" s="2"/>
      <c r="BCS272" s="2"/>
      <c r="BCT272" s="2"/>
      <c r="BCU272" s="2"/>
      <c r="BCV272" s="2"/>
      <c r="BCW272" s="2"/>
      <c r="BCX272" s="2"/>
      <c r="BCY272" s="2"/>
      <c r="BCZ272" s="2"/>
      <c r="BDA272" s="2"/>
      <c r="BDB272" s="2"/>
      <c r="BDC272" s="2"/>
      <c r="BDD272" s="2"/>
      <c r="BDE272" s="2"/>
      <c r="BDF272" s="2"/>
      <c r="BDG272" s="2"/>
      <c r="BDH272" s="2"/>
      <c r="BDI272" s="2"/>
      <c r="BDJ272" s="2"/>
      <c r="BDK272" s="2"/>
      <c r="BDL272" s="2"/>
      <c r="BDM272" s="2"/>
      <c r="BDN272" s="2"/>
      <c r="BDO272" s="2"/>
      <c r="BDP272" s="2"/>
      <c r="BDQ272" s="2"/>
      <c r="BDR272" s="2"/>
      <c r="BDS272" s="2"/>
      <c r="BDT272" s="2"/>
      <c r="BDU272" s="2"/>
      <c r="BDV272" s="2"/>
      <c r="BDW272" s="2"/>
      <c r="BDX272" s="2"/>
      <c r="BDY272" s="2"/>
      <c r="BDZ272" s="2"/>
      <c r="BEA272" s="2"/>
      <c r="BEB272" s="2"/>
      <c r="BEC272" s="2"/>
      <c r="BED272" s="2"/>
      <c r="BEE272" s="2"/>
      <c r="BEF272" s="2"/>
      <c r="BEG272" s="2"/>
      <c r="BEH272" s="2"/>
      <c r="BEI272" s="2"/>
      <c r="BEJ272" s="2"/>
      <c r="BEK272" s="2"/>
      <c r="BEL272" s="2"/>
      <c r="BEM272" s="2"/>
      <c r="BEN272" s="2"/>
      <c r="BEO272" s="2"/>
      <c r="BEP272" s="2"/>
      <c r="BEQ272" s="2"/>
      <c r="BER272" s="2"/>
      <c r="BES272" s="2"/>
      <c r="BET272" s="2"/>
      <c r="BEU272" s="2"/>
      <c r="BEV272" s="2"/>
      <c r="BEW272" s="2"/>
      <c r="BEX272" s="2"/>
      <c r="BEY272" s="2"/>
      <c r="BEZ272" s="2"/>
      <c r="BFA272" s="2"/>
      <c r="BFB272" s="2"/>
      <c r="BFC272" s="2"/>
      <c r="BFD272" s="2"/>
      <c r="BFE272" s="2"/>
      <c r="BFF272" s="2"/>
      <c r="BFG272" s="2"/>
      <c r="BFH272" s="2"/>
      <c r="BFI272" s="2"/>
      <c r="BFJ272" s="2"/>
      <c r="BFK272" s="2"/>
      <c r="BFL272" s="2"/>
      <c r="BFM272" s="2"/>
      <c r="BFN272" s="2"/>
      <c r="BFO272" s="2"/>
      <c r="BFP272" s="2"/>
      <c r="BFQ272" s="2"/>
      <c r="BFR272" s="2"/>
      <c r="BFS272" s="2"/>
      <c r="BFT272" s="2"/>
      <c r="BFU272" s="2"/>
      <c r="BFV272" s="2"/>
      <c r="BFW272" s="2"/>
      <c r="BFX272" s="2"/>
      <c r="BFY272" s="2"/>
      <c r="BFZ272" s="2"/>
      <c r="BGA272" s="2"/>
      <c r="BGB272" s="2"/>
      <c r="BGC272" s="2"/>
      <c r="BGD272" s="2"/>
      <c r="BGE272" s="2"/>
      <c r="BGF272" s="2"/>
      <c r="BGG272" s="2"/>
      <c r="BGH272" s="2"/>
      <c r="BGI272" s="2"/>
      <c r="BGJ272" s="2"/>
      <c r="BGK272" s="2"/>
      <c r="BGL272" s="2"/>
      <c r="BGM272" s="2"/>
      <c r="BGN272" s="2"/>
      <c r="BGO272" s="2"/>
      <c r="BGP272" s="2"/>
      <c r="BGQ272" s="2"/>
      <c r="BGR272" s="2"/>
      <c r="BGS272" s="2"/>
      <c r="BGT272" s="2"/>
      <c r="BGU272" s="2"/>
      <c r="BGV272" s="2"/>
      <c r="BGW272" s="2"/>
      <c r="BGX272" s="2"/>
      <c r="BGY272" s="2"/>
      <c r="BGZ272" s="2"/>
      <c r="BHA272" s="2"/>
      <c r="BHB272" s="2"/>
      <c r="BHC272" s="2"/>
      <c r="BHD272" s="2"/>
      <c r="BHE272" s="2"/>
      <c r="BHF272" s="2"/>
      <c r="BHG272" s="2"/>
      <c r="BHH272" s="2"/>
      <c r="BHI272" s="2"/>
      <c r="BHJ272" s="2"/>
      <c r="BHK272" s="2"/>
      <c r="BHL272" s="2"/>
      <c r="BHM272" s="2"/>
      <c r="BHN272" s="2"/>
      <c r="BHO272" s="2"/>
      <c r="BHP272" s="2"/>
      <c r="BHQ272" s="2"/>
      <c r="BHR272" s="2"/>
      <c r="BHS272" s="2"/>
      <c r="BHT272" s="2"/>
      <c r="BHU272" s="2"/>
      <c r="BHV272" s="2"/>
      <c r="BHW272" s="2"/>
      <c r="BHX272" s="2"/>
      <c r="BHY272" s="2"/>
      <c r="BHZ272" s="2"/>
      <c r="BIA272" s="2"/>
      <c r="BIB272" s="2"/>
      <c r="BIC272" s="2"/>
      <c r="BID272" s="2"/>
      <c r="BIE272" s="2"/>
      <c r="BIF272" s="2"/>
      <c r="BIG272" s="2"/>
      <c r="BIH272" s="2"/>
      <c r="BII272" s="2"/>
      <c r="BIJ272" s="2"/>
      <c r="BIK272" s="2"/>
      <c r="BIL272" s="2"/>
      <c r="BIM272" s="2"/>
      <c r="BIN272" s="2"/>
      <c r="BIO272" s="2"/>
      <c r="BIP272" s="2"/>
      <c r="BIQ272" s="2"/>
      <c r="BIR272" s="2"/>
      <c r="BIS272" s="2"/>
      <c r="BIT272" s="2"/>
      <c r="BIU272" s="2"/>
      <c r="BIV272" s="2"/>
      <c r="BIW272" s="2"/>
      <c r="BIX272" s="2"/>
      <c r="BIY272" s="2"/>
      <c r="BIZ272" s="2"/>
      <c r="BJA272" s="2"/>
      <c r="BJB272" s="2"/>
      <c r="BJC272" s="2"/>
      <c r="BJD272" s="2"/>
      <c r="BJE272" s="2"/>
      <c r="BJF272" s="2"/>
      <c r="BJG272" s="2"/>
      <c r="BJH272" s="2"/>
      <c r="BJI272" s="2"/>
      <c r="BJJ272" s="2"/>
      <c r="BJK272" s="2"/>
      <c r="BJL272" s="2"/>
      <c r="BJM272" s="2"/>
      <c r="BJN272" s="2"/>
      <c r="BJO272" s="2"/>
      <c r="BJP272" s="2"/>
      <c r="BJQ272" s="2"/>
      <c r="BJR272" s="2"/>
      <c r="BJS272" s="2"/>
      <c r="BJT272" s="2"/>
      <c r="BJU272" s="2"/>
      <c r="BJV272" s="2"/>
      <c r="BJW272" s="2"/>
      <c r="BJX272" s="2"/>
      <c r="BJY272" s="2"/>
      <c r="BJZ272" s="2"/>
      <c r="BKA272" s="2"/>
      <c r="BKB272" s="2"/>
      <c r="BKC272" s="2"/>
      <c r="BKD272" s="2"/>
      <c r="BKE272" s="2"/>
      <c r="BKF272" s="2"/>
      <c r="BKG272" s="2"/>
      <c r="BKH272" s="2"/>
      <c r="BKI272" s="2"/>
      <c r="BKJ272" s="2"/>
      <c r="BKK272" s="2"/>
      <c r="BKL272" s="2"/>
      <c r="BKM272" s="2"/>
      <c r="BKN272" s="2"/>
      <c r="BKO272" s="2"/>
      <c r="BKP272" s="2"/>
      <c r="BKQ272" s="2"/>
      <c r="BKR272" s="2"/>
      <c r="BKS272" s="2"/>
      <c r="BKT272" s="2"/>
      <c r="BKU272" s="2"/>
      <c r="BKV272" s="2"/>
      <c r="BKW272" s="2"/>
      <c r="BKX272" s="2"/>
      <c r="BKY272" s="2"/>
      <c r="BKZ272" s="2"/>
      <c r="BLA272" s="2"/>
      <c r="BLB272" s="2"/>
      <c r="BLC272" s="2"/>
      <c r="BLD272" s="2"/>
      <c r="BLE272" s="2"/>
      <c r="BLF272" s="2"/>
      <c r="BLG272" s="2"/>
      <c r="BLH272" s="2"/>
      <c r="BLI272" s="2"/>
      <c r="BLJ272" s="2"/>
      <c r="BLK272" s="2"/>
      <c r="BLL272" s="2"/>
      <c r="BLM272" s="2"/>
      <c r="BLN272" s="2"/>
      <c r="BLO272" s="2"/>
      <c r="BLP272" s="2"/>
      <c r="BLQ272" s="2"/>
      <c r="BLR272" s="2"/>
      <c r="BLS272" s="2"/>
      <c r="BLT272" s="2"/>
      <c r="BLU272" s="2"/>
      <c r="BLV272" s="2"/>
      <c r="BLW272" s="2"/>
      <c r="BLX272" s="2"/>
      <c r="BLY272" s="2"/>
      <c r="BLZ272" s="2"/>
      <c r="BMA272" s="2"/>
      <c r="BMB272" s="2"/>
      <c r="BMC272" s="2"/>
      <c r="BMD272" s="2"/>
      <c r="BME272" s="2"/>
      <c r="BMF272" s="2"/>
      <c r="BMG272" s="2"/>
      <c r="BMH272" s="2"/>
      <c r="BMI272" s="2"/>
      <c r="BMJ272" s="2"/>
      <c r="BMK272" s="2"/>
      <c r="BML272" s="2"/>
      <c r="BMM272" s="2"/>
      <c r="BMN272" s="2"/>
      <c r="BMO272" s="2"/>
      <c r="BMP272" s="2"/>
      <c r="BMQ272" s="2"/>
      <c r="BMR272" s="2"/>
      <c r="BMS272" s="2"/>
      <c r="BMT272" s="2"/>
      <c r="BMU272" s="2"/>
      <c r="BMV272" s="2"/>
      <c r="BMW272" s="2"/>
      <c r="BMX272" s="2"/>
      <c r="BMY272" s="2"/>
      <c r="BMZ272" s="2"/>
      <c r="BNA272" s="2"/>
      <c r="BNB272" s="2"/>
      <c r="BNC272" s="2"/>
      <c r="BND272" s="2"/>
      <c r="BNE272" s="2"/>
      <c r="BNF272" s="2"/>
      <c r="BNG272" s="2"/>
      <c r="BNH272" s="2"/>
      <c r="BNI272" s="2"/>
      <c r="BNJ272" s="2"/>
      <c r="BNK272" s="2"/>
      <c r="BNL272" s="2"/>
      <c r="BNM272" s="2"/>
      <c r="BNN272" s="2"/>
      <c r="BNO272" s="2"/>
      <c r="BNP272" s="2"/>
      <c r="BNQ272" s="2"/>
      <c r="BNR272" s="2"/>
      <c r="BNS272" s="2"/>
      <c r="BNT272" s="2"/>
      <c r="BNU272" s="2"/>
      <c r="BNV272" s="2"/>
      <c r="BNW272" s="2"/>
      <c r="BNX272" s="2"/>
      <c r="BNY272" s="2"/>
      <c r="BNZ272" s="2"/>
      <c r="BOA272" s="2"/>
      <c r="BOB272" s="2"/>
      <c r="BOC272" s="2"/>
      <c r="BOD272" s="2"/>
      <c r="BOE272" s="2"/>
      <c r="BOF272" s="2"/>
      <c r="BOG272" s="2"/>
      <c r="BOH272" s="2"/>
      <c r="BOI272" s="2"/>
      <c r="BOJ272" s="2"/>
      <c r="BOK272" s="2"/>
      <c r="BOL272" s="2"/>
      <c r="BOM272" s="2"/>
      <c r="BON272" s="2"/>
      <c r="BOO272" s="2"/>
      <c r="BOP272" s="2"/>
      <c r="BOQ272" s="2"/>
      <c r="BOR272" s="2"/>
      <c r="BOS272" s="2"/>
      <c r="BOT272" s="2"/>
      <c r="BOU272" s="2"/>
      <c r="BOV272" s="2"/>
      <c r="BOW272" s="2"/>
      <c r="BOX272" s="2"/>
      <c r="BOY272" s="2"/>
      <c r="BOZ272" s="2"/>
      <c r="BPA272" s="2"/>
      <c r="BPB272" s="2"/>
      <c r="BPC272" s="2"/>
      <c r="BPD272" s="2"/>
      <c r="BPE272" s="2"/>
      <c r="BPF272" s="2"/>
      <c r="BPG272" s="2"/>
      <c r="BPH272" s="2"/>
      <c r="BPI272" s="2"/>
      <c r="BPJ272" s="2"/>
      <c r="BPK272" s="2"/>
      <c r="BPL272" s="2"/>
      <c r="BPM272" s="2"/>
      <c r="BPN272" s="2"/>
      <c r="BPO272" s="2"/>
      <c r="BPP272" s="2"/>
      <c r="BPQ272" s="2"/>
      <c r="BPR272" s="2"/>
      <c r="BPS272" s="2"/>
      <c r="BPT272" s="2"/>
      <c r="BPU272" s="2"/>
      <c r="BPV272" s="2"/>
      <c r="BPW272" s="2"/>
      <c r="BPX272" s="2"/>
      <c r="BPY272" s="2"/>
      <c r="BPZ272" s="2"/>
      <c r="BQA272" s="2"/>
      <c r="BQB272" s="2"/>
      <c r="BQC272" s="2"/>
      <c r="BQD272" s="2"/>
      <c r="BQE272" s="2"/>
      <c r="BQF272" s="2"/>
      <c r="BQG272" s="2"/>
      <c r="BQH272" s="2"/>
      <c r="BQI272" s="2"/>
      <c r="BQJ272" s="2"/>
      <c r="BQK272" s="2"/>
      <c r="BQL272" s="2"/>
      <c r="BQM272" s="2"/>
      <c r="BQN272" s="2"/>
      <c r="BQO272" s="2"/>
      <c r="BQP272" s="2"/>
      <c r="BQQ272" s="2"/>
      <c r="BQR272" s="2"/>
      <c r="BQS272" s="2"/>
      <c r="BQT272" s="2"/>
      <c r="BQU272" s="2"/>
      <c r="BQV272" s="2"/>
      <c r="BQW272" s="2"/>
      <c r="BQX272" s="2"/>
      <c r="BQY272" s="2"/>
      <c r="BQZ272" s="2"/>
      <c r="BRA272" s="2"/>
      <c r="BRB272" s="2"/>
      <c r="BRC272" s="2"/>
      <c r="BRD272" s="2"/>
      <c r="BRE272" s="2"/>
      <c r="BRF272" s="2"/>
      <c r="BRG272" s="2"/>
      <c r="BRH272" s="2"/>
      <c r="BRI272" s="2"/>
      <c r="BRJ272" s="2"/>
      <c r="BRK272" s="2"/>
      <c r="BRL272" s="2"/>
      <c r="BRM272" s="2"/>
      <c r="BRN272" s="2"/>
      <c r="BRO272" s="2"/>
      <c r="BRP272" s="2"/>
      <c r="BRQ272" s="2"/>
      <c r="BRR272" s="2"/>
      <c r="BRS272" s="2"/>
      <c r="BRT272" s="2"/>
      <c r="BRU272" s="2"/>
      <c r="BRV272" s="2"/>
      <c r="BRW272" s="2"/>
      <c r="BRX272" s="2"/>
      <c r="BRY272" s="2"/>
      <c r="BRZ272" s="2"/>
      <c r="BSA272" s="2"/>
      <c r="BSB272" s="2"/>
      <c r="BSC272" s="2"/>
      <c r="BSD272" s="2"/>
      <c r="BSE272" s="2"/>
      <c r="BSF272" s="2"/>
      <c r="BSG272" s="2"/>
      <c r="BSH272" s="2"/>
      <c r="BSI272" s="2"/>
      <c r="BSJ272" s="2"/>
      <c r="BSK272" s="2"/>
      <c r="BSL272" s="2"/>
      <c r="BSM272" s="2"/>
      <c r="BSN272" s="2"/>
      <c r="BSO272" s="2"/>
      <c r="BSP272" s="2"/>
      <c r="BSQ272" s="2"/>
      <c r="BSR272" s="2"/>
      <c r="BSS272" s="2"/>
      <c r="BST272" s="2"/>
      <c r="BSU272" s="2"/>
      <c r="BSV272" s="2"/>
      <c r="BSW272" s="2"/>
      <c r="BSX272" s="2"/>
      <c r="BSY272" s="2"/>
      <c r="BSZ272" s="2"/>
      <c r="BTA272" s="2"/>
      <c r="BTB272" s="2"/>
      <c r="BTC272" s="2"/>
      <c r="BTD272" s="2"/>
      <c r="BTE272" s="2"/>
      <c r="BTF272" s="2"/>
      <c r="BTG272" s="2"/>
      <c r="BTH272" s="2"/>
      <c r="BTI272" s="2"/>
      <c r="BTJ272" s="2"/>
      <c r="BTK272" s="2"/>
      <c r="BTL272" s="2"/>
      <c r="BTM272" s="2"/>
      <c r="BTN272" s="2"/>
      <c r="BTO272" s="2"/>
      <c r="BTP272" s="2"/>
      <c r="BTQ272" s="2"/>
      <c r="BTR272" s="2"/>
      <c r="BTS272" s="2"/>
      <c r="BTT272" s="2"/>
      <c r="BTU272" s="2"/>
      <c r="BTV272" s="2"/>
      <c r="BTW272" s="2"/>
      <c r="BTX272" s="2"/>
      <c r="BTY272" s="2"/>
      <c r="BTZ272" s="2"/>
      <c r="BUA272" s="2"/>
      <c r="BUB272" s="2"/>
      <c r="BUC272" s="2"/>
      <c r="BUD272" s="2"/>
      <c r="BUE272" s="2"/>
      <c r="BUF272" s="2"/>
      <c r="BUG272" s="2"/>
      <c r="BUH272" s="2"/>
      <c r="BUI272" s="2"/>
      <c r="BUJ272" s="2"/>
      <c r="BUK272" s="2"/>
      <c r="BUL272" s="2"/>
      <c r="BUM272" s="2"/>
      <c r="BUN272" s="2"/>
      <c r="BUO272" s="2"/>
      <c r="BUP272" s="2"/>
      <c r="BUQ272" s="2"/>
      <c r="BUR272" s="2"/>
      <c r="BUS272" s="2"/>
      <c r="BUT272" s="2"/>
      <c r="BUU272" s="2"/>
      <c r="BUV272" s="2"/>
      <c r="BUW272" s="2"/>
      <c r="BUX272" s="2"/>
      <c r="BUY272" s="2"/>
      <c r="BUZ272" s="2"/>
      <c r="BVA272" s="2"/>
      <c r="BVB272" s="2"/>
      <c r="BVC272" s="2"/>
      <c r="BVD272" s="2"/>
      <c r="BVE272" s="2"/>
      <c r="BVF272" s="2"/>
      <c r="BVG272" s="2"/>
      <c r="BVH272" s="2"/>
      <c r="BVI272" s="2"/>
      <c r="BVJ272" s="2"/>
      <c r="BVK272" s="2"/>
      <c r="BVL272" s="2"/>
      <c r="BVM272" s="2"/>
      <c r="BVN272" s="2"/>
      <c r="BVO272" s="2"/>
      <c r="BVP272" s="2"/>
      <c r="BVQ272" s="2"/>
      <c r="BVR272" s="2"/>
      <c r="BVS272" s="2"/>
      <c r="BVT272" s="2"/>
      <c r="BVU272" s="2"/>
      <c r="BVV272" s="2"/>
      <c r="BVW272" s="2"/>
      <c r="BVX272" s="2"/>
      <c r="BVY272" s="2"/>
      <c r="BVZ272" s="2"/>
      <c r="BWA272" s="2"/>
      <c r="BWB272" s="2"/>
      <c r="BWC272" s="2"/>
      <c r="BWD272" s="2"/>
      <c r="BWE272" s="2"/>
      <c r="BWF272" s="2"/>
      <c r="BWG272" s="2"/>
      <c r="BWH272" s="2"/>
      <c r="BWI272" s="2"/>
      <c r="BWJ272" s="2"/>
      <c r="BWK272" s="2"/>
      <c r="BWL272" s="2"/>
      <c r="BWM272" s="2"/>
      <c r="BWN272" s="2"/>
      <c r="BWO272" s="2"/>
      <c r="BWP272" s="2"/>
      <c r="BWQ272" s="2"/>
      <c r="BWR272" s="2"/>
      <c r="BWS272" s="2"/>
      <c r="BWT272" s="2"/>
      <c r="BWU272" s="2"/>
      <c r="BWV272" s="2"/>
      <c r="BWW272" s="2"/>
      <c r="BWX272" s="2"/>
      <c r="BWY272" s="2"/>
      <c r="BWZ272" s="2"/>
      <c r="BXA272" s="2"/>
      <c r="BXB272" s="2"/>
      <c r="BXC272" s="2"/>
      <c r="BXD272" s="2"/>
      <c r="BXE272" s="2"/>
      <c r="BXF272" s="2"/>
      <c r="BXG272" s="2"/>
      <c r="BXH272" s="2"/>
      <c r="BXI272" s="2"/>
      <c r="BXJ272" s="2"/>
      <c r="BXK272" s="2"/>
      <c r="BXL272" s="2"/>
      <c r="BXM272" s="2"/>
      <c r="BXN272" s="2"/>
      <c r="BXO272" s="2"/>
      <c r="BXP272" s="2"/>
      <c r="BXQ272" s="2"/>
      <c r="BXR272" s="2"/>
      <c r="BXS272" s="2"/>
      <c r="BXT272" s="2"/>
      <c r="BXU272" s="2"/>
      <c r="BXV272" s="2"/>
      <c r="BXW272" s="2"/>
      <c r="BXX272" s="2"/>
      <c r="BXY272" s="2"/>
      <c r="BXZ272" s="2"/>
      <c r="BYA272" s="2"/>
      <c r="BYB272" s="2"/>
      <c r="BYC272" s="2"/>
      <c r="BYD272" s="2"/>
      <c r="BYE272" s="2"/>
      <c r="BYF272" s="2"/>
      <c r="BYG272" s="2"/>
      <c r="BYH272" s="2"/>
      <c r="BYI272" s="2"/>
      <c r="BYJ272" s="2"/>
      <c r="BYK272" s="2"/>
      <c r="BYL272" s="2"/>
      <c r="BYM272" s="2"/>
      <c r="BYN272" s="2"/>
      <c r="BYO272" s="2"/>
      <c r="BYP272" s="2"/>
      <c r="BYQ272" s="2"/>
      <c r="BYR272" s="2"/>
      <c r="BYS272" s="2"/>
      <c r="BYT272" s="2"/>
      <c r="BYU272" s="2"/>
      <c r="BYV272" s="2"/>
      <c r="BYW272" s="2"/>
      <c r="BYX272" s="2"/>
      <c r="BYY272" s="2"/>
      <c r="BYZ272" s="2"/>
      <c r="BZA272" s="2"/>
      <c r="BZB272" s="2"/>
      <c r="BZC272" s="2"/>
      <c r="BZD272" s="2"/>
      <c r="BZE272" s="2"/>
      <c r="BZF272" s="2"/>
      <c r="BZG272" s="2"/>
      <c r="BZH272" s="2"/>
      <c r="BZI272" s="2"/>
      <c r="BZJ272" s="2"/>
      <c r="BZK272" s="2"/>
      <c r="BZL272" s="2"/>
      <c r="BZM272" s="2"/>
      <c r="BZN272" s="2"/>
      <c r="BZO272" s="2"/>
      <c r="BZP272" s="2"/>
      <c r="BZQ272" s="2"/>
      <c r="BZR272" s="2"/>
      <c r="BZS272" s="2"/>
      <c r="BZT272" s="2"/>
      <c r="BZU272" s="2"/>
      <c r="BZV272" s="2"/>
      <c r="BZW272" s="2"/>
      <c r="BZX272" s="2"/>
      <c r="BZY272" s="2"/>
      <c r="BZZ272" s="2"/>
      <c r="CAA272" s="2"/>
      <c r="CAB272" s="2"/>
      <c r="CAC272" s="2"/>
      <c r="CAD272" s="2"/>
      <c r="CAE272" s="2"/>
      <c r="CAF272" s="2"/>
      <c r="CAG272" s="2"/>
      <c r="CAH272" s="2"/>
      <c r="CAI272" s="2"/>
      <c r="CAJ272" s="2"/>
      <c r="CAK272" s="2"/>
      <c r="CAL272" s="2"/>
      <c r="CAM272" s="2"/>
      <c r="CAN272" s="2"/>
      <c r="CAO272" s="2"/>
      <c r="CAP272" s="2"/>
      <c r="CAQ272" s="2"/>
      <c r="CAR272" s="2"/>
      <c r="CAS272" s="2"/>
      <c r="CAT272" s="2"/>
      <c r="CAU272" s="2"/>
      <c r="CAV272" s="2"/>
      <c r="CAW272" s="2"/>
      <c r="CAX272" s="2"/>
      <c r="CAY272" s="2"/>
      <c r="CAZ272" s="2"/>
      <c r="CBA272" s="2"/>
      <c r="CBB272" s="2"/>
      <c r="CBC272" s="2"/>
      <c r="CBD272" s="2"/>
      <c r="CBE272" s="2"/>
      <c r="CBF272" s="2"/>
      <c r="CBG272" s="2"/>
      <c r="CBH272" s="2"/>
      <c r="CBI272" s="2"/>
      <c r="CBJ272" s="2"/>
      <c r="CBK272" s="2"/>
      <c r="CBL272" s="2"/>
      <c r="CBM272" s="2"/>
      <c r="CBN272" s="2"/>
      <c r="CBO272" s="2"/>
      <c r="CBP272" s="2"/>
      <c r="CBQ272" s="2"/>
      <c r="CBR272" s="2"/>
      <c r="CBS272" s="2"/>
      <c r="CBT272" s="2"/>
      <c r="CBU272" s="2"/>
      <c r="CBV272" s="2"/>
      <c r="CBW272" s="2"/>
      <c r="CBX272" s="2"/>
      <c r="CBY272" s="2"/>
      <c r="CBZ272" s="2"/>
      <c r="CCA272" s="2"/>
      <c r="CCB272" s="2"/>
      <c r="CCC272" s="2"/>
      <c r="CCD272" s="2"/>
      <c r="CCE272" s="2"/>
      <c r="CCF272" s="2"/>
      <c r="CCG272" s="2"/>
      <c r="CCH272" s="2"/>
      <c r="CCI272" s="2"/>
      <c r="CCJ272" s="2"/>
      <c r="CCK272" s="2"/>
      <c r="CCL272" s="2"/>
      <c r="CCM272" s="2"/>
      <c r="CCN272" s="2"/>
      <c r="CCO272" s="2"/>
      <c r="CCP272" s="2"/>
      <c r="CCQ272" s="2"/>
      <c r="CCR272" s="2"/>
      <c r="CCS272" s="2"/>
      <c r="CCT272" s="2"/>
      <c r="CCU272" s="2"/>
      <c r="CCV272" s="2"/>
      <c r="CCW272" s="2"/>
      <c r="CCX272" s="2"/>
      <c r="CCY272" s="2"/>
      <c r="CCZ272" s="2"/>
      <c r="CDA272" s="2"/>
      <c r="CDB272" s="2"/>
      <c r="CDC272" s="2"/>
      <c r="CDD272" s="2"/>
      <c r="CDE272" s="2"/>
      <c r="CDF272" s="2"/>
      <c r="CDG272" s="2"/>
      <c r="CDH272" s="2"/>
      <c r="CDI272" s="2"/>
      <c r="CDJ272" s="2"/>
      <c r="CDK272" s="2"/>
      <c r="CDL272" s="2"/>
      <c r="CDM272" s="2"/>
      <c r="CDN272" s="2"/>
      <c r="CDO272" s="2"/>
      <c r="CDP272" s="2"/>
      <c r="CDQ272" s="2"/>
      <c r="CDR272" s="2"/>
      <c r="CDS272" s="2"/>
      <c r="CDT272" s="2"/>
      <c r="CDU272" s="2"/>
      <c r="CDV272" s="2"/>
      <c r="CDW272" s="2"/>
      <c r="CDX272" s="2"/>
      <c r="CDY272" s="2"/>
      <c r="CDZ272" s="2"/>
      <c r="CEA272" s="2"/>
      <c r="CEB272" s="2"/>
      <c r="CEC272" s="2"/>
      <c r="CED272" s="2"/>
      <c r="CEE272" s="2"/>
      <c r="CEF272" s="2"/>
      <c r="CEG272" s="2"/>
      <c r="CEH272" s="2"/>
      <c r="CEI272" s="2"/>
      <c r="CEJ272" s="2"/>
      <c r="CEK272" s="2"/>
      <c r="CEL272" s="2"/>
      <c r="CEM272" s="2"/>
      <c r="CEN272" s="2"/>
      <c r="CEO272" s="2"/>
      <c r="CEP272" s="2"/>
      <c r="CEQ272" s="2"/>
      <c r="CER272" s="2"/>
      <c r="CES272" s="2"/>
      <c r="CET272" s="2"/>
      <c r="CEU272" s="2"/>
      <c r="CEV272" s="2"/>
      <c r="CEW272" s="2"/>
      <c r="CEX272" s="2"/>
      <c r="CEY272" s="2"/>
      <c r="CEZ272" s="2"/>
      <c r="CFA272" s="2"/>
      <c r="CFB272" s="2"/>
      <c r="CFC272" s="2"/>
      <c r="CFD272" s="2"/>
      <c r="CFE272" s="2"/>
      <c r="CFF272" s="2"/>
      <c r="CFG272" s="2"/>
      <c r="CFH272" s="2"/>
      <c r="CFI272" s="2"/>
      <c r="CFJ272" s="2"/>
      <c r="CFK272" s="2"/>
      <c r="CFL272" s="2"/>
      <c r="CFM272" s="2"/>
      <c r="CFN272" s="2"/>
      <c r="CFO272" s="2"/>
      <c r="CFP272" s="2"/>
      <c r="CFQ272" s="2"/>
      <c r="CFR272" s="2"/>
      <c r="CFS272" s="2"/>
      <c r="CFT272" s="2"/>
      <c r="CFU272" s="2"/>
      <c r="CFV272" s="2"/>
      <c r="CFW272" s="2"/>
      <c r="CFX272" s="2"/>
      <c r="CFY272" s="2"/>
      <c r="CFZ272" s="2"/>
      <c r="CGA272" s="2"/>
      <c r="CGB272" s="2"/>
      <c r="CGC272" s="2"/>
      <c r="CGD272" s="2"/>
      <c r="CGE272" s="2"/>
      <c r="CGF272" s="2"/>
      <c r="CGG272" s="2"/>
      <c r="CGH272" s="2"/>
      <c r="CGI272" s="2"/>
      <c r="CGJ272" s="2"/>
      <c r="CGK272" s="2"/>
      <c r="CGL272" s="2"/>
      <c r="CGM272" s="2"/>
      <c r="CGN272" s="2"/>
      <c r="CGO272" s="2"/>
      <c r="CGP272" s="2"/>
      <c r="CGQ272" s="2"/>
      <c r="CGR272" s="2"/>
      <c r="CGS272" s="2"/>
      <c r="CGT272" s="2"/>
      <c r="CGU272" s="2"/>
      <c r="CGV272" s="2"/>
      <c r="CGW272" s="2"/>
      <c r="CGX272" s="2"/>
      <c r="CGY272" s="2"/>
      <c r="CGZ272" s="2"/>
      <c r="CHA272" s="2"/>
      <c r="CHB272" s="2"/>
      <c r="CHC272" s="2"/>
      <c r="CHD272" s="2"/>
      <c r="CHE272" s="2"/>
      <c r="CHF272" s="2"/>
      <c r="CHG272" s="2"/>
      <c r="CHH272" s="2"/>
      <c r="CHI272" s="2"/>
      <c r="CHJ272" s="2"/>
      <c r="CHK272" s="2"/>
      <c r="CHL272" s="2"/>
      <c r="CHM272" s="2"/>
      <c r="CHN272" s="2"/>
      <c r="CHO272" s="2"/>
      <c r="CHP272" s="2"/>
      <c r="CHQ272" s="2"/>
      <c r="CHR272" s="2"/>
      <c r="CHS272" s="2"/>
      <c r="CHT272" s="2"/>
      <c r="CHU272" s="2"/>
      <c r="CHV272" s="2"/>
      <c r="CHW272" s="2"/>
      <c r="CHX272" s="2"/>
      <c r="CHY272" s="2"/>
      <c r="CHZ272" s="2"/>
      <c r="CIA272" s="2"/>
      <c r="CIB272" s="2"/>
      <c r="CIC272" s="2"/>
      <c r="CID272" s="2"/>
      <c r="CIE272" s="2"/>
      <c r="CIF272" s="2"/>
      <c r="CIG272" s="2"/>
      <c r="CIH272" s="2"/>
      <c r="CII272" s="2"/>
      <c r="CIJ272" s="2"/>
      <c r="CIK272" s="2"/>
      <c r="CIL272" s="2"/>
      <c r="CIM272" s="2"/>
      <c r="CIN272" s="2"/>
      <c r="CIO272" s="2"/>
      <c r="CIP272" s="2"/>
      <c r="CIQ272" s="2"/>
      <c r="CIR272" s="2"/>
      <c r="CIS272" s="2"/>
      <c r="CIT272" s="2"/>
      <c r="CIU272" s="2"/>
      <c r="CIV272" s="2"/>
      <c r="CIW272" s="2"/>
      <c r="CIX272" s="2"/>
      <c r="CIY272" s="2"/>
      <c r="CIZ272" s="2"/>
      <c r="CJA272" s="2"/>
      <c r="CJB272" s="2"/>
      <c r="CJC272" s="2"/>
      <c r="CJD272" s="2"/>
      <c r="CJE272" s="2"/>
      <c r="CJF272" s="2"/>
      <c r="CJG272" s="2"/>
      <c r="CJH272" s="2"/>
      <c r="CJI272" s="2"/>
      <c r="CJJ272" s="2"/>
      <c r="CJK272" s="2"/>
      <c r="CJL272" s="2"/>
      <c r="CJM272" s="2"/>
      <c r="CJN272" s="2"/>
      <c r="CJO272" s="2"/>
      <c r="CJP272" s="2"/>
      <c r="CJQ272" s="2"/>
      <c r="CJR272" s="2"/>
      <c r="CJS272" s="2"/>
      <c r="CJT272" s="2"/>
      <c r="CJU272" s="2"/>
      <c r="CJV272" s="2"/>
      <c r="CJW272" s="2"/>
      <c r="CJX272" s="2"/>
      <c r="CJY272" s="2"/>
      <c r="CJZ272" s="2"/>
      <c r="CKA272" s="2"/>
      <c r="CKB272" s="2"/>
      <c r="CKC272" s="2"/>
      <c r="CKD272" s="2"/>
      <c r="CKE272" s="2"/>
      <c r="CKF272" s="2"/>
      <c r="CKG272" s="2"/>
      <c r="CKH272" s="2"/>
      <c r="CKI272" s="2"/>
      <c r="CKJ272" s="2"/>
      <c r="CKK272" s="2"/>
      <c r="CKL272" s="2"/>
      <c r="CKM272" s="2"/>
      <c r="CKN272" s="2"/>
      <c r="CKO272" s="2"/>
      <c r="CKP272" s="2"/>
      <c r="CKQ272" s="2"/>
      <c r="CKR272" s="2"/>
      <c r="CKS272" s="2"/>
      <c r="CKT272" s="2"/>
      <c r="CKU272" s="2"/>
      <c r="CKV272" s="2"/>
      <c r="CKW272" s="2"/>
      <c r="CKX272" s="2"/>
      <c r="CKY272" s="2"/>
      <c r="CKZ272" s="2"/>
      <c r="CLA272" s="2"/>
      <c r="CLB272" s="2"/>
      <c r="CLC272" s="2"/>
      <c r="CLD272" s="2"/>
      <c r="CLE272" s="2"/>
      <c r="CLF272" s="2"/>
      <c r="CLG272" s="2"/>
      <c r="CLH272" s="2"/>
      <c r="CLI272" s="2"/>
      <c r="CLJ272" s="2"/>
      <c r="CLK272" s="2"/>
      <c r="CLL272" s="2"/>
      <c r="CLM272" s="2"/>
      <c r="CLN272" s="2"/>
      <c r="CLO272" s="2"/>
      <c r="CLP272" s="2"/>
      <c r="CLQ272" s="2"/>
      <c r="CLR272" s="2"/>
      <c r="CLS272" s="2"/>
      <c r="CLT272" s="2"/>
      <c r="CLU272" s="2"/>
      <c r="CLV272" s="2"/>
      <c r="CLW272" s="2"/>
      <c r="CLX272" s="2"/>
      <c r="CLY272" s="2"/>
      <c r="CLZ272" s="2"/>
      <c r="CMA272" s="2"/>
      <c r="CMB272" s="2"/>
      <c r="CMC272" s="2"/>
      <c r="CMD272" s="2"/>
      <c r="CME272" s="2"/>
      <c r="CMF272" s="2"/>
      <c r="CMG272" s="2"/>
      <c r="CMH272" s="2"/>
      <c r="CMI272" s="2"/>
      <c r="CMJ272" s="2"/>
      <c r="CMK272" s="2"/>
      <c r="CML272" s="2"/>
      <c r="CMM272" s="2"/>
      <c r="CMN272" s="2"/>
      <c r="CMO272" s="2"/>
      <c r="CMP272" s="2"/>
      <c r="CMQ272" s="2"/>
      <c r="CMR272" s="2"/>
      <c r="CMS272" s="2"/>
      <c r="CMT272" s="2"/>
      <c r="CMU272" s="2"/>
      <c r="CMV272" s="2"/>
      <c r="CMW272" s="2"/>
      <c r="CMX272" s="2"/>
      <c r="CMY272" s="2"/>
      <c r="CMZ272" s="2"/>
      <c r="CNA272" s="2"/>
      <c r="CNB272" s="2"/>
      <c r="CNC272" s="2"/>
      <c r="CND272" s="2"/>
      <c r="CNE272" s="2"/>
      <c r="CNF272" s="2"/>
      <c r="CNG272" s="2"/>
      <c r="CNH272" s="2"/>
      <c r="CNI272" s="2"/>
      <c r="CNJ272" s="2"/>
      <c r="CNK272" s="2"/>
      <c r="CNL272" s="2"/>
      <c r="CNM272" s="2"/>
      <c r="CNN272" s="2"/>
      <c r="CNO272" s="2"/>
      <c r="CNP272" s="2"/>
      <c r="CNQ272" s="2"/>
      <c r="CNR272" s="2"/>
      <c r="CNS272" s="2"/>
      <c r="CNT272" s="2"/>
      <c r="CNU272" s="2"/>
      <c r="CNV272" s="2"/>
      <c r="CNW272" s="2"/>
      <c r="CNX272" s="2"/>
      <c r="CNY272" s="2"/>
      <c r="CNZ272" s="2"/>
      <c r="COA272" s="2"/>
      <c r="COB272" s="2"/>
      <c r="COC272" s="2"/>
      <c r="COD272" s="2"/>
      <c r="COE272" s="2"/>
      <c r="COF272" s="2"/>
      <c r="COG272" s="2"/>
      <c r="COH272" s="2"/>
      <c r="COI272" s="2"/>
      <c r="COJ272" s="2"/>
      <c r="COK272" s="2"/>
      <c r="COL272" s="2"/>
      <c r="COM272" s="2"/>
      <c r="CON272" s="2"/>
      <c r="COO272" s="2"/>
      <c r="COP272" s="2"/>
      <c r="COQ272" s="2"/>
      <c r="COR272" s="2"/>
      <c r="COS272" s="2"/>
      <c r="COT272" s="2"/>
      <c r="COU272" s="2"/>
      <c r="COV272" s="2"/>
      <c r="COW272" s="2"/>
      <c r="COX272" s="2"/>
      <c r="COY272" s="2"/>
      <c r="COZ272" s="2"/>
      <c r="CPA272" s="2"/>
      <c r="CPB272" s="2"/>
      <c r="CPC272" s="2"/>
      <c r="CPD272" s="2"/>
      <c r="CPE272" s="2"/>
      <c r="CPF272" s="2"/>
      <c r="CPG272" s="2"/>
      <c r="CPH272" s="2"/>
      <c r="CPI272" s="2"/>
      <c r="CPJ272" s="2"/>
      <c r="CPK272" s="2"/>
      <c r="CPL272" s="2"/>
      <c r="CPM272" s="2"/>
      <c r="CPN272" s="2"/>
      <c r="CPO272" s="2"/>
      <c r="CPP272" s="2"/>
      <c r="CPQ272" s="2"/>
      <c r="CPR272" s="2"/>
      <c r="CPS272" s="2"/>
      <c r="CPT272" s="2"/>
      <c r="CPU272" s="2"/>
      <c r="CPV272" s="2"/>
      <c r="CPW272" s="2"/>
      <c r="CPX272" s="2"/>
      <c r="CPY272" s="2"/>
      <c r="CPZ272" s="2"/>
      <c r="CQA272" s="2"/>
      <c r="CQB272" s="2"/>
      <c r="CQC272" s="2"/>
      <c r="CQD272" s="2"/>
      <c r="CQE272" s="2"/>
      <c r="CQF272" s="2"/>
      <c r="CQG272" s="2"/>
      <c r="CQH272" s="2"/>
      <c r="CQI272" s="2"/>
      <c r="CQJ272" s="2"/>
      <c r="CQK272" s="2"/>
      <c r="CQL272" s="2"/>
      <c r="CQM272" s="2"/>
      <c r="CQN272" s="2"/>
      <c r="CQO272" s="2"/>
      <c r="CQP272" s="2"/>
      <c r="CQQ272" s="2"/>
      <c r="CQR272" s="2"/>
      <c r="CQS272" s="2"/>
      <c r="CQT272" s="2"/>
      <c r="CQU272" s="2"/>
      <c r="CQV272" s="2"/>
      <c r="CQW272" s="2"/>
      <c r="CQX272" s="2"/>
      <c r="CQY272" s="2"/>
      <c r="CQZ272" s="2"/>
      <c r="CRA272" s="2"/>
      <c r="CRB272" s="2"/>
      <c r="CRC272" s="2"/>
      <c r="CRD272" s="2"/>
      <c r="CRE272" s="2"/>
      <c r="CRF272" s="2"/>
      <c r="CRG272" s="2"/>
      <c r="CRH272" s="2"/>
      <c r="CRI272" s="2"/>
      <c r="CRJ272" s="2"/>
      <c r="CRK272" s="2"/>
      <c r="CRL272" s="2"/>
      <c r="CRM272" s="2"/>
      <c r="CRN272" s="2"/>
      <c r="CRO272" s="2"/>
      <c r="CRP272" s="2"/>
      <c r="CRQ272" s="2"/>
      <c r="CRR272" s="2"/>
      <c r="CRS272" s="2"/>
      <c r="CRT272" s="2"/>
      <c r="CRU272" s="2"/>
      <c r="CRV272" s="2"/>
      <c r="CRW272" s="2"/>
      <c r="CRX272" s="2"/>
      <c r="CRY272" s="2"/>
      <c r="CRZ272" s="2"/>
      <c r="CSA272" s="2"/>
      <c r="CSB272" s="2"/>
      <c r="CSC272" s="2"/>
      <c r="CSD272" s="2"/>
      <c r="CSE272" s="2"/>
      <c r="CSF272" s="2"/>
      <c r="CSG272" s="2"/>
      <c r="CSH272" s="2"/>
      <c r="CSI272" s="2"/>
      <c r="CSJ272" s="2"/>
      <c r="CSK272" s="2"/>
      <c r="CSL272" s="2"/>
      <c r="CSM272" s="2"/>
      <c r="CSN272" s="2"/>
      <c r="CSO272" s="2"/>
      <c r="CSP272" s="2"/>
      <c r="CSQ272" s="2"/>
      <c r="CSR272" s="2"/>
      <c r="CSS272" s="2"/>
      <c r="CST272" s="2"/>
      <c r="CSU272" s="2"/>
      <c r="CSV272" s="2"/>
      <c r="CSW272" s="2"/>
      <c r="CSX272" s="2"/>
      <c r="CSY272" s="2"/>
      <c r="CSZ272" s="2"/>
      <c r="CTA272" s="2"/>
      <c r="CTB272" s="2"/>
      <c r="CTC272" s="2"/>
      <c r="CTD272" s="2"/>
      <c r="CTE272" s="2"/>
      <c r="CTF272" s="2"/>
      <c r="CTG272" s="2"/>
      <c r="CTH272" s="2"/>
      <c r="CTI272" s="2"/>
      <c r="CTJ272" s="2"/>
      <c r="CTK272" s="2"/>
      <c r="CTL272" s="2"/>
      <c r="CTM272" s="2"/>
      <c r="CTN272" s="2"/>
      <c r="CTO272" s="2"/>
      <c r="CTP272" s="2"/>
      <c r="CTQ272" s="2"/>
      <c r="CTR272" s="2"/>
      <c r="CTS272" s="2"/>
      <c r="CTT272" s="2"/>
      <c r="CTU272" s="2"/>
      <c r="CTV272" s="2"/>
      <c r="CTW272" s="2"/>
      <c r="CTX272" s="2"/>
      <c r="CTY272" s="2"/>
      <c r="CTZ272" s="2"/>
      <c r="CUA272" s="2"/>
      <c r="CUB272" s="2"/>
      <c r="CUC272" s="2"/>
      <c r="CUD272" s="2"/>
      <c r="CUE272" s="2"/>
      <c r="CUF272" s="2"/>
      <c r="CUG272" s="2"/>
      <c r="CUH272" s="2"/>
      <c r="CUI272" s="2"/>
      <c r="CUJ272" s="2"/>
      <c r="CUK272" s="2"/>
      <c r="CUL272" s="2"/>
      <c r="CUM272" s="2"/>
      <c r="CUN272" s="2"/>
      <c r="CUO272" s="2"/>
      <c r="CUP272" s="2"/>
      <c r="CUQ272" s="2"/>
      <c r="CUR272" s="2"/>
      <c r="CUS272" s="2"/>
      <c r="CUT272" s="2"/>
      <c r="CUU272" s="2"/>
      <c r="CUV272" s="2"/>
      <c r="CUW272" s="2"/>
      <c r="CUX272" s="2"/>
      <c r="CUY272" s="2"/>
      <c r="CUZ272" s="2"/>
      <c r="CVA272" s="2"/>
      <c r="CVB272" s="2"/>
      <c r="CVC272" s="2"/>
      <c r="CVD272" s="2"/>
      <c r="CVE272" s="2"/>
      <c r="CVF272" s="2"/>
      <c r="CVG272" s="2"/>
      <c r="CVH272" s="2"/>
      <c r="CVI272" s="2"/>
      <c r="CVJ272" s="2"/>
      <c r="CVK272" s="2"/>
      <c r="CVL272" s="2"/>
      <c r="CVM272" s="2"/>
      <c r="CVN272" s="2"/>
      <c r="CVO272" s="2"/>
      <c r="CVP272" s="2"/>
      <c r="CVQ272" s="2"/>
      <c r="CVR272" s="2"/>
      <c r="CVS272" s="2"/>
      <c r="CVT272" s="2"/>
      <c r="CVU272" s="2"/>
      <c r="CVV272" s="2"/>
      <c r="CVW272" s="2"/>
      <c r="CVX272" s="2"/>
      <c r="CVY272" s="2"/>
      <c r="CVZ272" s="2"/>
      <c r="CWA272" s="2"/>
      <c r="CWB272" s="2"/>
      <c r="CWC272" s="2"/>
      <c r="CWD272" s="2"/>
      <c r="CWE272" s="2"/>
      <c r="CWF272" s="2"/>
      <c r="CWG272" s="2"/>
      <c r="CWH272" s="2"/>
      <c r="CWI272" s="2"/>
      <c r="CWJ272" s="2"/>
      <c r="CWK272" s="2"/>
      <c r="CWL272" s="2"/>
      <c r="CWM272" s="2"/>
      <c r="CWN272" s="2"/>
      <c r="CWO272" s="2"/>
      <c r="CWP272" s="2"/>
      <c r="CWQ272" s="2"/>
      <c r="CWR272" s="2"/>
      <c r="CWS272" s="2"/>
      <c r="CWT272" s="2"/>
      <c r="CWU272" s="2"/>
      <c r="CWV272" s="2"/>
      <c r="CWW272" s="2"/>
      <c r="CWX272" s="2"/>
      <c r="CWY272" s="2"/>
      <c r="CWZ272" s="2"/>
      <c r="CXA272" s="2"/>
      <c r="CXB272" s="2"/>
      <c r="CXC272" s="2"/>
      <c r="CXD272" s="2"/>
      <c r="CXE272" s="2"/>
      <c r="CXF272" s="2"/>
      <c r="CXG272" s="2"/>
      <c r="CXH272" s="2"/>
      <c r="CXI272" s="2"/>
      <c r="CXJ272" s="2"/>
      <c r="CXK272" s="2"/>
      <c r="CXL272" s="2"/>
      <c r="CXM272" s="2"/>
      <c r="CXN272" s="2"/>
      <c r="CXO272" s="2"/>
      <c r="CXP272" s="2"/>
      <c r="CXQ272" s="2"/>
      <c r="CXR272" s="2"/>
      <c r="CXS272" s="2"/>
      <c r="CXT272" s="2"/>
      <c r="CXU272" s="2"/>
      <c r="CXV272" s="2"/>
      <c r="CXW272" s="2"/>
      <c r="CXX272" s="2"/>
      <c r="CXY272" s="2"/>
      <c r="CXZ272" s="2"/>
      <c r="CYA272" s="2"/>
      <c r="CYB272" s="2"/>
      <c r="CYC272" s="2"/>
      <c r="CYD272" s="2"/>
      <c r="CYE272" s="2"/>
      <c r="CYF272" s="2"/>
      <c r="CYG272" s="2"/>
      <c r="CYH272" s="2"/>
      <c r="CYI272" s="2"/>
      <c r="CYJ272" s="2"/>
      <c r="CYK272" s="2"/>
      <c r="CYL272" s="2"/>
      <c r="CYM272" s="2"/>
      <c r="CYN272" s="2"/>
      <c r="CYO272" s="2"/>
      <c r="CYP272" s="2"/>
      <c r="CYQ272" s="2"/>
      <c r="CYR272" s="2"/>
      <c r="CYS272" s="2"/>
      <c r="CYT272" s="2"/>
      <c r="CYU272" s="2"/>
      <c r="CYV272" s="2"/>
      <c r="CYW272" s="2"/>
      <c r="CYX272" s="2"/>
      <c r="CYY272" s="2"/>
      <c r="CYZ272" s="2"/>
      <c r="CZA272" s="2"/>
      <c r="CZB272" s="2"/>
      <c r="CZC272" s="2"/>
      <c r="CZD272" s="2"/>
      <c r="CZE272" s="2"/>
      <c r="CZF272" s="2"/>
      <c r="CZG272" s="2"/>
      <c r="CZH272" s="2"/>
      <c r="CZI272" s="2"/>
      <c r="CZJ272" s="2"/>
      <c r="CZK272" s="2"/>
      <c r="CZL272" s="2"/>
      <c r="CZM272" s="2"/>
      <c r="CZN272" s="2"/>
      <c r="CZO272" s="2"/>
      <c r="CZP272" s="2"/>
      <c r="CZQ272" s="2"/>
      <c r="CZR272" s="2"/>
      <c r="CZS272" s="2"/>
      <c r="CZT272" s="2"/>
      <c r="CZU272" s="2"/>
      <c r="CZV272" s="2"/>
      <c r="CZW272" s="2"/>
      <c r="CZX272" s="2"/>
      <c r="CZY272" s="2"/>
      <c r="CZZ272" s="2"/>
      <c r="DAA272" s="2"/>
      <c r="DAB272" s="2"/>
      <c r="DAC272" s="2"/>
      <c r="DAD272" s="2"/>
      <c r="DAE272" s="2"/>
      <c r="DAF272" s="2"/>
      <c r="DAG272" s="2"/>
      <c r="DAH272" s="2"/>
      <c r="DAI272" s="2"/>
      <c r="DAJ272" s="2"/>
      <c r="DAK272" s="2"/>
      <c r="DAL272" s="2"/>
      <c r="DAM272" s="2"/>
      <c r="DAN272" s="2"/>
      <c r="DAO272" s="2"/>
      <c r="DAP272" s="2"/>
      <c r="DAQ272" s="2"/>
      <c r="DAR272" s="2"/>
      <c r="DAS272" s="2"/>
      <c r="DAT272" s="2"/>
      <c r="DAU272" s="2"/>
      <c r="DAV272" s="2"/>
      <c r="DAW272" s="2"/>
      <c r="DAX272" s="2"/>
      <c r="DAY272" s="2"/>
      <c r="DAZ272" s="2"/>
      <c r="DBA272" s="2"/>
      <c r="DBB272" s="2"/>
      <c r="DBC272" s="2"/>
      <c r="DBD272" s="2"/>
      <c r="DBE272" s="2"/>
      <c r="DBF272" s="2"/>
      <c r="DBG272" s="2"/>
      <c r="DBH272" s="2"/>
      <c r="DBI272" s="2"/>
      <c r="DBJ272" s="2"/>
      <c r="DBK272" s="2"/>
      <c r="DBL272" s="2"/>
      <c r="DBM272" s="2"/>
      <c r="DBN272" s="2"/>
      <c r="DBO272" s="2"/>
      <c r="DBP272" s="2"/>
      <c r="DBQ272" s="2"/>
      <c r="DBR272" s="2"/>
      <c r="DBS272" s="2"/>
      <c r="DBT272" s="2"/>
      <c r="DBU272" s="2"/>
      <c r="DBV272" s="2"/>
      <c r="DBW272" s="2"/>
      <c r="DBX272" s="2"/>
      <c r="DBY272" s="2"/>
      <c r="DBZ272" s="2"/>
      <c r="DCA272" s="2"/>
      <c r="DCB272" s="2"/>
      <c r="DCC272" s="2"/>
      <c r="DCD272" s="2"/>
      <c r="DCE272" s="2"/>
      <c r="DCF272" s="2"/>
      <c r="DCG272" s="2"/>
      <c r="DCH272" s="2"/>
      <c r="DCI272" s="2"/>
      <c r="DCJ272" s="2"/>
      <c r="DCK272" s="2"/>
      <c r="DCL272" s="2"/>
      <c r="DCM272" s="2"/>
      <c r="DCN272" s="2"/>
      <c r="DCO272" s="2"/>
      <c r="DCP272" s="2"/>
      <c r="DCQ272" s="2"/>
      <c r="DCR272" s="2"/>
      <c r="DCS272" s="2"/>
      <c r="DCT272" s="2"/>
      <c r="DCU272" s="2"/>
      <c r="DCV272" s="2"/>
      <c r="DCW272" s="2"/>
      <c r="DCX272" s="2"/>
      <c r="DCY272" s="2"/>
      <c r="DCZ272" s="2"/>
      <c r="DDA272" s="2"/>
      <c r="DDB272" s="2"/>
      <c r="DDC272" s="2"/>
      <c r="DDD272" s="2"/>
      <c r="DDE272" s="2"/>
      <c r="DDF272" s="2"/>
      <c r="DDG272" s="2"/>
      <c r="DDH272" s="2"/>
      <c r="DDI272" s="2"/>
      <c r="DDJ272" s="2"/>
      <c r="DDK272" s="2"/>
      <c r="DDL272" s="2"/>
      <c r="DDM272" s="2"/>
      <c r="DDN272" s="2"/>
      <c r="DDO272" s="2"/>
      <c r="DDP272" s="2"/>
      <c r="DDQ272" s="2"/>
      <c r="DDR272" s="2"/>
      <c r="DDS272" s="2"/>
      <c r="DDT272" s="2"/>
      <c r="DDU272" s="2"/>
      <c r="DDV272" s="2"/>
      <c r="DDW272" s="2"/>
      <c r="DDX272" s="2"/>
      <c r="DDY272" s="2"/>
      <c r="DDZ272" s="2"/>
      <c r="DEA272" s="2"/>
      <c r="DEB272" s="2"/>
      <c r="DEC272" s="2"/>
      <c r="DED272" s="2"/>
      <c r="DEE272" s="2"/>
      <c r="DEF272" s="2"/>
      <c r="DEG272" s="2"/>
      <c r="DEH272" s="2"/>
      <c r="DEI272" s="2"/>
      <c r="DEJ272" s="2"/>
      <c r="DEK272" s="2"/>
      <c r="DEL272" s="2"/>
      <c r="DEM272" s="2"/>
      <c r="DEN272" s="2"/>
      <c r="DEO272" s="2"/>
      <c r="DEP272" s="2"/>
      <c r="DEQ272" s="2"/>
      <c r="DER272" s="2"/>
      <c r="DES272" s="2"/>
      <c r="DET272" s="2"/>
      <c r="DEU272" s="2"/>
      <c r="DEV272" s="2"/>
      <c r="DEW272" s="2"/>
      <c r="DEX272" s="2"/>
      <c r="DEY272" s="2"/>
      <c r="DEZ272" s="2"/>
      <c r="DFA272" s="2"/>
      <c r="DFB272" s="2"/>
      <c r="DFC272" s="2"/>
      <c r="DFD272" s="2"/>
      <c r="DFE272" s="2"/>
      <c r="DFF272" s="2"/>
      <c r="DFG272" s="2"/>
      <c r="DFH272" s="2"/>
      <c r="DFI272" s="2"/>
      <c r="DFJ272" s="2"/>
      <c r="DFK272" s="2"/>
      <c r="DFL272" s="2"/>
      <c r="DFM272" s="2"/>
      <c r="DFN272" s="2"/>
      <c r="DFO272" s="2"/>
      <c r="DFP272" s="2"/>
      <c r="DFQ272" s="2"/>
      <c r="DFR272" s="2"/>
      <c r="DFS272" s="2"/>
      <c r="DFT272" s="2"/>
      <c r="DFU272" s="2"/>
      <c r="DFV272" s="2"/>
      <c r="DFW272" s="2"/>
      <c r="DFX272" s="2"/>
      <c r="DFY272" s="2"/>
      <c r="DFZ272" s="2"/>
      <c r="DGA272" s="2"/>
      <c r="DGB272" s="2"/>
      <c r="DGC272" s="2"/>
      <c r="DGD272" s="2"/>
      <c r="DGE272" s="2"/>
      <c r="DGF272" s="2"/>
      <c r="DGG272" s="2"/>
      <c r="DGH272" s="2"/>
      <c r="DGI272" s="2"/>
      <c r="DGJ272" s="2"/>
      <c r="DGK272" s="2"/>
      <c r="DGL272" s="2"/>
      <c r="DGM272" s="2"/>
      <c r="DGN272" s="2"/>
      <c r="DGO272" s="2"/>
      <c r="DGP272" s="2"/>
      <c r="DGQ272" s="2"/>
      <c r="DGR272" s="2"/>
      <c r="DGS272" s="2"/>
      <c r="DGT272" s="2"/>
      <c r="DGU272" s="2"/>
      <c r="DGV272" s="2"/>
      <c r="DGW272" s="2"/>
      <c r="DGX272" s="2"/>
      <c r="DGY272" s="2"/>
      <c r="DGZ272" s="2"/>
      <c r="DHA272" s="2"/>
      <c r="DHB272" s="2"/>
      <c r="DHC272" s="2"/>
      <c r="DHD272" s="2"/>
      <c r="DHE272" s="2"/>
      <c r="DHF272" s="2"/>
      <c r="DHG272" s="2"/>
      <c r="DHH272" s="2"/>
      <c r="DHI272" s="2"/>
      <c r="DHJ272" s="2"/>
      <c r="DHK272" s="2"/>
      <c r="DHL272" s="2"/>
      <c r="DHM272" s="2"/>
      <c r="DHN272" s="2"/>
      <c r="DHO272" s="2"/>
      <c r="DHP272" s="2"/>
      <c r="DHQ272" s="2"/>
      <c r="DHR272" s="2"/>
      <c r="DHS272" s="2"/>
      <c r="DHT272" s="2"/>
      <c r="DHU272" s="2"/>
      <c r="DHV272" s="2"/>
      <c r="DHW272" s="2"/>
      <c r="DHX272" s="2"/>
      <c r="DHY272" s="2"/>
      <c r="DHZ272" s="2"/>
      <c r="DIA272" s="2"/>
      <c r="DIB272" s="2"/>
      <c r="DIC272" s="2"/>
      <c r="DID272" s="2"/>
      <c r="DIE272" s="2"/>
      <c r="DIF272" s="2"/>
      <c r="DIG272" s="2"/>
      <c r="DIH272" s="2"/>
      <c r="DII272" s="2"/>
      <c r="DIJ272" s="2"/>
      <c r="DIK272" s="2"/>
      <c r="DIL272" s="2"/>
      <c r="DIM272" s="2"/>
      <c r="DIN272" s="2"/>
      <c r="DIO272" s="2"/>
      <c r="DIP272" s="2"/>
      <c r="DIQ272" s="2"/>
      <c r="DIR272" s="2"/>
      <c r="DIS272" s="2"/>
      <c r="DIT272" s="2"/>
      <c r="DIU272" s="2"/>
      <c r="DIV272" s="2"/>
      <c r="DIW272" s="2"/>
      <c r="DIX272" s="2"/>
      <c r="DIY272" s="2"/>
      <c r="DIZ272" s="2"/>
      <c r="DJA272" s="2"/>
      <c r="DJB272" s="2"/>
      <c r="DJC272" s="2"/>
      <c r="DJD272" s="2"/>
      <c r="DJE272" s="2"/>
      <c r="DJF272" s="2"/>
      <c r="DJG272" s="2"/>
      <c r="DJH272" s="2"/>
      <c r="DJI272" s="2"/>
      <c r="DJJ272" s="2"/>
      <c r="DJK272" s="2"/>
      <c r="DJL272" s="2"/>
      <c r="DJM272" s="2"/>
      <c r="DJN272" s="2"/>
      <c r="DJO272" s="2"/>
      <c r="DJP272" s="2"/>
      <c r="DJQ272" s="2"/>
      <c r="DJR272" s="2"/>
      <c r="DJS272" s="2"/>
      <c r="DJT272" s="2"/>
      <c r="DJU272" s="2"/>
      <c r="DJV272" s="2"/>
      <c r="DJW272" s="2"/>
      <c r="DJX272" s="2"/>
      <c r="DJY272" s="2"/>
      <c r="DJZ272" s="2"/>
      <c r="DKA272" s="2"/>
      <c r="DKB272" s="2"/>
      <c r="DKC272" s="2"/>
      <c r="DKD272" s="2"/>
      <c r="DKE272" s="2"/>
      <c r="DKF272" s="2"/>
      <c r="DKG272" s="2"/>
      <c r="DKH272" s="2"/>
      <c r="DKI272" s="2"/>
      <c r="DKJ272" s="2"/>
      <c r="DKK272" s="2"/>
      <c r="DKL272" s="2"/>
      <c r="DKM272" s="2"/>
      <c r="DKN272" s="2"/>
      <c r="DKO272" s="2"/>
      <c r="DKP272" s="2"/>
      <c r="DKQ272" s="2"/>
      <c r="DKR272" s="2"/>
      <c r="DKS272" s="2"/>
      <c r="DKT272" s="2"/>
      <c r="DKU272" s="2"/>
      <c r="DKV272" s="2"/>
      <c r="DKW272" s="2"/>
      <c r="DKX272" s="2"/>
      <c r="DKY272" s="2"/>
      <c r="DKZ272" s="2"/>
      <c r="DLA272" s="2"/>
      <c r="DLB272" s="2"/>
      <c r="DLC272" s="2"/>
      <c r="DLD272" s="2"/>
      <c r="DLE272" s="2"/>
      <c r="DLF272" s="2"/>
      <c r="DLG272" s="2"/>
      <c r="DLH272" s="2"/>
      <c r="DLI272" s="2"/>
      <c r="DLJ272" s="2"/>
      <c r="DLK272" s="2"/>
      <c r="DLL272" s="2"/>
      <c r="DLM272" s="2"/>
      <c r="DLN272" s="2"/>
      <c r="DLO272" s="2"/>
      <c r="DLP272" s="2"/>
      <c r="DLQ272" s="2"/>
      <c r="DLR272" s="2"/>
      <c r="DLS272" s="2"/>
      <c r="DLT272" s="2"/>
      <c r="DLU272" s="2"/>
      <c r="DLV272" s="2"/>
      <c r="DLW272" s="2"/>
      <c r="DLX272" s="2"/>
      <c r="DLY272" s="2"/>
      <c r="DLZ272" s="2"/>
      <c r="DMA272" s="2"/>
      <c r="DMB272" s="2"/>
      <c r="DMC272" s="2"/>
      <c r="DMD272" s="2"/>
      <c r="DME272" s="2"/>
      <c r="DMF272" s="2"/>
      <c r="DMG272" s="2"/>
      <c r="DMH272" s="2"/>
      <c r="DMI272" s="2"/>
      <c r="DMJ272" s="2"/>
      <c r="DMK272" s="2"/>
      <c r="DML272" s="2"/>
      <c r="DMM272" s="2"/>
      <c r="DMN272" s="2"/>
      <c r="DMO272" s="2"/>
      <c r="DMP272" s="2"/>
      <c r="DMQ272" s="2"/>
      <c r="DMR272" s="2"/>
      <c r="DMS272" s="2"/>
      <c r="DMT272" s="2"/>
      <c r="DMU272" s="2"/>
      <c r="DMV272" s="2"/>
      <c r="DMW272" s="2"/>
      <c r="DMX272" s="2"/>
      <c r="DMY272" s="2"/>
      <c r="DMZ272" s="2"/>
      <c r="DNA272" s="2"/>
      <c r="DNB272" s="2"/>
      <c r="DNC272" s="2"/>
      <c r="DND272" s="2"/>
      <c r="DNE272" s="2"/>
      <c r="DNF272" s="2"/>
      <c r="DNG272" s="2"/>
      <c r="DNH272" s="2"/>
      <c r="DNI272" s="2"/>
      <c r="DNJ272" s="2"/>
      <c r="DNK272" s="2"/>
      <c r="DNL272" s="2"/>
      <c r="DNM272" s="2"/>
      <c r="DNN272" s="2"/>
      <c r="DNO272" s="2"/>
      <c r="DNP272" s="2"/>
      <c r="DNQ272" s="2"/>
      <c r="DNR272" s="2"/>
      <c r="DNS272" s="2"/>
      <c r="DNT272" s="2"/>
      <c r="DNU272" s="2"/>
      <c r="DNV272" s="2"/>
      <c r="DNW272" s="2"/>
      <c r="DNX272" s="2"/>
      <c r="DNY272" s="2"/>
      <c r="DNZ272" s="2"/>
      <c r="DOA272" s="2"/>
      <c r="DOB272" s="2"/>
      <c r="DOC272" s="2"/>
      <c r="DOD272" s="2"/>
      <c r="DOE272" s="2"/>
      <c r="DOF272" s="2"/>
      <c r="DOG272" s="2"/>
      <c r="DOH272" s="2"/>
      <c r="DOI272" s="2"/>
      <c r="DOJ272" s="2"/>
      <c r="DOK272" s="2"/>
      <c r="DOL272" s="2"/>
      <c r="DOM272" s="2"/>
      <c r="DON272" s="2"/>
      <c r="DOO272" s="2"/>
      <c r="DOP272" s="2"/>
      <c r="DOQ272" s="2"/>
      <c r="DOR272" s="2"/>
      <c r="DOS272" s="2"/>
      <c r="DOT272" s="2"/>
      <c r="DOU272" s="2"/>
      <c r="DOV272" s="2"/>
      <c r="DOW272" s="2"/>
      <c r="DOX272" s="2"/>
      <c r="DOY272" s="2"/>
      <c r="DOZ272" s="2"/>
      <c r="DPA272" s="2"/>
      <c r="DPB272" s="2"/>
      <c r="DPC272" s="2"/>
      <c r="DPD272" s="2"/>
      <c r="DPE272" s="2"/>
      <c r="DPF272" s="2"/>
      <c r="DPG272" s="2"/>
      <c r="DPH272" s="2"/>
      <c r="DPI272" s="2"/>
      <c r="DPJ272" s="2"/>
      <c r="DPK272" s="2"/>
      <c r="DPL272" s="2"/>
      <c r="DPM272" s="2"/>
      <c r="DPN272" s="2"/>
      <c r="DPO272" s="2"/>
      <c r="DPP272" s="2"/>
      <c r="DPQ272" s="2"/>
      <c r="DPR272" s="2"/>
      <c r="DPS272" s="2"/>
      <c r="DPT272" s="2"/>
      <c r="DPU272" s="2"/>
      <c r="DPV272" s="2"/>
      <c r="DPW272" s="2"/>
      <c r="DPX272" s="2"/>
      <c r="DPY272" s="2"/>
      <c r="DPZ272" s="2"/>
      <c r="DQA272" s="2"/>
      <c r="DQB272" s="2"/>
      <c r="DQC272" s="2"/>
      <c r="DQD272" s="2"/>
      <c r="DQE272" s="2"/>
      <c r="DQF272" s="2"/>
      <c r="DQG272" s="2"/>
      <c r="DQH272" s="2"/>
      <c r="DQI272" s="2"/>
      <c r="DQJ272" s="2"/>
      <c r="DQK272" s="2"/>
      <c r="DQL272" s="2"/>
      <c r="DQM272" s="2"/>
      <c r="DQN272" s="2"/>
      <c r="DQO272" s="2"/>
      <c r="DQP272" s="2"/>
      <c r="DQQ272" s="2"/>
      <c r="DQR272" s="2"/>
      <c r="DQS272" s="2"/>
      <c r="DQT272" s="2"/>
      <c r="DQU272" s="2"/>
      <c r="DQV272" s="2"/>
      <c r="DQW272" s="2"/>
      <c r="DQX272" s="2"/>
      <c r="DQY272" s="2"/>
      <c r="DQZ272" s="2"/>
      <c r="DRA272" s="2"/>
      <c r="DRB272" s="2"/>
      <c r="DRC272" s="2"/>
      <c r="DRD272" s="2"/>
      <c r="DRE272" s="2"/>
      <c r="DRF272" s="2"/>
      <c r="DRG272" s="2"/>
      <c r="DRH272" s="2"/>
      <c r="DRI272" s="2"/>
      <c r="DRJ272" s="2"/>
      <c r="DRK272" s="2"/>
      <c r="DRL272" s="2"/>
      <c r="DRM272" s="2"/>
      <c r="DRN272" s="2"/>
      <c r="DRO272" s="2"/>
      <c r="DRP272" s="2"/>
      <c r="DRQ272" s="2"/>
      <c r="DRR272" s="2"/>
      <c r="DRS272" s="2"/>
      <c r="DRT272" s="2"/>
      <c r="DRU272" s="2"/>
      <c r="DRV272" s="2"/>
      <c r="DRW272" s="2"/>
      <c r="DRX272" s="2"/>
      <c r="DRY272" s="2"/>
      <c r="DRZ272" s="2"/>
      <c r="DSA272" s="2"/>
      <c r="DSB272" s="2"/>
      <c r="DSC272" s="2"/>
      <c r="DSD272" s="2"/>
      <c r="DSE272" s="2"/>
      <c r="DSF272" s="2"/>
      <c r="DSG272" s="2"/>
      <c r="DSH272" s="2"/>
      <c r="DSI272" s="2"/>
      <c r="DSJ272" s="2"/>
      <c r="DSK272" s="2"/>
      <c r="DSL272" s="2"/>
      <c r="DSM272" s="2"/>
      <c r="DSN272" s="2"/>
      <c r="DSO272" s="2"/>
      <c r="DSP272" s="2"/>
      <c r="DSQ272" s="2"/>
      <c r="DSR272" s="2"/>
      <c r="DSS272" s="2"/>
      <c r="DST272" s="2"/>
      <c r="DSU272" s="2"/>
      <c r="DSV272" s="2"/>
      <c r="DSW272" s="2"/>
      <c r="DSX272" s="2"/>
      <c r="DSY272" s="2"/>
      <c r="DSZ272" s="2"/>
      <c r="DTA272" s="2"/>
      <c r="DTB272" s="2"/>
      <c r="DTC272" s="2"/>
      <c r="DTD272" s="2"/>
      <c r="DTE272" s="2"/>
      <c r="DTF272" s="2"/>
      <c r="DTG272" s="2"/>
      <c r="DTH272" s="2"/>
      <c r="DTI272" s="2"/>
      <c r="DTJ272" s="2"/>
      <c r="DTK272" s="2"/>
      <c r="DTL272" s="2"/>
      <c r="DTM272" s="2"/>
      <c r="DTN272" s="2"/>
      <c r="DTO272" s="2"/>
      <c r="DTP272" s="2"/>
      <c r="DTQ272" s="2"/>
      <c r="DTR272" s="2"/>
      <c r="DTS272" s="2"/>
      <c r="DTT272" s="2"/>
      <c r="DTU272" s="2"/>
      <c r="DTV272" s="2"/>
      <c r="DTW272" s="2"/>
      <c r="DTX272" s="2"/>
      <c r="DTY272" s="2"/>
      <c r="DTZ272" s="2"/>
      <c r="DUA272" s="2"/>
      <c r="DUB272" s="2"/>
      <c r="DUC272" s="2"/>
      <c r="DUD272" s="2"/>
      <c r="DUE272" s="2"/>
      <c r="DUF272" s="2"/>
      <c r="DUG272" s="2"/>
      <c r="DUH272" s="2"/>
      <c r="DUI272" s="2"/>
      <c r="DUJ272" s="2"/>
      <c r="DUK272" s="2"/>
      <c r="DUL272" s="2"/>
      <c r="DUM272" s="2"/>
      <c r="DUN272" s="2"/>
      <c r="DUO272" s="2"/>
      <c r="DUP272" s="2"/>
      <c r="DUQ272" s="2"/>
      <c r="DUR272" s="2"/>
      <c r="DUS272" s="2"/>
      <c r="DUT272" s="2"/>
      <c r="DUU272" s="2"/>
      <c r="DUV272" s="2"/>
      <c r="DUW272" s="2"/>
      <c r="DUX272" s="2"/>
      <c r="DUY272" s="2"/>
      <c r="DUZ272" s="2"/>
      <c r="DVA272" s="2"/>
      <c r="DVB272" s="2"/>
      <c r="DVC272" s="2"/>
      <c r="DVD272" s="2"/>
      <c r="DVE272" s="2"/>
      <c r="DVF272" s="2"/>
      <c r="DVG272" s="2"/>
      <c r="DVH272" s="2"/>
      <c r="DVI272" s="2"/>
      <c r="DVJ272" s="2"/>
      <c r="DVK272" s="2"/>
      <c r="DVL272" s="2"/>
      <c r="DVM272" s="2"/>
      <c r="DVN272" s="2"/>
      <c r="DVO272" s="2"/>
      <c r="DVP272" s="2"/>
      <c r="DVQ272" s="2"/>
      <c r="DVR272" s="2"/>
      <c r="DVS272" s="2"/>
      <c r="DVT272" s="2"/>
      <c r="DVU272" s="2"/>
      <c r="DVV272" s="2"/>
      <c r="DVW272" s="2"/>
      <c r="DVX272" s="2"/>
      <c r="DVY272" s="2"/>
      <c r="DVZ272" s="2"/>
      <c r="DWA272" s="2"/>
      <c r="DWB272" s="2"/>
      <c r="DWC272" s="2"/>
      <c r="DWD272" s="2"/>
      <c r="DWE272" s="2"/>
      <c r="DWF272" s="2"/>
      <c r="DWG272" s="2"/>
      <c r="DWH272" s="2"/>
      <c r="DWI272" s="2"/>
      <c r="DWJ272" s="2"/>
      <c r="DWK272" s="2"/>
      <c r="DWL272" s="2"/>
      <c r="DWM272" s="2"/>
      <c r="DWN272" s="2"/>
      <c r="DWO272" s="2"/>
      <c r="DWP272" s="2"/>
      <c r="DWQ272" s="2"/>
      <c r="DWR272" s="2"/>
      <c r="DWS272" s="2"/>
      <c r="DWT272" s="2"/>
      <c r="DWU272" s="2"/>
      <c r="DWV272" s="2"/>
      <c r="DWW272" s="2"/>
      <c r="DWX272" s="2"/>
      <c r="DWY272" s="2"/>
      <c r="DWZ272" s="2"/>
      <c r="DXA272" s="2"/>
      <c r="DXB272" s="2"/>
      <c r="DXC272" s="2"/>
      <c r="DXD272" s="2"/>
      <c r="DXE272" s="2"/>
      <c r="DXF272" s="2"/>
      <c r="DXG272" s="2"/>
      <c r="DXH272" s="2"/>
      <c r="DXI272" s="2"/>
      <c r="DXJ272" s="2"/>
      <c r="DXK272" s="2"/>
      <c r="DXL272" s="2"/>
      <c r="DXM272" s="2"/>
      <c r="DXN272" s="2"/>
      <c r="DXO272" s="2"/>
      <c r="DXP272" s="2"/>
      <c r="DXQ272" s="2"/>
      <c r="DXR272" s="2"/>
      <c r="DXS272" s="2"/>
      <c r="DXT272" s="2"/>
      <c r="DXU272" s="2"/>
      <c r="DXV272" s="2"/>
      <c r="DXW272" s="2"/>
      <c r="DXX272" s="2"/>
      <c r="DXY272" s="2"/>
      <c r="DXZ272" s="2"/>
      <c r="DYA272" s="2"/>
      <c r="DYB272" s="2"/>
      <c r="DYC272" s="2"/>
      <c r="DYD272" s="2"/>
      <c r="DYE272" s="2"/>
      <c r="DYF272" s="2"/>
      <c r="DYG272" s="2"/>
      <c r="DYH272" s="2"/>
      <c r="DYI272" s="2"/>
      <c r="DYJ272" s="2"/>
      <c r="DYK272" s="2"/>
      <c r="DYL272" s="2"/>
      <c r="DYM272" s="2"/>
      <c r="DYN272" s="2"/>
      <c r="DYO272" s="2"/>
      <c r="DYP272" s="2"/>
      <c r="DYQ272" s="2"/>
      <c r="DYR272" s="2"/>
      <c r="DYS272" s="2"/>
      <c r="DYT272" s="2"/>
      <c r="DYU272" s="2"/>
      <c r="DYV272" s="2"/>
      <c r="DYW272" s="2"/>
      <c r="DYX272" s="2"/>
      <c r="DYY272" s="2"/>
      <c r="DYZ272" s="2"/>
      <c r="DZA272" s="2"/>
      <c r="DZB272" s="2"/>
      <c r="DZC272" s="2"/>
      <c r="DZD272" s="2"/>
      <c r="DZE272" s="2"/>
      <c r="DZF272" s="2"/>
      <c r="DZG272" s="2"/>
      <c r="DZH272" s="2"/>
      <c r="DZI272" s="2"/>
      <c r="DZJ272" s="2"/>
      <c r="DZK272" s="2"/>
      <c r="DZL272" s="2"/>
      <c r="DZM272" s="2"/>
      <c r="DZN272" s="2"/>
      <c r="DZO272" s="2"/>
      <c r="DZP272" s="2"/>
      <c r="DZQ272" s="2"/>
      <c r="DZR272" s="2"/>
      <c r="DZS272" s="2"/>
      <c r="DZT272" s="2"/>
      <c r="DZU272" s="2"/>
      <c r="DZV272" s="2"/>
      <c r="DZW272" s="2"/>
      <c r="DZX272" s="2"/>
      <c r="DZY272" s="2"/>
      <c r="DZZ272" s="2"/>
      <c r="EAA272" s="2"/>
      <c r="EAB272" s="2"/>
      <c r="EAC272" s="2"/>
      <c r="EAD272" s="2"/>
      <c r="EAE272" s="2"/>
      <c r="EAF272" s="2"/>
      <c r="EAG272" s="2"/>
      <c r="EAH272" s="2"/>
      <c r="EAI272" s="2"/>
      <c r="EAJ272" s="2"/>
      <c r="EAK272" s="2"/>
      <c r="EAL272" s="2"/>
      <c r="EAM272" s="2"/>
      <c r="EAN272" s="2"/>
      <c r="EAO272" s="2"/>
      <c r="EAP272" s="2"/>
      <c r="EAQ272" s="2"/>
      <c r="EAR272" s="2"/>
      <c r="EAS272" s="2"/>
      <c r="EAT272" s="2"/>
      <c r="EAU272" s="2"/>
      <c r="EAV272" s="2"/>
      <c r="EAW272" s="2"/>
      <c r="EAX272" s="2"/>
      <c r="EAY272" s="2"/>
      <c r="EAZ272" s="2"/>
      <c r="EBA272" s="2"/>
      <c r="EBB272" s="2"/>
      <c r="EBC272" s="2"/>
      <c r="EBD272" s="2"/>
      <c r="EBE272" s="2"/>
      <c r="EBF272" s="2"/>
      <c r="EBG272" s="2"/>
      <c r="EBH272" s="2"/>
      <c r="EBI272" s="2"/>
      <c r="EBJ272" s="2"/>
      <c r="EBK272" s="2"/>
      <c r="EBL272" s="2"/>
      <c r="EBM272" s="2"/>
      <c r="EBN272" s="2"/>
      <c r="EBO272" s="2"/>
      <c r="EBP272" s="2"/>
      <c r="EBQ272" s="2"/>
      <c r="EBR272" s="2"/>
      <c r="EBS272" s="2"/>
      <c r="EBT272" s="2"/>
      <c r="EBU272" s="2"/>
      <c r="EBV272" s="2"/>
      <c r="EBW272" s="2"/>
      <c r="EBX272" s="2"/>
      <c r="EBY272" s="2"/>
      <c r="EBZ272" s="2"/>
      <c r="ECA272" s="2"/>
      <c r="ECB272" s="2"/>
      <c r="ECC272" s="2"/>
      <c r="ECD272" s="2"/>
      <c r="ECE272" s="2"/>
      <c r="ECF272" s="2"/>
      <c r="ECG272" s="2"/>
      <c r="ECH272" s="2"/>
      <c r="ECI272" s="2"/>
      <c r="ECJ272" s="2"/>
      <c r="ECK272" s="2"/>
      <c r="ECL272" s="2"/>
      <c r="ECM272" s="2"/>
      <c r="ECN272" s="2"/>
      <c r="ECO272" s="2"/>
      <c r="ECP272" s="2"/>
      <c r="ECQ272" s="2"/>
      <c r="ECR272" s="2"/>
      <c r="ECS272" s="2"/>
      <c r="ECT272" s="2"/>
      <c r="ECU272" s="2"/>
      <c r="ECV272" s="2"/>
      <c r="ECW272" s="2"/>
      <c r="ECX272" s="2"/>
      <c r="ECY272" s="2"/>
      <c r="ECZ272" s="2"/>
      <c r="EDA272" s="2"/>
      <c r="EDB272" s="2"/>
      <c r="EDC272" s="2"/>
      <c r="EDD272" s="2"/>
      <c r="EDE272" s="2"/>
      <c r="EDF272" s="2"/>
      <c r="EDG272" s="2"/>
      <c r="EDH272" s="2"/>
      <c r="EDI272" s="2"/>
      <c r="EDJ272" s="2"/>
      <c r="EDK272" s="2"/>
      <c r="EDL272" s="2"/>
      <c r="EDM272" s="2"/>
      <c r="EDN272" s="2"/>
      <c r="EDO272" s="2"/>
      <c r="EDP272" s="2"/>
      <c r="EDQ272" s="2"/>
      <c r="EDR272" s="2"/>
      <c r="EDS272" s="2"/>
      <c r="EDT272" s="2"/>
      <c r="EDU272" s="2"/>
      <c r="EDV272" s="2"/>
      <c r="EDW272" s="2"/>
      <c r="EDX272" s="2"/>
      <c r="EDY272" s="2"/>
      <c r="EDZ272" s="2"/>
      <c r="EEA272" s="2"/>
      <c r="EEB272" s="2"/>
      <c r="EEC272" s="2"/>
      <c r="EED272" s="2"/>
      <c r="EEE272" s="2"/>
      <c r="EEF272" s="2"/>
      <c r="EEG272" s="2"/>
      <c r="EEH272" s="2"/>
      <c r="EEI272" s="2"/>
      <c r="EEJ272" s="2"/>
      <c r="EEK272" s="2"/>
      <c r="EEL272" s="2"/>
      <c r="EEM272" s="2"/>
      <c r="EEN272" s="2"/>
      <c r="EEO272" s="2"/>
      <c r="EEP272" s="2"/>
      <c r="EEQ272" s="2"/>
      <c r="EER272" s="2"/>
      <c r="EES272" s="2"/>
      <c r="EET272" s="2"/>
      <c r="EEU272" s="2"/>
      <c r="EEV272" s="2"/>
      <c r="EEW272" s="2"/>
      <c r="EEX272" s="2"/>
      <c r="EEY272" s="2"/>
      <c r="EEZ272" s="2"/>
      <c r="EFA272" s="2"/>
      <c r="EFB272" s="2"/>
      <c r="EFC272" s="2"/>
      <c r="EFD272" s="2"/>
      <c r="EFE272" s="2"/>
      <c r="EFF272" s="2"/>
      <c r="EFG272" s="2"/>
      <c r="EFH272" s="2"/>
      <c r="EFI272" s="2"/>
      <c r="EFJ272" s="2"/>
      <c r="EFK272" s="2"/>
      <c r="EFL272" s="2"/>
      <c r="EFM272" s="2"/>
      <c r="EFN272" s="2"/>
      <c r="EFO272" s="2"/>
      <c r="EFP272" s="2"/>
      <c r="EFQ272" s="2"/>
      <c r="EFR272" s="2"/>
      <c r="EFS272" s="2"/>
      <c r="EFT272" s="2"/>
      <c r="EFU272" s="2"/>
      <c r="EFV272" s="2"/>
      <c r="EFW272" s="2"/>
      <c r="EFX272" s="2"/>
      <c r="EFY272" s="2"/>
      <c r="EFZ272" s="2"/>
      <c r="EGA272" s="2"/>
      <c r="EGB272" s="2"/>
      <c r="EGC272" s="2"/>
      <c r="EGD272" s="2"/>
      <c r="EGE272" s="2"/>
      <c r="EGF272" s="2"/>
      <c r="EGG272" s="2"/>
      <c r="EGH272" s="2"/>
      <c r="EGI272" s="2"/>
      <c r="EGJ272" s="2"/>
      <c r="EGK272" s="2"/>
      <c r="EGL272" s="2"/>
      <c r="EGM272" s="2"/>
      <c r="EGN272" s="2"/>
      <c r="EGO272" s="2"/>
      <c r="EGP272" s="2"/>
      <c r="EGQ272" s="2"/>
      <c r="EGR272" s="2"/>
      <c r="EGS272" s="2"/>
      <c r="EGT272" s="2"/>
      <c r="EGU272" s="2"/>
      <c r="EGV272" s="2"/>
      <c r="EGW272" s="2"/>
      <c r="EGX272" s="2"/>
      <c r="EGY272" s="2"/>
      <c r="EGZ272" s="2"/>
      <c r="EHA272" s="2"/>
      <c r="EHB272" s="2"/>
      <c r="EHC272" s="2"/>
      <c r="EHD272" s="2"/>
      <c r="EHE272" s="2"/>
      <c r="EHF272" s="2"/>
      <c r="EHG272" s="2"/>
      <c r="EHH272" s="2"/>
      <c r="EHI272" s="2"/>
      <c r="EHJ272" s="2"/>
      <c r="EHK272" s="2"/>
      <c r="EHL272" s="2"/>
      <c r="EHM272" s="2"/>
      <c r="EHN272" s="2"/>
      <c r="EHO272" s="2"/>
      <c r="EHP272" s="2"/>
      <c r="EHQ272" s="2"/>
      <c r="EHR272" s="2"/>
      <c r="EHS272" s="2"/>
      <c r="EHT272" s="2"/>
      <c r="EHU272" s="2"/>
      <c r="EHV272" s="2"/>
      <c r="EHW272" s="2"/>
      <c r="EHX272" s="2"/>
      <c r="EHY272" s="2"/>
      <c r="EHZ272" s="2"/>
      <c r="EIA272" s="2"/>
      <c r="EIB272" s="2"/>
      <c r="EIC272" s="2"/>
      <c r="EID272" s="2"/>
      <c r="EIE272" s="2"/>
      <c r="EIF272" s="2"/>
      <c r="EIG272" s="2"/>
      <c r="EIH272" s="2"/>
      <c r="EII272" s="2"/>
      <c r="EIJ272" s="2"/>
      <c r="EIK272" s="2"/>
      <c r="EIL272" s="2"/>
      <c r="EIM272" s="2"/>
      <c r="EIN272" s="2"/>
      <c r="EIO272" s="2"/>
      <c r="EIP272" s="2"/>
      <c r="EIQ272" s="2"/>
      <c r="EIR272" s="2"/>
      <c r="EIS272" s="2"/>
      <c r="EIT272" s="2"/>
      <c r="EIU272" s="2"/>
      <c r="EIV272" s="2"/>
      <c r="EIW272" s="2"/>
      <c r="EIX272" s="2"/>
      <c r="EIY272" s="2"/>
      <c r="EIZ272" s="2"/>
      <c r="EJA272" s="2"/>
      <c r="EJB272" s="2"/>
      <c r="EJC272" s="2"/>
      <c r="EJD272" s="2"/>
      <c r="EJE272" s="2"/>
      <c r="EJF272" s="2"/>
      <c r="EJG272" s="2"/>
      <c r="EJH272" s="2"/>
      <c r="EJI272" s="2"/>
      <c r="EJJ272" s="2"/>
      <c r="EJK272" s="2"/>
      <c r="EJL272" s="2"/>
      <c r="EJM272" s="2"/>
      <c r="EJN272" s="2"/>
      <c r="EJO272" s="2"/>
      <c r="EJP272" s="2"/>
      <c r="EJQ272" s="2"/>
      <c r="EJR272" s="2"/>
      <c r="EJS272" s="2"/>
      <c r="EJT272" s="2"/>
      <c r="EJU272" s="2"/>
      <c r="EJV272" s="2"/>
      <c r="EJW272" s="2"/>
      <c r="EJX272" s="2"/>
      <c r="EJY272" s="2"/>
      <c r="EJZ272" s="2"/>
      <c r="EKA272" s="2"/>
      <c r="EKB272" s="2"/>
      <c r="EKC272" s="2"/>
      <c r="EKD272" s="2"/>
      <c r="EKE272" s="2"/>
      <c r="EKF272" s="2"/>
      <c r="EKG272" s="2"/>
      <c r="EKH272" s="2"/>
      <c r="EKI272" s="2"/>
      <c r="EKJ272" s="2"/>
      <c r="EKK272" s="2"/>
      <c r="EKL272" s="2"/>
      <c r="EKM272" s="2"/>
      <c r="EKN272" s="2"/>
      <c r="EKO272" s="2"/>
      <c r="EKP272" s="2"/>
      <c r="EKQ272" s="2"/>
      <c r="EKR272" s="2"/>
      <c r="EKS272" s="2"/>
      <c r="EKT272" s="2"/>
      <c r="EKU272" s="2"/>
      <c r="EKV272" s="2"/>
      <c r="EKW272" s="2"/>
      <c r="EKX272" s="2"/>
      <c r="EKY272" s="2"/>
      <c r="EKZ272" s="2"/>
      <c r="ELA272" s="2"/>
      <c r="ELB272" s="2"/>
      <c r="ELC272" s="2"/>
      <c r="ELD272" s="2"/>
      <c r="ELE272" s="2"/>
      <c r="ELF272" s="2"/>
      <c r="ELG272" s="2"/>
      <c r="ELH272" s="2"/>
      <c r="ELI272" s="2"/>
      <c r="ELJ272" s="2"/>
      <c r="ELK272" s="2"/>
      <c r="ELL272" s="2"/>
      <c r="ELM272" s="2"/>
      <c r="ELN272" s="2"/>
      <c r="ELO272" s="2"/>
      <c r="ELP272" s="2"/>
      <c r="ELQ272" s="2"/>
      <c r="ELR272" s="2"/>
      <c r="ELS272" s="2"/>
      <c r="ELT272" s="2"/>
      <c r="ELU272" s="2"/>
      <c r="ELV272" s="2"/>
      <c r="ELW272" s="2"/>
      <c r="ELX272" s="2"/>
      <c r="ELY272" s="2"/>
      <c r="ELZ272" s="2"/>
      <c r="EMA272" s="2"/>
      <c r="EMB272" s="2"/>
      <c r="EMC272" s="2"/>
      <c r="EMD272" s="2"/>
      <c r="EME272" s="2"/>
      <c r="EMF272" s="2"/>
      <c r="EMG272" s="2"/>
      <c r="EMH272" s="2"/>
      <c r="EMI272" s="2"/>
      <c r="EMJ272" s="2"/>
      <c r="EMK272" s="2"/>
      <c r="EML272" s="2"/>
      <c r="EMM272" s="2"/>
      <c r="EMN272" s="2"/>
      <c r="EMO272" s="2"/>
      <c r="EMP272" s="2"/>
      <c r="EMQ272" s="2"/>
      <c r="EMR272" s="2"/>
      <c r="EMS272" s="2"/>
      <c r="EMT272" s="2"/>
      <c r="EMU272" s="2"/>
      <c r="EMV272" s="2"/>
      <c r="EMW272" s="2"/>
      <c r="EMX272" s="2"/>
      <c r="EMY272" s="2"/>
      <c r="EMZ272" s="2"/>
      <c r="ENA272" s="2"/>
      <c r="ENB272" s="2"/>
      <c r="ENC272" s="2"/>
      <c r="END272" s="2"/>
      <c r="ENE272" s="2"/>
      <c r="ENF272" s="2"/>
      <c r="ENG272" s="2"/>
      <c r="ENH272" s="2"/>
      <c r="ENI272" s="2"/>
      <c r="ENJ272" s="2"/>
      <c r="ENK272" s="2"/>
      <c r="ENL272" s="2"/>
      <c r="ENM272" s="2"/>
      <c r="ENN272" s="2"/>
      <c r="ENO272" s="2"/>
      <c r="ENP272" s="2"/>
      <c r="ENQ272" s="2"/>
      <c r="ENR272" s="2"/>
      <c r="ENS272" s="2"/>
      <c r="ENT272" s="2"/>
      <c r="ENU272" s="2"/>
      <c r="ENV272" s="2"/>
      <c r="ENW272" s="2"/>
      <c r="ENX272" s="2"/>
      <c r="ENY272" s="2"/>
      <c r="ENZ272" s="2"/>
      <c r="EOA272" s="2"/>
      <c r="EOB272" s="2"/>
      <c r="EOC272" s="2"/>
      <c r="EOD272" s="2"/>
      <c r="EOE272" s="2"/>
      <c r="EOF272" s="2"/>
      <c r="EOG272" s="2"/>
      <c r="EOH272" s="2"/>
      <c r="EOI272" s="2"/>
      <c r="EOJ272" s="2"/>
      <c r="EOK272" s="2"/>
      <c r="EOL272" s="2"/>
      <c r="EOM272" s="2"/>
      <c r="EON272" s="2"/>
      <c r="EOO272" s="2"/>
      <c r="EOP272" s="2"/>
      <c r="EOQ272" s="2"/>
      <c r="EOR272" s="2"/>
      <c r="EOS272" s="2"/>
      <c r="EOT272" s="2"/>
      <c r="EOU272" s="2"/>
      <c r="EOV272" s="2"/>
      <c r="EOW272" s="2"/>
      <c r="EOX272" s="2"/>
      <c r="EOY272" s="2"/>
      <c r="EOZ272" s="2"/>
      <c r="EPA272" s="2"/>
      <c r="EPB272" s="2"/>
      <c r="EPC272" s="2"/>
      <c r="EPD272" s="2"/>
      <c r="EPE272" s="2"/>
      <c r="EPF272" s="2"/>
      <c r="EPG272" s="2"/>
      <c r="EPH272" s="2"/>
      <c r="EPI272" s="2"/>
      <c r="EPJ272" s="2"/>
      <c r="EPK272" s="2"/>
      <c r="EPL272" s="2"/>
      <c r="EPM272" s="2"/>
      <c r="EPN272" s="2"/>
      <c r="EPO272" s="2"/>
      <c r="EPP272" s="2"/>
      <c r="EPQ272" s="2"/>
      <c r="EPR272" s="2"/>
      <c r="EPS272" s="2"/>
      <c r="EPT272" s="2"/>
      <c r="EPU272" s="2"/>
      <c r="EPV272" s="2"/>
      <c r="EPW272" s="2"/>
      <c r="EPX272" s="2"/>
      <c r="EPY272" s="2"/>
      <c r="EPZ272" s="2"/>
      <c r="EQA272" s="2"/>
      <c r="EQB272" s="2"/>
      <c r="EQC272" s="2"/>
      <c r="EQD272" s="2"/>
      <c r="EQE272" s="2"/>
      <c r="EQF272" s="2"/>
      <c r="EQG272" s="2"/>
      <c r="EQH272" s="2"/>
      <c r="EQI272" s="2"/>
      <c r="EQJ272" s="2"/>
      <c r="EQK272" s="2"/>
      <c r="EQL272" s="2"/>
      <c r="EQM272" s="2"/>
      <c r="EQN272" s="2"/>
      <c r="EQO272" s="2"/>
      <c r="EQP272" s="2"/>
      <c r="EQQ272" s="2"/>
      <c r="EQR272" s="2"/>
      <c r="EQS272" s="2"/>
      <c r="EQT272" s="2"/>
      <c r="EQU272" s="2"/>
      <c r="EQV272" s="2"/>
      <c r="EQW272" s="2"/>
      <c r="EQX272" s="2"/>
      <c r="EQY272" s="2"/>
      <c r="EQZ272" s="2"/>
      <c r="ERA272" s="2"/>
      <c r="ERB272" s="2"/>
      <c r="ERC272" s="2"/>
      <c r="ERD272" s="2"/>
      <c r="ERE272" s="2"/>
      <c r="ERF272" s="2"/>
      <c r="ERG272" s="2"/>
      <c r="ERH272" s="2"/>
      <c r="ERI272" s="2"/>
      <c r="ERJ272" s="2"/>
      <c r="ERK272" s="2"/>
      <c r="ERL272" s="2"/>
      <c r="ERM272" s="2"/>
      <c r="ERN272" s="2"/>
      <c r="ERO272" s="2"/>
      <c r="ERP272" s="2"/>
      <c r="ERQ272" s="2"/>
      <c r="ERR272" s="2"/>
      <c r="ERS272" s="2"/>
      <c r="ERT272" s="2"/>
      <c r="ERU272" s="2"/>
      <c r="ERV272" s="2"/>
      <c r="ERW272" s="2"/>
      <c r="ERX272" s="2"/>
      <c r="ERY272" s="2"/>
      <c r="ERZ272" s="2"/>
      <c r="ESA272" s="2"/>
      <c r="ESB272" s="2"/>
      <c r="ESC272" s="2"/>
      <c r="ESD272" s="2"/>
      <c r="ESE272" s="2"/>
      <c r="ESF272" s="2"/>
      <c r="ESG272" s="2"/>
      <c r="ESH272" s="2"/>
      <c r="ESI272" s="2"/>
      <c r="ESJ272" s="2"/>
      <c r="ESK272" s="2"/>
      <c r="ESL272" s="2"/>
      <c r="ESM272" s="2"/>
      <c r="ESN272" s="2"/>
      <c r="ESO272" s="2"/>
      <c r="ESP272" s="2"/>
      <c r="ESQ272" s="2"/>
      <c r="ESR272" s="2"/>
      <c r="ESS272" s="2"/>
      <c r="EST272" s="2"/>
      <c r="ESU272" s="2"/>
      <c r="ESV272" s="2"/>
      <c r="ESW272" s="2"/>
      <c r="ESX272" s="2"/>
      <c r="ESY272" s="2"/>
      <c r="ESZ272" s="2"/>
      <c r="ETA272" s="2"/>
      <c r="ETB272" s="2"/>
      <c r="ETC272" s="2"/>
      <c r="ETD272" s="2"/>
      <c r="ETE272" s="2"/>
      <c r="ETF272" s="2"/>
      <c r="ETG272" s="2"/>
      <c r="ETH272" s="2"/>
      <c r="ETI272" s="2"/>
      <c r="ETJ272" s="2"/>
      <c r="ETK272" s="2"/>
      <c r="ETL272" s="2"/>
      <c r="ETM272" s="2"/>
      <c r="ETN272" s="2"/>
      <c r="ETO272" s="2"/>
      <c r="ETP272" s="2"/>
      <c r="ETQ272" s="2"/>
      <c r="ETR272" s="2"/>
      <c r="ETS272" s="2"/>
      <c r="ETT272" s="2"/>
      <c r="ETU272" s="2"/>
      <c r="ETV272" s="2"/>
      <c r="ETW272" s="2"/>
      <c r="ETX272" s="2"/>
      <c r="ETY272" s="2"/>
      <c r="ETZ272" s="2"/>
      <c r="EUA272" s="2"/>
      <c r="EUB272" s="2"/>
      <c r="EUC272" s="2"/>
      <c r="EUD272" s="2"/>
      <c r="EUE272" s="2"/>
      <c r="EUF272" s="2"/>
      <c r="EUG272" s="2"/>
      <c r="EUH272" s="2"/>
      <c r="EUI272" s="2"/>
      <c r="EUJ272" s="2"/>
      <c r="EUK272" s="2"/>
      <c r="EUL272" s="2"/>
      <c r="EUM272" s="2"/>
      <c r="EUN272" s="2"/>
      <c r="EUO272" s="2"/>
      <c r="EUP272" s="2"/>
      <c r="EUQ272" s="2"/>
      <c r="EUR272" s="2"/>
      <c r="EUS272" s="2"/>
      <c r="EUT272" s="2"/>
      <c r="EUU272" s="2"/>
      <c r="EUV272" s="2"/>
      <c r="EUW272" s="2"/>
      <c r="EUX272" s="2"/>
      <c r="EUY272" s="2"/>
      <c r="EUZ272" s="2"/>
      <c r="EVA272" s="2"/>
      <c r="EVB272" s="2"/>
      <c r="EVC272" s="2"/>
      <c r="EVD272" s="2"/>
      <c r="EVE272" s="2"/>
      <c r="EVF272" s="2"/>
      <c r="EVG272" s="2"/>
      <c r="EVH272" s="2"/>
      <c r="EVI272" s="2"/>
      <c r="EVJ272" s="2"/>
      <c r="EVK272" s="2"/>
      <c r="EVL272" s="2"/>
      <c r="EVM272" s="2"/>
      <c r="EVN272" s="2"/>
      <c r="EVO272" s="2"/>
      <c r="EVP272" s="2"/>
      <c r="EVQ272" s="2"/>
      <c r="EVR272" s="2"/>
      <c r="EVS272" s="2"/>
      <c r="EVT272" s="2"/>
      <c r="EVU272" s="2"/>
      <c r="EVV272" s="2"/>
      <c r="EVW272" s="2"/>
      <c r="EVX272" s="2"/>
      <c r="EVY272" s="2"/>
      <c r="EVZ272" s="2"/>
      <c r="EWA272" s="2"/>
      <c r="EWB272" s="2"/>
      <c r="EWC272" s="2"/>
      <c r="EWD272" s="2"/>
      <c r="EWE272" s="2"/>
      <c r="EWF272" s="2"/>
      <c r="EWG272" s="2"/>
      <c r="EWH272" s="2"/>
      <c r="EWI272" s="2"/>
      <c r="EWJ272" s="2"/>
      <c r="EWK272" s="2"/>
      <c r="EWL272" s="2"/>
      <c r="EWM272" s="2"/>
      <c r="EWN272" s="2"/>
      <c r="EWO272" s="2"/>
      <c r="EWP272" s="2"/>
      <c r="EWQ272" s="2"/>
      <c r="EWR272" s="2"/>
      <c r="EWS272" s="2"/>
      <c r="EWT272" s="2"/>
      <c r="EWU272" s="2"/>
      <c r="EWV272" s="2"/>
      <c r="EWW272" s="2"/>
      <c r="EWX272" s="2"/>
      <c r="EWY272" s="2"/>
      <c r="EWZ272" s="2"/>
      <c r="EXA272" s="2"/>
      <c r="EXB272" s="2"/>
      <c r="EXC272" s="2"/>
      <c r="EXD272" s="2"/>
      <c r="EXE272" s="2"/>
      <c r="EXF272" s="2"/>
      <c r="EXG272" s="2"/>
      <c r="EXH272" s="2"/>
      <c r="EXI272" s="2"/>
      <c r="EXJ272" s="2"/>
      <c r="EXK272" s="2"/>
      <c r="EXL272" s="2"/>
      <c r="EXM272" s="2"/>
      <c r="EXN272" s="2"/>
      <c r="EXO272" s="2"/>
      <c r="EXP272" s="2"/>
      <c r="EXQ272" s="2"/>
      <c r="EXR272" s="2"/>
      <c r="EXS272" s="2"/>
      <c r="EXT272" s="2"/>
      <c r="EXU272" s="2"/>
      <c r="EXV272" s="2"/>
      <c r="EXW272" s="2"/>
      <c r="EXX272" s="2"/>
      <c r="EXY272" s="2"/>
      <c r="EXZ272" s="2"/>
      <c r="EYA272" s="2"/>
      <c r="EYB272" s="2"/>
      <c r="EYC272" s="2"/>
      <c r="EYD272" s="2"/>
      <c r="EYE272" s="2"/>
      <c r="EYF272" s="2"/>
      <c r="EYG272" s="2"/>
      <c r="EYH272" s="2"/>
      <c r="EYI272" s="2"/>
      <c r="EYJ272" s="2"/>
      <c r="EYK272" s="2"/>
      <c r="EYL272" s="2"/>
      <c r="EYM272" s="2"/>
      <c r="EYN272" s="2"/>
      <c r="EYO272" s="2"/>
      <c r="EYP272" s="2"/>
      <c r="EYQ272" s="2"/>
      <c r="EYR272" s="2"/>
      <c r="EYS272" s="2"/>
      <c r="EYT272" s="2"/>
      <c r="EYU272" s="2"/>
      <c r="EYV272" s="2"/>
      <c r="EYW272" s="2"/>
      <c r="EYX272" s="2"/>
      <c r="EYY272" s="2"/>
      <c r="EYZ272" s="2"/>
      <c r="EZA272" s="2"/>
      <c r="EZB272" s="2"/>
      <c r="EZC272" s="2"/>
      <c r="EZD272" s="2"/>
      <c r="EZE272" s="2"/>
      <c r="EZF272" s="2"/>
      <c r="EZG272" s="2"/>
      <c r="EZH272" s="2"/>
      <c r="EZI272" s="2"/>
      <c r="EZJ272" s="2"/>
      <c r="EZK272" s="2"/>
      <c r="EZL272" s="2"/>
      <c r="EZM272" s="2"/>
      <c r="EZN272" s="2"/>
      <c r="EZO272" s="2"/>
      <c r="EZP272" s="2"/>
      <c r="EZQ272" s="2"/>
      <c r="EZR272" s="2"/>
      <c r="EZS272" s="2"/>
      <c r="EZT272" s="2"/>
      <c r="EZU272" s="2"/>
      <c r="EZV272" s="2"/>
      <c r="EZW272" s="2"/>
      <c r="EZX272" s="2"/>
      <c r="EZY272" s="2"/>
      <c r="EZZ272" s="2"/>
      <c r="FAA272" s="2"/>
      <c r="FAB272" s="2"/>
      <c r="FAC272" s="2"/>
      <c r="FAD272" s="2"/>
      <c r="FAE272" s="2"/>
      <c r="FAF272" s="2"/>
      <c r="FAG272" s="2"/>
      <c r="FAH272" s="2"/>
      <c r="FAI272" s="2"/>
      <c r="FAJ272" s="2"/>
      <c r="FAK272" s="2"/>
      <c r="FAL272" s="2"/>
      <c r="FAM272" s="2"/>
      <c r="FAN272" s="2"/>
      <c r="FAO272" s="2"/>
      <c r="FAP272" s="2"/>
      <c r="FAQ272" s="2"/>
      <c r="FAR272" s="2"/>
      <c r="FAS272" s="2"/>
      <c r="FAT272" s="2"/>
      <c r="FAU272" s="2"/>
      <c r="FAV272" s="2"/>
      <c r="FAW272" s="2"/>
      <c r="FAX272" s="2"/>
      <c r="FAY272" s="2"/>
      <c r="FAZ272" s="2"/>
      <c r="FBA272" s="2"/>
      <c r="FBB272" s="2"/>
      <c r="FBC272" s="2"/>
      <c r="FBD272" s="2"/>
      <c r="FBE272" s="2"/>
      <c r="FBF272" s="2"/>
      <c r="FBG272" s="2"/>
      <c r="FBH272" s="2"/>
      <c r="FBI272" s="2"/>
      <c r="FBJ272" s="2"/>
      <c r="FBK272" s="2"/>
      <c r="FBL272" s="2"/>
      <c r="FBM272" s="2"/>
      <c r="FBN272" s="2"/>
      <c r="FBO272" s="2"/>
      <c r="FBP272" s="2"/>
      <c r="FBQ272" s="2"/>
      <c r="FBR272" s="2"/>
      <c r="FBS272" s="2"/>
      <c r="FBT272" s="2"/>
      <c r="FBU272" s="2"/>
      <c r="FBV272" s="2"/>
      <c r="FBW272" s="2"/>
      <c r="FBX272" s="2"/>
      <c r="FBY272" s="2"/>
      <c r="FBZ272" s="2"/>
      <c r="FCA272" s="2"/>
      <c r="FCB272" s="2"/>
      <c r="FCC272" s="2"/>
      <c r="FCD272" s="2"/>
      <c r="FCE272" s="2"/>
      <c r="FCF272" s="2"/>
      <c r="FCG272" s="2"/>
      <c r="FCH272" s="2"/>
      <c r="FCI272" s="2"/>
      <c r="FCJ272" s="2"/>
      <c r="FCK272" s="2"/>
      <c r="FCL272" s="2"/>
      <c r="FCM272" s="2"/>
      <c r="FCN272" s="2"/>
      <c r="FCO272" s="2"/>
      <c r="FCP272" s="2"/>
      <c r="FCQ272" s="2"/>
      <c r="FCR272" s="2"/>
      <c r="FCS272" s="2"/>
      <c r="FCT272" s="2"/>
      <c r="FCU272" s="2"/>
      <c r="FCV272" s="2"/>
      <c r="FCW272" s="2"/>
      <c r="FCX272" s="2"/>
      <c r="FCY272" s="2"/>
      <c r="FCZ272" s="2"/>
      <c r="FDA272" s="2"/>
      <c r="FDB272" s="2"/>
      <c r="FDC272" s="2"/>
      <c r="FDD272" s="2"/>
      <c r="FDE272" s="2"/>
      <c r="FDF272" s="2"/>
      <c r="FDG272" s="2"/>
      <c r="FDH272" s="2"/>
      <c r="FDI272" s="2"/>
      <c r="FDJ272" s="2"/>
      <c r="FDK272" s="2"/>
      <c r="FDL272" s="2"/>
      <c r="FDM272" s="2"/>
      <c r="FDN272" s="2"/>
      <c r="FDO272" s="2"/>
      <c r="FDP272" s="2"/>
      <c r="FDQ272" s="2"/>
      <c r="FDR272" s="2"/>
      <c r="FDS272" s="2"/>
      <c r="FDT272" s="2"/>
      <c r="FDU272" s="2"/>
      <c r="FDV272" s="2"/>
      <c r="FDW272" s="2"/>
      <c r="FDX272" s="2"/>
      <c r="FDY272" s="2"/>
      <c r="FDZ272" s="2"/>
      <c r="FEA272" s="2"/>
      <c r="FEB272" s="2"/>
      <c r="FEC272" s="2"/>
      <c r="FED272" s="2"/>
      <c r="FEE272" s="2"/>
      <c r="FEF272" s="2"/>
      <c r="FEG272" s="2"/>
      <c r="FEH272" s="2"/>
      <c r="FEI272" s="2"/>
      <c r="FEJ272" s="2"/>
      <c r="FEK272" s="2"/>
      <c r="FEL272" s="2"/>
      <c r="FEM272" s="2"/>
      <c r="FEN272" s="2"/>
      <c r="FEO272" s="2"/>
      <c r="FEP272" s="2"/>
      <c r="FEQ272" s="2"/>
      <c r="FER272" s="2"/>
      <c r="FES272" s="2"/>
      <c r="FET272" s="2"/>
      <c r="FEU272" s="2"/>
      <c r="FEV272" s="2"/>
      <c r="FEW272" s="2"/>
      <c r="FEX272" s="2"/>
      <c r="FEY272" s="2"/>
      <c r="FEZ272" s="2"/>
      <c r="FFA272" s="2"/>
      <c r="FFB272" s="2"/>
      <c r="FFC272" s="2"/>
      <c r="FFD272" s="2"/>
      <c r="FFE272" s="2"/>
      <c r="FFF272" s="2"/>
      <c r="FFG272" s="2"/>
      <c r="FFH272" s="2"/>
      <c r="FFI272" s="2"/>
      <c r="FFJ272" s="2"/>
      <c r="FFK272" s="2"/>
      <c r="FFL272" s="2"/>
      <c r="FFM272" s="2"/>
      <c r="FFN272" s="2"/>
      <c r="FFO272" s="2"/>
      <c r="FFP272" s="2"/>
      <c r="FFQ272" s="2"/>
      <c r="FFR272" s="2"/>
      <c r="FFS272" s="2"/>
      <c r="FFT272" s="2"/>
      <c r="FFU272" s="2"/>
      <c r="FFV272" s="2"/>
      <c r="FFW272" s="2"/>
      <c r="FFX272" s="2"/>
      <c r="FFY272" s="2"/>
      <c r="FFZ272" s="2"/>
      <c r="FGA272" s="2"/>
      <c r="FGB272" s="2"/>
      <c r="FGC272" s="2"/>
      <c r="FGD272" s="2"/>
      <c r="FGE272" s="2"/>
      <c r="FGF272" s="2"/>
      <c r="FGG272" s="2"/>
      <c r="FGH272" s="2"/>
      <c r="FGI272" s="2"/>
      <c r="FGJ272" s="2"/>
      <c r="FGK272" s="2"/>
      <c r="FGL272" s="2"/>
      <c r="FGM272" s="2"/>
      <c r="FGN272" s="2"/>
      <c r="FGO272" s="2"/>
      <c r="FGP272" s="2"/>
      <c r="FGQ272" s="2"/>
      <c r="FGR272" s="2"/>
      <c r="FGS272" s="2"/>
      <c r="FGT272" s="2"/>
      <c r="FGU272" s="2"/>
      <c r="FGV272" s="2"/>
      <c r="FGW272" s="2"/>
      <c r="FGX272" s="2"/>
      <c r="FGY272" s="2"/>
      <c r="FGZ272" s="2"/>
      <c r="FHA272" s="2"/>
      <c r="FHB272" s="2"/>
      <c r="FHC272" s="2"/>
      <c r="FHD272" s="2"/>
      <c r="FHE272" s="2"/>
      <c r="FHF272" s="2"/>
      <c r="FHG272" s="2"/>
      <c r="FHH272" s="2"/>
      <c r="FHI272" s="2"/>
      <c r="FHJ272" s="2"/>
      <c r="FHK272" s="2"/>
      <c r="FHL272" s="2"/>
      <c r="FHM272" s="2"/>
      <c r="FHN272" s="2"/>
      <c r="FHO272" s="2"/>
      <c r="FHP272" s="2"/>
      <c r="FHQ272" s="2"/>
      <c r="FHR272" s="2"/>
      <c r="FHS272" s="2"/>
      <c r="FHT272" s="2"/>
      <c r="FHU272" s="2"/>
      <c r="FHV272" s="2"/>
      <c r="FHW272" s="2"/>
      <c r="FHX272" s="2"/>
      <c r="FHY272" s="2"/>
      <c r="FHZ272" s="2"/>
      <c r="FIA272" s="2"/>
      <c r="FIB272" s="2"/>
      <c r="FIC272" s="2"/>
      <c r="FID272" s="2"/>
      <c r="FIE272" s="2"/>
      <c r="FIF272" s="2"/>
      <c r="FIG272" s="2"/>
      <c r="FIH272" s="2"/>
      <c r="FII272" s="2"/>
      <c r="FIJ272" s="2"/>
      <c r="FIK272" s="2"/>
      <c r="FIL272" s="2"/>
      <c r="FIM272" s="2"/>
      <c r="FIN272" s="2"/>
      <c r="FIO272" s="2"/>
      <c r="FIP272" s="2"/>
      <c r="FIQ272" s="2"/>
      <c r="FIR272" s="2"/>
      <c r="FIS272" s="2"/>
      <c r="FIT272" s="2"/>
      <c r="FIU272" s="2"/>
      <c r="FIV272" s="2"/>
      <c r="FIW272" s="2"/>
      <c r="FIX272" s="2"/>
      <c r="FIY272" s="2"/>
      <c r="FIZ272" s="2"/>
      <c r="FJA272" s="2"/>
      <c r="FJB272" s="2"/>
      <c r="FJC272" s="2"/>
      <c r="FJD272" s="2"/>
      <c r="FJE272" s="2"/>
      <c r="FJF272" s="2"/>
      <c r="FJG272" s="2"/>
      <c r="FJH272" s="2"/>
      <c r="FJI272" s="2"/>
      <c r="FJJ272" s="2"/>
      <c r="FJK272" s="2"/>
      <c r="FJL272" s="2"/>
      <c r="FJM272" s="2"/>
      <c r="FJN272" s="2"/>
      <c r="FJO272" s="2"/>
      <c r="FJP272" s="2"/>
      <c r="FJQ272" s="2"/>
      <c r="FJR272" s="2"/>
      <c r="FJS272" s="2"/>
      <c r="FJT272" s="2"/>
      <c r="FJU272" s="2"/>
      <c r="FJV272" s="2"/>
      <c r="FJW272" s="2"/>
      <c r="FJX272" s="2"/>
      <c r="FJY272" s="2"/>
      <c r="FJZ272" s="2"/>
      <c r="FKA272" s="2"/>
      <c r="FKB272" s="2"/>
      <c r="FKC272" s="2"/>
      <c r="FKD272" s="2"/>
      <c r="FKE272" s="2"/>
      <c r="FKF272" s="2"/>
      <c r="FKG272" s="2"/>
      <c r="FKH272" s="2"/>
      <c r="FKI272" s="2"/>
      <c r="FKJ272" s="2"/>
      <c r="FKK272" s="2"/>
      <c r="FKL272" s="2"/>
      <c r="FKM272" s="2"/>
      <c r="FKN272" s="2"/>
      <c r="FKO272" s="2"/>
      <c r="FKP272" s="2"/>
      <c r="FKQ272" s="2"/>
      <c r="FKR272" s="2"/>
      <c r="FKS272" s="2"/>
      <c r="FKT272" s="2"/>
      <c r="FKU272" s="2"/>
      <c r="FKV272" s="2"/>
      <c r="FKW272" s="2"/>
      <c r="FKX272" s="2"/>
      <c r="FKY272" s="2"/>
      <c r="FKZ272" s="2"/>
      <c r="FLA272" s="2"/>
      <c r="FLB272" s="2"/>
      <c r="FLC272" s="2"/>
      <c r="FLD272" s="2"/>
      <c r="FLE272" s="2"/>
      <c r="FLF272" s="2"/>
      <c r="FLG272" s="2"/>
      <c r="FLH272" s="2"/>
      <c r="FLI272" s="2"/>
      <c r="FLJ272" s="2"/>
      <c r="FLK272" s="2"/>
      <c r="FLL272" s="2"/>
      <c r="FLM272" s="2"/>
      <c r="FLN272" s="2"/>
      <c r="FLO272" s="2"/>
      <c r="FLP272" s="2"/>
      <c r="FLQ272" s="2"/>
      <c r="FLR272" s="2"/>
      <c r="FLS272" s="2"/>
      <c r="FLT272" s="2"/>
      <c r="FLU272" s="2"/>
      <c r="FLV272" s="2"/>
      <c r="FLW272" s="2"/>
      <c r="FLX272" s="2"/>
      <c r="FLY272" s="2"/>
      <c r="FLZ272" s="2"/>
      <c r="FMA272" s="2"/>
      <c r="FMB272" s="2"/>
      <c r="FMC272" s="2"/>
      <c r="FMD272" s="2"/>
      <c r="FME272" s="2"/>
      <c r="FMF272" s="2"/>
      <c r="FMG272" s="2"/>
      <c r="FMH272" s="2"/>
      <c r="FMI272" s="2"/>
      <c r="FMJ272" s="2"/>
      <c r="FMK272" s="2"/>
      <c r="FML272" s="2"/>
      <c r="FMM272" s="2"/>
      <c r="FMN272" s="2"/>
      <c r="FMO272" s="2"/>
      <c r="FMP272" s="2"/>
      <c r="FMQ272" s="2"/>
      <c r="FMR272" s="2"/>
      <c r="FMS272" s="2"/>
      <c r="FMT272" s="2"/>
      <c r="FMU272" s="2"/>
      <c r="FMV272" s="2"/>
      <c r="FMW272" s="2"/>
      <c r="FMX272" s="2"/>
      <c r="FMY272" s="2"/>
      <c r="FMZ272" s="2"/>
      <c r="FNA272" s="2"/>
      <c r="FNB272" s="2"/>
      <c r="FNC272" s="2"/>
      <c r="FND272" s="2"/>
      <c r="FNE272" s="2"/>
      <c r="FNF272" s="2"/>
      <c r="FNG272" s="2"/>
      <c r="FNH272" s="2"/>
      <c r="FNI272" s="2"/>
      <c r="FNJ272" s="2"/>
      <c r="FNK272" s="2"/>
      <c r="FNL272" s="2"/>
      <c r="FNM272" s="2"/>
      <c r="FNN272" s="2"/>
      <c r="FNO272" s="2"/>
      <c r="FNP272" s="2"/>
      <c r="FNQ272" s="2"/>
      <c r="FNR272" s="2"/>
      <c r="FNS272" s="2"/>
      <c r="FNT272" s="2"/>
      <c r="FNU272" s="2"/>
      <c r="FNV272" s="2"/>
      <c r="FNW272" s="2"/>
      <c r="FNX272" s="2"/>
      <c r="FNY272" s="2"/>
      <c r="FNZ272" s="2"/>
      <c r="FOA272" s="2"/>
      <c r="FOB272" s="2"/>
      <c r="FOC272" s="2"/>
      <c r="FOD272" s="2"/>
      <c r="FOE272" s="2"/>
      <c r="FOF272" s="2"/>
      <c r="FOG272" s="2"/>
      <c r="FOH272" s="2"/>
      <c r="FOI272" s="2"/>
      <c r="FOJ272" s="2"/>
      <c r="FOK272" s="2"/>
      <c r="FOL272" s="2"/>
      <c r="FOM272" s="2"/>
      <c r="FON272" s="2"/>
      <c r="FOO272" s="2"/>
      <c r="FOP272" s="2"/>
      <c r="FOQ272" s="2"/>
      <c r="FOR272" s="2"/>
      <c r="FOS272" s="2"/>
      <c r="FOT272" s="2"/>
      <c r="FOU272" s="2"/>
      <c r="FOV272" s="2"/>
      <c r="FOW272" s="2"/>
      <c r="FOX272" s="2"/>
      <c r="FOY272" s="2"/>
      <c r="FOZ272" s="2"/>
      <c r="FPA272" s="2"/>
      <c r="FPB272" s="2"/>
      <c r="FPC272" s="2"/>
      <c r="FPD272" s="2"/>
      <c r="FPE272" s="2"/>
      <c r="FPF272" s="2"/>
      <c r="FPG272" s="2"/>
      <c r="FPH272" s="2"/>
      <c r="FPI272" s="2"/>
      <c r="FPJ272" s="2"/>
      <c r="FPK272" s="2"/>
      <c r="FPL272" s="2"/>
      <c r="FPM272" s="2"/>
      <c r="FPN272" s="2"/>
      <c r="FPO272" s="2"/>
      <c r="FPP272" s="2"/>
      <c r="FPQ272" s="2"/>
      <c r="FPR272" s="2"/>
      <c r="FPS272" s="2"/>
      <c r="FPT272" s="2"/>
      <c r="FPU272" s="2"/>
      <c r="FPV272" s="2"/>
      <c r="FPW272" s="2"/>
      <c r="FPX272" s="2"/>
      <c r="FPY272" s="2"/>
      <c r="FPZ272" s="2"/>
      <c r="FQA272" s="2"/>
      <c r="FQB272" s="2"/>
      <c r="FQC272" s="2"/>
      <c r="FQD272" s="2"/>
      <c r="FQE272" s="2"/>
      <c r="FQF272" s="2"/>
      <c r="FQG272" s="2"/>
      <c r="FQH272" s="2"/>
      <c r="FQI272" s="2"/>
      <c r="FQJ272" s="2"/>
      <c r="FQK272" s="2"/>
      <c r="FQL272" s="2"/>
      <c r="FQM272" s="2"/>
      <c r="FQN272" s="2"/>
      <c r="FQO272" s="2"/>
      <c r="FQP272" s="2"/>
      <c r="FQQ272" s="2"/>
      <c r="FQR272" s="2"/>
      <c r="FQS272" s="2"/>
      <c r="FQT272" s="2"/>
      <c r="FQU272" s="2"/>
      <c r="FQV272" s="2"/>
      <c r="FQW272" s="2"/>
      <c r="FQX272" s="2"/>
      <c r="FQY272" s="2"/>
      <c r="FQZ272" s="2"/>
      <c r="FRA272" s="2"/>
      <c r="FRB272" s="2"/>
      <c r="FRC272" s="2"/>
      <c r="FRD272" s="2"/>
      <c r="FRE272" s="2"/>
      <c r="FRF272" s="2"/>
      <c r="FRG272" s="2"/>
      <c r="FRH272" s="2"/>
      <c r="FRI272" s="2"/>
      <c r="FRJ272" s="2"/>
      <c r="FRK272" s="2"/>
      <c r="FRL272" s="2"/>
      <c r="FRM272" s="2"/>
      <c r="FRN272" s="2"/>
      <c r="FRO272" s="2"/>
      <c r="FRP272" s="2"/>
      <c r="FRQ272" s="2"/>
      <c r="FRR272" s="2"/>
      <c r="FRS272" s="2"/>
      <c r="FRT272" s="2"/>
      <c r="FRU272" s="2"/>
      <c r="FRV272" s="2"/>
      <c r="FRW272" s="2"/>
      <c r="FRX272" s="2"/>
      <c r="FRY272" s="2"/>
      <c r="FRZ272" s="2"/>
      <c r="FSA272" s="2"/>
      <c r="FSB272" s="2"/>
      <c r="FSC272" s="2"/>
      <c r="FSD272" s="2"/>
      <c r="FSE272" s="2"/>
      <c r="FSF272" s="2"/>
      <c r="FSG272" s="2"/>
      <c r="FSH272" s="2"/>
      <c r="FSI272" s="2"/>
      <c r="FSJ272" s="2"/>
      <c r="FSK272" s="2"/>
      <c r="FSL272" s="2"/>
      <c r="FSM272" s="2"/>
      <c r="FSN272" s="2"/>
      <c r="FSO272" s="2"/>
      <c r="FSP272" s="2"/>
      <c r="FSQ272" s="2"/>
      <c r="FSR272" s="2"/>
      <c r="FSS272" s="2"/>
      <c r="FST272" s="2"/>
      <c r="FSU272" s="2"/>
      <c r="FSV272" s="2"/>
      <c r="FSW272" s="2"/>
      <c r="FSX272" s="2"/>
      <c r="FSY272" s="2"/>
      <c r="FSZ272" s="2"/>
      <c r="FTA272" s="2"/>
      <c r="FTB272" s="2"/>
      <c r="FTC272" s="2"/>
      <c r="FTD272" s="2"/>
      <c r="FTE272" s="2"/>
      <c r="FTF272" s="2"/>
      <c r="FTG272" s="2"/>
      <c r="FTH272" s="2"/>
      <c r="FTI272" s="2"/>
      <c r="FTJ272" s="2"/>
      <c r="FTK272" s="2"/>
      <c r="FTL272" s="2"/>
      <c r="FTM272" s="2"/>
      <c r="FTN272" s="2"/>
      <c r="FTO272" s="2"/>
      <c r="FTP272" s="2"/>
      <c r="FTQ272" s="2"/>
      <c r="FTR272" s="2"/>
      <c r="FTS272" s="2"/>
      <c r="FTT272" s="2"/>
      <c r="FTU272" s="2"/>
      <c r="FTV272" s="2"/>
      <c r="FTW272" s="2"/>
      <c r="FTX272" s="2"/>
      <c r="FTY272" s="2"/>
      <c r="FTZ272" s="2"/>
      <c r="FUA272" s="2"/>
      <c r="FUB272" s="2"/>
      <c r="FUC272" s="2"/>
      <c r="FUD272" s="2"/>
      <c r="FUE272" s="2"/>
      <c r="FUF272" s="2"/>
      <c r="FUG272" s="2"/>
      <c r="FUH272" s="2"/>
      <c r="FUI272" s="2"/>
      <c r="FUJ272" s="2"/>
      <c r="FUK272" s="2"/>
      <c r="FUL272" s="2"/>
      <c r="FUM272" s="2"/>
      <c r="FUN272" s="2"/>
      <c r="FUO272" s="2"/>
      <c r="FUP272" s="2"/>
      <c r="FUQ272" s="2"/>
      <c r="FUR272" s="2"/>
      <c r="FUS272" s="2"/>
      <c r="FUT272" s="2"/>
      <c r="FUU272" s="2"/>
      <c r="FUV272" s="2"/>
      <c r="FUW272" s="2"/>
      <c r="FUX272" s="2"/>
      <c r="FUY272" s="2"/>
      <c r="FUZ272" s="2"/>
      <c r="FVA272" s="2"/>
      <c r="FVB272" s="2"/>
      <c r="FVC272" s="2"/>
      <c r="FVD272" s="2"/>
      <c r="FVE272" s="2"/>
      <c r="FVF272" s="2"/>
      <c r="FVG272" s="2"/>
      <c r="FVH272" s="2"/>
      <c r="FVI272" s="2"/>
      <c r="FVJ272" s="2"/>
      <c r="FVK272" s="2"/>
      <c r="FVL272" s="2"/>
      <c r="FVM272" s="2"/>
      <c r="FVN272" s="2"/>
      <c r="FVO272" s="2"/>
      <c r="FVP272" s="2"/>
      <c r="FVQ272" s="2"/>
      <c r="FVR272" s="2"/>
      <c r="FVS272" s="2"/>
      <c r="FVT272" s="2"/>
      <c r="FVU272" s="2"/>
      <c r="FVV272" s="2"/>
      <c r="FVW272" s="2"/>
      <c r="FVX272" s="2"/>
      <c r="FVY272" s="2"/>
      <c r="FVZ272" s="2"/>
      <c r="FWA272" s="2"/>
      <c r="FWB272" s="2"/>
      <c r="FWC272" s="2"/>
      <c r="FWD272" s="2"/>
      <c r="FWE272" s="2"/>
      <c r="FWF272" s="2"/>
      <c r="FWG272" s="2"/>
      <c r="FWH272" s="2"/>
      <c r="FWI272" s="2"/>
      <c r="FWJ272" s="2"/>
      <c r="FWK272" s="2"/>
      <c r="FWL272" s="2"/>
      <c r="FWM272" s="2"/>
      <c r="FWN272" s="2"/>
      <c r="FWO272" s="2"/>
      <c r="FWP272" s="2"/>
      <c r="FWQ272" s="2"/>
      <c r="FWR272" s="2"/>
      <c r="FWS272" s="2"/>
      <c r="FWT272" s="2"/>
      <c r="FWU272" s="2"/>
      <c r="FWV272" s="2"/>
      <c r="FWW272" s="2"/>
      <c r="FWX272" s="2"/>
      <c r="FWY272" s="2"/>
      <c r="FWZ272" s="2"/>
      <c r="FXA272" s="2"/>
      <c r="FXB272" s="2"/>
      <c r="FXC272" s="2"/>
      <c r="FXD272" s="2"/>
      <c r="FXE272" s="2"/>
      <c r="FXF272" s="2"/>
      <c r="FXG272" s="2"/>
      <c r="FXH272" s="2"/>
      <c r="FXI272" s="2"/>
      <c r="FXJ272" s="2"/>
      <c r="FXK272" s="2"/>
      <c r="FXL272" s="2"/>
      <c r="FXM272" s="2"/>
      <c r="FXN272" s="2"/>
      <c r="FXO272" s="2"/>
      <c r="FXP272" s="2"/>
      <c r="FXQ272" s="2"/>
      <c r="FXR272" s="2"/>
      <c r="FXS272" s="2"/>
      <c r="FXT272" s="2"/>
      <c r="FXU272" s="2"/>
      <c r="FXV272" s="2"/>
      <c r="FXW272" s="2"/>
      <c r="FXX272" s="2"/>
      <c r="FXY272" s="2"/>
      <c r="FXZ272" s="2"/>
      <c r="FYA272" s="2"/>
      <c r="FYB272" s="2"/>
      <c r="FYC272" s="2"/>
      <c r="FYD272" s="2"/>
      <c r="FYE272" s="2"/>
      <c r="FYF272" s="2"/>
      <c r="FYG272" s="2"/>
      <c r="FYH272" s="2"/>
      <c r="FYI272" s="2"/>
      <c r="FYJ272" s="2"/>
      <c r="FYK272" s="2"/>
      <c r="FYL272" s="2"/>
      <c r="FYM272" s="2"/>
      <c r="FYN272" s="2"/>
      <c r="FYO272" s="2"/>
      <c r="FYP272" s="2"/>
      <c r="FYQ272" s="2"/>
      <c r="FYR272" s="2"/>
      <c r="FYS272" s="2"/>
      <c r="FYT272" s="2"/>
      <c r="FYU272" s="2"/>
      <c r="FYV272" s="2"/>
      <c r="FYW272" s="2"/>
      <c r="FYX272" s="2"/>
      <c r="FYY272" s="2"/>
      <c r="FYZ272" s="2"/>
      <c r="FZA272" s="2"/>
      <c r="FZB272" s="2"/>
      <c r="FZC272" s="2"/>
      <c r="FZD272" s="2"/>
      <c r="FZE272" s="2"/>
      <c r="FZF272" s="2"/>
      <c r="FZG272" s="2"/>
      <c r="FZH272" s="2"/>
      <c r="FZI272" s="2"/>
      <c r="FZJ272" s="2"/>
      <c r="FZK272" s="2"/>
      <c r="FZL272" s="2"/>
      <c r="FZM272" s="2"/>
      <c r="FZN272" s="2"/>
      <c r="FZO272" s="2"/>
      <c r="FZP272" s="2"/>
      <c r="FZQ272" s="2"/>
      <c r="FZR272" s="2"/>
      <c r="FZS272" s="2"/>
      <c r="FZT272" s="2"/>
      <c r="FZU272" s="2"/>
      <c r="FZV272" s="2"/>
      <c r="FZW272" s="2"/>
      <c r="FZX272" s="2"/>
      <c r="FZY272" s="2"/>
      <c r="FZZ272" s="2"/>
      <c r="GAA272" s="2"/>
      <c r="GAB272" s="2"/>
      <c r="GAC272" s="2"/>
      <c r="GAD272" s="2"/>
      <c r="GAE272" s="2"/>
      <c r="GAF272" s="2"/>
      <c r="GAG272" s="2"/>
      <c r="GAH272" s="2"/>
      <c r="GAI272" s="2"/>
      <c r="GAJ272" s="2"/>
      <c r="GAK272" s="2"/>
      <c r="GAL272" s="2"/>
      <c r="GAM272" s="2"/>
      <c r="GAN272" s="2"/>
      <c r="GAO272" s="2"/>
      <c r="GAP272" s="2"/>
      <c r="GAQ272" s="2"/>
      <c r="GAR272" s="2"/>
      <c r="GAS272" s="2"/>
      <c r="GAT272" s="2"/>
      <c r="GAU272" s="2"/>
      <c r="GAV272" s="2"/>
      <c r="GAW272" s="2"/>
      <c r="GAX272" s="2"/>
      <c r="GAY272" s="2"/>
      <c r="GAZ272" s="2"/>
      <c r="GBA272" s="2"/>
      <c r="GBB272" s="2"/>
      <c r="GBC272" s="2"/>
      <c r="GBD272" s="2"/>
      <c r="GBE272" s="2"/>
      <c r="GBF272" s="2"/>
      <c r="GBG272" s="2"/>
      <c r="GBH272" s="2"/>
      <c r="GBI272" s="2"/>
      <c r="GBJ272" s="2"/>
      <c r="GBK272" s="2"/>
      <c r="GBL272" s="2"/>
      <c r="GBM272" s="2"/>
      <c r="GBN272" s="2"/>
      <c r="GBO272" s="2"/>
      <c r="GBP272" s="2"/>
      <c r="GBQ272" s="2"/>
      <c r="GBR272" s="2"/>
      <c r="GBS272" s="2"/>
      <c r="GBT272" s="2"/>
      <c r="GBU272" s="2"/>
      <c r="GBV272" s="2"/>
      <c r="GBW272" s="2"/>
      <c r="GBX272" s="2"/>
      <c r="GBY272" s="2"/>
      <c r="GBZ272" s="2"/>
      <c r="GCA272" s="2"/>
      <c r="GCB272" s="2"/>
      <c r="GCC272" s="2"/>
      <c r="GCD272" s="2"/>
      <c r="GCE272" s="2"/>
      <c r="GCF272" s="2"/>
      <c r="GCG272" s="2"/>
      <c r="GCH272" s="2"/>
      <c r="GCI272" s="2"/>
      <c r="GCJ272" s="2"/>
      <c r="GCK272" s="2"/>
      <c r="GCL272" s="2"/>
      <c r="GCM272" s="2"/>
      <c r="GCN272" s="2"/>
      <c r="GCO272" s="2"/>
      <c r="GCP272" s="2"/>
      <c r="GCQ272" s="2"/>
      <c r="GCR272" s="2"/>
      <c r="GCS272" s="2"/>
      <c r="GCT272" s="2"/>
      <c r="GCU272" s="2"/>
      <c r="GCV272" s="2"/>
      <c r="GCW272" s="2"/>
      <c r="GCX272" s="2"/>
      <c r="GCY272" s="2"/>
      <c r="GCZ272" s="2"/>
      <c r="GDA272" s="2"/>
      <c r="GDB272" s="2"/>
      <c r="GDC272" s="2"/>
      <c r="GDD272" s="2"/>
      <c r="GDE272" s="2"/>
      <c r="GDF272" s="2"/>
      <c r="GDG272" s="2"/>
      <c r="GDH272" s="2"/>
      <c r="GDI272" s="2"/>
      <c r="GDJ272" s="2"/>
      <c r="GDK272" s="2"/>
      <c r="GDL272" s="2"/>
      <c r="GDM272" s="2"/>
      <c r="GDN272" s="2"/>
      <c r="GDO272" s="2"/>
      <c r="GDP272" s="2"/>
      <c r="GDQ272" s="2"/>
      <c r="GDR272" s="2"/>
      <c r="GDS272" s="2"/>
      <c r="GDT272" s="2"/>
      <c r="GDU272" s="2"/>
      <c r="GDV272" s="2"/>
      <c r="GDW272" s="2"/>
      <c r="GDX272" s="2"/>
      <c r="GDY272" s="2"/>
      <c r="GDZ272" s="2"/>
      <c r="GEA272" s="2"/>
      <c r="GEB272" s="2"/>
      <c r="GEC272" s="2"/>
      <c r="GED272" s="2"/>
      <c r="GEE272" s="2"/>
      <c r="GEF272" s="2"/>
      <c r="GEG272" s="2"/>
      <c r="GEH272" s="2"/>
      <c r="GEI272" s="2"/>
      <c r="GEJ272" s="2"/>
      <c r="GEK272" s="2"/>
      <c r="GEL272" s="2"/>
      <c r="GEM272" s="2"/>
      <c r="GEN272" s="2"/>
      <c r="GEO272" s="2"/>
      <c r="GEP272" s="2"/>
      <c r="GEQ272" s="2"/>
      <c r="GER272" s="2"/>
      <c r="GES272" s="2"/>
      <c r="GET272" s="2"/>
      <c r="GEU272" s="2"/>
      <c r="GEV272" s="2"/>
      <c r="GEW272" s="2"/>
      <c r="GEX272" s="2"/>
      <c r="GEY272" s="2"/>
      <c r="GEZ272" s="2"/>
      <c r="GFA272" s="2"/>
      <c r="GFB272" s="2"/>
      <c r="GFC272" s="2"/>
      <c r="GFD272" s="2"/>
      <c r="GFE272" s="2"/>
      <c r="GFF272" s="2"/>
      <c r="GFG272" s="2"/>
      <c r="GFH272" s="2"/>
      <c r="GFI272" s="2"/>
      <c r="GFJ272" s="2"/>
      <c r="GFK272" s="2"/>
      <c r="GFL272" s="2"/>
      <c r="GFM272" s="2"/>
      <c r="GFN272" s="2"/>
      <c r="GFO272" s="2"/>
      <c r="GFP272" s="2"/>
      <c r="GFQ272" s="2"/>
      <c r="GFR272" s="2"/>
      <c r="GFS272" s="2"/>
      <c r="GFT272" s="2"/>
      <c r="GFU272" s="2"/>
      <c r="GFV272" s="2"/>
      <c r="GFW272" s="2"/>
      <c r="GFX272" s="2"/>
      <c r="GFY272" s="2"/>
      <c r="GFZ272" s="2"/>
      <c r="GGA272" s="2"/>
      <c r="GGB272" s="2"/>
      <c r="GGC272" s="2"/>
      <c r="GGD272" s="2"/>
      <c r="GGE272" s="2"/>
      <c r="GGF272" s="2"/>
      <c r="GGG272" s="2"/>
      <c r="GGH272" s="2"/>
      <c r="GGI272" s="2"/>
      <c r="GGJ272" s="2"/>
      <c r="GGK272" s="2"/>
      <c r="GGL272" s="2"/>
      <c r="GGM272" s="2"/>
      <c r="GGN272" s="2"/>
      <c r="GGO272" s="2"/>
      <c r="GGP272" s="2"/>
      <c r="GGQ272" s="2"/>
      <c r="GGR272" s="2"/>
      <c r="GGS272" s="2"/>
      <c r="GGT272" s="2"/>
      <c r="GGU272" s="2"/>
      <c r="GGV272" s="2"/>
      <c r="GGW272" s="2"/>
      <c r="GGX272" s="2"/>
      <c r="GGY272" s="2"/>
      <c r="GGZ272" s="2"/>
      <c r="GHA272" s="2"/>
      <c r="GHB272" s="2"/>
      <c r="GHC272" s="2"/>
      <c r="GHD272" s="2"/>
      <c r="GHE272" s="2"/>
      <c r="GHF272" s="2"/>
      <c r="GHG272" s="2"/>
      <c r="GHH272" s="2"/>
      <c r="GHI272" s="2"/>
      <c r="GHJ272" s="2"/>
      <c r="GHK272" s="2"/>
      <c r="GHL272" s="2"/>
      <c r="GHM272" s="2"/>
      <c r="GHN272" s="2"/>
      <c r="GHO272" s="2"/>
      <c r="GHP272" s="2"/>
      <c r="GHQ272" s="2"/>
      <c r="GHR272" s="2"/>
      <c r="GHS272" s="2"/>
      <c r="GHT272" s="2"/>
      <c r="GHU272" s="2"/>
      <c r="GHV272" s="2"/>
      <c r="GHW272" s="2"/>
      <c r="GHX272" s="2"/>
      <c r="GHY272" s="2"/>
      <c r="GHZ272" s="2"/>
      <c r="GIA272" s="2"/>
      <c r="GIB272" s="2"/>
      <c r="GIC272" s="2"/>
      <c r="GID272" s="2"/>
      <c r="GIE272" s="2"/>
      <c r="GIF272" s="2"/>
      <c r="GIG272" s="2"/>
      <c r="GIH272" s="2"/>
      <c r="GII272" s="2"/>
      <c r="GIJ272" s="2"/>
      <c r="GIK272" s="2"/>
      <c r="GIL272" s="2"/>
      <c r="GIM272" s="2"/>
      <c r="GIN272" s="2"/>
      <c r="GIO272" s="2"/>
      <c r="GIP272" s="2"/>
      <c r="GIQ272" s="2"/>
      <c r="GIR272" s="2"/>
      <c r="GIS272" s="2"/>
      <c r="GIT272" s="2"/>
      <c r="GIU272" s="2"/>
      <c r="GIV272" s="2"/>
      <c r="GIW272" s="2"/>
      <c r="GIX272" s="2"/>
      <c r="GIY272" s="2"/>
      <c r="GIZ272" s="2"/>
      <c r="GJA272" s="2"/>
      <c r="GJB272" s="2"/>
      <c r="GJC272" s="2"/>
      <c r="GJD272" s="2"/>
      <c r="GJE272" s="2"/>
      <c r="GJF272" s="2"/>
      <c r="GJG272" s="2"/>
      <c r="GJH272" s="2"/>
      <c r="GJI272" s="2"/>
      <c r="GJJ272" s="2"/>
      <c r="GJK272" s="2"/>
      <c r="GJL272" s="2"/>
      <c r="GJM272" s="2"/>
      <c r="GJN272" s="2"/>
      <c r="GJO272" s="2"/>
      <c r="GJP272" s="2"/>
      <c r="GJQ272" s="2"/>
      <c r="GJR272" s="2"/>
      <c r="GJS272" s="2"/>
      <c r="GJT272" s="2"/>
      <c r="GJU272" s="2"/>
      <c r="GJV272" s="2"/>
      <c r="GJW272" s="2"/>
      <c r="GJX272" s="2"/>
      <c r="GJY272" s="2"/>
      <c r="GJZ272" s="2"/>
      <c r="GKA272" s="2"/>
      <c r="GKB272" s="2"/>
      <c r="GKC272" s="2"/>
      <c r="GKD272" s="2"/>
      <c r="GKE272" s="2"/>
      <c r="GKF272" s="2"/>
      <c r="GKG272" s="2"/>
      <c r="GKH272" s="2"/>
      <c r="GKI272" s="2"/>
      <c r="GKJ272" s="2"/>
      <c r="GKK272" s="2"/>
      <c r="GKL272" s="2"/>
      <c r="GKM272" s="2"/>
      <c r="GKN272" s="2"/>
      <c r="GKO272" s="2"/>
      <c r="GKP272" s="2"/>
      <c r="GKQ272" s="2"/>
      <c r="GKR272" s="2"/>
      <c r="GKS272" s="2"/>
      <c r="GKT272" s="2"/>
      <c r="GKU272" s="2"/>
      <c r="GKV272" s="2"/>
      <c r="GKW272" s="2"/>
      <c r="GKX272" s="2"/>
      <c r="GKY272" s="2"/>
      <c r="GKZ272" s="2"/>
      <c r="GLA272" s="2"/>
      <c r="GLB272" s="2"/>
      <c r="GLC272" s="2"/>
      <c r="GLD272" s="2"/>
      <c r="GLE272" s="2"/>
      <c r="GLF272" s="2"/>
      <c r="GLG272" s="2"/>
      <c r="GLH272" s="2"/>
      <c r="GLI272" s="2"/>
      <c r="GLJ272" s="2"/>
      <c r="GLK272" s="2"/>
      <c r="GLL272" s="2"/>
      <c r="GLM272" s="2"/>
      <c r="GLN272" s="2"/>
      <c r="GLO272" s="2"/>
      <c r="GLP272" s="2"/>
      <c r="GLQ272" s="2"/>
      <c r="GLR272" s="2"/>
      <c r="GLS272" s="2"/>
      <c r="GLT272" s="2"/>
      <c r="GLU272" s="2"/>
      <c r="GLV272" s="2"/>
      <c r="GLW272" s="2"/>
      <c r="GLX272" s="2"/>
      <c r="GLY272" s="2"/>
      <c r="GLZ272" s="2"/>
      <c r="GMA272" s="2"/>
      <c r="GMB272" s="2"/>
      <c r="GMC272" s="2"/>
      <c r="GMD272" s="2"/>
      <c r="GME272" s="2"/>
      <c r="GMF272" s="2"/>
      <c r="GMG272" s="2"/>
      <c r="GMH272" s="2"/>
      <c r="GMI272" s="2"/>
      <c r="GMJ272" s="2"/>
      <c r="GMK272" s="2"/>
      <c r="GML272" s="2"/>
      <c r="GMM272" s="2"/>
      <c r="GMN272" s="2"/>
      <c r="GMO272" s="2"/>
      <c r="GMP272" s="2"/>
      <c r="GMQ272" s="2"/>
      <c r="GMR272" s="2"/>
      <c r="GMS272" s="2"/>
      <c r="GMT272" s="2"/>
      <c r="GMU272" s="2"/>
      <c r="GMV272" s="2"/>
      <c r="GMW272" s="2"/>
      <c r="GMX272" s="2"/>
      <c r="GMY272" s="2"/>
      <c r="GMZ272" s="2"/>
      <c r="GNA272" s="2"/>
      <c r="GNB272" s="2"/>
      <c r="GNC272" s="2"/>
      <c r="GND272" s="2"/>
      <c r="GNE272" s="2"/>
      <c r="GNF272" s="2"/>
      <c r="GNG272" s="2"/>
      <c r="GNH272" s="2"/>
      <c r="GNI272" s="2"/>
      <c r="GNJ272" s="2"/>
      <c r="GNK272" s="2"/>
      <c r="GNL272" s="2"/>
      <c r="GNM272" s="2"/>
      <c r="GNN272" s="2"/>
      <c r="GNO272" s="2"/>
      <c r="GNP272" s="2"/>
      <c r="GNQ272" s="2"/>
      <c r="GNR272" s="2"/>
      <c r="GNS272" s="2"/>
      <c r="GNT272" s="2"/>
      <c r="GNU272" s="2"/>
      <c r="GNV272" s="2"/>
      <c r="GNW272" s="2"/>
      <c r="GNX272" s="2"/>
      <c r="GNY272" s="2"/>
      <c r="GNZ272" s="2"/>
      <c r="GOA272" s="2"/>
      <c r="GOB272" s="2"/>
      <c r="GOC272" s="2"/>
      <c r="GOD272" s="2"/>
      <c r="GOE272" s="2"/>
      <c r="GOF272" s="2"/>
      <c r="GOG272" s="2"/>
      <c r="GOH272" s="2"/>
      <c r="GOI272" s="2"/>
      <c r="GOJ272" s="2"/>
      <c r="GOK272" s="2"/>
      <c r="GOL272" s="2"/>
      <c r="GOM272" s="2"/>
      <c r="GON272" s="2"/>
      <c r="GOO272" s="2"/>
      <c r="GOP272" s="2"/>
      <c r="GOQ272" s="2"/>
      <c r="GOR272" s="2"/>
      <c r="GOS272" s="2"/>
      <c r="GOT272" s="2"/>
      <c r="GOU272" s="2"/>
      <c r="GOV272" s="2"/>
      <c r="GOW272" s="2"/>
      <c r="GOX272" s="2"/>
      <c r="GOY272" s="2"/>
      <c r="GOZ272" s="2"/>
      <c r="GPA272" s="2"/>
      <c r="GPB272" s="2"/>
      <c r="GPC272" s="2"/>
      <c r="GPD272" s="2"/>
      <c r="GPE272" s="2"/>
      <c r="GPF272" s="2"/>
      <c r="GPG272" s="2"/>
      <c r="GPH272" s="2"/>
      <c r="GPI272" s="2"/>
      <c r="GPJ272" s="2"/>
      <c r="GPK272" s="2"/>
      <c r="GPL272" s="2"/>
      <c r="GPM272" s="2"/>
      <c r="GPN272" s="2"/>
      <c r="GPO272" s="2"/>
      <c r="GPP272" s="2"/>
      <c r="GPQ272" s="2"/>
      <c r="GPR272" s="2"/>
      <c r="GPS272" s="2"/>
      <c r="GPT272" s="2"/>
      <c r="GPU272" s="2"/>
      <c r="GPV272" s="2"/>
      <c r="GPW272" s="2"/>
      <c r="GPX272" s="2"/>
      <c r="GPY272" s="2"/>
      <c r="GPZ272" s="2"/>
      <c r="GQA272" s="2"/>
      <c r="GQB272" s="2"/>
      <c r="GQC272" s="2"/>
      <c r="GQD272" s="2"/>
      <c r="GQE272" s="2"/>
      <c r="GQF272" s="2"/>
      <c r="GQG272" s="2"/>
      <c r="GQH272" s="2"/>
      <c r="GQI272" s="2"/>
      <c r="GQJ272" s="2"/>
      <c r="GQK272" s="2"/>
      <c r="GQL272" s="2"/>
      <c r="GQM272" s="2"/>
      <c r="GQN272" s="2"/>
      <c r="GQO272" s="2"/>
      <c r="GQP272" s="2"/>
      <c r="GQQ272" s="2"/>
      <c r="GQR272" s="2"/>
      <c r="GQS272" s="2"/>
      <c r="GQT272" s="2"/>
      <c r="GQU272" s="2"/>
      <c r="GQV272" s="2"/>
      <c r="GQW272" s="2"/>
      <c r="GQX272" s="2"/>
      <c r="GQY272" s="2"/>
      <c r="GQZ272" s="2"/>
      <c r="GRA272" s="2"/>
      <c r="GRB272" s="2"/>
      <c r="GRC272" s="2"/>
      <c r="GRD272" s="2"/>
      <c r="GRE272" s="2"/>
      <c r="GRF272" s="2"/>
      <c r="GRG272" s="2"/>
      <c r="GRH272" s="2"/>
      <c r="GRI272" s="2"/>
      <c r="GRJ272" s="2"/>
      <c r="GRK272" s="2"/>
      <c r="GRL272" s="2"/>
      <c r="GRM272" s="2"/>
      <c r="GRN272" s="2"/>
      <c r="GRO272" s="2"/>
      <c r="GRP272" s="2"/>
      <c r="GRQ272" s="2"/>
      <c r="GRR272" s="2"/>
      <c r="GRS272" s="2"/>
      <c r="GRT272" s="2"/>
      <c r="GRU272" s="2"/>
      <c r="GRV272" s="2"/>
      <c r="GRW272" s="2"/>
      <c r="GRX272" s="2"/>
      <c r="GRY272" s="2"/>
      <c r="GRZ272" s="2"/>
      <c r="GSA272" s="2"/>
      <c r="GSB272" s="2"/>
      <c r="GSC272" s="2"/>
      <c r="GSD272" s="2"/>
      <c r="GSE272" s="2"/>
      <c r="GSF272" s="2"/>
      <c r="GSG272" s="2"/>
      <c r="GSH272" s="2"/>
      <c r="GSI272" s="2"/>
      <c r="GSJ272" s="2"/>
      <c r="GSK272" s="2"/>
      <c r="GSL272" s="2"/>
      <c r="GSM272" s="2"/>
      <c r="GSN272" s="2"/>
      <c r="GSO272" s="2"/>
      <c r="GSP272" s="2"/>
      <c r="GSQ272" s="2"/>
      <c r="GSR272" s="2"/>
      <c r="GSS272" s="2"/>
      <c r="GST272" s="2"/>
      <c r="GSU272" s="2"/>
      <c r="GSV272" s="2"/>
      <c r="GSW272" s="2"/>
      <c r="GSX272" s="2"/>
      <c r="GSY272" s="2"/>
      <c r="GSZ272" s="2"/>
      <c r="GTA272" s="2"/>
      <c r="GTB272" s="2"/>
      <c r="GTC272" s="2"/>
      <c r="GTD272" s="2"/>
      <c r="GTE272" s="2"/>
      <c r="GTF272" s="2"/>
      <c r="GTG272" s="2"/>
      <c r="GTH272" s="2"/>
      <c r="GTI272" s="2"/>
      <c r="GTJ272" s="2"/>
      <c r="GTK272" s="2"/>
      <c r="GTL272" s="2"/>
      <c r="GTM272" s="2"/>
      <c r="GTN272" s="2"/>
      <c r="GTO272" s="2"/>
      <c r="GTP272" s="2"/>
      <c r="GTQ272" s="2"/>
      <c r="GTR272" s="2"/>
      <c r="GTS272" s="2"/>
      <c r="GTT272" s="2"/>
      <c r="GTU272" s="2"/>
      <c r="GTV272" s="2"/>
      <c r="GTW272" s="2"/>
      <c r="GTX272" s="2"/>
      <c r="GTY272" s="2"/>
      <c r="GTZ272" s="2"/>
      <c r="GUA272" s="2"/>
      <c r="GUB272" s="2"/>
      <c r="GUC272" s="2"/>
      <c r="GUD272" s="2"/>
      <c r="GUE272" s="2"/>
      <c r="GUF272" s="2"/>
      <c r="GUG272" s="2"/>
      <c r="GUH272" s="2"/>
      <c r="GUI272" s="2"/>
      <c r="GUJ272" s="2"/>
      <c r="GUK272" s="2"/>
      <c r="GUL272" s="2"/>
      <c r="GUM272" s="2"/>
      <c r="GUN272" s="2"/>
      <c r="GUO272" s="2"/>
      <c r="GUP272" s="2"/>
      <c r="GUQ272" s="2"/>
      <c r="GUR272" s="2"/>
      <c r="GUS272" s="2"/>
      <c r="GUT272" s="2"/>
      <c r="GUU272" s="2"/>
      <c r="GUV272" s="2"/>
      <c r="GUW272" s="2"/>
      <c r="GUX272" s="2"/>
      <c r="GUY272" s="2"/>
      <c r="GUZ272" s="2"/>
      <c r="GVA272" s="2"/>
      <c r="GVB272" s="2"/>
      <c r="GVC272" s="2"/>
      <c r="GVD272" s="2"/>
      <c r="GVE272" s="2"/>
      <c r="GVF272" s="2"/>
      <c r="GVG272" s="2"/>
      <c r="GVH272" s="2"/>
      <c r="GVI272" s="2"/>
      <c r="GVJ272" s="2"/>
      <c r="GVK272" s="2"/>
      <c r="GVL272" s="2"/>
      <c r="GVM272" s="2"/>
      <c r="GVN272" s="2"/>
      <c r="GVO272" s="2"/>
      <c r="GVP272" s="2"/>
      <c r="GVQ272" s="2"/>
      <c r="GVR272" s="2"/>
      <c r="GVS272" s="2"/>
      <c r="GVT272" s="2"/>
      <c r="GVU272" s="2"/>
      <c r="GVV272" s="2"/>
      <c r="GVW272" s="2"/>
      <c r="GVX272" s="2"/>
      <c r="GVY272" s="2"/>
      <c r="GVZ272" s="2"/>
      <c r="GWA272" s="2"/>
      <c r="GWB272" s="2"/>
      <c r="GWC272" s="2"/>
      <c r="GWD272" s="2"/>
      <c r="GWE272" s="2"/>
      <c r="GWF272" s="2"/>
      <c r="GWG272" s="2"/>
      <c r="GWH272" s="2"/>
      <c r="GWI272" s="2"/>
      <c r="GWJ272" s="2"/>
      <c r="GWK272" s="2"/>
      <c r="GWL272" s="2"/>
      <c r="GWM272" s="2"/>
      <c r="GWN272" s="2"/>
      <c r="GWO272" s="2"/>
      <c r="GWP272" s="2"/>
      <c r="GWQ272" s="2"/>
      <c r="GWR272" s="2"/>
      <c r="GWS272" s="2"/>
      <c r="GWT272" s="2"/>
      <c r="GWU272" s="2"/>
      <c r="GWV272" s="2"/>
      <c r="GWW272" s="2"/>
      <c r="GWX272" s="2"/>
      <c r="GWY272" s="2"/>
      <c r="GWZ272" s="2"/>
      <c r="GXA272" s="2"/>
      <c r="GXB272" s="2"/>
      <c r="GXC272" s="2"/>
      <c r="GXD272" s="2"/>
      <c r="GXE272" s="2"/>
      <c r="GXF272" s="2"/>
      <c r="GXG272" s="2"/>
      <c r="GXH272" s="2"/>
      <c r="GXI272" s="2"/>
      <c r="GXJ272" s="2"/>
      <c r="GXK272" s="2"/>
      <c r="GXL272" s="2"/>
      <c r="GXM272" s="2"/>
      <c r="GXN272" s="2"/>
      <c r="GXO272" s="2"/>
      <c r="GXP272" s="2"/>
      <c r="GXQ272" s="2"/>
      <c r="GXR272" s="2"/>
      <c r="GXS272" s="2"/>
      <c r="GXT272" s="2"/>
      <c r="GXU272" s="2"/>
      <c r="GXV272" s="2"/>
      <c r="GXW272" s="2"/>
      <c r="GXX272" s="2"/>
      <c r="GXY272" s="2"/>
      <c r="GXZ272" s="2"/>
      <c r="GYA272" s="2"/>
      <c r="GYB272" s="2"/>
      <c r="GYC272" s="2"/>
      <c r="GYD272" s="2"/>
      <c r="GYE272" s="2"/>
      <c r="GYF272" s="2"/>
      <c r="GYG272" s="2"/>
      <c r="GYH272" s="2"/>
      <c r="GYI272" s="2"/>
      <c r="GYJ272" s="2"/>
      <c r="GYK272" s="2"/>
      <c r="GYL272" s="2"/>
      <c r="GYM272" s="2"/>
      <c r="GYN272" s="2"/>
      <c r="GYO272" s="2"/>
      <c r="GYP272" s="2"/>
      <c r="GYQ272" s="2"/>
      <c r="GYR272" s="2"/>
      <c r="GYS272" s="2"/>
      <c r="GYT272" s="2"/>
      <c r="GYU272" s="2"/>
      <c r="GYV272" s="2"/>
      <c r="GYW272" s="2"/>
      <c r="GYX272" s="2"/>
      <c r="GYY272" s="2"/>
      <c r="GYZ272" s="2"/>
      <c r="GZA272" s="2"/>
      <c r="GZB272" s="2"/>
      <c r="GZC272" s="2"/>
      <c r="GZD272" s="2"/>
      <c r="GZE272" s="2"/>
      <c r="GZF272" s="2"/>
      <c r="GZG272" s="2"/>
      <c r="GZH272" s="2"/>
      <c r="GZI272" s="2"/>
      <c r="GZJ272" s="2"/>
      <c r="GZK272" s="2"/>
      <c r="GZL272" s="2"/>
      <c r="GZM272" s="2"/>
      <c r="GZN272" s="2"/>
      <c r="GZO272" s="2"/>
      <c r="GZP272" s="2"/>
      <c r="GZQ272" s="2"/>
      <c r="GZR272" s="2"/>
      <c r="GZS272" s="2"/>
      <c r="GZT272" s="2"/>
      <c r="GZU272" s="2"/>
      <c r="GZV272" s="2"/>
      <c r="GZW272" s="2"/>
      <c r="GZX272" s="2"/>
      <c r="GZY272" s="2"/>
      <c r="GZZ272" s="2"/>
      <c r="HAA272" s="2"/>
      <c r="HAB272" s="2"/>
      <c r="HAC272" s="2"/>
      <c r="HAD272" s="2"/>
      <c r="HAE272" s="2"/>
      <c r="HAF272" s="2"/>
      <c r="HAG272" s="2"/>
      <c r="HAH272" s="2"/>
      <c r="HAI272" s="2"/>
      <c r="HAJ272" s="2"/>
      <c r="HAK272" s="2"/>
      <c r="HAL272" s="2"/>
      <c r="HAM272" s="2"/>
      <c r="HAN272" s="2"/>
      <c r="HAO272" s="2"/>
      <c r="HAP272" s="2"/>
      <c r="HAQ272" s="2"/>
      <c r="HAR272" s="2"/>
      <c r="HAS272" s="2"/>
      <c r="HAT272" s="2"/>
      <c r="HAU272" s="2"/>
      <c r="HAV272" s="2"/>
      <c r="HAW272" s="2"/>
      <c r="HAX272" s="2"/>
      <c r="HAY272" s="2"/>
      <c r="HAZ272" s="2"/>
      <c r="HBA272" s="2"/>
      <c r="HBB272" s="2"/>
      <c r="HBC272" s="2"/>
      <c r="HBD272" s="2"/>
      <c r="HBE272" s="2"/>
      <c r="HBF272" s="2"/>
      <c r="HBG272" s="2"/>
      <c r="HBH272" s="2"/>
      <c r="HBI272" s="2"/>
      <c r="HBJ272" s="2"/>
      <c r="HBK272" s="2"/>
      <c r="HBL272" s="2"/>
      <c r="HBM272" s="2"/>
      <c r="HBN272" s="2"/>
      <c r="HBO272" s="2"/>
      <c r="HBP272" s="2"/>
      <c r="HBQ272" s="2"/>
      <c r="HBR272" s="2"/>
      <c r="HBS272" s="2"/>
      <c r="HBT272" s="2"/>
      <c r="HBU272" s="2"/>
      <c r="HBV272" s="2"/>
      <c r="HBW272" s="2"/>
      <c r="HBX272" s="2"/>
      <c r="HBY272" s="2"/>
      <c r="HBZ272" s="2"/>
      <c r="HCA272" s="2"/>
      <c r="HCB272" s="2"/>
      <c r="HCC272" s="2"/>
      <c r="HCD272" s="2"/>
      <c r="HCE272" s="2"/>
      <c r="HCF272" s="2"/>
      <c r="HCG272" s="2"/>
      <c r="HCH272" s="2"/>
      <c r="HCI272" s="2"/>
      <c r="HCJ272" s="2"/>
      <c r="HCK272" s="2"/>
      <c r="HCL272" s="2"/>
      <c r="HCM272" s="2"/>
      <c r="HCN272" s="2"/>
      <c r="HCO272" s="2"/>
      <c r="HCP272" s="2"/>
      <c r="HCQ272" s="2"/>
      <c r="HCR272" s="2"/>
      <c r="HCS272" s="2"/>
      <c r="HCT272" s="2"/>
      <c r="HCU272" s="2"/>
      <c r="HCV272" s="2"/>
      <c r="HCW272" s="2"/>
      <c r="HCX272" s="2"/>
      <c r="HCY272" s="2"/>
      <c r="HCZ272" s="2"/>
      <c r="HDA272" s="2"/>
      <c r="HDB272" s="2"/>
      <c r="HDC272" s="2"/>
      <c r="HDD272" s="2"/>
      <c r="HDE272" s="2"/>
      <c r="HDF272" s="2"/>
      <c r="HDG272" s="2"/>
      <c r="HDH272" s="2"/>
      <c r="HDI272" s="2"/>
      <c r="HDJ272" s="2"/>
      <c r="HDK272" s="2"/>
      <c r="HDL272" s="2"/>
      <c r="HDM272" s="2"/>
      <c r="HDN272" s="2"/>
      <c r="HDO272" s="2"/>
      <c r="HDP272" s="2"/>
      <c r="HDQ272" s="2"/>
      <c r="HDR272" s="2"/>
      <c r="HDS272" s="2"/>
      <c r="HDT272" s="2"/>
      <c r="HDU272" s="2"/>
      <c r="HDV272" s="2"/>
      <c r="HDW272" s="2"/>
      <c r="HDX272" s="2"/>
      <c r="HDY272" s="2"/>
      <c r="HDZ272" s="2"/>
      <c r="HEA272" s="2"/>
      <c r="HEB272" s="2"/>
      <c r="HEC272" s="2"/>
      <c r="HED272" s="2"/>
      <c r="HEE272" s="2"/>
      <c r="HEF272" s="2"/>
      <c r="HEG272" s="2"/>
      <c r="HEH272" s="2"/>
      <c r="HEI272" s="2"/>
      <c r="HEJ272" s="2"/>
      <c r="HEK272" s="2"/>
      <c r="HEL272" s="2"/>
      <c r="HEM272" s="2"/>
      <c r="HEN272" s="2"/>
      <c r="HEO272" s="2"/>
      <c r="HEP272" s="2"/>
      <c r="HEQ272" s="2"/>
      <c r="HER272" s="2"/>
      <c r="HES272" s="2"/>
      <c r="HET272" s="2"/>
      <c r="HEU272" s="2"/>
      <c r="HEV272" s="2"/>
      <c r="HEW272" s="2"/>
      <c r="HEX272" s="2"/>
      <c r="HEY272" s="2"/>
      <c r="HEZ272" s="2"/>
      <c r="HFA272" s="2"/>
      <c r="HFB272" s="2"/>
      <c r="HFC272" s="2"/>
      <c r="HFD272" s="2"/>
      <c r="HFE272" s="2"/>
      <c r="HFF272" s="2"/>
      <c r="HFG272" s="2"/>
      <c r="HFH272" s="2"/>
      <c r="HFI272" s="2"/>
      <c r="HFJ272" s="2"/>
      <c r="HFK272" s="2"/>
      <c r="HFL272" s="2"/>
      <c r="HFM272" s="2"/>
      <c r="HFN272" s="2"/>
      <c r="HFO272" s="2"/>
      <c r="HFP272" s="2"/>
      <c r="HFQ272" s="2"/>
      <c r="HFR272" s="2"/>
      <c r="HFS272" s="2"/>
      <c r="HFT272" s="2"/>
      <c r="HFU272" s="2"/>
      <c r="HFV272" s="2"/>
      <c r="HFW272" s="2"/>
      <c r="HFX272" s="2"/>
      <c r="HFY272" s="2"/>
      <c r="HFZ272" s="2"/>
      <c r="HGA272" s="2"/>
      <c r="HGB272" s="2"/>
      <c r="HGC272" s="2"/>
      <c r="HGD272" s="2"/>
      <c r="HGE272" s="2"/>
      <c r="HGF272" s="2"/>
      <c r="HGG272" s="2"/>
      <c r="HGH272" s="2"/>
      <c r="HGI272" s="2"/>
      <c r="HGJ272" s="2"/>
      <c r="HGK272" s="2"/>
      <c r="HGL272" s="2"/>
      <c r="HGM272" s="2"/>
      <c r="HGN272" s="2"/>
      <c r="HGO272" s="2"/>
      <c r="HGP272" s="2"/>
      <c r="HGQ272" s="2"/>
      <c r="HGR272" s="2"/>
      <c r="HGS272" s="2"/>
      <c r="HGT272" s="2"/>
      <c r="HGU272" s="2"/>
      <c r="HGV272" s="2"/>
      <c r="HGW272" s="2"/>
      <c r="HGX272" s="2"/>
      <c r="HGY272" s="2"/>
      <c r="HGZ272" s="2"/>
      <c r="HHA272" s="2"/>
      <c r="HHB272" s="2"/>
      <c r="HHC272" s="2"/>
      <c r="HHD272" s="2"/>
      <c r="HHE272" s="2"/>
      <c r="HHF272" s="2"/>
      <c r="HHG272" s="2"/>
      <c r="HHH272" s="2"/>
      <c r="HHI272" s="2"/>
      <c r="HHJ272" s="2"/>
      <c r="HHK272" s="2"/>
      <c r="HHL272" s="2"/>
      <c r="HHM272" s="2"/>
      <c r="HHN272" s="2"/>
      <c r="HHO272" s="2"/>
      <c r="HHP272" s="2"/>
      <c r="HHQ272" s="2"/>
      <c r="HHR272" s="2"/>
      <c r="HHS272" s="2"/>
      <c r="HHT272" s="2"/>
      <c r="HHU272" s="2"/>
      <c r="HHV272" s="2"/>
      <c r="HHW272" s="2"/>
      <c r="HHX272" s="2"/>
      <c r="HHY272" s="2"/>
      <c r="HHZ272" s="2"/>
      <c r="HIA272" s="2"/>
      <c r="HIB272" s="2"/>
      <c r="HIC272" s="2"/>
      <c r="HID272" s="2"/>
      <c r="HIE272" s="2"/>
      <c r="HIF272" s="2"/>
      <c r="HIG272" s="2"/>
      <c r="HIH272" s="2"/>
      <c r="HII272" s="2"/>
      <c r="HIJ272" s="2"/>
      <c r="HIK272" s="2"/>
      <c r="HIL272" s="2"/>
      <c r="HIM272" s="2"/>
      <c r="HIN272" s="2"/>
      <c r="HIO272" s="2"/>
      <c r="HIP272" s="2"/>
      <c r="HIQ272" s="2"/>
      <c r="HIR272" s="2"/>
      <c r="HIS272" s="2"/>
      <c r="HIT272" s="2"/>
      <c r="HIU272" s="2"/>
      <c r="HIV272" s="2"/>
      <c r="HIW272" s="2"/>
      <c r="HIX272" s="2"/>
      <c r="HIY272" s="2"/>
      <c r="HIZ272" s="2"/>
      <c r="HJA272" s="2"/>
      <c r="HJB272" s="2"/>
      <c r="HJC272" s="2"/>
      <c r="HJD272" s="2"/>
      <c r="HJE272" s="2"/>
      <c r="HJF272" s="2"/>
      <c r="HJG272" s="2"/>
      <c r="HJH272" s="2"/>
      <c r="HJI272" s="2"/>
      <c r="HJJ272" s="2"/>
      <c r="HJK272" s="2"/>
      <c r="HJL272" s="2"/>
      <c r="HJM272" s="2"/>
      <c r="HJN272" s="2"/>
      <c r="HJO272" s="2"/>
      <c r="HJP272" s="2"/>
      <c r="HJQ272" s="2"/>
      <c r="HJR272" s="2"/>
      <c r="HJS272" s="2"/>
      <c r="HJT272" s="2"/>
      <c r="HJU272" s="2"/>
      <c r="HJV272" s="2"/>
      <c r="HJW272" s="2"/>
      <c r="HJX272" s="2"/>
      <c r="HJY272" s="2"/>
      <c r="HJZ272" s="2"/>
      <c r="HKA272" s="2"/>
      <c r="HKB272" s="2"/>
      <c r="HKC272" s="2"/>
      <c r="HKD272" s="2"/>
      <c r="HKE272" s="2"/>
      <c r="HKF272" s="2"/>
      <c r="HKG272" s="2"/>
      <c r="HKH272" s="2"/>
      <c r="HKI272" s="2"/>
      <c r="HKJ272" s="2"/>
      <c r="HKK272" s="2"/>
      <c r="HKL272" s="2"/>
      <c r="HKM272" s="2"/>
      <c r="HKN272" s="2"/>
      <c r="HKO272" s="2"/>
      <c r="HKP272" s="2"/>
      <c r="HKQ272" s="2"/>
      <c r="HKR272" s="2"/>
      <c r="HKS272" s="2"/>
      <c r="HKT272" s="2"/>
      <c r="HKU272" s="2"/>
      <c r="HKV272" s="2"/>
      <c r="HKW272" s="2"/>
      <c r="HKX272" s="2"/>
      <c r="HKY272" s="2"/>
      <c r="HKZ272" s="2"/>
      <c r="HLA272" s="2"/>
      <c r="HLB272" s="2"/>
      <c r="HLC272" s="2"/>
      <c r="HLD272" s="2"/>
      <c r="HLE272" s="2"/>
      <c r="HLF272" s="2"/>
      <c r="HLG272" s="2"/>
      <c r="HLH272" s="2"/>
      <c r="HLI272" s="2"/>
      <c r="HLJ272" s="2"/>
      <c r="HLK272" s="2"/>
      <c r="HLL272" s="2"/>
      <c r="HLM272" s="2"/>
      <c r="HLN272" s="2"/>
      <c r="HLO272" s="2"/>
      <c r="HLP272" s="2"/>
      <c r="HLQ272" s="2"/>
      <c r="HLR272" s="2"/>
      <c r="HLS272" s="2"/>
      <c r="HLT272" s="2"/>
      <c r="HLU272" s="2"/>
      <c r="HLV272" s="2"/>
      <c r="HLW272" s="2"/>
      <c r="HLX272" s="2"/>
      <c r="HLY272" s="2"/>
      <c r="HLZ272" s="2"/>
      <c r="HMA272" s="2"/>
      <c r="HMB272" s="2"/>
      <c r="HMC272" s="2"/>
      <c r="HMD272" s="2"/>
      <c r="HME272" s="2"/>
      <c r="HMF272" s="2"/>
      <c r="HMG272" s="2"/>
      <c r="HMH272" s="2"/>
      <c r="HMI272" s="2"/>
      <c r="HMJ272" s="2"/>
      <c r="HMK272" s="2"/>
      <c r="HML272" s="2"/>
      <c r="HMM272" s="2"/>
      <c r="HMN272" s="2"/>
      <c r="HMO272" s="2"/>
      <c r="HMP272" s="2"/>
      <c r="HMQ272" s="2"/>
      <c r="HMR272" s="2"/>
      <c r="HMS272" s="2"/>
      <c r="HMT272" s="2"/>
      <c r="HMU272" s="2"/>
      <c r="HMV272" s="2"/>
      <c r="HMW272" s="2"/>
      <c r="HMX272" s="2"/>
      <c r="HMY272" s="2"/>
      <c r="HMZ272" s="2"/>
      <c r="HNA272" s="2"/>
      <c r="HNB272" s="2"/>
      <c r="HNC272" s="2"/>
      <c r="HND272" s="2"/>
      <c r="HNE272" s="2"/>
      <c r="HNF272" s="2"/>
      <c r="HNG272" s="2"/>
      <c r="HNH272" s="2"/>
      <c r="HNI272" s="2"/>
      <c r="HNJ272" s="2"/>
      <c r="HNK272" s="2"/>
      <c r="HNL272" s="2"/>
      <c r="HNM272" s="2"/>
      <c r="HNN272" s="2"/>
      <c r="HNO272" s="2"/>
      <c r="HNP272" s="2"/>
      <c r="HNQ272" s="2"/>
      <c r="HNR272" s="2"/>
      <c r="HNS272" s="2"/>
      <c r="HNT272" s="2"/>
      <c r="HNU272" s="2"/>
      <c r="HNV272" s="2"/>
      <c r="HNW272" s="2"/>
      <c r="HNX272" s="2"/>
      <c r="HNY272" s="2"/>
      <c r="HNZ272" s="2"/>
      <c r="HOA272" s="2"/>
      <c r="HOB272" s="2"/>
      <c r="HOC272" s="2"/>
      <c r="HOD272" s="2"/>
      <c r="HOE272" s="2"/>
      <c r="HOF272" s="2"/>
      <c r="HOG272" s="2"/>
      <c r="HOH272" s="2"/>
      <c r="HOI272" s="2"/>
      <c r="HOJ272" s="2"/>
      <c r="HOK272" s="2"/>
      <c r="HOL272" s="2"/>
      <c r="HOM272" s="2"/>
      <c r="HON272" s="2"/>
      <c r="HOO272" s="2"/>
      <c r="HOP272" s="2"/>
      <c r="HOQ272" s="2"/>
      <c r="HOR272" s="2"/>
      <c r="HOS272" s="2"/>
      <c r="HOT272" s="2"/>
      <c r="HOU272" s="2"/>
      <c r="HOV272" s="2"/>
      <c r="HOW272" s="2"/>
      <c r="HOX272" s="2"/>
      <c r="HOY272" s="2"/>
      <c r="HOZ272" s="2"/>
      <c r="HPA272" s="2"/>
      <c r="HPB272" s="2"/>
      <c r="HPC272" s="2"/>
      <c r="HPD272" s="2"/>
      <c r="HPE272" s="2"/>
      <c r="HPF272" s="2"/>
      <c r="HPG272" s="2"/>
      <c r="HPH272" s="2"/>
      <c r="HPI272" s="2"/>
      <c r="HPJ272" s="2"/>
      <c r="HPK272" s="2"/>
      <c r="HPL272" s="2"/>
      <c r="HPM272" s="2"/>
      <c r="HPN272" s="2"/>
      <c r="HPO272" s="2"/>
      <c r="HPP272" s="2"/>
      <c r="HPQ272" s="2"/>
      <c r="HPR272" s="2"/>
      <c r="HPS272" s="2"/>
      <c r="HPT272" s="2"/>
      <c r="HPU272" s="2"/>
      <c r="HPV272" s="2"/>
      <c r="HPW272" s="2"/>
      <c r="HPX272" s="2"/>
      <c r="HPY272" s="2"/>
      <c r="HPZ272" s="2"/>
      <c r="HQA272" s="2"/>
      <c r="HQB272" s="2"/>
      <c r="HQC272" s="2"/>
      <c r="HQD272" s="2"/>
      <c r="HQE272" s="2"/>
      <c r="HQF272" s="2"/>
      <c r="HQG272" s="2"/>
      <c r="HQH272" s="2"/>
      <c r="HQI272" s="2"/>
      <c r="HQJ272" s="2"/>
      <c r="HQK272" s="2"/>
      <c r="HQL272" s="2"/>
      <c r="HQM272" s="2"/>
      <c r="HQN272" s="2"/>
      <c r="HQO272" s="2"/>
      <c r="HQP272" s="2"/>
      <c r="HQQ272" s="2"/>
      <c r="HQR272" s="2"/>
      <c r="HQS272" s="2"/>
      <c r="HQT272" s="2"/>
      <c r="HQU272" s="2"/>
      <c r="HQV272" s="2"/>
      <c r="HQW272" s="2"/>
      <c r="HQX272" s="2"/>
      <c r="HQY272" s="2"/>
      <c r="HQZ272" s="2"/>
      <c r="HRA272" s="2"/>
      <c r="HRB272" s="2"/>
      <c r="HRC272" s="2"/>
      <c r="HRD272" s="2"/>
      <c r="HRE272" s="2"/>
      <c r="HRF272" s="2"/>
      <c r="HRG272" s="2"/>
      <c r="HRH272" s="2"/>
      <c r="HRI272" s="2"/>
      <c r="HRJ272" s="2"/>
      <c r="HRK272" s="2"/>
      <c r="HRL272" s="2"/>
      <c r="HRM272" s="2"/>
      <c r="HRN272" s="2"/>
      <c r="HRO272" s="2"/>
      <c r="HRP272" s="2"/>
      <c r="HRQ272" s="2"/>
      <c r="HRR272" s="2"/>
      <c r="HRS272" s="2"/>
      <c r="HRT272" s="2"/>
      <c r="HRU272" s="2"/>
      <c r="HRV272" s="2"/>
      <c r="HRW272" s="2"/>
      <c r="HRX272" s="2"/>
      <c r="HRY272" s="2"/>
      <c r="HRZ272" s="2"/>
      <c r="HSA272" s="2"/>
      <c r="HSB272" s="2"/>
      <c r="HSC272" s="2"/>
      <c r="HSD272" s="2"/>
      <c r="HSE272" s="2"/>
      <c r="HSF272" s="2"/>
      <c r="HSG272" s="2"/>
      <c r="HSH272" s="2"/>
      <c r="HSI272" s="2"/>
      <c r="HSJ272" s="2"/>
      <c r="HSK272" s="2"/>
      <c r="HSL272" s="2"/>
      <c r="HSM272" s="2"/>
      <c r="HSN272" s="2"/>
      <c r="HSO272" s="2"/>
      <c r="HSP272" s="2"/>
      <c r="HSQ272" s="2"/>
      <c r="HSR272" s="2"/>
      <c r="HSS272" s="2"/>
      <c r="HST272" s="2"/>
      <c r="HSU272" s="2"/>
      <c r="HSV272" s="2"/>
      <c r="HSW272" s="2"/>
      <c r="HSX272" s="2"/>
      <c r="HSY272" s="2"/>
      <c r="HSZ272" s="2"/>
      <c r="HTA272" s="2"/>
      <c r="HTB272" s="2"/>
      <c r="HTC272" s="2"/>
      <c r="HTD272" s="2"/>
      <c r="HTE272" s="2"/>
      <c r="HTF272" s="2"/>
      <c r="HTG272" s="2"/>
      <c r="HTH272" s="2"/>
      <c r="HTI272" s="2"/>
      <c r="HTJ272" s="2"/>
      <c r="HTK272" s="2"/>
      <c r="HTL272" s="2"/>
      <c r="HTM272" s="2"/>
      <c r="HTN272" s="2"/>
      <c r="HTO272" s="2"/>
      <c r="HTP272" s="2"/>
      <c r="HTQ272" s="2"/>
      <c r="HTR272" s="2"/>
      <c r="HTS272" s="2"/>
      <c r="HTT272" s="2"/>
      <c r="HTU272" s="2"/>
      <c r="HTV272" s="2"/>
      <c r="HTW272" s="2"/>
      <c r="HTX272" s="2"/>
      <c r="HTY272" s="2"/>
      <c r="HTZ272" s="2"/>
      <c r="HUA272" s="2"/>
      <c r="HUB272" s="2"/>
      <c r="HUC272" s="2"/>
      <c r="HUD272" s="2"/>
      <c r="HUE272" s="2"/>
      <c r="HUF272" s="2"/>
      <c r="HUG272" s="2"/>
      <c r="HUH272" s="2"/>
      <c r="HUI272" s="2"/>
      <c r="HUJ272" s="2"/>
      <c r="HUK272" s="2"/>
      <c r="HUL272" s="2"/>
      <c r="HUM272" s="2"/>
      <c r="HUN272" s="2"/>
      <c r="HUO272" s="2"/>
      <c r="HUP272" s="2"/>
      <c r="HUQ272" s="2"/>
      <c r="HUR272" s="2"/>
      <c r="HUS272" s="2"/>
      <c r="HUT272" s="2"/>
      <c r="HUU272" s="2"/>
      <c r="HUV272" s="2"/>
      <c r="HUW272" s="2"/>
      <c r="HUX272" s="2"/>
      <c r="HUY272" s="2"/>
      <c r="HUZ272" s="2"/>
      <c r="HVA272" s="2"/>
      <c r="HVB272" s="2"/>
      <c r="HVC272" s="2"/>
      <c r="HVD272" s="2"/>
      <c r="HVE272" s="2"/>
      <c r="HVF272" s="2"/>
      <c r="HVG272" s="2"/>
      <c r="HVH272" s="2"/>
      <c r="HVI272" s="2"/>
      <c r="HVJ272" s="2"/>
      <c r="HVK272" s="2"/>
      <c r="HVL272" s="2"/>
      <c r="HVM272" s="2"/>
      <c r="HVN272" s="2"/>
      <c r="HVO272" s="2"/>
      <c r="HVP272" s="2"/>
      <c r="HVQ272" s="2"/>
      <c r="HVR272" s="2"/>
      <c r="HVS272" s="2"/>
      <c r="HVT272" s="2"/>
      <c r="HVU272" s="2"/>
      <c r="HVV272" s="2"/>
      <c r="HVW272" s="2"/>
      <c r="HVX272" s="2"/>
      <c r="HVY272" s="2"/>
      <c r="HVZ272" s="2"/>
      <c r="HWA272" s="2"/>
      <c r="HWB272" s="2"/>
      <c r="HWC272" s="2"/>
      <c r="HWD272" s="2"/>
      <c r="HWE272" s="2"/>
      <c r="HWF272" s="2"/>
      <c r="HWG272" s="2"/>
      <c r="HWH272" s="2"/>
      <c r="HWI272" s="2"/>
      <c r="HWJ272" s="2"/>
      <c r="HWK272" s="2"/>
      <c r="HWL272" s="2"/>
      <c r="HWM272" s="2"/>
      <c r="HWN272" s="2"/>
      <c r="HWO272" s="2"/>
      <c r="HWP272" s="2"/>
      <c r="HWQ272" s="2"/>
      <c r="HWR272" s="2"/>
      <c r="HWS272" s="2"/>
      <c r="HWT272" s="2"/>
      <c r="HWU272" s="2"/>
      <c r="HWV272" s="2"/>
      <c r="HWW272" s="2"/>
      <c r="HWX272" s="2"/>
      <c r="HWY272" s="2"/>
      <c r="HWZ272" s="2"/>
      <c r="HXA272" s="2"/>
      <c r="HXB272" s="2"/>
      <c r="HXC272" s="2"/>
      <c r="HXD272" s="2"/>
      <c r="HXE272" s="2"/>
      <c r="HXF272" s="2"/>
      <c r="HXG272" s="2"/>
      <c r="HXH272" s="2"/>
      <c r="HXI272" s="2"/>
      <c r="HXJ272" s="2"/>
      <c r="HXK272" s="2"/>
      <c r="HXL272" s="2"/>
      <c r="HXM272" s="2"/>
      <c r="HXN272" s="2"/>
      <c r="HXO272" s="2"/>
      <c r="HXP272" s="2"/>
      <c r="HXQ272" s="2"/>
      <c r="HXR272" s="2"/>
      <c r="HXS272" s="2"/>
      <c r="HXT272" s="2"/>
      <c r="HXU272" s="2"/>
      <c r="HXV272" s="2"/>
      <c r="HXW272" s="2"/>
      <c r="HXX272" s="2"/>
      <c r="HXY272" s="2"/>
      <c r="HXZ272" s="2"/>
      <c r="HYA272" s="2"/>
      <c r="HYB272" s="2"/>
      <c r="HYC272" s="2"/>
      <c r="HYD272" s="2"/>
      <c r="HYE272" s="2"/>
      <c r="HYF272" s="2"/>
      <c r="HYG272" s="2"/>
      <c r="HYH272" s="2"/>
      <c r="HYI272" s="2"/>
      <c r="HYJ272" s="2"/>
      <c r="HYK272" s="2"/>
      <c r="HYL272" s="2"/>
      <c r="HYM272" s="2"/>
      <c r="HYN272" s="2"/>
      <c r="HYO272" s="2"/>
      <c r="HYP272" s="2"/>
      <c r="HYQ272" s="2"/>
      <c r="HYR272" s="2"/>
      <c r="HYS272" s="2"/>
      <c r="HYT272" s="2"/>
      <c r="HYU272" s="2"/>
      <c r="HYV272" s="2"/>
      <c r="HYW272" s="2"/>
      <c r="HYX272" s="2"/>
      <c r="HYY272" s="2"/>
      <c r="HYZ272" s="2"/>
      <c r="HZA272" s="2"/>
      <c r="HZB272" s="2"/>
      <c r="HZC272" s="2"/>
      <c r="HZD272" s="2"/>
      <c r="HZE272" s="2"/>
      <c r="HZF272" s="2"/>
      <c r="HZG272" s="2"/>
      <c r="HZH272" s="2"/>
      <c r="HZI272" s="2"/>
      <c r="HZJ272" s="2"/>
      <c r="HZK272" s="2"/>
      <c r="HZL272" s="2"/>
      <c r="HZM272" s="2"/>
      <c r="HZN272" s="2"/>
      <c r="HZO272" s="2"/>
      <c r="HZP272" s="2"/>
      <c r="HZQ272" s="2"/>
      <c r="HZR272" s="2"/>
      <c r="HZS272" s="2"/>
      <c r="HZT272" s="2"/>
      <c r="HZU272" s="2"/>
      <c r="HZV272" s="2"/>
      <c r="HZW272" s="2"/>
      <c r="HZX272" s="2"/>
      <c r="HZY272" s="2"/>
      <c r="HZZ272" s="2"/>
      <c r="IAA272" s="2"/>
      <c r="IAB272" s="2"/>
      <c r="IAC272" s="2"/>
      <c r="IAD272" s="2"/>
      <c r="IAE272" s="2"/>
      <c r="IAF272" s="2"/>
      <c r="IAG272" s="2"/>
      <c r="IAH272" s="2"/>
      <c r="IAI272" s="2"/>
      <c r="IAJ272" s="2"/>
      <c r="IAK272" s="2"/>
      <c r="IAL272" s="2"/>
      <c r="IAM272" s="2"/>
      <c r="IAN272" s="2"/>
      <c r="IAO272" s="2"/>
      <c r="IAP272" s="2"/>
      <c r="IAQ272" s="2"/>
      <c r="IAR272" s="2"/>
      <c r="IAS272" s="2"/>
      <c r="IAT272" s="2"/>
      <c r="IAU272" s="2"/>
      <c r="IAV272" s="2"/>
      <c r="IAW272" s="2"/>
      <c r="IAX272" s="2"/>
      <c r="IAY272" s="2"/>
      <c r="IAZ272" s="2"/>
      <c r="IBA272" s="2"/>
      <c r="IBB272" s="2"/>
      <c r="IBC272" s="2"/>
      <c r="IBD272" s="2"/>
      <c r="IBE272" s="2"/>
      <c r="IBF272" s="2"/>
      <c r="IBG272" s="2"/>
      <c r="IBH272" s="2"/>
      <c r="IBI272" s="2"/>
      <c r="IBJ272" s="2"/>
      <c r="IBK272" s="2"/>
      <c r="IBL272" s="2"/>
      <c r="IBM272" s="2"/>
      <c r="IBN272" s="2"/>
      <c r="IBO272" s="2"/>
      <c r="IBP272" s="2"/>
      <c r="IBQ272" s="2"/>
      <c r="IBR272" s="2"/>
      <c r="IBS272" s="2"/>
      <c r="IBT272" s="2"/>
      <c r="IBU272" s="2"/>
      <c r="IBV272" s="2"/>
      <c r="IBW272" s="2"/>
      <c r="IBX272" s="2"/>
      <c r="IBY272" s="2"/>
      <c r="IBZ272" s="2"/>
      <c r="ICA272" s="2"/>
      <c r="ICB272" s="2"/>
      <c r="ICC272" s="2"/>
      <c r="ICD272" s="2"/>
      <c r="ICE272" s="2"/>
      <c r="ICF272" s="2"/>
      <c r="ICG272" s="2"/>
      <c r="ICH272" s="2"/>
      <c r="ICI272" s="2"/>
      <c r="ICJ272" s="2"/>
      <c r="ICK272" s="2"/>
      <c r="ICL272" s="2"/>
      <c r="ICM272" s="2"/>
      <c r="ICN272" s="2"/>
      <c r="ICO272" s="2"/>
      <c r="ICP272" s="2"/>
      <c r="ICQ272" s="2"/>
      <c r="ICR272" s="2"/>
      <c r="ICS272" s="2"/>
      <c r="ICT272" s="2"/>
      <c r="ICU272" s="2"/>
      <c r="ICV272" s="2"/>
      <c r="ICW272" s="2"/>
      <c r="ICX272" s="2"/>
      <c r="ICY272" s="2"/>
      <c r="ICZ272" s="2"/>
      <c r="IDA272" s="2"/>
      <c r="IDB272" s="2"/>
      <c r="IDC272" s="2"/>
      <c r="IDD272" s="2"/>
      <c r="IDE272" s="2"/>
      <c r="IDF272" s="2"/>
      <c r="IDG272" s="2"/>
      <c r="IDH272" s="2"/>
      <c r="IDI272" s="2"/>
      <c r="IDJ272" s="2"/>
      <c r="IDK272" s="2"/>
      <c r="IDL272" s="2"/>
      <c r="IDM272" s="2"/>
      <c r="IDN272" s="2"/>
      <c r="IDO272" s="2"/>
      <c r="IDP272" s="2"/>
      <c r="IDQ272" s="2"/>
      <c r="IDR272" s="2"/>
      <c r="IDS272" s="2"/>
      <c r="IDT272" s="2"/>
      <c r="IDU272" s="2"/>
      <c r="IDV272" s="2"/>
      <c r="IDW272" s="2"/>
      <c r="IDX272" s="2"/>
      <c r="IDY272" s="2"/>
      <c r="IDZ272" s="2"/>
      <c r="IEA272" s="2"/>
      <c r="IEB272" s="2"/>
      <c r="IEC272" s="2"/>
      <c r="IED272" s="2"/>
      <c r="IEE272" s="2"/>
      <c r="IEF272" s="2"/>
      <c r="IEG272" s="2"/>
      <c r="IEH272" s="2"/>
      <c r="IEI272" s="2"/>
      <c r="IEJ272" s="2"/>
      <c r="IEK272" s="2"/>
      <c r="IEL272" s="2"/>
      <c r="IEM272" s="2"/>
      <c r="IEN272" s="2"/>
      <c r="IEO272" s="2"/>
      <c r="IEP272" s="2"/>
      <c r="IEQ272" s="2"/>
      <c r="IER272" s="2"/>
      <c r="IES272" s="2"/>
      <c r="IET272" s="2"/>
      <c r="IEU272" s="2"/>
      <c r="IEV272" s="2"/>
      <c r="IEW272" s="2"/>
      <c r="IEX272" s="2"/>
      <c r="IEY272" s="2"/>
      <c r="IEZ272" s="2"/>
      <c r="IFA272" s="2"/>
      <c r="IFB272" s="2"/>
      <c r="IFC272" s="2"/>
      <c r="IFD272" s="2"/>
      <c r="IFE272" s="2"/>
      <c r="IFF272" s="2"/>
      <c r="IFG272" s="2"/>
      <c r="IFH272" s="2"/>
      <c r="IFI272" s="2"/>
      <c r="IFJ272" s="2"/>
      <c r="IFK272" s="2"/>
      <c r="IFL272" s="2"/>
      <c r="IFM272" s="2"/>
      <c r="IFN272" s="2"/>
      <c r="IFO272" s="2"/>
      <c r="IFP272" s="2"/>
      <c r="IFQ272" s="2"/>
      <c r="IFR272" s="2"/>
      <c r="IFS272" s="2"/>
      <c r="IFT272" s="2"/>
      <c r="IFU272" s="2"/>
      <c r="IFV272" s="2"/>
      <c r="IFW272" s="2"/>
      <c r="IFX272" s="2"/>
      <c r="IFY272" s="2"/>
      <c r="IFZ272" s="2"/>
      <c r="IGA272" s="2"/>
      <c r="IGB272" s="2"/>
      <c r="IGC272" s="2"/>
      <c r="IGD272" s="2"/>
      <c r="IGE272" s="2"/>
      <c r="IGF272" s="2"/>
      <c r="IGG272" s="2"/>
      <c r="IGH272" s="2"/>
      <c r="IGI272" s="2"/>
      <c r="IGJ272" s="2"/>
      <c r="IGK272" s="2"/>
      <c r="IGL272" s="2"/>
      <c r="IGM272" s="2"/>
      <c r="IGN272" s="2"/>
      <c r="IGO272" s="2"/>
      <c r="IGP272" s="2"/>
      <c r="IGQ272" s="2"/>
      <c r="IGR272" s="2"/>
      <c r="IGS272" s="2"/>
      <c r="IGT272" s="2"/>
      <c r="IGU272" s="2"/>
      <c r="IGV272" s="2"/>
      <c r="IGW272" s="2"/>
      <c r="IGX272" s="2"/>
      <c r="IGY272" s="2"/>
      <c r="IGZ272" s="2"/>
      <c r="IHA272" s="2"/>
      <c r="IHB272" s="2"/>
      <c r="IHC272" s="2"/>
      <c r="IHD272" s="2"/>
      <c r="IHE272" s="2"/>
      <c r="IHF272" s="2"/>
      <c r="IHG272" s="2"/>
      <c r="IHH272" s="2"/>
      <c r="IHI272" s="2"/>
      <c r="IHJ272" s="2"/>
      <c r="IHK272" s="2"/>
      <c r="IHL272" s="2"/>
      <c r="IHM272" s="2"/>
      <c r="IHN272" s="2"/>
      <c r="IHO272" s="2"/>
      <c r="IHP272" s="2"/>
      <c r="IHQ272" s="2"/>
      <c r="IHR272" s="2"/>
      <c r="IHS272" s="2"/>
      <c r="IHT272" s="2"/>
      <c r="IHU272" s="2"/>
      <c r="IHV272" s="2"/>
      <c r="IHW272" s="2"/>
      <c r="IHX272" s="2"/>
      <c r="IHY272" s="2"/>
      <c r="IHZ272" s="2"/>
      <c r="IIA272" s="2"/>
      <c r="IIB272" s="2"/>
      <c r="IIC272" s="2"/>
      <c r="IID272" s="2"/>
      <c r="IIE272" s="2"/>
      <c r="IIF272" s="2"/>
      <c r="IIG272" s="2"/>
      <c r="IIH272" s="2"/>
      <c r="III272" s="2"/>
      <c r="IIJ272" s="2"/>
      <c r="IIK272" s="2"/>
      <c r="IIL272" s="2"/>
      <c r="IIM272" s="2"/>
      <c r="IIN272" s="2"/>
      <c r="IIO272" s="2"/>
      <c r="IIP272" s="2"/>
      <c r="IIQ272" s="2"/>
      <c r="IIR272" s="2"/>
      <c r="IIS272" s="2"/>
      <c r="IIT272" s="2"/>
      <c r="IIU272" s="2"/>
      <c r="IIV272" s="2"/>
      <c r="IIW272" s="2"/>
      <c r="IIX272" s="2"/>
      <c r="IIY272" s="2"/>
      <c r="IIZ272" s="2"/>
      <c r="IJA272" s="2"/>
      <c r="IJB272" s="2"/>
      <c r="IJC272" s="2"/>
      <c r="IJD272" s="2"/>
      <c r="IJE272" s="2"/>
      <c r="IJF272" s="2"/>
      <c r="IJG272" s="2"/>
      <c r="IJH272" s="2"/>
      <c r="IJI272" s="2"/>
      <c r="IJJ272" s="2"/>
      <c r="IJK272" s="2"/>
      <c r="IJL272" s="2"/>
      <c r="IJM272" s="2"/>
      <c r="IJN272" s="2"/>
      <c r="IJO272" s="2"/>
      <c r="IJP272" s="2"/>
      <c r="IJQ272" s="2"/>
      <c r="IJR272" s="2"/>
      <c r="IJS272" s="2"/>
      <c r="IJT272" s="2"/>
      <c r="IJU272" s="2"/>
      <c r="IJV272" s="2"/>
      <c r="IJW272" s="2"/>
      <c r="IJX272" s="2"/>
      <c r="IJY272" s="2"/>
      <c r="IJZ272" s="2"/>
      <c r="IKA272" s="2"/>
      <c r="IKB272" s="2"/>
      <c r="IKC272" s="2"/>
      <c r="IKD272" s="2"/>
      <c r="IKE272" s="2"/>
      <c r="IKF272" s="2"/>
      <c r="IKG272" s="2"/>
      <c r="IKH272" s="2"/>
      <c r="IKI272" s="2"/>
      <c r="IKJ272" s="2"/>
      <c r="IKK272" s="2"/>
      <c r="IKL272" s="2"/>
      <c r="IKM272" s="2"/>
      <c r="IKN272" s="2"/>
      <c r="IKO272" s="2"/>
      <c r="IKP272" s="2"/>
      <c r="IKQ272" s="2"/>
      <c r="IKR272" s="2"/>
      <c r="IKS272" s="2"/>
      <c r="IKT272" s="2"/>
      <c r="IKU272" s="2"/>
      <c r="IKV272" s="2"/>
      <c r="IKW272" s="2"/>
      <c r="IKX272" s="2"/>
      <c r="IKY272" s="2"/>
      <c r="IKZ272" s="2"/>
      <c r="ILA272" s="2"/>
      <c r="ILB272" s="2"/>
      <c r="ILC272" s="2"/>
      <c r="ILD272" s="2"/>
      <c r="ILE272" s="2"/>
      <c r="ILF272" s="2"/>
      <c r="ILG272" s="2"/>
      <c r="ILH272" s="2"/>
      <c r="ILI272" s="2"/>
      <c r="ILJ272" s="2"/>
      <c r="ILK272" s="2"/>
      <c r="ILL272" s="2"/>
      <c r="ILM272" s="2"/>
      <c r="ILN272" s="2"/>
      <c r="ILO272" s="2"/>
      <c r="ILP272" s="2"/>
      <c r="ILQ272" s="2"/>
      <c r="ILR272" s="2"/>
      <c r="ILS272" s="2"/>
      <c r="ILT272" s="2"/>
      <c r="ILU272" s="2"/>
      <c r="ILV272" s="2"/>
      <c r="ILW272" s="2"/>
      <c r="ILX272" s="2"/>
      <c r="ILY272" s="2"/>
      <c r="ILZ272" s="2"/>
      <c r="IMA272" s="2"/>
      <c r="IMB272" s="2"/>
      <c r="IMC272" s="2"/>
      <c r="IMD272" s="2"/>
      <c r="IME272" s="2"/>
      <c r="IMF272" s="2"/>
      <c r="IMG272" s="2"/>
      <c r="IMH272" s="2"/>
      <c r="IMI272" s="2"/>
      <c r="IMJ272" s="2"/>
      <c r="IMK272" s="2"/>
      <c r="IML272" s="2"/>
      <c r="IMM272" s="2"/>
      <c r="IMN272" s="2"/>
      <c r="IMO272" s="2"/>
      <c r="IMP272" s="2"/>
      <c r="IMQ272" s="2"/>
      <c r="IMR272" s="2"/>
      <c r="IMS272" s="2"/>
      <c r="IMT272" s="2"/>
      <c r="IMU272" s="2"/>
      <c r="IMV272" s="2"/>
      <c r="IMW272" s="2"/>
      <c r="IMX272" s="2"/>
      <c r="IMY272" s="2"/>
      <c r="IMZ272" s="2"/>
      <c r="INA272" s="2"/>
      <c r="INB272" s="2"/>
      <c r="INC272" s="2"/>
      <c r="IND272" s="2"/>
      <c r="INE272" s="2"/>
      <c r="INF272" s="2"/>
      <c r="ING272" s="2"/>
      <c r="INH272" s="2"/>
      <c r="INI272" s="2"/>
      <c r="INJ272" s="2"/>
      <c r="INK272" s="2"/>
      <c r="INL272" s="2"/>
      <c r="INM272" s="2"/>
      <c r="INN272" s="2"/>
      <c r="INO272" s="2"/>
      <c r="INP272" s="2"/>
      <c r="INQ272" s="2"/>
      <c r="INR272" s="2"/>
      <c r="INS272" s="2"/>
      <c r="INT272" s="2"/>
      <c r="INU272" s="2"/>
      <c r="INV272" s="2"/>
      <c r="INW272" s="2"/>
      <c r="INX272" s="2"/>
      <c r="INY272" s="2"/>
      <c r="INZ272" s="2"/>
      <c r="IOA272" s="2"/>
      <c r="IOB272" s="2"/>
      <c r="IOC272" s="2"/>
      <c r="IOD272" s="2"/>
      <c r="IOE272" s="2"/>
      <c r="IOF272" s="2"/>
      <c r="IOG272" s="2"/>
      <c r="IOH272" s="2"/>
      <c r="IOI272" s="2"/>
      <c r="IOJ272" s="2"/>
      <c r="IOK272" s="2"/>
      <c r="IOL272" s="2"/>
      <c r="IOM272" s="2"/>
      <c r="ION272" s="2"/>
      <c r="IOO272" s="2"/>
      <c r="IOP272" s="2"/>
      <c r="IOQ272" s="2"/>
      <c r="IOR272" s="2"/>
      <c r="IOS272" s="2"/>
      <c r="IOT272" s="2"/>
      <c r="IOU272" s="2"/>
      <c r="IOV272" s="2"/>
      <c r="IOW272" s="2"/>
      <c r="IOX272" s="2"/>
      <c r="IOY272" s="2"/>
      <c r="IOZ272" s="2"/>
      <c r="IPA272" s="2"/>
      <c r="IPB272" s="2"/>
      <c r="IPC272" s="2"/>
      <c r="IPD272" s="2"/>
      <c r="IPE272" s="2"/>
      <c r="IPF272" s="2"/>
      <c r="IPG272" s="2"/>
      <c r="IPH272" s="2"/>
      <c r="IPI272" s="2"/>
      <c r="IPJ272" s="2"/>
      <c r="IPK272" s="2"/>
      <c r="IPL272" s="2"/>
      <c r="IPM272" s="2"/>
      <c r="IPN272" s="2"/>
      <c r="IPO272" s="2"/>
      <c r="IPP272" s="2"/>
      <c r="IPQ272" s="2"/>
      <c r="IPR272" s="2"/>
      <c r="IPS272" s="2"/>
      <c r="IPT272" s="2"/>
      <c r="IPU272" s="2"/>
      <c r="IPV272" s="2"/>
      <c r="IPW272" s="2"/>
      <c r="IPX272" s="2"/>
      <c r="IPY272" s="2"/>
      <c r="IPZ272" s="2"/>
      <c r="IQA272" s="2"/>
      <c r="IQB272" s="2"/>
      <c r="IQC272" s="2"/>
      <c r="IQD272" s="2"/>
      <c r="IQE272" s="2"/>
      <c r="IQF272" s="2"/>
      <c r="IQG272" s="2"/>
      <c r="IQH272" s="2"/>
      <c r="IQI272" s="2"/>
      <c r="IQJ272" s="2"/>
      <c r="IQK272" s="2"/>
      <c r="IQL272" s="2"/>
      <c r="IQM272" s="2"/>
      <c r="IQN272" s="2"/>
      <c r="IQO272" s="2"/>
      <c r="IQP272" s="2"/>
      <c r="IQQ272" s="2"/>
      <c r="IQR272" s="2"/>
      <c r="IQS272" s="2"/>
      <c r="IQT272" s="2"/>
      <c r="IQU272" s="2"/>
      <c r="IQV272" s="2"/>
      <c r="IQW272" s="2"/>
      <c r="IQX272" s="2"/>
      <c r="IQY272" s="2"/>
      <c r="IQZ272" s="2"/>
      <c r="IRA272" s="2"/>
      <c r="IRB272" s="2"/>
      <c r="IRC272" s="2"/>
      <c r="IRD272" s="2"/>
      <c r="IRE272" s="2"/>
      <c r="IRF272" s="2"/>
      <c r="IRG272" s="2"/>
      <c r="IRH272" s="2"/>
      <c r="IRI272" s="2"/>
      <c r="IRJ272" s="2"/>
      <c r="IRK272" s="2"/>
      <c r="IRL272" s="2"/>
      <c r="IRM272" s="2"/>
      <c r="IRN272" s="2"/>
      <c r="IRO272" s="2"/>
      <c r="IRP272" s="2"/>
      <c r="IRQ272" s="2"/>
      <c r="IRR272" s="2"/>
      <c r="IRS272" s="2"/>
      <c r="IRT272" s="2"/>
      <c r="IRU272" s="2"/>
      <c r="IRV272" s="2"/>
      <c r="IRW272" s="2"/>
      <c r="IRX272" s="2"/>
      <c r="IRY272" s="2"/>
      <c r="IRZ272" s="2"/>
      <c r="ISA272" s="2"/>
      <c r="ISB272" s="2"/>
      <c r="ISC272" s="2"/>
      <c r="ISD272" s="2"/>
      <c r="ISE272" s="2"/>
      <c r="ISF272" s="2"/>
      <c r="ISG272" s="2"/>
      <c r="ISH272" s="2"/>
      <c r="ISI272" s="2"/>
      <c r="ISJ272" s="2"/>
      <c r="ISK272" s="2"/>
      <c r="ISL272" s="2"/>
      <c r="ISM272" s="2"/>
      <c r="ISN272" s="2"/>
      <c r="ISO272" s="2"/>
      <c r="ISP272" s="2"/>
      <c r="ISQ272" s="2"/>
      <c r="ISR272" s="2"/>
      <c r="ISS272" s="2"/>
      <c r="IST272" s="2"/>
      <c r="ISU272" s="2"/>
      <c r="ISV272" s="2"/>
      <c r="ISW272" s="2"/>
      <c r="ISX272" s="2"/>
      <c r="ISY272" s="2"/>
      <c r="ISZ272" s="2"/>
      <c r="ITA272" s="2"/>
      <c r="ITB272" s="2"/>
      <c r="ITC272" s="2"/>
      <c r="ITD272" s="2"/>
      <c r="ITE272" s="2"/>
      <c r="ITF272" s="2"/>
      <c r="ITG272" s="2"/>
      <c r="ITH272" s="2"/>
      <c r="ITI272" s="2"/>
      <c r="ITJ272" s="2"/>
      <c r="ITK272" s="2"/>
      <c r="ITL272" s="2"/>
      <c r="ITM272" s="2"/>
      <c r="ITN272" s="2"/>
      <c r="ITO272" s="2"/>
      <c r="ITP272" s="2"/>
      <c r="ITQ272" s="2"/>
      <c r="ITR272" s="2"/>
      <c r="ITS272" s="2"/>
      <c r="ITT272" s="2"/>
      <c r="ITU272" s="2"/>
      <c r="ITV272" s="2"/>
      <c r="ITW272" s="2"/>
      <c r="ITX272" s="2"/>
      <c r="ITY272" s="2"/>
      <c r="ITZ272" s="2"/>
      <c r="IUA272" s="2"/>
      <c r="IUB272" s="2"/>
      <c r="IUC272" s="2"/>
      <c r="IUD272" s="2"/>
      <c r="IUE272" s="2"/>
      <c r="IUF272" s="2"/>
      <c r="IUG272" s="2"/>
      <c r="IUH272" s="2"/>
      <c r="IUI272" s="2"/>
      <c r="IUJ272" s="2"/>
      <c r="IUK272" s="2"/>
      <c r="IUL272" s="2"/>
      <c r="IUM272" s="2"/>
      <c r="IUN272" s="2"/>
      <c r="IUO272" s="2"/>
      <c r="IUP272" s="2"/>
      <c r="IUQ272" s="2"/>
      <c r="IUR272" s="2"/>
      <c r="IUS272" s="2"/>
      <c r="IUT272" s="2"/>
      <c r="IUU272" s="2"/>
      <c r="IUV272" s="2"/>
      <c r="IUW272" s="2"/>
      <c r="IUX272" s="2"/>
      <c r="IUY272" s="2"/>
      <c r="IUZ272" s="2"/>
      <c r="IVA272" s="2"/>
      <c r="IVB272" s="2"/>
      <c r="IVC272" s="2"/>
      <c r="IVD272" s="2"/>
      <c r="IVE272" s="2"/>
      <c r="IVF272" s="2"/>
      <c r="IVG272" s="2"/>
      <c r="IVH272" s="2"/>
      <c r="IVI272" s="2"/>
      <c r="IVJ272" s="2"/>
      <c r="IVK272" s="2"/>
      <c r="IVL272" s="2"/>
      <c r="IVM272" s="2"/>
      <c r="IVN272" s="2"/>
      <c r="IVO272" s="2"/>
      <c r="IVP272" s="2"/>
      <c r="IVQ272" s="2"/>
      <c r="IVR272" s="2"/>
      <c r="IVS272" s="2"/>
      <c r="IVT272" s="2"/>
      <c r="IVU272" s="2"/>
      <c r="IVV272" s="2"/>
      <c r="IVW272" s="2"/>
      <c r="IVX272" s="2"/>
      <c r="IVY272" s="2"/>
      <c r="IVZ272" s="2"/>
      <c r="IWA272" s="2"/>
      <c r="IWB272" s="2"/>
      <c r="IWC272" s="2"/>
      <c r="IWD272" s="2"/>
      <c r="IWE272" s="2"/>
      <c r="IWF272" s="2"/>
      <c r="IWG272" s="2"/>
      <c r="IWH272" s="2"/>
      <c r="IWI272" s="2"/>
      <c r="IWJ272" s="2"/>
      <c r="IWK272" s="2"/>
      <c r="IWL272" s="2"/>
      <c r="IWM272" s="2"/>
      <c r="IWN272" s="2"/>
      <c r="IWO272" s="2"/>
      <c r="IWP272" s="2"/>
      <c r="IWQ272" s="2"/>
      <c r="IWR272" s="2"/>
      <c r="IWS272" s="2"/>
      <c r="IWT272" s="2"/>
      <c r="IWU272" s="2"/>
      <c r="IWV272" s="2"/>
      <c r="IWW272" s="2"/>
      <c r="IWX272" s="2"/>
      <c r="IWY272" s="2"/>
      <c r="IWZ272" s="2"/>
      <c r="IXA272" s="2"/>
      <c r="IXB272" s="2"/>
      <c r="IXC272" s="2"/>
      <c r="IXD272" s="2"/>
      <c r="IXE272" s="2"/>
      <c r="IXF272" s="2"/>
      <c r="IXG272" s="2"/>
      <c r="IXH272" s="2"/>
      <c r="IXI272" s="2"/>
      <c r="IXJ272" s="2"/>
      <c r="IXK272" s="2"/>
      <c r="IXL272" s="2"/>
      <c r="IXM272" s="2"/>
      <c r="IXN272" s="2"/>
      <c r="IXO272" s="2"/>
      <c r="IXP272" s="2"/>
      <c r="IXQ272" s="2"/>
      <c r="IXR272" s="2"/>
      <c r="IXS272" s="2"/>
      <c r="IXT272" s="2"/>
      <c r="IXU272" s="2"/>
      <c r="IXV272" s="2"/>
      <c r="IXW272" s="2"/>
      <c r="IXX272" s="2"/>
      <c r="IXY272" s="2"/>
      <c r="IXZ272" s="2"/>
      <c r="IYA272" s="2"/>
      <c r="IYB272" s="2"/>
      <c r="IYC272" s="2"/>
      <c r="IYD272" s="2"/>
      <c r="IYE272" s="2"/>
      <c r="IYF272" s="2"/>
      <c r="IYG272" s="2"/>
      <c r="IYH272" s="2"/>
      <c r="IYI272" s="2"/>
      <c r="IYJ272" s="2"/>
      <c r="IYK272" s="2"/>
      <c r="IYL272" s="2"/>
      <c r="IYM272" s="2"/>
      <c r="IYN272" s="2"/>
      <c r="IYO272" s="2"/>
      <c r="IYP272" s="2"/>
      <c r="IYQ272" s="2"/>
      <c r="IYR272" s="2"/>
      <c r="IYS272" s="2"/>
      <c r="IYT272" s="2"/>
      <c r="IYU272" s="2"/>
      <c r="IYV272" s="2"/>
      <c r="IYW272" s="2"/>
      <c r="IYX272" s="2"/>
      <c r="IYY272" s="2"/>
      <c r="IYZ272" s="2"/>
      <c r="IZA272" s="2"/>
      <c r="IZB272" s="2"/>
      <c r="IZC272" s="2"/>
      <c r="IZD272" s="2"/>
      <c r="IZE272" s="2"/>
      <c r="IZF272" s="2"/>
      <c r="IZG272" s="2"/>
      <c r="IZH272" s="2"/>
      <c r="IZI272" s="2"/>
      <c r="IZJ272" s="2"/>
      <c r="IZK272" s="2"/>
      <c r="IZL272" s="2"/>
      <c r="IZM272" s="2"/>
      <c r="IZN272" s="2"/>
      <c r="IZO272" s="2"/>
      <c r="IZP272" s="2"/>
      <c r="IZQ272" s="2"/>
      <c r="IZR272" s="2"/>
      <c r="IZS272" s="2"/>
      <c r="IZT272" s="2"/>
      <c r="IZU272" s="2"/>
      <c r="IZV272" s="2"/>
      <c r="IZW272" s="2"/>
      <c r="IZX272" s="2"/>
      <c r="IZY272" s="2"/>
      <c r="IZZ272" s="2"/>
      <c r="JAA272" s="2"/>
      <c r="JAB272" s="2"/>
      <c r="JAC272" s="2"/>
      <c r="JAD272" s="2"/>
      <c r="JAE272" s="2"/>
      <c r="JAF272" s="2"/>
      <c r="JAG272" s="2"/>
      <c r="JAH272" s="2"/>
      <c r="JAI272" s="2"/>
      <c r="JAJ272" s="2"/>
      <c r="JAK272" s="2"/>
      <c r="JAL272" s="2"/>
      <c r="JAM272" s="2"/>
      <c r="JAN272" s="2"/>
      <c r="JAO272" s="2"/>
      <c r="JAP272" s="2"/>
      <c r="JAQ272" s="2"/>
      <c r="JAR272" s="2"/>
      <c r="JAS272" s="2"/>
      <c r="JAT272" s="2"/>
      <c r="JAU272" s="2"/>
      <c r="JAV272" s="2"/>
      <c r="JAW272" s="2"/>
      <c r="JAX272" s="2"/>
      <c r="JAY272" s="2"/>
      <c r="JAZ272" s="2"/>
      <c r="JBA272" s="2"/>
      <c r="JBB272" s="2"/>
      <c r="JBC272" s="2"/>
      <c r="JBD272" s="2"/>
      <c r="JBE272" s="2"/>
      <c r="JBF272" s="2"/>
      <c r="JBG272" s="2"/>
      <c r="JBH272" s="2"/>
      <c r="JBI272" s="2"/>
      <c r="JBJ272" s="2"/>
      <c r="JBK272" s="2"/>
      <c r="JBL272" s="2"/>
      <c r="JBM272" s="2"/>
      <c r="JBN272" s="2"/>
      <c r="JBO272" s="2"/>
      <c r="JBP272" s="2"/>
      <c r="JBQ272" s="2"/>
      <c r="JBR272" s="2"/>
      <c r="JBS272" s="2"/>
      <c r="JBT272" s="2"/>
      <c r="JBU272" s="2"/>
      <c r="JBV272" s="2"/>
      <c r="JBW272" s="2"/>
      <c r="JBX272" s="2"/>
      <c r="JBY272" s="2"/>
      <c r="JBZ272" s="2"/>
      <c r="JCA272" s="2"/>
      <c r="JCB272" s="2"/>
      <c r="JCC272" s="2"/>
      <c r="JCD272" s="2"/>
      <c r="JCE272" s="2"/>
      <c r="JCF272" s="2"/>
      <c r="JCG272" s="2"/>
      <c r="JCH272" s="2"/>
      <c r="JCI272" s="2"/>
      <c r="JCJ272" s="2"/>
      <c r="JCK272" s="2"/>
      <c r="JCL272" s="2"/>
      <c r="JCM272" s="2"/>
      <c r="JCN272" s="2"/>
      <c r="JCO272" s="2"/>
      <c r="JCP272" s="2"/>
      <c r="JCQ272" s="2"/>
      <c r="JCR272" s="2"/>
      <c r="JCS272" s="2"/>
      <c r="JCT272" s="2"/>
      <c r="JCU272" s="2"/>
      <c r="JCV272" s="2"/>
      <c r="JCW272" s="2"/>
      <c r="JCX272" s="2"/>
      <c r="JCY272" s="2"/>
      <c r="JCZ272" s="2"/>
      <c r="JDA272" s="2"/>
      <c r="JDB272" s="2"/>
      <c r="JDC272" s="2"/>
      <c r="JDD272" s="2"/>
      <c r="JDE272" s="2"/>
      <c r="JDF272" s="2"/>
      <c r="JDG272" s="2"/>
      <c r="JDH272" s="2"/>
      <c r="JDI272" s="2"/>
      <c r="JDJ272" s="2"/>
      <c r="JDK272" s="2"/>
      <c r="JDL272" s="2"/>
      <c r="JDM272" s="2"/>
      <c r="JDN272" s="2"/>
      <c r="JDO272" s="2"/>
      <c r="JDP272" s="2"/>
      <c r="JDQ272" s="2"/>
      <c r="JDR272" s="2"/>
      <c r="JDS272" s="2"/>
      <c r="JDT272" s="2"/>
      <c r="JDU272" s="2"/>
      <c r="JDV272" s="2"/>
      <c r="JDW272" s="2"/>
      <c r="JDX272" s="2"/>
      <c r="JDY272" s="2"/>
      <c r="JDZ272" s="2"/>
      <c r="JEA272" s="2"/>
      <c r="JEB272" s="2"/>
      <c r="JEC272" s="2"/>
      <c r="JED272" s="2"/>
      <c r="JEE272" s="2"/>
      <c r="JEF272" s="2"/>
      <c r="JEG272" s="2"/>
      <c r="JEH272" s="2"/>
      <c r="JEI272" s="2"/>
      <c r="JEJ272" s="2"/>
      <c r="JEK272" s="2"/>
      <c r="JEL272" s="2"/>
      <c r="JEM272" s="2"/>
      <c r="JEN272" s="2"/>
      <c r="JEO272" s="2"/>
      <c r="JEP272" s="2"/>
      <c r="JEQ272" s="2"/>
      <c r="JER272" s="2"/>
      <c r="JES272" s="2"/>
      <c r="JET272" s="2"/>
      <c r="JEU272" s="2"/>
      <c r="JEV272" s="2"/>
      <c r="JEW272" s="2"/>
      <c r="JEX272" s="2"/>
      <c r="JEY272" s="2"/>
      <c r="JEZ272" s="2"/>
      <c r="JFA272" s="2"/>
      <c r="JFB272" s="2"/>
      <c r="JFC272" s="2"/>
      <c r="JFD272" s="2"/>
      <c r="JFE272" s="2"/>
      <c r="JFF272" s="2"/>
      <c r="JFG272" s="2"/>
      <c r="JFH272" s="2"/>
      <c r="JFI272" s="2"/>
      <c r="JFJ272" s="2"/>
      <c r="JFK272" s="2"/>
      <c r="JFL272" s="2"/>
      <c r="JFM272" s="2"/>
      <c r="JFN272" s="2"/>
      <c r="JFO272" s="2"/>
      <c r="JFP272" s="2"/>
      <c r="JFQ272" s="2"/>
      <c r="JFR272" s="2"/>
      <c r="JFS272" s="2"/>
      <c r="JFT272" s="2"/>
      <c r="JFU272" s="2"/>
      <c r="JFV272" s="2"/>
      <c r="JFW272" s="2"/>
      <c r="JFX272" s="2"/>
      <c r="JFY272" s="2"/>
      <c r="JFZ272" s="2"/>
      <c r="JGA272" s="2"/>
      <c r="JGB272" s="2"/>
      <c r="JGC272" s="2"/>
      <c r="JGD272" s="2"/>
      <c r="JGE272" s="2"/>
      <c r="JGF272" s="2"/>
      <c r="JGG272" s="2"/>
      <c r="JGH272" s="2"/>
      <c r="JGI272" s="2"/>
      <c r="JGJ272" s="2"/>
      <c r="JGK272" s="2"/>
      <c r="JGL272" s="2"/>
      <c r="JGM272" s="2"/>
      <c r="JGN272" s="2"/>
      <c r="JGO272" s="2"/>
      <c r="JGP272" s="2"/>
      <c r="JGQ272" s="2"/>
      <c r="JGR272" s="2"/>
      <c r="JGS272" s="2"/>
      <c r="JGT272" s="2"/>
      <c r="JGU272" s="2"/>
      <c r="JGV272" s="2"/>
      <c r="JGW272" s="2"/>
      <c r="JGX272" s="2"/>
      <c r="JGY272" s="2"/>
      <c r="JGZ272" s="2"/>
      <c r="JHA272" s="2"/>
      <c r="JHB272" s="2"/>
      <c r="JHC272" s="2"/>
      <c r="JHD272" s="2"/>
      <c r="JHE272" s="2"/>
      <c r="JHF272" s="2"/>
      <c r="JHG272" s="2"/>
      <c r="JHH272" s="2"/>
      <c r="JHI272" s="2"/>
      <c r="JHJ272" s="2"/>
      <c r="JHK272" s="2"/>
      <c r="JHL272" s="2"/>
      <c r="JHM272" s="2"/>
      <c r="JHN272" s="2"/>
      <c r="JHO272" s="2"/>
      <c r="JHP272" s="2"/>
      <c r="JHQ272" s="2"/>
      <c r="JHR272" s="2"/>
      <c r="JHS272" s="2"/>
      <c r="JHT272" s="2"/>
      <c r="JHU272" s="2"/>
      <c r="JHV272" s="2"/>
      <c r="JHW272" s="2"/>
      <c r="JHX272" s="2"/>
      <c r="JHY272" s="2"/>
      <c r="JHZ272" s="2"/>
      <c r="JIA272" s="2"/>
      <c r="JIB272" s="2"/>
      <c r="JIC272" s="2"/>
      <c r="JID272" s="2"/>
      <c r="JIE272" s="2"/>
      <c r="JIF272" s="2"/>
      <c r="JIG272" s="2"/>
      <c r="JIH272" s="2"/>
      <c r="JII272" s="2"/>
      <c r="JIJ272" s="2"/>
      <c r="JIK272" s="2"/>
      <c r="JIL272" s="2"/>
      <c r="JIM272" s="2"/>
      <c r="JIN272" s="2"/>
      <c r="JIO272" s="2"/>
      <c r="JIP272" s="2"/>
      <c r="JIQ272" s="2"/>
      <c r="JIR272" s="2"/>
      <c r="JIS272" s="2"/>
      <c r="JIT272" s="2"/>
      <c r="JIU272" s="2"/>
      <c r="JIV272" s="2"/>
      <c r="JIW272" s="2"/>
      <c r="JIX272" s="2"/>
      <c r="JIY272" s="2"/>
      <c r="JIZ272" s="2"/>
      <c r="JJA272" s="2"/>
      <c r="JJB272" s="2"/>
      <c r="JJC272" s="2"/>
      <c r="JJD272" s="2"/>
      <c r="JJE272" s="2"/>
      <c r="JJF272" s="2"/>
      <c r="JJG272" s="2"/>
      <c r="JJH272" s="2"/>
      <c r="JJI272" s="2"/>
      <c r="JJJ272" s="2"/>
      <c r="JJK272" s="2"/>
      <c r="JJL272" s="2"/>
      <c r="JJM272" s="2"/>
      <c r="JJN272" s="2"/>
      <c r="JJO272" s="2"/>
      <c r="JJP272" s="2"/>
      <c r="JJQ272" s="2"/>
      <c r="JJR272" s="2"/>
      <c r="JJS272" s="2"/>
      <c r="JJT272" s="2"/>
      <c r="JJU272" s="2"/>
      <c r="JJV272" s="2"/>
      <c r="JJW272" s="2"/>
      <c r="JJX272" s="2"/>
      <c r="JJY272" s="2"/>
      <c r="JJZ272" s="2"/>
      <c r="JKA272" s="2"/>
      <c r="JKB272" s="2"/>
      <c r="JKC272" s="2"/>
      <c r="JKD272" s="2"/>
      <c r="JKE272" s="2"/>
      <c r="JKF272" s="2"/>
      <c r="JKG272" s="2"/>
      <c r="JKH272" s="2"/>
      <c r="JKI272" s="2"/>
      <c r="JKJ272" s="2"/>
      <c r="JKK272" s="2"/>
      <c r="JKL272" s="2"/>
      <c r="JKM272" s="2"/>
      <c r="JKN272" s="2"/>
      <c r="JKO272" s="2"/>
      <c r="JKP272" s="2"/>
      <c r="JKQ272" s="2"/>
      <c r="JKR272" s="2"/>
      <c r="JKS272" s="2"/>
      <c r="JKT272" s="2"/>
      <c r="JKU272" s="2"/>
      <c r="JKV272" s="2"/>
      <c r="JKW272" s="2"/>
      <c r="JKX272" s="2"/>
      <c r="JKY272" s="2"/>
      <c r="JKZ272" s="2"/>
      <c r="JLA272" s="2"/>
      <c r="JLB272" s="2"/>
      <c r="JLC272" s="2"/>
      <c r="JLD272" s="2"/>
      <c r="JLE272" s="2"/>
      <c r="JLF272" s="2"/>
      <c r="JLG272" s="2"/>
      <c r="JLH272" s="2"/>
      <c r="JLI272" s="2"/>
      <c r="JLJ272" s="2"/>
      <c r="JLK272" s="2"/>
      <c r="JLL272" s="2"/>
      <c r="JLM272" s="2"/>
      <c r="JLN272" s="2"/>
      <c r="JLO272" s="2"/>
      <c r="JLP272" s="2"/>
      <c r="JLQ272" s="2"/>
      <c r="JLR272" s="2"/>
      <c r="JLS272" s="2"/>
      <c r="JLT272" s="2"/>
      <c r="JLU272" s="2"/>
      <c r="JLV272" s="2"/>
      <c r="JLW272" s="2"/>
      <c r="JLX272" s="2"/>
      <c r="JLY272" s="2"/>
      <c r="JLZ272" s="2"/>
      <c r="JMA272" s="2"/>
      <c r="JMB272" s="2"/>
      <c r="JMC272" s="2"/>
      <c r="JMD272" s="2"/>
      <c r="JME272" s="2"/>
      <c r="JMF272" s="2"/>
      <c r="JMG272" s="2"/>
      <c r="JMH272" s="2"/>
      <c r="JMI272" s="2"/>
      <c r="JMJ272" s="2"/>
      <c r="JMK272" s="2"/>
      <c r="JML272" s="2"/>
      <c r="JMM272" s="2"/>
      <c r="JMN272" s="2"/>
      <c r="JMO272" s="2"/>
      <c r="JMP272" s="2"/>
      <c r="JMQ272" s="2"/>
      <c r="JMR272" s="2"/>
      <c r="JMS272" s="2"/>
      <c r="JMT272" s="2"/>
      <c r="JMU272" s="2"/>
      <c r="JMV272" s="2"/>
      <c r="JMW272" s="2"/>
      <c r="JMX272" s="2"/>
      <c r="JMY272" s="2"/>
      <c r="JMZ272" s="2"/>
      <c r="JNA272" s="2"/>
      <c r="JNB272" s="2"/>
      <c r="JNC272" s="2"/>
      <c r="JND272" s="2"/>
      <c r="JNE272" s="2"/>
      <c r="JNF272" s="2"/>
      <c r="JNG272" s="2"/>
      <c r="JNH272" s="2"/>
      <c r="JNI272" s="2"/>
      <c r="JNJ272" s="2"/>
      <c r="JNK272" s="2"/>
      <c r="JNL272" s="2"/>
      <c r="JNM272" s="2"/>
      <c r="JNN272" s="2"/>
      <c r="JNO272" s="2"/>
      <c r="JNP272" s="2"/>
      <c r="JNQ272" s="2"/>
      <c r="JNR272" s="2"/>
      <c r="JNS272" s="2"/>
      <c r="JNT272" s="2"/>
      <c r="JNU272" s="2"/>
      <c r="JNV272" s="2"/>
      <c r="JNW272" s="2"/>
      <c r="JNX272" s="2"/>
      <c r="JNY272" s="2"/>
      <c r="JNZ272" s="2"/>
      <c r="JOA272" s="2"/>
      <c r="JOB272" s="2"/>
      <c r="JOC272" s="2"/>
      <c r="JOD272" s="2"/>
      <c r="JOE272" s="2"/>
      <c r="JOF272" s="2"/>
      <c r="JOG272" s="2"/>
      <c r="JOH272" s="2"/>
      <c r="JOI272" s="2"/>
      <c r="JOJ272" s="2"/>
      <c r="JOK272" s="2"/>
      <c r="JOL272" s="2"/>
      <c r="JOM272" s="2"/>
      <c r="JON272" s="2"/>
      <c r="JOO272" s="2"/>
      <c r="JOP272" s="2"/>
      <c r="JOQ272" s="2"/>
      <c r="JOR272" s="2"/>
      <c r="JOS272" s="2"/>
      <c r="JOT272" s="2"/>
      <c r="JOU272" s="2"/>
      <c r="JOV272" s="2"/>
      <c r="JOW272" s="2"/>
      <c r="JOX272" s="2"/>
      <c r="JOY272" s="2"/>
      <c r="JOZ272" s="2"/>
      <c r="JPA272" s="2"/>
      <c r="JPB272" s="2"/>
      <c r="JPC272" s="2"/>
      <c r="JPD272" s="2"/>
      <c r="JPE272" s="2"/>
      <c r="JPF272" s="2"/>
      <c r="JPG272" s="2"/>
      <c r="JPH272" s="2"/>
      <c r="JPI272" s="2"/>
      <c r="JPJ272" s="2"/>
      <c r="JPK272" s="2"/>
      <c r="JPL272" s="2"/>
      <c r="JPM272" s="2"/>
      <c r="JPN272" s="2"/>
      <c r="JPO272" s="2"/>
      <c r="JPP272" s="2"/>
      <c r="JPQ272" s="2"/>
      <c r="JPR272" s="2"/>
      <c r="JPS272" s="2"/>
      <c r="JPT272" s="2"/>
      <c r="JPU272" s="2"/>
      <c r="JPV272" s="2"/>
      <c r="JPW272" s="2"/>
      <c r="JPX272" s="2"/>
      <c r="JPY272" s="2"/>
      <c r="JPZ272" s="2"/>
      <c r="JQA272" s="2"/>
      <c r="JQB272" s="2"/>
      <c r="JQC272" s="2"/>
      <c r="JQD272" s="2"/>
      <c r="JQE272" s="2"/>
      <c r="JQF272" s="2"/>
      <c r="JQG272" s="2"/>
      <c r="JQH272" s="2"/>
      <c r="JQI272" s="2"/>
      <c r="JQJ272" s="2"/>
      <c r="JQK272" s="2"/>
      <c r="JQL272" s="2"/>
      <c r="JQM272" s="2"/>
      <c r="JQN272" s="2"/>
      <c r="JQO272" s="2"/>
      <c r="JQP272" s="2"/>
      <c r="JQQ272" s="2"/>
      <c r="JQR272" s="2"/>
      <c r="JQS272" s="2"/>
      <c r="JQT272" s="2"/>
      <c r="JQU272" s="2"/>
      <c r="JQV272" s="2"/>
      <c r="JQW272" s="2"/>
      <c r="JQX272" s="2"/>
      <c r="JQY272" s="2"/>
      <c r="JQZ272" s="2"/>
      <c r="JRA272" s="2"/>
      <c r="JRB272" s="2"/>
      <c r="JRC272" s="2"/>
      <c r="JRD272" s="2"/>
      <c r="JRE272" s="2"/>
      <c r="JRF272" s="2"/>
      <c r="JRG272" s="2"/>
      <c r="JRH272" s="2"/>
      <c r="JRI272" s="2"/>
      <c r="JRJ272" s="2"/>
      <c r="JRK272" s="2"/>
      <c r="JRL272" s="2"/>
      <c r="JRM272" s="2"/>
      <c r="JRN272" s="2"/>
      <c r="JRO272" s="2"/>
      <c r="JRP272" s="2"/>
      <c r="JRQ272" s="2"/>
      <c r="JRR272" s="2"/>
      <c r="JRS272" s="2"/>
      <c r="JRT272" s="2"/>
      <c r="JRU272" s="2"/>
      <c r="JRV272" s="2"/>
      <c r="JRW272" s="2"/>
      <c r="JRX272" s="2"/>
      <c r="JRY272" s="2"/>
      <c r="JRZ272" s="2"/>
      <c r="JSA272" s="2"/>
      <c r="JSB272" s="2"/>
      <c r="JSC272" s="2"/>
      <c r="JSD272" s="2"/>
      <c r="JSE272" s="2"/>
      <c r="JSF272" s="2"/>
      <c r="JSG272" s="2"/>
      <c r="JSH272" s="2"/>
      <c r="JSI272" s="2"/>
      <c r="JSJ272" s="2"/>
      <c r="JSK272" s="2"/>
      <c r="JSL272" s="2"/>
      <c r="JSM272" s="2"/>
      <c r="JSN272" s="2"/>
      <c r="JSO272" s="2"/>
      <c r="JSP272" s="2"/>
      <c r="JSQ272" s="2"/>
      <c r="JSR272" s="2"/>
      <c r="JSS272" s="2"/>
      <c r="JST272" s="2"/>
      <c r="JSU272" s="2"/>
      <c r="JSV272" s="2"/>
      <c r="JSW272" s="2"/>
      <c r="JSX272" s="2"/>
      <c r="JSY272" s="2"/>
      <c r="JSZ272" s="2"/>
      <c r="JTA272" s="2"/>
      <c r="JTB272" s="2"/>
      <c r="JTC272" s="2"/>
      <c r="JTD272" s="2"/>
      <c r="JTE272" s="2"/>
      <c r="JTF272" s="2"/>
      <c r="JTG272" s="2"/>
      <c r="JTH272" s="2"/>
      <c r="JTI272" s="2"/>
      <c r="JTJ272" s="2"/>
      <c r="JTK272" s="2"/>
      <c r="JTL272" s="2"/>
      <c r="JTM272" s="2"/>
      <c r="JTN272" s="2"/>
      <c r="JTO272" s="2"/>
      <c r="JTP272" s="2"/>
      <c r="JTQ272" s="2"/>
      <c r="JTR272" s="2"/>
      <c r="JTS272" s="2"/>
      <c r="JTT272" s="2"/>
      <c r="JTU272" s="2"/>
      <c r="JTV272" s="2"/>
      <c r="JTW272" s="2"/>
      <c r="JTX272" s="2"/>
      <c r="JTY272" s="2"/>
      <c r="JTZ272" s="2"/>
      <c r="JUA272" s="2"/>
      <c r="JUB272" s="2"/>
      <c r="JUC272" s="2"/>
      <c r="JUD272" s="2"/>
      <c r="JUE272" s="2"/>
      <c r="JUF272" s="2"/>
      <c r="JUG272" s="2"/>
      <c r="JUH272" s="2"/>
      <c r="JUI272" s="2"/>
      <c r="JUJ272" s="2"/>
      <c r="JUK272" s="2"/>
      <c r="JUL272" s="2"/>
      <c r="JUM272" s="2"/>
      <c r="JUN272" s="2"/>
      <c r="JUO272" s="2"/>
      <c r="JUP272" s="2"/>
      <c r="JUQ272" s="2"/>
      <c r="JUR272" s="2"/>
      <c r="JUS272" s="2"/>
      <c r="JUT272" s="2"/>
      <c r="JUU272" s="2"/>
      <c r="JUV272" s="2"/>
      <c r="JUW272" s="2"/>
      <c r="JUX272" s="2"/>
      <c r="JUY272" s="2"/>
      <c r="JUZ272" s="2"/>
      <c r="JVA272" s="2"/>
      <c r="JVB272" s="2"/>
      <c r="JVC272" s="2"/>
      <c r="JVD272" s="2"/>
      <c r="JVE272" s="2"/>
      <c r="JVF272" s="2"/>
      <c r="JVG272" s="2"/>
      <c r="JVH272" s="2"/>
      <c r="JVI272" s="2"/>
      <c r="JVJ272" s="2"/>
      <c r="JVK272" s="2"/>
      <c r="JVL272" s="2"/>
      <c r="JVM272" s="2"/>
      <c r="JVN272" s="2"/>
      <c r="JVO272" s="2"/>
      <c r="JVP272" s="2"/>
      <c r="JVQ272" s="2"/>
      <c r="JVR272" s="2"/>
      <c r="JVS272" s="2"/>
      <c r="JVT272" s="2"/>
      <c r="JVU272" s="2"/>
      <c r="JVV272" s="2"/>
      <c r="JVW272" s="2"/>
      <c r="JVX272" s="2"/>
      <c r="JVY272" s="2"/>
      <c r="JVZ272" s="2"/>
      <c r="JWA272" s="2"/>
      <c r="JWB272" s="2"/>
      <c r="JWC272" s="2"/>
      <c r="JWD272" s="2"/>
      <c r="JWE272" s="2"/>
      <c r="JWF272" s="2"/>
      <c r="JWG272" s="2"/>
      <c r="JWH272" s="2"/>
      <c r="JWI272" s="2"/>
      <c r="JWJ272" s="2"/>
      <c r="JWK272" s="2"/>
      <c r="JWL272" s="2"/>
      <c r="JWM272" s="2"/>
      <c r="JWN272" s="2"/>
      <c r="JWO272" s="2"/>
      <c r="JWP272" s="2"/>
      <c r="JWQ272" s="2"/>
      <c r="JWR272" s="2"/>
      <c r="JWS272" s="2"/>
      <c r="JWT272" s="2"/>
      <c r="JWU272" s="2"/>
      <c r="JWV272" s="2"/>
      <c r="JWW272" s="2"/>
      <c r="JWX272" s="2"/>
      <c r="JWY272" s="2"/>
      <c r="JWZ272" s="2"/>
      <c r="JXA272" s="2"/>
      <c r="JXB272" s="2"/>
      <c r="JXC272" s="2"/>
      <c r="JXD272" s="2"/>
      <c r="JXE272" s="2"/>
      <c r="JXF272" s="2"/>
      <c r="JXG272" s="2"/>
      <c r="JXH272" s="2"/>
      <c r="JXI272" s="2"/>
      <c r="JXJ272" s="2"/>
      <c r="JXK272" s="2"/>
      <c r="JXL272" s="2"/>
      <c r="JXM272" s="2"/>
      <c r="JXN272" s="2"/>
      <c r="JXO272" s="2"/>
      <c r="JXP272" s="2"/>
      <c r="JXQ272" s="2"/>
      <c r="JXR272" s="2"/>
      <c r="JXS272" s="2"/>
      <c r="JXT272" s="2"/>
      <c r="JXU272" s="2"/>
      <c r="JXV272" s="2"/>
      <c r="JXW272" s="2"/>
      <c r="JXX272" s="2"/>
      <c r="JXY272" s="2"/>
      <c r="JXZ272" s="2"/>
      <c r="JYA272" s="2"/>
      <c r="JYB272" s="2"/>
      <c r="JYC272" s="2"/>
      <c r="JYD272" s="2"/>
      <c r="JYE272" s="2"/>
      <c r="JYF272" s="2"/>
      <c r="JYG272" s="2"/>
      <c r="JYH272" s="2"/>
      <c r="JYI272" s="2"/>
      <c r="JYJ272" s="2"/>
      <c r="JYK272" s="2"/>
      <c r="JYL272" s="2"/>
      <c r="JYM272" s="2"/>
      <c r="JYN272" s="2"/>
      <c r="JYO272" s="2"/>
      <c r="JYP272" s="2"/>
      <c r="JYQ272" s="2"/>
      <c r="JYR272" s="2"/>
      <c r="JYS272" s="2"/>
      <c r="JYT272" s="2"/>
      <c r="JYU272" s="2"/>
      <c r="JYV272" s="2"/>
      <c r="JYW272" s="2"/>
      <c r="JYX272" s="2"/>
      <c r="JYY272" s="2"/>
      <c r="JYZ272" s="2"/>
      <c r="JZA272" s="2"/>
      <c r="JZB272" s="2"/>
      <c r="JZC272" s="2"/>
      <c r="JZD272" s="2"/>
      <c r="JZE272" s="2"/>
      <c r="JZF272" s="2"/>
      <c r="JZG272" s="2"/>
      <c r="JZH272" s="2"/>
      <c r="JZI272" s="2"/>
      <c r="JZJ272" s="2"/>
      <c r="JZK272" s="2"/>
      <c r="JZL272" s="2"/>
      <c r="JZM272" s="2"/>
      <c r="JZN272" s="2"/>
      <c r="JZO272" s="2"/>
      <c r="JZP272" s="2"/>
      <c r="JZQ272" s="2"/>
      <c r="JZR272" s="2"/>
      <c r="JZS272" s="2"/>
      <c r="JZT272" s="2"/>
      <c r="JZU272" s="2"/>
      <c r="JZV272" s="2"/>
      <c r="JZW272" s="2"/>
      <c r="JZX272" s="2"/>
      <c r="JZY272" s="2"/>
      <c r="JZZ272" s="2"/>
      <c r="KAA272" s="2"/>
      <c r="KAB272" s="2"/>
      <c r="KAC272" s="2"/>
      <c r="KAD272" s="2"/>
      <c r="KAE272" s="2"/>
      <c r="KAF272" s="2"/>
      <c r="KAG272" s="2"/>
      <c r="KAH272" s="2"/>
      <c r="KAI272" s="2"/>
      <c r="KAJ272" s="2"/>
      <c r="KAK272" s="2"/>
      <c r="KAL272" s="2"/>
      <c r="KAM272" s="2"/>
      <c r="KAN272" s="2"/>
      <c r="KAO272" s="2"/>
      <c r="KAP272" s="2"/>
      <c r="KAQ272" s="2"/>
      <c r="KAR272" s="2"/>
      <c r="KAS272" s="2"/>
      <c r="KAT272" s="2"/>
      <c r="KAU272" s="2"/>
      <c r="KAV272" s="2"/>
      <c r="KAW272" s="2"/>
      <c r="KAX272" s="2"/>
      <c r="KAY272" s="2"/>
      <c r="KAZ272" s="2"/>
      <c r="KBA272" s="2"/>
      <c r="KBB272" s="2"/>
      <c r="KBC272" s="2"/>
      <c r="KBD272" s="2"/>
      <c r="KBE272" s="2"/>
      <c r="KBF272" s="2"/>
      <c r="KBG272" s="2"/>
      <c r="KBH272" s="2"/>
      <c r="KBI272" s="2"/>
      <c r="KBJ272" s="2"/>
      <c r="KBK272" s="2"/>
      <c r="KBL272" s="2"/>
      <c r="KBM272" s="2"/>
      <c r="KBN272" s="2"/>
      <c r="KBO272" s="2"/>
      <c r="KBP272" s="2"/>
      <c r="KBQ272" s="2"/>
      <c r="KBR272" s="2"/>
      <c r="KBS272" s="2"/>
      <c r="KBT272" s="2"/>
      <c r="KBU272" s="2"/>
      <c r="KBV272" s="2"/>
      <c r="KBW272" s="2"/>
      <c r="KBX272" s="2"/>
      <c r="KBY272" s="2"/>
      <c r="KBZ272" s="2"/>
      <c r="KCA272" s="2"/>
      <c r="KCB272" s="2"/>
      <c r="KCC272" s="2"/>
      <c r="KCD272" s="2"/>
      <c r="KCE272" s="2"/>
      <c r="KCF272" s="2"/>
      <c r="KCG272" s="2"/>
      <c r="KCH272" s="2"/>
      <c r="KCI272" s="2"/>
      <c r="KCJ272" s="2"/>
      <c r="KCK272" s="2"/>
      <c r="KCL272" s="2"/>
      <c r="KCM272" s="2"/>
      <c r="KCN272" s="2"/>
      <c r="KCO272" s="2"/>
      <c r="KCP272" s="2"/>
      <c r="KCQ272" s="2"/>
      <c r="KCR272" s="2"/>
      <c r="KCS272" s="2"/>
      <c r="KCT272" s="2"/>
      <c r="KCU272" s="2"/>
      <c r="KCV272" s="2"/>
      <c r="KCW272" s="2"/>
      <c r="KCX272" s="2"/>
      <c r="KCY272" s="2"/>
      <c r="KCZ272" s="2"/>
      <c r="KDA272" s="2"/>
      <c r="KDB272" s="2"/>
      <c r="KDC272" s="2"/>
      <c r="KDD272" s="2"/>
      <c r="KDE272" s="2"/>
      <c r="KDF272" s="2"/>
      <c r="KDG272" s="2"/>
      <c r="KDH272" s="2"/>
      <c r="KDI272" s="2"/>
      <c r="KDJ272" s="2"/>
      <c r="KDK272" s="2"/>
      <c r="KDL272" s="2"/>
      <c r="KDM272" s="2"/>
      <c r="KDN272" s="2"/>
      <c r="KDO272" s="2"/>
      <c r="KDP272" s="2"/>
      <c r="KDQ272" s="2"/>
      <c r="KDR272" s="2"/>
      <c r="KDS272" s="2"/>
      <c r="KDT272" s="2"/>
      <c r="KDU272" s="2"/>
      <c r="KDV272" s="2"/>
      <c r="KDW272" s="2"/>
      <c r="KDX272" s="2"/>
      <c r="KDY272" s="2"/>
      <c r="KDZ272" s="2"/>
      <c r="KEA272" s="2"/>
      <c r="KEB272" s="2"/>
      <c r="KEC272" s="2"/>
      <c r="KED272" s="2"/>
      <c r="KEE272" s="2"/>
      <c r="KEF272" s="2"/>
      <c r="KEG272" s="2"/>
      <c r="KEH272" s="2"/>
      <c r="KEI272" s="2"/>
      <c r="KEJ272" s="2"/>
      <c r="KEK272" s="2"/>
      <c r="KEL272" s="2"/>
      <c r="KEM272" s="2"/>
      <c r="KEN272" s="2"/>
      <c r="KEO272" s="2"/>
      <c r="KEP272" s="2"/>
      <c r="KEQ272" s="2"/>
      <c r="KER272" s="2"/>
      <c r="KES272" s="2"/>
      <c r="KET272" s="2"/>
      <c r="KEU272" s="2"/>
      <c r="KEV272" s="2"/>
      <c r="KEW272" s="2"/>
      <c r="KEX272" s="2"/>
      <c r="KEY272" s="2"/>
      <c r="KEZ272" s="2"/>
      <c r="KFA272" s="2"/>
      <c r="KFB272" s="2"/>
      <c r="KFC272" s="2"/>
      <c r="KFD272" s="2"/>
      <c r="KFE272" s="2"/>
      <c r="KFF272" s="2"/>
      <c r="KFG272" s="2"/>
      <c r="KFH272" s="2"/>
      <c r="KFI272" s="2"/>
      <c r="KFJ272" s="2"/>
      <c r="KFK272" s="2"/>
      <c r="KFL272" s="2"/>
      <c r="KFM272" s="2"/>
      <c r="KFN272" s="2"/>
      <c r="KFO272" s="2"/>
      <c r="KFP272" s="2"/>
      <c r="KFQ272" s="2"/>
      <c r="KFR272" s="2"/>
      <c r="KFS272" s="2"/>
      <c r="KFT272" s="2"/>
      <c r="KFU272" s="2"/>
      <c r="KFV272" s="2"/>
      <c r="KFW272" s="2"/>
      <c r="KFX272" s="2"/>
      <c r="KFY272" s="2"/>
      <c r="KFZ272" s="2"/>
      <c r="KGA272" s="2"/>
      <c r="KGB272" s="2"/>
      <c r="KGC272" s="2"/>
      <c r="KGD272" s="2"/>
      <c r="KGE272" s="2"/>
      <c r="KGF272" s="2"/>
      <c r="KGG272" s="2"/>
      <c r="KGH272" s="2"/>
      <c r="KGI272" s="2"/>
      <c r="KGJ272" s="2"/>
      <c r="KGK272" s="2"/>
      <c r="KGL272" s="2"/>
      <c r="KGM272" s="2"/>
      <c r="KGN272" s="2"/>
      <c r="KGO272" s="2"/>
      <c r="KGP272" s="2"/>
      <c r="KGQ272" s="2"/>
      <c r="KGR272" s="2"/>
      <c r="KGS272" s="2"/>
      <c r="KGT272" s="2"/>
      <c r="KGU272" s="2"/>
      <c r="KGV272" s="2"/>
      <c r="KGW272" s="2"/>
      <c r="KGX272" s="2"/>
      <c r="KGY272" s="2"/>
      <c r="KGZ272" s="2"/>
      <c r="KHA272" s="2"/>
      <c r="KHB272" s="2"/>
      <c r="KHC272" s="2"/>
      <c r="KHD272" s="2"/>
      <c r="KHE272" s="2"/>
      <c r="KHF272" s="2"/>
      <c r="KHG272" s="2"/>
      <c r="KHH272" s="2"/>
      <c r="KHI272" s="2"/>
      <c r="KHJ272" s="2"/>
      <c r="KHK272" s="2"/>
      <c r="KHL272" s="2"/>
      <c r="KHM272" s="2"/>
      <c r="KHN272" s="2"/>
      <c r="KHO272" s="2"/>
      <c r="KHP272" s="2"/>
      <c r="KHQ272" s="2"/>
      <c r="KHR272" s="2"/>
      <c r="KHS272" s="2"/>
      <c r="KHT272" s="2"/>
      <c r="KHU272" s="2"/>
      <c r="KHV272" s="2"/>
      <c r="KHW272" s="2"/>
      <c r="KHX272" s="2"/>
      <c r="KHY272" s="2"/>
      <c r="KHZ272" s="2"/>
      <c r="KIA272" s="2"/>
      <c r="KIB272" s="2"/>
      <c r="KIC272" s="2"/>
      <c r="KID272" s="2"/>
      <c r="KIE272" s="2"/>
      <c r="KIF272" s="2"/>
      <c r="KIG272" s="2"/>
      <c r="KIH272" s="2"/>
      <c r="KII272" s="2"/>
      <c r="KIJ272" s="2"/>
      <c r="KIK272" s="2"/>
      <c r="KIL272" s="2"/>
      <c r="KIM272" s="2"/>
      <c r="KIN272" s="2"/>
      <c r="KIO272" s="2"/>
      <c r="KIP272" s="2"/>
      <c r="KIQ272" s="2"/>
      <c r="KIR272" s="2"/>
      <c r="KIS272" s="2"/>
      <c r="KIT272" s="2"/>
      <c r="KIU272" s="2"/>
      <c r="KIV272" s="2"/>
      <c r="KIW272" s="2"/>
      <c r="KIX272" s="2"/>
      <c r="KIY272" s="2"/>
      <c r="KIZ272" s="2"/>
      <c r="KJA272" s="2"/>
      <c r="KJB272" s="2"/>
      <c r="KJC272" s="2"/>
      <c r="KJD272" s="2"/>
      <c r="KJE272" s="2"/>
      <c r="KJF272" s="2"/>
      <c r="KJG272" s="2"/>
      <c r="KJH272" s="2"/>
      <c r="KJI272" s="2"/>
      <c r="KJJ272" s="2"/>
      <c r="KJK272" s="2"/>
      <c r="KJL272" s="2"/>
      <c r="KJM272" s="2"/>
      <c r="KJN272" s="2"/>
      <c r="KJO272" s="2"/>
      <c r="KJP272" s="2"/>
      <c r="KJQ272" s="2"/>
      <c r="KJR272" s="2"/>
      <c r="KJS272" s="2"/>
      <c r="KJT272" s="2"/>
      <c r="KJU272" s="2"/>
      <c r="KJV272" s="2"/>
      <c r="KJW272" s="2"/>
      <c r="KJX272" s="2"/>
      <c r="KJY272" s="2"/>
      <c r="KJZ272" s="2"/>
      <c r="KKA272" s="2"/>
      <c r="KKB272" s="2"/>
      <c r="KKC272" s="2"/>
      <c r="KKD272" s="2"/>
      <c r="KKE272" s="2"/>
      <c r="KKF272" s="2"/>
      <c r="KKG272" s="2"/>
      <c r="KKH272" s="2"/>
      <c r="KKI272" s="2"/>
      <c r="KKJ272" s="2"/>
      <c r="KKK272" s="2"/>
      <c r="KKL272" s="2"/>
      <c r="KKM272" s="2"/>
      <c r="KKN272" s="2"/>
      <c r="KKO272" s="2"/>
      <c r="KKP272" s="2"/>
      <c r="KKQ272" s="2"/>
      <c r="KKR272" s="2"/>
      <c r="KKS272" s="2"/>
      <c r="KKT272" s="2"/>
      <c r="KKU272" s="2"/>
      <c r="KKV272" s="2"/>
      <c r="KKW272" s="2"/>
      <c r="KKX272" s="2"/>
      <c r="KKY272" s="2"/>
      <c r="KKZ272" s="2"/>
      <c r="KLA272" s="2"/>
      <c r="KLB272" s="2"/>
      <c r="KLC272" s="2"/>
      <c r="KLD272" s="2"/>
      <c r="KLE272" s="2"/>
      <c r="KLF272" s="2"/>
      <c r="KLG272" s="2"/>
      <c r="KLH272" s="2"/>
      <c r="KLI272" s="2"/>
      <c r="KLJ272" s="2"/>
      <c r="KLK272" s="2"/>
      <c r="KLL272" s="2"/>
      <c r="KLM272" s="2"/>
      <c r="KLN272" s="2"/>
      <c r="KLO272" s="2"/>
      <c r="KLP272" s="2"/>
      <c r="KLQ272" s="2"/>
      <c r="KLR272" s="2"/>
      <c r="KLS272" s="2"/>
      <c r="KLT272" s="2"/>
      <c r="KLU272" s="2"/>
      <c r="KLV272" s="2"/>
      <c r="KLW272" s="2"/>
      <c r="KLX272" s="2"/>
      <c r="KLY272" s="2"/>
      <c r="KLZ272" s="2"/>
      <c r="KMA272" s="2"/>
      <c r="KMB272" s="2"/>
      <c r="KMC272" s="2"/>
      <c r="KMD272" s="2"/>
      <c r="KME272" s="2"/>
      <c r="KMF272" s="2"/>
      <c r="KMG272" s="2"/>
      <c r="KMH272" s="2"/>
      <c r="KMI272" s="2"/>
      <c r="KMJ272" s="2"/>
      <c r="KMK272" s="2"/>
      <c r="KML272" s="2"/>
      <c r="KMM272" s="2"/>
      <c r="KMN272" s="2"/>
      <c r="KMO272" s="2"/>
      <c r="KMP272" s="2"/>
      <c r="KMQ272" s="2"/>
      <c r="KMR272" s="2"/>
      <c r="KMS272" s="2"/>
      <c r="KMT272" s="2"/>
      <c r="KMU272" s="2"/>
      <c r="KMV272" s="2"/>
      <c r="KMW272" s="2"/>
      <c r="KMX272" s="2"/>
      <c r="KMY272" s="2"/>
      <c r="KMZ272" s="2"/>
      <c r="KNA272" s="2"/>
      <c r="KNB272" s="2"/>
      <c r="KNC272" s="2"/>
      <c r="KND272" s="2"/>
      <c r="KNE272" s="2"/>
      <c r="KNF272" s="2"/>
      <c r="KNG272" s="2"/>
      <c r="KNH272" s="2"/>
      <c r="KNI272" s="2"/>
      <c r="KNJ272" s="2"/>
      <c r="KNK272" s="2"/>
      <c r="KNL272" s="2"/>
      <c r="KNM272" s="2"/>
      <c r="KNN272" s="2"/>
      <c r="KNO272" s="2"/>
      <c r="KNP272" s="2"/>
      <c r="KNQ272" s="2"/>
      <c r="KNR272" s="2"/>
      <c r="KNS272" s="2"/>
      <c r="KNT272" s="2"/>
      <c r="KNU272" s="2"/>
      <c r="KNV272" s="2"/>
      <c r="KNW272" s="2"/>
      <c r="KNX272" s="2"/>
      <c r="KNY272" s="2"/>
      <c r="KNZ272" s="2"/>
      <c r="KOA272" s="2"/>
      <c r="KOB272" s="2"/>
      <c r="KOC272" s="2"/>
      <c r="KOD272" s="2"/>
      <c r="KOE272" s="2"/>
      <c r="KOF272" s="2"/>
      <c r="KOG272" s="2"/>
      <c r="KOH272" s="2"/>
      <c r="KOI272" s="2"/>
      <c r="KOJ272" s="2"/>
      <c r="KOK272" s="2"/>
      <c r="KOL272" s="2"/>
      <c r="KOM272" s="2"/>
      <c r="KON272" s="2"/>
      <c r="KOO272" s="2"/>
      <c r="KOP272" s="2"/>
      <c r="KOQ272" s="2"/>
      <c r="KOR272" s="2"/>
      <c r="KOS272" s="2"/>
      <c r="KOT272" s="2"/>
      <c r="KOU272" s="2"/>
      <c r="KOV272" s="2"/>
      <c r="KOW272" s="2"/>
      <c r="KOX272" s="2"/>
      <c r="KOY272" s="2"/>
      <c r="KOZ272" s="2"/>
      <c r="KPA272" s="2"/>
      <c r="KPB272" s="2"/>
      <c r="KPC272" s="2"/>
      <c r="KPD272" s="2"/>
      <c r="KPE272" s="2"/>
      <c r="KPF272" s="2"/>
      <c r="KPG272" s="2"/>
      <c r="KPH272" s="2"/>
      <c r="KPI272" s="2"/>
      <c r="KPJ272" s="2"/>
      <c r="KPK272" s="2"/>
      <c r="KPL272" s="2"/>
      <c r="KPM272" s="2"/>
      <c r="KPN272" s="2"/>
      <c r="KPO272" s="2"/>
      <c r="KPP272" s="2"/>
      <c r="KPQ272" s="2"/>
      <c r="KPR272" s="2"/>
      <c r="KPS272" s="2"/>
      <c r="KPT272" s="2"/>
      <c r="KPU272" s="2"/>
      <c r="KPV272" s="2"/>
      <c r="KPW272" s="2"/>
      <c r="KPX272" s="2"/>
      <c r="KPY272" s="2"/>
      <c r="KPZ272" s="2"/>
      <c r="KQA272" s="2"/>
      <c r="KQB272" s="2"/>
      <c r="KQC272" s="2"/>
      <c r="KQD272" s="2"/>
      <c r="KQE272" s="2"/>
      <c r="KQF272" s="2"/>
      <c r="KQG272" s="2"/>
      <c r="KQH272" s="2"/>
      <c r="KQI272" s="2"/>
      <c r="KQJ272" s="2"/>
      <c r="KQK272" s="2"/>
      <c r="KQL272" s="2"/>
      <c r="KQM272" s="2"/>
      <c r="KQN272" s="2"/>
      <c r="KQO272" s="2"/>
      <c r="KQP272" s="2"/>
      <c r="KQQ272" s="2"/>
      <c r="KQR272" s="2"/>
      <c r="KQS272" s="2"/>
      <c r="KQT272" s="2"/>
      <c r="KQU272" s="2"/>
      <c r="KQV272" s="2"/>
      <c r="KQW272" s="2"/>
      <c r="KQX272" s="2"/>
      <c r="KQY272" s="2"/>
      <c r="KQZ272" s="2"/>
      <c r="KRA272" s="2"/>
      <c r="KRB272" s="2"/>
      <c r="KRC272" s="2"/>
      <c r="KRD272" s="2"/>
      <c r="KRE272" s="2"/>
      <c r="KRF272" s="2"/>
      <c r="KRG272" s="2"/>
      <c r="KRH272" s="2"/>
      <c r="KRI272" s="2"/>
      <c r="KRJ272" s="2"/>
      <c r="KRK272" s="2"/>
      <c r="KRL272" s="2"/>
      <c r="KRM272" s="2"/>
      <c r="KRN272" s="2"/>
      <c r="KRO272" s="2"/>
      <c r="KRP272" s="2"/>
      <c r="KRQ272" s="2"/>
      <c r="KRR272" s="2"/>
      <c r="KRS272" s="2"/>
      <c r="KRT272" s="2"/>
      <c r="KRU272" s="2"/>
      <c r="KRV272" s="2"/>
      <c r="KRW272" s="2"/>
      <c r="KRX272" s="2"/>
      <c r="KRY272" s="2"/>
      <c r="KRZ272" s="2"/>
      <c r="KSA272" s="2"/>
      <c r="KSB272" s="2"/>
      <c r="KSC272" s="2"/>
      <c r="KSD272" s="2"/>
      <c r="KSE272" s="2"/>
      <c r="KSF272" s="2"/>
      <c r="KSG272" s="2"/>
      <c r="KSH272" s="2"/>
      <c r="KSI272" s="2"/>
      <c r="KSJ272" s="2"/>
      <c r="KSK272" s="2"/>
      <c r="KSL272" s="2"/>
      <c r="KSM272" s="2"/>
      <c r="KSN272" s="2"/>
      <c r="KSO272" s="2"/>
      <c r="KSP272" s="2"/>
      <c r="KSQ272" s="2"/>
      <c r="KSR272" s="2"/>
      <c r="KSS272" s="2"/>
      <c r="KST272" s="2"/>
      <c r="KSU272" s="2"/>
      <c r="KSV272" s="2"/>
      <c r="KSW272" s="2"/>
      <c r="KSX272" s="2"/>
      <c r="KSY272" s="2"/>
      <c r="KSZ272" s="2"/>
      <c r="KTA272" s="2"/>
      <c r="KTB272" s="2"/>
      <c r="KTC272" s="2"/>
      <c r="KTD272" s="2"/>
      <c r="KTE272" s="2"/>
      <c r="KTF272" s="2"/>
      <c r="KTG272" s="2"/>
      <c r="KTH272" s="2"/>
      <c r="KTI272" s="2"/>
      <c r="KTJ272" s="2"/>
      <c r="KTK272" s="2"/>
      <c r="KTL272" s="2"/>
      <c r="KTM272" s="2"/>
      <c r="KTN272" s="2"/>
      <c r="KTO272" s="2"/>
      <c r="KTP272" s="2"/>
      <c r="KTQ272" s="2"/>
      <c r="KTR272" s="2"/>
      <c r="KTS272" s="2"/>
      <c r="KTT272" s="2"/>
      <c r="KTU272" s="2"/>
      <c r="KTV272" s="2"/>
      <c r="KTW272" s="2"/>
      <c r="KTX272" s="2"/>
      <c r="KTY272" s="2"/>
      <c r="KTZ272" s="2"/>
      <c r="KUA272" s="2"/>
      <c r="KUB272" s="2"/>
      <c r="KUC272" s="2"/>
      <c r="KUD272" s="2"/>
      <c r="KUE272" s="2"/>
      <c r="KUF272" s="2"/>
      <c r="KUG272" s="2"/>
      <c r="KUH272" s="2"/>
      <c r="KUI272" s="2"/>
      <c r="KUJ272" s="2"/>
      <c r="KUK272" s="2"/>
      <c r="KUL272" s="2"/>
      <c r="KUM272" s="2"/>
      <c r="KUN272" s="2"/>
      <c r="KUO272" s="2"/>
      <c r="KUP272" s="2"/>
      <c r="KUQ272" s="2"/>
      <c r="KUR272" s="2"/>
      <c r="KUS272" s="2"/>
      <c r="KUT272" s="2"/>
      <c r="KUU272" s="2"/>
      <c r="KUV272" s="2"/>
      <c r="KUW272" s="2"/>
      <c r="KUX272" s="2"/>
      <c r="KUY272" s="2"/>
      <c r="KUZ272" s="2"/>
      <c r="KVA272" s="2"/>
      <c r="KVB272" s="2"/>
      <c r="KVC272" s="2"/>
      <c r="KVD272" s="2"/>
      <c r="KVE272" s="2"/>
      <c r="KVF272" s="2"/>
      <c r="KVG272" s="2"/>
      <c r="KVH272" s="2"/>
      <c r="KVI272" s="2"/>
      <c r="KVJ272" s="2"/>
      <c r="KVK272" s="2"/>
      <c r="KVL272" s="2"/>
      <c r="KVM272" s="2"/>
      <c r="KVN272" s="2"/>
      <c r="KVO272" s="2"/>
      <c r="KVP272" s="2"/>
      <c r="KVQ272" s="2"/>
      <c r="KVR272" s="2"/>
      <c r="KVS272" s="2"/>
      <c r="KVT272" s="2"/>
      <c r="KVU272" s="2"/>
      <c r="KVV272" s="2"/>
      <c r="KVW272" s="2"/>
      <c r="KVX272" s="2"/>
      <c r="KVY272" s="2"/>
      <c r="KVZ272" s="2"/>
      <c r="KWA272" s="2"/>
      <c r="KWB272" s="2"/>
      <c r="KWC272" s="2"/>
      <c r="KWD272" s="2"/>
      <c r="KWE272" s="2"/>
      <c r="KWF272" s="2"/>
      <c r="KWG272" s="2"/>
      <c r="KWH272" s="2"/>
      <c r="KWI272" s="2"/>
      <c r="KWJ272" s="2"/>
      <c r="KWK272" s="2"/>
      <c r="KWL272" s="2"/>
      <c r="KWM272" s="2"/>
      <c r="KWN272" s="2"/>
      <c r="KWO272" s="2"/>
      <c r="KWP272" s="2"/>
      <c r="KWQ272" s="2"/>
      <c r="KWR272" s="2"/>
      <c r="KWS272" s="2"/>
      <c r="KWT272" s="2"/>
      <c r="KWU272" s="2"/>
      <c r="KWV272" s="2"/>
      <c r="KWW272" s="2"/>
      <c r="KWX272" s="2"/>
      <c r="KWY272" s="2"/>
      <c r="KWZ272" s="2"/>
      <c r="KXA272" s="2"/>
      <c r="KXB272" s="2"/>
      <c r="KXC272" s="2"/>
      <c r="KXD272" s="2"/>
      <c r="KXE272" s="2"/>
      <c r="KXF272" s="2"/>
      <c r="KXG272" s="2"/>
      <c r="KXH272" s="2"/>
      <c r="KXI272" s="2"/>
      <c r="KXJ272" s="2"/>
      <c r="KXK272" s="2"/>
      <c r="KXL272" s="2"/>
      <c r="KXM272" s="2"/>
      <c r="KXN272" s="2"/>
      <c r="KXO272" s="2"/>
      <c r="KXP272" s="2"/>
      <c r="KXQ272" s="2"/>
      <c r="KXR272" s="2"/>
      <c r="KXS272" s="2"/>
      <c r="KXT272" s="2"/>
      <c r="KXU272" s="2"/>
      <c r="KXV272" s="2"/>
      <c r="KXW272" s="2"/>
      <c r="KXX272" s="2"/>
      <c r="KXY272" s="2"/>
      <c r="KXZ272" s="2"/>
      <c r="KYA272" s="2"/>
      <c r="KYB272" s="2"/>
      <c r="KYC272" s="2"/>
      <c r="KYD272" s="2"/>
      <c r="KYE272" s="2"/>
      <c r="KYF272" s="2"/>
      <c r="KYG272" s="2"/>
      <c r="KYH272" s="2"/>
      <c r="KYI272" s="2"/>
      <c r="KYJ272" s="2"/>
      <c r="KYK272" s="2"/>
      <c r="KYL272" s="2"/>
      <c r="KYM272" s="2"/>
      <c r="KYN272" s="2"/>
      <c r="KYO272" s="2"/>
      <c r="KYP272" s="2"/>
      <c r="KYQ272" s="2"/>
      <c r="KYR272" s="2"/>
      <c r="KYS272" s="2"/>
      <c r="KYT272" s="2"/>
      <c r="KYU272" s="2"/>
      <c r="KYV272" s="2"/>
      <c r="KYW272" s="2"/>
      <c r="KYX272" s="2"/>
      <c r="KYY272" s="2"/>
      <c r="KYZ272" s="2"/>
      <c r="KZA272" s="2"/>
      <c r="KZB272" s="2"/>
      <c r="KZC272" s="2"/>
      <c r="KZD272" s="2"/>
      <c r="KZE272" s="2"/>
      <c r="KZF272" s="2"/>
      <c r="KZG272" s="2"/>
      <c r="KZH272" s="2"/>
      <c r="KZI272" s="2"/>
      <c r="KZJ272" s="2"/>
      <c r="KZK272" s="2"/>
      <c r="KZL272" s="2"/>
      <c r="KZM272" s="2"/>
      <c r="KZN272" s="2"/>
      <c r="KZO272" s="2"/>
      <c r="KZP272" s="2"/>
      <c r="KZQ272" s="2"/>
      <c r="KZR272" s="2"/>
      <c r="KZS272" s="2"/>
      <c r="KZT272" s="2"/>
      <c r="KZU272" s="2"/>
      <c r="KZV272" s="2"/>
      <c r="KZW272" s="2"/>
      <c r="KZX272" s="2"/>
      <c r="KZY272" s="2"/>
      <c r="KZZ272" s="2"/>
      <c r="LAA272" s="2"/>
      <c r="LAB272" s="2"/>
      <c r="LAC272" s="2"/>
      <c r="LAD272" s="2"/>
      <c r="LAE272" s="2"/>
      <c r="LAF272" s="2"/>
      <c r="LAG272" s="2"/>
      <c r="LAH272" s="2"/>
      <c r="LAI272" s="2"/>
      <c r="LAJ272" s="2"/>
      <c r="LAK272" s="2"/>
      <c r="LAL272" s="2"/>
      <c r="LAM272" s="2"/>
      <c r="LAN272" s="2"/>
      <c r="LAO272" s="2"/>
      <c r="LAP272" s="2"/>
      <c r="LAQ272" s="2"/>
      <c r="LAR272" s="2"/>
      <c r="LAS272" s="2"/>
      <c r="LAT272" s="2"/>
      <c r="LAU272" s="2"/>
      <c r="LAV272" s="2"/>
      <c r="LAW272" s="2"/>
      <c r="LAX272" s="2"/>
      <c r="LAY272" s="2"/>
      <c r="LAZ272" s="2"/>
      <c r="LBA272" s="2"/>
      <c r="LBB272" s="2"/>
      <c r="LBC272" s="2"/>
      <c r="LBD272" s="2"/>
      <c r="LBE272" s="2"/>
      <c r="LBF272" s="2"/>
      <c r="LBG272" s="2"/>
      <c r="LBH272" s="2"/>
      <c r="LBI272" s="2"/>
      <c r="LBJ272" s="2"/>
      <c r="LBK272" s="2"/>
      <c r="LBL272" s="2"/>
      <c r="LBM272" s="2"/>
      <c r="LBN272" s="2"/>
      <c r="LBO272" s="2"/>
      <c r="LBP272" s="2"/>
      <c r="LBQ272" s="2"/>
      <c r="LBR272" s="2"/>
      <c r="LBS272" s="2"/>
      <c r="LBT272" s="2"/>
      <c r="LBU272" s="2"/>
      <c r="LBV272" s="2"/>
      <c r="LBW272" s="2"/>
      <c r="LBX272" s="2"/>
      <c r="LBY272" s="2"/>
      <c r="LBZ272" s="2"/>
      <c r="LCA272" s="2"/>
      <c r="LCB272" s="2"/>
      <c r="LCC272" s="2"/>
      <c r="LCD272" s="2"/>
      <c r="LCE272" s="2"/>
      <c r="LCF272" s="2"/>
      <c r="LCG272" s="2"/>
      <c r="LCH272" s="2"/>
      <c r="LCI272" s="2"/>
      <c r="LCJ272" s="2"/>
      <c r="LCK272" s="2"/>
      <c r="LCL272" s="2"/>
      <c r="LCM272" s="2"/>
      <c r="LCN272" s="2"/>
      <c r="LCO272" s="2"/>
      <c r="LCP272" s="2"/>
      <c r="LCQ272" s="2"/>
      <c r="LCR272" s="2"/>
      <c r="LCS272" s="2"/>
      <c r="LCT272" s="2"/>
      <c r="LCU272" s="2"/>
      <c r="LCV272" s="2"/>
      <c r="LCW272" s="2"/>
      <c r="LCX272" s="2"/>
      <c r="LCY272" s="2"/>
      <c r="LCZ272" s="2"/>
      <c r="LDA272" s="2"/>
      <c r="LDB272" s="2"/>
      <c r="LDC272" s="2"/>
      <c r="LDD272" s="2"/>
      <c r="LDE272" s="2"/>
      <c r="LDF272" s="2"/>
      <c r="LDG272" s="2"/>
      <c r="LDH272" s="2"/>
      <c r="LDI272" s="2"/>
      <c r="LDJ272" s="2"/>
      <c r="LDK272" s="2"/>
      <c r="LDL272" s="2"/>
      <c r="LDM272" s="2"/>
      <c r="LDN272" s="2"/>
      <c r="LDO272" s="2"/>
      <c r="LDP272" s="2"/>
      <c r="LDQ272" s="2"/>
      <c r="LDR272" s="2"/>
      <c r="LDS272" s="2"/>
      <c r="LDT272" s="2"/>
      <c r="LDU272" s="2"/>
      <c r="LDV272" s="2"/>
      <c r="LDW272" s="2"/>
      <c r="LDX272" s="2"/>
      <c r="LDY272" s="2"/>
      <c r="LDZ272" s="2"/>
      <c r="LEA272" s="2"/>
      <c r="LEB272" s="2"/>
      <c r="LEC272" s="2"/>
      <c r="LED272" s="2"/>
      <c r="LEE272" s="2"/>
      <c r="LEF272" s="2"/>
      <c r="LEG272" s="2"/>
      <c r="LEH272" s="2"/>
      <c r="LEI272" s="2"/>
      <c r="LEJ272" s="2"/>
      <c r="LEK272" s="2"/>
      <c r="LEL272" s="2"/>
      <c r="LEM272" s="2"/>
      <c r="LEN272" s="2"/>
      <c r="LEO272" s="2"/>
      <c r="LEP272" s="2"/>
      <c r="LEQ272" s="2"/>
      <c r="LER272" s="2"/>
      <c r="LES272" s="2"/>
      <c r="LET272" s="2"/>
      <c r="LEU272" s="2"/>
      <c r="LEV272" s="2"/>
      <c r="LEW272" s="2"/>
      <c r="LEX272" s="2"/>
      <c r="LEY272" s="2"/>
      <c r="LEZ272" s="2"/>
      <c r="LFA272" s="2"/>
      <c r="LFB272" s="2"/>
      <c r="LFC272" s="2"/>
      <c r="LFD272" s="2"/>
      <c r="LFE272" s="2"/>
      <c r="LFF272" s="2"/>
      <c r="LFG272" s="2"/>
      <c r="LFH272" s="2"/>
      <c r="LFI272" s="2"/>
      <c r="LFJ272" s="2"/>
      <c r="LFK272" s="2"/>
      <c r="LFL272" s="2"/>
      <c r="LFM272" s="2"/>
      <c r="LFN272" s="2"/>
      <c r="LFO272" s="2"/>
      <c r="LFP272" s="2"/>
      <c r="LFQ272" s="2"/>
      <c r="LFR272" s="2"/>
      <c r="LFS272" s="2"/>
      <c r="LFT272" s="2"/>
      <c r="LFU272" s="2"/>
      <c r="LFV272" s="2"/>
      <c r="LFW272" s="2"/>
      <c r="LFX272" s="2"/>
      <c r="LFY272" s="2"/>
      <c r="LFZ272" s="2"/>
      <c r="LGA272" s="2"/>
      <c r="LGB272" s="2"/>
      <c r="LGC272" s="2"/>
      <c r="LGD272" s="2"/>
      <c r="LGE272" s="2"/>
      <c r="LGF272" s="2"/>
      <c r="LGG272" s="2"/>
      <c r="LGH272" s="2"/>
      <c r="LGI272" s="2"/>
      <c r="LGJ272" s="2"/>
      <c r="LGK272" s="2"/>
      <c r="LGL272" s="2"/>
      <c r="LGM272" s="2"/>
      <c r="LGN272" s="2"/>
      <c r="LGO272" s="2"/>
      <c r="LGP272" s="2"/>
      <c r="LGQ272" s="2"/>
      <c r="LGR272" s="2"/>
      <c r="LGS272" s="2"/>
      <c r="LGT272" s="2"/>
      <c r="LGU272" s="2"/>
      <c r="LGV272" s="2"/>
      <c r="LGW272" s="2"/>
      <c r="LGX272" s="2"/>
      <c r="LGY272" s="2"/>
      <c r="LGZ272" s="2"/>
      <c r="LHA272" s="2"/>
      <c r="LHB272" s="2"/>
      <c r="LHC272" s="2"/>
      <c r="LHD272" s="2"/>
      <c r="LHE272" s="2"/>
      <c r="LHF272" s="2"/>
      <c r="LHG272" s="2"/>
      <c r="LHH272" s="2"/>
      <c r="LHI272" s="2"/>
      <c r="LHJ272" s="2"/>
      <c r="LHK272" s="2"/>
      <c r="LHL272" s="2"/>
      <c r="LHM272" s="2"/>
      <c r="LHN272" s="2"/>
      <c r="LHO272" s="2"/>
      <c r="LHP272" s="2"/>
      <c r="LHQ272" s="2"/>
      <c r="LHR272" s="2"/>
      <c r="LHS272" s="2"/>
      <c r="LHT272" s="2"/>
      <c r="LHU272" s="2"/>
      <c r="LHV272" s="2"/>
      <c r="LHW272" s="2"/>
      <c r="LHX272" s="2"/>
      <c r="LHY272" s="2"/>
      <c r="LHZ272" s="2"/>
      <c r="LIA272" s="2"/>
      <c r="LIB272" s="2"/>
      <c r="LIC272" s="2"/>
      <c r="LID272" s="2"/>
      <c r="LIE272" s="2"/>
      <c r="LIF272" s="2"/>
      <c r="LIG272" s="2"/>
      <c r="LIH272" s="2"/>
      <c r="LII272" s="2"/>
      <c r="LIJ272" s="2"/>
      <c r="LIK272" s="2"/>
      <c r="LIL272" s="2"/>
      <c r="LIM272" s="2"/>
      <c r="LIN272" s="2"/>
      <c r="LIO272" s="2"/>
      <c r="LIP272" s="2"/>
      <c r="LIQ272" s="2"/>
      <c r="LIR272" s="2"/>
      <c r="LIS272" s="2"/>
      <c r="LIT272" s="2"/>
      <c r="LIU272" s="2"/>
      <c r="LIV272" s="2"/>
      <c r="LIW272" s="2"/>
      <c r="LIX272" s="2"/>
      <c r="LIY272" s="2"/>
      <c r="LIZ272" s="2"/>
      <c r="LJA272" s="2"/>
      <c r="LJB272" s="2"/>
      <c r="LJC272" s="2"/>
      <c r="LJD272" s="2"/>
      <c r="LJE272" s="2"/>
      <c r="LJF272" s="2"/>
      <c r="LJG272" s="2"/>
      <c r="LJH272" s="2"/>
      <c r="LJI272" s="2"/>
      <c r="LJJ272" s="2"/>
      <c r="LJK272" s="2"/>
      <c r="LJL272" s="2"/>
      <c r="LJM272" s="2"/>
      <c r="LJN272" s="2"/>
      <c r="LJO272" s="2"/>
      <c r="LJP272" s="2"/>
      <c r="LJQ272" s="2"/>
      <c r="LJR272" s="2"/>
      <c r="LJS272" s="2"/>
      <c r="LJT272" s="2"/>
      <c r="LJU272" s="2"/>
      <c r="LJV272" s="2"/>
      <c r="LJW272" s="2"/>
      <c r="LJX272" s="2"/>
      <c r="LJY272" s="2"/>
      <c r="LJZ272" s="2"/>
      <c r="LKA272" s="2"/>
      <c r="LKB272" s="2"/>
      <c r="LKC272" s="2"/>
      <c r="LKD272" s="2"/>
      <c r="LKE272" s="2"/>
      <c r="LKF272" s="2"/>
      <c r="LKG272" s="2"/>
      <c r="LKH272" s="2"/>
      <c r="LKI272" s="2"/>
      <c r="LKJ272" s="2"/>
      <c r="LKK272" s="2"/>
      <c r="LKL272" s="2"/>
      <c r="LKM272" s="2"/>
      <c r="LKN272" s="2"/>
      <c r="LKO272" s="2"/>
      <c r="LKP272" s="2"/>
      <c r="LKQ272" s="2"/>
      <c r="LKR272" s="2"/>
      <c r="LKS272" s="2"/>
      <c r="LKT272" s="2"/>
      <c r="LKU272" s="2"/>
      <c r="LKV272" s="2"/>
      <c r="LKW272" s="2"/>
      <c r="LKX272" s="2"/>
      <c r="LKY272" s="2"/>
      <c r="LKZ272" s="2"/>
      <c r="LLA272" s="2"/>
      <c r="LLB272" s="2"/>
      <c r="LLC272" s="2"/>
      <c r="LLD272" s="2"/>
      <c r="LLE272" s="2"/>
      <c r="LLF272" s="2"/>
      <c r="LLG272" s="2"/>
      <c r="LLH272" s="2"/>
      <c r="LLI272" s="2"/>
      <c r="LLJ272" s="2"/>
      <c r="LLK272" s="2"/>
      <c r="LLL272" s="2"/>
      <c r="LLM272" s="2"/>
      <c r="LLN272" s="2"/>
      <c r="LLO272" s="2"/>
      <c r="LLP272" s="2"/>
      <c r="LLQ272" s="2"/>
      <c r="LLR272" s="2"/>
      <c r="LLS272" s="2"/>
      <c r="LLT272" s="2"/>
      <c r="LLU272" s="2"/>
      <c r="LLV272" s="2"/>
      <c r="LLW272" s="2"/>
      <c r="LLX272" s="2"/>
      <c r="LLY272" s="2"/>
      <c r="LLZ272" s="2"/>
      <c r="LMA272" s="2"/>
      <c r="LMB272" s="2"/>
      <c r="LMC272" s="2"/>
      <c r="LMD272" s="2"/>
      <c r="LME272" s="2"/>
      <c r="LMF272" s="2"/>
      <c r="LMG272" s="2"/>
      <c r="LMH272" s="2"/>
      <c r="LMI272" s="2"/>
      <c r="LMJ272" s="2"/>
      <c r="LMK272" s="2"/>
      <c r="LML272" s="2"/>
      <c r="LMM272" s="2"/>
      <c r="LMN272" s="2"/>
      <c r="LMO272" s="2"/>
      <c r="LMP272" s="2"/>
      <c r="LMQ272" s="2"/>
      <c r="LMR272" s="2"/>
      <c r="LMS272" s="2"/>
      <c r="LMT272" s="2"/>
      <c r="LMU272" s="2"/>
      <c r="LMV272" s="2"/>
      <c r="LMW272" s="2"/>
      <c r="LMX272" s="2"/>
      <c r="LMY272" s="2"/>
      <c r="LMZ272" s="2"/>
      <c r="LNA272" s="2"/>
      <c r="LNB272" s="2"/>
      <c r="LNC272" s="2"/>
      <c r="LND272" s="2"/>
      <c r="LNE272" s="2"/>
      <c r="LNF272" s="2"/>
      <c r="LNG272" s="2"/>
      <c r="LNH272" s="2"/>
      <c r="LNI272" s="2"/>
      <c r="LNJ272" s="2"/>
      <c r="LNK272" s="2"/>
      <c r="LNL272" s="2"/>
      <c r="LNM272" s="2"/>
      <c r="LNN272" s="2"/>
      <c r="LNO272" s="2"/>
      <c r="LNP272" s="2"/>
      <c r="LNQ272" s="2"/>
      <c r="LNR272" s="2"/>
      <c r="LNS272" s="2"/>
      <c r="LNT272" s="2"/>
      <c r="LNU272" s="2"/>
      <c r="LNV272" s="2"/>
      <c r="LNW272" s="2"/>
      <c r="LNX272" s="2"/>
      <c r="LNY272" s="2"/>
      <c r="LNZ272" s="2"/>
      <c r="LOA272" s="2"/>
      <c r="LOB272" s="2"/>
      <c r="LOC272" s="2"/>
      <c r="LOD272" s="2"/>
      <c r="LOE272" s="2"/>
      <c r="LOF272" s="2"/>
      <c r="LOG272" s="2"/>
      <c r="LOH272" s="2"/>
      <c r="LOI272" s="2"/>
      <c r="LOJ272" s="2"/>
      <c r="LOK272" s="2"/>
      <c r="LOL272" s="2"/>
      <c r="LOM272" s="2"/>
      <c r="LON272" s="2"/>
      <c r="LOO272" s="2"/>
      <c r="LOP272" s="2"/>
      <c r="LOQ272" s="2"/>
      <c r="LOR272" s="2"/>
      <c r="LOS272" s="2"/>
      <c r="LOT272" s="2"/>
      <c r="LOU272" s="2"/>
      <c r="LOV272" s="2"/>
      <c r="LOW272" s="2"/>
      <c r="LOX272" s="2"/>
      <c r="LOY272" s="2"/>
      <c r="LOZ272" s="2"/>
      <c r="LPA272" s="2"/>
      <c r="LPB272" s="2"/>
      <c r="LPC272" s="2"/>
      <c r="LPD272" s="2"/>
      <c r="LPE272" s="2"/>
      <c r="LPF272" s="2"/>
      <c r="LPG272" s="2"/>
      <c r="LPH272" s="2"/>
      <c r="LPI272" s="2"/>
      <c r="LPJ272" s="2"/>
      <c r="LPK272" s="2"/>
      <c r="LPL272" s="2"/>
      <c r="LPM272" s="2"/>
      <c r="LPN272" s="2"/>
      <c r="LPO272" s="2"/>
      <c r="LPP272" s="2"/>
      <c r="LPQ272" s="2"/>
      <c r="LPR272" s="2"/>
      <c r="LPS272" s="2"/>
      <c r="LPT272" s="2"/>
      <c r="LPU272" s="2"/>
      <c r="LPV272" s="2"/>
      <c r="LPW272" s="2"/>
      <c r="LPX272" s="2"/>
      <c r="LPY272" s="2"/>
      <c r="LPZ272" s="2"/>
      <c r="LQA272" s="2"/>
      <c r="LQB272" s="2"/>
      <c r="LQC272" s="2"/>
      <c r="LQD272" s="2"/>
      <c r="LQE272" s="2"/>
      <c r="LQF272" s="2"/>
      <c r="LQG272" s="2"/>
      <c r="LQH272" s="2"/>
      <c r="LQI272" s="2"/>
      <c r="LQJ272" s="2"/>
      <c r="LQK272" s="2"/>
      <c r="LQL272" s="2"/>
      <c r="LQM272" s="2"/>
      <c r="LQN272" s="2"/>
      <c r="LQO272" s="2"/>
      <c r="LQP272" s="2"/>
      <c r="LQQ272" s="2"/>
      <c r="LQR272" s="2"/>
      <c r="LQS272" s="2"/>
      <c r="LQT272" s="2"/>
      <c r="LQU272" s="2"/>
      <c r="LQV272" s="2"/>
      <c r="LQW272" s="2"/>
      <c r="LQX272" s="2"/>
      <c r="LQY272" s="2"/>
      <c r="LQZ272" s="2"/>
      <c r="LRA272" s="2"/>
      <c r="LRB272" s="2"/>
      <c r="LRC272" s="2"/>
      <c r="LRD272" s="2"/>
      <c r="LRE272" s="2"/>
      <c r="LRF272" s="2"/>
      <c r="LRG272" s="2"/>
      <c r="LRH272" s="2"/>
      <c r="LRI272" s="2"/>
      <c r="LRJ272" s="2"/>
      <c r="LRK272" s="2"/>
      <c r="LRL272" s="2"/>
      <c r="LRM272" s="2"/>
      <c r="LRN272" s="2"/>
      <c r="LRO272" s="2"/>
      <c r="LRP272" s="2"/>
      <c r="LRQ272" s="2"/>
      <c r="LRR272" s="2"/>
      <c r="LRS272" s="2"/>
      <c r="LRT272" s="2"/>
      <c r="LRU272" s="2"/>
      <c r="LRV272" s="2"/>
      <c r="LRW272" s="2"/>
      <c r="LRX272" s="2"/>
      <c r="LRY272" s="2"/>
      <c r="LRZ272" s="2"/>
      <c r="LSA272" s="2"/>
      <c r="LSB272" s="2"/>
      <c r="LSC272" s="2"/>
      <c r="LSD272" s="2"/>
      <c r="LSE272" s="2"/>
      <c r="LSF272" s="2"/>
      <c r="LSG272" s="2"/>
      <c r="LSH272" s="2"/>
      <c r="LSI272" s="2"/>
      <c r="LSJ272" s="2"/>
      <c r="LSK272" s="2"/>
      <c r="LSL272" s="2"/>
      <c r="LSM272" s="2"/>
      <c r="LSN272" s="2"/>
      <c r="LSO272" s="2"/>
      <c r="LSP272" s="2"/>
      <c r="LSQ272" s="2"/>
      <c r="LSR272" s="2"/>
      <c r="LSS272" s="2"/>
      <c r="LST272" s="2"/>
      <c r="LSU272" s="2"/>
      <c r="LSV272" s="2"/>
      <c r="LSW272" s="2"/>
      <c r="LSX272" s="2"/>
      <c r="LSY272" s="2"/>
      <c r="LSZ272" s="2"/>
      <c r="LTA272" s="2"/>
      <c r="LTB272" s="2"/>
      <c r="LTC272" s="2"/>
      <c r="LTD272" s="2"/>
      <c r="LTE272" s="2"/>
      <c r="LTF272" s="2"/>
      <c r="LTG272" s="2"/>
      <c r="LTH272" s="2"/>
      <c r="LTI272" s="2"/>
      <c r="LTJ272" s="2"/>
      <c r="LTK272" s="2"/>
      <c r="LTL272" s="2"/>
      <c r="LTM272" s="2"/>
      <c r="LTN272" s="2"/>
      <c r="LTO272" s="2"/>
      <c r="LTP272" s="2"/>
      <c r="LTQ272" s="2"/>
      <c r="LTR272" s="2"/>
      <c r="LTS272" s="2"/>
      <c r="LTT272" s="2"/>
      <c r="LTU272" s="2"/>
      <c r="LTV272" s="2"/>
      <c r="LTW272" s="2"/>
      <c r="LTX272" s="2"/>
      <c r="LTY272" s="2"/>
      <c r="LTZ272" s="2"/>
      <c r="LUA272" s="2"/>
      <c r="LUB272" s="2"/>
      <c r="LUC272" s="2"/>
      <c r="LUD272" s="2"/>
      <c r="LUE272" s="2"/>
      <c r="LUF272" s="2"/>
      <c r="LUG272" s="2"/>
      <c r="LUH272" s="2"/>
      <c r="LUI272" s="2"/>
      <c r="LUJ272" s="2"/>
      <c r="LUK272" s="2"/>
      <c r="LUL272" s="2"/>
      <c r="LUM272" s="2"/>
      <c r="LUN272" s="2"/>
      <c r="LUO272" s="2"/>
      <c r="LUP272" s="2"/>
      <c r="LUQ272" s="2"/>
      <c r="LUR272" s="2"/>
      <c r="LUS272" s="2"/>
      <c r="LUT272" s="2"/>
      <c r="LUU272" s="2"/>
      <c r="LUV272" s="2"/>
      <c r="LUW272" s="2"/>
      <c r="LUX272" s="2"/>
      <c r="LUY272" s="2"/>
      <c r="LUZ272" s="2"/>
      <c r="LVA272" s="2"/>
      <c r="LVB272" s="2"/>
      <c r="LVC272" s="2"/>
      <c r="LVD272" s="2"/>
      <c r="LVE272" s="2"/>
      <c r="LVF272" s="2"/>
      <c r="LVG272" s="2"/>
      <c r="LVH272" s="2"/>
      <c r="LVI272" s="2"/>
      <c r="LVJ272" s="2"/>
      <c r="LVK272" s="2"/>
      <c r="LVL272" s="2"/>
      <c r="LVM272" s="2"/>
      <c r="LVN272" s="2"/>
      <c r="LVO272" s="2"/>
      <c r="LVP272" s="2"/>
      <c r="LVQ272" s="2"/>
      <c r="LVR272" s="2"/>
      <c r="LVS272" s="2"/>
      <c r="LVT272" s="2"/>
      <c r="LVU272" s="2"/>
      <c r="LVV272" s="2"/>
      <c r="LVW272" s="2"/>
      <c r="LVX272" s="2"/>
      <c r="LVY272" s="2"/>
      <c r="LVZ272" s="2"/>
      <c r="LWA272" s="2"/>
      <c r="LWB272" s="2"/>
      <c r="LWC272" s="2"/>
      <c r="LWD272" s="2"/>
      <c r="LWE272" s="2"/>
      <c r="LWF272" s="2"/>
      <c r="LWG272" s="2"/>
      <c r="LWH272" s="2"/>
      <c r="LWI272" s="2"/>
      <c r="LWJ272" s="2"/>
      <c r="LWK272" s="2"/>
      <c r="LWL272" s="2"/>
      <c r="LWM272" s="2"/>
      <c r="LWN272" s="2"/>
      <c r="LWO272" s="2"/>
      <c r="LWP272" s="2"/>
      <c r="LWQ272" s="2"/>
      <c r="LWR272" s="2"/>
      <c r="LWS272" s="2"/>
      <c r="LWT272" s="2"/>
      <c r="LWU272" s="2"/>
      <c r="LWV272" s="2"/>
      <c r="LWW272" s="2"/>
      <c r="LWX272" s="2"/>
      <c r="LWY272" s="2"/>
      <c r="LWZ272" s="2"/>
      <c r="LXA272" s="2"/>
      <c r="LXB272" s="2"/>
      <c r="LXC272" s="2"/>
      <c r="LXD272" s="2"/>
      <c r="LXE272" s="2"/>
      <c r="LXF272" s="2"/>
      <c r="LXG272" s="2"/>
      <c r="LXH272" s="2"/>
      <c r="LXI272" s="2"/>
      <c r="LXJ272" s="2"/>
      <c r="LXK272" s="2"/>
      <c r="LXL272" s="2"/>
      <c r="LXM272" s="2"/>
      <c r="LXN272" s="2"/>
      <c r="LXO272" s="2"/>
      <c r="LXP272" s="2"/>
      <c r="LXQ272" s="2"/>
      <c r="LXR272" s="2"/>
      <c r="LXS272" s="2"/>
      <c r="LXT272" s="2"/>
      <c r="LXU272" s="2"/>
      <c r="LXV272" s="2"/>
      <c r="LXW272" s="2"/>
      <c r="LXX272" s="2"/>
      <c r="LXY272" s="2"/>
      <c r="LXZ272" s="2"/>
      <c r="LYA272" s="2"/>
      <c r="LYB272" s="2"/>
      <c r="LYC272" s="2"/>
      <c r="LYD272" s="2"/>
      <c r="LYE272" s="2"/>
      <c r="LYF272" s="2"/>
      <c r="LYG272" s="2"/>
      <c r="LYH272" s="2"/>
      <c r="LYI272" s="2"/>
      <c r="LYJ272" s="2"/>
      <c r="LYK272" s="2"/>
      <c r="LYL272" s="2"/>
      <c r="LYM272" s="2"/>
      <c r="LYN272" s="2"/>
      <c r="LYO272" s="2"/>
      <c r="LYP272" s="2"/>
      <c r="LYQ272" s="2"/>
      <c r="LYR272" s="2"/>
      <c r="LYS272" s="2"/>
      <c r="LYT272" s="2"/>
      <c r="LYU272" s="2"/>
      <c r="LYV272" s="2"/>
      <c r="LYW272" s="2"/>
      <c r="LYX272" s="2"/>
      <c r="LYY272" s="2"/>
      <c r="LYZ272" s="2"/>
      <c r="LZA272" s="2"/>
      <c r="LZB272" s="2"/>
      <c r="LZC272" s="2"/>
      <c r="LZD272" s="2"/>
      <c r="LZE272" s="2"/>
      <c r="LZF272" s="2"/>
      <c r="LZG272" s="2"/>
      <c r="LZH272" s="2"/>
      <c r="LZI272" s="2"/>
      <c r="LZJ272" s="2"/>
      <c r="LZK272" s="2"/>
      <c r="LZL272" s="2"/>
      <c r="LZM272" s="2"/>
      <c r="LZN272" s="2"/>
      <c r="LZO272" s="2"/>
      <c r="LZP272" s="2"/>
      <c r="LZQ272" s="2"/>
      <c r="LZR272" s="2"/>
      <c r="LZS272" s="2"/>
      <c r="LZT272" s="2"/>
      <c r="LZU272" s="2"/>
      <c r="LZV272" s="2"/>
      <c r="LZW272" s="2"/>
      <c r="LZX272" s="2"/>
      <c r="LZY272" s="2"/>
      <c r="LZZ272" s="2"/>
      <c r="MAA272" s="2"/>
      <c r="MAB272" s="2"/>
      <c r="MAC272" s="2"/>
      <c r="MAD272" s="2"/>
      <c r="MAE272" s="2"/>
      <c r="MAF272" s="2"/>
      <c r="MAG272" s="2"/>
      <c r="MAH272" s="2"/>
      <c r="MAI272" s="2"/>
      <c r="MAJ272" s="2"/>
      <c r="MAK272" s="2"/>
      <c r="MAL272" s="2"/>
      <c r="MAM272" s="2"/>
      <c r="MAN272" s="2"/>
      <c r="MAO272" s="2"/>
      <c r="MAP272" s="2"/>
      <c r="MAQ272" s="2"/>
      <c r="MAR272" s="2"/>
      <c r="MAS272" s="2"/>
      <c r="MAT272" s="2"/>
      <c r="MAU272" s="2"/>
      <c r="MAV272" s="2"/>
      <c r="MAW272" s="2"/>
      <c r="MAX272" s="2"/>
      <c r="MAY272" s="2"/>
      <c r="MAZ272" s="2"/>
      <c r="MBA272" s="2"/>
      <c r="MBB272" s="2"/>
      <c r="MBC272" s="2"/>
      <c r="MBD272" s="2"/>
      <c r="MBE272" s="2"/>
      <c r="MBF272" s="2"/>
      <c r="MBG272" s="2"/>
      <c r="MBH272" s="2"/>
      <c r="MBI272" s="2"/>
      <c r="MBJ272" s="2"/>
      <c r="MBK272" s="2"/>
      <c r="MBL272" s="2"/>
      <c r="MBM272" s="2"/>
      <c r="MBN272" s="2"/>
      <c r="MBO272" s="2"/>
      <c r="MBP272" s="2"/>
      <c r="MBQ272" s="2"/>
      <c r="MBR272" s="2"/>
      <c r="MBS272" s="2"/>
      <c r="MBT272" s="2"/>
      <c r="MBU272" s="2"/>
      <c r="MBV272" s="2"/>
      <c r="MBW272" s="2"/>
      <c r="MBX272" s="2"/>
      <c r="MBY272" s="2"/>
      <c r="MBZ272" s="2"/>
      <c r="MCA272" s="2"/>
      <c r="MCB272" s="2"/>
      <c r="MCC272" s="2"/>
      <c r="MCD272" s="2"/>
      <c r="MCE272" s="2"/>
      <c r="MCF272" s="2"/>
      <c r="MCG272" s="2"/>
      <c r="MCH272" s="2"/>
      <c r="MCI272" s="2"/>
      <c r="MCJ272" s="2"/>
      <c r="MCK272" s="2"/>
      <c r="MCL272" s="2"/>
      <c r="MCM272" s="2"/>
      <c r="MCN272" s="2"/>
      <c r="MCO272" s="2"/>
      <c r="MCP272" s="2"/>
      <c r="MCQ272" s="2"/>
      <c r="MCR272" s="2"/>
      <c r="MCS272" s="2"/>
      <c r="MCT272" s="2"/>
      <c r="MCU272" s="2"/>
      <c r="MCV272" s="2"/>
      <c r="MCW272" s="2"/>
      <c r="MCX272" s="2"/>
      <c r="MCY272" s="2"/>
      <c r="MCZ272" s="2"/>
      <c r="MDA272" s="2"/>
      <c r="MDB272" s="2"/>
      <c r="MDC272" s="2"/>
      <c r="MDD272" s="2"/>
      <c r="MDE272" s="2"/>
      <c r="MDF272" s="2"/>
      <c r="MDG272" s="2"/>
      <c r="MDH272" s="2"/>
      <c r="MDI272" s="2"/>
      <c r="MDJ272" s="2"/>
      <c r="MDK272" s="2"/>
      <c r="MDL272" s="2"/>
      <c r="MDM272" s="2"/>
      <c r="MDN272" s="2"/>
      <c r="MDO272" s="2"/>
      <c r="MDP272" s="2"/>
      <c r="MDQ272" s="2"/>
      <c r="MDR272" s="2"/>
      <c r="MDS272" s="2"/>
      <c r="MDT272" s="2"/>
      <c r="MDU272" s="2"/>
      <c r="MDV272" s="2"/>
      <c r="MDW272" s="2"/>
      <c r="MDX272" s="2"/>
      <c r="MDY272" s="2"/>
      <c r="MDZ272" s="2"/>
      <c r="MEA272" s="2"/>
      <c r="MEB272" s="2"/>
      <c r="MEC272" s="2"/>
      <c r="MED272" s="2"/>
      <c r="MEE272" s="2"/>
      <c r="MEF272" s="2"/>
      <c r="MEG272" s="2"/>
      <c r="MEH272" s="2"/>
      <c r="MEI272" s="2"/>
      <c r="MEJ272" s="2"/>
      <c r="MEK272" s="2"/>
      <c r="MEL272" s="2"/>
      <c r="MEM272" s="2"/>
      <c r="MEN272" s="2"/>
      <c r="MEO272" s="2"/>
      <c r="MEP272" s="2"/>
      <c r="MEQ272" s="2"/>
      <c r="MER272" s="2"/>
      <c r="MES272" s="2"/>
      <c r="MET272" s="2"/>
      <c r="MEU272" s="2"/>
      <c r="MEV272" s="2"/>
      <c r="MEW272" s="2"/>
      <c r="MEX272" s="2"/>
      <c r="MEY272" s="2"/>
      <c r="MEZ272" s="2"/>
      <c r="MFA272" s="2"/>
      <c r="MFB272" s="2"/>
      <c r="MFC272" s="2"/>
      <c r="MFD272" s="2"/>
      <c r="MFE272" s="2"/>
      <c r="MFF272" s="2"/>
      <c r="MFG272" s="2"/>
      <c r="MFH272" s="2"/>
      <c r="MFI272" s="2"/>
      <c r="MFJ272" s="2"/>
      <c r="MFK272" s="2"/>
      <c r="MFL272" s="2"/>
      <c r="MFM272" s="2"/>
      <c r="MFN272" s="2"/>
      <c r="MFO272" s="2"/>
      <c r="MFP272" s="2"/>
      <c r="MFQ272" s="2"/>
      <c r="MFR272" s="2"/>
      <c r="MFS272" s="2"/>
      <c r="MFT272" s="2"/>
      <c r="MFU272" s="2"/>
      <c r="MFV272" s="2"/>
      <c r="MFW272" s="2"/>
      <c r="MFX272" s="2"/>
      <c r="MFY272" s="2"/>
      <c r="MFZ272" s="2"/>
      <c r="MGA272" s="2"/>
      <c r="MGB272" s="2"/>
      <c r="MGC272" s="2"/>
      <c r="MGD272" s="2"/>
      <c r="MGE272" s="2"/>
      <c r="MGF272" s="2"/>
      <c r="MGG272" s="2"/>
      <c r="MGH272" s="2"/>
      <c r="MGI272" s="2"/>
      <c r="MGJ272" s="2"/>
      <c r="MGK272" s="2"/>
      <c r="MGL272" s="2"/>
      <c r="MGM272" s="2"/>
      <c r="MGN272" s="2"/>
      <c r="MGO272" s="2"/>
      <c r="MGP272" s="2"/>
      <c r="MGQ272" s="2"/>
      <c r="MGR272" s="2"/>
      <c r="MGS272" s="2"/>
      <c r="MGT272" s="2"/>
      <c r="MGU272" s="2"/>
      <c r="MGV272" s="2"/>
      <c r="MGW272" s="2"/>
      <c r="MGX272" s="2"/>
      <c r="MGY272" s="2"/>
      <c r="MGZ272" s="2"/>
      <c r="MHA272" s="2"/>
      <c r="MHB272" s="2"/>
      <c r="MHC272" s="2"/>
      <c r="MHD272" s="2"/>
      <c r="MHE272" s="2"/>
      <c r="MHF272" s="2"/>
      <c r="MHG272" s="2"/>
      <c r="MHH272" s="2"/>
      <c r="MHI272" s="2"/>
      <c r="MHJ272" s="2"/>
      <c r="MHK272" s="2"/>
      <c r="MHL272" s="2"/>
      <c r="MHM272" s="2"/>
      <c r="MHN272" s="2"/>
      <c r="MHO272" s="2"/>
      <c r="MHP272" s="2"/>
      <c r="MHQ272" s="2"/>
      <c r="MHR272" s="2"/>
      <c r="MHS272" s="2"/>
      <c r="MHT272" s="2"/>
      <c r="MHU272" s="2"/>
      <c r="MHV272" s="2"/>
      <c r="MHW272" s="2"/>
      <c r="MHX272" s="2"/>
      <c r="MHY272" s="2"/>
      <c r="MHZ272" s="2"/>
      <c r="MIA272" s="2"/>
      <c r="MIB272" s="2"/>
      <c r="MIC272" s="2"/>
      <c r="MID272" s="2"/>
      <c r="MIE272" s="2"/>
      <c r="MIF272" s="2"/>
      <c r="MIG272" s="2"/>
      <c r="MIH272" s="2"/>
      <c r="MII272" s="2"/>
      <c r="MIJ272" s="2"/>
      <c r="MIK272" s="2"/>
      <c r="MIL272" s="2"/>
      <c r="MIM272" s="2"/>
      <c r="MIN272" s="2"/>
      <c r="MIO272" s="2"/>
      <c r="MIP272" s="2"/>
      <c r="MIQ272" s="2"/>
      <c r="MIR272" s="2"/>
      <c r="MIS272" s="2"/>
      <c r="MIT272" s="2"/>
      <c r="MIU272" s="2"/>
      <c r="MIV272" s="2"/>
      <c r="MIW272" s="2"/>
      <c r="MIX272" s="2"/>
      <c r="MIY272" s="2"/>
      <c r="MIZ272" s="2"/>
      <c r="MJA272" s="2"/>
      <c r="MJB272" s="2"/>
      <c r="MJC272" s="2"/>
      <c r="MJD272" s="2"/>
      <c r="MJE272" s="2"/>
      <c r="MJF272" s="2"/>
      <c r="MJG272" s="2"/>
      <c r="MJH272" s="2"/>
      <c r="MJI272" s="2"/>
      <c r="MJJ272" s="2"/>
      <c r="MJK272" s="2"/>
      <c r="MJL272" s="2"/>
      <c r="MJM272" s="2"/>
      <c r="MJN272" s="2"/>
      <c r="MJO272" s="2"/>
      <c r="MJP272" s="2"/>
      <c r="MJQ272" s="2"/>
      <c r="MJR272" s="2"/>
      <c r="MJS272" s="2"/>
      <c r="MJT272" s="2"/>
      <c r="MJU272" s="2"/>
      <c r="MJV272" s="2"/>
      <c r="MJW272" s="2"/>
      <c r="MJX272" s="2"/>
      <c r="MJY272" s="2"/>
      <c r="MJZ272" s="2"/>
      <c r="MKA272" s="2"/>
      <c r="MKB272" s="2"/>
      <c r="MKC272" s="2"/>
      <c r="MKD272" s="2"/>
      <c r="MKE272" s="2"/>
      <c r="MKF272" s="2"/>
      <c r="MKG272" s="2"/>
      <c r="MKH272" s="2"/>
      <c r="MKI272" s="2"/>
      <c r="MKJ272" s="2"/>
      <c r="MKK272" s="2"/>
      <c r="MKL272" s="2"/>
      <c r="MKM272" s="2"/>
      <c r="MKN272" s="2"/>
      <c r="MKO272" s="2"/>
      <c r="MKP272" s="2"/>
      <c r="MKQ272" s="2"/>
      <c r="MKR272" s="2"/>
      <c r="MKS272" s="2"/>
      <c r="MKT272" s="2"/>
      <c r="MKU272" s="2"/>
      <c r="MKV272" s="2"/>
      <c r="MKW272" s="2"/>
      <c r="MKX272" s="2"/>
      <c r="MKY272" s="2"/>
      <c r="MKZ272" s="2"/>
      <c r="MLA272" s="2"/>
      <c r="MLB272" s="2"/>
      <c r="MLC272" s="2"/>
      <c r="MLD272" s="2"/>
      <c r="MLE272" s="2"/>
      <c r="MLF272" s="2"/>
      <c r="MLG272" s="2"/>
      <c r="MLH272" s="2"/>
      <c r="MLI272" s="2"/>
      <c r="MLJ272" s="2"/>
      <c r="MLK272" s="2"/>
      <c r="MLL272" s="2"/>
      <c r="MLM272" s="2"/>
      <c r="MLN272" s="2"/>
      <c r="MLO272" s="2"/>
      <c r="MLP272" s="2"/>
      <c r="MLQ272" s="2"/>
      <c r="MLR272" s="2"/>
      <c r="MLS272" s="2"/>
      <c r="MLT272" s="2"/>
      <c r="MLU272" s="2"/>
      <c r="MLV272" s="2"/>
      <c r="MLW272" s="2"/>
      <c r="MLX272" s="2"/>
      <c r="MLY272" s="2"/>
      <c r="MLZ272" s="2"/>
      <c r="MMA272" s="2"/>
      <c r="MMB272" s="2"/>
      <c r="MMC272" s="2"/>
      <c r="MMD272" s="2"/>
      <c r="MME272" s="2"/>
      <c r="MMF272" s="2"/>
      <c r="MMG272" s="2"/>
      <c r="MMH272" s="2"/>
      <c r="MMI272" s="2"/>
      <c r="MMJ272" s="2"/>
      <c r="MMK272" s="2"/>
      <c r="MML272" s="2"/>
      <c r="MMM272" s="2"/>
      <c r="MMN272" s="2"/>
      <c r="MMO272" s="2"/>
      <c r="MMP272" s="2"/>
      <c r="MMQ272" s="2"/>
      <c r="MMR272" s="2"/>
      <c r="MMS272" s="2"/>
      <c r="MMT272" s="2"/>
      <c r="MMU272" s="2"/>
      <c r="MMV272" s="2"/>
      <c r="MMW272" s="2"/>
      <c r="MMX272" s="2"/>
      <c r="MMY272" s="2"/>
      <c r="MMZ272" s="2"/>
      <c r="MNA272" s="2"/>
      <c r="MNB272" s="2"/>
      <c r="MNC272" s="2"/>
      <c r="MND272" s="2"/>
      <c r="MNE272" s="2"/>
      <c r="MNF272" s="2"/>
      <c r="MNG272" s="2"/>
      <c r="MNH272" s="2"/>
      <c r="MNI272" s="2"/>
      <c r="MNJ272" s="2"/>
      <c r="MNK272" s="2"/>
      <c r="MNL272" s="2"/>
      <c r="MNM272" s="2"/>
      <c r="MNN272" s="2"/>
      <c r="MNO272" s="2"/>
      <c r="MNP272" s="2"/>
      <c r="MNQ272" s="2"/>
      <c r="MNR272" s="2"/>
      <c r="MNS272" s="2"/>
      <c r="MNT272" s="2"/>
      <c r="MNU272" s="2"/>
      <c r="MNV272" s="2"/>
      <c r="MNW272" s="2"/>
      <c r="MNX272" s="2"/>
      <c r="MNY272" s="2"/>
      <c r="MNZ272" s="2"/>
      <c r="MOA272" s="2"/>
      <c r="MOB272" s="2"/>
      <c r="MOC272" s="2"/>
      <c r="MOD272" s="2"/>
      <c r="MOE272" s="2"/>
      <c r="MOF272" s="2"/>
      <c r="MOG272" s="2"/>
      <c r="MOH272" s="2"/>
      <c r="MOI272" s="2"/>
      <c r="MOJ272" s="2"/>
      <c r="MOK272" s="2"/>
      <c r="MOL272" s="2"/>
      <c r="MOM272" s="2"/>
      <c r="MON272" s="2"/>
      <c r="MOO272" s="2"/>
      <c r="MOP272" s="2"/>
      <c r="MOQ272" s="2"/>
      <c r="MOR272" s="2"/>
      <c r="MOS272" s="2"/>
      <c r="MOT272" s="2"/>
      <c r="MOU272" s="2"/>
      <c r="MOV272" s="2"/>
      <c r="MOW272" s="2"/>
      <c r="MOX272" s="2"/>
      <c r="MOY272" s="2"/>
      <c r="MOZ272" s="2"/>
      <c r="MPA272" s="2"/>
      <c r="MPB272" s="2"/>
      <c r="MPC272" s="2"/>
      <c r="MPD272" s="2"/>
      <c r="MPE272" s="2"/>
      <c r="MPF272" s="2"/>
      <c r="MPG272" s="2"/>
      <c r="MPH272" s="2"/>
      <c r="MPI272" s="2"/>
      <c r="MPJ272" s="2"/>
      <c r="MPK272" s="2"/>
      <c r="MPL272" s="2"/>
      <c r="MPM272" s="2"/>
      <c r="MPN272" s="2"/>
      <c r="MPO272" s="2"/>
      <c r="MPP272" s="2"/>
      <c r="MPQ272" s="2"/>
      <c r="MPR272" s="2"/>
      <c r="MPS272" s="2"/>
      <c r="MPT272" s="2"/>
      <c r="MPU272" s="2"/>
      <c r="MPV272" s="2"/>
      <c r="MPW272" s="2"/>
      <c r="MPX272" s="2"/>
      <c r="MPY272" s="2"/>
      <c r="MPZ272" s="2"/>
      <c r="MQA272" s="2"/>
      <c r="MQB272" s="2"/>
      <c r="MQC272" s="2"/>
      <c r="MQD272" s="2"/>
      <c r="MQE272" s="2"/>
      <c r="MQF272" s="2"/>
      <c r="MQG272" s="2"/>
      <c r="MQH272" s="2"/>
      <c r="MQI272" s="2"/>
      <c r="MQJ272" s="2"/>
      <c r="MQK272" s="2"/>
      <c r="MQL272" s="2"/>
      <c r="MQM272" s="2"/>
      <c r="MQN272" s="2"/>
      <c r="MQO272" s="2"/>
      <c r="MQP272" s="2"/>
      <c r="MQQ272" s="2"/>
      <c r="MQR272" s="2"/>
      <c r="MQS272" s="2"/>
      <c r="MQT272" s="2"/>
      <c r="MQU272" s="2"/>
      <c r="MQV272" s="2"/>
      <c r="MQW272" s="2"/>
      <c r="MQX272" s="2"/>
      <c r="MQY272" s="2"/>
      <c r="MQZ272" s="2"/>
      <c r="MRA272" s="2"/>
      <c r="MRB272" s="2"/>
      <c r="MRC272" s="2"/>
      <c r="MRD272" s="2"/>
      <c r="MRE272" s="2"/>
      <c r="MRF272" s="2"/>
      <c r="MRG272" s="2"/>
      <c r="MRH272" s="2"/>
      <c r="MRI272" s="2"/>
      <c r="MRJ272" s="2"/>
      <c r="MRK272" s="2"/>
      <c r="MRL272" s="2"/>
      <c r="MRM272" s="2"/>
      <c r="MRN272" s="2"/>
      <c r="MRO272" s="2"/>
      <c r="MRP272" s="2"/>
      <c r="MRQ272" s="2"/>
      <c r="MRR272" s="2"/>
      <c r="MRS272" s="2"/>
      <c r="MRT272" s="2"/>
      <c r="MRU272" s="2"/>
      <c r="MRV272" s="2"/>
      <c r="MRW272" s="2"/>
      <c r="MRX272" s="2"/>
      <c r="MRY272" s="2"/>
      <c r="MRZ272" s="2"/>
      <c r="MSA272" s="2"/>
      <c r="MSB272" s="2"/>
      <c r="MSC272" s="2"/>
      <c r="MSD272" s="2"/>
      <c r="MSE272" s="2"/>
      <c r="MSF272" s="2"/>
      <c r="MSG272" s="2"/>
      <c r="MSH272" s="2"/>
      <c r="MSI272" s="2"/>
      <c r="MSJ272" s="2"/>
      <c r="MSK272" s="2"/>
      <c r="MSL272" s="2"/>
      <c r="MSM272" s="2"/>
      <c r="MSN272" s="2"/>
      <c r="MSO272" s="2"/>
      <c r="MSP272" s="2"/>
      <c r="MSQ272" s="2"/>
      <c r="MSR272" s="2"/>
      <c r="MSS272" s="2"/>
      <c r="MST272" s="2"/>
      <c r="MSU272" s="2"/>
      <c r="MSV272" s="2"/>
      <c r="MSW272" s="2"/>
      <c r="MSX272" s="2"/>
      <c r="MSY272" s="2"/>
      <c r="MSZ272" s="2"/>
      <c r="MTA272" s="2"/>
      <c r="MTB272" s="2"/>
      <c r="MTC272" s="2"/>
      <c r="MTD272" s="2"/>
      <c r="MTE272" s="2"/>
      <c r="MTF272" s="2"/>
      <c r="MTG272" s="2"/>
      <c r="MTH272" s="2"/>
      <c r="MTI272" s="2"/>
      <c r="MTJ272" s="2"/>
      <c r="MTK272" s="2"/>
      <c r="MTL272" s="2"/>
      <c r="MTM272" s="2"/>
      <c r="MTN272" s="2"/>
      <c r="MTO272" s="2"/>
      <c r="MTP272" s="2"/>
      <c r="MTQ272" s="2"/>
      <c r="MTR272" s="2"/>
      <c r="MTS272" s="2"/>
      <c r="MTT272" s="2"/>
      <c r="MTU272" s="2"/>
      <c r="MTV272" s="2"/>
      <c r="MTW272" s="2"/>
      <c r="MTX272" s="2"/>
      <c r="MTY272" s="2"/>
      <c r="MTZ272" s="2"/>
      <c r="MUA272" s="2"/>
      <c r="MUB272" s="2"/>
      <c r="MUC272" s="2"/>
      <c r="MUD272" s="2"/>
      <c r="MUE272" s="2"/>
      <c r="MUF272" s="2"/>
      <c r="MUG272" s="2"/>
      <c r="MUH272" s="2"/>
      <c r="MUI272" s="2"/>
      <c r="MUJ272" s="2"/>
      <c r="MUK272" s="2"/>
      <c r="MUL272" s="2"/>
      <c r="MUM272" s="2"/>
      <c r="MUN272" s="2"/>
      <c r="MUO272" s="2"/>
      <c r="MUP272" s="2"/>
      <c r="MUQ272" s="2"/>
      <c r="MUR272" s="2"/>
      <c r="MUS272" s="2"/>
      <c r="MUT272" s="2"/>
      <c r="MUU272" s="2"/>
      <c r="MUV272" s="2"/>
      <c r="MUW272" s="2"/>
      <c r="MUX272" s="2"/>
      <c r="MUY272" s="2"/>
      <c r="MUZ272" s="2"/>
      <c r="MVA272" s="2"/>
      <c r="MVB272" s="2"/>
      <c r="MVC272" s="2"/>
      <c r="MVD272" s="2"/>
      <c r="MVE272" s="2"/>
      <c r="MVF272" s="2"/>
      <c r="MVG272" s="2"/>
      <c r="MVH272" s="2"/>
      <c r="MVI272" s="2"/>
      <c r="MVJ272" s="2"/>
      <c r="MVK272" s="2"/>
      <c r="MVL272" s="2"/>
      <c r="MVM272" s="2"/>
      <c r="MVN272" s="2"/>
      <c r="MVO272" s="2"/>
      <c r="MVP272" s="2"/>
      <c r="MVQ272" s="2"/>
      <c r="MVR272" s="2"/>
      <c r="MVS272" s="2"/>
      <c r="MVT272" s="2"/>
      <c r="MVU272" s="2"/>
      <c r="MVV272" s="2"/>
      <c r="MVW272" s="2"/>
      <c r="MVX272" s="2"/>
      <c r="MVY272" s="2"/>
      <c r="MVZ272" s="2"/>
      <c r="MWA272" s="2"/>
      <c r="MWB272" s="2"/>
      <c r="MWC272" s="2"/>
      <c r="MWD272" s="2"/>
      <c r="MWE272" s="2"/>
      <c r="MWF272" s="2"/>
      <c r="MWG272" s="2"/>
      <c r="MWH272" s="2"/>
      <c r="MWI272" s="2"/>
      <c r="MWJ272" s="2"/>
      <c r="MWK272" s="2"/>
      <c r="MWL272" s="2"/>
      <c r="MWM272" s="2"/>
      <c r="MWN272" s="2"/>
      <c r="MWO272" s="2"/>
      <c r="MWP272" s="2"/>
      <c r="MWQ272" s="2"/>
      <c r="MWR272" s="2"/>
      <c r="MWS272" s="2"/>
      <c r="MWT272" s="2"/>
      <c r="MWU272" s="2"/>
      <c r="MWV272" s="2"/>
      <c r="MWW272" s="2"/>
      <c r="MWX272" s="2"/>
      <c r="MWY272" s="2"/>
      <c r="MWZ272" s="2"/>
      <c r="MXA272" s="2"/>
      <c r="MXB272" s="2"/>
      <c r="MXC272" s="2"/>
      <c r="MXD272" s="2"/>
      <c r="MXE272" s="2"/>
      <c r="MXF272" s="2"/>
      <c r="MXG272" s="2"/>
      <c r="MXH272" s="2"/>
      <c r="MXI272" s="2"/>
      <c r="MXJ272" s="2"/>
      <c r="MXK272" s="2"/>
      <c r="MXL272" s="2"/>
      <c r="MXM272" s="2"/>
      <c r="MXN272" s="2"/>
      <c r="MXO272" s="2"/>
      <c r="MXP272" s="2"/>
      <c r="MXQ272" s="2"/>
      <c r="MXR272" s="2"/>
      <c r="MXS272" s="2"/>
      <c r="MXT272" s="2"/>
      <c r="MXU272" s="2"/>
      <c r="MXV272" s="2"/>
      <c r="MXW272" s="2"/>
      <c r="MXX272" s="2"/>
      <c r="MXY272" s="2"/>
      <c r="MXZ272" s="2"/>
      <c r="MYA272" s="2"/>
      <c r="MYB272" s="2"/>
      <c r="MYC272" s="2"/>
      <c r="MYD272" s="2"/>
      <c r="MYE272" s="2"/>
      <c r="MYF272" s="2"/>
      <c r="MYG272" s="2"/>
      <c r="MYH272" s="2"/>
      <c r="MYI272" s="2"/>
      <c r="MYJ272" s="2"/>
      <c r="MYK272" s="2"/>
      <c r="MYL272" s="2"/>
      <c r="MYM272" s="2"/>
      <c r="MYN272" s="2"/>
      <c r="MYO272" s="2"/>
      <c r="MYP272" s="2"/>
      <c r="MYQ272" s="2"/>
      <c r="MYR272" s="2"/>
      <c r="MYS272" s="2"/>
      <c r="MYT272" s="2"/>
      <c r="MYU272" s="2"/>
      <c r="MYV272" s="2"/>
      <c r="MYW272" s="2"/>
      <c r="MYX272" s="2"/>
      <c r="MYY272" s="2"/>
      <c r="MYZ272" s="2"/>
      <c r="MZA272" s="2"/>
      <c r="MZB272" s="2"/>
      <c r="MZC272" s="2"/>
      <c r="MZD272" s="2"/>
      <c r="MZE272" s="2"/>
      <c r="MZF272" s="2"/>
      <c r="MZG272" s="2"/>
      <c r="MZH272" s="2"/>
      <c r="MZI272" s="2"/>
      <c r="MZJ272" s="2"/>
      <c r="MZK272" s="2"/>
      <c r="MZL272" s="2"/>
      <c r="MZM272" s="2"/>
      <c r="MZN272" s="2"/>
      <c r="MZO272" s="2"/>
      <c r="MZP272" s="2"/>
      <c r="MZQ272" s="2"/>
      <c r="MZR272" s="2"/>
      <c r="MZS272" s="2"/>
      <c r="MZT272" s="2"/>
      <c r="MZU272" s="2"/>
      <c r="MZV272" s="2"/>
      <c r="MZW272" s="2"/>
      <c r="MZX272" s="2"/>
      <c r="MZY272" s="2"/>
      <c r="MZZ272" s="2"/>
      <c r="NAA272" s="2"/>
      <c r="NAB272" s="2"/>
      <c r="NAC272" s="2"/>
      <c r="NAD272" s="2"/>
      <c r="NAE272" s="2"/>
      <c r="NAF272" s="2"/>
      <c r="NAG272" s="2"/>
      <c r="NAH272" s="2"/>
      <c r="NAI272" s="2"/>
      <c r="NAJ272" s="2"/>
      <c r="NAK272" s="2"/>
      <c r="NAL272" s="2"/>
      <c r="NAM272" s="2"/>
      <c r="NAN272" s="2"/>
      <c r="NAO272" s="2"/>
      <c r="NAP272" s="2"/>
      <c r="NAQ272" s="2"/>
      <c r="NAR272" s="2"/>
      <c r="NAS272" s="2"/>
      <c r="NAT272" s="2"/>
      <c r="NAU272" s="2"/>
      <c r="NAV272" s="2"/>
      <c r="NAW272" s="2"/>
      <c r="NAX272" s="2"/>
      <c r="NAY272" s="2"/>
      <c r="NAZ272" s="2"/>
      <c r="NBA272" s="2"/>
      <c r="NBB272" s="2"/>
      <c r="NBC272" s="2"/>
      <c r="NBD272" s="2"/>
      <c r="NBE272" s="2"/>
      <c r="NBF272" s="2"/>
      <c r="NBG272" s="2"/>
      <c r="NBH272" s="2"/>
      <c r="NBI272" s="2"/>
      <c r="NBJ272" s="2"/>
      <c r="NBK272" s="2"/>
      <c r="NBL272" s="2"/>
      <c r="NBM272" s="2"/>
      <c r="NBN272" s="2"/>
      <c r="NBO272" s="2"/>
      <c r="NBP272" s="2"/>
      <c r="NBQ272" s="2"/>
      <c r="NBR272" s="2"/>
      <c r="NBS272" s="2"/>
      <c r="NBT272" s="2"/>
      <c r="NBU272" s="2"/>
      <c r="NBV272" s="2"/>
      <c r="NBW272" s="2"/>
      <c r="NBX272" s="2"/>
      <c r="NBY272" s="2"/>
      <c r="NBZ272" s="2"/>
      <c r="NCA272" s="2"/>
      <c r="NCB272" s="2"/>
      <c r="NCC272" s="2"/>
      <c r="NCD272" s="2"/>
      <c r="NCE272" s="2"/>
      <c r="NCF272" s="2"/>
      <c r="NCG272" s="2"/>
      <c r="NCH272" s="2"/>
      <c r="NCI272" s="2"/>
      <c r="NCJ272" s="2"/>
      <c r="NCK272" s="2"/>
      <c r="NCL272" s="2"/>
      <c r="NCM272" s="2"/>
      <c r="NCN272" s="2"/>
      <c r="NCO272" s="2"/>
      <c r="NCP272" s="2"/>
      <c r="NCQ272" s="2"/>
      <c r="NCR272" s="2"/>
      <c r="NCS272" s="2"/>
      <c r="NCT272" s="2"/>
      <c r="NCU272" s="2"/>
      <c r="NCV272" s="2"/>
      <c r="NCW272" s="2"/>
      <c r="NCX272" s="2"/>
      <c r="NCY272" s="2"/>
      <c r="NCZ272" s="2"/>
      <c r="NDA272" s="2"/>
      <c r="NDB272" s="2"/>
      <c r="NDC272" s="2"/>
      <c r="NDD272" s="2"/>
      <c r="NDE272" s="2"/>
      <c r="NDF272" s="2"/>
      <c r="NDG272" s="2"/>
      <c r="NDH272" s="2"/>
      <c r="NDI272" s="2"/>
      <c r="NDJ272" s="2"/>
      <c r="NDK272" s="2"/>
      <c r="NDL272" s="2"/>
      <c r="NDM272" s="2"/>
      <c r="NDN272" s="2"/>
      <c r="NDO272" s="2"/>
      <c r="NDP272" s="2"/>
      <c r="NDQ272" s="2"/>
      <c r="NDR272" s="2"/>
      <c r="NDS272" s="2"/>
      <c r="NDT272" s="2"/>
      <c r="NDU272" s="2"/>
      <c r="NDV272" s="2"/>
      <c r="NDW272" s="2"/>
      <c r="NDX272" s="2"/>
      <c r="NDY272" s="2"/>
      <c r="NDZ272" s="2"/>
      <c r="NEA272" s="2"/>
      <c r="NEB272" s="2"/>
      <c r="NEC272" s="2"/>
      <c r="NED272" s="2"/>
      <c r="NEE272" s="2"/>
      <c r="NEF272" s="2"/>
      <c r="NEG272" s="2"/>
      <c r="NEH272" s="2"/>
      <c r="NEI272" s="2"/>
      <c r="NEJ272" s="2"/>
      <c r="NEK272" s="2"/>
      <c r="NEL272" s="2"/>
      <c r="NEM272" s="2"/>
      <c r="NEN272" s="2"/>
      <c r="NEO272" s="2"/>
      <c r="NEP272" s="2"/>
      <c r="NEQ272" s="2"/>
      <c r="NER272" s="2"/>
      <c r="NES272" s="2"/>
      <c r="NET272" s="2"/>
      <c r="NEU272" s="2"/>
      <c r="NEV272" s="2"/>
      <c r="NEW272" s="2"/>
      <c r="NEX272" s="2"/>
      <c r="NEY272" s="2"/>
      <c r="NEZ272" s="2"/>
      <c r="NFA272" s="2"/>
      <c r="NFB272" s="2"/>
      <c r="NFC272" s="2"/>
      <c r="NFD272" s="2"/>
      <c r="NFE272" s="2"/>
      <c r="NFF272" s="2"/>
      <c r="NFG272" s="2"/>
      <c r="NFH272" s="2"/>
      <c r="NFI272" s="2"/>
      <c r="NFJ272" s="2"/>
      <c r="NFK272" s="2"/>
      <c r="NFL272" s="2"/>
      <c r="NFM272" s="2"/>
      <c r="NFN272" s="2"/>
      <c r="NFO272" s="2"/>
      <c r="NFP272" s="2"/>
      <c r="NFQ272" s="2"/>
      <c r="NFR272" s="2"/>
      <c r="NFS272" s="2"/>
      <c r="NFT272" s="2"/>
      <c r="NFU272" s="2"/>
      <c r="NFV272" s="2"/>
      <c r="NFW272" s="2"/>
      <c r="NFX272" s="2"/>
      <c r="NFY272" s="2"/>
      <c r="NFZ272" s="2"/>
      <c r="NGA272" s="2"/>
      <c r="NGB272" s="2"/>
      <c r="NGC272" s="2"/>
      <c r="NGD272" s="2"/>
      <c r="NGE272" s="2"/>
      <c r="NGF272" s="2"/>
      <c r="NGG272" s="2"/>
      <c r="NGH272" s="2"/>
      <c r="NGI272" s="2"/>
      <c r="NGJ272" s="2"/>
      <c r="NGK272" s="2"/>
      <c r="NGL272" s="2"/>
      <c r="NGM272" s="2"/>
      <c r="NGN272" s="2"/>
      <c r="NGO272" s="2"/>
      <c r="NGP272" s="2"/>
      <c r="NGQ272" s="2"/>
      <c r="NGR272" s="2"/>
      <c r="NGS272" s="2"/>
      <c r="NGT272" s="2"/>
      <c r="NGU272" s="2"/>
      <c r="NGV272" s="2"/>
      <c r="NGW272" s="2"/>
      <c r="NGX272" s="2"/>
      <c r="NGY272" s="2"/>
      <c r="NGZ272" s="2"/>
      <c r="NHA272" s="2"/>
      <c r="NHB272" s="2"/>
      <c r="NHC272" s="2"/>
      <c r="NHD272" s="2"/>
      <c r="NHE272" s="2"/>
      <c r="NHF272" s="2"/>
      <c r="NHG272" s="2"/>
      <c r="NHH272" s="2"/>
      <c r="NHI272" s="2"/>
      <c r="NHJ272" s="2"/>
      <c r="NHK272" s="2"/>
      <c r="NHL272" s="2"/>
      <c r="NHM272" s="2"/>
      <c r="NHN272" s="2"/>
      <c r="NHO272" s="2"/>
      <c r="NHP272" s="2"/>
      <c r="NHQ272" s="2"/>
      <c r="NHR272" s="2"/>
      <c r="NHS272" s="2"/>
      <c r="NHT272" s="2"/>
      <c r="NHU272" s="2"/>
      <c r="NHV272" s="2"/>
      <c r="NHW272" s="2"/>
      <c r="NHX272" s="2"/>
      <c r="NHY272" s="2"/>
      <c r="NHZ272" s="2"/>
      <c r="NIA272" s="2"/>
      <c r="NIB272" s="2"/>
      <c r="NIC272" s="2"/>
      <c r="NID272" s="2"/>
      <c r="NIE272" s="2"/>
      <c r="NIF272" s="2"/>
      <c r="NIG272" s="2"/>
      <c r="NIH272" s="2"/>
      <c r="NII272" s="2"/>
      <c r="NIJ272" s="2"/>
      <c r="NIK272" s="2"/>
      <c r="NIL272" s="2"/>
      <c r="NIM272" s="2"/>
      <c r="NIN272" s="2"/>
      <c r="NIO272" s="2"/>
      <c r="NIP272" s="2"/>
      <c r="NIQ272" s="2"/>
      <c r="NIR272" s="2"/>
      <c r="NIS272" s="2"/>
      <c r="NIT272" s="2"/>
      <c r="NIU272" s="2"/>
      <c r="NIV272" s="2"/>
      <c r="NIW272" s="2"/>
      <c r="NIX272" s="2"/>
      <c r="NIY272" s="2"/>
      <c r="NIZ272" s="2"/>
      <c r="NJA272" s="2"/>
      <c r="NJB272" s="2"/>
      <c r="NJC272" s="2"/>
      <c r="NJD272" s="2"/>
      <c r="NJE272" s="2"/>
      <c r="NJF272" s="2"/>
      <c r="NJG272" s="2"/>
      <c r="NJH272" s="2"/>
      <c r="NJI272" s="2"/>
      <c r="NJJ272" s="2"/>
      <c r="NJK272" s="2"/>
      <c r="NJL272" s="2"/>
      <c r="NJM272" s="2"/>
      <c r="NJN272" s="2"/>
      <c r="NJO272" s="2"/>
      <c r="NJP272" s="2"/>
      <c r="NJQ272" s="2"/>
      <c r="NJR272" s="2"/>
      <c r="NJS272" s="2"/>
      <c r="NJT272" s="2"/>
      <c r="NJU272" s="2"/>
      <c r="NJV272" s="2"/>
      <c r="NJW272" s="2"/>
      <c r="NJX272" s="2"/>
      <c r="NJY272" s="2"/>
      <c r="NJZ272" s="2"/>
      <c r="NKA272" s="2"/>
      <c r="NKB272" s="2"/>
      <c r="NKC272" s="2"/>
      <c r="NKD272" s="2"/>
      <c r="NKE272" s="2"/>
      <c r="NKF272" s="2"/>
      <c r="NKG272" s="2"/>
      <c r="NKH272" s="2"/>
      <c r="NKI272" s="2"/>
      <c r="NKJ272" s="2"/>
      <c r="NKK272" s="2"/>
      <c r="NKL272" s="2"/>
      <c r="NKM272" s="2"/>
      <c r="NKN272" s="2"/>
      <c r="NKO272" s="2"/>
      <c r="NKP272" s="2"/>
      <c r="NKQ272" s="2"/>
      <c r="NKR272" s="2"/>
      <c r="NKS272" s="2"/>
      <c r="NKT272" s="2"/>
      <c r="NKU272" s="2"/>
      <c r="NKV272" s="2"/>
      <c r="NKW272" s="2"/>
      <c r="NKX272" s="2"/>
      <c r="NKY272" s="2"/>
      <c r="NKZ272" s="2"/>
      <c r="NLA272" s="2"/>
      <c r="NLB272" s="2"/>
      <c r="NLC272" s="2"/>
      <c r="NLD272" s="2"/>
      <c r="NLE272" s="2"/>
      <c r="NLF272" s="2"/>
      <c r="NLG272" s="2"/>
      <c r="NLH272" s="2"/>
      <c r="NLI272" s="2"/>
      <c r="NLJ272" s="2"/>
      <c r="NLK272" s="2"/>
      <c r="NLL272" s="2"/>
      <c r="NLM272" s="2"/>
      <c r="NLN272" s="2"/>
      <c r="NLO272" s="2"/>
      <c r="NLP272" s="2"/>
      <c r="NLQ272" s="2"/>
      <c r="NLR272" s="2"/>
      <c r="NLS272" s="2"/>
      <c r="NLT272" s="2"/>
      <c r="NLU272" s="2"/>
      <c r="NLV272" s="2"/>
      <c r="NLW272" s="2"/>
      <c r="NLX272" s="2"/>
      <c r="NLY272" s="2"/>
      <c r="NLZ272" s="2"/>
      <c r="NMA272" s="2"/>
      <c r="NMB272" s="2"/>
      <c r="NMC272" s="2"/>
      <c r="NMD272" s="2"/>
      <c r="NME272" s="2"/>
      <c r="NMF272" s="2"/>
      <c r="NMG272" s="2"/>
      <c r="NMH272" s="2"/>
      <c r="NMI272" s="2"/>
      <c r="NMJ272" s="2"/>
      <c r="NMK272" s="2"/>
      <c r="NML272" s="2"/>
      <c r="NMM272" s="2"/>
      <c r="NMN272" s="2"/>
      <c r="NMO272" s="2"/>
      <c r="NMP272" s="2"/>
      <c r="NMQ272" s="2"/>
      <c r="NMR272" s="2"/>
      <c r="NMS272" s="2"/>
      <c r="NMT272" s="2"/>
      <c r="NMU272" s="2"/>
      <c r="NMV272" s="2"/>
      <c r="NMW272" s="2"/>
      <c r="NMX272" s="2"/>
      <c r="NMY272" s="2"/>
      <c r="NMZ272" s="2"/>
      <c r="NNA272" s="2"/>
      <c r="NNB272" s="2"/>
      <c r="NNC272" s="2"/>
      <c r="NND272" s="2"/>
      <c r="NNE272" s="2"/>
      <c r="NNF272" s="2"/>
      <c r="NNG272" s="2"/>
      <c r="NNH272" s="2"/>
      <c r="NNI272" s="2"/>
      <c r="NNJ272" s="2"/>
      <c r="NNK272" s="2"/>
      <c r="NNL272" s="2"/>
      <c r="NNM272" s="2"/>
      <c r="NNN272" s="2"/>
      <c r="NNO272" s="2"/>
      <c r="NNP272" s="2"/>
      <c r="NNQ272" s="2"/>
      <c r="NNR272" s="2"/>
      <c r="NNS272" s="2"/>
      <c r="NNT272" s="2"/>
      <c r="NNU272" s="2"/>
      <c r="NNV272" s="2"/>
      <c r="NNW272" s="2"/>
      <c r="NNX272" s="2"/>
      <c r="NNY272" s="2"/>
      <c r="NNZ272" s="2"/>
      <c r="NOA272" s="2"/>
      <c r="NOB272" s="2"/>
      <c r="NOC272" s="2"/>
      <c r="NOD272" s="2"/>
      <c r="NOE272" s="2"/>
      <c r="NOF272" s="2"/>
      <c r="NOG272" s="2"/>
      <c r="NOH272" s="2"/>
      <c r="NOI272" s="2"/>
      <c r="NOJ272" s="2"/>
      <c r="NOK272" s="2"/>
      <c r="NOL272" s="2"/>
      <c r="NOM272" s="2"/>
      <c r="NON272" s="2"/>
      <c r="NOO272" s="2"/>
      <c r="NOP272" s="2"/>
      <c r="NOQ272" s="2"/>
      <c r="NOR272" s="2"/>
      <c r="NOS272" s="2"/>
      <c r="NOT272" s="2"/>
      <c r="NOU272" s="2"/>
      <c r="NOV272" s="2"/>
      <c r="NOW272" s="2"/>
      <c r="NOX272" s="2"/>
      <c r="NOY272" s="2"/>
      <c r="NOZ272" s="2"/>
      <c r="NPA272" s="2"/>
      <c r="NPB272" s="2"/>
      <c r="NPC272" s="2"/>
      <c r="NPD272" s="2"/>
      <c r="NPE272" s="2"/>
      <c r="NPF272" s="2"/>
      <c r="NPG272" s="2"/>
      <c r="NPH272" s="2"/>
      <c r="NPI272" s="2"/>
      <c r="NPJ272" s="2"/>
      <c r="NPK272" s="2"/>
      <c r="NPL272" s="2"/>
      <c r="NPM272" s="2"/>
      <c r="NPN272" s="2"/>
      <c r="NPO272" s="2"/>
      <c r="NPP272" s="2"/>
      <c r="NPQ272" s="2"/>
      <c r="NPR272" s="2"/>
      <c r="NPS272" s="2"/>
      <c r="NPT272" s="2"/>
      <c r="NPU272" s="2"/>
      <c r="NPV272" s="2"/>
      <c r="NPW272" s="2"/>
      <c r="NPX272" s="2"/>
      <c r="NPY272" s="2"/>
      <c r="NPZ272" s="2"/>
      <c r="NQA272" s="2"/>
      <c r="NQB272" s="2"/>
      <c r="NQC272" s="2"/>
      <c r="NQD272" s="2"/>
      <c r="NQE272" s="2"/>
      <c r="NQF272" s="2"/>
      <c r="NQG272" s="2"/>
      <c r="NQH272" s="2"/>
      <c r="NQI272" s="2"/>
      <c r="NQJ272" s="2"/>
      <c r="NQK272" s="2"/>
      <c r="NQL272" s="2"/>
      <c r="NQM272" s="2"/>
      <c r="NQN272" s="2"/>
      <c r="NQO272" s="2"/>
      <c r="NQP272" s="2"/>
      <c r="NQQ272" s="2"/>
      <c r="NQR272" s="2"/>
      <c r="NQS272" s="2"/>
      <c r="NQT272" s="2"/>
      <c r="NQU272" s="2"/>
      <c r="NQV272" s="2"/>
      <c r="NQW272" s="2"/>
      <c r="NQX272" s="2"/>
      <c r="NQY272" s="2"/>
      <c r="NQZ272" s="2"/>
      <c r="NRA272" s="2"/>
      <c r="NRB272" s="2"/>
      <c r="NRC272" s="2"/>
      <c r="NRD272" s="2"/>
      <c r="NRE272" s="2"/>
      <c r="NRF272" s="2"/>
      <c r="NRG272" s="2"/>
      <c r="NRH272" s="2"/>
      <c r="NRI272" s="2"/>
      <c r="NRJ272" s="2"/>
      <c r="NRK272" s="2"/>
      <c r="NRL272" s="2"/>
      <c r="NRM272" s="2"/>
      <c r="NRN272" s="2"/>
      <c r="NRO272" s="2"/>
      <c r="NRP272" s="2"/>
      <c r="NRQ272" s="2"/>
      <c r="NRR272" s="2"/>
      <c r="NRS272" s="2"/>
      <c r="NRT272" s="2"/>
      <c r="NRU272" s="2"/>
      <c r="NRV272" s="2"/>
      <c r="NRW272" s="2"/>
      <c r="NRX272" s="2"/>
      <c r="NRY272" s="2"/>
      <c r="NRZ272" s="2"/>
      <c r="NSA272" s="2"/>
      <c r="NSB272" s="2"/>
      <c r="NSC272" s="2"/>
      <c r="NSD272" s="2"/>
      <c r="NSE272" s="2"/>
      <c r="NSF272" s="2"/>
      <c r="NSG272" s="2"/>
      <c r="NSH272" s="2"/>
      <c r="NSI272" s="2"/>
      <c r="NSJ272" s="2"/>
      <c r="NSK272" s="2"/>
      <c r="NSL272" s="2"/>
      <c r="NSM272" s="2"/>
      <c r="NSN272" s="2"/>
      <c r="NSO272" s="2"/>
      <c r="NSP272" s="2"/>
      <c r="NSQ272" s="2"/>
      <c r="NSR272" s="2"/>
      <c r="NSS272" s="2"/>
      <c r="NST272" s="2"/>
      <c r="NSU272" s="2"/>
      <c r="NSV272" s="2"/>
      <c r="NSW272" s="2"/>
      <c r="NSX272" s="2"/>
      <c r="NSY272" s="2"/>
      <c r="NSZ272" s="2"/>
      <c r="NTA272" s="2"/>
      <c r="NTB272" s="2"/>
      <c r="NTC272" s="2"/>
      <c r="NTD272" s="2"/>
      <c r="NTE272" s="2"/>
      <c r="NTF272" s="2"/>
      <c r="NTG272" s="2"/>
      <c r="NTH272" s="2"/>
      <c r="NTI272" s="2"/>
      <c r="NTJ272" s="2"/>
      <c r="NTK272" s="2"/>
      <c r="NTL272" s="2"/>
      <c r="NTM272" s="2"/>
      <c r="NTN272" s="2"/>
      <c r="NTO272" s="2"/>
      <c r="NTP272" s="2"/>
      <c r="NTQ272" s="2"/>
      <c r="NTR272" s="2"/>
      <c r="NTS272" s="2"/>
      <c r="NTT272" s="2"/>
      <c r="NTU272" s="2"/>
      <c r="NTV272" s="2"/>
      <c r="NTW272" s="2"/>
      <c r="NTX272" s="2"/>
      <c r="NTY272" s="2"/>
      <c r="NTZ272" s="2"/>
      <c r="NUA272" s="2"/>
      <c r="NUB272" s="2"/>
      <c r="NUC272" s="2"/>
      <c r="NUD272" s="2"/>
      <c r="NUE272" s="2"/>
      <c r="NUF272" s="2"/>
      <c r="NUG272" s="2"/>
      <c r="NUH272" s="2"/>
      <c r="NUI272" s="2"/>
      <c r="NUJ272" s="2"/>
      <c r="NUK272" s="2"/>
      <c r="NUL272" s="2"/>
      <c r="NUM272" s="2"/>
      <c r="NUN272" s="2"/>
      <c r="NUO272" s="2"/>
      <c r="NUP272" s="2"/>
      <c r="NUQ272" s="2"/>
      <c r="NUR272" s="2"/>
      <c r="NUS272" s="2"/>
      <c r="NUT272" s="2"/>
      <c r="NUU272" s="2"/>
      <c r="NUV272" s="2"/>
      <c r="NUW272" s="2"/>
      <c r="NUX272" s="2"/>
      <c r="NUY272" s="2"/>
      <c r="NUZ272" s="2"/>
      <c r="NVA272" s="2"/>
      <c r="NVB272" s="2"/>
      <c r="NVC272" s="2"/>
      <c r="NVD272" s="2"/>
      <c r="NVE272" s="2"/>
      <c r="NVF272" s="2"/>
      <c r="NVG272" s="2"/>
      <c r="NVH272" s="2"/>
      <c r="NVI272" s="2"/>
      <c r="NVJ272" s="2"/>
      <c r="NVK272" s="2"/>
      <c r="NVL272" s="2"/>
      <c r="NVM272" s="2"/>
      <c r="NVN272" s="2"/>
      <c r="NVO272" s="2"/>
      <c r="NVP272" s="2"/>
      <c r="NVQ272" s="2"/>
      <c r="NVR272" s="2"/>
      <c r="NVS272" s="2"/>
      <c r="NVT272" s="2"/>
      <c r="NVU272" s="2"/>
      <c r="NVV272" s="2"/>
      <c r="NVW272" s="2"/>
      <c r="NVX272" s="2"/>
      <c r="NVY272" s="2"/>
      <c r="NVZ272" s="2"/>
      <c r="NWA272" s="2"/>
      <c r="NWB272" s="2"/>
      <c r="NWC272" s="2"/>
      <c r="NWD272" s="2"/>
      <c r="NWE272" s="2"/>
      <c r="NWF272" s="2"/>
      <c r="NWG272" s="2"/>
      <c r="NWH272" s="2"/>
      <c r="NWI272" s="2"/>
      <c r="NWJ272" s="2"/>
      <c r="NWK272" s="2"/>
      <c r="NWL272" s="2"/>
      <c r="NWM272" s="2"/>
      <c r="NWN272" s="2"/>
      <c r="NWO272" s="2"/>
      <c r="NWP272" s="2"/>
      <c r="NWQ272" s="2"/>
      <c r="NWR272" s="2"/>
      <c r="NWS272" s="2"/>
      <c r="NWT272" s="2"/>
      <c r="NWU272" s="2"/>
      <c r="NWV272" s="2"/>
      <c r="NWW272" s="2"/>
      <c r="NWX272" s="2"/>
      <c r="NWY272" s="2"/>
      <c r="NWZ272" s="2"/>
      <c r="NXA272" s="2"/>
      <c r="NXB272" s="2"/>
      <c r="NXC272" s="2"/>
      <c r="NXD272" s="2"/>
      <c r="NXE272" s="2"/>
      <c r="NXF272" s="2"/>
      <c r="NXG272" s="2"/>
      <c r="NXH272" s="2"/>
      <c r="NXI272" s="2"/>
      <c r="NXJ272" s="2"/>
      <c r="NXK272" s="2"/>
      <c r="NXL272" s="2"/>
      <c r="NXM272" s="2"/>
      <c r="NXN272" s="2"/>
      <c r="NXO272" s="2"/>
      <c r="NXP272" s="2"/>
      <c r="NXQ272" s="2"/>
      <c r="NXR272" s="2"/>
      <c r="NXS272" s="2"/>
      <c r="NXT272" s="2"/>
      <c r="NXU272" s="2"/>
      <c r="NXV272" s="2"/>
      <c r="NXW272" s="2"/>
      <c r="NXX272" s="2"/>
      <c r="NXY272" s="2"/>
      <c r="NXZ272" s="2"/>
      <c r="NYA272" s="2"/>
      <c r="NYB272" s="2"/>
      <c r="NYC272" s="2"/>
      <c r="NYD272" s="2"/>
      <c r="NYE272" s="2"/>
      <c r="NYF272" s="2"/>
      <c r="NYG272" s="2"/>
      <c r="NYH272" s="2"/>
      <c r="NYI272" s="2"/>
      <c r="NYJ272" s="2"/>
      <c r="NYK272" s="2"/>
      <c r="NYL272" s="2"/>
      <c r="NYM272" s="2"/>
      <c r="NYN272" s="2"/>
      <c r="NYO272" s="2"/>
      <c r="NYP272" s="2"/>
      <c r="NYQ272" s="2"/>
      <c r="NYR272" s="2"/>
      <c r="NYS272" s="2"/>
      <c r="NYT272" s="2"/>
      <c r="NYU272" s="2"/>
      <c r="NYV272" s="2"/>
      <c r="NYW272" s="2"/>
      <c r="NYX272" s="2"/>
      <c r="NYY272" s="2"/>
      <c r="NYZ272" s="2"/>
      <c r="NZA272" s="2"/>
      <c r="NZB272" s="2"/>
      <c r="NZC272" s="2"/>
      <c r="NZD272" s="2"/>
      <c r="NZE272" s="2"/>
      <c r="NZF272" s="2"/>
      <c r="NZG272" s="2"/>
      <c r="NZH272" s="2"/>
      <c r="NZI272" s="2"/>
      <c r="NZJ272" s="2"/>
      <c r="NZK272" s="2"/>
      <c r="NZL272" s="2"/>
      <c r="NZM272" s="2"/>
      <c r="NZN272" s="2"/>
      <c r="NZO272" s="2"/>
      <c r="NZP272" s="2"/>
      <c r="NZQ272" s="2"/>
      <c r="NZR272" s="2"/>
      <c r="NZS272" s="2"/>
      <c r="NZT272" s="2"/>
      <c r="NZU272" s="2"/>
      <c r="NZV272" s="2"/>
      <c r="NZW272" s="2"/>
      <c r="NZX272" s="2"/>
      <c r="NZY272" s="2"/>
      <c r="NZZ272" s="2"/>
      <c r="OAA272" s="2"/>
      <c r="OAB272" s="2"/>
      <c r="OAC272" s="2"/>
      <c r="OAD272" s="2"/>
      <c r="OAE272" s="2"/>
      <c r="OAF272" s="2"/>
      <c r="OAG272" s="2"/>
      <c r="OAH272" s="2"/>
      <c r="OAI272" s="2"/>
      <c r="OAJ272" s="2"/>
      <c r="OAK272" s="2"/>
      <c r="OAL272" s="2"/>
      <c r="OAM272" s="2"/>
      <c r="OAN272" s="2"/>
      <c r="OAO272" s="2"/>
      <c r="OAP272" s="2"/>
      <c r="OAQ272" s="2"/>
      <c r="OAR272" s="2"/>
      <c r="OAS272" s="2"/>
      <c r="OAT272" s="2"/>
      <c r="OAU272" s="2"/>
      <c r="OAV272" s="2"/>
      <c r="OAW272" s="2"/>
      <c r="OAX272" s="2"/>
      <c r="OAY272" s="2"/>
      <c r="OAZ272" s="2"/>
      <c r="OBA272" s="2"/>
      <c r="OBB272" s="2"/>
      <c r="OBC272" s="2"/>
      <c r="OBD272" s="2"/>
      <c r="OBE272" s="2"/>
      <c r="OBF272" s="2"/>
      <c r="OBG272" s="2"/>
      <c r="OBH272" s="2"/>
      <c r="OBI272" s="2"/>
      <c r="OBJ272" s="2"/>
      <c r="OBK272" s="2"/>
      <c r="OBL272" s="2"/>
      <c r="OBM272" s="2"/>
      <c r="OBN272" s="2"/>
      <c r="OBO272" s="2"/>
      <c r="OBP272" s="2"/>
      <c r="OBQ272" s="2"/>
      <c r="OBR272" s="2"/>
      <c r="OBS272" s="2"/>
      <c r="OBT272" s="2"/>
      <c r="OBU272" s="2"/>
      <c r="OBV272" s="2"/>
      <c r="OBW272" s="2"/>
      <c r="OBX272" s="2"/>
      <c r="OBY272" s="2"/>
      <c r="OBZ272" s="2"/>
      <c r="OCA272" s="2"/>
      <c r="OCB272" s="2"/>
      <c r="OCC272" s="2"/>
      <c r="OCD272" s="2"/>
      <c r="OCE272" s="2"/>
      <c r="OCF272" s="2"/>
      <c r="OCG272" s="2"/>
      <c r="OCH272" s="2"/>
      <c r="OCI272" s="2"/>
      <c r="OCJ272" s="2"/>
      <c r="OCK272" s="2"/>
      <c r="OCL272" s="2"/>
      <c r="OCM272" s="2"/>
      <c r="OCN272" s="2"/>
      <c r="OCO272" s="2"/>
      <c r="OCP272" s="2"/>
      <c r="OCQ272" s="2"/>
      <c r="OCR272" s="2"/>
      <c r="OCS272" s="2"/>
      <c r="OCT272" s="2"/>
      <c r="OCU272" s="2"/>
      <c r="OCV272" s="2"/>
      <c r="OCW272" s="2"/>
      <c r="OCX272" s="2"/>
      <c r="OCY272" s="2"/>
      <c r="OCZ272" s="2"/>
      <c r="ODA272" s="2"/>
      <c r="ODB272" s="2"/>
      <c r="ODC272" s="2"/>
      <c r="ODD272" s="2"/>
      <c r="ODE272" s="2"/>
      <c r="ODF272" s="2"/>
      <c r="ODG272" s="2"/>
      <c r="ODH272" s="2"/>
      <c r="ODI272" s="2"/>
      <c r="ODJ272" s="2"/>
      <c r="ODK272" s="2"/>
      <c r="ODL272" s="2"/>
      <c r="ODM272" s="2"/>
      <c r="ODN272" s="2"/>
      <c r="ODO272" s="2"/>
      <c r="ODP272" s="2"/>
      <c r="ODQ272" s="2"/>
      <c r="ODR272" s="2"/>
      <c r="ODS272" s="2"/>
      <c r="ODT272" s="2"/>
      <c r="ODU272" s="2"/>
      <c r="ODV272" s="2"/>
      <c r="ODW272" s="2"/>
      <c r="ODX272" s="2"/>
      <c r="ODY272" s="2"/>
      <c r="ODZ272" s="2"/>
      <c r="OEA272" s="2"/>
      <c r="OEB272" s="2"/>
      <c r="OEC272" s="2"/>
      <c r="OED272" s="2"/>
      <c r="OEE272" s="2"/>
      <c r="OEF272" s="2"/>
      <c r="OEG272" s="2"/>
      <c r="OEH272" s="2"/>
      <c r="OEI272" s="2"/>
      <c r="OEJ272" s="2"/>
      <c r="OEK272" s="2"/>
      <c r="OEL272" s="2"/>
      <c r="OEM272" s="2"/>
      <c r="OEN272" s="2"/>
      <c r="OEO272" s="2"/>
      <c r="OEP272" s="2"/>
      <c r="OEQ272" s="2"/>
      <c r="OER272" s="2"/>
      <c r="OES272" s="2"/>
      <c r="OET272" s="2"/>
      <c r="OEU272" s="2"/>
      <c r="OEV272" s="2"/>
      <c r="OEW272" s="2"/>
      <c r="OEX272" s="2"/>
      <c r="OEY272" s="2"/>
      <c r="OEZ272" s="2"/>
      <c r="OFA272" s="2"/>
      <c r="OFB272" s="2"/>
      <c r="OFC272" s="2"/>
      <c r="OFD272" s="2"/>
      <c r="OFE272" s="2"/>
      <c r="OFF272" s="2"/>
      <c r="OFG272" s="2"/>
      <c r="OFH272" s="2"/>
      <c r="OFI272" s="2"/>
      <c r="OFJ272" s="2"/>
      <c r="OFK272" s="2"/>
      <c r="OFL272" s="2"/>
      <c r="OFM272" s="2"/>
      <c r="OFN272" s="2"/>
      <c r="OFO272" s="2"/>
      <c r="OFP272" s="2"/>
      <c r="OFQ272" s="2"/>
      <c r="OFR272" s="2"/>
      <c r="OFS272" s="2"/>
      <c r="OFT272" s="2"/>
      <c r="OFU272" s="2"/>
      <c r="OFV272" s="2"/>
      <c r="OFW272" s="2"/>
      <c r="OFX272" s="2"/>
      <c r="OFY272" s="2"/>
      <c r="OFZ272" s="2"/>
      <c r="OGA272" s="2"/>
      <c r="OGB272" s="2"/>
      <c r="OGC272" s="2"/>
      <c r="OGD272" s="2"/>
      <c r="OGE272" s="2"/>
      <c r="OGF272" s="2"/>
      <c r="OGG272" s="2"/>
      <c r="OGH272" s="2"/>
      <c r="OGI272" s="2"/>
      <c r="OGJ272" s="2"/>
      <c r="OGK272" s="2"/>
      <c r="OGL272" s="2"/>
      <c r="OGM272" s="2"/>
      <c r="OGN272" s="2"/>
      <c r="OGO272" s="2"/>
      <c r="OGP272" s="2"/>
      <c r="OGQ272" s="2"/>
      <c r="OGR272" s="2"/>
      <c r="OGS272" s="2"/>
      <c r="OGT272" s="2"/>
      <c r="OGU272" s="2"/>
      <c r="OGV272" s="2"/>
      <c r="OGW272" s="2"/>
      <c r="OGX272" s="2"/>
      <c r="OGY272" s="2"/>
      <c r="OGZ272" s="2"/>
      <c r="OHA272" s="2"/>
      <c r="OHB272" s="2"/>
      <c r="OHC272" s="2"/>
      <c r="OHD272" s="2"/>
      <c r="OHE272" s="2"/>
      <c r="OHF272" s="2"/>
      <c r="OHG272" s="2"/>
      <c r="OHH272" s="2"/>
      <c r="OHI272" s="2"/>
      <c r="OHJ272" s="2"/>
      <c r="OHK272" s="2"/>
      <c r="OHL272" s="2"/>
      <c r="OHM272" s="2"/>
      <c r="OHN272" s="2"/>
      <c r="OHO272" s="2"/>
      <c r="OHP272" s="2"/>
      <c r="OHQ272" s="2"/>
      <c r="OHR272" s="2"/>
      <c r="OHS272" s="2"/>
      <c r="OHT272" s="2"/>
      <c r="OHU272" s="2"/>
      <c r="OHV272" s="2"/>
      <c r="OHW272" s="2"/>
      <c r="OHX272" s="2"/>
      <c r="OHY272" s="2"/>
      <c r="OHZ272" s="2"/>
      <c r="OIA272" s="2"/>
      <c r="OIB272" s="2"/>
      <c r="OIC272" s="2"/>
      <c r="OID272" s="2"/>
      <c r="OIE272" s="2"/>
      <c r="OIF272" s="2"/>
      <c r="OIG272" s="2"/>
      <c r="OIH272" s="2"/>
      <c r="OII272" s="2"/>
      <c r="OIJ272" s="2"/>
      <c r="OIK272" s="2"/>
      <c r="OIL272" s="2"/>
      <c r="OIM272" s="2"/>
      <c r="OIN272" s="2"/>
      <c r="OIO272" s="2"/>
      <c r="OIP272" s="2"/>
      <c r="OIQ272" s="2"/>
      <c r="OIR272" s="2"/>
      <c r="OIS272" s="2"/>
      <c r="OIT272" s="2"/>
      <c r="OIU272" s="2"/>
      <c r="OIV272" s="2"/>
      <c r="OIW272" s="2"/>
      <c r="OIX272" s="2"/>
      <c r="OIY272" s="2"/>
      <c r="OIZ272" s="2"/>
      <c r="OJA272" s="2"/>
      <c r="OJB272" s="2"/>
      <c r="OJC272" s="2"/>
      <c r="OJD272" s="2"/>
      <c r="OJE272" s="2"/>
      <c r="OJF272" s="2"/>
      <c r="OJG272" s="2"/>
      <c r="OJH272" s="2"/>
      <c r="OJI272" s="2"/>
      <c r="OJJ272" s="2"/>
      <c r="OJK272" s="2"/>
      <c r="OJL272" s="2"/>
      <c r="OJM272" s="2"/>
      <c r="OJN272" s="2"/>
      <c r="OJO272" s="2"/>
      <c r="OJP272" s="2"/>
      <c r="OJQ272" s="2"/>
      <c r="OJR272" s="2"/>
      <c r="OJS272" s="2"/>
      <c r="OJT272" s="2"/>
      <c r="OJU272" s="2"/>
      <c r="OJV272" s="2"/>
      <c r="OJW272" s="2"/>
      <c r="OJX272" s="2"/>
      <c r="OJY272" s="2"/>
      <c r="OJZ272" s="2"/>
      <c r="OKA272" s="2"/>
      <c r="OKB272" s="2"/>
      <c r="OKC272" s="2"/>
      <c r="OKD272" s="2"/>
      <c r="OKE272" s="2"/>
      <c r="OKF272" s="2"/>
      <c r="OKG272" s="2"/>
      <c r="OKH272" s="2"/>
      <c r="OKI272" s="2"/>
      <c r="OKJ272" s="2"/>
      <c r="OKK272" s="2"/>
      <c r="OKL272" s="2"/>
      <c r="OKM272" s="2"/>
      <c r="OKN272" s="2"/>
      <c r="OKO272" s="2"/>
      <c r="OKP272" s="2"/>
      <c r="OKQ272" s="2"/>
      <c r="OKR272" s="2"/>
      <c r="OKS272" s="2"/>
      <c r="OKT272" s="2"/>
      <c r="OKU272" s="2"/>
      <c r="OKV272" s="2"/>
      <c r="OKW272" s="2"/>
      <c r="OKX272" s="2"/>
      <c r="OKY272" s="2"/>
      <c r="OKZ272" s="2"/>
      <c r="OLA272" s="2"/>
      <c r="OLB272" s="2"/>
      <c r="OLC272" s="2"/>
      <c r="OLD272" s="2"/>
      <c r="OLE272" s="2"/>
      <c r="OLF272" s="2"/>
      <c r="OLG272" s="2"/>
      <c r="OLH272" s="2"/>
      <c r="OLI272" s="2"/>
      <c r="OLJ272" s="2"/>
      <c r="OLK272" s="2"/>
      <c r="OLL272" s="2"/>
      <c r="OLM272" s="2"/>
      <c r="OLN272" s="2"/>
      <c r="OLO272" s="2"/>
      <c r="OLP272" s="2"/>
      <c r="OLQ272" s="2"/>
      <c r="OLR272" s="2"/>
      <c r="OLS272" s="2"/>
      <c r="OLT272" s="2"/>
      <c r="OLU272" s="2"/>
      <c r="OLV272" s="2"/>
      <c r="OLW272" s="2"/>
      <c r="OLX272" s="2"/>
      <c r="OLY272" s="2"/>
      <c r="OLZ272" s="2"/>
      <c r="OMA272" s="2"/>
      <c r="OMB272" s="2"/>
      <c r="OMC272" s="2"/>
      <c r="OMD272" s="2"/>
      <c r="OME272" s="2"/>
      <c r="OMF272" s="2"/>
      <c r="OMG272" s="2"/>
      <c r="OMH272" s="2"/>
      <c r="OMI272" s="2"/>
      <c r="OMJ272" s="2"/>
      <c r="OMK272" s="2"/>
      <c r="OML272" s="2"/>
      <c r="OMM272" s="2"/>
      <c r="OMN272" s="2"/>
      <c r="OMO272" s="2"/>
      <c r="OMP272" s="2"/>
      <c r="OMQ272" s="2"/>
      <c r="OMR272" s="2"/>
      <c r="OMS272" s="2"/>
      <c r="OMT272" s="2"/>
      <c r="OMU272" s="2"/>
      <c r="OMV272" s="2"/>
      <c r="OMW272" s="2"/>
      <c r="OMX272" s="2"/>
      <c r="OMY272" s="2"/>
      <c r="OMZ272" s="2"/>
      <c r="ONA272" s="2"/>
      <c r="ONB272" s="2"/>
      <c r="ONC272" s="2"/>
      <c r="OND272" s="2"/>
      <c r="ONE272" s="2"/>
      <c r="ONF272" s="2"/>
      <c r="ONG272" s="2"/>
      <c r="ONH272" s="2"/>
      <c r="ONI272" s="2"/>
      <c r="ONJ272" s="2"/>
      <c r="ONK272" s="2"/>
      <c r="ONL272" s="2"/>
      <c r="ONM272" s="2"/>
      <c r="ONN272" s="2"/>
      <c r="ONO272" s="2"/>
      <c r="ONP272" s="2"/>
      <c r="ONQ272" s="2"/>
      <c r="ONR272" s="2"/>
      <c r="ONS272" s="2"/>
      <c r="ONT272" s="2"/>
      <c r="ONU272" s="2"/>
      <c r="ONV272" s="2"/>
      <c r="ONW272" s="2"/>
      <c r="ONX272" s="2"/>
      <c r="ONY272" s="2"/>
      <c r="ONZ272" s="2"/>
      <c r="OOA272" s="2"/>
      <c r="OOB272" s="2"/>
      <c r="OOC272" s="2"/>
      <c r="OOD272" s="2"/>
      <c r="OOE272" s="2"/>
      <c r="OOF272" s="2"/>
      <c r="OOG272" s="2"/>
      <c r="OOH272" s="2"/>
      <c r="OOI272" s="2"/>
      <c r="OOJ272" s="2"/>
      <c r="OOK272" s="2"/>
      <c r="OOL272" s="2"/>
      <c r="OOM272" s="2"/>
      <c r="OON272" s="2"/>
      <c r="OOO272" s="2"/>
      <c r="OOP272" s="2"/>
      <c r="OOQ272" s="2"/>
      <c r="OOR272" s="2"/>
      <c r="OOS272" s="2"/>
      <c r="OOT272" s="2"/>
      <c r="OOU272" s="2"/>
      <c r="OOV272" s="2"/>
      <c r="OOW272" s="2"/>
      <c r="OOX272" s="2"/>
      <c r="OOY272" s="2"/>
      <c r="OOZ272" s="2"/>
      <c r="OPA272" s="2"/>
      <c r="OPB272" s="2"/>
      <c r="OPC272" s="2"/>
      <c r="OPD272" s="2"/>
      <c r="OPE272" s="2"/>
      <c r="OPF272" s="2"/>
      <c r="OPG272" s="2"/>
      <c r="OPH272" s="2"/>
      <c r="OPI272" s="2"/>
      <c r="OPJ272" s="2"/>
      <c r="OPK272" s="2"/>
      <c r="OPL272" s="2"/>
      <c r="OPM272" s="2"/>
      <c r="OPN272" s="2"/>
      <c r="OPO272" s="2"/>
      <c r="OPP272" s="2"/>
      <c r="OPQ272" s="2"/>
      <c r="OPR272" s="2"/>
      <c r="OPS272" s="2"/>
      <c r="OPT272" s="2"/>
      <c r="OPU272" s="2"/>
      <c r="OPV272" s="2"/>
      <c r="OPW272" s="2"/>
      <c r="OPX272" s="2"/>
      <c r="OPY272" s="2"/>
      <c r="OPZ272" s="2"/>
      <c r="OQA272" s="2"/>
      <c r="OQB272" s="2"/>
      <c r="OQC272" s="2"/>
      <c r="OQD272" s="2"/>
      <c r="OQE272" s="2"/>
      <c r="OQF272" s="2"/>
      <c r="OQG272" s="2"/>
      <c r="OQH272" s="2"/>
      <c r="OQI272" s="2"/>
      <c r="OQJ272" s="2"/>
      <c r="OQK272" s="2"/>
      <c r="OQL272" s="2"/>
      <c r="OQM272" s="2"/>
      <c r="OQN272" s="2"/>
      <c r="OQO272" s="2"/>
      <c r="OQP272" s="2"/>
      <c r="OQQ272" s="2"/>
      <c r="OQR272" s="2"/>
      <c r="OQS272" s="2"/>
      <c r="OQT272" s="2"/>
      <c r="OQU272" s="2"/>
      <c r="OQV272" s="2"/>
      <c r="OQW272" s="2"/>
      <c r="OQX272" s="2"/>
      <c r="OQY272" s="2"/>
      <c r="OQZ272" s="2"/>
      <c r="ORA272" s="2"/>
      <c r="ORB272" s="2"/>
      <c r="ORC272" s="2"/>
      <c r="ORD272" s="2"/>
      <c r="ORE272" s="2"/>
      <c r="ORF272" s="2"/>
      <c r="ORG272" s="2"/>
      <c r="ORH272" s="2"/>
      <c r="ORI272" s="2"/>
      <c r="ORJ272" s="2"/>
      <c r="ORK272" s="2"/>
      <c r="ORL272" s="2"/>
      <c r="ORM272" s="2"/>
      <c r="ORN272" s="2"/>
      <c r="ORO272" s="2"/>
      <c r="ORP272" s="2"/>
      <c r="ORQ272" s="2"/>
      <c r="ORR272" s="2"/>
      <c r="ORS272" s="2"/>
      <c r="ORT272" s="2"/>
      <c r="ORU272" s="2"/>
      <c r="ORV272" s="2"/>
      <c r="ORW272" s="2"/>
      <c r="ORX272" s="2"/>
      <c r="ORY272" s="2"/>
      <c r="ORZ272" s="2"/>
      <c r="OSA272" s="2"/>
      <c r="OSB272" s="2"/>
      <c r="OSC272" s="2"/>
      <c r="OSD272" s="2"/>
      <c r="OSE272" s="2"/>
      <c r="OSF272" s="2"/>
      <c r="OSG272" s="2"/>
      <c r="OSH272" s="2"/>
      <c r="OSI272" s="2"/>
      <c r="OSJ272" s="2"/>
      <c r="OSK272" s="2"/>
      <c r="OSL272" s="2"/>
      <c r="OSM272" s="2"/>
      <c r="OSN272" s="2"/>
      <c r="OSO272" s="2"/>
      <c r="OSP272" s="2"/>
      <c r="OSQ272" s="2"/>
      <c r="OSR272" s="2"/>
      <c r="OSS272" s="2"/>
      <c r="OST272" s="2"/>
      <c r="OSU272" s="2"/>
      <c r="OSV272" s="2"/>
      <c r="OSW272" s="2"/>
      <c r="OSX272" s="2"/>
      <c r="OSY272" s="2"/>
      <c r="OSZ272" s="2"/>
      <c r="OTA272" s="2"/>
      <c r="OTB272" s="2"/>
      <c r="OTC272" s="2"/>
      <c r="OTD272" s="2"/>
      <c r="OTE272" s="2"/>
      <c r="OTF272" s="2"/>
      <c r="OTG272" s="2"/>
      <c r="OTH272" s="2"/>
      <c r="OTI272" s="2"/>
      <c r="OTJ272" s="2"/>
      <c r="OTK272" s="2"/>
      <c r="OTL272" s="2"/>
      <c r="OTM272" s="2"/>
      <c r="OTN272" s="2"/>
      <c r="OTO272" s="2"/>
      <c r="OTP272" s="2"/>
      <c r="OTQ272" s="2"/>
      <c r="OTR272" s="2"/>
      <c r="OTS272" s="2"/>
      <c r="OTT272" s="2"/>
      <c r="OTU272" s="2"/>
      <c r="OTV272" s="2"/>
      <c r="OTW272" s="2"/>
      <c r="OTX272" s="2"/>
      <c r="OTY272" s="2"/>
      <c r="OTZ272" s="2"/>
      <c r="OUA272" s="2"/>
      <c r="OUB272" s="2"/>
      <c r="OUC272" s="2"/>
      <c r="OUD272" s="2"/>
      <c r="OUE272" s="2"/>
      <c r="OUF272" s="2"/>
      <c r="OUG272" s="2"/>
      <c r="OUH272" s="2"/>
      <c r="OUI272" s="2"/>
      <c r="OUJ272" s="2"/>
      <c r="OUK272" s="2"/>
      <c r="OUL272" s="2"/>
      <c r="OUM272" s="2"/>
      <c r="OUN272" s="2"/>
      <c r="OUO272" s="2"/>
      <c r="OUP272" s="2"/>
      <c r="OUQ272" s="2"/>
      <c r="OUR272" s="2"/>
      <c r="OUS272" s="2"/>
      <c r="OUT272" s="2"/>
      <c r="OUU272" s="2"/>
      <c r="OUV272" s="2"/>
      <c r="OUW272" s="2"/>
      <c r="OUX272" s="2"/>
      <c r="OUY272" s="2"/>
      <c r="OUZ272" s="2"/>
      <c r="OVA272" s="2"/>
      <c r="OVB272" s="2"/>
      <c r="OVC272" s="2"/>
      <c r="OVD272" s="2"/>
      <c r="OVE272" s="2"/>
      <c r="OVF272" s="2"/>
      <c r="OVG272" s="2"/>
      <c r="OVH272" s="2"/>
      <c r="OVI272" s="2"/>
      <c r="OVJ272" s="2"/>
      <c r="OVK272" s="2"/>
      <c r="OVL272" s="2"/>
      <c r="OVM272" s="2"/>
      <c r="OVN272" s="2"/>
      <c r="OVO272" s="2"/>
      <c r="OVP272" s="2"/>
      <c r="OVQ272" s="2"/>
      <c r="OVR272" s="2"/>
      <c r="OVS272" s="2"/>
      <c r="OVT272" s="2"/>
      <c r="OVU272" s="2"/>
      <c r="OVV272" s="2"/>
      <c r="OVW272" s="2"/>
      <c r="OVX272" s="2"/>
      <c r="OVY272" s="2"/>
      <c r="OVZ272" s="2"/>
      <c r="OWA272" s="2"/>
      <c r="OWB272" s="2"/>
      <c r="OWC272" s="2"/>
      <c r="OWD272" s="2"/>
      <c r="OWE272" s="2"/>
      <c r="OWF272" s="2"/>
      <c r="OWG272" s="2"/>
      <c r="OWH272" s="2"/>
      <c r="OWI272" s="2"/>
      <c r="OWJ272" s="2"/>
      <c r="OWK272" s="2"/>
      <c r="OWL272" s="2"/>
      <c r="OWM272" s="2"/>
      <c r="OWN272" s="2"/>
      <c r="OWO272" s="2"/>
      <c r="OWP272" s="2"/>
      <c r="OWQ272" s="2"/>
      <c r="OWR272" s="2"/>
      <c r="OWS272" s="2"/>
      <c r="OWT272" s="2"/>
      <c r="OWU272" s="2"/>
      <c r="OWV272" s="2"/>
      <c r="OWW272" s="2"/>
      <c r="OWX272" s="2"/>
      <c r="OWY272" s="2"/>
      <c r="OWZ272" s="2"/>
      <c r="OXA272" s="2"/>
      <c r="OXB272" s="2"/>
      <c r="OXC272" s="2"/>
      <c r="OXD272" s="2"/>
      <c r="OXE272" s="2"/>
      <c r="OXF272" s="2"/>
      <c r="OXG272" s="2"/>
      <c r="OXH272" s="2"/>
      <c r="OXI272" s="2"/>
      <c r="OXJ272" s="2"/>
      <c r="OXK272" s="2"/>
      <c r="OXL272" s="2"/>
      <c r="OXM272" s="2"/>
      <c r="OXN272" s="2"/>
      <c r="OXO272" s="2"/>
      <c r="OXP272" s="2"/>
      <c r="OXQ272" s="2"/>
      <c r="OXR272" s="2"/>
      <c r="OXS272" s="2"/>
      <c r="OXT272" s="2"/>
      <c r="OXU272" s="2"/>
      <c r="OXV272" s="2"/>
      <c r="OXW272" s="2"/>
      <c r="OXX272" s="2"/>
      <c r="OXY272" s="2"/>
      <c r="OXZ272" s="2"/>
      <c r="OYA272" s="2"/>
      <c r="OYB272" s="2"/>
      <c r="OYC272" s="2"/>
      <c r="OYD272" s="2"/>
      <c r="OYE272" s="2"/>
      <c r="OYF272" s="2"/>
      <c r="OYG272" s="2"/>
      <c r="OYH272" s="2"/>
      <c r="OYI272" s="2"/>
      <c r="OYJ272" s="2"/>
      <c r="OYK272" s="2"/>
      <c r="OYL272" s="2"/>
      <c r="OYM272" s="2"/>
      <c r="OYN272" s="2"/>
      <c r="OYO272" s="2"/>
      <c r="OYP272" s="2"/>
      <c r="OYQ272" s="2"/>
      <c r="OYR272" s="2"/>
      <c r="OYS272" s="2"/>
      <c r="OYT272" s="2"/>
      <c r="OYU272" s="2"/>
      <c r="OYV272" s="2"/>
      <c r="OYW272" s="2"/>
      <c r="OYX272" s="2"/>
      <c r="OYY272" s="2"/>
      <c r="OYZ272" s="2"/>
      <c r="OZA272" s="2"/>
      <c r="OZB272" s="2"/>
      <c r="OZC272" s="2"/>
      <c r="OZD272" s="2"/>
      <c r="OZE272" s="2"/>
      <c r="OZF272" s="2"/>
      <c r="OZG272" s="2"/>
      <c r="OZH272" s="2"/>
      <c r="OZI272" s="2"/>
      <c r="OZJ272" s="2"/>
      <c r="OZK272" s="2"/>
      <c r="OZL272" s="2"/>
      <c r="OZM272" s="2"/>
      <c r="OZN272" s="2"/>
      <c r="OZO272" s="2"/>
      <c r="OZP272" s="2"/>
      <c r="OZQ272" s="2"/>
      <c r="OZR272" s="2"/>
      <c r="OZS272" s="2"/>
      <c r="OZT272" s="2"/>
      <c r="OZU272" s="2"/>
      <c r="OZV272" s="2"/>
      <c r="OZW272" s="2"/>
      <c r="OZX272" s="2"/>
      <c r="OZY272" s="2"/>
      <c r="OZZ272" s="2"/>
      <c r="PAA272" s="2"/>
      <c r="PAB272" s="2"/>
      <c r="PAC272" s="2"/>
      <c r="PAD272" s="2"/>
      <c r="PAE272" s="2"/>
      <c r="PAF272" s="2"/>
      <c r="PAG272" s="2"/>
      <c r="PAH272" s="2"/>
      <c r="PAI272" s="2"/>
      <c r="PAJ272" s="2"/>
      <c r="PAK272" s="2"/>
      <c r="PAL272" s="2"/>
      <c r="PAM272" s="2"/>
      <c r="PAN272" s="2"/>
      <c r="PAO272" s="2"/>
      <c r="PAP272" s="2"/>
      <c r="PAQ272" s="2"/>
      <c r="PAR272" s="2"/>
      <c r="PAS272" s="2"/>
      <c r="PAT272" s="2"/>
      <c r="PAU272" s="2"/>
      <c r="PAV272" s="2"/>
      <c r="PAW272" s="2"/>
      <c r="PAX272" s="2"/>
      <c r="PAY272" s="2"/>
      <c r="PAZ272" s="2"/>
      <c r="PBA272" s="2"/>
      <c r="PBB272" s="2"/>
      <c r="PBC272" s="2"/>
      <c r="PBD272" s="2"/>
      <c r="PBE272" s="2"/>
      <c r="PBF272" s="2"/>
      <c r="PBG272" s="2"/>
      <c r="PBH272" s="2"/>
      <c r="PBI272" s="2"/>
      <c r="PBJ272" s="2"/>
      <c r="PBK272" s="2"/>
      <c r="PBL272" s="2"/>
      <c r="PBM272" s="2"/>
      <c r="PBN272" s="2"/>
      <c r="PBO272" s="2"/>
      <c r="PBP272" s="2"/>
      <c r="PBQ272" s="2"/>
      <c r="PBR272" s="2"/>
      <c r="PBS272" s="2"/>
      <c r="PBT272" s="2"/>
      <c r="PBU272" s="2"/>
      <c r="PBV272" s="2"/>
      <c r="PBW272" s="2"/>
      <c r="PBX272" s="2"/>
      <c r="PBY272" s="2"/>
      <c r="PBZ272" s="2"/>
      <c r="PCA272" s="2"/>
      <c r="PCB272" s="2"/>
      <c r="PCC272" s="2"/>
      <c r="PCD272" s="2"/>
      <c r="PCE272" s="2"/>
      <c r="PCF272" s="2"/>
      <c r="PCG272" s="2"/>
      <c r="PCH272" s="2"/>
      <c r="PCI272" s="2"/>
      <c r="PCJ272" s="2"/>
      <c r="PCK272" s="2"/>
      <c r="PCL272" s="2"/>
      <c r="PCM272" s="2"/>
      <c r="PCN272" s="2"/>
      <c r="PCO272" s="2"/>
      <c r="PCP272" s="2"/>
      <c r="PCQ272" s="2"/>
      <c r="PCR272" s="2"/>
      <c r="PCS272" s="2"/>
      <c r="PCT272" s="2"/>
      <c r="PCU272" s="2"/>
      <c r="PCV272" s="2"/>
      <c r="PCW272" s="2"/>
      <c r="PCX272" s="2"/>
      <c r="PCY272" s="2"/>
      <c r="PCZ272" s="2"/>
      <c r="PDA272" s="2"/>
      <c r="PDB272" s="2"/>
      <c r="PDC272" s="2"/>
      <c r="PDD272" s="2"/>
      <c r="PDE272" s="2"/>
      <c r="PDF272" s="2"/>
      <c r="PDG272" s="2"/>
      <c r="PDH272" s="2"/>
      <c r="PDI272" s="2"/>
      <c r="PDJ272" s="2"/>
      <c r="PDK272" s="2"/>
      <c r="PDL272" s="2"/>
      <c r="PDM272" s="2"/>
      <c r="PDN272" s="2"/>
      <c r="PDO272" s="2"/>
      <c r="PDP272" s="2"/>
      <c r="PDQ272" s="2"/>
      <c r="PDR272" s="2"/>
      <c r="PDS272" s="2"/>
      <c r="PDT272" s="2"/>
      <c r="PDU272" s="2"/>
      <c r="PDV272" s="2"/>
      <c r="PDW272" s="2"/>
      <c r="PDX272" s="2"/>
      <c r="PDY272" s="2"/>
      <c r="PDZ272" s="2"/>
      <c r="PEA272" s="2"/>
      <c r="PEB272" s="2"/>
      <c r="PEC272" s="2"/>
      <c r="PED272" s="2"/>
      <c r="PEE272" s="2"/>
      <c r="PEF272" s="2"/>
      <c r="PEG272" s="2"/>
      <c r="PEH272" s="2"/>
      <c r="PEI272" s="2"/>
      <c r="PEJ272" s="2"/>
      <c r="PEK272" s="2"/>
      <c r="PEL272" s="2"/>
      <c r="PEM272" s="2"/>
      <c r="PEN272" s="2"/>
      <c r="PEO272" s="2"/>
      <c r="PEP272" s="2"/>
      <c r="PEQ272" s="2"/>
      <c r="PER272" s="2"/>
      <c r="PES272" s="2"/>
      <c r="PET272" s="2"/>
      <c r="PEU272" s="2"/>
      <c r="PEV272" s="2"/>
      <c r="PEW272" s="2"/>
      <c r="PEX272" s="2"/>
      <c r="PEY272" s="2"/>
      <c r="PEZ272" s="2"/>
      <c r="PFA272" s="2"/>
      <c r="PFB272" s="2"/>
      <c r="PFC272" s="2"/>
      <c r="PFD272" s="2"/>
      <c r="PFE272" s="2"/>
      <c r="PFF272" s="2"/>
      <c r="PFG272" s="2"/>
      <c r="PFH272" s="2"/>
      <c r="PFI272" s="2"/>
      <c r="PFJ272" s="2"/>
      <c r="PFK272" s="2"/>
      <c r="PFL272" s="2"/>
      <c r="PFM272" s="2"/>
      <c r="PFN272" s="2"/>
      <c r="PFO272" s="2"/>
      <c r="PFP272" s="2"/>
      <c r="PFQ272" s="2"/>
      <c r="PFR272" s="2"/>
      <c r="PFS272" s="2"/>
      <c r="PFT272" s="2"/>
      <c r="PFU272" s="2"/>
      <c r="PFV272" s="2"/>
      <c r="PFW272" s="2"/>
      <c r="PFX272" s="2"/>
      <c r="PFY272" s="2"/>
      <c r="PFZ272" s="2"/>
      <c r="PGA272" s="2"/>
      <c r="PGB272" s="2"/>
      <c r="PGC272" s="2"/>
      <c r="PGD272" s="2"/>
      <c r="PGE272" s="2"/>
      <c r="PGF272" s="2"/>
      <c r="PGG272" s="2"/>
      <c r="PGH272" s="2"/>
      <c r="PGI272" s="2"/>
      <c r="PGJ272" s="2"/>
      <c r="PGK272" s="2"/>
      <c r="PGL272" s="2"/>
      <c r="PGM272" s="2"/>
      <c r="PGN272" s="2"/>
      <c r="PGO272" s="2"/>
      <c r="PGP272" s="2"/>
      <c r="PGQ272" s="2"/>
      <c r="PGR272" s="2"/>
      <c r="PGS272" s="2"/>
      <c r="PGT272" s="2"/>
      <c r="PGU272" s="2"/>
      <c r="PGV272" s="2"/>
      <c r="PGW272" s="2"/>
      <c r="PGX272" s="2"/>
      <c r="PGY272" s="2"/>
      <c r="PGZ272" s="2"/>
      <c r="PHA272" s="2"/>
      <c r="PHB272" s="2"/>
      <c r="PHC272" s="2"/>
      <c r="PHD272" s="2"/>
      <c r="PHE272" s="2"/>
      <c r="PHF272" s="2"/>
      <c r="PHG272" s="2"/>
      <c r="PHH272" s="2"/>
      <c r="PHI272" s="2"/>
      <c r="PHJ272" s="2"/>
      <c r="PHK272" s="2"/>
      <c r="PHL272" s="2"/>
      <c r="PHM272" s="2"/>
      <c r="PHN272" s="2"/>
      <c r="PHO272" s="2"/>
      <c r="PHP272" s="2"/>
      <c r="PHQ272" s="2"/>
      <c r="PHR272" s="2"/>
      <c r="PHS272" s="2"/>
      <c r="PHT272" s="2"/>
      <c r="PHU272" s="2"/>
      <c r="PHV272" s="2"/>
      <c r="PHW272" s="2"/>
      <c r="PHX272" s="2"/>
      <c r="PHY272" s="2"/>
      <c r="PHZ272" s="2"/>
      <c r="PIA272" s="2"/>
      <c r="PIB272" s="2"/>
      <c r="PIC272" s="2"/>
      <c r="PID272" s="2"/>
      <c r="PIE272" s="2"/>
      <c r="PIF272" s="2"/>
      <c r="PIG272" s="2"/>
      <c r="PIH272" s="2"/>
      <c r="PII272" s="2"/>
      <c r="PIJ272" s="2"/>
      <c r="PIK272" s="2"/>
      <c r="PIL272" s="2"/>
      <c r="PIM272" s="2"/>
      <c r="PIN272" s="2"/>
      <c r="PIO272" s="2"/>
      <c r="PIP272" s="2"/>
      <c r="PIQ272" s="2"/>
      <c r="PIR272" s="2"/>
      <c r="PIS272" s="2"/>
      <c r="PIT272" s="2"/>
      <c r="PIU272" s="2"/>
      <c r="PIV272" s="2"/>
      <c r="PIW272" s="2"/>
      <c r="PIX272" s="2"/>
      <c r="PIY272" s="2"/>
      <c r="PIZ272" s="2"/>
      <c r="PJA272" s="2"/>
      <c r="PJB272" s="2"/>
      <c r="PJC272" s="2"/>
      <c r="PJD272" s="2"/>
      <c r="PJE272" s="2"/>
      <c r="PJF272" s="2"/>
      <c r="PJG272" s="2"/>
      <c r="PJH272" s="2"/>
      <c r="PJI272" s="2"/>
      <c r="PJJ272" s="2"/>
      <c r="PJK272" s="2"/>
      <c r="PJL272" s="2"/>
      <c r="PJM272" s="2"/>
      <c r="PJN272" s="2"/>
      <c r="PJO272" s="2"/>
      <c r="PJP272" s="2"/>
      <c r="PJQ272" s="2"/>
      <c r="PJR272" s="2"/>
      <c r="PJS272" s="2"/>
      <c r="PJT272" s="2"/>
      <c r="PJU272" s="2"/>
      <c r="PJV272" s="2"/>
      <c r="PJW272" s="2"/>
      <c r="PJX272" s="2"/>
      <c r="PJY272" s="2"/>
      <c r="PJZ272" s="2"/>
      <c r="PKA272" s="2"/>
      <c r="PKB272" s="2"/>
      <c r="PKC272" s="2"/>
      <c r="PKD272" s="2"/>
      <c r="PKE272" s="2"/>
      <c r="PKF272" s="2"/>
      <c r="PKG272" s="2"/>
      <c r="PKH272" s="2"/>
      <c r="PKI272" s="2"/>
      <c r="PKJ272" s="2"/>
      <c r="PKK272" s="2"/>
      <c r="PKL272" s="2"/>
      <c r="PKM272" s="2"/>
      <c r="PKN272" s="2"/>
      <c r="PKO272" s="2"/>
      <c r="PKP272" s="2"/>
      <c r="PKQ272" s="2"/>
      <c r="PKR272" s="2"/>
      <c r="PKS272" s="2"/>
      <c r="PKT272" s="2"/>
      <c r="PKU272" s="2"/>
      <c r="PKV272" s="2"/>
      <c r="PKW272" s="2"/>
      <c r="PKX272" s="2"/>
      <c r="PKY272" s="2"/>
      <c r="PKZ272" s="2"/>
      <c r="PLA272" s="2"/>
      <c r="PLB272" s="2"/>
      <c r="PLC272" s="2"/>
      <c r="PLD272" s="2"/>
      <c r="PLE272" s="2"/>
      <c r="PLF272" s="2"/>
      <c r="PLG272" s="2"/>
      <c r="PLH272" s="2"/>
      <c r="PLI272" s="2"/>
      <c r="PLJ272" s="2"/>
      <c r="PLK272" s="2"/>
      <c r="PLL272" s="2"/>
      <c r="PLM272" s="2"/>
      <c r="PLN272" s="2"/>
      <c r="PLO272" s="2"/>
      <c r="PLP272" s="2"/>
      <c r="PLQ272" s="2"/>
      <c r="PLR272" s="2"/>
      <c r="PLS272" s="2"/>
      <c r="PLT272" s="2"/>
      <c r="PLU272" s="2"/>
      <c r="PLV272" s="2"/>
      <c r="PLW272" s="2"/>
      <c r="PLX272" s="2"/>
      <c r="PLY272" s="2"/>
      <c r="PLZ272" s="2"/>
      <c r="PMA272" s="2"/>
      <c r="PMB272" s="2"/>
      <c r="PMC272" s="2"/>
      <c r="PMD272" s="2"/>
      <c r="PME272" s="2"/>
      <c r="PMF272" s="2"/>
      <c r="PMG272" s="2"/>
      <c r="PMH272" s="2"/>
      <c r="PMI272" s="2"/>
      <c r="PMJ272" s="2"/>
      <c r="PMK272" s="2"/>
      <c r="PML272" s="2"/>
      <c r="PMM272" s="2"/>
      <c r="PMN272" s="2"/>
      <c r="PMO272" s="2"/>
      <c r="PMP272" s="2"/>
      <c r="PMQ272" s="2"/>
      <c r="PMR272" s="2"/>
      <c r="PMS272" s="2"/>
      <c r="PMT272" s="2"/>
      <c r="PMU272" s="2"/>
      <c r="PMV272" s="2"/>
      <c r="PMW272" s="2"/>
      <c r="PMX272" s="2"/>
      <c r="PMY272" s="2"/>
      <c r="PMZ272" s="2"/>
      <c r="PNA272" s="2"/>
      <c r="PNB272" s="2"/>
      <c r="PNC272" s="2"/>
      <c r="PND272" s="2"/>
      <c r="PNE272" s="2"/>
      <c r="PNF272" s="2"/>
      <c r="PNG272" s="2"/>
      <c r="PNH272" s="2"/>
      <c r="PNI272" s="2"/>
      <c r="PNJ272" s="2"/>
      <c r="PNK272" s="2"/>
      <c r="PNL272" s="2"/>
      <c r="PNM272" s="2"/>
      <c r="PNN272" s="2"/>
      <c r="PNO272" s="2"/>
      <c r="PNP272" s="2"/>
      <c r="PNQ272" s="2"/>
      <c r="PNR272" s="2"/>
      <c r="PNS272" s="2"/>
      <c r="PNT272" s="2"/>
      <c r="PNU272" s="2"/>
      <c r="PNV272" s="2"/>
      <c r="PNW272" s="2"/>
      <c r="PNX272" s="2"/>
      <c r="PNY272" s="2"/>
      <c r="PNZ272" s="2"/>
      <c r="POA272" s="2"/>
      <c r="POB272" s="2"/>
      <c r="POC272" s="2"/>
      <c r="POD272" s="2"/>
      <c r="POE272" s="2"/>
      <c r="POF272" s="2"/>
      <c r="POG272" s="2"/>
      <c r="POH272" s="2"/>
      <c r="POI272" s="2"/>
      <c r="POJ272" s="2"/>
      <c r="POK272" s="2"/>
      <c r="POL272" s="2"/>
      <c r="POM272" s="2"/>
      <c r="PON272" s="2"/>
      <c r="POO272" s="2"/>
      <c r="POP272" s="2"/>
      <c r="POQ272" s="2"/>
      <c r="POR272" s="2"/>
      <c r="POS272" s="2"/>
      <c r="POT272" s="2"/>
      <c r="POU272" s="2"/>
      <c r="POV272" s="2"/>
      <c r="POW272" s="2"/>
      <c r="POX272" s="2"/>
      <c r="POY272" s="2"/>
      <c r="POZ272" s="2"/>
      <c r="PPA272" s="2"/>
      <c r="PPB272" s="2"/>
      <c r="PPC272" s="2"/>
      <c r="PPD272" s="2"/>
      <c r="PPE272" s="2"/>
      <c r="PPF272" s="2"/>
      <c r="PPG272" s="2"/>
      <c r="PPH272" s="2"/>
      <c r="PPI272" s="2"/>
      <c r="PPJ272" s="2"/>
      <c r="PPK272" s="2"/>
      <c r="PPL272" s="2"/>
      <c r="PPM272" s="2"/>
      <c r="PPN272" s="2"/>
      <c r="PPO272" s="2"/>
      <c r="PPP272" s="2"/>
      <c r="PPQ272" s="2"/>
      <c r="PPR272" s="2"/>
      <c r="PPS272" s="2"/>
      <c r="PPT272" s="2"/>
      <c r="PPU272" s="2"/>
      <c r="PPV272" s="2"/>
      <c r="PPW272" s="2"/>
      <c r="PPX272" s="2"/>
      <c r="PPY272" s="2"/>
      <c r="PPZ272" s="2"/>
      <c r="PQA272" s="2"/>
      <c r="PQB272" s="2"/>
      <c r="PQC272" s="2"/>
      <c r="PQD272" s="2"/>
      <c r="PQE272" s="2"/>
      <c r="PQF272" s="2"/>
      <c r="PQG272" s="2"/>
      <c r="PQH272" s="2"/>
      <c r="PQI272" s="2"/>
      <c r="PQJ272" s="2"/>
      <c r="PQK272" s="2"/>
      <c r="PQL272" s="2"/>
      <c r="PQM272" s="2"/>
      <c r="PQN272" s="2"/>
      <c r="PQO272" s="2"/>
      <c r="PQP272" s="2"/>
      <c r="PQQ272" s="2"/>
      <c r="PQR272" s="2"/>
      <c r="PQS272" s="2"/>
      <c r="PQT272" s="2"/>
      <c r="PQU272" s="2"/>
      <c r="PQV272" s="2"/>
      <c r="PQW272" s="2"/>
      <c r="PQX272" s="2"/>
      <c r="PQY272" s="2"/>
      <c r="PQZ272" s="2"/>
      <c r="PRA272" s="2"/>
      <c r="PRB272" s="2"/>
      <c r="PRC272" s="2"/>
      <c r="PRD272" s="2"/>
      <c r="PRE272" s="2"/>
      <c r="PRF272" s="2"/>
      <c r="PRG272" s="2"/>
      <c r="PRH272" s="2"/>
      <c r="PRI272" s="2"/>
      <c r="PRJ272" s="2"/>
      <c r="PRK272" s="2"/>
      <c r="PRL272" s="2"/>
      <c r="PRM272" s="2"/>
      <c r="PRN272" s="2"/>
      <c r="PRO272" s="2"/>
      <c r="PRP272" s="2"/>
      <c r="PRQ272" s="2"/>
      <c r="PRR272" s="2"/>
      <c r="PRS272" s="2"/>
      <c r="PRT272" s="2"/>
      <c r="PRU272" s="2"/>
      <c r="PRV272" s="2"/>
      <c r="PRW272" s="2"/>
      <c r="PRX272" s="2"/>
      <c r="PRY272" s="2"/>
      <c r="PRZ272" s="2"/>
      <c r="PSA272" s="2"/>
      <c r="PSB272" s="2"/>
      <c r="PSC272" s="2"/>
      <c r="PSD272" s="2"/>
      <c r="PSE272" s="2"/>
      <c r="PSF272" s="2"/>
      <c r="PSG272" s="2"/>
      <c r="PSH272" s="2"/>
      <c r="PSI272" s="2"/>
      <c r="PSJ272" s="2"/>
      <c r="PSK272" s="2"/>
      <c r="PSL272" s="2"/>
      <c r="PSM272" s="2"/>
      <c r="PSN272" s="2"/>
      <c r="PSO272" s="2"/>
      <c r="PSP272" s="2"/>
      <c r="PSQ272" s="2"/>
      <c r="PSR272" s="2"/>
      <c r="PSS272" s="2"/>
      <c r="PST272" s="2"/>
      <c r="PSU272" s="2"/>
      <c r="PSV272" s="2"/>
      <c r="PSW272" s="2"/>
      <c r="PSX272" s="2"/>
      <c r="PSY272" s="2"/>
      <c r="PSZ272" s="2"/>
      <c r="PTA272" s="2"/>
      <c r="PTB272" s="2"/>
      <c r="PTC272" s="2"/>
      <c r="PTD272" s="2"/>
      <c r="PTE272" s="2"/>
      <c r="PTF272" s="2"/>
      <c r="PTG272" s="2"/>
      <c r="PTH272" s="2"/>
      <c r="PTI272" s="2"/>
      <c r="PTJ272" s="2"/>
      <c r="PTK272" s="2"/>
      <c r="PTL272" s="2"/>
      <c r="PTM272" s="2"/>
      <c r="PTN272" s="2"/>
      <c r="PTO272" s="2"/>
      <c r="PTP272" s="2"/>
      <c r="PTQ272" s="2"/>
      <c r="PTR272" s="2"/>
      <c r="PTS272" s="2"/>
      <c r="PTT272" s="2"/>
      <c r="PTU272" s="2"/>
      <c r="PTV272" s="2"/>
      <c r="PTW272" s="2"/>
      <c r="PTX272" s="2"/>
      <c r="PTY272" s="2"/>
      <c r="PTZ272" s="2"/>
      <c r="PUA272" s="2"/>
      <c r="PUB272" s="2"/>
      <c r="PUC272" s="2"/>
      <c r="PUD272" s="2"/>
      <c r="PUE272" s="2"/>
      <c r="PUF272" s="2"/>
      <c r="PUG272" s="2"/>
      <c r="PUH272" s="2"/>
      <c r="PUI272" s="2"/>
      <c r="PUJ272" s="2"/>
      <c r="PUK272" s="2"/>
      <c r="PUL272" s="2"/>
      <c r="PUM272" s="2"/>
      <c r="PUN272" s="2"/>
      <c r="PUO272" s="2"/>
      <c r="PUP272" s="2"/>
      <c r="PUQ272" s="2"/>
      <c r="PUR272" s="2"/>
      <c r="PUS272" s="2"/>
      <c r="PUT272" s="2"/>
      <c r="PUU272" s="2"/>
      <c r="PUV272" s="2"/>
      <c r="PUW272" s="2"/>
      <c r="PUX272" s="2"/>
      <c r="PUY272" s="2"/>
      <c r="PUZ272" s="2"/>
      <c r="PVA272" s="2"/>
      <c r="PVB272" s="2"/>
      <c r="PVC272" s="2"/>
      <c r="PVD272" s="2"/>
      <c r="PVE272" s="2"/>
      <c r="PVF272" s="2"/>
      <c r="PVG272" s="2"/>
      <c r="PVH272" s="2"/>
      <c r="PVI272" s="2"/>
      <c r="PVJ272" s="2"/>
      <c r="PVK272" s="2"/>
      <c r="PVL272" s="2"/>
      <c r="PVM272" s="2"/>
      <c r="PVN272" s="2"/>
      <c r="PVO272" s="2"/>
      <c r="PVP272" s="2"/>
      <c r="PVQ272" s="2"/>
      <c r="PVR272" s="2"/>
      <c r="PVS272" s="2"/>
      <c r="PVT272" s="2"/>
      <c r="PVU272" s="2"/>
      <c r="PVV272" s="2"/>
      <c r="PVW272" s="2"/>
      <c r="PVX272" s="2"/>
      <c r="PVY272" s="2"/>
      <c r="PVZ272" s="2"/>
      <c r="PWA272" s="2"/>
      <c r="PWB272" s="2"/>
      <c r="PWC272" s="2"/>
      <c r="PWD272" s="2"/>
      <c r="PWE272" s="2"/>
      <c r="PWF272" s="2"/>
      <c r="PWG272" s="2"/>
      <c r="PWH272" s="2"/>
      <c r="PWI272" s="2"/>
      <c r="PWJ272" s="2"/>
      <c r="PWK272" s="2"/>
      <c r="PWL272" s="2"/>
      <c r="PWM272" s="2"/>
      <c r="PWN272" s="2"/>
      <c r="PWO272" s="2"/>
      <c r="PWP272" s="2"/>
      <c r="PWQ272" s="2"/>
      <c r="PWR272" s="2"/>
      <c r="PWS272" s="2"/>
      <c r="PWT272" s="2"/>
      <c r="PWU272" s="2"/>
      <c r="PWV272" s="2"/>
      <c r="PWW272" s="2"/>
      <c r="PWX272" s="2"/>
      <c r="PWY272" s="2"/>
      <c r="PWZ272" s="2"/>
      <c r="PXA272" s="2"/>
      <c r="PXB272" s="2"/>
      <c r="PXC272" s="2"/>
      <c r="PXD272" s="2"/>
      <c r="PXE272" s="2"/>
      <c r="PXF272" s="2"/>
      <c r="PXG272" s="2"/>
      <c r="PXH272" s="2"/>
      <c r="PXI272" s="2"/>
      <c r="PXJ272" s="2"/>
      <c r="PXK272" s="2"/>
      <c r="PXL272" s="2"/>
      <c r="PXM272" s="2"/>
      <c r="PXN272" s="2"/>
      <c r="PXO272" s="2"/>
      <c r="PXP272" s="2"/>
      <c r="PXQ272" s="2"/>
      <c r="PXR272" s="2"/>
      <c r="PXS272" s="2"/>
      <c r="PXT272" s="2"/>
      <c r="PXU272" s="2"/>
      <c r="PXV272" s="2"/>
      <c r="PXW272" s="2"/>
      <c r="PXX272" s="2"/>
      <c r="PXY272" s="2"/>
      <c r="PXZ272" s="2"/>
      <c r="PYA272" s="2"/>
      <c r="PYB272" s="2"/>
      <c r="PYC272" s="2"/>
      <c r="PYD272" s="2"/>
      <c r="PYE272" s="2"/>
      <c r="PYF272" s="2"/>
      <c r="PYG272" s="2"/>
      <c r="PYH272" s="2"/>
      <c r="PYI272" s="2"/>
      <c r="PYJ272" s="2"/>
      <c r="PYK272" s="2"/>
      <c r="PYL272" s="2"/>
      <c r="PYM272" s="2"/>
      <c r="PYN272" s="2"/>
      <c r="PYO272" s="2"/>
      <c r="PYP272" s="2"/>
      <c r="PYQ272" s="2"/>
      <c r="PYR272" s="2"/>
      <c r="PYS272" s="2"/>
      <c r="PYT272" s="2"/>
      <c r="PYU272" s="2"/>
      <c r="PYV272" s="2"/>
      <c r="PYW272" s="2"/>
      <c r="PYX272" s="2"/>
      <c r="PYY272" s="2"/>
      <c r="PYZ272" s="2"/>
      <c r="PZA272" s="2"/>
      <c r="PZB272" s="2"/>
      <c r="PZC272" s="2"/>
      <c r="PZD272" s="2"/>
      <c r="PZE272" s="2"/>
      <c r="PZF272" s="2"/>
      <c r="PZG272" s="2"/>
      <c r="PZH272" s="2"/>
      <c r="PZI272" s="2"/>
      <c r="PZJ272" s="2"/>
      <c r="PZK272" s="2"/>
      <c r="PZL272" s="2"/>
      <c r="PZM272" s="2"/>
      <c r="PZN272" s="2"/>
      <c r="PZO272" s="2"/>
      <c r="PZP272" s="2"/>
      <c r="PZQ272" s="2"/>
      <c r="PZR272" s="2"/>
      <c r="PZS272" s="2"/>
      <c r="PZT272" s="2"/>
      <c r="PZU272" s="2"/>
      <c r="PZV272" s="2"/>
      <c r="PZW272" s="2"/>
      <c r="PZX272" s="2"/>
      <c r="PZY272" s="2"/>
      <c r="PZZ272" s="2"/>
      <c r="QAA272" s="2"/>
      <c r="QAB272" s="2"/>
      <c r="QAC272" s="2"/>
      <c r="QAD272" s="2"/>
      <c r="QAE272" s="2"/>
      <c r="QAF272" s="2"/>
      <c r="QAG272" s="2"/>
      <c r="QAH272" s="2"/>
      <c r="QAI272" s="2"/>
      <c r="QAJ272" s="2"/>
      <c r="QAK272" s="2"/>
      <c r="QAL272" s="2"/>
      <c r="QAM272" s="2"/>
      <c r="QAN272" s="2"/>
      <c r="QAO272" s="2"/>
      <c r="QAP272" s="2"/>
      <c r="QAQ272" s="2"/>
      <c r="QAR272" s="2"/>
      <c r="QAS272" s="2"/>
      <c r="QAT272" s="2"/>
      <c r="QAU272" s="2"/>
      <c r="QAV272" s="2"/>
      <c r="QAW272" s="2"/>
      <c r="QAX272" s="2"/>
      <c r="QAY272" s="2"/>
      <c r="QAZ272" s="2"/>
      <c r="QBA272" s="2"/>
      <c r="QBB272" s="2"/>
      <c r="QBC272" s="2"/>
      <c r="QBD272" s="2"/>
      <c r="QBE272" s="2"/>
      <c r="QBF272" s="2"/>
      <c r="QBG272" s="2"/>
      <c r="QBH272" s="2"/>
      <c r="QBI272" s="2"/>
      <c r="QBJ272" s="2"/>
      <c r="QBK272" s="2"/>
      <c r="QBL272" s="2"/>
      <c r="QBM272" s="2"/>
      <c r="QBN272" s="2"/>
      <c r="QBO272" s="2"/>
      <c r="QBP272" s="2"/>
      <c r="QBQ272" s="2"/>
      <c r="QBR272" s="2"/>
      <c r="QBS272" s="2"/>
      <c r="QBT272" s="2"/>
      <c r="QBU272" s="2"/>
      <c r="QBV272" s="2"/>
      <c r="QBW272" s="2"/>
      <c r="QBX272" s="2"/>
      <c r="QBY272" s="2"/>
      <c r="QBZ272" s="2"/>
      <c r="QCA272" s="2"/>
      <c r="QCB272" s="2"/>
      <c r="QCC272" s="2"/>
      <c r="QCD272" s="2"/>
      <c r="QCE272" s="2"/>
      <c r="QCF272" s="2"/>
      <c r="QCG272" s="2"/>
      <c r="QCH272" s="2"/>
      <c r="QCI272" s="2"/>
      <c r="QCJ272" s="2"/>
      <c r="QCK272" s="2"/>
      <c r="QCL272" s="2"/>
      <c r="QCM272" s="2"/>
      <c r="QCN272" s="2"/>
      <c r="QCO272" s="2"/>
      <c r="QCP272" s="2"/>
      <c r="QCQ272" s="2"/>
      <c r="QCR272" s="2"/>
      <c r="QCS272" s="2"/>
      <c r="QCT272" s="2"/>
      <c r="QCU272" s="2"/>
      <c r="QCV272" s="2"/>
      <c r="QCW272" s="2"/>
      <c r="QCX272" s="2"/>
      <c r="QCY272" s="2"/>
      <c r="QCZ272" s="2"/>
      <c r="QDA272" s="2"/>
      <c r="QDB272" s="2"/>
      <c r="QDC272" s="2"/>
      <c r="QDD272" s="2"/>
      <c r="QDE272" s="2"/>
      <c r="QDF272" s="2"/>
      <c r="QDG272" s="2"/>
      <c r="QDH272" s="2"/>
      <c r="QDI272" s="2"/>
      <c r="QDJ272" s="2"/>
      <c r="QDK272" s="2"/>
      <c r="QDL272" s="2"/>
      <c r="QDM272" s="2"/>
      <c r="QDN272" s="2"/>
      <c r="QDO272" s="2"/>
      <c r="QDP272" s="2"/>
      <c r="QDQ272" s="2"/>
      <c r="QDR272" s="2"/>
      <c r="QDS272" s="2"/>
      <c r="QDT272" s="2"/>
      <c r="QDU272" s="2"/>
      <c r="QDV272" s="2"/>
      <c r="QDW272" s="2"/>
      <c r="QDX272" s="2"/>
      <c r="QDY272" s="2"/>
      <c r="QDZ272" s="2"/>
      <c r="QEA272" s="2"/>
      <c r="QEB272" s="2"/>
      <c r="QEC272" s="2"/>
      <c r="QED272" s="2"/>
      <c r="QEE272" s="2"/>
      <c r="QEF272" s="2"/>
      <c r="QEG272" s="2"/>
      <c r="QEH272" s="2"/>
      <c r="QEI272" s="2"/>
      <c r="QEJ272" s="2"/>
      <c r="QEK272" s="2"/>
      <c r="QEL272" s="2"/>
      <c r="QEM272" s="2"/>
      <c r="QEN272" s="2"/>
      <c r="QEO272" s="2"/>
      <c r="QEP272" s="2"/>
      <c r="QEQ272" s="2"/>
      <c r="QER272" s="2"/>
      <c r="QES272" s="2"/>
      <c r="QET272" s="2"/>
      <c r="QEU272" s="2"/>
      <c r="QEV272" s="2"/>
      <c r="QEW272" s="2"/>
      <c r="QEX272" s="2"/>
      <c r="QEY272" s="2"/>
      <c r="QEZ272" s="2"/>
      <c r="QFA272" s="2"/>
      <c r="QFB272" s="2"/>
      <c r="QFC272" s="2"/>
      <c r="QFD272" s="2"/>
      <c r="QFE272" s="2"/>
      <c r="QFF272" s="2"/>
      <c r="QFG272" s="2"/>
      <c r="QFH272" s="2"/>
      <c r="QFI272" s="2"/>
      <c r="QFJ272" s="2"/>
      <c r="QFK272" s="2"/>
      <c r="QFL272" s="2"/>
      <c r="QFM272" s="2"/>
      <c r="QFN272" s="2"/>
      <c r="QFO272" s="2"/>
      <c r="QFP272" s="2"/>
      <c r="QFQ272" s="2"/>
      <c r="QFR272" s="2"/>
      <c r="QFS272" s="2"/>
      <c r="QFT272" s="2"/>
      <c r="QFU272" s="2"/>
      <c r="QFV272" s="2"/>
      <c r="QFW272" s="2"/>
      <c r="QFX272" s="2"/>
      <c r="QFY272" s="2"/>
      <c r="QFZ272" s="2"/>
      <c r="QGA272" s="2"/>
      <c r="QGB272" s="2"/>
      <c r="QGC272" s="2"/>
      <c r="QGD272" s="2"/>
      <c r="QGE272" s="2"/>
      <c r="QGF272" s="2"/>
      <c r="QGG272" s="2"/>
      <c r="QGH272" s="2"/>
      <c r="QGI272" s="2"/>
      <c r="QGJ272" s="2"/>
      <c r="QGK272" s="2"/>
      <c r="QGL272" s="2"/>
      <c r="QGM272" s="2"/>
      <c r="QGN272" s="2"/>
      <c r="QGO272" s="2"/>
      <c r="QGP272" s="2"/>
      <c r="QGQ272" s="2"/>
      <c r="QGR272" s="2"/>
      <c r="QGS272" s="2"/>
      <c r="QGT272" s="2"/>
      <c r="QGU272" s="2"/>
      <c r="QGV272" s="2"/>
      <c r="QGW272" s="2"/>
      <c r="QGX272" s="2"/>
      <c r="QGY272" s="2"/>
      <c r="QGZ272" s="2"/>
      <c r="QHA272" s="2"/>
      <c r="QHB272" s="2"/>
      <c r="QHC272" s="2"/>
      <c r="QHD272" s="2"/>
      <c r="QHE272" s="2"/>
      <c r="QHF272" s="2"/>
      <c r="QHG272" s="2"/>
      <c r="QHH272" s="2"/>
      <c r="QHI272" s="2"/>
      <c r="QHJ272" s="2"/>
      <c r="QHK272" s="2"/>
      <c r="QHL272" s="2"/>
      <c r="QHM272" s="2"/>
      <c r="QHN272" s="2"/>
      <c r="QHO272" s="2"/>
      <c r="QHP272" s="2"/>
      <c r="QHQ272" s="2"/>
      <c r="QHR272" s="2"/>
      <c r="QHS272" s="2"/>
      <c r="QHT272" s="2"/>
      <c r="QHU272" s="2"/>
      <c r="QHV272" s="2"/>
      <c r="QHW272" s="2"/>
      <c r="QHX272" s="2"/>
      <c r="QHY272" s="2"/>
      <c r="QHZ272" s="2"/>
      <c r="QIA272" s="2"/>
      <c r="QIB272" s="2"/>
      <c r="QIC272" s="2"/>
      <c r="QID272" s="2"/>
      <c r="QIE272" s="2"/>
      <c r="QIF272" s="2"/>
      <c r="QIG272" s="2"/>
      <c r="QIH272" s="2"/>
      <c r="QII272" s="2"/>
      <c r="QIJ272" s="2"/>
      <c r="QIK272" s="2"/>
      <c r="QIL272" s="2"/>
      <c r="QIM272" s="2"/>
      <c r="QIN272" s="2"/>
      <c r="QIO272" s="2"/>
      <c r="QIP272" s="2"/>
      <c r="QIQ272" s="2"/>
      <c r="QIR272" s="2"/>
      <c r="QIS272" s="2"/>
      <c r="QIT272" s="2"/>
      <c r="QIU272" s="2"/>
      <c r="QIV272" s="2"/>
      <c r="QIW272" s="2"/>
      <c r="QIX272" s="2"/>
      <c r="QIY272" s="2"/>
      <c r="QIZ272" s="2"/>
      <c r="QJA272" s="2"/>
      <c r="QJB272" s="2"/>
      <c r="QJC272" s="2"/>
      <c r="QJD272" s="2"/>
      <c r="QJE272" s="2"/>
      <c r="QJF272" s="2"/>
      <c r="QJG272" s="2"/>
      <c r="QJH272" s="2"/>
      <c r="QJI272" s="2"/>
      <c r="QJJ272" s="2"/>
      <c r="QJK272" s="2"/>
      <c r="QJL272" s="2"/>
      <c r="QJM272" s="2"/>
      <c r="QJN272" s="2"/>
      <c r="QJO272" s="2"/>
      <c r="QJP272" s="2"/>
      <c r="QJQ272" s="2"/>
      <c r="QJR272" s="2"/>
      <c r="QJS272" s="2"/>
      <c r="QJT272" s="2"/>
      <c r="QJU272" s="2"/>
      <c r="QJV272" s="2"/>
      <c r="QJW272" s="2"/>
      <c r="QJX272" s="2"/>
      <c r="QJY272" s="2"/>
      <c r="QJZ272" s="2"/>
      <c r="QKA272" s="2"/>
      <c r="QKB272" s="2"/>
      <c r="QKC272" s="2"/>
      <c r="QKD272" s="2"/>
      <c r="QKE272" s="2"/>
      <c r="QKF272" s="2"/>
      <c r="QKG272" s="2"/>
      <c r="QKH272" s="2"/>
      <c r="QKI272" s="2"/>
      <c r="QKJ272" s="2"/>
      <c r="QKK272" s="2"/>
      <c r="QKL272" s="2"/>
      <c r="QKM272" s="2"/>
      <c r="QKN272" s="2"/>
      <c r="QKO272" s="2"/>
      <c r="QKP272" s="2"/>
      <c r="QKQ272" s="2"/>
      <c r="QKR272" s="2"/>
      <c r="QKS272" s="2"/>
      <c r="QKT272" s="2"/>
      <c r="QKU272" s="2"/>
      <c r="QKV272" s="2"/>
      <c r="QKW272" s="2"/>
      <c r="QKX272" s="2"/>
      <c r="QKY272" s="2"/>
      <c r="QKZ272" s="2"/>
      <c r="QLA272" s="2"/>
      <c r="QLB272" s="2"/>
      <c r="QLC272" s="2"/>
      <c r="QLD272" s="2"/>
      <c r="QLE272" s="2"/>
      <c r="QLF272" s="2"/>
      <c r="QLG272" s="2"/>
      <c r="QLH272" s="2"/>
      <c r="QLI272" s="2"/>
      <c r="QLJ272" s="2"/>
      <c r="QLK272" s="2"/>
      <c r="QLL272" s="2"/>
      <c r="QLM272" s="2"/>
      <c r="QLN272" s="2"/>
      <c r="QLO272" s="2"/>
      <c r="QLP272" s="2"/>
      <c r="QLQ272" s="2"/>
      <c r="QLR272" s="2"/>
      <c r="QLS272" s="2"/>
      <c r="QLT272" s="2"/>
      <c r="QLU272" s="2"/>
      <c r="QLV272" s="2"/>
      <c r="QLW272" s="2"/>
      <c r="QLX272" s="2"/>
      <c r="QLY272" s="2"/>
      <c r="QLZ272" s="2"/>
      <c r="QMA272" s="2"/>
      <c r="QMB272" s="2"/>
      <c r="QMC272" s="2"/>
      <c r="QMD272" s="2"/>
      <c r="QME272" s="2"/>
      <c r="QMF272" s="2"/>
      <c r="QMG272" s="2"/>
      <c r="QMH272" s="2"/>
      <c r="QMI272" s="2"/>
      <c r="QMJ272" s="2"/>
      <c r="QMK272" s="2"/>
      <c r="QML272" s="2"/>
      <c r="QMM272" s="2"/>
      <c r="QMN272" s="2"/>
      <c r="QMO272" s="2"/>
      <c r="QMP272" s="2"/>
      <c r="QMQ272" s="2"/>
      <c r="QMR272" s="2"/>
      <c r="QMS272" s="2"/>
      <c r="QMT272" s="2"/>
      <c r="QMU272" s="2"/>
      <c r="QMV272" s="2"/>
      <c r="QMW272" s="2"/>
      <c r="QMX272" s="2"/>
      <c r="QMY272" s="2"/>
      <c r="QMZ272" s="2"/>
      <c r="QNA272" s="2"/>
      <c r="QNB272" s="2"/>
      <c r="QNC272" s="2"/>
      <c r="QND272" s="2"/>
      <c r="QNE272" s="2"/>
      <c r="QNF272" s="2"/>
      <c r="QNG272" s="2"/>
      <c r="QNH272" s="2"/>
      <c r="QNI272" s="2"/>
      <c r="QNJ272" s="2"/>
      <c r="QNK272" s="2"/>
      <c r="QNL272" s="2"/>
      <c r="QNM272" s="2"/>
      <c r="QNN272" s="2"/>
      <c r="QNO272" s="2"/>
      <c r="QNP272" s="2"/>
      <c r="QNQ272" s="2"/>
      <c r="QNR272" s="2"/>
      <c r="QNS272" s="2"/>
      <c r="QNT272" s="2"/>
      <c r="QNU272" s="2"/>
      <c r="QNV272" s="2"/>
      <c r="QNW272" s="2"/>
      <c r="QNX272" s="2"/>
      <c r="QNY272" s="2"/>
      <c r="QNZ272" s="2"/>
      <c r="QOA272" s="2"/>
      <c r="QOB272" s="2"/>
      <c r="QOC272" s="2"/>
      <c r="QOD272" s="2"/>
      <c r="QOE272" s="2"/>
      <c r="QOF272" s="2"/>
      <c r="QOG272" s="2"/>
      <c r="QOH272" s="2"/>
      <c r="QOI272" s="2"/>
      <c r="QOJ272" s="2"/>
      <c r="QOK272" s="2"/>
      <c r="QOL272" s="2"/>
      <c r="QOM272" s="2"/>
      <c r="QON272" s="2"/>
      <c r="QOO272" s="2"/>
      <c r="QOP272" s="2"/>
      <c r="QOQ272" s="2"/>
      <c r="QOR272" s="2"/>
      <c r="QOS272" s="2"/>
      <c r="QOT272" s="2"/>
      <c r="QOU272" s="2"/>
      <c r="QOV272" s="2"/>
      <c r="QOW272" s="2"/>
      <c r="QOX272" s="2"/>
      <c r="QOY272" s="2"/>
      <c r="QOZ272" s="2"/>
      <c r="QPA272" s="2"/>
      <c r="QPB272" s="2"/>
      <c r="QPC272" s="2"/>
      <c r="QPD272" s="2"/>
      <c r="QPE272" s="2"/>
      <c r="QPF272" s="2"/>
      <c r="QPG272" s="2"/>
      <c r="QPH272" s="2"/>
      <c r="QPI272" s="2"/>
      <c r="QPJ272" s="2"/>
      <c r="QPK272" s="2"/>
      <c r="QPL272" s="2"/>
      <c r="QPM272" s="2"/>
      <c r="QPN272" s="2"/>
      <c r="QPO272" s="2"/>
      <c r="QPP272" s="2"/>
      <c r="QPQ272" s="2"/>
      <c r="QPR272" s="2"/>
      <c r="QPS272" s="2"/>
      <c r="QPT272" s="2"/>
      <c r="QPU272" s="2"/>
      <c r="QPV272" s="2"/>
      <c r="QPW272" s="2"/>
      <c r="QPX272" s="2"/>
      <c r="QPY272" s="2"/>
      <c r="QPZ272" s="2"/>
      <c r="QQA272" s="2"/>
      <c r="QQB272" s="2"/>
      <c r="QQC272" s="2"/>
      <c r="QQD272" s="2"/>
      <c r="QQE272" s="2"/>
      <c r="QQF272" s="2"/>
      <c r="QQG272" s="2"/>
      <c r="QQH272" s="2"/>
      <c r="QQI272" s="2"/>
      <c r="QQJ272" s="2"/>
      <c r="QQK272" s="2"/>
      <c r="QQL272" s="2"/>
      <c r="QQM272" s="2"/>
      <c r="QQN272" s="2"/>
      <c r="QQO272" s="2"/>
      <c r="QQP272" s="2"/>
      <c r="QQQ272" s="2"/>
      <c r="QQR272" s="2"/>
      <c r="QQS272" s="2"/>
      <c r="QQT272" s="2"/>
      <c r="QQU272" s="2"/>
      <c r="QQV272" s="2"/>
      <c r="QQW272" s="2"/>
      <c r="QQX272" s="2"/>
      <c r="QQY272" s="2"/>
      <c r="QQZ272" s="2"/>
      <c r="QRA272" s="2"/>
      <c r="QRB272" s="2"/>
      <c r="QRC272" s="2"/>
      <c r="QRD272" s="2"/>
      <c r="QRE272" s="2"/>
      <c r="QRF272" s="2"/>
      <c r="QRG272" s="2"/>
      <c r="QRH272" s="2"/>
      <c r="QRI272" s="2"/>
      <c r="QRJ272" s="2"/>
      <c r="QRK272" s="2"/>
      <c r="QRL272" s="2"/>
      <c r="QRM272" s="2"/>
      <c r="QRN272" s="2"/>
      <c r="QRO272" s="2"/>
      <c r="QRP272" s="2"/>
      <c r="QRQ272" s="2"/>
      <c r="QRR272" s="2"/>
      <c r="QRS272" s="2"/>
      <c r="QRT272" s="2"/>
      <c r="QRU272" s="2"/>
      <c r="QRV272" s="2"/>
      <c r="QRW272" s="2"/>
      <c r="QRX272" s="2"/>
      <c r="QRY272" s="2"/>
      <c r="QRZ272" s="2"/>
      <c r="QSA272" s="2"/>
      <c r="QSB272" s="2"/>
      <c r="QSC272" s="2"/>
      <c r="QSD272" s="2"/>
      <c r="QSE272" s="2"/>
      <c r="QSF272" s="2"/>
      <c r="QSG272" s="2"/>
      <c r="QSH272" s="2"/>
      <c r="QSI272" s="2"/>
      <c r="QSJ272" s="2"/>
      <c r="QSK272" s="2"/>
      <c r="QSL272" s="2"/>
      <c r="QSM272" s="2"/>
      <c r="QSN272" s="2"/>
      <c r="QSO272" s="2"/>
      <c r="QSP272" s="2"/>
      <c r="QSQ272" s="2"/>
      <c r="QSR272" s="2"/>
      <c r="QSS272" s="2"/>
      <c r="QST272" s="2"/>
      <c r="QSU272" s="2"/>
      <c r="QSV272" s="2"/>
      <c r="QSW272" s="2"/>
      <c r="QSX272" s="2"/>
      <c r="QSY272" s="2"/>
      <c r="QSZ272" s="2"/>
      <c r="QTA272" s="2"/>
      <c r="QTB272" s="2"/>
      <c r="QTC272" s="2"/>
      <c r="QTD272" s="2"/>
      <c r="QTE272" s="2"/>
      <c r="QTF272" s="2"/>
      <c r="QTG272" s="2"/>
      <c r="QTH272" s="2"/>
      <c r="QTI272" s="2"/>
      <c r="QTJ272" s="2"/>
      <c r="QTK272" s="2"/>
      <c r="QTL272" s="2"/>
      <c r="QTM272" s="2"/>
      <c r="QTN272" s="2"/>
      <c r="QTO272" s="2"/>
      <c r="QTP272" s="2"/>
      <c r="QTQ272" s="2"/>
      <c r="QTR272" s="2"/>
      <c r="QTS272" s="2"/>
      <c r="QTT272" s="2"/>
      <c r="QTU272" s="2"/>
      <c r="QTV272" s="2"/>
      <c r="QTW272" s="2"/>
      <c r="QTX272" s="2"/>
      <c r="QTY272" s="2"/>
      <c r="QTZ272" s="2"/>
      <c r="QUA272" s="2"/>
      <c r="QUB272" s="2"/>
      <c r="QUC272" s="2"/>
      <c r="QUD272" s="2"/>
      <c r="QUE272" s="2"/>
      <c r="QUF272" s="2"/>
      <c r="QUG272" s="2"/>
      <c r="QUH272" s="2"/>
      <c r="QUI272" s="2"/>
      <c r="QUJ272" s="2"/>
      <c r="QUK272" s="2"/>
      <c r="QUL272" s="2"/>
      <c r="QUM272" s="2"/>
      <c r="QUN272" s="2"/>
      <c r="QUO272" s="2"/>
      <c r="QUP272" s="2"/>
      <c r="QUQ272" s="2"/>
      <c r="QUR272" s="2"/>
      <c r="QUS272" s="2"/>
      <c r="QUT272" s="2"/>
      <c r="QUU272" s="2"/>
      <c r="QUV272" s="2"/>
      <c r="QUW272" s="2"/>
      <c r="QUX272" s="2"/>
      <c r="QUY272" s="2"/>
      <c r="QUZ272" s="2"/>
      <c r="QVA272" s="2"/>
      <c r="QVB272" s="2"/>
      <c r="QVC272" s="2"/>
      <c r="QVD272" s="2"/>
      <c r="QVE272" s="2"/>
      <c r="QVF272" s="2"/>
      <c r="QVG272" s="2"/>
      <c r="QVH272" s="2"/>
      <c r="QVI272" s="2"/>
      <c r="QVJ272" s="2"/>
      <c r="QVK272" s="2"/>
      <c r="QVL272" s="2"/>
      <c r="QVM272" s="2"/>
      <c r="QVN272" s="2"/>
      <c r="QVO272" s="2"/>
      <c r="QVP272" s="2"/>
      <c r="QVQ272" s="2"/>
      <c r="QVR272" s="2"/>
      <c r="QVS272" s="2"/>
      <c r="QVT272" s="2"/>
      <c r="QVU272" s="2"/>
      <c r="QVV272" s="2"/>
      <c r="QVW272" s="2"/>
      <c r="QVX272" s="2"/>
      <c r="QVY272" s="2"/>
      <c r="QVZ272" s="2"/>
      <c r="QWA272" s="2"/>
      <c r="QWB272" s="2"/>
      <c r="QWC272" s="2"/>
      <c r="QWD272" s="2"/>
      <c r="QWE272" s="2"/>
      <c r="QWF272" s="2"/>
      <c r="QWG272" s="2"/>
      <c r="QWH272" s="2"/>
      <c r="QWI272" s="2"/>
      <c r="QWJ272" s="2"/>
      <c r="QWK272" s="2"/>
      <c r="QWL272" s="2"/>
      <c r="QWM272" s="2"/>
      <c r="QWN272" s="2"/>
      <c r="QWO272" s="2"/>
      <c r="QWP272" s="2"/>
      <c r="QWQ272" s="2"/>
      <c r="QWR272" s="2"/>
      <c r="QWS272" s="2"/>
      <c r="QWT272" s="2"/>
      <c r="QWU272" s="2"/>
      <c r="QWV272" s="2"/>
      <c r="QWW272" s="2"/>
      <c r="QWX272" s="2"/>
      <c r="QWY272" s="2"/>
      <c r="QWZ272" s="2"/>
      <c r="QXA272" s="2"/>
      <c r="QXB272" s="2"/>
      <c r="QXC272" s="2"/>
      <c r="QXD272" s="2"/>
      <c r="QXE272" s="2"/>
      <c r="QXF272" s="2"/>
      <c r="QXG272" s="2"/>
      <c r="QXH272" s="2"/>
      <c r="QXI272" s="2"/>
      <c r="QXJ272" s="2"/>
      <c r="QXK272" s="2"/>
      <c r="QXL272" s="2"/>
      <c r="QXM272" s="2"/>
      <c r="QXN272" s="2"/>
      <c r="QXO272" s="2"/>
      <c r="QXP272" s="2"/>
      <c r="QXQ272" s="2"/>
      <c r="QXR272" s="2"/>
      <c r="QXS272" s="2"/>
      <c r="QXT272" s="2"/>
      <c r="QXU272" s="2"/>
      <c r="QXV272" s="2"/>
      <c r="QXW272" s="2"/>
      <c r="QXX272" s="2"/>
      <c r="QXY272" s="2"/>
      <c r="QXZ272" s="2"/>
      <c r="QYA272" s="2"/>
      <c r="QYB272" s="2"/>
      <c r="QYC272" s="2"/>
      <c r="QYD272" s="2"/>
      <c r="QYE272" s="2"/>
      <c r="QYF272" s="2"/>
      <c r="QYG272" s="2"/>
      <c r="QYH272" s="2"/>
      <c r="QYI272" s="2"/>
      <c r="QYJ272" s="2"/>
      <c r="QYK272" s="2"/>
      <c r="QYL272" s="2"/>
      <c r="QYM272" s="2"/>
      <c r="QYN272" s="2"/>
      <c r="QYO272" s="2"/>
      <c r="QYP272" s="2"/>
      <c r="QYQ272" s="2"/>
      <c r="QYR272" s="2"/>
      <c r="QYS272" s="2"/>
      <c r="QYT272" s="2"/>
      <c r="QYU272" s="2"/>
      <c r="QYV272" s="2"/>
      <c r="QYW272" s="2"/>
      <c r="QYX272" s="2"/>
      <c r="QYY272" s="2"/>
      <c r="QYZ272" s="2"/>
      <c r="QZA272" s="2"/>
      <c r="QZB272" s="2"/>
      <c r="QZC272" s="2"/>
      <c r="QZD272" s="2"/>
      <c r="QZE272" s="2"/>
      <c r="QZF272" s="2"/>
      <c r="QZG272" s="2"/>
      <c r="QZH272" s="2"/>
      <c r="QZI272" s="2"/>
      <c r="QZJ272" s="2"/>
      <c r="QZK272" s="2"/>
      <c r="QZL272" s="2"/>
      <c r="QZM272" s="2"/>
      <c r="QZN272" s="2"/>
      <c r="QZO272" s="2"/>
      <c r="QZP272" s="2"/>
      <c r="QZQ272" s="2"/>
      <c r="QZR272" s="2"/>
      <c r="QZS272" s="2"/>
      <c r="QZT272" s="2"/>
      <c r="QZU272" s="2"/>
      <c r="QZV272" s="2"/>
      <c r="QZW272" s="2"/>
      <c r="QZX272" s="2"/>
      <c r="QZY272" s="2"/>
      <c r="QZZ272" s="2"/>
      <c r="RAA272" s="2"/>
      <c r="RAB272" s="2"/>
      <c r="RAC272" s="2"/>
      <c r="RAD272" s="2"/>
      <c r="RAE272" s="2"/>
      <c r="RAF272" s="2"/>
      <c r="RAG272" s="2"/>
      <c r="RAH272" s="2"/>
      <c r="RAI272" s="2"/>
      <c r="RAJ272" s="2"/>
      <c r="RAK272" s="2"/>
      <c r="RAL272" s="2"/>
      <c r="RAM272" s="2"/>
      <c r="RAN272" s="2"/>
      <c r="RAO272" s="2"/>
      <c r="RAP272" s="2"/>
      <c r="RAQ272" s="2"/>
      <c r="RAR272" s="2"/>
      <c r="RAS272" s="2"/>
      <c r="RAT272" s="2"/>
      <c r="RAU272" s="2"/>
      <c r="RAV272" s="2"/>
      <c r="RAW272" s="2"/>
      <c r="RAX272" s="2"/>
      <c r="RAY272" s="2"/>
      <c r="RAZ272" s="2"/>
      <c r="RBA272" s="2"/>
      <c r="RBB272" s="2"/>
      <c r="RBC272" s="2"/>
      <c r="RBD272" s="2"/>
      <c r="RBE272" s="2"/>
      <c r="RBF272" s="2"/>
      <c r="RBG272" s="2"/>
      <c r="RBH272" s="2"/>
      <c r="RBI272" s="2"/>
      <c r="RBJ272" s="2"/>
      <c r="RBK272" s="2"/>
      <c r="RBL272" s="2"/>
      <c r="RBM272" s="2"/>
      <c r="RBN272" s="2"/>
      <c r="RBO272" s="2"/>
      <c r="RBP272" s="2"/>
      <c r="RBQ272" s="2"/>
      <c r="RBR272" s="2"/>
      <c r="RBS272" s="2"/>
      <c r="RBT272" s="2"/>
      <c r="RBU272" s="2"/>
      <c r="RBV272" s="2"/>
      <c r="RBW272" s="2"/>
      <c r="RBX272" s="2"/>
      <c r="RBY272" s="2"/>
      <c r="RBZ272" s="2"/>
      <c r="RCA272" s="2"/>
      <c r="RCB272" s="2"/>
      <c r="RCC272" s="2"/>
      <c r="RCD272" s="2"/>
      <c r="RCE272" s="2"/>
      <c r="RCF272" s="2"/>
      <c r="RCG272" s="2"/>
      <c r="RCH272" s="2"/>
      <c r="RCI272" s="2"/>
      <c r="RCJ272" s="2"/>
      <c r="RCK272" s="2"/>
      <c r="RCL272" s="2"/>
      <c r="RCM272" s="2"/>
      <c r="RCN272" s="2"/>
      <c r="RCO272" s="2"/>
      <c r="RCP272" s="2"/>
      <c r="RCQ272" s="2"/>
      <c r="RCR272" s="2"/>
      <c r="RCS272" s="2"/>
      <c r="RCT272" s="2"/>
      <c r="RCU272" s="2"/>
      <c r="RCV272" s="2"/>
      <c r="RCW272" s="2"/>
      <c r="RCX272" s="2"/>
      <c r="RCY272" s="2"/>
      <c r="RCZ272" s="2"/>
      <c r="RDA272" s="2"/>
      <c r="RDB272" s="2"/>
      <c r="RDC272" s="2"/>
      <c r="RDD272" s="2"/>
      <c r="RDE272" s="2"/>
      <c r="RDF272" s="2"/>
      <c r="RDG272" s="2"/>
      <c r="RDH272" s="2"/>
      <c r="RDI272" s="2"/>
      <c r="RDJ272" s="2"/>
      <c r="RDK272" s="2"/>
      <c r="RDL272" s="2"/>
      <c r="RDM272" s="2"/>
      <c r="RDN272" s="2"/>
      <c r="RDO272" s="2"/>
      <c r="RDP272" s="2"/>
      <c r="RDQ272" s="2"/>
      <c r="RDR272" s="2"/>
      <c r="RDS272" s="2"/>
      <c r="RDT272" s="2"/>
      <c r="RDU272" s="2"/>
      <c r="RDV272" s="2"/>
      <c r="RDW272" s="2"/>
      <c r="RDX272" s="2"/>
      <c r="RDY272" s="2"/>
      <c r="RDZ272" s="2"/>
      <c r="REA272" s="2"/>
      <c r="REB272" s="2"/>
      <c r="REC272" s="2"/>
      <c r="RED272" s="2"/>
      <c r="REE272" s="2"/>
      <c r="REF272" s="2"/>
      <c r="REG272" s="2"/>
      <c r="REH272" s="2"/>
      <c r="REI272" s="2"/>
      <c r="REJ272" s="2"/>
      <c r="REK272" s="2"/>
      <c r="REL272" s="2"/>
      <c r="REM272" s="2"/>
      <c r="REN272" s="2"/>
      <c r="REO272" s="2"/>
      <c r="REP272" s="2"/>
      <c r="REQ272" s="2"/>
      <c r="RER272" s="2"/>
      <c r="RES272" s="2"/>
      <c r="RET272" s="2"/>
      <c r="REU272" s="2"/>
      <c r="REV272" s="2"/>
      <c r="REW272" s="2"/>
      <c r="REX272" s="2"/>
      <c r="REY272" s="2"/>
      <c r="REZ272" s="2"/>
      <c r="RFA272" s="2"/>
      <c r="RFB272" s="2"/>
      <c r="RFC272" s="2"/>
      <c r="RFD272" s="2"/>
      <c r="RFE272" s="2"/>
      <c r="RFF272" s="2"/>
      <c r="RFG272" s="2"/>
      <c r="RFH272" s="2"/>
      <c r="RFI272" s="2"/>
      <c r="RFJ272" s="2"/>
      <c r="RFK272" s="2"/>
      <c r="RFL272" s="2"/>
      <c r="RFM272" s="2"/>
      <c r="RFN272" s="2"/>
      <c r="RFO272" s="2"/>
      <c r="RFP272" s="2"/>
      <c r="RFQ272" s="2"/>
      <c r="RFR272" s="2"/>
      <c r="RFS272" s="2"/>
      <c r="RFT272" s="2"/>
      <c r="RFU272" s="2"/>
      <c r="RFV272" s="2"/>
      <c r="RFW272" s="2"/>
      <c r="RFX272" s="2"/>
      <c r="RFY272" s="2"/>
      <c r="RFZ272" s="2"/>
      <c r="RGA272" s="2"/>
      <c r="RGB272" s="2"/>
      <c r="RGC272" s="2"/>
      <c r="RGD272" s="2"/>
      <c r="RGE272" s="2"/>
      <c r="RGF272" s="2"/>
      <c r="RGG272" s="2"/>
      <c r="RGH272" s="2"/>
      <c r="RGI272" s="2"/>
      <c r="RGJ272" s="2"/>
      <c r="RGK272" s="2"/>
      <c r="RGL272" s="2"/>
      <c r="RGM272" s="2"/>
      <c r="RGN272" s="2"/>
      <c r="RGO272" s="2"/>
      <c r="RGP272" s="2"/>
      <c r="RGQ272" s="2"/>
      <c r="RGR272" s="2"/>
      <c r="RGS272" s="2"/>
      <c r="RGT272" s="2"/>
      <c r="RGU272" s="2"/>
      <c r="RGV272" s="2"/>
      <c r="RGW272" s="2"/>
      <c r="RGX272" s="2"/>
      <c r="RGY272" s="2"/>
      <c r="RGZ272" s="2"/>
      <c r="RHA272" s="2"/>
      <c r="RHB272" s="2"/>
      <c r="RHC272" s="2"/>
      <c r="RHD272" s="2"/>
      <c r="RHE272" s="2"/>
      <c r="RHF272" s="2"/>
      <c r="RHG272" s="2"/>
      <c r="RHH272" s="2"/>
      <c r="RHI272" s="2"/>
      <c r="RHJ272" s="2"/>
      <c r="RHK272" s="2"/>
      <c r="RHL272" s="2"/>
      <c r="RHM272" s="2"/>
      <c r="RHN272" s="2"/>
      <c r="RHO272" s="2"/>
      <c r="RHP272" s="2"/>
      <c r="RHQ272" s="2"/>
      <c r="RHR272" s="2"/>
      <c r="RHS272" s="2"/>
      <c r="RHT272" s="2"/>
      <c r="RHU272" s="2"/>
      <c r="RHV272" s="2"/>
      <c r="RHW272" s="2"/>
      <c r="RHX272" s="2"/>
      <c r="RHY272" s="2"/>
      <c r="RHZ272" s="2"/>
      <c r="RIA272" s="2"/>
      <c r="RIB272" s="2"/>
      <c r="RIC272" s="2"/>
      <c r="RID272" s="2"/>
      <c r="RIE272" s="2"/>
      <c r="RIF272" s="2"/>
      <c r="RIG272" s="2"/>
      <c r="RIH272" s="2"/>
      <c r="RII272" s="2"/>
      <c r="RIJ272" s="2"/>
      <c r="RIK272" s="2"/>
      <c r="RIL272" s="2"/>
      <c r="RIM272" s="2"/>
      <c r="RIN272" s="2"/>
      <c r="RIO272" s="2"/>
      <c r="RIP272" s="2"/>
      <c r="RIQ272" s="2"/>
      <c r="RIR272" s="2"/>
      <c r="RIS272" s="2"/>
      <c r="RIT272" s="2"/>
      <c r="RIU272" s="2"/>
      <c r="RIV272" s="2"/>
      <c r="RIW272" s="2"/>
      <c r="RIX272" s="2"/>
      <c r="RIY272" s="2"/>
      <c r="RIZ272" s="2"/>
      <c r="RJA272" s="2"/>
      <c r="RJB272" s="2"/>
      <c r="RJC272" s="2"/>
      <c r="RJD272" s="2"/>
      <c r="RJE272" s="2"/>
      <c r="RJF272" s="2"/>
      <c r="RJG272" s="2"/>
      <c r="RJH272" s="2"/>
      <c r="RJI272" s="2"/>
      <c r="RJJ272" s="2"/>
      <c r="RJK272" s="2"/>
      <c r="RJL272" s="2"/>
      <c r="RJM272" s="2"/>
      <c r="RJN272" s="2"/>
      <c r="RJO272" s="2"/>
      <c r="RJP272" s="2"/>
      <c r="RJQ272" s="2"/>
      <c r="RJR272" s="2"/>
      <c r="RJS272" s="2"/>
      <c r="RJT272" s="2"/>
      <c r="RJU272" s="2"/>
      <c r="RJV272" s="2"/>
      <c r="RJW272" s="2"/>
      <c r="RJX272" s="2"/>
      <c r="RJY272" s="2"/>
      <c r="RJZ272" s="2"/>
      <c r="RKA272" s="2"/>
      <c r="RKB272" s="2"/>
      <c r="RKC272" s="2"/>
      <c r="RKD272" s="2"/>
      <c r="RKE272" s="2"/>
      <c r="RKF272" s="2"/>
      <c r="RKG272" s="2"/>
      <c r="RKH272" s="2"/>
      <c r="RKI272" s="2"/>
      <c r="RKJ272" s="2"/>
      <c r="RKK272" s="2"/>
      <c r="RKL272" s="2"/>
      <c r="RKM272" s="2"/>
      <c r="RKN272" s="2"/>
      <c r="RKO272" s="2"/>
      <c r="RKP272" s="2"/>
      <c r="RKQ272" s="2"/>
      <c r="RKR272" s="2"/>
      <c r="RKS272" s="2"/>
      <c r="RKT272" s="2"/>
      <c r="RKU272" s="2"/>
      <c r="RKV272" s="2"/>
      <c r="RKW272" s="2"/>
      <c r="RKX272" s="2"/>
      <c r="RKY272" s="2"/>
      <c r="RKZ272" s="2"/>
      <c r="RLA272" s="2"/>
      <c r="RLB272" s="2"/>
      <c r="RLC272" s="2"/>
      <c r="RLD272" s="2"/>
      <c r="RLE272" s="2"/>
      <c r="RLF272" s="2"/>
      <c r="RLG272" s="2"/>
      <c r="RLH272" s="2"/>
      <c r="RLI272" s="2"/>
      <c r="RLJ272" s="2"/>
      <c r="RLK272" s="2"/>
      <c r="RLL272" s="2"/>
      <c r="RLM272" s="2"/>
      <c r="RLN272" s="2"/>
      <c r="RLO272" s="2"/>
      <c r="RLP272" s="2"/>
      <c r="RLQ272" s="2"/>
      <c r="RLR272" s="2"/>
      <c r="RLS272" s="2"/>
      <c r="RLT272" s="2"/>
      <c r="RLU272" s="2"/>
      <c r="RLV272" s="2"/>
      <c r="RLW272" s="2"/>
      <c r="RLX272" s="2"/>
      <c r="RLY272" s="2"/>
      <c r="RLZ272" s="2"/>
      <c r="RMA272" s="2"/>
      <c r="RMB272" s="2"/>
      <c r="RMC272" s="2"/>
      <c r="RMD272" s="2"/>
      <c r="RME272" s="2"/>
      <c r="RMF272" s="2"/>
      <c r="RMG272" s="2"/>
      <c r="RMH272" s="2"/>
      <c r="RMI272" s="2"/>
      <c r="RMJ272" s="2"/>
      <c r="RMK272" s="2"/>
      <c r="RML272" s="2"/>
      <c r="RMM272" s="2"/>
      <c r="RMN272" s="2"/>
      <c r="RMO272" s="2"/>
      <c r="RMP272" s="2"/>
      <c r="RMQ272" s="2"/>
      <c r="RMR272" s="2"/>
      <c r="RMS272" s="2"/>
      <c r="RMT272" s="2"/>
      <c r="RMU272" s="2"/>
      <c r="RMV272" s="2"/>
      <c r="RMW272" s="2"/>
      <c r="RMX272" s="2"/>
      <c r="RMY272" s="2"/>
      <c r="RMZ272" s="2"/>
      <c r="RNA272" s="2"/>
      <c r="RNB272" s="2"/>
      <c r="RNC272" s="2"/>
      <c r="RND272" s="2"/>
      <c r="RNE272" s="2"/>
      <c r="RNF272" s="2"/>
      <c r="RNG272" s="2"/>
      <c r="RNH272" s="2"/>
      <c r="RNI272" s="2"/>
      <c r="RNJ272" s="2"/>
      <c r="RNK272" s="2"/>
      <c r="RNL272" s="2"/>
      <c r="RNM272" s="2"/>
      <c r="RNN272" s="2"/>
      <c r="RNO272" s="2"/>
      <c r="RNP272" s="2"/>
      <c r="RNQ272" s="2"/>
      <c r="RNR272" s="2"/>
      <c r="RNS272" s="2"/>
      <c r="RNT272" s="2"/>
      <c r="RNU272" s="2"/>
      <c r="RNV272" s="2"/>
      <c r="RNW272" s="2"/>
      <c r="RNX272" s="2"/>
      <c r="RNY272" s="2"/>
      <c r="RNZ272" s="2"/>
      <c r="ROA272" s="2"/>
      <c r="ROB272" s="2"/>
      <c r="ROC272" s="2"/>
      <c r="ROD272" s="2"/>
      <c r="ROE272" s="2"/>
      <c r="ROF272" s="2"/>
      <c r="ROG272" s="2"/>
      <c r="ROH272" s="2"/>
      <c r="ROI272" s="2"/>
      <c r="ROJ272" s="2"/>
      <c r="ROK272" s="2"/>
      <c r="ROL272" s="2"/>
      <c r="ROM272" s="2"/>
      <c r="RON272" s="2"/>
      <c r="ROO272" s="2"/>
      <c r="ROP272" s="2"/>
      <c r="ROQ272" s="2"/>
      <c r="ROR272" s="2"/>
      <c r="ROS272" s="2"/>
      <c r="ROT272" s="2"/>
      <c r="ROU272" s="2"/>
      <c r="ROV272" s="2"/>
      <c r="ROW272" s="2"/>
      <c r="ROX272" s="2"/>
      <c r="ROY272" s="2"/>
      <c r="ROZ272" s="2"/>
      <c r="RPA272" s="2"/>
      <c r="RPB272" s="2"/>
      <c r="RPC272" s="2"/>
      <c r="RPD272" s="2"/>
      <c r="RPE272" s="2"/>
      <c r="RPF272" s="2"/>
      <c r="RPG272" s="2"/>
      <c r="RPH272" s="2"/>
      <c r="RPI272" s="2"/>
      <c r="RPJ272" s="2"/>
      <c r="RPK272" s="2"/>
      <c r="RPL272" s="2"/>
      <c r="RPM272" s="2"/>
      <c r="RPN272" s="2"/>
      <c r="RPO272" s="2"/>
      <c r="RPP272" s="2"/>
      <c r="RPQ272" s="2"/>
      <c r="RPR272" s="2"/>
      <c r="RPS272" s="2"/>
      <c r="RPT272" s="2"/>
      <c r="RPU272" s="2"/>
      <c r="RPV272" s="2"/>
      <c r="RPW272" s="2"/>
      <c r="RPX272" s="2"/>
      <c r="RPY272" s="2"/>
      <c r="RPZ272" s="2"/>
      <c r="RQA272" s="2"/>
      <c r="RQB272" s="2"/>
      <c r="RQC272" s="2"/>
      <c r="RQD272" s="2"/>
      <c r="RQE272" s="2"/>
      <c r="RQF272" s="2"/>
      <c r="RQG272" s="2"/>
      <c r="RQH272" s="2"/>
      <c r="RQI272" s="2"/>
      <c r="RQJ272" s="2"/>
      <c r="RQK272" s="2"/>
      <c r="RQL272" s="2"/>
      <c r="RQM272" s="2"/>
      <c r="RQN272" s="2"/>
      <c r="RQO272" s="2"/>
      <c r="RQP272" s="2"/>
      <c r="RQQ272" s="2"/>
      <c r="RQR272" s="2"/>
      <c r="RQS272" s="2"/>
      <c r="RQT272" s="2"/>
      <c r="RQU272" s="2"/>
      <c r="RQV272" s="2"/>
      <c r="RQW272" s="2"/>
      <c r="RQX272" s="2"/>
      <c r="RQY272" s="2"/>
      <c r="RQZ272" s="2"/>
      <c r="RRA272" s="2"/>
      <c r="RRB272" s="2"/>
      <c r="RRC272" s="2"/>
      <c r="RRD272" s="2"/>
      <c r="RRE272" s="2"/>
      <c r="RRF272" s="2"/>
      <c r="RRG272" s="2"/>
      <c r="RRH272" s="2"/>
      <c r="RRI272" s="2"/>
      <c r="RRJ272" s="2"/>
      <c r="RRK272" s="2"/>
      <c r="RRL272" s="2"/>
      <c r="RRM272" s="2"/>
      <c r="RRN272" s="2"/>
      <c r="RRO272" s="2"/>
      <c r="RRP272" s="2"/>
      <c r="RRQ272" s="2"/>
      <c r="RRR272" s="2"/>
      <c r="RRS272" s="2"/>
      <c r="RRT272" s="2"/>
      <c r="RRU272" s="2"/>
      <c r="RRV272" s="2"/>
      <c r="RRW272" s="2"/>
      <c r="RRX272" s="2"/>
      <c r="RRY272" s="2"/>
      <c r="RRZ272" s="2"/>
      <c r="RSA272" s="2"/>
      <c r="RSB272" s="2"/>
      <c r="RSC272" s="2"/>
      <c r="RSD272" s="2"/>
      <c r="RSE272" s="2"/>
      <c r="RSF272" s="2"/>
      <c r="RSG272" s="2"/>
      <c r="RSH272" s="2"/>
      <c r="RSI272" s="2"/>
      <c r="RSJ272" s="2"/>
      <c r="RSK272" s="2"/>
      <c r="RSL272" s="2"/>
      <c r="RSM272" s="2"/>
      <c r="RSN272" s="2"/>
      <c r="RSO272" s="2"/>
      <c r="RSP272" s="2"/>
      <c r="RSQ272" s="2"/>
      <c r="RSR272" s="2"/>
      <c r="RSS272" s="2"/>
      <c r="RST272" s="2"/>
      <c r="RSU272" s="2"/>
      <c r="RSV272" s="2"/>
      <c r="RSW272" s="2"/>
      <c r="RSX272" s="2"/>
      <c r="RSY272" s="2"/>
      <c r="RSZ272" s="2"/>
      <c r="RTA272" s="2"/>
      <c r="RTB272" s="2"/>
      <c r="RTC272" s="2"/>
      <c r="RTD272" s="2"/>
      <c r="RTE272" s="2"/>
      <c r="RTF272" s="2"/>
      <c r="RTG272" s="2"/>
      <c r="RTH272" s="2"/>
      <c r="RTI272" s="2"/>
      <c r="RTJ272" s="2"/>
      <c r="RTK272" s="2"/>
      <c r="RTL272" s="2"/>
      <c r="RTM272" s="2"/>
      <c r="RTN272" s="2"/>
      <c r="RTO272" s="2"/>
      <c r="RTP272" s="2"/>
      <c r="RTQ272" s="2"/>
      <c r="RTR272" s="2"/>
      <c r="RTS272" s="2"/>
      <c r="RTT272" s="2"/>
      <c r="RTU272" s="2"/>
      <c r="RTV272" s="2"/>
      <c r="RTW272" s="2"/>
      <c r="RTX272" s="2"/>
      <c r="RTY272" s="2"/>
      <c r="RTZ272" s="2"/>
      <c r="RUA272" s="2"/>
      <c r="RUB272" s="2"/>
      <c r="RUC272" s="2"/>
      <c r="RUD272" s="2"/>
      <c r="RUE272" s="2"/>
      <c r="RUF272" s="2"/>
      <c r="RUG272" s="2"/>
      <c r="RUH272" s="2"/>
      <c r="RUI272" s="2"/>
      <c r="RUJ272" s="2"/>
      <c r="RUK272" s="2"/>
      <c r="RUL272" s="2"/>
      <c r="RUM272" s="2"/>
      <c r="RUN272" s="2"/>
      <c r="RUO272" s="2"/>
      <c r="RUP272" s="2"/>
      <c r="RUQ272" s="2"/>
      <c r="RUR272" s="2"/>
      <c r="RUS272" s="2"/>
      <c r="RUT272" s="2"/>
      <c r="RUU272" s="2"/>
      <c r="RUV272" s="2"/>
      <c r="RUW272" s="2"/>
      <c r="RUX272" s="2"/>
      <c r="RUY272" s="2"/>
      <c r="RUZ272" s="2"/>
      <c r="RVA272" s="2"/>
      <c r="RVB272" s="2"/>
      <c r="RVC272" s="2"/>
      <c r="RVD272" s="2"/>
      <c r="RVE272" s="2"/>
      <c r="RVF272" s="2"/>
      <c r="RVG272" s="2"/>
      <c r="RVH272" s="2"/>
      <c r="RVI272" s="2"/>
      <c r="RVJ272" s="2"/>
      <c r="RVK272" s="2"/>
      <c r="RVL272" s="2"/>
      <c r="RVM272" s="2"/>
      <c r="RVN272" s="2"/>
      <c r="RVO272" s="2"/>
      <c r="RVP272" s="2"/>
      <c r="RVQ272" s="2"/>
      <c r="RVR272" s="2"/>
      <c r="RVS272" s="2"/>
      <c r="RVT272" s="2"/>
      <c r="RVU272" s="2"/>
      <c r="RVV272" s="2"/>
      <c r="RVW272" s="2"/>
      <c r="RVX272" s="2"/>
      <c r="RVY272" s="2"/>
      <c r="RVZ272" s="2"/>
      <c r="RWA272" s="2"/>
      <c r="RWB272" s="2"/>
      <c r="RWC272" s="2"/>
      <c r="RWD272" s="2"/>
      <c r="RWE272" s="2"/>
      <c r="RWF272" s="2"/>
      <c r="RWG272" s="2"/>
      <c r="RWH272" s="2"/>
      <c r="RWI272" s="2"/>
      <c r="RWJ272" s="2"/>
      <c r="RWK272" s="2"/>
      <c r="RWL272" s="2"/>
      <c r="RWM272" s="2"/>
      <c r="RWN272" s="2"/>
      <c r="RWO272" s="2"/>
      <c r="RWP272" s="2"/>
      <c r="RWQ272" s="2"/>
      <c r="RWR272" s="2"/>
      <c r="RWS272" s="2"/>
      <c r="RWT272" s="2"/>
      <c r="RWU272" s="2"/>
      <c r="RWV272" s="2"/>
      <c r="RWW272" s="2"/>
      <c r="RWX272" s="2"/>
      <c r="RWY272" s="2"/>
      <c r="RWZ272" s="2"/>
      <c r="RXA272" s="2"/>
      <c r="RXB272" s="2"/>
      <c r="RXC272" s="2"/>
      <c r="RXD272" s="2"/>
      <c r="RXE272" s="2"/>
      <c r="RXF272" s="2"/>
      <c r="RXG272" s="2"/>
      <c r="RXH272" s="2"/>
      <c r="RXI272" s="2"/>
      <c r="RXJ272" s="2"/>
      <c r="RXK272" s="2"/>
      <c r="RXL272" s="2"/>
      <c r="RXM272" s="2"/>
      <c r="RXN272" s="2"/>
      <c r="RXO272" s="2"/>
      <c r="RXP272" s="2"/>
      <c r="RXQ272" s="2"/>
      <c r="RXR272" s="2"/>
      <c r="RXS272" s="2"/>
      <c r="RXT272" s="2"/>
      <c r="RXU272" s="2"/>
      <c r="RXV272" s="2"/>
      <c r="RXW272" s="2"/>
      <c r="RXX272" s="2"/>
      <c r="RXY272" s="2"/>
      <c r="RXZ272" s="2"/>
      <c r="RYA272" s="2"/>
      <c r="RYB272" s="2"/>
      <c r="RYC272" s="2"/>
      <c r="RYD272" s="2"/>
      <c r="RYE272" s="2"/>
      <c r="RYF272" s="2"/>
      <c r="RYG272" s="2"/>
      <c r="RYH272" s="2"/>
      <c r="RYI272" s="2"/>
      <c r="RYJ272" s="2"/>
      <c r="RYK272" s="2"/>
      <c r="RYL272" s="2"/>
      <c r="RYM272" s="2"/>
      <c r="RYN272" s="2"/>
      <c r="RYO272" s="2"/>
      <c r="RYP272" s="2"/>
      <c r="RYQ272" s="2"/>
      <c r="RYR272" s="2"/>
      <c r="RYS272" s="2"/>
      <c r="RYT272" s="2"/>
      <c r="RYU272" s="2"/>
      <c r="RYV272" s="2"/>
      <c r="RYW272" s="2"/>
      <c r="RYX272" s="2"/>
      <c r="RYY272" s="2"/>
      <c r="RYZ272" s="2"/>
      <c r="RZA272" s="2"/>
      <c r="RZB272" s="2"/>
      <c r="RZC272" s="2"/>
      <c r="RZD272" s="2"/>
      <c r="RZE272" s="2"/>
      <c r="RZF272" s="2"/>
      <c r="RZG272" s="2"/>
      <c r="RZH272" s="2"/>
      <c r="RZI272" s="2"/>
      <c r="RZJ272" s="2"/>
      <c r="RZK272" s="2"/>
      <c r="RZL272" s="2"/>
      <c r="RZM272" s="2"/>
      <c r="RZN272" s="2"/>
      <c r="RZO272" s="2"/>
      <c r="RZP272" s="2"/>
      <c r="RZQ272" s="2"/>
      <c r="RZR272" s="2"/>
      <c r="RZS272" s="2"/>
      <c r="RZT272" s="2"/>
      <c r="RZU272" s="2"/>
      <c r="RZV272" s="2"/>
      <c r="RZW272" s="2"/>
      <c r="RZX272" s="2"/>
      <c r="RZY272" s="2"/>
      <c r="RZZ272" s="2"/>
      <c r="SAA272" s="2"/>
      <c r="SAB272" s="2"/>
      <c r="SAC272" s="2"/>
      <c r="SAD272" s="2"/>
      <c r="SAE272" s="2"/>
      <c r="SAF272" s="2"/>
      <c r="SAG272" s="2"/>
      <c r="SAH272" s="2"/>
      <c r="SAI272" s="2"/>
      <c r="SAJ272" s="2"/>
      <c r="SAK272" s="2"/>
      <c r="SAL272" s="2"/>
      <c r="SAM272" s="2"/>
      <c r="SAN272" s="2"/>
      <c r="SAO272" s="2"/>
      <c r="SAP272" s="2"/>
      <c r="SAQ272" s="2"/>
      <c r="SAR272" s="2"/>
      <c r="SAS272" s="2"/>
      <c r="SAT272" s="2"/>
      <c r="SAU272" s="2"/>
      <c r="SAV272" s="2"/>
      <c r="SAW272" s="2"/>
      <c r="SAX272" s="2"/>
      <c r="SAY272" s="2"/>
      <c r="SAZ272" s="2"/>
      <c r="SBA272" s="2"/>
      <c r="SBB272" s="2"/>
      <c r="SBC272" s="2"/>
      <c r="SBD272" s="2"/>
      <c r="SBE272" s="2"/>
      <c r="SBF272" s="2"/>
      <c r="SBG272" s="2"/>
      <c r="SBH272" s="2"/>
      <c r="SBI272" s="2"/>
      <c r="SBJ272" s="2"/>
      <c r="SBK272" s="2"/>
      <c r="SBL272" s="2"/>
      <c r="SBM272" s="2"/>
      <c r="SBN272" s="2"/>
      <c r="SBO272" s="2"/>
      <c r="SBP272" s="2"/>
      <c r="SBQ272" s="2"/>
      <c r="SBR272" s="2"/>
      <c r="SBS272" s="2"/>
      <c r="SBT272" s="2"/>
      <c r="SBU272" s="2"/>
      <c r="SBV272" s="2"/>
      <c r="SBW272" s="2"/>
      <c r="SBX272" s="2"/>
      <c r="SBY272" s="2"/>
      <c r="SBZ272" s="2"/>
      <c r="SCA272" s="2"/>
      <c r="SCB272" s="2"/>
      <c r="SCC272" s="2"/>
      <c r="SCD272" s="2"/>
      <c r="SCE272" s="2"/>
      <c r="SCF272" s="2"/>
      <c r="SCG272" s="2"/>
      <c r="SCH272" s="2"/>
      <c r="SCI272" s="2"/>
      <c r="SCJ272" s="2"/>
      <c r="SCK272" s="2"/>
      <c r="SCL272" s="2"/>
      <c r="SCM272" s="2"/>
      <c r="SCN272" s="2"/>
      <c r="SCO272" s="2"/>
      <c r="SCP272" s="2"/>
      <c r="SCQ272" s="2"/>
      <c r="SCR272" s="2"/>
      <c r="SCS272" s="2"/>
      <c r="SCT272" s="2"/>
      <c r="SCU272" s="2"/>
      <c r="SCV272" s="2"/>
      <c r="SCW272" s="2"/>
      <c r="SCX272" s="2"/>
      <c r="SCY272" s="2"/>
      <c r="SCZ272" s="2"/>
      <c r="SDA272" s="2"/>
      <c r="SDB272" s="2"/>
      <c r="SDC272" s="2"/>
      <c r="SDD272" s="2"/>
      <c r="SDE272" s="2"/>
      <c r="SDF272" s="2"/>
      <c r="SDG272" s="2"/>
      <c r="SDH272" s="2"/>
      <c r="SDI272" s="2"/>
      <c r="SDJ272" s="2"/>
      <c r="SDK272" s="2"/>
      <c r="SDL272" s="2"/>
      <c r="SDM272" s="2"/>
      <c r="SDN272" s="2"/>
      <c r="SDO272" s="2"/>
      <c r="SDP272" s="2"/>
      <c r="SDQ272" s="2"/>
      <c r="SDR272" s="2"/>
      <c r="SDS272" s="2"/>
      <c r="SDT272" s="2"/>
      <c r="SDU272" s="2"/>
      <c r="SDV272" s="2"/>
      <c r="SDW272" s="2"/>
      <c r="SDX272" s="2"/>
      <c r="SDY272" s="2"/>
      <c r="SDZ272" s="2"/>
      <c r="SEA272" s="2"/>
      <c r="SEB272" s="2"/>
      <c r="SEC272" s="2"/>
      <c r="SED272" s="2"/>
      <c r="SEE272" s="2"/>
      <c r="SEF272" s="2"/>
      <c r="SEG272" s="2"/>
      <c r="SEH272" s="2"/>
      <c r="SEI272" s="2"/>
      <c r="SEJ272" s="2"/>
      <c r="SEK272" s="2"/>
      <c r="SEL272" s="2"/>
      <c r="SEM272" s="2"/>
      <c r="SEN272" s="2"/>
      <c r="SEO272" s="2"/>
      <c r="SEP272" s="2"/>
      <c r="SEQ272" s="2"/>
      <c r="SER272" s="2"/>
      <c r="SES272" s="2"/>
      <c r="SET272" s="2"/>
      <c r="SEU272" s="2"/>
      <c r="SEV272" s="2"/>
      <c r="SEW272" s="2"/>
      <c r="SEX272" s="2"/>
      <c r="SEY272" s="2"/>
      <c r="SEZ272" s="2"/>
      <c r="SFA272" s="2"/>
      <c r="SFB272" s="2"/>
      <c r="SFC272" s="2"/>
      <c r="SFD272" s="2"/>
      <c r="SFE272" s="2"/>
      <c r="SFF272" s="2"/>
      <c r="SFG272" s="2"/>
      <c r="SFH272" s="2"/>
      <c r="SFI272" s="2"/>
      <c r="SFJ272" s="2"/>
      <c r="SFK272" s="2"/>
      <c r="SFL272" s="2"/>
      <c r="SFM272" s="2"/>
      <c r="SFN272" s="2"/>
      <c r="SFO272" s="2"/>
      <c r="SFP272" s="2"/>
      <c r="SFQ272" s="2"/>
      <c r="SFR272" s="2"/>
      <c r="SFS272" s="2"/>
      <c r="SFT272" s="2"/>
      <c r="SFU272" s="2"/>
      <c r="SFV272" s="2"/>
      <c r="SFW272" s="2"/>
      <c r="SFX272" s="2"/>
      <c r="SFY272" s="2"/>
      <c r="SFZ272" s="2"/>
      <c r="SGA272" s="2"/>
      <c r="SGB272" s="2"/>
      <c r="SGC272" s="2"/>
      <c r="SGD272" s="2"/>
      <c r="SGE272" s="2"/>
      <c r="SGF272" s="2"/>
      <c r="SGG272" s="2"/>
      <c r="SGH272" s="2"/>
      <c r="SGI272" s="2"/>
      <c r="SGJ272" s="2"/>
      <c r="SGK272" s="2"/>
      <c r="SGL272" s="2"/>
      <c r="SGM272" s="2"/>
      <c r="SGN272" s="2"/>
      <c r="SGO272" s="2"/>
      <c r="SGP272" s="2"/>
      <c r="SGQ272" s="2"/>
      <c r="SGR272" s="2"/>
      <c r="SGS272" s="2"/>
      <c r="SGT272" s="2"/>
      <c r="SGU272" s="2"/>
      <c r="SGV272" s="2"/>
      <c r="SGW272" s="2"/>
      <c r="SGX272" s="2"/>
      <c r="SGY272" s="2"/>
      <c r="SGZ272" s="2"/>
      <c r="SHA272" s="2"/>
      <c r="SHB272" s="2"/>
      <c r="SHC272" s="2"/>
      <c r="SHD272" s="2"/>
      <c r="SHE272" s="2"/>
      <c r="SHF272" s="2"/>
      <c r="SHG272" s="2"/>
      <c r="SHH272" s="2"/>
      <c r="SHI272" s="2"/>
      <c r="SHJ272" s="2"/>
      <c r="SHK272" s="2"/>
      <c r="SHL272" s="2"/>
      <c r="SHM272" s="2"/>
      <c r="SHN272" s="2"/>
      <c r="SHO272" s="2"/>
      <c r="SHP272" s="2"/>
      <c r="SHQ272" s="2"/>
      <c r="SHR272" s="2"/>
      <c r="SHS272" s="2"/>
      <c r="SHT272" s="2"/>
      <c r="SHU272" s="2"/>
      <c r="SHV272" s="2"/>
      <c r="SHW272" s="2"/>
      <c r="SHX272" s="2"/>
      <c r="SHY272" s="2"/>
      <c r="SHZ272" s="2"/>
      <c r="SIA272" s="2"/>
      <c r="SIB272" s="2"/>
      <c r="SIC272" s="2"/>
      <c r="SID272" s="2"/>
      <c r="SIE272" s="2"/>
      <c r="SIF272" s="2"/>
      <c r="SIG272" s="2"/>
      <c r="SIH272" s="2"/>
      <c r="SII272" s="2"/>
      <c r="SIJ272" s="2"/>
      <c r="SIK272" s="2"/>
      <c r="SIL272" s="2"/>
      <c r="SIM272" s="2"/>
      <c r="SIN272" s="2"/>
      <c r="SIO272" s="2"/>
      <c r="SIP272" s="2"/>
      <c r="SIQ272" s="2"/>
      <c r="SIR272" s="2"/>
      <c r="SIS272" s="2"/>
      <c r="SIT272" s="2"/>
      <c r="SIU272" s="2"/>
      <c r="SIV272" s="2"/>
      <c r="SIW272" s="2"/>
      <c r="SIX272" s="2"/>
      <c r="SIY272" s="2"/>
      <c r="SIZ272" s="2"/>
      <c r="SJA272" s="2"/>
      <c r="SJB272" s="2"/>
      <c r="SJC272" s="2"/>
      <c r="SJD272" s="2"/>
      <c r="SJE272" s="2"/>
      <c r="SJF272" s="2"/>
      <c r="SJG272" s="2"/>
      <c r="SJH272" s="2"/>
      <c r="SJI272" s="2"/>
      <c r="SJJ272" s="2"/>
      <c r="SJK272" s="2"/>
      <c r="SJL272" s="2"/>
      <c r="SJM272" s="2"/>
      <c r="SJN272" s="2"/>
      <c r="SJO272" s="2"/>
      <c r="SJP272" s="2"/>
      <c r="SJQ272" s="2"/>
      <c r="SJR272" s="2"/>
      <c r="SJS272" s="2"/>
      <c r="SJT272" s="2"/>
      <c r="SJU272" s="2"/>
      <c r="SJV272" s="2"/>
      <c r="SJW272" s="2"/>
      <c r="SJX272" s="2"/>
      <c r="SJY272" s="2"/>
      <c r="SJZ272" s="2"/>
      <c r="SKA272" s="2"/>
      <c r="SKB272" s="2"/>
      <c r="SKC272" s="2"/>
      <c r="SKD272" s="2"/>
      <c r="SKE272" s="2"/>
      <c r="SKF272" s="2"/>
      <c r="SKG272" s="2"/>
      <c r="SKH272" s="2"/>
      <c r="SKI272" s="2"/>
      <c r="SKJ272" s="2"/>
      <c r="SKK272" s="2"/>
      <c r="SKL272" s="2"/>
      <c r="SKM272" s="2"/>
      <c r="SKN272" s="2"/>
      <c r="SKO272" s="2"/>
      <c r="SKP272" s="2"/>
      <c r="SKQ272" s="2"/>
      <c r="SKR272" s="2"/>
      <c r="SKS272" s="2"/>
      <c r="SKT272" s="2"/>
      <c r="SKU272" s="2"/>
      <c r="SKV272" s="2"/>
      <c r="SKW272" s="2"/>
      <c r="SKX272" s="2"/>
      <c r="SKY272" s="2"/>
      <c r="SKZ272" s="2"/>
      <c r="SLA272" s="2"/>
      <c r="SLB272" s="2"/>
      <c r="SLC272" s="2"/>
      <c r="SLD272" s="2"/>
      <c r="SLE272" s="2"/>
      <c r="SLF272" s="2"/>
      <c r="SLG272" s="2"/>
      <c r="SLH272" s="2"/>
      <c r="SLI272" s="2"/>
      <c r="SLJ272" s="2"/>
      <c r="SLK272" s="2"/>
      <c r="SLL272" s="2"/>
      <c r="SLM272" s="2"/>
      <c r="SLN272" s="2"/>
      <c r="SLO272" s="2"/>
      <c r="SLP272" s="2"/>
      <c r="SLQ272" s="2"/>
      <c r="SLR272" s="2"/>
      <c r="SLS272" s="2"/>
      <c r="SLT272" s="2"/>
      <c r="SLU272" s="2"/>
      <c r="SLV272" s="2"/>
      <c r="SLW272" s="2"/>
      <c r="SLX272" s="2"/>
      <c r="SLY272" s="2"/>
      <c r="SLZ272" s="2"/>
      <c r="SMA272" s="2"/>
      <c r="SMB272" s="2"/>
      <c r="SMC272" s="2"/>
      <c r="SMD272" s="2"/>
      <c r="SME272" s="2"/>
      <c r="SMF272" s="2"/>
      <c r="SMG272" s="2"/>
      <c r="SMH272" s="2"/>
      <c r="SMI272" s="2"/>
      <c r="SMJ272" s="2"/>
      <c r="SMK272" s="2"/>
      <c r="SML272" s="2"/>
      <c r="SMM272" s="2"/>
      <c r="SMN272" s="2"/>
      <c r="SMO272" s="2"/>
      <c r="SMP272" s="2"/>
      <c r="SMQ272" s="2"/>
      <c r="SMR272" s="2"/>
      <c r="SMS272" s="2"/>
      <c r="SMT272" s="2"/>
      <c r="SMU272" s="2"/>
      <c r="SMV272" s="2"/>
      <c r="SMW272" s="2"/>
      <c r="SMX272" s="2"/>
      <c r="SMY272" s="2"/>
      <c r="SMZ272" s="2"/>
      <c r="SNA272" s="2"/>
      <c r="SNB272" s="2"/>
      <c r="SNC272" s="2"/>
      <c r="SND272" s="2"/>
      <c r="SNE272" s="2"/>
      <c r="SNF272" s="2"/>
      <c r="SNG272" s="2"/>
      <c r="SNH272" s="2"/>
      <c r="SNI272" s="2"/>
      <c r="SNJ272" s="2"/>
      <c r="SNK272" s="2"/>
      <c r="SNL272" s="2"/>
      <c r="SNM272" s="2"/>
      <c r="SNN272" s="2"/>
      <c r="SNO272" s="2"/>
      <c r="SNP272" s="2"/>
      <c r="SNQ272" s="2"/>
      <c r="SNR272" s="2"/>
      <c r="SNS272" s="2"/>
      <c r="SNT272" s="2"/>
      <c r="SNU272" s="2"/>
      <c r="SNV272" s="2"/>
      <c r="SNW272" s="2"/>
      <c r="SNX272" s="2"/>
      <c r="SNY272" s="2"/>
      <c r="SNZ272" s="2"/>
      <c r="SOA272" s="2"/>
      <c r="SOB272" s="2"/>
      <c r="SOC272" s="2"/>
      <c r="SOD272" s="2"/>
      <c r="SOE272" s="2"/>
      <c r="SOF272" s="2"/>
      <c r="SOG272" s="2"/>
      <c r="SOH272" s="2"/>
      <c r="SOI272" s="2"/>
      <c r="SOJ272" s="2"/>
      <c r="SOK272" s="2"/>
      <c r="SOL272" s="2"/>
      <c r="SOM272" s="2"/>
      <c r="SON272" s="2"/>
      <c r="SOO272" s="2"/>
      <c r="SOP272" s="2"/>
      <c r="SOQ272" s="2"/>
      <c r="SOR272" s="2"/>
      <c r="SOS272" s="2"/>
      <c r="SOT272" s="2"/>
      <c r="SOU272" s="2"/>
      <c r="SOV272" s="2"/>
      <c r="SOW272" s="2"/>
      <c r="SOX272" s="2"/>
      <c r="SOY272" s="2"/>
      <c r="SOZ272" s="2"/>
      <c r="SPA272" s="2"/>
      <c r="SPB272" s="2"/>
      <c r="SPC272" s="2"/>
      <c r="SPD272" s="2"/>
      <c r="SPE272" s="2"/>
      <c r="SPF272" s="2"/>
      <c r="SPG272" s="2"/>
      <c r="SPH272" s="2"/>
      <c r="SPI272" s="2"/>
      <c r="SPJ272" s="2"/>
      <c r="SPK272" s="2"/>
      <c r="SPL272" s="2"/>
      <c r="SPM272" s="2"/>
      <c r="SPN272" s="2"/>
      <c r="SPO272" s="2"/>
      <c r="SPP272" s="2"/>
      <c r="SPQ272" s="2"/>
      <c r="SPR272" s="2"/>
      <c r="SPS272" s="2"/>
      <c r="SPT272" s="2"/>
      <c r="SPU272" s="2"/>
      <c r="SPV272" s="2"/>
      <c r="SPW272" s="2"/>
      <c r="SPX272" s="2"/>
      <c r="SPY272" s="2"/>
      <c r="SPZ272" s="2"/>
      <c r="SQA272" s="2"/>
      <c r="SQB272" s="2"/>
      <c r="SQC272" s="2"/>
      <c r="SQD272" s="2"/>
      <c r="SQE272" s="2"/>
      <c r="SQF272" s="2"/>
      <c r="SQG272" s="2"/>
      <c r="SQH272" s="2"/>
      <c r="SQI272" s="2"/>
      <c r="SQJ272" s="2"/>
      <c r="SQK272" s="2"/>
      <c r="SQL272" s="2"/>
      <c r="SQM272" s="2"/>
      <c r="SQN272" s="2"/>
      <c r="SQO272" s="2"/>
      <c r="SQP272" s="2"/>
      <c r="SQQ272" s="2"/>
      <c r="SQR272" s="2"/>
      <c r="SQS272" s="2"/>
      <c r="SQT272" s="2"/>
      <c r="SQU272" s="2"/>
      <c r="SQV272" s="2"/>
      <c r="SQW272" s="2"/>
      <c r="SQX272" s="2"/>
      <c r="SQY272" s="2"/>
      <c r="SQZ272" s="2"/>
      <c r="SRA272" s="2"/>
      <c r="SRB272" s="2"/>
      <c r="SRC272" s="2"/>
      <c r="SRD272" s="2"/>
      <c r="SRE272" s="2"/>
      <c r="SRF272" s="2"/>
      <c r="SRG272" s="2"/>
      <c r="SRH272" s="2"/>
      <c r="SRI272" s="2"/>
      <c r="SRJ272" s="2"/>
      <c r="SRK272" s="2"/>
      <c r="SRL272" s="2"/>
      <c r="SRM272" s="2"/>
      <c r="SRN272" s="2"/>
      <c r="SRO272" s="2"/>
      <c r="SRP272" s="2"/>
      <c r="SRQ272" s="2"/>
      <c r="SRR272" s="2"/>
      <c r="SRS272" s="2"/>
      <c r="SRT272" s="2"/>
      <c r="SRU272" s="2"/>
      <c r="SRV272" s="2"/>
      <c r="SRW272" s="2"/>
      <c r="SRX272" s="2"/>
      <c r="SRY272" s="2"/>
      <c r="SRZ272" s="2"/>
      <c r="SSA272" s="2"/>
      <c r="SSB272" s="2"/>
      <c r="SSC272" s="2"/>
      <c r="SSD272" s="2"/>
      <c r="SSE272" s="2"/>
      <c r="SSF272" s="2"/>
      <c r="SSG272" s="2"/>
      <c r="SSH272" s="2"/>
      <c r="SSI272" s="2"/>
      <c r="SSJ272" s="2"/>
      <c r="SSK272" s="2"/>
      <c r="SSL272" s="2"/>
      <c r="SSM272" s="2"/>
      <c r="SSN272" s="2"/>
      <c r="SSO272" s="2"/>
      <c r="SSP272" s="2"/>
      <c r="SSQ272" s="2"/>
      <c r="SSR272" s="2"/>
      <c r="SSS272" s="2"/>
      <c r="SST272" s="2"/>
      <c r="SSU272" s="2"/>
      <c r="SSV272" s="2"/>
      <c r="SSW272" s="2"/>
      <c r="SSX272" s="2"/>
      <c r="SSY272" s="2"/>
      <c r="SSZ272" s="2"/>
      <c r="STA272" s="2"/>
      <c r="STB272" s="2"/>
      <c r="STC272" s="2"/>
      <c r="STD272" s="2"/>
      <c r="STE272" s="2"/>
      <c r="STF272" s="2"/>
      <c r="STG272" s="2"/>
      <c r="STH272" s="2"/>
      <c r="STI272" s="2"/>
      <c r="STJ272" s="2"/>
      <c r="STK272" s="2"/>
      <c r="STL272" s="2"/>
      <c r="STM272" s="2"/>
      <c r="STN272" s="2"/>
      <c r="STO272" s="2"/>
      <c r="STP272" s="2"/>
      <c r="STQ272" s="2"/>
      <c r="STR272" s="2"/>
      <c r="STS272" s="2"/>
      <c r="STT272" s="2"/>
      <c r="STU272" s="2"/>
      <c r="STV272" s="2"/>
      <c r="STW272" s="2"/>
      <c r="STX272" s="2"/>
      <c r="STY272" s="2"/>
      <c r="STZ272" s="2"/>
      <c r="SUA272" s="2"/>
      <c r="SUB272" s="2"/>
      <c r="SUC272" s="2"/>
      <c r="SUD272" s="2"/>
      <c r="SUE272" s="2"/>
      <c r="SUF272" s="2"/>
      <c r="SUG272" s="2"/>
      <c r="SUH272" s="2"/>
      <c r="SUI272" s="2"/>
      <c r="SUJ272" s="2"/>
      <c r="SUK272" s="2"/>
      <c r="SUL272" s="2"/>
      <c r="SUM272" s="2"/>
      <c r="SUN272" s="2"/>
      <c r="SUO272" s="2"/>
      <c r="SUP272" s="2"/>
      <c r="SUQ272" s="2"/>
      <c r="SUR272" s="2"/>
      <c r="SUS272" s="2"/>
      <c r="SUT272" s="2"/>
      <c r="SUU272" s="2"/>
      <c r="SUV272" s="2"/>
      <c r="SUW272" s="2"/>
      <c r="SUX272" s="2"/>
      <c r="SUY272" s="2"/>
      <c r="SUZ272" s="2"/>
      <c r="SVA272" s="2"/>
      <c r="SVB272" s="2"/>
      <c r="SVC272" s="2"/>
      <c r="SVD272" s="2"/>
      <c r="SVE272" s="2"/>
      <c r="SVF272" s="2"/>
      <c r="SVG272" s="2"/>
      <c r="SVH272" s="2"/>
      <c r="SVI272" s="2"/>
      <c r="SVJ272" s="2"/>
      <c r="SVK272" s="2"/>
      <c r="SVL272" s="2"/>
      <c r="SVM272" s="2"/>
      <c r="SVN272" s="2"/>
      <c r="SVO272" s="2"/>
      <c r="SVP272" s="2"/>
      <c r="SVQ272" s="2"/>
      <c r="SVR272" s="2"/>
      <c r="SVS272" s="2"/>
      <c r="SVT272" s="2"/>
      <c r="SVU272" s="2"/>
      <c r="SVV272" s="2"/>
      <c r="SVW272" s="2"/>
      <c r="SVX272" s="2"/>
      <c r="SVY272" s="2"/>
      <c r="SVZ272" s="2"/>
      <c r="SWA272" s="2"/>
      <c r="SWB272" s="2"/>
      <c r="SWC272" s="2"/>
      <c r="SWD272" s="2"/>
      <c r="SWE272" s="2"/>
      <c r="SWF272" s="2"/>
      <c r="SWG272" s="2"/>
      <c r="SWH272" s="2"/>
      <c r="SWI272" s="2"/>
      <c r="SWJ272" s="2"/>
      <c r="SWK272" s="2"/>
      <c r="SWL272" s="2"/>
      <c r="SWM272" s="2"/>
      <c r="SWN272" s="2"/>
      <c r="SWO272" s="2"/>
      <c r="SWP272" s="2"/>
      <c r="SWQ272" s="2"/>
      <c r="SWR272" s="2"/>
      <c r="SWS272" s="2"/>
      <c r="SWT272" s="2"/>
      <c r="SWU272" s="2"/>
      <c r="SWV272" s="2"/>
      <c r="SWW272" s="2"/>
      <c r="SWX272" s="2"/>
      <c r="SWY272" s="2"/>
      <c r="SWZ272" s="2"/>
      <c r="SXA272" s="2"/>
      <c r="SXB272" s="2"/>
      <c r="SXC272" s="2"/>
      <c r="SXD272" s="2"/>
      <c r="SXE272" s="2"/>
      <c r="SXF272" s="2"/>
      <c r="SXG272" s="2"/>
      <c r="SXH272" s="2"/>
      <c r="SXI272" s="2"/>
      <c r="SXJ272" s="2"/>
      <c r="SXK272" s="2"/>
      <c r="SXL272" s="2"/>
      <c r="SXM272" s="2"/>
      <c r="SXN272" s="2"/>
      <c r="SXO272" s="2"/>
      <c r="SXP272" s="2"/>
      <c r="SXQ272" s="2"/>
      <c r="SXR272" s="2"/>
      <c r="SXS272" s="2"/>
      <c r="SXT272" s="2"/>
      <c r="SXU272" s="2"/>
      <c r="SXV272" s="2"/>
      <c r="SXW272" s="2"/>
      <c r="SXX272" s="2"/>
      <c r="SXY272" s="2"/>
      <c r="SXZ272" s="2"/>
      <c r="SYA272" s="2"/>
      <c r="SYB272" s="2"/>
      <c r="SYC272" s="2"/>
      <c r="SYD272" s="2"/>
      <c r="SYE272" s="2"/>
      <c r="SYF272" s="2"/>
      <c r="SYG272" s="2"/>
      <c r="SYH272" s="2"/>
      <c r="SYI272" s="2"/>
      <c r="SYJ272" s="2"/>
      <c r="SYK272" s="2"/>
      <c r="SYL272" s="2"/>
      <c r="SYM272" s="2"/>
      <c r="SYN272" s="2"/>
      <c r="SYO272" s="2"/>
      <c r="SYP272" s="2"/>
      <c r="SYQ272" s="2"/>
      <c r="SYR272" s="2"/>
      <c r="SYS272" s="2"/>
      <c r="SYT272" s="2"/>
      <c r="SYU272" s="2"/>
      <c r="SYV272" s="2"/>
      <c r="SYW272" s="2"/>
      <c r="SYX272" s="2"/>
      <c r="SYY272" s="2"/>
      <c r="SYZ272" s="2"/>
      <c r="SZA272" s="2"/>
      <c r="SZB272" s="2"/>
      <c r="SZC272" s="2"/>
      <c r="SZD272" s="2"/>
      <c r="SZE272" s="2"/>
      <c r="SZF272" s="2"/>
      <c r="SZG272" s="2"/>
      <c r="SZH272" s="2"/>
      <c r="SZI272" s="2"/>
      <c r="SZJ272" s="2"/>
      <c r="SZK272" s="2"/>
      <c r="SZL272" s="2"/>
      <c r="SZM272" s="2"/>
      <c r="SZN272" s="2"/>
      <c r="SZO272" s="2"/>
      <c r="SZP272" s="2"/>
      <c r="SZQ272" s="2"/>
      <c r="SZR272" s="2"/>
      <c r="SZS272" s="2"/>
      <c r="SZT272" s="2"/>
      <c r="SZU272" s="2"/>
      <c r="SZV272" s="2"/>
      <c r="SZW272" s="2"/>
      <c r="SZX272" s="2"/>
      <c r="SZY272" s="2"/>
      <c r="SZZ272" s="2"/>
      <c r="TAA272" s="2"/>
      <c r="TAB272" s="2"/>
      <c r="TAC272" s="2"/>
      <c r="TAD272" s="2"/>
      <c r="TAE272" s="2"/>
      <c r="TAF272" s="2"/>
      <c r="TAG272" s="2"/>
      <c r="TAH272" s="2"/>
      <c r="TAI272" s="2"/>
      <c r="TAJ272" s="2"/>
      <c r="TAK272" s="2"/>
      <c r="TAL272" s="2"/>
      <c r="TAM272" s="2"/>
      <c r="TAN272" s="2"/>
      <c r="TAO272" s="2"/>
      <c r="TAP272" s="2"/>
      <c r="TAQ272" s="2"/>
      <c r="TAR272" s="2"/>
      <c r="TAS272" s="2"/>
      <c r="TAT272" s="2"/>
      <c r="TAU272" s="2"/>
      <c r="TAV272" s="2"/>
      <c r="TAW272" s="2"/>
      <c r="TAX272" s="2"/>
      <c r="TAY272" s="2"/>
      <c r="TAZ272" s="2"/>
      <c r="TBA272" s="2"/>
      <c r="TBB272" s="2"/>
      <c r="TBC272" s="2"/>
      <c r="TBD272" s="2"/>
      <c r="TBE272" s="2"/>
      <c r="TBF272" s="2"/>
      <c r="TBG272" s="2"/>
      <c r="TBH272" s="2"/>
      <c r="TBI272" s="2"/>
      <c r="TBJ272" s="2"/>
      <c r="TBK272" s="2"/>
      <c r="TBL272" s="2"/>
      <c r="TBM272" s="2"/>
      <c r="TBN272" s="2"/>
      <c r="TBO272" s="2"/>
      <c r="TBP272" s="2"/>
      <c r="TBQ272" s="2"/>
      <c r="TBR272" s="2"/>
      <c r="TBS272" s="2"/>
      <c r="TBT272" s="2"/>
      <c r="TBU272" s="2"/>
      <c r="TBV272" s="2"/>
      <c r="TBW272" s="2"/>
      <c r="TBX272" s="2"/>
      <c r="TBY272" s="2"/>
      <c r="TBZ272" s="2"/>
      <c r="TCA272" s="2"/>
      <c r="TCB272" s="2"/>
      <c r="TCC272" s="2"/>
      <c r="TCD272" s="2"/>
      <c r="TCE272" s="2"/>
      <c r="TCF272" s="2"/>
      <c r="TCG272" s="2"/>
      <c r="TCH272" s="2"/>
      <c r="TCI272" s="2"/>
      <c r="TCJ272" s="2"/>
      <c r="TCK272" s="2"/>
      <c r="TCL272" s="2"/>
      <c r="TCM272" s="2"/>
      <c r="TCN272" s="2"/>
      <c r="TCO272" s="2"/>
      <c r="TCP272" s="2"/>
      <c r="TCQ272" s="2"/>
      <c r="TCR272" s="2"/>
      <c r="TCS272" s="2"/>
      <c r="TCT272" s="2"/>
      <c r="TCU272" s="2"/>
      <c r="TCV272" s="2"/>
      <c r="TCW272" s="2"/>
      <c r="TCX272" s="2"/>
      <c r="TCY272" s="2"/>
      <c r="TCZ272" s="2"/>
      <c r="TDA272" s="2"/>
      <c r="TDB272" s="2"/>
      <c r="TDC272" s="2"/>
      <c r="TDD272" s="2"/>
      <c r="TDE272" s="2"/>
      <c r="TDF272" s="2"/>
      <c r="TDG272" s="2"/>
      <c r="TDH272" s="2"/>
      <c r="TDI272" s="2"/>
      <c r="TDJ272" s="2"/>
      <c r="TDK272" s="2"/>
      <c r="TDL272" s="2"/>
      <c r="TDM272" s="2"/>
      <c r="TDN272" s="2"/>
      <c r="TDO272" s="2"/>
      <c r="TDP272" s="2"/>
      <c r="TDQ272" s="2"/>
      <c r="TDR272" s="2"/>
      <c r="TDS272" s="2"/>
      <c r="TDT272" s="2"/>
      <c r="TDU272" s="2"/>
      <c r="TDV272" s="2"/>
      <c r="TDW272" s="2"/>
      <c r="TDX272" s="2"/>
      <c r="TDY272" s="2"/>
      <c r="TDZ272" s="2"/>
      <c r="TEA272" s="2"/>
      <c r="TEB272" s="2"/>
      <c r="TEC272" s="2"/>
      <c r="TED272" s="2"/>
      <c r="TEE272" s="2"/>
      <c r="TEF272" s="2"/>
      <c r="TEG272" s="2"/>
      <c r="TEH272" s="2"/>
      <c r="TEI272" s="2"/>
      <c r="TEJ272" s="2"/>
      <c r="TEK272" s="2"/>
      <c r="TEL272" s="2"/>
      <c r="TEM272" s="2"/>
      <c r="TEN272" s="2"/>
      <c r="TEO272" s="2"/>
      <c r="TEP272" s="2"/>
      <c r="TEQ272" s="2"/>
      <c r="TER272" s="2"/>
      <c r="TES272" s="2"/>
      <c r="TET272" s="2"/>
      <c r="TEU272" s="2"/>
      <c r="TEV272" s="2"/>
      <c r="TEW272" s="2"/>
      <c r="TEX272" s="2"/>
      <c r="TEY272" s="2"/>
      <c r="TEZ272" s="2"/>
      <c r="TFA272" s="2"/>
      <c r="TFB272" s="2"/>
      <c r="TFC272" s="2"/>
      <c r="TFD272" s="2"/>
      <c r="TFE272" s="2"/>
      <c r="TFF272" s="2"/>
      <c r="TFG272" s="2"/>
      <c r="TFH272" s="2"/>
      <c r="TFI272" s="2"/>
      <c r="TFJ272" s="2"/>
      <c r="TFK272" s="2"/>
      <c r="TFL272" s="2"/>
      <c r="TFM272" s="2"/>
      <c r="TFN272" s="2"/>
      <c r="TFO272" s="2"/>
      <c r="TFP272" s="2"/>
      <c r="TFQ272" s="2"/>
      <c r="TFR272" s="2"/>
      <c r="TFS272" s="2"/>
      <c r="TFT272" s="2"/>
      <c r="TFU272" s="2"/>
      <c r="TFV272" s="2"/>
      <c r="TFW272" s="2"/>
      <c r="TFX272" s="2"/>
      <c r="TFY272" s="2"/>
      <c r="TFZ272" s="2"/>
      <c r="TGA272" s="2"/>
      <c r="TGB272" s="2"/>
      <c r="TGC272" s="2"/>
      <c r="TGD272" s="2"/>
      <c r="TGE272" s="2"/>
      <c r="TGF272" s="2"/>
      <c r="TGG272" s="2"/>
      <c r="TGH272" s="2"/>
      <c r="TGI272" s="2"/>
      <c r="TGJ272" s="2"/>
      <c r="TGK272" s="2"/>
      <c r="TGL272" s="2"/>
      <c r="TGM272" s="2"/>
      <c r="TGN272" s="2"/>
      <c r="TGO272" s="2"/>
      <c r="TGP272" s="2"/>
      <c r="TGQ272" s="2"/>
      <c r="TGR272" s="2"/>
      <c r="TGS272" s="2"/>
      <c r="TGT272" s="2"/>
      <c r="TGU272" s="2"/>
      <c r="TGV272" s="2"/>
      <c r="TGW272" s="2"/>
      <c r="TGX272" s="2"/>
      <c r="TGY272" s="2"/>
      <c r="TGZ272" s="2"/>
      <c r="THA272" s="2"/>
      <c r="THB272" s="2"/>
      <c r="THC272" s="2"/>
      <c r="THD272" s="2"/>
      <c r="THE272" s="2"/>
      <c r="THF272" s="2"/>
      <c r="THG272" s="2"/>
      <c r="THH272" s="2"/>
      <c r="THI272" s="2"/>
      <c r="THJ272" s="2"/>
      <c r="THK272" s="2"/>
      <c r="THL272" s="2"/>
      <c r="THM272" s="2"/>
      <c r="THN272" s="2"/>
      <c r="THO272" s="2"/>
      <c r="THP272" s="2"/>
      <c r="THQ272" s="2"/>
      <c r="THR272" s="2"/>
      <c r="THS272" s="2"/>
      <c r="THT272" s="2"/>
      <c r="THU272" s="2"/>
      <c r="THV272" s="2"/>
      <c r="THW272" s="2"/>
      <c r="THX272" s="2"/>
      <c r="THY272" s="2"/>
      <c r="THZ272" s="2"/>
      <c r="TIA272" s="2"/>
      <c r="TIB272" s="2"/>
      <c r="TIC272" s="2"/>
      <c r="TID272" s="2"/>
      <c r="TIE272" s="2"/>
      <c r="TIF272" s="2"/>
      <c r="TIG272" s="2"/>
      <c r="TIH272" s="2"/>
      <c r="TII272" s="2"/>
      <c r="TIJ272" s="2"/>
      <c r="TIK272" s="2"/>
      <c r="TIL272" s="2"/>
      <c r="TIM272" s="2"/>
      <c r="TIN272" s="2"/>
      <c r="TIO272" s="2"/>
      <c r="TIP272" s="2"/>
      <c r="TIQ272" s="2"/>
      <c r="TIR272" s="2"/>
      <c r="TIS272" s="2"/>
      <c r="TIT272" s="2"/>
      <c r="TIU272" s="2"/>
      <c r="TIV272" s="2"/>
      <c r="TIW272" s="2"/>
      <c r="TIX272" s="2"/>
      <c r="TIY272" s="2"/>
      <c r="TIZ272" s="2"/>
      <c r="TJA272" s="2"/>
      <c r="TJB272" s="2"/>
      <c r="TJC272" s="2"/>
      <c r="TJD272" s="2"/>
      <c r="TJE272" s="2"/>
      <c r="TJF272" s="2"/>
      <c r="TJG272" s="2"/>
      <c r="TJH272" s="2"/>
      <c r="TJI272" s="2"/>
      <c r="TJJ272" s="2"/>
      <c r="TJK272" s="2"/>
      <c r="TJL272" s="2"/>
      <c r="TJM272" s="2"/>
      <c r="TJN272" s="2"/>
      <c r="TJO272" s="2"/>
      <c r="TJP272" s="2"/>
      <c r="TJQ272" s="2"/>
      <c r="TJR272" s="2"/>
      <c r="TJS272" s="2"/>
      <c r="TJT272" s="2"/>
      <c r="TJU272" s="2"/>
      <c r="TJV272" s="2"/>
      <c r="TJW272" s="2"/>
      <c r="TJX272" s="2"/>
      <c r="TJY272" s="2"/>
      <c r="TJZ272" s="2"/>
      <c r="TKA272" s="2"/>
      <c r="TKB272" s="2"/>
      <c r="TKC272" s="2"/>
      <c r="TKD272" s="2"/>
      <c r="TKE272" s="2"/>
      <c r="TKF272" s="2"/>
      <c r="TKG272" s="2"/>
      <c r="TKH272" s="2"/>
      <c r="TKI272" s="2"/>
      <c r="TKJ272" s="2"/>
      <c r="TKK272" s="2"/>
      <c r="TKL272" s="2"/>
      <c r="TKM272" s="2"/>
      <c r="TKN272" s="2"/>
      <c r="TKO272" s="2"/>
      <c r="TKP272" s="2"/>
      <c r="TKQ272" s="2"/>
      <c r="TKR272" s="2"/>
      <c r="TKS272" s="2"/>
      <c r="TKT272" s="2"/>
      <c r="TKU272" s="2"/>
      <c r="TKV272" s="2"/>
      <c r="TKW272" s="2"/>
      <c r="TKX272" s="2"/>
      <c r="TKY272" s="2"/>
      <c r="TKZ272" s="2"/>
      <c r="TLA272" s="2"/>
      <c r="TLB272" s="2"/>
      <c r="TLC272" s="2"/>
      <c r="TLD272" s="2"/>
      <c r="TLE272" s="2"/>
      <c r="TLF272" s="2"/>
      <c r="TLG272" s="2"/>
      <c r="TLH272" s="2"/>
      <c r="TLI272" s="2"/>
      <c r="TLJ272" s="2"/>
      <c r="TLK272" s="2"/>
      <c r="TLL272" s="2"/>
      <c r="TLM272" s="2"/>
      <c r="TLN272" s="2"/>
      <c r="TLO272" s="2"/>
      <c r="TLP272" s="2"/>
      <c r="TLQ272" s="2"/>
      <c r="TLR272" s="2"/>
      <c r="TLS272" s="2"/>
      <c r="TLT272" s="2"/>
      <c r="TLU272" s="2"/>
      <c r="TLV272" s="2"/>
      <c r="TLW272" s="2"/>
      <c r="TLX272" s="2"/>
      <c r="TLY272" s="2"/>
      <c r="TLZ272" s="2"/>
      <c r="TMA272" s="2"/>
      <c r="TMB272" s="2"/>
      <c r="TMC272" s="2"/>
      <c r="TMD272" s="2"/>
      <c r="TME272" s="2"/>
      <c r="TMF272" s="2"/>
      <c r="TMG272" s="2"/>
      <c r="TMH272" s="2"/>
      <c r="TMI272" s="2"/>
      <c r="TMJ272" s="2"/>
      <c r="TMK272" s="2"/>
      <c r="TML272" s="2"/>
      <c r="TMM272" s="2"/>
      <c r="TMN272" s="2"/>
      <c r="TMO272" s="2"/>
      <c r="TMP272" s="2"/>
      <c r="TMQ272" s="2"/>
      <c r="TMR272" s="2"/>
      <c r="TMS272" s="2"/>
      <c r="TMT272" s="2"/>
      <c r="TMU272" s="2"/>
      <c r="TMV272" s="2"/>
      <c r="TMW272" s="2"/>
      <c r="TMX272" s="2"/>
      <c r="TMY272" s="2"/>
      <c r="TMZ272" s="2"/>
      <c r="TNA272" s="2"/>
      <c r="TNB272" s="2"/>
      <c r="TNC272" s="2"/>
      <c r="TND272" s="2"/>
      <c r="TNE272" s="2"/>
      <c r="TNF272" s="2"/>
      <c r="TNG272" s="2"/>
      <c r="TNH272" s="2"/>
      <c r="TNI272" s="2"/>
      <c r="TNJ272" s="2"/>
      <c r="TNK272" s="2"/>
      <c r="TNL272" s="2"/>
      <c r="TNM272" s="2"/>
      <c r="TNN272" s="2"/>
      <c r="TNO272" s="2"/>
      <c r="TNP272" s="2"/>
      <c r="TNQ272" s="2"/>
      <c r="TNR272" s="2"/>
      <c r="TNS272" s="2"/>
      <c r="TNT272" s="2"/>
      <c r="TNU272" s="2"/>
      <c r="TNV272" s="2"/>
      <c r="TNW272" s="2"/>
      <c r="TNX272" s="2"/>
      <c r="TNY272" s="2"/>
      <c r="TNZ272" s="2"/>
      <c r="TOA272" s="2"/>
      <c r="TOB272" s="2"/>
      <c r="TOC272" s="2"/>
      <c r="TOD272" s="2"/>
      <c r="TOE272" s="2"/>
      <c r="TOF272" s="2"/>
      <c r="TOG272" s="2"/>
      <c r="TOH272" s="2"/>
      <c r="TOI272" s="2"/>
      <c r="TOJ272" s="2"/>
      <c r="TOK272" s="2"/>
      <c r="TOL272" s="2"/>
      <c r="TOM272" s="2"/>
      <c r="TON272" s="2"/>
      <c r="TOO272" s="2"/>
      <c r="TOP272" s="2"/>
      <c r="TOQ272" s="2"/>
      <c r="TOR272" s="2"/>
      <c r="TOS272" s="2"/>
      <c r="TOT272" s="2"/>
      <c r="TOU272" s="2"/>
      <c r="TOV272" s="2"/>
      <c r="TOW272" s="2"/>
      <c r="TOX272" s="2"/>
      <c r="TOY272" s="2"/>
      <c r="TOZ272" s="2"/>
      <c r="TPA272" s="2"/>
      <c r="TPB272" s="2"/>
      <c r="TPC272" s="2"/>
      <c r="TPD272" s="2"/>
      <c r="TPE272" s="2"/>
      <c r="TPF272" s="2"/>
      <c r="TPG272" s="2"/>
      <c r="TPH272" s="2"/>
      <c r="TPI272" s="2"/>
      <c r="TPJ272" s="2"/>
      <c r="TPK272" s="2"/>
      <c r="TPL272" s="2"/>
      <c r="TPM272" s="2"/>
      <c r="TPN272" s="2"/>
      <c r="TPO272" s="2"/>
      <c r="TPP272" s="2"/>
      <c r="TPQ272" s="2"/>
      <c r="TPR272" s="2"/>
      <c r="TPS272" s="2"/>
      <c r="TPT272" s="2"/>
      <c r="TPU272" s="2"/>
      <c r="TPV272" s="2"/>
      <c r="TPW272" s="2"/>
      <c r="TPX272" s="2"/>
      <c r="TPY272" s="2"/>
      <c r="TPZ272" s="2"/>
      <c r="TQA272" s="2"/>
      <c r="TQB272" s="2"/>
      <c r="TQC272" s="2"/>
      <c r="TQD272" s="2"/>
      <c r="TQE272" s="2"/>
      <c r="TQF272" s="2"/>
      <c r="TQG272" s="2"/>
      <c r="TQH272" s="2"/>
      <c r="TQI272" s="2"/>
      <c r="TQJ272" s="2"/>
      <c r="TQK272" s="2"/>
      <c r="TQL272" s="2"/>
      <c r="TQM272" s="2"/>
      <c r="TQN272" s="2"/>
      <c r="TQO272" s="2"/>
      <c r="TQP272" s="2"/>
      <c r="TQQ272" s="2"/>
      <c r="TQR272" s="2"/>
      <c r="TQS272" s="2"/>
      <c r="TQT272" s="2"/>
      <c r="TQU272" s="2"/>
      <c r="TQV272" s="2"/>
      <c r="TQW272" s="2"/>
      <c r="TQX272" s="2"/>
      <c r="TQY272" s="2"/>
      <c r="TQZ272" s="2"/>
      <c r="TRA272" s="2"/>
      <c r="TRB272" s="2"/>
      <c r="TRC272" s="2"/>
      <c r="TRD272" s="2"/>
      <c r="TRE272" s="2"/>
      <c r="TRF272" s="2"/>
      <c r="TRG272" s="2"/>
      <c r="TRH272" s="2"/>
      <c r="TRI272" s="2"/>
      <c r="TRJ272" s="2"/>
      <c r="TRK272" s="2"/>
      <c r="TRL272" s="2"/>
      <c r="TRM272" s="2"/>
      <c r="TRN272" s="2"/>
      <c r="TRO272" s="2"/>
      <c r="TRP272" s="2"/>
      <c r="TRQ272" s="2"/>
      <c r="TRR272" s="2"/>
      <c r="TRS272" s="2"/>
      <c r="TRT272" s="2"/>
      <c r="TRU272" s="2"/>
      <c r="TRV272" s="2"/>
      <c r="TRW272" s="2"/>
      <c r="TRX272" s="2"/>
      <c r="TRY272" s="2"/>
      <c r="TRZ272" s="2"/>
      <c r="TSA272" s="2"/>
      <c r="TSB272" s="2"/>
      <c r="TSC272" s="2"/>
      <c r="TSD272" s="2"/>
      <c r="TSE272" s="2"/>
      <c r="TSF272" s="2"/>
      <c r="TSG272" s="2"/>
      <c r="TSH272" s="2"/>
      <c r="TSI272" s="2"/>
      <c r="TSJ272" s="2"/>
      <c r="TSK272" s="2"/>
      <c r="TSL272" s="2"/>
      <c r="TSM272" s="2"/>
      <c r="TSN272" s="2"/>
      <c r="TSO272" s="2"/>
      <c r="TSP272" s="2"/>
      <c r="TSQ272" s="2"/>
      <c r="TSR272" s="2"/>
      <c r="TSS272" s="2"/>
      <c r="TST272" s="2"/>
      <c r="TSU272" s="2"/>
      <c r="TSV272" s="2"/>
      <c r="TSW272" s="2"/>
      <c r="TSX272" s="2"/>
      <c r="TSY272" s="2"/>
      <c r="TSZ272" s="2"/>
      <c r="TTA272" s="2"/>
      <c r="TTB272" s="2"/>
      <c r="TTC272" s="2"/>
      <c r="TTD272" s="2"/>
      <c r="TTE272" s="2"/>
      <c r="TTF272" s="2"/>
      <c r="TTG272" s="2"/>
      <c r="TTH272" s="2"/>
      <c r="TTI272" s="2"/>
      <c r="TTJ272" s="2"/>
      <c r="TTK272" s="2"/>
      <c r="TTL272" s="2"/>
      <c r="TTM272" s="2"/>
      <c r="TTN272" s="2"/>
      <c r="TTO272" s="2"/>
      <c r="TTP272" s="2"/>
      <c r="TTQ272" s="2"/>
      <c r="TTR272" s="2"/>
      <c r="TTS272" s="2"/>
      <c r="TTT272" s="2"/>
      <c r="TTU272" s="2"/>
      <c r="TTV272" s="2"/>
      <c r="TTW272" s="2"/>
      <c r="TTX272" s="2"/>
      <c r="TTY272" s="2"/>
      <c r="TTZ272" s="2"/>
      <c r="TUA272" s="2"/>
      <c r="TUB272" s="2"/>
      <c r="TUC272" s="2"/>
      <c r="TUD272" s="2"/>
      <c r="TUE272" s="2"/>
      <c r="TUF272" s="2"/>
      <c r="TUG272" s="2"/>
      <c r="TUH272" s="2"/>
      <c r="TUI272" s="2"/>
      <c r="TUJ272" s="2"/>
      <c r="TUK272" s="2"/>
      <c r="TUL272" s="2"/>
      <c r="TUM272" s="2"/>
      <c r="TUN272" s="2"/>
      <c r="TUO272" s="2"/>
      <c r="TUP272" s="2"/>
      <c r="TUQ272" s="2"/>
      <c r="TUR272" s="2"/>
      <c r="TUS272" s="2"/>
      <c r="TUT272" s="2"/>
      <c r="TUU272" s="2"/>
      <c r="TUV272" s="2"/>
      <c r="TUW272" s="2"/>
      <c r="TUX272" s="2"/>
      <c r="TUY272" s="2"/>
      <c r="TUZ272" s="2"/>
      <c r="TVA272" s="2"/>
      <c r="TVB272" s="2"/>
      <c r="TVC272" s="2"/>
      <c r="TVD272" s="2"/>
      <c r="TVE272" s="2"/>
      <c r="TVF272" s="2"/>
      <c r="TVG272" s="2"/>
      <c r="TVH272" s="2"/>
      <c r="TVI272" s="2"/>
      <c r="TVJ272" s="2"/>
      <c r="TVK272" s="2"/>
      <c r="TVL272" s="2"/>
      <c r="TVM272" s="2"/>
      <c r="TVN272" s="2"/>
      <c r="TVO272" s="2"/>
      <c r="TVP272" s="2"/>
      <c r="TVQ272" s="2"/>
      <c r="TVR272" s="2"/>
      <c r="TVS272" s="2"/>
      <c r="TVT272" s="2"/>
      <c r="TVU272" s="2"/>
      <c r="TVV272" s="2"/>
      <c r="TVW272" s="2"/>
      <c r="TVX272" s="2"/>
      <c r="TVY272" s="2"/>
      <c r="TVZ272" s="2"/>
      <c r="TWA272" s="2"/>
      <c r="TWB272" s="2"/>
      <c r="TWC272" s="2"/>
      <c r="TWD272" s="2"/>
      <c r="TWE272" s="2"/>
      <c r="TWF272" s="2"/>
      <c r="TWG272" s="2"/>
      <c r="TWH272" s="2"/>
      <c r="TWI272" s="2"/>
      <c r="TWJ272" s="2"/>
      <c r="TWK272" s="2"/>
      <c r="TWL272" s="2"/>
      <c r="TWM272" s="2"/>
      <c r="TWN272" s="2"/>
      <c r="TWO272" s="2"/>
      <c r="TWP272" s="2"/>
      <c r="TWQ272" s="2"/>
      <c r="TWR272" s="2"/>
      <c r="TWS272" s="2"/>
      <c r="TWT272" s="2"/>
      <c r="TWU272" s="2"/>
      <c r="TWV272" s="2"/>
      <c r="TWW272" s="2"/>
      <c r="TWX272" s="2"/>
      <c r="TWY272" s="2"/>
      <c r="TWZ272" s="2"/>
      <c r="TXA272" s="2"/>
      <c r="TXB272" s="2"/>
      <c r="TXC272" s="2"/>
      <c r="TXD272" s="2"/>
      <c r="TXE272" s="2"/>
      <c r="TXF272" s="2"/>
      <c r="TXG272" s="2"/>
      <c r="TXH272" s="2"/>
      <c r="TXI272" s="2"/>
      <c r="TXJ272" s="2"/>
      <c r="TXK272" s="2"/>
      <c r="TXL272" s="2"/>
      <c r="TXM272" s="2"/>
      <c r="TXN272" s="2"/>
      <c r="TXO272" s="2"/>
      <c r="TXP272" s="2"/>
      <c r="TXQ272" s="2"/>
      <c r="TXR272" s="2"/>
      <c r="TXS272" s="2"/>
      <c r="TXT272" s="2"/>
      <c r="TXU272" s="2"/>
      <c r="TXV272" s="2"/>
      <c r="TXW272" s="2"/>
      <c r="TXX272" s="2"/>
      <c r="TXY272" s="2"/>
      <c r="TXZ272" s="2"/>
      <c r="TYA272" s="2"/>
      <c r="TYB272" s="2"/>
      <c r="TYC272" s="2"/>
      <c r="TYD272" s="2"/>
      <c r="TYE272" s="2"/>
      <c r="TYF272" s="2"/>
      <c r="TYG272" s="2"/>
      <c r="TYH272" s="2"/>
      <c r="TYI272" s="2"/>
      <c r="TYJ272" s="2"/>
      <c r="TYK272" s="2"/>
      <c r="TYL272" s="2"/>
      <c r="TYM272" s="2"/>
      <c r="TYN272" s="2"/>
      <c r="TYO272" s="2"/>
      <c r="TYP272" s="2"/>
      <c r="TYQ272" s="2"/>
      <c r="TYR272" s="2"/>
      <c r="TYS272" s="2"/>
      <c r="TYT272" s="2"/>
      <c r="TYU272" s="2"/>
      <c r="TYV272" s="2"/>
      <c r="TYW272" s="2"/>
      <c r="TYX272" s="2"/>
      <c r="TYY272" s="2"/>
      <c r="TYZ272" s="2"/>
      <c r="TZA272" s="2"/>
      <c r="TZB272" s="2"/>
      <c r="TZC272" s="2"/>
      <c r="TZD272" s="2"/>
      <c r="TZE272" s="2"/>
      <c r="TZF272" s="2"/>
      <c r="TZG272" s="2"/>
      <c r="TZH272" s="2"/>
      <c r="TZI272" s="2"/>
      <c r="TZJ272" s="2"/>
      <c r="TZK272" s="2"/>
      <c r="TZL272" s="2"/>
      <c r="TZM272" s="2"/>
      <c r="TZN272" s="2"/>
      <c r="TZO272" s="2"/>
      <c r="TZP272" s="2"/>
      <c r="TZQ272" s="2"/>
      <c r="TZR272" s="2"/>
      <c r="TZS272" s="2"/>
      <c r="TZT272" s="2"/>
      <c r="TZU272" s="2"/>
      <c r="TZV272" s="2"/>
      <c r="TZW272" s="2"/>
      <c r="TZX272" s="2"/>
      <c r="TZY272" s="2"/>
      <c r="TZZ272" s="2"/>
      <c r="UAA272" s="2"/>
      <c r="UAB272" s="2"/>
      <c r="UAC272" s="2"/>
      <c r="UAD272" s="2"/>
      <c r="UAE272" s="2"/>
      <c r="UAF272" s="2"/>
      <c r="UAG272" s="2"/>
      <c r="UAH272" s="2"/>
      <c r="UAI272" s="2"/>
      <c r="UAJ272" s="2"/>
      <c r="UAK272" s="2"/>
      <c r="UAL272" s="2"/>
      <c r="UAM272" s="2"/>
      <c r="UAN272" s="2"/>
      <c r="UAO272" s="2"/>
      <c r="UAP272" s="2"/>
      <c r="UAQ272" s="2"/>
      <c r="UAR272" s="2"/>
      <c r="UAS272" s="2"/>
      <c r="UAT272" s="2"/>
      <c r="UAU272" s="2"/>
      <c r="UAV272" s="2"/>
      <c r="UAW272" s="2"/>
      <c r="UAX272" s="2"/>
      <c r="UAY272" s="2"/>
      <c r="UAZ272" s="2"/>
      <c r="UBA272" s="2"/>
      <c r="UBB272" s="2"/>
      <c r="UBC272" s="2"/>
      <c r="UBD272" s="2"/>
      <c r="UBE272" s="2"/>
      <c r="UBF272" s="2"/>
      <c r="UBG272" s="2"/>
      <c r="UBH272" s="2"/>
      <c r="UBI272" s="2"/>
      <c r="UBJ272" s="2"/>
      <c r="UBK272" s="2"/>
      <c r="UBL272" s="2"/>
      <c r="UBM272" s="2"/>
      <c r="UBN272" s="2"/>
      <c r="UBO272" s="2"/>
      <c r="UBP272" s="2"/>
      <c r="UBQ272" s="2"/>
      <c r="UBR272" s="2"/>
      <c r="UBS272" s="2"/>
      <c r="UBT272" s="2"/>
      <c r="UBU272" s="2"/>
      <c r="UBV272" s="2"/>
      <c r="UBW272" s="2"/>
      <c r="UBX272" s="2"/>
      <c r="UBY272" s="2"/>
      <c r="UBZ272" s="2"/>
      <c r="UCA272" s="2"/>
      <c r="UCB272" s="2"/>
      <c r="UCC272" s="2"/>
      <c r="UCD272" s="2"/>
      <c r="UCE272" s="2"/>
      <c r="UCF272" s="2"/>
      <c r="UCG272" s="2"/>
      <c r="UCH272" s="2"/>
      <c r="UCI272" s="2"/>
      <c r="UCJ272" s="2"/>
      <c r="UCK272" s="2"/>
      <c r="UCL272" s="2"/>
      <c r="UCM272" s="2"/>
      <c r="UCN272" s="2"/>
      <c r="UCO272" s="2"/>
      <c r="UCP272" s="2"/>
      <c r="UCQ272" s="2"/>
      <c r="UCR272" s="2"/>
      <c r="UCS272" s="2"/>
      <c r="UCT272" s="2"/>
      <c r="UCU272" s="2"/>
      <c r="UCV272" s="2"/>
      <c r="UCW272" s="2"/>
      <c r="UCX272" s="2"/>
      <c r="UCY272" s="2"/>
      <c r="UCZ272" s="2"/>
      <c r="UDA272" s="2"/>
      <c r="UDB272" s="2"/>
      <c r="UDC272" s="2"/>
      <c r="UDD272" s="2"/>
      <c r="UDE272" s="2"/>
      <c r="UDF272" s="2"/>
      <c r="UDG272" s="2"/>
      <c r="UDH272" s="2"/>
      <c r="UDI272" s="2"/>
      <c r="UDJ272" s="2"/>
      <c r="UDK272" s="2"/>
      <c r="UDL272" s="2"/>
      <c r="UDM272" s="2"/>
      <c r="UDN272" s="2"/>
      <c r="UDO272" s="2"/>
      <c r="UDP272" s="2"/>
      <c r="UDQ272" s="2"/>
      <c r="UDR272" s="2"/>
      <c r="UDS272" s="2"/>
      <c r="UDT272" s="2"/>
      <c r="UDU272" s="2"/>
      <c r="UDV272" s="2"/>
      <c r="UDW272" s="2"/>
      <c r="UDX272" s="2"/>
      <c r="UDY272" s="2"/>
      <c r="UDZ272" s="2"/>
      <c r="UEA272" s="2"/>
      <c r="UEB272" s="2"/>
      <c r="UEC272" s="2"/>
      <c r="UED272" s="2"/>
      <c r="UEE272" s="2"/>
      <c r="UEF272" s="2"/>
      <c r="UEG272" s="2"/>
      <c r="UEH272" s="2"/>
      <c r="UEI272" s="2"/>
      <c r="UEJ272" s="2"/>
      <c r="UEK272" s="2"/>
      <c r="UEL272" s="2"/>
      <c r="UEM272" s="2"/>
      <c r="UEN272" s="2"/>
      <c r="UEO272" s="2"/>
      <c r="UEP272" s="2"/>
      <c r="UEQ272" s="2"/>
      <c r="UER272" s="2"/>
      <c r="UES272" s="2"/>
      <c r="UET272" s="2"/>
      <c r="UEU272" s="2"/>
      <c r="UEV272" s="2"/>
      <c r="UEW272" s="2"/>
      <c r="UEX272" s="2"/>
      <c r="UEY272" s="2"/>
      <c r="UEZ272" s="2"/>
      <c r="UFA272" s="2"/>
      <c r="UFB272" s="2"/>
      <c r="UFC272" s="2"/>
      <c r="UFD272" s="2"/>
      <c r="UFE272" s="2"/>
      <c r="UFF272" s="2"/>
      <c r="UFG272" s="2"/>
      <c r="UFH272" s="2"/>
      <c r="UFI272" s="2"/>
      <c r="UFJ272" s="2"/>
      <c r="UFK272" s="2"/>
      <c r="UFL272" s="2"/>
      <c r="UFM272" s="2"/>
      <c r="UFN272" s="2"/>
      <c r="UFO272" s="2"/>
      <c r="UFP272" s="2"/>
      <c r="UFQ272" s="2"/>
      <c r="UFR272" s="2"/>
      <c r="UFS272" s="2"/>
      <c r="UFT272" s="2"/>
      <c r="UFU272" s="2"/>
      <c r="UFV272" s="2"/>
      <c r="UFW272" s="2"/>
      <c r="UFX272" s="2"/>
      <c r="UFY272" s="2"/>
      <c r="UFZ272" s="2"/>
      <c r="UGA272" s="2"/>
      <c r="UGB272" s="2"/>
      <c r="UGC272" s="2"/>
      <c r="UGD272" s="2"/>
      <c r="UGE272" s="2"/>
      <c r="UGF272" s="2"/>
      <c r="UGG272" s="2"/>
      <c r="UGH272" s="2"/>
      <c r="UGI272" s="2"/>
      <c r="UGJ272" s="2"/>
      <c r="UGK272" s="2"/>
      <c r="UGL272" s="2"/>
      <c r="UGM272" s="2"/>
      <c r="UGN272" s="2"/>
      <c r="UGO272" s="2"/>
      <c r="UGP272" s="2"/>
      <c r="UGQ272" s="2"/>
      <c r="UGR272" s="2"/>
      <c r="UGS272" s="2"/>
      <c r="UGT272" s="2"/>
      <c r="UGU272" s="2"/>
      <c r="UGV272" s="2"/>
      <c r="UGW272" s="2"/>
      <c r="UGX272" s="2"/>
      <c r="UGY272" s="2"/>
      <c r="UGZ272" s="2"/>
      <c r="UHA272" s="2"/>
      <c r="UHB272" s="2"/>
      <c r="UHC272" s="2"/>
      <c r="UHD272" s="2"/>
      <c r="UHE272" s="2"/>
      <c r="UHF272" s="2"/>
      <c r="UHG272" s="2"/>
      <c r="UHH272" s="2"/>
      <c r="UHI272" s="2"/>
      <c r="UHJ272" s="2"/>
      <c r="UHK272" s="2"/>
      <c r="UHL272" s="2"/>
      <c r="UHM272" s="2"/>
      <c r="UHN272" s="2"/>
      <c r="UHO272" s="2"/>
      <c r="UHP272" s="2"/>
      <c r="UHQ272" s="2"/>
      <c r="UHR272" s="2"/>
      <c r="UHS272" s="2"/>
      <c r="UHT272" s="2"/>
      <c r="UHU272" s="2"/>
      <c r="UHV272" s="2"/>
      <c r="UHW272" s="2"/>
      <c r="UHX272" s="2"/>
      <c r="UHY272" s="2"/>
      <c r="UHZ272" s="2"/>
      <c r="UIA272" s="2"/>
      <c r="UIB272" s="2"/>
      <c r="UIC272" s="2"/>
      <c r="UID272" s="2"/>
      <c r="UIE272" s="2"/>
      <c r="UIF272" s="2"/>
      <c r="UIG272" s="2"/>
      <c r="UIH272" s="2"/>
      <c r="UII272" s="2"/>
      <c r="UIJ272" s="2"/>
      <c r="UIK272" s="2"/>
      <c r="UIL272" s="2"/>
      <c r="UIM272" s="2"/>
      <c r="UIN272" s="2"/>
      <c r="UIO272" s="2"/>
      <c r="UIP272" s="2"/>
      <c r="UIQ272" s="2"/>
      <c r="UIR272" s="2"/>
      <c r="UIS272" s="2"/>
      <c r="UIT272" s="2"/>
      <c r="UIU272" s="2"/>
      <c r="UIV272" s="2"/>
      <c r="UIW272" s="2"/>
      <c r="UIX272" s="2"/>
      <c r="UIY272" s="2"/>
      <c r="UIZ272" s="2"/>
      <c r="UJA272" s="2"/>
      <c r="UJB272" s="2"/>
      <c r="UJC272" s="2"/>
      <c r="UJD272" s="2"/>
      <c r="UJE272" s="2"/>
      <c r="UJF272" s="2"/>
      <c r="UJG272" s="2"/>
      <c r="UJH272" s="2"/>
      <c r="UJI272" s="2"/>
      <c r="UJJ272" s="2"/>
      <c r="UJK272" s="2"/>
      <c r="UJL272" s="2"/>
      <c r="UJM272" s="2"/>
      <c r="UJN272" s="2"/>
      <c r="UJO272" s="2"/>
      <c r="UJP272" s="2"/>
      <c r="UJQ272" s="2"/>
      <c r="UJR272" s="2"/>
      <c r="UJS272" s="2"/>
      <c r="UJT272" s="2"/>
      <c r="UJU272" s="2"/>
      <c r="UJV272" s="2"/>
      <c r="UJW272" s="2"/>
      <c r="UJX272" s="2"/>
      <c r="UJY272" s="2"/>
      <c r="UJZ272" s="2"/>
      <c r="UKA272" s="2"/>
      <c r="UKB272" s="2"/>
      <c r="UKC272" s="2"/>
      <c r="UKD272" s="2"/>
      <c r="UKE272" s="2"/>
      <c r="UKF272" s="2"/>
      <c r="UKG272" s="2"/>
      <c r="UKH272" s="2"/>
      <c r="UKI272" s="2"/>
      <c r="UKJ272" s="2"/>
      <c r="UKK272" s="2"/>
      <c r="UKL272" s="2"/>
      <c r="UKM272" s="2"/>
      <c r="UKN272" s="2"/>
      <c r="UKO272" s="2"/>
      <c r="UKP272" s="2"/>
      <c r="UKQ272" s="2"/>
      <c r="UKR272" s="2"/>
      <c r="UKS272" s="2"/>
      <c r="UKT272" s="2"/>
      <c r="UKU272" s="2"/>
      <c r="UKV272" s="2"/>
      <c r="UKW272" s="2"/>
      <c r="UKX272" s="2"/>
      <c r="UKY272" s="2"/>
      <c r="UKZ272" s="2"/>
      <c r="ULA272" s="2"/>
      <c r="ULB272" s="2"/>
      <c r="ULC272" s="2"/>
      <c r="ULD272" s="2"/>
      <c r="ULE272" s="2"/>
      <c r="ULF272" s="2"/>
      <c r="ULG272" s="2"/>
      <c r="ULH272" s="2"/>
      <c r="ULI272" s="2"/>
      <c r="ULJ272" s="2"/>
      <c r="ULK272" s="2"/>
      <c r="ULL272" s="2"/>
      <c r="ULM272" s="2"/>
      <c r="ULN272" s="2"/>
      <c r="ULO272" s="2"/>
      <c r="ULP272" s="2"/>
      <c r="ULQ272" s="2"/>
      <c r="ULR272" s="2"/>
      <c r="ULS272" s="2"/>
      <c r="ULT272" s="2"/>
      <c r="ULU272" s="2"/>
      <c r="ULV272" s="2"/>
      <c r="ULW272" s="2"/>
      <c r="ULX272" s="2"/>
      <c r="ULY272" s="2"/>
      <c r="ULZ272" s="2"/>
      <c r="UMA272" s="2"/>
      <c r="UMB272" s="2"/>
      <c r="UMC272" s="2"/>
      <c r="UMD272" s="2"/>
      <c r="UME272" s="2"/>
      <c r="UMF272" s="2"/>
      <c r="UMG272" s="2"/>
      <c r="UMH272" s="2"/>
      <c r="UMI272" s="2"/>
      <c r="UMJ272" s="2"/>
      <c r="UMK272" s="2"/>
      <c r="UML272" s="2"/>
      <c r="UMM272" s="2"/>
      <c r="UMN272" s="2"/>
      <c r="UMO272" s="2"/>
      <c r="UMP272" s="2"/>
      <c r="UMQ272" s="2"/>
      <c r="UMR272" s="2"/>
      <c r="UMS272" s="2"/>
      <c r="UMT272" s="2"/>
      <c r="UMU272" s="2"/>
      <c r="UMV272" s="2"/>
      <c r="UMW272" s="2"/>
      <c r="UMX272" s="2"/>
      <c r="UMY272" s="2"/>
      <c r="UMZ272" s="2"/>
      <c r="UNA272" s="2"/>
      <c r="UNB272" s="2"/>
      <c r="UNC272" s="2"/>
      <c r="UND272" s="2"/>
      <c r="UNE272" s="2"/>
      <c r="UNF272" s="2"/>
      <c r="UNG272" s="2"/>
      <c r="UNH272" s="2"/>
      <c r="UNI272" s="2"/>
      <c r="UNJ272" s="2"/>
      <c r="UNK272" s="2"/>
      <c r="UNL272" s="2"/>
      <c r="UNM272" s="2"/>
      <c r="UNN272" s="2"/>
      <c r="UNO272" s="2"/>
      <c r="UNP272" s="2"/>
      <c r="UNQ272" s="2"/>
      <c r="UNR272" s="2"/>
      <c r="UNS272" s="2"/>
      <c r="UNT272" s="2"/>
      <c r="UNU272" s="2"/>
      <c r="UNV272" s="2"/>
      <c r="UNW272" s="2"/>
      <c r="UNX272" s="2"/>
      <c r="UNY272" s="2"/>
      <c r="UNZ272" s="2"/>
      <c r="UOA272" s="2"/>
      <c r="UOB272" s="2"/>
      <c r="UOC272" s="2"/>
      <c r="UOD272" s="2"/>
      <c r="UOE272" s="2"/>
      <c r="UOF272" s="2"/>
      <c r="UOG272" s="2"/>
      <c r="UOH272" s="2"/>
      <c r="UOI272" s="2"/>
      <c r="UOJ272" s="2"/>
      <c r="UOK272" s="2"/>
      <c r="UOL272" s="2"/>
      <c r="UOM272" s="2"/>
      <c r="UON272" s="2"/>
      <c r="UOO272" s="2"/>
      <c r="UOP272" s="2"/>
      <c r="UOQ272" s="2"/>
      <c r="UOR272" s="2"/>
      <c r="UOS272" s="2"/>
      <c r="UOT272" s="2"/>
      <c r="UOU272" s="2"/>
      <c r="UOV272" s="2"/>
      <c r="UOW272" s="2"/>
      <c r="UOX272" s="2"/>
      <c r="UOY272" s="2"/>
      <c r="UOZ272" s="2"/>
      <c r="UPA272" s="2"/>
      <c r="UPB272" s="2"/>
      <c r="UPC272" s="2"/>
      <c r="UPD272" s="2"/>
      <c r="UPE272" s="2"/>
      <c r="UPF272" s="2"/>
      <c r="UPG272" s="2"/>
      <c r="UPH272" s="2"/>
      <c r="UPI272" s="2"/>
      <c r="UPJ272" s="2"/>
      <c r="UPK272" s="2"/>
      <c r="UPL272" s="2"/>
      <c r="UPM272" s="2"/>
      <c r="UPN272" s="2"/>
      <c r="UPO272" s="2"/>
      <c r="UPP272" s="2"/>
      <c r="UPQ272" s="2"/>
      <c r="UPR272" s="2"/>
      <c r="UPS272" s="2"/>
      <c r="UPT272" s="2"/>
      <c r="UPU272" s="2"/>
      <c r="UPV272" s="2"/>
      <c r="UPW272" s="2"/>
      <c r="UPX272" s="2"/>
      <c r="UPY272" s="2"/>
      <c r="UPZ272" s="2"/>
      <c r="UQA272" s="2"/>
      <c r="UQB272" s="2"/>
      <c r="UQC272" s="2"/>
      <c r="UQD272" s="2"/>
      <c r="UQE272" s="2"/>
      <c r="UQF272" s="2"/>
      <c r="UQG272" s="2"/>
      <c r="UQH272" s="2"/>
      <c r="UQI272" s="2"/>
      <c r="UQJ272" s="2"/>
      <c r="UQK272" s="2"/>
      <c r="UQL272" s="2"/>
      <c r="UQM272" s="2"/>
      <c r="UQN272" s="2"/>
      <c r="UQO272" s="2"/>
      <c r="UQP272" s="2"/>
      <c r="UQQ272" s="2"/>
      <c r="UQR272" s="2"/>
      <c r="UQS272" s="2"/>
      <c r="UQT272" s="2"/>
      <c r="UQU272" s="2"/>
      <c r="UQV272" s="2"/>
      <c r="UQW272" s="2"/>
      <c r="UQX272" s="2"/>
      <c r="UQY272" s="2"/>
      <c r="UQZ272" s="2"/>
      <c r="URA272" s="2"/>
      <c r="URB272" s="2"/>
      <c r="URC272" s="2"/>
      <c r="URD272" s="2"/>
      <c r="URE272" s="2"/>
      <c r="URF272" s="2"/>
      <c r="URG272" s="2"/>
      <c r="URH272" s="2"/>
      <c r="URI272" s="2"/>
      <c r="URJ272" s="2"/>
      <c r="URK272" s="2"/>
      <c r="URL272" s="2"/>
      <c r="URM272" s="2"/>
      <c r="URN272" s="2"/>
      <c r="URO272" s="2"/>
      <c r="URP272" s="2"/>
      <c r="URQ272" s="2"/>
      <c r="URR272" s="2"/>
      <c r="URS272" s="2"/>
      <c r="URT272" s="2"/>
      <c r="URU272" s="2"/>
      <c r="URV272" s="2"/>
      <c r="URW272" s="2"/>
      <c r="URX272" s="2"/>
      <c r="URY272" s="2"/>
      <c r="URZ272" s="2"/>
      <c r="USA272" s="2"/>
      <c r="USB272" s="2"/>
      <c r="USC272" s="2"/>
      <c r="USD272" s="2"/>
      <c r="USE272" s="2"/>
      <c r="USF272" s="2"/>
      <c r="USG272" s="2"/>
      <c r="USH272" s="2"/>
      <c r="USI272" s="2"/>
      <c r="USJ272" s="2"/>
      <c r="USK272" s="2"/>
      <c r="USL272" s="2"/>
      <c r="USM272" s="2"/>
      <c r="USN272" s="2"/>
      <c r="USO272" s="2"/>
      <c r="USP272" s="2"/>
      <c r="USQ272" s="2"/>
      <c r="USR272" s="2"/>
      <c r="USS272" s="2"/>
      <c r="UST272" s="2"/>
      <c r="USU272" s="2"/>
      <c r="USV272" s="2"/>
      <c r="USW272" s="2"/>
      <c r="USX272" s="2"/>
      <c r="USY272" s="2"/>
      <c r="USZ272" s="2"/>
      <c r="UTA272" s="2"/>
      <c r="UTB272" s="2"/>
      <c r="UTC272" s="2"/>
      <c r="UTD272" s="2"/>
      <c r="UTE272" s="2"/>
      <c r="UTF272" s="2"/>
      <c r="UTG272" s="2"/>
      <c r="UTH272" s="2"/>
      <c r="UTI272" s="2"/>
      <c r="UTJ272" s="2"/>
      <c r="UTK272" s="2"/>
      <c r="UTL272" s="2"/>
      <c r="UTM272" s="2"/>
      <c r="UTN272" s="2"/>
      <c r="UTO272" s="2"/>
      <c r="UTP272" s="2"/>
      <c r="UTQ272" s="2"/>
      <c r="UTR272" s="2"/>
      <c r="UTS272" s="2"/>
      <c r="UTT272" s="2"/>
      <c r="UTU272" s="2"/>
      <c r="UTV272" s="2"/>
      <c r="UTW272" s="2"/>
      <c r="UTX272" s="2"/>
      <c r="UTY272" s="2"/>
      <c r="UTZ272" s="2"/>
      <c r="UUA272" s="2"/>
      <c r="UUB272" s="2"/>
      <c r="UUC272" s="2"/>
      <c r="UUD272" s="2"/>
      <c r="UUE272" s="2"/>
      <c r="UUF272" s="2"/>
      <c r="UUG272" s="2"/>
      <c r="UUH272" s="2"/>
      <c r="UUI272" s="2"/>
      <c r="UUJ272" s="2"/>
      <c r="UUK272" s="2"/>
      <c r="UUL272" s="2"/>
      <c r="UUM272" s="2"/>
      <c r="UUN272" s="2"/>
      <c r="UUO272" s="2"/>
      <c r="UUP272" s="2"/>
      <c r="UUQ272" s="2"/>
      <c r="UUR272" s="2"/>
      <c r="UUS272" s="2"/>
      <c r="UUT272" s="2"/>
      <c r="UUU272" s="2"/>
      <c r="UUV272" s="2"/>
      <c r="UUW272" s="2"/>
      <c r="UUX272" s="2"/>
      <c r="UUY272" s="2"/>
      <c r="UUZ272" s="2"/>
      <c r="UVA272" s="2"/>
      <c r="UVB272" s="2"/>
      <c r="UVC272" s="2"/>
      <c r="UVD272" s="2"/>
      <c r="UVE272" s="2"/>
      <c r="UVF272" s="2"/>
      <c r="UVG272" s="2"/>
      <c r="UVH272" s="2"/>
      <c r="UVI272" s="2"/>
      <c r="UVJ272" s="2"/>
      <c r="UVK272" s="2"/>
      <c r="UVL272" s="2"/>
      <c r="UVM272" s="2"/>
      <c r="UVN272" s="2"/>
      <c r="UVO272" s="2"/>
      <c r="UVP272" s="2"/>
      <c r="UVQ272" s="2"/>
      <c r="UVR272" s="2"/>
      <c r="UVS272" s="2"/>
      <c r="UVT272" s="2"/>
      <c r="UVU272" s="2"/>
      <c r="UVV272" s="2"/>
      <c r="UVW272" s="2"/>
      <c r="UVX272" s="2"/>
      <c r="UVY272" s="2"/>
      <c r="UVZ272" s="2"/>
      <c r="UWA272" s="2"/>
      <c r="UWB272" s="2"/>
      <c r="UWC272" s="2"/>
      <c r="UWD272" s="2"/>
      <c r="UWE272" s="2"/>
      <c r="UWF272" s="2"/>
      <c r="UWG272" s="2"/>
      <c r="UWH272" s="2"/>
      <c r="UWI272" s="2"/>
      <c r="UWJ272" s="2"/>
      <c r="UWK272" s="2"/>
      <c r="UWL272" s="2"/>
      <c r="UWM272" s="2"/>
      <c r="UWN272" s="2"/>
      <c r="UWO272" s="2"/>
      <c r="UWP272" s="2"/>
      <c r="UWQ272" s="2"/>
      <c r="UWR272" s="2"/>
      <c r="UWS272" s="2"/>
      <c r="UWT272" s="2"/>
      <c r="UWU272" s="2"/>
      <c r="UWV272" s="2"/>
      <c r="UWW272" s="2"/>
      <c r="UWX272" s="2"/>
      <c r="UWY272" s="2"/>
      <c r="UWZ272" s="2"/>
      <c r="UXA272" s="2"/>
      <c r="UXB272" s="2"/>
      <c r="UXC272" s="2"/>
      <c r="UXD272" s="2"/>
      <c r="UXE272" s="2"/>
      <c r="UXF272" s="2"/>
      <c r="UXG272" s="2"/>
      <c r="UXH272" s="2"/>
      <c r="UXI272" s="2"/>
      <c r="UXJ272" s="2"/>
      <c r="UXK272" s="2"/>
      <c r="UXL272" s="2"/>
      <c r="UXM272" s="2"/>
      <c r="UXN272" s="2"/>
      <c r="UXO272" s="2"/>
      <c r="UXP272" s="2"/>
      <c r="UXQ272" s="2"/>
      <c r="UXR272" s="2"/>
      <c r="UXS272" s="2"/>
      <c r="UXT272" s="2"/>
      <c r="UXU272" s="2"/>
      <c r="UXV272" s="2"/>
      <c r="UXW272" s="2"/>
      <c r="UXX272" s="2"/>
      <c r="UXY272" s="2"/>
      <c r="UXZ272" s="2"/>
      <c r="UYA272" s="2"/>
      <c r="UYB272" s="2"/>
      <c r="UYC272" s="2"/>
      <c r="UYD272" s="2"/>
      <c r="UYE272" s="2"/>
      <c r="UYF272" s="2"/>
      <c r="UYG272" s="2"/>
      <c r="UYH272" s="2"/>
      <c r="UYI272" s="2"/>
      <c r="UYJ272" s="2"/>
      <c r="UYK272" s="2"/>
      <c r="UYL272" s="2"/>
      <c r="UYM272" s="2"/>
      <c r="UYN272" s="2"/>
      <c r="UYO272" s="2"/>
      <c r="UYP272" s="2"/>
      <c r="UYQ272" s="2"/>
      <c r="UYR272" s="2"/>
      <c r="UYS272" s="2"/>
      <c r="UYT272" s="2"/>
      <c r="UYU272" s="2"/>
      <c r="UYV272" s="2"/>
      <c r="UYW272" s="2"/>
      <c r="UYX272" s="2"/>
      <c r="UYY272" s="2"/>
      <c r="UYZ272" s="2"/>
      <c r="UZA272" s="2"/>
      <c r="UZB272" s="2"/>
      <c r="UZC272" s="2"/>
      <c r="UZD272" s="2"/>
      <c r="UZE272" s="2"/>
      <c r="UZF272" s="2"/>
      <c r="UZG272" s="2"/>
      <c r="UZH272" s="2"/>
      <c r="UZI272" s="2"/>
      <c r="UZJ272" s="2"/>
      <c r="UZK272" s="2"/>
      <c r="UZL272" s="2"/>
      <c r="UZM272" s="2"/>
      <c r="UZN272" s="2"/>
      <c r="UZO272" s="2"/>
      <c r="UZP272" s="2"/>
      <c r="UZQ272" s="2"/>
      <c r="UZR272" s="2"/>
      <c r="UZS272" s="2"/>
      <c r="UZT272" s="2"/>
      <c r="UZU272" s="2"/>
      <c r="UZV272" s="2"/>
      <c r="UZW272" s="2"/>
      <c r="UZX272" s="2"/>
      <c r="UZY272" s="2"/>
      <c r="UZZ272" s="2"/>
      <c r="VAA272" s="2"/>
      <c r="VAB272" s="2"/>
      <c r="VAC272" s="2"/>
      <c r="VAD272" s="2"/>
      <c r="VAE272" s="2"/>
      <c r="VAF272" s="2"/>
      <c r="VAG272" s="2"/>
      <c r="VAH272" s="2"/>
      <c r="VAI272" s="2"/>
      <c r="VAJ272" s="2"/>
      <c r="VAK272" s="2"/>
      <c r="VAL272" s="2"/>
      <c r="VAM272" s="2"/>
      <c r="VAN272" s="2"/>
      <c r="VAO272" s="2"/>
      <c r="VAP272" s="2"/>
      <c r="VAQ272" s="2"/>
      <c r="VAR272" s="2"/>
      <c r="VAS272" s="2"/>
      <c r="VAT272" s="2"/>
      <c r="VAU272" s="2"/>
      <c r="VAV272" s="2"/>
      <c r="VAW272" s="2"/>
      <c r="VAX272" s="2"/>
      <c r="VAY272" s="2"/>
      <c r="VAZ272" s="2"/>
      <c r="VBA272" s="2"/>
      <c r="VBB272" s="2"/>
      <c r="VBC272" s="2"/>
      <c r="VBD272" s="2"/>
      <c r="VBE272" s="2"/>
      <c r="VBF272" s="2"/>
      <c r="VBG272" s="2"/>
      <c r="VBH272" s="2"/>
      <c r="VBI272" s="2"/>
      <c r="VBJ272" s="2"/>
      <c r="VBK272" s="2"/>
      <c r="VBL272" s="2"/>
      <c r="VBM272" s="2"/>
      <c r="VBN272" s="2"/>
      <c r="VBO272" s="2"/>
      <c r="VBP272" s="2"/>
      <c r="VBQ272" s="2"/>
      <c r="VBR272" s="2"/>
      <c r="VBS272" s="2"/>
      <c r="VBT272" s="2"/>
      <c r="VBU272" s="2"/>
      <c r="VBV272" s="2"/>
      <c r="VBW272" s="2"/>
      <c r="VBX272" s="2"/>
      <c r="VBY272" s="2"/>
      <c r="VBZ272" s="2"/>
      <c r="VCA272" s="2"/>
      <c r="VCB272" s="2"/>
      <c r="VCC272" s="2"/>
      <c r="VCD272" s="2"/>
      <c r="VCE272" s="2"/>
      <c r="VCF272" s="2"/>
      <c r="VCG272" s="2"/>
      <c r="VCH272" s="2"/>
      <c r="VCI272" s="2"/>
      <c r="VCJ272" s="2"/>
      <c r="VCK272" s="2"/>
      <c r="VCL272" s="2"/>
      <c r="VCM272" s="2"/>
      <c r="VCN272" s="2"/>
      <c r="VCO272" s="2"/>
      <c r="VCP272" s="2"/>
      <c r="VCQ272" s="2"/>
      <c r="VCR272" s="2"/>
      <c r="VCS272" s="2"/>
      <c r="VCT272" s="2"/>
      <c r="VCU272" s="2"/>
      <c r="VCV272" s="2"/>
      <c r="VCW272" s="2"/>
      <c r="VCX272" s="2"/>
      <c r="VCY272" s="2"/>
      <c r="VCZ272" s="2"/>
      <c r="VDA272" s="2"/>
      <c r="VDB272" s="2"/>
      <c r="VDC272" s="2"/>
      <c r="VDD272" s="2"/>
      <c r="VDE272" s="2"/>
      <c r="VDF272" s="2"/>
      <c r="VDG272" s="2"/>
      <c r="VDH272" s="2"/>
      <c r="VDI272" s="2"/>
      <c r="VDJ272" s="2"/>
      <c r="VDK272" s="2"/>
      <c r="VDL272" s="2"/>
      <c r="VDM272" s="2"/>
      <c r="VDN272" s="2"/>
      <c r="VDO272" s="2"/>
      <c r="VDP272" s="2"/>
      <c r="VDQ272" s="2"/>
      <c r="VDR272" s="2"/>
      <c r="VDS272" s="2"/>
      <c r="VDT272" s="2"/>
      <c r="VDU272" s="2"/>
      <c r="VDV272" s="2"/>
      <c r="VDW272" s="2"/>
      <c r="VDX272" s="2"/>
      <c r="VDY272" s="2"/>
      <c r="VDZ272" s="2"/>
      <c r="VEA272" s="2"/>
      <c r="VEB272" s="2"/>
      <c r="VEC272" s="2"/>
      <c r="VED272" s="2"/>
      <c r="VEE272" s="2"/>
      <c r="VEF272" s="2"/>
      <c r="VEG272" s="2"/>
      <c r="VEH272" s="2"/>
      <c r="VEI272" s="2"/>
      <c r="VEJ272" s="2"/>
      <c r="VEK272" s="2"/>
      <c r="VEL272" s="2"/>
      <c r="VEM272" s="2"/>
      <c r="VEN272" s="2"/>
      <c r="VEO272" s="2"/>
      <c r="VEP272" s="2"/>
      <c r="VEQ272" s="2"/>
      <c r="VER272" s="2"/>
      <c r="VES272" s="2"/>
      <c r="VET272" s="2"/>
      <c r="VEU272" s="2"/>
      <c r="VEV272" s="2"/>
      <c r="VEW272" s="2"/>
      <c r="VEX272" s="2"/>
      <c r="VEY272" s="2"/>
      <c r="VEZ272" s="2"/>
      <c r="VFA272" s="2"/>
      <c r="VFB272" s="2"/>
      <c r="VFC272" s="2"/>
      <c r="VFD272" s="2"/>
      <c r="VFE272" s="2"/>
      <c r="VFF272" s="2"/>
      <c r="VFG272" s="2"/>
      <c r="VFH272" s="2"/>
      <c r="VFI272" s="2"/>
      <c r="VFJ272" s="2"/>
      <c r="VFK272" s="2"/>
      <c r="VFL272" s="2"/>
      <c r="VFM272" s="2"/>
      <c r="VFN272" s="2"/>
      <c r="VFO272" s="2"/>
      <c r="VFP272" s="2"/>
      <c r="VFQ272" s="2"/>
      <c r="VFR272" s="2"/>
      <c r="VFS272" s="2"/>
      <c r="VFT272" s="2"/>
      <c r="VFU272" s="2"/>
      <c r="VFV272" s="2"/>
      <c r="VFW272" s="2"/>
      <c r="VFX272" s="2"/>
      <c r="VFY272" s="2"/>
      <c r="VFZ272" s="2"/>
      <c r="VGA272" s="2"/>
      <c r="VGB272" s="2"/>
      <c r="VGC272" s="2"/>
      <c r="VGD272" s="2"/>
      <c r="VGE272" s="2"/>
      <c r="VGF272" s="2"/>
      <c r="VGG272" s="2"/>
      <c r="VGH272" s="2"/>
      <c r="VGI272" s="2"/>
      <c r="VGJ272" s="2"/>
      <c r="VGK272" s="2"/>
      <c r="VGL272" s="2"/>
      <c r="VGM272" s="2"/>
      <c r="VGN272" s="2"/>
      <c r="VGO272" s="2"/>
      <c r="VGP272" s="2"/>
      <c r="VGQ272" s="2"/>
      <c r="VGR272" s="2"/>
      <c r="VGS272" s="2"/>
      <c r="VGT272" s="2"/>
      <c r="VGU272" s="2"/>
      <c r="VGV272" s="2"/>
      <c r="VGW272" s="2"/>
      <c r="VGX272" s="2"/>
      <c r="VGY272" s="2"/>
      <c r="VGZ272" s="2"/>
      <c r="VHA272" s="2"/>
      <c r="VHB272" s="2"/>
      <c r="VHC272" s="2"/>
      <c r="VHD272" s="2"/>
      <c r="VHE272" s="2"/>
      <c r="VHF272" s="2"/>
      <c r="VHG272" s="2"/>
      <c r="VHH272" s="2"/>
      <c r="VHI272" s="2"/>
      <c r="VHJ272" s="2"/>
      <c r="VHK272" s="2"/>
      <c r="VHL272" s="2"/>
      <c r="VHM272" s="2"/>
      <c r="VHN272" s="2"/>
      <c r="VHO272" s="2"/>
      <c r="VHP272" s="2"/>
      <c r="VHQ272" s="2"/>
      <c r="VHR272" s="2"/>
      <c r="VHS272" s="2"/>
      <c r="VHT272" s="2"/>
      <c r="VHU272" s="2"/>
      <c r="VHV272" s="2"/>
      <c r="VHW272" s="2"/>
      <c r="VHX272" s="2"/>
      <c r="VHY272" s="2"/>
      <c r="VHZ272" s="2"/>
      <c r="VIA272" s="2"/>
      <c r="VIB272" s="2"/>
      <c r="VIC272" s="2"/>
      <c r="VID272" s="2"/>
      <c r="VIE272" s="2"/>
      <c r="VIF272" s="2"/>
      <c r="VIG272" s="2"/>
      <c r="VIH272" s="2"/>
      <c r="VII272" s="2"/>
      <c r="VIJ272" s="2"/>
      <c r="VIK272" s="2"/>
      <c r="VIL272" s="2"/>
      <c r="VIM272" s="2"/>
      <c r="VIN272" s="2"/>
      <c r="VIO272" s="2"/>
      <c r="VIP272" s="2"/>
      <c r="VIQ272" s="2"/>
      <c r="VIR272" s="2"/>
      <c r="VIS272" s="2"/>
      <c r="VIT272" s="2"/>
      <c r="VIU272" s="2"/>
      <c r="VIV272" s="2"/>
      <c r="VIW272" s="2"/>
      <c r="VIX272" s="2"/>
      <c r="VIY272" s="2"/>
      <c r="VIZ272" s="2"/>
      <c r="VJA272" s="2"/>
      <c r="VJB272" s="2"/>
      <c r="VJC272" s="2"/>
      <c r="VJD272" s="2"/>
      <c r="VJE272" s="2"/>
      <c r="VJF272" s="2"/>
      <c r="VJG272" s="2"/>
      <c r="VJH272" s="2"/>
      <c r="VJI272" s="2"/>
      <c r="VJJ272" s="2"/>
      <c r="VJK272" s="2"/>
      <c r="VJL272" s="2"/>
      <c r="VJM272" s="2"/>
      <c r="VJN272" s="2"/>
      <c r="VJO272" s="2"/>
      <c r="VJP272" s="2"/>
      <c r="VJQ272" s="2"/>
      <c r="VJR272" s="2"/>
      <c r="VJS272" s="2"/>
      <c r="VJT272" s="2"/>
      <c r="VJU272" s="2"/>
      <c r="VJV272" s="2"/>
      <c r="VJW272" s="2"/>
      <c r="VJX272" s="2"/>
      <c r="VJY272" s="2"/>
      <c r="VJZ272" s="2"/>
      <c r="VKA272" s="2"/>
      <c r="VKB272" s="2"/>
      <c r="VKC272" s="2"/>
      <c r="VKD272" s="2"/>
      <c r="VKE272" s="2"/>
      <c r="VKF272" s="2"/>
      <c r="VKG272" s="2"/>
      <c r="VKH272" s="2"/>
      <c r="VKI272" s="2"/>
      <c r="VKJ272" s="2"/>
      <c r="VKK272" s="2"/>
      <c r="VKL272" s="2"/>
      <c r="VKM272" s="2"/>
      <c r="VKN272" s="2"/>
      <c r="VKO272" s="2"/>
      <c r="VKP272" s="2"/>
      <c r="VKQ272" s="2"/>
      <c r="VKR272" s="2"/>
      <c r="VKS272" s="2"/>
      <c r="VKT272" s="2"/>
      <c r="VKU272" s="2"/>
      <c r="VKV272" s="2"/>
      <c r="VKW272" s="2"/>
      <c r="VKX272" s="2"/>
      <c r="VKY272" s="2"/>
      <c r="VKZ272" s="2"/>
      <c r="VLA272" s="2"/>
      <c r="VLB272" s="2"/>
      <c r="VLC272" s="2"/>
      <c r="VLD272" s="2"/>
      <c r="VLE272" s="2"/>
      <c r="VLF272" s="2"/>
      <c r="VLG272" s="2"/>
      <c r="VLH272" s="2"/>
      <c r="VLI272" s="2"/>
      <c r="VLJ272" s="2"/>
      <c r="VLK272" s="2"/>
      <c r="VLL272" s="2"/>
      <c r="VLM272" s="2"/>
      <c r="VLN272" s="2"/>
      <c r="VLO272" s="2"/>
      <c r="VLP272" s="2"/>
      <c r="VLQ272" s="2"/>
      <c r="VLR272" s="2"/>
      <c r="VLS272" s="2"/>
      <c r="VLT272" s="2"/>
      <c r="VLU272" s="2"/>
      <c r="VLV272" s="2"/>
      <c r="VLW272" s="2"/>
      <c r="VLX272" s="2"/>
      <c r="VLY272" s="2"/>
      <c r="VLZ272" s="2"/>
      <c r="VMA272" s="2"/>
      <c r="VMB272" s="2"/>
      <c r="VMC272" s="2"/>
      <c r="VMD272" s="2"/>
      <c r="VME272" s="2"/>
      <c r="VMF272" s="2"/>
      <c r="VMG272" s="2"/>
      <c r="VMH272" s="2"/>
      <c r="VMI272" s="2"/>
      <c r="VMJ272" s="2"/>
      <c r="VMK272" s="2"/>
      <c r="VML272" s="2"/>
      <c r="VMM272" s="2"/>
      <c r="VMN272" s="2"/>
      <c r="VMO272" s="2"/>
      <c r="VMP272" s="2"/>
      <c r="VMQ272" s="2"/>
      <c r="VMR272" s="2"/>
      <c r="VMS272" s="2"/>
      <c r="VMT272" s="2"/>
      <c r="VMU272" s="2"/>
      <c r="VMV272" s="2"/>
      <c r="VMW272" s="2"/>
      <c r="VMX272" s="2"/>
      <c r="VMY272" s="2"/>
      <c r="VMZ272" s="2"/>
      <c r="VNA272" s="2"/>
      <c r="VNB272" s="2"/>
      <c r="VNC272" s="2"/>
      <c r="VND272" s="2"/>
      <c r="VNE272" s="2"/>
      <c r="VNF272" s="2"/>
      <c r="VNG272" s="2"/>
      <c r="VNH272" s="2"/>
      <c r="VNI272" s="2"/>
      <c r="VNJ272" s="2"/>
      <c r="VNK272" s="2"/>
      <c r="VNL272" s="2"/>
      <c r="VNM272" s="2"/>
      <c r="VNN272" s="2"/>
      <c r="VNO272" s="2"/>
      <c r="VNP272" s="2"/>
      <c r="VNQ272" s="2"/>
      <c r="VNR272" s="2"/>
      <c r="VNS272" s="2"/>
      <c r="VNT272" s="2"/>
      <c r="VNU272" s="2"/>
      <c r="VNV272" s="2"/>
      <c r="VNW272" s="2"/>
      <c r="VNX272" s="2"/>
      <c r="VNY272" s="2"/>
      <c r="VNZ272" s="2"/>
      <c r="VOA272" s="2"/>
      <c r="VOB272" s="2"/>
      <c r="VOC272" s="2"/>
      <c r="VOD272" s="2"/>
      <c r="VOE272" s="2"/>
      <c r="VOF272" s="2"/>
      <c r="VOG272" s="2"/>
      <c r="VOH272" s="2"/>
      <c r="VOI272" s="2"/>
      <c r="VOJ272" s="2"/>
      <c r="VOK272" s="2"/>
      <c r="VOL272" s="2"/>
      <c r="VOM272" s="2"/>
      <c r="VON272" s="2"/>
      <c r="VOO272" s="2"/>
      <c r="VOP272" s="2"/>
      <c r="VOQ272" s="2"/>
      <c r="VOR272" s="2"/>
      <c r="VOS272" s="2"/>
      <c r="VOT272" s="2"/>
      <c r="VOU272" s="2"/>
      <c r="VOV272" s="2"/>
      <c r="VOW272" s="2"/>
      <c r="VOX272" s="2"/>
      <c r="VOY272" s="2"/>
      <c r="VOZ272" s="2"/>
      <c r="VPA272" s="2"/>
      <c r="VPB272" s="2"/>
      <c r="VPC272" s="2"/>
      <c r="VPD272" s="2"/>
      <c r="VPE272" s="2"/>
      <c r="VPF272" s="2"/>
      <c r="VPG272" s="2"/>
      <c r="VPH272" s="2"/>
      <c r="VPI272" s="2"/>
      <c r="VPJ272" s="2"/>
      <c r="VPK272" s="2"/>
      <c r="VPL272" s="2"/>
      <c r="VPM272" s="2"/>
      <c r="VPN272" s="2"/>
      <c r="VPO272" s="2"/>
      <c r="VPP272" s="2"/>
      <c r="VPQ272" s="2"/>
      <c r="VPR272" s="2"/>
      <c r="VPS272" s="2"/>
      <c r="VPT272" s="2"/>
      <c r="VPU272" s="2"/>
      <c r="VPV272" s="2"/>
      <c r="VPW272" s="2"/>
      <c r="VPX272" s="2"/>
      <c r="VPY272" s="2"/>
      <c r="VPZ272" s="2"/>
      <c r="VQA272" s="2"/>
      <c r="VQB272" s="2"/>
      <c r="VQC272" s="2"/>
      <c r="VQD272" s="2"/>
      <c r="VQE272" s="2"/>
      <c r="VQF272" s="2"/>
      <c r="VQG272" s="2"/>
      <c r="VQH272" s="2"/>
      <c r="VQI272" s="2"/>
      <c r="VQJ272" s="2"/>
      <c r="VQK272" s="2"/>
      <c r="VQL272" s="2"/>
      <c r="VQM272" s="2"/>
      <c r="VQN272" s="2"/>
      <c r="VQO272" s="2"/>
      <c r="VQP272" s="2"/>
      <c r="VQQ272" s="2"/>
      <c r="VQR272" s="2"/>
      <c r="VQS272" s="2"/>
      <c r="VQT272" s="2"/>
      <c r="VQU272" s="2"/>
      <c r="VQV272" s="2"/>
      <c r="VQW272" s="2"/>
      <c r="VQX272" s="2"/>
      <c r="VQY272" s="2"/>
      <c r="VQZ272" s="2"/>
      <c r="VRA272" s="2"/>
      <c r="VRB272" s="2"/>
      <c r="VRC272" s="2"/>
      <c r="VRD272" s="2"/>
      <c r="VRE272" s="2"/>
      <c r="VRF272" s="2"/>
      <c r="VRG272" s="2"/>
      <c r="VRH272" s="2"/>
      <c r="VRI272" s="2"/>
      <c r="VRJ272" s="2"/>
      <c r="VRK272" s="2"/>
      <c r="VRL272" s="2"/>
      <c r="VRM272" s="2"/>
      <c r="VRN272" s="2"/>
      <c r="VRO272" s="2"/>
      <c r="VRP272" s="2"/>
      <c r="VRQ272" s="2"/>
      <c r="VRR272" s="2"/>
      <c r="VRS272" s="2"/>
      <c r="VRT272" s="2"/>
      <c r="VRU272" s="2"/>
      <c r="VRV272" s="2"/>
      <c r="VRW272" s="2"/>
      <c r="VRX272" s="2"/>
      <c r="VRY272" s="2"/>
      <c r="VRZ272" s="2"/>
      <c r="VSA272" s="2"/>
      <c r="VSB272" s="2"/>
      <c r="VSC272" s="2"/>
      <c r="VSD272" s="2"/>
      <c r="VSE272" s="2"/>
      <c r="VSF272" s="2"/>
      <c r="VSG272" s="2"/>
      <c r="VSH272" s="2"/>
      <c r="VSI272" s="2"/>
      <c r="VSJ272" s="2"/>
      <c r="VSK272" s="2"/>
      <c r="VSL272" s="2"/>
      <c r="VSM272" s="2"/>
      <c r="VSN272" s="2"/>
      <c r="VSO272" s="2"/>
      <c r="VSP272" s="2"/>
      <c r="VSQ272" s="2"/>
      <c r="VSR272" s="2"/>
      <c r="VSS272" s="2"/>
      <c r="VST272" s="2"/>
      <c r="VSU272" s="2"/>
      <c r="VSV272" s="2"/>
      <c r="VSW272" s="2"/>
      <c r="VSX272" s="2"/>
      <c r="VSY272" s="2"/>
      <c r="VSZ272" s="2"/>
      <c r="VTA272" s="2"/>
      <c r="VTB272" s="2"/>
      <c r="VTC272" s="2"/>
      <c r="VTD272" s="2"/>
      <c r="VTE272" s="2"/>
      <c r="VTF272" s="2"/>
      <c r="VTG272" s="2"/>
      <c r="VTH272" s="2"/>
      <c r="VTI272" s="2"/>
      <c r="VTJ272" s="2"/>
      <c r="VTK272" s="2"/>
      <c r="VTL272" s="2"/>
      <c r="VTM272" s="2"/>
      <c r="VTN272" s="2"/>
      <c r="VTO272" s="2"/>
      <c r="VTP272" s="2"/>
      <c r="VTQ272" s="2"/>
      <c r="VTR272" s="2"/>
      <c r="VTS272" s="2"/>
      <c r="VTT272" s="2"/>
      <c r="VTU272" s="2"/>
      <c r="VTV272" s="2"/>
      <c r="VTW272" s="2"/>
      <c r="VTX272" s="2"/>
      <c r="VTY272" s="2"/>
      <c r="VTZ272" s="2"/>
      <c r="VUA272" s="2"/>
      <c r="VUB272" s="2"/>
      <c r="VUC272" s="2"/>
      <c r="VUD272" s="2"/>
      <c r="VUE272" s="2"/>
      <c r="VUF272" s="2"/>
      <c r="VUG272" s="2"/>
      <c r="VUH272" s="2"/>
      <c r="VUI272" s="2"/>
      <c r="VUJ272" s="2"/>
      <c r="VUK272" s="2"/>
      <c r="VUL272" s="2"/>
      <c r="VUM272" s="2"/>
      <c r="VUN272" s="2"/>
      <c r="VUO272" s="2"/>
      <c r="VUP272" s="2"/>
      <c r="VUQ272" s="2"/>
      <c r="VUR272" s="2"/>
      <c r="VUS272" s="2"/>
      <c r="VUT272" s="2"/>
      <c r="VUU272" s="2"/>
      <c r="VUV272" s="2"/>
      <c r="VUW272" s="2"/>
      <c r="VUX272" s="2"/>
      <c r="VUY272" s="2"/>
      <c r="VUZ272" s="2"/>
      <c r="VVA272" s="2"/>
      <c r="VVB272" s="2"/>
      <c r="VVC272" s="2"/>
      <c r="VVD272" s="2"/>
      <c r="VVE272" s="2"/>
      <c r="VVF272" s="2"/>
      <c r="VVG272" s="2"/>
      <c r="VVH272" s="2"/>
      <c r="VVI272" s="2"/>
      <c r="VVJ272" s="2"/>
      <c r="VVK272" s="2"/>
      <c r="VVL272" s="2"/>
      <c r="VVM272" s="2"/>
      <c r="VVN272" s="2"/>
      <c r="VVO272" s="2"/>
      <c r="VVP272" s="2"/>
      <c r="VVQ272" s="2"/>
      <c r="VVR272" s="2"/>
      <c r="VVS272" s="2"/>
      <c r="VVT272" s="2"/>
      <c r="VVU272" s="2"/>
      <c r="VVV272" s="2"/>
      <c r="VVW272" s="2"/>
      <c r="VVX272" s="2"/>
      <c r="VVY272" s="2"/>
      <c r="VVZ272" s="2"/>
      <c r="VWA272" s="2"/>
      <c r="VWB272" s="2"/>
      <c r="VWC272" s="2"/>
      <c r="VWD272" s="2"/>
      <c r="VWE272" s="2"/>
      <c r="VWF272" s="2"/>
      <c r="VWG272" s="2"/>
      <c r="VWH272" s="2"/>
      <c r="VWI272" s="2"/>
      <c r="VWJ272" s="2"/>
      <c r="VWK272" s="2"/>
      <c r="VWL272" s="2"/>
      <c r="VWM272" s="2"/>
      <c r="VWN272" s="2"/>
      <c r="VWO272" s="2"/>
      <c r="VWP272" s="2"/>
      <c r="VWQ272" s="2"/>
      <c r="VWR272" s="2"/>
      <c r="VWS272" s="2"/>
      <c r="VWT272" s="2"/>
      <c r="VWU272" s="2"/>
      <c r="VWV272" s="2"/>
      <c r="VWW272" s="2"/>
      <c r="VWX272" s="2"/>
      <c r="VWY272" s="2"/>
      <c r="VWZ272" s="2"/>
      <c r="VXA272" s="2"/>
      <c r="VXB272" s="2"/>
      <c r="VXC272" s="2"/>
      <c r="VXD272" s="2"/>
      <c r="VXE272" s="2"/>
      <c r="VXF272" s="2"/>
      <c r="VXG272" s="2"/>
      <c r="VXH272" s="2"/>
      <c r="VXI272" s="2"/>
      <c r="VXJ272" s="2"/>
      <c r="VXK272" s="2"/>
      <c r="VXL272" s="2"/>
      <c r="VXM272" s="2"/>
      <c r="VXN272" s="2"/>
      <c r="VXO272" s="2"/>
      <c r="VXP272" s="2"/>
      <c r="VXQ272" s="2"/>
      <c r="VXR272" s="2"/>
      <c r="VXS272" s="2"/>
      <c r="VXT272" s="2"/>
      <c r="VXU272" s="2"/>
      <c r="VXV272" s="2"/>
      <c r="VXW272" s="2"/>
      <c r="VXX272" s="2"/>
      <c r="VXY272" s="2"/>
      <c r="VXZ272" s="2"/>
      <c r="VYA272" s="2"/>
      <c r="VYB272" s="2"/>
      <c r="VYC272" s="2"/>
      <c r="VYD272" s="2"/>
      <c r="VYE272" s="2"/>
      <c r="VYF272" s="2"/>
      <c r="VYG272" s="2"/>
      <c r="VYH272" s="2"/>
      <c r="VYI272" s="2"/>
      <c r="VYJ272" s="2"/>
      <c r="VYK272" s="2"/>
      <c r="VYL272" s="2"/>
      <c r="VYM272" s="2"/>
      <c r="VYN272" s="2"/>
      <c r="VYO272" s="2"/>
      <c r="VYP272" s="2"/>
      <c r="VYQ272" s="2"/>
      <c r="VYR272" s="2"/>
      <c r="VYS272" s="2"/>
      <c r="VYT272" s="2"/>
      <c r="VYU272" s="2"/>
      <c r="VYV272" s="2"/>
      <c r="VYW272" s="2"/>
      <c r="VYX272" s="2"/>
      <c r="VYY272" s="2"/>
      <c r="VYZ272" s="2"/>
      <c r="VZA272" s="2"/>
      <c r="VZB272" s="2"/>
      <c r="VZC272" s="2"/>
      <c r="VZD272" s="2"/>
      <c r="VZE272" s="2"/>
      <c r="VZF272" s="2"/>
      <c r="VZG272" s="2"/>
      <c r="VZH272" s="2"/>
      <c r="VZI272" s="2"/>
      <c r="VZJ272" s="2"/>
      <c r="VZK272" s="2"/>
      <c r="VZL272" s="2"/>
      <c r="VZM272" s="2"/>
      <c r="VZN272" s="2"/>
      <c r="VZO272" s="2"/>
      <c r="VZP272" s="2"/>
      <c r="VZQ272" s="2"/>
      <c r="VZR272" s="2"/>
      <c r="VZS272" s="2"/>
      <c r="VZT272" s="2"/>
      <c r="VZU272" s="2"/>
      <c r="VZV272" s="2"/>
      <c r="VZW272" s="2"/>
      <c r="VZX272" s="2"/>
      <c r="VZY272" s="2"/>
      <c r="VZZ272" s="2"/>
      <c r="WAA272" s="2"/>
      <c r="WAB272" s="2"/>
      <c r="WAC272" s="2"/>
      <c r="WAD272" s="2"/>
      <c r="WAE272" s="2"/>
      <c r="WAF272" s="2"/>
      <c r="WAG272" s="2"/>
      <c r="WAH272" s="2"/>
      <c r="WAI272" s="2"/>
      <c r="WAJ272" s="2"/>
      <c r="WAK272" s="2"/>
      <c r="WAL272" s="2"/>
      <c r="WAM272" s="2"/>
      <c r="WAN272" s="2"/>
      <c r="WAO272" s="2"/>
      <c r="WAP272" s="2"/>
      <c r="WAQ272" s="2"/>
      <c r="WAR272" s="2"/>
      <c r="WAS272" s="2"/>
      <c r="WAT272" s="2"/>
      <c r="WAU272" s="2"/>
      <c r="WAV272" s="2"/>
      <c r="WAW272" s="2"/>
      <c r="WAX272" s="2"/>
      <c r="WAY272" s="2"/>
      <c r="WAZ272" s="2"/>
      <c r="WBA272" s="2"/>
      <c r="WBB272" s="2"/>
      <c r="WBC272" s="2"/>
      <c r="WBD272" s="2"/>
      <c r="WBE272" s="2"/>
      <c r="WBF272" s="2"/>
      <c r="WBG272" s="2"/>
      <c r="WBH272" s="2"/>
      <c r="WBI272" s="2"/>
      <c r="WBJ272" s="2"/>
      <c r="WBK272" s="2"/>
      <c r="WBL272" s="2"/>
      <c r="WBM272" s="2"/>
      <c r="WBN272" s="2"/>
      <c r="WBO272" s="2"/>
      <c r="WBP272" s="2"/>
      <c r="WBQ272" s="2"/>
      <c r="WBR272" s="2"/>
      <c r="WBS272" s="2"/>
      <c r="WBT272" s="2"/>
      <c r="WBU272" s="2"/>
      <c r="WBV272" s="2"/>
      <c r="WBW272" s="2"/>
      <c r="WBX272" s="2"/>
      <c r="WBY272" s="2"/>
      <c r="WBZ272" s="2"/>
      <c r="WCA272" s="2"/>
      <c r="WCB272" s="2"/>
      <c r="WCC272" s="2"/>
      <c r="WCD272" s="2"/>
      <c r="WCE272" s="2"/>
      <c r="WCF272" s="2"/>
      <c r="WCG272" s="2"/>
      <c r="WCH272" s="2"/>
      <c r="WCI272" s="2"/>
      <c r="WCJ272" s="2"/>
      <c r="WCK272" s="2"/>
      <c r="WCL272" s="2"/>
      <c r="WCM272" s="2"/>
      <c r="WCN272" s="2"/>
      <c r="WCO272" s="2"/>
      <c r="WCP272" s="2"/>
      <c r="WCQ272" s="2"/>
      <c r="WCR272" s="2"/>
      <c r="WCS272" s="2"/>
      <c r="WCT272" s="2"/>
      <c r="WCU272" s="2"/>
      <c r="WCV272" s="2"/>
      <c r="WCW272" s="2"/>
      <c r="WCX272" s="2"/>
      <c r="WCY272" s="2"/>
      <c r="WCZ272" s="2"/>
      <c r="WDA272" s="2"/>
      <c r="WDB272" s="2"/>
      <c r="WDC272" s="2"/>
      <c r="WDD272" s="2"/>
      <c r="WDE272" s="2"/>
      <c r="WDF272" s="2"/>
      <c r="WDG272" s="2"/>
      <c r="WDH272" s="2"/>
      <c r="WDI272" s="2"/>
      <c r="WDJ272" s="2"/>
      <c r="WDK272" s="2"/>
      <c r="WDL272" s="2"/>
      <c r="WDM272" s="2"/>
      <c r="WDN272" s="2"/>
      <c r="WDO272" s="2"/>
      <c r="WDP272" s="2"/>
      <c r="WDQ272" s="2"/>
      <c r="WDR272" s="2"/>
      <c r="WDS272" s="2"/>
      <c r="WDT272" s="2"/>
      <c r="WDU272" s="2"/>
      <c r="WDV272" s="2"/>
      <c r="WDW272" s="2"/>
      <c r="WDX272" s="2"/>
      <c r="WDY272" s="2"/>
      <c r="WDZ272" s="2"/>
      <c r="WEA272" s="2"/>
      <c r="WEB272" s="2"/>
      <c r="WEC272" s="2"/>
      <c r="WED272" s="2"/>
      <c r="WEE272" s="2"/>
      <c r="WEF272" s="2"/>
      <c r="WEG272" s="2"/>
      <c r="WEH272" s="2"/>
      <c r="WEI272" s="2"/>
      <c r="WEJ272" s="2"/>
      <c r="WEK272" s="2"/>
      <c r="WEL272" s="2"/>
      <c r="WEM272" s="2"/>
      <c r="WEN272" s="2"/>
      <c r="WEO272" s="2"/>
      <c r="WEP272" s="2"/>
      <c r="WEQ272" s="2"/>
      <c r="WER272" s="2"/>
      <c r="WES272" s="2"/>
      <c r="WET272" s="2"/>
      <c r="WEU272" s="2"/>
      <c r="WEV272" s="2"/>
      <c r="WEW272" s="2"/>
      <c r="WEX272" s="2"/>
      <c r="WEY272" s="2"/>
      <c r="WEZ272" s="2"/>
      <c r="WFA272" s="2"/>
      <c r="WFB272" s="2"/>
      <c r="WFC272" s="2"/>
      <c r="WFD272" s="2"/>
      <c r="WFE272" s="2"/>
      <c r="WFF272" s="2"/>
      <c r="WFG272" s="2"/>
      <c r="WFH272" s="2"/>
      <c r="WFI272" s="2"/>
      <c r="WFJ272" s="2"/>
      <c r="WFK272" s="2"/>
      <c r="WFL272" s="2"/>
      <c r="WFM272" s="2"/>
      <c r="WFN272" s="2"/>
      <c r="WFO272" s="2"/>
      <c r="WFP272" s="2"/>
      <c r="WFQ272" s="2"/>
      <c r="WFR272" s="2"/>
      <c r="WFS272" s="2"/>
      <c r="WFT272" s="2"/>
      <c r="WFU272" s="2"/>
      <c r="WFV272" s="2"/>
      <c r="WFW272" s="2"/>
      <c r="WFX272" s="2"/>
      <c r="WFY272" s="2"/>
      <c r="WFZ272" s="2"/>
      <c r="WGA272" s="2"/>
      <c r="WGB272" s="2"/>
      <c r="WGC272" s="2"/>
      <c r="WGD272" s="2"/>
      <c r="WGE272" s="2"/>
      <c r="WGF272" s="2"/>
      <c r="WGG272" s="2"/>
      <c r="WGH272" s="2"/>
      <c r="WGI272" s="2"/>
      <c r="WGJ272" s="2"/>
      <c r="WGK272" s="2"/>
      <c r="WGL272" s="2"/>
      <c r="WGM272" s="2"/>
      <c r="WGN272" s="2"/>
      <c r="WGO272" s="2"/>
      <c r="WGP272" s="2"/>
      <c r="WGQ272" s="2"/>
      <c r="WGR272" s="2"/>
      <c r="WGS272" s="2"/>
      <c r="WGT272" s="2"/>
      <c r="WGU272" s="2"/>
      <c r="WGV272" s="2"/>
      <c r="WGW272" s="2"/>
      <c r="WGX272" s="2"/>
      <c r="WGY272" s="2"/>
      <c r="WGZ272" s="2"/>
      <c r="WHA272" s="2"/>
      <c r="WHB272" s="2"/>
      <c r="WHC272" s="2"/>
      <c r="WHD272" s="2"/>
      <c r="WHE272" s="2"/>
      <c r="WHF272" s="2"/>
      <c r="WHG272" s="2"/>
      <c r="WHH272" s="2"/>
      <c r="WHI272" s="2"/>
      <c r="WHJ272" s="2"/>
      <c r="WHK272" s="2"/>
      <c r="WHL272" s="2"/>
      <c r="WHM272" s="2"/>
      <c r="WHN272" s="2"/>
      <c r="WHO272" s="2"/>
      <c r="WHP272" s="2"/>
      <c r="WHQ272" s="2"/>
      <c r="WHR272" s="2"/>
      <c r="WHS272" s="2"/>
      <c r="WHT272" s="2"/>
      <c r="WHU272" s="2"/>
      <c r="WHV272" s="2"/>
      <c r="WHW272" s="2"/>
      <c r="WHX272" s="2"/>
      <c r="WHY272" s="2"/>
      <c r="WHZ272" s="2"/>
      <c r="WIA272" s="2"/>
      <c r="WIB272" s="2"/>
      <c r="WIC272" s="2"/>
      <c r="WID272" s="2"/>
      <c r="WIE272" s="2"/>
      <c r="WIF272" s="2"/>
      <c r="WIG272" s="2"/>
      <c r="WIH272" s="2"/>
      <c r="WII272" s="2"/>
      <c r="WIJ272" s="2"/>
      <c r="WIK272" s="2"/>
      <c r="WIL272" s="2"/>
      <c r="WIM272" s="2"/>
      <c r="WIN272" s="2"/>
      <c r="WIO272" s="2"/>
      <c r="WIP272" s="2"/>
      <c r="WIQ272" s="2"/>
      <c r="WIR272" s="2"/>
      <c r="WIS272" s="2"/>
      <c r="WIT272" s="2"/>
      <c r="WIU272" s="2"/>
      <c r="WIV272" s="2"/>
      <c r="WIW272" s="2"/>
      <c r="WIX272" s="2"/>
      <c r="WIY272" s="2"/>
      <c r="WIZ272" s="2"/>
      <c r="WJA272" s="2"/>
      <c r="WJB272" s="2"/>
      <c r="WJC272" s="2"/>
      <c r="WJD272" s="2"/>
      <c r="WJE272" s="2"/>
      <c r="WJF272" s="2"/>
      <c r="WJG272" s="2"/>
      <c r="WJH272" s="2"/>
      <c r="WJI272" s="2"/>
      <c r="WJJ272" s="2"/>
      <c r="WJK272" s="2"/>
      <c r="WJL272" s="2"/>
      <c r="WJM272" s="2"/>
      <c r="WJN272" s="2"/>
      <c r="WJO272" s="2"/>
      <c r="WJP272" s="2"/>
      <c r="WJQ272" s="2"/>
      <c r="WJR272" s="2"/>
      <c r="WJS272" s="2"/>
      <c r="WJT272" s="2"/>
      <c r="WJU272" s="2"/>
      <c r="WJV272" s="2"/>
      <c r="WJW272" s="2"/>
      <c r="WJX272" s="2"/>
      <c r="WJY272" s="2"/>
      <c r="WJZ272" s="2"/>
      <c r="WKA272" s="2"/>
      <c r="WKB272" s="2"/>
      <c r="WKC272" s="2"/>
      <c r="WKD272" s="2"/>
      <c r="WKE272" s="2"/>
      <c r="WKF272" s="2"/>
      <c r="WKG272" s="2"/>
      <c r="WKH272" s="2"/>
      <c r="WKI272" s="2"/>
      <c r="WKJ272" s="2"/>
      <c r="WKK272" s="2"/>
      <c r="WKL272" s="2"/>
      <c r="WKM272" s="2"/>
      <c r="WKN272" s="2"/>
      <c r="WKO272" s="2"/>
      <c r="WKP272" s="2"/>
      <c r="WKQ272" s="2"/>
      <c r="WKR272" s="2"/>
      <c r="WKS272" s="2"/>
      <c r="WKT272" s="2"/>
      <c r="WKU272" s="2"/>
      <c r="WKV272" s="2"/>
      <c r="WKW272" s="2"/>
      <c r="WKX272" s="2"/>
      <c r="WKY272" s="2"/>
      <c r="WKZ272" s="2"/>
      <c r="WLA272" s="2"/>
      <c r="WLB272" s="2"/>
      <c r="WLC272" s="2"/>
      <c r="WLD272" s="2"/>
      <c r="WLE272" s="2"/>
      <c r="WLF272" s="2"/>
      <c r="WLG272" s="2"/>
      <c r="WLH272" s="2"/>
      <c r="WLI272" s="2"/>
      <c r="WLJ272" s="2"/>
      <c r="WLK272" s="2"/>
      <c r="WLL272" s="2"/>
      <c r="WLM272" s="2"/>
      <c r="WLN272" s="2"/>
      <c r="WLO272" s="2"/>
      <c r="WLP272" s="2"/>
      <c r="WLQ272" s="2"/>
      <c r="WLR272" s="2"/>
      <c r="WLS272" s="2"/>
      <c r="WLT272" s="2"/>
      <c r="WLU272" s="2"/>
      <c r="WLV272" s="2"/>
      <c r="WLW272" s="2"/>
      <c r="WLX272" s="2"/>
      <c r="WLY272" s="2"/>
      <c r="WLZ272" s="2"/>
      <c r="WMA272" s="2"/>
      <c r="WMB272" s="2"/>
      <c r="WMC272" s="2"/>
      <c r="WMD272" s="2"/>
      <c r="WME272" s="2"/>
      <c r="WMF272" s="2"/>
      <c r="WMG272" s="2"/>
      <c r="WMH272" s="2"/>
      <c r="WMI272" s="2"/>
      <c r="WMJ272" s="2"/>
      <c r="WMK272" s="2"/>
      <c r="WML272" s="2"/>
      <c r="WMM272" s="2"/>
      <c r="WMN272" s="2"/>
      <c r="WMO272" s="2"/>
      <c r="WMP272" s="2"/>
      <c r="WMQ272" s="2"/>
      <c r="WMR272" s="2"/>
      <c r="WMS272" s="2"/>
      <c r="WMT272" s="2"/>
      <c r="WMU272" s="2"/>
      <c r="WMV272" s="2"/>
      <c r="WMW272" s="2"/>
      <c r="WMX272" s="2"/>
      <c r="WMY272" s="2"/>
      <c r="WMZ272" s="2"/>
      <c r="WNA272" s="2"/>
      <c r="WNB272" s="2"/>
      <c r="WNC272" s="2"/>
      <c r="WND272" s="2"/>
      <c r="WNE272" s="2"/>
      <c r="WNF272" s="2"/>
      <c r="WNG272" s="2"/>
      <c r="WNH272" s="2"/>
      <c r="WNI272" s="2"/>
      <c r="WNJ272" s="2"/>
      <c r="WNK272" s="2"/>
      <c r="WNL272" s="2"/>
      <c r="WNM272" s="2"/>
      <c r="WNN272" s="2"/>
      <c r="WNO272" s="2"/>
      <c r="WNP272" s="2"/>
      <c r="WNQ272" s="2"/>
      <c r="WNR272" s="2"/>
      <c r="WNS272" s="2"/>
      <c r="WNT272" s="2"/>
      <c r="WNU272" s="2"/>
      <c r="WNV272" s="2"/>
      <c r="WNW272" s="2"/>
      <c r="WNX272" s="2"/>
      <c r="WNY272" s="2"/>
      <c r="WNZ272" s="2"/>
      <c r="WOA272" s="2"/>
      <c r="WOB272" s="2"/>
      <c r="WOC272" s="2"/>
      <c r="WOD272" s="2"/>
      <c r="WOE272" s="2"/>
      <c r="WOF272" s="2"/>
      <c r="WOG272" s="2"/>
      <c r="WOH272" s="2"/>
      <c r="WOI272" s="2"/>
      <c r="WOJ272" s="2"/>
      <c r="WOK272" s="2"/>
      <c r="WOL272" s="2"/>
      <c r="WOM272" s="2"/>
      <c r="WON272" s="2"/>
      <c r="WOO272" s="2"/>
      <c r="WOP272" s="2"/>
      <c r="WOQ272" s="2"/>
      <c r="WOR272" s="2"/>
      <c r="WOS272" s="2"/>
      <c r="WOT272" s="2"/>
      <c r="WOU272" s="2"/>
      <c r="WOV272" s="2"/>
      <c r="WOW272" s="2"/>
      <c r="WOX272" s="2"/>
      <c r="WOY272" s="2"/>
      <c r="WOZ272" s="2"/>
      <c r="WPA272" s="2"/>
      <c r="WPB272" s="2"/>
      <c r="WPC272" s="2"/>
      <c r="WPD272" s="2"/>
      <c r="WPE272" s="2"/>
      <c r="WPF272" s="2"/>
      <c r="WPG272" s="2"/>
      <c r="WPH272" s="2"/>
      <c r="WPI272" s="2"/>
      <c r="WPJ272" s="2"/>
      <c r="WPK272" s="2"/>
      <c r="WPL272" s="2"/>
      <c r="WPM272" s="2"/>
      <c r="WPN272" s="2"/>
      <c r="WPO272" s="2"/>
      <c r="WPP272" s="2"/>
      <c r="WPQ272" s="2"/>
      <c r="WPR272" s="2"/>
      <c r="WPS272" s="2"/>
      <c r="WPT272" s="2"/>
      <c r="WPU272" s="2"/>
      <c r="WPV272" s="2"/>
      <c r="WPW272" s="2"/>
      <c r="WPX272" s="2"/>
      <c r="WPY272" s="2"/>
      <c r="WPZ272" s="2"/>
      <c r="WQA272" s="2"/>
      <c r="WQB272" s="2"/>
      <c r="WQC272" s="2"/>
      <c r="WQD272" s="2"/>
      <c r="WQE272" s="2"/>
      <c r="WQF272" s="2"/>
      <c r="WQG272" s="2"/>
      <c r="WQH272" s="2"/>
      <c r="WQI272" s="2"/>
      <c r="WQJ272" s="2"/>
      <c r="WQK272" s="2"/>
      <c r="WQL272" s="2"/>
      <c r="WQM272" s="2"/>
      <c r="WQN272" s="2"/>
      <c r="WQO272" s="2"/>
      <c r="WQP272" s="2"/>
      <c r="WQQ272" s="2"/>
      <c r="WQR272" s="2"/>
      <c r="WQS272" s="2"/>
      <c r="WQT272" s="2"/>
      <c r="WQU272" s="2"/>
      <c r="WQV272" s="2"/>
      <c r="WQW272" s="2"/>
      <c r="WQX272" s="2"/>
      <c r="WQY272" s="2"/>
      <c r="WQZ272" s="2"/>
      <c r="WRA272" s="2"/>
      <c r="WRB272" s="2"/>
      <c r="WRC272" s="2"/>
      <c r="WRD272" s="2"/>
      <c r="WRE272" s="2"/>
      <c r="WRF272" s="2"/>
      <c r="WRG272" s="2"/>
      <c r="WRH272" s="2"/>
      <c r="WRI272" s="2"/>
      <c r="WRJ272" s="2"/>
      <c r="WRK272" s="2"/>
      <c r="WRL272" s="2"/>
      <c r="WRM272" s="2"/>
      <c r="WRN272" s="2"/>
      <c r="WRO272" s="2"/>
      <c r="WRP272" s="2"/>
      <c r="WRQ272" s="2"/>
      <c r="WRR272" s="2"/>
      <c r="WRS272" s="2"/>
      <c r="WRT272" s="2"/>
      <c r="WRU272" s="2"/>
      <c r="WRV272" s="2"/>
      <c r="WRW272" s="2"/>
      <c r="WRX272" s="2"/>
      <c r="WRY272" s="2"/>
      <c r="WRZ272" s="2"/>
      <c r="WSA272" s="2"/>
      <c r="WSB272" s="2"/>
      <c r="WSC272" s="2"/>
      <c r="WSD272" s="2"/>
      <c r="WSE272" s="2"/>
      <c r="WSF272" s="2"/>
      <c r="WSG272" s="2"/>
      <c r="WSH272" s="2"/>
      <c r="WSI272" s="2"/>
      <c r="WSJ272" s="2"/>
      <c r="WSK272" s="2"/>
      <c r="WSL272" s="2"/>
      <c r="WSM272" s="2"/>
      <c r="WSN272" s="2"/>
      <c r="WSO272" s="2"/>
      <c r="WSP272" s="2"/>
      <c r="WSQ272" s="2"/>
      <c r="WSR272" s="2"/>
      <c r="WSS272" s="2"/>
      <c r="WST272" s="2"/>
      <c r="WSU272" s="2"/>
      <c r="WSV272" s="2"/>
      <c r="WSW272" s="2"/>
      <c r="WSX272" s="2"/>
      <c r="WSY272" s="2"/>
      <c r="WSZ272" s="2"/>
      <c r="WTA272" s="2"/>
      <c r="WTB272" s="2"/>
      <c r="WTC272" s="2"/>
      <c r="WTD272" s="2"/>
      <c r="WTE272" s="2"/>
      <c r="WTF272" s="2"/>
      <c r="WTG272" s="2"/>
      <c r="WTH272" s="2"/>
      <c r="WTI272" s="2"/>
      <c r="WTJ272" s="2"/>
      <c r="WTK272" s="2"/>
      <c r="WTL272" s="2"/>
      <c r="WTM272" s="2"/>
      <c r="WTN272" s="2"/>
      <c r="WTO272" s="2"/>
      <c r="WTP272" s="2"/>
      <c r="WTQ272" s="2"/>
      <c r="WTR272" s="2"/>
      <c r="WTS272" s="2"/>
      <c r="WTT272" s="2"/>
      <c r="WTU272" s="2"/>
      <c r="WTV272" s="2"/>
      <c r="WTW272" s="2"/>
      <c r="WTX272" s="2"/>
      <c r="WTY272" s="2"/>
      <c r="WTZ272" s="2"/>
      <c r="WUA272" s="2"/>
      <c r="WUB272" s="2"/>
      <c r="WUC272" s="2"/>
      <c r="WUD272" s="2"/>
      <c r="WUE272" s="2"/>
      <c r="WUF272" s="2"/>
      <c r="WUG272" s="2"/>
      <c r="WUH272" s="2"/>
      <c r="WUI272" s="2"/>
      <c r="WUJ272" s="2"/>
      <c r="WUK272" s="2"/>
      <c r="WUL272" s="2"/>
      <c r="WUM272" s="2"/>
      <c r="WUN272" s="2"/>
      <c r="WUO272" s="2"/>
      <c r="WUP272" s="2"/>
      <c r="WUQ272" s="2"/>
      <c r="WUR272" s="2"/>
      <c r="WUS272" s="2"/>
      <c r="WUT272" s="2"/>
      <c r="WUU272" s="2"/>
      <c r="WUV272" s="2"/>
      <c r="WUW272" s="2"/>
      <c r="WUX272" s="2"/>
      <c r="WUY272" s="2"/>
      <c r="WUZ272" s="2"/>
      <c r="WVA272" s="2"/>
      <c r="WVB272" s="2"/>
      <c r="WVC272" s="2"/>
      <c r="WVD272" s="2"/>
      <c r="WVE272" s="2"/>
      <c r="WVF272" s="2"/>
      <c r="WVG272" s="2"/>
      <c r="WVH272" s="2"/>
      <c r="WVI272" s="2"/>
      <c r="WVJ272" s="2"/>
      <c r="WVK272" s="2"/>
      <c r="WVL272" s="2"/>
      <c r="WVM272" s="2"/>
      <c r="WVN272" s="2"/>
      <c r="WVO272" s="2"/>
      <c r="WVP272" s="2"/>
      <c r="WVQ272" s="2"/>
      <c r="WVR272" s="2"/>
      <c r="WVS272" s="2"/>
      <c r="WVT272" s="2"/>
      <c r="WVU272" s="2"/>
      <c r="WVV272" s="2"/>
      <c r="WVW272" s="2"/>
      <c r="WVX272" s="2"/>
      <c r="WVY272" s="2"/>
      <c r="WVZ272" s="2"/>
      <c r="WWA272" s="2"/>
      <c r="WWB272" s="2"/>
      <c r="WWC272" s="2"/>
      <c r="WWD272" s="2"/>
      <c r="WWE272" s="2"/>
      <c r="WWF272" s="2"/>
      <c r="WWG272" s="2"/>
      <c r="WWH272" s="2"/>
      <c r="WWI272" s="2"/>
      <c r="WWJ272" s="2"/>
      <c r="WWK272" s="2"/>
      <c r="WWL272" s="2"/>
      <c r="WWM272" s="2"/>
      <c r="WWN272" s="2"/>
      <c r="WWO272" s="2"/>
      <c r="WWP272" s="2"/>
      <c r="WWQ272" s="2"/>
      <c r="WWR272" s="2"/>
      <c r="WWS272" s="2"/>
      <c r="WWT272" s="2"/>
      <c r="WWU272" s="2"/>
      <c r="WWV272" s="2"/>
      <c r="WWW272" s="2"/>
      <c r="WWX272" s="2"/>
      <c r="WWY272" s="2"/>
      <c r="WWZ272" s="2"/>
      <c r="WXA272" s="2"/>
      <c r="WXB272" s="2"/>
      <c r="WXC272" s="2"/>
      <c r="WXD272" s="2"/>
      <c r="WXE272" s="2"/>
      <c r="WXF272" s="2"/>
      <c r="WXG272" s="2"/>
      <c r="WXH272" s="2"/>
      <c r="WXI272" s="2"/>
      <c r="WXJ272" s="2"/>
      <c r="WXK272" s="2"/>
      <c r="WXL272" s="2"/>
      <c r="WXM272" s="2"/>
      <c r="WXN272" s="2"/>
      <c r="WXO272" s="2"/>
      <c r="WXP272" s="2"/>
      <c r="WXQ272" s="2"/>
      <c r="WXR272" s="2"/>
      <c r="WXS272" s="2"/>
      <c r="WXT272" s="2"/>
      <c r="WXU272" s="2"/>
      <c r="WXV272" s="2"/>
      <c r="WXW272" s="2"/>
      <c r="WXX272" s="2"/>
      <c r="WXY272" s="2"/>
      <c r="WXZ272" s="2"/>
      <c r="WYA272" s="2"/>
      <c r="WYB272" s="2"/>
      <c r="WYC272" s="2"/>
      <c r="WYD272" s="2"/>
      <c r="WYE272" s="2"/>
      <c r="WYF272" s="2"/>
      <c r="WYG272" s="2"/>
      <c r="WYH272" s="2"/>
      <c r="WYI272" s="2"/>
      <c r="WYJ272" s="2"/>
      <c r="WYK272" s="2"/>
      <c r="WYL272" s="2"/>
      <c r="WYM272" s="2"/>
      <c r="WYN272" s="2"/>
      <c r="WYO272" s="2"/>
      <c r="WYP272" s="2"/>
      <c r="WYQ272" s="2"/>
      <c r="WYR272" s="2"/>
      <c r="WYS272" s="2"/>
      <c r="WYT272" s="2"/>
      <c r="WYU272" s="2"/>
      <c r="WYV272" s="2"/>
      <c r="WYW272" s="2"/>
      <c r="WYX272" s="2"/>
      <c r="WYY272" s="2"/>
      <c r="WYZ272" s="2"/>
      <c r="WZA272" s="2"/>
      <c r="WZB272" s="2"/>
      <c r="WZC272" s="2"/>
      <c r="WZD272" s="2"/>
      <c r="WZE272" s="2"/>
      <c r="WZF272" s="2"/>
      <c r="WZG272" s="2"/>
      <c r="WZH272" s="2"/>
      <c r="WZI272" s="2"/>
      <c r="WZJ272" s="2"/>
      <c r="WZK272" s="2"/>
      <c r="WZL272" s="2"/>
      <c r="WZM272" s="2"/>
      <c r="WZN272" s="2"/>
      <c r="WZO272" s="2"/>
      <c r="WZP272" s="2"/>
      <c r="WZQ272" s="2"/>
      <c r="WZR272" s="2"/>
      <c r="WZS272" s="2"/>
      <c r="WZT272" s="2"/>
      <c r="WZU272" s="2"/>
      <c r="WZV272" s="2"/>
      <c r="WZW272" s="2"/>
      <c r="WZX272" s="2"/>
      <c r="WZY272" s="2"/>
      <c r="WZZ272" s="2"/>
      <c r="XAA272" s="2"/>
      <c r="XAB272" s="2"/>
      <c r="XAC272" s="2"/>
      <c r="XAD272" s="2"/>
      <c r="XAE272" s="2"/>
      <c r="XAF272" s="2"/>
      <c r="XAG272" s="2"/>
      <c r="XAH272" s="2"/>
      <c r="XAI272" s="2"/>
      <c r="XAJ272" s="2"/>
      <c r="XAK272" s="2"/>
      <c r="XAL272" s="2"/>
      <c r="XAM272" s="2"/>
      <c r="XAN272" s="2"/>
      <c r="XAO272" s="2"/>
      <c r="XAP272" s="2"/>
      <c r="XAQ272" s="2"/>
      <c r="XAR272" s="2"/>
      <c r="XAS272" s="2"/>
      <c r="XAT272" s="2"/>
      <c r="XAU272" s="2"/>
      <c r="XAV272" s="2"/>
      <c r="XAW272" s="2"/>
      <c r="XAX272" s="2"/>
      <c r="XAY272" s="2"/>
      <c r="XAZ272" s="2"/>
      <c r="XBA272" s="2"/>
      <c r="XBB272" s="2"/>
      <c r="XBC272" s="2"/>
      <c r="XBD272" s="2"/>
      <c r="XBE272" s="2"/>
      <c r="XBF272" s="2"/>
      <c r="XBG272" s="2"/>
      <c r="XBH272" s="2"/>
      <c r="XBI272" s="2"/>
      <c r="XBJ272" s="2"/>
      <c r="XBK272" s="2"/>
      <c r="XBL272" s="2"/>
      <c r="XBM272" s="2"/>
      <c r="XBN272" s="2"/>
      <c r="XBO272" s="2"/>
      <c r="XBP272" s="2"/>
      <c r="XBQ272" s="2"/>
      <c r="XBR272" s="2"/>
      <c r="XBS272" s="2"/>
      <c r="XBT272" s="2"/>
    </row>
    <row r="273" spans="1:16296">
      <c r="B273" s="17"/>
      <c r="C273" s="2" t="s">
        <v>375</v>
      </c>
      <c r="D273" s="29" t="s">
        <v>668</v>
      </c>
      <c r="E273" s="42">
        <v>53</v>
      </c>
      <c r="F273" s="50" t="s">
        <v>773</v>
      </c>
      <c r="G273" s="12" t="s">
        <v>668</v>
      </c>
      <c r="H273" s="12" t="s">
        <v>368</v>
      </c>
      <c r="I273" s="1" t="s">
        <v>571</v>
      </c>
      <c r="J273" s="11" t="s">
        <v>870</v>
      </c>
      <c r="K273" s="60" t="s">
        <v>355</v>
      </c>
      <c r="L273" s="93"/>
      <c r="M273" s="93"/>
      <c r="P273" s="93"/>
      <c r="Q273" s="76"/>
      <c r="S273" s="54"/>
      <c r="T273" s="54">
        <f t="shared" si="57"/>
        <v>0</v>
      </c>
      <c r="U273" s="54"/>
      <c r="V273" s="54"/>
      <c r="AA273" s="43"/>
      <c r="AE273" s="74">
        <f t="shared" si="58"/>
        <v>0</v>
      </c>
      <c r="AF273" s="74">
        <v>2.5789430011164403E-4</v>
      </c>
      <c r="AG273" s="74">
        <f t="shared" si="59"/>
        <v>2.3210487010047963E-4</v>
      </c>
      <c r="AH273" s="74">
        <v>1.5614246438450442E-3</v>
      </c>
      <c r="AI273" s="74">
        <f t="shared" si="62"/>
        <v>1.4052821794605398E-3</v>
      </c>
      <c r="AJ273" s="74">
        <v>3.529534260306682E-5</v>
      </c>
      <c r="AL273" s="707">
        <f t="shared" si="63"/>
        <v>3.3453647843281726E-4</v>
      </c>
      <c r="AN273" s="74">
        <f t="shared" si="56"/>
        <v>0</v>
      </c>
      <c r="AP273" s="74">
        <f t="shared" si="60"/>
        <v>0</v>
      </c>
      <c r="AQ273" s="253">
        <f t="shared" si="55"/>
        <v>0</v>
      </c>
      <c r="AT273" s="253">
        <f t="shared" si="61"/>
        <v>0</v>
      </c>
      <c r="AU273" s="74">
        <v>0.3</v>
      </c>
      <c r="AX273" s="43"/>
      <c r="AY273" s="92">
        <v>0</v>
      </c>
      <c r="AZ273" s="94"/>
      <c r="BA273" s="94"/>
      <c r="BB273" s="94"/>
      <c r="BJ273" s="253">
        <f t="shared" si="64"/>
        <v>0</v>
      </c>
      <c r="BS273" s="76"/>
      <c r="BW273" s="23">
        <v>4.4609999999999997E-2</v>
      </c>
      <c r="BX273" s="23"/>
      <c r="BY273" s="23"/>
      <c r="CF273" s="23">
        <v>7.6288591719587157E-2</v>
      </c>
      <c r="CU273" s="253">
        <f t="shared" si="65"/>
        <v>0</v>
      </c>
      <c r="DC273" s="93"/>
      <c r="DF273" s="253">
        <f t="shared" si="66"/>
        <v>0</v>
      </c>
      <c r="DG273" s="93"/>
      <c r="DM273" s="253">
        <f t="shared" si="67"/>
        <v>0</v>
      </c>
      <c r="EM273" s="93"/>
      <c r="EN273" s="93"/>
      <c r="EO273" s="17"/>
      <c r="EP273" s="17"/>
      <c r="EQ273" s="17"/>
    </row>
    <row r="274" spans="1:16296">
      <c r="A274" s="16"/>
      <c r="B274" s="17"/>
      <c r="C274" s="2" t="s">
        <v>375</v>
      </c>
      <c r="D274" s="29" t="s">
        <v>668</v>
      </c>
      <c r="E274" s="42">
        <v>53</v>
      </c>
      <c r="F274" s="50" t="s">
        <v>773</v>
      </c>
      <c r="G274" s="12" t="s">
        <v>668</v>
      </c>
      <c r="H274" s="12" t="s">
        <v>609</v>
      </c>
      <c r="I274" s="1" t="s">
        <v>278</v>
      </c>
      <c r="J274" s="11" t="s">
        <v>870</v>
      </c>
      <c r="K274" s="60" t="s">
        <v>610</v>
      </c>
      <c r="L274" s="93"/>
      <c r="M274" s="93"/>
      <c r="P274" s="93"/>
      <c r="Q274" s="76"/>
      <c r="S274" s="54"/>
      <c r="T274" s="54">
        <f t="shared" si="57"/>
        <v>0</v>
      </c>
      <c r="U274" s="54"/>
      <c r="V274" s="54"/>
      <c r="AA274" s="43"/>
      <c r="AE274" s="74">
        <f t="shared" si="58"/>
        <v>0</v>
      </c>
      <c r="AG274" s="74">
        <f t="shared" si="59"/>
        <v>0</v>
      </c>
      <c r="AI274" s="74">
        <f t="shared" si="62"/>
        <v>0</v>
      </c>
      <c r="AL274" s="707">
        <f t="shared" si="63"/>
        <v>0</v>
      </c>
      <c r="AN274" s="74">
        <f t="shared" si="56"/>
        <v>0</v>
      </c>
      <c r="AP274" s="74">
        <f t="shared" si="60"/>
        <v>0</v>
      </c>
      <c r="AQ274" s="253">
        <f t="shared" si="55"/>
        <v>0</v>
      </c>
      <c r="AT274" s="253">
        <f t="shared" si="61"/>
        <v>0</v>
      </c>
      <c r="AV274" s="23"/>
      <c r="AW274" s="274"/>
      <c r="AX274" s="43"/>
      <c r="AY274" s="92">
        <v>0</v>
      </c>
      <c r="AZ274" s="94"/>
      <c r="BA274" s="94"/>
      <c r="BB274" s="94"/>
      <c r="BJ274" s="253">
        <f t="shared" si="64"/>
        <v>0</v>
      </c>
      <c r="BS274" s="76"/>
      <c r="BW274" s="23">
        <v>4.9399999999999999E-3</v>
      </c>
      <c r="BX274" s="23"/>
      <c r="BY274" s="23"/>
      <c r="CF274" s="23"/>
      <c r="CU274" s="253">
        <f t="shared" si="65"/>
        <v>0</v>
      </c>
      <c r="DC274" s="93"/>
      <c r="DF274" s="253">
        <f t="shared" si="66"/>
        <v>0</v>
      </c>
      <c r="DG274" s="93"/>
      <c r="DM274" s="253">
        <f t="shared" si="67"/>
        <v>0</v>
      </c>
      <c r="EM274" s="93"/>
      <c r="EN274" s="93"/>
      <c r="EO274" s="17"/>
      <c r="EP274" s="17"/>
      <c r="EQ274" s="17"/>
    </row>
    <row r="275" spans="1:16296">
      <c r="A275" s="16"/>
      <c r="B275" s="17"/>
      <c r="C275" s="2" t="s">
        <v>375</v>
      </c>
      <c r="D275" s="29" t="s">
        <v>668</v>
      </c>
      <c r="E275" s="42">
        <v>53</v>
      </c>
      <c r="F275" s="50" t="s">
        <v>773</v>
      </c>
      <c r="G275" s="12" t="s">
        <v>668</v>
      </c>
      <c r="H275" s="12" t="s">
        <v>411</v>
      </c>
      <c r="I275" s="12" t="s">
        <v>375</v>
      </c>
      <c r="J275" s="11" t="s">
        <v>870</v>
      </c>
      <c r="K275" s="60" t="s">
        <v>412</v>
      </c>
      <c r="L275" s="93"/>
      <c r="M275" s="93"/>
      <c r="P275" s="93"/>
      <c r="Q275" s="76"/>
      <c r="S275" s="54"/>
      <c r="T275" s="54">
        <f t="shared" si="57"/>
        <v>0</v>
      </c>
      <c r="U275" s="54"/>
      <c r="V275" s="54"/>
      <c r="AA275" s="43"/>
      <c r="AB275" s="23">
        <v>3.867340852562478E-3</v>
      </c>
      <c r="AE275" s="74">
        <f t="shared" si="58"/>
        <v>0</v>
      </c>
      <c r="AG275" s="74">
        <f t="shared" si="59"/>
        <v>0</v>
      </c>
      <c r="AI275" s="74">
        <f t="shared" si="62"/>
        <v>0</v>
      </c>
      <c r="AL275" s="707">
        <f t="shared" si="63"/>
        <v>0</v>
      </c>
      <c r="AN275" s="74">
        <f t="shared" si="56"/>
        <v>0</v>
      </c>
      <c r="AP275" s="74">
        <f t="shared" si="60"/>
        <v>0</v>
      </c>
      <c r="AQ275" s="253">
        <f t="shared" si="55"/>
        <v>0</v>
      </c>
      <c r="AT275" s="253">
        <f t="shared" si="61"/>
        <v>0</v>
      </c>
      <c r="AV275" s="23"/>
      <c r="AW275" s="274"/>
      <c r="AX275" s="43"/>
      <c r="AY275" s="92">
        <v>0</v>
      </c>
      <c r="AZ275" s="94"/>
      <c r="BA275" s="94"/>
      <c r="BB275" s="94"/>
      <c r="BJ275" s="253">
        <f t="shared" si="64"/>
        <v>0</v>
      </c>
      <c r="BS275" s="76"/>
      <c r="CF275" s="23">
        <v>1.1504368358376158E-3</v>
      </c>
      <c r="CU275" s="253">
        <f t="shared" si="65"/>
        <v>0</v>
      </c>
      <c r="DC275" s="93"/>
      <c r="DF275" s="253">
        <f t="shared" si="66"/>
        <v>0</v>
      </c>
      <c r="DG275" s="93"/>
      <c r="DM275" s="253">
        <f t="shared" si="67"/>
        <v>0</v>
      </c>
      <c r="EM275" s="93"/>
      <c r="EN275" s="93"/>
      <c r="EO275" s="17"/>
      <c r="EP275" s="17"/>
      <c r="EQ275" s="17"/>
    </row>
    <row r="276" spans="1:16296">
      <c r="A276" s="16"/>
      <c r="B276" s="17"/>
      <c r="C276" s="2" t="s">
        <v>375</v>
      </c>
      <c r="D276" s="29" t="s">
        <v>668</v>
      </c>
      <c r="E276" s="42">
        <v>53</v>
      </c>
      <c r="F276" s="50" t="s">
        <v>773</v>
      </c>
      <c r="G276" s="12" t="s">
        <v>668</v>
      </c>
      <c r="H276" s="12" t="s">
        <v>561</v>
      </c>
      <c r="I276" s="12" t="s">
        <v>282</v>
      </c>
      <c r="J276" s="11" t="s">
        <v>870</v>
      </c>
      <c r="K276" s="60" t="s">
        <v>560</v>
      </c>
      <c r="L276" s="93"/>
      <c r="M276" s="93"/>
      <c r="P276" s="93"/>
      <c r="Q276" s="76"/>
      <c r="S276" s="1"/>
      <c r="T276" s="54">
        <f t="shared" si="57"/>
        <v>0</v>
      </c>
      <c r="U276" s="1"/>
      <c r="V276" s="1"/>
      <c r="AA276" s="43"/>
      <c r="AE276" s="74">
        <f t="shared" si="58"/>
        <v>0</v>
      </c>
      <c r="AG276" s="74">
        <f t="shared" si="59"/>
        <v>0</v>
      </c>
      <c r="AI276" s="74">
        <f t="shared" si="62"/>
        <v>0</v>
      </c>
      <c r="AL276" s="707">
        <f t="shared" si="63"/>
        <v>0</v>
      </c>
      <c r="AN276" s="74">
        <f t="shared" si="56"/>
        <v>0</v>
      </c>
      <c r="AP276" s="74">
        <f t="shared" si="60"/>
        <v>0</v>
      </c>
      <c r="AQ276" s="253">
        <f t="shared" si="55"/>
        <v>0</v>
      </c>
      <c r="AT276" s="253">
        <f t="shared" si="61"/>
        <v>0</v>
      </c>
      <c r="AV276" s="23"/>
      <c r="AW276" s="274"/>
      <c r="AX276" s="43"/>
      <c r="AY276" s="92">
        <v>0</v>
      </c>
      <c r="AZ276" s="94"/>
      <c r="BA276" s="94"/>
      <c r="BB276" s="94"/>
      <c r="BJ276" s="253">
        <f t="shared" si="64"/>
        <v>0</v>
      </c>
      <c r="BS276" s="76"/>
      <c r="BV276" s="23"/>
      <c r="BW276" s="23">
        <v>3.6260000000000001E-2</v>
      </c>
      <c r="BX276" s="23"/>
      <c r="BY276" s="23"/>
      <c r="BZ276" s="23">
        <v>2.0418867943462402E-2</v>
      </c>
      <c r="CA276" s="23"/>
      <c r="CB276" s="23"/>
      <c r="CF276" s="23"/>
      <c r="CU276" s="253">
        <f t="shared" si="65"/>
        <v>0</v>
      </c>
      <c r="DC276" s="93"/>
      <c r="DF276" s="253">
        <f t="shared" si="66"/>
        <v>0</v>
      </c>
      <c r="DG276" s="93"/>
      <c r="DM276" s="253">
        <f t="shared" si="67"/>
        <v>0</v>
      </c>
      <c r="EM276" s="93"/>
      <c r="EN276" s="93"/>
      <c r="EO276" s="17"/>
      <c r="EP276" s="17"/>
      <c r="EQ276" s="17"/>
    </row>
    <row r="277" spans="1:16296">
      <c r="A277" s="16"/>
      <c r="B277" s="17"/>
      <c r="C277" s="2" t="s">
        <v>375</v>
      </c>
      <c r="D277" s="29" t="s">
        <v>668</v>
      </c>
      <c r="E277" s="42">
        <v>53</v>
      </c>
      <c r="F277" s="50" t="s">
        <v>773</v>
      </c>
      <c r="G277" s="12" t="s">
        <v>668</v>
      </c>
      <c r="H277" s="12" t="s">
        <v>434</v>
      </c>
      <c r="I277" s="12" t="s">
        <v>375</v>
      </c>
      <c r="J277" s="11" t="s">
        <v>870</v>
      </c>
      <c r="K277" s="60" t="s">
        <v>435</v>
      </c>
      <c r="L277" s="93"/>
      <c r="M277" s="93"/>
      <c r="P277" s="93"/>
      <c r="Q277" s="76"/>
      <c r="S277" s="1"/>
      <c r="T277" s="54">
        <f t="shared" si="57"/>
        <v>0</v>
      </c>
      <c r="U277" s="1"/>
      <c r="V277" s="1"/>
      <c r="AA277" s="43"/>
      <c r="AE277" s="74">
        <f t="shared" si="58"/>
        <v>0</v>
      </c>
      <c r="AG277" s="74">
        <f t="shared" si="59"/>
        <v>0</v>
      </c>
      <c r="AI277" s="74">
        <f t="shared" si="62"/>
        <v>0</v>
      </c>
      <c r="AL277" s="707">
        <f t="shared" si="63"/>
        <v>0</v>
      </c>
      <c r="AN277" s="74">
        <f t="shared" si="56"/>
        <v>0</v>
      </c>
      <c r="AP277" s="74">
        <f t="shared" si="60"/>
        <v>0</v>
      </c>
      <c r="AQ277" s="253">
        <f t="shared" si="55"/>
        <v>0</v>
      </c>
      <c r="AT277" s="253">
        <f t="shared" si="61"/>
        <v>0</v>
      </c>
      <c r="AV277" s="23"/>
      <c r="AW277" s="274"/>
      <c r="AX277" s="43"/>
      <c r="AY277" s="92">
        <v>0</v>
      </c>
      <c r="AZ277" s="94"/>
      <c r="BA277" s="94"/>
      <c r="BB277" s="94"/>
      <c r="BJ277" s="253">
        <f t="shared" si="64"/>
        <v>0</v>
      </c>
      <c r="BS277" s="76"/>
      <c r="BX277" s="23">
        <v>1.078E-2</v>
      </c>
      <c r="BY277" s="23"/>
      <c r="CF277" s="23">
        <v>4.8342824484665778E-3</v>
      </c>
      <c r="CU277" s="253">
        <f t="shared" si="65"/>
        <v>0</v>
      </c>
      <c r="DC277" s="93"/>
      <c r="DF277" s="253">
        <f t="shared" si="66"/>
        <v>0</v>
      </c>
      <c r="DG277" s="93"/>
      <c r="DM277" s="253">
        <f t="shared" si="67"/>
        <v>0</v>
      </c>
      <c r="DY277" s="77"/>
      <c r="DZ277" s="77"/>
      <c r="EA277" s="77"/>
      <c r="EB277" s="77"/>
      <c r="EC277" s="77"/>
      <c r="ED277" s="77"/>
      <c r="EE277" s="77"/>
      <c r="EF277" s="77"/>
      <c r="EG277" s="77"/>
      <c r="EH277" s="77"/>
      <c r="EI277" s="77"/>
      <c r="EJ277" s="77"/>
      <c r="EK277" s="77"/>
      <c r="EL277" s="77"/>
      <c r="EM277" s="169"/>
      <c r="EN277" s="169"/>
      <c r="EO277" s="166"/>
      <c r="EP277" s="166"/>
      <c r="EQ277" s="166"/>
      <c r="ER277" s="3"/>
      <c r="ES277" s="3"/>
      <c r="ET277" s="3"/>
      <c r="EU277" s="3"/>
      <c r="EV277" s="3"/>
      <c r="EW277" s="3"/>
      <c r="EX277" s="3"/>
      <c r="EY277" s="3"/>
      <c r="EZ277" s="3"/>
      <c r="FA277" s="3"/>
      <c r="FB277" s="3"/>
      <c r="FC277" s="3"/>
      <c r="FD277" s="3"/>
      <c r="FE277" s="3"/>
      <c r="FF277" s="3"/>
      <c r="FG277" s="3"/>
      <c r="FH277" s="3"/>
      <c r="FI277" s="3"/>
      <c r="FJ277" s="3"/>
      <c r="FK277" s="3"/>
      <c r="FL277" s="3"/>
      <c r="FM277" s="3"/>
      <c r="FN277" s="3"/>
      <c r="FO277" s="3"/>
      <c r="FP277" s="3"/>
      <c r="FQ277" s="3"/>
      <c r="FR277" s="3"/>
      <c r="FS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3"/>
      <c r="GS277" s="3"/>
      <c r="GT277" s="3"/>
      <c r="GU277" s="3"/>
      <c r="GV277" s="3"/>
      <c r="GW277" s="3"/>
      <c r="GX277" s="3"/>
      <c r="GY277" s="3"/>
      <c r="GZ277" s="3"/>
      <c r="HA277" s="3"/>
      <c r="HB277" s="3"/>
      <c r="HC277" s="3"/>
      <c r="HD277" s="3"/>
      <c r="HE277" s="3"/>
      <c r="HF277" s="3"/>
      <c r="HG277" s="3"/>
      <c r="HH277" s="3"/>
      <c r="HI277" s="3"/>
      <c r="HJ277" s="3"/>
      <c r="HK277" s="3"/>
      <c r="HL277" s="3"/>
      <c r="HM277" s="3"/>
      <c r="HN277" s="3"/>
      <c r="HO277" s="3"/>
      <c r="HP277" s="3"/>
      <c r="HQ277" s="3"/>
      <c r="HR277" s="3"/>
      <c r="HS277" s="3"/>
      <c r="HT277" s="3"/>
      <c r="HU277" s="3"/>
      <c r="HV277" s="3"/>
      <c r="HW277" s="3"/>
      <c r="HX277" s="3"/>
      <c r="HY277" s="3"/>
      <c r="HZ277" s="3"/>
      <c r="IA277" s="3"/>
      <c r="IB277" s="3"/>
      <c r="IC277" s="3"/>
      <c r="ID277" s="3"/>
      <c r="IE277" s="3"/>
      <c r="IF277" s="3"/>
      <c r="IG277" s="3"/>
      <c r="IH277" s="3"/>
      <c r="II277" s="3"/>
      <c r="IJ277" s="3"/>
      <c r="IK277" s="3"/>
      <c r="IL277" s="3"/>
      <c r="IM277" s="3"/>
      <c r="IN277" s="3"/>
      <c r="IO277" s="3"/>
      <c r="IP277" s="3"/>
      <c r="IQ277" s="3"/>
      <c r="IR277" s="3"/>
      <c r="IS277" s="3"/>
      <c r="IT277" s="3"/>
      <c r="IU277" s="3"/>
      <c r="IV277" s="3"/>
      <c r="IW277" s="3"/>
      <c r="IX277" s="3"/>
      <c r="IY277" s="3"/>
      <c r="IZ277" s="3"/>
      <c r="JA277" s="3"/>
      <c r="JB277" s="3"/>
      <c r="JC277" s="3"/>
      <c r="JD277" s="3"/>
      <c r="JE277" s="3"/>
      <c r="JF277" s="3"/>
      <c r="JG277" s="3"/>
      <c r="JH277" s="3"/>
      <c r="JI277" s="3"/>
      <c r="JJ277" s="3"/>
      <c r="JK277" s="3"/>
      <c r="JL277" s="3"/>
      <c r="JM277" s="3"/>
      <c r="JN277" s="3"/>
      <c r="JO277" s="3"/>
      <c r="JP277" s="3"/>
      <c r="JQ277" s="3"/>
      <c r="JR277" s="3"/>
      <c r="JS277" s="3"/>
      <c r="JT277" s="3"/>
      <c r="JU277" s="3"/>
      <c r="JV277" s="3"/>
      <c r="JW277" s="3"/>
      <c r="JX277" s="3"/>
      <c r="JY277" s="3"/>
      <c r="JZ277" s="3"/>
      <c r="KA277" s="3"/>
      <c r="KB277" s="3"/>
      <c r="KC277" s="3"/>
      <c r="KD277" s="3"/>
      <c r="KE277" s="3"/>
      <c r="KF277" s="3"/>
      <c r="KG277" s="3"/>
      <c r="KH277" s="3"/>
      <c r="KI277" s="3"/>
      <c r="KJ277" s="3"/>
      <c r="KK277" s="3"/>
      <c r="KL277" s="3"/>
      <c r="KM277" s="3"/>
      <c r="KN277" s="3"/>
      <c r="KO277" s="3"/>
      <c r="KP277" s="3"/>
      <c r="KQ277" s="3"/>
      <c r="KR277" s="3"/>
      <c r="KS277" s="3"/>
      <c r="KT277" s="3"/>
      <c r="KU277" s="3"/>
      <c r="KV277" s="3"/>
      <c r="KW277" s="3"/>
      <c r="KX277" s="3"/>
      <c r="KY277" s="3"/>
      <c r="KZ277" s="3"/>
      <c r="LA277" s="3"/>
      <c r="LB277" s="3"/>
      <c r="LC277" s="3"/>
      <c r="LD277" s="3"/>
      <c r="LE277" s="3"/>
      <c r="LF277" s="3"/>
      <c r="LG277" s="3"/>
      <c r="LH277" s="3"/>
      <c r="LI277" s="3"/>
      <c r="LJ277" s="3"/>
      <c r="LK277" s="3"/>
      <c r="LL277" s="3"/>
      <c r="LM277" s="3"/>
      <c r="LN277" s="3"/>
      <c r="LO277" s="3"/>
      <c r="LP277" s="3"/>
      <c r="LQ277" s="3"/>
      <c r="LR277" s="3"/>
      <c r="LS277" s="3"/>
      <c r="LT277" s="3"/>
      <c r="LU277" s="3"/>
      <c r="LV277" s="3"/>
      <c r="LW277" s="3"/>
      <c r="LX277" s="3"/>
      <c r="LY277" s="3"/>
      <c r="LZ277" s="3"/>
      <c r="MA277" s="3"/>
      <c r="MB277" s="3"/>
      <c r="MC277" s="3"/>
      <c r="MD277" s="3"/>
      <c r="ME277" s="3"/>
      <c r="MF277" s="3"/>
      <c r="MG277" s="3"/>
      <c r="MH277" s="3"/>
      <c r="MI277" s="3"/>
      <c r="MJ277" s="3"/>
      <c r="MK277" s="3"/>
      <c r="ML277" s="3"/>
      <c r="MM277" s="3"/>
      <c r="MN277" s="3"/>
      <c r="MO277" s="3"/>
      <c r="MP277" s="3"/>
      <c r="MQ277" s="3"/>
      <c r="MR277" s="3"/>
      <c r="MS277" s="3"/>
      <c r="MT277" s="3"/>
      <c r="MU277" s="3"/>
      <c r="MV277" s="3"/>
      <c r="MW277" s="3"/>
      <c r="MX277" s="3"/>
      <c r="MY277" s="3"/>
      <c r="MZ277" s="3"/>
      <c r="NA277" s="3"/>
      <c r="NB277" s="3"/>
      <c r="NC277" s="3"/>
      <c r="ND277" s="3"/>
      <c r="NE277" s="3"/>
      <c r="NF277" s="3"/>
      <c r="NG277" s="3"/>
      <c r="NH277" s="3"/>
      <c r="NI277" s="3"/>
      <c r="NJ277" s="3"/>
      <c r="NK277" s="3"/>
      <c r="NL277" s="3"/>
      <c r="NM277" s="3"/>
      <c r="NN277" s="3"/>
      <c r="NO277" s="3"/>
      <c r="NP277" s="3"/>
      <c r="NQ277" s="3"/>
      <c r="NR277" s="3"/>
      <c r="NS277" s="3"/>
      <c r="NT277" s="3"/>
      <c r="NU277" s="3"/>
      <c r="NV277" s="3"/>
      <c r="NW277" s="3"/>
      <c r="NX277" s="3"/>
      <c r="NY277" s="3"/>
      <c r="NZ277" s="3"/>
      <c r="OA277" s="3"/>
      <c r="OB277" s="3"/>
      <c r="OC277" s="3"/>
      <c r="OD277" s="3"/>
      <c r="OE277" s="3"/>
      <c r="OF277" s="3"/>
      <c r="OG277" s="3"/>
      <c r="OH277" s="3"/>
      <c r="OI277" s="3"/>
      <c r="OJ277" s="3"/>
      <c r="OK277" s="3"/>
      <c r="OL277" s="3"/>
      <c r="OM277" s="3"/>
      <c r="ON277" s="3"/>
      <c r="OO277" s="3"/>
      <c r="OP277" s="3"/>
      <c r="OQ277" s="3"/>
      <c r="OR277" s="3"/>
      <c r="OS277" s="3"/>
      <c r="OT277" s="3"/>
      <c r="OU277" s="3"/>
      <c r="OV277" s="3"/>
      <c r="OW277" s="3"/>
      <c r="OX277" s="3"/>
      <c r="OY277" s="3"/>
      <c r="OZ277" s="3"/>
      <c r="PA277" s="3"/>
      <c r="PB277" s="3"/>
      <c r="PC277" s="3"/>
      <c r="PD277" s="3"/>
      <c r="PE277" s="3"/>
      <c r="PF277" s="3"/>
      <c r="PG277" s="3"/>
      <c r="PH277" s="3"/>
      <c r="PI277" s="3"/>
      <c r="PJ277" s="3"/>
      <c r="PK277" s="3"/>
      <c r="PL277" s="3"/>
      <c r="PM277" s="3"/>
      <c r="PN277" s="3"/>
      <c r="PO277" s="3"/>
      <c r="PP277" s="3"/>
      <c r="PQ277" s="3"/>
      <c r="PR277" s="3"/>
      <c r="PS277" s="3"/>
      <c r="PT277" s="3"/>
      <c r="PU277" s="3"/>
      <c r="PV277" s="3"/>
      <c r="PW277" s="3"/>
      <c r="PX277" s="3"/>
      <c r="PY277" s="3"/>
      <c r="PZ277" s="3"/>
      <c r="QA277" s="3"/>
      <c r="QB277" s="3"/>
      <c r="QC277" s="3"/>
      <c r="QD277" s="3"/>
      <c r="QE277" s="3"/>
      <c r="QF277" s="3"/>
      <c r="QG277" s="3"/>
      <c r="QH277" s="3"/>
      <c r="QI277" s="3"/>
      <c r="QJ277" s="3"/>
      <c r="QK277" s="3"/>
      <c r="QL277" s="3"/>
      <c r="QM277" s="3"/>
      <c r="QN277" s="3"/>
      <c r="QO277" s="3"/>
      <c r="QP277" s="3"/>
      <c r="QQ277" s="3"/>
      <c r="QR277" s="3"/>
      <c r="QS277" s="3"/>
      <c r="QT277" s="3"/>
      <c r="QU277" s="3"/>
      <c r="QV277" s="3"/>
      <c r="QW277" s="3"/>
      <c r="QX277" s="3"/>
      <c r="QY277" s="3"/>
      <c r="QZ277" s="3"/>
      <c r="RA277" s="3"/>
      <c r="RB277" s="3"/>
      <c r="RC277" s="3"/>
      <c r="RD277" s="3"/>
      <c r="RE277" s="3"/>
      <c r="RF277" s="3"/>
      <c r="RG277" s="3"/>
      <c r="RH277" s="3"/>
      <c r="RI277" s="3"/>
      <c r="RJ277" s="3"/>
      <c r="RK277" s="3"/>
      <c r="RL277" s="3"/>
      <c r="RM277" s="3"/>
      <c r="RN277" s="3"/>
      <c r="RO277" s="3"/>
      <c r="RP277" s="3"/>
      <c r="RQ277" s="3"/>
      <c r="RR277" s="3"/>
      <c r="RS277" s="3"/>
      <c r="RT277" s="3"/>
      <c r="RU277" s="3"/>
      <c r="RV277" s="3"/>
      <c r="RW277" s="3"/>
      <c r="RX277" s="3"/>
      <c r="RY277" s="3"/>
      <c r="RZ277" s="3"/>
      <c r="SA277" s="3"/>
      <c r="SB277" s="3"/>
      <c r="SC277" s="3"/>
      <c r="SD277" s="3"/>
      <c r="SE277" s="3"/>
      <c r="SF277" s="3"/>
      <c r="SG277" s="3"/>
      <c r="SH277" s="3"/>
      <c r="SI277" s="3"/>
      <c r="SJ277" s="3"/>
      <c r="SK277" s="3"/>
      <c r="SL277" s="3"/>
      <c r="SM277" s="3"/>
      <c r="SN277" s="3"/>
      <c r="SO277" s="3"/>
      <c r="SP277" s="3"/>
      <c r="SQ277" s="3"/>
      <c r="SR277" s="3"/>
      <c r="SS277" s="3"/>
      <c r="ST277" s="3"/>
      <c r="SU277" s="3"/>
      <c r="SV277" s="3"/>
      <c r="SW277" s="3"/>
      <c r="SX277" s="3"/>
      <c r="SY277" s="3"/>
      <c r="SZ277" s="3"/>
      <c r="TA277" s="3"/>
      <c r="TB277" s="3"/>
      <c r="TC277" s="3"/>
      <c r="TD277" s="3"/>
      <c r="TE277" s="3"/>
      <c r="TF277" s="3"/>
      <c r="TG277" s="3"/>
      <c r="TH277" s="3"/>
      <c r="TI277" s="3"/>
      <c r="TJ277" s="3"/>
      <c r="TK277" s="3"/>
      <c r="TL277" s="3"/>
      <c r="TM277" s="3"/>
      <c r="TN277" s="3"/>
      <c r="TO277" s="3"/>
      <c r="TP277" s="3"/>
      <c r="TQ277" s="3"/>
      <c r="TR277" s="3"/>
      <c r="TS277" s="3"/>
      <c r="TT277" s="3"/>
      <c r="TU277" s="3"/>
      <c r="TV277" s="3"/>
      <c r="TW277" s="3"/>
      <c r="TX277" s="3"/>
      <c r="TY277" s="3"/>
      <c r="TZ277" s="3"/>
      <c r="UA277" s="3"/>
      <c r="UB277" s="3"/>
      <c r="UC277" s="3"/>
      <c r="UD277" s="3"/>
      <c r="UE277" s="3"/>
      <c r="UF277" s="3"/>
      <c r="UG277" s="3"/>
      <c r="UH277" s="3"/>
      <c r="UI277" s="3"/>
      <c r="UJ277" s="3"/>
      <c r="UK277" s="3"/>
      <c r="UL277" s="3"/>
      <c r="UM277" s="3"/>
      <c r="UN277" s="3"/>
      <c r="UO277" s="3"/>
      <c r="UP277" s="3"/>
      <c r="UQ277" s="3"/>
      <c r="UR277" s="3"/>
      <c r="US277" s="3"/>
      <c r="UT277" s="3"/>
      <c r="UU277" s="3"/>
      <c r="UV277" s="3"/>
      <c r="UW277" s="3"/>
      <c r="UX277" s="3"/>
      <c r="UY277" s="3"/>
      <c r="UZ277" s="3"/>
      <c r="VA277" s="3"/>
      <c r="VB277" s="3"/>
      <c r="VC277" s="3"/>
      <c r="VD277" s="3"/>
      <c r="VE277" s="3"/>
      <c r="VF277" s="3"/>
      <c r="VG277" s="3"/>
      <c r="VH277" s="3"/>
      <c r="VI277" s="3"/>
      <c r="VJ277" s="3"/>
      <c r="VK277" s="3"/>
      <c r="VL277" s="3"/>
      <c r="VM277" s="3"/>
      <c r="VN277" s="3"/>
      <c r="VO277" s="3"/>
      <c r="VP277" s="3"/>
      <c r="VQ277" s="3"/>
      <c r="VR277" s="3"/>
      <c r="VS277" s="3"/>
      <c r="VT277" s="3"/>
      <c r="VU277" s="3"/>
      <c r="VV277" s="3"/>
      <c r="VW277" s="3"/>
      <c r="VX277" s="3"/>
      <c r="VY277" s="3"/>
      <c r="VZ277" s="3"/>
      <c r="WA277" s="3"/>
      <c r="WB277" s="3"/>
      <c r="WC277" s="3"/>
      <c r="WD277" s="3"/>
      <c r="WE277" s="3"/>
      <c r="WF277" s="3"/>
      <c r="WG277" s="3"/>
      <c r="WH277" s="3"/>
      <c r="WI277" s="3"/>
      <c r="WJ277" s="3"/>
      <c r="WK277" s="3"/>
      <c r="WL277" s="3"/>
      <c r="WM277" s="3"/>
      <c r="WN277" s="3"/>
      <c r="WO277" s="3"/>
      <c r="WP277" s="3"/>
      <c r="WQ277" s="3"/>
      <c r="WR277" s="3"/>
      <c r="WS277" s="3"/>
      <c r="WT277" s="3"/>
      <c r="WU277" s="3"/>
      <c r="WV277" s="3"/>
      <c r="WW277" s="3"/>
      <c r="WX277" s="3"/>
      <c r="WY277" s="3"/>
      <c r="WZ277" s="3"/>
      <c r="XA277" s="3"/>
      <c r="XB277" s="3"/>
      <c r="XC277" s="3"/>
      <c r="XD277" s="3"/>
      <c r="XE277" s="3"/>
      <c r="XF277" s="3"/>
      <c r="XG277" s="3"/>
      <c r="XH277" s="3"/>
      <c r="XI277" s="3"/>
      <c r="XJ277" s="3"/>
      <c r="XK277" s="3"/>
      <c r="XL277" s="3"/>
      <c r="XM277" s="3"/>
      <c r="XN277" s="3"/>
      <c r="XO277" s="3"/>
      <c r="XP277" s="3"/>
      <c r="XQ277" s="3"/>
      <c r="XR277" s="3"/>
      <c r="XS277" s="3"/>
      <c r="XT277" s="3"/>
      <c r="XU277" s="3"/>
      <c r="XV277" s="3"/>
      <c r="XW277" s="3"/>
      <c r="XX277" s="3"/>
      <c r="XY277" s="3"/>
      <c r="XZ277" s="3"/>
      <c r="YA277" s="3"/>
      <c r="YB277" s="3"/>
      <c r="YC277" s="3"/>
      <c r="YD277" s="3"/>
      <c r="YE277" s="3"/>
      <c r="YF277" s="3"/>
      <c r="YG277" s="3"/>
      <c r="YH277" s="3"/>
      <c r="YI277" s="3"/>
      <c r="YJ277" s="3"/>
      <c r="YK277" s="3"/>
      <c r="YL277" s="3"/>
      <c r="YM277" s="3"/>
      <c r="YN277" s="3"/>
      <c r="YO277" s="3"/>
      <c r="YP277" s="3"/>
      <c r="YQ277" s="3"/>
      <c r="YR277" s="3"/>
      <c r="YS277" s="3"/>
      <c r="YT277" s="3"/>
      <c r="YU277" s="3"/>
      <c r="YV277" s="3"/>
      <c r="YW277" s="3"/>
      <c r="YX277" s="3"/>
      <c r="YY277" s="3"/>
      <c r="YZ277" s="3"/>
      <c r="ZA277" s="3"/>
      <c r="ZB277" s="3"/>
      <c r="ZC277" s="3"/>
      <c r="ZD277" s="3"/>
      <c r="ZE277" s="3"/>
      <c r="ZF277" s="3"/>
      <c r="ZG277" s="3"/>
      <c r="ZH277" s="3"/>
      <c r="ZI277" s="3"/>
      <c r="ZJ277" s="3"/>
      <c r="ZK277" s="3"/>
      <c r="ZL277" s="3"/>
      <c r="ZM277" s="3"/>
      <c r="ZN277" s="3"/>
      <c r="ZO277" s="3"/>
      <c r="ZP277" s="3"/>
      <c r="ZQ277" s="3"/>
      <c r="ZR277" s="3"/>
      <c r="ZS277" s="3"/>
      <c r="ZT277" s="3"/>
      <c r="ZU277" s="3"/>
      <c r="ZV277" s="3"/>
      <c r="ZW277" s="3"/>
      <c r="ZX277" s="3"/>
      <c r="ZY277" s="3"/>
      <c r="ZZ277" s="3"/>
      <c r="AAA277" s="3"/>
      <c r="AAB277" s="3"/>
      <c r="AAC277" s="3"/>
      <c r="AAD277" s="3"/>
      <c r="AAE277" s="3"/>
      <c r="AAF277" s="3"/>
      <c r="AAG277" s="3"/>
      <c r="AAH277" s="3"/>
      <c r="AAI277" s="3"/>
      <c r="AAJ277" s="3"/>
      <c r="AAK277" s="3"/>
      <c r="AAL277" s="3"/>
      <c r="AAM277" s="3"/>
      <c r="AAN277" s="3"/>
      <c r="AAO277" s="3"/>
      <c r="AAP277" s="3"/>
      <c r="AAQ277" s="3"/>
      <c r="AAR277" s="3"/>
      <c r="AAS277" s="3"/>
      <c r="AAT277" s="3"/>
      <c r="AAU277" s="3"/>
      <c r="AAV277" s="3"/>
      <c r="AAW277" s="3"/>
      <c r="AAX277" s="3"/>
      <c r="AAY277" s="3"/>
      <c r="AAZ277" s="3"/>
      <c r="ABA277" s="3"/>
      <c r="ABB277" s="3"/>
      <c r="ABC277" s="3"/>
      <c r="ABD277" s="3"/>
      <c r="ABE277" s="3"/>
      <c r="ABF277" s="3"/>
      <c r="ABG277" s="3"/>
      <c r="ABH277" s="3"/>
      <c r="ABI277" s="3"/>
      <c r="ABJ277" s="3"/>
      <c r="ABK277" s="3"/>
      <c r="ABL277" s="3"/>
      <c r="ABM277" s="3"/>
      <c r="ABN277" s="3"/>
      <c r="ABO277" s="3"/>
      <c r="ABP277" s="3"/>
      <c r="ABQ277" s="3"/>
      <c r="ABR277" s="3"/>
      <c r="ABS277" s="3"/>
      <c r="ABT277" s="3"/>
      <c r="ABU277" s="3"/>
      <c r="ABV277" s="3"/>
      <c r="ABW277" s="3"/>
      <c r="ABX277" s="3"/>
      <c r="ABY277" s="3"/>
      <c r="ABZ277" s="3"/>
      <c r="ACA277" s="3"/>
      <c r="ACB277" s="3"/>
      <c r="ACC277" s="3"/>
      <c r="ACD277" s="3"/>
      <c r="ACE277" s="3"/>
      <c r="ACF277" s="3"/>
      <c r="ACG277" s="3"/>
      <c r="ACH277" s="3"/>
      <c r="ACI277" s="3"/>
      <c r="ACJ277" s="3"/>
      <c r="ACK277" s="3"/>
      <c r="ACL277" s="3"/>
      <c r="ACM277" s="3"/>
      <c r="ACN277" s="3"/>
      <c r="ACO277" s="3"/>
      <c r="ACP277" s="3"/>
      <c r="ACQ277" s="3"/>
      <c r="ACR277" s="3"/>
      <c r="ACS277" s="3"/>
      <c r="ACT277" s="3"/>
      <c r="ACU277" s="3"/>
      <c r="ACV277" s="3"/>
      <c r="ACW277" s="3"/>
      <c r="ACX277" s="3"/>
      <c r="ACY277" s="3"/>
      <c r="ACZ277" s="3"/>
      <c r="ADA277" s="3"/>
      <c r="ADB277" s="3"/>
      <c r="ADC277" s="3"/>
      <c r="ADD277" s="3"/>
      <c r="ADE277" s="3"/>
      <c r="ADF277" s="3"/>
      <c r="ADG277" s="3"/>
      <c r="ADH277" s="3"/>
      <c r="ADI277" s="3"/>
      <c r="ADJ277" s="3"/>
      <c r="ADK277" s="3"/>
      <c r="ADL277" s="3"/>
      <c r="ADM277" s="3"/>
      <c r="ADN277" s="3"/>
      <c r="ADO277" s="3"/>
      <c r="ADP277" s="3"/>
      <c r="ADQ277" s="3"/>
      <c r="ADR277" s="3"/>
      <c r="ADS277" s="3"/>
      <c r="ADT277" s="3"/>
      <c r="ADU277" s="3"/>
      <c r="ADV277" s="3"/>
      <c r="ADW277" s="3"/>
      <c r="ADX277" s="3"/>
      <c r="ADY277" s="3"/>
      <c r="ADZ277" s="3"/>
      <c r="AEA277" s="3"/>
      <c r="AEB277" s="3"/>
      <c r="AEC277" s="3"/>
      <c r="AED277" s="3"/>
      <c r="AEE277" s="3"/>
      <c r="AEF277" s="3"/>
      <c r="AEG277" s="3"/>
      <c r="AEH277" s="3"/>
      <c r="AEI277" s="3"/>
      <c r="AEJ277" s="3"/>
      <c r="AEK277" s="3"/>
      <c r="AEL277" s="3"/>
      <c r="AEM277" s="3"/>
      <c r="AEN277" s="3"/>
      <c r="AEO277" s="3"/>
      <c r="AEP277" s="3"/>
      <c r="AEQ277" s="3"/>
      <c r="AER277" s="3"/>
      <c r="AES277" s="3"/>
      <c r="AET277" s="3"/>
      <c r="AEU277" s="3"/>
      <c r="AEV277" s="3"/>
      <c r="AEW277" s="3"/>
      <c r="AEX277" s="3"/>
      <c r="AEY277" s="3"/>
      <c r="AEZ277" s="3"/>
      <c r="AFA277" s="3"/>
      <c r="AFB277" s="3"/>
      <c r="AFC277" s="3"/>
      <c r="AFD277" s="3"/>
      <c r="AFE277" s="3"/>
      <c r="AFF277" s="3"/>
      <c r="AFG277" s="3"/>
      <c r="AFH277" s="3"/>
      <c r="AFI277" s="3"/>
      <c r="AFJ277" s="3"/>
      <c r="AFK277" s="3"/>
      <c r="AFL277" s="3"/>
      <c r="AFM277" s="3"/>
      <c r="AFN277" s="3"/>
      <c r="AFO277" s="3"/>
      <c r="AFP277" s="3"/>
      <c r="AFQ277" s="3"/>
      <c r="AFR277" s="3"/>
      <c r="AFS277" s="3"/>
      <c r="AFT277" s="3"/>
      <c r="AFU277" s="3"/>
      <c r="AFV277" s="3"/>
      <c r="AFW277" s="3"/>
      <c r="AFX277" s="3"/>
      <c r="AFY277" s="3"/>
      <c r="AFZ277" s="3"/>
      <c r="AGA277" s="3"/>
      <c r="AGB277" s="3"/>
      <c r="AGC277" s="3"/>
      <c r="AGD277" s="3"/>
      <c r="AGE277" s="3"/>
      <c r="AGF277" s="3"/>
      <c r="AGG277" s="3"/>
      <c r="AGH277" s="3"/>
      <c r="AGI277" s="3"/>
      <c r="AGJ277" s="3"/>
      <c r="AGK277" s="3"/>
      <c r="AGL277" s="3"/>
      <c r="AGM277" s="3"/>
      <c r="AGN277" s="3"/>
      <c r="AGO277" s="3"/>
      <c r="AGP277" s="3"/>
      <c r="AGQ277" s="3"/>
      <c r="AGR277" s="3"/>
      <c r="AGS277" s="3"/>
      <c r="AGT277" s="3"/>
      <c r="AGU277" s="3"/>
      <c r="AGV277" s="3"/>
      <c r="AGW277" s="3"/>
      <c r="AGX277" s="3"/>
      <c r="AGY277" s="3"/>
      <c r="AGZ277" s="3"/>
      <c r="AHA277" s="3"/>
      <c r="AHB277" s="3"/>
      <c r="AHC277" s="3"/>
      <c r="AHD277" s="3"/>
      <c r="AHE277" s="3"/>
      <c r="AHF277" s="3"/>
      <c r="AHG277" s="3"/>
      <c r="AHH277" s="3"/>
      <c r="AHI277" s="3"/>
      <c r="AHJ277" s="3"/>
      <c r="AHK277" s="3"/>
      <c r="AHL277" s="3"/>
      <c r="AHM277" s="3"/>
      <c r="AHN277" s="3"/>
      <c r="AHO277" s="3"/>
      <c r="AHP277" s="3"/>
      <c r="AHQ277" s="3"/>
      <c r="AHR277" s="3"/>
      <c r="AHS277" s="3"/>
      <c r="AHT277" s="3"/>
      <c r="AHU277" s="3"/>
      <c r="AHV277" s="3"/>
      <c r="AHW277" s="3"/>
      <c r="AHX277" s="3"/>
      <c r="AHY277" s="3"/>
      <c r="AHZ277" s="3"/>
      <c r="AIA277" s="3"/>
      <c r="AIB277" s="3"/>
      <c r="AIC277" s="3"/>
      <c r="AID277" s="3"/>
      <c r="AIE277" s="3"/>
      <c r="AIF277" s="3"/>
      <c r="AIG277" s="3"/>
      <c r="AIH277" s="3"/>
      <c r="AII277" s="3"/>
      <c r="AIJ277" s="3"/>
      <c r="AIK277" s="3"/>
      <c r="AIL277" s="3"/>
      <c r="AIM277" s="3"/>
      <c r="AIN277" s="3"/>
      <c r="AIO277" s="3"/>
      <c r="AIP277" s="3"/>
      <c r="AIQ277" s="3"/>
      <c r="AIR277" s="3"/>
      <c r="AIS277" s="3"/>
      <c r="AIT277" s="3"/>
      <c r="AIU277" s="3"/>
      <c r="AIV277" s="3"/>
      <c r="AIW277" s="3"/>
      <c r="AIX277" s="3"/>
      <c r="AIY277" s="3"/>
      <c r="AIZ277" s="3"/>
      <c r="AJA277" s="3"/>
      <c r="AJB277" s="3"/>
      <c r="AJC277" s="3"/>
      <c r="AJD277" s="3"/>
      <c r="AJE277" s="3"/>
      <c r="AJF277" s="3"/>
      <c r="AJG277" s="3"/>
      <c r="AJH277" s="3"/>
      <c r="AJI277" s="3"/>
      <c r="AJJ277" s="3"/>
      <c r="AJK277" s="3"/>
      <c r="AJL277" s="3"/>
      <c r="AJM277" s="3"/>
      <c r="AJN277" s="3"/>
      <c r="AJO277" s="3"/>
      <c r="AJP277" s="3"/>
      <c r="AJQ277" s="3"/>
      <c r="AJR277" s="3"/>
      <c r="AJS277" s="3"/>
      <c r="AJT277" s="3"/>
      <c r="AJU277" s="3"/>
      <c r="AJV277" s="3"/>
      <c r="AJW277" s="3"/>
      <c r="AJX277" s="3"/>
      <c r="AJY277" s="3"/>
      <c r="AJZ277" s="3"/>
      <c r="AKA277" s="3"/>
      <c r="AKB277" s="3"/>
      <c r="AKC277" s="3"/>
      <c r="AKD277" s="3"/>
      <c r="AKE277" s="3"/>
      <c r="AKF277" s="3"/>
      <c r="AKG277" s="3"/>
      <c r="AKH277" s="3"/>
      <c r="AKI277" s="3"/>
      <c r="AKJ277" s="3"/>
      <c r="AKK277" s="3"/>
      <c r="AKL277" s="3"/>
      <c r="AKM277" s="3"/>
      <c r="AKN277" s="3"/>
      <c r="AKO277" s="3"/>
      <c r="AKP277" s="3"/>
      <c r="AKQ277" s="3"/>
      <c r="AKR277" s="3"/>
      <c r="AKS277" s="3"/>
      <c r="AKT277" s="3"/>
      <c r="AKU277" s="3"/>
      <c r="AKV277" s="3"/>
      <c r="AKW277" s="3"/>
      <c r="AKX277" s="3"/>
      <c r="AKY277" s="3"/>
      <c r="AKZ277" s="3"/>
      <c r="ALA277" s="3"/>
      <c r="ALB277" s="3"/>
      <c r="ALC277" s="3"/>
      <c r="ALD277" s="3"/>
      <c r="ALE277" s="3"/>
      <c r="ALF277" s="3"/>
      <c r="ALG277" s="3"/>
      <c r="ALH277" s="3"/>
      <c r="ALI277" s="3"/>
      <c r="ALJ277" s="3"/>
      <c r="ALK277" s="3"/>
      <c r="ALL277" s="3"/>
      <c r="ALM277" s="3"/>
      <c r="ALN277" s="3"/>
      <c r="ALO277" s="3"/>
      <c r="ALP277" s="3"/>
      <c r="ALQ277" s="3"/>
      <c r="ALR277" s="3"/>
      <c r="ALS277" s="3"/>
      <c r="ALT277" s="3"/>
      <c r="ALU277" s="3"/>
      <c r="ALV277" s="3"/>
      <c r="ALW277" s="3"/>
      <c r="ALX277" s="3"/>
      <c r="ALY277" s="3"/>
      <c r="ALZ277" s="3"/>
      <c r="AMA277" s="3"/>
      <c r="AMB277" s="3"/>
      <c r="AMC277" s="3"/>
      <c r="AMD277" s="3"/>
      <c r="AME277" s="3"/>
      <c r="AMF277" s="3"/>
      <c r="AMG277" s="3"/>
      <c r="AMH277" s="3"/>
      <c r="AMI277" s="3"/>
      <c r="AMJ277" s="3"/>
      <c r="AMK277" s="3"/>
      <c r="AML277" s="3"/>
      <c r="AMM277" s="3"/>
      <c r="AMN277" s="3"/>
      <c r="AMO277" s="3"/>
      <c r="AMP277" s="3"/>
      <c r="AMQ277" s="3"/>
      <c r="AMR277" s="3"/>
      <c r="AMS277" s="3"/>
      <c r="AMT277" s="3"/>
      <c r="AMU277" s="3"/>
      <c r="AMV277" s="3"/>
      <c r="AMW277" s="3"/>
      <c r="AMX277" s="3"/>
      <c r="AMY277" s="3"/>
      <c r="AMZ277" s="3"/>
      <c r="ANA277" s="3"/>
      <c r="ANB277" s="3"/>
      <c r="ANC277" s="3"/>
      <c r="AND277" s="3"/>
      <c r="ANE277" s="3"/>
      <c r="ANF277" s="3"/>
      <c r="ANG277" s="3"/>
      <c r="ANH277" s="3"/>
      <c r="ANI277" s="3"/>
      <c r="ANJ277" s="3"/>
      <c r="ANK277" s="3"/>
      <c r="ANL277" s="3"/>
      <c r="ANM277" s="3"/>
      <c r="ANN277" s="3"/>
      <c r="ANO277" s="3"/>
      <c r="ANP277" s="3"/>
      <c r="ANQ277" s="3"/>
      <c r="ANR277" s="3"/>
      <c r="ANS277" s="3"/>
      <c r="ANT277" s="3"/>
      <c r="ANU277" s="3"/>
      <c r="ANV277" s="3"/>
      <c r="ANW277" s="3"/>
      <c r="ANX277" s="3"/>
      <c r="ANY277" s="3"/>
      <c r="ANZ277" s="3"/>
      <c r="AOA277" s="3"/>
      <c r="AOB277" s="3"/>
      <c r="AOC277" s="3"/>
      <c r="AOD277" s="3"/>
      <c r="AOE277" s="3"/>
      <c r="AOF277" s="3"/>
      <c r="AOG277" s="3"/>
      <c r="AOH277" s="3"/>
      <c r="AOI277" s="3"/>
      <c r="AOJ277" s="3"/>
      <c r="AOK277" s="3"/>
      <c r="AOL277" s="3"/>
      <c r="AOM277" s="3"/>
      <c r="AON277" s="3"/>
      <c r="AOO277" s="3"/>
      <c r="AOP277" s="3"/>
      <c r="AOQ277" s="3"/>
      <c r="AOR277" s="3"/>
      <c r="AOS277" s="3"/>
      <c r="AOT277" s="3"/>
      <c r="AOU277" s="3"/>
      <c r="AOV277" s="3"/>
      <c r="AOW277" s="3"/>
      <c r="AOX277" s="3"/>
      <c r="AOY277" s="3"/>
      <c r="AOZ277" s="3"/>
      <c r="APA277" s="3"/>
      <c r="APB277" s="3"/>
      <c r="APC277" s="3"/>
      <c r="APD277" s="3"/>
      <c r="APE277" s="3"/>
      <c r="APF277" s="3"/>
      <c r="APG277" s="3"/>
      <c r="APH277" s="3"/>
      <c r="API277" s="3"/>
      <c r="APJ277" s="3"/>
      <c r="APK277" s="3"/>
      <c r="APL277" s="3"/>
      <c r="APM277" s="3"/>
      <c r="APN277" s="3"/>
      <c r="APO277" s="3"/>
      <c r="APP277" s="3"/>
      <c r="APQ277" s="3"/>
      <c r="APR277" s="3"/>
      <c r="APS277" s="3"/>
      <c r="APT277" s="3"/>
      <c r="APU277" s="3"/>
      <c r="APV277" s="3"/>
      <c r="APW277" s="3"/>
      <c r="APX277" s="3"/>
      <c r="APY277" s="3"/>
      <c r="APZ277" s="3"/>
      <c r="AQA277" s="3"/>
      <c r="AQB277" s="3"/>
      <c r="AQC277" s="3"/>
      <c r="AQD277" s="3"/>
      <c r="AQE277" s="3"/>
      <c r="AQF277" s="3"/>
      <c r="AQG277" s="3"/>
      <c r="AQH277" s="3"/>
      <c r="AQI277" s="3"/>
      <c r="AQJ277" s="3"/>
      <c r="AQK277" s="3"/>
      <c r="AQL277" s="3"/>
      <c r="AQM277" s="3"/>
      <c r="AQN277" s="3"/>
      <c r="AQO277" s="3"/>
      <c r="AQP277" s="3"/>
      <c r="AQQ277" s="3"/>
      <c r="AQR277" s="3"/>
      <c r="AQS277" s="3"/>
      <c r="AQT277" s="3"/>
      <c r="AQU277" s="3"/>
      <c r="AQV277" s="3"/>
      <c r="AQW277" s="3"/>
      <c r="AQX277" s="3"/>
      <c r="AQY277" s="3"/>
      <c r="AQZ277" s="3"/>
      <c r="ARA277" s="3"/>
      <c r="ARB277" s="3"/>
      <c r="ARC277" s="3"/>
      <c r="ARD277" s="3"/>
      <c r="ARE277" s="3"/>
      <c r="ARF277" s="3"/>
      <c r="ARG277" s="3"/>
      <c r="ARH277" s="3"/>
      <c r="ARI277" s="3"/>
      <c r="ARJ277" s="3"/>
      <c r="ARK277" s="3"/>
      <c r="ARL277" s="3"/>
      <c r="ARM277" s="3"/>
      <c r="ARN277" s="3"/>
      <c r="ARO277" s="3"/>
      <c r="ARP277" s="3"/>
      <c r="ARQ277" s="3"/>
      <c r="ARR277" s="3"/>
      <c r="ARS277" s="3"/>
      <c r="ART277" s="3"/>
      <c r="ARU277" s="3"/>
      <c r="ARV277" s="3"/>
      <c r="ARW277" s="3"/>
      <c r="ARX277" s="3"/>
      <c r="ARY277" s="3"/>
      <c r="ARZ277" s="3"/>
      <c r="ASA277" s="3"/>
      <c r="ASB277" s="3"/>
      <c r="ASC277" s="3"/>
      <c r="ASD277" s="3"/>
      <c r="ASE277" s="3"/>
      <c r="ASF277" s="3"/>
      <c r="ASG277" s="3"/>
      <c r="ASH277" s="3"/>
      <c r="ASI277" s="3"/>
      <c r="ASJ277" s="3"/>
      <c r="ASK277" s="3"/>
      <c r="ASL277" s="3"/>
      <c r="ASM277" s="3"/>
      <c r="ASN277" s="3"/>
      <c r="ASO277" s="3"/>
      <c r="ASP277" s="3"/>
      <c r="ASQ277" s="3"/>
      <c r="ASR277" s="3"/>
      <c r="ASS277" s="3"/>
      <c r="AST277" s="3"/>
      <c r="ASU277" s="3"/>
      <c r="ASV277" s="3"/>
      <c r="ASW277" s="3"/>
      <c r="ASX277" s="3"/>
      <c r="ASY277" s="3"/>
      <c r="ASZ277" s="3"/>
      <c r="ATA277" s="3"/>
      <c r="ATB277" s="3"/>
      <c r="ATC277" s="3"/>
      <c r="ATD277" s="3"/>
      <c r="ATE277" s="3"/>
      <c r="ATF277" s="3"/>
      <c r="ATG277" s="3"/>
      <c r="ATH277" s="3"/>
      <c r="ATI277" s="3"/>
      <c r="ATJ277" s="3"/>
      <c r="ATK277" s="3"/>
      <c r="ATL277" s="3"/>
      <c r="ATM277" s="3"/>
      <c r="ATN277" s="3"/>
      <c r="ATO277" s="3"/>
      <c r="ATP277" s="3"/>
      <c r="ATQ277" s="3"/>
      <c r="ATR277" s="3"/>
      <c r="ATS277" s="3"/>
      <c r="ATT277" s="3"/>
      <c r="ATU277" s="3"/>
      <c r="ATV277" s="3"/>
      <c r="ATW277" s="3"/>
      <c r="ATX277" s="3"/>
      <c r="ATY277" s="3"/>
      <c r="ATZ277" s="3"/>
      <c r="AUA277" s="3"/>
      <c r="AUB277" s="3"/>
      <c r="AUC277" s="3"/>
      <c r="AUD277" s="3"/>
      <c r="AUE277" s="3"/>
      <c r="AUF277" s="3"/>
      <c r="AUG277" s="3"/>
      <c r="AUH277" s="3"/>
      <c r="AUI277" s="3"/>
      <c r="AUJ277" s="3"/>
      <c r="AUK277" s="3"/>
      <c r="AUL277" s="3"/>
      <c r="AUM277" s="3"/>
      <c r="AUN277" s="3"/>
      <c r="AUO277" s="3"/>
      <c r="AUP277" s="3"/>
      <c r="AUQ277" s="3"/>
      <c r="AUR277" s="3"/>
      <c r="AUS277" s="3"/>
      <c r="AUT277" s="3"/>
      <c r="AUU277" s="3"/>
      <c r="AUV277" s="3"/>
      <c r="AUW277" s="3"/>
      <c r="AUX277" s="3"/>
      <c r="AUY277" s="3"/>
      <c r="AUZ277" s="3"/>
      <c r="AVA277" s="3"/>
      <c r="AVB277" s="3"/>
      <c r="AVC277" s="3"/>
      <c r="AVD277" s="3"/>
      <c r="AVE277" s="3"/>
      <c r="AVF277" s="3"/>
      <c r="AVG277" s="3"/>
      <c r="AVH277" s="3"/>
      <c r="AVI277" s="3"/>
      <c r="AVJ277" s="3"/>
      <c r="AVK277" s="3"/>
      <c r="AVL277" s="3"/>
      <c r="AVM277" s="3"/>
      <c r="AVN277" s="3"/>
      <c r="AVO277" s="3"/>
      <c r="AVP277" s="3"/>
      <c r="AVQ277" s="3"/>
      <c r="AVR277" s="3"/>
      <c r="AVS277" s="3"/>
      <c r="AVT277" s="3"/>
      <c r="AVU277" s="3"/>
      <c r="AVV277" s="3"/>
      <c r="AVW277" s="3"/>
      <c r="AVX277" s="3"/>
      <c r="AVY277" s="3"/>
      <c r="AVZ277" s="3"/>
      <c r="AWA277" s="3"/>
      <c r="AWB277" s="3"/>
      <c r="AWC277" s="3"/>
      <c r="AWD277" s="3"/>
      <c r="AWE277" s="3"/>
      <c r="AWF277" s="3"/>
      <c r="AWG277" s="3"/>
      <c r="AWH277" s="3"/>
      <c r="AWI277" s="3"/>
      <c r="AWJ277" s="3"/>
      <c r="AWK277" s="3"/>
      <c r="AWL277" s="3"/>
      <c r="AWM277" s="3"/>
      <c r="AWN277" s="3"/>
      <c r="AWO277" s="3"/>
      <c r="AWP277" s="3"/>
      <c r="AWQ277" s="3"/>
      <c r="AWR277" s="3"/>
      <c r="AWS277" s="3"/>
      <c r="AWT277" s="3"/>
      <c r="AWU277" s="3"/>
      <c r="AWV277" s="3"/>
      <c r="AWW277" s="3"/>
      <c r="AWX277" s="3"/>
      <c r="AWY277" s="3"/>
      <c r="AWZ277" s="3"/>
      <c r="AXA277" s="3"/>
      <c r="AXB277" s="3"/>
      <c r="AXC277" s="3"/>
      <c r="AXD277" s="3"/>
      <c r="AXE277" s="3"/>
      <c r="AXF277" s="3"/>
      <c r="AXG277" s="3"/>
      <c r="AXH277" s="3"/>
      <c r="AXI277" s="3"/>
      <c r="AXJ277" s="3"/>
      <c r="AXK277" s="3"/>
      <c r="AXL277" s="3"/>
      <c r="AXM277" s="3"/>
      <c r="AXN277" s="3"/>
      <c r="AXO277" s="3"/>
      <c r="AXP277" s="3"/>
      <c r="AXQ277" s="3"/>
      <c r="AXR277" s="3"/>
      <c r="AXS277" s="3"/>
      <c r="AXT277" s="3"/>
      <c r="AXU277" s="3"/>
      <c r="AXV277" s="3"/>
      <c r="AXW277" s="3"/>
      <c r="AXX277" s="3"/>
      <c r="AXY277" s="3"/>
      <c r="AXZ277" s="3"/>
      <c r="AYA277" s="3"/>
      <c r="AYB277" s="3"/>
      <c r="AYC277" s="3"/>
      <c r="AYD277" s="3"/>
      <c r="AYE277" s="3"/>
      <c r="AYF277" s="3"/>
      <c r="AYG277" s="3"/>
      <c r="AYH277" s="3"/>
      <c r="AYI277" s="3"/>
      <c r="AYJ277" s="3"/>
      <c r="AYK277" s="3"/>
      <c r="AYL277" s="3"/>
      <c r="AYM277" s="3"/>
      <c r="AYN277" s="3"/>
      <c r="AYO277" s="3"/>
      <c r="AYP277" s="3"/>
      <c r="AYQ277" s="3"/>
      <c r="AYR277" s="3"/>
      <c r="AYS277" s="3"/>
      <c r="AYT277" s="3"/>
      <c r="AYU277" s="3"/>
      <c r="AYV277" s="3"/>
      <c r="AYW277" s="3"/>
      <c r="AYX277" s="3"/>
      <c r="AYY277" s="3"/>
      <c r="AYZ277" s="3"/>
      <c r="AZA277" s="3"/>
      <c r="AZB277" s="3"/>
      <c r="AZC277" s="3"/>
      <c r="AZD277" s="3"/>
      <c r="AZE277" s="3"/>
      <c r="AZF277" s="3"/>
      <c r="AZG277" s="3"/>
      <c r="AZH277" s="3"/>
      <c r="AZI277" s="3"/>
      <c r="AZJ277" s="3"/>
      <c r="AZK277" s="3"/>
      <c r="AZL277" s="3"/>
      <c r="AZM277" s="3"/>
      <c r="AZN277" s="3"/>
      <c r="AZO277" s="3"/>
      <c r="AZP277" s="3"/>
      <c r="AZQ277" s="3"/>
      <c r="AZR277" s="3"/>
      <c r="AZS277" s="3"/>
      <c r="AZT277" s="3"/>
      <c r="AZU277" s="3"/>
      <c r="AZV277" s="3"/>
      <c r="AZW277" s="3"/>
      <c r="AZX277" s="3"/>
      <c r="AZY277" s="3"/>
      <c r="AZZ277" s="3"/>
      <c r="BAA277" s="3"/>
      <c r="BAB277" s="3"/>
      <c r="BAC277" s="3"/>
      <c r="BAD277" s="3"/>
      <c r="BAE277" s="3"/>
      <c r="BAF277" s="3"/>
      <c r="BAG277" s="3"/>
      <c r="BAH277" s="3"/>
      <c r="BAI277" s="3"/>
      <c r="BAJ277" s="3"/>
      <c r="BAK277" s="3"/>
      <c r="BAL277" s="3"/>
      <c r="BAM277" s="3"/>
      <c r="BAN277" s="3"/>
      <c r="BAO277" s="3"/>
      <c r="BAP277" s="3"/>
      <c r="BAQ277" s="3"/>
      <c r="BAR277" s="3"/>
      <c r="BAS277" s="3"/>
      <c r="BAT277" s="3"/>
      <c r="BAU277" s="3"/>
      <c r="BAV277" s="3"/>
      <c r="BAW277" s="3"/>
      <c r="BAX277" s="3"/>
      <c r="BAY277" s="3"/>
      <c r="BAZ277" s="3"/>
      <c r="BBA277" s="3"/>
      <c r="BBB277" s="3"/>
      <c r="BBC277" s="3"/>
      <c r="BBD277" s="3"/>
      <c r="BBE277" s="3"/>
      <c r="BBF277" s="3"/>
      <c r="BBG277" s="3"/>
      <c r="BBH277" s="3"/>
      <c r="BBI277" s="3"/>
      <c r="BBJ277" s="3"/>
      <c r="BBK277" s="3"/>
      <c r="BBL277" s="3"/>
      <c r="BBM277" s="3"/>
      <c r="BBN277" s="3"/>
      <c r="BBO277" s="3"/>
      <c r="BBP277" s="3"/>
      <c r="BBQ277" s="3"/>
      <c r="BBR277" s="3"/>
      <c r="BBS277" s="3"/>
      <c r="BBT277" s="3"/>
      <c r="BBU277" s="3"/>
      <c r="BBV277" s="3"/>
      <c r="BBW277" s="3"/>
      <c r="BBX277" s="3"/>
      <c r="BBY277" s="3"/>
      <c r="BBZ277" s="3"/>
      <c r="BCA277" s="3"/>
      <c r="BCB277" s="3"/>
      <c r="BCC277" s="3"/>
      <c r="BCD277" s="3"/>
      <c r="BCE277" s="3"/>
      <c r="BCF277" s="3"/>
      <c r="BCG277" s="3"/>
      <c r="BCH277" s="3"/>
      <c r="BCI277" s="3"/>
      <c r="BCJ277" s="3"/>
      <c r="BCK277" s="3"/>
      <c r="BCL277" s="3"/>
      <c r="BCM277" s="3"/>
      <c r="BCN277" s="3"/>
      <c r="BCO277" s="3"/>
      <c r="BCP277" s="3"/>
      <c r="BCQ277" s="3"/>
      <c r="BCR277" s="3"/>
      <c r="BCS277" s="3"/>
      <c r="BCT277" s="3"/>
      <c r="BCU277" s="3"/>
      <c r="BCV277" s="3"/>
      <c r="BCW277" s="3"/>
      <c r="BCX277" s="3"/>
      <c r="BCY277" s="3"/>
      <c r="BCZ277" s="3"/>
      <c r="BDA277" s="3"/>
      <c r="BDB277" s="3"/>
      <c r="BDC277" s="3"/>
      <c r="BDD277" s="3"/>
      <c r="BDE277" s="3"/>
      <c r="BDF277" s="3"/>
      <c r="BDG277" s="3"/>
      <c r="BDH277" s="3"/>
      <c r="BDI277" s="3"/>
      <c r="BDJ277" s="3"/>
      <c r="BDK277" s="3"/>
      <c r="BDL277" s="3"/>
      <c r="BDM277" s="3"/>
      <c r="BDN277" s="3"/>
      <c r="BDO277" s="3"/>
      <c r="BDP277" s="3"/>
      <c r="BDQ277" s="3"/>
      <c r="BDR277" s="3"/>
      <c r="BDS277" s="3"/>
      <c r="BDT277" s="3"/>
      <c r="BDU277" s="3"/>
      <c r="BDV277" s="3"/>
      <c r="BDW277" s="3"/>
      <c r="BDX277" s="3"/>
      <c r="BDY277" s="3"/>
      <c r="BDZ277" s="3"/>
      <c r="BEA277" s="3"/>
      <c r="BEB277" s="3"/>
      <c r="BEC277" s="3"/>
      <c r="BED277" s="3"/>
      <c r="BEE277" s="3"/>
      <c r="BEF277" s="3"/>
      <c r="BEG277" s="3"/>
      <c r="BEH277" s="3"/>
      <c r="BEI277" s="3"/>
      <c r="BEJ277" s="3"/>
      <c r="BEK277" s="3"/>
      <c r="BEL277" s="3"/>
      <c r="BEM277" s="3"/>
      <c r="BEN277" s="3"/>
      <c r="BEO277" s="3"/>
      <c r="BEP277" s="3"/>
      <c r="BEQ277" s="3"/>
      <c r="BER277" s="3"/>
      <c r="BES277" s="3"/>
      <c r="BET277" s="3"/>
      <c r="BEU277" s="3"/>
      <c r="BEV277" s="3"/>
      <c r="BEW277" s="3"/>
      <c r="BEX277" s="3"/>
      <c r="BEY277" s="3"/>
      <c r="BEZ277" s="3"/>
      <c r="BFA277" s="3"/>
      <c r="BFB277" s="3"/>
      <c r="BFC277" s="3"/>
      <c r="BFD277" s="3"/>
      <c r="BFE277" s="3"/>
      <c r="BFF277" s="3"/>
      <c r="BFG277" s="3"/>
      <c r="BFH277" s="3"/>
      <c r="BFI277" s="3"/>
      <c r="BFJ277" s="3"/>
      <c r="BFK277" s="3"/>
      <c r="BFL277" s="3"/>
      <c r="BFM277" s="3"/>
      <c r="BFN277" s="3"/>
      <c r="BFO277" s="3"/>
      <c r="BFP277" s="3"/>
      <c r="BFQ277" s="3"/>
      <c r="BFR277" s="3"/>
      <c r="BFS277" s="3"/>
      <c r="BFT277" s="3"/>
      <c r="BFU277" s="3"/>
      <c r="BFV277" s="3"/>
      <c r="BFW277" s="3"/>
      <c r="BFX277" s="3"/>
      <c r="BFY277" s="3"/>
      <c r="BFZ277" s="3"/>
      <c r="BGA277" s="3"/>
      <c r="BGB277" s="3"/>
      <c r="BGC277" s="3"/>
      <c r="BGD277" s="3"/>
      <c r="BGE277" s="3"/>
      <c r="BGF277" s="3"/>
      <c r="BGG277" s="3"/>
      <c r="BGH277" s="3"/>
      <c r="BGI277" s="3"/>
      <c r="BGJ277" s="3"/>
      <c r="BGK277" s="3"/>
      <c r="BGL277" s="3"/>
      <c r="BGM277" s="3"/>
      <c r="BGN277" s="3"/>
      <c r="BGO277" s="3"/>
      <c r="BGP277" s="3"/>
      <c r="BGQ277" s="3"/>
      <c r="BGR277" s="3"/>
      <c r="BGS277" s="3"/>
      <c r="BGT277" s="3"/>
      <c r="BGU277" s="3"/>
      <c r="BGV277" s="3"/>
      <c r="BGW277" s="3"/>
      <c r="BGX277" s="3"/>
      <c r="BGY277" s="3"/>
      <c r="BGZ277" s="3"/>
      <c r="BHA277" s="3"/>
      <c r="BHB277" s="3"/>
      <c r="BHC277" s="3"/>
      <c r="BHD277" s="3"/>
      <c r="BHE277" s="3"/>
      <c r="BHF277" s="3"/>
      <c r="BHG277" s="3"/>
      <c r="BHH277" s="3"/>
      <c r="BHI277" s="3"/>
      <c r="BHJ277" s="3"/>
      <c r="BHK277" s="3"/>
      <c r="BHL277" s="3"/>
      <c r="BHM277" s="3"/>
      <c r="BHN277" s="3"/>
      <c r="BHO277" s="3"/>
      <c r="BHP277" s="3"/>
      <c r="BHQ277" s="3"/>
      <c r="BHR277" s="3"/>
      <c r="BHS277" s="3"/>
      <c r="BHT277" s="3"/>
      <c r="BHU277" s="3"/>
      <c r="BHV277" s="3"/>
      <c r="BHW277" s="3"/>
      <c r="BHX277" s="3"/>
      <c r="BHY277" s="3"/>
      <c r="BHZ277" s="3"/>
      <c r="BIA277" s="3"/>
      <c r="BIB277" s="3"/>
      <c r="BIC277" s="3"/>
      <c r="BID277" s="3"/>
      <c r="BIE277" s="3"/>
      <c r="BIF277" s="3"/>
      <c r="BIG277" s="3"/>
      <c r="BIH277" s="3"/>
      <c r="BII277" s="3"/>
      <c r="BIJ277" s="3"/>
      <c r="BIK277" s="3"/>
      <c r="BIL277" s="3"/>
      <c r="BIM277" s="3"/>
      <c r="BIN277" s="3"/>
      <c r="BIO277" s="3"/>
      <c r="BIP277" s="3"/>
      <c r="BIQ277" s="3"/>
      <c r="BIR277" s="3"/>
      <c r="BIS277" s="3"/>
      <c r="BIT277" s="3"/>
      <c r="BIU277" s="3"/>
      <c r="BIV277" s="3"/>
      <c r="BIW277" s="3"/>
      <c r="BIX277" s="3"/>
      <c r="BIY277" s="3"/>
      <c r="BIZ277" s="3"/>
      <c r="BJA277" s="3"/>
      <c r="BJB277" s="3"/>
      <c r="BJC277" s="3"/>
      <c r="BJD277" s="3"/>
      <c r="BJE277" s="3"/>
      <c r="BJF277" s="3"/>
      <c r="BJG277" s="3"/>
      <c r="BJH277" s="3"/>
      <c r="BJI277" s="3"/>
      <c r="BJJ277" s="3"/>
      <c r="BJK277" s="3"/>
      <c r="BJL277" s="3"/>
      <c r="BJM277" s="3"/>
      <c r="BJN277" s="3"/>
      <c r="BJO277" s="3"/>
      <c r="BJP277" s="3"/>
      <c r="BJQ277" s="3"/>
      <c r="BJR277" s="3"/>
      <c r="BJS277" s="3"/>
      <c r="BJT277" s="3"/>
      <c r="BJU277" s="3"/>
      <c r="BJV277" s="3"/>
      <c r="BJW277" s="3"/>
      <c r="BJX277" s="3"/>
      <c r="BJY277" s="3"/>
      <c r="BJZ277" s="3"/>
      <c r="BKA277" s="3"/>
      <c r="BKB277" s="3"/>
      <c r="BKC277" s="3"/>
      <c r="BKD277" s="3"/>
      <c r="BKE277" s="3"/>
      <c r="BKF277" s="3"/>
      <c r="BKG277" s="3"/>
      <c r="BKH277" s="3"/>
      <c r="BKI277" s="3"/>
      <c r="BKJ277" s="3"/>
      <c r="BKK277" s="3"/>
      <c r="BKL277" s="3"/>
      <c r="BKM277" s="3"/>
      <c r="BKN277" s="3"/>
      <c r="BKO277" s="3"/>
      <c r="BKP277" s="3"/>
      <c r="BKQ277" s="3"/>
      <c r="BKR277" s="3"/>
      <c r="BKS277" s="3"/>
      <c r="BKT277" s="3"/>
      <c r="BKU277" s="3"/>
      <c r="BKV277" s="3"/>
      <c r="BKW277" s="3"/>
      <c r="BKX277" s="3"/>
      <c r="BKY277" s="3"/>
      <c r="BKZ277" s="3"/>
      <c r="BLA277" s="3"/>
      <c r="BLB277" s="3"/>
      <c r="BLC277" s="3"/>
      <c r="BLD277" s="3"/>
      <c r="BLE277" s="3"/>
      <c r="BLF277" s="3"/>
      <c r="BLG277" s="3"/>
      <c r="BLH277" s="3"/>
      <c r="BLI277" s="3"/>
      <c r="BLJ277" s="3"/>
      <c r="BLK277" s="3"/>
      <c r="BLL277" s="3"/>
      <c r="BLM277" s="3"/>
      <c r="BLN277" s="3"/>
      <c r="BLO277" s="3"/>
      <c r="BLP277" s="3"/>
      <c r="BLQ277" s="3"/>
      <c r="BLR277" s="3"/>
      <c r="BLS277" s="3"/>
      <c r="BLT277" s="3"/>
      <c r="BLU277" s="3"/>
      <c r="BLV277" s="3"/>
      <c r="BLW277" s="3"/>
      <c r="BLX277" s="3"/>
      <c r="BLY277" s="3"/>
      <c r="BLZ277" s="3"/>
      <c r="BMA277" s="3"/>
      <c r="BMB277" s="3"/>
      <c r="BMC277" s="3"/>
      <c r="BMD277" s="3"/>
      <c r="BME277" s="3"/>
      <c r="BMF277" s="3"/>
      <c r="BMG277" s="3"/>
      <c r="BMH277" s="3"/>
      <c r="BMI277" s="3"/>
      <c r="BMJ277" s="3"/>
      <c r="BMK277" s="3"/>
      <c r="BML277" s="3"/>
      <c r="BMM277" s="3"/>
      <c r="BMN277" s="3"/>
      <c r="BMO277" s="3"/>
      <c r="BMP277" s="3"/>
      <c r="BMQ277" s="3"/>
      <c r="BMR277" s="3"/>
      <c r="BMS277" s="3"/>
      <c r="BMT277" s="3"/>
      <c r="BMU277" s="3"/>
      <c r="BMV277" s="3"/>
      <c r="BMW277" s="3"/>
      <c r="BMX277" s="3"/>
      <c r="BMY277" s="3"/>
      <c r="BMZ277" s="3"/>
      <c r="BNA277" s="3"/>
      <c r="BNB277" s="3"/>
      <c r="BNC277" s="3"/>
      <c r="BND277" s="3"/>
      <c r="BNE277" s="3"/>
      <c r="BNF277" s="3"/>
      <c r="BNG277" s="3"/>
      <c r="BNH277" s="3"/>
      <c r="BNI277" s="3"/>
      <c r="BNJ277" s="3"/>
      <c r="BNK277" s="3"/>
      <c r="BNL277" s="3"/>
      <c r="BNM277" s="3"/>
      <c r="BNN277" s="3"/>
      <c r="BNO277" s="3"/>
      <c r="BNP277" s="3"/>
      <c r="BNQ277" s="3"/>
      <c r="BNR277" s="3"/>
      <c r="BNS277" s="3"/>
      <c r="BNT277" s="3"/>
      <c r="BNU277" s="3"/>
      <c r="BNV277" s="3"/>
      <c r="BNW277" s="3"/>
      <c r="BNX277" s="3"/>
      <c r="BNY277" s="3"/>
      <c r="BNZ277" s="3"/>
      <c r="BOA277" s="3"/>
      <c r="BOB277" s="3"/>
      <c r="BOC277" s="3"/>
      <c r="BOD277" s="3"/>
      <c r="BOE277" s="3"/>
      <c r="BOF277" s="3"/>
      <c r="BOG277" s="3"/>
      <c r="BOH277" s="3"/>
      <c r="BOI277" s="3"/>
      <c r="BOJ277" s="3"/>
      <c r="BOK277" s="3"/>
      <c r="BOL277" s="3"/>
      <c r="BOM277" s="3"/>
      <c r="BON277" s="3"/>
      <c r="BOO277" s="3"/>
      <c r="BOP277" s="3"/>
      <c r="BOQ277" s="3"/>
      <c r="BOR277" s="3"/>
      <c r="BOS277" s="3"/>
      <c r="BOT277" s="3"/>
      <c r="BOU277" s="3"/>
      <c r="BOV277" s="3"/>
      <c r="BOW277" s="3"/>
      <c r="BOX277" s="3"/>
      <c r="BOY277" s="3"/>
      <c r="BOZ277" s="3"/>
      <c r="BPA277" s="3"/>
      <c r="BPB277" s="3"/>
      <c r="BPC277" s="3"/>
      <c r="BPD277" s="3"/>
      <c r="BPE277" s="3"/>
      <c r="BPF277" s="3"/>
      <c r="BPG277" s="3"/>
      <c r="BPH277" s="3"/>
      <c r="BPI277" s="3"/>
      <c r="BPJ277" s="3"/>
      <c r="BPK277" s="3"/>
      <c r="BPL277" s="3"/>
      <c r="BPM277" s="3"/>
      <c r="BPN277" s="3"/>
      <c r="BPO277" s="3"/>
      <c r="BPP277" s="3"/>
      <c r="BPQ277" s="3"/>
      <c r="BPR277" s="3"/>
      <c r="BPS277" s="3"/>
      <c r="BPT277" s="3"/>
      <c r="BPU277" s="3"/>
      <c r="BPV277" s="3"/>
      <c r="BPW277" s="3"/>
      <c r="BPX277" s="3"/>
      <c r="BPY277" s="3"/>
      <c r="BPZ277" s="3"/>
      <c r="BQA277" s="3"/>
      <c r="BQB277" s="3"/>
      <c r="BQC277" s="3"/>
      <c r="BQD277" s="3"/>
      <c r="BQE277" s="3"/>
      <c r="BQF277" s="3"/>
      <c r="BQG277" s="3"/>
      <c r="BQH277" s="3"/>
      <c r="BQI277" s="3"/>
      <c r="BQJ277" s="3"/>
      <c r="BQK277" s="3"/>
      <c r="BQL277" s="3"/>
      <c r="BQM277" s="3"/>
      <c r="BQN277" s="3"/>
      <c r="BQO277" s="3"/>
      <c r="BQP277" s="3"/>
      <c r="BQQ277" s="3"/>
      <c r="BQR277" s="3"/>
      <c r="BQS277" s="3"/>
      <c r="BQT277" s="3"/>
      <c r="BQU277" s="3"/>
      <c r="BQV277" s="3"/>
      <c r="BQW277" s="3"/>
      <c r="BQX277" s="3"/>
      <c r="BQY277" s="3"/>
      <c r="BQZ277" s="3"/>
      <c r="BRA277" s="3"/>
      <c r="BRB277" s="3"/>
      <c r="BRC277" s="3"/>
      <c r="BRD277" s="3"/>
      <c r="BRE277" s="3"/>
      <c r="BRF277" s="3"/>
      <c r="BRG277" s="3"/>
      <c r="BRH277" s="3"/>
      <c r="BRI277" s="3"/>
      <c r="BRJ277" s="3"/>
      <c r="BRK277" s="3"/>
      <c r="BRL277" s="3"/>
      <c r="BRM277" s="3"/>
      <c r="BRN277" s="3"/>
      <c r="BRO277" s="3"/>
      <c r="BRP277" s="3"/>
      <c r="BRQ277" s="3"/>
      <c r="BRR277" s="3"/>
      <c r="BRS277" s="3"/>
      <c r="BRT277" s="3"/>
      <c r="BRU277" s="3"/>
      <c r="BRV277" s="3"/>
      <c r="BRW277" s="3"/>
      <c r="BRX277" s="3"/>
      <c r="BRY277" s="3"/>
      <c r="BRZ277" s="3"/>
      <c r="BSA277" s="3"/>
      <c r="BSB277" s="3"/>
      <c r="BSC277" s="3"/>
      <c r="BSD277" s="3"/>
      <c r="BSE277" s="3"/>
      <c r="BSF277" s="3"/>
      <c r="BSG277" s="3"/>
      <c r="BSH277" s="3"/>
      <c r="BSI277" s="3"/>
      <c r="BSJ277" s="3"/>
      <c r="BSK277" s="3"/>
      <c r="BSL277" s="3"/>
      <c r="BSM277" s="3"/>
      <c r="BSN277" s="3"/>
      <c r="BSO277" s="3"/>
      <c r="BSP277" s="3"/>
      <c r="BSQ277" s="3"/>
      <c r="BSR277" s="3"/>
      <c r="BSS277" s="3"/>
      <c r="BST277" s="3"/>
      <c r="BSU277" s="3"/>
      <c r="BSV277" s="3"/>
      <c r="BSW277" s="3"/>
      <c r="BSX277" s="3"/>
      <c r="BSY277" s="3"/>
      <c r="BSZ277" s="3"/>
      <c r="BTA277" s="3"/>
      <c r="BTB277" s="3"/>
      <c r="BTC277" s="3"/>
      <c r="BTD277" s="3"/>
      <c r="BTE277" s="3"/>
      <c r="BTF277" s="3"/>
      <c r="BTG277" s="3"/>
      <c r="BTH277" s="3"/>
      <c r="BTI277" s="3"/>
      <c r="BTJ277" s="3"/>
      <c r="BTK277" s="3"/>
      <c r="BTL277" s="3"/>
      <c r="BTM277" s="3"/>
      <c r="BTN277" s="3"/>
      <c r="BTO277" s="3"/>
      <c r="BTP277" s="3"/>
      <c r="BTQ277" s="3"/>
      <c r="BTR277" s="3"/>
      <c r="BTS277" s="3"/>
      <c r="BTT277" s="3"/>
      <c r="BTU277" s="3"/>
      <c r="BTV277" s="3"/>
      <c r="BTW277" s="3"/>
      <c r="BTX277" s="3"/>
      <c r="BTY277" s="3"/>
      <c r="BTZ277" s="3"/>
      <c r="BUA277" s="3"/>
      <c r="BUB277" s="3"/>
      <c r="BUC277" s="3"/>
      <c r="BUD277" s="3"/>
      <c r="BUE277" s="3"/>
      <c r="BUF277" s="3"/>
      <c r="BUG277" s="3"/>
      <c r="BUH277" s="3"/>
      <c r="BUI277" s="3"/>
      <c r="BUJ277" s="3"/>
      <c r="BUK277" s="3"/>
      <c r="BUL277" s="3"/>
      <c r="BUM277" s="3"/>
      <c r="BUN277" s="3"/>
      <c r="BUO277" s="3"/>
      <c r="BUP277" s="3"/>
      <c r="BUQ277" s="3"/>
      <c r="BUR277" s="3"/>
      <c r="BUS277" s="3"/>
      <c r="BUT277" s="3"/>
      <c r="BUU277" s="3"/>
      <c r="BUV277" s="3"/>
      <c r="BUW277" s="3"/>
      <c r="BUX277" s="3"/>
      <c r="BUY277" s="3"/>
      <c r="BUZ277" s="3"/>
      <c r="BVA277" s="3"/>
      <c r="BVB277" s="3"/>
      <c r="BVC277" s="3"/>
      <c r="BVD277" s="3"/>
      <c r="BVE277" s="3"/>
      <c r="BVF277" s="3"/>
      <c r="BVG277" s="3"/>
      <c r="BVH277" s="3"/>
      <c r="BVI277" s="3"/>
      <c r="BVJ277" s="3"/>
      <c r="BVK277" s="3"/>
      <c r="BVL277" s="3"/>
      <c r="BVM277" s="3"/>
      <c r="BVN277" s="3"/>
      <c r="BVO277" s="3"/>
      <c r="BVP277" s="3"/>
      <c r="BVQ277" s="3"/>
      <c r="BVR277" s="3"/>
      <c r="BVS277" s="3"/>
      <c r="BVT277" s="3"/>
      <c r="BVU277" s="3"/>
      <c r="BVV277" s="3"/>
      <c r="BVW277" s="3"/>
      <c r="BVX277" s="3"/>
      <c r="BVY277" s="3"/>
      <c r="BVZ277" s="3"/>
      <c r="BWA277" s="3"/>
      <c r="BWB277" s="3"/>
      <c r="BWC277" s="3"/>
      <c r="BWD277" s="3"/>
      <c r="BWE277" s="3"/>
      <c r="BWF277" s="3"/>
      <c r="BWG277" s="3"/>
      <c r="BWH277" s="3"/>
      <c r="BWI277" s="3"/>
      <c r="BWJ277" s="3"/>
      <c r="BWK277" s="3"/>
      <c r="BWL277" s="3"/>
      <c r="BWM277" s="3"/>
      <c r="BWN277" s="3"/>
      <c r="BWO277" s="3"/>
      <c r="BWP277" s="3"/>
      <c r="BWQ277" s="3"/>
      <c r="BWR277" s="3"/>
      <c r="BWS277" s="3"/>
      <c r="BWT277" s="3"/>
      <c r="BWU277" s="3"/>
      <c r="BWV277" s="3"/>
      <c r="BWW277" s="3"/>
      <c r="BWX277" s="3"/>
      <c r="BWY277" s="3"/>
      <c r="BWZ277" s="3"/>
      <c r="BXA277" s="3"/>
      <c r="BXB277" s="3"/>
      <c r="BXC277" s="3"/>
      <c r="BXD277" s="3"/>
      <c r="BXE277" s="3"/>
      <c r="BXF277" s="3"/>
      <c r="BXG277" s="3"/>
      <c r="BXH277" s="3"/>
      <c r="BXI277" s="3"/>
      <c r="BXJ277" s="3"/>
      <c r="BXK277" s="3"/>
      <c r="BXL277" s="3"/>
      <c r="BXM277" s="3"/>
      <c r="BXN277" s="3"/>
      <c r="BXO277" s="3"/>
      <c r="BXP277" s="3"/>
      <c r="BXQ277" s="3"/>
      <c r="BXR277" s="3"/>
      <c r="BXS277" s="3"/>
      <c r="BXT277" s="3"/>
      <c r="BXU277" s="3"/>
      <c r="BXV277" s="3"/>
      <c r="BXW277" s="3"/>
      <c r="BXX277" s="3"/>
      <c r="BXY277" s="3"/>
      <c r="BXZ277" s="3"/>
      <c r="BYA277" s="3"/>
      <c r="BYB277" s="3"/>
      <c r="BYC277" s="3"/>
      <c r="BYD277" s="3"/>
      <c r="BYE277" s="3"/>
      <c r="BYF277" s="3"/>
      <c r="BYG277" s="3"/>
      <c r="BYH277" s="3"/>
      <c r="BYI277" s="3"/>
      <c r="BYJ277" s="3"/>
      <c r="BYK277" s="3"/>
      <c r="BYL277" s="3"/>
      <c r="BYM277" s="3"/>
      <c r="BYN277" s="3"/>
      <c r="BYO277" s="3"/>
      <c r="BYP277" s="3"/>
      <c r="BYQ277" s="3"/>
      <c r="BYR277" s="3"/>
      <c r="BYS277" s="3"/>
      <c r="BYT277" s="3"/>
      <c r="BYU277" s="3"/>
      <c r="BYV277" s="3"/>
      <c r="BYW277" s="3"/>
      <c r="BYX277" s="3"/>
      <c r="BYY277" s="3"/>
      <c r="BYZ277" s="3"/>
      <c r="BZA277" s="3"/>
      <c r="BZB277" s="3"/>
      <c r="BZC277" s="3"/>
      <c r="BZD277" s="3"/>
      <c r="BZE277" s="3"/>
      <c r="BZF277" s="3"/>
      <c r="BZG277" s="3"/>
      <c r="BZH277" s="3"/>
      <c r="BZI277" s="3"/>
      <c r="BZJ277" s="3"/>
      <c r="BZK277" s="3"/>
      <c r="BZL277" s="3"/>
      <c r="BZM277" s="3"/>
      <c r="BZN277" s="3"/>
      <c r="BZO277" s="3"/>
      <c r="BZP277" s="3"/>
      <c r="BZQ277" s="3"/>
      <c r="BZR277" s="3"/>
      <c r="BZS277" s="3"/>
      <c r="BZT277" s="3"/>
      <c r="BZU277" s="3"/>
      <c r="BZV277" s="3"/>
      <c r="BZW277" s="3"/>
      <c r="BZX277" s="3"/>
      <c r="BZY277" s="3"/>
      <c r="BZZ277" s="3"/>
      <c r="CAA277" s="3"/>
      <c r="CAB277" s="3"/>
      <c r="CAC277" s="3"/>
      <c r="CAD277" s="3"/>
      <c r="CAE277" s="3"/>
      <c r="CAF277" s="3"/>
      <c r="CAG277" s="3"/>
      <c r="CAH277" s="3"/>
      <c r="CAI277" s="3"/>
      <c r="CAJ277" s="3"/>
      <c r="CAK277" s="3"/>
      <c r="CAL277" s="3"/>
      <c r="CAM277" s="3"/>
      <c r="CAN277" s="3"/>
      <c r="CAO277" s="3"/>
      <c r="CAP277" s="3"/>
      <c r="CAQ277" s="3"/>
      <c r="CAR277" s="3"/>
      <c r="CAS277" s="3"/>
      <c r="CAT277" s="3"/>
      <c r="CAU277" s="3"/>
      <c r="CAV277" s="3"/>
      <c r="CAW277" s="3"/>
      <c r="CAX277" s="3"/>
      <c r="CAY277" s="3"/>
      <c r="CAZ277" s="3"/>
      <c r="CBA277" s="3"/>
      <c r="CBB277" s="3"/>
      <c r="CBC277" s="3"/>
      <c r="CBD277" s="3"/>
      <c r="CBE277" s="3"/>
      <c r="CBF277" s="3"/>
      <c r="CBG277" s="3"/>
      <c r="CBH277" s="3"/>
      <c r="CBI277" s="3"/>
      <c r="CBJ277" s="3"/>
      <c r="CBK277" s="3"/>
      <c r="CBL277" s="3"/>
      <c r="CBM277" s="3"/>
      <c r="CBN277" s="3"/>
      <c r="CBO277" s="3"/>
      <c r="CBP277" s="3"/>
      <c r="CBQ277" s="3"/>
      <c r="CBR277" s="3"/>
      <c r="CBS277" s="3"/>
      <c r="CBT277" s="3"/>
      <c r="CBU277" s="3"/>
      <c r="CBV277" s="3"/>
      <c r="CBW277" s="3"/>
      <c r="CBX277" s="3"/>
      <c r="CBY277" s="3"/>
      <c r="CBZ277" s="3"/>
      <c r="CCA277" s="3"/>
      <c r="CCB277" s="3"/>
      <c r="CCC277" s="3"/>
      <c r="CCD277" s="3"/>
      <c r="CCE277" s="3"/>
      <c r="CCF277" s="3"/>
      <c r="CCG277" s="3"/>
      <c r="CCH277" s="3"/>
      <c r="CCI277" s="3"/>
      <c r="CCJ277" s="3"/>
      <c r="CCK277" s="3"/>
      <c r="CCL277" s="3"/>
      <c r="CCM277" s="3"/>
      <c r="CCN277" s="3"/>
      <c r="CCO277" s="3"/>
      <c r="CCP277" s="3"/>
      <c r="CCQ277" s="3"/>
      <c r="CCR277" s="3"/>
      <c r="CCS277" s="3"/>
      <c r="CCT277" s="3"/>
      <c r="CCU277" s="3"/>
      <c r="CCV277" s="3"/>
      <c r="CCW277" s="3"/>
      <c r="CCX277" s="3"/>
      <c r="CCY277" s="3"/>
      <c r="CCZ277" s="3"/>
      <c r="CDA277" s="3"/>
      <c r="CDB277" s="3"/>
      <c r="CDC277" s="3"/>
      <c r="CDD277" s="3"/>
      <c r="CDE277" s="3"/>
      <c r="CDF277" s="3"/>
      <c r="CDG277" s="3"/>
      <c r="CDH277" s="3"/>
      <c r="CDI277" s="3"/>
      <c r="CDJ277" s="3"/>
      <c r="CDK277" s="3"/>
      <c r="CDL277" s="3"/>
      <c r="CDM277" s="3"/>
      <c r="CDN277" s="3"/>
      <c r="CDO277" s="3"/>
      <c r="CDP277" s="3"/>
      <c r="CDQ277" s="3"/>
      <c r="CDR277" s="3"/>
      <c r="CDS277" s="3"/>
      <c r="CDT277" s="3"/>
      <c r="CDU277" s="3"/>
      <c r="CDV277" s="3"/>
      <c r="CDW277" s="3"/>
      <c r="CDX277" s="3"/>
      <c r="CDY277" s="3"/>
      <c r="CDZ277" s="3"/>
      <c r="CEA277" s="3"/>
      <c r="CEB277" s="3"/>
      <c r="CEC277" s="3"/>
      <c r="CED277" s="3"/>
      <c r="CEE277" s="3"/>
      <c r="CEF277" s="3"/>
      <c r="CEG277" s="3"/>
      <c r="CEH277" s="3"/>
      <c r="CEI277" s="3"/>
      <c r="CEJ277" s="3"/>
      <c r="CEK277" s="3"/>
      <c r="CEL277" s="3"/>
      <c r="CEM277" s="3"/>
      <c r="CEN277" s="3"/>
      <c r="CEO277" s="3"/>
      <c r="CEP277" s="3"/>
      <c r="CEQ277" s="3"/>
      <c r="CER277" s="3"/>
      <c r="CES277" s="3"/>
      <c r="CET277" s="3"/>
      <c r="CEU277" s="3"/>
      <c r="CEV277" s="3"/>
      <c r="CEW277" s="3"/>
      <c r="CEX277" s="3"/>
      <c r="CEY277" s="3"/>
      <c r="CEZ277" s="3"/>
      <c r="CFA277" s="3"/>
      <c r="CFB277" s="3"/>
      <c r="CFC277" s="3"/>
      <c r="CFD277" s="3"/>
      <c r="CFE277" s="3"/>
      <c r="CFF277" s="3"/>
      <c r="CFG277" s="3"/>
      <c r="CFH277" s="3"/>
      <c r="CFI277" s="3"/>
      <c r="CFJ277" s="3"/>
      <c r="CFK277" s="3"/>
      <c r="CFL277" s="3"/>
      <c r="CFM277" s="3"/>
      <c r="CFN277" s="3"/>
      <c r="CFO277" s="3"/>
      <c r="CFP277" s="3"/>
      <c r="CFQ277" s="3"/>
      <c r="CFR277" s="3"/>
      <c r="CFS277" s="3"/>
      <c r="CFT277" s="3"/>
      <c r="CFU277" s="3"/>
      <c r="CFV277" s="3"/>
      <c r="CFW277" s="3"/>
      <c r="CFX277" s="3"/>
      <c r="CFY277" s="3"/>
      <c r="CFZ277" s="3"/>
      <c r="CGA277" s="3"/>
      <c r="CGB277" s="3"/>
      <c r="CGC277" s="3"/>
      <c r="CGD277" s="3"/>
      <c r="CGE277" s="3"/>
      <c r="CGF277" s="3"/>
      <c r="CGG277" s="3"/>
      <c r="CGH277" s="3"/>
      <c r="CGI277" s="3"/>
      <c r="CGJ277" s="3"/>
      <c r="CGK277" s="3"/>
      <c r="CGL277" s="3"/>
      <c r="CGM277" s="3"/>
      <c r="CGN277" s="3"/>
      <c r="CGO277" s="3"/>
      <c r="CGP277" s="3"/>
      <c r="CGQ277" s="3"/>
      <c r="CGR277" s="3"/>
      <c r="CGS277" s="3"/>
      <c r="CGT277" s="3"/>
      <c r="CGU277" s="3"/>
      <c r="CGV277" s="3"/>
      <c r="CGW277" s="3"/>
      <c r="CGX277" s="3"/>
      <c r="CGY277" s="3"/>
      <c r="CGZ277" s="3"/>
      <c r="CHA277" s="3"/>
      <c r="CHB277" s="3"/>
      <c r="CHC277" s="3"/>
      <c r="CHD277" s="3"/>
      <c r="CHE277" s="3"/>
      <c r="CHF277" s="3"/>
      <c r="CHG277" s="3"/>
      <c r="CHH277" s="3"/>
      <c r="CHI277" s="3"/>
      <c r="CHJ277" s="3"/>
      <c r="CHK277" s="3"/>
      <c r="CHL277" s="3"/>
      <c r="CHM277" s="3"/>
      <c r="CHN277" s="3"/>
      <c r="CHO277" s="3"/>
      <c r="CHP277" s="3"/>
      <c r="CHQ277" s="3"/>
      <c r="CHR277" s="3"/>
      <c r="CHS277" s="3"/>
      <c r="CHT277" s="3"/>
      <c r="CHU277" s="3"/>
      <c r="CHV277" s="3"/>
      <c r="CHW277" s="3"/>
      <c r="CHX277" s="3"/>
      <c r="CHY277" s="3"/>
      <c r="CHZ277" s="3"/>
      <c r="CIA277" s="3"/>
      <c r="CIB277" s="3"/>
      <c r="CIC277" s="3"/>
      <c r="CID277" s="3"/>
      <c r="CIE277" s="3"/>
      <c r="CIF277" s="3"/>
      <c r="CIG277" s="3"/>
      <c r="CIH277" s="3"/>
      <c r="CII277" s="3"/>
      <c r="CIJ277" s="3"/>
      <c r="CIK277" s="3"/>
      <c r="CIL277" s="3"/>
      <c r="CIM277" s="3"/>
      <c r="CIN277" s="3"/>
      <c r="CIO277" s="3"/>
      <c r="CIP277" s="3"/>
      <c r="CIQ277" s="3"/>
      <c r="CIR277" s="3"/>
      <c r="CIS277" s="3"/>
      <c r="CIT277" s="3"/>
      <c r="CIU277" s="3"/>
      <c r="CIV277" s="3"/>
      <c r="CIW277" s="3"/>
      <c r="CIX277" s="3"/>
      <c r="CIY277" s="3"/>
      <c r="CIZ277" s="3"/>
      <c r="CJA277" s="3"/>
      <c r="CJB277" s="3"/>
      <c r="CJC277" s="3"/>
      <c r="CJD277" s="3"/>
      <c r="CJE277" s="3"/>
      <c r="CJF277" s="3"/>
      <c r="CJG277" s="3"/>
      <c r="CJH277" s="3"/>
      <c r="CJI277" s="3"/>
      <c r="CJJ277" s="3"/>
      <c r="CJK277" s="3"/>
      <c r="CJL277" s="3"/>
      <c r="CJM277" s="3"/>
      <c r="CJN277" s="3"/>
      <c r="CJO277" s="3"/>
      <c r="CJP277" s="3"/>
      <c r="CJQ277" s="3"/>
      <c r="CJR277" s="3"/>
      <c r="CJS277" s="3"/>
      <c r="CJT277" s="3"/>
      <c r="CJU277" s="3"/>
      <c r="CJV277" s="3"/>
      <c r="CJW277" s="3"/>
      <c r="CJX277" s="3"/>
      <c r="CJY277" s="3"/>
      <c r="CJZ277" s="3"/>
      <c r="CKA277" s="3"/>
      <c r="CKB277" s="3"/>
      <c r="CKC277" s="3"/>
      <c r="CKD277" s="3"/>
      <c r="CKE277" s="3"/>
      <c r="CKF277" s="3"/>
      <c r="CKG277" s="3"/>
      <c r="CKH277" s="3"/>
      <c r="CKI277" s="3"/>
      <c r="CKJ277" s="3"/>
      <c r="CKK277" s="3"/>
      <c r="CKL277" s="3"/>
      <c r="CKM277" s="3"/>
      <c r="CKN277" s="3"/>
      <c r="CKO277" s="3"/>
      <c r="CKP277" s="3"/>
      <c r="CKQ277" s="3"/>
      <c r="CKR277" s="3"/>
      <c r="CKS277" s="3"/>
      <c r="CKT277" s="3"/>
      <c r="CKU277" s="3"/>
      <c r="CKV277" s="3"/>
      <c r="CKW277" s="3"/>
      <c r="CKX277" s="3"/>
      <c r="CKY277" s="3"/>
      <c r="CKZ277" s="3"/>
      <c r="CLA277" s="3"/>
      <c r="CLB277" s="3"/>
      <c r="CLC277" s="3"/>
      <c r="CLD277" s="3"/>
      <c r="CLE277" s="3"/>
      <c r="CLF277" s="3"/>
      <c r="CLG277" s="3"/>
      <c r="CLH277" s="3"/>
      <c r="CLI277" s="3"/>
      <c r="CLJ277" s="3"/>
      <c r="CLK277" s="3"/>
      <c r="CLL277" s="3"/>
      <c r="CLM277" s="3"/>
      <c r="CLN277" s="3"/>
      <c r="CLO277" s="3"/>
      <c r="CLP277" s="3"/>
      <c r="CLQ277" s="3"/>
      <c r="CLR277" s="3"/>
      <c r="CLS277" s="3"/>
      <c r="CLT277" s="3"/>
      <c r="CLU277" s="3"/>
      <c r="CLV277" s="3"/>
      <c r="CLW277" s="3"/>
      <c r="CLX277" s="3"/>
      <c r="CLY277" s="3"/>
      <c r="CLZ277" s="3"/>
      <c r="CMA277" s="3"/>
      <c r="CMB277" s="3"/>
      <c r="CMC277" s="3"/>
      <c r="CMD277" s="3"/>
      <c r="CME277" s="3"/>
      <c r="CMF277" s="3"/>
      <c r="CMG277" s="3"/>
      <c r="CMH277" s="3"/>
      <c r="CMI277" s="3"/>
      <c r="CMJ277" s="3"/>
      <c r="CMK277" s="3"/>
      <c r="CML277" s="3"/>
      <c r="CMM277" s="3"/>
      <c r="CMN277" s="3"/>
      <c r="CMO277" s="3"/>
      <c r="CMP277" s="3"/>
      <c r="CMQ277" s="3"/>
      <c r="CMR277" s="3"/>
      <c r="CMS277" s="3"/>
      <c r="CMT277" s="3"/>
      <c r="CMU277" s="3"/>
      <c r="CMV277" s="3"/>
      <c r="CMW277" s="3"/>
      <c r="CMX277" s="3"/>
      <c r="CMY277" s="3"/>
      <c r="CMZ277" s="3"/>
      <c r="CNA277" s="3"/>
      <c r="CNB277" s="3"/>
      <c r="CNC277" s="3"/>
      <c r="CND277" s="3"/>
      <c r="CNE277" s="3"/>
      <c r="CNF277" s="3"/>
      <c r="CNG277" s="3"/>
      <c r="CNH277" s="3"/>
      <c r="CNI277" s="3"/>
      <c r="CNJ277" s="3"/>
      <c r="CNK277" s="3"/>
      <c r="CNL277" s="3"/>
      <c r="CNM277" s="3"/>
      <c r="CNN277" s="3"/>
      <c r="CNO277" s="3"/>
      <c r="CNP277" s="3"/>
      <c r="CNQ277" s="3"/>
      <c r="CNR277" s="3"/>
      <c r="CNS277" s="3"/>
      <c r="CNT277" s="3"/>
      <c r="CNU277" s="3"/>
      <c r="CNV277" s="3"/>
      <c r="CNW277" s="3"/>
      <c r="CNX277" s="3"/>
      <c r="CNY277" s="3"/>
      <c r="CNZ277" s="3"/>
      <c r="COA277" s="3"/>
      <c r="COB277" s="3"/>
      <c r="COC277" s="3"/>
      <c r="COD277" s="3"/>
      <c r="COE277" s="3"/>
      <c r="COF277" s="3"/>
      <c r="COG277" s="3"/>
      <c r="COH277" s="3"/>
      <c r="COI277" s="3"/>
      <c r="COJ277" s="3"/>
      <c r="COK277" s="3"/>
      <c r="COL277" s="3"/>
      <c r="COM277" s="3"/>
      <c r="CON277" s="3"/>
      <c r="COO277" s="3"/>
      <c r="COP277" s="3"/>
      <c r="COQ277" s="3"/>
      <c r="COR277" s="3"/>
      <c r="COS277" s="3"/>
      <c r="COT277" s="3"/>
      <c r="COU277" s="3"/>
      <c r="COV277" s="3"/>
      <c r="COW277" s="3"/>
      <c r="COX277" s="3"/>
      <c r="COY277" s="3"/>
      <c r="COZ277" s="3"/>
      <c r="CPA277" s="3"/>
      <c r="CPB277" s="3"/>
      <c r="CPC277" s="3"/>
      <c r="CPD277" s="3"/>
      <c r="CPE277" s="3"/>
      <c r="CPF277" s="3"/>
      <c r="CPG277" s="3"/>
      <c r="CPH277" s="3"/>
      <c r="CPI277" s="3"/>
      <c r="CPJ277" s="3"/>
      <c r="CPK277" s="3"/>
      <c r="CPL277" s="3"/>
      <c r="CPM277" s="3"/>
      <c r="CPN277" s="3"/>
      <c r="CPO277" s="3"/>
      <c r="CPP277" s="3"/>
      <c r="CPQ277" s="3"/>
      <c r="CPR277" s="3"/>
      <c r="CPS277" s="3"/>
      <c r="CPT277" s="3"/>
      <c r="CPU277" s="3"/>
      <c r="CPV277" s="3"/>
      <c r="CPW277" s="3"/>
      <c r="CPX277" s="3"/>
      <c r="CPY277" s="3"/>
      <c r="CPZ277" s="3"/>
      <c r="CQA277" s="3"/>
      <c r="CQB277" s="3"/>
      <c r="CQC277" s="3"/>
      <c r="CQD277" s="3"/>
      <c r="CQE277" s="3"/>
      <c r="CQF277" s="3"/>
      <c r="CQG277" s="3"/>
      <c r="CQH277" s="3"/>
      <c r="CQI277" s="3"/>
      <c r="CQJ277" s="3"/>
      <c r="CQK277" s="3"/>
      <c r="CQL277" s="3"/>
      <c r="CQM277" s="3"/>
      <c r="CQN277" s="3"/>
      <c r="CQO277" s="3"/>
      <c r="CQP277" s="3"/>
      <c r="CQQ277" s="3"/>
      <c r="CQR277" s="3"/>
      <c r="CQS277" s="3"/>
      <c r="CQT277" s="3"/>
      <c r="CQU277" s="3"/>
      <c r="CQV277" s="3"/>
      <c r="CQW277" s="3"/>
      <c r="CQX277" s="3"/>
      <c r="CQY277" s="3"/>
      <c r="CQZ277" s="3"/>
      <c r="CRA277" s="3"/>
      <c r="CRB277" s="3"/>
      <c r="CRC277" s="3"/>
      <c r="CRD277" s="3"/>
      <c r="CRE277" s="3"/>
      <c r="CRF277" s="3"/>
      <c r="CRG277" s="3"/>
      <c r="CRH277" s="3"/>
      <c r="CRI277" s="3"/>
      <c r="CRJ277" s="3"/>
      <c r="CRK277" s="3"/>
      <c r="CRL277" s="3"/>
      <c r="CRM277" s="3"/>
      <c r="CRN277" s="3"/>
      <c r="CRO277" s="3"/>
      <c r="CRP277" s="3"/>
      <c r="CRQ277" s="3"/>
      <c r="CRR277" s="3"/>
      <c r="CRS277" s="3"/>
      <c r="CRT277" s="3"/>
      <c r="CRU277" s="3"/>
      <c r="CRV277" s="3"/>
      <c r="CRW277" s="3"/>
      <c r="CRX277" s="3"/>
      <c r="CRY277" s="3"/>
      <c r="CRZ277" s="3"/>
      <c r="CSA277" s="3"/>
      <c r="CSB277" s="3"/>
      <c r="CSC277" s="3"/>
      <c r="CSD277" s="3"/>
      <c r="CSE277" s="3"/>
      <c r="CSF277" s="3"/>
      <c r="CSG277" s="3"/>
      <c r="CSH277" s="3"/>
      <c r="CSI277" s="3"/>
      <c r="CSJ277" s="3"/>
      <c r="CSK277" s="3"/>
      <c r="CSL277" s="3"/>
      <c r="CSM277" s="3"/>
      <c r="CSN277" s="3"/>
      <c r="CSO277" s="3"/>
      <c r="CSP277" s="3"/>
      <c r="CSQ277" s="3"/>
      <c r="CSR277" s="3"/>
      <c r="CSS277" s="3"/>
      <c r="CST277" s="3"/>
      <c r="CSU277" s="3"/>
      <c r="CSV277" s="3"/>
      <c r="CSW277" s="3"/>
      <c r="CSX277" s="3"/>
      <c r="CSY277" s="3"/>
      <c r="CSZ277" s="3"/>
      <c r="CTA277" s="3"/>
      <c r="CTB277" s="3"/>
      <c r="CTC277" s="3"/>
      <c r="CTD277" s="3"/>
      <c r="CTE277" s="3"/>
      <c r="CTF277" s="3"/>
      <c r="CTG277" s="3"/>
      <c r="CTH277" s="3"/>
      <c r="CTI277" s="3"/>
      <c r="CTJ277" s="3"/>
      <c r="CTK277" s="3"/>
      <c r="CTL277" s="3"/>
      <c r="CTM277" s="3"/>
      <c r="CTN277" s="3"/>
      <c r="CTO277" s="3"/>
      <c r="CTP277" s="3"/>
      <c r="CTQ277" s="3"/>
      <c r="CTR277" s="3"/>
      <c r="CTS277" s="3"/>
      <c r="CTT277" s="3"/>
      <c r="CTU277" s="3"/>
      <c r="CTV277" s="3"/>
      <c r="CTW277" s="3"/>
      <c r="CTX277" s="3"/>
      <c r="CTY277" s="3"/>
      <c r="CTZ277" s="3"/>
      <c r="CUA277" s="3"/>
      <c r="CUB277" s="3"/>
      <c r="CUC277" s="3"/>
      <c r="CUD277" s="3"/>
      <c r="CUE277" s="3"/>
      <c r="CUF277" s="3"/>
      <c r="CUG277" s="3"/>
      <c r="CUH277" s="3"/>
      <c r="CUI277" s="3"/>
      <c r="CUJ277" s="3"/>
      <c r="CUK277" s="3"/>
      <c r="CUL277" s="3"/>
      <c r="CUM277" s="3"/>
      <c r="CUN277" s="3"/>
      <c r="CUO277" s="3"/>
      <c r="CUP277" s="3"/>
      <c r="CUQ277" s="3"/>
      <c r="CUR277" s="3"/>
      <c r="CUS277" s="3"/>
      <c r="CUT277" s="3"/>
      <c r="CUU277" s="3"/>
      <c r="CUV277" s="3"/>
      <c r="CUW277" s="3"/>
      <c r="CUX277" s="3"/>
      <c r="CUY277" s="3"/>
      <c r="CUZ277" s="3"/>
      <c r="CVA277" s="3"/>
      <c r="CVB277" s="3"/>
      <c r="CVC277" s="3"/>
      <c r="CVD277" s="3"/>
      <c r="CVE277" s="3"/>
      <c r="CVF277" s="3"/>
      <c r="CVG277" s="3"/>
      <c r="CVH277" s="3"/>
      <c r="CVI277" s="3"/>
      <c r="CVJ277" s="3"/>
      <c r="CVK277" s="3"/>
      <c r="CVL277" s="3"/>
      <c r="CVM277" s="3"/>
      <c r="CVN277" s="3"/>
      <c r="CVO277" s="3"/>
      <c r="CVP277" s="3"/>
      <c r="CVQ277" s="3"/>
      <c r="CVR277" s="3"/>
      <c r="CVS277" s="3"/>
      <c r="CVT277" s="3"/>
      <c r="CVU277" s="3"/>
      <c r="CVV277" s="3"/>
      <c r="CVW277" s="3"/>
      <c r="CVX277" s="3"/>
      <c r="CVY277" s="3"/>
      <c r="CVZ277" s="3"/>
      <c r="CWA277" s="3"/>
      <c r="CWB277" s="3"/>
      <c r="CWC277" s="3"/>
      <c r="CWD277" s="3"/>
      <c r="CWE277" s="3"/>
      <c r="CWF277" s="3"/>
      <c r="CWG277" s="3"/>
      <c r="CWH277" s="3"/>
      <c r="CWI277" s="3"/>
      <c r="CWJ277" s="3"/>
      <c r="CWK277" s="3"/>
      <c r="CWL277" s="3"/>
      <c r="CWM277" s="3"/>
      <c r="CWN277" s="3"/>
      <c r="CWO277" s="3"/>
      <c r="CWP277" s="3"/>
      <c r="CWQ277" s="3"/>
      <c r="CWR277" s="3"/>
      <c r="CWS277" s="3"/>
      <c r="CWT277" s="3"/>
      <c r="CWU277" s="3"/>
      <c r="CWV277" s="3"/>
      <c r="CWW277" s="3"/>
      <c r="CWX277" s="3"/>
      <c r="CWY277" s="3"/>
      <c r="CWZ277" s="3"/>
      <c r="CXA277" s="3"/>
      <c r="CXB277" s="3"/>
      <c r="CXC277" s="3"/>
      <c r="CXD277" s="3"/>
      <c r="CXE277" s="3"/>
      <c r="CXF277" s="3"/>
      <c r="CXG277" s="3"/>
      <c r="CXH277" s="3"/>
      <c r="CXI277" s="3"/>
      <c r="CXJ277" s="3"/>
      <c r="CXK277" s="3"/>
      <c r="CXL277" s="3"/>
      <c r="CXM277" s="3"/>
      <c r="CXN277" s="3"/>
      <c r="CXO277" s="3"/>
      <c r="CXP277" s="3"/>
      <c r="CXQ277" s="3"/>
      <c r="CXR277" s="3"/>
      <c r="CXS277" s="3"/>
      <c r="CXT277" s="3"/>
      <c r="CXU277" s="3"/>
      <c r="CXV277" s="3"/>
      <c r="CXW277" s="3"/>
      <c r="CXX277" s="3"/>
      <c r="CXY277" s="3"/>
      <c r="CXZ277" s="3"/>
      <c r="CYA277" s="3"/>
      <c r="CYB277" s="3"/>
      <c r="CYC277" s="3"/>
      <c r="CYD277" s="3"/>
      <c r="CYE277" s="3"/>
      <c r="CYF277" s="3"/>
      <c r="CYG277" s="3"/>
      <c r="CYH277" s="3"/>
      <c r="CYI277" s="3"/>
      <c r="CYJ277" s="3"/>
      <c r="CYK277" s="3"/>
      <c r="CYL277" s="3"/>
      <c r="CYM277" s="3"/>
      <c r="CYN277" s="3"/>
      <c r="CYO277" s="3"/>
      <c r="CYP277" s="3"/>
      <c r="CYQ277" s="3"/>
      <c r="CYR277" s="3"/>
      <c r="CYS277" s="3"/>
      <c r="CYT277" s="3"/>
      <c r="CYU277" s="3"/>
      <c r="CYV277" s="3"/>
      <c r="CYW277" s="3"/>
      <c r="CYX277" s="3"/>
      <c r="CYY277" s="3"/>
      <c r="CYZ277" s="3"/>
      <c r="CZA277" s="3"/>
      <c r="CZB277" s="3"/>
      <c r="CZC277" s="3"/>
      <c r="CZD277" s="3"/>
      <c r="CZE277" s="3"/>
      <c r="CZF277" s="3"/>
      <c r="CZG277" s="3"/>
      <c r="CZH277" s="3"/>
      <c r="CZI277" s="3"/>
      <c r="CZJ277" s="3"/>
      <c r="CZK277" s="3"/>
      <c r="CZL277" s="3"/>
      <c r="CZM277" s="3"/>
      <c r="CZN277" s="3"/>
      <c r="CZO277" s="3"/>
      <c r="CZP277" s="3"/>
      <c r="CZQ277" s="3"/>
      <c r="CZR277" s="3"/>
      <c r="CZS277" s="3"/>
      <c r="CZT277" s="3"/>
      <c r="CZU277" s="3"/>
      <c r="CZV277" s="3"/>
      <c r="CZW277" s="3"/>
      <c r="CZX277" s="3"/>
      <c r="CZY277" s="3"/>
      <c r="CZZ277" s="3"/>
      <c r="DAA277" s="3"/>
      <c r="DAB277" s="3"/>
      <c r="DAC277" s="3"/>
      <c r="DAD277" s="3"/>
      <c r="DAE277" s="3"/>
      <c r="DAF277" s="3"/>
      <c r="DAG277" s="3"/>
      <c r="DAH277" s="3"/>
      <c r="DAI277" s="3"/>
      <c r="DAJ277" s="3"/>
      <c r="DAK277" s="3"/>
      <c r="DAL277" s="3"/>
      <c r="DAM277" s="3"/>
      <c r="DAN277" s="3"/>
      <c r="DAO277" s="3"/>
      <c r="DAP277" s="3"/>
      <c r="DAQ277" s="3"/>
      <c r="DAR277" s="3"/>
      <c r="DAS277" s="3"/>
      <c r="DAT277" s="3"/>
      <c r="DAU277" s="3"/>
      <c r="DAV277" s="3"/>
      <c r="DAW277" s="3"/>
      <c r="DAX277" s="3"/>
      <c r="DAY277" s="3"/>
      <c r="DAZ277" s="3"/>
      <c r="DBA277" s="3"/>
      <c r="DBB277" s="3"/>
      <c r="DBC277" s="3"/>
      <c r="DBD277" s="3"/>
      <c r="DBE277" s="3"/>
      <c r="DBF277" s="3"/>
      <c r="DBG277" s="3"/>
      <c r="DBH277" s="3"/>
      <c r="DBI277" s="3"/>
      <c r="DBJ277" s="3"/>
      <c r="DBK277" s="3"/>
      <c r="DBL277" s="3"/>
      <c r="DBM277" s="3"/>
      <c r="DBN277" s="3"/>
      <c r="DBO277" s="3"/>
      <c r="DBP277" s="3"/>
      <c r="DBQ277" s="3"/>
      <c r="DBR277" s="3"/>
      <c r="DBS277" s="3"/>
      <c r="DBT277" s="3"/>
      <c r="DBU277" s="3"/>
      <c r="DBV277" s="3"/>
      <c r="DBW277" s="3"/>
      <c r="DBX277" s="3"/>
      <c r="DBY277" s="3"/>
      <c r="DBZ277" s="3"/>
      <c r="DCA277" s="3"/>
      <c r="DCB277" s="3"/>
      <c r="DCC277" s="3"/>
      <c r="DCD277" s="3"/>
      <c r="DCE277" s="3"/>
      <c r="DCF277" s="3"/>
      <c r="DCG277" s="3"/>
      <c r="DCH277" s="3"/>
      <c r="DCI277" s="3"/>
      <c r="DCJ277" s="3"/>
      <c r="DCK277" s="3"/>
      <c r="DCL277" s="3"/>
      <c r="DCM277" s="3"/>
      <c r="DCN277" s="3"/>
      <c r="DCO277" s="3"/>
      <c r="DCP277" s="3"/>
      <c r="DCQ277" s="3"/>
      <c r="DCR277" s="3"/>
      <c r="DCS277" s="3"/>
      <c r="DCT277" s="3"/>
      <c r="DCU277" s="3"/>
      <c r="DCV277" s="3"/>
      <c r="DCW277" s="3"/>
      <c r="DCX277" s="3"/>
      <c r="DCY277" s="3"/>
      <c r="DCZ277" s="3"/>
      <c r="DDA277" s="3"/>
      <c r="DDB277" s="3"/>
      <c r="DDC277" s="3"/>
      <c r="DDD277" s="3"/>
      <c r="DDE277" s="3"/>
      <c r="DDF277" s="3"/>
      <c r="DDG277" s="3"/>
      <c r="DDH277" s="3"/>
      <c r="DDI277" s="3"/>
      <c r="DDJ277" s="3"/>
      <c r="DDK277" s="3"/>
      <c r="DDL277" s="3"/>
      <c r="DDM277" s="3"/>
      <c r="DDN277" s="3"/>
      <c r="DDO277" s="3"/>
      <c r="DDP277" s="3"/>
      <c r="DDQ277" s="3"/>
      <c r="DDR277" s="3"/>
      <c r="DDS277" s="3"/>
      <c r="DDT277" s="3"/>
      <c r="DDU277" s="3"/>
      <c r="DDV277" s="3"/>
      <c r="DDW277" s="3"/>
      <c r="DDX277" s="3"/>
      <c r="DDY277" s="3"/>
      <c r="DDZ277" s="3"/>
      <c r="DEA277" s="3"/>
      <c r="DEB277" s="3"/>
      <c r="DEC277" s="3"/>
      <c r="DED277" s="3"/>
      <c r="DEE277" s="3"/>
      <c r="DEF277" s="3"/>
      <c r="DEG277" s="3"/>
      <c r="DEH277" s="3"/>
      <c r="DEI277" s="3"/>
      <c r="DEJ277" s="3"/>
      <c r="DEK277" s="3"/>
      <c r="DEL277" s="3"/>
      <c r="DEM277" s="3"/>
      <c r="DEN277" s="3"/>
      <c r="DEO277" s="3"/>
      <c r="DEP277" s="3"/>
      <c r="DEQ277" s="3"/>
      <c r="DER277" s="3"/>
      <c r="DES277" s="3"/>
      <c r="DET277" s="3"/>
      <c r="DEU277" s="3"/>
      <c r="DEV277" s="3"/>
      <c r="DEW277" s="3"/>
      <c r="DEX277" s="3"/>
      <c r="DEY277" s="3"/>
      <c r="DEZ277" s="3"/>
      <c r="DFA277" s="3"/>
      <c r="DFB277" s="3"/>
      <c r="DFC277" s="3"/>
      <c r="DFD277" s="3"/>
      <c r="DFE277" s="3"/>
      <c r="DFF277" s="3"/>
      <c r="DFG277" s="3"/>
      <c r="DFH277" s="3"/>
      <c r="DFI277" s="3"/>
      <c r="DFJ277" s="3"/>
      <c r="DFK277" s="3"/>
      <c r="DFL277" s="3"/>
      <c r="DFM277" s="3"/>
      <c r="DFN277" s="3"/>
      <c r="DFO277" s="3"/>
      <c r="DFP277" s="3"/>
      <c r="DFQ277" s="3"/>
      <c r="DFR277" s="3"/>
      <c r="DFS277" s="3"/>
      <c r="DFT277" s="3"/>
      <c r="DFU277" s="3"/>
      <c r="DFV277" s="3"/>
      <c r="DFW277" s="3"/>
      <c r="DFX277" s="3"/>
      <c r="DFY277" s="3"/>
      <c r="DFZ277" s="3"/>
      <c r="DGA277" s="3"/>
      <c r="DGB277" s="3"/>
      <c r="DGC277" s="3"/>
      <c r="DGD277" s="3"/>
      <c r="DGE277" s="3"/>
      <c r="DGF277" s="3"/>
      <c r="DGG277" s="3"/>
      <c r="DGH277" s="3"/>
      <c r="DGI277" s="3"/>
      <c r="DGJ277" s="3"/>
      <c r="DGK277" s="3"/>
      <c r="DGL277" s="3"/>
      <c r="DGM277" s="3"/>
      <c r="DGN277" s="3"/>
      <c r="DGO277" s="3"/>
      <c r="DGP277" s="3"/>
      <c r="DGQ277" s="3"/>
      <c r="DGR277" s="3"/>
      <c r="DGS277" s="3"/>
      <c r="DGT277" s="3"/>
      <c r="DGU277" s="3"/>
      <c r="DGV277" s="3"/>
      <c r="DGW277" s="3"/>
      <c r="DGX277" s="3"/>
      <c r="DGY277" s="3"/>
      <c r="DGZ277" s="3"/>
      <c r="DHA277" s="3"/>
      <c r="DHB277" s="3"/>
      <c r="DHC277" s="3"/>
      <c r="DHD277" s="3"/>
      <c r="DHE277" s="3"/>
      <c r="DHF277" s="3"/>
      <c r="DHG277" s="3"/>
      <c r="DHH277" s="3"/>
      <c r="DHI277" s="3"/>
      <c r="DHJ277" s="3"/>
      <c r="DHK277" s="3"/>
      <c r="DHL277" s="3"/>
      <c r="DHM277" s="3"/>
      <c r="DHN277" s="3"/>
      <c r="DHO277" s="3"/>
      <c r="DHP277" s="3"/>
      <c r="DHQ277" s="3"/>
      <c r="DHR277" s="3"/>
      <c r="DHS277" s="3"/>
      <c r="DHT277" s="3"/>
      <c r="DHU277" s="3"/>
      <c r="DHV277" s="3"/>
      <c r="DHW277" s="3"/>
      <c r="DHX277" s="3"/>
      <c r="DHY277" s="3"/>
      <c r="DHZ277" s="3"/>
      <c r="DIA277" s="3"/>
      <c r="DIB277" s="3"/>
      <c r="DIC277" s="3"/>
      <c r="DID277" s="3"/>
      <c r="DIE277" s="3"/>
      <c r="DIF277" s="3"/>
      <c r="DIG277" s="3"/>
      <c r="DIH277" s="3"/>
      <c r="DII277" s="3"/>
      <c r="DIJ277" s="3"/>
      <c r="DIK277" s="3"/>
      <c r="DIL277" s="3"/>
      <c r="DIM277" s="3"/>
      <c r="DIN277" s="3"/>
      <c r="DIO277" s="3"/>
      <c r="DIP277" s="3"/>
      <c r="DIQ277" s="3"/>
      <c r="DIR277" s="3"/>
      <c r="DIS277" s="3"/>
      <c r="DIT277" s="3"/>
      <c r="DIU277" s="3"/>
      <c r="DIV277" s="3"/>
      <c r="DIW277" s="3"/>
      <c r="DIX277" s="3"/>
      <c r="DIY277" s="3"/>
      <c r="DIZ277" s="3"/>
      <c r="DJA277" s="3"/>
      <c r="DJB277" s="3"/>
      <c r="DJC277" s="3"/>
      <c r="DJD277" s="3"/>
      <c r="DJE277" s="3"/>
      <c r="DJF277" s="3"/>
      <c r="DJG277" s="3"/>
      <c r="DJH277" s="3"/>
      <c r="DJI277" s="3"/>
      <c r="DJJ277" s="3"/>
      <c r="DJK277" s="3"/>
      <c r="DJL277" s="3"/>
      <c r="DJM277" s="3"/>
      <c r="DJN277" s="3"/>
      <c r="DJO277" s="3"/>
      <c r="DJP277" s="3"/>
      <c r="DJQ277" s="3"/>
      <c r="DJR277" s="3"/>
      <c r="DJS277" s="3"/>
      <c r="DJT277" s="3"/>
      <c r="DJU277" s="3"/>
      <c r="DJV277" s="3"/>
      <c r="DJW277" s="3"/>
      <c r="DJX277" s="3"/>
      <c r="DJY277" s="3"/>
      <c r="DJZ277" s="3"/>
      <c r="DKA277" s="3"/>
      <c r="DKB277" s="3"/>
      <c r="DKC277" s="3"/>
      <c r="DKD277" s="3"/>
      <c r="DKE277" s="3"/>
      <c r="DKF277" s="3"/>
      <c r="DKG277" s="3"/>
      <c r="DKH277" s="3"/>
      <c r="DKI277" s="3"/>
      <c r="DKJ277" s="3"/>
      <c r="DKK277" s="3"/>
      <c r="DKL277" s="3"/>
      <c r="DKM277" s="3"/>
      <c r="DKN277" s="3"/>
      <c r="DKO277" s="3"/>
      <c r="DKP277" s="3"/>
      <c r="DKQ277" s="3"/>
      <c r="DKR277" s="3"/>
      <c r="DKS277" s="3"/>
      <c r="DKT277" s="3"/>
      <c r="DKU277" s="3"/>
      <c r="DKV277" s="3"/>
      <c r="DKW277" s="3"/>
      <c r="DKX277" s="3"/>
      <c r="DKY277" s="3"/>
      <c r="DKZ277" s="3"/>
      <c r="DLA277" s="3"/>
      <c r="DLB277" s="3"/>
      <c r="DLC277" s="3"/>
      <c r="DLD277" s="3"/>
      <c r="DLE277" s="3"/>
      <c r="DLF277" s="3"/>
      <c r="DLG277" s="3"/>
      <c r="DLH277" s="3"/>
      <c r="DLI277" s="3"/>
      <c r="DLJ277" s="3"/>
      <c r="DLK277" s="3"/>
      <c r="DLL277" s="3"/>
      <c r="DLM277" s="3"/>
      <c r="DLN277" s="3"/>
      <c r="DLO277" s="3"/>
      <c r="DLP277" s="3"/>
      <c r="DLQ277" s="3"/>
      <c r="DLR277" s="3"/>
      <c r="DLS277" s="3"/>
      <c r="DLT277" s="3"/>
      <c r="DLU277" s="3"/>
      <c r="DLV277" s="3"/>
      <c r="DLW277" s="3"/>
      <c r="DLX277" s="3"/>
      <c r="DLY277" s="3"/>
      <c r="DLZ277" s="3"/>
      <c r="DMA277" s="3"/>
      <c r="DMB277" s="3"/>
      <c r="DMC277" s="3"/>
      <c r="DMD277" s="3"/>
      <c r="DME277" s="3"/>
      <c r="DMF277" s="3"/>
      <c r="DMG277" s="3"/>
      <c r="DMH277" s="3"/>
      <c r="DMI277" s="3"/>
      <c r="DMJ277" s="3"/>
      <c r="DMK277" s="3"/>
      <c r="DML277" s="3"/>
      <c r="DMM277" s="3"/>
      <c r="DMN277" s="3"/>
      <c r="DMO277" s="3"/>
      <c r="DMP277" s="3"/>
      <c r="DMQ277" s="3"/>
      <c r="DMR277" s="3"/>
      <c r="DMS277" s="3"/>
      <c r="DMT277" s="3"/>
      <c r="DMU277" s="3"/>
      <c r="DMV277" s="3"/>
      <c r="DMW277" s="3"/>
      <c r="DMX277" s="3"/>
      <c r="DMY277" s="3"/>
      <c r="DMZ277" s="3"/>
      <c r="DNA277" s="3"/>
      <c r="DNB277" s="3"/>
      <c r="DNC277" s="3"/>
      <c r="DND277" s="3"/>
      <c r="DNE277" s="3"/>
      <c r="DNF277" s="3"/>
      <c r="DNG277" s="3"/>
      <c r="DNH277" s="3"/>
      <c r="DNI277" s="3"/>
      <c r="DNJ277" s="3"/>
      <c r="DNK277" s="3"/>
      <c r="DNL277" s="3"/>
      <c r="DNM277" s="3"/>
      <c r="DNN277" s="3"/>
      <c r="DNO277" s="3"/>
      <c r="DNP277" s="3"/>
      <c r="DNQ277" s="3"/>
      <c r="DNR277" s="3"/>
      <c r="DNS277" s="3"/>
      <c r="DNT277" s="3"/>
      <c r="DNU277" s="3"/>
      <c r="DNV277" s="3"/>
      <c r="DNW277" s="3"/>
      <c r="DNX277" s="3"/>
      <c r="DNY277" s="3"/>
      <c r="DNZ277" s="3"/>
      <c r="DOA277" s="3"/>
      <c r="DOB277" s="3"/>
      <c r="DOC277" s="3"/>
      <c r="DOD277" s="3"/>
      <c r="DOE277" s="3"/>
      <c r="DOF277" s="3"/>
      <c r="DOG277" s="3"/>
      <c r="DOH277" s="3"/>
      <c r="DOI277" s="3"/>
      <c r="DOJ277" s="3"/>
      <c r="DOK277" s="3"/>
      <c r="DOL277" s="3"/>
      <c r="DOM277" s="3"/>
      <c r="DON277" s="3"/>
      <c r="DOO277" s="3"/>
      <c r="DOP277" s="3"/>
      <c r="DOQ277" s="3"/>
      <c r="DOR277" s="3"/>
      <c r="DOS277" s="3"/>
      <c r="DOT277" s="3"/>
      <c r="DOU277" s="3"/>
      <c r="DOV277" s="3"/>
      <c r="DOW277" s="3"/>
      <c r="DOX277" s="3"/>
      <c r="DOY277" s="3"/>
      <c r="DOZ277" s="3"/>
      <c r="DPA277" s="3"/>
      <c r="DPB277" s="3"/>
      <c r="DPC277" s="3"/>
      <c r="DPD277" s="3"/>
      <c r="DPE277" s="3"/>
      <c r="DPF277" s="3"/>
      <c r="DPG277" s="3"/>
      <c r="DPH277" s="3"/>
      <c r="DPI277" s="3"/>
      <c r="DPJ277" s="3"/>
      <c r="DPK277" s="3"/>
      <c r="DPL277" s="3"/>
      <c r="DPM277" s="3"/>
      <c r="DPN277" s="3"/>
      <c r="DPO277" s="3"/>
      <c r="DPP277" s="3"/>
      <c r="DPQ277" s="3"/>
      <c r="DPR277" s="3"/>
      <c r="DPS277" s="3"/>
      <c r="DPT277" s="3"/>
      <c r="DPU277" s="3"/>
      <c r="DPV277" s="3"/>
      <c r="DPW277" s="3"/>
      <c r="DPX277" s="3"/>
      <c r="DPY277" s="3"/>
      <c r="DPZ277" s="3"/>
      <c r="DQA277" s="3"/>
      <c r="DQB277" s="3"/>
      <c r="DQC277" s="3"/>
      <c r="DQD277" s="3"/>
      <c r="DQE277" s="3"/>
      <c r="DQF277" s="3"/>
      <c r="DQG277" s="3"/>
      <c r="DQH277" s="3"/>
      <c r="DQI277" s="3"/>
      <c r="DQJ277" s="3"/>
      <c r="DQK277" s="3"/>
      <c r="DQL277" s="3"/>
      <c r="DQM277" s="3"/>
      <c r="DQN277" s="3"/>
      <c r="DQO277" s="3"/>
      <c r="DQP277" s="3"/>
      <c r="DQQ277" s="3"/>
      <c r="DQR277" s="3"/>
      <c r="DQS277" s="3"/>
      <c r="DQT277" s="3"/>
      <c r="DQU277" s="3"/>
      <c r="DQV277" s="3"/>
      <c r="DQW277" s="3"/>
      <c r="DQX277" s="3"/>
      <c r="DQY277" s="3"/>
      <c r="DQZ277" s="3"/>
      <c r="DRA277" s="3"/>
      <c r="DRB277" s="3"/>
      <c r="DRC277" s="3"/>
      <c r="DRD277" s="3"/>
      <c r="DRE277" s="3"/>
      <c r="DRF277" s="3"/>
      <c r="DRG277" s="3"/>
      <c r="DRH277" s="3"/>
      <c r="DRI277" s="3"/>
      <c r="DRJ277" s="3"/>
      <c r="DRK277" s="3"/>
      <c r="DRL277" s="3"/>
      <c r="DRM277" s="3"/>
      <c r="DRN277" s="3"/>
      <c r="DRO277" s="3"/>
      <c r="DRP277" s="3"/>
      <c r="DRQ277" s="3"/>
      <c r="DRR277" s="3"/>
      <c r="DRS277" s="3"/>
      <c r="DRT277" s="3"/>
      <c r="DRU277" s="3"/>
      <c r="DRV277" s="3"/>
      <c r="DRW277" s="3"/>
      <c r="DRX277" s="3"/>
      <c r="DRY277" s="3"/>
      <c r="DRZ277" s="3"/>
      <c r="DSA277" s="3"/>
      <c r="DSB277" s="3"/>
      <c r="DSC277" s="3"/>
      <c r="DSD277" s="3"/>
      <c r="DSE277" s="3"/>
      <c r="DSF277" s="3"/>
      <c r="DSG277" s="3"/>
      <c r="DSH277" s="3"/>
      <c r="DSI277" s="3"/>
      <c r="DSJ277" s="3"/>
      <c r="DSK277" s="3"/>
      <c r="DSL277" s="3"/>
      <c r="DSM277" s="3"/>
      <c r="DSN277" s="3"/>
      <c r="DSO277" s="3"/>
      <c r="DSP277" s="3"/>
      <c r="DSQ277" s="3"/>
      <c r="DSR277" s="3"/>
      <c r="DSS277" s="3"/>
      <c r="DST277" s="3"/>
      <c r="DSU277" s="3"/>
      <c r="DSV277" s="3"/>
      <c r="DSW277" s="3"/>
      <c r="DSX277" s="3"/>
      <c r="DSY277" s="3"/>
      <c r="DSZ277" s="3"/>
      <c r="DTA277" s="3"/>
      <c r="DTB277" s="3"/>
      <c r="DTC277" s="3"/>
      <c r="DTD277" s="3"/>
      <c r="DTE277" s="3"/>
      <c r="DTF277" s="3"/>
      <c r="DTG277" s="3"/>
      <c r="DTH277" s="3"/>
      <c r="DTI277" s="3"/>
      <c r="DTJ277" s="3"/>
      <c r="DTK277" s="3"/>
      <c r="DTL277" s="3"/>
      <c r="DTM277" s="3"/>
      <c r="DTN277" s="3"/>
      <c r="DTO277" s="3"/>
      <c r="DTP277" s="3"/>
      <c r="DTQ277" s="3"/>
      <c r="DTR277" s="3"/>
      <c r="DTS277" s="3"/>
      <c r="DTT277" s="3"/>
      <c r="DTU277" s="3"/>
      <c r="DTV277" s="3"/>
      <c r="DTW277" s="3"/>
      <c r="DTX277" s="3"/>
      <c r="DTY277" s="3"/>
      <c r="DTZ277" s="3"/>
      <c r="DUA277" s="3"/>
      <c r="DUB277" s="3"/>
      <c r="DUC277" s="3"/>
      <c r="DUD277" s="3"/>
      <c r="DUE277" s="3"/>
      <c r="DUF277" s="3"/>
      <c r="DUG277" s="3"/>
      <c r="DUH277" s="3"/>
      <c r="DUI277" s="3"/>
      <c r="DUJ277" s="3"/>
      <c r="DUK277" s="3"/>
      <c r="DUL277" s="3"/>
      <c r="DUM277" s="3"/>
      <c r="DUN277" s="3"/>
      <c r="DUO277" s="3"/>
      <c r="DUP277" s="3"/>
      <c r="DUQ277" s="3"/>
      <c r="DUR277" s="3"/>
      <c r="DUS277" s="3"/>
      <c r="DUT277" s="3"/>
      <c r="DUU277" s="3"/>
      <c r="DUV277" s="3"/>
      <c r="DUW277" s="3"/>
      <c r="DUX277" s="3"/>
      <c r="DUY277" s="3"/>
      <c r="DUZ277" s="3"/>
      <c r="DVA277" s="3"/>
      <c r="DVB277" s="3"/>
      <c r="DVC277" s="3"/>
      <c r="DVD277" s="3"/>
      <c r="DVE277" s="3"/>
      <c r="DVF277" s="3"/>
      <c r="DVG277" s="3"/>
      <c r="DVH277" s="3"/>
      <c r="DVI277" s="3"/>
      <c r="DVJ277" s="3"/>
      <c r="DVK277" s="3"/>
      <c r="DVL277" s="3"/>
      <c r="DVM277" s="3"/>
      <c r="DVN277" s="3"/>
      <c r="DVO277" s="3"/>
      <c r="DVP277" s="3"/>
      <c r="DVQ277" s="3"/>
      <c r="DVR277" s="3"/>
      <c r="DVS277" s="3"/>
      <c r="DVT277" s="3"/>
      <c r="DVU277" s="3"/>
      <c r="DVV277" s="3"/>
      <c r="DVW277" s="3"/>
      <c r="DVX277" s="3"/>
      <c r="DVY277" s="3"/>
      <c r="DVZ277" s="3"/>
      <c r="DWA277" s="3"/>
      <c r="DWB277" s="3"/>
      <c r="DWC277" s="3"/>
      <c r="DWD277" s="3"/>
      <c r="DWE277" s="3"/>
      <c r="DWF277" s="3"/>
      <c r="DWG277" s="3"/>
      <c r="DWH277" s="3"/>
      <c r="DWI277" s="3"/>
      <c r="DWJ277" s="3"/>
      <c r="DWK277" s="3"/>
      <c r="DWL277" s="3"/>
      <c r="DWM277" s="3"/>
      <c r="DWN277" s="3"/>
      <c r="DWO277" s="3"/>
      <c r="DWP277" s="3"/>
      <c r="DWQ277" s="3"/>
      <c r="DWR277" s="3"/>
      <c r="DWS277" s="3"/>
      <c r="DWT277" s="3"/>
      <c r="DWU277" s="3"/>
      <c r="DWV277" s="3"/>
      <c r="DWW277" s="3"/>
      <c r="DWX277" s="3"/>
      <c r="DWY277" s="3"/>
      <c r="DWZ277" s="3"/>
      <c r="DXA277" s="3"/>
      <c r="DXB277" s="3"/>
      <c r="DXC277" s="3"/>
      <c r="DXD277" s="3"/>
      <c r="DXE277" s="3"/>
      <c r="DXF277" s="3"/>
      <c r="DXG277" s="3"/>
      <c r="DXH277" s="3"/>
      <c r="DXI277" s="3"/>
      <c r="DXJ277" s="3"/>
      <c r="DXK277" s="3"/>
      <c r="DXL277" s="3"/>
      <c r="DXM277" s="3"/>
      <c r="DXN277" s="3"/>
      <c r="DXO277" s="3"/>
      <c r="DXP277" s="3"/>
      <c r="DXQ277" s="3"/>
      <c r="DXR277" s="3"/>
      <c r="DXS277" s="3"/>
      <c r="DXT277" s="3"/>
      <c r="DXU277" s="3"/>
      <c r="DXV277" s="3"/>
      <c r="DXW277" s="3"/>
      <c r="DXX277" s="3"/>
      <c r="DXY277" s="3"/>
      <c r="DXZ277" s="3"/>
      <c r="DYA277" s="3"/>
      <c r="DYB277" s="3"/>
      <c r="DYC277" s="3"/>
      <c r="DYD277" s="3"/>
      <c r="DYE277" s="3"/>
      <c r="DYF277" s="3"/>
      <c r="DYG277" s="3"/>
      <c r="DYH277" s="3"/>
      <c r="DYI277" s="3"/>
      <c r="DYJ277" s="3"/>
      <c r="DYK277" s="3"/>
      <c r="DYL277" s="3"/>
      <c r="DYM277" s="3"/>
      <c r="DYN277" s="3"/>
      <c r="DYO277" s="3"/>
      <c r="DYP277" s="3"/>
      <c r="DYQ277" s="3"/>
      <c r="DYR277" s="3"/>
      <c r="DYS277" s="3"/>
      <c r="DYT277" s="3"/>
      <c r="DYU277" s="3"/>
      <c r="DYV277" s="3"/>
      <c r="DYW277" s="3"/>
      <c r="DYX277" s="3"/>
      <c r="DYY277" s="3"/>
      <c r="DYZ277" s="3"/>
      <c r="DZA277" s="3"/>
      <c r="DZB277" s="3"/>
      <c r="DZC277" s="3"/>
      <c r="DZD277" s="3"/>
      <c r="DZE277" s="3"/>
      <c r="DZF277" s="3"/>
      <c r="DZG277" s="3"/>
      <c r="DZH277" s="3"/>
      <c r="DZI277" s="3"/>
      <c r="DZJ277" s="3"/>
      <c r="DZK277" s="3"/>
      <c r="DZL277" s="3"/>
      <c r="DZM277" s="3"/>
      <c r="DZN277" s="3"/>
      <c r="DZO277" s="3"/>
      <c r="DZP277" s="3"/>
      <c r="DZQ277" s="3"/>
      <c r="DZR277" s="3"/>
      <c r="DZS277" s="3"/>
      <c r="DZT277" s="3"/>
      <c r="DZU277" s="3"/>
      <c r="DZV277" s="3"/>
      <c r="DZW277" s="3"/>
      <c r="DZX277" s="3"/>
      <c r="DZY277" s="3"/>
      <c r="DZZ277" s="3"/>
      <c r="EAA277" s="3"/>
      <c r="EAB277" s="3"/>
      <c r="EAC277" s="3"/>
      <c r="EAD277" s="3"/>
      <c r="EAE277" s="3"/>
      <c r="EAF277" s="3"/>
      <c r="EAG277" s="3"/>
      <c r="EAH277" s="3"/>
      <c r="EAI277" s="3"/>
      <c r="EAJ277" s="3"/>
      <c r="EAK277" s="3"/>
      <c r="EAL277" s="3"/>
      <c r="EAM277" s="3"/>
      <c r="EAN277" s="3"/>
      <c r="EAO277" s="3"/>
      <c r="EAP277" s="3"/>
      <c r="EAQ277" s="3"/>
      <c r="EAR277" s="3"/>
      <c r="EAS277" s="3"/>
      <c r="EAT277" s="3"/>
      <c r="EAU277" s="3"/>
      <c r="EAV277" s="3"/>
      <c r="EAW277" s="3"/>
      <c r="EAX277" s="3"/>
      <c r="EAY277" s="3"/>
      <c r="EAZ277" s="3"/>
      <c r="EBA277" s="3"/>
      <c r="EBB277" s="3"/>
      <c r="EBC277" s="3"/>
      <c r="EBD277" s="3"/>
      <c r="EBE277" s="3"/>
      <c r="EBF277" s="3"/>
      <c r="EBG277" s="3"/>
      <c r="EBH277" s="3"/>
      <c r="EBI277" s="3"/>
      <c r="EBJ277" s="3"/>
      <c r="EBK277" s="3"/>
      <c r="EBL277" s="3"/>
      <c r="EBM277" s="3"/>
      <c r="EBN277" s="3"/>
      <c r="EBO277" s="3"/>
      <c r="EBP277" s="3"/>
      <c r="EBQ277" s="3"/>
      <c r="EBR277" s="3"/>
      <c r="EBS277" s="3"/>
      <c r="EBT277" s="3"/>
      <c r="EBU277" s="3"/>
      <c r="EBV277" s="3"/>
      <c r="EBW277" s="3"/>
      <c r="EBX277" s="3"/>
      <c r="EBY277" s="3"/>
      <c r="EBZ277" s="3"/>
      <c r="ECA277" s="3"/>
      <c r="ECB277" s="3"/>
      <c r="ECC277" s="3"/>
      <c r="ECD277" s="3"/>
      <c r="ECE277" s="3"/>
      <c r="ECF277" s="3"/>
      <c r="ECG277" s="3"/>
      <c r="ECH277" s="3"/>
      <c r="ECI277" s="3"/>
      <c r="ECJ277" s="3"/>
      <c r="ECK277" s="3"/>
      <c r="ECL277" s="3"/>
      <c r="ECM277" s="3"/>
      <c r="ECN277" s="3"/>
      <c r="ECO277" s="3"/>
      <c r="ECP277" s="3"/>
      <c r="ECQ277" s="3"/>
      <c r="ECR277" s="3"/>
      <c r="ECS277" s="3"/>
      <c r="ECT277" s="3"/>
      <c r="ECU277" s="3"/>
      <c r="ECV277" s="3"/>
      <c r="ECW277" s="3"/>
      <c r="ECX277" s="3"/>
      <c r="ECY277" s="3"/>
      <c r="ECZ277" s="3"/>
      <c r="EDA277" s="3"/>
      <c r="EDB277" s="3"/>
      <c r="EDC277" s="3"/>
      <c r="EDD277" s="3"/>
      <c r="EDE277" s="3"/>
      <c r="EDF277" s="3"/>
      <c r="EDG277" s="3"/>
      <c r="EDH277" s="3"/>
      <c r="EDI277" s="3"/>
      <c r="EDJ277" s="3"/>
      <c r="EDK277" s="3"/>
      <c r="EDL277" s="3"/>
      <c r="EDM277" s="3"/>
      <c r="EDN277" s="3"/>
      <c r="EDO277" s="3"/>
      <c r="EDP277" s="3"/>
      <c r="EDQ277" s="3"/>
      <c r="EDR277" s="3"/>
      <c r="EDS277" s="3"/>
      <c r="EDT277" s="3"/>
      <c r="EDU277" s="3"/>
      <c r="EDV277" s="3"/>
      <c r="EDW277" s="3"/>
      <c r="EDX277" s="3"/>
      <c r="EDY277" s="3"/>
      <c r="EDZ277" s="3"/>
      <c r="EEA277" s="3"/>
      <c r="EEB277" s="3"/>
      <c r="EEC277" s="3"/>
      <c r="EED277" s="3"/>
      <c r="EEE277" s="3"/>
      <c r="EEF277" s="3"/>
      <c r="EEG277" s="3"/>
      <c r="EEH277" s="3"/>
      <c r="EEI277" s="3"/>
      <c r="EEJ277" s="3"/>
      <c r="EEK277" s="3"/>
      <c r="EEL277" s="3"/>
      <c r="EEM277" s="3"/>
      <c r="EEN277" s="3"/>
      <c r="EEO277" s="3"/>
      <c r="EEP277" s="3"/>
      <c r="EEQ277" s="3"/>
      <c r="EER277" s="3"/>
      <c r="EES277" s="3"/>
      <c r="EET277" s="3"/>
      <c r="EEU277" s="3"/>
      <c r="EEV277" s="3"/>
      <c r="EEW277" s="3"/>
      <c r="EEX277" s="3"/>
      <c r="EEY277" s="3"/>
      <c r="EEZ277" s="3"/>
      <c r="EFA277" s="3"/>
      <c r="EFB277" s="3"/>
      <c r="EFC277" s="3"/>
      <c r="EFD277" s="3"/>
      <c r="EFE277" s="3"/>
      <c r="EFF277" s="3"/>
      <c r="EFG277" s="3"/>
      <c r="EFH277" s="3"/>
      <c r="EFI277" s="3"/>
      <c r="EFJ277" s="3"/>
      <c r="EFK277" s="3"/>
      <c r="EFL277" s="3"/>
      <c r="EFM277" s="3"/>
      <c r="EFN277" s="3"/>
      <c r="EFO277" s="3"/>
      <c r="EFP277" s="3"/>
      <c r="EFQ277" s="3"/>
      <c r="EFR277" s="3"/>
      <c r="EFS277" s="3"/>
      <c r="EFT277" s="3"/>
      <c r="EFU277" s="3"/>
      <c r="EFV277" s="3"/>
      <c r="EFW277" s="3"/>
      <c r="EFX277" s="3"/>
      <c r="EFY277" s="3"/>
      <c r="EFZ277" s="3"/>
      <c r="EGA277" s="3"/>
      <c r="EGB277" s="3"/>
      <c r="EGC277" s="3"/>
      <c r="EGD277" s="3"/>
      <c r="EGE277" s="3"/>
      <c r="EGF277" s="3"/>
      <c r="EGG277" s="3"/>
      <c r="EGH277" s="3"/>
      <c r="EGI277" s="3"/>
      <c r="EGJ277" s="3"/>
      <c r="EGK277" s="3"/>
      <c r="EGL277" s="3"/>
      <c r="EGM277" s="3"/>
      <c r="EGN277" s="3"/>
      <c r="EGO277" s="3"/>
      <c r="EGP277" s="3"/>
      <c r="EGQ277" s="3"/>
      <c r="EGR277" s="3"/>
      <c r="EGS277" s="3"/>
      <c r="EGT277" s="3"/>
      <c r="EGU277" s="3"/>
      <c r="EGV277" s="3"/>
      <c r="EGW277" s="3"/>
      <c r="EGX277" s="3"/>
      <c r="EGY277" s="3"/>
      <c r="EGZ277" s="3"/>
      <c r="EHA277" s="3"/>
      <c r="EHB277" s="3"/>
      <c r="EHC277" s="3"/>
      <c r="EHD277" s="3"/>
      <c r="EHE277" s="3"/>
      <c r="EHF277" s="3"/>
      <c r="EHG277" s="3"/>
      <c r="EHH277" s="3"/>
      <c r="EHI277" s="3"/>
      <c r="EHJ277" s="3"/>
      <c r="EHK277" s="3"/>
      <c r="EHL277" s="3"/>
      <c r="EHM277" s="3"/>
      <c r="EHN277" s="3"/>
      <c r="EHO277" s="3"/>
      <c r="EHP277" s="3"/>
      <c r="EHQ277" s="3"/>
      <c r="EHR277" s="3"/>
      <c r="EHS277" s="3"/>
      <c r="EHT277" s="3"/>
      <c r="EHU277" s="3"/>
      <c r="EHV277" s="3"/>
      <c r="EHW277" s="3"/>
      <c r="EHX277" s="3"/>
      <c r="EHY277" s="3"/>
      <c r="EHZ277" s="3"/>
      <c r="EIA277" s="3"/>
      <c r="EIB277" s="3"/>
      <c r="EIC277" s="3"/>
      <c r="EID277" s="3"/>
      <c r="EIE277" s="3"/>
      <c r="EIF277" s="3"/>
      <c r="EIG277" s="3"/>
      <c r="EIH277" s="3"/>
      <c r="EII277" s="3"/>
      <c r="EIJ277" s="3"/>
      <c r="EIK277" s="3"/>
      <c r="EIL277" s="3"/>
      <c r="EIM277" s="3"/>
      <c r="EIN277" s="3"/>
      <c r="EIO277" s="3"/>
      <c r="EIP277" s="3"/>
      <c r="EIQ277" s="3"/>
      <c r="EIR277" s="3"/>
      <c r="EIS277" s="3"/>
      <c r="EIT277" s="3"/>
      <c r="EIU277" s="3"/>
      <c r="EIV277" s="3"/>
      <c r="EIW277" s="3"/>
      <c r="EIX277" s="3"/>
      <c r="EIY277" s="3"/>
      <c r="EIZ277" s="3"/>
      <c r="EJA277" s="3"/>
      <c r="EJB277" s="3"/>
      <c r="EJC277" s="3"/>
      <c r="EJD277" s="3"/>
      <c r="EJE277" s="3"/>
      <c r="EJF277" s="3"/>
      <c r="EJG277" s="3"/>
      <c r="EJH277" s="3"/>
      <c r="EJI277" s="3"/>
      <c r="EJJ277" s="3"/>
      <c r="EJK277" s="3"/>
      <c r="EJL277" s="3"/>
      <c r="EJM277" s="3"/>
      <c r="EJN277" s="3"/>
      <c r="EJO277" s="3"/>
      <c r="EJP277" s="3"/>
      <c r="EJQ277" s="3"/>
      <c r="EJR277" s="3"/>
      <c r="EJS277" s="3"/>
      <c r="EJT277" s="3"/>
      <c r="EJU277" s="3"/>
      <c r="EJV277" s="3"/>
      <c r="EJW277" s="3"/>
      <c r="EJX277" s="3"/>
      <c r="EJY277" s="3"/>
      <c r="EJZ277" s="3"/>
      <c r="EKA277" s="3"/>
      <c r="EKB277" s="3"/>
      <c r="EKC277" s="3"/>
      <c r="EKD277" s="3"/>
      <c r="EKE277" s="3"/>
      <c r="EKF277" s="3"/>
      <c r="EKG277" s="3"/>
      <c r="EKH277" s="3"/>
      <c r="EKI277" s="3"/>
      <c r="EKJ277" s="3"/>
      <c r="EKK277" s="3"/>
      <c r="EKL277" s="3"/>
      <c r="EKM277" s="3"/>
      <c r="EKN277" s="3"/>
      <c r="EKO277" s="3"/>
      <c r="EKP277" s="3"/>
      <c r="EKQ277" s="3"/>
      <c r="EKR277" s="3"/>
      <c r="EKS277" s="3"/>
      <c r="EKT277" s="3"/>
      <c r="EKU277" s="3"/>
      <c r="EKV277" s="3"/>
      <c r="EKW277" s="3"/>
      <c r="EKX277" s="3"/>
      <c r="EKY277" s="3"/>
      <c r="EKZ277" s="3"/>
      <c r="ELA277" s="3"/>
      <c r="ELB277" s="3"/>
      <c r="ELC277" s="3"/>
      <c r="ELD277" s="3"/>
      <c r="ELE277" s="3"/>
      <c r="ELF277" s="3"/>
      <c r="ELG277" s="3"/>
      <c r="ELH277" s="3"/>
      <c r="ELI277" s="3"/>
      <c r="ELJ277" s="3"/>
      <c r="ELK277" s="3"/>
      <c r="ELL277" s="3"/>
      <c r="ELM277" s="3"/>
      <c r="ELN277" s="3"/>
      <c r="ELO277" s="3"/>
      <c r="ELP277" s="3"/>
      <c r="ELQ277" s="3"/>
      <c r="ELR277" s="3"/>
      <c r="ELS277" s="3"/>
      <c r="ELT277" s="3"/>
      <c r="ELU277" s="3"/>
      <c r="ELV277" s="3"/>
      <c r="ELW277" s="3"/>
      <c r="ELX277" s="3"/>
      <c r="ELY277" s="3"/>
      <c r="ELZ277" s="3"/>
      <c r="EMA277" s="3"/>
      <c r="EMB277" s="3"/>
      <c r="EMC277" s="3"/>
      <c r="EMD277" s="3"/>
      <c r="EME277" s="3"/>
      <c r="EMF277" s="3"/>
      <c r="EMG277" s="3"/>
      <c r="EMH277" s="3"/>
      <c r="EMI277" s="3"/>
      <c r="EMJ277" s="3"/>
      <c r="EMK277" s="3"/>
      <c r="EML277" s="3"/>
      <c r="EMM277" s="3"/>
      <c r="EMN277" s="3"/>
      <c r="EMO277" s="3"/>
      <c r="EMP277" s="3"/>
      <c r="EMQ277" s="3"/>
      <c r="EMR277" s="3"/>
      <c r="EMS277" s="3"/>
      <c r="EMT277" s="3"/>
      <c r="EMU277" s="3"/>
      <c r="EMV277" s="3"/>
      <c r="EMW277" s="3"/>
      <c r="EMX277" s="3"/>
      <c r="EMY277" s="3"/>
      <c r="EMZ277" s="3"/>
      <c r="ENA277" s="3"/>
      <c r="ENB277" s="3"/>
      <c r="ENC277" s="3"/>
      <c r="END277" s="3"/>
      <c r="ENE277" s="3"/>
      <c r="ENF277" s="3"/>
      <c r="ENG277" s="3"/>
      <c r="ENH277" s="3"/>
      <c r="ENI277" s="3"/>
      <c r="ENJ277" s="3"/>
      <c r="ENK277" s="3"/>
      <c r="ENL277" s="3"/>
      <c r="ENM277" s="3"/>
      <c r="ENN277" s="3"/>
      <c r="ENO277" s="3"/>
      <c r="ENP277" s="3"/>
      <c r="ENQ277" s="3"/>
      <c r="ENR277" s="3"/>
      <c r="ENS277" s="3"/>
      <c r="ENT277" s="3"/>
      <c r="ENU277" s="3"/>
      <c r="ENV277" s="3"/>
      <c r="ENW277" s="3"/>
      <c r="ENX277" s="3"/>
      <c r="ENY277" s="3"/>
      <c r="ENZ277" s="3"/>
      <c r="EOA277" s="3"/>
      <c r="EOB277" s="3"/>
      <c r="EOC277" s="3"/>
      <c r="EOD277" s="3"/>
      <c r="EOE277" s="3"/>
      <c r="EOF277" s="3"/>
      <c r="EOG277" s="3"/>
      <c r="EOH277" s="3"/>
      <c r="EOI277" s="3"/>
      <c r="EOJ277" s="3"/>
      <c r="EOK277" s="3"/>
      <c r="EOL277" s="3"/>
      <c r="EOM277" s="3"/>
      <c r="EON277" s="3"/>
      <c r="EOO277" s="3"/>
      <c r="EOP277" s="3"/>
      <c r="EOQ277" s="3"/>
      <c r="EOR277" s="3"/>
      <c r="EOS277" s="3"/>
      <c r="EOT277" s="3"/>
      <c r="EOU277" s="3"/>
      <c r="EOV277" s="3"/>
      <c r="EOW277" s="3"/>
      <c r="EOX277" s="3"/>
      <c r="EOY277" s="3"/>
      <c r="EOZ277" s="3"/>
      <c r="EPA277" s="3"/>
      <c r="EPB277" s="3"/>
      <c r="EPC277" s="3"/>
      <c r="EPD277" s="3"/>
      <c r="EPE277" s="3"/>
      <c r="EPF277" s="3"/>
      <c r="EPG277" s="3"/>
      <c r="EPH277" s="3"/>
      <c r="EPI277" s="3"/>
      <c r="EPJ277" s="3"/>
      <c r="EPK277" s="3"/>
      <c r="EPL277" s="3"/>
      <c r="EPM277" s="3"/>
      <c r="EPN277" s="3"/>
      <c r="EPO277" s="3"/>
      <c r="EPP277" s="3"/>
      <c r="EPQ277" s="3"/>
      <c r="EPR277" s="3"/>
      <c r="EPS277" s="3"/>
      <c r="EPT277" s="3"/>
      <c r="EPU277" s="3"/>
      <c r="EPV277" s="3"/>
      <c r="EPW277" s="3"/>
      <c r="EPX277" s="3"/>
      <c r="EPY277" s="3"/>
      <c r="EPZ277" s="3"/>
      <c r="EQA277" s="3"/>
      <c r="EQB277" s="3"/>
      <c r="EQC277" s="3"/>
      <c r="EQD277" s="3"/>
      <c r="EQE277" s="3"/>
      <c r="EQF277" s="3"/>
      <c r="EQG277" s="3"/>
      <c r="EQH277" s="3"/>
      <c r="EQI277" s="3"/>
      <c r="EQJ277" s="3"/>
      <c r="EQK277" s="3"/>
      <c r="EQL277" s="3"/>
      <c r="EQM277" s="3"/>
      <c r="EQN277" s="3"/>
      <c r="EQO277" s="3"/>
      <c r="EQP277" s="3"/>
      <c r="EQQ277" s="3"/>
      <c r="EQR277" s="3"/>
      <c r="EQS277" s="3"/>
      <c r="EQT277" s="3"/>
      <c r="EQU277" s="3"/>
      <c r="EQV277" s="3"/>
      <c r="EQW277" s="3"/>
      <c r="EQX277" s="3"/>
      <c r="EQY277" s="3"/>
      <c r="EQZ277" s="3"/>
      <c r="ERA277" s="3"/>
      <c r="ERB277" s="3"/>
      <c r="ERC277" s="3"/>
      <c r="ERD277" s="3"/>
      <c r="ERE277" s="3"/>
      <c r="ERF277" s="3"/>
      <c r="ERG277" s="3"/>
      <c r="ERH277" s="3"/>
      <c r="ERI277" s="3"/>
      <c r="ERJ277" s="3"/>
      <c r="ERK277" s="3"/>
      <c r="ERL277" s="3"/>
      <c r="ERM277" s="3"/>
      <c r="ERN277" s="3"/>
      <c r="ERO277" s="3"/>
      <c r="ERP277" s="3"/>
      <c r="ERQ277" s="3"/>
      <c r="ERR277" s="3"/>
      <c r="ERS277" s="3"/>
      <c r="ERT277" s="3"/>
      <c r="ERU277" s="3"/>
      <c r="ERV277" s="3"/>
      <c r="ERW277" s="3"/>
      <c r="ERX277" s="3"/>
      <c r="ERY277" s="3"/>
      <c r="ERZ277" s="3"/>
      <c r="ESA277" s="3"/>
      <c r="ESB277" s="3"/>
      <c r="ESC277" s="3"/>
      <c r="ESD277" s="3"/>
      <c r="ESE277" s="3"/>
      <c r="ESF277" s="3"/>
      <c r="ESG277" s="3"/>
      <c r="ESH277" s="3"/>
      <c r="ESI277" s="3"/>
      <c r="ESJ277" s="3"/>
      <c r="ESK277" s="3"/>
      <c r="ESL277" s="3"/>
      <c r="ESM277" s="3"/>
      <c r="ESN277" s="3"/>
      <c r="ESO277" s="3"/>
      <c r="ESP277" s="3"/>
      <c r="ESQ277" s="3"/>
      <c r="ESR277" s="3"/>
      <c r="ESS277" s="3"/>
      <c r="EST277" s="3"/>
      <c r="ESU277" s="3"/>
      <c r="ESV277" s="3"/>
      <c r="ESW277" s="3"/>
      <c r="ESX277" s="3"/>
      <c r="ESY277" s="3"/>
      <c r="ESZ277" s="3"/>
      <c r="ETA277" s="3"/>
      <c r="ETB277" s="3"/>
      <c r="ETC277" s="3"/>
      <c r="ETD277" s="3"/>
      <c r="ETE277" s="3"/>
      <c r="ETF277" s="3"/>
      <c r="ETG277" s="3"/>
      <c r="ETH277" s="3"/>
      <c r="ETI277" s="3"/>
      <c r="ETJ277" s="3"/>
      <c r="ETK277" s="3"/>
      <c r="ETL277" s="3"/>
      <c r="ETM277" s="3"/>
      <c r="ETN277" s="3"/>
      <c r="ETO277" s="3"/>
      <c r="ETP277" s="3"/>
      <c r="ETQ277" s="3"/>
      <c r="ETR277" s="3"/>
      <c r="ETS277" s="3"/>
      <c r="ETT277" s="3"/>
      <c r="ETU277" s="3"/>
      <c r="ETV277" s="3"/>
      <c r="ETW277" s="3"/>
      <c r="ETX277" s="3"/>
      <c r="ETY277" s="3"/>
      <c r="ETZ277" s="3"/>
      <c r="EUA277" s="3"/>
      <c r="EUB277" s="3"/>
      <c r="EUC277" s="3"/>
      <c r="EUD277" s="3"/>
      <c r="EUE277" s="3"/>
      <c r="EUF277" s="3"/>
      <c r="EUG277" s="3"/>
      <c r="EUH277" s="3"/>
      <c r="EUI277" s="3"/>
      <c r="EUJ277" s="3"/>
      <c r="EUK277" s="3"/>
      <c r="EUL277" s="3"/>
      <c r="EUM277" s="3"/>
      <c r="EUN277" s="3"/>
      <c r="EUO277" s="3"/>
      <c r="EUP277" s="3"/>
      <c r="EUQ277" s="3"/>
      <c r="EUR277" s="3"/>
      <c r="EUS277" s="3"/>
      <c r="EUT277" s="3"/>
      <c r="EUU277" s="3"/>
      <c r="EUV277" s="3"/>
      <c r="EUW277" s="3"/>
      <c r="EUX277" s="3"/>
      <c r="EUY277" s="3"/>
      <c r="EUZ277" s="3"/>
      <c r="EVA277" s="3"/>
      <c r="EVB277" s="3"/>
      <c r="EVC277" s="3"/>
      <c r="EVD277" s="3"/>
      <c r="EVE277" s="3"/>
      <c r="EVF277" s="3"/>
      <c r="EVG277" s="3"/>
      <c r="EVH277" s="3"/>
      <c r="EVI277" s="3"/>
      <c r="EVJ277" s="3"/>
      <c r="EVK277" s="3"/>
      <c r="EVL277" s="3"/>
      <c r="EVM277" s="3"/>
      <c r="EVN277" s="3"/>
      <c r="EVO277" s="3"/>
      <c r="EVP277" s="3"/>
      <c r="EVQ277" s="3"/>
      <c r="EVR277" s="3"/>
      <c r="EVS277" s="3"/>
      <c r="EVT277" s="3"/>
      <c r="EVU277" s="3"/>
      <c r="EVV277" s="3"/>
      <c r="EVW277" s="3"/>
      <c r="EVX277" s="3"/>
      <c r="EVY277" s="3"/>
      <c r="EVZ277" s="3"/>
      <c r="EWA277" s="3"/>
      <c r="EWB277" s="3"/>
      <c r="EWC277" s="3"/>
      <c r="EWD277" s="3"/>
      <c r="EWE277" s="3"/>
      <c r="EWF277" s="3"/>
      <c r="EWG277" s="3"/>
      <c r="EWH277" s="3"/>
      <c r="EWI277" s="3"/>
      <c r="EWJ277" s="3"/>
      <c r="EWK277" s="3"/>
      <c r="EWL277" s="3"/>
      <c r="EWM277" s="3"/>
      <c r="EWN277" s="3"/>
      <c r="EWO277" s="3"/>
      <c r="EWP277" s="3"/>
      <c r="EWQ277" s="3"/>
      <c r="EWR277" s="3"/>
      <c r="EWS277" s="3"/>
      <c r="EWT277" s="3"/>
      <c r="EWU277" s="3"/>
      <c r="EWV277" s="3"/>
      <c r="EWW277" s="3"/>
      <c r="EWX277" s="3"/>
      <c r="EWY277" s="3"/>
      <c r="EWZ277" s="3"/>
      <c r="EXA277" s="3"/>
      <c r="EXB277" s="3"/>
      <c r="EXC277" s="3"/>
      <c r="EXD277" s="3"/>
      <c r="EXE277" s="3"/>
      <c r="EXF277" s="3"/>
      <c r="EXG277" s="3"/>
      <c r="EXH277" s="3"/>
      <c r="EXI277" s="3"/>
      <c r="EXJ277" s="3"/>
      <c r="EXK277" s="3"/>
      <c r="EXL277" s="3"/>
      <c r="EXM277" s="3"/>
      <c r="EXN277" s="3"/>
      <c r="EXO277" s="3"/>
      <c r="EXP277" s="3"/>
      <c r="EXQ277" s="3"/>
      <c r="EXR277" s="3"/>
      <c r="EXS277" s="3"/>
      <c r="EXT277" s="3"/>
      <c r="EXU277" s="3"/>
      <c r="EXV277" s="3"/>
      <c r="EXW277" s="3"/>
      <c r="EXX277" s="3"/>
      <c r="EXY277" s="3"/>
      <c r="EXZ277" s="3"/>
      <c r="EYA277" s="3"/>
      <c r="EYB277" s="3"/>
      <c r="EYC277" s="3"/>
      <c r="EYD277" s="3"/>
      <c r="EYE277" s="3"/>
      <c r="EYF277" s="3"/>
      <c r="EYG277" s="3"/>
      <c r="EYH277" s="3"/>
      <c r="EYI277" s="3"/>
      <c r="EYJ277" s="3"/>
      <c r="EYK277" s="3"/>
      <c r="EYL277" s="3"/>
      <c r="EYM277" s="3"/>
      <c r="EYN277" s="3"/>
      <c r="EYO277" s="3"/>
      <c r="EYP277" s="3"/>
      <c r="EYQ277" s="3"/>
      <c r="EYR277" s="3"/>
      <c r="EYS277" s="3"/>
      <c r="EYT277" s="3"/>
      <c r="EYU277" s="3"/>
      <c r="EYV277" s="3"/>
      <c r="EYW277" s="3"/>
      <c r="EYX277" s="3"/>
      <c r="EYY277" s="3"/>
      <c r="EYZ277" s="3"/>
      <c r="EZA277" s="3"/>
      <c r="EZB277" s="3"/>
      <c r="EZC277" s="3"/>
      <c r="EZD277" s="3"/>
      <c r="EZE277" s="3"/>
      <c r="EZF277" s="3"/>
      <c r="EZG277" s="3"/>
      <c r="EZH277" s="3"/>
      <c r="EZI277" s="3"/>
      <c r="EZJ277" s="3"/>
      <c r="EZK277" s="3"/>
      <c r="EZL277" s="3"/>
      <c r="EZM277" s="3"/>
      <c r="EZN277" s="3"/>
      <c r="EZO277" s="3"/>
      <c r="EZP277" s="3"/>
      <c r="EZQ277" s="3"/>
      <c r="EZR277" s="3"/>
      <c r="EZS277" s="3"/>
      <c r="EZT277" s="3"/>
      <c r="EZU277" s="3"/>
      <c r="EZV277" s="3"/>
      <c r="EZW277" s="3"/>
      <c r="EZX277" s="3"/>
      <c r="EZY277" s="3"/>
      <c r="EZZ277" s="3"/>
      <c r="FAA277" s="3"/>
      <c r="FAB277" s="3"/>
      <c r="FAC277" s="3"/>
      <c r="FAD277" s="3"/>
      <c r="FAE277" s="3"/>
      <c r="FAF277" s="3"/>
      <c r="FAG277" s="3"/>
      <c r="FAH277" s="3"/>
      <c r="FAI277" s="3"/>
      <c r="FAJ277" s="3"/>
      <c r="FAK277" s="3"/>
      <c r="FAL277" s="3"/>
      <c r="FAM277" s="3"/>
      <c r="FAN277" s="3"/>
      <c r="FAO277" s="3"/>
      <c r="FAP277" s="3"/>
      <c r="FAQ277" s="3"/>
      <c r="FAR277" s="3"/>
      <c r="FAS277" s="3"/>
      <c r="FAT277" s="3"/>
      <c r="FAU277" s="3"/>
      <c r="FAV277" s="3"/>
      <c r="FAW277" s="3"/>
      <c r="FAX277" s="3"/>
      <c r="FAY277" s="3"/>
      <c r="FAZ277" s="3"/>
      <c r="FBA277" s="3"/>
      <c r="FBB277" s="3"/>
      <c r="FBC277" s="3"/>
      <c r="FBD277" s="3"/>
      <c r="FBE277" s="3"/>
      <c r="FBF277" s="3"/>
      <c r="FBG277" s="3"/>
      <c r="FBH277" s="3"/>
      <c r="FBI277" s="3"/>
      <c r="FBJ277" s="3"/>
      <c r="FBK277" s="3"/>
      <c r="FBL277" s="3"/>
      <c r="FBM277" s="3"/>
      <c r="FBN277" s="3"/>
      <c r="FBO277" s="3"/>
      <c r="FBP277" s="3"/>
      <c r="FBQ277" s="3"/>
      <c r="FBR277" s="3"/>
      <c r="FBS277" s="3"/>
      <c r="FBT277" s="3"/>
      <c r="FBU277" s="3"/>
      <c r="FBV277" s="3"/>
      <c r="FBW277" s="3"/>
      <c r="FBX277" s="3"/>
      <c r="FBY277" s="3"/>
      <c r="FBZ277" s="3"/>
      <c r="FCA277" s="3"/>
      <c r="FCB277" s="3"/>
      <c r="FCC277" s="3"/>
      <c r="FCD277" s="3"/>
      <c r="FCE277" s="3"/>
      <c r="FCF277" s="3"/>
      <c r="FCG277" s="3"/>
      <c r="FCH277" s="3"/>
      <c r="FCI277" s="3"/>
      <c r="FCJ277" s="3"/>
      <c r="FCK277" s="3"/>
      <c r="FCL277" s="3"/>
      <c r="FCM277" s="3"/>
      <c r="FCN277" s="3"/>
      <c r="FCO277" s="3"/>
      <c r="FCP277" s="3"/>
      <c r="FCQ277" s="3"/>
      <c r="FCR277" s="3"/>
      <c r="FCS277" s="3"/>
      <c r="FCT277" s="3"/>
      <c r="FCU277" s="3"/>
      <c r="FCV277" s="3"/>
      <c r="FCW277" s="3"/>
      <c r="FCX277" s="3"/>
      <c r="FCY277" s="3"/>
      <c r="FCZ277" s="3"/>
      <c r="FDA277" s="3"/>
      <c r="FDB277" s="3"/>
      <c r="FDC277" s="3"/>
      <c r="FDD277" s="3"/>
      <c r="FDE277" s="3"/>
      <c r="FDF277" s="3"/>
      <c r="FDG277" s="3"/>
      <c r="FDH277" s="3"/>
      <c r="FDI277" s="3"/>
      <c r="FDJ277" s="3"/>
      <c r="FDK277" s="3"/>
      <c r="FDL277" s="3"/>
      <c r="FDM277" s="3"/>
      <c r="FDN277" s="3"/>
      <c r="FDO277" s="3"/>
      <c r="FDP277" s="3"/>
      <c r="FDQ277" s="3"/>
      <c r="FDR277" s="3"/>
      <c r="FDS277" s="3"/>
      <c r="FDT277" s="3"/>
      <c r="FDU277" s="3"/>
      <c r="FDV277" s="3"/>
      <c r="FDW277" s="3"/>
      <c r="FDX277" s="3"/>
      <c r="FDY277" s="3"/>
      <c r="FDZ277" s="3"/>
      <c r="FEA277" s="3"/>
      <c r="FEB277" s="3"/>
      <c r="FEC277" s="3"/>
      <c r="FED277" s="3"/>
      <c r="FEE277" s="3"/>
      <c r="FEF277" s="3"/>
      <c r="FEG277" s="3"/>
      <c r="FEH277" s="3"/>
      <c r="FEI277" s="3"/>
      <c r="FEJ277" s="3"/>
      <c r="FEK277" s="3"/>
      <c r="FEL277" s="3"/>
      <c r="FEM277" s="3"/>
      <c r="FEN277" s="3"/>
      <c r="FEO277" s="3"/>
      <c r="FEP277" s="3"/>
      <c r="FEQ277" s="3"/>
      <c r="FER277" s="3"/>
      <c r="FES277" s="3"/>
      <c r="FET277" s="3"/>
      <c r="FEU277" s="3"/>
      <c r="FEV277" s="3"/>
      <c r="FEW277" s="3"/>
      <c r="FEX277" s="3"/>
      <c r="FEY277" s="3"/>
      <c r="FEZ277" s="3"/>
      <c r="FFA277" s="3"/>
      <c r="FFB277" s="3"/>
      <c r="FFC277" s="3"/>
      <c r="FFD277" s="3"/>
      <c r="FFE277" s="3"/>
      <c r="FFF277" s="3"/>
      <c r="FFG277" s="3"/>
      <c r="FFH277" s="3"/>
      <c r="FFI277" s="3"/>
      <c r="FFJ277" s="3"/>
      <c r="FFK277" s="3"/>
      <c r="FFL277" s="3"/>
      <c r="FFM277" s="3"/>
      <c r="FFN277" s="3"/>
      <c r="FFO277" s="3"/>
      <c r="FFP277" s="3"/>
      <c r="FFQ277" s="3"/>
      <c r="FFR277" s="3"/>
      <c r="FFS277" s="3"/>
      <c r="FFT277" s="3"/>
      <c r="FFU277" s="3"/>
      <c r="FFV277" s="3"/>
      <c r="FFW277" s="3"/>
      <c r="FFX277" s="3"/>
      <c r="FFY277" s="3"/>
      <c r="FFZ277" s="3"/>
      <c r="FGA277" s="3"/>
      <c r="FGB277" s="3"/>
      <c r="FGC277" s="3"/>
      <c r="FGD277" s="3"/>
      <c r="FGE277" s="3"/>
      <c r="FGF277" s="3"/>
      <c r="FGG277" s="3"/>
      <c r="FGH277" s="3"/>
      <c r="FGI277" s="3"/>
      <c r="FGJ277" s="3"/>
      <c r="FGK277" s="3"/>
      <c r="FGL277" s="3"/>
      <c r="FGM277" s="3"/>
      <c r="FGN277" s="3"/>
      <c r="FGO277" s="3"/>
      <c r="FGP277" s="3"/>
      <c r="FGQ277" s="3"/>
      <c r="FGR277" s="3"/>
      <c r="FGS277" s="3"/>
      <c r="FGT277" s="3"/>
      <c r="FGU277" s="3"/>
      <c r="FGV277" s="3"/>
      <c r="FGW277" s="3"/>
      <c r="FGX277" s="3"/>
      <c r="FGY277" s="3"/>
      <c r="FGZ277" s="3"/>
      <c r="FHA277" s="3"/>
      <c r="FHB277" s="3"/>
      <c r="FHC277" s="3"/>
      <c r="FHD277" s="3"/>
      <c r="FHE277" s="3"/>
      <c r="FHF277" s="3"/>
      <c r="FHG277" s="3"/>
      <c r="FHH277" s="3"/>
      <c r="FHI277" s="3"/>
      <c r="FHJ277" s="3"/>
      <c r="FHK277" s="3"/>
      <c r="FHL277" s="3"/>
      <c r="FHM277" s="3"/>
      <c r="FHN277" s="3"/>
      <c r="FHO277" s="3"/>
      <c r="FHP277" s="3"/>
      <c r="FHQ277" s="3"/>
      <c r="FHR277" s="3"/>
      <c r="FHS277" s="3"/>
      <c r="FHT277" s="3"/>
      <c r="FHU277" s="3"/>
      <c r="FHV277" s="3"/>
      <c r="FHW277" s="3"/>
      <c r="FHX277" s="3"/>
      <c r="FHY277" s="3"/>
      <c r="FHZ277" s="3"/>
      <c r="FIA277" s="3"/>
      <c r="FIB277" s="3"/>
      <c r="FIC277" s="3"/>
      <c r="FID277" s="3"/>
      <c r="FIE277" s="3"/>
      <c r="FIF277" s="3"/>
      <c r="FIG277" s="3"/>
      <c r="FIH277" s="3"/>
      <c r="FII277" s="3"/>
      <c r="FIJ277" s="3"/>
      <c r="FIK277" s="3"/>
      <c r="FIL277" s="3"/>
      <c r="FIM277" s="3"/>
      <c r="FIN277" s="3"/>
      <c r="FIO277" s="3"/>
      <c r="FIP277" s="3"/>
      <c r="FIQ277" s="3"/>
      <c r="FIR277" s="3"/>
      <c r="FIS277" s="3"/>
      <c r="FIT277" s="3"/>
      <c r="FIU277" s="3"/>
      <c r="FIV277" s="3"/>
      <c r="FIW277" s="3"/>
      <c r="FIX277" s="3"/>
      <c r="FIY277" s="3"/>
      <c r="FIZ277" s="3"/>
      <c r="FJA277" s="3"/>
      <c r="FJB277" s="3"/>
      <c r="FJC277" s="3"/>
      <c r="FJD277" s="3"/>
      <c r="FJE277" s="3"/>
      <c r="FJF277" s="3"/>
      <c r="FJG277" s="3"/>
      <c r="FJH277" s="3"/>
      <c r="FJI277" s="3"/>
      <c r="FJJ277" s="3"/>
      <c r="FJK277" s="3"/>
      <c r="FJL277" s="3"/>
      <c r="FJM277" s="3"/>
      <c r="FJN277" s="3"/>
      <c r="FJO277" s="3"/>
      <c r="FJP277" s="3"/>
      <c r="FJQ277" s="3"/>
      <c r="FJR277" s="3"/>
      <c r="FJS277" s="3"/>
      <c r="FJT277" s="3"/>
      <c r="FJU277" s="3"/>
      <c r="FJV277" s="3"/>
      <c r="FJW277" s="3"/>
      <c r="FJX277" s="3"/>
      <c r="FJY277" s="3"/>
      <c r="FJZ277" s="3"/>
      <c r="FKA277" s="3"/>
      <c r="FKB277" s="3"/>
      <c r="FKC277" s="3"/>
      <c r="FKD277" s="3"/>
      <c r="FKE277" s="3"/>
      <c r="FKF277" s="3"/>
      <c r="FKG277" s="3"/>
      <c r="FKH277" s="3"/>
      <c r="FKI277" s="3"/>
      <c r="FKJ277" s="3"/>
      <c r="FKK277" s="3"/>
      <c r="FKL277" s="3"/>
      <c r="FKM277" s="3"/>
      <c r="FKN277" s="3"/>
      <c r="FKO277" s="3"/>
      <c r="FKP277" s="3"/>
      <c r="FKQ277" s="3"/>
      <c r="FKR277" s="3"/>
      <c r="FKS277" s="3"/>
      <c r="FKT277" s="3"/>
      <c r="FKU277" s="3"/>
      <c r="FKV277" s="3"/>
      <c r="FKW277" s="3"/>
      <c r="FKX277" s="3"/>
      <c r="FKY277" s="3"/>
      <c r="FKZ277" s="3"/>
      <c r="FLA277" s="3"/>
      <c r="FLB277" s="3"/>
      <c r="FLC277" s="3"/>
      <c r="FLD277" s="3"/>
      <c r="FLE277" s="3"/>
      <c r="FLF277" s="3"/>
      <c r="FLG277" s="3"/>
      <c r="FLH277" s="3"/>
      <c r="FLI277" s="3"/>
      <c r="FLJ277" s="3"/>
      <c r="FLK277" s="3"/>
      <c r="FLL277" s="3"/>
      <c r="FLM277" s="3"/>
      <c r="FLN277" s="3"/>
      <c r="FLO277" s="3"/>
      <c r="FLP277" s="3"/>
      <c r="FLQ277" s="3"/>
      <c r="FLR277" s="3"/>
      <c r="FLS277" s="3"/>
      <c r="FLT277" s="3"/>
      <c r="FLU277" s="3"/>
      <c r="FLV277" s="3"/>
      <c r="FLW277" s="3"/>
      <c r="FLX277" s="3"/>
      <c r="FLY277" s="3"/>
      <c r="FLZ277" s="3"/>
      <c r="FMA277" s="3"/>
      <c r="FMB277" s="3"/>
      <c r="FMC277" s="3"/>
      <c r="FMD277" s="3"/>
      <c r="FME277" s="3"/>
      <c r="FMF277" s="3"/>
      <c r="FMG277" s="3"/>
      <c r="FMH277" s="3"/>
      <c r="FMI277" s="3"/>
      <c r="FMJ277" s="3"/>
      <c r="FMK277" s="3"/>
      <c r="FML277" s="3"/>
      <c r="FMM277" s="3"/>
      <c r="FMN277" s="3"/>
      <c r="FMO277" s="3"/>
      <c r="FMP277" s="3"/>
      <c r="FMQ277" s="3"/>
      <c r="FMR277" s="3"/>
      <c r="FMS277" s="3"/>
      <c r="FMT277" s="3"/>
      <c r="FMU277" s="3"/>
      <c r="FMV277" s="3"/>
      <c r="FMW277" s="3"/>
      <c r="FMX277" s="3"/>
      <c r="FMY277" s="3"/>
      <c r="FMZ277" s="3"/>
      <c r="FNA277" s="3"/>
      <c r="FNB277" s="3"/>
      <c r="FNC277" s="3"/>
      <c r="FND277" s="3"/>
      <c r="FNE277" s="3"/>
      <c r="FNF277" s="3"/>
      <c r="FNG277" s="3"/>
      <c r="FNH277" s="3"/>
      <c r="FNI277" s="3"/>
      <c r="FNJ277" s="3"/>
      <c r="FNK277" s="3"/>
      <c r="FNL277" s="3"/>
      <c r="FNM277" s="3"/>
      <c r="FNN277" s="3"/>
      <c r="FNO277" s="3"/>
      <c r="FNP277" s="3"/>
      <c r="FNQ277" s="3"/>
      <c r="FNR277" s="3"/>
      <c r="FNS277" s="3"/>
      <c r="FNT277" s="3"/>
      <c r="FNU277" s="3"/>
      <c r="FNV277" s="3"/>
      <c r="FNW277" s="3"/>
      <c r="FNX277" s="3"/>
      <c r="FNY277" s="3"/>
      <c r="FNZ277" s="3"/>
      <c r="FOA277" s="3"/>
      <c r="FOB277" s="3"/>
      <c r="FOC277" s="3"/>
      <c r="FOD277" s="3"/>
      <c r="FOE277" s="3"/>
      <c r="FOF277" s="3"/>
      <c r="FOG277" s="3"/>
      <c r="FOH277" s="3"/>
      <c r="FOI277" s="3"/>
      <c r="FOJ277" s="3"/>
      <c r="FOK277" s="3"/>
      <c r="FOL277" s="3"/>
      <c r="FOM277" s="3"/>
      <c r="FON277" s="3"/>
      <c r="FOO277" s="3"/>
      <c r="FOP277" s="3"/>
      <c r="FOQ277" s="3"/>
      <c r="FOR277" s="3"/>
      <c r="FOS277" s="3"/>
      <c r="FOT277" s="3"/>
      <c r="FOU277" s="3"/>
      <c r="FOV277" s="3"/>
      <c r="FOW277" s="3"/>
      <c r="FOX277" s="3"/>
      <c r="FOY277" s="3"/>
      <c r="FOZ277" s="3"/>
      <c r="FPA277" s="3"/>
      <c r="FPB277" s="3"/>
      <c r="FPC277" s="3"/>
      <c r="FPD277" s="3"/>
      <c r="FPE277" s="3"/>
      <c r="FPF277" s="3"/>
      <c r="FPG277" s="3"/>
      <c r="FPH277" s="3"/>
      <c r="FPI277" s="3"/>
      <c r="FPJ277" s="3"/>
      <c r="FPK277" s="3"/>
      <c r="FPL277" s="3"/>
      <c r="FPM277" s="3"/>
      <c r="FPN277" s="3"/>
      <c r="FPO277" s="3"/>
      <c r="FPP277" s="3"/>
      <c r="FPQ277" s="3"/>
      <c r="FPR277" s="3"/>
      <c r="FPS277" s="3"/>
      <c r="FPT277" s="3"/>
      <c r="FPU277" s="3"/>
      <c r="FPV277" s="3"/>
      <c r="FPW277" s="3"/>
      <c r="FPX277" s="3"/>
      <c r="FPY277" s="3"/>
      <c r="FPZ277" s="3"/>
      <c r="FQA277" s="3"/>
      <c r="FQB277" s="3"/>
      <c r="FQC277" s="3"/>
      <c r="FQD277" s="3"/>
      <c r="FQE277" s="3"/>
      <c r="FQF277" s="3"/>
      <c r="FQG277" s="3"/>
      <c r="FQH277" s="3"/>
      <c r="FQI277" s="3"/>
      <c r="FQJ277" s="3"/>
      <c r="FQK277" s="3"/>
      <c r="FQL277" s="3"/>
      <c r="FQM277" s="3"/>
      <c r="FQN277" s="3"/>
      <c r="FQO277" s="3"/>
      <c r="FQP277" s="3"/>
      <c r="FQQ277" s="3"/>
      <c r="FQR277" s="3"/>
      <c r="FQS277" s="3"/>
      <c r="FQT277" s="3"/>
      <c r="FQU277" s="3"/>
      <c r="FQV277" s="3"/>
      <c r="FQW277" s="3"/>
      <c r="FQX277" s="3"/>
      <c r="FQY277" s="3"/>
      <c r="FQZ277" s="3"/>
      <c r="FRA277" s="3"/>
      <c r="FRB277" s="3"/>
      <c r="FRC277" s="3"/>
      <c r="FRD277" s="3"/>
      <c r="FRE277" s="3"/>
      <c r="FRF277" s="3"/>
      <c r="FRG277" s="3"/>
      <c r="FRH277" s="3"/>
      <c r="FRI277" s="3"/>
      <c r="FRJ277" s="3"/>
      <c r="FRK277" s="3"/>
      <c r="FRL277" s="3"/>
      <c r="FRM277" s="3"/>
      <c r="FRN277" s="3"/>
      <c r="FRO277" s="3"/>
      <c r="FRP277" s="3"/>
      <c r="FRQ277" s="3"/>
      <c r="FRR277" s="3"/>
      <c r="FRS277" s="3"/>
      <c r="FRT277" s="3"/>
      <c r="FRU277" s="3"/>
      <c r="FRV277" s="3"/>
      <c r="FRW277" s="3"/>
      <c r="FRX277" s="3"/>
      <c r="FRY277" s="3"/>
      <c r="FRZ277" s="3"/>
      <c r="FSA277" s="3"/>
      <c r="FSB277" s="3"/>
      <c r="FSC277" s="3"/>
      <c r="FSD277" s="3"/>
      <c r="FSE277" s="3"/>
      <c r="FSF277" s="3"/>
      <c r="FSG277" s="3"/>
      <c r="FSH277" s="3"/>
      <c r="FSI277" s="3"/>
      <c r="FSJ277" s="3"/>
      <c r="FSK277" s="3"/>
      <c r="FSL277" s="3"/>
      <c r="FSM277" s="3"/>
      <c r="FSN277" s="3"/>
      <c r="FSO277" s="3"/>
      <c r="FSP277" s="3"/>
      <c r="FSQ277" s="3"/>
      <c r="FSR277" s="3"/>
      <c r="FSS277" s="3"/>
      <c r="FST277" s="3"/>
      <c r="FSU277" s="3"/>
      <c r="FSV277" s="3"/>
      <c r="FSW277" s="3"/>
      <c r="FSX277" s="3"/>
      <c r="FSY277" s="3"/>
      <c r="FSZ277" s="3"/>
      <c r="FTA277" s="3"/>
      <c r="FTB277" s="3"/>
      <c r="FTC277" s="3"/>
      <c r="FTD277" s="3"/>
      <c r="FTE277" s="3"/>
      <c r="FTF277" s="3"/>
      <c r="FTG277" s="3"/>
      <c r="FTH277" s="3"/>
      <c r="FTI277" s="3"/>
      <c r="FTJ277" s="3"/>
      <c r="FTK277" s="3"/>
      <c r="FTL277" s="3"/>
      <c r="FTM277" s="3"/>
      <c r="FTN277" s="3"/>
      <c r="FTO277" s="3"/>
      <c r="FTP277" s="3"/>
      <c r="FTQ277" s="3"/>
      <c r="FTR277" s="3"/>
      <c r="FTS277" s="3"/>
      <c r="FTT277" s="3"/>
      <c r="FTU277" s="3"/>
      <c r="FTV277" s="3"/>
      <c r="FTW277" s="3"/>
      <c r="FTX277" s="3"/>
      <c r="FTY277" s="3"/>
      <c r="FTZ277" s="3"/>
      <c r="FUA277" s="3"/>
      <c r="FUB277" s="3"/>
      <c r="FUC277" s="3"/>
      <c r="FUD277" s="3"/>
      <c r="FUE277" s="3"/>
      <c r="FUF277" s="3"/>
      <c r="FUG277" s="3"/>
      <c r="FUH277" s="3"/>
      <c r="FUI277" s="3"/>
      <c r="FUJ277" s="3"/>
      <c r="FUK277" s="3"/>
      <c r="FUL277" s="3"/>
      <c r="FUM277" s="3"/>
      <c r="FUN277" s="3"/>
      <c r="FUO277" s="3"/>
      <c r="FUP277" s="3"/>
      <c r="FUQ277" s="3"/>
      <c r="FUR277" s="3"/>
      <c r="FUS277" s="3"/>
      <c r="FUT277" s="3"/>
      <c r="FUU277" s="3"/>
      <c r="FUV277" s="3"/>
      <c r="FUW277" s="3"/>
      <c r="FUX277" s="3"/>
      <c r="FUY277" s="3"/>
      <c r="FUZ277" s="3"/>
      <c r="FVA277" s="3"/>
      <c r="FVB277" s="3"/>
      <c r="FVC277" s="3"/>
      <c r="FVD277" s="3"/>
      <c r="FVE277" s="3"/>
      <c r="FVF277" s="3"/>
      <c r="FVG277" s="3"/>
      <c r="FVH277" s="3"/>
      <c r="FVI277" s="3"/>
      <c r="FVJ277" s="3"/>
      <c r="FVK277" s="3"/>
      <c r="FVL277" s="3"/>
      <c r="FVM277" s="3"/>
      <c r="FVN277" s="3"/>
      <c r="FVO277" s="3"/>
      <c r="FVP277" s="3"/>
      <c r="FVQ277" s="3"/>
      <c r="FVR277" s="3"/>
      <c r="FVS277" s="3"/>
      <c r="FVT277" s="3"/>
      <c r="FVU277" s="3"/>
      <c r="FVV277" s="3"/>
      <c r="FVW277" s="3"/>
      <c r="FVX277" s="3"/>
      <c r="FVY277" s="3"/>
      <c r="FVZ277" s="3"/>
      <c r="FWA277" s="3"/>
      <c r="FWB277" s="3"/>
      <c r="FWC277" s="3"/>
      <c r="FWD277" s="3"/>
      <c r="FWE277" s="3"/>
      <c r="FWF277" s="3"/>
      <c r="FWG277" s="3"/>
      <c r="FWH277" s="3"/>
      <c r="FWI277" s="3"/>
      <c r="FWJ277" s="3"/>
      <c r="FWK277" s="3"/>
      <c r="FWL277" s="3"/>
      <c r="FWM277" s="3"/>
      <c r="FWN277" s="3"/>
      <c r="FWO277" s="3"/>
      <c r="FWP277" s="3"/>
      <c r="FWQ277" s="3"/>
      <c r="FWR277" s="3"/>
      <c r="FWS277" s="3"/>
      <c r="FWT277" s="3"/>
      <c r="FWU277" s="3"/>
      <c r="FWV277" s="3"/>
      <c r="FWW277" s="3"/>
      <c r="FWX277" s="3"/>
      <c r="FWY277" s="3"/>
      <c r="FWZ277" s="3"/>
      <c r="FXA277" s="3"/>
      <c r="FXB277" s="3"/>
      <c r="FXC277" s="3"/>
      <c r="FXD277" s="3"/>
      <c r="FXE277" s="3"/>
      <c r="FXF277" s="3"/>
      <c r="FXG277" s="3"/>
      <c r="FXH277" s="3"/>
      <c r="FXI277" s="3"/>
      <c r="FXJ277" s="3"/>
      <c r="FXK277" s="3"/>
      <c r="FXL277" s="3"/>
      <c r="FXM277" s="3"/>
      <c r="FXN277" s="3"/>
      <c r="FXO277" s="3"/>
      <c r="FXP277" s="3"/>
      <c r="FXQ277" s="3"/>
      <c r="FXR277" s="3"/>
      <c r="FXS277" s="3"/>
      <c r="FXT277" s="3"/>
      <c r="FXU277" s="3"/>
      <c r="FXV277" s="3"/>
      <c r="FXW277" s="3"/>
      <c r="FXX277" s="3"/>
      <c r="FXY277" s="3"/>
      <c r="FXZ277" s="3"/>
      <c r="FYA277" s="3"/>
      <c r="FYB277" s="3"/>
      <c r="FYC277" s="3"/>
      <c r="FYD277" s="3"/>
      <c r="FYE277" s="3"/>
      <c r="FYF277" s="3"/>
      <c r="FYG277" s="3"/>
      <c r="FYH277" s="3"/>
      <c r="FYI277" s="3"/>
      <c r="FYJ277" s="3"/>
      <c r="FYK277" s="3"/>
      <c r="FYL277" s="3"/>
      <c r="FYM277" s="3"/>
      <c r="FYN277" s="3"/>
      <c r="FYO277" s="3"/>
      <c r="FYP277" s="3"/>
      <c r="FYQ277" s="3"/>
      <c r="FYR277" s="3"/>
      <c r="FYS277" s="3"/>
      <c r="FYT277" s="3"/>
      <c r="FYU277" s="3"/>
      <c r="FYV277" s="3"/>
      <c r="FYW277" s="3"/>
      <c r="FYX277" s="3"/>
      <c r="FYY277" s="3"/>
      <c r="FYZ277" s="3"/>
      <c r="FZA277" s="3"/>
      <c r="FZB277" s="3"/>
      <c r="FZC277" s="3"/>
      <c r="FZD277" s="3"/>
      <c r="FZE277" s="3"/>
      <c r="FZF277" s="3"/>
      <c r="FZG277" s="3"/>
      <c r="FZH277" s="3"/>
      <c r="FZI277" s="3"/>
      <c r="FZJ277" s="3"/>
      <c r="FZK277" s="3"/>
      <c r="FZL277" s="3"/>
      <c r="FZM277" s="3"/>
      <c r="FZN277" s="3"/>
      <c r="FZO277" s="3"/>
      <c r="FZP277" s="3"/>
      <c r="FZQ277" s="3"/>
      <c r="FZR277" s="3"/>
      <c r="FZS277" s="3"/>
      <c r="FZT277" s="3"/>
      <c r="FZU277" s="3"/>
      <c r="FZV277" s="3"/>
      <c r="FZW277" s="3"/>
      <c r="FZX277" s="3"/>
      <c r="FZY277" s="3"/>
      <c r="FZZ277" s="3"/>
      <c r="GAA277" s="3"/>
      <c r="GAB277" s="3"/>
      <c r="GAC277" s="3"/>
      <c r="GAD277" s="3"/>
      <c r="GAE277" s="3"/>
      <c r="GAF277" s="3"/>
      <c r="GAG277" s="3"/>
      <c r="GAH277" s="3"/>
      <c r="GAI277" s="3"/>
      <c r="GAJ277" s="3"/>
      <c r="GAK277" s="3"/>
      <c r="GAL277" s="3"/>
      <c r="GAM277" s="3"/>
      <c r="GAN277" s="3"/>
      <c r="GAO277" s="3"/>
      <c r="GAP277" s="3"/>
      <c r="GAQ277" s="3"/>
      <c r="GAR277" s="3"/>
      <c r="GAS277" s="3"/>
      <c r="GAT277" s="3"/>
      <c r="GAU277" s="3"/>
      <c r="GAV277" s="3"/>
      <c r="GAW277" s="3"/>
      <c r="GAX277" s="3"/>
      <c r="GAY277" s="3"/>
      <c r="GAZ277" s="3"/>
      <c r="GBA277" s="3"/>
      <c r="GBB277" s="3"/>
      <c r="GBC277" s="3"/>
      <c r="GBD277" s="3"/>
      <c r="GBE277" s="3"/>
      <c r="GBF277" s="3"/>
      <c r="GBG277" s="3"/>
      <c r="GBH277" s="3"/>
      <c r="GBI277" s="3"/>
      <c r="GBJ277" s="3"/>
      <c r="GBK277" s="3"/>
      <c r="GBL277" s="3"/>
      <c r="GBM277" s="3"/>
      <c r="GBN277" s="3"/>
      <c r="GBO277" s="3"/>
      <c r="GBP277" s="3"/>
      <c r="GBQ277" s="3"/>
      <c r="GBR277" s="3"/>
      <c r="GBS277" s="3"/>
      <c r="GBT277" s="3"/>
      <c r="GBU277" s="3"/>
      <c r="GBV277" s="3"/>
      <c r="GBW277" s="3"/>
      <c r="GBX277" s="3"/>
      <c r="GBY277" s="3"/>
      <c r="GBZ277" s="3"/>
      <c r="GCA277" s="3"/>
      <c r="GCB277" s="3"/>
      <c r="GCC277" s="3"/>
      <c r="GCD277" s="3"/>
      <c r="GCE277" s="3"/>
      <c r="GCF277" s="3"/>
      <c r="GCG277" s="3"/>
      <c r="GCH277" s="3"/>
      <c r="GCI277" s="3"/>
      <c r="GCJ277" s="3"/>
      <c r="GCK277" s="3"/>
      <c r="GCL277" s="3"/>
      <c r="GCM277" s="3"/>
      <c r="GCN277" s="3"/>
      <c r="GCO277" s="3"/>
      <c r="GCP277" s="3"/>
      <c r="GCQ277" s="3"/>
      <c r="GCR277" s="3"/>
      <c r="GCS277" s="3"/>
      <c r="GCT277" s="3"/>
      <c r="GCU277" s="3"/>
      <c r="GCV277" s="3"/>
      <c r="GCW277" s="3"/>
      <c r="GCX277" s="3"/>
      <c r="GCY277" s="3"/>
      <c r="GCZ277" s="3"/>
      <c r="GDA277" s="3"/>
      <c r="GDB277" s="3"/>
      <c r="GDC277" s="3"/>
      <c r="GDD277" s="3"/>
      <c r="GDE277" s="3"/>
      <c r="GDF277" s="3"/>
      <c r="GDG277" s="3"/>
      <c r="GDH277" s="3"/>
      <c r="GDI277" s="3"/>
      <c r="GDJ277" s="3"/>
      <c r="GDK277" s="3"/>
      <c r="GDL277" s="3"/>
      <c r="GDM277" s="3"/>
      <c r="GDN277" s="3"/>
      <c r="GDO277" s="3"/>
      <c r="GDP277" s="3"/>
      <c r="GDQ277" s="3"/>
      <c r="GDR277" s="3"/>
      <c r="GDS277" s="3"/>
      <c r="GDT277" s="3"/>
      <c r="GDU277" s="3"/>
      <c r="GDV277" s="3"/>
      <c r="GDW277" s="3"/>
      <c r="GDX277" s="3"/>
      <c r="GDY277" s="3"/>
      <c r="GDZ277" s="3"/>
      <c r="GEA277" s="3"/>
      <c r="GEB277" s="3"/>
      <c r="GEC277" s="3"/>
      <c r="GED277" s="3"/>
      <c r="GEE277" s="3"/>
      <c r="GEF277" s="3"/>
      <c r="GEG277" s="3"/>
      <c r="GEH277" s="3"/>
      <c r="GEI277" s="3"/>
      <c r="GEJ277" s="3"/>
      <c r="GEK277" s="3"/>
      <c r="GEL277" s="3"/>
      <c r="GEM277" s="3"/>
      <c r="GEN277" s="3"/>
      <c r="GEO277" s="3"/>
      <c r="GEP277" s="3"/>
      <c r="GEQ277" s="3"/>
      <c r="GER277" s="3"/>
      <c r="GES277" s="3"/>
      <c r="GET277" s="3"/>
      <c r="GEU277" s="3"/>
      <c r="GEV277" s="3"/>
      <c r="GEW277" s="3"/>
      <c r="GEX277" s="3"/>
      <c r="GEY277" s="3"/>
      <c r="GEZ277" s="3"/>
      <c r="GFA277" s="3"/>
      <c r="GFB277" s="3"/>
      <c r="GFC277" s="3"/>
      <c r="GFD277" s="3"/>
      <c r="GFE277" s="3"/>
      <c r="GFF277" s="3"/>
      <c r="GFG277" s="3"/>
      <c r="GFH277" s="3"/>
      <c r="GFI277" s="3"/>
      <c r="GFJ277" s="3"/>
      <c r="GFK277" s="3"/>
      <c r="GFL277" s="3"/>
      <c r="GFM277" s="3"/>
      <c r="GFN277" s="3"/>
      <c r="GFO277" s="3"/>
      <c r="GFP277" s="3"/>
      <c r="GFQ277" s="3"/>
      <c r="GFR277" s="3"/>
      <c r="GFS277" s="3"/>
      <c r="GFT277" s="3"/>
      <c r="GFU277" s="3"/>
      <c r="GFV277" s="3"/>
      <c r="GFW277" s="3"/>
      <c r="GFX277" s="3"/>
      <c r="GFY277" s="3"/>
      <c r="GFZ277" s="3"/>
      <c r="GGA277" s="3"/>
      <c r="GGB277" s="3"/>
      <c r="GGC277" s="3"/>
      <c r="GGD277" s="3"/>
      <c r="GGE277" s="3"/>
      <c r="GGF277" s="3"/>
      <c r="GGG277" s="3"/>
      <c r="GGH277" s="3"/>
      <c r="GGI277" s="3"/>
      <c r="GGJ277" s="3"/>
      <c r="GGK277" s="3"/>
      <c r="GGL277" s="3"/>
      <c r="GGM277" s="3"/>
      <c r="GGN277" s="3"/>
      <c r="GGO277" s="3"/>
      <c r="GGP277" s="3"/>
      <c r="GGQ277" s="3"/>
      <c r="GGR277" s="3"/>
      <c r="GGS277" s="3"/>
      <c r="GGT277" s="3"/>
      <c r="GGU277" s="3"/>
      <c r="GGV277" s="3"/>
      <c r="GGW277" s="3"/>
      <c r="GGX277" s="3"/>
      <c r="GGY277" s="3"/>
      <c r="GGZ277" s="3"/>
      <c r="GHA277" s="3"/>
      <c r="GHB277" s="3"/>
      <c r="GHC277" s="3"/>
      <c r="GHD277" s="3"/>
      <c r="GHE277" s="3"/>
      <c r="GHF277" s="3"/>
      <c r="GHG277" s="3"/>
      <c r="GHH277" s="3"/>
      <c r="GHI277" s="3"/>
      <c r="GHJ277" s="3"/>
      <c r="GHK277" s="3"/>
      <c r="GHL277" s="3"/>
      <c r="GHM277" s="3"/>
      <c r="GHN277" s="3"/>
      <c r="GHO277" s="3"/>
      <c r="GHP277" s="3"/>
      <c r="GHQ277" s="3"/>
      <c r="GHR277" s="3"/>
      <c r="GHS277" s="3"/>
      <c r="GHT277" s="3"/>
      <c r="GHU277" s="3"/>
      <c r="GHV277" s="3"/>
      <c r="GHW277" s="3"/>
      <c r="GHX277" s="3"/>
      <c r="GHY277" s="3"/>
      <c r="GHZ277" s="3"/>
      <c r="GIA277" s="3"/>
      <c r="GIB277" s="3"/>
      <c r="GIC277" s="3"/>
      <c r="GID277" s="3"/>
      <c r="GIE277" s="3"/>
      <c r="GIF277" s="3"/>
      <c r="GIG277" s="3"/>
      <c r="GIH277" s="3"/>
      <c r="GII277" s="3"/>
      <c r="GIJ277" s="3"/>
      <c r="GIK277" s="3"/>
      <c r="GIL277" s="3"/>
      <c r="GIM277" s="3"/>
      <c r="GIN277" s="3"/>
      <c r="GIO277" s="3"/>
      <c r="GIP277" s="3"/>
      <c r="GIQ277" s="3"/>
      <c r="GIR277" s="3"/>
      <c r="GIS277" s="3"/>
      <c r="GIT277" s="3"/>
      <c r="GIU277" s="3"/>
      <c r="GIV277" s="3"/>
      <c r="GIW277" s="3"/>
      <c r="GIX277" s="3"/>
      <c r="GIY277" s="3"/>
      <c r="GIZ277" s="3"/>
      <c r="GJA277" s="3"/>
      <c r="GJB277" s="3"/>
      <c r="GJC277" s="3"/>
      <c r="GJD277" s="3"/>
      <c r="GJE277" s="3"/>
      <c r="GJF277" s="3"/>
      <c r="GJG277" s="3"/>
      <c r="GJH277" s="3"/>
      <c r="GJI277" s="3"/>
      <c r="GJJ277" s="3"/>
      <c r="GJK277" s="3"/>
      <c r="GJL277" s="3"/>
      <c r="GJM277" s="3"/>
      <c r="GJN277" s="3"/>
      <c r="GJO277" s="3"/>
      <c r="GJP277" s="3"/>
      <c r="GJQ277" s="3"/>
      <c r="GJR277" s="3"/>
      <c r="GJS277" s="3"/>
      <c r="GJT277" s="3"/>
      <c r="GJU277" s="3"/>
      <c r="GJV277" s="3"/>
      <c r="GJW277" s="3"/>
      <c r="GJX277" s="3"/>
      <c r="GJY277" s="3"/>
      <c r="GJZ277" s="3"/>
      <c r="GKA277" s="3"/>
      <c r="GKB277" s="3"/>
      <c r="GKC277" s="3"/>
      <c r="GKD277" s="3"/>
      <c r="GKE277" s="3"/>
      <c r="GKF277" s="3"/>
      <c r="GKG277" s="3"/>
      <c r="GKH277" s="3"/>
      <c r="GKI277" s="3"/>
      <c r="GKJ277" s="3"/>
      <c r="GKK277" s="3"/>
      <c r="GKL277" s="3"/>
      <c r="GKM277" s="3"/>
      <c r="GKN277" s="3"/>
      <c r="GKO277" s="3"/>
      <c r="GKP277" s="3"/>
      <c r="GKQ277" s="3"/>
      <c r="GKR277" s="3"/>
      <c r="GKS277" s="3"/>
      <c r="GKT277" s="3"/>
      <c r="GKU277" s="3"/>
      <c r="GKV277" s="3"/>
      <c r="GKW277" s="3"/>
      <c r="GKX277" s="3"/>
      <c r="GKY277" s="3"/>
      <c r="GKZ277" s="3"/>
      <c r="GLA277" s="3"/>
      <c r="GLB277" s="3"/>
      <c r="GLC277" s="3"/>
      <c r="GLD277" s="3"/>
      <c r="GLE277" s="3"/>
      <c r="GLF277" s="3"/>
      <c r="GLG277" s="3"/>
      <c r="GLH277" s="3"/>
      <c r="GLI277" s="3"/>
      <c r="GLJ277" s="3"/>
      <c r="GLK277" s="3"/>
      <c r="GLL277" s="3"/>
      <c r="GLM277" s="3"/>
      <c r="GLN277" s="3"/>
      <c r="GLO277" s="3"/>
      <c r="GLP277" s="3"/>
      <c r="GLQ277" s="3"/>
      <c r="GLR277" s="3"/>
      <c r="GLS277" s="3"/>
      <c r="GLT277" s="3"/>
      <c r="GLU277" s="3"/>
      <c r="GLV277" s="3"/>
      <c r="GLW277" s="3"/>
      <c r="GLX277" s="3"/>
      <c r="GLY277" s="3"/>
      <c r="GLZ277" s="3"/>
      <c r="GMA277" s="3"/>
      <c r="GMB277" s="3"/>
      <c r="GMC277" s="3"/>
      <c r="GMD277" s="3"/>
      <c r="GME277" s="3"/>
      <c r="GMF277" s="3"/>
      <c r="GMG277" s="3"/>
      <c r="GMH277" s="3"/>
      <c r="GMI277" s="3"/>
      <c r="GMJ277" s="3"/>
      <c r="GMK277" s="3"/>
      <c r="GML277" s="3"/>
      <c r="GMM277" s="3"/>
      <c r="GMN277" s="3"/>
      <c r="GMO277" s="3"/>
      <c r="GMP277" s="3"/>
      <c r="GMQ277" s="3"/>
      <c r="GMR277" s="3"/>
      <c r="GMS277" s="3"/>
      <c r="GMT277" s="3"/>
      <c r="GMU277" s="3"/>
      <c r="GMV277" s="3"/>
      <c r="GMW277" s="3"/>
      <c r="GMX277" s="3"/>
      <c r="GMY277" s="3"/>
      <c r="GMZ277" s="3"/>
      <c r="GNA277" s="3"/>
      <c r="GNB277" s="3"/>
      <c r="GNC277" s="3"/>
      <c r="GND277" s="3"/>
      <c r="GNE277" s="3"/>
      <c r="GNF277" s="3"/>
      <c r="GNG277" s="3"/>
      <c r="GNH277" s="3"/>
      <c r="GNI277" s="3"/>
      <c r="GNJ277" s="3"/>
      <c r="GNK277" s="3"/>
      <c r="GNL277" s="3"/>
      <c r="GNM277" s="3"/>
      <c r="GNN277" s="3"/>
      <c r="GNO277" s="3"/>
      <c r="GNP277" s="3"/>
      <c r="GNQ277" s="3"/>
      <c r="GNR277" s="3"/>
      <c r="GNS277" s="3"/>
      <c r="GNT277" s="3"/>
      <c r="GNU277" s="3"/>
      <c r="GNV277" s="3"/>
      <c r="GNW277" s="3"/>
      <c r="GNX277" s="3"/>
      <c r="GNY277" s="3"/>
      <c r="GNZ277" s="3"/>
      <c r="GOA277" s="3"/>
      <c r="GOB277" s="3"/>
      <c r="GOC277" s="3"/>
      <c r="GOD277" s="3"/>
      <c r="GOE277" s="3"/>
      <c r="GOF277" s="3"/>
      <c r="GOG277" s="3"/>
      <c r="GOH277" s="3"/>
      <c r="GOI277" s="3"/>
      <c r="GOJ277" s="3"/>
      <c r="GOK277" s="3"/>
      <c r="GOL277" s="3"/>
      <c r="GOM277" s="3"/>
      <c r="GON277" s="3"/>
      <c r="GOO277" s="3"/>
      <c r="GOP277" s="3"/>
      <c r="GOQ277" s="3"/>
      <c r="GOR277" s="3"/>
      <c r="GOS277" s="3"/>
      <c r="GOT277" s="3"/>
      <c r="GOU277" s="3"/>
      <c r="GOV277" s="3"/>
      <c r="GOW277" s="3"/>
      <c r="GOX277" s="3"/>
      <c r="GOY277" s="3"/>
      <c r="GOZ277" s="3"/>
      <c r="GPA277" s="3"/>
      <c r="GPB277" s="3"/>
      <c r="GPC277" s="3"/>
      <c r="GPD277" s="3"/>
      <c r="GPE277" s="3"/>
      <c r="GPF277" s="3"/>
      <c r="GPG277" s="3"/>
      <c r="GPH277" s="3"/>
      <c r="GPI277" s="3"/>
      <c r="GPJ277" s="3"/>
      <c r="GPK277" s="3"/>
      <c r="GPL277" s="3"/>
      <c r="GPM277" s="3"/>
      <c r="GPN277" s="3"/>
      <c r="GPO277" s="3"/>
      <c r="GPP277" s="3"/>
      <c r="GPQ277" s="3"/>
      <c r="GPR277" s="3"/>
      <c r="GPS277" s="3"/>
      <c r="GPT277" s="3"/>
      <c r="GPU277" s="3"/>
      <c r="GPV277" s="3"/>
      <c r="GPW277" s="3"/>
      <c r="GPX277" s="3"/>
      <c r="GPY277" s="3"/>
      <c r="GPZ277" s="3"/>
      <c r="GQA277" s="3"/>
      <c r="GQB277" s="3"/>
      <c r="GQC277" s="3"/>
      <c r="GQD277" s="3"/>
      <c r="GQE277" s="3"/>
      <c r="GQF277" s="3"/>
      <c r="GQG277" s="3"/>
      <c r="GQH277" s="3"/>
      <c r="GQI277" s="3"/>
      <c r="GQJ277" s="3"/>
      <c r="GQK277" s="3"/>
      <c r="GQL277" s="3"/>
      <c r="GQM277" s="3"/>
      <c r="GQN277" s="3"/>
      <c r="GQO277" s="3"/>
      <c r="GQP277" s="3"/>
      <c r="GQQ277" s="3"/>
      <c r="GQR277" s="3"/>
      <c r="GQS277" s="3"/>
      <c r="GQT277" s="3"/>
      <c r="GQU277" s="3"/>
      <c r="GQV277" s="3"/>
      <c r="GQW277" s="3"/>
      <c r="GQX277" s="3"/>
      <c r="GQY277" s="3"/>
      <c r="GQZ277" s="3"/>
      <c r="GRA277" s="3"/>
      <c r="GRB277" s="3"/>
      <c r="GRC277" s="3"/>
      <c r="GRD277" s="3"/>
      <c r="GRE277" s="3"/>
      <c r="GRF277" s="3"/>
      <c r="GRG277" s="3"/>
      <c r="GRH277" s="3"/>
      <c r="GRI277" s="3"/>
      <c r="GRJ277" s="3"/>
      <c r="GRK277" s="3"/>
      <c r="GRL277" s="3"/>
      <c r="GRM277" s="3"/>
      <c r="GRN277" s="3"/>
      <c r="GRO277" s="3"/>
      <c r="GRP277" s="3"/>
      <c r="GRQ277" s="3"/>
      <c r="GRR277" s="3"/>
      <c r="GRS277" s="3"/>
      <c r="GRT277" s="3"/>
      <c r="GRU277" s="3"/>
      <c r="GRV277" s="3"/>
      <c r="GRW277" s="3"/>
      <c r="GRX277" s="3"/>
      <c r="GRY277" s="3"/>
      <c r="GRZ277" s="3"/>
      <c r="GSA277" s="3"/>
      <c r="GSB277" s="3"/>
      <c r="GSC277" s="3"/>
      <c r="GSD277" s="3"/>
      <c r="GSE277" s="3"/>
      <c r="GSF277" s="3"/>
      <c r="GSG277" s="3"/>
      <c r="GSH277" s="3"/>
      <c r="GSI277" s="3"/>
      <c r="GSJ277" s="3"/>
      <c r="GSK277" s="3"/>
      <c r="GSL277" s="3"/>
      <c r="GSM277" s="3"/>
      <c r="GSN277" s="3"/>
      <c r="GSO277" s="3"/>
      <c r="GSP277" s="3"/>
      <c r="GSQ277" s="3"/>
      <c r="GSR277" s="3"/>
      <c r="GSS277" s="3"/>
      <c r="GST277" s="3"/>
      <c r="GSU277" s="3"/>
      <c r="GSV277" s="3"/>
      <c r="GSW277" s="3"/>
      <c r="GSX277" s="3"/>
      <c r="GSY277" s="3"/>
      <c r="GSZ277" s="3"/>
      <c r="GTA277" s="3"/>
      <c r="GTB277" s="3"/>
      <c r="GTC277" s="3"/>
      <c r="GTD277" s="3"/>
      <c r="GTE277" s="3"/>
      <c r="GTF277" s="3"/>
      <c r="GTG277" s="3"/>
      <c r="GTH277" s="3"/>
      <c r="GTI277" s="3"/>
      <c r="GTJ277" s="3"/>
      <c r="GTK277" s="3"/>
      <c r="GTL277" s="3"/>
      <c r="GTM277" s="3"/>
      <c r="GTN277" s="3"/>
      <c r="GTO277" s="3"/>
      <c r="GTP277" s="3"/>
      <c r="GTQ277" s="3"/>
      <c r="GTR277" s="3"/>
      <c r="GTS277" s="3"/>
      <c r="GTT277" s="3"/>
      <c r="GTU277" s="3"/>
      <c r="GTV277" s="3"/>
      <c r="GTW277" s="3"/>
      <c r="GTX277" s="3"/>
      <c r="GTY277" s="3"/>
      <c r="GTZ277" s="3"/>
      <c r="GUA277" s="3"/>
      <c r="GUB277" s="3"/>
      <c r="GUC277" s="3"/>
      <c r="GUD277" s="3"/>
      <c r="GUE277" s="3"/>
      <c r="GUF277" s="3"/>
      <c r="GUG277" s="3"/>
      <c r="GUH277" s="3"/>
      <c r="GUI277" s="3"/>
      <c r="GUJ277" s="3"/>
      <c r="GUK277" s="3"/>
      <c r="GUL277" s="3"/>
      <c r="GUM277" s="3"/>
      <c r="GUN277" s="3"/>
      <c r="GUO277" s="3"/>
      <c r="GUP277" s="3"/>
      <c r="GUQ277" s="3"/>
      <c r="GUR277" s="3"/>
      <c r="GUS277" s="3"/>
      <c r="GUT277" s="3"/>
      <c r="GUU277" s="3"/>
      <c r="GUV277" s="3"/>
      <c r="GUW277" s="3"/>
      <c r="GUX277" s="3"/>
      <c r="GUY277" s="3"/>
      <c r="GUZ277" s="3"/>
      <c r="GVA277" s="3"/>
      <c r="GVB277" s="3"/>
      <c r="GVC277" s="3"/>
      <c r="GVD277" s="3"/>
      <c r="GVE277" s="3"/>
      <c r="GVF277" s="3"/>
      <c r="GVG277" s="3"/>
      <c r="GVH277" s="3"/>
      <c r="GVI277" s="3"/>
      <c r="GVJ277" s="3"/>
      <c r="GVK277" s="3"/>
      <c r="GVL277" s="3"/>
      <c r="GVM277" s="3"/>
      <c r="GVN277" s="3"/>
      <c r="GVO277" s="3"/>
      <c r="GVP277" s="3"/>
      <c r="GVQ277" s="3"/>
      <c r="GVR277" s="3"/>
      <c r="GVS277" s="3"/>
      <c r="GVT277" s="3"/>
      <c r="GVU277" s="3"/>
      <c r="GVV277" s="3"/>
      <c r="GVW277" s="3"/>
      <c r="GVX277" s="3"/>
      <c r="GVY277" s="3"/>
      <c r="GVZ277" s="3"/>
      <c r="GWA277" s="3"/>
      <c r="GWB277" s="3"/>
      <c r="GWC277" s="3"/>
      <c r="GWD277" s="3"/>
      <c r="GWE277" s="3"/>
      <c r="GWF277" s="3"/>
      <c r="GWG277" s="3"/>
      <c r="GWH277" s="3"/>
      <c r="GWI277" s="3"/>
      <c r="GWJ277" s="3"/>
      <c r="GWK277" s="3"/>
      <c r="GWL277" s="3"/>
      <c r="GWM277" s="3"/>
      <c r="GWN277" s="3"/>
      <c r="GWO277" s="3"/>
      <c r="GWP277" s="3"/>
      <c r="GWQ277" s="3"/>
      <c r="GWR277" s="3"/>
      <c r="GWS277" s="3"/>
      <c r="GWT277" s="3"/>
      <c r="GWU277" s="3"/>
      <c r="GWV277" s="3"/>
      <c r="GWW277" s="3"/>
      <c r="GWX277" s="3"/>
      <c r="GWY277" s="3"/>
      <c r="GWZ277" s="3"/>
      <c r="GXA277" s="3"/>
      <c r="GXB277" s="3"/>
      <c r="GXC277" s="3"/>
      <c r="GXD277" s="3"/>
      <c r="GXE277" s="3"/>
      <c r="GXF277" s="3"/>
      <c r="GXG277" s="3"/>
      <c r="GXH277" s="3"/>
      <c r="GXI277" s="3"/>
      <c r="GXJ277" s="3"/>
      <c r="GXK277" s="3"/>
      <c r="GXL277" s="3"/>
      <c r="GXM277" s="3"/>
      <c r="GXN277" s="3"/>
      <c r="GXO277" s="3"/>
      <c r="GXP277" s="3"/>
      <c r="GXQ277" s="3"/>
      <c r="GXR277" s="3"/>
      <c r="GXS277" s="3"/>
      <c r="GXT277" s="3"/>
      <c r="GXU277" s="3"/>
      <c r="GXV277" s="3"/>
      <c r="GXW277" s="3"/>
      <c r="GXX277" s="3"/>
      <c r="GXY277" s="3"/>
      <c r="GXZ277" s="3"/>
      <c r="GYA277" s="3"/>
      <c r="GYB277" s="3"/>
      <c r="GYC277" s="3"/>
      <c r="GYD277" s="3"/>
      <c r="GYE277" s="3"/>
      <c r="GYF277" s="3"/>
      <c r="GYG277" s="3"/>
      <c r="GYH277" s="3"/>
      <c r="GYI277" s="3"/>
      <c r="GYJ277" s="3"/>
      <c r="GYK277" s="3"/>
      <c r="GYL277" s="3"/>
      <c r="GYM277" s="3"/>
      <c r="GYN277" s="3"/>
      <c r="GYO277" s="3"/>
      <c r="GYP277" s="3"/>
      <c r="GYQ277" s="3"/>
      <c r="GYR277" s="3"/>
      <c r="GYS277" s="3"/>
      <c r="GYT277" s="3"/>
      <c r="GYU277" s="3"/>
      <c r="GYV277" s="3"/>
      <c r="GYW277" s="3"/>
      <c r="GYX277" s="3"/>
      <c r="GYY277" s="3"/>
      <c r="GYZ277" s="3"/>
      <c r="GZA277" s="3"/>
      <c r="GZB277" s="3"/>
      <c r="GZC277" s="3"/>
      <c r="GZD277" s="3"/>
      <c r="GZE277" s="3"/>
      <c r="GZF277" s="3"/>
      <c r="GZG277" s="3"/>
      <c r="GZH277" s="3"/>
      <c r="GZI277" s="3"/>
      <c r="GZJ277" s="3"/>
      <c r="GZK277" s="3"/>
      <c r="GZL277" s="3"/>
      <c r="GZM277" s="3"/>
      <c r="GZN277" s="3"/>
      <c r="GZO277" s="3"/>
      <c r="GZP277" s="3"/>
      <c r="GZQ277" s="3"/>
      <c r="GZR277" s="3"/>
      <c r="GZS277" s="3"/>
      <c r="GZT277" s="3"/>
      <c r="GZU277" s="3"/>
      <c r="GZV277" s="3"/>
      <c r="GZW277" s="3"/>
      <c r="GZX277" s="3"/>
      <c r="GZY277" s="3"/>
      <c r="GZZ277" s="3"/>
      <c r="HAA277" s="3"/>
      <c r="HAB277" s="3"/>
      <c r="HAC277" s="3"/>
      <c r="HAD277" s="3"/>
      <c r="HAE277" s="3"/>
      <c r="HAF277" s="3"/>
      <c r="HAG277" s="3"/>
      <c r="HAH277" s="3"/>
      <c r="HAI277" s="3"/>
      <c r="HAJ277" s="3"/>
      <c r="HAK277" s="3"/>
      <c r="HAL277" s="3"/>
      <c r="HAM277" s="3"/>
      <c r="HAN277" s="3"/>
      <c r="HAO277" s="3"/>
      <c r="HAP277" s="3"/>
      <c r="HAQ277" s="3"/>
      <c r="HAR277" s="3"/>
      <c r="HAS277" s="3"/>
      <c r="HAT277" s="3"/>
      <c r="HAU277" s="3"/>
      <c r="HAV277" s="3"/>
      <c r="HAW277" s="3"/>
      <c r="HAX277" s="3"/>
      <c r="HAY277" s="3"/>
      <c r="HAZ277" s="3"/>
      <c r="HBA277" s="3"/>
      <c r="HBB277" s="3"/>
      <c r="HBC277" s="3"/>
      <c r="HBD277" s="3"/>
      <c r="HBE277" s="3"/>
      <c r="HBF277" s="3"/>
      <c r="HBG277" s="3"/>
      <c r="HBH277" s="3"/>
      <c r="HBI277" s="3"/>
      <c r="HBJ277" s="3"/>
      <c r="HBK277" s="3"/>
      <c r="HBL277" s="3"/>
      <c r="HBM277" s="3"/>
      <c r="HBN277" s="3"/>
      <c r="HBO277" s="3"/>
      <c r="HBP277" s="3"/>
      <c r="HBQ277" s="3"/>
      <c r="HBR277" s="3"/>
      <c r="HBS277" s="3"/>
      <c r="HBT277" s="3"/>
      <c r="HBU277" s="3"/>
      <c r="HBV277" s="3"/>
      <c r="HBW277" s="3"/>
      <c r="HBX277" s="3"/>
      <c r="HBY277" s="3"/>
      <c r="HBZ277" s="3"/>
      <c r="HCA277" s="3"/>
      <c r="HCB277" s="3"/>
      <c r="HCC277" s="3"/>
      <c r="HCD277" s="3"/>
      <c r="HCE277" s="3"/>
      <c r="HCF277" s="3"/>
      <c r="HCG277" s="3"/>
      <c r="HCH277" s="3"/>
      <c r="HCI277" s="3"/>
      <c r="HCJ277" s="3"/>
      <c r="HCK277" s="3"/>
      <c r="HCL277" s="3"/>
      <c r="HCM277" s="3"/>
      <c r="HCN277" s="3"/>
      <c r="HCO277" s="3"/>
      <c r="HCP277" s="3"/>
      <c r="HCQ277" s="3"/>
      <c r="HCR277" s="3"/>
      <c r="HCS277" s="3"/>
      <c r="HCT277" s="3"/>
      <c r="HCU277" s="3"/>
      <c r="HCV277" s="3"/>
      <c r="HCW277" s="3"/>
      <c r="HCX277" s="3"/>
      <c r="HCY277" s="3"/>
      <c r="HCZ277" s="3"/>
      <c r="HDA277" s="3"/>
      <c r="HDB277" s="3"/>
      <c r="HDC277" s="3"/>
      <c r="HDD277" s="3"/>
      <c r="HDE277" s="3"/>
      <c r="HDF277" s="3"/>
      <c r="HDG277" s="3"/>
      <c r="HDH277" s="3"/>
      <c r="HDI277" s="3"/>
      <c r="HDJ277" s="3"/>
      <c r="HDK277" s="3"/>
      <c r="HDL277" s="3"/>
      <c r="HDM277" s="3"/>
      <c r="HDN277" s="3"/>
      <c r="HDO277" s="3"/>
      <c r="HDP277" s="3"/>
      <c r="HDQ277" s="3"/>
      <c r="HDR277" s="3"/>
      <c r="HDS277" s="3"/>
      <c r="HDT277" s="3"/>
      <c r="HDU277" s="3"/>
      <c r="HDV277" s="3"/>
      <c r="HDW277" s="3"/>
      <c r="HDX277" s="3"/>
      <c r="HDY277" s="3"/>
      <c r="HDZ277" s="3"/>
      <c r="HEA277" s="3"/>
      <c r="HEB277" s="3"/>
      <c r="HEC277" s="3"/>
      <c r="HED277" s="3"/>
      <c r="HEE277" s="3"/>
      <c r="HEF277" s="3"/>
      <c r="HEG277" s="3"/>
      <c r="HEH277" s="3"/>
      <c r="HEI277" s="3"/>
      <c r="HEJ277" s="3"/>
      <c r="HEK277" s="3"/>
      <c r="HEL277" s="3"/>
      <c r="HEM277" s="3"/>
      <c r="HEN277" s="3"/>
      <c r="HEO277" s="3"/>
      <c r="HEP277" s="3"/>
      <c r="HEQ277" s="3"/>
      <c r="HER277" s="3"/>
      <c r="HES277" s="3"/>
      <c r="HET277" s="3"/>
      <c r="HEU277" s="3"/>
      <c r="HEV277" s="3"/>
      <c r="HEW277" s="3"/>
      <c r="HEX277" s="3"/>
      <c r="HEY277" s="3"/>
      <c r="HEZ277" s="3"/>
      <c r="HFA277" s="3"/>
      <c r="HFB277" s="3"/>
      <c r="HFC277" s="3"/>
      <c r="HFD277" s="3"/>
      <c r="HFE277" s="3"/>
      <c r="HFF277" s="3"/>
      <c r="HFG277" s="3"/>
      <c r="HFH277" s="3"/>
      <c r="HFI277" s="3"/>
      <c r="HFJ277" s="3"/>
      <c r="HFK277" s="3"/>
      <c r="HFL277" s="3"/>
      <c r="HFM277" s="3"/>
      <c r="HFN277" s="3"/>
      <c r="HFO277" s="3"/>
      <c r="HFP277" s="3"/>
      <c r="HFQ277" s="3"/>
      <c r="HFR277" s="3"/>
      <c r="HFS277" s="3"/>
      <c r="HFT277" s="3"/>
      <c r="HFU277" s="3"/>
      <c r="HFV277" s="3"/>
      <c r="HFW277" s="3"/>
      <c r="HFX277" s="3"/>
      <c r="HFY277" s="3"/>
      <c r="HFZ277" s="3"/>
      <c r="HGA277" s="3"/>
      <c r="HGB277" s="3"/>
      <c r="HGC277" s="3"/>
      <c r="HGD277" s="3"/>
      <c r="HGE277" s="3"/>
      <c r="HGF277" s="3"/>
      <c r="HGG277" s="3"/>
      <c r="HGH277" s="3"/>
      <c r="HGI277" s="3"/>
      <c r="HGJ277" s="3"/>
      <c r="HGK277" s="3"/>
      <c r="HGL277" s="3"/>
      <c r="HGM277" s="3"/>
      <c r="HGN277" s="3"/>
      <c r="HGO277" s="3"/>
      <c r="HGP277" s="3"/>
      <c r="HGQ277" s="3"/>
      <c r="HGR277" s="3"/>
      <c r="HGS277" s="3"/>
      <c r="HGT277" s="3"/>
      <c r="HGU277" s="3"/>
      <c r="HGV277" s="3"/>
      <c r="HGW277" s="3"/>
      <c r="HGX277" s="3"/>
      <c r="HGY277" s="3"/>
      <c r="HGZ277" s="3"/>
      <c r="HHA277" s="3"/>
      <c r="HHB277" s="3"/>
      <c r="HHC277" s="3"/>
      <c r="HHD277" s="3"/>
      <c r="HHE277" s="3"/>
      <c r="HHF277" s="3"/>
      <c r="HHG277" s="3"/>
      <c r="HHH277" s="3"/>
      <c r="HHI277" s="3"/>
      <c r="HHJ277" s="3"/>
      <c r="HHK277" s="3"/>
      <c r="HHL277" s="3"/>
      <c r="HHM277" s="3"/>
      <c r="HHN277" s="3"/>
      <c r="HHO277" s="3"/>
      <c r="HHP277" s="3"/>
      <c r="HHQ277" s="3"/>
      <c r="HHR277" s="3"/>
      <c r="HHS277" s="3"/>
      <c r="HHT277" s="3"/>
      <c r="HHU277" s="3"/>
      <c r="HHV277" s="3"/>
      <c r="HHW277" s="3"/>
      <c r="HHX277" s="3"/>
      <c r="HHY277" s="3"/>
      <c r="HHZ277" s="3"/>
      <c r="HIA277" s="3"/>
      <c r="HIB277" s="3"/>
      <c r="HIC277" s="3"/>
      <c r="HID277" s="3"/>
      <c r="HIE277" s="3"/>
      <c r="HIF277" s="3"/>
      <c r="HIG277" s="3"/>
      <c r="HIH277" s="3"/>
      <c r="HII277" s="3"/>
      <c r="HIJ277" s="3"/>
      <c r="HIK277" s="3"/>
      <c r="HIL277" s="3"/>
      <c r="HIM277" s="3"/>
      <c r="HIN277" s="3"/>
      <c r="HIO277" s="3"/>
      <c r="HIP277" s="3"/>
      <c r="HIQ277" s="3"/>
      <c r="HIR277" s="3"/>
      <c r="HIS277" s="3"/>
      <c r="HIT277" s="3"/>
      <c r="HIU277" s="3"/>
      <c r="HIV277" s="3"/>
      <c r="HIW277" s="3"/>
      <c r="HIX277" s="3"/>
      <c r="HIY277" s="3"/>
      <c r="HIZ277" s="3"/>
      <c r="HJA277" s="3"/>
      <c r="HJB277" s="3"/>
      <c r="HJC277" s="3"/>
      <c r="HJD277" s="3"/>
      <c r="HJE277" s="3"/>
      <c r="HJF277" s="3"/>
      <c r="HJG277" s="3"/>
      <c r="HJH277" s="3"/>
      <c r="HJI277" s="3"/>
      <c r="HJJ277" s="3"/>
      <c r="HJK277" s="3"/>
      <c r="HJL277" s="3"/>
      <c r="HJM277" s="3"/>
      <c r="HJN277" s="3"/>
      <c r="HJO277" s="3"/>
      <c r="HJP277" s="3"/>
      <c r="HJQ277" s="3"/>
      <c r="HJR277" s="3"/>
      <c r="HJS277" s="3"/>
      <c r="HJT277" s="3"/>
      <c r="HJU277" s="3"/>
      <c r="HJV277" s="3"/>
      <c r="HJW277" s="3"/>
      <c r="HJX277" s="3"/>
      <c r="HJY277" s="3"/>
      <c r="HJZ277" s="3"/>
      <c r="HKA277" s="3"/>
      <c r="HKB277" s="3"/>
      <c r="HKC277" s="3"/>
      <c r="HKD277" s="3"/>
      <c r="HKE277" s="3"/>
      <c r="HKF277" s="3"/>
      <c r="HKG277" s="3"/>
      <c r="HKH277" s="3"/>
      <c r="HKI277" s="3"/>
      <c r="HKJ277" s="3"/>
      <c r="HKK277" s="3"/>
      <c r="HKL277" s="3"/>
      <c r="HKM277" s="3"/>
      <c r="HKN277" s="3"/>
      <c r="HKO277" s="3"/>
      <c r="HKP277" s="3"/>
      <c r="HKQ277" s="3"/>
      <c r="HKR277" s="3"/>
      <c r="HKS277" s="3"/>
      <c r="HKT277" s="3"/>
      <c r="HKU277" s="3"/>
      <c r="HKV277" s="3"/>
      <c r="HKW277" s="3"/>
      <c r="HKX277" s="3"/>
      <c r="HKY277" s="3"/>
      <c r="HKZ277" s="3"/>
      <c r="HLA277" s="3"/>
      <c r="HLB277" s="3"/>
      <c r="HLC277" s="3"/>
      <c r="HLD277" s="3"/>
      <c r="HLE277" s="3"/>
      <c r="HLF277" s="3"/>
      <c r="HLG277" s="3"/>
      <c r="HLH277" s="3"/>
      <c r="HLI277" s="3"/>
      <c r="HLJ277" s="3"/>
      <c r="HLK277" s="3"/>
      <c r="HLL277" s="3"/>
      <c r="HLM277" s="3"/>
      <c r="HLN277" s="3"/>
      <c r="HLO277" s="3"/>
      <c r="HLP277" s="3"/>
      <c r="HLQ277" s="3"/>
      <c r="HLR277" s="3"/>
      <c r="HLS277" s="3"/>
      <c r="HLT277" s="3"/>
      <c r="HLU277" s="3"/>
      <c r="HLV277" s="3"/>
      <c r="HLW277" s="3"/>
      <c r="HLX277" s="3"/>
      <c r="HLY277" s="3"/>
      <c r="HLZ277" s="3"/>
      <c r="HMA277" s="3"/>
      <c r="HMB277" s="3"/>
      <c r="HMC277" s="3"/>
      <c r="HMD277" s="3"/>
      <c r="HME277" s="3"/>
      <c r="HMF277" s="3"/>
      <c r="HMG277" s="3"/>
      <c r="HMH277" s="3"/>
      <c r="HMI277" s="3"/>
      <c r="HMJ277" s="3"/>
      <c r="HMK277" s="3"/>
      <c r="HML277" s="3"/>
      <c r="HMM277" s="3"/>
      <c r="HMN277" s="3"/>
      <c r="HMO277" s="3"/>
      <c r="HMP277" s="3"/>
      <c r="HMQ277" s="3"/>
      <c r="HMR277" s="3"/>
      <c r="HMS277" s="3"/>
      <c r="HMT277" s="3"/>
      <c r="HMU277" s="3"/>
      <c r="HMV277" s="3"/>
      <c r="HMW277" s="3"/>
      <c r="HMX277" s="3"/>
      <c r="HMY277" s="3"/>
      <c r="HMZ277" s="3"/>
      <c r="HNA277" s="3"/>
      <c r="HNB277" s="3"/>
      <c r="HNC277" s="3"/>
      <c r="HND277" s="3"/>
      <c r="HNE277" s="3"/>
      <c r="HNF277" s="3"/>
      <c r="HNG277" s="3"/>
      <c r="HNH277" s="3"/>
      <c r="HNI277" s="3"/>
      <c r="HNJ277" s="3"/>
      <c r="HNK277" s="3"/>
      <c r="HNL277" s="3"/>
      <c r="HNM277" s="3"/>
      <c r="HNN277" s="3"/>
      <c r="HNO277" s="3"/>
      <c r="HNP277" s="3"/>
      <c r="HNQ277" s="3"/>
      <c r="HNR277" s="3"/>
      <c r="HNS277" s="3"/>
      <c r="HNT277" s="3"/>
      <c r="HNU277" s="3"/>
      <c r="HNV277" s="3"/>
      <c r="HNW277" s="3"/>
      <c r="HNX277" s="3"/>
      <c r="HNY277" s="3"/>
      <c r="HNZ277" s="3"/>
      <c r="HOA277" s="3"/>
      <c r="HOB277" s="3"/>
      <c r="HOC277" s="3"/>
      <c r="HOD277" s="3"/>
      <c r="HOE277" s="3"/>
      <c r="HOF277" s="3"/>
      <c r="HOG277" s="3"/>
      <c r="HOH277" s="3"/>
      <c r="HOI277" s="3"/>
      <c r="HOJ277" s="3"/>
      <c r="HOK277" s="3"/>
      <c r="HOL277" s="3"/>
      <c r="HOM277" s="3"/>
      <c r="HON277" s="3"/>
      <c r="HOO277" s="3"/>
      <c r="HOP277" s="3"/>
      <c r="HOQ277" s="3"/>
      <c r="HOR277" s="3"/>
      <c r="HOS277" s="3"/>
      <c r="HOT277" s="3"/>
      <c r="HOU277" s="3"/>
      <c r="HOV277" s="3"/>
      <c r="HOW277" s="3"/>
      <c r="HOX277" s="3"/>
      <c r="HOY277" s="3"/>
      <c r="HOZ277" s="3"/>
      <c r="HPA277" s="3"/>
      <c r="HPB277" s="3"/>
      <c r="HPC277" s="3"/>
      <c r="HPD277" s="3"/>
      <c r="HPE277" s="3"/>
      <c r="HPF277" s="3"/>
      <c r="HPG277" s="3"/>
      <c r="HPH277" s="3"/>
      <c r="HPI277" s="3"/>
      <c r="HPJ277" s="3"/>
      <c r="HPK277" s="3"/>
      <c r="HPL277" s="3"/>
      <c r="HPM277" s="3"/>
      <c r="HPN277" s="3"/>
      <c r="HPO277" s="3"/>
      <c r="HPP277" s="3"/>
      <c r="HPQ277" s="3"/>
      <c r="HPR277" s="3"/>
      <c r="HPS277" s="3"/>
      <c r="HPT277" s="3"/>
      <c r="HPU277" s="3"/>
      <c r="HPV277" s="3"/>
      <c r="HPW277" s="3"/>
      <c r="HPX277" s="3"/>
      <c r="HPY277" s="3"/>
      <c r="HPZ277" s="3"/>
      <c r="HQA277" s="3"/>
      <c r="HQB277" s="3"/>
      <c r="HQC277" s="3"/>
      <c r="HQD277" s="3"/>
      <c r="HQE277" s="3"/>
      <c r="HQF277" s="3"/>
      <c r="HQG277" s="3"/>
      <c r="HQH277" s="3"/>
      <c r="HQI277" s="3"/>
      <c r="HQJ277" s="3"/>
      <c r="HQK277" s="3"/>
      <c r="HQL277" s="3"/>
      <c r="HQM277" s="3"/>
      <c r="HQN277" s="3"/>
      <c r="HQO277" s="3"/>
      <c r="HQP277" s="3"/>
      <c r="HQQ277" s="3"/>
      <c r="HQR277" s="3"/>
      <c r="HQS277" s="3"/>
      <c r="HQT277" s="3"/>
      <c r="HQU277" s="3"/>
      <c r="HQV277" s="3"/>
      <c r="HQW277" s="3"/>
      <c r="HQX277" s="3"/>
      <c r="HQY277" s="3"/>
      <c r="HQZ277" s="3"/>
      <c r="HRA277" s="3"/>
      <c r="HRB277" s="3"/>
      <c r="HRC277" s="3"/>
      <c r="HRD277" s="3"/>
      <c r="HRE277" s="3"/>
      <c r="HRF277" s="3"/>
      <c r="HRG277" s="3"/>
      <c r="HRH277" s="3"/>
      <c r="HRI277" s="3"/>
      <c r="HRJ277" s="3"/>
      <c r="HRK277" s="3"/>
      <c r="HRL277" s="3"/>
      <c r="HRM277" s="3"/>
      <c r="HRN277" s="3"/>
      <c r="HRO277" s="3"/>
      <c r="HRP277" s="3"/>
      <c r="HRQ277" s="3"/>
      <c r="HRR277" s="3"/>
      <c r="HRS277" s="3"/>
      <c r="HRT277" s="3"/>
      <c r="HRU277" s="3"/>
      <c r="HRV277" s="3"/>
      <c r="HRW277" s="3"/>
      <c r="HRX277" s="3"/>
      <c r="HRY277" s="3"/>
      <c r="HRZ277" s="3"/>
      <c r="HSA277" s="3"/>
      <c r="HSB277" s="3"/>
      <c r="HSC277" s="3"/>
      <c r="HSD277" s="3"/>
      <c r="HSE277" s="3"/>
      <c r="HSF277" s="3"/>
      <c r="HSG277" s="3"/>
      <c r="HSH277" s="3"/>
      <c r="HSI277" s="3"/>
      <c r="HSJ277" s="3"/>
      <c r="HSK277" s="3"/>
      <c r="HSL277" s="3"/>
      <c r="HSM277" s="3"/>
      <c r="HSN277" s="3"/>
      <c r="HSO277" s="3"/>
      <c r="HSP277" s="3"/>
      <c r="HSQ277" s="3"/>
      <c r="HSR277" s="3"/>
      <c r="HSS277" s="3"/>
      <c r="HST277" s="3"/>
      <c r="HSU277" s="3"/>
      <c r="HSV277" s="3"/>
      <c r="HSW277" s="3"/>
      <c r="HSX277" s="3"/>
      <c r="HSY277" s="3"/>
      <c r="HSZ277" s="3"/>
      <c r="HTA277" s="3"/>
      <c r="HTB277" s="3"/>
      <c r="HTC277" s="3"/>
      <c r="HTD277" s="3"/>
      <c r="HTE277" s="3"/>
      <c r="HTF277" s="3"/>
      <c r="HTG277" s="3"/>
      <c r="HTH277" s="3"/>
      <c r="HTI277" s="3"/>
      <c r="HTJ277" s="3"/>
      <c r="HTK277" s="3"/>
      <c r="HTL277" s="3"/>
      <c r="HTM277" s="3"/>
      <c r="HTN277" s="3"/>
      <c r="HTO277" s="3"/>
      <c r="HTP277" s="3"/>
      <c r="HTQ277" s="3"/>
      <c r="HTR277" s="3"/>
      <c r="HTS277" s="3"/>
      <c r="HTT277" s="3"/>
      <c r="HTU277" s="3"/>
      <c r="HTV277" s="3"/>
      <c r="HTW277" s="3"/>
      <c r="HTX277" s="3"/>
      <c r="HTY277" s="3"/>
      <c r="HTZ277" s="3"/>
      <c r="HUA277" s="3"/>
      <c r="HUB277" s="3"/>
      <c r="HUC277" s="3"/>
      <c r="HUD277" s="3"/>
      <c r="HUE277" s="3"/>
      <c r="HUF277" s="3"/>
      <c r="HUG277" s="3"/>
      <c r="HUH277" s="3"/>
      <c r="HUI277" s="3"/>
      <c r="HUJ277" s="3"/>
      <c r="HUK277" s="3"/>
      <c r="HUL277" s="3"/>
      <c r="HUM277" s="3"/>
      <c r="HUN277" s="3"/>
      <c r="HUO277" s="3"/>
      <c r="HUP277" s="3"/>
      <c r="HUQ277" s="3"/>
      <c r="HUR277" s="3"/>
      <c r="HUS277" s="3"/>
      <c r="HUT277" s="3"/>
      <c r="HUU277" s="3"/>
      <c r="HUV277" s="3"/>
      <c r="HUW277" s="3"/>
      <c r="HUX277" s="3"/>
      <c r="HUY277" s="3"/>
      <c r="HUZ277" s="3"/>
      <c r="HVA277" s="3"/>
      <c r="HVB277" s="3"/>
      <c r="HVC277" s="3"/>
      <c r="HVD277" s="3"/>
      <c r="HVE277" s="3"/>
      <c r="HVF277" s="3"/>
      <c r="HVG277" s="3"/>
      <c r="HVH277" s="3"/>
      <c r="HVI277" s="3"/>
      <c r="HVJ277" s="3"/>
      <c r="HVK277" s="3"/>
      <c r="HVL277" s="3"/>
      <c r="HVM277" s="3"/>
      <c r="HVN277" s="3"/>
      <c r="HVO277" s="3"/>
      <c r="HVP277" s="3"/>
      <c r="HVQ277" s="3"/>
      <c r="HVR277" s="3"/>
      <c r="HVS277" s="3"/>
      <c r="HVT277" s="3"/>
      <c r="HVU277" s="3"/>
      <c r="HVV277" s="3"/>
      <c r="HVW277" s="3"/>
      <c r="HVX277" s="3"/>
      <c r="HVY277" s="3"/>
      <c r="HVZ277" s="3"/>
      <c r="HWA277" s="3"/>
      <c r="HWB277" s="3"/>
      <c r="HWC277" s="3"/>
      <c r="HWD277" s="3"/>
      <c r="HWE277" s="3"/>
      <c r="HWF277" s="3"/>
      <c r="HWG277" s="3"/>
      <c r="HWH277" s="3"/>
      <c r="HWI277" s="3"/>
      <c r="HWJ277" s="3"/>
      <c r="HWK277" s="3"/>
      <c r="HWL277" s="3"/>
      <c r="HWM277" s="3"/>
      <c r="HWN277" s="3"/>
      <c r="HWO277" s="3"/>
      <c r="HWP277" s="3"/>
      <c r="HWQ277" s="3"/>
      <c r="HWR277" s="3"/>
      <c r="HWS277" s="3"/>
      <c r="HWT277" s="3"/>
      <c r="HWU277" s="3"/>
      <c r="HWV277" s="3"/>
      <c r="HWW277" s="3"/>
      <c r="HWX277" s="3"/>
      <c r="HWY277" s="3"/>
      <c r="HWZ277" s="3"/>
      <c r="HXA277" s="3"/>
      <c r="HXB277" s="3"/>
      <c r="HXC277" s="3"/>
      <c r="HXD277" s="3"/>
      <c r="HXE277" s="3"/>
      <c r="HXF277" s="3"/>
      <c r="HXG277" s="3"/>
      <c r="HXH277" s="3"/>
      <c r="HXI277" s="3"/>
      <c r="HXJ277" s="3"/>
      <c r="HXK277" s="3"/>
      <c r="HXL277" s="3"/>
      <c r="HXM277" s="3"/>
      <c r="HXN277" s="3"/>
      <c r="HXO277" s="3"/>
      <c r="HXP277" s="3"/>
      <c r="HXQ277" s="3"/>
      <c r="HXR277" s="3"/>
      <c r="HXS277" s="3"/>
      <c r="HXT277" s="3"/>
      <c r="HXU277" s="3"/>
      <c r="HXV277" s="3"/>
      <c r="HXW277" s="3"/>
      <c r="HXX277" s="3"/>
      <c r="HXY277" s="3"/>
      <c r="HXZ277" s="3"/>
      <c r="HYA277" s="3"/>
      <c r="HYB277" s="3"/>
      <c r="HYC277" s="3"/>
      <c r="HYD277" s="3"/>
      <c r="HYE277" s="3"/>
      <c r="HYF277" s="3"/>
      <c r="HYG277" s="3"/>
      <c r="HYH277" s="3"/>
      <c r="HYI277" s="3"/>
      <c r="HYJ277" s="3"/>
      <c r="HYK277" s="3"/>
      <c r="HYL277" s="3"/>
      <c r="HYM277" s="3"/>
      <c r="HYN277" s="3"/>
      <c r="HYO277" s="3"/>
      <c r="HYP277" s="3"/>
      <c r="HYQ277" s="3"/>
      <c r="HYR277" s="3"/>
      <c r="HYS277" s="3"/>
      <c r="HYT277" s="3"/>
      <c r="HYU277" s="3"/>
      <c r="HYV277" s="3"/>
      <c r="HYW277" s="3"/>
      <c r="HYX277" s="3"/>
      <c r="HYY277" s="3"/>
      <c r="HYZ277" s="3"/>
      <c r="HZA277" s="3"/>
      <c r="HZB277" s="3"/>
      <c r="HZC277" s="3"/>
      <c r="HZD277" s="3"/>
      <c r="HZE277" s="3"/>
      <c r="HZF277" s="3"/>
      <c r="HZG277" s="3"/>
      <c r="HZH277" s="3"/>
      <c r="HZI277" s="3"/>
      <c r="HZJ277" s="3"/>
      <c r="HZK277" s="3"/>
      <c r="HZL277" s="3"/>
      <c r="HZM277" s="3"/>
      <c r="HZN277" s="3"/>
      <c r="HZO277" s="3"/>
      <c r="HZP277" s="3"/>
      <c r="HZQ277" s="3"/>
      <c r="HZR277" s="3"/>
      <c r="HZS277" s="3"/>
      <c r="HZT277" s="3"/>
      <c r="HZU277" s="3"/>
      <c r="HZV277" s="3"/>
      <c r="HZW277" s="3"/>
      <c r="HZX277" s="3"/>
      <c r="HZY277" s="3"/>
      <c r="HZZ277" s="3"/>
      <c r="IAA277" s="3"/>
      <c r="IAB277" s="3"/>
      <c r="IAC277" s="3"/>
      <c r="IAD277" s="3"/>
      <c r="IAE277" s="3"/>
      <c r="IAF277" s="3"/>
      <c r="IAG277" s="3"/>
      <c r="IAH277" s="3"/>
      <c r="IAI277" s="3"/>
      <c r="IAJ277" s="3"/>
      <c r="IAK277" s="3"/>
      <c r="IAL277" s="3"/>
      <c r="IAM277" s="3"/>
      <c r="IAN277" s="3"/>
      <c r="IAO277" s="3"/>
      <c r="IAP277" s="3"/>
      <c r="IAQ277" s="3"/>
      <c r="IAR277" s="3"/>
      <c r="IAS277" s="3"/>
      <c r="IAT277" s="3"/>
      <c r="IAU277" s="3"/>
      <c r="IAV277" s="3"/>
      <c r="IAW277" s="3"/>
      <c r="IAX277" s="3"/>
      <c r="IAY277" s="3"/>
      <c r="IAZ277" s="3"/>
      <c r="IBA277" s="3"/>
      <c r="IBB277" s="3"/>
      <c r="IBC277" s="3"/>
      <c r="IBD277" s="3"/>
      <c r="IBE277" s="3"/>
      <c r="IBF277" s="3"/>
      <c r="IBG277" s="3"/>
      <c r="IBH277" s="3"/>
      <c r="IBI277" s="3"/>
      <c r="IBJ277" s="3"/>
      <c r="IBK277" s="3"/>
      <c r="IBL277" s="3"/>
      <c r="IBM277" s="3"/>
      <c r="IBN277" s="3"/>
      <c r="IBO277" s="3"/>
      <c r="IBP277" s="3"/>
      <c r="IBQ277" s="3"/>
      <c r="IBR277" s="3"/>
      <c r="IBS277" s="3"/>
      <c r="IBT277" s="3"/>
      <c r="IBU277" s="3"/>
      <c r="IBV277" s="3"/>
      <c r="IBW277" s="3"/>
      <c r="IBX277" s="3"/>
      <c r="IBY277" s="3"/>
      <c r="IBZ277" s="3"/>
      <c r="ICA277" s="3"/>
      <c r="ICB277" s="3"/>
      <c r="ICC277" s="3"/>
      <c r="ICD277" s="3"/>
      <c r="ICE277" s="3"/>
      <c r="ICF277" s="3"/>
      <c r="ICG277" s="3"/>
      <c r="ICH277" s="3"/>
      <c r="ICI277" s="3"/>
      <c r="ICJ277" s="3"/>
      <c r="ICK277" s="3"/>
      <c r="ICL277" s="3"/>
      <c r="ICM277" s="3"/>
      <c r="ICN277" s="3"/>
      <c r="ICO277" s="3"/>
      <c r="ICP277" s="3"/>
      <c r="ICQ277" s="3"/>
      <c r="ICR277" s="3"/>
      <c r="ICS277" s="3"/>
      <c r="ICT277" s="3"/>
      <c r="ICU277" s="3"/>
      <c r="ICV277" s="3"/>
      <c r="ICW277" s="3"/>
      <c r="ICX277" s="3"/>
      <c r="ICY277" s="3"/>
      <c r="ICZ277" s="3"/>
      <c r="IDA277" s="3"/>
      <c r="IDB277" s="3"/>
      <c r="IDC277" s="3"/>
      <c r="IDD277" s="3"/>
      <c r="IDE277" s="3"/>
      <c r="IDF277" s="3"/>
      <c r="IDG277" s="3"/>
      <c r="IDH277" s="3"/>
      <c r="IDI277" s="3"/>
      <c r="IDJ277" s="3"/>
      <c r="IDK277" s="3"/>
      <c r="IDL277" s="3"/>
      <c r="IDM277" s="3"/>
      <c r="IDN277" s="3"/>
      <c r="IDO277" s="3"/>
      <c r="IDP277" s="3"/>
      <c r="IDQ277" s="3"/>
      <c r="IDR277" s="3"/>
      <c r="IDS277" s="3"/>
      <c r="IDT277" s="3"/>
      <c r="IDU277" s="3"/>
      <c r="IDV277" s="3"/>
      <c r="IDW277" s="3"/>
      <c r="IDX277" s="3"/>
      <c r="IDY277" s="3"/>
      <c r="IDZ277" s="3"/>
      <c r="IEA277" s="3"/>
      <c r="IEB277" s="3"/>
      <c r="IEC277" s="3"/>
      <c r="IED277" s="3"/>
      <c r="IEE277" s="3"/>
      <c r="IEF277" s="3"/>
      <c r="IEG277" s="3"/>
      <c r="IEH277" s="3"/>
      <c r="IEI277" s="3"/>
      <c r="IEJ277" s="3"/>
      <c r="IEK277" s="3"/>
      <c r="IEL277" s="3"/>
      <c r="IEM277" s="3"/>
      <c r="IEN277" s="3"/>
      <c r="IEO277" s="3"/>
      <c r="IEP277" s="3"/>
      <c r="IEQ277" s="3"/>
      <c r="IER277" s="3"/>
      <c r="IES277" s="3"/>
      <c r="IET277" s="3"/>
      <c r="IEU277" s="3"/>
      <c r="IEV277" s="3"/>
      <c r="IEW277" s="3"/>
      <c r="IEX277" s="3"/>
      <c r="IEY277" s="3"/>
      <c r="IEZ277" s="3"/>
      <c r="IFA277" s="3"/>
      <c r="IFB277" s="3"/>
      <c r="IFC277" s="3"/>
      <c r="IFD277" s="3"/>
      <c r="IFE277" s="3"/>
      <c r="IFF277" s="3"/>
      <c r="IFG277" s="3"/>
      <c r="IFH277" s="3"/>
      <c r="IFI277" s="3"/>
      <c r="IFJ277" s="3"/>
      <c r="IFK277" s="3"/>
      <c r="IFL277" s="3"/>
      <c r="IFM277" s="3"/>
      <c r="IFN277" s="3"/>
      <c r="IFO277" s="3"/>
      <c r="IFP277" s="3"/>
      <c r="IFQ277" s="3"/>
      <c r="IFR277" s="3"/>
      <c r="IFS277" s="3"/>
      <c r="IFT277" s="3"/>
      <c r="IFU277" s="3"/>
      <c r="IFV277" s="3"/>
      <c r="IFW277" s="3"/>
      <c r="IFX277" s="3"/>
      <c r="IFY277" s="3"/>
      <c r="IFZ277" s="3"/>
      <c r="IGA277" s="3"/>
      <c r="IGB277" s="3"/>
      <c r="IGC277" s="3"/>
      <c r="IGD277" s="3"/>
      <c r="IGE277" s="3"/>
      <c r="IGF277" s="3"/>
      <c r="IGG277" s="3"/>
      <c r="IGH277" s="3"/>
      <c r="IGI277" s="3"/>
      <c r="IGJ277" s="3"/>
      <c r="IGK277" s="3"/>
      <c r="IGL277" s="3"/>
      <c r="IGM277" s="3"/>
      <c r="IGN277" s="3"/>
      <c r="IGO277" s="3"/>
      <c r="IGP277" s="3"/>
      <c r="IGQ277" s="3"/>
      <c r="IGR277" s="3"/>
      <c r="IGS277" s="3"/>
      <c r="IGT277" s="3"/>
      <c r="IGU277" s="3"/>
      <c r="IGV277" s="3"/>
      <c r="IGW277" s="3"/>
      <c r="IGX277" s="3"/>
      <c r="IGY277" s="3"/>
      <c r="IGZ277" s="3"/>
      <c r="IHA277" s="3"/>
      <c r="IHB277" s="3"/>
      <c r="IHC277" s="3"/>
      <c r="IHD277" s="3"/>
      <c r="IHE277" s="3"/>
      <c r="IHF277" s="3"/>
      <c r="IHG277" s="3"/>
      <c r="IHH277" s="3"/>
      <c r="IHI277" s="3"/>
      <c r="IHJ277" s="3"/>
      <c r="IHK277" s="3"/>
      <c r="IHL277" s="3"/>
      <c r="IHM277" s="3"/>
      <c r="IHN277" s="3"/>
      <c r="IHO277" s="3"/>
      <c r="IHP277" s="3"/>
      <c r="IHQ277" s="3"/>
      <c r="IHR277" s="3"/>
      <c r="IHS277" s="3"/>
      <c r="IHT277" s="3"/>
      <c r="IHU277" s="3"/>
      <c r="IHV277" s="3"/>
      <c r="IHW277" s="3"/>
      <c r="IHX277" s="3"/>
      <c r="IHY277" s="3"/>
      <c r="IHZ277" s="3"/>
      <c r="IIA277" s="3"/>
      <c r="IIB277" s="3"/>
      <c r="IIC277" s="3"/>
      <c r="IID277" s="3"/>
      <c r="IIE277" s="3"/>
      <c r="IIF277" s="3"/>
      <c r="IIG277" s="3"/>
      <c r="IIH277" s="3"/>
      <c r="III277" s="3"/>
      <c r="IIJ277" s="3"/>
      <c r="IIK277" s="3"/>
      <c r="IIL277" s="3"/>
      <c r="IIM277" s="3"/>
      <c r="IIN277" s="3"/>
      <c r="IIO277" s="3"/>
      <c r="IIP277" s="3"/>
      <c r="IIQ277" s="3"/>
      <c r="IIR277" s="3"/>
      <c r="IIS277" s="3"/>
      <c r="IIT277" s="3"/>
      <c r="IIU277" s="3"/>
      <c r="IIV277" s="3"/>
      <c r="IIW277" s="3"/>
      <c r="IIX277" s="3"/>
      <c r="IIY277" s="3"/>
      <c r="IIZ277" s="3"/>
      <c r="IJA277" s="3"/>
      <c r="IJB277" s="3"/>
      <c r="IJC277" s="3"/>
      <c r="IJD277" s="3"/>
      <c r="IJE277" s="3"/>
      <c r="IJF277" s="3"/>
      <c r="IJG277" s="3"/>
      <c r="IJH277" s="3"/>
      <c r="IJI277" s="3"/>
      <c r="IJJ277" s="3"/>
      <c r="IJK277" s="3"/>
      <c r="IJL277" s="3"/>
      <c r="IJM277" s="3"/>
      <c r="IJN277" s="3"/>
      <c r="IJO277" s="3"/>
      <c r="IJP277" s="3"/>
      <c r="IJQ277" s="3"/>
      <c r="IJR277" s="3"/>
      <c r="IJS277" s="3"/>
      <c r="IJT277" s="3"/>
      <c r="IJU277" s="3"/>
      <c r="IJV277" s="3"/>
      <c r="IJW277" s="3"/>
      <c r="IJX277" s="3"/>
      <c r="IJY277" s="3"/>
      <c r="IJZ277" s="3"/>
      <c r="IKA277" s="3"/>
      <c r="IKB277" s="3"/>
      <c r="IKC277" s="3"/>
      <c r="IKD277" s="3"/>
      <c r="IKE277" s="3"/>
      <c r="IKF277" s="3"/>
      <c r="IKG277" s="3"/>
      <c r="IKH277" s="3"/>
      <c r="IKI277" s="3"/>
      <c r="IKJ277" s="3"/>
      <c r="IKK277" s="3"/>
      <c r="IKL277" s="3"/>
      <c r="IKM277" s="3"/>
      <c r="IKN277" s="3"/>
      <c r="IKO277" s="3"/>
      <c r="IKP277" s="3"/>
      <c r="IKQ277" s="3"/>
      <c r="IKR277" s="3"/>
      <c r="IKS277" s="3"/>
      <c r="IKT277" s="3"/>
      <c r="IKU277" s="3"/>
      <c r="IKV277" s="3"/>
      <c r="IKW277" s="3"/>
      <c r="IKX277" s="3"/>
      <c r="IKY277" s="3"/>
      <c r="IKZ277" s="3"/>
      <c r="ILA277" s="3"/>
      <c r="ILB277" s="3"/>
      <c r="ILC277" s="3"/>
      <c r="ILD277" s="3"/>
      <c r="ILE277" s="3"/>
      <c r="ILF277" s="3"/>
      <c r="ILG277" s="3"/>
      <c r="ILH277" s="3"/>
      <c r="ILI277" s="3"/>
      <c r="ILJ277" s="3"/>
      <c r="ILK277" s="3"/>
      <c r="ILL277" s="3"/>
      <c r="ILM277" s="3"/>
      <c r="ILN277" s="3"/>
      <c r="ILO277" s="3"/>
      <c r="ILP277" s="3"/>
      <c r="ILQ277" s="3"/>
      <c r="ILR277" s="3"/>
      <c r="ILS277" s="3"/>
      <c r="ILT277" s="3"/>
      <c r="ILU277" s="3"/>
      <c r="ILV277" s="3"/>
      <c r="ILW277" s="3"/>
      <c r="ILX277" s="3"/>
      <c r="ILY277" s="3"/>
      <c r="ILZ277" s="3"/>
      <c r="IMA277" s="3"/>
      <c r="IMB277" s="3"/>
      <c r="IMC277" s="3"/>
      <c r="IMD277" s="3"/>
      <c r="IME277" s="3"/>
      <c r="IMF277" s="3"/>
      <c r="IMG277" s="3"/>
      <c r="IMH277" s="3"/>
      <c r="IMI277" s="3"/>
      <c r="IMJ277" s="3"/>
      <c r="IMK277" s="3"/>
      <c r="IML277" s="3"/>
      <c r="IMM277" s="3"/>
      <c r="IMN277" s="3"/>
      <c r="IMO277" s="3"/>
      <c r="IMP277" s="3"/>
      <c r="IMQ277" s="3"/>
      <c r="IMR277" s="3"/>
      <c r="IMS277" s="3"/>
      <c r="IMT277" s="3"/>
      <c r="IMU277" s="3"/>
      <c r="IMV277" s="3"/>
      <c r="IMW277" s="3"/>
      <c r="IMX277" s="3"/>
      <c r="IMY277" s="3"/>
      <c r="IMZ277" s="3"/>
      <c r="INA277" s="3"/>
      <c r="INB277" s="3"/>
      <c r="INC277" s="3"/>
      <c r="IND277" s="3"/>
      <c r="INE277" s="3"/>
      <c r="INF277" s="3"/>
      <c r="ING277" s="3"/>
      <c r="INH277" s="3"/>
      <c r="INI277" s="3"/>
      <c r="INJ277" s="3"/>
      <c r="INK277" s="3"/>
      <c r="INL277" s="3"/>
      <c r="INM277" s="3"/>
      <c r="INN277" s="3"/>
      <c r="INO277" s="3"/>
      <c r="INP277" s="3"/>
      <c r="INQ277" s="3"/>
      <c r="INR277" s="3"/>
      <c r="INS277" s="3"/>
      <c r="INT277" s="3"/>
      <c r="INU277" s="3"/>
      <c r="INV277" s="3"/>
      <c r="INW277" s="3"/>
      <c r="INX277" s="3"/>
      <c r="INY277" s="3"/>
      <c r="INZ277" s="3"/>
      <c r="IOA277" s="3"/>
      <c r="IOB277" s="3"/>
      <c r="IOC277" s="3"/>
      <c r="IOD277" s="3"/>
      <c r="IOE277" s="3"/>
      <c r="IOF277" s="3"/>
      <c r="IOG277" s="3"/>
      <c r="IOH277" s="3"/>
      <c r="IOI277" s="3"/>
      <c r="IOJ277" s="3"/>
      <c r="IOK277" s="3"/>
      <c r="IOL277" s="3"/>
      <c r="IOM277" s="3"/>
      <c r="ION277" s="3"/>
      <c r="IOO277" s="3"/>
      <c r="IOP277" s="3"/>
      <c r="IOQ277" s="3"/>
      <c r="IOR277" s="3"/>
      <c r="IOS277" s="3"/>
      <c r="IOT277" s="3"/>
      <c r="IOU277" s="3"/>
      <c r="IOV277" s="3"/>
      <c r="IOW277" s="3"/>
      <c r="IOX277" s="3"/>
      <c r="IOY277" s="3"/>
      <c r="IOZ277" s="3"/>
      <c r="IPA277" s="3"/>
      <c r="IPB277" s="3"/>
      <c r="IPC277" s="3"/>
      <c r="IPD277" s="3"/>
      <c r="IPE277" s="3"/>
      <c r="IPF277" s="3"/>
      <c r="IPG277" s="3"/>
      <c r="IPH277" s="3"/>
      <c r="IPI277" s="3"/>
      <c r="IPJ277" s="3"/>
      <c r="IPK277" s="3"/>
      <c r="IPL277" s="3"/>
      <c r="IPM277" s="3"/>
      <c r="IPN277" s="3"/>
      <c r="IPO277" s="3"/>
      <c r="IPP277" s="3"/>
      <c r="IPQ277" s="3"/>
      <c r="IPR277" s="3"/>
      <c r="IPS277" s="3"/>
      <c r="IPT277" s="3"/>
      <c r="IPU277" s="3"/>
      <c r="IPV277" s="3"/>
      <c r="IPW277" s="3"/>
      <c r="IPX277" s="3"/>
      <c r="IPY277" s="3"/>
      <c r="IPZ277" s="3"/>
      <c r="IQA277" s="3"/>
      <c r="IQB277" s="3"/>
      <c r="IQC277" s="3"/>
      <c r="IQD277" s="3"/>
      <c r="IQE277" s="3"/>
      <c r="IQF277" s="3"/>
      <c r="IQG277" s="3"/>
      <c r="IQH277" s="3"/>
      <c r="IQI277" s="3"/>
      <c r="IQJ277" s="3"/>
      <c r="IQK277" s="3"/>
      <c r="IQL277" s="3"/>
      <c r="IQM277" s="3"/>
      <c r="IQN277" s="3"/>
      <c r="IQO277" s="3"/>
      <c r="IQP277" s="3"/>
      <c r="IQQ277" s="3"/>
      <c r="IQR277" s="3"/>
      <c r="IQS277" s="3"/>
      <c r="IQT277" s="3"/>
      <c r="IQU277" s="3"/>
      <c r="IQV277" s="3"/>
      <c r="IQW277" s="3"/>
      <c r="IQX277" s="3"/>
      <c r="IQY277" s="3"/>
      <c r="IQZ277" s="3"/>
      <c r="IRA277" s="3"/>
      <c r="IRB277" s="3"/>
      <c r="IRC277" s="3"/>
      <c r="IRD277" s="3"/>
      <c r="IRE277" s="3"/>
      <c r="IRF277" s="3"/>
      <c r="IRG277" s="3"/>
      <c r="IRH277" s="3"/>
      <c r="IRI277" s="3"/>
      <c r="IRJ277" s="3"/>
      <c r="IRK277" s="3"/>
      <c r="IRL277" s="3"/>
      <c r="IRM277" s="3"/>
      <c r="IRN277" s="3"/>
      <c r="IRO277" s="3"/>
      <c r="IRP277" s="3"/>
      <c r="IRQ277" s="3"/>
      <c r="IRR277" s="3"/>
      <c r="IRS277" s="3"/>
      <c r="IRT277" s="3"/>
      <c r="IRU277" s="3"/>
      <c r="IRV277" s="3"/>
      <c r="IRW277" s="3"/>
      <c r="IRX277" s="3"/>
      <c r="IRY277" s="3"/>
      <c r="IRZ277" s="3"/>
      <c r="ISA277" s="3"/>
      <c r="ISB277" s="3"/>
      <c r="ISC277" s="3"/>
      <c r="ISD277" s="3"/>
      <c r="ISE277" s="3"/>
      <c r="ISF277" s="3"/>
      <c r="ISG277" s="3"/>
      <c r="ISH277" s="3"/>
      <c r="ISI277" s="3"/>
      <c r="ISJ277" s="3"/>
      <c r="ISK277" s="3"/>
      <c r="ISL277" s="3"/>
      <c r="ISM277" s="3"/>
      <c r="ISN277" s="3"/>
      <c r="ISO277" s="3"/>
      <c r="ISP277" s="3"/>
      <c r="ISQ277" s="3"/>
      <c r="ISR277" s="3"/>
      <c r="ISS277" s="3"/>
      <c r="IST277" s="3"/>
      <c r="ISU277" s="3"/>
      <c r="ISV277" s="3"/>
      <c r="ISW277" s="3"/>
      <c r="ISX277" s="3"/>
      <c r="ISY277" s="3"/>
      <c r="ISZ277" s="3"/>
      <c r="ITA277" s="3"/>
      <c r="ITB277" s="3"/>
      <c r="ITC277" s="3"/>
      <c r="ITD277" s="3"/>
      <c r="ITE277" s="3"/>
      <c r="ITF277" s="3"/>
      <c r="ITG277" s="3"/>
      <c r="ITH277" s="3"/>
      <c r="ITI277" s="3"/>
      <c r="ITJ277" s="3"/>
      <c r="ITK277" s="3"/>
      <c r="ITL277" s="3"/>
      <c r="ITM277" s="3"/>
      <c r="ITN277" s="3"/>
      <c r="ITO277" s="3"/>
      <c r="ITP277" s="3"/>
      <c r="ITQ277" s="3"/>
      <c r="ITR277" s="3"/>
      <c r="ITS277" s="3"/>
      <c r="ITT277" s="3"/>
      <c r="ITU277" s="3"/>
      <c r="ITV277" s="3"/>
      <c r="ITW277" s="3"/>
      <c r="ITX277" s="3"/>
      <c r="ITY277" s="3"/>
      <c r="ITZ277" s="3"/>
      <c r="IUA277" s="3"/>
      <c r="IUB277" s="3"/>
      <c r="IUC277" s="3"/>
      <c r="IUD277" s="3"/>
      <c r="IUE277" s="3"/>
      <c r="IUF277" s="3"/>
      <c r="IUG277" s="3"/>
      <c r="IUH277" s="3"/>
      <c r="IUI277" s="3"/>
      <c r="IUJ277" s="3"/>
      <c r="IUK277" s="3"/>
      <c r="IUL277" s="3"/>
      <c r="IUM277" s="3"/>
      <c r="IUN277" s="3"/>
      <c r="IUO277" s="3"/>
      <c r="IUP277" s="3"/>
      <c r="IUQ277" s="3"/>
      <c r="IUR277" s="3"/>
      <c r="IUS277" s="3"/>
      <c r="IUT277" s="3"/>
      <c r="IUU277" s="3"/>
      <c r="IUV277" s="3"/>
      <c r="IUW277" s="3"/>
      <c r="IUX277" s="3"/>
      <c r="IUY277" s="3"/>
      <c r="IUZ277" s="3"/>
      <c r="IVA277" s="3"/>
      <c r="IVB277" s="3"/>
      <c r="IVC277" s="3"/>
      <c r="IVD277" s="3"/>
      <c r="IVE277" s="3"/>
      <c r="IVF277" s="3"/>
      <c r="IVG277" s="3"/>
      <c r="IVH277" s="3"/>
      <c r="IVI277" s="3"/>
      <c r="IVJ277" s="3"/>
      <c r="IVK277" s="3"/>
      <c r="IVL277" s="3"/>
      <c r="IVM277" s="3"/>
      <c r="IVN277" s="3"/>
      <c r="IVO277" s="3"/>
      <c r="IVP277" s="3"/>
      <c r="IVQ277" s="3"/>
      <c r="IVR277" s="3"/>
      <c r="IVS277" s="3"/>
      <c r="IVT277" s="3"/>
      <c r="IVU277" s="3"/>
      <c r="IVV277" s="3"/>
      <c r="IVW277" s="3"/>
      <c r="IVX277" s="3"/>
      <c r="IVY277" s="3"/>
      <c r="IVZ277" s="3"/>
      <c r="IWA277" s="3"/>
      <c r="IWB277" s="3"/>
      <c r="IWC277" s="3"/>
      <c r="IWD277" s="3"/>
      <c r="IWE277" s="3"/>
      <c r="IWF277" s="3"/>
      <c r="IWG277" s="3"/>
      <c r="IWH277" s="3"/>
      <c r="IWI277" s="3"/>
      <c r="IWJ277" s="3"/>
      <c r="IWK277" s="3"/>
      <c r="IWL277" s="3"/>
      <c r="IWM277" s="3"/>
      <c r="IWN277" s="3"/>
      <c r="IWO277" s="3"/>
      <c r="IWP277" s="3"/>
      <c r="IWQ277" s="3"/>
      <c r="IWR277" s="3"/>
      <c r="IWS277" s="3"/>
      <c r="IWT277" s="3"/>
      <c r="IWU277" s="3"/>
      <c r="IWV277" s="3"/>
      <c r="IWW277" s="3"/>
      <c r="IWX277" s="3"/>
      <c r="IWY277" s="3"/>
      <c r="IWZ277" s="3"/>
      <c r="IXA277" s="3"/>
      <c r="IXB277" s="3"/>
      <c r="IXC277" s="3"/>
      <c r="IXD277" s="3"/>
      <c r="IXE277" s="3"/>
      <c r="IXF277" s="3"/>
      <c r="IXG277" s="3"/>
      <c r="IXH277" s="3"/>
      <c r="IXI277" s="3"/>
      <c r="IXJ277" s="3"/>
      <c r="IXK277" s="3"/>
      <c r="IXL277" s="3"/>
      <c r="IXM277" s="3"/>
      <c r="IXN277" s="3"/>
      <c r="IXO277" s="3"/>
      <c r="IXP277" s="3"/>
      <c r="IXQ277" s="3"/>
      <c r="IXR277" s="3"/>
      <c r="IXS277" s="3"/>
      <c r="IXT277" s="3"/>
      <c r="IXU277" s="3"/>
      <c r="IXV277" s="3"/>
      <c r="IXW277" s="3"/>
      <c r="IXX277" s="3"/>
      <c r="IXY277" s="3"/>
      <c r="IXZ277" s="3"/>
      <c r="IYA277" s="3"/>
      <c r="IYB277" s="3"/>
      <c r="IYC277" s="3"/>
      <c r="IYD277" s="3"/>
      <c r="IYE277" s="3"/>
      <c r="IYF277" s="3"/>
      <c r="IYG277" s="3"/>
      <c r="IYH277" s="3"/>
      <c r="IYI277" s="3"/>
      <c r="IYJ277" s="3"/>
      <c r="IYK277" s="3"/>
      <c r="IYL277" s="3"/>
      <c r="IYM277" s="3"/>
      <c r="IYN277" s="3"/>
      <c r="IYO277" s="3"/>
      <c r="IYP277" s="3"/>
      <c r="IYQ277" s="3"/>
      <c r="IYR277" s="3"/>
      <c r="IYS277" s="3"/>
      <c r="IYT277" s="3"/>
      <c r="IYU277" s="3"/>
      <c r="IYV277" s="3"/>
      <c r="IYW277" s="3"/>
      <c r="IYX277" s="3"/>
      <c r="IYY277" s="3"/>
      <c r="IYZ277" s="3"/>
      <c r="IZA277" s="3"/>
      <c r="IZB277" s="3"/>
      <c r="IZC277" s="3"/>
      <c r="IZD277" s="3"/>
      <c r="IZE277" s="3"/>
      <c r="IZF277" s="3"/>
      <c r="IZG277" s="3"/>
      <c r="IZH277" s="3"/>
      <c r="IZI277" s="3"/>
      <c r="IZJ277" s="3"/>
      <c r="IZK277" s="3"/>
      <c r="IZL277" s="3"/>
      <c r="IZM277" s="3"/>
      <c r="IZN277" s="3"/>
      <c r="IZO277" s="3"/>
      <c r="IZP277" s="3"/>
      <c r="IZQ277" s="3"/>
      <c r="IZR277" s="3"/>
      <c r="IZS277" s="3"/>
      <c r="IZT277" s="3"/>
      <c r="IZU277" s="3"/>
      <c r="IZV277" s="3"/>
      <c r="IZW277" s="3"/>
      <c r="IZX277" s="3"/>
      <c r="IZY277" s="3"/>
      <c r="IZZ277" s="3"/>
      <c r="JAA277" s="3"/>
      <c r="JAB277" s="3"/>
      <c r="JAC277" s="3"/>
      <c r="JAD277" s="3"/>
      <c r="JAE277" s="3"/>
      <c r="JAF277" s="3"/>
      <c r="JAG277" s="3"/>
      <c r="JAH277" s="3"/>
      <c r="JAI277" s="3"/>
      <c r="JAJ277" s="3"/>
      <c r="JAK277" s="3"/>
      <c r="JAL277" s="3"/>
      <c r="JAM277" s="3"/>
      <c r="JAN277" s="3"/>
      <c r="JAO277" s="3"/>
      <c r="JAP277" s="3"/>
      <c r="JAQ277" s="3"/>
      <c r="JAR277" s="3"/>
      <c r="JAS277" s="3"/>
      <c r="JAT277" s="3"/>
      <c r="JAU277" s="3"/>
      <c r="JAV277" s="3"/>
      <c r="JAW277" s="3"/>
      <c r="JAX277" s="3"/>
      <c r="JAY277" s="3"/>
      <c r="JAZ277" s="3"/>
      <c r="JBA277" s="3"/>
      <c r="JBB277" s="3"/>
      <c r="JBC277" s="3"/>
      <c r="JBD277" s="3"/>
      <c r="JBE277" s="3"/>
      <c r="JBF277" s="3"/>
      <c r="JBG277" s="3"/>
      <c r="JBH277" s="3"/>
      <c r="JBI277" s="3"/>
      <c r="JBJ277" s="3"/>
      <c r="JBK277" s="3"/>
      <c r="JBL277" s="3"/>
      <c r="JBM277" s="3"/>
      <c r="JBN277" s="3"/>
      <c r="JBO277" s="3"/>
      <c r="JBP277" s="3"/>
      <c r="JBQ277" s="3"/>
      <c r="JBR277" s="3"/>
      <c r="JBS277" s="3"/>
      <c r="JBT277" s="3"/>
      <c r="JBU277" s="3"/>
      <c r="JBV277" s="3"/>
      <c r="JBW277" s="3"/>
      <c r="JBX277" s="3"/>
      <c r="JBY277" s="3"/>
      <c r="JBZ277" s="3"/>
      <c r="JCA277" s="3"/>
      <c r="JCB277" s="3"/>
      <c r="JCC277" s="3"/>
      <c r="JCD277" s="3"/>
      <c r="JCE277" s="3"/>
      <c r="JCF277" s="3"/>
      <c r="JCG277" s="3"/>
      <c r="JCH277" s="3"/>
      <c r="JCI277" s="3"/>
      <c r="JCJ277" s="3"/>
      <c r="JCK277" s="3"/>
      <c r="JCL277" s="3"/>
      <c r="JCM277" s="3"/>
      <c r="JCN277" s="3"/>
      <c r="JCO277" s="3"/>
      <c r="JCP277" s="3"/>
      <c r="JCQ277" s="3"/>
      <c r="JCR277" s="3"/>
      <c r="JCS277" s="3"/>
      <c r="JCT277" s="3"/>
      <c r="JCU277" s="3"/>
      <c r="JCV277" s="3"/>
      <c r="JCW277" s="3"/>
      <c r="JCX277" s="3"/>
      <c r="JCY277" s="3"/>
      <c r="JCZ277" s="3"/>
      <c r="JDA277" s="3"/>
      <c r="JDB277" s="3"/>
      <c r="JDC277" s="3"/>
      <c r="JDD277" s="3"/>
      <c r="JDE277" s="3"/>
      <c r="JDF277" s="3"/>
      <c r="JDG277" s="3"/>
      <c r="JDH277" s="3"/>
      <c r="JDI277" s="3"/>
      <c r="JDJ277" s="3"/>
      <c r="JDK277" s="3"/>
      <c r="JDL277" s="3"/>
      <c r="JDM277" s="3"/>
      <c r="JDN277" s="3"/>
      <c r="JDO277" s="3"/>
      <c r="JDP277" s="3"/>
      <c r="JDQ277" s="3"/>
      <c r="JDR277" s="3"/>
      <c r="JDS277" s="3"/>
      <c r="JDT277" s="3"/>
      <c r="JDU277" s="3"/>
      <c r="JDV277" s="3"/>
      <c r="JDW277" s="3"/>
      <c r="JDX277" s="3"/>
      <c r="JDY277" s="3"/>
      <c r="JDZ277" s="3"/>
      <c r="JEA277" s="3"/>
      <c r="JEB277" s="3"/>
      <c r="JEC277" s="3"/>
      <c r="JED277" s="3"/>
      <c r="JEE277" s="3"/>
      <c r="JEF277" s="3"/>
      <c r="JEG277" s="3"/>
      <c r="JEH277" s="3"/>
      <c r="JEI277" s="3"/>
      <c r="JEJ277" s="3"/>
      <c r="JEK277" s="3"/>
      <c r="JEL277" s="3"/>
      <c r="JEM277" s="3"/>
      <c r="JEN277" s="3"/>
      <c r="JEO277" s="3"/>
      <c r="JEP277" s="3"/>
      <c r="JEQ277" s="3"/>
      <c r="JER277" s="3"/>
      <c r="JES277" s="3"/>
      <c r="JET277" s="3"/>
      <c r="JEU277" s="3"/>
      <c r="JEV277" s="3"/>
      <c r="JEW277" s="3"/>
      <c r="JEX277" s="3"/>
      <c r="JEY277" s="3"/>
      <c r="JEZ277" s="3"/>
      <c r="JFA277" s="3"/>
      <c r="JFB277" s="3"/>
      <c r="JFC277" s="3"/>
      <c r="JFD277" s="3"/>
      <c r="JFE277" s="3"/>
      <c r="JFF277" s="3"/>
      <c r="JFG277" s="3"/>
      <c r="JFH277" s="3"/>
      <c r="JFI277" s="3"/>
      <c r="JFJ277" s="3"/>
      <c r="JFK277" s="3"/>
      <c r="JFL277" s="3"/>
      <c r="JFM277" s="3"/>
      <c r="JFN277" s="3"/>
      <c r="JFO277" s="3"/>
      <c r="JFP277" s="3"/>
      <c r="JFQ277" s="3"/>
      <c r="JFR277" s="3"/>
      <c r="JFS277" s="3"/>
      <c r="JFT277" s="3"/>
      <c r="JFU277" s="3"/>
      <c r="JFV277" s="3"/>
      <c r="JFW277" s="3"/>
      <c r="JFX277" s="3"/>
      <c r="JFY277" s="3"/>
      <c r="JFZ277" s="3"/>
      <c r="JGA277" s="3"/>
      <c r="JGB277" s="3"/>
      <c r="JGC277" s="3"/>
      <c r="JGD277" s="3"/>
      <c r="JGE277" s="3"/>
      <c r="JGF277" s="3"/>
      <c r="JGG277" s="3"/>
      <c r="JGH277" s="3"/>
      <c r="JGI277" s="3"/>
      <c r="JGJ277" s="3"/>
      <c r="JGK277" s="3"/>
      <c r="JGL277" s="3"/>
      <c r="JGM277" s="3"/>
      <c r="JGN277" s="3"/>
      <c r="JGO277" s="3"/>
      <c r="JGP277" s="3"/>
      <c r="JGQ277" s="3"/>
      <c r="JGR277" s="3"/>
      <c r="JGS277" s="3"/>
      <c r="JGT277" s="3"/>
      <c r="JGU277" s="3"/>
      <c r="JGV277" s="3"/>
      <c r="JGW277" s="3"/>
      <c r="JGX277" s="3"/>
      <c r="JGY277" s="3"/>
      <c r="JGZ277" s="3"/>
      <c r="JHA277" s="3"/>
      <c r="JHB277" s="3"/>
      <c r="JHC277" s="3"/>
      <c r="JHD277" s="3"/>
      <c r="JHE277" s="3"/>
      <c r="JHF277" s="3"/>
      <c r="JHG277" s="3"/>
      <c r="JHH277" s="3"/>
      <c r="JHI277" s="3"/>
      <c r="JHJ277" s="3"/>
      <c r="JHK277" s="3"/>
      <c r="JHL277" s="3"/>
      <c r="JHM277" s="3"/>
      <c r="JHN277" s="3"/>
      <c r="JHO277" s="3"/>
      <c r="JHP277" s="3"/>
      <c r="JHQ277" s="3"/>
      <c r="JHR277" s="3"/>
      <c r="JHS277" s="3"/>
      <c r="JHT277" s="3"/>
      <c r="JHU277" s="3"/>
      <c r="JHV277" s="3"/>
      <c r="JHW277" s="3"/>
      <c r="JHX277" s="3"/>
      <c r="JHY277" s="3"/>
      <c r="JHZ277" s="3"/>
      <c r="JIA277" s="3"/>
      <c r="JIB277" s="3"/>
      <c r="JIC277" s="3"/>
      <c r="JID277" s="3"/>
      <c r="JIE277" s="3"/>
      <c r="JIF277" s="3"/>
      <c r="JIG277" s="3"/>
      <c r="JIH277" s="3"/>
      <c r="JII277" s="3"/>
      <c r="JIJ277" s="3"/>
      <c r="JIK277" s="3"/>
      <c r="JIL277" s="3"/>
      <c r="JIM277" s="3"/>
      <c r="JIN277" s="3"/>
      <c r="JIO277" s="3"/>
      <c r="JIP277" s="3"/>
      <c r="JIQ277" s="3"/>
      <c r="JIR277" s="3"/>
      <c r="JIS277" s="3"/>
      <c r="JIT277" s="3"/>
      <c r="JIU277" s="3"/>
      <c r="JIV277" s="3"/>
      <c r="JIW277" s="3"/>
      <c r="JIX277" s="3"/>
      <c r="JIY277" s="3"/>
      <c r="JIZ277" s="3"/>
      <c r="JJA277" s="3"/>
      <c r="JJB277" s="3"/>
      <c r="JJC277" s="3"/>
      <c r="JJD277" s="3"/>
      <c r="JJE277" s="3"/>
      <c r="JJF277" s="3"/>
      <c r="JJG277" s="3"/>
      <c r="JJH277" s="3"/>
      <c r="JJI277" s="3"/>
      <c r="JJJ277" s="3"/>
      <c r="JJK277" s="3"/>
      <c r="JJL277" s="3"/>
      <c r="JJM277" s="3"/>
      <c r="JJN277" s="3"/>
      <c r="JJO277" s="3"/>
      <c r="JJP277" s="3"/>
      <c r="JJQ277" s="3"/>
      <c r="JJR277" s="3"/>
      <c r="JJS277" s="3"/>
      <c r="JJT277" s="3"/>
      <c r="JJU277" s="3"/>
      <c r="JJV277" s="3"/>
      <c r="JJW277" s="3"/>
      <c r="JJX277" s="3"/>
      <c r="JJY277" s="3"/>
      <c r="JJZ277" s="3"/>
      <c r="JKA277" s="3"/>
      <c r="JKB277" s="3"/>
      <c r="JKC277" s="3"/>
      <c r="JKD277" s="3"/>
      <c r="JKE277" s="3"/>
      <c r="JKF277" s="3"/>
      <c r="JKG277" s="3"/>
      <c r="JKH277" s="3"/>
      <c r="JKI277" s="3"/>
      <c r="JKJ277" s="3"/>
      <c r="JKK277" s="3"/>
      <c r="JKL277" s="3"/>
      <c r="JKM277" s="3"/>
      <c r="JKN277" s="3"/>
      <c r="JKO277" s="3"/>
      <c r="JKP277" s="3"/>
      <c r="JKQ277" s="3"/>
      <c r="JKR277" s="3"/>
      <c r="JKS277" s="3"/>
      <c r="JKT277" s="3"/>
      <c r="JKU277" s="3"/>
      <c r="JKV277" s="3"/>
      <c r="JKW277" s="3"/>
      <c r="JKX277" s="3"/>
      <c r="JKY277" s="3"/>
      <c r="JKZ277" s="3"/>
      <c r="JLA277" s="3"/>
      <c r="JLB277" s="3"/>
      <c r="JLC277" s="3"/>
      <c r="JLD277" s="3"/>
      <c r="JLE277" s="3"/>
      <c r="JLF277" s="3"/>
      <c r="JLG277" s="3"/>
      <c r="JLH277" s="3"/>
      <c r="JLI277" s="3"/>
      <c r="JLJ277" s="3"/>
      <c r="JLK277" s="3"/>
      <c r="JLL277" s="3"/>
      <c r="JLM277" s="3"/>
      <c r="JLN277" s="3"/>
      <c r="JLO277" s="3"/>
      <c r="JLP277" s="3"/>
      <c r="JLQ277" s="3"/>
      <c r="JLR277" s="3"/>
      <c r="JLS277" s="3"/>
      <c r="JLT277" s="3"/>
      <c r="JLU277" s="3"/>
      <c r="JLV277" s="3"/>
      <c r="JLW277" s="3"/>
      <c r="JLX277" s="3"/>
      <c r="JLY277" s="3"/>
      <c r="JLZ277" s="3"/>
      <c r="JMA277" s="3"/>
      <c r="JMB277" s="3"/>
      <c r="JMC277" s="3"/>
      <c r="JMD277" s="3"/>
      <c r="JME277" s="3"/>
      <c r="JMF277" s="3"/>
      <c r="JMG277" s="3"/>
      <c r="JMH277" s="3"/>
      <c r="JMI277" s="3"/>
      <c r="JMJ277" s="3"/>
      <c r="JMK277" s="3"/>
      <c r="JML277" s="3"/>
      <c r="JMM277" s="3"/>
      <c r="JMN277" s="3"/>
      <c r="JMO277" s="3"/>
      <c r="JMP277" s="3"/>
      <c r="JMQ277" s="3"/>
      <c r="JMR277" s="3"/>
      <c r="JMS277" s="3"/>
      <c r="JMT277" s="3"/>
      <c r="JMU277" s="3"/>
      <c r="JMV277" s="3"/>
      <c r="JMW277" s="3"/>
      <c r="JMX277" s="3"/>
      <c r="JMY277" s="3"/>
      <c r="JMZ277" s="3"/>
      <c r="JNA277" s="3"/>
      <c r="JNB277" s="3"/>
      <c r="JNC277" s="3"/>
      <c r="JND277" s="3"/>
      <c r="JNE277" s="3"/>
      <c r="JNF277" s="3"/>
      <c r="JNG277" s="3"/>
      <c r="JNH277" s="3"/>
      <c r="JNI277" s="3"/>
      <c r="JNJ277" s="3"/>
      <c r="JNK277" s="3"/>
      <c r="JNL277" s="3"/>
      <c r="JNM277" s="3"/>
      <c r="JNN277" s="3"/>
      <c r="JNO277" s="3"/>
      <c r="JNP277" s="3"/>
      <c r="JNQ277" s="3"/>
      <c r="JNR277" s="3"/>
      <c r="JNS277" s="3"/>
      <c r="JNT277" s="3"/>
      <c r="JNU277" s="3"/>
      <c r="JNV277" s="3"/>
      <c r="JNW277" s="3"/>
      <c r="JNX277" s="3"/>
      <c r="JNY277" s="3"/>
      <c r="JNZ277" s="3"/>
      <c r="JOA277" s="3"/>
      <c r="JOB277" s="3"/>
      <c r="JOC277" s="3"/>
      <c r="JOD277" s="3"/>
      <c r="JOE277" s="3"/>
      <c r="JOF277" s="3"/>
      <c r="JOG277" s="3"/>
      <c r="JOH277" s="3"/>
      <c r="JOI277" s="3"/>
      <c r="JOJ277" s="3"/>
      <c r="JOK277" s="3"/>
      <c r="JOL277" s="3"/>
      <c r="JOM277" s="3"/>
      <c r="JON277" s="3"/>
      <c r="JOO277" s="3"/>
      <c r="JOP277" s="3"/>
      <c r="JOQ277" s="3"/>
      <c r="JOR277" s="3"/>
      <c r="JOS277" s="3"/>
      <c r="JOT277" s="3"/>
      <c r="JOU277" s="3"/>
      <c r="JOV277" s="3"/>
      <c r="JOW277" s="3"/>
      <c r="JOX277" s="3"/>
      <c r="JOY277" s="3"/>
      <c r="JOZ277" s="3"/>
      <c r="JPA277" s="3"/>
      <c r="JPB277" s="3"/>
      <c r="JPC277" s="3"/>
      <c r="JPD277" s="3"/>
      <c r="JPE277" s="3"/>
      <c r="JPF277" s="3"/>
      <c r="JPG277" s="3"/>
      <c r="JPH277" s="3"/>
      <c r="JPI277" s="3"/>
      <c r="JPJ277" s="3"/>
      <c r="JPK277" s="3"/>
      <c r="JPL277" s="3"/>
      <c r="JPM277" s="3"/>
      <c r="JPN277" s="3"/>
      <c r="JPO277" s="3"/>
      <c r="JPP277" s="3"/>
      <c r="JPQ277" s="3"/>
      <c r="JPR277" s="3"/>
      <c r="JPS277" s="3"/>
      <c r="JPT277" s="3"/>
      <c r="JPU277" s="3"/>
      <c r="JPV277" s="3"/>
      <c r="JPW277" s="3"/>
      <c r="JPX277" s="3"/>
      <c r="JPY277" s="3"/>
      <c r="JPZ277" s="3"/>
      <c r="JQA277" s="3"/>
      <c r="JQB277" s="3"/>
      <c r="JQC277" s="3"/>
      <c r="JQD277" s="3"/>
      <c r="JQE277" s="3"/>
      <c r="JQF277" s="3"/>
      <c r="JQG277" s="3"/>
      <c r="JQH277" s="3"/>
      <c r="JQI277" s="3"/>
      <c r="JQJ277" s="3"/>
      <c r="JQK277" s="3"/>
      <c r="JQL277" s="3"/>
      <c r="JQM277" s="3"/>
      <c r="JQN277" s="3"/>
      <c r="JQO277" s="3"/>
      <c r="JQP277" s="3"/>
      <c r="JQQ277" s="3"/>
      <c r="JQR277" s="3"/>
      <c r="JQS277" s="3"/>
      <c r="JQT277" s="3"/>
      <c r="JQU277" s="3"/>
      <c r="JQV277" s="3"/>
      <c r="JQW277" s="3"/>
      <c r="JQX277" s="3"/>
      <c r="JQY277" s="3"/>
      <c r="JQZ277" s="3"/>
      <c r="JRA277" s="3"/>
      <c r="JRB277" s="3"/>
      <c r="JRC277" s="3"/>
      <c r="JRD277" s="3"/>
      <c r="JRE277" s="3"/>
      <c r="JRF277" s="3"/>
      <c r="JRG277" s="3"/>
      <c r="JRH277" s="3"/>
      <c r="JRI277" s="3"/>
      <c r="JRJ277" s="3"/>
      <c r="JRK277" s="3"/>
      <c r="JRL277" s="3"/>
      <c r="JRM277" s="3"/>
      <c r="JRN277" s="3"/>
      <c r="JRO277" s="3"/>
      <c r="JRP277" s="3"/>
      <c r="JRQ277" s="3"/>
      <c r="JRR277" s="3"/>
      <c r="JRS277" s="3"/>
      <c r="JRT277" s="3"/>
      <c r="JRU277" s="3"/>
      <c r="JRV277" s="3"/>
      <c r="JRW277" s="3"/>
      <c r="JRX277" s="3"/>
      <c r="JRY277" s="3"/>
      <c r="JRZ277" s="3"/>
      <c r="JSA277" s="3"/>
      <c r="JSB277" s="3"/>
      <c r="JSC277" s="3"/>
      <c r="JSD277" s="3"/>
      <c r="JSE277" s="3"/>
      <c r="JSF277" s="3"/>
      <c r="JSG277" s="3"/>
      <c r="JSH277" s="3"/>
      <c r="JSI277" s="3"/>
      <c r="JSJ277" s="3"/>
      <c r="JSK277" s="3"/>
      <c r="JSL277" s="3"/>
      <c r="JSM277" s="3"/>
      <c r="JSN277" s="3"/>
      <c r="JSO277" s="3"/>
      <c r="JSP277" s="3"/>
      <c r="JSQ277" s="3"/>
      <c r="JSR277" s="3"/>
      <c r="JSS277" s="3"/>
      <c r="JST277" s="3"/>
      <c r="JSU277" s="3"/>
      <c r="JSV277" s="3"/>
      <c r="JSW277" s="3"/>
      <c r="JSX277" s="3"/>
      <c r="JSY277" s="3"/>
      <c r="JSZ277" s="3"/>
      <c r="JTA277" s="3"/>
      <c r="JTB277" s="3"/>
      <c r="JTC277" s="3"/>
      <c r="JTD277" s="3"/>
      <c r="JTE277" s="3"/>
      <c r="JTF277" s="3"/>
      <c r="JTG277" s="3"/>
      <c r="JTH277" s="3"/>
      <c r="JTI277" s="3"/>
      <c r="JTJ277" s="3"/>
      <c r="JTK277" s="3"/>
      <c r="JTL277" s="3"/>
      <c r="JTM277" s="3"/>
      <c r="JTN277" s="3"/>
      <c r="JTO277" s="3"/>
      <c r="JTP277" s="3"/>
      <c r="JTQ277" s="3"/>
      <c r="JTR277" s="3"/>
      <c r="JTS277" s="3"/>
      <c r="JTT277" s="3"/>
      <c r="JTU277" s="3"/>
      <c r="JTV277" s="3"/>
      <c r="JTW277" s="3"/>
      <c r="JTX277" s="3"/>
      <c r="JTY277" s="3"/>
      <c r="JTZ277" s="3"/>
      <c r="JUA277" s="3"/>
      <c r="JUB277" s="3"/>
      <c r="JUC277" s="3"/>
      <c r="JUD277" s="3"/>
      <c r="JUE277" s="3"/>
      <c r="JUF277" s="3"/>
      <c r="JUG277" s="3"/>
      <c r="JUH277" s="3"/>
      <c r="JUI277" s="3"/>
      <c r="JUJ277" s="3"/>
      <c r="JUK277" s="3"/>
      <c r="JUL277" s="3"/>
      <c r="JUM277" s="3"/>
      <c r="JUN277" s="3"/>
      <c r="JUO277" s="3"/>
      <c r="JUP277" s="3"/>
      <c r="JUQ277" s="3"/>
      <c r="JUR277" s="3"/>
      <c r="JUS277" s="3"/>
      <c r="JUT277" s="3"/>
      <c r="JUU277" s="3"/>
      <c r="JUV277" s="3"/>
      <c r="JUW277" s="3"/>
      <c r="JUX277" s="3"/>
      <c r="JUY277" s="3"/>
      <c r="JUZ277" s="3"/>
      <c r="JVA277" s="3"/>
      <c r="JVB277" s="3"/>
      <c r="JVC277" s="3"/>
      <c r="JVD277" s="3"/>
      <c r="JVE277" s="3"/>
      <c r="JVF277" s="3"/>
      <c r="JVG277" s="3"/>
      <c r="JVH277" s="3"/>
      <c r="JVI277" s="3"/>
      <c r="JVJ277" s="3"/>
      <c r="JVK277" s="3"/>
      <c r="JVL277" s="3"/>
      <c r="JVM277" s="3"/>
      <c r="JVN277" s="3"/>
      <c r="JVO277" s="3"/>
      <c r="JVP277" s="3"/>
      <c r="JVQ277" s="3"/>
      <c r="JVR277" s="3"/>
      <c r="JVS277" s="3"/>
      <c r="JVT277" s="3"/>
      <c r="JVU277" s="3"/>
      <c r="JVV277" s="3"/>
      <c r="JVW277" s="3"/>
      <c r="JVX277" s="3"/>
      <c r="JVY277" s="3"/>
      <c r="JVZ277" s="3"/>
      <c r="JWA277" s="3"/>
      <c r="JWB277" s="3"/>
      <c r="JWC277" s="3"/>
      <c r="JWD277" s="3"/>
      <c r="JWE277" s="3"/>
      <c r="JWF277" s="3"/>
      <c r="JWG277" s="3"/>
      <c r="JWH277" s="3"/>
      <c r="JWI277" s="3"/>
      <c r="JWJ277" s="3"/>
      <c r="JWK277" s="3"/>
      <c r="JWL277" s="3"/>
      <c r="JWM277" s="3"/>
      <c r="JWN277" s="3"/>
      <c r="JWO277" s="3"/>
      <c r="JWP277" s="3"/>
      <c r="JWQ277" s="3"/>
      <c r="JWR277" s="3"/>
      <c r="JWS277" s="3"/>
      <c r="JWT277" s="3"/>
      <c r="JWU277" s="3"/>
      <c r="JWV277" s="3"/>
      <c r="JWW277" s="3"/>
      <c r="JWX277" s="3"/>
      <c r="JWY277" s="3"/>
      <c r="JWZ277" s="3"/>
      <c r="JXA277" s="3"/>
      <c r="JXB277" s="3"/>
      <c r="JXC277" s="3"/>
      <c r="JXD277" s="3"/>
      <c r="JXE277" s="3"/>
      <c r="JXF277" s="3"/>
      <c r="JXG277" s="3"/>
      <c r="JXH277" s="3"/>
      <c r="JXI277" s="3"/>
      <c r="JXJ277" s="3"/>
      <c r="JXK277" s="3"/>
      <c r="JXL277" s="3"/>
      <c r="JXM277" s="3"/>
      <c r="JXN277" s="3"/>
      <c r="JXO277" s="3"/>
      <c r="JXP277" s="3"/>
      <c r="JXQ277" s="3"/>
      <c r="JXR277" s="3"/>
      <c r="JXS277" s="3"/>
      <c r="JXT277" s="3"/>
      <c r="JXU277" s="3"/>
      <c r="JXV277" s="3"/>
      <c r="JXW277" s="3"/>
      <c r="JXX277" s="3"/>
      <c r="JXY277" s="3"/>
      <c r="JXZ277" s="3"/>
      <c r="JYA277" s="3"/>
      <c r="JYB277" s="3"/>
      <c r="JYC277" s="3"/>
      <c r="JYD277" s="3"/>
      <c r="JYE277" s="3"/>
      <c r="JYF277" s="3"/>
      <c r="JYG277" s="3"/>
      <c r="JYH277" s="3"/>
      <c r="JYI277" s="3"/>
      <c r="JYJ277" s="3"/>
      <c r="JYK277" s="3"/>
      <c r="JYL277" s="3"/>
      <c r="JYM277" s="3"/>
      <c r="JYN277" s="3"/>
      <c r="JYO277" s="3"/>
      <c r="JYP277" s="3"/>
      <c r="JYQ277" s="3"/>
      <c r="JYR277" s="3"/>
      <c r="JYS277" s="3"/>
      <c r="JYT277" s="3"/>
      <c r="JYU277" s="3"/>
      <c r="JYV277" s="3"/>
      <c r="JYW277" s="3"/>
      <c r="JYX277" s="3"/>
      <c r="JYY277" s="3"/>
      <c r="JYZ277" s="3"/>
      <c r="JZA277" s="3"/>
      <c r="JZB277" s="3"/>
      <c r="JZC277" s="3"/>
      <c r="JZD277" s="3"/>
      <c r="JZE277" s="3"/>
      <c r="JZF277" s="3"/>
      <c r="JZG277" s="3"/>
      <c r="JZH277" s="3"/>
      <c r="JZI277" s="3"/>
      <c r="JZJ277" s="3"/>
      <c r="JZK277" s="3"/>
      <c r="JZL277" s="3"/>
      <c r="JZM277" s="3"/>
      <c r="JZN277" s="3"/>
      <c r="JZO277" s="3"/>
      <c r="JZP277" s="3"/>
      <c r="JZQ277" s="3"/>
      <c r="JZR277" s="3"/>
      <c r="JZS277" s="3"/>
      <c r="JZT277" s="3"/>
      <c r="JZU277" s="3"/>
      <c r="JZV277" s="3"/>
      <c r="JZW277" s="3"/>
      <c r="JZX277" s="3"/>
      <c r="JZY277" s="3"/>
      <c r="JZZ277" s="3"/>
      <c r="KAA277" s="3"/>
      <c r="KAB277" s="3"/>
      <c r="KAC277" s="3"/>
      <c r="KAD277" s="3"/>
      <c r="KAE277" s="3"/>
      <c r="KAF277" s="3"/>
      <c r="KAG277" s="3"/>
      <c r="KAH277" s="3"/>
      <c r="KAI277" s="3"/>
      <c r="KAJ277" s="3"/>
      <c r="KAK277" s="3"/>
      <c r="KAL277" s="3"/>
      <c r="KAM277" s="3"/>
      <c r="KAN277" s="3"/>
      <c r="KAO277" s="3"/>
      <c r="KAP277" s="3"/>
      <c r="KAQ277" s="3"/>
      <c r="KAR277" s="3"/>
      <c r="KAS277" s="3"/>
      <c r="KAT277" s="3"/>
      <c r="KAU277" s="3"/>
      <c r="KAV277" s="3"/>
      <c r="KAW277" s="3"/>
      <c r="KAX277" s="3"/>
      <c r="KAY277" s="3"/>
      <c r="KAZ277" s="3"/>
      <c r="KBA277" s="3"/>
      <c r="KBB277" s="3"/>
      <c r="KBC277" s="3"/>
      <c r="KBD277" s="3"/>
      <c r="KBE277" s="3"/>
      <c r="KBF277" s="3"/>
      <c r="KBG277" s="3"/>
      <c r="KBH277" s="3"/>
      <c r="KBI277" s="3"/>
      <c r="KBJ277" s="3"/>
      <c r="KBK277" s="3"/>
      <c r="KBL277" s="3"/>
      <c r="KBM277" s="3"/>
      <c r="KBN277" s="3"/>
      <c r="KBO277" s="3"/>
      <c r="KBP277" s="3"/>
      <c r="KBQ277" s="3"/>
      <c r="KBR277" s="3"/>
      <c r="KBS277" s="3"/>
      <c r="KBT277" s="3"/>
      <c r="KBU277" s="3"/>
      <c r="KBV277" s="3"/>
      <c r="KBW277" s="3"/>
      <c r="KBX277" s="3"/>
      <c r="KBY277" s="3"/>
      <c r="KBZ277" s="3"/>
      <c r="KCA277" s="3"/>
      <c r="KCB277" s="3"/>
      <c r="KCC277" s="3"/>
      <c r="KCD277" s="3"/>
      <c r="KCE277" s="3"/>
      <c r="KCF277" s="3"/>
      <c r="KCG277" s="3"/>
      <c r="KCH277" s="3"/>
      <c r="KCI277" s="3"/>
      <c r="KCJ277" s="3"/>
      <c r="KCK277" s="3"/>
      <c r="KCL277" s="3"/>
      <c r="KCM277" s="3"/>
      <c r="KCN277" s="3"/>
      <c r="KCO277" s="3"/>
      <c r="KCP277" s="3"/>
      <c r="KCQ277" s="3"/>
      <c r="KCR277" s="3"/>
      <c r="KCS277" s="3"/>
      <c r="KCT277" s="3"/>
      <c r="KCU277" s="3"/>
      <c r="KCV277" s="3"/>
      <c r="KCW277" s="3"/>
      <c r="KCX277" s="3"/>
      <c r="KCY277" s="3"/>
      <c r="KCZ277" s="3"/>
      <c r="KDA277" s="3"/>
      <c r="KDB277" s="3"/>
      <c r="KDC277" s="3"/>
      <c r="KDD277" s="3"/>
      <c r="KDE277" s="3"/>
      <c r="KDF277" s="3"/>
      <c r="KDG277" s="3"/>
      <c r="KDH277" s="3"/>
      <c r="KDI277" s="3"/>
      <c r="KDJ277" s="3"/>
      <c r="KDK277" s="3"/>
      <c r="KDL277" s="3"/>
      <c r="KDM277" s="3"/>
      <c r="KDN277" s="3"/>
      <c r="KDO277" s="3"/>
      <c r="KDP277" s="3"/>
      <c r="KDQ277" s="3"/>
      <c r="KDR277" s="3"/>
      <c r="KDS277" s="3"/>
      <c r="KDT277" s="3"/>
      <c r="KDU277" s="3"/>
      <c r="KDV277" s="3"/>
      <c r="KDW277" s="3"/>
      <c r="KDX277" s="3"/>
      <c r="KDY277" s="3"/>
      <c r="KDZ277" s="3"/>
      <c r="KEA277" s="3"/>
      <c r="KEB277" s="3"/>
      <c r="KEC277" s="3"/>
      <c r="KED277" s="3"/>
      <c r="KEE277" s="3"/>
      <c r="KEF277" s="3"/>
      <c r="KEG277" s="3"/>
      <c r="KEH277" s="3"/>
      <c r="KEI277" s="3"/>
      <c r="KEJ277" s="3"/>
      <c r="KEK277" s="3"/>
      <c r="KEL277" s="3"/>
      <c r="KEM277" s="3"/>
      <c r="KEN277" s="3"/>
      <c r="KEO277" s="3"/>
      <c r="KEP277" s="3"/>
      <c r="KEQ277" s="3"/>
      <c r="KER277" s="3"/>
      <c r="KES277" s="3"/>
      <c r="KET277" s="3"/>
      <c r="KEU277" s="3"/>
      <c r="KEV277" s="3"/>
      <c r="KEW277" s="3"/>
      <c r="KEX277" s="3"/>
      <c r="KEY277" s="3"/>
      <c r="KEZ277" s="3"/>
      <c r="KFA277" s="3"/>
      <c r="KFB277" s="3"/>
      <c r="KFC277" s="3"/>
      <c r="KFD277" s="3"/>
      <c r="KFE277" s="3"/>
      <c r="KFF277" s="3"/>
      <c r="KFG277" s="3"/>
      <c r="KFH277" s="3"/>
      <c r="KFI277" s="3"/>
      <c r="KFJ277" s="3"/>
      <c r="KFK277" s="3"/>
      <c r="KFL277" s="3"/>
      <c r="KFM277" s="3"/>
      <c r="KFN277" s="3"/>
      <c r="KFO277" s="3"/>
      <c r="KFP277" s="3"/>
      <c r="KFQ277" s="3"/>
      <c r="KFR277" s="3"/>
      <c r="KFS277" s="3"/>
      <c r="KFT277" s="3"/>
      <c r="KFU277" s="3"/>
      <c r="KFV277" s="3"/>
      <c r="KFW277" s="3"/>
      <c r="KFX277" s="3"/>
      <c r="KFY277" s="3"/>
      <c r="KFZ277" s="3"/>
      <c r="KGA277" s="3"/>
      <c r="KGB277" s="3"/>
      <c r="KGC277" s="3"/>
      <c r="KGD277" s="3"/>
      <c r="KGE277" s="3"/>
      <c r="KGF277" s="3"/>
      <c r="KGG277" s="3"/>
      <c r="KGH277" s="3"/>
      <c r="KGI277" s="3"/>
      <c r="KGJ277" s="3"/>
      <c r="KGK277" s="3"/>
      <c r="KGL277" s="3"/>
      <c r="KGM277" s="3"/>
      <c r="KGN277" s="3"/>
      <c r="KGO277" s="3"/>
      <c r="KGP277" s="3"/>
      <c r="KGQ277" s="3"/>
      <c r="KGR277" s="3"/>
      <c r="KGS277" s="3"/>
      <c r="KGT277" s="3"/>
      <c r="KGU277" s="3"/>
      <c r="KGV277" s="3"/>
      <c r="KGW277" s="3"/>
      <c r="KGX277" s="3"/>
      <c r="KGY277" s="3"/>
      <c r="KGZ277" s="3"/>
      <c r="KHA277" s="3"/>
      <c r="KHB277" s="3"/>
      <c r="KHC277" s="3"/>
      <c r="KHD277" s="3"/>
      <c r="KHE277" s="3"/>
      <c r="KHF277" s="3"/>
      <c r="KHG277" s="3"/>
      <c r="KHH277" s="3"/>
      <c r="KHI277" s="3"/>
      <c r="KHJ277" s="3"/>
      <c r="KHK277" s="3"/>
      <c r="KHL277" s="3"/>
      <c r="KHM277" s="3"/>
      <c r="KHN277" s="3"/>
      <c r="KHO277" s="3"/>
      <c r="KHP277" s="3"/>
      <c r="KHQ277" s="3"/>
      <c r="KHR277" s="3"/>
      <c r="KHS277" s="3"/>
      <c r="KHT277" s="3"/>
      <c r="KHU277" s="3"/>
      <c r="KHV277" s="3"/>
      <c r="KHW277" s="3"/>
      <c r="KHX277" s="3"/>
      <c r="KHY277" s="3"/>
      <c r="KHZ277" s="3"/>
      <c r="KIA277" s="3"/>
      <c r="KIB277" s="3"/>
      <c r="KIC277" s="3"/>
      <c r="KID277" s="3"/>
      <c r="KIE277" s="3"/>
      <c r="KIF277" s="3"/>
      <c r="KIG277" s="3"/>
      <c r="KIH277" s="3"/>
      <c r="KII277" s="3"/>
      <c r="KIJ277" s="3"/>
      <c r="KIK277" s="3"/>
      <c r="KIL277" s="3"/>
      <c r="KIM277" s="3"/>
      <c r="KIN277" s="3"/>
      <c r="KIO277" s="3"/>
      <c r="KIP277" s="3"/>
      <c r="KIQ277" s="3"/>
      <c r="KIR277" s="3"/>
      <c r="KIS277" s="3"/>
      <c r="KIT277" s="3"/>
      <c r="KIU277" s="3"/>
      <c r="KIV277" s="3"/>
      <c r="KIW277" s="3"/>
      <c r="KIX277" s="3"/>
      <c r="KIY277" s="3"/>
      <c r="KIZ277" s="3"/>
      <c r="KJA277" s="3"/>
      <c r="KJB277" s="3"/>
      <c r="KJC277" s="3"/>
      <c r="KJD277" s="3"/>
      <c r="KJE277" s="3"/>
      <c r="KJF277" s="3"/>
      <c r="KJG277" s="3"/>
      <c r="KJH277" s="3"/>
      <c r="KJI277" s="3"/>
      <c r="KJJ277" s="3"/>
      <c r="KJK277" s="3"/>
      <c r="KJL277" s="3"/>
      <c r="KJM277" s="3"/>
      <c r="KJN277" s="3"/>
      <c r="KJO277" s="3"/>
      <c r="KJP277" s="3"/>
      <c r="KJQ277" s="3"/>
      <c r="KJR277" s="3"/>
      <c r="KJS277" s="3"/>
      <c r="KJT277" s="3"/>
      <c r="KJU277" s="3"/>
      <c r="KJV277" s="3"/>
      <c r="KJW277" s="3"/>
      <c r="KJX277" s="3"/>
      <c r="KJY277" s="3"/>
      <c r="KJZ277" s="3"/>
      <c r="KKA277" s="3"/>
      <c r="KKB277" s="3"/>
      <c r="KKC277" s="3"/>
      <c r="KKD277" s="3"/>
      <c r="KKE277" s="3"/>
      <c r="KKF277" s="3"/>
      <c r="KKG277" s="3"/>
      <c r="KKH277" s="3"/>
      <c r="KKI277" s="3"/>
      <c r="KKJ277" s="3"/>
      <c r="KKK277" s="3"/>
      <c r="KKL277" s="3"/>
      <c r="KKM277" s="3"/>
      <c r="KKN277" s="3"/>
      <c r="KKO277" s="3"/>
      <c r="KKP277" s="3"/>
      <c r="KKQ277" s="3"/>
      <c r="KKR277" s="3"/>
      <c r="KKS277" s="3"/>
      <c r="KKT277" s="3"/>
      <c r="KKU277" s="3"/>
      <c r="KKV277" s="3"/>
      <c r="KKW277" s="3"/>
      <c r="KKX277" s="3"/>
      <c r="KKY277" s="3"/>
      <c r="KKZ277" s="3"/>
      <c r="KLA277" s="3"/>
      <c r="KLB277" s="3"/>
      <c r="KLC277" s="3"/>
      <c r="KLD277" s="3"/>
      <c r="KLE277" s="3"/>
      <c r="KLF277" s="3"/>
      <c r="KLG277" s="3"/>
      <c r="KLH277" s="3"/>
      <c r="KLI277" s="3"/>
      <c r="KLJ277" s="3"/>
      <c r="KLK277" s="3"/>
      <c r="KLL277" s="3"/>
      <c r="KLM277" s="3"/>
      <c r="KLN277" s="3"/>
      <c r="KLO277" s="3"/>
      <c r="KLP277" s="3"/>
      <c r="KLQ277" s="3"/>
      <c r="KLR277" s="3"/>
      <c r="KLS277" s="3"/>
      <c r="KLT277" s="3"/>
      <c r="KLU277" s="3"/>
      <c r="KLV277" s="3"/>
      <c r="KLW277" s="3"/>
      <c r="KLX277" s="3"/>
      <c r="KLY277" s="3"/>
      <c r="KLZ277" s="3"/>
      <c r="KMA277" s="3"/>
      <c r="KMB277" s="3"/>
      <c r="KMC277" s="3"/>
      <c r="KMD277" s="3"/>
      <c r="KME277" s="3"/>
      <c r="KMF277" s="3"/>
      <c r="KMG277" s="3"/>
      <c r="KMH277" s="3"/>
      <c r="KMI277" s="3"/>
      <c r="KMJ277" s="3"/>
      <c r="KMK277" s="3"/>
      <c r="KML277" s="3"/>
      <c r="KMM277" s="3"/>
      <c r="KMN277" s="3"/>
      <c r="KMO277" s="3"/>
      <c r="KMP277" s="3"/>
      <c r="KMQ277" s="3"/>
      <c r="KMR277" s="3"/>
      <c r="KMS277" s="3"/>
      <c r="KMT277" s="3"/>
      <c r="KMU277" s="3"/>
      <c r="KMV277" s="3"/>
      <c r="KMW277" s="3"/>
      <c r="KMX277" s="3"/>
      <c r="KMY277" s="3"/>
      <c r="KMZ277" s="3"/>
      <c r="KNA277" s="3"/>
      <c r="KNB277" s="3"/>
      <c r="KNC277" s="3"/>
      <c r="KND277" s="3"/>
      <c r="KNE277" s="3"/>
      <c r="KNF277" s="3"/>
      <c r="KNG277" s="3"/>
      <c r="KNH277" s="3"/>
      <c r="KNI277" s="3"/>
      <c r="KNJ277" s="3"/>
      <c r="KNK277" s="3"/>
      <c r="KNL277" s="3"/>
      <c r="KNM277" s="3"/>
      <c r="KNN277" s="3"/>
      <c r="KNO277" s="3"/>
      <c r="KNP277" s="3"/>
      <c r="KNQ277" s="3"/>
      <c r="KNR277" s="3"/>
      <c r="KNS277" s="3"/>
      <c r="KNT277" s="3"/>
      <c r="KNU277" s="3"/>
      <c r="KNV277" s="3"/>
      <c r="KNW277" s="3"/>
      <c r="KNX277" s="3"/>
      <c r="KNY277" s="3"/>
      <c r="KNZ277" s="3"/>
      <c r="KOA277" s="3"/>
      <c r="KOB277" s="3"/>
      <c r="KOC277" s="3"/>
      <c r="KOD277" s="3"/>
      <c r="KOE277" s="3"/>
      <c r="KOF277" s="3"/>
      <c r="KOG277" s="3"/>
      <c r="KOH277" s="3"/>
      <c r="KOI277" s="3"/>
      <c r="KOJ277" s="3"/>
      <c r="KOK277" s="3"/>
      <c r="KOL277" s="3"/>
      <c r="KOM277" s="3"/>
      <c r="KON277" s="3"/>
      <c r="KOO277" s="3"/>
      <c r="KOP277" s="3"/>
      <c r="KOQ277" s="3"/>
      <c r="KOR277" s="3"/>
      <c r="KOS277" s="3"/>
      <c r="KOT277" s="3"/>
      <c r="KOU277" s="3"/>
      <c r="KOV277" s="3"/>
      <c r="KOW277" s="3"/>
      <c r="KOX277" s="3"/>
      <c r="KOY277" s="3"/>
      <c r="KOZ277" s="3"/>
      <c r="KPA277" s="3"/>
      <c r="KPB277" s="3"/>
      <c r="KPC277" s="3"/>
      <c r="KPD277" s="3"/>
      <c r="KPE277" s="3"/>
      <c r="KPF277" s="3"/>
      <c r="KPG277" s="3"/>
      <c r="KPH277" s="3"/>
      <c r="KPI277" s="3"/>
      <c r="KPJ277" s="3"/>
      <c r="KPK277" s="3"/>
      <c r="KPL277" s="3"/>
      <c r="KPM277" s="3"/>
      <c r="KPN277" s="3"/>
      <c r="KPO277" s="3"/>
      <c r="KPP277" s="3"/>
      <c r="KPQ277" s="3"/>
      <c r="KPR277" s="3"/>
      <c r="KPS277" s="3"/>
      <c r="KPT277" s="3"/>
      <c r="KPU277" s="3"/>
      <c r="KPV277" s="3"/>
      <c r="KPW277" s="3"/>
      <c r="KPX277" s="3"/>
      <c r="KPY277" s="3"/>
      <c r="KPZ277" s="3"/>
      <c r="KQA277" s="3"/>
      <c r="KQB277" s="3"/>
      <c r="KQC277" s="3"/>
      <c r="KQD277" s="3"/>
      <c r="KQE277" s="3"/>
      <c r="KQF277" s="3"/>
      <c r="KQG277" s="3"/>
      <c r="KQH277" s="3"/>
      <c r="KQI277" s="3"/>
      <c r="KQJ277" s="3"/>
      <c r="KQK277" s="3"/>
      <c r="KQL277" s="3"/>
      <c r="KQM277" s="3"/>
      <c r="KQN277" s="3"/>
      <c r="KQO277" s="3"/>
      <c r="KQP277" s="3"/>
      <c r="KQQ277" s="3"/>
      <c r="KQR277" s="3"/>
      <c r="KQS277" s="3"/>
      <c r="KQT277" s="3"/>
      <c r="KQU277" s="3"/>
      <c r="KQV277" s="3"/>
      <c r="KQW277" s="3"/>
      <c r="KQX277" s="3"/>
      <c r="KQY277" s="3"/>
      <c r="KQZ277" s="3"/>
      <c r="KRA277" s="3"/>
      <c r="KRB277" s="3"/>
      <c r="KRC277" s="3"/>
      <c r="KRD277" s="3"/>
      <c r="KRE277" s="3"/>
      <c r="KRF277" s="3"/>
      <c r="KRG277" s="3"/>
      <c r="KRH277" s="3"/>
      <c r="KRI277" s="3"/>
      <c r="KRJ277" s="3"/>
      <c r="KRK277" s="3"/>
      <c r="KRL277" s="3"/>
      <c r="KRM277" s="3"/>
      <c r="KRN277" s="3"/>
      <c r="KRO277" s="3"/>
      <c r="KRP277" s="3"/>
      <c r="KRQ277" s="3"/>
      <c r="KRR277" s="3"/>
      <c r="KRS277" s="3"/>
      <c r="KRT277" s="3"/>
      <c r="KRU277" s="3"/>
      <c r="KRV277" s="3"/>
      <c r="KRW277" s="3"/>
      <c r="KRX277" s="3"/>
      <c r="KRY277" s="3"/>
      <c r="KRZ277" s="3"/>
      <c r="KSA277" s="3"/>
      <c r="KSB277" s="3"/>
      <c r="KSC277" s="3"/>
      <c r="KSD277" s="3"/>
      <c r="KSE277" s="3"/>
      <c r="KSF277" s="3"/>
      <c r="KSG277" s="3"/>
      <c r="KSH277" s="3"/>
      <c r="KSI277" s="3"/>
      <c r="KSJ277" s="3"/>
      <c r="KSK277" s="3"/>
      <c r="KSL277" s="3"/>
      <c r="KSM277" s="3"/>
      <c r="KSN277" s="3"/>
      <c r="KSO277" s="3"/>
      <c r="KSP277" s="3"/>
      <c r="KSQ277" s="3"/>
      <c r="KSR277" s="3"/>
      <c r="KSS277" s="3"/>
      <c r="KST277" s="3"/>
      <c r="KSU277" s="3"/>
      <c r="KSV277" s="3"/>
      <c r="KSW277" s="3"/>
      <c r="KSX277" s="3"/>
      <c r="KSY277" s="3"/>
      <c r="KSZ277" s="3"/>
      <c r="KTA277" s="3"/>
      <c r="KTB277" s="3"/>
      <c r="KTC277" s="3"/>
      <c r="KTD277" s="3"/>
      <c r="KTE277" s="3"/>
      <c r="KTF277" s="3"/>
      <c r="KTG277" s="3"/>
      <c r="KTH277" s="3"/>
      <c r="KTI277" s="3"/>
      <c r="KTJ277" s="3"/>
      <c r="KTK277" s="3"/>
      <c r="KTL277" s="3"/>
      <c r="KTM277" s="3"/>
      <c r="KTN277" s="3"/>
      <c r="KTO277" s="3"/>
      <c r="KTP277" s="3"/>
      <c r="KTQ277" s="3"/>
      <c r="KTR277" s="3"/>
      <c r="KTS277" s="3"/>
      <c r="KTT277" s="3"/>
      <c r="KTU277" s="3"/>
      <c r="KTV277" s="3"/>
      <c r="KTW277" s="3"/>
      <c r="KTX277" s="3"/>
      <c r="KTY277" s="3"/>
      <c r="KTZ277" s="3"/>
      <c r="KUA277" s="3"/>
      <c r="KUB277" s="3"/>
      <c r="KUC277" s="3"/>
      <c r="KUD277" s="3"/>
      <c r="KUE277" s="3"/>
      <c r="KUF277" s="3"/>
      <c r="KUG277" s="3"/>
      <c r="KUH277" s="3"/>
      <c r="KUI277" s="3"/>
      <c r="KUJ277" s="3"/>
      <c r="KUK277" s="3"/>
      <c r="KUL277" s="3"/>
      <c r="KUM277" s="3"/>
      <c r="KUN277" s="3"/>
      <c r="KUO277" s="3"/>
      <c r="KUP277" s="3"/>
      <c r="KUQ277" s="3"/>
      <c r="KUR277" s="3"/>
      <c r="KUS277" s="3"/>
      <c r="KUT277" s="3"/>
      <c r="KUU277" s="3"/>
      <c r="KUV277" s="3"/>
      <c r="KUW277" s="3"/>
      <c r="KUX277" s="3"/>
      <c r="KUY277" s="3"/>
      <c r="KUZ277" s="3"/>
      <c r="KVA277" s="3"/>
      <c r="KVB277" s="3"/>
      <c r="KVC277" s="3"/>
      <c r="KVD277" s="3"/>
      <c r="KVE277" s="3"/>
      <c r="KVF277" s="3"/>
      <c r="KVG277" s="3"/>
      <c r="KVH277" s="3"/>
      <c r="KVI277" s="3"/>
      <c r="KVJ277" s="3"/>
      <c r="KVK277" s="3"/>
      <c r="KVL277" s="3"/>
      <c r="KVM277" s="3"/>
      <c r="KVN277" s="3"/>
      <c r="KVO277" s="3"/>
      <c r="KVP277" s="3"/>
      <c r="KVQ277" s="3"/>
      <c r="KVR277" s="3"/>
      <c r="KVS277" s="3"/>
      <c r="KVT277" s="3"/>
      <c r="KVU277" s="3"/>
      <c r="KVV277" s="3"/>
      <c r="KVW277" s="3"/>
      <c r="KVX277" s="3"/>
      <c r="KVY277" s="3"/>
      <c r="KVZ277" s="3"/>
      <c r="KWA277" s="3"/>
      <c r="KWB277" s="3"/>
      <c r="KWC277" s="3"/>
      <c r="KWD277" s="3"/>
      <c r="KWE277" s="3"/>
      <c r="KWF277" s="3"/>
      <c r="KWG277" s="3"/>
      <c r="KWH277" s="3"/>
      <c r="KWI277" s="3"/>
      <c r="KWJ277" s="3"/>
      <c r="KWK277" s="3"/>
      <c r="KWL277" s="3"/>
      <c r="KWM277" s="3"/>
      <c r="KWN277" s="3"/>
      <c r="KWO277" s="3"/>
      <c r="KWP277" s="3"/>
      <c r="KWQ277" s="3"/>
      <c r="KWR277" s="3"/>
      <c r="KWS277" s="3"/>
      <c r="KWT277" s="3"/>
      <c r="KWU277" s="3"/>
      <c r="KWV277" s="3"/>
      <c r="KWW277" s="3"/>
      <c r="KWX277" s="3"/>
      <c r="KWY277" s="3"/>
      <c r="KWZ277" s="3"/>
      <c r="KXA277" s="3"/>
      <c r="KXB277" s="3"/>
      <c r="KXC277" s="3"/>
      <c r="KXD277" s="3"/>
      <c r="KXE277" s="3"/>
      <c r="KXF277" s="3"/>
      <c r="KXG277" s="3"/>
      <c r="KXH277" s="3"/>
      <c r="KXI277" s="3"/>
      <c r="KXJ277" s="3"/>
      <c r="KXK277" s="3"/>
      <c r="KXL277" s="3"/>
      <c r="KXM277" s="3"/>
      <c r="KXN277" s="3"/>
      <c r="KXO277" s="3"/>
      <c r="KXP277" s="3"/>
      <c r="KXQ277" s="3"/>
      <c r="KXR277" s="3"/>
      <c r="KXS277" s="3"/>
      <c r="KXT277" s="3"/>
      <c r="KXU277" s="3"/>
      <c r="KXV277" s="3"/>
      <c r="KXW277" s="3"/>
      <c r="KXX277" s="3"/>
      <c r="KXY277" s="3"/>
      <c r="KXZ277" s="3"/>
      <c r="KYA277" s="3"/>
      <c r="KYB277" s="3"/>
      <c r="KYC277" s="3"/>
      <c r="KYD277" s="3"/>
      <c r="KYE277" s="3"/>
      <c r="KYF277" s="3"/>
      <c r="KYG277" s="3"/>
      <c r="KYH277" s="3"/>
      <c r="KYI277" s="3"/>
      <c r="KYJ277" s="3"/>
      <c r="KYK277" s="3"/>
      <c r="KYL277" s="3"/>
      <c r="KYM277" s="3"/>
      <c r="KYN277" s="3"/>
      <c r="KYO277" s="3"/>
      <c r="KYP277" s="3"/>
      <c r="KYQ277" s="3"/>
      <c r="KYR277" s="3"/>
      <c r="KYS277" s="3"/>
      <c r="KYT277" s="3"/>
      <c r="KYU277" s="3"/>
      <c r="KYV277" s="3"/>
      <c r="KYW277" s="3"/>
      <c r="KYX277" s="3"/>
      <c r="KYY277" s="3"/>
      <c r="KYZ277" s="3"/>
      <c r="KZA277" s="3"/>
      <c r="KZB277" s="3"/>
      <c r="KZC277" s="3"/>
      <c r="KZD277" s="3"/>
      <c r="KZE277" s="3"/>
      <c r="KZF277" s="3"/>
      <c r="KZG277" s="3"/>
      <c r="KZH277" s="3"/>
      <c r="KZI277" s="3"/>
      <c r="KZJ277" s="3"/>
      <c r="KZK277" s="3"/>
      <c r="KZL277" s="3"/>
      <c r="KZM277" s="3"/>
      <c r="KZN277" s="3"/>
      <c r="KZO277" s="3"/>
      <c r="KZP277" s="3"/>
      <c r="KZQ277" s="3"/>
      <c r="KZR277" s="3"/>
      <c r="KZS277" s="3"/>
      <c r="KZT277" s="3"/>
      <c r="KZU277" s="3"/>
      <c r="KZV277" s="3"/>
      <c r="KZW277" s="3"/>
      <c r="KZX277" s="3"/>
      <c r="KZY277" s="3"/>
      <c r="KZZ277" s="3"/>
      <c r="LAA277" s="3"/>
      <c r="LAB277" s="3"/>
      <c r="LAC277" s="3"/>
      <c r="LAD277" s="3"/>
      <c r="LAE277" s="3"/>
      <c r="LAF277" s="3"/>
      <c r="LAG277" s="3"/>
      <c r="LAH277" s="3"/>
      <c r="LAI277" s="3"/>
      <c r="LAJ277" s="3"/>
      <c r="LAK277" s="3"/>
      <c r="LAL277" s="3"/>
      <c r="LAM277" s="3"/>
      <c r="LAN277" s="3"/>
      <c r="LAO277" s="3"/>
      <c r="LAP277" s="3"/>
      <c r="LAQ277" s="3"/>
      <c r="LAR277" s="3"/>
      <c r="LAS277" s="3"/>
      <c r="LAT277" s="3"/>
      <c r="LAU277" s="3"/>
      <c r="LAV277" s="3"/>
      <c r="LAW277" s="3"/>
      <c r="LAX277" s="3"/>
      <c r="LAY277" s="3"/>
      <c r="LAZ277" s="3"/>
      <c r="LBA277" s="3"/>
      <c r="LBB277" s="3"/>
      <c r="LBC277" s="3"/>
      <c r="LBD277" s="3"/>
      <c r="LBE277" s="3"/>
      <c r="LBF277" s="3"/>
      <c r="LBG277" s="3"/>
      <c r="LBH277" s="3"/>
      <c r="LBI277" s="3"/>
      <c r="LBJ277" s="3"/>
      <c r="LBK277" s="3"/>
      <c r="LBL277" s="3"/>
      <c r="LBM277" s="3"/>
      <c r="LBN277" s="3"/>
      <c r="LBO277" s="3"/>
      <c r="LBP277" s="3"/>
      <c r="LBQ277" s="3"/>
      <c r="LBR277" s="3"/>
      <c r="LBS277" s="3"/>
      <c r="LBT277" s="3"/>
      <c r="LBU277" s="3"/>
      <c r="LBV277" s="3"/>
      <c r="LBW277" s="3"/>
      <c r="LBX277" s="3"/>
      <c r="LBY277" s="3"/>
      <c r="LBZ277" s="3"/>
      <c r="LCA277" s="3"/>
      <c r="LCB277" s="3"/>
      <c r="LCC277" s="3"/>
      <c r="LCD277" s="3"/>
      <c r="LCE277" s="3"/>
      <c r="LCF277" s="3"/>
      <c r="LCG277" s="3"/>
      <c r="LCH277" s="3"/>
      <c r="LCI277" s="3"/>
      <c r="LCJ277" s="3"/>
      <c r="LCK277" s="3"/>
      <c r="LCL277" s="3"/>
      <c r="LCM277" s="3"/>
      <c r="LCN277" s="3"/>
      <c r="LCO277" s="3"/>
      <c r="LCP277" s="3"/>
      <c r="LCQ277" s="3"/>
      <c r="LCR277" s="3"/>
      <c r="LCS277" s="3"/>
      <c r="LCT277" s="3"/>
      <c r="LCU277" s="3"/>
      <c r="LCV277" s="3"/>
      <c r="LCW277" s="3"/>
      <c r="LCX277" s="3"/>
      <c r="LCY277" s="3"/>
      <c r="LCZ277" s="3"/>
      <c r="LDA277" s="3"/>
      <c r="LDB277" s="3"/>
      <c r="LDC277" s="3"/>
      <c r="LDD277" s="3"/>
      <c r="LDE277" s="3"/>
      <c r="LDF277" s="3"/>
      <c r="LDG277" s="3"/>
      <c r="LDH277" s="3"/>
      <c r="LDI277" s="3"/>
      <c r="LDJ277" s="3"/>
      <c r="LDK277" s="3"/>
      <c r="LDL277" s="3"/>
      <c r="LDM277" s="3"/>
      <c r="LDN277" s="3"/>
      <c r="LDO277" s="3"/>
      <c r="LDP277" s="3"/>
      <c r="LDQ277" s="3"/>
      <c r="LDR277" s="3"/>
      <c r="LDS277" s="3"/>
      <c r="LDT277" s="3"/>
      <c r="LDU277" s="3"/>
      <c r="LDV277" s="3"/>
      <c r="LDW277" s="3"/>
      <c r="LDX277" s="3"/>
      <c r="LDY277" s="3"/>
      <c r="LDZ277" s="3"/>
      <c r="LEA277" s="3"/>
      <c r="LEB277" s="3"/>
      <c r="LEC277" s="3"/>
      <c r="LED277" s="3"/>
      <c r="LEE277" s="3"/>
      <c r="LEF277" s="3"/>
      <c r="LEG277" s="3"/>
      <c r="LEH277" s="3"/>
      <c r="LEI277" s="3"/>
      <c r="LEJ277" s="3"/>
      <c r="LEK277" s="3"/>
      <c r="LEL277" s="3"/>
      <c r="LEM277" s="3"/>
      <c r="LEN277" s="3"/>
      <c r="LEO277" s="3"/>
      <c r="LEP277" s="3"/>
      <c r="LEQ277" s="3"/>
      <c r="LER277" s="3"/>
      <c r="LES277" s="3"/>
      <c r="LET277" s="3"/>
      <c r="LEU277" s="3"/>
      <c r="LEV277" s="3"/>
      <c r="LEW277" s="3"/>
      <c r="LEX277" s="3"/>
      <c r="LEY277" s="3"/>
      <c r="LEZ277" s="3"/>
      <c r="LFA277" s="3"/>
      <c r="LFB277" s="3"/>
      <c r="LFC277" s="3"/>
      <c r="LFD277" s="3"/>
      <c r="LFE277" s="3"/>
      <c r="LFF277" s="3"/>
      <c r="LFG277" s="3"/>
      <c r="LFH277" s="3"/>
      <c r="LFI277" s="3"/>
      <c r="LFJ277" s="3"/>
      <c r="LFK277" s="3"/>
      <c r="LFL277" s="3"/>
      <c r="LFM277" s="3"/>
      <c r="LFN277" s="3"/>
      <c r="LFO277" s="3"/>
      <c r="LFP277" s="3"/>
      <c r="LFQ277" s="3"/>
      <c r="LFR277" s="3"/>
      <c r="LFS277" s="3"/>
      <c r="LFT277" s="3"/>
      <c r="LFU277" s="3"/>
      <c r="LFV277" s="3"/>
      <c r="LFW277" s="3"/>
      <c r="LFX277" s="3"/>
      <c r="LFY277" s="3"/>
      <c r="LFZ277" s="3"/>
      <c r="LGA277" s="3"/>
      <c r="LGB277" s="3"/>
      <c r="LGC277" s="3"/>
      <c r="LGD277" s="3"/>
      <c r="LGE277" s="3"/>
      <c r="LGF277" s="3"/>
      <c r="LGG277" s="3"/>
      <c r="LGH277" s="3"/>
      <c r="LGI277" s="3"/>
      <c r="LGJ277" s="3"/>
      <c r="LGK277" s="3"/>
      <c r="LGL277" s="3"/>
      <c r="LGM277" s="3"/>
      <c r="LGN277" s="3"/>
      <c r="LGO277" s="3"/>
      <c r="LGP277" s="3"/>
      <c r="LGQ277" s="3"/>
      <c r="LGR277" s="3"/>
      <c r="LGS277" s="3"/>
      <c r="LGT277" s="3"/>
      <c r="LGU277" s="3"/>
      <c r="LGV277" s="3"/>
      <c r="LGW277" s="3"/>
      <c r="LGX277" s="3"/>
      <c r="LGY277" s="3"/>
      <c r="LGZ277" s="3"/>
      <c r="LHA277" s="3"/>
      <c r="LHB277" s="3"/>
      <c r="LHC277" s="3"/>
      <c r="LHD277" s="3"/>
      <c r="LHE277" s="3"/>
      <c r="LHF277" s="3"/>
      <c r="LHG277" s="3"/>
      <c r="LHH277" s="3"/>
      <c r="LHI277" s="3"/>
      <c r="LHJ277" s="3"/>
      <c r="LHK277" s="3"/>
      <c r="LHL277" s="3"/>
      <c r="LHM277" s="3"/>
      <c r="LHN277" s="3"/>
      <c r="LHO277" s="3"/>
      <c r="LHP277" s="3"/>
      <c r="LHQ277" s="3"/>
      <c r="LHR277" s="3"/>
      <c r="LHS277" s="3"/>
      <c r="LHT277" s="3"/>
      <c r="LHU277" s="3"/>
      <c r="LHV277" s="3"/>
      <c r="LHW277" s="3"/>
      <c r="LHX277" s="3"/>
      <c r="LHY277" s="3"/>
      <c r="LHZ277" s="3"/>
      <c r="LIA277" s="3"/>
      <c r="LIB277" s="3"/>
      <c r="LIC277" s="3"/>
      <c r="LID277" s="3"/>
      <c r="LIE277" s="3"/>
      <c r="LIF277" s="3"/>
      <c r="LIG277" s="3"/>
      <c r="LIH277" s="3"/>
      <c r="LII277" s="3"/>
      <c r="LIJ277" s="3"/>
      <c r="LIK277" s="3"/>
      <c r="LIL277" s="3"/>
      <c r="LIM277" s="3"/>
      <c r="LIN277" s="3"/>
      <c r="LIO277" s="3"/>
      <c r="LIP277" s="3"/>
      <c r="LIQ277" s="3"/>
      <c r="LIR277" s="3"/>
      <c r="LIS277" s="3"/>
      <c r="LIT277" s="3"/>
      <c r="LIU277" s="3"/>
      <c r="LIV277" s="3"/>
      <c r="LIW277" s="3"/>
      <c r="LIX277" s="3"/>
      <c r="LIY277" s="3"/>
      <c r="LIZ277" s="3"/>
      <c r="LJA277" s="3"/>
      <c r="LJB277" s="3"/>
      <c r="LJC277" s="3"/>
      <c r="LJD277" s="3"/>
      <c r="LJE277" s="3"/>
      <c r="LJF277" s="3"/>
      <c r="LJG277" s="3"/>
      <c r="LJH277" s="3"/>
      <c r="LJI277" s="3"/>
      <c r="LJJ277" s="3"/>
      <c r="LJK277" s="3"/>
      <c r="LJL277" s="3"/>
      <c r="LJM277" s="3"/>
      <c r="LJN277" s="3"/>
      <c r="LJO277" s="3"/>
      <c r="LJP277" s="3"/>
      <c r="LJQ277" s="3"/>
      <c r="LJR277" s="3"/>
      <c r="LJS277" s="3"/>
      <c r="LJT277" s="3"/>
      <c r="LJU277" s="3"/>
      <c r="LJV277" s="3"/>
      <c r="LJW277" s="3"/>
      <c r="LJX277" s="3"/>
      <c r="LJY277" s="3"/>
      <c r="LJZ277" s="3"/>
      <c r="LKA277" s="3"/>
      <c r="LKB277" s="3"/>
      <c r="LKC277" s="3"/>
      <c r="LKD277" s="3"/>
      <c r="LKE277" s="3"/>
      <c r="LKF277" s="3"/>
      <c r="LKG277" s="3"/>
      <c r="LKH277" s="3"/>
      <c r="LKI277" s="3"/>
      <c r="LKJ277" s="3"/>
      <c r="LKK277" s="3"/>
      <c r="LKL277" s="3"/>
      <c r="LKM277" s="3"/>
      <c r="LKN277" s="3"/>
      <c r="LKO277" s="3"/>
      <c r="LKP277" s="3"/>
      <c r="LKQ277" s="3"/>
      <c r="LKR277" s="3"/>
      <c r="LKS277" s="3"/>
      <c r="LKT277" s="3"/>
      <c r="LKU277" s="3"/>
      <c r="LKV277" s="3"/>
      <c r="LKW277" s="3"/>
      <c r="LKX277" s="3"/>
      <c r="LKY277" s="3"/>
      <c r="LKZ277" s="3"/>
      <c r="LLA277" s="3"/>
      <c r="LLB277" s="3"/>
      <c r="LLC277" s="3"/>
      <c r="LLD277" s="3"/>
      <c r="LLE277" s="3"/>
      <c r="LLF277" s="3"/>
      <c r="LLG277" s="3"/>
      <c r="LLH277" s="3"/>
      <c r="LLI277" s="3"/>
      <c r="LLJ277" s="3"/>
      <c r="LLK277" s="3"/>
      <c r="LLL277" s="3"/>
      <c r="LLM277" s="3"/>
      <c r="LLN277" s="3"/>
      <c r="LLO277" s="3"/>
      <c r="LLP277" s="3"/>
      <c r="LLQ277" s="3"/>
      <c r="LLR277" s="3"/>
      <c r="LLS277" s="3"/>
      <c r="LLT277" s="3"/>
      <c r="LLU277" s="3"/>
      <c r="LLV277" s="3"/>
      <c r="LLW277" s="3"/>
      <c r="LLX277" s="3"/>
      <c r="LLY277" s="3"/>
      <c r="LLZ277" s="3"/>
      <c r="LMA277" s="3"/>
      <c r="LMB277" s="3"/>
      <c r="LMC277" s="3"/>
      <c r="LMD277" s="3"/>
      <c r="LME277" s="3"/>
      <c r="LMF277" s="3"/>
      <c r="LMG277" s="3"/>
      <c r="LMH277" s="3"/>
      <c r="LMI277" s="3"/>
      <c r="LMJ277" s="3"/>
      <c r="LMK277" s="3"/>
      <c r="LML277" s="3"/>
      <c r="LMM277" s="3"/>
      <c r="LMN277" s="3"/>
      <c r="LMO277" s="3"/>
      <c r="LMP277" s="3"/>
      <c r="LMQ277" s="3"/>
      <c r="LMR277" s="3"/>
      <c r="LMS277" s="3"/>
      <c r="LMT277" s="3"/>
      <c r="LMU277" s="3"/>
      <c r="LMV277" s="3"/>
      <c r="LMW277" s="3"/>
      <c r="LMX277" s="3"/>
      <c r="LMY277" s="3"/>
      <c r="LMZ277" s="3"/>
      <c r="LNA277" s="3"/>
      <c r="LNB277" s="3"/>
      <c r="LNC277" s="3"/>
      <c r="LND277" s="3"/>
      <c r="LNE277" s="3"/>
      <c r="LNF277" s="3"/>
      <c r="LNG277" s="3"/>
      <c r="LNH277" s="3"/>
      <c r="LNI277" s="3"/>
      <c r="LNJ277" s="3"/>
      <c r="LNK277" s="3"/>
      <c r="LNL277" s="3"/>
      <c r="LNM277" s="3"/>
      <c r="LNN277" s="3"/>
      <c r="LNO277" s="3"/>
      <c r="LNP277" s="3"/>
      <c r="LNQ277" s="3"/>
      <c r="LNR277" s="3"/>
      <c r="LNS277" s="3"/>
      <c r="LNT277" s="3"/>
      <c r="LNU277" s="3"/>
      <c r="LNV277" s="3"/>
      <c r="LNW277" s="3"/>
      <c r="LNX277" s="3"/>
      <c r="LNY277" s="3"/>
      <c r="LNZ277" s="3"/>
      <c r="LOA277" s="3"/>
      <c r="LOB277" s="3"/>
      <c r="LOC277" s="3"/>
      <c r="LOD277" s="3"/>
      <c r="LOE277" s="3"/>
      <c r="LOF277" s="3"/>
      <c r="LOG277" s="3"/>
      <c r="LOH277" s="3"/>
      <c r="LOI277" s="3"/>
      <c r="LOJ277" s="3"/>
      <c r="LOK277" s="3"/>
      <c r="LOL277" s="3"/>
      <c r="LOM277" s="3"/>
      <c r="LON277" s="3"/>
      <c r="LOO277" s="3"/>
      <c r="LOP277" s="3"/>
      <c r="LOQ277" s="3"/>
      <c r="LOR277" s="3"/>
      <c r="LOS277" s="3"/>
      <c r="LOT277" s="3"/>
      <c r="LOU277" s="3"/>
      <c r="LOV277" s="3"/>
      <c r="LOW277" s="3"/>
      <c r="LOX277" s="3"/>
      <c r="LOY277" s="3"/>
      <c r="LOZ277" s="3"/>
      <c r="LPA277" s="3"/>
      <c r="LPB277" s="3"/>
      <c r="LPC277" s="3"/>
      <c r="LPD277" s="3"/>
      <c r="LPE277" s="3"/>
      <c r="LPF277" s="3"/>
      <c r="LPG277" s="3"/>
      <c r="LPH277" s="3"/>
      <c r="LPI277" s="3"/>
      <c r="LPJ277" s="3"/>
      <c r="LPK277" s="3"/>
      <c r="LPL277" s="3"/>
      <c r="LPM277" s="3"/>
      <c r="LPN277" s="3"/>
      <c r="LPO277" s="3"/>
      <c r="LPP277" s="3"/>
      <c r="LPQ277" s="3"/>
      <c r="LPR277" s="3"/>
      <c r="LPS277" s="3"/>
      <c r="LPT277" s="3"/>
      <c r="LPU277" s="3"/>
      <c r="LPV277" s="3"/>
      <c r="LPW277" s="3"/>
      <c r="LPX277" s="3"/>
      <c r="LPY277" s="3"/>
      <c r="LPZ277" s="3"/>
      <c r="LQA277" s="3"/>
      <c r="LQB277" s="3"/>
      <c r="LQC277" s="3"/>
      <c r="LQD277" s="3"/>
      <c r="LQE277" s="3"/>
      <c r="LQF277" s="3"/>
      <c r="LQG277" s="3"/>
      <c r="LQH277" s="3"/>
      <c r="LQI277" s="3"/>
      <c r="LQJ277" s="3"/>
      <c r="LQK277" s="3"/>
      <c r="LQL277" s="3"/>
      <c r="LQM277" s="3"/>
      <c r="LQN277" s="3"/>
      <c r="LQO277" s="3"/>
      <c r="LQP277" s="3"/>
      <c r="LQQ277" s="3"/>
      <c r="LQR277" s="3"/>
      <c r="LQS277" s="3"/>
      <c r="LQT277" s="3"/>
      <c r="LQU277" s="3"/>
      <c r="LQV277" s="3"/>
      <c r="LQW277" s="3"/>
      <c r="LQX277" s="3"/>
      <c r="LQY277" s="3"/>
      <c r="LQZ277" s="3"/>
      <c r="LRA277" s="3"/>
      <c r="LRB277" s="3"/>
      <c r="LRC277" s="3"/>
      <c r="LRD277" s="3"/>
      <c r="LRE277" s="3"/>
      <c r="LRF277" s="3"/>
      <c r="LRG277" s="3"/>
      <c r="LRH277" s="3"/>
      <c r="LRI277" s="3"/>
      <c r="LRJ277" s="3"/>
      <c r="LRK277" s="3"/>
      <c r="LRL277" s="3"/>
      <c r="LRM277" s="3"/>
      <c r="LRN277" s="3"/>
      <c r="LRO277" s="3"/>
      <c r="LRP277" s="3"/>
      <c r="LRQ277" s="3"/>
      <c r="LRR277" s="3"/>
      <c r="LRS277" s="3"/>
      <c r="LRT277" s="3"/>
      <c r="LRU277" s="3"/>
      <c r="LRV277" s="3"/>
      <c r="LRW277" s="3"/>
      <c r="LRX277" s="3"/>
      <c r="LRY277" s="3"/>
      <c r="LRZ277" s="3"/>
      <c r="LSA277" s="3"/>
      <c r="LSB277" s="3"/>
      <c r="LSC277" s="3"/>
      <c r="LSD277" s="3"/>
      <c r="LSE277" s="3"/>
      <c r="LSF277" s="3"/>
      <c r="LSG277" s="3"/>
      <c r="LSH277" s="3"/>
      <c r="LSI277" s="3"/>
      <c r="LSJ277" s="3"/>
      <c r="LSK277" s="3"/>
      <c r="LSL277" s="3"/>
      <c r="LSM277" s="3"/>
      <c r="LSN277" s="3"/>
      <c r="LSO277" s="3"/>
      <c r="LSP277" s="3"/>
      <c r="LSQ277" s="3"/>
      <c r="LSR277" s="3"/>
      <c r="LSS277" s="3"/>
      <c r="LST277" s="3"/>
      <c r="LSU277" s="3"/>
      <c r="LSV277" s="3"/>
      <c r="LSW277" s="3"/>
      <c r="LSX277" s="3"/>
      <c r="LSY277" s="3"/>
      <c r="LSZ277" s="3"/>
      <c r="LTA277" s="3"/>
      <c r="LTB277" s="3"/>
      <c r="LTC277" s="3"/>
      <c r="LTD277" s="3"/>
      <c r="LTE277" s="3"/>
      <c r="LTF277" s="3"/>
      <c r="LTG277" s="3"/>
      <c r="LTH277" s="3"/>
      <c r="LTI277" s="3"/>
      <c r="LTJ277" s="3"/>
      <c r="LTK277" s="3"/>
      <c r="LTL277" s="3"/>
      <c r="LTM277" s="3"/>
      <c r="LTN277" s="3"/>
      <c r="LTO277" s="3"/>
      <c r="LTP277" s="3"/>
      <c r="LTQ277" s="3"/>
      <c r="LTR277" s="3"/>
      <c r="LTS277" s="3"/>
      <c r="LTT277" s="3"/>
      <c r="LTU277" s="3"/>
      <c r="LTV277" s="3"/>
      <c r="LTW277" s="3"/>
      <c r="LTX277" s="3"/>
      <c r="LTY277" s="3"/>
      <c r="LTZ277" s="3"/>
      <c r="LUA277" s="3"/>
      <c r="LUB277" s="3"/>
      <c r="LUC277" s="3"/>
      <c r="LUD277" s="3"/>
      <c r="LUE277" s="3"/>
      <c r="LUF277" s="3"/>
      <c r="LUG277" s="3"/>
      <c r="LUH277" s="3"/>
      <c r="LUI277" s="3"/>
      <c r="LUJ277" s="3"/>
      <c r="LUK277" s="3"/>
      <c r="LUL277" s="3"/>
      <c r="LUM277" s="3"/>
      <c r="LUN277" s="3"/>
      <c r="LUO277" s="3"/>
      <c r="LUP277" s="3"/>
      <c r="LUQ277" s="3"/>
      <c r="LUR277" s="3"/>
      <c r="LUS277" s="3"/>
      <c r="LUT277" s="3"/>
      <c r="LUU277" s="3"/>
      <c r="LUV277" s="3"/>
      <c r="LUW277" s="3"/>
      <c r="LUX277" s="3"/>
      <c r="LUY277" s="3"/>
      <c r="LUZ277" s="3"/>
      <c r="LVA277" s="3"/>
      <c r="LVB277" s="3"/>
      <c r="LVC277" s="3"/>
      <c r="LVD277" s="3"/>
      <c r="LVE277" s="3"/>
      <c r="LVF277" s="3"/>
      <c r="LVG277" s="3"/>
      <c r="LVH277" s="3"/>
      <c r="LVI277" s="3"/>
      <c r="LVJ277" s="3"/>
      <c r="LVK277" s="3"/>
      <c r="LVL277" s="3"/>
      <c r="LVM277" s="3"/>
      <c r="LVN277" s="3"/>
      <c r="LVO277" s="3"/>
      <c r="LVP277" s="3"/>
      <c r="LVQ277" s="3"/>
      <c r="LVR277" s="3"/>
      <c r="LVS277" s="3"/>
      <c r="LVT277" s="3"/>
      <c r="LVU277" s="3"/>
      <c r="LVV277" s="3"/>
      <c r="LVW277" s="3"/>
      <c r="LVX277" s="3"/>
      <c r="LVY277" s="3"/>
      <c r="LVZ277" s="3"/>
      <c r="LWA277" s="3"/>
      <c r="LWB277" s="3"/>
      <c r="LWC277" s="3"/>
      <c r="LWD277" s="3"/>
      <c r="LWE277" s="3"/>
      <c r="LWF277" s="3"/>
      <c r="LWG277" s="3"/>
      <c r="LWH277" s="3"/>
      <c r="LWI277" s="3"/>
      <c r="LWJ277" s="3"/>
      <c r="LWK277" s="3"/>
      <c r="LWL277" s="3"/>
      <c r="LWM277" s="3"/>
      <c r="LWN277" s="3"/>
      <c r="LWO277" s="3"/>
      <c r="LWP277" s="3"/>
      <c r="LWQ277" s="3"/>
      <c r="LWR277" s="3"/>
      <c r="LWS277" s="3"/>
      <c r="LWT277" s="3"/>
      <c r="LWU277" s="3"/>
      <c r="LWV277" s="3"/>
      <c r="LWW277" s="3"/>
      <c r="LWX277" s="3"/>
      <c r="LWY277" s="3"/>
      <c r="LWZ277" s="3"/>
      <c r="LXA277" s="3"/>
      <c r="LXB277" s="3"/>
      <c r="LXC277" s="3"/>
      <c r="LXD277" s="3"/>
      <c r="LXE277" s="3"/>
      <c r="LXF277" s="3"/>
      <c r="LXG277" s="3"/>
      <c r="LXH277" s="3"/>
      <c r="LXI277" s="3"/>
      <c r="LXJ277" s="3"/>
      <c r="LXK277" s="3"/>
      <c r="LXL277" s="3"/>
      <c r="LXM277" s="3"/>
      <c r="LXN277" s="3"/>
      <c r="LXO277" s="3"/>
      <c r="LXP277" s="3"/>
      <c r="LXQ277" s="3"/>
      <c r="LXR277" s="3"/>
      <c r="LXS277" s="3"/>
      <c r="LXT277" s="3"/>
      <c r="LXU277" s="3"/>
      <c r="LXV277" s="3"/>
      <c r="LXW277" s="3"/>
      <c r="LXX277" s="3"/>
      <c r="LXY277" s="3"/>
      <c r="LXZ277" s="3"/>
      <c r="LYA277" s="3"/>
      <c r="LYB277" s="3"/>
      <c r="LYC277" s="3"/>
      <c r="LYD277" s="3"/>
      <c r="LYE277" s="3"/>
      <c r="LYF277" s="3"/>
      <c r="LYG277" s="3"/>
      <c r="LYH277" s="3"/>
      <c r="LYI277" s="3"/>
      <c r="LYJ277" s="3"/>
      <c r="LYK277" s="3"/>
      <c r="LYL277" s="3"/>
      <c r="LYM277" s="3"/>
      <c r="LYN277" s="3"/>
      <c r="LYO277" s="3"/>
      <c r="LYP277" s="3"/>
      <c r="LYQ277" s="3"/>
      <c r="LYR277" s="3"/>
      <c r="LYS277" s="3"/>
      <c r="LYT277" s="3"/>
      <c r="LYU277" s="3"/>
      <c r="LYV277" s="3"/>
      <c r="LYW277" s="3"/>
      <c r="LYX277" s="3"/>
      <c r="LYY277" s="3"/>
      <c r="LYZ277" s="3"/>
      <c r="LZA277" s="3"/>
      <c r="LZB277" s="3"/>
      <c r="LZC277" s="3"/>
      <c r="LZD277" s="3"/>
      <c r="LZE277" s="3"/>
      <c r="LZF277" s="3"/>
      <c r="LZG277" s="3"/>
      <c r="LZH277" s="3"/>
      <c r="LZI277" s="3"/>
      <c r="LZJ277" s="3"/>
      <c r="LZK277" s="3"/>
      <c r="LZL277" s="3"/>
      <c r="LZM277" s="3"/>
      <c r="LZN277" s="3"/>
      <c r="LZO277" s="3"/>
      <c r="LZP277" s="3"/>
      <c r="LZQ277" s="3"/>
      <c r="LZR277" s="3"/>
      <c r="LZS277" s="3"/>
      <c r="LZT277" s="3"/>
      <c r="LZU277" s="3"/>
      <c r="LZV277" s="3"/>
      <c r="LZW277" s="3"/>
      <c r="LZX277" s="3"/>
      <c r="LZY277" s="3"/>
      <c r="LZZ277" s="3"/>
      <c r="MAA277" s="3"/>
      <c r="MAB277" s="3"/>
      <c r="MAC277" s="3"/>
      <c r="MAD277" s="3"/>
      <c r="MAE277" s="3"/>
      <c r="MAF277" s="3"/>
      <c r="MAG277" s="3"/>
      <c r="MAH277" s="3"/>
      <c r="MAI277" s="3"/>
      <c r="MAJ277" s="3"/>
      <c r="MAK277" s="3"/>
      <c r="MAL277" s="3"/>
      <c r="MAM277" s="3"/>
      <c r="MAN277" s="3"/>
      <c r="MAO277" s="3"/>
      <c r="MAP277" s="3"/>
      <c r="MAQ277" s="3"/>
      <c r="MAR277" s="3"/>
      <c r="MAS277" s="3"/>
      <c r="MAT277" s="3"/>
      <c r="MAU277" s="3"/>
      <c r="MAV277" s="3"/>
      <c r="MAW277" s="3"/>
      <c r="MAX277" s="3"/>
      <c r="MAY277" s="3"/>
      <c r="MAZ277" s="3"/>
      <c r="MBA277" s="3"/>
      <c r="MBB277" s="3"/>
      <c r="MBC277" s="3"/>
      <c r="MBD277" s="3"/>
      <c r="MBE277" s="3"/>
      <c r="MBF277" s="3"/>
      <c r="MBG277" s="3"/>
      <c r="MBH277" s="3"/>
      <c r="MBI277" s="3"/>
      <c r="MBJ277" s="3"/>
      <c r="MBK277" s="3"/>
      <c r="MBL277" s="3"/>
      <c r="MBM277" s="3"/>
      <c r="MBN277" s="3"/>
      <c r="MBO277" s="3"/>
      <c r="MBP277" s="3"/>
      <c r="MBQ277" s="3"/>
      <c r="MBR277" s="3"/>
      <c r="MBS277" s="3"/>
      <c r="MBT277" s="3"/>
      <c r="MBU277" s="3"/>
      <c r="MBV277" s="3"/>
      <c r="MBW277" s="3"/>
      <c r="MBX277" s="3"/>
      <c r="MBY277" s="3"/>
      <c r="MBZ277" s="3"/>
      <c r="MCA277" s="3"/>
      <c r="MCB277" s="3"/>
      <c r="MCC277" s="3"/>
      <c r="MCD277" s="3"/>
      <c r="MCE277" s="3"/>
      <c r="MCF277" s="3"/>
      <c r="MCG277" s="3"/>
      <c r="MCH277" s="3"/>
      <c r="MCI277" s="3"/>
      <c r="MCJ277" s="3"/>
      <c r="MCK277" s="3"/>
      <c r="MCL277" s="3"/>
      <c r="MCM277" s="3"/>
      <c r="MCN277" s="3"/>
      <c r="MCO277" s="3"/>
      <c r="MCP277" s="3"/>
      <c r="MCQ277" s="3"/>
      <c r="MCR277" s="3"/>
      <c r="MCS277" s="3"/>
      <c r="MCT277" s="3"/>
      <c r="MCU277" s="3"/>
      <c r="MCV277" s="3"/>
      <c r="MCW277" s="3"/>
      <c r="MCX277" s="3"/>
      <c r="MCY277" s="3"/>
      <c r="MCZ277" s="3"/>
      <c r="MDA277" s="3"/>
      <c r="MDB277" s="3"/>
      <c r="MDC277" s="3"/>
      <c r="MDD277" s="3"/>
      <c r="MDE277" s="3"/>
      <c r="MDF277" s="3"/>
      <c r="MDG277" s="3"/>
      <c r="MDH277" s="3"/>
      <c r="MDI277" s="3"/>
      <c r="MDJ277" s="3"/>
      <c r="MDK277" s="3"/>
      <c r="MDL277" s="3"/>
      <c r="MDM277" s="3"/>
      <c r="MDN277" s="3"/>
      <c r="MDO277" s="3"/>
      <c r="MDP277" s="3"/>
      <c r="MDQ277" s="3"/>
      <c r="MDR277" s="3"/>
      <c r="MDS277" s="3"/>
      <c r="MDT277" s="3"/>
      <c r="MDU277" s="3"/>
      <c r="MDV277" s="3"/>
      <c r="MDW277" s="3"/>
      <c r="MDX277" s="3"/>
      <c r="MDY277" s="3"/>
      <c r="MDZ277" s="3"/>
      <c r="MEA277" s="3"/>
      <c r="MEB277" s="3"/>
      <c r="MEC277" s="3"/>
      <c r="MED277" s="3"/>
      <c r="MEE277" s="3"/>
      <c r="MEF277" s="3"/>
      <c r="MEG277" s="3"/>
      <c r="MEH277" s="3"/>
      <c r="MEI277" s="3"/>
      <c r="MEJ277" s="3"/>
      <c r="MEK277" s="3"/>
      <c r="MEL277" s="3"/>
      <c r="MEM277" s="3"/>
      <c r="MEN277" s="3"/>
      <c r="MEO277" s="3"/>
      <c r="MEP277" s="3"/>
      <c r="MEQ277" s="3"/>
      <c r="MER277" s="3"/>
      <c r="MES277" s="3"/>
      <c r="MET277" s="3"/>
      <c r="MEU277" s="3"/>
      <c r="MEV277" s="3"/>
      <c r="MEW277" s="3"/>
      <c r="MEX277" s="3"/>
      <c r="MEY277" s="3"/>
      <c r="MEZ277" s="3"/>
      <c r="MFA277" s="3"/>
      <c r="MFB277" s="3"/>
      <c r="MFC277" s="3"/>
      <c r="MFD277" s="3"/>
      <c r="MFE277" s="3"/>
      <c r="MFF277" s="3"/>
      <c r="MFG277" s="3"/>
      <c r="MFH277" s="3"/>
      <c r="MFI277" s="3"/>
      <c r="MFJ277" s="3"/>
      <c r="MFK277" s="3"/>
      <c r="MFL277" s="3"/>
      <c r="MFM277" s="3"/>
      <c r="MFN277" s="3"/>
      <c r="MFO277" s="3"/>
      <c r="MFP277" s="3"/>
      <c r="MFQ277" s="3"/>
      <c r="MFR277" s="3"/>
      <c r="MFS277" s="3"/>
      <c r="MFT277" s="3"/>
      <c r="MFU277" s="3"/>
      <c r="MFV277" s="3"/>
      <c r="MFW277" s="3"/>
      <c r="MFX277" s="3"/>
      <c r="MFY277" s="3"/>
      <c r="MFZ277" s="3"/>
      <c r="MGA277" s="3"/>
      <c r="MGB277" s="3"/>
      <c r="MGC277" s="3"/>
      <c r="MGD277" s="3"/>
      <c r="MGE277" s="3"/>
      <c r="MGF277" s="3"/>
      <c r="MGG277" s="3"/>
      <c r="MGH277" s="3"/>
      <c r="MGI277" s="3"/>
      <c r="MGJ277" s="3"/>
      <c r="MGK277" s="3"/>
      <c r="MGL277" s="3"/>
      <c r="MGM277" s="3"/>
      <c r="MGN277" s="3"/>
      <c r="MGO277" s="3"/>
      <c r="MGP277" s="3"/>
      <c r="MGQ277" s="3"/>
      <c r="MGR277" s="3"/>
      <c r="MGS277" s="3"/>
      <c r="MGT277" s="3"/>
      <c r="MGU277" s="3"/>
      <c r="MGV277" s="3"/>
      <c r="MGW277" s="3"/>
      <c r="MGX277" s="3"/>
      <c r="MGY277" s="3"/>
      <c r="MGZ277" s="3"/>
      <c r="MHA277" s="3"/>
      <c r="MHB277" s="3"/>
      <c r="MHC277" s="3"/>
      <c r="MHD277" s="3"/>
      <c r="MHE277" s="3"/>
      <c r="MHF277" s="3"/>
      <c r="MHG277" s="3"/>
      <c r="MHH277" s="3"/>
      <c r="MHI277" s="3"/>
      <c r="MHJ277" s="3"/>
      <c r="MHK277" s="3"/>
      <c r="MHL277" s="3"/>
      <c r="MHM277" s="3"/>
      <c r="MHN277" s="3"/>
      <c r="MHO277" s="3"/>
      <c r="MHP277" s="3"/>
      <c r="MHQ277" s="3"/>
      <c r="MHR277" s="3"/>
      <c r="MHS277" s="3"/>
      <c r="MHT277" s="3"/>
      <c r="MHU277" s="3"/>
      <c r="MHV277" s="3"/>
      <c r="MHW277" s="3"/>
      <c r="MHX277" s="3"/>
      <c r="MHY277" s="3"/>
      <c r="MHZ277" s="3"/>
      <c r="MIA277" s="3"/>
      <c r="MIB277" s="3"/>
      <c r="MIC277" s="3"/>
      <c r="MID277" s="3"/>
      <c r="MIE277" s="3"/>
      <c r="MIF277" s="3"/>
      <c r="MIG277" s="3"/>
      <c r="MIH277" s="3"/>
      <c r="MII277" s="3"/>
      <c r="MIJ277" s="3"/>
      <c r="MIK277" s="3"/>
      <c r="MIL277" s="3"/>
      <c r="MIM277" s="3"/>
      <c r="MIN277" s="3"/>
      <c r="MIO277" s="3"/>
      <c r="MIP277" s="3"/>
      <c r="MIQ277" s="3"/>
      <c r="MIR277" s="3"/>
      <c r="MIS277" s="3"/>
      <c r="MIT277" s="3"/>
      <c r="MIU277" s="3"/>
      <c r="MIV277" s="3"/>
      <c r="MIW277" s="3"/>
      <c r="MIX277" s="3"/>
      <c r="MIY277" s="3"/>
      <c r="MIZ277" s="3"/>
      <c r="MJA277" s="3"/>
      <c r="MJB277" s="3"/>
      <c r="MJC277" s="3"/>
      <c r="MJD277" s="3"/>
      <c r="MJE277" s="3"/>
      <c r="MJF277" s="3"/>
      <c r="MJG277" s="3"/>
      <c r="MJH277" s="3"/>
      <c r="MJI277" s="3"/>
      <c r="MJJ277" s="3"/>
      <c r="MJK277" s="3"/>
      <c r="MJL277" s="3"/>
      <c r="MJM277" s="3"/>
      <c r="MJN277" s="3"/>
      <c r="MJO277" s="3"/>
      <c r="MJP277" s="3"/>
      <c r="MJQ277" s="3"/>
      <c r="MJR277" s="3"/>
      <c r="MJS277" s="3"/>
      <c r="MJT277" s="3"/>
      <c r="MJU277" s="3"/>
      <c r="MJV277" s="3"/>
      <c r="MJW277" s="3"/>
      <c r="MJX277" s="3"/>
      <c r="MJY277" s="3"/>
      <c r="MJZ277" s="3"/>
      <c r="MKA277" s="3"/>
      <c r="MKB277" s="3"/>
      <c r="MKC277" s="3"/>
      <c r="MKD277" s="3"/>
      <c r="MKE277" s="3"/>
      <c r="MKF277" s="3"/>
      <c r="MKG277" s="3"/>
      <c r="MKH277" s="3"/>
      <c r="MKI277" s="3"/>
      <c r="MKJ277" s="3"/>
      <c r="MKK277" s="3"/>
      <c r="MKL277" s="3"/>
      <c r="MKM277" s="3"/>
      <c r="MKN277" s="3"/>
      <c r="MKO277" s="3"/>
      <c r="MKP277" s="3"/>
      <c r="MKQ277" s="3"/>
      <c r="MKR277" s="3"/>
      <c r="MKS277" s="3"/>
      <c r="MKT277" s="3"/>
      <c r="MKU277" s="3"/>
      <c r="MKV277" s="3"/>
      <c r="MKW277" s="3"/>
      <c r="MKX277" s="3"/>
      <c r="MKY277" s="3"/>
      <c r="MKZ277" s="3"/>
      <c r="MLA277" s="3"/>
      <c r="MLB277" s="3"/>
      <c r="MLC277" s="3"/>
      <c r="MLD277" s="3"/>
      <c r="MLE277" s="3"/>
      <c r="MLF277" s="3"/>
      <c r="MLG277" s="3"/>
      <c r="MLH277" s="3"/>
      <c r="MLI277" s="3"/>
      <c r="MLJ277" s="3"/>
      <c r="MLK277" s="3"/>
      <c r="MLL277" s="3"/>
      <c r="MLM277" s="3"/>
      <c r="MLN277" s="3"/>
      <c r="MLO277" s="3"/>
      <c r="MLP277" s="3"/>
      <c r="MLQ277" s="3"/>
      <c r="MLR277" s="3"/>
      <c r="MLS277" s="3"/>
      <c r="MLT277" s="3"/>
      <c r="MLU277" s="3"/>
      <c r="MLV277" s="3"/>
      <c r="MLW277" s="3"/>
      <c r="MLX277" s="3"/>
      <c r="MLY277" s="3"/>
      <c r="MLZ277" s="3"/>
      <c r="MMA277" s="3"/>
      <c r="MMB277" s="3"/>
      <c r="MMC277" s="3"/>
      <c r="MMD277" s="3"/>
      <c r="MME277" s="3"/>
      <c r="MMF277" s="3"/>
      <c r="MMG277" s="3"/>
      <c r="MMH277" s="3"/>
      <c r="MMI277" s="3"/>
      <c r="MMJ277" s="3"/>
      <c r="MMK277" s="3"/>
      <c r="MML277" s="3"/>
      <c r="MMM277" s="3"/>
      <c r="MMN277" s="3"/>
      <c r="MMO277" s="3"/>
      <c r="MMP277" s="3"/>
      <c r="MMQ277" s="3"/>
      <c r="MMR277" s="3"/>
      <c r="MMS277" s="3"/>
      <c r="MMT277" s="3"/>
      <c r="MMU277" s="3"/>
      <c r="MMV277" s="3"/>
      <c r="MMW277" s="3"/>
      <c r="MMX277" s="3"/>
      <c r="MMY277" s="3"/>
      <c r="MMZ277" s="3"/>
      <c r="MNA277" s="3"/>
      <c r="MNB277" s="3"/>
      <c r="MNC277" s="3"/>
      <c r="MND277" s="3"/>
      <c r="MNE277" s="3"/>
      <c r="MNF277" s="3"/>
      <c r="MNG277" s="3"/>
      <c r="MNH277" s="3"/>
      <c r="MNI277" s="3"/>
      <c r="MNJ277" s="3"/>
      <c r="MNK277" s="3"/>
      <c r="MNL277" s="3"/>
      <c r="MNM277" s="3"/>
      <c r="MNN277" s="3"/>
      <c r="MNO277" s="3"/>
      <c r="MNP277" s="3"/>
      <c r="MNQ277" s="3"/>
      <c r="MNR277" s="3"/>
      <c r="MNS277" s="3"/>
      <c r="MNT277" s="3"/>
      <c r="MNU277" s="3"/>
      <c r="MNV277" s="3"/>
      <c r="MNW277" s="3"/>
      <c r="MNX277" s="3"/>
      <c r="MNY277" s="3"/>
      <c r="MNZ277" s="3"/>
      <c r="MOA277" s="3"/>
      <c r="MOB277" s="3"/>
      <c r="MOC277" s="3"/>
      <c r="MOD277" s="3"/>
      <c r="MOE277" s="3"/>
      <c r="MOF277" s="3"/>
      <c r="MOG277" s="3"/>
      <c r="MOH277" s="3"/>
      <c r="MOI277" s="3"/>
      <c r="MOJ277" s="3"/>
      <c r="MOK277" s="3"/>
      <c r="MOL277" s="3"/>
      <c r="MOM277" s="3"/>
      <c r="MON277" s="3"/>
      <c r="MOO277" s="3"/>
      <c r="MOP277" s="3"/>
      <c r="MOQ277" s="3"/>
      <c r="MOR277" s="3"/>
      <c r="MOS277" s="3"/>
      <c r="MOT277" s="3"/>
      <c r="MOU277" s="3"/>
      <c r="MOV277" s="3"/>
      <c r="MOW277" s="3"/>
      <c r="MOX277" s="3"/>
      <c r="MOY277" s="3"/>
      <c r="MOZ277" s="3"/>
      <c r="MPA277" s="3"/>
      <c r="MPB277" s="3"/>
      <c r="MPC277" s="3"/>
      <c r="MPD277" s="3"/>
      <c r="MPE277" s="3"/>
      <c r="MPF277" s="3"/>
      <c r="MPG277" s="3"/>
      <c r="MPH277" s="3"/>
      <c r="MPI277" s="3"/>
      <c r="MPJ277" s="3"/>
      <c r="MPK277" s="3"/>
      <c r="MPL277" s="3"/>
      <c r="MPM277" s="3"/>
      <c r="MPN277" s="3"/>
      <c r="MPO277" s="3"/>
      <c r="MPP277" s="3"/>
      <c r="MPQ277" s="3"/>
      <c r="MPR277" s="3"/>
      <c r="MPS277" s="3"/>
      <c r="MPT277" s="3"/>
      <c r="MPU277" s="3"/>
      <c r="MPV277" s="3"/>
      <c r="MPW277" s="3"/>
      <c r="MPX277" s="3"/>
      <c r="MPY277" s="3"/>
      <c r="MPZ277" s="3"/>
      <c r="MQA277" s="3"/>
      <c r="MQB277" s="3"/>
      <c r="MQC277" s="3"/>
      <c r="MQD277" s="3"/>
      <c r="MQE277" s="3"/>
      <c r="MQF277" s="3"/>
      <c r="MQG277" s="3"/>
      <c r="MQH277" s="3"/>
      <c r="MQI277" s="3"/>
      <c r="MQJ277" s="3"/>
      <c r="MQK277" s="3"/>
      <c r="MQL277" s="3"/>
      <c r="MQM277" s="3"/>
      <c r="MQN277" s="3"/>
      <c r="MQO277" s="3"/>
      <c r="MQP277" s="3"/>
      <c r="MQQ277" s="3"/>
      <c r="MQR277" s="3"/>
      <c r="MQS277" s="3"/>
      <c r="MQT277" s="3"/>
      <c r="MQU277" s="3"/>
      <c r="MQV277" s="3"/>
      <c r="MQW277" s="3"/>
      <c r="MQX277" s="3"/>
      <c r="MQY277" s="3"/>
      <c r="MQZ277" s="3"/>
      <c r="MRA277" s="3"/>
      <c r="MRB277" s="3"/>
      <c r="MRC277" s="3"/>
      <c r="MRD277" s="3"/>
      <c r="MRE277" s="3"/>
      <c r="MRF277" s="3"/>
      <c r="MRG277" s="3"/>
      <c r="MRH277" s="3"/>
      <c r="MRI277" s="3"/>
      <c r="MRJ277" s="3"/>
      <c r="MRK277" s="3"/>
      <c r="MRL277" s="3"/>
      <c r="MRM277" s="3"/>
      <c r="MRN277" s="3"/>
      <c r="MRO277" s="3"/>
      <c r="MRP277" s="3"/>
      <c r="MRQ277" s="3"/>
      <c r="MRR277" s="3"/>
      <c r="MRS277" s="3"/>
      <c r="MRT277" s="3"/>
      <c r="MRU277" s="3"/>
      <c r="MRV277" s="3"/>
      <c r="MRW277" s="3"/>
      <c r="MRX277" s="3"/>
      <c r="MRY277" s="3"/>
      <c r="MRZ277" s="3"/>
      <c r="MSA277" s="3"/>
      <c r="MSB277" s="3"/>
      <c r="MSC277" s="3"/>
      <c r="MSD277" s="3"/>
      <c r="MSE277" s="3"/>
      <c r="MSF277" s="3"/>
      <c r="MSG277" s="3"/>
      <c r="MSH277" s="3"/>
      <c r="MSI277" s="3"/>
      <c r="MSJ277" s="3"/>
      <c r="MSK277" s="3"/>
      <c r="MSL277" s="3"/>
      <c r="MSM277" s="3"/>
      <c r="MSN277" s="3"/>
      <c r="MSO277" s="3"/>
      <c r="MSP277" s="3"/>
      <c r="MSQ277" s="3"/>
      <c r="MSR277" s="3"/>
      <c r="MSS277" s="3"/>
      <c r="MST277" s="3"/>
      <c r="MSU277" s="3"/>
      <c r="MSV277" s="3"/>
      <c r="MSW277" s="3"/>
      <c r="MSX277" s="3"/>
      <c r="MSY277" s="3"/>
      <c r="MSZ277" s="3"/>
      <c r="MTA277" s="3"/>
      <c r="MTB277" s="3"/>
      <c r="MTC277" s="3"/>
      <c r="MTD277" s="3"/>
      <c r="MTE277" s="3"/>
      <c r="MTF277" s="3"/>
      <c r="MTG277" s="3"/>
      <c r="MTH277" s="3"/>
      <c r="MTI277" s="3"/>
      <c r="MTJ277" s="3"/>
      <c r="MTK277" s="3"/>
      <c r="MTL277" s="3"/>
      <c r="MTM277" s="3"/>
      <c r="MTN277" s="3"/>
      <c r="MTO277" s="3"/>
      <c r="MTP277" s="3"/>
      <c r="MTQ277" s="3"/>
      <c r="MTR277" s="3"/>
      <c r="MTS277" s="3"/>
      <c r="MTT277" s="3"/>
      <c r="MTU277" s="3"/>
      <c r="MTV277" s="3"/>
      <c r="MTW277" s="3"/>
      <c r="MTX277" s="3"/>
      <c r="MTY277" s="3"/>
      <c r="MTZ277" s="3"/>
      <c r="MUA277" s="3"/>
      <c r="MUB277" s="3"/>
      <c r="MUC277" s="3"/>
      <c r="MUD277" s="3"/>
      <c r="MUE277" s="3"/>
      <c r="MUF277" s="3"/>
      <c r="MUG277" s="3"/>
      <c r="MUH277" s="3"/>
      <c r="MUI277" s="3"/>
      <c r="MUJ277" s="3"/>
      <c r="MUK277" s="3"/>
      <c r="MUL277" s="3"/>
      <c r="MUM277" s="3"/>
      <c r="MUN277" s="3"/>
      <c r="MUO277" s="3"/>
      <c r="MUP277" s="3"/>
      <c r="MUQ277" s="3"/>
      <c r="MUR277" s="3"/>
      <c r="MUS277" s="3"/>
      <c r="MUT277" s="3"/>
      <c r="MUU277" s="3"/>
      <c r="MUV277" s="3"/>
      <c r="MUW277" s="3"/>
      <c r="MUX277" s="3"/>
      <c r="MUY277" s="3"/>
      <c r="MUZ277" s="3"/>
      <c r="MVA277" s="3"/>
      <c r="MVB277" s="3"/>
      <c r="MVC277" s="3"/>
      <c r="MVD277" s="3"/>
      <c r="MVE277" s="3"/>
      <c r="MVF277" s="3"/>
      <c r="MVG277" s="3"/>
      <c r="MVH277" s="3"/>
      <c r="MVI277" s="3"/>
      <c r="MVJ277" s="3"/>
      <c r="MVK277" s="3"/>
      <c r="MVL277" s="3"/>
      <c r="MVM277" s="3"/>
      <c r="MVN277" s="3"/>
      <c r="MVO277" s="3"/>
      <c r="MVP277" s="3"/>
      <c r="MVQ277" s="3"/>
      <c r="MVR277" s="3"/>
      <c r="MVS277" s="3"/>
      <c r="MVT277" s="3"/>
      <c r="MVU277" s="3"/>
      <c r="MVV277" s="3"/>
      <c r="MVW277" s="3"/>
      <c r="MVX277" s="3"/>
      <c r="MVY277" s="3"/>
      <c r="MVZ277" s="3"/>
      <c r="MWA277" s="3"/>
      <c r="MWB277" s="3"/>
      <c r="MWC277" s="3"/>
      <c r="MWD277" s="3"/>
      <c r="MWE277" s="3"/>
      <c r="MWF277" s="3"/>
      <c r="MWG277" s="3"/>
      <c r="MWH277" s="3"/>
      <c r="MWI277" s="3"/>
      <c r="MWJ277" s="3"/>
      <c r="MWK277" s="3"/>
      <c r="MWL277" s="3"/>
      <c r="MWM277" s="3"/>
      <c r="MWN277" s="3"/>
      <c r="MWO277" s="3"/>
      <c r="MWP277" s="3"/>
      <c r="MWQ277" s="3"/>
      <c r="MWR277" s="3"/>
      <c r="MWS277" s="3"/>
      <c r="MWT277" s="3"/>
      <c r="MWU277" s="3"/>
      <c r="MWV277" s="3"/>
      <c r="MWW277" s="3"/>
      <c r="MWX277" s="3"/>
      <c r="MWY277" s="3"/>
      <c r="MWZ277" s="3"/>
      <c r="MXA277" s="3"/>
      <c r="MXB277" s="3"/>
      <c r="MXC277" s="3"/>
      <c r="MXD277" s="3"/>
      <c r="MXE277" s="3"/>
      <c r="MXF277" s="3"/>
      <c r="MXG277" s="3"/>
      <c r="MXH277" s="3"/>
      <c r="MXI277" s="3"/>
      <c r="MXJ277" s="3"/>
      <c r="MXK277" s="3"/>
      <c r="MXL277" s="3"/>
      <c r="MXM277" s="3"/>
      <c r="MXN277" s="3"/>
      <c r="MXO277" s="3"/>
      <c r="MXP277" s="3"/>
      <c r="MXQ277" s="3"/>
      <c r="MXR277" s="3"/>
      <c r="MXS277" s="3"/>
      <c r="MXT277" s="3"/>
      <c r="MXU277" s="3"/>
      <c r="MXV277" s="3"/>
      <c r="MXW277" s="3"/>
      <c r="MXX277" s="3"/>
      <c r="MXY277" s="3"/>
      <c r="MXZ277" s="3"/>
      <c r="MYA277" s="3"/>
      <c r="MYB277" s="3"/>
      <c r="MYC277" s="3"/>
      <c r="MYD277" s="3"/>
      <c r="MYE277" s="3"/>
      <c r="MYF277" s="3"/>
      <c r="MYG277" s="3"/>
      <c r="MYH277" s="3"/>
      <c r="MYI277" s="3"/>
      <c r="MYJ277" s="3"/>
      <c r="MYK277" s="3"/>
      <c r="MYL277" s="3"/>
      <c r="MYM277" s="3"/>
      <c r="MYN277" s="3"/>
      <c r="MYO277" s="3"/>
      <c r="MYP277" s="3"/>
      <c r="MYQ277" s="3"/>
      <c r="MYR277" s="3"/>
      <c r="MYS277" s="3"/>
      <c r="MYT277" s="3"/>
      <c r="MYU277" s="3"/>
      <c r="MYV277" s="3"/>
      <c r="MYW277" s="3"/>
      <c r="MYX277" s="3"/>
      <c r="MYY277" s="3"/>
      <c r="MYZ277" s="3"/>
      <c r="MZA277" s="3"/>
      <c r="MZB277" s="3"/>
      <c r="MZC277" s="3"/>
      <c r="MZD277" s="3"/>
      <c r="MZE277" s="3"/>
      <c r="MZF277" s="3"/>
      <c r="MZG277" s="3"/>
      <c r="MZH277" s="3"/>
      <c r="MZI277" s="3"/>
      <c r="MZJ277" s="3"/>
      <c r="MZK277" s="3"/>
      <c r="MZL277" s="3"/>
      <c r="MZM277" s="3"/>
      <c r="MZN277" s="3"/>
      <c r="MZO277" s="3"/>
      <c r="MZP277" s="3"/>
      <c r="MZQ277" s="3"/>
      <c r="MZR277" s="3"/>
      <c r="MZS277" s="3"/>
      <c r="MZT277" s="3"/>
      <c r="MZU277" s="3"/>
      <c r="MZV277" s="3"/>
      <c r="MZW277" s="3"/>
      <c r="MZX277" s="3"/>
      <c r="MZY277" s="3"/>
      <c r="MZZ277" s="3"/>
      <c r="NAA277" s="3"/>
      <c r="NAB277" s="3"/>
      <c r="NAC277" s="3"/>
      <c r="NAD277" s="3"/>
      <c r="NAE277" s="3"/>
      <c r="NAF277" s="3"/>
      <c r="NAG277" s="3"/>
      <c r="NAH277" s="3"/>
      <c r="NAI277" s="3"/>
      <c r="NAJ277" s="3"/>
      <c r="NAK277" s="3"/>
      <c r="NAL277" s="3"/>
      <c r="NAM277" s="3"/>
      <c r="NAN277" s="3"/>
      <c r="NAO277" s="3"/>
      <c r="NAP277" s="3"/>
      <c r="NAQ277" s="3"/>
      <c r="NAR277" s="3"/>
      <c r="NAS277" s="3"/>
      <c r="NAT277" s="3"/>
      <c r="NAU277" s="3"/>
      <c r="NAV277" s="3"/>
      <c r="NAW277" s="3"/>
      <c r="NAX277" s="3"/>
      <c r="NAY277" s="3"/>
      <c r="NAZ277" s="3"/>
      <c r="NBA277" s="3"/>
      <c r="NBB277" s="3"/>
      <c r="NBC277" s="3"/>
      <c r="NBD277" s="3"/>
      <c r="NBE277" s="3"/>
      <c r="NBF277" s="3"/>
      <c r="NBG277" s="3"/>
      <c r="NBH277" s="3"/>
      <c r="NBI277" s="3"/>
      <c r="NBJ277" s="3"/>
      <c r="NBK277" s="3"/>
      <c r="NBL277" s="3"/>
      <c r="NBM277" s="3"/>
      <c r="NBN277" s="3"/>
      <c r="NBO277" s="3"/>
      <c r="NBP277" s="3"/>
      <c r="NBQ277" s="3"/>
      <c r="NBR277" s="3"/>
      <c r="NBS277" s="3"/>
      <c r="NBT277" s="3"/>
      <c r="NBU277" s="3"/>
      <c r="NBV277" s="3"/>
      <c r="NBW277" s="3"/>
      <c r="NBX277" s="3"/>
      <c r="NBY277" s="3"/>
      <c r="NBZ277" s="3"/>
      <c r="NCA277" s="3"/>
      <c r="NCB277" s="3"/>
      <c r="NCC277" s="3"/>
      <c r="NCD277" s="3"/>
      <c r="NCE277" s="3"/>
      <c r="NCF277" s="3"/>
      <c r="NCG277" s="3"/>
      <c r="NCH277" s="3"/>
      <c r="NCI277" s="3"/>
      <c r="NCJ277" s="3"/>
      <c r="NCK277" s="3"/>
      <c r="NCL277" s="3"/>
      <c r="NCM277" s="3"/>
      <c r="NCN277" s="3"/>
      <c r="NCO277" s="3"/>
      <c r="NCP277" s="3"/>
      <c r="NCQ277" s="3"/>
      <c r="NCR277" s="3"/>
      <c r="NCS277" s="3"/>
      <c r="NCT277" s="3"/>
      <c r="NCU277" s="3"/>
      <c r="NCV277" s="3"/>
      <c r="NCW277" s="3"/>
      <c r="NCX277" s="3"/>
      <c r="NCY277" s="3"/>
      <c r="NCZ277" s="3"/>
      <c r="NDA277" s="3"/>
      <c r="NDB277" s="3"/>
      <c r="NDC277" s="3"/>
      <c r="NDD277" s="3"/>
      <c r="NDE277" s="3"/>
      <c r="NDF277" s="3"/>
      <c r="NDG277" s="3"/>
      <c r="NDH277" s="3"/>
      <c r="NDI277" s="3"/>
      <c r="NDJ277" s="3"/>
      <c r="NDK277" s="3"/>
      <c r="NDL277" s="3"/>
      <c r="NDM277" s="3"/>
      <c r="NDN277" s="3"/>
      <c r="NDO277" s="3"/>
      <c r="NDP277" s="3"/>
      <c r="NDQ277" s="3"/>
      <c r="NDR277" s="3"/>
      <c r="NDS277" s="3"/>
      <c r="NDT277" s="3"/>
      <c r="NDU277" s="3"/>
      <c r="NDV277" s="3"/>
      <c r="NDW277" s="3"/>
      <c r="NDX277" s="3"/>
      <c r="NDY277" s="3"/>
      <c r="NDZ277" s="3"/>
      <c r="NEA277" s="3"/>
      <c r="NEB277" s="3"/>
      <c r="NEC277" s="3"/>
      <c r="NED277" s="3"/>
      <c r="NEE277" s="3"/>
      <c r="NEF277" s="3"/>
      <c r="NEG277" s="3"/>
      <c r="NEH277" s="3"/>
      <c r="NEI277" s="3"/>
      <c r="NEJ277" s="3"/>
      <c r="NEK277" s="3"/>
      <c r="NEL277" s="3"/>
      <c r="NEM277" s="3"/>
      <c r="NEN277" s="3"/>
      <c r="NEO277" s="3"/>
      <c r="NEP277" s="3"/>
      <c r="NEQ277" s="3"/>
      <c r="NER277" s="3"/>
      <c r="NES277" s="3"/>
      <c r="NET277" s="3"/>
      <c r="NEU277" s="3"/>
      <c r="NEV277" s="3"/>
      <c r="NEW277" s="3"/>
      <c r="NEX277" s="3"/>
      <c r="NEY277" s="3"/>
      <c r="NEZ277" s="3"/>
      <c r="NFA277" s="3"/>
      <c r="NFB277" s="3"/>
      <c r="NFC277" s="3"/>
      <c r="NFD277" s="3"/>
      <c r="NFE277" s="3"/>
      <c r="NFF277" s="3"/>
      <c r="NFG277" s="3"/>
      <c r="NFH277" s="3"/>
      <c r="NFI277" s="3"/>
      <c r="NFJ277" s="3"/>
      <c r="NFK277" s="3"/>
      <c r="NFL277" s="3"/>
      <c r="NFM277" s="3"/>
      <c r="NFN277" s="3"/>
      <c r="NFO277" s="3"/>
      <c r="NFP277" s="3"/>
      <c r="NFQ277" s="3"/>
      <c r="NFR277" s="3"/>
      <c r="NFS277" s="3"/>
      <c r="NFT277" s="3"/>
      <c r="NFU277" s="3"/>
      <c r="NFV277" s="3"/>
      <c r="NFW277" s="3"/>
      <c r="NFX277" s="3"/>
      <c r="NFY277" s="3"/>
      <c r="NFZ277" s="3"/>
      <c r="NGA277" s="3"/>
      <c r="NGB277" s="3"/>
      <c r="NGC277" s="3"/>
      <c r="NGD277" s="3"/>
      <c r="NGE277" s="3"/>
      <c r="NGF277" s="3"/>
      <c r="NGG277" s="3"/>
      <c r="NGH277" s="3"/>
      <c r="NGI277" s="3"/>
      <c r="NGJ277" s="3"/>
      <c r="NGK277" s="3"/>
      <c r="NGL277" s="3"/>
      <c r="NGM277" s="3"/>
      <c r="NGN277" s="3"/>
      <c r="NGO277" s="3"/>
      <c r="NGP277" s="3"/>
      <c r="NGQ277" s="3"/>
      <c r="NGR277" s="3"/>
      <c r="NGS277" s="3"/>
      <c r="NGT277" s="3"/>
      <c r="NGU277" s="3"/>
      <c r="NGV277" s="3"/>
      <c r="NGW277" s="3"/>
      <c r="NGX277" s="3"/>
      <c r="NGY277" s="3"/>
      <c r="NGZ277" s="3"/>
      <c r="NHA277" s="3"/>
      <c r="NHB277" s="3"/>
      <c r="NHC277" s="3"/>
      <c r="NHD277" s="3"/>
      <c r="NHE277" s="3"/>
      <c r="NHF277" s="3"/>
      <c r="NHG277" s="3"/>
      <c r="NHH277" s="3"/>
      <c r="NHI277" s="3"/>
      <c r="NHJ277" s="3"/>
      <c r="NHK277" s="3"/>
      <c r="NHL277" s="3"/>
      <c r="NHM277" s="3"/>
      <c r="NHN277" s="3"/>
      <c r="NHO277" s="3"/>
      <c r="NHP277" s="3"/>
      <c r="NHQ277" s="3"/>
      <c r="NHR277" s="3"/>
      <c r="NHS277" s="3"/>
      <c r="NHT277" s="3"/>
      <c r="NHU277" s="3"/>
      <c r="NHV277" s="3"/>
      <c r="NHW277" s="3"/>
      <c r="NHX277" s="3"/>
      <c r="NHY277" s="3"/>
      <c r="NHZ277" s="3"/>
      <c r="NIA277" s="3"/>
      <c r="NIB277" s="3"/>
      <c r="NIC277" s="3"/>
      <c r="NID277" s="3"/>
      <c r="NIE277" s="3"/>
      <c r="NIF277" s="3"/>
      <c r="NIG277" s="3"/>
      <c r="NIH277" s="3"/>
      <c r="NII277" s="3"/>
      <c r="NIJ277" s="3"/>
      <c r="NIK277" s="3"/>
      <c r="NIL277" s="3"/>
      <c r="NIM277" s="3"/>
      <c r="NIN277" s="3"/>
      <c r="NIO277" s="3"/>
      <c r="NIP277" s="3"/>
      <c r="NIQ277" s="3"/>
      <c r="NIR277" s="3"/>
      <c r="NIS277" s="3"/>
      <c r="NIT277" s="3"/>
      <c r="NIU277" s="3"/>
      <c r="NIV277" s="3"/>
      <c r="NIW277" s="3"/>
      <c r="NIX277" s="3"/>
      <c r="NIY277" s="3"/>
      <c r="NIZ277" s="3"/>
      <c r="NJA277" s="3"/>
      <c r="NJB277" s="3"/>
      <c r="NJC277" s="3"/>
      <c r="NJD277" s="3"/>
      <c r="NJE277" s="3"/>
      <c r="NJF277" s="3"/>
      <c r="NJG277" s="3"/>
      <c r="NJH277" s="3"/>
      <c r="NJI277" s="3"/>
      <c r="NJJ277" s="3"/>
      <c r="NJK277" s="3"/>
      <c r="NJL277" s="3"/>
      <c r="NJM277" s="3"/>
      <c r="NJN277" s="3"/>
      <c r="NJO277" s="3"/>
      <c r="NJP277" s="3"/>
      <c r="NJQ277" s="3"/>
      <c r="NJR277" s="3"/>
      <c r="NJS277" s="3"/>
      <c r="NJT277" s="3"/>
      <c r="NJU277" s="3"/>
      <c r="NJV277" s="3"/>
      <c r="NJW277" s="3"/>
      <c r="NJX277" s="3"/>
      <c r="NJY277" s="3"/>
      <c r="NJZ277" s="3"/>
      <c r="NKA277" s="3"/>
      <c r="NKB277" s="3"/>
      <c r="NKC277" s="3"/>
      <c r="NKD277" s="3"/>
      <c r="NKE277" s="3"/>
      <c r="NKF277" s="3"/>
      <c r="NKG277" s="3"/>
      <c r="NKH277" s="3"/>
      <c r="NKI277" s="3"/>
      <c r="NKJ277" s="3"/>
      <c r="NKK277" s="3"/>
      <c r="NKL277" s="3"/>
      <c r="NKM277" s="3"/>
      <c r="NKN277" s="3"/>
      <c r="NKO277" s="3"/>
      <c r="NKP277" s="3"/>
      <c r="NKQ277" s="3"/>
      <c r="NKR277" s="3"/>
      <c r="NKS277" s="3"/>
      <c r="NKT277" s="3"/>
      <c r="NKU277" s="3"/>
      <c r="NKV277" s="3"/>
      <c r="NKW277" s="3"/>
      <c r="NKX277" s="3"/>
      <c r="NKY277" s="3"/>
      <c r="NKZ277" s="3"/>
      <c r="NLA277" s="3"/>
      <c r="NLB277" s="3"/>
      <c r="NLC277" s="3"/>
      <c r="NLD277" s="3"/>
      <c r="NLE277" s="3"/>
      <c r="NLF277" s="3"/>
      <c r="NLG277" s="3"/>
      <c r="NLH277" s="3"/>
      <c r="NLI277" s="3"/>
      <c r="NLJ277" s="3"/>
      <c r="NLK277" s="3"/>
      <c r="NLL277" s="3"/>
      <c r="NLM277" s="3"/>
      <c r="NLN277" s="3"/>
      <c r="NLO277" s="3"/>
      <c r="NLP277" s="3"/>
      <c r="NLQ277" s="3"/>
      <c r="NLR277" s="3"/>
      <c r="NLS277" s="3"/>
      <c r="NLT277" s="3"/>
      <c r="NLU277" s="3"/>
      <c r="NLV277" s="3"/>
      <c r="NLW277" s="3"/>
      <c r="NLX277" s="3"/>
      <c r="NLY277" s="3"/>
      <c r="NLZ277" s="3"/>
      <c r="NMA277" s="3"/>
      <c r="NMB277" s="3"/>
      <c r="NMC277" s="3"/>
      <c r="NMD277" s="3"/>
      <c r="NME277" s="3"/>
      <c r="NMF277" s="3"/>
      <c r="NMG277" s="3"/>
      <c r="NMH277" s="3"/>
      <c r="NMI277" s="3"/>
      <c r="NMJ277" s="3"/>
      <c r="NMK277" s="3"/>
      <c r="NML277" s="3"/>
      <c r="NMM277" s="3"/>
      <c r="NMN277" s="3"/>
      <c r="NMO277" s="3"/>
      <c r="NMP277" s="3"/>
      <c r="NMQ277" s="3"/>
      <c r="NMR277" s="3"/>
      <c r="NMS277" s="3"/>
      <c r="NMT277" s="3"/>
      <c r="NMU277" s="3"/>
      <c r="NMV277" s="3"/>
      <c r="NMW277" s="3"/>
      <c r="NMX277" s="3"/>
      <c r="NMY277" s="3"/>
      <c r="NMZ277" s="3"/>
      <c r="NNA277" s="3"/>
      <c r="NNB277" s="3"/>
      <c r="NNC277" s="3"/>
      <c r="NND277" s="3"/>
      <c r="NNE277" s="3"/>
      <c r="NNF277" s="3"/>
      <c r="NNG277" s="3"/>
      <c r="NNH277" s="3"/>
      <c r="NNI277" s="3"/>
      <c r="NNJ277" s="3"/>
      <c r="NNK277" s="3"/>
      <c r="NNL277" s="3"/>
      <c r="NNM277" s="3"/>
      <c r="NNN277" s="3"/>
      <c r="NNO277" s="3"/>
      <c r="NNP277" s="3"/>
      <c r="NNQ277" s="3"/>
      <c r="NNR277" s="3"/>
      <c r="NNS277" s="3"/>
      <c r="NNT277" s="3"/>
      <c r="NNU277" s="3"/>
      <c r="NNV277" s="3"/>
      <c r="NNW277" s="3"/>
      <c r="NNX277" s="3"/>
      <c r="NNY277" s="3"/>
      <c r="NNZ277" s="3"/>
      <c r="NOA277" s="3"/>
      <c r="NOB277" s="3"/>
      <c r="NOC277" s="3"/>
      <c r="NOD277" s="3"/>
      <c r="NOE277" s="3"/>
      <c r="NOF277" s="3"/>
      <c r="NOG277" s="3"/>
      <c r="NOH277" s="3"/>
      <c r="NOI277" s="3"/>
      <c r="NOJ277" s="3"/>
      <c r="NOK277" s="3"/>
      <c r="NOL277" s="3"/>
      <c r="NOM277" s="3"/>
      <c r="NON277" s="3"/>
      <c r="NOO277" s="3"/>
      <c r="NOP277" s="3"/>
      <c r="NOQ277" s="3"/>
      <c r="NOR277" s="3"/>
      <c r="NOS277" s="3"/>
      <c r="NOT277" s="3"/>
      <c r="NOU277" s="3"/>
      <c r="NOV277" s="3"/>
      <c r="NOW277" s="3"/>
      <c r="NOX277" s="3"/>
      <c r="NOY277" s="3"/>
      <c r="NOZ277" s="3"/>
      <c r="NPA277" s="3"/>
      <c r="NPB277" s="3"/>
      <c r="NPC277" s="3"/>
      <c r="NPD277" s="3"/>
      <c r="NPE277" s="3"/>
      <c r="NPF277" s="3"/>
      <c r="NPG277" s="3"/>
      <c r="NPH277" s="3"/>
      <c r="NPI277" s="3"/>
      <c r="NPJ277" s="3"/>
      <c r="NPK277" s="3"/>
      <c r="NPL277" s="3"/>
      <c r="NPM277" s="3"/>
      <c r="NPN277" s="3"/>
      <c r="NPO277" s="3"/>
      <c r="NPP277" s="3"/>
      <c r="NPQ277" s="3"/>
      <c r="NPR277" s="3"/>
      <c r="NPS277" s="3"/>
      <c r="NPT277" s="3"/>
      <c r="NPU277" s="3"/>
      <c r="NPV277" s="3"/>
      <c r="NPW277" s="3"/>
      <c r="NPX277" s="3"/>
      <c r="NPY277" s="3"/>
      <c r="NPZ277" s="3"/>
      <c r="NQA277" s="3"/>
      <c r="NQB277" s="3"/>
      <c r="NQC277" s="3"/>
      <c r="NQD277" s="3"/>
      <c r="NQE277" s="3"/>
      <c r="NQF277" s="3"/>
      <c r="NQG277" s="3"/>
      <c r="NQH277" s="3"/>
      <c r="NQI277" s="3"/>
      <c r="NQJ277" s="3"/>
      <c r="NQK277" s="3"/>
      <c r="NQL277" s="3"/>
      <c r="NQM277" s="3"/>
      <c r="NQN277" s="3"/>
      <c r="NQO277" s="3"/>
      <c r="NQP277" s="3"/>
      <c r="NQQ277" s="3"/>
      <c r="NQR277" s="3"/>
      <c r="NQS277" s="3"/>
      <c r="NQT277" s="3"/>
      <c r="NQU277" s="3"/>
      <c r="NQV277" s="3"/>
      <c r="NQW277" s="3"/>
      <c r="NQX277" s="3"/>
      <c r="NQY277" s="3"/>
      <c r="NQZ277" s="3"/>
      <c r="NRA277" s="3"/>
      <c r="NRB277" s="3"/>
      <c r="NRC277" s="3"/>
      <c r="NRD277" s="3"/>
      <c r="NRE277" s="3"/>
      <c r="NRF277" s="3"/>
      <c r="NRG277" s="3"/>
      <c r="NRH277" s="3"/>
      <c r="NRI277" s="3"/>
      <c r="NRJ277" s="3"/>
      <c r="NRK277" s="3"/>
      <c r="NRL277" s="3"/>
      <c r="NRM277" s="3"/>
      <c r="NRN277" s="3"/>
      <c r="NRO277" s="3"/>
      <c r="NRP277" s="3"/>
      <c r="NRQ277" s="3"/>
      <c r="NRR277" s="3"/>
      <c r="NRS277" s="3"/>
      <c r="NRT277" s="3"/>
      <c r="NRU277" s="3"/>
      <c r="NRV277" s="3"/>
      <c r="NRW277" s="3"/>
      <c r="NRX277" s="3"/>
      <c r="NRY277" s="3"/>
      <c r="NRZ277" s="3"/>
      <c r="NSA277" s="3"/>
      <c r="NSB277" s="3"/>
      <c r="NSC277" s="3"/>
      <c r="NSD277" s="3"/>
      <c r="NSE277" s="3"/>
      <c r="NSF277" s="3"/>
      <c r="NSG277" s="3"/>
      <c r="NSH277" s="3"/>
      <c r="NSI277" s="3"/>
      <c r="NSJ277" s="3"/>
      <c r="NSK277" s="3"/>
      <c r="NSL277" s="3"/>
      <c r="NSM277" s="3"/>
      <c r="NSN277" s="3"/>
      <c r="NSO277" s="3"/>
      <c r="NSP277" s="3"/>
      <c r="NSQ277" s="3"/>
      <c r="NSR277" s="3"/>
      <c r="NSS277" s="3"/>
      <c r="NST277" s="3"/>
      <c r="NSU277" s="3"/>
      <c r="NSV277" s="3"/>
      <c r="NSW277" s="3"/>
      <c r="NSX277" s="3"/>
      <c r="NSY277" s="3"/>
      <c r="NSZ277" s="3"/>
      <c r="NTA277" s="3"/>
      <c r="NTB277" s="3"/>
      <c r="NTC277" s="3"/>
      <c r="NTD277" s="3"/>
      <c r="NTE277" s="3"/>
      <c r="NTF277" s="3"/>
      <c r="NTG277" s="3"/>
      <c r="NTH277" s="3"/>
      <c r="NTI277" s="3"/>
      <c r="NTJ277" s="3"/>
      <c r="NTK277" s="3"/>
      <c r="NTL277" s="3"/>
      <c r="NTM277" s="3"/>
      <c r="NTN277" s="3"/>
      <c r="NTO277" s="3"/>
      <c r="NTP277" s="3"/>
      <c r="NTQ277" s="3"/>
      <c r="NTR277" s="3"/>
      <c r="NTS277" s="3"/>
      <c r="NTT277" s="3"/>
      <c r="NTU277" s="3"/>
      <c r="NTV277" s="3"/>
      <c r="NTW277" s="3"/>
      <c r="NTX277" s="3"/>
      <c r="NTY277" s="3"/>
      <c r="NTZ277" s="3"/>
      <c r="NUA277" s="3"/>
      <c r="NUB277" s="3"/>
      <c r="NUC277" s="3"/>
      <c r="NUD277" s="3"/>
      <c r="NUE277" s="3"/>
      <c r="NUF277" s="3"/>
      <c r="NUG277" s="3"/>
      <c r="NUH277" s="3"/>
      <c r="NUI277" s="3"/>
      <c r="NUJ277" s="3"/>
      <c r="NUK277" s="3"/>
      <c r="NUL277" s="3"/>
      <c r="NUM277" s="3"/>
      <c r="NUN277" s="3"/>
      <c r="NUO277" s="3"/>
      <c r="NUP277" s="3"/>
      <c r="NUQ277" s="3"/>
      <c r="NUR277" s="3"/>
      <c r="NUS277" s="3"/>
      <c r="NUT277" s="3"/>
      <c r="NUU277" s="3"/>
      <c r="NUV277" s="3"/>
      <c r="NUW277" s="3"/>
      <c r="NUX277" s="3"/>
      <c r="NUY277" s="3"/>
      <c r="NUZ277" s="3"/>
      <c r="NVA277" s="3"/>
      <c r="NVB277" s="3"/>
      <c r="NVC277" s="3"/>
      <c r="NVD277" s="3"/>
      <c r="NVE277" s="3"/>
      <c r="NVF277" s="3"/>
      <c r="NVG277" s="3"/>
      <c r="NVH277" s="3"/>
      <c r="NVI277" s="3"/>
      <c r="NVJ277" s="3"/>
      <c r="NVK277" s="3"/>
      <c r="NVL277" s="3"/>
      <c r="NVM277" s="3"/>
      <c r="NVN277" s="3"/>
      <c r="NVO277" s="3"/>
      <c r="NVP277" s="3"/>
      <c r="NVQ277" s="3"/>
      <c r="NVR277" s="3"/>
      <c r="NVS277" s="3"/>
      <c r="NVT277" s="3"/>
      <c r="NVU277" s="3"/>
      <c r="NVV277" s="3"/>
      <c r="NVW277" s="3"/>
      <c r="NVX277" s="3"/>
      <c r="NVY277" s="3"/>
      <c r="NVZ277" s="3"/>
      <c r="NWA277" s="3"/>
      <c r="NWB277" s="3"/>
      <c r="NWC277" s="3"/>
      <c r="NWD277" s="3"/>
      <c r="NWE277" s="3"/>
      <c r="NWF277" s="3"/>
      <c r="NWG277" s="3"/>
      <c r="NWH277" s="3"/>
      <c r="NWI277" s="3"/>
      <c r="NWJ277" s="3"/>
      <c r="NWK277" s="3"/>
      <c r="NWL277" s="3"/>
      <c r="NWM277" s="3"/>
      <c r="NWN277" s="3"/>
      <c r="NWO277" s="3"/>
      <c r="NWP277" s="3"/>
      <c r="NWQ277" s="3"/>
      <c r="NWR277" s="3"/>
      <c r="NWS277" s="3"/>
      <c r="NWT277" s="3"/>
      <c r="NWU277" s="3"/>
      <c r="NWV277" s="3"/>
      <c r="NWW277" s="3"/>
      <c r="NWX277" s="3"/>
      <c r="NWY277" s="3"/>
      <c r="NWZ277" s="3"/>
      <c r="NXA277" s="3"/>
      <c r="NXB277" s="3"/>
      <c r="NXC277" s="3"/>
      <c r="NXD277" s="3"/>
      <c r="NXE277" s="3"/>
      <c r="NXF277" s="3"/>
      <c r="NXG277" s="3"/>
      <c r="NXH277" s="3"/>
      <c r="NXI277" s="3"/>
      <c r="NXJ277" s="3"/>
      <c r="NXK277" s="3"/>
      <c r="NXL277" s="3"/>
      <c r="NXM277" s="3"/>
      <c r="NXN277" s="3"/>
      <c r="NXO277" s="3"/>
      <c r="NXP277" s="3"/>
      <c r="NXQ277" s="3"/>
      <c r="NXR277" s="3"/>
      <c r="NXS277" s="3"/>
      <c r="NXT277" s="3"/>
      <c r="NXU277" s="3"/>
      <c r="NXV277" s="3"/>
      <c r="NXW277" s="3"/>
      <c r="NXX277" s="3"/>
      <c r="NXY277" s="3"/>
      <c r="NXZ277" s="3"/>
      <c r="NYA277" s="3"/>
      <c r="NYB277" s="3"/>
      <c r="NYC277" s="3"/>
      <c r="NYD277" s="3"/>
      <c r="NYE277" s="3"/>
      <c r="NYF277" s="3"/>
      <c r="NYG277" s="3"/>
      <c r="NYH277" s="3"/>
      <c r="NYI277" s="3"/>
      <c r="NYJ277" s="3"/>
      <c r="NYK277" s="3"/>
      <c r="NYL277" s="3"/>
      <c r="NYM277" s="3"/>
      <c r="NYN277" s="3"/>
      <c r="NYO277" s="3"/>
      <c r="NYP277" s="3"/>
      <c r="NYQ277" s="3"/>
      <c r="NYR277" s="3"/>
      <c r="NYS277" s="3"/>
      <c r="NYT277" s="3"/>
      <c r="NYU277" s="3"/>
      <c r="NYV277" s="3"/>
      <c r="NYW277" s="3"/>
      <c r="NYX277" s="3"/>
      <c r="NYY277" s="3"/>
      <c r="NYZ277" s="3"/>
      <c r="NZA277" s="3"/>
      <c r="NZB277" s="3"/>
      <c r="NZC277" s="3"/>
      <c r="NZD277" s="3"/>
      <c r="NZE277" s="3"/>
      <c r="NZF277" s="3"/>
      <c r="NZG277" s="3"/>
      <c r="NZH277" s="3"/>
      <c r="NZI277" s="3"/>
      <c r="NZJ277" s="3"/>
      <c r="NZK277" s="3"/>
      <c r="NZL277" s="3"/>
      <c r="NZM277" s="3"/>
      <c r="NZN277" s="3"/>
      <c r="NZO277" s="3"/>
      <c r="NZP277" s="3"/>
      <c r="NZQ277" s="3"/>
      <c r="NZR277" s="3"/>
      <c r="NZS277" s="3"/>
      <c r="NZT277" s="3"/>
      <c r="NZU277" s="3"/>
      <c r="NZV277" s="3"/>
      <c r="NZW277" s="3"/>
      <c r="NZX277" s="3"/>
      <c r="NZY277" s="3"/>
      <c r="NZZ277" s="3"/>
      <c r="OAA277" s="3"/>
      <c r="OAB277" s="3"/>
      <c r="OAC277" s="3"/>
      <c r="OAD277" s="3"/>
      <c r="OAE277" s="3"/>
      <c r="OAF277" s="3"/>
      <c r="OAG277" s="3"/>
      <c r="OAH277" s="3"/>
      <c r="OAI277" s="3"/>
      <c r="OAJ277" s="3"/>
      <c r="OAK277" s="3"/>
      <c r="OAL277" s="3"/>
      <c r="OAM277" s="3"/>
      <c r="OAN277" s="3"/>
      <c r="OAO277" s="3"/>
      <c r="OAP277" s="3"/>
      <c r="OAQ277" s="3"/>
      <c r="OAR277" s="3"/>
      <c r="OAS277" s="3"/>
      <c r="OAT277" s="3"/>
      <c r="OAU277" s="3"/>
      <c r="OAV277" s="3"/>
      <c r="OAW277" s="3"/>
      <c r="OAX277" s="3"/>
      <c r="OAY277" s="3"/>
      <c r="OAZ277" s="3"/>
      <c r="OBA277" s="3"/>
      <c r="OBB277" s="3"/>
      <c r="OBC277" s="3"/>
      <c r="OBD277" s="3"/>
      <c r="OBE277" s="3"/>
      <c r="OBF277" s="3"/>
      <c r="OBG277" s="3"/>
      <c r="OBH277" s="3"/>
      <c r="OBI277" s="3"/>
      <c r="OBJ277" s="3"/>
      <c r="OBK277" s="3"/>
      <c r="OBL277" s="3"/>
      <c r="OBM277" s="3"/>
      <c r="OBN277" s="3"/>
      <c r="OBO277" s="3"/>
      <c r="OBP277" s="3"/>
      <c r="OBQ277" s="3"/>
      <c r="OBR277" s="3"/>
      <c r="OBS277" s="3"/>
      <c r="OBT277" s="3"/>
      <c r="OBU277" s="3"/>
      <c r="OBV277" s="3"/>
      <c r="OBW277" s="3"/>
      <c r="OBX277" s="3"/>
      <c r="OBY277" s="3"/>
      <c r="OBZ277" s="3"/>
      <c r="OCA277" s="3"/>
      <c r="OCB277" s="3"/>
      <c r="OCC277" s="3"/>
      <c r="OCD277" s="3"/>
      <c r="OCE277" s="3"/>
      <c r="OCF277" s="3"/>
      <c r="OCG277" s="3"/>
      <c r="OCH277" s="3"/>
      <c r="OCI277" s="3"/>
      <c r="OCJ277" s="3"/>
      <c r="OCK277" s="3"/>
      <c r="OCL277" s="3"/>
      <c r="OCM277" s="3"/>
      <c r="OCN277" s="3"/>
      <c r="OCO277" s="3"/>
      <c r="OCP277" s="3"/>
      <c r="OCQ277" s="3"/>
      <c r="OCR277" s="3"/>
      <c r="OCS277" s="3"/>
      <c r="OCT277" s="3"/>
      <c r="OCU277" s="3"/>
      <c r="OCV277" s="3"/>
      <c r="OCW277" s="3"/>
      <c r="OCX277" s="3"/>
      <c r="OCY277" s="3"/>
      <c r="OCZ277" s="3"/>
      <c r="ODA277" s="3"/>
      <c r="ODB277" s="3"/>
      <c r="ODC277" s="3"/>
      <c r="ODD277" s="3"/>
      <c r="ODE277" s="3"/>
      <c r="ODF277" s="3"/>
      <c r="ODG277" s="3"/>
      <c r="ODH277" s="3"/>
      <c r="ODI277" s="3"/>
      <c r="ODJ277" s="3"/>
      <c r="ODK277" s="3"/>
      <c r="ODL277" s="3"/>
      <c r="ODM277" s="3"/>
      <c r="ODN277" s="3"/>
      <c r="ODO277" s="3"/>
      <c r="ODP277" s="3"/>
      <c r="ODQ277" s="3"/>
      <c r="ODR277" s="3"/>
      <c r="ODS277" s="3"/>
      <c r="ODT277" s="3"/>
      <c r="ODU277" s="3"/>
      <c r="ODV277" s="3"/>
      <c r="ODW277" s="3"/>
      <c r="ODX277" s="3"/>
      <c r="ODY277" s="3"/>
      <c r="ODZ277" s="3"/>
      <c r="OEA277" s="3"/>
      <c r="OEB277" s="3"/>
      <c r="OEC277" s="3"/>
      <c r="OED277" s="3"/>
      <c r="OEE277" s="3"/>
      <c r="OEF277" s="3"/>
      <c r="OEG277" s="3"/>
      <c r="OEH277" s="3"/>
      <c r="OEI277" s="3"/>
      <c r="OEJ277" s="3"/>
      <c r="OEK277" s="3"/>
      <c r="OEL277" s="3"/>
      <c r="OEM277" s="3"/>
      <c r="OEN277" s="3"/>
      <c r="OEO277" s="3"/>
      <c r="OEP277" s="3"/>
      <c r="OEQ277" s="3"/>
      <c r="OER277" s="3"/>
      <c r="OES277" s="3"/>
      <c r="OET277" s="3"/>
      <c r="OEU277" s="3"/>
      <c r="OEV277" s="3"/>
      <c r="OEW277" s="3"/>
      <c r="OEX277" s="3"/>
      <c r="OEY277" s="3"/>
      <c r="OEZ277" s="3"/>
      <c r="OFA277" s="3"/>
      <c r="OFB277" s="3"/>
      <c r="OFC277" s="3"/>
      <c r="OFD277" s="3"/>
      <c r="OFE277" s="3"/>
      <c r="OFF277" s="3"/>
      <c r="OFG277" s="3"/>
      <c r="OFH277" s="3"/>
      <c r="OFI277" s="3"/>
      <c r="OFJ277" s="3"/>
      <c r="OFK277" s="3"/>
      <c r="OFL277" s="3"/>
      <c r="OFM277" s="3"/>
      <c r="OFN277" s="3"/>
      <c r="OFO277" s="3"/>
      <c r="OFP277" s="3"/>
      <c r="OFQ277" s="3"/>
      <c r="OFR277" s="3"/>
      <c r="OFS277" s="3"/>
      <c r="OFT277" s="3"/>
      <c r="OFU277" s="3"/>
      <c r="OFV277" s="3"/>
      <c r="OFW277" s="3"/>
      <c r="OFX277" s="3"/>
      <c r="OFY277" s="3"/>
      <c r="OFZ277" s="3"/>
      <c r="OGA277" s="3"/>
      <c r="OGB277" s="3"/>
      <c r="OGC277" s="3"/>
      <c r="OGD277" s="3"/>
      <c r="OGE277" s="3"/>
      <c r="OGF277" s="3"/>
      <c r="OGG277" s="3"/>
      <c r="OGH277" s="3"/>
      <c r="OGI277" s="3"/>
      <c r="OGJ277" s="3"/>
      <c r="OGK277" s="3"/>
      <c r="OGL277" s="3"/>
      <c r="OGM277" s="3"/>
      <c r="OGN277" s="3"/>
      <c r="OGO277" s="3"/>
      <c r="OGP277" s="3"/>
      <c r="OGQ277" s="3"/>
      <c r="OGR277" s="3"/>
      <c r="OGS277" s="3"/>
      <c r="OGT277" s="3"/>
      <c r="OGU277" s="3"/>
      <c r="OGV277" s="3"/>
      <c r="OGW277" s="3"/>
      <c r="OGX277" s="3"/>
      <c r="OGY277" s="3"/>
      <c r="OGZ277" s="3"/>
      <c r="OHA277" s="3"/>
      <c r="OHB277" s="3"/>
      <c r="OHC277" s="3"/>
      <c r="OHD277" s="3"/>
      <c r="OHE277" s="3"/>
      <c r="OHF277" s="3"/>
      <c r="OHG277" s="3"/>
      <c r="OHH277" s="3"/>
      <c r="OHI277" s="3"/>
      <c r="OHJ277" s="3"/>
      <c r="OHK277" s="3"/>
      <c r="OHL277" s="3"/>
      <c r="OHM277" s="3"/>
      <c r="OHN277" s="3"/>
      <c r="OHO277" s="3"/>
      <c r="OHP277" s="3"/>
      <c r="OHQ277" s="3"/>
      <c r="OHR277" s="3"/>
      <c r="OHS277" s="3"/>
      <c r="OHT277" s="3"/>
      <c r="OHU277" s="3"/>
      <c r="OHV277" s="3"/>
      <c r="OHW277" s="3"/>
      <c r="OHX277" s="3"/>
      <c r="OHY277" s="3"/>
      <c r="OHZ277" s="3"/>
      <c r="OIA277" s="3"/>
      <c r="OIB277" s="3"/>
      <c r="OIC277" s="3"/>
      <c r="OID277" s="3"/>
      <c r="OIE277" s="3"/>
      <c r="OIF277" s="3"/>
      <c r="OIG277" s="3"/>
      <c r="OIH277" s="3"/>
      <c r="OII277" s="3"/>
      <c r="OIJ277" s="3"/>
      <c r="OIK277" s="3"/>
      <c r="OIL277" s="3"/>
      <c r="OIM277" s="3"/>
      <c r="OIN277" s="3"/>
      <c r="OIO277" s="3"/>
      <c r="OIP277" s="3"/>
      <c r="OIQ277" s="3"/>
      <c r="OIR277" s="3"/>
      <c r="OIS277" s="3"/>
      <c r="OIT277" s="3"/>
      <c r="OIU277" s="3"/>
      <c r="OIV277" s="3"/>
      <c r="OIW277" s="3"/>
      <c r="OIX277" s="3"/>
      <c r="OIY277" s="3"/>
      <c r="OIZ277" s="3"/>
      <c r="OJA277" s="3"/>
      <c r="OJB277" s="3"/>
      <c r="OJC277" s="3"/>
      <c r="OJD277" s="3"/>
      <c r="OJE277" s="3"/>
      <c r="OJF277" s="3"/>
      <c r="OJG277" s="3"/>
      <c r="OJH277" s="3"/>
      <c r="OJI277" s="3"/>
      <c r="OJJ277" s="3"/>
      <c r="OJK277" s="3"/>
      <c r="OJL277" s="3"/>
      <c r="OJM277" s="3"/>
      <c r="OJN277" s="3"/>
      <c r="OJO277" s="3"/>
      <c r="OJP277" s="3"/>
      <c r="OJQ277" s="3"/>
      <c r="OJR277" s="3"/>
      <c r="OJS277" s="3"/>
      <c r="OJT277" s="3"/>
      <c r="OJU277" s="3"/>
      <c r="OJV277" s="3"/>
      <c r="OJW277" s="3"/>
      <c r="OJX277" s="3"/>
      <c r="OJY277" s="3"/>
      <c r="OJZ277" s="3"/>
      <c r="OKA277" s="3"/>
      <c r="OKB277" s="3"/>
      <c r="OKC277" s="3"/>
      <c r="OKD277" s="3"/>
      <c r="OKE277" s="3"/>
      <c r="OKF277" s="3"/>
      <c r="OKG277" s="3"/>
      <c r="OKH277" s="3"/>
      <c r="OKI277" s="3"/>
      <c r="OKJ277" s="3"/>
      <c r="OKK277" s="3"/>
      <c r="OKL277" s="3"/>
      <c r="OKM277" s="3"/>
      <c r="OKN277" s="3"/>
      <c r="OKO277" s="3"/>
      <c r="OKP277" s="3"/>
      <c r="OKQ277" s="3"/>
      <c r="OKR277" s="3"/>
      <c r="OKS277" s="3"/>
      <c r="OKT277" s="3"/>
      <c r="OKU277" s="3"/>
      <c r="OKV277" s="3"/>
      <c r="OKW277" s="3"/>
      <c r="OKX277" s="3"/>
      <c r="OKY277" s="3"/>
      <c r="OKZ277" s="3"/>
      <c r="OLA277" s="3"/>
      <c r="OLB277" s="3"/>
      <c r="OLC277" s="3"/>
      <c r="OLD277" s="3"/>
      <c r="OLE277" s="3"/>
      <c r="OLF277" s="3"/>
      <c r="OLG277" s="3"/>
      <c r="OLH277" s="3"/>
      <c r="OLI277" s="3"/>
      <c r="OLJ277" s="3"/>
      <c r="OLK277" s="3"/>
      <c r="OLL277" s="3"/>
      <c r="OLM277" s="3"/>
      <c r="OLN277" s="3"/>
      <c r="OLO277" s="3"/>
      <c r="OLP277" s="3"/>
      <c r="OLQ277" s="3"/>
      <c r="OLR277" s="3"/>
      <c r="OLS277" s="3"/>
      <c r="OLT277" s="3"/>
      <c r="OLU277" s="3"/>
      <c r="OLV277" s="3"/>
      <c r="OLW277" s="3"/>
      <c r="OLX277" s="3"/>
      <c r="OLY277" s="3"/>
      <c r="OLZ277" s="3"/>
      <c r="OMA277" s="3"/>
      <c r="OMB277" s="3"/>
      <c r="OMC277" s="3"/>
      <c r="OMD277" s="3"/>
      <c r="OME277" s="3"/>
      <c r="OMF277" s="3"/>
      <c r="OMG277" s="3"/>
      <c r="OMH277" s="3"/>
      <c r="OMI277" s="3"/>
      <c r="OMJ277" s="3"/>
      <c r="OMK277" s="3"/>
      <c r="OML277" s="3"/>
      <c r="OMM277" s="3"/>
      <c r="OMN277" s="3"/>
      <c r="OMO277" s="3"/>
      <c r="OMP277" s="3"/>
      <c r="OMQ277" s="3"/>
      <c r="OMR277" s="3"/>
      <c r="OMS277" s="3"/>
      <c r="OMT277" s="3"/>
      <c r="OMU277" s="3"/>
      <c r="OMV277" s="3"/>
      <c r="OMW277" s="3"/>
      <c r="OMX277" s="3"/>
      <c r="OMY277" s="3"/>
      <c r="OMZ277" s="3"/>
      <c r="ONA277" s="3"/>
      <c r="ONB277" s="3"/>
      <c r="ONC277" s="3"/>
      <c r="OND277" s="3"/>
      <c r="ONE277" s="3"/>
      <c r="ONF277" s="3"/>
      <c r="ONG277" s="3"/>
      <c r="ONH277" s="3"/>
      <c r="ONI277" s="3"/>
      <c r="ONJ277" s="3"/>
      <c r="ONK277" s="3"/>
      <c r="ONL277" s="3"/>
      <c r="ONM277" s="3"/>
      <c r="ONN277" s="3"/>
      <c r="ONO277" s="3"/>
      <c r="ONP277" s="3"/>
      <c r="ONQ277" s="3"/>
      <c r="ONR277" s="3"/>
      <c r="ONS277" s="3"/>
      <c r="ONT277" s="3"/>
      <c r="ONU277" s="3"/>
      <c r="ONV277" s="3"/>
      <c r="ONW277" s="3"/>
      <c r="ONX277" s="3"/>
      <c r="ONY277" s="3"/>
      <c r="ONZ277" s="3"/>
      <c r="OOA277" s="3"/>
      <c r="OOB277" s="3"/>
      <c r="OOC277" s="3"/>
      <c r="OOD277" s="3"/>
      <c r="OOE277" s="3"/>
      <c r="OOF277" s="3"/>
      <c r="OOG277" s="3"/>
      <c r="OOH277" s="3"/>
      <c r="OOI277" s="3"/>
      <c r="OOJ277" s="3"/>
      <c r="OOK277" s="3"/>
      <c r="OOL277" s="3"/>
      <c r="OOM277" s="3"/>
      <c r="OON277" s="3"/>
      <c r="OOO277" s="3"/>
      <c r="OOP277" s="3"/>
      <c r="OOQ277" s="3"/>
      <c r="OOR277" s="3"/>
      <c r="OOS277" s="3"/>
      <c r="OOT277" s="3"/>
      <c r="OOU277" s="3"/>
      <c r="OOV277" s="3"/>
      <c r="OOW277" s="3"/>
      <c r="OOX277" s="3"/>
      <c r="OOY277" s="3"/>
      <c r="OOZ277" s="3"/>
      <c r="OPA277" s="3"/>
      <c r="OPB277" s="3"/>
      <c r="OPC277" s="3"/>
      <c r="OPD277" s="3"/>
      <c r="OPE277" s="3"/>
      <c r="OPF277" s="3"/>
      <c r="OPG277" s="3"/>
      <c r="OPH277" s="3"/>
      <c r="OPI277" s="3"/>
      <c r="OPJ277" s="3"/>
      <c r="OPK277" s="3"/>
      <c r="OPL277" s="3"/>
      <c r="OPM277" s="3"/>
      <c r="OPN277" s="3"/>
      <c r="OPO277" s="3"/>
      <c r="OPP277" s="3"/>
      <c r="OPQ277" s="3"/>
      <c r="OPR277" s="3"/>
      <c r="OPS277" s="3"/>
      <c r="OPT277" s="3"/>
      <c r="OPU277" s="3"/>
      <c r="OPV277" s="3"/>
      <c r="OPW277" s="3"/>
      <c r="OPX277" s="3"/>
      <c r="OPY277" s="3"/>
      <c r="OPZ277" s="3"/>
      <c r="OQA277" s="3"/>
      <c r="OQB277" s="3"/>
      <c r="OQC277" s="3"/>
      <c r="OQD277" s="3"/>
      <c r="OQE277" s="3"/>
      <c r="OQF277" s="3"/>
      <c r="OQG277" s="3"/>
      <c r="OQH277" s="3"/>
      <c r="OQI277" s="3"/>
      <c r="OQJ277" s="3"/>
      <c r="OQK277" s="3"/>
      <c r="OQL277" s="3"/>
      <c r="OQM277" s="3"/>
      <c r="OQN277" s="3"/>
      <c r="OQO277" s="3"/>
      <c r="OQP277" s="3"/>
      <c r="OQQ277" s="3"/>
      <c r="OQR277" s="3"/>
      <c r="OQS277" s="3"/>
      <c r="OQT277" s="3"/>
      <c r="OQU277" s="3"/>
      <c r="OQV277" s="3"/>
      <c r="OQW277" s="3"/>
      <c r="OQX277" s="3"/>
      <c r="OQY277" s="3"/>
      <c r="OQZ277" s="3"/>
      <c r="ORA277" s="3"/>
      <c r="ORB277" s="3"/>
      <c r="ORC277" s="3"/>
      <c r="ORD277" s="3"/>
      <c r="ORE277" s="3"/>
      <c r="ORF277" s="3"/>
      <c r="ORG277" s="3"/>
      <c r="ORH277" s="3"/>
      <c r="ORI277" s="3"/>
      <c r="ORJ277" s="3"/>
      <c r="ORK277" s="3"/>
      <c r="ORL277" s="3"/>
      <c r="ORM277" s="3"/>
      <c r="ORN277" s="3"/>
      <c r="ORO277" s="3"/>
      <c r="ORP277" s="3"/>
      <c r="ORQ277" s="3"/>
      <c r="ORR277" s="3"/>
      <c r="ORS277" s="3"/>
      <c r="ORT277" s="3"/>
      <c r="ORU277" s="3"/>
      <c r="ORV277" s="3"/>
      <c r="ORW277" s="3"/>
      <c r="ORX277" s="3"/>
      <c r="ORY277" s="3"/>
      <c r="ORZ277" s="3"/>
      <c r="OSA277" s="3"/>
      <c r="OSB277" s="3"/>
      <c r="OSC277" s="3"/>
      <c r="OSD277" s="3"/>
      <c r="OSE277" s="3"/>
      <c r="OSF277" s="3"/>
      <c r="OSG277" s="3"/>
      <c r="OSH277" s="3"/>
      <c r="OSI277" s="3"/>
      <c r="OSJ277" s="3"/>
      <c r="OSK277" s="3"/>
      <c r="OSL277" s="3"/>
      <c r="OSM277" s="3"/>
      <c r="OSN277" s="3"/>
      <c r="OSO277" s="3"/>
      <c r="OSP277" s="3"/>
      <c r="OSQ277" s="3"/>
      <c r="OSR277" s="3"/>
      <c r="OSS277" s="3"/>
      <c r="OST277" s="3"/>
      <c r="OSU277" s="3"/>
      <c r="OSV277" s="3"/>
      <c r="OSW277" s="3"/>
      <c r="OSX277" s="3"/>
      <c r="OSY277" s="3"/>
      <c r="OSZ277" s="3"/>
      <c r="OTA277" s="3"/>
      <c r="OTB277" s="3"/>
      <c r="OTC277" s="3"/>
      <c r="OTD277" s="3"/>
      <c r="OTE277" s="3"/>
      <c r="OTF277" s="3"/>
      <c r="OTG277" s="3"/>
      <c r="OTH277" s="3"/>
      <c r="OTI277" s="3"/>
      <c r="OTJ277" s="3"/>
      <c r="OTK277" s="3"/>
      <c r="OTL277" s="3"/>
      <c r="OTM277" s="3"/>
      <c r="OTN277" s="3"/>
      <c r="OTO277" s="3"/>
      <c r="OTP277" s="3"/>
      <c r="OTQ277" s="3"/>
      <c r="OTR277" s="3"/>
      <c r="OTS277" s="3"/>
      <c r="OTT277" s="3"/>
      <c r="OTU277" s="3"/>
      <c r="OTV277" s="3"/>
      <c r="OTW277" s="3"/>
      <c r="OTX277" s="3"/>
      <c r="OTY277" s="3"/>
      <c r="OTZ277" s="3"/>
      <c r="OUA277" s="3"/>
      <c r="OUB277" s="3"/>
      <c r="OUC277" s="3"/>
      <c r="OUD277" s="3"/>
      <c r="OUE277" s="3"/>
      <c r="OUF277" s="3"/>
      <c r="OUG277" s="3"/>
      <c r="OUH277" s="3"/>
      <c r="OUI277" s="3"/>
      <c r="OUJ277" s="3"/>
      <c r="OUK277" s="3"/>
      <c r="OUL277" s="3"/>
      <c r="OUM277" s="3"/>
      <c r="OUN277" s="3"/>
      <c r="OUO277" s="3"/>
      <c r="OUP277" s="3"/>
      <c r="OUQ277" s="3"/>
      <c r="OUR277" s="3"/>
      <c r="OUS277" s="3"/>
      <c r="OUT277" s="3"/>
      <c r="OUU277" s="3"/>
      <c r="OUV277" s="3"/>
      <c r="OUW277" s="3"/>
      <c r="OUX277" s="3"/>
      <c r="OUY277" s="3"/>
      <c r="OUZ277" s="3"/>
      <c r="OVA277" s="3"/>
      <c r="OVB277" s="3"/>
      <c r="OVC277" s="3"/>
      <c r="OVD277" s="3"/>
      <c r="OVE277" s="3"/>
      <c r="OVF277" s="3"/>
      <c r="OVG277" s="3"/>
      <c r="OVH277" s="3"/>
      <c r="OVI277" s="3"/>
      <c r="OVJ277" s="3"/>
      <c r="OVK277" s="3"/>
      <c r="OVL277" s="3"/>
      <c r="OVM277" s="3"/>
      <c r="OVN277" s="3"/>
      <c r="OVO277" s="3"/>
      <c r="OVP277" s="3"/>
      <c r="OVQ277" s="3"/>
      <c r="OVR277" s="3"/>
      <c r="OVS277" s="3"/>
      <c r="OVT277" s="3"/>
      <c r="OVU277" s="3"/>
      <c r="OVV277" s="3"/>
      <c r="OVW277" s="3"/>
      <c r="OVX277" s="3"/>
      <c r="OVY277" s="3"/>
      <c r="OVZ277" s="3"/>
      <c r="OWA277" s="3"/>
      <c r="OWB277" s="3"/>
      <c r="OWC277" s="3"/>
      <c r="OWD277" s="3"/>
      <c r="OWE277" s="3"/>
      <c r="OWF277" s="3"/>
      <c r="OWG277" s="3"/>
      <c r="OWH277" s="3"/>
      <c r="OWI277" s="3"/>
      <c r="OWJ277" s="3"/>
      <c r="OWK277" s="3"/>
      <c r="OWL277" s="3"/>
      <c r="OWM277" s="3"/>
      <c r="OWN277" s="3"/>
      <c r="OWO277" s="3"/>
      <c r="OWP277" s="3"/>
      <c r="OWQ277" s="3"/>
      <c r="OWR277" s="3"/>
      <c r="OWS277" s="3"/>
      <c r="OWT277" s="3"/>
      <c r="OWU277" s="3"/>
      <c r="OWV277" s="3"/>
      <c r="OWW277" s="3"/>
      <c r="OWX277" s="3"/>
      <c r="OWY277" s="3"/>
      <c r="OWZ277" s="3"/>
      <c r="OXA277" s="3"/>
      <c r="OXB277" s="3"/>
      <c r="OXC277" s="3"/>
      <c r="OXD277" s="3"/>
      <c r="OXE277" s="3"/>
      <c r="OXF277" s="3"/>
      <c r="OXG277" s="3"/>
      <c r="OXH277" s="3"/>
      <c r="OXI277" s="3"/>
      <c r="OXJ277" s="3"/>
      <c r="OXK277" s="3"/>
      <c r="OXL277" s="3"/>
      <c r="OXM277" s="3"/>
      <c r="OXN277" s="3"/>
      <c r="OXO277" s="3"/>
      <c r="OXP277" s="3"/>
      <c r="OXQ277" s="3"/>
      <c r="OXR277" s="3"/>
      <c r="OXS277" s="3"/>
      <c r="OXT277" s="3"/>
      <c r="OXU277" s="3"/>
      <c r="OXV277" s="3"/>
      <c r="OXW277" s="3"/>
      <c r="OXX277" s="3"/>
      <c r="OXY277" s="3"/>
      <c r="OXZ277" s="3"/>
      <c r="OYA277" s="3"/>
      <c r="OYB277" s="3"/>
      <c r="OYC277" s="3"/>
      <c r="OYD277" s="3"/>
      <c r="OYE277" s="3"/>
      <c r="OYF277" s="3"/>
      <c r="OYG277" s="3"/>
      <c r="OYH277" s="3"/>
      <c r="OYI277" s="3"/>
      <c r="OYJ277" s="3"/>
      <c r="OYK277" s="3"/>
      <c r="OYL277" s="3"/>
      <c r="OYM277" s="3"/>
      <c r="OYN277" s="3"/>
      <c r="OYO277" s="3"/>
      <c r="OYP277" s="3"/>
      <c r="OYQ277" s="3"/>
      <c r="OYR277" s="3"/>
      <c r="OYS277" s="3"/>
      <c r="OYT277" s="3"/>
      <c r="OYU277" s="3"/>
      <c r="OYV277" s="3"/>
      <c r="OYW277" s="3"/>
      <c r="OYX277" s="3"/>
      <c r="OYY277" s="3"/>
      <c r="OYZ277" s="3"/>
      <c r="OZA277" s="3"/>
      <c r="OZB277" s="3"/>
      <c r="OZC277" s="3"/>
      <c r="OZD277" s="3"/>
      <c r="OZE277" s="3"/>
      <c r="OZF277" s="3"/>
      <c r="OZG277" s="3"/>
      <c r="OZH277" s="3"/>
      <c r="OZI277" s="3"/>
      <c r="OZJ277" s="3"/>
      <c r="OZK277" s="3"/>
      <c r="OZL277" s="3"/>
      <c r="OZM277" s="3"/>
      <c r="OZN277" s="3"/>
      <c r="OZO277" s="3"/>
      <c r="OZP277" s="3"/>
      <c r="OZQ277" s="3"/>
      <c r="OZR277" s="3"/>
      <c r="OZS277" s="3"/>
      <c r="OZT277" s="3"/>
      <c r="OZU277" s="3"/>
      <c r="OZV277" s="3"/>
      <c r="OZW277" s="3"/>
      <c r="OZX277" s="3"/>
      <c r="OZY277" s="3"/>
      <c r="OZZ277" s="3"/>
      <c r="PAA277" s="3"/>
      <c r="PAB277" s="3"/>
      <c r="PAC277" s="3"/>
      <c r="PAD277" s="3"/>
      <c r="PAE277" s="3"/>
      <c r="PAF277" s="3"/>
      <c r="PAG277" s="3"/>
      <c r="PAH277" s="3"/>
      <c r="PAI277" s="3"/>
      <c r="PAJ277" s="3"/>
      <c r="PAK277" s="3"/>
      <c r="PAL277" s="3"/>
      <c r="PAM277" s="3"/>
      <c r="PAN277" s="3"/>
      <c r="PAO277" s="3"/>
      <c r="PAP277" s="3"/>
      <c r="PAQ277" s="3"/>
      <c r="PAR277" s="3"/>
      <c r="PAS277" s="3"/>
      <c r="PAT277" s="3"/>
      <c r="PAU277" s="3"/>
      <c r="PAV277" s="3"/>
      <c r="PAW277" s="3"/>
      <c r="PAX277" s="3"/>
      <c r="PAY277" s="3"/>
      <c r="PAZ277" s="3"/>
      <c r="PBA277" s="3"/>
      <c r="PBB277" s="3"/>
      <c r="PBC277" s="3"/>
      <c r="PBD277" s="3"/>
      <c r="PBE277" s="3"/>
      <c r="PBF277" s="3"/>
      <c r="PBG277" s="3"/>
      <c r="PBH277" s="3"/>
      <c r="PBI277" s="3"/>
      <c r="PBJ277" s="3"/>
      <c r="PBK277" s="3"/>
      <c r="PBL277" s="3"/>
      <c r="PBM277" s="3"/>
      <c r="PBN277" s="3"/>
      <c r="PBO277" s="3"/>
      <c r="PBP277" s="3"/>
      <c r="PBQ277" s="3"/>
      <c r="PBR277" s="3"/>
      <c r="PBS277" s="3"/>
      <c r="PBT277" s="3"/>
      <c r="PBU277" s="3"/>
      <c r="PBV277" s="3"/>
      <c r="PBW277" s="3"/>
      <c r="PBX277" s="3"/>
      <c r="PBY277" s="3"/>
      <c r="PBZ277" s="3"/>
      <c r="PCA277" s="3"/>
      <c r="PCB277" s="3"/>
      <c r="PCC277" s="3"/>
      <c r="PCD277" s="3"/>
      <c r="PCE277" s="3"/>
      <c r="PCF277" s="3"/>
      <c r="PCG277" s="3"/>
      <c r="PCH277" s="3"/>
      <c r="PCI277" s="3"/>
      <c r="PCJ277" s="3"/>
      <c r="PCK277" s="3"/>
      <c r="PCL277" s="3"/>
      <c r="PCM277" s="3"/>
      <c r="PCN277" s="3"/>
      <c r="PCO277" s="3"/>
      <c r="PCP277" s="3"/>
      <c r="PCQ277" s="3"/>
      <c r="PCR277" s="3"/>
      <c r="PCS277" s="3"/>
      <c r="PCT277" s="3"/>
      <c r="PCU277" s="3"/>
      <c r="PCV277" s="3"/>
      <c r="PCW277" s="3"/>
      <c r="PCX277" s="3"/>
      <c r="PCY277" s="3"/>
      <c r="PCZ277" s="3"/>
      <c r="PDA277" s="3"/>
      <c r="PDB277" s="3"/>
      <c r="PDC277" s="3"/>
      <c r="PDD277" s="3"/>
      <c r="PDE277" s="3"/>
      <c r="PDF277" s="3"/>
      <c r="PDG277" s="3"/>
      <c r="PDH277" s="3"/>
      <c r="PDI277" s="3"/>
      <c r="PDJ277" s="3"/>
      <c r="PDK277" s="3"/>
      <c r="PDL277" s="3"/>
      <c r="PDM277" s="3"/>
      <c r="PDN277" s="3"/>
      <c r="PDO277" s="3"/>
      <c r="PDP277" s="3"/>
      <c r="PDQ277" s="3"/>
      <c r="PDR277" s="3"/>
      <c r="PDS277" s="3"/>
      <c r="PDT277" s="3"/>
      <c r="PDU277" s="3"/>
      <c r="PDV277" s="3"/>
      <c r="PDW277" s="3"/>
      <c r="PDX277" s="3"/>
      <c r="PDY277" s="3"/>
      <c r="PDZ277" s="3"/>
      <c r="PEA277" s="3"/>
      <c r="PEB277" s="3"/>
      <c r="PEC277" s="3"/>
      <c r="PED277" s="3"/>
      <c r="PEE277" s="3"/>
      <c r="PEF277" s="3"/>
      <c r="PEG277" s="3"/>
      <c r="PEH277" s="3"/>
      <c r="PEI277" s="3"/>
      <c r="PEJ277" s="3"/>
      <c r="PEK277" s="3"/>
      <c r="PEL277" s="3"/>
      <c r="PEM277" s="3"/>
      <c r="PEN277" s="3"/>
      <c r="PEO277" s="3"/>
      <c r="PEP277" s="3"/>
      <c r="PEQ277" s="3"/>
      <c r="PER277" s="3"/>
      <c r="PES277" s="3"/>
      <c r="PET277" s="3"/>
      <c r="PEU277" s="3"/>
      <c r="PEV277" s="3"/>
      <c r="PEW277" s="3"/>
      <c r="PEX277" s="3"/>
      <c r="PEY277" s="3"/>
      <c r="PEZ277" s="3"/>
      <c r="PFA277" s="3"/>
      <c r="PFB277" s="3"/>
      <c r="PFC277" s="3"/>
      <c r="PFD277" s="3"/>
      <c r="PFE277" s="3"/>
      <c r="PFF277" s="3"/>
      <c r="PFG277" s="3"/>
      <c r="PFH277" s="3"/>
      <c r="PFI277" s="3"/>
      <c r="PFJ277" s="3"/>
      <c r="PFK277" s="3"/>
      <c r="PFL277" s="3"/>
      <c r="PFM277" s="3"/>
      <c r="PFN277" s="3"/>
      <c r="PFO277" s="3"/>
      <c r="PFP277" s="3"/>
      <c r="PFQ277" s="3"/>
      <c r="PFR277" s="3"/>
      <c r="PFS277" s="3"/>
      <c r="PFT277" s="3"/>
      <c r="PFU277" s="3"/>
      <c r="PFV277" s="3"/>
      <c r="PFW277" s="3"/>
      <c r="PFX277" s="3"/>
      <c r="PFY277" s="3"/>
      <c r="PFZ277" s="3"/>
      <c r="PGA277" s="3"/>
      <c r="PGB277" s="3"/>
      <c r="PGC277" s="3"/>
      <c r="PGD277" s="3"/>
      <c r="PGE277" s="3"/>
      <c r="PGF277" s="3"/>
      <c r="PGG277" s="3"/>
      <c r="PGH277" s="3"/>
      <c r="PGI277" s="3"/>
      <c r="PGJ277" s="3"/>
      <c r="PGK277" s="3"/>
      <c r="PGL277" s="3"/>
      <c r="PGM277" s="3"/>
      <c r="PGN277" s="3"/>
      <c r="PGO277" s="3"/>
      <c r="PGP277" s="3"/>
      <c r="PGQ277" s="3"/>
      <c r="PGR277" s="3"/>
      <c r="PGS277" s="3"/>
      <c r="PGT277" s="3"/>
      <c r="PGU277" s="3"/>
      <c r="PGV277" s="3"/>
      <c r="PGW277" s="3"/>
      <c r="PGX277" s="3"/>
      <c r="PGY277" s="3"/>
      <c r="PGZ277" s="3"/>
      <c r="PHA277" s="3"/>
      <c r="PHB277" s="3"/>
      <c r="PHC277" s="3"/>
      <c r="PHD277" s="3"/>
      <c r="PHE277" s="3"/>
      <c r="PHF277" s="3"/>
      <c r="PHG277" s="3"/>
      <c r="PHH277" s="3"/>
      <c r="PHI277" s="3"/>
      <c r="PHJ277" s="3"/>
      <c r="PHK277" s="3"/>
      <c r="PHL277" s="3"/>
      <c r="PHM277" s="3"/>
      <c r="PHN277" s="3"/>
      <c r="PHO277" s="3"/>
      <c r="PHP277" s="3"/>
      <c r="PHQ277" s="3"/>
      <c r="PHR277" s="3"/>
      <c r="PHS277" s="3"/>
      <c r="PHT277" s="3"/>
      <c r="PHU277" s="3"/>
      <c r="PHV277" s="3"/>
      <c r="PHW277" s="3"/>
      <c r="PHX277" s="3"/>
      <c r="PHY277" s="3"/>
      <c r="PHZ277" s="3"/>
      <c r="PIA277" s="3"/>
      <c r="PIB277" s="3"/>
      <c r="PIC277" s="3"/>
      <c r="PID277" s="3"/>
      <c r="PIE277" s="3"/>
      <c r="PIF277" s="3"/>
      <c r="PIG277" s="3"/>
      <c r="PIH277" s="3"/>
      <c r="PII277" s="3"/>
      <c r="PIJ277" s="3"/>
      <c r="PIK277" s="3"/>
      <c r="PIL277" s="3"/>
      <c r="PIM277" s="3"/>
      <c r="PIN277" s="3"/>
      <c r="PIO277" s="3"/>
      <c r="PIP277" s="3"/>
      <c r="PIQ277" s="3"/>
      <c r="PIR277" s="3"/>
      <c r="PIS277" s="3"/>
      <c r="PIT277" s="3"/>
      <c r="PIU277" s="3"/>
      <c r="PIV277" s="3"/>
      <c r="PIW277" s="3"/>
      <c r="PIX277" s="3"/>
      <c r="PIY277" s="3"/>
      <c r="PIZ277" s="3"/>
      <c r="PJA277" s="3"/>
      <c r="PJB277" s="3"/>
      <c r="PJC277" s="3"/>
      <c r="PJD277" s="3"/>
      <c r="PJE277" s="3"/>
      <c r="PJF277" s="3"/>
      <c r="PJG277" s="3"/>
      <c r="PJH277" s="3"/>
      <c r="PJI277" s="3"/>
      <c r="PJJ277" s="3"/>
      <c r="PJK277" s="3"/>
      <c r="PJL277" s="3"/>
      <c r="PJM277" s="3"/>
      <c r="PJN277" s="3"/>
      <c r="PJO277" s="3"/>
      <c r="PJP277" s="3"/>
      <c r="PJQ277" s="3"/>
      <c r="PJR277" s="3"/>
      <c r="PJS277" s="3"/>
      <c r="PJT277" s="3"/>
      <c r="PJU277" s="3"/>
      <c r="PJV277" s="3"/>
      <c r="PJW277" s="3"/>
      <c r="PJX277" s="3"/>
      <c r="PJY277" s="3"/>
      <c r="PJZ277" s="3"/>
      <c r="PKA277" s="3"/>
      <c r="PKB277" s="3"/>
      <c r="PKC277" s="3"/>
      <c r="PKD277" s="3"/>
      <c r="PKE277" s="3"/>
      <c r="PKF277" s="3"/>
      <c r="PKG277" s="3"/>
      <c r="PKH277" s="3"/>
      <c r="PKI277" s="3"/>
      <c r="PKJ277" s="3"/>
      <c r="PKK277" s="3"/>
      <c r="PKL277" s="3"/>
      <c r="PKM277" s="3"/>
      <c r="PKN277" s="3"/>
      <c r="PKO277" s="3"/>
      <c r="PKP277" s="3"/>
      <c r="PKQ277" s="3"/>
      <c r="PKR277" s="3"/>
      <c r="PKS277" s="3"/>
      <c r="PKT277" s="3"/>
      <c r="PKU277" s="3"/>
      <c r="PKV277" s="3"/>
      <c r="PKW277" s="3"/>
      <c r="PKX277" s="3"/>
      <c r="PKY277" s="3"/>
      <c r="PKZ277" s="3"/>
      <c r="PLA277" s="3"/>
      <c r="PLB277" s="3"/>
      <c r="PLC277" s="3"/>
      <c r="PLD277" s="3"/>
      <c r="PLE277" s="3"/>
      <c r="PLF277" s="3"/>
      <c r="PLG277" s="3"/>
      <c r="PLH277" s="3"/>
      <c r="PLI277" s="3"/>
      <c r="PLJ277" s="3"/>
      <c r="PLK277" s="3"/>
      <c r="PLL277" s="3"/>
      <c r="PLM277" s="3"/>
      <c r="PLN277" s="3"/>
      <c r="PLO277" s="3"/>
      <c r="PLP277" s="3"/>
      <c r="PLQ277" s="3"/>
      <c r="PLR277" s="3"/>
      <c r="PLS277" s="3"/>
      <c r="PLT277" s="3"/>
      <c r="PLU277" s="3"/>
      <c r="PLV277" s="3"/>
      <c r="PLW277" s="3"/>
      <c r="PLX277" s="3"/>
      <c r="PLY277" s="3"/>
      <c r="PLZ277" s="3"/>
      <c r="PMA277" s="3"/>
      <c r="PMB277" s="3"/>
      <c r="PMC277" s="3"/>
      <c r="PMD277" s="3"/>
      <c r="PME277" s="3"/>
      <c r="PMF277" s="3"/>
      <c r="PMG277" s="3"/>
      <c r="PMH277" s="3"/>
      <c r="PMI277" s="3"/>
      <c r="PMJ277" s="3"/>
      <c r="PMK277" s="3"/>
      <c r="PML277" s="3"/>
      <c r="PMM277" s="3"/>
      <c r="PMN277" s="3"/>
      <c r="PMO277" s="3"/>
      <c r="PMP277" s="3"/>
      <c r="PMQ277" s="3"/>
      <c r="PMR277" s="3"/>
      <c r="PMS277" s="3"/>
      <c r="PMT277" s="3"/>
      <c r="PMU277" s="3"/>
      <c r="PMV277" s="3"/>
      <c r="PMW277" s="3"/>
      <c r="PMX277" s="3"/>
      <c r="PMY277" s="3"/>
      <c r="PMZ277" s="3"/>
      <c r="PNA277" s="3"/>
      <c r="PNB277" s="3"/>
      <c r="PNC277" s="3"/>
      <c r="PND277" s="3"/>
      <c r="PNE277" s="3"/>
      <c r="PNF277" s="3"/>
      <c r="PNG277" s="3"/>
      <c r="PNH277" s="3"/>
      <c r="PNI277" s="3"/>
      <c r="PNJ277" s="3"/>
      <c r="PNK277" s="3"/>
      <c r="PNL277" s="3"/>
      <c r="PNM277" s="3"/>
      <c r="PNN277" s="3"/>
      <c r="PNO277" s="3"/>
      <c r="PNP277" s="3"/>
      <c r="PNQ277" s="3"/>
      <c r="PNR277" s="3"/>
      <c r="PNS277" s="3"/>
      <c r="PNT277" s="3"/>
      <c r="PNU277" s="3"/>
      <c r="PNV277" s="3"/>
      <c r="PNW277" s="3"/>
      <c r="PNX277" s="3"/>
      <c r="PNY277" s="3"/>
      <c r="PNZ277" s="3"/>
      <c r="POA277" s="3"/>
      <c r="POB277" s="3"/>
      <c r="POC277" s="3"/>
      <c r="POD277" s="3"/>
      <c r="POE277" s="3"/>
      <c r="POF277" s="3"/>
      <c r="POG277" s="3"/>
      <c r="POH277" s="3"/>
      <c r="POI277" s="3"/>
      <c r="POJ277" s="3"/>
      <c r="POK277" s="3"/>
      <c r="POL277" s="3"/>
      <c r="POM277" s="3"/>
      <c r="PON277" s="3"/>
      <c r="POO277" s="3"/>
      <c r="POP277" s="3"/>
      <c r="POQ277" s="3"/>
      <c r="POR277" s="3"/>
      <c r="POS277" s="3"/>
      <c r="POT277" s="3"/>
      <c r="POU277" s="3"/>
      <c r="POV277" s="3"/>
      <c r="POW277" s="3"/>
      <c r="POX277" s="3"/>
      <c r="POY277" s="3"/>
      <c r="POZ277" s="3"/>
      <c r="PPA277" s="3"/>
      <c r="PPB277" s="3"/>
      <c r="PPC277" s="3"/>
      <c r="PPD277" s="3"/>
      <c r="PPE277" s="3"/>
      <c r="PPF277" s="3"/>
      <c r="PPG277" s="3"/>
      <c r="PPH277" s="3"/>
      <c r="PPI277" s="3"/>
      <c r="PPJ277" s="3"/>
      <c r="PPK277" s="3"/>
      <c r="PPL277" s="3"/>
      <c r="PPM277" s="3"/>
      <c r="PPN277" s="3"/>
      <c r="PPO277" s="3"/>
      <c r="PPP277" s="3"/>
      <c r="PPQ277" s="3"/>
      <c r="PPR277" s="3"/>
      <c r="PPS277" s="3"/>
      <c r="PPT277" s="3"/>
      <c r="PPU277" s="3"/>
      <c r="PPV277" s="3"/>
      <c r="PPW277" s="3"/>
      <c r="PPX277" s="3"/>
      <c r="PPY277" s="3"/>
      <c r="PPZ277" s="3"/>
      <c r="PQA277" s="3"/>
      <c r="PQB277" s="3"/>
      <c r="PQC277" s="3"/>
      <c r="PQD277" s="3"/>
      <c r="PQE277" s="3"/>
      <c r="PQF277" s="3"/>
      <c r="PQG277" s="3"/>
      <c r="PQH277" s="3"/>
      <c r="PQI277" s="3"/>
      <c r="PQJ277" s="3"/>
      <c r="PQK277" s="3"/>
      <c r="PQL277" s="3"/>
      <c r="PQM277" s="3"/>
      <c r="PQN277" s="3"/>
      <c r="PQO277" s="3"/>
      <c r="PQP277" s="3"/>
      <c r="PQQ277" s="3"/>
      <c r="PQR277" s="3"/>
      <c r="PQS277" s="3"/>
      <c r="PQT277" s="3"/>
      <c r="PQU277" s="3"/>
      <c r="PQV277" s="3"/>
      <c r="PQW277" s="3"/>
      <c r="PQX277" s="3"/>
      <c r="PQY277" s="3"/>
      <c r="PQZ277" s="3"/>
      <c r="PRA277" s="3"/>
      <c r="PRB277" s="3"/>
      <c r="PRC277" s="3"/>
      <c r="PRD277" s="3"/>
      <c r="PRE277" s="3"/>
      <c r="PRF277" s="3"/>
      <c r="PRG277" s="3"/>
      <c r="PRH277" s="3"/>
      <c r="PRI277" s="3"/>
      <c r="PRJ277" s="3"/>
      <c r="PRK277" s="3"/>
      <c r="PRL277" s="3"/>
      <c r="PRM277" s="3"/>
      <c r="PRN277" s="3"/>
      <c r="PRO277" s="3"/>
      <c r="PRP277" s="3"/>
      <c r="PRQ277" s="3"/>
      <c r="PRR277" s="3"/>
      <c r="PRS277" s="3"/>
      <c r="PRT277" s="3"/>
      <c r="PRU277" s="3"/>
      <c r="PRV277" s="3"/>
      <c r="PRW277" s="3"/>
      <c r="PRX277" s="3"/>
      <c r="PRY277" s="3"/>
      <c r="PRZ277" s="3"/>
      <c r="PSA277" s="3"/>
      <c r="PSB277" s="3"/>
      <c r="PSC277" s="3"/>
      <c r="PSD277" s="3"/>
      <c r="PSE277" s="3"/>
      <c r="PSF277" s="3"/>
      <c r="PSG277" s="3"/>
      <c r="PSH277" s="3"/>
      <c r="PSI277" s="3"/>
      <c r="PSJ277" s="3"/>
      <c r="PSK277" s="3"/>
      <c r="PSL277" s="3"/>
      <c r="PSM277" s="3"/>
      <c r="PSN277" s="3"/>
      <c r="PSO277" s="3"/>
      <c r="PSP277" s="3"/>
      <c r="PSQ277" s="3"/>
      <c r="PSR277" s="3"/>
      <c r="PSS277" s="3"/>
      <c r="PST277" s="3"/>
      <c r="PSU277" s="3"/>
      <c r="PSV277" s="3"/>
      <c r="PSW277" s="3"/>
      <c r="PSX277" s="3"/>
      <c r="PSY277" s="3"/>
      <c r="PSZ277" s="3"/>
      <c r="PTA277" s="3"/>
      <c r="PTB277" s="3"/>
      <c r="PTC277" s="3"/>
      <c r="PTD277" s="3"/>
      <c r="PTE277" s="3"/>
      <c r="PTF277" s="3"/>
      <c r="PTG277" s="3"/>
      <c r="PTH277" s="3"/>
      <c r="PTI277" s="3"/>
      <c r="PTJ277" s="3"/>
      <c r="PTK277" s="3"/>
      <c r="PTL277" s="3"/>
      <c r="PTM277" s="3"/>
      <c r="PTN277" s="3"/>
      <c r="PTO277" s="3"/>
      <c r="PTP277" s="3"/>
      <c r="PTQ277" s="3"/>
      <c r="PTR277" s="3"/>
      <c r="PTS277" s="3"/>
      <c r="PTT277" s="3"/>
      <c r="PTU277" s="3"/>
      <c r="PTV277" s="3"/>
      <c r="PTW277" s="3"/>
      <c r="PTX277" s="3"/>
      <c r="PTY277" s="3"/>
      <c r="PTZ277" s="3"/>
      <c r="PUA277" s="3"/>
      <c r="PUB277" s="3"/>
      <c r="PUC277" s="3"/>
      <c r="PUD277" s="3"/>
      <c r="PUE277" s="3"/>
      <c r="PUF277" s="3"/>
      <c r="PUG277" s="3"/>
      <c r="PUH277" s="3"/>
      <c r="PUI277" s="3"/>
      <c r="PUJ277" s="3"/>
      <c r="PUK277" s="3"/>
      <c r="PUL277" s="3"/>
      <c r="PUM277" s="3"/>
      <c r="PUN277" s="3"/>
      <c r="PUO277" s="3"/>
      <c r="PUP277" s="3"/>
      <c r="PUQ277" s="3"/>
      <c r="PUR277" s="3"/>
      <c r="PUS277" s="3"/>
      <c r="PUT277" s="3"/>
      <c r="PUU277" s="3"/>
      <c r="PUV277" s="3"/>
      <c r="PUW277" s="3"/>
      <c r="PUX277" s="3"/>
      <c r="PUY277" s="3"/>
      <c r="PUZ277" s="3"/>
      <c r="PVA277" s="3"/>
      <c r="PVB277" s="3"/>
      <c r="PVC277" s="3"/>
      <c r="PVD277" s="3"/>
      <c r="PVE277" s="3"/>
      <c r="PVF277" s="3"/>
      <c r="PVG277" s="3"/>
      <c r="PVH277" s="3"/>
      <c r="PVI277" s="3"/>
      <c r="PVJ277" s="3"/>
      <c r="PVK277" s="3"/>
      <c r="PVL277" s="3"/>
      <c r="PVM277" s="3"/>
      <c r="PVN277" s="3"/>
      <c r="PVO277" s="3"/>
      <c r="PVP277" s="3"/>
      <c r="PVQ277" s="3"/>
      <c r="PVR277" s="3"/>
      <c r="PVS277" s="3"/>
      <c r="PVT277" s="3"/>
      <c r="PVU277" s="3"/>
      <c r="PVV277" s="3"/>
      <c r="PVW277" s="3"/>
      <c r="PVX277" s="3"/>
      <c r="PVY277" s="3"/>
      <c r="PVZ277" s="3"/>
      <c r="PWA277" s="3"/>
      <c r="PWB277" s="3"/>
      <c r="PWC277" s="3"/>
      <c r="PWD277" s="3"/>
      <c r="PWE277" s="3"/>
      <c r="PWF277" s="3"/>
      <c r="PWG277" s="3"/>
      <c r="PWH277" s="3"/>
      <c r="PWI277" s="3"/>
      <c r="PWJ277" s="3"/>
      <c r="PWK277" s="3"/>
      <c r="PWL277" s="3"/>
      <c r="PWM277" s="3"/>
      <c r="PWN277" s="3"/>
      <c r="PWO277" s="3"/>
      <c r="PWP277" s="3"/>
      <c r="PWQ277" s="3"/>
      <c r="PWR277" s="3"/>
      <c r="PWS277" s="3"/>
      <c r="PWT277" s="3"/>
      <c r="PWU277" s="3"/>
      <c r="PWV277" s="3"/>
      <c r="PWW277" s="3"/>
      <c r="PWX277" s="3"/>
      <c r="PWY277" s="3"/>
      <c r="PWZ277" s="3"/>
      <c r="PXA277" s="3"/>
      <c r="PXB277" s="3"/>
      <c r="PXC277" s="3"/>
      <c r="PXD277" s="3"/>
      <c r="PXE277" s="3"/>
      <c r="PXF277" s="3"/>
      <c r="PXG277" s="3"/>
      <c r="PXH277" s="3"/>
      <c r="PXI277" s="3"/>
      <c r="PXJ277" s="3"/>
      <c r="PXK277" s="3"/>
      <c r="PXL277" s="3"/>
      <c r="PXM277" s="3"/>
      <c r="PXN277" s="3"/>
      <c r="PXO277" s="3"/>
      <c r="PXP277" s="3"/>
      <c r="PXQ277" s="3"/>
      <c r="PXR277" s="3"/>
      <c r="PXS277" s="3"/>
      <c r="PXT277" s="3"/>
      <c r="PXU277" s="3"/>
      <c r="PXV277" s="3"/>
      <c r="PXW277" s="3"/>
      <c r="PXX277" s="3"/>
      <c r="PXY277" s="3"/>
      <c r="PXZ277" s="3"/>
      <c r="PYA277" s="3"/>
      <c r="PYB277" s="3"/>
      <c r="PYC277" s="3"/>
      <c r="PYD277" s="3"/>
      <c r="PYE277" s="3"/>
      <c r="PYF277" s="3"/>
      <c r="PYG277" s="3"/>
      <c r="PYH277" s="3"/>
      <c r="PYI277" s="3"/>
      <c r="PYJ277" s="3"/>
      <c r="PYK277" s="3"/>
      <c r="PYL277" s="3"/>
      <c r="PYM277" s="3"/>
      <c r="PYN277" s="3"/>
      <c r="PYO277" s="3"/>
      <c r="PYP277" s="3"/>
      <c r="PYQ277" s="3"/>
      <c r="PYR277" s="3"/>
      <c r="PYS277" s="3"/>
      <c r="PYT277" s="3"/>
      <c r="PYU277" s="3"/>
      <c r="PYV277" s="3"/>
      <c r="PYW277" s="3"/>
      <c r="PYX277" s="3"/>
      <c r="PYY277" s="3"/>
      <c r="PYZ277" s="3"/>
      <c r="PZA277" s="3"/>
      <c r="PZB277" s="3"/>
      <c r="PZC277" s="3"/>
      <c r="PZD277" s="3"/>
      <c r="PZE277" s="3"/>
      <c r="PZF277" s="3"/>
      <c r="PZG277" s="3"/>
      <c r="PZH277" s="3"/>
      <c r="PZI277" s="3"/>
      <c r="PZJ277" s="3"/>
      <c r="PZK277" s="3"/>
      <c r="PZL277" s="3"/>
      <c r="PZM277" s="3"/>
      <c r="PZN277" s="3"/>
      <c r="PZO277" s="3"/>
      <c r="PZP277" s="3"/>
      <c r="PZQ277" s="3"/>
      <c r="PZR277" s="3"/>
      <c r="PZS277" s="3"/>
      <c r="PZT277" s="3"/>
      <c r="PZU277" s="3"/>
      <c r="PZV277" s="3"/>
      <c r="PZW277" s="3"/>
      <c r="PZX277" s="3"/>
      <c r="PZY277" s="3"/>
      <c r="PZZ277" s="3"/>
      <c r="QAA277" s="3"/>
      <c r="QAB277" s="3"/>
      <c r="QAC277" s="3"/>
      <c r="QAD277" s="3"/>
      <c r="QAE277" s="3"/>
      <c r="QAF277" s="3"/>
      <c r="QAG277" s="3"/>
      <c r="QAH277" s="3"/>
      <c r="QAI277" s="3"/>
      <c r="QAJ277" s="3"/>
      <c r="QAK277" s="3"/>
      <c r="QAL277" s="3"/>
      <c r="QAM277" s="3"/>
      <c r="QAN277" s="3"/>
      <c r="QAO277" s="3"/>
      <c r="QAP277" s="3"/>
      <c r="QAQ277" s="3"/>
      <c r="QAR277" s="3"/>
      <c r="QAS277" s="3"/>
      <c r="QAT277" s="3"/>
      <c r="QAU277" s="3"/>
      <c r="QAV277" s="3"/>
      <c r="QAW277" s="3"/>
      <c r="QAX277" s="3"/>
      <c r="QAY277" s="3"/>
      <c r="QAZ277" s="3"/>
      <c r="QBA277" s="3"/>
      <c r="QBB277" s="3"/>
      <c r="QBC277" s="3"/>
      <c r="QBD277" s="3"/>
      <c r="QBE277" s="3"/>
      <c r="QBF277" s="3"/>
      <c r="QBG277" s="3"/>
      <c r="QBH277" s="3"/>
      <c r="QBI277" s="3"/>
      <c r="QBJ277" s="3"/>
      <c r="QBK277" s="3"/>
      <c r="QBL277" s="3"/>
      <c r="QBM277" s="3"/>
      <c r="QBN277" s="3"/>
      <c r="QBO277" s="3"/>
      <c r="QBP277" s="3"/>
      <c r="QBQ277" s="3"/>
      <c r="QBR277" s="3"/>
      <c r="QBS277" s="3"/>
      <c r="QBT277" s="3"/>
      <c r="QBU277" s="3"/>
      <c r="QBV277" s="3"/>
      <c r="QBW277" s="3"/>
      <c r="QBX277" s="3"/>
      <c r="QBY277" s="3"/>
      <c r="QBZ277" s="3"/>
      <c r="QCA277" s="3"/>
      <c r="QCB277" s="3"/>
      <c r="QCC277" s="3"/>
      <c r="QCD277" s="3"/>
      <c r="QCE277" s="3"/>
      <c r="QCF277" s="3"/>
      <c r="QCG277" s="3"/>
      <c r="QCH277" s="3"/>
      <c r="QCI277" s="3"/>
      <c r="QCJ277" s="3"/>
      <c r="QCK277" s="3"/>
      <c r="QCL277" s="3"/>
      <c r="QCM277" s="3"/>
      <c r="QCN277" s="3"/>
      <c r="QCO277" s="3"/>
      <c r="QCP277" s="3"/>
      <c r="QCQ277" s="3"/>
      <c r="QCR277" s="3"/>
      <c r="QCS277" s="3"/>
      <c r="QCT277" s="3"/>
      <c r="QCU277" s="3"/>
      <c r="QCV277" s="3"/>
      <c r="QCW277" s="3"/>
      <c r="QCX277" s="3"/>
      <c r="QCY277" s="3"/>
      <c r="QCZ277" s="3"/>
      <c r="QDA277" s="3"/>
      <c r="QDB277" s="3"/>
      <c r="QDC277" s="3"/>
      <c r="QDD277" s="3"/>
      <c r="QDE277" s="3"/>
      <c r="QDF277" s="3"/>
      <c r="QDG277" s="3"/>
      <c r="QDH277" s="3"/>
      <c r="QDI277" s="3"/>
      <c r="QDJ277" s="3"/>
      <c r="QDK277" s="3"/>
      <c r="QDL277" s="3"/>
      <c r="QDM277" s="3"/>
      <c r="QDN277" s="3"/>
      <c r="QDO277" s="3"/>
      <c r="QDP277" s="3"/>
      <c r="QDQ277" s="3"/>
      <c r="QDR277" s="3"/>
      <c r="QDS277" s="3"/>
      <c r="QDT277" s="3"/>
      <c r="QDU277" s="3"/>
      <c r="QDV277" s="3"/>
      <c r="QDW277" s="3"/>
      <c r="QDX277" s="3"/>
      <c r="QDY277" s="3"/>
      <c r="QDZ277" s="3"/>
      <c r="QEA277" s="3"/>
      <c r="QEB277" s="3"/>
      <c r="QEC277" s="3"/>
      <c r="QED277" s="3"/>
      <c r="QEE277" s="3"/>
      <c r="QEF277" s="3"/>
      <c r="QEG277" s="3"/>
      <c r="QEH277" s="3"/>
      <c r="QEI277" s="3"/>
      <c r="QEJ277" s="3"/>
      <c r="QEK277" s="3"/>
      <c r="QEL277" s="3"/>
      <c r="QEM277" s="3"/>
      <c r="QEN277" s="3"/>
      <c r="QEO277" s="3"/>
      <c r="QEP277" s="3"/>
      <c r="QEQ277" s="3"/>
      <c r="QER277" s="3"/>
      <c r="QES277" s="3"/>
      <c r="QET277" s="3"/>
      <c r="QEU277" s="3"/>
      <c r="QEV277" s="3"/>
      <c r="QEW277" s="3"/>
      <c r="QEX277" s="3"/>
      <c r="QEY277" s="3"/>
      <c r="QEZ277" s="3"/>
      <c r="QFA277" s="3"/>
      <c r="QFB277" s="3"/>
      <c r="QFC277" s="3"/>
      <c r="QFD277" s="3"/>
      <c r="QFE277" s="3"/>
      <c r="QFF277" s="3"/>
      <c r="QFG277" s="3"/>
      <c r="QFH277" s="3"/>
      <c r="QFI277" s="3"/>
      <c r="QFJ277" s="3"/>
      <c r="QFK277" s="3"/>
      <c r="QFL277" s="3"/>
      <c r="QFM277" s="3"/>
      <c r="QFN277" s="3"/>
      <c r="QFO277" s="3"/>
      <c r="QFP277" s="3"/>
      <c r="QFQ277" s="3"/>
      <c r="QFR277" s="3"/>
      <c r="QFS277" s="3"/>
      <c r="QFT277" s="3"/>
      <c r="QFU277" s="3"/>
      <c r="QFV277" s="3"/>
      <c r="QFW277" s="3"/>
      <c r="QFX277" s="3"/>
      <c r="QFY277" s="3"/>
      <c r="QFZ277" s="3"/>
      <c r="QGA277" s="3"/>
      <c r="QGB277" s="3"/>
      <c r="QGC277" s="3"/>
      <c r="QGD277" s="3"/>
      <c r="QGE277" s="3"/>
      <c r="QGF277" s="3"/>
      <c r="QGG277" s="3"/>
      <c r="QGH277" s="3"/>
      <c r="QGI277" s="3"/>
      <c r="QGJ277" s="3"/>
      <c r="QGK277" s="3"/>
      <c r="QGL277" s="3"/>
      <c r="QGM277" s="3"/>
      <c r="QGN277" s="3"/>
      <c r="QGO277" s="3"/>
      <c r="QGP277" s="3"/>
      <c r="QGQ277" s="3"/>
      <c r="QGR277" s="3"/>
      <c r="QGS277" s="3"/>
      <c r="QGT277" s="3"/>
      <c r="QGU277" s="3"/>
      <c r="QGV277" s="3"/>
      <c r="QGW277" s="3"/>
      <c r="QGX277" s="3"/>
      <c r="QGY277" s="3"/>
      <c r="QGZ277" s="3"/>
      <c r="QHA277" s="3"/>
      <c r="QHB277" s="3"/>
      <c r="QHC277" s="3"/>
      <c r="QHD277" s="3"/>
      <c r="QHE277" s="3"/>
      <c r="QHF277" s="3"/>
      <c r="QHG277" s="3"/>
      <c r="QHH277" s="3"/>
      <c r="QHI277" s="3"/>
      <c r="QHJ277" s="3"/>
      <c r="QHK277" s="3"/>
      <c r="QHL277" s="3"/>
      <c r="QHM277" s="3"/>
      <c r="QHN277" s="3"/>
      <c r="QHO277" s="3"/>
      <c r="QHP277" s="3"/>
      <c r="QHQ277" s="3"/>
      <c r="QHR277" s="3"/>
      <c r="QHS277" s="3"/>
      <c r="QHT277" s="3"/>
      <c r="QHU277" s="3"/>
      <c r="QHV277" s="3"/>
      <c r="QHW277" s="3"/>
      <c r="QHX277" s="3"/>
      <c r="QHY277" s="3"/>
      <c r="QHZ277" s="3"/>
      <c r="QIA277" s="3"/>
      <c r="QIB277" s="3"/>
      <c r="QIC277" s="3"/>
      <c r="QID277" s="3"/>
      <c r="QIE277" s="3"/>
      <c r="QIF277" s="3"/>
      <c r="QIG277" s="3"/>
      <c r="QIH277" s="3"/>
      <c r="QII277" s="3"/>
      <c r="QIJ277" s="3"/>
      <c r="QIK277" s="3"/>
      <c r="QIL277" s="3"/>
      <c r="QIM277" s="3"/>
      <c r="QIN277" s="3"/>
      <c r="QIO277" s="3"/>
      <c r="QIP277" s="3"/>
      <c r="QIQ277" s="3"/>
      <c r="QIR277" s="3"/>
      <c r="QIS277" s="3"/>
      <c r="QIT277" s="3"/>
      <c r="QIU277" s="3"/>
      <c r="QIV277" s="3"/>
      <c r="QIW277" s="3"/>
      <c r="QIX277" s="3"/>
      <c r="QIY277" s="3"/>
      <c r="QIZ277" s="3"/>
      <c r="QJA277" s="3"/>
      <c r="QJB277" s="3"/>
      <c r="QJC277" s="3"/>
      <c r="QJD277" s="3"/>
      <c r="QJE277" s="3"/>
      <c r="QJF277" s="3"/>
      <c r="QJG277" s="3"/>
      <c r="QJH277" s="3"/>
      <c r="QJI277" s="3"/>
      <c r="QJJ277" s="3"/>
      <c r="QJK277" s="3"/>
      <c r="QJL277" s="3"/>
      <c r="QJM277" s="3"/>
      <c r="QJN277" s="3"/>
      <c r="QJO277" s="3"/>
      <c r="QJP277" s="3"/>
      <c r="QJQ277" s="3"/>
      <c r="QJR277" s="3"/>
      <c r="QJS277" s="3"/>
      <c r="QJT277" s="3"/>
      <c r="QJU277" s="3"/>
      <c r="QJV277" s="3"/>
      <c r="QJW277" s="3"/>
      <c r="QJX277" s="3"/>
      <c r="QJY277" s="3"/>
      <c r="QJZ277" s="3"/>
      <c r="QKA277" s="3"/>
      <c r="QKB277" s="3"/>
      <c r="QKC277" s="3"/>
      <c r="QKD277" s="3"/>
      <c r="QKE277" s="3"/>
      <c r="QKF277" s="3"/>
      <c r="QKG277" s="3"/>
      <c r="QKH277" s="3"/>
      <c r="QKI277" s="3"/>
      <c r="QKJ277" s="3"/>
      <c r="QKK277" s="3"/>
      <c r="QKL277" s="3"/>
      <c r="QKM277" s="3"/>
      <c r="QKN277" s="3"/>
      <c r="QKO277" s="3"/>
      <c r="QKP277" s="3"/>
      <c r="QKQ277" s="3"/>
      <c r="QKR277" s="3"/>
      <c r="QKS277" s="3"/>
      <c r="QKT277" s="3"/>
      <c r="QKU277" s="3"/>
      <c r="QKV277" s="3"/>
      <c r="QKW277" s="3"/>
      <c r="QKX277" s="3"/>
      <c r="QKY277" s="3"/>
      <c r="QKZ277" s="3"/>
      <c r="QLA277" s="3"/>
      <c r="QLB277" s="3"/>
      <c r="QLC277" s="3"/>
      <c r="QLD277" s="3"/>
      <c r="QLE277" s="3"/>
      <c r="QLF277" s="3"/>
      <c r="QLG277" s="3"/>
      <c r="QLH277" s="3"/>
      <c r="QLI277" s="3"/>
      <c r="QLJ277" s="3"/>
      <c r="QLK277" s="3"/>
      <c r="QLL277" s="3"/>
      <c r="QLM277" s="3"/>
      <c r="QLN277" s="3"/>
      <c r="QLO277" s="3"/>
      <c r="QLP277" s="3"/>
      <c r="QLQ277" s="3"/>
      <c r="QLR277" s="3"/>
      <c r="QLS277" s="3"/>
      <c r="QLT277" s="3"/>
      <c r="QLU277" s="3"/>
      <c r="QLV277" s="3"/>
      <c r="QLW277" s="3"/>
      <c r="QLX277" s="3"/>
      <c r="QLY277" s="3"/>
      <c r="QLZ277" s="3"/>
      <c r="QMA277" s="3"/>
      <c r="QMB277" s="3"/>
      <c r="QMC277" s="3"/>
      <c r="QMD277" s="3"/>
      <c r="QME277" s="3"/>
      <c r="QMF277" s="3"/>
      <c r="QMG277" s="3"/>
      <c r="QMH277" s="3"/>
      <c r="QMI277" s="3"/>
      <c r="QMJ277" s="3"/>
      <c r="QMK277" s="3"/>
      <c r="QML277" s="3"/>
      <c r="QMM277" s="3"/>
      <c r="QMN277" s="3"/>
      <c r="QMO277" s="3"/>
      <c r="QMP277" s="3"/>
      <c r="QMQ277" s="3"/>
      <c r="QMR277" s="3"/>
      <c r="QMS277" s="3"/>
      <c r="QMT277" s="3"/>
      <c r="QMU277" s="3"/>
      <c r="QMV277" s="3"/>
      <c r="QMW277" s="3"/>
      <c r="QMX277" s="3"/>
      <c r="QMY277" s="3"/>
      <c r="QMZ277" s="3"/>
      <c r="QNA277" s="3"/>
      <c r="QNB277" s="3"/>
      <c r="QNC277" s="3"/>
      <c r="QND277" s="3"/>
      <c r="QNE277" s="3"/>
      <c r="QNF277" s="3"/>
      <c r="QNG277" s="3"/>
      <c r="QNH277" s="3"/>
      <c r="QNI277" s="3"/>
      <c r="QNJ277" s="3"/>
      <c r="QNK277" s="3"/>
      <c r="QNL277" s="3"/>
      <c r="QNM277" s="3"/>
      <c r="QNN277" s="3"/>
      <c r="QNO277" s="3"/>
      <c r="QNP277" s="3"/>
      <c r="QNQ277" s="3"/>
      <c r="QNR277" s="3"/>
      <c r="QNS277" s="3"/>
      <c r="QNT277" s="3"/>
      <c r="QNU277" s="3"/>
      <c r="QNV277" s="3"/>
      <c r="QNW277" s="3"/>
      <c r="QNX277" s="3"/>
      <c r="QNY277" s="3"/>
      <c r="QNZ277" s="3"/>
      <c r="QOA277" s="3"/>
      <c r="QOB277" s="3"/>
      <c r="QOC277" s="3"/>
      <c r="QOD277" s="3"/>
      <c r="QOE277" s="3"/>
      <c r="QOF277" s="3"/>
      <c r="QOG277" s="3"/>
      <c r="QOH277" s="3"/>
      <c r="QOI277" s="3"/>
      <c r="QOJ277" s="3"/>
      <c r="QOK277" s="3"/>
      <c r="QOL277" s="3"/>
      <c r="QOM277" s="3"/>
      <c r="QON277" s="3"/>
      <c r="QOO277" s="3"/>
      <c r="QOP277" s="3"/>
      <c r="QOQ277" s="3"/>
      <c r="QOR277" s="3"/>
      <c r="QOS277" s="3"/>
      <c r="QOT277" s="3"/>
      <c r="QOU277" s="3"/>
      <c r="QOV277" s="3"/>
      <c r="QOW277" s="3"/>
      <c r="QOX277" s="3"/>
      <c r="QOY277" s="3"/>
      <c r="QOZ277" s="3"/>
      <c r="QPA277" s="3"/>
      <c r="QPB277" s="3"/>
      <c r="QPC277" s="3"/>
      <c r="QPD277" s="3"/>
      <c r="QPE277" s="3"/>
      <c r="QPF277" s="3"/>
      <c r="QPG277" s="3"/>
      <c r="QPH277" s="3"/>
      <c r="QPI277" s="3"/>
      <c r="QPJ277" s="3"/>
      <c r="QPK277" s="3"/>
      <c r="QPL277" s="3"/>
      <c r="QPM277" s="3"/>
      <c r="QPN277" s="3"/>
      <c r="QPO277" s="3"/>
      <c r="QPP277" s="3"/>
      <c r="QPQ277" s="3"/>
      <c r="QPR277" s="3"/>
      <c r="QPS277" s="3"/>
      <c r="QPT277" s="3"/>
      <c r="QPU277" s="3"/>
      <c r="QPV277" s="3"/>
      <c r="QPW277" s="3"/>
      <c r="QPX277" s="3"/>
      <c r="QPY277" s="3"/>
      <c r="QPZ277" s="3"/>
      <c r="QQA277" s="3"/>
      <c r="QQB277" s="3"/>
      <c r="QQC277" s="3"/>
      <c r="QQD277" s="3"/>
      <c r="QQE277" s="3"/>
      <c r="QQF277" s="3"/>
      <c r="QQG277" s="3"/>
      <c r="QQH277" s="3"/>
      <c r="QQI277" s="3"/>
      <c r="QQJ277" s="3"/>
      <c r="QQK277" s="3"/>
      <c r="QQL277" s="3"/>
      <c r="QQM277" s="3"/>
      <c r="QQN277" s="3"/>
      <c r="QQO277" s="3"/>
      <c r="QQP277" s="3"/>
      <c r="QQQ277" s="3"/>
      <c r="QQR277" s="3"/>
      <c r="QQS277" s="3"/>
      <c r="QQT277" s="3"/>
      <c r="QQU277" s="3"/>
      <c r="QQV277" s="3"/>
      <c r="QQW277" s="3"/>
      <c r="QQX277" s="3"/>
      <c r="QQY277" s="3"/>
      <c r="QQZ277" s="3"/>
      <c r="QRA277" s="3"/>
      <c r="QRB277" s="3"/>
      <c r="QRC277" s="3"/>
      <c r="QRD277" s="3"/>
      <c r="QRE277" s="3"/>
      <c r="QRF277" s="3"/>
      <c r="QRG277" s="3"/>
      <c r="QRH277" s="3"/>
      <c r="QRI277" s="3"/>
      <c r="QRJ277" s="3"/>
      <c r="QRK277" s="3"/>
      <c r="QRL277" s="3"/>
      <c r="QRM277" s="3"/>
      <c r="QRN277" s="3"/>
      <c r="QRO277" s="3"/>
      <c r="QRP277" s="3"/>
      <c r="QRQ277" s="3"/>
      <c r="QRR277" s="3"/>
      <c r="QRS277" s="3"/>
      <c r="QRT277" s="3"/>
      <c r="QRU277" s="3"/>
      <c r="QRV277" s="3"/>
      <c r="QRW277" s="3"/>
      <c r="QRX277" s="3"/>
      <c r="QRY277" s="3"/>
      <c r="QRZ277" s="3"/>
      <c r="QSA277" s="3"/>
      <c r="QSB277" s="3"/>
      <c r="QSC277" s="3"/>
      <c r="QSD277" s="3"/>
      <c r="QSE277" s="3"/>
      <c r="QSF277" s="3"/>
      <c r="QSG277" s="3"/>
      <c r="QSH277" s="3"/>
      <c r="QSI277" s="3"/>
      <c r="QSJ277" s="3"/>
      <c r="QSK277" s="3"/>
      <c r="QSL277" s="3"/>
      <c r="QSM277" s="3"/>
      <c r="QSN277" s="3"/>
      <c r="QSO277" s="3"/>
      <c r="QSP277" s="3"/>
      <c r="QSQ277" s="3"/>
      <c r="QSR277" s="3"/>
      <c r="QSS277" s="3"/>
      <c r="QST277" s="3"/>
      <c r="QSU277" s="3"/>
      <c r="QSV277" s="3"/>
      <c r="QSW277" s="3"/>
      <c r="QSX277" s="3"/>
      <c r="QSY277" s="3"/>
      <c r="QSZ277" s="3"/>
      <c r="QTA277" s="3"/>
      <c r="QTB277" s="3"/>
      <c r="QTC277" s="3"/>
      <c r="QTD277" s="3"/>
      <c r="QTE277" s="3"/>
      <c r="QTF277" s="3"/>
      <c r="QTG277" s="3"/>
      <c r="QTH277" s="3"/>
      <c r="QTI277" s="3"/>
      <c r="QTJ277" s="3"/>
      <c r="QTK277" s="3"/>
      <c r="QTL277" s="3"/>
      <c r="QTM277" s="3"/>
      <c r="QTN277" s="3"/>
      <c r="QTO277" s="3"/>
      <c r="QTP277" s="3"/>
      <c r="QTQ277" s="3"/>
      <c r="QTR277" s="3"/>
      <c r="QTS277" s="3"/>
      <c r="QTT277" s="3"/>
      <c r="QTU277" s="3"/>
      <c r="QTV277" s="3"/>
      <c r="QTW277" s="3"/>
      <c r="QTX277" s="3"/>
      <c r="QTY277" s="3"/>
      <c r="QTZ277" s="3"/>
      <c r="QUA277" s="3"/>
      <c r="QUB277" s="3"/>
      <c r="QUC277" s="3"/>
      <c r="QUD277" s="3"/>
      <c r="QUE277" s="3"/>
      <c r="QUF277" s="3"/>
      <c r="QUG277" s="3"/>
      <c r="QUH277" s="3"/>
      <c r="QUI277" s="3"/>
      <c r="QUJ277" s="3"/>
      <c r="QUK277" s="3"/>
      <c r="QUL277" s="3"/>
      <c r="QUM277" s="3"/>
      <c r="QUN277" s="3"/>
      <c r="QUO277" s="3"/>
      <c r="QUP277" s="3"/>
      <c r="QUQ277" s="3"/>
      <c r="QUR277" s="3"/>
      <c r="QUS277" s="3"/>
      <c r="QUT277" s="3"/>
      <c r="QUU277" s="3"/>
      <c r="QUV277" s="3"/>
      <c r="QUW277" s="3"/>
      <c r="QUX277" s="3"/>
      <c r="QUY277" s="3"/>
      <c r="QUZ277" s="3"/>
      <c r="QVA277" s="3"/>
      <c r="QVB277" s="3"/>
      <c r="QVC277" s="3"/>
      <c r="QVD277" s="3"/>
      <c r="QVE277" s="3"/>
      <c r="QVF277" s="3"/>
      <c r="QVG277" s="3"/>
      <c r="QVH277" s="3"/>
      <c r="QVI277" s="3"/>
      <c r="QVJ277" s="3"/>
      <c r="QVK277" s="3"/>
      <c r="QVL277" s="3"/>
      <c r="QVM277" s="3"/>
      <c r="QVN277" s="3"/>
      <c r="QVO277" s="3"/>
      <c r="QVP277" s="3"/>
      <c r="QVQ277" s="3"/>
      <c r="QVR277" s="3"/>
      <c r="QVS277" s="3"/>
      <c r="QVT277" s="3"/>
      <c r="QVU277" s="3"/>
      <c r="QVV277" s="3"/>
      <c r="QVW277" s="3"/>
      <c r="QVX277" s="3"/>
      <c r="QVY277" s="3"/>
      <c r="QVZ277" s="3"/>
      <c r="QWA277" s="3"/>
      <c r="QWB277" s="3"/>
      <c r="QWC277" s="3"/>
      <c r="QWD277" s="3"/>
      <c r="QWE277" s="3"/>
      <c r="QWF277" s="3"/>
      <c r="QWG277" s="3"/>
      <c r="QWH277" s="3"/>
      <c r="QWI277" s="3"/>
      <c r="QWJ277" s="3"/>
      <c r="QWK277" s="3"/>
      <c r="QWL277" s="3"/>
      <c r="QWM277" s="3"/>
      <c r="QWN277" s="3"/>
      <c r="QWO277" s="3"/>
      <c r="QWP277" s="3"/>
      <c r="QWQ277" s="3"/>
      <c r="QWR277" s="3"/>
      <c r="QWS277" s="3"/>
      <c r="QWT277" s="3"/>
      <c r="QWU277" s="3"/>
      <c r="QWV277" s="3"/>
      <c r="QWW277" s="3"/>
      <c r="QWX277" s="3"/>
      <c r="QWY277" s="3"/>
      <c r="QWZ277" s="3"/>
      <c r="QXA277" s="3"/>
      <c r="QXB277" s="3"/>
      <c r="QXC277" s="3"/>
      <c r="QXD277" s="3"/>
      <c r="QXE277" s="3"/>
      <c r="QXF277" s="3"/>
      <c r="QXG277" s="3"/>
      <c r="QXH277" s="3"/>
      <c r="QXI277" s="3"/>
      <c r="QXJ277" s="3"/>
      <c r="QXK277" s="3"/>
      <c r="QXL277" s="3"/>
      <c r="QXM277" s="3"/>
      <c r="QXN277" s="3"/>
      <c r="QXO277" s="3"/>
      <c r="QXP277" s="3"/>
      <c r="QXQ277" s="3"/>
      <c r="QXR277" s="3"/>
      <c r="QXS277" s="3"/>
      <c r="QXT277" s="3"/>
      <c r="QXU277" s="3"/>
      <c r="QXV277" s="3"/>
      <c r="QXW277" s="3"/>
      <c r="QXX277" s="3"/>
      <c r="QXY277" s="3"/>
      <c r="QXZ277" s="3"/>
      <c r="QYA277" s="3"/>
      <c r="QYB277" s="3"/>
      <c r="QYC277" s="3"/>
      <c r="QYD277" s="3"/>
      <c r="QYE277" s="3"/>
      <c r="QYF277" s="3"/>
      <c r="QYG277" s="3"/>
      <c r="QYH277" s="3"/>
      <c r="QYI277" s="3"/>
      <c r="QYJ277" s="3"/>
      <c r="QYK277" s="3"/>
      <c r="QYL277" s="3"/>
      <c r="QYM277" s="3"/>
      <c r="QYN277" s="3"/>
      <c r="QYO277" s="3"/>
      <c r="QYP277" s="3"/>
      <c r="QYQ277" s="3"/>
      <c r="QYR277" s="3"/>
      <c r="QYS277" s="3"/>
      <c r="QYT277" s="3"/>
      <c r="QYU277" s="3"/>
      <c r="QYV277" s="3"/>
      <c r="QYW277" s="3"/>
      <c r="QYX277" s="3"/>
      <c r="QYY277" s="3"/>
      <c r="QYZ277" s="3"/>
      <c r="QZA277" s="3"/>
      <c r="QZB277" s="3"/>
      <c r="QZC277" s="3"/>
      <c r="QZD277" s="3"/>
      <c r="QZE277" s="3"/>
      <c r="QZF277" s="3"/>
      <c r="QZG277" s="3"/>
      <c r="QZH277" s="3"/>
      <c r="QZI277" s="3"/>
      <c r="QZJ277" s="3"/>
      <c r="QZK277" s="3"/>
      <c r="QZL277" s="3"/>
      <c r="QZM277" s="3"/>
      <c r="QZN277" s="3"/>
      <c r="QZO277" s="3"/>
      <c r="QZP277" s="3"/>
      <c r="QZQ277" s="3"/>
      <c r="QZR277" s="3"/>
      <c r="QZS277" s="3"/>
      <c r="QZT277" s="3"/>
      <c r="QZU277" s="3"/>
      <c r="QZV277" s="3"/>
      <c r="QZW277" s="3"/>
      <c r="QZX277" s="3"/>
      <c r="QZY277" s="3"/>
      <c r="QZZ277" s="3"/>
      <c r="RAA277" s="3"/>
      <c r="RAB277" s="3"/>
      <c r="RAC277" s="3"/>
      <c r="RAD277" s="3"/>
      <c r="RAE277" s="3"/>
      <c r="RAF277" s="3"/>
      <c r="RAG277" s="3"/>
      <c r="RAH277" s="3"/>
      <c r="RAI277" s="3"/>
      <c r="RAJ277" s="3"/>
      <c r="RAK277" s="3"/>
      <c r="RAL277" s="3"/>
      <c r="RAM277" s="3"/>
      <c r="RAN277" s="3"/>
      <c r="RAO277" s="3"/>
      <c r="RAP277" s="3"/>
      <c r="RAQ277" s="3"/>
      <c r="RAR277" s="3"/>
      <c r="RAS277" s="3"/>
      <c r="RAT277" s="3"/>
      <c r="RAU277" s="3"/>
      <c r="RAV277" s="3"/>
      <c r="RAW277" s="3"/>
      <c r="RAX277" s="3"/>
      <c r="RAY277" s="3"/>
      <c r="RAZ277" s="3"/>
      <c r="RBA277" s="3"/>
      <c r="RBB277" s="3"/>
      <c r="RBC277" s="3"/>
      <c r="RBD277" s="3"/>
      <c r="RBE277" s="3"/>
      <c r="RBF277" s="3"/>
      <c r="RBG277" s="3"/>
      <c r="RBH277" s="3"/>
      <c r="RBI277" s="3"/>
      <c r="RBJ277" s="3"/>
      <c r="RBK277" s="3"/>
      <c r="RBL277" s="3"/>
      <c r="RBM277" s="3"/>
      <c r="RBN277" s="3"/>
      <c r="RBO277" s="3"/>
      <c r="RBP277" s="3"/>
      <c r="RBQ277" s="3"/>
      <c r="RBR277" s="3"/>
      <c r="RBS277" s="3"/>
      <c r="RBT277" s="3"/>
      <c r="RBU277" s="3"/>
      <c r="RBV277" s="3"/>
      <c r="RBW277" s="3"/>
      <c r="RBX277" s="3"/>
      <c r="RBY277" s="3"/>
      <c r="RBZ277" s="3"/>
      <c r="RCA277" s="3"/>
      <c r="RCB277" s="3"/>
      <c r="RCC277" s="3"/>
      <c r="RCD277" s="3"/>
      <c r="RCE277" s="3"/>
      <c r="RCF277" s="3"/>
      <c r="RCG277" s="3"/>
      <c r="RCH277" s="3"/>
      <c r="RCI277" s="3"/>
      <c r="RCJ277" s="3"/>
      <c r="RCK277" s="3"/>
      <c r="RCL277" s="3"/>
      <c r="RCM277" s="3"/>
      <c r="RCN277" s="3"/>
      <c r="RCO277" s="3"/>
      <c r="RCP277" s="3"/>
      <c r="RCQ277" s="3"/>
      <c r="RCR277" s="3"/>
      <c r="RCS277" s="3"/>
      <c r="RCT277" s="3"/>
      <c r="RCU277" s="3"/>
      <c r="RCV277" s="3"/>
      <c r="RCW277" s="3"/>
      <c r="RCX277" s="3"/>
      <c r="RCY277" s="3"/>
      <c r="RCZ277" s="3"/>
      <c r="RDA277" s="3"/>
      <c r="RDB277" s="3"/>
      <c r="RDC277" s="3"/>
      <c r="RDD277" s="3"/>
      <c r="RDE277" s="3"/>
      <c r="RDF277" s="3"/>
      <c r="RDG277" s="3"/>
      <c r="RDH277" s="3"/>
      <c r="RDI277" s="3"/>
      <c r="RDJ277" s="3"/>
      <c r="RDK277" s="3"/>
      <c r="RDL277" s="3"/>
      <c r="RDM277" s="3"/>
      <c r="RDN277" s="3"/>
      <c r="RDO277" s="3"/>
      <c r="RDP277" s="3"/>
      <c r="RDQ277" s="3"/>
      <c r="RDR277" s="3"/>
      <c r="RDS277" s="3"/>
      <c r="RDT277" s="3"/>
      <c r="RDU277" s="3"/>
      <c r="RDV277" s="3"/>
      <c r="RDW277" s="3"/>
      <c r="RDX277" s="3"/>
      <c r="RDY277" s="3"/>
      <c r="RDZ277" s="3"/>
      <c r="REA277" s="3"/>
      <c r="REB277" s="3"/>
      <c r="REC277" s="3"/>
      <c r="RED277" s="3"/>
      <c r="REE277" s="3"/>
      <c r="REF277" s="3"/>
      <c r="REG277" s="3"/>
      <c r="REH277" s="3"/>
      <c r="REI277" s="3"/>
      <c r="REJ277" s="3"/>
      <c r="REK277" s="3"/>
      <c r="REL277" s="3"/>
      <c r="REM277" s="3"/>
      <c r="REN277" s="3"/>
      <c r="REO277" s="3"/>
      <c r="REP277" s="3"/>
      <c r="REQ277" s="3"/>
      <c r="RER277" s="3"/>
      <c r="RES277" s="3"/>
      <c r="RET277" s="3"/>
      <c r="REU277" s="3"/>
      <c r="REV277" s="3"/>
      <c r="REW277" s="3"/>
      <c r="REX277" s="3"/>
      <c r="REY277" s="3"/>
      <c r="REZ277" s="3"/>
      <c r="RFA277" s="3"/>
      <c r="RFB277" s="3"/>
      <c r="RFC277" s="3"/>
      <c r="RFD277" s="3"/>
      <c r="RFE277" s="3"/>
      <c r="RFF277" s="3"/>
      <c r="RFG277" s="3"/>
      <c r="RFH277" s="3"/>
      <c r="RFI277" s="3"/>
      <c r="RFJ277" s="3"/>
      <c r="RFK277" s="3"/>
      <c r="RFL277" s="3"/>
      <c r="RFM277" s="3"/>
      <c r="RFN277" s="3"/>
      <c r="RFO277" s="3"/>
      <c r="RFP277" s="3"/>
      <c r="RFQ277" s="3"/>
      <c r="RFR277" s="3"/>
      <c r="RFS277" s="3"/>
      <c r="RFT277" s="3"/>
      <c r="RFU277" s="3"/>
      <c r="RFV277" s="3"/>
      <c r="RFW277" s="3"/>
      <c r="RFX277" s="3"/>
      <c r="RFY277" s="3"/>
      <c r="RFZ277" s="3"/>
      <c r="RGA277" s="3"/>
      <c r="RGB277" s="3"/>
      <c r="RGC277" s="3"/>
      <c r="RGD277" s="3"/>
      <c r="RGE277" s="3"/>
      <c r="RGF277" s="3"/>
      <c r="RGG277" s="3"/>
      <c r="RGH277" s="3"/>
      <c r="RGI277" s="3"/>
      <c r="RGJ277" s="3"/>
      <c r="RGK277" s="3"/>
      <c r="RGL277" s="3"/>
      <c r="RGM277" s="3"/>
      <c r="RGN277" s="3"/>
      <c r="RGO277" s="3"/>
      <c r="RGP277" s="3"/>
      <c r="RGQ277" s="3"/>
      <c r="RGR277" s="3"/>
      <c r="RGS277" s="3"/>
      <c r="RGT277" s="3"/>
      <c r="RGU277" s="3"/>
      <c r="RGV277" s="3"/>
      <c r="RGW277" s="3"/>
      <c r="RGX277" s="3"/>
      <c r="RGY277" s="3"/>
      <c r="RGZ277" s="3"/>
      <c r="RHA277" s="3"/>
      <c r="RHB277" s="3"/>
      <c r="RHC277" s="3"/>
      <c r="RHD277" s="3"/>
      <c r="RHE277" s="3"/>
      <c r="RHF277" s="3"/>
      <c r="RHG277" s="3"/>
      <c r="RHH277" s="3"/>
      <c r="RHI277" s="3"/>
      <c r="RHJ277" s="3"/>
      <c r="RHK277" s="3"/>
      <c r="RHL277" s="3"/>
      <c r="RHM277" s="3"/>
      <c r="RHN277" s="3"/>
      <c r="RHO277" s="3"/>
      <c r="RHP277" s="3"/>
      <c r="RHQ277" s="3"/>
      <c r="RHR277" s="3"/>
      <c r="RHS277" s="3"/>
      <c r="RHT277" s="3"/>
      <c r="RHU277" s="3"/>
      <c r="RHV277" s="3"/>
      <c r="RHW277" s="3"/>
      <c r="RHX277" s="3"/>
      <c r="RHY277" s="3"/>
      <c r="RHZ277" s="3"/>
      <c r="RIA277" s="3"/>
      <c r="RIB277" s="3"/>
      <c r="RIC277" s="3"/>
      <c r="RID277" s="3"/>
      <c r="RIE277" s="3"/>
      <c r="RIF277" s="3"/>
      <c r="RIG277" s="3"/>
      <c r="RIH277" s="3"/>
      <c r="RII277" s="3"/>
      <c r="RIJ277" s="3"/>
      <c r="RIK277" s="3"/>
      <c r="RIL277" s="3"/>
      <c r="RIM277" s="3"/>
      <c r="RIN277" s="3"/>
      <c r="RIO277" s="3"/>
      <c r="RIP277" s="3"/>
      <c r="RIQ277" s="3"/>
      <c r="RIR277" s="3"/>
      <c r="RIS277" s="3"/>
      <c r="RIT277" s="3"/>
      <c r="RIU277" s="3"/>
      <c r="RIV277" s="3"/>
      <c r="RIW277" s="3"/>
      <c r="RIX277" s="3"/>
      <c r="RIY277" s="3"/>
      <c r="RIZ277" s="3"/>
      <c r="RJA277" s="3"/>
      <c r="RJB277" s="3"/>
      <c r="RJC277" s="3"/>
      <c r="RJD277" s="3"/>
      <c r="RJE277" s="3"/>
      <c r="RJF277" s="3"/>
      <c r="RJG277" s="3"/>
      <c r="RJH277" s="3"/>
      <c r="RJI277" s="3"/>
      <c r="RJJ277" s="3"/>
      <c r="RJK277" s="3"/>
      <c r="RJL277" s="3"/>
      <c r="RJM277" s="3"/>
      <c r="RJN277" s="3"/>
      <c r="RJO277" s="3"/>
      <c r="RJP277" s="3"/>
      <c r="RJQ277" s="3"/>
      <c r="RJR277" s="3"/>
      <c r="RJS277" s="3"/>
      <c r="RJT277" s="3"/>
      <c r="RJU277" s="3"/>
      <c r="RJV277" s="3"/>
      <c r="RJW277" s="3"/>
      <c r="RJX277" s="3"/>
      <c r="RJY277" s="3"/>
      <c r="RJZ277" s="3"/>
      <c r="RKA277" s="3"/>
      <c r="RKB277" s="3"/>
      <c r="RKC277" s="3"/>
      <c r="RKD277" s="3"/>
      <c r="RKE277" s="3"/>
      <c r="RKF277" s="3"/>
      <c r="RKG277" s="3"/>
      <c r="RKH277" s="3"/>
      <c r="RKI277" s="3"/>
      <c r="RKJ277" s="3"/>
      <c r="RKK277" s="3"/>
      <c r="RKL277" s="3"/>
      <c r="RKM277" s="3"/>
      <c r="RKN277" s="3"/>
      <c r="RKO277" s="3"/>
      <c r="RKP277" s="3"/>
      <c r="RKQ277" s="3"/>
      <c r="RKR277" s="3"/>
      <c r="RKS277" s="3"/>
      <c r="RKT277" s="3"/>
      <c r="RKU277" s="3"/>
      <c r="RKV277" s="3"/>
      <c r="RKW277" s="3"/>
      <c r="RKX277" s="3"/>
      <c r="RKY277" s="3"/>
      <c r="RKZ277" s="3"/>
      <c r="RLA277" s="3"/>
      <c r="RLB277" s="3"/>
      <c r="RLC277" s="3"/>
      <c r="RLD277" s="3"/>
      <c r="RLE277" s="3"/>
      <c r="RLF277" s="3"/>
      <c r="RLG277" s="3"/>
      <c r="RLH277" s="3"/>
      <c r="RLI277" s="3"/>
      <c r="RLJ277" s="3"/>
      <c r="RLK277" s="3"/>
      <c r="RLL277" s="3"/>
      <c r="RLM277" s="3"/>
      <c r="RLN277" s="3"/>
      <c r="RLO277" s="3"/>
      <c r="RLP277" s="3"/>
      <c r="RLQ277" s="3"/>
      <c r="RLR277" s="3"/>
      <c r="RLS277" s="3"/>
      <c r="RLT277" s="3"/>
      <c r="RLU277" s="3"/>
      <c r="RLV277" s="3"/>
      <c r="RLW277" s="3"/>
      <c r="RLX277" s="3"/>
      <c r="RLY277" s="3"/>
      <c r="RLZ277" s="3"/>
      <c r="RMA277" s="3"/>
      <c r="RMB277" s="3"/>
      <c r="RMC277" s="3"/>
      <c r="RMD277" s="3"/>
      <c r="RME277" s="3"/>
      <c r="RMF277" s="3"/>
      <c r="RMG277" s="3"/>
      <c r="RMH277" s="3"/>
      <c r="RMI277" s="3"/>
      <c r="RMJ277" s="3"/>
      <c r="RMK277" s="3"/>
      <c r="RML277" s="3"/>
      <c r="RMM277" s="3"/>
      <c r="RMN277" s="3"/>
      <c r="RMO277" s="3"/>
      <c r="RMP277" s="3"/>
      <c r="RMQ277" s="3"/>
      <c r="RMR277" s="3"/>
      <c r="RMS277" s="3"/>
      <c r="RMT277" s="3"/>
      <c r="RMU277" s="3"/>
      <c r="RMV277" s="3"/>
      <c r="RMW277" s="3"/>
      <c r="RMX277" s="3"/>
      <c r="RMY277" s="3"/>
      <c r="RMZ277" s="3"/>
      <c r="RNA277" s="3"/>
      <c r="RNB277" s="3"/>
      <c r="RNC277" s="3"/>
      <c r="RND277" s="3"/>
      <c r="RNE277" s="3"/>
      <c r="RNF277" s="3"/>
      <c r="RNG277" s="3"/>
      <c r="RNH277" s="3"/>
      <c r="RNI277" s="3"/>
      <c r="RNJ277" s="3"/>
      <c r="RNK277" s="3"/>
      <c r="RNL277" s="3"/>
      <c r="RNM277" s="3"/>
      <c r="RNN277" s="3"/>
      <c r="RNO277" s="3"/>
      <c r="RNP277" s="3"/>
      <c r="RNQ277" s="3"/>
      <c r="RNR277" s="3"/>
      <c r="RNS277" s="3"/>
      <c r="RNT277" s="3"/>
      <c r="RNU277" s="3"/>
      <c r="RNV277" s="3"/>
      <c r="RNW277" s="3"/>
      <c r="RNX277" s="3"/>
      <c r="RNY277" s="3"/>
      <c r="RNZ277" s="3"/>
      <c r="ROA277" s="3"/>
      <c r="ROB277" s="3"/>
      <c r="ROC277" s="3"/>
      <c r="ROD277" s="3"/>
      <c r="ROE277" s="3"/>
      <c r="ROF277" s="3"/>
      <c r="ROG277" s="3"/>
      <c r="ROH277" s="3"/>
      <c r="ROI277" s="3"/>
      <c r="ROJ277" s="3"/>
      <c r="ROK277" s="3"/>
      <c r="ROL277" s="3"/>
      <c r="ROM277" s="3"/>
      <c r="RON277" s="3"/>
      <c r="ROO277" s="3"/>
      <c r="ROP277" s="3"/>
      <c r="ROQ277" s="3"/>
      <c r="ROR277" s="3"/>
      <c r="ROS277" s="3"/>
      <c r="ROT277" s="3"/>
      <c r="ROU277" s="3"/>
      <c r="ROV277" s="3"/>
      <c r="ROW277" s="3"/>
      <c r="ROX277" s="3"/>
      <c r="ROY277" s="3"/>
      <c r="ROZ277" s="3"/>
      <c r="RPA277" s="3"/>
      <c r="RPB277" s="3"/>
      <c r="RPC277" s="3"/>
      <c r="RPD277" s="3"/>
      <c r="RPE277" s="3"/>
      <c r="RPF277" s="3"/>
      <c r="RPG277" s="3"/>
      <c r="RPH277" s="3"/>
      <c r="RPI277" s="3"/>
      <c r="RPJ277" s="3"/>
      <c r="RPK277" s="3"/>
      <c r="RPL277" s="3"/>
      <c r="RPM277" s="3"/>
      <c r="RPN277" s="3"/>
      <c r="RPO277" s="3"/>
      <c r="RPP277" s="3"/>
      <c r="RPQ277" s="3"/>
      <c r="RPR277" s="3"/>
      <c r="RPS277" s="3"/>
      <c r="RPT277" s="3"/>
      <c r="RPU277" s="3"/>
      <c r="RPV277" s="3"/>
      <c r="RPW277" s="3"/>
      <c r="RPX277" s="3"/>
      <c r="RPY277" s="3"/>
      <c r="RPZ277" s="3"/>
      <c r="RQA277" s="3"/>
      <c r="RQB277" s="3"/>
      <c r="RQC277" s="3"/>
      <c r="RQD277" s="3"/>
      <c r="RQE277" s="3"/>
      <c r="RQF277" s="3"/>
      <c r="RQG277" s="3"/>
      <c r="RQH277" s="3"/>
      <c r="RQI277" s="3"/>
      <c r="RQJ277" s="3"/>
      <c r="RQK277" s="3"/>
      <c r="RQL277" s="3"/>
      <c r="RQM277" s="3"/>
      <c r="RQN277" s="3"/>
      <c r="RQO277" s="3"/>
      <c r="RQP277" s="3"/>
      <c r="RQQ277" s="3"/>
      <c r="RQR277" s="3"/>
      <c r="RQS277" s="3"/>
      <c r="RQT277" s="3"/>
      <c r="RQU277" s="3"/>
      <c r="RQV277" s="3"/>
      <c r="RQW277" s="3"/>
      <c r="RQX277" s="3"/>
      <c r="RQY277" s="3"/>
      <c r="RQZ277" s="3"/>
      <c r="RRA277" s="3"/>
      <c r="RRB277" s="3"/>
      <c r="RRC277" s="3"/>
      <c r="RRD277" s="3"/>
      <c r="RRE277" s="3"/>
      <c r="RRF277" s="3"/>
      <c r="RRG277" s="3"/>
      <c r="RRH277" s="3"/>
      <c r="RRI277" s="3"/>
      <c r="RRJ277" s="3"/>
      <c r="RRK277" s="3"/>
      <c r="RRL277" s="3"/>
      <c r="RRM277" s="3"/>
      <c r="RRN277" s="3"/>
      <c r="RRO277" s="3"/>
      <c r="RRP277" s="3"/>
      <c r="RRQ277" s="3"/>
      <c r="RRR277" s="3"/>
      <c r="RRS277" s="3"/>
      <c r="RRT277" s="3"/>
      <c r="RRU277" s="3"/>
      <c r="RRV277" s="3"/>
      <c r="RRW277" s="3"/>
      <c r="RRX277" s="3"/>
      <c r="RRY277" s="3"/>
      <c r="RRZ277" s="3"/>
      <c r="RSA277" s="3"/>
      <c r="RSB277" s="3"/>
      <c r="RSC277" s="3"/>
      <c r="RSD277" s="3"/>
      <c r="RSE277" s="3"/>
      <c r="RSF277" s="3"/>
      <c r="RSG277" s="3"/>
      <c r="RSH277" s="3"/>
      <c r="RSI277" s="3"/>
      <c r="RSJ277" s="3"/>
      <c r="RSK277" s="3"/>
      <c r="RSL277" s="3"/>
      <c r="RSM277" s="3"/>
      <c r="RSN277" s="3"/>
      <c r="RSO277" s="3"/>
      <c r="RSP277" s="3"/>
      <c r="RSQ277" s="3"/>
      <c r="RSR277" s="3"/>
      <c r="RSS277" s="3"/>
      <c r="RST277" s="3"/>
      <c r="RSU277" s="3"/>
      <c r="RSV277" s="3"/>
      <c r="RSW277" s="3"/>
      <c r="RSX277" s="3"/>
      <c r="RSY277" s="3"/>
      <c r="RSZ277" s="3"/>
      <c r="RTA277" s="3"/>
      <c r="RTB277" s="3"/>
      <c r="RTC277" s="3"/>
      <c r="RTD277" s="3"/>
      <c r="RTE277" s="3"/>
      <c r="RTF277" s="3"/>
      <c r="RTG277" s="3"/>
      <c r="RTH277" s="3"/>
      <c r="RTI277" s="3"/>
      <c r="RTJ277" s="3"/>
      <c r="RTK277" s="3"/>
      <c r="RTL277" s="3"/>
      <c r="RTM277" s="3"/>
      <c r="RTN277" s="3"/>
      <c r="RTO277" s="3"/>
      <c r="RTP277" s="3"/>
      <c r="RTQ277" s="3"/>
      <c r="RTR277" s="3"/>
      <c r="RTS277" s="3"/>
      <c r="RTT277" s="3"/>
      <c r="RTU277" s="3"/>
      <c r="RTV277" s="3"/>
      <c r="RTW277" s="3"/>
      <c r="RTX277" s="3"/>
      <c r="RTY277" s="3"/>
      <c r="RTZ277" s="3"/>
      <c r="RUA277" s="3"/>
      <c r="RUB277" s="3"/>
      <c r="RUC277" s="3"/>
      <c r="RUD277" s="3"/>
      <c r="RUE277" s="3"/>
      <c r="RUF277" s="3"/>
      <c r="RUG277" s="3"/>
      <c r="RUH277" s="3"/>
      <c r="RUI277" s="3"/>
      <c r="RUJ277" s="3"/>
      <c r="RUK277" s="3"/>
      <c r="RUL277" s="3"/>
      <c r="RUM277" s="3"/>
      <c r="RUN277" s="3"/>
      <c r="RUO277" s="3"/>
      <c r="RUP277" s="3"/>
      <c r="RUQ277" s="3"/>
      <c r="RUR277" s="3"/>
      <c r="RUS277" s="3"/>
      <c r="RUT277" s="3"/>
      <c r="RUU277" s="3"/>
      <c r="RUV277" s="3"/>
      <c r="RUW277" s="3"/>
      <c r="RUX277" s="3"/>
      <c r="RUY277" s="3"/>
      <c r="RUZ277" s="3"/>
      <c r="RVA277" s="3"/>
      <c r="RVB277" s="3"/>
      <c r="RVC277" s="3"/>
      <c r="RVD277" s="3"/>
      <c r="RVE277" s="3"/>
      <c r="RVF277" s="3"/>
      <c r="RVG277" s="3"/>
      <c r="RVH277" s="3"/>
      <c r="RVI277" s="3"/>
      <c r="RVJ277" s="3"/>
      <c r="RVK277" s="3"/>
      <c r="RVL277" s="3"/>
      <c r="RVM277" s="3"/>
      <c r="RVN277" s="3"/>
      <c r="RVO277" s="3"/>
      <c r="RVP277" s="3"/>
      <c r="RVQ277" s="3"/>
      <c r="RVR277" s="3"/>
      <c r="RVS277" s="3"/>
      <c r="RVT277" s="3"/>
      <c r="RVU277" s="3"/>
      <c r="RVV277" s="3"/>
      <c r="RVW277" s="3"/>
      <c r="RVX277" s="3"/>
      <c r="RVY277" s="3"/>
      <c r="RVZ277" s="3"/>
      <c r="RWA277" s="3"/>
      <c r="RWB277" s="3"/>
      <c r="RWC277" s="3"/>
      <c r="RWD277" s="3"/>
      <c r="RWE277" s="3"/>
      <c r="RWF277" s="3"/>
      <c r="RWG277" s="3"/>
      <c r="RWH277" s="3"/>
      <c r="RWI277" s="3"/>
      <c r="RWJ277" s="3"/>
      <c r="RWK277" s="3"/>
      <c r="RWL277" s="3"/>
      <c r="RWM277" s="3"/>
      <c r="RWN277" s="3"/>
      <c r="RWO277" s="3"/>
      <c r="RWP277" s="3"/>
      <c r="RWQ277" s="3"/>
      <c r="RWR277" s="3"/>
      <c r="RWS277" s="3"/>
      <c r="RWT277" s="3"/>
      <c r="RWU277" s="3"/>
      <c r="RWV277" s="3"/>
      <c r="RWW277" s="3"/>
      <c r="RWX277" s="3"/>
      <c r="RWY277" s="3"/>
      <c r="RWZ277" s="3"/>
      <c r="RXA277" s="3"/>
      <c r="RXB277" s="3"/>
      <c r="RXC277" s="3"/>
      <c r="RXD277" s="3"/>
      <c r="RXE277" s="3"/>
      <c r="RXF277" s="3"/>
      <c r="RXG277" s="3"/>
      <c r="RXH277" s="3"/>
      <c r="RXI277" s="3"/>
      <c r="RXJ277" s="3"/>
      <c r="RXK277" s="3"/>
      <c r="RXL277" s="3"/>
      <c r="RXM277" s="3"/>
      <c r="RXN277" s="3"/>
      <c r="RXO277" s="3"/>
      <c r="RXP277" s="3"/>
      <c r="RXQ277" s="3"/>
      <c r="RXR277" s="3"/>
      <c r="RXS277" s="3"/>
      <c r="RXT277" s="3"/>
      <c r="RXU277" s="3"/>
      <c r="RXV277" s="3"/>
      <c r="RXW277" s="3"/>
      <c r="RXX277" s="3"/>
      <c r="RXY277" s="3"/>
      <c r="RXZ277" s="3"/>
      <c r="RYA277" s="3"/>
      <c r="RYB277" s="3"/>
      <c r="RYC277" s="3"/>
      <c r="RYD277" s="3"/>
      <c r="RYE277" s="3"/>
      <c r="RYF277" s="3"/>
      <c r="RYG277" s="3"/>
      <c r="RYH277" s="3"/>
      <c r="RYI277" s="3"/>
      <c r="RYJ277" s="3"/>
      <c r="RYK277" s="3"/>
      <c r="RYL277" s="3"/>
      <c r="RYM277" s="3"/>
      <c r="RYN277" s="3"/>
      <c r="RYO277" s="3"/>
      <c r="RYP277" s="3"/>
      <c r="RYQ277" s="3"/>
      <c r="RYR277" s="3"/>
      <c r="RYS277" s="3"/>
      <c r="RYT277" s="3"/>
      <c r="RYU277" s="3"/>
      <c r="RYV277" s="3"/>
      <c r="RYW277" s="3"/>
      <c r="RYX277" s="3"/>
      <c r="RYY277" s="3"/>
      <c r="RYZ277" s="3"/>
      <c r="RZA277" s="3"/>
      <c r="RZB277" s="3"/>
      <c r="RZC277" s="3"/>
      <c r="RZD277" s="3"/>
      <c r="RZE277" s="3"/>
      <c r="RZF277" s="3"/>
      <c r="RZG277" s="3"/>
      <c r="RZH277" s="3"/>
      <c r="RZI277" s="3"/>
      <c r="RZJ277" s="3"/>
      <c r="RZK277" s="3"/>
      <c r="RZL277" s="3"/>
      <c r="RZM277" s="3"/>
      <c r="RZN277" s="3"/>
      <c r="RZO277" s="3"/>
      <c r="RZP277" s="3"/>
      <c r="RZQ277" s="3"/>
      <c r="RZR277" s="3"/>
      <c r="RZS277" s="3"/>
      <c r="RZT277" s="3"/>
      <c r="RZU277" s="3"/>
      <c r="RZV277" s="3"/>
      <c r="RZW277" s="3"/>
      <c r="RZX277" s="3"/>
      <c r="RZY277" s="3"/>
      <c r="RZZ277" s="3"/>
      <c r="SAA277" s="3"/>
      <c r="SAB277" s="3"/>
      <c r="SAC277" s="3"/>
      <c r="SAD277" s="3"/>
      <c r="SAE277" s="3"/>
      <c r="SAF277" s="3"/>
      <c r="SAG277" s="3"/>
      <c r="SAH277" s="3"/>
      <c r="SAI277" s="3"/>
      <c r="SAJ277" s="3"/>
      <c r="SAK277" s="3"/>
      <c r="SAL277" s="3"/>
      <c r="SAM277" s="3"/>
      <c r="SAN277" s="3"/>
      <c r="SAO277" s="3"/>
      <c r="SAP277" s="3"/>
      <c r="SAQ277" s="3"/>
      <c r="SAR277" s="3"/>
      <c r="SAS277" s="3"/>
      <c r="SAT277" s="3"/>
      <c r="SAU277" s="3"/>
      <c r="SAV277" s="3"/>
      <c r="SAW277" s="3"/>
      <c r="SAX277" s="3"/>
      <c r="SAY277" s="3"/>
      <c r="SAZ277" s="3"/>
      <c r="SBA277" s="3"/>
      <c r="SBB277" s="3"/>
      <c r="SBC277" s="3"/>
      <c r="SBD277" s="3"/>
      <c r="SBE277" s="3"/>
      <c r="SBF277" s="3"/>
      <c r="SBG277" s="3"/>
      <c r="SBH277" s="3"/>
      <c r="SBI277" s="3"/>
      <c r="SBJ277" s="3"/>
      <c r="SBK277" s="3"/>
      <c r="SBL277" s="3"/>
      <c r="SBM277" s="3"/>
      <c r="SBN277" s="3"/>
      <c r="SBO277" s="3"/>
      <c r="SBP277" s="3"/>
      <c r="SBQ277" s="3"/>
      <c r="SBR277" s="3"/>
      <c r="SBS277" s="3"/>
      <c r="SBT277" s="3"/>
      <c r="SBU277" s="3"/>
      <c r="SBV277" s="3"/>
      <c r="SBW277" s="3"/>
      <c r="SBX277" s="3"/>
      <c r="SBY277" s="3"/>
      <c r="SBZ277" s="3"/>
      <c r="SCA277" s="3"/>
      <c r="SCB277" s="3"/>
      <c r="SCC277" s="3"/>
      <c r="SCD277" s="3"/>
      <c r="SCE277" s="3"/>
      <c r="SCF277" s="3"/>
      <c r="SCG277" s="3"/>
      <c r="SCH277" s="3"/>
      <c r="SCI277" s="3"/>
      <c r="SCJ277" s="3"/>
      <c r="SCK277" s="3"/>
      <c r="SCL277" s="3"/>
      <c r="SCM277" s="3"/>
      <c r="SCN277" s="3"/>
      <c r="SCO277" s="3"/>
      <c r="SCP277" s="3"/>
      <c r="SCQ277" s="3"/>
      <c r="SCR277" s="3"/>
      <c r="SCS277" s="3"/>
      <c r="SCT277" s="3"/>
      <c r="SCU277" s="3"/>
      <c r="SCV277" s="3"/>
      <c r="SCW277" s="3"/>
      <c r="SCX277" s="3"/>
      <c r="SCY277" s="3"/>
      <c r="SCZ277" s="3"/>
      <c r="SDA277" s="3"/>
      <c r="SDB277" s="3"/>
      <c r="SDC277" s="3"/>
      <c r="SDD277" s="3"/>
      <c r="SDE277" s="3"/>
      <c r="SDF277" s="3"/>
      <c r="SDG277" s="3"/>
      <c r="SDH277" s="3"/>
      <c r="SDI277" s="3"/>
      <c r="SDJ277" s="3"/>
      <c r="SDK277" s="3"/>
      <c r="SDL277" s="3"/>
      <c r="SDM277" s="3"/>
      <c r="SDN277" s="3"/>
      <c r="SDO277" s="3"/>
      <c r="SDP277" s="3"/>
      <c r="SDQ277" s="3"/>
      <c r="SDR277" s="3"/>
      <c r="SDS277" s="3"/>
      <c r="SDT277" s="3"/>
      <c r="SDU277" s="3"/>
      <c r="SDV277" s="3"/>
      <c r="SDW277" s="3"/>
      <c r="SDX277" s="3"/>
      <c r="SDY277" s="3"/>
      <c r="SDZ277" s="3"/>
      <c r="SEA277" s="3"/>
      <c r="SEB277" s="3"/>
      <c r="SEC277" s="3"/>
      <c r="SED277" s="3"/>
      <c r="SEE277" s="3"/>
      <c r="SEF277" s="3"/>
      <c r="SEG277" s="3"/>
      <c r="SEH277" s="3"/>
      <c r="SEI277" s="3"/>
      <c r="SEJ277" s="3"/>
      <c r="SEK277" s="3"/>
      <c r="SEL277" s="3"/>
      <c r="SEM277" s="3"/>
      <c r="SEN277" s="3"/>
      <c r="SEO277" s="3"/>
      <c r="SEP277" s="3"/>
      <c r="SEQ277" s="3"/>
      <c r="SER277" s="3"/>
      <c r="SES277" s="3"/>
      <c r="SET277" s="3"/>
      <c r="SEU277" s="3"/>
      <c r="SEV277" s="3"/>
      <c r="SEW277" s="3"/>
      <c r="SEX277" s="3"/>
      <c r="SEY277" s="3"/>
      <c r="SEZ277" s="3"/>
      <c r="SFA277" s="3"/>
      <c r="SFB277" s="3"/>
      <c r="SFC277" s="3"/>
      <c r="SFD277" s="3"/>
      <c r="SFE277" s="3"/>
      <c r="SFF277" s="3"/>
      <c r="SFG277" s="3"/>
      <c r="SFH277" s="3"/>
      <c r="SFI277" s="3"/>
      <c r="SFJ277" s="3"/>
      <c r="SFK277" s="3"/>
      <c r="SFL277" s="3"/>
      <c r="SFM277" s="3"/>
      <c r="SFN277" s="3"/>
      <c r="SFO277" s="3"/>
      <c r="SFP277" s="3"/>
      <c r="SFQ277" s="3"/>
      <c r="SFR277" s="3"/>
      <c r="SFS277" s="3"/>
      <c r="SFT277" s="3"/>
      <c r="SFU277" s="3"/>
      <c r="SFV277" s="3"/>
      <c r="SFW277" s="3"/>
      <c r="SFX277" s="3"/>
      <c r="SFY277" s="3"/>
      <c r="SFZ277" s="3"/>
      <c r="SGA277" s="3"/>
      <c r="SGB277" s="3"/>
      <c r="SGC277" s="3"/>
      <c r="SGD277" s="3"/>
      <c r="SGE277" s="3"/>
      <c r="SGF277" s="3"/>
      <c r="SGG277" s="3"/>
      <c r="SGH277" s="3"/>
      <c r="SGI277" s="3"/>
      <c r="SGJ277" s="3"/>
      <c r="SGK277" s="3"/>
      <c r="SGL277" s="3"/>
      <c r="SGM277" s="3"/>
      <c r="SGN277" s="3"/>
      <c r="SGO277" s="3"/>
      <c r="SGP277" s="3"/>
      <c r="SGQ277" s="3"/>
      <c r="SGR277" s="3"/>
      <c r="SGS277" s="3"/>
      <c r="SGT277" s="3"/>
      <c r="SGU277" s="3"/>
      <c r="SGV277" s="3"/>
      <c r="SGW277" s="3"/>
      <c r="SGX277" s="3"/>
      <c r="SGY277" s="3"/>
      <c r="SGZ277" s="3"/>
      <c r="SHA277" s="3"/>
      <c r="SHB277" s="3"/>
      <c r="SHC277" s="3"/>
      <c r="SHD277" s="3"/>
      <c r="SHE277" s="3"/>
      <c r="SHF277" s="3"/>
      <c r="SHG277" s="3"/>
      <c r="SHH277" s="3"/>
      <c r="SHI277" s="3"/>
      <c r="SHJ277" s="3"/>
      <c r="SHK277" s="3"/>
      <c r="SHL277" s="3"/>
      <c r="SHM277" s="3"/>
      <c r="SHN277" s="3"/>
      <c r="SHO277" s="3"/>
      <c r="SHP277" s="3"/>
      <c r="SHQ277" s="3"/>
      <c r="SHR277" s="3"/>
      <c r="SHS277" s="3"/>
      <c r="SHT277" s="3"/>
      <c r="SHU277" s="3"/>
      <c r="SHV277" s="3"/>
      <c r="SHW277" s="3"/>
      <c r="SHX277" s="3"/>
      <c r="SHY277" s="3"/>
      <c r="SHZ277" s="3"/>
      <c r="SIA277" s="3"/>
      <c r="SIB277" s="3"/>
      <c r="SIC277" s="3"/>
      <c r="SID277" s="3"/>
      <c r="SIE277" s="3"/>
      <c r="SIF277" s="3"/>
      <c r="SIG277" s="3"/>
      <c r="SIH277" s="3"/>
      <c r="SII277" s="3"/>
      <c r="SIJ277" s="3"/>
      <c r="SIK277" s="3"/>
      <c r="SIL277" s="3"/>
      <c r="SIM277" s="3"/>
      <c r="SIN277" s="3"/>
      <c r="SIO277" s="3"/>
      <c r="SIP277" s="3"/>
      <c r="SIQ277" s="3"/>
      <c r="SIR277" s="3"/>
      <c r="SIS277" s="3"/>
      <c r="SIT277" s="3"/>
      <c r="SIU277" s="3"/>
      <c r="SIV277" s="3"/>
      <c r="SIW277" s="3"/>
      <c r="SIX277" s="3"/>
      <c r="SIY277" s="3"/>
      <c r="SIZ277" s="3"/>
      <c r="SJA277" s="3"/>
      <c r="SJB277" s="3"/>
      <c r="SJC277" s="3"/>
      <c r="SJD277" s="3"/>
      <c r="SJE277" s="3"/>
      <c r="SJF277" s="3"/>
      <c r="SJG277" s="3"/>
      <c r="SJH277" s="3"/>
      <c r="SJI277" s="3"/>
      <c r="SJJ277" s="3"/>
      <c r="SJK277" s="3"/>
      <c r="SJL277" s="3"/>
      <c r="SJM277" s="3"/>
      <c r="SJN277" s="3"/>
      <c r="SJO277" s="3"/>
      <c r="SJP277" s="3"/>
      <c r="SJQ277" s="3"/>
      <c r="SJR277" s="3"/>
      <c r="SJS277" s="3"/>
      <c r="SJT277" s="3"/>
      <c r="SJU277" s="3"/>
      <c r="SJV277" s="3"/>
      <c r="SJW277" s="3"/>
      <c r="SJX277" s="3"/>
      <c r="SJY277" s="3"/>
      <c r="SJZ277" s="3"/>
      <c r="SKA277" s="3"/>
      <c r="SKB277" s="3"/>
      <c r="SKC277" s="3"/>
      <c r="SKD277" s="3"/>
      <c r="SKE277" s="3"/>
      <c r="SKF277" s="3"/>
      <c r="SKG277" s="3"/>
      <c r="SKH277" s="3"/>
      <c r="SKI277" s="3"/>
      <c r="SKJ277" s="3"/>
      <c r="SKK277" s="3"/>
      <c r="SKL277" s="3"/>
      <c r="SKM277" s="3"/>
      <c r="SKN277" s="3"/>
      <c r="SKO277" s="3"/>
      <c r="SKP277" s="3"/>
      <c r="SKQ277" s="3"/>
      <c r="SKR277" s="3"/>
      <c r="SKS277" s="3"/>
      <c r="SKT277" s="3"/>
      <c r="SKU277" s="3"/>
      <c r="SKV277" s="3"/>
      <c r="SKW277" s="3"/>
      <c r="SKX277" s="3"/>
      <c r="SKY277" s="3"/>
      <c r="SKZ277" s="3"/>
      <c r="SLA277" s="3"/>
      <c r="SLB277" s="3"/>
      <c r="SLC277" s="3"/>
      <c r="SLD277" s="3"/>
      <c r="SLE277" s="3"/>
      <c r="SLF277" s="3"/>
      <c r="SLG277" s="3"/>
      <c r="SLH277" s="3"/>
      <c r="SLI277" s="3"/>
      <c r="SLJ277" s="3"/>
      <c r="SLK277" s="3"/>
      <c r="SLL277" s="3"/>
      <c r="SLM277" s="3"/>
      <c r="SLN277" s="3"/>
      <c r="SLO277" s="3"/>
      <c r="SLP277" s="3"/>
      <c r="SLQ277" s="3"/>
      <c r="SLR277" s="3"/>
      <c r="SLS277" s="3"/>
      <c r="SLT277" s="3"/>
      <c r="SLU277" s="3"/>
      <c r="SLV277" s="3"/>
      <c r="SLW277" s="3"/>
      <c r="SLX277" s="3"/>
      <c r="SLY277" s="3"/>
      <c r="SLZ277" s="3"/>
      <c r="SMA277" s="3"/>
      <c r="SMB277" s="3"/>
      <c r="SMC277" s="3"/>
      <c r="SMD277" s="3"/>
      <c r="SME277" s="3"/>
      <c r="SMF277" s="3"/>
      <c r="SMG277" s="3"/>
      <c r="SMH277" s="3"/>
      <c r="SMI277" s="3"/>
      <c r="SMJ277" s="3"/>
      <c r="SMK277" s="3"/>
      <c r="SML277" s="3"/>
      <c r="SMM277" s="3"/>
      <c r="SMN277" s="3"/>
      <c r="SMO277" s="3"/>
      <c r="SMP277" s="3"/>
      <c r="SMQ277" s="3"/>
      <c r="SMR277" s="3"/>
      <c r="SMS277" s="3"/>
      <c r="SMT277" s="3"/>
      <c r="SMU277" s="3"/>
      <c r="SMV277" s="3"/>
      <c r="SMW277" s="3"/>
      <c r="SMX277" s="3"/>
      <c r="SMY277" s="3"/>
      <c r="SMZ277" s="3"/>
      <c r="SNA277" s="3"/>
      <c r="SNB277" s="3"/>
      <c r="SNC277" s="3"/>
      <c r="SND277" s="3"/>
      <c r="SNE277" s="3"/>
      <c r="SNF277" s="3"/>
      <c r="SNG277" s="3"/>
      <c r="SNH277" s="3"/>
      <c r="SNI277" s="3"/>
      <c r="SNJ277" s="3"/>
      <c r="SNK277" s="3"/>
      <c r="SNL277" s="3"/>
      <c r="SNM277" s="3"/>
      <c r="SNN277" s="3"/>
      <c r="SNO277" s="3"/>
      <c r="SNP277" s="3"/>
      <c r="SNQ277" s="3"/>
      <c r="SNR277" s="3"/>
      <c r="SNS277" s="3"/>
      <c r="SNT277" s="3"/>
      <c r="SNU277" s="3"/>
      <c r="SNV277" s="3"/>
      <c r="SNW277" s="3"/>
      <c r="SNX277" s="3"/>
      <c r="SNY277" s="3"/>
      <c r="SNZ277" s="3"/>
      <c r="SOA277" s="3"/>
      <c r="SOB277" s="3"/>
      <c r="SOC277" s="3"/>
      <c r="SOD277" s="3"/>
      <c r="SOE277" s="3"/>
      <c r="SOF277" s="3"/>
      <c r="SOG277" s="3"/>
      <c r="SOH277" s="3"/>
      <c r="SOI277" s="3"/>
      <c r="SOJ277" s="3"/>
      <c r="SOK277" s="3"/>
      <c r="SOL277" s="3"/>
      <c r="SOM277" s="3"/>
      <c r="SON277" s="3"/>
      <c r="SOO277" s="3"/>
      <c r="SOP277" s="3"/>
      <c r="SOQ277" s="3"/>
      <c r="SOR277" s="3"/>
      <c r="SOS277" s="3"/>
      <c r="SOT277" s="3"/>
      <c r="SOU277" s="3"/>
      <c r="SOV277" s="3"/>
      <c r="SOW277" s="3"/>
      <c r="SOX277" s="3"/>
      <c r="SOY277" s="3"/>
      <c r="SOZ277" s="3"/>
      <c r="SPA277" s="3"/>
      <c r="SPB277" s="3"/>
      <c r="SPC277" s="3"/>
      <c r="SPD277" s="3"/>
      <c r="SPE277" s="3"/>
      <c r="SPF277" s="3"/>
      <c r="SPG277" s="3"/>
      <c r="SPH277" s="3"/>
      <c r="SPI277" s="3"/>
      <c r="SPJ277" s="3"/>
      <c r="SPK277" s="3"/>
      <c r="SPL277" s="3"/>
      <c r="SPM277" s="3"/>
      <c r="SPN277" s="3"/>
      <c r="SPO277" s="3"/>
      <c r="SPP277" s="3"/>
      <c r="SPQ277" s="3"/>
      <c r="SPR277" s="3"/>
      <c r="SPS277" s="3"/>
      <c r="SPT277" s="3"/>
      <c r="SPU277" s="3"/>
      <c r="SPV277" s="3"/>
      <c r="SPW277" s="3"/>
      <c r="SPX277" s="3"/>
      <c r="SPY277" s="3"/>
      <c r="SPZ277" s="3"/>
      <c r="SQA277" s="3"/>
      <c r="SQB277" s="3"/>
      <c r="SQC277" s="3"/>
      <c r="SQD277" s="3"/>
      <c r="SQE277" s="3"/>
      <c r="SQF277" s="3"/>
      <c r="SQG277" s="3"/>
      <c r="SQH277" s="3"/>
      <c r="SQI277" s="3"/>
      <c r="SQJ277" s="3"/>
      <c r="SQK277" s="3"/>
      <c r="SQL277" s="3"/>
      <c r="SQM277" s="3"/>
      <c r="SQN277" s="3"/>
      <c r="SQO277" s="3"/>
      <c r="SQP277" s="3"/>
      <c r="SQQ277" s="3"/>
      <c r="SQR277" s="3"/>
      <c r="SQS277" s="3"/>
      <c r="SQT277" s="3"/>
      <c r="SQU277" s="3"/>
      <c r="SQV277" s="3"/>
      <c r="SQW277" s="3"/>
      <c r="SQX277" s="3"/>
      <c r="SQY277" s="3"/>
      <c r="SQZ277" s="3"/>
      <c r="SRA277" s="3"/>
      <c r="SRB277" s="3"/>
      <c r="SRC277" s="3"/>
      <c r="SRD277" s="3"/>
      <c r="SRE277" s="3"/>
      <c r="SRF277" s="3"/>
      <c r="SRG277" s="3"/>
      <c r="SRH277" s="3"/>
      <c r="SRI277" s="3"/>
      <c r="SRJ277" s="3"/>
      <c r="SRK277" s="3"/>
      <c r="SRL277" s="3"/>
      <c r="SRM277" s="3"/>
      <c r="SRN277" s="3"/>
      <c r="SRO277" s="3"/>
      <c r="SRP277" s="3"/>
      <c r="SRQ277" s="3"/>
      <c r="SRR277" s="3"/>
      <c r="SRS277" s="3"/>
      <c r="SRT277" s="3"/>
      <c r="SRU277" s="3"/>
      <c r="SRV277" s="3"/>
      <c r="SRW277" s="3"/>
      <c r="SRX277" s="3"/>
      <c r="SRY277" s="3"/>
      <c r="SRZ277" s="3"/>
      <c r="SSA277" s="3"/>
      <c r="SSB277" s="3"/>
      <c r="SSC277" s="3"/>
      <c r="SSD277" s="3"/>
      <c r="SSE277" s="3"/>
      <c r="SSF277" s="3"/>
      <c r="SSG277" s="3"/>
      <c r="SSH277" s="3"/>
      <c r="SSI277" s="3"/>
      <c r="SSJ277" s="3"/>
      <c r="SSK277" s="3"/>
      <c r="SSL277" s="3"/>
      <c r="SSM277" s="3"/>
      <c r="SSN277" s="3"/>
      <c r="SSO277" s="3"/>
      <c r="SSP277" s="3"/>
      <c r="SSQ277" s="3"/>
      <c r="SSR277" s="3"/>
      <c r="SSS277" s="3"/>
      <c r="SST277" s="3"/>
      <c r="SSU277" s="3"/>
      <c r="SSV277" s="3"/>
      <c r="SSW277" s="3"/>
      <c r="SSX277" s="3"/>
      <c r="SSY277" s="3"/>
      <c r="SSZ277" s="3"/>
      <c r="STA277" s="3"/>
      <c r="STB277" s="3"/>
      <c r="STC277" s="3"/>
      <c r="STD277" s="3"/>
      <c r="STE277" s="3"/>
      <c r="STF277" s="3"/>
      <c r="STG277" s="3"/>
      <c r="STH277" s="3"/>
      <c r="STI277" s="3"/>
      <c r="STJ277" s="3"/>
      <c r="STK277" s="3"/>
      <c r="STL277" s="3"/>
      <c r="STM277" s="3"/>
      <c r="STN277" s="3"/>
      <c r="STO277" s="3"/>
      <c r="STP277" s="3"/>
      <c r="STQ277" s="3"/>
      <c r="STR277" s="3"/>
      <c r="STS277" s="3"/>
      <c r="STT277" s="3"/>
      <c r="STU277" s="3"/>
      <c r="STV277" s="3"/>
      <c r="STW277" s="3"/>
      <c r="STX277" s="3"/>
      <c r="STY277" s="3"/>
      <c r="STZ277" s="3"/>
      <c r="SUA277" s="3"/>
      <c r="SUB277" s="3"/>
      <c r="SUC277" s="3"/>
      <c r="SUD277" s="3"/>
      <c r="SUE277" s="3"/>
      <c r="SUF277" s="3"/>
      <c r="SUG277" s="3"/>
      <c r="SUH277" s="3"/>
      <c r="SUI277" s="3"/>
      <c r="SUJ277" s="3"/>
      <c r="SUK277" s="3"/>
      <c r="SUL277" s="3"/>
      <c r="SUM277" s="3"/>
      <c r="SUN277" s="3"/>
      <c r="SUO277" s="3"/>
      <c r="SUP277" s="3"/>
      <c r="SUQ277" s="3"/>
      <c r="SUR277" s="3"/>
      <c r="SUS277" s="3"/>
      <c r="SUT277" s="3"/>
      <c r="SUU277" s="3"/>
      <c r="SUV277" s="3"/>
      <c r="SUW277" s="3"/>
      <c r="SUX277" s="3"/>
      <c r="SUY277" s="3"/>
      <c r="SUZ277" s="3"/>
      <c r="SVA277" s="3"/>
      <c r="SVB277" s="3"/>
      <c r="SVC277" s="3"/>
      <c r="SVD277" s="3"/>
      <c r="SVE277" s="3"/>
      <c r="SVF277" s="3"/>
      <c r="SVG277" s="3"/>
      <c r="SVH277" s="3"/>
      <c r="SVI277" s="3"/>
      <c r="SVJ277" s="3"/>
      <c r="SVK277" s="3"/>
      <c r="SVL277" s="3"/>
      <c r="SVM277" s="3"/>
      <c r="SVN277" s="3"/>
      <c r="SVO277" s="3"/>
      <c r="SVP277" s="3"/>
      <c r="SVQ277" s="3"/>
      <c r="SVR277" s="3"/>
      <c r="SVS277" s="3"/>
      <c r="SVT277" s="3"/>
      <c r="SVU277" s="3"/>
      <c r="SVV277" s="3"/>
      <c r="SVW277" s="3"/>
      <c r="SVX277" s="3"/>
      <c r="SVY277" s="3"/>
      <c r="SVZ277" s="3"/>
      <c r="SWA277" s="3"/>
      <c r="SWB277" s="3"/>
      <c r="SWC277" s="3"/>
      <c r="SWD277" s="3"/>
      <c r="SWE277" s="3"/>
      <c r="SWF277" s="3"/>
      <c r="SWG277" s="3"/>
      <c r="SWH277" s="3"/>
      <c r="SWI277" s="3"/>
      <c r="SWJ277" s="3"/>
      <c r="SWK277" s="3"/>
      <c r="SWL277" s="3"/>
      <c r="SWM277" s="3"/>
      <c r="SWN277" s="3"/>
      <c r="SWO277" s="3"/>
      <c r="SWP277" s="3"/>
      <c r="SWQ277" s="3"/>
      <c r="SWR277" s="3"/>
      <c r="SWS277" s="3"/>
      <c r="SWT277" s="3"/>
      <c r="SWU277" s="3"/>
      <c r="SWV277" s="3"/>
      <c r="SWW277" s="3"/>
      <c r="SWX277" s="3"/>
      <c r="SWY277" s="3"/>
      <c r="SWZ277" s="3"/>
      <c r="SXA277" s="3"/>
      <c r="SXB277" s="3"/>
      <c r="SXC277" s="3"/>
      <c r="SXD277" s="3"/>
      <c r="SXE277" s="3"/>
      <c r="SXF277" s="3"/>
      <c r="SXG277" s="3"/>
      <c r="SXH277" s="3"/>
      <c r="SXI277" s="3"/>
      <c r="SXJ277" s="3"/>
      <c r="SXK277" s="3"/>
      <c r="SXL277" s="3"/>
      <c r="SXM277" s="3"/>
      <c r="SXN277" s="3"/>
      <c r="SXO277" s="3"/>
      <c r="SXP277" s="3"/>
      <c r="SXQ277" s="3"/>
      <c r="SXR277" s="3"/>
      <c r="SXS277" s="3"/>
      <c r="SXT277" s="3"/>
      <c r="SXU277" s="3"/>
      <c r="SXV277" s="3"/>
      <c r="SXW277" s="3"/>
      <c r="SXX277" s="3"/>
      <c r="SXY277" s="3"/>
      <c r="SXZ277" s="3"/>
      <c r="SYA277" s="3"/>
      <c r="SYB277" s="3"/>
      <c r="SYC277" s="3"/>
      <c r="SYD277" s="3"/>
      <c r="SYE277" s="3"/>
      <c r="SYF277" s="3"/>
      <c r="SYG277" s="3"/>
      <c r="SYH277" s="3"/>
      <c r="SYI277" s="3"/>
      <c r="SYJ277" s="3"/>
      <c r="SYK277" s="3"/>
      <c r="SYL277" s="3"/>
      <c r="SYM277" s="3"/>
      <c r="SYN277" s="3"/>
      <c r="SYO277" s="3"/>
      <c r="SYP277" s="3"/>
      <c r="SYQ277" s="3"/>
      <c r="SYR277" s="3"/>
      <c r="SYS277" s="3"/>
      <c r="SYT277" s="3"/>
      <c r="SYU277" s="3"/>
      <c r="SYV277" s="3"/>
      <c r="SYW277" s="3"/>
      <c r="SYX277" s="3"/>
      <c r="SYY277" s="3"/>
      <c r="SYZ277" s="3"/>
      <c r="SZA277" s="3"/>
      <c r="SZB277" s="3"/>
      <c r="SZC277" s="3"/>
      <c r="SZD277" s="3"/>
      <c r="SZE277" s="3"/>
      <c r="SZF277" s="3"/>
      <c r="SZG277" s="3"/>
      <c r="SZH277" s="3"/>
      <c r="SZI277" s="3"/>
      <c r="SZJ277" s="3"/>
      <c r="SZK277" s="3"/>
      <c r="SZL277" s="3"/>
      <c r="SZM277" s="3"/>
      <c r="SZN277" s="3"/>
      <c r="SZO277" s="3"/>
      <c r="SZP277" s="3"/>
      <c r="SZQ277" s="3"/>
      <c r="SZR277" s="3"/>
      <c r="SZS277" s="3"/>
      <c r="SZT277" s="3"/>
      <c r="SZU277" s="3"/>
      <c r="SZV277" s="3"/>
      <c r="SZW277" s="3"/>
      <c r="SZX277" s="3"/>
      <c r="SZY277" s="3"/>
      <c r="SZZ277" s="3"/>
      <c r="TAA277" s="3"/>
      <c r="TAB277" s="3"/>
      <c r="TAC277" s="3"/>
      <c r="TAD277" s="3"/>
      <c r="TAE277" s="3"/>
      <c r="TAF277" s="3"/>
      <c r="TAG277" s="3"/>
      <c r="TAH277" s="3"/>
      <c r="TAI277" s="3"/>
      <c r="TAJ277" s="3"/>
      <c r="TAK277" s="3"/>
      <c r="TAL277" s="3"/>
      <c r="TAM277" s="3"/>
      <c r="TAN277" s="3"/>
      <c r="TAO277" s="3"/>
      <c r="TAP277" s="3"/>
      <c r="TAQ277" s="3"/>
      <c r="TAR277" s="3"/>
      <c r="TAS277" s="3"/>
      <c r="TAT277" s="3"/>
      <c r="TAU277" s="3"/>
      <c r="TAV277" s="3"/>
      <c r="TAW277" s="3"/>
      <c r="TAX277" s="3"/>
      <c r="TAY277" s="3"/>
      <c r="TAZ277" s="3"/>
      <c r="TBA277" s="3"/>
      <c r="TBB277" s="3"/>
      <c r="TBC277" s="3"/>
      <c r="TBD277" s="3"/>
      <c r="TBE277" s="3"/>
      <c r="TBF277" s="3"/>
      <c r="TBG277" s="3"/>
      <c r="TBH277" s="3"/>
      <c r="TBI277" s="3"/>
      <c r="TBJ277" s="3"/>
      <c r="TBK277" s="3"/>
      <c r="TBL277" s="3"/>
      <c r="TBM277" s="3"/>
      <c r="TBN277" s="3"/>
      <c r="TBO277" s="3"/>
      <c r="TBP277" s="3"/>
      <c r="TBQ277" s="3"/>
      <c r="TBR277" s="3"/>
      <c r="TBS277" s="3"/>
      <c r="TBT277" s="3"/>
      <c r="TBU277" s="3"/>
      <c r="TBV277" s="3"/>
      <c r="TBW277" s="3"/>
      <c r="TBX277" s="3"/>
      <c r="TBY277" s="3"/>
      <c r="TBZ277" s="3"/>
      <c r="TCA277" s="3"/>
      <c r="TCB277" s="3"/>
      <c r="TCC277" s="3"/>
      <c r="TCD277" s="3"/>
      <c r="TCE277" s="3"/>
      <c r="TCF277" s="3"/>
      <c r="TCG277" s="3"/>
      <c r="TCH277" s="3"/>
      <c r="TCI277" s="3"/>
      <c r="TCJ277" s="3"/>
      <c r="TCK277" s="3"/>
      <c r="TCL277" s="3"/>
      <c r="TCM277" s="3"/>
      <c r="TCN277" s="3"/>
      <c r="TCO277" s="3"/>
      <c r="TCP277" s="3"/>
      <c r="TCQ277" s="3"/>
      <c r="TCR277" s="3"/>
      <c r="TCS277" s="3"/>
      <c r="TCT277" s="3"/>
      <c r="TCU277" s="3"/>
      <c r="TCV277" s="3"/>
      <c r="TCW277" s="3"/>
      <c r="TCX277" s="3"/>
      <c r="TCY277" s="3"/>
      <c r="TCZ277" s="3"/>
      <c r="TDA277" s="3"/>
      <c r="TDB277" s="3"/>
      <c r="TDC277" s="3"/>
      <c r="TDD277" s="3"/>
      <c r="TDE277" s="3"/>
      <c r="TDF277" s="3"/>
      <c r="TDG277" s="3"/>
      <c r="TDH277" s="3"/>
      <c r="TDI277" s="3"/>
      <c r="TDJ277" s="3"/>
      <c r="TDK277" s="3"/>
      <c r="TDL277" s="3"/>
      <c r="TDM277" s="3"/>
      <c r="TDN277" s="3"/>
      <c r="TDO277" s="3"/>
      <c r="TDP277" s="3"/>
      <c r="TDQ277" s="3"/>
      <c r="TDR277" s="3"/>
      <c r="TDS277" s="3"/>
      <c r="TDT277" s="3"/>
      <c r="TDU277" s="3"/>
      <c r="TDV277" s="3"/>
      <c r="TDW277" s="3"/>
      <c r="TDX277" s="3"/>
      <c r="TDY277" s="3"/>
      <c r="TDZ277" s="3"/>
      <c r="TEA277" s="3"/>
      <c r="TEB277" s="3"/>
      <c r="TEC277" s="3"/>
      <c r="TED277" s="3"/>
      <c r="TEE277" s="3"/>
      <c r="TEF277" s="3"/>
      <c r="TEG277" s="3"/>
      <c r="TEH277" s="3"/>
      <c r="TEI277" s="3"/>
      <c r="TEJ277" s="3"/>
      <c r="TEK277" s="3"/>
      <c r="TEL277" s="3"/>
      <c r="TEM277" s="3"/>
      <c r="TEN277" s="3"/>
      <c r="TEO277" s="3"/>
      <c r="TEP277" s="3"/>
      <c r="TEQ277" s="3"/>
      <c r="TER277" s="3"/>
      <c r="TES277" s="3"/>
      <c r="TET277" s="3"/>
      <c r="TEU277" s="3"/>
      <c r="TEV277" s="3"/>
      <c r="TEW277" s="3"/>
      <c r="TEX277" s="3"/>
      <c r="TEY277" s="3"/>
      <c r="TEZ277" s="3"/>
      <c r="TFA277" s="3"/>
      <c r="TFB277" s="3"/>
      <c r="TFC277" s="3"/>
      <c r="TFD277" s="3"/>
      <c r="TFE277" s="3"/>
      <c r="TFF277" s="3"/>
      <c r="TFG277" s="3"/>
      <c r="TFH277" s="3"/>
      <c r="TFI277" s="3"/>
      <c r="TFJ277" s="3"/>
      <c r="TFK277" s="3"/>
      <c r="TFL277" s="3"/>
      <c r="TFM277" s="3"/>
      <c r="TFN277" s="3"/>
      <c r="TFO277" s="3"/>
      <c r="TFP277" s="3"/>
      <c r="TFQ277" s="3"/>
      <c r="TFR277" s="3"/>
      <c r="TFS277" s="3"/>
      <c r="TFT277" s="3"/>
      <c r="TFU277" s="3"/>
      <c r="TFV277" s="3"/>
      <c r="TFW277" s="3"/>
      <c r="TFX277" s="3"/>
      <c r="TFY277" s="3"/>
      <c r="TFZ277" s="3"/>
      <c r="TGA277" s="3"/>
      <c r="TGB277" s="3"/>
      <c r="TGC277" s="3"/>
      <c r="TGD277" s="3"/>
      <c r="TGE277" s="3"/>
      <c r="TGF277" s="3"/>
      <c r="TGG277" s="3"/>
      <c r="TGH277" s="3"/>
      <c r="TGI277" s="3"/>
      <c r="TGJ277" s="3"/>
      <c r="TGK277" s="3"/>
      <c r="TGL277" s="3"/>
      <c r="TGM277" s="3"/>
      <c r="TGN277" s="3"/>
      <c r="TGO277" s="3"/>
      <c r="TGP277" s="3"/>
      <c r="TGQ277" s="3"/>
      <c r="TGR277" s="3"/>
      <c r="TGS277" s="3"/>
      <c r="TGT277" s="3"/>
      <c r="TGU277" s="3"/>
      <c r="TGV277" s="3"/>
      <c r="TGW277" s="3"/>
      <c r="TGX277" s="3"/>
      <c r="TGY277" s="3"/>
      <c r="TGZ277" s="3"/>
      <c r="THA277" s="3"/>
      <c r="THB277" s="3"/>
      <c r="THC277" s="3"/>
      <c r="THD277" s="3"/>
      <c r="THE277" s="3"/>
      <c r="THF277" s="3"/>
      <c r="THG277" s="3"/>
      <c r="THH277" s="3"/>
      <c r="THI277" s="3"/>
      <c r="THJ277" s="3"/>
      <c r="THK277" s="3"/>
      <c r="THL277" s="3"/>
      <c r="THM277" s="3"/>
      <c r="THN277" s="3"/>
      <c r="THO277" s="3"/>
      <c r="THP277" s="3"/>
      <c r="THQ277" s="3"/>
      <c r="THR277" s="3"/>
      <c r="THS277" s="3"/>
      <c r="THT277" s="3"/>
      <c r="THU277" s="3"/>
      <c r="THV277" s="3"/>
      <c r="THW277" s="3"/>
      <c r="THX277" s="3"/>
      <c r="THY277" s="3"/>
      <c r="THZ277" s="3"/>
      <c r="TIA277" s="3"/>
      <c r="TIB277" s="3"/>
      <c r="TIC277" s="3"/>
      <c r="TID277" s="3"/>
      <c r="TIE277" s="3"/>
      <c r="TIF277" s="3"/>
      <c r="TIG277" s="3"/>
      <c r="TIH277" s="3"/>
      <c r="TII277" s="3"/>
      <c r="TIJ277" s="3"/>
      <c r="TIK277" s="3"/>
      <c r="TIL277" s="3"/>
      <c r="TIM277" s="3"/>
      <c r="TIN277" s="3"/>
      <c r="TIO277" s="3"/>
      <c r="TIP277" s="3"/>
      <c r="TIQ277" s="3"/>
      <c r="TIR277" s="3"/>
      <c r="TIS277" s="3"/>
      <c r="TIT277" s="3"/>
      <c r="TIU277" s="3"/>
      <c r="TIV277" s="3"/>
      <c r="TIW277" s="3"/>
      <c r="TIX277" s="3"/>
      <c r="TIY277" s="3"/>
      <c r="TIZ277" s="3"/>
      <c r="TJA277" s="3"/>
      <c r="TJB277" s="3"/>
      <c r="TJC277" s="3"/>
      <c r="TJD277" s="3"/>
      <c r="TJE277" s="3"/>
      <c r="TJF277" s="3"/>
      <c r="TJG277" s="3"/>
      <c r="TJH277" s="3"/>
      <c r="TJI277" s="3"/>
      <c r="TJJ277" s="3"/>
      <c r="TJK277" s="3"/>
      <c r="TJL277" s="3"/>
      <c r="TJM277" s="3"/>
      <c r="TJN277" s="3"/>
      <c r="TJO277" s="3"/>
      <c r="TJP277" s="3"/>
      <c r="TJQ277" s="3"/>
      <c r="TJR277" s="3"/>
      <c r="TJS277" s="3"/>
      <c r="TJT277" s="3"/>
      <c r="TJU277" s="3"/>
      <c r="TJV277" s="3"/>
      <c r="TJW277" s="3"/>
      <c r="TJX277" s="3"/>
      <c r="TJY277" s="3"/>
      <c r="TJZ277" s="3"/>
      <c r="TKA277" s="3"/>
      <c r="TKB277" s="3"/>
      <c r="TKC277" s="3"/>
      <c r="TKD277" s="3"/>
      <c r="TKE277" s="3"/>
      <c r="TKF277" s="3"/>
      <c r="TKG277" s="3"/>
      <c r="TKH277" s="3"/>
      <c r="TKI277" s="3"/>
      <c r="TKJ277" s="3"/>
      <c r="TKK277" s="3"/>
      <c r="TKL277" s="3"/>
      <c r="TKM277" s="3"/>
      <c r="TKN277" s="3"/>
      <c r="TKO277" s="3"/>
      <c r="TKP277" s="3"/>
      <c r="TKQ277" s="3"/>
      <c r="TKR277" s="3"/>
      <c r="TKS277" s="3"/>
      <c r="TKT277" s="3"/>
      <c r="TKU277" s="3"/>
      <c r="TKV277" s="3"/>
      <c r="TKW277" s="3"/>
      <c r="TKX277" s="3"/>
      <c r="TKY277" s="3"/>
      <c r="TKZ277" s="3"/>
      <c r="TLA277" s="3"/>
      <c r="TLB277" s="3"/>
      <c r="TLC277" s="3"/>
      <c r="TLD277" s="3"/>
      <c r="TLE277" s="3"/>
      <c r="TLF277" s="3"/>
      <c r="TLG277" s="3"/>
      <c r="TLH277" s="3"/>
      <c r="TLI277" s="3"/>
      <c r="TLJ277" s="3"/>
      <c r="TLK277" s="3"/>
      <c r="TLL277" s="3"/>
      <c r="TLM277" s="3"/>
      <c r="TLN277" s="3"/>
      <c r="TLO277" s="3"/>
      <c r="TLP277" s="3"/>
      <c r="TLQ277" s="3"/>
      <c r="TLR277" s="3"/>
      <c r="TLS277" s="3"/>
      <c r="TLT277" s="3"/>
      <c r="TLU277" s="3"/>
      <c r="TLV277" s="3"/>
      <c r="TLW277" s="3"/>
      <c r="TLX277" s="3"/>
      <c r="TLY277" s="3"/>
      <c r="TLZ277" s="3"/>
      <c r="TMA277" s="3"/>
      <c r="TMB277" s="3"/>
      <c r="TMC277" s="3"/>
      <c r="TMD277" s="3"/>
      <c r="TME277" s="3"/>
      <c r="TMF277" s="3"/>
      <c r="TMG277" s="3"/>
      <c r="TMH277" s="3"/>
      <c r="TMI277" s="3"/>
      <c r="TMJ277" s="3"/>
      <c r="TMK277" s="3"/>
      <c r="TML277" s="3"/>
      <c r="TMM277" s="3"/>
      <c r="TMN277" s="3"/>
      <c r="TMO277" s="3"/>
      <c r="TMP277" s="3"/>
      <c r="TMQ277" s="3"/>
      <c r="TMR277" s="3"/>
      <c r="TMS277" s="3"/>
      <c r="TMT277" s="3"/>
      <c r="TMU277" s="3"/>
      <c r="TMV277" s="3"/>
      <c r="TMW277" s="3"/>
      <c r="TMX277" s="3"/>
      <c r="TMY277" s="3"/>
      <c r="TMZ277" s="3"/>
      <c r="TNA277" s="3"/>
      <c r="TNB277" s="3"/>
      <c r="TNC277" s="3"/>
      <c r="TND277" s="3"/>
      <c r="TNE277" s="3"/>
      <c r="TNF277" s="3"/>
      <c r="TNG277" s="3"/>
      <c r="TNH277" s="3"/>
      <c r="TNI277" s="3"/>
      <c r="TNJ277" s="3"/>
      <c r="TNK277" s="3"/>
      <c r="TNL277" s="3"/>
      <c r="TNM277" s="3"/>
      <c r="TNN277" s="3"/>
      <c r="TNO277" s="3"/>
      <c r="TNP277" s="3"/>
      <c r="TNQ277" s="3"/>
      <c r="TNR277" s="3"/>
      <c r="TNS277" s="3"/>
      <c r="TNT277" s="3"/>
      <c r="TNU277" s="3"/>
      <c r="TNV277" s="3"/>
      <c r="TNW277" s="3"/>
      <c r="TNX277" s="3"/>
      <c r="TNY277" s="3"/>
      <c r="TNZ277" s="3"/>
      <c r="TOA277" s="3"/>
      <c r="TOB277" s="3"/>
      <c r="TOC277" s="3"/>
      <c r="TOD277" s="3"/>
      <c r="TOE277" s="3"/>
      <c r="TOF277" s="3"/>
      <c r="TOG277" s="3"/>
      <c r="TOH277" s="3"/>
      <c r="TOI277" s="3"/>
      <c r="TOJ277" s="3"/>
      <c r="TOK277" s="3"/>
      <c r="TOL277" s="3"/>
      <c r="TOM277" s="3"/>
      <c r="TON277" s="3"/>
      <c r="TOO277" s="3"/>
      <c r="TOP277" s="3"/>
      <c r="TOQ277" s="3"/>
      <c r="TOR277" s="3"/>
      <c r="TOS277" s="3"/>
      <c r="TOT277" s="3"/>
      <c r="TOU277" s="3"/>
      <c r="TOV277" s="3"/>
      <c r="TOW277" s="3"/>
      <c r="TOX277" s="3"/>
      <c r="TOY277" s="3"/>
      <c r="TOZ277" s="3"/>
      <c r="TPA277" s="3"/>
      <c r="TPB277" s="3"/>
      <c r="TPC277" s="3"/>
      <c r="TPD277" s="3"/>
      <c r="TPE277" s="3"/>
      <c r="TPF277" s="3"/>
      <c r="TPG277" s="3"/>
      <c r="TPH277" s="3"/>
      <c r="TPI277" s="3"/>
      <c r="TPJ277" s="3"/>
      <c r="TPK277" s="3"/>
      <c r="TPL277" s="3"/>
      <c r="TPM277" s="3"/>
      <c r="TPN277" s="3"/>
      <c r="TPO277" s="3"/>
      <c r="TPP277" s="3"/>
      <c r="TPQ277" s="3"/>
      <c r="TPR277" s="3"/>
      <c r="TPS277" s="3"/>
      <c r="TPT277" s="3"/>
      <c r="TPU277" s="3"/>
      <c r="TPV277" s="3"/>
      <c r="TPW277" s="3"/>
      <c r="TPX277" s="3"/>
      <c r="TPY277" s="3"/>
      <c r="TPZ277" s="3"/>
      <c r="TQA277" s="3"/>
      <c r="TQB277" s="3"/>
      <c r="TQC277" s="3"/>
      <c r="TQD277" s="3"/>
      <c r="TQE277" s="3"/>
      <c r="TQF277" s="3"/>
      <c r="TQG277" s="3"/>
      <c r="TQH277" s="3"/>
      <c r="TQI277" s="3"/>
      <c r="TQJ277" s="3"/>
      <c r="TQK277" s="3"/>
      <c r="TQL277" s="3"/>
      <c r="TQM277" s="3"/>
      <c r="TQN277" s="3"/>
      <c r="TQO277" s="3"/>
      <c r="TQP277" s="3"/>
      <c r="TQQ277" s="3"/>
      <c r="TQR277" s="3"/>
      <c r="TQS277" s="3"/>
      <c r="TQT277" s="3"/>
      <c r="TQU277" s="3"/>
      <c r="TQV277" s="3"/>
      <c r="TQW277" s="3"/>
      <c r="TQX277" s="3"/>
      <c r="TQY277" s="3"/>
      <c r="TQZ277" s="3"/>
      <c r="TRA277" s="3"/>
      <c r="TRB277" s="3"/>
      <c r="TRC277" s="3"/>
      <c r="TRD277" s="3"/>
      <c r="TRE277" s="3"/>
      <c r="TRF277" s="3"/>
      <c r="TRG277" s="3"/>
      <c r="TRH277" s="3"/>
      <c r="TRI277" s="3"/>
      <c r="TRJ277" s="3"/>
      <c r="TRK277" s="3"/>
      <c r="TRL277" s="3"/>
      <c r="TRM277" s="3"/>
      <c r="TRN277" s="3"/>
      <c r="TRO277" s="3"/>
      <c r="TRP277" s="3"/>
      <c r="TRQ277" s="3"/>
      <c r="TRR277" s="3"/>
      <c r="TRS277" s="3"/>
      <c r="TRT277" s="3"/>
      <c r="TRU277" s="3"/>
      <c r="TRV277" s="3"/>
      <c r="TRW277" s="3"/>
      <c r="TRX277" s="3"/>
      <c r="TRY277" s="3"/>
      <c r="TRZ277" s="3"/>
      <c r="TSA277" s="3"/>
      <c r="TSB277" s="3"/>
      <c r="TSC277" s="3"/>
      <c r="TSD277" s="3"/>
      <c r="TSE277" s="3"/>
      <c r="TSF277" s="3"/>
      <c r="TSG277" s="3"/>
      <c r="TSH277" s="3"/>
      <c r="TSI277" s="3"/>
      <c r="TSJ277" s="3"/>
      <c r="TSK277" s="3"/>
      <c r="TSL277" s="3"/>
      <c r="TSM277" s="3"/>
      <c r="TSN277" s="3"/>
      <c r="TSO277" s="3"/>
      <c r="TSP277" s="3"/>
      <c r="TSQ277" s="3"/>
      <c r="TSR277" s="3"/>
      <c r="TSS277" s="3"/>
      <c r="TST277" s="3"/>
      <c r="TSU277" s="3"/>
      <c r="TSV277" s="3"/>
      <c r="TSW277" s="3"/>
      <c r="TSX277" s="3"/>
      <c r="TSY277" s="3"/>
      <c r="TSZ277" s="3"/>
      <c r="TTA277" s="3"/>
      <c r="TTB277" s="3"/>
      <c r="TTC277" s="3"/>
      <c r="TTD277" s="3"/>
      <c r="TTE277" s="3"/>
      <c r="TTF277" s="3"/>
      <c r="TTG277" s="3"/>
      <c r="TTH277" s="3"/>
      <c r="TTI277" s="3"/>
      <c r="TTJ277" s="3"/>
      <c r="TTK277" s="3"/>
      <c r="TTL277" s="3"/>
      <c r="TTM277" s="3"/>
      <c r="TTN277" s="3"/>
      <c r="TTO277" s="3"/>
      <c r="TTP277" s="3"/>
      <c r="TTQ277" s="3"/>
      <c r="TTR277" s="3"/>
      <c r="TTS277" s="3"/>
      <c r="TTT277" s="3"/>
      <c r="TTU277" s="3"/>
      <c r="TTV277" s="3"/>
      <c r="TTW277" s="3"/>
      <c r="TTX277" s="3"/>
      <c r="TTY277" s="3"/>
      <c r="TTZ277" s="3"/>
      <c r="TUA277" s="3"/>
      <c r="TUB277" s="3"/>
      <c r="TUC277" s="3"/>
      <c r="TUD277" s="3"/>
      <c r="TUE277" s="3"/>
      <c r="TUF277" s="3"/>
      <c r="TUG277" s="3"/>
      <c r="TUH277" s="3"/>
      <c r="TUI277" s="3"/>
      <c r="TUJ277" s="3"/>
      <c r="TUK277" s="3"/>
      <c r="TUL277" s="3"/>
      <c r="TUM277" s="3"/>
      <c r="TUN277" s="3"/>
      <c r="TUO277" s="3"/>
      <c r="TUP277" s="3"/>
      <c r="TUQ277" s="3"/>
      <c r="TUR277" s="3"/>
      <c r="TUS277" s="3"/>
      <c r="TUT277" s="3"/>
      <c r="TUU277" s="3"/>
      <c r="TUV277" s="3"/>
      <c r="TUW277" s="3"/>
      <c r="TUX277" s="3"/>
      <c r="TUY277" s="3"/>
      <c r="TUZ277" s="3"/>
      <c r="TVA277" s="3"/>
      <c r="TVB277" s="3"/>
      <c r="TVC277" s="3"/>
      <c r="TVD277" s="3"/>
      <c r="TVE277" s="3"/>
      <c r="TVF277" s="3"/>
      <c r="TVG277" s="3"/>
      <c r="TVH277" s="3"/>
      <c r="TVI277" s="3"/>
      <c r="TVJ277" s="3"/>
      <c r="TVK277" s="3"/>
      <c r="TVL277" s="3"/>
      <c r="TVM277" s="3"/>
      <c r="TVN277" s="3"/>
      <c r="TVO277" s="3"/>
      <c r="TVP277" s="3"/>
      <c r="TVQ277" s="3"/>
      <c r="TVR277" s="3"/>
      <c r="TVS277" s="3"/>
      <c r="TVT277" s="3"/>
      <c r="TVU277" s="3"/>
      <c r="TVV277" s="3"/>
      <c r="TVW277" s="3"/>
      <c r="TVX277" s="3"/>
      <c r="TVY277" s="3"/>
      <c r="TVZ277" s="3"/>
      <c r="TWA277" s="3"/>
      <c r="TWB277" s="3"/>
      <c r="TWC277" s="3"/>
      <c r="TWD277" s="3"/>
      <c r="TWE277" s="3"/>
      <c r="TWF277" s="3"/>
      <c r="TWG277" s="3"/>
      <c r="TWH277" s="3"/>
      <c r="TWI277" s="3"/>
      <c r="TWJ277" s="3"/>
      <c r="TWK277" s="3"/>
      <c r="TWL277" s="3"/>
      <c r="TWM277" s="3"/>
      <c r="TWN277" s="3"/>
      <c r="TWO277" s="3"/>
      <c r="TWP277" s="3"/>
      <c r="TWQ277" s="3"/>
      <c r="TWR277" s="3"/>
      <c r="TWS277" s="3"/>
      <c r="TWT277" s="3"/>
      <c r="TWU277" s="3"/>
      <c r="TWV277" s="3"/>
      <c r="TWW277" s="3"/>
      <c r="TWX277" s="3"/>
      <c r="TWY277" s="3"/>
      <c r="TWZ277" s="3"/>
      <c r="TXA277" s="3"/>
      <c r="TXB277" s="3"/>
      <c r="TXC277" s="3"/>
      <c r="TXD277" s="3"/>
      <c r="TXE277" s="3"/>
      <c r="TXF277" s="3"/>
      <c r="TXG277" s="3"/>
      <c r="TXH277" s="3"/>
      <c r="TXI277" s="3"/>
      <c r="TXJ277" s="3"/>
      <c r="TXK277" s="3"/>
      <c r="TXL277" s="3"/>
      <c r="TXM277" s="3"/>
      <c r="TXN277" s="3"/>
      <c r="TXO277" s="3"/>
      <c r="TXP277" s="3"/>
      <c r="TXQ277" s="3"/>
      <c r="TXR277" s="3"/>
      <c r="TXS277" s="3"/>
      <c r="TXT277" s="3"/>
      <c r="TXU277" s="3"/>
      <c r="TXV277" s="3"/>
      <c r="TXW277" s="3"/>
      <c r="TXX277" s="3"/>
      <c r="TXY277" s="3"/>
      <c r="TXZ277" s="3"/>
      <c r="TYA277" s="3"/>
      <c r="TYB277" s="3"/>
      <c r="TYC277" s="3"/>
      <c r="TYD277" s="3"/>
      <c r="TYE277" s="3"/>
      <c r="TYF277" s="3"/>
      <c r="TYG277" s="3"/>
      <c r="TYH277" s="3"/>
      <c r="TYI277" s="3"/>
      <c r="TYJ277" s="3"/>
      <c r="TYK277" s="3"/>
      <c r="TYL277" s="3"/>
      <c r="TYM277" s="3"/>
      <c r="TYN277" s="3"/>
      <c r="TYO277" s="3"/>
      <c r="TYP277" s="3"/>
      <c r="TYQ277" s="3"/>
      <c r="TYR277" s="3"/>
      <c r="TYS277" s="3"/>
      <c r="TYT277" s="3"/>
      <c r="TYU277" s="3"/>
      <c r="TYV277" s="3"/>
      <c r="TYW277" s="3"/>
      <c r="TYX277" s="3"/>
      <c r="TYY277" s="3"/>
      <c r="TYZ277" s="3"/>
      <c r="TZA277" s="3"/>
      <c r="TZB277" s="3"/>
      <c r="TZC277" s="3"/>
      <c r="TZD277" s="3"/>
      <c r="TZE277" s="3"/>
      <c r="TZF277" s="3"/>
      <c r="TZG277" s="3"/>
      <c r="TZH277" s="3"/>
      <c r="TZI277" s="3"/>
      <c r="TZJ277" s="3"/>
      <c r="TZK277" s="3"/>
      <c r="TZL277" s="3"/>
      <c r="TZM277" s="3"/>
      <c r="TZN277" s="3"/>
      <c r="TZO277" s="3"/>
      <c r="TZP277" s="3"/>
      <c r="TZQ277" s="3"/>
      <c r="TZR277" s="3"/>
      <c r="TZS277" s="3"/>
      <c r="TZT277" s="3"/>
      <c r="TZU277" s="3"/>
      <c r="TZV277" s="3"/>
      <c r="TZW277" s="3"/>
      <c r="TZX277" s="3"/>
      <c r="TZY277" s="3"/>
      <c r="TZZ277" s="3"/>
      <c r="UAA277" s="3"/>
      <c r="UAB277" s="3"/>
      <c r="UAC277" s="3"/>
      <c r="UAD277" s="3"/>
      <c r="UAE277" s="3"/>
      <c r="UAF277" s="3"/>
      <c r="UAG277" s="3"/>
      <c r="UAH277" s="3"/>
      <c r="UAI277" s="3"/>
      <c r="UAJ277" s="3"/>
      <c r="UAK277" s="3"/>
      <c r="UAL277" s="3"/>
      <c r="UAM277" s="3"/>
      <c r="UAN277" s="3"/>
      <c r="UAO277" s="3"/>
      <c r="UAP277" s="3"/>
      <c r="UAQ277" s="3"/>
      <c r="UAR277" s="3"/>
      <c r="UAS277" s="3"/>
      <c r="UAT277" s="3"/>
      <c r="UAU277" s="3"/>
      <c r="UAV277" s="3"/>
      <c r="UAW277" s="3"/>
      <c r="UAX277" s="3"/>
      <c r="UAY277" s="3"/>
      <c r="UAZ277" s="3"/>
      <c r="UBA277" s="3"/>
      <c r="UBB277" s="3"/>
      <c r="UBC277" s="3"/>
      <c r="UBD277" s="3"/>
      <c r="UBE277" s="3"/>
      <c r="UBF277" s="3"/>
      <c r="UBG277" s="3"/>
      <c r="UBH277" s="3"/>
      <c r="UBI277" s="3"/>
      <c r="UBJ277" s="3"/>
      <c r="UBK277" s="3"/>
      <c r="UBL277" s="3"/>
      <c r="UBM277" s="3"/>
      <c r="UBN277" s="3"/>
      <c r="UBO277" s="3"/>
      <c r="UBP277" s="3"/>
      <c r="UBQ277" s="3"/>
      <c r="UBR277" s="3"/>
      <c r="UBS277" s="3"/>
      <c r="UBT277" s="3"/>
      <c r="UBU277" s="3"/>
      <c r="UBV277" s="3"/>
      <c r="UBW277" s="3"/>
      <c r="UBX277" s="3"/>
      <c r="UBY277" s="3"/>
      <c r="UBZ277" s="3"/>
      <c r="UCA277" s="3"/>
      <c r="UCB277" s="3"/>
      <c r="UCC277" s="3"/>
      <c r="UCD277" s="3"/>
      <c r="UCE277" s="3"/>
      <c r="UCF277" s="3"/>
      <c r="UCG277" s="3"/>
      <c r="UCH277" s="3"/>
      <c r="UCI277" s="3"/>
      <c r="UCJ277" s="3"/>
      <c r="UCK277" s="3"/>
      <c r="UCL277" s="3"/>
      <c r="UCM277" s="3"/>
      <c r="UCN277" s="3"/>
      <c r="UCO277" s="3"/>
      <c r="UCP277" s="3"/>
      <c r="UCQ277" s="3"/>
      <c r="UCR277" s="3"/>
      <c r="UCS277" s="3"/>
      <c r="UCT277" s="3"/>
      <c r="UCU277" s="3"/>
      <c r="UCV277" s="3"/>
      <c r="UCW277" s="3"/>
      <c r="UCX277" s="3"/>
      <c r="UCY277" s="3"/>
      <c r="UCZ277" s="3"/>
      <c r="UDA277" s="3"/>
      <c r="UDB277" s="3"/>
      <c r="UDC277" s="3"/>
      <c r="UDD277" s="3"/>
      <c r="UDE277" s="3"/>
      <c r="UDF277" s="3"/>
      <c r="UDG277" s="3"/>
      <c r="UDH277" s="3"/>
      <c r="UDI277" s="3"/>
      <c r="UDJ277" s="3"/>
      <c r="UDK277" s="3"/>
      <c r="UDL277" s="3"/>
      <c r="UDM277" s="3"/>
      <c r="UDN277" s="3"/>
      <c r="UDO277" s="3"/>
      <c r="UDP277" s="3"/>
      <c r="UDQ277" s="3"/>
      <c r="UDR277" s="3"/>
      <c r="UDS277" s="3"/>
      <c r="UDT277" s="3"/>
      <c r="UDU277" s="3"/>
      <c r="UDV277" s="3"/>
      <c r="UDW277" s="3"/>
      <c r="UDX277" s="3"/>
      <c r="UDY277" s="3"/>
      <c r="UDZ277" s="3"/>
      <c r="UEA277" s="3"/>
      <c r="UEB277" s="3"/>
      <c r="UEC277" s="3"/>
      <c r="UED277" s="3"/>
      <c r="UEE277" s="3"/>
      <c r="UEF277" s="3"/>
      <c r="UEG277" s="3"/>
      <c r="UEH277" s="3"/>
      <c r="UEI277" s="3"/>
      <c r="UEJ277" s="3"/>
      <c r="UEK277" s="3"/>
      <c r="UEL277" s="3"/>
      <c r="UEM277" s="3"/>
      <c r="UEN277" s="3"/>
      <c r="UEO277" s="3"/>
      <c r="UEP277" s="3"/>
      <c r="UEQ277" s="3"/>
      <c r="UER277" s="3"/>
      <c r="UES277" s="3"/>
      <c r="UET277" s="3"/>
      <c r="UEU277" s="3"/>
      <c r="UEV277" s="3"/>
      <c r="UEW277" s="3"/>
      <c r="UEX277" s="3"/>
      <c r="UEY277" s="3"/>
      <c r="UEZ277" s="3"/>
      <c r="UFA277" s="3"/>
      <c r="UFB277" s="3"/>
      <c r="UFC277" s="3"/>
      <c r="UFD277" s="3"/>
      <c r="UFE277" s="3"/>
      <c r="UFF277" s="3"/>
      <c r="UFG277" s="3"/>
      <c r="UFH277" s="3"/>
      <c r="UFI277" s="3"/>
      <c r="UFJ277" s="3"/>
      <c r="UFK277" s="3"/>
      <c r="UFL277" s="3"/>
      <c r="UFM277" s="3"/>
      <c r="UFN277" s="3"/>
      <c r="UFO277" s="3"/>
      <c r="UFP277" s="3"/>
      <c r="UFQ277" s="3"/>
      <c r="UFR277" s="3"/>
      <c r="UFS277" s="3"/>
      <c r="UFT277" s="3"/>
      <c r="UFU277" s="3"/>
      <c r="UFV277" s="3"/>
      <c r="UFW277" s="3"/>
      <c r="UFX277" s="3"/>
      <c r="UFY277" s="3"/>
      <c r="UFZ277" s="3"/>
      <c r="UGA277" s="3"/>
      <c r="UGB277" s="3"/>
      <c r="UGC277" s="3"/>
      <c r="UGD277" s="3"/>
      <c r="UGE277" s="3"/>
      <c r="UGF277" s="3"/>
      <c r="UGG277" s="3"/>
      <c r="UGH277" s="3"/>
      <c r="UGI277" s="3"/>
      <c r="UGJ277" s="3"/>
      <c r="UGK277" s="3"/>
      <c r="UGL277" s="3"/>
      <c r="UGM277" s="3"/>
      <c r="UGN277" s="3"/>
      <c r="UGO277" s="3"/>
      <c r="UGP277" s="3"/>
      <c r="UGQ277" s="3"/>
      <c r="UGR277" s="3"/>
      <c r="UGS277" s="3"/>
      <c r="UGT277" s="3"/>
      <c r="UGU277" s="3"/>
      <c r="UGV277" s="3"/>
      <c r="UGW277" s="3"/>
      <c r="UGX277" s="3"/>
      <c r="UGY277" s="3"/>
      <c r="UGZ277" s="3"/>
      <c r="UHA277" s="3"/>
      <c r="UHB277" s="3"/>
      <c r="UHC277" s="3"/>
      <c r="UHD277" s="3"/>
      <c r="UHE277" s="3"/>
      <c r="UHF277" s="3"/>
      <c r="UHG277" s="3"/>
      <c r="UHH277" s="3"/>
      <c r="UHI277" s="3"/>
      <c r="UHJ277" s="3"/>
      <c r="UHK277" s="3"/>
      <c r="UHL277" s="3"/>
      <c r="UHM277" s="3"/>
      <c r="UHN277" s="3"/>
      <c r="UHO277" s="3"/>
      <c r="UHP277" s="3"/>
      <c r="UHQ277" s="3"/>
      <c r="UHR277" s="3"/>
      <c r="UHS277" s="3"/>
      <c r="UHT277" s="3"/>
      <c r="UHU277" s="3"/>
      <c r="UHV277" s="3"/>
      <c r="UHW277" s="3"/>
      <c r="UHX277" s="3"/>
      <c r="UHY277" s="3"/>
      <c r="UHZ277" s="3"/>
      <c r="UIA277" s="3"/>
      <c r="UIB277" s="3"/>
      <c r="UIC277" s="3"/>
      <c r="UID277" s="3"/>
      <c r="UIE277" s="3"/>
      <c r="UIF277" s="3"/>
      <c r="UIG277" s="3"/>
      <c r="UIH277" s="3"/>
      <c r="UII277" s="3"/>
      <c r="UIJ277" s="3"/>
      <c r="UIK277" s="3"/>
      <c r="UIL277" s="3"/>
      <c r="UIM277" s="3"/>
      <c r="UIN277" s="3"/>
      <c r="UIO277" s="3"/>
      <c r="UIP277" s="3"/>
      <c r="UIQ277" s="3"/>
      <c r="UIR277" s="3"/>
      <c r="UIS277" s="3"/>
      <c r="UIT277" s="3"/>
      <c r="UIU277" s="3"/>
      <c r="UIV277" s="3"/>
      <c r="UIW277" s="3"/>
      <c r="UIX277" s="3"/>
      <c r="UIY277" s="3"/>
      <c r="UIZ277" s="3"/>
      <c r="UJA277" s="3"/>
      <c r="UJB277" s="3"/>
      <c r="UJC277" s="3"/>
      <c r="UJD277" s="3"/>
      <c r="UJE277" s="3"/>
      <c r="UJF277" s="3"/>
      <c r="UJG277" s="3"/>
      <c r="UJH277" s="3"/>
      <c r="UJI277" s="3"/>
      <c r="UJJ277" s="3"/>
      <c r="UJK277" s="3"/>
      <c r="UJL277" s="3"/>
      <c r="UJM277" s="3"/>
      <c r="UJN277" s="3"/>
      <c r="UJO277" s="3"/>
      <c r="UJP277" s="3"/>
      <c r="UJQ277" s="3"/>
      <c r="UJR277" s="3"/>
      <c r="UJS277" s="3"/>
      <c r="UJT277" s="3"/>
      <c r="UJU277" s="3"/>
      <c r="UJV277" s="3"/>
      <c r="UJW277" s="3"/>
      <c r="UJX277" s="3"/>
      <c r="UJY277" s="3"/>
      <c r="UJZ277" s="3"/>
      <c r="UKA277" s="3"/>
      <c r="UKB277" s="3"/>
      <c r="UKC277" s="3"/>
      <c r="UKD277" s="3"/>
      <c r="UKE277" s="3"/>
      <c r="UKF277" s="3"/>
      <c r="UKG277" s="3"/>
      <c r="UKH277" s="3"/>
      <c r="UKI277" s="3"/>
      <c r="UKJ277" s="3"/>
      <c r="UKK277" s="3"/>
      <c r="UKL277" s="3"/>
      <c r="UKM277" s="3"/>
      <c r="UKN277" s="3"/>
      <c r="UKO277" s="3"/>
      <c r="UKP277" s="3"/>
      <c r="UKQ277" s="3"/>
      <c r="UKR277" s="3"/>
      <c r="UKS277" s="3"/>
      <c r="UKT277" s="3"/>
      <c r="UKU277" s="3"/>
      <c r="UKV277" s="3"/>
      <c r="UKW277" s="3"/>
      <c r="UKX277" s="3"/>
      <c r="UKY277" s="3"/>
      <c r="UKZ277" s="3"/>
      <c r="ULA277" s="3"/>
      <c r="ULB277" s="3"/>
      <c r="ULC277" s="3"/>
      <c r="ULD277" s="3"/>
      <c r="ULE277" s="3"/>
      <c r="ULF277" s="3"/>
      <c r="ULG277" s="3"/>
      <c r="ULH277" s="3"/>
      <c r="ULI277" s="3"/>
      <c r="ULJ277" s="3"/>
      <c r="ULK277" s="3"/>
      <c r="ULL277" s="3"/>
      <c r="ULM277" s="3"/>
      <c r="ULN277" s="3"/>
      <c r="ULO277" s="3"/>
      <c r="ULP277" s="3"/>
      <c r="ULQ277" s="3"/>
      <c r="ULR277" s="3"/>
      <c r="ULS277" s="3"/>
      <c r="ULT277" s="3"/>
      <c r="ULU277" s="3"/>
      <c r="ULV277" s="3"/>
      <c r="ULW277" s="3"/>
      <c r="ULX277" s="3"/>
      <c r="ULY277" s="3"/>
      <c r="ULZ277" s="3"/>
      <c r="UMA277" s="3"/>
      <c r="UMB277" s="3"/>
      <c r="UMC277" s="3"/>
      <c r="UMD277" s="3"/>
      <c r="UME277" s="3"/>
      <c r="UMF277" s="3"/>
      <c r="UMG277" s="3"/>
      <c r="UMH277" s="3"/>
      <c r="UMI277" s="3"/>
      <c r="UMJ277" s="3"/>
      <c r="UMK277" s="3"/>
      <c r="UML277" s="3"/>
      <c r="UMM277" s="3"/>
      <c r="UMN277" s="3"/>
      <c r="UMO277" s="3"/>
      <c r="UMP277" s="3"/>
      <c r="UMQ277" s="3"/>
      <c r="UMR277" s="3"/>
      <c r="UMS277" s="3"/>
      <c r="UMT277" s="3"/>
      <c r="UMU277" s="3"/>
      <c r="UMV277" s="3"/>
      <c r="UMW277" s="3"/>
      <c r="UMX277" s="3"/>
      <c r="UMY277" s="3"/>
      <c r="UMZ277" s="3"/>
      <c r="UNA277" s="3"/>
      <c r="UNB277" s="3"/>
      <c r="UNC277" s="3"/>
      <c r="UND277" s="3"/>
      <c r="UNE277" s="3"/>
      <c r="UNF277" s="3"/>
      <c r="UNG277" s="3"/>
      <c r="UNH277" s="3"/>
      <c r="UNI277" s="3"/>
      <c r="UNJ277" s="3"/>
      <c r="UNK277" s="3"/>
      <c r="UNL277" s="3"/>
      <c r="UNM277" s="3"/>
      <c r="UNN277" s="3"/>
      <c r="UNO277" s="3"/>
      <c r="UNP277" s="3"/>
      <c r="UNQ277" s="3"/>
      <c r="UNR277" s="3"/>
      <c r="UNS277" s="3"/>
      <c r="UNT277" s="3"/>
      <c r="UNU277" s="3"/>
      <c r="UNV277" s="3"/>
      <c r="UNW277" s="3"/>
      <c r="UNX277" s="3"/>
      <c r="UNY277" s="3"/>
      <c r="UNZ277" s="3"/>
      <c r="UOA277" s="3"/>
      <c r="UOB277" s="3"/>
      <c r="UOC277" s="3"/>
      <c r="UOD277" s="3"/>
      <c r="UOE277" s="3"/>
      <c r="UOF277" s="3"/>
      <c r="UOG277" s="3"/>
      <c r="UOH277" s="3"/>
      <c r="UOI277" s="3"/>
      <c r="UOJ277" s="3"/>
      <c r="UOK277" s="3"/>
      <c r="UOL277" s="3"/>
      <c r="UOM277" s="3"/>
      <c r="UON277" s="3"/>
      <c r="UOO277" s="3"/>
      <c r="UOP277" s="3"/>
      <c r="UOQ277" s="3"/>
      <c r="UOR277" s="3"/>
      <c r="UOS277" s="3"/>
      <c r="UOT277" s="3"/>
      <c r="UOU277" s="3"/>
      <c r="UOV277" s="3"/>
      <c r="UOW277" s="3"/>
      <c r="UOX277" s="3"/>
      <c r="UOY277" s="3"/>
      <c r="UOZ277" s="3"/>
      <c r="UPA277" s="3"/>
      <c r="UPB277" s="3"/>
      <c r="UPC277" s="3"/>
      <c r="UPD277" s="3"/>
      <c r="UPE277" s="3"/>
      <c r="UPF277" s="3"/>
      <c r="UPG277" s="3"/>
      <c r="UPH277" s="3"/>
      <c r="UPI277" s="3"/>
      <c r="UPJ277" s="3"/>
      <c r="UPK277" s="3"/>
      <c r="UPL277" s="3"/>
      <c r="UPM277" s="3"/>
      <c r="UPN277" s="3"/>
      <c r="UPO277" s="3"/>
      <c r="UPP277" s="3"/>
      <c r="UPQ277" s="3"/>
      <c r="UPR277" s="3"/>
      <c r="UPS277" s="3"/>
      <c r="UPT277" s="3"/>
      <c r="UPU277" s="3"/>
      <c r="UPV277" s="3"/>
      <c r="UPW277" s="3"/>
      <c r="UPX277" s="3"/>
      <c r="UPY277" s="3"/>
      <c r="UPZ277" s="3"/>
      <c r="UQA277" s="3"/>
      <c r="UQB277" s="3"/>
      <c r="UQC277" s="3"/>
      <c r="UQD277" s="3"/>
      <c r="UQE277" s="3"/>
      <c r="UQF277" s="3"/>
      <c r="UQG277" s="3"/>
      <c r="UQH277" s="3"/>
      <c r="UQI277" s="3"/>
      <c r="UQJ277" s="3"/>
      <c r="UQK277" s="3"/>
      <c r="UQL277" s="3"/>
      <c r="UQM277" s="3"/>
      <c r="UQN277" s="3"/>
      <c r="UQO277" s="3"/>
      <c r="UQP277" s="3"/>
      <c r="UQQ277" s="3"/>
      <c r="UQR277" s="3"/>
      <c r="UQS277" s="3"/>
      <c r="UQT277" s="3"/>
      <c r="UQU277" s="3"/>
      <c r="UQV277" s="3"/>
      <c r="UQW277" s="3"/>
      <c r="UQX277" s="3"/>
      <c r="UQY277" s="3"/>
      <c r="UQZ277" s="3"/>
      <c r="URA277" s="3"/>
      <c r="URB277" s="3"/>
      <c r="URC277" s="3"/>
      <c r="URD277" s="3"/>
      <c r="URE277" s="3"/>
      <c r="URF277" s="3"/>
      <c r="URG277" s="3"/>
      <c r="URH277" s="3"/>
      <c r="URI277" s="3"/>
      <c r="URJ277" s="3"/>
      <c r="URK277" s="3"/>
      <c r="URL277" s="3"/>
      <c r="URM277" s="3"/>
      <c r="URN277" s="3"/>
      <c r="URO277" s="3"/>
      <c r="URP277" s="3"/>
      <c r="URQ277" s="3"/>
      <c r="URR277" s="3"/>
      <c r="URS277" s="3"/>
      <c r="URT277" s="3"/>
      <c r="URU277" s="3"/>
      <c r="URV277" s="3"/>
      <c r="URW277" s="3"/>
      <c r="URX277" s="3"/>
      <c r="URY277" s="3"/>
      <c r="URZ277" s="3"/>
      <c r="USA277" s="3"/>
      <c r="USB277" s="3"/>
      <c r="USC277" s="3"/>
      <c r="USD277" s="3"/>
      <c r="USE277" s="3"/>
      <c r="USF277" s="3"/>
      <c r="USG277" s="3"/>
      <c r="USH277" s="3"/>
      <c r="USI277" s="3"/>
      <c r="USJ277" s="3"/>
      <c r="USK277" s="3"/>
      <c r="USL277" s="3"/>
      <c r="USM277" s="3"/>
      <c r="USN277" s="3"/>
      <c r="USO277" s="3"/>
      <c r="USP277" s="3"/>
      <c r="USQ277" s="3"/>
      <c r="USR277" s="3"/>
      <c r="USS277" s="3"/>
      <c r="UST277" s="3"/>
      <c r="USU277" s="3"/>
      <c r="USV277" s="3"/>
      <c r="USW277" s="3"/>
      <c r="USX277" s="3"/>
      <c r="USY277" s="3"/>
      <c r="USZ277" s="3"/>
      <c r="UTA277" s="3"/>
      <c r="UTB277" s="3"/>
      <c r="UTC277" s="3"/>
      <c r="UTD277" s="3"/>
      <c r="UTE277" s="3"/>
      <c r="UTF277" s="3"/>
      <c r="UTG277" s="3"/>
      <c r="UTH277" s="3"/>
      <c r="UTI277" s="3"/>
      <c r="UTJ277" s="3"/>
      <c r="UTK277" s="3"/>
      <c r="UTL277" s="3"/>
      <c r="UTM277" s="3"/>
      <c r="UTN277" s="3"/>
      <c r="UTO277" s="3"/>
      <c r="UTP277" s="3"/>
      <c r="UTQ277" s="3"/>
      <c r="UTR277" s="3"/>
      <c r="UTS277" s="3"/>
      <c r="UTT277" s="3"/>
      <c r="UTU277" s="3"/>
      <c r="UTV277" s="3"/>
      <c r="UTW277" s="3"/>
      <c r="UTX277" s="3"/>
      <c r="UTY277" s="3"/>
      <c r="UTZ277" s="3"/>
      <c r="UUA277" s="3"/>
      <c r="UUB277" s="3"/>
      <c r="UUC277" s="3"/>
      <c r="UUD277" s="3"/>
      <c r="UUE277" s="3"/>
      <c r="UUF277" s="3"/>
      <c r="UUG277" s="3"/>
      <c r="UUH277" s="3"/>
      <c r="UUI277" s="3"/>
      <c r="UUJ277" s="3"/>
      <c r="UUK277" s="3"/>
      <c r="UUL277" s="3"/>
      <c r="UUM277" s="3"/>
      <c r="UUN277" s="3"/>
      <c r="UUO277" s="3"/>
      <c r="UUP277" s="3"/>
      <c r="UUQ277" s="3"/>
      <c r="UUR277" s="3"/>
      <c r="UUS277" s="3"/>
      <c r="UUT277" s="3"/>
      <c r="UUU277" s="3"/>
      <c r="UUV277" s="3"/>
      <c r="UUW277" s="3"/>
      <c r="UUX277" s="3"/>
      <c r="UUY277" s="3"/>
      <c r="UUZ277" s="3"/>
      <c r="UVA277" s="3"/>
      <c r="UVB277" s="3"/>
      <c r="UVC277" s="3"/>
      <c r="UVD277" s="3"/>
      <c r="UVE277" s="3"/>
      <c r="UVF277" s="3"/>
      <c r="UVG277" s="3"/>
      <c r="UVH277" s="3"/>
      <c r="UVI277" s="3"/>
      <c r="UVJ277" s="3"/>
      <c r="UVK277" s="3"/>
      <c r="UVL277" s="3"/>
      <c r="UVM277" s="3"/>
      <c r="UVN277" s="3"/>
      <c r="UVO277" s="3"/>
      <c r="UVP277" s="3"/>
      <c r="UVQ277" s="3"/>
      <c r="UVR277" s="3"/>
      <c r="UVS277" s="3"/>
      <c r="UVT277" s="3"/>
      <c r="UVU277" s="3"/>
      <c r="UVV277" s="3"/>
      <c r="UVW277" s="3"/>
      <c r="UVX277" s="3"/>
      <c r="UVY277" s="3"/>
      <c r="UVZ277" s="3"/>
      <c r="UWA277" s="3"/>
      <c r="UWB277" s="3"/>
      <c r="UWC277" s="3"/>
      <c r="UWD277" s="3"/>
      <c r="UWE277" s="3"/>
      <c r="UWF277" s="3"/>
      <c r="UWG277" s="3"/>
      <c r="UWH277" s="3"/>
      <c r="UWI277" s="3"/>
      <c r="UWJ277" s="3"/>
      <c r="UWK277" s="3"/>
      <c r="UWL277" s="3"/>
      <c r="UWM277" s="3"/>
      <c r="UWN277" s="3"/>
      <c r="UWO277" s="3"/>
      <c r="UWP277" s="3"/>
      <c r="UWQ277" s="3"/>
      <c r="UWR277" s="3"/>
      <c r="UWS277" s="3"/>
      <c r="UWT277" s="3"/>
      <c r="UWU277" s="3"/>
      <c r="UWV277" s="3"/>
      <c r="UWW277" s="3"/>
      <c r="UWX277" s="3"/>
      <c r="UWY277" s="3"/>
      <c r="UWZ277" s="3"/>
      <c r="UXA277" s="3"/>
      <c r="UXB277" s="3"/>
      <c r="UXC277" s="3"/>
      <c r="UXD277" s="3"/>
      <c r="UXE277" s="3"/>
      <c r="UXF277" s="3"/>
      <c r="UXG277" s="3"/>
      <c r="UXH277" s="3"/>
      <c r="UXI277" s="3"/>
      <c r="UXJ277" s="3"/>
      <c r="UXK277" s="3"/>
      <c r="UXL277" s="3"/>
      <c r="UXM277" s="3"/>
      <c r="UXN277" s="3"/>
      <c r="UXO277" s="3"/>
      <c r="UXP277" s="3"/>
      <c r="UXQ277" s="3"/>
      <c r="UXR277" s="3"/>
      <c r="UXS277" s="3"/>
      <c r="UXT277" s="3"/>
      <c r="UXU277" s="3"/>
      <c r="UXV277" s="3"/>
      <c r="UXW277" s="3"/>
      <c r="UXX277" s="3"/>
      <c r="UXY277" s="3"/>
      <c r="UXZ277" s="3"/>
      <c r="UYA277" s="3"/>
      <c r="UYB277" s="3"/>
      <c r="UYC277" s="3"/>
      <c r="UYD277" s="3"/>
      <c r="UYE277" s="3"/>
      <c r="UYF277" s="3"/>
      <c r="UYG277" s="3"/>
      <c r="UYH277" s="3"/>
      <c r="UYI277" s="3"/>
      <c r="UYJ277" s="3"/>
      <c r="UYK277" s="3"/>
      <c r="UYL277" s="3"/>
      <c r="UYM277" s="3"/>
      <c r="UYN277" s="3"/>
      <c r="UYO277" s="3"/>
      <c r="UYP277" s="3"/>
      <c r="UYQ277" s="3"/>
      <c r="UYR277" s="3"/>
      <c r="UYS277" s="3"/>
      <c r="UYT277" s="3"/>
      <c r="UYU277" s="3"/>
      <c r="UYV277" s="3"/>
      <c r="UYW277" s="3"/>
      <c r="UYX277" s="3"/>
      <c r="UYY277" s="3"/>
      <c r="UYZ277" s="3"/>
      <c r="UZA277" s="3"/>
      <c r="UZB277" s="3"/>
      <c r="UZC277" s="3"/>
      <c r="UZD277" s="3"/>
      <c r="UZE277" s="3"/>
      <c r="UZF277" s="3"/>
      <c r="UZG277" s="3"/>
      <c r="UZH277" s="3"/>
      <c r="UZI277" s="3"/>
      <c r="UZJ277" s="3"/>
      <c r="UZK277" s="3"/>
      <c r="UZL277" s="3"/>
      <c r="UZM277" s="3"/>
      <c r="UZN277" s="3"/>
      <c r="UZO277" s="3"/>
      <c r="UZP277" s="3"/>
      <c r="UZQ277" s="3"/>
      <c r="UZR277" s="3"/>
      <c r="UZS277" s="3"/>
      <c r="UZT277" s="3"/>
      <c r="UZU277" s="3"/>
      <c r="UZV277" s="3"/>
      <c r="UZW277" s="3"/>
      <c r="UZX277" s="3"/>
      <c r="UZY277" s="3"/>
      <c r="UZZ277" s="3"/>
      <c r="VAA277" s="3"/>
      <c r="VAB277" s="3"/>
      <c r="VAC277" s="3"/>
      <c r="VAD277" s="3"/>
      <c r="VAE277" s="3"/>
      <c r="VAF277" s="3"/>
      <c r="VAG277" s="3"/>
      <c r="VAH277" s="3"/>
      <c r="VAI277" s="3"/>
      <c r="VAJ277" s="3"/>
      <c r="VAK277" s="3"/>
      <c r="VAL277" s="3"/>
      <c r="VAM277" s="3"/>
      <c r="VAN277" s="3"/>
      <c r="VAO277" s="3"/>
      <c r="VAP277" s="3"/>
      <c r="VAQ277" s="3"/>
      <c r="VAR277" s="3"/>
      <c r="VAS277" s="3"/>
      <c r="VAT277" s="3"/>
      <c r="VAU277" s="3"/>
      <c r="VAV277" s="3"/>
      <c r="VAW277" s="3"/>
      <c r="VAX277" s="3"/>
      <c r="VAY277" s="3"/>
      <c r="VAZ277" s="3"/>
      <c r="VBA277" s="3"/>
      <c r="VBB277" s="3"/>
      <c r="VBC277" s="3"/>
      <c r="VBD277" s="3"/>
      <c r="VBE277" s="3"/>
      <c r="VBF277" s="3"/>
      <c r="VBG277" s="3"/>
      <c r="VBH277" s="3"/>
      <c r="VBI277" s="3"/>
      <c r="VBJ277" s="3"/>
      <c r="VBK277" s="3"/>
      <c r="VBL277" s="3"/>
      <c r="VBM277" s="3"/>
      <c r="VBN277" s="3"/>
      <c r="VBO277" s="3"/>
      <c r="VBP277" s="3"/>
      <c r="VBQ277" s="3"/>
      <c r="VBR277" s="3"/>
      <c r="VBS277" s="3"/>
      <c r="VBT277" s="3"/>
      <c r="VBU277" s="3"/>
      <c r="VBV277" s="3"/>
      <c r="VBW277" s="3"/>
      <c r="VBX277" s="3"/>
      <c r="VBY277" s="3"/>
      <c r="VBZ277" s="3"/>
      <c r="VCA277" s="3"/>
      <c r="VCB277" s="3"/>
      <c r="VCC277" s="3"/>
      <c r="VCD277" s="3"/>
      <c r="VCE277" s="3"/>
      <c r="VCF277" s="3"/>
      <c r="VCG277" s="3"/>
      <c r="VCH277" s="3"/>
      <c r="VCI277" s="3"/>
      <c r="VCJ277" s="3"/>
      <c r="VCK277" s="3"/>
      <c r="VCL277" s="3"/>
      <c r="VCM277" s="3"/>
      <c r="VCN277" s="3"/>
      <c r="VCO277" s="3"/>
      <c r="VCP277" s="3"/>
      <c r="VCQ277" s="3"/>
      <c r="VCR277" s="3"/>
      <c r="VCS277" s="3"/>
      <c r="VCT277" s="3"/>
      <c r="VCU277" s="3"/>
      <c r="VCV277" s="3"/>
      <c r="VCW277" s="3"/>
      <c r="VCX277" s="3"/>
      <c r="VCY277" s="3"/>
      <c r="VCZ277" s="3"/>
      <c r="VDA277" s="3"/>
      <c r="VDB277" s="3"/>
      <c r="VDC277" s="3"/>
      <c r="VDD277" s="3"/>
      <c r="VDE277" s="3"/>
      <c r="VDF277" s="3"/>
      <c r="VDG277" s="3"/>
      <c r="VDH277" s="3"/>
      <c r="VDI277" s="3"/>
      <c r="VDJ277" s="3"/>
      <c r="VDK277" s="3"/>
      <c r="VDL277" s="3"/>
      <c r="VDM277" s="3"/>
      <c r="VDN277" s="3"/>
      <c r="VDO277" s="3"/>
      <c r="VDP277" s="3"/>
      <c r="VDQ277" s="3"/>
      <c r="VDR277" s="3"/>
      <c r="VDS277" s="3"/>
      <c r="VDT277" s="3"/>
      <c r="VDU277" s="3"/>
      <c r="VDV277" s="3"/>
      <c r="VDW277" s="3"/>
      <c r="VDX277" s="3"/>
      <c r="VDY277" s="3"/>
      <c r="VDZ277" s="3"/>
      <c r="VEA277" s="3"/>
      <c r="VEB277" s="3"/>
      <c r="VEC277" s="3"/>
      <c r="VED277" s="3"/>
      <c r="VEE277" s="3"/>
      <c r="VEF277" s="3"/>
      <c r="VEG277" s="3"/>
      <c r="VEH277" s="3"/>
      <c r="VEI277" s="3"/>
      <c r="VEJ277" s="3"/>
      <c r="VEK277" s="3"/>
      <c r="VEL277" s="3"/>
      <c r="VEM277" s="3"/>
      <c r="VEN277" s="3"/>
      <c r="VEO277" s="3"/>
      <c r="VEP277" s="3"/>
      <c r="VEQ277" s="3"/>
      <c r="VER277" s="3"/>
      <c r="VES277" s="3"/>
      <c r="VET277" s="3"/>
      <c r="VEU277" s="3"/>
      <c r="VEV277" s="3"/>
      <c r="VEW277" s="3"/>
      <c r="VEX277" s="3"/>
      <c r="VEY277" s="3"/>
      <c r="VEZ277" s="3"/>
      <c r="VFA277" s="3"/>
      <c r="VFB277" s="3"/>
      <c r="VFC277" s="3"/>
      <c r="VFD277" s="3"/>
      <c r="VFE277" s="3"/>
      <c r="VFF277" s="3"/>
      <c r="VFG277" s="3"/>
      <c r="VFH277" s="3"/>
      <c r="VFI277" s="3"/>
      <c r="VFJ277" s="3"/>
      <c r="VFK277" s="3"/>
      <c r="VFL277" s="3"/>
      <c r="VFM277" s="3"/>
      <c r="VFN277" s="3"/>
      <c r="VFO277" s="3"/>
      <c r="VFP277" s="3"/>
      <c r="VFQ277" s="3"/>
      <c r="VFR277" s="3"/>
      <c r="VFS277" s="3"/>
      <c r="VFT277" s="3"/>
      <c r="VFU277" s="3"/>
      <c r="VFV277" s="3"/>
      <c r="VFW277" s="3"/>
      <c r="VFX277" s="3"/>
      <c r="VFY277" s="3"/>
      <c r="VFZ277" s="3"/>
      <c r="VGA277" s="3"/>
      <c r="VGB277" s="3"/>
      <c r="VGC277" s="3"/>
      <c r="VGD277" s="3"/>
      <c r="VGE277" s="3"/>
      <c r="VGF277" s="3"/>
      <c r="VGG277" s="3"/>
      <c r="VGH277" s="3"/>
      <c r="VGI277" s="3"/>
      <c r="VGJ277" s="3"/>
      <c r="VGK277" s="3"/>
      <c r="VGL277" s="3"/>
      <c r="VGM277" s="3"/>
      <c r="VGN277" s="3"/>
      <c r="VGO277" s="3"/>
      <c r="VGP277" s="3"/>
      <c r="VGQ277" s="3"/>
      <c r="VGR277" s="3"/>
      <c r="VGS277" s="3"/>
      <c r="VGT277" s="3"/>
      <c r="VGU277" s="3"/>
      <c r="VGV277" s="3"/>
      <c r="VGW277" s="3"/>
      <c r="VGX277" s="3"/>
      <c r="VGY277" s="3"/>
      <c r="VGZ277" s="3"/>
      <c r="VHA277" s="3"/>
      <c r="VHB277" s="3"/>
      <c r="VHC277" s="3"/>
      <c r="VHD277" s="3"/>
      <c r="VHE277" s="3"/>
      <c r="VHF277" s="3"/>
      <c r="VHG277" s="3"/>
      <c r="VHH277" s="3"/>
      <c r="VHI277" s="3"/>
      <c r="VHJ277" s="3"/>
      <c r="VHK277" s="3"/>
      <c r="VHL277" s="3"/>
      <c r="VHM277" s="3"/>
      <c r="VHN277" s="3"/>
      <c r="VHO277" s="3"/>
      <c r="VHP277" s="3"/>
      <c r="VHQ277" s="3"/>
      <c r="VHR277" s="3"/>
      <c r="VHS277" s="3"/>
      <c r="VHT277" s="3"/>
      <c r="VHU277" s="3"/>
      <c r="VHV277" s="3"/>
      <c r="VHW277" s="3"/>
      <c r="VHX277" s="3"/>
      <c r="VHY277" s="3"/>
      <c r="VHZ277" s="3"/>
      <c r="VIA277" s="3"/>
      <c r="VIB277" s="3"/>
      <c r="VIC277" s="3"/>
      <c r="VID277" s="3"/>
      <c r="VIE277" s="3"/>
      <c r="VIF277" s="3"/>
      <c r="VIG277" s="3"/>
      <c r="VIH277" s="3"/>
      <c r="VII277" s="3"/>
      <c r="VIJ277" s="3"/>
      <c r="VIK277" s="3"/>
      <c r="VIL277" s="3"/>
      <c r="VIM277" s="3"/>
      <c r="VIN277" s="3"/>
      <c r="VIO277" s="3"/>
      <c r="VIP277" s="3"/>
      <c r="VIQ277" s="3"/>
      <c r="VIR277" s="3"/>
      <c r="VIS277" s="3"/>
      <c r="VIT277" s="3"/>
      <c r="VIU277" s="3"/>
      <c r="VIV277" s="3"/>
      <c r="VIW277" s="3"/>
      <c r="VIX277" s="3"/>
      <c r="VIY277" s="3"/>
      <c r="VIZ277" s="3"/>
      <c r="VJA277" s="3"/>
      <c r="VJB277" s="3"/>
      <c r="VJC277" s="3"/>
      <c r="VJD277" s="3"/>
      <c r="VJE277" s="3"/>
      <c r="VJF277" s="3"/>
      <c r="VJG277" s="3"/>
      <c r="VJH277" s="3"/>
      <c r="VJI277" s="3"/>
      <c r="VJJ277" s="3"/>
      <c r="VJK277" s="3"/>
      <c r="VJL277" s="3"/>
      <c r="VJM277" s="3"/>
      <c r="VJN277" s="3"/>
      <c r="VJO277" s="3"/>
      <c r="VJP277" s="3"/>
      <c r="VJQ277" s="3"/>
      <c r="VJR277" s="3"/>
      <c r="VJS277" s="3"/>
      <c r="VJT277" s="3"/>
      <c r="VJU277" s="3"/>
      <c r="VJV277" s="3"/>
      <c r="VJW277" s="3"/>
      <c r="VJX277" s="3"/>
      <c r="VJY277" s="3"/>
      <c r="VJZ277" s="3"/>
      <c r="VKA277" s="3"/>
      <c r="VKB277" s="3"/>
      <c r="VKC277" s="3"/>
      <c r="VKD277" s="3"/>
      <c r="VKE277" s="3"/>
      <c r="VKF277" s="3"/>
      <c r="VKG277" s="3"/>
      <c r="VKH277" s="3"/>
      <c r="VKI277" s="3"/>
      <c r="VKJ277" s="3"/>
      <c r="VKK277" s="3"/>
      <c r="VKL277" s="3"/>
      <c r="VKM277" s="3"/>
      <c r="VKN277" s="3"/>
      <c r="VKO277" s="3"/>
      <c r="VKP277" s="3"/>
      <c r="VKQ277" s="3"/>
      <c r="VKR277" s="3"/>
      <c r="VKS277" s="3"/>
      <c r="VKT277" s="3"/>
      <c r="VKU277" s="3"/>
      <c r="VKV277" s="3"/>
      <c r="VKW277" s="3"/>
      <c r="VKX277" s="3"/>
      <c r="VKY277" s="3"/>
      <c r="VKZ277" s="3"/>
      <c r="VLA277" s="3"/>
      <c r="VLB277" s="3"/>
      <c r="VLC277" s="3"/>
      <c r="VLD277" s="3"/>
      <c r="VLE277" s="3"/>
      <c r="VLF277" s="3"/>
      <c r="VLG277" s="3"/>
      <c r="VLH277" s="3"/>
      <c r="VLI277" s="3"/>
      <c r="VLJ277" s="3"/>
      <c r="VLK277" s="3"/>
      <c r="VLL277" s="3"/>
      <c r="VLM277" s="3"/>
      <c r="VLN277" s="3"/>
      <c r="VLO277" s="3"/>
      <c r="VLP277" s="3"/>
      <c r="VLQ277" s="3"/>
      <c r="VLR277" s="3"/>
      <c r="VLS277" s="3"/>
      <c r="VLT277" s="3"/>
      <c r="VLU277" s="3"/>
      <c r="VLV277" s="3"/>
      <c r="VLW277" s="3"/>
      <c r="VLX277" s="3"/>
      <c r="VLY277" s="3"/>
      <c r="VLZ277" s="3"/>
      <c r="VMA277" s="3"/>
      <c r="VMB277" s="3"/>
      <c r="VMC277" s="3"/>
      <c r="VMD277" s="3"/>
      <c r="VME277" s="3"/>
      <c r="VMF277" s="3"/>
      <c r="VMG277" s="3"/>
      <c r="VMH277" s="3"/>
      <c r="VMI277" s="3"/>
      <c r="VMJ277" s="3"/>
      <c r="VMK277" s="3"/>
      <c r="VML277" s="3"/>
      <c r="VMM277" s="3"/>
      <c r="VMN277" s="3"/>
      <c r="VMO277" s="3"/>
      <c r="VMP277" s="3"/>
      <c r="VMQ277" s="3"/>
      <c r="VMR277" s="3"/>
      <c r="VMS277" s="3"/>
      <c r="VMT277" s="3"/>
      <c r="VMU277" s="3"/>
      <c r="VMV277" s="3"/>
      <c r="VMW277" s="3"/>
      <c r="VMX277" s="3"/>
      <c r="VMY277" s="3"/>
      <c r="VMZ277" s="3"/>
      <c r="VNA277" s="3"/>
      <c r="VNB277" s="3"/>
      <c r="VNC277" s="3"/>
      <c r="VND277" s="3"/>
      <c r="VNE277" s="3"/>
      <c r="VNF277" s="3"/>
      <c r="VNG277" s="3"/>
      <c r="VNH277" s="3"/>
      <c r="VNI277" s="3"/>
      <c r="VNJ277" s="3"/>
      <c r="VNK277" s="3"/>
      <c r="VNL277" s="3"/>
      <c r="VNM277" s="3"/>
      <c r="VNN277" s="3"/>
      <c r="VNO277" s="3"/>
      <c r="VNP277" s="3"/>
      <c r="VNQ277" s="3"/>
      <c r="VNR277" s="3"/>
      <c r="VNS277" s="3"/>
      <c r="VNT277" s="3"/>
      <c r="VNU277" s="3"/>
      <c r="VNV277" s="3"/>
      <c r="VNW277" s="3"/>
      <c r="VNX277" s="3"/>
      <c r="VNY277" s="3"/>
      <c r="VNZ277" s="3"/>
      <c r="VOA277" s="3"/>
      <c r="VOB277" s="3"/>
      <c r="VOC277" s="3"/>
      <c r="VOD277" s="3"/>
      <c r="VOE277" s="3"/>
      <c r="VOF277" s="3"/>
      <c r="VOG277" s="3"/>
      <c r="VOH277" s="3"/>
      <c r="VOI277" s="3"/>
      <c r="VOJ277" s="3"/>
      <c r="VOK277" s="3"/>
      <c r="VOL277" s="3"/>
      <c r="VOM277" s="3"/>
      <c r="VON277" s="3"/>
      <c r="VOO277" s="3"/>
      <c r="VOP277" s="3"/>
      <c r="VOQ277" s="3"/>
      <c r="VOR277" s="3"/>
      <c r="VOS277" s="3"/>
      <c r="VOT277" s="3"/>
      <c r="VOU277" s="3"/>
      <c r="VOV277" s="3"/>
      <c r="VOW277" s="3"/>
      <c r="VOX277" s="3"/>
      <c r="VOY277" s="3"/>
      <c r="VOZ277" s="3"/>
      <c r="VPA277" s="3"/>
      <c r="VPB277" s="3"/>
      <c r="VPC277" s="3"/>
      <c r="VPD277" s="3"/>
      <c r="VPE277" s="3"/>
      <c r="VPF277" s="3"/>
      <c r="VPG277" s="3"/>
      <c r="VPH277" s="3"/>
      <c r="VPI277" s="3"/>
      <c r="VPJ277" s="3"/>
      <c r="VPK277" s="3"/>
      <c r="VPL277" s="3"/>
      <c r="VPM277" s="3"/>
      <c r="VPN277" s="3"/>
      <c r="VPO277" s="3"/>
      <c r="VPP277" s="3"/>
      <c r="VPQ277" s="3"/>
      <c r="VPR277" s="3"/>
      <c r="VPS277" s="3"/>
      <c r="VPT277" s="3"/>
      <c r="VPU277" s="3"/>
      <c r="VPV277" s="3"/>
      <c r="VPW277" s="3"/>
      <c r="VPX277" s="3"/>
      <c r="VPY277" s="3"/>
      <c r="VPZ277" s="3"/>
      <c r="VQA277" s="3"/>
      <c r="VQB277" s="3"/>
      <c r="VQC277" s="3"/>
      <c r="VQD277" s="3"/>
      <c r="VQE277" s="3"/>
      <c r="VQF277" s="3"/>
      <c r="VQG277" s="3"/>
      <c r="VQH277" s="3"/>
      <c r="VQI277" s="3"/>
      <c r="VQJ277" s="3"/>
      <c r="VQK277" s="3"/>
      <c r="VQL277" s="3"/>
      <c r="VQM277" s="3"/>
      <c r="VQN277" s="3"/>
      <c r="VQO277" s="3"/>
      <c r="VQP277" s="3"/>
      <c r="VQQ277" s="3"/>
      <c r="VQR277" s="3"/>
      <c r="VQS277" s="3"/>
      <c r="VQT277" s="3"/>
      <c r="VQU277" s="3"/>
      <c r="VQV277" s="3"/>
      <c r="VQW277" s="3"/>
      <c r="VQX277" s="3"/>
      <c r="VQY277" s="3"/>
      <c r="VQZ277" s="3"/>
      <c r="VRA277" s="3"/>
      <c r="VRB277" s="3"/>
      <c r="VRC277" s="3"/>
      <c r="VRD277" s="3"/>
      <c r="VRE277" s="3"/>
      <c r="VRF277" s="3"/>
      <c r="VRG277" s="3"/>
      <c r="VRH277" s="3"/>
      <c r="VRI277" s="3"/>
      <c r="VRJ277" s="3"/>
      <c r="VRK277" s="3"/>
      <c r="VRL277" s="3"/>
      <c r="VRM277" s="3"/>
      <c r="VRN277" s="3"/>
      <c r="VRO277" s="3"/>
      <c r="VRP277" s="3"/>
      <c r="VRQ277" s="3"/>
      <c r="VRR277" s="3"/>
      <c r="VRS277" s="3"/>
      <c r="VRT277" s="3"/>
      <c r="VRU277" s="3"/>
      <c r="VRV277" s="3"/>
      <c r="VRW277" s="3"/>
      <c r="VRX277" s="3"/>
      <c r="VRY277" s="3"/>
      <c r="VRZ277" s="3"/>
      <c r="VSA277" s="3"/>
      <c r="VSB277" s="3"/>
      <c r="VSC277" s="3"/>
      <c r="VSD277" s="3"/>
      <c r="VSE277" s="3"/>
      <c r="VSF277" s="3"/>
      <c r="VSG277" s="3"/>
      <c r="VSH277" s="3"/>
      <c r="VSI277" s="3"/>
      <c r="VSJ277" s="3"/>
      <c r="VSK277" s="3"/>
      <c r="VSL277" s="3"/>
      <c r="VSM277" s="3"/>
      <c r="VSN277" s="3"/>
      <c r="VSO277" s="3"/>
      <c r="VSP277" s="3"/>
      <c r="VSQ277" s="3"/>
      <c r="VSR277" s="3"/>
      <c r="VSS277" s="3"/>
      <c r="VST277" s="3"/>
      <c r="VSU277" s="3"/>
      <c r="VSV277" s="3"/>
      <c r="VSW277" s="3"/>
      <c r="VSX277" s="3"/>
      <c r="VSY277" s="3"/>
      <c r="VSZ277" s="3"/>
      <c r="VTA277" s="3"/>
      <c r="VTB277" s="3"/>
      <c r="VTC277" s="3"/>
      <c r="VTD277" s="3"/>
      <c r="VTE277" s="3"/>
      <c r="VTF277" s="3"/>
      <c r="VTG277" s="3"/>
      <c r="VTH277" s="3"/>
      <c r="VTI277" s="3"/>
      <c r="VTJ277" s="3"/>
      <c r="VTK277" s="3"/>
      <c r="VTL277" s="3"/>
      <c r="VTM277" s="3"/>
      <c r="VTN277" s="3"/>
      <c r="VTO277" s="3"/>
      <c r="VTP277" s="3"/>
      <c r="VTQ277" s="3"/>
      <c r="VTR277" s="3"/>
      <c r="VTS277" s="3"/>
      <c r="VTT277" s="3"/>
      <c r="VTU277" s="3"/>
      <c r="VTV277" s="3"/>
      <c r="VTW277" s="3"/>
      <c r="VTX277" s="3"/>
      <c r="VTY277" s="3"/>
      <c r="VTZ277" s="3"/>
      <c r="VUA277" s="3"/>
      <c r="VUB277" s="3"/>
      <c r="VUC277" s="3"/>
      <c r="VUD277" s="3"/>
      <c r="VUE277" s="3"/>
      <c r="VUF277" s="3"/>
      <c r="VUG277" s="3"/>
      <c r="VUH277" s="3"/>
      <c r="VUI277" s="3"/>
      <c r="VUJ277" s="3"/>
      <c r="VUK277" s="3"/>
      <c r="VUL277" s="3"/>
      <c r="VUM277" s="3"/>
      <c r="VUN277" s="3"/>
      <c r="VUO277" s="3"/>
      <c r="VUP277" s="3"/>
      <c r="VUQ277" s="3"/>
      <c r="VUR277" s="3"/>
      <c r="VUS277" s="3"/>
      <c r="VUT277" s="3"/>
      <c r="VUU277" s="3"/>
      <c r="VUV277" s="3"/>
      <c r="VUW277" s="3"/>
      <c r="VUX277" s="3"/>
      <c r="VUY277" s="3"/>
      <c r="VUZ277" s="3"/>
      <c r="VVA277" s="3"/>
      <c r="VVB277" s="3"/>
      <c r="VVC277" s="3"/>
      <c r="VVD277" s="3"/>
      <c r="VVE277" s="3"/>
      <c r="VVF277" s="3"/>
      <c r="VVG277" s="3"/>
      <c r="VVH277" s="3"/>
      <c r="VVI277" s="3"/>
      <c r="VVJ277" s="3"/>
      <c r="VVK277" s="3"/>
      <c r="VVL277" s="3"/>
      <c r="VVM277" s="3"/>
      <c r="VVN277" s="3"/>
      <c r="VVO277" s="3"/>
      <c r="VVP277" s="3"/>
      <c r="VVQ277" s="3"/>
      <c r="VVR277" s="3"/>
      <c r="VVS277" s="3"/>
      <c r="VVT277" s="3"/>
      <c r="VVU277" s="3"/>
      <c r="VVV277" s="3"/>
      <c r="VVW277" s="3"/>
      <c r="VVX277" s="3"/>
      <c r="VVY277" s="3"/>
      <c r="VVZ277" s="3"/>
      <c r="VWA277" s="3"/>
      <c r="VWB277" s="3"/>
      <c r="VWC277" s="3"/>
      <c r="VWD277" s="3"/>
      <c r="VWE277" s="3"/>
      <c r="VWF277" s="3"/>
      <c r="VWG277" s="3"/>
      <c r="VWH277" s="3"/>
      <c r="VWI277" s="3"/>
      <c r="VWJ277" s="3"/>
      <c r="VWK277" s="3"/>
      <c r="VWL277" s="3"/>
      <c r="VWM277" s="3"/>
      <c r="VWN277" s="3"/>
      <c r="VWO277" s="3"/>
      <c r="VWP277" s="3"/>
      <c r="VWQ277" s="3"/>
      <c r="VWR277" s="3"/>
      <c r="VWS277" s="3"/>
      <c r="VWT277" s="3"/>
      <c r="VWU277" s="3"/>
      <c r="VWV277" s="3"/>
      <c r="VWW277" s="3"/>
      <c r="VWX277" s="3"/>
      <c r="VWY277" s="3"/>
      <c r="VWZ277" s="3"/>
      <c r="VXA277" s="3"/>
      <c r="VXB277" s="3"/>
      <c r="VXC277" s="3"/>
      <c r="VXD277" s="3"/>
      <c r="VXE277" s="3"/>
      <c r="VXF277" s="3"/>
      <c r="VXG277" s="3"/>
      <c r="VXH277" s="3"/>
      <c r="VXI277" s="3"/>
      <c r="VXJ277" s="3"/>
      <c r="VXK277" s="3"/>
      <c r="VXL277" s="3"/>
      <c r="VXM277" s="3"/>
      <c r="VXN277" s="3"/>
      <c r="VXO277" s="3"/>
      <c r="VXP277" s="3"/>
      <c r="VXQ277" s="3"/>
      <c r="VXR277" s="3"/>
      <c r="VXS277" s="3"/>
      <c r="VXT277" s="3"/>
      <c r="VXU277" s="3"/>
      <c r="VXV277" s="3"/>
      <c r="VXW277" s="3"/>
      <c r="VXX277" s="3"/>
      <c r="VXY277" s="3"/>
      <c r="VXZ277" s="3"/>
      <c r="VYA277" s="3"/>
      <c r="VYB277" s="3"/>
      <c r="VYC277" s="3"/>
      <c r="VYD277" s="3"/>
      <c r="VYE277" s="3"/>
      <c r="VYF277" s="3"/>
      <c r="VYG277" s="3"/>
      <c r="VYH277" s="3"/>
      <c r="VYI277" s="3"/>
      <c r="VYJ277" s="3"/>
      <c r="VYK277" s="3"/>
      <c r="VYL277" s="3"/>
      <c r="VYM277" s="3"/>
      <c r="VYN277" s="3"/>
      <c r="VYO277" s="3"/>
      <c r="VYP277" s="3"/>
      <c r="VYQ277" s="3"/>
      <c r="VYR277" s="3"/>
      <c r="VYS277" s="3"/>
      <c r="VYT277" s="3"/>
      <c r="VYU277" s="3"/>
      <c r="VYV277" s="3"/>
      <c r="VYW277" s="3"/>
      <c r="VYX277" s="3"/>
      <c r="VYY277" s="3"/>
      <c r="VYZ277" s="3"/>
      <c r="VZA277" s="3"/>
      <c r="VZB277" s="3"/>
      <c r="VZC277" s="3"/>
      <c r="VZD277" s="3"/>
      <c r="VZE277" s="3"/>
      <c r="VZF277" s="3"/>
      <c r="VZG277" s="3"/>
      <c r="VZH277" s="3"/>
      <c r="VZI277" s="3"/>
      <c r="VZJ277" s="3"/>
      <c r="VZK277" s="3"/>
      <c r="VZL277" s="3"/>
      <c r="VZM277" s="3"/>
      <c r="VZN277" s="3"/>
      <c r="VZO277" s="3"/>
      <c r="VZP277" s="3"/>
      <c r="VZQ277" s="3"/>
      <c r="VZR277" s="3"/>
      <c r="VZS277" s="3"/>
      <c r="VZT277" s="3"/>
      <c r="VZU277" s="3"/>
      <c r="VZV277" s="3"/>
      <c r="VZW277" s="3"/>
      <c r="VZX277" s="3"/>
      <c r="VZY277" s="3"/>
      <c r="VZZ277" s="3"/>
      <c r="WAA277" s="3"/>
      <c r="WAB277" s="3"/>
      <c r="WAC277" s="3"/>
      <c r="WAD277" s="3"/>
      <c r="WAE277" s="3"/>
      <c r="WAF277" s="3"/>
      <c r="WAG277" s="3"/>
      <c r="WAH277" s="3"/>
      <c r="WAI277" s="3"/>
      <c r="WAJ277" s="3"/>
      <c r="WAK277" s="3"/>
      <c r="WAL277" s="3"/>
      <c r="WAM277" s="3"/>
      <c r="WAN277" s="3"/>
      <c r="WAO277" s="3"/>
      <c r="WAP277" s="3"/>
      <c r="WAQ277" s="3"/>
      <c r="WAR277" s="3"/>
      <c r="WAS277" s="3"/>
      <c r="WAT277" s="3"/>
      <c r="WAU277" s="3"/>
      <c r="WAV277" s="3"/>
      <c r="WAW277" s="3"/>
      <c r="WAX277" s="3"/>
      <c r="WAY277" s="3"/>
      <c r="WAZ277" s="3"/>
      <c r="WBA277" s="3"/>
      <c r="WBB277" s="3"/>
      <c r="WBC277" s="3"/>
      <c r="WBD277" s="3"/>
      <c r="WBE277" s="3"/>
      <c r="WBF277" s="3"/>
      <c r="WBG277" s="3"/>
      <c r="WBH277" s="3"/>
      <c r="WBI277" s="3"/>
      <c r="WBJ277" s="3"/>
      <c r="WBK277" s="3"/>
      <c r="WBL277" s="3"/>
      <c r="WBM277" s="3"/>
      <c r="WBN277" s="3"/>
      <c r="WBO277" s="3"/>
      <c r="WBP277" s="3"/>
      <c r="WBQ277" s="3"/>
      <c r="WBR277" s="3"/>
      <c r="WBS277" s="3"/>
      <c r="WBT277" s="3"/>
      <c r="WBU277" s="3"/>
      <c r="WBV277" s="3"/>
      <c r="WBW277" s="3"/>
      <c r="WBX277" s="3"/>
      <c r="WBY277" s="3"/>
      <c r="WBZ277" s="3"/>
      <c r="WCA277" s="3"/>
      <c r="WCB277" s="3"/>
      <c r="WCC277" s="3"/>
      <c r="WCD277" s="3"/>
      <c r="WCE277" s="3"/>
      <c r="WCF277" s="3"/>
      <c r="WCG277" s="3"/>
      <c r="WCH277" s="3"/>
      <c r="WCI277" s="3"/>
      <c r="WCJ277" s="3"/>
      <c r="WCK277" s="3"/>
      <c r="WCL277" s="3"/>
      <c r="WCM277" s="3"/>
      <c r="WCN277" s="3"/>
      <c r="WCO277" s="3"/>
      <c r="WCP277" s="3"/>
      <c r="WCQ277" s="3"/>
      <c r="WCR277" s="3"/>
      <c r="WCS277" s="3"/>
      <c r="WCT277" s="3"/>
      <c r="WCU277" s="3"/>
      <c r="WCV277" s="3"/>
      <c r="WCW277" s="3"/>
      <c r="WCX277" s="3"/>
      <c r="WCY277" s="3"/>
      <c r="WCZ277" s="3"/>
      <c r="WDA277" s="3"/>
      <c r="WDB277" s="3"/>
      <c r="WDC277" s="3"/>
      <c r="WDD277" s="3"/>
      <c r="WDE277" s="3"/>
      <c r="WDF277" s="3"/>
      <c r="WDG277" s="3"/>
      <c r="WDH277" s="3"/>
      <c r="WDI277" s="3"/>
      <c r="WDJ277" s="3"/>
      <c r="WDK277" s="3"/>
      <c r="WDL277" s="3"/>
      <c r="WDM277" s="3"/>
      <c r="WDN277" s="3"/>
      <c r="WDO277" s="3"/>
      <c r="WDP277" s="3"/>
      <c r="WDQ277" s="3"/>
      <c r="WDR277" s="3"/>
      <c r="WDS277" s="3"/>
      <c r="WDT277" s="3"/>
      <c r="WDU277" s="3"/>
      <c r="WDV277" s="3"/>
      <c r="WDW277" s="3"/>
      <c r="WDX277" s="3"/>
      <c r="WDY277" s="3"/>
      <c r="WDZ277" s="3"/>
      <c r="WEA277" s="3"/>
      <c r="WEB277" s="3"/>
      <c r="WEC277" s="3"/>
      <c r="WED277" s="3"/>
      <c r="WEE277" s="3"/>
      <c r="WEF277" s="3"/>
      <c r="WEG277" s="3"/>
      <c r="WEH277" s="3"/>
      <c r="WEI277" s="3"/>
      <c r="WEJ277" s="3"/>
      <c r="WEK277" s="3"/>
      <c r="WEL277" s="3"/>
      <c r="WEM277" s="3"/>
      <c r="WEN277" s="3"/>
      <c r="WEO277" s="3"/>
      <c r="WEP277" s="3"/>
      <c r="WEQ277" s="3"/>
      <c r="WER277" s="3"/>
      <c r="WES277" s="3"/>
      <c r="WET277" s="3"/>
      <c r="WEU277" s="3"/>
      <c r="WEV277" s="3"/>
      <c r="WEW277" s="3"/>
      <c r="WEX277" s="3"/>
      <c r="WEY277" s="3"/>
      <c r="WEZ277" s="3"/>
      <c r="WFA277" s="3"/>
      <c r="WFB277" s="3"/>
      <c r="WFC277" s="3"/>
      <c r="WFD277" s="3"/>
      <c r="WFE277" s="3"/>
      <c r="WFF277" s="3"/>
      <c r="WFG277" s="3"/>
      <c r="WFH277" s="3"/>
      <c r="WFI277" s="3"/>
      <c r="WFJ277" s="3"/>
      <c r="WFK277" s="3"/>
      <c r="WFL277" s="3"/>
      <c r="WFM277" s="3"/>
      <c r="WFN277" s="3"/>
      <c r="WFO277" s="3"/>
      <c r="WFP277" s="3"/>
      <c r="WFQ277" s="3"/>
      <c r="WFR277" s="3"/>
      <c r="WFS277" s="3"/>
      <c r="WFT277" s="3"/>
      <c r="WFU277" s="3"/>
      <c r="WFV277" s="3"/>
      <c r="WFW277" s="3"/>
      <c r="WFX277" s="3"/>
      <c r="WFY277" s="3"/>
      <c r="WFZ277" s="3"/>
      <c r="WGA277" s="3"/>
      <c r="WGB277" s="3"/>
      <c r="WGC277" s="3"/>
      <c r="WGD277" s="3"/>
      <c r="WGE277" s="3"/>
      <c r="WGF277" s="3"/>
      <c r="WGG277" s="3"/>
      <c r="WGH277" s="3"/>
      <c r="WGI277" s="3"/>
      <c r="WGJ277" s="3"/>
      <c r="WGK277" s="3"/>
      <c r="WGL277" s="3"/>
      <c r="WGM277" s="3"/>
      <c r="WGN277" s="3"/>
      <c r="WGO277" s="3"/>
      <c r="WGP277" s="3"/>
      <c r="WGQ277" s="3"/>
      <c r="WGR277" s="3"/>
      <c r="WGS277" s="3"/>
      <c r="WGT277" s="3"/>
      <c r="WGU277" s="3"/>
      <c r="WGV277" s="3"/>
      <c r="WGW277" s="3"/>
      <c r="WGX277" s="3"/>
      <c r="WGY277" s="3"/>
      <c r="WGZ277" s="3"/>
      <c r="WHA277" s="3"/>
      <c r="WHB277" s="3"/>
      <c r="WHC277" s="3"/>
      <c r="WHD277" s="3"/>
      <c r="WHE277" s="3"/>
      <c r="WHF277" s="3"/>
      <c r="WHG277" s="3"/>
      <c r="WHH277" s="3"/>
      <c r="WHI277" s="3"/>
      <c r="WHJ277" s="3"/>
      <c r="WHK277" s="3"/>
      <c r="WHL277" s="3"/>
      <c r="WHM277" s="3"/>
      <c r="WHN277" s="3"/>
      <c r="WHO277" s="3"/>
      <c r="WHP277" s="3"/>
      <c r="WHQ277" s="3"/>
      <c r="WHR277" s="3"/>
      <c r="WHS277" s="3"/>
      <c r="WHT277" s="3"/>
      <c r="WHU277" s="3"/>
      <c r="WHV277" s="3"/>
      <c r="WHW277" s="3"/>
      <c r="WHX277" s="3"/>
      <c r="WHY277" s="3"/>
      <c r="WHZ277" s="3"/>
      <c r="WIA277" s="3"/>
      <c r="WIB277" s="3"/>
      <c r="WIC277" s="3"/>
      <c r="WID277" s="3"/>
      <c r="WIE277" s="3"/>
      <c r="WIF277" s="3"/>
      <c r="WIG277" s="3"/>
      <c r="WIH277" s="3"/>
      <c r="WII277" s="3"/>
      <c r="WIJ277" s="3"/>
      <c r="WIK277" s="3"/>
      <c r="WIL277" s="3"/>
      <c r="WIM277" s="3"/>
      <c r="WIN277" s="3"/>
      <c r="WIO277" s="3"/>
      <c r="WIP277" s="3"/>
      <c r="WIQ277" s="3"/>
      <c r="WIR277" s="3"/>
      <c r="WIS277" s="3"/>
      <c r="WIT277" s="3"/>
      <c r="WIU277" s="3"/>
      <c r="WIV277" s="3"/>
      <c r="WIW277" s="3"/>
      <c r="WIX277" s="3"/>
      <c r="WIY277" s="3"/>
      <c r="WIZ277" s="3"/>
      <c r="WJA277" s="3"/>
      <c r="WJB277" s="3"/>
      <c r="WJC277" s="3"/>
      <c r="WJD277" s="3"/>
      <c r="WJE277" s="3"/>
      <c r="WJF277" s="3"/>
      <c r="WJG277" s="3"/>
      <c r="WJH277" s="3"/>
      <c r="WJI277" s="3"/>
      <c r="WJJ277" s="3"/>
      <c r="WJK277" s="3"/>
      <c r="WJL277" s="3"/>
      <c r="WJM277" s="3"/>
      <c r="WJN277" s="3"/>
      <c r="WJO277" s="3"/>
      <c r="WJP277" s="3"/>
      <c r="WJQ277" s="3"/>
      <c r="WJR277" s="3"/>
      <c r="WJS277" s="3"/>
      <c r="WJT277" s="3"/>
      <c r="WJU277" s="3"/>
      <c r="WJV277" s="3"/>
      <c r="WJW277" s="3"/>
      <c r="WJX277" s="3"/>
      <c r="WJY277" s="3"/>
      <c r="WJZ277" s="3"/>
      <c r="WKA277" s="3"/>
      <c r="WKB277" s="3"/>
      <c r="WKC277" s="3"/>
      <c r="WKD277" s="3"/>
      <c r="WKE277" s="3"/>
      <c r="WKF277" s="3"/>
      <c r="WKG277" s="3"/>
      <c r="WKH277" s="3"/>
      <c r="WKI277" s="3"/>
      <c r="WKJ277" s="3"/>
      <c r="WKK277" s="3"/>
      <c r="WKL277" s="3"/>
      <c r="WKM277" s="3"/>
      <c r="WKN277" s="3"/>
      <c r="WKO277" s="3"/>
      <c r="WKP277" s="3"/>
      <c r="WKQ277" s="3"/>
      <c r="WKR277" s="3"/>
      <c r="WKS277" s="3"/>
      <c r="WKT277" s="3"/>
      <c r="WKU277" s="3"/>
      <c r="WKV277" s="3"/>
      <c r="WKW277" s="3"/>
      <c r="WKX277" s="3"/>
      <c r="WKY277" s="3"/>
      <c r="WKZ277" s="3"/>
      <c r="WLA277" s="3"/>
      <c r="WLB277" s="3"/>
      <c r="WLC277" s="3"/>
      <c r="WLD277" s="3"/>
      <c r="WLE277" s="3"/>
      <c r="WLF277" s="3"/>
      <c r="WLG277" s="3"/>
      <c r="WLH277" s="3"/>
      <c r="WLI277" s="3"/>
      <c r="WLJ277" s="3"/>
      <c r="WLK277" s="3"/>
      <c r="WLL277" s="3"/>
      <c r="WLM277" s="3"/>
      <c r="WLN277" s="3"/>
      <c r="WLO277" s="3"/>
      <c r="WLP277" s="3"/>
      <c r="WLQ277" s="3"/>
      <c r="WLR277" s="3"/>
      <c r="WLS277" s="3"/>
      <c r="WLT277" s="3"/>
      <c r="WLU277" s="3"/>
      <c r="WLV277" s="3"/>
      <c r="WLW277" s="3"/>
      <c r="WLX277" s="3"/>
      <c r="WLY277" s="3"/>
      <c r="WLZ277" s="3"/>
      <c r="WMA277" s="3"/>
      <c r="WMB277" s="3"/>
      <c r="WMC277" s="3"/>
      <c r="WMD277" s="3"/>
      <c r="WME277" s="3"/>
      <c r="WMF277" s="3"/>
      <c r="WMG277" s="3"/>
      <c r="WMH277" s="3"/>
      <c r="WMI277" s="3"/>
      <c r="WMJ277" s="3"/>
      <c r="WMK277" s="3"/>
      <c r="WML277" s="3"/>
      <c r="WMM277" s="3"/>
      <c r="WMN277" s="3"/>
      <c r="WMO277" s="3"/>
      <c r="WMP277" s="3"/>
      <c r="WMQ277" s="3"/>
      <c r="WMR277" s="3"/>
      <c r="WMS277" s="3"/>
      <c r="WMT277" s="3"/>
      <c r="WMU277" s="3"/>
      <c r="WMV277" s="3"/>
      <c r="WMW277" s="3"/>
      <c r="WMX277" s="3"/>
      <c r="WMY277" s="3"/>
      <c r="WMZ277" s="3"/>
      <c r="WNA277" s="3"/>
      <c r="WNB277" s="3"/>
      <c r="WNC277" s="3"/>
      <c r="WND277" s="3"/>
      <c r="WNE277" s="3"/>
      <c r="WNF277" s="3"/>
      <c r="WNG277" s="3"/>
      <c r="WNH277" s="3"/>
      <c r="WNI277" s="3"/>
      <c r="WNJ277" s="3"/>
      <c r="WNK277" s="3"/>
      <c r="WNL277" s="3"/>
      <c r="WNM277" s="3"/>
      <c r="WNN277" s="3"/>
      <c r="WNO277" s="3"/>
      <c r="WNP277" s="3"/>
      <c r="WNQ277" s="3"/>
      <c r="WNR277" s="3"/>
      <c r="WNS277" s="3"/>
      <c r="WNT277" s="3"/>
      <c r="WNU277" s="3"/>
      <c r="WNV277" s="3"/>
      <c r="WNW277" s="3"/>
      <c r="WNX277" s="3"/>
      <c r="WNY277" s="3"/>
      <c r="WNZ277" s="3"/>
      <c r="WOA277" s="3"/>
      <c r="WOB277" s="3"/>
      <c r="WOC277" s="3"/>
      <c r="WOD277" s="3"/>
      <c r="WOE277" s="3"/>
      <c r="WOF277" s="3"/>
      <c r="WOG277" s="3"/>
      <c r="WOH277" s="3"/>
      <c r="WOI277" s="3"/>
      <c r="WOJ277" s="3"/>
      <c r="WOK277" s="3"/>
      <c r="WOL277" s="3"/>
      <c r="WOM277" s="3"/>
      <c r="WON277" s="3"/>
      <c r="WOO277" s="3"/>
      <c r="WOP277" s="3"/>
      <c r="WOQ277" s="3"/>
      <c r="WOR277" s="3"/>
      <c r="WOS277" s="3"/>
      <c r="WOT277" s="3"/>
      <c r="WOU277" s="3"/>
      <c r="WOV277" s="3"/>
      <c r="WOW277" s="3"/>
      <c r="WOX277" s="3"/>
      <c r="WOY277" s="3"/>
      <c r="WOZ277" s="3"/>
      <c r="WPA277" s="3"/>
      <c r="WPB277" s="3"/>
      <c r="WPC277" s="3"/>
      <c r="WPD277" s="3"/>
      <c r="WPE277" s="3"/>
      <c r="WPF277" s="3"/>
      <c r="WPG277" s="3"/>
      <c r="WPH277" s="3"/>
      <c r="WPI277" s="3"/>
      <c r="WPJ277" s="3"/>
      <c r="WPK277" s="3"/>
      <c r="WPL277" s="3"/>
      <c r="WPM277" s="3"/>
      <c r="WPN277" s="3"/>
      <c r="WPO277" s="3"/>
      <c r="WPP277" s="3"/>
      <c r="WPQ277" s="3"/>
      <c r="WPR277" s="3"/>
      <c r="WPS277" s="3"/>
      <c r="WPT277" s="3"/>
      <c r="WPU277" s="3"/>
      <c r="WPV277" s="3"/>
      <c r="WPW277" s="3"/>
      <c r="WPX277" s="3"/>
      <c r="WPY277" s="3"/>
      <c r="WPZ277" s="3"/>
      <c r="WQA277" s="3"/>
      <c r="WQB277" s="3"/>
      <c r="WQC277" s="3"/>
      <c r="WQD277" s="3"/>
      <c r="WQE277" s="3"/>
      <c r="WQF277" s="3"/>
      <c r="WQG277" s="3"/>
      <c r="WQH277" s="3"/>
      <c r="WQI277" s="3"/>
      <c r="WQJ277" s="3"/>
      <c r="WQK277" s="3"/>
      <c r="WQL277" s="3"/>
      <c r="WQM277" s="3"/>
      <c r="WQN277" s="3"/>
      <c r="WQO277" s="3"/>
      <c r="WQP277" s="3"/>
      <c r="WQQ277" s="3"/>
      <c r="WQR277" s="3"/>
      <c r="WQS277" s="3"/>
      <c r="WQT277" s="3"/>
      <c r="WQU277" s="3"/>
      <c r="WQV277" s="3"/>
      <c r="WQW277" s="3"/>
      <c r="WQX277" s="3"/>
      <c r="WQY277" s="3"/>
      <c r="WQZ277" s="3"/>
      <c r="WRA277" s="3"/>
      <c r="WRB277" s="3"/>
      <c r="WRC277" s="3"/>
      <c r="WRD277" s="3"/>
      <c r="WRE277" s="3"/>
      <c r="WRF277" s="3"/>
      <c r="WRG277" s="3"/>
      <c r="WRH277" s="3"/>
      <c r="WRI277" s="3"/>
      <c r="WRJ277" s="3"/>
      <c r="WRK277" s="3"/>
      <c r="WRL277" s="3"/>
      <c r="WRM277" s="3"/>
      <c r="WRN277" s="3"/>
      <c r="WRO277" s="3"/>
      <c r="WRP277" s="3"/>
      <c r="WRQ277" s="3"/>
      <c r="WRR277" s="3"/>
      <c r="WRS277" s="3"/>
      <c r="WRT277" s="3"/>
      <c r="WRU277" s="3"/>
      <c r="WRV277" s="3"/>
      <c r="WRW277" s="3"/>
      <c r="WRX277" s="3"/>
      <c r="WRY277" s="3"/>
      <c r="WRZ277" s="3"/>
      <c r="WSA277" s="3"/>
      <c r="WSB277" s="3"/>
      <c r="WSC277" s="3"/>
      <c r="WSD277" s="3"/>
      <c r="WSE277" s="3"/>
      <c r="WSF277" s="3"/>
      <c r="WSG277" s="3"/>
      <c r="WSH277" s="3"/>
      <c r="WSI277" s="3"/>
      <c r="WSJ277" s="3"/>
      <c r="WSK277" s="3"/>
      <c r="WSL277" s="3"/>
      <c r="WSM277" s="3"/>
      <c r="WSN277" s="3"/>
      <c r="WSO277" s="3"/>
      <c r="WSP277" s="3"/>
      <c r="WSQ277" s="3"/>
      <c r="WSR277" s="3"/>
      <c r="WSS277" s="3"/>
      <c r="WST277" s="3"/>
      <c r="WSU277" s="3"/>
      <c r="WSV277" s="3"/>
      <c r="WSW277" s="3"/>
      <c r="WSX277" s="3"/>
      <c r="WSY277" s="3"/>
      <c r="WSZ277" s="3"/>
      <c r="WTA277" s="3"/>
      <c r="WTB277" s="3"/>
      <c r="WTC277" s="3"/>
      <c r="WTD277" s="3"/>
      <c r="WTE277" s="3"/>
      <c r="WTF277" s="3"/>
      <c r="WTG277" s="3"/>
      <c r="WTH277" s="3"/>
      <c r="WTI277" s="3"/>
      <c r="WTJ277" s="3"/>
      <c r="WTK277" s="3"/>
      <c r="WTL277" s="3"/>
      <c r="WTM277" s="3"/>
      <c r="WTN277" s="3"/>
      <c r="WTO277" s="3"/>
      <c r="WTP277" s="3"/>
      <c r="WTQ277" s="3"/>
      <c r="WTR277" s="3"/>
      <c r="WTS277" s="3"/>
      <c r="WTT277" s="3"/>
      <c r="WTU277" s="3"/>
      <c r="WTV277" s="3"/>
      <c r="WTW277" s="3"/>
      <c r="WTX277" s="3"/>
      <c r="WTY277" s="3"/>
      <c r="WTZ277" s="3"/>
      <c r="WUA277" s="3"/>
      <c r="WUB277" s="3"/>
      <c r="WUC277" s="3"/>
      <c r="WUD277" s="3"/>
      <c r="WUE277" s="3"/>
      <c r="WUF277" s="3"/>
      <c r="WUG277" s="3"/>
      <c r="WUH277" s="3"/>
      <c r="WUI277" s="3"/>
      <c r="WUJ277" s="3"/>
      <c r="WUK277" s="3"/>
      <c r="WUL277" s="3"/>
      <c r="WUM277" s="3"/>
      <c r="WUN277" s="3"/>
      <c r="WUO277" s="3"/>
      <c r="WUP277" s="3"/>
      <c r="WUQ277" s="3"/>
      <c r="WUR277" s="3"/>
      <c r="WUS277" s="3"/>
      <c r="WUT277" s="3"/>
      <c r="WUU277" s="3"/>
      <c r="WUV277" s="3"/>
      <c r="WUW277" s="3"/>
      <c r="WUX277" s="3"/>
      <c r="WUY277" s="3"/>
      <c r="WUZ277" s="3"/>
      <c r="WVA277" s="3"/>
      <c r="WVB277" s="3"/>
      <c r="WVC277" s="3"/>
      <c r="WVD277" s="3"/>
      <c r="WVE277" s="3"/>
      <c r="WVF277" s="3"/>
      <c r="WVG277" s="3"/>
      <c r="WVH277" s="3"/>
      <c r="WVI277" s="3"/>
      <c r="WVJ277" s="3"/>
      <c r="WVK277" s="3"/>
      <c r="WVL277" s="3"/>
      <c r="WVM277" s="3"/>
      <c r="WVN277" s="3"/>
      <c r="WVO277" s="3"/>
      <c r="WVP277" s="3"/>
      <c r="WVQ277" s="3"/>
      <c r="WVR277" s="3"/>
      <c r="WVS277" s="3"/>
      <c r="WVT277" s="3"/>
      <c r="WVU277" s="3"/>
      <c r="WVV277" s="3"/>
      <c r="WVW277" s="3"/>
      <c r="WVX277" s="3"/>
      <c r="WVY277" s="3"/>
      <c r="WVZ277" s="3"/>
      <c r="WWA277" s="3"/>
      <c r="WWB277" s="3"/>
      <c r="WWC277" s="3"/>
      <c r="WWD277" s="3"/>
      <c r="WWE277" s="3"/>
      <c r="WWF277" s="3"/>
      <c r="WWG277" s="3"/>
      <c r="WWH277" s="3"/>
      <c r="WWI277" s="3"/>
      <c r="WWJ277" s="3"/>
      <c r="WWK277" s="3"/>
      <c r="WWL277" s="3"/>
      <c r="WWM277" s="3"/>
      <c r="WWN277" s="3"/>
      <c r="WWO277" s="3"/>
      <c r="WWP277" s="3"/>
      <c r="WWQ277" s="3"/>
      <c r="WWR277" s="3"/>
      <c r="WWS277" s="3"/>
      <c r="WWT277" s="3"/>
      <c r="WWU277" s="3"/>
      <c r="WWV277" s="3"/>
      <c r="WWW277" s="3"/>
      <c r="WWX277" s="3"/>
      <c r="WWY277" s="3"/>
      <c r="WWZ277" s="3"/>
      <c r="WXA277" s="3"/>
      <c r="WXB277" s="3"/>
      <c r="WXC277" s="3"/>
      <c r="WXD277" s="3"/>
      <c r="WXE277" s="3"/>
      <c r="WXF277" s="3"/>
      <c r="WXG277" s="3"/>
      <c r="WXH277" s="3"/>
      <c r="WXI277" s="3"/>
      <c r="WXJ277" s="3"/>
      <c r="WXK277" s="3"/>
      <c r="WXL277" s="3"/>
      <c r="WXM277" s="3"/>
      <c r="WXN277" s="3"/>
      <c r="WXO277" s="3"/>
      <c r="WXP277" s="3"/>
      <c r="WXQ277" s="3"/>
      <c r="WXR277" s="3"/>
      <c r="WXS277" s="3"/>
      <c r="WXT277" s="3"/>
      <c r="WXU277" s="3"/>
      <c r="WXV277" s="3"/>
      <c r="WXW277" s="3"/>
      <c r="WXX277" s="3"/>
      <c r="WXY277" s="3"/>
      <c r="WXZ277" s="3"/>
      <c r="WYA277" s="3"/>
      <c r="WYB277" s="3"/>
      <c r="WYC277" s="3"/>
      <c r="WYD277" s="3"/>
      <c r="WYE277" s="3"/>
      <c r="WYF277" s="3"/>
      <c r="WYG277" s="3"/>
      <c r="WYH277" s="3"/>
      <c r="WYI277" s="3"/>
      <c r="WYJ277" s="3"/>
      <c r="WYK277" s="3"/>
      <c r="WYL277" s="3"/>
      <c r="WYM277" s="3"/>
      <c r="WYN277" s="3"/>
      <c r="WYO277" s="3"/>
      <c r="WYP277" s="3"/>
      <c r="WYQ277" s="3"/>
      <c r="WYR277" s="3"/>
      <c r="WYS277" s="3"/>
      <c r="WYT277" s="3"/>
      <c r="WYU277" s="3"/>
      <c r="WYV277" s="3"/>
      <c r="WYW277" s="3"/>
      <c r="WYX277" s="3"/>
      <c r="WYY277" s="3"/>
      <c r="WYZ277" s="3"/>
      <c r="WZA277" s="3"/>
      <c r="WZB277" s="3"/>
      <c r="WZC277" s="3"/>
      <c r="WZD277" s="3"/>
      <c r="WZE277" s="3"/>
      <c r="WZF277" s="3"/>
      <c r="WZG277" s="3"/>
      <c r="WZH277" s="3"/>
      <c r="WZI277" s="3"/>
      <c r="WZJ277" s="3"/>
      <c r="WZK277" s="3"/>
      <c r="WZL277" s="3"/>
      <c r="WZM277" s="3"/>
      <c r="WZN277" s="3"/>
      <c r="WZO277" s="3"/>
      <c r="WZP277" s="3"/>
      <c r="WZQ277" s="3"/>
      <c r="WZR277" s="3"/>
      <c r="WZS277" s="3"/>
      <c r="WZT277" s="3"/>
      <c r="WZU277" s="3"/>
      <c r="WZV277" s="3"/>
      <c r="WZW277" s="3"/>
      <c r="WZX277" s="3"/>
      <c r="WZY277" s="3"/>
      <c r="WZZ277" s="3"/>
      <c r="XAA277" s="3"/>
      <c r="XAB277" s="3"/>
      <c r="XAC277" s="3"/>
      <c r="XAD277" s="3"/>
      <c r="XAE277" s="3"/>
      <c r="XAF277" s="3"/>
      <c r="XAG277" s="3"/>
      <c r="XAH277" s="3"/>
      <c r="XAI277" s="3"/>
      <c r="XAJ277" s="3"/>
      <c r="XAK277" s="3"/>
      <c r="XAL277" s="3"/>
      <c r="XAM277" s="3"/>
      <c r="XAN277" s="3"/>
      <c r="XAO277" s="3"/>
      <c r="XAP277" s="3"/>
      <c r="XAQ277" s="3"/>
      <c r="XAR277" s="3"/>
      <c r="XAS277" s="3"/>
      <c r="XAT277" s="3"/>
      <c r="XAU277" s="3"/>
      <c r="XAV277" s="3"/>
      <c r="XAW277" s="3"/>
      <c r="XAX277" s="3"/>
      <c r="XAY277" s="3"/>
      <c r="XAZ277" s="3"/>
      <c r="XBA277" s="3"/>
      <c r="XBB277" s="3"/>
      <c r="XBC277" s="3"/>
      <c r="XBD277" s="3"/>
      <c r="XBE277" s="3"/>
      <c r="XBF277" s="3"/>
      <c r="XBG277" s="3"/>
      <c r="XBH277" s="3"/>
      <c r="XBI277" s="3"/>
      <c r="XBJ277" s="3"/>
      <c r="XBK277" s="3"/>
      <c r="XBL277" s="3"/>
      <c r="XBM277" s="3"/>
      <c r="XBN277" s="3"/>
      <c r="XBO277" s="3"/>
      <c r="XBP277" s="3"/>
      <c r="XBQ277" s="3"/>
      <c r="XBR277" s="3"/>
      <c r="XBS277" s="3"/>
      <c r="XBT277" s="3"/>
    </row>
    <row r="278" spans="1:16296">
      <c r="A278" s="16"/>
      <c r="B278" s="17"/>
      <c r="C278" s="2" t="s">
        <v>375</v>
      </c>
      <c r="D278" s="29" t="s">
        <v>668</v>
      </c>
      <c r="E278" s="42">
        <v>53</v>
      </c>
      <c r="F278" s="50" t="s">
        <v>773</v>
      </c>
      <c r="G278" s="12" t="s">
        <v>668</v>
      </c>
      <c r="H278" s="12" t="s">
        <v>447</v>
      </c>
      <c r="I278" s="12" t="s">
        <v>375</v>
      </c>
      <c r="J278" s="11" t="s">
        <v>870</v>
      </c>
      <c r="K278" s="60" t="s">
        <v>448</v>
      </c>
      <c r="L278" s="93"/>
      <c r="M278" s="93"/>
      <c r="P278" s="93"/>
      <c r="Q278" s="76"/>
      <c r="S278" s="54"/>
      <c r="T278" s="54">
        <f t="shared" si="57"/>
        <v>0</v>
      </c>
      <c r="U278" s="54"/>
      <c r="V278" s="54"/>
      <c r="AA278" s="43"/>
      <c r="AE278" s="74">
        <f t="shared" si="58"/>
        <v>0</v>
      </c>
      <c r="AG278" s="74">
        <f t="shared" si="59"/>
        <v>0</v>
      </c>
      <c r="AI278" s="74">
        <f t="shared" si="62"/>
        <v>0</v>
      </c>
      <c r="AL278" s="707">
        <f t="shared" si="63"/>
        <v>0</v>
      </c>
      <c r="AN278" s="74">
        <f t="shared" si="56"/>
        <v>0</v>
      </c>
      <c r="AP278" s="74">
        <f t="shared" si="60"/>
        <v>0</v>
      </c>
      <c r="AQ278" s="253">
        <f t="shared" si="55"/>
        <v>0</v>
      </c>
      <c r="AT278" s="253">
        <f t="shared" si="61"/>
        <v>0</v>
      </c>
      <c r="AV278" s="23"/>
      <c r="AW278" s="274"/>
      <c r="AX278" s="43"/>
      <c r="AY278" s="92">
        <v>0</v>
      </c>
      <c r="AZ278" s="94"/>
      <c r="BA278" s="94"/>
      <c r="BB278" s="94"/>
      <c r="BJ278" s="253">
        <f t="shared" si="64"/>
        <v>0</v>
      </c>
      <c r="BS278" s="76"/>
      <c r="CF278" s="23">
        <v>5.3175683829673869E-3</v>
      </c>
      <c r="CU278" s="253">
        <f t="shared" si="65"/>
        <v>0</v>
      </c>
      <c r="DC278" s="93"/>
      <c r="DF278" s="253">
        <f t="shared" si="66"/>
        <v>0</v>
      </c>
      <c r="DG278" s="93"/>
      <c r="DM278" s="253">
        <f t="shared" si="67"/>
        <v>0</v>
      </c>
      <c r="EM278" s="93"/>
      <c r="EN278" s="93"/>
      <c r="EO278" s="17"/>
      <c r="EP278" s="17"/>
      <c r="EQ278" s="17"/>
    </row>
    <row r="279" spans="1:16296">
      <c r="A279" s="16"/>
      <c r="B279" s="17"/>
      <c r="C279" s="2" t="s">
        <v>375</v>
      </c>
      <c r="D279" s="29" t="s">
        <v>668</v>
      </c>
      <c r="E279" s="42">
        <v>53</v>
      </c>
      <c r="F279" s="50" t="s">
        <v>773</v>
      </c>
      <c r="G279" s="12" t="s">
        <v>668</v>
      </c>
      <c r="H279" s="12" t="s">
        <v>447</v>
      </c>
      <c r="I279" s="12" t="s">
        <v>375</v>
      </c>
      <c r="J279" s="11" t="s">
        <v>870</v>
      </c>
      <c r="K279" s="60" t="s">
        <v>549</v>
      </c>
      <c r="L279" s="93"/>
      <c r="M279" s="93"/>
      <c r="P279" s="93"/>
      <c r="Q279" s="76"/>
      <c r="S279" s="54"/>
      <c r="T279" s="54">
        <f t="shared" si="57"/>
        <v>0</v>
      </c>
      <c r="U279" s="54"/>
      <c r="V279" s="54"/>
      <c r="AA279" s="43"/>
      <c r="AE279" s="74">
        <f t="shared" si="58"/>
        <v>0</v>
      </c>
      <c r="AG279" s="74">
        <f t="shared" si="59"/>
        <v>0</v>
      </c>
      <c r="AI279" s="74">
        <f t="shared" si="62"/>
        <v>0</v>
      </c>
      <c r="AL279" s="707">
        <f t="shared" si="63"/>
        <v>0</v>
      </c>
      <c r="AN279" s="74">
        <f t="shared" si="56"/>
        <v>0</v>
      </c>
      <c r="AP279" s="74">
        <f t="shared" si="60"/>
        <v>0</v>
      </c>
      <c r="AQ279" s="253">
        <f t="shared" si="55"/>
        <v>0</v>
      </c>
      <c r="AT279" s="253">
        <f t="shared" si="61"/>
        <v>0</v>
      </c>
      <c r="AV279" s="23"/>
      <c r="AW279" s="274"/>
      <c r="AX279" s="43"/>
      <c r="AY279" s="92">
        <v>0</v>
      </c>
      <c r="AZ279" s="94"/>
      <c r="BA279" s="94"/>
      <c r="BB279" s="94"/>
      <c r="BJ279" s="253">
        <f t="shared" si="64"/>
        <v>0</v>
      </c>
      <c r="BS279" s="100">
        <v>8.8399999999999992E-2</v>
      </c>
      <c r="BV279" s="23"/>
      <c r="BW279" s="23">
        <v>2.5400000000000002E-3</v>
      </c>
      <c r="BX279" s="23"/>
      <c r="BY279" s="23"/>
      <c r="BZ279" s="23"/>
      <c r="CA279" s="23">
        <v>8.8701393341832687E-3</v>
      </c>
      <c r="CB279" s="23"/>
      <c r="CF279" s="23"/>
      <c r="CP279" s="100">
        <v>8.8399999999999992E-2</v>
      </c>
      <c r="CQ279" s="274"/>
      <c r="CR279" s="274"/>
      <c r="CU279" s="253">
        <f t="shared" si="65"/>
        <v>0</v>
      </c>
      <c r="DC279" s="93"/>
      <c r="DF279" s="253">
        <f t="shared" si="66"/>
        <v>0</v>
      </c>
      <c r="DG279" s="93"/>
      <c r="DM279" s="253">
        <f t="shared" si="67"/>
        <v>0</v>
      </c>
      <c r="EM279" s="93"/>
      <c r="EN279" s="93"/>
      <c r="EO279" s="17"/>
      <c r="EP279" s="17"/>
      <c r="EQ279" s="17"/>
    </row>
    <row r="280" spans="1:16296">
      <c r="A280" s="16"/>
      <c r="B280" s="17"/>
      <c r="C280" s="2" t="s">
        <v>375</v>
      </c>
      <c r="D280" s="29" t="s">
        <v>668</v>
      </c>
      <c r="E280" s="42">
        <v>53</v>
      </c>
      <c r="F280" s="50" t="s">
        <v>773</v>
      </c>
      <c r="G280" s="12" t="s">
        <v>668</v>
      </c>
      <c r="H280" s="12" t="s">
        <v>467</v>
      </c>
      <c r="I280" s="12" t="s">
        <v>375</v>
      </c>
      <c r="J280" s="11" t="s">
        <v>870</v>
      </c>
      <c r="K280" s="60" t="s">
        <v>468</v>
      </c>
      <c r="L280" s="93"/>
      <c r="M280" s="93"/>
      <c r="P280" s="93"/>
      <c r="Q280" s="76"/>
      <c r="S280" s="54"/>
      <c r="T280" s="54">
        <f t="shared" si="57"/>
        <v>0</v>
      </c>
      <c r="U280" s="54"/>
      <c r="V280" s="54"/>
      <c r="AA280" s="43"/>
      <c r="AE280" s="74">
        <f t="shared" si="58"/>
        <v>0</v>
      </c>
      <c r="AG280" s="74">
        <f t="shared" si="59"/>
        <v>0</v>
      </c>
      <c r="AI280" s="74">
        <f t="shared" si="62"/>
        <v>0</v>
      </c>
      <c r="AL280" s="707">
        <f t="shared" si="63"/>
        <v>0</v>
      </c>
      <c r="AN280" s="74">
        <f t="shared" si="56"/>
        <v>0</v>
      </c>
      <c r="AP280" s="74">
        <f t="shared" si="60"/>
        <v>0</v>
      </c>
      <c r="AQ280" s="253">
        <f t="shared" si="55"/>
        <v>0</v>
      </c>
      <c r="AT280" s="253">
        <f t="shared" si="61"/>
        <v>0</v>
      </c>
      <c r="AV280" s="23"/>
      <c r="AW280" s="274"/>
      <c r="AX280" s="43"/>
      <c r="AY280" s="92">
        <v>0</v>
      </c>
      <c r="AZ280" s="94"/>
      <c r="BA280" s="94"/>
      <c r="BB280" s="94"/>
      <c r="BJ280" s="253">
        <f t="shared" si="64"/>
        <v>0</v>
      </c>
      <c r="BS280" s="76"/>
      <c r="CF280" s="23">
        <v>5.4021007284012755E-4</v>
      </c>
      <c r="CU280" s="253">
        <f t="shared" si="65"/>
        <v>0</v>
      </c>
      <c r="DC280" s="93"/>
      <c r="DF280" s="253">
        <f t="shared" si="66"/>
        <v>0</v>
      </c>
      <c r="DG280" s="93"/>
      <c r="DM280" s="253">
        <f t="shared" si="67"/>
        <v>0</v>
      </c>
      <c r="EM280" s="93"/>
      <c r="EN280" s="93"/>
      <c r="EO280" s="17"/>
      <c r="EP280" s="17"/>
      <c r="EQ280" s="17"/>
    </row>
    <row r="281" spans="1:16296">
      <c r="A281" s="16"/>
      <c r="B281" s="17"/>
      <c r="C281" s="2" t="s">
        <v>375</v>
      </c>
      <c r="D281" s="29" t="s">
        <v>668</v>
      </c>
      <c r="E281" s="42">
        <v>53</v>
      </c>
      <c r="F281" s="50" t="s">
        <v>773</v>
      </c>
      <c r="G281" s="12" t="s">
        <v>668</v>
      </c>
      <c r="H281" s="12" t="s">
        <v>469</v>
      </c>
      <c r="I281" s="12" t="s">
        <v>375</v>
      </c>
      <c r="J281" s="11" t="s">
        <v>870</v>
      </c>
      <c r="K281" s="60" t="s">
        <v>470</v>
      </c>
      <c r="L281" s="93"/>
      <c r="M281" s="93"/>
      <c r="P281" s="93"/>
      <c r="Q281" s="76"/>
      <c r="S281" s="54"/>
      <c r="T281" s="54">
        <f t="shared" si="57"/>
        <v>0</v>
      </c>
      <c r="U281" s="54"/>
      <c r="V281" s="54"/>
      <c r="AA281" s="43"/>
      <c r="AE281" s="74">
        <f t="shared" si="58"/>
        <v>0</v>
      </c>
      <c r="AG281" s="74">
        <f t="shared" si="59"/>
        <v>0</v>
      </c>
      <c r="AI281" s="74">
        <f t="shared" si="62"/>
        <v>0</v>
      </c>
      <c r="AL281" s="707">
        <f t="shared" si="63"/>
        <v>0</v>
      </c>
      <c r="AN281" s="74">
        <f t="shared" si="56"/>
        <v>0</v>
      </c>
      <c r="AP281" s="74">
        <f t="shared" si="60"/>
        <v>0</v>
      </c>
      <c r="AQ281" s="253">
        <f t="shared" si="55"/>
        <v>0</v>
      </c>
      <c r="AT281" s="253">
        <f t="shared" si="61"/>
        <v>0</v>
      </c>
      <c r="AV281" s="23"/>
      <c r="AW281" s="274"/>
      <c r="AX281" s="43"/>
      <c r="AY281" s="92">
        <v>0</v>
      </c>
      <c r="AZ281" s="94"/>
      <c r="BA281" s="94"/>
      <c r="BB281" s="94"/>
      <c r="BJ281" s="253">
        <f t="shared" si="64"/>
        <v>0</v>
      </c>
      <c r="BS281" s="76"/>
      <c r="CF281" s="23">
        <v>1.2847778023184066E-3</v>
      </c>
      <c r="CU281" s="253">
        <f t="shared" si="65"/>
        <v>0</v>
      </c>
      <c r="DC281" s="93"/>
      <c r="DF281" s="253">
        <f t="shared" si="66"/>
        <v>0</v>
      </c>
      <c r="DG281" s="93"/>
      <c r="DM281" s="253">
        <f t="shared" si="67"/>
        <v>0</v>
      </c>
      <c r="EM281" s="93"/>
      <c r="EN281" s="93"/>
      <c r="EO281" s="17"/>
      <c r="EP281" s="17"/>
      <c r="EQ281" s="17"/>
    </row>
    <row r="282" spans="1:16296">
      <c r="A282" s="16"/>
      <c r="B282" s="17"/>
      <c r="C282" s="2" t="s">
        <v>375</v>
      </c>
      <c r="D282" s="29" t="s">
        <v>668</v>
      </c>
      <c r="E282" s="42">
        <v>53</v>
      </c>
      <c r="F282" s="50" t="s">
        <v>773</v>
      </c>
      <c r="G282" s="12" t="s">
        <v>668</v>
      </c>
      <c r="H282" s="12" t="s">
        <v>398</v>
      </c>
      <c r="I282" s="12" t="s">
        <v>375</v>
      </c>
      <c r="J282" s="11" t="s">
        <v>870</v>
      </c>
      <c r="K282" s="60" t="s">
        <v>399</v>
      </c>
      <c r="L282" s="93"/>
      <c r="M282" s="93"/>
      <c r="P282" s="93"/>
      <c r="Q282" s="76"/>
      <c r="S282" s="54"/>
      <c r="T282" s="54">
        <f t="shared" si="57"/>
        <v>0</v>
      </c>
      <c r="U282" s="54"/>
      <c r="V282" s="54"/>
      <c r="AA282" s="43"/>
      <c r="AE282" s="74">
        <f t="shared" si="58"/>
        <v>0</v>
      </c>
      <c r="AG282" s="74">
        <f t="shared" si="59"/>
        <v>0</v>
      </c>
      <c r="AI282" s="74">
        <f t="shared" si="62"/>
        <v>0</v>
      </c>
      <c r="AL282" s="707">
        <f t="shared" si="63"/>
        <v>0</v>
      </c>
      <c r="AN282" s="74">
        <f t="shared" si="56"/>
        <v>0</v>
      </c>
      <c r="AP282" s="74">
        <f t="shared" si="60"/>
        <v>0</v>
      </c>
      <c r="AQ282" s="253">
        <f t="shared" si="55"/>
        <v>0</v>
      </c>
      <c r="AT282" s="253">
        <f t="shared" si="61"/>
        <v>0</v>
      </c>
      <c r="AV282" s="23"/>
      <c r="AW282" s="274"/>
      <c r="AX282" s="43"/>
      <c r="AY282" s="92">
        <v>0</v>
      </c>
      <c r="AZ282" s="94"/>
      <c r="BA282" s="94"/>
      <c r="BB282" s="94"/>
      <c r="BJ282" s="253">
        <f t="shared" si="64"/>
        <v>0</v>
      </c>
      <c r="BS282" s="76"/>
      <c r="CF282" s="23">
        <v>1.4191187687991969E-3</v>
      </c>
      <c r="CU282" s="253">
        <f t="shared" si="65"/>
        <v>0</v>
      </c>
      <c r="DC282" s="93"/>
      <c r="DF282" s="253">
        <f t="shared" si="66"/>
        <v>0</v>
      </c>
      <c r="DG282" s="93"/>
      <c r="DM282" s="253">
        <f t="shared" si="67"/>
        <v>0</v>
      </c>
      <c r="EM282" s="93"/>
      <c r="EN282" s="93"/>
      <c r="EO282" s="17"/>
      <c r="EP282" s="17"/>
      <c r="EQ282" s="17"/>
    </row>
    <row r="283" spans="1:16296">
      <c r="A283" s="16"/>
      <c r="B283" s="17"/>
      <c r="C283" s="2" t="s">
        <v>375</v>
      </c>
      <c r="D283" s="29" t="s">
        <v>668</v>
      </c>
      <c r="E283" s="42">
        <v>53</v>
      </c>
      <c r="F283" s="50" t="s">
        <v>773</v>
      </c>
      <c r="G283" s="12" t="s">
        <v>668</v>
      </c>
      <c r="H283" s="12" t="s">
        <v>519</v>
      </c>
      <c r="I283" s="27" t="s">
        <v>375</v>
      </c>
      <c r="J283" s="11" t="s">
        <v>870</v>
      </c>
      <c r="K283" s="25" t="s">
        <v>520</v>
      </c>
      <c r="L283" s="93"/>
      <c r="M283" s="93"/>
      <c r="P283" s="93"/>
      <c r="Q283" s="76"/>
      <c r="S283" s="1"/>
      <c r="T283" s="54">
        <f t="shared" si="57"/>
        <v>0</v>
      </c>
      <c r="U283" s="1"/>
      <c r="V283" s="1"/>
      <c r="AA283" s="43"/>
      <c r="AE283" s="74">
        <f t="shared" si="58"/>
        <v>0</v>
      </c>
      <c r="AG283" s="74">
        <f t="shared" si="59"/>
        <v>0</v>
      </c>
      <c r="AI283" s="74">
        <f t="shared" si="62"/>
        <v>0</v>
      </c>
      <c r="AL283" s="707">
        <f t="shared" si="63"/>
        <v>0</v>
      </c>
      <c r="AN283" s="74">
        <f t="shared" si="56"/>
        <v>0</v>
      </c>
      <c r="AP283" s="74">
        <f t="shared" si="60"/>
        <v>0</v>
      </c>
      <c r="AQ283" s="253">
        <f t="shared" si="55"/>
        <v>0</v>
      </c>
      <c r="AT283" s="253">
        <f t="shared" si="61"/>
        <v>0</v>
      </c>
      <c r="AX283" s="43"/>
      <c r="AY283" s="92">
        <v>0</v>
      </c>
      <c r="AZ283" s="94"/>
      <c r="BA283" s="94"/>
      <c r="BB283" s="94"/>
      <c r="BJ283" s="253">
        <f t="shared" si="64"/>
        <v>0</v>
      </c>
      <c r="BS283" s="76"/>
      <c r="BV283" s="23"/>
      <c r="BW283" s="23">
        <v>0.11305</v>
      </c>
      <c r="BX283" s="23">
        <v>5.4000000000000001E-4</v>
      </c>
      <c r="BY283" s="23"/>
      <c r="BZ283" s="23">
        <v>1.3503851962609319E-2</v>
      </c>
      <c r="CA283" s="23">
        <v>2.1299044199186777E-3</v>
      </c>
      <c r="CB283" s="23"/>
      <c r="CD283" s="101">
        <v>4.0800000000000003E-2</v>
      </c>
      <c r="CU283" s="253">
        <f t="shared" si="65"/>
        <v>0</v>
      </c>
      <c r="DC283" s="93"/>
      <c r="DF283" s="253">
        <f t="shared" si="66"/>
        <v>0</v>
      </c>
      <c r="DG283" s="93"/>
      <c r="DM283" s="253">
        <f t="shared" si="67"/>
        <v>0</v>
      </c>
      <c r="EM283" s="93"/>
      <c r="EN283" s="93"/>
      <c r="EO283" s="17"/>
      <c r="EP283" s="17"/>
      <c r="EQ283" s="17"/>
    </row>
    <row r="284" spans="1:16296" ht="12.75" customHeight="1">
      <c r="A284" s="16"/>
      <c r="B284" s="17"/>
      <c r="C284" s="2" t="s">
        <v>375</v>
      </c>
      <c r="D284" s="29" t="s">
        <v>668</v>
      </c>
      <c r="E284" s="42">
        <v>53</v>
      </c>
      <c r="F284" s="50" t="s">
        <v>773</v>
      </c>
      <c r="G284" s="12" t="s">
        <v>668</v>
      </c>
      <c r="H284" s="12" t="s">
        <v>519</v>
      </c>
      <c r="I284" s="27" t="s">
        <v>375</v>
      </c>
      <c r="J284" s="11" t="s">
        <v>870</v>
      </c>
      <c r="K284" s="25" t="s">
        <v>548</v>
      </c>
      <c r="L284" s="93"/>
      <c r="M284" s="93"/>
      <c r="P284" s="93"/>
      <c r="Q284" s="76"/>
      <c r="S284" s="54"/>
      <c r="T284" s="54">
        <f t="shared" si="57"/>
        <v>0</v>
      </c>
      <c r="U284" s="54"/>
      <c r="V284" s="54"/>
      <c r="AA284" s="43"/>
      <c r="AE284" s="74">
        <f t="shared" si="58"/>
        <v>0</v>
      </c>
      <c r="AG284" s="74">
        <f t="shared" si="59"/>
        <v>0</v>
      </c>
      <c r="AI284" s="74">
        <f t="shared" si="62"/>
        <v>0</v>
      </c>
      <c r="AL284" s="707">
        <f t="shared" si="63"/>
        <v>0</v>
      </c>
      <c r="AN284" s="74">
        <f t="shared" si="56"/>
        <v>0</v>
      </c>
      <c r="AP284" s="74">
        <f t="shared" si="60"/>
        <v>0</v>
      </c>
      <c r="AQ284" s="253">
        <f t="shared" si="55"/>
        <v>0</v>
      </c>
      <c r="AT284" s="253">
        <f t="shared" si="61"/>
        <v>0</v>
      </c>
      <c r="AX284" s="43"/>
      <c r="AY284" s="95"/>
      <c r="AZ284" s="94"/>
      <c r="BA284" s="94"/>
      <c r="BB284" s="94"/>
      <c r="BJ284" s="253">
        <f t="shared" si="64"/>
        <v>0</v>
      </c>
      <c r="BS284" s="100">
        <v>1.47E-2</v>
      </c>
      <c r="BV284" s="23"/>
      <c r="BW284" s="23">
        <v>5.4200000000000003E-3</v>
      </c>
      <c r="BX284" s="23"/>
      <c r="BY284" s="23"/>
      <c r="BZ284" s="23"/>
      <c r="CA284" s="23"/>
      <c r="CB284" s="23"/>
      <c r="CD284" s="101"/>
      <c r="CP284" s="100">
        <v>1.47E-2</v>
      </c>
      <c r="CQ284" s="274"/>
      <c r="CR284" s="274"/>
      <c r="CU284" s="253">
        <f t="shared" si="65"/>
        <v>0</v>
      </c>
      <c r="DC284" s="93"/>
      <c r="DD284" s="74">
        <v>0.15</v>
      </c>
      <c r="DF284" s="253">
        <f>IFERROR(SUM(,DC284*DC$3,DD284*DD$3,DE284*DE$3)," ")</f>
        <v>2.3214285714285715E-2</v>
      </c>
      <c r="DG284" s="93"/>
      <c r="DM284" s="253">
        <f t="shared" si="67"/>
        <v>0</v>
      </c>
      <c r="EM284" s="93"/>
      <c r="EN284" s="93"/>
      <c r="EO284" s="17"/>
      <c r="EP284" s="17"/>
      <c r="EQ284" s="17"/>
    </row>
    <row r="285" spans="1:16296">
      <c r="A285" s="16"/>
      <c r="B285" s="17"/>
      <c r="C285" s="17" t="s">
        <v>375</v>
      </c>
      <c r="D285" s="31" t="s">
        <v>684</v>
      </c>
      <c r="E285" s="42">
        <v>53</v>
      </c>
      <c r="F285" s="50" t="s">
        <v>773</v>
      </c>
      <c r="G285" s="1" t="s">
        <v>691</v>
      </c>
      <c r="H285" s="12" t="s">
        <v>461</v>
      </c>
      <c r="I285" s="1" t="s">
        <v>551</v>
      </c>
      <c r="J285" s="11" t="s">
        <v>870</v>
      </c>
      <c r="K285" s="60" t="s">
        <v>462</v>
      </c>
      <c r="L285" s="93"/>
      <c r="M285" s="93"/>
      <c r="P285" s="93"/>
      <c r="Q285" s="76"/>
      <c r="S285" s="54"/>
      <c r="T285" s="54">
        <f t="shared" si="57"/>
        <v>0</v>
      </c>
      <c r="U285" s="54"/>
      <c r="V285" s="54"/>
      <c r="AA285" s="43"/>
      <c r="AE285" s="74">
        <f t="shared" si="58"/>
        <v>0</v>
      </c>
      <c r="AG285" s="74">
        <f t="shared" si="59"/>
        <v>0</v>
      </c>
      <c r="AI285" s="74">
        <f t="shared" si="62"/>
        <v>0</v>
      </c>
      <c r="AL285" s="707">
        <f t="shared" si="63"/>
        <v>0</v>
      </c>
      <c r="AN285" s="74">
        <f t="shared" si="56"/>
        <v>0</v>
      </c>
      <c r="AP285" s="74">
        <f t="shared" si="60"/>
        <v>0</v>
      </c>
      <c r="AQ285" s="253">
        <f t="shared" si="55"/>
        <v>0</v>
      </c>
      <c r="AT285" s="253">
        <f t="shared" si="61"/>
        <v>0</v>
      </c>
      <c r="AV285" s="23"/>
      <c r="AW285" s="274"/>
      <c r="AX285" s="43"/>
      <c r="AY285" s="92">
        <v>0</v>
      </c>
      <c r="AZ285" s="94"/>
      <c r="BA285" s="94"/>
      <c r="BB285" s="94"/>
      <c r="BJ285" s="253">
        <f t="shared" si="64"/>
        <v>0</v>
      </c>
      <c r="BS285" s="76"/>
      <c r="BV285" s="23">
        <v>6.0512919130496744E-2</v>
      </c>
      <c r="BW285" s="23">
        <v>3.2750000000000001E-2</v>
      </c>
      <c r="BX285" s="23"/>
      <c r="BY285" s="23"/>
      <c r="BZ285" s="23">
        <v>1.1840333967215419E-2</v>
      </c>
      <c r="CA285" s="23"/>
      <c r="CB285" s="23"/>
      <c r="CF285" s="23">
        <v>8.6965852347893006E-3</v>
      </c>
      <c r="CU285" s="253">
        <f t="shared" si="65"/>
        <v>0</v>
      </c>
      <c r="DC285" s="93"/>
      <c r="DD285" s="74">
        <v>0.15</v>
      </c>
      <c r="DF285" s="253">
        <f t="shared" si="66"/>
        <v>2.3214285714285715E-2</v>
      </c>
      <c r="DG285" s="93"/>
      <c r="DM285" s="253">
        <f t="shared" si="67"/>
        <v>0</v>
      </c>
      <c r="EM285" s="93"/>
      <c r="EN285" s="93"/>
      <c r="EO285" s="17"/>
      <c r="EP285" s="17"/>
      <c r="EQ285" s="17"/>
    </row>
    <row r="286" spans="1:16296" ht="15" customHeight="1">
      <c r="A286" s="16"/>
      <c r="B286" s="17"/>
      <c r="C286" s="2" t="s">
        <v>375</v>
      </c>
      <c r="D286" s="31" t="s">
        <v>684</v>
      </c>
      <c r="E286" s="42">
        <v>53</v>
      </c>
      <c r="F286" s="50" t="s">
        <v>773</v>
      </c>
      <c r="G286" s="1" t="s">
        <v>691</v>
      </c>
      <c r="H286" s="12" t="s">
        <v>392</v>
      </c>
      <c r="I286" s="12" t="s">
        <v>375</v>
      </c>
      <c r="J286" s="11" t="s">
        <v>870</v>
      </c>
      <c r="K286" s="60" t="s">
        <v>393</v>
      </c>
      <c r="L286" s="93"/>
      <c r="M286" s="93"/>
      <c r="P286" s="93"/>
      <c r="Q286" s="76"/>
      <c r="S286" s="54"/>
      <c r="T286" s="54">
        <f t="shared" si="57"/>
        <v>0</v>
      </c>
      <c r="U286" s="54"/>
      <c r="V286" s="54"/>
      <c r="AA286" s="43"/>
      <c r="AE286" s="74">
        <f t="shared" si="58"/>
        <v>0</v>
      </c>
      <c r="AG286" s="74">
        <f t="shared" si="59"/>
        <v>0</v>
      </c>
      <c r="AI286" s="74">
        <f t="shared" si="62"/>
        <v>0</v>
      </c>
      <c r="AL286" s="707">
        <f t="shared" si="63"/>
        <v>0</v>
      </c>
      <c r="AN286" s="74">
        <f t="shared" si="56"/>
        <v>0</v>
      </c>
      <c r="AP286" s="74">
        <f t="shared" si="60"/>
        <v>0</v>
      </c>
      <c r="AQ286" s="253">
        <f t="shared" si="55"/>
        <v>0</v>
      </c>
      <c r="AT286" s="253">
        <f t="shared" si="61"/>
        <v>0</v>
      </c>
      <c r="AV286" s="23"/>
      <c r="AW286" s="274"/>
      <c r="AX286" s="43"/>
      <c r="AY286" s="92">
        <v>0</v>
      </c>
      <c r="AZ286" s="94"/>
      <c r="BA286" s="94"/>
      <c r="BB286" s="94"/>
      <c r="BJ286" s="253">
        <f t="shared" si="64"/>
        <v>0</v>
      </c>
      <c r="BS286" s="76"/>
      <c r="BW286" s="23">
        <v>1.6660000000000001E-2</v>
      </c>
      <c r="BX286" s="23"/>
      <c r="BY286" s="23"/>
      <c r="CF286" s="23">
        <v>1.715408908855347E-3</v>
      </c>
      <c r="CU286" s="253">
        <f t="shared" si="65"/>
        <v>0</v>
      </c>
      <c r="DC286" s="93"/>
      <c r="DF286" s="253">
        <f t="shared" si="66"/>
        <v>0</v>
      </c>
      <c r="DG286" s="93"/>
      <c r="DM286" s="253">
        <f t="shared" si="67"/>
        <v>0</v>
      </c>
      <c r="EM286" s="93"/>
      <c r="EN286" s="93"/>
      <c r="EO286" s="17"/>
      <c r="EP286" s="17"/>
      <c r="EQ286" s="17"/>
    </row>
    <row r="287" spans="1:16296">
      <c r="A287" s="16"/>
      <c r="B287" s="17"/>
      <c r="C287" s="2" t="s">
        <v>375</v>
      </c>
      <c r="D287" s="31" t="s">
        <v>684</v>
      </c>
      <c r="E287" s="42">
        <v>53</v>
      </c>
      <c r="F287" s="50" t="s">
        <v>773</v>
      </c>
      <c r="G287" s="1" t="s">
        <v>691</v>
      </c>
      <c r="H287" s="12" t="s">
        <v>453</v>
      </c>
      <c r="I287" s="12" t="s">
        <v>375</v>
      </c>
      <c r="J287" s="11" t="s">
        <v>870</v>
      </c>
      <c r="K287" s="60" t="s">
        <v>454</v>
      </c>
      <c r="L287" s="93"/>
      <c r="M287" s="93"/>
      <c r="P287" s="93"/>
      <c r="Q287" s="76"/>
      <c r="S287" s="54"/>
      <c r="T287" s="54">
        <f t="shared" si="57"/>
        <v>0</v>
      </c>
      <c r="U287" s="54"/>
      <c r="V287" s="54"/>
      <c r="AA287" s="43"/>
      <c r="AE287" s="74">
        <f t="shared" si="58"/>
        <v>0</v>
      </c>
      <c r="AG287" s="74">
        <f t="shared" si="59"/>
        <v>0</v>
      </c>
      <c r="AI287" s="74">
        <f t="shared" si="62"/>
        <v>0</v>
      </c>
      <c r="AL287" s="707">
        <f t="shared" si="63"/>
        <v>0</v>
      </c>
      <c r="AN287" s="74">
        <f t="shared" si="56"/>
        <v>0</v>
      </c>
      <c r="AP287" s="74">
        <f t="shared" si="60"/>
        <v>0</v>
      </c>
      <c r="AQ287" s="253">
        <f t="shared" si="55"/>
        <v>0</v>
      </c>
      <c r="AT287" s="253">
        <f t="shared" si="61"/>
        <v>0</v>
      </c>
      <c r="AV287" s="23"/>
      <c r="AW287" s="274"/>
      <c r="AX287" s="43"/>
      <c r="AY287" s="92">
        <v>0</v>
      </c>
      <c r="AZ287" s="94"/>
      <c r="BA287" s="94"/>
      <c r="BB287" s="94"/>
      <c r="BJ287" s="253">
        <f t="shared" si="64"/>
        <v>0</v>
      </c>
      <c r="BS287" s="76"/>
      <c r="CF287" s="23">
        <v>5.2142510718815251E-4</v>
      </c>
      <c r="CU287" s="253">
        <f t="shared" si="65"/>
        <v>0</v>
      </c>
      <c r="DC287" s="93"/>
      <c r="DF287" s="253">
        <f t="shared" si="66"/>
        <v>0</v>
      </c>
      <c r="DG287" s="93"/>
      <c r="DM287" s="253">
        <f t="shared" si="67"/>
        <v>0</v>
      </c>
      <c r="EM287" s="93"/>
      <c r="EN287" s="93"/>
      <c r="EO287" s="17"/>
      <c r="EP287" s="17"/>
      <c r="EQ287" s="17"/>
    </row>
    <row r="288" spans="1:16296">
      <c r="A288" s="16"/>
      <c r="B288" s="17"/>
      <c r="C288" s="2" t="s">
        <v>375</v>
      </c>
      <c r="D288" s="31" t="s">
        <v>684</v>
      </c>
      <c r="E288" s="42">
        <v>53</v>
      </c>
      <c r="F288" s="50" t="s">
        <v>773</v>
      </c>
      <c r="G288" s="1" t="s">
        <v>691</v>
      </c>
      <c r="H288" s="12" t="s">
        <v>603</v>
      </c>
      <c r="I288" s="12" t="s">
        <v>282</v>
      </c>
      <c r="J288" s="11" t="s">
        <v>870</v>
      </c>
      <c r="K288" s="61" t="s">
        <v>604</v>
      </c>
      <c r="L288" s="93"/>
      <c r="M288" s="93"/>
      <c r="P288" s="93"/>
      <c r="Q288" s="76"/>
      <c r="S288" s="1"/>
      <c r="T288" s="54">
        <f t="shared" si="57"/>
        <v>0</v>
      </c>
      <c r="U288" s="1"/>
      <c r="V288" s="1"/>
      <c r="AA288" s="43"/>
      <c r="AE288" s="74">
        <f t="shared" si="58"/>
        <v>0</v>
      </c>
      <c r="AG288" s="74">
        <f t="shared" si="59"/>
        <v>0</v>
      </c>
      <c r="AI288" s="74">
        <f t="shared" si="62"/>
        <v>0</v>
      </c>
      <c r="AL288" s="707">
        <f t="shared" si="63"/>
        <v>0</v>
      </c>
      <c r="AN288" s="74">
        <f t="shared" si="56"/>
        <v>0</v>
      </c>
      <c r="AP288" s="74">
        <f t="shared" si="60"/>
        <v>0</v>
      </c>
      <c r="AQ288" s="253">
        <f t="shared" si="55"/>
        <v>0</v>
      </c>
      <c r="AT288" s="253">
        <f t="shared" si="61"/>
        <v>0</v>
      </c>
      <c r="AV288" s="23"/>
      <c r="AW288" s="274"/>
      <c r="AX288" s="43"/>
      <c r="AY288" s="92">
        <v>0</v>
      </c>
      <c r="AZ288" s="94"/>
      <c r="BA288" s="94"/>
      <c r="BB288" s="94"/>
      <c r="BJ288" s="253">
        <f t="shared" si="64"/>
        <v>0</v>
      </c>
      <c r="BS288" s="76"/>
      <c r="BW288" s="23">
        <v>4.5100000000000001E-3</v>
      </c>
      <c r="BX288" s="23"/>
      <c r="BY288" s="23"/>
      <c r="CF288" s="23"/>
      <c r="CU288" s="253">
        <f t="shared" si="65"/>
        <v>0</v>
      </c>
      <c r="DC288" s="93"/>
      <c r="DF288" s="253">
        <f t="shared" si="66"/>
        <v>0</v>
      </c>
      <c r="DG288" s="93"/>
      <c r="DM288" s="253">
        <f t="shared" si="67"/>
        <v>0</v>
      </c>
      <c r="EM288" s="93"/>
      <c r="EN288" s="93"/>
      <c r="EO288" s="17"/>
      <c r="EP288" s="17"/>
      <c r="EQ288" s="17"/>
    </row>
    <row r="289" spans="1:147">
      <c r="A289" s="16"/>
      <c r="B289" s="17"/>
      <c r="C289" s="17" t="s">
        <v>375</v>
      </c>
      <c r="D289" s="31" t="s">
        <v>684</v>
      </c>
      <c r="E289" s="42">
        <v>53</v>
      </c>
      <c r="F289" s="50" t="s">
        <v>773</v>
      </c>
      <c r="G289" s="1" t="s">
        <v>691</v>
      </c>
      <c r="H289" s="12" t="s">
        <v>461</v>
      </c>
      <c r="I289" s="1" t="s">
        <v>551</v>
      </c>
      <c r="J289" s="11" t="s">
        <v>870</v>
      </c>
      <c r="K289" s="60"/>
      <c r="L289" s="93"/>
      <c r="M289" s="93"/>
      <c r="P289" s="93"/>
      <c r="Q289" s="76"/>
      <c r="S289" s="54"/>
      <c r="T289" s="54">
        <f t="shared" si="57"/>
        <v>0</v>
      </c>
      <c r="U289" s="54"/>
      <c r="V289" s="54"/>
      <c r="AA289" s="43"/>
      <c r="AE289" s="74">
        <f t="shared" si="58"/>
        <v>0</v>
      </c>
      <c r="AG289" s="74">
        <f t="shared" si="59"/>
        <v>0</v>
      </c>
      <c r="AI289" s="74">
        <f t="shared" si="62"/>
        <v>0</v>
      </c>
      <c r="AL289" s="707">
        <f t="shared" si="63"/>
        <v>0</v>
      </c>
      <c r="AN289" s="74">
        <f t="shared" si="56"/>
        <v>0</v>
      </c>
      <c r="AP289" s="74">
        <f t="shared" si="60"/>
        <v>0</v>
      </c>
      <c r="AQ289" s="253">
        <f t="shared" si="55"/>
        <v>0</v>
      </c>
      <c r="AT289" s="253">
        <f t="shared" si="61"/>
        <v>0</v>
      </c>
      <c r="AV289" s="23"/>
      <c r="AW289" s="274"/>
      <c r="AX289" s="43"/>
      <c r="AY289" s="92">
        <v>0</v>
      </c>
      <c r="AZ289" s="94"/>
      <c r="BA289" s="94"/>
      <c r="BB289" s="94"/>
      <c r="BJ289" s="253">
        <f t="shared" si="64"/>
        <v>0</v>
      </c>
      <c r="BS289" s="76"/>
      <c r="BV289" s="23"/>
      <c r="BW289" s="23">
        <v>3.5299999999999998E-2</v>
      </c>
      <c r="BX289" s="23"/>
      <c r="BY289" s="23"/>
      <c r="BZ289" s="23"/>
      <c r="CA289" s="23">
        <v>8.8701393341832687E-3</v>
      </c>
      <c r="CB289" s="23"/>
      <c r="CF289" s="23"/>
      <c r="CU289" s="253">
        <f t="shared" si="65"/>
        <v>0</v>
      </c>
      <c r="DC289" s="93"/>
      <c r="DF289" s="253">
        <f t="shared" si="66"/>
        <v>0</v>
      </c>
      <c r="DG289" s="93"/>
      <c r="DM289" s="253">
        <f t="shared" si="67"/>
        <v>0</v>
      </c>
      <c r="EM289" s="93"/>
      <c r="EN289" s="93"/>
      <c r="EO289" s="17"/>
      <c r="EP289" s="17"/>
      <c r="EQ289" s="17"/>
    </row>
    <row r="290" spans="1:147">
      <c r="B290" s="17" t="s">
        <v>276</v>
      </c>
      <c r="C290" s="2" t="s">
        <v>375</v>
      </c>
      <c r="D290" s="31" t="s">
        <v>684</v>
      </c>
      <c r="E290" s="42">
        <v>53</v>
      </c>
      <c r="F290" s="50" t="s">
        <v>773</v>
      </c>
      <c r="G290" s="1" t="s">
        <v>691</v>
      </c>
      <c r="H290" s="1" t="s">
        <v>277</v>
      </c>
      <c r="I290" s="1" t="s">
        <v>375</v>
      </c>
      <c r="J290" s="11" t="s">
        <v>870</v>
      </c>
      <c r="K290" s="61" t="s">
        <v>532</v>
      </c>
      <c r="L290" s="93"/>
      <c r="M290" s="93"/>
      <c r="P290" s="93"/>
      <c r="Q290" s="76"/>
      <c r="S290" s="54"/>
      <c r="T290" s="54">
        <f t="shared" si="57"/>
        <v>0</v>
      </c>
      <c r="U290" s="54"/>
      <c r="V290" s="54"/>
      <c r="AA290" s="43"/>
      <c r="AE290" s="74">
        <f t="shared" si="58"/>
        <v>0</v>
      </c>
      <c r="AG290" s="74">
        <f t="shared" si="59"/>
        <v>0</v>
      </c>
      <c r="AI290" s="74">
        <f t="shared" si="62"/>
        <v>0</v>
      </c>
      <c r="AL290" s="707">
        <f t="shared" si="63"/>
        <v>0</v>
      </c>
      <c r="AN290" s="74">
        <f t="shared" si="56"/>
        <v>0</v>
      </c>
      <c r="AP290" s="74">
        <f t="shared" si="60"/>
        <v>0</v>
      </c>
      <c r="AQ290" s="253">
        <f t="shared" si="55"/>
        <v>0</v>
      </c>
      <c r="AT290" s="253">
        <f t="shared" si="61"/>
        <v>0</v>
      </c>
      <c r="AV290" s="23">
        <v>0.28054945616095589</v>
      </c>
      <c r="AW290" s="274"/>
      <c r="AX290" s="23">
        <v>2.3342023768036641E-2</v>
      </c>
      <c r="AY290" s="92">
        <v>0</v>
      </c>
      <c r="AZ290" s="94"/>
      <c r="BA290" s="94"/>
      <c r="BB290" s="94"/>
      <c r="BJ290" s="253">
        <f t="shared" si="64"/>
        <v>0</v>
      </c>
      <c r="BS290" s="100">
        <v>0.18260000000000001</v>
      </c>
      <c r="BT290" s="23">
        <v>8.9999999999999998E-4</v>
      </c>
      <c r="BU290" s="23"/>
      <c r="BV290" s="23">
        <v>7.1726362946789666E-3</v>
      </c>
      <c r="BW290" s="23">
        <v>4.632E-2</v>
      </c>
      <c r="BX290" s="23">
        <v>1.018E-2</v>
      </c>
      <c r="BY290" s="23"/>
      <c r="BZ290" s="23">
        <v>1.6014945233591402E-2</v>
      </c>
      <c r="CA290" s="23">
        <v>2.1150731372445476E-2</v>
      </c>
      <c r="CB290" s="23"/>
      <c r="CP290" s="100">
        <v>0.18260000000000001</v>
      </c>
      <c r="CQ290" s="274"/>
      <c r="CR290" s="274"/>
      <c r="CU290" s="253">
        <f t="shared" si="65"/>
        <v>0</v>
      </c>
      <c r="DC290" s="93"/>
      <c r="DF290" s="253">
        <f t="shared" si="66"/>
        <v>0</v>
      </c>
      <c r="DG290" s="93"/>
      <c r="DH290" s="74">
        <v>0.23926380368098163</v>
      </c>
      <c r="DM290" s="253">
        <f t="shared" si="67"/>
        <v>0</v>
      </c>
      <c r="EM290" s="93"/>
      <c r="EN290" s="93"/>
      <c r="EO290" s="17"/>
      <c r="EP290" s="17"/>
      <c r="EQ290" s="17"/>
    </row>
    <row r="291" spans="1:147">
      <c r="A291" s="16"/>
      <c r="B291" s="17"/>
      <c r="C291" s="2" t="s">
        <v>375</v>
      </c>
      <c r="D291" s="31" t="s">
        <v>684</v>
      </c>
      <c r="E291" s="42">
        <v>53</v>
      </c>
      <c r="F291" s="50" t="s">
        <v>773</v>
      </c>
      <c r="G291" s="1" t="s">
        <v>691</v>
      </c>
      <c r="H291" s="1" t="s">
        <v>278</v>
      </c>
      <c r="I291" s="12" t="s">
        <v>581</v>
      </c>
      <c r="J291" s="11" t="s">
        <v>870</v>
      </c>
      <c r="L291" s="93"/>
      <c r="M291" s="93"/>
      <c r="P291" s="93"/>
      <c r="Q291" s="76"/>
      <c r="S291" s="1"/>
      <c r="T291" s="54">
        <f t="shared" si="57"/>
        <v>0</v>
      </c>
      <c r="U291" s="1"/>
      <c r="V291" s="1"/>
      <c r="AA291" s="43"/>
      <c r="AB291" s="23">
        <v>7.734681705124956E-3</v>
      </c>
      <c r="AE291" s="74">
        <f t="shared" si="58"/>
        <v>0</v>
      </c>
      <c r="AG291" s="74">
        <f t="shared" si="59"/>
        <v>0</v>
      </c>
      <c r="AI291" s="74">
        <f t="shared" si="62"/>
        <v>0</v>
      </c>
      <c r="AL291" s="707">
        <f t="shared" si="63"/>
        <v>0</v>
      </c>
      <c r="AN291" s="74">
        <f t="shared" si="56"/>
        <v>0</v>
      </c>
      <c r="AP291" s="74">
        <f t="shared" si="60"/>
        <v>0</v>
      </c>
      <c r="AQ291" s="253">
        <f t="shared" si="55"/>
        <v>0</v>
      </c>
      <c r="AT291" s="253">
        <f t="shared" si="61"/>
        <v>0</v>
      </c>
      <c r="AV291" s="23"/>
      <c r="AW291" s="274"/>
      <c r="AX291" s="43"/>
      <c r="AY291" s="92">
        <v>0</v>
      </c>
      <c r="AZ291" s="94"/>
      <c r="BA291" s="94"/>
      <c r="BB291" s="94"/>
      <c r="BJ291" s="253">
        <f t="shared" si="64"/>
        <v>0</v>
      </c>
      <c r="BS291" s="76"/>
      <c r="BU291" s="23">
        <v>2.7000000000000001E-3</v>
      </c>
      <c r="BV291" s="23">
        <v>1.8895338384621513E-2</v>
      </c>
      <c r="BW291" s="23">
        <v>1.6250000000000001E-2</v>
      </c>
      <c r="BX291" s="23"/>
      <c r="BY291" s="23"/>
      <c r="BZ291" s="23"/>
      <c r="CA291" s="23"/>
      <c r="CB291" s="23"/>
      <c r="CF291" s="23"/>
      <c r="CU291" s="253">
        <f t="shared" si="65"/>
        <v>0</v>
      </c>
      <c r="DC291" s="93"/>
      <c r="DF291" s="253">
        <f t="shared" si="66"/>
        <v>0</v>
      </c>
      <c r="DG291" s="93"/>
      <c r="DM291" s="253">
        <f t="shared" si="67"/>
        <v>0</v>
      </c>
      <c r="EM291" s="93"/>
      <c r="EN291" s="93"/>
      <c r="EO291" s="17"/>
      <c r="EP291" s="17"/>
      <c r="EQ291" s="17"/>
    </row>
    <row r="292" spans="1:147">
      <c r="A292" s="16"/>
      <c r="B292" s="17"/>
      <c r="C292" s="2" t="s">
        <v>375</v>
      </c>
      <c r="D292" s="31" t="s">
        <v>684</v>
      </c>
      <c r="E292" s="42">
        <v>53</v>
      </c>
      <c r="F292" s="50" t="s">
        <v>773</v>
      </c>
      <c r="G292" s="1" t="s">
        <v>691</v>
      </c>
      <c r="H292" s="1" t="s">
        <v>278</v>
      </c>
      <c r="I292" s="12" t="s">
        <v>581</v>
      </c>
      <c r="J292" s="11" t="s">
        <v>870</v>
      </c>
      <c r="L292" s="93"/>
      <c r="M292" s="93"/>
      <c r="P292" s="93"/>
      <c r="Q292" s="76"/>
      <c r="S292" s="1"/>
      <c r="T292" s="54">
        <f t="shared" si="57"/>
        <v>0</v>
      </c>
      <c r="U292" s="1"/>
      <c r="V292" s="1"/>
      <c r="AA292" s="43"/>
      <c r="AE292" s="74">
        <f t="shared" si="58"/>
        <v>0</v>
      </c>
      <c r="AG292" s="74">
        <f t="shared" si="59"/>
        <v>0</v>
      </c>
      <c r="AI292" s="74">
        <f t="shared" si="62"/>
        <v>0</v>
      </c>
      <c r="AL292" s="707">
        <f t="shared" si="63"/>
        <v>0</v>
      </c>
      <c r="AN292" s="74">
        <f t="shared" si="56"/>
        <v>0</v>
      </c>
      <c r="AP292" s="74">
        <f t="shared" si="60"/>
        <v>0</v>
      </c>
      <c r="AQ292" s="253">
        <f t="shared" si="55"/>
        <v>0</v>
      </c>
      <c r="AT292" s="253">
        <f t="shared" si="61"/>
        <v>0</v>
      </c>
      <c r="AV292" s="23"/>
      <c r="AW292" s="274"/>
      <c r="AX292" s="43"/>
      <c r="AY292" s="92">
        <v>0</v>
      </c>
      <c r="AZ292" s="94"/>
      <c r="BA292" s="94"/>
      <c r="BB292" s="94"/>
      <c r="BJ292" s="253">
        <f t="shared" si="64"/>
        <v>0</v>
      </c>
      <c r="BS292" s="76"/>
      <c r="BV292" s="23"/>
      <c r="BW292" s="23">
        <v>2.7640000000000001E-2</v>
      </c>
      <c r="BX292" s="23"/>
      <c r="BY292" s="23"/>
      <c r="BZ292" s="23"/>
      <c r="CA292" s="23"/>
      <c r="CB292" s="23"/>
      <c r="CF292" s="23"/>
      <c r="CU292" s="253">
        <f t="shared" si="65"/>
        <v>0</v>
      </c>
      <c r="DC292" s="93"/>
      <c r="DF292" s="253">
        <f t="shared" si="66"/>
        <v>0</v>
      </c>
      <c r="DG292" s="93"/>
      <c r="DM292" s="253">
        <f t="shared" si="67"/>
        <v>0</v>
      </c>
      <c r="EM292" s="93"/>
      <c r="EN292" s="93"/>
      <c r="EO292" s="17"/>
      <c r="EP292" s="17"/>
      <c r="EQ292" s="17"/>
    </row>
    <row r="293" spans="1:147">
      <c r="A293" s="16"/>
      <c r="B293" s="17"/>
      <c r="C293" s="2" t="s">
        <v>375</v>
      </c>
      <c r="D293" s="31" t="s">
        <v>684</v>
      </c>
      <c r="E293" s="42">
        <v>53</v>
      </c>
      <c r="F293" s="50" t="s">
        <v>773</v>
      </c>
      <c r="G293" s="1" t="s">
        <v>691</v>
      </c>
      <c r="H293" s="12" t="s">
        <v>442</v>
      </c>
      <c r="I293" s="27"/>
      <c r="J293" s="11" t="s">
        <v>870</v>
      </c>
      <c r="K293" s="25" t="s">
        <v>443</v>
      </c>
      <c r="L293" s="93"/>
      <c r="M293" s="93"/>
      <c r="P293" s="93"/>
      <c r="Q293" s="76"/>
      <c r="S293" s="1"/>
      <c r="T293" s="54">
        <f t="shared" si="57"/>
        <v>0</v>
      </c>
      <c r="U293" s="1"/>
      <c r="V293" s="1"/>
      <c r="AA293" s="43"/>
      <c r="AE293" s="74">
        <f t="shared" si="58"/>
        <v>0</v>
      </c>
      <c r="AG293" s="74">
        <f t="shared" si="59"/>
        <v>0</v>
      </c>
      <c r="AI293" s="74">
        <f t="shared" si="62"/>
        <v>0</v>
      </c>
      <c r="AL293" s="707">
        <f t="shared" si="63"/>
        <v>0</v>
      </c>
      <c r="AN293" s="74">
        <f t="shared" si="56"/>
        <v>0</v>
      </c>
      <c r="AP293" s="74">
        <f t="shared" si="60"/>
        <v>0</v>
      </c>
      <c r="AQ293" s="253">
        <f t="shared" si="55"/>
        <v>0</v>
      </c>
      <c r="AT293" s="253">
        <f t="shared" si="61"/>
        <v>0</v>
      </c>
      <c r="AV293" s="23"/>
      <c r="AW293" s="274"/>
      <c r="AX293" s="23"/>
      <c r="AY293" s="92">
        <v>0</v>
      </c>
      <c r="AZ293" s="94"/>
      <c r="BA293" s="94"/>
      <c r="BB293" s="94"/>
      <c r="BJ293" s="253">
        <f t="shared" si="64"/>
        <v>0</v>
      </c>
      <c r="BS293" s="76"/>
      <c r="CF293" s="23">
        <v>6.9760531534834175E-4</v>
      </c>
      <c r="CU293" s="253">
        <f t="shared" si="65"/>
        <v>0</v>
      </c>
      <c r="DC293" s="93"/>
      <c r="DF293" s="253">
        <f t="shared" si="66"/>
        <v>0</v>
      </c>
      <c r="DG293" s="93"/>
      <c r="DM293" s="253">
        <f t="shared" si="67"/>
        <v>0</v>
      </c>
      <c r="EM293" s="93"/>
      <c r="EN293" s="93"/>
      <c r="EO293" s="17"/>
      <c r="EP293" s="17"/>
      <c r="EQ293" s="17"/>
    </row>
    <row r="294" spans="1:147">
      <c r="B294" s="17" t="s">
        <v>276</v>
      </c>
      <c r="C294" s="2" t="s">
        <v>375</v>
      </c>
      <c r="D294" s="31" t="s">
        <v>684</v>
      </c>
      <c r="E294" s="42">
        <v>53</v>
      </c>
      <c r="F294" s="50" t="s">
        <v>773</v>
      </c>
      <c r="G294" s="1" t="s">
        <v>691</v>
      </c>
      <c r="H294" s="12" t="s">
        <v>283</v>
      </c>
      <c r="I294" s="12" t="s">
        <v>284</v>
      </c>
      <c r="J294" s="11" t="s">
        <v>870</v>
      </c>
      <c r="K294" s="60" t="s">
        <v>284</v>
      </c>
      <c r="L294" s="93"/>
      <c r="M294" s="93"/>
      <c r="P294" s="93"/>
      <c r="Q294" s="76"/>
      <c r="S294" s="1"/>
      <c r="T294" s="54">
        <f t="shared" si="57"/>
        <v>0</v>
      </c>
      <c r="U294" s="1"/>
      <c r="V294" s="1"/>
      <c r="AA294" s="43"/>
      <c r="AE294" s="74">
        <f t="shared" si="58"/>
        <v>0</v>
      </c>
      <c r="AG294" s="74">
        <f t="shared" si="59"/>
        <v>0</v>
      </c>
      <c r="AI294" s="74">
        <f t="shared" si="62"/>
        <v>0</v>
      </c>
      <c r="AL294" s="707">
        <f t="shared" si="63"/>
        <v>0</v>
      </c>
      <c r="AN294" s="74">
        <f t="shared" si="56"/>
        <v>0</v>
      </c>
      <c r="AP294" s="74">
        <f t="shared" si="60"/>
        <v>0</v>
      </c>
      <c r="AQ294" s="253">
        <f t="shared" si="55"/>
        <v>0</v>
      </c>
      <c r="AT294" s="253">
        <f t="shared" si="61"/>
        <v>0</v>
      </c>
      <c r="AX294" s="43"/>
      <c r="AY294" s="92">
        <v>0</v>
      </c>
      <c r="AZ294" s="94"/>
      <c r="BA294" s="94"/>
      <c r="BB294" s="94"/>
      <c r="BJ294" s="253">
        <f t="shared" si="64"/>
        <v>0</v>
      </c>
      <c r="BS294" s="76"/>
      <c r="CU294" s="253">
        <f t="shared" si="65"/>
        <v>0</v>
      </c>
      <c r="DC294" s="93">
        <v>6.7000000000000004E-2</v>
      </c>
      <c r="DE294" s="74">
        <v>4.0640700000000004E-3</v>
      </c>
      <c r="DF294" s="253">
        <f t="shared" si="66"/>
        <v>1.9918326547619047E-2</v>
      </c>
      <c r="DG294" s="93"/>
      <c r="DM294" s="253">
        <f t="shared" si="67"/>
        <v>0</v>
      </c>
      <c r="EM294" s="93"/>
      <c r="EN294" s="93"/>
      <c r="EO294" s="17"/>
      <c r="EP294" s="17"/>
      <c r="EQ294" s="17"/>
    </row>
    <row r="295" spans="1:147">
      <c r="A295" s="16"/>
      <c r="B295" s="17"/>
      <c r="C295" s="2" t="s">
        <v>375</v>
      </c>
      <c r="D295" s="31" t="s">
        <v>684</v>
      </c>
      <c r="E295" s="42">
        <v>53</v>
      </c>
      <c r="F295" s="50" t="s">
        <v>773</v>
      </c>
      <c r="G295" s="1" t="s">
        <v>691</v>
      </c>
      <c r="H295" s="1" t="s">
        <v>509</v>
      </c>
      <c r="I295" s="27"/>
      <c r="J295" s="11" t="s">
        <v>870</v>
      </c>
      <c r="K295" s="25"/>
      <c r="L295" s="93"/>
      <c r="M295" s="93"/>
      <c r="P295" s="93"/>
      <c r="Q295" s="76"/>
      <c r="S295" s="1"/>
      <c r="T295" s="54">
        <f t="shared" si="57"/>
        <v>0</v>
      </c>
      <c r="U295" s="1"/>
      <c r="V295" s="1"/>
      <c r="AA295" s="23">
        <v>1E-4</v>
      </c>
      <c r="AE295" s="74">
        <f t="shared" si="58"/>
        <v>0</v>
      </c>
      <c r="AG295" s="74">
        <f t="shared" si="59"/>
        <v>0</v>
      </c>
      <c r="AI295" s="74">
        <f t="shared" si="62"/>
        <v>0</v>
      </c>
      <c r="AL295" s="707">
        <f t="shared" si="63"/>
        <v>0</v>
      </c>
      <c r="AN295" s="74">
        <f t="shared" si="56"/>
        <v>0</v>
      </c>
      <c r="AP295" s="74">
        <f t="shared" si="60"/>
        <v>0</v>
      </c>
      <c r="AQ295" s="253">
        <f t="shared" ref="AQ295:AQ358" si="68">IFERROR(SUM(,AN295*AM$3,AP295*AO$3)," ")</f>
        <v>0</v>
      </c>
      <c r="AT295" s="253">
        <f t="shared" si="61"/>
        <v>0</v>
      </c>
      <c r="AV295" s="23"/>
      <c r="AW295" s="274"/>
      <c r="AX295" s="23">
        <v>2.2042885589939158E-2</v>
      </c>
      <c r="AY295" s="92">
        <v>0</v>
      </c>
      <c r="AZ295" s="94"/>
      <c r="BA295" s="94"/>
      <c r="BB295" s="94"/>
      <c r="BI295" s="23"/>
      <c r="BJ295" s="253">
        <f t="shared" si="64"/>
        <v>0</v>
      </c>
      <c r="BS295" s="100">
        <v>0.33279999999999998</v>
      </c>
      <c r="BT295" s="23"/>
      <c r="BU295" s="74">
        <v>2.7E-2</v>
      </c>
      <c r="BV295" s="23"/>
      <c r="BW295" s="23">
        <v>3.5680000000000003E-2</v>
      </c>
      <c r="BX295" s="23">
        <v>1.064E-2</v>
      </c>
      <c r="BY295" s="23">
        <v>0.14230000000000001</v>
      </c>
      <c r="BZ295" s="23">
        <v>1.11153561698135E-2</v>
      </c>
      <c r="CA295" s="23">
        <v>1.5809554236226889E-2</v>
      </c>
      <c r="CB295" s="23"/>
      <c r="CD295" s="101">
        <v>1.11E-2</v>
      </c>
      <c r="CF295" s="23"/>
      <c r="CP295" s="100">
        <v>0.33279999999999998</v>
      </c>
      <c r="CQ295" s="274"/>
      <c r="CR295" s="274"/>
      <c r="CU295" s="253">
        <f t="shared" si="65"/>
        <v>0</v>
      </c>
      <c r="DC295" s="93"/>
      <c r="DF295" s="253">
        <f t="shared" si="66"/>
        <v>0</v>
      </c>
      <c r="DG295" s="93"/>
      <c r="DM295" s="253">
        <f t="shared" si="67"/>
        <v>0</v>
      </c>
      <c r="EM295" s="93"/>
      <c r="EN295" s="93"/>
      <c r="EO295" s="17"/>
      <c r="EP295" s="17"/>
      <c r="EQ295" s="17"/>
    </row>
    <row r="296" spans="1:147">
      <c r="B296" s="17" t="s">
        <v>276</v>
      </c>
      <c r="C296" s="2" t="s">
        <v>375</v>
      </c>
      <c r="D296" s="31" t="s">
        <v>684</v>
      </c>
      <c r="E296" s="42">
        <v>53</v>
      </c>
      <c r="F296" s="50" t="s">
        <v>773</v>
      </c>
      <c r="G296" s="1" t="s">
        <v>691</v>
      </c>
      <c r="H296" s="12" t="s">
        <v>290</v>
      </c>
      <c r="I296" s="12" t="s">
        <v>291</v>
      </c>
      <c r="J296" s="11" t="s">
        <v>870</v>
      </c>
      <c r="K296" s="60" t="s">
        <v>292</v>
      </c>
      <c r="L296" s="93"/>
      <c r="M296" s="93"/>
      <c r="P296" s="93"/>
      <c r="Q296" s="76"/>
      <c r="S296" s="1"/>
      <c r="T296" s="54">
        <f t="shared" si="57"/>
        <v>0</v>
      </c>
      <c r="U296" s="1"/>
      <c r="V296" s="1"/>
      <c r="AA296" s="43"/>
      <c r="AE296" s="74">
        <f t="shared" si="58"/>
        <v>0</v>
      </c>
      <c r="AG296" s="74">
        <f t="shared" si="59"/>
        <v>0</v>
      </c>
      <c r="AI296" s="74">
        <f t="shared" si="62"/>
        <v>0</v>
      </c>
      <c r="AL296" s="707">
        <f t="shared" si="63"/>
        <v>0</v>
      </c>
      <c r="AN296" s="74">
        <f t="shared" si="56"/>
        <v>0</v>
      </c>
      <c r="AP296" s="74">
        <f t="shared" si="60"/>
        <v>0</v>
      </c>
      <c r="AQ296" s="253">
        <f t="shared" si="68"/>
        <v>0</v>
      </c>
      <c r="AT296" s="253">
        <f t="shared" si="61"/>
        <v>0</v>
      </c>
      <c r="AX296" s="43"/>
      <c r="AY296" s="92">
        <v>0</v>
      </c>
      <c r="AZ296" s="94"/>
      <c r="BA296" s="94"/>
      <c r="BB296" s="94"/>
      <c r="BJ296" s="253">
        <f t="shared" si="64"/>
        <v>0</v>
      </c>
      <c r="BS296" s="76"/>
      <c r="CU296" s="253">
        <f t="shared" si="65"/>
        <v>0</v>
      </c>
      <c r="DC296" s="93"/>
      <c r="DF296" s="253">
        <f t="shared" si="66"/>
        <v>0</v>
      </c>
      <c r="DG296" s="93"/>
      <c r="DM296" s="253">
        <f t="shared" si="67"/>
        <v>0</v>
      </c>
      <c r="EM296" s="93"/>
      <c r="EN296" s="93"/>
      <c r="EO296" s="17"/>
      <c r="EP296" s="17"/>
      <c r="EQ296" s="17"/>
    </row>
    <row r="297" spans="1:147">
      <c r="A297" s="16"/>
      <c r="B297" s="17"/>
      <c r="C297" s="2" t="s">
        <v>375</v>
      </c>
      <c r="D297" s="31" t="s">
        <v>684</v>
      </c>
      <c r="E297" s="42">
        <v>53</v>
      </c>
      <c r="F297" s="50" t="s">
        <v>773</v>
      </c>
      <c r="G297" s="1" t="s">
        <v>691</v>
      </c>
      <c r="H297" s="12" t="s">
        <v>387</v>
      </c>
      <c r="I297" s="27" t="s">
        <v>375</v>
      </c>
      <c r="J297" s="11" t="s">
        <v>870</v>
      </c>
      <c r="K297" s="25" t="s">
        <v>670</v>
      </c>
      <c r="L297" s="93"/>
      <c r="M297" s="93"/>
      <c r="P297" s="93"/>
      <c r="Q297" s="76"/>
      <c r="S297" s="1"/>
      <c r="T297" s="54">
        <f t="shared" si="57"/>
        <v>0</v>
      </c>
      <c r="U297" s="1"/>
      <c r="V297" s="1"/>
      <c r="AA297" s="43"/>
      <c r="AE297" s="74">
        <f t="shared" si="58"/>
        <v>0</v>
      </c>
      <c r="AG297" s="74">
        <f t="shared" si="59"/>
        <v>0</v>
      </c>
      <c r="AI297" s="74">
        <f t="shared" si="62"/>
        <v>0</v>
      </c>
      <c r="AL297" s="707">
        <f t="shared" si="63"/>
        <v>0</v>
      </c>
      <c r="AN297" s="74">
        <f t="shared" si="56"/>
        <v>0</v>
      </c>
      <c r="AP297" s="74">
        <f t="shared" si="60"/>
        <v>0</v>
      </c>
      <c r="AQ297" s="253">
        <f t="shared" si="68"/>
        <v>0</v>
      </c>
      <c r="AT297" s="253">
        <f t="shared" si="61"/>
        <v>0</v>
      </c>
      <c r="AV297" s="23"/>
      <c r="AW297" s="274"/>
      <c r="AX297" s="23">
        <v>4.4312706472361102E-2</v>
      </c>
      <c r="AY297" s="92">
        <v>0</v>
      </c>
      <c r="AZ297" s="94"/>
      <c r="BA297" s="94"/>
      <c r="BB297" s="94"/>
      <c r="BJ297" s="253">
        <f t="shared" si="64"/>
        <v>0</v>
      </c>
      <c r="BS297" s="76"/>
      <c r="BV297" s="23">
        <v>2.2616606389264898E-3</v>
      </c>
      <c r="BW297" s="23">
        <v>1.396E-2</v>
      </c>
      <c r="BX297" s="23">
        <v>2.9299999999999999E-3</v>
      </c>
      <c r="BY297" s="23"/>
      <c r="BZ297" s="23">
        <v>1.3308143963151215E-2</v>
      </c>
      <c r="CA297" s="23">
        <v>9.9691631147891369E-2</v>
      </c>
      <c r="CB297" s="23"/>
      <c r="CU297" s="253">
        <f t="shared" si="65"/>
        <v>0</v>
      </c>
      <c r="DC297" s="93"/>
      <c r="DF297" s="253">
        <f t="shared" si="66"/>
        <v>0</v>
      </c>
      <c r="DG297" s="93"/>
      <c r="DM297" s="253">
        <f t="shared" si="67"/>
        <v>0</v>
      </c>
      <c r="EM297" s="93"/>
      <c r="EN297" s="93"/>
      <c r="EO297" s="17"/>
      <c r="EP297" s="17"/>
      <c r="EQ297" s="17"/>
    </row>
    <row r="298" spans="1:147">
      <c r="A298" s="16"/>
      <c r="B298" s="17"/>
      <c r="C298" s="2" t="s">
        <v>375</v>
      </c>
      <c r="D298" s="31" t="s">
        <v>684</v>
      </c>
      <c r="E298" s="42">
        <v>53</v>
      </c>
      <c r="F298" s="50" t="s">
        <v>773</v>
      </c>
      <c r="G298" s="1" t="s">
        <v>691</v>
      </c>
      <c r="H298" s="12" t="s">
        <v>564</v>
      </c>
      <c r="I298" s="27" t="s">
        <v>564</v>
      </c>
      <c r="J298" s="11" t="s">
        <v>870</v>
      </c>
      <c r="K298" s="25"/>
      <c r="L298" s="93"/>
      <c r="M298" s="93"/>
      <c r="P298" s="93"/>
      <c r="Q298" s="76"/>
      <c r="S298" s="1"/>
      <c r="T298" s="54">
        <f t="shared" si="57"/>
        <v>0</v>
      </c>
      <c r="U298" s="1"/>
      <c r="V298" s="1"/>
      <c r="AA298" s="43"/>
      <c r="AE298" s="74">
        <f t="shared" si="58"/>
        <v>0</v>
      </c>
      <c r="AG298" s="74">
        <f t="shared" si="59"/>
        <v>0</v>
      </c>
      <c r="AI298" s="74">
        <f t="shared" si="62"/>
        <v>0</v>
      </c>
      <c r="AL298" s="707">
        <f t="shared" si="63"/>
        <v>0</v>
      </c>
      <c r="AN298" s="74">
        <f t="shared" si="56"/>
        <v>0</v>
      </c>
      <c r="AP298" s="74">
        <f t="shared" si="60"/>
        <v>0</v>
      </c>
      <c r="AQ298" s="253">
        <f t="shared" si="68"/>
        <v>0</v>
      </c>
      <c r="AT298" s="253">
        <f t="shared" si="61"/>
        <v>0</v>
      </c>
      <c r="AV298" s="23"/>
      <c r="AW298" s="274"/>
      <c r="AX298" s="23"/>
      <c r="AY298" s="92">
        <v>0</v>
      </c>
      <c r="AZ298" s="94"/>
      <c r="BA298" s="94"/>
      <c r="BB298" s="94"/>
      <c r="BJ298" s="253">
        <f t="shared" si="64"/>
        <v>0</v>
      </c>
      <c r="BN298" s="74">
        <v>0.35</v>
      </c>
      <c r="BS298" s="76"/>
      <c r="BV298" s="23">
        <v>2.7789337814675282E-3</v>
      </c>
      <c r="BW298" s="23">
        <v>0.1268</v>
      </c>
      <c r="BX298" s="23">
        <v>8.6800000000000002E-3</v>
      </c>
      <c r="BY298" s="23">
        <v>0.4209</v>
      </c>
      <c r="BZ298" s="23">
        <v>5.4145879850076017E-3</v>
      </c>
      <c r="CA298" s="23">
        <v>1.5102960442771394E-3</v>
      </c>
      <c r="CB298" s="23"/>
      <c r="CD298" s="101"/>
      <c r="CF298" s="23"/>
      <c r="CU298" s="253">
        <f t="shared" si="65"/>
        <v>0</v>
      </c>
      <c r="DC298" s="93"/>
      <c r="DF298" s="253">
        <f t="shared" si="66"/>
        <v>0</v>
      </c>
      <c r="DG298" s="93"/>
      <c r="DM298" s="253">
        <f t="shared" si="67"/>
        <v>0</v>
      </c>
      <c r="EM298" s="93"/>
      <c r="EN298" s="93"/>
      <c r="EO298" s="17"/>
      <c r="EP298" s="17"/>
      <c r="EQ298" s="17"/>
    </row>
    <row r="299" spans="1:147">
      <c r="B299" s="17" t="s">
        <v>276</v>
      </c>
      <c r="C299" s="2" t="s">
        <v>375</v>
      </c>
      <c r="D299" s="31" t="s">
        <v>684</v>
      </c>
      <c r="E299" s="42">
        <v>53</v>
      </c>
      <c r="F299" s="50" t="s">
        <v>773</v>
      </c>
      <c r="G299" s="1" t="s">
        <v>691</v>
      </c>
      <c r="H299" s="12" t="s">
        <v>281</v>
      </c>
      <c r="I299" s="12" t="s">
        <v>282</v>
      </c>
      <c r="J299" s="11" t="s">
        <v>870</v>
      </c>
      <c r="K299" s="60" t="s">
        <v>282</v>
      </c>
      <c r="L299" s="93"/>
      <c r="M299" s="93"/>
      <c r="P299" s="93"/>
      <c r="Q299" s="76"/>
      <c r="S299" s="1"/>
      <c r="T299" s="54">
        <f t="shared" si="57"/>
        <v>0</v>
      </c>
      <c r="U299" s="1"/>
      <c r="V299" s="1"/>
      <c r="Z299" s="74">
        <v>1.857E-5</v>
      </c>
      <c r="AA299" s="43"/>
      <c r="AE299" s="74">
        <f t="shared" si="58"/>
        <v>0</v>
      </c>
      <c r="AG299" s="74">
        <f t="shared" si="59"/>
        <v>0</v>
      </c>
      <c r="AI299" s="74">
        <f t="shared" si="62"/>
        <v>0</v>
      </c>
      <c r="AJ299" s="23"/>
      <c r="AL299" s="707">
        <f t="shared" si="63"/>
        <v>0</v>
      </c>
      <c r="AN299" s="74">
        <f t="shared" si="56"/>
        <v>0</v>
      </c>
      <c r="AP299" s="74">
        <f t="shared" si="60"/>
        <v>0</v>
      </c>
      <c r="AQ299" s="253">
        <f t="shared" si="68"/>
        <v>0</v>
      </c>
      <c r="AS299" s="259">
        <v>2.1999999999999999E-2</v>
      </c>
      <c r="AT299" s="253">
        <f t="shared" si="61"/>
        <v>1.0999999999999999E-2</v>
      </c>
      <c r="AW299" s="270">
        <v>1.4E-3</v>
      </c>
      <c r="AX299" s="43"/>
      <c r="AY299" s="92">
        <v>0</v>
      </c>
      <c r="AZ299" s="94"/>
      <c r="BA299" s="94"/>
      <c r="BB299" s="94"/>
      <c r="BJ299" s="253">
        <f t="shared" si="64"/>
        <v>0</v>
      </c>
      <c r="BK299" s="74">
        <v>2.41E-5</v>
      </c>
      <c r="BP299" s="74">
        <v>2.4486000000000001E-4</v>
      </c>
      <c r="BS299" s="76"/>
      <c r="BW299" s="23">
        <v>3.63E-3</v>
      </c>
      <c r="BX299" s="23"/>
      <c r="BY299" s="23"/>
      <c r="CU299" s="253">
        <f t="shared" si="65"/>
        <v>0</v>
      </c>
      <c r="DC299" s="93">
        <v>1.7999999999999999E-2</v>
      </c>
      <c r="DF299" s="253">
        <f t="shared" si="66"/>
        <v>4.7142857142857143E-3</v>
      </c>
      <c r="DG299" s="93">
        <v>0.65</v>
      </c>
      <c r="DM299" s="253">
        <f t="shared" si="67"/>
        <v>0</v>
      </c>
      <c r="EM299" s="93"/>
      <c r="EN299" s="93"/>
      <c r="EO299" s="17"/>
      <c r="EP299" s="17"/>
      <c r="EQ299" s="17"/>
    </row>
    <row r="300" spans="1:147">
      <c r="B300" s="17" t="s">
        <v>276</v>
      </c>
      <c r="C300" s="2" t="s">
        <v>375</v>
      </c>
      <c r="D300" s="31" t="s">
        <v>684</v>
      </c>
      <c r="E300" s="42">
        <v>53</v>
      </c>
      <c r="F300" s="50" t="s">
        <v>773</v>
      </c>
      <c r="G300" s="1" t="s">
        <v>691</v>
      </c>
      <c r="H300" s="12" t="s">
        <v>279</v>
      </c>
      <c r="I300" s="12" t="s">
        <v>375</v>
      </c>
      <c r="J300" s="11" t="s">
        <v>870</v>
      </c>
      <c r="K300" s="60" t="s">
        <v>280</v>
      </c>
      <c r="L300" s="93"/>
      <c r="M300" s="93"/>
      <c r="P300" s="93"/>
      <c r="Q300" s="76"/>
      <c r="S300" s="54"/>
      <c r="T300" s="54">
        <f t="shared" si="57"/>
        <v>0</v>
      </c>
      <c r="U300" s="54"/>
      <c r="V300" s="54"/>
      <c r="W300" s="74">
        <f>0.00288184+0.04741801</f>
        <v>5.0299849999999993E-2</v>
      </c>
      <c r="AA300" s="43"/>
      <c r="AE300" s="74">
        <f t="shared" si="58"/>
        <v>0</v>
      </c>
      <c r="AG300" s="74">
        <f t="shared" si="59"/>
        <v>0</v>
      </c>
      <c r="AI300" s="74">
        <f t="shared" si="62"/>
        <v>0</v>
      </c>
      <c r="AL300" s="707">
        <f t="shared" si="63"/>
        <v>0</v>
      </c>
      <c r="AN300" s="74">
        <f t="shared" si="56"/>
        <v>0</v>
      </c>
      <c r="AP300" s="74">
        <f t="shared" si="60"/>
        <v>0</v>
      </c>
      <c r="AQ300" s="253">
        <f t="shared" si="68"/>
        <v>0</v>
      </c>
      <c r="AT300" s="253">
        <f t="shared" si="61"/>
        <v>0</v>
      </c>
      <c r="AV300" s="23">
        <v>2.8851554920083741E-3</v>
      </c>
      <c r="AW300" s="274"/>
      <c r="AX300" s="43"/>
      <c r="AY300" s="92">
        <v>0</v>
      </c>
      <c r="AZ300" s="94"/>
      <c r="BA300" s="94"/>
      <c r="BB300" s="94"/>
      <c r="BI300" s="23"/>
      <c r="BJ300" s="253">
        <f t="shared" si="64"/>
        <v>0</v>
      </c>
      <c r="BK300" s="74">
        <v>0.28366211999999985</v>
      </c>
      <c r="BL300" s="74">
        <v>0.47188131000000011</v>
      </c>
      <c r="BM300" s="23">
        <v>0.86499999999999999</v>
      </c>
      <c r="BO300" s="74">
        <v>0.14900127000000002</v>
      </c>
      <c r="BP300" s="74">
        <v>0.11652689000000001</v>
      </c>
      <c r="BS300" s="100"/>
      <c r="BT300" s="23"/>
      <c r="BU300" s="23"/>
      <c r="BV300" s="23"/>
      <c r="BW300" s="23"/>
      <c r="BX300" s="23">
        <v>1.4250000000000001E-2</v>
      </c>
      <c r="BY300" s="23"/>
      <c r="BZ300" s="23"/>
      <c r="CA300" s="23"/>
      <c r="CB300" s="23"/>
      <c r="CG300" s="270">
        <v>0.2</v>
      </c>
      <c r="CP300" s="100"/>
      <c r="CQ300" s="274"/>
      <c r="CR300" s="274"/>
      <c r="CU300" s="253">
        <f t="shared" si="65"/>
        <v>0</v>
      </c>
      <c r="DC300" s="93"/>
      <c r="DE300" s="74">
        <v>4.3783899999999994E-3</v>
      </c>
      <c r="DF300" s="253">
        <f t="shared" si="66"/>
        <v>2.5540608333333333E-3</v>
      </c>
      <c r="DG300" s="93"/>
      <c r="DM300" s="253">
        <f t="shared" si="67"/>
        <v>0</v>
      </c>
      <c r="DV300" s="23"/>
      <c r="DW300" s="23"/>
      <c r="EM300" s="93"/>
      <c r="EN300" s="93"/>
      <c r="EO300" s="17"/>
      <c r="EP300" s="17"/>
      <c r="EQ300" s="17"/>
    </row>
    <row r="301" spans="1:147">
      <c r="B301" s="17"/>
      <c r="C301" s="2" t="s">
        <v>375</v>
      </c>
      <c r="D301" s="31" t="s">
        <v>684</v>
      </c>
      <c r="E301" s="42">
        <v>53</v>
      </c>
      <c r="F301" s="50" t="s">
        <v>773</v>
      </c>
      <c r="G301" s="1" t="s">
        <v>691</v>
      </c>
      <c r="H301" s="12" t="s">
        <v>505</v>
      </c>
      <c r="J301" s="11" t="s">
        <v>870</v>
      </c>
      <c r="L301" s="93"/>
      <c r="M301" s="93"/>
      <c r="P301" s="93"/>
      <c r="Q301" s="76"/>
      <c r="S301" s="54"/>
      <c r="T301" s="54">
        <f t="shared" si="57"/>
        <v>0</v>
      </c>
      <c r="U301" s="54"/>
      <c r="V301" s="54"/>
      <c r="AA301" s="43"/>
      <c r="AE301" s="74">
        <f t="shared" si="58"/>
        <v>0</v>
      </c>
      <c r="AG301" s="74">
        <f t="shared" si="59"/>
        <v>0</v>
      </c>
      <c r="AI301" s="74">
        <f t="shared" si="62"/>
        <v>0</v>
      </c>
      <c r="AL301" s="707">
        <f t="shared" si="63"/>
        <v>0</v>
      </c>
      <c r="AN301" s="74">
        <f t="shared" si="56"/>
        <v>0</v>
      </c>
      <c r="AP301" s="74">
        <f t="shared" si="60"/>
        <v>0</v>
      </c>
      <c r="AQ301" s="253">
        <f t="shared" si="68"/>
        <v>0</v>
      </c>
      <c r="AT301" s="253">
        <f t="shared" si="61"/>
        <v>0</v>
      </c>
      <c r="AW301" s="274"/>
      <c r="AX301" s="43"/>
      <c r="AY301" s="92">
        <v>0</v>
      </c>
      <c r="AZ301" s="94"/>
      <c r="BA301" s="94"/>
      <c r="BB301" s="94"/>
      <c r="BI301" s="23">
        <v>0.35289999999999999</v>
      </c>
      <c r="BJ301" s="253">
        <f t="shared" si="64"/>
        <v>6.8076252678282323E-2</v>
      </c>
      <c r="BS301" s="100"/>
      <c r="BT301" s="23"/>
      <c r="BV301" s="23">
        <v>4.8712306647836094E-2</v>
      </c>
      <c r="BW301" s="23">
        <v>3.9370000000000002E-2</v>
      </c>
      <c r="BX301" s="23"/>
      <c r="BY301" s="23"/>
      <c r="BZ301" s="23"/>
      <c r="CA301" s="23">
        <v>8.4350415035317605E-3</v>
      </c>
      <c r="CB301" s="23"/>
      <c r="CP301" s="100"/>
      <c r="CQ301" s="274"/>
      <c r="CR301" s="274"/>
      <c r="CU301" s="253">
        <f t="shared" si="65"/>
        <v>0</v>
      </c>
      <c r="DC301" s="93"/>
      <c r="DF301" s="253">
        <f t="shared" si="66"/>
        <v>0</v>
      </c>
      <c r="DG301" s="93"/>
      <c r="DM301" s="253">
        <f t="shared" si="67"/>
        <v>0</v>
      </c>
      <c r="EM301" s="93"/>
      <c r="EN301" s="93"/>
      <c r="EO301" s="17"/>
      <c r="EP301" s="17"/>
      <c r="EQ301" s="17"/>
    </row>
    <row r="302" spans="1:147">
      <c r="B302" s="17"/>
      <c r="C302" s="2" t="s">
        <v>375</v>
      </c>
      <c r="D302" s="31" t="s">
        <v>684</v>
      </c>
      <c r="E302" s="42">
        <v>53</v>
      </c>
      <c r="F302" s="50" t="s">
        <v>773</v>
      </c>
      <c r="G302" s="1" t="s">
        <v>691</v>
      </c>
      <c r="H302" s="1" t="s">
        <v>602</v>
      </c>
      <c r="J302" s="11" t="s">
        <v>870</v>
      </c>
      <c r="L302" s="93"/>
      <c r="M302" s="93"/>
      <c r="P302" s="93"/>
      <c r="Q302" s="76"/>
      <c r="S302" s="54"/>
      <c r="T302" s="54">
        <f t="shared" si="57"/>
        <v>0</v>
      </c>
      <c r="U302" s="54"/>
      <c r="V302" s="54"/>
      <c r="AA302" s="43"/>
      <c r="AE302" s="74">
        <f t="shared" si="58"/>
        <v>0</v>
      </c>
      <c r="AG302" s="74">
        <f t="shared" si="59"/>
        <v>0</v>
      </c>
      <c r="AI302" s="74">
        <f t="shared" si="62"/>
        <v>0</v>
      </c>
      <c r="AL302" s="707">
        <f t="shared" si="63"/>
        <v>0</v>
      </c>
      <c r="AN302" s="74">
        <f t="shared" si="56"/>
        <v>0</v>
      </c>
      <c r="AP302" s="74">
        <f t="shared" si="60"/>
        <v>0</v>
      </c>
      <c r="AQ302" s="253">
        <f t="shared" si="68"/>
        <v>0</v>
      </c>
      <c r="AT302" s="253">
        <f t="shared" si="61"/>
        <v>0</v>
      </c>
      <c r="AX302" s="43"/>
      <c r="AY302" s="92">
        <v>0</v>
      </c>
      <c r="AZ302" s="94"/>
      <c r="BA302" s="94"/>
      <c r="BB302" s="94"/>
      <c r="BI302" s="23"/>
      <c r="BJ302" s="253">
        <f t="shared" si="64"/>
        <v>0</v>
      </c>
      <c r="BS302" s="100"/>
      <c r="BT302" s="23"/>
      <c r="BU302" s="23">
        <v>1.8799999999999997E-2</v>
      </c>
      <c r="BV302" s="23"/>
      <c r="BW302" s="23">
        <v>3.6150000000000002E-2</v>
      </c>
      <c r="BX302" s="23"/>
      <c r="BY302" s="23">
        <v>4.9500000000000002E-2</v>
      </c>
      <c r="BZ302" s="23"/>
      <c r="CA302" s="23"/>
      <c r="CB302" s="23"/>
      <c r="CP302" s="100"/>
      <c r="CQ302" s="274"/>
      <c r="CR302" s="274"/>
      <c r="CU302" s="253">
        <f t="shared" si="65"/>
        <v>0</v>
      </c>
      <c r="DC302" s="93"/>
      <c r="DF302" s="253">
        <f t="shared" si="66"/>
        <v>0</v>
      </c>
      <c r="DG302" s="93"/>
      <c r="DJ302" s="74">
        <v>0.1</v>
      </c>
      <c r="DK302" s="74">
        <v>0.15</v>
      </c>
      <c r="DM302" s="253">
        <f t="shared" si="67"/>
        <v>0.10036995989262305</v>
      </c>
      <c r="EM302" s="93"/>
      <c r="EN302" s="93"/>
      <c r="EO302" s="17"/>
      <c r="EP302" s="17"/>
      <c r="EQ302" s="17"/>
    </row>
    <row r="303" spans="1:147">
      <c r="B303" s="17"/>
      <c r="C303" s="2" t="s">
        <v>375</v>
      </c>
      <c r="D303" s="31" t="s">
        <v>684</v>
      </c>
      <c r="E303" s="42">
        <v>53</v>
      </c>
      <c r="F303" s="50" t="s">
        <v>773</v>
      </c>
      <c r="G303" s="1" t="s">
        <v>691</v>
      </c>
      <c r="H303" s="1" t="s">
        <v>543</v>
      </c>
      <c r="J303" s="11" t="s">
        <v>870</v>
      </c>
      <c r="L303" s="93"/>
      <c r="M303" s="93"/>
      <c r="P303" s="93"/>
      <c r="Q303" s="76"/>
      <c r="S303" s="1"/>
      <c r="T303" s="54">
        <f t="shared" si="57"/>
        <v>0</v>
      </c>
      <c r="U303" s="1"/>
      <c r="V303" s="1"/>
      <c r="AA303" s="43"/>
      <c r="AE303" s="74">
        <f t="shared" si="58"/>
        <v>0</v>
      </c>
      <c r="AG303" s="74">
        <f t="shared" si="59"/>
        <v>0</v>
      </c>
      <c r="AI303" s="74">
        <f t="shared" si="62"/>
        <v>0</v>
      </c>
      <c r="AL303" s="707">
        <f t="shared" si="63"/>
        <v>0</v>
      </c>
      <c r="AN303" s="74">
        <f t="shared" si="56"/>
        <v>0</v>
      </c>
      <c r="AP303" s="74">
        <f t="shared" si="60"/>
        <v>0</v>
      </c>
      <c r="AQ303" s="253">
        <f t="shared" si="68"/>
        <v>0</v>
      </c>
      <c r="AT303" s="253">
        <f t="shared" si="61"/>
        <v>0</v>
      </c>
      <c r="AX303" s="43"/>
      <c r="AY303" s="92">
        <v>0</v>
      </c>
      <c r="AZ303" s="94"/>
      <c r="BA303" s="94"/>
      <c r="BB303" s="94"/>
      <c r="BI303" s="23"/>
      <c r="BJ303" s="253">
        <f t="shared" si="64"/>
        <v>0</v>
      </c>
      <c r="BS303" s="100"/>
      <c r="BT303" s="23">
        <v>1.41E-2</v>
      </c>
      <c r="BV303" s="23"/>
      <c r="BW303" s="23"/>
      <c r="BX303" s="23"/>
      <c r="BY303" s="23"/>
      <c r="BZ303" s="23"/>
      <c r="CA303" s="23"/>
      <c r="CB303" s="23"/>
      <c r="CP303" s="100"/>
      <c r="CQ303" s="274"/>
      <c r="CR303" s="274"/>
      <c r="CU303" s="253">
        <f t="shared" si="65"/>
        <v>0</v>
      </c>
      <c r="DC303" s="93"/>
      <c r="DF303" s="253">
        <f t="shared" si="66"/>
        <v>0</v>
      </c>
      <c r="DG303" s="93"/>
      <c r="DM303" s="253">
        <f t="shared" si="67"/>
        <v>0</v>
      </c>
      <c r="EM303" s="93"/>
      <c r="EN303" s="93"/>
      <c r="EO303" s="17"/>
      <c r="EP303" s="17"/>
      <c r="EQ303" s="17"/>
    </row>
    <row r="304" spans="1:147">
      <c r="A304" s="16"/>
      <c r="B304" s="17"/>
      <c r="C304" s="2" t="s">
        <v>375</v>
      </c>
      <c r="D304" s="31" t="s">
        <v>684</v>
      </c>
      <c r="E304" s="42">
        <v>53</v>
      </c>
      <c r="F304" s="50" t="s">
        <v>773</v>
      </c>
      <c r="G304" s="1" t="s">
        <v>697</v>
      </c>
      <c r="H304" s="12" t="s">
        <v>562</v>
      </c>
      <c r="I304" s="12" t="s">
        <v>563</v>
      </c>
      <c r="J304" s="11" t="s">
        <v>870</v>
      </c>
      <c r="K304" s="61" t="s">
        <v>607</v>
      </c>
      <c r="L304" s="93"/>
      <c r="M304" s="93"/>
      <c r="P304" s="93"/>
      <c r="Q304" s="76"/>
      <c r="S304" s="1"/>
      <c r="T304" s="54">
        <f t="shared" si="57"/>
        <v>0</v>
      </c>
      <c r="U304" s="1"/>
      <c r="V304" s="1"/>
      <c r="AA304" s="43"/>
      <c r="AE304" s="74">
        <f t="shared" si="58"/>
        <v>0</v>
      </c>
      <c r="AG304" s="74">
        <f t="shared" si="59"/>
        <v>0</v>
      </c>
      <c r="AI304" s="74">
        <f t="shared" si="62"/>
        <v>0</v>
      </c>
      <c r="AL304" s="707">
        <f t="shared" si="63"/>
        <v>0</v>
      </c>
      <c r="AN304" s="74">
        <f t="shared" si="56"/>
        <v>0</v>
      </c>
      <c r="AP304" s="74">
        <f t="shared" si="60"/>
        <v>0</v>
      </c>
      <c r="AQ304" s="253">
        <f t="shared" si="68"/>
        <v>0</v>
      </c>
      <c r="AT304" s="253">
        <f t="shared" si="61"/>
        <v>0</v>
      </c>
      <c r="AV304" s="23"/>
      <c r="AW304" s="274"/>
      <c r="AX304" s="23"/>
      <c r="AY304" s="92">
        <v>0</v>
      </c>
      <c r="AZ304" s="94"/>
      <c r="BA304" s="94"/>
      <c r="BB304" s="94"/>
      <c r="BJ304" s="253">
        <f t="shared" si="64"/>
        <v>0</v>
      </c>
      <c r="BS304" s="76"/>
      <c r="BV304" s="23"/>
      <c r="BW304" s="23">
        <v>1.1E-4</v>
      </c>
      <c r="BX304" s="23">
        <v>8.8999999999999995E-4</v>
      </c>
      <c r="BY304" s="23"/>
      <c r="BZ304" s="23"/>
      <c r="CA304" s="23"/>
      <c r="CB304" s="23"/>
      <c r="CD304" s="101"/>
      <c r="CF304" s="23"/>
      <c r="CU304" s="253">
        <f t="shared" si="65"/>
        <v>0</v>
      </c>
      <c r="DC304" s="93"/>
      <c r="DF304" s="253">
        <f t="shared" si="66"/>
        <v>0</v>
      </c>
      <c r="DG304" s="93"/>
      <c r="DM304" s="253">
        <f t="shared" si="67"/>
        <v>0</v>
      </c>
      <c r="EM304" s="93"/>
      <c r="EN304" s="93"/>
      <c r="EO304" s="17"/>
      <c r="EP304" s="17"/>
      <c r="EQ304" s="17"/>
    </row>
    <row r="305" spans="1:16296">
      <c r="B305" s="17"/>
      <c r="C305" s="2" t="s">
        <v>375</v>
      </c>
      <c r="D305" s="31" t="s">
        <v>684</v>
      </c>
      <c r="E305" s="42">
        <v>53</v>
      </c>
      <c r="F305" s="50" t="s">
        <v>773</v>
      </c>
      <c r="G305" s="1" t="s">
        <v>697</v>
      </c>
      <c r="H305" s="12" t="s">
        <v>562</v>
      </c>
      <c r="I305" s="12" t="s">
        <v>282</v>
      </c>
      <c r="J305" s="11" t="s">
        <v>870</v>
      </c>
      <c r="K305" s="60" t="s">
        <v>563</v>
      </c>
      <c r="L305" s="93"/>
      <c r="M305" s="93"/>
      <c r="P305" s="93"/>
      <c r="Q305" s="76"/>
      <c r="S305" s="1"/>
      <c r="T305" s="54">
        <f t="shared" si="57"/>
        <v>0</v>
      </c>
      <c r="U305" s="1"/>
      <c r="V305" s="1"/>
      <c r="AA305" s="23">
        <v>1E-4</v>
      </c>
      <c r="AE305" s="74">
        <f t="shared" si="58"/>
        <v>0</v>
      </c>
      <c r="AG305" s="74">
        <f t="shared" si="59"/>
        <v>0</v>
      </c>
      <c r="AI305" s="74">
        <f t="shared" si="62"/>
        <v>0</v>
      </c>
      <c r="AL305" s="707">
        <f t="shared" si="63"/>
        <v>0</v>
      </c>
      <c r="AN305" s="74">
        <f t="shared" si="56"/>
        <v>0</v>
      </c>
      <c r="AP305" s="74">
        <f t="shared" si="60"/>
        <v>0</v>
      </c>
      <c r="AQ305" s="253">
        <f t="shared" si="68"/>
        <v>0</v>
      </c>
      <c r="AT305" s="253">
        <f t="shared" si="61"/>
        <v>0</v>
      </c>
      <c r="AX305" s="43"/>
      <c r="AY305" s="92">
        <v>0</v>
      </c>
      <c r="AZ305" s="94"/>
      <c r="BA305" s="94"/>
      <c r="BB305" s="94"/>
      <c r="BJ305" s="253">
        <f t="shared" si="64"/>
        <v>0</v>
      </c>
      <c r="BS305" s="76"/>
      <c r="BV305" s="23"/>
      <c r="BW305" s="23">
        <v>2.2540000000000001E-2</v>
      </c>
      <c r="BX305" s="23"/>
      <c r="BY305" s="23"/>
      <c r="BZ305" s="23">
        <v>1.9570799945810608E-4</v>
      </c>
      <c r="CA305" s="23"/>
      <c r="CB305" s="23"/>
      <c r="CU305" s="253">
        <f t="shared" si="65"/>
        <v>0</v>
      </c>
      <c r="DC305" s="93"/>
      <c r="DF305" s="253">
        <f t="shared" si="66"/>
        <v>0</v>
      </c>
      <c r="DG305" s="93"/>
      <c r="DM305" s="253">
        <f t="shared" si="67"/>
        <v>0</v>
      </c>
      <c r="EM305" s="93"/>
      <c r="EN305" s="93"/>
      <c r="EO305" s="17"/>
      <c r="EP305" s="17"/>
      <c r="EQ305" s="17"/>
    </row>
    <row r="306" spans="1:16296">
      <c r="A306" s="16"/>
      <c r="B306" s="17"/>
      <c r="C306" s="2" t="s">
        <v>375</v>
      </c>
      <c r="D306" s="31" t="s">
        <v>684</v>
      </c>
      <c r="E306" s="42">
        <v>53</v>
      </c>
      <c r="F306" s="50" t="s">
        <v>773</v>
      </c>
      <c r="G306" s="1" t="s">
        <v>697</v>
      </c>
      <c r="H306" s="12" t="s">
        <v>400</v>
      </c>
      <c r="I306" s="12" t="s">
        <v>671</v>
      </c>
      <c r="J306" s="11" t="s">
        <v>870</v>
      </c>
      <c r="K306" s="25" t="s">
        <v>401</v>
      </c>
      <c r="L306" s="93"/>
      <c r="M306" s="93"/>
      <c r="P306" s="93"/>
      <c r="Q306" s="76"/>
      <c r="S306" s="1"/>
      <c r="T306" s="54">
        <f t="shared" si="57"/>
        <v>0</v>
      </c>
      <c r="U306" s="1"/>
      <c r="V306" s="1"/>
      <c r="AA306" s="43"/>
      <c r="AE306" s="74">
        <f t="shared" si="58"/>
        <v>0</v>
      </c>
      <c r="AG306" s="74">
        <f t="shared" si="59"/>
        <v>0</v>
      </c>
      <c r="AI306" s="74">
        <f t="shared" si="62"/>
        <v>0</v>
      </c>
      <c r="AL306" s="707">
        <f t="shared" si="63"/>
        <v>0</v>
      </c>
      <c r="AN306" s="74">
        <f t="shared" si="56"/>
        <v>0</v>
      </c>
      <c r="AP306" s="74">
        <f t="shared" si="60"/>
        <v>0</v>
      </c>
      <c r="AQ306" s="253">
        <f t="shared" si="68"/>
        <v>0</v>
      </c>
      <c r="AT306" s="253">
        <f t="shared" si="61"/>
        <v>0</v>
      </c>
      <c r="AV306" s="23"/>
      <c r="AW306" s="274"/>
      <c r="AX306" s="23"/>
      <c r="AY306" s="92">
        <v>0</v>
      </c>
      <c r="AZ306" s="94"/>
      <c r="BA306" s="94"/>
      <c r="BB306" s="94"/>
      <c r="BJ306" s="253">
        <f t="shared" si="64"/>
        <v>0</v>
      </c>
      <c r="BS306" s="76"/>
      <c r="CF306" s="23">
        <v>5.5219260396055393E-3</v>
      </c>
      <c r="CU306" s="253">
        <f t="shared" si="65"/>
        <v>0</v>
      </c>
      <c r="DC306" s="93"/>
      <c r="DF306" s="253">
        <f t="shared" si="66"/>
        <v>0</v>
      </c>
      <c r="DG306" s="93"/>
      <c r="DM306" s="253">
        <f t="shared" si="67"/>
        <v>0</v>
      </c>
      <c r="EM306" s="93"/>
      <c r="EN306" s="93"/>
      <c r="EO306" s="17"/>
      <c r="EP306" s="17"/>
      <c r="EQ306" s="17"/>
    </row>
    <row r="307" spans="1:16296">
      <c r="A307" s="16"/>
      <c r="B307" s="17"/>
      <c r="C307" s="2" t="s">
        <v>375</v>
      </c>
      <c r="D307" s="31" t="s">
        <v>684</v>
      </c>
      <c r="E307" s="42">
        <v>53</v>
      </c>
      <c r="F307" s="50" t="s">
        <v>773</v>
      </c>
      <c r="G307" s="1" t="s">
        <v>697</v>
      </c>
      <c r="H307" s="12" t="s">
        <v>414</v>
      </c>
      <c r="I307" s="27" t="s">
        <v>518</v>
      </c>
      <c r="J307" s="11" t="s">
        <v>870</v>
      </c>
      <c r="K307" s="25" t="s">
        <v>415</v>
      </c>
      <c r="L307" s="93"/>
      <c r="M307" s="93"/>
      <c r="P307" s="93"/>
      <c r="Q307" s="76"/>
      <c r="S307" s="1"/>
      <c r="T307" s="54">
        <f t="shared" si="57"/>
        <v>0</v>
      </c>
      <c r="U307" s="1"/>
      <c r="V307" s="1"/>
      <c r="AA307" s="43"/>
      <c r="AE307" s="74">
        <f t="shared" si="58"/>
        <v>0</v>
      </c>
      <c r="AG307" s="74">
        <f t="shared" si="59"/>
        <v>0</v>
      </c>
      <c r="AI307" s="74">
        <f t="shared" si="62"/>
        <v>0</v>
      </c>
      <c r="AL307" s="707">
        <f t="shared" si="63"/>
        <v>0</v>
      </c>
      <c r="AN307" s="74">
        <f t="shared" si="56"/>
        <v>0</v>
      </c>
      <c r="AP307" s="74">
        <f t="shared" si="60"/>
        <v>0</v>
      </c>
      <c r="AQ307" s="253">
        <f t="shared" si="68"/>
        <v>0</v>
      </c>
      <c r="AT307" s="253">
        <f t="shared" si="61"/>
        <v>0</v>
      </c>
      <c r="AV307" s="23"/>
      <c r="AW307" s="274"/>
      <c r="AX307" s="23"/>
      <c r="AY307" s="92">
        <v>0</v>
      </c>
      <c r="AZ307" s="94"/>
      <c r="BA307" s="94"/>
      <c r="BB307" s="94"/>
      <c r="BJ307" s="253">
        <f t="shared" si="64"/>
        <v>0</v>
      </c>
      <c r="BS307" s="76"/>
      <c r="BV307" s="23"/>
      <c r="BW307" s="23"/>
      <c r="BX307" s="23"/>
      <c r="BY307" s="23"/>
      <c r="BZ307" s="23">
        <v>1.9570799945810608E-3</v>
      </c>
      <c r="CA307" s="23"/>
      <c r="CB307" s="23"/>
      <c r="CD307" s="101">
        <v>8.6500000000000007E-2</v>
      </c>
      <c r="CF307" s="23">
        <v>5.8091083175273984E-4</v>
      </c>
      <c r="CU307" s="253">
        <f t="shared" si="65"/>
        <v>0</v>
      </c>
      <c r="DC307" s="93"/>
      <c r="DF307" s="253">
        <f t="shared" si="66"/>
        <v>0</v>
      </c>
      <c r="DG307" s="93"/>
      <c r="DM307" s="253">
        <f t="shared" si="67"/>
        <v>0</v>
      </c>
      <c r="EM307" s="93"/>
      <c r="EN307" s="93"/>
      <c r="EO307" s="17"/>
      <c r="EP307" s="17"/>
      <c r="EQ307" s="17"/>
    </row>
    <row r="308" spans="1:16296">
      <c r="A308" s="16"/>
      <c r="B308" s="17"/>
      <c r="C308" s="2" t="s">
        <v>375</v>
      </c>
      <c r="D308" s="31" t="s">
        <v>684</v>
      </c>
      <c r="E308" s="42">
        <v>53</v>
      </c>
      <c r="F308" s="50" t="s">
        <v>773</v>
      </c>
      <c r="G308" s="1" t="s">
        <v>697</v>
      </c>
      <c r="H308" s="12" t="s">
        <v>414</v>
      </c>
      <c r="I308" s="27" t="s">
        <v>518</v>
      </c>
      <c r="J308" s="11" t="s">
        <v>870</v>
      </c>
      <c r="K308" s="25" t="s">
        <v>573</v>
      </c>
      <c r="L308" s="93"/>
      <c r="M308" s="93"/>
      <c r="P308" s="93"/>
      <c r="Q308" s="76"/>
      <c r="S308" s="1"/>
      <c r="T308" s="54">
        <f t="shared" si="57"/>
        <v>0</v>
      </c>
      <c r="U308" s="1"/>
      <c r="V308" s="1"/>
      <c r="AA308" s="43"/>
      <c r="AE308" s="74">
        <f t="shared" si="58"/>
        <v>0</v>
      </c>
      <c r="AG308" s="74">
        <f t="shared" si="59"/>
        <v>0</v>
      </c>
      <c r="AI308" s="74">
        <f t="shared" si="62"/>
        <v>0</v>
      </c>
      <c r="AL308" s="707">
        <f t="shared" si="63"/>
        <v>0</v>
      </c>
      <c r="AN308" s="74">
        <f t="shared" si="56"/>
        <v>0</v>
      </c>
      <c r="AP308" s="74">
        <f t="shared" si="60"/>
        <v>0</v>
      </c>
      <c r="AQ308" s="253">
        <f t="shared" si="68"/>
        <v>0</v>
      </c>
      <c r="AS308" s="259">
        <v>1E-3</v>
      </c>
      <c r="AT308" s="253">
        <f t="shared" si="61"/>
        <v>5.0000000000000001E-4</v>
      </c>
      <c r="AV308" s="23"/>
      <c r="AW308" s="274"/>
      <c r="AX308" s="23"/>
      <c r="AY308" s="92">
        <v>0</v>
      </c>
      <c r="AZ308" s="94"/>
      <c r="BA308" s="94"/>
      <c r="BB308" s="94"/>
      <c r="BJ308" s="253">
        <f t="shared" si="64"/>
        <v>0</v>
      </c>
      <c r="BS308" s="76"/>
      <c r="BV308" s="23">
        <v>4.831466270498159E-3</v>
      </c>
      <c r="BW308" s="23">
        <v>1.426E-2</v>
      </c>
      <c r="BX308" s="23"/>
      <c r="BY308" s="23"/>
      <c r="BZ308" s="23"/>
      <c r="CA308" s="23">
        <v>2.0832792693567893E-2</v>
      </c>
      <c r="CB308" s="23"/>
      <c r="CD308" s="101"/>
      <c r="CF308" s="23"/>
      <c r="CU308" s="253">
        <f t="shared" si="65"/>
        <v>0</v>
      </c>
      <c r="DC308" s="93"/>
      <c r="DF308" s="253">
        <f t="shared" si="66"/>
        <v>0</v>
      </c>
      <c r="DG308" s="93"/>
      <c r="DM308" s="253">
        <f t="shared" si="67"/>
        <v>0</v>
      </c>
      <c r="EM308" s="93"/>
      <c r="EN308" s="93"/>
      <c r="EO308" s="17"/>
      <c r="EP308" s="17"/>
      <c r="EQ308" s="17"/>
    </row>
    <row r="309" spans="1:16296">
      <c r="A309" s="16"/>
      <c r="B309" s="17"/>
      <c r="C309" s="2" t="s">
        <v>375</v>
      </c>
      <c r="D309" s="31" t="s">
        <v>684</v>
      </c>
      <c r="E309" s="42">
        <v>53</v>
      </c>
      <c r="F309" s="50" t="s">
        <v>773</v>
      </c>
      <c r="G309" s="1" t="s">
        <v>697</v>
      </c>
      <c r="H309" s="12" t="s">
        <v>388</v>
      </c>
      <c r="I309" s="1" t="s">
        <v>389</v>
      </c>
      <c r="J309" s="11" t="s">
        <v>870</v>
      </c>
      <c r="K309" s="25" t="s">
        <v>394</v>
      </c>
      <c r="L309" s="93"/>
      <c r="M309" s="93"/>
      <c r="P309" s="93"/>
      <c r="Q309" s="76"/>
      <c r="S309" s="1"/>
      <c r="T309" s="54">
        <f t="shared" si="57"/>
        <v>0</v>
      </c>
      <c r="U309" s="1"/>
      <c r="V309" s="1"/>
      <c r="AA309" s="43"/>
      <c r="AE309" s="74">
        <f t="shared" si="58"/>
        <v>0</v>
      </c>
      <c r="AG309" s="74">
        <f t="shared" si="59"/>
        <v>0</v>
      </c>
      <c r="AI309" s="74">
        <f t="shared" si="62"/>
        <v>0</v>
      </c>
      <c r="AL309" s="707">
        <f t="shared" si="63"/>
        <v>0</v>
      </c>
      <c r="AN309" s="74">
        <f t="shared" si="56"/>
        <v>0</v>
      </c>
      <c r="AP309" s="74">
        <f t="shared" si="60"/>
        <v>0</v>
      </c>
      <c r="AQ309" s="253">
        <f t="shared" si="68"/>
        <v>0</v>
      </c>
      <c r="AT309" s="253">
        <f t="shared" si="61"/>
        <v>0</v>
      </c>
      <c r="AV309" s="23"/>
      <c r="AW309" s="274"/>
      <c r="AX309" s="23">
        <v>3.2207069997418805E-2</v>
      </c>
      <c r="AY309" s="92">
        <v>0</v>
      </c>
      <c r="AZ309" s="94"/>
      <c r="BA309" s="94"/>
      <c r="BB309" s="94"/>
      <c r="BJ309" s="253">
        <f t="shared" si="64"/>
        <v>0</v>
      </c>
      <c r="BS309" s="76"/>
      <c r="CF309" s="23">
        <v>6.7910497038806334E-4</v>
      </c>
      <c r="CU309" s="253">
        <f t="shared" si="65"/>
        <v>0</v>
      </c>
      <c r="DC309" s="93"/>
      <c r="DF309" s="253">
        <f t="shared" si="66"/>
        <v>0</v>
      </c>
      <c r="DG309" s="93"/>
      <c r="DM309" s="253">
        <f t="shared" si="67"/>
        <v>0</v>
      </c>
      <c r="EM309" s="93"/>
      <c r="EN309" s="93"/>
      <c r="EO309" s="17"/>
      <c r="EP309" s="17"/>
      <c r="EQ309" s="17"/>
    </row>
    <row r="310" spans="1:16296" ht="12.75" customHeight="1">
      <c r="A310" s="16"/>
      <c r="B310" s="17"/>
      <c r="C310" s="2" t="s">
        <v>375</v>
      </c>
      <c r="D310" s="31" t="s">
        <v>684</v>
      </c>
      <c r="E310" s="42">
        <v>53</v>
      </c>
      <c r="F310" s="50" t="s">
        <v>773</v>
      </c>
      <c r="G310" s="1" t="s">
        <v>697</v>
      </c>
      <c r="H310" s="12" t="s">
        <v>388</v>
      </c>
      <c r="I310" s="1" t="s">
        <v>389</v>
      </c>
      <c r="J310" s="11" t="s">
        <v>870</v>
      </c>
      <c r="K310" s="25"/>
      <c r="L310" s="93"/>
      <c r="M310" s="93"/>
      <c r="P310" s="93"/>
      <c r="Q310" s="76"/>
      <c r="S310" s="1"/>
      <c r="T310" s="54">
        <f t="shared" si="57"/>
        <v>0</v>
      </c>
      <c r="U310" s="1"/>
      <c r="V310" s="1"/>
      <c r="AA310" s="43"/>
      <c r="AE310" s="74">
        <f t="shared" si="58"/>
        <v>0</v>
      </c>
      <c r="AG310" s="74">
        <f t="shared" si="59"/>
        <v>0</v>
      </c>
      <c r="AI310" s="74">
        <f t="shared" si="62"/>
        <v>0</v>
      </c>
      <c r="AL310" s="707">
        <f t="shared" si="63"/>
        <v>0</v>
      </c>
      <c r="AN310" s="74">
        <f t="shared" si="56"/>
        <v>0</v>
      </c>
      <c r="AP310" s="74">
        <f t="shared" si="60"/>
        <v>0</v>
      </c>
      <c r="AQ310" s="253">
        <f t="shared" si="68"/>
        <v>0</v>
      </c>
      <c r="AT310" s="253">
        <f t="shared" si="61"/>
        <v>0</v>
      </c>
      <c r="AV310" s="23"/>
      <c r="AW310" s="274"/>
      <c r="AX310" s="23"/>
      <c r="AY310" s="95"/>
      <c r="AZ310" s="94"/>
      <c r="BA310" s="94"/>
      <c r="BB310" s="94"/>
      <c r="BJ310" s="253">
        <f t="shared" si="64"/>
        <v>0</v>
      </c>
      <c r="BS310" s="76"/>
      <c r="BW310" s="23">
        <v>5.1830000000000001E-2</v>
      </c>
      <c r="BX310" s="23"/>
      <c r="BY310" s="23"/>
      <c r="CF310" s="23"/>
      <c r="CU310" s="253">
        <f t="shared" si="65"/>
        <v>0</v>
      </c>
      <c r="DC310" s="93"/>
      <c r="DF310" s="253">
        <f t="shared" si="66"/>
        <v>0</v>
      </c>
      <c r="DG310" s="93"/>
      <c r="DM310" s="253">
        <f t="shared" si="67"/>
        <v>0</v>
      </c>
      <c r="EM310" s="93"/>
      <c r="EN310" s="93"/>
      <c r="EO310" s="17"/>
      <c r="EP310" s="17"/>
      <c r="EQ310" s="17"/>
    </row>
    <row r="311" spans="1:16296" s="3" customFormat="1" ht="12.75" customHeight="1">
      <c r="B311" s="166"/>
      <c r="D311" s="172"/>
      <c r="E311" s="201">
        <v>53</v>
      </c>
      <c r="F311" s="50" t="s">
        <v>773</v>
      </c>
      <c r="G311" s="161"/>
      <c r="H311" s="5"/>
      <c r="I311" s="5"/>
      <c r="J311" s="191" t="s">
        <v>870</v>
      </c>
      <c r="K311" s="192"/>
      <c r="L311" s="169"/>
      <c r="M311" s="169"/>
      <c r="N311" s="77"/>
      <c r="O311" s="77"/>
      <c r="P311" s="169"/>
      <c r="Q311" s="79"/>
      <c r="R311" s="77"/>
      <c r="S311" s="54">
        <v>0</v>
      </c>
      <c r="T311" s="54">
        <f t="shared" si="57"/>
        <v>1.1246398299022958E-4</v>
      </c>
      <c r="U311" s="54">
        <v>0</v>
      </c>
      <c r="V311" s="54">
        <v>2.8818400000000001E-3</v>
      </c>
      <c r="W311" s="77"/>
      <c r="X311" s="77"/>
      <c r="Y311" s="77"/>
      <c r="Z311" s="77"/>
      <c r="AA311" s="43"/>
      <c r="AB311" s="77"/>
      <c r="AC311" s="77"/>
      <c r="AD311" s="77"/>
      <c r="AE311" s="74">
        <f t="shared" si="58"/>
        <v>0</v>
      </c>
      <c r="AF311" s="77"/>
      <c r="AG311" s="74">
        <f t="shared" si="59"/>
        <v>0</v>
      </c>
      <c r="AH311" s="77"/>
      <c r="AI311" s="74">
        <f t="shared" si="62"/>
        <v>0</v>
      </c>
      <c r="AJ311" s="77"/>
      <c r="AK311" s="77"/>
      <c r="AL311" s="707">
        <f t="shared" si="63"/>
        <v>0</v>
      </c>
      <c r="AM311" s="77"/>
      <c r="AN311" s="74">
        <f t="shared" si="56"/>
        <v>0</v>
      </c>
      <c r="AO311" s="77"/>
      <c r="AP311" s="74">
        <f t="shared" si="60"/>
        <v>0</v>
      </c>
      <c r="AQ311" s="253">
        <f t="shared" si="68"/>
        <v>0</v>
      </c>
      <c r="AR311" s="77"/>
      <c r="AS311" s="262"/>
      <c r="AT311" s="253">
        <f t="shared" si="61"/>
        <v>0</v>
      </c>
      <c r="AU311" s="77"/>
      <c r="AV311" s="77"/>
      <c r="AW311" s="275"/>
      <c r="AX311" s="43"/>
      <c r="AY311" s="170">
        <v>0</v>
      </c>
      <c r="AZ311" s="164"/>
      <c r="BA311" s="164"/>
      <c r="BB311" s="164"/>
      <c r="BC311" s="275"/>
      <c r="BD311" s="275"/>
      <c r="BE311" s="77"/>
      <c r="BF311" s="77"/>
      <c r="BG311" s="77"/>
      <c r="BH311" s="77"/>
      <c r="BI311" s="174"/>
      <c r="BJ311" s="253">
        <f t="shared" si="64"/>
        <v>0</v>
      </c>
      <c r="BK311" s="77"/>
      <c r="BL311" s="77"/>
      <c r="BM311" s="77"/>
      <c r="BN311" s="77"/>
      <c r="BO311" s="77"/>
      <c r="BP311" s="77"/>
      <c r="BQ311" s="275"/>
      <c r="BR311" s="275">
        <v>5.0000000000000001E-3</v>
      </c>
      <c r="BS311" s="173"/>
      <c r="BT311" s="174"/>
      <c r="BU311" s="174"/>
      <c r="BV311" s="174"/>
      <c r="BW311" s="174"/>
      <c r="BX311" s="174"/>
      <c r="BY311" s="174"/>
      <c r="BZ311" s="174"/>
      <c r="CA311" s="174"/>
      <c r="CB311" s="174"/>
      <c r="CC311" s="275"/>
      <c r="CD311" s="77"/>
      <c r="CE311" s="79"/>
      <c r="CF311" s="77"/>
      <c r="CG311" s="275"/>
      <c r="CH311" s="275">
        <v>0.2</v>
      </c>
      <c r="CI311" s="275"/>
      <c r="CJ311" s="275"/>
      <c r="CK311" s="5"/>
      <c r="CL311" s="5"/>
      <c r="CN311" s="275"/>
      <c r="CO311" s="275"/>
      <c r="CP311" s="173"/>
      <c r="CQ311" s="277"/>
      <c r="CR311" s="277"/>
      <c r="CS311" s="77"/>
      <c r="CT311" s="77"/>
      <c r="CU311" s="253">
        <f t="shared" si="65"/>
        <v>0</v>
      </c>
      <c r="CV311" s="275"/>
      <c r="CW311" s="239"/>
      <c r="CX311" s="275">
        <v>0.05</v>
      </c>
      <c r="CY311" s="275"/>
      <c r="CZ311" s="275"/>
      <c r="DA311" s="275"/>
      <c r="DB311" s="275">
        <v>0.1</v>
      </c>
      <c r="DC311" s="169"/>
      <c r="DD311" s="77"/>
      <c r="DE311" s="77"/>
      <c r="DF311" s="253">
        <f t="shared" si="66"/>
        <v>0</v>
      </c>
      <c r="DG311" s="169"/>
      <c r="DH311" s="77"/>
      <c r="DI311" s="77"/>
      <c r="DJ311" s="77"/>
      <c r="DK311" s="77"/>
      <c r="DL311" s="77"/>
      <c r="DM311" s="253">
        <f t="shared" si="67"/>
        <v>0</v>
      </c>
      <c r="DN311" s="275"/>
      <c r="DO311" s="275"/>
      <c r="DP311" s="77"/>
      <c r="DQ311" s="77"/>
      <c r="DR311" s="77"/>
      <c r="DS311" s="77"/>
      <c r="DT311" s="77"/>
      <c r="DU311" s="77"/>
      <c r="DV311" s="77"/>
      <c r="DW311" s="77"/>
      <c r="DX311" s="77"/>
      <c r="DY311" s="74"/>
      <c r="DZ311" s="74"/>
      <c r="EA311" s="74"/>
      <c r="EB311" s="74"/>
      <c r="EC311" s="74"/>
      <c r="ED311" s="74"/>
      <c r="EE311" s="74"/>
      <c r="EF311" s="74"/>
      <c r="EG311" s="74"/>
      <c r="EH311" s="74"/>
      <c r="EI311" s="74"/>
      <c r="EJ311" s="74"/>
      <c r="EK311" s="74"/>
      <c r="EL311" s="74"/>
      <c r="EM311" s="93"/>
      <c r="EN311" s="93"/>
      <c r="EO311" s="17"/>
      <c r="EP311" s="17"/>
      <c r="EQ311" s="17"/>
      <c r="ER311" s="2"/>
      <c r="ES311" s="2"/>
      <c r="ET311" s="2"/>
      <c r="EU311" s="2"/>
      <c r="EV311" s="2"/>
      <c r="EW311" s="2"/>
      <c r="EX311" s="2"/>
      <c r="EY311" s="2"/>
      <c r="EZ311" s="2"/>
      <c r="FA311" s="2"/>
      <c r="FB311" s="2"/>
      <c r="FC311" s="2"/>
      <c r="FD311" s="2"/>
      <c r="FE311" s="2"/>
      <c r="FF311" s="2"/>
      <c r="FG311" s="2"/>
      <c r="FH311" s="2"/>
      <c r="FI311" s="2"/>
      <c r="FJ311" s="2"/>
      <c r="FK311" s="2"/>
      <c r="FL311" s="2"/>
      <c r="FM311" s="2"/>
      <c r="FN311" s="2"/>
      <c r="FO311" s="2"/>
      <c r="FP311" s="2"/>
      <c r="FQ311" s="2"/>
      <c r="FR311" s="2"/>
      <c r="FS311" s="2"/>
      <c r="FT311" s="2"/>
      <c r="FU311" s="2"/>
      <c r="FV311" s="2"/>
      <c r="FW311" s="2"/>
      <c r="FX311" s="2"/>
      <c r="FY311" s="2"/>
      <c r="FZ311" s="2"/>
      <c r="GA311" s="2"/>
      <c r="GB311" s="2"/>
      <c r="GC311" s="2"/>
      <c r="GD311" s="2"/>
      <c r="GE311" s="2"/>
      <c r="GF311" s="2"/>
      <c r="GG311" s="2"/>
      <c r="GH311" s="2"/>
      <c r="GI311" s="2"/>
      <c r="GJ311" s="2"/>
      <c r="GK311" s="2"/>
      <c r="GL311" s="2"/>
      <c r="GM311" s="2"/>
      <c r="GN311" s="2"/>
      <c r="GO311" s="2"/>
      <c r="GP311" s="2"/>
      <c r="GQ311" s="2"/>
      <c r="GR311" s="2"/>
      <c r="GS311" s="2"/>
      <c r="GT311" s="2"/>
      <c r="GU311" s="2"/>
      <c r="GV311" s="2"/>
      <c r="GW311" s="2"/>
      <c r="GX311" s="2"/>
      <c r="GY311" s="2"/>
      <c r="GZ311" s="2"/>
      <c r="HA311" s="2"/>
      <c r="HB311" s="2"/>
      <c r="HC311" s="2"/>
      <c r="HD311" s="2"/>
      <c r="HE311" s="2"/>
      <c r="HF311" s="2"/>
      <c r="HG311" s="2"/>
      <c r="HH311" s="2"/>
      <c r="HI311" s="2"/>
      <c r="HJ311" s="2"/>
      <c r="HK311" s="2"/>
      <c r="HL311" s="2"/>
      <c r="HM311" s="2"/>
      <c r="HN311" s="2"/>
      <c r="HO311" s="2"/>
      <c r="HP311" s="2"/>
      <c r="HQ311" s="2"/>
      <c r="HR311" s="2"/>
      <c r="HS311" s="2"/>
      <c r="HT311" s="2"/>
      <c r="HU311" s="2"/>
      <c r="HV311" s="2"/>
      <c r="HW311" s="2"/>
      <c r="HX311" s="2"/>
      <c r="HY311" s="2"/>
      <c r="HZ311" s="2"/>
      <c r="IA311" s="2"/>
      <c r="IB311" s="2"/>
      <c r="IC311" s="2"/>
      <c r="ID311" s="2"/>
      <c r="IE311" s="2"/>
      <c r="IF311" s="2"/>
      <c r="IG311" s="2"/>
      <c r="IH311" s="2"/>
      <c r="II311" s="2"/>
      <c r="IJ311" s="2"/>
      <c r="IK311" s="2"/>
      <c r="IL311" s="2"/>
      <c r="IM311" s="2"/>
      <c r="IN311" s="2"/>
      <c r="IO311" s="2"/>
      <c r="IP311" s="2"/>
      <c r="IQ311" s="2"/>
      <c r="IR311" s="2"/>
      <c r="IS311" s="2"/>
      <c r="IT311" s="2"/>
      <c r="IU311" s="2"/>
      <c r="IV311" s="2"/>
      <c r="IW311" s="2"/>
      <c r="IX311" s="2"/>
      <c r="IY311" s="2"/>
      <c r="IZ311" s="2"/>
      <c r="JA311" s="2"/>
      <c r="JB311" s="2"/>
      <c r="JC311" s="2"/>
      <c r="JD311" s="2"/>
      <c r="JE311" s="2"/>
      <c r="JF311" s="2"/>
      <c r="JG311" s="2"/>
      <c r="JH311" s="2"/>
      <c r="JI311" s="2"/>
      <c r="JJ311" s="2"/>
      <c r="JK311" s="2"/>
      <c r="JL311" s="2"/>
      <c r="JM311" s="2"/>
      <c r="JN311" s="2"/>
      <c r="JO311" s="2"/>
      <c r="JP311" s="2"/>
      <c r="JQ311" s="2"/>
      <c r="JR311" s="2"/>
      <c r="JS311" s="2"/>
      <c r="JT311" s="2"/>
      <c r="JU311" s="2"/>
      <c r="JV311" s="2"/>
      <c r="JW311" s="2"/>
      <c r="JX311" s="2"/>
      <c r="JY311" s="2"/>
      <c r="JZ311" s="2"/>
      <c r="KA311" s="2"/>
      <c r="KB311" s="2"/>
      <c r="KC311" s="2"/>
      <c r="KD311" s="2"/>
      <c r="KE311" s="2"/>
      <c r="KF311" s="2"/>
      <c r="KG311" s="2"/>
      <c r="KH311" s="2"/>
      <c r="KI311" s="2"/>
      <c r="KJ311" s="2"/>
      <c r="KK311" s="2"/>
      <c r="KL311" s="2"/>
      <c r="KM311" s="2"/>
      <c r="KN311" s="2"/>
      <c r="KO311" s="2"/>
      <c r="KP311" s="2"/>
      <c r="KQ311" s="2"/>
      <c r="KR311" s="2"/>
      <c r="KS311" s="2"/>
      <c r="KT311" s="2"/>
      <c r="KU311" s="2"/>
      <c r="KV311" s="2"/>
      <c r="KW311" s="2"/>
      <c r="KX311" s="2"/>
      <c r="KY311" s="2"/>
      <c r="KZ311" s="2"/>
      <c r="LA311" s="2"/>
      <c r="LB311" s="2"/>
      <c r="LC311" s="2"/>
      <c r="LD311" s="2"/>
      <c r="LE311" s="2"/>
      <c r="LF311" s="2"/>
      <c r="LG311" s="2"/>
      <c r="LH311" s="2"/>
      <c r="LI311" s="2"/>
      <c r="LJ311" s="2"/>
      <c r="LK311" s="2"/>
      <c r="LL311" s="2"/>
      <c r="LM311" s="2"/>
      <c r="LN311" s="2"/>
      <c r="LO311" s="2"/>
      <c r="LP311" s="2"/>
      <c r="LQ311" s="2"/>
      <c r="LR311" s="2"/>
      <c r="LS311" s="2"/>
      <c r="LT311" s="2"/>
      <c r="LU311" s="2"/>
      <c r="LV311" s="2"/>
      <c r="LW311" s="2"/>
      <c r="LX311" s="2"/>
      <c r="LY311" s="2"/>
      <c r="LZ311" s="2"/>
      <c r="MA311" s="2"/>
      <c r="MB311" s="2"/>
      <c r="MC311" s="2"/>
      <c r="MD311" s="2"/>
      <c r="ME311" s="2"/>
      <c r="MF311" s="2"/>
      <c r="MG311" s="2"/>
      <c r="MH311" s="2"/>
      <c r="MI311" s="2"/>
      <c r="MJ311" s="2"/>
      <c r="MK311" s="2"/>
      <c r="ML311" s="2"/>
      <c r="MM311" s="2"/>
      <c r="MN311" s="2"/>
      <c r="MO311" s="2"/>
      <c r="MP311" s="2"/>
      <c r="MQ311" s="2"/>
      <c r="MR311" s="2"/>
      <c r="MS311" s="2"/>
      <c r="MT311" s="2"/>
      <c r="MU311" s="2"/>
      <c r="MV311" s="2"/>
      <c r="MW311" s="2"/>
      <c r="MX311" s="2"/>
      <c r="MY311" s="2"/>
      <c r="MZ311" s="2"/>
      <c r="NA311" s="2"/>
      <c r="NB311" s="2"/>
      <c r="NC311" s="2"/>
      <c r="ND311" s="2"/>
      <c r="NE311" s="2"/>
      <c r="NF311" s="2"/>
      <c r="NG311" s="2"/>
      <c r="NH311" s="2"/>
      <c r="NI311" s="2"/>
      <c r="NJ311" s="2"/>
      <c r="NK311" s="2"/>
      <c r="NL311" s="2"/>
      <c r="NM311" s="2"/>
      <c r="NN311" s="2"/>
      <c r="NO311" s="2"/>
      <c r="NP311" s="2"/>
      <c r="NQ311" s="2"/>
      <c r="NR311" s="2"/>
      <c r="NS311" s="2"/>
      <c r="NT311" s="2"/>
      <c r="NU311" s="2"/>
      <c r="NV311" s="2"/>
      <c r="NW311" s="2"/>
      <c r="NX311" s="2"/>
      <c r="NY311" s="2"/>
      <c r="NZ311" s="2"/>
      <c r="OA311" s="2"/>
      <c r="OB311" s="2"/>
      <c r="OC311" s="2"/>
      <c r="OD311" s="2"/>
      <c r="OE311" s="2"/>
      <c r="OF311" s="2"/>
      <c r="OG311" s="2"/>
      <c r="OH311" s="2"/>
      <c r="OI311" s="2"/>
      <c r="OJ311" s="2"/>
      <c r="OK311" s="2"/>
      <c r="OL311" s="2"/>
      <c r="OM311" s="2"/>
      <c r="ON311" s="2"/>
      <c r="OO311" s="2"/>
      <c r="OP311" s="2"/>
      <c r="OQ311" s="2"/>
      <c r="OR311" s="2"/>
      <c r="OS311" s="2"/>
      <c r="OT311" s="2"/>
      <c r="OU311" s="2"/>
      <c r="OV311" s="2"/>
      <c r="OW311" s="2"/>
      <c r="OX311" s="2"/>
      <c r="OY311" s="2"/>
      <c r="OZ311" s="2"/>
      <c r="PA311" s="2"/>
      <c r="PB311" s="2"/>
      <c r="PC311" s="2"/>
      <c r="PD311" s="2"/>
      <c r="PE311" s="2"/>
      <c r="PF311" s="2"/>
      <c r="PG311" s="2"/>
      <c r="PH311" s="2"/>
      <c r="PI311" s="2"/>
      <c r="PJ311" s="2"/>
      <c r="PK311" s="2"/>
      <c r="PL311" s="2"/>
      <c r="PM311" s="2"/>
      <c r="PN311" s="2"/>
      <c r="PO311" s="2"/>
      <c r="PP311" s="2"/>
      <c r="PQ311" s="2"/>
      <c r="PR311" s="2"/>
      <c r="PS311" s="2"/>
      <c r="PT311" s="2"/>
      <c r="PU311" s="2"/>
      <c r="PV311" s="2"/>
      <c r="PW311" s="2"/>
      <c r="PX311" s="2"/>
      <c r="PY311" s="2"/>
      <c r="PZ311" s="2"/>
      <c r="QA311" s="2"/>
      <c r="QB311" s="2"/>
      <c r="QC311" s="2"/>
      <c r="QD311" s="2"/>
      <c r="QE311" s="2"/>
      <c r="QF311" s="2"/>
      <c r="QG311" s="2"/>
      <c r="QH311" s="2"/>
      <c r="QI311" s="2"/>
      <c r="QJ311" s="2"/>
      <c r="QK311" s="2"/>
      <c r="QL311" s="2"/>
      <c r="QM311" s="2"/>
      <c r="QN311" s="2"/>
      <c r="QO311" s="2"/>
      <c r="QP311" s="2"/>
      <c r="QQ311" s="2"/>
      <c r="QR311" s="2"/>
      <c r="QS311" s="2"/>
      <c r="QT311" s="2"/>
      <c r="QU311" s="2"/>
      <c r="QV311" s="2"/>
      <c r="QW311" s="2"/>
      <c r="QX311" s="2"/>
      <c r="QY311" s="2"/>
      <c r="QZ311" s="2"/>
      <c r="RA311" s="2"/>
      <c r="RB311" s="2"/>
      <c r="RC311" s="2"/>
      <c r="RD311" s="2"/>
      <c r="RE311" s="2"/>
      <c r="RF311" s="2"/>
      <c r="RG311" s="2"/>
      <c r="RH311" s="2"/>
      <c r="RI311" s="2"/>
      <c r="RJ311" s="2"/>
      <c r="RK311" s="2"/>
      <c r="RL311" s="2"/>
      <c r="RM311" s="2"/>
      <c r="RN311" s="2"/>
      <c r="RO311" s="2"/>
      <c r="RP311" s="2"/>
      <c r="RQ311" s="2"/>
      <c r="RR311" s="2"/>
      <c r="RS311" s="2"/>
      <c r="RT311" s="2"/>
      <c r="RU311" s="2"/>
      <c r="RV311" s="2"/>
      <c r="RW311" s="2"/>
      <c r="RX311" s="2"/>
      <c r="RY311" s="2"/>
      <c r="RZ311" s="2"/>
      <c r="SA311" s="2"/>
      <c r="SB311" s="2"/>
      <c r="SC311" s="2"/>
      <c r="SD311" s="2"/>
      <c r="SE311" s="2"/>
      <c r="SF311" s="2"/>
      <c r="SG311" s="2"/>
      <c r="SH311" s="2"/>
      <c r="SI311" s="2"/>
      <c r="SJ311" s="2"/>
      <c r="SK311" s="2"/>
      <c r="SL311" s="2"/>
      <c r="SM311" s="2"/>
      <c r="SN311" s="2"/>
      <c r="SO311" s="2"/>
      <c r="SP311" s="2"/>
      <c r="SQ311" s="2"/>
      <c r="SR311" s="2"/>
      <c r="SS311" s="2"/>
      <c r="ST311" s="2"/>
      <c r="SU311" s="2"/>
      <c r="SV311" s="2"/>
      <c r="SW311" s="2"/>
      <c r="SX311" s="2"/>
      <c r="SY311" s="2"/>
      <c r="SZ311" s="2"/>
      <c r="TA311" s="2"/>
      <c r="TB311" s="2"/>
      <c r="TC311" s="2"/>
      <c r="TD311" s="2"/>
      <c r="TE311" s="2"/>
      <c r="TF311" s="2"/>
      <c r="TG311" s="2"/>
      <c r="TH311" s="2"/>
      <c r="TI311" s="2"/>
      <c r="TJ311" s="2"/>
      <c r="TK311" s="2"/>
      <c r="TL311" s="2"/>
      <c r="TM311" s="2"/>
      <c r="TN311" s="2"/>
      <c r="TO311" s="2"/>
      <c r="TP311" s="2"/>
      <c r="TQ311" s="2"/>
      <c r="TR311" s="2"/>
      <c r="TS311" s="2"/>
      <c r="TT311" s="2"/>
      <c r="TU311" s="2"/>
      <c r="TV311" s="2"/>
      <c r="TW311" s="2"/>
      <c r="TX311" s="2"/>
      <c r="TY311" s="2"/>
      <c r="TZ311" s="2"/>
      <c r="UA311" s="2"/>
      <c r="UB311" s="2"/>
      <c r="UC311" s="2"/>
      <c r="UD311" s="2"/>
      <c r="UE311" s="2"/>
      <c r="UF311" s="2"/>
      <c r="UG311" s="2"/>
      <c r="UH311" s="2"/>
      <c r="UI311" s="2"/>
      <c r="UJ311" s="2"/>
      <c r="UK311" s="2"/>
      <c r="UL311" s="2"/>
      <c r="UM311" s="2"/>
      <c r="UN311" s="2"/>
      <c r="UO311" s="2"/>
      <c r="UP311" s="2"/>
      <c r="UQ311" s="2"/>
      <c r="UR311" s="2"/>
      <c r="US311" s="2"/>
      <c r="UT311" s="2"/>
      <c r="UU311" s="2"/>
      <c r="UV311" s="2"/>
      <c r="UW311" s="2"/>
      <c r="UX311" s="2"/>
      <c r="UY311" s="2"/>
      <c r="UZ311" s="2"/>
      <c r="VA311" s="2"/>
      <c r="VB311" s="2"/>
      <c r="VC311" s="2"/>
      <c r="VD311" s="2"/>
      <c r="VE311" s="2"/>
      <c r="VF311" s="2"/>
      <c r="VG311" s="2"/>
      <c r="VH311" s="2"/>
      <c r="VI311" s="2"/>
      <c r="VJ311" s="2"/>
      <c r="VK311" s="2"/>
      <c r="VL311" s="2"/>
      <c r="VM311" s="2"/>
      <c r="VN311" s="2"/>
      <c r="VO311" s="2"/>
      <c r="VP311" s="2"/>
      <c r="VQ311" s="2"/>
      <c r="VR311" s="2"/>
      <c r="VS311" s="2"/>
      <c r="VT311" s="2"/>
      <c r="VU311" s="2"/>
      <c r="VV311" s="2"/>
      <c r="VW311" s="2"/>
      <c r="VX311" s="2"/>
      <c r="VY311" s="2"/>
      <c r="VZ311" s="2"/>
      <c r="WA311" s="2"/>
      <c r="WB311" s="2"/>
      <c r="WC311" s="2"/>
      <c r="WD311" s="2"/>
      <c r="WE311" s="2"/>
      <c r="WF311" s="2"/>
      <c r="WG311" s="2"/>
      <c r="WH311" s="2"/>
      <c r="WI311" s="2"/>
      <c r="WJ311" s="2"/>
      <c r="WK311" s="2"/>
      <c r="WL311" s="2"/>
      <c r="WM311" s="2"/>
      <c r="WN311" s="2"/>
      <c r="WO311" s="2"/>
      <c r="WP311" s="2"/>
      <c r="WQ311" s="2"/>
      <c r="WR311" s="2"/>
      <c r="WS311" s="2"/>
      <c r="WT311" s="2"/>
      <c r="WU311" s="2"/>
      <c r="WV311" s="2"/>
      <c r="WW311" s="2"/>
      <c r="WX311" s="2"/>
      <c r="WY311" s="2"/>
      <c r="WZ311" s="2"/>
      <c r="XA311" s="2"/>
      <c r="XB311" s="2"/>
      <c r="XC311" s="2"/>
      <c r="XD311" s="2"/>
      <c r="XE311" s="2"/>
      <c r="XF311" s="2"/>
      <c r="XG311" s="2"/>
      <c r="XH311" s="2"/>
      <c r="XI311" s="2"/>
      <c r="XJ311" s="2"/>
      <c r="XK311" s="2"/>
      <c r="XL311" s="2"/>
      <c r="XM311" s="2"/>
      <c r="XN311" s="2"/>
      <c r="XO311" s="2"/>
      <c r="XP311" s="2"/>
      <c r="XQ311" s="2"/>
      <c r="XR311" s="2"/>
      <c r="XS311" s="2"/>
      <c r="XT311" s="2"/>
      <c r="XU311" s="2"/>
      <c r="XV311" s="2"/>
      <c r="XW311" s="2"/>
      <c r="XX311" s="2"/>
      <c r="XY311" s="2"/>
      <c r="XZ311" s="2"/>
      <c r="YA311" s="2"/>
      <c r="YB311" s="2"/>
      <c r="YC311" s="2"/>
      <c r="YD311" s="2"/>
      <c r="YE311" s="2"/>
      <c r="YF311" s="2"/>
      <c r="YG311" s="2"/>
      <c r="YH311" s="2"/>
      <c r="YI311" s="2"/>
      <c r="YJ311" s="2"/>
      <c r="YK311" s="2"/>
      <c r="YL311" s="2"/>
      <c r="YM311" s="2"/>
      <c r="YN311" s="2"/>
      <c r="YO311" s="2"/>
      <c r="YP311" s="2"/>
      <c r="YQ311" s="2"/>
      <c r="YR311" s="2"/>
      <c r="YS311" s="2"/>
      <c r="YT311" s="2"/>
      <c r="YU311" s="2"/>
      <c r="YV311" s="2"/>
      <c r="YW311" s="2"/>
      <c r="YX311" s="2"/>
      <c r="YY311" s="2"/>
      <c r="YZ311" s="2"/>
      <c r="ZA311" s="2"/>
      <c r="ZB311" s="2"/>
      <c r="ZC311" s="2"/>
      <c r="ZD311" s="2"/>
      <c r="ZE311" s="2"/>
      <c r="ZF311" s="2"/>
      <c r="ZG311" s="2"/>
      <c r="ZH311" s="2"/>
      <c r="ZI311" s="2"/>
      <c r="ZJ311" s="2"/>
      <c r="ZK311" s="2"/>
      <c r="ZL311" s="2"/>
      <c r="ZM311" s="2"/>
      <c r="ZN311" s="2"/>
      <c r="ZO311" s="2"/>
      <c r="ZP311" s="2"/>
      <c r="ZQ311" s="2"/>
      <c r="ZR311" s="2"/>
      <c r="ZS311" s="2"/>
      <c r="ZT311" s="2"/>
      <c r="ZU311" s="2"/>
      <c r="ZV311" s="2"/>
      <c r="ZW311" s="2"/>
      <c r="ZX311" s="2"/>
      <c r="ZY311" s="2"/>
      <c r="ZZ311" s="2"/>
      <c r="AAA311" s="2"/>
      <c r="AAB311" s="2"/>
      <c r="AAC311" s="2"/>
      <c r="AAD311" s="2"/>
      <c r="AAE311" s="2"/>
      <c r="AAF311" s="2"/>
      <c r="AAG311" s="2"/>
      <c r="AAH311" s="2"/>
      <c r="AAI311" s="2"/>
      <c r="AAJ311" s="2"/>
      <c r="AAK311" s="2"/>
      <c r="AAL311" s="2"/>
      <c r="AAM311" s="2"/>
      <c r="AAN311" s="2"/>
      <c r="AAO311" s="2"/>
      <c r="AAP311" s="2"/>
      <c r="AAQ311" s="2"/>
      <c r="AAR311" s="2"/>
      <c r="AAS311" s="2"/>
      <c r="AAT311" s="2"/>
      <c r="AAU311" s="2"/>
      <c r="AAV311" s="2"/>
      <c r="AAW311" s="2"/>
      <c r="AAX311" s="2"/>
      <c r="AAY311" s="2"/>
      <c r="AAZ311" s="2"/>
      <c r="ABA311" s="2"/>
      <c r="ABB311" s="2"/>
      <c r="ABC311" s="2"/>
      <c r="ABD311" s="2"/>
      <c r="ABE311" s="2"/>
      <c r="ABF311" s="2"/>
      <c r="ABG311" s="2"/>
      <c r="ABH311" s="2"/>
      <c r="ABI311" s="2"/>
      <c r="ABJ311" s="2"/>
      <c r="ABK311" s="2"/>
      <c r="ABL311" s="2"/>
      <c r="ABM311" s="2"/>
      <c r="ABN311" s="2"/>
      <c r="ABO311" s="2"/>
      <c r="ABP311" s="2"/>
      <c r="ABQ311" s="2"/>
      <c r="ABR311" s="2"/>
      <c r="ABS311" s="2"/>
      <c r="ABT311" s="2"/>
      <c r="ABU311" s="2"/>
      <c r="ABV311" s="2"/>
      <c r="ABW311" s="2"/>
      <c r="ABX311" s="2"/>
      <c r="ABY311" s="2"/>
      <c r="ABZ311" s="2"/>
      <c r="ACA311" s="2"/>
      <c r="ACB311" s="2"/>
      <c r="ACC311" s="2"/>
      <c r="ACD311" s="2"/>
      <c r="ACE311" s="2"/>
      <c r="ACF311" s="2"/>
      <c r="ACG311" s="2"/>
      <c r="ACH311" s="2"/>
      <c r="ACI311" s="2"/>
      <c r="ACJ311" s="2"/>
      <c r="ACK311" s="2"/>
      <c r="ACL311" s="2"/>
      <c r="ACM311" s="2"/>
      <c r="ACN311" s="2"/>
      <c r="ACO311" s="2"/>
      <c r="ACP311" s="2"/>
      <c r="ACQ311" s="2"/>
      <c r="ACR311" s="2"/>
      <c r="ACS311" s="2"/>
      <c r="ACT311" s="2"/>
      <c r="ACU311" s="2"/>
      <c r="ACV311" s="2"/>
      <c r="ACW311" s="2"/>
      <c r="ACX311" s="2"/>
      <c r="ACY311" s="2"/>
      <c r="ACZ311" s="2"/>
      <c r="ADA311" s="2"/>
      <c r="ADB311" s="2"/>
      <c r="ADC311" s="2"/>
      <c r="ADD311" s="2"/>
      <c r="ADE311" s="2"/>
      <c r="ADF311" s="2"/>
      <c r="ADG311" s="2"/>
      <c r="ADH311" s="2"/>
      <c r="ADI311" s="2"/>
      <c r="ADJ311" s="2"/>
      <c r="ADK311" s="2"/>
      <c r="ADL311" s="2"/>
      <c r="ADM311" s="2"/>
      <c r="ADN311" s="2"/>
      <c r="ADO311" s="2"/>
      <c r="ADP311" s="2"/>
      <c r="ADQ311" s="2"/>
      <c r="ADR311" s="2"/>
      <c r="ADS311" s="2"/>
      <c r="ADT311" s="2"/>
      <c r="ADU311" s="2"/>
      <c r="ADV311" s="2"/>
      <c r="ADW311" s="2"/>
      <c r="ADX311" s="2"/>
      <c r="ADY311" s="2"/>
      <c r="ADZ311" s="2"/>
      <c r="AEA311" s="2"/>
      <c r="AEB311" s="2"/>
      <c r="AEC311" s="2"/>
      <c r="AED311" s="2"/>
      <c r="AEE311" s="2"/>
      <c r="AEF311" s="2"/>
      <c r="AEG311" s="2"/>
      <c r="AEH311" s="2"/>
      <c r="AEI311" s="2"/>
      <c r="AEJ311" s="2"/>
      <c r="AEK311" s="2"/>
      <c r="AEL311" s="2"/>
      <c r="AEM311" s="2"/>
      <c r="AEN311" s="2"/>
      <c r="AEO311" s="2"/>
      <c r="AEP311" s="2"/>
      <c r="AEQ311" s="2"/>
      <c r="AER311" s="2"/>
      <c r="AES311" s="2"/>
      <c r="AET311" s="2"/>
      <c r="AEU311" s="2"/>
      <c r="AEV311" s="2"/>
      <c r="AEW311" s="2"/>
      <c r="AEX311" s="2"/>
      <c r="AEY311" s="2"/>
      <c r="AEZ311" s="2"/>
      <c r="AFA311" s="2"/>
      <c r="AFB311" s="2"/>
      <c r="AFC311" s="2"/>
      <c r="AFD311" s="2"/>
      <c r="AFE311" s="2"/>
      <c r="AFF311" s="2"/>
      <c r="AFG311" s="2"/>
      <c r="AFH311" s="2"/>
      <c r="AFI311" s="2"/>
      <c r="AFJ311" s="2"/>
      <c r="AFK311" s="2"/>
      <c r="AFL311" s="2"/>
      <c r="AFM311" s="2"/>
      <c r="AFN311" s="2"/>
      <c r="AFO311" s="2"/>
      <c r="AFP311" s="2"/>
      <c r="AFQ311" s="2"/>
      <c r="AFR311" s="2"/>
      <c r="AFS311" s="2"/>
      <c r="AFT311" s="2"/>
      <c r="AFU311" s="2"/>
      <c r="AFV311" s="2"/>
      <c r="AFW311" s="2"/>
      <c r="AFX311" s="2"/>
      <c r="AFY311" s="2"/>
      <c r="AFZ311" s="2"/>
      <c r="AGA311" s="2"/>
      <c r="AGB311" s="2"/>
      <c r="AGC311" s="2"/>
      <c r="AGD311" s="2"/>
      <c r="AGE311" s="2"/>
      <c r="AGF311" s="2"/>
      <c r="AGG311" s="2"/>
      <c r="AGH311" s="2"/>
      <c r="AGI311" s="2"/>
      <c r="AGJ311" s="2"/>
      <c r="AGK311" s="2"/>
      <c r="AGL311" s="2"/>
      <c r="AGM311" s="2"/>
      <c r="AGN311" s="2"/>
      <c r="AGO311" s="2"/>
      <c r="AGP311" s="2"/>
      <c r="AGQ311" s="2"/>
      <c r="AGR311" s="2"/>
      <c r="AGS311" s="2"/>
      <c r="AGT311" s="2"/>
      <c r="AGU311" s="2"/>
      <c r="AGV311" s="2"/>
      <c r="AGW311" s="2"/>
      <c r="AGX311" s="2"/>
      <c r="AGY311" s="2"/>
      <c r="AGZ311" s="2"/>
      <c r="AHA311" s="2"/>
      <c r="AHB311" s="2"/>
      <c r="AHC311" s="2"/>
      <c r="AHD311" s="2"/>
      <c r="AHE311" s="2"/>
      <c r="AHF311" s="2"/>
      <c r="AHG311" s="2"/>
      <c r="AHH311" s="2"/>
      <c r="AHI311" s="2"/>
      <c r="AHJ311" s="2"/>
      <c r="AHK311" s="2"/>
      <c r="AHL311" s="2"/>
      <c r="AHM311" s="2"/>
      <c r="AHN311" s="2"/>
      <c r="AHO311" s="2"/>
      <c r="AHP311" s="2"/>
      <c r="AHQ311" s="2"/>
      <c r="AHR311" s="2"/>
      <c r="AHS311" s="2"/>
      <c r="AHT311" s="2"/>
      <c r="AHU311" s="2"/>
      <c r="AHV311" s="2"/>
      <c r="AHW311" s="2"/>
      <c r="AHX311" s="2"/>
      <c r="AHY311" s="2"/>
      <c r="AHZ311" s="2"/>
      <c r="AIA311" s="2"/>
      <c r="AIB311" s="2"/>
      <c r="AIC311" s="2"/>
      <c r="AID311" s="2"/>
      <c r="AIE311" s="2"/>
      <c r="AIF311" s="2"/>
      <c r="AIG311" s="2"/>
      <c r="AIH311" s="2"/>
      <c r="AII311" s="2"/>
      <c r="AIJ311" s="2"/>
      <c r="AIK311" s="2"/>
      <c r="AIL311" s="2"/>
      <c r="AIM311" s="2"/>
      <c r="AIN311" s="2"/>
      <c r="AIO311" s="2"/>
      <c r="AIP311" s="2"/>
      <c r="AIQ311" s="2"/>
      <c r="AIR311" s="2"/>
      <c r="AIS311" s="2"/>
      <c r="AIT311" s="2"/>
      <c r="AIU311" s="2"/>
      <c r="AIV311" s="2"/>
      <c r="AIW311" s="2"/>
      <c r="AIX311" s="2"/>
      <c r="AIY311" s="2"/>
      <c r="AIZ311" s="2"/>
      <c r="AJA311" s="2"/>
      <c r="AJB311" s="2"/>
      <c r="AJC311" s="2"/>
      <c r="AJD311" s="2"/>
      <c r="AJE311" s="2"/>
      <c r="AJF311" s="2"/>
      <c r="AJG311" s="2"/>
      <c r="AJH311" s="2"/>
      <c r="AJI311" s="2"/>
      <c r="AJJ311" s="2"/>
      <c r="AJK311" s="2"/>
      <c r="AJL311" s="2"/>
      <c r="AJM311" s="2"/>
      <c r="AJN311" s="2"/>
      <c r="AJO311" s="2"/>
      <c r="AJP311" s="2"/>
      <c r="AJQ311" s="2"/>
      <c r="AJR311" s="2"/>
      <c r="AJS311" s="2"/>
      <c r="AJT311" s="2"/>
      <c r="AJU311" s="2"/>
      <c r="AJV311" s="2"/>
      <c r="AJW311" s="2"/>
      <c r="AJX311" s="2"/>
      <c r="AJY311" s="2"/>
      <c r="AJZ311" s="2"/>
      <c r="AKA311" s="2"/>
      <c r="AKB311" s="2"/>
      <c r="AKC311" s="2"/>
      <c r="AKD311" s="2"/>
      <c r="AKE311" s="2"/>
      <c r="AKF311" s="2"/>
      <c r="AKG311" s="2"/>
      <c r="AKH311" s="2"/>
      <c r="AKI311" s="2"/>
      <c r="AKJ311" s="2"/>
      <c r="AKK311" s="2"/>
      <c r="AKL311" s="2"/>
      <c r="AKM311" s="2"/>
      <c r="AKN311" s="2"/>
      <c r="AKO311" s="2"/>
      <c r="AKP311" s="2"/>
      <c r="AKQ311" s="2"/>
      <c r="AKR311" s="2"/>
      <c r="AKS311" s="2"/>
      <c r="AKT311" s="2"/>
      <c r="AKU311" s="2"/>
      <c r="AKV311" s="2"/>
      <c r="AKW311" s="2"/>
      <c r="AKX311" s="2"/>
      <c r="AKY311" s="2"/>
      <c r="AKZ311" s="2"/>
      <c r="ALA311" s="2"/>
      <c r="ALB311" s="2"/>
      <c r="ALC311" s="2"/>
      <c r="ALD311" s="2"/>
      <c r="ALE311" s="2"/>
      <c r="ALF311" s="2"/>
      <c r="ALG311" s="2"/>
      <c r="ALH311" s="2"/>
      <c r="ALI311" s="2"/>
      <c r="ALJ311" s="2"/>
      <c r="ALK311" s="2"/>
      <c r="ALL311" s="2"/>
      <c r="ALM311" s="2"/>
      <c r="ALN311" s="2"/>
      <c r="ALO311" s="2"/>
      <c r="ALP311" s="2"/>
      <c r="ALQ311" s="2"/>
      <c r="ALR311" s="2"/>
      <c r="ALS311" s="2"/>
      <c r="ALT311" s="2"/>
      <c r="ALU311" s="2"/>
      <c r="ALV311" s="2"/>
      <c r="ALW311" s="2"/>
      <c r="ALX311" s="2"/>
      <c r="ALY311" s="2"/>
      <c r="ALZ311" s="2"/>
      <c r="AMA311" s="2"/>
      <c r="AMB311" s="2"/>
      <c r="AMC311" s="2"/>
      <c r="AMD311" s="2"/>
      <c r="AME311" s="2"/>
      <c r="AMF311" s="2"/>
      <c r="AMG311" s="2"/>
      <c r="AMH311" s="2"/>
      <c r="AMI311" s="2"/>
      <c r="AMJ311" s="2"/>
      <c r="AMK311" s="2"/>
      <c r="AML311" s="2"/>
      <c r="AMM311" s="2"/>
      <c r="AMN311" s="2"/>
      <c r="AMO311" s="2"/>
      <c r="AMP311" s="2"/>
      <c r="AMQ311" s="2"/>
      <c r="AMR311" s="2"/>
      <c r="AMS311" s="2"/>
      <c r="AMT311" s="2"/>
      <c r="AMU311" s="2"/>
      <c r="AMV311" s="2"/>
      <c r="AMW311" s="2"/>
      <c r="AMX311" s="2"/>
      <c r="AMY311" s="2"/>
      <c r="AMZ311" s="2"/>
      <c r="ANA311" s="2"/>
      <c r="ANB311" s="2"/>
      <c r="ANC311" s="2"/>
      <c r="AND311" s="2"/>
      <c r="ANE311" s="2"/>
      <c r="ANF311" s="2"/>
      <c r="ANG311" s="2"/>
      <c r="ANH311" s="2"/>
      <c r="ANI311" s="2"/>
      <c r="ANJ311" s="2"/>
      <c r="ANK311" s="2"/>
      <c r="ANL311" s="2"/>
      <c r="ANM311" s="2"/>
      <c r="ANN311" s="2"/>
      <c r="ANO311" s="2"/>
      <c r="ANP311" s="2"/>
      <c r="ANQ311" s="2"/>
      <c r="ANR311" s="2"/>
      <c r="ANS311" s="2"/>
      <c r="ANT311" s="2"/>
      <c r="ANU311" s="2"/>
      <c r="ANV311" s="2"/>
      <c r="ANW311" s="2"/>
      <c r="ANX311" s="2"/>
      <c r="ANY311" s="2"/>
      <c r="ANZ311" s="2"/>
      <c r="AOA311" s="2"/>
      <c r="AOB311" s="2"/>
      <c r="AOC311" s="2"/>
      <c r="AOD311" s="2"/>
      <c r="AOE311" s="2"/>
      <c r="AOF311" s="2"/>
      <c r="AOG311" s="2"/>
      <c r="AOH311" s="2"/>
      <c r="AOI311" s="2"/>
      <c r="AOJ311" s="2"/>
      <c r="AOK311" s="2"/>
      <c r="AOL311" s="2"/>
      <c r="AOM311" s="2"/>
      <c r="AON311" s="2"/>
      <c r="AOO311" s="2"/>
      <c r="AOP311" s="2"/>
      <c r="AOQ311" s="2"/>
      <c r="AOR311" s="2"/>
      <c r="AOS311" s="2"/>
      <c r="AOT311" s="2"/>
      <c r="AOU311" s="2"/>
      <c r="AOV311" s="2"/>
      <c r="AOW311" s="2"/>
      <c r="AOX311" s="2"/>
      <c r="AOY311" s="2"/>
      <c r="AOZ311" s="2"/>
      <c r="APA311" s="2"/>
      <c r="APB311" s="2"/>
      <c r="APC311" s="2"/>
      <c r="APD311" s="2"/>
      <c r="APE311" s="2"/>
      <c r="APF311" s="2"/>
      <c r="APG311" s="2"/>
      <c r="APH311" s="2"/>
      <c r="API311" s="2"/>
      <c r="APJ311" s="2"/>
      <c r="APK311" s="2"/>
      <c r="APL311" s="2"/>
      <c r="APM311" s="2"/>
      <c r="APN311" s="2"/>
      <c r="APO311" s="2"/>
      <c r="APP311" s="2"/>
      <c r="APQ311" s="2"/>
      <c r="APR311" s="2"/>
      <c r="APS311" s="2"/>
      <c r="APT311" s="2"/>
      <c r="APU311" s="2"/>
      <c r="APV311" s="2"/>
      <c r="APW311" s="2"/>
      <c r="APX311" s="2"/>
      <c r="APY311" s="2"/>
      <c r="APZ311" s="2"/>
      <c r="AQA311" s="2"/>
      <c r="AQB311" s="2"/>
      <c r="AQC311" s="2"/>
      <c r="AQD311" s="2"/>
      <c r="AQE311" s="2"/>
      <c r="AQF311" s="2"/>
      <c r="AQG311" s="2"/>
      <c r="AQH311" s="2"/>
      <c r="AQI311" s="2"/>
      <c r="AQJ311" s="2"/>
      <c r="AQK311" s="2"/>
      <c r="AQL311" s="2"/>
      <c r="AQM311" s="2"/>
      <c r="AQN311" s="2"/>
      <c r="AQO311" s="2"/>
      <c r="AQP311" s="2"/>
      <c r="AQQ311" s="2"/>
      <c r="AQR311" s="2"/>
      <c r="AQS311" s="2"/>
      <c r="AQT311" s="2"/>
      <c r="AQU311" s="2"/>
      <c r="AQV311" s="2"/>
      <c r="AQW311" s="2"/>
      <c r="AQX311" s="2"/>
      <c r="AQY311" s="2"/>
      <c r="AQZ311" s="2"/>
      <c r="ARA311" s="2"/>
      <c r="ARB311" s="2"/>
      <c r="ARC311" s="2"/>
      <c r="ARD311" s="2"/>
      <c r="ARE311" s="2"/>
      <c r="ARF311" s="2"/>
      <c r="ARG311" s="2"/>
      <c r="ARH311" s="2"/>
      <c r="ARI311" s="2"/>
      <c r="ARJ311" s="2"/>
      <c r="ARK311" s="2"/>
      <c r="ARL311" s="2"/>
      <c r="ARM311" s="2"/>
      <c r="ARN311" s="2"/>
      <c r="ARO311" s="2"/>
      <c r="ARP311" s="2"/>
      <c r="ARQ311" s="2"/>
      <c r="ARR311" s="2"/>
      <c r="ARS311" s="2"/>
      <c r="ART311" s="2"/>
      <c r="ARU311" s="2"/>
      <c r="ARV311" s="2"/>
      <c r="ARW311" s="2"/>
      <c r="ARX311" s="2"/>
      <c r="ARY311" s="2"/>
      <c r="ARZ311" s="2"/>
      <c r="ASA311" s="2"/>
      <c r="ASB311" s="2"/>
      <c r="ASC311" s="2"/>
      <c r="ASD311" s="2"/>
      <c r="ASE311" s="2"/>
      <c r="ASF311" s="2"/>
      <c r="ASG311" s="2"/>
      <c r="ASH311" s="2"/>
      <c r="ASI311" s="2"/>
      <c r="ASJ311" s="2"/>
      <c r="ASK311" s="2"/>
      <c r="ASL311" s="2"/>
      <c r="ASM311" s="2"/>
      <c r="ASN311" s="2"/>
      <c r="ASO311" s="2"/>
      <c r="ASP311" s="2"/>
      <c r="ASQ311" s="2"/>
      <c r="ASR311" s="2"/>
      <c r="ASS311" s="2"/>
      <c r="AST311" s="2"/>
      <c r="ASU311" s="2"/>
      <c r="ASV311" s="2"/>
      <c r="ASW311" s="2"/>
      <c r="ASX311" s="2"/>
      <c r="ASY311" s="2"/>
      <c r="ASZ311" s="2"/>
      <c r="ATA311" s="2"/>
      <c r="ATB311" s="2"/>
      <c r="ATC311" s="2"/>
      <c r="ATD311" s="2"/>
      <c r="ATE311" s="2"/>
      <c r="ATF311" s="2"/>
      <c r="ATG311" s="2"/>
      <c r="ATH311" s="2"/>
      <c r="ATI311" s="2"/>
      <c r="ATJ311" s="2"/>
      <c r="ATK311" s="2"/>
      <c r="ATL311" s="2"/>
      <c r="ATM311" s="2"/>
      <c r="ATN311" s="2"/>
      <c r="ATO311" s="2"/>
      <c r="ATP311" s="2"/>
      <c r="ATQ311" s="2"/>
      <c r="ATR311" s="2"/>
      <c r="ATS311" s="2"/>
      <c r="ATT311" s="2"/>
      <c r="ATU311" s="2"/>
      <c r="ATV311" s="2"/>
      <c r="ATW311" s="2"/>
      <c r="ATX311" s="2"/>
      <c r="ATY311" s="2"/>
      <c r="ATZ311" s="2"/>
      <c r="AUA311" s="2"/>
      <c r="AUB311" s="2"/>
      <c r="AUC311" s="2"/>
      <c r="AUD311" s="2"/>
      <c r="AUE311" s="2"/>
      <c r="AUF311" s="2"/>
      <c r="AUG311" s="2"/>
      <c r="AUH311" s="2"/>
      <c r="AUI311" s="2"/>
      <c r="AUJ311" s="2"/>
      <c r="AUK311" s="2"/>
      <c r="AUL311" s="2"/>
      <c r="AUM311" s="2"/>
      <c r="AUN311" s="2"/>
      <c r="AUO311" s="2"/>
      <c r="AUP311" s="2"/>
      <c r="AUQ311" s="2"/>
      <c r="AUR311" s="2"/>
      <c r="AUS311" s="2"/>
      <c r="AUT311" s="2"/>
      <c r="AUU311" s="2"/>
      <c r="AUV311" s="2"/>
      <c r="AUW311" s="2"/>
      <c r="AUX311" s="2"/>
      <c r="AUY311" s="2"/>
      <c r="AUZ311" s="2"/>
      <c r="AVA311" s="2"/>
      <c r="AVB311" s="2"/>
      <c r="AVC311" s="2"/>
      <c r="AVD311" s="2"/>
      <c r="AVE311" s="2"/>
      <c r="AVF311" s="2"/>
      <c r="AVG311" s="2"/>
      <c r="AVH311" s="2"/>
      <c r="AVI311" s="2"/>
      <c r="AVJ311" s="2"/>
      <c r="AVK311" s="2"/>
      <c r="AVL311" s="2"/>
      <c r="AVM311" s="2"/>
      <c r="AVN311" s="2"/>
      <c r="AVO311" s="2"/>
      <c r="AVP311" s="2"/>
      <c r="AVQ311" s="2"/>
      <c r="AVR311" s="2"/>
      <c r="AVS311" s="2"/>
      <c r="AVT311" s="2"/>
      <c r="AVU311" s="2"/>
      <c r="AVV311" s="2"/>
      <c r="AVW311" s="2"/>
      <c r="AVX311" s="2"/>
      <c r="AVY311" s="2"/>
      <c r="AVZ311" s="2"/>
      <c r="AWA311" s="2"/>
      <c r="AWB311" s="2"/>
      <c r="AWC311" s="2"/>
      <c r="AWD311" s="2"/>
      <c r="AWE311" s="2"/>
      <c r="AWF311" s="2"/>
      <c r="AWG311" s="2"/>
      <c r="AWH311" s="2"/>
      <c r="AWI311" s="2"/>
      <c r="AWJ311" s="2"/>
      <c r="AWK311" s="2"/>
      <c r="AWL311" s="2"/>
      <c r="AWM311" s="2"/>
      <c r="AWN311" s="2"/>
      <c r="AWO311" s="2"/>
      <c r="AWP311" s="2"/>
      <c r="AWQ311" s="2"/>
      <c r="AWR311" s="2"/>
      <c r="AWS311" s="2"/>
      <c r="AWT311" s="2"/>
      <c r="AWU311" s="2"/>
      <c r="AWV311" s="2"/>
      <c r="AWW311" s="2"/>
      <c r="AWX311" s="2"/>
      <c r="AWY311" s="2"/>
      <c r="AWZ311" s="2"/>
      <c r="AXA311" s="2"/>
      <c r="AXB311" s="2"/>
      <c r="AXC311" s="2"/>
      <c r="AXD311" s="2"/>
      <c r="AXE311" s="2"/>
      <c r="AXF311" s="2"/>
      <c r="AXG311" s="2"/>
      <c r="AXH311" s="2"/>
      <c r="AXI311" s="2"/>
      <c r="AXJ311" s="2"/>
      <c r="AXK311" s="2"/>
      <c r="AXL311" s="2"/>
      <c r="AXM311" s="2"/>
      <c r="AXN311" s="2"/>
      <c r="AXO311" s="2"/>
      <c r="AXP311" s="2"/>
      <c r="AXQ311" s="2"/>
      <c r="AXR311" s="2"/>
      <c r="AXS311" s="2"/>
      <c r="AXT311" s="2"/>
      <c r="AXU311" s="2"/>
      <c r="AXV311" s="2"/>
      <c r="AXW311" s="2"/>
      <c r="AXX311" s="2"/>
      <c r="AXY311" s="2"/>
      <c r="AXZ311" s="2"/>
      <c r="AYA311" s="2"/>
      <c r="AYB311" s="2"/>
      <c r="AYC311" s="2"/>
      <c r="AYD311" s="2"/>
      <c r="AYE311" s="2"/>
      <c r="AYF311" s="2"/>
      <c r="AYG311" s="2"/>
      <c r="AYH311" s="2"/>
      <c r="AYI311" s="2"/>
      <c r="AYJ311" s="2"/>
      <c r="AYK311" s="2"/>
      <c r="AYL311" s="2"/>
      <c r="AYM311" s="2"/>
      <c r="AYN311" s="2"/>
      <c r="AYO311" s="2"/>
      <c r="AYP311" s="2"/>
      <c r="AYQ311" s="2"/>
      <c r="AYR311" s="2"/>
      <c r="AYS311" s="2"/>
      <c r="AYT311" s="2"/>
      <c r="AYU311" s="2"/>
      <c r="AYV311" s="2"/>
      <c r="AYW311" s="2"/>
      <c r="AYX311" s="2"/>
      <c r="AYY311" s="2"/>
      <c r="AYZ311" s="2"/>
      <c r="AZA311" s="2"/>
      <c r="AZB311" s="2"/>
      <c r="AZC311" s="2"/>
      <c r="AZD311" s="2"/>
      <c r="AZE311" s="2"/>
      <c r="AZF311" s="2"/>
      <c r="AZG311" s="2"/>
      <c r="AZH311" s="2"/>
      <c r="AZI311" s="2"/>
      <c r="AZJ311" s="2"/>
      <c r="AZK311" s="2"/>
      <c r="AZL311" s="2"/>
      <c r="AZM311" s="2"/>
      <c r="AZN311" s="2"/>
      <c r="AZO311" s="2"/>
      <c r="AZP311" s="2"/>
      <c r="AZQ311" s="2"/>
      <c r="AZR311" s="2"/>
      <c r="AZS311" s="2"/>
      <c r="AZT311" s="2"/>
      <c r="AZU311" s="2"/>
      <c r="AZV311" s="2"/>
      <c r="AZW311" s="2"/>
      <c r="AZX311" s="2"/>
      <c r="AZY311" s="2"/>
      <c r="AZZ311" s="2"/>
      <c r="BAA311" s="2"/>
      <c r="BAB311" s="2"/>
      <c r="BAC311" s="2"/>
      <c r="BAD311" s="2"/>
      <c r="BAE311" s="2"/>
      <c r="BAF311" s="2"/>
      <c r="BAG311" s="2"/>
      <c r="BAH311" s="2"/>
      <c r="BAI311" s="2"/>
      <c r="BAJ311" s="2"/>
      <c r="BAK311" s="2"/>
      <c r="BAL311" s="2"/>
      <c r="BAM311" s="2"/>
      <c r="BAN311" s="2"/>
      <c r="BAO311" s="2"/>
      <c r="BAP311" s="2"/>
      <c r="BAQ311" s="2"/>
      <c r="BAR311" s="2"/>
      <c r="BAS311" s="2"/>
      <c r="BAT311" s="2"/>
      <c r="BAU311" s="2"/>
      <c r="BAV311" s="2"/>
      <c r="BAW311" s="2"/>
      <c r="BAX311" s="2"/>
      <c r="BAY311" s="2"/>
      <c r="BAZ311" s="2"/>
      <c r="BBA311" s="2"/>
      <c r="BBB311" s="2"/>
      <c r="BBC311" s="2"/>
      <c r="BBD311" s="2"/>
      <c r="BBE311" s="2"/>
      <c r="BBF311" s="2"/>
      <c r="BBG311" s="2"/>
      <c r="BBH311" s="2"/>
      <c r="BBI311" s="2"/>
      <c r="BBJ311" s="2"/>
      <c r="BBK311" s="2"/>
      <c r="BBL311" s="2"/>
      <c r="BBM311" s="2"/>
      <c r="BBN311" s="2"/>
      <c r="BBO311" s="2"/>
      <c r="BBP311" s="2"/>
      <c r="BBQ311" s="2"/>
      <c r="BBR311" s="2"/>
      <c r="BBS311" s="2"/>
      <c r="BBT311" s="2"/>
      <c r="BBU311" s="2"/>
      <c r="BBV311" s="2"/>
      <c r="BBW311" s="2"/>
      <c r="BBX311" s="2"/>
      <c r="BBY311" s="2"/>
      <c r="BBZ311" s="2"/>
      <c r="BCA311" s="2"/>
      <c r="BCB311" s="2"/>
      <c r="BCC311" s="2"/>
      <c r="BCD311" s="2"/>
      <c r="BCE311" s="2"/>
      <c r="BCF311" s="2"/>
      <c r="BCG311" s="2"/>
      <c r="BCH311" s="2"/>
      <c r="BCI311" s="2"/>
      <c r="BCJ311" s="2"/>
      <c r="BCK311" s="2"/>
      <c r="BCL311" s="2"/>
      <c r="BCM311" s="2"/>
      <c r="BCN311" s="2"/>
      <c r="BCO311" s="2"/>
      <c r="BCP311" s="2"/>
      <c r="BCQ311" s="2"/>
      <c r="BCR311" s="2"/>
      <c r="BCS311" s="2"/>
      <c r="BCT311" s="2"/>
      <c r="BCU311" s="2"/>
      <c r="BCV311" s="2"/>
      <c r="BCW311" s="2"/>
      <c r="BCX311" s="2"/>
      <c r="BCY311" s="2"/>
      <c r="BCZ311" s="2"/>
      <c r="BDA311" s="2"/>
      <c r="BDB311" s="2"/>
      <c r="BDC311" s="2"/>
      <c r="BDD311" s="2"/>
      <c r="BDE311" s="2"/>
      <c r="BDF311" s="2"/>
      <c r="BDG311" s="2"/>
      <c r="BDH311" s="2"/>
      <c r="BDI311" s="2"/>
      <c r="BDJ311" s="2"/>
      <c r="BDK311" s="2"/>
      <c r="BDL311" s="2"/>
      <c r="BDM311" s="2"/>
      <c r="BDN311" s="2"/>
      <c r="BDO311" s="2"/>
      <c r="BDP311" s="2"/>
      <c r="BDQ311" s="2"/>
      <c r="BDR311" s="2"/>
      <c r="BDS311" s="2"/>
      <c r="BDT311" s="2"/>
      <c r="BDU311" s="2"/>
      <c r="BDV311" s="2"/>
      <c r="BDW311" s="2"/>
      <c r="BDX311" s="2"/>
      <c r="BDY311" s="2"/>
      <c r="BDZ311" s="2"/>
      <c r="BEA311" s="2"/>
      <c r="BEB311" s="2"/>
      <c r="BEC311" s="2"/>
      <c r="BED311" s="2"/>
      <c r="BEE311" s="2"/>
      <c r="BEF311" s="2"/>
      <c r="BEG311" s="2"/>
      <c r="BEH311" s="2"/>
      <c r="BEI311" s="2"/>
      <c r="BEJ311" s="2"/>
      <c r="BEK311" s="2"/>
      <c r="BEL311" s="2"/>
      <c r="BEM311" s="2"/>
      <c r="BEN311" s="2"/>
      <c r="BEO311" s="2"/>
      <c r="BEP311" s="2"/>
      <c r="BEQ311" s="2"/>
      <c r="BER311" s="2"/>
      <c r="BES311" s="2"/>
      <c r="BET311" s="2"/>
      <c r="BEU311" s="2"/>
      <c r="BEV311" s="2"/>
      <c r="BEW311" s="2"/>
      <c r="BEX311" s="2"/>
      <c r="BEY311" s="2"/>
      <c r="BEZ311" s="2"/>
      <c r="BFA311" s="2"/>
      <c r="BFB311" s="2"/>
      <c r="BFC311" s="2"/>
      <c r="BFD311" s="2"/>
      <c r="BFE311" s="2"/>
      <c r="BFF311" s="2"/>
      <c r="BFG311" s="2"/>
      <c r="BFH311" s="2"/>
      <c r="BFI311" s="2"/>
      <c r="BFJ311" s="2"/>
      <c r="BFK311" s="2"/>
      <c r="BFL311" s="2"/>
      <c r="BFM311" s="2"/>
      <c r="BFN311" s="2"/>
      <c r="BFO311" s="2"/>
      <c r="BFP311" s="2"/>
      <c r="BFQ311" s="2"/>
      <c r="BFR311" s="2"/>
      <c r="BFS311" s="2"/>
      <c r="BFT311" s="2"/>
      <c r="BFU311" s="2"/>
      <c r="BFV311" s="2"/>
      <c r="BFW311" s="2"/>
      <c r="BFX311" s="2"/>
      <c r="BFY311" s="2"/>
      <c r="BFZ311" s="2"/>
      <c r="BGA311" s="2"/>
      <c r="BGB311" s="2"/>
      <c r="BGC311" s="2"/>
      <c r="BGD311" s="2"/>
      <c r="BGE311" s="2"/>
      <c r="BGF311" s="2"/>
      <c r="BGG311" s="2"/>
      <c r="BGH311" s="2"/>
      <c r="BGI311" s="2"/>
      <c r="BGJ311" s="2"/>
      <c r="BGK311" s="2"/>
      <c r="BGL311" s="2"/>
      <c r="BGM311" s="2"/>
      <c r="BGN311" s="2"/>
      <c r="BGO311" s="2"/>
      <c r="BGP311" s="2"/>
      <c r="BGQ311" s="2"/>
      <c r="BGR311" s="2"/>
      <c r="BGS311" s="2"/>
      <c r="BGT311" s="2"/>
      <c r="BGU311" s="2"/>
      <c r="BGV311" s="2"/>
      <c r="BGW311" s="2"/>
      <c r="BGX311" s="2"/>
      <c r="BGY311" s="2"/>
      <c r="BGZ311" s="2"/>
      <c r="BHA311" s="2"/>
      <c r="BHB311" s="2"/>
      <c r="BHC311" s="2"/>
      <c r="BHD311" s="2"/>
      <c r="BHE311" s="2"/>
      <c r="BHF311" s="2"/>
      <c r="BHG311" s="2"/>
      <c r="BHH311" s="2"/>
      <c r="BHI311" s="2"/>
      <c r="BHJ311" s="2"/>
      <c r="BHK311" s="2"/>
      <c r="BHL311" s="2"/>
      <c r="BHM311" s="2"/>
      <c r="BHN311" s="2"/>
      <c r="BHO311" s="2"/>
      <c r="BHP311" s="2"/>
      <c r="BHQ311" s="2"/>
      <c r="BHR311" s="2"/>
      <c r="BHS311" s="2"/>
      <c r="BHT311" s="2"/>
      <c r="BHU311" s="2"/>
      <c r="BHV311" s="2"/>
      <c r="BHW311" s="2"/>
      <c r="BHX311" s="2"/>
      <c r="BHY311" s="2"/>
      <c r="BHZ311" s="2"/>
      <c r="BIA311" s="2"/>
      <c r="BIB311" s="2"/>
      <c r="BIC311" s="2"/>
      <c r="BID311" s="2"/>
      <c r="BIE311" s="2"/>
      <c r="BIF311" s="2"/>
      <c r="BIG311" s="2"/>
      <c r="BIH311" s="2"/>
      <c r="BII311" s="2"/>
      <c r="BIJ311" s="2"/>
      <c r="BIK311" s="2"/>
      <c r="BIL311" s="2"/>
      <c r="BIM311" s="2"/>
      <c r="BIN311" s="2"/>
      <c r="BIO311" s="2"/>
      <c r="BIP311" s="2"/>
      <c r="BIQ311" s="2"/>
      <c r="BIR311" s="2"/>
      <c r="BIS311" s="2"/>
      <c r="BIT311" s="2"/>
      <c r="BIU311" s="2"/>
      <c r="BIV311" s="2"/>
      <c r="BIW311" s="2"/>
      <c r="BIX311" s="2"/>
      <c r="BIY311" s="2"/>
      <c r="BIZ311" s="2"/>
      <c r="BJA311" s="2"/>
      <c r="BJB311" s="2"/>
      <c r="BJC311" s="2"/>
      <c r="BJD311" s="2"/>
      <c r="BJE311" s="2"/>
      <c r="BJF311" s="2"/>
      <c r="BJG311" s="2"/>
      <c r="BJH311" s="2"/>
      <c r="BJI311" s="2"/>
      <c r="BJJ311" s="2"/>
      <c r="BJK311" s="2"/>
      <c r="BJL311" s="2"/>
      <c r="BJM311" s="2"/>
      <c r="BJN311" s="2"/>
      <c r="BJO311" s="2"/>
      <c r="BJP311" s="2"/>
      <c r="BJQ311" s="2"/>
      <c r="BJR311" s="2"/>
      <c r="BJS311" s="2"/>
      <c r="BJT311" s="2"/>
      <c r="BJU311" s="2"/>
      <c r="BJV311" s="2"/>
      <c r="BJW311" s="2"/>
      <c r="BJX311" s="2"/>
      <c r="BJY311" s="2"/>
      <c r="BJZ311" s="2"/>
      <c r="BKA311" s="2"/>
      <c r="BKB311" s="2"/>
      <c r="BKC311" s="2"/>
      <c r="BKD311" s="2"/>
      <c r="BKE311" s="2"/>
      <c r="BKF311" s="2"/>
      <c r="BKG311" s="2"/>
      <c r="BKH311" s="2"/>
      <c r="BKI311" s="2"/>
      <c r="BKJ311" s="2"/>
      <c r="BKK311" s="2"/>
      <c r="BKL311" s="2"/>
      <c r="BKM311" s="2"/>
      <c r="BKN311" s="2"/>
      <c r="BKO311" s="2"/>
      <c r="BKP311" s="2"/>
      <c r="BKQ311" s="2"/>
      <c r="BKR311" s="2"/>
      <c r="BKS311" s="2"/>
      <c r="BKT311" s="2"/>
      <c r="BKU311" s="2"/>
      <c r="BKV311" s="2"/>
      <c r="BKW311" s="2"/>
      <c r="BKX311" s="2"/>
      <c r="BKY311" s="2"/>
      <c r="BKZ311" s="2"/>
      <c r="BLA311" s="2"/>
      <c r="BLB311" s="2"/>
      <c r="BLC311" s="2"/>
      <c r="BLD311" s="2"/>
      <c r="BLE311" s="2"/>
      <c r="BLF311" s="2"/>
      <c r="BLG311" s="2"/>
      <c r="BLH311" s="2"/>
      <c r="BLI311" s="2"/>
      <c r="BLJ311" s="2"/>
      <c r="BLK311" s="2"/>
      <c r="BLL311" s="2"/>
      <c r="BLM311" s="2"/>
      <c r="BLN311" s="2"/>
      <c r="BLO311" s="2"/>
      <c r="BLP311" s="2"/>
      <c r="BLQ311" s="2"/>
      <c r="BLR311" s="2"/>
      <c r="BLS311" s="2"/>
      <c r="BLT311" s="2"/>
      <c r="BLU311" s="2"/>
      <c r="BLV311" s="2"/>
      <c r="BLW311" s="2"/>
      <c r="BLX311" s="2"/>
      <c r="BLY311" s="2"/>
      <c r="BLZ311" s="2"/>
      <c r="BMA311" s="2"/>
      <c r="BMB311" s="2"/>
      <c r="BMC311" s="2"/>
      <c r="BMD311" s="2"/>
      <c r="BME311" s="2"/>
      <c r="BMF311" s="2"/>
      <c r="BMG311" s="2"/>
      <c r="BMH311" s="2"/>
      <c r="BMI311" s="2"/>
      <c r="BMJ311" s="2"/>
      <c r="BMK311" s="2"/>
      <c r="BML311" s="2"/>
      <c r="BMM311" s="2"/>
      <c r="BMN311" s="2"/>
      <c r="BMO311" s="2"/>
      <c r="BMP311" s="2"/>
      <c r="BMQ311" s="2"/>
      <c r="BMR311" s="2"/>
      <c r="BMS311" s="2"/>
      <c r="BMT311" s="2"/>
      <c r="BMU311" s="2"/>
      <c r="BMV311" s="2"/>
      <c r="BMW311" s="2"/>
      <c r="BMX311" s="2"/>
      <c r="BMY311" s="2"/>
      <c r="BMZ311" s="2"/>
      <c r="BNA311" s="2"/>
      <c r="BNB311" s="2"/>
      <c r="BNC311" s="2"/>
      <c r="BND311" s="2"/>
      <c r="BNE311" s="2"/>
      <c r="BNF311" s="2"/>
      <c r="BNG311" s="2"/>
      <c r="BNH311" s="2"/>
      <c r="BNI311" s="2"/>
      <c r="BNJ311" s="2"/>
      <c r="BNK311" s="2"/>
      <c r="BNL311" s="2"/>
      <c r="BNM311" s="2"/>
      <c r="BNN311" s="2"/>
      <c r="BNO311" s="2"/>
      <c r="BNP311" s="2"/>
      <c r="BNQ311" s="2"/>
      <c r="BNR311" s="2"/>
      <c r="BNS311" s="2"/>
      <c r="BNT311" s="2"/>
      <c r="BNU311" s="2"/>
      <c r="BNV311" s="2"/>
      <c r="BNW311" s="2"/>
      <c r="BNX311" s="2"/>
      <c r="BNY311" s="2"/>
      <c r="BNZ311" s="2"/>
      <c r="BOA311" s="2"/>
      <c r="BOB311" s="2"/>
      <c r="BOC311" s="2"/>
      <c r="BOD311" s="2"/>
      <c r="BOE311" s="2"/>
      <c r="BOF311" s="2"/>
      <c r="BOG311" s="2"/>
      <c r="BOH311" s="2"/>
      <c r="BOI311" s="2"/>
      <c r="BOJ311" s="2"/>
      <c r="BOK311" s="2"/>
      <c r="BOL311" s="2"/>
      <c r="BOM311" s="2"/>
      <c r="BON311" s="2"/>
      <c r="BOO311" s="2"/>
      <c r="BOP311" s="2"/>
      <c r="BOQ311" s="2"/>
      <c r="BOR311" s="2"/>
      <c r="BOS311" s="2"/>
      <c r="BOT311" s="2"/>
      <c r="BOU311" s="2"/>
      <c r="BOV311" s="2"/>
      <c r="BOW311" s="2"/>
      <c r="BOX311" s="2"/>
      <c r="BOY311" s="2"/>
      <c r="BOZ311" s="2"/>
      <c r="BPA311" s="2"/>
      <c r="BPB311" s="2"/>
      <c r="BPC311" s="2"/>
      <c r="BPD311" s="2"/>
      <c r="BPE311" s="2"/>
      <c r="BPF311" s="2"/>
      <c r="BPG311" s="2"/>
      <c r="BPH311" s="2"/>
      <c r="BPI311" s="2"/>
      <c r="BPJ311" s="2"/>
      <c r="BPK311" s="2"/>
      <c r="BPL311" s="2"/>
      <c r="BPM311" s="2"/>
      <c r="BPN311" s="2"/>
      <c r="BPO311" s="2"/>
      <c r="BPP311" s="2"/>
      <c r="BPQ311" s="2"/>
      <c r="BPR311" s="2"/>
      <c r="BPS311" s="2"/>
      <c r="BPT311" s="2"/>
      <c r="BPU311" s="2"/>
      <c r="BPV311" s="2"/>
      <c r="BPW311" s="2"/>
      <c r="BPX311" s="2"/>
      <c r="BPY311" s="2"/>
      <c r="BPZ311" s="2"/>
      <c r="BQA311" s="2"/>
      <c r="BQB311" s="2"/>
      <c r="BQC311" s="2"/>
      <c r="BQD311" s="2"/>
      <c r="BQE311" s="2"/>
      <c r="BQF311" s="2"/>
      <c r="BQG311" s="2"/>
      <c r="BQH311" s="2"/>
      <c r="BQI311" s="2"/>
      <c r="BQJ311" s="2"/>
      <c r="BQK311" s="2"/>
      <c r="BQL311" s="2"/>
      <c r="BQM311" s="2"/>
      <c r="BQN311" s="2"/>
      <c r="BQO311" s="2"/>
      <c r="BQP311" s="2"/>
      <c r="BQQ311" s="2"/>
      <c r="BQR311" s="2"/>
      <c r="BQS311" s="2"/>
      <c r="BQT311" s="2"/>
      <c r="BQU311" s="2"/>
      <c r="BQV311" s="2"/>
      <c r="BQW311" s="2"/>
      <c r="BQX311" s="2"/>
      <c r="BQY311" s="2"/>
      <c r="BQZ311" s="2"/>
      <c r="BRA311" s="2"/>
      <c r="BRB311" s="2"/>
      <c r="BRC311" s="2"/>
      <c r="BRD311" s="2"/>
      <c r="BRE311" s="2"/>
      <c r="BRF311" s="2"/>
      <c r="BRG311" s="2"/>
      <c r="BRH311" s="2"/>
      <c r="BRI311" s="2"/>
      <c r="BRJ311" s="2"/>
      <c r="BRK311" s="2"/>
      <c r="BRL311" s="2"/>
      <c r="BRM311" s="2"/>
      <c r="BRN311" s="2"/>
      <c r="BRO311" s="2"/>
      <c r="BRP311" s="2"/>
      <c r="BRQ311" s="2"/>
      <c r="BRR311" s="2"/>
      <c r="BRS311" s="2"/>
      <c r="BRT311" s="2"/>
      <c r="BRU311" s="2"/>
      <c r="BRV311" s="2"/>
      <c r="BRW311" s="2"/>
      <c r="BRX311" s="2"/>
      <c r="BRY311" s="2"/>
      <c r="BRZ311" s="2"/>
      <c r="BSA311" s="2"/>
      <c r="BSB311" s="2"/>
      <c r="BSC311" s="2"/>
      <c r="BSD311" s="2"/>
      <c r="BSE311" s="2"/>
      <c r="BSF311" s="2"/>
      <c r="BSG311" s="2"/>
      <c r="BSH311" s="2"/>
      <c r="BSI311" s="2"/>
      <c r="BSJ311" s="2"/>
      <c r="BSK311" s="2"/>
      <c r="BSL311" s="2"/>
      <c r="BSM311" s="2"/>
      <c r="BSN311" s="2"/>
      <c r="BSO311" s="2"/>
      <c r="BSP311" s="2"/>
      <c r="BSQ311" s="2"/>
      <c r="BSR311" s="2"/>
      <c r="BSS311" s="2"/>
      <c r="BST311" s="2"/>
      <c r="BSU311" s="2"/>
      <c r="BSV311" s="2"/>
      <c r="BSW311" s="2"/>
      <c r="BSX311" s="2"/>
      <c r="BSY311" s="2"/>
      <c r="BSZ311" s="2"/>
      <c r="BTA311" s="2"/>
      <c r="BTB311" s="2"/>
      <c r="BTC311" s="2"/>
      <c r="BTD311" s="2"/>
      <c r="BTE311" s="2"/>
      <c r="BTF311" s="2"/>
      <c r="BTG311" s="2"/>
      <c r="BTH311" s="2"/>
      <c r="BTI311" s="2"/>
      <c r="BTJ311" s="2"/>
      <c r="BTK311" s="2"/>
      <c r="BTL311" s="2"/>
      <c r="BTM311" s="2"/>
      <c r="BTN311" s="2"/>
      <c r="BTO311" s="2"/>
      <c r="BTP311" s="2"/>
      <c r="BTQ311" s="2"/>
      <c r="BTR311" s="2"/>
      <c r="BTS311" s="2"/>
      <c r="BTT311" s="2"/>
      <c r="BTU311" s="2"/>
      <c r="BTV311" s="2"/>
      <c r="BTW311" s="2"/>
      <c r="BTX311" s="2"/>
      <c r="BTY311" s="2"/>
      <c r="BTZ311" s="2"/>
      <c r="BUA311" s="2"/>
      <c r="BUB311" s="2"/>
      <c r="BUC311" s="2"/>
      <c r="BUD311" s="2"/>
      <c r="BUE311" s="2"/>
      <c r="BUF311" s="2"/>
      <c r="BUG311" s="2"/>
      <c r="BUH311" s="2"/>
      <c r="BUI311" s="2"/>
      <c r="BUJ311" s="2"/>
      <c r="BUK311" s="2"/>
      <c r="BUL311" s="2"/>
      <c r="BUM311" s="2"/>
      <c r="BUN311" s="2"/>
      <c r="BUO311" s="2"/>
      <c r="BUP311" s="2"/>
      <c r="BUQ311" s="2"/>
      <c r="BUR311" s="2"/>
      <c r="BUS311" s="2"/>
      <c r="BUT311" s="2"/>
      <c r="BUU311" s="2"/>
      <c r="BUV311" s="2"/>
      <c r="BUW311" s="2"/>
      <c r="BUX311" s="2"/>
      <c r="BUY311" s="2"/>
      <c r="BUZ311" s="2"/>
      <c r="BVA311" s="2"/>
      <c r="BVB311" s="2"/>
      <c r="BVC311" s="2"/>
      <c r="BVD311" s="2"/>
      <c r="BVE311" s="2"/>
      <c r="BVF311" s="2"/>
      <c r="BVG311" s="2"/>
      <c r="BVH311" s="2"/>
      <c r="BVI311" s="2"/>
      <c r="BVJ311" s="2"/>
      <c r="BVK311" s="2"/>
      <c r="BVL311" s="2"/>
      <c r="BVM311" s="2"/>
      <c r="BVN311" s="2"/>
      <c r="BVO311" s="2"/>
      <c r="BVP311" s="2"/>
      <c r="BVQ311" s="2"/>
      <c r="BVR311" s="2"/>
      <c r="BVS311" s="2"/>
      <c r="BVT311" s="2"/>
      <c r="BVU311" s="2"/>
      <c r="BVV311" s="2"/>
      <c r="BVW311" s="2"/>
      <c r="BVX311" s="2"/>
      <c r="BVY311" s="2"/>
      <c r="BVZ311" s="2"/>
      <c r="BWA311" s="2"/>
      <c r="BWB311" s="2"/>
      <c r="BWC311" s="2"/>
      <c r="BWD311" s="2"/>
      <c r="BWE311" s="2"/>
      <c r="BWF311" s="2"/>
      <c r="BWG311" s="2"/>
      <c r="BWH311" s="2"/>
      <c r="BWI311" s="2"/>
      <c r="BWJ311" s="2"/>
      <c r="BWK311" s="2"/>
      <c r="BWL311" s="2"/>
      <c r="BWM311" s="2"/>
      <c r="BWN311" s="2"/>
      <c r="BWO311" s="2"/>
      <c r="BWP311" s="2"/>
      <c r="BWQ311" s="2"/>
      <c r="BWR311" s="2"/>
      <c r="BWS311" s="2"/>
      <c r="BWT311" s="2"/>
      <c r="BWU311" s="2"/>
      <c r="BWV311" s="2"/>
      <c r="BWW311" s="2"/>
      <c r="BWX311" s="2"/>
      <c r="BWY311" s="2"/>
      <c r="BWZ311" s="2"/>
      <c r="BXA311" s="2"/>
      <c r="BXB311" s="2"/>
      <c r="BXC311" s="2"/>
      <c r="BXD311" s="2"/>
      <c r="BXE311" s="2"/>
      <c r="BXF311" s="2"/>
      <c r="BXG311" s="2"/>
      <c r="BXH311" s="2"/>
      <c r="BXI311" s="2"/>
      <c r="BXJ311" s="2"/>
      <c r="BXK311" s="2"/>
      <c r="BXL311" s="2"/>
      <c r="BXM311" s="2"/>
      <c r="BXN311" s="2"/>
      <c r="BXO311" s="2"/>
      <c r="BXP311" s="2"/>
      <c r="BXQ311" s="2"/>
      <c r="BXR311" s="2"/>
      <c r="BXS311" s="2"/>
      <c r="BXT311" s="2"/>
      <c r="BXU311" s="2"/>
      <c r="BXV311" s="2"/>
      <c r="BXW311" s="2"/>
      <c r="BXX311" s="2"/>
      <c r="BXY311" s="2"/>
      <c r="BXZ311" s="2"/>
      <c r="BYA311" s="2"/>
      <c r="BYB311" s="2"/>
      <c r="BYC311" s="2"/>
      <c r="BYD311" s="2"/>
      <c r="BYE311" s="2"/>
      <c r="BYF311" s="2"/>
      <c r="BYG311" s="2"/>
      <c r="BYH311" s="2"/>
      <c r="BYI311" s="2"/>
      <c r="BYJ311" s="2"/>
      <c r="BYK311" s="2"/>
      <c r="BYL311" s="2"/>
      <c r="BYM311" s="2"/>
      <c r="BYN311" s="2"/>
      <c r="BYO311" s="2"/>
      <c r="BYP311" s="2"/>
      <c r="BYQ311" s="2"/>
      <c r="BYR311" s="2"/>
      <c r="BYS311" s="2"/>
      <c r="BYT311" s="2"/>
      <c r="BYU311" s="2"/>
      <c r="BYV311" s="2"/>
      <c r="BYW311" s="2"/>
      <c r="BYX311" s="2"/>
      <c r="BYY311" s="2"/>
      <c r="BYZ311" s="2"/>
      <c r="BZA311" s="2"/>
      <c r="BZB311" s="2"/>
      <c r="BZC311" s="2"/>
      <c r="BZD311" s="2"/>
      <c r="BZE311" s="2"/>
      <c r="BZF311" s="2"/>
      <c r="BZG311" s="2"/>
      <c r="BZH311" s="2"/>
      <c r="BZI311" s="2"/>
      <c r="BZJ311" s="2"/>
      <c r="BZK311" s="2"/>
      <c r="BZL311" s="2"/>
      <c r="BZM311" s="2"/>
      <c r="BZN311" s="2"/>
      <c r="BZO311" s="2"/>
      <c r="BZP311" s="2"/>
      <c r="BZQ311" s="2"/>
      <c r="BZR311" s="2"/>
      <c r="BZS311" s="2"/>
      <c r="BZT311" s="2"/>
      <c r="BZU311" s="2"/>
      <c r="BZV311" s="2"/>
      <c r="BZW311" s="2"/>
      <c r="BZX311" s="2"/>
      <c r="BZY311" s="2"/>
      <c r="BZZ311" s="2"/>
      <c r="CAA311" s="2"/>
      <c r="CAB311" s="2"/>
      <c r="CAC311" s="2"/>
      <c r="CAD311" s="2"/>
      <c r="CAE311" s="2"/>
      <c r="CAF311" s="2"/>
      <c r="CAG311" s="2"/>
      <c r="CAH311" s="2"/>
      <c r="CAI311" s="2"/>
      <c r="CAJ311" s="2"/>
      <c r="CAK311" s="2"/>
      <c r="CAL311" s="2"/>
      <c r="CAM311" s="2"/>
      <c r="CAN311" s="2"/>
      <c r="CAO311" s="2"/>
      <c r="CAP311" s="2"/>
      <c r="CAQ311" s="2"/>
      <c r="CAR311" s="2"/>
      <c r="CAS311" s="2"/>
      <c r="CAT311" s="2"/>
      <c r="CAU311" s="2"/>
      <c r="CAV311" s="2"/>
      <c r="CAW311" s="2"/>
      <c r="CAX311" s="2"/>
      <c r="CAY311" s="2"/>
      <c r="CAZ311" s="2"/>
      <c r="CBA311" s="2"/>
      <c r="CBB311" s="2"/>
      <c r="CBC311" s="2"/>
      <c r="CBD311" s="2"/>
      <c r="CBE311" s="2"/>
      <c r="CBF311" s="2"/>
      <c r="CBG311" s="2"/>
      <c r="CBH311" s="2"/>
      <c r="CBI311" s="2"/>
      <c r="CBJ311" s="2"/>
      <c r="CBK311" s="2"/>
      <c r="CBL311" s="2"/>
      <c r="CBM311" s="2"/>
      <c r="CBN311" s="2"/>
      <c r="CBO311" s="2"/>
      <c r="CBP311" s="2"/>
      <c r="CBQ311" s="2"/>
      <c r="CBR311" s="2"/>
      <c r="CBS311" s="2"/>
      <c r="CBT311" s="2"/>
      <c r="CBU311" s="2"/>
      <c r="CBV311" s="2"/>
      <c r="CBW311" s="2"/>
      <c r="CBX311" s="2"/>
      <c r="CBY311" s="2"/>
      <c r="CBZ311" s="2"/>
      <c r="CCA311" s="2"/>
      <c r="CCB311" s="2"/>
      <c r="CCC311" s="2"/>
      <c r="CCD311" s="2"/>
      <c r="CCE311" s="2"/>
      <c r="CCF311" s="2"/>
      <c r="CCG311" s="2"/>
      <c r="CCH311" s="2"/>
      <c r="CCI311" s="2"/>
      <c r="CCJ311" s="2"/>
      <c r="CCK311" s="2"/>
      <c r="CCL311" s="2"/>
      <c r="CCM311" s="2"/>
      <c r="CCN311" s="2"/>
      <c r="CCO311" s="2"/>
      <c r="CCP311" s="2"/>
      <c r="CCQ311" s="2"/>
      <c r="CCR311" s="2"/>
      <c r="CCS311" s="2"/>
      <c r="CCT311" s="2"/>
      <c r="CCU311" s="2"/>
      <c r="CCV311" s="2"/>
      <c r="CCW311" s="2"/>
      <c r="CCX311" s="2"/>
      <c r="CCY311" s="2"/>
      <c r="CCZ311" s="2"/>
      <c r="CDA311" s="2"/>
      <c r="CDB311" s="2"/>
      <c r="CDC311" s="2"/>
      <c r="CDD311" s="2"/>
      <c r="CDE311" s="2"/>
      <c r="CDF311" s="2"/>
      <c r="CDG311" s="2"/>
      <c r="CDH311" s="2"/>
      <c r="CDI311" s="2"/>
      <c r="CDJ311" s="2"/>
      <c r="CDK311" s="2"/>
      <c r="CDL311" s="2"/>
      <c r="CDM311" s="2"/>
      <c r="CDN311" s="2"/>
      <c r="CDO311" s="2"/>
      <c r="CDP311" s="2"/>
      <c r="CDQ311" s="2"/>
      <c r="CDR311" s="2"/>
      <c r="CDS311" s="2"/>
      <c r="CDT311" s="2"/>
      <c r="CDU311" s="2"/>
      <c r="CDV311" s="2"/>
      <c r="CDW311" s="2"/>
      <c r="CDX311" s="2"/>
      <c r="CDY311" s="2"/>
      <c r="CDZ311" s="2"/>
      <c r="CEA311" s="2"/>
      <c r="CEB311" s="2"/>
      <c r="CEC311" s="2"/>
      <c r="CED311" s="2"/>
      <c r="CEE311" s="2"/>
      <c r="CEF311" s="2"/>
      <c r="CEG311" s="2"/>
      <c r="CEH311" s="2"/>
      <c r="CEI311" s="2"/>
      <c r="CEJ311" s="2"/>
      <c r="CEK311" s="2"/>
      <c r="CEL311" s="2"/>
      <c r="CEM311" s="2"/>
      <c r="CEN311" s="2"/>
      <c r="CEO311" s="2"/>
      <c r="CEP311" s="2"/>
      <c r="CEQ311" s="2"/>
      <c r="CER311" s="2"/>
      <c r="CES311" s="2"/>
      <c r="CET311" s="2"/>
      <c r="CEU311" s="2"/>
      <c r="CEV311" s="2"/>
      <c r="CEW311" s="2"/>
      <c r="CEX311" s="2"/>
      <c r="CEY311" s="2"/>
      <c r="CEZ311" s="2"/>
      <c r="CFA311" s="2"/>
      <c r="CFB311" s="2"/>
      <c r="CFC311" s="2"/>
      <c r="CFD311" s="2"/>
      <c r="CFE311" s="2"/>
      <c r="CFF311" s="2"/>
      <c r="CFG311" s="2"/>
      <c r="CFH311" s="2"/>
      <c r="CFI311" s="2"/>
      <c r="CFJ311" s="2"/>
      <c r="CFK311" s="2"/>
      <c r="CFL311" s="2"/>
      <c r="CFM311" s="2"/>
      <c r="CFN311" s="2"/>
      <c r="CFO311" s="2"/>
      <c r="CFP311" s="2"/>
      <c r="CFQ311" s="2"/>
      <c r="CFR311" s="2"/>
      <c r="CFS311" s="2"/>
      <c r="CFT311" s="2"/>
      <c r="CFU311" s="2"/>
      <c r="CFV311" s="2"/>
      <c r="CFW311" s="2"/>
      <c r="CFX311" s="2"/>
      <c r="CFY311" s="2"/>
      <c r="CFZ311" s="2"/>
      <c r="CGA311" s="2"/>
      <c r="CGB311" s="2"/>
      <c r="CGC311" s="2"/>
      <c r="CGD311" s="2"/>
      <c r="CGE311" s="2"/>
      <c r="CGF311" s="2"/>
      <c r="CGG311" s="2"/>
      <c r="CGH311" s="2"/>
      <c r="CGI311" s="2"/>
      <c r="CGJ311" s="2"/>
      <c r="CGK311" s="2"/>
      <c r="CGL311" s="2"/>
      <c r="CGM311" s="2"/>
      <c r="CGN311" s="2"/>
      <c r="CGO311" s="2"/>
      <c r="CGP311" s="2"/>
      <c r="CGQ311" s="2"/>
      <c r="CGR311" s="2"/>
      <c r="CGS311" s="2"/>
      <c r="CGT311" s="2"/>
      <c r="CGU311" s="2"/>
      <c r="CGV311" s="2"/>
      <c r="CGW311" s="2"/>
      <c r="CGX311" s="2"/>
      <c r="CGY311" s="2"/>
      <c r="CGZ311" s="2"/>
      <c r="CHA311" s="2"/>
      <c r="CHB311" s="2"/>
      <c r="CHC311" s="2"/>
      <c r="CHD311" s="2"/>
      <c r="CHE311" s="2"/>
      <c r="CHF311" s="2"/>
      <c r="CHG311" s="2"/>
      <c r="CHH311" s="2"/>
      <c r="CHI311" s="2"/>
      <c r="CHJ311" s="2"/>
      <c r="CHK311" s="2"/>
      <c r="CHL311" s="2"/>
      <c r="CHM311" s="2"/>
      <c r="CHN311" s="2"/>
      <c r="CHO311" s="2"/>
      <c r="CHP311" s="2"/>
      <c r="CHQ311" s="2"/>
      <c r="CHR311" s="2"/>
      <c r="CHS311" s="2"/>
      <c r="CHT311" s="2"/>
      <c r="CHU311" s="2"/>
      <c r="CHV311" s="2"/>
      <c r="CHW311" s="2"/>
      <c r="CHX311" s="2"/>
      <c r="CHY311" s="2"/>
      <c r="CHZ311" s="2"/>
      <c r="CIA311" s="2"/>
      <c r="CIB311" s="2"/>
      <c r="CIC311" s="2"/>
      <c r="CID311" s="2"/>
      <c r="CIE311" s="2"/>
      <c r="CIF311" s="2"/>
      <c r="CIG311" s="2"/>
      <c r="CIH311" s="2"/>
      <c r="CII311" s="2"/>
      <c r="CIJ311" s="2"/>
      <c r="CIK311" s="2"/>
      <c r="CIL311" s="2"/>
      <c r="CIM311" s="2"/>
      <c r="CIN311" s="2"/>
      <c r="CIO311" s="2"/>
      <c r="CIP311" s="2"/>
      <c r="CIQ311" s="2"/>
      <c r="CIR311" s="2"/>
      <c r="CIS311" s="2"/>
      <c r="CIT311" s="2"/>
      <c r="CIU311" s="2"/>
      <c r="CIV311" s="2"/>
      <c r="CIW311" s="2"/>
      <c r="CIX311" s="2"/>
      <c r="CIY311" s="2"/>
      <c r="CIZ311" s="2"/>
      <c r="CJA311" s="2"/>
      <c r="CJB311" s="2"/>
      <c r="CJC311" s="2"/>
      <c r="CJD311" s="2"/>
      <c r="CJE311" s="2"/>
      <c r="CJF311" s="2"/>
      <c r="CJG311" s="2"/>
      <c r="CJH311" s="2"/>
      <c r="CJI311" s="2"/>
      <c r="CJJ311" s="2"/>
      <c r="CJK311" s="2"/>
      <c r="CJL311" s="2"/>
      <c r="CJM311" s="2"/>
      <c r="CJN311" s="2"/>
      <c r="CJO311" s="2"/>
      <c r="CJP311" s="2"/>
      <c r="CJQ311" s="2"/>
      <c r="CJR311" s="2"/>
      <c r="CJS311" s="2"/>
      <c r="CJT311" s="2"/>
      <c r="CJU311" s="2"/>
      <c r="CJV311" s="2"/>
      <c r="CJW311" s="2"/>
      <c r="CJX311" s="2"/>
      <c r="CJY311" s="2"/>
      <c r="CJZ311" s="2"/>
      <c r="CKA311" s="2"/>
      <c r="CKB311" s="2"/>
      <c r="CKC311" s="2"/>
      <c r="CKD311" s="2"/>
      <c r="CKE311" s="2"/>
      <c r="CKF311" s="2"/>
      <c r="CKG311" s="2"/>
      <c r="CKH311" s="2"/>
      <c r="CKI311" s="2"/>
      <c r="CKJ311" s="2"/>
      <c r="CKK311" s="2"/>
      <c r="CKL311" s="2"/>
      <c r="CKM311" s="2"/>
      <c r="CKN311" s="2"/>
      <c r="CKO311" s="2"/>
      <c r="CKP311" s="2"/>
      <c r="CKQ311" s="2"/>
      <c r="CKR311" s="2"/>
      <c r="CKS311" s="2"/>
      <c r="CKT311" s="2"/>
      <c r="CKU311" s="2"/>
      <c r="CKV311" s="2"/>
      <c r="CKW311" s="2"/>
      <c r="CKX311" s="2"/>
      <c r="CKY311" s="2"/>
      <c r="CKZ311" s="2"/>
      <c r="CLA311" s="2"/>
      <c r="CLB311" s="2"/>
      <c r="CLC311" s="2"/>
      <c r="CLD311" s="2"/>
      <c r="CLE311" s="2"/>
      <c r="CLF311" s="2"/>
      <c r="CLG311" s="2"/>
      <c r="CLH311" s="2"/>
      <c r="CLI311" s="2"/>
      <c r="CLJ311" s="2"/>
      <c r="CLK311" s="2"/>
      <c r="CLL311" s="2"/>
      <c r="CLM311" s="2"/>
      <c r="CLN311" s="2"/>
      <c r="CLO311" s="2"/>
      <c r="CLP311" s="2"/>
      <c r="CLQ311" s="2"/>
      <c r="CLR311" s="2"/>
      <c r="CLS311" s="2"/>
      <c r="CLT311" s="2"/>
      <c r="CLU311" s="2"/>
      <c r="CLV311" s="2"/>
      <c r="CLW311" s="2"/>
      <c r="CLX311" s="2"/>
      <c r="CLY311" s="2"/>
      <c r="CLZ311" s="2"/>
      <c r="CMA311" s="2"/>
      <c r="CMB311" s="2"/>
      <c r="CMC311" s="2"/>
      <c r="CMD311" s="2"/>
      <c r="CME311" s="2"/>
      <c r="CMF311" s="2"/>
      <c r="CMG311" s="2"/>
      <c r="CMH311" s="2"/>
      <c r="CMI311" s="2"/>
      <c r="CMJ311" s="2"/>
      <c r="CMK311" s="2"/>
      <c r="CML311" s="2"/>
      <c r="CMM311" s="2"/>
      <c r="CMN311" s="2"/>
      <c r="CMO311" s="2"/>
      <c r="CMP311" s="2"/>
      <c r="CMQ311" s="2"/>
      <c r="CMR311" s="2"/>
      <c r="CMS311" s="2"/>
      <c r="CMT311" s="2"/>
      <c r="CMU311" s="2"/>
      <c r="CMV311" s="2"/>
      <c r="CMW311" s="2"/>
      <c r="CMX311" s="2"/>
      <c r="CMY311" s="2"/>
      <c r="CMZ311" s="2"/>
      <c r="CNA311" s="2"/>
      <c r="CNB311" s="2"/>
      <c r="CNC311" s="2"/>
      <c r="CND311" s="2"/>
      <c r="CNE311" s="2"/>
      <c r="CNF311" s="2"/>
      <c r="CNG311" s="2"/>
      <c r="CNH311" s="2"/>
      <c r="CNI311" s="2"/>
      <c r="CNJ311" s="2"/>
      <c r="CNK311" s="2"/>
      <c r="CNL311" s="2"/>
      <c r="CNM311" s="2"/>
      <c r="CNN311" s="2"/>
      <c r="CNO311" s="2"/>
      <c r="CNP311" s="2"/>
      <c r="CNQ311" s="2"/>
      <c r="CNR311" s="2"/>
      <c r="CNS311" s="2"/>
      <c r="CNT311" s="2"/>
      <c r="CNU311" s="2"/>
      <c r="CNV311" s="2"/>
      <c r="CNW311" s="2"/>
      <c r="CNX311" s="2"/>
      <c r="CNY311" s="2"/>
      <c r="CNZ311" s="2"/>
      <c r="COA311" s="2"/>
      <c r="COB311" s="2"/>
      <c r="COC311" s="2"/>
      <c r="COD311" s="2"/>
      <c r="COE311" s="2"/>
      <c r="COF311" s="2"/>
      <c r="COG311" s="2"/>
      <c r="COH311" s="2"/>
      <c r="COI311" s="2"/>
      <c r="COJ311" s="2"/>
      <c r="COK311" s="2"/>
      <c r="COL311" s="2"/>
      <c r="COM311" s="2"/>
      <c r="CON311" s="2"/>
      <c r="COO311" s="2"/>
      <c r="COP311" s="2"/>
      <c r="COQ311" s="2"/>
      <c r="COR311" s="2"/>
      <c r="COS311" s="2"/>
      <c r="COT311" s="2"/>
      <c r="COU311" s="2"/>
      <c r="COV311" s="2"/>
      <c r="COW311" s="2"/>
      <c r="COX311" s="2"/>
      <c r="COY311" s="2"/>
      <c r="COZ311" s="2"/>
      <c r="CPA311" s="2"/>
      <c r="CPB311" s="2"/>
      <c r="CPC311" s="2"/>
      <c r="CPD311" s="2"/>
      <c r="CPE311" s="2"/>
      <c r="CPF311" s="2"/>
      <c r="CPG311" s="2"/>
      <c r="CPH311" s="2"/>
      <c r="CPI311" s="2"/>
      <c r="CPJ311" s="2"/>
      <c r="CPK311" s="2"/>
      <c r="CPL311" s="2"/>
      <c r="CPM311" s="2"/>
      <c r="CPN311" s="2"/>
      <c r="CPO311" s="2"/>
      <c r="CPP311" s="2"/>
      <c r="CPQ311" s="2"/>
      <c r="CPR311" s="2"/>
      <c r="CPS311" s="2"/>
      <c r="CPT311" s="2"/>
      <c r="CPU311" s="2"/>
      <c r="CPV311" s="2"/>
      <c r="CPW311" s="2"/>
      <c r="CPX311" s="2"/>
      <c r="CPY311" s="2"/>
      <c r="CPZ311" s="2"/>
      <c r="CQA311" s="2"/>
      <c r="CQB311" s="2"/>
      <c r="CQC311" s="2"/>
      <c r="CQD311" s="2"/>
      <c r="CQE311" s="2"/>
      <c r="CQF311" s="2"/>
      <c r="CQG311" s="2"/>
      <c r="CQH311" s="2"/>
      <c r="CQI311" s="2"/>
      <c r="CQJ311" s="2"/>
      <c r="CQK311" s="2"/>
      <c r="CQL311" s="2"/>
      <c r="CQM311" s="2"/>
      <c r="CQN311" s="2"/>
      <c r="CQO311" s="2"/>
      <c r="CQP311" s="2"/>
      <c r="CQQ311" s="2"/>
      <c r="CQR311" s="2"/>
      <c r="CQS311" s="2"/>
      <c r="CQT311" s="2"/>
      <c r="CQU311" s="2"/>
      <c r="CQV311" s="2"/>
      <c r="CQW311" s="2"/>
      <c r="CQX311" s="2"/>
      <c r="CQY311" s="2"/>
      <c r="CQZ311" s="2"/>
      <c r="CRA311" s="2"/>
      <c r="CRB311" s="2"/>
      <c r="CRC311" s="2"/>
      <c r="CRD311" s="2"/>
      <c r="CRE311" s="2"/>
      <c r="CRF311" s="2"/>
      <c r="CRG311" s="2"/>
      <c r="CRH311" s="2"/>
      <c r="CRI311" s="2"/>
      <c r="CRJ311" s="2"/>
      <c r="CRK311" s="2"/>
      <c r="CRL311" s="2"/>
      <c r="CRM311" s="2"/>
      <c r="CRN311" s="2"/>
      <c r="CRO311" s="2"/>
      <c r="CRP311" s="2"/>
      <c r="CRQ311" s="2"/>
      <c r="CRR311" s="2"/>
      <c r="CRS311" s="2"/>
      <c r="CRT311" s="2"/>
      <c r="CRU311" s="2"/>
      <c r="CRV311" s="2"/>
      <c r="CRW311" s="2"/>
      <c r="CRX311" s="2"/>
      <c r="CRY311" s="2"/>
      <c r="CRZ311" s="2"/>
      <c r="CSA311" s="2"/>
      <c r="CSB311" s="2"/>
      <c r="CSC311" s="2"/>
      <c r="CSD311" s="2"/>
      <c r="CSE311" s="2"/>
      <c r="CSF311" s="2"/>
      <c r="CSG311" s="2"/>
      <c r="CSH311" s="2"/>
      <c r="CSI311" s="2"/>
      <c r="CSJ311" s="2"/>
      <c r="CSK311" s="2"/>
      <c r="CSL311" s="2"/>
      <c r="CSM311" s="2"/>
      <c r="CSN311" s="2"/>
      <c r="CSO311" s="2"/>
      <c r="CSP311" s="2"/>
      <c r="CSQ311" s="2"/>
      <c r="CSR311" s="2"/>
      <c r="CSS311" s="2"/>
      <c r="CST311" s="2"/>
      <c r="CSU311" s="2"/>
      <c r="CSV311" s="2"/>
      <c r="CSW311" s="2"/>
      <c r="CSX311" s="2"/>
      <c r="CSY311" s="2"/>
      <c r="CSZ311" s="2"/>
      <c r="CTA311" s="2"/>
      <c r="CTB311" s="2"/>
      <c r="CTC311" s="2"/>
      <c r="CTD311" s="2"/>
      <c r="CTE311" s="2"/>
      <c r="CTF311" s="2"/>
      <c r="CTG311" s="2"/>
      <c r="CTH311" s="2"/>
      <c r="CTI311" s="2"/>
      <c r="CTJ311" s="2"/>
      <c r="CTK311" s="2"/>
      <c r="CTL311" s="2"/>
      <c r="CTM311" s="2"/>
      <c r="CTN311" s="2"/>
      <c r="CTO311" s="2"/>
      <c r="CTP311" s="2"/>
      <c r="CTQ311" s="2"/>
      <c r="CTR311" s="2"/>
      <c r="CTS311" s="2"/>
      <c r="CTT311" s="2"/>
      <c r="CTU311" s="2"/>
      <c r="CTV311" s="2"/>
      <c r="CTW311" s="2"/>
      <c r="CTX311" s="2"/>
      <c r="CTY311" s="2"/>
      <c r="CTZ311" s="2"/>
      <c r="CUA311" s="2"/>
      <c r="CUB311" s="2"/>
      <c r="CUC311" s="2"/>
      <c r="CUD311" s="2"/>
      <c r="CUE311" s="2"/>
      <c r="CUF311" s="2"/>
      <c r="CUG311" s="2"/>
      <c r="CUH311" s="2"/>
      <c r="CUI311" s="2"/>
      <c r="CUJ311" s="2"/>
      <c r="CUK311" s="2"/>
      <c r="CUL311" s="2"/>
      <c r="CUM311" s="2"/>
      <c r="CUN311" s="2"/>
      <c r="CUO311" s="2"/>
      <c r="CUP311" s="2"/>
      <c r="CUQ311" s="2"/>
      <c r="CUR311" s="2"/>
      <c r="CUS311" s="2"/>
      <c r="CUT311" s="2"/>
      <c r="CUU311" s="2"/>
      <c r="CUV311" s="2"/>
      <c r="CUW311" s="2"/>
      <c r="CUX311" s="2"/>
      <c r="CUY311" s="2"/>
      <c r="CUZ311" s="2"/>
      <c r="CVA311" s="2"/>
      <c r="CVB311" s="2"/>
      <c r="CVC311" s="2"/>
      <c r="CVD311" s="2"/>
      <c r="CVE311" s="2"/>
      <c r="CVF311" s="2"/>
      <c r="CVG311" s="2"/>
      <c r="CVH311" s="2"/>
      <c r="CVI311" s="2"/>
      <c r="CVJ311" s="2"/>
      <c r="CVK311" s="2"/>
      <c r="CVL311" s="2"/>
      <c r="CVM311" s="2"/>
      <c r="CVN311" s="2"/>
      <c r="CVO311" s="2"/>
      <c r="CVP311" s="2"/>
      <c r="CVQ311" s="2"/>
      <c r="CVR311" s="2"/>
      <c r="CVS311" s="2"/>
      <c r="CVT311" s="2"/>
      <c r="CVU311" s="2"/>
      <c r="CVV311" s="2"/>
      <c r="CVW311" s="2"/>
      <c r="CVX311" s="2"/>
      <c r="CVY311" s="2"/>
      <c r="CVZ311" s="2"/>
      <c r="CWA311" s="2"/>
      <c r="CWB311" s="2"/>
      <c r="CWC311" s="2"/>
      <c r="CWD311" s="2"/>
      <c r="CWE311" s="2"/>
      <c r="CWF311" s="2"/>
      <c r="CWG311" s="2"/>
      <c r="CWH311" s="2"/>
      <c r="CWI311" s="2"/>
      <c r="CWJ311" s="2"/>
      <c r="CWK311" s="2"/>
      <c r="CWL311" s="2"/>
      <c r="CWM311" s="2"/>
      <c r="CWN311" s="2"/>
      <c r="CWO311" s="2"/>
      <c r="CWP311" s="2"/>
      <c r="CWQ311" s="2"/>
      <c r="CWR311" s="2"/>
      <c r="CWS311" s="2"/>
      <c r="CWT311" s="2"/>
      <c r="CWU311" s="2"/>
      <c r="CWV311" s="2"/>
      <c r="CWW311" s="2"/>
      <c r="CWX311" s="2"/>
      <c r="CWY311" s="2"/>
      <c r="CWZ311" s="2"/>
      <c r="CXA311" s="2"/>
      <c r="CXB311" s="2"/>
      <c r="CXC311" s="2"/>
      <c r="CXD311" s="2"/>
      <c r="CXE311" s="2"/>
      <c r="CXF311" s="2"/>
      <c r="CXG311" s="2"/>
      <c r="CXH311" s="2"/>
      <c r="CXI311" s="2"/>
      <c r="CXJ311" s="2"/>
      <c r="CXK311" s="2"/>
      <c r="CXL311" s="2"/>
      <c r="CXM311" s="2"/>
      <c r="CXN311" s="2"/>
      <c r="CXO311" s="2"/>
      <c r="CXP311" s="2"/>
      <c r="CXQ311" s="2"/>
      <c r="CXR311" s="2"/>
      <c r="CXS311" s="2"/>
      <c r="CXT311" s="2"/>
      <c r="CXU311" s="2"/>
      <c r="CXV311" s="2"/>
      <c r="CXW311" s="2"/>
      <c r="CXX311" s="2"/>
      <c r="CXY311" s="2"/>
      <c r="CXZ311" s="2"/>
      <c r="CYA311" s="2"/>
      <c r="CYB311" s="2"/>
      <c r="CYC311" s="2"/>
      <c r="CYD311" s="2"/>
      <c r="CYE311" s="2"/>
      <c r="CYF311" s="2"/>
      <c r="CYG311" s="2"/>
      <c r="CYH311" s="2"/>
      <c r="CYI311" s="2"/>
      <c r="CYJ311" s="2"/>
      <c r="CYK311" s="2"/>
      <c r="CYL311" s="2"/>
      <c r="CYM311" s="2"/>
      <c r="CYN311" s="2"/>
      <c r="CYO311" s="2"/>
      <c r="CYP311" s="2"/>
      <c r="CYQ311" s="2"/>
      <c r="CYR311" s="2"/>
      <c r="CYS311" s="2"/>
      <c r="CYT311" s="2"/>
      <c r="CYU311" s="2"/>
      <c r="CYV311" s="2"/>
      <c r="CYW311" s="2"/>
      <c r="CYX311" s="2"/>
      <c r="CYY311" s="2"/>
      <c r="CYZ311" s="2"/>
      <c r="CZA311" s="2"/>
      <c r="CZB311" s="2"/>
      <c r="CZC311" s="2"/>
      <c r="CZD311" s="2"/>
      <c r="CZE311" s="2"/>
      <c r="CZF311" s="2"/>
      <c r="CZG311" s="2"/>
      <c r="CZH311" s="2"/>
      <c r="CZI311" s="2"/>
      <c r="CZJ311" s="2"/>
      <c r="CZK311" s="2"/>
      <c r="CZL311" s="2"/>
      <c r="CZM311" s="2"/>
      <c r="CZN311" s="2"/>
      <c r="CZO311" s="2"/>
      <c r="CZP311" s="2"/>
      <c r="CZQ311" s="2"/>
      <c r="CZR311" s="2"/>
      <c r="CZS311" s="2"/>
      <c r="CZT311" s="2"/>
      <c r="CZU311" s="2"/>
      <c r="CZV311" s="2"/>
      <c r="CZW311" s="2"/>
      <c r="CZX311" s="2"/>
      <c r="CZY311" s="2"/>
      <c r="CZZ311" s="2"/>
      <c r="DAA311" s="2"/>
      <c r="DAB311" s="2"/>
      <c r="DAC311" s="2"/>
      <c r="DAD311" s="2"/>
      <c r="DAE311" s="2"/>
      <c r="DAF311" s="2"/>
      <c r="DAG311" s="2"/>
      <c r="DAH311" s="2"/>
      <c r="DAI311" s="2"/>
      <c r="DAJ311" s="2"/>
      <c r="DAK311" s="2"/>
      <c r="DAL311" s="2"/>
      <c r="DAM311" s="2"/>
      <c r="DAN311" s="2"/>
      <c r="DAO311" s="2"/>
      <c r="DAP311" s="2"/>
      <c r="DAQ311" s="2"/>
      <c r="DAR311" s="2"/>
      <c r="DAS311" s="2"/>
      <c r="DAT311" s="2"/>
      <c r="DAU311" s="2"/>
      <c r="DAV311" s="2"/>
      <c r="DAW311" s="2"/>
      <c r="DAX311" s="2"/>
      <c r="DAY311" s="2"/>
      <c r="DAZ311" s="2"/>
      <c r="DBA311" s="2"/>
      <c r="DBB311" s="2"/>
      <c r="DBC311" s="2"/>
      <c r="DBD311" s="2"/>
      <c r="DBE311" s="2"/>
      <c r="DBF311" s="2"/>
      <c r="DBG311" s="2"/>
      <c r="DBH311" s="2"/>
      <c r="DBI311" s="2"/>
      <c r="DBJ311" s="2"/>
      <c r="DBK311" s="2"/>
      <c r="DBL311" s="2"/>
      <c r="DBM311" s="2"/>
      <c r="DBN311" s="2"/>
      <c r="DBO311" s="2"/>
      <c r="DBP311" s="2"/>
      <c r="DBQ311" s="2"/>
      <c r="DBR311" s="2"/>
      <c r="DBS311" s="2"/>
      <c r="DBT311" s="2"/>
      <c r="DBU311" s="2"/>
      <c r="DBV311" s="2"/>
      <c r="DBW311" s="2"/>
      <c r="DBX311" s="2"/>
      <c r="DBY311" s="2"/>
      <c r="DBZ311" s="2"/>
      <c r="DCA311" s="2"/>
      <c r="DCB311" s="2"/>
      <c r="DCC311" s="2"/>
      <c r="DCD311" s="2"/>
      <c r="DCE311" s="2"/>
      <c r="DCF311" s="2"/>
      <c r="DCG311" s="2"/>
      <c r="DCH311" s="2"/>
      <c r="DCI311" s="2"/>
      <c r="DCJ311" s="2"/>
      <c r="DCK311" s="2"/>
      <c r="DCL311" s="2"/>
      <c r="DCM311" s="2"/>
      <c r="DCN311" s="2"/>
      <c r="DCO311" s="2"/>
      <c r="DCP311" s="2"/>
      <c r="DCQ311" s="2"/>
      <c r="DCR311" s="2"/>
      <c r="DCS311" s="2"/>
      <c r="DCT311" s="2"/>
      <c r="DCU311" s="2"/>
      <c r="DCV311" s="2"/>
      <c r="DCW311" s="2"/>
      <c r="DCX311" s="2"/>
      <c r="DCY311" s="2"/>
      <c r="DCZ311" s="2"/>
      <c r="DDA311" s="2"/>
      <c r="DDB311" s="2"/>
      <c r="DDC311" s="2"/>
      <c r="DDD311" s="2"/>
      <c r="DDE311" s="2"/>
      <c r="DDF311" s="2"/>
      <c r="DDG311" s="2"/>
      <c r="DDH311" s="2"/>
      <c r="DDI311" s="2"/>
      <c r="DDJ311" s="2"/>
      <c r="DDK311" s="2"/>
      <c r="DDL311" s="2"/>
      <c r="DDM311" s="2"/>
      <c r="DDN311" s="2"/>
      <c r="DDO311" s="2"/>
      <c r="DDP311" s="2"/>
      <c r="DDQ311" s="2"/>
      <c r="DDR311" s="2"/>
      <c r="DDS311" s="2"/>
      <c r="DDT311" s="2"/>
      <c r="DDU311" s="2"/>
      <c r="DDV311" s="2"/>
      <c r="DDW311" s="2"/>
      <c r="DDX311" s="2"/>
      <c r="DDY311" s="2"/>
      <c r="DDZ311" s="2"/>
      <c r="DEA311" s="2"/>
      <c r="DEB311" s="2"/>
      <c r="DEC311" s="2"/>
      <c r="DED311" s="2"/>
      <c r="DEE311" s="2"/>
      <c r="DEF311" s="2"/>
      <c r="DEG311" s="2"/>
      <c r="DEH311" s="2"/>
      <c r="DEI311" s="2"/>
      <c r="DEJ311" s="2"/>
      <c r="DEK311" s="2"/>
      <c r="DEL311" s="2"/>
      <c r="DEM311" s="2"/>
      <c r="DEN311" s="2"/>
      <c r="DEO311" s="2"/>
      <c r="DEP311" s="2"/>
      <c r="DEQ311" s="2"/>
      <c r="DER311" s="2"/>
      <c r="DES311" s="2"/>
      <c r="DET311" s="2"/>
      <c r="DEU311" s="2"/>
      <c r="DEV311" s="2"/>
      <c r="DEW311" s="2"/>
      <c r="DEX311" s="2"/>
      <c r="DEY311" s="2"/>
      <c r="DEZ311" s="2"/>
      <c r="DFA311" s="2"/>
      <c r="DFB311" s="2"/>
      <c r="DFC311" s="2"/>
      <c r="DFD311" s="2"/>
      <c r="DFE311" s="2"/>
      <c r="DFF311" s="2"/>
      <c r="DFG311" s="2"/>
      <c r="DFH311" s="2"/>
      <c r="DFI311" s="2"/>
      <c r="DFJ311" s="2"/>
      <c r="DFK311" s="2"/>
      <c r="DFL311" s="2"/>
      <c r="DFM311" s="2"/>
      <c r="DFN311" s="2"/>
      <c r="DFO311" s="2"/>
      <c r="DFP311" s="2"/>
      <c r="DFQ311" s="2"/>
      <c r="DFR311" s="2"/>
      <c r="DFS311" s="2"/>
      <c r="DFT311" s="2"/>
      <c r="DFU311" s="2"/>
      <c r="DFV311" s="2"/>
      <c r="DFW311" s="2"/>
      <c r="DFX311" s="2"/>
      <c r="DFY311" s="2"/>
      <c r="DFZ311" s="2"/>
      <c r="DGA311" s="2"/>
      <c r="DGB311" s="2"/>
      <c r="DGC311" s="2"/>
      <c r="DGD311" s="2"/>
      <c r="DGE311" s="2"/>
      <c r="DGF311" s="2"/>
      <c r="DGG311" s="2"/>
      <c r="DGH311" s="2"/>
      <c r="DGI311" s="2"/>
      <c r="DGJ311" s="2"/>
      <c r="DGK311" s="2"/>
      <c r="DGL311" s="2"/>
      <c r="DGM311" s="2"/>
      <c r="DGN311" s="2"/>
      <c r="DGO311" s="2"/>
      <c r="DGP311" s="2"/>
      <c r="DGQ311" s="2"/>
      <c r="DGR311" s="2"/>
      <c r="DGS311" s="2"/>
      <c r="DGT311" s="2"/>
      <c r="DGU311" s="2"/>
      <c r="DGV311" s="2"/>
      <c r="DGW311" s="2"/>
      <c r="DGX311" s="2"/>
      <c r="DGY311" s="2"/>
      <c r="DGZ311" s="2"/>
      <c r="DHA311" s="2"/>
      <c r="DHB311" s="2"/>
      <c r="DHC311" s="2"/>
      <c r="DHD311" s="2"/>
      <c r="DHE311" s="2"/>
      <c r="DHF311" s="2"/>
      <c r="DHG311" s="2"/>
      <c r="DHH311" s="2"/>
      <c r="DHI311" s="2"/>
      <c r="DHJ311" s="2"/>
      <c r="DHK311" s="2"/>
      <c r="DHL311" s="2"/>
      <c r="DHM311" s="2"/>
      <c r="DHN311" s="2"/>
      <c r="DHO311" s="2"/>
      <c r="DHP311" s="2"/>
      <c r="DHQ311" s="2"/>
      <c r="DHR311" s="2"/>
      <c r="DHS311" s="2"/>
      <c r="DHT311" s="2"/>
      <c r="DHU311" s="2"/>
      <c r="DHV311" s="2"/>
      <c r="DHW311" s="2"/>
      <c r="DHX311" s="2"/>
      <c r="DHY311" s="2"/>
      <c r="DHZ311" s="2"/>
      <c r="DIA311" s="2"/>
      <c r="DIB311" s="2"/>
      <c r="DIC311" s="2"/>
      <c r="DID311" s="2"/>
      <c r="DIE311" s="2"/>
      <c r="DIF311" s="2"/>
      <c r="DIG311" s="2"/>
      <c r="DIH311" s="2"/>
      <c r="DII311" s="2"/>
      <c r="DIJ311" s="2"/>
      <c r="DIK311" s="2"/>
      <c r="DIL311" s="2"/>
      <c r="DIM311" s="2"/>
      <c r="DIN311" s="2"/>
      <c r="DIO311" s="2"/>
      <c r="DIP311" s="2"/>
      <c r="DIQ311" s="2"/>
      <c r="DIR311" s="2"/>
      <c r="DIS311" s="2"/>
      <c r="DIT311" s="2"/>
      <c r="DIU311" s="2"/>
      <c r="DIV311" s="2"/>
      <c r="DIW311" s="2"/>
      <c r="DIX311" s="2"/>
      <c r="DIY311" s="2"/>
      <c r="DIZ311" s="2"/>
      <c r="DJA311" s="2"/>
      <c r="DJB311" s="2"/>
      <c r="DJC311" s="2"/>
      <c r="DJD311" s="2"/>
      <c r="DJE311" s="2"/>
      <c r="DJF311" s="2"/>
      <c r="DJG311" s="2"/>
      <c r="DJH311" s="2"/>
      <c r="DJI311" s="2"/>
      <c r="DJJ311" s="2"/>
      <c r="DJK311" s="2"/>
      <c r="DJL311" s="2"/>
      <c r="DJM311" s="2"/>
      <c r="DJN311" s="2"/>
      <c r="DJO311" s="2"/>
      <c r="DJP311" s="2"/>
      <c r="DJQ311" s="2"/>
      <c r="DJR311" s="2"/>
      <c r="DJS311" s="2"/>
      <c r="DJT311" s="2"/>
      <c r="DJU311" s="2"/>
      <c r="DJV311" s="2"/>
      <c r="DJW311" s="2"/>
      <c r="DJX311" s="2"/>
      <c r="DJY311" s="2"/>
      <c r="DJZ311" s="2"/>
      <c r="DKA311" s="2"/>
      <c r="DKB311" s="2"/>
      <c r="DKC311" s="2"/>
      <c r="DKD311" s="2"/>
      <c r="DKE311" s="2"/>
      <c r="DKF311" s="2"/>
      <c r="DKG311" s="2"/>
      <c r="DKH311" s="2"/>
      <c r="DKI311" s="2"/>
      <c r="DKJ311" s="2"/>
      <c r="DKK311" s="2"/>
      <c r="DKL311" s="2"/>
      <c r="DKM311" s="2"/>
      <c r="DKN311" s="2"/>
      <c r="DKO311" s="2"/>
      <c r="DKP311" s="2"/>
      <c r="DKQ311" s="2"/>
      <c r="DKR311" s="2"/>
      <c r="DKS311" s="2"/>
      <c r="DKT311" s="2"/>
      <c r="DKU311" s="2"/>
      <c r="DKV311" s="2"/>
      <c r="DKW311" s="2"/>
      <c r="DKX311" s="2"/>
      <c r="DKY311" s="2"/>
      <c r="DKZ311" s="2"/>
      <c r="DLA311" s="2"/>
      <c r="DLB311" s="2"/>
      <c r="DLC311" s="2"/>
      <c r="DLD311" s="2"/>
      <c r="DLE311" s="2"/>
      <c r="DLF311" s="2"/>
      <c r="DLG311" s="2"/>
      <c r="DLH311" s="2"/>
      <c r="DLI311" s="2"/>
      <c r="DLJ311" s="2"/>
      <c r="DLK311" s="2"/>
      <c r="DLL311" s="2"/>
      <c r="DLM311" s="2"/>
      <c r="DLN311" s="2"/>
      <c r="DLO311" s="2"/>
      <c r="DLP311" s="2"/>
      <c r="DLQ311" s="2"/>
      <c r="DLR311" s="2"/>
      <c r="DLS311" s="2"/>
      <c r="DLT311" s="2"/>
      <c r="DLU311" s="2"/>
      <c r="DLV311" s="2"/>
      <c r="DLW311" s="2"/>
      <c r="DLX311" s="2"/>
      <c r="DLY311" s="2"/>
      <c r="DLZ311" s="2"/>
      <c r="DMA311" s="2"/>
      <c r="DMB311" s="2"/>
      <c r="DMC311" s="2"/>
      <c r="DMD311" s="2"/>
      <c r="DME311" s="2"/>
      <c r="DMF311" s="2"/>
      <c r="DMG311" s="2"/>
      <c r="DMH311" s="2"/>
      <c r="DMI311" s="2"/>
      <c r="DMJ311" s="2"/>
      <c r="DMK311" s="2"/>
      <c r="DML311" s="2"/>
      <c r="DMM311" s="2"/>
      <c r="DMN311" s="2"/>
      <c r="DMO311" s="2"/>
      <c r="DMP311" s="2"/>
      <c r="DMQ311" s="2"/>
      <c r="DMR311" s="2"/>
      <c r="DMS311" s="2"/>
      <c r="DMT311" s="2"/>
      <c r="DMU311" s="2"/>
      <c r="DMV311" s="2"/>
      <c r="DMW311" s="2"/>
      <c r="DMX311" s="2"/>
      <c r="DMY311" s="2"/>
      <c r="DMZ311" s="2"/>
      <c r="DNA311" s="2"/>
      <c r="DNB311" s="2"/>
      <c r="DNC311" s="2"/>
      <c r="DND311" s="2"/>
      <c r="DNE311" s="2"/>
      <c r="DNF311" s="2"/>
      <c r="DNG311" s="2"/>
      <c r="DNH311" s="2"/>
      <c r="DNI311" s="2"/>
      <c r="DNJ311" s="2"/>
      <c r="DNK311" s="2"/>
      <c r="DNL311" s="2"/>
      <c r="DNM311" s="2"/>
      <c r="DNN311" s="2"/>
      <c r="DNO311" s="2"/>
      <c r="DNP311" s="2"/>
      <c r="DNQ311" s="2"/>
      <c r="DNR311" s="2"/>
      <c r="DNS311" s="2"/>
      <c r="DNT311" s="2"/>
      <c r="DNU311" s="2"/>
      <c r="DNV311" s="2"/>
      <c r="DNW311" s="2"/>
      <c r="DNX311" s="2"/>
      <c r="DNY311" s="2"/>
      <c r="DNZ311" s="2"/>
      <c r="DOA311" s="2"/>
      <c r="DOB311" s="2"/>
      <c r="DOC311" s="2"/>
      <c r="DOD311" s="2"/>
      <c r="DOE311" s="2"/>
      <c r="DOF311" s="2"/>
      <c r="DOG311" s="2"/>
      <c r="DOH311" s="2"/>
      <c r="DOI311" s="2"/>
      <c r="DOJ311" s="2"/>
      <c r="DOK311" s="2"/>
      <c r="DOL311" s="2"/>
      <c r="DOM311" s="2"/>
      <c r="DON311" s="2"/>
      <c r="DOO311" s="2"/>
      <c r="DOP311" s="2"/>
      <c r="DOQ311" s="2"/>
      <c r="DOR311" s="2"/>
      <c r="DOS311" s="2"/>
      <c r="DOT311" s="2"/>
      <c r="DOU311" s="2"/>
      <c r="DOV311" s="2"/>
      <c r="DOW311" s="2"/>
      <c r="DOX311" s="2"/>
      <c r="DOY311" s="2"/>
      <c r="DOZ311" s="2"/>
      <c r="DPA311" s="2"/>
      <c r="DPB311" s="2"/>
      <c r="DPC311" s="2"/>
      <c r="DPD311" s="2"/>
      <c r="DPE311" s="2"/>
      <c r="DPF311" s="2"/>
      <c r="DPG311" s="2"/>
      <c r="DPH311" s="2"/>
      <c r="DPI311" s="2"/>
      <c r="DPJ311" s="2"/>
      <c r="DPK311" s="2"/>
      <c r="DPL311" s="2"/>
      <c r="DPM311" s="2"/>
      <c r="DPN311" s="2"/>
      <c r="DPO311" s="2"/>
      <c r="DPP311" s="2"/>
      <c r="DPQ311" s="2"/>
      <c r="DPR311" s="2"/>
      <c r="DPS311" s="2"/>
      <c r="DPT311" s="2"/>
      <c r="DPU311" s="2"/>
      <c r="DPV311" s="2"/>
      <c r="DPW311" s="2"/>
      <c r="DPX311" s="2"/>
      <c r="DPY311" s="2"/>
      <c r="DPZ311" s="2"/>
      <c r="DQA311" s="2"/>
      <c r="DQB311" s="2"/>
      <c r="DQC311" s="2"/>
      <c r="DQD311" s="2"/>
      <c r="DQE311" s="2"/>
      <c r="DQF311" s="2"/>
      <c r="DQG311" s="2"/>
      <c r="DQH311" s="2"/>
      <c r="DQI311" s="2"/>
      <c r="DQJ311" s="2"/>
      <c r="DQK311" s="2"/>
      <c r="DQL311" s="2"/>
      <c r="DQM311" s="2"/>
      <c r="DQN311" s="2"/>
      <c r="DQO311" s="2"/>
      <c r="DQP311" s="2"/>
      <c r="DQQ311" s="2"/>
      <c r="DQR311" s="2"/>
      <c r="DQS311" s="2"/>
      <c r="DQT311" s="2"/>
      <c r="DQU311" s="2"/>
      <c r="DQV311" s="2"/>
      <c r="DQW311" s="2"/>
      <c r="DQX311" s="2"/>
      <c r="DQY311" s="2"/>
      <c r="DQZ311" s="2"/>
      <c r="DRA311" s="2"/>
      <c r="DRB311" s="2"/>
      <c r="DRC311" s="2"/>
      <c r="DRD311" s="2"/>
      <c r="DRE311" s="2"/>
      <c r="DRF311" s="2"/>
      <c r="DRG311" s="2"/>
      <c r="DRH311" s="2"/>
      <c r="DRI311" s="2"/>
      <c r="DRJ311" s="2"/>
      <c r="DRK311" s="2"/>
      <c r="DRL311" s="2"/>
      <c r="DRM311" s="2"/>
      <c r="DRN311" s="2"/>
      <c r="DRO311" s="2"/>
      <c r="DRP311" s="2"/>
      <c r="DRQ311" s="2"/>
      <c r="DRR311" s="2"/>
      <c r="DRS311" s="2"/>
      <c r="DRT311" s="2"/>
      <c r="DRU311" s="2"/>
      <c r="DRV311" s="2"/>
      <c r="DRW311" s="2"/>
      <c r="DRX311" s="2"/>
      <c r="DRY311" s="2"/>
      <c r="DRZ311" s="2"/>
      <c r="DSA311" s="2"/>
      <c r="DSB311" s="2"/>
      <c r="DSC311" s="2"/>
      <c r="DSD311" s="2"/>
      <c r="DSE311" s="2"/>
      <c r="DSF311" s="2"/>
      <c r="DSG311" s="2"/>
      <c r="DSH311" s="2"/>
      <c r="DSI311" s="2"/>
      <c r="DSJ311" s="2"/>
      <c r="DSK311" s="2"/>
      <c r="DSL311" s="2"/>
      <c r="DSM311" s="2"/>
      <c r="DSN311" s="2"/>
      <c r="DSO311" s="2"/>
      <c r="DSP311" s="2"/>
      <c r="DSQ311" s="2"/>
      <c r="DSR311" s="2"/>
      <c r="DSS311" s="2"/>
      <c r="DST311" s="2"/>
      <c r="DSU311" s="2"/>
      <c r="DSV311" s="2"/>
      <c r="DSW311" s="2"/>
      <c r="DSX311" s="2"/>
      <c r="DSY311" s="2"/>
      <c r="DSZ311" s="2"/>
      <c r="DTA311" s="2"/>
      <c r="DTB311" s="2"/>
      <c r="DTC311" s="2"/>
      <c r="DTD311" s="2"/>
      <c r="DTE311" s="2"/>
      <c r="DTF311" s="2"/>
      <c r="DTG311" s="2"/>
      <c r="DTH311" s="2"/>
      <c r="DTI311" s="2"/>
      <c r="DTJ311" s="2"/>
      <c r="DTK311" s="2"/>
      <c r="DTL311" s="2"/>
      <c r="DTM311" s="2"/>
      <c r="DTN311" s="2"/>
      <c r="DTO311" s="2"/>
      <c r="DTP311" s="2"/>
      <c r="DTQ311" s="2"/>
      <c r="DTR311" s="2"/>
      <c r="DTS311" s="2"/>
      <c r="DTT311" s="2"/>
      <c r="DTU311" s="2"/>
      <c r="DTV311" s="2"/>
      <c r="DTW311" s="2"/>
      <c r="DTX311" s="2"/>
      <c r="DTY311" s="2"/>
      <c r="DTZ311" s="2"/>
      <c r="DUA311" s="2"/>
      <c r="DUB311" s="2"/>
      <c r="DUC311" s="2"/>
      <c r="DUD311" s="2"/>
      <c r="DUE311" s="2"/>
      <c r="DUF311" s="2"/>
      <c r="DUG311" s="2"/>
      <c r="DUH311" s="2"/>
      <c r="DUI311" s="2"/>
      <c r="DUJ311" s="2"/>
      <c r="DUK311" s="2"/>
      <c r="DUL311" s="2"/>
      <c r="DUM311" s="2"/>
      <c r="DUN311" s="2"/>
      <c r="DUO311" s="2"/>
      <c r="DUP311" s="2"/>
      <c r="DUQ311" s="2"/>
      <c r="DUR311" s="2"/>
      <c r="DUS311" s="2"/>
      <c r="DUT311" s="2"/>
      <c r="DUU311" s="2"/>
      <c r="DUV311" s="2"/>
      <c r="DUW311" s="2"/>
      <c r="DUX311" s="2"/>
      <c r="DUY311" s="2"/>
      <c r="DUZ311" s="2"/>
      <c r="DVA311" s="2"/>
      <c r="DVB311" s="2"/>
      <c r="DVC311" s="2"/>
      <c r="DVD311" s="2"/>
      <c r="DVE311" s="2"/>
      <c r="DVF311" s="2"/>
      <c r="DVG311" s="2"/>
      <c r="DVH311" s="2"/>
      <c r="DVI311" s="2"/>
      <c r="DVJ311" s="2"/>
      <c r="DVK311" s="2"/>
      <c r="DVL311" s="2"/>
      <c r="DVM311" s="2"/>
      <c r="DVN311" s="2"/>
      <c r="DVO311" s="2"/>
      <c r="DVP311" s="2"/>
      <c r="DVQ311" s="2"/>
      <c r="DVR311" s="2"/>
      <c r="DVS311" s="2"/>
      <c r="DVT311" s="2"/>
      <c r="DVU311" s="2"/>
      <c r="DVV311" s="2"/>
      <c r="DVW311" s="2"/>
      <c r="DVX311" s="2"/>
      <c r="DVY311" s="2"/>
      <c r="DVZ311" s="2"/>
      <c r="DWA311" s="2"/>
      <c r="DWB311" s="2"/>
      <c r="DWC311" s="2"/>
      <c r="DWD311" s="2"/>
      <c r="DWE311" s="2"/>
      <c r="DWF311" s="2"/>
      <c r="DWG311" s="2"/>
      <c r="DWH311" s="2"/>
      <c r="DWI311" s="2"/>
      <c r="DWJ311" s="2"/>
      <c r="DWK311" s="2"/>
      <c r="DWL311" s="2"/>
      <c r="DWM311" s="2"/>
      <c r="DWN311" s="2"/>
      <c r="DWO311" s="2"/>
      <c r="DWP311" s="2"/>
      <c r="DWQ311" s="2"/>
      <c r="DWR311" s="2"/>
      <c r="DWS311" s="2"/>
      <c r="DWT311" s="2"/>
      <c r="DWU311" s="2"/>
      <c r="DWV311" s="2"/>
      <c r="DWW311" s="2"/>
      <c r="DWX311" s="2"/>
      <c r="DWY311" s="2"/>
      <c r="DWZ311" s="2"/>
      <c r="DXA311" s="2"/>
      <c r="DXB311" s="2"/>
      <c r="DXC311" s="2"/>
      <c r="DXD311" s="2"/>
      <c r="DXE311" s="2"/>
      <c r="DXF311" s="2"/>
      <c r="DXG311" s="2"/>
      <c r="DXH311" s="2"/>
      <c r="DXI311" s="2"/>
      <c r="DXJ311" s="2"/>
      <c r="DXK311" s="2"/>
      <c r="DXL311" s="2"/>
      <c r="DXM311" s="2"/>
      <c r="DXN311" s="2"/>
      <c r="DXO311" s="2"/>
      <c r="DXP311" s="2"/>
      <c r="DXQ311" s="2"/>
      <c r="DXR311" s="2"/>
      <c r="DXS311" s="2"/>
      <c r="DXT311" s="2"/>
      <c r="DXU311" s="2"/>
      <c r="DXV311" s="2"/>
      <c r="DXW311" s="2"/>
      <c r="DXX311" s="2"/>
      <c r="DXY311" s="2"/>
      <c r="DXZ311" s="2"/>
      <c r="DYA311" s="2"/>
      <c r="DYB311" s="2"/>
      <c r="DYC311" s="2"/>
      <c r="DYD311" s="2"/>
      <c r="DYE311" s="2"/>
      <c r="DYF311" s="2"/>
      <c r="DYG311" s="2"/>
      <c r="DYH311" s="2"/>
      <c r="DYI311" s="2"/>
      <c r="DYJ311" s="2"/>
      <c r="DYK311" s="2"/>
      <c r="DYL311" s="2"/>
      <c r="DYM311" s="2"/>
      <c r="DYN311" s="2"/>
      <c r="DYO311" s="2"/>
      <c r="DYP311" s="2"/>
      <c r="DYQ311" s="2"/>
      <c r="DYR311" s="2"/>
      <c r="DYS311" s="2"/>
      <c r="DYT311" s="2"/>
      <c r="DYU311" s="2"/>
      <c r="DYV311" s="2"/>
      <c r="DYW311" s="2"/>
      <c r="DYX311" s="2"/>
      <c r="DYY311" s="2"/>
      <c r="DYZ311" s="2"/>
      <c r="DZA311" s="2"/>
      <c r="DZB311" s="2"/>
      <c r="DZC311" s="2"/>
      <c r="DZD311" s="2"/>
      <c r="DZE311" s="2"/>
      <c r="DZF311" s="2"/>
      <c r="DZG311" s="2"/>
      <c r="DZH311" s="2"/>
      <c r="DZI311" s="2"/>
      <c r="DZJ311" s="2"/>
      <c r="DZK311" s="2"/>
      <c r="DZL311" s="2"/>
      <c r="DZM311" s="2"/>
      <c r="DZN311" s="2"/>
      <c r="DZO311" s="2"/>
      <c r="DZP311" s="2"/>
      <c r="DZQ311" s="2"/>
      <c r="DZR311" s="2"/>
      <c r="DZS311" s="2"/>
      <c r="DZT311" s="2"/>
      <c r="DZU311" s="2"/>
      <c r="DZV311" s="2"/>
      <c r="DZW311" s="2"/>
      <c r="DZX311" s="2"/>
      <c r="DZY311" s="2"/>
      <c r="DZZ311" s="2"/>
      <c r="EAA311" s="2"/>
      <c r="EAB311" s="2"/>
      <c r="EAC311" s="2"/>
      <c r="EAD311" s="2"/>
      <c r="EAE311" s="2"/>
      <c r="EAF311" s="2"/>
      <c r="EAG311" s="2"/>
      <c r="EAH311" s="2"/>
      <c r="EAI311" s="2"/>
      <c r="EAJ311" s="2"/>
      <c r="EAK311" s="2"/>
      <c r="EAL311" s="2"/>
      <c r="EAM311" s="2"/>
      <c r="EAN311" s="2"/>
      <c r="EAO311" s="2"/>
      <c r="EAP311" s="2"/>
      <c r="EAQ311" s="2"/>
      <c r="EAR311" s="2"/>
      <c r="EAS311" s="2"/>
      <c r="EAT311" s="2"/>
      <c r="EAU311" s="2"/>
      <c r="EAV311" s="2"/>
      <c r="EAW311" s="2"/>
      <c r="EAX311" s="2"/>
      <c r="EAY311" s="2"/>
      <c r="EAZ311" s="2"/>
      <c r="EBA311" s="2"/>
      <c r="EBB311" s="2"/>
      <c r="EBC311" s="2"/>
      <c r="EBD311" s="2"/>
      <c r="EBE311" s="2"/>
      <c r="EBF311" s="2"/>
      <c r="EBG311" s="2"/>
      <c r="EBH311" s="2"/>
      <c r="EBI311" s="2"/>
      <c r="EBJ311" s="2"/>
      <c r="EBK311" s="2"/>
      <c r="EBL311" s="2"/>
      <c r="EBM311" s="2"/>
      <c r="EBN311" s="2"/>
      <c r="EBO311" s="2"/>
      <c r="EBP311" s="2"/>
      <c r="EBQ311" s="2"/>
      <c r="EBR311" s="2"/>
      <c r="EBS311" s="2"/>
      <c r="EBT311" s="2"/>
      <c r="EBU311" s="2"/>
      <c r="EBV311" s="2"/>
      <c r="EBW311" s="2"/>
      <c r="EBX311" s="2"/>
      <c r="EBY311" s="2"/>
      <c r="EBZ311" s="2"/>
      <c r="ECA311" s="2"/>
      <c r="ECB311" s="2"/>
      <c r="ECC311" s="2"/>
      <c r="ECD311" s="2"/>
      <c r="ECE311" s="2"/>
      <c r="ECF311" s="2"/>
      <c r="ECG311" s="2"/>
      <c r="ECH311" s="2"/>
      <c r="ECI311" s="2"/>
      <c r="ECJ311" s="2"/>
      <c r="ECK311" s="2"/>
      <c r="ECL311" s="2"/>
      <c r="ECM311" s="2"/>
      <c r="ECN311" s="2"/>
      <c r="ECO311" s="2"/>
      <c r="ECP311" s="2"/>
      <c r="ECQ311" s="2"/>
      <c r="ECR311" s="2"/>
      <c r="ECS311" s="2"/>
      <c r="ECT311" s="2"/>
      <c r="ECU311" s="2"/>
      <c r="ECV311" s="2"/>
      <c r="ECW311" s="2"/>
      <c r="ECX311" s="2"/>
      <c r="ECY311" s="2"/>
      <c r="ECZ311" s="2"/>
      <c r="EDA311" s="2"/>
      <c r="EDB311" s="2"/>
      <c r="EDC311" s="2"/>
      <c r="EDD311" s="2"/>
      <c r="EDE311" s="2"/>
      <c r="EDF311" s="2"/>
      <c r="EDG311" s="2"/>
      <c r="EDH311" s="2"/>
      <c r="EDI311" s="2"/>
      <c r="EDJ311" s="2"/>
      <c r="EDK311" s="2"/>
      <c r="EDL311" s="2"/>
      <c r="EDM311" s="2"/>
      <c r="EDN311" s="2"/>
      <c r="EDO311" s="2"/>
      <c r="EDP311" s="2"/>
      <c r="EDQ311" s="2"/>
      <c r="EDR311" s="2"/>
      <c r="EDS311" s="2"/>
      <c r="EDT311" s="2"/>
      <c r="EDU311" s="2"/>
      <c r="EDV311" s="2"/>
      <c r="EDW311" s="2"/>
      <c r="EDX311" s="2"/>
      <c r="EDY311" s="2"/>
      <c r="EDZ311" s="2"/>
      <c r="EEA311" s="2"/>
      <c r="EEB311" s="2"/>
      <c r="EEC311" s="2"/>
      <c r="EED311" s="2"/>
      <c r="EEE311" s="2"/>
      <c r="EEF311" s="2"/>
      <c r="EEG311" s="2"/>
      <c r="EEH311" s="2"/>
      <c r="EEI311" s="2"/>
      <c r="EEJ311" s="2"/>
      <c r="EEK311" s="2"/>
      <c r="EEL311" s="2"/>
      <c r="EEM311" s="2"/>
      <c r="EEN311" s="2"/>
      <c r="EEO311" s="2"/>
      <c r="EEP311" s="2"/>
      <c r="EEQ311" s="2"/>
      <c r="EER311" s="2"/>
      <c r="EES311" s="2"/>
      <c r="EET311" s="2"/>
      <c r="EEU311" s="2"/>
      <c r="EEV311" s="2"/>
      <c r="EEW311" s="2"/>
      <c r="EEX311" s="2"/>
      <c r="EEY311" s="2"/>
      <c r="EEZ311" s="2"/>
      <c r="EFA311" s="2"/>
      <c r="EFB311" s="2"/>
      <c r="EFC311" s="2"/>
      <c r="EFD311" s="2"/>
      <c r="EFE311" s="2"/>
      <c r="EFF311" s="2"/>
      <c r="EFG311" s="2"/>
      <c r="EFH311" s="2"/>
      <c r="EFI311" s="2"/>
      <c r="EFJ311" s="2"/>
      <c r="EFK311" s="2"/>
      <c r="EFL311" s="2"/>
      <c r="EFM311" s="2"/>
      <c r="EFN311" s="2"/>
      <c r="EFO311" s="2"/>
      <c r="EFP311" s="2"/>
      <c r="EFQ311" s="2"/>
      <c r="EFR311" s="2"/>
      <c r="EFS311" s="2"/>
      <c r="EFT311" s="2"/>
      <c r="EFU311" s="2"/>
      <c r="EFV311" s="2"/>
      <c r="EFW311" s="2"/>
      <c r="EFX311" s="2"/>
      <c r="EFY311" s="2"/>
      <c r="EFZ311" s="2"/>
      <c r="EGA311" s="2"/>
      <c r="EGB311" s="2"/>
      <c r="EGC311" s="2"/>
      <c r="EGD311" s="2"/>
      <c r="EGE311" s="2"/>
      <c r="EGF311" s="2"/>
      <c r="EGG311" s="2"/>
      <c r="EGH311" s="2"/>
      <c r="EGI311" s="2"/>
      <c r="EGJ311" s="2"/>
      <c r="EGK311" s="2"/>
      <c r="EGL311" s="2"/>
      <c r="EGM311" s="2"/>
      <c r="EGN311" s="2"/>
      <c r="EGO311" s="2"/>
      <c r="EGP311" s="2"/>
      <c r="EGQ311" s="2"/>
      <c r="EGR311" s="2"/>
      <c r="EGS311" s="2"/>
      <c r="EGT311" s="2"/>
      <c r="EGU311" s="2"/>
      <c r="EGV311" s="2"/>
      <c r="EGW311" s="2"/>
      <c r="EGX311" s="2"/>
      <c r="EGY311" s="2"/>
      <c r="EGZ311" s="2"/>
      <c r="EHA311" s="2"/>
      <c r="EHB311" s="2"/>
      <c r="EHC311" s="2"/>
      <c r="EHD311" s="2"/>
      <c r="EHE311" s="2"/>
      <c r="EHF311" s="2"/>
      <c r="EHG311" s="2"/>
      <c r="EHH311" s="2"/>
      <c r="EHI311" s="2"/>
      <c r="EHJ311" s="2"/>
      <c r="EHK311" s="2"/>
      <c r="EHL311" s="2"/>
      <c r="EHM311" s="2"/>
      <c r="EHN311" s="2"/>
      <c r="EHO311" s="2"/>
      <c r="EHP311" s="2"/>
      <c r="EHQ311" s="2"/>
      <c r="EHR311" s="2"/>
      <c r="EHS311" s="2"/>
      <c r="EHT311" s="2"/>
      <c r="EHU311" s="2"/>
      <c r="EHV311" s="2"/>
      <c r="EHW311" s="2"/>
      <c r="EHX311" s="2"/>
      <c r="EHY311" s="2"/>
      <c r="EHZ311" s="2"/>
      <c r="EIA311" s="2"/>
      <c r="EIB311" s="2"/>
      <c r="EIC311" s="2"/>
      <c r="EID311" s="2"/>
      <c r="EIE311" s="2"/>
      <c r="EIF311" s="2"/>
      <c r="EIG311" s="2"/>
      <c r="EIH311" s="2"/>
      <c r="EII311" s="2"/>
      <c r="EIJ311" s="2"/>
      <c r="EIK311" s="2"/>
      <c r="EIL311" s="2"/>
      <c r="EIM311" s="2"/>
      <c r="EIN311" s="2"/>
      <c r="EIO311" s="2"/>
      <c r="EIP311" s="2"/>
      <c r="EIQ311" s="2"/>
      <c r="EIR311" s="2"/>
      <c r="EIS311" s="2"/>
      <c r="EIT311" s="2"/>
      <c r="EIU311" s="2"/>
      <c r="EIV311" s="2"/>
      <c r="EIW311" s="2"/>
      <c r="EIX311" s="2"/>
      <c r="EIY311" s="2"/>
      <c r="EIZ311" s="2"/>
      <c r="EJA311" s="2"/>
      <c r="EJB311" s="2"/>
      <c r="EJC311" s="2"/>
      <c r="EJD311" s="2"/>
      <c r="EJE311" s="2"/>
      <c r="EJF311" s="2"/>
      <c r="EJG311" s="2"/>
      <c r="EJH311" s="2"/>
      <c r="EJI311" s="2"/>
      <c r="EJJ311" s="2"/>
      <c r="EJK311" s="2"/>
      <c r="EJL311" s="2"/>
      <c r="EJM311" s="2"/>
      <c r="EJN311" s="2"/>
      <c r="EJO311" s="2"/>
      <c r="EJP311" s="2"/>
      <c r="EJQ311" s="2"/>
      <c r="EJR311" s="2"/>
      <c r="EJS311" s="2"/>
      <c r="EJT311" s="2"/>
      <c r="EJU311" s="2"/>
      <c r="EJV311" s="2"/>
      <c r="EJW311" s="2"/>
      <c r="EJX311" s="2"/>
      <c r="EJY311" s="2"/>
      <c r="EJZ311" s="2"/>
      <c r="EKA311" s="2"/>
      <c r="EKB311" s="2"/>
      <c r="EKC311" s="2"/>
      <c r="EKD311" s="2"/>
      <c r="EKE311" s="2"/>
      <c r="EKF311" s="2"/>
      <c r="EKG311" s="2"/>
      <c r="EKH311" s="2"/>
      <c r="EKI311" s="2"/>
      <c r="EKJ311" s="2"/>
      <c r="EKK311" s="2"/>
      <c r="EKL311" s="2"/>
      <c r="EKM311" s="2"/>
      <c r="EKN311" s="2"/>
      <c r="EKO311" s="2"/>
      <c r="EKP311" s="2"/>
      <c r="EKQ311" s="2"/>
      <c r="EKR311" s="2"/>
      <c r="EKS311" s="2"/>
      <c r="EKT311" s="2"/>
      <c r="EKU311" s="2"/>
      <c r="EKV311" s="2"/>
      <c r="EKW311" s="2"/>
      <c r="EKX311" s="2"/>
      <c r="EKY311" s="2"/>
      <c r="EKZ311" s="2"/>
      <c r="ELA311" s="2"/>
      <c r="ELB311" s="2"/>
      <c r="ELC311" s="2"/>
      <c r="ELD311" s="2"/>
      <c r="ELE311" s="2"/>
      <c r="ELF311" s="2"/>
      <c r="ELG311" s="2"/>
      <c r="ELH311" s="2"/>
      <c r="ELI311" s="2"/>
      <c r="ELJ311" s="2"/>
      <c r="ELK311" s="2"/>
      <c r="ELL311" s="2"/>
      <c r="ELM311" s="2"/>
      <c r="ELN311" s="2"/>
      <c r="ELO311" s="2"/>
      <c r="ELP311" s="2"/>
      <c r="ELQ311" s="2"/>
      <c r="ELR311" s="2"/>
      <c r="ELS311" s="2"/>
      <c r="ELT311" s="2"/>
      <c r="ELU311" s="2"/>
      <c r="ELV311" s="2"/>
      <c r="ELW311" s="2"/>
      <c r="ELX311" s="2"/>
      <c r="ELY311" s="2"/>
      <c r="ELZ311" s="2"/>
      <c r="EMA311" s="2"/>
      <c r="EMB311" s="2"/>
      <c r="EMC311" s="2"/>
      <c r="EMD311" s="2"/>
      <c r="EME311" s="2"/>
      <c r="EMF311" s="2"/>
      <c r="EMG311" s="2"/>
      <c r="EMH311" s="2"/>
      <c r="EMI311" s="2"/>
      <c r="EMJ311" s="2"/>
      <c r="EMK311" s="2"/>
      <c r="EML311" s="2"/>
      <c r="EMM311" s="2"/>
      <c r="EMN311" s="2"/>
      <c r="EMO311" s="2"/>
      <c r="EMP311" s="2"/>
      <c r="EMQ311" s="2"/>
      <c r="EMR311" s="2"/>
      <c r="EMS311" s="2"/>
      <c r="EMT311" s="2"/>
      <c r="EMU311" s="2"/>
      <c r="EMV311" s="2"/>
      <c r="EMW311" s="2"/>
      <c r="EMX311" s="2"/>
      <c r="EMY311" s="2"/>
      <c r="EMZ311" s="2"/>
      <c r="ENA311" s="2"/>
      <c r="ENB311" s="2"/>
      <c r="ENC311" s="2"/>
      <c r="END311" s="2"/>
      <c r="ENE311" s="2"/>
      <c r="ENF311" s="2"/>
      <c r="ENG311" s="2"/>
      <c r="ENH311" s="2"/>
      <c r="ENI311" s="2"/>
      <c r="ENJ311" s="2"/>
      <c r="ENK311" s="2"/>
      <c r="ENL311" s="2"/>
      <c r="ENM311" s="2"/>
      <c r="ENN311" s="2"/>
      <c r="ENO311" s="2"/>
      <c r="ENP311" s="2"/>
      <c r="ENQ311" s="2"/>
      <c r="ENR311" s="2"/>
      <c r="ENS311" s="2"/>
      <c r="ENT311" s="2"/>
      <c r="ENU311" s="2"/>
      <c r="ENV311" s="2"/>
      <c r="ENW311" s="2"/>
      <c r="ENX311" s="2"/>
      <c r="ENY311" s="2"/>
      <c r="ENZ311" s="2"/>
      <c r="EOA311" s="2"/>
      <c r="EOB311" s="2"/>
      <c r="EOC311" s="2"/>
      <c r="EOD311" s="2"/>
      <c r="EOE311" s="2"/>
      <c r="EOF311" s="2"/>
      <c r="EOG311" s="2"/>
      <c r="EOH311" s="2"/>
      <c r="EOI311" s="2"/>
      <c r="EOJ311" s="2"/>
      <c r="EOK311" s="2"/>
      <c r="EOL311" s="2"/>
      <c r="EOM311" s="2"/>
      <c r="EON311" s="2"/>
      <c r="EOO311" s="2"/>
      <c r="EOP311" s="2"/>
      <c r="EOQ311" s="2"/>
      <c r="EOR311" s="2"/>
      <c r="EOS311" s="2"/>
      <c r="EOT311" s="2"/>
      <c r="EOU311" s="2"/>
      <c r="EOV311" s="2"/>
      <c r="EOW311" s="2"/>
      <c r="EOX311" s="2"/>
      <c r="EOY311" s="2"/>
      <c r="EOZ311" s="2"/>
      <c r="EPA311" s="2"/>
      <c r="EPB311" s="2"/>
      <c r="EPC311" s="2"/>
      <c r="EPD311" s="2"/>
      <c r="EPE311" s="2"/>
      <c r="EPF311" s="2"/>
      <c r="EPG311" s="2"/>
      <c r="EPH311" s="2"/>
      <c r="EPI311" s="2"/>
      <c r="EPJ311" s="2"/>
      <c r="EPK311" s="2"/>
      <c r="EPL311" s="2"/>
      <c r="EPM311" s="2"/>
      <c r="EPN311" s="2"/>
      <c r="EPO311" s="2"/>
      <c r="EPP311" s="2"/>
      <c r="EPQ311" s="2"/>
      <c r="EPR311" s="2"/>
      <c r="EPS311" s="2"/>
      <c r="EPT311" s="2"/>
      <c r="EPU311" s="2"/>
      <c r="EPV311" s="2"/>
      <c r="EPW311" s="2"/>
      <c r="EPX311" s="2"/>
      <c r="EPY311" s="2"/>
      <c r="EPZ311" s="2"/>
      <c r="EQA311" s="2"/>
      <c r="EQB311" s="2"/>
      <c r="EQC311" s="2"/>
      <c r="EQD311" s="2"/>
      <c r="EQE311" s="2"/>
      <c r="EQF311" s="2"/>
      <c r="EQG311" s="2"/>
      <c r="EQH311" s="2"/>
      <c r="EQI311" s="2"/>
      <c r="EQJ311" s="2"/>
      <c r="EQK311" s="2"/>
      <c r="EQL311" s="2"/>
      <c r="EQM311" s="2"/>
      <c r="EQN311" s="2"/>
      <c r="EQO311" s="2"/>
      <c r="EQP311" s="2"/>
      <c r="EQQ311" s="2"/>
      <c r="EQR311" s="2"/>
      <c r="EQS311" s="2"/>
      <c r="EQT311" s="2"/>
      <c r="EQU311" s="2"/>
      <c r="EQV311" s="2"/>
      <c r="EQW311" s="2"/>
      <c r="EQX311" s="2"/>
      <c r="EQY311" s="2"/>
      <c r="EQZ311" s="2"/>
      <c r="ERA311" s="2"/>
      <c r="ERB311" s="2"/>
      <c r="ERC311" s="2"/>
      <c r="ERD311" s="2"/>
      <c r="ERE311" s="2"/>
      <c r="ERF311" s="2"/>
      <c r="ERG311" s="2"/>
      <c r="ERH311" s="2"/>
      <c r="ERI311" s="2"/>
      <c r="ERJ311" s="2"/>
      <c r="ERK311" s="2"/>
      <c r="ERL311" s="2"/>
      <c r="ERM311" s="2"/>
      <c r="ERN311" s="2"/>
      <c r="ERO311" s="2"/>
      <c r="ERP311" s="2"/>
      <c r="ERQ311" s="2"/>
      <c r="ERR311" s="2"/>
      <c r="ERS311" s="2"/>
      <c r="ERT311" s="2"/>
      <c r="ERU311" s="2"/>
      <c r="ERV311" s="2"/>
      <c r="ERW311" s="2"/>
      <c r="ERX311" s="2"/>
      <c r="ERY311" s="2"/>
      <c r="ERZ311" s="2"/>
      <c r="ESA311" s="2"/>
      <c r="ESB311" s="2"/>
      <c r="ESC311" s="2"/>
      <c r="ESD311" s="2"/>
      <c r="ESE311" s="2"/>
      <c r="ESF311" s="2"/>
      <c r="ESG311" s="2"/>
      <c r="ESH311" s="2"/>
      <c r="ESI311" s="2"/>
      <c r="ESJ311" s="2"/>
      <c r="ESK311" s="2"/>
      <c r="ESL311" s="2"/>
      <c r="ESM311" s="2"/>
      <c r="ESN311" s="2"/>
      <c r="ESO311" s="2"/>
      <c r="ESP311" s="2"/>
      <c r="ESQ311" s="2"/>
      <c r="ESR311" s="2"/>
      <c r="ESS311" s="2"/>
      <c r="EST311" s="2"/>
      <c r="ESU311" s="2"/>
      <c r="ESV311" s="2"/>
      <c r="ESW311" s="2"/>
      <c r="ESX311" s="2"/>
      <c r="ESY311" s="2"/>
      <c r="ESZ311" s="2"/>
      <c r="ETA311" s="2"/>
      <c r="ETB311" s="2"/>
      <c r="ETC311" s="2"/>
      <c r="ETD311" s="2"/>
      <c r="ETE311" s="2"/>
      <c r="ETF311" s="2"/>
      <c r="ETG311" s="2"/>
      <c r="ETH311" s="2"/>
      <c r="ETI311" s="2"/>
      <c r="ETJ311" s="2"/>
      <c r="ETK311" s="2"/>
      <c r="ETL311" s="2"/>
      <c r="ETM311" s="2"/>
      <c r="ETN311" s="2"/>
      <c r="ETO311" s="2"/>
      <c r="ETP311" s="2"/>
      <c r="ETQ311" s="2"/>
      <c r="ETR311" s="2"/>
      <c r="ETS311" s="2"/>
      <c r="ETT311" s="2"/>
      <c r="ETU311" s="2"/>
      <c r="ETV311" s="2"/>
      <c r="ETW311" s="2"/>
      <c r="ETX311" s="2"/>
      <c r="ETY311" s="2"/>
      <c r="ETZ311" s="2"/>
      <c r="EUA311" s="2"/>
      <c r="EUB311" s="2"/>
      <c r="EUC311" s="2"/>
      <c r="EUD311" s="2"/>
      <c r="EUE311" s="2"/>
      <c r="EUF311" s="2"/>
      <c r="EUG311" s="2"/>
      <c r="EUH311" s="2"/>
      <c r="EUI311" s="2"/>
      <c r="EUJ311" s="2"/>
      <c r="EUK311" s="2"/>
      <c r="EUL311" s="2"/>
      <c r="EUM311" s="2"/>
      <c r="EUN311" s="2"/>
      <c r="EUO311" s="2"/>
      <c r="EUP311" s="2"/>
      <c r="EUQ311" s="2"/>
      <c r="EUR311" s="2"/>
      <c r="EUS311" s="2"/>
      <c r="EUT311" s="2"/>
      <c r="EUU311" s="2"/>
      <c r="EUV311" s="2"/>
      <c r="EUW311" s="2"/>
      <c r="EUX311" s="2"/>
      <c r="EUY311" s="2"/>
      <c r="EUZ311" s="2"/>
      <c r="EVA311" s="2"/>
      <c r="EVB311" s="2"/>
      <c r="EVC311" s="2"/>
      <c r="EVD311" s="2"/>
      <c r="EVE311" s="2"/>
      <c r="EVF311" s="2"/>
      <c r="EVG311" s="2"/>
      <c r="EVH311" s="2"/>
      <c r="EVI311" s="2"/>
      <c r="EVJ311" s="2"/>
      <c r="EVK311" s="2"/>
      <c r="EVL311" s="2"/>
      <c r="EVM311" s="2"/>
      <c r="EVN311" s="2"/>
      <c r="EVO311" s="2"/>
      <c r="EVP311" s="2"/>
      <c r="EVQ311" s="2"/>
      <c r="EVR311" s="2"/>
      <c r="EVS311" s="2"/>
      <c r="EVT311" s="2"/>
      <c r="EVU311" s="2"/>
      <c r="EVV311" s="2"/>
      <c r="EVW311" s="2"/>
      <c r="EVX311" s="2"/>
      <c r="EVY311" s="2"/>
      <c r="EVZ311" s="2"/>
      <c r="EWA311" s="2"/>
      <c r="EWB311" s="2"/>
      <c r="EWC311" s="2"/>
      <c r="EWD311" s="2"/>
      <c r="EWE311" s="2"/>
      <c r="EWF311" s="2"/>
      <c r="EWG311" s="2"/>
      <c r="EWH311" s="2"/>
      <c r="EWI311" s="2"/>
      <c r="EWJ311" s="2"/>
      <c r="EWK311" s="2"/>
      <c r="EWL311" s="2"/>
      <c r="EWM311" s="2"/>
      <c r="EWN311" s="2"/>
      <c r="EWO311" s="2"/>
      <c r="EWP311" s="2"/>
      <c r="EWQ311" s="2"/>
      <c r="EWR311" s="2"/>
      <c r="EWS311" s="2"/>
      <c r="EWT311" s="2"/>
      <c r="EWU311" s="2"/>
      <c r="EWV311" s="2"/>
      <c r="EWW311" s="2"/>
      <c r="EWX311" s="2"/>
      <c r="EWY311" s="2"/>
      <c r="EWZ311" s="2"/>
      <c r="EXA311" s="2"/>
      <c r="EXB311" s="2"/>
      <c r="EXC311" s="2"/>
      <c r="EXD311" s="2"/>
      <c r="EXE311" s="2"/>
      <c r="EXF311" s="2"/>
      <c r="EXG311" s="2"/>
      <c r="EXH311" s="2"/>
      <c r="EXI311" s="2"/>
      <c r="EXJ311" s="2"/>
      <c r="EXK311" s="2"/>
      <c r="EXL311" s="2"/>
      <c r="EXM311" s="2"/>
      <c r="EXN311" s="2"/>
      <c r="EXO311" s="2"/>
      <c r="EXP311" s="2"/>
      <c r="EXQ311" s="2"/>
      <c r="EXR311" s="2"/>
      <c r="EXS311" s="2"/>
      <c r="EXT311" s="2"/>
      <c r="EXU311" s="2"/>
      <c r="EXV311" s="2"/>
      <c r="EXW311" s="2"/>
      <c r="EXX311" s="2"/>
      <c r="EXY311" s="2"/>
      <c r="EXZ311" s="2"/>
      <c r="EYA311" s="2"/>
      <c r="EYB311" s="2"/>
      <c r="EYC311" s="2"/>
      <c r="EYD311" s="2"/>
      <c r="EYE311" s="2"/>
      <c r="EYF311" s="2"/>
      <c r="EYG311" s="2"/>
      <c r="EYH311" s="2"/>
      <c r="EYI311" s="2"/>
      <c r="EYJ311" s="2"/>
      <c r="EYK311" s="2"/>
      <c r="EYL311" s="2"/>
      <c r="EYM311" s="2"/>
      <c r="EYN311" s="2"/>
      <c r="EYO311" s="2"/>
      <c r="EYP311" s="2"/>
      <c r="EYQ311" s="2"/>
      <c r="EYR311" s="2"/>
      <c r="EYS311" s="2"/>
      <c r="EYT311" s="2"/>
      <c r="EYU311" s="2"/>
      <c r="EYV311" s="2"/>
      <c r="EYW311" s="2"/>
      <c r="EYX311" s="2"/>
      <c r="EYY311" s="2"/>
      <c r="EYZ311" s="2"/>
      <c r="EZA311" s="2"/>
      <c r="EZB311" s="2"/>
      <c r="EZC311" s="2"/>
      <c r="EZD311" s="2"/>
      <c r="EZE311" s="2"/>
      <c r="EZF311" s="2"/>
      <c r="EZG311" s="2"/>
      <c r="EZH311" s="2"/>
      <c r="EZI311" s="2"/>
      <c r="EZJ311" s="2"/>
      <c r="EZK311" s="2"/>
      <c r="EZL311" s="2"/>
      <c r="EZM311" s="2"/>
      <c r="EZN311" s="2"/>
      <c r="EZO311" s="2"/>
      <c r="EZP311" s="2"/>
      <c r="EZQ311" s="2"/>
      <c r="EZR311" s="2"/>
      <c r="EZS311" s="2"/>
      <c r="EZT311" s="2"/>
      <c r="EZU311" s="2"/>
      <c r="EZV311" s="2"/>
      <c r="EZW311" s="2"/>
      <c r="EZX311" s="2"/>
      <c r="EZY311" s="2"/>
      <c r="EZZ311" s="2"/>
      <c r="FAA311" s="2"/>
      <c r="FAB311" s="2"/>
      <c r="FAC311" s="2"/>
      <c r="FAD311" s="2"/>
      <c r="FAE311" s="2"/>
      <c r="FAF311" s="2"/>
      <c r="FAG311" s="2"/>
      <c r="FAH311" s="2"/>
      <c r="FAI311" s="2"/>
      <c r="FAJ311" s="2"/>
      <c r="FAK311" s="2"/>
      <c r="FAL311" s="2"/>
      <c r="FAM311" s="2"/>
      <c r="FAN311" s="2"/>
      <c r="FAO311" s="2"/>
      <c r="FAP311" s="2"/>
      <c r="FAQ311" s="2"/>
      <c r="FAR311" s="2"/>
      <c r="FAS311" s="2"/>
      <c r="FAT311" s="2"/>
      <c r="FAU311" s="2"/>
      <c r="FAV311" s="2"/>
      <c r="FAW311" s="2"/>
      <c r="FAX311" s="2"/>
      <c r="FAY311" s="2"/>
      <c r="FAZ311" s="2"/>
      <c r="FBA311" s="2"/>
      <c r="FBB311" s="2"/>
      <c r="FBC311" s="2"/>
      <c r="FBD311" s="2"/>
      <c r="FBE311" s="2"/>
      <c r="FBF311" s="2"/>
      <c r="FBG311" s="2"/>
      <c r="FBH311" s="2"/>
      <c r="FBI311" s="2"/>
      <c r="FBJ311" s="2"/>
      <c r="FBK311" s="2"/>
      <c r="FBL311" s="2"/>
      <c r="FBM311" s="2"/>
      <c r="FBN311" s="2"/>
      <c r="FBO311" s="2"/>
      <c r="FBP311" s="2"/>
      <c r="FBQ311" s="2"/>
      <c r="FBR311" s="2"/>
      <c r="FBS311" s="2"/>
      <c r="FBT311" s="2"/>
      <c r="FBU311" s="2"/>
      <c r="FBV311" s="2"/>
      <c r="FBW311" s="2"/>
      <c r="FBX311" s="2"/>
      <c r="FBY311" s="2"/>
      <c r="FBZ311" s="2"/>
      <c r="FCA311" s="2"/>
      <c r="FCB311" s="2"/>
      <c r="FCC311" s="2"/>
      <c r="FCD311" s="2"/>
      <c r="FCE311" s="2"/>
      <c r="FCF311" s="2"/>
      <c r="FCG311" s="2"/>
      <c r="FCH311" s="2"/>
      <c r="FCI311" s="2"/>
      <c r="FCJ311" s="2"/>
      <c r="FCK311" s="2"/>
      <c r="FCL311" s="2"/>
      <c r="FCM311" s="2"/>
      <c r="FCN311" s="2"/>
      <c r="FCO311" s="2"/>
      <c r="FCP311" s="2"/>
      <c r="FCQ311" s="2"/>
      <c r="FCR311" s="2"/>
      <c r="FCS311" s="2"/>
      <c r="FCT311" s="2"/>
      <c r="FCU311" s="2"/>
      <c r="FCV311" s="2"/>
      <c r="FCW311" s="2"/>
      <c r="FCX311" s="2"/>
      <c r="FCY311" s="2"/>
      <c r="FCZ311" s="2"/>
      <c r="FDA311" s="2"/>
      <c r="FDB311" s="2"/>
      <c r="FDC311" s="2"/>
      <c r="FDD311" s="2"/>
      <c r="FDE311" s="2"/>
      <c r="FDF311" s="2"/>
      <c r="FDG311" s="2"/>
      <c r="FDH311" s="2"/>
      <c r="FDI311" s="2"/>
      <c r="FDJ311" s="2"/>
      <c r="FDK311" s="2"/>
      <c r="FDL311" s="2"/>
      <c r="FDM311" s="2"/>
      <c r="FDN311" s="2"/>
      <c r="FDO311" s="2"/>
      <c r="FDP311" s="2"/>
      <c r="FDQ311" s="2"/>
      <c r="FDR311" s="2"/>
      <c r="FDS311" s="2"/>
      <c r="FDT311" s="2"/>
      <c r="FDU311" s="2"/>
      <c r="FDV311" s="2"/>
      <c r="FDW311" s="2"/>
      <c r="FDX311" s="2"/>
      <c r="FDY311" s="2"/>
      <c r="FDZ311" s="2"/>
      <c r="FEA311" s="2"/>
      <c r="FEB311" s="2"/>
      <c r="FEC311" s="2"/>
      <c r="FED311" s="2"/>
      <c r="FEE311" s="2"/>
      <c r="FEF311" s="2"/>
      <c r="FEG311" s="2"/>
      <c r="FEH311" s="2"/>
      <c r="FEI311" s="2"/>
      <c r="FEJ311" s="2"/>
      <c r="FEK311" s="2"/>
      <c r="FEL311" s="2"/>
      <c r="FEM311" s="2"/>
      <c r="FEN311" s="2"/>
      <c r="FEO311" s="2"/>
      <c r="FEP311" s="2"/>
      <c r="FEQ311" s="2"/>
      <c r="FER311" s="2"/>
      <c r="FES311" s="2"/>
      <c r="FET311" s="2"/>
      <c r="FEU311" s="2"/>
      <c r="FEV311" s="2"/>
      <c r="FEW311" s="2"/>
      <c r="FEX311" s="2"/>
      <c r="FEY311" s="2"/>
      <c r="FEZ311" s="2"/>
      <c r="FFA311" s="2"/>
      <c r="FFB311" s="2"/>
      <c r="FFC311" s="2"/>
      <c r="FFD311" s="2"/>
      <c r="FFE311" s="2"/>
      <c r="FFF311" s="2"/>
      <c r="FFG311" s="2"/>
      <c r="FFH311" s="2"/>
      <c r="FFI311" s="2"/>
      <c r="FFJ311" s="2"/>
      <c r="FFK311" s="2"/>
      <c r="FFL311" s="2"/>
      <c r="FFM311" s="2"/>
      <c r="FFN311" s="2"/>
      <c r="FFO311" s="2"/>
      <c r="FFP311" s="2"/>
      <c r="FFQ311" s="2"/>
      <c r="FFR311" s="2"/>
      <c r="FFS311" s="2"/>
      <c r="FFT311" s="2"/>
      <c r="FFU311" s="2"/>
      <c r="FFV311" s="2"/>
      <c r="FFW311" s="2"/>
      <c r="FFX311" s="2"/>
      <c r="FFY311" s="2"/>
      <c r="FFZ311" s="2"/>
      <c r="FGA311" s="2"/>
      <c r="FGB311" s="2"/>
      <c r="FGC311" s="2"/>
      <c r="FGD311" s="2"/>
      <c r="FGE311" s="2"/>
      <c r="FGF311" s="2"/>
      <c r="FGG311" s="2"/>
      <c r="FGH311" s="2"/>
      <c r="FGI311" s="2"/>
      <c r="FGJ311" s="2"/>
      <c r="FGK311" s="2"/>
      <c r="FGL311" s="2"/>
      <c r="FGM311" s="2"/>
      <c r="FGN311" s="2"/>
      <c r="FGO311" s="2"/>
      <c r="FGP311" s="2"/>
      <c r="FGQ311" s="2"/>
      <c r="FGR311" s="2"/>
      <c r="FGS311" s="2"/>
      <c r="FGT311" s="2"/>
      <c r="FGU311" s="2"/>
      <c r="FGV311" s="2"/>
      <c r="FGW311" s="2"/>
      <c r="FGX311" s="2"/>
      <c r="FGY311" s="2"/>
      <c r="FGZ311" s="2"/>
      <c r="FHA311" s="2"/>
      <c r="FHB311" s="2"/>
      <c r="FHC311" s="2"/>
      <c r="FHD311" s="2"/>
      <c r="FHE311" s="2"/>
      <c r="FHF311" s="2"/>
      <c r="FHG311" s="2"/>
      <c r="FHH311" s="2"/>
      <c r="FHI311" s="2"/>
      <c r="FHJ311" s="2"/>
      <c r="FHK311" s="2"/>
      <c r="FHL311" s="2"/>
      <c r="FHM311" s="2"/>
      <c r="FHN311" s="2"/>
      <c r="FHO311" s="2"/>
      <c r="FHP311" s="2"/>
      <c r="FHQ311" s="2"/>
      <c r="FHR311" s="2"/>
      <c r="FHS311" s="2"/>
      <c r="FHT311" s="2"/>
      <c r="FHU311" s="2"/>
      <c r="FHV311" s="2"/>
      <c r="FHW311" s="2"/>
      <c r="FHX311" s="2"/>
      <c r="FHY311" s="2"/>
      <c r="FHZ311" s="2"/>
      <c r="FIA311" s="2"/>
      <c r="FIB311" s="2"/>
      <c r="FIC311" s="2"/>
      <c r="FID311" s="2"/>
      <c r="FIE311" s="2"/>
      <c r="FIF311" s="2"/>
      <c r="FIG311" s="2"/>
      <c r="FIH311" s="2"/>
      <c r="FII311" s="2"/>
      <c r="FIJ311" s="2"/>
      <c r="FIK311" s="2"/>
      <c r="FIL311" s="2"/>
      <c r="FIM311" s="2"/>
      <c r="FIN311" s="2"/>
      <c r="FIO311" s="2"/>
      <c r="FIP311" s="2"/>
      <c r="FIQ311" s="2"/>
      <c r="FIR311" s="2"/>
      <c r="FIS311" s="2"/>
      <c r="FIT311" s="2"/>
      <c r="FIU311" s="2"/>
      <c r="FIV311" s="2"/>
      <c r="FIW311" s="2"/>
      <c r="FIX311" s="2"/>
      <c r="FIY311" s="2"/>
      <c r="FIZ311" s="2"/>
      <c r="FJA311" s="2"/>
      <c r="FJB311" s="2"/>
      <c r="FJC311" s="2"/>
      <c r="FJD311" s="2"/>
      <c r="FJE311" s="2"/>
      <c r="FJF311" s="2"/>
      <c r="FJG311" s="2"/>
      <c r="FJH311" s="2"/>
      <c r="FJI311" s="2"/>
      <c r="FJJ311" s="2"/>
      <c r="FJK311" s="2"/>
      <c r="FJL311" s="2"/>
      <c r="FJM311" s="2"/>
      <c r="FJN311" s="2"/>
      <c r="FJO311" s="2"/>
      <c r="FJP311" s="2"/>
      <c r="FJQ311" s="2"/>
      <c r="FJR311" s="2"/>
      <c r="FJS311" s="2"/>
      <c r="FJT311" s="2"/>
      <c r="FJU311" s="2"/>
      <c r="FJV311" s="2"/>
      <c r="FJW311" s="2"/>
      <c r="FJX311" s="2"/>
      <c r="FJY311" s="2"/>
      <c r="FJZ311" s="2"/>
      <c r="FKA311" s="2"/>
      <c r="FKB311" s="2"/>
      <c r="FKC311" s="2"/>
      <c r="FKD311" s="2"/>
      <c r="FKE311" s="2"/>
      <c r="FKF311" s="2"/>
      <c r="FKG311" s="2"/>
      <c r="FKH311" s="2"/>
      <c r="FKI311" s="2"/>
      <c r="FKJ311" s="2"/>
      <c r="FKK311" s="2"/>
      <c r="FKL311" s="2"/>
      <c r="FKM311" s="2"/>
      <c r="FKN311" s="2"/>
      <c r="FKO311" s="2"/>
      <c r="FKP311" s="2"/>
      <c r="FKQ311" s="2"/>
      <c r="FKR311" s="2"/>
      <c r="FKS311" s="2"/>
      <c r="FKT311" s="2"/>
      <c r="FKU311" s="2"/>
      <c r="FKV311" s="2"/>
      <c r="FKW311" s="2"/>
      <c r="FKX311" s="2"/>
      <c r="FKY311" s="2"/>
      <c r="FKZ311" s="2"/>
      <c r="FLA311" s="2"/>
      <c r="FLB311" s="2"/>
      <c r="FLC311" s="2"/>
      <c r="FLD311" s="2"/>
      <c r="FLE311" s="2"/>
      <c r="FLF311" s="2"/>
      <c r="FLG311" s="2"/>
      <c r="FLH311" s="2"/>
      <c r="FLI311" s="2"/>
      <c r="FLJ311" s="2"/>
      <c r="FLK311" s="2"/>
      <c r="FLL311" s="2"/>
      <c r="FLM311" s="2"/>
      <c r="FLN311" s="2"/>
      <c r="FLO311" s="2"/>
      <c r="FLP311" s="2"/>
      <c r="FLQ311" s="2"/>
      <c r="FLR311" s="2"/>
      <c r="FLS311" s="2"/>
      <c r="FLT311" s="2"/>
      <c r="FLU311" s="2"/>
      <c r="FLV311" s="2"/>
      <c r="FLW311" s="2"/>
      <c r="FLX311" s="2"/>
      <c r="FLY311" s="2"/>
      <c r="FLZ311" s="2"/>
      <c r="FMA311" s="2"/>
      <c r="FMB311" s="2"/>
      <c r="FMC311" s="2"/>
      <c r="FMD311" s="2"/>
      <c r="FME311" s="2"/>
      <c r="FMF311" s="2"/>
      <c r="FMG311" s="2"/>
      <c r="FMH311" s="2"/>
      <c r="FMI311" s="2"/>
      <c r="FMJ311" s="2"/>
      <c r="FMK311" s="2"/>
      <c r="FML311" s="2"/>
      <c r="FMM311" s="2"/>
      <c r="FMN311" s="2"/>
      <c r="FMO311" s="2"/>
      <c r="FMP311" s="2"/>
      <c r="FMQ311" s="2"/>
      <c r="FMR311" s="2"/>
      <c r="FMS311" s="2"/>
      <c r="FMT311" s="2"/>
      <c r="FMU311" s="2"/>
      <c r="FMV311" s="2"/>
      <c r="FMW311" s="2"/>
      <c r="FMX311" s="2"/>
      <c r="FMY311" s="2"/>
      <c r="FMZ311" s="2"/>
      <c r="FNA311" s="2"/>
      <c r="FNB311" s="2"/>
      <c r="FNC311" s="2"/>
      <c r="FND311" s="2"/>
      <c r="FNE311" s="2"/>
      <c r="FNF311" s="2"/>
      <c r="FNG311" s="2"/>
      <c r="FNH311" s="2"/>
      <c r="FNI311" s="2"/>
      <c r="FNJ311" s="2"/>
      <c r="FNK311" s="2"/>
      <c r="FNL311" s="2"/>
      <c r="FNM311" s="2"/>
      <c r="FNN311" s="2"/>
      <c r="FNO311" s="2"/>
      <c r="FNP311" s="2"/>
      <c r="FNQ311" s="2"/>
      <c r="FNR311" s="2"/>
      <c r="FNS311" s="2"/>
      <c r="FNT311" s="2"/>
      <c r="FNU311" s="2"/>
      <c r="FNV311" s="2"/>
      <c r="FNW311" s="2"/>
      <c r="FNX311" s="2"/>
      <c r="FNY311" s="2"/>
      <c r="FNZ311" s="2"/>
      <c r="FOA311" s="2"/>
      <c r="FOB311" s="2"/>
      <c r="FOC311" s="2"/>
      <c r="FOD311" s="2"/>
      <c r="FOE311" s="2"/>
      <c r="FOF311" s="2"/>
      <c r="FOG311" s="2"/>
      <c r="FOH311" s="2"/>
      <c r="FOI311" s="2"/>
      <c r="FOJ311" s="2"/>
      <c r="FOK311" s="2"/>
      <c r="FOL311" s="2"/>
      <c r="FOM311" s="2"/>
      <c r="FON311" s="2"/>
      <c r="FOO311" s="2"/>
      <c r="FOP311" s="2"/>
      <c r="FOQ311" s="2"/>
      <c r="FOR311" s="2"/>
      <c r="FOS311" s="2"/>
      <c r="FOT311" s="2"/>
      <c r="FOU311" s="2"/>
      <c r="FOV311" s="2"/>
      <c r="FOW311" s="2"/>
      <c r="FOX311" s="2"/>
      <c r="FOY311" s="2"/>
      <c r="FOZ311" s="2"/>
      <c r="FPA311" s="2"/>
      <c r="FPB311" s="2"/>
      <c r="FPC311" s="2"/>
      <c r="FPD311" s="2"/>
      <c r="FPE311" s="2"/>
      <c r="FPF311" s="2"/>
      <c r="FPG311" s="2"/>
      <c r="FPH311" s="2"/>
      <c r="FPI311" s="2"/>
      <c r="FPJ311" s="2"/>
      <c r="FPK311" s="2"/>
      <c r="FPL311" s="2"/>
      <c r="FPM311" s="2"/>
      <c r="FPN311" s="2"/>
      <c r="FPO311" s="2"/>
      <c r="FPP311" s="2"/>
      <c r="FPQ311" s="2"/>
      <c r="FPR311" s="2"/>
      <c r="FPS311" s="2"/>
      <c r="FPT311" s="2"/>
      <c r="FPU311" s="2"/>
      <c r="FPV311" s="2"/>
      <c r="FPW311" s="2"/>
      <c r="FPX311" s="2"/>
      <c r="FPY311" s="2"/>
      <c r="FPZ311" s="2"/>
      <c r="FQA311" s="2"/>
      <c r="FQB311" s="2"/>
      <c r="FQC311" s="2"/>
      <c r="FQD311" s="2"/>
      <c r="FQE311" s="2"/>
      <c r="FQF311" s="2"/>
      <c r="FQG311" s="2"/>
      <c r="FQH311" s="2"/>
      <c r="FQI311" s="2"/>
      <c r="FQJ311" s="2"/>
      <c r="FQK311" s="2"/>
      <c r="FQL311" s="2"/>
      <c r="FQM311" s="2"/>
      <c r="FQN311" s="2"/>
      <c r="FQO311" s="2"/>
      <c r="FQP311" s="2"/>
      <c r="FQQ311" s="2"/>
      <c r="FQR311" s="2"/>
      <c r="FQS311" s="2"/>
      <c r="FQT311" s="2"/>
      <c r="FQU311" s="2"/>
      <c r="FQV311" s="2"/>
      <c r="FQW311" s="2"/>
      <c r="FQX311" s="2"/>
      <c r="FQY311" s="2"/>
      <c r="FQZ311" s="2"/>
      <c r="FRA311" s="2"/>
      <c r="FRB311" s="2"/>
      <c r="FRC311" s="2"/>
      <c r="FRD311" s="2"/>
      <c r="FRE311" s="2"/>
      <c r="FRF311" s="2"/>
      <c r="FRG311" s="2"/>
      <c r="FRH311" s="2"/>
      <c r="FRI311" s="2"/>
      <c r="FRJ311" s="2"/>
      <c r="FRK311" s="2"/>
      <c r="FRL311" s="2"/>
      <c r="FRM311" s="2"/>
      <c r="FRN311" s="2"/>
      <c r="FRO311" s="2"/>
      <c r="FRP311" s="2"/>
      <c r="FRQ311" s="2"/>
      <c r="FRR311" s="2"/>
      <c r="FRS311" s="2"/>
      <c r="FRT311" s="2"/>
      <c r="FRU311" s="2"/>
      <c r="FRV311" s="2"/>
      <c r="FRW311" s="2"/>
      <c r="FRX311" s="2"/>
      <c r="FRY311" s="2"/>
      <c r="FRZ311" s="2"/>
      <c r="FSA311" s="2"/>
      <c r="FSB311" s="2"/>
      <c r="FSC311" s="2"/>
      <c r="FSD311" s="2"/>
      <c r="FSE311" s="2"/>
      <c r="FSF311" s="2"/>
      <c r="FSG311" s="2"/>
      <c r="FSH311" s="2"/>
      <c r="FSI311" s="2"/>
      <c r="FSJ311" s="2"/>
      <c r="FSK311" s="2"/>
      <c r="FSL311" s="2"/>
      <c r="FSM311" s="2"/>
      <c r="FSN311" s="2"/>
      <c r="FSO311" s="2"/>
      <c r="FSP311" s="2"/>
      <c r="FSQ311" s="2"/>
      <c r="FSR311" s="2"/>
      <c r="FSS311" s="2"/>
      <c r="FST311" s="2"/>
      <c r="FSU311" s="2"/>
      <c r="FSV311" s="2"/>
      <c r="FSW311" s="2"/>
      <c r="FSX311" s="2"/>
      <c r="FSY311" s="2"/>
      <c r="FSZ311" s="2"/>
      <c r="FTA311" s="2"/>
      <c r="FTB311" s="2"/>
      <c r="FTC311" s="2"/>
      <c r="FTD311" s="2"/>
      <c r="FTE311" s="2"/>
      <c r="FTF311" s="2"/>
      <c r="FTG311" s="2"/>
      <c r="FTH311" s="2"/>
      <c r="FTI311" s="2"/>
      <c r="FTJ311" s="2"/>
      <c r="FTK311" s="2"/>
      <c r="FTL311" s="2"/>
      <c r="FTM311" s="2"/>
      <c r="FTN311" s="2"/>
      <c r="FTO311" s="2"/>
      <c r="FTP311" s="2"/>
      <c r="FTQ311" s="2"/>
      <c r="FTR311" s="2"/>
      <c r="FTS311" s="2"/>
      <c r="FTT311" s="2"/>
      <c r="FTU311" s="2"/>
      <c r="FTV311" s="2"/>
      <c r="FTW311" s="2"/>
      <c r="FTX311" s="2"/>
      <c r="FTY311" s="2"/>
      <c r="FTZ311" s="2"/>
      <c r="FUA311" s="2"/>
      <c r="FUB311" s="2"/>
      <c r="FUC311" s="2"/>
      <c r="FUD311" s="2"/>
      <c r="FUE311" s="2"/>
      <c r="FUF311" s="2"/>
      <c r="FUG311" s="2"/>
      <c r="FUH311" s="2"/>
      <c r="FUI311" s="2"/>
      <c r="FUJ311" s="2"/>
      <c r="FUK311" s="2"/>
      <c r="FUL311" s="2"/>
      <c r="FUM311" s="2"/>
      <c r="FUN311" s="2"/>
      <c r="FUO311" s="2"/>
      <c r="FUP311" s="2"/>
      <c r="FUQ311" s="2"/>
      <c r="FUR311" s="2"/>
      <c r="FUS311" s="2"/>
      <c r="FUT311" s="2"/>
      <c r="FUU311" s="2"/>
      <c r="FUV311" s="2"/>
      <c r="FUW311" s="2"/>
      <c r="FUX311" s="2"/>
      <c r="FUY311" s="2"/>
      <c r="FUZ311" s="2"/>
      <c r="FVA311" s="2"/>
      <c r="FVB311" s="2"/>
      <c r="FVC311" s="2"/>
      <c r="FVD311" s="2"/>
      <c r="FVE311" s="2"/>
      <c r="FVF311" s="2"/>
      <c r="FVG311" s="2"/>
      <c r="FVH311" s="2"/>
      <c r="FVI311" s="2"/>
      <c r="FVJ311" s="2"/>
      <c r="FVK311" s="2"/>
      <c r="FVL311" s="2"/>
      <c r="FVM311" s="2"/>
      <c r="FVN311" s="2"/>
      <c r="FVO311" s="2"/>
      <c r="FVP311" s="2"/>
      <c r="FVQ311" s="2"/>
      <c r="FVR311" s="2"/>
      <c r="FVS311" s="2"/>
      <c r="FVT311" s="2"/>
      <c r="FVU311" s="2"/>
      <c r="FVV311" s="2"/>
      <c r="FVW311" s="2"/>
      <c r="FVX311" s="2"/>
      <c r="FVY311" s="2"/>
      <c r="FVZ311" s="2"/>
      <c r="FWA311" s="2"/>
      <c r="FWB311" s="2"/>
      <c r="FWC311" s="2"/>
      <c r="FWD311" s="2"/>
      <c r="FWE311" s="2"/>
      <c r="FWF311" s="2"/>
      <c r="FWG311" s="2"/>
      <c r="FWH311" s="2"/>
      <c r="FWI311" s="2"/>
      <c r="FWJ311" s="2"/>
      <c r="FWK311" s="2"/>
      <c r="FWL311" s="2"/>
      <c r="FWM311" s="2"/>
      <c r="FWN311" s="2"/>
      <c r="FWO311" s="2"/>
      <c r="FWP311" s="2"/>
      <c r="FWQ311" s="2"/>
      <c r="FWR311" s="2"/>
      <c r="FWS311" s="2"/>
      <c r="FWT311" s="2"/>
      <c r="FWU311" s="2"/>
      <c r="FWV311" s="2"/>
      <c r="FWW311" s="2"/>
      <c r="FWX311" s="2"/>
      <c r="FWY311" s="2"/>
      <c r="FWZ311" s="2"/>
      <c r="FXA311" s="2"/>
      <c r="FXB311" s="2"/>
      <c r="FXC311" s="2"/>
      <c r="FXD311" s="2"/>
      <c r="FXE311" s="2"/>
      <c r="FXF311" s="2"/>
      <c r="FXG311" s="2"/>
      <c r="FXH311" s="2"/>
      <c r="FXI311" s="2"/>
      <c r="FXJ311" s="2"/>
      <c r="FXK311" s="2"/>
      <c r="FXL311" s="2"/>
      <c r="FXM311" s="2"/>
      <c r="FXN311" s="2"/>
      <c r="FXO311" s="2"/>
      <c r="FXP311" s="2"/>
      <c r="FXQ311" s="2"/>
      <c r="FXR311" s="2"/>
      <c r="FXS311" s="2"/>
      <c r="FXT311" s="2"/>
      <c r="FXU311" s="2"/>
      <c r="FXV311" s="2"/>
      <c r="FXW311" s="2"/>
      <c r="FXX311" s="2"/>
      <c r="FXY311" s="2"/>
      <c r="FXZ311" s="2"/>
      <c r="FYA311" s="2"/>
      <c r="FYB311" s="2"/>
      <c r="FYC311" s="2"/>
      <c r="FYD311" s="2"/>
      <c r="FYE311" s="2"/>
      <c r="FYF311" s="2"/>
      <c r="FYG311" s="2"/>
      <c r="FYH311" s="2"/>
      <c r="FYI311" s="2"/>
      <c r="FYJ311" s="2"/>
      <c r="FYK311" s="2"/>
      <c r="FYL311" s="2"/>
      <c r="FYM311" s="2"/>
      <c r="FYN311" s="2"/>
      <c r="FYO311" s="2"/>
      <c r="FYP311" s="2"/>
      <c r="FYQ311" s="2"/>
      <c r="FYR311" s="2"/>
      <c r="FYS311" s="2"/>
      <c r="FYT311" s="2"/>
      <c r="FYU311" s="2"/>
      <c r="FYV311" s="2"/>
      <c r="FYW311" s="2"/>
      <c r="FYX311" s="2"/>
      <c r="FYY311" s="2"/>
      <c r="FYZ311" s="2"/>
      <c r="FZA311" s="2"/>
      <c r="FZB311" s="2"/>
      <c r="FZC311" s="2"/>
      <c r="FZD311" s="2"/>
      <c r="FZE311" s="2"/>
      <c r="FZF311" s="2"/>
      <c r="FZG311" s="2"/>
      <c r="FZH311" s="2"/>
      <c r="FZI311" s="2"/>
      <c r="FZJ311" s="2"/>
      <c r="FZK311" s="2"/>
      <c r="FZL311" s="2"/>
      <c r="FZM311" s="2"/>
      <c r="FZN311" s="2"/>
      <c r="FZO311" s="2"/>
      <c r="FZP311" s="2"/>
      <c r="FZQ311" s="2"/>
      <c r="FZR311" s="2"/>
      <c r="FZS311" s="2"/>
      <c r="FZT311" s="2"/>
      <c r="FZU311" s="2"/>
      <c r="FZV311" s="2"/>
      <c r="FZW311" s="2"/>
      <c r="FZX311" s="2"/>
      <c r="FZY311" s="2"/>
      <c r="FZZ311" s="2"/>
      <c r="GAA311" s="2"/>
      <c r="GAB311" s="2"/>
      <c r="GAC311" s="2"/>
      <c r="GAD311" s="2"/>
      <c r="GAE311" s="2"/>
      <c r="GAF311" s="2"/>
      <c r="GAG311" s="2"/>
      <c r="GAH311" s="2"/>
      <c r="GAI311" s="2"/>
      <c r="GAJ311" s="2"/>
      <c r="GAK311" s="2"/>
      <c r="GAL311" s="2"/>
      <c r="GAM311" s="2"/>
      <c r="GAN311" s="2"/>
      <c r="GAO311" s="2"/>
      <c r="GAP311" s="2"/>
      <c r="GAQ311" s="2"/>
      <c r="GAR311" s="2"/>
      <c r="GAS311" s="2"/>
      <c r="GAT311" s="2"/>
      <c r="GAU311" s="2"/>
      <c r="GAV311" s="2"/>
      <c r="GAW311" s="2"/>
      <c r="GAX311" s="2"/>
      <c r="GAY311" s="2"/>
      <c r="GAZ311" s="2"/>
      <c r="GBA311" s="2"/>
      <c r="GBB311" s="2"/>
      <c r="GBC311" s="2"/>
      <c r="GBD311" s="2"/>
      <c r="GBE311" s="2"/>
      <c r="GBF311" s="2"/>
      <c r="GBG311" s="2"/>
      <c r="GBH311" s="2"/>
      <c r="GBI311" s="2"/>
      <c r="GBJ311" s="2"/>
      <c r="GBK311" s="2"/>
      <c r="GBL311" s="2"/>
      <c r="GBM311" s="2"/>
      <c r="GBN311" s="2"/>
      <c r="GBO311" s="2"/>
      <c r="GBP311" s="2"/>
      <c r="GBQ311" s="2"/>
      <c r="GBR311" s="2"/>
      <c r="GBS311" s="2"/>
      <c r="GBT311" s="2"/>
      <c r="GBU311" s="2"/>
      <c r="GBV311" s="2"/>
      <c r="GBW311" s="2"/>
      <c r="GBX311" s="2"/>
      <c r="GBY311" s="2"/>
      <c r="GBZ311" s="2"/>
      <c r="GCA311" s="2"/>
      <c r="GCB311" s="2"/>
      <c r="GCC311" s="2"/>
      <c r="GCD311" s="2"/>
      <c r="GCE311" s="2"/>
      <c r="GCF311" s="2"/>
      <c r="GCG311" s="2"/>
      <c r="GCH311" s="2"/>
      <c r="GCI311" s="2"/>
      <c r="GCJ311" s="2"/>
      <c r="GCK311" s="2"/>
      <c r="GCL311" s="2"/>
      <c r="GCM311" s="2"/>
      <c r="GCN311" s="2"/>
      <c r="GCO311" s="2"/>
      <c r="GCP311" s="2"/>
      <c r="GCQ311" s="2"/>
      <c r="GCR311" s="2"/>
      <c r="GCS311" s="2"/>
      <c r="GCT311" s="2"/>
      <c r="GCU311" s="2"/>
      <c r="GCV311" s="2"/>
      <c r="GCW311" s="2"/>
      <c r="GCX311" s="2"/>
      <c r="GCY311" s="2"/>
      <c r="GCZ311" s="2"/>
      <c r="GDA311" s="2"/>
      <c r="GDB311" s="2"/>
      <c r="GDC311" s="2"/>
      <c r="GDD311" s="2"/>
      <c r="GDE311" s="2"/>
      <c r="GDF311" s="2"/>
      <c r="GDG311" s="2"/>
      <c r="GDH311" s="2"/>
      <c r="GDI311" s="2"/>
      <c r="GDJ311" s="2"/>
      <c r="GDK311" s="2"/>
      <c r="GDL311" s="2"/>
      <c r="GDM311" s="2"/>
      <c r="GDN311" s="2"/>
      <c r="GDO311" s="2"/>
      <c r="GDP311" s="2"/>
      <c r="GDQ311" s="2"/>
      <c r="GDR311" s="2"/>
      <c r="GDS311" s="2"/>
      <c r="GDT311" s="2"/>
      <c r="GDU311" s="2"/>
      <c r="GDV311" s="2"/>
      <c r="GDW311" s="2"/>
      <c r="GDX311" s="2"/>
      <c r="GDY311" s="2"/>
      <c r="GDZ311" s="2"/>
      <c r="GEA311" s="2"/>
      <c r="GEB311" s="2"/>
      <c r="GEC311" s="2"/>
      <c r="GED311" s="2"/>
      <c r="GEE311" s="2"/>
      <c r="GEF311" s="2"/>
      <c r="GEG311" s="2"/>
      <c r="GEH311" s="2"/>
      <c r="GEI311" s="2"/>
      <c r="GEJ311" s="2"/>
      <c r="GEK311" s="2"/>
      <c r="GEL311" s="2"/>
      <c r="GEM311" s="2"/>
      <c r="GEN311" s="2"/>
      <c r="GEO311" s="2"/>
      <c r="GEP311" s="2"/>
      <c r="GEQ311" s="2"/>
      <c r="GER311" s="2"/>
      <c r="GES311" s="2"/>
      <c r="GET311" s="2"/>
      <c r="GEU311" s="2"/>
      <c r="GEV311" s="2"/>
      <c r="GEW311" s="2"/>
      <c r="GEX311" s="2"/>
      <c r="GEY311" s="2"/>
      <c r="GEZ311" s="2"/>
      <c r="GFA311" s="2"/>
      <c r="GFB311" s="2"/>
      <c r="GFC311" s="2"/>
      <c r="GFD311" s="2"/>
      <c r="GFE311" s="2"/>
      <c r="GFF311" s="2"/>
      <c r="GFG311" s="2"/>
      <c r="GFH311" s="2"/>
      <c r="GFI311" s="2"/>
      <c r="GFJ311" s="2"/>
      <c r="GFK311" s="2"/>
      <c r="GFL311" s="2"/>
      <c r="GFM311" s="2"/>
      <c r="GFN311" s="2"/>
      <c r="GFO311" s="2"/>
      <c r="GFP311" s="2"/>
      <c r="GFQ311" s="2"/>
      <c r="GFR311" s="2"/>
      <c r="GFS311" s="2"/>
      <c r="GFT311" s="2"/>
      <c r="GFU311" s="2"/>
      <c r="GFV311" s="2"/>
      <c r="GFW311" s="2"/>
      <c r="GFX311" s="2"/>
      <c r="GFY311" s="2"/>
      <c r="GFZ311" s="2"/>
      <c r="GGA311" s="2"/>
      <c r="GGB311" s="2"/>
      <c r="GGC311" s="2"/>
      <c r="GGD311" s="2"/>
      <c r="GGE311" s="2"/>
      <c r="GGF311" s="2"/>
      <c r="GGG311" s="2"/>
      <c r="GGH311" s="2"/>
      <c r="GGI311" s="2"/>
      <c r="GGJ311" s="2"/>
      <c r="GGK311" s="2"/>
      <c r="GGL311" s="2"/>
      <c r="GGM311" s="2"/>
      <c r="GGN311" s="2"/>
      <c r="GGO311" s="2"/>
      <c r="GGP311" s="2"/>
      <c r="GGQ311" s="2"/>
      <c r="GGR311" s="2"/>
      <c r="GGS311" s="2"/>
      <c r="GGT311" s="2"/>
      <c r="GGU311" s="2"/>
      <c r="GGV311" s="2"/>
      <c r="GGW311" s="2"/>
      <c r="GGX311" s="2"/>
      <c r="GGY311" s="2"/>
      <c r="GGZ311" s="2"/>
      <c r="GHA311" s="2"/>
      <c r="GHB311" s="2"/>
      <c r="GHC311" s="2"/>
      <c r="GHD311" s="2"/>
      <c r="GHE311" s="2"/>
      <c r="GHF311" s="2"/>
      <c r="GHG311" s="2"/>
      <c r="GHH311" s="2"/>
      <c r="GHI311" s="2"/>
      <c r="GHJ311" s="2"/>
      <c r="GHK311" s="2"/>
      <c r="GHL311" s="2"/>
      <c r="GHM311" s="2"/>
      <c r="GHN311" s="2"/>
      <c r="GHO311" s="2"/>
      <c r="GHP311" s="2"/>
      <c r="GHQ311" s="2"/>
      <c r="GHR311" s="2"/>
      <c r="GHS311" s="2"/>
      <c r="GHT311" s="2"/>
      <c r="GHU311" s="2"/>
      <c r="GHV311" s="2"/>
      <c r="GHW311" s="2"/>
      <c r="GHX311" s="2"/>
      <c r="GHY311" s="2"/>
      <c r="GHZ311" s="2"/>
      <c r="GIA311" s="2"/>
      <c r="GIB311" s="2"/>
      <c r="GIC311" s="2"/>
      <c r="GID311" s="2"/>
      <c r="GIE311" s="2"/>
      <c r="GIF311" s="2"/>
      <c r="GIG311" s="2"/>
      <c r="GIH311" s="2"/>
      <c r="GII311" s="2"/>
      <c r="GIJ311" s="2"/>
      <c r="GIK311" s="2"/>
      <c r="GIL311" s="2"/>
      <c r="GIM311" s="2"/>
      <c r="GIN311" s="2"/>
      <c r="GIO311" s="2"/>
      <c r="GIP311" s="2"/>
      <c r="GIQ311" s="2"/>
      <c r="GIR311" s="2"/>
      <c r="GIS311" s="2"/>
      <c r="GIT311" s="2"/>
      <c r="GIU311" s="2"/>
      <c r="GIV311" s="2"/>
      <c r="GIW311" s="2"/>
      <c r="GIX311" s="2"/>
      <c r="GIY311" s="2"/>
      <c r="GIZ311" s="2"/>
      <c r="GJA311" s="2"/>
      <c r="GJB311" s="2"/>
      <c r="GJC311" s="2"/>
      <c r="GJD311" s="2"/>
      <c r="GJE311" s="2"/>
      <c r="GJF311" s="2"/>
      <c r="GJG311" s="2"/>
      <c r="GJH311" s="2"/>
      <c r="GJI311" s="2"/>
      <c r="GJJ311" s="2"/>
      <c r="GJK311" s="2"/>
      <c r="GJL311" s="2"/>
      <c r="GJM311" s="2"/>
      <c r="GJN311" s="2"/>
      <c r="GJO311" s="2"/>
      <c r="GJP311" s="2"/>
      <c r="GJQ311" s="2"/>
      <c r="GJR311" s="2"/>
      <c r="GJS311" s="2"/>
      <c r="GJT311" s="2"/>
      <c r="GJU311" s="2"/>
      <c r="GJV311" s="2"/>
      <c r="GJW311" s="2"/>
      <c r="GJX311" s="2"/>
      <c r="GJY311" s="2"/>
      <c r="GJZ311" s="2"/>
      <c r="GKA311" s="2"/>
      <c r="GKB311" s="2"/>
      <c r="GKC311" s="2"/>
      <c r="GKD311" s="2"/>
      <c r="GKE311" s="2"/>
      <c r="GKF311" s="2"/>
      <c r="GKG311" s="2"/>
      <c r="GKH311" s="2"/>
      <c r="GKI311" s="2"/>
      <c r="GKJ311" s="2"/>
      <c r="GKK311" s="2"/>
      <c r="GKL311" s="2"/>
      <c r="GKM311" s="2"/>
      <c r="GKN311" s="2"/>
      <c r="GKO311" s="2"/>
      <c r="GKP311" s="2"/>
      <c r="GKQ311" s="2"/>
      <c r="GKR311" s="2"/>
      <c r="GKS311" s="2"/>
      <c r="GKT311" s="2"/>
      <c r="GKU311" s="2"/>
      <c r="GKV311" s="2"/>
      <c r="GKW311" s="2"/>
      <c r="GKX311" s="2"/>
      <c r="GKY311" s="2"/>
      <c r="GKZ311" s="2"/>
      <c r="GLA311" s="2"/>
      <c r="GLB311" s="2"/>
      <c r="GLC311" s="2"/>
      <c r="GLD311" s="2"/>
      <c r="GLE311" s="2"/>
      <c r="GLF311" s="2"/>
      <c r="GLG311" s="2"/>
      <c r="GLH311" s="2"/>
      <c r="GLI311" s="2"/>
      <c r="GLJ311" s="2"/>
      <c r="GLK311" s="2"/>
      <c r="GLL311" s="2"/>
      <c r="GLM311" s="2"/>
      <c r="GLN311" s="2"/>
      <c r="GLO311" s="2"/>
      <c r="GLP311" s="2"/>
      <c r="GLQ311" s="2"/>
      <c r="GLR311" s="2"/>
      <c r="GLS311" s="2"/>
      <c r="GLT311" s="2"/>
      <c r="GLU311" s="2"/>
      <c r="GLV311" s="2"/>
      <c r="GLW311" s="2"/>
      <c r="GLX311" s="2"/>
      <c r="GLY311" s="2"/>
      <c r="GLZ311" s="2"/>
      <c r="GMA311" s="2"/>
      <c r="GMB311" s="2"/>
      <c r="GMC311" s="2"/>
      <c r="GMD311" s="2"/>
      <c r="GME311" s="2"/>
      <c r="GMF311" s="2"/>
      <c r="GMG311" s="2"/>
      <c r="GMH311" s="2"/>
      <c r="GMI311" s="2"/>
      <c r="GMJ311" s="2"/>
      <c r="GMK311" s="2"/>
      <c r="GML311" s="2"/>
      <c r="GMM311" s="2"/>
      <c r="GMN311" s="2"/>
      <c r="GMO311" s="2"/>
      <c r="GMP311" s="2"/>
      <c r="GMQ311" s="2"/>
      <c r="GMR311" s="2"/>
      <c r="GMS311" s="2"/>
      <c r="GMT311" s="2"/>
      <c r="GMU311" s="2"/>
      <c r="GMV311" s="2"/>
      <c r="GMW311" s="2"/>
      <c r="GMX311" s="2"/>
      <c r="GMY311" s="2"/>
      <c r="GMZ311" s="2"/>
      <c r="GNA311" s="2"/>
      <c r="GNB311" s="2"/>
      <c r="GNC311" s="2"/>
      <c r="GND311" s="2"/>
      <c r="GNE311" s="2"/>
      <c r="GNF311" s="2"/>
      <c r="GNG311" s="2"/>
      <c r="GNH311" s="2"/>
      <c r="GNI311" s="2"/>
      <c r="GNJ311" s="2"/>
      <c r="GNK311" s="2"/>
      <c r="GNL311" s="2"/>
      <c r="GNM311" s="2"/>
      <c r="GNN311" s="2"/>
      <c r="GNO311" s="2"/>
      <c r="GNP311" s="2"/>
      <c r="GNQ311" s="2"/>
      <c r="GNR311" s="2"/>
      <c r="GNS311" s="2"/>
      <c r="GNT311" s="2"/>
      <c r="GNU311" s="2"/>
      <c r="GNV311" s="2"/>
      <c r="GNW311" s="2"/>
      <c r="GNX311" s="2"/>
      <c r="GNY311" s="2"/>
      <c r="GNZ311" s="2"/>
      <c r="GOA311" s="2"/>
      <c r="GOB311" s="2"/>
      <c r="GOC311" s="2"/>
      <c r="GOD311" s="2"/>
      <c r="GOE311" s="2"/>
      <c r="GOF311" s="2"/>
      <c r="GOG311" s="2"/>
      <c r="GOH311" s="2"/>
      <c r="GOI311" s="2"/>
      <c r="GOJ311" s="2"/>
      <c r="GOK311" s="2"/>
      <c r="GOL311" s="2"/>
      <c r="GOM311" s="2"/>
      <c r="GON311" s="2"/>
      <c r="GOO311" s="2"/>
      <c r="GOP311" s="2"/>
      <c r="GOQ311" s="2"/>
      <c r="GOR311" s="2"/>
      <c r="GOS311" s="2"/>
      <c r="GOT311" s="2"/>
      <c r="GOU311" s="2"/>
      <c r="GOV311" s="2"/>
      <c r="GOW311" s="2"/>
      <c r="GOX311" s="2"/>
      <c r="GOY311" s="2"/>
      <c r="GOZ311" s="2"/>
      <c r="GPA311" s="2"/>
      <c r="GPB311" s="2"/>
      <c r="GPC311" s="2"/>
      <c r="GPD311" s="2"/>
      <c r="GPE311" s="2"/>
      <c r="GPF311" s="2"/>
      <c r="GPG311" s="2"/>
      <c r="GPH311" s="2"/>
      <c r="GPI311" s="2"/>
      <c r="GPJ311" s="2"/>
      <c r="GPK311" s="2"/>
      <c r="GPL311" s="2"/>
      <c r="GPM311" s="2"/>
      <c r="GPN311" s="2"/>
      <c r="GPO311" s="2"/>
      <c r="GPP311" s="2"/>
      <c r="GPQ311" s="2"/>
      <c r="GPR311" s="2"/>
      <c r="GPS311" s="2"/>
      <c r="GPT311" s="2"/>
      <c r="GPU311" s="2"/>
      <c r="GPV311" s="2"/>
      <c r="GPW311" s="2"/>
      <c r="GPX311" s="2"/>
      <c r="GPY311" s="2"/>
      <c r="GPZ311" s="2"/>
      <c r="GQA311" s="2"/>
      <c r="GQB311" s="2"/>
      <c r="GQC311" s="2"/>
      <c r="GQD311" s="2"/>
      <c r="GQE311" s="2"/>
      <c r="GQF311" s="2"/>
      <c r="GQG311" s="2"/>
      <c r="GQH311" s="2"/>
      <c r="GQI311" s="2"/>
      <c r="GQJ311" s="2"/>
      <c r="GQK311" s="2"/>
      <c r="GQL311" s="2"/>
      <c r="GQM311" s="2"/>
      <c r="GQN311" s="2"/>
      <c r="GQO311" s="2"/>
      <c r="GQP311" s="2"/>
      <c r="GQQ311" s="2"/>
      <c r="GQR311" s="2"/>
      <c r="GQS311" s="2"/>
      <c r="GQT311" s="2"/>
      <c r="GQU311" s="2"/>
      <c r="GQV311" s="2"/>
      <c r="GQW311" s="2"/>
      <c r="GQX311" s="2"/>
      <c r="GQY311" s="2"/>
      <c r="GQZ311" s="2"/>
      <c r="GRA311" s="2"/>
      <c r="GRB311" s="2"/>
      <c r="GRC311" s="2"/>
      <c r="GRD311" s="2"/>
      <c r="GRE311" s="2"/>
      <c r="GRF311" s="2"/>
      <c r="GRG311" s="2"/>
      <c r="GRH311" s="2"/>
      <c r="GRI311" s="2"/>
      <c r="GRJ311" s="2"/>
      <c r="GRK311" s="2"/>
      <c r="GRL311" s="2"/>
      <c r="GRM311" s="2"/>
      <c r="GRN311" s="2"/>
      <c r="GRO311" s="2"/>
      <c r="GRP311" s="2"/>
      <c r="GRQ311" s="2"/>
      <c r="GRR311" s="2"/>
      <c r="GRS311" s="2"/>
      <c r="GRT311" s="2"/>
      <c r="GRU311" s="2"/>
      <c r="GRV311" s="2"/>
      <c r="GRW311" s="2"/>
      <c r="GRX311" s="2"/>
      <c r="GRY311" s="2"/>
      <c r="GRZ311" s="2"/>
      <c r="GSA311" s="2"/>
      <c r="GSB311" s="2"/>
      <c r="GSC311" s="2"/>
      <c r="GSD311" s="2"/>
      <c r="GSE311" s="2"/>
      <c r="GSF311" s="2"/>
      <c r="GSG311" s="2"/>
      <c r="GSH311" s="2"/>
      <c r="GSI311" s="2"/>
      <c r="GSJ311" s="2"/>
      <c r="GSK311" s="2"/>
      <c r="GSL311" s="2"/>
      <c r="GSM311" s="2"/>
      <c r="GSN311" s="2"/>
      <c r="GSO311" s="2"/>
      <c r="GSP311" s="2"/>
      <c r="GSQ311" s="2"/>
      <c r="GSR311" s="2"/>
      <c r="GSS311" s="2"/>
      <c r="GST311" s="2"/>
      <c r="GSU311" s="2"/>
      <c r="GSV311" s="2"/>
      <c r="GSW311" s="2"/>
      <c r="GSX311" s="2"/>
      <c r="GSY311" s="2"/>
      <c r="GSZ311" s="2"/>
      <c r="GTA311" s="2"/>
      <c r="GTB311" s="2"/>
      <c r="GTC311" s="2"/>
      <c r="GTD311" s="2"/>
      <c r="GTE311" s="2"/>
      <c r="GTF311" s="2"/>
      <c r="GTG311" s="2"/>
      <c r="GTH311" s="2"/>
      <c r="GTI311" s="2"/>
      <c r="GTJ311" s="2"/>
      <c r="GTK311" s="2"/>
      <c r="GTL311" s="2"/>
      <c r="GTM311" s="2"/>
      <c r="GTN311" s="2"/>
      <c r="GTO311" s="2"/>
      <c r="GTP311" s="2"/>
      <c r="GTQ311" s="2"/>
      <c r="GTR311" s="2"/>
      <c r="GTS311" s="2"/>
      <c r="GTT311" s="2"/>
      <c r="GTU311" s="2"/>
      <c r="GTV311" s="2"/>
      <c r="GTW311" s="2"/>
      <c r="GTX311" s="2"/>
      <c r="GTY311" s="2"/>
      <c r="GTZ311" s="2"/>
      <c r="GUA311" s="2"/>
      <c r="GUB311" s="2"/>
      <c r="GUC311" s="2"/>
      <c r="GUD311" s="2"/>
      <c r="GUE311" s="2"/>
      <c r="GUF311" s="2"/>
      <c r="GUG311" s="2"/>
      <c r="GUH311" s="2"/>
      <c r="GUI311" s="2"/>
      <c r="GUJ311" s="2"/>
      <c r="GUK311" s="2"/>
      <c r="GUL311" s="2"/>
      <c r="GUM311" s="2"/>
      <c r="GUN311" s="2"/>
      <c r="GUO311" s="2"/>
      <c r="GUP311" s="2"/>
      <c r="GUQ311" s="2"/>
      <c r="GUR311" s="2"/>
      <c r="GUS311" s="2"/>
      <c r="GUT311" s="2"/>
      <c r="GUU311" s="2"/>
      <c r="GUV311" s="2"/>
      <c r="GUW311" s="2"/>
      <c r="GUX311" s="2"/>
      <c r="GUY311" s="2"/>
      <c r="GUZ311" s="2"/>
      <c r="GVA311" s="2"/>
      <c r="GVB311" s="2"/>
      <c r="GVC311" s="2"/>
      <c r="GVD311" s="2"/>
      <c r="GVE311" s="2"/>
      <c r="GVF311" s="2"/>
      <c r="GVG311" s="2"/>
      <c r="GVH311" s="2"/>
      <c r="GVI311" s="2"/>
      <c r="GVJ311" s="2"/>
      <c r="GVK311" s="2"/>
      <c r="GVL311" s="2"/>
      <c r="GVM311" s="2"/>
      <c r="GVN311" s="2"/>
      <c r="GVO311" s="2"/>
      <c r="GVP311" s="2"/>
      <c r="GVQ311" s="2"/>
      <c r="GVR311" s="2"/>
      <c r="GVS311" s="2"/>
      <c r="GVT311" s="2"/>
      <c r="GVU311" s="2"/>
      <c r="GVV311" s="2"/>
      <c r="GVW311" s="2"/>
      <c r="GVX311" s="2"/>
      <c r="GVY311" s="2"/>
      <c r="GVZ311" s="2"/>
      <c r="GWA311" s="2"/>
      <c r="GWB311" s="2"/>
      <c r="GWC311" s="2"/>
      <c r="GWD311" s="2"/>
      <c r="GWE311" s="2"/>
      <c r="GWF311" s="2"/>
      <c r="GWG311" s="2"/>
      <c r="GWH311" s="2"/>
      <c r="GWI311" s="2"/>
      <c r="GWJ311" s="2"/>
      <c r="GWK311" s="2"/>
      <c r="GWL311" s="2"/>
      <c r="GWM311" s="2"/>
      <c r="GWN311" s="2"/>
      <c r="GWO311" s="2"/>
      <c r="GWP311" s="2"/>
      <c r="GWQ311" s="2"/>
      <c r="GWR311" s="2"/>
      <c r="GWS311" s="2"/>
      <c r="GWT311" s="2"/>
      <c r="GWU311" s="2"/>
      <c r="GWV311" s="2"/>
      <c r="GWW311" s="2"/>
      <c r="GWX311" s="2"/>
      <c r="GWY311" s="2"/>
      <c r="GWZ311" s="2"/>
      <c r="GXA311" s="2"/>
      <c r="GXB311" s="2"/>
      <c r="GXC311" s="2"/>
      <c r="GXD311" s="2"/>
      <c r="GXE311" s="2"/>
      <c r="GXF311" s="2"/>
      <c r="GXG311" s="2"/>
      <c r="GXH311" s="2"/>
      <c r="GXI311" s="2"/>
      <c r="GXJ311" s="2"/>
      <c r="GXK311" s="2"/>
      <c r="GXL311" s="2"/>
      <c r="GXM311" s="2"/>
      <c r="GXN311" s="2"/>
      <c r="GXO311" s="2"/>
      <c r="GXP311" s="2"/>
      <c r="GXQ311" s="2"/>
      <c r="GXR311" s="2"/>
      <c r="GXS311" s="2"/>
      <c r="GXT311" s="2"/>
      <c r="GXU311" s="2"/>
      <c r="GXV311" s="2"/>
      <c r="GXW311" s="2"/>
      <c r="GXX311" s="2"/>
      <c r="GXY311" s="2"/>
      <c r="GXZ311" s="2"/>
      <c r="GYA311" s="2"/>
      <c r="GYB311" s="2"/>
      <c r="GYC311" s="2"/>
      <c r="GYD311" s="2"/>
      <c r="GYE311" s="2"/>
      <c r="GYF311" s="2"/>
      <c r="GYG311" s="2"/>
      <c r="GYH311" s="2"/>
      <c r="GYI311" s="2"/>
      <c r="GYJ311" s="2"/>
      <c r="GYK311" s="2"/>
      <c r="GYL311" s="2"/>
      <c r="GYM311" s="2"/>
      <c r="GYN311" s="2"/>
      <c r="GYO311" s="2"/>
      <c r="GYP311" s="2"/>
      <c r="GYQ311" s="2"/>
      <c r="GYR311" s="2"/>
      <c r="GYS311" s="2"/>
      <c r="GYT311" s="2"/>
      <c r="GYU311" s="2"/>
      <c r="GYV311" s="2"/>
      <c r="GYW311" s="2"/>
      <c r="GYX311" s="2"/>
      <c r="GYY311" s="2"/>
      <c r="GYZ311" s="2"/>
      <c r="GZA311" s="2"/>
      <c r="GZB311" s="2"/>
      <c r="GZC311" s="2"/>
      <c r="GZD311" s="2"/>
      <c r="GZE311" s="2"/>
      <c r="GZF311" s="2"/>
      <c r="GZG311" s="2"/>
      <c r="GZH311" s="2"/>
      <c r="GZI311" s="2"/>
      <c r="GZJ311" s="2"/>
      <c r="GZK311" s="2"/>
      <c r="GZL311" s="2"/>
      <c r="GZM311" s="2"/>
      <c r="GZN311" s="2"/>
      <c r="GZO311" s="2"/>
      <c r="GZP311" s="2"/>
      <c r="GZQ311" s="2"/>
      <c r="GZR311" s="2"/>
      <c r="GZS311" s="2"/>
      <c r="GZT311" s="2"/>
      <c r="GZU311" s="2"/>
      <c r="GZV311" s="2"/>
      <c r="GZW311" s="2"/>
      <c r="GZX311" s="2"/>
      <c r="GZY311" s="2"/>
      <c r="GZZ311" s="2"/>
      <c r="HAA311" s="2"/>
      <c r="HAB311" s="2"/>
      <c r="HAC311" s="2"/>
      <c r="HAD311" s="2"/>
      <c r="HAE311" s="2"/>
      <c r="HAF311" s="2"/>
      <c r="HAG311" s="2"/>
      <c r="HAH311" s="2"/>
      <c r="HAI311" s="2"/>
      <c r="HAJ311" s="2"/>
      <c r="HAK311" s="2"/>
      <c r="HAL311" s="2"/>
      <c r="HAM311" s="2"/>
      <c r="HAN311" s="2"/>
      <c r="HAO311" s="2"/>
      <c r="HAP311" s="2"/>
      <c r="HAQ311" s="2"/>
      <c r="HAR311" s="2"/>
      <c r="HAS311" s="2"/>
      <c r="HAT311" s="2"/>
      <c r="HAU311" s="2"/>
      <c r="HAV311" s="2"/>
      <c r="HAW311" s="2"/>
      <c r="HAX311" s="2"/>
      <c r="HAY311" s="2"/>
      <c r="HAZ311" s="2"/>
      <c r="HBA311" s="2"/>
      <c r="HBB311" s="2"/>
      <c r="HBC311" s="2"/>
      <c r="HBD311" s="2"/>
      <c r="HBE311" s="2"/>
      <c r="HBF311" s="2"/>
      <c r="HBG311" s="2"/>
      <c r="HBH311" s="2"/>
      <c r="HBI311" s="2"/>
      <c r="HBJ311" s="2"/>
      <c r="HBK311" s="2"/>
      <c r="HBL311" s="2"/>
      <c r="HBM311" s="2"/>
      <c r="HBN311" s="2"/>
      <c r="HBO311" s="2"/>
      <c r="HBP311" s="2"/>
      <c r="HBQ311" s="2"/>
      <c r="HBR311" s="2"/>
      <c r="HBS311" s="2"/>
      <c r="HBT311" s="2"/>
      <c r="HBU311" s="2"/>
      <c r="HBV311" s="2"/>
      <c r="HBW311" s="2"/>
      <c r="HBX311" s="2"/>
      <c r="HBY311" s="2"/>
      <c r="HBZ311" s="2"/>
      <c r="HCA311" s="2"/>
      <c r="HCB311" s="2"/>
      <c r="HCC311" s="2"/>
      <c r="HCD311" s="2"/>
      <c r="HCE311" s="2"/>
      <c r="HCF311" s="2"/>
      <c r="HCG311" s="2"/>
      <c r="HCH311" s="2"/>
      <c r="HCI311" s="2"/>
      <c r="HCJ311" s="2"/>
      <c r="HCK311" s="2"/>
      <c r="HCL311" s="2"/>
      <c r="HCM311" s="2"/>
      <c r="HCN311" s="2"/>
      <c r="HCO311" s="2"/>
      <c r="HCP311" s="2"/>
      <c r="HCQ311" s="2"/>
      <c r="HCR311" s="2"/>
      <c r="HCS311" s="2"/>
      <c r="HCT311" s="2"/>
      <c r="HCU311" s="2"/>
      <c r="HCV311" s="2"/>
      <c r="HCW311" s="2"/>
      <c r="HCX311" s="2"/>
      <c r="HCY311" s="2"/>
      <c r="HCZ311" s="2"/>
      <c r="HDA311" s="2"/>
      <c r="HDB311" s="2"/>
      <c r="HDC311" s="2"/>
      <c r="HDD311" s="2"/>
      <c r="HDE311" s="2"/>
      <c r="HDF311" s="2"/>
      <c r="HDG311" s="2"/>
      <c r="HDH311" s="2"/>
      <c r="HDI311" s="2"/>
      <c r="HDJ311" s="2"/>
      <c r="HDK311" s="2"/>
      <c r="HDL311" s="2"/>
      <c r="HDM311" s="2"/>
      <c r="HDN311" s="2"/>
      <c r="HDO311" s="2"/>
      <c r="HDP311" s="2"/>
      <c r="HDQ311" s="2"/>
      <c r="HDR311" s="2"/>
      <c r="HDS311" s="2"/>
      <c r="HDT311" s="2"/>
      <c r="HDU311" s="2"/>
      <c r="HDV311" s="2"/>
      <c r="HDW311" s="2"/>
      <c r="HDX311" s="2"/>
      <c r="HDY311" s="2"/>
      <c r="HDZ311" s="2"/>
      <c r="HEA311" s="2"/>
      <c r="HEB311" s="2"/>
      <c r="HEC311" s="2"/>
      <c r="HED311" s="2"/>
      <c r="HEE311" s="2"/>
      <c r="HEF311" s="2"/>
      <c r="HEG311" s="2"/>
      <c r="HEH311" s="2"/>
      <c r="HEI311" s="2"/>
      <c r="HEJ311" s="2"/>
      <c r="HEK311" s="2"/>
      <c r="HEL311" s="2"/>
      <c r="HEM311" s="2"/>
      <c r="HEN311" s="2"/>
      <c r="HEO311" s="2"/>
      <c r="HEP311" s="2"/>
      <c r="HEQ311" s="2"/>
      <c r="HER311" s="2"/>
      <c r="HES311" s="2"/>
      <c r="HET311" s="2"/>
      <c r="HEU311" s="2"/>
      <c r="HEV311" s="2"/>
      <c r="HEW311" s="2"/>
      <c r="HEX311" s="2"/>
      <c r="HEY311" s="2"/>
      <c r="HEZ311" s="2"/>
      <c r="HFA311" s="2"/>
      <c r="HFB311" s="2"/>
      <c r="HFC311" s="2"/>
      <c r="HFD311" s="2"/>
      <c r="HFE311" s="2"/>
      <c r="HFF311" s="2"/>
      <c r="HFG311" s="2"/>
      <c r="HFH311" s="2"/>
      <c r="HFI311" s="2"/>
      <c r="HFJ311" s="2"/>
      <c r="HFK311" s="2"/>
      <c r="HFL311" s="2"/>
      <c r="HFM311" s="2"/>
      <c r="HFN311" s="2"/>
      <c r="HFO311" s="2"/>
      <c r="HFP311" s="2"/>
      <c r="HFQ311" s="2"/>
      <c r="HFR311" s="2"/>
      <c r="HFS311" s="2"/>
      <c r="HFT311" s="2"/>
      <c r="HFU311" s="2"/>
      <c r="HFV311" s="2"/>
      <c r="HFW311" s="2"/>
      <c r="HFX311" s="2"/>
      <c r="HFY311" s="2"/>
      <c r="HFZ311" s="2"/>
      <c r="HGA311" s="2"/>
      <c r="HGB311" s="2"/>
      <c r="HGC311" s="2"/>
      <c r="HGD311" s="2"/>
      <c r="HGE311" s="2"/>
      <c r="HGF311" s="2"/>
      <c r="HGG311" s="2"/>
      <c r="HGH311" s="2"/>
      <c r="HGI311" s="2"/>
      <c r="HGJ311" s="2"/>
      <c r="HGK311" s="2"/>
      <c r="HGL311" s="2"/>
      <c r="HGM311" s="2"/>
      <c r="HGN311" s="2"/>
      <c r="HGO311" s="2"/>
      <c r="HGP311" s="2"/>
      <c r="HGQ311" s="2"/>
      <c r="HGR311" s="2"/>
      <c r="HGS311" s="2"/>
      <c r="HGT311" s="2"/>
      <c r="HGU311" s="2"/>
      <c r="HGV311" s="2"/>
      <c r="HGW311" s="2"/>
      <c r="HGX311" s="2"/>
      <c r="HGY311" s="2"/>
      <c r="HGZ311" s="2"/>
      <c r="HHA311" s="2"/>
      <c r="HHB311" s="2"/>
      <c r="HHC311" s="2"/>
      <c r="HHD311" s="2"/>
      <c r="HHE311" s="2"/>
      <c r="HHF311" s="2"/>
      <c r="HHG311" s="2"/>
      <c r="HHH311" s="2"/>
      <c r="HHI311" s="2"/>
      <c r="HHJ311" s="2"/>
      <c r="HHK311" s="2"/>
      <c r="HHL311" s="2"/>
      <c r="HHM311" s="2"/>
      <c r="HHN311" s="2"/>
      <c r="HHO311" s="2"/>
      <c r="HHP311" s="2"/>
      <c r="HHQ311" s="2"/>
      <c r="HHR311" s="2"/>
      <c r="HHS311" s="2"/>
      <c r="HHT311" s="2"/>
      <c r="HHU311" s="2"/>
      <c r="HHV311" s="2"/>
      <c r="HHW311" s="2"/>
      <c r="HHX311" s="2"/>
      <c r="HHY311" s="2"/>
      <c r="HHZ311" s="2"/>
      <c r="HIA311" s="2"/>
      <c r="HIB311" s="2"/>
      <c r="HIC311" s="2"/>
      <c r="HID311" s="2"/>
      <c r="HIE311" s="2"/>
      <c r="HIF311" s="2"/>
      <c r="HIG311" s="2"/>
      <c r="HIH311" s="2"/>
      <c r="HII311" s="2"/>
      <c r="HIJ311" s="2"/>
      <c r="HIK311" s="2"/>
      <c r="HIL311" s="2"/>
      <c r="HIM311" s="2"/>
      <c r="HIN311" s="2"/>
      <c r="HIO311" s="2"/>
      <c r="HIP311" s="2"/>
      <c r="HIQ311" s="2"/>
      <c r="HIR311" s="2"/>
      <c r="HIS311" s="2"/>
      <c r="HIT311" s="2"/>
      <c r="HIU311" s="2"/>
      <c r="HIV311" s="2"/>
      <c r="HIW311" s="2"/>
      <c r="HIX311" s="2"/>
      <c r="HIY311" s="2"/>
      <c r="HIZ311" s="2"/>
      <c r="HJA311" s="2"/>
      <c r="HJB311" s="2"/>
      <c r="HJC311" s="2"/>
      <c r="HJD311" s="2"/>
      <c r="HJE311" s="2"/>
      <c r="HJF311" s="2"/>
      <c r="HJG311" s="2"/>
      <c r="HJH311" s="2"/>
      <c r="HJI311" s="2"/>
      <c r="HJJ311" s="2"/>
      <c r="HJK311" s="2"/>
      <c r="HJL311" s="2"/>
      <c r="HJM311" s="2"/>
      <c r="HJN311" s="2"/>
      <c r="HJO311" s="2"/>
      <c r="HJP311" s="2"/>
      <c r="HJQ311" s="2"/>
      <c r="HJR311" s="2"/>
      <c r="HJS311" s="2"/>
      <c r="HJT311" s="2"/>
      <c r="HJU311" s="2"/>
      <c r="HJV311" s="2"/>
      <c r="HJW311" s="2"/>
      <c r="HJX311" s="2"/>
      <c r="HJY311" s="2"/>
      <c r="HJZ311" s="2"/>
      <c r="HKA311" s="2"/>
      <c r="HKB311" s="2"/>
      <c r="HKC311" s="2"/>
      <c r="HKD311" s="2"/>
      <c r="HKE311" s="2"/>
      <c r="HKF311" s="2"/>
      <c r="HKG311" s="2"/>
      <c r="HKH311" s="2"/>
      <c r="HKI311" s="2"/>
      <c r="HKJ311" s="2"/>
      <c r="HKK311" s="2"/>
      <c r="HKL311" s="2"/>
      <c r="HKM311" s="2"/>
      <c r="HKN311" s="2"/>
      <c r="HKO311" s="2"/>
      <c r="HKP311" s="2"/>
      <c r="HKQ311" s="2"/>
      <c r="HKR311" s="2"/>
      <c r="HKS311" s="2"/>
      <c r="HKT311" s="2"/>
      <c r="HKU311" s="2"/>
      <c r="HKV311" s="2"/>
      <c r="HKW311" s="2"/>
      <c r="HKX311" s="2"/>
      <c r="HKY311" s="2"/>
      <c r="HKZ311" s="2"/>
      <c r="HLA311" s="2"/>
      <c r="HLB311" s="2"/>
      <c r="HLC311" s="2"/>
      <c r="HLD311" s="2"/>
      <c r="HLE311" s="2"/>
      <c r="HLF311" s="2"/>
      <c r="HLG311" s="2"/>
      <c r="HLH311" s="2"/>
      <c r="HLI311" s="2"/>
      <c r="HLJ311" s="2"/>
      <c r="HLK311" s="2"/>
      <c r="HLL311" s="2"/>
      <c r="HLM311" s="2"/>
      <c r="HLN311" s="2"/>
      <c r="HLO311" s="2"/>
      <c r="HLP311" s="2"/>
      <c r="HLQ311" s="2"/>
      <c r="HLR311" s="2"/>
      <c r="HLS311" s="2"/>
      <c r="HLT311" s="2"/>
      <c r="HLU311" s="2"/>
      <c r="HLV311" s="2"/>
      <c r="HLW311" s="2"/>
      <c r="HLX311" s="2"/>
      <c r="HLY311" s="2"/>
      <c r="HLZ311" s="2"/>
      <c r="HMA311" s="2"/>
      <c r="HMB311" s="2"/>
      <c r="HMC311" s="2"/>
      <c r="HMD311" s="2"/>
      <c r="HME311" s="2"/>
      <c r="HMF311" s="2"/>
      <c r="HMG311" s="2"/>
      <c r="HMH311" s="2"/>
      <c r="HMI311" s="2"/>
      <c r="HMJ311" s="2"/>
      <c r="HMK311" s="2"/>
      <c r="HML311" s="2"/>
      <c r="HMM311" s="2"/>
      <c r="HMN311" s="2"/>
      <c r="HMO311" s="2"/>
      <c r="HMP311" s="2"/>
      <c r="HMQ311" s="2"/>
      <c r="HMR311" s="2"/>
      <c r="HMS311" s="2"/>
      <c r="HMT311" s="2"/>
      <c r="HMU311" s="2"/>
      <c r="HMV311" s="2"/>
      <c r="HMW311" s="2"/>
      <c r="HMX311" s="2"/>
      <c r="HMY311" s="2"/>
      <c r="HMZ311" s="2"/>
      <c r="HNA311" s="2"/>
      <c r="HNB311" s="2"/>
      <c r="HNC311" s="2"/>
      <c r="HND311" s="2"/>
      <c r="HNE311" s="2"/>
      <c r="HNF311" s="2"/>
      <c r="HNG311" s="2"/>
      <c r="HNH311" s="2"/>
      <c r="HNI311" s="2"/>
      <c r="HNJ311" s="2"/>
      <c r="HNK311" s="2"/>
      <c r="HNL311" s="2"/>
      <c r="HNM311" s="2"/>
      <c r="HNN311" s="2"/>
      <c r="HNO311" s="2"/>
      <c r="HNP311" s="2"/>
      <c r="HNQ311" s="2"/>
      <c r="HNR311" s="2"/>
      <c r="HNS311" s="2"/>
      <c r="HNT311" s="2"/>
      <c r="HNU311" s="2"/>
      <c r="HNV311" s="2"/>
      <c r="HNW311" s="2"/>
      <c r="HNX311" s="2"/>
      <c r="HNY311" s="2"/>
      <c r="HNZ311" s="2"/>
      <c r="HOA311" s="2"/>
      <c r="HOB311" s="2"/>
      <c r="HOC311" s="2"/>
      <c r="HOD311" s="2"/>
      <c r="HOE311" s="2"/>
      <c r="HOF311" s="2"/>
      <c r="HOG311" s="2"/>
      <c r="HOH311" s="2"/>
      <c r="HOI311" s="2"/>
      <c r="HOJ311" s="2"/>
      <c r="HOK311" s="2"/>
      <c r="HOL311" s="2"/>
      <c r="HOM311" s="2"/>
      <c r="HON311" s="2"/>
      <c r="HOO311" s="2"/>
      <c r="HOP311" s="2"/>
      <c r="HOQ311" s="2"/>
      <c r="HOR311" s="2"/>
      <c r="HOS311" s="2"/>
      <c r="HOT311" s="2"/>
      <c r="HOU311" s="2"/>
      <c r="HOV311" s="2"/>
      <c r="HOW311" s="2"/>
      <c r="HOX311" s="2"/>
      <c r="HOY311" s="2"/>
      <c r="HOZ311" s="2"/>
      <c r="HPA311" s="2"/>
      <c r="HPB311" s="2"/>
      <c r="HPC311" s="2"/>
      <c r="HPD311" s="2"/>
      <c r="HPE311" s="2"/>
      <c r="HPF311" s="2"/>
      <c r="HPG311" s="2"/>
      <c r="HPH311" s="2"/>
      <c r="HPI311" s="2"/>
      <c r="HPJ311" s="2"/>
      <c r="HPK311" s="2"/>
      <c r="HPL311" s="2"/>
      <c r="HPM311" s="2"/>
      <c r="HPN311" s="2"/>
      <c r="HPO311" s="2"/>
      <c r="HPP311" s="2"/>
      <c r="HPQ311" s="2"/>
      <c r="HPR311" s="2"/>
      <c r="HPS311" s="2"/>
      <c r="HPT311" s="2"/>
      <c r="HPU311" s="2"/>
      <c r="HPV311" s="2"/>
      <c r="HPW311" s="2"/>
      <c r="HPX311" s="2"/>
      <c r="HPY311" s="2"/>
      <c r="HPZ311" s="2"/>
      <c r="HQA311" s="2"/>
      <c r="HQB311" s="2"/>
      <c r="HQC311" s="2"/>
      <c r="HQD311" s="2"/>
      <c r="HQE311" s="2"/>
      <c r="HQF311" s="2"/>
      <c r="HQG311" s="2"/>
      <c r="HQH311" s="2"/>
      <c r="HQI311" s="2"/>
      <c r="HQJ311" s="2"/>
      <c r="HQK311" s="2"/>
      <c r="HQL311" s="2"/>
      <c r="HQM311" s="2"/>
      <c r="HQN311" s="2"/>
      <c r="HQO311" s="2"/>
      <c r="HQP311" s="2"/>
      <c r="HQQ311" s="2"/>
      <c r="HQR311" s="2"/>
      <c r="HQS311" s="2"/>
      <c r="HQT311" s="2"/>
      <c r="HQU311" s="2"/>
      <c r="HQV311" s="2"/>
      <c r="HQW311" s="2"/>
      <c r="HQX311" s="2"/>
      <c r="HQY311" s="2"/>
      <c r="HQZ311" s="2"/>
      <c r="HRA311" s="2"/>
      <c r="HRB311" s="2"/>
      <c r="HRC311" s="2"/>
      <c r="HRD311" s="2"/>
      <c r="HRE311" s="2"/>
      <c r="HRF311" s="2"/>
      <c r="HRG311" s="2"/>
      <c r="HRH311" s="2"/>
      <c r="HRI311" s="2"/>
      <c r="HRJ311" s="2"/>
      <c r="HRK311" s="2"/>
      <c r="HRL311" s="2"/>
      <c r="HRM311" s="2"/>
      <c r="HRN311" s="2"/>
      <c r="HRO311" s="2"/>
      <c r="HRP311" s="2"/>
      <c r="HRQ311" s="2"/>
      <c r="HRR311" s="2"/>
      <c r="HRS311" s="2"/>
      <c r="HRT311" s="2"/>
      <c r="HRU311" s="2"/>
      <c r="HRV311" s="2"/>
      <c r="HRW311" s="2"/>
      <c r="HRX311" s="2"/>
      <c r="HRY311" s="2"/>
      <c r="HRZ311" s="2"/>
      <c r="HSA311" s="2"/>
      <c r="HSB311" s="2"/>
      <c r="HSC311" s="2"/>
      <c r="HSD311" s="2"/>
      <c r="HSE311" s="2"/>
      <c r="HSF311" s="2"/>
      <c r="HSG311" s="2"/>
      <c r="HSH311" s="2"/>
      <c r="HSI311" s="2"/>
      <c r="HSJ311" s="2"/>
      <c r="HSK311" s="2"/>
      <c r="HSL311" s="2"/>
      <c r="HSM311" s="2"/>
      <c r="HSN311" s="2"/>
      <c r="HSO311" s="2"/>
      <c r="HSP311" s="2"/>
      <c r="HSQ311" s="2"/>
      <c r="HSR311" s="2"/>
      <c r="HSS311" s="2"/>
      <c r="HST311" s="2"/>
      <c r="HSU311" s="2"/>
      <c r="HSV311" s="2"/>
      <c r="HSW311" s="2"/>
      <c r="HSX311" s="2"/>
      <c r="HSY311" s="2"/>
      <c r="HSZ311" s="2"/>
      <c r="HTA311" s="2"/>
      <c r="HTB311" s="2"/>
      <c r="HTC311" s="2"/>
      <c r="HTD311" s="2"/>
      <c r="HTE311" s="2"/>
      <c r="HTF311" s="2"/>
      <c r="HTG311" s="2"/>
      <c r="HTH311" s="2"/>
      <c r="HTI311" s="2"/>
      <c r="HTJ311" s="2"/>
      <c r="HTK311" s="2"/>
      <c r="HTL311" s="2"/>
      <c r="HTM311" s="2"/>
      <c r="HTN311" s="2"/>
      <c r="HTO311" s="2"/>
      <c r="HTP311" s="2"/>
      <c r="HTQ311" s="2"/>
      <c r="HTR311" s="2"/>
      <c r="HTS311" s="2"/>
      <c r="HTT311" s="2"/>
      <c r="HTU311" s="2"/>
      <c r="HTV311" s="2"/>
      <c r="HTW311" s="2"/>
      <c r="HTX311" s="2"/>
      <c r="HTY311" s="2"/>
      <c r="HTZ311" s="2"/>
      <c r="HUA311" s="2"/>
      <c r="HUB311" s="2"/>
      <c r="HUC311" s="2"/>
      <c r="HUD311" s="2"/>
      <c r="HUE311" s="2"/>
      <c r="HUF311" s="2"/>
      <c r="HUG311" s="2"/>
      <c r="HUH311" s="2"/>
      <c r="HUI311" s="2"/>
      <c r="HUJ311" s="2"/>
      <c r="HUK311" s="2"/>
      <c r="HUL311" s="2"/>
      <c r="HUM311" s="2"/>
      <c r="HUN311" s="2"/>
      <c r="HUO311" s="2"/>
      <c r="HUP311" s="2"/>
      <c r="HUQ311" s="2"/>
      <c r="HUR311" s="2"/>
      <c r="HUS311" s="2"/>
      <c r="HUT311" s="2"/>
      <c r="HUU311" s="2"/>
      <c r="HUV311" s="2"/>
      <c r="HUW311" s="2"/>
      <c r="HUX311" s="2"/>
      <c r="HUY311" s="2"/>
      <c r="HUZ311" s="2"/>
      <c r="HVA311" s="2"/>
      <c r="HVB311" s="2"/>
      <c r="HVC311" s="2"/>
      <c r="HVD311" s="2"/>
      <c r="HVE311" s="2"/>
      <c r="HVF311" s="2"/>
      <c r="HVG311" s="2"/>
      <c r="HVH311" s="2"/>
      <c r="HVI311" s="2"/>
      <c r="HVJ311" s="2"/>
      <c r="HVK311" s="2"/>
      <c r="HVL311" s="2"/>
      <c r="HVM311" s="2"/>
      <c r="HVN311" s="2"/>
      <c r="HVO311" s="2"/>
      <c r="HVP311" s="2"/>
      <c r="HVQ311" s="2"/>
      <c r="HVR311" s="2"/>
      <c r="HVS311" s="2"/>
      <c r="HVT311" s="2"/>
      <c r="HVU311" s="2"/>
      <c r="HVV311" s="2"/>
      <c r="HVW311" s="2"/>
      <c r="HVX311" s="2"/>
      <c r="HVY311" s="2"/>
      <c r="HVZ311" s="2"/>
      <c r="HWA311" s="2"/>
      <c r="HWB311" s="2"/>
      <c r="HWC311" s="2"/>
      <c r="HWD311" s="2"/>
      <c r="HWE311" s="2"/>
      <c r="HWF311" s="2"/>
      <c r="HWG311" s="2"/>
      <c r="HWH311" s="2"/>
      <c r="HWI311" s="2"/>
      <c r="HWJ311" s="2"/>
      <c r="HWK311" s="2"/>
      <c r="HWL311" s="2"/>
      <c r="HWM311" s="2"/>
      <c r="HWN311" s="2"/>
      <c r="HWO311" s="2"/>
      <c r="HWP311" s="2"/>
      <c r="HWQ311" s="2"/>
      <c r="HWR311" s="2"/>
      <c r="HWS311" s="2"/>
      <c r="HWT311" s="2"/>
      <c r="HWU311" s="2"/>
      <c r="HWV311" s="2"/>
      <c r="HWW311" s="2"/>
      <c r="HWX311" s="2"/>
      <c r="HWY311" s="2"/>
      <c r="HWZ311" s="2"/>
      <c r="HXA311" s="2"/>
      <c r="HXB311" s="2"/>
      <c r="HXC311" s="2"/>
      <c r="HXD311" s="2"/>
      <c r="HXE311" s="2"/>
      <c r="HXF311" s="2"/>
      <c r="HXG311" s="2"/>
      <c r="HXH311" s="2"/>
      <c r="HXI311" s="2"/>
      <c r="HXJ311" s="2"/>
      <c r="HXK311" s="2"/>
      <c r="HXL311" s="2"/>
      <c r="HXM311" s="2"/>
      <c r="HXN311" s="2"/>
      <c r="HXO311" s="2"/>
      <c r="HXP311" s="2"/>
      <c r="HXQ311" s="2"/>
      <c r="HXR311" s="2"/>
      <c r="HXS311" s="2"/>
      <c r="HXT311" s="2"/>
      <c r="HXU311" s="2"/>
      <c r="HXV311" s="2"/>
      <c r="HXW311" s="2"/>
      <c r="HXX311" s="2"/>
      <c r="HXY311" s="2"/>
      <c r="HXZ311" s="2"/>
      <c r="HYA311" s="2"/>
      <c r="HYB311" s="2"/>
      <c r="HYC311" s="2"/>
      <c r="HYD311" s="2"/>
      <c r="HYE311" s="2"/>
      <c r="HYF311" s="2"/>
      <c r="HYG311" s="2"/>
      <c r="HYH311" s="2"/>
      <c r="HYI311" s="2"/>
      <c r="HYJ311" s="2"/>
      <c r="HYK311" s="2"/>
      <c r="HYL311" s="2"/>
      <c r="HYM311" s="2"/>
      <c r="HYN311" s="2"/>
      <c r="HYO311" s="2"/>
      <c r="HYP311" s="2"/>
      <c r="HYQ311" s="2"/>
      <c r="HYR311" s="2"/>
      <c r="HYS311" s="2"/>
      <c r="HYT311" s="2"/>
      <c r="HYU311" s="2"/>
      <c r="HYV311" s="2"/>
      <c r="HYW311" s="2"/>
      <c r="HYX311" s="2"/>
      <c r="HYY311" s="2"/>
      <c r="HYZ311" s="2"/>
      <c r="HZA311" s="2"/>
      <c r="HZB311" s="2"/>
      <c r="HZC311" s="2"/>
      <c r="HZD311" s="2"/>
      <c r="HZE311" s="2"/>
      <c r="HZF311" s="2"/>
      <c r="HZG311" s="2"/>
      <c r="HZH311" s="2"/>
      <c r="HZI311" s="2"/>
      <c r="HZJ311" s="2"/>
      <c r="HZK311" s="2"/>
      <c r="HZL311" s="2"/>
      <c r="HZM311" s="2"/>
      <c r="HZN311" s="2"/>
      <c r="HZO311" s="2"/>
      <c r="HZP311" s="2"/>
      <c r="HZQ311" s="2"/>
      <c r="HZR311" s="2"/>
      <c r="HZS311" s="2"/>
      <c r="HZT311" s="2"/>
      <c r="HZU311" s="2"/>
      <c r="HZV311" s="2"/>
      <c r="HZW311" s="2"/>
      <c r="HZX311" s="2"/>
      <c r="HZY311" s="2"/>
      <c r="HZZ311" s="2"/>
      <c r="IAA311" s="2"/>
      <c r="IAB311" s="2"/>
      <c r="IAC311" s="2"/>
      <c r="IAD311" s="2"/>
      <c r="IAE311" s="2"/>
      <c r="IAF311" s="2"/>
      <c r="IAG311" s="2"/>
      <c r="IAH311" s="2"/>
      <c r="IAI311" s="2"/>
      <c r="IAJ311" s="2"/>
      <c r="IAK311" s="2"/>
      <c r="IAL311" s="2"/>
      <c r="IAM311" s="2"/>
      <c r="IAN311" s="2"/>
      <c r="IAO311" s="2"/>
      <c r="IAP311" s="2"/>
      <c r="IAQ311" s="2"/>
      <c r="IAR311" s="2"/>
      <c r="IAS311" s="2"/>
      <c r="IAT311" s="2"/>
      <c r="IAU311" s="2"/>
      <c r="IAV311" s="2"/>
      <c r="IAW311" s="2"/>
      <c r="IAX311" s="2"/>
      <c r="IAY311" s="2"/>
      <c r="IAZ311" s="2"/>
      <c r="IBA311" s="2"/>
      <c r="IBB311" s="2"/>
      <c r="IBC311" s="2"/>
      <c r="IBD311" s="2"/>
      <c r="IBE311" s="2"/>
      <c r="IBF311" s="2"/>
      <c r="IBG311" s="2"/>
      <c r="IBH311" s="2"/>
      <c r="IBI311" s="2"/>
      <c r="IBJ311" s="2"/>
      <c r="IBK311" s="2"/>
      <c r="IBL311" s="2"/>
      <c r="IBM311" s="2"/>
      <c r="IBN311" s="2"/>
      <c r="IBO311" s="2"/>
      <c r="IBP311" s="2"/>
      <c r="IBQ311" s="2"/>
      <c r="IBR311" s="2"/>
      <c r="IBS311" s="2"/>
      <c r="IBT311" s="2"/>
      <c r="IBU311" s="2"/>
      <c r="IBV311" s="2"/>
      <c r="IBW311" s="2"/>
      <c r="IBX311" s="2"/>
      <c r="IBY311" s="2"/>
      <c r="IBZ311" s="2"/>
      <c r="ICA311" s="2"/>
      <c r="ICB311" s="2"/>
      <c r="ICC311" s="2"/>
      <c r="ICD311" s="2"/>
      <c r="ICE311" s="2"/>
      <c r="ICF311" s="2"/>
      <c r="ICG311" s="2"/>
      <c r="ICH311" s="2"/>
      <c r="ICI311" s="2"/>
      <c r="ICJ311" s="2"/>
      <c r="ICK311" s="2"/>
      <c r="ICL311" s="2"/>
      <c r="ICM311" s="2"/>
      <c r="ICN311" s="2"/>
      <c r="ICO311" s="2"/>
      <c r="ICP311" s="2"/>
      <c r="ICQ311" s="2"/>
      <c r="ICR311" s="2"/>
      <c r="ICS311" s="2"/>
      <c r="ICT311" s="2"/>
      <c r="ICU311" s="2"/>
      <c r="ICV311" s="2"/>
      <c r="ICW311" s="2"/>
      <c r="ICX311" s="2"/>
      <c r="ICY311" s="2"/>
      <c r="ICZ311" s="2"/>
      <c r="IDA311" s="2"/>
      <c r="IDB311" s="2"/>
      <c r="IDC311" s="2"/>
      <c r="IDD311" s="2"/>
      <c r="IDE311" s="2"/>
      <c r="IDF311" s="2"/>
      <c r="IDG311" s="2"/>
      <c r="IDH311" s="2"/>
      <c r="IDI311" s="2"/>
      <c r="IDJ311" s="2"/>
      <c r="IDK311" s="2"/>
      <c r="IDL311" s="2"/>
      <c r="IDM311" s="2"/>
      <c r="IDN311" s="2"/>
      <c r="IDO311" s="2"/>
      <c r="IDP311" s="2"/>
      <c r="IDQ311" s="2"/>
      <c r="IDR311" s="2"/>
      <c r="IDS311" s="2"/>
      <c r="IDT311" s="2"/>
      <c r="IDU311" s="2"/>
      <c r="IDV311" s="2"/>
      <c r="IDW311" s="2"/>
      <c r="IDX311" s="2"/>
      <c r="IDY311" s="2"/>
      <c r="IDZ311" s="2"/>
      <c r="IEA311" s="2"/>
      <c r="IEB311" s="2"/>
      <c r="IEC311" s="2"/>
      <c r="IED311" s="2"/>
      <c r="IEE311" s="2"/>
      <c r="IEF311" s="2"/>
      <c r="IEG311" s="2"/>
      <c r="IEH311" s="2"/>
      <c r="IEI311" s="2"/>
      <c r="IEJ311" s="2"/>
      <c r="IEK311" s="2"/>
      <c r="IEL311" s="2"/>
      <c r="IEM311" s="2"/>
      <c r="IEN311" s="2"/>
      <c r="IEO311" s="2"/>
      <c r="IEP311" s="2"/>
      <c r="IEQ311" s="2"/>
      <c r="IER311" s="2"/>
      <c r="IES311" s="2"/>
      <c r="IET311" s="2"/>
      <c r="IEU311" s="2"/>
      <c r="IEV311" s="2"/>
      <c r="IEW311" s="2"/>
      <c r="IEX311" s="2"/>
      <c r="IEY311" s="2"/>
      <c r="IEZ311" s="2"/>
      <c r="IFA311" s="2"/>
      <c r="IFB311" s="2"/>
      <c r="IFC311" s="2"/>
      <c r="IFD311" s="2"/>
      <c r="IFE311" s="2"/>
      <c r="IFF311" s="2"/>
      <c r="IFG311" s="2"/>
      <c r="IFH311" s="2"/>
      <c r="IFI311" s="2"/>
      <c r="IFJ311" s="2"/>
      <c r="IFK311" s="2"/>
      <c r="IFL311" s="2"/>
      <c r="IFM311" s="2"/>
      <c r="IFN311" s="2"/>
      <c r="IFO311" s="2"/>
      <c r="IFP311" s="2"/>
      <c r="IFQ311" s="2"/>
      <c r="IFR311" s="2"/>
      <c r="IFS311" s="2"/>
      <c r="IFT311" s="2"/>
      <c r="IFU311" s="2"/>
      <c r="IFV311" s="2"/>
      <c r="IFW311" s="2"/>
      <c r="IFX311" s="2"/>
      <c r="IFY311" s="2"/>
      <c r="IFZ311" s="2"/>
      <c r="IGA311" s="2"/>
      <c r="IGB311" s="2"/>
      <c r="IGC311" s="2"/>
      <c r="IGD311" s="2"/>
      <c r="IGE311" s="2"/>
      <c r="IGF311" s="2"/>
      <c r="IGG311" s="2"/>
      <c r="IGH311" s="2"/>
      <c r="IGI311" s="2"/>
      <c r="IGJ311" s="2"/>
      <c r="IGK311" s="2"/>
      <c r="IGL311" s="2"/>
      <c r="IGM311" s="2"/>
      <c r="IGN311" s="2"/>
      <c r="IGO311" s="2"/>
      <c r="IGP311" s="2"/>
      <c r="IGQ311" s="2"/>
      <c r="IGR311" s="2"/>
      <c r="IGS311" s="2"/>
      <c r="IGT311" s="2"/>
      <c r="IGU311" s="2"/>
      <c r="IGV311" s="2"/>
      <c r="IGW311" s="2"/>
      <c r="IGX311" s="2"/>
      <c r="IGY311" s="2"/>
      <c r="IGZ311" s="2"/>
      <c r="IHA311" s="2"/>
      <c r="IHB311" s="2"/>
      <c r="IHC311" s="2"/>
      <c r="IHD311" s="2"/>
      <c r="IHE311" s="2"/>
      <c r="IHF311" s="2"/>
      <c r="IHG311" s="2"/>
      <c r="IHH311" s="2"/>
      <c r="IHI311" s="2"/>
      <c r="IHJ311" s="2"/>
      <c r="IHK311" s="2"/>
      <c r="IHL311" s="2"/>
      <c r="IHM311" s="2"/>
      <c r="IHN311" s="2"/>
      <c r="IHO311" s="2"/>
      <c r="IHP311" s="2"/>
      <c r="IHQ311" s="2"/>
      <c r="IHR311" s="2"/>
      <c r="IHS311" s="2"/>
      <c r="IHT311" s="2"/>
      <c r="IHU311" s="2"/>
      <c r="IHV311" s="2"/>
      <c r="IHW311" s="2"/>
      <c r="IHX311" s="2"/>
      <c r="IHY311" s="2"/>
      <c r="IHZ311" s="2"/>
      <c r="IIA311" s="2"/>
      <c r="IIB311" s="2"/>
      <c r="IIC311" s="2"/>
      <c r="IID311" s="2"/>
      <c r="IIE311" s="2"/>
      <c r="IIF311" s="2"/>
      <c r="IIG311" s="2"/>
      <c r="IIH311" s="2"/>
      <c r="III311" s="2"/>
      <c r="IIJ311" s="2"/>
      <c r="IIK311" s="2"/>
      <c r="IIL311" s="2"/>
      <c r="IIM311" s="2"/>
      <c r="IIN311" s="2"/>
      <c r="IIO311" s="2"/>
      <c r="IIP311" s="2"/>
      <c r="IIQ311" s="2"/>
      <c r="IIR311" s="2"/>
      <c r="IIS311" s="2"/>
      <c r="IIT311" s="2"/>
      <c r="IIU311" s="2"/>
      <c r="IIV311" s="2"/>
      <c r="IIW311" s="2"/>
      <c r="IIX311" s="2"/>
      <c r="IIY311" s="2"/>
      <c r="IIZ311" s="2"/>
      <c r="IJA311" s="2"/>
      <c r="IJB311" s="2"/>
      <c r="IJC311" s="2"/>
      <c r="IJD311" s="2"/>
      <c r="IJE311" s="2"/>
      <c r="IJF311" s="2"/>
      <c r="IJG311" s="2"/>
      <c r="IJH311" s="2"/>
      <c r="IJI311" s="2"/>
      <c r="IJJ311" s="2"/>
      <c r="IJK311" s="2"/>
      <c r="IJL311" s="2"/>
      <c r="IJM311" s="2"/>
      <c r="IJN311" s="2"/>
      <c r="IJO311" s="2"/>
      <c r="IJP311" s="2"/>
      <c r="IJQ311" s="2"/>
      <c r="IJR311" s="2"/>
      <c r="IJS311" s="2"/>
      <c r="IJT311" s="2"/>
      <c r="IJU311" s="2"/>
      <c r="IJV311" s="2"/>
      <c r="IJW311" s="2"/>
      <c r="IJX311" s="2"/>
      <c r="IJY311" s="2"/>
      <c r="IJZ311" s="2"/>
      <c r="IKA311" s="2"/>
      <c r="IKB311" s="2"/>
      <c r="IKC311" s="2"/>
      <c r="IKD311" s="2"/>
      <c r="IKE311" s="2"/>
      <c r="IKF311" s="2"/>
      <c r="IKG311" s="2"/>
      <c r="IKH311" s="2"/>
      <c r="IKI311" s="2"/>
      <c r="IKJ311" s="2"/>
      <c r="IKK311" s="2"/>
      <c r="IKL311" s="2"/>
      <c r="IKM311" s="2"/>
      <c r="IKN311" s="2"/>
      <c r="IKO311" s="2"/>
      <c r="IKP311" s="2"/>
      <c r="IKQ311" s="2"/>
      <c r="IKR311" s="2"/>
      <c r="IKS311" s="2"/>
      <c r="IKT311" s="2"/>
      <c r="IKU311" s="2"/>
      <c r="IKV311" s="2"/>
      <c r="IKW311" s="2"/>
      <c r="IKX311" s="2"/>
      <c r="IKY311" s="2"/>
      <c r="IKZ311" s="2"/>
      <c r="ILA311" s="2"/>
      <c r="ILB311" s="2"/>
      <c r="ILC311" s="2"/>
      <c r="ILD311" s="2"/>
      <c r="ILE311" s="2"/>
      <c r="ILF311" s="2"/>
      <c r="ILG311" s="2"/>
      <c r="ILH311" s="2"/>
      <c r="ILI311" s="2"/>
      <c r="ILJ311" s="2"/>
      <c r="ILK311" s="2"/>
      <c r="ILL311" s="2"/>
      <c r="ILM311" s="2"/>
      <c r="ILN311" s="2"/>
      <c r="ILO311" s="2"/>
      <c r="ILP311" s="2"/>
      <c r="ILQ311" s="2"/>
      <c r="ILR311" s="2"/>
      <c r="ILS311" s="2"/>
      <c r="ILT311" s="2"/>
      <c r="ILU311" s="2"/>
      <c r="ILV311" s="2"/>
      <c r="ILW311" s="2"/>
      <c r="ILX311" s="2"/>
      <c r="ILY311" s="2"/>
      <c r="ILZ311" s="2"/>
      <c r="IMA311" s="2"/>
      <c r="IMB311" s="2"/>
      <c r="IMC311" s="2"/>
      <c r="IMD311" s="2"/>
      <c r="IME311" s="2"/>
      <c r="IMF311" s="2"/>
      <c r="IMG311" s="2"/>
      <c r="IMH311" s="2"/>
      <c r="IMI311" s="2"/>
      <c r="IMJ311" s="2"/>
      <c r="IMK311" s="2"/>
      <c r="IML311" s="2"/>
      <c r="IMM311" s="2"/>
      <c r="IMN311" s="2"/>
      <c r="IMO311" s="2"/>
      <c r="IMP311" s="2"/>
      <c r="IMQ311" s="2"/>
      <c r="IMR311" s="2"/>
      <c r="IMS311" s="2"/>
      <c r="IMT311" s="2"/>
      <c r="IMU311" s="2"/>
      <c r="IMV311" s="2"/>
      <c r="IMW311" s="2"/>
      <c r="IMX311" s="2"/>
      <c r="IMY311" s="2"/>
      <c r="IMZ311" s="2"/>
      <c r="INA311" s="2"/>
      <c r="INB311" s="2"/>
      <c r="INC311" s="2"/>
      <c r="IND311" s="2"/>
      <c r="INE311" s="2"/>
      <c r="INF311" s="2"/>
      <c r="ING311" s="2"/>
      <c r="INH311" s="2"/>
      <c r="INI311" s="2"/>
      <c r="INJ311" s="2"/>
      <c r="INK311" s="2"/>
      <c r="INL311" s="2"/>
      <c r="INM311" s="2"/>
      <c r="INN311" s="2"/>
      <c r="INO311" s="2"/>
      <c r="INP311" s="2"/>
      <c r="INQ311" s="2"/>
      <c r="INR311" s="2"/>
      <c r="INS311" s="2"/>
      <c r="INT311" s="2"/>
      <c r="INU311" s="2"/>
      <c r="INV311" s="2"/>
      <c r="INW311" s="2"/>
      <c r="INX311" s="2"/>
      <c r="INY311" s="2"/>
      <c r="INZ311" s="2"/>
      <c r="IOA311" s="2"/>
      <c r="IOB311" s="2"/>
      <c r="IOC311" s="2"/>
      <c r="IOD311" s="2"/>
      <c r="IOE311" s="2"/>
      <c r="IOF311" s="2"/>
      <c r="IOG311" s="2"/>
      <c r="IOH311" s="2"/>
      <c r="IOI311" s="2"/>
      <c r="IOJ311" s="2"/>
      <c r="IOK311" s="2"/>
      <c r="IOL311" s="2"/>
      <c r="IOM311" s="2"/>
      <c r="ION311" s="2"/>
      <c r="IOO311" s="2"/>
      <c r="IOP311" s="2"/>
      <c r="IOQ311" s="2"/>
      <c r="IOR311" s="2"/>
      <c r="IOS311" s="2"/>
      <c r="IOT311" s="2"/>
      <c r="IOU311" s="2"/>
      <c r="IOV311" s="2"/>
      <c r="IOW311" s="2"/>
      <c r="IOX311" s="2"/>
      <c r="IOY311" s="2"/>
      <c r="IOZ311" s="2"/>
      <c r="IPA311" s="2"/>
      <c r="IPB311" s="2"/>
      <c r="IPC311" s="2"/>
      <c r="IPD311" s="2"/>
      <c r="IPE311" s="2"/>
      <c r="IPF311" s="2"/>
      <c r="IPG311" s="2"/>
      <c r="IPH311" s="2"/>
      <c r="IPI311" s="2"/>
      <c r="IPJ311" s="2"/>
      <c r="IPK311" s="2"/>
      <c r="IPL311" s="2"/>
      <c r="IPM311" s="2"/>
      <c r="IPN311" s="2"/>
      <c r="IPO311" s="2"/>
      <c r="IPP311" s="2"/>
      <c r="IPQ311" s="2"/>
      <c r="IPR311" s="2"/>
      <c r="IPS311" s="2"/>
      <c r="IPT311" s="2"/>
      <c r="IPU311" s="2"/>
      <c r="IPV311" s="2"/>
      <c r="IPW311" s="2"/>
      <c r="IPX311" s="2"/>
      <c r="IPY311" s="2"/>
      <c r="IPZ311" s="2"/>
      <c r="IQA311" s="2"/>
      <c r="IQB311" s="2"/>
      <c r="IQC311" s="2"/>
      <c r="IQD311" s="2"/>
      <c r="IQE311" s="2"/>
      <c r="IQF311" s="2"/>
      <c r="IQG311" s="2"/>
      <c r="IQH311" s="2"/>
      <c r="IQI311" s="2"/>
      <c r="IQJ311" s="2"/>
      <c r="IQK311" s="2"/>
      <c r="IQL311" s="2"/>
      <c r="IQM311" s="2"/>
      <c r="IQN311" s="2"/>
      <c r="IQO311" s="2"/>
      <c r="IQP311" s="2"/>
      <c r="IQQ311" s="2"/>
      <c r="IQR311" s="2"/>
      <c r="IQS311" s="2"/>
      <c r="IQT311" s="2"/>
      <c r="IQU311" s="2"/>
      <c r="IQV311" s="2"/>
      <c r="IQW311" s="2"/>
      <c r="IQX311" s="2"/>
      <c r="IQY311" s="2"/>
      <c r="IQZ311" s="2"/>
      <c r="IRA311" s="2"/>
      <c r="IRB311" s="2"/>
      <c r="IRC311" s="2"/>
      <c r="IRD311" s="2"/>
      <c r="IRE311" s="2"/>
      <c r="IRF311" s="2"/>
      <c r="IRG311" s="2"/>
      <c r="IRH311" s="2"/>
      <c r="IRI311" s="2"/>
      <c r="IRJ311" s="2"/>
      <c r="IRK311" s="2"/>
      <c r="IRL311" s="2"/>
      <c r="IRM311" s="2"/>
      <c r="IRN311" s="2"/>
      <c r="IRO311" s="2"/>
      <c r="IRP311" s="2"/>
      <c r="IRQ311" s="2"/>
      <c r="IRR311" s="2"/>
      <c r="IRS311" s="2"/>
      <c r="IRT311" s="2"/>
      <c r="IRU311" s="2"/>
      <c r="IRV311" s="2"/>
      <c r="IRW311" s="2"/>
      <c r="IRX311" s="2"/>
      <c r="IRY311" s="2"/>
      <c r="IRZ311" s="2"/>
      <c r="ISA311" s="2"/>
      <c r="ISB311" s="2"/>
      <c r="ISC311" s="2"/>
      <c r="ISD311" s="2"/>
      <c r="ISE311" s="2"/>
      <c r="ISF311" s="2"/>
      <c r="ISG311" s="2"/>
      <c r="ISH311" s="2"/>
      <c r="ISI311" s="2"/>
      <c r="ISJ311" s="2"/>
      <c r="ISK311" s="2"/>
      <c r="ISL311" s="2"/>
      <c r="ISM311" s="2"/>
      <c r="ISN311" s="2"/>
      <c r="ISO311" s="2"/>
      <c r="ISP311" s="2"/>
      <c r="ISQ311" s="2"/>
      <c r="ISR311" s="2"/>
      <c r="ISS311" s="2"/>
      <c r="IST311" s="2"/>
      <c r="ISU311" s="2"/>
      <c r="ISV311" s="2"/>
      <c r="ISW311" s="2"/>
      <c r="ISX311" s="2"/>
      <c r="ISY311" s="2"/>
      <c r="ISZ311" s="2"/>
      <c r="ITA311" s="2"/>
      <c r="ITB311" s="2"/>
      <c r="ITC311" s="2"/>
      <c r="ITD311" s="2"/>
      <c r="ITE311" s="2"/>
      <c r="ITF311" s="2"/>
      <c r="ITG311" s="2"/>
      <c r="ITH311" s="2"/>
      <c r="ITI311" s="2"/>
      <c r="ITJ311" s="2"/>
      <c r="ITK311" s="2"/>
      <c r="ITL311" s="2"/>
      <c r="ITM311" s="2"/>
      <c r="ITN311" s="2"/>
      <c r="ITO311" s="2"/>
      <c r="ITP311" s="2"/>
      <c r="ITQ311" s="2"/>
      <c r="ITR311" s="2"/>
      <c r="ITS311" s="2"/>
      <c r="ITT311" s="2"/>
      <c r="ITU311" s="2"/>
      <c r="ITV311" s="2"/>
      <c r="ITW311" s="2"/>
      <c r="ITX311" s="2"/>
      <c r="ITY311" s="2"/>
      <c r="ITZ311" s="2"/>
      <c r="IUA311" s="2"/>
      <c r="IUB311" s="2"/>
      <c r="IUC311" s="2"/>
      <c r="IUD311" s="2"/>
      <c r="IUE311" s="2"/>
      <c r="IUF311" s="2"/>
      <c r="IUG311" s="2"/>
      <c r="IUH311" s="2"/>
      <c r="IUI311" s="2"/>
      <c r="IUJ311" s="2"/>
      <c r="IUK311" s="2"/>
      <c r="IUL311" s="2"/>
      <c r="IUM311" s="2"/>
      <c r="IUN311" s="2"/>
      <c r="IUO311" s="2"/>
      <c r="IUP311" s="2"/>
      <c r="IUQ311" s="2"/>
      <c r="IUR311" s="2"/>
      <c r="IUS311" s="2"/>
      <c r="IUT311" s="2"/>
      <c r="IUU311" s="2"/>
      <c r="IUV311" s="2"/>
      <c r="IUW311" s="2"/>
      <c r="IUX311" s="2"/>
      <c r="IUY311" s="2"/>
      <c r="IUZ311" s="2"/>
      <c r="IVA311" s="2"/>
      <c r="IVB311" s="2"/>
      <c r="IVC311" s="2"/>
      <c r="IVD311" s="2"/>
      <c r="IVE311" s="2"/>
      <c r="IVF311" s="2"/>
      <c r="IVG311" s="2"/>
      <c r="IVH311" s="2"/>
      <c r="IVI311" s="2"/>
      <c r="IVJ311" s="2"/>
      <c r="IVK311" s="2"/>
      <c r="IVL311" s="2"/>
      <c r="IVM311" s="2"/>
      <c r="IVN311" s="2"/>
      <c r="IVO311" s="2"/>
      <c r="IVP311" s="2"/>
      <c r="IVQ311" s="2"/>
      <c r="IVR311" s="2"/>
      <c r="IVS311" s="2"/>
      <c r="IVT311" s="2"/>
      <c r="IVU311" s="2"/>
      <c r="IVV311" s="2"/>
      <c r="IVW311" s="2"/>
      <c r="IVX311" s="2"/>
      <c r="IVY311" s="2"/>
      <c r="IVZ311" s="2"/>
      <c r="IWA311" s="2"/>
      <c r="IWB311" s="2"/>
      <c r="IWC311" s="2"/>
      <c r="IWD311" s="2"/>
      <c r="IWE311" s="2"/>
      <c r="IWF311" s="2"/>
      <c r="IWG311" s="2"/>
      <c r="IWH311" s="2"/>
      <c r="IWI311" s="2"/>
      <c r="IWJ311" s="2"/>
      <c r="IWK311" s="2"/>
      <c r="IWL311" s="2"/>
      <c r="IWM311" s="2"/>
      <c r="IWN311" s="2"/>
      <c r="IWO311" s="2"/>
      <c r="IWP311" s="2"/>
      <c r="IWQ311" s="2"/>
      <c r="IWR311" s="2"/>
      <c r="IWS311" s="2"/>
      <c r="IWT311" s="2"/>
      <c r="IWU311" s="2"/>
      <c r="IWV311" s="2"/>
      <c r="IWW311" s="2"/>
      <c r="IWX311" s="2"/>
      <c r="IWY311" s="2"/>
      <c r="IWZ311" s="2"/>
      <c r="IXA311" s="2"/>
      <c r="IXB311" s="2"/>
      <c r="IXC311" s="2"/>
      <c r="IXD311" s="2"/>
      <c r="IXE311" s="2"/>
      <c r="IXF311" s="2"/>
      <c r="IXG311" s="2"/>
      <c r="IXH311" s="2"/>
      <c r="IXI311" s="2"/>
      <c r="IXJ311" s="2"/>
      <c r="IXK311" s="2"/>
      <c r="IXL311" s="2"/>
      <c r="IXM311" s="2"/>
      <c r="IXN311" s="2"/>
      <c r="IXO311" s="2"/>
      <c r="IXP311" s="2"/>
      <c r="IXQ311" s="2"/>
      <c r="IXR311" s="2"/>
      <c r="IXS311" s="2"/>
      <c r="IXT311" s="2"/>
      <c r="IXU311" s="2"/>
      <c r="IXV311" s="2"/>
      <c r="IXW311" s="2"/>
      <c r="IXX311" s="2"/>
      <c r="IXY311" s="2"/>
      <c r="IXZ311" s="2"/>
      <c r="IYA311" s="2"/>
      <c r="IYB311" s="2"/>
      <c r="IYC311" s="2"/>
      <c r="IYD311" s="2"/>
      <c r="IYE311" s="2"/>
      <c r="IYF311" s="2"/>
      <c r="IYG311" s="2"/>
      <c r="IYH311" s="2"/>
      <c r="IYI311" s="2"/>
      <c r="IYJ311" s="2"/>
      <c r="IYK311" s="2"/>
      <c r="IYL311" s="2"/>
      <c r="IYM311" s="2"/>
      <c r="IYN311" s="2"/>
      <c r="IYO311" s="2"/>
      <c r="IYP311" s="2"/>
      <c r="IYQ311" s="2"/>
      <c r="IYR311" s="2"/>
      <c r="IYS311" s="2"/>
      <c r="IYT311" s="2"/>
      <c r="IYU311" s="2"/>
      <c r="IYV311" s="2"/>
      <c r="IYW311" s="2"/>
      <c r="IYX311" s="2"/>
      <c r="IYY311" s="2"/>
      <c r="IYZ311" s="2"/>
      <c r="IZA311" s="2"/>
      <c r="IZB311" s="2"/>
      <c r="IZC311" s="2"/>
      <c r="IZD311" s="2"/>
      <c r="IZE311" s="2"/>
      <c r="IZF311" s="2"/>
      <c r="IZG311" s="2"/>
      <c r="IZH311" s="2"/>
      <c r="IZI311" s="2"/>
      <c r="IZJ311" s="2"/>
      <c r="IZK311" s="2"/>
      <c r="IZL311" s="2"/>
      <c r="IZM311" s="2"/>
      <c r="IZN311" s="2"/>
      <c r="IZO311" s="2"/>
      <c r="IZP311" s="2"/>
      <c r="IZQ311" s="2"/>
      <c r="IZR311" s="2"/>
      <c r="IZS311" s="2"/>
      <c r="IZT311" s="2"/>
      <c r="IZU311" s="2"/>
      <c r="IZV311" s="2"/>
      <c r="IZW311" s="2"/>
      <c r="IZX311" s="2"/>
      <c r="IZY311" s="2"/>
      <c r="IZZ311" s="2"/>
      <c r="JAA311" s="2"/>
      <c r="JAB311" s="2"/>
      <c r="JAC311" s="2"/>
      <c r="JAD311" s="2"/>
      <c r="JAE311" s="2"/>
      <c r="JAF311" s="2"/>
      <c r="JAG311" s="2"/>
      <c r="JAH311" s="2"/>
      <c r="JAI311" s="2"/>
      <c r="JAJ311" s="2"/>
      <c r="JAK311" s="2"/>
      <c r="JAL311" s="2"/>
      <c r="JAM311" s="2"/>
      <c r="JAN311" s="2"/>
      <c r="JAO311" s="2"/>
      <c r="JAP311" s="2"/>
      <c r="JAQ311" s="2"/>
      <c r="JAR311" s="2"/>
      <c r="JAS311" s="2"/>
      <c r="JAT311" s="2"/>
      <c r="JAU311" s="2"/>
      <c r="JAV311" s="2"/>
      <c r="JAW311" s="2"/>
      <c r="JAX311" s="2"/>
      <c r="JAY311" s="2"/>
      <c r="JAZ311" s="2"/>
      <c r="JBA311" s="2"/>
      <c r="JBB311" s="2"/>
      <c r="JBC311" s="2"/>
      <c r="JBD311" s="2"/>
      <c r="JBE311" s="2"/>
      <c r="JBF311" s="2"/>
      <c r="JBG311" s="2"/>
      <c r="JBH311" s="2"/>
      <c r="JBI311" s="2"/>
      <c r="JBJ311" s="2"/>
      <c r="JBK311" s="2"/>
      <c r="JBL311" s="2"/>
      <c r="JBM311" s="2"/>
      <c r="JBN311" s="2"/>
      <c r="JBO311" s="2"/>
      <c r="JBP311" s="2"/>
      <c r="JBQ311" s="2"/>
      <c r="JBR311" s="2"/>
      <c r="JBS311" s="2"/>
      <c r="JBT311" s="2"/>
      <c r="JBU311" s="2"/>
      <c r="JBV311" s="2"/>
      <c r="JBW311" s="2"/>
      <c r="JBX311" s="2"/>
      <c r="JBY311" s="2"/>
      <c r="JBZ311" s="2"/>
      <c r="JCA311" s="2"/>
      <c r="JCB311" s="2"/>
      <c r="JCC311" s="2"/>
      <c r="JCD311" s="2"/>
      <c r="JCE311" s="2"/>
      <c r="JCF311" s="2"/>
      <c r="JCG311" s="2"/>
      <c r="JCH311" s="2"/>
      <c r="JCI311" s="2"/>
      <c r="JCJ311" s="2"/>
      <c r="JCK311" s="2"/>
      <c r="JCL311" s="2"/>
      <c r="JCM311" s="2"/>
      <c r="JCN311" s="2"/>
      <c r="JCO311" s="2"/>
      <c r="JCP311" s="2"/>
      <c r="JCQ311" s="2"/>
      <c r="JCR311" s="2"/>
      <c r="JCS311" s="2"/>
      <c r="JCT311" s="2"/>
      <c r="JCU311" s="2"/>
      <c r="JCV311" s="2"/>
      <c r="JCW311" s="2"/>
      <c r="JCX311" s="2"/>
      <c r="JCY311" s="2"/>
      <c r="JCZ311" s="2"/>
      <c r="JDA311" s="2"/>
      <c r="JDB311" s="2"/>
      <c r="JDC311" s="2"/>
      <c r="JDD311" s="2"/>
      <c r="JDE311" s="2"/>
      <c r="JDF311" s="2"/>
      <c r="JDG311" s="2"/>
      <c r="JDH311" s="2"/>
      <c r="JDI311" s="2"/>
      <c r="JDJ311" s="2"/>
      <c r="JDK311" s="2"/>
      <c r="JDL311" s="2"/>
      <c r="JDM311" s="2"/>
      <c r="JDN311" s="2"/>
      <c r="JDO311" s="2"/>
      <c r="JDP311" s="2"/>
      <c r="JDQ311" s="2"/>
      <c r="JDR311" s="2"/>
      <c r="JDS311" s="2"/>
      <c r="JDT311" s="2"/>
      <c r="JDU311" s="2"/>
      <c r="JDV311" s="2"/>
      <c r="JDW311" s="2"/>
      <c r="JDX311" s="2"/>
      <c r="JDY311" s="2"/>
      <c r="JDZ311" s="2"/>
      <c r="JEA311" s="2"/>
      <c r="JEB311" s="2"/>
      <c r="JEC311" s="2"/>
      <c r="JED311" s="2"/>
      <c r="JEE311" s="2"/>
      <c r="JEF311" s="2"/>
      <c r="JEG311" s="2"/>
      <c r="JEH311" s="2"/>
      <c r="JEI311" s="2"/>
      <c r="JEJ311" s="2"/>
      <c r="JEK311" s="2"/>
      <c r="JEL311" s="2"/>
      <c r="JEM311" s="2"/>
      <c r="JEN311" s="2"/>
      <c r="JEO311" s="2"/>
      <c r="JEP311" s="2"/>
      <c r="JEQ311" s="2"/>
      <c r="JER311" s="2"/>
      <c r="JES311" s="2"/>
      <c r="JET311" s="2"/>
      <c r="JEU311" s="2"/>
      <c r="JEV311" s="2"/>
      <c r="JEW311" s="2"/>
      <c r="JEX311" s="2"/>
      <c r="JEY311" s="2"/>
      <c r="JEZ311" s="2"/>
      <c r="JFA311" s="2"/>
      <c r="JFB311" s="2"/>
      <c r="JFC311" s="2"/>
      <c r="JFD311" s="2"/>
      <c r="JFE311" s="2"/>
      <c r="JFF311" s="2"/>
      <c r="JFG311" s="2"/>
      <c r="JFH311" s="2"/>
      <c r="JFI311" s="2"/>
      <c r="JFJ311" s="2"/>
      <c r="JFK311" s="2"/>
      <c r="JFL311" s="2"/>
      <c r="JFM311" s="2"/>
      <c r="JFN311" s="2"/>
      <c r="JFO311" s="2"/>
      <c r="JFP311" s="2"/>
      <c r="JFQ311" s="2"/>
      <c r="JFR311" s="2"/>
      <c r="JFS311" s="2"/>
      <c r="JFT311" s="2"/>
      <c r="JFU311" s="2"/>
      <c r="JFV311" s="2"/>
      <c r="JFW311" s="2"/>
      <c r="JFX311" s="2"/>
      <c r="JFY311" s="2"/>
      <c r="JFZ311" s="2"/>
      <c r="JGA311" s="2"/>
      <c r="JGB311" s="2"/>
      <c r="JGC311" s="2"/>
      <c r="JGD311" s="2"/>
      <c r="JGE311" s="2"/>
      <c r="JGF311" s="2"/>
      <c r="JGG311" s="2"/>
      <c r="JGH311" s="2"/>
      <c r="JGI311" s="2"/>
      <c r="JGJ311" s="2"/>
      <c r="JGK311" s="2"/>
      <c r="JGL311" s="2"/>
      <c r="JGM311" s="2"/>
      <c r="JGN311" s="2"/>
      <c r="JGO311" s="2"/>
      <c r="JGP311" s="2"/>
      <c r="JGQ311" s="2"/>
      <c r="JGR311" s="2"/>
      <c r="JGS311" s="2"/>
      <c r="JGT311" s="2"/>
      <c r="JGU311" s="2"/>
      <c r="JGV311" s="2"/>
      <c r="JGW311" s="2"/>
      <c r="JGX311" s="2"/>
      <c r="JGY311" s="2"/>
      <c r="JGZ311" s="2"/>
      <c r="JHA311" s="2"/>
      <c r="JHB311" s="2"/>
      <c r="JHC311" s="2"/>
      <c r="JHD311" s="2"/>
      <c r="JHE311" s="2"/>
      <c r="JHF311" s="2"/>
      <c r="JHG311" s="2"/>
      <c r="JHH311" s="2"/>
      <c r="JHI311" s="2"/>
      <c r="JHJ311" s="2"/>
      <c r="JHK311" s="2"/>
      <c r="JHL311" s="2"/>
      <c r="JHM311" s="2"/>
      <c r="JHN311" s="2"/>
      <c r="JHO311" s="2"/>
      <c r="JHP311" s="2"/>
      <c r="JHQ311" s="2"/>
      <c r="JHR311" s="2"/>
      <c r="JHS311" s="2"/>
      <c r="JHT311" s="2"/>
      <c r="JHU311" s="2"/>
      <c r="JHV311" s="2"/>
      <c r="JHW311" s="2"/>
      <c r="JHX311" s="2"/>
      <c r="JHY311" s="2"/>
      <c r="JHZ311" s="2"/>
      <c r="JIA311" s="2"/>
      <c r="JIB311" s="2"/>
      <c r="JIC311" s="2"/>
      <c r="JID311" s="2"/>
      <c r="JIE311" s="2"/>
      <c r="JIF311" s="2"/>
      <c r="JIG311" s="2"/>
      <c r="JIH311" s="2"/>
      <c r="JII311" s="2"/>
      <c r="JIJ311" s="2"/>
      <c r="JIK311" s="2"/>
      <c r="JIL311" s="2"/>
      <c r="JIM311" s="2"/>
      <c r="JIN311" s="2"/>
      <c r="JIO311" s="2"/>
      <c r="JIP311" s="2"/>
      <c r="JIQ311" s="2"/>
      <c r="JIR311" s="2"/>
      <c r="JIS311" s="2"/>
      <c r="JIT311" s="2"/>
      <c r="JIU311" s="2"/>
      <c r="JIV311" s="2"/>
      <c r="JIW311" s="2"/>
      <c r="JIX311" s="2"/>
      <c r="JIY311" s="2"/>
      <c r="JIZ311" s="2"/>
      <c r="JJA311" s="2"/>
      <c r="JJB311" s="2"/>
      <c r="JJC311" s="2"/>
      <c r="JJD311" s="2"/>
      <c r="JJE311" s="2"/>
      <c r="JJF311" s="2"/>
      <c r="JJG311" s="2"/>
      <c r="JJH311" s="2"/>
      <c r="JJI311" s="2"/>
      <c r="JJJ311" s="2"/>
      <c r="JJK311" s="2"/>
      <c r="JJL311" s="2"/>
      <c r="JJM311" s="2"/>
      <c r="JJN311" s="2"/>
      <c r="JJO311" s="2"/>
      <c r="JJP311" s="2"/>
      <c r="JJQ311" s="2"/>
      <c r="JJR311" s="2"/>
      <c r="JJS311" s="2"/>
      <c r="JJT311" s="2"/>
      <c r="JJU311" s="2"/>
      <c r="JJV311" s="2"/>
      <c r="JJW311" s="2"/>
      <c r="JJX311" s="2"/>
      <c r="JJY311" s="2"/>
      <c r="JJZ311" s="2"/>
      <c r="JKA311" s="2"/>
      <c r="JKB311" s="2"/>
      <c r="JKC311" s="2"/>
      <c r="JKD311" s="2"/>
      <c r="JKE311" s="2"/>
      <c r="JKF311" s="2"/>
      <c r="JKG311" s="2"/>
      <c r="JKH311" s="2"/>
      <c r="JKI311" s="2"/>
      <c r="JKJ311" s="2"/>
      <c r="JKK311" s="2"/>
      <c r="JKL311" s="2"/>
      <c r="JKM311" s="2"/>
      <c r="JKN311" s="2"/>
      <c r="JKO311" s="2"/>
      <c r="JKP311" s="2"/>
      <c r="JKQ311" s="2"/>
      <c r="JKR311" s="2"/>
      <c r="JKS311" s="2"/>
      <c r="JKT311" s="2"/>
      <c r="JKU311" s="2"/>
      <c r="JKV311" s="2"/>
      <c r="JKW311" s="2"/>
      <c r="JKX311" s="2"/>
      <c r="JKY311" s="2"/>
      <c r="JKZ311" s="2"/>
      <c r="JLA311" s="2"/>
      <c r="JLB311" s="2"/>
      <c r="JLC311" s="2"/>
      <c r="JLD311" s="2"/>
      <c r="JLE311" s="2"/>
      <c r="JLF311" s="2"/>
      <c r="JLG311" s="2"/>
      <c r="JLH311" s="2"/>
      <c r="JLI311" s="2"/>
      <c r="JLJ311" s="2"/>
      <c r="JLK311" s="2"/>
      <c r="JLL311" s="2"/>
      <c r="JLM311" s="2"/>
      <c r="JLN311" s="2"/>
      <c r="JLO311" s="2"/>
      <c r="JLP311" s="2"/>
      <c r="JLQ311" s="2"/>
      <c r="JLR311" s="2"/>
      <c r="JLS311" s="2"/>
      <c r="JLT311" s="2"/>
      <c r="JLU311" s="2"/>
      <c r="JLV311" s="2"/>
      <c r="JLW311" s="2"/>
      <c r="JLX311" s="2"/>
      <c r="JLY311" s="2"/>
      <c r="JLZ311" s="2"/>
      <c r="JMA311" s="2"/>
      <c r="JMB311" s="2"/>
      <c r="JMC311" s="2"/>
      <c r="JMD311" s="2"/>
      <c r="JME311" s="2"/>
      <c r="JMF311" s="2"/>
      <c r="JMG311" s="2"/>
      <c r="JMH311" s="2"/>
      <c r="JMI311" s="2"/>
      <c r="JMJ311" s="2"/>
      <c r="JMK311" s="2"/>
      <c r="JML311" s="2"/>
      <c r="JMM311" s="2"/>
      <c r="JMN311" s="2"/>
      <c r="JMO311" s="2"/>
      <c r="JMP311" s="2"/>
      <c r="JMQ311" s="2"/>
      <c r="JMR311" s="2"/>
      <c r="JMS311" s="2"/>
      <c r="JMT311" s="2"/>
      <c r="JMU311" s="2"/>
      <c r="JMV311" s="2"/>
      <c r="JMW311" s="2"/>
      <c r="JMX311" s="2"/>
      <c r="JMY311" s="2"/>
      <c r="JMZ311" s="2"/>
      <c r="JNA311" s="2"/>
      <c r="JNB311" s="2"/>
      <c r="JNC311" s="2"/>
      <c r="JND311" s="2"/>
      <c r="JNE311" s="2"/>
      <c r="JNF311" s="2"/>
      <c r="JNG311" s="2"/>
      <c r="JNH311" s="2"/>
      <c r="JNI311" s="2"/>
      <c r="JNJ311" s="2"/>
      <c r="JNK311" s="2"/>
      <c r="JNL311" s="2"/>
      <c r="JNM311" s="2"/>
      <c r="JNN311" s="2"/>
      <c r="JNO311" s="2"/>
      <c r="JNP311" s="2"/>
      <c r="JNQ311" s="2"/>
      <c r="JNR311" s="2"/>
      <c r="JNS311" s="2"/>
      <c r="JNT311" s="2"/>
      <c r="JNU311" s="2"/>
      <c r="JNV311" s="2"/>
      <c r="JNW311" s="2"/>
      <c r="JNX311" s="2"/>
      <c r="JNY311" s="2"/>
      <c r="JNZ311" s="2"/>
      <c r="JOA311" s="2"/>
      <c r="JOB311" s="2"/>
      <c r="JOC311" s="2"/>
      <c r="JOD311" s="2"/>
      <c r="JOE311" s="2"/>
      <c r="JOF311" s="2"/>
      <c r="JOG311" s="2"/>
      <c r="JOH311" s="2"/>
      <c r="JOI311" s="2"/>
      <c r="JOJ311" s="2"/>
      <c r="JOK311" s="2"/>
      <c r="JOL311" s="2"/>
      <c r="JOM311" s="2"/>
      <c r="JON311" s="2"/>
      <c r="JOO311" s="2"/>
      <c r="JOP311" s="2"/>
      <c r="JOQ311" s="2"/>
      <c r="JOR311" s="2"/>
      <c r="JOS311" s="2"/>
      <c r="JOT311" s="2"/>
      <c r="JOU311" s="2"/>
      <c r="JOV311" s="2"/>
      <c r="JOW311" s="2"/>
      <c r="JOX311" s="2"/>
      <c r="JOY311" s="2"/>
      <c r="JOZ311" s="2"/>
      <c r="JPA311" s="2"/>
      <c r="JPB311" s="2"/>
      <c r="JPC311" s="2"/>
      <c r="JPD311" s="2"/>
      <c r="JPE311" s="2"/>
      <c r="JPF311" s="2"/>
      <c r="JPG311" s="2"/>
      <c r="JPH311" s="2"/>
      <c r="JPI311" s="2"/>
      <c r="JPJ311" s="2"/>
      <c r="JPK311" s="2"/>
      <c r="JPL311" s="2"/>
      <c r="JPM311" s="2"/>
      <c r="JPN311" s="2"/>
      <c r="JPO311" s="2"/>
      <c r="JPP311" s="2"/>
      <c r="JPQ311" s="2"/>
      <c r="JPR311" s="2"/>
      <c r="JPS311" s="2"/>
      <c r="JPT311" s="2"/>
      <c r="JPU311" s="2"/>
      <c r="JPV311" s="2"/>
      <c r="JPW311" s="2"/>
      <c r="JPX311" s="2"/>
      <c r="JPY311" s="2"/>
      <c r="JPZ311" s="2"/>
      <c r="JQA311" s="2"/>
      <c r="JQB311" s="2"/>
      <c r="JQC311" s="2"/>
      <c r="JQD311" s="2"/>
      <c r="JQE311" s="2"/>
      <c r="JQF311" s="2"/>
      <c r="JQG311" s="2"/>
      <c r="JQH311" s="2"/>
      <c r="JQI311" s="2"/>
      <c r="JQJ311" s="2"/>
      <c r="JQK311" s="2"/>
      <c r="JQL311" s="2"/>
      <c r="JQM311" s="2"/>
      <c r="JQN311" s="2"/>
      <c r="JQO311" s="2"/>
      <c r="JQP311" s="2"/>
      <c r="JQQ311" s="2"/>
      <c r="JQR311" s="2"/>
      <c r="JQS311" s="2"/>
      <c r="JQT311" s="2"/>
      <c r="JQU311" s="2"/>
      <c r="JQV311" s="2"/>
      <c r="JQW311" s="2"/>
      <c r="JQX311" s="2"/>
      <c r="JQY311" s="2"/>
      <c r="JQZ311" s="2"/>
      <c r="JRA311" s="2"/>
      <c r="JRB311" s="2"/>
      <c r="JRC311" s="2"/>
      <c r="JRD311" s="2"/>
      <c r="JRE311" s="2"/>
      <c r="JRF311" s="2"/>
      <c r="JRG311" s="2"/>
      <c r="JRH311" s="2"/>
      <c r="JRI311" s="2"/>
      <c r="JRJ311" s="2"/>
      <c r="JRK311" s="2"/>
      <c r="JRL311" s="2"/>
      <c r="JRM311" s="2"/>
      <c r="JRN311" s="2"/>
      <c r="JRO311" s="2"/>
      <c r="JRP311" s="2"/>
      <c r="JRQ311" s="2"/>
      <c r="JRR311" s="2"/>
      <c r="JRS311" s="2"/>
      <c r="JRT311" s="2"/>
      <c r="JRU311" s="2"/>
      <c r="JRV311" s="2"/>
      <c r="JRW311" s="2"/>
      <c r="JRX311" s="2"/>
      <c r="JRY311" s="2"/>
      <c r="JRZ311" s="2"/>
      <c r="JSA311" s="2"/>
      <c r="JSB311" s="2"/>
      <c r="JSC311" s="2"/>
      <c r="JSD311" s="2"/>
      <c r="JSE311" s="2"/>
      <c r="JSF311" s="2"/>
      <c r="JSG311" s="2"/>
      <c r="JSH311" s="2"/>
      <c r="JSI311" s="2"/>
      <c r="JSJ311" s="2"/>
      <c r="JSK311" s="2"/>
      <c r="JSL311" s="2"/>
      <c r="JSM311" s="2"/>
      <c r="JSN311" s="2"/>
      <c r="JSO311" s="2"/>
      <c r="JSP311" s="2"/>
      <c r="JSQ311" s="2"/>
      <c r="JSR311" s="2"/>
      <c r="JSS311" s="2"/>
      <c r="JST311" s="2"/>
      <c r="JSU311" s="2"/>
      <c r="JSV311" s="2"/>
      <c r="JSW311" s="2"/>
      <c r="JSX311" s="2"/>
      <c r="JSY311" s="2"/>
      <c r="JSZ311" s="2"/>
      <c r="JTA311" s="2"/>
      <c r="JTB311" s="2"/>
      <c r="JTC311" s="2"/>
      <c r="JTD311" s="2"/>
      <c r="JTE311" s="2"/>
      <c r="JTF311" s="2"/>
      <c r="JTG311" s="2"/>
      <c r="JTH311" s="2"/>
      <c r="JTI311" s="2"/>
      <c r="JTJ311" s="2"/>
      <c r="JTK311" s="2"/>
      <c r="JTL311" s="2"/>
      <c r="JTM311" s="2"/>
      <c r="JTN311" s="2"/>
      <c r="JTO311" s="2"/>
      <c r="JTP311" s="2"/>
      <c r="JTQ311" s="2"/>
      <c r="JTR311" s="2"/>
      <c r="JTS311" s="2"/>
      <c r="JTT311" s="2"/>
      <c r="JTU311" s="2"/>
      <c r="JTV311" s="2"/>
      <c r="JTW311" s="2"/>
      <c r="JTX311" s="2"/>
      <c r="JTY311" s="2"/>
      <c r="JTZ311" s="2"/>
      <c r="JUA311" s="2"/>
      <c r="JUB311" s="2"/>
      <c r="JUC311" s="2"/>
      <c r="JUD311" s="2"/>
      <c r="JUE311" s="2"/>
      <c r="JUF311" s="2"/>
      <c r="JUG311" s="2"/>
      <c r="JUH311" s="2"/>
      <c r="JUI311" s="2"/>
      <c r="JUJ311" s="2"/>
      <c r="JUK311" s="2"/>
      <c r="JUL311" s="2"/>
      <c r="JUM311" s="2"/>
      <c r="JUN311" s="2"/>
      <c r="JUO311" s="2"/>
      <c r="JUP311" s="2"/>
      <c r="JUQ311" s="2"/>
      <c r="JUR311" s="2"/>
      <c r="JUS311" s="2"/>
      <c r="JUT311" s="2"/>
      <c r="JUU311" s="2"/>
      <c r="JUV311" s="2"/>
      <c r="JUW311" s="2"/>
      <c r="JUX311" s="2"/>
      <c r="JUY311" s="2"/>
      <c r="JUZ311" s="2"/>
      <c r="JVA311" s="2"/>
      <c r="JVB311" s="2"/>
      <c r="JVC311" s="2"/>
      <c r="JVD311" s="2"/>
      <c r="JVE311" s="2"/>
      <c r="JVF311" s="2"/>
      <c r="JVG311" s="2"/>
      <c r="JVH311" s="2"/>
      <c r="JVI311" s="2"/>
      <c r="JVJ311" s="2"/>
      <c r="JVK311" s="2"/>
      <c r="JVL311" s="2"/>
      <c r="JVM311" s="2"/>
      <c r="JVN311" s="2"/>
      <c r="JVO311" s="2"/>
      <c r="JVP311" s="2"/>
      <c r="JVQ311" s="2"/>
      <c r="JVR311" s="2"/>
      <c r="JVS311" s="2"/>
      <c r="JVT311" s="2"/>
      <c r="JVU311" s="2"/>
      <c r="JVV311" s="2"/>
      <c r="JVW311" s="2"/>
      <c r="JVX311" s="2"/>
      <c r="JVY311" s="2"/>
      <c r="JVZ311" s="2"/>
      <c r="JWA311" s="2"/>
      <c r="JWB311" s="2"/>
      <c r="JWC311" s="2"/>
      <c r="JWD311" s="2"/>
      <c r="JWE311" s="2"/>
      <c r="JWF311" s="2"/>
      <c r="JWG311" s="2"/>
      <c r="JWH311" s="2"/>
      <c r="JWI311" s="2"/>
      <c r="JWJ311" s="2"/>
      <c r="JWK311" s="2"/>
      <c r="JWL311" s="2"/>
      <c r="JWM311" s="2"/>
      <c r="JWN311" s="2"/>
      <c r="JWO311" s="2"/>
      <c r="JWP311" s="2"/>
      <c r="JWQ311" s="2"/>
      <c r="JWR311" s="2"/>
      <c r="JWS311" s="2"/>
      <c r="JWT311" s="2"/>
      <c r="JWU311" s="2"/>
      <c r="JWV311" s="2"/>
      <c r="JWW311" s="2"/>
      <c r="JWX311" s="2"/>
      <c r="JWY311" s="2"/>
      <c r="JWZ311" s="2"/>
      <c r="JXA311" s="2"/>
      <c r="JXB311" s="2"/>
      <c r="JXC311" s="2"/>
      <c r="JXD311" s="2"/>
      <c r="JXE311" s="2"/>
      <c r="JXF311" s="2"/>
      <c r="JXG311" s="2"/>
      <c r="JXH311" s="2"/>
      <c r="JXI311" s="2"/>
      <c r="JXJ311" s="2"/>
      <c r="JXK311" s="2"/>
      <c r="JXL311" s="2"/>
      <c r="JXM311" s="2"/>
      <c r="JXN311" s="2"/>
      <c r="JXO311" s="2"/>
      <c r="JXP311" s="2"/>
      <c r="JXQ311" s="2"/>
      <c r="JXR311" s="2"/>
      <c r="JXS311" s="2"/>
      <c r="JXT311" s="2"/>
      <c r="JXU311" s="2"/>
      <c r="JXV311" s="2"/>
      <c r="JXW311" s="2"/>
      <c r="JXX311" s="2"/>
      <c r="JXY311" s="2"/>
      <c r="JXZ311" s="2"/>
      <c r="JYA311" s="2"/>
      <c r="JYB311" s="2"/>
      <c r="JYC311" s="2"/>
      <c r="JYD311" s="2"/>
      <c r="JYE311" s="2"/>
      <c r="JYF311" s="2"/>
      <c r="JYG311" s="2"/>
      <c r="JYH311" s="2"/>
      <c r="JYI311" s="2"/>
      <c r="JYJ311" s="2"/>
      <c r="JYK311" s="2"/>
      <c r="JYL311" s="2"/>
      <c r="JYM311" s="2"/>
      <c r="JYN311" s="2"/>
      <c r="JYO311" s="2"/>
      <c r="JYP311" s="2"/>
      <c r="JYQ311" s="2"/>
      <c r="JYR311" s="2"/>
      <c r="JYS311" s="2"/>
      <c r="JYT311" s="2"/>
      <c r="JYU311" s="2"/>
      <c r="JYV311" s="2"/>
      <c r="JYW311" s="2"/>
      <c r="JYX311" s="2"/>
      <c r="JYY311" s="2"/>
      <c r="JYZ311" s="2"/>
      <c r="JZA311" s="2"/>
      <c r="JZB311" s="2"/>
      <c r="JZC311" s="2"/>
      <c r="JZD311" s="2"/>
      <c r="JZE311" s="2"/>
      <c r="JZF311" s="2"/>
      <c r="JZG311" s="2"/>
      <c r="JZH311" s="2"/>
      <c r="JZI311" s="2"/>
      <c r="JZJ311" s="2"/>
      <c r="JZK311" s="2"/>
      <c r="JZL311" s="2"/>
      <c r="JZM311" s="2"/>
      <c r="JZN311" s="2"/>
      <c r="JZO311" s="2"/>
      <c r="JZP311" s="2"/>
      <c r="JZQ311" s="2"/>
      <c r="JZR311" s="2"/>
      <c r="JZS311" s="2"/>
      <c r="JZT311" s="2"/>
      <c r="JZU311" s="2"/>
      <c r="JZV311" s="2"/>
      <c r="JZW311" s="2"/>
      <c r="JZX311" s="2"/>
      <c r="JZY311" s="2"/>
      <c r="JZZ311" s="2"/>
      <c r="KAA311" s="2"/>
      <c r="KAB311" s="2"/>
      <c r="KAC311" s="2"/>
      <c r="KAD311" s="2"/>
      <c r="KAE311" s="2"/>
      <c r="KAF311" s="2"/>
      <c r="KAG311" s="2"/>
      <c r="KAH311" s="2"/>
      <c r="KAI311" s="2"/>
      <c r="KAJ311" s="2"/>
      <c r="KAK311" s="2"/>
      <c r="KAL311" s="2"/>
      <c r="KAM311" s="2"/>
      <c r="KAN311" s="2"/>
      <c r="KAO311" s="2"/>
      <c r="KAP311" s="2"/>
      <c r="KAQ311" s="2"/>
      <c r="KAR311" s="2"/>
      <c r="KAS311" s="2"/>
      <c r="KAT311" s="2"/>
      <c r="KAU311" s="2"/>
      <c r="KAV311" s="2"/>
      <c r="KAW311" s="2"/>
      <c r="KAX311" s="2"/>
      <c r="KAY311" s="2"/>
      <c r="KAZ311" s="2"/>
      <c r="KBA311" s="2"/>
      <c r="KBB311" s="2"/>
      <c r="KBC311" s="2"/>
      <c r="KBD311" s="2"/>
      <c r="KBE311" s="2"/>
      <c r="KBF311" s="2"/>
      <c r="KBG311" s="2"/>
      <c r="KBH311" s="2"/>
      <c r="KBI311" s="2"/>
      <c r="KBJ311" s="2"/>
      <c r="KBK311" s="2"/>
      <c r="KBL311" s="2"/>
      <c r="KBM311" s="2"/>
      <c r="KBN311" s="2"/>
      <c r="KBO311" s="2"/>
      <c r="KBP311" s="2"/>
      <c r="KBQ311" s="2"/>
      <c r="KBR311" s="2"/>
      <c r="KBS311" s="2"/>
      <c r="KBT311" s="2"/>
      <c r="KBU311" s="2"/>
      <c r="KBV311" s="2"/>
      <c r="KBW311" s="2"/>
      <c r="KBX311" s="2"/>
      <c r="KBY311" s="2"/>
      <c r="KBZ311" s="2"/>
      <c r="KCA311" s="2"/>
      <c r="KCB311" s="2"/>
      <c r="KCC311" s="2"/>
      <c r="KCD311" s="2"/>
      <c r="KCE311" s="2"/>
      <c r="KCF311" s="2"/>
      <c r="KCG311" s="2"/>
      <c r="KCH311" s="2"/>
      <c r="KCI311" s="2"/>
      <c r="KCJ311" s="2"/>
      <c r="KCK311" s="2"/>
      <c r="KCL311" s="2"/>
      <c r="KCM311" s="2"/>
      <c r="KCN311" s="2"/>
      <c r="KCO311" s="2"/>
      <c r="KCP311" s="2"/>
      <c r="KCQ311" s="2"/>
      <c r="KCR311" s="2"/>
      <c r="KCS311" s="2"/>
      <c r="KCT311" s="2"/>
      <c r="KCU311" s="2"/>
      <c r="KCV311" s="2"/>
      <c r="KCW311" s="2"/>
      <c r="KCX311" s="2"/>
      <c r="KCY311" s="2"/>
      <c r="KCZ311" s="2"/>
      <c r="KDA311" s="2"/>
      <c r="KDB311" s="2"/>
      <c r="KDC311" s="2"/>
      <c r="KDD311" s="2"/>
      <c r="KDE311" s="2"/>
      <c r="KDF311" s="2"/>
      <c r="KDG311" s="2"/>
      <c r="KDH311" s="2"/>
      <c r="KDI311" s="2"/>
      <c r="KDJ311" s="2"/>
      <c r="KDK311" s="2"/>
      <c r="KDL311" s="2"/>
      <c r="KDM311" s="2"/>
      <c r="KDN311" s="2"/>
      <c r="KDO311" s="2"/>
      <c r="KDP311" s="2"/>
      <c r="KDQ311" s="2"/>
      <c r="KDR311" s="2"/>
      <c r="KDS311" s="2"/>
      <c r="KDT311" s="2"/>
      <c r="KDU311" s="2"/>
      <c r="KDV311" s="2"/>
      <c r="KDW311" s="2"/>
      <c r="KDX311" s="2"/>
      <c r="KDY311" s="2"/>
      <c r="KDZ311" s="2"/>
      <c r="KEA311" s="2"/>
      <c r="KEB311" s="2"/>
      <c r="KEC311" s="2"/>
      <c r="KED311" s="2"/>
      <c r="KEE311" s="2"/>
      <c r="KEF311" s="2"/>
      <c r="KEG311" s="2"/>
      <c r="KEH311" s="2"/>
      <c r="KEI311" s="2"/>
      <c r="KEJ311" s="2"/>
      <c r="KEK311" s="2"/>
      <c r="KEL311" s="2"/>
      <c r="KEM311" s="2"/>
      <c r="KEN311" s="2"/>
      <c r="KEO311" s="2"/>
      <c r="KEP311" s="2"/>
      <c r="KEQ311" s="2"/>
      <c r="KER311" s="2"/>
      <c r="KES311" s="2"/>
      <c r="KET311" s="2"/>
      <c r="KEU311" s="2"/>
      <c r="KEV311" s="2"/>
      <c r="KEW311" s="2"/>
      <c r="KEX311" s="2"/>
      <c r="KEY311" s="2"/>
      <c r="KEZ311" s="2"/>
      <c r="KFA311" s="2"/>
      <c r="KFB311" s="2"/>
      <c r="KFC311" s="2"/>
      <c r="KFD311" s="2"/>
      <c r="KFE311" s="2"/>
      <c r="KFF311" s="2"/>
      <c r="KFG311" s="2"/>
      <c r="KFH311" s="2"/>
      <c r="KFI311" s="2"/>
      <c r="KFJ311" s="2"/>
      <c r="KFK311" s="2"/>
      <c r="KFL311" s="2"/>
      <c r="KFM311" s="2"/>
      <c r="KFN311" s="2"/>
      <c r="KFO311" s="2"/>
      <c r="KFP311" s="2"/>
      <c r="KFQ311" s="2"/>
      <c r="KFR311" s="2"/>
      <c r="KFS311" s="2"/>
      <c r="KFT311" s="2"/>
      <c r="KFU311" s="2"/>
      <c r="KFV311" s="2"/>
      <c r="KFW311" s="2"/>
      <c r="KFX311" s="2"/>
      <c r="KFY311" s="2"/>
      <c r="KFZ311" s="2"/>
      <c r="KGA311" s="2"/>
      <c r="KGB311" s="2"/>
      <c r="KGC311" s="2"/>
      <c r="KGD311" s="2"/>
      <c r="KGE311" s="2"/>
      <c r="KGF311" s="2"/>
      <c r="KGG311" s="2"/>
      <c r="KGH311" s="2"/>
      <c r="KGI311" s="2"/>
      <c r="KGJ311" s="2"/>
      <c r="KGK311" s="2"/>
      <c r="KGL311" s="2"/>
      <c r="KGM311" s="2"/>
      <c r="KGN311" s="2"/>
      <c r="KGO311" s="2"/>
      <c r="KGP311" s="2"/>
      <c r="KGQ311" s="2"/>
      <c r="KGR311" s="2"/>
      <c r="KGS311" s="2"/>
      <c r="KGT311" s="2"/>
      <c r="KGU311" s="2"/>
      <c r="KGV311" s="2"/>
      <c r="KGW311" s="2"/>
      <c r="KGX311" s="2"/>
      <c r="KGY311" s="2"/>
      <c r="KGZ311" s="2"/>
      <c r="KHA311" s="2"/>
      <c r="KHB311" s="2"/>
      <c r="KHC311" s="2"/>
      <c r="KHD311" s="2"/>
      <c r="KHE311" s="2"/>
      <c r="KHF311" s="2"/>
      <c r="KHG311" s="2"/>
      <c r="KHH311" s="2"/>
      <c r="KHI311" s="2"/>
      <c r="KHJ311" s="2"/>
      <c r="KHK311" s="2"/>
      <c r="KHL311" s="2"/>
      <c r="KHM311" s="2"/>
      <c r="KHN311" s="2"/>
      <c r="KHO311" s="2"/>
      <c r="KHP311" s="2"/>
      <c r="KHQ311" s="2"/>
      <c r="KHR311" s="2"/>
      <c r="KHS311" s="2"/>
      <c r="KHT311" s="2"/>
      <c r="KHU311" s="2"/>
      <c r="KHV311" s="2"/>
      <c r="KHW311" s="2"/>
      <c r="KHX311" s="2"/>
      <c r="KHY311" s="2"/>
      <c r="KHZ311" s="2"/>
      <c r="KIA311" s="2"/>
      <c r="KIB311" s="2"/>
      <c r="KIC311" s="2"/>
      <c r="KID311" s="2"/>
      <c r="KIE311" s="2"/>
      <c r="KIF311" s="2"/>
      <c r="KIG311" s="2"/>
      <c r="KIH311" s="2"/>
      <c r="KII311" s="2"/>
      <c r="KIJ311" s="2"/>
      <c r="KIK311" s="2"/>
      <c r="KIL311" s="2"/>
      <c r="KIM311" s="2"/>
      <c r="KIN311" s="2"/>
      <c r="KIO311" s="2"/>
      <c r="KIP311" s="2"/>
      <c r="KIQ311" s="2"/>
      <c r="KIR311" s="2"/>
      <c r="KIS311" s="2"/>
      <c r="KIT311" s="2"/>
      <c r="KIU311" s="2"/>
      <c r="KIV311" s="2"/>
      <c r="KIW311" s="2"/>
      <c r="KIX311" s="2"/>
      <c r="KIY311" s="2"/>
      <c r="KIZ311" s="2"/>
      <c r="KJA311" s="2"/>
      <c r="KJB311" s="2"/>
      <c r="KJC311" s="2"/>
      <c r="KJD311" s="2"/>
      <c r="KJE311" s="2"/>
      <c r="KJF311" s="2"/>
      <c r="KJG311" s="2"/>
      <c r="KJH311" s="2"/>
      <c r="KJI311" s="2"/>
      <c r="KJJ311" s="2"/>
      <c r="KJK311" s="2"/>
      <c r="KJL311" s="2"/>
      <c r="KJM311" s="2"/>
      <c r="KJN311" s="2"/>
      <c r="KJO311" s="2"/>
      <c r="KJP311" s="2"/>
      <c r="KJQ311" s="2"/>
      <c r="KJR311" s="2"/>
      <c r="KJS311" s="2"/>
      <c r="KJT311" s="2"/>
      <c r="KJU311" s="2"/>
      <c r="KJV311" s="2"/>
      <c r="KJW311" s="2"/>
      <c r="KJX311" s="2"/>
      <c r="KJY311" s="2"/>
      <c r="KJZ311" s="2"/>
      <c r="KKA311" s="2"/>
      <c r="KKB311" s="2"/>
      <c r="KKC311" s="2"/>
      <c r="KKD311" s="2"/>
      <c r="KKE311" s="2"/>
      <c r="KKF311" s="2"/>
      <c r="KKG311" s="2"/>
      <c r="KKH311" s="2"/>
      <c r="KKI311" s="2"/>
      <c r="KKJ311" s="2"/>
      <c r="KKK311" s="2"/>
      <c r="KKL311" s="2"/>
      <c r="KKM311" s="2"/>
      <c r="KKN311" s="2"/>
      <c r="KKO311" s="2"/>
      <c r="KKP311" s="2"/>
      <c r="KKQ311" s="2"/>
      <c r="KKR311" s="2"/>
      <c r="KKS311" s="2"/>
      <c r="KKT311" s="2"/>
      <c r="KKU311" s="2"/>
      <c r="KKV311" s="2"/>
      <c r="KKW311" s="2"/>
      <c r="KKX311" s="2"/>
      <c r="KKY311" s="2"/>
      <c r="KKZ311" s="2"/>
      <c r="KLA311" s="2"/>
      <c r="KLB311" s="2"/>
      <c r="KLC311" s="2"/>
      <c r="KLD311" s="2"/>
      <c r="KLE311" s="2"/>
      <c r="KLF311" s="2"/>
      <c r="KLG311" s="2"/>
      <c r="KLH311" s="2"/>
      <c r="KLI311" s="2"/>
      <c r="KLJ311" s="2"/>
      <c r="KLK311" s="2"/>
      <c r="KLL311" s="2"/>
      <c r="KLM311" s="2"/>
      <c r="KLN311" s="2"/>
      <c r="KLO311" s="2"/>
      <c r="KLP311" s="2"/>
      <c r="KLQ311" s="2"/>
      <c r="KLR311" s="2"/>
      <c r="KLS311" s="2"/>
      <c r="KLT311" s="2"/>
      <c r="KLU311" s="2"/>
      <c r="KLV311" s="2"/>
      <c r="KLW311" s="2"/>
      <c r="KLX311" s="2"/>
      <c r="KLY311" s="2"/>
      <c r="KLZ311" s="2"/>
      <c r="KMA311" s="2"/>
      <c r="KMB311" s="2"/>
      <c r="KMC311" s="2"/>
      <c r="KMD311" s="2"/>
      <c r="KME311" s="2"/>
      <c r="KMF311" s="2"/>
      <c r="KMG311" s="2"/>
      <c r="KMH311" s="2"/>
      <c r="KMI311" s="2"/>
      <c r="KMJ311" s="2"/>
      <c r="KMK311" s="2"/>
      <c r="KML311" s="2"/>
      <c r="KMM311" s="2"/>
      <c r="KMN311" s="2"/>
      <c r="KMO311" s="2"/>
      <c r="KMP311" s="2"/>
      <c r="KMQ311" s="2"/>
      <c r="KMR311" s="2"/>
      <c r="KMS311" s="2"/>
      <c r="KMT311" s="2"/>
      <c r="KMU311" s="2"/>
      <c r="KMV311" s="2"/>
      <c r="KMW311" s="2"/>
      <c r="KMX311" s="2"/>
      <c r="KMY311" s="2"/>
      <c r="KMZ311" s="2"/>
      <c r="KNA311" s="2"/>
      <c r="KNB311" s="2"/>
      <c r="KNC311" s="2"/>
      <c r="KND311" s="2"/>
      <c r="KNE311" s="2"/>
      <c r="KNF311" s="2"/>
      <c r="KNG311" s="2"/>
      <c r="KNH311" s="2"/>
      <c r="KNI311" s="2"/>
      <c r="KNJ311" s="2"/>
      <c r="KNK311" s="2"/>
      <c r="KNL311" s="2"/>
      <c r="KNM311" s="2"/>
      <c r="KNN311" s="2"/>
      <c r="KNO311" s="2"/>
      <c r="KNP311" s="2"/>
      <c r="KNQ311" s="2"/>
      <c r="KNR311" s="2"/>
      <c r="KNS311" s="2"/>
      <c r="KNT311" s="2"/>
      <c r="KNU311" s="2"/>
      <c r="KNV311" s="2"/>
      <c r="KNW311" s="2"/>
      <c r="KNX311" s="2"/>
      <c r="KNY311" s="2"/>
      <c r="KNZ311" s="2"/>
      <c r="KOA311" s="2"/>
      <c r="KOB311" s="2"/>
      <c r="KOC311" s="2"/>
      <c r="KOD311" s="2"/>
      <c r="KOE311" s="2"/>
      <c r="KOF311" s="2"/>
      <c r="KOG311" s="2"/>
      <c r="KOH311" s="2"/>
      <c r="KOI311" s="2"/>
      <c r="KOJ311" s="2"/>
      <c r="KOK311" s="2"/>
      <c r="KOL311" s="2"/>
      <c r="KOM311" s="2"/>
      <c r="KON311" s="2"/>
      <c r="KOO311" s="2"/>
      <c r="KOP311" s="2"/>
      <c r="KOQ311" s="2"/>
      <c r="KOR311" s="2"/>
      <c r="KOS311" s="2"/>
      <c r="KOT311" s="2"/>
      <c r="KOU311" s="2"/>
      <c r="KOV311" s="2"/>
      <c r="KOW311" s="2"/>
      <c r="KOX311" s="2"/>
      <c r="KOY311" s="2"/>
      <c r="KOZ311" s="2"/>
      <c r="KPA311" s="2"/>
      <c r="KPB311" s="2"/>
      <c r="KPC311" s="2"/>
      <c r="KPD311" s="2"/>
      <c r="KPE311" s="2"/>
      <c r="KPF311" s="2"/>
      <c r="KPG311" s="2"/>
      <c r="KPH311" s="2"/>
      <c r="KPI311" s="2"/>
      <c r="KPJ311" s="2"/>
      <c r="KPK311" s="2"/>
      <c r="KPL311" s="2"/>
      <c r="KPM311" s="2"/>
      <c r="KPN311" s="2"/>
      <c r="KPO311" s="2"/>
      <c r="KPP311" s="2"/>
      <c r="KPQ311" s="2"/>
      <c r="KPR311" s="2"/>
      <c r="KPS311" s="2"/>
      <c r="KPT311" s="2"/>
      <c r="KPU311" s="2"/>
      <c r="KPV311" s="2"/>
      <c r="KPW311" s="2"/>
      <c r="KPX311" s="2"/>
      <c r="KPY311" s="2"/>
      <c r="KPZ311" s="2"/>
      <c r="KQA311" s="2"/>
      <c r="KQB311" s="2"/>
      <c r="KQC311" s="2"/>
      <c r="KQD311" s="2"/>
      <c r="KQE311" s="2"/>
      <c r="KQF311" s="2"/>
      <c r="KQG311" s="2"/>
      <c r="KQH311" s="2"/>
      <c r="KQI311" s="2"/>
      <c r="KQJ311" s="2"/>
      <c r="KQK311" s="2"/>
      <c r="KQL311" s="2"/>
      <c r="KQM311" s="2"/>
      <c r="KQN311" s="2"/>
      <c r="KQO311" s="2"/>
      <c r="KQP311" s="2"/>
      <c r="KQQ311" s="2"/>
      <c r="KQR311" s="2"/>
      <c r="KQS311" s="2"/>
      <c r="KQT311" s="2"/>
      <c r="KQU311" s="2"/>
      <c r="KQV311" s="2"/>
      <c r="KQW311" s="2"/>
      <c r="KQX311" s="2"/>
      <c r="KQY311" s="2"/>
      <c r="KQZ311" s="2"/>
      <c r="KRA311" s="2"/>
      <c r="KRB311" s="2"/>
      <c r="KRC311" s="2"/>
      <c r="KRD311" s="2"/>
      <c r="KRE311" s="2"/>
      <c r="KRF311" s="2"/>
      <c r="KRG311" s="2"/>
      <c r="KRH311" s="2"/>
      <c r="KRI311" s="2"/>
      <c r="KRJ311" s="2"/>
      <c r="KRK311" s="2"/>
      <c r="KRL311" s="2"/>
      <c r="KRM311" s="2"/>
      <c r="KRN311" s="2"/>
      <c r="KRO311" s="2"/>
      <c r="KRP311" s="2"/>
      <c r="KRQ311" s="2"/>
      <c r="KRR311" s="2"/>
      <c r="KRS311" s="2"/>
      <c r="KRT311" s="2"/>
      <c r="KRU311" s="2"/>
      <c r="KRV311" s="2"/>
      <c r="KRW311" s="2"/>
      <c r="KRX311" s="2"/>
      <c r="KRY311" s="2"/>
      <c r="KRZ311" s="2"/>
      <c r="KSA311" s="2"/>
      <c r="KSB311" s="2"/>
      <c r="KSC311" s="2"/>
      <c r="KSD311" s="2"/>
      <c r="KSE311" s="2"/>
      <c r="KSF311" s="2"/>
      <c r="KSG311" s="2"/>
      <c r="KSH311" s="2"/>
      <c r="KSI311" s="2"/>
      <c r="KSJ311" s="2"/>
      <c r="KSK311" s="2"/>
      <c r="KSL311" s="2"/>
      <c r="KSM311" s="2"/>
      <c r="KSN311" s="2"/>
      <c r="KSO311" s="2"/>
      <c r="KSP311" s="2"/>
      <c r="KSQ311" s="2"/>
      <c r="KSR311" s="2"/>
      <c r="KSS311" s="2"/>
      <c r="KST311" s="2"/>
      <c r="KSU311" s="2"/>
      <c r="KSV311" s="2"/>
      <c r="KSW311" s="2"/>
      <c r="KSX311" s="2"/>
      <c r="KSY311" s="2"/>
      <c r="KSZ311" s="2"/>
      <c r="KTA311" s="2"/>
      <c r="KTB311" s="2"/>
      <c r="KTC311" s="2"/>
      <c r="KTD311" s="2"/>
      <c r="KTE311" s="2"/>
      <c r="KTF311" s="2"/>
      <c r="KTG311" s="2"/>
      <c r="KTH311" s="2"/>
      <c r="KTI311" s="2"/>
      <c r="KTJ311" s="2"/>
      <c r="KTK311" s="2"/>
      <c r="KTL311" s="2"/>
      <c r="KTM311" s="2"/>
      <c r="KTN311" s="2"/>
      <c r="KTO311" s="2"/>
      <c r="KTP311" s="2"/>
      <c r="KTQ311" s="2"/>
      <c r="KTR311" s="2"/>
      <c r="KTS311" s="2"/>
      <c r="KTT311" s="2"/>
      <c r="KTU311" s="2"/>
      <c r="KTV311" s="2"/>
      <c r="KTW311" s="2"/>
      <c r="KTX311" s="2"/>
      <c r="KTY311" s="2"/>
      <c r="KTZ311" s="2"/>
      <c r="KUA311" s="2"/>
      <c r="KUB311" s="2"/>
      <c r="KUC311" s="2"/>
      <c r="KUD311" s="2"/>
      <c r="KUE311" s="2"/>
      <c r="KUF311" s="2"/>
      <c r="KUG311" s="2"/>
      <c r="KUH311" s="2"/>
      <c r="KUI311" s="2"/>
      <c r="KUJ311" s="2"/>
      <c r="KUK311" s="2"/>
      <c r="KUL311" s="2"/>
      <c r="KUM311" s="2"/>
      <c r="KUN311" s="2"/>
      <c r="KUO311" s="2"/>
      <c r="KUP311" s="2"/>
      <c r="KUQ311" s="2"/>
      <c r="KUR311" s="2"/>
      <c r="KUS311" s="2"/>
      <c r="KUT311" s="2"/>
      <c r="KUU311" s="2"/>
      <c r="KUV311" s="2"/>
      <c r="KUW311" s="2"/>
      <c r="KUX311" s="2"/>
      <c r="KUY311" s="2"/>
      <c r="KUZ311" s="2"/>
      <c r="KVA311" s="2"/>
      <c r="KVB311" s="2"/>
      <c r="KVC311" s="2"/>
      <c r="KVD311" s="2"/>
      <c r="KVE311" s="2"/>
      <c r="KVF311" s="2"/>
      <c r="KVG311" s="2"/>
      <c r="KVH311" s="2"/>
      <c r="KVI311" s="2"/>
      <c r="KVJ311" s="2"/>
      <c r="KVK311" s="2"/>
      <c r="KVL311" s="2"/>
      <c r="KVM311" s="2"/>
      <c r="KVN311" s="2"/>
      <c r="KVO311" s="2"/>
      <c r="KVP311" s="2"/>
      <c r="KVQ311" s="2"/>
      <c r="KVR311" s="2"/>
      <c r="KVS311" s="2"/>
      <c r="KVT311" s="2"/>
      <c r="KVU311" s="2"/>
      <c r="KVV311" s="2"/>
      <c r="KVW311" s="2"/>
      <c r="KVX311" s="2"/>
      <c r="KVY311" s="2"/>
      <c r="KVZ311" s="2"/>
      <c r="KWA311" s="2"/>
      <c r="KWB311" s="2"/>
      <c r="KWC311" s="2"/>
      <c r="KWD311" s="2"/>
      <c r="KWE311" s="2"/>
      <c r="KWF311" s="2"/>
      <c r="KWG311" s="2"/>
      <c r="KWH311" s="2"/>
      <c r="KWI311" s="2"/>
      <c r="KWJ311" s="2"/>
      <c r="KWK311" s="2"/>
      <c r="KWL311" s="2"/>
      <c r="KWM311" s="2"/>
      <c r="KWN311" s="2"/>
      <c r="KWO311" s="2"/>
      <c r="KWP311" s="2"/>
      <c r="KWQ311" s="2"/>
      <c r="KWR311" s="2"/>
      <c r="KWS311" s="2"/>
      <c r="KWT311" s="2"/>
      <c r="KWU311" s="2"/>
      <c r="KWV311" s="2"/>
      <c r="KWW311" s="2"/>
      <c r="KWX311" s="2"/>
      <c r="KWY311" s="2"/>
      <c r="KWZ311" s="2"/>
      <c r="KXA311" s="2"/>
      <c r="KXB311" s="2"/>
      <c r="KXC311" s="2"/>
      <c r="KXD311" s="2"/>
      <c r="KXE311" s="2"/>
      <c r="KXF311" s="2"/>
      <c r="KXG311" s="2"/>
      <c r="KXH311" s="2"/>
      <c r="KXI311" s="2"/>
      <c r="KXJ311" s="2"/>
      <c r="KXK311" s="2"/>
      <c r="KXL311" s="2"/>
      <c r="KXM311" s="2"/>
      <c r="KXN311" s="2"/>
      <c r="KXO311" s="2"/>
      <c r="KXP311" s="2"/>
      <c r="KXQ311" s="2"/>
      <c r="KXR311" s="2"/>
      <c r="KXS311" s="2"/>
      <c r="KXT311" s="2"/>
      <c r="KXU311" s="2"/>
      <c r="KXV311" s="2"/>
      <c r="KXW311" s="2"/>
      <c r="KXX311" s="2"/>
      <c r="KXY311" s="2"/>
      <c r="KXZ311" s="2"/>
      <c r="KYA311" s="2"/>
      <c r="KYB311" s="2"/>
      <c r="KYC311" s="2"/>
      <c r="KYD311" s="2"/>
      <c r="KYE311" s="2"/>
      <c r="KYF311" s="2"/>
      <c r="KYG311" s="2"/>
      <c r="KYH311" s="2"/>
      <c r="KYI311" s="2"/>
      <c r="KYJ311" s="2"/>
      <c r="KYK311" s="2"/>
      <c r="KYL311" s="2"/>
      <c r="KYM311" s="2"/>
      <c r="KYN311" s="2"/>
      <c r="KYO311" s="2"/>
      <c r="KYP311" s="2"/>
      <c r="KYQ311" s="2"/>
      <c r="KYR311" s="2"/>
      <c r="KYS311" s="2"/>
      <c r="KYT311" s="2"/>
      <c r="KYU311" s="2"/>
      <c r="KYV311" s="2"/>
      <c r="KYW311" s="2"/>
      <c r="KYX311" s="2"/>
      <c r="KYY311" s="2"/>
      <c r="KYZ311" s="2"/>
      <c r="KZA311" s="2"/>
      <c r="KZB311" s="2"/>
      <c r="KZC311" s="2"/>
      <c r="KZD311" s="2"/>
      <c r="KZE311" s="2"/>
      <c r="KZF311" s="2"/>
      <c r="KZG311" s="2"/>
      <c r="KZH311" s="2"/>
      <c r="KZI311" s="2"/>
      <c r="KZJ311" s="2"/>
      <c r="KZK311" s="2"/>
      <c r="KZL311" s="2"/>
      <c r="KZM311" s="2"/>
      <c r="KZN311" s="2"/>
      <c r="KZO311" s="2"/>
      <c r="KZP311" s="2"/>
      <c r="KZQ311" s="2"/>
      <c r="KZR311" s="2"/>
      <c r="KZS311" s="2"/>
      <c r="KZT311" s="2"/>
      <c r="KZU311" s="2"/>
      <c r="KZV311" s="2"/>
      <c r="KZW311" s="2"/>
      <c r="KZX311" s="2"/>
      <c r="KZY311" s="2"/>
      <c r="KZZ311" s="2"/>
      <c r="LAA311" s="2"/>
      <c r="LAB311" s="2"/>
      <c r="LAC311" s="2"/>
      <c r="LAD311" s="2"/>
      <c r="LAE311" s="2"/>
      <c r="LAF311" s="2"/>
      <c r="LAG311" s="2"/>
      <c r="LAH311" s="2"/>
      <c r="LAI311" s="2"/>
      <c r="LAJ311" s="2"/>
      <c r="LAK311" s="2"/>
      <c r="LAL311" s="2"/>
      <c r="LAM311" s="2"/>
      <c r="LAN311" s="2"/>
      <c r="LAO311" s="2"/>
      <c r="LAP311" s="2"/>
      <c r="LAQ311" s="2"/>
      <c r="LAR311" s="2"/>
      <c r="LAS311" s="2"/>
      <c r="LAT311" s="2"/>
      <c r="LAU311" s="2"/>
      <c r="LAV311" s="2"/>
      <c r="LAW311" s="2"/>
      <c r="LAX311" s="2"/>
      <c r="LAY311" s="2"/>
      <c r="LAZ311" s="2"/>
      <c r="LBA311" s="2"/>
      <c r="LBB311" s="2"/>
      <c r="LBC311" s="2"/>
      <c r="LBD311" s="2"/>
      <c r="LBE311" s="2"/>
      <c r="LBF311" s="2"/>
      <c r="LBG311" s="2"/>
      <c r="LBH311" s="2"/>
      <c r="LBI311" s="2"/>
      <c r="LBJ311" s="2"/>
      <c r="LBK311" s="2"/>
      <c r="LBL311" s="2"/>
      <c r="LBM311" s="2"/>
      <c r="LBN311" s="2"/>
      <c r="LBO311" s="2"/>
      <c r="LBP311" s="2"/>
      <c r="LBQ311" s="2"/>
      <c r="LBR311" s="2"/>
      <c r="LBS311" s="2"/>
      <c r="LBT311" s="2"/>
      <c r="LBU311" s="2"/>
      <c r="LBV311" s="2"/>
      <c r="LBW311" s="2"/>
      <c r="LBX311" s="2"/>
      <c r="LBY311" s="2"/>
      <c r="LBZ311" s="2"/>
      <c r="LCA311" s="2"/>
      <c r="LCB311" s="2"/>
      <c r="LCC311" s="2"/>
      <c r="LCD311" s="2"/>
      <c r="LCE311" s="2"/>
      <c r="LCF311" s="2"/>
      <c r="LCG311" s="2"/>
      <c r="LCH311" s="2"/>
      <c r="LCI311" s="2"/>
      <c r="LCJ311" s="2"/>
      <c r="LCK311" s="2"/>
      <c r="LCL311" s="2"/>
      <c r="LCM311" s="2"/>
      <c r="LCN311" s="2"/>
      <c r="LCO311" s="2"/>
      <c r="LCP311" s="2"/>
      <c r="LCQ311" s="2"/>
      <c r="LCR311" s="2"/>
      <c r="LCS311" s="2"/>
      <c r="LCT311" s="2"/>
      <c r="LCU311" s="2"/>
      <c r="LCV311" s="2"/>
      <c r="LCW311" s="2"/>
      <c r="LCX311" s="2"/>
      <c r="LCY311" s="2"/>
      <c r="LCZ311" s="2"/>
      <c r="LDA311" s="2"/>
      <c r="LDB311" s="2"/>
      <c r="LDC311" s="2"/>
      <c r="LDD311" s="2"/>
      <c r="LDE311" s="2"/>
      <c r="LDF311" s="2"/>
      <c r="LDG311" s="2"/>
      <c r="LDH311" s="2"/>
      <c r="LDI311" s="2"/>
      <c r="LDJ311" s="2"/>
      <c r="LDK311" s="2"/>
      <c r="LDL311" s="2"/>
      <c r="LDM311" s="2"/>
      <c r="LDN311" s="2"/>
      <c r="LDO311" s="2"/>
      <c r="LDP311" s="2"/>
      <c r="LDQ311" s="2"/>
      <c r="LDR311" s="2"/>
      <c r="LDS311" s="2"/>
      <c r="LDT311" s="2"/>
      <c r="LDU311" s="2"/>
      <c r="LDV311" s="2"/>
      <c r="LDW311" s="2"/>
      <c r="LDX311" s="2"/>
      <c r="LDY311" s="2"/>
      <c r="LDZ311" s="2"/>
      <c r="LEA311" s="2"/>
      <c r="LEB311" s="2"/>
      <c r="LEC311" s="2"/>
      <c r="LED311" s="2"/>
      <c r="LEE311" s="2"/>
      <c r="LEF311" s="2"/>
      <c r="LEG311" s="2"/>
      <c r="LEH311" s="2"/>
      <c r="LEI311" s="2"/>
      <c r="LEJ311" s="2"/>
      <c r="LEK311" s="2"/>
      <c r="LEL311" s="2"/>
      <c r="LEM311" s="2"/>
      <c r="LEN311" s="2"/>
      <c r="LEO311" s="2"/>
      <c r="LEP311" s="2"/>
      <c r="LEQ311" s="2"/>
      <c r="LER311" s="2"/>
      <c r="LES311" s="2"/>
      <c r="LET311" s="2"/>
      <c r="LEU311" s="2"/>
      <c r="LEV311" s="2"/>
      <c r="LEW311" s="2"/>
      <c r="LEX311" s="2"/>
      <c r="LEY311" s="2"/>
      <c r="LEZ311" s="2"/>
      <c r="LFA311" s="2"/>
      <c r="LFB311" s="2"/>
      <c r="LFC311" s="2"/>
      <c r="LFD311" s="2"/>
      <c r="LFE311" s="2"/>
      <c r="LFF311" s="2"/>
      <c r="LFG311" s="2"/>
      <c r="LFH311" s="2"/>
      <c r="LFI311" s="2"/>
      <c r="LFJ311" s="2"/>
      <c r="LFK311" s="2"/>
      <c r="LFL311" s="2"/>
      <c r="LFM311" s="2"/>
      <c r="LFN311" s="2"/>
      <c r="LFO311" s="2"/>
      <c r="LFP311" s="2"/>
      <c r="LFQ311" s="2"/>
      <c r="LFR311" s="2"/>
      <c r="LFS311" s="2"/>
      <c r="LFT311" s="2"/>
      <c r="LFU311" s="2"/>
      <c r="LFV311" s="2"/>
      <c r="LFW311" s="2"/>
      <c r="LFX311" s="2"/>
      <c r="LFY311" s="2"/>
      <c r="LFZ311" s="2"/>
      <c r="LGA311" s="2"/>
      <c r="LGB311" s="2"/>
      <c r="LGC311" s="2"/>
      <c r="LGD311" s="2"/>
      <c r="LGE311" s="2"/>
      <c r="LGF311" s="2"/>
      <c r="LGG311" s="2"/>
      <c r="LGH311" s="2"/>
      <c r="LGI311" s="2"/>
      <c r="LGJ311" s="2"/>
      <c r="LGK311" s="2"/>
      <c r="LGL311" s="2"/>
      <c r="LGM311" s="2"/>
      <c r="LGN311" s="2"/>
      <c r="LGO311" s="2"/>
      <c r="LGP311" s="2"/>
      <c r="LGQ311" s="2"/>
      <c r="LGR311" s="2"/>
      <c r="LGS311" s="2"/>
      <c r="LGT311" s="2"/>
      <c r="LGU311" s="2"/>
      <c r="LGV311" s="2"/>
      <c r="LGW311" s="2"/>
      <c r="LGX311" s="2"/>
      <c r="LGY311" s="2"/>
      <c r="LGZ311" s="2"/>
      <c r="LHA311" s="2"/>
      <c r="LHB311" s="2"/>
      <c r="LHC311" s="2"/>
      <c r="LHD311" s="2"/>
      <c r="LHE311" s="2"/>
      <c r="LHF311" s="2"/>
      <c r="LHG311" s="2"/>
      <c r="LHH311" s="2"/>
      <c r="LHI311" s="2"/>
      <c r="LHJ311" s="2"/>
      <c r="LHK311" s="2"/>
      <c r="LHL311" s="2"/>
      <c r="LHM311" s="2"/>
      <c r="LHN311" s="2"/>
      <c r="LHO311" s="2"/>
      <c r="LHP311" s="2"/>
      <c r="LHQ311" s="2"/>
      <c r="LHR311" s="2"/>
      <c r="LHS311" s="2"/>
      <c r="LHT311" s="2"/>
      <c r="LHU311" s="2"/>
      <c r="LHV311" s="2"/>
      <c r="LHW311" s="2"/>
      <c r="LHX311" s="2"/>
      <c r="LHY311" s="2"/>
      <c r="LHZ311" s="2"/>
      <c r="LIA311" s="2"/>
      <c r="LIB311" s="2"/>
      <c r="LIC311" s="2"/>
      <c r="LID311" s="2"/>
      <c r="LIE311" s="2"/>
      <c r="LIF311" s="2"/>
      <c r="LIG311" s="2"/>
      <c r="LIH311" s="2"/>
      <c r="LII311" s="2"/>
      <c r="LIJ311" s="2"/>
      <c r="LIK311" s="2"/>
      <c r="LIL311" s="2"/>
      <c r="LIM311" s="2"/>
      <c r="LIN311" s="2"/>
      <c r="LIO311" s="2"/>
      <c r="LIP311" s="2"/>
      <c r="LIQ311" s="2"/>
      <c r="LIR311" s="2"/>
      <c r="LIS311" s="2"/>
      <c r="LIT311" s="2"/>
      <c r="LIU311" s="2"/>
      <c r="LIV311" s="2"/>
      <c r="LIW311" s="2"/>
      <c r="LIX311" s="2"/>
      <c r="LIY311" s="2"/>
      <c r="LIZ311" s="2"/>
      <c r="LJA311" s="2"/>
      <c r="LJB311" s="2"/>
      <c r="LJC311" s="2"/>
      <c r="LJD311" s="2"/>
      <c r="LJE311" s="2"/>
      <c r="LJF311" s="2"/>
      <c r="LJG311" s="2"/>
      <c r="LJH311" s="2"/>
      <c r="LJI311" s="2"/>
      <c r="LJJ311" s="2"/>
      <c r="LJK311" s="2"/>
      <c r="LJL311" s="2"/>
      <c r="LJM311" s="2"/>
      <c r="LJN311" s="2"/>
      <c r="LJO311" s="2"/>
      <c r="LJP311" s="2"/>
      <c r="LJQ311" s="2"/>
      <c r="LJR311" s="2"/>
      <c r="LJS311" s="2"/>
      <c r="LJT311" s="2"/>
      <c r="LJU311" s="2"/>
      <c r="LJV311" s="2"/>
      <c r="LJW311" s="2"/>
      <c r="LJX311" s="2"/>
      <c r="LJY311" s="2"/>
      <c r="LJZ311" s="2"/>
      <c r="LKA311" s="2"/>
      <c r="LKB311" s="2"/>
      <c r="LKC311" s="2"/>
      <c r="LKD311" s="2"/>
      <c r="LKE311" s="2"/>
      <c r="LKF311" s="2"/>
      <c r="LKG311" s="2"/>
      <c r="LKH311" s="2"/>
      <c r="LKI311" s="2"/>
      <c r="LKJ311" s="2"/>
      <c r="LKK311" s="2"/>
      <c r="LKL311" s="2"/>
      <c r="LKM311" s="2"/>
      <c r="LKN311" s="2"/>
      <c r="LKO311" s="2"/>
      <c r="LKP311" s="2"/>
      <c r="LKQ311" s="2"/>
      <c r="LKR311" s="2"/>
      <c r="LKS311" s="2"/>
      <c r="LKT311" s="2"/>
      <c r="LKU311" s="2"/>
      <c r="LKV311" s="2"/>
      <c r="LKW311" s="2"/>
      <c r="LKX311" s="2"/>
      <c r="LKY311" s="2"/>
      <c r="LKZ311" s="2"/>
      <c r="LLA311" s="2"/>
      <c r="LLB311" s="2"/>
      <c r="LLC311" s="2"/>
      <c r="LLD311" s="2"/>
      <c r="LLE311" s="2"/>
      <c r="LLF311" s="2"/>
      <c r="LLG311" s="2"/>
      <c r="LLH311" s="2"/>
      <c r="LLI311" s="2"/>
      <c r="LLJ311" s="2"/>
      <c r="LLK311" s="2"/>
      <c r="LLL311" s="2"/>
      <c r="LLM311" s="2"/>
      <c r="LLN311" s="2"/>
      <c r="LLO311" s="2"/>
      <c r="LLP311" s="2"/>
      <c r="LLQ311" s="2"/>
      <c r="LLR311" s="2"/>
      <c r="LLS311" s="2"/>
      <c r="LLT311" s="2"/>
      <c r="LLU311" s="2"/>
      <c r="LLV311" s="2"/>
      <c r="LLW311" s="2"/>
      <c r="LLX311" s="2"/>
      <c r="LLY311" s="2"/>
      <c r="LLZ311" s="2"/>
      <c r="LMA311" s="2"/>
      <c r="LMB311" s="2"/>
      <c r="LMC311" s="2"/>
      <c r="LMD311" s="2"/>
      <c r="LME311" s="2"/>
      <c r="LMF311" s="2"/>
      <c r="LMG311" s="2"/>
      <c r="LMH311" s="2"/>
      <c r="LMI311" s="2"/>
      <c r="LMJ311" s="2"/>
      <c r="LMK311" s="2"/>
      <c r="LML311" s="2"/>
      <c r="LMM311" s="2"/>
      <c r="LMN311" s="2"/>
      <c r="LMO311" s="2"/>
      <c r="LMP311" s="2"/>
      <c r="LMQ311" s="2"/>
      <c r="LMR311" s="2"/>
      <c r="LMS311" s="2"/>
      <c r="LMT311" s="2"/>
      <c r="LMU311" s="2"/>
      <c r="LMV311" s="2"/>
      <c r="LMW311" s="2"/>
      <c r="LMX311" s="2"/>
      <c r="LMY311" s="2"/>
      <c r="LMZ311" s="2"/>
      <c r="LNA311" s="2"/>
      <c r="LNB311" s="2"/>
      <c r="LNC311" s="2"/>
      <c r="LND311" s="2"/>
      <c r="LNE311" s="2"/>
      <c r="LNF311" s="2"/>
      <c r="LNG311" s="2"/>
      <c r="LNH311" s="2"/>
      <c r="LNI311" s="2"/>
      <c r="LNJ311" s="2"/>
      <c r="LNK311" s="2"/>
      <c r="LNL311" s="2"/>
      <c r="LNM311" s="2"/>
      <c r="LNN311" s="2"/>
      <c r="LNO311" s="2"/>
      <c r="LNP311" s="2"/>
      <c r="LNQ311" s="2"/>
      <c r="LNR311" s="2"/>
      <c r="LNS311" s="2"/>
      <c r="LNT311" s="2"/>
      <c r="LNU311" s="2"/>
      <c r="LNV311" s="2"/>
      <c r="LNW311" s="2"/>
      <c r="LNX311" s="2"/>
      <c r="LNY311" s="2"/>
      <c r="LNZ311" s="2"/>
      <c r="LOA311" s="2"/>
      <c r="LOB311" s="2"/>
      <c r="LOC311" s="2"/>
      <c r="LOD311" s="2"/>
      <c r="LOE311" s="2"/>
      <c r="LOF311" s="2"/>
      <c r="LOG311" s="2"/>
      <c r="LOH311" s="2"/>
      <c r="LOI311" s="2"/>
      <c r="LOJ311" s="2"/>
      <c r="LOK311" s="2"/>
      <c r="LOL311" s="2"/>
      <c r="LOM311" s="2"/>
      <c r="LON311" s="2"/>
      <c r="LOO311" s="2"/>
      <c r="LOP311" s="2"/>
      <c r="LOQ311" s="2"/>
      <c r="LOR311" s="2"/>
      <c r="LOS311" s="2"/>
      <c r="LOT311" s="2"/>
      <c r="LOU311" s="2"/>
      <c r="LOV311" s="2"/>
      <c r="LOW311" s="2"/>
      <c r="LOX311" s="2"/>
      <c r="LOY311" s="2"/>
      <c r="LOZ311" s="2"/>
      <c r="LPA311" s="2"/>
      <c r="LPB311" s="2"/>
      <c r="LPC311" s="2"/>
      <c r="LPD311" s="2"/>
      <c r="LPE311" s="2"/>
      <c r="LPF311" s="2"/>
      <c r="LPG311" s="2"/>
      <c r="LPH311" s="2"/>
      <c r="LPI311" s="2"/>
      <c r="LPJ311" s="2"/>
      <c r="LPK311" s="2"/>
      <c r="LPL311" s="2"/>
      <c r="LPM311" s="2"/>
      <c r="LPN311" s="2"/>
      <c r="LPO311" s="2"/>
      <c r="LPP311" s="2"/>
      <c r="LPQ311" s="2"/>
      <c r="LPR311" s="2"/>
      <c r="LPS311" s="2"/>
      <c r="LPT311" s="2"/>
      <c r="LPU311" s="2"/>
      <c r="LPV311" s="2"/>
      <c r="LPW311" s="2"/>
      <c r="LPX311" s="2"/>
      <c r="LPY311" s="2"/>
      <c r="LPZ311" s="2"/>
      <c r="LQA311" s="2"/>
      <c r="LQB311" s="2"/>
      <c r="LQC311" s="2"/>
      <c r="LQD311" s="2"/>
      <c r="LQE311" s="2"/>
      <c r="LQF311" s="2"/>
      <c r="LQG311" s="2"/>
      <c r="LQH311" s="2"/>
      <c r="LQI311" s="2"/>
      <c r="LQJ311" s="2"/>
      <c r="LQK311" s="2"/>
      <c r="LQL311" s="2"/>
      <c r="LQM311" s="2"/>
      <c r="LQN311" s="2"/>
      <c r="LQO311" s="2"/>
      <c r="LQP311" s="2"/>
      <c r="LQQ311" s="2"/>
      <c r="LQR311" s="2"/>
      <c r="LQS311" s="2"/>
      <c r="LQT311" s="2"/>
      <c r="LQU311" s="2"/>
      <c r="LQV311" s="2"/>
      <c r="LQW311" s="2"/>
      <c r="LQX311" s="2"/>
      <c r="LQY311" s="2"/>
      <c r="LQZ311" s="2"/>
      <c r="LRA311" s="2"/>
      <c r="LRB311" s="2"/>
      <c r="LRC311" s="2"/>
      <c r="LRD311" s="2"/>
      <c r="LRE311" s="2"/>
      <c r="LRF311" s="2"/>
      <c r="LRG311" s="2"/>
      <c r="LRH311" s="2"/>
      <c r="LRI311" s="2"/>
      <c r="LRJ311" s="2"/>
      <c r="LRK311" s="2"/>
      <c r="LRL311" s="2"/>
      <c r="LRM311" s="2"/>
      <c r="LRN311" s="2"/>
      <c r="LRO311" s="2"/>
      <c r="LRP311" s="2"/>
      <c r="LRQ311" s="2"/>
      <c r="LRR311" s="2"/>
      <c r="LRS311" s="2"/>
      <c r="LRT311" s="2"/>
      <c r="LRU311" s="2"/>
      <c r="LRV311" s="2"/>
      <c r="LRW311" s="2"/>
      <c r="LRX311" s="2"/>
      <c r="LRY311" s="2"/>
      <c r="LRZ311" s="2"/>
      <c r="LSA311" s="2"/>
      <c r="LSB311" s="2"/>
      <c r="LSC311" s="2"/>
      <c r="LSD311" s="2"/>
      <c r="LSE311" s="2"/>
      <c r="LSF311" s="2"/>
      <c r="LSG311" s="2"/>
      <c r="LSH311" s="2"/>
      <c r="LSI311" s="2"/>
      <c r="LSJ311" s="2"/>
      <c r="LSK311" s="2"/>
      <c r="LSL311" s="2"/>
      <c r="LSM311" s="2"/>
      <c r="LSN311" s="2"/>
      <c r="LSO311" s="2"/>
      <c r="LSP311" s="2"/>
      <c r="LSQ311" s="2"/>
      <c r="LSR311" s="2"/>
      <c r="LSS311" s="2"/>
      <c r="LST311" s="2"/>
      <c r="LSU311" s="2"/>
      <c r="LSV311" s="2"/>
      <c r="LSW311" s="2"/>
      <c r="LSX311" s="2"/>
      <c r="LSY311" s="2"/>
      <c r="LSZ311" s="2"/>
      <c r="LTA311" s="2"/>
      <c r="LTB311" s="2"/>
      <c r="LTC311" s="2"/>
      <c r="LTD311" s="2"/>
      <c r="LTE311" s="2"/>
      <c r="LTF311" s="2"/>
      <c r="LTG311" s="2"/>
      <c r="LTH311" s="2"/>
      <c r="LTI311" s="2"/>
      <c r="LTJ311" s="2"/>
      <c r="LTK311" s="2"/>
      <c r="LTL311" s="2"/>
      <c r="LTM311" s="2"/>
      <c r="LTN311" s="2"/>
      <c r="LTO311" s="2"/>
      <c r="LTP311" s="2"/>
      <c r="LTQ311" s="2"/>
      <c r="LTR311" s="2"/>
      <c r="LTS311" s="2"/>
      <c r="LTT311" s="2"/>
      <c r="LTU311" s="2"/>
      <c r="LTV311" s="2"/>
      <c r="LTW311" s="2"/>
      <c r="LTX311" s="2"/>
      <c r="LTY311" s="2"/>
      <c r="LTZ311" s="2"/>
      <c r="LUA311" s="2"/>
      <c r="LUB311" s="2"/>
      <c r="LUC311" s="2"/>
      <c r="LUD311" s="2"/>
      <c r="LUE311" s="2"/>
      <c r="LUF311" s="2"/>
      <c r="LUG311" s="2"/>
      <c r="LUH311" s="2"/>
      <c r="LUI311" s="2"/>
      <c r="LUJ311" s="2"/>
      <c r="LUK311" s="2"/>
      <c r="LUL311" s="2"/>
      <c r="LUM311" s="2"/>
      <c r="LUN311" s="2"/>
      <c r="LUO311" s="2"/>
      <c r="LUP311" s="2"/>
      <c r="LUQ311" s="2"/>
      <c r="LUR311" s="2"/>
      <c r="LUS311" s="2"/>
      <c r="LUT311" s="2"/>
      <c r="LUU311" s="2"/>
      <c r="LUV311" s="2"/>
      <c r="LUW311" s="2"/>
      <c r="LUX311" s="2"/>
      <c r="LUY311" s="2"/>
      <c r="LUZ311" s="2"/>
      <c r="LVA311" s="2"/>
      <c r="LVB311" s="2"/>
      <c r="LVC311" s="2"/>
      <c r="LVD311" s="2"/>
      <c r="LVE311" s="2"/>
      <c r="LVF311" s="2"/>
      <c r="LVG311" s="2"/>
      <c r="LVH311" s="2"/>
      <c r="LVI311" s="2"/>
      <c r="LVJ311" s="2"/>
      <c r="LVK311" s="2"/>
      <c r="LVL311" s="2"/>
      <c r="LVM311" s="2"/>
      <c r="LVN311" s="2"/>
      <c r="LVO311" s="2"/>
      <c r="LVP311" s="2"/>
      <c r="LVQ311" s="2"/>
      <c r="LVR311" s="2"/>
      <c r="LVS311" s="2"/>
      <c r="LVT311" s="2"/>
      <c r="LVU311" s="2"/>
      <c r="LVV311" s="2"/>
      <c r="LVW311" s="2"/>
      <c r="LVX311" s="2"/>
      <c r="LVY311" s="2"/>
      <c r="LVZ311" s="2"/>
      <c r="LWA311" s="2"/>
      <c r="LWB311" s="2"/>
      <c r="LWC311" s="2"/>
      <c r="LWD311" s="2"/>
      <c r="LWE311" s="2"/>
      <c r="LWF311" s="2"/>
      <c r="LWG311" s="2"/>
      <c r="LWH311" s="2"/>
      <c r="LWI311" s="2"/>
      <c r="LWJ311" s="2"/>
      <c r="LWK311" s="2"/>
      <c r="LWL311" s="2"/>
      <c r="LWM311" s="2"/>
      <c r="LWN311" s="2"/>
      <c r="LWO311" s="2"/>
      <c r="LWP311" s="2"/>
      <c r="LWQ311" s="2"/>
      <c r="LWR311" s="2"/>
      <c r="LWS311" s="2"/>
      <c r="LWT311" s="2"/>
      <c r="LWU311" s="2"/>
      <c r="LWV311" s="2"/>
      <c r="LWW311" s="2"/>
      <c r="LWX311" s="2"/>
      <c r="LWY311" s="2"/>
      <c r="LWZ311" s="2"/>
      <c r="LXA311" s="2"/>
      <c r="LXB311" s="2"/>
      <c r="LXC311" s="2"/>
      <c r="LXD311" s="2"/>
      <c r="LXE311" s="2"/>
      <c r="LXF311" s="2"/>
      <c r="LXG311" s="2"/>
      <c r="LXH311" s="2"/>
      <c r="LXI311" s="2"/>
      <c r="LXJ311" s="2"/>
      <c r="LXK311" s="2"/>
      <c r="LXL311" s="2"/>
      <c r="LXM311" s="2"/>
      <c r="LXN311" s="2"/>
      <c r="LXO311" s="2"/>
      <c r="LXP311" s="2"/>
      <c r="LXQ311" s="2"/>
      <c r="LXR311" s="2"/>
      <c r="LXS311" s="2"/>
      <c r="LXT311" s="2"/>
      <c r="LXU311" s="2"/>
      <c r="LXV311" s="2"/>
      <c r="LXW311" s="2"/>
      <c r="LXX311" s="2"/>
      <c r="LXY311" s="2"/>
      <c r="LXZ311" s="2"/>
      <c r="LYA311" s="2"/>
      <c r="LYB311" s="2"/>
      <c r="LYC311" s="2"/>
      <c r="LYD311" s="2"/>
      <c r="LYE311" s="2"/>
      <c r="LYF311" s="2"/>
      <c r="LYG311" s="2"/>
      <c r="LYH311" s="2"/>
      <c r="LYI311" s="2"/>
      <c r="LYJ311" s="2"/>
      <c r="LYK311" s="2"/>
      <c r="LYL311" s="2"/>
      <c r="LYM311" s="2"/>
      <c r="LYN311" s="2"/>
      <c r="LYO311" s="2"/>
      <c r="LYP311" s="2"/>
      <c r="LYQ311" s="2"/>
      <c r="LYR311" s="2"/>
      <c r="LYS311" s="2"/>
      <c r="LYT311" s="2"/>
      <c r="LYU311" s="2"/>
      <c r="LYV311" s="2"/>
      <c r="LYW311" s="2"/>
      <c r="LYX311" s="2"/>
      <c r="LYY311" s="2"/>
      <c r="LYZ311" s="2"/>
      <c r="LZA311" s="2"/>
      <c r="LZB311" s="2"/>
      <c r="LZC311" s="2"/>
      <c r="LZD311" s="2"/>
      <c r="LZE311" s="2"/>
      <c r="LZF311" s="2"/>
      <c r="LZG311" s="2"/>
      <c r="LZH311" s="2"/>
      <c r="LZI311" s="2"/>
      <c r="LZJ311" s="2"/>
      <c r="LZK311" s="2"/>
      <c r="LZL311" s="2"/>
      <c r="LZM311" s="2"/>
      <c r="LZN311" s="2"/>
      <c r="LZO311" s="2"/>
      <c r="LZP311" s="2"/>
      <c r="LZQ311" s="2"/>
      <c r="LZR311" s="2"/>
      <c r="LZS311" s="2"/>
      <c r="LZT311" s="2"/>
      <c r="LZU311" s="2"/>
      <c r="LZV311" s="2"/>
      <c r="LZW311" s="2"/>
      <c r="LZX311" s="2"/>
      <c r="LZY311" s="2"/>
      <c r="LZZ311" s="2"/>
      <c r="MAA311" s="2"/>
      <c r="MAB311" s="2"/>
      <c r="MAC311" s="2"/>
      <c r="MAD311" s="2"/>
      <c r="MAE311" s="2"/>
      <c r="MAF311" s="2"/>
      <c r="MAG311" s="2"/>
      <c r="MAH311" s="2"/>
      <c r="MAI311" s="2"/>
      <c r="MAJ311" s="2"/>
      <c r="MAK311" s="2"/>
      <c r="MAL311" s="2"/>
      <c r="MAM311" s="2"/>
      <c r="MAN311" s="2"/>
      <c r="MAO311" s="2"/>
      <c r="MAP311" s="2"/>
      <c r="MAQ311" s="2"/>
      <c r="MAR311" s="2"/>
      <c r="MAS311" s="2"/>
      <c r="MAT311" s="2"/>
      <c r="MAU311" s="2"/>
      <c r="MAV311" s="2"/>
      <c r="MAW311" s="2"/>
      <c r="MAX311" s="2"/>
      <c r="MAY311" s="2"/>
      <c r="MAZ311" s="2"/>
      <c r="MBA311" s="2"/>
      <c r="MBB311" s="2"/>
      <c r="MBC311" s="2"/>
      <c r="MBD311" s="2"/>
      <c r="MBE311" s="2"/>
      <c r="MBF311" s="2"/>
      <c r="MBG311" s="2"/>
      <c r="MBH311" s="2"/>
      <c r="MBI311" s="2"/>
      <c r="MBJ311" s="2"/>
      <c r="MBK311" s="2"/>
      <c r="MBL311" s="2"/>
      <c r="MBM311" s="2"/>
      <c r="MBN311" s="2"/>
      <c r="MBO311" s="2"/>
      <c r="MBP311" s="2"/>
      <c r="MBQ311" s="2"/>
      <c r="MBR311" s="2"/>
      <c r="MBS311" s="2"/>
      <c r="MBT311" s="2"/>
      <c r="MBU311" s="2"/>
      <c r="MBV311" s="2"/>
      <c r="MBW311" s="2"/>
      <c r="MBX311" s="2"/>
      <c r="MBY311" s="2"/>
      <c r="MBZ311" s="2"/>
      <c r="MCA311" s="2"/>
      <c r="MCB311" s="2"/>
      <c r="MCC311" s="2"/>
      <c r="MCD311" s="2"/>
      <c r="MCE311" s="2"/>
      <c r="MCF311" s="2"/>
      <c r="MCG311" s="2"/>
      <c r="MCH311" s="2"/>
      <c r="MCI311" s="2"/>
      <c r="MCJ311" s="2"/>
      <c r="MCK311" s="2"/>
      <c r="MCL311" s="2"/>
      <c r="MCM311" s="2"/>
      <c r="MCN311" s="2"/>
      <c r="MCO311" s="2"/>
      <c r="MCP311" s="2"/>
      <c r="MCQ311" s="2"/>
      <c r="MCR311" s="2"/>
      <c r="MCS311" s="2"/>
      <c r="MCT311" s="2"/>
      <c r="MCU311" s="2"/>
      <c r="MCV311" s="2"/>
      <c r="MCW311" s="2"/>
      <c r="MCX311" s="2"/>
      <c r="MCY311" s="2"/>
      <c r="MCZ311" s="2"/>
      <c r="MDA311" s="2"/>
      <c r="MDB311" s="2"/>
      <c r="MDC311" s="2"/>
      <c r="MDD311" s="2"/>
      <c r="MDE311" s="2"/>
      <c r="MDF311" s="2"/>
      <c r="MDG311" s="2"/>
      <c r="MDH311" s="2"/>
      <c r="MDI311" s="2"/>
      <c r="MDJ311" s="2"/>
      <c r="MDK311" s="2"/>
      <c r="MDL311" s="2"/>
      <c r="MDM311" s="2"/>
      <c r="MDN311" s="2"/>
      <c r="MDO311" s="2"/>
      <c r="MDP311" s="2"/>
      <c r="MDQ311" s="2"/>
      <c r="MDR311" s="2"/>
      <c r="MDS311" s="2"/>
      <c r="MDT311" s="2"/>
      <c r="MDU311" s="2"/>
      <c r="MDV311" s="2"/>
      <c r="MDW311" s="2"/>
      <c r="MDX311" s="2"/>
      <c r="MDY311" s="2"/>
      <c r="MDZ311" s="2"/>
      <c r="MEA311" s="2"/>
      <c r="MEB311" s="2"/>
      <c r="MEC311" s="2"/>
      <c r="MED311" s="2"/>
      <c r="MEE311" s="2"/>
      <c r="MEF311" s="2"/>
      <c r="MEG311" s="2"/>
      <c r="MEH311" s="2"/>
      <c r="MEI311" s="2"/>
      <c r="MEJ311" s="2"/>
      <c r="MEK311" s="2"/>
      <c r="MEL311" s="2"/>
      <c r="MEM311" s="2"/>
      <c r="MEN311" s="2"/>
      <c r="MEO311" s="2"/>
      <c r="MEP311" s="2"/>
      <c r="MEQ311" s="2"/>
      <c r="MER311" s="2"/>
      <c r="MES311" s="2"/>
      <c r="MET311" s="2"/>
      <c r="MEU311" s="2"/>
      <c r="MEV311" s="2"/>
      <c r="MEW311" s="2"/>
      <c r="MEX311" s="2"/>
      <c r="MEY311" s="2"/>
      <c r="MEZ311" s="2"/>
      <c r="MFA311" s="2"/>
      <c r="MFB311" s="2"/>
      <c r="MFC311" s="2"/>
      <c r="MFD311" s="2"/>
      <c r="MFE311" s="2"/>
      <c r="MFF311" s="2"/>
      <c r="MFG311" s="2"/>
      <c r="MFH311" s="2"/>
      <c r="MFI311" s="2"/>
      <c r="MFJ311" s="2"/>
      <c r="MFK311" s="2"/>
      <c r="MFL311" s="2"/>
      <c r="MFM311" s="2"/>
      <c r="MFN311" s="2"/>
      <c r="MFO311" s="2"/>
      <c r="MFP311" s="2"/>
      <c r="MFQ311" s="2"/>
      <c r="MFR311" s="2"/>
      <c r="MFS311" s="2"/>
      <c r="MFT311" s="2"/>
      <c r="MFU311" s="2"/>
      <c r="MFV311" s="2"/>
      <c r="MFW311" s="2"/>
      <c r="MFX311" s="2"/>
      <c r="MFY311" s="2"/>
      <c r="MFZ311" s="2"/>
      <c r="MGA311" s="2"/>
      <c r="MGB311" s="2"/>
      <c r="MGC311" s="2"/>
      <c r="MGD311" s="2"/>
      <c r="MGE311" s="2"/>
      <c r="MGF311" s="2"/>
      <c r="MGG311" s="2"/>
      <c r="MGH311" s="2"/>
      <c r="MGI311" s="2"/>
      <c r="MGJ311" s="2"/>
      <c r="MGK311" s="2"/>
      <c r="MGL311" s="2"/>
      <c r="MGM311" s="2"/>
      <c r="MGN311" s="2"/>
      <c r="MGO311" s="2"/>
      <c r="MGP311" s="2"/>
      <c r="MGQ311" s="2"/>
      <c r="MGR311" s="2"/>
      <c r="MGS311" s="2"/>
      <c r="MGT311" s="2"/>
      <c r="MGU311" s="2"/>
      <c r="MGV311" s="2"/>
      <c r="MGW311" s="2"/>
      <c r="MGX311" s="2"/>
      <c r="MGY311" s="2"/>
      <c r="MGZ311" s="2"/>
      <c r="MHA311" s="2"/>
      <c r="MHB311" s="2"/>
      <c r="MHC311" s="2"/>
      <c r="MHD311" s="2"/>
      <c r="MHE311" s="2"/>
      <c r="MHF311" s="2"/>
      <c r="MHG311" s="2"/>
      <c r="MHH311" s="2"/>
      <c r="MHI311" s="2"/>
      <c r="MHJ311" s="2"/>
      <c r="MHK311" s="2"/>
      <c r="MHL311" s="2"/>
      <c r="MHM311" s="2"/>
      <c r="MHN311" s="2"/>
      <c r="MHO311" s="2"/>
      <c r="MHP311" s="2"/>
      <c r="MHQ311" s="2"/>
      <c r="MHR311" s="2"/>
      <c r="MHS311" s="2"/>
      <c r="MHT311" s="2"/>
      <c r="MHU311" s="2"/>
      <c r="MHV311" s="2"/>
      <c r="MHW311" s="2"/>
      <c r="MHX311" s="2"/>
      <c r="MHY311" s="2"/>
      <c r="MHZ311" s="2"/>
      <c r="MIA311" s="2"/>
      <c r="MIB311" s="2"/>
      <c r="MIC311" s="2"/>
      <c r="MID311" s="2"/>
      <c r="MIE311" s="2"/>
      <c r="MIF311" s="2"/>
      <c r="MIG311" s="2"/>
      <c r="MIH311" s="2"/>
      <c r="MII311" s="2"/>
      <c r="MIJ311" s="2"/>
      <c r="MIK311" s="2"/>
      <c r="MIL311" s="2"/>
      <c r="MIM311" s="2"/>
      <c r="MIN311" s="2"/>
      <c r="MIO311" s="2"/>
      <c r="MIP311" s="2"/>
      <c r="MIQ311" s="2"/>
      <c r="MIR311" s="2"/>
      <c r="MIS311" s="2"/>
      <c r="MIT311" s="2"/>
      <c r="MIU311" s="2"/>
      <c r="MIV311" s="2"/>
      <c r="MIW311" s="2"/>
      <c r="MIX311" s="2"/>
      <c r="MIY311" s="2"/>
      <c r="MIZ311" s="2"/>
      <c r="MJA311" s="2"/>
      <c r="MJB311" s="2"/>
      <c r="MJC311" s="2"/>
      <c r="MJD311" s="2"/>
      <c r="MJE311" s="2"/>
      <c r="MJF311" s="2"/>
      <c r="MJG311" s="2"/>
      <c r="MJH311" s="2"/>
      <c r="MJI311" s="2"/>
      <c r="MJJ311" s="2"/>
      <c r="MJK311" s="2"/>
      <c r="MJL311" s="2"/>
      <c r="MJM311" s="2"/>
      <c r="MJN311" s="2"/>
      <c r="MJO311" s="2"/>
      <c r="MJP311" s="2"/>
      <c r="MJQ311" s="2"/>
      <c r="MJR311" s="2"/>
      <c r="MJS311" s="2"/>
      <c r="MJT311" s="2"/>
      <c r="MJU311" s="2"/>
      <c r="MJV311" s="2"/>
      <c r="MJW311" s="2"/>
      <c r="MJX311" s="2"/>
      <c r="MJY311" s="2"/>
      <c r="MJZ311" s="2"/>
      <c r="MKA311" s="2"/>
      <c r="MKB311" s="2"/>
      <c r="MKC311" s="2"/>
      <c r="MKD311" s="2"/>
      <c r="MKE311" s="2"/>
      <c r="MKF311" s="2"/>
      <c r="MKG311" s="2"/>
      <c r="MKH311" s="2"/>
      <c r="MKI311" s="2"/>
      <c r="MKJ311" s="2"/>
      <c r="MKK311" s="2"/>
      <c r="MKL311" s="2"/>
      <c r="MKM311" s="2"/>
      <c r="MKN311" s="2"/>
      <c r="MKO311" s="2"/>
      <c r="MKP311" s="2"/>
      <c r="MKQ311" s="2"/>
      <c r="MKR311" s="2"/>
      <c r="MKS311" s="2"/>
      <c r="MKT311" s="2"/>
      <c r="MKU311" s="2"/>
      <c r="MKV311" s="2"/>
      <c r="MKW311" s="2"/>
      <c r="MKX311" s="2"/>
      <c r="MKY311" s="2"/>
      <c r="MKZ311" s="2"/>
      <c r="MLA311" s="2"/>
      <c r="MLB311" s="2"/>
      <c r="MLC311" s="2"/>
      <c r="MLD311" s="2"/>
      <c r="MLE311" s="2"/>
      <c r="MLF311" s="2"/>
      <c r="MLG311" s="2"/>
      <c r="MLH311" s="2"/>
      <c r="MLI311" s="2"/>
      <c r="MLJ311" s="2"/>
      <c r="MLK311" s="2"/>
      <c r="MLL311" s="2"/>
      <c r="MLM311" s="2"/>
      <c r="MLN311" s="2"/>
      <c r="MLO311" s="2"/>
      <c r="MLP311" s="2"/>
      <c r="MLQ311" s="2"/>
      <c r="MLR311" s="2"/>
      <c r="MLS311" s="2"/>
      <c r="MLT311" s="2"/>
      <c r="MLU311" s="2"/>
      <c r="MLV311" s="2"/>
      <c r="MLW311" s="2"/>
      <c r="MLX311" s="2"/>
      <c r="MLY311" s="2"/>
      <c r="MLZ311" s="2"/>
      <c r="MMA311" s="2"/>
      <c r="MMB311" s="2"/>
      <c r="MMC311" s="2"/>
      <c r="MMD311" s="2"/>
      <c r="MME311" s="2"/>
      <c r="MMF311" s="2"/>
      <c r="MMG311" s="2"/>
      <c r="MMH311" s="2"/>
      <c r="MMI311" s="2"/>
      <c r="MMJ311" s="2"/>
      <c r="MMK311" s="2"/>
      <c r="MML311" s="2"/>
      <c r="MMM311" s="2"/>
      <c r="MMN311" s="2"/>
      <c r="MMO311" s="2"/>
      <c r="MMP311" s="2"/>
      <c r="MMQ311" s="2"/>
      <c r="MMR311" s="2"/>
      <c r="MMS311" s="2"/>
      <c r="MMT311" s="2"/>
      <c r="MMU311" s="2"/>
      <c r="MMV311" s="2"/>
      <c r="MMW311" s="2"/>
      <c r="MMX311" s="2"/>
      <c r="MMY311" s="2"/>
      <c r="MMZ311" s="2"/>
      <c r="MNA311" s="2"/>
      <c r="MNB311" s="2"/>
      <c r="MNC311" s="2"/>
      <c r="MND311" s="2"/>
      <c r="MNE311" s="2"/>
      <c r="MNF311" s="2"/>
      <c r="MNG311" s="2"/>
      <c r="MNH311" s="2"/>
      <c r="MNI311" s="2"/>
      <c r="MNJ311" s="2"/>
      <c r="MNK311" s="2"/>
      <c r="MNL311" s="2"/>
      <c r="MNM311" s="2"/>
      <c r="MNN311" s="2"/>
      <c r="MNO311" s="2"/>
      <c r="MNP311" s="2"/>
      <c r="MNQ311" s="2"/>
      <c r="MNR311" s="2"/>
      <c r="MNS311" s="2"/>
      <c r="MNT311" s="2"/>
      <c r="MNU311" s="2"/>
      <c r="MNV311" s="2"/>
      <c r="MNW311" s="2"/>
      <c r="MNX311" s="2"/>
      <c r="MNY311" s="2"/>
      <c r="MNZ311" s="2"/>
      <c r="MOA311" s="2"/>
      <c r="MOB311" s="2"/>
      <c r="MOC311" s="2"/>
      <c r="MOD311" s="2"/>
      <c r="MOE311" s="2"/>
      <c r="MOF311" s="2"/>
      <c r="MOG311" s="2"/>
      <c r="MOH311" s="2"/>
      <c r="MOI311" s="2"/>
      <c r="MOJ311" s="2"/>
      <c r="MOK311" s="2"/>
      <c r="MOL311" s="2"/>
      <c r="MOM311" s="2"/>
      <c r="MON311" s="2"/>
      <c r="MOO311" s="2"/>
      <c r="MOP311" s="2"/>
      <c r="MOQ311" s="2"/>
      <c r="MOR311" s="2"/>
      <c r="MOS311" s="2"/>
      <c r="MOT311" s="2"/>
      <c r="MOU311" s="2"/>
      <c r="MOV311" s="2"/>
      <c r="MOW311" s="2"/>
      <c r="MOX311" s="2"/>
      <c r="MOY311" s="2"/>
      <c r="MOZ311" s="2"/>
      <c r="MPA311" s="2"/>
      <c r="MPB311" s="2"/>
      <c r="MPC311" s="2"/>
      <c r="MPD311" s="2"/>
      <c r="MPE311" s="2"/>
      <c r="MPF311" s="2"/>
      <c r="MPG311" s="2"/>
      <c r="MPH311" s="2"/>
      <c r="MPI311" s="2"/>
      <c r="MPJ311" s="2"/>
      <c r="MPK311" s="2"/>
      <c r="MPL311" s="2"/>
      <c r="MPM311" s="2"/>
      <c r="MPN311" s="2"/>
      <c r="MPO311" s="2"/>
      <c r="MPP311" s="2"/>
      <c r="MPQ311" s="2"/>
      <c r="MPR311" s="2"/>
      <c r="MPS311" s="2"/>
      <c r="MPT311" s="2"/>
      <c r="MPU311" s="2"/>
      <c r="MPV311" s="2"/>
      <c r="MPW311" s="2"/>
      <c r="MPX311" s="2"/>
      <c r="MPY311" s="2"/>
      <c r="MPZ311" s="2"/>
      <c r="MQA311" s="2"/>
      <c r="MQB311" s="2"/>
      <c r="MQC311" s="2"/>
      <c r="MQD311" s="2"/>
      <c r="MQE311" s="2"/>
      <c r="MQF311" s="2"/>
      <c r="MQG311" s="2"/>
      <c r="MQH311" s="2"/>
      <c r="MQI311" s="2"/>
      <c r="MQJ311" s="2"/>
      <c r="MQK311" s="2"/>
      <c r="MQL311" s="2"/>
      <c r="MQM311" s="2"/>
      <c r="MQN311" s="2"/>
      <c r="MQO311" s="2"/>
      <c r="MQP311" s="2"/>
      <c r="MQQ311" s="2"/>
      <c r="MQR311" s="2"/>
      <c r="MQS311" s="2"/>
      <c r="MQT311" s="2"/>
      <c r="MQU311" s="2"/>
      <c r="MQV311" s="2"/>
      <c r="MQW311" s="2"/>
      <c r="MQX311" s="2"/>
      <c r="MQY311" s="2"/>
      <c r="MQZ311" s="2"/>
      <c r="MRA311" s="2"/>
      <c r="MRB311" s="2"/>
      <c r="MRC311" s="2"/>
      <c r="MRD311" s="2"/>
      <c r="MRE311" s="2"/>
      <c r="MRF311" s="2"/>
      <c r="MRG311" s="2"/>
      <c r="MRH311" s="2"/>
      <c r="MRI311" s="2"/>
      <c r="MRJ311" s="2"/>
      <c r="MRK311" s="2"/>
      <c r="MRL311" s="2"/>
      <c r="MRM311" s="2"/>
      <c r="MRN311" s="2"/>
      <c r="MRO311" s="2"/>
      <c r="MRP311" s="2"/>
      <c r="MRQ311" s="2"/>
      <c r="MRR311" s="2"/>
      <c r="MRS311" s="2"/>
      <c r="MRT311" s="2"/>
      <c r="MRU311" s="2"/>
      <c r="MRV311" s="2"/>
      <c r="MRW311" s="2"/>
      <c r="MRX311" s="2"/>
      <c r="MRY311" s="2"/>
      <c r="MRZ311" s="2"/>
      <c r="MSA311" s="2"/>
      <c r="MSB311" s="2"/>
      <c r="MSC311" s="2"/>
      <c r="MSD311" s="2"/>
      <c r="MSE311" s="2"/>
      <c r="MSF311" s="2"/>
      <c r="MSG311" s="2"/>
      <c r="MSH311" s="2"/>
      <c r="MSI311" s="2"/>
      <c r="MSJ311" s="2"/>
      <c r="MSK311" s="2"/>
      <c r="MSL311" s="2"/>
      <c r="MSM311" s="2"/>
      <c r="MSN311" s="2"/>
      <c r="MSO311" s="2"/>
      <c r="MSP311" s="2"/>
      <c r="MSQ311" s="2"/>
      <c r="MSR311" s="2"/>
      <c r="MSS311" s="2"/>
      <c r="MST311" s="2"/>
      <c r="MSU311" s="2"/>
      <c r="MSV311" s="2"/>
      <c r="MSW311" s="2"/>
      <c r="MSX311" s="2"/>
      <c r="MSY311" s="2"/>
      <c r="MSZ311" s="2"/>
      <c r="MTA311" s="2"/>
      <c r="MTB311" s="2"/>
      <c r="MTC311" s="2"/>
      <c r="MTD311" s="2"/>
      <c r="MTE311" s="2"/>
      <c r="MTF311" s="2"/>
      <c r="MTG311" s="2"/>
      <c r="MTH311" s="2"/>
      <c r="MTI311" s="2"/>
      <c r="MTJ311" s="2"/>
      <c r="MTK311" s="2"/>
      <c r="MTL311" s="2"/>
      <c r="MTM311" s="2"/>
      <c r="MTN311" s="2"/>
      <c r="MTO311" s="2"/>
      <c r="MTP311" s="2"/>
      <c r="MTQ311" s="2"/>
      <c r="MTR311" s="2"/>
      <c r="MTS311" s="2"/>
      <c r="MTT311" s="2"/>
      <c r="MTU311" s="2"/>
      <c r="MTV311" s="2"/>
      <c r="MTW311" s="2"/>
      <c r="MTX311" s="2"/>
      <c r="MTY311" s="2"/>
      <c r="MTZ311" s="2"/>
      <c r="MUA311" s="2"/>
      <c r="MUB311" s="2"/>
      <c r="MUC311" s="2"/>
      <c r="MUD311" s="2"/>
      <c r="MUE311" s="2"/>
      <c r="MUF311" s="2"/>
      <c r="MUG311" s="2"/>
      <c r="MUH311" s="2"/>
      <c r="MUI311" s="2"/>
      <c r="MUJ311" s="2"/>
      <c r="MUK311" s="2"/>
      <c r="MUL311" s="2"/>
      <c r="MUM311" s="2"/>
      <c r="MUN311" s="2"/>
      <c r="MUO311" s="2"/>
      <c r="MUP311" s="2"/>
      <c r="MUQ311" s="2"/>
      <c r="MUR311" s="2"/>
      <c r="MUS311" s="2"/>
      <c r="MUT311" s="2"/>
      <c r="MUU311" s="2"/>
      <c r="MUV311" s="2"/>
      <c r="MUW311" s="2"/>
      <c r="MUX311" s="2"/>
      <c r="MUY311" s="2"/>
      <c r="MUZ311" s="2"/>
      <c r="MVA311" s="2"/>
      <c r="MVB311" s="2"/>
      <c r="MVC311" s="2"/>
      <c r="MVD311" s="2"/>
      <c r="MVE311" s="2"/>
      <c r="MVF311" s="2"/>
      <c r="MVG311" s="2"/>
      <c r="MVH311" s="2"/>
      <c r="MVI311" s="2"/>
      <c r="MVJ311" s="2"/>
      <c r="MVK311" s="2"/>
      <c r="MVL311" s="2"/>
      <c r="MVM311" s="2"/>
      <c r="MVN311" s="2"/>
      <c r="MVO311" s="2"/>
      <c r="MVP311" s="2"/>
      <c r="MVQ311" s="2"/>
      <c r="MVR311" s="2"/>
      <c r="MVS311" s="2"/>
      <c r="MVT311" s="2"/>
      <c r="MVU311" s="2"/>
      <c r="MVV311" s="2"/>
      <c r="MVW311" s="2"/>
      <c r="MVX311" s="2"/>
      <c r="MVY311" s="2"/>
      <c r="MVZ311" s="2"/>
      <c r="MWA311" s="2"/>
      <c r="MWB311" s="2"/>
      <c r="MWC311" s="2"/>
      <c r="MWD311" s="2"/>
      <c r="MWE311" s="2"/>
      <c r="MWF311" s="2"/>
      <c r="MWG311" s="2"/>
      <c r="MWH311" s="2"/>
      <c r="MWI311" s="2"/>
      <c r="MWJ311" s="2"/>
      <c r="MWK311" s="2"/>
      <c r="MWL311" s="2"/>
      <c r="MWM311" s="2"/>
      <c r="MWN311" s="2"/>
      <c r="MWO311" s="2"/>
      <c r="MWP311" s="2"/>
      <c r="MWQ311" s="2"/>
      <c r="MWR311" s="2"/>
      <c r="MWS311" s="2"/>
      <c r="MWT311" s="2"/>
      <c r="MWU311" s="2"/>
      <c r="MWV311" s="2"/>
      <c r="MWW311" s="2"/>
      <c r="MWX311" s="2"/>
      <c r="MWY311" s="2"/>
      <c r="MWZ311" s="2"/>
      <c r="MXA311" s="2"/>
      <c r="MXB311" s="2"/>
      <c r="MXC311" s="2"/>
      <c r="MXD311" s="2"/>
      <c r="MXE311" s="2"/>
      <c r="MXF311" s="2"/>
      <c r="MXG311" s="2"/>
      <c r="MXH311" s="2"/>
      <c r="MXI311" s="2"/>
      <c r="MXJ311" s="2"/>
      <c r="MXK311" s="2"/>
      <c r="MXL311" s="2"/>
      <c r="MXM311" s="2"/>
      <c r="MXN311" s="2"/>
      <c r="MXO311" s="2"/>
      <c r="MXP311" s="2"/>
      <c r="MXQ311" s="2"/>
      <c r="MXR311" s="2"/>
      <c r="MXS311" s="2"/>
      <c r="MXT311" s="2"/>
      <c r="MXU311" s="2"/>
      <c r="MXV311" s="2"/>
      <c r="MXW311" s="2"/>
      <c r="MXX311" s="2"/>
      <c r="MXY311" s="2"/>
      <c r="MXZ311" s="2"/>
      <c r="MYA311" s="2"/>
      <c r="MYB311" s="2"/>
      <c r="MYC311" s="2"/>
      <c r="MYD311" s="2"/>
      <c r="MYE311" s="2"/>
      <c r="MYF311" s="2"/>
      <c r="MYG311" s="2"/>
      <c r="MYH311" s="2"/>
      <c r="MYI311" s="2"/>
      <c r="MYJ311" s="2"/>
      <c r="MYK311" s="2"/>
      <c r="MYL311" s="2"/>
      <c r="MYM311" s="2"/>
      <c r="MYN311" s="2"/>
      <c r="MYO311" s="2"/>
      <c r="MYP311" s="2"/>
      <c r="MYQ311" s="2"/>
      <c r="MYR311" s="2"/>
      <c r="MYS311" s="2"/>
      <c r="MYT311" s="2"/>
      <c r="MYU311" s="2"/>
      <c r="MYV311" s="2"/>
      <c r="MYW311" s="2"/>
      <c r="MYX311" s="2"/>
      <c r="MYY311" s="2"/>
      <c r="MYZ311" s="2"/>
      <c r="MZA311" s="2"/>
      <c r="MZB311" s="2"/>
      <c r="MZC311" s="2"/>
      <c r="MZD311" s="2"/>
      <c r="MZE311" s="2"/>
      <c r="MZF311" s="2"/>
      <c r="MZG311" s="2"/>
      <c r="MZH311" s="2"/>
      <c r="MZI311" s="2"/>
      <c r="MZJ311" s="2"/>
      <c r="MZK311" s="2"/>
      <c r="MZL311" s="2"/>
      <c r="MZM311" s="2"/>
      <c r="MZN311" s="2"/>
      <c r="MZO311" s="2"/>
      <c r="MZP311" s="2"/>
      <c r="MZQ311" s="2"/>
      <c r="MZR311" s="2"/>
      <c r="MZS311" s="2"/>
      <c r="MZT311" s="2"/>
      <c r="MZU311" s="2"/>
      <c r="MZV311" s="2"/>
      <c r="MZW311" s="2"/>
      <c r="MZX311" s="2"/>
      <c r="MZY311" s="2"/>
      <c r="MZZ311" s="2"/>
      <c r="NAA311" s="2"/>
      <c r="NAB311" s="2"/>
      <c r="NAC311" s="2"/>
      <c r="NAD311" s="2"/>
      <c r="NAE311" s="2"/>
      <c r="NAF311" s="2"/>
      <c r="NAG311" s="2"/>
      <c r="NAH311" s="2"/>
      <c r="NAI311" s="2"/>
      <c r="NAJ311" s="2"/>
      <c r="NAK311" s="2"/>
      <c r="NAL311" s="2"/>
      <c r="NAM311" s="2"/>
      <c r="NAN311" s="2"/>
      <c r="NAO311" s="2"/>
      <c r="NAP311" s="2"/>
      <c r="NAQ311" s="2"/>
      <c r="NAR311" s="2"/>
      <c r="NAS311" s="2"/>
      <c r="NAT311" s="2"/>
      <c r="NAU311" s="2"/>
      <c r="NAV311" s="2"/>
      <c r="NAW311" s="2"/>
      <c r="NAX311" s="2"/>
      <c r="NAY311" s="2"/>
      <c r="NAZ311" s="2"/>
      <c r="NBA311" s="2"/>
      <c r="NBB311" s="2"/>
      <c r="NBC311" s="2"/>
      <c r="NBD311" s="2"/>
      <c r="NBE311" s="2"/>
      <c r="NBF311" s="2"/>
      <c r="NBG311" s="2"/>
      <c r="NBH311" s="2"/>
      <c r="NBI311" s="2"/>
      <c r="NBJ311" s="2"/>
      <c r="NBK311" s="2"/>
      <c r="NBL311" s="2"/>
      <c r="NBM311" s="2"/>
      <c r="NBN311" s="2"/>
      <c r="NBO311" s="2"/>
      <c r="NBP311" s="2"/>
      <c r="NBQ311" s="2"/>
      <c r="NBR311" s="2"/>
      <c r="NBS311" s="2"/>
      <c r="NBT311" s="2"/>
      <c r="NBU311" s="2"/>
      <c r="NBV311" s="2"/>
      <c r="NBW311" s="2"/>
      <c r="NBX311" s="2"/>
      <c r="NBY311" s="2"/>
      <c r="NBZ311" s="2"/>
      <c r="NCA311" s="2"/>
      <c r="NCB311" s="2"/>
      <c r="NCC311" s="2"/>
      <c r="NCD311" s="2"/>
      <c r="NCE311" s="2"/>
      <c r="NCF311" s="2"/>
      <c r="NCG311" s="2"/>
      <c r="NCH311" s="2"/>
      <c r="NCI311" s="2"/>
      <c r="NCJ311" s="2"/>
      <c r="NCK311" s="2"/>
      <c r="NCL311" s="2"/>
      <c r="NCM311" s="2"/>
      <c r="NCN311" s="2"/>
      <c r="NCO311" s="2"/>
      <c r="NCP311" s="2"/>
      <c r="NCQ311" s="2"/>
      <c r="NCR311" s="2"/>
      <c r="NCS311" s="2"/>
      <c r="NCT311" s="2"/>
      <c r="NCU311" s="2"/>
      <c r="NCV311" s="2"/>
      <c r="NCW311" s="2"/>
      <c r="NCX311" s="2"/>
      <c r="NCY311" s="2"/>
      <c r="NCZ311" s="2"/>
      <c r="NDA311" s="2"/>
      <c r="NDB311" s="2"/>
      <c r="NDC311" s="2"/>
      <c r="NDD311" s="2"/>
      <c r="NDE311" s="2"/>
      <c r="NDF311" s="2"/>
      <c r="NDG311" s="2"/>
      <c r="NDH311" s="2"/>
      <c r="NDI311" s="2"/>
      <c r="NDJ311" s="2"/>
      <c r="NDK311" s="2"/>
      <c r="NDL311" s="2"/>
      <c r="NDM311" s="2"/>
      <c r="NDN311" s="2"/>
      <c r="NDO311" s="2"/>
      <c r="NDP311" s="2"/>
      <c r="NDQ311" s="2"/>
      <c r="NDR311" s="2"/>
      <c r="NDS311" s="2"/>
      <c r="NDT311" s="2"/>
      <c r="NDU311" s="2"/>
      <c r="NDV311" s="2"/>
      <c r="NDW311" s="2"/>
      <c r="NDX311" s="2"/>
      <c r="NDY311" s="2"/>
      <c r="NDZ311" s="2"/>
      <c r="NEA311" s="2"/>
      <c r="NEB311" s="2"/>
      <c r="NEC311" s="2"/>
      <c r="NED311" s="2"/>
      <c r="NEE311" s="2"/>
      <c r="NEF311" s="2"/>
      <c r="NEG311" s="2"/>
      <c r="NEH311" s="2"/>
      <c r="NEI311" s="2"/>
      <c r="NEJ311" s="2"/>
      <c r="NEK311" s="2"/>
      <c r="NEL311" s="2"/>
      <c r="NEM311" s="2"/>
      <c r="NEN311" s="2"/>
      <c r="NEO311" s="2"/>
      <c r="NEP311" s="2"/>
      <c r="NEQ311" s="2"/>
      <c r="NER311" s="2"/>
      <c r="NES311" s="2"/>
      <c r="NET311" s="2"/>
      <c r="NEU311" s="2"/>
      <c r="NEV311" s="2"/>
      <c r="NEW311" s="2"/>
      <c r="NEX311" s="2"/>
      <c r="NEY311" s="2"/>
      <c r="NEZ311" s="2"/>
      <c r="NFA311" s="2"/>
      <c r="NFB311" s="2"/>
      <c r="NFC311" s="2"/>
      <c r="NFD311" s="2"/>
      <c r="NFE311" s="2"/>
      <c r="NFF311" s="2"/>
      <c r="NFG311" s="2"/>
      <c r="NFH311" s="2"/>
      <c r="NFI311" s="2"/>
      <c r="NFJ311" s="2"/>
      <c r="NFK311" s="2"/>
      <c r="NFL311" s="2"/>
      <c r="NFM311" s="2"/>
      <c r="NFN311" s="2"/>
      <c r="NFO311" s="2"/>
      <c r="NFP311" s="2"/>
      <c r="NFQ311" s="2"/>
      <c r="NFR311" s="2"/>
      <c r="NFS311" s="2"/>
      <c r="NFT311" s="2"/>
      <c r="NFU311" s="2"/>
      <c r="NFV311" s="2"/>
      <c r="NFW311" s="2"/>
      <c r="NFX311" s="2"/>
      <c r="NFY311" s="2"/>
      <c r="NFZ311" s="2"/>
      <c r="NGA311" s="2"/>
      <c r="NGB311" s="2"/>
      <c r="NGC311" s="2"/>
      <c r="NGD311" s="2"/>
      <c r="NGE311" s="2"/>
      <c r="NGF311" s="2"/>
      <c r="NGG311" s="2"/>
      <c r="NGH311" s="2"/>
      <c r="NGI311" s="2"/>
      <c r="NGJ311" s="2"/>
      <c r="NGK311" s="2"/>
      <c r="NGL311" s="2"/>
      <c r="NGM311" s="2"/>
      <c r="NGN311" s="2"/>
      <c r="NGO311" s="2"/>
      <c r="NGP311" s="2"/>
      <c r="NGQ311" s="2"/>
      <c r="NGR311" s="2"/>
      <c r="NGS311" s="2"/>
      <c r="NGT311" s="2"/>
      <c r="NGU311" s="2"/>
      <c r="NGV311" s="2"/>
      <c r="NGW311" s="2"/>
      <c r="NGX311" s="2"/>
      <c r="NGY311" s="2"/>
      <c r="NGZ311" s="2"/>
      <c r="NHA311" s="2"/>
      <c r="NHB311" s="2"/>
      <c r="NHC311" s="2"/>
      <c r="NHD311" s="2"/>
      <c r="NHE311" s="2"/>
      <c r="NHF311" s="2"/>
      <c r="NHG311" s="2"/>
      <c r="NHH311" s="2"/>
      <c r="NHI311" s="2"/>
      <c r="NHJ311" s="2"/>
      <c r="NHK311" s="2"/>
      <c r="NHL311" s="2"/>
      <c r="NHM311" s="2"/>
      <c r="NHN311" s="2"/>
      <c r="NHO311" s="2"/>
      <c r="NHP311" s="2"/>
      <c r="NHQ311" s="2"/>
      <c r="NHR311" s="2"/>
      <c r="NHS311" s="2"/>
      <c r="NHT311" s="2"/>
      <c r="NHU311" s="2"/>
      <c r="NHV311" s="2"/>
      <c r="NHW311" s="2"/>
      <c r="NHX311" s="2"/>
      <c r="NHY311" s="2"/>
      <c r="NHZ311" s="2"/>
      <c r="NIA311" s="2"/>
      <c r="NIB311" s="2"/>
      <c r="NIC311" s="2"/>
      <c r="NID311" s="2"/>
      <c r="NIE311" s="2"/>
      <c r="NIF311" s="2"/>
      <c r="NIG311" s="2"/>
      <c r="NIH311" s="2"/>
      <c r="NII311" s="2"/>
      <c r="NIJ311" s="2"/>
      <c r="NIK311" s="2"/>
      <c r="NIL311" s="2"/>
      <c r="NIM311" s="2"/>
      <c r="NIN311" s="2"/>
      <c r="NIO311" s="2"/>
      <c r="NIP311" s="2"/>
      <c r="NIQ311" s="2"/>
      <c r="NIR311" s="2"/>
      <c r="NIS311" s="2"/>
      <c r="NIT311" s="2"/>
      <c r="NIU311" s="2"/>
      <c r="NIV311" s="2"/>
      <c r="NIW311" s="2"/>
      <c r="NIX311" s="2"/>
      <c r="NIY311" s="2"/>
      <c r="NIZ311" s="2"/>
      <c r="NJA311" s="2"/>
      <c r="NJB311" s="2"/>
      <c r="NJC311" s="2"/>
      <c r="NJD311" s="2"/>
      <c r="NJE311" s="2"/>
      <c r="NJF311" s="2"/>
      <c r="NJG311" s="2"/>
      <c r="NJH311" s="2"/>
      <c r="NJI311" s="2"/>
      <c r="NJJ311" s="2"/>
      <c r="NJK311" s="2"/>
      <c r="NJL311" s="2"/>
      <c r="NJM311" s="2"/>
      <c r="NJN311" s="2"/>
      <c r="NJO311" s="2"/>
      <c r="NJP311" s="2"/>
      <c r="NJQ311" s="2"/>
      <c r="NJR311" s="2"/>
      <c r="NJS311" s="2"/>
      <c r="NJT311" s="2"/>
      <c r="NJU311" s="2"/>
      <c r="NJV311" s="2"/>
      <c r="NJW311" s="2"/>
      <c r="NJX311" s="2"/>
      <c r="NJY311" s="2"/>
      <c r="NJZ311" s="2"/>
      <c r="NKA311" s="2"/>
      <c r="NKB311" s="2"/>
      <c r="NKC311" s="2"/>
      <c r="NKD311" s="2"/>
      <c r="NKE311" s="2"/>
      <c r="NKF311" s="2"/>
      <c r="NKG311" s="2"/>
      <c r="NKH311" s="2"/>
      <c r="NKI311" s="2"/>
      <c r="NKJ311" s="2"/>
      <c r="NKK311" s="2"/>
      <c r="NKL311" s="2"/>
      <c r="NKM311" s="2"/>
      <c r="NKN311" s="2"/>
      <c r="NKO311" s="2"/>
      <c r="NKP311" s="2"/>
      <c r="NKQ311" s="2"/>
      <c r="NKR311" s="2"/>
      <c r="NKS311" s="2"/>
      <c r="NKT311" s="2"/>
      <c r="NKU311" s="2"/>
      <c r="NKV311" s="2"/>
      <c r="NKW311" s="2"/>
      <c r="NKX311" s="2"/>
      <c r="NKY311" s="2"/>
      <c r="NKZ311" s="2"/>
      <c r="NLA311" s="2"/>
      <c r="NLB311" s="2"/>
      <c r="NLC311" s="2"/>
      <c r="NLD311" s="2"/>
      <c r="NLE311" s="2"/>
      <c r="NLF311" s="2"/>
      <c r="NLG311" s="2"/>
      <c r="NLH311" s="2"/>
      <c r="NLI311" s="2"/>
      <c r="NLJ311" s="2"/>
      <c r="NLK311" s="2"/>
      <c r="NLL311" s="2"/>
      <c r="NLM311" s="2"/>
      <c r="NLN311" s="2"/>
      <c r="NLO311" s="2"/>
      <c r="NLP311" s="2"/>
      <c r="NLQ311" s="2"/>
      <c r="NLR311" s="2"/>
      <c r="NLS311" s="2"/>
      <c r="NLT311" s="2"/>
      <c r="NLU311" s="2"/>
      <c r="NLV311" s="2"/>
      <c r="NLW311" s="2"/>
      <c r="NLX311" s="2"/>
      <c r="NLY311" s="2"/>
      <c r="NLZ311" s="2"/>
      <c r="NMA311" s="2"/>
      <c r="NMB311" s="2"/>
      <c r="NMC311" s="2"/>
      <c r="NMD311" s="2"/>
      <c r="NME311" s="2"/>
      <c r="NMF311" s="2"/>
      <c r="NMG311" s="2"/>
      <c r="NMH311" s="2"/>
      <c r="NMI311" s="2"/>
      <c r="NMJ311" s="2"/>
      <c r="NMK311" s="2"/>
      <c r="NML311" s="2"/>
      <c r="NMM311" s="2"/>
      <c r="NMN311" s="2"/>
      <c r="NMO311" s="2"/>
      <c r="NMP311" s="2"/>
      <c r="NMQ311" s="2"/>
      <c r="NMR311" s="2"/>
      <c r="NMS311" s="2"/>
      <c r="NMT311" s="2"/>
      <c r="NMU311" s="2"/>
      <c r="NMV311" s="2"/>
      <c r="NMW311" s="2"/>
      <c r="NMX311" s="2"/>
      <c r="NMY311" s="2"/>
      <c r="NMZ311" s="2"/>
      <c r="NNA311" s="2"/>
      <c r="NNB311" s="2"/>
      <c r="NNC311" s="2"/>
      <c r="NND311" s="2"/>
      <c r="NNE311" s="2"/>
      <c r="NNF311" s="2"/>
      <c r="NNG311" s="2"/>
      <c r="NNH311" s="2"/>
      <c r="NNI311" s="2"/>
      <c r="NNJ311" s="2"/>
      <c r="NNK311" s="2"/>
      <c r="NNL311" s="2"/>
      <c r="NNM311" s="2"/>
      <c r="NNN311" s="2"/>
      <c r="NNO311" s="2"/>
      <c r="NNP311" s="2"/>
      <c r="NNQ311" s="2"/>
      <c r="NNR311" s="2"/>
      <c r="NNS311" s="2"/>
      <c r="NNT311" s="2"/>
      <c r="NNU311" s="2"/>
      <c r="NNV311" s="2"/>
      <c r="NNW311" s="2"/>
      <c r="NNX311" s="2"/>
      <c r="NNY311" s="2"/>
      <c r="NNZ311" s="2"/>
      <c r="NOA311" s="2"/>
      <c r="NOB311" s="2"/>
      <c r="NOC311" s="2"/>
      <c r="NOD311" s="2"/>
      <c r="NOE311" s="2"/>
      <c r="NOF311" s="2"/>
      <c r="NOG311" s="2"/>
      <c r="NOH311" s="2"/>
      <c r="NOI311" s="2"/>
      <c r="NOJ311" s="2"/>
      <c r="NOK311" s="2"/>
      <c r="NOL311" s="2"/>
      <c r="NOM311" s="2"/>
      <c r="NON311" s="2"/>
      <c r="NOO311" s="2"/>
      <c r="NOP311" s="2"/>
      <c r="NOQ311" s="2"/>
      <c r="NOR311" s="2"/>
      <c r="NOS311" s="2"/>
      <c r="NOT311" s="2"/>
      <c r="NOU311" s="2"/>
      <c r="NOV311" s="2"/>
      <c r="NOW311" s="2"/>
      <c r="NOX311" s="2"/>
      <c r="NOY311" s="2"/>
      <c r="NOZ311" s="2"/>
      <c r="NPA311" s="2"/>
      <c r="NPB311" s="2"/>
      <c r="NPC311" s="2"/>
      <c r="NPD311" s="2"/>
      <c r="NPE311" s="2"/>
      <c r="NPF311" s="2"/>
      <c r="NPG311" s="2"/>
      <c r="NPH311" s="2"/>
      <c r="NPI311" s="2"/>
      <c r="NPJ311" s="2"/>
      <c r="NPK311" s="2"/>
      <c r="NPL311" s="2"/>
      <c r="NPM311" s="2"/>
      <c r="NPN311" s="2"/>
      <c r="NPO311" s="2"/>
      <c r="NPP311" s="2"/>
      <c r="NPQ311" s="2"/>
      <c r="NPR311" s="2"/>
      <c r="NPS311" s="2"/>
      <c r="NPT311" s="2"/>
      <c r="NPU311" s="2"/>
      <c r="NPV311" s="2"/>
      <c r="NPW311" s="2"/>
      <c r="NPX311" s="2"/>
      <c r="NPY311" s="2"/>
      <c r="NPZ311" s="2"/>
      <c r="NQA311" s="2"/>
      <c r="NQB311" s="2"/>
      <c r="NQC311" s="2"/>
      <c r="NQD311" s="2"/>
      <c r="NQE311" s="2"/>
      <c r="NQF311" s="2"/>
      <c r="NQG311" s="2"/>
      <c r="NQH311" s="2"/>
      <c r="NQI311" s="2"/>
      <c r="NQJ311" s="2"/>
      <c r="NQK311" s="2"/>
      <c r="NQL311" s="2"/>
      <c r="NQM311" s="2"/>
      <c r="NQN311" s="2"/>
      <c r="NQO311" s="2"/>
      <c r="NQP311" s="2"/>
      <c r="NQQ311" s="2"/>
      <c r="NQR311" s="2"/>
      <c r="NQS311" s="2"/>
      <c r="NQT311" s="2"/>
      <c r="NQU311" s="2"/>
      <c r="NQV311" s="2"/>
      <c r="NQW311" s="2"/>
      <c r="NQX311" s="2"/>
      <c r="NQY311" s="2"/>
      <c r="NQZ311" s="2"/>
      <c r="NRA311" s="2"/>
      <c r="NRB311" s="2"/>
      <c r="NRC311" s="2"/>
      <c r="NRD311" s="2"/>
      <c r="NRE311" s="2"/>
      <c r="NRF311" s="2"/>
      <c r="NRG311" s="2"/>
      <c r="NRH311" s="2"/>
      <c r="NRI311" s="2"/>
      <c r="NRJ311" s="2"/>
      <c r="NRK311" s="2"/>
      <c r="NRL311" s="2"/>
      <c r="NRM311" s="2"/>
      <c r="NRN311" s="2"/>
      <c r="NRO311" s="2"/>
      <c r="NRP311" s="2"/>
      <c r="NRQ311" s="2"/>
      <c r="NRR311" s="2"/>
      <c r="NRS311" s="2"/>
      <c r="NRT311" s="2"/>
      <c r="NRU311" s="2"/>
      <c r="NRV311" s="2"/>
      <c r="NRW311" s="2"/>
      <c r="NRX311" s="2"/>
      <c r="NRY311" s="2"/>
      <c r="NRZ311" s="2"/>
      <c r="NSA311" s="2"/>
      <c r="NSB311" s="2"/>
      <c r="NSC311" s="2"/>
      <c r="NSD311" s="2"/>
      <c r="NSE311" s="2"/>
      <c r="NSF311" s="2"/>
      <c r="NSG311" s="2"/>
      <c r="NSH311" s="2"/>
      <c r="NSI311" s="2"/>
      <c r="NSJ311" s="2"/>
      <c r="NSK311" s="2"/>
      <c r="NSL311" s="2"/>
      <c r="NSM311" s="2"/>
      <c r="NSN311" s="2"/>
      <c r="NSO311" s="2"/>
      <c r="NSP311" s="2"/>
      <c r="NSQ311" s="2"/>
      <c r="NSR311" s="2"/>
      <c r="NSS311" s="2"/>
      <c r="NST311" s="2"/>
      <c r="NSU311" s="2"/>
      <c r="NSV311" s="2"/>
      <c r="NSW311" s="2"/>
      <c r="NSX311" s="2"/>
      <c r="NSY311" s="2"/>
      <c r="NSZ311" s="2"/>
      <c r="NTA311" s="2"/>
      <c r="NTB311" s="2"/>
      <c r="NTC311" s="2"/>
      <c r="NTD311" s="2"/>
      <c r="NTE311" s="2"/>
      <c r="NTF311" s="2"/>
      <c r="NTG311" s="2"/>
      <c r="NTH311" s="2"/>
      <c r="NTI311" s="2"/>
      <c r="NTJ311" s="2"/>
      <c r="NTK311" s="2"/>
      <c r="NTL311" s="2"/>
      <c r="NTM311" s="2"/>
      <c r="NTN311" s="2"/>
      <c r="NTO311" s="2"/>
      <c r="NTP311" s="2"/>
      <c r="NTQ311" s="2"/>
      <c r="NTR311" s="2"/>
      <c r="NTS311" s="2"/>
      <c r="NTT311" s="2"/>
      <c r="NTU311" s="2"/>
      <c r="NTV311" s="2"/>
      <c r="NTW311" s="2"/>
      <c r="NTX311" s="2"/>
      <c r="NTY311" s="2"/>
      <c r="NTZ311" s="2"/>
      <c r="NUA311" s="2"/>
      <c r="NUB311" s="2"/>
      <c r="NUC311" s="2"/>
      <c r="NUD311" s="2"/>
      <c r="NUE311" s="2"/>
      <c r="NUF311" s="2"/>
      <c r="NUG311" s="2"/>
      <c r="NUH311" s="2"/>
      <c r="NUI311" s="2"/>
      <c r="NUJ311" s="2"/>
      <c r="NUK311" s="2"/>
      <c r="NUL311" s="2"/>
      <c r="NUM311" s="2"/>
      <c r="NUN311" s="2"/>
      <c r="NUO311" s="2"/>
      <c r="NUP311" s="2"/>
      <c r="NUQ311" s="2"/>
      <c r="NUR311" s="2"/>
      <c r="NUS311" s="2"/>
      <c r="NUT311" s="2"/>
      <c r="NUU311" s="2"/>
      <c r="NUV311" s="2"/>
      <c r="NUW311" s="2"/>
      <c r="NUX311" s="2"/>
      <c r="NUY311" s="2"/>
      <c r="NUZ311" s="2"/>
      <c r="NVA311" s="2"/>
      <c r="NVB311" s="2"/>
      <c r="NVC311" s="2"/>
      <c r="NVD311" s="2"/>
      <c r="NVE311" s="2"/>
      <c r="NVF311" s="2"/>
      <c r="NVG311" s="2"/>
      <c r="NVH311" s="2"/>
      <c r="NVI311" s="2"/>
      <c r="NVJ311" s="2"/>
      <c r="NVK311" s="2"/>
      <c r="NVL311" s="2"/>
      <c r="NVM311" s="2"/>
      <c r="NVN311" s="2"/>
      <c r="NVO311" s="2"/>
      <c r="NVP311" s="2"/>
      <c r="NVQ311" s="2"/>
      <c r="NVR311" s="2"/>
      <c r="NVS311" s="2"/>
      <c r="NVT311" s="2"/>
      <c r="NVU311" s="2"/>
      <c r="NVV311" s="2"/>
      <c r="NVW311" s="2"/>
      <c r="NVX311" s="2"/>
      <c r="NVY311" s="2"/>
      <c r="NVZ311" s="2"/>
      <c r="NWA311" s="2"/>
      <c r="NWB311" s="2"/>
      <c r="NWC311" s="2"/>
      <c r="NWD311" s="2"/>
      <c r="NWE311" s="2"/>
      <c r="NWF311" s="2"/>
      <c r="NWG311" s="2"/>
      <c r="NWH311" s="2"/>
      <c r="NWI311" s="2"/>
      <c r="NWJ311" s="2"/>
      <c r="NWK311" s="2"/>
      <c r="NWL311" s="2"/>
      <c r="NWM311" s="2"/>
      <c r="NWN311" s="2"/>
      <c r="NWO311" s="2"/>
      <c r="NWP311" s="2"/>
      <c r="NWQ311" s="2"/>
      <c r="NWR311" s="2"/>
      <c r="NWS311" s="2"/>
      <c r="NWT311" s="2"/>
      <c r="NWU311" s="2"/>
      <c r="NWV311" s="2"/>
      <c r="NWW311" s="2"/>
      <c r="NWX311" s="2"/>
      <c r="NWY311" s="2"/>
      <c r="NWZ311" s="2"/>
      <c r="NXA311" s="2"/>
      <c r="NXB311" s="2"/>
      <c r="NXC311" s="2"/>
      <c r="NXD311" s="2"/>
      <c r="NXE311" s="2"/>
      <c r="NXF311" s="2"/>
      <c r="NXG311" s="2"/>
      <c r="NXH311" s="2"/>
      <c r="NXI311" s="2"/>
      <c r="NXJ311" s="2"/>
      <c r="NXK311" s="2"/>
      <c r="NXL311" s="2"/>
      <c r="NXM311" s="2"/>
      <c r="NXN311" s="2"/>
      <c r="NXO311" s="2"/>
      <c r="NXP311" s="2"/>
      <c r="NXQ311" s="2"/>
      <c r="NXR311" s="2"/>
      <c r="NXS311" s="2"/>
      <c r="NXT311" s="2"/>
      <c r="NXU311" s="2"/>
      <c r="NXV311" s="2"/>
      <c r="NXW311" s="2"/>
      <c r="NXX311" s="2"/>
      <c r="NXY311" s="2"/>
      <c r="NXZ311" s="2"/>
      <c r="NYA311" s="2"/>
      <c r="NYB311" s="2"/>
      <c r="NYC311" s="2"/>
      <c r="NYD311" s="2"/>
      <c r="NYE311" s="2"/>
      <c r="NYF311" s="2"/>
      <c r="NYG311" s="2"/>
      <c r="NYH311" s="2"/>
      <c r="NYI311" s="2"/>
      <c r="NYJ311" s="2"/>
      <c r="NYK311" s="2"/>
      <c r="NYL311" s="2"/>
      <c r="NYM311" s="2"/>
      <c r="NYN311" s="2"/>
      <c r="NYO311" s="2"/>
      <c r="NYP311" s="2"/>
      <c r="NYQ311" s="2"/>
      <c r="NYR311" s="2"/>
      <c r="NYS311" s="2"/>
      <c r="NYT311" s="2"/>
      <c r="NYU311" s="2"/>
      <c r="NYV311" s="2"/>
      <c r="NYW311" s="2"/>
      <c r="NYX311" s="2"/>
      <c r="NYY311" s="2"/>
      <c r="NYZ311" s="2"/>
      <c r="NZA311" s="2"/>
      <c r="NZB311" s="2"/>
      <c r="NZC311" s="2"/>
      <c r="NZD311" s="2"/>
      <c r="NZE311" s="2"/>
      <c r="NZF311" s="2"/>
      <c r="NZG311" s="2"/>
      <c r="NZH311" s="2"/>
      <c r="NZI311" s="2"/>
      <c r="NZJ311" s="2"/>
      <c r="NZK311" s="2"/>
      <c r="NZL311" s="2"/>
      <c r="NZM311" s="2"/>
      <c r="NZN311" s="2"/>
      <c r="NZO311" s="2"/>
      <c r="NZP311" s="2"/>
      <c r="NZQ311" s="2"/>
      <c r="NZR311" s="2"/>
      <c r="NZS311" s="2"/>
      <c r="NZT311" s="2"/>
      <c r="NZU311" s="2"/>
      <c r="NZV311" s="2"/>
      <c r="NZW311" s="2"/>
      <c r="NZX311" s="2"/>
      <c r="NZY311" s="2"/>
      <c r="NZZ311" s="2"/>
      <c r="OAA311" s="2"/>
      <c r="OAB311" s="2"/>
      <c r="OAC311" s="2"/>
      <c r="OAD311" s="2"/>
      <c r="OAE311" s="2"/>
      <c r="OAF311" s="2"/>
      <c r="OAG311" s="2"/>
      <c r="OAH311" s="2"/>
      <c r="OAI311" s="2"/>
      <c r="OAJ311" s="2"/>
      <c r="OAK311" s="2"/>
      <c r="OAL311" s="2"/>
      <c r="OAM311" s="2"/>
      <c r="OAN311" s="2"/>
      <c r="OAO311" s="2"/>
      <c r="OAP311" s="2"/>
      <c r="OAQ311" s="2"/>
      <c r="OAR311" s="2"/>
      <c r="OAS311" s="2"/>
      <c r="OAT311" s="2"/>
      <c r="OAU311" s="2"/>
      <c r="OAV311" s="2"/>
      <c r="OAW311" s="2"/>
      <c r="OAX311" s="2"/>
      <c r="OAY311" s="2"/>
      <c r="OAZ311" s="2"/>
      <c r="OBA311" s="2"/>
      <c r="OBB311" s="2"/>
      <c r="OBC311" s="2"/>
      <c r="OBD311" s="2"/>
      <c r="OBE311" s="2"/>
      <c r="OBF311" s="2"/>
      <c r="OBG311" s="2"/>
      <c r="OBH311" s="2"/>
      <c r="OBI311" s="2"/>
      <c r="OBJ311" s="2"/>
      <c r="OBK311" s="2"/>
      <c r="OBL311" s="2"/>
      <c r="OBM311" s="2"/>
      <c r="OBN311" s="2"/>
      <c r="OBO311" s="2"/>
      <c r="OBP311" s="2"/>
      <c r="OBQ311" s="2"/>
      <c r="OBR311" s="2"/>
      <c r="OBS311" s="2"/>
      <c r="OBT311" s="2"/>
      <c r="OBU311" s="2"/>
      <c r="OBV311" s="2"/>
      <c r="OBW311" s="2"/>
      <c r="OBX311" s="2"/>
      <c r="OBY311" s="2"/>
      <c r="OBZ311" s="2"/>
      <c r="OCA311" s="2"/>
      <c r="OCB311" s="2"/>
      <c r="OCC311" s="2"/>
      <c r="OCD311" s="2"/>
      <c r="OCE311" s="2"/>
      <c r="OCF311" s="2"/>
      <c r="OCG311" s="2"/>
      <c r="OCH311" s="2"/>
      <c r="OCI311" s="2"/>
      <c r="OCJ311" s="2"/>
      <c r="OCK311" s="2"/>
      <c r="OCL311" s="2"/>
      <c r="OCM311" s="2"/>
      <c r="OCN311" s="2"/>
      <c r="OCO311" s="2"/>
      <c r="OCP311" s="2"/>
      <c r="OCQ311" s="2"/>
      <c r="OCR311" s="2"/>
      <c r="OCS311" s="2"/>
      <c r="OCT311" s="2"/>
      <c r="OCU311" s="2"/>
      <c r="OCV311" s="2"/>
      <c r="OCW311" s="2"/>
      <c r="OCX311" s="2"/>
      <c r="OCY311" s="2"/>
      <c r="OCZ311" s="2"/>
      <c r="ODA311" s="2"/>
      <c r="ODB311" s="2"/>
      <c r="ODC311" s="2"/>
      <c r="ODD311" s="2"/>
      <c r="ODE311" s="2"/>
      <c r="ODF311" s="2"/>
      <c r="ODG311" s="2"/>
      <c r="ODH311" s="2"/>
      <c r="ODI311" s="2"/>
      <c r="ODJ311" s="2"/>
      <c r="ODK311" s="2"/>
      <c r="ODL311" s="2"/>
      <c r="ODM311" s="2"/>
      <c r="ODN311" s="2"/>
      <c r="ODO311" s="2"/>
      <c r="ODP311" s="2"/>
      <c r="ODQ311" s="2"/>
      <c r="ODR311" s="2"/>
      <c r="ODS311" s="2"/>
      <c r="ODT311" s="2"/>
      <c r="ODU311" s="2"/>
      <c r="ODV311" s="2"/>
      <c r="ODW311" s="2"/>
      <c r="ODX311" s="2"/>
      <c r="ODY311" s="2"/>
      <c r="ODZ311" s="2"/>
      <c r="OEA311" s="2"/>
      <c r="OEB311" s="2"/>
      <c r="OEC311" s="2"/>
      <c r="OED311" s="2"/>
      <c r="OEE311" s="2"/>
      <c r="OEF311" s="2"/>
      <c r="OEG311" s="2"/>
      <c r="OEH311" s="2"/>
      <c r="OEI311" s="2"/>
      <c r="OEJ311" s="2"/>
      <c r="OEK311" s="2"/>
      <c r="OEL311" s="2"/>
      <c r="OEM311" s="2"/>
      <c r="OEN311" s="2"/>
      <c r="OEO311" s="2"/>
      <c r="OEP311" s="2"/>
      <c r="OEQ311" s="2"/>
      <c r="OER311" s="2"/>
      <c r="OES311" s="2"/>
      <c r="OET311" s="2"/>
      <c r="OEU311" s="2"/>
      <c r="OEV311" s="2"/>
      <c r="OEW311" s="2"/>
      <c r="OEX311" s="2"/>
      <c r="OEY311" s="2"/>
      <c r="OEZ311" s="2"/>
      <c r="OFA311" s="2"/>
      <c r="OFB311" s="2"/>
      <c r="OFC311" s="2"/>
      <c r="OFD311" s="2"/>
      <c r="OFE311" s="2"/>
      <c r="OFF311" s="2"/>
      <c r="OFG311" s="2"/>
      <c r="OFH311" s="2"/>
      <c r="OFI311" s="2"/>
      <c r="OFJ311" s="2"/>
      <c r="OFK311" s="2"/>
      <c r="OFL311" s="2"/>
      <c r="OFM311" s="2"/>
      <c r="OFN311" s="2"/>
      <c r="OFO311" s="2"/>
      <c r="OFP311" s="2"/>
      <c r="OFQ311" s="2"/>
      <c r="OFR311" s="2"/>
      <c r="OFS311" s="2"/>
      <c r="OFT311" s="2"/>
      <c r="OFU311" s="2"/>
      <c r="OFV311" s="2"/>
      <c r="OFW311" s="2"/>
      <c r="OFX311" s="2"/>
      <c r="OFY311" s="2"/>
      <c r="OFZ311" s="2"/>
      <c r="OGA311" s="2"/>
      <c r="OGB311" s="2"/>
      <c r="OGC311" s="2"/>
      <c r="OGD311" s="2"/>
      <c r="OGE311" s="2"/>
      <c r="OGF311" s="2"/>
      <c r="OGG311" s="2"/>
      <c r="OGH311" s="2"/>
      <c r="OGI311" s="2"/>
      <c r="OGJ311" s="2"/>
      <c r="OGK311" s="2"/>
      <c r="OGL311" s="2"/>
      <c r="OGM311" s="2"/>
      <c r="OGN311" s="2"/>
      <c r="OGO311" s="2"/>
      <c r="OGP311" s="2"/>
      <c r="OGQ311" s="2"/>
      <c r="OGR311" s="2"/>
      <c r="OGS311" s="2"/>
      <c r="OGT311" s="2"/>
      <c r="OGU311" s="2"/>
      <c r="OGV311" s="2"/>
      <c r="OGW311" s="2"/>
      <c r="OGX311" s="2"/>
      <c r="OGY311" s="2"/>
      <c r="OGZ311" s="2"/>
      <c r="OHA311" s="2"/>
      <c r="OHB311" s="2"/>
      <c r="OHC311" s="2"/>
      <c r="OHD311" s="2"/>
      <c r="OHE311" s="2"/>
      <c r="OHF311" s="2"/>
      <c r="OHG311" s="2"/>
      <c r="OHH311" s="2"/>
      <c r="OHI311" s="2"/>
      <c r="OHJ311" s="2"/>
      <c r="OHK311" s="2"/>
      <c r="OHL311" s="2"/>
      <c r="OHM311" s="2"/>
      <c r="OHN311" s="2"/>
      <c r="OHO311" s="2"/>
      <c r="OHP311" s="2"/>
      <c r="OHQ311" s="2"/>
      <c r="OHR311" s="2"/>
      <c r="OHS311" s="2"/>
      <c r="OHT311" s="2"/>
      <c r="OHU311" s="2"/>
      <c r="OHV311" s="2"/>
      <c r="OHW311" s="2"/>
      <c r="OHX311" s="2"/>
      <c r="OHY311" s="2"/>
      <c r="OHZ311" s="2"/>
      <c r="OIA311" s="2"/>
      <c r="OIB311" s="2"/>
      <c r="OIC311" s="2"/>
      <c r="OID311" s="2"/>
      <c r="OIE311" s="2"/>
      <c r="OIF311" s="2"/>
      <c r="OIG311" s="2"/>
      <c r="OIH311" s="2"/>
      <c r="OII311" s="2"/>
      <c r="OIJ311" s="2"/>
      <c r="OIK311" s="2"/>
      <c r="OIL311" s="2"/>
      <c r="OIM311" s="2"/>
      <c r="OIN311" s="2"/>
      <c r="OIO311" s="2"/>
      <c r="OIP311" s="2"/>
      <c r="OIQ311" s="2"/>
      <c r="OIR311" s="2"/>
      <c r="OIS311" s="2"/>
      <c r="OIT311" s="2"/>
      <c r="OIU311" s="2"/>
      <c r="OIV311" s="2"/>
      <c r="OIW311" s="2"/>
      <c r="OIX311" s="2"/>
      <c r="OIY311" s="2"/>
      <c r="OIZ311" s="2"/>
      <c r="OJA311" s="2"/>
      <c r="OJB311" s="2"/>
      <c r="OJC311" s="2"/>
      <c r="OJD311" s="2"/>
      <c r="OJE311" s="2"/>
      <c r="OJF311" s="2"/>
      <c r="OJG311" s="2"/>
      <c r="OJH311" s="2"/>
      <c r="OJI311" s="2"/>
      <c r="OJJ311" s="2"/>
      <c r="OJK311" s="2"/>
      <c r="OJL311" s="2"/>
      <c r="OJM311" s="2"/>
      <c r="OJN311" s="2"/>
      <c r="OJO311" s="2"/>
      <c r="OJP311" s="2"/>
      <c r="OJQ311" s="2"/>
      <c r="OJR311" s="2"/>
      <c r="OJS311" s="2"/>
      <c r="OJT311" s="2"/>
      <c r="OJU311" s="2"/>
      <c r="OJV311" s="2"/>
      <c r="OJW311" s="2"/>
      <c r="OJX311" s="2"/>
      <c r="OJY311" s="2"/>
      <c r="OJZ311" s="2"/>
      <c r="OKA311" s="2"/>
      <c r="OKB311" s="2"/>
      <c r="OKC311" s="2"/>
      <c r="OKD311" s="2"/>
      <c r="OKE311" s="2"/>
      <c r="OKF311" s="2"/>
      <c r="OKG311" s="2"/>
      <c r="OKH311" s="2"/>
      <c r="OKI311" s="2"/>
      <c r="OKJ311" s="2"/>
      <c r="OKK311" s="2"/>
      <c r="OKL311" s="2"/>
      <c r="OKM311" s="2"/>
      <c r="OKN311" s="2"/>
      <c r="OKO311" s="2"/>
      <c r="OKP311" s="2"/>
      <c r="OKQ311" s="2"/>
      <c r="OKR311" s="2"/>
      <c r="OKS311" s="2"/>
      <c r="OKT311" s="2"/>
      <c r="OKU311" s="2"/>
      <c r="OKV311" s="2"/>
      <c r="OKW311" s="2"/>
      <c r="OKX311" s="2"/>
      <c r="OKY311" s="2"/>
      <c r="OKZ311" s="2"/>
      <c r="OLA311" s="2"/>
      <c r="OLB311" s="2"/>
      <c r="OLC311" s="2"/>
      <c r="OLD311" s="2"/>
      <c r="OLE311" s="2"/>
      <c r="OLF311" s="2"/>
      <c r="OLG311" s="2"/>
      <c r="OLH311" s="2"/>
      <c r="OLI311" s="2"/>
      <c r="OLJ311" s="2"/>
      <c r="OLK311" s="2"/>
      <c r="OLL311" s="2"/>
      <c r="OLM311" s="2"/>
      <c r="OLN311" s="2"/>
      <c r="OLO311" s="2"/>
      <c r="OLP311" s="2"/>
      <c r="OLQ311" s="2"/>
      <c r="OLR311" s="2"/>
      <c r="OLS311" s="2"/>
      <c r="OLT311" s="2"/>
      <c r="OLU311" s="2"/>
      <c r="OLV311" s="2"/>
      <c r="OLW311" s="2"/>
      <c r="OLX311" s="2"/>
      <c r="OLY311" s="2"/>
      <c r="OLZ311" s="2"/>
      <c r="OMA311" s="2"/>
      <c r="OMB311" s="2"/>
      <c r="OMC311" s="2"/>
      <c r="OMD311" s="2"/>
      <c r="OME311" s="2"/>
      <c r="OMF311" s="2"/>
      <c r="OMG311" s="2"/>
      <c r="OMH311" s="2"/>
      <c r="OMI311" s="2"/>
      <c r="OMJ311" s="2"/>
      <c r="OMK311" s="2"/>
      <c r="OML311" s="2"/>
      <c r="OMM311" s="2"/>
      <c r="OMN311" s="2"/>
      <c r="OMO311" s="2"/>
      <c r="OMP311" s="2"/>
      <c r="OMQ311" s="2"/>
      <c r="OMR311" s="2"/>
      <c r="OMS311" s="2"/>
      <c r="OMT311" s="2"/>
      <c r="OMU311" s="2"/>
      <c r="OMV311" s="2"/>
      <c r="OMW311" s="2"/>
      <c r="OMX311" s="2"/>
      <c r="OMY311" s="2"/>
      <c r="OMZ311" s="2"/>
      <c r="ONA311" s="2"/>
      <c r="ONB311" s="2"/>
      <c r="ONC311" s="2"/>
      <c r="OND311" s="2"/>
      <c r="ONE311" s="2"/>
      <c r="ONF311" s="2"/>
      <c r="ONG311" s="2"/>
      <c r="ONH311" s="2"/>
      <c r="ONI311" s="2"/>
      <c r="ONJ311" s="2"/>
      <c r="ONK311" s="2"/>
      <c r="ONL311" s="2"/>
      <c r="ONM311" s="2"/>
      <c r="ONN311" s="2"/>
      <c r="ONO311" s="2"/>
      <c r="ONP311" s="2"/>
      <c r="ONQ311" s="2"/>
      <c r="ONR311" s="2"/>
      <c r="ONS311" s="2"/>
      <c r="ONT311" s="2"/>
      <c r="ONU311" s="2"/>
      <c r="ONV311" s="2"/>
      <c r="ONW311" s="2"/>
      <c r="ONX311" s="2"/>
      <c r="ONY311" s="2"/>
      <c r="ONZ311" s="2"/>
      <c r="OOA311" s="2"/>
      <c r="OOB311" s="2"/>
      <c r="OOC311" s="2"/>
      <c r="OOD311" s="2"/>
      <c r="OOE311" s="2"/>
      <c r="OOF311" s="2"/>
      <c r="OOG311" s="2"/>
      <c r="OOH311" s="2"/>
      <c r="OOI311" s="2"/>
      <c r="OOJ311" s="2"/>
      <c r="OOK311" s="2"/>
      <c r="OOL311" s="2"/>
      <c r="OOM311" s="2"/>
      <c r="OON311" s="2"/>
      <c r="OOO311" s="2"/>
      <c r="OOP311" s="2"/>
      <c r="OOQ311" s="2"/>
      <c r="OOR311" s="2"/>
      <c r="OOS311" s="2"/>
      <c r="OOT311" s="2"/>
      <c r="OOU311" s="2"/>
      <c r="OOV311" s="2"/>
      <c r="OOW311" s="2"/>
      <c r="OOX311" s="2"/>
      <c r="OOY311" s="2"/>
      <c r="OOZ311" s="2"/>
      <c r="OPA311" s="2"/>
      <c r="OPB311" s="2"/>
      <c r="OPC311" s="2"/>
      <c r="OPD311" s="2"/>
      <c r="OPE311" s="2"/>
      <c r="OPF311" s="2"/>
      <c r="OPG311" s="2"/>
      <c r="OPH311" s="2"/>
      <c r="OPI311" s="2"/>
      <c r="OPJ311" s="2"/>
      <c r="OPK311" s="2"/>
      <c r="OPL311" s="2"/>
      <c r="OPM311" s="2"/>
      <c r="OPN311" s="2"/>
      <c r="OPO311" s="2"/>
      <c r="OPP311" s="2"/>
      <c r="OPQ311" s="2"/>
      <c r="OPR311" s="2"/>
      <c r="OPS311" s="2"/>
      <c r="OPT311" s="2"/>
      <c r="OPU311" s="2"/>
      <c r="OPV311" s="2"/>
      <c r="OPW311" s="2"/>
      <c r="OPX311" s="2"/>
      <c r="OPY311" s="2"/>
      <c r="OPZ311" s="2"/>
      <c r="OQA311" s="2"/>
      <c r="OQB311" s="2"/>
      <c r="OQC311" s="2"/>
      <c r="OQD311" s="2"/>
      <c r="OQE311" s="2"/>
      <c r="OQF311" s="2"/>
      <c r="OQG311" s="2"/>
      <c r="OQH311" s="2"/>
      <c r="OQI311" s="2"/>
      <c r="OQJ311" s="2"/>
      <c r="OQK311" s="2"/>
      <c r="OQL311" s="2"/>
      <c r="OQM311" s="2"/>
      <c r="OQN311" s="2"/>
      <c r="OQO311" s="2"/>
      <c r="OQP311" s="2"/>
      <c r="OQQ311" s="2"/>
      <c r="OQR311" s="2"/>
      <c r="OQS311" s="2"/>
      <c r="OQT311" s="2"/>
      <c r="OQU311" s="2"/>
      <c r="OQV311" s="2"/>
      <c r="OQW311" s="2"/>
      <c r="OQX311" s="2"/>
      <c r="OQY311" s="2"/>
      <c r="OQZ311" s="2"/>
      <c r="ORA311" s="2"/>
      <c r="ORB311" s="2"/>
      <c r="ORC311" s="2"/>
      <c r="ORD311" s="2"/>
      <c r="ORE311" s="2"/>
      <c r="ORF311" s="2"/>
      <c r="ORG311" s="2"/>
      <c r="ORH311" s="2"/>
      <c r="ORI311" s="2"/>
      <c r="ORJ311" s="2"/>
      <c r="ORK311" s="2"/>
      <c r="ORL311" s="2"/>
      <c r="ORM311" s="2"/>
      <c r="ORN311" s="2"/>
      <c r="ORO311" s="2"/>
      <c r="ORP311" s="2"/>
      <c r="ORQ311" s="2"/>
      <c r="ORR311" s="2"/>
      <c r="ORS311" s="2"/>
      <c r="ORT311" s="2"/>
      <c r="ORU311" s="2"/>
      <c r="ORV311" s="2"/>
      <c r="ORW311" s="2"/>
      <c r="ORX311" s="2"/>
      <c r="ORY311" s="2"/>
      <c r="ORZ311" s="2"/>
      <c r="OSA311" s="2"/>
      <c r="OSB311" s="2"/>
      <c r="OSC311" s="2"/>
      <c r="OSD311" s="2"/>
      <c r="OSE311" s="2"/>
      <c r="OSF311" s="2"/>
      <c r="OSG311" s="2"/>
      <c r="OSH311" s="2"/>
      <c r="OSI311" s="2"/>
      <c r="OSJ311" s="2"/>
      <c r="OSK311" s="2"/>
      <c r="OSL311" s="2"/>
      <c r="OSM311" s="2"/>
      <c r="OSN311" s="2"/>
      <c r="OSO311" s="2"/>
      <c r="OSP311" s="2"/>
      <c r="OSQ311" s="2"/>
      <c r="OSR311" s="2"/>
      <c r="OSS311" s="2"/>
      <c r="OST311" s="2"/>
      <c r="OSU311" s="2"/>
      <c r="OSV311" s="2"/>
      <c r="OSW311" s="2"/>
      <c r="OSX311" s="2"/>
      <c r="OSY311" s="2"/>
      <c r="OSZ311" s="2"/>
      <c r="OTA311" s="2"/>
      <c r="OTB311" s="2"/>
      <c r="OTC311" s="2"/>
      <c r="OTD311" s="2"/>
      <c r="OTE311" s="2"/>
      <c r="OTF311" s="2"/>
      <c r="OTG311" s="2"/>
      <c r="OTH311" s="2"/>
      <c r="OTI311" s="2"/>
      <c r="OTJ311" s="2"/>
      <c r="OTK311" s="2"/>
      <c r="OTL311" s="2"/>
      <c r="OTM311" s="2"/>
      <c r="OTN311" s="2"/>
      <c r="OTO311" s="2"/>
      <c r="OTP311" s="2"/>
      <c r="OTQ311" s="2"/>
      <c r="OTR311" s="2"/>
      <c r="OTS311" s="2"/>
      <c r="OTT311" s="2"/>
      <c r="OTU311" s="2"/>
      <c r="OTV311" s="2"/>
      <c r="OTW311" s="2"/>
      <c r="OTX311" s="2"/>
      <c r="OTY311" s="2"/>
      <c r="OTZ311" s="2"/>
      <c r="OUA311" s="2"/>
      <c r="OUB311" s="2"/>
      <c r="OUC311" s="2"/>
      <c r="OUD311" s="2"/>
      <c r="OUE311" s="2"/>
      <c r="OUF311" s="2"/>
      <c r="OUG311" s="2"/>
      <c r="OUH311" s="2"/>
      <c r="OUI311" s="2"/>
      <c r="OUJ311" s="2"/>
      <c r="OUK311" s="2"/>
      <c r="OUL311" s="2"/>
      <c r="OUM311" s="2"/>
      <c r="OUN311" s="2"/>
      <c r="OUO311" s="2"/>
      <c r="OUP311" s="2"/>
      <c r="OUQ311" s="2"/>
      <c r="OUR311" s="2"/>
      <c r="OUS311" s="2"/>
      <c r="OUT311" s="2"/>
      <c r="OUU311" s="2"/>
      <c r="OUV311" s="2"/>
      <c r="OUW311" s="2"/>
      <c r="OUX311" s="2"/>
      <c r="OUY311" s="2"/>
      <c r="OUZ311" s="2"/>
      <c r="OVA311" s="2"/>
      <c r="OVB311" s="2"/>
      <c r="OVC311" s="2"/>
      <c r="OVD311" s="2"/>
      <c r="OVE311" s="2"/>
      <c r="OVF311" s="2"/>
      <c r="OVG311" s="2"/>
      <c r="OVH311" s="2"/>
      <c r="OVI311" s="2"/>
      <c r="OVJ311" s="2"/>
      <c r="OVK311" s="2"/>
      <c r="OVL311" s="2"/>
      <c r="OVM311" s="2"/>
      <c r="OVN311" s="2"/>
      <c r="OVO311" s="2"/>
      <c r="OVP311" s="2"/>
      <c r="OVQ311" s="2"/>
      <c r="OVR311" s="2"/>
      <c r="OVS311" s="2"/>
      <c r="OVT311" s="2"/>
      <c r="OVU311" s="2"/>
      <c r="OVV311" s="2"/>
      <c r="OVW311" s="2"/>
      <c r="OVX311" s="2"/>
      <c r="OVY311" s="2"/>
      <c r="OVZ311" s="2"/>
      <c r="OWA311" s="2"/>
      <c r="OWB311" s="2"/>
      <c r="OWC311" s="2"/>
      <c r="OWD311" s="2"/>
      <c r="OWE311" s="2"/>
      <c r="OWF311" s="2"/>
      <c r="OWG311" s="2"/>
      <c r="OWH311" s="2"/>
      <c r="OWI311" s="2"/>
      <c r="OWJ311" s="2"/>
      <c r="OWK311" s="2"/>
      <c r="OWL311" s="2"/>
      <c r="OWM311" s="2"/>
      <c r="OWN311" s="2"/>
      <c r="OWO311" s="2"/>
      <c r="OWP311" s="2"/>
      <c r="OWQ311" s="2"/>
      <c r="OWR311" s="2"/>
      <c r="OWS311" s="2"/>
      <c r="OWT311" s="2"/>
      <c r="OWU311" s="2"/>
      <c r="OWV311" s="2"/>
      <c r="OWW311" s="2"/>
      <c r="OWX311" s="2"/>
      <c r="OWY311" s="2"/>
      <c r="OWZ311" s="2"/>
      <c r="OXA311" s="2"/>
      <c r="OXB311" s="2"/>
      <c r="OXC311" s="2"/>
      <c r="OXD311" s="2"/>
      <c r="OXE311" s="2"/>
      <c r="OXF311" s="2"/>
      <c r="OXG311" s="2"/>
      <c r="OXH311" s="2"/>
      <c r="OXI311" s="2"/>
      <c r="OXJ311" s="2"/>
      <c r="OXK311" s="2"/>
      <c r="OXL311" s="2"/>
      <c r="OXM311" s="2"/>
      <c r="OXN311" s="2"/>
      <c r="OXO311" s="2"/>
      <c r="OXP311" s="2"/>
      <c r="OXQ311" s="2"/>
      <c r="OXR311" s="2"/>
      <c r="OXS311" s="2"/>
      <c r="OXT311" s="2"/>
      <c r="OXU311" s="2"/>
      <c r="OXV311" s="2"/>
      <c r="OXW311" s="2"/>
      <c r="OXX311" s="2"/>
      <c r="OXY311" s="2"/>
      <c r="OXZ311" s="2"/>
      <c r="OYA311" s="2"/>
      <c r="OYB311" s="2"/>
      <c r="OYC311" s="2"/>
      <c r="OYD311" s="2"/>
      <c r="OYE311" s="2"/>
      <c r="OYF311" s="2"/>
      <c r="OYG311" s="2"/>
      <c r="OYH311" s="2"/>
      <c r="OYI311" s="2"/>
      <c r="OYJ311" s="2"/>
      <c r="OYK311" s="2"/>
      <c r="OYL311" s="2"/>
      <c r="OYM311" s="2"/>
      <c r="OYN311" s="2"/>
      <c r="OYO311" s="2"/>
      <c r="OYP311" s="2"/>
      <c r="OYQ311" s="2"/>
      <c r="OYR311" s="2"/>
      <c r="OYS311" s="2"/>
      <c r="OYT311" s="2"/>
      <c r="OYU311" s="2"/>
      <c r="OYV311" s="2"/>
      <c r="OYW311" s="2"/>
      <c r="OYX311" s="2"/>
      <c r="OYY311" s="2"/>
      <c r="OYZ311" s="2"/>
      <c r="OZA311" s="2"/>
      <c r="OZB311" s="2"/>
      <c r="OZC311" s="2"/>
      <c r="OZD311" s="2"/>
      <c r="OZE311" s="2"/>
      <c r="OZF311" s="2"/>
      <c r="OZG311" s="2"/>
      <c r="OZH311" s="2"/>
      <c r="OZI311" s="2"/>
      <c r="OZJ311" s="2"/>
      <c r="OZK311" s="2"/>
      <c r="OZL311" s="2"/>
      <c r="OZM311" s="2"/>
      <c r="OZN311" s="2"/>
      <c r="OZO311" s="2"/>
      <c r="OZP311" s="2"/>
      <c r="OZQ311" s="2"/>
      <c r="OZR311" s="2"/>
      <c r="OZS311" s="2"/>
      <c r="OZT311" s="2"/>
      <c r="OZU311" s="2"/>
      <c r="OZV311" s="2"/>
      <c r="OZW311" s="2"/>
      <c r="OZX311" s="2"/>
      <c r="OZY311" s="2"/>
      <c r="OZZ311" s="2"/>
      <c r="PAA311" s="2"/>
      <c r="PAB311" s="2"/>
      <c r="PAC311" s="2"/>
      <c r="PAD311" s="2"/>
      <c r="PAE311" s="2"/>
      <c r="PAF311" s="2"/>
      <c r="PAG311" s="2"/>
      <c r="PAH311" s="2"/>
      <c r="PAI311" s="2"/>
      <c r="PAJ311" s="2"/>
      <c r="PAK311" s="2"/>
      <c r="PAL311" s="2"/>
      <c r="PAM311" s="2"/>
      <c r="PAN311" s="2"/>
      <c r="PAO311" s="2"/>
      <c r="PAP311" s="2"/>
      <c r="PAQ311" s="2"/>
      <c r="PAR311" s="2"/>
      <c r="PAS311" s="2"/>
      <c r="PAT311" s="2"/>
      <c r="PAU311" s="2"/>
      <c r="PAV311" s="2"/>
      <c r="PAW311" s="2"/>
      <c r="PAX311" s="2"/>
      <c r="PAY311" s="2"/>
      <c r="PAZ311" s="2"/>
      <c r="PBA311" s="2"/>
      <c r="PBB311" s="2"/>
      <c r="PBC311" s="2"/>
      <c r="PBD311" s="2"/>
      <c r="PBE311" s="2"/>
      <c r="PBF311" s="2"/>
      <c r="PBG311" s="2"/>
      <c r="PBH311" s="2"/>
      <c r="PBI311" s="2"/>
      <c r="PBJ311" s="2"/>
      <c r="PBK311" s="2"/>
      <c r="PBL311" s="2"/>
      <c r="PBM311" s="2"/>
      <c r="PBN311" s="2"/>
      <c r="PBO311" s="2"/>
      <c r="PBP311" s="2"/>
      <c r="PBQ311" s="2"/>
      <c r="PBR311" s="2"/>
      <c r="PBS311" s="2"/>
      <c r="PBT311" s="2"/>
      <c r="PBU311" s="2"/>
      <c r="PBV311" s="2"/>
      <c r="PBW311" s="2"/>
      <c r="PBX311" s="2"/>
      <c r="PBY311" s="2"/>
      <c r="PBZ311" s="2"/>
      <c r="PCA311" s="2"/>
      <c r="PCB311" s="2"/>
      <c r="PCC311" s="2"/>
      <c r="PCD311" s="2"/>
      <c r="PCE311" s="2"/>
      <c r="PCF311" s="2"/>
      <c r="PCG311" s="2"/>
      <c r="PCH311" s="2"/>
      <c r="PCI311" s="2"/>
      <c r="PCJ311" s="2"/>
      <c r="PCK311" s="2"/>
      <c r="PCL311" s="2"/>
      <c r="PCM311" s="2"/>
      <c r="PCN311" s="2"/>
      <c r="PCO311" s="2"/>
      <c r="PCP311" s="2"/>
      <c r="PCQ311" s="2"/>
      <c r="PCR311" s="2"/>
      <c r="PCS311" s="2"/>
      <c r="PCT311" s="2"/>
      <c r="PCU311" s="2"/>
      <c r="PCV311" s="2"/>
      <c r="PCW311" s="2"/>
      <c r="PCX311" s="2"/>
      <c r="PCY311" s="2"/>
      <c r="PCZ311" s="2"/>
      <c r="PDA311" s="2"/>
      <c r="PDB311" s="2"/>
      <c r="PDC311" s="2"/>
      <c r="PDD311" s="2"/>
      <c r="PDE311" s="2"/>
      <c r="PDF311" s="2"/>
      <c r="PDG311" s="2"/>
      <c r="PDH311" s="2"/>
      <c r="PDI311" s="2"/>
      <c r="PDJ311" s="2"/>
      <c r="PDK311" s="2"/>
      <c r="PDL311" s="2"/>
      <c r="PDM311" s="2"/>
      <c r="PDN311" s="2"/>
      <c r="PDO311" s="2"/>
      <c r="PDP311" s="2"/>
      <c r="PDQ311" s="2"/>
      <c r="PDR311" s="2"/>
      <c r="PDS311" s="2"/>
      <c r="PDT311" s="2"/>
      <c r="PDU311" s="2"/>
      <c r="PDV311" s="2"/>
      <c r="PDW311" s="2"/>
      <c r="PDX311" s="2"/>
      <c r="PDY311" s="2"/>
      <c r="PDZ311" s="2"/>
      <c r="PEA311" s="2"/>
      <c r="PEB311" s="2"/>
      <c r="PEC311" s="2"/>
      <c r="PED311" s="2"/>
      <c r="PEE311" s="2"/>
      <c r="PEF311" s="2"/>
      <c r="PEG311" s="2"/>
      <c r="PEH311" s="2"/>
      <c r="PEI311" s="2"/>
      <c r="PEJ311" s="2"/>
      <c r="PEK311" s="2"/>
      <c r="PEL311" s="2"/>
      <c r="PEM311" s="2"/>
      <c r="PEN311" s="2"/>
      <c r="PEO311" s="2"/>
      <c r="PEP311" s="2"/>
      <c r="PEQ311" s="2"/>
      <c r="PER311" s="2"/>
      <c r="PES311" s="2"/>
      <c r="PET311" s="2"/>
      <c r="PEU311" s="2"/>
      <c r="PEV311" s="2"/>
      <c r="PEW311" s="2"/>
      <c r="PEX311" s="2"/>
      <c r="PEY311" s="2"/>
      <c r="PEZ311" s="2"/>
      <c r="PFA311" s="2"/>
      <c r="PFB311" s="2"/>
      <c r="PFC311" s="2"/>
      <c r="PFD311" s="2"/>
      <c r="PFE311" s="2"/>
      <c r="PFF311" s="2"/>
      <c r="PFG311" s="2"/>
      <c r="PFH311" s="2"/>
      <c r="PFI311" s="2"/>
      <c r="PFJ311" s="2"/>
      <c r="PFK311" s="2"/>
      <c r="PFL311" s="2"/>
      <c r="PFM311" s="2"/>
      <c r="PFN311" s="2"/>
      <c r="PFO311" s="2"/>
      <c r="PFP311" s="2"/>
      <c r="PFQ311" s="2"/>
      <c r="PFR311" s="2"/>
      <c r="PFS311" s="2"/>
      <c r="PFT311" s="2"/>
      <c r="PFU311" s="2"/>
      <c r="PFV311" s="2"/>
      <c r="PFW311" s="2"/>
      <c r="PFX311" s="2"/>
      <c r="PFY311" s="2"/>
      <c r="PFZ311" s="2"/>
      <c r="PGA311" s="2"/>
      <c r="PGB311" s="2"/>
      <c r="PGC311" s="2"/>
      <c r="PGD311" s="2"/>
      <c r="PGE311" s="2"/>
      <c r="PGF311" s="2"/>
      <c r="PGG311" s="2"/>
      <c r="PGH311" s="2"/>
      <c r="PGI311" s="2"/>
      <c r="PGJ311" s="2"/>
      <c r="PGK311" s="2"/>
      <c r="PGL311" s="2"/>
      <c r="PGM311" s="2"/>
      <c r="PGN311" s="2"/>
      <c r="PGO311" s="2"/>
      <c r="PGP311" s="2"/>
      <c r="PGQ311" s="2"/>
      <c r="PGR311" s="2"/>
      <c r="PGS311" s="2"/>
      <c r="PGT311" s="2"/>
      <c r="PGU311" s="2"/>
      <c r="PGV311" s="2"/>
      <c r="PGW311" s="2"/>
      <c r="PGX311" s="2"/>
      <c r="PGY311" s="2"/>
      <c r="PGZ311" s="2"/>
      <c r="PHA311" s="2"/>
      <c r="PHB311" s="2"/>
      <c r="PHC311" s="2"/>
      <c r="PHD311" s="2"/>
      <c r="PHE311" s="2"/>
      <c r="PHF311" s="2"/>
      <c r="PHG311" s="2"/>
      <c r="PHH311" s="2"/>
      <c r="PHI311" s="2"/>
      <c r="PHJ311" s="2"/>
      <c r="PHK311" s="2"/>
      <c r="PHL311" s="2"/>
      <c r="PHM311" s="2"/>
      <c r="PHN311" s="2"/>
      <c r="PHO311" s="2"/>
      <c r="PHP311" s="2"/>
      <c r="PHQ311" s="2"/>
      <c r="PHR311" s="2"/>
      <c r="PHS311" s="2"/>
      <c r="PHT311" s="2"/>
      <c r="PHU311" s="2"/>
      <c r="PHV311" s="2"/>
      <c r="PHW311" s="2"/>
      <c r="PHX311" s="2"/>
      <c r="PHY311" s="2"/>
      <c r="PHZ311" s="2"/>
      <c r="PIA311" s="2"/>
      <c r="PIB311" s="2"/>
      <c r="PIC311" s="2"/>
      <c r="PID311" s="2"/>
      <c r="PIE311" s="2"/>
      <c r="PIF311" s="2"/>
      <c r="PIG311" s="2"/>
      <c r="PIH311" s="2"/>
      <c r="PII311" s="2"/>
      <c r="PIJ311" s="2"/>
      <c r="PIK311" s="2"/>
      <c r="PIL311" s="2"/>
      <c r="PIM311" s="2"/>
      <c r="PIN311" s="2"/>
      <c r="PIO311" s="2"/>
      <c r="PIP311" s="2"/>
      <c r="PIQ311" s="2"/>
      <c r="PIR311" s="2"/>
      <c r="PIS311" s="2"/>
      <c r="PIT311" s="2"/>
      <c r="PIU311" s="2"/>
      <c r="PIV311" s="2"/>
      <c r="PIW311" s="2"/>
      <c r="PIX311" s="2"/>
      <c r="PIY311" s="2"/>
      <c r="PIZ311" s="2"/>
      <c r="PJA311" s="2"/>
      <c r="PJB311" s="2"/>
      <c r="PJC311" s="2"/>
      <c r="PJD311" s="2"/>
      <c r="PJE311" s="2"/>
      <c r="PJF311" s="2"/>
      <c r="PJG311" s="2"/>
      <c r="PJH311" s="2"/>
      <c r="PJI311" s="2"/>
      <c r="PJJ311" s="2"/>
      <c r="PJK311" s="2"/>
      <c r="PJL311" s="2"/>
      <c r="PJM311" s="2"/>
      <c r="PJN311" s="2"/>
      <c r="PJO311" s="2"/>
      <c r="PJP311" s="2"/>
      <c r="PJQ311" s="2"/>
      <c r="PJR311" s="2"/>
      <c r="PJS311" s="2"/>
      <c r="PJT311" s="2"/>
      <c r="PJU311" s="2"/>
      <c r="PJV311" s="2"/>
      <c r="PJW311" s="2"/>
      <c r="PJX311" s="2"/>
      <c r="PJY311" s="2"/>
      <c r="PJZ311" s="2"/>
      <c r="PKA311" s="2"/>
      <c r="PKB311" s="2"/>
      <c r="PKC311" s="2"/>
      <c r="PKD311" s="2"/>
      <c r="PKE311" s="2"/>
      <c r="PKF311" s="2"/>
      <c r="PKG311" s="2"/>
      <c r="PKH311" s="2"/>
      <c r="PKI311" s="2"/>
      <c r="PKJ311" s="2"/>
      <c r="PKK311" s="2"/>
      <c r="PKL311" s="2"/>
      <c r="PKM311" s="2"/>
      <c r="PKN311" s="2"/>
      <c r="PKO311" s="2"/>
      <c r="PKP311" s="2"/>
      <c r="PKQ311" s="2"/>
      <c r="PKR311" s="2"/>
      <c r="PKS311" s="2"/>
      <c r="PKT311" s="2"/>
      <c r="PKU311" s="2"/>
      <c r="PKV311" s="2"/>
      <c r="PKW311" s="2"/>
      <c r="PKX311" s="2"/>
      <c r="PKY311" s="2"/>
      <c r="PKZ311" s="2"/>
      <c r="PLA311" s="2"/>
      <c r="PLB311" s="2"/>
      <c r="PLC311" s="2"/>
      <c r="PLD311" s="2"/>
      <c r="PLE311" s="2"/>
      <c r="PLF311" s="2"/>
      <c r="PLG311" s="2"/>
      <c r="PLH311" s="2"/>
      <c r="PLI311" s="2"/>
      <c r="PLJ311" s="2"/>
      <c r="PLK311" s="2"/>
      <c r="PLL311" s="2"/>
      <c r="PLM311" s="2"/>
      <c r="PLN311" s="2"/>
      <c r="PLO311" s="2"/>
      <c r="PLP311" s="2"/>
      <c r="PLQ311" s="2"/>
      <c r="PLR311" s="2"/>
      <c r="PLS311" s="2"/>
      <c r="PLT311" s="2"/>
      <c r="PLU311" s="2"/>
      <c r="PLV311" s="2"/>
      <c r="PLW311" s="2"/>
      <c r="PLX311" s="2"/>
      <c r="PLY311" s="2"/>
      <c r="PLZ311" s="2"/>
      <c r="PMA311" s="2"/>
      <c r="PMB311" s="2"/>
      <c r="PMC311" s="2"/>
      <c r="PMD311" s="2"/>
      <c r="PME311" s="2"/>
      <c r="PMF311" s="2"/>
      <c r="PMG311" s="2"/>
      <c r="PMH311" s="2"/>
      <c r="PMI311" s="2"/>
      <c r="PMJ311" s="2"/>
      <c r="PMK311" s="2"/>
      <c r="PML311" s="2"/>
      <c r="PMM311" s="2"/>
      <c r="PMN311" s="2"/>
      <c r="PMO311" s="2"/>
      <c r="PMP311" s="2"/>
      <c r="PMQ311" s="2"/>
      <c r="PMR311" s="2"/>
      <c r="PMS311" s="2"/>
      <c r="PMT311" s="2"/>
      <c r="PMU311" s="2"/>
      <c r="PMV311" s="2"/>
      <c r="PMW311" s="2"/>
      <c r="PMX311" s="2"/>
      <c r="PMY311" s="2"/>
      <c r="PMZ311" s="2"/>
      <c r="PNA311" s="2"/>
      <c r="PNB311" s="2"/>
      <c r="PNC311" s="2"/>
      <c r="PND311" s="2"/>
      <c r="PNE311" s="2"/>
      <c r="PNF311" s="2"/>
      <c r="PNG311" s="2"/>
      <c r="PNH311" s="2"/>
      <c r="PNI311" s="2"/>
      <c r="PNJ311" s="2"/>
      <c r="PNK311" s="2"/>
      <c r="PNL311" s="2"/>
      <c r="PNM311" s="2"/>
      <c r="PNN311" s="2"/>
      <c r="PNO311" s="2"/>
      <c r="PNP311" s="2"/>
      <c r="PNQ311" s="2"/>
      <c r="PNR311" s="2"/>
      <c r="PNS311" s="2"/>
      <c r="PNT311" s="2"/>
      <c r="PNU311" s="2"/>
      <c r="PNV311" s="2"/>
      <c r="PNW311" s="2"/>
      <c r="PNX311" s="2"/>
      <c r="PNY311" s="2"/>
      <c r="PNZ311" s="2"/>
      <c r="POA311" s="2"/>
      <c r="POB311" s="2"/>
      <c r="POC311" s="2"/>
      <c r="POD311" s="2"/>
      <c r="POE311" s="2"/>
      <c r="POF311" s="2"/>
      <c r="POG311" s="2"/>
      <c r="POH311" s="2"/>
      <c r="POI311" s="2"/>
      <c r="POJ311" s="2"/>
      <c r="POK311" s="2"/>
      <c r="POL311" s="2"/>
      <c r="POM311" s="2"/>
      <c r="PON311" s="2"/>
      <c r="POO311" s="2"/>
      <c r="POP311" s="2"/>
      <c r="POQ311" s="2"/>
      <c r="POR311" s="2"/>
      <c r="POS311" s="2"/>
      <c r="POT311" s="2"/>
      <c r="POU311" s="2"/>
      <c r="POV311" s="2"/>
      <c r="POW311" s="2"/>
      <c r="POX311" s="2"/>
      <c r="POY311" s="2"/>
      <c r="POZ311" s="2"/>
      <c r="PPA311" s="2"/>
      <c r="PPB311" s="2"/>
      <c r="PPC311" s="2"/>
      <c r="PPD311" s="2"/>
      <c r="PPE311" s="2"/>
      <c r="PPF311" s="2"/>
      <c r="PPG311" s="2"/>
      <c r="PPH311" s="2"/>
      <c r="PPI311" s="2"/>
      <c r="PPJ311" s="2"/>
      <c r="PPK311" s="2"/>
      <c r="PPL311" s="2"/>
      <c r="PPM311" s="2"/>
      <c r="PPN311" s="2"/>
      <c r="PPO311" s="2"/>
      <c r="PPP311" s="2"/>
      <c r="PPQ311" s="2"/>
      <c r="PPR311" s="2"/>
      <c r="PPS311" s="2"/>
      <c r="PPT311" s="2"/>
      <c r="PPU311" s="2"/>
      <c r="PPV311" s="2"/>
      <c r="PPW311" s="2"/>
      <c r="PPX311" s="2"/>
      <c r="PPY311" s="2"/>
      <c r="PPZ311" s="2"/>
      <c r="PQA311" s="2"/>
      <c r="PQB311" s="2"/>
      <c r="PQC311" s="2"/>
      <c r="PQD311" s="2"/>
      <c r="PQE311" s="2"/>
      <c r="PQF311" s="2"/>
      <c r="PQG311" s="2"/>
      <c r="PQH311" s="2"/>
      <c r="PQI311" s="2"/>
      <c r="PQJ311" s="2"/>
      <c r="PQK311" s="2"/>
      <c r="PQL311" s="2"/>
      <c r="PQM311" s="2"/>
      <c r="PQN311" s="2"/>
      <c r="PQO311" s="2"/>
      <c r="PQP311" s="2"/>
      <c r="PQQ311" s="2"/>
      <c r="PQR311" s="2"/>
      <c r="PQS311" s="2"/>
      <c r="PQT311" s="2"/>
      <c r="PQU311" s="2"/>
      <c r="PQV311" s="2"/>
      <c r="PQW311" s="2"/>
      <c r="PQX311" s="2"/>
      <c r="PQY311" s="2"/>
      <c r="PQZ311" s="2"/>
      <c r="PRA311" s="2"/>
      <c r="PRB311" s="2"/>
      <c r="PRC311" s="2"/>
      <c r="PRD311" s="2"/>
      <c r="PRE311" s="2"/>
      <c r="PRF311" s="2"/>
      <c r="PRG311" s="2"/>
      <c r="PRH311" s="2"/>
      <c r="PRI311" s="2"/>
      <c r="PRJ311" s="2"/>
      <c r="PRK311" s="2"/>
      <c r="PRL311" s="2"/>
      <c r="PRM311" s="2"/>
      <c r="PRN311" s="2"/>
      <c r="PRO311" s="2"/>
      <c r="PRP311" s="2"/>
      <c r="PRQ311" s="2"/>
      <c r="PRR311" s="2"/>
      <c r="PRS311" s="2"/>
      <c r="PRT311" s="2"/>
      <c r="PRU311" s="2"/>
      <c r="PRV311" s="2"/>
      <c r="PRW311" s="2"/>
      <c r="PRX311" s="2"/>
      <c r="PRY311" s="2"/>
      <c r="PRZ311" s="2"/>
      <c r="PSA311" s="2"/>
      <c r="PSB311" s="2"/>
      <c r="PSC311" s="2"/>
      <c r="PSD311" s="2"/>
      <c r="PSE311" s="2"/>
      <c r="PSF311" s="2"/>
      <c r="PSG311" s="2"/>
      <c r="PSH311" s="2"/>
      <c r="PSI311" s="2"/>
      <c r="PSJ311" s="2"/>
      <c r="PSK311" s="2"/>
      <c r="PSL311" s="2"/>
      <c r="PSM311" s="2"/>
      <c r="PSN311" s="2"/>
      <c r="PSO311" s="2"/>
      <c r="PSP311" s="2"/>
      <c r="PSQ311" s="2"/>
      <c r="PSR311" s="2"/>
      <c r="PSS311" s="2"/>
      <c r="PST311" s="2"/>
      <c r="PSU311" s="2"/>
      <c r="PSV311" s="2"/>
      <c r="PSW311" s="2"/>
      <c r="PSX311" s="2"/>
      <c r="PSY311" s="2"/>
      <c r="PSZ311" s="2"/>
      <c r="PTA311" s="2"/>
      <c r="PTB311" s="2"/>
      <c r="PTC311" s="2"/>
      <c r="PTD311" s="2"/>
      <c r="PTE311" s="2"/>
      <c r="PTF311" s="2"/>
      <c r="PTG311" s="2"/>
      <c r="PTH311" s="2"/>
      <c r="PTI311" s="2"/>
      <c r="PTJ311" s="2"/>
      <c r="PTK311" s="2"/>
      <c r="PTL311" s="2"/>
      <c r="PTM311" s="2"/>
      <c r="PTN311" s="2"/>
      <c r="PTO311" s="2"/>
      <c r="PTP311" s="2"/>
      <c r="PTQ311" s="2"/>
      <c r="PTR311" s="2"/>
      <c r="PTS311" s="2"/>
      <c r="PTT311" s="2"/>
      <c r="PTU311" s="2"/>
      <c r="PTV311" s="2"/>
      <c r="PTW311" s="2"/>
      <c r="PTX311" s="2"/>
      <c r="PTY311" s="2"/>
      <c r="PTZ311" s="2"/>
      <c r="PUA311" s="2"/>
      <c r="PUB311" s="2"/>
      <c r="PUC311" s="2"/>
      <c r="PUD311" s="2"/>
      <c r="PUE311" s="2"/>
      <c r="PUF311" s="2"/>
      <c r="PUG311" s="2"/>
      <c r="PUH311" s="2"/>
      <c r="PUI311" s="2"/>
      <c r="PUJ311" s="2"/>
      <c r="PUK311" s="2"/>
      <c r="PUL311" s="2"/>
      <c r="PUM311" s="2"/>
      <c r="PUN311" s="2"/>
      <c r="PUO311" s="2"/>
      <c r="PUP311" s="2"/>
      <c r="PUQ311" s="2"/>
      <c r="PUR311" s="2"/>
      <c r="PUS311" s="2"/>
      <c r="PUT311" s="2"/>
      <c r="PUU311" s="2"/>
      <c r="PUV311" s="2"/>
      <c r="PUW311" s="2"/>
      <c r="PUX311" s="2"/>
      <c r="PUY311" s="2"/>
      <c r="PUZ311" s="2"/>
      <c r="PVA311" s="2"/>
      <c r="PVB311" s="2"/>
      <c r="PVC311" s="2"/>
      <c r="PVD311" s="2"/>
      <c r="PVE311" s="2"/>
      <c r="PVF311" s="2"/>
      <c r="PVG311" s="2"/>
      <c r="PVH311" s="2"/>
      <c r="PVI311" s="2"/>
      <c r="PVJ311" s="2"/>
      <c r="PVK311" s="2"/>
      <c r="PVL311" s="2"/>
      <c r="PVM311" s="2"/>
      <c r="PVN311" s="2"/>
      <c r="PVO311" s="2"/>
      <c r="PVP311" s="2"/>
      <c r="PVQ311" s="2"/>
      <c r="PVR311" s="2"/>
      <c r="PVS311" s="2"/>
      <c r="PVT311" s="2"/>
      <c r="PVU311" s="2"/>
      <c r="PVV311" s="2"/>
      <c r="PVW311" s="2"/>
      <c r="PVX311" s="2"/>
      <c r="PVY311" s="2"/>
      <c r="PVZ311" s="2"/>
      <c r="PWA311" s="2"/>
      <c r="PWB311" s="2"/>
      <c r="PWC311" s="2"/>
      <c r="PWD311" s="2"/>
      <c r="PWE311" s="2"/>
      <c r="PWF311" s="2"/>
      <c r="PWG311" s="2"/>
      <c r="PWH311" s="2"/>
      <c r="PWI311" s="2"/>
      <c r="PWJ311" s="2"/>
      <c r="PWK311" s="2"/>
      <c r="PWL311" s="2"/>
      <c r="PWM311" s="2"/>
      <c r="PWN311" s="2"/>
      <c r="PWO311" s="2"/>
      <c r="PWP311" s="2"/>
      <c r="PWQ311" s="2"/>
      <c r="PWR311" s="2"/>
      <c r="PWS311" s="2"/>
      <c r="PWT311" s="2"/>
      <c r="PWU311" s="2"/>
      <c r="PWV311" s="2"/>
      <c r="PWW311" s="2"/>
      <c r="PWX311" s="2"/>
      <c r="PWY311" s="2"/>
      <c r="PWZ311" s="2"/>
      <c r="PXA311" s="2"/>
      <c r="PXB311" s="2"/>
      <c r="PXC311" s="2"/>
      <c r="PXD311" s="2"/>
      <c r="PXE311" s="2"/>
      <c r="PXF311" s="2"/>
      <c r="PXG311" s="2"/>
      <c r="PXH311" s="2"/>
      <c r="PXI311" s="2"/>
      <c r="PXJ311" s="2"/>
      <c r="PXK311" s="2"/>
      <c r="PXL311" s="2"/>
      <c r="PXM311" s="2"/>
      <c r="PXN311" s="2"/>
      <c r="PXO311" s="2"/>
      <c r="PXP311" s="2"/>
      <c r="PXQ311" s="2"/>
      <c r="PXR311" s="2"/>
      <c r="PXS311" s="2"/>
      <c r="PXT311" s="2"/>
      <c r="PXU311" s="2"/>
      <c r="PXV311" s="2"/>
      <c r="PXW311" s="2"/>
      <c r="PXX311" s="2"/>
      <c r="PXY311" s="2"/>
      <c r="PXZ311" s="2"/>
      <c r="PYA311" s="2"/>
      <c r="PYB311" s="2"/>
      <c r="PYC311" s="2"/>
      <c r="PYD311" s="2"/>
      <c r="PYE311" s="2"/>
      <c r="PYF311" s="2"/>
      <c r="PYG311" s="2"/>
      <c r="PYH311" s="2"/>
      <c r="PYI311" s="2"/>
      <c r="PYJ311" s="2"/>
      <c r="PYK311" s="2"/>
      <c r="PYL311" s="2"/>
      <c r="PYM311" s="2"/>
      <c r="PYN311" s="2"/>
      <c r="PYO311" s="2"/>
      <c r="PYP311" s="2"/>
      <c r="PYQ311" s="2"/>
      <c r="PYR311" s="2"/>
      <c r="PYS311" s="2"/>
      <c r="PYT311" s="2"/>
      <c r="PYU311" s="2"/>
      <c r="PYV311" s="2"/>
      <c r="PYW311" s="2"/>
      <c r="PYX311" s="2"/>
      <c r="PYY311" s="2"/>
      <c r="PYZ311" s="2"/>
      <c r="PZA311" s="2"/>
      <c r="PZB311" s="2"/>
      <c r="PZC311" s="2"/>
      <c r="PZD311" s="2"/>
      <c r="PZE311" s="2"/>
      <c r="PZF311" s="2"/>
      <c r="PZG311" s="2"/>
      <c r="PZH311" s="2"/>
      <c r="PZI311" s="2"/>
      <c r="PZJ311" s="2"/>
      <c r="PZK311" s="2"/>
      <c r="PZL311" s="2"/>
      <c r="PZM311" s="2"/>
      <c r="PZN311" s="2"/>
      <c r="PZO311" s="2"/>
      <c r="PZP311" s="2"/>
      <c r="PZQ311" s="2"/>
      <c r="PZR311" s="2"/>
      <c r="PZS311" s="2"/>
      <c r="PZT311" s="2"/>
      <c r="PZU311" s="2"/>
      <c r="PZV311" s="2"/>
      <c r="PZW311" s="2"/>
      <c r="PZX311" s="2"/>
      <c r="PZY311" s="2"/>
      <c r="PZZ311" s="2"/>
      <c r="QAA311" s="2"/>
      <c r="QAB311" s="2"/>
      <c r="QAC311" s="2"/>
      <c r="QAD311" s="2"/>
      <c r="QAE311" s="2"/>
      <c r="QAF311" s="2"/>
      <c r="QAG311" s="2"/>
      <c r="QAH311" s="2"/>
      <c r="QAI311" s="2"/>
      <c r="QAJ311" s="2"/>
      <c r="QAK311" s="2"/>
      <c r="QAL311" s="2"/>
      <c r="QAM311" s="2"/>
      <c r="QAN311" s="2"/>
      <c r="QAO311" s="2"/>
      <c r="QAP311" s="2"/>
      <c r="QAQ311" s="2"/>
      <c r="QAR311" s="2"/>
      <c r="QAS311" s="2"/>
      <c r="QAT311" s="2"/>
      <c r="QAU311" s="2"/>
      <c r="QAV311" s="2"/>
      <c r="QAW311" s="2"/>
      <c r="QAX311" s="2"/>
      <c r="QAY311" s="2"/>
      <c r="QAZ311" s="2"/>
      <c r="QBA311" s="2"/>
      <c r="QBB311" s="2"/>
      <c r="QBC311" s="2"/>
      <c r="QBD311" s="2"/>
      <c r="QBE311" s="2"/>
      <c r="QBF311" s="2"/>
      <c r="QBG311" s="2"/>
      <c r="QBH311" s="2"/>
      <c r="QBI311" s="2"/>
      <c r="QBJ311" s="2"/>
      <c r="QBK311" s="2"/>
      <c r="QBL311" s="2"/>
      <c r="QBM311" s="2"/>
      <c r="QBN311" s="2"/>
      <c r="QBO311" s="2"/>
      <c r="QBP311" s="2"/>
      <c r="QBQ311" s="2"/>
      <c r="QBR311" s="2"/>
      <c r="QBS311" s="2"/>
      <c r="QBT311" s="2"/>
      <c r="QBU311" s="2"/>
      <c r="QBV311" s="2"/>
      <c r="QBW311" s="2"/>
      <c r="QBX311" s="2"/>
      <c r="QBY311" s="2"/>
      <c r="QBZ311" s="2"/>
      <c r="QCA311" s="2"/>
      <c r="QCB311" s="2"/>
      <c r="QCC311" s="2"/>
      <c r="QCD311" s="2"/>
      <c r="QCE311" s="2"/>
      <c r="QCF311" s="2"/>
      <c r="QCG311" s="2"/>
      <c r="QCH311" s="2"/>
      <c r="QCI311" s="2"/>
      <c r="QCJ311" s="2"/>
      <c r="QCK311" s="2"/>
      <c r="QCL311" s="2"/>
      <c r="QCM311" s="2"/>
      <c r="QCN311" s="2"/>
      <c r="QCO311" s="2"/>
      <c r="QCP311" s="2"/>
      <c r="QCQ311" s="2"/>
      <c r="QCR311" s="2"/>
      <c r="QCS311" s="2"/>
      <c r="QCT311" s="2"/>
      <c r="QCU311" s="2"/>
      <c r="QCV311" s="2"/>
      <c r="QCW311" s="2"/>
      <c r="QCX311" s="2"/>
      <c r="QCY311" s="2"/>
      <c r="QCZ311" s="2"/>
      <c r="QDA311" s="2"/>
      <c r="QDB311" s="2"/>
      <c r="QDC311" s="2"/>
      <c r="QDD311" s="2"/>
      <c r="QDE311" s="2"/>
      <c r="QDF311" s="2"/>
      <c r="QDG311" s="2"/>
      <c r="QDH311" s="2"/>
      <c r="QDI311" s="2"/>
      <c r="QDJ311" s="2"/>
      <c r="QDK311" s="2"/>
      <c r="QDL311" s="2"/>
      <c r="QDM311" s="2"/>
      <c r="QDN311" s="2"/>
      <c r="QDO311" s="2"/>
      <c r="QDP311" s="2"/>
      <c r="QDQ311" s="2"/>
      <c r="QDR311" s="2"/>
      <c r="QDS311" s="2"/>
      <c r="QDT311" s="2"/>
      <c r="QDU311" s="2"/>
      <c r="QDV311" s="2"/>
      <c r="QDW311" s="2"/>
      <c r="QDX311" s="2"/>
      <c r="QDY311" s="2"/>
      <c r="QDZ311" s="2"/>
      <c r="QEA311" s="2"/>
      <c r="QEB311" s="2"/>
      <c r="QEC311" s="2"/>
      <c r="QED311" s="2"/>
      <c r="QEE311" s="2"/>
      <c r="QEF311" s="2"/>
      <c r="QEG311" s="2"/>
      <c r="QEH311" s="2"/>
      <c r="QEI311" s="2"/>
      <c r="QEJ311" s="2"/>
      <c r="QEK311" s="2"/>
      <c r="QEL311" s="2"/>
      <c r="QEM311" s="2"/>
      <c r="QEN311" s="2"/>
      <c r="QEO311" s="2"/>
      <c r="QEP311" s="2"/>
      <c r="QEQ311" s="2"/>
      <c r="QER311" s="2"/>
      <c r="QES311" s="2"/>
      <c r="QET311" s="2"/>
      <c r="QEU311" s="2"/>
      <c r="QEV311" s="2"/>
      <c r="QEW311" s="2"/>
      <c r="QEX311" s="2"/>
      <c r="QEY311" s="2"/>
      <c r="QEZ311" s="2"/>
      <c r="QFA311" s="2"/>
      <c r="QFB311" s="2"/>
      <c r="QFC311" s="2"/>
      <c r="QFD311" s="2"/>
      <c r="QFE311" s="2"/>
      <c r="QFF311" s="2"/>
      <c r="QFG311" s="2"/>
      <c r="QFH311" s="2"/>
      <c r="QFI311" s="2"/>
      <c r="QFJ311" s="2"/>
      <c r="QFK311" s="2"/>
      <c r="QFL311" s="2"/>
      <c r="QFM311" s="2"/>
      <c r="QFN311" s="2"/>
      <c r="QFO311" s="2"/>
      <c r="QFP311" s="2"/>
      <c r="QFQ311" s="2"/>
      <c r="QFR311" s="2"/>
      <c r="QFS311" s="2"/>
      <c r="QFT311" s="2"/>
      <c r="QFU311" s="2"/>
      <c r="QFV311" s="2"/>
      <c r="QFW311" s="2"/>
      <c r="QFX311" s="2"/>
      <c r="QFY311" s="2"/>
      <c r="QFZ311" s="2"/>
      <c r="QGA311" s="2"/>
      <c r="QGB311" s="2"/>
      <c r="QGC311" s="2"/>
      <c r="QGD311" s="2"/>
      <c r="QGE311" s="2"/>
      <c r="QGF311" s="2"/>
      <c r="QGG311" s="2"/>
      <c r="QGH311" s="2"/>
      <c r="QGI311" s="2"/>
      <c r="QGJ311" s="2"/>
      <c r="QGK311" s="2"/>
      <c r="QGL311" s="2"/>
      <c r="QGM311" s="2"/>
      <c r="QGN311" s="2"/>
      <c r="QGO311" s="2"/>
      <c r="QGP311" s="2"/>
      <c r="QGQ311" s="2"/>
      <c r="QGR311" s="2"/>
      <c r="QGS311" s="2"/>
      <c r="QGT311" s="2"/>
      <c r="QGU311" s="2"/>
      <c r="QGV311" s="2"/>
      <c r="QGW311" s="2"/>
      <c r="QGX311" s="2"/>
      <c r="QGY311" s="2"/>
      <c r="QGZ311" s="2"/>
      <c r="QHA311" s="2"/>
      <c r="QHB311" s="2"/>
      <c r="QHC311" s="2"/>
      <c r="QHD311" s="2"/>
      <c r="QHE311" s="2"/>
      <c r="QHF311" s="2"/>
      <c r="QHG311" s="2"/>
      <c r="QHH311" s="2"/>
      <c r="QHI311" s="2"/>
      <c r="QHJ311" s="2"/>
      <c r="QHK311" s="2"/>
      <c r="QHL311" s="2"/>
      <c r="QHM311" s="2"/>
      <c r="QHN311" s="2"/>
      <c r="QHO311" s="2"/>
      <c r="QHP311" s="2"/>
      <c r="QHQ311" s="2"/>
      <c r="QHR311" s="2"/>
      <c r="QHS311" s="2"/>
      <c r="QHT311" s="2"/>
      <c r="QHU311" s="2"/>
      <c r="QHV311" s="2"/>
      <c r="QHW311" s="2"/>
      <c r="QHX311" s="2"/>
      <c r="QHY311" s="2"/>
      <c r="QHZ311" s="2"/>
      <c r="QIA311" s="2"/>
      <c r="QIB311" s="2"/>
      <c r="QIC311" s="2"/>
      <c r="QID311" s="2"/>
      <c r="QIE311" s="2"/>
      <c r="QIF311" s="2"/>
      <c r="QIG311" s="2"/>
      <c r="QIH311" s="2"/>
      <c r="QII311" s="2"/>
      <c r="QIJ311" s="2"/>
      <c r="QIK311" s="2"/>
      <c r="QIL311" s="2"/>
      <c r="QIM311" s="2"/>
      <c r="QIN311" s="2"/>
      <c r="QIO311" s="2"/>
      <c r="QIP311" s="2"/>
      <c r="QIQ311" s="2"/>
      <c r="QIR311" s="2"/>
      <c r="QIS311" s="2"/>
      <c r="QIT311" s="2"/>
      <c r="QIU311" s="2"/>
      <c r="QIV311" s="2"/>
      <c r="QIW311" s="2"/>
      <c r="QIX311" s="2"/>
      <c r="QIY311" s="2"/>
      <c r="QIZ311" s="2"/>
      <c r="QJA311" s="2"/>
      <c r="QJB311" s="2"/>
      <c r="QJC311" s="2"/>
      <c r="QJD311" s="2"/>
      <c r="QJE311" s="2"/>
      <c r="QJF311" s="2"/>
      <c r="QJG311" s="2"/>
      <c r="QJH311" s="2"/>
      <c r="QJI311" s="2"/>
      <c r="QJJ311" s="2"/>
      <c r="QJK311" s="2"/>
      <c r="QJL311" s="2"/>
      <c r="QJM311" s="2"/>
      <c r="QJN311" s="2"/>
      <c r="QJO311" s="2"/>
      <c r="QJP311" s="2"/>
      <c r="QJQ311" s="2"/>
      <c r="QJR311" s="2"/>
      <c r="QJS311" s="2"/>
      <c r="QJT311" s="2"/>
      <c r="QJU311" s="2"/>
      <c r="QJV311" s="2"/>
      <c r="QJW311" s="2"/>
      <c r="QJX311" s="2"/>
      <c r="QJY311" s="2"/>
      <c r="QJZ311" s="2"/>
      <c r="QKA311" s="2"/>
      <c r="QKB311" s="2"/>
      <c r="QKC311" s="2"/>
      <c r="QKD311" s="2"/>
      <c r="QKE311" s="2"/>
      <c r="QKF311" s="2"/>
      <c r="QKG311" s="2"/>
      <c r="QKH311" s="2"/>
      <c r="QKI311" s="2"/>
      <c r="QKJ311" s="2"/>
      <c r="QKK311" s="2"/>
      <c r="QKL311" s="2"/>
      <c r="QKM311" s="2"/>
      <c r="QKN311" s="2"/>
      <c r="QKO311" s="2"/>
      <c r="QKP311" s="2"/>
      <c r="QKQ311" s="2"/>
      <c r="QKR311" s="2"/>
      <c r="QKS311" s="2"/>
      <c r="QKT311" s="2"/>
      <c r="QKU311" s="2"/>
      <c r="QKV311" s="2"/>
      <c r="QKW311" s="2"/>
      <c r="QKX311" s="2"/>
      <c r="QKY311" s="2"/>
      <c r="QKZ311" s="2"/>
      <c r="QLA311" s="2"/>
      <c r="QLB311" s="2"/>
      <c r="QLC311" s="2"/>
      <c r="QLD311" s="2"/>
      <c r="QLE311" s="2"/>
      <c r="QLF311" s="2"/>
      <c r="QLG311" s="2"/>
      <c r="QLH311" s="2"/>
      <c r="QLI311" s="2"/>
      <c r="QLJ311" s="2"/>
      <c r="QLK311" s="2"/>
      <c r="QLL311" s="2"/>
      <c r="QLM311" s="2"/>
      <c r="QLN311" s="2"/>
      <c r="QLO311" s="2"/>
      <c r="QLP311" s="2"/>
      <c r="QLQ311" s="2"/>
      <c r="QLR311" s="2"/>
      <c r="QLS311" s="2"/>
      <c r="QLT311" s="2"/>
      <c r="QLU311" s="2"/>
      <c r="QLV311" s="2"/>
      <c r="QLW311" s="2"/>
      <c r="QLX311" s="2"/>
      <c r="QLY311" s="2"/>
      <c r="QLZ311" s="2"/>
      <c r="QMA311" s="2"/>
      <c r="QMB311" s="2"/>
      <c r="QMC311" s="2"/>
      <c r="QMD311" s="2"/>
      <c r="QME311" s="2"/>
      <c r="QMF311" s="2"/>
      <c r="QMG311" s="2"/>
      <c r="QMH311" s="2"/>
      <c r="QMI311" s="2"/>
      <c r="QMJ311" s="2"/>
      <c r="QMK311" s="2"/>
      <c r="QML311" s="2"/>
      <c r="QMM311" s="2"/>
      <c r="QMN311" s="2"/>
      <c r="QMO311" s="2"/>
      <c r="QMP311" s="2"/>
      <c r="QMQ311" s="2"/>
      <c r="QMR311" s="2"/>
      <c r="QMS311" s="2"/>
      <c r="QMT311" s="2"/>
      <c r="QMU311" s="2"/>
      <c r="QMV311" s="2"/>
      <c r="QMW311" s="2"/>
      <c r="QMX311" s="2"/>
      <c r="QMY311" s="2"/>
      <c r="QMZ311" s="2"/>
      <c r="QNA311" s="2"/>
      <c r="QNB311" s="2"/>
      <c r="QNC311" s="2"/>
      <c r="QND311" s="2"/>
      <c r="QNE311" s="2"/>
      <c r="QNF311" s="2"/>
      <c r="QNG311" s="2"/>
      <c r="QNH311" s="2"/>
      <c r="QNI311" s="2"/>
      <c r="QNJ311" s="2"/>
      <c r="QNK311" s="2"/>
      <c r="QNL311" s="2"/>
      <c r="QNM311" s="2"/>
      <c r="QNN311" s="2"/>
      <c r="QNO311" s="2"/>
      <c r="QNP311" s="2"/>
      <c r="QNQ311" s="2"/>
      <c r="QNR311" s="2"/>
      <c r="QNS311" s="2"/>
      <c r="QNT311" s="2"/>
      <c r="QNU311" s="2"/>
      <c r="QNV311" s="2"/>
      <c r="QNW311" s="2"/>
      <c r="QNX311" s="2"/>
      <c r="QNY311" s="2"/>
      <c r="QNZ311" s="2"/>
      <c r="QOA311" s="2"/>
      <c r="QOB311" s="2"/>
      <c r="QOC311" s="2"/>
      <c r="QOD311" s="2"/>
      <c r="QOE311" s="2"/>
      <c r="QOF311" s="2"/>
      <c r="QOG311" s="2"/>
      <c r="QOH311" s="2"/>
      <c r="QOI311" s="2"/>
      <c r="QOJ311" s="2"/>
      <c r="QOK311" s="2"/>
      <c r="QOL311" s="2"/>
      <c r="QOM311" s="2"/>
      <c r="QON311" s="2"/>
      <c r="QOO311" s="2"/>
      <c r="QOP311" s="2"/>
      <c r="QOQ311" s="2"/>
      <c r="QOR311" s="2"/>
      <c r="QOS311" s="2"/>
      <c r="QOT311" s="2"/>
      <c r="QOU311" s="2"/>
      <c r="QOV311" s="2"/>
      <c r="QOW311" s="2"/>
      <c r="QOX311" s="2"/>
      <c r="QOY311" s="2"/>
      <c r="QOZ311" s="2"/>
      <c r="QPA311" s="2"/>
      <c r="QPB311" s="2"/>
      <c r="QPC311" s="2"/>
      <c r="QPD311" s="2"/>
      <c r="QPE311" s="2"/>
      <c r="QPF311" s="2"/>
      <c r="QPG311" s="2"/>
      <c r="QPH311" s="2"/>
      <c r="QPI311" s="2"/>
      <c r="QPJ311" s="2"/>
      <c r="QPK311" s="2"/>
      <c r="QPL311" s="2"/>
      <c r="QPM311" s="2"/>
      <c r="QPN311" s="2"/>
      <c r="QPO311" s="2"/>
      <c r="QPP311" s="2"/>
      <c r="QPQ311" s="2"/>
      <c r="QPR311" s="2"/>
      <c r="QPS311" s="2"/>
      <c r="QPT311" s="2"/>
      <c r="QPU311" s="2"/>
      <c r="QPV311" s="2"/>
      <c r="QPW311" s="2"/>
      <c r="QPX311" s="2"/>
      <c r="QPY311" s="2"/>
      <c r="QPZ311" s="2"/>
      <c r="QQA311" s="2"/>
      <c r="QQB311" s="2"/>
      <c r="QQC311" s="2"/>
      <c r="QQD311" s="2"/>
      <c r="QQE311" s="2"/>
      <c r="QQF311" s="2"/>
      <c r="QQG311" s="2"/>
      <c r="QQH311" s="2"/>
      <c r="QQI311" s="2"/>
      <c r="QQJ311" s="2"/>
      <c r="QQK311" s="2"/>
      <c r="QQL311" s="2"/>
      <c r="QQM311" s="2"/>
      <c r="QQN311" s="2"/>
      <c r="QQO311" s="2"/>
      <c r="QQP311" s="2"/>
      <c r="QQQ311" s="2"/>
      <c r="QQR311" s="2"/>
      <c r="QQS311" s="2"/>
      <c r="QQT311" s="2"/>
      <c r="QQU311" s="2"/>
      <c r="QQV311" s="2"/>
      <c r="QQW311" s="2"/>
      <c r="QQX311" s="2"/>
      <c r="QQY311" s="2"/>
      <c r="QQZ311" s="2"/>
      <c r="QRA311" s="2"/>
      <c r="QRB311" s="2"/>
      <c r="QRC311" s="2"/>
      <c r="QRD311" s="2"/>
      <c r="QRE311" s="2"/>
      <c r="QRF311" s="2"/>
      <c r="QRG311" s="2"/>
      <c r="QRH311" s="2"/>
      <c r="QRI311" s="2"/>
      <c r="QRJ311" s="2"/>
      <c r="QRK311" s="2"/>
      <c r="QRL311" s="2"/>
      <c r="QRM311" s="2"/>
      <c r="QRN311" s="2"/>
      <c r="QRO311" s="2"/>
      <c r="QRP311" s="2"/>
      <c r="QRQ311" s="2"/>
      <c r="QRR311" s="2"/>
      <c r="QRS311" s="2"/>
      <c r="QRT311" s="2"/>
      <c r="QRU311" s="2"/>
      <c r="QRV311" s="2"/>
      <c r="QRW311" s="2"/>
      <c r="QRX311" s="2"/>
      <c r="QRY311" s="2"/>
      <c r="QRZ311" s="2"/>
      <c r="QSA311" s="2"/>
      <c r="QSB311" s="2"/>
      <c r="QSC311" s="2"/>
      <c r="QSD311" s="2"/>
      <c r="QSE311" s="2"/>
      <c r="QSF311" s="2"/>
      <c r="QSG311" s="2"/>
      <c r="QSH311" s="2"/>
      <c r="QSI311" s="2"/>
      <c r="QSJ311" s="2"/>
      <c r="QSK311" s="2"/>
      <c r="QSL311" s="2"/>
      <c r="QSM311" s="2"/>
      <c r="QSN311" s="2"/>
      <c r="QSO311" s="2"/>
      <c r="QSP311" s="2"/>
      <c r="QSQ311" s="2"/>
      <c r="QSR311" s="2"/>
      <c r="QSS311" s="2"/>
      <c r="QST311" s="2"/>
      <c r="QSU311" s="2"/>
      <c r="QSV311" s="2"/>
      <c r="QSW311" s="2"/>
      <c r="QSX311" s="2"/>
      <c r="QSY311" s="2"/>
      <c r="QSZ311" s="2"/>
      <c r="QTA311" s="2"/>
      <c r="QTB311" s="2"/>
      <c r="QTC311" s="2"/>
      <c r="QTD311" s="2"/>
      <c r="QTE311" s="2"/>
      <c r="QTF311" s="2"/>
      <c r="QTG311" s="2"/>
      <c r="QTH311" s="2"/>
      <c r="QTI311" s="2"/>
      <c r="QTJ311" s="2"/>
      <c r="QTK311" s="2"/>
      <c r="QTL311" s="2"/>
      <c r="QTM311" s="2"/>
      <c r="QTN311" s="2"/>
      <c r="QTO311" s="2"/>
      <c r="QTP311" s="2"/>
      <c r="QTQ311" s="2"/>
      <c r="QTR311" s="2"/>
      <c r="QTS311" s="2"/>
      <c r="QTT311" s="2"/>
      <c r="QTU311" s="2"/>
      <c r="QTV311" s="2"/>
      <c r="QTW311" s="2"/>
      <c r="QTX311" s="2"/>
      <c r="QTY311" s="2"/>
      <c r="QTZ311" s="2"/>
      <c r="QUA311" s="2"/>
      <c r="QUB311" s="2"/>
      <c r="QUC311" s="2"/>
      <c r="QUD311" s="2"/>
      <c r="QUE311" s="2"/>
      <c r="QUF311" s="2"/>
      <c r="QUG311" s="2"/>
      <c r="QUH311" s="2"/>
      <c r="QUI311" s="2"/>
      <c r="QUJ311" s="2"/>
      <c r="QUK311" s="2"/>
      <c r="QUL311" s="2"/>
      <c r="QUM311" s="2"/>
      <c r="QUN311" s="2"/>
      <c r="QUO311" s="2"/>
      <c r="QUP311" s="2"/>
      <c r="QUQ311" s="2"/>
      <c r="QUR311" s="2"/>
      <c r="QUS311" s="2"/>
      <c r="QUT311" s="2"/>
      <c r="QUU311" s="2"/>
      <c r="QUV311" s="2"/>
      <c r="QUW311" s="2"/>
      <c r="QUX311" s="2"/>
      <c r="QUY311" s="2"/>
      <c r="QUZ311" s="2"/>
      <c r="QVA311" s="2"/>
      <c r="QVB311" s="2"/>
      <c r="QVC311" s="2"/>
      <c r="QVD311" s="2"/>
      <c r="QVE311" s="2"/>
      <c r="QVF311" s="2"/>
      <c r="QVG311" s="2"/>
      <c r="QVH311" s="2"/>
      <c r="QVI311" s="2"/>
      <c r="QVJ311" s="2"/>
      <c r="QVK311" s="2"/>
      <c r="QVL311" s="2"/>
      <c r="QVM311" s="2"/>
      <c r="QVN311" s="2"/>
      <c r="QVO311" s="2"/>
      <c r="QVP311" s="2"/>
      <c r="QVQ311" s="2"/>
      <c r="QVR311" s="2"/>
      <c r="QVS311" s="2"/>
      <c r="QVT311" s="2"/>
      <c r="QVU311" s="2"/>
      <c r="QVV311" s="2"/>
      <c r="QVW311" s="2"/>
      <c r="QVX311" s="2"/>
      <c r="QVY311" s="2"/>
      <c r="QVZ311" s="2"/>
      <c r="QWA311" s="2"/>
      <c r="QWB311" s="2"/>
      <c r="QWC311" s="2"/>
      <c r="QWD311" s="2"/>
      <c r="QWE311" s="2"/>
      <c r="QWF311" s="2"/>
      <c r="QWG311" s="2"/>
      <c r="QWH311" s="2"/>
      <c r="QWI311" s="2"/>
      <c r="QWJ311" s="2"/>
      <c r="QWK311" s="2"/>
      <c r="QWL311" s="2"/>
      <c r="QWM311" s="2"/>
      <c r="QWN311" s="2"/>
      <c r="QWO311" s="2"/>
      <c r="QWP311" s="2"/>
      <c r="QWQ311" s="2"/>
      <c r="QWR311" s="2"/>
      <c r="QWS311" s="2"/>
      <c r="QWT311" s="2"/>
      <c r="QWU311" s="2"/>
      <c r="QWV311" s="2"/>
      <c r="QWW311" s="2"/>
      <c r="QWX311" s="2"/>
      <c r="QWY311" s="2"/>
      <c r="QWZ311" s="2"/>
      <c r="QXA311" s="2"/>
      <c r="QXB311" s="2"/>
      <c r="QXC311" s="2"/>
      <c r="QXD311" s="2"/>
      <c r="QXE311" s="2"/>
      <c r="QXF311" s="2"/>
      <c r="QXG311" s="2"/>
      <c r="QXH311" s="2"/>
      <c r="QXI311" s="2"/>
      <c r="QXJ311" s="2"/>
      <c r="QXK311" s="2"/>
      <c r="QXL311" s="2"/>
      <c r="QXM311" s="2"/>
      <c r="QXN311" s="2"/>
      <c r="QXO311" s="2"/>
      <c r="QXP311" s="2"/>
      <c r="QXQ311" s="2"/>
      <c r="QXR311" s="2"/>
      <c r="QXS311" s="2"/>
      <c r="QXT311" s="2"/>
      <c r="QXU311" s="2"/>
      <c r="QXV311" s="2"/>
      <c r="QXW311" s="2"/>
      <c r="QXX311" s="2"/>
      <c r="QXY311" s="2"/>
      <c r="QXZ311" s="2"/>
      <c r="QYA311" s="2"/>
      <c r="QYB311" s="2"/>
      <c r="QYC311" s="2"/>
      <c r="QYD311" s="2"/>
      <c r="QYE311" s="2"/>
      <c r="QYF311" s="2"/>
      <c r="QYG311" s="2"/>
      <c r="QYH311" s="2"/>
      <c r="QYI311" s="2"/>
      <c r="QYJ311" s="2"/>
      <c r="QYK311" s="2"/>
      <c r="QYL311" s="2"/>
      <c r="QYM311" s="2"/>
      <c r="QYN311" s="2"/>
      <c r="QYO311" s="2"/>
      <c r="QYP311" s="2"/>
      <c r="QYQ311" s="2"/>
      <c r="QYR311" s="2"/>
      <c r="QYS311" s="2"/>
      <c r="QYT311" s="2"/>
      <c r="QYU311" s="2"/>
      <c r="QYV311" s="2"/>
      <c r="QYW311" s="2"/>
      <c r="QYX311" s="2"/>
      <c r="QYY311" s="2"/>
      <c r="QYZ311" s="2"/>
      <c r="QZA311" s="2"/>
      <c r="QZB311" s="2"/>
      <c r="QZC311" s="2"/>
      <c r="QZD311" s="2"/>
      <c r="QZE311" s="2"/>
      <c r="QZF311" s="2"/>
      <c r="QZG311" s="2"/>
      <c r="QZH311" s="2"/>
      <c r="QZI311" s="2"/>
      <c r="QZJ311" s="2"/>
      <c r="QZK311" s="2"/>
      <c r="QZL311" s="2"/>
      <c r="QZM311" s="2"/>
      <c r="QZN311" s="2"/>
      <c r="QZO311" s="2"/>
      <c r="QZP311" s="2"/>
      <c r="QZQ311" s="2"/>
      <c r="QZR311" s="2"/>
      <c r="QZS311" s="2"/>
      <c r="QZT311" s="2"/>
      <c r="QZU311" s="2"/>
      <c r="QZV311" s="2"/>
      <c r="QZW311" s="2"/>
      <c r="QZX311" s="2"/>
      <c r="QZY311" s="2"/>
      <c r="QZZ311" s="2"/>
      <c r="RAA311" s="2"/>
      <c r="RAB311" s="2"/>
      <c r="RAC311" s="2"/>
      <c r="RAD311" s="2"/>
      <c r="RAE311" s="2"/>
      <c r="RAF311" s="2"/>
      <c r="RAG311" s="2"/>
      <c r="RAH311" s="2"/>
      <c r="RAI311" s="2"/>
      <c r="RAJ311" s="2"/>
      <c r="RAK311" s="2"/>
      <c r="RAL311" s="2"/>
      <c r="RAM311" s="2"/>
      <c r="RAN311" s="2"/>
      <c r="RAO311" s="2"/>
      <c r="RAP311" s="2"/>
      <c r="RAQ311" s="2"/>
      <c r="RAR311" s="2"/>
      <c r="RAS311" s="2"/>
      <c r="RAT311" s="2"/>
      <c r="RAU311" s="2"/>
      <c r="RAV311" s="2"/>
      <c r="RAW311" s="2"/>
      <c r="RAX311" s="2"/>
      <c r="RAY311" s="2"/>
      <c r="RAZ311" s="2"/>
      <c r="RBA311" s="2"/>
      <c r="RBB311" s="2"/>
      <c r="RBC311" s="2"/>
      <c r="RBD311" s="2"/>
      <c r="RBE311" s="2"/>
      <c r="RBF311" s="2"/>
      <c r="RBG311" s="2"/>
      <c r="RBH311" s="2"/>
      <c r="RBI311" s="2"/>
      <c r="RBJ311" s="2"/>
      <c r="RBK311" s="2"/>
      <c r="RBL311" s="2"/>
      <c r="RBM311" s="2"/>
      <c r="RBN311" s="2"/>
      <c r="RBO311" s="2"/>
      <c r="RBP311" s="2"/>
      <c r="RBQ311" s="2"/>
      <c r="RBR311" s="2"/>
      <c r="RBS311" s="2"/>
      <c r="RBT311" s="2"/>
      <c r="RBU311" s="2"/>
      <c r="RBV311" s="2"/>
      <c r="RBW311" s="2"/>
      <c r="RBX311" s="2"/>
      <c r="RBY311" s="2"/>
      <c r="RBZ311" s="2"/>
      <c r="RCA311" s="2"/>
      <c r="RCB311" s="2"/>
      <c r="RCC311" s="2"/>
      <c r="RCD311" s="2"/>
      <c r="RCE311" s="2"/>
      <c r="RCF311" s="2"/>
      <c r="RCG311" s="2"/>
      <c r="RCH311" s="2"/>
      <c r="RCI311" s="2"/>
      <c r="RCJ311" s="2"/>
      <c r="RCK311" s="2"/>
      <c r="RCL311" s="2"/>
      <c r="RCM311" s="2"/>
      <c r="RCN311" s="2"/>
      <c r="RCO311" s="2"/>
      <c r="RCP311" s="2"/>
      <c r="RCQ311" s="2"/>
      <c r="RCR311" s="2"/>
      <c r="RCS311" s="2"/>
      <c r="RCT311" s="2"/>
      <c r="RCU311" s="2"/>
      <c r="RCV311" s="2"/>
      <c r="RCW311" s="2"/>
      <c r="RCX311" s="2"/>
      <c r="RCY311" s="2"/>
      <c r="RCZ311" s="2"/>
      <c r="RDA311" s="2"/>
      <c r="RDB311" s="2"/>
      <c r="RDC311" s="2"/>
      <c r="RDD311" s="2"/>
      <c r="RDE311" s="2"/>
      <c r="RDF311" s="2"/>
      <c r="RDG311" s="2"/>
      <c r="RDH311" s="2"/>
      <c r="RDI311" s="2"/>
      <c r="RDJ311" s="2"/>
      <c r="RDK311" s="2"/>
      <c r="RDL311" s="2"/>
      <c r="RDM311" s="2"/>
      <c r="RDN311" s="2"/>
      <c r="RDO311" s="2"/>
      <c r="RDP311" s="2"/>
      <c r="RDQ311" s="2"/>
      <c r="RDR311" s="2"/>
      <c r="RDS311" s="2"/>
      <c r="RDT311" s="2"/>
      <c r="RDU311" s="2"/>
      <c r="RDV311" s="2"/>
      <c r="RDW311" s="2"/>
      <c r="RDX311" s="2"/>
      <c r="RDY311" s="2"/>
      <c r="RDZ311" s="2"/>
      <c r="REA311" s="2"/>
      <c r="REB311" s="2"/>
      <c r="REC311" s="2"/>
      <c r="RED311" s="2"/>
      <c r="REE311" s="2"/>
      <c r="REF311" s="2"/>
      <c r="REG311" s="2"/>
      <c r="REH311" s="2"/>
      <c r="REI311" s="2"/>
      <c r="REJ311" s="2"/>
      <c r="REK311" s="2"/>
      <c r="REL311" s="2"/>
      <c r="REM311" s="2"/>
      <c r="REN311" s="2"/>
      <c r="REO311" s="2"/>
      <c r="REP311" s="2"/>
      <c r="REQ311" s="2"/>
      <c r="RER311" s="2"/>
      <c r="RES311" s="2"/>
      <c r="RET311" s="2"/>
      <c r="REU311" s="2"/>
      <c r="REV311" s="2"/>
      <c r="REW311" s="2"/>
      <c r="REX311" s="2"/>
      <c r="REY311" s="2"/>
      <c r="REZ311" s="2"/>
      <c r="RFA311" s="2"/>
      <c r="RFB311" s="2"/>
      <c r="RFC311" s="2"/>
      <c r="RFD311" s="2"/>
      <c r="RFE311" s="2"/>
      <c r="RFF311" s="2"/>
      <c r="RFG311" s="2"/>
      <c r="RFH311" s="2"/>
      <c r="RFI311" s="2"/>
      <c r="RFJ311" s="2"/>
      <c r="RFK311" s="2"/>
      <c r="RFL311" s="2"/>
      <c r="RFM311" s="2"/>
      <c r="RFN311" s="2"/>
      <c r="RFO311" s="2"/>
      <c r="RFP311" s="2"/>
      <c r="RFQ311" s="2"/>
      <c r="RFR311" s="2"/>
      <c r="RFS311" s="2"/>
      <c r="RFT311" s="2"/>
      <c r="RFU311" s="2"/>
      <c r="RFV311" s="2"/>
      <c r="RFW311" s="2"/>
      <c r="RFX311" s="2"/>
      <c r="RFY311" s="2"/>
      <c r="RFZ311" s="2"/>
      <c r="RGA311" s="2"/>
      <c r="RGB311" s="2"/>
      <c r="RGC311" s="2"/>
      <c r="RGD311" s="2"/>
      <c r="RGE311" s="2"/>
      <c r="RGF311" s="2"/>
      <c r="RGG311" s="2"/>
      <c r="RGH311" s="2"/>
      <c r="RGI311" s="2"/>
      <c r="RGJ311" s="2"/>
      <c r="RGK311" s="2"/>
      <c r="RGL311" s="2"/>
      <c r="RGM311" s="2"/>
      <c r="RGN311" s="2"/>
      <c r="RGO311" s="2"/>
      <c r="RGP311" s="2"/>
      <c r="RGQ311" s="2"/>
      <c r="RGR311" s="2"/>
      <c r="RGS311" s="2"/>
      <c r="RGT311" s="2"/>
      <c r="RGU311" s="2"/>
      <c r="RGV311" s="2"/>
      <c r="RGW311" s="2"/>
      <c r="RGX311" s="2"/>
      <c r="RGY311" s="2"/>
      <c r="RGZ311" s="2"/>
      <c r="RHA311" s="2"/>
      <c r="RHB311" s="2"/>
      <c r="RHC311" s="2"/>
      <c r="RHD311" s="2"/>
      <c r="RHE311" s="2"/>
      <c r="RHF311" s="2"/>
      <c r="RHG311" s="2"/>
      <c r="RHH311" s="2"/>
      <c r="RHI311" s="2"/>
      <c r="RHJ311" s="2"/>
      <c r="RHK311" s="2"/>
      <c r="RHL311" s="2"/>
      <c r="RHM311" s="2"/>
      <c r="RHN311" s="2"/>
      <c r="RHO311" s="2"/>
      <c r="RHP311" s="2"/>
      <c r="RHQ311" s="2"/>
      <c r="RHR311" s="2"/>
      <c r="RHS311" s="2"/>
      <c r="RHT311" s="2"/>
      <c r="RHU311" s="2"/>
      <c r="RHV311" s="2"/>
      <c r="RHW311" s="2"/>
      <c r="RHX311" s="2"/>
      <c r="RHY311" s="2"/>
      <c r="RHZ311" s="2"/>
      <c r="RIA311" s="2"/>
      <c r="RIB311" s="2"/>
      <c r="RIC311" s="2"/>
      <c r="RID311" s="2"/>
      <c r="RIE311" s="2"/>
      <c r="RIF311" s="2"/>
      <c r="RIG311" s="2"/>
      <c r="RIH311" s="2"/>
      <c r="RII311" s="2"/>
      <c r="RIJ311" s="2"/>
      <c r="RIK311" s="2"/>
      <c r="RIL311" s="2"/>
      <c r="RIM311" s="2"/>
      <c r="RIN311" s="2"/>
      <c r="RIO311" s="2"/>
      <c r="RIP311" s="2"/>
      <c r="RIQ311" s="2"/>
      <c r="RIR311" s="2"/>
      <c r="RIS311" s="2"/>
      <c r="RIT311" s="2"/>
      <c r="RIU311" s="2"/>
      <c r="RIV311" s="2"/>
      <c r="RIW311" s="2"/>
      <c r="RIX311" s="2"/>
      <c r="RIY311" s="2"/>
      <c r="RIZ311" s="2"/>
      <c r="RJA311" s="2"/>
      <c r="RJB311" s="2"/>
      <c r="RJC311" s="2"/>
      <c r="RJD311" s="2"/>
      <c r="RJE311" s="2"/>
      <c r="RJF311" s="2"/>
      <c r="RJG311" s="2"/>
      <c r="RJH311" s="2"/>
      <c r="RJI311" s="2"/>
      <c r="RJJ311" s="2"/>
      <c r="RJK311" s="2"/>
      <c r="RJL311" s="2"/>
      <c r="RJM311" s="2"/>
      <c r="RJN311" s="2"/>
      <c r="RJO311" s="2"/>
      <c r="RJP311" s="2"/>
      <c r="RJQ311" s="2"/>
      <c r="RJR311" s="2"/>
      <c r="RJS311" s="2"/>
      <c r="RJT311" s="2"/>
      <c r="RJU311" s="2"/>
      <c r="RJV311" s="2"/>
      <c r="RJW311" s="2"/>
      <c r="RJX311" s="2"/>
      <c r="RJY311" s="2"/>
      <c r="RJZ311" s="2"/>
      <c r="RKA311" s="2"/>
      <c r="RKB311" s="2"/>
      <c r="RKC311" s="2"/>
      <c r="RKD311" s="2"/>
      <c r="RKE311" s="2"/>
      <c r="RKF311" s="2"/>
      <c r="RKG311" s="2"/>
      <c r="RKH311" s="2"/>
      <c r="RKI311" s="2"/>
      <c r="RKJ311" s="2"/>
      <c r="RKK311" s="2"/>
      <c r="RKL311" s="2"/>
      <c r="RKM311" s="2"/>
      <c r="RKN311" s="2"/>
      <c r="RKO311" s="2"/>
      <c r="RKP311" s="2"/>
      <c r="RKQ311" s="2"/>
      <c r="RKR311" s="2"/>
      <c r="RKS311" s="2"/>
      <c r="RKT311" s="2"/>
      <c r="RKU311" s="2"/>
      <c r="RKV311" s="2"/>
      <c r="RKW311" s="2"/>
      <c r="RKX311" s="2"/>
      <c r="RKY311" s="2"/>
      <c r="RKZ311" s="2"/>
      <c r="RLA311" s="2"/>
      <c r="RLB311" s="2"/>
      <c r="RLC311" s="2"/>
      <c r="RLD311" s="2"/>
      <c r="RLE311" s="2"/>
      <c r="RLF311" s="2"/>
      <c r="RLG311" s="2"/>
      <c r="RLH311" s="2"/>
      <c r="RLI311" s="2"/>
      <c r="RLJ311" s="2"/>
      <c r="RLK311" s="2"/>
      <c r="RLL311" s="2"/>
      <c r="RLM311" s="2"/>
      <c r="RLN311" s="2"/>
      <c r="RLO311" s="2"/>
      <c r="RLP311" s="2"/>
      <c r="RLQ311" s="2"/>
      <c r="RLR311" s="2"/>
      <c r="RLS311" s="2"/>
      <c r="RLT311" s="2"/>
      <c r="RLU311" s="2"/>
      <c r="RLV311" s="2"/>
      <c r="RLW311" s="2"/>
      <c r="RLX311" s="2"/>
      <c r="RLY311" s="2"/>
      <c r="RLZ311" s="2"/>
      <c r="RMA311" s="2"/>
      <c r="RMB311" s="2"/>
      <c r="RMC311" s="2"/>
      <c r="RMD311" s="2"/>
      <c r="RME311" s="2"/>
      <c r="RMF311" s="2"/>
      <c r="RMG311" s="2"/>
      <c r="RMH311" s="2"/>
      <c r="RMI311" s="2"/>
      <c r="RMJ311" s="2"/>
      <c r="RMK311" s="2"/>
      <c r="RML311" s="2"/>
      <c r="RMM311" s="2"/>
      <c r="RMN311" s="2"/>
      <c r="RMO311" s="2"/>
      <c r="RMP311" s="2"/>
      <c r="RMQ311" s="2"/>
      <c r="RMR311" s="2"/>
      <c r="RMS311" s="2"/>
      <c r="RMT311" s="2"/>
      <c r="RMU311" s="2"/>
      <c r="RMV311" s="2"/>
      <c r="RMW311" s="2"/>
      <c r="RMX311" s="2"/>
      <c r="RMY311" s="2"/>
      <c r="RMZ311" s="2"/>
      <c r="RNA311" s="2"/>
      <c r="RNB311" s="2"/>
      <c r="RNC311" s="2"/>
      <c r="RND311" s="2"/>
      <c r="RNE311" s="2"/>
      <c r="RNF311" s="2"/>
      <c r="RNG311" s="2"/>
      <c r="RNH311" s="2"/>
      <c r="RNI311" s="2"/>
      <c r="RNJ311" s="2"/>
      <c r="RNK311" s="2"/>
      <c r="RNL311" s="2"/>
      <c r="RNM311" s="2"/>
      <c r="RNN311" s="2"/>
      <c r="RNO311" s="2"/>
      <c r="RNP311" s="2"/>
      <c r="RNQ311" s="2"/>
      <c r="RNR311" s="2"/>
      <c r="RNS311" s="2"/>
      <c r="RNT311" s="2"/>
      <c r="RNU311" s="2"/>
      <c r="RNV311" s="2"/>
      <c r="RNW311" s="2"/>
      <c r="RNX311" s="2"/>
      <c r="RNY311" s="2"/>
      <c r="RNZ311" s="2"/>
      <c r="ROA311" s="2"/>
      <c r="ROB311" s="2"/>
      <c r="ROC311" s="2"/>
      <c r="ROD311" s="2"/>
      <c r="ROE311" s="2"/>
      <c r="ROF311" s="2"/>
      <c r="ROG311" s="2"/>
      <c r="ROH311" s="2"/>
      <c r="ROI311" s="2"/>
      <c r="ROJ311" s="2"/>
      <c r="ROK311" s="2"/>
      <c r="ROL311" s="2"/>
      <c r="ROM311" s="2"/>
      <c r="RON311" s="2"/>
      <c r="ROO311" s="2"/>
      <c r="ROP311" s="2"/>
      <c r="ROQ311" s="2"/>
      <c r="ROR311" s="2"/>
      <c r="ROS311" s="2"/>
      <c r="ROT311" s="2"/>
      <c r="ROU311" s="2"/>
      <c r="ROV311" s="2"/>
      <c r="ROW311" s="2"/>
      <c r="ROX311" s="2"/>
      <c r="ROY311" s="2"/>
      <c r="ROZ311" s="2"/>
      <c r="RPA311" s="2"/>
      <c r="RPB311" s="2"/>
      <c r="RPC311" s="2"/>
      <c r="RPD311" s="2"/>
      <c r="RPE311" s="2"/>
      <c r="RPF311" s="2"/>
      <c r="RPG311" s="2"/>
      <c r="RPH311" s="2"/>
      <c r="RPI311" s="2"/>
      <c r="RPJ311" s="2"/>
      <c r="RPK311" s="2"/>
      <c r="RPL311" s="2"/>
      <c r="RPM311" s="2"/>
      <c r="RPN311" s="2"/>
      <c r="RPO311" s="2"/>
      <c r="RPP311" s="2"/>
      <c r="RPQ311" s="2"/>
      <c r="RPR311" s="2"/>
      <c r="RPS311" s="2"/>
      <c r="RPT311" s="2"/>
      <c r="RPU311" s="2"/>
      <c r="RPV311" s="2"/>
      <c r="RPW311" s="2"/>
      <c r="RPX311" s="2"/>
      <c r="RPY311" s="2"/>
      <c r="RPZ311" s="2"/>
      <c r="RQA311" s="2"/>
      <c r="RQB311" s="2"/>
      <c r="RQC311" s="2"/>
      <c r="RQD311" s="2"/>
      <c r="RQE311" s="2"/>
      <c r="RQF311" s="2"/>
      <c r="RQG311" s="2"/>
      <c r="RQH311" s="2"/>
      <c r="RQI311" s="2"/>
      <c r="RQJ311" s="2"/>
      <c r="RQK311" s="2"/>
      <c r="RQL311" s="2"/>
      <c r="RQM311" s="2"/>
      <c r="RQN311" s="2"/>
      <c r="RQO311" s="2"/>
      <c r="RQP311" s="2"/>
      <c r="RQQ311" s="2"/>
      <c r="RQR311" s="2"/>
      <c r="RQS311" s="2"/>
      <c r="RQT311" s="2"/>
      <c r="RQU311" s="2"/>
      <c r="RQV311" s="2"/>
      <c r="RQW311" s="2"/>
      <c r="RQX311" s="2"/>
      <c r="RQY311" s="2"/>
      <c r="RQZ311" s="2"/>
      <c r="RRA311" s="2"/>
      <c r="RRB311" s="2"/>
      <c r="RRC311" s="2"/>
      <c r="RRD311" s="2"/>
      <c r="RRE311" s="2"/>
      <c r="RRF311" s="2"/>
      <c r="RRG311" s="2"/>
      <c r="RRH311" s="2"/>
      <c r="RRI311" s="2"/>
      <c r="RRJ311" s="2"/>
      <c r="RRK311" s="2"/>
      <c r="RRL311" s="2"/>
      <c r="RRM311" s="2"/>
      <c r="RRN311" s="2"/>
      <c r="RRO311" s="2"/>
      <c r="RRP311" s="2"/>
      <c r="RRQ311" s="2"/>
      <c r="RRR311" s="2"/>
      <c r="RRS311" s="2"/>
      <c r="RRT311" s="2"/>
      <c r="RRU311" s="2"/>
      <c r="RRV311" s="2"/>
      <c r="RRW311" s="2"/>
      <c r="RRX311" s="2"/>
      <c r="RRY311" s="2"/>
      <c r="RRZ311" s="2"/>
      <c r="RSA311" s="2"/>
      <c r="RSB311" s="2"/>
      <c r="RSC311" s="2"/>
      <c r="RSD311" s="2"/>
      <c r="RSE311" s="2"/>
      <c r="RSF311" s="2"/>
      <c r="RSG311" s="2"/>
      <c r="RSH311" s="2"/>
      <c r="RSI311" s="2"/>
      <c r="RSJ311" s="2"/>
      <c r="RSK311" s="2"/>
      <c r="RSL311" s="2"/>
      <c r="RSM311" s="2"/>
      <c r="RSN311" s="2"/>
      <c r="RSO311" s="2"/>
      <c r="RSP311" s="2"/>
      <c r="RSQ311" s="2"/>
      <c r="RSR311" s="2"/>
      <c r="RSS311" s="2"/>
      <c r="RST311" s="2"/>
      <c r="RSU311" s="2"/>
      <c r="RSV311" s="2"/>
      <c r="RSW311" s="2"/>
      <c r="RSX311" s="2"/>
      <c r="RSY311" s="2"/>
      <c r="RSZ311" s="2"/>
      <c r="RTA311" s="2"/>
      <c r="RTB311" s="2"/>
      <c r="RTC311" s="2"/>
      <c r="RTD311" s="2"/>
      <c r="RTE311" s="2"/>
      <c r="RTF311" s="2"/>
      <c r="RTG311" s="2"/>
      <c r="RTH311" s="2"/>
      <c r="RTI311" s="2"/>
      <c r="RTJ311" s="2"/>
      <c r="RTK311" s="2"/>
      <c r="RTL311" s="2"/>
      <c r="RTM311" s="2"/>
      <c r="RTN311" s="2"/>
      <c r="RTO311" s="2"/>
      <c r="RTP311" s="2"/>
      <c r="RTQ311" s="2"/>
      <c r="RTR311" s="2"/>
      <c r="RTS311" s="2"/>
      <c r="RTT311" s="2"/>
      <c r="RTU311" s="2"/>
      <c r="RTV311" s="2"/>
      <c r="RTW311" s="2"/>
      <c r="RTX311" s="2"/>
      <c r="RTY311" s="2"/>
      <c r="RTZ311" s="2"/>
      <c r="RUA311" s="2"/>
      <c r="RUB311" s="2"/>
      <c r="RUC311" s="2"/>
      <c r="RUD311" s="2"/>
      <c r="RUE311" s="2"/>
      <c r="RUF311" s="2"/>
      <c r="RUG311" s="2"/>
      <c r="RUH311" s="2"/>
      <c r="RUI311" s="2"/>
      <c r="RUJ311" s="2"/>
      <c r="RUK311" s="2"/>
      <c r="RUL311" s="2"/>
      <c r="RUM311" s="2"/>
      <c r="RUN311" s="2"/>
      <c r="RUO311" s="2"/>
      <c r="RUP311" s="2"/>
      <c r="RUQ311" s="2"/>
      <c r="RUR311" s="2"/>
      <c r="RUS311" s="2"/>
      <c r="RUT311" s="2"/>
      <c r="RUU311" s="2"/>
      <c r="RUV311" s="2"/>
      <c r="RUW311" s="2"/>
      <c r="RUX311" s="2"/>
      <c r="RUY311" s="2"/>
      <c r="RUZ311" s="2"/>
      <c r="RVA311" s="2"/>
      <c r="RVB311" s="2"/>
      <c r="RVC311" s="2"/>
      <c r="RVD311" s="2"/>
      <c r="RVE311" s="2"/>
      <c r="RVF311" s="2"/>
      <c r="RVG311" s="2"/>
      <c r="RVH311" s="2"/>
      <c r="RVI311" s="2"/>
      <c r="RVJ311" s="2"/>
      <c r="RVK311" s="2"/>
      <c r="RVL311" s="2"/>
      <c r="RVM311" s="2"/>
      <c r="RVN311" s="2"/>
      <c r="RVO311" s="2"/>
      <c r="RVP311" s="2"/>
      <c r="RVQ311" s="2"/>
      <c r="RVR311" s="2"/>
      <c r="RVS311" s="2"/>
      <c r="RVT311" s="2"/>
      <c r="RVU311" s="2"/>
      <c r="RVV311" s="2"/>
      <c r="RVW311" s="2"/>
      <c r="RVX311" s="2"/>
      <c r="RVY311" s="2"/>
      <c r="RVZ311" s="2"/>
      <c r="RWA311" s="2"/>
      <c r="RWB311" s="2"/>
      <c r="RWC311" s="2"/>
      <c r="RWD311" s="2"/>
      <c r="RWE311" s="2"/>
      <c r="RWF311" s="2"/>
      <c r="RWG311" s="2"/>
      <c r="RWH311" s="2"/>
      <c r="RWI311" s="2"/>
      <c r="RWJ311" s="2"/>
      <c r="RWK311" s="2"/>
      <c r="RWL311" s="2"/>
      <c r="RWM311" s="2"/>
      <c r="RWN311" s="2"/>
      <c r="RWO311" s="2"/>
      <c r="RWP311" s="2"/>
      <c r="RWQ311" s="2"/>
      <c r="RWR311" s="2"/>
      <c r="RWS311" s="2"/>
      <c r="RWT311" s="2"/>
      <c r="RWU311" s="2"/>
      <c r="RWV311" s="2"/>
      <c r="RWW311" s="2"/>
      <c r="RWX311" s="2"/>
      <c r="RWY311" s="2"/>
      <c r="RWZ311" s="2"/>
      <c r="RXA311" s="2"/>
      <c r="RXB311" s="2"/>
      <c r="RXC311" s="2"/>
      <c r="RXD311" s="2"/>
      <c r="RXE311" s="2"/>
      <c r="RXF311" s="2"/>
      <c r="RXG311" s="2"/>
      <c r="RXH311" s="2"/>
      <c r="RXI311" s="2"/>
      <c r="RXJ311" s="2"/>
      <c r="RXK311" s="2"/>
      <c r="RXL311" s="2"/>
      <c r="RXM311" s="2"/>
      <c r="RXN311" s="2"/>
      <c r="RXO311" s="2"/>
      <c r="RXP311" s="2"/>
      <c r="RXQ311" s="2"/>
      <c r="RXR311" s="2"/>
      <c r="RXS311" s="2"/>
      <c r="RXT311" s="2"/>
      <c r="RXU311" s="2"/>
      <c r="RXV311" s="2"/>
      <c r="RXW311" s="2"/>
      <c r="RXX311" s="2"/>
      <c r="RXY311" s="2"/>
      <c r="RXZ311" s="2"/>
      <c r="RYA311" s="2"/>
      <c r="RYB311" s="2"/>
      <c r="RYC311" s="2"/>
      <c r="RYD311" s="2"/>
      <c r="RYE311" s="2"/>
      <c r="RYF311" s="2"/>
      <c r="RYG311" s="2"/>
      <c r="RYH311" s="2"/>
      <c r="RYI311" s="2"/>
      <c r="RYJ311" s="2"/>
      <c r="RYK311" s="2"/>
      <c r="RYL311" s="2"/>
      <c r="RYM311" s="2"/>
      <c r="RYN311" s="2"/>
      <c r="RYO311" s="2"/>
      <c r="RYP311" s="2"/>
      <c r="RYQ311" s="2"/>
      <c r="RYR311" s="2"/>
      <c r="RYS311" s="2"/>
      <c r="RYT311" s="2"/>
      <c r="RYU311" s="2"/>
      <c r="RYV311" s="2"/>
      <c r="RYW311" s="2"/>
      <c r="RYX311" s="2"/>
      <c r="RYY311" s="2"/>
      <c r="RYZ311" s="2"/>
      <c r="RZA311" s="2"/>
      <c r="RZB311" s="2"/>
      <c r="RZC311" s="2"/>
      <c r="RZD311" s="2"/>
      <c r="RZE311" s="2"/>
      <c r="RZF311" s="2"/>
      <c r="RZG311" s="2"/>
      <c r="RZH311" s="2"/>
      <c r="RZI311" s="2"/>
      <c r="RZJ311" s="2"/>
      <c r="RZK311" s="2"/>
      <c r="RZL311" s="2"/>
      <c r="RZM311" s="2"/>
      <c r="RZN311" s="2"/>
      <c r="RZO311" s="2"/>
      <c r="RZP311" s="2"/>
      <c r="RZQ311" s="2"/>
      <c r="RZR311" s="2"/>
      <c r="RZS311" s="2"/>
      <c r="RZT311" s="2"/>
      <c r="RZU311" s="2"/>
      <c r="RZV311" s="2"/>
      <c r="RZW311" s="2"/>
      <c r="RZX311" s="2"/>
      <c r="RZY311" s="2"/>
      <c r="RZZ311" s="2"/>
      <c r="SAA311" s="2"/>
      <c r="SAB311" s="2"/>
      <c r="SAC311" s="2"/>
      <c r="SAD311" s="2"/>
      <c r="SAE311" s="2"/>
      <c r="SAF311" s="2"/>
      <c r="SAG311" s="2"/>
      <c r="SAH311" s="2"/>
      <c r="SAI311" s="2"/>
      <c r="SAJ311" s="2"/>
      <c r="SAK311" s="2"/>
      <c r="SAL311" s="2"/>
      <c r="SAM311" s="2"/>
      <c r="SAN311" s="2"/>
      <c r="SAO311" s="2"/>
      <c r="SAP311" s="2"/>
      <c r="SAQ311" s="2"/>
      <c r="SAR311" s="2"/>
      <c r="SAS311" s="2"/>
      <c r="SAT311" s="2"/>
      <c r="SAU311" s="2"/>
      <c r="SAV311" s="2"/>
      <c r="SAW311" s="2"/>
      <c r="SAX311" s="2"/>
      <c r="SAY311" s="2"/>
      <c r="SAZ311" s="2"/>
      <c r="SBA311" s="2"/>
      <c r="SBB311" s="2"/>
      <c r="SBC311" s="2"/>
      <c r="SBD311" s="2"/>
      <c r="SBE311" s="2"/>
      <c r="SBF311" s="2"/>
      <c r="SBG311" s="2"/>
      <c r="SBH311" s="2"/>
      <c r="SBI311" s="2"/>
      <c r="SBJ311" s="2"/>
      <c r="SBK311" s="2"/>
      <c r="SBL311" s="2"/>
      <c r="SBM311" s="2"/>
      <c r="SBN311" s="2"/>
      <c r="SBO311" s="2"/>
      <c r="SBP311" s="2"/>
      <c r="SBQ311" s="2"/>
      <c r="SBR311" s="2"/>
      <c r="SBS311" s="2"/>
      <c r="SBT311" s="2"/>
      <c r="SBU311" s="2"/>
      <c r="SBV311" s="2"/>
      <c r="SBW311" s="2"/>
      <c r="SBX311" s="2"/>
      <c r="SBY311" s="2"/>
      <c r="SBZ311" s="2"/>
      <c r="SCA311" s="2"/>
      <c r="SCB311" s="2"/>
      <c r="SCC311" s="2"/>
      <c r="SCD311" s="2"/>
      <c r="SCE311" s="2"/>
      <c r="SCF311" s="2"/>
      <c r="SCG311" s="2"/>
      <c r="SCH311" s="2"/>
      <c r="SCI311" s="2"/>
      <c r="SCJ311" s="2"/>
      <c r="SCK311" s="2"/>
      <c r="SCL311" s="2"/>
      <c r="SCM311" s="2"/>
      <c r="SCN311" s="2"/>
      <c r="SCO311" s="2"/>
      <c r="SCP311" s="2"/>
      <c r="SCQ311" s="2"/>
      <c r="SCR311" s="2"/>
      <c r="SCS311" s="2"/>
      <c r="SCT311" s="2"/>
      <c r="SCU311" s="2"/>
      <c r="SCV311" s="2"/>
      <c r="SCW311" s="2"/>
      <c r="SCX311" s="2"/>
      <c r="SCY311" s="2"/>
      <c r="SCZ311" s="2"/>
      <c r="SDA311" s="2"/>
      <c r="SDB311" s="2"/>
      <c r="SDC311" s="2"/>
      <c r="SDD311" s="2"/>
      <c r="SDE311" s="2"/>
      <c r="SDF311" s="2"/>
      <c r="SDG311" s="2"/>
      <c r="SDH311" s="2"/>
      <c r="SDI311" s="2"/>
      <c r="SDJ311" s="2"/>
      <c r="SDK311" s="2"/>
      <c r="SDL311" s="2"/>
      <c r="SDM311" s="2"/>
      <c r="SDN311" s="2"/>
      <c r="SDO311" s="2"/>
      <c r="SDP311" s="2"/>
      <c r="SDQ311" s="2"/>
      <c r="SDR311" s="2"/>
      <c r="SDS311" s="2"/>
      <c r="SDT311" s="2"/>
      <c r="SDU311" s="2"/>
      <c r="SDV311" s="2"/>
      <c r="SDW311" s="2"/>
      <c r="SDX311" s="2"/>
      <c r="SDY311" s="2"/>
      <c r="SDZ311" s="2"/>
      <c r="SEA311" s="2"/>
      <c r="SEB311" s="2"/>
      <c r="SEC311" s="2"/>
      <c r="SED311" s="2"/>
      <c r="SEE311" s="2"/>
      <c r="SEF311" s="2"/>
      <c r="SEG311" s="2"/>
      <c r="SEH311" s="2"/>
      <c r="SEI311" s="2"/>
      <c r="SEJ311" s="2"/>
      <c r="SEK311" s="2"/>
      <c r="SEL311" s="2"/>
      <c r="SEM311" s="2"/>
      <c r="SEN311" s="2"/>
      <c r="SEO311" s="2"/>
      <c r="SEP311" s="2"/>
      <c r="SEQ311" s="2"/>
      <c r="SER311" s="2"/>
      <c r="SES311" s="2"/>
      <c r="SET311" s="2"/>
      <c r="SEU311" s="2"/>
      <c r="SEV311" s="2"/>
      <c r="SEW311" s="2"/>
      <c r="SEX311" s="2"/>
      <c r="SEY311" s="2"/>
      <c r="SEZ311" s="2"/>
      <c r="SFA311" s="2"/>
      <c r="SFB311" s="2"/>
      <c r="SFC311" s="2"/>
      <c r="SFD311" s="2"/>
      <c r="SFE311" s="2"/>
      <c r="SFF311" s="2"/>
      <c r="SFG311" s="2"/>
      <c r="SFH311" s="2"/>
      <c r="SFI311" s="2"/>
      <c r="SFJ311" s="2"/>
      <c r="SFK311" s="2"/>
      <c r="SFL311" s="2"/>
      <c r="SFM311" s="2"/>
      <c r="SFN311" s="2"/>
      <c r="SFO311" s="2"/>
      <c r="SFP311" s="2"/>
      <c r="SFQ311" s="2"/>
      <c r="SFR311" s="2"/>
      <c r="SFS311" s="2"/>
      <c r="SFT311" s="2"/>
      <c r="SFU311" s="2"/>
      <c r="SFV311" s="2"/>
      <c r="SFW311" s="2"/>
      <c r="SFX311" s="2"/>
      <c r="SFY311" s="2"/>
      <c r="SFZ311" s="2"/>
      <c r="SGA311" s="2"/>
      <c r="SGB311" s="2"/>
      <c r="SGC311" s="2"/>
      <c r="SGD311" s="2"/>
      <c r="SGE311" s="2"/>
      <c r="SGF311" s="2"/>
      <c r="SGG311" s="2"/>
      <c r="SGH311" s="2"/>
      <c r="SGI311" s="2"/>
      <c r="SGJ311" s="2"/>
      <c r="SGK311" s="2"/>
      <c r="SGL311" s="2"/>
      <c r="SGM311" s="2"/>
      <c r="SGN311" s="2"/>
      <c r="SGO311" s="2"/>
      <c r="SGP311" s="2"/>
      <c r="SGQ311" s="2"/>
      <c r="SGR311" s="2"/>
      <c r="SGS311" s="2"/>
      <c r="SGT311" s="2"/>
      <c r="SGU311" s="2"/>
      <c r="SGV311" s="2"/>
      <c r="SGW311" s="2"/>
      <c r="SGX311" s="2"/>
      <c r="SGY311" s="2"/>
      <c r="SGZ311" s="2"/>
      <c r="SHA311" s="2"/>
      <c r="SHB311" s="2"/>
      <c r="SHC311" s="2"/>
      <c r="SHD311" s="2"/>
      <c r="SHE311" s="2"/>
      <c r="SHF311" s="2"/>
      <c r="SHG311" s="2"/>
      <c r="SHH311" s="2"/>
      <c r="SHI311" s="2"/>
      <c r="SHJ311" s="2"/>
      <c r="SHK311" s="2"/>
      <c r="SHL311" s="2"/>
      <c r="SHM311" s="2"/>
      <c r="SHN311" s="2"/>
      <c r="SHO311" s="2"/>
      <c r="SHP311" s="2"/>
      <c r="SHQ311" s="2"/>
      <c r="SHR311" s="2"/>
      <c r="SHS311" s="2"/>
      <c r="SHT311" s="2"/>
      <c r="SHU311" s="2"/>
      <c r="SHV311" s="2"/>
      <c r="SHW311" s="2"/>
      <c r="SHX311" s="2"/>
      <c r="SHY311" s="2"/>
      <c r="SHZ311" s="2"/>
      <c r="SIA311" s="2"/>
      <c r="SIB311" s="2"/>
      <c r="SIC311" s="2"/>
      <c r="SID311" s="2"/>
      <c r="SIE311" s="2"/>
      <c r="SIF311" s="2"/>
      <c r="SIG311" s="2"/>
      <c r="SIH311" s="2"/>
      <c r="SII311" s="2"/>
      <c r="SIJ311" s="2"/>
      <c r="SIK311" s="2"/>
      <c r="SIL311" s="2"/>
      <c r="SIM311" s="2"/>
      <c r="SIN311" s="2"/>
      <c r="SIO311" s="2"/>
      <c r="SIP311" s="2"/>
      <c r="SIQ311" s="2"/>
      <c r="SIR311" s="2"/>
      <c r="SIS311" s="2"/>
      <c r="SIT311" s="2"/>
      <c r="SIU311" s="2"/>
      <c r="SIV311" s="2"/>
      <c r="SIW311" s="2"/>
      <c r="SIX311" s="2"/>
      <c r="SIY311" s="2"/>
      <c r="SIZ311" s="2"/>
      <c r="SJA311" s="2"/>
      <c r="SJB311" s="2"/>
      <c r="SJC311" s="2"/>
      <c r="SJD311" s="2"/>
      <c r="SJE311" s="2"/>
      <c r="SJF311" s="2"/>
      <c r="SJG311" s="2"/>
      <c r="SJH311" s="2"/>
      <c r="SJI311" s="2"/>
      <c r="SJJ311" s="2"/>
      <c r="SJK311" s="2"/>
      <c r="SJL311" s="2"/>
      <c r="SJM311" s="2"/>
      <c r="SJN311" s="2"/>
      <c r="SJO311" s="2"/>
      <c r="SJP311" s="2"/>
      <c r="SJQ311" s="2"/>
      <c r="SJR311" s="2"/>
      <c r="SJS311" s="2"/>
      <c r="SJT311" s="2"/>
      <c r="SJU311" s="2"/>
      <c r="SJV311" s="2"/>
      <c r="SJW311" s="2"/>
      <c r="SJX311" s="2"/>
      <c r="SJY311" s="2"/>
      <c r="SJZ311" s="2"/>
      <c r="SKA311" s="2"/>
      <c r="SKB311" s="2"/>
      <c r="SKC311" s="2"/>
      <c r="SKD311" s="2"/>
      <c r="SKE311" s="2"/>
      <c r="SKF311" s="2"/>
      <c r="SKG311" s="2"/>
      <c r="SKH311" s="2"/>
      <c r="SKI311" s="2"/>
      <c r="SKJ311" s="2"/>
      <c r="SKK311" s="2"/>
      <c r="SKL311" s="2"/>
      <c r="SKM311" s="2"/>
      <c r="SKN311" s="2"/>
      <c r="SKO311" s="2"/>
      <c r="SKP311" s="2"/>
      <c r="SKQ311" s="2"/>
      <c r="SKR311" s="2"/>
      <c r="SKS311" s="2"/>
      <c r="SKT311" s="2"/>
      <c r="SKU311" s="2"/>
      <c r="SKV311" s="2"/>
      <c r="SKW311" s="2"/>
      <c r="SKX311" s="2"/>
      <c r="SKY311" s="2"/>
      <c r="SKZ311" s="2"/>
      <c r="SLA311" s="2"/>
      <c r="SLB311" s="2"/>
      <c r="SLC311" s="2"/>
      <c r="SLD311" s="2"/>
      <c r="SLE311" s="2"/>
      <c r="SLF311" s="2"/>
      <c r="SLG311" s="2"/>
      <c r="SLH311" s="2"/>
      <c r="SLI311" s="2"/>
      <c r="SLJ311" s="2"/>
      <c r="SLK311" s="2"/>
      <c r="SLL311" s="2"/>
      <c r="SLM311" s="2"/>
      <c r="SLN311" s="2"/>
      <c r="SLO311" s="2"/>
      <c r="SLP311" s="2"/>
      <c r="SLQ311" s="2"/>
      <c r="SLR311" s="2"/>
      <c r="SLS311" s="2"/>
      <c r="SLT311" s="2"/>
      <c r="SLU311" s="2"/>
      <c r="SLV311" s="2"/>
      <c r="SLW311" s="2"/>
      <c r="SLX311" s="2"/>
      <c r="SLY311" s="2"/>
      <c r="SLZ311" s="2"/>
      <c r="SMA311" s="2"/>
      <c r="SMB311" s="2"/>
      <c r="SMC311" s="2"/>
      <c r="SMD311" s="2"/>
      <c r="SME311" s="2"/>
      <c r="SMF311" s="2"/>
      <c r="SMG311" s="2"/>
      <c r="SMH311" s="2"/>
      <c r="SMI311" s="2"/>
      <c r="SMJ311" s="2"/>
      <c r="SMK311" s="2"/>
      <c r="SML311" s="2"/>
      <c r="SMM311" s="2"/>
      <c r="SMN311" s="2"/>
      <c r="SMO311" s="2"/>
      <c r="SMP311" s="2"/>
      <c r="SMQ311" s="2"/>
      <c r="SMR311" s="2"/>
      <c r="SMS311" s="2"/>
      <c r="SMT311" s="2"/>
      <c r="SMU311" s="2"/>
      <c r="SMV311" s="2"/>
      <c r="SMW311" s="2"/>
      <c r="SMX311" s="2"/>
      <c r="SMY311" s="2"/>
      <c r="SMZ311" s="2"/>
      <c r="SNA311" s="2"/>
      <c r="SNB311" s="2"/>
      <c r="SNC311" s="2"/>
      <c r="SND311" s="2"/>
      <c r="SNE311" s="2"/>
      <c r="SNF311" s="2"/>
      <c r="SNG311" s="2"/>
      <c r="SNH311" s="2"/>
      <c r="SNI311" s="2"/>
      <c r="SNJ311" s="2"/>
      <c r="SNK311" s="2"/>
      <c r="SNL311" s="2"/>
      <c r="SNM311" s="2"/>
      <c r="SNN311" s="2"/>
      <c r="SNO311" s="2"/>
      <c r="SNP311" s="2"/>
      <c r="SNQ311" s="2"/>
      <c r="SNR311" s="2"/>
      <c r="SNS311" s="2"/>
      <c r="SNT311" s="2"/>
      <c r="SNU311" s="2"/>
      <c r="SNV311" s="2"/>
      <c r="SNW311" s="2"/>
      <c r="SNX311" s="2"/>
      <c r="SNY311" s="2"/>
      <c r="SNZ311" s="2"/>
      <c r="SOA311" s="2"/>
      <c r="SOB311" s="2"/>
      <c r="SOC311" s="2"/>
      <c r="SOD311" s="2"/>
      <c r="SOE311" s="2"/>
      <c r="SOF311" s="2"/>
      <c r="SOG311" s="2"/>
      <c r="SOH311" s="2"/>
      <c r="SOI311" s="2"/>
      <c r="SOJ311" s="2"/>
      <c r="SOK311" s="2"/>
      <c r="SOL311" s="2"/>
      <c r="SOM311" s="2"/>
      <c r="SON311" s="2"/>
      <c r="SOO311" s="2"/>
      <c r="SOP311" s="2"/>
      <c r="SOQ311" s="2"/>
      <c r="SOR311" s="2"/>
      <c r="SOS311" s="2"/>
      <c r="SOT311" s="2"/>
      <c r="SOU311" s="2"/>
      <c r="SOV311" s="2"/>
      <c r="SOW311" s="2"/>
      <c r="SOX311" s="2"/>
      <c r="SOY311" s="2"/>
      <c r="SOZ311" s="2"/>
      <c r="SPA311" s="2"/>
      <c r="SPB311" s="2"/>
      <c r="SPC311" s="2"/>
      <c r="SPD311" s="2"/>
      <c r="SPE311" s="2"/>
      <c r="SPF311" s="2"/>
      <c r="SPG311" s="2"/>
      <c r="SPH311" s="2"/>
      <c r="SPI311" s="2"/>
      <c r="SPJ311" s="2"/>
      <c r="SPK311" s="2"/>
      <c r="SPL311" s="2"/>
      <c r="SPM311" s="2"/>
      <c r="SPN311" s="2"/>
      <c r="SPO311" s="2"/>
      <c r="SPP311" s="2"/>
      <c r="SPQ311" s="2"/>
      <c r="SPR311" s="2"/>
      <c r="SPS311" s="2"/>
      <c r="SPT311" s="2"/>
      <c r="SPU311" s="2"/>
      <c r="SPV311" s="2"/>
      <c r="SPW311" s="2"/>
      <c r="SPX311" s="2"/>
      <c r="SPY311" s="2"/>
      <c r="SPZ311" s="2"/>
      <c r="SQA311" s="2"/>
      <c r="SQB311" s="2"/>
      <c r="SQC311" s="2"/>
      <c r="SQD311" s="2"/>
      <c r="SQE311" s="2"/>
      <c r="SQF311" s="2"/>
      <c r="SQG311" s="2"/>
      <c r="SQH311" s="2"/>
      <c r="SQI311" s="2"/>
      <c r="SQJ311" s="2"/>
      <c r="SQK311" s="2"/>
      <c r="SQL311" s="2"/>
      <c r="SQM311" s="2"/>
      <c r="SQN311" s="2"/>
      <c r="SQO311" s="2"/>
      <c r="SQP311" s="2"/>
      <c r="SQQ311" s="2"/>
      <c r="SQR311" s="2"/>
      <c r="SQS311" s="2"/>
      <c r="SQT311" s="2"/>
      <c r="SQU311" s="2"/>
      <c r="SQV311" s="2"/>
      <c r="SQW311" s="2"/>
      <c r="SQX311" s="2"/>
      <c r="SQY311" s="2"/>
      <c r="SQZ311" s="2"/>
      <c r="SRA311" s="2"/>
      <c r="SRB311" s="2"/>
      <c r="SRC311" s="2"/>
      <c r="SRD311" s="2"/>
      <c r="SRE311" s="2"/>
      <c r="SRF311" s="2"/>
      <c r="SRG311" s="2"/>
      <c r="SRH311" s="2"/>
      <c r="SRI311" s="2"/>
      <c r="SRJ311" s="2"/>
      <c r="SRK311" s="2"/>
      <c r="SRL311" s="2"/>
      <c r="SRM311" s="2"/>
      <c r="SRN311" s="2"/>
      <c r="SRO311" s="2"/>
      <c r="SRP311" s="2"/>
      <c r="SRQ311" s="2"/>
      <c r="SRR311" s="2"/>
      <c r="SRS311" s="2"/>
      <c r="SRT311" s="2"/>
      <c r="SRU311" s="2"/>
      <c r="SRV311" s="2"/>
      <c r="SRW311" s="2"/>
      <c r="SRX311" s="2"/>
      <c r="SRY311" s="2"/>
      <c r="SRZ311" s="2"/>
      <c r="SSA311" s="2"/>
      <c r="SSB311" s="2"/>
      <c r="SSC311" s="2"/>
      <c r="SSD311" s="2"/>
      <c r="SSE311" s="2"/>
      <c r="SSF311" s="2"/>
      <c r="SSG311" s="2"/>
      <c r="SSH311" s="2"/>
      <c r="SSI311" s="2"/>
      <c r="SSJ311" s="2"/>
      <c r="SSK311" s="2"/>
      <c r="SSL311" s="2"/>
      <c r="SSM311" s="2"/>
      <c r="SSN311" s="2"/>
      <c r="SSO311" s="2"/>
      <c r="SSP311" s="2"/>
      <c r="SSQ311" s="2"/>
      <c r="SSR311" s="2"/>
      <c r="SSS311" s="2"/>
      <c r="SST311" s="2"/>
      <c r="SSU311" s="2"/>
      <c r="SSV311" s="2"/>
      <c r="SSW311" s="2"/>
      <c r="SSX311" s="2"/>
      <c r="SSY311" s="2"/>
      <c r="SSZ311" s="2"/>
      <c r="STA311" s="2"/>
      <c r="STB311" s="2"/>
      <c r="STC311" s="2"/>
      <c r="STD311" s="2"/>
      <c r="STE311" s="2"/>
      <c r="STF311" s="2"/>
      <c r="STG311" s="2"/>
      <c r="STH311" s="2"/>
      <c r="STI311" s="2"/>
      <c r="STJ311" s="2"/>
      <c r="STK311" s="2"/>
      <c r="STL311" s="2"/>
      <c r="STM311" s="2"/>
      <c r="STN311" s="2"/>
      <c r="STO311" s="2"/>
      <c r="STP311" s="2"/>
      <c r="STQ311" s="2"/>
      <c r="STR311" s="2"/>
      <c r="STS311" s="2"/>
      <c r="STT311" s="2"/>
      <c r="STU311" s="2"/>
      <c r="STV311" s="2"/>
      <c r="STW311" s="2"/>
      <c r="STX311" s="2"/>
      <c r="STY311" s="2"/>
      <c r="STZ311" s="2"/>
      <c r="SUA311" s="2"/>
      <c r="SUB311" s="2"/>
      <c r="SUC311" s="2"/>
      <c r="SUD311" s="2"/>
      <c r="SUE311" s="2"/>
      <c r="SUF311" s="2"/>
      <c r="SUG311" s="2"/>
      <c r="SUH311" s="2"/>
      <c r="SUI311" s="2"/>
      <c r="SUJ311" s="2"/>
      <c r="SUK311" s="2"/>
      <c r="SUL311" s="2"/>
      <c r="SUM311" s="2"/>
      <c r="SUN311" s="2"/>
      <c r="SUO311" s="2"/>
      <c r="SUP311" s="2"/>
      <c r="SUQ311" s="2"/>
      <c r="SUR311" s="2"/>
      <c r="SUS311" s="2"/>
      <c r="SUT311" s="2"/>
      <c r="SUU311" s="2"/>
      <c r="SUV311" s="2"/>
      <c r="SUW311" s="2"/>
      <c r="SUX311" s="2"/>
      <c r="SUY311" s="2"/>
      <c r="SUZ311" s="2"/>
      <c r="SVA311" s="2"/>
      <c r="SVB311" s="2"/>
      <c r="SVC311" s="2"/>
      <c r="SVD311" s="2"/>
      <c r="SVE311" s="2"/>
      <c r="SVF311" s="2"/>
      <c r="SVG311" s="2"/>
      <c r="SVH311" s="2"/>
      <c r="SVI311" s="2"/>
      <c r="SVJ311" s="2"/>
      <c r="SVK311" s="2"/>
      <c r="SVL311" s="2"/>
      <c r="SVM311" s="2"/>
      <c r="SVN311" s="2"/>
      <c r="SVO311" s="2"/>
      <c r="SVP311" s="2"/>
      <c r="SVQ311" s="2"/>
      <c r="SVR311" s="2"/>
      <c r="SVS311" s="2"/>
      <c r="SVT311" s="2"/>
      <c r="SVU311" s="2"/>
      <c r="SVV311" s="2"/>
      <c r="SVW311" s="2"/>
      <c r="SVX311" s="2"/>
      <c r="SVY311" s="2"/>
      <c r="SVZ311" s="2"/>
      <c r="SWA311" s="2"/>
      <c r="SWB311" s="2"/>
      <c r="SWC311" s="2"/>
      <c r="SWD311" s="2"/>
      <c r="SWE311" s="2"/>
      <c r="SWF311" s="2"/>
      <c r="SWG311" s="2"/>
      <c r="SWH311" s="2"/>
      <c r="SWI311" s="2"/>
      <c r="SWJ311" s="2"/>
      <c r="SWK311" s="2"/>
      <c r="SWL311" s="2"/>
      <c r="SWM311" s="2"/>
      <c r="SWN311" s="2"/>
      <c r="SWO311" s="2"/>
      <c r="SWP311" s="2"/>
      <c r="SWQ311" s="2"/>
      <c r="SWR311" s="2"/>
      <c r="SWS311" s="2"/>
      <c r="SWT311" s="2"/>
      <c r="SWU311" s="2"/>
      <c r="SWV311" s="2"/>
      <c r="SWW311" s="2"/>
      <c r="SWX311" s="2"/>
      <c r="SWY311" s="2"/>
      <c r="SWZ311" s="2"/>
      <c r="SXA311" s="2"/>
      <c r="SXB311" s="2"/>
      <c r="SXC311" s="2"/>
      <c r="SXD311" s="2"/>
      <c r="SXE311" s="2"/>
      <c r="SXF311" s="2"/>
      <c r="SXG311" s="2"/>
      <c r="SXH311" s="2"/>
      <c r="SXI311" s="2"/>
      <c r="SXJ311" s="2"/>
      <c r="SXK311" s="2"/>
      <c r="SXL311" s="2"/>
      <c r="SXM311" s="2"/>
      <c r="SXN311" s="2"/>
      <c r="SXO311" s="2"/>
      <c r="SXP311" s="2"/>
      <c r="SXQ311" s="2"/>
      <c r="SXR311" s="2"/>
      <c r="SXS311" s="2"/>
      <c r="SXT311" s="2"/>
      <c r="SXU311" s="2"/>
      <c r="SXV311" s="2"/>
      <c r="SXW311" s="2"/>
      <c r="SXX311" s="2"/>
      <c r="SXY311" s="2"/>
      <c r="SXZ311" s="2"/>
      <c r="SYA311" s="2"/>
      <c r="SYB311" s="2"/>
      <c r="SYC311" s="2"/>
      <c r="SYD311" s="2"/>
      <c r="SYE311" s="2"/>
      <c r="SYF311" s="2"/>
      <c r="SYG311" s="2"/>
      <c r="SYH311" s="2"/>
      <c r="SYI311" s="2"/>
      <c r="SYJ311" s="2"/>
      <c r="SYK311" s="2"/>
      <c r="SYL311" s="2"/>
      <c r="SYM311" s="2"/>
      <c r="SYN311" s="2"/>
      <c r="SYO311" s="2"/>
      <c r="SYP311" s="2"/>
      <c r="SYQ311" s="2"/>
      <c r="SYR311" s="2"/>
      <c r="SYS311" s="2"/>
      <c r="SYT311" s="2"/>
      <c r="SYU311" s="2"/>
      <c r="SYV311" s="2"/>
      <c r="SYW311" s="2"/>
      <c r="SYX311" s="2"/>
      <c r="SYY311" s="2"/>
      <c r="SYZ311" s="2"/>
      <c r="SZA311" s="2"/>
      <c r="SZB311" s="2"/>
      <c r="SZC311" s="2"/>
      <c r="SZD311" s="2"/>
      <c r="SZE311" s="2"/>
      <c r="SZF311" s="2"/>
      <c r="SZG311" s="2"/>
      <c r="SZH311" s="2"/>
      <c r="SZI311" s="2"/>
      <c r="SZJ311" s="2"/>
      <c r="SZK311" s="2"/>
      <c r="SZL311" s="2"/>
      <c r="SZM311" s="2"/>
      <c r="SZN311" s="2"/>
      <c r="SZO311" s="2"/>
      <c r="SZP311" s="2"/>
      <c r="SZQ311" s="2"/>
      <c r="SZR311" s="2"/>
      <c r="SZS311" s="2"/>
      <c r="SZT311" s="2"/>
      <c r="SZU311" s="2"/>
      <c r="SZV311" s="2"/>
      <c r="SZW311" s="2"/>
      <c r="SZX311" s="2"/>
      <c r="SZY311" s="2"/>
      <c r="SZZ311" s="2"/>
      <c r="TAA311" s="2"/>
      <c r="TAB311" s="2"/>
      <c r="TAC311" s="2"/>
      <c r="TAD311" s="2"/>
      <c r="TAE311" s="2"/>
      <c r="TAF311" s="2"/>
      <c r="TAG311" s="2"/>
      <c r="TAH311" s="2"/>
      <c r="TAI311" s="2"/>
      <c r="TAJ311" s="2"/>
      <c r="TAK311" s="2"/>
      <c r="TAL311" s="2"/>
      <c r="TAM311" s="2"/>
      <c r="TAN311" s="2"/>
      <c r="TAO311" s="2"/>
      <c r="TAP311" s="2"/>
      <c r="TAQ311" s="2"/>
      <c r="TAR311" s="2"/>
      <c r="TAS311" s="2"/>
      <c r="TAT311" s="2"/>
      <c r="TAU311" s="2"/>
      <c r="TAV311" s="2"/>
      <c r="TAW311" s="2"/>
      <c r="TAX311" s="2"/>
      <c r="TAY311" s="2"/>
      <c r="TAZ311" s="2"/>
      <c r="TBA311" s="2"/>
      <c r="TBB311" s="2"/>
      <c r="TBC311" s="2"/>
      <c r="TBD311" s="2"/>
      <c r="TBE311" s="2"/>
      <c r="TBF311" s="2"/>
      <c r="TBG311" s="2"/>
      <c r="TBH311" s="2"/>
      <c r="TBI311" s="2"/>
      <c r="TBJ311" s="2"/>
      <c r="TBK311" s="2"/>
      <c r="TBL311" s="2"/>
      <c r="TBM311" s="2"/>
      <c r="TBN311" s="2"/>
      <c r="TBO311" s="2"/>
      <c r="TBP311" s="2"/>
      <c r="TBQ311" s="2"/>
      <c r="TBR311" s="2"/>
      <c r="TBS311" s="2"/>
      <c r="TBT311" s="2"/>
      <c r="TBU311" s="2"/>
      <c r="TBV311" s="2"/>
      <c r="TBW311" s="2"/>
      <c r="TBX311" s="2"/>
      <c r="TBY311" s="2"/>
      <c r="TBZ311" s="2"/>
      <c r="TCA311" s="2"/>
      <c r="TCB311" s="2"/>
      <c r="TCC311" s="2"/>
      <c r="TCD311" s="2"/>
      <c r="TCE311" s="2"/>
      <c r="TCF311" s="2"/>
      <c r="TCG311" s="2"/>
      <c r="TCH311" s="2"/>
      <c r="TCI311" s="2"/>
      <c r="TCJ311" s="2"/>
      <c r="TCK311" s="2"/>
      <c r="TCL311" s="2"/>
      <c r="TCM311" s="2"/>
      <c r="TCN311" s="2"/>
      <c r="TCO311" s="2"/>
      <c r="TCP311" s="2"/>
      <c r="TCQ311" s="2"/>
      <c r="TCR311" s="2"/>
      <c r="TCS311" s="2"/>
      <c r="TCT311" s="2"/>
      <c r="TCU311" s="2"/>
      <c r="TCV311" s="2"/>
      <c r="TCW311" s="2"/>
      <c r="TCX311" s="2"/>
      <c r="TCY311" s="2"/>
      <c r="TCZ311" s="2"/>
      <c r="TDA311" s="2"/>
      <c r="TDB311" s="2"/>
      <c r="TDC311" s="2"/>
      <c r="TDD311" s="2"/>
      <c r="TDE311" s="2"/>
      <c r="TDF311" s="2"/>
      <c r="TDG311" s="2"/>
      <c r="TDH311" s="2"/>
      <c r="TDI311" s="2"/>
      <c r="TDJ311" s="2"/>
      <c r="TDK311" s="2"/>
      <c r="TDL311" s="2"/>
      <c r="TDM311" s="2"/>
      <c r="TDN311" s="2"/>
      <c r="TDO311" s="2"/>
      <c r="TDP311" s="2"/>
      <c r="TDQ311" s="2"/>
      <c r="TDR311" s="2"/>
      <c r="TDS311" s="2"/>
      <c r="TDT311" s="2"/>
      <c r="TDU311" s="2"/>
      <c r="TDV311" s="2"/>
      <c r="TDW311" s="2"/>
      <c r="TDX311" s="2"/>
      <c r="TDY311" s="2"/>
      <c r="TDZ311" s="2"/>
      <c r="TEA311" s="2"/>
      <c r="TEB311" s="2"/>
      <c r="TEC311" s="2"/>
      <c r="TED311" s="2"/>
      <c r="TEE311" s="2"/>
      <c r="TEF311" s="2"/>
      <c r="TEG311" s="2"/>
      <c r="TEH311" s="2"/>
      <c r="TEI311" s="2"/>
      <c r="TEJ311" s="2"/>
      <c r="TEK311" s="2"/>
      <c r="TEL311" s="2"/>
      <c r="TEM311" s="2"/>
      <c r="TEN311" s="2"/>
      <c r="TEO311" s="2"/>
      <c r="TEP311" s="2"/>
      <c r="TEQ311" s="2"/>
      <c r="TER311" s="2"/>
      <c r="TES311" s="2"/>
      <c r="TET311" s="2"/>
      <c r="TEU311" s="2"/>
      <c r="TEV311" s="2"/>
      <c r="TEW311" s="2"/>
      <c r="TEX311" s="2"/>
      <c r="TEY311" s="2"/>
      <c r="TEZ311" s="2"/>
      <c r="TFA311" s="2"/>
      <c r="TFB311" s="2"/>
      <c r="TFC311" s="2"/>
      <c r="TFD311" s="2"/>
      <c r="TFE311" s="2"/>
      <c r="TFF311" s="2"/>
      <c r="TFG311" s="2"/>
      <c r="TFH311" s="2"/>
      <c r="TFI311" s="2"/>
      <c r="TFJ311" s="2"/>
      <c r="TFK311" s="2"/>
      <c r="TFL311" s="2"/>
      <c r="TFM311" s="2"/>
      <c r="TFN311" s="2"/>
      <c r="TFO311" s="2"/>
      <c r="TFP311" s="2"/>
      <c r="TFQ311" s="2"/>
      <c r="TFR311" s="2"/>
      <c r="TFS311" s="2"/>
      <c r="TFT311" s="2"/>
      <c r="TFU311" s="2"/>
      <c r="TFV311" s="2"/>
      <c r="TFW311" s="2"/>
      <c r="TFX311" s="2"/>
      <c r="TFY311" s="2"/>
      <c r="TFZ311" s="2"/>
      <c r="TGA311" s="2"/>
      <c r="TGB311" s="2"/>
      <c r="TGC311" s="2"/>
      <c r="TGD311" s="2"/>
      <c r="TGE311" s="2"/>
      <c r="TGF311" s="2"/>
      <c r="TGG311" s="2"/>
      <c r="TGH311" s="2"/>
      <c r="TGI311" s="2"/>
      <c r="TGJ311" s="2"/>
      <c r="TGK311" s="2"/>
      <c r="TGL311" s="2"/>
      <c r="TGM311" s="2"/>
      <c r="TGN311" s="2"/>
      <c r="TGO311" s="2"/>
      <c r="TGP311" s="2"/>
      <c r="TGQ311" s="2"/>
      <c r="TGR311" s="2"/>
      <c r="TGS311" s="2"/>
      <c r="TGT311" s="2"/>
      <c r="TGU311" s="2"/>
      <c r="TGV311" s="2"/>
      <c r="TGW311" s="2"/>
      <c r="TGX311" s="2"/>
      <c r="TGY311" s="2"/>
      <c r="TGZ311" s="2"/>
      <c r="THA311" s="2"/>
      <c r="THB311" s="2"/>
      <c r="THC311" s="2"/>
      <c r="THD311" s="2"/>
      <c r="THE311" s="2"/>
      <c r="THF311" s="2"/>
      <c r="THG311" s="2"/>
      <c r="THH311" s="2"/>
      <c r="THI311" s="2"/>
      <c r="THJ311" s="2"/>
      <c r="THK311" s="2"/>
      <c r="THL311" s="2"/>
      <c r="THM311" s="2"/>
      <c r="THN311" s="2"/>
      <c r="THO311" s="2"/>
      <c r="THP311" s="2"/>
      <c r="THQ311" s="2"/>
      <c r="THR311" s="2"/>
      <c r="THS311" s="2"/>
      <c r="THT311" s="2"/>
      <c r="THU311" s="2"/>
      <c r="THV311" s="2"/>
      <c r="THW311" s="2"/>
      <c r="THX311" s="2"/>
      <c r="THY311" s="2"/>
      <c r="THZ311" s="2"/>
      <c r="TIA311" s="2"/>
      <c r="TIB311" s="2"/>
      <c r="TIC311" s="2"/>
      <c r="TID311" s="2"/>
      <c r="TIE311" s="2"/>
      <c r="TIF311" s="2"/>
      <c r="TIG311" s="2"/>
      <c r="TIH311" s="2"/>
      <c r="TII311" s="2"/>
      <c r="TIJ311" s="2"/>
      <c r="TIK311" s="2"/>
      <c r="TIL311" s="2"/>
      <c r="TIM311" s="2"/>
      <c r="TIN311" s="2"/>
      <c r="TIO311" s="2"/>
      <c r="TIP311" s="2"/>
      <c r="TIQ311" s="2"/>
      <c r="TIR311" s="2"/>
      <c r="TIS311" s="2"/>
      <c r="TIT311" s="2"/>
      <c r="TIU311" s="2"/>
      <c r="TIV311" s="2"/>
      <c r="TIW311" s="2"/>
      <c r="TIX311" s="2"/>
      <c r="TIY311" s="2"/>
      <c r="TIZ311" s="2"/>
      <c r="TJA311" s="2"/>
      <c r="TJB311" s="2"/>
      <c r="TJC311" s="2"/>
      <c r="TJD311" s="2"/>
      <c r="TJE311" s="2"/>
      <c r="TJF311" s="2"/>
      <c r="TJG311" s="2"/>
      <c r="TJH311" s="2"/>
      <c r="TJI311" s="2"/>
      <c r="TJJ311" s="2"/>
      <c r="TJK311" s="2"/>
      <c r="TJL311" s="2"/>
      <c r="TJM311" s="2"/>
      <c r="TJN311" s="2"/>
      <c r="TJO311" s="2"/>
      <c r="TJP311" s="2"/>
      <c r="TJQ311" s="2"/>
      <c r="TJR311" s="2"/>
      <c r="TJS311" s="2"/>
      <c r="TJT311" s="2"/>
      <c r="TJU311" s="2"/>
      <c r="TJV311" s="2"/>
      <c r="TJW311" s="2"/>
      <c r="TJX311" s="2"/>
      <c r="TJY311" s="2"/>
      <c r="TJZ311" s="2"/>
      <c r="TKA311" s="2"/>
      <c r="TKB311" s="2"/>
      <c r="TKC311" s="2"/>
      <c r="TKD311" s="2"/>
      <c r="TKE311" s="2"/>
      <c r="TKF311" s="2"/>
      <c r="TKG311" s="2"/>
      <c r="TKH311" s="2"/>
      <c r="TKI311" s="2"/>
      <c r="TKJ311" s="2"/>
      <c r="TKK311" s="2"/>
      <c r="TKL311" s="2"/>
      <c r="TKM311" s="2"/>
      <c r="TKN311" s="2"/>
      <c r="TKO311" s="2"/>
      <c r="TKP311" s="2"/>
      <c r="TKQ311" s="2"/>
      <c r="TKR311" s="2"/>
      <c r="TKS311" s="2"/>
      <c r="TKT311" s="2"/>
      <c r="TKU311" s="2"/>
      <c r="TKV311" s="2"/>
      <c r="TKW311" s="2"/>
      <c r="TKX311" s="2"/>
      <c r="TKY311" s="2"/>
      <c r="TKZ311" s="2"/>
      <c r="TLA311" s="2"/>
      <c r="TLB311" s="2"/>
      <c r="TLC311" s="2"/>
      <c r="TLD311" s="2"/>
      <c r="TLE311" s="2"/>
      <c r="TLF311" s="2"/>
      <c r="TLG311" s="2"/>
      <c r="TLH311" s="2"/>
      <c r="TLI311" s="2"/>
      <c r="TLJ311" s="2"/>
      <c r="TLK311" s="2"/>
      <c r="TLL311" s="2"/>
      <c r="TLM311" s="2"/>
      <c r="TLN311" s="2"/>
      <c r="TLO311" s="2"/>
      <c r="TLP311" s="2"/>
      <c r="TLQ311" s="2"/>
      <c r="TLR311" s="2"/>
      <c r="TLS311" s="2"/>
      <c r="TLT311" s="2"/>
      <c r="TLU311" s="2"/>
      <c r="TLV311" s="2"/>
      <c r="TLW311" s="2"/>
      <c r="TLX311" s="2"/>
      <c r="TLY311" s="2"/>
      <c r="TLZ311" s="2"/>
      <c r="TMA311" s="2"/>
      <c r="TMB311" s="2"/>
      <c r="TMC311" s="2"/>
      <c r="TMD311" s="2"/>
      <c r="TME311" s="2"/>
      <c r="TMF311" s="2"/>
      <c r="TMG311" s="2"/>
      <c r="TMH311" s="2"/>
      <c r="TMI311" s="2"/>
      <c r="TMJ311" s="2"/>
      <c r="TMK311" s="2"/>
      <c r="TML311" s="2"/>
      <c r="TMM311" s="2"/>
      <c r="TMN311" s="2"/>
      <c r="TMO311" s="2"/>
      <c r="TMP311" s="2"/>
      <c r="TMQ311" s="2"/>
      <c r="TMR311" s="2"/>
      <c r="TMS311" s="2"/>
      <c r="TMT311" s="2"/>
      <c r="TMU311" s="2"/>
      <c r="TMV311" s="2"/>
      <c r="TMW311" s="2"/>
      <c r="TMX311" s="2"/>
      <c r="TMY311" s="2"/>
      <c r="TMZ311" s="2"/>
      <c r="TNA311" s="2"/>
      <c r="TNB311" s="2"/>
      <c r="TNC311" s="2"/>
      <c r="TND311" s="2"/>
      <c r="TNE311" s="2"/>
      <c r="TNF311" s="2"/>
      <c r="TNG311" s="2"/>
      <c r="TNH311" s="2"/>
      <c r="TNI311" s="2"/>
      <c r="TNJ311" s="2"/>
      <c r="TNK311" s="2"/>
      <c r="TNL311" s="2"/>
      <c r="TNM311" s="2"/>
      <c r="TNN311" s="2"/>
      <c r="TNO311" s="2"/>
      <c r="TNP311" s="2"/>
      <c r="TNQ311" s="2"/>
      <c r="TNR311" s="2"/>
      <c r="TNS311" s="2"/>
      <c r="TNT311" s="2"/>
      <c r="TNU311" s="2"/>
      <c r="TNV311" s="2"/>
      <c r="TNW311" s="2"/>
      <c r="TNX311" s="2"/>
      <c r="TNY311" s="2"/>
      <c r="TNZ311" s="2"/>
      <c r="TOA311" s="2"/>
      <c r="TOB311" s="2"/>
      <c r="TOC311" s="2"/>
      <c r="TOD311" s="2"/>
      <c r="TOE311" s="2"/>
      <c r="TOF311" s="2"/>
      <c r="TOG311" s="2"/>
      <c r="TOH311" s="2"/>
      <c r="TOI311" s="2"/>
      <c r="TOJ311" s="2"/>
      <c r="TOK311" s="2"/>
      <c r="TOL311" s="2"/>
      <c r="TOM311" s="2"/>
      <c r="TON311" s="2"/>
      <c r="TOO311" s="2"/>
      <c r="TOP311" s="2"/>
      <c r="TOQ311" s="2"/>
      <c r="TOR311" s="2"/>
      <c r="TOS311" s="2"/>
      <c r="TOT311" s="2"/>
      <c r="TOU311" s="2"/>
      <c r="TOV311" s="2"/>
      <c r="TOW311" s="2"/>
      <c r="TOX311" s="2"/>
      <c r="TOY311" s="2"/>
      <c r="TOZ311" s="2"/>
      <c r="TPA311" s="2"/>
      <c r="TPB311" s="2"/>
      <c r="TPC311" s="2"/>
      <c r="TPD311" s="2"/>
      <c r="TPE311" s="2"/>
      <c r="TPF311" s="2"/>
      <c r="TPG311" s="2"/>
      <c r="TPH311" s="2"/>
      <c r="TPI311" s="2"/>
      <c r="TPJ311" s="2"/>
      <c r="TPK311" s="2"/>
      <c r="TPL311" s="2"/>
      <c r="TPM311" s="2"/>
      <c r="TPN311" s="2"/>
      <c r="TPO311" s="2"/>
      <c r="TPP311" s="2"/>
      <c r="TPQ311" s="2"/>
      <c r="TPR311" s="2"/>
      <c r="TPS311" s="2"/>
      <c r="TPT311" s="2"/>
      <c r="TPU311" s="2"/>
      <c r="TPV311" s="2"/>
      <c r="TPW311" s="2"/>
      <c r="TPX311" s="2"/>
      <c r="TPY311" s="2"/>
      <c r="TPZ311" s="2"/>
      <c r="TQA311" s="2"/>
      <c r="TQB311" s="2"/>
      <c r="TQC311" s="2"/>
      <c r="TQD311" s="2"/>
      <c r="TQE311" s="2"/>
      <c r="TQF311" s="2"/>
      <c r="TQG311" s="2"/>
      <c r="TQH311" s="2"/>
      <c r="TQI311" s="2"/>
      <c r="TQJ311" s="2"/>
      <c r="TQK311" s="2"/>
      <c r="TQL311" s="2"/>
      <c r="TQM311" s="2"/>
      <c r="TQN311" s="2"/>
      <c r="TQO311" s="2"/>
      <c r="TQP311" s="2"/>
      <c r="TQQ311" s="2"/>
      <c r="TQR311" s="2"/>
      <c r="TQS311" s="2"/>
      <c r="TQT311" s="2"/>
      <c r="TQU311" s="2"/>
      <c r="TQV311" s="2"/>
      <c r="TQW311" s="2"/>
      <c r="TQX311" s="2"/>
      <c r="TQY311" s="2"/>
      <c r="TQZ311" s="2"/>
      <c r="TRA311" s="2"/>
      <c r="TRB311" s="2"/>
      <c r="TRC311" s="2"/>
      <c r="TRD311" s="2"/>
      <c r="TRE311" s="2"/>
      <c r="TRF311" s="2"/>
      <c r="TRG311" s="2"/>
      <c r="TRH311" s="2"/>
      <c r="TRI311" s="2"/>
      <c r="TRJ311" s="2"/>
      <c r="TRK311" s="2"/>
      <c r="TRL311" s="2"/>
      <c r="TRM311" s="2"/>
      <c r="TRN311" s="2"/>
      <c r="TRO311" s="2"/>
      <c r="TRP311" s="2"/>
      <c r="TRQ311" s="2"/>
      <c r="TRR311" s="2"/>
      <c r="TRS311" s="2"/>
      <c r="TRT311" s="2"/>
      <c r="TRU311" s="2"/>
      <c r="TRV311" s="2"/>
      <c r="TRW311" s="2"/>
      <c r="TRX311" s="2"/>
      <c r="TRY311" s="2"/>
      <c r="TRZ311" s="2"/>
      <c r="TSA311" s="2"/>
      <c r="TSB311" s="2"/>
      <c r="TSC311" s="2"/>
      <c r="TSD311" s="2"/>
      <c r="TSE311" s="2"/>
      <c r="TSF311" s="2"/>
      <c r="TSG311" s="2"/>
      <c r="TSH311" s="2"/>
      <c r="TSI311" s="2"/>
      <c r="TSJ311" s="2"/>
      <c r="TSK311" s="2"/>
      <c r="TSL311" s="2"/>
      <c r="TSM311" s="2"/>
      <c r="TSN311" s="2"/>
      <c r="TSO311" s="2"/>
      <c r="TSP311" s="2"/>
      <c r="TSQ311" s="2"/>
      <c r="TSR311" s="2"/>
      <c r="TSS311" s="2"/>
      <c r="TST311" s="2"/>
      <c r="TSU311" s="2"/>
      <c r="TSV311" s="2"/>
      <c r="TSW311" s="2"/>
      <c r="TSX311" s="2"/>
      <c r="TSY311" s="2"/>
      <c r="TSZ311" s="2"/>
      <c r="TTA311" s="2"/>
      <c r="TTB311" s="2"/>
      <c r="TTC311" s="2"/>
      <c r="TTD311" s="2"/>
      <c r="TTE311" s="2"/>
      <c r="TTF311" s="2"/>
      <c r="TTG311" s="2"/>
      <c r="TTH311" s="2"/>
      <c r="TTI311" s="2"/>
      <c r="TTJ311" s="2"/>
      <c r="TTK311" s="2"/>
      <c r="TTL311" s="2"/>
      <c r="TTM311" s="2"/>
      <c r="TTN311" s="2"/>
      <c r="TTO311" s="2"/>
      <c r="TTP311" s="2"/>
      <c r="TTQ311" s="2"/>
      <c r="TTR311" s="2"/>
      <c r="TTS311" s="2"/>
      <c r="TTT311" s="2"/>
      <c r="TTU311" s="2"/>
      <c r="TTV311" s="2"/>
      <c r="TTW311" s="2"/>
      <c r="TTX311" s="2"/>
      <c r="TTY311" s="2"/>
      <c r="TTZ311" s="2"/>
      <c r="TUA311" s="2"/>
      <c r="TUB311" s="2"/>
      <c r="TUC311" s="2"/>
      <c r="TUD311" s="2"/>
      <c r="TUE311" s="2"/>
      <c r="TUF311" s="2"/>
      <c r="TUG311" s="2"/>
      <c r="TUH311" s="2"/>
      <c r="TUI311" s="2"/>
      <c r="TUJ311" s="2"/>
      <c r="TUK311" s="2"/>
      <c r="TUL311" s="2"/>
      <c r="TUM311" s="2"/>
      <c r="TUN311" s="2"/>
      <c r="TUO311" s="2"/>
      <c r="TUP311" s="2"/>
      <c r="TUQ311" s="2"/>
      <c r="TUR311" s="2"/>
      <c r="TUS311" s="2"/>
      <c r="TUT311" s="2"/>
      <c r="TUU311" s="2"/>
      <c r="TUV311" s="2"/>
      <c r="TUW311" s="2"/>
      <c r="TUX311" s="2"/>
      <c r="TUY311" s="2"/>
      <c r="TUZ311" s="2"/>
      <c r="TVA311" s="2"/>
      <c r="TVB311" s="2"/>
      <c r="TVC311" s="2"/>
      <c r="TVD311" s="2"/>
      <c r="TVE311" s="2"/>
      <c r="TVF311" s="2"/>
      <c r="TVG311" s="2"/>
      <c r="TVH311" s="2"/>
      <c r="TVI311" s="2"/>
      <c r="TVJ311" s="2"/>
      <c r="TVK311" s="2"/>
      <c r="TVL311" s="2"/>
      <c r="TVM311" s="2"/>
      <c r="TVN311" s="2"/>
      <c r="TVO311" s="2"/>
      <c r="TVP311" s="2"/>
      <c r="TVQ311" s="2"/>
      <c r="TVR311" s="2"/>
      <c r="TVS311" s="2"/>
      <c r="TVT311" s="2"/>
      <c r="TVU311" s="2"/>
      <c r="TVV311" s="2"/>
      <c r="TVW311" s="2"/>
      <c r="TVX311" s="2"/>
      <c r="TVY311" s="2"/>
      <c r="TVZ311" s="2"/>
      <c r="TWA311" s="2"/>
      <c r="TWB311" s="2"/>
      <c r="TWC311" s="2"/>
      <c r="TWD311" s="2"/>
      <c r="TWE311" s="2"/>
      <c r="TWF311" s="2"/>
      <c r="TWG311" s="2"/>
      <c r="TWH311" s="2"/>
      <c r="TWI311" s="2"/>
      <c r="TWJ311" s="2"/>
      <c r="TWK311" s="2"/>
      <c r="TWL311" s="2"/>
      <c r="TWM311" s="2"/>
      <c r="TWN311" s="2"/>
      <c r="TWO311" s="2"/>
      <c r="TWP311" s="2"/>
      <c r="TWQ311" s="2"/>
      <c r="TWR311" s="2"/>
      <c r="TWS311" s="2"/>
      <c r="TWT311" s="2"/>
      <c r="TWU311" s="2"/>
      <c r="TWV311" s="2"/>
      <c r="TWW311" s="2"/>
      <c r="TWX311" s="2"/>
      <c r="TWY311" s="2"/>
      <c r="TWZ311" s="2"/>
      <c r="TXA311" s="2"/>
      <c r="TXB311" s="2"/>
      <c r="TXC311" s="2"/>
      <c r="TXD311" s="2"/>
      <c r="TXE311" s="2"/>
      <c r="TXF311" s="2"/>
      <c r="TXG311" s="2"/>
      <c r="TXH311" s="2"/>
      <c r="TXI311" s="2"/>
      <c r="TXJ311" s="2"/>
      <c r="TXK311" s="2"/>
      <c r="TXL311" s="2"/>
      <c r="TXM311" s="2"/>
      <c r="TXN311" s="2"/>
      <c r="TXO311" s="2"/>
      <c r="TXP311" s="2"/>
      <c r="TXQ311" s="2"/>
      <c r="TXR311" s="2"/>
      <c r="TXS311" s="2"/>
      <c r="TXT311" s="2"/>
      <c r="TXU311" s="2"/>
      <c r="TXV311" s="2"/>
      <c r="TXW311" s="2"/>
      <c r="TXX311" s="2"/>
      <c r="TXY311" s="2"/>
      <c r="TXZ311" s="2"/>
      <c r="TYA311" s="2"/>
      <c r="TYB311" s="2"/>
      <c r="TYC311" s="2"/>
      <c r="TYD311" s="2"/>
      <c r="TYE311" s="2"/>
      <c r="TYF311" s="2"/>
      <c r="TYG311" s="2"/>
      <c r="TYH311" s="2"/>
      <c r="TYI311" s="2"/>
      <c r="TYJ311" s="2"/>
      <c r="TYK311" s="2"/>
      <c r="TYL311" s="2"/>
      <c r="TYM311" s="2"/>
      <c r="TYN311" s="2"/>
      <c r="TYO311" s="2"/>
      <c r="TYP311" s="2"/>
      <c r="TYQ311" s="2"/>
      <c r="TYR311" s="2"/>
      <c r="TYS311" s="2"/>
      <c r="TYT311" s="2"/>
      <c r="TYU311" s="2"/>
      <c r="TYV311" s="2"/>
      <c r="TYW311" s="2"/>
      <c r="TYX311" s="2"/>
      <c r="TYY311" s="2"/>
      <c r="TYZ311" s="2"/>
      <c r="TZA311" s="2"/>
      <c r="TZB311" s="2"/>
      <c r="TZC311" s="2"/>
      <c r="TZD311" s="2"/>
      <c r="TZE311" s="2"/>
      <c r="TZF311" s="2"/>
      <c r="TZG311" s="2"/>
      <c r="TZH311" s="2"/>
      <c r="TZI311" s="2"/>
      <c r="TZJ311" s="2"/>
      <c r="TZK311" s="2"/>
      <c r="TZL311" s="2"/>
      <c r="TZM311" s="2"/>
      <c r="TZN311" s="2"/>
      <c r="TZO311" s="2"/>
      <c r="TZP311" s="2"/>
      <c r="TZQ311" s="2"/>
      <c r="TZR311" s="2"/>
      <c r="TZS311" s="2"/>
      <c r="TZT311" s="2"/>
      <c r="TZU311" s="2"/>
      <c r="TZV311" s="2"/>
      <c r="TZW311" s="2"/>
      <c r="TZX311" s="2"/>
      <c r="TZY311" s="2"/>
      <c r="TZZ311" s="2"/>
      <c r="UAA311" s="2"/>
      <c r="UAB311" s="2"/>
      <c r="UAC311" s="2"/>
      <c r="UAD311" s="2"/>
      <c r="UAE311" s="2"/>
      <c r="UAF311" s="2"/>
      <c r="UAG311" s="2"/>
      <c r="UAH311" s="2"/>
      <c r="UAI311" s="2"/>
      <c r="UAJ311" s="2"/>
      <c r="UAK311" s="2"/>
      <c r="UAL311" s="2"/>
      <c r="UAM311" s="2"/>
      <c r="UAN311" s="2"/>
      <c r="UAO311" s="2"/>
      <c r="UAP311" s="2"/>
      <c r="UAQ311" s="2"/>
      <c r="UAR311" s="2"/>
      <c r="UAS311" s="2"/>
      <c r="UAT311" s="2"/>
      <c r="UAU311" s="2"/>
      <c r="UAV311" s="2"/>
      <c r="UAW311" s="2"/>
      <c r="UAX311" s="2"/>
      <c r="UAY311" s="2"/>
      <c r="UAZ311" s="2"/>
      <c r="UBA311" s="2"/>
      <c r="UBB311" s="2"/>
      <c r="UBC311" s="2"/>
      <c r="UBD311" s="2"/>
      <c r="UBE311" s="2"/>
      <c r="UBF311" s="2"/>
      <c r="UBG311" s="2"/>
      <c r="UBH311" s="2"/>
      <c r="UBI311" s="2"/>
      <c r="UBJ311" s="2"/>
      <c r="UBK311" s="2"/>
      <c r="UBL311" s="2"/>
      <c r="UBM311" s="2"/>
      <c r="UBN311" s="2"/>
      <c r="UBO311" s="2"/>
      <c r="UBP311" s="2"/>
      <c r="UBQ311" s="2"/>
      <c r="UBR311" s="2"/>
      <c r="UBS311" s="2"/>
      <c r="UBT311" s="2"/>
      <c r="UBU311" s="2"/>
      <c r="UBV311" s="2"/>
      <c r="UBW311" s="2"/>
      <c r="UBX311" s="2"/>
      <c r="UBY311" s="2"/>
      <c r="UBZ311" s="2"/>
      <c r="UCA311" s="2"/>
      <c r="UCB311" s="2"/>
      <c r="UCC311" s="2"/>
      <c r="UCD311" s="2"/>
      <c r="UCE311" s="2"/>
      <c r="UCF311" s="2"/>
      <c r="UCG311" s="2"/>
      <c r="UCH311" s="2"/>
      <c r="UCI311" s="2"/>
      <c r="UCJ311" s="2"/>
      <c r="UCK311" s="2"/>
      <c r="UCL311" s="2"/>
      <c r="UCM311" s="2"/>
      <c r="UCN311" s="2"/>
      <c r="UCO311" s="2"/>
      <c r="UCP311" s="2"/>
      <c r="UCQ311" s="2"/>
      <c r="UCR311" s="2"/>
      <c r="UCS311" s="2"/>
      <c r="UCT311" s="2"/>
      <c r="UCU311" s="2"/>
      <c r="UCV311" s="2"/>
      <c r="UCW311" s="2"/>
      <c r="UCX311" s="2"/>
      <c r="UCY311" s="2"/>
      <c r="UCZ311" s="2"/>
      <c r="UDA311" s="2"/>
      <c r="UDB311" s="2"/>
      <c r="UDC311" s="2"/>
      <c r="UDD311" s="2"/>
      <c r="UDE311" s="2"/>
      <c r="UDF311" s="2"/>
      <c r="UDG311" s="2"/>
      <c r="UDH311" s="2"/>
      <c r="UDI311" s="2"/>
      <c r="UDJ311" s="2"/>
      <c r="UDK311" s="2"/>
      <c r="UDL311" s="2"/>
      <c r="UDM311" s="2"/>
      <c r="UDN311" s="2"/>
      <c r="UDO311" s="2"/>
      <c r="UDP311" s="2"/>
      <c r="UDQ311" s="2"/>
      <c r="UDR311" s="2"/>
      <c r="UDS311" s="2"/>
      <c r="UDT311" s="2"/>
      <c r="UDU311" s="2"/>
      <c r="UDV311" s="2"/>
      <c r="UDW311" s="2"/>
      <c r="UDX311" s="2"/>
      <c r="UDY311" s="2"/>
      <c r="UDZ311" s="2"/>
      <c r="UEA311" s="2"/>
      <c r="UEB311" s="2"/>
      <c r="UEC311" s="2"/>
      <c r="UED311" s="2"/>
      <c r="UEE311" s="2"/>
      <c r="UEF311" s="2"/>
      <c r="UEG311" s="2"/>
      <c r="UEH311" s="2"/>
      <c r="UEI311" s="2"/>
      <c r="UEJ311" s="2"/>
      <c r="UEK311" s="2"/>
      <c r="UEL311" s="2"/>
      <c r="UEM311" s="2"/>
      <c r="UEN311" s="2"/>
      <c r="UEO311" s="2"/>
      <c r="UEP311" s="2"/>
      <c r="UEQ311" s="2"/>
      <c r="UER311" s="2"/>
      <c r="UES311" s="2"/>
      <c r="UET311" s="2"/>
      <c r="UEU311" s="2"/>
      <c r="UEV311" s="2"/>
      <c r="UEW311" s="2"/>
      <c r="UEX311" s="2"/>
      <c r="UEY311" s="2"/>
      <c r="UEZ311" s="2"/>
      <c r="UFA311" s="2"/>
      <c r="UFB311" s="2"/>
      <c r="UFC311" s="2"/>
      <c r="UFD311" s="2"/>
      <c r="UFE311" s="2"/>
      <c r="UFF311" s="2"/>
      <c r="UFG311" s="2"/>
      <c r="UFH311" s="2"/>
      <c r="UFI311" s="2"/>
      <c r="UFJ311" s="2"/>
      <c r="UFK311" s="2"/>
      <c r="UFL311" s="2"/>
      <c r="UFM311" s="2"/>
      <c r="UFN311" s="2"/>
      <c r="UFO311" s="2"/>
      <c r="UFP311" s="2"/>
      <c r="UFQ311" s="2"/>
      <c r="UFR311" s="2"/>
      <c r="UFS311" s="2"/>
      <c r="UFT311" s="2"/>
      <c r="UFU311" s="2"/>
      <c r="UFV311" s="2"/>
      <c r="UFW311" s="2"/>
      <c r="UFX311" s="2"/>
      <c r="UFY311" s="2"/>
      <c r="UFZ311" s="2"/>
      <c r="UGA311" s="2"/>
      <c r="UGB311" s="2"/>
      <c r="UGC311" s="2"/>
      <c r="UGD311" s="2"/>
      <c r="UGE311" s="2"/>
      <c r="UGF311" s="2"/>
      <c r="UGG311" s="2"/>
      <c r="UGH311" s="2"/>
      <c r="UGI311" s="2"/>
      <c r="UGJ311" s="2"/>
      <c r="UGK311" s="2"/>
      <c r="UGL311" s="2"/>
      <c r="UGM311" s="2"/>
      <c r="UGN311" s="2"/>
      <c r="UGO311" s="2"/>
      <c r="UGP311" s="2"/>
      <c r="UGQ311" s="2"/>
      <c r="UGR311" s="2"/>
      <c r="UGS311" s="2"/>
      <c r="UGT311" s="2"/>
      <c r="UGU311" s="2"/>
      <c r="UGV311" s="2"/>
      <c r="UGW311" s="2"/>
      <c r="UGX311" s="2"/>
      <c r="UGY311" s="2"/>
      <c r="UGZ311" s="2"/>
      <c r="UHA311" s="2"/>
      <c r="UHB311" s="2"/>
      <c r="UHC311" s="2"/>
      <c r="UHD311" s="2"/>
      <c r="UHE311" s="2"/>
      <c r="UHF311" s="2"/>
      <c r="UHG311" s="2"/>
      <c r="UHH311" s="2"/>
      <c r="UHI311" s="2"/>
      <c r="UHJ311" s="2"/>
      <c r="UHK311" s="2"/>
      <c r="UHL311" s="2"/>
      <c r="UHM311" s="2"/>
      <c r="UHN311" s="2"/>
      <c r="UHO311" s="2"/>
      <c r="UHP311" s="2"/>
      <c r="UHQ311" s="2"/>
      <c r="UHR311" s="2"/>
      <c r="UHS311" s="2"/>
      <c r="UHT311" s="2"/>
      <c r="UHU311" s="2"/>
      <c r="UHV311" s="2"/>
      <c r="UHW311" s="2"/>
      <c r="UHX311" s="2"/>
      <c r="UHY311" s="2"/>
      <c r="UHZ311" s="2"/>
      <c r="UIA311" s="2"/>
      <c r="UIB311" s="2"/>
      <c r="UIC311" s="2"/>
      <c r="UID311" s="2"/>
      <c r="UIE311" s="2"/>
      <c r="UIF311" s="2"/>
      <c r="UIG311" s="2"/>
      <c r="UIH311" s="2"/>
      <c r="UII311" s="2"/>
      <c r="UIJ311" s="2"/>
      <c r="UIK311" s="2"/>
      <c r="UIL311" s="2"/>
      <c r="UIM311" s="2"/>
      <c r="UIN311" s="2"/>
      <c r="UIO311" s="2"/>
      <c r="UIP311" s="2"/>
      <c r="UIQ311" s="2"/>
      <c r="UIR311" s="2"/>
      <c r="UIS311" s="2"/>
      <c r="UIT311" s="2"/>
      <c r="UIU311" s="2"/>
      <c r="UIV311" s="2"/>
      <c r="UIW311" s="2"/>
      <c r="UIX311" s="2"/>
      <c r="UIY311" s="2"/>
      <c r="UIZ311" s="2"/>
      <c r="UJA311" s="2"/>
      <c r="UJB311" s="2"/>
      <c r="UJC311" s="2"/>
      <c r="UJD311" s="2"/>
      <c r="UJE311" s="2"/>
      <c r="UJF311" s="2"/>
      <c r="UJG311" s="2"/>
      <c r="UJH311" s="2"/>
      <c r="UJI311" s="2"/>
      <c r="UJJ311" s="2"/>
      <c r="UJK311" s="2"/>
      <c r="UJL311" s="2"/>
      <c r="UJM311" s="2"/>
      <c r="UJN311" s="2"/>
      <c r="UJO311" s="2"/>
      <c r="UJP311" s="2"/>
      <c r="UJQ311" s="2"/>
      <c r="UJR311" s="2"/>
      <c r="UJS311" s="2"/>
      <c r="UJT311" s="2"/>
      <c r="UJU311" s="2"/>
      <c r="UJV311" s="2"/>
      <c r="UJW311" s="2"/>
      <c r="UJX311" s="2"/>
      <c r="UJY311" s="2"/>
      <c r="UJZ311" s="2"/>
      <c r="UKA311" s="2"/>
      <c r="UKB311" s="2"/>
      <c r="UKC311" s="2"/>
      <c r="UKD311" s="2"/>
      <c r="UKE311" s="2"/>
      <c r="UKF311" s="2"/>
      <c r="UKG311" s="2"/>
      <c r="UKH311" s="2"/>
      <c r="UKI311" s="2"/>
      <c r="UKJ311" s="2"/>
      <c r="UKK311" s="2"/>
      <c r="UKL311" s="2"/>
      <c r="UKM311" s="2"/>
      <c r="UKN311" s="2"/>
      <c r="UKO311" s="2"/>
      <c r="UKP311" s="2"/>
      <c r="UKQ311" s="2"/>
      <c r="UKR311" s="2"/>
      <c r="UKS311" s="2"/>
      <c r="UKT311" s="2"/>
      <c r="UKU311" s="2"/>
      <c r="UKV311" s="2"/>
      <c r="UKW311" s="2"/>
      <c r="UKX311" s="2"/>
      <c r="UKY311" s="2"/>
      <c r="UKZ311" s="2"/>
      <c r="ULA311" s="2"/>
      <c r="ULB311" s="2"/>
      <c r="ULC311" s="2"/>
      <c r="ULD311" s="2"/>
      <c r="ULE311" s="2"/>
      <c r="ULF311" s="2"/>
      <c r="ULG311" s="2"/>
      <c r="ULH311" s="2"/>
      <c r="ULI311" s="2"/>
      <c r="ULJ311" s="2"/>
      <c r="ULK311" s="2"/>
      <c r="ULL311" s="2"/>
      <c r="ULM311" s="2"/>
      <c r="ULN311" s="2"/>
      <c r="ULO311" s="2"/>
      <c r="ULP311" s="2"/>
      <c r="ULQ311" s="2"/>
      <c r="ULR311" s="2"/>
      <c r="ULS311" s="2"/>
      <c r="ULT311" s="2"/>
      <c r="ULU311" s="2"/>
      <c r="ULV311" s="2"/>
      <c r="ULW311" s="2"/>
      <c r="ULX311" s="2"/>
      <c r="ULY311" s="2"/>
      <c r="ULZ311" s="2"/>
      <c r="UMA311" s="2"/>
      <c r="UMB311" s="2"/>
      <c r="UMC311" s="2"/>
      <c r="UMD311" s="2"/>
      <c r="UME311" s="2"/>
      <c r="UMF311" s="2"/>
      <c r="UMG311" s="2"/>
      <c r="UMH311" s="2"/>
      <c r="UMI311" s="2"/>
      <c r="UMJ311" s="2"/>
      <c r="UMK311" s="2"/>
      <c r="UML311" s="2"/>
      <c r="UMM311" s="2"/>
      <c r="UMN311" s="2"/>
      <c r="UMO311" s="2"/>
      <c r="UMP311" s="2"/>
      <c r="UMQ311" s="2"/>
      <c r="UMR311" s="2"/>
      <c r="UMS311" s="2"/>
      <c r="UMT311" s="2"/>
      <c r="UMU311" s="2"/>
      <c r="UMV311" s="2"/>
      <c r="UMW311" s="2"/>
      <c r="UMX311" s="2"/>
      <c r="UMY311" s="2"/>
      <c r="UMZ311" s="2"/>
      <c r="UNA311" s="2"/>
      <c r="UNB311" s="2"/>
      <c r="UNC311" s="2"/>
      <c r="UND311" s="2"/>
      <c r="UNE311" s="2"/>
      <c r="UNF311" s="2"/>
      <c r="UNG311" s="2"/>
      <c r="UNH311" s="2"/>
      <c r="UNI311" s="2"/>
      <c r="UNJ311" s="2"/>
      <c r="UNK311" s="2"/>
      <c r="UNL311" s="2"/>
      <c r="UNM311" s="2"/>
      <c r="UNN311" s="2"/>
      <c r="UNO311" s="2"/>
      <c r="UNP311" s="2"/>
      <c r="UNQ311" s="2"/>
      <c r="UNR311" s="2"/>
      <c r="UNS311" s="2"/>
      <c r="UNT311" s="2"/>
      <c r="UNU311" s="2"/>
      <c r="UNV311" s="2"/>
      <c r="UNW311" s="2"/>
      <c r="UNX311" s="2"/>
      <c r="UNY311" s="2"/>
      <c r="UNZ311" s="2"/>
      <c r="UOA311" s="2"/>
      <c r="UOB311" s="2"/>
      <c r="UOC311" s="2"/>
      <c r="UOD311" s="2"/>
      <c r="UOE311" s="2"/>
      <c r="UOF311" s="2"/>
      <c r="UOG311" s="2"/>
      <c r="UOH311" s="2"/>
      <c r="UOI311" s="2"/>
      <c r="UOJ311" s="2"/>
      <c r="UOK311" s="2"/>
      <c r="UOL311" s="2"/>
      <c r="UOM311" s="2"/>
      <c r="UON311" s="2"/>
      <c r="UOO311" s="2"/>
      <c r="UOP311" s="2"/>
      <c r="UOQ311" s="2"/>
      <c r="UOR311" s="2"/>
      <c r="UOS311" s="2"/>
      <c r="UOT311" s="2"/>
      <c r="UOU311" s="2"/>
      <c r="UOV311" s="2"/>
      <c r="UOW311" s="2"/>
      <c r="UOX311" s="2"/>
      <c r="UOY311" s="2"/>
      <c r="UOZ311" s="2"/>
      <c r="UPA311" s="2"/>
      <c r="UPB311" s="2"/>
      <c r="UPC311" s="2"/>
      <c r="UPD311" s="2"/>
      <c r="UPE311" s="2"/>
      <c r="UPF311" s="2"/>
      <c r="UPG311" s="2"/>
      <c r="UPH311" s="2"/>
      <c r="UPI311" s="2"/>
      <c r="UPJ311" s="2"/>
      <c r="UPK311" s="2"/>
      <c r="UPL311" s="2"/>
      <c r="UPM311" s="2"/>
      <c r="UPN311" s="2"/>
      <c r="UPO311" s="2"/>
      <c r="UPP311" s="2"/>
      <c r="UPQ311" s="2"/>
      <c r="UPR311" s="2"/>
      <c r="UPS311" s="2"/>
      <c r="UPT311" s="2"/>
      <c r="UPU311" s="2"/>
      <c r="UPV311" s="2"/>
      <c r="UPW311" s="2"/>
      <c r="UPX311" s="2"/>
      <c r="UPY311" s="2"/>
      <c r="UPZ311" s="2"/>
      <c r="UQA311" s="2"/>
      <c r="UQB311" s="2"/>
      <c r="UQC311" s="2"/>
      <c r="UQD311" s="2"/>
      <c r="UQE311" s="2"/>
      <c r="UQF311" s="2"/>
      <c r="UQG311" s="2"/>
      <c r="UQH311" s="2"/>
      <c r="UQI311" s="2"/>
      <c r="UQJ311" s="2"/>
      <c r="UQK311" s="2"/>
      <c r="UQL311" s="2"/>
      <c r="UQM311" s="2"/>
      <c r="UQN311" s="2"/>
      <c r="UQO311" s="2"/>
      <c r="UQP311" s="2"/>
      <c r="UQQ311" s="2"/>
      <c r="UQR311" s="2"/>
      <c r="UQS311" s="2"/>
      <c r="UQT311" s="2"/>
      <c r="UQU311" s="2"/>
      <c r="UQV311" s="2"/>
      <c r="UQW311" s="2"/>
      <c r="UQX311" s="2"/>
      <c r="UQY311" s="2"/>
      <c r="UQZ311" s="2"/>
      <c r="URA311" s="2"/>
      <c r="URB311" s="2"/>
      <c r="URC311" s="2"/>
      <c r="URD311" s="2"/>
      <c r="URE311" s="2"/>
      <c r="URF311" s="2"/>
      <c r="URG311" s="2"/>
      <c r="URH311" s="2"/>
      <c r="URI311" s="2"/>
      <c r="URJ311" s="2"/>
      <c r="URK311" s="2"/>
      <c r="URL311" s="2"/>
      <c r="URM311" s="2"/>
      <c r="URN311" s="2"/>
      <c r="URO311" s="2"/>
      <c r="URP311" s="2"/>
      <c r="URQ311" s="2"/>
      <c r="URR311" s="2"/>
      <c r="URS311" s="2"/>
      <c r="URT311" s="2"/>
      <c r="URU311" s="2"/>
      <c r="URV311" s="2"/>
      <c r="URW311" s="2"/>
      <c r="URX311" s="2"/>
      <c r="URY311" s="2"/>
      <c r="URZ311" s="2"/>
      <c r="USA311" s="2"/>
      <c r="USB311" s="2"/>
      <c r="USC311" s="2"/>
      <c r="USD311" s="2"/>
      <c r="USE311" s="2"/>
      <c r="USF311" s="2"/>
      <c r="USG311" s="2"/>
      <c r="USH311" s="2"/>
      <c r="USI311" s="2"/>
      <c r="USJ311" s="2"/>
      <c r="USK311" s="2"/>
      <c r="USL311" s="2"/>
      <c r="USM311" s="2"/>
      <c r="USN311" s="2"/>
      <c r="USO311" s="2"/>
      <c r="USP311" s="2"/>
      <c r="USQ311" s="2"/>
      <c r="USR311" s="2"/>
      <c r="USS311" s="2"/>
      <c r="UST311" s="2"/>
      <c r="USU311" s="2"/>
      <c r="USV311" s="2"/>
      <c r="USW311" s="2"/>
      <c r="USX311" s="2"/>
      <c r="USY311" s="2"/>
      <c r="USZ311" s="2"/>
      <c r="UTA311" s="2"/>
      <c r="UTB311" s="2"/>
      <c r="UTC311" s="2"/>
      <c r="UTD311" s="2"/>
      <c r="UTE311" s="2"/>
      <c r="UTF311" s="2"/>
      <c r="UTG311" s="2"/>
      <c r="UTH311" s="2"/>
      <c r="UTI311" s="2"/>
      <c r="UTJ311" s="2"/>
      <c r="UTK311" s="2"/>
      <c r="UTL311" s="2"/>
      <c r="UTM311" s="2"/>
      <c r="UTN311" s="2"/>
      <c r="UTO311" s="2"/>
      <c r="UTP311" s="2"/>
      <c r="UTQ311" s="2"/>
      <c r="UTR311" s="2"/>
      <c r="UTS311" s="2"/>
      <c r="UTT311" s="2"/>
      <c r="UTU311" s="2"/>
      <c r="UTV311" s="2"/>
      <c r="UTW311" s="2"/>
      <c r="UTX311" s="2"/>
      <c r="UTY311" s="2"/>
      <c r="UTZ311" s="2"/>
      <c r="UUA311" s="2"/>
      <c r="UUB311" s="2"/>
      <c r="UUC311" s="2"/>
      <c r="UUD311" s="2"/>
      <c r="UUE311" s="2"/>
      <c r="UUF311" s="2"/>
      <c r="UUG311" s="2"/>
      <c r="UUH311" s="2"/>
      <c r="UUI311" s="2"/>
      <c r="UUJ311" s="2"/>
      <c r="UUK311" s="2"/>
      <c r="UUL311" s="2"/>
      <c r="UUM311" s="2"/>
      <c r="UUN311" s="2"/>
      <c r="UUO311" s="2"/>
      <c r="UUP311" s="2"/>
      <c r="UUQ311" s="2"/>
      <c r="UUR311" s="2"/>
      <c r="UUS311" s="2"/>
      <c r="UUT311" s="2"/>
      <c r="UUU311" s="2"/>
      <c r="UUV311" s="2"/>
      <c r="UUW311" s="2"/>
      <c r="UUX311" s="2"/>
      <c r="UUY311" s="2"/>
      <c r="UUZ311" s="2"/>
      <c r="UVA311" s="2"/>
      <c r="UVB311" s="2"/>
      <c r="UVC311" s="2"/>
      <c r="UVD311" s="2"/>
      <c r="UVE311" s="2"/>
      <c r="UVF311" s="2"/>
      <c r="UVG311" s="2"/>
      <c r="UVH311" s="2"/>
      <c r="UVI311" s="2"/>
      <c r="UVJ311" s="2"/>
      <c r="UVK311" s="2"/>
      <c r="UVL311" s="2"/>
      <c r="UVM311" s="2"/>
      <c r="UVN311" s="2"/>
      <c r="UVO311" s="2"/>
      <c r="UVP311" s="2"/>
      <c r="UVQ311" s="2"/>
      <c r="UVR311" s="2"/>
      <c r="UVS311" s="2"/>
      <c r="UVT311" s="2"/>
      <c r="UVU311" s="2"/>
      <c r="UVV311" s="2"/>
      <c r="UVW311" s="2"/>
      <c r="UVX311" s="2"/>
      <c r="UVY311" s="2"/>
      <c r="UVZ311" s="2"/>
      <c r="UWA311" s="2"/>
      <c r="UWB311" s="2"/>
      <c r="UWC311" s="2"/>
      <c r="UWD311" s="2"/>
      <c r="UWE311" s="2"/>
      <c r="UWF311" s="2"/>
      <c r="UWG311" s="2"/>
      <c r="UWH311" s="2"/>
      <c r="UWI311" s="2"/>
      <c r="UWJ311" s="2"/>
      <c r="UWK311" s="2"/>
      <c r="UWL311" s="2"/>
      <c r="UWM311" s="2"/>
      <c r="UWN311" s="2"/>
      <c r="UWO311" s="2"/>
      <c r="UWP311" s="2"/>
      <c r="UWQ311" s="2"/>
      <c r="UWR311" s="2"/>
      <c r="UWS311" s="2"/>
      <c r="UWT311" s="2"/>
      <c r="UWU311" s="2"/>
      <c r="UWV311" s="2"/>
      <c r="UWW311" s="2"/>
      <c r="UWX311" s="2"/>
      <c r="UWY311" s="2"/>
      <c r="UWZ311" s="2"/>
      <c r="UXA311" s="2"/>
      <c r="UXB311" s="2"/>
      <c r="UXC311" s="2"/>
      <c r="UXD311" s="2"/>
      <c r="UXE311" s="2"/>
      <c r="UXF311" s="2"/>
      <c r="UXG311" s="2"/>
      <c r="UXH311" s="2"/>
      <c r="UXI311" s="2"/>
      <c r="UXJ311" s="2"/>
      <c r="UXK311" s="2"/>
      <c r="UXL311" s="2"/>
      <c r="UXM311" s="2"/>
      <c r="UXN311" s="2"/>
      <c r="UXO311" s="2"/>
      <c r="UXP311" s="2"/>
      <c r="UXQ311" s="2"/>
      <c r="UXR311" s="2"/>
      <c r="UXS311" s="2"/>
      <c r="UXT311" s="2"/>
      <c r="UXU311" s="2"/>
      <c r="UXV311" s="2"/>
      <c r="UXW311" s="2"/>
      <c r="UXX311" s="2"/>
      <c r="UXY311" s="2"/>
      <c r="UXZ311" s="2"/>
      <c r="UYA311" s="2"/>
      <c r="UYB311" s="2"/>
      <c r="UYC311" s="2"/>
      <c r="UYD311" s="2"/>
      <c r="UYE311" s="2"/>
      <c r="UYF311" s="2"/>
      <c r="UYG311" s="2"/>
      <c r="UYH311" s="2"/>
      <c r="UYI311" s="2"/>
      <c r="UYJ311" s="2"/>
      <c r="UYK311" s="2"/>
      <c r="UYL311" s="2"/>
      <c r="UYM311" s="2"/>
      <c r="UYN311" s="2"/>
      <c r="UYO311" s="2"/>
      <c r="UYP311" s="2"/>
      <c r="UYQ311" s="2"/>
      <c r="UYR311" s="2"/>
      <c r="UYS311" s="2"/>
      <c r="UYT311" s="2"/>
      <c r="UYU311" s="2"/>
      <c r="UYV311" s="2"/>
      <c r="UYW311" s="2"/>
      <c r="UYX311" s="2"/>
      <c r="UYY311" s="2"/>
      <c r="UYZ311" s="2"/>
      <c r="UZA311" s="2"/>
      <c r="UZB311" s="2"/>
      <c r="UZC311" s="2"/>
      <c r="UZD311" s="2"/>
      <c r="UZE311" s="2"/>
      <c r="UZF311" s="2"/>
      <c r="UZG311" s="2"/>
      <c r="UZH311" s="2"/>
      <c r="UZI311" s="2"/>
      <c r="UZJ311" s="2"/>
      <c r="UZK311" s="2"/>
      <c r="UZL311" s="2"/>
      <c r="UZM311" s="2"/>
      <c r="UZN311" s="2"/>
      <c r="UZO311" s="2"/>
      <c r="UZP311" s="2"/>
      <c r="UZQ311" s="2"/>
      <c r="UZR311" s="2"/>
      <c r="UZS311" s="2"/>
      <c r="UZT311" s="2"/>
      <c r="UZU311" s="2"/>
      <c r="UZV311" s="2"/>
      <c r="UZW311" s="2"/>
      <c r="UZX311" s="2"/>
      <c r="UZY311" s="2"/>
      <c r="UZZ311" s="2"/>
      <c r="VAA311" s="2"/>
      <c r="VAB311" s="2"/>
      <c r="VAC311" s="2"/>
      <c r="VAD311" s="2"/>
      <c r="VAE311" s="2"/>
      <c r="VAF311" s="2"/>
      <c r="VAG311" s="2"/>
      <c r="VAH311" s="2"/>
      <c r="VAI311" s="2"/>
      <c r="VAJ311" s="2"/>
      <c r="VAK311" s="2"/>
      <c r="VAL311" s="2"/>
      <c r="VAM311" s="2"/>
      <c r="VAN311" s="2"/>
      <c r="VAO311" s="2"/>
      <c r="VAP311" s="2"/>
      <c r="VAQ311" s="2"/>
      <c r="VAR311" s="2"/>
      <c r="VAS311" s="2"/>
      <c r="VAT311" s="2"/>
      <c r="VAU311" s="2"/>
      <c r="VAV311" s="2"/>
      <c r="VAW311" s="2"/>
      <c r="VAX311" s="2"/>
      <c r="VAY311" s="2"/>
      <c r="VAZ311" s="2"/>
      <c r="VBA311" s="2"/>
      <c r="VBB311" s="2"/>
      <c r="VBC311" s="2"/>
      <c r="VBD311" s="2"/>
      <c r="VBE311" s="2"/>
      <c r="VBF311" s="2"/>
      <c r="VBG311" s="2"/>
      <c r="VBH311" s="2"/>
      <c r="VBI311" s="2"/>
      <c r="VBJ311" s="2"/>
      <c r="VBK311" s="2"/>
      <c r="VBL311" s="2"/>
      <c r="VBM311" s="2"/>
      <c r="VBN311" s="2"/>
      <c r="VBO311" s="2"/>
      <c r="VBP311" s="2"/>
      <c r="VBQ311" s="2"/>
      <c r="VBR311" s="2"/>
      <c r="VBS311" s="2"/>
      <c r="VBT311" s="2"/>
      <c r="VBU311" s="2"/>
      <c r="VBV311" s="2"/>
      <c r="VBW311" s="2"/>
      <c r="VBX311" s="2"/>
      <c r="VBY311" s="2"/>
      <c r="VBZ311" s="2"/>
      <c r="VCA311" s="2"/>
      <c r="VCB311" s="2"/>
      <c r="VCC311" s="2"/>
      <c r="VCD311" s="2"/>
      <c r="VCE311" s="2"/>
      <c r="VCF311" s="2"/>
      <c r="VCG311" s="2"/>
      <c r="VCH311" s="2"/>
      <c r="VCI311" s="2"/>
      <c r="VCJ311" s="2"/>
      <c r="VCK311" s="2"/>
      <c r="VCL311" s="2"/>
      <c r="VCM311" s="2"/>
      <c r="VCN311" s="2"/>
      <c r="VCO311" s="2"/>
      <c r="VCP311" s="2"/>
      <c r="VCQ311" s="2"/>
      <c r="VCR311" s="2"/>
      <c r="VCS311" s="2"/>
      <c r="VCT311" s="2"/>
      <c r="VCU311" s="2"/>
      <c r="VCV311" s="2"/>
      <c r="VCW311" s="2"/>
      <c r="VCX311" s="2"/>
      <c r="VCY311" s="2"/>
      <c r="VCZ311" s="2"/>
      <c r="VDA311" s="2"/>
      <c r="VDB311" s="2"/>
      <c r="VDC311" s="2"/>
      <c r="VDD311" s="2"/>
      <c r="VDE311" s="2"/>
      <c r="VDF311" s="2"/>
      <c r="VDG311" s="2"/>
      <c r="VDH311" s="2"/>
      <c r="VDI311" s="2"/>
      <c r="VDJ311" s="2"/>
      <c r="VDK311" s="2"/>
      <c r="VDL311" s="2"/>
      <c r="VDM311" s="2"/>
      <c r="VDN311" s="2"/>
      <c r="VDO311" s="2"/>
      <c r="VDP311" s="2"/>
      <c r="VDQ311" s="2"/>
      <c r="VDR311" s="2"/>
      <c r="VDS311" s="2"/>
      <c r="VDT311" s="2"/>
      <c r="VDU311" s="2"/>
      <c r="VDV311" s="2"/>
      <c r="VDW311" s="2"/>
      <c r="VDX311" s="2"/>
      <c r="VDY311" s="2"/>
      <c r="VDZ311" s="2"/>
      <c r="VEA311" s="2"/>
      <c r="VEB311" s="2"/>
      <c r="VEC311" s="2"/>
      <c r="VED311" s="2"/>
      <c r="VEE311" s="2"/>
      <c r="VEF311" s="2"/>
      <c r="VEG311" s="2"/>
      <c r="VEH311" s="2"/>
      <c r="VEI311" s="2"/>
      <c r="VEJ311" s="2"/>
      <c r="VEK311" s="2"/>
      <c r="VEL311" s="2"/>
      <c r="VEM311" s="2"/>
      <c r="VEN311" s="2"/>
      <c r="VEO311" s="2"/>
      <c r="VEP311" s="2"/>
      <c r="VEQ311" s="2"/>
      <c r="VER311" s="2"/>
      <c r="VES311" s="2"/>
      <c r="VET311" s="2"/>
      <c r="VEU311" s="2"/>
      <c r="VEV311" s="2"/>
      <c r="VEW311" s="2"/>
      <c r="VEX311" s="2"/>
      <c r="VEY311" s="2"/>
      <c r="VEZ311" s="2"/>
      <c r="VFA311" s="2"/>
      <c r="VFB311" s="2"/>
      <c r="VFC311" s="2"/>
      <c r="VFD311" s="2"/>
      <c r="VFE311" s="2"/>
      <c r="VFF311" s="2"/>
      <c r="VFG311" s="2"/>
      <c r="VFH311" s="2"/>
      <c r="VFI311" s="2"/>
      <c r="VFJ311" s="2"/>
      <c r="VFK311" s="2"/>
      <c r="VFL311" s="2"/>
      <c r="VFM311" s="2"/>
      <c r="VFN311" s="2"/>
      <c r="VFO311" s="2"/>
      <c r="VFP311" s="2"/>
      <c r="VFQ311" s="2"/>
      <c r="VFR311" s="2"/>
      <c r="VFS311" s="2"/>
      <c r="VFT311" s="2"/>
      <c r="VFU311" s="2"/>
      <c r="VFV311" s="2"/>
      <c r="VFW311" s="2"/>
      <c r="VFX311" s="2"/>
      <c r="VFY311" s="2"/>
      <c r="VFZ311" s="2"/>
      <c r="VGA311" s="2"/>
      <c r="VGB311" s="2"/>
      <c r="VGC311" s="2"/>
      <c r="VGD311" s="2"/>
      <c r="VGE311" s="2"/>
      <c r="VGF311" s="2"/>
      <c r="VGG311" s="2"/>
      <c r="VGH311" s="2"/>
      <c r="VGI311" s="2"/>
      <c r="VGJ311" s="2"/>
      <c r="VGK311" s="2"/>
      <c r="VGL311" s="2"/>
      <c r="VGM311" s="2"/>
      <c r="VGN311" s="2"/>
      <c r="VGO311" s="2"/>
      <c r="VGP311" s="2"/>
      <c r="VGQ311" s="2"/>
      <c r="VGR311" s="2"/>
      <c r="VGS311" s="2"/>
      <c r="VGT311" s="2"/>
      <c r="VGU311" s="2"/>
      <c r="VGV311" s="2"/>
      <c r="VGW311" s="2"/>
      <c r="VGX311" s="2"/>
      <c r="VGY311" s="2"/>
      <c r="VGZ311" s="2"/>
      <c r="VHA311" s="2"/>
      <c r="VHB311" s="2"/>
      <c r="VHC311" s="2"/>
      <c r="VHD311" s="2"/>
      <c r="VHE311" s="2"/>
      <c r="VHF311" s="2"/>
      <c r="VHG311" s="2"/>
      <c r="VHH311" s="2"/>
      <c r="VHI311" s="2"/>
      <c r="VHJ311" s="2"/>
      <c r="VHK311" s="2"/>
      <c r="VHL311" s="2"/>
      <c r="VHM311" s="2"/>
      <c r="VHN311" s="2"/>
      <c r="VHO311" s="2"/>
      <c r="VHP311" s="2"/>
      <c r="VHQ311" s="2"/>
      <c r="VHR311" s="2"/>
      <c r="VHS311" s="2"/>
      <c r="VHT311" s="2"/>
      <c r="VHU311" s="2"/>
      <c r="VHV311" s="2"/>
      <c r="VHW311" s="2"/>
      <c r="VHX311" s="2"/>
      <c r="VHY311" s="2"/>
      <c r="VHZ311" s="2"/>
      <c r="VIA311" s="2"/>
      <c r="VIB311" s="2"/>
      <c r="VIC311" s="2"/>
      <c r="VID311" s="2"/>
      <c r="VIE311" s="2"/>
      <c r="VIF311" s="2"/>
      <c r="VIG311" s="2"/>
      <c r="VIH311" s="2"/>
      <c r="VII311" s="2"/>
      <c r="VIJ311" s="2"/>
      <c r="VIK311" s="2"/>
      <c r="VIL311" s="2"/>
      <c r="VIM311" s="2"/>
      <c r="VIN311" s="2"/>
      <c r="VIO311" s="2"/>
      <c r="VIP311" s="2"/>
      <c r="VIQ311" s="2"/>
      <c r="VIR311" s="2"/>
      <c r="VIS311" s="2"/>
      <c r="VIT311" s="2"/>
      <c r="VIU311" s="2"/>
      <c r="VIV311" s="2"/>
      <c r="VIW311" s="2"/>
      <c r="VIX311" s="2"/>
      <c r="VIY311" s="2"/>
      <c r="VIZ311" s="2"/>
      <c r="VJA311" s="2"/>
      <c r="VJB311" s="2"/>
      <c r="VJC311" s="2"/>
      <c r="VJD311" s="2"/>
      <c r="VJE311" s="2"/>
      <c r="VJF311" s="2"/>
      <c r="VJG311" s="2"/>
      <c r="VJH311" s="2"/>
      <c r="VJI311" s="2"/>
      <c r="VJJ311" s="2"/>
      <c r="VJK311" s="2"/>
      <c r="VJL311" s="2"/>
      <c r="VJM311" s="2"/>
      <c r="VJN311" s="2"/>
      <c r="VJO311" s="2"/>
      <c r="VJP311" s="2"/>
      <c r="VJQ311" s="2"/>
      <c r="VJR311" s="2"/>
      <c r="VJS311" s="2"/>
      <c r="VJT311" s="2"/>
      <c r="VJU311" s="2"/>
      <c r="VJV311" s="2"/>
      <c r="VJW311" s="2"/>
      <c r="VJX311" s="2"/>
      <c r="VJY311" s="2"/>
      <c r="VJZ311" s="2"/>
      <c r="VKA311" s="2"/>
      <c r="VKB311" s="2"/>
      <c r="VKC311" s="2"/>
      <c r="VKD311" s="2"/>
      <c r="VKE311" s="2"/>
      <c r="VKF311" s="2"/>
      <c r="VKG311" s="2"/>
      <c r="VKH311" s="2"/>
      <c r="VKI311" s="2"/>
      <c r="VKJ311" s="2"/>
      <c r="VKK311" s="2"/>
      <c r="VKL311" s="2"/>
      <c r="VKM311" s="2"/>
      <c r="VKN311" s="2"/>
      <c r="VKO311" s="2"/>
      <c r="VKP311" s="2"/>
      <c r="VKQ311" s="2"/>
      <c r="VKR311" s="2"/>
      <c r="VKS311" s="2"/>
      <c r="VKT311" s="2"/>
      <c r="VKU311" s="2"/>
      <c r="VKV311" s="2"/>
      <c r="VKW311" s="2"/>
      <c r="VKX311" s="2"/>
      <c r="VKY311" s="2"/>
      <c r="VKZ311" s="2"/>
      <c r="VLA311" s="2"/>
      <c r="VLB311" s="2"/>
      <c r="VLC311" s="2"/>
      <c r="VLD311" s="2"/>
      <c r="VLE311" s="2"/>
      <c r="VLF311" s="2"/>
      <c r="VLG311" s="2"/>
      <c r="VLH311" s="2"/>
      <c r="VLI311" s="2"/>
      <c r="VLJ311" s="2"/>
      <c r="VLK311" s="2"/>
      <c r="VLL311" s="2"/>
      <c r="VLM311" s="2"/>
      <c r="VLN311" s="2"/>
      <c r="VLO311" s="2"/>
      <c r="VLP311" s="2"/>
      <c r="VLQ311" s="2"/>
      <c r="VLR311" s="2"/>
      <c r="VLS311" s="2"/>
      <c r="VLT311" s="2"/>
      <c r="VLU311" s="2"/>
      <c r="VLV311" s="2"/>
      <c r="VLW311" s="2"/>
      <c r="VLX311" s="2"/>
      <c r="VLY311" s="2"/>
      <c r="VLZ311" s="2"/>
      <c r="VMA311" s="2"/>
      <c r="VMB311" s="2"/>
      <c r="VMC311" s="2"/>
      <c r="VMD311" s="2"/>
      <c r="VME311" s="2"/>
      <c r="VMF311" s="2"/>
      <c r="VMG311" s="2"/>
      <c r="VMH311" s="2"/>
      <c r="VMI311" s="2"/>
      <c r="VMJ311" s="2"/>
      <c r="VMK311" s="2"/>
      <c r="VML311" s="2"/>
      <c r="VMM311" s="2"/>
      <c r="VMN311" s="2"/>
      <c r="VMO311" s="2"/>
      <c r="VMP311" s="2"/>
      <c r="VMQ311" s="2"/>
      <c r="VMR311" s="2"/>
      <c r="VMS311" s="2"/>
      <c r="VMT311" s="2"/>
      <c r="VMU311" s="2"/>
      <c r="VMV311" s="2"/>
      <c r="VMW311" s="2"/>
      <c r="VMX311" s="2"/>
      <c r="VMY311" s="2"/>
      <c r="VMZ311" s="2"/>
      <c r="VNA311" s="2"/>
      <c r="VNB311" s="2"/>
      <c r="VNC311" s="2"/>
      <c r="VND311" s="2"/>
      <c r="VNE311" s="2"/>
      <c r="VNF311" s="2"/>
      <c r="VNG311" s="2"/>
      <c r="VNH311" s="2"/>
      <c r="VNI311" s="2"/>
      <c r="VNJ311" s="2"/>
      <c r="VNK311" s="2"/>
      <c r="VNL311" s="2"/>
      <c r="VNM311" s="2"/>
      <c r="VNN311" s="2"/>
      <c r="VNO311" s="2"/>
      <c r="VNP311" s="2"/>
      <c r="VNQ311" s="2"/>
      <c r="VNR311" s="2"/>
      <c r="VNS311" s="2"/>
      <c r="VNT311" s="2"/>
      <c r="VNU311" s="2"/>
      <c r="VNV311" s="2"/>
      <c r="VNW311" s="2"/>
      <c r="VNX311" s="2"/>
      <c r="VNY311" s="2"/>
      <c r="VNZ311" s="2"/>
      <c r="VOA311" s="2"/>
      <c r="VOB311" s="2"/>
      <c r="VOC311" s="2"/>
      <c r="VOD311" s="2"/>
      <c r="VOE311" s="2"/>
      <c r="VOF311" s="2"/>
      <c r="VOG311" s="2"/>
      <c r="VOH311" s="2"/>
      <c r="VOI311" s="2"/>
      <c r="VOJ311" s="2"/>
      <c r="VOK311" s="2"/>
      <c r="VOL311" s="2"/>
      <c r="VOM311" s="2"/>
      <c r="VON311" s="2"/>
      <c r="VOO311" s="2"/>
      <c r="VOP311" s="2"/>
      <c r="VOQ311" s="2"/>
      <c r="VOR311" s="2"/>
      <c r="VOS311" s="2"/>
      <c r="VOT311" s="2"/>
      <c r="VOU311" s="2"/>
      <c r="VOV311" s="2"/>
      <c r="VOW311" s="2"/>
      <c r="VOX311" s="2"/>
      <c r="VOY311" s="2"/>
      <c r="VOZ311" s="2"/>
      <c r="VPA311" s="2"/>
      <c r="VPB311" s="2"/>
      <c r="VPC311" s="2"/>
      <c r="VPD311" s="2"/>
      <c r="VPE311" s="2"/>
      <c r="VPF311" s="2"/>
      <c r="VPG311" s="2"/>
      <c r="VPH311" s="2"/>
      <c r="VPI311" s="2"/>
      <c r="VPJ311" s="2"/>
      <c r="VPK311" s="2"/>
      <c r="VPL311" s="2"/>
      <c r="VPM311" s="2"/>
      <c r="VPN311" s="2"/>
      <c r="VPO311" s="2"/>
      <c r="VPP311" s="2"/>
      <c r="VPQ311" s="2"/>
      <c r="VPR311" s="2"/>
      <c r="VPS311" s="2"/>
      <c r="VPT311" s="2"/>
      <c r="VPU311" s="2"/>
      <c r="VPV311" s="2"/>
      <c r="VPW311" s="2"/>
      <c r="VPX311" s="2"/>
      <c r="VPY311" s="2"/>
      <c r="VPZ311" s="2"/>
      <c r="VQA311" s="2"/>
      <c r="VQB311" s="2"/>
      <c r="VQC311" s="2"/>
      <c r="VQD311" s="2"/>
      <c r="VQE311" s="2"/>
      <c r="VQF311" s="2"/>
      <c r="VQG311" s="2"/>
      <c r="VQH311" s="2"/>
      <c r="VQI311" s="2"/>
      <c r="VQJ311" s="2"/>
      <c r="VQK311" s="2"/>
      <c r="VQL311" s="2"/>
      <c r="VQM311" s="2"/>
      <c r="VQN311" s="2"/>
      <c r="VQO311" s="2"/>
      <c r="VQP311" s="2"/>
      <c r="VQQ311" s="2"/>
      <c r="VQR311" s="2"/>
      <c r="VQS311" s="2"/>
      <c r="VQT311" s="2"/>
      <c r="VQU311" s="2"/>
      <c r="VQV311" s="2"/>
      <c r="VQW311" s="2"/>
      <c r="VQX311" s="2"/>
      <c r="VQY311" s="2"/>
      <c r="VQZ311" s="2"/>
      <c r="VRA311" s="2"/>
      <c r="VRB311" s="2"/>
      <c r="VRC311" s="2"/>
      <c r="VRD311" s="2"/>
      <c r="VRE311" s="2"/>
      <c r="VRF311" s="2"/>
      <c r="VRG311" s="2"/>
      <c r="VRH311" s="2"/>
      <c r="VRI311" s="2"/>
      <c r="VRJ311" s="2"/>
      <c r="VRK311" s="2"/>
      <c r="VRL311" s="2"/>
      <c r="VRM311" s="2"/>
      <c r="VRN311" s="2"/>
      <c r="VRO311" s="2"/>
      <c r="VRP311" s="2"/>
      <c r="VRQ311" s="2"/>
      <c r="VRR311" s="2"/>
      <c r="VRS311" s="2"/>
      <c r="VRT311" s="2"/>
      <c r="VRU311" s="2"/>
      <c r="VRV311" s="2"/>
      <c r="VRW311" s="2"/>
      <c r="VRX311" s="2"/>
      <c r="VRY311" s="2"/>
      <c r="VRZ311" s="2"/>
      <c r="VSA311" s="2"/>
      <c r="VSB311" s="2"/>
      <c r="VSC311" s="2"/>
      <c r="VSD311" s="2"/>
      <c r="VSE311" s="2"/>
      <c r="VSF311" s="2"/>
      <c r="VSG311" s="2"/>
      <c r="VSH311" s="2"/>
      <c r="VSI311" s="2"/>
      <c r="VSJ311" s="2"/>
      <c r="VSK311" s="2"/>
      <c r="VSL311" s="2"/>
      <c r="VSM311" s="2"/>
      <c r="VSN311" s="2"/>
      <c r="VSO311" s="2"/>
      <c r="VSP311" s="2"/>
      <c r="VSQ311" s="2"/>
      <c r="VSR311" s="2"/>
      <c r="VSS311" s="2"/>
      <c r="VST311" s="2"/>
      <c r="VSU311" s="2"/>
      <c r="VSV311" s="2"/>
      <c r="VSW311" s="2"/>
      <c r="VSX311" s="2"/>
      <c r="VSY311" s="2"/>
      <c r="VSZ311" s="2"/>
      <c r="VTA311" s="2"/>
      <c r="VTB311" s="2"/>
      <c r="VTC311" s="2"/>
      <c r="VTD311" s="2"/>
      <c r="VTE311" s="2"/>
      <c r="VTF311" s="2"/>
      <c r="VTG311" s="2"/>
      <c r="VTH311" s="2"/>
      <c r="VTI311" s="2"/>
      <c r="VTJ311" s="2"/>
      <c r="VTK311" s="2"/>
      <c r="VTL311" s="2"/>
      <c r="VTM311" s="2"/>
      <c r="VTN311" s="2"/>
      <c r="VTO311" s="2"/>
      <c r="VTP311" s="2"/>
      <c r="VTQ311" s="2"/>
      <c r="VTR311" s="2"/>
      <c r="VTS311" s="2"/>
      <c r="VTT311" s="2"/>
      <c r="VTU311" s="2"/>
      <c r="VTV311" s="2"/>
      <c r="VTW311" s="2"/>
      <c r="VTX311" s="2"/>
      <c r="VTY311" s="2"/>
      <c r="VTZ311" s="2"/>
      <c r="VUA311" s="2"/>
      <c r="VUB311" s="2"/>
      <c r="VUC311" s="2"/>
      <c r="VUD311" s="2"/>
      <c r="VUE311" s="2"/>
      <c r="VUF311" s="2"/>
      <c r="VUG311" s="2"/>
      <c r="VUH311" s="2"/>
      <c r="VUI311" s="2"/>
      <c r="VUJ311" s="2"/>
      <c r="VUK311" s="2"/>
      <c r="VUL311" s="2"/>
      <c r="VUM311" s="2"/>
      <c r="VUN311" s="2"/>
      <c r="VUO311" s="2"/>
      <c r="VUP311" s="2"/>
      <c r="VUQ311" s="2"/>
      <c r="VUR311" s="2"/>
      <c r="VUS311" s="2"/>
      <c r="VUT311" s="2"/>
      <c r="VUU311" s="2"/>
      <c r="VUV311" s="2"/>
      <c r="VUW311" s="2"/>
      <c r="VUX311" s="2"/>
      <c r="VUY311" s="2"/>
      <c r="VUZ311" s="2"/>
      <c r="VVA311" s="2"/>
      <c r="VVB311" s="2"/>
      <c r="VVC311" s="2"/>
      <c r="VVD311" s="2"/>
      <c r="VVE311" s="2"/>
      <c r="VVF311" s="2"/>
      <c r="VVG311" s="2"/>
      <c r="VVH311" s="2"/>
      <c r="VVI311" s="2"/>
      <c r="VVJ311" s="2"/>
      <c r="VVK311" s="2"/>
      <c r="VVL311" s="2"/>
      <c r="VVM311" s="2"/>
      <c r="VVN311" s="2"/>
      <c r="VVO311" s="2"/>
      <c r="VVP311" s="2"/>
      <c r="VVQ311" s="2"/>
      <c r="VVR311" s="2"/>
      <c r="VVS311" s="2"/>
      <c r="VVT311" s="2"/>
      <c r="VVU311" s="2"/>
      <c r="VVV311" s="2"/>
      <c r="VVW311" s="2"/>
      <c r="VVX311" s="2"/>
      <c r="VVY311" s="2"/>
      <c r="VVZ311" s="2"/>
      <c r="VWA311" s="2"/>
      <c r="VWB311" s="2"/>
      <c r="VWC311" s="2"/>
      <c r="VWD311" s="2"/>
      <c r="VWE311" s="2"/>
      <c r="VWF311" s="2"/>
      <c r="VWG311" s="2"/>
      <c r="VWH311" s="2"/>
      <c r="VWI311" s="2"/>
      <c r="VWJ311" s="2"/>
      <c r="VWK311" s="2"/>
      <c r="VWL311" s="2"/>
      <c r="VWM311" s="2"/>
      <c r="VWN311" s="2"/>
      <c r="VWO311" s="2"/>
      <c r="VWP311" s="2"/>
      <c r="VWQ311" s="2"/>
      <c r="VWR311" s="2"/>
      <c r="VWS311" s="2"/>
      <c r="VWT311" s="2"/>
      <c r="VWU311" s="2"/>
      <c r="VWV311" s="2"/>
      <c r="VWW311" s="2"/>
      <c r="VWX311" s="2"/>
      <c r="VWY311" s="2"/>
      <c r="VWZ311" s="2"/>
      <c r="VXA311" s="2"/>
      <c r="VXB311" s="2"/>
      <c r="VXC311" s="2"/>
      <c r="VXD311" s="2"/>
      <c r="VXE311" s="2"/>
      <c r="VXF311" s="2"/>
      <c r="VXG311" s="2"/>
      <c r="VXH311" s="2"/>
      <c r="VXI311" s="2"/>
      <c r="VXJ311" s="2"/>
      <c r="VXK311" s="2"/>
      <c r="VXL311" s="2"/>
      <c r="VXM311" s="2"/>
      <c r="VXN311" s="2"/>
      <c r="VXO311" s="2"/>
      <c r="VXP311" s="2"/>
      <c r="VXQ311" s="2"/>
      <c r="VXR311" s="2"/>
      <c r="VXS311" s="2"/>
      <c r="VXT311" s="2"/>
      <c r="VXU311" s="2"/>
      <c r="VXV311" s="2"/>
      <c r="VXW311" s="2"/>
      <c r="VXX311" s="2"/>
      <c r="VXY311" s="2"/>
      <c r="VXZ311" s="2"/>
      <c r="VYA311" s="2"/>
      <c r="VYB311" s="2"/>
      <c r="VYC311" s="2"/>
      <c r="VYD311" s="2"/>
      <c r="VYE311" s="2"/>
      <c r="VYF311" s="2"/>
      <c r="VYG311" s="2"/>
      <c r="VYH311" s="2"/>
      <c r="VYI311" s="2"/>
      <c r="VYJ311" s="2"/>
      <c r="VYK311" s="2"/>
      <c r="VYL311" s="2"/>
      <c r="VYM311" s="2"/>
      <c r="VYN311" s="2"/>
      <c r="VYO311" s="2"/>
      <c r="VYP311" s="2"/>
      <c r="VYQ311" s="2"/>
      <c r="VYR311" s="2"/>
      <c r="VYS311" s="2"/>
      <c r="VYT311" s="2"/>
      <c r="VYU311" s="2"/>
      <c r="VYV311" s="2"/>
      <c r="VYW311" s="2"/>
      <c r="VYX311" s="2"/>
      <c r="VYY311" s="2"/>
      <c r="VYZ311" s="2"/>
      <c r="VZA311" s="2"/>
      <c r="VZB311" s="2"/>
      <c r="VZC311" s="2"/>
      <c r="VZD311" s="2"/>
      <c r="VZE311" s="2"/>
      <c r="VZF311" s="2"/>
      <c r="VZG311" s="2"/>
      <c r="VZH311" s="2"/>
      <c r="VZI311" s="2"/>
      <c r="VZJ311" s="2"/>
      <c r="VZK311" s="2"/>
      <c r="VZL311" s="2"/>
      <c r="VZM311" s="2"/>
      <c r="VZN311" s="2"/>
      <c r="VZO311" s="2"/>
      <c r="VZP311" s="2"/>
      <c r="VZQ311" s="2"/>
      <c r="VZR311" s="2"/>
      <c r="VZS311" s="2"/>
      <c r="VZT311" s="2"/>
      <c r="VZU311" s="2"/>
      <c r="VZV311" s="2"/>
      <c r="VZW311" s="2"/>
      <c r="VZX311" s="2"/>
      <c r="VZY311" s="2"/>
      <c r="VZZ311" s="2"/>
      <c r="WAA311" s="2"/>
      <c r="WAB311" s="2"/>
      <c r="WAC311" s="2"/>
      <c r="WAD311" s="2"/>
      <c r="WAE311" s="2"/>
      <c r="WAF311" s="2"/>
      <c r="WAG311" s="2"/>
      <c r="WAH311" s="2"/>
      <c r="WAI311" s="2"/>
      <c r="WAJ311" s="2"/>
      <c r="WAK311" s="2"/>
      <c r="WAL311" s="2"/>
      <c r="WAM311" s="2"/>
      <c r="WAN311" s="2"/>
      <c r="WAO311" s="2"/>
      <c r="WAP311" s="2"/>
      <c r="WAQ311" s="2"/>
      <c r="WAR311" s="2"/>
      <c r="WAS311" s="2"/>
      <c r="WAT311" s="2"/>
      <c r="WAU311" s="2"/>
      <c r="WAV311" s="2"/>
      <c r="WAW311" s="2"/>
      <c r="WAX311" s="2"/>
      <c r="WAY311" s="2"/>
      <c r="WAZ311" s="2"/>
      <c r="WBA311" s="2"/>
      <c r="WBB311" s="2"/>
      <c r="WBC311" s="2"/>
      <c r="WBD311" s="2"/>
      <c r="WBE311" s="2"/>
      <c r="WBF311" s="2"/>
      <c r="WBG311" s="2"/>
      <c r="WBH311" s="2"/>
      <c r="WBI311" s="2"/>
      <c r="WBJ311" s="2"/>
      <c r="WBK311" s="2"/>
      <c r="WBL311" s="2"/>
      <c r="WBM311" s="2"/>
      <c r="WBN311" s="2"/>
      <c r="WBO311" s="2"/>
      <c r="WBP311" s="2"/>
      <c r="WBQ311" s="2"/>
      <c r="WBR311" s="2"/>
      <c r="WBS311" s="2"/>
      <c r="WBT311" s="2"/>
      <c r="WBU311" s="2"/>
      <c r="WBV311" s="2"/>
      <c r="WBW311" s="2"/>
      <c r="WBX311" s="2"/>
      <c r="WBY311" s="2"/>
      <c r="WBZ311" s="2"/>
      <c r="WCA311" s="2"/>
      <c r="WCB311" s="2"/>
      <c r="WCC311" s="2"/>
      <c r="WCD311" s="2"/>
      <c r="WCE311" s="2"/>
      <c r="WCF311" s="2"/>
      <c r="WCG311" s="2"/>
      <c r="WCH311" s="2"/>
      <c r="WCI311" s="2"/>
      <c r="WCJ311" s="2"/>
      <c r="WCK311" s="2"/>
      <c r="WCL311" s="2"/>
      <c r="WCM311" s="2"/>
      <c r="WCN311" s="2"/>
      <c r="WCO311" s="2"/>
      <c r="WCP311" s="2"/>
      <c r="WCQ311" s="2"/>
      <c r="WCR311" s="2"/>
      <c r="WCS311" s="2"/>
      <c r="WCT311" s="2"/>
      <c r="WCU311" s="2"/>
      <c r="WCV311" s="2"/>
      <c r="WCW311" s="2"/>
      <c r="WCX311" s="2"/>
      <c r="WCY311" s="2"/>
      <c r="WCZ311" s="2"/>
      <c r="WDA311" s="2"/>
      <c r="WDB311" s="2"/>
      <c r="WDC311" s="2"/>
      <c r="WDD311" s="2"/>
      <c r="WDE311" s="2"/>
      <c r="WDF311" s="2"/>
      <c r="WDG311" s="2"/>
      <c r="WDH311" s="2"/>
      <c r="WDI311" s="2"/>
      <c r="WDJ311" s="2"/>
      <c r="WDK311" s="2"/>
      <c r="WDL311" s="2"/>
      <c r="WDM311" s="2"/>
      <c r="WDN311" s="2"/>
      <c r="WDO311" s="2"/>
      <c r="WDP311" s="2"/>
      <c r="WDQ311" s="2"/>
      <c r="WDR311" s="2"/>
      <c r="WDS311" s="2"/>
      <c r="WDT311" s="2"/>
      <c r="WDU311" s="2"/>
      <c r="WDV311" s="2"/>
      <c r="WDW311" s="2"/>
      <c r="WDX311" s="2"/>
      <c r="WDY311" s="2"/>
      <c r="WDZ311" s="2"/>
      <c r="WEA311" s="2"/>
      <c r="WEB311" s="2"/>
      <c r="WEC311" s="2"/>
      <c r="WED311" s="2"/>
      <c r="WEE311" s="2"/>
      <c r="WEF311" s="2"/>
      <c r="WEG311" s="2"/>
      <c r="WEH311" s="2"/>
      <c r="WEI311" s="2"/>
      <c r="WEJ311" s="2"/>
      <c r="WEK311" s="2"/>
      <c r="WEL311" s="2"/>
      <c r="WEM311" s="2"/>
      <c r="WEN311" s="2"/>
      <c r="WEO311" s="2"/>
      <c r="WEP311" s="2"/>
      <c r="WEQ311" s="2"/>
      <c r="WER311" s="2"/>
      <c r="WES311" s="2"/>
      <c r="WET311" s="2"/>
      <c r="WEU311" s="2"/>
      <c r="WEV311" s="2"/>
      <c r="WEW311" s="2"/>
      <c r="WEX311" s="2"/>
      <c r="WEY311" s="2"/>
      <c r="WEZ311" s="2"/>
      <c r="WFA311" s="2"/>
      <c r="WFB311" s="2"/>
      <c r="WFC311" s="2"/>
      <c r="WFD311" s="2"/>
      <c r="WFE311" s="2"/>
      <c r="WFF311" s="2"/>
      <c r="WFG311" s="2"/>
      <c r="WFH311" s="2"/>
      <c r="WFI311" s="2"/>
      <c r="WFJ311" s="2"/>
      <c r="WFK311" s="2"/>
      <c r="WFL311" s="2"/>
      <c r="WFM311" s="2"/>
      <c r="WFN311" s="2"/>
      <c r="WFO311" s="2"/>
      <c r="WFP311" s="2"/>
      <c r="WFQ311" s="2"/>
      <c r="WFR311" s="2"/>
      <c r="WFS311" s="2"/>
      <c r="WFT311" s="2"/>
      <c r="WFU311" s="2"/>
      <c r="WFV311" s="2"/>
      <c r="WFW311" s="2"/>
      <c r="WFX311" s="2"/>
      <c r="WFY311" s="2"/>
      <c r="WFZ311" s="2"/>
      <c r="WGA311" s="2"/>
      <c r="WGB311" s="2"/>
      <c r="WGC311" s="2"/>
      <c r="WGD311" s="2"/>
      <c r="WGE311" s="2"/>
      <c r="WGF311" s="2"/>
      <c r="WGG311" s="2"/>
      <c r="WGH311" s="2"/>
      <c r="WGI311" s="2"/>
      <c r="WGJ311" s="2"/>
      <c r="WGK311" s="2"/>
      <c r="WGL311" s="2"/>
      <c r="WGM311" s="2"/>
      <c r="WGN311" s="2"/>
      <c r="WGO311" s="2"/>
      <c r="WGP311" s="2"/>
      <c r="WGQ311" s="2"/>
      <c r="WGR311" s="2"/>
      <c r="WGS311" s="2"/>
      <c r="WGT311" s="2"/>
      <c r="WGU311" s="2"/>
      <c r="WGV311" s="2"/>
      <c r="WGW311" s="2"/>
      <c r="WGX311" s="2"/>
      <c r="WGY311" s="2"/>
      <c r="WGZ311" s="2"/>
      <c r="WHA311" s="2"/>
      <c r="WHB311" s="2"/>
      <c r="WHC311" s="2"/>
      <c r="WHD311" s="2"/>
      <c r="WHE311" s="2"/>
      <c r="WHF311" s="2"/>
      <c r="WHG311" s="2"/>
      <c r="WHH311" s="2"/>
      <c r="WHI311" s="2"/>
      <c r="WHJ311" s="2"/>
      <c r="WHK311" s="2"/>
      <c r="WHL311" s="2"/>
      <c r="WHM311" s="2"/>
      <c r="WHN311" s="2"/>
      <c r="WHO311" s="2"/>
      <c r="WHP311" s="2"/>
      <c r="WHQ311" s="2"/>
      <c r="WHR311" s="2"/>
      <c r="WHS311" s="2"/>
      <c r="WHT311" s="2"/>
      <c r="WHU311" s="2"/>
      <c r="WHV311" s="2"/>
      <c r="WHW311" s="2"/>
      <c r="WHX311" s="2"/>
      <c r="WHY311" s="2"/>
      <c r="WHZ311" s="2"/>
      <c r="WIA311" s="2"/>
      <c r="WIB311" s="2"/>
      <c r="WIC311" s="2"/>
      <c r="WID311" s="2"/>
      <c r="WIE311" s="2"/>
      <c r="WIF311" s="2"/>
      <c r="WIG311" s="2"/>
      <c r="WIH311" s="2"/>
      <c r="WII311" s="2"/>
      <c r="WIJ311" s="2"/>
      <c r="WIK311" s="2"/>
      <c r="WIL311" s="2"/>
      <c r="WIM311" s="2"/>
      <c r="WIN311" s="2"/>
      <c r="WIO311" s="2"/>
      <c r="WIP311" s="2"/>
      <c r="WIQ311" s="2"/>
      <c r="WIR311" s="2"/>
      <c r="WIS311" s="2"/>
      <c r="WIT311" s="2"/>
      <c r="WIU311" s="2"/>
      <c r="WIV311" s="2"/>
      <c r="WIW311" s="2"/>
      <c r="WIX311" s="2"/>
      <c r="WIY311" s="2"/>
      <c r="WIZ311" s="2"/>
      <c r="WJA311" s="2"/>
      <c r="WJB311" s="2"/>
      <c r="WJC311" s="2"/>
      <c r="WJD311" s="2"/>
      <c r="WJE311" s="2"/>
      <c r="WJF311" s="2"/>
      <c r="WJG311" s="2"/>
      <c r="WJH311" s="2"/>
      <c r="WJI311" s="2"/>
      <c r="WJJ311" s="2"/>
      <c r="WJK311" s="2"/>
      <c r="WJL311" s="2"/>
      <c r="WJM311" s="2"/>
      <c r="WJN311" s="2"/>
      <c r="WJO311" s="2"/>
      <c r="WJP311" s="2"/>
      <c r="WJQ311" s="2"/>
      <c r="WJR311" s="2"/>
      <c r="WJS311" s="2"/>
      <c r="WJT311" s="2"/>
      <c r="WJU311" s="2"/>
      <c r="WJV311" s="2"/>
      <c r="WJW311" s="2"/>
      <c r="WJX311" s="2"/>
      <c r="WJY311" s="2"/>
      <c r="WJZ311" s="2"/>
      <c r="WKA311" s="2"/>
      <c r="WKB311" s="2"/>
      <c r="WKC311" s="2"/>
      <c r="WKD311" s="2"/>
      <c r="WKE311" s="2"/>
      <c r="WKF311" s="2"/>
      <c r="WKG311" s="2"/>
      <c r="WKH311" s="2"/>
      <c r="WKI311" s="2"/>
      <c r="WKJ311" s="2"/>
      <c r="WKK311" s="2"/>
      <c r="WKL311" s="2"/>
      <c r="WKM311" s="2"/>
      <c r="WKN311" s="2"/>
      <c r="WKO311" s="2"/>
      <c r="WKP311" s="2"/>
      <c r="WKQ311" s="2"/>
      <c r="WKR311" s="2"/>
      <c r="WKS311" s="2"/>
      <c r="WKT311" s="2"/>
      <c r="WKU311" s="2"/>
      <c r="WKV311" s="2"/>
      <c r="WKW311" s="2"/>
      <c r="WKX311" s="2"/>
      <c r="WKY311" s="2"/>
      <c r="WKZ311" s="2"/>
      <c r="WLA311" s="2"/>
      <c r="WLB311" s="2"/>
      <c r="WLC311" s="2"/>
      <c r="WLD311" s="2"/>
      <c r="WLE311" s="2"/>
      <c r="WLF311" s="2"/>
      <c r="WLG311" s="2"/>
      <c r="WLH311" s="2"/>
      <c r="WLI311" s="2"/>
      <c r="WLJ311" s="2"/>
      <c r="WLK311" s="2"/>
      <c r="WLL311" s="2"/>
      <c r="WLM311" s="2"/>
      <c r="WLN311" s="2"/>
      <c r="WLO311" s="2"/>
      <c r="WLP311" s="2"/>
      <c r="WLQ311" s="2"/>
      <c r="WLR311" s="2"/>
      <c r="WLS311" s="2"/>
      <c r="WLT311" s="2"/>
      <c r="WLU311" s="2"/>
      <c r="WLV311" s="2"/>
      <c r="WLW311" s="2"/>
      <c r="WLX311" s="2"/>
      <c r="WLY311" s="2"/>
      <c r="WLZ311" s="2"/>
      <c r="WMA311" s="2"/>
      <c r="WMB311" s="2"/>
      <c r="WMC311" s="2"/>
      <c r="WMD311" s="2"/>
      <c r="WME311" s="2"/>
      <c r="WMF311" s="2"/>
      <c r="WMG311" s="2"/>
      <c r="WMH311" s="2"/>
      <c r="WMI311" s="2"/>
      <c r="WMJ311" s="2"/>
      <c r="WMK311" s="2"/>
      <c r="WML311" s="2"/>
      <c r="WMM311" s="2"/>
      <c r="WMN311" s="2"/>
      <c r="WMO311" s="2"/>
      <c r="WMP311" s="2"/>
      <c r="WMQ311" s="2"/>
      <c r="WMR311" s="2"/>
      <c r="WMS311" s="2"/>
      <c r="WMT311" s="2"/>
      <c r="WMU311" s="2"/>
      <c r="WMV311" s="2"/>
      <c r="WMW311" s="2"/>
      <c r="WMX311" s="2"/>
      <c r="WMY311" s="2"/>
      <c r="WMZ311" s="2"/>
      <c r="WNA311" s="2"/>
      <c r="WNB311" s="2"/>
      <c r="WNC311" s="2"/>
      <c r="WND311" s="2"/>
      <c r="WNE311" s="2"/>
      <c r="WNF311" s="2"/>
      <c r="WNG311" s="2"/>
      <c r="WNH311" s="2"/>
      <c r="WNI311" s="2"/>
      <c r="WNJ311" s="2"/>
      <c r="WNK311" s="2"/>
      <c r="WNL311" s="2"/>
      <c r="WNM311" s="2"/>
      <c r="WNN311" s="2"/>
      <c r="WNO311" s="2"/>
      <c r="WNP311" s="2"/>
      <c r="WNQ311" s="2"/>
      <c r="WNR311" s="2"/>
      <c r="WNS311" s="2"/>
      <c r="WNT311" s="2"/>
      <c r="WNU311" s="2"/>
      <c r="WNV311" s="2"/>
      <c r="WNW311" s="2"/>
      <c r="WNX311" s="2"/>
      <c r="WNY311" s="2"/>
      <c r="WNZ311" s="2"/>
      <c r="WOA311" s="2"/>
      <c r="WOB311" s="2"/>
      <c r="WOC311" s="2"/>
      <c r="WOD311" s="2"/>
      <c r="WOE311" s="2"/>
      <c r="WOF311" s="2"/>
      <c r="WOG311" s="2"/>
      <c r="WOH311" s="2"/>
      <c r="WOI311" s="2"/>
      <c r="WOJ311" s="2"/>
      <c r="WOK311" s="2"/>
      <c r="WOL311" s="2"/>
      <c r="WOM311" s="2"/>
      <c r="WON311" s="2"/>
      <c r="WOO311" s="2"/>
      <c r="WOP311" s="2"/>
      <c r="WOQ311" s="2"/>
      <c r="WOR311" s="2"/>
      <c r="WOS311" s="2"/>
      <c r="WOT311" s="2"/>
      <c r="WOU311" s="2"/>
      <c r="WOV311" s="2"/>
      <c r="WOW311" s="2"/>
      <c r="WOX311" s="2"/>
      <c r="WOY311" s="2"/>
      <c r="WOZ311" s="2"/>
      <c r="WPA311" s="2"/>
      <c r="WPB311" s="2"/>
      <c r="WPC311" s="2"/>
      <c r="WPD311" s="2"/>
      <c r="WPE311" s="2"/>
      <c r="WPF311" s="2"/>
      <c r="WPG311" s="2"/>
      <c r="WPH311" s="2"/>
      <c r="WPI311" s="2"/>
      <c r="WPJ311" s="2"/>
      <c r="WPK311" s="2"/>
      <c r="WPL311" s="2"/>
      <c r="WPM311" s="2"/>
      <c r="WPN311" s="2"/>
      <c r="WPO311" s="2"/>
      <c r="WPP311" s="2"/>
      <c r="WPQ311" s="2"/>
      <c r="WPR311" s="2"/>
      <c r="WPS311" s="2"/>
      <c r="WPT311" s="2"/>
      <c r="WPU311" s="2"/>
      <c r="WPV311" s="2"/>
      <c r="WPW311" s="2"/>
      <c r="WPX311" s="2"/>
      <c r="WPY311" s="2"/>
      <c r="WPZ311" s="2"/>
      <c r="WQA311" s="2"/>
      <c r="WQB311" s="2"/>
      <c r="WQC311" s="2"/>
      <c r="WQD311" s="2"/>
      <c r="WQE311" s="2"/>
      <c r="WQF311" s="2"/>
      <c r="WQG311" s="2"/>
      <c r="WQH311" s="2"/>
      <c r="WQI311" s="2"/>
      <c r="WQJ311" s="2"/>
      <c r="WQK311" s="2"/>
      <c r="WQL311" s="2"/>
      <c r="WQM311" s="2"/>
      <c r="WQN311" s="2"/>
      <c r="WQO311" s="2"/>
      <c r="WQP311" s="2"/>
      <c r="WQQ311" s="2"/>
      <c r="WQR311" s="2"/>
      <c r="WQS311" s="2"/>
      <c r="WQT311" s="2"/>
      <c r="WQU311" s="2"/>
      <c r="WQV311" s="2"/>
      <c r="WQW311" s="2"/>
      <c r="WQX311" s="2"/>
      <c r="WQY311" s="2"/>
      <c r="WQZ311" s="2"/>
      <c r="WRA311" s="2"/>
      <c r="WRB311" s="2"/>
      <c r="WRC311" s="2"/>
      <c r="WRD311" s="2"/>
      <c r="WRE311" s="2"/>
      <c r="WRF311" s="2"/>
      <c r="WRG311" s="2"/>
      <c r="WRH311" s="2"/>
      <c r="WRI311" s="2"/>
      <c r="WRJ311" s="2"/>
      <c r="WRK311" s="2"/>
      <c r="WRL311" s="2"/>
      <c r="WRM311" s="2"/>
      <c r="WRN311" s="2"/>
      <c r="WRO311" s="2"/>
      <c r="WRP311" s="2"/>
      <c r="WRQ311" s="2"/>
      <c r="WRR311" s="2"/>
      <c r="WRS311" s="2"/>
      <c r="WRT311" s="2"/>
      <c r="WRU311" s="2"/>
      <c r="WRV311" s="2"/>
      <c r="WRW311" s="2"/>
      <c r="WRX311" s="2"/>
      <c r="WRY311" s="2"/>
      <c r="WRZ311" s="2"/>
      <c r="WSA311" s="2"/>
      <c r="WSB311" s="2"/>
      <c r="WSC311" s="2"/>
      <c r="WSD311" s="2"/>
      <c r="WSE311" s="2"/>
      <c r="WSF311" s="2"/>
      <c r="WSG311" s="2"/>
      <c r="WSH311" s="2"/>
      <c r="WSI311" s="2"/>
      <c r="WSJ311" s="2"/>
      <c r="WSK311" s="2"/>
      <c r="WSL311" s="2"/>
      <c r="WSM311" s="2"/>
      <c r="WSN311" s="2"/>
      <c r="WSO311" s="2"/>
      <c r="WSP311" s="2"/>
      <c r="WSQ311" s="2"/>
      <c r="WSR311" s="2"/>
      <c r="WSS311" s="2"/>
      <c r="WST311" s="2"/>
      <c r="WSU311" s="2"/>
      <c r="WSV311" s="2"/>
      <c r="WSW311" s="2"/>
      <c r="WSX311" s="2"/>
      <c r="WSY311" s="2"/>
      <c r="WSZ311" s="2"/>
      <c r="WTA311" s="2"/>
      <c r="WTB311" s="2"/>
      <c r="WTC311" s="2"/>
      <c r="WTD311" s="2"/>
      <c r="WTE311" s="2"/>
      <c r="WTF311" s="2"/>
      <c r="WTG311" s="2"/>
      <c r="WTH311" s="2"/>
      <c r="WTI311" s="2"/>
      <c r="WTJ311" s="2"/>
      <c r="WTK311" s="2"/>
      <c r="WTL311" s="2"/>
      <c r="WTM311" s="2"/>
      <c r="WTN311" s="2"/>
      <c r="WTO311" s="2"/>
      <c r="WTP311" s="2"/>
      <c r="WTQ311" s="2"/>
      <c r="WTR311" s="2"/>
      <c r="WTS311" s="2"/>
      <c r="WTT311" s="2"/>
      <c r="WTU311" s="2"/>
      <c r="WTV311" s="2"/>
      <c r="WTW311" s="2"/>
      <c r="WTX311" s="2"/>
      <c r="WTY311" s="2"/>
      <c r="WTZ311" s="2"/>
      <c r="WUA311" s="2"/>
      <c r="WUB311" s="2"/>
      <c r="WUC311" s="2"/>
      <c r="WUD311" s="2"/>
      <c r="WUE311" s="2"/>
      <c r="WUF311" s="2"/>
      <c r="WUG311" s="2"/>
      <c r="WUH311" s="2"/>
      <c r="WUI311" s="2"/>
      <c r="WUJ311" s="2"/>
      <c r="WUK311" s="2"/>
      <c r="WUL311" s="2"/>
      <c r="WUM311" s="2"/>
      <c r="WUN311" s="2"/>
      <c r="WUO311" s="2"/>
      <c r="WUP311" s="2"/>
      <c r="WUQ311" s="2"/>
      <c r="WUR311" s="2"/>
      <c r="WUS311" s="2"/>
      <c r="WUT311" s="2"/>
      <c r="WUU311" s="2"/>
      <c r="WUV311" s="2"/>
      <c r="WUW311" s="2"/>
      <c r="WUX311" s="2"/>
      <c r="WUY311" s="2"/>
      <c r="WUZ311" s="2"/>
      <c r="WVA311" s="2"/>
      <c r="WVB311" s="2"/>
      <c r="WVC311" s="2"/>
      <c r="WVD311" s="2"/>
      <c r="WVE311" s="2"/>
      <c r="WVF311" s="2"/>
      <c r="WVG311" s="2"/>
      <c r="WVH311" s="2"/>
      <c r="WVI311" s="2"/>
      <c r="WVJ311" s="2"/>
      <c r="WVK311" s="2"/>
      <c r="WVL311" s="2"/>
      <c r="WVM311" s="2"/>
      <c r="WVN311" s="2"/>
      <c r="WVO311" s="2"/>
      <c r="WVP311" s="2"/>
      <c r="WVQ311" s="2"/>
      <c r="WVR311" s="2"/>
      <c r="WVS311" s="2"/>
      <c r="WVT311" s="2"/>
      <c r="WVU311" s="2"/>
      <c r="WVV311" s="2"/>
      <c r="WVW311" s="2"/>
      <c r="WVX311" s="2"/>
      <c r="WVY311" s="2"/>
      <c r="WVZ311" s="2"/>
      <c r="WWA311" s="2"/>
      <c r="WWB311" s="2"/>
      <c r="WWC311" s="2"/>
      <c r="WWD311" s="2"/>
      <c r="WWE311" s="2"/>
      <c r="WWF311" s="2"/>
      <c r="WWG311" s="2"/>
      <c r="WWH311" s="2"/>
      <c r="WWI311" s="2"/>
      <c r="WWJ311" s="2"/>
      <c r="WWK311" s="2"/>
      <c r="WWL311" s="2"/>
      <c r="WWM311" s="2"/>
      <c r="WWN311" s="2"/>
      <c r="WWO311" s="2"/>
      <c r="WWP311" s="2"/>
      <c r="WWQ311" s="2"/>
      <c r="WWR311" s="2"/>
      <c r="WWS311" s="2"/>
      <c r="WWT311" s="2"/>
      <c r="WWU311" s="2"/>
      <c r="WWV311" s="2"/>
      <c r="WWW311" s="2"/>
      <c r="WWX311" s="2"/>
      <c r="WWY311" s="2"/>
      <c r="WWZ311" s="2"/>
      <c r="WXA311" s="2"/>
      <c r="WXB311" s="2"/>
      <c r="WXC311" s="2"/>
      <c r="WXD311" s="2"/>
      <c r="WXE311" s="2"/>
      <c r="WXF311" s="2"/>
      <c r="WXG311" s="2"/>
      <c r="WXH311" s="2"/>
      <c r="WXI311" s="2"/>
      <c r="WXJ311" s="2"/>
      <c r="WXK311" s="2"/>
      <c r="WXL311" s="2"/>
      <c r="WXM311" s="2"/>
      <c r="WXN311" s="2"/>
      <c r="WXO311" s="2"/>
      <c r="WXP311" s="2"/>
      <c r="WXQ311" s="2"/>
      <c r="WXR311" s="2"/>
      <c r="WXS311" s="2"/>
      <c r="WXT311" s="2"/>
      <c r="WXU311" s="2"/>
      <c r="WXV311" s="2"/>
      <c r="WXW311" s="2"/>
      <c r="WXX311" s="2"/>
      <c r="WXY311" s="2"/>
      <c r="WXZ311" s="2"/>
      <c r="WYA311" s="2"/>
      <c r="WYB311" s="2"/>
      <c r="WYC311" s="2"/>
      <c r="WYD311" s="2"/>
      <c r="WYE311" s="2"/>
      <c r="WYF311" s="2"/>
      <c r="WYG311" s="2"/>
      <c r="WYH311" s="2"/>
      <c r="WYI311" s="2"/>
      <c r="WYJ311" s="2"/>
      <c r="WYK311" s="2"/>
      <c r="WYL311" s="2"/>
      <c r="WYM311" s="2"/>
      <c r="WYN311" s="2"/>
      <c r="WYO311" s="2"/>
      <c r="WYP311" s="2"/>
      <c r="WYQ311" s="2"/>
      <c r="WYR311" s="2"/>
      <c r="WYS311" s="2"/>
      <c r="WYT311" s="2"/>
      <c r="WYU311" s="2"/>
      <c r="WYV311" s="2"/>
      <c r="WYW311" s="2"/>
      <c r="WYX311" s="2"/>
      <c r="WYY311" s="2"/>
      <c r="WYZ311" s="2"/>
      <c r="WZA311" s="2"/>
      <c r="WZB311" s="2"/>
      <c r="WZC311" s="2"/>
      <c r="WZD311" s="2"/>
      <c r="WZE311" s="2"/>
      <c r="WZF311" s="2"/>
      <c r="WZG311" s="2"/>
      <c r="WZH311" s="2"/>
      <c r="WZI311" s="2"/>
      <c r="WZJ311" s="2"/>
      <c r="WZK311" s="2"/>
      <c r="WZL311" s="2"/>
      <c r="WZM311" s="2"/>
      <c r="WZN311" s="2"/>
      <c r="WZO311" s="2"/>
      <c r="WZP311" s="2"/>
      <c r="WZQ311" s="2"/>
      <c r="WZR311" s="2"/>
      <c r="WZS311" s="2"/>
      <c r="WZT311" s="2"/>
      <c r="WZU311" s="2"/>
      <c r="WZV311" s="2"/>
      <c r="WZW311" s="2"/>
      <c r="WZX311" s="2"/>
      <c r="WZY311" s="2"/>
      <c r="WZZ311" s="2"/>
      <c r="XAA311" s="2"/>
      <c r="XAB311" s="2"/>
      <c r="XAC311" s="2"/>
      <c r="XAD311" s="2"/>
      <c r="XAE311" s="2"/>
      <c r="XAF311" s="2"/>
      <c r="XAG311" s="2"/>
      <c r="XAH311" s="2"/>
      <c r="XAI311" s="2"/>
      <c r="XAJ311" s="2"/>
      <c r="XAK311" s="2"/>
      <c r="XAL311" s="2"/>
      <c r="XAM311" s="2"/>
      <c r="XAN311" s="2"/>
      <c r="XAO311" s="2"/>
      <c r="XAP311" s="2"/>
      <c r="XAQ311" s="2"/>
      <c r="XAR311" s="2"/>
      <c r="XAS311" s="2"/>
      <c r="XAT311" s="2"/>
      <c r="XAU311" s="2"/>
      <c r="XAV311" s="2"/>
      <c r="XAW311" s="2"/>
      <c r="XAX311" s="2"/>
      <c r="XAY311" s="2"/>
      <c r="XAZ311" s="2"/>
      <c r="XBA311" s="2"/>
      <c r="XBB311" s="2"/>
      <c r="XBC311" s="2"/>
      <c r="XBD311" s="2"/>
      <c r="XBE311" s="2"/>
      <c r="XBF311" s="2"/>
      <c r="XBG311" s="2"/>
      <c r="XBH311" s="2"/>
      <c r="XBI311" s="2"/>
      <c r="XBJ311" s="2"/>
      <c r="XBK311" s="2"/>
      <c r="XBL311" s="2"/>
      <c r="XBM311" s="2"/>
      <c r="XBN311" s="2"/>
      <c r="XBO311" s="2"/>
      <c r="XBP311" s="2"/>
      <c r="XBQ311" s="2"/>
      <c r="XBR311" s="2"/>
      <c r="XBS311" s="2"/>
      <c r="XBT311" s="2"/>
    </row>
    <row r="312" spans="1:16296" ht="15" customHeight="1">
      <c r="A312" s="16" t="s">
        <v>15</v>
      </c>
      <c r="B312" s="17" t="s">
        <v>15</v>
      </c>
      <c r="C312" s="2" t="s">
        <v>566</v>
      </c>
      <c r="E312" s="42">
        <v>54</v>
      </c>
      <c r="F312" s="51" t="s">
        <v>744</v>
      </c>
      <c r="G312" s="12" t="s">
        <v>660</v>
      </c>
      <c r="H312" s="12" t="s">
        <v>238</v>
      </c>
      <c r="I312" s="12" t="s">
        <v>239</v>
      </c>
      <c r="J312" s="11" t="str">
        <f>VLOOKUP(K312,[1]Codes!$C$1:$P$3253,14,FALSE)</f>
        <v>CEP</v>
      </c>
      <c r="K312" s="60" t="s">
        <v>240</v>
      </c>
      <c r="L312" s="93"/>
      <c r="M312" s="93"/>
      <c r="N312" s="74">
        <v>0.13371945999999998</v>
      </c>
      <c r="O312" s="74">
        <v>6.027539999999993E-2</v>
      </c>
      <c r="P312" s="93"/>
      <c r="Q312" s="76"/>
      <c r="R312" s="74">
        <v>0.14649999999999999</v>
      </c>
      <c r="S312" s="54">
        <v>0.26700000000000002</v>
      </c>
      <c r="T312" s="54">
        <f t="shared" si="57"/>
        <v>0</v>
      </c>
      <c r="U312" s="54">
        <v>0</v>
      </c>
      <c r="V312" s="54">
        <v>0</v>
      </c>
      <c r="Y312" s="74">
        <v>0.02</v>
      </c>
      <c r="Z312" s="74">
        <v>3.6578700000000001E-3</v>
      </c>
      <c r="AA312" s="43"/>
      <c r="AB312" s="23">
        <v>9.226531829487505E-4</v>
      </c>
      <c r="AD312" s="74">
        <v>3.2177439271116652E-2</v>
      </c>
      <c r="AE312" s="74">
        <f t="shared" si="58"/>
        <v>2.7350823380449155E-2</v>
      </c>
      <c r="AF312" s="74">
        <v>0.24048384176699547</v>
      </c>
      <c r="AG312" s="74">
        <f t="shared" si="59"/>
        <v>0.21643545759029592</v>
      </c>
      <c r="AH312" s="74">
        <f>0.122172269979129+0.00195294064971552</f>
        <v>0.12412521062884452</v>
      </c>
      <c r="AI312" s="74">
        <f t="shared" si="62"/>
        <v>0.11171268956596007</v>
      </c>
      <c r="AJ312" s="74">
        <v>0.44693433477985423</v>
      </c>
      <c r="AL312" s="707">
        <f t="shared" si="63"/>
        <v>0.16048666106331189</v>
      </c>
      <c r="AM312" s="74">
        <v>0.1193535</v>
      </c>
      <c r="AN312" s="74">
        <f t="shared" si="56"/>
        <v>8.3547449999999995E-2</v>
      </c>
      <c r="AO312" s="74">
        <v>8.3833713709695005E-3</v>
      </c>
      <c r="AP312" s="74">
        <f t="shared" si="60"/>
        <v>5.0300228225817001E-3</v>
      </c>
      <c r="AQ312" s="253">
        <f t="shared" si="68"/>
        <v>4.4288736411290851E-2</v>
      </c>
      <c r="AR312" s="74">
        <v>0.2</v>
      </c>
      <c r="AT312" s="253">
        <f t="shared" si="61"/>
        <v>0.1</v>
      </c>
      <c r="AV312" s="23">
        <v>0.20145023745085022</v>
      </c>
      <c r="AW312" s="274"/>
      <c r="AX312" s="43"/>
      <c r="AY312" s="92">
        <v>0</v>
      </c>
      <c r="AZ312" s="94"/>
      <c r="BA312" s="94"/>
      <c r="BB312" s="94"/>
      <c r="BJ312" s="253">
        <f t="shared" si="64"/>
        <v>0</v>
      </c>
      <c r="BR312" s="270">
        <v>1E-3</v>
      </c>
      <c r="BS312" s="76"/>
      <c r="BV312" s="23"/>
      <c r="BW312" s="23"/>
      <c r="BX312" s="23"/>
      <c r="BY312" s="23"/>
      <c r="BZ312" s="23">
        <v>2.0980168940446863E-2</v>
      </c>
      <c r="CA312" s="23"/>
      <c r="CB312" s="23"/>
      <c r="CF312" s="23">
        <v>7.7846605385934299E-3</v>
      </c>
      <c r="CU312" s="253">
        <f t="shared" si="65"/>
        <v>0</v>
      </c>
      <c r="DC312" s="93"/>
      <c r="DE312" s="74">
        <v>1.085793E-2</v>
      </c>
      <c r="DF312" s="253">
        <f t="shared" si="66"/>
        <v>6.3337925000000002E-3</v>
      </c>
      <c r="DG312" s="93"/>
      <c r="DM312" s="253">
        <f t="shared" si="67"/>
        <v>0</v>
      </c>
      <c r="EM312" s="93"/>
      <c r="EN312" s="93"/>
      <c r="EO312" s="17"/>
      <c r="EP312" s="17"/>
      <c r="EQ312" s="17"/>
    </row>
    <row r="313" spans="1:16296" ht="12.75" customHeight="1">
      <c r="A313" s="16" t="s">
        <v>246</v>
      </c>
      <c r="B313" s="17" t="s">
        <v>30</v>
      </c>
      <c r="C313" s="2" t="s">
        <v>566</v>
      </c>
      <c r="E313" s="42">
        <v>54</v>
      </c>
      <c r="F313" s="51" t="s">
        <v>744</v>
      </c>
      <c r="G313" s="12" t="s">
        <v>246</v>
      </c>
      <c r="H313" s="12" t="s">
        <v>246</v>
      </c>
      <c r="I313" s="12" t="s">
        <v>243</v>
      </c>
      <c r="J313" s="11" t="s">
        <v>882</v>
      </c>
      <c r="K313" s="60" t="s">
        <v>247</v>
      </c>
      <c r="L313" s="93"/>
      <c r="M313" s="93"/>
      <c r="N313" s="74">
        <v>3.5757850000000001E-2</v>
      </c>
      <c r="O313" s="74">
        <v>0</v>
      </c>
      <c r="P313" s="93"/>
      <c r="Q313" s="76"/>
      <c r="R313" s="74">
        <v>0.15</v>
      </c>
      <c r="S313" s="1"/>
      <c r="T313" s="54">
        <f t="shared" si="57"/>
        <v>0</v>
      </c>
      <c r="U313" s="1"/>
      <c r="V313" s="1"/>
      <c r="AA313" s="43"/>
      <c r="AD313" s="74">
        <v>3.2177439271116652E-2</v>
      </c>
      <c r="AE313" s="74">
        <f t="shared" si="58"/>
        <v>2.7350823380449155E-2</v>
      </c>
      <c r="AG313" s="74">
        <f t="shared" si="59"/>
        <v>0</v>
      </c>
      <c r="AI313" s="74">
        <f t="shared" si="62"/>
        <v>0</v>
      </c>
      <c r="AL313" s="707">
        <f t="shared" si="63"/>
        <v>5.4701646760898313E-3</v>
      </c>
      <c r="AN313" s="74">
        <f t="shared" ref="AN313:AN376" si="69">AM313*(1-AN$377)</f>
        <v>0</v>
      </c>
      <c r="AP313" s="74">
        <f t="shared" si="60"/>
        <v>0</v>
      </c>
      <c r="AQ313" s="253">
        <f t="shared" si="68"/>
        <v>0</v>
      </c>
      <c r="AT313" s="253">
        <f t="shared" si="61"/>
        <v>0</v>
      </c>
      <c r="AX313" s="43"/>
      <c r="AY313" s="95"/>
      <c r="AZ313" s="94"/>
      <c r="BA313" s="94"/>
      <c r="BB313" s="94"/>
      <c r="BD313" s="270">
        <v>0.15</v>
      </c>
      <c r="BJ313" s="253">
        <f t="shared" si="64"/>
        <v>1.0334208296302421E-2</v>
      </c>
      <c r="BS313" s="76"/>
      <c r="CF313" s="23">
        <v>7.3722451563250687E-3</v>
      </c>
      <c r="CU313" s="253">
        <f t="shared" si="65"/>
        <v>0</v>
      </c>
      <c r="DC313" s="93"/>
      <c r="DF313" s="253">
        <f t="shared" si="66"/>
        <v>0</v>
      </c>
      <c r="DG313" s="93"/>
      <c r="DM313" s="253">
        <f t="shared" si="67"/>
        <v>0</v>
      </c>
      <c r="EM313" s="93"/>
      <c r="EN313" s="93"/>
      <c r="EO313" s="17"/>
      <c r="EP313" s="17"/>
      <c r="EQ313" s="17"/>
    </row>
    <row r="314" spans="1:16296" ht="12.75" customHeight="1">
      <c r="A314" s="16"/>
      <c r="B314" s="17"/>
      <c r="C314" s="2" t="s">
        <v>566</v>
      </c>
      <c r="E314" s="42">
        <v>54</v>
      </c>
      <c r="F314" s="51" t="s">
        <v>744</v>
      </c>
      <c r="G314" s="12" t="s">
        <v>246</v>
      </c>
      <c r="H314" s="12" t="s">
        <v>476</v>
      </c>
      <c r="I314" s="12" t="s">
        <v>243</v>
      </c>
      <c r="J314" s="11" t="s">
        <v>882</v>
      </c>
      <c r="K314" s="60" t="s">
        <v>477</v>
      </c>
      <c r="L314" s="93"/>
      <c r="M314" s="93"/>
      <c r="P314" s="93"/>
      <c r="Q314" s="76"/>
      <c r="S314" s="1"/>
      <c r="T314" s="54">
        <f t="shared" si="57"/>
        <v>0</v>
      </c>
      <c r="U314" s="1"/>
      <c r="V314" s="1"/>
      <c r="AA314" s="43"/>
      <c r="AE314" s="74">
        <f t="shared" si="58"/>
        <v>0</v>
      </c>
      <c r="AG314" s="74">
        <f t="shared" si="59"/>
        <v>0</v>
      </c>
      <c r="AI314" s="74">
        <f t="shared" si="62"/>
        <v>0</v>
      </c>
      <c r="AL314" s="707">
        <f t="shared" si="63"/>
        <v>0</v>
      </c>
      <c r="AN314" s="74">
        <f t="shared" si="69"/>
        <v>0</v>
      </c>
      <c r="AP314" s="74">
        <f t="shared" si="60"/>
        <v>0</v>
      </c>
      <c r="AQ314" s="253">
        <f t="shared" si="68"/>
        <v>0</v>
      </c>
      <c r="AT314" s="253">
        <f t="shared" si="61"/>
        <v>0</v>
      </c>
      <c r="AX314" s="43"/>
      <c r="AY314" s="92">
        <v>0</v>
      </c>
      <c r="AZ314" s="94"/>
      <c r="BA314" s="94"/>
      <c r="BB314" s="94"/>
      <c r="BJ314" s="253">
        <f t="shared" si="64"/>
        <v>0</v>
      </c>
      <c r="BS314" s="76"/>
      <c r="CF314" s="23">
        <v>5.586819557312361E-3</v>
      </c>
      <c r="CU314" s="253">
        <f t="shared" si="65"/>
        <v>0</v>
      </c>
      <c r="DC314" s="93"/>
      <c r="DF314" s="253">
        <f t="shared" si="66"/>
        <v>0</v>
      </c>
      <c r="DG314" s="93"/>
      <c r="DM314" s="253">
        <f t="shared" si="67"/>
        <v>0</v>
      </c>
      <c r="EM314" s="93"/>
      <c r="EN314" s="93"/>
      <c r="EO314" s="17"/>
      <c r="EP314" s="17"/>
      <c r="EQ314" s="17"/>
    </row>
    <row r="315" spans="1:16296">
      <c r="B315" s="17" t="s">
        <v>30</v>
      </c>
      <c r="C315" s="2" t="s">
        <v>566</v>
      </c>
      <c r="E315" s="42">
        <v>54</v>
      </c>
      <c r="F315" s="51" t="s">
        <v>744</v>
      </c>
      <c r="G315" s="12" t="s">
        <v>246</v>
      </c>
      <c r="H315" s="1" t="s">
        <v>241</v>
      </c>
      <c r="I315" s="1" t="s">
        <v>242</v>
      </c>
      <c r="J315" s="11" t="s">
        <v>882</v>
      </c>
      <c r="K315" s="61" t="s">
        <v>243</v>
      </c>
      <c r="L315" s="93"/>
      <c r="M315" s="93"/>
      <c r="P315" s="93"/>
      <c r="Q315" s="76"/>
      <c r="S315" s="1"/>
      <c r="T315" s="54">
        <f t="shared" si="57"/>
        <v>0</v>
      </c>
      <c r="U315" s="1"/>
      <c r="V315" s="1"/>
      <c r="AA315" s="43"/>
      <c r="AE315" s="74">
        <f t="shared" si="58"/>
        <v>0</v>
      </c>
      <c r="AG315" s="74">
        <f t="shared" si="59"/>
        <v>0</v>
      </c>
      <c r="AI315" s="74">
        <f t="shared" si="62"/>
        <v>0</v>
      </c>
      <c r="AL315" s="707">
        <f t="shared" si="63"/>
        <v>0</v>
      </c>
      <c r="AN315" s="74">
        <f t="shared" si="69"/>
        <v>0</v>
      </c>
      <c r="AP315" s="74">
        <f t="shared" si="60"/>
        <v>0</v>
      </c>
      <c r="AQ315" s="253">
        <f t="shared" si="68"/>
        <v>0</v>
      </c>
      <c r="AT315" s="253">
        <f t="shared" si="61"/>
        <v>0</v>
      </c>
      <c r="AX315" s="43"/>
      <c r="AY315" s="92">
        <v>0</v>
      </c>
      <c r="AZ315" s="94"/>
      <c r="BA315" s="94"/>
      <c r="BB315" s="94"/>
      <c r="BJ315" s="253">
        <f t="shared" si="64"/>
        <v>0</v>
      </c>
      <c r="BS315" s="76"/>
      <c r="CU315" s="253">
        <f t="shared" si="65"/>
        <v>0</v>
      </c>
      <c r="DC315" s="93"/>
      <c r="DF315" s="253">
        <f t="shared" si="66"/>
        <v>0</v>
      </c>
      <c r="DG315" s="93">
        <v>0.05</v>
      </c>
      <c r="DM315" s="253">
        <f t="shared" si="67"/>
        <v>0</v>
      </c>
      <c r="EM315" s="93"/>
      <c r="EN315" s="93"/>
      <c r="EO315" s="17"/>
      <c r="EP315" s="17"/>
      <c r="EQ315" s="17"/>
    </row>
    <row r="316" spans="1:16296">
      <c r="B316" s="17" t="s">
        <v>30</v>
      </c>
      <c r="C316" s="2" t="s">
        <v>566</v>
      </c>
      <c r="E316" s="42">
        <v>54</v>
      </c>
      <c r="F316" s="51" t="s">
        <v>744</v>
      </c>
      <c r="G316" s="12" t="s">
        <v>246</v>
      </c>
      <c r="H316" s="12" t="s">
        <v>244</v>
      </c>
      <c r="I316" s="12" t="s">
        <v>243</v>
      </c>
      <c r="J316" s="11" t="str">
        <f>VLOOKUP(K316,[1]Codes!$C$1:$P$3253,14,FALSE)</f>
        <v>BMS</v>
      </c>
      <c r="K316" s="60" t="s">
        <v>245</v>
      </c>
      <c r="L316" s="93"/>
      <c r="M316" s="93"/>
      <c r="N316" s="74">
        <v>0.16463510000000001</v>
      </c>
      <c r="O316" s="74">
        <v>2.4842039999999999E-2</v>
      </c>
      <c r="P316" s="93"/>
      <c r="Q316" s="76"/>
      <c r="R316" s="74">
        <v>3.1699999999999999E-2</v>
      </c>
      <c r="S316" s="1"/>
      <c r="T316" s="54">
        <f t="shared" si="57"/>
        <v>0</v>
      </c>
      <c r="U316" s="1"/>
      <c r="V316" s="1"/>
      <c r="Z316" s="74">
        <v>6.3220000000000008E-5</v>
      </c>
      <c r="AA316" s="43"/>
      <c r="AB316" s="23">
        <v>2.1221023207821259E-2</v>
      </c>
      <c r="AE316" s="74">
        <f t="shared" si="58"/>
        <v>0</v>
      </c>
      <c r="AG316" s="74">
        <f t="shared" si="59"/>
        <v>0</v>
      </c>
      <c r="AI316" s="74">
        <f t="shared" si="62"/>
        <v>0</v>
      </c>
      <c r="AJ316" s="23"/>
      <c r="AL316" s="707">
        <f t="shared" si="63"/>
        <v>0</v>
      </c>
      <c r="AN316" s="74">
        <f t="shared" si="69"/>
        <v>0</v>
      </c>
      <c r="AP316" s="74">
        <f t="shared" si="60"/>
        <v>0</v>
      </c>
      <c r="AQ316" s="253">
        <f t="shared" si="68"/>
        <v>0</v>
      </c>
      <c r="AT316" s="253">
        <f t="shared" si="61"/>
        <v>0</v>
      </c>
      <c r="AX316" s="43"/>
      <c r="AY316" s="92">
        <v>3.2079999999999999E-4</v>
      </c>
      <c r="AZ316" s="99">
        <v>6.4159999999999998E-4</v>
      </c>
      <c r="BA316" s="99"/>
      <c r="BB316" s="99"/>
      <c r="BC316" s="274"/>
      <c r="BD316" s="274"/>
      <c r="BE316" s="23">
        <v>1.0999999999999999E-2</v>
      </c>
      <c r="BJ316" s="253">
        <f t="shared" si="64"/>
        <v>2.6524467960509543E-6</v>
      </c>
      <c r="BS316" s="76"/>
      <c r="BV316" s="74">
        <v>7.0472577623743289E-3</v>
      </c>
      <c r="CF316" s="23"/>
      <c r="CU316" s="253">
        <f t="shared" si="65"/>
        <v>0</v>
      </c>
      <c r="DC316" s="93"/>
      <c r="DE316" s="74">
        <v>9.1707000000000004E-3</v>
      </c>
      <c r="DF316" s="253">
        <f t="shared" si="66"/>
        <v>5.3495750000000005E-3</v>
      </c>
      <c r="DG316" s="93"/>
      <c r="DM316" s="253">
        <f t="shared" si="67"/>
        <v>0</v>
      </c>
      <c r="DY316" s="77"/>
      <c r="DZ316" s="77"/>
      <c r="EA316" s="77"/>
      <c r="EB316" s="77"/>
      <c r="EC316" s="77"/>
      <c r="ED316" s="77"/>
      <c r="EE316" s="77"/>
      <c r="EF316" s="77"/>
      <c r="EG316" s="77"/>
      <c r="EH316" s="77"/>
      <c r="EI316" s="77"/>
      <c r="EJ316" s="77"/>
      <c r="EK316" s="77"/>
      <c r="EL316" s="77"/>
      <c r="EM316" s="169"/>
      <c r="EN316" s="169"/>
      <c r="EO316" s="166"/>
      <c r="EP316" s="166"/>
      <c r="EQ316" s="166"/>
      <c r="ER316" s="3"/>
      <c r="ES316" s="3"/>
      <c r="ET316" s="3"/>
      <c r="EU316" s="3"/>
      <c r="EV316" s="3"/>
      <c r="EW316" s="3"/>
      <c r="EX316" s="3"/>
      <c r="EY316" s="3"/>
      <c r="EZ316" s="3"/>
      <c r="FA316" s="3"/>
      <c r="FB316" s="3"/>
      <c r="FC316" s="3"/>
      <c r="FD316" s="3"/>
      <c r="FE316" s="3"/>
      <c r="FF316" s="3"/>
      <c r="FG316" s="3"/>
      <c r="FH316" s="3"/>
      <c r="FI316" s="3"/>
      <c r="FJ316" s="3"/>
      <c r="FK316" s="3"/>
      <c r="FL316" s="3"/>
      <c r="FM316" s="3"/>
      <c r="FN316" s="3"/>
      <c r="FO316" s="3"/>
      <c r="FP316" s="3"/>
      <c r="FQ316" s="3"/>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3"/>
      <c r="GS316" s="3"/>
      <c r="GT316" s="3"/>
      <c r="GU316" s="3"/>
      <c r="GV316" s="3"/>
      <c r="GW316" s="3"/>
      <c r="GX316" s="3"/>
      <c r="GY316" s="3"/>
      <c r="GZ316" s="3"/>
      <c r="HA316" s="3"/>
      <c r="HB316" s="3"/>
      <c r="HC316" s="3"/>
      <c r="HD316" s="3"/>
      <c r="HE316" s="3"/>
      <c r="HF316" s="3"/>
      <c r="HG316" s="3"/>
      <c r="HH316" s="3"/>
      <c r="HI316" s="3"/>
      <c r="HJ316" s="3"/>
      <c r="HK316" s="3"/>
      <c r="HL316" s="3"/>
      <c r="HM316" s="3"/>
      <c r="HN316" s="3"/>
      <c r="HO316" s="3"/>
      <c r="HP316" s="3"/>
      <c r="HQ316" s="3"/>
      <c r="HR316" s="3"/>
      <c r="HS316" s="3"/>
      <c r="HT316" s="3"/>
      <c r="HU316" s="3"/>
      <c r="HV316" s="3"/>
      <c r="HW316" s="3"/>
      <c r="HX316" s="3"/>
      <c r="HY316" s="3"/>
      <c r="HZ316" s="3"/>
      <c r="IA316" s="3"/>
      <c r="IB316" s="3"/>
      <c r="IC316" s="3"/>
      <c r="ID316" s="3"/>
      <c r="IE316" s="3"/>
      <c r="IF316" s="3"/>
      <c r="IG316" s="3"/>
      <c r="IH316" s="3"/>
      <c r="II316" s="3"/>
      <c r="IJ316" s="3"/>
      <c r="IK316" s="3"/>
      <c r="IL316" s="3"/>
      <c r="IM316" s="3"/>
      <c r="IN316" s="3"/>
      <c r="IO316" s="3"/>
      <c r="IP316" s="3"/>
      <c r="IQ316" s="3"/>
      <c r="IR316" s="3"/>
      <c r="IS316" s="3"/>
      <c r="IT316" s="3"/>
      <c r="IU316" s="3"/>
      <c r="IV316" s="3"/>
      <c r="IW316" s="3"/>
      <c r="IX316" s="3"/>
      <c r="IY316" s="3"/>
      <c r="IZ316" s="3"/>
      <c r="JA316" s="3"/>
      <c r="JB316" s="3"/>
      <c r="JC316" s="3"/>
      <c r="JD316" s="3"/>
      <c r="JE316" s="3"/>
      <c r="JF316" s="3"/>
      <c r="JG316" s="3"/>
      <c r="JH316" s="3"/>
      <c r="JI316" s="3"/>
      <c r="JJ316" s="3"/>
      <c r="JK316" s="3"/>
      <c r="JL316" s="3"/>
      <c r="JM316" s="3"/>
      <c r="JN316" s="3"/>
      <c r="JO316" s="3"/>
      <c r="JP316" s="3"/>
      <c r="JQ316" s="3"/>
      <c r="JR316" s="3"/>
      <c r="JS316" s="3"/>
      <c r="JT316" s="3"/>
      <c r="JU316" s="3"/>
      <c r="JV316" s="3"/>
      <c r="JW316" s="3"/>
      <c r="JX316" s="3"/>
      <c r="JY316" s="3"/>
      <c r="JZ316" s="3"/>
      <c r="KA316" s="3"/>
      <c r="KB316" s="3"/>
      <c r="KC316" s="3"/>
      <c r="KD316" s="3"/>
      <c r="KE316" s="3"/>
      <c r="KF316" s="3"/>
      <c r="KG316" s="3"/>
      <c r="KH316" s="3"/>
      <c r="KI316" s="3"/>
      <c r="KJ316" s="3"/>
      <c r="KK316" s="3"/>
      <c r="KL316" s="3"/>
      <c r="KM316" s="3"/>
      <c r="KN316" s="3"/>
      <c r="KO316" s="3"/>
      <c r="KP316" s="3"/>
      <c r="KQ316" s="3"/>
      <c r="KR316" s="3"/>
      <c r="KS316" s="3"/>
      <c r="KT316" s="3"/>
      <c r="KU316" s="3"/>
      <c r="KV316" s="3"/>
      <c r="KW316" s="3"/>
      <c r="KX316" s="3"/>
      <c r="KY316" s="3"/>
      <c r="KZ316" s="3"/>
      <c r="LA316" s="3"/>
      <c r="LB316" s="3"/>
      <c r="LC316" s="3"/>
      <c r="LD316" s="3"/>
      <c r="LE316" s="3"/>
      <c r="LF316" s="3"/>
      <c r="LG316" s="3"/>
      <c r="LH316" s="3"/>
      <c r="LI316" s="3"/>
      <c r="LJ316" s="3"/>
      <c r="LK316" s="3"/>
      <c r="LL316" s="3"/>
      <c r="LM316" s="3"/>
      <c r="LN316" s="3"/>
      <c r="LO316" s="3"/>
      <c r="LP316" s="3"/>
      <c r="LQ316" s="3"/>
      <c r="LR316" s="3"/>
      <c r="LS316" s="3"/>
      <c r="LT316" s="3"/>
      <c r="LU316" s="3"/>
      <c r="LV316" s="3"/>
      <c r="LW316" s="3"/>
      <c r="LX316" s="3"/>
      <c r="LY316" s="3"/>
      <c r="LZ316" s="3"/>
      <c r="MA316" s="3"/>
      <c r="MB316" s="3"/>
      <c r="MC316" s="3"/>
      <c r="MD316" s="3"/>
      <c r="ME316" s="3"/>
      <c r="MF316" s="3"/>
      <c r="MG316" s="3"/>
      <c r="MH316" s="3"/>
      <c r="MI316" s="3"/>
      <c r="MJ316" s="3"/>
      <c r="MK316" s="3"/>
      <c r="ML316" s="3"/>
      <c r="MM316" s="3"/>
      <c r="MN316" s="3"/>
      <c r="MO316" s="3"/>
      <c r="MP316" s="3"/>
      <c r="MQ316" s="3"/>
      <c r="MR316" s="3"/>
      <c r="MS316" s="3"/>
      <c r="MT316" s="3"/>
      <c r="MU316" s="3"/>
      <c r="MV316" s="3"/>
      <c r="MW316" s="3"/>
      <c r="MX316" s="3"/>
      <c r="MY316" s="3"/>
      <c r="MZ316" s="3"/>
      <c r="NA316" s="3"/>
      <c r="NB316" s="3"/>
      <c r="NC316" s="3"/>
      <c r="ND316" s="3"/>
      <c r="NE316" s="3"/>
      <c r="NF316" s="3"/>
      <c r="NG316" s="3"/>
      <c r="NH316" s="3"/>
      <c r="NI316" s="3"/>
      <c r="NJ316" s="3"/>
      <c r="NK316" s="3"/>
      <c r="NL316" s="3"/>
      <c r="NM316" s="3"/>
      <c r="NN316" s="3"/>
      <c r="NO316" s="3"/>
      <c r="NP316" s="3"/>
      <c r="NQ316" s="3"/>
      <c r="NR316" s="3"/>
      <c r="NS316" s="3"/>
      <c r="NT316" s="3"/>
      <c r="NU316" s="3"/>
      <c r="NV316" s="3"/>
      <c r="NW316" s="3"/>
      <c r="NX316" s="3"/>
      <c r="NY316" s="3"/>
      <c r="NZ316" s="3"/>
      <c r="OA316" s="3"/>
      <c r="OB316" s="3"/>
      <c r="OC316" s="3"/>
      <c r="OD316" s="3"/>
      <c r="OE316" s="3"/>
      <c r="OF316" s="3"/>
      <c r="OG316" s="3"/>
      <c r="OH316" s="3"/>
      <c r="OI316" s="3"/>
      <c r="OJ316" s="3"/>
      <c r="OK316" s="3"/>
      <c r="OL316" s="3"/>
      <c r="OM316" s="3"/>
      <c r="ON316" s="3"/>
      <c r="OO316" s="3"/>
      <c r="OP316" s="3"/>
      <c r="OQ316" s="3"/>
      <c r="OR316" s="3"/>
      <c r="OS316" s="3"/>
      <c r="OT316" s="3"/>
      <c r="OU316" s="3"/>
      <c r="OV316" s="3"/>
      <c r="OW316" s="3"/>
      <c r="OX316" s="3"/>
      <c r="OY316" s="3"/>
      <c r="OZ316" s="3"/>
      <c r="PA316" s="3"/>
      <c r="PB316" s="3"/>
      <c r="PC316" s="3"/>
      <c r="PD316" s="3"/>
      <c r="PE316" s="3"/>
      <c r="PF316" s="3"/>
      <c r="PG316" s="3"/>
      <c r="PH316" s="3"/>
      <c r="PI316" s="3"/>
      <c r="PJ316" s="3"/>
      <c r="PK316" s="3"/>
      <c r="PL316" s="3"/>
      <c r="PM316" s="3"/>
      <c r="PN316" s="3"/>
      <c r="PO316" s="3"/>
      <c r="PP316" s="3"/>
      <c r="PQ316" s="3"/>
      <c r="PR316" s="3"/>
      <c r="PS316" s="3"/>
      <c r="PT316" s="3"/>
      <c r="PU316" s="3"/>
      <c r="PV316" s="3"/>
      <c r="PW316" s="3"/>
      <c r="PX316" s="3"/>
      <c r="PY316" s="3"/>
      <c r="PZ316" s="3"/>
      <c r="QA316" s="3"/>
      <c r="QB316" s="3"/>
      <c r="QC316" s="3"/>
      <c r="QD316" s="3"/>
      <c r="QE316" s="3"/>
      <c r="QF316" s="3"/>
      <c r="QG316" s="3"/>
      <c r="QH316" s="3"/>
      <c r="QI316" s="3"/>
      <c r="QJ316" s="3"/>
      <c r="QK316" s="3"/>
      <c r="QL316" s="3"/>
      <c r="QM316" s="3"/>
      <c r="QN316" s="3"/>
      <c r="QO316" s="3"/>
      <c r="QP316" s="3"/>
      <c r="QQ316" s="3"/>
      <c r="QR316" s="3"/>
      <c r="QS316" s="3"/>
      <c r="QT316" s="3"/>
      <c r="QU316" s="3"/>
      <c r="QV316" s="3"/>
      <c r="QW316" s="3"/>
      <c r="QX316" s="3"/>
      <c r="QY316" s="3"/>
      <c r="QZ316" s="3"/>
      <c r="RA316" s="3"/>
      <c r="RB316" s="3"/>
      <c r="RC316" s="3"/>
      <c r="RD316" s="3"/>
      <c r="RE316" s="3"/>
      <c r="RF316" s="3"/>
      <c r="RG316" s="3"/>
      <c r="RH316" s="3"/>
      <c r="RI316" s="3"/>
      <c r="RJ316" s="3"/>
      <c r="RK316" s="3"/>
      <c r="RL316" s="3"/>
      <c r="RM316" s="3"/>
      <c r="RN316" s="3"/>
      <c r="RO316" s="3"/>
      <c r="RP316" s="3"/>
      <c r="RQ316" s="3"/>
      <c r="RR316" s="3"/>
      <c r="RS316" s="3"/>
      <c r="RT316" s="3"/>
      <c r="RU316" s="3"/>
      <c r="RV316" s="3"/>
      <c r="RW316" s="3"/>
      <c r="RX316" s="3"/>
      <c r="RY316" s="3"/>
      <c r="RZ316" s="3"/>
      <c r="SA316" s="3"/>
      <c r="SB316" s="3"/>
      <c r="SC316" s="3"/>
      <c r="SD316" s="3"/>
      <c r="SE316" s="3"/>
      <c r="SF316" s="3"/>
      <c r="SG316" s="3"/>
      <c r="SH316" s="3"/>
      <c r="SI316" s="3"/>
      <c r="SJ316" s="3"/>
      <c r="SK316" s="3"/>
      <c r="SL316" s="3"/>
      <c r="SM316" s="3"/>
      <c r="SN316" s="3"/>
      <c r="SO316" s="3"/>
      <c r="SP316" s="3"/>
      <c r="SQ316" s="3"/>
      <c r="SR316" s="3"/>
      <c r="SS316" s="3"/>
      <c r="ST316" s="3"/>
      <c r="SU316" s="3"/>
      <c r="SV316" s="3"/>
      <c r="SW316" s="3"/>
      <c r="SX316" s="3"/>
      <c r="SY316" s="3"/>
      <c r="SZ316" s="3"/>
      <c r="TA316" s="3"/>
      <c r="TB316" s="3"/>
      <c r="TC316" s="3"/>
      <c r="TD316" s="3"/>
      <c r="TE316" s="3"/>
      <c r="TF316" s="3"/>
      <c r="TG316" s="3"/>
      <c r="TH316" s="3"/>
      <c r="TI316" s="3"/>
      <c r="TJ316" s="3"/>
      <c r="TK316" s="3"/>
      <c r="TL316" s="3"/>
      <c r="TM316" s="3"/>
      <c r="TN316" s="3"/>
      <c r="TO316" s="3"/>
      <c r="TP316" s="3"/>
      <c r="TQ316" s="3"/>
      <c r="TR316" s="3"/>
      <c r="TS316" s="3"/>
      <c r="TT316" s="3"/>
      <c r="TU316" s="3"/>
      <c r="TV316" s="3"/>
      <c r="TW316" s="3"/>
      <c r="TX316" s="3"/>
      <c r="TY316" s="3"/>
      <c r="TZ316" s="3"/>
      <c r="UA316" s="3"/>
      <c r="UB316" s="3"/>
      <c r="UC316" s="3"/>
      <c r="UD316" s="3"/>
      <c r="UE316" s="3"/>
      <c r="UF316" s="3"/>
      <c r="UG316" s="3"/>
      <c r="UH316" s="3"/>
      <c r="UI316" s="3"/>
      <c r="UJ316" s="3"/>
      <c r="UK316" s="3"/>
      <c r="UL316" s="3"/>
      <c r="UM316" s="3"/>
      <c r="UN316" s="3"/>
      <c r="UO316" s="3"/>
      <c r="UP316" s="3"/>
      <c r="UQ316" s="3"/>
      <c r="UR316" s="3"/>
      <c r="US316" s="3"/>
      <c r="UT316" s="3"/>
      <c r="UU316" s="3"/>
      <c r="UV316" s="3"/>
      <c r="UW316" s="3"/>
      <c r="UX316" s="3"/>
      <c r="UY316" s="3"/>
      <c r="UZ316" s="3"/>
      <c r="VA316" s="3"/>
      <c r="VB316" s="3"/>
      <c r="VC316" s="3"/>
      <c r="VD316" s="3"/>
      <c r="VE316" s="3"/>
      <c r="VF316" s="3"/>
      <c r="VG316" s="3"/>
      <c r="VH316" s="3"/>
      <c r="VI316" s="3"/>
      <c r="VJ316" s="3"/>
      <c r="VK316" s="3"/>
      <c r="VL316" s="3"/>
      <c r="VM316" s="3"/>
      <c r="VN316" s="3"/>
      <c r="VO316" s="3"/>
      <c r="VP316" s="3"/>
      <c r="VQ316" s="3"/>
      <c r="VR316" s="3"/>
      <c r="VS316" s="3"/>
      <c r="VT316" s="3"/>
      <c r="VU316" s="3"/>
      <c r="VV316" s="3"/>
      <c r="VW316" s="3"/>
      <c r="VX316" s="3"/>
      <c r="VY316" s="3"/>
      <c r="VZ316" s="3"/>
      <c r="WA316" s="3"/>
      <c r="WB316" s="3"/>
      <c r="WC316" s="3"/>
      <c r="WD316" s="3"/>
      <c r="WE316" s="3"/>
      <c r="WF316" s="3"/>
      <c r="WG316" s="3"/>
      <c r="WH316" s="3"/>
      <c r="WI316" s="3"/>
      <c r="WJ316" s="3"/>
      <c r="WK316" s="3"/>
      <c r="WL316" s="3"/>
      <c r="WM316" s="3"/>
      <c r="WN316" s="3"/>
      <c r="WO316" s="3"/>
      <c r="WP316" s="3"/>
      <c r="WQ316" s="3"/>
      <c r="WR316" s="3"/>
      <c r="WS316" s="3"/>
      <c r="WT316" s="3"/>
      <c r="WU316" s="3"/>
      <c r="WV316" s="3"/>
      <c r="WW316" s="3"/>
      <c r="WX316" s="3"/>
      <c r="WY316" s="3"/>
      <c r="WZ316" s="3"/>
      <c r="XA316" s="3"/>
      <c r="XB316" s="3"/>
      <c r="XC316" s="3"/>
      <c r="XD316" s="3"/>
      <c r="XE316" s="3"/>
      <c r="XF316" s="3"/>
      <c r="XG316" s="3"/>
      <c r="XH316" s="3"/>
      <c r="XI316" s="3"/>
      <c r="XJ316" s="3"/>
      <c r="XK316" s="3"/>
      <c r="XL316" s="3"/>
      <c r="XM316" s="3"/>
      <c r="XN316" s="3"/>
      <c r="XO316" s="3"/>
      <c r="XP316" s="3"/>
      <c r="XQ316" s="3"/>
      <c r="XR316" s="3"/>
      <c r="XS316" s="3"/>
      <c r="XT316" s="3"/>
      <c r="XU316" s="3"/>
      <c r="XV316" s="3"/>
      <c r="XW316" s="3"/>
      <c r="XX316" s="3"/>
      <c r="XY316" s="3"/>
      <c r="XZ316" s="3"/>
      <c r="YA316" s="3"/>
      <c r="YB316" s="3"/>
      <c r="YC316" s="3"/>
      <c r="YD316" s="3"/>
      <c r="YE316" s="3"/>
      <c r="YF316" s="3"/>
      <c r="YG316" s="3"/>
      <c r="YH316" s="3"/>
      <c r="YI316" s="3"/>
      <c r="YJ316" s="3"/>
      <c r="YK316" s="3"/>
      <c r="YL316" s="3"/>
      <c r="YM316" s="3"/>
      <c r="YN316" s="3"/>
      <c r="YO316" s="3"/>
      <c r="YP316" s="3"/>
      <c r="YQ316" s="3"/>
      <c r="YR316" s="3"/>
      <c r="YS316" s="3"/>
      <c r="YT316" s="3"/>
      <c r="YU316" s="3"/>
      <c r="YV316" s="3"/>
      <c r="YW316" s="3"/>
      <c r="YX316" s="3"/>
      <c r="YY316" s="3"/>
      <c r="YZ316" s="3"/>
      <c r="ZA316" s="3"/>
      <c r="ZB316" s="3"/>
      <c r="ZC316" s="3"/>
      <c r="ZD316" s="3"/>
      <c r="ZE316" s="3"/>
      <c r="ZF316" s="3"/>
      <c r="ZG316" s="3"/>
      <c r="ZH316" s="3"/>
      <c r="ZI316" s="3"/>
      <c r="ZJ316" s="3"/>
      <c r="ZK316" s="3"/>
      <c r="ZL316" s="3"/>
      <c r="ZM316" s="3"/>
      <c r="ZN316" s="3"/>
      <c r="ZO316" s="3"/>
      <c r="ZP316" s="3"/>
      <c r="ZQ316" s="3"/>
      <c r="ZR316" s="3"/>
      <c r="ZS316" s="3"/>
      <c r="ZT316" s="3"/>
      <c r="ZU316" s="3"/>
      <c r="ZV316" s="3"/>
      <c r="ZW316" s="3"/>
      <c r="ZX316" s="3"/>
      <c r="ZY316" s="3"/>
      <c r="ZZ316" s="3"/>
      <c r="AAA316" s="3"/>
      <c r="AAB316" s="3"/>
      <c r="AAC316" s="3"/>
      <c r="AAD316" s="3"/>
      <c r="AAE316" s="3"/>
      <c r="AAF316" s="3"/>
      <c r="AAG316" s="3"/>
      <c r="AAH316" s="3"/>
      <c r="AAI316" s="3"/>
      <c r="AAJ316" s="3"/>
      <c r="AAK316" s="3"/>
      <c r="AAL316" s="3"/>
      <c r="AAM316" s="3"/>
      <c r="AAN316" s="3"/>
      <c r="AAO316" s="3"/>
      <c r="AAP316" s="3"/>
      <c r="AAQ316" s="3"/>
      <c r="AAR316" s="3"/>
      <c r="AAS316" s="3"/>
      <c r="AAT316" s="3"/>
      <c r="AAU316" s="3"/>
      <c r="AAV316" s="3"/>
      <c r="AAW316" s="3"/>
      <c r="AAX316" s="3"/>
      <c r="AAY316" s="3"/>
      <c r="AAZ316" s="3"/>
      <c r="ABA316" s="3"/>
      <c r="ABB316" s="3"/>
      <c r="ABC316" s="3"/>
      <c r="ABD316" s="3"/>
      <c r="ABE316" s="3"/>
      <c r="ABF316" s="3"/>
      <c r="ABG316" s="3"/>
      <c r="ABH316" s="3"/>
      <c r="ABI316" s="3"/>
      <c r="ABJ316" s="3"/>
      <c r="ABK316" s="3"/>
      <c r="ABL316" s="3"/>
      <c r="ABM316" s="3"/>
      <c r="ABN316" s="3"/>
      <c r="ABO316" s="3"/>
      <c r="ABP316" s="3"/>
      <c r="ABQ316" s="3"/>
      <c r="ABR316" s="3"/>
      <c r="ABS316" s="3"/>
      <c r="ABT316" s="3"/>
      <c r="ABU316" s="3"/>
      <c r="ABV316" s="3"/>
      <c r="ABW316" s="3"/>
      <c r="ABX316" s="3"/>
      <c r="ABY316" s="3"/>
      <c r="ABZ316" s="3"/>
      <c r="ACA316" s="3"/>
      <c r="ACB316" s="3"/>
      <c r="ACC316" s="3"/>
      <c r="ACD316" s="3"/>
      <c r="ACE316" s="3"/>
      <c r="ACF316" s="3"/>
      <c r="ACG316" s="3"/>
      <c r="ACH316" s="3"/>
      <c r="ACI316" s="3"/>
      <c r="ACJ316" s="3"/>
      <c r="ACK316" s="3"/>
      <c r="ACL316" s="3"/>
      <c r="ACM316" s="3"/>
      <c r="ACN316" s="3"/>
      <c r="ACO316" s="3"/>
      <c r="ACP316" s="3"/>
      <c r="ACQ316" s="3"/>
      <c r="ACR316" s="3"/>
      <c r="ACS316" s="3"/>
      <c r="ACT316" s="3"/>
      <c r="ACU316" s="3"/>
      <c r="ACV316" s="3"/>
      <c r="ACW316" s="3"/>
      <c r="ACX316" s="3"/>
      <c r="ACY316" s="3"/>
      <c r="ACZ316" s="3"/>
      <c r="ADA316" s="3"/>
      <c r="ADB316" s="3"/>
      <c r="ADC316" s="3"/>
      <c r="ADD316" s="3"/>
      <c r="ADE316" s="3"/>
      <c r="ADF316" s="3"/>
      <c r="ADG316" s="3"/>
      <c r="ADH316" s="3"/>
      <c r="ADI316" s="3"/>
      <c r="ADJ316" s="3"/>
      <c r="ADK316" s="3"/>
      <c r="ADL316" s="3"/>
      <c r="ADM316" s="3"/>
      <c r="ADN316" s="3"/>
      <c r="ADO316" s="3"/>
      <c r="ADP316" s="3"/>
      <c r="ADQ316" s="3"/>
      <c r="ADR316" s="3"/>
      <c r="ADS316" s="3"/>
      <c r="ADT316" s="3"/>
      <c r="ADU316" s="3"/>
      <c r="ADV316" s="3"/>
      <c r="ADW316" s="3"/>
      <c r="ADX316" s="3"/>
      <c r="ADY316" s="3"/>
      <c r="ADZ316" s="3"/>
      <c r="AEA316" s="3"/>
      <c r="AEB316" s="3"/>
      <c r="AEC316" s="3"/>
      <c r="AED316" s="3"/>
      <c r="AEE316" s="3"/>
      <c r="AEF316" s="3"/>
      <c r="AEG316" s="3"/>
      <c r="AEH316" s="3"/>
      <c r="AEI316" s="3"/>
      <c r="AEJ316" s="3"/>
      <c r="AEK316" s="3"/>
      <c r="AEL316" s="3"/>
      <c r="AEM316" s="3"/>
      <c r="AEN316" s="3"/>
      <c r="AEO316" s="3"/>
      <c r="AEP316" s="3"/>
      <c r="AEQ316" s="3"/>
      <c r="AER316" s="3"/>
      <c r="AES316" s="3"/>
      <c r="AET316" s="3"/>
      <c r="AEU316" s="3"/>
      <c r="AEV316" s="3"/>
      <c r="AEW316" s="3"/>
      <c r="AEX316" s="3"/>
      <c r="AEY316" s="3"/>
      <c r="AEZ316" s="3"/>
      <c r="AFA316" s="3"/>
      <c r="AFB316" s="3"/>
      <c r="AFC316" s="3"/>
      <c r="AFD316" s="3"/>
      <c r="AFE316" s="3"/>
      <c r="AFF316" s="3"/>
      <c r="AFG316" s="3"/>
      <c r="AFH316" s="3"/>
      <c r="AFI316" s="3"/>
      <c r="AFJ316" s="3"/>
      <c r="AFK316" s="3"/>
      <c r="AFL316" s="3"/>
      <c r="AFM316" s="3"/>
      <c r="AFN316" s="3"/>
      <c r="AFO316" s="3"/>
      <c r="AFP316" s="3"/>
      <c r="AFQ316" s="3"/>
      <c r="AFR316" s="3"/>
      <c r="AFS316" s="3"/>
      <c r="AFT316" s="3"/>
      <c r="AFU316" s="3"/>
      <c r="AFV316" s="3"/>
      <c r="AFW316" s="3"/>
      <c r="AFX316" s="3"/>
      <c r="AFY316" s="3"/>
      <c r="AFZ316" s="3"/>
      <c r="AGA316" s="3"/>
      <c r="AGB316" s="3"/>
      <c r="AGC316" s="3"/>
      <c r="AGD316" s="3"/>
      <c r="AGE316" s="3"/>
      <c r="AGF316" s="3"/>
      <c r="AGG316" s="3"/>
      <c r="AGH316" s="3"/>
      <c r="AGI316" s="3"/>
      <c r="AGJ316" s="3"/>
      <c r="AGK316" s="3"/>
      <c r="AGL316" s="3"/>
      <c r="AGM316" s="3"/>
      <c r="AGN316" s="3"/>
      <c r="AGO316" s="3"/>
      <c r="AGP316" s="3"/>
      <c r="AGQ316" s="3"/>
      <c r="AGR316" s="3"/>
      <c r="AGS316" s="3"/>
      <c r="AGT316" s="3"/>
      <c r="AGU316" s="3"/>
      <c r="AGV316" s="3"/>
      <c r="AGW316" s="3"/>
      <c r="AGX316" s="3"/>
      <c r="AGY316" s="3"/>
      <c r="AGZ316" s="3"/>
      <c r="AHA316" s="3"/>
      <c r="AHB316" s="3"/>
      <c r="AHC316" s="3"/>
      <c r="AHD316" s="3"/>
      <c r="AHE316" s="3"/>
      <c r="AHF316" s="3"/>
      <c r="AHG316" s="3"/>
      <c r="AHH316" s="3"/>
      <c r="AHI316" s="3"/>
      <c r="AHJ316" s="3"/>
      <c r="AHK316" s="3"/>
      <c r="AHL316" s="3"/>
      <c r="AHM316" s="3"/>
      <c r="AHN316" s="3"/>
      <c r="AHO316" s="3"/>
      <c r="AHP316" s="3"/>
      <c r="AHQ316" s="3"/>
      <c r="AHR316" s="3"/>
      <c r="AHS316" s="3"/>
      <c r="AHT316" s="3"/>
      <c r="AHU316" s="3"/>
      <c r="AHV316" s="3"/>
      <c r="AHW316" s="3"/>
      <c r="AHX316" s="3"/>
      <c r="AHY316" s="3"/>
      <c r="AHZ316" s="3"/>
      <c r="AIA316" s="3"/>
      <c r="AIB316" s="3"/>
      <c r="AIC316" s="3"/>
      <c r="AID316" s="3"/>
      <c r="AIE316" s="3"/>
      <c r="AIF316" s="3"/>
      <c r="AIG316" s="3"/>
      <c r="AIH316" s="3"/>
      <c r="AII316" s="3"/>
      <c r="AIJ316" s="3"/>
      <c r="AIK316" s="3"/>
      <c r="AIL316" s="3"/>
      <c r="AIM316" s="3"/>
      <c r="AIN316" s="3"/>
      <c r="AIO316" s="3"/>
      <c r="AIP316" s="3"/>
      <c r="AIQ316" s="3"/>
      <c r="AIR316" s="3"/>
      <c r="AIS316" s="3"/>
      <c r="AIT316" s="3"/>
      <c r="AIU316" s="3"/>
      <c r="AIV316" s="3"/>
      <c r="AIW316" s="3"/>
      <c r="AIX316" s="3"/>
      <c r="AIY316" s="3"/>
      <c r="AIZ316" s="3"/>
      <c r="AJA316" s="3"/>
      <c r="AJB316" s="3"/>
      <c r="AJC316" s="3"/>
      <c r="AJD316" s="3"/>
      <c r="AJE316" s="3"/>
      <c r="AJF316" s="3"/>
      <c r="AJG316" s="3"/>
      <c r="AJH316" s="3"/>
      <c r="AJI316" s="3"/>
      <c r="AJJ316" s="3"/>
      <c r="AJK316" s="3"/>
      <c r="AJL316" s="3"/>
      <c r="AJM316" s="3"/>
      <c r="AJN316" s="3"/>
      <c r="AJO316" s="3"/>
      <c r="AJP316" s="3"/>
      <c r="AJQ316" s="3"/>
      <c r="AJR316" s="3"/>
      <c r="AJS316" s="3"/>
      <c r="AJT316" s="3"/>
      <c r="AJU316" s="3"/>
      <c r="AJV316" s="3"/>
      <c r="AJW316" s="3"/>
      <c r="AJX316" s="3"/>
      <c r="AJY316" s="3"/>
      <c r="AJZ316" s="3"/>
      <c r="AKA316" s="3"/>
      <c r="AKB316" s="3"/>
      <c r="AKC316" s="3"/>
      <c r="AKD316" s="3"/>
      <c r="AKE316" s="3"/>
      <c r="AKF316" s="3"/>
      <c r="AKG316" s="3"/>
      <c r="AKH316" s="3"/>
      <c r="AKI316" s="3"/>
      <c r="AKJ316" s="3"/>
      <c r="AKK316" s="3"/>
      <c r="AKL316" s="3"/>
      <c r="AKM316" s="3"/>
      <c r="AKN316" s="3"/>
      <c r="AKO316" s="3"/>
      <c r="AKP316" s="3"/>
      <c r="AKQ316" s="3"/>
      <c r="AKR316" s="3"/>
      <c r="AKS316" s="3"/>
      <c r="AKT316" s="3"/>
      <c r="AKU316" s="3"/>
      <c r="AKV316" s="3"/>
      <c r="AKW316" s="3"/>
      <c r="AKX316" s="3"/>
      <c r="AKY316" s="3"/>
      <c r="AKZ316" s="3"/>
      <c r="ALA316" s="3"/>
      <c r="ALB316" s="3"/>
      <c r="ALC316" s="3"/>
      <c r="ALD316" s="3"/>
      <c r="ALE316" s="3"/>
      <c r="ALF316" s="3"/>
      <c r="ALG316" s="3"/>
      <c r="ALH316" s="3"/>
      <c r="ALI316" s="3"/>
      <c r="ALJ316" s="3"/>
      <c r="ALK316" s="3"/>
      <c r="ALL316" s="3"/>
      <c r="ALM316" s="3"/>
      <c r="ALN316" s="3"/>
      <c r="ALO316" s="3"/>
      <c r="ALP316" s="3"/>
      <c r="ALQ316" s="3"/>
      <c r="ALR316" s="3"/>
      <c r="ALS316" s="3"/>
      <c r="ALT316" s="3"/>
      <c r="ALU316" s="3"/>
      <c r="ALV316" s="3"/>
      <c r="ALW316" s="3"/>
      <c r="ALX316" s="3"/>
      <c r="ALY316" s="3"/>
      <c r="ALZ316" s="3"/>
      <c r="AMA316" s="3"/>
      <c r="AMB316" s="3"/>
      <c r="AMC316" s="3"/>
      <c r="AMD316" s="3"/>
      <c r="AME316" s="3"/>
      <c r="AMF316" s="3"/>
      <c r="AMG316" s="3"/>
      <c r="AMH316" s="3"/>
      <c r="AMI316" s="3"/>
      <c r="AMJ316" s="3"/>
      <c r="AMK316" s="3"/>
      <c r="AML316" s="3"/>
      <c r="AMM316" s="3"/>
      <c r="AMN316" s="3"/>
      <c r="AMO316" s="3"/>
      <c r="AMP316" s="3"/>
      <c r="AMQ316" s="3"/>
      <c r="AMR316" s="3"/>
      <c r="AMS316" s="3"/>
      <c r="AMT316" s="3"/>
      <c r="AMU316" s="3"/>
      <c r="AMV316" s="3"/>
      <c r="AMW316" s="3"/>
      <c r="AMX316" s="3"/>
      <c r="AMY316" s="3"/>
      <c r="AMZ316" s="3"/>
      <c r="ANA316" s="3"/>
      <c r="ANB316" s="3"/>
      <c r="ANC316" s="3"/>
      <c r="AND316" s="3"/>
      <c r="ANE316" s="3"/>
      <c r="ANF316" s="3"/>
      <c r="ANG316" s="3"/>
      <c r="ANH316" s="3"/>
      <c r="ANI316" s="3"/>
      <c r="ANJ316" s="3"/>
      <c r="ANK316" s="3"/>
      <c r="ANL316" s="3"/>
      <c r="ANM316" s="3"/>
      <c r="ANN316" s="3"/>
      <c r="ANO316" s="3"/>
      <c r="ANP316" s="3"/>
      <c r="ANQ316" s="3"/>
      <c r="ANR316" s="3"/>
      <c r="ANS316" s="3"/>
      <c r="ANT316" s="3"/>
      <c r="ANU316" s="3"/>
      <c r="ANV316" s="3"/>
      <c r="ANW316" s="3"/>
      <c r="ANX316" s="3"/>
      <c r="ANY316" s="3"/>
      <c r="ANZ316" s="3"/>
      <c r="AOA316" s="3"/>
      <c r="AOB316" s="3"/>
      <c r="AOC316" s="3"/>
      <c r="AOD316" s="3"/>
      <c r="AOE316" s="3"/>
      <c r="AOF316" s="3"/>
      <c r="AOG316" s="3"/>
      <c r="AOH316" s="3"/>
      <c r="AOI316" s="3"/>
      <c r="AOJ316" s="3"/>
      <c r="AOK316" s="3"/>
      <c r="AOL316" s="3"/>
      <c r="AOM316" s="3"/>
      <c r="AON316" s="3"/>
      <c r="AOO316" s="3"/>
      <c r="AOP316" s="3"/>
      <c r="AOQ316" s="3"/>
      <c r="AOR316" s="3"/>
      <c r="AOS316" s="3"/>
      <c r="AOT316" s="3"/>
      <c r="AOU316" s="3"/>
      <c r="AOV316" s="3"/>
      <c r="AOW316" s="3"/>
      <c r="AOX316" s="3"/>
      <c r="AOY316" s="3"/>
      <c r="AOZ316" s="3"/>
      <c r="APA316" s="3"/>
      <c r="APB316" s="3"/>
      <c r="APC316" s="3"/>
      <c r="APD316" s="3"/>
      <c r="APE316" s="3"/>
      <c r="APF316" s="3"/>
      <c r="APG316" s="3"/>
      <c r="APH316" s="3"/>
      <c r="API316" s="3"/>
      <c r="APJ316" s="3"/>
      <c r="APK316" s="3"/>
      <c r="APL316" s="3"/>
      <c r="APM316" s="3"/>
      <c r="APN316" s="3"/>
      <c r="APO316" s="3"/>
      <c r="APP316" s="3"/>
      <c r="APQ316" s="3"/>
      <c r="APR316" s="3"/>
      <c r="APS316" s="3"/>
      <c r="APT316" s="3"/>
      <c r="APU316" s="3"/>
      <c r="APV316" s="3"/>
      <c r="APW316" s="3"/>
      <c r="APX316" s="3"/>
      <c r="APY316" s="3"/>
      <c r="APZ316" s="3"/>
      <c r="AQA316" s="3"/>
      <c r="AQB316" s="3"/>
      <c r="AQC316" s="3"/>
      <c r="AQD316" s="3"/>
      <c r="AQE316" s="3"/>
      <c r="AQF316" s="3"/>
      <c r="AQG316" s="3"/>
      <c r="AQH316" s="3"/>
      <c r="AQI316" s="3"/>
      <c r="AQJ316" s="3"/>
      <c r="AQK316" s="3"/>
      <c r="AQL316" s="3"/>
      <c r="AQM316" s="3"/>
      <c r="AQN316" s="3"/>
      <c r="AQO316" s="3"/>
      <c r="AQP316" s="3"/>
      <c r="AQQ316" s="3"/>
      <c r="AQR316" s="3"/>
      <c r="AQS316" s="3"/>
      <c r="AQT316" s="3"/>
      <c r="AQU316" s="3"/>
      <c r="AQV316" s="3"/>
      <c r="AQW316" s="3"/>
      <c r="AQX316" s="3"/>
      <c r="AQY316" s="3"/>
      <c r="AQZ316" s="3"/>
      <c r="ARA316" s="3"/>
      <c r="ARB316" s="3"/>
      <c r="ARC316" s="3"/>
      <c r="ARD316" s="3"/>
      <c r="ARE316" s="3"/>
      <c r="ARF316" s="3"/>
      <c r="ARG316" s="3"/>
      <c r="ARH316" s="3"/>
      <c r="ARI316" s="3"/>
      <c r="ARJ316" s="3"/>
      <c r="ARK316" s="3"/>
      <c r="ARL316" s="3"/>
      <c r="ARM316" s="3"/>
      <c r="ARN316" s="3"/>
      <c r="ARO316" s="3"/>
      <c r="ARP316" s="3"/>
      <c r="ARQ316" s="3"/>
      <c r="ARR316" s="3"/>
      <c r="ARS316" s="3"/>
      <c r="ART316" s="3"/>
      <c r="ARU316" s="3"/>
      <c r="ARV316" s="3"/>
      <c r="ARW316" s="3"/>
      <c r="ARX316" s="3"/>
      <c r="ARY316" s="3"/>
      <c r="ARZ316" s="3"/>
      <c r="ASA316" s="3"/>
      <c r="ASB316" s="3"/>
      <c r="ASC316" s="3"/>
      <c r="ASD316" s="3"/>
      <c r="ASE316" s="3"/>
      <c r="ASF316" s="3"/>
      <c r="ASG316" s="3"/>
      <c r="ASH316" s="3"/>
      <c r="ASI316" s="3"/>
      <c r="ASJ316" s="3"/>
      <c r="ASK316" s="3"/>
      <c r="ASL316" s="3"/>
      <c r="ASM316" s="3"/>
      <c r="ASN316" s="3"/>
      <c r="ASO316" s="3"/>
      <c r="ASP316" s="3"/>
      <c r="ASQ316" s="3"/>
      <c r="ASR316" s="3"/>
      <c r="ASS316" s="3"/>
      <c r="AST316" s="3"/>
      <c r="ASU316" s="3"/>
      <c r="ASV316" s="3"/>
      <c r="ASW316" s="3"/>
      <c r="ASX316" s="3"/>
      <c r="ASY316" s="3"/>
      <c r="ASZ316" s="3"/>
      <c r="ATA316" s="3"/>
      <c r="ATB316" s="3"/>
      <c r="ATC316" s="3"/>
      <c r="ATD316" s="3"/>
      <c r="ATE316" s="3"/>
      <c r="ATF316" s="3"/>
      <c r="ATG316" s="3"/>
      <c r="ATH316" s="3"/>
      <c r="ATI316" s="3"/>
      <c r="ATJ316" s="3"/>
      <c r="ATK316" s="3"/>
      <c r="ATL316" s="3"/>
      <c r="ATM316" s="3"/>
      <c r="ATN316" s="3"/>
      <c r="ATO316" s="3"/>
      <c r="ATP316" s="3"/>
      <c r="ATQ316" s="3"/>
      <c r="ATR316" s="3"/>
      <c r="ATS316" s="3"/>
      <c r="ATT316" s="3"/>
      <c r="ATU316" s="3"/>
      <c r="ATV316" s="3"/>
      <c r="ATW316" s="3"/>
      <c r="ATX316" s="3"/>
      <c r="ATY316" s="3"/>
      <c r="ATZ316" s="3"/>
      <c r="AUA316" s="3"/>
      <c r="AUB316" s="3"/>
      <c r="AUC316" s="3"/>
      <c r="AUD316" s="3"/>
      <c r="AUE316" s="3"/>
      <c r="AUF316" s="3"/>
      <c r="AUG316" s="3"/>
      <c r="AUH316" s="3"/>
      <c r="AUI316" s="3"/>
      <c r="AUJ316" s="3"/>
      <c r="AUK316" s="3"/>
      <c r="AUL316" s="3"/>
      <c r="AUM316" s="3"/>
      <c r="AUN316" s="3"/>
      <c r="AUO316" s="3"/>
      <c r="AUP316" s="3"/>
      <c r="AUQ316" s="3"/>
      <c r="AUR316" s="3"/>
      <c r="AUS316" s="3"/>
      <c r="AUT316" s="3"/>
      <c r="AUU316" s="3"/>
      <c r="AUV316" s="3"/>
      <c r="AUW316" s="3"/>
      <c r="AUX316" s="3"/>
      <c r="AUY316" s="3"/>
      <c r="AUZ316" s="3"/>
      <c r="AVA316" s="3"/>
      <c r="AVB316" s="3"/>
      <c r="AVC316" s="3"/>
      <c r="AVD316" s="3"/>
      <c r="AVE316" s="3"/>
      <c r="AVF316" s="3"/>
      <c r="AVG316" s="3"/>
      <c r="AVH316" s="3"/>
      <c r="AVI316" s="3"/>
      <c r="AVJ316" s="3"/>
      <c r="AVK316" s="3"/>
      <c r="AVL316" s="3"/>
      <c r="AVM316" s="3"/>
      <c r="AVN316" s="3"/>
      <c r="AVO316" s="3"/>
      <c r="AVP316" s="3"/>
      <c r="AVQ316" s="3"/>
      <c r="AVR316" s="3"/>
      <c r="AVS316" s="3"/>
      <c r="AVT316" s="3"/>
      <c r="AVU316" s="3"/>
      <c r="AVV316" s="3"/>
      <c r="AVW316" s="3"/>
      <c r="AVX316" s="3"/>
      <c r="AVY316" s="3"/>
      <c r="AVZ316" s="3"/>
      <c r="AWA316" s="3"/>
      <c r="AWB316" s="3"/>
      <c r="AWC316" s="3"/>
      <c r="AWD316" s="3"/>
      <c r="AWE316" s="3"/>
      <c r="AWF316" s="3"/>
      <c r="AWG316" s="3"/>
      <c r="AWH316" s="3"/>
      <c r="AWI316" s="3"/>
      <c r="AWJ316" s="3"/>
      <c r="AWK316" s="3"/>
      <c r="AWL316" s="3"/>
      <c r="AWM316" s="3"/>
      <c r="AWN316" s="3"/>
      <c r="AWO316" s="3"/>
      <c r="AWP316" s="3"/>
      <c r="AWQ316" s="3"/>
      <c r="AWR316" s="3"/>
      <c r="AWS316" s="3"/>
      <c r="AWT316" s="3"/>
      <c r="AWU316" s="3"/>
      <c r="AWV316" s="3"/>
      <c r="AWW316" s="3"/>
      <c r="AWX316" s="3"/>
      <c r="AWY316" s="3"/>
      <c r="AWZ316" s="3"/>
      <c r="AXA316" s="3"/>
      <c r="AXB316" s="3"/>
      <c r="AXC316" s="3"/>
      <c r="AXD316" s="3"/>
      <c r="AXE316" s="3"/>
      <c r="AXF316" s="3"/>
      <c r="AXG316" s="3"/>
      <c r="AXH316" s="3"/>
      <c r="AXI316" s="3"/>
      <c r="AXJ316" s="3"/>
      <c r="AXK316" s="3"/>
      <c r="AXL316" s="3"/>
      <c r="AXM316" s="3"/>
      <c r="AXN316" s="3"/>
      <c r="AXO316" s="3"/>
      <c r="AXP316" s="3"/>
      <c r="AXQ316" s="3"/>
      <c r="AXR316" s="3"/>
      <c r="AXS316" s="3"/>
      <c r="AXT316" s="3"/>
      <c r="AXU316" s="3"/>
      <c r="AXV316" s="3"/>
      <c r="AXW316" s="3"/>
      <c r="AXX316" s="3"/>
      <c r="AXY316" s="3"/>
      <c r="AXZ316" s="3"/>
      <c r="AYA316" s="3"/>
      <c r="AYB316" s="3"/>
      <c r="AYC316" s="3"/>
      <c r="AYD316" s="3"/>
      <c r="AYE316" s="3"/>
      <c r="AYF316" s="3"/>
      <c r="AYG316" s="3"/>
      <c r="AYH316" s="3"/>
      <c r="AYI316" s="3"/>
      <c r="AYJ316" s="3"/>
      <c r="AYK316" s="3"/>
      <c r="AYL316" s="3"/>
      <c r="AYM316" s="3"/>
      <c r="AYN316" s="3"/>
      <c r="AYO316" s="3"/>
      <c r="AYP316" s="3"/>
      <c r="AYQ316" s="3"/>
      <c r="AYR316" s="3"/>
      <c r="AYS316" s="3"/>
      <c r="AYT316" s="3"/>
      <c r="AYU316" s="3"/>
      <c r="AYV316" s="3"/>
      <c r="AYW316" s="3"/>
      <c r="AYX316" s="3"/>
      <c r="AYY316" s="3"/>
      <c r="AYZ316" s="3"/>
      <c r="AZA316" s="3"/>
      <c r="AZB316" s="3"/>
      <c r="AZC316" s="3"/>
      <c r="AZD316" s="3"/>
      <c r="AZE316" s="3"/>
      <c r="AZF316" s="3"/>
      <c r="AZG316" s="3"/>
      <c r="AZH316" s="3"/>
      <c r="AZI316" s="3"/>
      <c r="AZJ316" s="3"/>
      <c r="AZK316" s="3"/>
      <c r="AZL316" s="3"/>
      <c r="AZM316" s="3"/>
      <c r="AZN316" s="3"/>
      <c r="AZO316" s="3"/>
      <c r="AZP316" s="3"/>
      <c r="AZQ316" s="3"/>
      <c r="AZR316" s="3"/>
      <c r="AZS316" s="3"/>
      <c r="AZT316" s="3"/>
      <c r="AZU316" s="3"/>
      <c r="AZV316" s="3"/>
      <c r="AZW316" s="3"/>
      <c r="AZX316" s="3"/>
      <c r="AZY316" s="3"/>
      <c r="AZZ316" s="3"/>
      <c r="BAA316" s="3"/>
      <c r="BAB316" s="3"/>
      <c r="BAC316" s="3"/>
      <c r="BAD316" s="3"/>
      <c r="BAE316" s="3"/>
      <c r="BAF316" s="3"/>
      <c r="BAG316" s="3"/>
      <c r="BAH316" s="3"/>
      <c r="BAI316" s="3"/>
      <c r="BAJ316" s="3"/>
      <c r="BAK316" s="3"/>
      <c r="BAL316" s="3"/>
      <c r="BAM316" s="3"/>
      <c r="BAN316" s="3"/>
      <c r="BAO316" s="3"/>
      <c r="BAP316" s="3"/>
      <c r="BAQ316" s="3"/>
      <c r="BAR316" s="3"/>
      <c r="BAS316" s="3"/>
      <c r="BAT316" s="3"/>
      <c r="BAU316" s="3"/>
      <c r="BAV316" s="3"/>
      <c r="BAW316" s="3"/>
      <c r="BAX316" s="3"/>
      <c r="BAY316" s="3"/>
      <c r="BAZ316" s="3"/>
      <c r="BBA316" s="3"/>
      <c r="BBB316" s="3"/>
      <c r="BBC316" s="3"/>
      <c r="BBD316" s="3"/>
      <c r="BBE316" s="3"/>
      <c r="BBF316" s="3"/>
      <c r="BBG316" s="3"/>
      <c r="BBH316" s="3"/>
      <c r="BBI316" s="3"/>
      <c r="BBJ316" s="3"/>
      <c r="BBK316" s="3"/>
      <c r="BBL316" s="3"/>
      <c r="BBM316" s="3"/>
      <c r="BBN316" s="3"/>
      <c r="BBO316" s="3"/>
      <c r="BBP316" s="3"/>
      <c r="BBQ316" s="3"/>
      <c r="BBR316" s="3"/>
      <c r="BBS316" s="3"/>
      <c r="BBT316" s="3"/>
      <c r="BBU316" s="3"/>
      <c r="BBV316" s="3"/>
      <c r="BBW316" s="3"/>
      <c r="BBX316" s="3"/>
      <c r="BBY316" s="3"/>
      <c r="BBZ316" s="3"/>
      <c r="BCA316" s="3"/>
      <c r="BCB316" s="3"/>
      <c r="BCC316" s="3"/>
      <c r="BCD316" s="3"/>
      <c r="BCE316" s="3"/>
      <c r="BCF316" s="3"/>
      <c r="BCG316" s="3"/>
      <c r="BCH316" s="3"/>
      <c r="BCI316" s="3"/>
      <c r="BCJ316" s="3"/>
      <c r="BCK316" s="3"/>
      <c r="BCL316" s="3"/>
      <c r="BCM316" s="3"/>
      <c r="BCN316" s="3"/>
      <c r="BCO316" s="3"/>
      <c r="BCP316" s="3"/>
      <c r="BCQ316" s="3"/>
      <c r="BCR316" s="3"/>
      <c r="BCS316" s="3"/>
      <c r="BCT316" s="3"/>
      <c r="BCU316" s="3"/>
      <c r="BCV316" s="3"/>
      <c r="BCW316" s="3"/>
      <c r="BCX316" s="3"/>
      <c r="BCY316" s="3"/>
      <c r="BCZ316" s="3"/>
      <c r="BDA316" s="3"/>
      <c r="BDB316" s="3"/>
      <c r="BDC316" s="3"/>
      <c r="BDD316" s="3"/>
      <c r="BDE316" s="3"/>
      <c r="BDF316" s="3"/>
      <c r="BDG316" s="3"/>
      <c r="BDH316" s="3"/>
      <c r="BDI316" s="3"/>
      <c r="BDJ316" s="3"/>
      <c r="BDK316" s="3"/>
      <c r="BDL316" s="3"/>
      <c r="BDM316" s="3"/>
      <c r="BDN316" s="3"/>
      <c r="BDO316" s="3"/>
      <c r="BDP316" s="3"/>
      <c r="BDQ316" s="3"/>
      <c r="BDR316" s="3"/>
      <c r="BDS316" s="3"/>
      <c r="BDT316" s="3"/>
      <c r="BDU316" s="3"/>
      <c r="BDV316" s="3"/>
      <c r="BDW316" s="3"/>
      <c r="BDX316" s="3"/>
      <c r="BDY316" s="3"/>
      <c r="BDZ316" s="3"/>
      <c r="BEA316" s="3"/>
      <c r="BEB316" s="3"/>
      <c r="BEC316" s="3"/>
      <c r="BED316" s="3"/>
      <c r="BEE316" s="3"/>
      <c r="BEF316" s="3"/>
      <c r="BEG316" s="3"/>
      <c r="BEH316" s="3"/>
      <c r="BEI316" s="3"/>
      <c r="BEJ316" s="3"/>
      <c r="BEK316" s="3"/>
      <c r="BEL316" s="3"/>
      <c r="BEM316" s="3"/>
      <c r="BEN316" s="3"/>
      <c r="BEO316" s="3"/>
      <c r="BEP316" s="3"/>
      <c r="BEQ316" s="3"/>
      <c r="BER316" s="3"/>
      <c r="BES316" s="3"/>
      <c r="BET316" s="3"/>
      <c r="BEU316" s="3"/>
      <c r="BEV316" s="3"/>
      <c r="BEW316" s="3"/>
      <c r="BEX316" s="3"/>
      <c r="BEY316" s="3"/>
      <c r="BEZ316" s="3"/>
      <c r="BFA316" s="3"/>
      <c r="BFB316" s="3"/>
      <c r="BFC316" s="3"/>
      <c r="BFD316" s="3"/>
      <c r="BFE316" s="3"/>
      <c r="BFF316" s="3"/>
      <c r="BFG316" s="3"/>
      <c r="BFH316" s="3"/>
      <c r="BFI316" s="3"/>
      <c r="BFJ316" s="3"/>
      <c r="BFK316" s="3"/>
      <c r="BFL316" s="3"/>
      <c r="BFM316" s="3"/>
      <c r="BFN316" s="3"/>
      <c r="BFO316" s="3"/>
      <c r="BFP316" s="3"/>
      <c r="BFQ316" s="3"/>
      <c r="BFR316" s="3"/>
      <c r="BFS316" s="3"/>
      <c r="BFT316" s="3"/>
      <c r="BFU316" s="3"/>
      <c r="BFV316" s="3"/>
      <c r="BFW316" s="3"/>
      <c r="BFX316" s="3"/>
      <c r="BFY316" s="3"/>
      <c r="BFZ316" s="3"/>
      <c r="BGA316" s="3"/>
      <c r="BGB316" s="3"/>
      <c r="BGC316" s="3"/>
      <c r="BGD316" s="3"/>
      <c r="BGE316" s="3"/>
      <c r="BGF316" s="3"/>
      <c r="BGG316" s="3"/>
      <c r="BGH316" s="3"/>
      <c r="BGI316" s="3"/>
      <c r="BGJ316" s="3"/>
      <c r="BGK316" s="3"/>
      <c r="BGL316" s="3"/>
      <c r="BGM316" s="3"/>
      <c r="BGN316" s="3"/>
      <c r="BGO316" s="3"/>
      <c r="BGP316" s="3"/>
      <c r="BGQ316" s="3"/>
      <c r="BGR316" s="3"/>
      <c r="BGS316" s="3"/>
      <c r="BGT316" s="3"/>
      <c r="BGU316" s="3"/>
      <c r="BGV316" s="3"/>
      <c r="BGW316" s="3"/>
      <c r="BGX316" s="3"/>
      <c r="BGY316" s="3"/>
      <c r="BGZ316" s="3"/>
      <c r="BHA316" s="3"/>
      <c r="BHB316" s="3"/>
      <c r="BHC316" s="3"/>
      <c r="BHD316" s="3"/>
      <c r="BHE316" s="3"/>
      <c r="BHF316" s="3"/>
      <c r="BHG316" s="3"/>
      <c r="BHH316" s="3"/>
      <c r="BHI316" s="3"/>
      <c r="BHJ316" s="3"/>
      <c r="BHK316" s="3"/>
      <c r="BHL316" s="3"/>
      <c r="BHM316" s="3"/>
      <c r="BHN316" s="3"/>
      <c r="BHO316" s="3"/>
      <c r="BHP316" s="3"/>
      <c r="BHQ316" s="3"/>
      <c r="BHR316" s="3"/>
      <c r="BHS316" s="3"/>
      <c r="BHT316" s="3"/>
      <c r="BHU316" s="3"/>
      <c r="BHV316" s="3"/>
      <c r="BHW316" s="3"/>
      <c r="BHX316" s="3"/>
      <c r="BHY316" s="3"/>
      <c r="BHZ316" s="3"/>
      <c r="BIA316" s="3"/>
      <c r="BIB316" s="3"/>
      <c r="BIC316" s="3"/>
      <c r="BID316" s="3"/>
      <c r="BIE316" s="3"/>
      <c r="BIF316" s="3"/>
      <c r="BIG316" s="3"/>
      <c r="BIH316" s="3"/>
      <c r="BII316" s="3"/>
      <c r="BIJ316" s="3"/>
      <c r="BIK316" s="3"/>
      <c r="BIL316" s="3"/>
      <c r="BIM316" s="3"/>
      <c r="BIN316" s="3"/>
      <c r="BIO316" s="3"/>
      <c r="BIP316" s="3"/>
      <c r="BIQ316" s="3"/>
      <c r="BIR316" s="3"/>
      <c r="BIS316" s="3"/>
      <c r="BIT316" s="3"/>
      <c r="BIU316" s="3"/>
      <c r="BIV316" s="3"/>
      <c r="BIW316" s="3"/>
      <c r="BIX316" s="3"/>
      <c r="BIY316" s="3"/>
      <c r="BIZ316" s="3"/>
      <c r="BJA316" s="3"/>
      <c r="BJB316" s="3"/>
      <c r="BJC316" s="3"/>
      <c r="BJD316" s="3"/>
      <c r="BJE316" s="3"/>
      <c r="BJF316" s="3"/>
      <c r="BJG316" s="3"/>
      <c r="BJH316" s="3"/>
      <c r="BJI316" s="3"/>
      <c r="BJJ316" s="3"/>
      <c r="BJK316" s="3"/>
      <c r="BJL316" s="3"/>
      <c r="BJM316" s="3"/>
      <c r="BJN316" s="3"/>
      <c r="BJO316" s="3"/>
      <c r="BJP316" s="3"/>
      <c r="BJQ316" s="3"/>
      <c r="BJR316" s="3"/>
      <c r="BJS316" s="3"/>
      <c r="BJT316" s="3"/>
      <c r="BJU316" s="3"/>
      <c r="BJV316" s="3"/>
      <c r="BJW316" s="3"/>
      <c r="BJX316" s="3"/>
      <c r="BJY316" s="3"/>
      <c r="BJZ316" s="3"/>
      <c r="BKA316" s="3"/>
      <c r="BKB316" s="3"/>
      <c r="BKC316" s="3"/>
      <c r="BKD316" s="3"/>
      <c r="BKE316" s="3"/>
      <c r="BKF316" s="3"/>
      <c r="BKG316" s="3"/>
      <c r="BKH316" s="3"/>
      <c r="BKI316" s="3"/>
      <c r="BKJ316" s="3"/>
      <c r="BKK316" s="3"/>
      <c r="BKL316" s="3"/>
      <c r="BKM316" s="3"/>
      <c r="BKN316" s="3"/>
      <c r="BKO316" s="3"/>
      <c r="BKP316" s="3"/>
      <c r="BKQ316" s="3"/>
      <c r="BKR316" s="3"/>
      <c r="BKS316" s="3"/>
      <c r="BKT316" s="3"/>
      <c r="BKU316" s="3"/>
      <c r="BKV316" s="3"/>
      <c r="BKW316" s="3"/>
      <c r="BKX316" s="3"/>
      <c r="BKY316" s="3"/>
      <c r="BKZ316" s="3"/>
      <c r="BLA316" s="3"/>
      <c r="BLB316" s="3"/>
      <c r="BLC316" s="3"/>
      <c r="BLD316" s="3"/>
      <c r="BLE316" s="3"/>
      <c r="BLF316" s="3"/>
      <c r="BLG316" s="3"/>
      <c r="BLH316" s="3"/>
      <c r="BLI316" s="3"/>
      <c r="BLJ316" s="3"/>
      <c r="BLK316" s="3"/>
      <c r="BLL316" s="3"/>
      <c r="BLM316" s="3"/>
      <c r="BLN316" s="3"/>
      <c r="BLO316" s="3"/>
      <c r="BLP316" s="3"/>
      <c r="BLQ316" s="3"/>
      <c r="BLR316" s="3"/>
      <c r="BLS316" s="3"/>
      <c r="BLT316" s="3"/>
      <c r="BLU316" s="3"/>
      <c r="BLV316" s="3"/>
      <c r="BLW316" s="3"/>
      <c r="BLX316" s="3"/>
      <c r="BLY316" s="3"/>
      <c r="BLZ316" s="3"/>
      <c r="BMA316" s="3"/>
      <c r="BMB316" s="3"/>
      <c r="BMC316" s="3"/>
      <c r="BMD316" s="3"/>
      <c r="BME316" s="3"/>
      <c r="BMF316" s="3"/>
      <c r="BMG316" s="3"/>
      <c r="BMH316" s="3"/>
      <c r="BMI316" s="3"/>
      <c r="BMJ316" s="3"/>
      <c r="BMK316" s="3"/>
      <c r="BML316" s="3"/>
      <c r="BMM316" s="3"/>
      <c r="BMN316" s="3"/>
      <c r="BMO316" s="3"/>
      <c r="BMP316" s="3"/>
      <c r="BMQ316" s="3"/>
      <c r="BMR316" s="3"/>
      <c r="BMS316" s="3"/>
      <c r="BMT316" s="3"/>
      <c r="BMU316" s="3"/>
      <c r="BMV316" s="3"/>
      <c r="BMW316" s="3"/>
      <c r="BMX316" s="3"/>
      <c r="BMY316" s="3"/>
      <c r="BMZ316" s="3"/>
      <c r="BNA316" s="3"/>
      <c r="BNB316" s="3"/>
      <c r="BNC316" s="3"/>
      <c r="BND316" s="3"/>
      <c r="BNE316" s="3"/>
      <c r="BNF316" s="3"/>
      <c r="BNG316" s="3"/>
      <c r="BNH316" s="3"/>
      <c r="BNI316" s="3"/>
      <c r="BNJ316" s="3"/>
      <c r="BNK316" s="3"/>
      <c r="BNL316" s="3"/>
      <c r="BNM316" s="3"/>
      <c r="BNN316" s="3"/>
      <c r="BNO316" s="3"/>
      <c r="BNP316" s="3"/>
      <c r="BNQ316" s="3"/>
      <c r="BNR316" s="3"/>
      <c r="BNS316" s="3"/>
      <c r="BNT316" s="3"/>
      <c r="BNU316" s="3"/>
      <c r="BNV316" s="3"/>
      <c r="BNW316" s="3"/>
      <c r="BNX316" s="3"/>
      <c r="BNY316" s="3"/>
      <c r="BNZ316" s="3"/>
      <c r="BOA316" s="3"/>
      <c r="BOB316" s="3"/>
      <c r="BOC316" s="3"/>
      <c r="BOD316" s="3"/>
      <c r="BOE316" s="3"/>
      <c r="BOF316" s="3"/>
      <c r="BOG316" s="3"/>
      <c r="BOH316" s="3"/>
      <c r="BOI316" s="3"/>
      <c r="BOJ316" s="3"/>
      <c r="BOK316" s="3"/>
      <c r="BOL316" s="3"/>
      <c r="BOM316" s="3"/>
      <c r="BON316" s="3"/>
      <c r="BOO316" s="3"/>
      <c r="BOP316" s="3"/>
      <c r="BOQ316" s="3"/>
      <c r="BOR316" s="3"/>
      <c r="BOS316" s="3"/>
      <c r="BOT316" s="3"/>
      <c r="BOU316" s="3"/>
      <c r="BOV316" s="3"/>
      <c r="BOW316" s="3"/>
      <c r="BOX316" s="3"/>
      <c r="BOY316" s="3"/>
      <c r="BOZ316" s="3"/>
      <c r="BPA316" s="3"/>
      <c r="BPB316" s="3"/>
      <c r="BPC316" s="3"/>
      <c r="BPD316" s="3"/>
      <c r="BPE316" s="3"/>
      <c r="BPF316" s="3"/>
      <c r="BPG316" s="3"/>
      <c r="BPH316" s="3"/>
      <c r="BPI316" s="3"/>
      <c r="BPJ316" s="3"/>
      <c r="BPK316" s="3"/>
      <c r="BPL316" s="3"/>
      <c r="BPM316" s="3"/>
      <c r="BPN316" s="3"/>
      <c r="BPO316" s="3"/>
      <c r="BPP316" s="3"/>
      <c r="BPQ316" s="3"/>
      <c r="BPR316" s="3"/>
      <c r="BPS316" s="3"/>
      <c r="BPT316" s="3"/>
      <c r="BPU316" s="3"/>
      <c r="BPV316" s="3"/>
      <c r="BPW316" s="3"/>
      <c r="BPX316" s="3"/>
      <c r="BPY316" s="3"/>
      <c r="BPZ316" s="3"/>
      <c r="BQA316" s="3"/>
      <c r="BQB316" s="3"/>
      <c r="BQC316" s="3"/>
      <c r="BQD316" s="3"/>
      <c r="BQE316" s="3"/>
      <c r="BQF316" s="3"/>
      <c r="BQG316" s="3"/>
      <c r="BQH316" s="3"/>
      <c r="BQI316" s="3"/>
      <c r="BQJ316" s="3"/>
      <c r="BQK316" s="3"/>
      <c r="BQL316" s="3"/>
      <c r="BQM316" s="3"/>
      <c r="BQN316" s="3"/>
      <c r="BQO316" s="3"/>
      <c r="BQP316" s="3"/>
      <c r="BQQ316" s="3"/>
      <c r="BQR316" s="3"/>
      <c r="BQS316" s="3"/>
      <c r="BQT316" s="3"/>
      <c r="BQU316" s="3"/>
      <c r="BQV316" s="3"/>
      <c r="BQW316" s="3"/>
      <c r="BQX316" s="3"/>
      <c r="BQY316" s="3"/>
      <c r="BQZ316" s="3"/>
      <c r="BRA316" s="3"/>
      <c r="BRB316" s="3"/>
      <c r="BRC316" s="3"/>
      <c r="BRD316" s="3"/>
      <c r="BRE316" s="3"/>
      <c r="BRF316" s="3"/>
      <c r="BRG316" s="3"/>
      <c r="BRH316" s="3"/>
      <c r="BRI316" s="3"/>
      <c r="BRJ316" s="3"/>
      <c r="BRK316" s="3"/>
      <c r="BRL316" s="3"/>
      <c r="BRM316" s="3"/>
      <c r="BRN316" s="3"/>
      <c r="BRO316" s="3"/>
      <c r="BRP316" s="3"/>
      <c r="BRQ316" s="3"/>
      <c r="BRR316" s="3"/>
      <c r="BRS316" s="3"/>
      <c r="BRT316" s="3"/>
      <c r="BRU316" s="3"/>
      <c r="BRV316" s="3"/>
      <c r="BRW316" s="3"/>
      <c r="BRX316" s="3"/>
      <c r="BRY316" s="3"/>
      <c r="BRZ316" s="3"/>
      <c r="BSA316" s="3"/>
      <c r="BSB316" s="3"/>
      <c r="BSC316" s="3"/>
      <c r="BSD316" s="3"/>
      <c r="BSE316" s="3"/>
      <c r="BSF316" s="3"/>
      <c r="BSG316" s="3"/>
      <c r="BSH316" s="3"/>
      <c r="BSI316" s="3"/>
      <c r="BSJ316" s="3"/>
      <c r="BSK316" s="3"/>
      <c r="BSL316" s="3"/>
      <c r="BSM316" s="3"/>
      <c r="BSN316" s="3"/>
      <c r="BSO316" s="3"/>
      <c r="BSP316" s="3"/>
      <c r="BSQ316" s="3"/>
      <c r="BSR316" s="3"/>
      <c r="BSS316" s="3"/>
      <c r="BST316" s="3"/>
      <c r="BSU316" s="3"/>
      <c r="BSV316" s="3"/>
      <c r="BSW316" s="3"/>
      <c r="BSX316" s="3"/>
      <c r="BSY316" s="3"/>
      <c r="BSZ316" s="3"/>
      <c r="BTA316" s="3"/>
      <c r="BTB316" s="3"/>
      <c r="BTC316" s="3"/>
      <c r="BTD316" s="3"/>
      <c r="BTE316" s="3"/>
      <c r="BTF316" s="3"/>
      <c r="BTG316" s="3"/>
      <c r="BTH316" s="3"/>
      <c r="BTI316" s="3"/>
      <c r="BTJ316" s="3"/>
      <c r="BTK316" s="3"/>
      <c r="BTL316" s="3"/>
      <c r="BTM316" s="3"/>
      <c r="BTN316" s="3"/>
      <c r="BTO316" s="3"/>
      <c r="BTP316" s="3"/>
      <c r="BTQ316" s="3"/>
      <c r="BTR316" s="3"/>
      <c r="BTS316" s="3"/>
      <c r="BTT316" s="3"/>
      <c r="BTU316" s="3"/>
      <c r="BTV316" s="3"/>
      <c r="BTW316" s="3"/>
      <c r="BTX316" s="3"/>
      <c r="BTY316" s="3"/>
      <c r="BTZ316" s="3"/>
      <c r="BUA316" s="3"/>
      <c r="BUB316" s="3"/>
      <c r="BUC316" s="3"/>
      <c r="BUD316" s="3"/>
      <c r="BUE316" s="3"/>
      <c r="BUF316" s="3"/>
      <c r="BUG316" s="3"/>
      <c r="BUH316" s="3"/>
      <c r="BUI316" s="3"/>
      <c r="BUJ316" s="3"/>
      <c r="BUK316" s="3"/>
      <c r="BUL316" s="3"/>
      <c r="BUM316" s="3"/>
      <c r="BUN316" s="3"/>
      <c r="BUO316" s="3"/>
      <c r="BUP316" s="3"/>
      <c r="BUQ316" s="3"/>
      <c r="BUR316" s="3"/>
      <c r="BUS316" s="3"/>
      <c r="BUT316" s="3"/>
      <c r="BUU316" s="3"/>
      <c r="BUV316" s="3"/>
      <c r="BUW316" s="3"/>
      <c r="BUX316" s="3"/>
      <c r="BUY316" s="3"/>
      <c r="BUZ316" s="3"/>
      <c r="BVA316" s="3"/>
      <c r="BVB316" s="3"/>
      <c r="BVC316" s="3"/>
      <c r="BVD316" s="3"/>
      <c r="BVE316" s="3"/>
      <c r="BVF316" s="3"/>
      <c r="BVG316" s="3"/>
      <c r="BVH316" s="3"/>
      <c r="BVI316" s="3"/>
      <c r="BVJ316" s="3"/>
      <c r="BVK316" s="3"/>
      <c r="BVL316" s="3"/>
      <c r="BVM316" s="3"/>
      <c r="BVN316" s="3"/>
      <c r="BVO316" s="3"/>
      <c r="BVP316" s="3"/>
      <c r="BVQ316" s="3"/>
      <c r="BVR316" s="3"/>
      <c r="BVS316" s="3"/>
      <c r="BVT316" s="3"/>
      <c r="BVU316" s="3"/>
      <c r="BVV316" s="3"/>
      <c r="BVW316" s="3"/>
      <c r="BVX316" s="3"/>
      <c r="BVY316" s="3"/>
      <c r="BVZ316" s="3"/>
      <c r="BWA316" s="3"/>
      <c r="BWB316" s="3"/>
      <c r="BWC316" s="3"/>
      <c r="BWD316" s="3"/>
      <c r="BWE316" s="3"/>
      <c r="BWF316" s="3"/>
      <c r="BWG316" s="3"/>
      <c r="BWH316" s="3"/>
      <c r="BWI316" s="3"/>
      <c r="BWJ316" s="3"/>
      <c r="BWK316" s="3"/>
      <c r="BWL316" s="3"/>
      <c r="BWM316" s="3"/>
      <c r="BWN316" s="3"/>
      <c r="BWO316" s="3"/>
      <c r="BWP316" s="3"/>
      <c r="BWQ316" s="3"/>
      <c r="BWR316" s="3"/>
      <c r="BWS316" s="3"/>
      <c r="BWT316" s="3"/>
      <c r="BWU316" s="3"/>
      <c r="BWV316" s="3"/>
      <c r="BWW316" s="3"/>
      <c r="BWX316" s="3"/>
      <c r="BWY316" s="3"/>
      <c r="BWZ316" s="3"/>
      <c r="BXA316" s="3"/>
      <c r="BXB316" s="3"/>
      <c r="BXC316" s="3"/>
      <c r="BXD316" s="3"/>
      <c r="BXE316" s="3"/>
      <c r="BXF316" s="3"/>
      <c r="BXG316" s="3"/>
      <c r="BXH316" s="3"/>
      <c r="BXI316" s="3"/>
      <c r="BXJ316" s="3"/>
      <c r="BXK316" s="3"/>
      <c r="BXL316" s="3"/>
      <c r="BXM316" s="3"/>
      <c r="BXN316" s="3"/>
      <c r="BXO316" s="3"/>
      <c r="BXP316" s="3"/>
      <c r="BXQ316" s="3"/>
      <c r="BXR316" s="3"/>
      <c r="BXS316" s="3"/>
      <c r="BXT316" s="3"/>
      <c r="BXU316" s="3"/>
      <c r="BXV316" s="3"/>
      <c r="BXW316" s="3"/>
      <c r="BXX316" s="3"/>
      <c r="BXY316" s="3"/>
      <c r="BXZ316" s="3"/>
      <c r="BYA316" s="3"/>
      <c r="BYB316" s="3"/>
      <c r="BYC316" s="3"/>
      <c r="BYD316" s="3"/>
      <c r="BYE316" s="3"/>
      <c r="BYF316" s="3"/>
      <c r="BYG316" s="3"/>
      <c r="BYH316" s="3"/>
      <c r="BYI316" s="3"/>
      <c r="BYJ316" s="3"/>
      <c r="BYK316" s="3"/>
      <c r="BYL316" s="3"/>
      <c r="BYM316" s="3"/>
      <c r="BYN316" s="3"/>
      <c r="BYO316" s="3"/>
      <c r="BYP316" s="3"/>
      <c r="BYQ316" s="3"/>
      <c r="BYR316" s="3"/>
      <c r="BYS316" s="3"/>
      <c r="BYT316" s="3"/>
      <c r="BYU316" s="3"/>
      <c r="BYV316" s="3"/>
      <c r="BYW316" s="3"/>
      <c r="BYX316" s="3"/>
      <c r="BYY316" s="3"/>
      <c r="BYZ316" s="3"/>
      <c r="BZA316" s="3"/>
      <c r="BZB316" s="3"/>
      <c r="BZC316" s="3"/>
      <c r="BZD316" s="3"/>
      <c r="BZE316" s="3"/>
      <c r="BZF316" s="3"/>
      <c r="BZG316" s="3"/>
      <c r="BZH316" s="3"/>
      <c r="BZI316" s="3"/>
      <c r="BZJ316" s="3"/>
      <c r="BZK316" s="3"/>
      <c r="BZL316" s="3"/>
      <c r="BZM316" s="3"/>
      <c r="BZN316" s="3"/>
      <c r="BZO316" s="3"/>
      <c r="BZP316" s="3"/>
      <c r="BZQ316" s="3"/>
      <c r="BZR316" s="3"/>
      <c r="BZS316" s="3"/>
      <c r="BZT316" s="3"/>
      <c r="BZU316" s="3"/>
      <c r="BZV316" s="3"/>
      <c r="BZW316" s="3"/>
      <c r="BZX316" s="3"/>
      <c r="BZY316" s="3"/>
      <c r="BZZ316" s="3"/>
      <c r="CAA316" s="3"/>
      <c r="CAB316" s="3"/>
      <c r="CAC316" s="3"/>
      <c r="CAD316" s="3"/>
      <c r="CAE316" s="3"/>
      <c r="CAF316" s="3"/>
      <c r="CAG316" s="3"/>
      <c r="CAH316" s="3"/>
      <c r="CAI316" s="3"/>
      <c r="CAJ316" s="3"/>
      <c r="CAK316" s="3"/>
      <c r="CAL316" s="3"/>
      <c r="CAM316" s="3"/>
      <c r="CAN316" s="3"/>
      <c r="CAO316" s="3"/>
      <c r="CAP316" s="3"/>
      <c r="CAQ316" s="3"/>
      <c r="CAR316" s="3"/>
      <c r="CAS316" s="3"/>
      <c r="CAT316" s="3"/>
      <c r="CAU316" s="3"/>
      <c r="CAV316" s="3"/>
      <c r="CAW316" s="3"/>
      <c r="CAX316" s="3"/>
      <c r="CAY316" s="3"/>
      <c r="CAZ316" s="3"/>
      <c r="CBA316" s="3"/>
      <c r="CBB316" s="3"/>
      <c r="CBC316" s="3"/>
      <c r="CBD316" s="3"/>
      <c r="CBE316" s="3"/>
      <c r="CBF316" s="3"/>
      <c r="CBG316" s="3"/>
      <c r="CBH316" s="3"/>
      <c r="CBI316" s="3"/>
      <c r="CBJ316" s="3"/>
      <c r="CBK316" s="3"/>
      <c r="CBL316" s="3"/>
      <c r="CBM316" s="3"/>
      <c r="CBN316" s="3"/>
      <c r="CBO316" s="3"/>
      <c r="CBP316" s="3"/>
      <c r="CBQ316" s="3"/>
      <c r="CBR316" s="3"/>
      <c r="CBS316" s="3"/>
      <c r="CBT316" s="3"/>
      <c r="CBU316" s="3"/>
      <c r="CBV316" s="3"/>
      <c r="CBW316" s="3"/>
      <c r="CBX316" s="3"/>
      <c r="CBY316" s="3"/>
      <c r="CBZ316" s="3"/>
      <c r="CCA316" s="3"/>
      <c r="CCB316" s="3"/>
      <c r="CCC316" s="3"/>
      <c r="CCD316" s="3"/>
      <c r="CCE316" s="3"/>
      <c r="CCF316" s="3"/>
      <c r="CCG316" s="3"/>
      <c r="CCH316" s="3"/>
      <c r="CCI316" s="3"/>
      <c r="CCJ316" s="3"/>
      <c r="CCK316" s="3"/>
      <c r="CCL316" s="3"/>
      <c r="CCM316" s="3"/>
      <c r="CCN316" s="3"/>
      <c r="CCO316" s="3"/>
      <c r="CCP316" s="3"/>
      <c r="CCQ316" s="3"/>
      <c r="CCR316" s="3"/>
      <c r="CCS316" s="3"/>
      <c r="CCT316" s="3"/>
      <c r="CCU316" s="3"/>
      <c r="CCV316" s="3"/>
      <c r="CCW316" s="3"/>
      <c r="CCX316" s="3"/>
      <c r="CCY316" s="3"/>
      <c r="CCZ316" s="3"/>
      <c r="CDA316" s="3"/>
      <c r="CDB316" s="3"/>
      <c r="CDC316" s="3"/>
      <c r="CDD316" s="3"/>
      <c r="CDE316" s="3"/>
      <c r="CDF316" s="3"/>
      <c r="CDG316" s="3"/>
      <c r="CDH316" s="3"/>
      <c r="CDI316" s="3"/>
      <c r="CDJ316" s="3"/>
      <c r="CDK316" s="3"/>
      <c r="CDL316" s="3"/>
      <c r="CDM316" s="3"/>
      <c r="CDN316" s="3"/>
      <c r="CDO316" s="3"/>
      <c r="CDP316" s="3"/>
      <c r="CDQ316" s="3"/>
      <c r="CDR316" s="3"/>
      <c r="CDS316" s="3"/>
      <c r="CDT316" s="3"/>
      <c r="CDU316" s="3"/>
      <c r="CDV316" s="3"/>
      <c r="CDW316" s="3"/>
      <c r="CDX316" s="3"/>
      <c r="CDY316" s="3"/>
      <c r="CDZ316" s="3"/>
      <c r="CEA316" s="3"/>
      <c r="CEB316" s="3"/>
      <c r="CEC316" s="3"/>
      <c r="CED316" s="3"/>
      <c r="CEE316" s="3"/>
      <c r="CEF316" s="3"/>
      <c r="CEG316" s="3"/>
      <c r="CEH316" s="3"/>
      <c r="CEI316" s="3"/>
      <c r="CEJ316" s="3"/>
      <c r="CEK316" s="3"/>
      <c r="CEL316" s="3"/>
      <c r="CEM316" s="3"/>
      <c r="CEN316" s="3"/>
      <c r="CEO316" s="3"/>
      <c r="CEP316" s="3"/>
      <c r="CEQ316" s="3"/>
      <c r="CER316" s="3"/>
      <c r="CES316" s="3"/>
      <c r="CET316" s="3"/>
      <c r="CEU316" s="3"/>
      <c r="CEV316" s="3"/>
      <c r="CEW316" s="3"/>
      <c r="CEX316" s="3"/>
      <c r="CEY316" s="3"/>
      <c r="CEZ316" s="3"/>
      <c r="CFA316" s="3"/>
      <c r="CFB316" s="3"/>
      <c r="CFC316" s="3"/>
      <c r="CFD316" s="3"/>
      <c r="CFE316" s="3"/>
      <c r="CFF316" s="3"/>
      <c r="CFG316" s="3"/>
      <c r="CFH316" s="3"/>
      <c r="CFI316" s="3"/>
      <c r="CFJ316" s="3"/>
      <c r="CFK316" s="3"/>
      <c r="CFL316" s="3"/>
      <c r="CFM316" s="3"/>
      <c r="CFN316" s="3"/>
      <c r="CFO316" s="3"/>
      <c r="CFP316" s="3"/>
      <c r="CFQ316" s="3"/>
      <c r="CFR316" s="3"/>
      <c r="CFS316" s="3"/>
      <c r="CFT316" s="3"/>
      <c r="CFU316" s="3"/>
      <c r="CFV316" s="3"/>
      <c r="CFW316" s="3"/>
      <c r="CFX316" s="3"/>
      <c r="CFY316" s="3"/>
      <c r="CFZ316" s="3"/>
      <c r="CGA316" s="3"/>
      <c r="CGB316" s="3"/>
      <c r="CGC316" s="3"/>
      <c r="CGD316" s="3"/>
      <c r="CGE316" s="3"/>
      <c r="CGF316" s="3"/>
      <c r="CGG316" s="3"/>
      <c r="CGH316" s="3"/>
      <c r="CGI316" s="3"/>
      <c r="CGJ316" s="3"/>
      <c r="CGK316" s="3"/>
      <c r="CGL316" s="3"/>
      <c r="CGM316" s="3"/>
      <c r="CGN316" s="3"/>
      <c r="CGO316" s="3"/>
      <c r="CGP316" s="3"/>
      <c r="CGQ316" s="3"/>
      <c r="CGR316" s="3"/>
      <c r="CGS316" s="3"/>
      <c r="CGT316" s="3"/>
      <c r="CGU316" s="3"/>
      <c r="CGV316" s="3"/>
      <c r="CGW316" s="3"/>
      <c r="CGX316" s="3"/>
      <c r="CGY316" s="3"/>
      <c r="CGZ316" s="3"/>
      <c r="CHA316" s="3"/>
      <c r="CHB316" s="3"/>
      <c r="CHC316" s="3"/>
      <c r="CHD316" s="3"/>
      <c r="CHE316" s="3"/>
      <c r="CHF316" s="3"/>
      <c r="CHG316" s="3"/>
      <c r="CHH316" s="3"/>
      <c r="CHI316" s="3"/>
      <c r="CHJ316" s="3"/>
      <c r="CHK316" s="3"/>
      <c r="CHL316" s="3"/>
      <c r="CHM316" s="3"/>
      <c r="CHN316" s="3"/>
      <c r="CHO316" s="3"/>
      <c r="CHP316" s="3"/>
      <c r="CHQ316" s="3"/>
      <c r="CHR316" s="3"/>
      <c r="CHS316" s="3"/>
      <c r="CHT316" s="3"/>
      <c r="CHU316" s="3"/>
      <c r="CHV316" s="3"/>
      <c r="CHW316" s="3"/>
      <c r="CHX316" s="3"/>
      <c r="CHY316" s="3"/>
      <c r="CHZ316" s="3"/>
      <c r="CIA316" s="3"/>
      <c r="CIB316" s="3"/>
      <c r="CIC316" s="3"/>
      <c r="CID316" s="3"/>
      <c r="CIE316" s="3"/>
      <c r="CIF316" s="3"/>
      <c r="CIG316" s="3"/>
      <c r="CIH316" s="3"/>
      <c r="CII316" s="3"/>
      <c r="CIJ316" s="3"/>
      <c r="CIK316" s="3"/>
      <c r="CIL316" s="3"/>
      <c r="CIM316" s="3"/>
      <c r="CIN316" s="3"/>
      <c r="CIO316" s="3"/>
      <c r="CIP316" s="3"/>
      <c r="CIQ316" s="3"/>
      <c r="CIR316" s="3"/>
      <c r="CIS316" s="3"/>
      <c r="CIT316" s="3"/>
      <c r="CIU316" s="3"/>
      <c r="CIV316" s="3"/>
      <c r="CIW316" s="3"/>
      <c r="CIX316" s="3"/>
      <c r="CIY316" s="3"/>
      <c r="CIZ316" s="3"/>
      <c r="CJA316" s="3"/>
      <c r="CJB316" s="3"/>
      <c r="CJC316" s="3"/>
      <c r="CJD316" s="3"/>
      <c r="CJE316" s="3"/>
      <c r="CJF316" s="3"/>
      <c r="CJG316" s="3"/>
      <c r="CJH316" s="3"/>
      <c r="CJI316" s="3"/>
      <c r="CJJ316" s="3"/>
      <c r="CJK316" s="3"/>
      <c r="CJL316" s="3"/>
      <c r="CJM316" s="3"/>
      <c r="CJN316" s="3"/>
      <c r="CJO316" s="3"/>
      <c r="CJP316" s="3"/>
      <c r="CJQ316" s="3"/>
      <c r="CJR316" s="3"/>
      <c r="CJS316" s="3"/>
      <c r="CJT316" s="3"/>
      <c r="CJU316" s="3"/>
      <c r="CJV316" s="3"/>
      <c r="CJW316" s="3"/>
      <c r="CJX316" s="3"/>
      <c r="CJY316" s="3"/>
      <c r="CJZ316" s="3"/>
      <c r="CKA316" s="3"/>
      <c r="CKB316" s="3"/>
      <c r="CKC316" s="3"/>
      <c r="CKD316" s="3"/>
      <c r="CKE316" s="3"/>
      <c r="CKF316" s="3"/>
      <c r="CKG316" s="3"/>
      <c r="CKH316" s="3"/>
      <c r="CKI316" s="3"/>
      <c r="CKJ316" s="3"/>
      <c r="CKK316" s="3"/>
      <c r="CKL316" s="3"/>
      <c r="CKM316" s="3"/>
      <c r="CKN316" s="3"/>
      <c r="CKO316" s="3"/>
      <c r="CKP316" s="3"/>
      <c r="CKQ316" s="3"/>
      <c r="CKR316" s="3"/>
      <c r="CKS316" s="3"/>
      <c r="CKT316" s="3"/>
      <c r="CKU316" s="3"/>
      <c r="CKV316" s="3"/>
      <c r="CKW316" s="3"/>
      <c r="CKX316" s="3"/>
      <c r="CKY316" s="3"/>
      <c r="CKZ316" s="3"/>
      <c r="CLA316" s="3"/>
      <c r="CLB316" s="3"/>
      <c r="CLC316" s="3"/>
      <c r="CLD316" s="3"/>
      <c r="CLE316" s="3"/>
      <c r="CLF316" s="3"/>
      <c r="CLG316" s="3"/>
      <c r="CLH316" s="3"/>
      <c r="CLI316" s="3"/>
      <c r="CLJ316" s="3"/>
      <c r="CLK316" s="3"/>
      <c r="CLL316" s="3"/>
      <c r="CLM316" s="3"/>
      <c r="CLN316" s="3"/>
      <c r="CLO316" s="3"/>
      <c r="CLP316" s="3"/>
      <c r="CLQ316" s="3"/>
      <c r="CLR316" s="3"/>
      <c r="CLS316" s="3"/>
      <c r="CLT316" s="3"/>
      <c r="CLU316" s="3"/>
      <c r="CLV316" s="3"/>
      <c r="CLW316" s="3"/>
      <c r="CLX316" s="3"/>
      <c r="CLY316" s="3"/>
      <c r="CLZ316" s="3"/>
      <c r="CMA316" s="3"/>
      <c r="CMB316" s="3"/>
      <c r="CMC316" s="3"/>
      <c r="CMD316" s="3"/>
      <c r="CME316" s="3"/>
      <c r="CMF316" s="3"/>
      <c r="CMG316" s="3"/>
      <c r="CMH316" s="3"/>
      <c r="CMI316" s="3"/>
      <c r="CMJ316" s="3"/>
      <c r="CMK316" s="3"/>
      <c r="CML316" s="3"/>
      <c r="CMM316" s="3"/>
      <c r="CMN316" s="3"/>
      <c r="CMO316" s="3"/>
      <c r="CMP316" s="3"/>
      <c r="CMQ316" s="3"/>
      <c r="CMR316" s="3"/>
      <c r="CMS316" s="3"/>
      <c r="CMT316" s="3"/>
      <c r="CMU316" s="3"/>
      <c r="CMV316" s="3"/>
      <c r="CMW316" s="3"/>
      <c r="CMX316" s="3"/>
      <c r="CMY316" s="3"/>
      <c r="CMZ316" s="3"/>
      <c r="CNA316" s="3"/>
      <c r="CNB316" s="3"/>
      <c r="CNC316" s="3"/>
      <c r="CND316" s="3"/>
      <c r="CNE316" s="3"/>
      <c r="CNF316" s="3"/>
      <c r="CNG316" s="3"/>
      <c r="CNH316" s="3"/>
      <c r="CNI316" s="3"/>
      <c r="CNJ316" s="3"/>
      <c r="CNK316" s="3"/>
      <c r="CNL316" s="3"/>
      <c r="CNM316" s="3"/>
      <c r="CNN316" s="3"/>
      <c r="CNO316" s="3"/>
      <c r="CNP316" s="3"/>
      <c r="CNQ316" s="3"/>
      <c r="CNR316" s="3"/>
      <c r="CNS316" s="3"/>
      <c r="CNT316" s="3"/>
      <c r="CNU316" s="3"/>
      <c r="CNV316" s="3"/>
      <c r="CNW316" s="3"/>
      <c r="CNX316" s="3"/>
      <c r="CNY316" s="3"/>
      <c r="CNZ316" s="3"/>
      <c r="COA316" s="3"/>
      <c r="COB316" s="3"/>
      <c r="COC316" s="3"/>
      <c r="COD316" s="3"/>
      <c r="COE316" s="3"/>
      <c r="COF316" s="3"/>
      <c r="COG316" s="3"/>
      <c r="COH316" s="3"/>
      <c r="COI316" s="3"/>
      <c r="COJ316" s="3"/>
      <c r="COK316" s="3"/>
      <c r="COL316" s="3"/>
      <c r="COM316" s="3"/>
      <c r="CON316" s="3"/>
      <c r="COO316" s="3"/>
      <c r="COP316" s="3"/>
      <c r="COQ316" s="3"/>
      <c r="COR316" s="3"/>
      <c r="COS316" s="3"/>
      <c r="COT316" s="3"/>
      <c r="COU316" s="3"/>
      <c r="COV316" s="3"/>
      <c r="COW316" s="3"/>
      <c r="COX316" s="3"/>
      <c r="COY316" s="3"/>
      <c r="COZ316" s="3"/>
      <c r="CPA316" s="3"/>
      <c r="CPB316" s="3"/>
      <c r="CPC316" s="3"/>
      <c r="CPD316" s="3"/>
      <c r="CPE316" s="3"/>
      <c r="CPF316" s="3"/>
      <c r="CPG316" s="3"/>
      <c r="CPH316" s="3"/>
      <c r="CPI316" s="3"/>
      <c r="CPJ316" s="3"/>
      <c r="CPK316" s="3"/>
      <c r="CPL316" s="3"/>
      <c r="CPM316" s="3"/>
      <c r="CPN316" s="3"/>
      <c r="CPO316" s="3"/>
      <c r="CPP316" s="3"/>
      <c r="CPQ316" s="3"/>
      <c r="CPR316" s="3"/>
      <c r="CPS316" s="3"/>
      <c r="CPT316" s="3"/>
      <c r="CPU316" s="3"/>
      <c r="CPV316" s="3"/>
      <c r="CPW316" s="3"/>
      <c r="CPX316" s="3"/>
      <c r="CPY316" s="3"/>
      <c r="CPZ316" s="3"/>
      <c r="CQA316" s="3"/>
      <c r="CQB316" s="3"/>
      <c r="CQC316" s="3"/>
      <c r="CQD316" s="3"/>
      <c r="CQE316" s="3"/>
      <c r="CQF316" s="3"/>
      <c r="CQG316" s="3"/>
      <c r="CQH316" s="3"/>
      <c r="CQI316" s="3"/>
      <c r="CQJ316" s="3"/>
      <c r="CQK316" s="3"/>
      <c r="CQL316" s="3"/>
      <c r="CQM316" s="3"/>
      <c r="CQN316" s="3"/>
      <c r="CQO316" s="3"/>
      <c r="CQP316" s="3"/>
      <c r="CQQ316" s="3"/>
      <c r="CQR316" s="3"/>
      <c r="CQS316" s="3"/>
      <c r="CQT316" s="3"/>
      <c r="CQU316" s="3"/>
      <c r="CQV316" s="3"/>
      <c r="CQW316" s="3"/>
      <c r="CQX316" s="3"/>
      <c r="CQY316" s="3"/>
      <c r="CQZ316" s="3"/>
      <c r="CRA316" s="3"/>
      <c r="CRB316" s="3"/>
      <c r="CRC316" s="3"/>
      <c r="CRD316" s="3"/>
      <c r="CRE316" s="3"/>
      <c r="CRF316" s="3"/>
      <c r="CRG316" s="3"/>
      <c r="CRH316" s="3"/>
      <c r="CRI316" s="3"/>
      <c r="CRJ316" s="3"/>
      <c r="CRK316" s="3"/>
      <c r="CRL316" s="3"/>
      <c r="CRM316" s="3"/>
      <c r="CRN316" s="3"/>
      <c r="CRO316" s="3"/>
      <c r="CRP316" s="3"/>
      <c r="CRQ316" s="3"/>
      <c r="CRR316" s="3"/>
      <c r="CRS316" s="3"/>
      <c r="CRT316" s="3"/>
      <c r="CRU316" s="3"/>
      <c r="CRV316" s="3"/>
      <c r="CRW316" s="3"/>
      <c r="CRX316" s="3"/>
      <c r="CRY316" s="3"/>
      <c r="CRZ316" s="3"/>
      <c r="CSA316" s="3"/>
      <c r="CSB316" s="3"/>
      <c r="CSC316" s="3"/>
      <c r="CSD316" s="3"/>
      <c r="CSE316" s="3"/>
      <c r="CSF316" s="3"/>
      <c r="CSG316" s="3"/>
      <c r="CSH316" s="3"/>
      <c r="CSI316" s="3"/>
      <c r="CSJ316" s="3"/>
      <c r="CSK316" s="3"/>
      <c r="CSL316" s="3"/>
      <c r="CSM316" s="3"/>
      <c r="CSN316" s="3"/>
      <c r="CSO316" s="3"/>
      <c r="CSP316" s="3"/>
      <c r="CSQ316" s="3"/>
      <c r="CSR316" s="3"/>
      <c r="CSS316" s="3"/>
      <c r="CST316" s="3"/>
      <c r="CSU316" s="3"/>
      <c r="CSV316" s="3"/>
      <c r="CSW316" s="3"/>
      <c r="CSX316" s="3"/>
      <c r="CSY316" s="3"/>
      <c r="CSZ316" s="3"/>
      <c r="CTA316" s="3"/>
      <c r="CTB316" s="3"/>
      <c r="CTC316" s="3"/>
      <c r="CTD316" s="3"/>
      <c r="CTE316" s="3"/>
      <c r="CTF316" s="3"/>
      <c r="CTG316" s="3"/>
      <c r="CTH316" s="3"/>
      <c r="CTI316" s="3"/>
      <c r="CTJ316" s="3"/>
      <c r="CTK316" s="3"/>
      <c r="CTL316" s="3"/>
      <c r="CTM316" s="3"/>
      <c r="CTN316" s="3"/>
      <c r="CTO316" s="3"/>
      <c r="CTP316" s="3"/>
      <c r="CTQ316" s="3"/>
      <c r="CTR316" s="3"/>
      <c r="CTS316" s="3"/>
      <c r="CTT316" s="3"/>
      <c r="CTU316" s="3"/>
      <c r="CTV316" s="3"/>
      <c r="CTW316" s="3"/>
      <c r="CTX316" s="3"/>
      <c r="CTY316" s="3"/>
      <c r="CTZ316" s="3"/>
      <c r="CUA316" s="3"/>
      <c r="CUB316" s="3"/>
      <c r="CUC316" s="3"/>
      <c r="CUD316" s="3"/>
      <c r="CUE316" s="3"/>
      <c r="CUF316" s="3"/>
      <c r="CUG316" s="3"/>
      <c r="CUH316" s="3"/>
      <c r="CUI316" s="3"/>
      <c r="CUJ316" s="3"/>
      <c r="CUK316" s="3"/>
      <c r="CUL316" s="3"/>
      <c r="CUM316" s="3"/>
      <c r="CUN316" s="3"/>
      <c r="CUO316" s="3"/>
      <c r="CUP316" s="3"/>
      <c r="CUQ316" s="3"/>
      <c r="CUR316" s="3"/>
      <c r="CUS316" s="3"/>
      <c r="CUT316" s="3"/>
      <c r="CUU316" s="3"/>
      <c r="CUV316" s="3"/>
      <c r="CUW316" s="3"/>
      <c r="CUX316" s="3"/>
      <c r="CUY316" s="3"/>
      <c r="CUZ316" s="3"/>
      <c r="CVA316" s="3"/>
      <c r="CVB316" s="3"/>
      <c r="CVC316" s="3"/>
      <c r="CVD316" s="3"/>
      <c r="CVE316" s="3"/>
      <c r="CVF316" s="3"/>
      <c r="CVG316" s="3"/>
      <c r="CVH316" s="3"/>
      <c r="CVI316" s="3"/>
      <c r="CVJ316" s="3"/>
      <c r="CVK316" s="3"/>
      <c r="CVL316" s="3"/>
      <c r="CVM316" s="3"/>
      <c r="CVN316" s="3"/>
      <c r="CVO316" s="3"/>
      <c r="CVP316" s="3"/>
      <c r="CVQ316" s="3"/>
      <c r="CVR316" s="3"/>
      <c r="CVS316" s="3"/>
      <c r="CVT316" s="3"/>
      <c r="CVU316" s="3"/>
      <c r="CVV316" s="3"/>
      <c r="CVW316" s="3"/>
      <c r="CVX316" s="3"/>
      <c r="CVY316" s="3"/>
      <c r="CVZ316" s="3"/>
      <c r="CWA316" s="3"/>
      <c r="CWB316" s="3"/>
      <c r="CWC316" s="3"/>
      <c r="CWD316" s="3"/>
      <c r="CWE316" s="3"/>
      <c r="CWF316" s="3"/>
      <c r="CWG316" s="3"/>
      <c r="CWH316" s="3"/>
      <c r="CWI316" s="3"/>
      <c r="CWJ316" s="3"/>
      <c r="CWK316" s="3"/>
      <c r="CWL316" s="3"/>
      <c r="CWM316" s="3"/>
      <c r="CWN316" s="3"/>
      <c r="CWO316" s="3"/>
      <c r="CWP316" s="3"/>
      <c r="CWQ316" s="3"/>
      <c r="CWR316" s="3"/>
      <c r="CWS316" s="3"/>
      <c r="CWT316" s="3"/>
      <c r="CWU316" s="3"/>
      <c r="CWV316" s="3"/>
      <c r="CWW316" s="3"/>
      <c r="CWX316" s="3"/>
      <c r="CWY316" s="3"/>
      <c r="CWZ316" s="3"/>
      <c r="CXA316" s="3"/>
      <c r="CXB316" s="3"/>
      <c r="CXC316" s="3"/>
      <c r="CXD316" s="3"/>
      <c r="CXE316" s="3"/>
      <c r="CXF316" s="3"/>
      <c r="CXG316" s="3"/>
      <c r="CXH316" s="3"/>
      <c r="CXI316" s="3"/>
      <c r="CXJ316" s="3"/>
      <c r="CXK316" s="3"/>
      <c r="CXL316" s="3"/>
      <c r="CXM316" s="3"/>
      <c r="CXN316" s="3"/>
      <c r="CXO316" s="3"/>
      <c r="CXP316" s="3"/>
      <c r="CXQ316" s="3"/>
      <c r="CXR316" s="3"/>
      <c r="CXS316" s="3"/>
      <c r="CXT316" s="3"/>
      <c r="CXU316" s="3"/>
      <c r="CXV316" s="3"/>
      <c r="CXW316" s="3"/>
      <c r="CXX316" s="3"/>
      <c r="CXY316" s="3"/>
      <c r="CXZ316" s="3"/>
      <c r="CYA316" s="3"/>
      <c r="CYB316" s="3"/>
      <c r="CYC316" s="3"/>
      <c r="CYD316" s="3"/>
      <c r="CYE316" s="3"/>
      <c r="CYF316" s="3"/>
      <c r="CYG316" s="3"/>
      <c r="CYH316" s="3"/>
      <c r="CYI316" s="3"/>
      <c r="CYJ316" s="3"/>
      <c r="CYK316" s="3"/>
      <c r="CYL316" s="3"/>
      <c r="CYM316" s="3"/>
      <c r="CYN316" s="3"/>
      <c r="CYO316" s="3"/>
      <c r="CYP316" s="3"/>
      <c r="CYQ316" s="3"/>
      <c r="CYR316" s="3"/>
      <c r="CYS316" s="3"/>
      <c r="CYT316" s="3"/>
      <c r="CYU316" s="3"/>
      <c r="CYV316" s="3"/>
      <c r="CYW316" s="3"/>
      <c r="CYX316" s="3"/>
      <c r="CYY316" s="3"/>
      <c r="CYZ316" s="3"/>
      <c r="CZA316" s="3"/>
      <c r="CZB316" s="3"/>
      <c r="CZC316" s="3"/>
      <c r="CZD316" s="3"/>
      <c r="CZE316" s="3"/>
      <c r="CZF316" s="3"/>
      <c r="CZG316" s="3"/>
      <c r="CZH316" s="3"/>
      <c r="CZI316" s="3"/>
      <c r="CZJ316" s="3"/>
      <c r="CZK316" s="3"/>
      <c r="CZL316" s="3"/>
      <c r="CZM316" s="3"/>
      <c r="CZN316" s="3"/>
      <c r="CZO316" s="3"/>
      <c r="CZP316" s="3"/>
      <c r="CZQ316" s="3"/>
      <c r="CZR316" s="3"/>
      <c r="CZS316" s="3"/>
      <c r="CZT316" s="3"/>
      <c r="CZU316" s="3"/>
      <c r="CZV316" s="3"/>
      <c r="CZW316" s="3"/>
      <c r="CZX316" s="3"/>
      <c r="CZY316" s="3"/>
      <c r="CZZ316" s="3"/>
      <c r="DAA316" s="3"/>
      <c r="DAB316" s="3"/>
      <c r="DAC316" s="3"/>
      <c r="DAD316" s="3"/>
      <c r="DAE316" s="3"/>
      <c r="DAF316" s="3"/>
      <c r="DAG316" s="3"/>
      <c r="DAH316" s="3"/>
      <c r="DAI316" s="3"/>
      <c r="DAJ316" s="3"/>
      <c r="DAK316" s="3"/>
      <c r="DAL316" s="3"/>
      <c r="DAM316" s="3"/>
      <c r="DAN316" s="3"/>
      <c r="DAO316" s="3"/>
      <c r="DAP316" s="3"/>
      <c r="DAQ316" s="3"/>
      <c r="DAR316" s="3"/>
      <c r="DAS316" s="3"/>
      <c r="DAT316" s="3"/>
      <c r="DAU316" s="3"/>
      <c r="DAV316" s="3"/>
      <c r="DAW316" s="3"/>
      <c r="DAX316" s="3"/>
      <c r="DAY316" s="3"/>
      <c r="DAZ316" s="3"/>
      <c r="DBA316" s="3"/>
      <c r="DBB316" s="3"/>
      <c r="DBC316" s="3"/>
      <c r="DBD316" s="3"/>
      <c r="DBE316" s="3"/>
      <c r="DBF316" s="3"/>
      <c r="DBG316" s="3"/>
      <c r="DBH316" s="3"/>
      <c r="DBI316" s="3"/>
      <c r="DBJ316" s="3"/>
      <c r="DBK316" s="3"/>
      <c r="DBL316" s="3"/>
      <c r="DBM316" s="3"/>
      <c r="DBN316" s="3"/>
      <c r="DBO316" s="3"/>
      <c r="DBP316" s="3"/>
      <c r="DBQ316" s="3"/>
      <c r="DBR316" s="3"/>
      <c r="DBS316" s="3"/>
      <c r="DBT316" s="3"/>
      <c r="DBU316" s="3"/>
      <c r="DBV316" s="3"/>
      <c r="DBW316" s="3"/>
      <c r="DBX316" s="3"/>
      <c r="DBY316" s="3"/>
      <c r="DBZ316" s="3"/>
      <c r="DCA316" s="3"/>
      <c r="DCB316" s="3"/>
      <c r="DCC316" s="3"/>
      <c r="DCD316" s="3"/>
      <c r="DCE316" s="3"/>
      <c r="DCF316" s="3"/>
      <c r="DCG316" s="3"/>
      <c r="DCH316" s="3"/>
      <c r="DCI316" s="3"/>
      <c r="DCJ316" s="3"/>
      <c r="DCK316" s="3"/>
      <c r="DCL316" s="3"/>
      <c r="DCM316" s="3"/>
      <c r="DCN316" s="3"/>
      <c r="DCO316" s="3"/>
      <c r="DCP316" s="3"/>
      <c r="DCQ316" s="3"/>
      <c r="DCR316" s="3"/>
      <c r="DCS316" s="3"/>
      <c r="DCT316" s="3"/>
      <c r="DCU316" s="3"/>
      <c r="DCV316" s="3"/>
      <c r="DCW316" s="3"/>
      <c r="DCX316" s="3"/>
      <c r="DCY316" s="3"/>
      <c r="DCZ316" s="3"/>
      <c r="DDA316" s="3"/>
      <c r="DDB316" s="3"/>
      <c r="DDC316" s="3"/>
      <c r="DDD316" s="3"/>
      <c r="DDE316" s="3"/>
      <c r="DDF316" s="3"/>
      <c r="DDG316" s="3"/>
      <c r="DDH316" s="3"/>
      <c r="DDI316" s="3"/>
      <c r="DDJ316" s="3"/>
      <c r="DDK316" s="3"/>
      <c r="DDL316" s="3"/>
      <c r="DDM316" s="3"/>
      <c r="DDN316" s="3"/>
      <c r="DDO316" s="3"/>
      <c r="DDP316" s="3"/>
      <c r="DDQ316" s="3"/>
      <c r="DDR316" s="3"/>
      <c r="DDS316" s="3"/>
      <c r="DDT316" s="3"/>
      <c r="DDU316" s="3"/>
      <c r="DDV316" s="3"/>
      <c r="DDW316" s="3"/>
      <c r="DDX316" s="3"/>
      <c r="DDY316" s="3"/>
      <c r="DDZ316" s="3"/>
      <c r="DEA316" s="3"/>
      <c r="DEB316" s="3"/>
      <c r="DEC316" s="3"/>
      <c r="DED316" s="3"/>
      <c r="DEE316" s="3"/>
      <c r="DEF316" s="3"/>
      <c r="DEG316" s="3"/>
      <c r="DEH316" s="3"/>
      <c r="DEI316" s="3"/>
      <c r="DEJ316" s="3"/>
      <c r="DEK316" s="3"/>
      <c r="DEL316" s="3"/>
      <c r="DEM316" s="3"/>
      <c r="DEN316" s="3"/>
      <c r="DEO316" s="3"/>
      <c r="DEP316" s="3"/>
      <c r="DEQ316" s="3"/>
      <c r="DER316" s="3"/>
      <c r="DES316" s="3"/>
      <c r="DET316" s="3"/>
      <c r="DEU316" s="3"/>
      <c r="DEV316" s="3"/>
      <c r="DEW316" s="3"/>
      <c r="DEX316" s="3"/>
      <c r="DEY316" s="3"/>
      <c r="DEZ316" s="3"/>
      <c r="DFA316" s="3"/>
      <c r="DFB316" s="3"/>
      <c r="DFC316" s="3"/>
      <c r="DFD316" s="3"/>
      <c r="DFE316" s="3"/>
      <c r="DFF316" s="3"/>
      <c r="DFG316" s="3"/>
      <c r="DFH316" s="3"/>
      <c r="DFI316" s="3"/>
      <c r="DFJ316" s="3"/>
      <c r="DFK316" s="3"/>
      <c r="DFL316" s="3"/>
      <c r="DFM316" s="3"/>
      <c r="DFN316" s="3"/>
      <c r="DFO316" s="3"/>
      <c r="DFP316" s="3"/>
      <c r="DFQ316" s="3"/>
      <c r="DFR316" s="3"/>
      <c r="DFS316" s="3"/>
      <c r="DFT316" s="3"/>
      <c r="DFU316" s="3"/>
      <c r="DFV316" s="3"/>
      <c r="DFW316" s="3"/>
      <c r="DFX316" s="3"/>
      <c r="DFY316" s="3"/>
      <c r="DFZ316" s="3"/>
      <c r="DGA316" s="3"/>
      <c r="DGB316" s="3"/>
      <c r="DGC316" s="3"/>
      <c r="DGD316" s="3"/>
      <c r="DGE316" s="3"/>
      <c r="DGF316" s="3"/>
      <c r="DGG316" s="3"/>
      <c r="DGH316" s="3"/>
      <c r="DGI316" s="3"/>
      <c r="DGJ316" s="3"/>
      <c r="DGK316" s="3"/>
      <c r="DGL316" s="3"/>
      <c r="DGM316" s="3"/>
      <c r="DGN316" s="3"/>
      <c r="DGO316" s="3"/>
      <c r="DGP316" s="3"/>
      <c r="DGQ316" s="3"/>
      <c r="DGR316" s="3"/>
      <c r="DGS316" s="3"/>
      <c r="DGT316" s="3"/>
      <c r="DGU316" s="3"/>
      <c r="DGV316" s="3"/>
      <c r="DGW316" s="3"/>
      <c r="DGX316" s="3"/>
      <c r="DGY316" s="3"/>
      <c r="DGZ316" s="3"/>
      <c r="DHA316" s="3"/>
      <c r="DHB316" s="3"/>
      <c r="DHC316" s="3"/>
      <c r="DHD316" s="3"/>
      <c r="DHE316" s="3"/>
      <c r="DHF316" s="3"/>
      <c r="DHG316" s="3"/>
      <c r="DHH316" s="3"/>
      <c r="DHI316" s="3"/>
      <c r="DHJ316" s="3"/>
      <c r="DHK316" s="3"/>
      <c r="DHL316" s="3"/>
      <c r="DHM316" s="3"/>
      <c r="DHN316" s="3"/>
      <c r="DHO316" s="3"/>
      <c r="DHP316" s="3"/>
      <c r="DHQ316" s="3"/>
      <c r="DHR316" s="3"/>
      <c r="DHS316" s="3"/>
      <c r="DHT316" s="3"/>
      <c r="DHU316" s="3"/>
      <c r="DHV316" s="3"/>
      <c r="DHW316" s="3"/>
      <c r="DHX316" s="3"/>
      <c r="DHY316" s="3"/>
      <c r="DHZ316" s="3"/>
      <c r="DIA316" s="3"/>
      <c r="DIB316" s="3"/>
      <c r="DIC316" s="3"/>
      <c r="DID316" s="3"/>
      <c r="DIE316" s="3"/>
      <c r="DIF316" s="3"/>
      <c r="DIG316" s="3"/>
      <c r="DIH316" s="3"/>
      <c r="DII316" s="3"/>
      <c r="DIJ316" s="3"/>
      <c r="DIK316" s="3"/>
      <c r="DIL316" s="3"/>
      <c r="DIM316" s="3"/>
      <c r="DIN316" s="3"/>
      <c r="DIO316" s="3"/>
      <c r="DIP316" s="3"/>
      <c r="DIQ316" s="3"/>
      <c r="DIR316" s="3"/>
      <c r="DIS316" s="3"/>
      <c r="DIT316" s="3"/>
      <c r="DIU316" s="3"/>
      <c r="DIV316" s="3"/>
      <c r="DIW316" s="3"/>
      <c r="DIX316" s="3"/>
      <c r="DIY316" s="3"/>
      <c r="DIZ316" s="3"/>
      <c r="DJA316" s="3"/>
      <c r="DJB316" s="3"/>
      <c r="DJC316" s="3"/>
      <c r="DJD316" s="3"/>
      <c r="DJE316" s="3"/>
      <c r="DJF316" s="3"/>
      <c r="DJG316" s="3"/>
      <c r="DJH316" s="3"/>
      <c r="DJI316" s="3"/>
      <c r="DJJ316" s="3"/>
      <c r="DJK316" s="3"/>
      <c r="DJL316" s="3"/>
      <c r="DJM316" s="3"/>
      <c r="DJN316" s="3"/>
      <c r="DJO316" s="3"/>
      <c r="DJP316" s="3"/>
      <c r="DJQ316" s="3"/>
      <c r="DJR316" s="3"/>
      <c r="DJS316" s="3"/>
      <c r="DJT316" s="3"/>
      <c r="DJU316" s="3"/>
      <c r="DJV316" s="3"/>
      <c r="DJW316" s="3"/>
      <c r="DJX316" s="3"/>
      <c r="DJY316" s="3"/>
      <c r="DJZ316" s="3"/>
      <c r="DKA316" s="3"/>
      <c r="DKB316" s="3"/>
      <c r="DKC316" s="3"/>
      <c r="DKD316" s="3"/>
      <c r="DKE316" s="3"/>
      <c r="DKF316" s="3"/>
      <c r="DKG316" s="3"/>
      <c r="DKH316" s="3"/>
      <c r="DKI316" s="3"/>
      <c r="DKJ316" s="3"/>
      <c r="DKK316" s="3"/>
      <c r="DKL316" s="3"/>
      <c r="DKM316" s="3"/>
      <c r="DKN316" s="3"/>
      <c r="DKO316" s="3"/>
      <c r="DKP316" s="3"/>
      <c r="DKQ316" s="3"/>
      <c r="DKR316" s="3"/>
      <c r="DKS316" s="3"/>
      <c r="DKT316" s="3"/>
      <c r="DKU316" s="3"/>
      <c r="DKV316" s="3"/>
      <c r="DKW316" s="3"/>
      <c r="DKX316" s="3"/>
      <c r="DKY316" s="3"/>
      <c r="DKZ316" s="3"/>
      <c r="DLA316" s="3"/>
      <c r="DLB316" s="3"/>
      <c r="DLC316" s="3"/>
      <c r="DLD316" s="3"/>
      <c r="DLE316" s="3"/>
      <c r="DLF316" s="3"/>
      <c r="DLG316" s="3"/>
      <c r="DLH316" s="3"/>
      <c r="DLI316" s="3"/>
      <c r="DLJ316" s="3"/>
      <c r="DLK316" s="3"/>
      <c r="DLL316" s="3"/>
      <c r="DLM316" s="3"/>
      <c r="DLN316" s="3"/>
      <c r="DLO316" s="3"/>
      <c r="DLP316" s="3"/>
      <c r="DLQ316" s="3"/>
      <c r="DLR316" s="3"/>
      <c r="DLS316" s="3"/>
      <c r="DLT316" s="3"/>
      <c r="DLU316" s="3"/>
      <c r="DLV316" s="3"/>
      <c r="DLW316" s="3"/>
      <c r="DLX316" s="3"/>
      <c r="DLY316" s="3"/>
      <c r="DLZ316" s="3"/>
      <c r="DMA316" s="3"/>
      <c r="DMB316" s="3"/>
      <c r="DMC316" s="3"/>
      <c r="DMD316" s="3"/>
      <c r="DME316" s="3"/>
      <c r="DMF316" s="3"/>
      <c r="DMG316" s="3"/>
      <c r="DMH316" s="3"/>
      <c r="DMI316" s="3"/>
      <c r="DMJ316" s="3"/>
      <c r="DMK316" s="3"/>
      <c r="DML316" s="3"/>
      <c r="DMM316" s="3"/>
      <c r="DMN316" s="3"/>
      <c r="DMO316" s="3"/>
      <c r="DMP316" s="3"/>
      <c r="DMQ316" s="3"/>
      <c r="DMR316" s="3"/>
      <c r="DMS316" s="3"/>
      <c r="DMT316" s="3"/>
      <c r="DMU316" s="3"/>
      <c r="DMV316" s="3"/>
      <c r="DMW316" s="3"/>
      <c r="DMX316" s="3"/>
      <c r="DMY316" s="3"/>
      <c r="DMZ316" s="3"/>
      <c r="DNA316" s="3"/>
      <c r="DNB316" s="3"/>
      <c r="DNC316" s="3"/>
      <c r="DND316" s="3"/>
      <c r="DNE316" s="3"/>
      <c r="DNF316" s="3"/>
      <c r="DNG316" s="3"/>
      <c r="DNH316" s="3"/>
      <c r="DNI316" s="3"/>
      <c r="DNJ316" s="3"/>
      <c r="DNK316" s="3"/>
      <c r="DNL316" s="3"/>
      <c r="DNM316" s="3"/>
      <c r="DNN316" s="3"/>
      <c r="DNO316" s="3"/>
      <c r="DNP316" s="3"/>
      <c r="DNQ316" s="3"/>
      <c r="DNR316" s="3"/>
      <c r="DNS316" s="3"/>
      <c r="DNT316" s="3"/>
      <c r="DNU316" s="3"/>
      <c r="DNV316" s="3"/>
      <c r="DNW316" s="3"/>
      <c r="DNX316" s="3"/>
      <c r="DNY316" s="3"/>
      <c r="DNZ316" s="3"/>
      <c r="DOA316" s="3"/>
      <c r="DOB316" s="3"/>
      <c r="DOC316" s="3"/>
      <c r="DOD316" s="3"/>
      <c r="DOE316" s="3"/>
      <c r="DOF316" s="3"/>
      <c r="DOG316" s="3"/>
      <c r="DOH316" s="3"/>
      <c r="DOI316" s="3"/>
      <c r="DOJ316" s="3"/>
      <c r="DOK316" s="3"/>
      <c r="DOL316" s="3"/>
      <c r="DOM316" s="3"/>
      <c r="DON316" s="3"/>
      <c r="DOO316" s="3"/>
      <c r="DOP316" s="3"/>
      <c r="DOQ316" s="3"/>
      <c r="DOR316" s="3"/>
      <c r="DOS316" s="3"/>
      <c r="DOT316" s="3"/>
      <c r="DOU316" s="3"/>
      <c r="DOV316" s="3"/>
      <c r="DOW316" s="3"/>
      <c r="DOX316" s="3"/>
      <c r="DOY316" s="3"/>
      <c r="DOZ316" s="3"/>
      <c r="DPA316" s="3"/>
      <c r="DPB316" s="3"/>
      <c r="DPC316" s="3"/>
      <c r="DPD316" s="3"/>
      <c r="DPE316" s="3"/>
      <c r="DPF316" s="3"/>
      <c r="DPG316" s="3"/>
      <c r="DPH316" s="3"/>
      <c r="DPI316" s="3"/>
      <c r="DPJ316" s="3"/>
      <c r="DPK316" s="3"/>
      <c r="DPL316" s="3"/>
      <c r="DPM316" s="3"/>
      <c r="DPN316" s="3"/>
      <c r="DPO316" s="3"/>
      <c r="DPP316" s="3"/>
      <c r="DPQ316" s="3"/>
      <c r="DPR316" s="3"/>
      <c r="DPS316" s="3"/>
      <c r="DPT316" s="3"/>
      <c r="DPU316" s="3"/>
      <c r="DPV316" s="3"/>
      <c r="DPW316" s="3"/>
      <c r="DPX316" s="3"/>
      <c r="DPY316" s="3"/>
      <c r="DPZ316" s="3"/>
      <c r="DQA316" s="3"/>
      <c r="DQB316" s="3"/>
      <c r="DQC316" s="3"/>
      <c r="DQD316" s="3"/>
      <c r="DQE316" s="3"/>
      <c r="DQF316" s="3"/>
      <c r="DQG316" s="3"/>
      <c r="DQH316" s="3"/>
      <c r="DQI316" s="3"/>
      <c r="DQJ316" s="3"/>
      <c r="DQK316" s="3"/>
      <c r="DQL316" s="3"/>
      <c r="DQM316" s="3"/>
      <c r="DQN316" s="3"/>
      <c r="DQO316" s="3"/>
      <c r="DQP316" s="3"/>
      <c r="DQQ316" s="3"/>
      <c r="DQR316" s="3"/>
      <c r="DQS316" s="3"/>
      <c r="DQT316" s="3"/>
      <c r="DQU316" s="3"/>
      <c r="DQV316" s="3"/>
      <c r="DQW316" s="3"/>
      <c r="DQX316" s="3"/>
      <c r="DQY316" s="3"/>
      <c r="DQZ316" s="3"/>
      <c r="DRA316" s="3"/>
      <c r="DRB316" s="3"/>
      <c r="DRC316" s="3"/>
      <c r="DRD316" s="3"/>
      <c r="DRE316" s="3"/>
      <c r="DRF316" s="3"/>
      <c r="DRG316" s="3"/>
      <c r="DRH316" s="3"/>
      <c r="DRI316" s="3"/>
      <c r="DRJ316" s="3"/>
      <c r="DRK316" s="3"/>
      <c r="DRL316" s="3"/>
      <c r="DRM316" s="3"/>
      <c r="DRN316" s="3"/>
      <c r="DRO316" s="3"/>
      <c r="DRP316" s="3"/>
      <c r="DRQ316" s="3"/>
      <c r="DRR316" s="3"/>
      <c r="DRS316" s="3"/>
      <c r="DRT316" s="3"/>
      <c r="DRU316" s="3"/>
      <c r="DRV316" s="3"/>
      <c r="DRW316" s="3"/>
      <c r="DRX316" s="3"/>
      <c r="DRY316" s="3"/>
      <c r="DRZ316" s="3"/>
      <c r="DSA316" s="3"/>
      <c r="DSB316" s="3"/>
      <c r="DSC316" s="3"/>
      <c r="DSD316" s="3"/>
      <c r="DSE316" s="3"/>
      <c r="DSF316" s="3"/>
      <c r="DSG316" s="3"/>
      <c r="DSH316" s="3"/>
      <c r="DSI316" s="3"/>
      <c r="DSJ316" s="3"/>
      <c r="DSK316" s="3"/>
      <c r="DSL316" s="3"/>
      <c r="DSM316" s="3"/>
      <c r="DSN316" s="3"/>
      <c r="DSO316" s="3"/>
      <c r="DSP316" s="3"/>
      <c r="DSQ316" s="3"/>
      <c r="DSR316" s="3"/>
      <c r="DSS316" s="3"/>
      <c r="DST316" s="3"/>
      <c r="DSU316" s="3"/>
      <c r="DSV316" s="3"/>
      <c r="DSW316" s="3"/>
      <c r="DSX316" s="3"/>
      <c r="DSY316" s="3"/>
      <c r="DSZ316" s="3"/>
      <c r="DTA316" s="3"/>
      <c r="DTB316" s="3"/>
      <c r="DTC316" s="3"/>
      <c r="DTD316" s="3"/>
      <c r="DTE316" s="3"/>
      <c r="DTF316" s="3"/>
      <c r="DTG316" s="3"/>
      <c r="DTH316" s="3"/>
      <c r="DTI316" s="3"/>
      <c r="DTJ316" s="3"/>
      <c r="DTK316" s="3"/>
      <c r="DTL316" s="3"/>
      <c r="DTM316" s="3"/>
      <c r="DTN316" s="3"/>
      <c r="DTO316" s="3"/>
      <c r="DTP316" s="3"/>
      <c r="DTQ316" s="3"/>
      <c r="DTR316" s="3"/>
      <c r="DTS316" s="3"/>
      <c r="DTT316" s="3"/>
      <c r="DTU316" s="3"/>
      <c r="DTV316" s="3"/>
      <c r="DTW316" s="3"/>
      <c r="DTX316" s="3"/>
      <c r="DTY316" s="3"/>
      <c r="DTZ316" s="3"/>
      <c r="DUA316" s="3"/>
      <c r="DUB316" s="3"/>
      <c r="DUC316" s="3"/>
      <c r="DUD316" s="3"/>
      <c r="DUE316" s="3"/>
      <c r="DUF316" s="3"/>
      <c r="DUG316" s="3"/>
      <c r="DUH316" s="3"/>
      <c r="DUI316" s="3"/>
      <c r="DUJ316" s="3"/>
      <c r="DUK316" s="3"/>
      <c r="DUL316" s="3"/>
      <c r="DUM316" s="3"/>
      <c r="DUN316" s="3"/>
      <c r="DUO316" s="3"/>
      <c r="DUP316" s="3"/>
      <c r="DUQ316" s="3"/>
      <c r="DUR316" s="3"/>
      <c r="DUS316" s="3"/>
      <c r="DUT316" s="3"/>
      <c r="DUU316" s="3"/>
      <c r="DUV316" s="3"/>
      <c r="DUW316" s="3"/>
      <c r="DUX316" s="3"/>
      <c r="DUY316" s="3"/>
      <c r="DUZ316" s="3"/>
      <c r="DVA316" s="3"/>
      <c r="DVB316" s="3"/>
      <c r="DVC316" s="3"/>
      <c r="DVD316" s="3"/>
      <c r="DVE316" s="3"/>
      <c r="DVF316" s="3"/>
      <c r="DVG316" s="3"/>
      <c r="DVH316" s="3"/>
      <c r="DVI316" s="3"/>
      <c r="DVJ316" s="3"/>
      <c r="DVK316" s="3"/>
      <c r="DVL316" s="3"/>
      <c r="DVM316" s="3"/>
      <c r="DVN316" s="3"/>
      <c r="DVO316" s="3"/>
      <c r="DVP316" s="3"/>
      <c r="DVQ316" s="3"/>
      <c r="DVR316" s="3"/>
      <c r="DVS316" s="3"/>
      <c r="DVT316" s="3"/>
      <c r="DVU316" s="3"/>
      <c r="DVV316" s="3"/>
      <c r="DVW316" s="3"/>
      <c r="DVX316" s="3"/>
      <c r="DVY316" s="3"/>
      <c r="DVZ316" s="3"/>
      <c r="DWA316" s="3"/>
      <c r="DWB316" s="3"/>
      <c r="DWC316" s="3"/>
      <c r="DWD316" s="3"/>
      <c r="DWE316" s="3"/>
      <c r="DWF316" s="3"/>
      <c r="DWG316" s="3"/>
      <c r="DWH316" s="3"/>
      <c r="DWI316" s="3"/>
      <c r="DWJ316" s="3"/>
      <c r="DWK316" s="3"/>
      <c r="DWL316" s="3"/>
      <c r="DWM316" s="3"/>
      <c r="DWN316" s="3"/>
      <c r="DWO316" s="3"/>
      <c r="DWP316" s="3"/>
      <c r="DWQ316" s="3"/>
      <c r="DWR316" s="3"/>
      <c r="DWS316" s="3"/>
      <c r="DWT316" s="3"/>
      <c r="DWU316" s="3"/>
      <c r="DWV316" s="3"/>
      <c r="DWW316" s="3"/>
      <c r="DWX316" s="3"/>
      <c r="DWY316" s="3"/>
      <c r="DWZ316" s="3"/>
      <c r="DXA316" s="3"/>
      <c r="DXB316" s="3"/>
      <c r="DXC316" s="3"/>
      <c r="DXD316" s="3"/>
      <c r="DXE316" s="3"/>
      <c r="DXF316" s="3"/>
      <c r="DXG316" s="3"/>
      <c r="DXH316" s="3"/>
      <c r="DXI316" s="3"/>
      <c r="DXJ316" s="3"/>
      <c r="DXK316" s="3"/>
      <c r="DXL316" s="3"/>
      <c r="DXM316" s="3"/>
      <c r="DXN316" s="3"/>
      <c r="DXO316" s="3"/>
      <c r="DXP316" s="3"/>
      <c r="DXQ316" s="3"/>
      <c r="DXR316" s="3"/>
      <c r="DXS316" s="3"/>
      <c r="DXT316" s="3"/>
      <c r="DXU316" s="3"/>
      <c r="DXV316" s="3"/>
      <c r="DXW316" s="3"/>
      <c r="DXX316" s="3"/>
      <c r="DXY316" s="3"/>
      <c r="DXZ316" s="3"/>
      <c r="DYA316" s="3"/>
      <c r="DYB316" s="3"/>
      <c r="DYC316" s="3"/>
      <c r="DYD316" s="3"/>
      <c r="DYE316" s="3"/>
      <c r="DYF316" s="3"/>
      <c r="DYG316" s="3"/>
      <c r="DYH316" s="3"/>
      <c r="DYI316" s="3"/>
      <c r="DYJ316" s="3"/>
      <c r="DYK316" s="3"/>
      <c r="DYL316" s="3"/>
      <c r="DYM316" s="3"/>
      <c r="DYN316" s="3"/>
      <c r="DYO316" s="3"/>
      <c r="DYP316" s="3"/>
      <c r="DYQ316" s="3"/>
      <c r="DYR316" s="3"/>
      <c r="DYS316" s="3"/>
      <c r="DYT316" s="3"/>
      <c r="DYU316" s="3"/>
      <c r="DYV316" s="3"/>
      <c r="DYW316" s="3"/>
      <c r="DYX316" s="3"/>
      <c r="DYY316" s="3"/>
      <c r="DYZ316" s="3"/>
      <c r="DZA316" s="3"/>
      <c r="DZB316" s="3"/>
      <c r="DZC316" s="3"/>
      <c r="DZD316" s="3"/>
      <c r="DZE316" s="3"/>
      <c r="DZF316" s="3"/>
      <c r="DZG316" s="3"/>
      <c r="DZH316" s="3"/>
      <c r="DZI316" s="3"/>
      <c r="DZJ316" s="3"/>
      <c r="DZK316" s="3"/>
      <c r="DZL316" s="3"/>
      <c r="DZM316" s="3"/>
      <c r="DZN316" s="3"/>
      <c r="DZO316" s="3"/>
      <c r="DZP316" s="3"/>
      <c r="DZQ316" s="3"/>
      <c r="DZR316" s="3"/>
      <c r="DZS316" s="3"/>
      <c r="DZT316" s="3"/>
      <c r="DZU316" s="3"/>
      <c r="DZV316" s="3"/>
      <c r="DZW316" s="3"/>
      <c r="DZX316" s="3"/>
      <c r="DZY316" s="3"/>
      <c r="DZZ316" s="3"/>
      <c r="EAA316" s="3"/>
      <c r="EAB316" s="3"/>
      <c r="EAC316" s="3"/>
      <c r="EAD316" s="3"/>
      <c r="EAE316" s="3"/>
      <c r="EAF316" s="3"/>
      <c r="EAG316" s="3"/>
      <c r="EAH316" s="3"/>
      <c r="EAI316" s="3"/>
      <c r="EAJ316" s="3"/>
      <c r="EAK316" s="3"/>
      <c r="EAL316" s="3"/>
      <c r="EAM316" s="3"/>
      <c r="EAN316" s="3"/>
      <c r="EAO316" s="3"/>
      <c r="EAP316" s="3"/>
      <c r="EAQ316" s="3"/>
      <c r="EAR316" s="3"/>
      <c r="EAS316" s="3"/>
      <c r="EAT316" s="3"/>
      <c r="EAU316" s="3"/>
      <c r="EAV316" s="3"/>
      <c r="EAW316" s="3"/>
      <c r="EAX316" s="3"/>
      <c r="EAY316" s="3"/>
      <c r="EAZ316" s="3"/>
      <c r="EBA316" s="3"/>
      <c r="EBB316" s="3"/>
      <c r="EBC316" s="3"/>
      <c r="EBD316" s="3"/>
      <c r="EBE316" s="3"/>
      <c r="EBF316" s="3"/>
      <c r="EBG316" s="3"/>
      <c r="EBH316" s="3"/>
      <c r="EBI316" s="3"/>
      <c r="EBJ316" s="3"/>
      <c r="EBK316" s="3"/>
      <c r="EBL316" s="3"/>
      <c r="EBM316" s="3"/>
      <c r="EBN316" s="3"/>
      <c r="EBO316" s="3"/>
      <c r="EBP316" s="3"/>
      <c r="EBQ316" s="3"/>
      <c r="EBR316" s="3"/>
      <c r="EBS316" s="3"/>
      <c r="EBT316" s="3"/>
      <c r="EBU316" s="3"/>
      <c r="EBV316" s="3"/>
      <c r="EBW316" s="3"/>
      <c r="EBX316" s="3"/>
      <c r="EBY316" s="3"/>
      <c r="EBZ316" s="3"/>
      <c r="ECA316" s="3"/>
      <c r="ECB316" s="3"/>
      <c r="ECC316" s="3"/>
      <c r="ECD316" s="3"/>
      <c r="ECE316" s="3"/>
      <c r="ECF316" s="3"/>
      <c r="ECG316" s="3"/>
      <c r="ECH316" s="3"/>
      <c r="ECI316" s="3"/>
      <c r="ECJ316" s="3"/>
      <c r="ECK316" s="3"/>
      <c r="ECL316" s="3"/>
      <c r="ECM316" s="3"/>
      <c r="ECN316" s="3"/>
      <c r="ECO316" s="3"/>
      <c r="ECP316" s="3"/>
      <c r="ECQ316" s="3"/>
      <c r="ECR316" s="3"/>
      <c r="ECS316" s="3"/>
      <c r="ECT316" s="3"/>
      <c r="ECU316" s="3"/>
      <c r="ECV316" s="3"/>
      <c r="ECW316" s="3"/>
      <c r="ECX316" s="3"/>
      <c r="ECY316" s="3"/>
      <c r="ECZ316" s="3"/>
      <c r="EDA316" s="3"/>
      <c r="EDB316" s="3"/>
      <c r="EDC316" s="3"/>
      <c r="EDD316" s="3"/>
      <c r="EDE316" s="3"/>
      <c r="EDF316" s="3"/>
      <c r="EDG316" s="3"/>
      <c r="EDH316" s="3"/>
      <c r="EDI316" s="3"/>
      <c r="EDJ316" s="3"/>
      <c r="EDK316" s="3"/>
      <c r="EDL316" s="3"/>
      <c r="EDM316" s="3"/>
      <c r="EDN316" s="3"/>
      <c r="EDO316" s="3"/>
      <c r="EDP316" s="3"/>
      <c r="EDQ316" s="3"/>
      <c r="EDR316" s="3"/>
      <c r="EDS316" s="3"/>
      <c r="EDT316" s="3"/>
      <c r="EDU316" s="3"/>
      <c r="EDV316" s="3"/>
      <c r="EDW316" s="3"/>
      <c r="EDX316" s="3"/>
      <c r="EDY316" s="3"/>
      <c r="EDZ316" s="3"/>
      <c r="EEA316" s="3"/>
      <c r="EEB316" s="3"/>
      <c r="EEC316" s="3"/>
      <c r="EED316" s="3"/>
      <c r="EEE316" s="3"/>
      <c r="EEF316" s="3"/>
      <c r="EEG316" s="3"/>
      <c r="EEH316" s="3"/>
      <c r="EEI316" s="3"/>
      <c r="EEJ316" s="3"/>
      <c r="EEK316" s="3"/>
      <c r="EEL316" s="3"/>
      <c r="EEM316" s="3"/>
      <c r="EEN316" s="3"/>
      <c r="EEO316" s="3"/>
      <c r="EEP316" s="3"/>
      <c r="EEQ316" s="3"/>
      <c r="EER316" s="3"/>
      <c r="EES316" s="3"/>
      <c r="EET316" s="3"/>
      <c r="EEU316" s="3"/>
      <c r="EEV316" s="3"/>
      <c r="EEW316" s="3"/>
      <c r="EEX316" s="3"/>
      <c r="EEY316" s="3"/>
      <c r="EEZ316" s="3"/>
      <c r="EFA316" s="3"/>
      <c r="EFB316" s="3"/>
      <c r="EFC316" s="3"/>
      <c r="EFD316" s="3"/>
      <c r="EFE316" s="3"/>
      <c r="EFF316" s="3"/>
      <c r="EFG316" s="3"/>
      <c r="EFH316" s="3"/>
      <c r="EFI316" s="3"/>
      <c r="EFJ316" s="3"/>
      <c r="EFK316" s="3"/>
      <c r="EFL316" s="3"/>
      <c r="EFM316" s="3"/>
      <c r="EFN316" s="3"/>
      <c r="EFO316" s="3"/>
      <c r="EFP316" s="3"/>
      <c r="EFQ316" s="3"/>
      <c r="EFR316" s="3"/>
      <c r="EFS316" s="3"/>
      <c r="EFT316" s="3"/>
      <c r="EFU316" s="3"/>
      <c r="EFV316" s="3"/>
      <c r="EFW316" s="3"/>
      <c r="EFX316" s="3"/>
      <c r="EFY316" s="3"/>
      <c r="EFZ316" s="3"/>
      <c r="EGA316" s="3"/>
      <c r="EGB316" s="3"/>
      <c r="EGC316" s="3"/>
      <c r="EGD316" s="3"/>
      <c r="EGE316" s="3"/>
      <c r="EGF316" s="3"/>
      <c r="EGG316" s="3"/>
      <c r="EGH316" s="3"/>
      <c r="EGI316" s="3"/>
      <c r="EGJ316" s="3"/>
      <c r="EGK316" s="3"/>
      <c r="EGL316" s="3"/>
      <c r="EGM316" s="3"/>
      <c r="EGN316" s="3"/>
      <c r="EGO316" s="3"/>
      <c r="EGP316" s="3"/>
      <c r="EGQ316" s="3"/>
      <c r="EGR316" s="3"/>
      <c r="EGS316" s="3"/>
      <c r="EGT316" s="3"/>
      <c r="EGU316" s="3"/>
      <c r="EGV316" s="3"/>
      <c r="EGW316" s="3"/>
      <c r="EGX316" s="3"/>
      <c r="EGY316" s="3"/>
      <c r="EGZ316" s="3"/>
      <c r="EHA316" s="3"/>
      <c r="EHB316" s="3"/>
      <c r="EHC316" s="3"/>
      <c r="EHD316" s="3"/>
      <c r="EHE316" s="3"/>
      <c r="EHF316" s="3"/>
      <c r="EHG316" s="3"/>
      <c r="EHH316" s="3"/>
      <c r="EHI316" s="3"/>
      <c r="EHJ316" s="3"/>
      <c r="EHK316" s="3"/>
      <c r="EHL316" s="3"/>
      <c r="EHM316" s="3"/>
      <c r="EHN316" s="3"/>
      <c r="EHO316" s="3"/>
      <c r="EHP316" s="3"/>
      <c r="EHQ316" s="3"/>
      <c r="EHR316" s="3"/>
      <c r="EHS316" s="3"/>
      <c r="EHT316" s="3"/>
      <c r="EHU316" s="3"/>
      <c r="EHV316" s="3"/>
      <c r="EHW316" s="3"/>
      <c r="EHX316" s="3"/>
      <c r="EHY316" s="3"/>
      <c r="EHZ316" s="3"/>
      <c r="EIA316" s="3"/>
      <c r="EIB316" s="3"/>
      <c r="EIC316" s="3"/>
      <c r="EID316" s="3"/>
      <c r="EIE316" s="3"/>
      <c r="EIF316" s="3"/>
      <c r="EIG316" s="3"/>
      <c r="EIH316" s="3"/>
      <c r="EII316" s="3"/>
      <c r="EIJ316" s="3"/>
      <c r="EIK316" s="3"/>
      <c r="EIL316" s="3"/>
      <c r="EIM316" s="3"/>
      <c r="EIN316" s="3"/>
      <c r="EIO316" s="3"/>
      <c r="EIP316" s="3"/>
      <c r="EIQ316" s="3"/>
      <c r="EIR316" s="3"/>
      <c r="EIS316" s="3"/>
      <c r="EIT316" s="3"/>
      <c r="EIU316" s="3"/>
      <c r="EIV316" s="3"/>
      <c r="EIW316" s="3"/>
      <c r="EIX316" s="3"/>
      <c r="EIY316" s="3"/>
      <c r="EIZ316" s="3"/>
      <c r="EJA316" s="3"/>
      <c r="EJB316" s="3"/>
      <c r="EJC316" s="3"/>
      <c r="EJD316" s="3"/>
      <c r="EJE316" s="3"/>
      <c r="EJF316" s="3"/>
      <c r="EJG316" s="3"/>
      <c r="EJH316" s="3"/>
      <c r="EJI316" s="3"/>
      <c r="EJJ316" s="3"/>
      <c r="EJK316" s="3"/>
      <c r="EJL316" s="3"/>
      <c r="EJM316" s="3"/>
      <c r="EJN316" s="3"/>
      <c r="EJO316" s="3"/>
      <c r="EJP316" s="3"/>
      <c r="EJQ316" s="3"/>
      <c r="EJR316" s="3"/>
      <c r="EJS316" s="3"/>
      <c r="EJT316" s="3"/>
      <c r="EJU316" s="3"/>
      <c r="EJV316" s="3"/>
      <c r="EJW316" s="3"/>
      <c r="EJX316" s="3"/>
      <c r="EJY316" s="3"/>
      <c r="EJZ316" s="3"/>
      <c r="EKA316" s="3"/>
      <c r="EKB316" s="3"/>
      <c r="EKC316" s="3"/>
      <c r="EKD316" s="3"/>
      <c r="EKE316" s="3"/>
      <c r="EKF316" s="3"/>
      <c r="EKG316" s="3"/>
      <c r="EKH316" s="3"/>
      <c r="EKI316" s="3"/>
      <c r="EKJ316" s="3"/>
      <c r="EKK316" s="3"/>
      <c r="EKL316" s="3"/>
      <c r="EKM316" s="3"/>
      <c r="EKN316" s="3"/>
      <c r="EKO316" s="3"/>
      <c r="EKP316" s="3"/>
      <c r="EKQ316" s="3"/>
      <c r="EKR316" s="3"/>
      <c r="EKS316" s="3"/>
      <c r="EKT316" s="3"/>
      <c r="EKU316" s="3"/>
      <c r="EKV316" s="3"/>
      <c r="EKW316" s="3"/>
      <c r="EKX316" s="3"/>
      <c r="EKY316" s="3"/>
      <c r="EKZ316" s="3"/>
      <c r="ELA316" s="3"/>
      <c r="ELB316" s="3"/>
      <c r="ELC316" s="3"/>
      <c r="ELD316" s="3"/>
      <c r="ELE316" s="3"/>
      <c r="ELF316" s="3"/>
      <c r="ELG316" s="3"/>
      <c r="ELH316" s="3"/>
      <c r="ELI316" s="3"/>
      <c r="ELJ316" s="3"/>
      <c r="ELK316" s="3"/>
      <c r="ELL316" s="3"/>
      <c r="ELM316" s="3"/>
      <c r="ELN316" s="3"/>
      <c r="ELO316" s="3"/>
      <c r="ELP316" s="3"/>
      <c r="ELQ316" s="3"/>
      <c r="ELR316" s="3"/>
      <c r="ELS316" s="3"/>
      <c r="ELT316" s="3"/>
      <c r="ELU316" s="3"/>
      <c r="ELV316" s="3"/>
      <c r="ELW316" s="3"/>
      <c r="ELX316" s="3"/>
      <c r="ELY316" s="3"/>
      <c r="ELZ316" s="3"/>
      <c r="EMA316" s="3"/>
      <c r="EMB316" s="3"/>
      <c r="EMC316" s="3"/>
      <c r="EMD316" s="3"/>
      <c r="EME316" s="3"/>
      <c r="EMF316" s="3"/>
      <c r="EMG316" s="3"/>
      <c r="EMH316" s="3"/>
      <c r="EMI316" s="3"/>
      <c r="EMJ316" s="3"/>
      <c r="EMK316" s="3"/>
      <c r="EML316" s="3"/>
      <c r="EMM316" s="3"/>
      <c r="EMN316" s="3"/>
      <c r="EMO316" s="3"/>
      <c r="EMP316" s="3"/>
      <c r="EMQ316" s="3"/>
      <c r="EMR316" s="3"/>
      <c r="EMS316" s="3"/>
      <c r="EMT316" s="3"/>
      <c r="EMU316" s="3"/>
      <c r="EMV316" s="3"/>
      <c r="EMW316" s="3"/>
      <c r="EMX316" s="3"/>
      <c r="EMY316" s="3"/>
      <c r="EMZ316" s="3"/>
      <c r="ENA316" s="3"/>
      <c r="ENB316" s="3"/>
      <c r="ENC316" s="3"/>
      <c r="END316" s="3"/>
      <c r="ENE316" s="3"/>
      <c r="ENF316" s="3"/>
      <c r="ENG316" s="3"/>
      <c r="ENH316" s="3"/>
      <c r="ENI316" s="3"/>
      <c r="ENJ316" s="3"/>
      <c r="ENK316" s="3"/>
      <c r="ENL316" s="3"/>
      <c r="ENM316" s="3"/>
      <c r="ENN316" s="3"/>
      <c r="ENO316" s="3"/>
      <c r="ENP316" s="3"/>
      <c r="ENQ316" s="3"/>
      <c r="ENR316" s="3"/>
      <c r="ENS316" s="3"/>
      <c r="ENT316" s="3"/>
      <c r="ENU316" s="3"/>
      <c r="ENV316" s="3"/>
      <c r="ENW316" s="3"/>
      <c r="ENX316" s="3"/>
      <c r="ENY316" s="3"/>
      <c r="ENZ316" s="3"/>
      <c r="EOA316" s="3"/>
      <c r="EOB316" s="3"/>
      <c r="EOC316" s="3"/>
      <c r="EOD316" s="3"/>
      <c r="EOE316" s="3"/>
      <c r="EOF316" s="3"/>
      <c r="EOG316" s="3"/>
      <c r="EOH316" s="3"/>
      <c r="EOI316" s="3"/>
      <c r="EOJ316" s="3"/>
      <c r="EOK316" s="3"/>
      <c r="EOL316" s="3"/>
      <c r="EOM316" s="3"/>
      <c r="EON316" s="3"/>
      <c r="EOO316" s="3"/>
      <c r="EOP316" s="3"/>
      <c r="EOQ316" s="3"/>
      <c r="EOR316" s="3"/>
      <c r="EOS316" s="3"/>
      <c r="EOT316" s="3"/>
      <c r="EOU316" s="3"/>
      <c r="EOV316" s="3"/>
      <c r="EOW316" s="3"/>
      <c r="EOX316" s="3"/>
      <c r="EOY316" s="3"/>
      <c r="EOZ316" s="3"/>
      <c r="EPA316" s="3"/>
      <c r="EPB316" s="3"/>
      <c r="EPC316" s="3"/>
      <c r="EPD316" s="3"/>
      <c r="EPE316" s="3"/>
      <c r="EPF316" s="3"/>
      <c r="EPG316" s="3"/>
      <c r="EPH316" s="3"/>
      <c r="EPI316" s="3"/>
      <c r="EPJ316" s="3"/>
      <c r="EPK316" s="3"/>
      <c r="EPL316" s="3"/>
      <c r="EPM316" s="3"/>
      <c r="EPN316" s="3"/>
      <c r="EPO316" s="3"/>
      <c r="EPP316" s="3"/>
      <c r="EPQ316" s="3"/>
      <c r="EPR316" s="3"/>
      <c r="EPS316" s="3"/>
      <c r="EPT316" s="3"/>
      <c r="EPU316" s="3"/>
      <c r="EPV316" s="3"/>
      <c r="EPW316" s="3"/>
      <c r="EPX316" s="3"/>
      <c r="EPY316" s="3"/>
      <c r="EPZ316" s="3"/>
      <c r="EQA316" s="3"/>
      <c r="EQB316" s="3"/>
      <c r="EQC316" s="3"/>
      <c r="EQD316" s="3"/>
      <c r="EQE316" s="3"/>
      <c r="EQF316" s="3"/>
      <c r="EQG316" s="3"/>
      <c r="EQH316" s="3"/>
      <c r="EQI316" s="3"/>
      <c r="EQJ316" s="3"/>
      <c r="EQK316" s="3"/>
      <c r="EQL316" s="3"/>
      <c r="EQM316" s="3"/>
      <c r="EQN316" s="3"/>
      <c r="EQO316" s="3"/>
      <c r="EQP316" s="3"/>
      <c r="EQQ316" s="3"/>
      <c r="EQR316" s="3"/>
      <c r="EQS316" s="3"/>
      <c r="EQT316" s="3"/>
      <c r="EQU316" s="3"/>
      <c r="EQV316" s="3"/>
      <c r="EQW316" s="3"/>
      <c r="EQX316" s="3"/>
      <c r="EQY316" s="3"/>
      <c r="EQZ316" s="3"/>
      <c r="ERA316" s="3"/>
      <c r="ERB316" s="3"/>
      <c r="ERC316" s="3"/>
      <c r="ERD316" s="3"/>
      <c r="ERE316" s="3"/>
      <c r="ERF316" s="3"/>
      <c r="ERG316" s="3"/>
      <c r="ERH316" s="3"/>
      <c r="ERI316" s="3"/>
      <c r="ERJ316" s="3"/>
      <c r="ERK316" s="3"/>
      <c r="ERL316" s="3"/>
      <c r="ERM316" s="3"/>
      <c r="ERN316" s="3"/>
      <c r="ERO316" s="3"/>
      <c r="ERP316" s="3"/>
      <c r="ERQ316" s="3"/>
      <c r="ERR316" s="3"/>
      <c r="ERS316" s="3"/>
      <c r="ERT316" s="3"/>
      <c r="ERU316" s="3"/>
      <c r="ERV316" s="3"/>
      <c r="ERW316" s="3"/>
      <c r="ERX316" s="3"/>
      <c r="ERY316" s="3"/>
      <c r="ERZ316" s="3"/>
      <c r="ESA316" s="3"/>
      <c r="ESB316" s="3"/>
      <c r="ESC316" s="3"/>
      <c r="ESD316" s="3"/>
      <c r="ESE316" s="3"/>
      <c r="ESF316" s="3"/>
      <c r="ESG316" s="3"/>
      <c r="ESH316" s="3"/>
      <c r="ESI316" s="3"/>
      <c r="ESJ316" s="3"/>
      <c r="ESK316" s="3"/>
      <c r="ESL316" s="3"/>
      <c r="ESM316" s="3"/>
      <c r="ESN316" s="3"/>
      <c r="ESO316" s="3"/>
      <c r="ESP316" s="3"/>
      <c r="ESQ316" s="3"/>
      <c r="ESR316" s="3"/>
      <c r="ESS316" s="3"/>
      <c r="EST316" s="3"/>
      <c r="ESU316" s="3"/>
      <c r="ESV316" s="3"/>
      <c r="ESW316" s="3"/>
      <c r="ESX316" s="3"/>
      <c r="ESY316" s="3"/>
      <c r="ESZ316" s="3"/>
      <c r="ETA316" s="3"/>
      <c r="ETB316" s="3"/>
      <c r="ETC316" s="3"/>
      <c r="ETD316" s="3"/>
      <c r="ETE316" s="3"/>
      <c r="ETF316" s="3"/>
      <c r="ETG316" s="3"/>
      <c r="ETH316" s="3"/>
      <c r="ETI316" s="3"/>
      <c r="ETJ316" s="3"/>
      <c r="ETK316" s="3"/>
      <c r="ETL316" s="3"/>
      <c r="ETM316" s="3"/>
      <c r="ETN316" s="3"/>
      <c r="ETO316" s="3"/>
      <c r="ETP316" s="3"/>
      <c r="ETQ316" s="3"/>
      <c r="ETR316" s="3"/>
      <c r="ETS316" s="3"/>
      <c r="ETT316" s="3"/>
      <c r="ETU316" s="3"/>
      <c r="ETV316" s="3"/>
      <c r="ETW316" s="3"/>
      <c r="ETX316" s="3"/>
      <c r="ETY316" s="3"/>
      <c r="ETZ316" s="3"/>
      <c r="EUA316" s="3"/>
      <c r="EUB316" s="3"/>
      <c r="EUC316" s="3"/>
      <c r="EUD316" s="3"/>
      <c r="EUE316" s="3"/>
      <c r="EUF316" s="3"/>
      <c r="EUG316" s="3"/>
      <c r="EUH316" s="3"/>
      <c r="EUI316" s="3"/>
      <c r="EUJ316" s="3"/>
      <c r="EUK316" s="3"/>
      <c r="EUL316" s="3"/>
      <c r="EUM316" s="3"/>
      <c r="EUN316" s="3"/>
      <c r="EUO316" s="3"/>
      <c r="EUP316" s="3"/>
      <c r="EUQ316" s="3"/>
      <c r="EUR316" s="3"/>
      <c r="EUS316" s="3"/>
      <c r="EUT316" s="3"/>
      <c r="EUU316" s="3"/>
      <c r="EUV316" s="3"/>
      <c r="EUW316" s="3"/>
      <c r="EUX316" s="3"/>
      <c r="EUY316" s="3"/>
      <c r="EUZ316" s="3"/>
      <c r="EVA316" s="3"/>
      <c r="EVB316" s="3"/>
      <c r="EVC316" s="3"/>
      <c r="EVD316" s="3"/>
      <c r="EVE316" s="3"/>
      <c r="EVF316" s="3"/>
      <c r="EVG316" s="3"/>
      <c r="EVH316" s="3"/>
      <c r="EVI316" s="3"/>
      <c r="EVJ316" s="3"/>
      <c r="EVK316" s="3"/>
      <c r="EVL316" s="3"/>
      <c r="EVM316" s="3"/>
      <c r="EVN316" s="3"/>
      <c r="EVO316" s="3"/>
      <c r="EVP316" s="3"/>
      <c r="EVQ316" s="3"/>
      <c r="EVR316" s="3"/>
      <c r="EVS316" s="3"/>
      <c r="EVT316" s="3"/>
      <c r="EVU316" s="3"/>
      <c r="EVV316" s="3"/>
      <c r="EVW316" s="3"/>
      <c r="EVX316" s="3"/>
      <c r="EVY316" s="3"/>
      <c r="EVZ316" s="3"/>
      <c r="EWA316" s="3"/>
      <c r="EWB316" s="3"/>
      <c r="EWC316" s="3"/>
      <c r="EWD316" s="3"/>
      <c r="EWE316" s="3"/>
      <c r="EWF316" s="3"/>
      <c r="EWG316" s="3"/>
      <c r="EWH316" s="3"/>
      <c r="EWI316" s="3"/>
      <c r="EWJ316" s="3"/>
      <c r="EWK316" s="3"/>
      <c r="EWL316" s="3"/>
      <c r="EWM316" s="3"/>
      <c r="EWN316" s="3"/>
      <c r="EWO316" s="3"/>
      <c r="EWP316" s="3"/>
      <c r="EWQ316" s="3"/>
      <c r="EWR316" s="3"/>
      <c r="EWS316" s="3"/>
      <c r="EWT316" s="3"/>
      <c r="EWU316" s="3"/>
      <c r="EWV316" s="3"/>
      <c r="EWW316" s="3"/>
      <c r="EWX316" s="3"/>
      <c r="EWY316" s="3"/>
      <c r="EWZ316" s="3"/>
      <c r="EXA316" s="3"/>
      <c r="EXB316" s="3"/>
      <c r="EXC316" s="3"/>
      <c r="EXD316" s="3"/>
      <c r="EXE316" s="3"/>
      <c r="EXF316" s="3"/>
      <c r="EXG316" s="3"/>
      <c r="EXH316" s="3"/>
      <c r="EXI316" s="3"/>
      <c r="EXJ316" s="3"/>
      <c r="EXK316" s="3"/>
      <c r="EXL316" s="3"/>
      <c r="EXM316" s="3"/>
      <c r="EXN316" s="3"/>
      <c r="EXO316" s="3"/>
      <c r="EXP316" s="3"/>
      <c r="EXQ316" s="3"/>
      <c r="EXR316" s="3"/>
      <c r="EXS316" s="3"/>
      <c r="EXT316" s="3"/>
      <c r="EXU316" s="3"/>
      <c r="EXV316" s="3"/>
      <c r="EXW316" s="3"/>
      <c r="EXX316" s="3"/>
      <c r="EXY316" s="3"/>
      <c r="EXZ316" s="3"/>
      <c r="EYA316" s="3"/>
      <c r="EYB316" s="3"/>
      <c r="EYC316" s="3"/>
      <c r="EYD316" s="3"/>
      <c r="EYE316" s="3"/>
      <c r="EYF316" s="3"/>
      <c r="EYG316" s="3"/>
      <c r="EYH316" s="3"/>
      <c r="EYI316" s="3"/>
      <c r="EYJ316" s="3"/>
      <c r="EYK316" s="3"/>
      <c r="EYL316" s="3"/>
      <c r="EYM316" s="3"/>
      <c r="EYN316" s="3"/>
      <c r="EYO316" s="3"/>
      <c r="EYP316" s="3"/>
      <c r="EYQ316" s="3"/>
      <c r="EYR316" s="3"/>
      <c r="EYS316" s="3"/>
      <c r="EYT316" s="3"/>
      <c r="EYU316" s="3"/>
      <c r="EYV316" s="3"/>
      <c r="EYW316" s="3"/>
      <c r="EYX316" s="3"/>
      <c r="EYY316" s="3"/>
      <c r="EYZ316" s="3"/>
      <c r="EZA316" s="3"/>
      <c r="EZB316" s="3"/>
      <c r="EZC316" s="3"/>
      <c r="EZD316" s="3"/>
      <c r="EZE316" s="3"/>
      <c r="EZF316" s="3"/>
      <c r="EZG316" s="3"/>
      <c r="EZH316" s="3"/>
      <c r="EZI316" s="3"/>
      <c r="EZJ316" s="3"/>
      <c r="EZK316" s="3"/>
      <c r="EZL316" s="3"/>
      <c r="EZM316" s="3"/>
      <c r="EZN316" s="3"/>
      <c r="EZO316" s="3"/>
      <c r="EZP316" s="3"/>
      <c r="EZQ316" s="3"/>
      <c r="EZR316" s="3"/>
      <c r="EZS316" s="3"/>
      <c r="EZT316" s="3"/>
      <c r="EZU316" s="3"/>
      <c r="EZV316" s="3"/>
      <c r="EZW316" s="3"/>
      <c r="EZX316" s="3"/>
      <c r="EZY316" s="3"/>
      <c r="EZZ316" s="3"/>
      <c r="FAA316" s="3"/>
      <c r="FAB316" s="3"/>
      <c r="FAC316" s="3"/>
      <c r="FAD316" s="3"/>
      <c r="FAE316" s="3"/>
      <c r="FAF316" s="3"/>
      <c r="FAG316" s="3"/>
      <c r="FAH316" s="3"/>
      <c r="FAI316" s="3"/>
      <c r="FAJ316" s="3"/>
      <c r="FAK316" s="3"/>
      <c r="FAL316" s="3"/>
      <c r="FAM316" s="3"/>
      <c r="FAN316" s="3"/>
      <c r="FAO316" s="3"/>
      <c r="FAP316" s="3"/>
      <c r="FAQ316" s="3"/>
      <c r="FAR316" s="3"/>
      <c r="FAS316" s="3"/>
      <c r="FAT316" s="3"/>
      <c r="FAU316" s="3"/>
      <c r="FAV316" s="3"/>
      <c r="FAW316" s="3"/>
      <c r="FAX316" s="3"/>
      <c r="FAY316" s="3"/>
      <c r="FAZ316" s="3"/>
      <c r="FBA316" s="3"/>
      <c r="FBB316" s="3"/>
      <c r="FBC316" s="3"/>
      <c r="FBD316" s="3"/>
      <c r="FBE316" s="3"/>
      <c r="FBF316" s="3"/>
      <c r="FBG316" s="3"/>
      <c r="FBH316" s="3"/>
      <c r="FBI316" s="3"/>
      <c r="FBJ316" s="3"/>
      <c r="FBK316" s="3"/>
      <c r="FBL316" s="3"/>
      <c r="FBM316" s="3"/>
      <c r="FBN316" s="3"/>
      <c r="FBO316" s="3"/>
      <c r="FBP316" s="3"/>
      <c r="FBQ316" s="3"/>
      <c r="FBR316" s="3"/>
      <c r="FBS316" s="3"/>
      <c r="FBT316" s="3"/>
      <c r="FBU316" s="3"/>
      <c r="FBV316" s="3"/>
      <c r="FBW316" s="3"/>
      <c r="FBX316" s="3"/>
      <c r="FBY316" s="3"/>
      <c r="FBZ316" s="3"/>
      <c r="FCA316" s="3"/>
      <c r="FCB316" s="3"/>
      <c r="FCC316" s="3"/>
      <c r="FCD316" s="3"/>
      <c r="FCE316" s="3"/>
      <c r="FCF316" s="3"/>
      <c r="FCG316" s="3"/>
      <c r="FCH316" s="3"/>
      <c r="FCI316" s="3"/>
      <c r="FCJ316" s="3"/>
      <c r="FCK316" s="3"/>
      <c r="FCL316" s="3"/>
      <c r="FCM316" s="3"/>
      <c r="FCN316" s="3"/>
      <c r="FCO316" s="3"/>
      <c r="FCP316" s="3"/>
      <c r="FCQ316" s="3"/>
      <c r="FCR316" s="3"/>
      <c r="FCS316" s="3"/>
      <c r="FCT316" s="3"/>
      <c r="FCU316" s="3"/>
      <c r="FCV316" s="3"/>
      <c r="FCW316" s="3"/>
      <c r="FCX316" s="3"/>
      <c r="FCY316" s="3"/>
      <c r="FCZ316" s="3"/>
      <c r="FDA316" s="3"/>
      <c r="FDB316" s="3"/>
      <c r="FDC316" s="3"/>
      <c r="FDD316" s="3"/>
      <c r="FDE316" s="3"/>
      <c r="FDF316" s="3"/>
      <c r="FDG316" s="3"/>
      <c r="FDH316" s="3"/>
      <c r="FDI316" s="3"/>
      <c r="FDJ316" s="3"/>
      <c r="FDK316" s="3"/>
      <c r="FDL316" s="3"/>
      <c r="FDM316" s="3"/>
      <c r="FDN316" s="3"/>
      <c r="FDO316" s="3"/>
      <c r="FDP316" s="3"/>
      <c r="FDQ316" s="3"/>
      <c r="FDR316" s="3"/>
      <c r="FDS316" s="3"/>
      <c r="FDT316" s="3"/>
      <c r="FDU316" s="3"/>
      <c r="FDV316" s="3"/>
      <c r="FDW316" s="3"/>
      <c r="FDX316" s="3"/>
      <c r="FDY316" s="3"/>
      <c r="FDZ316" s="3"/>
      <c r="FEA316" s="3"/>
      <c r="FEB316" s="3"/>
      <c r="FEC316" s="3"/>
      <c r="FED316" s="3"/>
      <c r="FEE316" s="3"/>
      <c r="FEF316" s="3"/>
      <c r="FEG316" s="3"/>
      <c r="FEH316" s="3"/>
      <c r="FEI316" s="3"/>
      <c r="FEJ316" s="3"/>
      <c r="FEK316" s="3"/>
      <c r="FEL316" s="3"/>
      <c r="FEM316" s="3"/>
      <c r="FEN316" s="3"/>
      <c r="FEO316" s="3"/>
      <c r="FEP316" s="3"/>
      <c r="FEQ316" s="3"/>
      <c r="FER316" s="3"/>
      <c r="FES316" s="3"/>
      <c r="FET316" s="3"/>
      <c r="FEU316" s="3"/>
      <c r="FEV316" s="3"/>
      <c r="FEW316" s="3"/>
      <c r="FEX316" s="3"/>
      <c r="FEY316" s="3"/>
      <c r="FEZ316" s="3"/>
      <c r="FFA316" s="3"/>
      <c r="FFB316" s="3"/>
      <c r="FFC316" s="3"/>
      <c r="FFD316" s="3"/>
      <c r="FFE316" s="3"/>
      <c r="FFF316" s="3"/>
      <c r="FFG316" s="3"/>
      <c r="FFH316" s="3"/>
      <c r="FFI316" s="3"/>
      <c r="FFJ316" s="3"/>
      <c r="FFK316" s="3"/>
      <c r="FFL316" s="3"/>
      <c r="FFM316" s="3"/>
      <c r="FFN316" s="3"/>
      <c r="FFO316" s="3"/>
      <c r="FFP316" s="3"/>
      <c r="FFQ316" s="3"/>
      <c r="FFR316" s="3"/>
      <c r="FFS316" s="3"/>
      <c r="FFT316" s="3"/>
      <c r="FFU316" s="3"/>
      <c r="FFV316" s="3"/>
      <c r="FFW316" s="3"/>
      <c r="FFX316" s="3"/>
      <c r="FFY316" s="3"/>
      <c r="FFZ316" s="3"/>
      <c r="FGA316" s="3"/>
      <c r="FGB316" s="3"/>
      <c r="FGC316" s="3"/>
      <c r="FGD316" s="3"/>
      <c r="FGE316" s="3"/>
      <c r="FGF316" s="3"/>
      <c r="FGG316" s="3"/>
      <c r="FGH316" s="3"/>
      <c r="FGI316" s="3"/>
      <c r="FGJ316" s="3"/>
      <c r="FGK316" s="3"/>
      <c r="FGL316" s="3"/>
      <c r="FGM316" s="3"/>
      <c r="FGN316" s="3"/>
      <c r="FGO316" s="3"/>
      <c r="FGP316" s="3"/>
      <c r="FGQ316" s="3"/>
      <c r="FGR316" s="3"/>
      <c r="FGS316" s="3"/>
      <c r="FGT316" s="3"/>
      <c r="FGU316" s="3"/>
      <c r="FGV316" s="3"/>
      <c r="FGW316" s="3"/>
      <c r="FGX316" s="3"/>
      <c r="FGY316" s="3"/>
      <c r="FGZ316" s="3"/>
      <c r="FHA316" s="3"/>
      <c r="FHB316" s="3"/>
      <c r="FHC316" s="3"/>
      <c r="FHD316" s="3"/>
      <c r="FHE316" s="3"/>
      <c r="FHF316" s="3"/>
      <c r="FHG316" s="3"/>
      <c r="FHH316" s="3"/>
      <c r="FHI316" s="3"/>
      <c r="FHJ316" s="3"/>
      <c r="FHK316" s="3"/>
      <c r="FHL316" s="3"/>
      <c r="FHM316" s="3"/>
      <c r="FHN316" s="3"/>
      <c r="FHO316" s="3"/>
      <c r="FHP316" s="3"/>
      <c r="FHQ316" s="3"/>
      <c r="FHR316" s="3"/>
      <c r="FHS316" s="3"/>
      <c r="FHT316" s="3"/>
      <c r="FHU316" s="3"/>
      <c r="FHV316" s="3"/>
      <c r="FHW316" s="3"/>
      <c r="FHX316" s="3"/>
      <c r="FHY316" s="3"/>
      <c r="FHZ316" s="3"/>
      <c r="FIA316" s="3"/>
      <c r="FIB316" s="3"/>
      <c r="FIC316" s="3"/>
      <c r="FID316" s="3"/>
      <c r="FIE316" s="3"/>
      <c r="FIF316" s="3"/>
      <c r="FIG316" s="3"/>
      <c r="FIH316" s="3"/>
      <c r="FII316" s="3"/>
      <c r="FIJ316" s="3"/>
      <c r="FIK316" s="3"/>
      <c r="FIL316" s="3"/>
      <c r="FIM316" s="3"/>
      <c r="FIN316" s="3"/>
      <c r="FIO316" s="3"/>
      <c r="FIP316" s="3"/>
      <c r="FIQ316" s="3"/>
      <c r="FIR316" s="3"/>
      <c r="FIS316" s="3"/>
      <c r="FIT316" s="3"/>
      <c r="FIU316" s="3"/>
      <c r="FIV316" s="3"/>
      <c r="FIW316" s="3"/>
      <c r="FIX316" s="3"/>
      <c r="FIY316" s="3"/>
      <c r="FIZ316" s="3"/>
      <c r="FJA316" s="3"/>
      <c r="FJB316" s="3"/>
      <c r="FJC316" s="3"/>
      <c r="FJD316" s="3"/>
      <c r="FJE316" s="3"/>
      <c r="FJF316" s="3"/>
      <c r="FJG316" s="3"/>
      <c r="FJH316" s="3"/>
      <c r="FJI316" s="3"/>
      <c r="FJJ316" s="3"/>
      <c r="FJK316" s="3"/>
      <c r="FJL316" s="3"/>
      <c r="FJM316" s="3"/>
      <c r="FJN316" s="3"/>
      <c r="FJO316" s="3"/>
      <c r="FJP316" s="3"/>
      <c r="FJQ316" s="3"/>
      <c r="FJR316" s="3"/>
      <c r="FJS316" s="3"/>
      <c r="FJT316" s="3"/>
      <c r="FJU316" s="3"/>
      <c r="FJV316" s="3"/>
      <c r="FJW316" s="3"/>
      <c r="FJX316" s="3"/>
      <c r="FJY316" s="3"/>
      <c r="FJZ316" s="3"/>
      <c r="FKA316" s="3"/>
      <c r="FKB316" s="3"/>
      <c r="FKC316" s="3"/>
      <c r="FKD316" s="3"/>
      <c r="FKE316" s="3"/>
      <c r="FKF316" s="3"/>
      <c r="FKG316" s="3"/>
      <c r="FKH316" s="3"/>
      <c r="FKI316" s="3"/>
      <c r="FKJ316" s="3"/>
      <c r="FKK316" s="3"/>
      <c r="FKL316" s="3"/>
      <c r="FKM316" s="3"/>
      <c r="FKN316" s="3"/>
      <c r="FKO316" s="3"/>
      <c r="FKP316" s="3"/>
      <c r="FKQ316" s="3"/>
      <c r="FKR316" s="3"/>
      <c r="FKS316" s="3"/>
      <c r="FKT316" s="3"/>
      <c r="FKU316" s="3"/>
      <c r="FKV316" s="3"/>
      <c r="FKW316" s="3"/>
      <c r="FKX316" s="3"/>
      <c r="FKY316" s="3"/>
      <c r="FKZ316" s="3"/>
      <c r="FLA316" s="3"/>
      <c r="FLB316" s="3"/>
      <c r="FLC316" s="3"/>
      <c r="FLD316" s="3"/>
      <c r="FLE316" s="3"/>
      <c r="FLF316" s="3"/>
      <c r="FLG316" s="3"/>
      <c r="FLH316" s="3"/>
      <c r="FLI316" s="3"/>
      <c r="FLJ316" s="3"/>
      <c r="FLK316" s="3"/>
      <c r="FLL316" s="3"/>
      <c r="FLM316" s="3"/>
      <c r="FLN316" s="3"/>
      <c r="FLO316" s="3"/>
      <c r="FLP316" s="3"/>
      <c r="FLQ316" s="3"/>
      <c r="FLR316" s="3"/>
      <c r="FLS316" s="3"/>
      <c r="FLT316" s="3"/>
      <c r="FLU316" s="3"/>
      <c r="FLV316" s="3"/>
      <c r="FLW316" s="3"/>
      <c r="FLX316" s="3"/>
      <c r="FLY316" s="3"/>
      <c r="FLZ316" s="3"/>
      <c r="FMA316" s="3"/>
      <c r="FMB316" s="3"/>
      <c r="FMC316" s="3"/>
      <c r="FMD316" s="3"/>
      <c r="FME316" s="3"/>
      <c r="FMF316" s="3"/>
      <c r="FMG316" s="3"/>
      <c r="FMH316" s="3"/>
      <c r="FMI316" s="3"/>
      <c r="FMJ316" s="3"/>
      <c r="FMK316" s="3"/>
      <c r="FML316" s="3"/>
      <c r="FMM316" s="3"/>
      <c r="FMN316" s="3"/>
      <c r="FMO316" s="3"/>
      <c r="FMP316" s="3"/>
      <c r="FMQ316" s="3"/>
      <c r="FMR316" s="3"/>
      <c r="FMS316" s="3"/>
      <c r="FMT316" s="3"/>
      <c r="FMU316" s="3"/>
      <c r="FMV316" s="3"/>
      <c r="FMW316" s="3"/>
      <c r="FMX316" s="3"/>
      <c r="FMY316" s="3"/>
      <c r="FMZ316" s="3"/>
      <c r="FNA316" s="3"/>
      <c r="FNB316" s="3"/>
      <c r="FNC316" s="3"/>
      <c r="FND316" s="3"/>
      <c r="FNE316" s="3"/>
      <c r="FNF316" s="3"/>
      <c r="FNG316" s="3"/>
      <c r="FNH316" s="3"/>
      <c r="FNI316" s="3"/>
      <c r="FNJ316" s="3"/>
      <c r="FNK316" s="3"/>
      <c r="FNL316" s="3"/>
      <c r="FNM316" s="3"/>
      <c r="FNN316" s="3"/>
      <c r="FNO316" s="3"/>
      <c r="FNP316" s="3"/>
      <c r="FNQ316" s="3"/>
      <c r="FNR316" s="3"/>
      <c r="FNS316" s="3"/>
      <c r="FNT316" s="3"/>
      <c r="FNU316" s="3"/>
      <c r="FNV316" s="3"/>
      <c r="FNW316" s="3"/>
      <c r="FNX316" s="3"/>
      <c r="FNY316" s="3"/>
      <c r="FNZ316" s="3"/>
      <c r="FOA316" s="3"/>
      <c r="FOB316" s="3"/>
      <c r="FOC316" s="3"/>
      <c r="FOD316" s="3"/>
      <c r="FOE316" s="3"/>
      <c r="FOF316" s="3"/>
      <c r="FOG316" s="3"/>
      <c r="FOH316" s="3"/>
      <c r="FOI316" s="3"/>
      <c r="FOJ316" s="3"/>
      <c r="FOK316" s="3"/>
      <c r="FOL316" s="3"/>
      <c r="FOM316" s="3"/>
      <c r="FON316" s="3"/>
      <c r="FOO316" s="3"/>
      <c r="FOP316" s="3"/>
      <c r="FOQ316" s="3"/>
      <c r="FOR316" s="3"/>
      <c r="FOS316" s="3"/>
      <c r="FOT316" s="3"/>
      <c r="FOU316" s="3"/>
      <c r="FOV316" s="3"/>
      <c r="FOW316" s="3"/>
      <c r="FOX316" s="3"/>
      <c r="FOY316" s="3"/>
      <c r="FOZ316" s="3"/>
      <c r="FPA316" s="3"/>
      <c r="FPB316" s="3"/>
      <c r="FPC316" s="3"/>
      <c r="FPD316" s="3"/>
      <c r="FPE316" s="3"/>
      <c r="FPF316" s="3"/>
      <c r="FPG316" s="3"/>
      <c r="FPH316" s="3"/>
      <c r="FPI316" s="3"/>
      <c r="FPJ316" s="3"/>
      <c r="FPK316" s="3"/>
      <c r="FPL316" s="3"/>
      <c r="FPM316" s="3"/>
      <c r="FPN316" s="3"/>
      <c r="FPO316" s="3"/>
      <c r="FPP316" s="3"/>
      <c r="FPQ316" s="3"/>
      <c r="FPR316" s="3"/>
      <c r="FPS316" s="3"/>
      <c r="FPT316" s="3"/>
      <c r="FPU316" s="3"/>
      <c r="FPV316" s="3"/>
      <c r="FPW316" s="3"/>
      <c r="FPX316" s="3"/>
      <c r="FPY316" s="3"/>
      <c r="FPZ316" s="3"/>
      <c r="FQA316" s="3"/>
      <c r="FQB316" s="3"/>
      <c r="FQC316" s="3"/>
      <c r="FQD316" s="3"/>
      <c r="FQE316" s="3"/>
      <c r="FQF316" s="3"/>
      <c r="FQG316" s="3"/>
      <c r="FQH316" s="3"/>
      <c r="FQI316" s="3"/>
      <c r="FQJ316" s="3"/>
      <c r="FQK316" s="3"/>
      <c r="FQL316" s="3"/>
      <c r="FQM316" s="3"/>
      <c r="FQN316" s="3"/>
      <c r="FQO316" s="3"/>
      <c r="FQP316" s="3"/>
      <c r="FQQ316" s="3"/>
      <c r="FQR316" s="3"/>
      <c r="FQS316" s="3"/>
      <c r="FQT316" s="3"/>
      <c r="FQU316" s="3"/>
      <c r="FQV316" s="3"/>
      <c r="FQW316" s="3"/>
      <c r="FQX316" s="3"/>
      <c r="FQY316" s="3"/>
      <c r="FQZ316" s="3"/>
      <c r="FRA316" s="3"/>
      <c r="FRB316" s="3"/>
      <c r="FRC316" s="3"/>
      <c r="FRD316" s="3"/>
      <c r="FRE316" s="3"/>
      <c r="FRF316" s="3"/>
      <c r="FRG316" s="3"/>
      <c r="FRH316" s="3"/>
      <c r="FRI316" s="3"/>
      <c r="FRJ316" s="3"/>
      <c r="FRK316" s="3"/>
      <c r="FRL316" s="3"/>
      <c r="FRM316" s="3"/>
      <c r="FRN316" s="3"/>
      <c r="FRO316" s="3"/>
      <c r="FRP316" s="3"/>
      <c r="FRQ316" s="3"/>
      <c r="FRR316" s="3"/>
      <c r="FRS316" s="3"/>
      <c r="FRT316" s="3"/>
      <c r="FRU316" s="3"/>
      <c r="FRV316" s="3"/>
      <c r="FRW316" s="3"/>
      <c r="FRX316" s="3"/>
      <c r="FRY316" s="3"/>
      <c r="FRZ316" s="3"/>
      <c r="FSA316" s="3"/>
      <c r="FSB316" s="3"/>
      <c r="FSC316" s="3"/>
      <c r="FSD316" s="3"/>
      <c r="FSE316" s="3"/>
      <c r="FSF316" s="3"/>
      <c r="FSG316" s="3"/>
      <c r="FSH316" s="3"/>
      <c r="FSI316" s="3"/>
      <c r="FSJ316" s="3"/>
      <c r="FSK316" s="3"/>
      <c r="FSL316" s="3"/>
      <c r="FSM316" s="3"/>
      <c r="FSN316" s="3"/>
      <c r="FSO316" s="3"/>
      <c r="FSP316" s="3"/>
      <c r="FSQ316" s="3"/>
      <c r="FSR316" s="3"/>
      <c r="FSS316" s="3"/>
      <c r="FST316" s="3"/>
      <c r="FSU316" s="3"/>
      <c r="FSV316" s="3"/>
      <c r="FSW316" s="3"/>
      <c r="FSX316" s="3"/>
      <c r="FSY316" s="3"/>
      <c r="FSZ316" s="3"/>
      <c r="FTA316" s="3"/>
      <c r="FTB316" s="3"/>
      <c r="FTC316" s="3"/>
      <c r="FTD316" s="3"/>
      <c r="FTE316" s="3"/>
      <c r="FTF316" s="3"/>
      <c r="FTG316" s="3"/>
      <c r="FTH316" s="3"/>
      <c r="FTI316" s="3"/>
      <c r="FTJ316" s="3"/>
      <c r="FTK316" s="3"/>
      <c r="FTL316" s="3"/>
      <c r="FTM316" s="3"/>
      <c r="FTN316" s="3"/>
      <c r="FTO316" s="3"/>
      <c r="FTP316" s="3"/>
      <c r="FTQ316" s="3"/>
      <c r="FTR316" s="3"/>
      <c r="FTS316" s="3"/>
      <c r="FTT316" s="3"/>
      <c r="FTU316" s="3"/>
      <c r="FTV316" s="3"/>
      <c r="FTW316" s="3"/>
      <c r="FTX316" s="3"/>
      <c r="FTY316" s="3"/>
      <c r="FTZ316" s="3"/>
      <c r="FUA316" s="3"/>
      <c r="FUB316" s="3"/>
      <c r="FUC316" s="3"/>
      <c r="FUD316" s="3"/>
      <c r="FUE316" s="3"/>
      <c r="FUF316" s="3"/>
      <c r="FUG316" s="3"/>
      <c r="FUH316" s="3"/>
      <c r="FUI316" s="3"/>
      <c r="FUJ316" s="3"/>
      <c r="FUK316" s="3"/>
      <c r="FUL316" s="3"/>
      <c r="FUM316" s="3"/>
      <c r="FUN316" s="3"/>
      <c r="FUO316" s="3"/>
      <c r="FUP316" s="3"/>
      <c r="FUQ316" s="3"/>
      <c r="FUR316" s="3"/>
      <c r="FUS316" s="3"/>
      <c r="FUT316" s="3"/>
      <c r="FUU316" s="3"/>
      <c r="FUV316" s="3"/>
      <c r="FUW316" s="3"/>
      <c r="FUX316" s="3"/>
      <c r="FUY316" s="3"/>
      <c r="FUZ316" s="3"/>
      <c r="FVA316" s="3"/>
      <c r="FVB316" s="3"/>
      <c r="FVC316" s="3"/>
      <c r="FVD316" s="3"/>
      <c r="FVE316" s="3"/>
      <c r="FVF316" s="3"/>
      <c r="FVG316" s="3"/>
      <c r="FVH316" s="3"/>
      <c r="FVI316" s="3"/>
      <c r="FVJ316" s="3"/>
      <c r="FVK316" s="3"/>
      <c r="FVL316" s="3"/>
      <c r="FVM316" s="3"/>
      <c r="FVN316" s="3"/>
      <c r="FVO316" s="3"/>
      <c r="FVP316" s="3"/>
      <c r="FVQ316" s="3"/>
      <c r="FVR316" s="3"/>
      <c r="FVS316" s="3"/>
      <c r="FVT316" s="3"/>
      <c r="FVU316" s="3"/>
      <c r="FVV316" s="3"/>
      <c r="FVW316" s="3"/>
      <c r="FVX316" s="3"/>
      <c r="FVY316" s="3"/>
      <c r="FVZ316" s="3"/>
      <c r="FWA316" s="3"/>
      <c r="FWB316" s="3"/>
      <c r="FWC316" s="3"/>
      <c r="FWD316" s="3"/>
      <c r="FWE316" s="3"/>
      <c r="FWF316" s="3"/>
      <c r="FWG316" s="3"/>
      <c r="FWH316" s="3"/>
      <c r="FWI316" s="3"/>
      <c r="FWJ316" s="3"/>
      <c r="FWK316" s="3"/>
      <c r="FWL316" s="3"/>
      <c r="FWM316" s="3"/>
      <c r="FWN316" s="3"/>
      <c r="FWO316" s="3"/>
      <c r="FWP316" s="3"/>
      <c r="FWQ316" s="3"/>
      <c r="FWR316" s="3"/>
      <c r="FWS316" s="3"/>
      <c r="FWT316" s="3"/>
      <c r="FWU316" s="3"/>
      <c r="FWV316" s="3"/>
      <c r="FWW316" s="3"/>
      <c r="FWX316" s="3"/>
      <c r="FWY316" s="3"/>
      <c r="FWZ316" s="3"/>
      <c r="FXA316" s="3"/>
      <c r="FXB316" s="3"/>
      <c r="FXC316" s="3"/>
      <c r="FXD316" s="3"/>
      <c r="FXE316" s="3"/>
      <c r="FXF316" s="3"/>
      <c r="FXG316" s="3"/>
      <c r="FXH316" s="3"/>
      <c r="FXI316" s="3"/>
      <c r="FXJ316" s="3"/>
      <c r="FXK316" s="3"/>
      <c r="FXL316" s="3"/>
      <c r="FXM316" s="3"/>
      <c r="FXN316" s="3"/>
      <c r="FXO316" s="3"/>
      <c r="FXP316" s="3"/>
      <c r="FXQ316" s="3"/>
      <c r="FXR316" s="3"/>
      <c r="FXS316" s="3"/>
      <c r="FXT316" s="3"/>
      <c r="FXU316" s="3"/>
      <c r="FXV316" s="3"/>
      <c r="FXW316" s="3"/>
      <c r="FXX316" s="3"/>
      <c r="FXY316" s="3"/>
      <c r="FXZ316" s="3"/>
      <c r="FYA316" s="3"/>
      <c r="FYB316" s="3"/>
      <c r="FYC316" s="3"/>
      <c r="FYD316" s="3"/>
      <c r="FYE316" s="3"/>
      <c r="FYF316" s="3"/>
      <c r="FYG316" s="3"/>
      <c r="FYH316" s="3"/>
      <c r="FYI316" s="3"/>
      <c r="FYJ316" s="3"/>
      <c r="FYK316" s="3"/>
      <c r="FYL316" s="3"/>
      <c r="FYM316" s="3"/>
      <c r="FYN316" s="3"/>
      <c r="FYO316" s="3"/>
      <c r="FYP316" s="3"/>
      <c r="FYQ316" s="3"/>
      <c r="FYR316" s="3"/>
      <c r="FYS316" s="3"/>
      <c r="FYT316" s="3"/>
      <c r="FYU316" s="3"/>
      <c r="FYV316" s="3"/>
      <c r="FYW316" s="3"/>
      <c r="FYX316" s="3"/>
      <c r="FYY316" s="3"/>
      <c r="FYZ316" s="3"/>
      <c r="FZA316" s="3"/>
      <c r="FZB316" s="3"/>
      <c r="FZC316" s="3"/>
      <c r="FZD316" s="3"/>
      <c r="FZE316" s="3"/>
      <c r="FZF316" s="3"/>
      <c r="FZG316" s="3"/>
      <c r="FZH316" s="3"/>
      <c r="FZI316" s="3"/>
      <c r="FZJ316" s="3"/>
      <c r="FZK316" s="3"/>
      <c r="FZL316" s="3"/>
      <c r="FZM316" s="3"/>
      <c r="FZN316" s="3"/>
      <c r="FZO316" s="3"/>
      <c r="FZP316" s="3"/>
      <c r="FZQ316" s="3"/>
      <c r="FZR316" s="3"/>
      <c r="FZS316" s="3"/>
      <c r="FZT316" s="3"/>
      <c r="FZU316" s="3"/>
      <c r="FZV316" s="3"/>
      <c r="FZW316" s="3"/>
      <c r="FZX316" s="3"/>
      <c r="FZY316" s="3"/>
      <c r="FZZ316" s="3"/>
      <c r="GAA316" s="3"/>
      <c r="GAB316" s="3"/>
      <c r="GAC316" s="3"/>
      <c r="GAD316" s="3"/>
      <c r="GAE316" s="3"/>
      <c r="GAF316" s="3"/>
      <c r="GAG316" s="3"/>
      <c r="GAH316" s="3"/>
      <c r="GAI316" s="3"/>
      <c r="GAJ316" s="3"/>
      <c r="GAK316" s="3"/>
      <c r="GAL316" s="3"/>
      <c r="GAM316" s="3"/>
      <c r="GAN316" s="3"/>
      <c r="GAO316" s="3"/>
      <c r="GAP316" s="3"/>
      <c r="GAQ316" s="3"/>
      <c r="GAR316" s="3"/>
      <c r="GAS316" s="3"/>
      <c r="GAT316" s="3"/>
      <c r="GAU316" s="3"/>
      <c r="GAV316" s="3"/>
      <c r="GAW316" s="3"/>
      <c r="GAX316" s="3"/>
      <c r="GAY316" s="3"/>
      <c r="GAZ316" s="3"/>
      <c r="GBA316" s="3"/>
      <c r="GBB316" s="3"/>
      <c r="GBC316" s="3"/>
      <c r="GBD316" s="3"/>
      <c r="GBE316" s="3"/>
      <c r="GBF316" s="3"/>
      <c r="GBG316" s="3"/>
      <c r="GBH316" s="3"/>
      <c r="GBI316" s="3"/>
      <c r="GBJ316" s="3"/>
      <c r="GBK316" s="3"/>
      <c r="GBL316" s="3"/>
      <c r="GBM316" s="3"/>
      <c r="GBN316" s="3"/>
      <c r="GBO316" s="3"/>
      <c r="GBP316" s="3"/>
      <c r="GBQ316" s="3"/>
      <c r="GBR316" s="3"/>
      <c r="GBS316" s="3"/>
      <c r="GBT316" s="3"/>
      <c r="GBU316" s="3"/>
      <c r="GBV316" s="3"/>
      <c r="GBW316" s="3"/>
      <c r="GBX316" s="3"/>
      <c r="GBY316" s="3"/>
      <c r="GBZ316" s="3"/>
      <c r="GCA316" s="3"/>
      <c r="GCB316" s="3"/>
      <c r="GCC316" s="3"/>
      <c r="GCD316" s="3"/>
      <c r="GCE316" s="3"/>
      <c r="GCF316" s="3"/>
      <c r="GCG316" s="3"/>
      <c r="GCH316" s="3"/>
      <c r="GCI316" s="3"/>
      <c r="GCJ316" s="3"/>
      <c r="GCK316" s="3"/>
      <c r="GCL316" s="3"/>
      <c r="GCM316" s="3"/>
      <c r="GCN316" s="3"/>
      <c r="GCO316" s="3"/>
      <c r="GCP316" s="3"/>
      <c r="GCQ316" s="3"/>
      <c r="GCR316" s="3"/>
      <c r="GCS316" s="3"/>
      <c r="GCT316" s="3"/>
      <c r="GCU316" s="3"/>
      <c r="GCV316" s="3"/>
      <c r="GCW316" s="3"/>
      <c r="GCX316" s="3"/>
      <c r="GCY316" s="3"/>
      <c r="GCZ316" s="3"/>
      <c r="GDA316" s="3"/>
      <c r="GDB316" s="3"/>
      <c r="GDC316" s="3"/>
      <c r="GDD316" s="3"/>
      <c r="GDE316" s="3"/>
      <c r="GDF316" s="3"/>
      <c r="GDG316" s="3"/>
      <c r="GDH316" s="3"/>
      <c r="GDI316" s="3"/>
      <c r="GDJ316" s="3"/>
      <c r="GDK316" s="3"/>
      <c r="GDL316" s="3"/>
      <c r="GDM316" s="3"/>
      <c r="GDN316" s="3"/>
      <c r="GDO316" s="3"/>
      <c r="GDP316" s="3"/>
      <c r="GDQ316" s="3"/>
      <c r="GDR316" s="3"/>
      <c r="GDS316" s="3"/>
      <c r="GDT316" s="3"/>
      <c r="GDU316" s="3"/>
      <c r="GDV316" s="3"/>
      <c r="GDW316" s="3"/>
      <c r="GDX316" s="3"/>
      <c r="GDY316" s="3"/>
      <c r="GDZ316" s="3"/>
      <c r="GEA316" s="3"/>
      <c r="GEB316" s="3"/>
      <c r="GEC316" s="3"/>
      <c r="GED316" s="3"/>
      <c r="GEE316" s="3"/>
      <c r="GEF316" s="3"/>
      <c r="GEG316" s="3"/>
      <c r="GEH316" s="3"/>
      <c r="GEI316" s="3"/>
      <c r="GEJ316" s="3"/>
      <c r="GEK316" s="3"/>
      <c r="GEL316" s="3"/>
      <c r="GEM316" s="3"/>
      <c r="GEN316" s="3"/>
      <c r="GEO316" s="3"/>
      <c r="GEP316" s="3"/>
      <c r="GEQ316" s="3"/>
      <c r="GER316" s="3"/>
      <c r="GES316" s="3"/>
      <c r="GET316" s="3"/>
      <c r="GEU316" s="3"/>
      <c r="GEV316" s="3"/>
      <c r="GEW316" s="3"/>
      <c r="GEX316" s="3"/>
      <c r="GEY316" s="3"/>
      <c r="GEZ316" s="3"/>
      <c r="GFA316" s="3"/>
      <c r="GFB316" s="3"/>
      <c r="GFC316" s="3"/>
      <c r="GFD316" s="3"/>
      <c r="GFE316" s="3"/>
      <c r="GFF316" s="3"/>
      <c r="GFG316" s="3"/>
      <c r="GFH316" s="3"/>
      <c r="GFI316" s="3"/>
      <c r="GFJ316" s="3"/>
      <c r="GFK316" s="3"/>
      <c r="GFL316" s="3"/>
      <c r="GFM316" s="3"/>
      <c r="GFN316" s="3"/>
      <c r="GFO316" s="3"/>
      <c r="GFP316" s="3"/>
      <c r="GFQ316" s="3"/>
      <c r="GFR316" s="3"/>
      <c r="GFS316" s="3"/>
      <c r="GFT316" s="3"/>
      <c r="GFU316" s="3"/>
      <c r="GFV316" s="3"/>
      <c r="GFW316" s="3"/>
      <c r="GFX316" s="3"/>
      <c r="GFY316" s="3"/>
      <c r="GFZ316" s="3"/>
      <c r="GGA316" s="3"/>
      <c r="GGB316" s="3"/>
      <c r="GGC316" s="3"/>
      <c r="GGD316" s="3"/>
      <c r="GGE316" s="3"/>
      <c r="GGF316" s="3"/>
      <c r="GGG316" s="3"/>
      <c r="GGH316" s="3"/>
      <c r="GGI316" s="3"/>
      <c r="GGJ316" s="3"/>
      <c r="GGK316" s="3"/>
      <c r="GGL316" s="3"/>
      <c r="GGM316" s="3"/>
      <c r="GGN316" s="3"/>
      <c r="GGO316" s="3"/>
      <c r="GGP316" s="3"/>
      <c r="GGQ316" s="3"/>
      <c r="GGR316" s="3"/>
      <c r="GGS316" s="3"/>
      <c r="GGT316" s="3"/>
      <c r="GGU316" s="3"/>
      <c r="GGV316" s="3"/>
      <c r="GGW316" s="3"/>
      <c r="GGX316" s="3"/>
      <c r="GGY316" s="3"/>
      <c r="GGZ316" s="3"/>
      <c r="GHA316" s="3"/>
      <c r="GHB316" s="3"/>
      <c r="GHC316" s="3"/>
      <c r="GHD316" s="3"/>
      <c r="GHE316" s="3"/>
      <c r="GHF316" s="3"/>
      <c r="GHG316" s="3"/>
      <c r="GHH316" s="3"/>
      <c r="GHI316" s="3"/>
      <c r="GHJ316" s="3"/>
      <c r="GHK316" s="3"/>
      <c r="GHL316" s="3"/>
      <c r="GHM316" s="3"/>
      <c r="GHN316" s="3"/>
      <c r="GHO316" s="3"/>
      <c r="GHP316" s="3"/>
      <c r="GHQ316" s="3"/>
      <c r="GHR316" s="3"/>
      <c r="GHS316" s="3"/>
      <c r="GHT316" s="3"/>
      <c r="GHU316" s="3"/>
      <c r="GHV316" s="3"/>
      <c r="GHW316" s="3"/>
      <c r="GHX316" s="3"/>
      <c r="GHY316" s="3"/>
      <c r="GHZ316" s="3"/>
      <c r="GIA316" s="3"/>
      <c r="GIB316" s="3"/>
      <c r="GIC316" s="3"/>
      <c r="GID316" s="3"/>
      <c r="GIE316" s="3"/>
      <c r="GIF316" s="3"/>
      <c r="GIG316" s="3"/>
      <c r="GIH316" s="3"/>
      <c r="GII316" s="3"/>
      <c r="GIJ316" s="3"/>
      <c r="GIK316" s="3"/>
      <c r="GIL316" s="3"/>
      <c r="GIM316" s="3"/>
      <c r="GIN316" s="3"/>
      <c r="GIO316" s="3"/>
      <c r="GIP316" s="3"/>
      <c r="GIQ316" s="3"/>
      <c r="GIR316" s="3"/>
      <c r="GIS316" s="3"/>
      <c r="GIT316" s="3"/>
      <c r="GIU316" s="3"/>
      <c r="GIV316" s="3"/>
      <c r="GIW316" s="3"/>
      <c r="GIX316" s="3"/>
      <c r="GIY316" s="3"/>
      <c r="GIZ316" s="3"/>
      <c r="GJA316" s="3"/>
      <c r="GJB316" s="3"/>
      <c r="GJC316" s="3"/>
      <c r="GJD316" s="3"/>
      <c r="GJE316" s="3"/>
      <c r="GJF316" s="3"/>
      <c r="GJG316" s="3"/>
      <c r="GJH316" s="3"/>
      <c r="GJI316" s="3"/>
      <c r="GJJ316" s="3"/>
      <c r="GJK316" s="3"/>
      <c r="GJL316" s="3"/>
      <c r="GJM316" s="3"/>
      <c r="GJN316" s="3"/>
      <c r="GJO316" s="3"/>
      <c r="GJP316" s="3"/>
      <c r="GJQ316" s="3"/>
      <c r="GJR316" s="3"/>
      <c r="GJS316" s="3"/>
      <c r="GJT316" s="3"/>
      <c r="GJU316" s="3"/>
      <c r="GJV316" s="3"/>
      <c r="GJW316" s="3"/>
      <c r="GJX316" s="3"/>
      <c r="GJY316" s="3"/>
      <c r="GJZ316" s="3"/>
      <c r="GKA316" s="3"/>
      <c r="GKB316" s="3"/>
      <c r="GKC316" s="3"/>
      <c r="GKD316" s="3"/>
      <c r="GKE316" s="3"/>
      <c r="GKF316" s="3"/>
      <c r="GKG316" s="3"/>
      <c r="GKH316" s="3"/>
      <c r="GKI316" s="3"/>
      <c r="GKJ316" s="3"/>
      <c r="GKK316" s="3"/>
      <c r="GKL316" s="3"/>
      <c r="GKM316" s="3"/>
      <c r="GKN316" s="3"/>
      <c r="GKO316" s="3"/>
      <c r="GKP316" s="3"/>
      <c r="GKQ316" s="3"/>
      <c r="GKR316" s="3"/>
      <c r="GKS316" s="3"/>
      <c r="GKT316" s="3"/>
      <c r="GKU316" s="3"/>
      <c r="GKV316" s="3"/>
      <c r="GKW316" s="3"/>
      <c r="GKX316" s="3"/>
      <c r="GKY316" s="3"/>
      <c r="GKZ316" s="3"/>
      <c r="GLA316" s="3"/>
      <c r="GLB316" s="3"/>
      <c r="GLC316" s="3"/>
      <c r="GLD316" s="3"/>
      <c r="GLE316" s="3"/>
      <c r="GLF316" s="3"/>
      <c r="GLG316" s="3"/>
      <c r="GLH316" s="3"/>
      <c r="GLI316" s="3"/>
      <c r="GLJ316" s="3"/>
      <c r="GLK316" s="3"/>
      <c r="GLL316" s="3"/>
      <c r="GLM316" s="3"/>
      <c r="GLN316" s="3"/>
      <c r="GLO316" s="3"/>
      <c r="GLP316" s="3"/>
      <c r="GLQ316" s="3"/>
      <c r="GLR316" s="3"/>
      <c r="GLS316" s="3"/>
      <c r="GLT316" s="3"/>
      <c r="GLU316" s="3"/>
      <c r="GLV316" s="3"/>
      <c r="GLW316" s="3"/>
      <c r="GLX316" s="3"/>
      <c r="GLY316" s="3"/>
      <c r="GLZ316" s="3"/>
      <c r="GMA316" s="3"/>
      <c r="GMB316" s="3"/>
      <c r="GMC316" s="3"/>
      <c r="GMD316" s="3"/>
      <c r="GME316" s="3"/>
      <c r="GMF316" s="3"/>
      <c r="GMG316" s="3"/>
      <c r="GMH316" s="3"/>
      <c r="GMI316" s="3"/>
      <c r="GMJ316" s="3"/>
      <c r="GMK316" s="3"/>
      <c r="GML316" s="3"/>
      <c r="GMM316" s="3"/>
      <c r="GMN316" s="3"/>
      <c r="GMO316" s="3"/>
      <c r="GMP316" s="3"/>
      <c r="GMQ316" s="3"/>
      <c r="GMR316" s="3"/>
      <c r="GMS316" s="3"/>
      <c r="GMT316" s="3"/>
      <c r="GMU316" s="3"/>
      <c r="GMV316" s="3"/>
      <c r="GMW316" s="3"/>
      <c r="GMX316" s="3"/>
      <c r="GMY316" s="3"/>
      <c r="GMZ316" s="3"/>
      <c r="GNA316" s="3"/>
      <c r="GNB316" s="3"/>
      <c r="GNC316" s="3"/>
      <c r="GND316" s="3"/>
      <c r="GNE316" s="3"/>
      <c r="GNF316" s="3"/>
      <c r="GNG316" s="3"/>
      <c r="GNH316" s="3"/>
      <c r="GNI316" s="3"/>
      <c r="GNJ316" s="3"/>
      <c r="GNK316" s="3"/>
      <c r="GNL316" s="3"/>
      <c r="GNM316" s="3"/>
      <c r="GNN316" s="3"/>
      <c r="GNO316" s="3"/>
      <c r="GNP316" s="3"/>
      <c r="GNQ316" s="3"/>
      <c r="GNR316" s="3"/>
      <c r="GNS316" s="3"/>
      <c r="GNT316" s="3"/>
      <c r="GNU316" s="3"/>
      <c r="GNV316" s="3"/>
      <c r="GNW316" s="3"/>
      <c r="GNX316" s="3"/>
      <c r="GNY316" s="3"/>
      <c r="GNZ316" s="3"/>
      <c r="GOA316" s="3"/>
      <c r="GOB316" s="3"/>
      <c r="GOC316" s="3"/>
      <c r="GOD316" s="3"/>
      <c r="GOE316" s="3"/>
      <c r="GOF316" s="3"/>
      <c r="GOG316" s="3"/>
      <c r="GOH316" s="3"/>
      <c r="GOI316" s="3"/>
      <c r="GOJ316" s="3"/>
      <c r="GOK316" s="3"/>
      <c r="GOL316" s="3"/>
      <c r="GOM316" s="3"/>
      <c r="GON316" s="3"/>
      <c r="GOO316" s="3"/>
      <c r="GOP316" s="3"/>
      <c r="GOQ316" s="3"/>
      <c r="GOR316" s="3"/>
      <c r="GOS316" s="3"/>
      <c r="GOT316" s="3"/>
      <c r="GOU316" s="3"/>
      <c r="GOV316" s="3"/>
      <c r="GOW316" s="3"/>
      <c r="GOX316" s="3"/>
      <c r="GOY316" s="3"/>
      <c r="GOZ316" s="3"/>
      <c r="GPA316" s="3"/>
      <c r="GPB316" s="3"/>
      <c r="GPC316" s="3"/>
      <c r="GPD316" s="3"/>
      <c r="GPE316" s="3"/>
      <c r="GPF316" s="3"/>
      <c r="GPG316" s="3"/>
      <c r="GPH316" s="3"/>
      <c r="GPI316" s="3"/>
      <c r="GPJ316" s="3"/>
      <c r="GPK316" s="3"/>
      <c r="GPL316" s="3"/>
      <c r="GPM316" s="3"/>
      <c r="GPN316" s="3"/>
      <c r="GPO316" s="3"/>
      <c r="GPP316" s="3"/>
      <c r="GPQ316" s="3"/>
      <c r="GPR316" s="3"/>
      <c r="GPS316" s="3"/>
      <c r="GPT316" s="3"/>
      <c r="GPU316" s="3"/>
      <c r="GPV316" s="3"/>
      <c r="GPW316" s="3"/>
      <c r="GPX316" s="3"/>
      <c r="GPY316" s="3"/>
      <c r="GPZ316" s="3"/>
      <c r="GQA316" s="3"/>
      <c r="GQB316" s="3"/>
      <c r="GQC316" s="3"/>
      <c r="GQD316" s="3"/>
      <c r="GQE316" s="3"/>
      <c r="GQF316" s="3"/>
      <c r="GQG316" s="3"/>
      <c r="GQH316" s="3"/>
      <c r="GQI316" s="3"/>
      <c r="GQJ316" s="3"/>
      <c r="GQK316" s="3"/>
      <c r="GQL316" s="3"/>
      <c r="GQM316" s="3"/>
      <c r="GQN316" s="3"/>
      <c r="GQO316" s="3"/>
      <c r="GQP316" s="3"/>
      <c r="GQQ316" s="3"/>
      <c r="GQR316" s="3"/>
      <c r="GQS316" s="3"/>
      <c r="GQT316" s="3"/>
      <c r="GQU316" s="3"/>
      <c r="GQV316" s="3"/>
      <c r="GQW316" s="3"/>
      <c r="GQX316" s="3"/>
      <c r="GQY316" s="3"/>
      <c r="GQZ316" s="3"/>
      <c r="GRA316" s="3"/>
      <c r="GRB316" s="3"/>
      <c r="GRC316" s="3"/>
      <c r="GRD316" s="3"/>
      <c r="GRE316" s="3"/>
      <c r="GRF316" s="3"/>
      <c r="GRG316" s="3"/>
      <c r="GRH316" s="3"/>
      <c r="GRI316" s="3"/>
      <c r="GRJ316" s="3"/>
      <c r="GRK316" s="3"/>
      <c r="GRL316" s="3"/>
      <c r="GRM316" s="3"/>
      <c r="GRN316" s="3"/>
      <c r="GRO316" s="3"/>
      <c r="GRP316" s="3"/>
      <c r="GRQ316" s="3"/>
      <c r="GRR316" s="3"/>
      <c r="GRS316" s="3"/>
      <c r="GRT316" s="3"/>
      <c r="GRU316" s="3"/>
      <c r="GRV316" s="3"/>
      <c r="GRW316" s="3"/>
      <c r="GRX316" s="3"/>
      <c r="GRY316" s="3"/>
      <c r="GRZ316" s="3"/>
      <c r="GSA316" s="3"/>
      <c r="GSB316" s="3"/>
      <c r="GSC316" s="3"/>
      <c r="GSD316" s="3"/>
      <c r="GSE316" s="3"/>
      <c r="GSF316" s="3"/>
      <c r="GSG316" s="3"/>
      <c r="GSH316" s="3"/>
      <c r="GSI316" s="3"/>
      <c r="GSJ316" s="3"/>
      <c r="GSK316" s="3"/>
      <c r="GSL316" s="3"/>
      <c r="GSM316" s="3"/>
      <c r="GSN316" s="3"/>
      <c r="GSO316" s="3"/>
      <c r="GSP316" s="3"/>
      <c r="GSQ316" s="3"/>
      <c r="GSR316" s="3"/>
      <c r="GSS316" s="3"/>
      <c r="GST316" s="3"/>
      <c r="GSU316" s="3"/>
      <c r="GSV316" s="3"/>
      <c r="GSW316" s="3"/>
      <c r="GSX316" s="3"/>
      <c r="GSY316" s="3"/>
      <c r="GSZ316" s="3"/>
      <c r="GTA316" s="3"/>
      <c r="GTB316" s="3"/>
      <c r="GTC316" s="3"/>
      <c r="GTD316" s="3"/>
      <c r="GTE316" s="3"/>
      <c r="GTF316" s="3"/>
      <c r="GTG316" s="3"/>
      <c r="GTH316" s="3"/>
      <c r="GTI316" s="3"/>
      <c r="GTJ316" s="3"/>
      <c r="GTK316" s="3"/>
      <c r="GTL316" s="3"/>
      <c r="GTM316" s="3"/>
      <c r="GTN316" s="3"/>
      <c r="GTO316" s="3"/>
      <c r="GTP316" s="3"/>
      <c r="GTQ316" s="3"/>
      <c r="GTR316" s="3"/>
      <c r="GTS316" s="3"/>
      <c r="GTT316" s="3"/>
      <c r="GTU316" s="3"/>
      <c r="GTV316" s="3"/>
      <c r="GTW316" s="3"/>
      <c r="GTX316" s="3"/>
      <c r="GTY316" s="3"/>
      <c r="GTZ316" s="3"/>
      <c r="GUA316" s="3"/>
      <c r="GUB316" s="3"/>
      <c r="GUC316" s="3"/>
      <c r="GUD316" s="3"/>
      <c r="GUE316" s="3"/>
      <c r="GUF316" s="3"/>
      <c r="GUG316" s="3"/>
      <c r="GUH316" s="3"/>
      <c r="GUI316" s="3"/>
      <c r="GUJ316" s="3"/>
      <c r="GUK316" s="3"/>
      <c r="GUL316" s="3"/>
      <c r="GUM316" s="3"/>
      <c r="GUN316" s="3"/>
      <c r="GUO316" s="3"/>
      <c r="GUP316" s="3"/>
      <c r="GUQ316" s="3"/>
      <c r="GUR316" s="3"/>
      <c r="GUS316" s="3"/>
      <c r="GUT316" s="3"/>
      <c r="GUU316" s="3"/>
      <c r="GUV316" s="3"/>
      <c r="GUW316" s="3"/>
      <c r="GUX316" s="3"/>
      <c r="GUY316" s="3"/>
      <c r="GUZ316" s="3"/>
      <c r="GVA316" s="3"/>
      <c r="GVB316" s="3"/>
      <c r="GVC316" s="3"/>
      <c r="GVD316" s="3"/>
      <c r="GVE316" s="3"/>
      <c r="GVF316" s="3"/>
      <c r="GVG316" s="3"/>
      <c r="GVH316" s="3"/>
      <c r="GVI316" s="3"/>
      <c r="GVJ316" s="3"/>
      <c r="GVK316" s="3"/>
      <c r="GVL316" s="3"/>
      <c r="GVM316" s="3"/>
      <c r="GVN316" s="3"/>
      <c r="GVO316" s="3"/>
      <c r="GVP316" s="3"/>
      <c r="GVQ316" s="3"/>
      <c r="GVR316" s="3"/>
      <c r="GVS316" s="3"/>
      <c r="GVT316" s="3"/>
      <c r="GVU316" s="3"/>
      <c r="GVV316" s="3"/>
      <c r="GVW316" s="3"/>
      <c r="GVX316" s="3"/>
      <c r="GVY316" s="3"/>
      <c r="GVZ316" s="3"/>
      <c r="GWA316" s="3"/>
      <c r="GWB316" s="3"/>
      <c r="GWC316" s="3"/>
      <c r="GWD316" s="3"/>
      <c r="GWE316" s="3"/>
      <c r="GWF316" s="3"/>
      <c r="GWG316" s="3"/>
      <c r="GWH316" s="3"/>
      <c r="GWI316" s="3"/>
      <c r="GWJ316" s="3"/>
      <c r="GWK316" s="3"/>
      <c r="GWL316" s="3"/>
      <c r="GWM316" s="3"/>
      <c r="GWN316" s="3"/>
      <c r="GWO316" s="3"/>
      <c r="GWP316" s="3"/>
      <c r="GWQ316" s="3"/>
      <c r="GWR316" s="3"/>
      <c r="GWS316" s="3"/>
      <c r="GWT316" s="3"/>
      <c r="GWU316" s="3"/>
      <c r="GWV316" s="3"/>
      <c r="GWW316" s="3"/>
      <c r="GWX316" s="3"/>
      <c r="GWY316" s="3"/>
      <c r="GWZ316" s="3"/>
      <c r="GXA316" s="3"/>
      <c r="GXB316" s="3"/>
      <c r="GXC316" s="3"/>
      <c r="GXD316" s="3"/>
      <c r="GXE316" s="3"/>
      <c r="GXF316" s="3"/>
      <c r="GXG316" s="3"/>
      <c r="GXH316" s="3"/>
      <c r="GXI316" s="3"/>
      <c r="GXJ316" s="3"/>
      <c r="GXK316" s="3"/>
      <c r="GXL316" s="3"/>
      <c r="GXM316" s="3"/>
      <c r="GXN316" s="3"/>
      <c r="GXO316" s="3"/>
      <c r="GXP316" s="3"/>
      <c r="GXQ316" s="3"/>
      <c r="GXR316" s="3"/>
      <c r="GXS316" s="3"/>
      <c r="GXT316" s="3"/>
      <c r="GXU316" s="3"/>
      <c r="GXV316" s="3"/>
      <c r="GXW316" s="3"/>
      <c r="GXX316" s="3"/>
      <c r="GXY316" s="3"/>
      <c r="GXZ316" s="3"/>
      <c r="GYA316" s="3"/>
      <c r="GYB316" s="3"/>
      <c r="GYC316" s="3"/>
      <c r="GYD316" s="3"/>
      <c r="GYE316" s="3"/>
      <c r="GYF316" s="3"/>
      <c r="GYG316" s="3"/>
      <c r="GYH316" s="3"/>
      <c r="GYI316" s="3"/>
      <c r="GYJ316" s="3"/>
      <c r="GYK316" s="3"/>
      <c r="GYL316" s="3"/>
      <c r="GYM316" s="3"/>
      <c r="GYN316" s="3"/>
      <c r="GYO316" s="3"/>
      <c r="GYP316" s="3"/>
      <c r="GYQ316" s="3"/>
      <c r="GYR316" s="3"/>
      <c r="GYS316" s="3"/>
      <c r="GYT316" s="3"/>
      <c r="GYU316" s="3"/>
      <c r="GYV316" s="3"/>
      <c r="GYW316" s="3"/>
      <c r="GYX316" s="3"/>
      <c r="GYY316" s="3"/>
      <c r="GYZ316" s="3"/>
      <c r="GZA316" s="3"/>
      <c r="GZB316" s="3"/>
      <c r="GZC316" s="3"/>
      <c r="GZD316" s="3"/>
      <c r="GZE316" s="3"/>
      <c r="GZF316" s="3"/>
      <c r="GZG316" s="3"/>
      <c r="GZH316" s="3"/>
      <c r="GZI316" s="3"/>
      <c r="GZJ316" s="3"/>
      <c r="GZK316" s="3"/>
      <c r="GZL316" s="3"/>
      <c r="GZM316" s="3"/>
      <c r="GZN316" s="3"/>
      <c r="GZO316" s="3"/>
      <c r="GZP316" s="3"/>
      <c r="GZQ316" s="3"/>
      <c r="GZR316" s="3"/>
      <c r="GZS316" s="3"/>
      <c r="GZT316" s="3"/>
      <c r="GZU316" s="3"/>
      <c r="GZV316" s="3"/>
      <c r="GZW316" s="3"/>
      <c r="GZX316" s="3"/>
      <c r="GZY316" s="3"/>
      <c r="GZZ316" s="3"/>
      <c r="HAA316" s="3"/>
      <c r="HAB316" s="3"/>
      <c r="HAC316" s="3"/>
      <c r="HAD316" s="3"/>
      <c r="HAE316" s="3"/>
      <c r="HAF316" s="3"/>
      <c r="HAG316" s="3"/>
      <c r="HAH316" s="3"/>
      <c r="HAI316" s="3"/>
      <c r="HAJ316" s="3"/>
      <c r="HAK316" s="3"/>
      <c r="HAL316" s="3"/>
      <c r="HAM316" s="3"/>
      <c r="HAN316" s="3"/>
      <c r="HAO316" s="3"/>
      <c r="HAP316" s="3"/>
      <c r="HAQ316" s="3"/>
      <c r="HAR316" s="3"/>
      <c r="HAS316" s="3"/>
      <c r="HAT316" s="3"/>
      <c r="HAU316" s="3"/>
      <c r="HAV316" s="3"/>
      <c r="HAW316" s="3"/>
      <c r="HAX316" s="3"/>
      <c r="HAY316" s="3"/>
      <c r="HAZ316" s="3"/>
      <c r="HBA316" s="3"/>
      <c r="HBB316" s="3"/>
      <c r="HBC316" s="3"/>
      <c r="HBD316" s="3"/>
      <c r="HBE316" s="3"/>
      <c r="HBF316" s="3"/>
      <c r="HBG316" s="3"/>
      <c r="HBH316" s="3"/>
      <c r="HBI316" s="3"/>
      <c r="HBJ316" s="3"/>
      <c r="HBK316" s="3"/>
      <c r="HBL316" s="3"/>
      <c r="HBM316" s="3"/>
      <c r="HBN316" s="3"/>
      <c r="HBO316" s="3"/>
      <c r="HBP316" s="3"/>
      <c r="HBQ316" s="3"/>
      <c r="HBR316" s="3"/>
      <c r="HBS316" s="3"/>
      <c r="HBT316" s="3"/>
      <c r="HBU316" s="3"/>
      <c r="HBV316" s="3"/>
      <c r="HBW316" s="3"/>
      <c r="HBX316" s="3"/>
      <c r="HBY316" s="3"/>
      <c r="HBZ316" s="3"/>
      <c r="HCA316" s="3"/>
      <c r="HCB316" s="3"/>
      <c r="HCC316" s="3"/>
      <c r="HCD316" s="3"/>
      <c r="HCE316" s="3"/>
      <c r="HCF316" s="3"/>
      <c r="HCG316" s="3"/>
      <c r="HCH316" s="3"/>
      <c r="HCI316" s="3"/>
      <c r="HCJ316" s="3"/>
      <c r="HCK316" s="3"/>
      <c r="HCL316" s="3"/>
      <c r="HCM316" s="3"/>
      <c r="HCN316" s="3"/>
      <c r="HCO316" s="3"/>
      <c r="HCP316" s="3"/>
      <c r="HCQ316" s="3"/>
      <c r="HCR316" s="3"/>
      <c r="HCS316" s="3"/>
      <c r="HCT316" s="3"/>
      <c r="HCU316" s="3"/>
      <c r="HCV316" s="3"/>
      <c r="HCW316" s="3"/>
      <c r="HCX316" s="3"/>
      <c r="HCY316" s="3"/>
      <c r="HCZ316" s="3"/>
      <c r="HDA316" s="3"/>
      <c r="HDB316" s="3"/>
      <c r="HDC316" s="3"/>
      <c r="HDD316" s="3"/>
      <c r="HDE316" s="3"/>
      <c r="HDF316" s="3"/>
      <c r="HDG316" s="3"/>
      <c r="HDH316" s="3"/>
      <c r="HDI316" s="3"/>
      <c r="HDJ316" s="3"/>
      <c r="HDK316" s="3"/>
      <c r="HDL316" s="3"/>
      <c r="HDM316" s="3"/>
      <c r="HDN316" s="3"/>
      <c r="HDO316" s="3"/>
      <c r="HDP316" s="3"/>
      <c r="HDQ316" s="3"/>
      <c r="HDR316" s="3"/>
      <c r="HDS316" s="3"/>
      <c r="HDT316" s="3"/>
      <c r="HDU316" s="3"/>
      <c r="HDV316" s="3"/>
      <c r="HDW316" s="3"/>
      <c r="HDX316" s="3"/>
      <c r="HDY316" s="3"/>
      <c r="HDZ316" s="3"/>
      <c r="HEA316" s="3"/>
      <c r="HEB316" s="3"/>
      <c r="HEC316" s="3"/>
      <c r="HED316" s="3"/>
      <c r="HEE316" s="3"/>
      <c r="HEF316" s="3"/>
      <c r="HEG316" s="3"/>
      <c r="HEH316" s="3"/>
      <c r="HEI316" s="3"/>
      <c r="HEJ316" s="3"/>
      <c r="HEK316" s="3"/>
      <c r="HEL316" s="3"/>
      <c r="HEM316" s="3"/>
      <c r="HEN316" s="3"/>
      <c r="HEO316" s="3"/>
      <c r="HEP316" s="3"/>
      <c r="HEQ316" s="3"/>
      <c r="HER316" s="3"/>
      <c r="HES316" s="3"/>
      <c r="HET316" s="3"/>
      <c r="HEU316" s="3"/>
      <c r="HEV316" s="3"/>
      <c r="HEW316" s="3"/>
      <c r="HEX316" s="3"/>
      <c r="HEY316" s="3"/>
      <c r="HEZ316" s="3"/>
      <c r="HFA316" s="3"/>
      <c r="HFB316" s="3"/>
      <c r="HFC316" s="3"/>
      <c r="HFD316" s="3"/>
      <c r="HFE316" s="3"/>
      <c r="HFF316" s="3"/>
      <c r="HFG316" s="3"/>
      <c r="HFH316" s="3"/>
      <c r="HFI316" s="3"/>
      <c r="HFJ316" s="3"/>
      <c r="HFK316" s="3"/>
      <c r="HFL316" s="3"/>
      <c r="HFM316" s="3"/>
      <c r="HFN316" s="3"/>
      <c r="HFO316" s="3"/>
      <c r="HFP316" s="3"/>
      <c r="HFQ316" s="3"/>
      <c r="HFR316" s="3"/>
      <c r="HFS316" s="3"/>
      <c r="HFT316" s="3"/>
      <c r="HFU316" s="3"/>
      <c r="HFV316" s="3"/>
      <c r="HFW316" s="3"/>
      <c r="HFX316" s="3"/>
      <c r="HFY316" s="3"/>
      <c r="HFZ316" s="3"/>
      <c r="HGA316" s="3"/>
      <c r="HGB316" s="3"/>
      <c r="HGC316" s="3"/>
      <c r="HGD316" s="3"/>
      <c r="HGE316" s="3"/>
      <c r="HGF316" s="3"/>
      <c r="HGG316" s="3"/>
      <c r="HGH316" s="3"/>
      <c r="HGI316" s="3"/>
      <c r="HGJ316" s="3"/>
      <c r="HGK316" s="3"/>
      <c r="HGL316" s="3"/>
      <c r="HGM316" s="3"/>
      <c r="HGN316" s="3"/>
      <c r="HGO316" s="3"/>
      <c r="HGP316" s="3"/>
      <c r="HGQ316" s="3"/>
      <c r="HGR316" s="3"/>
      <c r="HGS316" s="3"/>
      <c r="HGT316" s="3"/>
      <c r="HGU316" s="3"/>
      <c r="HGV316" s="3"/>
      <c r="HGW316" s="3"/>
      <c r="HGX316" s="3"/>
      <c r="HGY316" s="3"/>
      <c r="HGZ316" s="3"/>
      <c r="HHA316" s="3"/>
      <c r="HHB316" s="3"/>
      <c r="HHC316" s="3"/>
      <c r="HHD316" s="3"/>
      <c r="HHE316" s="3"/>
      <c r="HHF316" s="3"/>
      <c r="HHG316" s="3"/>
      <c r="HHH316" s="3"/>
      <c r="HHI316" s="3"/>
      <c r="HHJ316" s="3"/>
      <c r="HHK316" s="3"/>
      <c r="HHL316" s="3"/>
      <c r="HHM316" s="3"/>
      <c r="HHN316" s="3"/>
      <c r="HHO316" s="3"/>
      <c r="HHP316" s="3"/>
      <c r="HHQ316" s="3"/>
      <c r="HHR316" s="3"/>
      <c r="HHS316" s="3"/>
      <c r="HHT316" s="3"/>
      <c r="HHU316" s="3"/>
      <c r="HHV316" s="3"/>
      <c r="HHW316" s="3"/>
      <c r="HHX316" s="3"/>
      <c r="HHY316" s="3"/>
      <c r="HHZ316" s="3"/>
      <c r="HIA316" s="3"/>
      <c r="HIB316" s="3"/>
      <c r="HIC316" s="3"/>
      <c r="HID316" s="3"/>
      <c r="HIE316" s="3"/>
      <c r="HIF316" s="3"/>
      <c r="HIG316" s="3"/>
      <c r="HIH316" s="3"/>
      <c r="HII316" s="3"/>
      <c r="HIJ316" s="3"/>
      <c r="HIK316" s="3"/>
      <c r="HIL316" s="3"/>
      <c r="HIM316" s="3"/>
      <c r="HIN316" s="3"/>
      <c r="HIO316" s="3"/>
      <c r="HIP316" s="3"/>
      <c r="HIQ316" s="3"/>
      <c r="HIR316" s="3"/>
      <c r="HIS316" s="3"/>
      <c r="HIT316" s="3"/>
      <c r="HIU316" s="3"/>
      <c r="HIV316" s="3"/>
      <c r="HIW316" s="3"/>
      <c r="HIX316" s="3"/>
      <c r="HIY316" s="3"/>
      <c r="HIZ316" s="3"/>
      <c r="HJA316" s="3"/>
      <c r="HJB316" s="3"/>
      <c r="HJC316" s="3"/>
      <c r="HJD316" s="3"/>
      <c r="HJE316" s="3"/>
      <c r="HJF316" s="3"/>
      <c r="HJG316" s="3"/>
      <c r="HJH316" s="3"/>
      <c r="HJI316" s="3"/>
      <c r="HJJ316" s="3"/>
      <c r="HJK316" s="3"/>
      <c r="HJL316" s="3"/>
      <c r="HJM316" s="3"/>
      <c r="HJN316" s="3"/>
      <c r="HJO316" s="3"/>
      <c r="HJP316" s="3"/>
      <c r="HJQ316" s="3"/>
      <c r="HJR316" s="3"/>
      <c r="HJS316" s="3"/>
      <c r="HJT316" s="3"/>
      <c r="HJU316" s="3"/>
      <c r="HJV316" s="3"/>
      <c r="HJW316" s="3"/>
      <c r="HJX316" s="3"/>
      <c r="HJY316" s="3"/>
      <c r="HJZ316" s="3"/>
      <c r="HKA316" s="3"/>
      <c r="HKB316" s="3"/>
      <c r="HKC316" s="3"/>
      <c r="HKD316" s="3"/>
      <c r="HKE316" s="3"/>
      <c r="HKF316" s="3"/>
      <c r="HKG316" s="3"/>
      <c r="HKH316" s="3"/>
      <c r="HKI316" s="3"/>
      <c r="HKJ316" s="3"/>
      <c r="HKK316" s="3"/>
      <c r="HKL316" s="3"/>
      <c r="HKM316" s="3"/>
      <c r="HKN316" s="3"/>
      <c r="HKO316" s="3"/>
      <c r="HKP316" s="3"/>
      <c r="HKQ316" s="3"/>
      <c r="HKR316" s="3"/>
      <c r="HKS316" s="3"/>
      <c r="HKT316" s="3"/>
      <c r="HKU316" s="3"/>
      <c r="HKV316" s="3"/>
      <c r="HKW316" s="3"/>
      <c r="HKX316" s="3"/>
      <c r="HKY316" s="3"/>
      <c r="HKZ316" s="3"/>
      <c r="HLA316" s="3"/>
      <c r="HLB316" s="3"/>
      <c r="HLC316" s="3"/>
      <c r="HLD316" s="3"/>
      <c r="HLE316" s="3"/>
      <c r="HLF316" s="3"/>
      <c r="HLG316" s="3"/>
      <c r="HLH316" s="3"/>
      <c r="HLI316" s="3"/>
      <c r="HLJ316" s="3"/>
      <c r="HLK316" s="3"/>
      <c r="HLL316" s="3"/>
      <c r="HLM316" s="3"/>
      <c r="HLN316" s="3"/>
      <c r="HLO316" s="3"/>
      <c r="HLP316" s="3"/>
      <c r="HLQ316" s="3"/>
      <c r="HLR316" s="3"/>
      <c r="HLS316" s="3"/>
      <c r="HLT316" s="3"/>
      <c r="HLU316" s="3"/>
      <c r="HLV316" s="3"/>
      <c r="HLW316" s="3"/>
      <c r="HLX316" s="3"/>
      <c r="HLY316" s="3"/>
      <c r="HLZ316" s="3"/>
      <c r="HMA316" s="3"/>
      <c r="HMB316" s="3"/>
      <c r="HMC316" s="3"/>
      <c r="HMD316" s="3"/>
      <c r="HME316" s="3"/>
      <c r="HMF316" s="3"/>
      <c r="HMG316" s="3"/>
      <c r="HMH316" s="3"/>
      <c r="HMI316" s="3"/>
      <c r="HMJ316" s="3"/>
      <c r="HMK316" s="3"/>
      <c r="HML316" s="3"/>
      <c r="HMM316" s="3"/>
      <c r="HMN316" s="3"/>
      <c r="HMO316" s="3"/>
      <c r="HMP316" s="3"/>
      <c r="HMQ316" s="3"/>
      <c r="HMR316" s="3"/>
      <c r="HMS316" s="3"/>
      <c r="HMT316" s="3"/>
      <c r="HMU316" s="3"/>
      <c r="HMV316" s="3"/>
      <c r="HMW316" s="3"/>
      <c r="HMX316" s="3"/>
      <c r="HMY316" s="3"/>
      <c r="HMZ316" s="3"/>
      <c r="HNA316" s="3"/>
      <c r="HNB316" s="3"/>
      <c r="HNC316" s="3"/>
      <c r="HND316" s="3"/>
      <c r="HNE316" s="3"/>
      <c r="HNF316" s="3"/>
      <c r="HNG316" s="3"/>
      <c r="HNH316" s="3"/>
      <c r="HNI316" s="3"/>
      <c r="HNJ316" s="3"/>
      <c r="HNK316" s="3"/>
      <c r="HNL316" s="3"/>
      <c r="HNM316" s="3"/>
      <c r="HNN316" s="3"/>
      <c r="HNO316" s="3"/>
      <c r="HNP316" s="3"/>
      <c r="HNQ316" s="3"/>
      <c r="HNR316" s="3"/>
      <c r="HNS316" s="3"/>
      <c r="HNT316" s="3"/>
      <c r="HNU316" s="3"/>
      <c r="HNV316" s="3"/>
      <c r="HNW316" s="3"/>
      <c r="HNX316" s="3"/>
      <c r="HNY316" s="3"/>
      <c r="HNZ316" s="3"/>
      <c r="HOA316" s="3"/>
      <c r="HOB316" s="3"/>
      <c r="HOC316" s="3"/>
      <c r="HOD316" s="3"/>
      <c r="HOE316" s="3"/>
      <c r="HOF316" s="3"/>
      <c r="HOG316" s="3"/>
      <c r="HOH316" s="3"/>
      <c r="HOI316" s="3"/>
      <c r="HOJ316" s="3"/>
      <c r="HOK316" s="3"/>
      <c r="HOL316" s="3"/>
      <c r="HOM316" s="3"/>
      <c r="HON316" s="3"/>
      <c r="HOO316" s="3"/>
      <c r="HOP316" s="3"/>
      <c r="HOQ316" s="3"/>
      <c r="HOR316" s="3"/>
      <c r="HOS316" s="3"/>
      <c r="HOT316" s="3"/>
      <c r="HOU316" s="3"/>
      <c r="HOV316" s="3"/>
      <c r="HOW316" s="3"/>
      <c r="HOX316" s="3"/>
      <c r="HOY316" s="3"/>
      <c r="HOZ316" s="3"/>
      <c r="HPA316" s="3"/>
      <c r="HPB316" s="3"/>
      <c r="HPC316" s="3"/>
      <c r="HPD316" s="3"/>
      <c r="HPE316" s="3"/>
      <c r="HPF316" s="3"/>
      <c r="HPG316" s="3"/>
      <c r="HPH316" s="3"/>
      <c r="HPI316" s="3"/>
      <c r="HPJ316" s="3"/>
      <c r="HPK316" s="3"/>
      <c r="HPL316" s="3"/>
      <c r="HPM316" s="3"/>
      <c r="HPN316" s="3"/>
      <c r="HPO316" s="3"/>
      <c r="HPP316" s="3"/>
      <c r="HPQ316" s="3"/>
      <c r="HPR316" s="3"/>
      <c r="HPS316" s="3"/>
      <c r="HPT316" s="3"/>
      <c r="HPU316" s="3"/>
      <c r="HPV316" s="3"/>
      <c r="HPW316" s="3"/>
      <c r="HPX316" s="3"/>
      <c r="HPY316" s="3"/>
      <c r="HPZ316" s="3"/>
      <c r="HQA316" s="3"/>
      <c r="HQB316" s="3"/>
      <c r="HQC316" s="3"/>
      <c r="HQD316" s="3"/>
      <c r="HQE316" s="3"/>
      <c r="HQF316" s="3"/>
      <c r="HQG316" s="3"/>
      <c r="HQH316" s="3"/>
      <c r="HQI316" s="3"/>
      <c r="HQJ316" s="3"/>
      <c r="HQK316" s="3"/>
      <c r="HQL316" s="3"/>
      <c r="HQM316" s="3"/>
      <c r="HQN316" s="3"/>
      <c r="HQO316" s="3"/>
      <c r="HQP316" s="3"/>
      <c r="HQQ316" s="3"/>
      <c r="HQR316" s="3"/>
      <c r="HQS316" s="3"/>
      <c r="HQT316" s="3"/>
      <c r="HQU316" s="3"/>
      <c r="HQV316" s="3"/>
      <c r="HQW316" s="3"/>
      <c r="HQX316" s="3"/>
      <c r="HQY316" s="3"/>
      <c r="HQZ316" s="3"/>
      <c r="HRA316" s="3"/>
      <c r="HRB316" s="3"/>
      <c r="HRC316" s="3"/>
      <c r="HRD316" s="3"/>
      <c r="HRE316" s="3"/>
      <c r="HRF316" s="3"/>
      <c r="HRG316" s="3"/>
      <c r="HRH316" s="3"/>
      <c r="HRI316" s="3"/>
      <c r="HRJ316" s="3"/>
      <c r="HRK316" s="3"/>
      <c r="HRL316" s="3"/>
      <c r="HRM316" s="3"/>
      <c r="HRN316" s="3"/>
      <c r="HRO316" s="3"/>
      <c r="HRP316" s="3"/>
      <c r="HRQ316" s="3"/>
      <c r="HRR316" s="3"/>
      <c r="HRS316" s="3"/>
      <c r="HRT316" s="3"/>
      <c r="HRU316" s="3"/>
      <c r="HRV316" s="3"/>
      <c r="HRW316" s="3"/>
      <c r="HRX316" s="3"/>
      <c r="HRY316" s="3"/>
      <c r="HRZ316" s="3"/>
      <c r="HSA316" s="3"/>
      <c r="HSB316" s="3"/>
      <c r="HSC316" s="3"/>
      <c r="HSD316" s="3"/>
      <c r="HSE316" s="3"/>
      <c r="HSF316" s="3"/>
      <c r="HSG316" s="3"/>
      <c r="HSH316" s="3"/>
      <c r="HSI316" s="3"/>
      <c r="HSJ316" s="3"/>
      <c r="HSK316" s="3"/>
      <c r="HSL316" s="3"/>
      <c r="HSM316" s="3"/>
      <c r="HSN316" s="3"/>
      <c r="HSO316" s="3"/>
      <c r="HSP316" s="3"/>
      <c r="HSQ316" s="3"/>
      <c r="HSR316" s="3"/>
      <c r="HSS316" s="3"/>
      <c r="HST316" s="3"/>
      <c r="HSU316" s="3"/>
      <c r="HSV316" s="3"/>
      <c r="HSW316" s="3"/>
      <c r="HSX316" s="3"/>
      <c r="HSY316" s="3"/>
      <c r="HSZ316" s="3"/>
      <c r="HTA316" s="3"/>
      <c r="HTB316" s="3"/>
      <c r="HTC316" s="3"/>
      <c r="HTD316" s="3"/>
      <c r="HTE316" s="3"/>
      <c r="HTF316" s="3"/>
      <c r="HTG316" s="3"/>
      <c r="HTH316" s="3"/>
      <c r="HTI316" s="3"/>
      <c r="HTJ316" s="3"/>
      <c r="HTK316" s="3"/>
      <c r="HTL316" s="3"/>
      <c r="HTM316" s="3"/>
      <c r="HTN316" s="3"/>
      <c r="HTO316" s="3"/>
      <c r="HTP316" s="3"/>
      <c r="HTQ316" s="3"/>
      <c r="HTR316" s="3"/>
      <c r="HTS316" s="3"/>
      <c r="HTT316" s="3"/>
      <c r="HTU316" s="3"/>
      <c r="HTV316" s="3"/>
      <c r="HTW316" s="3"/>
      <c r="HTX316" s="3"/>
      <c r="HTY316" s="3"/>
      <c r="HTZ316" s="3"/>
      <c r="HUA316" s="3"/>
      <c r="HUB316" s="3"/>
      <c r="HUC316" s="3"/>
      <c r="HUD316" s="3"/>
      <c r="HUE316" s="3"/>
      <c r="HUF316" s="3"/>
      <c r="HUG316" s="3"/>
      <c r="HUH316" s="3"/>
      <c r="HUI316" s="3"/>
      <c r="HUJ316" s="3"/>
      <c r="HUK316" s="3"/>
      <c r="HUL316" s="3"/>
      <c r="HUM316" s="3"/>
      <c r="HUN316" s="3"/>
      <c r="HUO316" s="3"/>
      <c r="HUP316" s="3"/>
      <c r="HUQ316" s="3"/>
      <c r="HUR316" s="3"/>
      <c r="HUS316" s="3"/>
      <c r="HUT316" s="3"/>
      <c r="HUU316" s="3"/>
      <c r="HUV316" s="3"/>
      <c r="HUW316" s="3"/>
      <c r="HUX316" s="3"/>
      <c r="HUY316" s="3"/>
      <c r="HUZ316" s="3"/>
      <c r="HVA316" s="3"/>
      <c r="HVB316" s="3"/>
      <c r="HVC316" s="3"/>
      <c r="HVD316" s="3"/>
      <c r="HVE316" s="3"/>
      <c r="HVF316" s="3"/>
      <c r="HVG316" s="3"/>
      <c r="HVH316" s="3"/>
      <c r="HVI316" s="3"/>
      <c r="HVJ316" s="3"/>
      <c r="HVK316" s="3"/>
      <c r="HVL316" s="3"/>
      <c r="HVM316" s="3"/>
      <c r="HVN316" s="3"/>
      <c r="HVO316" s="3"/>
      <c r="HVP316" s="3"/>
      <c r="HVQ316" s="3"/>
      <c r="HVR316" s="3"/>
      <c r="HVS316" s="3"/>
      <c r="HVT316" s="3"/>
      <c r="HVU316" s="3"/>
      <c r="HVV316" s="3"/>
      <c r="HVW316" s="3"/>
      <c r="HVX316" s="3"/>
      <c r="HVY316" s="3"/>
      <c r="HVZ316" s="3"/>
      <c r="HWA316" s="3"/>
      <c r="HWB316" s="3"/>
      <c r="HWC316" s="3"/>
      <c r="HWD316" s="3"/>
      <c r="HWE316" s="3"/>
      <c r="HWF316" s="3"/>
      <c r="HWG316" s="3"/>
      <c r="HWH316" s="3"/>
      <c r="HWI316" s="3"/>
      <c r="HWJ316" s="3"/>
      <c r="HWK316" s="3"/>
      <c r="HWL316" s="3"/>
      <c r="HWM316" s="3"/>
      <c r="HWN316" s="3"/>
      <c r="HWO316" s="3"/>
      <c r="HWP316" s="3"/>
      <c r="HWQ316" s="3"/>
      <c r="HWR316" s="3"/>
      <c r="HWS316" s="3"/>
      <c r="HWT316" s="3"/>
      <c r="HWU316" s="3"/>
      <c r="HWV316" s="3"/>
      <c r="HWW316" s="3"/>
      <c r="HWX316" s="3"/>
      <c r="HWY316" s="3"/>
      <c r="HWZ316" s="3"/>
      <c r="HXA316" s="3"/>
      <c r="HXB316" s="3"/>
      <c r="HXC316" s="3"/>
      <c r="HXD316" s="3"/>
      <c r="HXE316" s="3"/>
      <c r="HXF316" s="3"/>
      <c r="HXG316" s="3"/>
      <c r="HXH316" s="3"/>
      <c r="HXI316" s="3"/>
      <c r="HXJ316" s="3"/>
      <c r="HXK316" s="3"/>
      <c r="HXL316" s="3"/>
      <c r="HXM316" s="3"/>
      <c r="HXN316" s="3"/>
      <c r="HXO316" s="3"/>
      <c r="HXP316" s="3"/>
      <c r="HXQ316" s="3"/>
      <c r="HXR316" s="3"/>
      <c r="HXS316" s="3"/>
      <c r="HXT316" s="3"/>
      <c r="HXU316" s="3"/>
      <c r="HXV316" s="3"/>
      <c r="HXW316" s="3"/>
      <c r="HXX316" s="3"/>
      <c r="HXY316" s="3"/>
      <c r="HXZ316" s="3"/>
      <c r="HYA316" s="3"/>
      <c r="HYB316" s="3"/>
      <c r="HYC316" s="3"/>
      <c r="HYD316" s="3"/>
      <c r="HYE316" s="3"/>
      <c r="HYF316" s="3"/>
      <c r="HYG316" s="3"/>
      <c r="HYH316" s="3"/>
      <c r="HYI316" s="3"/>
      <c r="HYJ316" s="3"/>
      <c r="HYK316" s="3"/>
      <c r="HYL316" s="3"/>
      <c r="HYM316" s="3"/>
      <c r="HYN316" s="3"/>
      <c r="HYO316" s="3"/>
      <c r="HYP316" s="3"/>
      <c r="HYQ316" s="3"/>
      <c r="HYR316" s="3"/>
      <c r="HYS316" s="3"/>
      <c r="HYT316" s="3"/>
      <c r="HYU316" s="3"/>
      <c r="HYV316" s="3"/>
      <c r="HYW316" s="3"/>
      <c r="HYX316" s="3"/>
      <c r="HYY316" s="3"/>
      <c r="HYZ316" s="3"/>
      <c r="HZA316" s="3"/>
      <c r="HZB316" s="3"/>
      <c r="HZC316" s="3"/>
      <c r="HZD316" s="3"/>
      <c r="HZE316" s="3"/>
      <c r="HZF316" s="3"/>
      <c r="HZG316" s="3"/>
      <c r="HZH316" s="3"/>
      <c r="HZI316" s="3"/>
      <c r="HZJ316" s="3"/>
      <c r="HZK316" s="3"/>
      <c r="HZL316" s="3"/>
      <c r="HZM316" s="3"/>
      <c r="HZN316" s="3"/>
      <c r="HZO316" s="3"/>
      <c r="HZP316" s="3"/>
      <c r="HZQ316" s="3"/>
      <c r="HZR316" s="3"/>
      <c r="HZS316" s="3"/>
      <c r="HZT316" s="3"/>
      <c r="HZU316" s="3"/>
      <c r="HZV316" s="3"/>
      <c r="HZW316" s="3"/>
      <c r="HZX316" s="3"/>
      <c r="HZY316" s="3"/>
      <c r="HZZ316" s="3"/>
      <c r="IAA316" s="3"/>
      <c r="IAB316" s="3"/>
      <c r="IAC316" s="3"/>
      <c r="IAD316" s="3"/>
      <c r="IAE316" s="3"/>
      <c r="IAF316" s="3"/>
      <c r="IAG316" s="3"/>
      <c r="IAH316" s="3"/>
      <c r="IAI316" s="3"/>
      <c r="IAJ316" s="3"/>
      <c r="IAK316" s="3"/>
      <c r="IAL316" s="3"/>
      <c r="IAM316" s="3"/>
      <c r="IAN316" s="3"/>
      <c r="IAO316" s="3"/>
      <c r="IAP316" s="3"/>
      <c r="IAQ316" s="3"/>
      <c r="IAR316" s="3"/>
      <c r="IAS316" s="3"/>
      <c r="IAT316" s="3"/>
      <c r="IAU316" s="3"/>
      <c r="IAV316" s="3"/>
      <c r="IAW316" s="3"/>
      <c r="IAX316" s="3"/>
      <c r="IAY316" s="3"/>
      <c r="IAZ316" s="3"/>
      <c r="IBA316" s="3"/>
      <c r="IBB316" s="3"/>
      <c r="IBC316" s="3"/>
      <c r="IBD316" s="3"/>
      <c r="IBE316" s="3"/>
      <c r="IBF316" s="3"/>
      <c r="IBG316" s="3"/>
      <c r="IBH316" s="3"/>
      <c r="IBI316" s="3"/>
      <c r="IBJ316" s="3"/>
      <c r="IBK316" s="3"/>
      <c r="IBL316" s="3"/>
      <c r="IBM316" s="3"/>
      <c r="IBN316" s="3"/>
      <c r="IBO316" s="3"/>
      <c r="IBP316" s="3"/>
      <c r="IBQ316" s="3"/>
      <c r="IBR316" s="3"/>
      <c r="IBS316" s="3"/>
      <c r="IBT316" s="3"/>
      <c r="IBU316" s="3"/>
      <c r="IBV316" s="3"/>
      <c r="IBW316" s="3"/>
      <c r="IBX316" s="3"/>
      <c r="IBY316" s="3"/>
      <c r="IBZ316" s="3"/>
      <c r="ICA316" s="3"/>
      <c r="ICB316" s="3"/>
      <c r="ICC316" s="3"/>
      <c r="ICD316" s="3"/>
      <c r="ICE316" s="3"/>
      <c r="ICF316" s="3"/>
      <c r="ICG316" s="3"/>
      <c r="ICH316" s="3"/>
      <c r="ICI316" s="3"/>
      <c r="ICJ316" s="3"/>
      <c r="ICK316" s="3"/>
      <c r="ICL316" s="3"/>
      <c r="ICM316" s="3"/>
      <c r="ICN316" s="3"/>
      <c r="ICO316" s="3"/>
      <c r="ICP316" s="3"/>
      <c r="ICQ316" s="3"/>
      <c r="ICR316" s="3"/>
      <c r="ICS316" s="3"/>
      <c r="ICT316" s="3"/>
      <c r="ICU316" s="3"/>
      <c r="ICV316" s="3"/>
      <c r="ICW316" s="3"/>
      <c r="ICX316" s="3"/>
      <c r="ICY316" s="3"/>
      <c r="ICZ316" s="3"/>
      <c r="IDA316" s="3"/>
      <c r="IDB316" s="3"/>
      <c r="IDC316" s="3"/>
      <c r="IDD316" s="3"/>
      <c r="IDE316" s="3"/>
      <c r="IDF316" s="3"/>
      <c r="IDG316" s="3"/>
      <c r="IDH316" s="3"/>
      <c r="IDI316" s="3"/>
      <c r="IDJ316" s="3"/>
      <c r="IDK316" s="3"/>
      <c r="IDL316" s="3"/>
      <c r="IDM316" s="3"/>
      <c r="IDN316" s="3"/>
      <c r="IDO316" s="3"/>
      <c r="IDP316" s="3"/>
      <c r="IDQ316" s="3"/>
      <c r="IDR316" s="3"/>
      <c r="IDS316" s="3"/>
      <c r="IDT316" s="3"/>
      <c r="IDU316" s="3"/>
      <c r="IDV316" s="3"/>
      <c r="IDW316" s="3"/>
      <c r="IDX316" s="3"/>
      <c r="IDY316" s="3"/>
      <c r="IDZ316" s="3"/>
      <c r="IEA316" s="3"/>
      <c r="IEB316" s="3"/>
      <c r="IEC316" s="3"/>
      <c r="IED316" s="3"/>
      <c r="IEE316" s="3"/>
      <c r="IEF316" s="3"/>
      <c r="IEG316" s="3"/>
      <c r="IEH316" s="3"/>
      <c r="IEI316" s="3"/>
      <c r="IEJ316" s="3"/>
      <c r="IEK316" s="3"/>
      <c r="IEL316" s="3"/>
      <c r="IEM316" s="3"/>
      <c r="IEN316" s="3"/>
      <c r="IEO316" s="3"/>
      <c r="IEP316" s="3"/>
      <c r="IEQ316" s="3"/>
      <c r="IER316" s="3"/>
      <c r="IES316" s="3"/>
      <c r="IET316" s="3"/>
      <c r="IEU316" s="3"/>
      <c r="IEV316" s="3"/>
      <c r="IEW316" s="3"/>
      <c r="IEX316" s="3"/>
      <c r="IEY316" s="3"/>
      <c r="IEZ316" s="3"/>
      <c r="IFA316" s="3"/>
      <c r="IFB316" s="3"/>
      <c r="IFC316" s="3"/>
      <c r="IFD316" s="3"/>
      <c r="IFE316" s="3"/>
      <c r="IFF316" s="3"/>
      <c r="IFG316" s="3"/>
      <c r="IFH316" s="3"/>
      <c r="IFI316" s="3"/>
      <c r="IFJ316" s="3"/>
      <c r="IFK316" s="3"/>
      <c r="IFL316" s="3"/>
      <c r="IFM316" s="3"/>
      <c r="IFN316" s="3"/>
      <c r="IFO316" s="3"/>
      <c r="IFP316" s="3"/>
      <c r="IFQ316" s="3"/>
      <c r="IFR316" s="3"/>
      <c r="IFS316" s="3"/>
      <c r="IFT316" s="3"/>
      <c r="IFU316" s="3"/>
      <c r="IFV316" s="3"/>
      <c r="IFW316" s="3"/>
      <c r="IFX316" s="3"/>
      <c r="IFY316" s="3"/>
      <c r="IFZ316" s="3"/>
      <c r="IGA316" s="3"/>
      <c r="IGB316" s="3"/>
      <c r="IGC316" s="3"/>
      <c r="IGD316" s="3"/>
      <c r="IGE316" s="3"/>
      <c r="IGF316" s="3"/>
      <c r="IGG316" s="3"/>
      <c r="IGH316" s="3"/>
      <c r="IGI316" s="3"/>
      <c r="IGJ316" s="3"/>
      <c r="IGK316" s="3"/>
      <c r="IGL316" s="3"/>
      <c r="IGM316" s="3"/>
      <c r="IGN316" s="3"/>
      <c r="IGO316" s="3"/>
      <c r="IGP316" s="3"/>
      <c r="IGQ316" s="3"/>
      <c r="IGR316" s="3"/>
      <c r="IGS316" s="3"/>
      <c r="IGT316" s="3"/>
      <c r="IGU316" s="3"/>
      <c r="IGV316" s="3"/>
      <c r="IGW316" s="3"/>
      <c r="IGX316" s="3"/>
      <c r="IGY316" s="3"/>
      <c r="IGZ316" s="3"/>
      <c r="IHA316" s="3"/>
      <c r="IHB316" s="3"/>
      <c r="IHC316" s="3"/>
      <c r="IHD316" s="3"/>
      <c r="IHE316" s="3"/>
      <c r="IHF316" s="3"/>
      <c r="IHG316" s="3"/>
      <c r="IHH316" s="3"/>
      <c r="IHI316" s="3"/>
      <c r="IHJ316" s="3"/>
      <c r="IHK316" s="3"/>
      <c r="IHL316" s="3"/>
      <c r="IHM316" s="3"/>
      <c r="IHN316" s="3"/>
      <c r="IHO316" s="3"/>
      <c r="IHP316" s="3"/>
      <c r="IHQ316" s="3"/>
      <c r="IHR316" s="3"/>
      <c r="IHS316" s="3"/>
      <c r="IHT316" s="3"/>
      <c r="IHU316" s="3"/>
      <c r="IHV316" s="3"/>
      <c r="IHW316" s="3"/>
      <c r="IHX316" s="3"/>
      <c r="IHY316" s="3"/>
      <c r="IHZ316" s="3"/>
      <c r="IIA316" s="3"/>
      <c r="IIB316" s="3"/>
      <c r="IIC316" s="3"/>
      <c r="IID316" s="3"/>
      <c r="IIE316" s="3"/>
      <c r="IIF316" s="3"/>
      <c r="IIG316" s="3"/>
      <c r="IIH316" s="3"/>
      <c r="III316" s="3"/>
      <c r="IIJ316" s="3"/>
      <c r="IIK316" s="3"/>
      <c r="IIL316" s="3"/>
      <c r="IIM316" s="3"/>
      <c r="IIN316" s="3"/>
      <c r="IIO316" s="3"/>
      <c r="IIP316" s="3"/>
      <c r="IIQ316" s="3"/>
      <c r="IIR316" s="3"/>
      <c r="IIS316" s="3"/>
      <c r="IIT316" s="3"/>
      <c r="IIU316" s="3"/>
      <c r="IIV316" s="3"/>
      <c r="IIW316" s="3"/>
      <c r="IIX316" s="3"/>
      <c r="IIY316" s="3"/>
      <c r="IIZ316" s="3"/>
      <c r="IJA316" s="3"/>
      <c r="IJB316" s="3"/>
      <c r="IJC316" s="3"/>
      <c r="IJD316" s="3"/>
      <c r="IJE316" s="3"/>
      <c r="IJF316" s="3"/>
      <c r="IJG316" s="3"/>
      <c r="IJH316" s="3"/>
      <c r="IJI316" s="3"/>
      <c r="IJJ316" s="3"/>
      <c r="IJK316" s="3"/>
      <c r="IJL316" s="3"/>
      <c r="IJM316" s="3"/>
      <c r="IJN316" s="3"/>
      <c r="IJO316" s="3"/>
      <c r="IJP316" s="3"/>
      <c r="IJQ316" s="3"/>
      <c r="IJR316" s="3"/>
      <c r="IJS316" s="3"/>
      <c r="IJT316" s="3"/>
      <c r="IJU316" s="3"/>
      <c r="IJV316" s="3"/>
      <c r="IJW316" s="3"/>
      <c r="IJX316" s="3"/>
      <c r="IJY316" s="3"/>
      <c r="IJZ316" s="3"/>
      <c r="IKA316" s="3"/>
      <c r="IKB316" s="3"/>
      <c r="IKC316" s="3"/>
      <c r="IKD316" s="3"/>
      <c r="IKE316" s="3"/>
      <c r="IKF316" s="3"/>
      <c r="IKG316" s="3"/>
      <c r="IKH316" s="3"/>
      <c r="IKI316" s="3"/>
      <c r="IKJ316" s="3"/>
      <c r="IKK316" s="3"/>
      <c r="IKL316" s="3"/>
      <c r="IKM316" s="3"/>
      <c r="IKN316" s="3"/>
      <c r="IKO316" s="3"/>
      <c r="IKP316" s="3"/>
      <c r="IKQ316" s="3"/>
      <c r="IKR316" s="3"/>
      <c r="IKS316" s="3"/>
      <c r="IKT316" s="3"/>
      <c r="IKU316" s="3"/>
      <c r="IKV316" s="3"/>
      <c r="IKW316" s="3"/>
      <c r="IKX316" s="3"/>
      <c r="IKY316" s="3"/>
      <c r="IKZ316" s="3"/>
      <c r="ILA316" s="3"/>
      <c r="ILB316" s="3"/>
      <c r="ILC316" s="3"/>
      <c r="ILD316" s="3"/>
      <c r="ILE316" s="3"/>
      <c r="ILF316" s="3"/>
      <c r="ILG316" s="3"/>
      <c r="ILH316" s="3"/>
      <c r="ILI316" s="3"/>
      <c r="ILJ316" s="3"/>
      <c r="ILK316" s="3"/>
      <c r="ILL316" s="3"/>
      <c r="ILM316" s="3"/>
      <c r="ILN316" s="3"/>
      <c r="ILO316" s="3"/>
      <c r="ILP316" s="3"/>
      <c r="ILQ316" s="3"/>
      <c r="ILR316" s="3"/>
      <c r="ILS316" s="3"/>
      <c r="ILT316" s="3"/>
      <c r="ILU316" s="3"/>
      <c r="ILV316" s="3"/>
      <c r="ILW316" s="3"/>
      <c r="ILX316" s="3"/>
      <c r="ILY316" s="3"/>
      <c r="ILZ316" s="3"/>
      <c r="IMA316" s="3"/>
      <c r="IMB316" s="3"/>
      <c r="IMC316" s="3"/>
      <c r="IMD316" s="3"/>
      <c r="IME316" s="3"/>
      <c r="IMF316" s="3"/>
      <c r="IMG316" s="3"/>
      <c r="IMH316" s="3"/>
      <c r="IMI316" s="3"/>
      <c r="IMJ316" s="3"/>
      <c r="IMK316" s="3"/>
      <c r="IML316" s="3"/>
      <c r="IMM316" s="3"/>
      <c r="IMN316" s="3"/>
      <c r="IMO316" s="3"/>
      <c r="IMP316" s="3"/>
      <c r="IMQ316" s="3"/>
      <c r="IMR316" s="3"/>
      <c r="IMS316" s="3"/>
      <c r="IMT316" s="3"/>
      <c r="IMU316" s="3"/>
      <c r="IMV316" s="3"/>
      <c r="IMW316" s="3"/>
      <c r="IMX316" s="3"/>
      <c r="IMY316" s="3"/>
      <c r="IMZ316" s="3"/>
      <c r="INA316" s="3"/>
      <c r="INB316" s="3"/>
      <c r="INC316" s="3"/>
      <c r="IND316" s="3"/>
      <c r="INE316" s="3"/>
      <c r="INF316" s="3"/>
      <c r="ING316" s="3"/>
      <c r="INH316" s="3"/>
      <c r="INI316" s="3"/>
      <c r="INJ316" s="3"/>
      <c r="INK316" s="3"/>
      <c r="INL316" s="3"/>
      <c r="INM316" s="3"/>
      <c r="INN316" s="3"/>
      <c r="INO316" s="3"/>
      <c r="INP316" s="3"/>
      <c r="INQ316" s="3"/>
      <c r="INR316" s="3"/>
      <c r="INS316" s="3"/>
      <c r="INT316" s="3"/>
      <c r="INU316" s="3"/>
      <c r="INV316" s="3"/>
      <c r="INW316" s="3"/>
      <c r="INX316" s="3"/>
      <c r="INY316" s="3"/>
      <c r="INZ316" s="3"/>
      <c r="IOA316" s="3"/>
      <c r="IOB316" s="3"/>
      <c r="IOC316" s="3"/>
      <c r="IOD316" s="3"/>
      <c r="IOE316" s="3"/>
      <c r="IOF316" s="3"/>
      <c r="IOG316" s="3"/>
      <c r="IOH316" s="3"/>
      <c r="IOI316" s="3"/>
      <c r="IOJ316" s="3"/>
      <c r="IOK316" s="3"/>
      <c r="IOL316" s="3"/>
      <c r="IOM316" s="3"/>
      <c r="ION316" s="3"/>
      <c r="IOO316" s="3"/>
      <c r="IOP316" s="3"/>
      <c r="IOQ316" s="3"/>
      <c r="IOR316" s="3"/>
      <c r="IOS316" s="3"/>
      <c r="IOT316" s="3"/>
      <c r="IOU316" s="3"/>
      <c r="IOV316" s="3"/>
      <c r="IOW316" s="3"/>
      <c r="IOX316" s="3"/>
      <c r="IOY316" s="3"/>
      <c r="IOZ316" s="3"/>
      <c r="IPA316" s="3"/>
      <c r="IPB316" s="3"/>
      <c r="IPC316" s="3"/>
      <c r="IPD316" s="3"/>
      <c r="IPE316" s="3"/>
      <c r="IPF316" s="3"/>
      <c r="IPG316" s="3"/>
      <c r="IPH316" s="3"/>
      <c r="IPI316" s="3"/>
      <c r="IPJ316" s="3"/>
      <c r="IPK316" s="3"/>
      <c r="IPL316" s="3"/>
      <c r="IPM316" s="3"/>
      <c r="IPN316" s="3"/>
      <c r="IPO316" s="3"/>
      <c r="IPP316" s="3"/>
      <c r="IPQ316" s="3"/>
      <c r="IPR316" s="3"/>
      <c r="IPS316" s="3"/>
      <c r="IPT316" s="3"/>
      <c r="IPU316" s="3"/>
      <c r="IPV316" s="3"/>
      <c r="IPW316" s="3"/>
      <c r="IPX316" s="3"/>
      <c r="IPY316" s="3"/>
      <c r="IPZ316" s="3"/>
      <c r="IQA316" s="3"/>
      <c r="IQB316" s="3"/>
      <c r="IQC316" s="3"/>
      <c r="IQD316" s="3"/>
      <c r="IQE316" s="3"/>
      <c r="IQF316" s="3"/>
      <c r="IQG316" s="3"/>
      <c r="IQH316" s="3"/>
      <c r="IQI316" s="3"/>
      <c r="IQJ316" s="3"/>
      <c r="IQK316" s="3"/>
      <c r="IQL316" s="3"/>
      <c r="IQM316" s="3"/>
      <c r="IQN316" s="3"/>
      <c r="IQO316" s="3"/>
      <c r="IQP316" s="3"/>
      <c r="IQQ316" s="3"/>
      <c r="IQR316" s="3"/>
      <c r="IQS316" s="3"/>
      <c r="IQT316" s="3"/>
      <c r="IQU316" s="3"/>
      <c r="IQV316" s="3"/>
      <c r="IQW316" s="3"/>
      <c r="IQX316" s="3"/>
      <c r="IQY316" s="3"/>
      <c r="IQZ316" s="3"/>
      <c r="IRA316" s="3"/>
      <c r="IRB316" s="3"/>
      <c r="IRC316" s="3"/>
      <c r="IRD316" s="3"/>
      <c r="IRE316" s="3"/>
      <c r="IRF316" s="3"/>
      <c r="IRG316" s="3"/>
      <c r="IRH316" s="3"/>
      <c r="IRI316" s="3"/>
      <c r="IRJ316" s="3"/>
      <c r="IRK316" s="3"/>
      <c r="IRL316" s="3"/>
      <c r="IRM316" s="3"/>
      <c r="IRN316" s="3"/>
      <c r="IRO316" s="3"/>
      <c r="IRP316" s="3"/>
      <c r="IRQ316" s="3"/>
      <c r="IRR316" s="3"/>
      <c r="IRS316" s="3"/>
      <c r="IRT316" s="3"/>
      <c r="IRU316" s="3"/>
      <c r="IRV316" s="3"/>
      <c r="IRW316" s="3"/>
      <c r="IRX316" s="3"/>
      <c r="IRY316" s="3"/>
      <c r="IRZ316" s="3"/>
      <c r="ISA316" s="3"/>
      <c r="ISB316" s="3"/>
      <c r="ISC316" s="3"/>
      <c r="ISD316" s="3"/>
      <c r="ISE316" s="3"/>
      <c r="ISF316" s="3"/>
      <c r="ISG316" s="3"/>
      <c r="ISH316" s="3"/>
      <c r="ISI316" s="3"/>
      <c r="ISJ316" s="3"/>
      <c r="ISK316" s="3"/>
      <c r="ISL316" s="3"/>
      <c r="ISM316" s="3"/>
      <c r="ISN316" s="3"/>
      <c r="ISO316" s="3"/>
      <c r="ISP316" s="3"/>
      <c r="ISQ316" s="3"/>
      <c r="ISR316" s="3"/>
      <c r="ISS316" s="3"/>
      <c r="IST316" s="3"/>
      <c r="ISU316" s="3"/>
      <c r="ISV316" s="3"/>
      <c r="ISW316" s="3"/>
      <c r="ISX316" s="3"/>
      <c r="ISY316" s="3"/>
      <c r="ISZ316" s="3"/>
      <c r="ITA316" s="3"/>
      <c r="ITB316" s="3"/>
      <c r="ITC316" s="3"/>
      <c r="ITD316" s="3"/>
      <c r="ITE316" s="3"/>
      <c r="ITF316" s="3"/>
      <c r="ITG316" s="3"/>
      <c r="ITH316" s="3"/>
      <c r="ITI316" s="3"/>
      <c r="ITJ316" s="3"/>
      <c r="ITK316" s="3"/>
      <c r="ITL316" s="3"/>
      <c r="ITM316" s="3"/>
      <c r="ITN316" s="3"/>
      <c r="ITO316" s="3"/>
      <c r="ITP316" s="3"/>
      <c r="ITQ316" s="3"/>
      <c r="ITR316" s="3"/>
      <c r="ITS316" s="3"/>
      <c r="ITT316" s="3"/>
      <c r="ITU316" s="3"/>
      <c r="ITV316" s="3"/>
      <c r="ITW316" s="3"/>
      <c r="ITX316" s="3"/>
      <c r="ITY316" s="3"/>
      <c r="ITZ316" s="3"/>
      <c r="IUA316" s="3"/>
      <c r="IUB316" s="3"/>
      <c r="IUC316" s="3"/>
      <c r="IUD316" s="3"/>
      <c r="IUE316" s="3"/>
      <c r="IUF316" s="3"/>
      <c r="IUG316" s="3"/>
      <c r="IUH316" s="3"/>
      <c r="IUI316" s="3"/>
      <c r="IUJ316" s="3"/>
      <c r="IUK316" s="3"/>
      <c r="IUL316" s="3"/>
      <c r="IUM316" s="3"/>
      <c r="IUN316" s="3"/>
      <c r="IUO316" s="3"/>
      <c r="IUP316" s="3"/>
      <c r="IUQ316" s="3"/>
      <c r="IUR316" s="3"/>
      <c r="IUS316" s="3"/>
      <c r="IUT316" s="3"/>
      <c r="IUU316" s="3"/>
      <c r="IUV316" s="3"/>
      <c r="IUW316" s="3"/>
      <c r="IUX316" s="3"/>
      <c r="IUY316" s="3"/>
      <c r="IUZ316" s="3"/>
      <c r="IVA316" s="3"/>
      <c r="IVB316" s="3"/>
      <c r="IVC316" s="3"/>
      <c r="IVD316" s="3"/>
      <c r="IVE316" s="3"/>
      <c r="IVF316" s="3"/>
      <c r="IVG316" s="3"/>
      <c r="IVH316" s="3"/>
      <c r="IVI316" s="3"/>
      <c r="IVJ316" s="3"/>
      <c r="IVK316" s="3"/>
      <c r="IVL316" s="3"/>
      <c r="IVM316" s="3"/>
      <c r="IVN316" s="3"/>
      <c r="IVO316" s="3"/>
      <c r="IVP316" s="3"/>
      <c r="IVQ316" s="3"/>
      <c r="IVR316" s="3"/>
      <c r="IVS316" s="3"/>
      <c r="IVT316" s="3"/>
      <c r="IVU316" s="3"/>
      <c r="IVV316" s="3"/>
      <c r="IVW316" s="3"/>
      <c r="IVX316" s="3"/>
      <c r="IVY316" s="3"/>
      <c r="IVZ316" s="3"/>
      <c r="IWA316" s="3"/>
      <c r="IWB316" s="3"/>
      <c r="IWC316" s="3"/>
      <c r="IWD316" s="3"/>
      <c r="IWE316" s="3"/>
      <c r="IWF316" s="3"/>
      <c r="IWG316" s="3"/>
      <c r="IWH316" s="3"/>
      <c r="IWI316" s="3"/>
      <c r="IWJ316" s="3"/>
      <c r="IWK316" s="3"/>
      <c r="IWL316" s="3"/>
      <c r="IWM316" s="3"/>
      <c r="IWN316" s="3"/>
      <c r="IWO316" s="3"/>
      <c r="IWP316" s="3"/>
      <c r="IWQ316" s="3"/>
      <c r="IWR316" s="3"/>
      <c r="IWS316" s="3"/>
      <c r="IWT316" s="3"/>
      <c r="IWU316" s="3"/>
      <c r="IWV316" s="3"/>
      <c r="IWW316" s="3"/>
      <c r="IWX316" s="3"/>
      <c r="IWY316" s="3"/>
      <c r="IWZ316" s="3"/>
      <c r="IXA316" s="3"/>
      <c r="IXB316" s="3"/>
      <c r="IXC316" s="3"/>
      <c r="IXD316" s="3"/>
      <c r="IXE316" s="3"/>
      <c r="IXF316" s="3"/>
      <c r="IXG316" s="3"/>
      <c r="IXH316" s="3"/>
      <c r="IXI316" s="3"/>
      <c r="IXJ316" s="3"/>
      <c r="IXK316" s="3"/>
      <c r="IXL316" s="3"/>
      <c r="IXM316" s="3"/>
      <c r="IXN316" s="3"/>
      <c r="IXO316" s="3"/>
      <c r="IXP316" s="3"/>
      <c r="IXQ316" s="3"/>
      <c r="IXR316" s="3"/>
      <c r="IXS316" s="3"/>
      <c r="IXT316" s="3"/>
      <c r="IXU316" s="3"/>
      <c r="IXV316" s="3"/>
      <c r="IXW316" s="3"/>
      <c r="IXX316" s="3"/>
      <c r="IXY316" s="3"/>
      <c r="IXZ316" s="3"/>
      <c r="IYA316" s="3"/>
      <c r="IYB316" s="3"/>
      <c r="IYC316" s="3"/>
      <c r="IYD316" s="3"/>
      <c r="IYE316" s="3"/>
      <c r="IYF316" s="3"/>
      <c r="IYG316" s="3"/>
      <c r="IYH316" s="3"/>
      <c r="IYI316" s="3"/>
      <c r="IYJ316" s="3"/>
      <c r="IYK316" s="3"/>
      <c r="IYL316" s="3"/>
      <c r="IYM316" s="3"/>
      <c r="IYN316" s="3"/>
      <c r="IYO316" s="3"/>
      <c r="IYP316" s="3"/>
      <c r="IYQ316" s="3"/>
      <c r="IYR316" s="3"/>
      <c r="IYS316" s="3"/>
      <c r="IYT316" s="3"/>
      <c r="IYU316" s="3"/>
      <c r="IYV316" s="3"/>
      <c r="IYW316" s="3"/>
      <c r="IYX316" s="3"/>
      <c r="IYY316" s="3"/>
      <c r="IYZ316" s="3"/>
      <c r="IZA316" s="3"/>
      <c r="IZB316" s="3"/>
      <c r="IZC316" s="3"/>
      <c r="IZD316" s="3"/>
      <c r="IZE316" s="3"/>
      <c r="IZF316" s="3"/>
      <c r="IZG316" s="3"/>
      <c r="IZH316" s="3"/>
      <c r="IZI316" s="3"/>
      <c r="IZJ316" s="3"/>
      <c r="IZK316" s="3"/>
      <c r="IZL316" s="3"/>
      <c r="IZM316" s="3"/>
      <c r="IZN316" s="3"/>
      <c r="IZO316" s="3"/>
      <c r="IZP316" s="3"/>
      <c r="IZQ316" s="3"/>
      <c r="IZR316" s="3"/>
      <c r="IZS316" s="3"/>
      <c r="IZT316" s="3"/>
      <c r="IZU316" s="3"/>
      <c r="IZV316" s="3"/>
      <c r="IZW316" s="3"/>
      <c r="IZX316" s="3"/>
      <c r="IZY316" s="3"/>
      <c r="IZZ316" s="3"/>
      <c r="JAA316" s="3"/>
      <c r="JAB316" s="3"/>
      <c r="JAC316" s="3"/>
      <c r="JAD316" s="3"/>
      <c r="JAE316" s="3"/>
      <c r="JAF316" s="3"/>
      <c r="JAG316" s="3"/>
      <c r="JAH316" s="3"/>
      <c r="JAI316" s="3"/>
      <c r="JAJ316" s="3"/>
      <c r="JAK316" s="3"/>
      <c r="JAL316" s="3"/>
      <c r="JAM316" s="3"/>
      <c r="JAN316" s="3"/>
      <c r="JAO316" s="3"/>
      <c r="JAP316" s="3"/>
      <c r="JAQ316" s="3"/>
      <c r="JAR316" s="3"/>
      <c r="JAS316" s="3"/>
      <c r="JAT316" s="3"/>
      <c r="JAU316" s="3"/>
      <c r="JAV316" s="3"/>
      <c r="JAW316" s="3"/>
      <c r="JAX316" s="3"/>
      <c r="JAY316" s="3"/>
      <c r="JAZ316" s="3"/>
      <c r="JBA316" s="3"/>
      <c r="JBB316" s="3"/>
      <c r="JBC316" s="3"/>
      <c r="JBD316" s="3"/>
      <c r="JBE316" s="3"/>
      <c r="JBF316" s="3"/>
      <c r="JBG316" s="3"/>
      <c r="JBH316" s="3"/>
      <c r="JBI316" s="3"/>
      <c r="JBJ316" s="3"/>
      <c r="JBK316" s="3"/>
      <c r="JBL316" s="3"/>
      <c r="JBM316" s="3"/>
      <c r="JBN316" s="3"/>
      <c r="JBO316" s="3"/>
      <c r="JBP316" s="3"/>
      <c r="JBQ316" s="3"/>
      <c r="JBR316" s="3"/>
      <c r="JBS316" s="3"/>
      <c r="JBT316" s="3"/>
      <c r="JBU316" s="3"/>
      <c r="JBV316" s="3"/>
      <c r="JBW316" s="3"/>
      <c r="JBX316" s="3"/>
      <c r="JBY316" s="3"/>
      <c r="JBZ316" s="3"/>
      <c r="JCA316" s="3"/>
      <c r="JCB316" s="3"/>
      <c r="JCC316" s="3"/>
      <c r="JCD316" s="3"/>
      <c r="JCE316" s="3"/>
      <c r="JCF316" s="3"/>
      <c r="JCG316" s="3"/>
      <c r="JCH316" s="3"/>
      <c r="JCI316" s="3"/>
      <c r="JCJ316" s="3"/>
      <c r="JCK316" s="3"/>
      <c r="JCL316" s="3"/>
      <c r="JCM316" s="3"/>
      <c r="JCN316" s="3"/>
      <c r="JCO316" s="3"/>
      <c r="JCP316" s="3"/>
      <c r="JCQ316" s="3"/>
      <c r="JCR316" s="3"/>
      <c r="JCS316" s="3"/>
      <c r="JCT316" s="3"/>
      <c r="JCU316" s="3"/>
      <c r="JCV316" s="3"/>
      <c r="JCW316" s="3"/>
      <c r="JCX316" s="3"/>
      <c r="JCY316" s="3"/>
      <c r="JCZ316" s="3"/>
      <c r="JDA316" s="3"/>
      <c r="JDB316" s="3"/>
      <c r="JDC316" s="3"/>
      <c r="JDD316" s="3"/>
      <c r="JDE316" s="3"/>
      <c r="JDF316" s="3"/>
      <c r="JDG316" s="3"/>
      <c r="JDH316" s="3"/>
      <c r="JDI316" s="3"/>
      <c r="JDJ316" s="3"/>
      <c r="JDK316" s="3"/>
      <c r="JDL316" s="3"/>
      <c r="JDM316" s="3"/>
      <c r="JDN316" s="3"/>
      <c r="JDO316" s="3"/>
      <c r="JDP316" s="3"/>
      <c r="JDQ316" s="3"/>
      <c r="JDR316" s="3"/>
      <c r="JDS316" s="3"/>
      <c r="JDT316" s="3"/>
      <c r="JDU316" s="3"/>
      <c r="JDV316" s="3"/>
      <c r="JDW316" s="3"/>
      <c r="JDX316" s="3"/>
      <c r="JDY316" s="3"/>
      <c r="JDZ316" s="3"/>
      <c r="JEA316" s="3"/>
      <c r="JEB316" s="3"/>
      <c r="JEC316" s="3"/>
      <c r="JED316" s="3"/>
      <c r="JEE316" s="3"/>
      <c r="JEF316" s="3"/>
      <c r="JEG316" s="3"/>
      <c r="JEH316" s="3"/>
      <c r="JEI316" s="3"/>
      <c r="JEJ316" s="3"/>
      <c r="JEK316" s="3"/>
      <c r="JEL316" s="3"/>
      <c r="JEM316" s="3"/>
      <c r="JEN316" s="3"/>
      <c r="JEO316" s="3"/>
      <c r="JEP316" s="3"/>
      <c r="JEQ316" s="3"/>
      <c r="JER316" s="3"/>
      <c r="JES316" s="3"/>
      <c r="JET316" s="3"/>
      <c r="JEU316" s="3"/>
      <c r="JEV316" s="3"/>
      <c r="JEW316" s="3"/>
      <c r="JEX316" s="3"/>
      <c r="JEY316" s="3"/>
      <c r="JEZ316" s="3"/>
      <c r="JFA316" s="3"/>
      <c r="JFB316" s="3"/>
      <c r="JFC316" s="3"/>
      <c r="JFD316" s="3"/>
      <c r="JFE316" s="3"/>
      <c r="JFF316" s="3"/>
      <c r="JFG316" s="3"/>
      <c r="JFH316" s="3"/>
      <c r="JFI316" s="3"/>
      <c r="JFJ316" s="3"/>
      <c r="JFK316" s="3"/>
      <c r="JFL316" s="3"/>
      <c r="JFM316" s="3"/>
      <c r="JFN316" s="3"/>
      <c r="JFO316" s="3"/>
      <c r="JFP316" s="3"/>
      <c r="JFQ316" s="3"/>
      <c r="JFR316" s="3"/>
      <c r="JFS316" s="3"/>
      <c r="JFT316" s="3"/>
      <c r="JFU316" s="3"/>
      <c r="JFV316" s="3"/>
      <c r="JFW316" s="3"/>
      <c r="JFX316" s="3"/>
      <c r="JFY316" s="3"/>
      <c r="JFZ316" s="3"/>
      <c r="JGA316" s="3"/>
      <c r="JGB316" s="3"/>
      <c r="JGC316" s="3"/>
      <c r="JGD316" s="3"/>
      <c r="JGE316" s="3"/>
      <c r="JGF316" s="3"/>
      <c r="JGG316" s="3"/>
      <c r="JGH316" s="3"/>
      <c r="JGI316" s="3"/>
      <c r="JGJ316" s="3"/>
      <c r="JGK316" s="3"/>
      <c r="JGL316" s="3"/>
      <c r="JGM316" s="3"/>
      <c r="JGN316" s="3"/>
      <c r="JGO316" s="3"/>
      <c r="JGP316" s="3"/>
      <c r="JGQ316" s="3"/>
      <c r="JGR316" s="3"/>
      <c r="JGS316" s="3"/>
      <c r="JGT316" s="3"/>
      <c r="JGU316" s="3"/>
      <c r="JGV316" s="3"/>
      <c r="JGW316" s="3"/>
      <c r="JGX316" s="3"/>
      <c r="JGY316" s="3"/>
      <c r="JGZ316" s="3"/>
      <c r="JHA316" s="3"/>
      <c r="JHB316" s="3"/>
      <c r="JHC316" s="3"/>
      <c r="JHD316" s="3"/>
      <c r="JHE316" s="3"/>
      <c r="JHF316" s="3"/>
      <c r="JHG316" s="3"/>
      <c r="JHH316" s="3"/>
      <c r="JHI316" s="3"/>
      <c r="JHJ316" s="3"/>
      <c r="JHK316" s="3"/>
      <c r="JHL316" s="3"/>
      <c r="JHM316" s="3"/>
      <c r="JHN316" s="3"/>
      <c r="JHO316" s="3"/>
      <c r="JHP316" s="3"/>
      <c r="JHQ316" s="3"/>
      <c r="JHR316" s="3"/>
      <c r="JHS316" s="3"/>
      <c r="JHT316" s="3"/>
      <c r="JHU316" s="3"/>
      <c r="JHV316" s="3"/>
      <c r="JHW316" s="3"/>
      <c r="JHX316" s="3"/>
      <c r="JHY316" s="3"/>
      <c r="JHZ316" s="3"/>
      <c r="JIA316" s="3"/>
      <c r="JIB316" s="3"/>
      <c r="JIC316" s="3"/>
      <c r="JID316" s="3"/>
      <c r="JIE316" s="3"/>
      <c r="JIF316" s="3"/>
      <c r="JIG316" s="3"/>
      <c r="JIH316" s="3"/>
      <c r="JII316" s="3"/>
      <c r="JIJ316" s="3"/>
      <c r="JIK316" s="3"/>
      <c r="JIL316" s="3"/>
      <c r="JIM316" s="3"/>
      <c r="JIN316" s="3"/>
      <c r="JIO316" s="3"/>
      <c r="JIP316" s="3"/>
      <c r="JIQ316" s="3"/>
      <c r="JIR316" s="3"/>
      <c r="JIS316" s="3"/>
      <c r="JIT316" s="3"/>
      <c r="JIU316" s="3"/>
      <c r="JIV316" s="3"/>
      <c r="JIW316" s="3"/>
      <c r="JIX316" s="3"/>
      <c r="JIY316" s="3"/>
      <c r="JIZ316" s="3"/>
      <c r="JJA316" s="3"/>
      <c r="JJB316" s="3"/>
      <c r="JJC316" s="3"/>
      <c r="JJD316" s="3"/>
      <c r="JJE316" s="3"/>
      <c r="JJF316" s="3"/>
      <c r="JJG316" s="3"/>
      <c r="JJH316" s="3"/>
      <c r="JJI316" s="3"/>
      <c r="JJJ316" s="3"/>
      <c r="JJK316" s="3"/>
      <c r="JJL316" s="3"/>
      <c r="JJM316" s="3"/>
      <c r="JJN316" s="3"/>
      <c r="JJO316" s="3"/>
      <c r="JJP316" s="3"/>
      <c r="JJQ316" s="3"/>
      <c r="JJR316" s="3"/>
      <c r="JJS316" s="3"/>
      <c r="JJT316" s="3"/>
      <c r="JJU316" s="3"/>
      <c r="JJV316" s="3"/>
      <c r="JJW316" s="3"/>
      <c r="JJX316" s="3"/>
      <c r="JJY316" s="3"/>
      <c r="JJZ316" s="3"/>
      <c r="JKA316" s="3"/>
      <c r="JKB316" s="3"/>
      <c r="JKC316" s="3"/>
      <c r="JKD316" s="3"/>
      <c r="JKE316" s="3"/>
      <c r="JKF316" s="3"/>
      <c r="JKG316" s="3"/>
      <c r="JKH316" s="3"/>
      <c r="JKI316" s="3"/>
      <c r="JKJ316" s="3"/>
      <c r="JKK316" s="3"/>
      <c r="JKL316" s="3"/>
      <c r="JKM316" s="3"/>
      <c r="JKN316" s="3"/>
      <c r="JKO316" s="3"/>
      <c r="JKP316" s="3"/>
      <c r="JKQ316" s="3"/>
      <c r="JKR316" s="3"/>
      <c r="JKS316" s="3"/>
      <c r="JKT316" s="3"/>
      <c r="JKU316" s="3"/>
      <c r="JKV316" s="3"/>
      <c r="JKW316" s="3"/>
      <c r="JKX316" s="3"/>
      <c r="JKY316" s="3"/>
      <c r="JKZ316" s="3"/>
      <c r="JLA316" s="3"/>
      <c r="JLB316" s="3"/>
      <c r="JLC316" s="3"/>
      <c r="JLD316" s="3"/>
      <c r="JLE316" s="3"/>
      <c r="JLF316" s="3"/>
      <c r="JLG316" s="3"/>
      <c r="JLH316" s="3"/>
      <c r="JLI316" s="3"/>
      <c r="JLJ316" s="3"/>
      <c r="JLK316" s="3"/>
      <c r="JLL316" s="3"/>
      <c r="JLM316" s="3"/>
      <c r="JLN316" s="3"/>
      <c r="JLO316" s="3"/>
      <c r="JLP316" s="3"/>
      <c r="JLQ316" s="3"/>
      <c r="JLR316" s="3"/>
      <c r="JLS316" s="3"/>
      <c r="JLT316" s="3"/>
      <c r="JLU316" s="3"/>
      <c r="JLV316" s="3"/>
      <c r="JLW316" s="3"/>
      <c r="JLX316" s="3"/>
      <c r="JLY316" s="3"/>
      <c r="JLZ316" s="3"/>
      <c r="JMA316" s="3"/>
      <c r="JMB316" s="3"/>
      <c r="JMC316" s="3"/>
      <c r="JMD316" s="3"/>
      <c r="JME316" s="3"/>
      <c r="JMF316" s="3"/>
      <c r="JMG316" s="3"/>
      <c r="JMH316" s="3"/>
      <c r="JMI316" s="3"/>
      <c r="JMJ316" s="3"/>
      <c r="JMK316" s="3"/>
      <c r="JML316" s="3"/>
      <c r="JMM316" s="3"/>
      <c r="JMN316" s="3"/>
      <c r="JMO316" s="3"/>
      <c r="JMP316" s="3"/>
      <c r="JMQ316" s="3"/>
      <c r="JMR316" s="3"/>
      <c r="JMS316" s="3"/>
      <c r="JMT316" s="3"/>
      <c r="JMU316" s="3"/>
      <c r="JMV316" s="3"/>
      <c r="JMW316" s="3"/>
      <c r="JMX316" s="3"/>
      <c r="JMY316" s="3"/>
      <c r="JMZ316" s="3"/>
      <c r="JNA316" s="3"/>
      <c r="JNB316" s="3"/>
      <c r="JNC316" s="3"/>
      <c r="JND316" s="3"/>
      <c r="JNE316" s="3"/>
      <c r="JNF316" s="3"/>
      <c r="JNG316" s="3"/>
      <c r="JNH316" s="3"/>
      <c r="JNI316" s="3"/>
      <c r="JNJ316" s="3"/>
      <c r="JNK316" s="3"/>
      <c r="JNL316" s="3"/>
      <c r="JNM316" s="3"/>
      <c r="JNN316" s="3"/>
      <c r="JNO316" s="3"/>
      <c r="JNP316" s="3"/>
      <c r="JNQ316" s="3"/>
      <c r="JNR316" s="3"/>
      <c r="JNS316" s="3"/>
      <c r="JNT316" s="3"/>
      <c r="JNU316" s="3"/>
      <c r="JNV316" s="3"/>
      <c r="JNW316" s="3"/>
      <c r="JNX316" s="3"/>
      <c r="JNY316" s="3"/>
      <c r="JNZ316" s="3"/>
      <c r="JOA316" s="3"/>
      <c r="JOB316" s="3"/>
      <c r="JOC316" s="3"/>
      <c r="JOD316" s="3"/>
      <c r="JOE316" s="3"/>
      <c r="JOF316" s="3"/>
      <c r="JOG316" s="3"/>
      <c r="JOH316" s="3"/>
      <c r="JOI316" s="3"/>
      <c r="JOJ316" s="3"/>
      <c r="JOK316" s="3"/>
      <c r="JOL316" s="3"/>
      <c r="JOM316" s="3"/>
      <c r="JON316" s="3"/>
      <c r="JOO316" s="3"/>
      <c r="JOP316" s="3"/>
      <c r="JOQ316" s="3"/>
      <c r="JOR316" s="3"/>
      <c r="JOS316" s="3"/>
      <c r="JOT316" s="3"/>
      <c r="JOU316" s="3"/>
      <c r="JOV316" s="3"/>
      <c r="JOW316" s="3"/>
      <c r="JOX316" s="3"/>
      <c r="JOY316" s="3"/>
      <c r="JOZ316" s="3"/>
      <c r="JPA316" s="3"/>
      <c r="JPB316" s="3"/>
      <c r="JPC316" s="3"/>
      <c r="JPD316" s="3"/>
      <c r="JPE316" s="3"/>
      <c r="JPF316" s="3"/>
      <c r="JPG316" s="3"/>
      <c r="JPH316" s="3"/>
      <c r="JPI316" s="3"/>
      <c r="JPJ316" s="3"/>
      <c r="JPK316" s="3"/>
      <c r="JPL316" s="3"/>
      <c r="JPM316" s="3"/>
      <c r="JPN316" s="3"/>
      <c r="JPO316" s="3"/>
      <c r="JPP316" s="3"/>
      <c r="JPQ316" s="3"/>
      <c r="JPR316" s="3"/>
      <c r="JPS316" s="3"/>
      <c r="JPT316" s="3"/>
      <c r="JPU316" s="3"/>
      <c r="JPV316" s="3"/>
      <c r="JPW316" s="3"/>
      <c r="JPX316" s="3"/>
      <c r="JPY316" s="3"/>
      <c r="JPZ316" s="3"/>
      <c r="JQA316" s="3"/>
      <c r="JQB316" s="3"/>
      <c r="JQC316" s="3"/>
      <c r="JQD316" s="3"/>
      <c r="JQE316" s="3"/>
      <c r="JQF316" s="3"/>
      <c r="JQG316" s="3"/>
      <c r="JQH316" s="3"/>
      <c r="JQI316" s="3"/>
      <c r="JQJ316" s="3"/>
      <c r="JQK316" s="3"/>
      <c r="JQL316" s="3"/>
      <c r="JQM316" s="3"/>
      <c r="JQN316" s="3"/>
      <c r="JQO316" s="3"/>
      <c r="JQP316" s="3"/>
      <c r="JQQ316" s="3"/>
      <c r="JQR316" s="3"/>
      <c r="JQS316" s="3"/>
      <c r="JQT316" s="3"/>
      <c r="JQU316" s="3"/>
      <c r="JQV316" s="3"/>
      <c r="JQW316" s="3"/>
      <c r="JQX316" s="3"/>
      <c r="JQY316" s="3"/>
      <c r="JQZ316" s="3"/>
      <c r="JRA316" s="3"/>
      <c r="JRB316" s="3"/>
      <c r="JRC316" s="3"/>
      <c r="JRD316" s="3"/>
      <c r="JRE316" s="3"/>
      <c r="JRF316" s="3"/>
      <c r="JRG316" s="3"/>
      <c r="JRH316" s="3"/>
      <c r="JRI316" s="3"/>
      <c r="JRJ316" s="3"/>
      <c r="JRK316" s="3"/>
      <c r="JRL316" s="3"/>
      <c r="JRM316" s="3"/>
      <c r="JRN316" s="3"/>
      <c r="JRO316" s="3"/>
      <c r="JRP316" s="3"/>
      <c r="JRQ316" s="3"/>
      <c r="JRR316" s="3"/>
      <c r="JRS316" s="3"/>
      <c r="JRT316" s="3"/>
      <c r="JRU316" s="3"/>
      <c r="JRV316" s="3"/>
      <c r="JRW316" s="3"/>
      <c r="JRX316" s="3"/>
      <c r="JRY316" s="3"/>
      <c r="JRZ316" s="3"/>
      <c r="JSA316" s="3"/>
      <c r="JSB316" s="3"/>
      <c r="JSC316" s="3"/>
      <c r="JSD316" s="3"/>
      <c r="JSE316" s="3"/>
      <c r="JSF316" s="3"/>
      <c r="JSG316" s="3"/>
      <c r="JSH316" s="3"/>
      <c r="JSI316" s="3"/>
      <c r="JSJ316" s="3"/>
      <c r="JSK316" s="3"/>
      <c r="JSL316" s="3"/>
      <c r="JSM316" s="3"/>
      <c r="JSN316" s="3"/>
      <c r="JSO316" s="3"/>
      <c r="JSP316" s="3"/>
      <c r="JSQ316" s="3"/>
      <c r="JSR316" s="3"/>
      <c r="JSS316" s="3"/>
      <c r="JST316" s="3"/>
      <c r="JSU316" s="3"/>
      <c r="JSV316" s="3"/>
      <c r="JSW316" s="3"/>
      <c r="JSX316" s="3"/>
      <c r="JSY316" s="3"/>
      <c r="JSZ316" s="3"/>
      <c r="JTA316" s="3"/>
      <c r="JTB316" s="3"/>
      <c r="JTC316" s="3"/>
      <c r="JTD316" s="3"/>
      <c r="JTE316" s="3"/>
      <c r="JTF316" s="3"/>
      <c r="JTG316" s="3"/>
      <c r="JTH316" s="3"/>
      <c r="JTI316" s="3"/>
      <c r="JTJ316" s="3"/>
      <c r="JTK316" s="3"/>
      <c r="JTL316" s="3"/>
      <c r="JTM316" s="3"/>
      <c r="JTN316" s="3"/>
      <c r="JTO316" s="3"/>
      <c r="JTP316" s="3"/>
      <c r="JTQ316" s="3"/>
      <c r="JTR316" s="3"/>
      <c r="JTS316" s="3"/>
      <c r="JTT316" s="3"/>
      <c r="JTU316" s="3"/>
      <c r="JTV316" s="3"/>
      <c r="JTW316" s="3"/>
      <c r="JTX316" s="3"/>
      <c r="JTY316" s="3"/>
      <c r="JTZ316" s="3"/>
      <c r="JUA316" s="3"/>
      <c r="JUB316" s="3"/>
      <c r="JUC316" s="3"/>
      <c r="JUD316" s="3"/>
      <c r="JUE316" s="3"/>
      <c r="JUF316" s="3"/>
      <c r="JUG316" s="3"/>
      <c r="JUH316" s="3"/>
      <c r="JUI316" s="3"/>
      <c r="JUJ316" s="3"/>
      <c r="JUK316" s="3"/>
      <c r="JUL316" s="3"/>
      <c r="JUM316" s="3"/>
      <c r="JUN316" s="3"/>
      <c r="JUO316" s="3"/>
      <c r="JUP316" s="3"/>
      <c r="JUQ316" s="3"/>
      <c r="JUR316" s="3"/>
      <c r="JUS316" s="3"/>
      <c r="JUT316" s="3"/>
      <c r="JUU316" s="3"/>
      <c r="JUV316" s="3"/>
      <c r="JUW316" s="3"/>
      <c r="JUX316" s="3"/>
      <c r="JUY316" s="3"/>
      <c r="JUZ316" s="3"/>
      <c r="JVA316" s="3"/>
      <c r="JVB316" s="3"/>
      <c r="JVC316" s="3"/>
      <c r="JVD316" s="3"/>
      <c r="JVE316" s="3"/>
      <c r="JVF316" s="3"/>
      <c r="JVG316" s="3"/>
      <c r="JVH316" s="3"/>
      <c r="JVI316" s="3"/>
      <c r="JVJ316" s="3"/>
      <c r="JVK316" s="3"/>
      <c r="JVL316" s="3"/>
      <c r="JVM316" s="3"/>
      <c r="JVN316" s="3"/>
      <c r="JVO316" s="3"/>
      <c r="JVP316" s="3"/>
      <c r="JVQ316" s="3"/>
      <c r="JVR316" s="3"/>
      <c r="JVS316" s="3"/>
      <c r="JVT316" s="3"/>
      <c r="JVU316" s="3"/>
      <c r="JVV316" s="3"/>
      <c r="JVW316" s="3"/>
      <c r="JVX316" s="3"/>
      <c r="JVY316" s="3"/>
      <c r="JVZ316" s="3"/>
      <c r="JWA316" s="3"/>
      <c r="JWB316" s="3"/>
      <c r="JWC316" s="3"/>
      <c r="JWD316" s="3"/>
      <c r="JWE316" s="3"/>
      <c r="JWF316" s="3"/>
      <c r="JWG316" s="3"/>
      <c r="JWH316" s="3"/>
      <c r="JWI316" s="3"/>
      <c r="JWJ316" s="3"/>
      <c r="JWK316" s="3"/>
      <c r="JWL316" s="3"/>
      <c r="JWM316" s="3"/>
      <c r="JWN316" s="3"/>
      <c r="JWO316" s="3"/>
      <c r="JWP316" s="3"/>
      <c r="JWQ316" s="3"/>
      <c r="JWR316" s="3"/>
      <c r="JWS316" s="3"/>
      <c r="JWT316" s="3"/>
      <c r="JWU316" s="3"/>
      <c r="JWV316" s="3"/>
      <c r="JWW316" s="3"/>
      <c r="JWX316" s="3"/>
      <c r="JWY316" s="3"/>
      <c r="JWZ316" s="3"/>
      <c r="JXA316" s="3"/>
      <c r="JXB316" s="3"/>
      <c r="JXC316" s="3"/>
      <c r="JXD316" s="3"/>
      <c r="JXE316" s="3"/>
      <c r="JXF316" s="3"/>
      <c r="JXG316" s="3"/>
      <c r="JXH316" s="3"/>
      <c r="JXI316" s="3"/>
      <c r="JXJ316" s="3"/>
      <c r="JXK316" s="3"/>
      <c r="JXL316" s="3"/>
      <c r="JXM316" s="3"/>
      <c r="JXN316" s="3"/>
      <c r="JXO316" s="3"/>
      <c r="JXP316" s="3"/>
      <c r="JXQ316" s="3"/>
      <c r="JXR316" s="3"/>
      <c r="JXS316" s="3"/>
      <c r="JXT316" s="3"/>
      <c r="JXU316" s="3"/>
      <c r="JXV316" s="3"/>
      <c r="JXW316" s="3"/>
      <c r="JXX316" s="3"/>
      <c r="JXY316" s="3"/>
      <c r="JXZ316" s="3"/>
      <c r="JYA316" s="3"/>
      <c r="JYB316" s="3"/>
      <c r="JYC316" s="3"/>
      <c r="JYD316" s="3"/>
      <c r="JYE316" s="3"/>
      <c r="JYF316" s="3"/>
      <c r="JYG316" s="3"/>
      <c r="JYH316" s="3"/>
      <c r="JYI316" s="3"/>
      <c r="JYJ316" s="3"/>
      <c r="JYK316" s="3"/>
      <c r="JYL316" s="3"/>
      <c r="JYM316" s="3"/>
      <c r="JYN316" s="3"/>
      <c r="JYO316" s="3"/>
      <c r="JYP316" s="3"/>
      <c r="JYQ316" s="3"/>
      <c r="JYR316" s="3"/>
      <c r="JYS316" s="3"/>
      <c r="JYT316" s="3"/>
      <c r="JYU316" s="3"/>
      <c r="JYV316" s="3"/>
      <c r="JYW316" s="3"/>
      <c r="JYX316" s="3"/>
      <c r="JYY316" s="3"/>
      <c r="JYZ316" s="3"/>
      <c r="JZA316" s="3"/>
      <c r="JZB316" s="3"/>
      <c r="JZC316" s="3"/>
      <c r="JZD316" s="3"/>
      <c r="JZE316" s="3"/>
      <c r="JZF316" s="3"/>
      <c r="JZG316" s="3"/>
      <c r="JZH316" s="3"/>
      <c r="JZI316" s="3"/>
      <c r="JZJ316" s="3"/>
      <c r="JZK316" s="3"/>
      <c r="JZL316" s="3"/>
      <c r="JZM316" s="3"/>
      <c r="JZN316" s="3"/>
      <c r="JZO316" s="3"/>
      <c r="JZP316" s="3"/>
      <c r="JZQ316" s="3"/>
      <c r="JZR316" s="3"/>
      <c r="JZS316" s="3"/>
      <c r="JZT316" s="3"/>
      <c r="JZU316" s="3"/>
      <c r="JZV316" s="3"/>
      <c r="JZW316" s="3"/>
      <c r="JZX316" s="3"/>
      <c r="JZY316" s="3"/>
      <c r="JZZ316" s="3"/>
      <c r="KAA316" s="3"/>
      <c r="KAB316" s="3"/>
      <c r="KAC316" s="3"/>
      <c r="KAD316" s="3"/>
      <c r="KAE316" s="3"/>
      <c r="KAF316" s="3"/>
      <c r="KAG316" s="3"/>
      <c r="KAH316" s="3"/>
      <c r="KAI316" s="3"/>
      <c r="KAJ316" s="3"/>
      <c r="KAK316" s="3"/>
      <c r="KAL316" s="3"/>
      <c r="KAM316" s="3"/>
      <c r="KAN316" s="3"/>
      <c r="KAO316" s="3"/>
      <c r="KAP316" s="3"/>
      <c r="KAQ316" s="3"/>
      <c r="KAR316" s="3"/>
      <c r="KAS316" s="3"/>
      <c r="KAT316" s="3"/>
      <c r="KAU316" s="3"/>
      <c r="KAV316" s="3"/>
      <c r="KAW316" s="3"/>
      <c r="KAX316" s="3"/>
      <c r="KAY316" s="3"/>
      <c r="KAZ316" s="3"/>
      <c r="KBA316" s="3"/>
      <c r="KBB316" s="3"/>
      <c r="KBC316" s="3"/>
      <c r="KBD316" s="3"/>
      <c r="KBE316" s="3"/>
      <c r="KBF316" s="3"/>
      <c r="KBG316" s="3"/>
      <c r="KBH316" s="3"/>
      <c r="KBI316" s="3"/>
      <c r="KBJ316" s="3"/>
      <c r="KBK316" s="3"/>
      <c r="KBL316" s="3"/>
      <c r="KBM316" s="3"/>
      <c r="KBN316" s="3"/>
      <c r="KBO316" s="3"/>
      <c r="KBP316" s="3"/>
      <c r="KBQ316" s="3"/>
      <c r="KBR316" s="3"/>
      <c r="KBS316" s="3"/>
      <c r="KBT316" s="3"/>
      <c r="KBU316" s="3"/>
      <c r="KBV316" s="3"/>
      <c r="KBW316" s="3"/>
      <c r="KBX316" s="3"/>
      <c r="KBY316" s="3"/>
      <c r="KBZ316" s="3"/>
      <c r="KCA316" s="3"/>
      <c r="KCB316" s="3"/>
      <c r="KCC316" s="3"/>
      <c r="KCD316" s="3"/>
      <c r="KCE316" s="3"/>
      <c r="KCF316" s="3"/>
      <c r="KCG316" s="3"/>
      <c r="KCH316" s="3"/>
      <c r="KCI316" s="3"/>
      <c r="KCJ316" s="3"/>
      <c r="KCK316" s="3"/>
      <c r="KCL316" s="3"/>
      <c r="KCM316" s="3"/>
      <c r="KCN316" s="3"/>
      <c r="KCO316" s="3"/>
      <c r="KCP316" s="3"/>
      <c r="KCQ316" s="3"/>
      <c r="KCR316" s="3"/>
      <c r="KCS316" s="3"/>
      <c r="KCT316" s="3"/>
      <c r="KCU316" s="3"/>
      <c r="KCV316" s="3"/>
      <c r="KCW316" s="3"/>
      <c r="KCX316" s="3"/>
      <c r="KCY316" s="3"/>
      <c r="KCZ316" s="3"/>
      <c r="KDA316" s="3"/>
      <c r="KDB316" s="3"/>
      <c r="KDC316" s="3"/>
      <c r="KDD316" s="3"/>
      <c r="KDE316" s="3"/>
      <c r="KDF316" s="3"/>
      <c r="KDG316" s="3"/>
      <c r="KDH316" s="3"/>
      <c r="KDI316" s="3"/>
      <c r="KDJ316" s="3"/>
      <c r="KDK316" s="3"/>
      <c r="KDL316" s="3"/>
      <c r="KDM316" s="3"/>
      <c r="KDN316" s="3"/>
      <c r="KDO316" s="3"/>
      <c r="KDP316" s="3"/>
      <c r="KDQ316" s="3"/>
      <c r="KDR316" s="3"/>
      <c r="KDS316" s="3"/>
      <c r="KDT316" s="3"/>
      <c r="KDU316" s="3"/>
      <c r="KDV316" s="3"/>
      <c r="KDW316" s="3"/>
      <c r="KDX316" s="3"/>
      <c r="KDY316" s="3"/>
      <c r="KDZ316" s="3"/>
      <c r="KEA316" s="3"/>
      <c r="KEB316" s="3"/>
      <c r="KEC316" s="3"/>
      <c r="KED316" s="3"/>
      <c r="KEE316" s="3"/>
      <c r="KEF316" s="3"/>
      <c r="KEG316" s="3"/>
      <c r="KEH316" s="3"/>
      <c r="KEI316" s="3"/>
      <c r="KEJ316" s="3"/>
      <c r="KEK316" s="3"/>
      <c r="KEL316" s="3"/>
      <c r="KEM316" s="3"/>
      <c r="KEN316" s="3"/>
      <c r="KEO316" s="3"/>
      <c r="KEP316" s="3"/>
      <c r="KEQ316" s="3"/>
      <c r="KER316" s="3"/>
      <c r="KES316" s="3"/>
      <c r="KET316" s="3"/>
      <c r="KEU316" s="3"/>
      <c r="KEV316" s="3"/>
      <c r="KEW316" s="3"/>
      <c r="KEX316" s="3"/>
      <c r="KEY316" s="3"/>
      <c r="KEZ316" s="3"/>
      <c r="KFA316" s="3"/>
      <c r="KFB316" s="3"/>
      <c r="KFC316" s="3"/>
      <c r="KFD316" s="3"/>
      <c r="KFE316" s="3"/>
      <c r="KFF316" s="3"/>
      <c r="KFG316" s="3"/>
      <c r="KFH316" s="3"/>
      <c r="KFI316" s="3"/>
      <c r="KFJ316" s="3"/>
      <c r="KFK316" s="3"/>
      <c r="KFL316" s="3"/>
      <c r="KFM316" s="3"/>
      <c r="KFN316" s="3"/>
      <c r="KFO316" s="3"/>
      <c r="KFP316" s="3"/>
      <c r="KFQ316" s="3"/>
      <c r="KFR316" s="3"/>
      <c r="KFS316" s="3"/>
      <c r="KFT316" s="3"/>
      <c r="KFU316" s="3"/>
      <c r="KFV316" s="3"/>
      <c r="KFW316" s="3"/>
      <c r="KFX316" s="3"/>
      <c r="KFY316" s="3"/>
      <c r="KFZ316" s="3"/>
      <c r="KGA316" s="3"/>
      <c r="KGB316" s="3"/>
      <c r="KGC316" s="3"/>
      <c r="KGD316" s="3"/>
      <c r="KGE316" s="3"/>
      <c r="KGF316" s="3"/>
      <c r="KGG316" s="3"/>
      <c r="KGH316" s="3"/>
      <c r="KGI316" s="3"/>
      <c r="KGJ316" s="3"/>
      <c r="KGK316" s="3"/>
      <c r="KGL316" s="3"/>
      <c r="KGM316" s="3"/>
      <c r="KGN316" s="3"/>
      <c r="KGO316" s="3"/>
      <c r="KGP316" s="3"/>
      <c r="KGQ316" s="3"/>
      <c r="KGR316" s="3"/>
      <c r="KGS316" s="3"/>
      <c r="KGT316" s="3"/>
      <c r="KGU316" s="3"/>
      <c r="KGV316" s="3"/>
      <c r="KGW316" s="3"/>
      <c r="KGX316" s="3"/>
      <c r="KGY316" s="3"/>
      <c r="KGZ316" s="3"/>
      <c r="KHA316" s="3"/>
      <c r="KHB316" s="3"/>
      <c r="KHC316" s="3"/>
      <c r="KHD316" s="3"/>
      <c r="KHE316" s="3"/>
      <c r="KHF316" s="3"/>
      <c r="KHG316" s="3"/>
      <c r="KHH316" s="3"/>
      <c r="KHI316" s="3"/>
      <c r="KHJ316" s="3"/>
      <c r="KHK316" s="3"/>
      <c r="KHL316" s="3"/>
      <c r="KHM316" s="3"/>
      <c r="KHN316" s="3"/>
      <c r="KHO316" s="3"/>
      <c r="KHP316" s="3"/>
      <c r="KHQ316" s="3"/>
      <c r="KHR316" s="3"/>
      <c r="KHS316" s="3"/>
      <c r="KHT316" s="3"/>
      <c r="KHU316" s="3"/>
      <c r="KHV316" s="3"/>
      <c r="KHW316" s="3"/>
      <c r="KHX316" s="3"/>
      <c r="KHY316" s="3"/>
      <c r="KHZ316" s="3"/>
      <c r="KIA316" s="3"/>
      <c r="KIB316" s="3"/>
      <c r="KIC316" s="3"/>
      <c r="KID316" s="3"/>
      <c r="KIE316" s="3"/>
      <c r="KIF316" s="3"/>
      <c r="KIG316" s="3"/>
      <c r="KIH316" s="3"/>
      <c r="KII316" s="3"/>
      <c r="KIJ316" s="3"/>
      <c r="KIK316" s="3"/>
      <c r="KIL316" s="3"/>
      <c r="KIM316" s="3"/>
      <c r="KIN316" s="3"/>
      <c r="KIO316" s="3"/>
      <c r="KIP316" s="3"/>
      <c r="KIQ316" s="3"/>
      <c r="KIR316" s="3"/>
      <c r="KIS316" s="3"/>
      <c r="KIT316" s="3"/>
      <c r="KIU316" s="3"/>
      <c r="KIV316" s="3"/>
      <c r="KIW316" s="3"/>
      <c r="KIX316" s="3"/>
      <c r="KIY316" s="3"/>
      <c r="KIZ316" s="3"/>
      <c r="KJA316" s="3"/>
      <c r="KJB316" s="3"/>
      <c r="KJC316" s="3"/>
      <c r="KJD316" s="3"/>
      <c r="KJE316" s="3"/>
      <c r="KJF316" s="3"/>
      <c r="KJG316" s="3"/>
      <c r="KJH316" s="3"/>
      <c r="KJI316" s="3"/>
      <c r="KJJ316" s="3"/>
      <c r="KJK316" s="3"/>
      <c r="KJL316" s="3"/>
      <c r="KJM316" s="3"/>
      <c r="KJN316" s="3"/>
      <c r="KJO316" s="3"/>
      <c r="KJP316" s="3"/>
      <c r="KJQ316" s="3"/>
      <c r="KJR316" s="3"/>
      <c r="KJS316" s="3"/>
      <c r="KJT316" s="3"/>
      <c r="KJU316" s="3"/>
      <c r="KJV316" s="3"/>
      <c r="KJW316" s="3"/>
      <c r="KJX316" s="3"/>
      <c r="KJY316" s="3"/>
      <c r="KJZ316" s="3"/>
      <c r="KKA316" s="3"/>
      <c r="KKB316" s="3"/>
      <c r="KKC316" s="3"/>
      <c r="KKD316" s="3"/>
      <c r="KKE316" s="3"/>
      <c r="KKF316" s="3"/>
      <c r="KKG316" s="3"/>
      <c r="KKH316" s="3"/>
      <c r="KKI316" s="3"/>
      <c r="KKJ316" s="3"/>
      <c r="KKK316" s="3"/>
      <c r="KKL316" s="3"/>
      <c r="KKM316" s="3"/>
      <c r="KKN316" s="3"/>
      <c r="KKO316" s="3"/>
      <c r="KKP316" s="3"/>
      <c r="KKQ316" s="3"/>
      <c r="KKR316" s="3"/>
      <c r="KKS316" s="3"/>
      <c r="KKT316" s="3"/>
      <c r="KKU316" s="3"/>
      <c r="KKV316" s="3"/>
      <c r="KKW316" s="3"/>
      <c r="KKX316" s="3"/>
      <c r="KKY316" s="3"/>
      <c r="KKZ316" s="3"/>
      <c r="KLA316" s="3"/>
      <c r="KLB316" s="3"/>
      <c r="KLC316" s="3"/>
      <c r="KLD316" s="3"/>
      <c r="KLE316" s="3"/>
      <c r="KLF316" s="3"/>
      <c r="KLG316" s="3"/>
      <c r="KLH316" s="3"/>
      <c r="KLI316" s="3"/>
      <c r="KLJ316" s="3"/>
      <c r="KLK316" s="3"/>
      <c r="KLL316" s="3"/>
      <c r="KLM316" s="3"/>
      <c r="KLN316" s="3"/>
      <c r="KLO316" s="3"/>
      <c r="KLP316" s="3"/>
      <c r="KLQ316" s="3"/>
      <c r="KLR316" s="3"/>
      <c r="KLS316" s="3"/>
      <c r="KLT316" s="3"/>
      <c r="KLU316" s="3"/>
      <c r="KLV316" s="3"/>
      <c r="KLW316" s="3"/>
      <c r="KLX316" s="3"/>
      <c r="KLY316" s="3"/>
      <c r="KLZ316" s="3"/>
      <c r="KMA316" s="3"/>
      <c r="KMB316" s="3"/>
      <c r="KMC316" s="3"/>
      <c r="KMD316" s="3"/>
      <c r="KME316" s="3"/>
      <c r="KMF316" s="3"/>
      <c r="KMG316" s="3"/>
      <c r="KMH316" s="3"/>
      <c r="KMI316" s="3"/>
      <c r="KMJ316" s="3"/>
      <c r="KMK316" s="3"/>
      <c r="KML316" s="3"/>
      <c r="KMM316" s="3"/>
      <c r="KMN316" s="3"/>
      <c r="KMO316" s="3"/>
      <c r="KMP316" s="3"/>
      <c r="KMQ316" s="3"/>
      <c r="KMR316" s="3"/>
      <c r="KMS316" s="3"/>
      <c r="KMT316" s="3"/>
      <c r="KMU316" s="3"/>
      <c r="KMV316" s="3"/>
      <c r="KMW316" s="3"/>
      <c r="KMX316" s="3"/>
      <c r="KMY316" s="3"/>
      <c r="KMZ316" s="3"/>
      <c r="KNA316" s="3"/>
      <c r="KNB316" s="3"/>
      <c r="KNC316" s="3"/>
      <c r="KND316" s="3"/>
      <c r="KNE316" s="3"/>
      <c r="KNF316" s="3"/>
      <c r="KNG316" s="3"/>
      <c r="KNH316" s="3"/>
      <c r="KNI316" s="3"/>
      <c r="KNJ316" s="3"/>
      <c r="KNK316" s="3"/>
      <c r="KNL316" s="3"/>
      <c r="KNM316" s="3"/>
      <c r="KNN316" s="3"/>
      <c r="KNO316" s="3"/>
      <c r="KNP316" s="3"/>
      <c r="KNQ316" s="3"/>
      <c r="KNR316" s="3"/>
      <c r="KNS316" s="3"/>
      <c r="KNT316" s="3"/>
      <c r="KNU316" s="3"/>
      <c r="KNV316" s="3"/>
      <c r="KNW316" s="3"/>
      <c r="KNX316" s="3"/>
      <c r="KNY316" s="3"/>
      <c r="KNZ316" s="3"/>
      <c r="KOA316" s="3"/>
      <c r="KOB316" s="3"/>
      <c r="KOC316" s="3"/>
      <c r="KOD316" s="3"/>
      <c r="KOE316" s="3"/>
      <c r="KOF316" s="3"/>
      <c r="KOG316" s="3"/>
      <c r="KOH316" s="3"/>
      <c r="KOI316" s="3"/>
      <c r="KOJ316" s="3"/>
      <c r="KOK316" s="3"/>
      <c r="KOL316" s="3"/>
      <c r="KOM316" s="3"/>
      <c r="KON316" s="3"/>
      <c r="KOO316" s="3"/>
      <c r="KOP316" s="3"/>
      <c r="KOQ316" s="3"/>
      <c r="KOR316" s="3"/>
      <c r="KOS316" s="3"/>
      <c r="KOT316" s="3"/>
      <c r="KOU316" s="3"/>
      <c r="KOV316" s="3"/>
      <c r="KOW316" s="3"/>
      <c r="KOX316" s="3"/>
      <c r="KOY316" s="3"/>
      <c r="KOZ316" s="3"/>
      <c r="KPA316" s="3"/>
      <c r="KPB316" s="3"/>
      <c r="KPC316" s="3"/>
      <c r="KPD316" s="3"/>
      <c r="KPE316" s="3"/>
      <c r="KPF316" s="3"/>
      <c r="KPG316" s="3"/>
      <c r="KPH316" s="3"/>
      <c r="KPI316" s="3"/>
      <c r="KPJ316" s="3"/>
      <c r="KPK316" s="3"/>
      <c r="KPL316" s="3"/>
      <c r="KPM316" s="3"/>
      <c r="KPN316" s="3"/>
      <c r="KPO316" s="3"/>
      <c r="KPP316" s="3"/>
      <c r="KPQ316" s="3"/>
      <c r="KPR316" s="3"/>
      <c r="KPS316" s="3"/>
      <c r="KPT316" s="3"/>
      <c r="KPU316" s="3"/>
      <c r="KPV316" s="3"/>
      <c r="KPW316" s="3"/>
      <c r="KPX316" s="3"/>
      <c r="KPY316" s="3"/>
      <c r="KPZ316" s="3"/>
      <c r="KQA316" s="3"/>
      <c r="KQB316" s="3"/>
      <c r="KQC316" s="3"/>
      <c r="KQD316" s="3"/>
      <c r="KQE316" s="3"/>
      <c r="KQF316" s="3"/>
      <c r="KQG316" s="3"/>
      <c r="KQH316" s="3"/>
      <c r="KQI316" s="3"/>
      <c r="KQJ316" s="3"/>
      <c r="KQK316" s="3"/>
      <c r="KQL316" s="3"/>
      <c r="KQM316" s="3"/>
      <c r="KQN316" s="3"/>
      <c r="KQO316" s="3"/>
      <c r="KQP316" s="3"/>
      <c r="KQQ316" s="3"/>
      <c r="KQR316" s="3"/>
      <c r="KQS316" s="3"/>
      <c r="KQT316" s="3"/>
      <c r="KQU316" s="3"/>
      <c r="KQV316" s="3"/>
      <c r="KQW316" s="3"/>
      <c r="KQX316" s="3"/>
      <c r="KQY316" s="3"/>
      <c r="KQZ316" s="3"/>
      <c r="KRA316" s="3"/>
      <c r="KRB316" s="3"/>
      <c r="KRC316" s="3"/>
      <c r="KRD316" s="3"/>
      <c r="KRE316" s="3"/>
      <c r="KRF316" s="3"/>
      <c r="KRG316" s="3"/>
      <c r="KRH316" s="3"/>
      <c r="KRI316" s="3"/>
      <c r="KRJ316" s="3"/>
      <c r="KRK316" s="3"/>
      <c r="KRL316" s="3"/>
      <c r="KRM316" s="3"/>
      <c r="KRN316" s="3"/>
      <c r="KRO316" s="3"/>
      <c r="KRP316" s="3"/>
      <c r="KRQ316" s="3"/>
      <c r="KRR316" s="3"/>
      <c r="KRS316" s="3"/>
      <c r="KRT316" s="3"/>
      <c r="KRU316" s="3"/>
      <c r="KRV316" s="3"/>
      <c r="KRW316" s="3"/>
      <c r="KRX316" s="3"/>
      <c r="KRY316" s="3"/>
      <c r="KRZ316" s="3"/>
      <c r="KSA316" s="3"/>
      <c r="KSB316" s="3"/>
      <c r="KSC316" s="3"/>
      <c r="KSD316" s="3"/>
      <c r="KSE316" s="3"/>
      <c r="KSF316" s="3"/>
      <c r="KSG316" s="3"/>
      <c r="KSH316" s="3"/>
      <c r="KSI316" s="3"/>
      <c r="KSJ316" s="3"/>
      <c r="KSK316" s="3"/>
      <c r="KSL316" s="3"/>
      <c r="KSM316" s="3"/>
      <c r="KSN316" s="3"/>
      <c r="KSO316" s="3"/>
      <c r="KSP316" s="3"/>
      <c r="KSQ316" s="3"/>
      <c r="KSR316" s="3"/>
      <c r="KSS316" s="3"/>
      <c r="KST316" s="3"/>
      <c r="KSU316" s="3"/>
      <c r="KSV316" s="3"/>
      <c r="KSW316" s="3"/>
      <c r="KSX316" s="3"/>
      <c r="KSY316" s="3"/>
      <c r="KSZ316" s="3"/>
      <c r="KTA316" s="3"/>
      <c r="KTB316" s="3"/>
      <c r="KTC316" s="3"/>
      <c r="KTD316" s="3"/>
      <c r="KTE316" s="3"/>
      <c r="KTF316" s="3"/>
      <c r="KTG316" s="3"/>
      <c r="KTH316" s="3"/>
      <c r="KTI316" s="3"/>
      <c r="KTJ316" s="3"/>
      <c r="KTK316" s="3"/>
      <c r="KTL316" s="3"/>
      <c r="KTM316" s="3"/>
      <c r="KTN316" s="3"/>
      <c r="KTO316" s="3"/>
      <c r="KTP316" s="3"/>
      <c r="KTQ316" s="3"/>
      <c r="KTR316" s="3"/>
      <c r="KTS316" s="3"/>
      <c r="KTT316" s="3"/>
      <c r="KTU316" s="3"/>
      <c r="KTV316" s="3"/>
      <c r="KTW316" s="3"/>
      <c r="KTX316" s="3"/>
      <c r="KTY316" s="3"/>
      <c r="KTZ316" s="3"/>
      <c r="KUA316" s="3"/>
      <c r="KUB316" s="3"/>
      <c r="KUC316" s="3"/>
      <c r="KUD316" s="3"/>
      <c r="KUE316" s="3"/>
      <c r="KUF316" s="3"/>
      <c r="KUG316" s="3"/>
      <c r="KUH316" s="3"/>
      <c r="KUI316" s="3"/>
      <c r="KUJ316" s="3"/>
      <c r="KUK316" s="3"/>
      <c r="KUL316" s="3"/>
      <c r="KUM316" s="3"/>
      <c r="KUN316" s="3"/>
      <c r="KUO316" s="3"/>
      <c r="KUP316" s="3"/>
      <c r="KUQ316" s="3"/>
      <c r="KUR316" s="3"/>
      <c r="KUS316" s="3"/>
      <c r="KUT316" s="3"/>
      <c r="KUU316" s="3"/>
      <c r="KUV316" s="3"/>
      <c r="KUW316" s="3"/>
      <c r="KUX316" s="3"/>
      <c r="KUY316" s="3"/>
      <c r="KUZ316" s="3"/>
      <c r="KVA316" s="3"/>
      <c r="KVB316" s="3"/>
      <c r="KVC316" s="3"/>
      <c r="KVD316" s="3"/>
      <c r="KVE316" s="3"/>
      <c r="KVF316" s="3"/>
      <c r="KVG316" s="3"/>
      <c r="KVH316" s="3"/>
      <c r="KVI316" s="3"/>
      <c r="KVJ316" s="3"/>
      <c r="KVK316" s="3"/>
      <c r="KVL316" s="3"/>
      <c r="KVM316" s="3"/>
      <c r="KVN316" s="3"/>
      <c r="KVO316" s="3"/>
      <c r="KVP316" s="3"/>
      <c r="KVQ316" s="3"/>
      <c r="KVR316" s="3"/>
      <c r="KVS316" s="3"/>
      <c r="KVT316" s="3"/>
      <c r="KVU316" s="3"/>
      <c r="KVV316" s="3"/>
      <c r="KVW316" s="3"/>
      <c r="KVX316" s="3"/>
      <c r="KVY316" s="3"/>
      <c r="KVZ316" s="3"/>
      <c r="KWA316" s="3"/>
      <c r="KWB316" s="3"/>
      <c r="KWC316" s="3"/>
      <c r="KWD316" s="3"/>
      <c r="KWE316" s="3"/>
      <c r="KWF316" s="3"/>
      <c r="KWG316" s="3"/>
      <c r="KWH316" s="3"/>
      <c r="KWI316" s="3"/>
      <c r="KWJ316" s="3"/>
      <c r="KWK316" s="3"/>
      <c r="KWL316" s="3"/>
      <c r="KWM316" s="3"/>
      <c r="KWN316" s="3"/>
      <c r="KWO316" s="3"/>
      <c r="KWP316" s="3"/>
      <c r="KWQ316" s="3"/>
      <c r="KWR316" s="3"/>
      <c r="KWS316" s="3"/>
      <c r="KWT316" s="3"/>
      <c r="KWU316" s="3"/>
      <c r="KWV316" s="3"/>
      <c r="KWW316" s="3"/>
      <c r="KWX316" s="3"/>
      <c r="KWY316" s="3"/>
      <c r="KWZ316" s="3"/>
      <c r="KXA316" s="3"/>
      <c r="KXB316" s="3"/>
      <c r="KXC316" s="3"/>
      <c r="KXD316" s="3"/>
      <c r="KXE316" s="3"/>
      <c r="KXF316" s="3"/>
      <c r="KXG316" s="3"/>
      <c r="KXH316" s="3"/>
      <c r="KXI316" s="3"/>
      <c r="KXJ316" s="3"/>
      <c r="KXK316" s="3"/>
      <c r="KXL316" s="3"/>
      <c r="KXM316" s="3"/>
      <c r="KXN316" s="3"/>
      <c r="KXO316" s="3"/>
      <c r="KXP316" s="3"/>
      <c r="KXQ316" s="3"/>
      <c r="KXR316" s="3"/>
      <c r="KXS316" s="3"/>
      <c r="KXT316" s="3"/>
      <c r="KXU316" s="3"/>
      <c r="KXV316" s="3"/>
      <c r="KXW316" s="3"/>
      <c r="KXX316" s="3"/>
      <c r="KXY316" s="3"/>
      <c r="KXZ316" s="3"/>
      <c r="KYA316" s="3"/>
      <c r="KYB316" s="3"/>
      <c r="KYC316" s="3"/>
      <c r="KYD316" s="3"/>
      <c r="KYE316" s="3"/>
      <c r="KYF316" s="3"/>
      <c r="KYG316" s="3"/>
      <c r="KYH316" s="3"/>
      <c r="KYI316" s="3"/>
      <c r="KYJ316" s="3"/>
      <c r="KYK316" s="3"/>
      <c r="KYL316" s="3"/>
      <c r="KYM316" s="3"/>
      <c r="KYN316" s="3"/>
      <c r="KYO316" s="3"/>
      <c r="KYP316" s="3"/>
      <c r="KYQ316" s="3"/>
      <c r="KYR316" s="3"/>
      <c r="KYS316" s="3"/>
      <c r="KYT316" s="3"/>
      <c r="KYU316" s="3"/>
      <c r="KYV316" s="3"/>
      <c r="KYW316" s="3"/>
      <c r="KYX316" s="3"/>
      <c r="KYY316" s="3"/>
      <c r="KYZ316" s="3"/>
      <c r="KZA316" s="3"/>
      <c r="KZB316" s="3"/>
      <c r="KZC316" s="3"/>
      <c r="KZD316" s="3"/>
      <c r="KZE316" s="3"/>
      <c r="KZF316" s="3"/>
      <c r="KZG316" s="3"/>
      <c r="KZH316" s="3"/>
      <c r="KZI316" s="3"/>
      <c r="KZJ316" s="3"/>
      <c r="KZK316" s="3"/>
      <c r="KZL316" s="3"/>
      <c r="KZM316" s="3"/>
      <c r="KZN316" s="3"/>
      <c r="KZO316" s="3"/>
      <c r="KZP316" s="3"/>
      <c r="KZQ316" s="3"/>
      <c r="KZR316" s="3"/>
      <c r="KZS316" s="3"/>
      <c r="KZT316" s="3"/>
      <c r="KZU316" s="3"/>
      <c r="KZV316" s="3"/>
      <c r="KZW316" s="3"/>
      <c r="KZX316" s="3"/>
      <c r="KZY316" s="3"/>
      <c r="KZZ316" s="3"/>
      <c r="LAA316" s="3"/>
      <c r="LAB316" s="3"/>
      <c r="LAC316" s="3"/>
      <c r="LAD316" s="3"/>
      <c r="LAE316" s="3"/>
      <c r="LAF316" s="3"/>
      <c r="LAG316" s="3"/>
      <c r="LAH316" s="3"/>
      <c r="LAI316" s="3"/>
      <c r="LAJ316" s="3"/>
      <c r="LAK316" s="3"/>
      <c r="LAL316" s="3"/>
      <c r="LAM316" s="3"/>
      <c r="LAN316" s="3"/>
      <c r="LAO316" s="3"/>
      <c r="LAP316" s="3"/>
      <c r="LAQ316" s="3"/>
      <c r="LAR316" s="3"/>
      <c r="LAS316" s="3"/>
      <c r="LAT316" s="3"/>
      <c r="LAU316" s="3"/>
      <c r="LAV316" s="3"/>
      <c r="LAW316" s="3"/>
      <c r="LAX316" s="3"/>
      <c r="LAY316" s="3"/>
      <c r="LAZ316" s="3"/>
      <c r="LBA316" s="3"/>
      <c r="LBB316" s="3"/>
      <c r="LBC316" s="3"/>
      <c r="LBD316" s="3"/>
      <c r="LBE316" s="3"/>
      <c r="LBF316" s="3"/>
      <c r="LBG316" s="3"/>
      <c r="LBH316" s="3"/>
      <c r="LBI316" s="3"/>
      <c r="LBJ316" s="3"/>
      <c r="LBK316" s="3"/>
      <c r="LBL316" s="3"/>
      <c r="LBM316" s="3"/>
      <c r="LBN316" s="3"/>
      <c r="LBO316" s="3"/>
      <c r="LBP316" s="3"/>
      <c r="LBQ316" s="3"/>
      <c r="LBR316" s="3"/>
      <c r="LBS316" s="3"/>
      <c r="LBT316" s="3"/>
      <c r="LBU316" s="3"/>
      <c r="LBV316" s="3"/>
      <c r="LBW316" s="3"/>
      <c r="LBX316" s="3"/>
      <c r="LBY316" s="3"/>
      <c r="LBZ316" s="3"/>
      <c r="LCA316" s="3"/>
      <c r="LCB316" s="3"/>
      <c r="LCC316" s="3"/>
      <c r="LCD316" s="3"/>
      <c r="LCE316" s="3"/>
      <c r="LCF316" s="3"/>
      <c r="LCG316" s="3"/>
      <c r="LCH316" s="3"/>
      <c r="LCI316" s="3"/>
      <c r="LCJ316" s="3"/>
      <c r="LCK316" s="3"/>
      <c r="LCL316" s="3"/>
      <c r="LCM316" s="3"/>
      <c r="LCN316" s="3"/>
      <c r="LCO316" s="3"/>
      <c r="LCP316" s="3"/>
      <c r="LCQ316" s="3"/>
      <c r="LCR316" s="3"/>
      <c r="LCS316" s="3"/>
      <c r="LCT316" s="3"/>
      <c r="LCU316" s="3"/>
      <c r="LCV316" s="3"/>
      <c r="LCW316" s="3"/>
      <c r="LCX316" s="3"/>
      <c r="LCY316" s="3"/>
      <c r="LCZ316" s="3"/>
      <c r="LDA316" s="3"/>
      <c r="LDB316" s="3"/>
      <c r="LDC316" s="3"/>
      <c r="LDD316" s="3"/>
      <c r="LDE316" s="3"/>
      <c r="LDF316" s="3"/>
      <c r="LDG316" s="3"/>
      <c r="LDH316" s="3"/>
      <c r="LDI316" s="3"/>
      <c r="LDJ316" s="3"/>
      <c r="LDK316" s="3"/>
      <c r="LDL316" s="3"/>
      <c r="LDM316" s="3"/>
      <c r="LDN316" s="3"/>
      <c r="LDO316" s="3"/>
      <c r="LDP316" s="3"/>
      <c r="LDQ316" s="3"/>
      <c r="LDR316" s="3"/>
      <c r="LDS316" s="3"/>
      <c r="LDT316" s="3"/>
      <c r="LDU316" s="3"/>
      <c r="LDV316" s="3"/>
      <c r="LDW316" s="3"/>
      <c r="LDX316" s="3"/>
      <c r="LDY316" s="3"/>
      <c r="LDZ316" s="3"/>
      <c r="LEA316" s="3"/>
      <c r="LEB316" s="3"/>
      <c r="LEC316" s="3"/>
      <c r="LED316" s="3"/>
      <c r="LEE316" s="3"/>
      <c r="LEF316" s="3"/>
      <c r="LEG316" s="3"/>
      <c r="LEH316" s="3"/>
      <c r="LEI316" s="3"/>
      <c r="LEJ316" s="3"/>
      <c r="LEK316" s="3"/>
      <c r="LEL316" s="3"/>
      <c r="LEM316" s="3"/>
      <c r="LEN316" s="3"/>
      <c r="LEO316" s="3"/>
      <c r="LEP316" s="3"/>
      <c r="LEQ316" s="3"/>
      <c r="LER316" s="3"/>
      <c r="LES316" s="3"/>
      <c r="LET316" s="3"/>
      <c r="LEU316" s="3"/>
      <c r="LEV316" s="3"/>
      <c r="LEW316" s="3"/>
      <c r="LEX316" s="3"/>
      <c r="LEY316" s="3"/>
      <c r="LEZ316" s="3"/>
      <c r="LFA316" s="3"/>
      <c r="LFB316" s="3"/>
      <c r="LFC316" s="3"/>
      <c r="LFD316" s="3"/>
      <c r="LFE316" s="3"/>
      <c r="LFF316" s="3"/>
      <c r="LFG316" s="3"/>
      <c r="LFH316" s="3"/>
      <c r="LFI316" s="3"/>
      <c r="LFJ316" s="3"/>
      <c r="LFK316" s="3"/>
      <c r="LFL316" s="3"/>
      <c r="LFM316" s="3"/>
      <c r="LFN316" s="3"/>
      <c r="LFO316" s="3"/>
      <c r="LFP316" s="3"/>
      <c r="LFQ316" s="3"/>
      <c r="LFR316" s="3"/>
      <c r="LFS316" s="3"/>
      <c r="LFT316" s="3"/>
      <c r="LFU316" s="3"/>
      <c r="LFV316" s="3"/>
      <c r="LFW316" s="3"/>
      <c r="LFX316" s="3"/>
      <c r="LFY316" s="3"/>
      <c r="LFZ316" s="3"/>
      <c r="LGA316" s="3"/>
      <c r="LGB316" s="3"/>
      <c r="LGC316" s="3"/>
      <c r="LGD316" s="3"/>
      <c r="LGE316" s="3"/>
      <c r="LGF316" s="3"/>
      <c r="LGG316" s="3"/>
      <c r="LGH316" s="3"/>
      <c r="LGI316" s="3"/>
      <c r="LGJ316" s="3"/>
      <c r="LGK316" s="3"/>
      <c r="LGL316" s="3"/>
      <c r="LGM316" s="3"/>
      <c r="LGN316" s="3"/>
      <c r="LGO316" s="3"/>
      <c r="LGP316" s="3"/>
      <c r="LGQ316" s="3"/>
      <c r="LGR316" s="3"/>
      <c r="LGS316" s="3"/>
      <c r="LGT316" s="3"/>
      <c r="LGU316" s="3"/>
      <c r="LGV316" s="3"/>
      <c r="LGW316" s="3"/>
      <c r="LGX316" s="3"/>
      <c r="LGY316" s="3"/>
      <c r="LGZ316" s="3"/>
      <c r="LHA316" s="3"/>
      <c r="LHB316" s="3"/>
      <c r="LHC316" s="3"/>
      <c r="LHD316" s="3"/>
      <c r="LHE316" s="3"/>
      <c r="LHF316" s="3"/>
      <c r="LHG316" s="3"/>
      <c r="LHH316" s="3"/>
      <c r="LHI316" s="3"/>
      <c r="LHJ316" s="3"/>
      <c r="LHK316" s="3"/>
      <c r="LHL316" s="3"/>
      <c r="LHM316" s="3"/>
      <c r="LHN316" s="3"/>
      <c r="LHO316" s="3"/>
      <c r="LHP316" s="3"/>
      <c r="LHQ316" s="3"/>
      <c r="LHR316" s="3"/>
      <c r="LHS316" s="3"/>
      <c r="LHT316" s="3"/>
      <c r="LHU316" s="3"/>
      <c r="LHV316" s="3"/>
      <c r="LHW316" s="3"/>
      <c r="LHX316" s="3"/>
      <c r="LHY316" s="3"/>
      <c r="LHZ316" s="3"/>
      <c r="LIA316" s="3"/>
      <c r="LIB316" s="3"/>
      <c r="LIC316" s="3"/>
      <c r="LID316" s="3"/>
      <c r="LIE316" s="3"/>
      <c r="LIF316" s="3"/>
      <c r="LIG316" s="3"/>
      <c r="LIH316" s="3"/>
      <c r="LII316" s="3"/>
      <c r="LIJ316" s="3"/>
      <c r="LIK316" s="3"/>
      <c r="LIL316" s="3"/>
      <c r="LIM316" s="3"/>
      <c r="LIN316" s="3"/>
      <c r="LIO316" s="3"/>
      <c r="LIP316" s="3"/>
      <c r="LIQ316" s="3"/>
      <c r="LIR316" s="3"/>
      <c r="LIS316" s="3"/>
      <c r="LIT316" s="3"/>
      <c r="LIU316" s="3"/>
      <c r="LIV316" s="3"/>
      <c r="LIW316" s="3"/>
      <c r="LIX316" s="3"/>
      <c r="LIY316" s="3"/>
      <c r="LIZ316" s="3"/>
      <c r="LJA316" s="3"/>
      <c r="LJB316" s="3"/>
      <c r="LJC316" s="3"/>
      <c r="LJD316" s="3"/>
      <c r="LJE316" s="3"/>
      <c r="LJF316" s="3"/>
      <c r="LJG316" s="3"/>
      <c r="LJH316" s="3"/>
      <c r="LJI316" s="3"/>
      <c r="LJJ316" s="3"/>
      <c r="LJK316" s="3"/>
      <c r="LJL316" s="3"/>
      <c r="LJM316" s="3"/>
      <c r="LJN316" s="3"/>
      <c r="LJO316" s="3"/>
      <c r="LJP316" s="3"/>
      <c r="LJQ316" s="3"/>
      <c r="LJR316" s="3"/>
      <c r="LJS316" s="3"/>
      <c r="LJT316" s="3"/>
      <c r="LJU316" s="3"/>
      <c r="LJV316" s="3"/>
      <c r="LJW316" s="3"/>
      <c r="LJX316" s="3"/>
      <c r="LJY316" s="3"/>
      <c r="LJZ316" s="3"/>
      <c r="LKA316" s="3"/>
      <c r="LKB316" s="3"/>
      <c r="LKC316" s="3"/>
      <c r="LKD316" s="3"/>
      <c r="LKE316" s="3"/>
      <c r="LKF316" s="3"/>
      <c r="LKG316" s="3"/>
      <c r="LKH316" s="3"/>
      <c r="LKI316" s="3"/>
      <c r="LKJ316" s="3"/>
      <c r="LKK316" s="3"/>
      <c r="LKL316" s="3"/>
      <c r="LKM316" s="3"/>
      <c r="LKN316" s="3"/>
      <c r="LKO316" s="3"/>
      <c r="LKP316" s="3"/>
      <c r="LKQ316" s="3"/>
      <c r="LKR316" s="3"/>
      <c r="LKS316" s="3"/>
      <c r="LKT316" s="3"/>
      <c r="LKU316" s="3"/>
      <c r="LKV316" s="3"/>
      <c r="LKW316" s="3"/>
      <c r="LKX316" s="3"/>
      <c r="LKY316" s="3"/>
      <c r="LKZ316" s="3"/>
      <c r="LLA316" s="3"/>
      <c r="LLB316" s="3"/>
      <c r="LLC316" s="3"/>
      <c r="LLD316" s="3"/>
      <c r="LLE316" s="3"/>
      <c r="LLF316" s="3"/>
      <c r="LLG316" s="3"/>
      <c r="LLH316" s="3"/>
      <c r="LLI316" s="3"/>
      <c r="LLJ316" s="3"/>
      <c r="LLK316" s="3"/>
      <c r="LLL316" s="3"/>
      <c r="LLM316" s="3"/>
      <c r="LLN316" s="3"/>
      <c r="LLO316" s="3"/>
      <c r="LLP316" s="3"/>
      <c r="LLQ316" s="3"/>
      <c r="LLR316" s="3"/>
      <c r="LLS316" s="3"/>
      <c r="LLT316" s="3"/>
      <c r="LLU316" s="3"/>
      <c r="LLV316" s="3"/>
      <c r="LLW316" s="3"/>
      <c r="LLX316" s="3"/>
      <c r="LLY316" s="3"/>
      <c r="LLZ316" s="3"/>
      <c r="LMA316" s="3"/>
      <c r="LMB316" s="3"/>
      <c r="LMC316" s="3"/>
      <c r="LMD316" s="3"/>
      <c r="LME316" s="3"/>
      <c r="LMF316" s="3"/>
      <c r="LMG316" s="3"/>
      <c r="LMH316" s="3"/>
      <c r="LMI316" s="3"/>
      <c r="LMJ316" s="3"/>
      <c r="LMK316" s="3"/>
      <c r="LML316" s="3"/>
      <c r="LMM316" s="3"/>
      <c r="LMN316" s="3"/>
      <c r="LMO316" s="3"/>
      <c r="LMP316" s="3"/>
      <c r="LMQ316" s="3"/>
      <c r="LMR316" s="3"/>
      <c r="LMS316" s="3"/>
      <c r="LMT316" s="3"/>
      <c r="LMU316" s="3"/>
      <c r="LMV316" s="3"/>
      <c r="LMW316" s="3"/>
      <c r="LMX316" s="3"/>
      <c r="LMY316" s="3"/>
      <c r="LMZ316" s="3"/>
      <c r="LNA316" s="3"/>
      <c r="LNB316" s="3"/>
      <c r="LNC316" s="3"/>
      <c r="LND316" s="3"/>
      <c r="LNE316" s="3"/>
      <c r="LNF316" s="3"/>
      <c r="LNG316" s="3"/>
      <c r="LNH316" s="3"/>
      <c r="LNI316" s="3"/>
      <c r="LNJ316" s="3"/>
      <c r="LNK316" s="3"/>
      <c r="LNL316" s="3"/>
      <c r="LNM316" s="3"/>
      <c r="LNN316" s="3"/>
      <c r="LNO316" s="3"/>
      <c r="LNP316" s="3"/>
      <c r="LNQ316" s="3"/>
      <c r="LNR316" s="3"/>
      <c r="LNS316" s="3"/>
      <c r="LNT316" s="3"/>
      <c r="LNU316" s="3"/>
      <c r="LNV316" s="3"/>
      <c r="LNW316" s="3"/>
      <c r="LNX316" s="3"/>
      <c r="LNY316" s="3"/>
      <c r="LNZ316" s="3"/>
      <c r="LOA316" s="3"/>
      <c r="LOB316" s="3"/>
      <c r="LOC316" s="3"/>
      <c r="LOD316" s="3"/>
      <c r="LOE316" s="3"/>
      <c r="LOF316" s="3"/>
      <c r="LOG316" s="3"/>
      <c r="LOH316" s="3"/>
      <c r="LOI316" s="3"/>
      <c r="LOJ316" s="3"/>
      <c r="LOK316" s="3"/>
      <c r="LOL316" s="3"/>
      <c r="LOM316" s="3"/>
      <c r="LON316" s="3"/>
      <c r="LOO316" s="3"/>
      <c r="LOP316" s="3"/>
      <c r="LOQ316" s="3"/>
      <c r="LOR316" s="3"/>
      <c r="LOS316" s="3"/>
      <c r="LOT316" s="3"/>
      <c r="LOU316" s="3"/>
      <c r="LOV316" s="3"/>
      <c r="LOW316" s="3"/>
      <c r="LOX316" s="3"/>
      <c r="LOY316" s="3"/>
      <c r="LOZ316" s="3"/>
      <c r="LPA316" s="3"/>
      <c r="LPB316" s="3"/>
      <c r="LPC316" s="3"/>
      <c r="LPD316" s="3"/>
      <c r="LPE316" s="3"/>
      <c r="LPF316" s="3"/>
      <c r="LPG316" s="3"/>
      <c r="LPH316" s="3"/>
      <c r="LPI316" s="3"/>
      <c r="LPJ316" s="3"/>
      <c r="LPK316" s="3"/>
      <c r="LPL316" s="3"/>
      <c r="LPM316" s="3"/>
      <c r="LPN316" s="3"/>
      <c r="LPO316" s="3"/>
      <c r="LPP316" s="3"/>
      <c r="LPQ316" s="3"/>
      <c r="LPR316" s="3"/>
      <c r="LPS316" s="3"/>
      <c r="LPT316" s="3"/>
      <c r="LPU316" s="3"/>
      <c r="LPV316" s="3"/>
      <c r="LPW316" s="3"/>
      <c r="LPX316" s="3"/>
      <c r="LPY316" s="3"/>
      <c r="LPZ316" s="3"/>
      <c r="LQA316" s="3"/>
      <c r="LQB316" s="3"/>
      <c r="LQC316" s="3"/>
      <c r="LQD316" s="3"/>
      <c r="LQE316" s="3"/>
      <c r="LQF316" s="3"/>
      <c r="LQG316" s="3"/>
      <c r="LQH316" s="3"/>
      <c r="LQI316" s="3"/>
      <c r="LQJ316" s="3"/>
      <c r="LQK316" s="3"/>
      <c r="LQL316" s="3"/>
      <c r="LQM316" s="3"/>
      <c r="LQN316" s="3"/>
      <c r="LQO316" s="3"/>
      <c r="LQP316" s="3"/>
      <c r="LQQ316" s="3"/>
      <c r="LQR316" s="3"/>
      <c r="LQS316" s="3"/>
      <c r="LQT316" s="3"/>
      <c r="LQU316" s="3"/>
      <c r="LQV316" s="3"/>
      <c r="LQW316" s="3"/>
      <c r="LQX316" s="3"/>
      <c r="LQY316" s="3"/>
      <c r="LQZ316" s="3"/>
      <c r="LRA316" s="3"/>
      <c r="LRB316" s="3"/>
      <c r="LRC316" s="3"/>
      <c r="LRD316" s="3"/>
      <c r="LRE316" s="3"/>
      <c r="LRF316" s="3"/>
      <c r="LRG316" s="3"/>
      <c r="LRH316" s="3"/>
      <c r="LRI316" s="3"/>
      <c r="LRJ316" s="3"/>
      <c r="LRK316" s="3"/>
      <c r="LRL316" s="3"/>
      <c r="LRM316" s="3"/>
      <c r="LRN316" s="3"/>
      <c r="LRO316" s="3"/>
      <c r="LRP316" s="3"/>
      <c r="LRQ316" s="3"/>
      <c r="LRR316" s="3"/>
      <c r="LRS316" s="3"/>
      <c r="LRT316" s="3"/>
      <c r="LRU316" s="3"/>
      <c r="LRV316" s="3"/>
      <c r="LRW316" s="3"/>
      <c r="LRX316" s="3"/>
      <c r="LRY316" s="3"/>
      <c r="LRZ316" s="3"/>
      <c r="LSA316" s="3"/>
      <c r="LSB316" s="3"/>
      <c r="LSC316" s="3"/>
      <c r="LSD316" s="3"/>
      <c r="LSE316" s="3"/>
      <c r="LSF316" s="3"/>
      <c r="LSG316" s="3"/>
      <c r="LSH316" s="3"/>
      <c r="LSI316" s="3"/>
      <c r="LSJ316" s="3"/>
      <c r="LSK316" s="3"/>
      <c r="LSL316" s="3"/>
      <c r="LSM316" s="3"/>
      <c r="LSN316" s="3"/>
      <c r="LSO316" s="3"/>
      <c r="LSP316" s="3"/>
      <c r="LSQ316" s="3"/>
      <c r="LSR316" s="3"/>
      <c r="LSS316" s="3"/>
      <c r="LST316" s="3"/>
      <c r="LSU316" s="3"/>
      <c r="LSV316" s="3"/>
      <c r="LSW316" s="3"/>
      <c r="LSX316" s="3"/>
      <c r="LSY316" s="3"/>
      <c r="LSZ316" s="3"/>
      <c r="LTA316" s="3"/>
      <c r="LTB316" s="3"/>
      <c r="LTC316" s="3"/>
      <c r="LTD316" s="3"/>
      <c r="LTE316" s="3"/>
      <c r="LTF316" s="3"/>
      <c r="LTG316" s="3"/>
      <c r="LTH316" s="3"/>
      <c r="LTI316" s="3"/>
      <c r="LTJ316" s="3"/>
      <c r="LTK316" s="3"/>
      <c r="LTL316" s="3"/>
      <c r="LTM316" s="3"/>
      <c r="LTN316" s="3"/>
      <c r="LTO316" s="3"/>
      <c r="LTP316" s="3"/>
      <c r="LTQ316" s="3"/>
      <c r="LTR316" s="3"/>
      <c r="LTS316" s="3"/>
      <c r="LTT316" s="3"/>
      <c r="LTU316" s="3"/>
      <c r="LTV316" s="3"/>
      <c r="LTW316" s="3"/>
      <c r="LTX316" s="3"/>
      <c r="LTY316" s="3"/>
      <c r="LTZ316" s="3"/>
      <c r="LUA316" s="3"/>
      <c r="LUB316" s="3"/>
      <c r="LUC316" s="3"/>
      <c r="LUD316" s="3"/>
      <c r="LUE316" s="3"/>
      <c r="LUF316" s="3"/>
      <c r="LUG316" s="3"/>
      <c r="LUH316" s="3"/>
      <c r="LUI316" s="3"/>
      <c r="LUJ316" s="3"/>
      <c r="LUK316" s="3"/>
      <c r="LUL316" s="3"/>
      <c r="LUM316" s="3"/>
      <c r="LUN316" s="3"/>
      <c r="LUO316" s="3"/>
      <c r="LUP316" s="3"/>
      <c r="LUQ316" s="3"/>
      <c r="LUR316" s="3"/>
      <c r="LUS316" s="3"/>
      <c r="LUT316" s="3"/>
      <c r="LUU316" s="3"/>
      <c r="LUV316" s="3"/>
      <c r="LUW316" s="3"/>
      <c r="LUX316" s="3"/>
      <c r="LUY316" s="3"/>
      <c r="LUZ316" s="3"/>
      <c r="LVA316" s="3"/>
      <c r="LVB316" s="3"/>
      <c r="LVC316" s="3"/>
      <c r="LVD316" s="3"/>
      <c r="LVE316" s="3"/>
      <c r="LVF316" s="3"/>
      <c r="LVG316" s="3"/>
      <c r="LVH316" s="3"/>
      <c r="LVI316" s="3"/>
      <c r="LVJ316" s="3"/>
      <c r="LVK316" s="3"/>
      <c r="LVL316" s="3"/>
      <c r="LVM316" s="3"/>
      <c r="LVN316" s="3"/>
      <c r="LVO316" s="3"/>
      <c r="LVP316" s="3"/>
      <c r="LVQ316" s="3"/>
      <c r="LVR316" s="3"/>
      <c r="LVS316" s="3"/>
      <c r="LVT316" s="3"/>
      <c r="LVU316" s="3"/>
      <c r="LVV316" s="3"/>
      <c r="LVW316" s="3"/>
      <c r="LVX316" s="3"/>
      <c r="LVY316" s="3"/>
      <c r="LVZ316" s="3"/>
      <c r="LWA316" s="3"/>
      <c r="LWB316" s="3"/>
      <c r="LWC316" s="3"/>
      <c r="LWD316" s="3"/>
      <c r="LWE316" s="3"/>
      <c r="LWF316" s="3"/>
      <c r="LWG316" s="3"/>
      <c r="LWH316" s="3"/>
      <c r="LWI316" s="3"/>
      <c r="LWJ316" s="3"/>
      <c r="LWK316" s="3"/>
      <c r="LWL316" s="3"/>
      <c r="LWM316" s="3"/>
      <c r="LWN316" s="3"/>
      <c r="LWO316" s="3"/>
      <c r="LWP316" s="3"/>
      <c r="LWQ316" s="3"/>
      <c r="LWR316" s="3"/>
      <c r="LWS316" s="3"/>
      <c r="LWT316" s="3"/>
      <c r="LWU316" s="3"/>
      <c r="LWV316" s="3"/>
      <c r="LWW316" s="3"/>
      <c r="LWX316" s="3"/>
      <c r="LWY316" s="3"/>
      <c r="LWZ316" s="3"/>
      <c r="LXA316" s="3"/>
      <c r="LXB316" s="3"/>
      <c r="LXC316" s="3"/>
      <c r="LXD316" s="3"/>
      <c r="LXE316" s="3"/>
      <c r="LXF316" s="3"/>
      <c r="LXG316" s="3"/>
      <c r="LXH316" s="3"/>
      <c r="LXI316" s="3"/>
      <c r="LXJ316" s="3"/>
      <c r="LXK316" s="3"/>
      <c r="LXL316" s="3"/>
      <c r="LXM316" s="3"/>
      <c r="LXN316" s="3"/>
      <c r="LXO316" s="3"/>
      <c r="LXP316" s="3"/>
      <c r="LXQ316" s="3"/>
      <c r="LXR316" s="3"/>
      <c r="LXS316" s="3"/>
      <c r="LXT316" s="3"/>
      <c r="LXU316" s="3"/>
      <c r="LXV316" s="3"/>
      <c r="LXW316" s="3"/>
      <c r="LXX316" s="3"/>
      <c r="LXY316" s="3"/>
      <c r="LXZ316" s="3"/>
      <c r="LYA316" s="3"/>
      <c r="LYB316" s="3"/>
      <c r="LYC316" s="3"/>
      <c r="LYD316" s="3"/>
      <c r="LYE316" s="3"/>
      <c r="LYF316" s="3"/>
      <c r="LYG316" s="3"/>
      <c r="LYH316" s="3"/>
      <c r="LYI316" s="3"/>
      <c r="LYJ316" s="3"/>
      <c r="LYK316" s="3"/>
      <c r="LYL316" s="3"/>
      <c r="LYM316" s="3"/>
      <c r="LYN316" s="3"/>
      <c r="LYO316" s="3"/>
      <c r="LYP316" s="3"/>
      <c r="LYQ316" s="3"/>
      <c r="LYR316" s="3"/>
      <c r="LYS316" s="3"/>
      <c r="LYT316" s="3"/>
      <c r="LYU316" s="3"/>
      <c r="LYV316" s="3"/>
      <c r="LYW316" s="3"/>
      <c r="LYX316" s="3"/>
      <c r="LYY316" s="3"/>
      <c r="LYZ316" s="3"/>
      <c r="LZA316" s="3"/>
      <c r="LZB316" s="3"/>
      <c r="LZC316" s="3"/>
      <c r="LZD316" s="3"/>
      <c r="LZE316" s="3"/>
      <c r="LZF316" s="3"/>
      <c r="LZG316" s="3"/>
      <c r="LZH316" s="3"/>
      <c r="LZI316" s="3"/>
      <c r="LZJ316" s="3"/>
      <c r="LZK316" s="3"/>
      <c r="LZL316" s="3"/>
      <c r="LZM316" s="3"/>
      <c r="LZN316" s="3"/>
      <c r="LZO316" s="3"/>
      <c r="LZP316" s="3"/>
      <c r="LZQ316" s="3"/>
      <c r="LZR316" s="3"/>
      <c r="LZS316" s="3"/>
      <c r="LZT316" s="3"/>
      <c r="LZU316" s="3"/>
      <c r="LZV316" s="3"/>
      <c r="LZW316" s="3"/>
      <c r="LZX316" s="3"/>
      <c r="LZY316" s="3"/>
      <c r="LZZ316" s="3"/>
      <c r="MAA316" s="3"/>
      <c r="MAB316" s="3"/>
      <c r="MAC316" s="3"/>
      <c r="MAD316" s="3"/>
      <c r="MAE316" s="3"/>
      <c r="MAF316" s="3"/>
      <c r="MAG316" s="3"/>
      <c r="MAH316" s="3"/>
      <c r="MAI316" s="3"/>
      <c r="MAJ316" s="3"/>
      <c r="MAK316" s="3"/>
      <c r="MAL316" s="3"/>
      <c r="MAM316" s="3"/>
      <c r="MAN316" s="3"/>
      <c r="MAO316" s="3"/>
      <c r="MAP316" s="3"/>
      <c r="MAQ316" s="3"/>
      <c r="MAR316" s="3"/>
      <c r="MAS316" s="3"/>
      <c r="MAT316" s="3"/>
      <c r="MAU316" s="3"/>
      <c r="MAV316" s="3"/>
      <c r="MAW316" s="3"/>
      <c r="MAX316" s="3"/>
      <c r="MAY316" s="3"/>
      <c r="MAZ316" s="3"/>
      <c r="MBA316" s="3"/>
      <c r="MBB316" s="3"/>
      <c r="MBC316" s="3"/>
      <c r="MBD316" s="3"/>
      <c r="MBE316" s="3"/>
      <c r="MBF316" s="3"/>
      <c r="MBG316" s="3"/>
      <c r="MBH316" s="3"/>
      <c r="MBI316" s="3"/>
      <c r="MBJ316" s="3"/>
      <c r="MBK316" s="3"/>
      <c r="MBL316" s="3"/>
      <c r="MBM316" s="3"/>
      <c r="MBN316" s="3"/>
      <c r="MBO316" s="3"/>
      <c r="MBP316" s="3"/>
      <c r="MBQ316" s="3"/>
      <c r="MBR316" s="3"/>
      <c r="MBS316" s="3"/>
      <c r="MBT316" s="3"/>
      <c r="MBU316" s="3"/>
      <c r="MBV316" s="3"/>
      <c r="MBW316" s="3"/>
      <c r="MBX316" s="3"/>
      <c r="MBY316" s="3"/>
      <c r="MBZ316" s="3"/>
      <c r="MCA316" s="3"/>
      <c r="MCB316" s="3"/>
      <c r="MCC316" s="3"/>
      <c r="MCD316" s="3"/>
      <c r="MCE316" s="3"/>
      <c r="MCF316" s="3"/>
      <c r="MCG316" s="3"/>
      <c r="MCH316" s="3"/>
      <c r="MCI316" s="3"/>
      <c r="MCJ316" s="3"/>
      <c r="MCK316" s="3"/>
      <c r="MCL316" s="3"/>
      <c r="MCM316" s="3"/>
      <c r="MCN316" s="3"/>
      <c r="MCO316" s="3"/>
      <c r="MCP316" s="3"/>
      <c r="MCQ316" s="3"/>
      <c r="MCR316" s="3"/>
      <c r="MCS316" s="3"/>
      <c r="MCT316" s="3"/>
      <c r="MCU316" s="3"/>
      <c r="MCV316" s="3"/>
      <c r="MCW316" s="3"/>
      <c r="MCX316" s="3"/>
      <c r="MCY316" s="3"/>
      <c r="MCZ316" s="3"/>
      <c r="MDA316" s="3"/>
      <c r="MDB316" s="3"/>
      <c r="MDC316" s="3"/>
      <c r="MDD316" s="3"/>
      <c r="MDE316" s="3"/>
      <c r="MDF316" s="3"/>
      <c r="MDG316" s="3"/>
      <c r="MDH316" s="3"/>
      <c r="MDI316" s="3"/>
      <c r="MDJ316" s="3"/>
      <c r="MDK316" s="3"/>
      <c r="MDL316" s="3"/>
      <c r="MDM316" s="3"/>
      <c r="MDN316" s="3"/>
      <c r="MDO316" s="3"/>
      <c r="MDP316" s="3"/>
      <c r="MDQ316" s="3"/>
      <c r="MDR316" s="3"/>
      <c r="MDS316" s="3"/>
      <c r="MDT316" s="3"/>
      <c r="MDU316" s="3"/>
      <c r="MDV316" s="3"/>
      <c r="MDW316" s="3"/>
      <c r="MDX316" s="3"/>
      <c r="MDY316" s="3"/>
      <c r="MDZ316" s="3"/>
      <c r="MEA316" s="3"/>
      <c r="MEB316" s="3"/>
      <c r="MEC316" s="3"/>
      <c r="MED316" s="3"/>
      <c r="MEE316" s="3"/>
      <c r="MEF316" s="3"/>
      <c r="MEG316" s="3"/>
      <c r="MEH316" s="3"/>
      <c r="MEI316" s="3"/>
      <c r="MEJ316" s="3"/>
      <c r="MEK316" s="3"/>
      <c r="MEL316" s="3"/>
      <c r="MEM316" s="3"/>
      <c r="MEN316" s="3"/>
      <c r="MEO316" s="3"/>
      <c r="MEP316" s="3"/>
      <c r="MEQ316" s="3"/>
      <c r="MER316" s="3"/>
      <c r="MES316" s="3"/>
      <c r="MET316" s="3"/>
      <c r="MEU316" s="3"/>
      <c r="MEV316" s="3"/>
      <c r="MEW316" s="3"/>
      <c r="MEX316" s="3"/>
      <c r="MEY316" s="3"/>
      <c r="MEZ316" s="3"/>
      <c r="MFA316" s="3"/>
      <c r="MFB316" s="3"/>
      <c r="MFC316" s="3"/>
      <c r="MFD316" s="3"/>
      <c r="MFE316" s="3"/>
      <c r="MFF316" s="3"/>
      <c r="MFG316" s="3"/>
      <c r="MFH316" s="3"/>
      <c r="MFI316" s="3"/>
      <c r="MFJ316" s="3"/>
      <c r="MFK316" s="3"/>
      <c r="MFL316" s="3"/>
      <c r="MFM316" s="3"/>
      <c r="MFN316" s="3"/>
      <c r="MFO316" s="3"/>
      <c r="MFP316" s="3"/>
      <c r="MFQ316" s="3"/>
      <c r="MFR316" s="3"/>
      <c r="MFS316" s="3"/>
      <c r="MFT316" s="3"/>
      <c r="MFU316" s="3"/>
      <c r="MFV316" s="3"/>
      <c r="MFW316" s="3"/>
      <c r="MFX316" s="3"/>
      <c r="MFY316" s="3"/>
      <c r="MFZ316" s="3"/>
      <c r="MGA316" s="3"/>
      <c r="MGB316" s="3"/>
      <c r="MGC316" s="3"/>
      <c r="MGD316" s="3"/>
      <c r="MGE316" s="3"/>
      <c r="MGF316" s="3"/>
      <c r="MGG316" s="3"/>
      <c r="MGH316" s="3"/>
      <c r="MGI316" s="3"/>
      <c r="MGJ316" s="3"/>
      <c r="MGK316" s="3"/>
      <c r="MGL316" s="3"/>
      <c r="MGM316" s="3"/>
      <c r="MGN316" s="3"/>
      <c r="MGO316" s="3"/>
      <c r="MGP316" s="3"/>
      <c r="MGQ316" s="3"/>
      <c r="MGR316" s="3"/>
      <c r="MGS316" s="3"/>
      <c r="MGT316" s="3"/>
      <c r="MGU316" s="3"/>
      <c r="MGV316" s="3"/>
      <c r="MGW316" s="3"/>
      <c r="MGX316" s="3"/>
      <c r="MGY316" s="3"/>
      <c r="MGZ316" s="3"/>
      <c r="MHA316" s="3"/>
      <c r="MHB316" s="3"/>
      <c r="MHC316" s="3"/>
      <c r="MHD316" s="3"/>
      <c r="MHE316" s="3"/>
      <c r="MHF316" s="3"/>
      <c r="MHG316" s="3"/>
      <c r="MHH316" s="3"/>
      <c r="MHI316" s="3"/>
      <c r="MHJ316" s="3"/>
      <c r="MHK316" s="3"/>
      <c r="MHL316" s="3"/>
      <c r="MHM316" s="3"/>
      <c r="MHN316" s="3"/>
      <c r="MHO316" s="3"/>
      <c r="MHP316" s="3"/>
      <c r="MHQ316" s="3"/>
      <c r="MHR316" s="3"/>
      <c r="MHS316" s="3"/>
      <c r="MHT316" s="3"/>
      <c r="MHU316" s="3"/>
      <c r="MHV316" s="3"/>
      <c r="MHW316" s="3"/>
      <c r="MHX316" s="3"/>
      <c r="MHY316" s="3"/>
      <c r="MHZ316" s="3"/>
      <c r="MIA316" s="3"/>
      <c r="MIB316" s="3"/>
      <c r="MIC316" s="3"/>
      <c r="MID316" s="3"/>
      <c r="MIE316" s="3"/>
      <c r="MIF316" s="3"/>
      <c r="MIG316" s="3"/>
      <c r="MIH316" s="3"/>
      <c r="MII316" s="3"/>
      <c r="MIJ316" s="3"/>
      <c r="MIK316" s="3"/>
      <c r="MIL316" s="3"/>
      <c r="MIM316" s="3"/>
      <c r="MIN316" s="3"/>
      <c r="MIO316" s="3"/>
      <c r="MIP316" s="3"/>
      <c r="MIQ316" s="3"/>
      <c r="MIR316" s="3"/>
      <c r="MIS316" s="3"/>
      <c r="MIT316" s="3"/>
      <c r="MIU316" s="3"/>
      <c r="MIV316" s="3"/>
      <c r="MIW316" s="3"/>
      <c r="MIX316" s="3"/>
      <c r="MIY316" s="3"/>
      <c r="MIZ316" s="3"/>
      <c r="MJA316" s="3"/>
      <c r="MJB316" s="3"/>
      <c r="MJC316" s="3"/>
      <c r="MJD316" s="3"/>
      <c r="MJE316" s="3"/>
      <c r="MJF316" s="3"/>
      <c r="MJG316" s="3"/>
      <c r="MJH316" s="3"/>
      <c r="MJI316" s="3"/>
      <c r="MJJ316" s="3"/>
      <c r="MJK316" s="3"/>
      <c r="MJL316" s="3"/>
      <c r="MJM316" s="3"/>
      <c r="MJN316" s="3"/>
      <c r="MJO316" s="3"/>
      <c r="MJP316" s="3"/>
      <c r="MJQ316" s="3"/>
      <c r="MJR316" s="3"/>
      <c r="MJS316" s="3"/>
      <c r="MJT316" s="3"/>
      <c r="MJU316" s="3"/>
      <c r="MJV316" s="3"/>
      <c r="MJW316" s="3"/>
      <c r="MJX316" s="3"/>
      <c r="MJY316" s="3"/>
      <c r="MJZ316" s="3"/>
      <c r="MKA316" s="3"/>
      <c r="MKB316" s="3"/>
      <c r="MKC316" s="3"/>
      <c r="MKD316" s="3"/>
      <c r="MKE316" s="3"/>
      <c r="MKF316" s="3"/>
      <c r="MKG316" s="3"/>
      <c r="MKH316" s="3"/>
      <c r="MKI316" s="3"/>
      <c r="MKJ316" s="3"/>
      <c r="MKK316" s="3"/>
      <c r="MKL316" s="3"/>
      <c r="MKM316" s="3"/>
      <c r="MKN316" s="3"/>
      <c r="MKO316" s="3"/>
      <c r="MKP316" s="3"/>
      <c r="MKQ316" s="3"/>
      <c r="MKR316" s="3"/>
      <c r="MKS316" s="3"/>
      <c r="MKT316" s="3"/>
      <c r="MKU316" s="3"/>
      <c r="MKV316" s="3"/>
      <c r="MKW316" s="3"/>
      <c r="MKX316" s="3"/>
      <c r="MKY316" s="3"/>
      <c r="MKZ316" s="3"/>
      <c r="MLA316" s="3"/>
      <c r="MLB316" s="3"/>
      <c r="MLC316" s="3"/>
      <c r="MLD316" s="3"/>
      <c r="MLE316" s="3"/>
      <c r="MLF316" s="3"/>
      <c r="MLG316" s="3"/>
      <c r="MLH316" s="3"/>
      <c r="MLI316" s="3"/>
      <c r="MLJ316" s="3"/>
      <c r="MLK316" s="3"/>
      <c r="MLL316" s="3"/>
      <c r="MLM316" s="3"/>
      <c r="MLN316" s="3"/>
      <c r="MLO316" s="3"/>
      <c r="MLP316" s="3"/>
      <c r="MLQ316" s="3"/>
      <c r="MLR316" s="3"/>
      <c r="MLS316" s="3"/>
      <c r="MLT316" s="3"/>
      <c r="MLU316" s="3"/>
      <c r="MLV316" s="3"/>
      <c r="MLW316" s="3"/>
      <c r="MLX316" s="3"/>
      <c r="MLY316" s="3"/>
      <c r="MLZ316" s="3"/>
      <c r="MMA316" s="3"/>
      <c r="MMB316" s="3"/>
      <c r="MMC316" s="3"/>
      <c r="MMD316" s="3"/>
      <c r="MME316" s="3"/>
      <c r="MMF316" s="3"/>
      <c r="MMG316" s="3"/>
      <c r="MMH316" s="3"/>
      <c r="MMI316" s="3"/>
      <c r="MMJ316" s="3"/>
      <c r="MMK316" s="3"/>
      <c r="MML316" s="3"/>
      <c r="MMM316" s="3"/>
      <c r="MMN316" s="3"/>
      <c r="MMO316" s="3"/>
      <c r="MMP316" s="3"/>
      <c r="MMQ316" s="3"/>
      <c r="MMR316" s="3"/>
      <c r="MMS316" s="3"/>
      <c r="MMT316" s="3"/>
      <c r="MMU316" s="3"/>
      <c r="MMV316" s="3"/>
      <c r="MMW316" s="3"/>
      <c r="MMX316" s="3"/>
      <c r="MMY316" s="3"/>
      <c r="MMZ316" s="3"/>
      <c r="MNA316" s="3"/>
      <c r="MNB316" s="3"/>
      <c r="MNC316" s="3"/>
      <c r="MND316" s="3"/>
      <c r="MNE316" s="3"/>
      <c r="MNF316" s="3"/>
      <c r="MNG316" s="3"/>
      <c r="MNH316" s="3"/>
      <c r="MNI316" s="3"/>
      <c r="MNJ316" s="3"/>
      <c r="MNK316" s="3"/>
      <c r="MNL316" s="3"/>
      <c r="MNM316" s="3"/>
      <c r="MNN316" s="3"/>
      <c r="MNO316" s="3"/>
      <c r="MNP316" s="3"/>
      <c r="MNQ316" s="3"/>
      <c r="MNR316" s="3"/>
      <c r="MNS316" s="3"/>
      <c r="MNT316" s="3"/>
      <c r="MNU316" s="3"/>
      <c r="MNV316" s="3"/>
      <c r="MNW316" s="3"/>
      <c r="MNX316" s="3"/>
      <c r="MNY316" s="3"/>
      <c r="MNZ316" s="3"/>
      <c r="MOA316" s="3"/>
      <c r="MOB316" s="3"/>
      <c r="MOC316" s="3"/>
      <c r="MOD316" s="3"/>
      <c r="MOE316" s="3"/>
      <c r="MOF316" s="3"/>
      <c r="MOG316" s="3"/>
      <c r="MOH316" s="3"/>
      <c r="MOI316" s="3"/>
      <c r="MOJ316" s="3"/>
      <c r="MOK316" s="3"/>
      <c r="MOL316" s="3"/>
      <c r="MOM316" s="3"/>
      <c r="MON316" s="3"/>
      <c r="MOO316" s="3"/>
      <c r="MOP316" s="3"/>
      <c r="MOQ316" s="3"/>
      <c r="MOR316" s="3"/>
      <c r="MOS316" s="3"/>
      <c r="MOT316" s="3"/>
      <c r="MOU316" s="3"/>
      <c r="MOV316" s="3"/>
      <c r="MOW316" s="3"/>
      <c r="MOX316" s="3"/>
      <c r="MOY316" s="3"/>
      <c r="MOZ316" s="3"/>
      <c r="MPA316" s="3"/>
      <c r="MPB316" s="3"/>
      <c r="MPC316" s="3"/>
      <c r="MPD316" s="3"/>
      <c r="MPE316" s="3"/>
      <c r="MPF316" s="3"/>
      <c r="MPG316" s="3"/>
      <c r="MPH316" s="3"/>
      <c r="MPI316" s="3"/>
      <c r="MPJ316" s="3"/>
      <c r="MPK316" s="3"/>
      <c r="MPL316" s="3"/>
      <c r="MPM316" s="3"/>
      <c r="MPN316" s="3"/>
      <c r="MPO316" s="3"/>
      <c r="MPP316" s="3"/>
      <c r="MPQ316" s="3"/>
      <c r="MPR316" s="3"/>
      <c r="MPS316" s="3"/>
      <c r="MPT316" s="3"/>
      <c r="MPU316" s="3"/>
      <c r="MPV316" s="3"/>
      <c r="MPW316" s="3"/>
      <c r="MPX316" s="3"/>
      <c r="MPY316" s="3"/>
      <c r="MPZ316" s="3"/>
      <c r="MQA316" s="3"/>
      <c r="MQB316" s="3"/>
      <c r="MQC316" s="3"/>
      <c r="MQD316" s="3"/>
      <c r="MQE316" s="3"/>
      <c r="MQF316" s="3"/>
      <c r="MQG316" s="3"/>
      <c r="MQH316" s="3"/>
      <c r="MQI316" s="3"/>
      <c r="MQJ316" s="3"/>
      <c r="MQK316" s="3"/>
      <c r="MQL316" s="3"/>
      <c r="MQM316" s="3"/>
      <c r="MQN316" s="3"/>
      <c r="MQO316" s="3"/>
      <c r="MQP316" s="3"/>
      <c r="MQQ316" s="3"/>
      <c r="MQR316" s="3"/>
      <c r="MQS316" s="3"/>
      <c r="MQT316" s="3"/>
      <c r="MQU316" s="3"/>
      <c r="MQV316" s="3"/>
      <c r="MQW316" s="3"/>
      <c r="MQX316" s="3"/>
      <c r="MQY316" s="3"/>
      <c r="MQZ316" s="3"/>
      <c r="MRA316" s="3"/>
      <c r="MRB316" s="3"/>
      <c r="MRC316" s="3"/>
      <c r="MRD316" s="3"/>
      <c r="MRE316" s="3"/>
      <c r="MRF316" s="3"/>
      <c r="MRG316" s="3"/>
      <c r="MRH316" s="3"/>
      <c r="MRI316" s="3"/>
      <c r="MRJ316" s="3"/>
      <c r="MRK316" s="3"/>
      <c r="MRL316" s="3"/>
      <c r="MRM316" s="3"/>
      <c r="MRN316" s="3"/>
      <c r="MRO316" s="3"/>
      <c r="MRP316" s="3"/>
      <c r="MRQ316" s="3"/>
      <c r="MRR316" s="3"/>
      <c r="MRS316" s="3"/>
      <c r="MRT316" s="3"/>
      <c r="MRU316" s="3"/>
      <c r="MRV316" s="3"/>
      <c r="MRW316" s="3"/>
      <c r="MRX316" s="3"/>
      <c r="MRY316" s="3"/>
      <c r="MRZ316" s="3"/>
      <c r="MSA316" s="3"/>
      <c r="MSB316" s="3"/>
      <c r="MSC316" s="3"/>
      <c r="MSD316" s="3"/>
      <c r="MSE316" s="3"/>
      <c r="MSF316" s="3"/>
      <c r="MSG316" s="3"/>
      <c r="MSH316" s="3"/>
      <c r="MSI316" s="3"/>
      <c r="MSJ316" s="3"/>
      <c r="MSK316" s="3"/>
      <c r="MSL316" s="3"/>
      <c r="MSM316" s="3"/>
      <c r="MSN316" s="3"/>
      <c r="MSO316" s="3"/>
      <c r="MSP316" s="3"/>
      <c r="MSQ316" s="3"/>
      <c r="MSR316" s="3"/>
      <c r="MSS316" s="3"/>
      <c r="MST316" s="3"/>
      <c r="MSU316" s="3"/>
      <c r="MSV316" s="3"/>
      <c r="MSW316" s="3"/>
      <c r="MSX316" s="3"/>
      <c r="MSY316" s="3"/>
      <c r="MSZ316" s="3"/>
      <c r="MTA316" s="3"/>
      <c r="MTB316" s="3"/>
      <c r="MTC316" s="3"/>
      <c r="MTD316" s="3"/>
      <c r="MTE316" s="3"/>
      <c r="MTF316" s="3"/>
      <c r="MTG316" s="3"/>
      <c r="MTH316" s="3"/>
      <c r="MTI316" s="3"/>
      <c r="MTJ316" s="3"/>
      <c r="MTK316" s="3"/>
      <c r="MTL316" s="3"/>
      <c r="MTM316" s="3"/>
      <c r="MTN316" s="3"/>
      <c r="MTO316" s="3"/>
      <c r="MTP316" s="3"/>
      <c r="MTQ316" s="3"/>
      <c r="MTR316" s="3"/>
      <c r="MTS316" s="3"/>
      <c r="MTT316" s="3"/>
      <c r="MTU316" s="3"/>
      <c r="MTV316" s="3"/>
      <c r="MTW316" s="3"/>
      <c r="MTX316" s="3"/>
      <c r="MTY316" s="3"/>
      <c r="MTZ316" s="3"/>
      <c r="MUA316" s="3"/>
      <c r="MUB316" s="3"/>
      <c r="MUC316" s="3"/>
      <c r="MUD316" s="3"/>
      <c r="MUE316" s="3"/>
      <c r="MUF316" s="3"/>
      <c r="MUG316" s="3"/>
      <c r="MUH316" s="3"/>
      <c r="MUI316" s="3"/>
      <c r="MUJ316" s="3"/>
      <c r="MUK316" s="3"/>
      <c r="MUL316" s="3"/>
      <c r="MUM316" s="3"/>
      <c r="MUN316" s="3"/>
      <c r="MUO316" s="3"/>
      <c r="MUP316" s="3"/>
      <c r="MUQ316" s="3"/>
      <c r="MUR316" s="3"/>
      <c r="MUS316" s="3"/>
      <c r="MUT316" s="3"/>
      <c r="MUU316" s="3"/>
      <c r="MUV316" s="3"/>
      <c r="MUW316" s="3"/>
      <c r="MUX316" s="3"/>
      <c r="MUY316" s="3"/>
      <c r="MUZ316" s="3"/>
      <c r="MVA316" s="3"/>
      <c r="MVB316" s="3"/>
      <c r="MVC316" s="3"/>
      <c r="MVD316" s="3"/>
      <c r="MVE316" s="3"/>
      <c r="MVF316" s="3"/>
      <c r="MVG316" s="3"/>
      <c r="MVH316" s="3"/>
      <c r="MVI316" s="3"/>
      <c r="MVJ316" s="3"/>
      <c r="MVK316" s="3"/>
      <c r="MVL316" s="3"/>
      <c r="MVM316" s="3"/>
      <c r="MVN316" s="3"/>
      <c r="MVO316" s="3"/>
      <c r="MVP316" s="3"/>
      <c r="MVQ316" s="3"/>
      <c r="MVR316" s="3"/>
      <c r="MVS316" s="3"/>
      <c r="MVT316" s="3"/>
      <c r="MVU316" s="3"/>
      <c r="MVV316" s="3"/>
      <c r="MVW316" s="3"/>
      <c r="MVX316" s="3"/>
      <c r="MVY316" s="3"/>
      <c r="MVZ316" s="3"/>
      <c r="MWA316" s="3"/>
      <c r="MWB316" s="3"/>
      <c r="MWC316" s="3"/>
      <c r="MWD316" s="3"/>
      <c r="MWE316" s="3"/>
      <c r="MWF316" s="3"/>
      <c r="MWG316" s="3"/>
      <c r="MWH316" s="3"/>
      <c r="MWI316" s="3"/>
      <c r="MWJ316" s="3"/>
      <c r="MWK316" s="3"/>
      <c r="MWL316" s="3"/>
      <c r="MWM316" s="3"/>
      <c r="MWN316" s="3"/>
      <c r="MWO316" s="3"/>
      <c r="MWP316" s="3"/>
      <c r="MWQ316" s="3"/>
      <c r="MWR316" s="3"/>
      <c r="MWS316" s="3"/>
      <c r="MWT316" s="3"/>
      <c r="MWU316" s="3"/>
      <c r="MWV316" s="3"/>
      <c r="MWW316" s="3"/>
      <c r="MWX316" s="3"/>
      <c r="MWY316" s="3"/>
      <c r="MWZ316" s="3"/>
      <c r="MXA316" s="3"/>
      <c r="MXB316" s="3"/>
      <c r="MXC316" s="3"/>
      <c r="MXD316" s="3"/>
      <c r="MXE316" s="3"/>
      <c r="MXF316" s="3"/>
      <c r="MXG316" s="3"/>
      <c r="MXH316" s="3"/>
      <c r="MXI316" s="3"/>
      <c r="MXJ316" s="3"/>
      <c r="MXK316" s="3"/>
      <c r="MXL316" s="3"/>
      <c r="MXM316" s="3"/>
      <c r="MXN316" s="3"/>
      <c r="MXO316" s="3"/>
      <c r="MXP316" s="3"/>
      <c r="MXQ316" s="3"/>
      <c r="MXR316" s="3"/>
      <c r="MXS316" s="3"/>
      <c r="MXT316" s="3"/>
      <c r="MXU316" s="3"/>
      <c r="MXV316" s="3"/>
      <c r="MXW316" s="3"/>
      <c r="MXX316" s="3"/>
      <c r="MXY316" s="3"/>
      <c r="MXZ316" s="3"/>
      <c r="MYA316" s="3"/>
      <c r="MYB316" s="3"/>
      <c r="MYC316" s="3"/>
      <c r="MYD316" s="3"/>
      <c r="MYE316" s="3"/>
      <c r="MYF316" s="3"/>
      <c r="MYG316" s="3"/>
      <c r="MYH316" s="3"/>
      <c r="MYI316" s="3"/>
      <c r="MYJ316" s="3"/>
      <c r="MYK316" s="3"/>
      <c r="MYL316" s="3"/>
      <c r="MYM316" s="3"/>
      <c r="MYN316" s="3"/>
      <c r="MYO316" s="3"/>
      <c r="MYP316" s="3"/>
      <c r="MYQ316" s="3"/>
      <c r="MYR316" s="3"/>
      <c r="MYS316" s="3"/>
      <c r="MYT316" s="3"/>
      <c r="MYU316" s="3"/>
      <c r="MYV316" s="3"/>
      <c r="MYW316" s="3"/>
      <c r="MYX316" s="3"/>
      <c r="MYY316" s="3"/>
      <c r="MYZ316" s="3"/>
      <c r="MZA316" s="3"/>
      <c r="MZB316" s="3"/>
      <c r="MZC316" s="3"/>
      <c r="MZD316" s="3"/>
      <c r="MZE316" s="3"/>
      <c r="MZF316" s="3"/>
      <c r="MZG316" s="3"/>
      <c r="MZH316" s="3"/>
      <c r="MZI316" s="3"/>
      <c r="MZJ316" s="3"/>
      <c r="MZK316" s="3"/>
      <c r="MZL316" s="3"/>
      <c r="MZM316" s="3"/>
      <c r="MZN316" s="3"/>
      <c r="MZO316" s="3"/>
      <c r="MZP316" s="3"/>
      <c r="MZQ316" s="3"/>
      <c r="MZR316" s="3"/>
      <c r="MZS316" s="3"/>
      <c r="MZT316" s="3"/>
      <c r="MZU316" s="3"/>
      <c r="MZV316" s="3"/>
      <c r="MZW316" s="3"/>
      <c r="MZX316" s="3"/>
      <c r="MZY316" s="3"/>
      <c r="MZZ316" s="3"/>
      <c r="NAA316" s="3"/>
      <c r="NAB316" s="3"/>
      <c r="NAC316" s="3"/>
      <c r="NAD316" s="3"/>
      <c r="NAE316" s="3"/>
      <c r="NAF316" s="3"/>
      <c r="NAG316" s="3"/>
      <c r="NAH316" s="3"/>
      <c r="NAI316" s="3"/>
      <c r="NAJ316" s="3"/>
      <c r="NAK316" s="3"/>
      <c r="NAL316" s="3"/>
      <c r="NAM316" s="3"/>
      <c r="NAN316" s="3"/>
      <c r="NAO316" s="3"/>
      <c r="NAP316" s="3"/>
      <c r="NAQ316" s="3"/>
      <c r="NAR316" s="3"/>
      <c r="NAS316" s="3"/>
      <c r="NAT316" s="3"/>
      <c r="NAU316" s="3"/>
      <c r="NAV316" s="3"/>
      <c r="NAW316" s="3"/>
      <c r="NAX316" s="3"/>
      <c r="NAY316" s="3"/>
      <c r="NAZ316" s="3"/>
      <c r="NBA316" s="3"/>
      <c r="NBB316" s="3"/>
      <c r="NBC316" s="3"/>
      <c r="NBD316" s="3"/>
      <c r="NBE316" s="3"/>
      <c r="NBF316" s="3"/>
      <c r="NBG316" s="3"/>
      <c r="NBH316" s="3"/>
      <c r="NBI316" s="3"/>
      <c r="NBJ316" s="3"/>
      <c r="NBK316" s="3"/>
      <c r="NBL316" s="3"/>
      <c r="NBM316" s="3"/>
      <c r="NBN316" s="3"/>
      <c r="NBO316" s="3"/>
      <c r="NBP316" s="3"/>
      <c r="NBQ316" s="3"/>
      <c r="NBR316" s="3"/>
      <c r="NBS316" s="3"/>
      <c r="NBT316" s="3"/>
      <c r="NBU316" s="3"/>
      <c r="NBV316" s="3"/>
      <c r="NBW316" s="3"/>
      <c r="NBX316" s="3"/>
      <c r="NBY316" s="3"/>
      <c r="NBZ316" s="3"/>
      <c r="NCA316" s="3"/>
      <c r="NCB316" s="3"/>
      <c r="NCC316" s="3"/>
      <c r="NCD316" s="3"/>
      <c r="NCE316" s="3"/>
      <c r="NCF316" s="3"/>
      <c r="NCG316" s="3"/>
      <c r="NCH316" s="3"/>
      <c r="NCI316" s="3"/>
      <c r="NCJ316" s="3"/>
      <c r="NCK316" s="3"/>
      <c r="NCL316" s="3"/>
      <c r="NCM316" s="3"/>
      <c r="NCN316" s="3"/>
      <c r="NCO316" s="3"/>
      <c r="NCP316" s="3"/>
      <c r="NCQ316" s="3"/>
      <c r="NCR316" s="3"/>
      <c r="NCS316" s="3"/>
      <c r="NCT316" s="3"/>
      <c r="NCU316" s="3"/>
      <c r="NCV316" s="3"/>
      <c r="NCW316" s="3"/>
      <c r="NCX316" s="3"/>
      <c r="NCY316" s="3"/>
      <c r="NCZ316" s="3"/>
      <c r="NDA316" s="3"/>
      <c r="NDB316" s="3"/>
      <c r="NDC316" s="3"/>
      <c r="NDD316" s="3"/>
      <c r="NDE316" s="3"/>
      <c r="NDF316" s="3"/>
      <c r="NDG316" s="3"/>
      <c r="NDH316" s="3"/>
      <c r="NDI316" s="3"/>
      <c r="NDJ316" s="3"/>
      <c r="NDK316" s="3"/>
      <c r="NDL316" s="3"/>
      <c r="NDM316" s="3"/>
      <c r="NDN316" s="3"/>
      <c r="NDO316" s="3"/>
      <c r="NDP316" s="3"/>
      <c r="NDQ316" s="3"/>
      <c r="NDR316" s="3"/>
      <c r="NDS316" s="3"/>
      <c r="NDT316" s="3"/>
      <c r="NDU316" s="3"/>
      <c r="NDV316" s="3"/>
      <c r="NDW316" s="3"/>
      <c r="NDX316" s="3"/>
      <c r="NDY316" s="3"/>
      <c r="NDZ316" s="3"/>
      <c r="NEA316" s="3"/>
      <c r="NEB316" s="3"/>
      <c r="NEC316" s="3"/>
      <c r="NED316" s="3"/>
      <c r="NEE316" s="3"/>
      <c r="NEF316" s="3"/>
      <c r="NEG316" s="3"/>
      <c r="NEH316" s="3"/>
      <c r="NEI316" s="3"/>
      <c r="NEJ316" s="3"/>
      <c r="NEK316" s="3"/>
      <c r="NEL316" s="3"/>
      <c r="NEM316" s="3"/>
      <c r="NEN316" s="3"/>
      <c r="NEO316" s="3"/>
      <c r="NEP316" s="3"/>
      <c r="NEQ316" s="3"/>
      <c r="NER316" s="3"/>
      <c r="NES316" s="3"/>
      <c r="NET316" s="3"/>
      <c r="NEU316" s="3"/>
      <c r="NEV316" s="3"/>
      <c r="NEW316" s="3"/>
      <c r="NEX316" s="3"/>
      <c r="NEY316" s="3"/>
      <c r="NEZ316" s="3"/>
      <c r="NFA316" s="3"/>
      <c r="NFB316" s="3"/>
      <c r="NFC316" s="3"/>
      <c r="NFD316" s="3"/>
      <c r="NFE316" s="3"/>
      <c r="NFF316" s="3"/>
      <c r="NFG316" s="3"/>
      <c r="NFH316" s="3"/>
      <c r="NFI316" s="3"/>
      <c r="NFJ316" s="3"/>
      <c r="NFK316" s="3"/>
      <c r="NFL316" s="3"/>
      <c r="NFM316" s="3"/>
      <c r="NFN316" s="3"/>
      <c r="NFO316" s="3"/>
      <c r="NFP316" s="3"/>
      <c r="NFQ316" s="3"/>
      <c r="NFR316" s="3"/>
      <c r="NFS316" s="3"/>
      <c r="NFT316" s="3"/>
      <c r="NFU316" s="3"/>
      <c r="NFV316" s="3"/>
      <c r="NFW316" s="3"/>
      <c r="NFX316" s="3"/>
      <c r="NFY316" s="3"/>
      <c r="NFZ316" s="3"/>
      <c r="NGA316" s="3"/>
      <c r="NGB316" s="3"/>
      <c r="NGC316" s="3"/>
      <c r="NGD316" s="3"/>
      <c r="NGE316" s="3"/>
      <c r="NGF316" s="3"/>
      <c r="NGG316" s="3"/>
      <c r="NGH316" s="3"/>
      <c r="NGI316" s="3"/>
      <c r="NGJ316" s="3"/>
      <c r="NGK316" s="3"/>
      <c r="NGL316" s="3"/>
      <c r="NGM316" s="3"/>
      <c r="NGN316" s="3"/>
      <c r="NGO316" s="3"/>
      <c r="NGP316" s="3"/>
      <c r="NGQ316" s="3"/>
      <c r="NGR316" s="3"/>
      <c r="NGS316" s="3"/>
      <c r="NGT316" s="3"/>
      <c r="NGU316" s="3"/>
      <c r="NGV316" s="3"/>
      <c r="NGW316" s="3"/>
      <c r="NGX316" s="3"/>
      <c r="NGY316" s="3"/>
      <c r="NGZ316" s="3"/>
      <c r="NHA316" s="3"/>
      <c r="NHB316" s="3"/>
      <c r="NHC316" s="3"/>
      <c r="NHD316" s="3"/>
      <c r="NHE316" s="3"/>
      <c r="NHF316" s="3"/>
      <c r="NHG316" s="3"/>
      <c r="NHH316" s="3"/>
      <c r="NHI316" s="3"/>
      <c r="NHJ316" s="3"/>
      <c r="NHK316" s="3"/>
      <c r="NHL316" s="3"/>
      <c r="NHM316" s="3"/>
      <c r="NHN316" s="3"/>
      <c r="NHO316" s="3"/>
      <c r="NHP316" s="3"/>
      <c r="NHQ316" s="3"/>
      <c r="NHR316" s="3"/>
      <c r="NHS316" s="3"/>
      <c r="NHT316" s="3"/>
      <c r="NHU316" s="3"/>
      <c r="NHV316" s="3"/>
      <c r="NHW316" s="3"/>
      <c r="NHX316" s="3"/>
      <c r="NHY316" s="3"/>
      <c r="NHZ316" s="3"/>
      <c r="NIA316" s="3"/>
      <c r="NIB316" s="3"/>
      <c r="NIC316" s="3"/>
      <c r="NID316" s="3"/>
      <c r="NIE316" s="3"/>
      <c r="NIF316" s="3"/>
      <c r="NIG316" s="3"/>
      <c r="NIH316" s="3"/>
      <c r="NII316" s="3"/>
      <c r="NIJ316" s="3"/>
      <c r="NIK316" s="3"/>
      <c r="NIL316" s="3"/>
      <c r="NIM316" s="3"/>
      <c r="NIN316" s="3"/>
      <c r="NIO316" s="3"/>
      <c r="NIP316" s="3"/>
      <c r="NIQ316" s="3"/>
      <c r="NIR316" s="3"/>
      <c r="NIS316" s="3"/>
      <c r="NIT316" s="3"/>
      <c r="NIU316" s="3"/>
      <c r="NIV316" s="3"/>
      <c r="NIW316" s="3"/>
      <c r="NIX316" s="3"/>
      <c r="NIY316" s="3"/>
      <c r="NIZ316" s="3"/>
      <c r="NJA316" s="3"/>
      <c r="NJB316" s="3"/>
      <c r="NJC316" s="3"/>
      <c r="NJD316" s="3"/>
      <c r="NJE316" s="3"/>
      <c r="NJF316" s="3"/>
      <c r="NJG316" s="3"/>
      <c r="NJH316" s="3"/>
      <c r="NJI316" s="3"/>
      <c r="NJJ316" s="3"/>
      <c r="NJK316" s="3"/>
      <c r="NJL316" s="3"/>
      <c r="NJM316" s="3"/>
      <c r="NJN316" s="3"/>
      <c r="NJO316" s="3"/>
      <c r="NJP316" s="3"/>
      <c r="NJQ316" s="3"/>
      <c r="NJR316" s="3"/>
      <c r="NJS316" s="3"/>
      <c r="NJT316" s="3"/>
      <c r="NJU316" s="3"/>
      <c r="NJV316" s="3"/>
      <c r="NJW316" s="3"/>
      <c r="NJX316" s="3"/>
      <c r="NJY316" s="3"/>
      <c r="NJZ316" s="3"/>
      <c r="NKA316" s="3"/>
      <c r="NKB316" s="3"/>
      <c r="NKC316" s="3"/>
      <c r="NKD316" s="3"/>
      <c r="NKE316" s="3"/>
      <c r="NKF316" s="3"/>
      <c r="NKG316" s="3"/>
      <c r="NKH316" s="3"/>
      <c r="NKI316" s="3"/>
      <c r="NKJ316" s="3"/>
      <c r="NKK316" s="3"/>
      <c r="NKL316" s="3"/>
      <c r="NKM316" s="3"/>
      <c r="NKN316" s="3"/>
      <c r="NKO316" s="3"/>
      <c r="NKP316" s="3"/>
      <c r="NKQ316" s="3"/>
      <c r="NKR316" s="3"/>
      <c r="NKS316" s="3"/>
      <c r="NKT316" s="3"/>
      <c r="NKU316" s="3"/>
      <c r="NKV316" s="3"/>
      <c r="NKW316" s="3"/>
      <c r="NKX316" s="3"/>
      <c r="NKY316" s="3"/>
      <c r="NKZ316" s="3"/>
      <c r="NLA316" s="3"/>
      <c r="NLB316" s="3"/>
      <c r="NLC316" s="3"/>
      <c r="NLD316" s="3"/>
      <c r="NLE316" s="3"/>
      <c r="NLF316" s="3"/>
      <c r="NLG316" s="3"/>
      <c r="NLH316" s="3"/>
      <c r="NLI316" s="3"/>
      <c r="NLJ316" s="3"/>
      <c r="NLK316" s="3"/>
      <c r="NLL316" s="3"/>
      <c r="NLM316" s="3"/>
      <c r="NLN316" s="3"/>
      <c r="NLO316" s="3"/>
      <c r="NLP316" s="3"/>
      <c r="NLQ316" s="3"/>
      <c r="NLR316" s="3"/>
      <c r="NLS316" s="3"/>
      <c r="NLT316" s="3"/>
      <c r="NLU316" s="3"/>
      <c r="NLV316" s="3"/>
      <c r="NLW316" s="3"/>
      <c r="NLX316" s="3"/>
      <c r="NLY316" s="3"/>
      <c r="NLZ316" s="3"/>
      <c r="NMA316" s="3"/>
      <c r="NMB316" s="3"/>
      <c r="NMC316" s="3"/>
      <c r="NMD316" s="3"/>
      <c r="NME316" s="3"/>
      <c r="NMF316" s="3"/>
      <c r="NMG316" s="3"/>
      <c r="NMH316" s="3"/>
      <c r="NMI316" s="3"/>
      <c r="NMJ316" s="3"/>
      <c r="NMK316" s="3"/>
      <c r="NML316" s="3"/>
      <c r="NMM316" s="3"/>
      <c r="NMN316" s="3"/>
      <c r="NMO316" s="3"/>
      <c r="NMP316" s="3"/>
      <c r="NMQ316" s="3"/>
      <c r="NMR316" s="3"/>
      <c r="NMS316" s="3"/>
      <c r="NMT316" s="3"/>
      <c r="NMU316" s="3"/>
      <c r="NMV316" s="3"/>
      <c r="NMW316" s="3"/>
      <c r="NMX316" s="3"/>
      <c r="NMY316" s="3"/>
      <c r="NMZ316" s="3"/>
      <c r="NNA316" s="3"/>
      <c r="NNB316" s="3"/>
      <c r="NNC316" s="3"/>
      <c r="NND316" s="3"/>
      <c r="NNE316" s="3"/>
      <c r="NNF316" s="3"/>
      <c r="NNG316" s="3"/>
      <c r="NNH316" s="3"/>
      <c r="NNI316" s="3"/>
      <c r="NNJ316" s="3"/>
      <c r="NNK316" s="3"/>
      <c r="NNL316" s="3"/>
      <c r="NNM316" s="3"/>
      <c r="NNN316" s="3"/>
      <c r="NNO316" s="3"/>
      <c r="NNP316" s="3"/>
      <c r="NNQ316" s="3"/>
      <c r="NNR316" s="3"/>
      <c r="NNS316" s="3"/>
      <c r="NNT316" s="3"/>
      <c r="NNU316" s="3"/>
      <c r="NNV316" s="3"/>
      <c r="NNW316" s="3"/>
      <c r="NNX316" s="3"/>
      <c r="NNY316" s="3"/>
      <c r="NNZ316" s="3"/>
      <c r="NOA316" s="3"/>
      <c r="NOB316" s="3"/>
      <c r="NOC316" s="3"/>
      <c r="NOD316" s="3"/>
      <c r="NOE316" s="3"/>
      <c r="NOF316" s="3"/>
      <c r="NOG316" s="3"/>
      <c r="NOH316" s="3"/>
      <c r="NOI316" s="3"/>
      <c r="NOJ316" s="3"/>
      <c r="NOK316" s="3"/>
      <c r="NOL316" s="3"/>
      <c r="NOM316" s="3"/>
      <c r="NON316" s="3"/>
      <c r="NOO316" s="3"/>
      <c r="NOP316" s="3"/>
      <c r="NOQ316" s="3"/>
      <c r="NOR316" s="3"/>
      <c r="NOS316" s="3"/>
      <c r="NOT316" s="3"/>
      <c r="NOU316" s="3"/>
      <c r="NOV316" s="3"/>
      <c r="NOW316" s="3"/>
      <c r="NOX316" s="3"/>
      <c r="NOY316" s="3"/>
      <c r="NOZ316" s="3"/>
      <c r="NPA316" s="3"/>
      <c r="NPB316" s="3"/>
      <c r="NPC316" s="3"/>
      <c r="NPD316" s="3"/>
      <c r="NPE316" s="3"/>
      <c r="NPF316" s="3"/>
      <c r="NPG316" s="3"/>
      <c r="NPH316" s="3"/>
      <c r="NPI316" s="3"/>
      <c r="NPJ316" s="3"/>
      <c r="NPK316" s="3"/>
      <c r="NPL316" s="3"/>
      <c r="NPM316" s="3"/>
      <c r="NPN316" s="3"/>
      <c r="NPO316" s="3"/>
      <c r="NPP316" s="3"/>
      <c r="NPQ316" s="3"/>
      <c r="NPR316" s="3"/>
      <c r="NPS316" s="3"/>
      <c r="NPT316" s="3"/>
      <c r="NPU316" s="3"/>
      <c r="NPV316" s="3"/>
      <c r="NPW316" s="3"/>
      <c r="NPX316" s="3"/>
      <c r="NPY316" s="3"/>
      <c r="NPZ316" s="3"/>
      <c r="NQA316" s="3"/>
      <c r="NQB316" s="3"/>
      <c r="NQC316" s="3"/>
      <c r="NQD316" s="3"/>
      <c r="NQE316" s="3"/>
      <c r="NQF316" s="3"/>
      <c r="NQG316" s="3"/>
      <c r="NQH316" s="3"/>
      <c r="NQI316" s="3"/>
      <c r="NQJ316" s="3"/>
      <c r="NQK316" s="3"/>
      <c r="NQL316" s="3"/>
      <c r="NQM316" s="3"/>
      <c r="NQN316" s="3"/>
      <c r="NQO316" s="3"/>
      <c r="NQP316" s="3"/>
      <c r="NQQ316" s="3"/>
      <c r="NQR316" s="3"/>
      <c r="NQS316" s="3"/>
      <c r="NQT316" s="3"/>
      <c r="NQU316" s="3"/>
      <c r="NQV316" s="3"/>
      <c r="NQW316" s="3"/>
      <c r="NQX316" s="3"/>
      <c r="NQY316" s="3"/>
      <c r="NQZ316" s="3"/>
      <c r="NRA316" s="3"/>
      <c r="NRB316" s="3"/>
      <c r="NRC316" s="3"/>
      <c r="NRD316" s="3"/>
      <c r="NRE316" s="3"/>
      <c r="NRF316" s="3"/>
      <c r="NRG316" s="3"/>
      <c r="NRH316" s="3"/>
      <c r="NRI316" s="3"/>
      <c r="NRJ316" s="3"/>
      <c r="NRK316" s="3"/>
      <c r="NRL316" s="3"/>
      <c r="NRM316" s="3"/>
      <c r="NRN316" s="3"/>
      <c r="NRO316" s="3"/>
      <c r="NRP316" s="3"/>
      <c r="NRQ316" s="3"/>
      <c r="NRR316" s="3"/>
      <c r="NRS316" s="3"/>
      <c r="NRT316" s="3"/>
      <c r="NRU316" s="3"/>
      <c r="NRV316" s="3"/>
      <c r="NRW316" s="3"/>
      <c r="NRX316" s="3"/>
      <c r="NRY316" s="3"/>
      <c r="NRZ316" s="3"/>
      <c r="NSA316" s="3"/>
      <c r="NSB316" s="3"/>
      <c r="NSC316" s="3"/>
      <c r="NSD316" s="3"/>
      <c r="NSE316" s="3"/>
      <c r="NSF316" s="3"/>
      <c r="NSG316" s="3"/>
      <c r="NSH316" s="3"/>
      <c r="NSI316" s="3"/>
      <c r="NSJ316" s="3"/>
      <c r="NSK316" s="3"/>
      <c r="NSL316" s="3"/>
      <c r="NSM316" s="3"/>
      <c r="NSN316" s="3"/>
      <c r="NSO316" s="3"/>
      <c r="NSP316" s="3"/>
      <c r="NSQ316" s="3"/>
      <c r="NSR316" s="3"/>
      <c r="NSS316" s="3"/>
      <c r="NST316" s="3"/>
      <c r="NSU316" s="3"/>
      <c r="NSV316" s="3"/>
      <c r="NSW316" s="3"/>
      <c r="NSX316" s="3"/>
      <c r="NSY316" s="3"/>
      <c r="NSZ316" s="3"/>
      <c r="NTA316" s="3"/>
      <c r="NTB316" s="3"/>
      <c r="NTC316" s="3"/>
      <c r="NTD316" s="3"/>
      <c r="NTE316" s="3"/>
      <c r="NTF316" s="3"/>
      <c r="NTG316" s="3"/>
      <c r="NTH316" s="3"/>
      <c r="NTI316" s="3"/>
      <c r="NTJ316" s="3"/>
      <c r="NTK316" s="3"/>
      <c r="NTL316" s="3"/>
      <c r="NTM316" s="3"/>
      <c r="NTN316" s="3"/>
      <c r="NTO316" s="3"/>
      <c r="NTP316" s="3"/>
      <c r="NTQ316" s="3"/>
      <c r="NTR316" s="3"/>
      <c r="NTS316" s="3"/>
      <c r="NTT316" s="3"/>
      <c r="NTU316" s="3"/>
      <c r="NTV316" s="3"/>
      <c r="NTW316" s="3"/>
      <c r="NTX316" s="3"/>
      <c r="NTY316" s="3"/>
      <c r="NTZ316" s="3"/>
      <c r="NUA316" s="3"/>
      <c r="NUB316" s="3"/>
      <c r="NUC316" s="3"/>
      <c r="NUD316" s="3"/>
      <c r="NUE316" s="3"/>
      <c r="NUF316" s="3"/>
      <c r="NUG316" s="3"/>
      <c r="NUH316" s="3"/>
      <c r="NUI316" s="3"/>
      <c r="NUJ316" s="3"/>
      <c r="NUK316" s="3"/>
      <c r="NUL316" s="3"/>
      <c r="NUM316" s="3"/>
      <c r="NUN316" s="3"/>
      <c r="NUO316" s="3"/>
      <c r="NUP316" s="3"/>
      <c r="NUQ316" s="3"/>
      <c r="NUR316" s="3"/>
      <c r="NUS316" s="3"/>
      <c r="NUT316" s="3"/>
      <c r="NUU316" s="3"/>
      <c r="NUV316" s="3"/>
      <c r="NUW316" s="3"/>
      <c r="NUX316" s="3"/>
      <c r="NUY316" s="3"/>
      <c r="NUZ316" s="3"/>
      <c r="NVA316" s="3"/>
      <c r="NVB316" s="3"/>
      <c r="NVC316" s="3"/>
      <c r="NVD316" s="3"/>
      <c r="NVE316" s="3"/>
      <c r="NVF316" s="3"/>
      <c r="NVG316" s="3"/>
      <c r="NVH316" s="3"/>
      <c r="NVI316" s="3"/>
      <c r="NVJ316" s="3"/>
      <c r="NVK316" s="3"/>
      <c r="NVL316" s="3"/>
      <c r="NVM316" s="3"/>
      <c r="NVN316" s="3"/>
      <c r="NVO316" s="3"/>
      <c r="NVP316" s="3"/>
      <c r="NVQ316" s="3"/>
      <c r="NVR316" s="3"/>
      <c r="NVS316" s="3"/>
      <c r="NVT316" s="3"/>
      <c r="NVU316" s="3"/>
      <c r="NVV316" s="3"/>
      <c r="NVW316" s="3"/>
      <c r="NVX316" s="3"/>
      <c r="NVY316" s="3"/>
      <c r="NVZ316" s="3"/>
      <c r="NWA316" s="3"/>
      <c r="NWB316" s="3"/>
      <c r="NWC316" s="3"/>
      <c r="NWD316" s="3"/>
      <c r="NWE316" s="3"/>
      <c r="NWF316" s="3"/>
      <c r="NWG316" s="3"/>
      <c r="NWH316" s="3"/>
      <c r="NWI316" s="3"/>
      <c r="NWJ316" s="3"/>
      <c r="NWK316" s="3"/>
      <c r="NWL316" s="3"/>
      <c r="NWM316" s="3"/>
      <c r="NWN316" s="3"/>
      <c r="NWO316" s="3"/>
      <c r="NWP316" s="3"/>
      <c r="NWQ316" s="3"/>
      <c r="NWR316" s="3"/>
      <c r="NWS316" s="3"/>
      <c r="NWT316" s="3"/>
      <c r="NWU316" s="3"/>
      <c r="NWV316" s="3"/>
      <c r="NWW316" s="3"/>
      <c r="NWX316" s="3"/>
      <c r="NWY316" s="3"/>
      <c r="NWZ316" s="3"/>
      <c r="NXA316" s="3"/>
      <c r="NXB316" s="3"/>
      <c r="NXC316" s="3"/>
      <c r="NXD316" s="3"/>
      <c r="NXE316" s="3"/>
      <c r="NXF316" s="3"/>
      <c r="NXG316" s="3"/>
      <c r="NXH316" s="3"/>
      <c r="NXI316" s="3"/>
      <c r="NXJ316" s="3"/>
      <c r="NXK316" s="3"/>
      <c r="NXL316" s="3"/>
      <c r="NXM316" s="3"/>
      <c r="NXN316" s="3"/>
      <c r="NXO316" s="3"/>
      <c r="NXP316" s="3"/>
      <c r="NXQ316" s="3"/>
      <c r="NXR316" s="3"/>
      <c r="NXS316" s="3"/>
      <c r="NXT316" s="3"/>
      <c r="NXU316" s="3"/>
      <c r="NXV316" s="3"/>
      <c r="NXW316" s="3"/>
      <c r="NXX316" s="3"/>
      <c r="NXY316" s="3"/>
      <c r="NXZ316" s="3"/>
      <c r="NYA316" s="3"/>
      <c r="NYB316" s="3"/>
      <c r="NYC316" s="3"/>
      <c r="NYD316" s="3"/>
      <c r="NYE316" s="3"/>
      <c r="NYF316" s="3"/>
      <c r="NYG316" s="3"/>
      <c r="NYH316" s="3"/>
      <c r="NYI316" s="3"/>
      <c r="NYJ316" s="3"/>
      <c r="NYK316" s="3"/>
      <c r="NYL316" s="3"/>
      <c r="NYM316" s="3"/>
      <c r="NYN316" s="3"/>
      <c r="NYO316" s="3"/>
      <c r="NYP316" s="3"/>
      <c r="NYQ316" s="3"/>
      <c r="NYR316" s="3"/>
      <c r="NYS316" s="3"/>
      <c r="NYT316" s="3"/>
      <c r="NYU316" s="3"/>
      <c r="NYV316" s="3"/>
      <c r="NYW316" s="3"/>
      <c r="NYX316" s="3"/>
      <c r="NYY316" s="3"/>
      <c r="NYZ316" s="3"/>
      <c r="NZA316" s="3"/>
      <c r="NZB316" s="3"/>
      <c r="NZC316" s="3"/>
      <c r="NZD316" s="3"/>
      <c r="NZE316" s="3"/>
      <c r="NZF316" s="3"/>
      <c r="NZG316" s="3"/>
      <c r="NZH316" s="3"/>
      <c r="NZI316" s="3"/>
      <c r="NZJ316" s="3"/>
      <c r="NZK316" s="3"/>
      <c r="NZL316" s="3"/>
      <c r="NZM316" s="3"/>
      <c r="NZN316" s="3"/>
      <c r="NZO316" s="3"/>
      <c r="NZP316" s="3"/>
      <c r="NZQ316" s="3"/>
      <c r="NZR316" s="3"/>
      <c r="NZS316" s="3"/>
      <c r="NZT316" s="3"/>
      <c r="NZU316" s="3"/>
      <c r="NZV316" s="3"/>
      <c r="NZW316" s="3"/>
      <c r="NZX316" s="3"/>
      <c r="NZY316" s="3"/>
      <c r="NZZ316" s="3"/>
      <c r="OAA316" s="3"/>
      <c r="OAB316" s="3"/>
      <c r="OAC316" s="3"/>
      <c r="OAD316" s="3"/>
      <c r="OAE316" s="3"/>
      <c r="OAF316" s="3"/>
      <c r="OAG316" s="3"/>
      <c r="OAH316" s="3"/>
      <c r="OAI316" s="3"/>
      <c r="OAJ316" s="3"/>
      <c r="OAK316" s="3"/>
      <c r="OAL316" s="3"/>
      <c r="OAM316" s="3"/>
      <c r="OAN316" s="3"/>
      <c r="OAO316" s="3"/>
      <c r="OAP316" s="3"/>
      <c r="OAQ316" s="3"/>
      <c r="OAR316" s="3"/>
      <c r="OAS316" s="3"/>
      <c r="OAT316" s="3"/>
      <c r="OAU316" s="3"/>
      <c r="OAV316" s="3"/>
      <c r="OAW316" s="3"/>
      <c r="OAX316" s="3"/>
      <c r="OAY316" s="3"/>
      <c r="OAZ316" s="3"/>
      <c r="OBA316" s="3"/>
      <c r="OBB316" s="3"/>
      <c r="OBC316" s="3"/>
      <c r="OBD316" s="3"/>
      <c r="OBE316" s="3"/>
      <c r="OBF316" s="3"/>
      <c r="OBG316" s="3"/>
      <c r="OBH316" s="3"/>
      <c r="OBI316" s="3"/>
      <c r="OBJ316" s="3"/>
      <c r="OBK316" s="3"/>
      <c r="OBL316" s="3"/>
      <c r="OBM316" s="3"/>
      <c r="OBN316" s="3"/>
      <c r="OBO316" s="3"/>
      <c r="OBP316" s="3"/>
      <c r="OBQ316" s="3"/>
      <c r="OBR316" s="3"/>
      <c r="OBS316" s="3"/>
      <c r="OBT316" s="3"/>
      <c r="OBU316" s="3"/>
      <c r="OBV316" s="3"/>
      <c r="OBW316" s="3"/>
      <c r="OBX316" s="3"/>
      <c r="OBY316" s="3"/>
      <c r="OBZ316" s="3"/>
      <c r="OCA316" s="3"/>
      <c r="OCB316" s="3"/>
      <c r="OCC316" s="3"/>
      <c r="OCD316" s="3"/>
      <c r="OCE316" s="3"/>
      <c r="OCF316" s="3"/>
      <c r="OCG316" s="3"/>
      <c r="OCH316" s="3"/>
      <c r="OCI316" s="3"/>
      <c r="OCJ316" s="3"/>
      <c r="OCK316" s="3"/>
      <c r="OCL316" s="3"/>
      <c r="OCM316" s="3"/>
      <c r="OCN316" s="3"/>
      <c r="OCO316" s="3"/>
      <c r="OCP316" s="3"/>
      <c r="OCQ316" s="3"/>
      <c r="OCR316" s="3"/>
      <c r="OCS316" s="3"/>
      <c r="OCT316" s="3"/>
      <c r="OCU316" s="3"/>
      <c r="OCV316" s="3"/>
      <c r="OCW316" s="3"/>
      <c r="OCX316" s="3"/>
      <c r="OCY316" s="3"/>
      <c r="OCZ316" s="3"/>
      <c r="ODA316" s="3"/>
      <c r="ODB316" s="3"/>
      <c r="ODC316" s="3"/>
      <c r="ODD316" s="3"/>
      <c r="ODE316" s="3"/>
      <c r="ODF316" s="3"/>
      <c r="ODG316" s="3"/>
      <c r="ODH316" s="3"/>
      <c r="ODI316" s="3"/>
      <c r="ODJ316" s="3"/>
      <c r="ODK316" s="3"/>
      <c r="ODL316" s="3"/>
      <c r="ODM316" s="3"/>
      <c r="ODN316" s="3"/>
      <c r="ODO316" s="3"/>
      <c r="ODP316" s="3"/>
      <c r="ODQ316" s="3"/>
      <c r="ODR316" s="3"/>
      <c r="ODS316" s="3"/>
      <c r="ODT316" s="3"/>
      <c r="ODU316" s="3"/>
      <c r="ODV316" s="3"/>
      <c r="ODW316" s="3"/>
      <c r="ODX316" s="3"/>
      <c r="ODY316" s="3"/>
      <c r="ODZ316" s="3"/>
      <c r="OEA316" s="3"/>
      <c r="OEB316" s="3"/>
      <c r="OEC316" s="3"/>
      <c r="OED316" s="3"/>
      <c r="OEE316" s="3"/>
      <c r="OEF316" s="3"/>
      <c r="OEG316" s="3"/>
      <c r="OEH316" s="3"/>
      <c r="OEI316" s="3"/>
      <c r="OEJ316" s="3"/>
      <c r="OEK316" s="3"/>
      <c r="OEL316" s="3"/>
      <c r="OEM316" s="3"/>
      <c r="OEN316" s="3"/>
      <c r="OEO316" s="3"/>
      <c r="OEP316" s="3"/>
      <c r="OEQ316" s="3"/>
      <c r="OER316" s="3"/>
      <c r="OES316" s="3"/>
      <c r="OET316" s="3"/>
      <c r="OEU316" s="3"/>
      <c r="OEV316" s="3"/>
      <c r="OEW316" s="3"/>
      <c r="OEX316" s="3"/>
      <c r="OEY316" s="3"/>
      <c r="OEZ316" s="3"/>
      <c r="OFA316" s="3"/>
      <c r="OFB316" s="3"/>
      <c r="OFC316" s="3"/>
      <c r="OFD316" s="3"/>
      <c r="OFE316" s="3"/>
      <c r="OFF316" s="3"/>
      <c r="OFG316" s="3"/>
      <c r="OFH316" s="3"/>
      <c r="OFI316" s="3"/>
      <c r="OFJ316" s="3"/>
      <c r="OFK316" s="3"/>
      <c r="OFL316" s="3"/>
      <c r="OFM316" s="3"/>
      <c r="OFN316" s="3"/>
      <c r="OFO316" s="3"/>
      <c r="OFP316" s="3"/>
      <c r="OFQ316" s="3"/>
      <c r="OFR316" s="3"/>
      <c r="OFS316" s="3"/>
      <c r="OFT316" s="3"/>
      <c r="OFU316" s="3"/>
      <c r="OFV316" s="3"/>
      <c r="OFW316" s="3"/>
      <c r="OFX316" s="3"/>
      <c r="OFY316" s="3"/>
      <c r="OFZ316" s="3"/>
      <c r="OGA316" s="3"/>
      <c r="OGB316" s="3"/>
      <c r="OGC316" s="3"/>
      <c r="OGD316" s="3"/>
      <c r="OGE316" s="3"/>
      <c r="OGF316" s="3"/>
      <c r="OGG316" s="3"/>
      <c r="OGH316" s="3"/>
      <c r="OGI316" s="3"/>
      <c r="OGJ316" s="3"/>
      <c r="OGK316" s="3"/>
      <c r="OGL316" s="3"/>
      <c r="OGM316" s="3"/>
      <c r="OGN316" s="3"/>
      <c r="OGO316" s="3"/>
      <c r="OGP316" s="3"/>
      <c r="OGQ316" s="3"/>
      <c r="OGR316" s="3"/>
      <c r="OGS316" s="3"/>
      <c r="OGT316" s="3"/>
      <c r="OGU316" s="3"/>
      <c r="OGV316" s="3"/>
      <c r="OGW316" s="3"/>
      <c r="OGX316" s="3"/>
      <c r="OGY316" s="3"/>
      <c r="OGZ316" s="3"/>
      <c r="OHA316" s="3"/>
      <c r="OHB316" s="3"/>
      <c r="OHC316" s="3"/>
      <c r="OHD316" s="3"/>
      <c r="OHE316" s="3"/>
      <c r="OHF316" s="3"/>
      <c r="OHG316" s="3"/>
      <c r="OHH316" s="3"/>
      <c r="OHI316" s="3"/>
      <c r="OHJ316" s="3"/>
      <c r="OHK316" s="3"/>
      <c r="OHL316" s="3"/>
      <c r="OHM316" s="3"/>
      <c r="OHN316" s="3"/>
      <c r="OHO316" s="3"/>
      <c r="OHP316" s="3"/>
      <c r="OHQ316" s="3"/>
      <c r="OHR316" s="3"/>
      <c r="OHS316" s="3"/>
      <c r="OHT316" s="3"/>
      <c r="OHU316" s="3"/>
      <c r="OHV316" s="3"/>
      <c r="OHW316" s="3"/>
      <c r="OHX316" s="3"/>
      <c r="OHY316" s="3"/>
      <c r="OHZ316" s="3"/>
      <c r="OIA316" s="3"/>
      <c r="OIB316" s="3"/>
      <c r="OIC316" s="3"/>
      <c r="OID316" s="3"/>
      <c r="OIE316" s="3"/>
      <c r="OIF316" s="3"/>
      <c r="OIG316" s="3"/>
      <c r="OIH316" s="3"/>
      <c r="OII316" s="3"/>
      <c r="OIJ316" s="3"/>
      <c r="OIK316" s="3"/>
      <c r="OIL316" s="3"/>
      <c r="OIM316" s="3"/>
      <c r="OIN316" s="3"/>
      <c r="OIO316" s="3"/>
      <c r="OIP316" s="3"/>
      <c r="OIQ316" s="3"/>
      <c r="OIR316" s="3"/>
      <c r="OIS316" s="3"/>
      <c r="OIT316" s="3"/>
      <c r="OIU316" s="3"/>
      <c r="OIV316" s="3"/>
      <c r="OIW316" s="3"/>
      <c r="OIX316" s="3"/>
      <c r="OIY316" s="3"/>
      <c r="OIZ316" s="3"/>
      <c r="OJA316" s="3"/>
      <c r="OJB316" s="3"/>
      <c r="OJC316" s="3"/>
      <c r="OJD316" s="3"/>
      <c r="OJE316" s="3"/>
      <c r="OJF316" s="3"/>
      <c r="OJG316" s="3"/>
      <c r="OJH316" s="3"/>
      <c r="OJI316" s="3"/>
      <c r="OJJ316" s="3"/>
      <c r="OJK316" s="3"/>
      <c r="OJL316" s="3"/>
      <c r="OJM316" s="3"/>
      <c r="OJN316" s="3"/>
      <c r="OJO316" s="3"/>
      <c r="OJP316" s="3"/>
      <c r="OJQ316" s="3"/>
      <c r="OJR316" s="3"/>
      <c r="OJS316" s="3"/>
      <c r="OJT316" s="3"/>
      <c r="OJU316" s="3"/>
      <c r="OJV316" s="3"/>
      <c r="OJW316" s="3"/>
      <c r="OJX316" s="3"/>
      <c r="OJY316" s="3"/>
      <c r="OJZ316" s="3"/>
      <c r="OKA316" s="3"/>
      <c r="OKB316" s="3"/>
      <c r="OKC316" s="3"/>
      <c r="OKD316" s="3"/>
      <c r="OKE316" s="3"/>
      <c r="OKF316" s="3"/>
      <c r="OKG316" s="3"/>
      <c r="OKH316" s="3"/>
      <c r="OKI316" s="3"/>
      <c r="OKJ316" s="3"/>
      <c r="OKK316" s="3"/>
      <c r="OKL316" s="3"/>
      <c r="OKM316" s="3"/>
      <c r="OKN316" s="3"/>
      <c r="OKO316" s="3"/>
      <c r="OKP316" s="3"/>
      <c r="OKQ316" s="3"/>
      <c r="OKR316" s="3"/>
      <c r="OKS316" s="3"/>
      <c r="OKT316" s="3"/>
      <c r="OKU316" s="3"/>
      <c r="OKV316" s="3"/>
      <c r="OKW316" s="3"/>
      <c r="OKX316" s="3"/>
      <c r="OKY316" s="3"/>
      <c r="OKZ316" s="3"/>
      <c r="OLA316" s="3"/>
      <c r="OLB316" s="3"/>
      <c r="OLC316" s="3"/>
      <c r="OLD316" s="3"/>
      <c r="OLE316" s="3"/>
      <c r="OLF316" s="3"/>
      <c r="OLG316" s="3"/>
      <c r="OLH316" s="3"/>
      <c r="OLI316" s="3"/>
      <c r="OLJ316" s="3"/>
      <c r="OLK316" s="3"/>
      <c r="OLL316" s="3"/>
      <c r="OLM316" s="3"/>
      <c r="OLN316" s="3"/>
      <c r="OLO316" s="3"/>
      <c r="OLP316" s="3"/>
      <c r="OLQ316" s="3"/>
      <c r="OLR316" s="3"/>
      <c r="OLS316" s="3"/>
      <c r="OLT316" s="3"/>
      <c r="OLU316" s="3"/>
      <c r="OLV316" s="3"/>
      <c r="OLW316" s="3"/>
      <c r="OLX316" s="3"/>
      <c r="OLY316" s="3"/>
      <c r="OLZ316" s="3"/>
      <c r="OMA316" s="3"/>
      <c r="OMB316" s="3"/>
      <c r="OMC316" s="3"/>
      <c r="OMD316" s="3"/>
      <c r="OME316" s="3"/>
      <c r="OMF316" s="3"/>
      <c r="OMG316" s="3"/>
      <c r="OMH316" s="3"/>
      <c r="OMI316" s="3"/>
      <c r="OMJ316" s="3"/>
      <c r="OMK316" s="3"/>
      <c r="OML316" s="3"/>
      <c r="OMM316" s="3"/>
      <c r="OMN316" s="3"/>
      <c r="OMO316" s="3"/>
      <c r="OMP316" s="3"/>
      <c r="OMQ316" s="3"/>
      <c r="OMR316" s="3"/>
      <c r="OMS316" s="3"/>
      <c r="OMT316" s="3"/>
      <c r="OMU316" s="3"/>
      <c r="OMV316" s="3"/>
      <c r="OMW316" s="3"/>
      <c r="OMX316" s="3"/>
      <c r="OMY316" s="3"/>
      <c r="OMZ316" s="3"/>
      <c r="ONA316" s="3"/>
      <c r="ONB316" s="3"/>
      <c r="ONC316" s="3"/>
      <c r="OND316" s="3"/>
      <c r="ONE316" s="3"/>
      <c r="ONF316" s="3"/>
      <c r="ONG316" s="3"/>
      <c r="ONH316" s="3"/>
      <c r="ONI316" s="3"/>
      <c r="ONJ316" s="3"/>
      <c r="ONK316" s="3"/>
      <c r="ONL316" s="3"/>
      <c r="ONM316" s="3"/>
      <c r="ONN316" s="3"/>
      <c r="ONO316" s="3"/>
      <c r="ONP316" s="3"/>
      <c r="ONQ316" s="3"/>
      <c r="ONR316" s="3"/>
      <c r="ONS316" s="3"/>
      <c r="ONT316" s="3"/>
      <c r="ONU316" s="3"/>
      <c r="ONV316" s="3"/>
      <c r="ONW316" s="3"/>
      <c r="ONX316" s="3"/>
      <c r="ONY316" s="3"/>
      <c r="ONZ316" s="3"/>
      <c r="OOA316" s="3"/>
      <c r="OOB316" s="3"/>
      <c r="OOC316" s="3"/>
      <c r="OOD316" s="3"/>
      <c r="OOE316" s="3"/>
      <c r="OOF316" s="3"/>
      <c r="OOG316" s="3"/>
      <c r="OOH316" s="3"/>
      <c r="OOI316" s="3"/>
      <c r="OOJ316" s="3"/>
      <c r="OOK316" s="3"/>
      <c r="OOL316" s="3"/>
      <c r="OOM316" s="3"/>
      <c r="OON316" s="3"/>
      <c r="OOO316" s="3"/>
      <c r="OOP316" s="3"/>
      <c r="OOQ316" s="3"/>
      <c r="OOR316" s="3"/>
      <c r="OOS316" s="3"/>
      <c r="OOT316" s="3"/>
      <c r="OOU316" s="3"/>
      <c r="OOV316" s="3"/>
      <c r="OOW316" s="3"/>
      <c r="OOX316" s="3"/>
      <c r="OOY316" s="3"/>
      <c r="OOZ316" s="3"/>
      <c r="OPA316" s="3"/>
      <c r="OPB316" s="3"/>
      <c r="OPC316" s="3"/>
      <c r="OPD316" s="3"/>
      <c r="OPE316" s="3"/>
      <c r="OPF316" s="3"/>
      <c r="OPG316" s="3"/>
      <c r="OPH316" s="3"/>
      <c r="OPI316" s="3"/>
      <c r="OPJ316" s="3"/>
      <c r="OPK316" s="3"/>
      <c r="OPL316" s="3"/>
      <c r="OPM316" s="3"/>
      <c r="OPN316" s="3"/>
      <c r="OPO316" s="3"/>
      <c r="OPP316" s="3"/>
      <c r="OPQ316" s="3"/>
      <c r="OPR316" s="3"/>
      <c r="OPS316" s="3"/>
      <c r="OPT316" s="3"/>
      <c r="OPU316" s="3"/>
      <c r="OPV316" s="3"/>
      <c r="OPW316" s="3"/>
      <c r="OPX316" s="3"/>
      <c r="OPY316" s="3"/>
      <c r="OPZ316" s="3"/>
      <c r="OQA316" s="3"/>
      <c r="OQB316" s="3"/>
      <c r="OQC316" s="3"/>
      <c r="OQD316" s="3"/>
      <c r="OQE316" s="3"/>
      <c r="OQF316" s="3"/>
      <c r="OQG316" s="3"/>
      <c r="OQH316" s="3"/>
      <c r="OQI316" s="3"/>
      <c r="OQJ316" s="3"/>
      <c r="OQK316" s="3"/>
      <c r="OQL316" s="3"/>
      <c r="OQM316" s="3"/>
      <c r="OQN316" s="3"/>
      <c r="OQO316" s="3"/>
      <c r="OQP316" s="3"/>
      <c r="OQQ316" s="3"/>
      <c r="OQR316" s="3"/>
      <c r="OQS316" s="3"/>
      <c r="OQT316" s="3"/>
      <c r="OQU316" s="3"/>
      <c r="OQV316" s="3"/>
      <c r="OQW316" s="3"/>
      <c r="OQX316" s="3"/>
      <c r="OQY316" s="3"/>
      <c r="OQZ316" s="3"/>
      <c r="ORA316" s="3"/>
      <c r="ORB316" s="3"/>
      <c r="ORC316" s="3"/>
      <c r="ORD316" s="3"/>
      <c r="ORE316" s="3"/>
      <c r="ORF316" s="3"/>
      <c r="ORG316" s="3"/>
      <c r="ORH316" s="3"/>
      <c r="ORI316" s="3"/>
      <c r="ORJ316" s="3"/>
      <c r="ORK316" s="3"/>
      <c r="ORL316" s="3"/>
      <c r="ORM316" s="3"/>
      <c r="ORN316" s="3"/>
      <c r="ORO316" s="3"/>
      <c r="ORP316" s="3"/>
      <c r="ORQ316" s="3"/>
      <c r="ORR316" s="3"/>
      <c r="ORS316" s="3"/>
      <c r="ORT316" s="3"/>
      <c r="ORU316" s="3"/>
      <c r="ORV316" s="3"/>
      <c r="ORW316" s="3"/>
      <c r="ORX316" s="3"/>
      <c r="ORY316" s="3"/>
      <c r="ORZ316" s="3"/>
      <c r="OSA316" s="3"/>
      <c r="OSB316" s="3"/>
      <c r="OSC316" s="3"/>
      <c r="OSD316" s="3"/>
      <c r="OSE316" s="3"/>
      <c r="OSF316" s="3"/>
      <c r="OSG316" s="3"/>
      <c r="OSH316" s="3"/>
      <c r="OSI316" s="3"/>
      <c r="OSJ316" s="3"/>
      <c r="OSK316" s="3"/>
      <c r="OSL316" s="3"/>
      <c r="OSM316" s="3"/>
      <c r="OSN316" s="3"/>
      <c r="OSO316" s="3"/>
      <c r="OSP316" s="3"/>
      <c r="OSQ316" s="3"/>
      <c r="OSR316" s="3"/>
      <c r="OSS316" s="3"/>
      <c r="OST316" s="3"/>
      <c r="OSU316" s="3"/>
      <c r="OSV316" s="3"/>
      <c r="OSW316" s="3"/>
      <c r="OSX316" s="3"/>
      <c r="OSY316" s="3"/>
      <c r="OSZ316" s="3"/>
      <c r="OTA316" s="3"/>
      <c r="OTB316" s="3"/>
      <c r="OTC316" s="3"/>
      <c r="OTD316" s="3"/>
      <c r="OTE316" s="3"/>
      <c r="OTF316" s="3"/>
      <c r="OTG316" s="3"/>
      <c r="OTH316" s="3"/>
      <c r="OTI316" s="3"/>
      <c r="OTJ316" s="3"/>
      <c r="OTK316" s="3"/>
      <c r="OTL316" s="3"/>
      <c r="OTM316" s="3"/>
      <c r="OTN316" s="3"/>
      <c r="OTO316" s="3"/>
      <c r="OTP316" s="3"/>
      <c r="OTQ316" s="3"/>
      <c r="OTR316" s="3"/>
      <c r="OTS316" s="3"/>
      <c r="OTT316" s="3"/>
      <c r="OTU316" s="3"/>
      <c r="OTV316" s="3"/>
      <c r="OTW316" s="3"/>
      <c r="OTX316" s="3"/>
      <c r="OTY316" s="3"/>
      <c r="OTZ316" s="3"/>
      <c r="OUA316" s="3"/>
      <c r="OUB316" s="3"/>
      <c r="OUC316" s="3"/>
      <c r="OUD316" s="3"/>
      <c r="OUE316" s="3"/>
      <c r="OUF316" s="3"/>
      <c r="OUG316" s="3"/>
      <c r="OUH316" s="3"/>
      <c r="OUI316" s="3"/>
      <c r="OUJ316" s="3"/>
      <c r="OUK316" s="3"/>
      <c r="OUL316" s="3"/>
      <c r="OUM316" s="3"/>
      <c r="OUN316" s="3"/>
      <c r="OUO316" s="3"/>
      <c r="OUP316" s="3"/>
      <c r="OUQ316" s="3"/>
      <c r="OUR316" s="3"/>
      <c r="OUS316" s="3"/>
      <c r="OUT316" s="3"/>
      <c r="OUU316" s="3"/>
      <c r="OUV316" s="3"/>
      <c r="OUW316" s="3"/>
      <c r="OUX316" s="3"/>
      <c r="OUY316" s="3"/>
      <c r="OUZ316" s="3"/>
      <c r="OVA316" s="3"/>
      <c r="OVB316" s="3"/>
      <c r="OVC316" s="3"/>
      <c r="OVD316" s="3"/>
      <c r="OVE316" s="3"/>
      <c r="OVF316" s="3"/>
      <c r="OVG316" s="3"/>
      <c r="OVH316" s="3"/>
      <c r="OVI316" s="3"/>
      <c r="OVJ316" s="3"/>
      <c r="OVK316" s="3"/>
      <c r="OVL316" s="3"/>
      <c r="OVM316" s="3"/>
      <c r="OVN316" s="3"/>
      <c r="OVO316" s="3"/>
      <c r="OVP316" s="3"/>
      <c r="OVQ316" s="3"/>
      <c r="OVR316" s="3"/>
      <c r="OVS316" s="3"/>
      <c r="OVT316" s="3"/>
      <c r="OVU316" s="3"/>
      <c r="OVV316" s="3"/>
      <c r="OVW316" s="3"/>
      <c r="OVX316" s="3"/>
      <c r="OVY316" s="3"/>
      <c r="OVZ316" s="3"/>
      <c r="OWA316" s="3"/>
      <c r="OWB316" s="3"/>
      <c r="OWC316" s="3"/>
      <c r="OWD316" s="3"/>
      <c r="OWE316" s="3"/>
      <c r="OWF316" s="3"/>
      <c r="OWG316" s="3"/>
      <c r="OWH316" s="3"/>
      <c r="OWI316" s="3"/>
      <c r="OWJ316" s="3"/>
      <c r="OWK316" s="3"/>
      <c r="OWL316" s="3"/>
      <c r="OWM316" s="3"/>
      <c r="OWN316" s="3"/>
      <c r="OWO316" s="3"/>
      <c r="OWP316" s="3"/>
      <c r="OWQ316" s="3"/>
      <c r="OWR316" s="3"/>
      <c r="OWS316" s="3"/>
      <c r="OWT316" s="3"/>
      <c r="OWU316" s="3"/>
      <c r="OWV316" s="3"/>
      <c r="OWW316" s="3"/>
      <c r="OWX316" s="3"/>
      <c r="OWY316" s="3"/>
      <c r="OWZ316" s="3"/>
      <c r="OXA316" s="3"/>
      <c r="OXB316" s="3"/>
      <c r="OXC316" s="3"/>
      <c r="OXD316" s="3"/>
      <c r="OXE316" s="3"/>
      <c r="OXF316" s="3"/>
      <c r="OXG316" s="3"/>
      <c r="OXH316" s="3"/>
      <c r="OXI316" s="3"/>
      <c r="OXJ316" s="3"/>
      <c r="OXK316" s="3"/>
      <c r="OXL316" s="3"/>
      <c r="OXM316" s="3"/>
      <c r="OXN316" s="3"/>
      <c r="OXO316" s="3"/>
      <c r="OXP316" s="3"/>
      <c r="OXQ316" s="3"/>
      <c r="OXR316" s="3"/>
      <c r="OXS316" s="3"/>
      <c r="OXT316" s="3"/>
      <c r="OXU316" s="3"/>
      <c r="OXV316" s="3"/>
      <c r="OXW316" s="3"/>
      <c r="OXX316" s="3"/>
      <c r="OXY316" s="3"/>
      <c r="OXZ316" s="3"/>
      <c r="OYA316" s="3"/>
      <c r="OYB316" s="3"/>
      <c r="OYC316" s="3"/>
      <c r="OYD316" s="3"/>
      <c r="OYE316" s="3"/>
      <c r="OYF316" s="3"/>
      <c r="OYG316" s="3"/>
      <c r="OYH316" s="3"/>
      <c r="OYI316" s="3"/>
      <c r="OYJ316" s="3"/>
      <c r="OYK316" s="3"/>
      <c r="OYL316" s="3"/>
      <c r="OYM316" s="3"/>
      <c r="OYN316" s="3"/>
      <c r="OYO316" s="3"/>
      <c r="OYP316" s="3"/>
      <c r="OYQ316" s="3"/>
      <c r="OYR316" s="3"/>
      <c r="OYS316" s="3"/>
      <c r="OYT316" s="3"/>
      <c r="OYU316" s="3"/>
      <c r="OYV316" s="3"/>
      <c r="OYW316" s="3"/>
      <c r="OYX316" s="3"/>
      <c r="OYY316" s="3"/>
      <c r="OYZ316" s="3"/>
      <c r="OZA316" s="3"/>
      <c r="OZB316" s="3"/>
      <c r="OZC316" s="3"/>
      <c r="OZD316" s="3"/>
      <c r="OZE316" s="3"/>
      <c r="OZF316" s="3"/>
      <c r="OZG316" s="3"/>
      <c r="OZH316" s="3"/>
      <c r="OZI316" s="3"/>
      <c r="OZJ316" s="3"/>
      <c r="OZK316" s="3"/>
      <c r="OZL316" s="3"/>
      <c r="OZM316" s="3"/>
      <c r="OZN316" s="3"/>
      <c r="OZO316" s="3"/>
      <c r="OZP316" s="3"/>
      <c r="OZQ316" s="3"/>
      <c r="OZR316" s="3"/>
      <c r="OZS316" s="3"/>
      <c r="OZT316" s="3"/>
      <c r="OZU316" s="3"/>
      <c r="OZV316" s="3"/>
      <c r="OZW316" s="3"/>
      <c r="OZX316" s="3"/>
      <c r="OZY316" s="3"/>
      <c r="OZZ316" s="3"/>
      <c r="PAA316" s="3"/>
      <c r="PAB316" s="3"/>
      <c r="PAC316" s="3"/>
      <c r="PAD316" s="3"/>
      <c r="PAE316" s="3"/>
      <c r="PAF316" s="3"/>
      <c r="PAG316" s="3"/>
      <c r="PAH316" s="3"/>
      <c r="PAI316" s="3"/>
      <c r="PAJ316" s="3"/>
      <c r="PAK316" s="3"/>
      <c r="PAL316" s="3"/>
      <c r="PAM316" s="3"/>
      <c r="PAN316" s="3"/>
      <c r="PAO316" s="3"/>
      <c r="PAP316" s="3"/>
      <c r="PAQ316" s="3"/>
      <c r="PAR316" s="3"/>
      <c r="PAS316" s="3"/>
      <c r="PAT316" s="3"/>
      <c r="PAU316" s="3"/>
      <c r="PAV316" s="3"/>
      <c r="PAW316" s="3"/>
      <c r="PAX316" s="3"/>
      <c r="PAY316" s="3"/>
      <c r="PAZ316" s="3"/>
      <c r="PBA316" s="3"/>
      <c r="PBB316" s="3"/>
      <c r="PBC316" s="3"/>
      <c r="PBD316" s="3"/>
      <c r="PBE316" s="3"/>
      <c r="PBF316" s="3"/>
      <c r="PBG316" s="3"/>
      <c r="PBH316" s="3"/>
      <c r="PBI316" s="3"/>
      <c r="PBJ316" s="3"/>
      <c r="PBK316" s="3"/>
      <c r="PBL316" s="3"/>
      <c r="PBM316" s="3"/>
      <c r="PBN316" s="3"/>
      <c r="PBO316" s="3"/>
      <c r="PBP316" s="3"/>
      <c r="PBQ316" s="3"/>
      <c r="PBR316" s="3"/>
      <c r="PBS316" s="3"/>
      <c r="PBT316" s="3"/>
      <c r="PBU316" s="3"/>
      <c r="PBV316" s="3"/>
      <c r="PBW316" s="3"/>
      <c r="PBX316" s="3"/>
      <c r="PBY316" s="3"/>
      <c r="PBZ316" s="3"/>
      <c r="PCA316" s="3"/>
      <c r="PCB316" s="3"/>
      <c r="PCC316" s="3"/>
      <c r="PCD316" s="3"/>
      <c r="PCE316" s="3"/>
      <c r="PCF316" s="3"/>
      <c r="PCG316" s="3"/>
      <c r="PCH316" s="3"/>
      <c r="PCI316" s="3"/>
      <c r="PCJ316" s="3"/>
      <c r="PCK316" s="3"/>
      <c r="PCL316" s="3"/>
      <c r="PCM316" s="3"/>
      <c r="PCN316" s="3"/>
      <c r="PCO316" s="3"/>
      <c r="PCP316" s="3"/>
      <c r="PCQ316" s="3"/>
      <c r="PCR316" s="3"/>
      <c r="PCS316" s="3"/>
      <c r="PCT316" s="3"/>
      <c r="PCU316" s="3"/>
      <c r="PCV316" s="3"/>
      <c r="PCW316" s="3"/>
      <c r="PCX316" s="3"/>
      <c r="PCY316" s="3"/>
      <c r="PCZ316" s="3"/>
      <c r="PDA316" s="3"/>
      <c r="PDB316" s="3"/>
      <c r="PDC316" s="3"/>
      <c r="PDD316" s="3"/>
      <c r="PDE316" s="3"/>
      <c r="PDF316" s="3"/>
      <c r="PDG316" s="3"/>
      <c r="PDH316" s="3"/>
      <c r="PDI316" s="3"/>
      <c r="PDJ316" s="3"/>
      <c r="PDK316" s="3"/>
      <c r="PDL316" s="3"/>
      <c r="PDM316" s="3"/>
      <c r="PDN316" s="3"/>
      <c r="PDO316" s="3"/>
      <c r="PDP316" s="3"/>
      <c r="PDQ316" s="3"/>
      <c r="PDR316" s="3"/>
      <c r="PDS316" s="3"/>
      <c r="PDT316" s="3"/>
      <c r="PDU316" s="3"/>
      <c r="PDV316" s="3"/>
      <c r="PDW316" s="3"/>
      <c r="PDX316" s="3"/>
      <c r="PDY316" s="3"/>
      <c r="PDZ316" s="3"/>
      <c r="PEA316" s="3"/>
      <c r="PEB316" s="3"/>
      <c r="PEC316" s="3"/>
      <c r="PED316" s="3"/>
      <c r="PEE316" s="3"/>
      <c r="PEF316" s="3"/>
      <c r="PEG316" s="3"/>
      <c r="PEH316" s="3"/>
      <c r="PEI316" s="3"/>
      <c r="PEJ316" s="3"/>
      <c r="PEK316" s="3"/>
      <c r="PEL316" s="3"/>
      <c r="PEM316" s="3"/>
      <c r="PEN316" s="3"/>
      <c r="PEO316" s="3"/>
      <c r="PEP316" s="3"/>
      <c r="PEQ316" s="3"/>
      <c r="PER316" s="3"/>
      <c r="PES316" s="3"/>
      <c r="PET316" s="3"/>
      <c r="PEU316" s="3"/>
      <c r="PEV316" s="3"/>
      <c r="PEW316" s="3"/>
      <c r="PEX316" s="3"/>
      <c r="PEY316" s="3"/>
      <c r="PEZ316" s="3"/>
      <c r="PFA316" s="3"/>
      <c r="PFB316" s="3"/>
      <c r="PFC316" s="3"/>
      <c r="PFD316" s="3"/>
      <c r="PFE316" s="3"/>
      <c r="PFF316" s="3"/>
      <c r="PFG316" s="3"/>
      <c r="PFH316" s="3"/>
      <c r="PFI316" s="3"/>
      <c r="PFJ316" s="3"/>
      <c r="PFK316" s="3"/>
      <c r="PFL316" s="3"/>
      <c r="PFM316" s="3"/>
      <c r="PFN316" s="3"/>
      <c r="PFO316" s="3"/>
      <c r="PFP316" s="3"/>
      <c r="PFQ316" s="3"/>
      <c r="PFR316" s="3"/>
      <c r="PFS316" s="3"/>
      <c r="PFT316" s="3"/>
      <c r="PFU316" s="3"/>
      <c r="PFV316" s="3"/>
      <c r="PFW316" s="3"/>
      <c r="PFX316" s="3"/>
      <c r="PFY316" s="3"/>
      <c r="PFZ316" s="3"/>
      <c r="PGA316" s="3"/>
      <c r="PGB316" s="3"/>
      <c r="PGC316" s="3"/>
      <c r="PGD316" s="3"/>
      <c r="PGE316" s="3"/>
      <c r="PGF316" s="3"/>
      <c r="PGG316" s="3"/>
      <c r="PGH316" s="3"/>
      <c r="PGI316" s="3"/>
      <c r="PGJ316" s="3"/>
      <c r="PGK316" s="3"/>
      <c r="PGL316" s="3"/>
      <c r="PGM316" s="3"/>
      <c r="PGN316" s="3"/>
      <c r="PGO316" s="3"/>
      <c r="PGP316" s="3"/>
      <c r="PGQ316" s="3"/>
      <c r="PGR316" s="3"/>
      <c r="PGS316" s="3"/>
      <c r="PGT316" s="3"/>
      <c r="PGU316" s="3"/>
      <c r="PGV316" s="3"/>
      <c r="PGW316" s="3"/>
      <c r="PGX316" s="3"/>
      <c r="PGY316" s="3"/>
      <c r="PGZ316" s="3"/>
      <c r="PHA316" s="3"/>
      <c r="PHB316" s="3"/>
      <c r="PHC316" s="3"/>
      <c r="PHD316" s="3"/>
      <c r="PHE316" s="3"/>
      <c r="PHF316" s="3"/>
      <c r="PHG316" s="3"/>
      <c r="PHH316" s="3"/>
      <c r="PHI316" s="3"/>
      <c r="PHJ316" s="3"/>
      <c r="PHK316" s="3"/>
      <c r="PHL316" s="3"/>
      <c r="PHM316" s="3"/>
      <c r="PHN316" s="3"/>
      <c r="PHO316" s="3"/>
      <c r="PHP316" s="3"/>
      <c r="PHQ316" s="3"/>
      <c r="PHR316" s="3"/>
      <c r="PHS316" s="3"/>
      <c r="PHT316" s="3"/>
      <c r="PHU316" s="3"/>
      <c r="PHV316" s="3"/>
      <c r="PHW316" s="3"/>
      <c r="PHX316" s="3"/>
      <c r="PHY316" s="3"/>
      <c r="PHZ316" s="3"/>
      <c r="PIA316" s="3"/>
      <c r="PIB316" s="3"/>
      <c r="PIC316" s="3"/>
      <c r="PID316" s="3"/>
      <c r="PIE316" s="3"/>
      <c r="PIF316" s="3"/>
      <c r="PIG316" s="3"/>
      <c r="PIH316" s="3"/>
      <c r="PII316" s="3"/>
      <c r="PIJ316" s="3"/>
      <c r="PIK316" s="3"/>
      <c r="PIL316" s="3"/>
      <c r="PIM316" s="3"/>
      <c r="PIN316" s="3"/>
      <c r="PIO316" s="3"/>
      <c r="PIP316" s="3"/>
      <c r="PIQ316" s="3"/>
      <c r="PIR316" s="3"/>
      <c r="PIS316" s="3"/>
      <c r="PIT316" s="3"/>
      <c r="PIU316" s="3"/>
      <c r="PIV316" s="3"/>
      <c r="PIW316" s="3"/>
      <c r="PIX316" s="3"/>
      <c r="PIY316" s="3"/>
      <c r="PIZ316" s="3"/>
      <c r="PJA316" s="3"/>
      <c r="PJB316" s="3"/>
      <c r="PJC316" s="3"/>
      <c r="PJD316" s="3"/>
      <c r="PJE316" s="3"/>
      <c r="PJF316" s="3"/>
      <c r="PJG316" s="3"/>
      <c r="PJH316" s="3"/>
      <c r="PJI316" s="3"/>
      <c r="PJJ316" s="3"/>
      <c r="PJK316" s="3"/>
      <c r="PJL316" s="3"/>
      <c r="PJM316" s="3"/>
      <c r="PJN316" s="3"/>
      <c r="PJO316" s="3"/>
      <c r="PJP316" s="3"/>
      <c r="PJQ316" s="3"/>
      <c r="PJR316" s="3"/>
      <c r="PJS316" s="3"/>
      <c r="PJT316" s="3"/>
      <c r="PJU316" s="3"/>
      <c r="PJV316" s="3"/>
      <c r="PJW316" s="3"/>
      <c r="PJX316" s="3"/>
      <c r="PJY316" s="3"/>
      <c r="PJZ316" s="3"/>
      <c r="PKA316" s="3"/>
      <c r="PKB316" s="3"/>
      <c r="PKC316" s="3"/>
      <c r="PKD316" s="3"/>
      <c r="PKE316" s="3"/>
      <c r="PKF316" s="3"/>
      <c r="PKG316" s="3"/>
      <c r="PKH316" s="3"/>
      <c r="PKI316" s="3"/>
      <c r="PKJ316" s="3"/>
      <c r="PKK316" s="3"/>
      <c r="PKL316" s="3"/>
      <c r="PKM316" s="3"/>
      <c r="PKN316" s="3"/>
      <c r="PKO316" s="3"/>
      <c r="PKP316" s="3"/>
      <c r="PKQ316" s="3"/>
      <c r="PKR316" s="3"/>
      <c r="PKS316" s="3"/>
      <c r="PKT316" s="3"/>
      <c r="PKU316" s="3"/>
      <c r="PKV316" s="3"/>
      <c r="PKW316" s="3"/>
      <c r="PKX316" s="3"/>
      <c r="PKY316" s="3"/>
      <c r="PKZ316" s="3"/>
      <c r="PLA316" s="3"/>
      <c r="PLB316" s="3"/>
      <c r="PLC316" s="3"/>
      <c r="PLD316" s="3"/>
      <c r="PLE316" s="3"/>
      <c r="PLF316" s="3"/>
      <c r="PLG316" s="3"/>
      <c r="PLH316" s="3"/>
      <c r="PLI316" s="3"/>
      <c r="PLJ316" s="3"/>
      <c r="PLK316" s="3"/>
      <c r="PLL316" s="3"/>
      <c r="PLM316" s="3"/>
      <c r="PLN316" s="3"/>
      <c r="PLO316" s="3"/>
      <c r="PLP316" s="3"/>
      <c r="PLQ316" s="3"/>
      <c r="PLR316" s="3"/>
      <c r="PLS316" s="3"/>
      <c r="PLT316" s="3"/>
      <c r="PLU316" s="3"/>
      <c r="PLV316" s="3"/>
      <c r="PLW316" s="3"/>
      <c r="PLX316" s="3"/>
      <c r="PLY316" s="3"/>
      <c r="PLZ316" s="3"/>
      <c r="PMA316" s="3"/>
      <c r="PMB316" s="3"/>
      <c r="PMC316" s="3"/>
      <c r="PMD316" s="3"/>
      <c r="PME316" s="3"/>
      <c r="PMF316" s="3"/>
      <c r="PMG316" s="3"/>
      <c r="PMH316" s="3"/>
      <c r="PMI316" s="3"/>
      <c r="PMJ316" s="3"/>
      <c r="PMK316" s="3"/>
      <c r="PML316" s="3"/>
      <c r="PMM316" s="3"/>
      <c r="PMN316" s="3"/>
      <c r="PMO316" s="3"/>
      <c r="PMP316" s="3"/>
      <c r="PMQ316" s="3"/>
      <c r="PMR316" s="3"/>
      <c r="PMS316" s="3"/>
      <c r="PMT316" s="3"/>
      <c r="PMU316" s="3"/>
      <c r="PMV316" s="3"/>
      <c r="PMW316" s="3"/>
      <c r="PMX316" s="3"/>
      <c r="PMY316" s="3"/>
      <c r="PMZ316" s="3"/>
      <c r="PNA316" s="3"/>
      <c r="PNB316" s="3"/>
      <c r="PNC316" s="3"/>
      <c r="PND316" s="3"/>
      <c r="PNE316" s="3"/>
      <c r="PNF316" s="3"/>
      <c r="PNG316" s="3"/>
      <c r="PNH316" s="3"/>
      <c r="PNI316" s="3"/>
      <c r="PNJ316" s="3"/>
      <c r="PNK316" s="3"/>
      <c r="PNL316" s="3"/>
      <c r="PNM316" s="3"/>
      <c r="PNN316" s="3"/>
      <c r="PNO316" s="3"/>
      <c r="PNP316" s="3"/>
      <c r="PNQ316" s="3"/>
      <c r="PNR316" s="3"/>
      <c r="PNS316" s="3"/>
      <c r="PNT316" s="3"/>
      <c r="PNU316" s="3"/>
      <c r="PNV316" s="3"/>
      <c r="PNW316" s="3"/>
      <c r="PNX316" s="3"/>
      <c r="PNY316" s="3"/>
      <c r="PNZ316" s="3"/>
      <c r="POA316" s="3"/>
      <c r="POB316" s="3"/>
      <c r="POC316" s="3"/>
      <c r="POD316" s="3"/>
      <c r="POE316" s="3"/>
      <c r="POF316" s="3"/>
      <c r="POG316" s="3"/>
      <c r="POH316" s="3"/>
      <c r="POI316" s="3"/>
      <c r="POJ316" s="3"/>
      <c r="POK316" s="3"/>
      <c r="POL316" s="3"/>
      <c r="POM316" s="3"/>
      <c r="PON316" s="3"/>
      <c r="POO316" s="3"/>
      <c r="POP316" s="3"/>
      <c r="POQ316" s="3"/>
      <c r="POR316" s="3"/>
      <c r="POS316" s="3"/>
      <c r="POT316" s="3"/>
      <c r="POU316" s="3"/>
      <c r="POV316" s="3"/>
      <c r="POW316" s="3"/>
      <c r="POX316" s="3"/>
      <c r="POY316" s="3"/>
      <c r="POZ316" s="3"/>
      <c r="PPA316" s="3"/>
      <c r="PPB316" s="3"/>
      <c r="PPC316" s="3"/>
      <c r="PPD316" s="3"/>
      <c r="PPE316" s="3"/>
      <c r="PPF316" s="3"/>
      <c r="PPG316" s="3"/>
      <c r="PPH316" s="3"/>
      <c r="PPI316" s="3"/>
      <c r="PPJ316" s="3"/>
      <c r="PPK316" s="3"/>
      <c r="PPL316" s="3"/>
      <c r="PPM316" s="3"/>
      <c r="PPN316" s="3"/>
      <c r="PPO316" s="3"/>
      <c r="PPP316" s="3"/>
      <c r="PPQ316" s="3"/>
      <c r="PPR316" s="3"/>
      <c r="PPS316" s="3"/>
      <c r="PPT316" s="3"/>
      <c r="PPU316" s="3"/>
      <c r="PPV316" s="3"/>
      <c r="PPW316" s="3"/>
      <c r="PPX316" s="3"/>
      <c r="PPY316" s="3"/>
      <c r="PPZ316" s="3"/>
      <c r="PQA316" s="3"/>
      <c r="PQB316" s="3"/>
      <c r="PQC316" s="3"/>
      <c r="PQD316" s="3"/>
      <c r="PQE316" s="3"/>
      <c r="PQF316" s="3"/>
      <c r="PQG316" s="3"/>
      <c r="PQH316" s="3"/>
      <c r="PQI316" s="3"/>
      <c r="PQJ316" s="3"/>
      <c r="PQK316" s="3"/>
      <c r="PQL316" s="3"/>
      <c r="PQM316" s="3"/>
      <c r="PQN316" s="3"/>
      <c r="PQO316" s="3"/>
      <c r="PQP316" s="3"/>
      <c r="PQQ316" s="3"/>
      <c r="PQR316" s="3"/>
      <c r="PQS316" s="3"/>
      <c r="PQT316" s="3"/>
      <c r="PQU316" s="3"/>
      <c r="PQV316" s="3"/>
      <c r="PQW316" s="3"/>
      <c r="PQX316" s="3"/>
      <c r="PQY316" s="3"/>
      <c r="PQZ316" s="3"/>
      <c r="PRA316" s="3"/>
      <c r="PRB316" s="3"/>
      <c r="PRC316" s="3"/>
      <c r="PRD316" s="3"/>
      <c r="PRE316" s="3"/>
      <c r="PRF316" s="3"/>
      <c r="PRG316" s="3"/>
      <c r="PRH316" s="3"/>
      <c r="PRI316" s="3"/>
      <c r="PRJ316" s="3"/>
      <c r="PRK316" s="3"/>
      <c r="PRL316" s="3"/>
      <c r="PRM316" s="3"/>
      <c r="PRN316" s="3"/>
      <c r="PRO316" s="3"/>
      <c r="PRP316" s="3"/>
      <c r="PRQ316" s="3"/>
      <c r="PRR316" s="3"/>
      <c r="PRS316" s="3"/>
      <c r="PRT316" s="3"/>
      <c r="PRU316" s="3"/>
      <c r="PRV316" s="3"/>
      <c r="PRW316" s="3"/>
      <c r="PRX316" s="3"/>
      <c r="PRY316" s="3"/>
      <c r="PRZ316" s="3"/>
      <c r="PSA316" s="3"/>
      <c r="PSB316" s="3"/>
      <c r="PSC316" s="3"/>
      <c r="PSD316" s="3"/>
      <c r="PSE316" s="3"/>
      <c r="PSF316" s="3"/>
      <c r="PSG316" s="3"/>
      <c r="PSH316" s="3"/>
      <c r="PSI316" s="3"/>
      <c r="PSJ316" s="3"/>
      <c r="PSK316" s="3"/>
      <c r="PSL316" s="3"/>
      <c r="PSM316" s="3"/>
      <c r="PSN316" s="3"/>
      <c r="PSO316" s="3"/>
      <c r="PSP316" s="3"/>
      <c r="PSQ316" s="3"/>
      <c r="PSR316" s="3"/>
      <c r="PSS316" s="3"/>
      <c r="PST316" s="3"/>
      <c r="PSU316" s="3"/>
      <c r="PSV316" s="3"/>
      <c r="PSW316" s="3"/>
      <c r="PSX316" s="3"/>
      <c r="PSY316" s="3"/>
      <c r="PSZ316" s="3"/>
      <c r="PTA316" s="3"/>
      <c r="PTB316" s="3"/>
      <c r="PTC316" s="3"/>
      <c r="PTD316" s="3"/>
      <c r="PTE316" s="3"/>
      <c r="PTF316" s="3"/>
      <c r="PTG316" s="3"/>
      <c r="PTH316" s="3"/>
      <c r="PTI316" s="3"/>
      <c r="PTJ316" s="3"/>
      <c r="PTK316" s="3"/>
      <c r="PTL316" s="3"/>
      <c r="PTM316" s="3"/>
      <c r="PTN316" s="3"/>
      <c r="PTO316" s="3"/>
      <c r="PTP316" s="3"/>
      <c r="PTQ316" s="3"/>
      <c r="PTR316" s="3"/>
      <c r="PTS316" s="3"/>
      <c r="PTT316" s="3"/>
      <c r="PTU316" s="3"/>
      <c r="PTV316" s="3"/>
      <c r="PTW316" s="3"/>
      <c r="PTX316" s="3"/>
      <c r="PTY316" s="3"/>
      <c r="PTZ316" s="3"/>
      <c r="PUA316" s="3"/>
      <c r="PUB316" s="3"/>
      <c r="PUC316" s="3"/>
      <c r="PUD316" s="3"/>
      <c r="PUE316" s="3"/>
      <c r="PUF316" s="3"/>
      <c r="PUG316" s="3"/>
      <c r="PUH316" s="3"/>
      <c r="PUI316" s="3"/>
      <c r="PUJ316" s="3"/>
      <c r="PUK316" s="3"/>
      <c r="PUL316" s="3"/>
      <c r="PUM316" s="3"/>
      <c r="PUN316" s="3"/>
      <c r="PUO316" s="3"/>
      <c r="PUP316" s="3"/>
      <c r="PUQ316" s="3"/>
      <c r="PUR316" s="3"/>
      <c r="PUS316" s="3"/>
      <c r="PUT316" s="3"/>
      <c r="PUU316" s="3"/>
      <c r="PUV316" s="3"/>
      <c r="PUW316" s="3"/>
      <c r="PUX316" s="3"/>
      <c r="PUY316" s="3"/>
      <c r="PUZ316" s="3"/>
      <c r="PVA316" s="3"/>
      <c r="PVB316" s="3"/>
      <c r="PVC316" s="3"/>
      <c r="PVD316" s="3"/>
      <c r="PVE316" s="3"/>
      <c r="PVF316" s="3"/>
      <c r="PVG316" s="3"/>
      <c r="PVH316" s="3"/>
      <c r="PVI316" s="3"/>
      <c r="PVJ316" s="3"/>
      <c r="PVK316" s="3"/>
      <c r="PVL316" s="3"/>
      <c r="PVM316" s="3"/>
      <c r="PVN316" s="3"/>
      <c r="PVO316" s="3"/>
      <c r="PVP316" s="3"/>
      <c r="PVQ316" s="3"/>
      <c r="PVR316" s="3"/>
      <c r="PVS316" s="3"/>
      <c r="PVT316" s="3"/>
      <c r="PVU316" s="3"/>
      <c r="PVV316" s="3"/>
      <c r="PVW316" s="3"/>
      <c r="PVX316" s="3"/>
      <c r="PVY316" s="3"/>
      <c r="PVZ316" s="3"/>
      <c r="PWA316" s="3"/>
      <c r="PWB316" s="3"/>
      <c r="PWC316" s="3"/>
      <c r="PWD316" s="3"/>
      <c r="PWE316" s="3"/>
      <c r="PWF316" s="3"/>
      <c r="PWG316" s="3"/>
      <c r="PWH316" s="3"/>
      <c r="PWI316" s="3"/>
      <c r="PWJ316" s="3"/>
      <c r="PWK316" s="3"/>
      <c r="PWL316" s="3"/>
      <c r="PWM316" s="3"/>
      <c r="PWN316" s="3"/>
      <c r="PWO316" s="3"/>
      <c r="PWP316" s="3"/>
      <c r="PWQ316" s="3"/>
      <c r="PWR316" s="3"/>
      <c r="PWS316" s="3"/>
      <c r="PWT316" s="3"/>
      <c r="PWU316" s="3"/>
      <c r="PWV316" s="3"/>
      <c r="PWW316" s="3"/>
      <c r="PWX316" s="3"/>
      <c r="PWY316" s="3"/>
      <c r="PWZ316" s="3"/>
      <c r="PXA316" s="3"/>
      <c r="PXB316" s="3"/>
      <c r="PXC316" s="3"/>
      <c r="PXD316" s="3"/>
      <c r="PXE316" s="3"/>
      <c r="PXF316" s="3"/>
      <c r="PXG316" s="3"/>
      <c r="PXH316" s="3"/>
      <c r="PXI316" s="3"/>
      <c r="PXJ316" s="3"/>
      <c r="PXK316" s="3"/>
      <c r="PXL316" s="3"/>
      <c r="PXM316" s="3"/>
      <c r="PXN316" s="3"/>
      <c r="PXO316" s="3"/>
      <c r="PXP316" s="3"/>
      <c r="PXQ316" s="3"/>
      <c r="PXR316" s="3"/>
      <c r="PXS316" s="3"/>
      <c r="PXT316" s="3"/>
      <c r="PXU316" s="3"/>
      <c r="PXV316" s="3"/>
      <c r="PXW316" s="3"/>
      <c r="PXX316" s="3"/>
      <c r="PXY316" s="3"/>
      <c r="PXZ316" s="3"/>
      <c r="PYA316" s="3"/>
      <c r="PYB316" s="3"/>
      <c r="PYC316" s="3"/>
      <c r="PYD316" s="3"/>
      <c r="PYE316" s="3"/>
      <c r="PYF316" s="3"/>
      <c r="PYG316" s="3"/>
      <c r="PYH316" s="3"/>
      <c r="PYI316" s="3"/>
      <c r="PYJ316" s="3"/>
      <c r="PYK316" s="3"/>
      <c r="PYL316" s="3"/>
      <c r="PYM316" s="3"/>
      <c r="PYN316" s="3"/>
      <c r="PYO316" s="3"/>
      <c r="PYP316" s="3"/>
      <c r="PYQ316" s="3"/>
      <c r="PYR316" s="3"/>
      <c r="PYS316" s="3"/>
      <c r="PYT316" s="3"/>
      <c r="PYU316" s="3"/>
      <c r="PYV316" s="3"/>
      <c r="PYW316" s="3"/>
      <c r="PYX316" s="3"/>
      <c r="PYY316" s="3"/>
      <c r="PYZ316" s="3"/>
      <c r="PZA316" s="3"/>
      <c r="PZB316" s="3"/>
      <c r="PZC316" s="3"/>
      <c r="PZD316" s="3"/>
      <c r="PZE316" s="3"/>
      <c r="PZF316" s="3"/>
      <c r="PZG316" s="3"/>
      <c r="PZH316" s="3"/>
      <c r="PZI316" s="3"/>
      <c r="PZJ316" s="3"/>
      <c r="PZK316" s="3"/>
      <c r="PZL316" s="3"/>
      <c r="PZM316" s="3"/>
      <c r="PZN316" s="3"/>
      <c r="PZO316" s="3"/>
      <c r="PZP316" s="3"/>
      <c r="PZQ316" s="3"/>
      <c r="PZR316" s="3"/>
      <c r="PZS316" s="3"/>
      <c r="PZT316" s="3"/>
      <c r="PZU316" s="3"/>
      <c r="PZV316" s="3"/>
      <c r="PZW316" s="3"/>
      <c r="PZX316" s="3"/>
      <c r="PZY316" s="3"/>
      <c r="PZZ316" s="3"/>
      <c r="QAA316" s="3"/>
      <c r="QAB316" s="3"/>
      <c r="QAC316" s="3"/>
      <c r="QAD316" s="3"/>
      <c r="QAE316" s="3"/>
      <c r="QAF316" s="3"/>
      <c r="QAG316" s="3"/>
      <c r="QAH316" s="3"/>
      <c r="QAI316" s="3"/>
      <c r="QAJ316" s="3"/>
      <c r="QAK316" s="3"/>
      <c r="QAL316" s="3"/>
      <c r="QAM316" s="3"/>
      <c r="QAN316" s="3"/>
      <c r="QAO316" s="3"/>
      <c r="QAP316" s="3"/>
      <c r="QAQ316" s="3"/>
      <c r="QAR316" s="3"/>
      <c r="QAS316" s="3"/>
      <c r="QAT316" s="3"/>
      <c r="QAU316" s="3"/>
      <c r="QAV316" s="3"/>
      <c r="QAW316" s="3"/>
      <c r="QAX316" s="3"/>
      <c r="QAY316" s="3"/>
      <c r="QAZ316" s="3"/>
      <c r="QBA316" s="3"/>
      <c r="QBB316" s="3"/>
      <c r="QBC316" s="3"/>
      <c r="QBD316" s="3"/>
      <c r="QBE316" s="3"/>
      <c r="QBF316" s="3"/>
      <c r="QBG316" s="3"/>
      <c r="QBH316" s="3"/>
      <c r="QBI316" s="3"/>
      <c r="QBJ316" s="3"/>
      <c r="QBK316" s="3"/>
      <c r="QBL316" s="3"/>
      <c r="QBM316" s="3"/>
      <c r="QBN316" s="3"/>
      <c r="QBO316" s="3"/>
      <c r="QBP316" s="3"/>
      <c r="QBQ316" s="3"/>
      <c r="QBR316" s="3"/>
      <c r="QBS316" s="3"/>
      <c r="QBT316" s="3"/>
      <c r="QBU316" s="3"/>
      <c r="QBV316" s="3"/>
      <c r="QBW316" s="3"/>
      <c r="QBX316" s="3"/>
      <c r="QBY316" s="3"/>
      <c r="QBZ316" s="3"/>
      <c r="QCA316" s="3"/>
      <c r="QCB316" s="3"/>
      <c r="QCC316" s="3"/>
      <c r="QCD316" s="3"/>
      <c r="QCE316" s="3"/>
      <c r="QCF316" s="3"/>
      <c r="QCG316" s="3"/>
      <c r="QCH316" s="3"/>
      <c r="QCI316" s="3"/>
      <c r="QCJ316" s="3"/>
      <c r="QCK316" s="3"/>
      <c r="QCL316" s="3"/>
      <c r="QCM316" s="3"/>
      <c r="QCN316" s="3"/>
      <c r="QCO316" s="3"/>
      <c r="QCP316" s="3"/>
      <c r="QCQ316" s="3"/>
      <c r="QCR316" s="3"/>
      <c r="QCS316" s="3"/>
      <c r="QCT316" s="3"/>
      <c r="QCU316" s="3"/>
      <c r="QCV316" s="3"/>
      <c r="QCW316" s="3"/>
      <c r="QCX316" s="3"/>
      <c r="QCY316" s="3"/>
      <c r="QCZ316" s="3"/>
      <c r="QDA316" s="3"/>
      <c r="QDB316" s="3"/>
      <c r="QDC316" s="3"/>
      <c r="QDD316" s="3"/>
      <c r="QDE316" s="3"/>
      <c r="QDF316" s="3"/>
      <c r="QDG316" s="3"/>
      <c r="QDH316" s="3"/>
      <c r="QDI316" s="3"/>
      <c r="QDJ316" s="3"/>
      <c r="QDK316" s="3"/>
      <c r="QDL316" s="3"/>
      <c r="QDM316" s="3"/>
      <c r="QDN316" s="3"/>
      <c r="QDO316" s="3"/>
      <c r="QDP316" s="3"/>
      <c r="QDQ316" s="3"/>
      <c r="QDR316" s="3"/>
      <c r="QDS316" s="3"/>
      <c r="QDT316" s="3"/>
      <c r="QDU316" s="3"/>
      <c r="QDV316" s="3"/>
      <c r="QDW316" s="3"/>
      <c r="QDX316" s="3"/>
      <c r="QDY316" s="3"/>
      <c r="QDZ316" s="3"/>
      <c r="QEA316" s="3"/>
      <c r="QEB316" s="3"/>
      <c r="QEC316" s="3"/>
      <c r="QED316" s="3"/>
      <c r="QEE316" s="3"/>
      <c r="QEF316" s="3"/>
      <c r="QEG316" s="3"/>
      <c r="QEH316" s="3"/>
      <c r="QEI316" s="3"/>
      <c r="QEJ316" s="3"/>
      <c r="QEK316" s="3"/>
      <c r="QEL316" s="3"/>
      <c r="QEM316" s="3"/>
      <c r="QEN316" s="3"/>
      <c r="QEO316" s="3"/>
      <c r="QEP316" s="3"/>
      <c r="QEQ316" s="3"/>
      <c r="QER316" s="3"/>
      <c r="QES316" s="3"/>
      <c r="QET316" s="3"/>
      <c r="QEU316" s="3"/>
      <c r="QEV316" s="3"/>
      <c r="QEW316" s="3"/>
      <c r="QEX316" s="3"/>
      <c r="QEY316" s="3"/>
      <c r="QEZ316" s="3"/>
      <c r="QFA316" s="3"/>
      <c r="QFB316" s="3"/>
      <c r="QFC316" s="3"/>
      <c r="QFD316" s="3"/>
      <c r="QFE316" s="3"/>
      <c r="QFF316" s="3"/>
      <c r="QFG316" s="3"/>
      <c r="QFH316" s="3"/>
      <c r="QFI316" s="3"/>
      <c r="QFJ316" s="3"/>
      <c r="QFK316" s="3"/>
      <c r="QFL316" s="3"/>
      <c r="QFM316" s="3"/>
      <c r="QFN316" s="3"/>
      <c r="QFO316" s="3"/>
      <c r="QFP316" s="3"/>
      <c r="QFQ316" s="3"/>
      <c r="QFR316" s="3"/>
      <c r="QFS316" s="3"/>
      <c r="QFT316" s="3"/>
      <c r="QFU316" s="3"/>
      <c r="QFV316" s="3"/>
      <c r="QFW316" s="3"/>
      <c r="QFX316" s="3"/>
      <c r="QFY316" s="3"/>
      <c r="QFZ316" s="3"/>
      <c r="QGA316" s="3"/>
      <c r="QGB316" s="3"/>
      <c r="QGC316" s="3"/>
      <c r="QGD316" s="3"/>
      <c r="QGE316" s="3"/>
      <c r="QGF316" s="3"/>
      <c r="QGG316" s="3"/>
      <c r="QGH316" s="3"/>
      <c r="QGI316" s="3"/>
      <c r="QGJ316" s="3"/>
      <c r="QGK316" s="3"/>
      <c r="QGL316" s="3"/>
      <c r="QGM316" s="3"/>
      <c r="QGN316" s="3"/>
      <c r="QGO316" s="3"/>
      <c r="QGP316" s="3"/>
      <c r="QGQ316" s="3"/>
      <c r="QGR316" s="3"/>
      <c r="QGS316" s="3"/>
      <c r="QGT316" s="3"/>
      <c r="QGU316" s="3"/>
      <c r="QGV316" s="3"/>
      <c r="QGW316" s="3"/>
      <c r="QGX316" s="3"/>
      <c r="QGY316" s="3"/>
      <c r="QGZ316" s="3"/>
      <c r="QHA316" s="3"/>
      <c r="QHB316" s="3"/>
      <c r="QHC316" s="3"/>
      <c r="QHD316" s="3"/>
      <c r="QHE316" s="3"/>
      <c r="QHF316" s="3"/>
      <c r="QHG316" s="3"/>
      <c r="QHH316" s="3"/>
      <c r="QHI316" s="3"/>
      <c r="QHJ316" s="3"/>
      <c r="QHK316" s="3"/>
      <c r="QHL316" s="3"/>
      <c r="QHM316" s="3"/>
      <c r="QHN316" s="3"/>
      <c r="QHO316" s="3"/>
      <c r="QHP316" s="3"/>
      <c r="QHQ316" s="3"/>
      <c r="QHR316" s="3"/>
      <c r="QHS316" s="3"/>
      <c r="QHT316" s="3"/>
      <c r="QHU316" s="3"/>
      <c r="QHV316" s="3"/>
      <c r="QHW316" s="3"/>
      <c r="QHX316" s="3"/>
      <c r="QHY316" s="3"/>
      <c r="QHZ316" s="3"/>
      <c r="QIA316" s="3"/>
      <c r="QIB316" s="3"/>
      <c r="QIC316" s="3"/>
      <c r="QID316" s="3"/>
      <c r="QIE316" s="3"/>
      <c r="QIF316" s="3"/>
      <c r="QIG316" s="3"/>
      <c r="QIH316" s="3"/>
      <c r="QII316" s="3"/>
      <c r="QIJ316" s="3"/>
      <c r="QIK316" s="3"/>
      <c r="QIL316" s="3"/>
      <c r="QIM316" s="3"/>
      <c r="QIN316" s="3"/>
      <c r="QIO316" s="3"/>
      <c r="QIP316" s="3"/>
      <c r="QIQ316" s="3"/>
      <c r="QIR316" s="3"/>
      <c r="QIS316" s="3"/>
      <c r="QIT316" s="3"/>
      <c r="QIU316" s="3"/>
      <c r="QIV316" s="3"/>
      <c r="QIW316" s="3"/>
      <c r="QIX316" s="3"/>
      <c r="QIY316" s="3"/>
      <c r="QIZ316" s="3"/>
      <c r="QJA316" s="3"/>
      <c r="QJB316" s="3"/>
      <c r="QJC316" s="3"/>
      <c r="QJD316" s="3"/>
      <c r="QJE316" s="3"/>
      <c r="QJF316" s="3"/>
      <c r="QJG316" s="3"/>
      <c r="QJH316" s="3"/>
      <c r="QJI316" s="3"/>
      <c r="QJJ316" s="3"/>
      <c r="QJK316" s="3"/>
      <c r="QJL316" s="3"/>
      <c r="QJM316" s="3"/>
      <c r="QJN316" s="3"/>
      <c r="QJO316" s="3"/>
      <c r="QJP316" s="3"/>
      <c r="QJQ316" s="3"/>
      <c r="QJR316" s="3"/>
      <c r="QJS316" s="3"/>
      <c r="QJT316" s="3"/>
      <c r="QJU316" s="3"/>
      <c r="QJV316" s="3"/>
      <c r="QJW316" s="3"/>
      <c r="QJX316" s="3"/>
      <c r="QJY316" s="3"/>
      <c r="QJZ316" s="3"/>
      <c r="QKA316" s="3"/>
      <c r="QKB316" s="3"/>
      <c r="QKC316" s="3"/>
      <c r="QKD316" s="3"/>
      <c r="QKE316" s="3"/>
      <c r="QKF316" s="3"/>
      <c r="QKG316" s="3"/>
      <c r="QKH316" s="3"/>
      <c r="QKI316" s="3"/>
      <c r="QKJ316" s="3"/>
      <c r="QKK316" s="3"/>
      <c r="QKL316" s="3"/>
      <c r="QKM316" s="3"/>
      <c r="QKN316" s="3"/>
      <c r="QKO316" s="3"/>
      <c r="QKP316" s="3"/>
      <c r="QKQ316" s="3"/>
      <c r="QKR316" s="3"/>
      <c r="QKS316" s="3"/>
      <c r="QKT316" s="3"/>
      <c r="QKU316" s="3"/>
      <c r="QKV316" s="3"/>
      <c r="QKW316" s="3"/>
      <c r="QKX316" s="3"/>
      <c r="QKY316" s="3"/>
      <c r="QKZ316" s="3"/>
      <c r="QLA316" s="3"/>
      <c r="QLB316" s="3"/>
      <c r="QLC316" s="3"/>
      <c r="QLD316" s="3"/>
      <c r="QLE316" s="3"/>
      <c r="QLF316" s="3"/>
      <c r="QLG316" s="3"/>
      <c r="QLH316" s="3"/>
      <c r="QLI316" s="3"/>
      <c r="QLJ316" s="3"/>
      <c r="QLK316" s="3"/>
      <c r="QLL316" s="3"/>
      <c r="QLM316" s="3"/>
      <c r="QLN316" s="3"/>
      <c r="QLO316" s="3"/>
      <c r="QLP316" s="3"/>
      <c r="QLQ316" s="3"/>
      <c r="QLR316" s="3"/>
      <c r="QLS316" s="3"/>
      <c r="QLT316" s="3"/>
      <c r="QLU316" s="3"/>
      <c r="QLV316" s="3"/>
      <c r="QLW316" s="3"/>
      <c r="QLX316" s="3"/>
      <c r="QLY316" s="3"/>
      <c r="QLZ316" s="3"/>
      <c r="QMA316" s="3"/>
      <c r="QMB316" s="3"/>
      <c r="QMC316" s="3"/>
      <c r="QMD316" s="3"/>
      <c r="QME316" s="3"/>
      <c r="QMF316" s="3"/>
      <c r="QMG316" s="3"/>
      <c r="QMH316" s="3"/>
      <c r="QMI316" s="3"/>
      <c r="QMJ316" s="3"/>
      <c r="QMK316" s="3"/>
      <c r="QML316" s="3"/>
      <c r="QMM316" s="3"/>
      <c r="QMN316" s="3"/>
      <c r="QMO316" s="3"/>
      <c r="QMP316" s="3"/>
      <c r="QMQ316" s="3"/>
      <c r="QMR316" s="3"/>
      <c r="QMS316" s="3"/>
      <c r="QMT316" s="3"/>
      <c r="QMU316" s="3"/>
      <c r="QMV316" s="3"/>
      <c r="QMW316" s="3"/>
      <c r="QMX316" s="3"/>
      <c r="QMY316" s="3"/>
      <c r="QMZ316" s="3"/>
      <c r="QNA316" s="3"/>
      <c r="QNB316" s="3"/>
      <c r="QNC316" s="3"/>
      <c r="QND316" s="3"/>
      <c r="QNE316" s="3"/>
      <c r="QNF316" s="3"/>
      <c r="QNG316" s="3"/>
      <c r="QNH316" s="3"/>
      <c r="QNI316" s="3"/>
      <c r="QNJ316" s="3"/>
      <c r="QNK316" s="3"/>
      <c r="QNL316" s="3"/>
      <c r="QNM316" s="3"/>
      <c r="QNN316" s="3"/>
      <c r="QNO316" s="3"/>
      <c r="QNP316" s="3"/>
      <c r="QNQ316" s="3"/>
      <c r="QNR316" s="3"/>
      <c r="QNS316" s="3"/>
      <c r="QNT316" s="3"/>
      <c r="QNU316" s="3"/>
      <c r="QNV316" s="3"/>
      <c r="QNW316" s="3"/>
      <c r="QNX316" s="3"/>
      <c r="QNY316" s="3"/>
      <c r="QNZ316" s="3"/>
      <c r="QOA316" s="3"/>
      <c r="QOB316" s="3"/>
      <c r="QOC316" s="3"/>
      <c r="QOD316" s="3"/>
      <c r="QOE316" s="3"/>
      <c r="QOF316" s="3"/>
      <c r="QOG316" s="3"/>
      <c r="QOH316" s="3"/>
      <c r="QOI316" s="3"/>
      <c r="QOJ316" s="3"/>
      <c r="QOK316" s="3"/>
      <c r="QOL316" s="3"/>
      <c r="QOM316" s="3"/>
      <c r="QON316" s="3"/>
      <c r="QOO316" s="3"/>
      <c r="QOP316" s="3"/>
      <c r="QOQ316" s="3"/>
      <c r="QOR316" s="3"/>
      <c r="QOS316" s="3"/>
      <c r="QOT316" s="3"/>
      <c r="QOU316" s="3"/>
      <c r="QOV316" s="3"/>
      <c r="QOW316" s="3"/>
      <c r="QOX316" s="3"/>
      <c r="QOY316" s="3"/>
      <c r="QOZ316" s="3"/>
      <c r="QPA316" s="3"/>
      <c r="QPB316" s="3"/>
      <c r="QPC316" s="3"/>
      <c r="QPD316" s="3"/>
      <c r="QPE316" s="3"/>
      <c r="QPF316" s="3"/>
      <c r="QPG316" s="3"/>
      <c r="QPH316" s="3"/>
      <c r="QPI316" s="3"/>
      <c r="QPJ316" s="3"/>
      <c r="QPK316" s="3"/>
      <c r="QPL316" s="3"/>
      <c r="QPM316" s="3"/>
      <c r="QPN316" s="3"/>
      <c r="QPO316" s="3"/>
      <c r="QPP316" s="3"/>
      <c r="QPQ316" s="3"/>
      <c r="QPR316" s="3"/>
      <c r="QPS316" s="3"/>
      <c r="QPT316" s="3"/>
      <c r="QPU316" s="3"/>
      <c r="QPV316" s="3"/>
      <c r="QPW316" s="3"/>
      <c r="QPX316" s="3"/>
      <c r="QPY316" s="3"/>
      <c r="QPZ316" s="3"/>
      <c r="QQA316" s="3"/>
      <c r="QQB316" s="3"/>
      <c r="QQC316" s="3"/>
      <c r="QQD316" s="3"/>
      <c r="QQE316" s="3"/>
      <c r="QQF316" s="3"/>
      <c r="QQG316" s="3"/>
      <c r="QQH316" s="3"/>
      <c r="QQI316" s="3"/>
      <c r="QQJ316" s="3"/>
      <c r="QQK316" s="3"/>
      <c r="QQL316" s="3"/>
      <c r="QQM316" s="3"/>
      <c r="QQN316" s="3"/>
      <c r="QQO316" s="3"/>
      <c r="QQP316" s="3"/>
      <c r="QQQ316" s="3"/>
      <c r="QQR316" s="3"/>
      <c r="QQS316" s="3"/>
      <c r="QQT316" s="3"/>
      <c r="QQU316" s="3"/>
      <c r="QQV316" s="3"/>
      <c r="QQW316" s="3"/>
      <c r="QQX316" s="3"/>
      <c r="QQY316" s="3"/>
      <c r="QQZ316" s="3"/>
      <c r="QRA316" s="3"/>
      <c r="QRB316" s="3"/>
      <c r="QRC316" s="3"/>
      <c r="QRD316" s="3"/>
      <c r="QRE316" s="3"/>
      <c r="QRF316" s="3"/>
      <c r="QRG316" s="3"/>
      <c r="QRH316" s="3"/>
      <c r="QRI316" s="3"/>
      <c r="QRJ316" s="3"/>
      <c r="QRK316" s="3"/>
      <c r="QRL316" s="3"/>
      <c r="QRM316" s="3"/>
      <c r="QRN316" s="3"/>
      <c r="QRO316" s="3"/>
      <c r="QRP316" s="3"/>
      <c r="QRQ316" s="3"/>
      <c r="QRR316" s="3"/>
      <c r="QRS316" s="3"/>
      <c r="QRT316" s="3"/>
      <c r="QRU316" s="3"/>
      <c r="QRV316" s="3"/>
      <c r="QRW316" s="3"/>
      <c r="QRX316" s="3"/>
      <c r="QRY316" s="3"/>
      <c r="QRZ316" s="3"/>
      <c r="QSA316" s="3"/>
      <c r="QSB316" s="3"/>
      <c r="QSC316" s="3"/>
      <c r="QSD316" s="3"/>
      <c r="QSE316" s="3"/>
      <c r="QSF316" s="3"/>
      <c r="QSG316" s="3"/>
      <c r="QSH316" s="3"/>
      <c r="QSI316" s="3"/>
      <c r="QSJ316" s="3"/>
      <c r="QSK316" s="3"/>
      <c r="QSL316" s="3"/>
      <c r="QSM316" s="3"/>
      <c r="QSN316" s="3"/>
      <c r="QSO316" s="3"/>
      <c r="QSP316" s="3"/>
      <c r="QSQ316" s="3"/>
      <c r="QSR316" s="3"/>
      <c r="QSS316" s="3"/>
      <c r="QST316" s="3"/>
      <c r="QSU316" s="3"/>
      <c r="QSV316" s="3"/>
      <c r="QSW316" s="3"/>
      <c r="QSX316" s="3"/>
      <c r="QSY316" s="3"/>
      <c r="QSZ316" s="3"/>
      <c r="QTA316" s="3"/>
      <c r="QTB316" s="3"/>
      <c r="QTC316" s="3"/>
      <c r="QTD316" s="3"/>
      <c r="QTE316" s="3"/>
      <c r="QTF316" s="3"/>
      <c r="QTG316" s="3"/>
      <c r="QTH316" s="3"/>
      <c r="QTI316" s="3"/>
      <c r="QTJ316" s="3"/>
      <c r="QTK316" s="3"/>
      <c r="QTL316" s="3"/>
      <c r="QTM316" s="3"/>
      <c r="QTN316" s="3"/>
      <c r="QTO316" s="3"/>
      <c r="QTP316" s="3"/>
      <c r="QTQ316" s="3"/>
      <c r="QTR316" s="3"/>
      <c r="QTS316" s="3"/>
      <c r="QTT316" s="3"/>
      <c r="QTU316" s="3"/>
      <c r="QTV316" s="3"/>
      <c r="QTW316" s="3"/>
      <c r="QTX316" s="3"/>
      <c r="QTY316" s="3"/>
      <c r="QTZ316" s="3"/>
      <c r="QUA316" s="3"/>
      <c r="QUB316" s="3"/>
      <c r="QUC316" s="3"/>
      <c r="QUD316" s="3"/>
      <c r="QUE316" s="3"/>
      <c r="QUF316" s="3"/>
      <c r="QUG316" s="3"/>
      <c r="QUH316" s="3"/>
      <c r="QUI316" s="3"/>
      <c r="QUJ316" s="3"/>
      <c r="QUK316" s="3"/>
      <c r="QUL316" s="3"/>
      <c r="QUM316" s="3"/>
      <c r="QUN316" s="3"/>
      <c r="QUO316" s="3"/>
      <c r="QUP316" s="3"/>
      <c r="QUQ316" s="3"/>
      <c r="QUR316" s="3"/>
      <c r="QUS316" s="3"/>
      <c r="QUT316" s="3"/>
      <c r="QUU316" s="3"/>
      <c r="QUV316" s="3"/>
      <c r="QUW316" s="3"/>
      <c r="QUX316" s="3"/>
      <c r="QUY316" s="3"/>
      <c r="QUZ316" s="3"/>
      <c r="QVA316" s="3"/>
      <c r="QVB316" s="3"/>
      <c r="QVC316" s="3"/>
      <c r="QVD316" s="3"/>
      <c r="QVE316" s="3"/>
      <c r="QVF316" s="3"/>
      <c r="QVG316" s="3"/>
      <c r="QVH316" s="3"/>
      <c r="QVI316" s="3"/>
      <c r="QVJ316" s="3"/>
      <c r="QVK316" s="3"/>
      <c r="QVL316" s="3"/>
      <c r="QVM316" s="3"/>
      <c r="QVN316" s="3"/>
      <c r="QVO316" s="3"/>
      <c r="QVP316" s="3"/>
      <c r="QVQ316" s="3"/>
      <c r="QVR316" s="3"/>
      <c r="QVS316" s="3"/>
      <c r="QVT316" s="3"/>
      <c r="QVU316" s="3"/>
      <c r="QVV316" s="3"/>
      <c r="QVW316" s="3"/>
      <c r="QVX316" s="3"/>
      <c r="QVY316" s="3"/>
      <c r="QVZ316" s="3"/>
      <c r="QWA316" s="3"/>
      <c r="QWB316" s="3"/>
      <c r="QWC316" s="3"/>
      <c r="QWD316" s="3"/>
      <c r="QWE316" s="3"/>
      <c r="QWF316" s="3"/>
      <c r="QWG316" s="3"/>
      <c r="QWH316" s="3"/>
      <c r="QWI316" s="3"/>
      <c r="QWJ316" s="3"/>
      <c r="QWK316" s="3"/>
      <c r="QWL316" s="3"/>
      <c r="QWM316" s="3"/>
      <c r="QWN316" s="3"/>
      <c r="QWO316" s="3"/>
      <c r="QWP316" s="3"/>
      <c r="QWQ316" s="3"/>
      <c r="QWR316" s="3"/>
      <c r="QWS316" s="3"/>
      <c r="QWT316" s="3"/>
      <c r="QWU316" s="3"/>
      <c r="QWV316" s="3"/>
      <c r="QWW316" s="3"/>
      <c r="QWX316" s="3"/>
      <c r="QWY316" s="3"/>
      <c r="QWZ316" s="3"/>
      <c r="QXA316" s="3"/>
      <c r="QXB316" s="3"/>
      <c r="QXC316" s="3"/>
      <c r="QXD316" s="3"/>
      <c r="QXE316" s="3"/>
      <c r="QXF316" s="3"/>
      <c r="QXG316" s="3"/>
      <c r="QXH316" s="3"/>
      <c r="QXI316" s="3"/>
      <c r="QXJ316" s="3"/>
      <c r="QXK316" s="3"/>
      <c r="QXL316" s="3"/>
      <c r="QXM316" s="3"/>
      <c r="QXN316" s="3"/>
      <c r="QXO316" s="3"/>
      <c r="QXP316" s="3"/>
      <c r="QXQ316" s="3"/>
      <c r="QXR316" s="3"/>
      <c r="QXS316" s="3"/>
      <c r="QXT316" s="3"/>
      <c r="QXU316" s="3"/>
      <c r="QXV316" s="3"/>
      <c r="QXW316" s="3"/>
      <c r="QXX316" s="3"/>
      <c r="QXY316" s="3"/>
      <c r="QXZ316" s="3"/>
      <c r="QYA316" s="3"/>
      <c r="QYB316" s="3"/>
      <c r="QYC316" s="3"/>
      <c r="QYD316" s="3"/>
      <c r="QYE316" s="3"/>
      <c r="QYF316" s="3"/>
      <c r="QYG316" s="3"/>
      <c r="QYH316" s="3"/>
      <c r="QYI316" s="3"/>
      <c r="QYJ316" s="3"/>
      <c r="QYK316" s="3"/>
      <c r="QYL316" s="3"/>
      <c r="QYM316" s="3"/>
      <c r="QYN316" s="3"/>
      <c r="QYO316" s="3"/>
      <c r="QYP316" s="3"/>
      <c r="QYQ316" s="3"/>
      <c r="QYR316" s="3"/>
      <c r="QYS316" s="3"/>
      <c r="QYT316" s="3"/>
      <c r="QYU316" s="3"/>
      <c r="QYV316" s="3"/>
      <c r="QYW316" s="3"/>
      <c r="QYX316" s="3"/>
      <c r="QYY316" s="3"/>
      <c r="QYZ316" s="3"/>
      <c r="QZA316" s="3"/>
      <c r="QZB316" s="3"/>
      <c r="QZC316" s="3"/>
      <c r="QZD316" s="3"/>
      <c r="QZE316" s="3"/>
      <c r="QZF316" s="3"/>
      <c r="QZG316" s="3"/>
      <c r="QZH316" s="3"/>
      <c r="QZI316" s="3"/>
      <c r="QZJ316" s="3"/>
      <c r="QZK316" s="3"/>
      <c r="QZL316" s="3"/>
      <c r="QZM316" s="3"/>
      <c r="QZN316" s="3"/>
      <c r="QZO316" s="3"/>
      <c r="QZP316" s="3"/>
      <c r="QZQ316" s="3"/>
      <c r="QZR316" s="3"/>
      <c r="QZS316" s="3"/>
      <c r="QZT316" s="3"/>
      <c r="QZU316" s="3"/>
      <c r="QZV316" s="3"/>
      <c r="QZW316" s="3"/>
      <c r="QZX316" s="3"/>
      <c r="QZY316" s="3"/>
      <c r="QZZ316" s="3"/>
      <c r="RAA316" s="3"/>
      <c r="RAB316" s="3"/>
      <c r="RAC316" s="3"/>
      <c r="RAD316" s="3"/>
      <c r="RAE316" s="3"/>
      <c r="RAF316" s="3"/>
      <c r="RAG316" s="3"/>
      <c r="RAH316" s="3"/>
      <c r="RAI316" s="3"/>
      <c r="RAJ316" s="3"/>
      <c r="RAK316" s="3"/>
      <c r="RAL316" s="3"/>
      <c r="RAM316" s="3"/>
      <c r="RAN316" s="3"/>
      <c r="RAO316" s="3"/>
      <c r="RAP316" s="3"/>
      <c r="RAQ316" s="3"/>
      <c r="RAR316" s="3"/>
      <c r="RAS316" s="3"/>
      <c r="RAT316" s="3"/>
      <c r="RAU316" s="3"/>
      <c r="RAV316" s="3"/>
      <c r="RAW316" s="3"/>
      <c r="RAX316" s="3"/>
      <c r="RAY316" s="3"/>
      <c r="RAZ316" s="3"/>
      <c r="RBA316" s="3"/>
      <c r="RBB316" s="3"/>
      <c r="RBC316" s="3"/>
      <c r="RBD316" s="3"/>
      <c r="RBE316" s="3"/>
      <c r="RBF316" s="3"/>
      <c r="RBG316" s="3"/>
      <c r="RBH316" s="3"/>
      <c r="RBI316" s="3"/>
      <c r="RBJ316" s="3"/>
      <c r="RBK316" s="3"/>
      <c r="RBL316" s="3"/>
      <c r="RBM316" s="3"/>
      <c r="RBN316" s="3"/>
      <c r="RBO316" s="3"/>
      <c r="RBP316" s="3"/>
      <c r="RBQ316" s="3"/>
      <c r="RBR316" s="3"/>
      <c r="RBS316" s="3"/>
      <c r="RBT316" s="3"/>
      <c r="RBU316" s="3"/>
      <c r="RBV316" s="3"/>
      <c r="RBW316" s="3"/>
      <c r="RBX316" s="3"/>
      <c r="RBY316" s="3"/>
      <c r="RBZ316" s="3"/>
      <c r="RCA316" s="3"/>
      <c r="RCB316" s="3"/>
      <c r="RCC316" s="3"/>
      <c r="RCD316" s="3"/>
      <c r="RCE316" s="3"/>
      <c r="RCF316" s="3"/>
      <c r="RCG316" s="3"/>
      <c r="RCH316" s="3"/>
      <c r="RCI316" s="3"/>
      <c r="RCJ316" s="3"/>
      <c r="RCK316" s="3"/>
      <c r="RCL316" s="3"/>
      <c r="RCM316" s="3"/>
      <c r="RCN316" s="3"/>
      <c r="RCO316" s="3"/>
      <c r="RCP316" s="3"/>
      <c r="RCQ316" s="3"/>
      <c r="RCR316" s="3"/>
      <c r="RCS316" s="3"/>
      <c r="RCT316" s="3"/>
      <c r="RCU316" s="3"/>
      <c r="RCV316" s="3"/>
      <c r="RCW316" s="3"/>
      <c r="RCX316" s="3"/>
      <c r="RCY316" s="3"/>
      <c r="RCZ316" s="3"/>
      <c r="RDA316" s="3"/>
      <c r="RDB316" s="3"/>
      <c r="RDC316" s="3"/>
      <c r="RDD316" s="3"/>
      <c r="RDE316" s="3"/>
      <c r="RDF316" s="3"/>
      <c r="RDG316" s="3"/>
      <c r="RDH316" s="3"/>
      <c r="RDI316" s="3"/>
      <c r="RDJ316" s="3"/>
      <c r="RDK316" s="3"/>
      <c r="RDL316" s="3"/>
      <c r="RDM316" s="3"/>
      <c r="RDN316" s="3"/>
      <c r="RDO316" s="3"/>
      <c r="RDP316" s="3"/>
      <c r="RDQ316" s="3"/>
      <c r="RDR316" s="3"/>
      <c r="RDS316" s="3"/>
      <c r="RDT316" s="3"/>
      <c r="RDU316" s="3"/>
      <c r="RDV316" s="3"/>
      <c r="RDW316" s="3"/>
      <c r="RDX316" s="3"/>
      <c r="RDY316" s="3"/>
      <c r="RDZ316" s="3"/>
      <c r="REA316" s="3"/>
      <c r="REB316" s="3"/>
      <c r="REC316" s="3"/>
      <c r="RED316" s="3"/>
      <c r="REE316" s="3"/>
      <c r="REF316" s="3"/>
      <c r="REG316" s="3"/>
      <c r="REH316" s="3"/>
      <c r="REI316" s="3"/>
      <c r="REJ316" s="3"/>
      <c r="REK316" s="3"/>
      <c r="REL316" s="3"/>
      <c r="REM316" s="3"/>
      <c r="REN316" s="3"/>
      <c r="REO316" s="3"/>
      <c r="REP316" s="3"/>
      <c r="REQ316" s="3"/>
      <c r="RER316" s="3"/>
      <c r="RES316" s="3"/>
      <c r="RET316" s="3"/>
      <c r="REU316" s="3"/>
      <c r="REV316" s="3"/>
      <c r="REW316" s="3"/>
      <c r="REX316" s="3"/>
      <c r="REY316" s="3"/>
      <c r="REZ316" s="3"/>
      <c r="RFA316" s="3"/>
      <c r="RFB316" s="3"/>
      <c r="RFC316" s="3"/>
      <c r="RFD316" s="3"/>
      <c r="RFE316" s="3"/>
      <c r="RFF316" s="3"/>
      <c r="RFG316" s="3"/>
      <c r="RFH316" s="3"/>
      <c r="RFI316" s="3"/>
      <c r="RFJ316" s="3"/>
      <c r="RFK316" s="3"/>
      <c r="RFL316" s="3"/>
      <c r="RFM316" s="3"/>
      <c r="RFN316" s="3"/>
      <c r="RFO316" s="3"/>
      <c r="RFP316" s="3"/>
      <c r="RFQ316" s="3"/>
      <c r="RFR316" s="3"/>
      <c r="RFS316" s="3"/>
      <c r="RFT316" s="3"/>
      <c r="RFU316" s="3"/>
      <c r="RFV316" s="3"/>
      <c r="RFW316" s="3"/>
      <c r="RFX316" s="3"/>
      <c r="RFY316" s="3"/>
      <c r="RFZ316" s="3"/>
      <c r="RGA316" s="3"/>
      <c r="RGB316" s="3"/>
      <c r="RGC316" s="3"/>
      <c r="RGD316" s="3"/>
      <c r="RGE316" s="3"/>
      <c r="RGF316" s="3"/>
      <c r="RGG316" s="3"/>
      <c r="RGH316" s="3"/>
      <c r="RGI316" s="3"/>
      <c r="RGJ316" s="3"/>
      <c r="RGK316" s="3"/>
      <c r="RGL316" s="3"/>
      <c r="RGM316" s="3"/>
      <c r="RGN316" s="3"/>
      <c r="RGO316" s="3"/>
      <c r="RGP316" s="3"/>
      <c r="RGQ316" s="3"/>
      <c r="RGR316" s="3"/>
      <c r="RGS316" s="3"/>
      <c r="RGT316" s="3"/>
      <c r="RGU316" s="3"/>
      <c r="RGV316" s="3"/>
      <c r="RGW316" s="3"/>
      <c r="RGX316" s="3"/>
      <c r="RGY316" s="3"/>
      <c r="RGZ316" s="3"/>
      <c r="RHA316" s="3"/>
      <c r="RHB316" s="3"/>
      <c r="RHC316" s="3"/>
      <c r="RHD316" s="3"/>
      <c r="RHE316" s="3"/>
      <c r="RHF316" s="3"/>
      <c r="RHG316" s="3"/>
      <c r="RHH316" s="3"/>
      <c r="RHI316" s="3"/>
      <c r="RHJ316" s="3"/>
      <c r="RHK316" s="3"/>
      <c r="RHL316" s="3"/>
      <c r="RHM316" s="3"/>
      <c r="RHN316" s="3"/>
      <c r="RHO316" s="3"/>
      <c r="RHP316" s="3"/>
      <c r="RHQ316" s="3"/>
      <c r="RHR316" s="3"/>
      <c r="RHS316" s="3"/>
      <c r="RHT316" s="3"/>
      <c r="RHU316" s="3"/>
      <c r="RHV316" s="3"/>
      <c r="RHW316" s="3"/>
      <c r="RHX316" s="3"/>
      <c r="RHY316" s="3"/>
      <c r="RHZ316" s="3"/>
      <c r="RIA316" s="3"/>
      <c r="RIB316" s="3"/>
      <c r="RIC316" s="3"/>
      <c r="RID316" s="3"/>
      <c r="RIE316" s="3"/>
      <c r="RIF316" s="3"/>
      <c r="RIG316" s="3"/>
      <c r="RIH316" s="3"/>
      <c r="RII316" s="3"/>
      <c r="RIJ316" s="3"/>
      <c r="RIK316" s="3"/>
      <c r="RIL316" s="3"/>
      <c r="RIM316" s="3"/>
      <c r="RIN316" s="3"/>
      <c r="RIO316" s="3"/>
      <c r="RIP316" s="3"/>
      <c r="RIQ316" s="3"/>
      <c r="RIR316" s="3"/>
      <c r="RIS316" s="3"/>
      <c r="RIT316" s="3"/>
      <c r="RIU316" s="3"/>
      <c r="RIV316" s="3"/>
      <c r="RIW316" s="3"/>
      <c r="RIX316" s="3"/>
      <c r="RIY316" s="3"/>
      <c r="RIZ316" s="3"/>
      <c r="RJA316" s="3"/>
      <c r="RJB316" s="3"/>
      <c r="RJC316" s="3"/>
      <c r="RJD316" s="3"/>
      <c r="RJE316" s="3"/>
      <c r="RJF316" s="3"/>
      <c r="RJG316" s="3"/>
      <c r="RJH316" s="3"/>
      <c r="RJI316" s="3"/>
      <c r="RJJ316" s="3"/>
      <c r="RJK316" s="3"/>
      <c r="RJL316" s="3"/>
      <c r="RJM316" s="3"/>
      <c r="RJN316" s="3"/>
      <c r="RJO316" s="3"/>
      <c r="RJP316" s="3"/>
      <c r="RJQ316" s="3"/>
      <c r="RJR316" s="3"/>
      <c r="RJS316" s="3"/>
      <c r="RJT316" s="3"/>
      <c r="RJU316" s="3"/>
      <c r="RJV316" s="3"/>
      <c r="RJW316" s="3"/>
      <c r="RJX316" s="3"/>
      <c r="RJY316" s="3"/>
      <c r="RJZ316" s="3"/>
      <c r="RKA316" s="3"/>
      <c r="RKB316" s="3"/>
      <c r="RKC316" s="3"/>
      <c r="RKD316" s="3"/>
      <c r="RKE316" s="3"/>
      <c r="RKF316" s="3"/>
      <c r="RKG316" s="3"/>
      <c r="RKH316" s="3"/>
      <c r="RKI316" s="3"/>
      <c r="RKJ316" s="3"/>
      <c r="RKK316" s="3"/>
      <c r="RKL316" s="3"/>
      <c r="RKM316" s="3"/>
      <c r="RKN316" s="3"/>
      <c r="RKO316" s="3"/>
      <c r="RKP316" s="3"/>
      <c r="RKQ316" s="3"/>
      <c r="RKR316" s="3"/>
      <c r="RKS316" s="3"/>
      <c r="RKT316" s="3"/>
      <c r="RKU316" s="3"/>
      <c r="RKV316" s="3"/>
      <c r="RKW316" s="3"/>
      <c r="RKX316" s="3"/>
      <c r="RKY316" s="3"/>
      <c r="RKZ316" s="3"/>
      <c r="RLA316" s="3"/>
      <c r="RLB316" s="3"/>
      <c r="RLC316" s="3"/>
      <c r="RLD316" s="3"/>
      <c r="RLE316" s="3"/>
      <c r="RLF316" s="3"/>
      <c r="RLG316" s="3"/>
      <c r="RLH316" s="3"/>
      <c r="RLI316" s="3"/>
      <c r="RLJ316" s="3"/>
      <c r="RLK316" s="3"/>
      <c r="RLL316" s="3"/>
      <c r="RLM316" s="3"/>
      <c r="RLN316" s="3"/>
      <c r="RLO316" s="3"/>
      <c r="RLP316" s="3"/>
      <c r="RLQ316" s="3"/>
      <c r="RLR316" s="3"/>
      <c r="RLS316" s="3"/>
      <c r="RLT316" s="3"/>
      <c r="RLU316" s="3"/>
      <c r="RLV316" s="3"/>
      <c r="RLW316" s="3"/>
      <c r="RLX316" s="3"/>
      <c r="RLY316" s="3"/>
      <c r="RLZ316" s="3"/>
      <c r="RMA316" s="3"/>
      <c r="RMB316" s="3"/>
      <c r="RMC316" s="3"/>
      <c r="RMD316" s="3"/>
      <c r="RME316" s="3"/>
      <c r="RMF316" s="3"/>
      <c r="RMG316" s="3"/>
      <c r="RMH316" s="3"/>
      <c r="RMI316" s="3"/>
      <c r="RMJ316" s="3"/>
      <c r="RMK316" s="3"/>
      <c r="RML316" s="3"/>
      <c r="RMM316" s="3"/>
      <c r="RMN316" s="3"/>
      <c r="RMO316" s="3"/>
      <c r="RMP316" s="3"/>
      <c r="RMQ316" s="3"/>
      <c r="RMR316" s="3"/>
      <c r="RMS316" s="3"/>
      <c r="RMT316" s="3"/>
      <c r="RMU316" s="3"/>
      <c r="RMV316" s="3"/>
      <c r="RMW316" s="3"/>
      <c r="RMX316" s="3"/>
      <c r="RMY316" s="3"/>
      <c r="RMZ316" s="3"/>
      <c r="RNA316" s="3"/>
      <c r="RNB316" s="3"/>
      <c r="RNC316" s="3"/>
      <c r="RND316" s="3"/>
      <c r="RNE316" s="3"/>
      <c r="RNF316" s="3"/>
      <c r="RNG316" s="3"/>
      <c r="RNH316" s="3"/>
      <c r="RNI316" s="3"/>
      <c r="RNJ316" s="3"/>
      <c r="RNK316" s="3"/>
      <c r="RNL316" s="3"/>
      <c r="RNM316" s="3"/>
      <c r="RNN316" s="3"/>
      <c r="RNO316" s="3"/>
      <c r="RNP316" s="3"/>
      <c r="RNQ316" s="3"/>
      <c r="RNR316" s="3"/>
      <c r="RNS316" s="3"/>
      <c r="RNT316" s="3"/>
      <c r="RNU316" s="3"/>
      <c r="RNV316" s="3"/>
      <c r="RNW316" s="3"/>
      <c r="RNX316" s="3"/>
      <c r="RNY316" s="3"/>
      <c r="RNZ316" s="3"/>
      <c r="ROA316" s="3"/>
      <c r="ROB316" s="3"/>
      <c r="ROC316" s="3"/>
      <c r="ROD316" s="3"/>
      <c r="ROE316" s="3"/>
      <c r="ROF316" s="3"/>
      <c r="ROG316" s="3"/>
      <c r="ROH316" s="3"/>
      <c r="ROI316" s="3"/>
      <c r="ROJ316" s="3"/>
      <c r="ROK316" s="3"/>
      <c r="ROL316" s="3"/>
      <c r="ROM316" s="3"/>
      <c r="RON316" s="3"/>
      <c r="ROO316" s="3"/>
      <c r="ROP316" s="3"/>
      <c r="ROQ316" s="3"/>
      <c r="ROR316" s="3"/>
      <c r="ROS316" s="3"/>
      <c r="ROT316" s="3"/>
      <c r="ROU316" s="3"/>
      <c r="ROV316" s="3"/>
      <c r="ROW316" s="3"/>
      <c r="ROX316" s="3"/>
      <c r="ROY316" s="3"/>
      <c r="ROZ316" s="3"/>
      <c r="RPA316" s="3"/>
      <c r="RPB316" s="3"/>
      <c r="RPC316" s="3"/>
      <c r="RPD316" s="3"/>
      <c r="RPE316" s="3"/>
      <c r="RPF316" s="3"/>
      <c r="RPG316" s="3"/>
      <c r="RPH316" s="3"/>
      <c r="RPI316" s="3"/>
      <c r="RPJ316" s="3"/>
      <c r="RPK316" s="3"/>
      <c r="RPL316" s="3"/>
      <c r="RPM316" s="3"/>
      <c r="RPN316" s="3"/>
      <c r="RPO316" s="3"/>
      <c r="RPP316" s="3"/>
      <c r="RPQ316" s="3"/>
      <c r="RPR316" s="3"/>
      <c r="RPS316" s="3"/>
      <c r="RPT316" s="3"/>
      <c r="RPU316" s="3"/>
      <c r="RPV316" s="3"/>
      <c r="RPW316" s="3"/>
      <c r="RPX316" s="3"/>
      <c r="RPY316" s="3"/>
      <c r="RPZ316" s="3"/>
      <c r="RQA316" s="3"/>
      <c r="RQB316" s="3"/>
      <c r="RQC316" s="3"/>
      <c r="RQD316" s="3"/>
      <c r="RQE316" s="3"/>
      <c r="RQF316" s="3"/>
      <c r="RQG316" s="3"/>
      <c r="RQH316" s="3"/>
      <c r="RQI316" s="3"/>
      <c r="RQJ316" s="3"/>
      <c r="RQK316" s="3"/>
      <c r="RQL316" s="3"/>
      <c r="RQM316" s="3"/>
      <c r="RQN316" s="3"/>
      <c r="RQO316" s="3"/>
      <c r="RQP316" s="3"/>
      <c r="RQQ316" s="3"/>
      <c r="RQR316" s="3"/>
      <c r="RQS316" s="3"/>
      <c r="RQT316" s="3"/>
      <c r="RQU316" s="3"/>
      <c r="RQV316" s="3"/>
      <c r="RQW316" s="3"/>
      <c r="RQX316" s="3"/>
      <c r="RQY316" s="3"/>
      <c r="RQZ316" s="3"/>
      <c r="RRA316" s="3"/>
      <c r="RRB316" s="3"/>
      <c r="RRC316" s="3"/>
      <c r="RRD316" s="3"/>
      <c r="RRE316" s="3"/>
      <c r="RRF316" s="3"/>
      <c r="RRG316" s="3"/>
      <c r="RRH316" s="3"/>
      <c r="RRI316" s="3"/>
      <c r="RRJ316" s="3"/>
      <c r="RRK316" s="3"/>
      <c r="RRL316" s="3"/>
      <c r="RRM316" s="3"/>
      <c r="RRN316" s="3"/>
      <c r="RRO316" s="3"/>
      <c r="RRP316" s="3"/>
      <c r="RRQ316" s="3"/>
      <c r="RRR316" s="3"/>
      <c r="RRS316" s="3"/>
      <c r="RRT316" s="3"/>
      <c r="RRU316" s="3"/>
      <c r="RRV316" s="3"/>
      <c r="RRW316" s="3"/>
      <c r="RRX316" s="3"/>
      <c r="RRY316" s="3"/>
      <c r="RRZ316" s="3"/>
      <c r="RSA316" s="3"/>
      <c r="RSB316" s="3"/>
      <c r="RSC316" s="3"/>
      <c r="RSD316" s="3"/>
      <c r="RSE316" s="3"/>
      <c r="RSF316" s="3"/>
      <c r="RSG316" s="3"/>
      <c r="RSH316" s="3"/>
      <c r="RSI316" s="3"/>
      <c r="RSJ316" s="3"/>
      <c r="RSK316" s="3"/>
      <c r="RSL316" s="3"/>
      <c r="RSM316" s="3"/>
      <c r="RSN316" s="3"/>
      <c r="RSO316" s="3"/>
      <c r="RSP316" s="3"/>
      <c r="RSQ316" s="3"/>
      <c r="RSR316" s="3"/>
      <c r="RSS316" s="3"/>
      <c r="RST316" s="3"/>
      <c r="RSU316" s="3"/>
      <c r="RSV316" s="3"/>
      <c r="RSW316" s="3"/>
      <c r="RSX316" s="3"/>
      <c r="RSY316" s="3"/>
      <c r="RSZ316" s="3"/>
      <c r="RTA316" s="3"/>
      <c r="RTB316" s="3"/>
      <c r="RTC316" s="3"/>
      <c r="RTD316" s="3"/>
      <c r="RTE316" s="3"/>
      <c r="RTF316" s="3"/>
      <c r="RTG316" s="3"/>
      <c r="RTH316" s="3"/>
      <c r="RTI316" s="3"/>
      <c r="RTJ316" s="3"/>
      <c r="RTK316" s="3"/>
      <c r="RTL316" s="3"/>
      <c r="RTM316" s="3"/>
      <c r="RTN316" s="3"/>
      <c r="RTO316" s="3"/>
      <c r="RTP316" s="3"/>
      <c r="RTQ316" s="3"/>
      <c r="RTR316" s="3"/>
      <c r="RTS316" s="3"/>
      <c r="RTT316" s="3"/>
      <c r="RTU316" s="3"/>
      <c r="RTV316" s="3"/>
      <c r="RTW316" s="3"/>
      <c r="RTX316" s="3"/>
      <c r="RTY316" s="3"/>
      <c r="RTZ316" s="3"/>
      <c r="RUA316" s="3"/>
      <c r="RUB316" s="3"/>
      <c r="RUC316" s="3"/>
      <c r="RUD316" s="3"/>
      <c r="RUE316" s="3"/>
      <c r="RUF316" s="3"/>
      <c r="RUG316" s="3"/>
      <c r="RUH316" s="3"/>
      <c r="RUI316" s="3"/>
      <c r="RUJ316" s="3"/>
      <c r="RUK316" s="3"/>
      <c r="RUL316" s="3"/>
      <c r="RUM316" s="3"/>
      <c r="RUN316" s="3"/>
      <c r="RUO316" s="3"/>
      <c r="RUP316" s="3"/>
      <c r="RUQ316" s="3"/>
      <c r="RUR316" s="3"/>
      <c r="RUS316" s="3"/>
      <c r="RUT316" s="3"/>
      <c r="RUU316" s="3"/>
      <c r="RUV316" s="3"/>
      <c r="RUW316" s="3"/>
      <c r="RUX316" s="3"/>
      <c r="RUY316" s="3"/>
      <c r="RUZ316" s="3"/>
      <c r="RVA316" s="3"/>
      <c r="RVB316" s="3"/>
      <c r="RVC316" s="3"/>
      <c r="RVD316" s="3"/>
      <c r="RVE316" s="3"/>
      <c r="RVF316" s="3"/>
      <c r="RVG316" s="3"/>
      <c r="RVH316" s="3"/>
      <c r="RVI316" s="3"/>
      <c r="RVJ316" s="3"/>
      <c r="RVK316" s="3"/>
      <c r="RVL316" s="3"/>
      <c r="RVM316" s="3"/>
      <c r="RVN316" s="3"/>
      <c r="RVO316" s="3"/>
      <c r="RVP316" s="3"/>
      <c r="RVQ316" s="3"/>
      <c r="RVR316" s="3"/>
      <c r="RVS316" s="3"/>
      <c r="RVT316" s="3"/>
      <c r="RVU316" s="3"/>
      <c r="RVV316" s="3"/>
      <c r="RVW316" s="3"/>
      <c r="RVX316" s="3"/>
      <c r="RVY316" s="3"/>
      <c r="RVZ316" s="3"/>
      <c r="RWA316" s="3"/>
      <c r="RWB316" s="3"/>
      <c r="RWC316" s="3"/>
      <c r="RWD316" s="3"/>
      <c r="RWE316" s="3"/>
      <c r="RWF316" s="3"/>
      <c r="RWG316" s="3"/>
      <c r="RWH316" s="3"/>
      <c r="RWI316" s="3"/>
      <c r="RWJ316" s="3"/>
      <c r="RWK316" s="3"/>
      <c r="RWL316" s="3"/>
      <c r="RWM316" s="3"/>
      <c r="RWN316" s="3"/>
      <c r="RWO316" s="3"/>
      <c r="RWP316" s="3"/>
      <c r="RWQ316" s="3"/>
      <c r="RWR316" s="3"/>
      <c r="RWS316" s="3"/>
      <c r="RWT316" s="3"/>
      <c r="RWU316" s="3"/>
      <c r="RWV316" s="3"/>
      <c r="RWW316" s="3"/>
      <c r="RWX316" s="3"/>
      <c r="RWY316" s="3"/>
      <c r="RWZ316" s="3"/>
      <c r="RXA316" s="3"/>
      <c r="RXB316" s="3"/>
      <c r="RXC316" s="3"/>
      <c r="RXD316" s="3"/>
      <c r="RXE316" s="3"/>
      <c r="RXF316" s="3"/>
      <c r="RXG316" s="3"/>
      <c r="RXH316" s="3"/>
      <c r="RXI316" s="3"/>
      <c r="RXJ316" s="3"/>
      <c r="RXK316" s="3"/>
      <c r="RXL316" s="3"/>
      <c r="RXM316" s="3"/>
      <c r="RXN316" s="3"/>
      <c r="RXO316" s="3"/>
      <c r="RXP316" s="3"/>
      <c r="RXQ316" s="3"/>
      <c r="RXR316" s="3"/>
      <c r="RXS316" s="3"/>
      <c r="RXT316" s="3"/>
      <c r="RXU316" s="3"/>
      <c r="RXV316" s="3"/>
      <c r="RXW316" s="3"/>
      <c r="RXX316" s="3"/>
      <c r="RXY316" s="3"/>
      <c r="RXZ316" s="3"/>
      <c r="RYA316" s="3"/>
      <c r="RYB316" s="3"/>
      <c r="RYC316" s="3"/>
      <c r="RYD316" s="3"/>
      <c r="RYE316" s="3"/>
      <c r="RYF316" s="3"/>
      <c r="RYG316" s="3"/>
      <c r="RYH316" s="3"/>
      <c r="RYI316" s="3"/>
      <c r="RYJ316" s="3"/>
      <c r="RYK316" s="3"/>
      <c r="RYL316" s="3"/>
      <c r="RYM316" s="3"/>
      <c r="RYN316" s="3"/>
      <c r="RYO316" s="3"/>
      <c r="RYP316" s="3"/>
      <c r="RYQ316" s="3"/>
      <c r="RYR316" s="3"/>
      <c r="RYS316" s="3"/>
      <c r="RYT316" s="3"/>
      <c r="RYU316" s="3"/>
      <c r="RYV316" s="3"/>
      <c r="RYW316" s="3"/>
      <c r="RYX316" s="3"/>
      <c r="RYY316" s="3"/>
      <c r="RYZ316" s="3"/>
      <c r="RZA316" s="3"/>
      <c r="RZB316" s="3"/>
      <c r="RZC316" s="3"/>
      <c r="RZD316" s="3"/>
      <c r="RZE316" s="3"/>
      <c r="RZF316" s="3"/>
      <c r="RZG316" s="3"/>
      <c r="RZH316" s="3"/>
      <c r="RZI316" s="3"/>
      <c r="RZJ316" s="3"/>
      <c r="RZK316" s="3"/>
      <c r="RZL316" s="3"/>
      <c r="RZM316" s="3"/>
      <c r="RZN316" s="3"/>
      <c r="RZO316" s="3"/>
      <c r="RZP316" s="3"/>
      <c r="RZQ316" s="3"/>
      <c r="RZR316" s="3"/>
      <c r="RZS316" s="3"/>
      <c r="RZT316" s="3"/>
      <c r="RZU316" s="3"/>
      <c r="RZV316" s="3"/>
      <c r="RZW316" s="3"/>
      <c r="RZX316" s="3"/>
      <c r="RZY316" s="3"/>
      <c r="RZZ316" s="3"/>
      <c r="SAA316" s="3"/>
      <c r="SAB316" s="3"/>
      <c r="SAC316" s="3"/>
      <c r="SAD316" s="3"/>
      <c r="SAE316" s="3"/>
      <c r="SAF316" s="3"/>
      <c r="SAG316" s="3"/>
      <c r="SAH316" s="3"/>
      <c r="SAI316" s="3"/>
      <c r="SAJ316" s="3"/>
      <c r="SAK316" s="3"/>
      <c r="SAL316" s="3"/>
      <c r="SAM316" s="3"/>
      <c r="SAN316" s="3"/>
      <c r="SAO316" s="3"/>
      <c r="SAP316" s="3"/>
      <c r="SAQ316" s="3"/>
      <c r="SAR316" s="3"/>
      <c r="SAS316" s="3"/>
      <c r="SAT316" s="3"/>
      <c r="SAU316" s="3"/>
      <c r="SAV316" s="3"/>
      <c r="SAW316" s="3"/>
      <c r="SAX316" s="3"/>
      <c r="SAY316" s="3"/>
      <c r="SAZ316" s="3"/>
      <c r="SBA316" s="3"/>
      <c r="SBB316" s="3"/>
      <c r="SBC316" s="3"/>
      <c r="SBD316" s="3"/>
      <c r="SBE316" s="3"/>
      <c r="SBF316" s="3"/>
      <c r="SBG316" s="3"/>
      <c r="SBH316" s="3"/>
      <c r="SBI316" s="3"/>
      <c r="SBJ316" s="3"/>
      <c r="SBK316" s="3"/>
      <c r="SBL316" s="3"/>
      <c r="SBM316" s="3"/>
      <c r="SBN316" s="3"/>
      <c r="SBO316" s="3"/>
      <c r="SBP316" s="3"/>
      <c r="SBQ316" s="3"/>
      <c r="SBR316" s="3"/>
      <c r="SBS316" s="3"/>
      <c r="SBT316" s="3"/>
      <c r="SBU316" s="3"/>
      <c r="SBV316" s="3"/>
      <c r="SBW316" s="3"/>
      <c r="SBX316" s="3"/>
      <c r="SBY316" s="3"/>
      <c r="SBZ316" s="3"/>
      <c r="SCA316" s="3"/>
      <c r="SCB316" s="3"/>
      <c r="SCC316" s="3"/>
      <c r="SCD316" s="3"/>
      <c r="SCE316" s="3"/>
      <c r="SCF316" s="3"/>
      <c r="SCG316" s="3"/>
      <c r="SCH316" s="3"/>
      <c r="SCI316" s="3"/>
      <c r="SCJ316" s="3"/>
      <c r="SCK316" s="3"/>
      <c r="SCL316" s="3"/>
      <c r="SCM316" s="3"/>
      <c r="SCN316" s="3"/>
      <c r="SCO316" s="3"/>
      <c r="SCP316" s="3"/>
      <c r="SCQ316" s="3"/>
      <c r="SCR316" s="3"/>
      <c r="SCS316" s="3"/>
      <c r="SCT316" s="3"/>
      <c r="SCU316" s="3"/>
      <c r="SCV316" s="3"/>
      <c r="SCW316" s="3"/>
      <c r="SCX316" s="3"/>
      <c r="SCY316" s="3"/>
      <c r="SCZ316" s="3"/>
      <c r="SDA316" s="3"/>
      <c r="SDB316" s="3"/>
      <c r="SDC316" s="3"/>
      <c r="SDD316" s="3"/>
      <c r="SDE316" s="3"/>
      <c r="SDF316" s="3"/>
      <c r="SDG316" s="3"/>
      <c r="SDH316" s="3"/>
      <c r="SDI316" s="3"/>
      <c r="SDJ316" s="3"/>
      <c r="SDK316" s="3"/>
      <c r="SDL316" s="3"/>
      <c r="SDM316" s="3"/>
      <c r="SDN316" s="3"/>
      <c r="SDO316" s="3"/>
      <c r="SDP316" s="3"/>
      <c r="SDQ316" s="3"/>
      <c r="SDR316" s="3"/>
      <c r="SDS316" s="3"/>
      <c r="SDT316" s="3"/>
      <c r="SDU316" s="3"/>
      <c r="SDV316" s="3"/>
      <c r="SDW316" s="3"/>
      <c r="SDX316" s="3"/>
      <c r="SDY316" s="3"/>
      <c r="SDZ316" s="3"/>
      <c r="SEA316" s="3"/>
      <c r="SEB316" s="3"/>
      <c r="SEC316" s="3"/>
      <c r="SED316" s="3"/>
      <c r="SEE316" s="3"/>
      <c r="SEF316" s="3"/>
      <c r="SEG316" s="3"/>
      <c r="SEH316" s="3"/>
      <c r="SEI316" s="3"/>
      <c r="SEJ316" s="3"/>
      <c r="SEK316" s="3"/>
      <c r="SEL316" s="3"/>
      <c r="SEM316" s="3"/>
      <c r="SEN316" s="3"/>
      <c r="SEO316" s="3"/>
      <c r="SEP316" s="3"/>
      <c r="SEQ316" s="3"/>
      <c r="SER316" s="3"/>
      <c r="SES316" s="3"/>
      <c r="SET316" s="3"/>
      <c r="SEU316" s="3"/>
      <c r="SEV316" s="3"/>
      <c r="SEW316" s="3"/>
      <c r="SEX316" s="3"/>
      <c r="SEY316" s="3"/>
      <c r="SEZ316" s="3"/>
      <c r="SFA316" s="3"/>
      <c r="SFB316" s="3"/>
      <c r="SFC316" s="3"/>
      <c r="SFD316" s="3"/>
      <c r="SFE316" s="3"/>
      <c r="SFF316" s="3"/>
      <c r="SFG316" s="3"/>
      <c r="SFH316" s="3"/>
      <c r="SFI316" s="3"/>
      <c r="SFJ316" s="3"/>
      <c r="SFK316" s="3"/>
      <c r="SFL316" s="3"/>
      <c r="SFM316" s="3"/>
      <c r="SFN316" s="3"/>
      <c r="SFO316" s="3"/>
      <c r="SFP316" s="3"/>
      <c r="SFQ316" s="3"/>
      <c r="SFR316" s="3"/>
      <c r="SFS316" s="3"/>
      <c r="SFT316" s="3"/>
      <c r="SFU316" s="3"/>
      <c r="SFV316" s="3"/>
      <c r="SFW316" s="3"/>
      <c r="SFX316" s="3"/>
      <c r="SFY316" s="3"/>
      <c r="SFZ316" s="3"/>
      <c r="SGA316" s="3"/>
      <c r="SGB316" s="3"/>
      <c r="SGC316" s="3"/>
      <c r="SGD316" s="3"/>
      <c r="SGE316" s="3"/>
      <c r="SGF316" s="3"/>
      <c r="SGG316" s="3"/>
      <c r="SGH316" s="3"/>
      <c r="SGI316" s="3"/>
      <c r="SGJ316" s="3"/>
      <c r="SGK316" s="3"/>
      <c r="SGL316" s="3"/>
      <c r="SGM316" s="3"/>
      <c r="SGN316" s="3"/>
      <c r="SGO316" s="3"/>
      <c r="SGP316" s="3"/>
      <c r="SGQ316" s="3"/>
      <c r="SGR316" s="3"/>
      <c r="SGS316" s="3"/>
      <c r="SGT316" s="3"/>
      <c r="SGU316" s="3"/>
      <c r="SGV316" s="3"/>
      <c r="SGW316" s="3"/>
      <c r="SGX316" s="3"/>
      <c r="SGY316" s="3"/>
      <c r="SGZ316" s="3"/>
      <c r="SHA316" s="3"/>
      <c r="SHB316" s="3"/>
      <c r="SHC316" s="3"/>
      <c r="SHD316" s="3"/>
      <c r="SHE316" s="3"/>
      <c r="SHF316" s="3"/>
      <c r="SHG316" s="3"/>
      <c r="SHH316" s="3"/>
      <c r="SHI316" s="3"/>
      <c r="SHJ316" s="3"/>
      <c r="SHK316" s="3"/>
      <c r="SHL316" s="3"/>
      <c r="SHM316" s="3"/>
      <c r="SHN316" s="3"/>
      <c r="SHO316" s="3"/>
      <c r="SHP316" s="3"/>
      <c r="SHQ316" s="3"/>
      <c r="SHR316" s="3"/>
      <c r="SHS316" s="3"/>
      <c r="SHT316" s="3"/>
      <c r="SHU316" s="3"/>
      <c r="SHV316" s="3"/>
      <c r="SHW316" s="3"/>
      <c r="SHX316" s="3"/>
      <c r="SHY316" s="3"/>
      <c r="SHZ316" s="3"/>
      <c r="SIA316" s="3"/>
      <c r="SIB316" s="3"/>
      <c r="SIC316" s="3"/>
      <c r="SID316" s="3"/>
      <c r="SIE316" s="3"/>
      <c r="SIF316" s="3"/>
      <c r="SIG316" s="3"/>
      <c r="SIH316" s="3"/>
      <c r="SII316" s="3"/>
      <c r="SIJ316" s="3"/>
      <c r="SIK316" s="3"/>
      <c r="SIL316" s="3"/>
      <c r="SIM316" s="3"/>
      <c r="SIN316" s="3"/>
      <c r="SIO316" s="3"/>
      <c r="SIP316" s="3"/>
      <c r="SIQ316" s="3"/>
      <c r="SIR316" s="3"/>
      <c r="SIS316" s="3"/>
      <c r="SIT316" s="3"/>
      <c r="SIU316" s="3"/>
      <c r="SIV316" s="3"/>
      <c r="SIW316" s="3"/>
      <c r="SIX316" s="3"/>
      <c r="SIY316" s="3"/>
      <c r="SIZ316" s="3"/>
      <c r="SJA316" s="3"/>
      <c r="SJB316" s="3"/>
      <c r="SJC316" s="3"/>
      <c r="SJD316" s="3"/>
      <c r="SJE316" s="3"/>
      <c r="SJF316" s="3"/>
      <c r="SJG316" s="3"/>
      <c r="SJH316" s="3"/>
      <c r="SJI316" s="3"/>
      <c r="SJJ316" s="3"/>
      <c r="SJK316" s="3"/>
      <c r="SJL316" s="3"/>
      <c r="SJM316" s="3"/>
      <c r="SJN316" s="3"/>
      <c r="SJO316" s="3"/>
      <c r="SJP316" s="3"/>
      <c r="SJQ316" s="3"/>
      <c r="SJR316" s="3"/>
      <c r="SJS316" s="3"/>
      <c r="SJT316" s="3"/>
      <c r="SJU316" s="3"/>
      <c r="SJV316" s="3"/>
      <c r="SJW316" s="3"/>
      <c r="SJX316" s="3"/>
      <c r="SJY316" s="3"/>
      <c r="SJZ316" s="3"/>
      <c r="SKA316" s="3"/>
      <c r="SKB316" s="3"/>
      <c r="SKC316" s="3"/>
      <c r="SKD316" s="3"/>
      <c r="SKE316" s="3"/>
      <c r="SKF316" s="3"/>
      <c r="SKG316" s="3"/>
      <c r="SKH316" s="3"/>
      <c r="SKI316" s="3"/>
      <c r="SKJ316" s="3"/>
      <c r="SKK316" s="3"/>
      <c r="SKL316" s="3"/>
      <c r="SKM316" s="3"/>
      <c r="SKN316" s="3"/>
      <c r="SKO316" s="3"/>
      <c r="SKP316" s="3"/>
      <c r="SKQ316" s="3"/>
      <c r="SKR316" s="3"/>
      <c r="SKS316" s="3"/>
      <c r="SKT316" s="3"/>
      <c r="SKU316" s="3"/>
      <c r="SKV316" s="3"/>
      <c r="SKW316" s="3"/>
      <c r="SKX316" s="3"/>
      <c r="SKY316" s="3"/>
      <c r="SKZ316" s="3"/>
      <c r="SLA316" s="3"/>
      <c r="SLB316" s="3"/>
      <c r="SLC316" s="3"/>
      <c r="SLD316" s="3"/>
      <c r="SLE316" s="3"/>
      <c r="SLF316" s="3"/>
      <c r="SLG316" s="3"/>
      <c r="SLH316" s="3"/>
      <c r="SLI316" s="3"/>
      <c r="SLJ316" s="3"/>
      <c r="SLK316" s="3"/>
      <c r="SLL316" s="3"/>
      <c r="SLM316" s="3"/>
      <c r="SLN316" s="3"/>
      <c r="SLO316" s="3"/>
      <c r="SLP316" s="3"/>
      <c r="SLQ316" s="3"/>
      <c r="SLR316" s="3"/>
      <c r="SLS316" s="3"/>
      <c r="SLT316" s="3"/>
      <c r="SLU316" s="3"/>
      <c r="SLV316" s="3"/>
      <c r="SLW316" s="3"/>
      <c r="SLX316" s="3"/>
      <c r="SLY316" s="3"/>
      <c r="SLZ316" s="3"/>
      <c r="SMA316" s="3"/>
      <c r="SMB316" s="3"/>
      <c r="SMC316" s="3"/>
      <c r="SMD316" s="3"/>
      <c r="SME316" s="3"/>
      <c r="SMF316" s="3"/>
      <c r="SMG316" s="3"/>
      <c r="SMH316" s="3"/>
      <c r="SMI316" s="3"/>
      <c r="SMJ316" s="3"/>
      <c r="SMK316" s="3"/>
      <c r="SML316" s="3"/>
      <c r="SMM316" s="3"/>
      <c r="SMN316" s="3"/>
      <c r="SMO316" s="3"/>
      <c r="SMP316" s="3"/>
      <c r="SMQ316" s="3"/>
      <c r="SMR316" s="3"/>
      <c r="SMS316" s="3"/>
      <c r="SMT316" s="3"/>
      <c r="SMU316" s="3"/>
      <c r="SMV316" s="3"/>
      <c r="SMW316" s="3"/>
      <c r="SMX316" s="3"/>
      <c r="SMY316" s="3"/>
      <c r="SMZ316" s="3"/>
      <c r="SNA316" s="3"/>
      <c r="SNB316" s="3"/>
      <c r="SNC316" s="3"/>
      <c r="SND316" s="3"/>
      <c r="SNE316" s="3"/>
      <c r="SNF316" s="3"/>
      <c r="SNG316" s="3"/>
      <c r="SNH316" s="3"/>
      <c r="SNI316" s="3"/>
      <c r="SNJ316" s="3"/>
      <c r="SNK316" s="3"/>
      <c r="SNL316" s="3"/>
      <c r="SNM316" s="3"/>
      <c r="SNN316" s="3"/>
      <c r="SNO316" s="3"/>
      <c r="SNP316" s="3"/>
      <c r="SNQ316" s="3"/>
      <c r="SNR316" s="3"/>
      <c r="SNS316" s="3"/>
      <c r="SNT316" s="3"/>
      <c r="SNU316" s="3"/>
      <c r="SNV316" s="3"/>
      <c r="SNW316" s="3"/>
      <c r="SNX316" s="3"/>
      <c r="SNY316" s="3"/>
      <c r="SNZ316" s="3"/>
      <c r="SOA316" s="3"/>
      <c r="SOB316" s="3"/>
      <c r="SOC316" s="3"/>
      <c r="SOD316" s="3"/>
      <c r="SOE316" s="3"/>
      <c r="SOF316" s="3"/>
      <c r="SOG316" s="3"/>
      <c r="SOH316" s="3"/>
      <c r="SOI316" s="3"/>
      <c r="SOJ316" s="3"/>
      <c r="SOK316" s="3"/>
      <c r="SOL316" s="3"/>
      <c r="SOM316" s="3"/>
      <c r="SON316" s="3"/>
      <c r="SOO316" s="3"/>
      <c r="SOP316" s="3"/>
      <c r="SOQ316" s="3"/>
      <c r="SOR316" s="3"/>
      <c r="SOS316" s="3"/>
      <c r="SOT316" s="3"/>
      <c r="SOU316" s="3"/>
      <c r="SOV316" s="3"/>
      <c r="SOW316" s="3"/>
      <c r="SOX316" s="3"/>
      <c r="SOY316" s="3"/>
      <c r="SOZ316" s="3"/>
      <c r="SPA316" s="3"/>
      <c r="SPB316" s="3"/>
      <c r="SPC316" s="3"/>
      <c r="SPD316" s="3"/>
      <c r="SPE316" s="3"/>
      <c r="SPF316" s="3"/>
      <c r="SPG316" s="3"/>
      <c r="SPH316" s="3"/>
      <c r="SPI316" s="3"/>
      <c r="SPJ316" s="3"/>
      <c r="SPK316" s="3"/>
      <c r="SPL316" s="3"/>
      <c r="SPM316" s="3"/>
      <c r="SPN316" s="3"/>
      <c r="SPO316" s="3"/>
      <c r="SPP316" s="3"/>
      <c r="SPQ316" s="3"/>
      <c r="SPR316" s="3"/>
      <c r="SPS316" s="3"/>
      <c r="SPT316" s="3"/>
      <c r="SPU316" s="3"/>
      <c r="SPV316" s="3"/>
      <c r="SPW316" s="3"/>
      <c r="SPX316" s="3"/>
      <c r="SPY316" s="3"/>
      <c r="SPZ316" s="3"/>
      <c r="SQA316" s="3"/>
      <c r="SQB316" s="3"/>
      <c r="SQC316" s="3"/>
      <c r="SQD316" s="3"/>
      <c r="SQE316" s="3"/>
      <c r="SQF316" s="3"/>
      <c r="SQG316" s="3"/>
      <c r="SQH316" s="3"/>
      <c r="SQI316" s="3"/>
      <c r="SQJ316" s="3"/>
      <c r="SQK316" s="3"/>
      <c r="SQL316" s="3"/>
      <c r="SQM316" s="3"/>
      <c r="SQN316" s="3"/>
      <c r="SQO316" s="3"/>
      <c r="SQP316" s="3"/>
      <c r="SQQ316" s="3"/>
      <c r="SQR316" s="3"/>
      <c r="SQS316" s="3"/>
      <c r="SQT316" s="3"/>
      <c r="SQU316" s="3"/>
      <c r="SQV316" s="3"/>
      <c r="SQW316" s="3"/>
      <c r="SQX316" s="3"/>
      <c r="SQY316" s="3"/>
      <c r="SQZ316" s="3"/>
      <c r="SRA316" s="3"/>
      <c r="SRB316" s="3"/>
      <c r="SRC316" s="3"/>
      <c r="SRD316" s="3"/>
      <c r="SRE316" s="3"/>
      <c r="SRF316" s="3"/>
      <c r="SRG316" s="3"/>
      <c r="SRH316" s="3"/>
      <c r="SRI316" s="3"/>
      <c r="SRJ316" s="3"/>
      <c r="SRK316" s="3"/>
      <c r="SRL316" s="3"/>
      <c r="SRM316" s="3"/>
      <c r="SRN316" s="3"/>
      <c r="SRO316" s="3"/>
      <c r="SRP316" s="3"/>
      <c r="SRQ316" s="3"/>
      <c r="SRR316" s="3"/>
      <c r="SRS316" s="3"/>
      <c r="SRT316" s="3"/>
      <c r="SRU316" s="3"/>
      <c r="SRV316" s="3"/>
      <c r="SRW316" s="3"/>
      <c r="SRX316" s="3"/>
      <c r="SRY316" s="3"/>
      <c r="SRZ316" s="3"/>
      <c r="SSA316" s="3"/>
      <c r="SSB316" s="3"/>
      <c r="SSC316" s="3"/>
      <c r="SSD316" s="3"/>
      <c r="SSE316" s="3"/>
      <c r="SSF316" s="3"/>
      <c r="SSG316" s="3"/>
      <c r="SSH316" s="3"/>
      <c r="SSI316" s="3"/>
      <c r="SSJ316" s="3"/>
      <c r="SSK316" s="3"/>
      <c r="SSL316" s="3"/>
      <c r="SSM316" s="3"/>
      <c r="SSN316" s="3"/>
      <c r="SSO316" s="3"/>
      <c r="SSP316" s="3"/>
      <c r="SSQ316" s="3"/>
      <c r="SSR316" s="3"/>
      <c r="SSS316" s="3"/>
      <c r="SST316" s="3"/>
      <c r="SSU316" s="3"/>
      <c r="SSV316" s="3"/>
      <c r="SSW316" s="3"/>
      <c r="SSX316" s="3"/>
      <c r="SSY316" s="3"/>
      <c r="SSZ316" s="3"/>
      <c r="STA316" s="3"/>
      <c r="STB316" s="3"/>
      <c r="STC316" s="3"/>
      <c r="STD316" s="3"/>
      <c r="STE316" s="3"/>
      <c r="STF316" s="3"/>
      <c r="STG316" s="3"/>
      <c r="STH316" s="3"/>
      <c r="STI316" s="3"/>
      <c r="STJ316" s="3"/>
      <c r="STK316" s="3"/>
      <c r="STL316" s="3"/>
      <c r="STM316" s="3"/>
      <c r="STN316" s="3"/>
      <c r="STO316" s="3"/>
      <c r="STP316" s="3"/>
      <c r="STQ316" s="3"/>
      <c r="STR316" s="3"/>
      <c r="STS316" s="3"/>
      <c r="STT316" s="3"/>
      <c r="STU316" s="3"/>
      <c r="STV316" s="3"/>
      <c r="STW316" s="3"/>
      <c r="STX316" s="3"/>
      <c r="STY316" s="3"/>
      <c r="STZ316" s="3"/>
      <c r="SUA316" s="3"/>
      <c r="SUB316" s="3"/>
      <c r="SUC316" s="3"/>
      <c r="SUD316" s="3"/>
      <c r="SUE316" s="3"/>
      <c r="SUF316" s="3"/>
      <c r="SUG316" s="3"/>
      <c r="SUH316" s="3"/>
      <c r="SUI316" s="3"/>
      <c r="SUJ316" s="3"/>
      <c r="SUK316" s="3"/>
      <c r="SUL316" s="3"/>
      <c r="SUM316" s="3"/>
      <c r="SUN316" s="3"/>
      <c r="SUO316" s="3"/>
      <c r="SUP316" s="3"/>
      <c r="SUQ316" s="3"/>
      <c r="SUR316" s="3"/>
      <c r="SUS316" s="3"/>
      <c r="SUT316" s="3"/>
      <c r="SUU316" s="3"/>
      <c r="SUV316" s="3"/>
      <c r="SUW316" s="3"/>
      <c r="SUX316" s="3"/>
      <c r="SUY316" s="3"/>
      <c r="SUZ316" s="3"/>
      <c r="SVA316" s="3"/>
      <c r="SVB316" s="3"/>
      <c r="SVC316" s="3"/>
      <c r="SVD316" s="3"/>
      <c r="SVE316" s="3"/>
      <c r="SVF316" s="3"/>
      <c r="SVG316" s="3"/>
      <c r="SVH316" s="3"/>
      <c r="SVI316" s="3"/>
      <c r="SVJ316" s="3"/>
      <c r="SVK316" s="3"/>
      <c r="SVL316" s="3"/>
      <c r="SVM316" s="3"/>
      <c r="SVN316" s="3"/>
      <c r="SVO316" s="3"/>
      <c r="SVP316" s="3"/>
      <c r="SVQ316" s="3"/>
      <c r="SVR316" s="3"/>
      <c r="SVS316" s="3"/>
      <c r="SVT316" s="3"/>
      <c r="SVU316" s="3"/>
      <c r="SVV316" s="3"/>
      <c r="SVW316" s="3"/>
      <c r="SVX316" s="3"/>
      <c r="SVY316" s="3"/>
      <c r="SVZ316" s="3"/>
      <c r="SWA316" s="3"/>
      <c r="SWB316" s="3"/>
      <c r="SWC316" s="3"/>
      <c r="SWD316" s="3"/>
      <c r="SWE316" s="3"/>
      <c r="SWF316" s="3"/>
      <c r="SWG316" s="3"/>
      <c r="SWH316" s="3"/>
      <c r="SWI316" s="3"/>
      <c r="SWJ316" s="3"/>
      <c r="SWK316" s="3"/>
      <c r="SWL316" s="3"/>
      <c r="SWM316" s="3"/>
      <c r="SWN316" s="3"/>
      <c r="SWO316" s="3"/>
      <c r="SWP316" s="3"/>
      <c r="SWQ316" s="3"/>
      <c r="SWR316" s="3"/>
      <c r="SWS316" s="3"/>
      <c r="SWT316" s="3"/>
      <c r="SWU316" s="3"/>
      <c r="SWV316" s="3"/>
      <c r="SWW316" s="3"/>
      <c r="SWX316" s="3"/>
      <c r="SWY316" s="3"/>
      <c r="SWZ316" s="3"/>
      <c r="SXA316" s="3"/>
      <c r="SXB316" s="3"/>
      <c r="SXC316" s="3"/>
      <c r="SXD316" s="3"/>
      <c r="SXE316" s="3"/>
      <c r="SXF316" s="3"/>
      <c r="SXG316" s="3"/>
      <c r="SXH316" s="3"/>
      <c r="SXI316" s="3"/>
      <c r="SXJ316" s="3"/>
      <c r="SXK316" s="3"/>
      <c r="SXL316" s="3"/>
      <c r="SXM316" s="3"/>
      <c r="SXN316" s="3"/>
      <c r="SXO316" s="3"/>
      <c r="SXP316" s="3"/>
      <c r="SXQ316" s="3"/>
      <c r="SXR316" s="3"/>
      <c r="SXS316" s="3"/>
      <c r="SXT316" s="3"/>
      <c r="SXU316" s="3"/>
      <c r="SXV316" s="3"/>
      <c r="SXW316" s="3"/>
      <c r="SXX316" s="3"/>
      <c r="SXY316" s="3"/>
      <c r="SXZ316" s="3"/>
      <c r="SYA316" s="3"/>
      <c r="SYB316" s="3"/>
      <c r="SYC316" s="3"/>
      <c r="SYD316" s="3"/>
      <c r="SYE316" s="3"/>
      <c r="SYF316" s="3"/>
      <c r="SYG316" s="3"/>
      <c r="SYH316" s="3"/>
      <c r="SYI316" s="3"/>
      <c r="SYJ316" s="3"/>
      <c r="SYK316" s="3"/>
      <c r="SYL316" s="3"/>
      <c r="SYM316" s="3"/>
      <c r="SYN316" s="3"/>
      <c r="SYO316" s="3"/>
      <c r="SYP316" s="3"/>
      <c r="SYQ316" s="3"/>
      <c r="SYR316" s="3"/>
      <c r="SYS316" s="3"/>
      <c r="SYT316" s="3"/>
      <c r="SYU316" s="3"/>
      <c r="SYV316" s="3"/>
      <c r="SYW316" s="3"/>
      <c r="SYX316" s="3"/>
      <c r="SYY316" s="3"/>
      <c r="SYZ316" s="3"/>
      <c r="SZA316" s="3"/>
      <c r="SZB316" s="3"/>
      <c r="SZC316" s="3"/>
      <c r="SZD316" s="3"/>
      <c r="SZE316" s="3"/>
      <c r="SZF316" s="3"/>
      <c r="SZG316" s="3"/>
      <c r="SZH316" s="3"/>
      <c r="SZI316" s="3"/>
      <c r="SZJ316" s="3"/>
      <c r="SZK316" s="3"/>
      <c r="SZL316" s="3"/>
      <c r="SZM316" s="3"/>
      <c r="SZN316" s="3"/>
      <c r="SZO316" s="3"/>
      <c r="SZP316" s="3"/>
      <c r="SZQ316" s="3"/>
      <c r="SZR316" s="3"/>
      <c r="SZS316" s="3"/>
      <c r="SZT316" s="3"/>
      <c r="SZU316" s="3"/>
      <c r="SZV316" s="3"/>
      <c r="SZW316" s="3"/>
      <c r="SZX316" s="3"/>
      <c r="SZY316" s="3"/>
      <c r="SZZ316" s="3"/>
      <c r="TAA316" s="3"/>
      <c r="TAB316" s="3"/>
      <c r="TAC316" s="3"/>
      <c r="TAD316" s="3"/>
      <c r="TAE316" s="3"/>
      <c r="TAF316" s="3"/>
      <c r="TAG316" s="3"/>
      <c r="TAH316" s="3"/>
      <c r="TAI316" s="3"/>
      <c r="TAJ316" s="3"/>
      <c r="TAK316" s="3"/>
      <c r="TAL316" s="3"/>
      <c r="TAM316" s="3"/>
      <c r="TAN316" s="3"/>
      <c r="TAO316" s="3"/>
      <c r="TAP316" s="3"/>
      <c r="TAQ316" s="3"/>
      <c r="TAR316" s="3"/>
      <c r="TAS316" s="3"/>
      <c r="TAT316" s="3"/>
      <c r="TAU316" s="3"/>
      <c r="TAV316" s="3"/>
      <c r="TAW316" s="3"/>
      <c r="TAX316" s="3"/>
      <c r="TAY316" s="3"/>
      <c r="TAZ316" s="3"/>
      <c r="TBA316" s="3"/>
      <c r="TBB316" s="3"/>
      <c r="TBC316" s="3"/>
      <c r="TBD316" s="3"/>
      <c r="TBE316" s="3"/>
      <c r="TBF316" s="3"/>
      <c r="TBG316" s="3"/>
      <c r="TBH316" s="3"/>
      <c r="TBI316" s="3"/>
      <c r="TBJ316" s="3"/>
      <c r="TBK316" s="3"/>
      <c r="TBL316" s="3"/>
      <c r="TBM316" s="3"/>
      <c r="TBN316" s="3"/>
      <c r="TBO316" s="3"/>
      <c r="TBP316" s="3"/>
      <c r="TBQ316" s="3"/>
      <c r="TBR316" s="3"/>
      <c r="TBS316" s="3"/>
      <c r="TBT316" s="3"/>
      <c r="TBU316" s="3"/>
      <c r="TBV316" s="3"/>
      <c r="TBW316" s="3"/>
      <c r="TBX316" s="3"/>
      <c r="TBY316" s="3"/>
      <c r="TBZ316" s="3"/>
      <c r="TCA316" s="3"/>
      <c r="TCB316" s="3"/>
      <c r="TCC316" s="3"/>
      <c r="TCD316" s="3"/>
      <c r="TCE316" s="3"/>
      <c r="TCF316" s="3"/>
      <c r="TCG316" s="3"/>
      <c r="TCH316" s="3"/>
      <c r="TCI316" s="3"/>
      <c r="TCJ316" s="3"/>
      <c r="TCK316" s="3"/>
      <c r="TCL316" s="3"/>
      <c r="TCM316" s="3"/>
      <c r="TCN316" s="3"/>
      <c r="TCO316" s="3"/>
      <c r="TCP316" s="3"/>
      <c r="TCQ316" s="3"/>
      <c r="TCR316" s="3"/>
      <c r="TCS316" s="3"/>
      <c r="TCT316" s="3"/>
      <c r="TCU316" s="3"/>
      <c r="TCV316" s="3"/>
      <c r="TCW316" s="3"/>
      <c r="TCX316" s="3"/>
      <c r="TCY316" s="3"/>
      <c r="TCZ316" s="3"/>
      <c r="TDA316" s="3"/>
      <c r="TDB316" s="3"/>
      <c r="TDC316" s="3"/>
      <c r="TDD316" s="3"/>
      <c r="TDE316" s="3"/>
      <c r="TDF316" s="3"/>
      <c r="TDG316" s="3"/>
      <c r="TDH316" s="3"/>
      <c r="TDI316" s="3"/>
      <c r="TDJ316" s="3"/>
      <c r="TDK316" s="3"/>
      <c r="TDL316" s="3"/>
      <c r="TDM316" s="3"/>
      <c r="TDN316" s="3"/>
      <c r="TDO316" s="3"/>
      <c r="TDP316" s="3"/>
      <c r="TDQ316" s="3"/>
      <c r="TDR316" s="3"/>
      <c r="TDS316" s="3"/>
      <c r="TDT316" s="3"/>
      <c r="TDU316" s="3"/>
      <c r="TDV316" s="3"/>
      <c r="TDW316" s="3"/>
      <c r="TDX316" s="3"/>
      <c r="TDY316" s="3"/>
      <c r="TDZ316" s="3"/>
      <c r="TEA316" s="3"/>
      <c r="TEB316" s="3"/>
      <c r="TEC316" s="3"/>
      <c r="TED316" s="3"/>
      <c r="TEE316" s="3"/>
      <c r="TEF316" s="3"/>
      <c r="TEG316" s="3"/>
      <c r="TEH316" s="3"/>
      <c r="TEI316" s="3"/>
      <c r="TEJ316" s="3"/>
      <c r="TEK316" s="3"/>
      <c r="TEL316" s="3"/>
      <c r="TEM316" s="3"/>
      <c r="TEN316" s="3"/>
      <c r="TEO316" s="3"/>
      <c r="TEP316" s="3"/>
      <c r="TEQ316" s="3"/>
      <c r="TER316" s="3"/>
      <c r="TES316" s="3"/>
      <c r="TET316" s="3"/>
      <c r="TEU316" s="3"/>
      <c r="TEV316" s="3"/>
      <c r="TEW316" s="3"/>
      <c r="TEX316" s="3"/>
      <c r="TEY316" s="3"/>
      <c r="TEZ316" s="3"/>
      <c r="TFA316" s="3"/>
      <c r="TFB316" s="3"/>
      <c r="TFC316" s="3"/>
      <c r="TFD316" s="3"/>
      <c r="TFE316" s="3"/>
      <c r="TFF316" s="3"/>
      <c r="TFG316" s="3"/>
      <c r="TFH316" s="3"/>
      <c r="TFI316" s="3"/>
      <c r="TFJ316" s="3"/>
      <c r="TFK316" s="3"/>
      <c r="TFL316" s="3"/>
      <c r="TFM316" s="3"/>
      <c r="TFN316" s="3"/>
      <c r="TFO316" s="3"/>
      <c r="TFP316" s="3"/>
      <c r="TFQ316" s="3"/>
      <c r="TFR316" s="3"/>
      <c r="TFS316" s="3"/>
      <c r="TFT316" s="3"/>
      <c r="TFU316" s="3"/>
      <c r="TFV316" s="3"/>
      <c r="TFW316" s="3"/>
      <c r="TFX316" s="3"/>
      <c r="TFY316" s="3"/>
      <c r="TFZ316" s="3"/>
      <c r="TGA316" s="3"/>
      <c r="TGB316" s="3"/>
      <c r="TGC316" s="3"/>
      <c r="TGD316" s="3"/>
      <c r="TGE316" s="3"/>
      <c r="TGF316" s="3"/>
      <c r="TGG316" s="3"/>
      <c r="TGH316" s="3"/>
      <c r="TGI316" s="3"/>
      <c r="TGJ316" s="3"/>
      <c r="TGK316" s="3"/>
      <c r="TGL316" s="3"/>
      <c r="TGM316" s="3"/>
      <c r="TGN316" s="3"/>
      <c r="TGO316" s="3"/>
      <c r="TGP316" s="3"/>
      <c r="TGQ316" s="3"/>
      <c r="TGR316" s="3"/>
      <c r="TGS316" s="3"/>
      <c r="TGT316" s="3"/>
      <c r="TGU316" s="3"/>
      <c r="TGV316" s="3"/>
      <c r="TGW316" s="3"/>
      <c r="TGX316" s="3"/>
      <c r="TGY316" s="3"/>
      <c r="TGZ316" s="3"/>
      <c r="THA316" s="3"/>
      <c r="THB316" s="3"/>
      <c r="THC316" s="3"/>
      <c r="THD316" s="3"/>
      <c r="THE316" s="3"/>
      <c r="THF316" s="3"/>
      <c r="THG316" s="3"/>
      <c r="THH316" s="3"/>
      <c r="THI316" s="3"/>
      <c r="THJ316" s="3"/>
      <c r="THK316" s="3"/>
      <c r="THL316" s="3"/>
      <c r="THM316" s="3"/>
      <c r="THN316" s="3"/>
      <c r="THO316" s="3"/>
      <c r="THP316" s="3"/>
      <c r="THQ316" s="3"/>
      <c r="THR316" s="3"/>
      <c r="THS316" s="3"/>
      <c r="THT316" s="3"/>
      <c r="THU316" s="3"/>
      <c r="THV316" s="3"/>
      <c r="THW316" s="3"/>
      <c r="THX316" s="3"/>
      <c r="THY316" s="3"/>
      <c r="THZ316" s="3"/>
      <c r="TIA316" s="3"/>
      <c r="TIB316" s="3"/>
      <c r="TIC316" s="3"/>
      <c r="TID316" s="3"/>
      <c r="TIE316" s="3"/>
      <c r="TIF316" s="3"/>
      <c r="TIG316" s="3"/>
      <c r="TIH316" s="3"/>
      <c r="TII316" s="3"/>
      <c r="TIJ316" s="3"/>
      <c r="TIK316" s="3"/>
      <c r="TIL316" s="3"/>
      <c r="TIM316" s="3"/>
      <c r="TIN316" s="3"/>
      <c r="TIO316" s="3"/>
      <c r="TIP316" s="3"/>
      <c r="TIQ316" s="3"/>
      <c r="TIR316" s="3"/>
      <c r="TIS316" s="3"/>
      <c r="TIT316" s="3"/>
      <c r="TIU316" s="3"/>
      <c r="TIV316" s="3"/>
      <c r="TIW316" s="3"/>
      <c r="TIX316" s="3"/>
      <c r="TIY316" s="3"/>
      <c r="TIZ316" s="3"/>
      <c r="TJA316" s="3"/>
      <c r="TJB316" s="3"/>
      <c r="TJC316" s="3"/>
      <c r="TJD316" s="3"/>
      <c r="TJE316" s="3"/>
      <c r="TJF316" s="3"/>
      <c r="TJG316" s="3"/>
      <c r="TJH316" s="3"/>
      <c r="TJI316" s="3"/>
      <c r="TJJ316" s="3"/>
      <c r="TJK316" s="3"/>
      <c r="TJL316" s="3"/>
      <c r="TJM316" s="3"/>
      <c r="TJN316" s="3"/>
      <c r="TJO316" s="3"/>
      <c r="TJP316" s="3"/>
      <c r="TJQ316" s="3"/>
      <c r="TJR316" s="3"/>
      <c r="TJS316" s="3"/>
      <c r="TJT316" s="3"/>
      <c r="TJU316" s="3"/>
      <c r="TJV316" s="3"/>
      <c r="TJW316" s="3"/>
      <c r="TJX316" s="3"/>
      <c r="TJY316" s="3"/>
      <c r="TJZ316" s="3"/>
      <c r="TKA316" s="3"/>
      <c r="TKB316" s="3"/>
      <c r="TKC316" s="3"/>
      <c r="TKD316" s="3"/>
      <c r="TKE316" s="3"/>
      <c r="TKF316" s="3"/>
      <c r="TKG316" s="3"/>
      <c r="TKH316" s="3"/>
      <c r="TKI316" s="3"/>
      <c r="TKJ316" s="3"/>
      <c r="TKK316" s="3"/>
      <c r="TKL316" s="3"/>
      <c r="TKM316" s="3"/>
      <c r="TKN316" s="3"/>
      <c r="TKO316" s="3"/>
      <c r="TKP316" s="3"/>
      <c r="TKQ316" s="3"/>
      <c r="TKR316" s="3"/>
      <c r="TKS316" s="3"/>
      <c r="TKT316" s="3"/>
      <c r="TKU316" s="3"/>
      <c r="TKV316" s="3"/>
      <c r="TKW316" s="3"/>
      <c r="TKX316" s="3"/>
      <c r="TKY316" s="3"/>
      <c r="TKZ316" s="3"/>
      <c r="TLA316" s="3"/>
      <c r="TLB316" s="3"/>
      <c r="TLC316" s="3"/>
      <c r="TLD316" s="3"/>
      <c r="TLE316" s="3"/>
      <c r="TLF316" s="3"/>
      <c r="TLG316" s="3"/>
      <c r="TLH316" s="3"/>
      <c r="TLI316" s="3"/>
      <c r="TLJ316" s="3"/>
      <c r="TLK316" s="3"/>
      <c r="TLL316" s="3"/>
      <c r="TLM316" s="3"/>
      <c r="TLN316" s="3"/>
      <c r="TLO316" s="3"/>
      <c r="TLP316" s="3"/>
      <c r="TLQ316" s="3"/>
      <c r="TLR316" s="3"/>
      <c r="TLS316" s="3"/>
      <c r="TLT316" s="3"/>
      <c r="TLU316" s="3"/>
      <c r="TLV316" s="3"/>
      <c r="TLW316" s="3"/>
      <c r="TLX316" s="3"/>
      <c r="TLY316" s="3"/>
      <c r="TLZ316" s="3"/>
      <c r="TMA316" s="3"/>
      <c r="TMB316" s="3"/>
      <c r="TMC316" s="3"/>
      <c r="TMD316" s="3"/>
      <c r="TME316" s="3"/>
      <c r="TMF316" s="3"/>
      <c r="TMG316" s="3"/>
      <c r="TMH316" s="3"/>
      <c r="TMI316" s="3"/>
      <c r="TMJ316" s="3"/>
      <c r="TMK316" s="3"/>
      <c r="TML316" s="3"/>
      <c r="TMM316" s="3"/>
      <c r="TMN316" s="3"/>
      <c r="TMO316" s="3"/>
      <c r="TMP316" s="3"/>
      <c r="TMQ316" s="3"/>
      <c r="TMR316" s="3"/>
      <c r="TMS316" s="3"/>
      <c r="TMT316" s="3"/>
      <c r="TMU316" s="3"/>
      <c r="TMV316" s="3"/>
      <c r="TMW316" s="3"/>
      <c r="TMX316" s="3"/>
      <c r="TMY316" s="3"/>
      <c r="TMZ316" s="3"/>
      <c r="TNA316" s="3"/>
      <c r="TNB316" s="3"/>
      <c r="TNC316" s="3"/>
      <c r="TND316" s="3"/>
      <c r="TNE316" s="3"/>
      <c r="TNF316" s="3"/>
      <c r="TNG316" s="3"/>
      <c r="TNH316" s="3"/>
      <c r="TNI316" s="3"/>
      <c r="TNJ316" s="3"/>
      <c r="TNK316" s="3"/>
      <c r="TNL316" s="3"/>
      <c r="TNM316" s="3"/>
      <c r="TNN316" s="3"/>
      <c r="TNO316" s="3"/>
      <c r="TNP316" s="3"/>
      <c r="TNQ316" s="3"/>
      <c r="TNR316" s="3"/>
      <c r="TNS316" s="3"/>
      <c r="TNT316" s="3"/>
      <c r="TNU316" s="3"/>
      <c r="TNV316" s="3"/>
      <c r="TNW316" s="3"/>
      <c r="TNX316" s="3"/>
      <c r="TNY316" s="3"/>
      <c r="TNZ316" s="3"/>
      <c r="TOA316" s="3"/>
      <c r="TOB316" s="3"/>
      <c r="TOC316" s="3"/>
      <c r="TOD316" s="3"/>
      <c r="TOE316" s="3"/>
      <c r="TOF316" s="3"/>
      <c r="TOG316" s="3"/>
      <c r="TOH316" s="3"/>
      <c r="TOI316" s="3"/>
      <c r="TOJ316" s="3"/>
      <c r="TOK316" s="3"/>
      <c r="TOL316" s="3"/>
      <c r="TOM316" s="3"/>
      <c r="TON316" s="3"/>
      <c r="TOO316" s="3"/>
      <c r="TOP316" s="3"/>
      <c r="TOQ316" s="3"/>
      <c r="TOR316" s="3"/>
      <c r="TOS316" s="3"/>
      <c r="TOT316" s="3"/>
      <c r="TOU316" s="3"/>
      <c r="TOV316" s="3"/>
      <c r="TOW316" s="3"/>
      <c r="TOX316" s="3"/>
      <c r="TOY316" s="3"/>
      <c r="TOZ316" s="3"/>
      <c r="TPA316" s="3"/>
      <c r="TPB316" s="3"/>
      <c r="TPC316" s="3"/>
      <c r="TPD316" s="3"/>
      <c r="TPE316" s="3"/>
      <c r="TPF316" s="3"/>
      <c r="TPG316" s="3"/>
      <c r="TPH316" s="3"/>
      <c r="TPI316" s="3"/>
      <c r="TPJ316" s="3"/>
      <c r="TPK316" s="3"/>
      <c r="TPL316" s="3"/>
      <c r="TPM316" s="3"/>
      <c r="TPN316" s="3"/>
      <c r="TPO316" s="3"/>
      <c r="TPP316" s="3"/>
      <c r="TPQ316" s="3"/>
      <c r="TPR316" s="3"/>
      <c r="TPS316" s="3"/>
      <c r="TPT316" s="3"/>
      <c r="TPU316" s="3"/>
      <c r="TPV316" s="3"/>
      <c r="TPW316" s="3"/>
      <c r="TPX316" s="3"/>
      <c r="TPY316" s="3"/>
      <c r="TPZ316" s="3"/>
      <c r="TQA316" s="3"/>
      <c r="TQB316" s="3"/>
      <c r="TQC316" s="3"/>
      <c r="TQD316" s="3"/>
      <c r="TQE316" s="3"/>
      <c r="TQF316" s="3"/>
      <c r="TQG316" s="3"/>
      <c r="TQH316" s="3"/>
      <c r="TQI316" s="3"/>
      <c r="TQJ316" s="3"/>
      <c r="TQK316" s="3"/>
      <c r="TQL316" s="3"/>
      <c r="TQM316" s="3"/>
      <c r="TQN316" s="3"/>
      <c r="TQO316" s="3"/>
      <c r="TQP316" s="3"/>
      <c r="TQQ316" s="3"/>
      <c r="TQR316" s="3"/>
      <c r="TQS316" s="3"/>
      <c r="TQT316" s="3"/>
      <c r="TQU316" s="3"/>
      <c r="TQV316" s="3"/>
      <c r="TQW316" s="3"/>
      <c r="TQX316" s="3"/>
      <c r="TQY316" s="3"/>
      <c r="TQZ316" s="3"/>
      <c r="TRA316" s="3"/>
      <c r="TRB316" s="3"/>
      <c r="TRC316" s="3"/>
      <c r="TRD316" s="3"/>
      <c r="TRE316" s="3"/>
      <c r="TRF316" s="3"/>
      <c r="TRG316" s="3"/>
      <c r="TRH316" s="3"/>
      <c r="TRI316" s="3"/>
      <c r="TRJ316" s="3"/>
      <c r="TRK316" s="3"/>
      <c r="TRL316" s="3"/>
      <c r="TRM316" s="3"/>
      <c r="TRN316" s="3"/>
      <c r="TRO316" s="3"/>
      <c r="TRP316" s="3"/>
      <c r="TRQ316" s="3"/>
      <c r="TRR316" s="3"/>
      <c r="TRS316" s="3"/>
      <c r="TRT316" s="3"/>
      <c r="TRU316" s="3"/>
      <c r="TRV316" s="3"/>
      <c r="TRW316" s="3"/>
      <c r="TRX316" s="3"/>
      <c r="TRY316" s="3"/>
      <c r="TRZ316" s="3"/>
      <c r="TSA316" s="3"/>
      <c r="TSB316" s="3"/>
      <c r="TSC316" s="3"/>
      <c r="TSD316" s="3"/>
      <c r="TSE316" s="3"/>
      <c r="TSF316" s="3"/>
      <c r="TSG316" s="3"/>
      <c r="TSH316" s="3"/>
      <c r="TSI316" s="3"/>
      <c r="TSJ316" s="3"/>
      <c r="TSK316" s="3"/>
      <c r="TSL316" s="3"/>
      <c r="TSM316" s="3"/>
      <c r="TSN316" s="3"/>
      <c r="TSO316" s="3"/>
      <c r="TSP316" s="3"/>
      <c r="TSQ316" s="3"/>
      <c r="TSR316" s="3"/>
      <c r="TSS316" s="3"/>
      <c r="TST316" s="3"/>
      <c r="TSU316" s="3"/>
      <c r="TSV316" s="3"/>
      <c r="TSW316" s="3"/>
      <c r="TSX316" s="3"/>
      <c r="TSY316" s="3"/>
      <c r="TSZ316" s="3"/>
      <c r="TTA316" s="3"/>
      <c r="TTB316" s="3"/>
      <c r="TTC316" s="3"/>
      <c r="TTD316" s="3"/>
      <c r="TTE316" s="3"/>
      <c r="TTF316" s="3"/>
      <c r="TTG316" s="3"/>
      <c r="TTH316" s="3"/>
      <c r="TTI316" s="3"/>
      <c r="TTJ316" s="3"/>
      <c r="TTK316" s="3"/>
      <c r="TTL316" s="3"/>
      <c r="TTM316" s="3"/>
      <c r="TTN316" s="3"/>
      <c r="TTO316" s="3"/>
      <c r="TTP316" s="3"/>
      <c r="TTQ316" s="3"/>
      <c r="TTR316" s="3"/>
      <c r="TTS316" s="3"/>
      <c r="TTT316" s="3"/>
      <c r="TTU316" s="3"/>
      <c r="TTV316" s="3"/>
      <c r="TTW316" s="3"/>
      <c r="TTX316" s="3"/>
      <c r="TTY316" s="3"/>
      <c r="TTZ316" s="3"/>
      <c r="TUA316" s="3"/>
      <c r="TUB316" s="3"/>
      <c r="TUC316" s="3"/>
      <c r="TUD316" s="3"/>
      <c r="TUE316" s="3"/>
      <c r="TUF316" s="3"/>
      <c r="TUG316" s="3"/>
      <c r="TUH316" s="3"/>
      <c r="TUI316" s="3"/>
      <c r="TUJ316" s="3"/>
      <c r="TUK316" s="3"/>
      <c r="TUL316" s="3"/>
      <c r="TUM316" s="3"/>
      <c r="TUN316" s="3"/>
      <c r="TUO316" s="3"/>
      <c r="TUP316" s="3"/>
      <c r="TUQ316" s="3"/>
      <c r="TUR316" s="3"/>
      <c r="TUS316" s="3"/>
      <c r="TUT316" s="3"/>
      <c r="TUU316" s="3"/>
      <c r="TUV316" s="3"/>
      <c r="TUW316" s="3"/>
      <c r="TUX316" s="3"/>
      <c r="TUY316" s="3"/>
      <c r="TUZ316" s="3"/>
      <c r="TVA316" s="3"/>
      <c r="TVB316" s="3"/>
      <c r="TVC316" s="3"/>
      <c r="TVD316" s="3"/>
      <c r="TVE316" s="3"/>
      <c r="TVF316" s="3"/>
      <c r="TVG316" s="3"/>
      <c r="TVH316" s="3"/>
      <c r="TVI316" s="3"/>
      <c r="TVJ316" s="3"/>
      <c r="TVK316" s="3"/>
      <c r="TVL316" s="3"/>
      <c r="TVM316" s="3"/>
      <c r="TVN316" s="3"/>
      <c r="TVO316" s="3"/>
      <c r="TVP316" s="3"/>
      <c r="TVQ316" s="3"/>
      <c r="TVR316" s="3"/>
      <c r="TVS316" s="3"/>
      <c r="TVT316" s="3"/>
      <c r="TVU316" s="3"/>
      <c r="TVV316" s="3"/>
      <c r="TVW316" s="3"/>
      <c r="TVX316" s="3"/>
      <c r="TVY316" s="3"/>
      <c r="TVZ316" s="3"/>
      <c r="TWA316" s="3"/>
      <c r="TWB316" s="3"/>
      <c r="TWC316" s="3"/>
      <c r="TWD316" s="3"/>
      <c r="TWE316" s="3"/>
      <c r="TWF316" s="3"/>
      <c r="TWG316" s="3"/>
      <c r="TWH316" s="3"/>
      <c r="TWI316" s="3"/>
      <c r="TWJ316" s="3"/>
      <c r="TWK316" s="3"/>
      <c r="TWL316" s="3"/>
      <c r="TWM316" s="3"/>
      <c r="TWN316" s="3"/>
      <c r="TWO316" s="3"/>
      <c r="TWP316" s="3"/>
      <c r="TWQ316" s="3"/>
      <c r="TWR316" s="3"/>
      <c r="TWS316" s="3"/>
      <c r="TWT316" s="3"/>
      <c r="TWU316" s="3"/>
      <c r="TWV316" s="3"/>
      <c r="TWW316" s="3"/>
      <c r="TWX316" s="3"/>
      <c r="TWY316" s="3"/>
      <c r="TWZ316" s="3"/>
      <c r="TXA316" s="3"/>
      <c r="TXB316" s="3"/>
      <c r="TXC316" s="3"/>
      <c r="TXD316" s="3"/>
      <c r="TXE316" s="3"/>
      <c r="TXF316" s="3"/>
      <c r="TXG316" s="3"/>
      <c r="TXH316" s="3"/>
      <c r="TXI316" s="3"/>
      <c r="TXJ316" s="3"/>
      <c r="TXK316" s="3"/>
      <c r="TXL316" s="3"/>
      <c r="TXM316" s="3"/>
      <c r="TXN316" s="3"/>
      <c r="TXO316" s="3"/>
      <c r="TXP316" s="3"/>
      <c r="TXQ316" s="3"/>
      <c r="TXR316" s="3"/>
      <c r="TXS316" s="3"/>
      <c r="TXT316" s="3"/>
      <c r="TXU316" s="3"/>
      <c r="TXV316" s="3"/>
      <c r="TXW316" s="3"/>
      <c r="TXX316" s="3"/>
      <c r="TXY316" s="3"/>
      <c r="TXZ316" s="3"/>
      <c r="TYA316" s="3"/>
      <c r="TYB316" s="3"/>
      <c r="TYC316" s="3"/>
      <c r="TYD316" s="3"/>
      <c r="TYE316" s="3"/>
      <c r="TYF316" s="3"/>
      <c r="TYG316" s="3"/>
      <c r="TYH316" s="3"/>
      <c r="TYI316" s="3"/>
      <c r="TYJ316" s="3"/>
      <c r="TYK316" s="3"/>
      <c r="TYL316" s="3"/>
      <c r="TYM316" s="3"/>
      <c r="TYN316" s="3"/>
      <c r="TYO316" s="3"/>
      <c r="TYP316" s="3"/>
      <c r="TYQ316" s="3"/>
      <c r="TYR316" s="3"/>
      <c r="TYS316" s="3"/>
      <c r="TYT316" s="3"/>
      <c r="TYU316" s="3"/>
      <c r="TYV316" s="3"/>
      <c r="TYW316" s="3"/>
      <c r="TYX316" s="3"/>
      <c r="TYY316" s="3"/>
      <c r="TYZ316" s="3"/>
      <c r="TZA316" s="3"/>
      <c r="TZB316" s="3"/>
      <c r="TZC316" s="3"/>
      <c r="TZD316" s="3"/>
      <c r="TZE316" s="3"/>
      <c r="TZF316" s="3"/>
      <c r="TZG316" s="3"/>
      <c r="TZH316" s="3"/>
      <c r="TZI316" s="3"/>
      <c r="TZJ316" s="3"/>
      <c r="TZK316" s="3"/>
      <c r="TZL316" s="3"/>
      <c r="TZM316" s="3"/>
      <c r="TZN316" s="3"/>
      <c r="TZO316" s="3"/>
      <c r="TZP316" s="3"/>
      <c r="TZQ316" s="3"/>
      <c r="TZR316" s="3"/>
      <c r="TZS316" s="3"/>
      <c r="TZT316" s="3"/>
      <c r="TZU316" s="3"/>
      <c r="TZV316" s="3"/>
      <c r="TZW316" s="3"/>
      <c r="TZX316" s="3"/>
      <c r="TZY316" s="3"/>
      <c r="TZZ316" s="3"/>
      <c r="UAA316" s="3"/>
      <c r="UAB316" s="3"/>
      <c r="UAC316" s="3"/>
      <c r="UAD316" s="3"/>
      <c r="UAE316" s="3"/>
      <c r="UAF316" s="3"/>
      <c r="UAG316" s="3"/>
      <c r="UAH316" s="3"/>
      <c r="UAI316" s="3"/>
      <c r="UAJ316" s="3"/>
      <c r="UAK316" s="3"/>
      <c r="UAL316" s="3"/>
      <c r="UAM316" s="3"/>
      <c r="UAN316" s="3"/>
      <c r="UAO316" s="3"/>
      <c r="UAP316" s="3"/>
      <c r="UAQ316" s="3"/>
      <c r="UAR316" s="3"/>
      <c r="UAS316" s="3"/>
      <c r="UAT316" s="3"/>
      <c r="UAU316" s="3"/>
      <c r="UAV316" s="3"/>
      <c r="UAW316" s="3"/>
      <c r="UAX316" s="3"/>
      <c r="UAY316" s="3"/>
      <c r="UAZ316" s="3"/>
      <c r="UBA316" s="3"/>
      <c r="UBB316" s="3"/>
      <c r="UBC316" s="3"/>
      <c r="UBD316" s="3"/>
      <c r="UBE316" s="3"/>
      <c r="UBF316" s="3"/>
      <c r="UBG316" s="3"/>
      <c r="UBH316" s="3"/>
      <c r="UBI316" s="3"/>
      <c r="UBJ316" s="3"/>
      <c r="UBK316" s="3"/>
      <c r="UBL316" s="3"/>
      <c r="UBM316" s="3"/>
      <c r="UBN316" s="3"/>
      <c r="UBO316" s="3"/>
      <c r="UBP316" s="3"/>
      <c r="UBQ316" s="3"/>
      <c r="UBR316" s="3"/>
      <c r="UBS316" s="3"/>
      <c r="UBT316" s="3"/>
      <c r="UBU316" s="3"/>
      <c r="UBV316" s="3"/>
      <c r="UBW316" s="3"/>
      <c r="UBX316" s="3"/>
      <c r="UBY316" s="3"/>
      <c r="UBZ316" s="3"/>
      <c r="UCA316" s="3"/>
      <c r="UCB316" s="3"/>
      <c r="UCC316" s="3"/>
      <c r="UCD316" s="3"/>
      <c r="UCE316" s="3"/>
      <c r="UCF316" s="3"/>
      <c r="UCG316" s="3"/>
      <c r="UCH316" s="3"/>
      <c r="UCI316" s="3"/>
      <c r="UCJ316" s="3"/>
      <c r="UCK316" s="3"/>
      <c r="UCL316" s="3"/>
      <c r="UCM316" s="3"/>
      <c r="UCN316" s="3"/>
      <c r="UCO316" s="3"/>
      <c r="UCP316" s="3"/>
      <c r="UCQ316" s="3"/>
      <c r="UCR316" s="3"/>
      <c r="UCS316" s="3"/>
      <c r="UCT316" s="3"/>
      <c r="UCU316" s="3"/>
      <c r="UCV316" s="3"/>
      <c r="UCW316" s="3"/>
      <c r="UCX316" s="3"/>
      <c r="UCY316" s="3"/>
      <c r="UCZ316" s="3"/>
      <c r="UDA316" s="3"/>
      <c r="UDB316" s="3"/>
      <c r="UDC316" s="3"/>
      <c r="UDD316" s="3"/>
      <c r="UDE316" s="3"/>
      <c r="UDF316" s="3"/>
      <c r="UDG316" s="3"/>
      <c r="UDH316" s="3"/>
      <c r="UDI316" s="3"/>
      <c r="UDJ316" s="3"/>
      <c r="UDK316" s="3"/>
      <c r="UDL316" s="3"/>
      <c r="UDM316" s="3"/>
      <c r="UDN316" s="3"/>
      <c r="UDO316" s="3"/>
      <c r="UDP316" s="3"/>
      <c r="UDQ316" s="3"/>
      <c r="UDR316" s="3"/>
      <c r="UDS316" s="3"/>
      <c r="UDT316" s="3"/>
      <c r="UDU316" s="3"/>
      <c r="UDV316" s="3"/>
      <c r="UDW316" s="3"/>
      <c r="UDX316" s="3"/>
      <c r="UDY316" s="3"/>
      <c r="UDZ316" s="3"/>
      <c r="UEA316" s="3"/>
      <c r="UEB316" s="3"/>
      <c r="UEC316" s="3"/>
      <c r="UED316" s="3"/>
      <c r="UEE316" s="3"/>
      <c r="UEF316" s="3"/>
      <c r="UEG316" s="3"/>
      <c r="UEH316" s="3"/>
      <c r="UEI316" s="3"/>
      <c r="UEJ316" s="3"/>
      <c r="UEK316" s="3"/>
      <c r="UEL316" s="3"/>
      <c r="UEM316" s="3"/>
      <c r="UEN316" s="3"/>
      <c r="UEO316" s="3"/>
      <c r="UEP316" s="3"/>
      <c r="UEQ316" s="3"/>
      <c r="UER316" s="3"/>
      <c r="UES316" s="3"/>
      <c r="UET316" s="3"/>
      <c r="UEU316" s="3"/>
      <c r="UEV316" s="3"/>
      <c r="UEW316" s="3"/>
      <c r="UEX316" s="3"/>
      <c r="UEY316" s="3"/>
      <c r="UEZ316" s="3"/>
      <c r="UFA316" s="3"/>
      <c r="UFB316" s="3"/>
      <c r="UFC316" s="3"/>
      <c r="UFD316" s="3"/>
      <c r="UFE316" s="3"/>
      <c r="UFF316" s="3"/>
      <c r="UFG316" s="3"/>
      <c r="UFH316" s="3"/>
      <c r="UFI316" s="3"/>
      <c r="UFJ316" s="3"/>
      <c r="UFK316" s="3"/>
      <c r="UFL316" s="3"/>
      <c r="UFM316" s="3"/>
      <c r="UFN316" s="3"/>
      <c r="UFO316" s="3"/>
      <c r="UFP316" s="3"/>
      <c r="UFQ316" s="3"/>
      <c r="UFR316" s="3"/>
      <c r="UFS316" s="3"/>
      <c r="UFT316" s="3"/>
      <c r="UFU316" s="3"/>
      <c r="UFV316" s="3"/>
      <c r="UFW316" s="3"/>
      <c r="UFX316" s="3"/>
      <c r="UFY316" s="3"/>
      <c r="UFZ316" s="3"/>
      <c r="UGA316" s="3"/>
      <c r="UGB316" s="3"/>
      <c r="UGC316" s="3"/>
      <c r="UGD316" s="3"/>
      <c r="UGE316" s="3"/>
      <c r="UGF316" s="3"/>
      <c r="UGG316" s="3"/>
      <c r="UGH316" s="3"/>
      <c r="UGI316" s="3"/>
      <c r="UGJ316" s="3"/>
      <c r="UGK316" s="3"/>
      <c r="UGL316" s="3"/>
      <c r="UGM316" s="3"/>
      <c r="UGN316" s="3"/>
      <c r="UGO316" s="3"/>
      <c r="UGP316" s="3"/>
      <c r="UGQ316" s="3"/>
      <c r="UGR316" s="3"/>
      <c r="UGS316" s="3"/>
      <c r="UGT316" s="3"/>
      <c r="UGU316" s="3"/>
      <c r="UGV316" s="3"/>
      <c r="UGW316" s="3"/>
      <c r="UGX316" s="3"/>
      <c r="UGY316" s="3"/>
      <c r="UGZ316" s="3"/>
      <c r="UHA316" s="3"/>
      <c r="UHB316" s="3"/>
      <c r="UHC316" s="3"/>
      <c r="UHD316" s="3"/>
      <c r="UHE316" s="3"/>
      <c r="UHF316" s="3"/>
      <c r="UHG316" s="3"/>
      <c r="UHH316" s="3"/>
      <c r="UHI316" s="3"/>
      <c r="UHJ316" s="3"/>
      <c r="UHK316" s="3"/>
      <c r="UHL316" s="3"/>
      <c r="UHM316" s="3"/>
      <c r="UHN316" s="3"/>
      <c r="UHO316" s="3"/>
      <c r="UHP316" s="3"/>
      <c r="UHQ316" s="3"/>
      <c r="UHR316" s="3"/>
      <c r="UHS316" s="3"/>
      <c r="UHT316" s="3"/>
      <c r="UHU316" s="3"/>
      <c r="UHV316" s="3"/>
      <c r="UHW316" s="3"/>
      <c r="UHX316" s="3"/>
      <c r="UHY316" s="3"/>
      <c r="UHZ316" s="3"/>
      <c r="UIA316" s="3"/>
      <c r="UIB316" s="3"/>
      <c r="UIC316" s="3"/>
      <c r="UID316" s="3"/>
      <c r="UIE316" s="3"/>
      <c r="UIF316" s="3"/>
      <c r="UIG316" s="3"/>
      <c r="UIH316" s="3"/>
      <c r="UII316" s="3"/>
      <c r="UIJ316" s="3"/>
      <c r="UIK316" s="3"/>
      <c r="UIL316" s="3"/>
      <c r="UIM316" s="3"/>
      <c r="UIN316" s="3"/>
      <c r="UIO316" s="3"/>
      <c r="UIP316" s="3"/>
      <c r="UIQ316" s="3"/>
      <c r="UIR316" s="3"/>
      <c r="UIS316" s="3"/>
      <c r="UIT316" s="3"/>
      <c r="UIU316" s="3"/>
      <c r="UIV316" s="3"/>
      <c r="UIW316" s="3"/>
      <c r="UIX316" s="3"/>
      <c r="UIY316" s="3"/>
      <c r="UIZ316" s="3"/>
      <c r="UJA316" s="3"/>
      <c r="UJB316" s="3"/>
      <c r="UJC316" s="3"/>
      <c r="UJD316" s="3"/>
      <c r="UJE316" s="3"/>
      <c r="UJF316" s="3"/>
      <c r="UJG316" s="3"/>
      <c r="UJH316" s="3"/>
      <c r="UJI316" s="3"/>
      <c r="UJJ316" s="3"/>
      <c r="UJK316" s="3"/>
      <c r="UJL316" s="3"/>
      <c r="UJM316" s="3"/>
      <c r="UJN316" s="3"/>
      <c r="UJO316" s="3"/>
      <c r="UJP316" s="3"/>
      <c r="UJQ316" s="3"/>
      <c r="UJR316" s="3"/>
      <c r="UJS316" s="3"/>
      <c r="UJT316" s="3"/>
      <c r="UJU316" s="3"/>
      <c r="UJV316" s="3"/>
      <c r="UJW316" s="3"/>
      <c r="UJX316" s="3"/>
      <c r="UJY316" s="3"/>
      <c r="UJZ316" s="3"/>
      <c r="UKA316" s="3"/>
      <c r="UKB316" s="3"/>
      <c r="UKC316" s="3"/>
      <c r="UKD316" s="3"/>
      <c r="UKE316" s="3"/>
      <c r="UKF316" s="3"/>
      <c r="UKG316" s="3"/>
      <c r="UKH316" s="3"/>
      <c r="UKI316" s="3"/>
      <c r="UKJ316" s="3"/>
      <c r="UKK316" s="3"/>
      <c r="UKL316" s="3"/>
      <c r="UKM316" s="3"/>
      <c r="UKN316" s="3"/>
      <c r="UKO316" s="3"/>
      <c r="UKP316" s="3"/>
      <c r="UKQ316" s="3"/>
      <c r="UKR316" s="3"/>
      <c r="UKS316" s="3"/>
      <c r="UKT316" s="3"/>
      <c r="UKU316" s="3"/>
      <c r="UKV316" s="3"/>
      <c r="UKW316" s="3"/>
      <c r="UKX316" s="3"/>
      <c r="UKY316" s="3"/>
      <c r="UKZ316" s="3"/>
      <c r="ULA316" s="3"/>
      <c r="ULB316" s="3"/>
      <c r="ULC316" s="3"/>
      <c r="ULD316" s="3"/>
      <c r="ULE316" s="3"/>
      <c r="ULF316" s="3"/>
      <c r="ULG316" s="3"/>
      <c r="ULH316" s="3"/>
      <c r="ULI316" s="3"/>
      <c r="ULJ316" s="3"/>
      <c r="ULK316" s="3"/>
      <c r="ULL316" s="3"/>
      <c r="ULM316" s="3"/>
      <c r="ULN316" s="3"/>
      <c r="ULO316" s="3"/>
      <c r="ULP316" s="3"/>
      <c r="ULQ316" s="3"/>
      <c r="ULR316" s="3"/>
      <c r="ULS316" s="3"/>
      <c r="ULT316" s="3"/>
      <c r="ULU316" s="3"/>
      <c r="ULV316" s="3"/>
      <c r="ULW316" s="3"/>
      <c r="ULX316" s="3"/>
      <c r="ULY316" s="3"/>
      <c r="ULZ316" s="3"/>
      <c r="UMA316" s="3"/>
      <c r="UMB316" s="3"/>
      <c r="UMC316" s="3"/>
      <c r="UMD316" s="3"/>
      <c r="UME316" s="3"/>
      <c r="UMF316" s="3"/>
      <c r="UMG316" s="3"/>
      <c r="UMH316" s="3"/>
      <c r="UMI316" s="3"/>
      <c r="UMJ316" s="3"/>
      <c r="UMK316" s="3"/>
      <c r="UML316" s="3"/>
      <c r="UMM316" s="3"/>
      <c r="UMN316" s="3"/>
      <c r="UMO316" s="3"/>
      <c r="UMP316" s="3"/>
      <c r="UMQ316" s="3"/>
      <c r="UMR316" s="3"/>
      <c r="UMS316" s="3"/>
      <c r="UMT316" s="3"/>
      <c r="UMU316" s="3"/>
      <c r="UMV316" s="3"/>
      <c r="UMW316" s="3"/>
      <c r="UMX316" s="3"/>
      <c r="UMY316" s="3"/>
      <c r="UMZ316" s="3"/>
      <c r="UNA316" s="3"/>
      <c r="UNB316" s="3"/>
      <c r="UNC316" s="3"/>
      <c r="UND316" s="3"/>
      <c r="UNE316" s="3"/>
      <c r="UNF316" s="3"/>
      <c r="UNG316" s="3"/>
      <c r="UNH316" s="3"/>
      <c r="UNI316" s="3"/>
      <c r="UNJ316" s="3"/>
      <c r="UNK316" s="3"/>
      <c r="UNL316" s="3"/>
      <c r="UNM316" s="3"/>
      <c r="UNN316" s="3"/>
      <c r="UNO316" s="3"/>
      <c r="UNP316" s="3"/>
      <c r="UNQ316" s="3"/>
      <c r="UNR316" s="3"/>
      <c r="UNS316" s="3"/>
      <c r="UNT316" s="3"/>
      <c r="UNU316" s="3"/>
      <c r="UNV316" s="3"/>
      <c r="UNW316" s="3"/>
      <c r="UNX316" s="3"/>
      <c r="UNY316" s="3"/>
      <c r="UNZ316" s="3"/>
      <c r="UOA316" s="3"/>
      <c r="UOB316" s="3"/>
      <c r="UOC316" s="3"/>
      <c r="UOD316" s="3"/>
      <c r="UOE316" s="3"/>
      <c r="UOF316" s="3"/>
      <c r="UOG316" s="3"/>
      <c r="UOH316" s="3"/>
      <c r="UOI316" s="3"/>
      <c r="UOJ316" s="3"/>
      <c r="UOK316" s="3"/>
      <c r="UOL316" s="3"/>
      <c r="UOM316" s="3"/>
      <c r="UON316" s="3"/>
      <c r="UOO316" s="3"/>
      <c r="UOP316" s="3"/>
      <c r="UOQ316" s="3"/>
      <c r="UOR316" s="3"/>
      <c r="UOS316" s="3"/>
      <c r="UOT316" s="3"/>
      <c r="UOU316" s="3"/>
      <c r="UOV316" s="3"/>
      <c r="UOW316" s="3"/>
      <c r="UOX316" s="3"/>
      <c r="UOY316" s="3"/>
      <c r="UOZ316" s="3"/>
      <c r="UPA316" s="3"/>
      <c r="UPB316" s="3"/>
      <c r="UPC316" s="3"/>
      <c r="UPD316" s="3"/>
      <c r="UPE316" s="3"/>
      <c r="UPF316" s="3"/>
      <c r="UPG316" s="3"/>
      <c r="UPH316" s="3"/>
      <c r="UPI316" s="3"/>
      <c r="UPJ316" s="3"/>
      <c r="UPK316" s="3"/>
      <c r="UPL316" s="3"/>
      <c r="UPM316" s="3"/>
      <c r="UPN316" s="3"/>
      <c r="UPO316" s="3"/>
      <c r="UPP316" s="3"/>
      <c r="UPQ316" s="3"/>
      <c r="UPR316" s="3"/>
      <c r="UPS316" s="3"/>
      <c r="UPT316" s="3"/>
      <c r="UPU316" s="3"/>
      <c r="UPV316" s="3"/>
      <c r="UPW316" s="3"/>
      <c r="UPX316" s="3"/>
      <c r="UPY316" s="3"/>
      <c r="UPZ316" s="3"/>
      <c r="UQA316" s="3"/>
      <c r="UQB316" s="3"/>
      <c r="UQC316" s="3"/>
      <c r="UQD316" s="3"/>
      <c r="UQE316" s="3"/>
      <c r="UQF316" s="3"/>
      <c r="UQG316" s="3"/>
      <c r="UQH316" s="3"/>
      <c r="UQI316" s="3"/>
      <c r="UQJ316" s="3"/>
      <c r="UQK316" s="3"/>
      <c r="UQL316" s="3"/>
      <c r="UQM316" s="3"/>
      <c r="UQN316" s="3"/>
      <c r="UQO316" s="3"/>
      <c r="UQP316" s="3"/>
      <c r="UQQ316" s="3"/>
      <c r="UQR316" s="3"/>
      <c r="UQS316" s="3"/>
      <c r="UQT316" s="3"/>
      <c r="UQU316" s="3"/>
      <c r="UQV316" s="3"/>
      <c r="UQW316" s="3"/>
      <c r="UQX316" s="3"/>
      <c r="UQY316" s="3"/>
      <c r="UQZ316" s="3"/>
      <c r="URA316" s="3"/>
      <c r="URB316" s="3"/>
      <c r="URC316" s="3"/>
      <c r="URD316" s="3"/>
      <c r="URE316" s="3"/>
      <c r="URF316" s="3"/>
      <c r="URG316" s="3"/>
      <c r="URH316" s="3"/>
      <c r="URI316" s="3"/>
      <c r="URJ316" s="3"/>
      <c r="URK316" s="3"/>
      <c r="URL316" s="3"/>
      <c r="URM316" s="3"/>
      <c r="URN316" s="3"/>
      <c r="URO316" s="3"/>
      <c r="URP316" s="3"/>
      <c r="URQ316" s="3"/>
      <c r="URR316" s="3"/>
      <c r="URS316" s="3"/>
      <c r="URT316" s="3"/>
      <c r="URU316" s="3"/>
      <c r="URV316" s="3"/>
      <c r="URW316" s="3"/>
      <c r="URX316" s="3"/>
      <c r="URY316" s="3"/>
      <c r="URZ316" s="3"/>
      <c r="USA316" s="3"/>
      <c r="USB316" s="3"/>
      <c r="USC316" s="3"/>
      <c r="USD316" s="3"/>
      <c r="USE316" s="3"/>
      <c r="USF316" s="3"/>
      <c r="USG316" s="3"/>
      <c r="USH316" s="3"/>
      <c r="USI316" s="3"/>
      <c r="USJ316" s="3"/>
      <c r="USK316" s="3"/>
      <c r="USL316" s="3"/>
      <c r="USM316" s="3"/>
      <c r="USN316" s="3"/>
      <c r="USO316" s="3"/>
      <c r="USP316" s="3"/>
      <c r="USQ316" s="3"/>
      <c r="USR316" s="3"/>
      <c r="USS316" s="3"/>
      <c r="UST316" s="3"/>
      <c r="USU316" s="3"/>
      <c r="USV316" s="3"/>
      <c r="USW316" s="3"/>
      <c r="USX316" s="3"/>
      <c r="USY316" s="3"/>
      <c r="USZ316" s="3"/>
      <c r="UTA316" s="3"/>
      <c r="UTB316" s="3"/>
      <c r="UTC316" s="3"/>
      <c r="UTD316" s="3"/>
      <c r="UTE316" s="3"/>
      <c r="UTF316" s="3"/>
      <c r="UTG316" s="3"/>
      <c r="UTH316" s="3"/>
      <c r="UTI316" s="3"/>
      <c r="UTJ316" s="3"/>
      <c r="UTK316" s="3"/>
      <c r="UTL316" s="3"/>
      <c r="UTM316" s="3"/>
      <c r="UTN316" s="3"/>
      <c r="UTO316" s="3"/>
      <c r="UTP316" s="3"/>
      <c r="UTQ316" s="3"/>
      <c r="UTR316" s="3"/>
      <c r="UTS316" s="3"/>
      <c r="UTT316" s="3"/>
      <c r="UTU316" s="3"/>
      <c r="UTV316" s="3"/>
      <c r="UTW316" s="3"/>
      <c r="UTX316" s="3"/>
      <c r="UTY316" s="3"/>
      <c r="UTZ316" s="3"/>
      <c r="UUA316" s="3"/>
      <c r="UUB316" s="3"/>
      <c r="UUC316" s="3"/>
      <c r="UUD316" s="3"/>
      <c r="UUE316" s="3"/>
      <c r="UUF316" s="3"/>
      <c r="UUG316" s="3"/>
      <c r="UUH316" s="3"/>
      <c r="UUI316" s="3"/>
      <c r="UUJ316" s="3"/>
      <c r="UUK316" s="3"/>
      <c r="UUL316" s="3"/>
      <c r="UUM316" s="3"/>
      <c r="UUN316" s="3"/>
      <c r="UUO316" s="3"/>
      <c r="UUP316" s="3"/>
      <c r="UUQ316" s="3"/>
      <c r="UUR316" s="3"/>
      <c r="UUS316" s="3"/>
      <c r="UUT316" s="3"/>
      <c r="UUU316" s="3"/>
      <c r="UUV316" s="3"/>
      <c r="UUW316" s="3"/>
      <c r="UUX316" s="3"/>
      <c r="UUY316" s="3"/>
      <c r="UUZ316" s="3"/>
      <c r="UVA316" s="3"/>
      <c r="UVB316" s="3"/>
      <c r="UVC316" s="3"/>
      <c r="UVD316" s="3"/>
      <c r="UVE316" s="3"/>
      <c r="UVF316" s="3"/>
      <c r="UVG316" s="3"/>
      <c r="UVH316" s="3"/>
      <c r="UVI316" s="3"/>
      <c r="UVJ316" s="3"/>
      <c r="UVK316" s="3"/>
      <c r="UVL316" s="3"/>
      <c r="UVM316" s="3"/>
      <c r="UVN316" s="3"/>
      <c r="UVO316" s="3"/>
      <c r="UVP316" s="3"/>
      <c r="UVQ316" s="3"/>
      <c r="UVR316" s="3"/>
      <c r="UVS316" s="3"/>
      <c r="UVT316" s="3"/>
      <c r="UVU316" s="3"/>
      <c r="UVV316" s="3"/>
      <c r="UVW316" s="3"/>
      <c r="UVX316" s="3"/>
      <c r="UVY316" s="3"/>
      <c r="UVZ316" s="3"/>
      <c r="UWA316" s="3"/>
      <c r="UWB316" s="3"/>
      <c r="UWC316" s="3"/>
      <c r="UWD316" s="3"/>
      <c r="UWE316" s="3"/>
      <c r="UWF316" s="3"/>
      <c r="UWG316" s="3"/>
      <c r="UWH316" s="3"/>
      <c r="UWI316" s="3"/>
      <c r="UWJ316" s="3"/>
      <c r="UWK316" s="3"/>
      <c r="UWL316" s="3"/>
      <c r="UWM316" s="3"/>
      <c r="UWN316" s="3"/>
      <c r="UWO316" s="3"/>
      <c r="UWP316" s="3"/>
      <c r="UWQ316" s="3"/>
      <c r="UWR316" s="3"/>
      <c r="UWS316" s="3"/>
      <c r="UWT316" s="3"/>
      <c r="UWU316" s="3"/>
      <c r="UWV316" s="3"/>
      <c r="UWW316" s="3"/>
      <c r="UWX316" s="3"/>
      <c r="UWY316" s="3"/>
      <c r="UWZ316" s="3"/>
      <c r="UXA316" s="3"/>
      <c r="UXB316" s="3"/>
      <c r="UXC316" s="3"/>
      <c r="UXD316" s="3"/>
      <c r="UXE316" s="3"/>
      <c r="UXF316" s="3"/>
      <c r="UXG316" s="3"/>
      <c r="UXH316" s="3"/>
      <c r="UXI316" s="3"/>
      <c r="UXJ316" s="3"/>
      <c r="UXK316" s="3"/>
      <c r="UXL316" s="3"/>
      <c r="UXM316" s="3"/>
      <c r="UXN316" s="3"/>
      <c r="UXO316" s="3"/>
      <c r="UXP316" s="3"/>
      <c r="UXQ316" s="3"/>
      <c r="UXR316" s="3"/>
      <c r="UXS316" s="3"/>
      <c r="UXT316" s="3"/>
      <c r="UXU316" s="3"/>
      <c r="UXV316" s="3"/>
      <c r="UXW316" s="3"/>
      <c r="UXX316" s="3"/>
      <c r="UXY316" s="3"/>
      <c r="UXZ316" s="3"/>
      <c r="UYA316" s="3"/>
      <c r="UYB316" s="3"/>
      <c r="UYC316" s="3"/>
      <c r="UYD316" s="3"/>
      <c r="UYE316" s="3"/>
      <c r="UYF316" s="3"/>
      <c r="UYG316" s="3"/>
      <c r="UYH316" s="3"/>
      <c r="UYI316" s="3"/>
      <c r="UYJ316" s="3"/>
      <c r="UYK316" s="3"/>
      <c r="UYL316" s="3"/>
      <c r="UYM316" s="3"/>
      <c r="UYN316" s="3"/>
      <c r="UYO316" s="3"/>
      <c r="UYP316" s="3"/>
      <c r="UYQ316" s="3"/>
      <c r="UYR316" s="3"/>
      <c r="UYS316" s="3"/>
      <c r="UYT316" s="3"/>
      <c r="UYU316" s="3"/>
      <c r="UYV316" s="3"/>
      <c r="UYW316" s="3"/>
      <c r="UYX316" s="3"/>
      <c r="UYY316" s="3"/>
      <c r="UYZ316" s="3"/>
      <c r="UZA316" s="3"/>
      <c r="UZB316" s="3"/>
      <c r="UZC316" s="3"/>
      <c r="UZD316" s="3"/>
      <c r="UZE316" s="3"/>
      <c r="UZF316" s="3"/>
      <c r="UZG316" s="3"/>
      <c r="UZH316" s="3"/>
      <c r="UZI316" s="3"/>
      <c r="UZJ316" s="3"/>
      <c r="UZK316" s="3"/>
      <c r="UZL316" s="3"/>
      <c r="UZM316" s="3"/>
      <c r="UZN316" s="3"/>
      <c r="UZO316" s="3"/>
      <c r="UZP316" s="3"/>
      <c r="UZQ316" s="3"/>
      <c r="UZR316" s="3"/>
      <c r="UZS316" s="3"/>
      <c r="UZT316" s="3"/>
      <c r="UZU316" s="3"/>
      <c r="UZV316" s="3"/>
      <c r="UZW316" s="3"/>
      <c r="UZX316" s="3"/>
      <c r="UZY316" s="3"/>
      <c r="UZZ316" s="3"/>
      <c r="VAA316" s="3"/>
      <c r="VAB316" s="3"/>
      <c r="VAC316" s="3"/>
      <c r="VAD316" s="3"/>
      <c r="VAE316" s="3"/>
      <c r="VAF316" s="3"/>
      <c r="VAG316" s="3"/>
      <c r="VAH316" s="3"/>
      <c r="VAI316" s="3"/>
      <c r="VAJ316" s="3"/>
      <c r="VAK316" s="3"/>
      <c r="VAL316" s="3"/>
      <c r="VAM316" s="3"/>
      <c r="VAN316" s="3"/>
      <c r="VAO316" s="3"/>
      <c r="VAP316" s="3"/>
      <c r="VAQ316" s="3"/>
      <c r="VAR316" s="3"/>
      <c r="VAS316" s="3"/>
      <c r="VAT316" s="3"/>
      <c r="VAU316" s="3"/>
      <c r="VAV316" s="3"/>
      <c r="VAW316" s="3"/>
      <c r="VAX316" s="3"/>
      <c r="VAY316" s="3"/>
      <c r="VAZ316" s="3"/>
      <c r="VBA316" s="3"/>
      <c r="VBB316" s="3"/>
      <c r="VBC316" s="3"/>
      <c r="VBD316" s="3"/>
      <c r="VBE316" s="3"/>
      <c r="VBF316" s="3"/>
      <c r="VBG316" s="3"/>
      <c r="VBH316" s="3"/>
      <c r="VBI316" s="3"/>
      <c r="VBJ316" s="3"/>
      <c r="VBK316" s="3"/>
      <c r="VBL316" s="3"/>
      <c r="VBM316" s="3"/>
      <c r="VBN316" s="3"/>
      <c r="VBO316" s="3"/>
      <c r="VBP316" s="3"/>
      <c r="VBQ316" s="3"/>
      <c r="VBR316" s="3"/>
      <c r="VBS316" s="3"/>
      <c r="VBT316" s="3"/>
      <c r="VBU316" s="3"/>
      <c r="VBV316" s="3"/>
      <c r="VBW316" s="3"/>
      <c r="VBX316" s="3"/>
      <c r="VBY316" s="3"/>
      <c r="VBZ316" s="3"/>
      <c r="VCA316" s="3"/>
      <c r="VCB316" s="3"/>
      <c r="VCC316" s="3"/>
      <c r="VCD316" s="3"/>
      <c r="VCE316" s="3"/>
      <c r="VCF316" s="3"/>
      <c r="VCG316" s="3"/>
      <c r="VCH316" s="3"/>
      <c r="VCI316" s="3"/>
      <c r="VCJ316" s="3"/>
      <c r="VCK316" s="3"/>
      <c r="VCL316" s="3"/>
      <c r="VCM316" s="3"/>
      <c r="VCN316" s="3"/>
      <c r="VCO316" s="3"/>
      <c r="VCP316" s="3"/>
      <c r="VCQ316" s="3"/>
      <c r="VCR316" s="3"/>
      <c r="VCS316" s="3"/>
      <c r="VCT316" s="3"/>
      <c r="VCU316" s="3"/>
      <c r="VCV316" s="3"/>
      <c r="VCW316" s="3"/>
      <c r="VCX316" s="3"/>
      <c r="VCY316" s="3"/>
      <c r="VCZ316" s="3"/>
      <c r="VDA316" s="3"/>
      <c r="VDB316" s="3"/>
      <c r="VDC316" s="3"/>
      <c r="VDD316" s="3"/>
      <c r="VDE316" s="3"/>
      <c r="VDF316" s="3"/>
      <c r="VDG316" s="3"/>
      <c r="VDH316" s="3"/>
      <c r="VDI316" s="3"/>
      <c r="VDJ316" s="3"/>
      <c r="VDK316" s="3"/>
      <c r="VDL316" s="3"/>
      <c r="VDM316" s="3"/>
      <c r="VDN316" s="3"/>
      <c r="VDO316" s="3"/>
      <c r="VDP316" s="3"/>
      <c r="VDQ316" s="3"/>
      <c r="VDR316" s="3"/>
      <c r="VDS316" s="3"/>
      <c r="VDT316" s="3"/>
      <c r="VDU316" s="3"/>
      <c r="VDV316" s="3"/>
      <c r="VDW316" s="3"/>
      <c r="VDX316" s="3"/>
      <c r="VDY316" s="3"/>
      <c r="VDZ316" s="3"/>
      <c r="VEA316" s="3"/>
      <c r="VEB316" s="3"/>
      <c r="VEC316" s="3"/>
      <c r="VED316" s="3"/>
      <c r="VEE316" s="3"/>
      <c r="VEF316" s="3"/>
      <c r="VEG316" s="3"/>
      <c r="VEH316" s="3"/>
      <c r="VEI316" s="3"/>
      <c r="VEJ316" s="3"/>
      <c r="VEK316" s="3"/>
      <c r="VEL316" s="3"/>
      <c r="VEM316" s="3"/>
      <c r="VEN316" s="3"/>
      <c r="VEO316" s="3"/>
      <c r="VEP316" s="3"/>
      <c r="VEQ316" s="3"/>
      <c r="VER316" s="3"/>
      <c r="VES316" s="3"/>
      <c r="VET316" s="3"/>
      <c r="VEU316" s="3"/>
      <c r="VEV316" s="3"/>
      <c r="VEW316" s="3"/>
      <c r="VEX316" s="3"/>
      <c r="VEY316" s="3"/>
      <c r="VEZ316" s="3"/>
      <c r="VFA316" s="3"/>
      <c r="VFB316" s="3"/>
      <c r="VFC316" s="3"/>
      <c r="VFD316" s="3"/>
      <c r="VFE316" s="3"/>
      <c r="VFF316" s="3"/>
      <c r="VFG316" s="3"/>
      <c r="VFH316" s="3"/>
      <c r="VFI316" s="3"/>
      <c r="VFJ316" s="3"/>
      <c r="VFK316" s="3"/>
      <c r="VFL316" s="3"/>
      <c r="VFM316" s="3"/>
      <c r="VFN316" s="3"/>
      <c r="VFO316" s="3"/>
      <c r="VFP316" s="3"/>
      <c r="VFQ316" s="3"/>
      <c r="VFR316" s="3"/>
      <c r="VFS316" s="3"/>
      <c r="VFT316" s="3"/>
      <c r="VFU316" s="3"/>
      <c r="VFV316" s="3"/>
      <c r="VFW316" s="3"/>
      <c r="VFX316" s="3"/>
      <c r="VFY316" s="3"/>
      <c r="VFZ316" s="3"/>
      <c r="VGA316" s="3"/>
      <c r="VGB316" s="3"/>
      <c r="VGC316" s="3"/>
      <c r="VGD316" s="3"/>
      <c r="VGE316" s="3"/>
      <c r="VGF316" s="3"/>
      <c r="VGG316" s="3"/>
      <c r="VGH316" s="3"/>
      <c r="VGI316" s="3"/>
      <c r="VGJ316" s="3"/>
      <c r="VGK316" s="3"/>
      <c r="VGL316" s="3"/>
      <c r="VGM316" s="3"/>
      <c r="VGN316" s="3"/>
      <c r="VGO316" s="3"/>
      <c r="VGP316" s="3"/>
      <c r="VGQ316" s="3"/>
      <c r="VGR316" s="3"/>
      <c r="VGS316" s="3"/>
      <c r="VGT316" s="3"/>
      <c r="VGU316" s="3"/>
      <c r="VGV316" s="3"/>
      <c r="VGW316" s="3"/>
      <c r="VGX316" s="3"/>
      <c r="VGY316" s="3"/>
      <c r="VGZ316" s="3"/>
      <c r="VHA316" s="3"/>
      <c r="VHB316" s="3"/>
      <c r="VHC316" s="3"/>
      <c r="VHD316" s="3"/>
      <c r="VHE316" s="3"/>
      <c r="VHF316" s="3"/>
      <c r="VHG316" s="3"/>
      <c r="VHH316" s="3"/>
      <c r="VHI316" s="3"/>
      <c r="VHJ316" s="3"/>
      <c r="VHK316" s="3"/>
      <c r="VHL316" s="3"/>
      <c r="VHM316" s="3"/>
      <c r="VHN316" s="3"/>
      <c r="VHO316" s="3"/>
      <c r="VHP316" s="3"/>
      <c r="VHQ316" s="3"/>
      <c r="VHR316" s="3"/>
      <c r="VHS316" s="3"/>
      <c r="VHT316" s="3"/>
      <c r="VHU316" s="3"/>
      <c r="VHV316" s="3"/>
      <c r="VHW316" s="3"/>
      <c r="VHX316" s="3"/>
      <c r="VHY316" s="3"/>
      <c r="VHZ316" s="3"/>
      <c r="VIA316" s="3"/>
      <c r="VIB316" s="3"/>
      <c r="VIC316" s="3"/>
      <c r="VID316" s="3"/>
      <c r="VIE316" s="3"/>
      <c r="VIF316" s="3"/>
      <c r="VIG316" s="3"/>
      <c r="VIH316" s="3"/>
      <c r="VII316" s="3"/>
      <c r="VIJ316" s="3"/>
      <c r="VIK316" s="3"/>
      <c r="VIL316" s="3"/>
      <c r="VIM316" s="3"/>
      <c r="VIN316" s="3"/>
      <c r="VIO316" s="3"/>
      <c r="VIP316" s="3"/>
      <c r="VIQ316" s="3"/>
      <c r="VIR316" s="3"/>
      <c r="VIS316" s="3"/>
      <c r="VIT316" s="3"/>
      <c r="VIU316" s="3"/>
      <c r="VIV316" s="3"/>
      <c r="VIW316" s="3"/>
      <c r="VIX316" s="3"/>
      <c r="VIY316" s="3"/>
      <c r="VIZ316" s="3"/>
      <c r="VJA316" s="3"/>
      <c r="VJB316" s="3"/>
      <c r="VJC316" s="3"/>
      <c r="VJD316" s="3"/>
      <c r="VJE316" s="3"/>
      <c r="VJF316" s="3"/>
      <c r="VJG316" s="3"/>
      <c r="VJH316" s="3"/>
      <c r="VJI316" s="3"/>
      <c r="VJJ316" s="3"/>
      <c r="VJK316" s="3"/>
      <c r="VJL316" s="3"/>
      <c r="VJM316" s="3"/>
      <c r="VJN316" s="3"/>
      <c r="VJO316" s="3"/>
      <c r="VJP316" s="3"/>
      <c r="VJQ316" s="3"/>
      <c r="VJR316" s="3"/>
      <c r="VJS316" s="3"/>
      <c r="VJT316" s="3"/>
      <c r="VJU316" s="3"/>
      <c r="VJV316" s="3"/>
      <c r="VJW316" s="3"/>
      <c r="VJX316" s="3"/>
      <c r="VJY316" s="3"/>
      <c r="VJZ316" s="3"/>
      <c r="VKA316" s="3"/>
      <c r="VKB316" s="3"/>
      <c r="VKC316" s="3"/>
      <c r="VKD316" s="3"/>
      <c r="VKE316" s="3"/>
      <c r="VKF316" s="3"/>
      <c r="VKG316" s="3"/>
      <c r="VKH316" s="3"/>
      <c r="VKI316" s="3"/>
      <c r="VKJ316" s="3"/>
      <c r="VKK316" s="3"/>
      <c r="VKL316" s="3"/>
      <c r="VKM316" s="3"/>
      <c r="VKN316" s="3"/>
      <c r="VKO316" s="3"/>
      <c r="VKP316" s="3"/>
      <c r="VKQ316" s="3"/>
      <c r="VKR316" s="3"/>
      <c r="VKS316" s="3"/>
      <c r="VKT316" s="3"/>
      <c r="VKU316" s="3"/>
      <c r="VKV316" s="3"/>
      <c r="VKW316" s="3"/>
      <c r="VKX316" s="3"/>
      <c r="VKY316" s="3"/>
      <c r="VKZ316" s="3"/>
      <c r="VLA316" s="3"/>
      <c r="VLB316" s="3"/>
      <c r="VLC316" s="3"/>
      <c r="VLD316" s="3"/>
      <c r="VLE316" s="3"/>
      <c r="VLF316" s="3"/>
      <c r="VLG316" s="3"/>
      <c r="VLH316" s="3"/>
      <c r="VLI316" s="3"/>
      <c r="VLJ316" s="3"/>
      <c r="VLK316" s="3"/>
      <c r="VLL316" s="3"/>
      <c r="VLM316" s="3"/>
      <c r="VLN316" s="3"/>
      <c r="VLO316" s="3"/>
      <c r="VLP316" s="3"/>
      <c r="VLQ316" s="3"/>
      <c r="VLR316" s="3"/>
      <c r="VLS316" s="3"/>
      <c r="VLT316" s="3"/>
      <c r="VLU316" s="3"/>
      <c r="VLV316" s="3"/>
      <c r="VLW316" s="3"/>
      <c r="VLX316" s="3"/>
      <c r="VLY316" s="3"/>
      <c r="VLZ316" s="3"/>
      <c r="VMA316" s="3"/>
      <c r="VMB316" s="3"/>
      <c r="VMC316" s="3"/>
      <c r="VMD316" s="3"/>
      <c r="VME316" s="3"/>
      <c r="VMF316" s="3"/>
      <c r="VMG316" s="3"/>
      <c r="VMH316" s="3"/>
      <c r="VMI316" s="3"/>
      <c r="VMJ316" s="3"/>
      <c r="VMK316" s="3"/>
      <c r="VML316" s="3"/>
      <c r="VMM316" s="3"/>
      <c r="VMN316" s="3"/>
      <c r="VMO316" s="3"/>
      <c r="VMP316" s="3"/>
      <c r="VMQ316" s="3"/>
      <c r="VMR316" s="3"/>
      <c r="VMS316" s="3"/>
      <c r="VMT316" s="3"/>
      <c r="VMU316" s="3"/>
      <c r="VMV316" s="3"/>
      <c r="VMW316" s="3"/>
      <c r="VMX316" s="3"/>
      <c r="VMY316" s="3"/>
      <c r="VMZ316" s="3"/>
      <c r="VNA316" s="3"/>
      <c r="VNB316" s="3"/>
      <c r="VNC316" s="3"/>
      <c r="VND316" s="3"/>
      <c r="VNE316" s="3"/>
      <c r="VNF316" s="3"/>
      <c r="VNG316" s="3"/>
      <c r="VNH316" s="3"/>
      <c r="VNI316" s="3"/>
      <c r="VNJ316" s="3"/>
      <c r="VNK316" s="3"/>
      <c r="VNL316" s="3"/>
      <c r="VNM316" s="3"/>
      <c r="VNN316" s="3"/>
      <c r="VNO316" s="3"/>
      <c r="VNP316" s="3"/>
      <c r="VNQ316" s="3"/>
      <c r="VNR316" s="3"/>
      <c r="VNS316" s="3"/>
      <c r="VNT316" s="3"/>
      <c r="VNU316" s="3"/>
      <c r="VNV316" s="3"/>
      <c r="VNW316" s="3"/>
      <c r="VNX316" s="3"/>
      <c r="VNY316" s="3"/>
      <c r="VNZ316" s="3"/>
      <c r="VOA316" s="3"/>
      <c r="VOB316" s="3"/>
      <c r="VOC316" s="3"/>
      <c r="VOD316" s="3"/>
      <c r="VOE316" s="3"/>
      <c r="VOF316" s="3"/>
      <c r="VOG316" s="3"/>
      <c r="VOH316" s="3"/>
      <c r="VOI316" s="3"/>
      <c r="VOJ316" s="3"/>
      <c r="VOK316" s="3"/>
      <c r="VOL316" s="3"/>
      <c r="VOM316" s="3"/>
      <c r="VON316" s="3"/>
      <c r="VOO316" s="3"/>
      <c r="VOP316" s="3"/>
      <c r="VOQ316" s="3"/>
      <c r="VOR316" s="3"/>
      <c r="VOS316" s="3"/>
      <c r="VOT316" s="3"/>
      <c r="VOU316" s="3"/>
      <c r="VOV316" s="3"/>
      <c r="VOW316" s="3"/>
      <c r="VOX316" s="3"/>
      <c r="VOY316" s="3"/>
      <c r="VOZ316" s="3"/>
      <c r="VPA316" s="3"/>
      <c r="VPB316" s="3"/>
      <c r="VPC316" s="3"/>
      <c r="VPD316" s="3"/>
      <c r="VPE316" s="3"/>
      <c r="VPF316" s="3"/>
      <c r="VPG316" s="3"/>
      <c r="VPH316" s="3"/>
      <c r="VPI316" s="3"/>
      <c r="VPJ316" s="3"/>
      <c r="VPK316" s="3"/>
      <c r="VPL316" s="3"/>
      <c r="VPM316" s="3"/>
      <c r="VPN316" s="3"/>
      <c r="VPO316" s="3"/>
      <c r="VPP316" s="3"/>
      <c r="VPQ316" s="3"/>
      <c r="VPR316" s="3"/>
      <c r="VPS316" s="3"/>
      <c r="VPT316" s="3"/>
      <c r="VPU316" s="3"/>
      <c r="VPV316" s="3"/>
      <c r="VPW316" s="3"/>
      <c r="VPX316" s="3"/>
      <c r="VPY316" s="3"/>
      <c r="VPZ316" s="3"/>
      <c r="VQA316" s="3"/>
      <c r="VQB316" s="3"/>
      <c r="VQC316" s="3"/>
      <c r="VQD316" s="3"/>
      <c r="VQE316" s="3"/>
      <c r="VQF316" s="3"/>
      <c r="VQG316" s="3"/>
      <c r="VQH316" s="3"/>
      <c r="VQI316" s="3"/>
      <c r="VQJ316" s="3"/>
      <c r="VQK316" s="3"/>
      <c r="VQL316" s="3"/>
      <c r="VQM316" s="3"/>
      <c r="VQN316" s="3"/>
      <c r="VQO316" s="3"/>
      <c r="VQP316" s="3"/>
      <c r="VQQ316" s="3"/>
      <c r="VQR316" s="3"/>
      <c r="VQS316" s="3"/>
      <c r="VQT316" s="3"/>
      <c r="VQU316" s="3"/>
      <c r="VQV316" s="3"/>
      <c r="VQW316" s="3"/>
      <c r="VQX316" s="3"/>
      <c r="VQY316" s="3"/>
      <c r="VQZ316" s="3"/>
      <c r="VRA316" s="3"/>
      <c r="VRB316" s="3"/>
      <c r="VRC316" s="3"/>
      <c r="VRD316" s="3"/>
      <c r="VRE316" s="3"/>
      <c r="VRF316" s="3"/>
      <c r="VRG316" s="3"/>
      <c r="VRH316" s="3"/>
      <c r="VRI316" s="3"/>
      <c r="VRJ316" s="3"/>
      <c r="VRK316" s="3"/>
      <c r="VRL316" s="3"/>
      <c r="VRM316" s="3"/>
      <c r="VRN316" s="3"/>
      <c r="VRO316" s="3"/>
      <c r="VRP316" s="3"/>
      <c r="VRQ316" s="3"/>
      <c r="VRR316" s="3"/>
      <c r="VRS316" s="3"/>
      <c r="VRT316" s="3"/>
      <c r="VRU316" s="3"/>
      <c r="VRV316" s="3"/>
      <c r="VRW316" s="3"/>
      <c r="VRX316" s="3"/>
      <c r="VRY316" s="3"/>
      <c r="VRZ316" s="3"/>
      <c r="VSA316" s="3"/>
      <c r="VSB316" s="3"/>
      <c r="VSC316" s="3"/>
      <c r="VSD316" s="3"/>
      <c r="VSE316" s="3"/>
      <c r="VSF316" s="3"/>
      <c r="VSG316" s="3"/>
      <c r="VSH316" s="3"/>
      <c r="VSI316" s="3"/>
      <c r="VSJ316" s="3"/>
      <c r="VSK316" s="3"/>
      <c r="VSL316" s="3"/>
      <c r="VSM316" s="3"/>
      <c r="VSN316" s="3"/>
      <c r="VSO316" s="3"/>
      <c r="VSP316" s="3"/>
      <c r="VSQ316" s="3"/>
      <c r="VSR316" s="3"/>
      <c r="VSS316" s="3"/>
      <c r="VST316" s="3"/>
      <c r="VSU316" s="3"/>
      <c r="VSV316" s="3"/>
      <c r="VSW316" s="3"/>
      <c r="VSX316" s="3"/>
      <c r="VSY316" s="3"/>
      <c r="VSZ316" s="3"/>
      <c r="VTA316" s="3"/>
      <c r="VTB316" s="3"/>
      <c r="VTC316" s="3"/>
      <c r="VTD316" s="3"/>
      <c r="VTE316" s="3"/>
      <c r="VTF316" s="3"/>
      <c r="VTG316" s="3"/>
      <c r="VTH316" s="3"/>
      <c r="VTI316" s="3"/>
      <c r="VTJ316" s="3"/>
      <c r="VTK316" s="3"/>
      <c r="VTL316" s="3"/>
      <c r="VTM316" s="3"/>
      <c r="VTN316" s="3"/>
      <c r="VTO316" s="3"/>
      <c r="VTP316" s="3"/>
      <c r="VTQ316" s="3"/>
      <c r="VTR316" s="3"/>
      <c r="VTS316" s="3"/>
      <c r="VTT316" s="3"/>
      <c r="VTU316" s="3"/>
      <c r="VTV316" s="3"/>
      <c r="VTW316" s="3"/>
      <c r="VTX316" s="3"/>
      <c r="VTY316" s="3"/>
      <c r="VTZ316" s="3"/>
      <c r="VUA316" s="3"/>
      <c r="VUB316" s="3"/>
      <c r="VUC316" s="3"/>
      <c r="VUD316" s="3"/>
      <c r="VUE316" s="3"/>
      <c r="VUF316" s="3"/>
      <c r="VUG316" s="3"/>
      <c r="VUH316" s="3"/>
      <c r="VUI316" s="3"/>
      <c r="VUJ316" s="3"/>
      <c r="VUK316" s="3"/>
      <c r="VUL316" s="3"/>
      <c r="VUM316" s="3"/>
      <c r="VUN316" s="3"/>
      <c r="VUO316" s="3"/>
      <c r="VUP316" s="3"/>
      <c r="VUQ316" s="3"/>
      <c r="VUR316" s="3"/>
      <c r="VUS316" s="3"/>
      <c r="VUT316" s="3"/>
      <c r="VUU316" s="3"/>
      <c r="VUV316" s="3"/>
      <c r="VUW316" s="3"/>
      <c r="VUX316" s="3"/>
      <c r="VUY316" s="3"/>
      <c r="VUZ316" s="3"/>
      <c r="VVA316" s="3"/>
      <c r="VVB316" s="3"/>
      <c r="VVC316" s="3"/>
      <c r="VVD316" s="3"/>
      <c r="VVE316" s="3"/>
      <c r="VVF316" s="3"/>
      <c r="VVG316" s="3"/>
      <c r="VVH316" s="3"/>
      <c r="VVI316" s="3"/>
      <c r="VVJ316" s="3"/>
      <c r="VVK316" s="3"/>
      <c r="VVL316" s="3"/>
      <c r="VVM316" s="3"/>
      <c r="VVN316" s="3"/>
      <c r="VVO316" s="3"/>
      <c r="VVP316" s="3"/>
      <c r="VVQ316" s="3"/>
      <c r="VVR316" s="3"/>
      <c r="VVS316" s="3"/>
      <c r="VVT316" s="3"/>
      <c r="VVU316" s="3"/>
      <c r="VVV316" s="3"/>
      <c r="VVW316" s="3"/>
      <c r="VVX316" s="3"/>
      <c r="VVY316" s="3"/>
      <c r="VVZ316" s="3"/>
      <c r="VWA316" s="3"/>
      <c r="VWB316" s="3"/>
      <c r="VWC316" s="3"/>
      <c r="VWD316" s="3"/>
      <c r="VWE316" s="3"/>
      <c r="VWF316" s="3"/>
      <c r="VWG316" s="3"/>
      <c r="VWH316" s="3"/>
      <c r="VWI316" s="3"/>
      <c r="VWJ316" s="3"/>
      <c r="VWK316" s="3"/>
      <c r="VWL316" s="3"/>
      <c r="VWM316" s="3"/>
      <c r="VWN316" s="3"/>
      <c r="VWO316" s="3"/>
      <c r="VWP316" s="3"/>
      <c r="VWQ316" s="3"/>
      <c r="VWR316" s="3"/>
      <c r="VWS316" s="3"/>
      <c r="VWT316" s="3"/>
      <c r="VWU316" s="3"/>
      <c r="VWV316" s="3"/>
      <c r="VWW316" s="3"/>
      <c r="VWX316" s="3"/>
      <c r="VWY316" s="3"/>
      <c r="VWZ316" s="3"/>
      <c r="VXA316" s="3"/>
      <c r="VXB316" s="3"/>
      <c r="VXC316" s="3"/>
      <c r="VXD316" s="3"/>
      <c r="VXE316" s="3"/>
      <c r="VXF316" s="3"/>
      <c r="VXG316" s="3"/>
      <c r="VXH316" s="3"/>
      <c r="VXI316" s="3"/>
      <c r="VXJ316" s="3"/>
      <c r="VXK316" s="3"/>
      <c r="VXL316" s="3"/>
      <c r="VXM316" s="3"/>
      <c r="VXN316" s="3"/>
      <c r="VXO316" s="3"/>
      <c r="VXP316" s="3"/>
      <c r="VXQ316" s="3"/>
      <c r="VXR316" s="3"/>
      <c r="VXS316" s="3"/>
      <c r="VXT316" s="3"/>
      <c r="VXU316" s="3"/>
      <c r="VXV316" s="3"/>
      <c r="VXW316" s="3"/>
      <c r="VXX316" s="3"/>
      <c r="VXY316" s="3"/>
      <c r="VXZ316" s="3"/>
      <c r="VYA316" s="3"/>
      <c r="VYB316" s="3"/>
      <c r="VYC316" s="3"/>
      <c r="VYD316" s="3"/>
      <c r="VYE316" s="3"/>
      <c r="VYF316" s="3"/>
      <c r="VYG316" s="3"/>
      <c r="VYH316" s="3"/>
      <c r="VYI316" s="3"/>
      <c r="VYJ316" s="3"/>
      <c r="VYK316" s="3"/>
      <c r="VYL316" s="3"/>
      <c r="VYM316" s="3"/>
      <c r="VYN316" s="3"/>
      <c r="VYO316" s="3"/>
      <c r="VYP316" s="3"/>
      <c r="VYQ316" s="3"/>
      <c r="VYR316" s="3"/>
      <c r="VYS316" s="3"/>
      <c r="VYT316" s="3"/>
      <c r="VYU316" s="3"/>
      <c r="VYV316" s="3"/>
      <c r="VYW316" s="3"/>
      <c r="VYX316" s="3"/>
      <c r="VYY316" s="3"/>
      <c r="VYZ316" s="3"/>
      <c r="VZA316" s="3"/>
      <c r="VZB316" s="3"/>
      <c r="VZC316" s="3"/>
      <c r="VZD316" s="3"/>
      <c r="VZE316" s="3"/>
      <c r="VZF316" s="3"/>
      <c r="VZG316" s="3"/>
      <c r="VZH316" s="3"/>
      <c r="VZI316" s="3"/>
      <c r="VZJ316" s="3"/>
      <c r="VZK316" s="3"/>
      <c r="VZL316" s="3"/>
      <c r="VZM316" s="3"/>
      <c r="VZN316" s="3"/>
      <c r="VZO316" s="3"/>
      <c r="VZP316" s="3"/>
      <c r="VZQ316" s="3"/>
      <c r="VZR316" s="3"/>
      <c r="VZS316" s="3"/>
      <c r="VZT316" s="3"/>
      <c r="VZU316" s="3"/>
      <c r="VZV316" s="3"/>
      <c r="VZW316" s="3"/>
      <c r="VZX316" s="3"/>
      <c r="VZY316" s="3"/>
      <c r="VZZ316" s="3"/>
      <c r="WAA316" s="3"/>
      <c r="WAB316" s="3"/>
      <c r="WAC316" s="3"/>
      <c r="WAD316" s="3"/>
      <c r="WAE316" s="3"/>
      <c r="WAF316" s="3"/>
      <c r="WAG316" s="3"/>
      <c r="WAH316" s="3"/>
      <c r="WAI316" s="3"/>
      <c r="WAJ316" s="3"/>
      <c r="WAK316" s="3"/>
      <c r="WAL316" s="3"/>
      <c r="WAM316" s="3"/>
      <c r="WAN316" s="3"/>
      <c r="WAO316" s="3"/>
      <c r="WAP316" s="3"/>
      <c r="WAQ316" s="3"/>
      <c r="WAR316" s="3"/>
      <c r="WAS316" s="3"/>
      <c r="WAT316" s="3"/>
      <c r="WAU316" s="3"/>
      <c r="WAV316" s="3"/>
      <c r="WAW316" s="3"/>
      <c r="WAX316" s="3"/>
      <c r="WAY316" s="3"/>
      <c r="WAZ316" s="3"/>
      <c r="WBA316" s="3"/>
      <c r="WBB316" s="3"/>
      <c r="WBC316" s="3"/>
      <c r="WBD316" s="3"/>
      <c r="WBE316" s="3"/>
      <c r="WBF316" s="3"/>
      <c r="WBG316" s="3"/>
      <c r="WBH316" s="3"/>
      <c r="WBI316" s="3"/>
      <c r="WBJ316" s="3"/>
      <c r="WBK316" s="3"/>
      <c r="WBL316" s="3"/>
      <c r="WBM316" s="3"/>
      <c r="WBN316" s="3"/>
      <c r="WBO316" s="3"/>
      <c r="WBP316" s="3"/>
      <c r="WBQ316" s="3"/>
      <c r="WBR316" s="3"/>
      <c r="WBS316" s="3"/>
      <c r="WBT316" s="3"/>
      <c r="WBU316" s="3"/>
      <c r="WBV316" s="3"/>
      <c r="WBW316" s="3"/>
      <c r="WBX316" s="3"/>
      <c r="WBY316" s="3"/>
      <c r="WBZ316" s="3"/>
      <c r="WCA316" s="3"/>
      <c r="WCB316" s="3"/>
      <c r="WCC316" s="3"/>
      <c r="WCD316" s="3"/>
      <c r="WCE316" s="3"/>
      <c r="WCF316" s="3"/>
      <c r="WCG316" s="3"/>
      <c r="WCH316" s="3"/>
      <c r="WCI316" s="3"/>
      <c r="WCJ316" s="3"/>
      <c r="WCK316" s="3"/>
      <c r="WCL316" s="3"/>
      <c r="WCM316" s="3"/>
      <c r="WCN316" s="3"/>
      <c r="WCO316" s="3"/>
      <c r="WCP316" s="3"/>
      <c r="WCQ316" s="3"/>
      <c r="WCR316" s="3"/>
      <c r="WCS316" s="3"/>
      <c r="WCT316" s="3"/>
      <c r="WCU316" s="3"/>
      <c r="WCV316" s="3"/>
      <c r="WCW316" s="3"/>
      <c r="WCX316" s="3"/>
      <c r="WCY316" s="3"/>
      <c r="WCZ316" s="3"/>
      <c r="WDA316" s="3"/>
      <c r="WDB316" s="3"/>
      <c r="WDC316" s="3"/>
      <c r="WDD316" s="3"/>
      <c r="WDE316" s="3"/>
      <c r="WDF316" s="3"/>
      <c r="WDG316" s="3"/>
      <c r="WDH316" s="3"/>
      <c r="WDI316" s="3"/>
      <c r="WDJ316" s="3"/>
      <c r="WDK316" s="3"/>
      <c r="WDL316" s="3"/>
      <c r="WDM316" s="3"/>
      <c r="WDN316" s="3"/>
      <c r="WDO316" s="3"/>
      <c r="WDP316" s="3"/>
      <c r="WDQ316" s="3"/>
      <c r="WDR316" s="3"/>
      <c r="WDS316" s="3"/>
      <c r="WDT316" s="3"/>
      <c r="WDU316" s="3"/>
      <c r="WDV316" s="3"/>
      <c r="WDW316" s="3"/>
      <c r="WDX316" s="3"/>
      <c r="WDY316" s="3"/>
      <c r="WDZ316" s="3"/>
      <c r="WEA316" s="3"/>
      <c r="WEB316" s="3"/>
      <c r="WEC316" s="3"/>
      <c r="WED316" s="3"/>
      <c r="WEE316" s="3"/>
      <c r="WEF316" s="3"/>
      <c r="WEG316" s="3"/>
      <c r="WEH316" s="3"/>
      <c r="WEI316" s="3"/>
      <c r="WEJ316" s="3"/>
      <c r="WEK316" s="3"/>
      <c r="WEL316" s="3"/>
      <c r="WEM316" s="3"/>
      <c r="WEN316" s="3"/>
      <c r="WEO316" s="3"/>
      <c r="WEP316" s="3"/>
      <c r="WEQ316" s="3"/>
      <c r="WER316" s="3"/>
      <c r="WES316" s="3"/>
      <c r="WET316" s="3"/>
      <c r="WEU316" s="3"/>
      <c r="WEV316" s="3"/>
      <c r="WEW316" s="3"/>
      <c r="WEX316" s="3"/>
      <c r="WEY316" s="3"/>
      <c r="WEZ316" s="3"/>
      <c r="WFA316" s="3"/>
      <c r="WFB316" s="3"/>
      <c r="WFC316" s="3"/>
      <c r="WFD316" s="3"/>
      <c r="WFE316" s="3"/>
      <c r="WFF316" s="3"/>
      <c r="WFG316" s="3"/>
      <c r="WFH316" s="3"/>
      <c r="WFI316" s="3"/>
      <c r="WFJ316" s="3"/>
      <c r="WFK316" s="3"/>
      <c r="WFL316" s="3"/>
      <c r="WFM316" s="3"/>
      <c r="WFN316" s="3"/>
      <c r="WFO316" s="3"/>
      <c r="WFP316" s="3"/>
      <c r="WFQ316" s="3"/>
      <c r="WFR316" s="3"/>
      <c r="WFS316" s="3"/>
      <c r="WFT316" s="3"/>
      <c r="WFU316" s="3"/>
      <c r="WFV316" s="3"/>
      <c r="WFW316" s="3"/>
      <c r="WFX316" s="3"/>
      <c r="WFY316" s="3"/>
      <c r="WFZ316" s="3"/>
      <c r="WGA316" s="3"/>
      <c r="WGB316" s="3"/>
      <c r="WGC316" s="3"/>
      <c r="WGD316" s="3"/>
      <c r="WGE316" s="3"/>
      <c r="WGF316" s="3"/>
      <c r="WGG316" s="3"/>
      <c r="WGH316" s="3"/>
      <c r="WGI316" s="3"/>
      <c r="WGJ316" s="3"/>
      <c r="WGK316" s="3"/>
      <c r="WGL316" s="3"/>
      <c r="WGM316" s="3"/>
      <c r="WGN316" s="3"/>
      <c r="WGO316" s="3"/>
      <c r="WGP316" s="3"/>
      <c r="WGQ316" s="3"/>
      <c r="WGR316" s="3"/>
      <c r="WGS316" s="3"/>
      <c r="WGT316" s="3"/>
      <c r="WGU316" s="3"/>
      <c r="WGV316" s="3"/>
      <c r="WGW316" s="3"/>
      <c r="WGX316" s="3"/>
      <c r="WGY316" s="3"/>
      <c r="WGZ316" s="3"/>
      <c r="WHA316" s="3"/>
      <c r="WHB316" s="3"/>
      <c r="WHC316" s="3"/>
      <c r="WHD316" s="3"/>
      <c r="WHE316" s="3"/>
      <c r="WHF316" s="3"/>
      <c r="WHG316" s="3"/>
      <c r="WHH316" s="3"/>
      <c r="WHI316" s="3"/>
      <c r="WHJ316" s="3"/>
      <c r="WHK316" s="3"/>
      <c r="WHL316" s="3"/>
      <c r="WHM316" s="3"/>
      <c r="WHN316" s="3"/>
      <c r="WHO316" s="3"/>
      <c r="WHP316" s="3"/>
      <c r="WHQ316" s="3"/>
      <c r="WHR316" s="3"/>
      <c r="WHS316" s="3"/>
      <c r="WHT316" s="3"/>
      <c r="WHU316" s="3"/>
      <c r="WHV316" s="3"/>
      <c r="WHW316" s="3"/>
      <c r="WHX316" s="3"/>
      <c r="WHY316" s="3"/>
      <c r="WHZ316" s="3"/>
      <c r="WIA316" s="3"/>
      <c r="WIB316" s="3"/>
      <c r="WIC316" s="3"/>
      <c r="WID316" s="3"/>
      <c r="WIE316" s="3"/>
      <c r="WIF316" s="3"/>
      <c r="WIG316" s="3"/>
      <c r="WIH316" s="3"/>
      <c r="WII316" s="3"/>
      <c r="WIJ316" s="3"/>
      <c r="WIK316" s="3"/>
      <c r="WIL316" s="3"/>
      <c r="WIM316" s="3"/>
      <c r="WIN316" s="3"/>
      <c r="WIO316" s="3"/>
      <c r="WIP316" s="3"/>
      <c r="WIQ316" s="3"/>
      <c r="WIR316" s="3"/>
      <c r="WIS316" s="3"/>
      <c r="WIT316" s="3"/>
      <c r="WIU316" s="3"/>
      <c r="WIV316" s="3"/>
      <c r="WIW316" s="3"/>
      <c r="WIX316" s="3"/>
      <c r="WIY316" s="3"/>
      <c r="WIZ316" s="3"/>
      <c r="WJA316" s="3"/>
      <c r="WJB316" s="3"/>
      <c r="WJC316" s="3"/>
      <c r="WJD316" s="3"/>
      <c r="WJE316" s="3"/>
      <c r="WJF316" s="3"/>
      <c r="WJG316" s="3"/>
      <c r="WJH316" s="3"/>
      <c r="WJI316" s="3"/>
      <c r="WJJ316" s="3"/>
      <c r="WJK316" s="3"/>
      <c r="WJL316" s="3"/>
      <c r="WJM316" s="3"/>
      <c r="WJN316" s="3"/>
      <c r="WJO316" s="3"/>
      <c r="WJP316" s="3"/>
      <c r="WJQ316" s="3"/>
      <c r="WJR316" s="3"/>
      <c r="WJS316" s="3"/>
      <c r="WJT316" s="3"/>
      <c r="WJU316" s="3"/>
      <c r="WJV316" s="3"/>
      <c r="WJW316" s="3"/>
      <c r="WJX316" s="3"/>
      <c r="WJY316" s="3"/>
      <c r="WJZ316" s="3"/>
      <c r="WKA316" s="3"/>
      <c r="WKB316" s="3"/>
      <c r="WKC316" s="3"/>
      <c r="WKD316" s="3"/>
      <c r="WKE316" s="3"/>
      <c r="WKF316" s="3"/>
      <c r="WKG316" s="3"/>
      <c r="WKH316" s="3"/>
      <c r="WKI316" s="3"/>
      <c r="WKJ316" s="3"/>
      <c r="WKK316" s="3"/>
      <c r="WKL316" s="3"/>
      <c r="WKM316" s="3"/>
      <c r="WKN316" s="3"/>
      <c r="WKO316" s="3"/>
      <c r="WKP316" s="3"/>
      <c r="WKQ316" s="3"/>
      <c r="WKR316" s="3"/>
      <c r="WKS316" s="3"/>
      <c r="WKT316" s="3"/>
      <c r="WKU316" s="3"/>
      <c r="WKV316" s="3"/>
      <c r="WKW316" s="3"/>
      <c r="WKX316" s="3"/>
      <c r="WKY316" s="3"/>
      <c r="WKZ316" s="3"/>
      <c r="WLA316" s="3"/>
      <c r="WLB316" s="3"/>
      <c r="WLC316" s="3"/>
      <c r="WLD316" s="3"/>
      <c r="WLE316" s="3"/>
      <c r="WLF316" s="3"/>
      <c r="WLG316" s="3"/>
      <c r="WLH316" s="3"/>
      <c r="WLI316" s="3"/>
      <c r="WLJ316" s="3"/>
      <c r="WLK316" s="3"/>
      <c r="WLL316" s="3"/>
      <c r="WLM316" s="3"/>
      <c r="WLN316" s="3"/>
      <c r="WLO316" s="3"/>
      <c r="WLP316" s="3"/>
      <c r="WLQ316" s="3"/>
      <c r="WLR316" s="3"/>
      <c r="WLS316" s="3"/>
      <c r="WLT316" s="3"/>
      <c r="WLU316" s="3"/>
      <c r="WLV316" s="3"/>
      <c r="WLW316" s="3"/>
      <c r="WLX316" s="3"/>
      <c r="WLY316" s="3"/>
      <c r="WLZ316" s="3"/>
      <c r="WMA316" s="3"/>
      <c r="WMB316" s="3"/>
      <c r="WMC316" s="3"/>
      <c r="WMD316" s="3"/>
      <c r="WME316" s="3"/>
      <c r="WMF316" s="3"/>
      <c r="WMG316" s="3"/>
      <c r="WMH316" s="3"/>
      <c r="WMI316" s="3"/>
      <c r="WMJ316" s="3"/>
      <c r="WMK316" s="3"/>
      <c r="WML316" s="3"/>
      <c r="WMM316" s="3"/>
      <c r="WMN316" s="3"/>
      <c r="WMO316" s="3"/>
      <c r="WMP316" s="3"/>
      <c r="WMQ316" s="3"/>
      <c r="WMR316" s="3"/>
      <c r="WMS316" s="3"/>
      <c r="WMT316" s="3"/>
      <c r="WMU316" s="3"/>
      <c r="WMV316" s="3"/>
      <c r="WMW316" s="3"/>
      <c r="WMX316" s="3"/>
      <c r="WMY316" s="3"/>
      <c r="WMZ316" s="3"/>
      <c r="WNA316" s="3"/>
      <c r="WNB316" s="3"/>
      <c r="WNC316" s="3"/>
      <c r="WND316" s="3"/>
      <c r="WNE316" s="3"/>
      <c r="WNF316" s="3"/>
      <c r="WNG316" s="3"/>
      <c r="WNH316" s="3"/>
      <c r="WNI316" s="3"/>
      <c r="WNJ316" s="3"/>
      <c r="WNK316" s="3"/>
      <c r="WNL316" s="3"/>
      <c r="WNM316" s="3"/>
      <c r="WNN316" s="3"/>
      <c r="WNO316" s="3"/>
      <c r="WNP316" s="3"/>
      <c r="WNQ316" s="3"/>
      <c r="WNR316" s="3"/>
      <c r="WNS316" s="3"/>
      <c r="WNT316" s="3"/>
      <c r="WNU316" s="3"/>
      <c r="WNV316" s="3"/>
      <c r="WNW316" s="3"/>
      <c r="WNX316" s="3"/>
      <c r="WNY316" s="3"/>
      <c r="WNZ316" s="3"/>
      <c r="WOA316" s="3"/>
      <c r="WOB316" s="3"/>
      <c r="WOC316" s="3"/>
      <c r="WOD316" s="3"/>
      <c r="WOE316" s="3"/>
      <c r="WOF316" s="3"/>
      <c r="WOG316" s="3"/>
      <c r="WOH316" s="3"/>
      <c r="WOI316" s="3"/>
      <c r="WOJ316" s="3"/>
      <c r="WOK316" s="3"/>
      <c r="WOL316" s="3"/>
      <c r="WOM316" s="3"/>
      <c r="WON316" s="3"/>
      <c r="WOO316" s="3"/>
      <c r="WOP316" s="3"/>
      <c r="WOQ316" s="3"/>
      <c r="WOR316" s="3"/>
      <c r="WOS316" s="3"/>
      <c r="WOT316" s="3"/>
      <c r="WOU316" s="3"/>
      <c r="WOV316" s="3"/>
      <c r="WOW316" s="3"/>
      <c r="WOX316" s="3"/>
      <c r="WOY316" s="3"/>
      <c r="WOZ316" s="3"/>
      <c r="WPA316" s="3"/>
      <c r="WPB316" s="3"/>
      <c r="WPC316" s="3"/>
      <c r="WPD316" s="3"/>
      <c r="WPE316" s="3"/>
      <c r="WPF316" s="3"/>
      <c r="WPG316" s="3"/>
      <c r="WPH316" s="3"/>
      <c r="WPI316" s="3"/>
      <c r="WPJ316" s="3"/>
      <c r="WPK316" s="3"/>
      <c r="WPL316" s="3"/>
      <c r="WPM316" s="3"/>
      <c r="WPN316" s="3"/>
      <c r="WPO316" s="3"/>
      <c r="WPP316" s="3"/>
      <c r="WPQ316" s="3"/>
      <c r="WPR316" s="3"/>
      <c r="WPS316" s="3"/>
      <c r="WPT316" s="3"/>
      <c r="WPU316" s="3"/>
      <c r="WPV316" s="3"/>
      <c r="WPW316" s="3"/>
      <c r="WPX316" s="3"/>
      <c r="WPY316" s="3"/>
      <c r="WPZ316" s="3"/>
      <c r="WQA316" s="3"/>
      <c r="WQB316" s="3"/>
      <c r="WQC316" s="3"/>
      <c r="WQD316" s="3"/>
      <c r="WQE316" s="3"/>
      <c r="WQF316" s="3"/>
      <c r="WQG316" s="3"/>
      <c r="WQH316" s="3"/>
      <c r="WQI316" s="3"/>
      <c r="WQJ316" s="3"/>
      <c r="WQK316" s="3"/>
      <c r="WQL316" s="3"/>
      <c r="WQM316" s="3"/>
      <c r="WQN316" s="3"/>
      <c r="WQO316" s="3"/>
      <c r="WQP316" s="3"/>
      <c r="WQQ316" s="3"/>
      <c r="WQR316" s="3"/>
      <c r="WQS316" s="3"/>
      <c r="WQT316" s="3"/>
      <c r="WQU316" s="3"/>
      <c r="WQV316" s="3"/>
      <c r="WQW316" s="3"/>
      <c r="WQX316" s="3"/>
      <c r="WQY316" s="3"/>
      <c r="WQZ316" s="3"/>
      <c r="WRA316" s="3"/>
      <c r="WRB316" s="3"/>
      <c r="WRC316" s="3"/>
      <c r="WRD316" s="3"/>
      <c r="WRE316" s="3"/>
      <c r="WRF316" s="3"/>
      <c r="WRG316" s="3"/>
      <c r="WRH316" s="3"/>
      <c r="WRI316" s="3"/>
      <c r="WRJ316" s="3"/>
      <c r="WRK316" s="3"/>
      <c r="WRL316" s="3"/>
      <c r="WRM316" s="3"/>
      <c r="WRN316" s="3"/>
      <c r="WRO316" s="3"/>
      <c r="WRP316" s="3"/>
      <c r="WRQ316" s="3"/>
      <c r="WRR316" s="3"/>
      <c r="WRS316" s="3"/>
      <c r="WRT316" s="3"/>
      <c r="WRU316" s="3"/>
      <c r="WRV316" s="3"/>
      <c r="WRW316" s="3"/>
      <c r="WRX316" s="3"/>
      <c r="WRY316" s="3"/>
      <c r="WRZ316" s="3"/>
      <c r="WSA316" s="3"/>
      <c r="WSB316" s="3"/>
      <c r="WSC316" s="3"/>
      <c r="WSD316" s="3"/>
      <c r="WSE316" s="3"/>
      <c r="WSF316" s="3"/>
      <c r="WSG316" s="3"/>
      <c r="WSH316" s="3"/>
      <c r="WSI316" s="3"/>
      <c r="WSJ316" s="3"/>
      <c r="WSK316" s="3"/>
      <c r="WSL316" s="3"/>
      <c r="WSM316" s="3"/>
      <c r="WSN316" s="3"/>
      <c r="WSO316" s="3"/>
      <c r="WSP316" s="3"/>
      <c r="WSQ316" s="3"/>
      <c r="WSR316" s="3"/>
      <c r="WSS316" s="3"/>
      <c r="WST316" s="3"/>
      <c r="WSU316" s="3"/>
      <c r="WSV316" s="3"/>
      <c r="WSW316" s="3"/>
      <c r="WSX316" s="3"/>
      <c r="WSY316" s="3"/>
      <c r="WSZ316" s="3"/>
      <c r="WTA316" s="3"/>
      <c r="WTB316" s="3"/>
      <c r="WTC316" s="3"/>
      <c r="WTD316" s="3"/>
      <c r="WTE316" s="3"/>
      <c r="WTF316" s="3"/>
      <c r="WTG316" s="3"/>
      <c r="WTH316" s="3"/>
      <c r="WTI316" s="3"/>
      <c r="WTJ316" s="3"/>
      <c r="WTK316" s="3"/>
      <c r="WTL316" s="3"/>
      <c r="WTM316" s="3"/>
      <c r="WTN316" s="3"/>
      <c r="WTO316" s="3"/>
      <c r="WTP316" s="3"/>
      <c r="WTQ316" s="3"/>
      <c r="WTR316" s="3"/>
      <c r="WTS316" s="3"/>
      <c r="WTT316" s="3"/>
      <c r="WTU316" s="3"/>
      <c r="WTV316" s="3"/>
      <c r="WTW316" s="3"/>
      <c r="WTX316" s="3"/>
      <c r="WTY316" s="3"/>
      <c r="WTZ316" s="3"/>
      <c r="WUA316" s="3"/>
      <c r="WUB316" s="3"/>
      <c r="WUC316" s="3"/>
      <c r="WUD316" s="3"/>
      <c r="WUE316" s="3"/>
      <c r="WUF316" s="3"/>
      <c r="WUG316" s="3"/>
      <c r="WUH316" s="3"/>
      <c r="WUI316" s="3"/>
      <c r="WUJ316" s="3"/>
      <c r="WUK316" s="3"/>
      <c r="WUL316" s="3"/>
      <c r="WUM316" s="3"/>
      <c r="WUN316" s="3"/>
      <c r="WUO316" s="3"/>
      <c r="WUP316" s="3"/>
      <c r="WUQ316" s="3"/>
      <c r="WUR316" s="3"/>
      <c r="WUS316" s="3"/>
      <c r="WUT316" s="3"/>
      <c r="WUU316" s="3"/>
      <c r="WUV316" s="3"/>
      <c r="WUW316" s="3"/>
      <c r="WUX316" s="3"/>
      <c r="WUY316" s="3"/>
      <c r="WUZ316" s="3"/>
      <c r="WVA316" s="3"/>
      <c r="WVB316" s="3"/>
      <c r="WVC316" s="3"/>
      <c r="WVD316" s="3"/>
      <c r="WVE316" s="3"/>
      <c r="WVF316" s="3"/>
      <c r="WVG316" s="3"/>
      <c r="WVH316" s="3"/>
      <c r="WVI316" s="3"/>
      <c r="WVJ316" s="3"/>
      <c r="WVK316" s="3"/>
      <c r="WVL316" s="3"/>
      <c r="WVM316" s="3"/>
      <c r="WVN316" s="3"/>
      <c r="WVO316" s="3"/>
      <c r="WVP316" s="3"/>
      <c r="WVQ316" s="3"/>
      <c r="WVR316" s="3"/>
      <c r="WVS316" s="3"/>
      <c r="WVT316" s="3"/>
      <c r="WVU316" s="3"/>
      <c r="WVV316" s="3"/>
      <c r="WVW316" s="3"/>
      <c r="WVX316" s="3"/>
      <c r="WVY316" s="3"/>
      <c r="WVZ316" s="3"/>
      <c r="WWA316" s="3"/>
      <c r="WWB316" s="3"/>
      <c r="WWC316" s="3"/>
      <c r="WWD316" s="3"/>
      <c r="WWE316" s="3"/>
      <c r="WWF316" s="3"/>
      <c r="WWG316" s="3"/>
      <c r="WWH316" s="3"/>
      <c r="WWI316" s="3"/>
      <c r="WWJ316" s="3"/>
      <c r="WWK316" s="3"/>
      <c r="WWL316" s="3"/>
      <c r="WWM316" s="3"/>
      <c r="WWN316" s="3"/>
      <c r="WWO316" s="3"/>
      <c r="WWP316" s="3"/>
      <c r="WWQ316" s="3"/>
      <c r="WWR316" s="3"/>
      <c r="WWS316" s="3"/>
      <c r="WWT316" s="3"/>
      <c r="WWU316" s="3"/>
      <c r="WWV316" s="3"/>
      <c r="WWW316" s="3"/>
      <c r="WWX316" s="3"/>
      <c r="WWY316" s="3"/>
      <c r="WWZ316" s="3"/>
      <c r="WXA316" s="3"/>
      <c r="WXB316" s="3"/>
      <c r="WXC316" s="3"/>
      <c r="WXD316" s="3"/>
      <c r="WXE316" s="3"/>
      <c r="WXF316" s="3"/>
      <c r="WXG316" s="3"/>
      <c r="WXH316" s="3"/>
      <c r="WXI316" s="3"/>
      <c r="WXJ316" s="3"/>
      <c r="WXK316" s="3"/>
      <c r="WXL316" s="3"/>
      <c r="WXM316" s="3"/>
      <c r="WXN316" s="3"/>
      <c r="WXO316" s="3"/>
      <c r="WXP316" s="3"/>
      <c r="WXQ316" s="3"/>
      <c r="WXR316" s="3"/>
      <c r="WXS316" s="3"/>
      <c r="WXT316" s="3"/>
      <c r="WXU316" s="3"/>
      <c r="WXV316" s="3"/>
      <c r="WXW316" s="3"/>
      <c r="WXX316" s="3"/>
      <c r="WXY316" s="3"/>
      <c r="WXZ316" s="3"/>
      <c r="WYA316" s="3"/>
      <c r="WYB316" s="3"/>
      <c r="WYC316" s="3"/>
      <c r="WYD316" s="3"/>
      <c r="WYE316" s="3"/>
      <c r="WYF316" s="3"/>
      <c r="WYG316" s="3"/>
      <c r="WYH316" s="3"/>
      <c r="WYI316" s="3"/>
      <c r="WYJ316" s="3"/>
      <c r="WYK316" s="3"/>
      <c r="WYL316" s="3"/>
      <c r="WYM316" s="3"/>
      <c r="WYN316" s="3"/>
      <c r="WYO316" s="3"/>
      <c r="WYP316" s="3"/>
      <c r="WYQ316" s="3"/>
      <c r="WYR316" s="3"/>
      <c r="WYS316" s="3"/>
      <c r="WYT316" s="3"/>
      <c r="WYU316" s="3"/>
      <c r="WYV316" s="3"/>
      <c r="WYW316" s="3"/>
      <c r="WYX316" s="3"/>
      <c r="WYY316" s="3"/>
      <c r="WYZ316" s="3"/>
      <c r="WZA316" s="3"/>
      <c r="WZB316" s="3"/>
      <c r="WZC316" s="3"/>
      <c r="WZD316" s="3"/>
      <c r="WZE316" s="3"/>
      <c r="WZF316" s="3"/>
      <c r="WZG316" s="3"/>
      <c r="WZH316" s="3"/>
      <c r="WZI316" s="3"/>
      <c r="WZJ316" s="3"/>
      <c r="WZK316" s="3"/>
      <c r="WZL316" s="3"/>
      <c r="WZM316" s="3"/>
      <c r="WZN316" s="3"/>
      <c r="WZO316" s="3"/>
      <c r="WZP316" s="3"/>
      <c r="WZQ316" s="3"/>
      <c r="WZR316" s="3"/>
      <c r="WZS316" s="3"/>
      <c r="WZT316" s="3"/>
      <c r="WZU316" s="3"/>
      <c r="WZV316" s="3"/>
      <c r="WZW316" s="3"/>
      <c r="WZX316" s="3"/>
      <c r="WZY316" s="3"/>
      <c r="WZZ316" s="3"/>
      <c r="XAA316" s="3"/>
      <c r="XAB316" s="3"/>
      <c r="XAC316" s="3"/>
      <c r="XAD316" s="3"/>
      <c r="XAE316" s="3"/>
      <c r="XAF316" s="3"/>
      <c r="XAG316" s="3"/>
      <c r="XAH316" s="3"/>
      <c r="XAI316" s="3"/>
      <c r="XAJ316" s="3"/>
      <c r="XAK316" s="3"/>
      <c r="XAL316" s="3"/>
      <c r="XAM316" s="3"/>
      <c r="XAN316" s="3"/>
      <c r="XAO316" s="3"/>
      <c r="XAP316" s="3"/>
      <c r="XAQ316" s="3"/>
      <c r="XAR316" s="3"/>
      <c r="XAS316" s="3"/>
      <c r="XAT316" s="3"/>
      <c r="XAU316" s="3"/>
      <c r="XAV316" s="3"/>
      <c r="XAW316" s="3"/>
      <c r="XAX316" s="3"/>
      <c r="XAY316" s="3"/>
      <c r="XAZ316" s="3"/>
      <c r="XBA316" s="3"/>
      <c r="XBB316" s="3"/>
      <c r="XBC316" s="3"/>
      <c r="XBD316" s="3"/>
      <c r="XBE316" s="3"/>
      <c r="XBF316" s="3"/>
      <c r="XBG316" s="3"/>
      <c r="XBH316" s="3"/>
      <c r="XBI316" s="3"/>
      <c r="XBJ316" s="3"/>
      <c r="XBK316" s="3"/>
      <c r="XBL316" s="3"/>
      <c r="XBM316" s="3"/>
      <c r="XBN316" s="3"/>
      <c r="XBO316" s="3"/>
      <c r="XBP316" s="3"/>
      <c r="XBQ316" s="3"/>
      <c r="XBR316" s="3"/>
      <c r="XBS316" s="3"/>
      <c r="XBT316" s="3"/>
    </row>
    <row r="317" spans="1:16296">
      <c r="B317" s="17" t="s">
        <v>30</v>
      </c>
      <c r="C317" s="2" t="s">
        <v>566</v>
      </c>
      <c r="E317" s="42">
        <v>54</v>
      </c>
      <c r="F317" s="51" t="s">
        <v>744</v>
      </c>
      <c r="G317" s="1" t="s">
        <v>16</v>
      </c>
      <c r="H317" s="12" t="s">
        <v>251</v>
      </c>
      <c r="I317" s="12" t="s">
        <v>252</v>
      </c>
      <c r="J317" s="11" t="s">
        <v>870</v>
      </c>
      <c r="K317" s="60" t="s">
        <v>253</v>
      </c>
      <c r="L317" s="93"/>
      <c r="M317" s="93"/>
      <c r="O317" s="74">
        <v>0</v>
      </c>
      <c r="P317" s="93"/>
      <c r="Q317" s="76"/>
      <c r="R317" s="74">
        <v>6.0000000000000001E-3</v>
      </c>
      <c r="S317" s="54"/>
      <c r="T317" s="54">
        <f t="shared" si="57"/>
        <v>0</v>
      </c>
      <c r="U317" s="54"/>
      <c r="V317" s="54"/>
      <c r="Z317" s="74">
        <v>9.8280000000000001E-5</v>
      </c>
      <c r="AA317" s="43"/>
      <c r="AE317" s="74">
        <f t="shared" si="58"/>
        <v>0</v>
      </c>
      <c r="AG317" s="74">
        <f t="shared" si="59"/>
        <v>0</v>
      </c>
      <c r="AI317" s="74">
        <f t="shared" si="62"/>
        <v>0</v>
      </c>
      <c r="AL317" s="707">
        <f t="shared" si="63"/>
        <v>0</v>
      </c>
      <c r="AN317" s="74">
        <f t="shared" si="69"/>
        <v>0</v>
      </c>
      <c r="AP317" s="74">
        <f t="shared" si="60"/>
        <v>0</v>
      </c>
      <c r="AQ317" s="253">
        <f t="shared" si="68"/>
        <v>0</v>
      </c>
      <c r="AT317" s="253">
        <f t="shared" si="61"/>
        <v>0</v>
      </c>
      <c r="AX317" s="43"/>
      <c r="AY317" s="92">
        <v>0</v>
      </c>
      <c r="AZ317" s="94"/>
      <c r="BA317" s="94"/>
      <c r="BB317" s="94"/>
      <c r="BJ317" s="253">
        <f t="shared" si="64"/>
        <v>0</v>
      </c>
      <c r="BS317" s="76"/>
      <c r="CU317" s="253">
        <f t="shared" si="65"/>
        <v>0</v>
      </c>
      <c r="DC317" s="93">
        <v>5.0000000000000001E-3</v>
      </c>
      <c r="DF317" s="253">
        <f t="shared" si="66"/>
        <v>1.3095238095238097E-3</v>
      </c>
      <c r="DG317" s="93"/>
      <c r="DM317" s="253">
        <f t="shared" si="67"/>
        <v>0</v>
      </c>
      <c r="EM317" s="93"/>
      <c r="EN317" s="93"/>
      <c r="EO317" s="17"/>
      <c r="EP317" s="17"/>
      <c r="EQ317" s="17"/>
    </row>
    <row r="318" spans="1:16296" ht="12.75" customHeight="1">
      <c r="B318" s="17" t="s">
        <v>30</v>
      </c>
      <c r="C318" s="2" t="s">
        <v>566</v>
      </c>
      <c r="E318" s="42">
        <v>54</v>
      </c>
      <c r="F318" s="51" t="s">
        <v>744</v>
      </c>
      <c r="G318" s="1" t="s">
        <v>16</v>
      </c>
      <c r="H318" s="12" t="s">
        <v>248</v>
      </c>
      <c r="I318" s="12" t="s">
        <v>249</v>
      </c>
      <c r="J318" s="11" t="s">
        <v>870</v>
      </c>
      <c r="K318" s="60" t="s">
        <v>250</v>
      </c>
      <c r="L318" s="93"/>
      <c r="M318" s="93"/>
      <c r="P318" s="93"/>
      <c r="Q318" s="76"/>
      <c r="S318" s="54"/>
      <c r="T318" s="54">
        <f t="shared" si="57"/>
        <v>0</v>
      </c>
      <c r="U318" s="54"/>
      <c r="V318" s="54"/>
      <c r="AA318" s="43"/>
      <c r="AE318" s="74">
        <f t="shared" si="58"/>
        <v>0</v>
      </c>
      <c r="AG318" s="74">
        <f t="shared" si="59"/>
        <v>0</v>
      </c>
      <c r="AI318" s="74">
        <f t="shared" si="62"/>
        <v>0</v>
      </c>
      <c r="AL318" s="707">
        <f t="shared" si="63"/>
        <v>0</v>
      </c>
      <c r="AN318" s="74">
        <f t="shared" si="69"/>
        <v>0</v>
      </c>
      <c r="AP318" s="74">
        <f t="shared" si="60"/>
        <v>0</v>
      </c>
      <c r="AQ318" s="253">
        <f t="shared" si="68"/>
        <v>0</v>
      </c>
      <c r="AT318" s="253">
        <f t="shared" si="61"/>
        <v>0</v>
      </c>
      <c r="AX318" s="43"/>
      <c r="AY318" s="95"/>
      <c r="AZ318" s="94"/>
      <c r="BA318" s="94"/>
      <c r="BB318" s="94"/>
      <c r="BJ318" s="253">
        <f t="shared" si="64"/>
        <v>0</v>
      </c>
      <c r="BS318" s="76"/>
      <c r="CU318" s="253">
        <f t="shared" si="65"/>
        <v>0</v>
      </c>
      <c r="DC318" s="93"/>
      <c r="DF318" s="253">
        <f t="shared" si="66"/>
        <v>0</v>
      </c>
      <c r="DG318" s="93"/>
      <c r="DM318" s="253">
        <f t="shared" si="67"/>
        <v>0</v>
      </c>
      <c r="EM318" s="93"/>
      <c r="EN318" s="93"/>
      <c r="EO318" s="17"/>
      <c r="EP318" s="17"/>
      <c r="EQ318" s="17"/>
    </row>
    <row r="319" spans="1:16296">
      <c r="B319" s="17" t="s">
        <v>14</v>
      </c>
      <c r="C319" s="2" t="s">
        <v>566</v>
      </c>
      <c r="E319" s="42">
        <v>54</v>
      </c>
      <c r="F319" s="51" t="s">
        <v>744</v>
      </c>
      <c r="G319" s="1" t="s">
        <v>16</v>
      </c>
      <c r="H319" s="1" t="s">
        <v>662</v>
      </c>
      <c r="I319" s="1" t="s">
        <v>237</v>
      </c>
      <c r="J319" s="11" t="s">
        <v>870</v>
      </c>
      <c r="L319" s="93"/>
      <c r="M319" s="93"/>
      <c r="P319" s="93"/>
      <c r="Q319" s="76"/>
      <c r="S319" s="1"/>
      <c r="T319" s="54">
        <f t="shared" si="57"/>
        <v>0</v>
      </c>
      <c r="U319" s="1"/>
      <c r="V319" s="1"/>
      <c r="AA319" s="43"/>
      <c r="AE319" s="74">
        <f t="shared" si="58"/>
        <v>0</v>
      </c>
      <c r="AG319" s="74">
        <f t="shared" si="59"/>
        <v>0</v>
      </c>
      <c r="AI319" s="74">
        <f t="shared" si="62"/>
        <v>0</v>
      </c>
      <c r="AL319" s="707">
        <f t="shared" si="63"/>
        <v>0</v>
      </c>
      <c r="AN319" s="74">
        <f t="shared" si="69"/>
        <v>0</v>
      </c>
      <c r="AP319" s="74">
        <f t="shared" si="60"/>
        <v>0</v>
      </c>
      <c r="AQ319" s="253">
        <f t="shared" si="68"/>
        <v>0</v>
      </c>
      <c r="AT319" s="253">
        <f t="shared" si="61"/>
        <v>0</v>
      </c>
      <c r="AV319" s="23">
        <v>7.3124648930194547E-2</v>
      </c>
      <c r="AW319" s="274"/>
      <c r="AX319" s="43"/>
      <c r="AY319" s="92"/>
      <c r="AZ319" s="94"/>
      <c r="BA319" s="94"/>
      <c r="BB319" s="94"/>
      <c r="BJ319" s="253">
        <f t="shared" si="64"/>
        <v>0</v>
      </c>
      <c r="BS319" s="76"/>
      <c r="CU319" s="253">
        <f t="shared" si="65"/>
        <v>0</v>
      </c>
      <c r="DC319" s="93"/>
      <c r="DF319" s="253">
        <f t="shared" si="66"/>
        <v>0</v>
      </c>
      <c r="DG319" s="93"/>
      <c r="DM319" s="253">
        <f t="shared" si="67"/>
        <v>0</v>
      </c>
      <c r="EM319" s="93"/>
      <c r="EN319" s="93"/>
      <c r="EO319" s="17"/>
      <c r="EP319" s="17"/>
      <c r="EQ319" s="17"/>
    </row>
    <row r="320" spans="1:16296">
      <c r="A320" s="16"/>
      <c r="B320" s="17"/>
      <c r="C320" s="2" t="s">
        <v>566</v>
      </c>
      <c r="E320" s="42">
        <v>54</v>
      </c>
      <c r="F320" s="51" t="s">
        <v>744</v>
      </c>
      <c r="G320" s="1" t="s">
        <v>16</v>
      </c>
      <c r="H320" s="1" t="s">
        <v>566</v>
      </c>
      <c r="J320" s="11" t="s">
        <v>870</v>
      </c>
      <c r="L320" s="93"/>
      <c r="M320" s="93"/>
      <c r="P320" s="93"/>
      <c r="Q320" s="76"/>
      <c r="S320" s="54"/>
      <c r="T320" s="54">
        <f t="shared" si="57"/>
        <v>0</v>
      </c>
      <c r="U320" s="54"/>
      <c r="V320" s="54"/>
      <c r="AA320" s="43"/>
      <c r="AE320" s="74">
        <f t="shared" si="58"/>
        <v>0</v>
      </c>
      <c r="AG320" s="74">
        <f t="shared" si="59"/>
        <v>0</v>
      </c>
      <c r="AI320" s="74">
        <f t="shared" si="62"/>
        <v>0</v>
      </c>
      <c r="AL320" s="707">
        <f t="shared" si="63"/>
        <v>0</v>
      </c>
      <c r="AN320" s="74">
        <f t="shared" si="69"/>
        <v>0</v>
      </c>
      <c r="AP320" s="74">
        <f t="shared" si="60"/>
        <v>0</v>
      </c>
      <c r="AQ320" s="253">
        <f t="shared" si="68"/>
        <v>0</v>
      </c>
      <c r="AS320" s="259">
        <v>1E-3</v>
      </c>
      <c r="AT320" s="253">
        <f t="shared" si="61"/>
        <v>5.0000000000000001E-4</v>
      </c>
      <c r="AV320" s="23"/>
      <c r="AW320" s="274"/>
      <c r="AX320" s="43"/>
      <c r="AY320" s="92">
        <v>0</v>
      </c>
      <c r="AZ320" s="94"/>
      <c r="BA320" s="94"/>
      <c r="BB320" s="94"/>
      <c r="BJ320" s="253">
        <f t="shared" si="64"/>
        <v>0</v>
      </c>
      <c r="BS320" s="76"/>
      <c r="BV320" s="23">
        <v>2.4139270133560196E-3</v>
      </c>
      <c r="BW320" s="23">
        <v>6.3000000000000003E-4</v>
      </c>
      <c r="BX320" s="23"/>
      <c r="BY320" s="23"/>
      <c r="BZ320" s="23">
        <v>1.8307810798741605E-2</v>
      </c>
      <c r="CA320" s="23">
        <v>8.1733668278527536E-4</v>
      </c>
      <c r="CB320" s="23"/>
      <c r="CF320" s="23"/>
      <c r="CU320" s="253">
        <f t="shared" si="65"/>
        <v>0</v>
      </c>
      <c r="DC320" s="93"/>
      <c r="DF320" s="253">
        <f t="shared" si="66"/>
        <v>0</v>
      </c>
      <c r="DG320" s="93"/>
      <c r="DM320" s="253">
        <f t="shared" si="67"/>
        <v>0</v>
      </c>
      <c r="EM320" s="93"/>
      <c r="EN320" s="93"/>
      <c r="EO320" s="17"/>
      <c r="EP320" s="17"/>
      <c r="EQ320" s="17"/>
    </row>
    <row r="321" spans="1:16296">
      <c r="B321" s="17" t="s">
        <v>17</v>
      </c>
      <c r="C321" s="2" t="s">
        <v>566</v>
      </c>
      <c r="E321" s="42">
        <v>55</v>
      </c>
      <c r="F321" s="51" t="s">
        <v>746</v>
      </c>
      <c r="G321" s="12" t="s">
        <v>17</v>
      </c>
      <c r="H321" s="12" t="s">
        <v>254</v>
      </c>
      <c r="I321" s="12" t="s">
        <v>255</v>
      </c>
      <c r="J321" s="11" t="s">
        <v>870</v>
      </c>
      <c r="K321" s="60" t="s">
        <v>256</v>
      </c>
      <c r="L321" s="93"/>
      <c r="M321" s="93"/>
      <c r="O321" s="74">
        <v>0</v>
      </c>
      <c r="P321" s="93"/>
      <c r="Q321" s="76"/>
      <c r="R321" s="74">
        <v>0.04</v>
      </c>
      <c r="S321" s="54"/>
      <c r="T321" s="54">
        <f t="shared" si="57"/>
        <v>0</v>
      </c>
      <c r="U321" s="54"/>
      <c r="V321" s="54"/>
      <c r="AA321" s="43"/>
      <c r="AE321" s="74">
        <f t="shared" si="58"/>
        <v>0</v>
      </c>
      <c r="AF321" s="74">
        <v>4.8702890679219052E-4</v>
      </c>
      <c r="AG321" s="74">
        <f t="shared" si="59"/>
        <v>4.3832601611297148E-4</v>
      </c>
      <c r="AH321" s="74">
        <v>0.102248491523666</v>
      </c>
      <c r="AI321" s="74">
        <f t="shared" si="62"/>
        <v>9.2023642371299397E-2</v>
      </c>
      <c r="AL321" s="707">
        <f t="shared" si="63"/>
        <v>1.8492393677482476E-2</v>
      </c>
      <c r="AM321" s="74">
        <v>0.1193535</v>
      </c>
      <c r="AN321" s="74">
        <f t="shared" si="69"/>
        <v>8.3547449999999995E-2</v>
      </c>
      <c r="AO321" s="74">
        <v>8.3833713709695005E-3</v>
      </c>
      <c r="AP321" s="74">
        <f t="shared" si="60"/>
        <v>5.0300228225817001E-3</v>
      </c>
      <c r="AQ321" s="253">
        <f t="shared" si="68"/>
        <v>4.4288736411290851E-2</v>
      </c>
      <c r="AT321" s="253">
        <f t="shared" si="61"/>
        <v>0</v>
      </c>
      <c r="AX321" s="43"/>
      <c r="AY321" s="92">
        <v>0</v>
      </c>
      <c r="AZ321" s="94"/>
      <c r="BA321" s="94"/>
      <c r="BB321" s="94"/>
      <c r="BJ321" s="253">
        <f t="shared" si="64"/>
        <v>0</v>
      </c>
      <c r="BS321" s="76"/>
      <c r="CU321" s="253">
        <f t="shared" si="65"/>
        <v>0</v>
      </c>
      <c r="DC321" s="93"/>
      <c r="DF321" s="253">
        <f t="shared" si="66"/>
        <v>0</v>
      </c>
      <c r="DG321" s="93"/>
      <c r="DM321" s="253">
        <f t="shared" si="67"/>
        <v>0</v>
      </c>
      <c r="EM321" s="93"/>
      <c r="EN321" s="93"/>
      <c r="EO321" s="17"/>
      <c r="EP321" s="17"/>
      <c r="EQ321" s="17"/>
    </row>
    <row r="322" spans="1:16296">
      <c r="B322" s="17" t="s">
        <v>17</v>
      </c>
      <c r="C322" s="2" t="s">
        <v>566</v>
      </c>
      <c r="E322" s="42">
        <v>55</v>
      </c>
      <c r="F322" s="51" t="s">
        <v>746</v>
      </c>
      <c r="G322" s="12" t="s">
        <v>17</v>
      </c>
      <c r="H322" s="12" t="s">
        <v>261</v>
      </c>
      <c r="I322" s="12" t="s">
        <v>255</v>
      </c>
      <c r="J322" s="11" t="s">
        <v>870</v>
      </c>
      <c r="K322" s="60" t="s">
        <v>262</v>
      </c>
      <c r="L322" s="93"/>
      <c r="M322" s="93"/>
      <c r="P322" s="93"/>
      <c r="Q322" s="76"/>
      <c r="R322" s="74">
        <v>0.02</v>
      </c>
      <c r="S322" s="54"/>
      <c r="T322" s="54">
        <f t="shared" si="57"/>
        <v>0</v>
      </c>
      <c r="U322" s="54"/>
      <c r="V322" s="54"/>
      <c r="AA322" s="43"/>
      <c r="AE322" s="74">
        <f t="shared" si="58"/>
        <v>0</v>
      </c>
      <c r="AG322" s="74">
        <f t="shared" si="59"/>
        <v>0</v>
      </c>
      <c r="AH322" s="74">
        <v>1.0809862918927229E-2</v>
      </c>
      <c r="AI322" s="74">
        <f t="shared" si="62"/>
        <v>9.7288766270345068E-3</v>
      </c>
      <c r="AL322" s="707">
        <f t="shared" si="63"/>
        <v>1.9457753254069014E-3</v>
      </c>
      <c r="AN322" s="74">
        <f t="shared" si="69"/>
        <v>0</v>
      </c>
      <c r="AP322" s="74">
        <f t="shared" si="60"/>
        <v>0</v>
      </c>
      <c r="AQ322" s="253">
        <f t="shared" si="68"/>
        <v>0</v>
      </c>
      <c r="AT322" s="253">
        <f t="shared" si="61"/>
        <v>0</v>
      </c>
      <c r="AX322" s="43"/>
      <c r="AY322" s="92">
        <v>0</v>
      </c>
      <c r="AZ322" s="94"/>
      <c r="BA322" s="94"/>
      <c r="BB322" s="94"/>
      <c r="BJ322" s="253">
        <f t="shared" si="64"/>
        <v>0</v>
      </c>
      <c r="BS322" s="76"/>
      <c r="CF322" s="23">
        <v>1.9368438069952937E-3</v>
      </c>
      <c r="CU322" s="253">
        <f t="shared" si="65"/>
        <v>0</v>
      </c>
      <c r="DC322" s="93"/>
      <c r="DF322" s="253">
        <f t="shared" si="66"/>
        <v>0</v>
      </c>
      <c r="DG322" s="93"/>
      <c r="DM322" s="253">
        <f t="shared" si="67"/>
        <v>0</v>
      </c>
      <c r="EM322" s="93"/>
      <c r="EN322" s="93"/>
      <c r="EO322" s="17"/>
      <c r="EP322" s="17"/>
      <c r="EQ322" s="17"/>
    </row>
    <row r="323" spans="1:16296">
      <c r="B323" s="17"/>
      <c r="C323" s="2" t="s">
        <v>566</v>
      </c>
      <c r="E323" s="42">
        <v>55</v>
      </c>
      <c r="F323" s="51" t="s">
        <v>746</v>
      </c>
      <c r="G323" s="12" t="s">
        <v>17</v>
      </c>
      <c r="H323" s="12" t="s">
        <v>450</v>
      </c>
      <c r="I323" s="12" t="s">
        <v>255</v>
      </c>
      <c r="J323" s="11" t="s">
        <v>870</v>
      </c>
      <c r="K323" s="60" t="s">
        <v>449</v>
      </c>
      <c r="L323" s="93"/>
      <c r="M323" s="93"/>
      <c r="P323" s="93"/>
      <c r="Q323" s="76"/>
      <c r="S323" s="54"/>
      <c r="T323" s="54">
        <f t="shared" si="57"/>
        <v>0</v>
      </c>
      <c r="U323" s="54"/>
      <c r="V323" s="54"/>
      <c r="AA323" s="43"/>
      <c r="AE323" s="74">
        <f t="shared" si="58"/>
        <v>0</v>
      </c>
      <c r="AG323" s="74">
        <f t="shared" si="59"/>
        <v>0</v>
      </c>
      <c r="AI323" s="74">
        <f t="shared" si="62"/>
        <v>0</v>
      </c>
      <c r="AL323" s="707">
        <f t="shared" si="63"/>
        <v>0</v>
      </c>
      <c r="AN323" s="74">
        <f t="shared" si="69"/>
        <v>0</v>
      </c>
      <c r="AP323" s="74">
        <f t="shared" si="60"/>
        <v>0</v>
      </c>
      <c r="AQ323" s="253">
        <f t="shared" si="68"/>
        <v>0</v>
      </c>
      <c r="AT323" s="253">
        <f t="shared" si="61"/>
        <v>0</v>
      </c>
      <c r="AX323" s="43"/>
      <c r="AY323" s="92">
        <v>0</v>
      </c>
      <c r="AZ323" s="94"/>
      <c r="BA323" s="94"/>
      <c r="BB323" s="94"/>
      <c r="BJ323" s="253">
        <f t="shared" si="64"/>
        <v>0</v>
      </c>
      <c r="BS323" s="76"/>
      <c r="CF323" s="23">
        <v>7.3881839150600785E-3</v>
      </c>
      <c r="CU323" s="253">
        <f t="shared" si="65"/>
        <v>0</v>
      </c>
      <c r="DC323" s="93"/>
      <c r="DF323" s="253">
        <f t="shared" si="66"/>
        <v>0</v>
      </c>
      <c r="DG323" s="93"/>
      <c r="DM323" s="253">
        <f t="shared" si="67"/>
        <v>0</v>
      </c>
      <c r="EM323" s="93"/>
      <c r="EN323" s="93"/>
      <c r="EO323" s="17"/>
      <c r="EP323" s="17"/>
      <c r="EQ323" s="17"/>
    </row>
    <row r="324" spans="1:16296">
      <c r="B324" s="17"/>
      <c r="C324" s="2" t="s">
        <v>566</v>
      </c>
      <c r="E324" s="42">
        <v>55</v>
      </c>
      <c r="F324" s="51" t="s">
        <v>746</v>
      </c>
      <c r="G324" s="12" t="s">
        <v>17</v>
      </c>
      <c r="H324" s="1" t="s">
        <v>17</v>
      </c>
      <c r="I324" s="12" t="s">
        <v>255</v>
      </c>
      <c r="J324" s="11" t="s">
        <v>870</v>
      </c>
      <c r="K324" s="61" t="s">
        <v>576</v>
      </c>
      <c r="L324" s="93"/>
      <c r="M324" s="93"/>
      <c r="P324" s="93"/>
      <c r="Q324" s="76"/>
      <c r="S324" s="54"/>
      <c r="T324" s="54">
        <f t="shared" ref="T324:T376" si="70">U324*U$3+V324*V$3</f>
        <v>0</v>
      </c>
      <c r="U324" s="54"/>
      <c r="V324" s="54"/>
      <c r="AA324" s="43"/>
      <c r="AE324" s="74">
        <f t="shared" si="58"/>
        <v>0</v>
      </c>
      <c r="AG324" s="74">
        <f t="shared" si="59"/>
        <v>0</v>
      </c>
      <c r="AI324" s="74">
        <f t="shared" si="62"/>
        <v>0</v>
      </c>
      <c r="AL324" s="707">
        <f t="shared" si="63"/>
        <v>0</v>
      </c>
      <c r="AN324" s="74">
        <f t="shared" si="69"/>
        <v>0</v>
      </c>
      <c r="AP324" s="74">
        <f t="shared" si="60"/>
        <v>0</v>
      </c>
      <c r="AQ324" s="253">
        <f t="shared" si="68"/>
        <v>0</v>
      </c>
      <c r="AT324" s="253">
        <f t="shared" si="61"/>
        <v>0</v>
      </c>
      <c r="AX324" s="43"/>
      <c r="AZ324" s="94"/>
      <c r="BA324" s="94"/>
      <c r="BB324" s="94"/>
      <c r="BJ324" s="253">
        <f t="shared" si="64"/>
        <v>0</v>
      </c>
      <c r="BS324" s="76"/>
      <c r="BV324" s="23"/>
      <c r="BW324" s="23"/>
      <c r="BX324" s="23">
        <v>2.1000000000000001E-4</v>
      </c>
      <c r="BY324" s="23"/>
      <c r="CA324" s="23">
        <v>4.9441656922577869E-2</v>
      </c>
      <c r="CF324" s="23"/>
      <c r="CU324" s="253">
        <f t="shared" si="65"/>
        <v>0</v>
      </c>
      <c r="DC324" s="93"/>
      <c r="DF324" s="253">
        <f t="shared" si="66"/>
        <v>0</v>
      </c>
      <c r="DG324" s="93"/>
      <c r="DM324" s="253">
        <f t="shared" si="67"/>
        <v>0</v>
      </c>
      <c r="EM324" s="93"/>
      <c r="EN324" s="93"/>
      <c r="EO324" s="17"/>
      <c r="EP324" s="17"/>
      <c r="EQ324" s="17"/>
    </row>
    <row r="325" spans="1:16296">
      <c r="A325" s="16" t="s">
        <v>17</v>
      </c>
      <c r="B325" s="17" t="s">
        <v>30</v>
      </c>
      <c r="C325" s="2" t="s">
        <v>566</v>
      </c>
      <c r="E325" s="42">
        <v>55</v>
      </c>
      <c r="F325" s="51" t="s">
        <v>746</v>
      </c>
      <c r="G325" s="12" t="s">
        <v>17</v>
      </c>
      <c r="H325" s="1" t="s">
        <v>17</v>
      </c>
      <c r="I325" s="12" t="s">
        <v>255</v>
      </c>
      <c r="J325" s="11" t="s">
        <v>870</v>
      </c>
      <c r="K325" s="61" t="s">
        <v>263</v>
      </c>
      <c r="L325" s="93"/>
      <c r="M325" s="93"/>
      <c r="P325" s="93"/>
      <c r="Q325" s="76"/>
      <c r="S325" s="54"/>
      <c r="T325" s="54">
        <f t="shared" si="70"/>
        <v>0</v>
      </c>
      <c r="U325" s="54"/>
      <c r="V325" s="54"/>
      <c r="AA325" s="43"/>
      <c r="AD325" s="74">
        <v>3.2177439271116652E-2</v>
      </c>
      <c r="AE325" s="74">
        <f t="shared" si="58"/>
        <v>2.7350823380449155E-2</v>
      </c>
      <c r="AG325" s="74">
        <f t="shared" si="59"/>
        <v>0</v>
      </c>
      <c r="AI325" s="74">
        <f t="shared" si="62"/>
        <v>0</v>
      </c>
      <c r="AL325" s="707">
        <f t="shared" si="63"/>
        <v>5.4701646760898313E-3</v>
      </c>
      <c r="AN325" s="74">
        <f t="shared" si="69"/>
        <v>0</v>
      </c>
      <c r="AP325" s="74">
        <f t="shared" si="60"/>
        <v>0</v>
      </c>
      <c r="AQ325" s="253">
        <f t="shared" si="68"/>
        <v>0</v>
      </c>
      <c r="AS325" s="259">
        <v>0.105</v>
      </c>
      <c r="AT325" s="253">
        <f t="shared" si="61"/>
        <v>5.2499999999999998E-2</v>
      </c>
      <c r="AV325" s="23">
        <v>1.1872542511361895E-2</v>
      </c>
      <c r="AW325" s="274"/>
      <c r="AX325" s="43"/>
      <c r="AY325" s="92">
        <v>0</v>
      </c>
      <c r="AZ325" s="94"/>
      <c r="BA325" s="94"/>
      <c r="BB325" s="94"/>
      <c r="BJ325" s="253">
        <f t="shared" si="64"/>
        <v>0</v>
      </c>
      <c r="BS325" s="76"/>
      <c r="CF325" s="23">
        <v>5.0790562433256454E-3</v>
      </c>
      <c r="CU325" s="253">
        <f t="shared" si="65"/>
        <v>0</v>
      </c>
      <c r="DC325" s="93"/>
      <c r="DF325" s="253">
        <f t="shared" si="66"/>
        <v>0</v>
      </c>
      <c r="DG325" s="93"/>
      <c r="DM325" s="253">
        <f t="shared" si="67"/>
        <v>0</v>
      </c>
      <c r="EM325" s="93"/>
      <c r="EN325" s="93"/>
      <c r="EO325" s="17"/>
      <c r="EP325" s="17"/>
      <c r="EQ325" s="17"/>
    </row>
    <row r="326" spans="1:16296">
      <c r="B326" s="17" t="s">
        <v>17</v>
      </c>
      <c r="C326" s="2" t="s">
        <v>566</v>
      </c>
      <c r="E326" s="42">
        <v>55</v>
      </c>
      <c r="F326" s="51" t="s">
        <v>746</v>
      </c>
      <c r="G326" s="12" t="s">
        <v>17</v>
      </c>
      <c r="H326" s="12" t="s">
        <v>257</v>
      </c>
      <c r="I326" s="12" t="s">
        <v>255</v>
      </c>
      <c r="J326" s="11" t="s">
        <v>870</v>
      </c>
      <c r="K326" s="60" t="s">
        <v>255</v>
      </c>
      <c r="L326" s="93"/>
      <c r="M326" s="93"/>
      <c r="N326" s="74">
        <v>0.28494537000000003</v>
      </c>
      <c r="O326" s="74">
        <v>2.8663899999999999E-3</v>
      </c>
      <c r="P326" s="93"/>
      <c r="Q326" s="76"/>
      <c r="R326" s="74">
        <v>0.23</v>
      </c>
      <c r="S326" s="54"/>
      <c r="T326" s="54">
        <f t="shared" si="70"/>
        <v>0</v>
      </c>
      <c r="U326" s="54"/>
      <c r="V326" s="54"/>
      <c r="AA326" s="43"/>
      <c r="AB326" s="23">
        <v>4.6132659147437522E-3</v>
      </c>
      <c r="AE326" s="74">
        <f t="shared" ref="AE326:AE375" si="71">AD326*(1-AE$377)</f>
        <v>0</v>
      </c>
      <c r="AG326" s="74">
        <f t="shared" ref="AG326:AG375" si="72">AF326*(1-AG$377)</f>
        <v>0</v>
      </c>
      <c r="AI326" s="74">
        <f t="shared" si="62"/>
        <v>0</v>
      </c>
      <c r="AL326" s="707">
        <f t="shared" si="63"/>
        <v>0</v>
      </c>
      <c r="AN326" s="74">
        <f t="shared" si="69"/>
        <v>0</v>
      </c>
      <c r="AP326" s="74">
        <f t="shared" ref="AP326:AP375" si="73">AO326*(1-AP$377)</f>
        <v>0</v>
      </c>
      <c r="AQ326" s="253">
        <f t="shared" si="68"/>
        <v>0</v>
      </c>
      <c r="AR326" s="74">
        <v>0.2</v>
      </c>
      <c r="AT326" s="253">
        <f t="shared" ref="AT326:AT379" si="74">IFERROR(SUM(,AR326*AR$3,AS326*AS$3)," ")</f>
        <v>0.1</v>
      </c>
      <c r="AU326" s="74">
        <v>0.2</v>
      </c>
      <c r="AX326" s="43"/>
      <c r="AY326" s="92">
        <v>0</v>
      </c>
      <c r="AZ326" s="94"/>
      <c r="BA326" s="94"/>
      <c r="BB326" s="94"/>
      <c r="BJ326" s="253">
        <f t="shared" si="64"/>
        <v>0</v>
      </c>
      <c r="BS326" s="76"/>
      <c r="CU326" s="253">
        <f t="shared" si="65"/>
        <v>0</v>
      </c>
      <c r="DC326" s="93">
        <v>1.6E-2</v>
      </c>
      <c r="DF326" s="253">
        <f t="shared" si="66"/>
        <v>4.1904761904761906E-3</v>
      </c>
      <c r="DG326" s="93"/>
      <c r="DM326" s="253">
        <f t="shared" si="67"/>
        <v>0</v>
      </c>
      <c r="EM326" s="93"/>
      <c r="EN326" s="93"/>
      <c r="EO326" s="17"/>
      <c r="EP326" s="17"/>
      <c r="EQ326" s="17"/>
    </row>
    <row r="327" spans="1:16296">
      <c r="B327" s="17" t="s">
        <v>17</v>
      </c>
      <c r="C327" s="2" t="s">
        <v>566</v>
      </c>
      <c r="E327" s="42">
        <v>55</v>
      </c>
      <c r="F327" s="51" t="s">
        <v>746</v>
      </c>
      <c r="G327" s="12" t="s">
        <v>17</v>
      </c>
      <c r="H327" s="12" t="s">
        <v>258</v>
      </c>
      <c r="I327" s="12" t="s">
        <v>259</v>
      </c>
      <c r="J327" s="11" t="s">
        <v>870</v>
      </c>
      <c r="K327" s="60" t="s">
        <v>260</v>
      </c>
      <c r="L327" s="93"/>
      <c r="M327" s="93"/>
      <c r="P327" s="93"/>
      <c r="Q327" s="76"/>
      <c r="S327" s="54">
        <v>4.0000000000000001E-3</v>
      </c>
      <c r="T327" s="54">
        <f t="shared" si="70"/>
        <v>0</v>
      </c>
      <c r="U327" s="54">
        <v>0</v>
      </c>
      <c r="V327" s="54">
        <v>0</v>
      </c>
      <c r="AA327" s="43"/>
      <c r="AE327" s="74">
        <f t="shared" si="71"/>
        <v>0</v>
      </c>
      <c r="AG327" s="74">
        <f t="shared" si="72"/>
        <v>0</v>
      </c>
      <c r="AI327" s="74">
        <f t="shared" ref="AI327:AI376" si="75">AH327*(1-AI$377)</f>
        <v>0</v>
      </c>
      <c r="AL327" s="707">
        <f t="shared" ref="AL327:AL379" si="76">(AE327*AD$3+AG327*AF$3+AI327*AH$3+AJ327*AJ$3+AK327*AK$3)</f>
        <v>0</v>
      </c>
      <c r="AN327" s="74">
        <f t="shared" si="69"/>
        <v>0</v>
      </c>
      <c r="AP327" s="74">
        <f t="shared" si="73"/>
        <v>0</v>
      </c>
      <c r="AQ327" s="253">
        <f t="shared" si="68"/>
        <v>0</v>
      </c>
      <c r="AT327" s="253">
        <f t="shared" si="74"/>
        <v>0</v>
      </c>
      <c r="AX327" s="43"/>
      <c r="AY327" s="92">
        <v>0</v>
      </c>
      <c r="AZ327" s="94"/>
      <c r="BA327" s="94"/>
      <c r="BB327" s="94"/>
      <c r="BJ327" s="253">
        <f t="shared" ref="BJ327:BJ379" si="77">IFERROR(SUM(,BD327*BD$3,BE327*BE$3,BF327*BF$3,BG327*BG$3,BH327*BH$3,BI327*BI$3)," ")</f>
        <v>0</v>
      </c>
      <c r="BS327" s="76"/>
      <c r="CU327" s="253">
        <f t="shared" ref="CU327:CU379" si="78">IFERROR(SUM(,CS327*CS$3,CT327*CT$3)," ")</f>
        <v>0</v>
      </c>
      <c r="DC327" s="93"/>
      <c r="DF327" s="253">
        <f t="shared" ref="DF327:DF379" si="79">IFERROR(SUM(,DC327*DC$3,DD327*DD$3,DE327*DE$3)," ")</f>
        <v>0</v>
      </c>
      <c r="DG327" s="93"/>
      <c r="DM327" s="253">
        <f t="shared" ref="DM327:DM379" si="80">IFERROR(SUM(,DJ327*DJ$3,DK327*DK$3,DL327*DL$3)," ")</f>
        <v>0</v>
      </c>
      <c r="EM327" s="93"/>
      <c r="EN327" s="93"/>
      <c r="EO327" s="17"/>
      <c r="EP327" s="17"/>
      <c r="EQ327" s="17"/>
    </row>
    <row r="328" spans="1:16296">
      <c r="A328" s="16" t="s">
        <v>332</v>
      </c>
      <c r="B328" s="17" t="s">
        <v>276</v>
      </c>
      <c r="C328" s="2" t="s">
        <v>375</v>
      </c>
      <c r="E328" s="42">
        <v>56</v>
      </c>
      <c r="F328" s="50" t="s">
        <v>332</v>
      </c>
      <c r="G328" s="12" t="s">
        <v>287</v>
      </c>
      <c r="H328" s="12" t="s">
        <v>287</v>
      </c>
      <c r="I328" s="12" t="s">
        <v>288</v>
      </c>
      <c r="J328" s="11" t="str">
        <f>VLOOKUP(K328,[1]Codes!$C$1:$P$3253,14,FALSE)</f>
        <v>RL</v>
      </c>
      <c r="K328" s="60" t="s">
        <v>289</v>
      </c>
      <c r="L328" s="93"/>
      <c r="M328" s="93"/>
      <c r="P328" s="93"/>
      <c r="Q328" s="76"/>
      <c r="R328" s="74">
        <v>0.02</v>
      </c>
      <c r="S328" s="54"/>
      <c r="T328" s="54">
        <f t="shared" si="70"/>
        <v>0</v>
      </c>
      <c r="U328" s="54"/>
      <c r="V328" s="54"/>
      <c r="AA328" s="43"/>
      <c r="AE328" s="74">
        <f t="shared" si="71"/>
        <v>0</v>
      </c>
      <c r="AF328" s="74">
        <v>1.2706126851935659E-3</v>
      </c>
      <c r="AG328" s="74">
        <f t="shared" si="72"/>
        <v>1.1435514166742093E-3</v>
      </c>
      <c r="AI328" s="74">
        <f t="shared" si="75"/>
        <v>0</v>
      </c>
      <c r="AL328" s="707">
        <f t="shared" si="76"/>
        <v>2.2871028333484186E-4</v>
      </c>
      <c r="AN328" s="74">
        <f t="shared" si="69"/>
        <v>0</v>
      </c>
      <c r="AP328" s="74">
        <f t="shared" si="73"/>
        <v>0</v>
      </c>
      <c r="AQ328" s="253">
        <f t="shared" si="68"/>
        <v>0</v>
      </c>
      <c r="AT328" s="253">
        <f t="shared" si="74"/>
        <v>0</v>
      </c>
      <c r="AX328" s="43"/>
      <c r="AY328" s="92">
        <v>0</v>
      </c>
      <c r="AZ328" s="94"/>
      <c r="BA328" s="94"/>
      <c r="BB328" s="94"/>
      <c r="BJ328" s="253">
        <f t="shared" si="77"/>
        <v>0</v>
      </c>
      <c r="BS328" s="76"/>
      <c r="CU328" s="253">
        <f t="shared" si="78"/>
        <v>0</v>
      </c>
      <c r="DC328" s="93"/>
      <c r="DF328" s="253">
        <f t="shared" si="79"/>
        <v>0</v>
      </c>
      <c r="DG328" s="93"/>
      <c r="DM328" s="253">
        <f t="shared" si="80"/>
        <v>0</v>
      </c>
      <c r="EM328" s="93"/>
      <c r="EN328" s="93"/>
      <c r="EO328" s="17"/>
      <c r="EP328" s="17"/>
      <c r="EQ328" s="17"/>
    </row>
    <row r="329" spans="1:16296" ht="15" customHeight="1">
      <c r="A329" s="16" t="s">
        <v>331</v>
      </c>
      <c r="B329" s="17" t="s">
        <v>33</v>
      </c>
      <c r="C329" s="2" t="s">
        <v>375</v>
      </c>
      <c r="E329" s="42">
        <v>57</v>
      </c>
      <c r="F329" s="50" t="s">
        <v>331</v>
      </c>
      <c r="G329" s="12" t="s">
        <v>307</v>
      </c>
      <c r="H329" s="12" t="s">
        <v>307</v>
      </c>
      <c r="I329" s="12" t="s">
        <v>308</v>
      </c>
      <c r="J329" s="11" t="s">
        <v>885</v>
      </c>
      <c r="K329" s="60" t="s">
        <v>521</v>
      </c>
      <c r="L329" s="93"/>
      <c r="M329" s="93"/>
      <c r="P329" s="93"/>
      <c r="Q329" s="76"/>
      <c r="R329" s="74">
        <v>3.5999999999999999E-3</v>
      </c>
      <c r="S329" s="54"/>
      <c r="T329" s="54">
        <f t="shared" si="70"/>
        <v>0</v>
      </c>
      <c r="U329" s="54"/>
      <c r="V329" s="54"/>
      <c r="Z329" s="74">
        <v>2.8589899999999996E-3</v>
      </c>
      <c r="AA329" s="43"/>
      <c r="AC329" s="23">
        <v>1E-3</v>
      </c>
      <c r="AE329" s="74">
        <f t="shared" si="71"/>
        <v>0</v>
      </c>
      <c r="AG329" s="74">
        <f t="shared" si="72"/>
        <v>0</v>
      </c>
      <c r="AH329" s="74">
        <v>2.5787528541040845E-3</v>
      </c>
      <c r="AI329" s="74">
        <f t="shared" si="75"/>
        <v>2.3208775686936762E-3</v>
      </c>
      <c r="AJ329" s="74">
        <v>1.7674142808485709E-2</v>
      </c>
      <c r="AL329" s="707">
        <f t="shared" si="76"/>
        <v>3.9990040754358776E-3</v>
      </c>
      <c r="AN329" s="74">
        <f t="shared" si="69"/>
        <v>0</v>
      </c>
      <c r="AP329" s="74">
        <f t="shared" si="73"/>
        <v>0</v>
      </c>
      <c r="AQ329" s="253">
        <f t="shared" si="68"/>
        <v>0</v>
      </c>
      <c r="AT329" s="253">
        <f t="shared" si="74"/>
        <v>0</v>
      </c>
      <c r="AU329" s="74">
        <v>0.25</v>
      </c>
      <c r="AV329" s="23">
        <v>0.10483582699279988</v>
      </c>
      <c r="AW329" s="274"/>
      <c r="AX329" s="23"/>
      <c r="AY329" s="92">
        <v>0</v>
      </c>
      <c r="AZ329" s="94"/>
      <c r="BA329" s="94"/>
      <c r="BB329" s="94"/>
      <c r="BJ329" s="253">
        <f t="shared" si="77"/>
        <v>0</v>
      </c>
      <c r="BS329" s="76"/>
      <c r="BV329" s="23"/>
      <c r="BW329" s="23">
        <v>3.5400000000000001E-2</v>
      </c>
      <c r="BX329" s="23"/>
      <c r="BY329" s="23"/>
      <c r="BZ329" s="23">
        <v>8.6765629876418074E-2</v>
      </c>
      <c r="CA329" s="23">
        <v>0.39355929661509209</v>
      </c>
      <c r="CB329" s="23"/>
      <c r="CD329" s="101">
        <v>3.7000000000000002E-3</v>
      </c>
      <c r="CF329" s="23">
        <v>1.1839936153886442E-2</v>
      </c>
      <c r="CU329" s="253">
        <f t="shared" si="78"/>
        <v>0</v>
      </c>
      <c r="DC329" s="93"/>
      <c r="DD329" s="74">
        <v>0.1</v>
      </c>
      <c r="DF329" s="253">
        <f t="shared" si="79"/>
        <v>1.5476190476190477E-2</v>
      </c>
      <c r="DG329" s="93"/>
      <c r="DM329" s="253">
        <f t="shared" si="80"/>
        <v>0</v>
      </c>
      <c r="EM329" s="93"/>
      <c r="EN329" s="93"/>
      <c r="EO329" s="17"/>
      <c r="EP329" s="17"/>
      <c r="EQ329" s="17"/>
    </row>
    <row r="330" spans="1:16296">
      <c r="A330" s="1"/>
      <c r="B330" s="17"/>
      <c r="C330" s="2" t="s">
        <v>375</v>
      </c>
      <c r="D330" s="29" t="s">
        <v>668</v>
      </c>
      <c r="E330" s="42">
        <v>58</v>
      </c>
      <c r="F330" s="2" t="s">
        <v>919</v>
      </c>
      <c r="G330" s="12" t="s">
        <v>668</v>
      </c>
      <c r="H330" s="11" t="s">
        <v>425</v>
      </c>
      <c r="J330" s="11" t="s">
        <v>870</v>
      </c>
      <c r="K330" s="30" t="s">
        <v>426</v>
      </c>
      <c r="L330" s="93"/>
      <c r="M330" s="93"/>
      <c r="P330" s="93"/>
      <c r="Q330" s="76"/>
      <c r="S330" s="54"/>
      <c r="T330" s="54">
        <f t="shared" si="70"/>
        <v>0</v>
      </c>
      <c r="U330" s="54"/>
      <c r="V330" s="54"/>
      <c r="AA330" s="43"/>
      <c r="AE330" s="74">
        <f t="shared" si="71"/>
        <v>0</v>
      </c>
      <c r="AG330" s="74">
        <f t="shared" si="72"/>
        <v>0</v>
      </c>
      <c r="AI330" s="74">
        <f t="shared" si="75"/>
        <v>0</v>
      </c>
      <c r="AL330" s="707">
        <f t="shared" si="76"/>
        <v>0</v>
      </c>
      <c r="AN330" s="74">
        <f t="shared" si="69"/>
        <v>0</v>
      </c>
      <c r="AP330" s="74">
        <f t="shared" si="73"/>
        <v>0</v>
      </c>
      <c r="AQ330" s="253">
        <f t="shared" si="68"/>
        <v>0</v>
      </c>
      <c r="AT330" s="253">
        <f t="shared" si="74"/>
        <v>0</v>
      </c>
      <c r="AX330" s="43"/>
      <c r="AY330" s="92">
        <v>0</v>
      </c>
      <c r="AZ330" s="94"/>
      <c r="BA330" s="94"/>
      <c r="BB330" s="94"/>
      <c r="BJ330" s="253">
        <f t="shared" si="77"/>
        <v>0</v>
      </c>
      <c r="BS330" s="76"/>
      <c r="CF330" s="23">
        <v>9.8820304157055993E-4</v>
      </c>
      <c r="CU330" s="253">
        <f t="shared" si="78"/>
        <v>0</v>
      </c>
      <c r="DC330" s="93"/>
      <c r="DF330" s="253">
        <f t="shared" si="79"/>
        <v>0</v>
      </c>
      <c r="DG330" s="93"/>
      <c r="DM330" s="253">
        <f t="shared" si="80"/>
        <v>0</v>
      </c>
      <c r="EM330" s="93"/>
      <c r="EN330" s="93"/>
      <c r="EO330" s="17"/>
      <c r="EP330" s="17"/>
      <c r="EQ330" s="17"/>
    </row>
    <row r="331" spans="1:16296">
      <c r="B331" s="17"/>
      <c r="C331" s="2" t="s">
        <v>375</v>
      </c>
      <c r="E331" s="42">
        <v>58</v>
      </c>
      <c r="F331" s="2" t="s">
        <v>919</v>
      </c>
      <c r="G331" s="12" t="s">
        <v>333</v>
      </c>
      <c r="H331" s="12" t="s">
        <v>333</v>
      </c>
      <c r="I331" s="1" t="s">
        <v>571</v>
      </c>
      <c r="J331" s="11" t="e">
        <f>VLOOKUP(K331,[1]Codes!$C$1:$P$3253,14,FALSE)</f>
        <v>#N/A</v>
      </c>
      <c r="K331" s="60" t="s">
        <v>369</v>
      </c>
      <c r="L331" s="93"/>
      <c r="M331" s="93"/>
      <c r="P331" s="93"/>
      <c r="Q331" s="76"/>
      <c r="S331" s="54"/>
      <c r="T331" s="54">
        <f t="shared" si="70"/>
        <v>0</v>
      </c>
      <c r="U331" s="54"/>
      <c r="V331" s="54"/>
      <c r="AA331" s="43"/>
      <c r="AB331" s="23">
        <v>3.867340852562478E-3</v>
      </c>
      <c r="AE331" s="74">
        <f t="shared" si="71"/>
        <v>0</v>
      </c>
      <c r="AF331" s="74">
        <v>9.2846662744032991E-3</v>
      </c>
      <c r="AG331" s="74">
        <f t="shared" si="72"/>
        <v>8.3561996469629692E-3</v>
      </c>
      <c r="AI331" s="74">
        <f t="shared" si="75"/>
        <v>0</v>
      </c>
      <c r="AJ331" s="74">
        <v>1.2282779225867251E-2</v>
      </c>
      <c r="AL331" s="707">
        <f t="shared" si="76"/>
        <v>4.1277957745660442E-3</v>
      </c>
      <c r="AN331" s="74">
        <f t="shared" si="69"/>
        <v>0</v>
      </c>
      <c r="AP331" s="74">
        <f t="shared" si="73"/>
        <v>0</v>
      </c>
      <c r="AQ331" s="253">
        <f t="shared" si="68"/>
        <v>0</v>
      </c>
      <c r="AT331" s="253">
        <f t="shared" si="74"/>
        <v>0</v>
      </c>
      <c r="AU331" s="74">
        <v>0.25</v>
      </c>
      <c r="AX331" s="43"/>
      <c r="AY331" s="92">
        <v>0</v>
      </c>
      <c r="AZ331" s="94"/>
      <c r="BA331" s="94"/>
      <c r="BB331" s="94"/>
      <c r="BJ331" s="253">
        <f t="shared" si="77"/>
        <v>0</v>
      </c>
      <c r="BS331" s="76"/>
      <c r="CF331" s="23">
        <v>0.4709396581363946</v>
      </c>
      <c r="CU331" s="253">
        <f t="shared" si="78"/>
        <v>0</v>
      </c>
      <c r="DC331" s="93"/>
      <c r="DF331" s="253">
        <f t="shared" si="79"/>
        <v>0</v>
      </c>
      <c r="DG331" s="93"/>
      <c r="DM331" s="253">
        <f t="shared" si="80"/>
        <v>0</v>
      </c>
      <c r="EM331" s="93"/>
      <c r="EN331" s="93"/>
      <c r="EO331" s="17"/>
      <c r="EP331" s="17"/>
      <c r="EQ331" s="17"/>
    </row>
    <row r="332" spans="1:16296">
      <c r="B332" s="17"/>
      <c r="C332" s="2" t="s">
        <v>375</v>
      </c>
      <c r="E332" s="42">
        <v>58</v>
      </c>
      <c r="F332" s="2" t="s">
        <v>919</v>
      </c>
      <c r="G332" s="12" t="s">
        <v>333</v>
      </c>
      <c r="H332" s="12" t="s">
        <v>572</v>
      </c>
      <c r="I332" s="1" t="s">
        <v>571</v>
      </c>
      <c r="J332" s="11" t="e">
        <f>VLOOKUP(K332,[1]Codes!$C$1:$P$3253,14,FALSE)</f>
        <v>#N/A</v>
      </c>
      <c r="K332" s="60" t="s">
        <v>369</v>
      </c>
      <c r="L332" s="93"/>
      <c r="M332" s="93"/>
      <c r="P332" s="93"/>
      <c r="Q332" s="76"/>
      <c r="S332" s="54"/>
      <c r="T332" s="54">
        <f t="shared" si="70"/>
        <v>0</v>
      </c>
      <c r="U332" s="54"/>
      <c r="V332" s="54"/>
      <c r="AA332" s="43"/>
      <c r="AE332" s="74">
        <f t="shared" si="71"/>
        <v>0</v>
      </c>
      <c r="AG332" s="74">
        <f t="shared" si="72"/>
        <v>0</v>
      </c>
      <c r="AI332" s="74">
        <f t="shared" si="75"/>
        <v>0</v>
      </c>
      <c r="AL332" s="707">
        <f t="shared" si="76"/>
        <v>0</v>
      </c>
      <c r="AN332" s="74">
        <f t="shared" si="69"/>
        <v>0</v>
      </c>
      <c r="AP332" s="74">
        <f t="shared" si="73"/>
        <v>0</v>
      </c>
      <c r="AQ332" s="253">
        <f t="shared" si="68"/>
        <v>0</v>
      </c>
      <c r="AT332" s="253">
        <f t="shared" si="74"/>
        <v>0</v>
      </c>
      <c r="AV332" s="23"/>
      <c r="AW332" s="274"/>
      <c r="AX332" s="43"/>
      <c r="AY332" s="92">
        <v>0</v>
      </c>
      <c r="AZ332" s="94"/>
      <c r="BA332" s="94"/>
      <c r="BB332" s="94"/>
      <c r="BI332" s="23"/>
      <c r="BJ332" s="253">
        <f t="shared" si="77"/>
        <v>0</v>
      </c>
      <c r="BM332" s="23"/>
      <c r="BS332" s="100"/>
      <c r="BT332" s="23"/>
      <c r="BU332" s="23"/>
      <c r="BV332" s="23"/>
      <c r="BW332" s="23"/>
      <c r="BX332" s="23"/>
      <c r="BY332" s="23"/>
      <c r="BZ332" s="23"/>
      <c r="CA332" s="23">
        <v>0.11963509003538046</v>
      </c>
      <c r="CB332" s="23"/>
      <c r="CP332" s="100"/>
      <c r="CQ332" s="274"/>
      <c r="CR332" s="274"/>
      <c r="CU332" s="253">
        <f t="shared" si="78"/>
        <v>0</v>
      </c>
      <c r="DC332" s="93"/>
      <c r="DD332" s="74">
        <v>0.15</v>
      </c>
      <c r="DF332" s="253">
        <f t="shared" si="79"/>
        <v>2.3214285714285715E-2</v>
      </c>
      <c r="DG332" s="93"/>
      <c r="DM332" s="253">
        <f t="shared" si="80"/>
        <v>0</v>
      </c>
      <c r="DV332" s="23"/>
      <c r="DW332" s="23"/>
      <c r="EM332" s="93"/>
      <c r="EN332" s="93"/>
      <c r="EO332" s="17"/>
      <c r="EP332" s="17"/>
      <c r="EQ332" s="17"/>
    </row>
    <row r="333" spans="1:16296">
      <c r="A333" s="16"/>
      <c r="B333" s="17"/>
      <c r="C333" s="2" t="s">
        <v>375</v>
      </c>
      <c r="D333" s="29" t="s">
        <v>668</v>
      </c>
      <c r="E333" s="42">
        <v>58</v>
      </c>
      <c r="F333" s="2" t="s">
        <v>919</v>
      </c>
      <c r="G333" s="12" t="s">
        <v>713</v>
      </c>
      <c r="H333" s="12" t="s">
        <v>373</v>
      </c>
      <c r="I333" s="12" t="s">
        <v>375</v>
      </c>
      <c r="J333" s="11" t="s">
        <v>870</v>
      </c>
      <c r="K333" s="60" t="s">
        <v>374</v>
      </c>
      <c r="L333" s="93"/>
      <c r="M333" s="93"/>
      <c r="P333" s="93"/>
      <c r="Q333" s="76"/>
      <c r="S333" s="54"/>
      <c r="T333" s="54">
        <f t="shared" si="70"/>
        <v>0</v>
      </c>
      <c r="U333" s="54"/>
      <c r="V333" s="54"/>
      <c r="AA333" s="43"/>
      <c r="AE333" s="74">
        <f t="shared" si="71"/>
        <v>0</v>
      </c>
      <c r="AG333" s="74">
        <f t="shared" si="72"/>
        <v>0</v>
      </c>
      <c r="AI333" s="74">
        <f t="shared" si="75"/>
        <v>0</v>
      </c>
      <c r="AL333" s="707">
        <f t="shared" si="76"/>
        <v>0</v>
      </c>
      <c r="AN333" s="74">
        <f t="shared" si="69"/>
        <v>0</v>
      </c>
      <c r="AP333" s="74">
        <f t="shared" si="73"/>
        <v>0</v>
      </c>
      <c r="AQ333" s="253">
        <f t="shared" si="68"/>
        <v>0</v>
      </c>
      <c r="AT333" s="253">
        <f t="shared" si="74"/>
        <v>0</v>
      </c>
      <c r="AV333" s="23">
        <v>4.0290047490170039E-2</v>
      </c>
      <c r="AW333" s="274"/>
      <c r="AX333" s="43"/>
      <c r="AY333" s="92">
        <v>0</v>
      </c>
      <c r="AZ333" s="94"/>
      <c r="BA333" s="94"/>
      <c r="BB333" s="94"/>
      <c r="BJ333" s="253">
        <f t="shared" si="77"/>
        <v>0</v>
      </c>
      <c r="BS333" s="76"/>
      <c r="CF333" s="23">
        <v>2.8739574344063157E-2</v>
      </c>
      <c r="CU333" s="253">
        <f t="shared" si="78"/>
        <v>0</v>
      </c>
      <c r="DC333" s="93"/>
      <c r="DD333" s="74">
        <v>0.15</v>
      </c>
      <c r="DF333" s="253">
        <f t="shared" si="79"/>
        <v>2.3214285714285715E-2</v>
      </c>
      <c r="DG333" s="93"/>
      <c r="DM333" s="253">
        <f t="shared" si="80"/>
        <v>0</v>
      </c>
      <c r="EM333" s="93"/>
      <c r="EN333" s="93"/>
      <c r="EO333" s="17"/>
      <c r="EP333" s="17"/>
      <c r="EQ333" s="17"/>
    </row>
    <row r="334" spans="1:16296">
      <c r="A334" s="16"/>
      <c r="B334" s="17"/>
      <c r="D334" s="29"/>
      <c r="E334" s="42">
        <v>58</v>
      </c>
      <c r="F334" s="2" t="s">
        <v>919</v>
      </c>
      <c r="G334" s="12"/>
      <c r="H334" s="50" t="s">
        <v>916</v>
      </c>
      <c r="I334" s="12" t="s">
        <v>375</v>
      </c>
      <c r="J334" s="11" t="s">
        <v>917</v>
      </c>
      <c r="K334" s="60" t="s">
        <v>918</v>
      </c>
      <c r="L334" s="93"/>
      <c r="M334" s="93"/>
      <c r="P334" s="93"/>
      <c r="Q334" s="76"/>
      <c r="S334" s="54"/>
      <c r="T334" s="54">
        <f t="shared" si="70"/>
        <v>0</v>
      </c>
      <c r="U334" s="54"/>
      <c r="V334" s="54"/>
      <c r="AA334" s="43"/>
      <c r="AE334" s="74">
        <f t="shared" si="71"/>
        <v>0</v>
      </c>
      <c r="AG334" s="74">
        <f t="shared" si="72"/>
        <v>0</v>
      </c>
      <c r="AI334" s="74">
        <f t="shared" si="75"/>
        <v>0</v>
      </c>
      <c r="AL334" s="707">
        <f t="shared" si="76"/>
        <v>0</v>
      </c>
      <c r="AN334" s="74">
        <f t="shared" si="69"/>
        <v>0</v>
      </c>
      <c r="AP334" s="74">
        <f t="shared" si="73"/>
        <v>0</v>
      </c>
      <c r="AQ334" s="253">
        <f t="shared" si="68"/>
        <v>0</v>
      </c>
      <c r="AT334" s="253">
        <f t="shared" si="74"/>
        <v>0</v>
      </c>
      <c r="AV334" s="23"/>
      <c r="AW334" s="274"/>
      <c r="AX334" s="43"/>
      <c r="AY334" s="92"/>
      <c r="AZ334" s="94"/>
      <c r="BA334" s="94"/>
      <c r="BB334" s="94"/>
      <c r="BJ334" s="253">
        <f t="shared" si="77"/>
        <v>0</v>
      </c>
      <c r="BS334" s="76"/>
      <c r="CF334" s="23"/>
      <c r="CU334" s="253">
        <f t="shared" si="78"/>
        <v>0</v>
      </c>
      <c r="DC334" s="93"/>
      <c r="DF334" s="253">
        <f t="shared" si="79"/>
        <v>0</v>
      </c>
      <c r="DG334" s="93"/>
      <c r="DM334" s="253">
        <f t="shared" si="80"/>
        <v>0</v>
      </c>
      <c r="EM334" s="93"/>
      <c r="EN334" s="93"/>
      <c r="EO334" s="17"/>
      <c r="EP334" s="17"/>
      <c r="EQ334" s="17"/>
    </row>
    <row r="335" spans="1:16296" s="3" customFormat="1" ht="15" customHeight="1">
      <c r="A335" s="161">
        <v>0.25</v>
      </c>
      <c r="B335" s="166"/>
      <c r="D335" s="216"/>
      <c r="E335" s="201">
        <v>59</v>
      </c>
      <c r="F335" s="144" t="s">
        <v>774</v>
      </c>
      <c r="G335" s="44"/>
      <c r="H335" s="44"/>
      <c r="I335" s="44"/>
      <c r="J335" s="191" t="s">
        <v>870</v>
      </c>
      <c r="K335" s="200"/>
      <c r="L335" s="169"/>
      <c r="M335" s="169"/>
      <c r="N335" s="77"/>
      <c r="O335" s="77"/>
      <c r="P335" s="169"/>
      <c r="Q335" s="79"/>
      <c r="R335" s="77"/>
      <c r="S335" s="54"/>
      <c r="T335" s="54">
        <f t="shared" si="70"/>
        <v>0</v>
      </c>
      <c r="U335" s="54"/>
      <c r="V335" s="54"/>
      <c r="W335" s="77"/>
      <c r="X335" s="77"/>
      <c r="Y335" s="77"/>
      <c r="Z335" s="77"/>
      <c r="AA335" s="43"/>
      <c r="AB335" s="77"/>
      <c r="AC335" s="77"/>
      <c r="AD335" s="77"/>
      <c r="AE335" s="74">
        <f t="shared" si="71"/>
        <v>0</v>
      </c>
      <c r="AF335" s="77"/>
      <c r="AG335" s="74">
        <f t="shared" si="72"/>
        <v>0</v>
      </c>
      <c r="AH335" s="77"/>
      <c r="AI335" s="74">
        <f t="shared" si="75"/>
        <v>0</v>
      </c>
      <c r="AJ335" s="77"/>
      <c r="AK335" s="77"/>
      <c r="AL335" s="707">
        <f t="shared" si="76"/>
        <v>0</v>
      </c>
      <c r="AM335" s="77"/>
      <c r="AN335" s="74">
        <f t="shared" si="69"/>
        <v>0</v>
      </c>
      <c r="AO335" s="77"/>
      <c r="AP335" s="74">
        <f t="shared" si="73"/>
        <v>0</v>
      </c>
      <c r="AQ335" s="253">
        <f t="shared" si="68"/>
        <v>0</v>
      </c>
      <c r="AR335" s="77"/>
      <c r="AS335" s="262"/>
      <c r="AT335" s="253">
        <f t="shared" si="74"/>
        <v>0</v>
      </c>
      <c r="AU335" s="77"/>
      <c r="AV335" s="174"/>
      <c r="AW335" s="277"/>
      <c r="AX335" s="43"/>
      <c r="AY335" s="170">
        <v>0</v>
      </c>
      <c r="AZ335" s="164"/>
      <c r="BA335" s="164"/>
      <c r="BB335" s="164"/>
      <c r="BC335" s="275"/>
      <c r="BD335" s="275"/>
      <c r="BE335" s="77"/>
      <c r="BF335" s="77"/>
      <c r="BG335" s="77"/>
      <c r="BH335" s="77"/>
      <c r="BI335" s="77"/>
      <c r="BJ335" s="253">
        <f t="shared" si="77"/>
        <v>0</v>
      </c>
      <c r="BK335" s="77"/>
      <c r="BL335" s="77"/>
      <c r="BM335" s="77"/>
      <c r="BN335" s="77"/>
      <c r="BO335" s="77"/>
      <c r="BP335" s="77"/>
      <c r="BQ335" s="275"/>
      <c r="BR335" s="275"/>
      <c r="BS335" s="79"/>
      <c r="BT335" s="77"/>
      <c r="BU335" s="77"/>
      <c r="BV335" s="77"/>
      <c r="BW335" s="77"/>
      <c r="BX335" s="77"/>
      <c r="BY335" s="77"/>
      <c r="BZ335" s="77"/>
      <c r="CA335" s="77"/>
      <c r="CB335" s="77"/>
      <c r="CC335" s="275"/>
      <c r="CD335" s="77"/>
      <c r="CE335" s="79"/>
      <c r="CF335" s="174"/>
      <c r="CG335" s="275"/>
      <c r="CH335" s="275"/>
      <c r="CI335" s="275"/>
      <c r="CJ335" s="275">
        <v>5.3999999999999999E-2</v>
      </c>
      <c r="CK335" s="79">
        <v>0.25</v>
      </c>
      <c r="CL335" s="5"/>
      <c r="CN335" s="275">
        <v>0.13</v>
      </c>
      <c r="CO335" s="275">
        <v>0.08</v>
      </c>
      <c r="CP335" s="79"/>
      <c r="CQ335" s="275">
        <v>0.15</v>
      </c>
      <c r="CR335" s="275"/>
      <c r="CS335" s="77"/>
      <c r="CT335" s="77"/>
      <c r="CU335" s="253">
        <f t="shared" si="78"/>
        <v>0</v>
      </c>
      <c r="CV335" s="275"/>
      <c r="CW335" s="239"/>
      <c r="CX335" s="275"/>
      <c r="CY335" s="275"/>
      <c r="CZ335" s="275"/>
      <c r="DA335" s="275"/>
      <c r="DB335" s="275"/>
      <c r="DC335" s="169"/>
      <c r="DD335" s="77"/>
      <c r="DE335" s="77"/>
      <c r="DF335" s="253">
        <f t="shared" si="79"/>
        <v>0</v>
      </c>
      <c r="DG335" s="169"/>
      <c r="DH335" s="77"/>
      <c r="DI335" s="77"/>
      <c r="DJ335" s="77"/>
      <c r="DK335" s="77"/>
      <c r="DL335" s="77"/>
      <c r="DM335" s="253">
        <f t="shared" si="80"/>
        <v>0</v>
      </c>
      <c r="DN335" s="275">
        <v>0.1</v>
      </c>
      <c r="DO335" s="275"/>
      <c r="DP335" s="77"/>
      <c r="DQ335" s="77"/>
      <c r="DR335" s="77"/>
      <c r="DS335" s="77"/>
      <c r="DT335" s="77"/>
      <c r="DU335" s="77"/>
      <c r="DV335" s="77"/>
      <c r="DW335" s="77"/>
      <c r="DX335" s="77"/>
      <c r="DY335" s="74"/>
      <c r="DZ335" s="74"/>
      <c r="EA335" s="74"/>
      <c r="EB335" s="74"/>
      <c r="EC335" s="74"/>
      <c r="ED335" s="74"/>
      <c r="EE335" s="74"/>
      <c r="EF335" s="74"/>
      <c r="EG335" s="74"/>
      <c r="EH335" s="74"/>
      <c r="EI335" s="74"/>
      <c r="EJ335" s="74"/>
      <c r="EK335" s="74"/>
      <c r="EL335" s="74"/>
      <c r="EM335" s="93"/>
      <c r="EN335" s="93"/>
      <c r="EO335" s="17"/>
      <c r="EP335" s="17"/>
      <c r="EQ335" s="17"/>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K335" s="2"/>
      <c r="RL335" s="2"/>
      <c r="RM335" s="2"/>
      <c r="RN335" s="2"/>
      <c r="RO335" s="2"/>
      <c r="RP335" s="2"/>
      <c r="RQ335" s="2"/>
      <c r="RR335" s="2"/>
      <c r="RS335" s="2"/>
      <c r="RT335" s="2"/>
      <c r="RU335" s="2"/>
      <c r="RV335" s="2"/>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2"/>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2"/>
      <c r="VG335" s="2"/>
      <c r="VH335" s="2"/>
      <c r="VI335" s="2"/>
      <c r="VJ335" s="2"/>
      <c r="VK335" s="2"/>
      <c r="VL335" s="2"/>
      <c r="VM335" s="2"/>
      <c r="VN335" s="2"/>
      <c r="VO335" s="2"/>
      <c r="VP335" s="2"/>
      <c r="VQ335" s="2"/>
      <c r="VR335" s="2"/>
      <c r="VS335" s="2"/>
      <c r="VT335" s="2"/>
      <c r="VU335" s="2"/>
      <c r="VV335" s="2"/>
      <c r="VW335" s="2"/>
      <c r="VX335" s="2"/>
      <c r="VY335" s="2"/>
      <c r="VZ335" s="2"/>
      <c r="WA335" s="2"/>
      <c r="WB335" s="2"/>
      <c r="WC335" s="2"/>
      <c r="WD335" s="2"/>
      <c r="WE335" s="2"/>
      <c r="WF335" s="2"/>
      <c r="WG335" s="2"/>
      <c r="WH335" s="2"/>
      <c r="WI335" s="2"/>
      <c r="WJ335" s="2"/>
      <c r="WK335" s="2"/>
      <c r="WL335" s="2"/>
      <c r="WM335" s="2"/>
      <c r="WN335" s="2"/>
      <c r="WO335" s="2"/>
      <c r="WP335" s="2"/>
      <c r="WQ335" s="2"/>
      <c r="WR335" s="2"/>
      <c r="WS335" s="2"/>
      <c r="WT335" s="2"/>
      <c r="WU335" s="2"/>
      <c r="WV335" s="2"/>
      <c r="WW335" s="2"/>
      <c r="WX335" s="2"/>
      <c r="WY335" s="2"/>
      <c r="WZ335" s="2"/>
      <c r="XA335" s="2"/>
      <c r="XB335" s="2"/>
      <c r="XC335" s="2"/>
      <c r="XD335" s="2"/>
      <c r="XE335" s="2"/>
      <c r="XF335" s="2"/>
      <c r="XG335" s="2"/>
      <c r="XH335" s="2"/>
      <c r="XI335" s="2"/>
      <c r="XJ335" s="2"/>
      <c r="XK335" s="2"/>
      <c r="XL335" s="2"/>
      <c r="XM335" s="2"/>
      <c r="XN335" s="2"/>
      <c r="XO335" s="2"/>
      <c r="XP335" s="2"/>
      <c r="XQ335" s="2"/>
      <c r="XR335" s="2"/>
      <c r="XS335" s="2"/>
      <c r="XT335" s="2"/>
      <c r="XU335" s="2"/>
      <c r="XV335" s="2"/>
      <c r="XW335" s="2"/>
      <c r="XX335" s="2"/>
      <c r="XY335" s="2"/>
      <c r="XZ335" s="2"/>
      <c r="YA335" s="2"/>
      <c r="YB335" s="2"/>
      <c r="YC335" s="2"/>
      <c r="YD335" s="2"/>
      <c r="YE335" s="2"/>
      <c r="YF335" s="2"/>
      <c r="YG335" s="2"/>
      <c r="YH335" s="2"/>
      <c r="YI335" s="2"/>
      <c r="YJ335" s="2"/>
      <c r="YK335" s="2"/>
      <c r="YL335" s="2"/>
      <c r="YM335" s="2"/>
      <c r="YN335" s="2"/>
      <c r="YO335" s="2"/>
      <c r="YP335" s="2"/>
      <c r="YQ335" s="2"/>
      <c r="YR335" s="2"/>
      <c r="YS335" s="2"/>
      <c r="YT335" s="2"/>
      <c r="YU335" s="2"/>
      <c r="YV335" s="2"/>
      <c r="YW335" s="2"/>
      <c r="YX335" s="2"/>
      <c r="YY335" s="2"/>
      <c r="YZ335" s="2"/>
      <c r="ZA335" s="2"/>
      <c r="ZB335" s="2"/>
      <c r="ZC335" s="2"/>
      <c r="ZD335" s="2"/>
      <c r="ZE335" s="2"/>
      <c r="ZF335" s="2"/>
      <c r="ZG335" s="2"/>
      <c r="ZH335" s="2"/>
      <c r="ZI335" s="2"/>
      <c r="ZJ335" s="2"/>
      <c r="ZK335" s="2"/>
      <c r="ZL335" s="2"/>
      <c r="ZM335" s="2"/>
      <c r="ZN335" s="2"/>
      <c r="ZO335" s="2"/>
      <c r="ZP335" s="2"/>
      <c r="ZQ335" s="2"/>
      <c r="ZR335" s="2"/>
      <c r="ZS335" s="2"/>
      <c r="ZT335" s="2"/>
      <c r="ZU335" s="2"/>
      <c r="ZV335" s="2"/>
      <c r="ZW335" s="2"/>
      <c r="ZX335" s="2"/>
      <c r="ZY335" s="2"/>
      <c r="ZZ335" s="2"/>
      <c r="AAA335" s="2"/>
      <c r="AAB335" s="2"/>
      <c r="AAC335" s="2"/>
      <c r="AAD335" s="2"/>
      <c r="AAE335" s="2"/>
      <c r="AAF335" s="2"/>
      <c r="AAG335" s="2"/>
      <c r="AAH335" s="2"/>
      <c r="AAI335" s="2"/>
      <c r="AAJ335" s="2"/>
      <c r="AAK335" s="2"/>
      <c r="AAL335" s="2"/>
      <c r="AAM335" s="2"/>
      <c r="AAN335" s="2"/>
      <c r="AAO335" s="2"/>
      <c r="AAP335" s="2"/>
      <c r="AAQ335" s="2"/>
      <c r="AAR335" s="2"/>
      <c r="AAS335" s="2"/>
      <c r="AAT335" s="2"/>
      <c r="AAU335" s="2"/>
      <c r="AAV335" s="2"/>
      <c r="AAW335" s="2"/>
      <c r="AAX335" s="2"/>
      <c r="AAY335" s="2"/>
      <c r="AAZ335" s="2"/>
      <c r="ABA335" s="2"/>
      <c r="ABB335" s="2"/>
      <c r="ABC335" s="2"/>
      <c r="ABD335" s="2"/>
      <c r="ABE335" s="2"/>
      <c r="ABF335" s="2"/>
      <c r="ABG335" s="2"/>
      <c r="ABH335" s="2"/>
      <c r="ABI335" s="2"/>
      <c r="ABJ335" s="2"/>
      <c r="ABK335" s="2"/>
      <c r="ABL335" s="2"/>
      <c r="ABM335" s="2"/>
      <c r="ABN335" s="2"/>
      <c r="ABO335" s="2"/>
      <c r="ABP335" s="2"/>
      <c r="ABQ335" s="2"/>
      <c r="ABR335" s="2"/>
      <c r="ABS335" s="2"/>
      <c r="ABT335" s="2"/>
      <c r="ABU335" s="2"/>
      <c r="ABV335" s="2"/>
      <c r="ABW335" s="2"/>
      <c r="ABX335" s="2"/>
      <c r="ABY335" s="2"/>
      <c r="ABZ335" s="2"/>
      <c r="ACA335" s="2"/>
      <c r="ACB335" s="2"/>
      <c r="ACC335" s="2"/>
      <c r="ACD335" s="2"/>
      <c r="ACE335" s="2"/>
      <c r="ACF335" s="2"/>
      <c r="ACG335" s="2"/>
      <c r="ACH335" s="2"/>
      <c r="ACI335" s="2"/>
      <c r="ACJ335" s="2"/>
      <c r="ACK335" s="2"/>
      <c r="ACL335" s="2"/>
      <c r="ACM335" s="2"/>
      <c r="ACN335" s="2"/>
      <c r="ACO335" s="2"/>
      <c r="ACP335" s="2"/>
      <c r="ACQ335" s="2"/>
      <c r="ACR335" s="2"/>
      <c r="ACS335" s="2"/>
      <c r="ACT335" s="2"/>
      <c r="ACU335" s="2"/>
      <c r="ACV335" s="2"/>
      <c r="ACW335" s="2"/>
      <c r="ACX335" s="2"/>
      <c r="ACY335" s="2"/>
      <c r="ACZ335" s="2"/>
      <c r="ADA335" s="2"/>
      <c r="ADB335" s="2"/>
      <c r="ADC335" s="2"/>
      <c r="ADD335" s="2"/>
      <c r="ADE335" s="2"/>
      <c r="ADF335" s="2"/>
      <c r="ADG335" s="2"/>
      <c r="ADH335" s="2"/>
      <c r="ADI335" s="2"/>
      <c r="ADJ335" s="2"/>
      <c r="ADK335" s="2"/>
      <c r="ADL335" s="2"/>
      <c r="ADM335" s="2"/>
      <c r="ADN335" s="2"/>
      <c r="ADO335" s="2"/>
      <c r="ADP335" s="2"/>
      <c r="ADQ335" s="2"/>
      <c r="ADR335" s="2"/>
      <c r="ADS335" s="2"/>
      <c r="ADT335" s="2"/>
      <c r="ADU335" s="2"/>
      <c r="ADV335" s="2"/>
      <c r="ADW335" s="2"/>
      <c r="ADX335" s="2"/>
      <c r="ADY335" s="2"/>
      <c r="ADZ335" s="2"/>
      <c r="AEA335" s="2"/>
      <c r="AEB335" s="2"/>
      <c r="AEC335" s="2"/>
      <c r="AED335" s="2"/>
      <c r="AEE335" s="2"/>
      <c r="AEF335" s="2"/>
      <c r="AEG335" s="2"/>
      <c r="AEH335" s="2"/>
      <c r="AEI335" s="2"/>
      <c r="AEJ335" s="2"/>
      <c r="AEK335" s="2"/>
      <c r="AEL335" s="2"/>
      <c r="AEM335" s="2"/>
      <c r="AEN335" s="2"/>
      <c r="AEO335" s="2"/>
      <c r="AEP335" s="2"/>
      <c r="AEQ335" s="2"/>
      <c r="AER335" s="2"/>
      <c r="AES335" s="2"/>
      <c r="AET335" s="2"/>
      <c r="AEU335" s="2"/>
      <c r="AEV335" s="2"/>
      <c r="AEW335" s="2"/>
      <c r="AEX335" s="2"/>
      <c r="AEY335" s="2"/>
      <c r="AEZ335" s="2"/>
      <c r="AFA335" s="2"/>
      <c r="AFB335" s="2"/>
      <c r="AFC335" s="2"/>
      <c r="AFD335" s="2"/>
      <c r="AFE335" s="2"/>
      <c r="AFF335" s="2"/>
      <c r="AFG335" s="2"/>
      <c r="AFH335" s="2"/>
      <c r="AFI335" s="2"/>
      <c r="AFJ335" s="2"/>
      <c r="AFK335" s="2"/>
      <c r="AFL335" s="2"/>
      <c r="AFM335" s="2"/>
      <c r="AFN335" s="2"/>
      <c r="AFO335" s="2"/>
      <c r="AFP335" s="2"/>
      <c r="AFQ335" s="2"/>
      <c r="AFR335" s="2"/>
      <c r="AFS335" s="2"/>
      <c r="AFT335" s="2"/>
      <c r="AFU335" s="2"/>
      <c r="AFV335" s="2"/>
      <c r="AFW335" s="2"/>
      <c r="AFX335" s="2"/>
      <c r="AFY335" s="2"/>
      <c r="AFZ335" s="2"/>
      <c r="AGA335" s="2"/>
      <c r="AGB335" s="2"/>
      <c r="AGC335" s="2"/>
      <c r="AGD335" s="2"/>
      <c r="AGE335" s="2"/>
      <c r="AGF335" s="2"/>
      <c r="AGG335" s="2"/>
      <c r="AGH335" s="2"/>
      <c r="AGI335" s="2"/>
      <c r="AGJ335" s="2"/>
      <c r="AGK335" s="2"/>
      <c r="AGL335" s="2"/>
      <c r="AGM335" s="2"/>
      <c r="AGN335" s="2"/>
      <c r="AGO335" s="2"/>
      <c r="AGP335" s="2"/>
      <c r="AGQ335" s="2"/>
      <c r="AGR335" s="2"/>
      <c r="AGS335" s="2"/>
      <c r="AGT335" s="2"/>
      <c r="AGU335" s="2"/>
      <c r="AGV335" s="2"/>
      <c r="AGW335" s="2"/>
      <c r="AGX335" s="2"/>
      <c r="AGY335" s="2"/>
      <c r="AGZ335" s="2"/>
      <c r="AHA335" s="2"/>
      <c r="AHB335" s="2"/>
      <c r="AHC335" s="2"/>
      <c r="AHD335" s="2"/>
      <c r="AHE335" s="2"/>
      <c r="AHF335" s="2"/>
      <c r="AHG335" s="2"/>
      <c r="AHH335" s="2"/>
      <c r="AHI335" s="2"/>
      <c r="AHJ335" s="2"/>
      <c r="AHK335" s="2"/>
      <c r="AHL335" s="2"/>
      <c r="AHM335" s="2"/>
      <c r="AHN335" s="2"/>
      <c r="AHO335" s="2"/>
      <c r="AHP335" s="2"/>
      <c r="AHQ335" s="2"/>
      <c r="AHR335" s="2"/>
      <c r="AHS335" s="2"/>
      <c r="AHT335" s="2"/>
      <c r="AHU335" s="2"/>
      <c r="AHV335" s="2"/>
      <c r="AHW335" s="2"/>
      <c r="AHX335" s="2"/>
      <c r="AHY335" s="2"/>
      <c r="AHZ335" s="2"/>
      <c r="AIA335" s="2"/>
      <c r="AIB335" s="2"/>
      <c r="AIC335" s="2"/>
      <c r="AID335" s="2"/>
      <c r="AIE335" s="2"/>
      <c r="AIF335" s="2"/>
      <c r="AIG335" s="2"/>
      <c r="AIH335" s="2"/>
      <c r="AII335" s="2"/>
      <c r="AIJ335" s="2"/>
      <c r="AIK335" s="2"/>
      <c r="AIL335" s="2"/>
      <c r="AIM335" s="2"/>
      <c r="AIN335" s="2"/>
      <c r="AIO335" s="2"/>
      <c r="AIP335" s="2"/>
      <c r="AIQ335" s="2"/>
      <c r="AIR335" s="2"/>
      <c r="AIS335" s="2"/>
      <c r="AIT335" s="2"/>
      <c r="AIU335" s="2"/>
      <c r="AIV335" s="2"/>
      <c r="AIW335" s="2"/>
      <c r="AIX335" s="2"/>
      <c r="AIY335" s="2"/>
      <c r="AIZ335" s="2"/>
      <c r="AJA335" s="2"/>
      <c r="AJB335" s="2"/>
      <c r="AJC335" s="2"/>
      <c r="AJD335" s="2"/>
      <c r="AJE335" s="2"/>
      <c r="AJF335" s="2"/>
      <c r="AJG335" s="2"/>
      <c r="AJH335" s="2"/>
      <c r="AJI335" s="2"/>
      <c r="AJJ335" s="2"/>
      <c r="AJK335" s="2"/>
      <c r="AJL335" s="2"/>
      <c r="AJM335" s="2"/>
      <c r="AJN335" s="2"/>
      <c r="AJO335" s="2"/>
      <c r="AJP335" s="2"/>
      <c r="AJQ335" s="2"/>
      <c r="AJR335" s="2"/>
      <c r="AJS335" s="2"/>
      <c r="AJT335" s="2"/>
      <c r="AJU335" s="2"/>
      <c r="AJV335" s="2"/>
      <c r="AJW335" s="2"/>
      <c r="AJX335" s="2"/>
      <c r="AJY335" s="2"/>
      <c r="AJZ335" s="2"/>
      <c r="AKA335" s="2"/>
      <c r="AKB335" s="2"/>
      <c r="AKC335" s="2"/>
      <c r="AKD335" s="2"/>
      <c r="AKE335" s="2"/>
      <c r="AKF335" s="2"/>
      <c r="AKG335" s="2"/>
      <c r="AKH335" s="2"/>
      <c r="AKI335" s="2"/>
      <c r="AKJ335" s="2"/>
      <c r="AKK335" s="2"/>
      <c r="AKL335" s="2"/>
      <c r="AKM335" s="2"/>
      <c r="AKN335" s="2"/>
      <c r="AKO335" s="2"/>
      <c r="AKP335" s="2"/>
      <c r="AKQ335" s="2"/>
      <c r="AKR335" s="2"/>
      <c r="AKS335" s="2"/>
      <c r="AKT335" s="2"/>
      <c r="AKU335" s="2"/>
      <c r="AKV335" s="2"/>
      <c r="AKW335" s="2"/>
      <c r="AKX335" s="2"/>
      <c r="AKY335" s="2"/>
      <c r="AKZ335" s="2"/>
      <c r="ALA335" s="2"/>
      <c r="ALB335" s="2"/>
      <c r="ALC335" s="2"/>
      <c r="ALD335" s="2"/>
      <c r="ALE335" s="2"/>
      <c r="ALF335" s="2"/>
      <c r="ALG335" s="2"/>
      <c r="ALH335" s="2"/>
      <c r="ALI335" s="2"/>
      <c r="ALJ335" s="2"/>
      <c r="ALK335" s="2"/>
      <c r="ALL335" s="2"/>
      <c r="ALM335" s="2"/>
      <c r="ALN335" s="2"/>
      <c r="ALO335" s="2"/>
      <c r="ALP335" s="2"/>
      <c r="ALQ335" s="2"/>
      <c r="ALR335" s="2"/>
      <c r="ALS335" s="2"/>
      <c r="ALT335" s="2"/>
      <c r="ALU335" s="2"/>
      <c r="ALV335" s="2"/>
      <c r="ALW335" s="2"/>
      <c r="ALX335" s="2"/>
      <c r="ALY335" s="2"/>
      <c r="ALZ335" s="2"/>
      <c r="AMA335" s="2"/>
      <c r="AMB335" s="2"/>
      <c r="AMC335" s="2"/>
      <c r="AMD335" s="2"/>
      <c r="AME335" s="2"/>
      <c r="AMF335" s="2"/>
      <c r="AMG335" s="2"/>
      <c r="AMH335" s="2"/>
      <c r="AMI335" s="2"/>
      <c r="AMJ335" s="2"/>
      <c r="AMK335" s="2"/>
      <c r="AML335" s="2"/>
      <c r="AMM335" s="2"/>
      <c r="AMN335" s="2"/>
      <c r="AMO335" s="2"/>
      <c r="AMP335" s="2"/>
      <c r="AMQ335" s="2"/>
      <c r="AMR335" s="2"/>
      <c r="AMS335" s="2"/>
      <c r="AMT335" s="2"/>
      <c r="AMU335" s="2"/>
      <c r="AMV335" s="2"/>
      <c r="AMW335" s="2"/>
      <c r="AMX335" s="2"/>
      <c r="AMY335" s="2"/>
      <c r="AMZ335" s="2"/>
      <c r="ANA335" s="2"/>
      <c r="ANB335" s="2"/>
      <c r="ANC335" s="2"/>
      <c r="AND335" s="2"/>
      <c r="ANE335" s="2"/>
      <c r="ANF335" s="2"/>
      <c r="ANG335" s="2"/>
      <c r="ANH335" s="2"/>
      <c r="ANI335" s="2"/>
      <c r="ANJ335" s="2"/>
      <c r="ANK335" s="2"/>
      <c r="ANL335" s="2"/>
      <c r="ANM335" s="2"/>
      <c r="ANN335" s="2"/>
      <c r="ANO335" s="2"/>
      <c r="ANP335" s="2"/>
      <c r="ANQ335" s="2"/>
      <c r="ANR335" s="2"/>
      <c r="ANS335" s="2"/>
      <c r="ANT335" s="2"/>
      <c r="ANU335" s="2"/>
      <c r="ANV335" s="2"/>
      <c r="ANW335" s="2"/>
      <c r="ANX335" s="2"/>
      <c r="ANY335" s="2"/>
      <c r="ANZ335" s="2"/>
      <c r="AOA335" s="2"/>
      <c r="AOB335" s="2"/>
      <c r="AOC335" s="2"/>
      <c r="AOD335" s="2"/>
      <c r="AOE335" s="2"/>
      <c r="AOF335" s="2"/>
      <c r="AOG335" s="2"/>
      <c r="AOH335" s="2"/>
      <c r="AOI335" s="2"/>
      <c r="AOJ335" s="2"/>
      <c r="AOK335" s="2"/>
      <c r="AOL335" s="2"/>
      <c r="AOM335" s="2"/>
      <c r="AON335" s="2"/>
      <c r="AOO335" s="2"/>
      <c r="AOP335" s="2"/>
      <c r="AOQ335" s="2"/>
      <c r="AOR335" s="2"/>
      <c r="AOS335" s="2"/>
      <c r="AOT335" s="2"/>
      <c r="AOU335" s="2"/>
      <c r="AOV335" s="2"/>
      <c r="AOW335" s="2"/>
      <c r="AOX335" s="2"/>
      <c r="AOY335" s="2"/>
      <c r="AOZ335" s="2"/>
      <c r="APA335" s="2"/>
      <c r="APB335" s="2"/>
      <c r="APC335" s="2"/>
      <c r="APD335" s="2"/>
      <c r="APE335" s="2"/>
      <c r="APF335" s="2"/>
      <c r="APG335" s="2"/>
      <c r="APH335" s="2"/>
      <c r="API335" s="2"/>
      <c r="APJ335" s="2"/>
      <c r="APK335" s="2"/>
      <c r="APL335" s="2"/>
      <c r="APM335" s="2"/>
      <c r="APN335" s="2"/>
      <c r="APO335" s="2"/>
      <c r="APP335" s="2"/>
      <c r="APQ335" s="2"/>
      <c r="APR335" s="2"/>
      <c r="APS335" s="2"/>
      <c r="APT335" s="2"/>
      <c r="APU335" s="2"/>
      <c r="APV335" s="2"/>
      <c r="APW335" s="2"/>
      <c r="APX335" s="2"/>
      <c r="APY335" s="2"/>
      <c r="APZ335" s="2"/>
      <c r="AQA335" s="2"/>
      <c r="AQB335" s="2"/>
      <c r="AQC335" s="2"/>
      <c r="AQD335" s="2"/>
      <c r="AQE335" s="2"/>
      <c r="AQF335" s="2"/>
      <c r="AQG335" s="2"/>
      <c r="AQH335" s="2"/>
      <c r="AQI335" s="2"/>
      <c r="AQJ335" s="2"/>
      <c r="AQK335" s="2"/>
      <c r="AQL335" s="2"/>
      <c r="AQM335" s="2"/>
      <c r="AQN335" s="2"/>
      <c r="AQO335" s="2"/>
      <c r="AQP335" s="2"/>
      <c r="AQQ335" s="2"/>
      <c r="AQR335" s="2"/>
      <c r="AQS335" s="2"/>
      <c r="AQT335" s="2"/>
      <c r="AQU335" s="2"/>
      <c r="AQV335" s="2"/>
      <c r="AQW335" s="2"/>
      <c r="AQX335" s="2"/>
      <c r="AQY335" s="2"/>
      <c r="AQZ335" s="2"/>
      <c r="ARA335" s="2"/>
      <c r="ARB335" s="2"/>
      <c r="ARC335" s="2"/>
      <c r="ARD335" s="2"/>
      <c r="ARE335" s="2"/>
      <c r="ARF335" s="2"/>
      <c r="ARG335" s="2"/>
      <c r="ARH335" s="2"/>
      <c r="ARI335" s="2"/>
      <c r="ARJ335" s="2"/>
      <c r="ARK335" s="2"/>
      <c r="ARL335" s="2"/>
      <c r="ARM335" s="2"/>
      <c r="ARN335" s="2"/>
      <c r="ARO335" s="2"/>
      <c r="ARP335" s="2"/>
      <c r="ARQ335" s="2"/>
      <c r="ARR335" s="2"/>
      <c r="ARS335" s="2"/>
      <c r="ART335" s="2"/>
      <c r="ARU335" s="2"/>
      <c r="ARV335" s="2"/>
      <c r="ARW335" s="2"/>
      <c r="ARX335" s="2"/>
      <c r="ARY335" s="2"/>
      <c r="ARZ335" s="2"/>
      <c r="ASA335" s="2"/>
      <c r="ASB335" s="2"/>
      <c r="ASC335" s="2"/>
      <c r="ASD335" s="2"/>
      <c r="ASE335" s="2"/>
      <c r="ASF335" s="2"/>
      <c r="ASG335" s="2"/>
      <c r="ASH335" s="2"/>
      <c r="ASI335" s="2"/>
      <c r="ASJ335" s="2"/>
      <c r="ASK335" s="2"/>
      <c r="ASL335" s="2"/>
      <c r="ASM335" s="2"/>
      <c r="ASN335" s="2"/>
      <c r="ASO335" s="2"/>
      <c r="ASP335" s="2"/>
      <c r="ASQ335" s="2"/>
      <c r="ASR335" s="2"/>
      <c r="ASS335" s="2"/>
      <c r="AST335" s="2"/>
      <c r="ASU335" s="2"/>
      <c r="ASV335" s="2"/>
      <c r="ASW335" s="2"/>
      <c r="ASX335" s="2"/>
      <c r="ASY335" s="2"/>
      <c r="ASZ335" s="2"/>
      <c r="ATA335" s="2"/>
      <c r="ATB335" s="2"/>
      <c r="ATC335" s="2"/>
      <c r="ATD335" s="2"/>
      <c r="ATE335" s="2"/>
      <c r="ATF335" s="2"/>
      <c r="ATG335" s="2"/>
      <c r="ATH335" s="2"/>
      <c r="ATI335" s="2"/>
      <c r="ATJ335" s="2"/>
      <c r="ATK335" s="2"/>
      <c r="ATL335" s="2"/>
      <c r="ATM335" s="2"/>
      <c r="ATN335" s="2"/>
      <c r="ATO335" s="2"/>
      <c r="ATP335" s="2"/>
      <c r="ATQ335" s="2"/>
      <c r="ATR335" s="2"/>
      <c r="ATS335" s="2"/>
      <c r="ATT335" s="2"/>
      <c r="ATU335" s="2"/>
      <c r="ATV335" s="2"/>
      <c r="ATW335" s="2"/>
      <c r="ATX335" s="2"/>
      <c r="ATY335" s="2"/>
      <c r="ATZ335" s="2"/>
      <c r="AUA335" s="2"/>
      <c r="AUB335" s="2"/>
      <c r="AUC335" s="2"/>
      <c r="AUD335" s="2"/>
      <c r="AUE335" s="2"/>
      <c r="AUF335" s="2"/>
      <c r="AUG335" s="2"/>
      <c r="AUH335" s="2"/>
      <c r="AUI335" s="2"/>
      <c r="AUJ335" s="2"/>
      <c r="AUK335" s="2"/>
      <c r="AUL335" s="2"/>
      <c r="AUM335" s="2"/>
      <c r="AUN335" s="2"/>
      <c r="AUO335" s="2"/>
      <c r="AUP335" s="2"/>
      <c r="AUQ335" s="2"/>
      <c r="AUR335" s="2"/>
      <c r="AUS335" s="2"/>
      <c r="AUT335" s="2"/>
      <c r="AUU335" s="2"/>
      <c r="AUV335" s="2"/>
      <c r="AUW335" s="2"/>
      <c r="AUX335" s="2"/>
      <c r="AUY335" s="2"/>
      <c r="AUZ335" s="2"/>
      <c r="AVA335" s="2"/>
      <c r="AVB335" s="2"/>
      <c r="AVC335" s="2"/>
      <c r="AVD335" s="2"/>
      <c r="AVE335" s="2"/>
      <c r="AVF335" s="2"/>
      <c r="AVG335" s="2"/>
      <c r="AVH335" s="2"/>
      <c r="AVI335" s="2"/>
      <c r="AVJ335" s="2"/>
      <c r="AVK335" s="2"/>
      <c r="AVL335" s="2"/>
      <c r="AVM335" s="2"/>
      <c r="AVN335" s="2"/>
      <c r="AVO335" s="2"/>
      <c r="AVP335" s="2"/>
      <c r="AVQ335" s="2"/>
      <c r="AVR335" s="2"/>
      <c r="AVS335" s="2"/>
      <c r="AVT335" s="2"/>
      <c r="AVU335" s="2"/>
      <c r="AVV335" s="2"/>
      <c r="AVW335" s="2"/>
      <c r="AVX335" s="2"/>
      <c r="AVY335" s="2"/>
      <c r="AVZ335" s="2"/>
      <c r="AWA335" s="2"/>
      <c r="AWB335" s="2"/>
      <c r="AWC335" s="2"/>
      <c r="AWD335" s="2"/>
      <c r="AWE335" s="2"/>
      <c r="AWF335" s="2"/>
      <c r="AWG335" s="2"/>
      <c r="AWH335" s="2"/>
      <c r="AWI335" s="2"/>
      <c r="AWJ335" s="2"/>
      <c r="AWK335" s="2"/>
      <c r="AWL335" s="2"/>
      <c r="AWM335" s="2"/>
      <c r="AWN335" s="2"/>
      <c r="AWO335" s="2"/>
      <c r="AWP335" s="2"/>
      <c r="AWQ335" s="2"/>
      <c r="AWR335" s="2"/>
      <c r="AWS335" s="2"/>
      <c r="AWT335" s="2"/>
      <c r="AWU335" s="2"/>
      <c r="AWV335" s="2"/>
      <c r="AWW335" s="2"/>
      <c r="AWX335" s="2"/>
      <c r="AWY335" s="2"/>
      <c r="AWZ335" s="2"/>
      <c r="AXA335" s="2"/>
      <c r="AXB335" s="2"/>
      <c r="AXC335" s="2"/>
      <c r="AXD335" s="2"/>
      <c r="AXE335" s="2"/>
      <c r="AXF335" s="2"/>
      <c r="AXG335" s="2"/>
      <c r="AXH335" s="2"/>
      <c r="AXI335" s="2"/>
      <c r="AXJ335" s="2"/>
      <c r="AXK335" s="2"/>
      <c r="AXL335" s="2"/>
      <c r="AXM335" s="2"/>
      <c r="AXN335" s="2"/>
      <c r="AXO335" s="2"/>
      <c r="AXP335" s="2"/>
      <c r="AXQ335" s="2"/>
      <c r="AXR335" s="2"/>
      <c r="AXS335" s="2"/>
      <c r="AXT335" s="2"/>
      <c r="AXU335" s="2"/>
      <c r="AXV335" s="2"/>
      <c r="AXW335" s="2"/>
      <c r="AXX335" s="2"/>
      <c r="AXY335" s="2"/>
      <c r="AXZ335" s="2"/>
      <c r="AYA335" s="2"/>
      <c r="AYB335" s="2"/>
      <c r="AYC335" s="2"/>
      <c r="AYD335" s="2"/>
      <c r="AYE335" s="2"/>
      <c r="AYF335" s="2"/>
      <c r="AYG335" s="2"/>
      <c r="AYH335" s="2"/>
      <c r="AYI335" s="2"/>
      <c r="AYJ335" s="2"/>
      <c r="AYK335" s="2"/>
      <c r="AYL335" s="2"/>
      <c r="AYM335" s="2"/>
      <c r="AYN335" s="2"/>
      <c r="AYO335" s="2"/>
      <c r="AYP335" s="2"/>
      <c r="AYQ335" s="2"/>
      <c r="AYR335" s="2"/>
      <c r="AYS335" s="2"/>
      <c r="AYT335" s="2"/>
      <c r="AYU335" s="2"/>
      <c r="AYV335" s="2"/>
      <c r="AYW335" s="2"/>
      <c r="AYX335" s="2"/>
      <c r="AYY335" s="2"/>
      <c r="AYZ335" s="2"/>
      <c r="AZA335" s="2"/>
      <c r="AZB335" s="2"/>
      <c r="AZC335" s="2"/>
      <c r="AZD335" s="2"/>
      <c r="AZE335" s="2"/>
      <c r="AZF335" s="2"/>
      <c r="AZG335" s="2"/>
      <c r="AZH335" s="2"/>
      <c r="AZI335" s="2"/>
      <c r="AZJ335" s="2"/>
      <c r="AZK335" s="2"/>
      <c r="AZL335" s="2"/>
      <c r="AZM335" s="2"/>
      <c r="AZN335" s="2"/>
      <c r="AZO335" s="2"/>
      <c r="AZP335" s="2"/>
      <c r="AZQ335" s="2"/>
      <c r="AZR335" s="2"/>
      <c r="AZS335" s="2"/>
      <c r="AZT335" s="2"/>
      <c r="AZU335" s="2"/>
      <c r="AZV335" s="2"/>
      <c r="AZW335" s="2"/>
      <c r="AZX335" s="2"/>
      <c r="AZY335" s="2"/>
      <c r="AZZ335" s="2"/>
      <c r="BAA335" s="2"/>
      <c r="BAB335" s="2"/>
      <c r="BAC335" s="2"/>
      <c r="BAD335" s="2"/>
      <c r="BAE335" s="2"/>
      <c r="BAF335" s="2"/>
      <c r="BAG335" s="2"/>
      <c r="BAH335" s="2"/>
      <c r="BAI335" s="2"/>
      <c r="BAJ335" s="2"/>
      <c r="BAK335" s="2"/>
      <c r="BAL335" s="2"/>
      <c r="BAM335" s="2"/>
      <c r="BAN335" s="2"/>
      <c r="BAO335" s="2"/>
      <c r="BAP335" s="2"/>
      <c r="BAQ335" s="2"/>
      <c r="BAR335" s="2"/>
      <c r="BAS335" s="2"/>
      <c r="BAT335" s="2"/>
      <c r="BAU335" s="2"/>
      <c r="BAV335" s="2"/>
      <c r="BAW335" s="2"/>
      <c r="BAX335" s="2"/>
      <c r="BAY335" s="2"/>
      <c r="BAZ335" s="2"/>
      <c r="BBA335" s="2"/>
      <c r="BBB335" s="2"/>
      <c r="BBC335" s="2"/>
      <c r="BBD335" s="2"/>
      <c r="BBE335" s="2"/>
      <c r="BBF335" s="2"/>
      <c r="BBG335" s="2"/>
      <c r="BBH335" s="2"/>
      <c r="BBI335" s="2"/>
      <c r="BBJ335" s="2"/>
      <c r="BBK335" s="2"/>
      <c r="BBL335" s="2"/>
      <c r="BBM335" s="2"/>
      <c r="BBN335" s="2"/>
      <c r="BBO335" s="2"/>
      <c r="BBP335" s="2"/>
      <c r="BBQ335" s="2"/>
      <c r="BBR335" s="2"/>
      <c r="BBS335" s="2"/>
      <c r="BBT335" s="2"/>
      <c r="BBU335" s="2"/>
      <c r="BBV335" s="2"/>
      <c r="BBW335" s="2"/>
      <c r="BBX335" s="2"/>
      <c r="BBY335" s="2"/>
      <c r="BBZ335" s="2"/>
      <c r="BCA335" s="2"/>
      <c r="BCB335" s="2"/>
      <c r="BCC335" s="2"/>
      <c r="BCD335" s="2"/>
      <c r="BCE335" s="2"/>
      <c r="BCF335" s="2"/>
      <c r="BCG335" s="2"/>
      <c r="BCH335" s="2"/>
      <c r="BCI335" s="2"/>
      <c r="BCJ335" s="2"/>
      <c r="BCK335" s="2"/>
      <c r="BCL335" s="2"/>
      <c r="BCM335" s="2"/>
      <c r="BCN335" s="2"/>
      <c r="BCO335" s="2"/>
      <c r="BCP335" s="2"/>
      <c r="BCQ335" s="2"/>
      <c r="BCR335" s="2"/>
      <c r="BCS335" s="2"/>
      <c r="BCT335" s="2"/>
      <c r="BCU335" s="2"/>
      <c r="BCV335" s="2"/>
      <c r="BCW335" s="2"/>
      <c r="BCX335" s="2"/>
      <c r="BCY335" s="2"/>
      <c r="BCZ335" s="2"/>
      <c r="BDA335" s="2"/>
      <c r="BDB335" s="2"/>
      <c r="BDC335" s="2"/>
      <c r="BDD335" s="2"/>
      <c r="BDE335" s="2"/>
      <c r="BDF335" s="2"/>
      <c r="BDG335" s="2"/>
      <c r="BDH335" s="2"/>
      <c r="BDI335" s="2"/>
      <c r="BDJ335" s="2"/>
      <c r="BDK335" s="2"/>
      <c r="BDL335" s="2"/>
      <c r="BDM335" s="2"/>
      <c r="BDN335" s="2"/>
      <c r="BDO335" s="2"/>
      <c r="BDP335" s="2"/>
      <c r="BDQ335" s="2"/>
      <c r="BDR335" s="2"/>
      <c r="BDS335" s="2"/>
      <c r="BDT335" s="2"/>
      <c r="BDU335" s="2"/>
      <c r="BDV335" s="2"/>
      <c r="BDW335" s="2"/>
      <c r="BDX335" s="2"/>
      <c r="BDY335" s="2"/>
      <c r="BDZ335" s="2"/>
      <c r="BEA335" s="2"/>
      <c r="BEB335" s="2"/>
      <c r="BEC335" s="2"/>
      <c r="BED335" s="2"/>
      <c r="BEE335" s="2"/>
      <c r="BEF335" s="2"/>
      <c r="BEG335" s="2"/>
      <c r="BEH335" s="2"/>
      <c r="BEI335" s="2"/>
      <c r="BEJ335" s="2"/>
      <c r="BEK335" s="2"/>
      <c r="BEL335" s="2"/>
      <c r="BEM335" s="2"/>
      <c r="BEN335" s="2"/>
      <c r="BEO335" s="2"/>
      <c r="BEP335" s="2"/>
      <c r="BEQ335" s="2"/>
      <c r="BER335" s="2"/>
      <c r="BES335" s="2"/>
      <c r="BET335" s="2"/>
      <c r="BEU335" s="2"/>
      <c r="BEV335" s="2"/>
      <c r="BEW335" s="2"/>
      <c r="BEX335" s="2"/>
      <c r="BEY335" s="2"/>
      <c r="BEZ335" s="2"/>
      <c r="BFA335" s="2"/>
      <c r="BFB335" s="2"/>
      <c r="BFC335" s="2"/>
      <c r="BFD335" s="2"/>
      <c r="BFE335" s="2"/>
      <c r="BFF335" s="2"/>
      <c r="BFG335" s="2"/>
      <c r="BFH335" s="2"/>
      <c r="BFI335" s="2"/>
      <c r="BFJ335" s="2"/>
      <c r="BFK335" s="2"/>
      <c r="BFL335" s="2"/>
      <c r="BFM335" s="2"/>
      <c r="BFN335" s="2"/>
      <c r="BFO335" s="2"/>
      <c r="BFP335" s="2"/>
      <c r="BFQ335" s="2"/>
      <c r="BFR335" s="2"/>
      <c r="BFS335" s="2"/>
      <c r="BFT335" s="2"/>
      <c r="BFU335" s="2"/>
      <c r="BFV335" s="2"/>
      <c r="BFW335" s="2"/>
      <c r="BFX335" s="2"/>
      <c r="BFY335" s="2"/>
      <c r="BFZ335" s="2"/>
      <c r="BGA335" s="2"/>
      <c r="BGB335" s="2"/>
      <c r="BGC335" s="2"/>
      <c r="BGD335" s="2"/>
      <c r="BGE335" s="2"/>
      <c r="BGF335" s="2"/>
      <c r="BGG335" s="2"/>
      <c r="BGH335" s="2"/>
      <c r="BGI335" s="2"/>
      <c r="BGJ335" s="2"/>
      <c r="BGK335" s="2"/>
      <c r="BGL335" s="2"/>
      <c r="BGM335" s="2"/>
      <c r="BGN335" s="2"/>
      <c r="BGO335" s="2"/>
      <c r="BGP335" s="2"/>
      <c r="BGQ335" s="2"/>
      <c r="BGR335" s="2"/>
      <c r="BGS335" s="2"/>
      <c r="BGT335" s="2"/>
      <c r="BGU335" s="2"/>
      <c r="BGV335" s="2"/>
      <c r="BGW335" s="2"/>
      <c r="BGX335" s="2"/>
      <c r="BGY335" s="2"/>
      <c r="BGZ335" s="2"/>
      <c r="BHA335" s="2"/>
      <c r="BHB335" s="2"/>
      <c r="BHC335" s="2"/>
      <c r="BHD335" s="2"/>
      <c r="BHE335" s="2"/>
      <c r="BHF335" s="2"/>
      <c r="BHG335" s="2"/>
      <c r="BHH335" s="2"/>
      <c r="BHI335" s="2"/>
      <c r="BHJ335" s="2"/>
      <c r="BHK335" s="2"/>
      <c r="BHL335" s="2"/>
      <c r="BHM335" s="2"/>
      <c r="BHN335" s="2"/>
      <c r="BHO335" s="2"/>
      <c r="BHP335" s="2"/>
      <c r="BHQ335" s="2"/>
      <c r="BHR335" s="2"/>
      <c r="BHS335" s="2"/>
      <c r="BHT335" s="2"/>
      <c r="BHU335" s="2"/>
      <c r="BHV335" s="2"/>
      <c r="BHW335" s="2"/>
      <c r="BHX335" s="2"/>
      <c r="BHY335" s="2"/>
      <c r="BHZ335" s="2"/>
      <c r="BIA335" s="2"/>
      <c r="BIB335" s="2"/>
      <c r="BIC335" s="2"/>
      <c r="BID335" s="2"/>
      <c r="BIE335" s="2"/>
      <c r="BIF335" s="2"/>
      <c r="BIG335" s="2"/>
      <c r="BIH335" s="2"/>
      <c r="BII335" s="2"/>
      <c r="BIJ335" s="2"/>
      <c r="BIK335" s="2"/>
      <c r="BIL335" s="2"/>
      <c r="BIM335" s="2"/>
      <c r="BIN335" s="2"/>
      <c r="BIO335" s="2"/>
      <c r="BIP335" s="2"/>
      <c r="BIQ335" s="2"/>
      <c r="BIR335" s="2"/>
      <c r="BIS335" s="2"/>
      <c r="BIT335" s="2"/>
      <c r="BIU335" s="2"/>
      <c r="BIV335" s="2"/>
      <c r="BIW335" s="2"/>
      <c r="BIX335" s="2"/>
      <c r="BIY335" s="2"/>
      <c r="BIZ335" s="2"/>
      <c r="BJA335" s="2"/>
      <c r="BJB335" s="2"/>
      <c r="BJC335" s="2"/>
      <c r="BJD335" s="2"/>
      <c r="BJE335" s="2"/>
      <c r="BJF335" s="2"/>
      <c r="BJG335" s="2"/>
      <c r="BJH335" s="2"/>
      <c r="BJI335" s="2"/>
      <c r="BJJ335" s="2"/>
      <c r="BJK335" s="2"/>
      <c r="BJL335" s="2"/>
      <c r="BJM335" s="2"/>
      <c r="BJN335" s="2"/>
      <c r="BJO335" s="2"/>
      <c r="BJP335" s="2"/>
      <c r="BJQ335" s="2"/>
      <c r="BJR335" s="2"/>
      <c r="BJS335" s="2"/>
      <c r="BJT335" s="2"/>
      <c r="BJU335" s="2"/>
      <c r="BJV335" s="2"/>
      <c r="BJW335" s="2"/>
      <c r="BJX335" s="2"/>
      <c r="BJY335" s="2"/>
      <c r="BJZ335" s="2"/>
      <c r="BKA335" s="2"/>
      <c r="BKB335" s="2"/>
      <c r="BKC335" s="2"/>
      <c r="BKD335" s="2"/>
      <c r="BKE335" s="2"/>
      <c r="BKF335" s="2"/>
      <c r="BKG335" s="2"/>
      <c r="BKH335" s="2"/>
      <c r="BKI335" s="2"/>
      <c r="BKJ335" s="2"/>
      <c r="BKK335" s="2"/>
      <c r="BKL335" s="2"/>
      <c r="BKM335" s="2"/>
      <c r="BKN335" s="2"/>
      <c r="BKO335" s="2"/>
      <c r="BKP335" s="2"/>
      <c r="BKQ335" s="2"/>
      <c r="BKR335" s="2"/>
      <c r="BKS335" s="2"/>
      <c r="BKT335" s="2"/>
      <c r="BKU335" s="2"/>
      <c r="BKV335" s="2"/>
      <c r="BKW335" s="2"/>
      <c r="BKX335" s="2"/>
      <c r="BKY335" s="2"/>
      <c r="BKZ335" s="2"/>
      <c r="BLA335" s="2"/>
      <c r="BLB335" s="2"/>
      <c r="BLC335" s="2"/>
      <c r="BLD335" s="2"/>
      <c r="BLE335" s="2"/>
      <c r="BLF335" s="2"/>
      <c r="BLG335" s="2"/>
      <c r="BLH335" s="2"/>
      <c r="BLI335" s="2"/>
      <c r="BLJ335" s="2"/>
      <c r="BLK335" s="2"/>
      <c r="BLL335" s="2"/>
      <c r="BLM335" s="2"/>
      <c r="BLN335" s="2"/>
      <c r="BLO335" s="2"/>
      <c r="BLP335" s="2"/>
      <c r="BLQ335" s="2"/>
      <c r="BLR335" s="2"/>
      <c r="BLS335" s="2"/>
      <c r="BLT335" s="2"/>
      <c r="BLU335" s="2"/>
      <c r="BLV335" s="2"/>
      <c r="BLW335" s="2"/>
      <c r="BLX335" s="2"/>
      <c r="BLY335" s="2"/>
      <c r="BLZ335" s="2"/>
      <c r="BMA335" s="2"/>
      <c r="BMB335" s="2"/>
      <c r="BMC335" s="2"/>
      <c r="BMD335" s="2"/>
      <c r="BME335" s="2"/>
      <c r="BMF335" s="2"/>
      <c r="BMG335" s="2"/>
      <c r="BMH335" s="2"/>
      <c r="BMI335" s="2"/>
      <c r="BMJ335" s="2"/>
      <c r="BMK335" s="2"/>
      <c r="BML335" s="2"/>
      <c r="BMM335" s="2"/>
      <c r="BMN335" s="2"/>
      <c r="BMO335" s="2"/>
      <c r="BMP335" s="2"/>
      <c r="BMQ335" s="2"/>
      <c r="BMR335" s="2"/>
      <c r="BMS335" s="2"/>
      <c r="BMT335" s="2"/>
      <c r="BMU335" s="2"/>
      <c r="BMV335" s="2"/>
      <c r="BMW335" s="2"/>
      <c r="BMX335" s="2"/>
      <c r="BMY335" s="2"/>
      <c r="BMZ335" s="2"/>
      <c r="BNA335" s="2"/>
      <c r="BNB335" s="2"/>
      <c r="BNC335" s="2"/>
      <c r="BND335" s="2"/>
      <c r="BNE335" s="2"/>
      <c r="BNF335" s="2"/>
      <c r="BNG335" s="2"/>
      <c r="BNH335" s="2"/>
      <c r="BNI335" s="2"/>
      <c r="BNJ335" s="2"/>
      <c r="BNK335" s="2"/>
      <c r="BNL335" s="2"/>
      <c r="BNM335" s="2"/>
      <c r="BNN335" s="2"/>
      <c r="BNO335" s="2"/>
      <c r="BNP335" s="2"/>
      <c r="BNQ335" s="2"/>
      <c r="BNR335" s="2"/>
      <c r="BNS335" s="2"/>
      <c r="BNT335" s="2"/>
      <c r="BNU335" s="2"/>
      <c r="BNV335" s="2"/>
      <c r="BNW335" s="2"/>
      <c r="BNX335" s="2"/>
      <c r="BNY335" s="2"/>
      <c r="BNZ335" s="2"/>
      <c r="BOA335" s="2"/>
      <c r="BOB335" s="2"/>
      <c r="BOC335" s="2"/>
      <c r="BOD335" s="2"/>
      <c r="BOE335" s="2"/>
      <c r="BOF335" s="2"/>
      <c r="BOG335" s="2"/>
      <c r="BOH335" s="2"/>
      <c r="BOI335" s="2"/>
      <c r="BOJ335" s="2"/>
      <c r="BOK335" s="2"/>
      <c r="BOL335" s="2"/>
      <c r="BOM335" s="2"/>
      <c r="BON335" s="2"/>
      <c r="BOO335" s="2"/>
      <c r="BOP335" s="2"/>
      <c r="BOQ335" s="2"/>
      <c r="BOR335" s="2"/>
      <c r="BOS335" s="2"/>
      <c r="BOT335" s="2"/>
      <c r="BOU335" s="2"/>
      <c r="BOV335" s="2"/>
      <c r="BOW335" s="2"/>
      <c r="BOX335" s="2"/>
      <c r="BOY335" s="2"/>
      <c r="BOZ335" s="2"/>
      <c r="BPA335" s="2"/>
      <c r="BPB335" s="2"/>
      <c r="BPC335" s="2"/>
      <c r="BPD335" s="2"/>
      <c r="BPE335" s="2"/>
      <c r="BPF335" s="2"/>
      <c r="BPG335" s="2"/>
      <c r="BPH335" s="2"/>
      <c r="BPI335" s="2"/>
      <c r="BPJ335" s="2"/>
      <c r="BPK335" s="2"/>
      <c r="BPL335" s="2"/>
      <c r="BPM335" s="2"/>
      <c r="BPN335" s="2"/>
      <c r="BPO335" s="2"/>
      <c r="BPP335" s="2"/>
      <c r="BPQ335" s="2"/>
      <c r="BPR335" s="2"/>
      <c r="BPS335" s="2"/>
      <c r="BPT335" s="2"/>
      <c r="BPU335" s="2"/>
      <c r="BPV335" s="2"/>
      <c r="BPW335" s="2"/>
      <c r="BPX335" s="2"/>
      <c r="BPY335" s="2"/>
      <c r="BPZ335" s="2"/>
      <c r="BQA335" s="2"/>
      <c r="BQB335" s="2"/>
      <c r="BQC335" s="2"/>
      <c r="BQD335" s="2"/>
      <c r="BQE335" s="2"/>
      <c r="BQF335" s="2"/>
      <c r="BQG335" s="2"/>
      <c r="BQH335" s="2"/>
      <c r="BQI335" s="2"/>
      <c r="BQJ335" s="2"/>
      <c r="BQK335" s="2"/>
      <c r="BQL335" s="2"/>
      <c r="BQM335" s="2"/>
      <c r="BQN335" s="2"/>
      <c r="BQO335" s="2"/>
      <c r="BQP335" s="2"/>
      <c r="BQQ335" s="2"/>
      <c r="BQR335" s="2"/>
      <c r="BQS335" s="2"/>
      <c r="BQT335" s="2"/>
      <c r="BQU335" s="2"/>
      <c r="BQV335" s="2"/>
      <c r="BQW335" s="2"/>
      <c r="BQX335" s="2"/>
      <c r="BQY335" s="2"/>
      <c r="BQZ335" s="2"/>
      <c r="BRA335" s="2"/>
      <c r="BRB335" s="2"/>
      <c r="BRC335" s="2"/>
      <c r="BRD335" s="2"/>
      <c r="BRE335" s="2"/>
      <c r="BRF335" s="2"/>
      <c r="BRG335" s="2"/>
      <c r="BRH335" s="2"/>
      <c r="BRI335" s="2"/>
      <c r="BRJ335" s="2"/>
      <c r="BRK335" s="2"/>
      <c r="BRL335" s="2"/>
      <c r="BRM335" s="2"/>
      <c r="BRN335" s="2"/>
      <c r="BRO335" s="2"/>
      <c r="BRP335" s="2"/>
      <c r="BRQ335" s="2"/>
      <c r="BRR335" s="2"/>
      <c r="BRS335" s="2"/>
      <c r="BRT335" s="2"/>
      <c r="BRU335" s="2"/>
      <c r="BRV335" s="2"/>
      <c r="BRW335" s="2"/>
      <c r="BRX335" s="2"/>
      <c r="BRY335" s="2"/>
      <c r="BRZ335" s="2"/>
      <c r="BSA335" s="2"/>
      <c r="BSB335" s="2"/>
      <c r="BSC335" s="2"/>
      <c r="BSD335" s="2"/>
      <c r="BSE335" s="2"/>
      <c r="BSF335" s="2"/>
      <c r="BSG335" s="2"/>
      <c r="BSH335" s="2"/>
      <c r="BSI335" s="2"/>
      <c r="BSJ335" s="2"/>
      <c r="BSK335" s="2"/>
      <c r="BSL335" s="2"/>
      <c r="BSM335" s="2"/>
      <c r="BSN335" s="2"/>
      <c r="BSO335" s="2"/>
      <c r="BSP335" s="2"/>
      <c r="BSQ335" s="2"/>
      <c r="BSR335" s="2"/>
      <c r="BSS335" s="2"/>
      <c r="BST335" s="2"/>
      <c r="BSU335" s="2"/>
      <c r="BSV335" s="2"/>
      <c r="BSW335" s="2"/>
      <c r="BSX335" s="2"/>
      <c r="BSY335" s="2"/>
      <c r="BSZ335" s="2"/>
      <c r="BTA335" s="2"/>
      <c r="BTB335" s="2"/>
      <c r="BTC335" s="2"/>
      <c r="BTD335" s="2"/>
      <c r="BTE335" s="2"/>
      <c r="BTF335" s="2"/>
      <c r="BTG335" s="2"/>
      <c r="BTH335" s="2"/>
      <c r="BTI335" s="2"/>
      <c r="BTJ335" s="2"/>
      <c r="BTK335" s="2"/>
      <c r="BTL335" s="2"/>
      <c r="BTM335" s="2"/>
      <c r="BTN335" s="2"/>
      <c r="BTO335" s="2"/>
      <c r="BTP335" s="2"/>
      <c r="BTQ335" s="2"/>
      <c r="BTR335" s="2"/>
      <c r="BTS335" s="2"/>
      <c r="BTT335" s="2"/>
      <c r="BTU335" s="2"/>
      <c r="BTV335" s="2"/>
      <c r="BTW335" s="2"/>
      <c r="BTX335" s="2"/>
      <c r="BTY335" s="2"/>
      <c r="BTZ335" s="2"/>
      <c r="BUA335" s="2"/>
      <c r="BUB335" s="2"/>
      <c r="BUC335" s="2"/>
      <c r="BUD335" s="2"/>
      <c r="BUE335" s="2"/>
      <c r="BUF335" s="2"/>
      <c r="BUG335" s="2"/>
      <c r="BUH335" s="2"/>
      <c r="BUI335" s="2"/>
      <c r="BUJ335" s="2"/>
      <c r="BUK335" s="2"/>
      <c r="BUL335" s="2"/>
      <c r="BUM335" s="2"/>
      <c r="BUN335" s="2"/>
      <c r="BUO335" s="2"/>
      <c r="BUP335" s="2"/>
      <c r="BUQ335" s="2"/>
      <c r="BUR335" s="2"/>
      <c r="BUS335" s="2"/>
      <c r="BUT335" s="2"/>
      <c r="BUU335" s="2"/>
      <c r="BUV335" s="2"/>
      <c r="BUW335" s="2"/>
      <c r="BUX335" s="2"/>
      <c r="BUY335" s="2"/>
      <c r="BUZ335" s="2"/>
      <c r="BVA335" s="2"/>
      <c r="BVB335" s="2"/>
      <c r="BVC335" s="2"/>
      <c r="BVD335" s="2"/>
      <c r="BVE335" s="2"/>
      <c r="BVF335" s="2"/>
      <c r="BVG335" s="2"/>
      <c r="BVH335" s="2"/>
      <c r="BVI335" s="2"/>
      <c r="BVJ335" s="2"/>
      <c r="BVK335" s="2"/>
      <c r="BVL335" s="2"/>
      <c r="BVM335" s="2"/>
      <c r="BVN335" s="2"/>
      <c r="BVO335" s="2"/>
      <c r="BVP335" s="2"/>
      <c r="BVQ335" s="2"/>
      <c r="BVR335" s="2"/>
      <c r="BVS335" s="2"/>
      <c r="BVT335" s="2"/>
      <c r="BVU335" s="2"/>
      <c r="BVV335" s="2"/>
      <c r="BVW335" s="2"/>
      <c r="BVX335" s="2"/>
      <c r="BVY335" s="2"/>
      <c r="BVZ335" s="2"/>
      <c r="BWA335" s="2"/>
      <c r="BWB335" s="2"/>
      <c r="BWC335" s="2"/>
      <c r="BWD335" s="2"/>
      <c r="BWE335" s="2"/>
      <c r="BWF335" s="2"/>
      <c r="BWG335" s="2"/>
      <c r="BWH335" s="2"/>
      <c r="BWI335" s="2"/>
      <c r="BWJ335" s="2"/>
      <c r="BWK335" s="2"/>
      <c r="BWL335" s="2"/>
      <c r="BWM335" s="2"/>
      <c r="BWN335" s="2"/>
      <c r="BWO335" s="2"/>
      <c r="BWP335" s="2"/>
      <c r="BWQ335" s="2"/>
      <c r="BWR335" s="2"/>
      <c r="BWS335" s="2"/>
      <c r="BWT335" s="2"/>
      <c r="BWU335" s="2"/>
      <c r="BWV335" s="2"/>
      <c r="BWW335" s="2"/>
      <c r="BWX335" s="2"/>
      <c r="BWY335" s="2"/>
      <c r="BWZ335" s="2"/>
      <c r="BXA335" s="2"/>
      <c r="BXB335" s="2"/>
      <c r="BXC335" s="2"/>
      <c r="BXD335" s="2"/>
      <c r="BXE335" s="2"/>
      <c r="BXF335" s="2"/>
      <c r="BXG335" s="2"/>
      <c r="BXH335" s="2"/>
      <c r="BXI335" s="2"/>
      <c r="BXJ335" s="2"/>
      <c r="BXK335" s="2"/>
      <c r="BXL335" s="2"/>
      <c r="BXM335" s="2"/>
      <c r="BXN335" s="2"/>
      <c r="BXO335" s="2"/>
      <c r="BXP335" s="2"/>
      <c r="BXQ335" s="2"/>
      <c r="BXR335" s="2"/>
      <c r="BXS335" s="2"/>
      <c r="BXT335" s="2"/>
      <c r="BXU335" s="2"/>
      <c r="BXV335" s="2"/>
      <c r="BXW335" s="2"/>
      <c r="BXX335" s="2"/>
      <c r="BXY335" s="2"/>
      <c r="BXZ335" s="2"/>
      <c r="BYA335" s="2"/>
      <c r="BYB335" s="2"/>
      <c r="BYC335" s="2"/>
      <c r="BYD335" s="2"/>
      <c r="BYE335" s="2"/>
      <c r="BYF335" s="2"/>
      <c r="BYG335" s="2"/>
      <c r="BYH335" s="2"/>
      <c r="BYI335" s="2"/>
      <c r="BYJ335" s="2"/>
      <c r="BYK335" s="2"/>
      <c r="BYL335" s="2"/>
      <c r="BYM335" s="2"/>
      <c r="BYN335" s="2"/>
      <c r="BYO335" s="2"/>
      <c r="BYP335" s="2"/>
      <c r="BYQ335" s="2"/>
      <c r="BYR335" s="2"/>
      <c r="BYS335" s="2"/>
      <c r="BYT335" s="2"/>
      <c r="BYU335" s="2"/>
      <c r="BYV335" s="2"/>
      <c r="BYW335" s="2"/>
      <c r="BYX335" s="2"/>
      <c r="BYY335" s="2"/>
      <c r="BYZ335" s="2"/>
      <c r="BZA335" s="2"/>
      <c r="BZB335" s="2"/>
      <c r="BZC335" s="2"/>
      <c r="BZD335" s="2"/>
      <c r="BZE335" s="2"/>
      <c r="BZF335" s="2"/>
      <c r="BZG335" s="2"/>
      <c r="BZH335" s="2"/>
      <c r="BZI335" s="2"/>
      <c r="BZJ335" s="2"/>
      <c r="BZK335" s="2"/>
      <c r="BZL335" s="2"/>
      <c r="BZM335" s="2"/>
      <c r="BZN335" s="2"/>
      <c r="BZO335" s="2"/>
      <c r="BZP335" s="2"/>
      <c r="BZQ335" s="2"/>
      <c r="BZR335" s="2"/>
      <c r="BZS335" s="2"/>
      <c r="BZT335" s="2"/>
      <c r="BZU335" s="2"/>
      <c r="BZV335" s="2"/>
      <c r="BZW335" s="2"/>
      <c r="BZX335" s="2"/>
      <c r="BZY335" s="2"/>
      <c r="BZZ335" s="2"/>
      <c r="CAA335" s="2"/>
      <c r="CAB335" s="2"/>
      <c r="CAC335" s="2"/>
      <c r="CAD335" s="2"/>
      <c r="CAE335" s="2"/>
      <c r="CAF335" s="2"/>
      <c r="CAG335" s="2"/>
      <c r="CAH335" s="2"/>
      <c r="CAI335" s="2"/>
      <c r="CAJ335" s="2"/>
      <c r="CAK335" s="2"/>
      <c r="CAL335" s="2"/>
      <c r="CAM335" s="2"/>
      <c r="CAN335" s="2"/>
      <c r="CAO335" s="2"/>
      <c r="CAP335" s="2"/>
      <c r="CAQ335" s="2"/>
      <c r="CAR335" s="2"/>
      <c r="CAS335" s="2"/>
      <c r="CAT335" s="2"/>
      <c r="CAU335" s="2"/>
      <c r="CAV335" s="2"/>
      <c r="CAW335" s="2"/>
      <c r="CAX335" s="2"/>
      <c r="CAY335" s="2"/>
      <c r="CAZ335" s="2"/>
      <c r="CBA335" s="2"/>
      <c r="CBB335" s="2"/>
      <c r="CBC335" s="2"/>
      <c r="CBD335" s="2"/>
      <c r="CBE335" s="2"/>
      <c r="CBF335" s="2"/>
      <c r="CBG335" s="2"/>
      <c r="CBH335" s="2"/>
      <c r="CBI335" s="2"/>
      <c r="CBJ335" s="2"/>
      <c r="CBK335" s="2"/>
      <c r="CBL335" s="2"/>
      <c r="CBM335" s="2"/>
      <c r="CBN335" s="2"/>
      <c r="CBO335" s="2"/>
      <c r="CBP335" s="2"/>
      <c r="CBQ335" s="2"/>
      <c r="CBR335" s="2"/>
      <c r="CBS335" s="2"/>
      <c r="CBT335" s="2"/>
      <c r="CBU335" s="2"/>
      <c r="CBV335" s="2"/>
      <c r="CBW335" s="2"/>
      <c r="CBX335" s="2"/>
      <c r="CBY335" s="2"/>
      <c r="CBZ335" s="2"/>
      <c r="CCA335" s="2"/>
      <c r="CCB335" s="2"/>
      <c r="CCC335" s="2"/>
      <c r="CCD335" s="2"/>
      <c r="CCE335" s="2"/>
      <c r="CCF335" s="2"/>
      <c r="CCG335" s="2"/>
      <c r="CCH335" s="2"/>
      <c r="CCI335" s="2"/>
      <c r="CCJ335" s="2"/>
      <c r="CCK335" s="2"/>
      <c r="CCL335" s="2"/>
      <c r="CCM335" s="2"/>
      <c r="CCN335" s="2"/>
      <c r="CCO335" s="2"/>
      <c r="CCP335" s="2"/>
      <c r="CCQ335" s="2"/>
      <c r="CCR335" s="2"/>
      <c r="CCS335" s="2"/>
      <c r="CCT335" s="2"/>
      <c r="CCU335" s="2"/>
      <c r="CCV335" s="2"/>
      <c r="CCW335" s="2"/>
      <c r="CCX335" s="2"/>
      <c r="CCY335" s="2"/>
      <c r="CCZ335" s="2"/>
      <c r="CDA335" s="2"/>
      <c r="CDB335" s="2"/>
      <c r="CDC335" s="2"/>
      <c r="CDD335" s="2"/>
      <c r="CDE335" s="2"/>
      <c r="CDF335" s="2"/>
      <c r="CDG335" s="2"/>
      <c r="CDH335" s="2"/>
      <c r="CDI335" s="2"/>
      <c r="CDJ335" s="2"/>
      <c r="CDK335" s="2"/>
      <c r="CDL335" s="2"/>
      <c r="CDM335" s="2"/>
      <c r="CDN335" s="2"/>
      <c r="CDO335" s="2"/>
      <c r="CDP335" s="2"/>
      <c r="CDQ335" s="2"/>
      <c r="CDR335" s="2"/>
      <c r="CDS335" s="2"/>
      <c r="CDT335" s="2"/>
      <c r="CDU335" s="2"/>
      <c r="CDV335" s="2"/>
      <c r="CDW335" s="2"/>
      <c r="CDX335" s="2"/>
      <c r="CDY335" s="2"/>
      <c r="CDZ335" s="2"/>
      <c r="CEA335" s="2"/>
      <c r="CEB335" s="2"/>
      <c r="CEC335" s="2"/>
      <c r="CED335" s="2"/>
      <c r="CEE335" s="2"/>
      <c r="CEF335" s="2"/>
      <c r="CEG335" s="2"/>
      <c r="CEH335" s="2"/>
      <c r="CEI335" s="2"/>
      <c r="CEJ335" s="2"/>
      <c r="CEK335" s="2"/>
      <c r="CEL335" s="2"/>
      <c r="CEM335" s="2"/>
      <c r="CEN335" s="2"/>
      <c r="CEO335" s="2"/>
      <c r="CEP335" s="2"/>
      <c r="CEQ335" s="2"/>
      <c r="CER335" s="2"/>
      <c r="CES335" s="2"/>
      <c r="CET335" s="2"/>
      <c r="CEU335" s="2"/>
      <c r="CEV335" s="2"/>
      <c r="CEW335" s="2"/>
      <c r="CEX335" s="2"/>
      <c r="CEY335" s="2"/>
      <c r="CEZ335" s="2"/>
      <c r="CFA335" s="2"/>
      <c r="CFB335" s="2"/>
      <c r="CFC335" s="2"/>
      <c r="CFD335" s="2"/>
      <c r="CFE335" s="2"/>
      <c r="CFF335" s="2"/>
      <c r="CFG335" s="2"/>
      <c r="CFH335" s="2"/>
      <c r="CFI335" s="2"/>
      <c r="CFJ335" s="2"/>
      <c r="CFK335" s="2"/>
      <c r="CFL335" s="2"/>
      <c r="CFM335" s="2"/>
      <c r="CFN335" s="2"/>
      <c r="CFO335" s="2"/>
      <c r="CFP335" s="2"/>
      <c r="CFQ335" s="2"/>
      <c r="CFR335" s="2"/>
      <c r="CFS335" s="2"/>
      <c r="CFT335" s="2"/>
      <c r="CFU335" s="2"/>
      <c r="CFV335" s="2"/>
      <c r="CFW335" s="2"/>
      <c r="CFX335" s="2"/>
      <c r="CFY335" s="2"/>
      <c r="CFZ335" s="2"/>
      <c r="CGA335" s="2"/>
      <c r="CGB335" s="2"/>
      <c r="CGC335" s="2"/>
      <c r="CGD335" s="2"/>
      <c r="CGE335" s="2"/>
      <c r="CGF335" s="2"/>
      <c r="CGG335" s="2"/>
      <c r="CGH335" s="2"/>
      <c r="CGI335" s="2"/>
      <c r="CGJ335" s="2"/>
      <c r="CGK335" s="2"/>
      <c r="CGL335" s="2"/>
      <c r="CGM335" s="2"/>
      <c r="CGN335" s="2"/>
      <c r="CGO335" s="2"/>
      <c r="CGP335" s="2"/>
      <c r="CGQ335" s="2"/>
      <c r="CGR335" s="2"/>
      <c r="CGS335" s="2"/>
      <c r="CGT335" s="2"/>
      <c r="CGU335" s="2"/>
      <c r="CGV335" s="2"/>
      <c r="CGW335" s="2"/>
      <c r="CGX335" s="2"/>
      <c r="CGY335" s="2"/>
      <c r="CGZ335" s="2"/>
      <c r="CHA335" s="2"/>
      <c r="CHB335" s="2"/>
      <c r="CHC335" s="2"/>
      <c r="CHD335" s="2"/>
      <c r="CHE335" s="2"/>
      <c r="CHF335" s="2"/>
      <c r="CHG335" s="2"/>
      <c r="CHH335" s="2"/>
      <c r="CHI335" s="2"/>
      <c r="CHJ335" s="2"/>
      <c r="CHK335" s="2"/>
      <c r="CHL335" s="2"/>
      <c r="CHM335" s="2"/>
      <c r="CHN335" s="2"/>
      <c r="CHO335" s="2"/>
      <c r="CHP335" s="2"/>
      <c r="CHQ335" s="2"/>
      <c r="CHR335" s="2"/>
      <c r="CHS335" s="2"/>
      <c r="CHT335" s="2"/>
      <c r="CHU335" s="2"/>
      <c r="CHV335" s="2"/>
      <c r="CHW335" s="2"/>
      <c r="CHX335" s="2"/>
      <c r="CHY335" s="2"/>
      <c r="CHZ335" s="2"/>
      <c r="CIA335" s="2"/>
      <c r="CIB335" s="2"/>
      <c r="CIC335" s="2"/>
      <c r="CID335" s="2"/>
      <c r="CIE335" s="2"/>
      <c r="CIF335" s="2"/>
      <c r="CIG335" s="2"/>
      <c r="CIH335" s="2"/>
      <c r="CII335" s="2"/>
      <c r="CIJ335" s="2"/>
      <c r="CIK335" s="2"/>
      <c r="CIL335" s="2"/>
      <c r="CIM335" s="2"/>
      <c r="CIN335" s="2"/>
      <c r="CIO335" s="2"/>
      <c r="CIP335" s="2"/>
      <c r="CIQ335" s="2"/>
      <c r="CIR335" s="2"/>
      <c r="CIS335" s="2"/>
      <c r="CIT335" s="2"/>
      <c r="CIU335" s="2"/>
      <c r="CIV335" s="2"/>
      <c r="CIW335" s="2"/>
      <c r="CIX335" s="2"/>
      <c r="CIY335" s="2"/>
      <c r="CIZ335" s="2"/>
      <c r="CJA335" s="2"/>
      <c r="CJB335" s="2"/>
      <c r="CJC335" s="2"/>
      <c r="CJD335" s="2"/>
      <c r="CJE335" s="2"/>
      <c r="CJF335" s="2"/>
      <c r="CJG335" s="2"/>
      <c r="CJH335" s="2"/>
      <c r="CJI335" s="2"/>
      <c r="CJJ335" s="2"/>
      <c r="CJK335" s="2"/>
      <c r="CJL335" s="2"/>
      <c r="CJM335" s="2"/>
      <c r="CJN335" s="2"/>
      <c r="CJO335" s="2"/>
      <c r="CJP335" s="2"/>
      <c r="CJQ335" s="2"/>
      <c r="CJR335" s="2"/>
      <c r="CJS335" s="2"/>
      <c r="CJT335" s="2"/>
      <c r="CJU335" s="2"/>
      <c r="CJV335" s="2"/>
      <c r="CJW335" s="2"/>
      <c r="CJX335" s="2"/>
      <c r="CJY335" s="2"/>
      <c r="CJZ335" s="2"/>
      <c r="CKA335" s="2"/>
      <c r="CKB335" s="2"/>
      <c r="CKC335" s="2"/>
      <c r="CKD335" s="2"/>
      <c r="CKE335" s="2"/>
      <c r="CKF335" s="2"/>
      <c r="CKG335" s="2"/>
      <c r="CKH335" s="2"/>
      <c r="CKI335" s="2"/>
      <c r="CKJ335" s="2"/>
      <c r="CKK335" s="2"/>
      <c r="CKL335" s="2"/>
      <c r="CKM335" s="2"/>
      <c r="CKN335" s="2"/>
      <c r="CKO335" s="2"/>
      <c r="CKP335" s="2"/>
      <c r="CKQ335" s="2"/>
      <c r="CKR335" s="2"/>
      <c r="CKS335" s="2"/>
      <c r="CKT335" s="2"/>
      <c r="CKU335" s="2"/>
      <c r="CKV335" s="2"/>
      <c r="CKW335" s="2"/>
      <c r="CKX335" s="2"/>
      <c r="CKY335" s="2"/>
      <c r="CKZ335" s="2"/>
      <c r="CLA335" s="2"/>
      <c r="CLB335" s="2"/>
      <c r="CLC335" s="2"/>
      <c r="CLD335" s="2"/>
      <c r="CLE335" s="2"/>
      <c r="CLF335" s="2"/>
      <c r="CLG335" s="2"/>
      <c r="CLH335" s="2"/>
      <c r="CLI335" s="2"/>
      <c r="CLJ335" s="2"/>
      <c r="CLK335" s="2"/>
      <c r="CLL335" s="2"/>
      <c r="CLM335" s="2"/>
      <c r="CLN335" s="2"/>
      <c r="CLO335" s="2"/>
      <c r="CLP335" s="2"/>
      <c r="CLQ335" s="2"/>
      <c r="CLR335" s="2"/>
      <c r="CLS335" s="2"/>
      <c r="CLT335" s="2"/>
      <c r="CLU335" s="2"/>
      <c r="CLV335" s="2"/>
      <c r="CLW335" s="2"/>
      <c r="CLX335" s="2"/>
      <c r="CLY335" s="2"/>
      <c r="CLZ335" s="2"/>
      <c r="CMA335" s="2"/>
      <c r="CMB335" s="2"/>
      <c r="CMC335" s="2"/>
      <c r="CMD335" s="2"/>
      <c r="CME335" s="2"/>
      <c r="CMF335" s="2"/>
      <c r="CMG335" s="2"/>
      <c r="CMH335" s="2"/>
      <c r="CMI335" s="2"/>
      <c r="CMJ335" s="2"/>
      <c r="CMK335" s="2"/>
      <c r="CML335" s="2"/>
      <c r="CMM335" s="2"/>
      <c r="CMN335" s="2"/>
      <c r="CMO335" s="2"/>
      <c r="CMP335" s="2"/>
      <c r="CMQ335" s="2"/>
      <c r="CMR335" s="2"/>
      <c r="CMS335" s="2"/>
      <c r="CMT335" s="2"/>
      <c r="CMU335" s="2"/>
      <c r="CMV335" s="2"/>
      <c r="CMW335" s="2"/>
      <c r="CMX335" s="2"/>
      <c r="CMY335" s="2"/>
      <c r="CMZ335" s="2"/>
      <c r="CNA335" s="2"/>
      <c r="CNB335" s="2"/>
      <c r="CNC335" s="2"/>
      <c r="CND335" s="2"/>
      <c r="CNE335" s="2"/>
      <c r="CNF335" s="2"/>
      <c r="CNG335" s="2"/>
      <c r="CNH335" s="2"/>
      <c r="CNI335" s="2"/>
      <c r="CNJ335" s="2"/>
      <c r="CNK335" s="2"/>
      <c r="CNL335" s="2"/>
      <c r="CNM335" s="2"/>
      <c r="CNN335" s="2"/>
      <c r="CNO335" s="2"/>
      <c r="CNP335" s="2"/>
      <c r="CNQ335" s="2"/>
      <c r="CNR335" s="2"/>
      <c r="CNS335" s="2"/>
      <c r="CNT335" s="2"/>
      <c r="CNU335" s="2"/>
      <c r="CNV335" s="2"/>
      <c r="CNW335" s="2"/>
      <c r="CNX335" s="2"/>
      <c r="CNY335" s="2"/>
      <c r="CNZ335" s="2"/>
      <c r="COA335" s="2"/>
      <c r="COB335" s="2"/>
      <c r="COC335" s="2"/>
      <c r="COD335" s="2"/>
      <c r="COE335" s="2"/>
      <c r="COF335" s="2"/>
      <c r="COG335" s="2"/>
      <c r="COH335" s="2"/>
      <c r="COI335" s="2"/>
      <c r="COJ335" s="2"/>
      <c r="COK335" s="2"/>
      <c r="COL335" s="2"/>
      <c r="COM335" s="2"/>
      <c r="CON335" s="2"/>
      <c r="COO335" s="2"/>
      <c r="COP335" s="2"/>
      <c r="COQ335" s="2"/>
      <c r="COR335" s="2"/>
      <c r="COS335" s="2"/>
      <c r="COT335" s="2"/>
      <c r="COU335" s="2"/>
      <c r="COV335" s="2"/>
      <c r="COW335" s="2"/>
      <c r="COX335" s="2"/>
      <c r="COY335" s="2"/>
      <c r="COZ335" s="2"/>
      <c r="CPA335" s="2"/>
      <c r="CPB335" s="2"/>
      <c r="CPC335" s="2"/>
      <c r="CPD335" s="2"/>
      <c r="CPE335" s="2"/>
      <c r="CPF335" s="2"/>
      <c r="CPG335" s="2"/>
      <c r="CPH335" s="2"/>
      <c r="CPI335" s="2"/>
      <c r="CPJ335" s="2"/>
      <c r="CPK335" s="2"/>
      <c r="CPL335" s="2"/>
      <c r="CPM335" s="2"/>
      <c r="CPN335" s="2"/>
      <c r="CPO335" s="2"/>
      <c r="CPP335" s="2"/>
      <c r="CPQ335" s="2"/>
      <c r="CPR335" s="2"/>
      <c r="CPS335" s="2"/>
      <c r="CPT335" s="2"/>
      <c r="CPU335" s="2"/>
      <c r="CPV335" s="2"/>
      <c r="CPW335" s="2"/>
      <c r="CPX335" s="2"/>
      <c r="CPY335" s="2"/>
      <c r="CPZ335" s="2"/>
      <c r="CQA335" s="2"/>
      <c r="CQB335" s="2"/>
      <c r="CQC335" s="2"/>
      <c r="CQD335" s="2"/>
      <c r="CQE335" s="2"/>
      <c r="CQF335" s="2"/>
      <c r="CQG335" s="2"/>
      <c r="CQH335" s="2"/>
      <c r="CQI335" s="2"/>
      <c r="CQJ335" s="2"/>
      <c r="CQK335" s="2"/>
      <c r="CQL335" s="2"/>
      <c r="CQM335" s="2"/>
      <c r="CQN335" s="2"/>
      <c r="CQO335" s="2"/>
      <c r="CQP335" s="2"/>
      <c r="CQQ335" s="2"/>
      <c r="CQR335" s="2"/>
      <c r="CQS335" s="2"/>
      <c r="CQT335" s="2"/>
      <c r="CQU335" s="2"/>
      <c r="CQV335" s="2"/>
      <c r="CQW335" s="2"/>
      <c r="CQX335" s="2"/>
      <c r="CQY335" s="2"/>
      <c r="CQZ335" s="2"/>
      <c r="CRA335" s="2"/>
      <c r="CRB335" s="2"/>
      <c r="CRC335" s="2"/>
      <c r="CRD335" s="2"/>
      <c r="CRE335" s="2"/>
      <c r="CRF335" s="2"/>
      <c r="CRG335" s="2"/>
      <c r="CRH335" s="2"/>
      <c r="CRI335" s="2"/>
      <c r="CRJ335" s="2"/>
      <c r="CRK335" s="2"/>
      <c r="CRL335" s="2"/>
      <c r="CRM335" s="2"/>
      <c r="CRN335" s="2"/>
      <c r="CRO335" s="2"/>
      <c r="CRP335" s="2"/>
      <c r="CRQ335" s="2"/>
      <c r="CRR335" s="2"/>
      <c r="CRS335" s="2"/>
      <c r="CRT335" s="2"/>
      <c r="CRU335" s="2"/>
      <c r="CRV335" s="2"/>
      <c r="CRW335" s="2"/>
      <c r="CRX335" s="2"/>
      <c r="CRY335" s="2"/>
      <c r="CRZ335" s="2"/>
      <c r="CSA335" s="2"/>
      <c r="CSB335" s="2"/>
      <c r="CSC335" s="2"/>
      <c r="CSD335" s="2"/>
      <c r="CSE335" s="2"/>
      <c r="CSF335" s="2"/>
      <c r="CSG335" s="2"/>
      <c r="CSH335" s="2"/>
      <c r="CSI335" s="2"/>
      <c r="CSJ335" s="2"/>
      <c r="CSK335" s="2"/>
      <c r="CSL335" s="2"/>
      <c r="CSM335" s="2"/>
      <c r="CSN335" s="2"/>
      <c r="CSO335" s="2"/>
      <c r="CSP335" s="2"/>
      <c r="CSQ335" s="2"/>
      <c r="CSR335" s="2"/>
      <c r="CSS335" s="2"/>
      <c r="CST335" s="2"/>
      <c r="CSU335" s="2"/>
      <c r="CSV335" s="2"/>
      <c r="CSW335" s="2"/>
      <c r="CSX335" s="2"/>
      <c r="CSY335" s="2"/>
      <c r="CSZ335" s="2"/>
      <c r="CTA335" s="2"/>
      <c r="CTB335" s="2"/>
      <c r="CTC335" s="2"/>
      <c r="CTD335" s="2"/>
      <c r="CTE335" s="2"/>
      <c r="CTF335" s="2"/>
      <c r="CTG335" s="2"/>
      <c r="CTH335" s="2"/>
      <c r="CTI335" s="2"/>
      <c r="CTJ335" s="2"/>
      <c r="CTK335" s="2"/>
      <c r="CTL335" s="2"/>
      <c r="CTM335" s="2"/>
      <c r="CTN335" s="2"/>
      <c r="CTO335" s="2"/>
      <c r="CTP335" s="2"/>
      <c r="CTQ335" s="2"/>
      <c r="CTR335" s="2"/>
      <c r="CTS335" s="2"/>
      <c r="CTT335" s="2"/>
      <c r="CTU335" s="2"/>
      <c r="CTV335" s="2"/>
      <c r="CTW335" s="2"/>
      <c r="CTX335" s="2"/>
      <c r="CTY335" s="2"/>
      <c r="CTZ335" s="2"/>
      <c r="CUA335" s="2"/>
      <c r="CUB335" s="2"/>
      <c r="CUC335" s="2"/>
      <c r="CUD335" s="2"/>
      <c r="CUE335" s="2"/>
      <c r="CUF335" s="2"/>
      <c r="CUG335" s="2"/>
      <c r="CUH335" s="2"/>
      <c r="CUI335" s="2"/>
      <c r="CUJ335" s="2"/>
      <c r="CUK335" s="2"/>
      <c r="CUL335" s="2"/>
      <c r="CUM335" s="2"/>
      <c r="CUN335" s="2"/>
      <c r="CUO335" s="2"/>
      <c r="CUP335" s="2"/>
      <c r="CUQ335" s="2"/>
      <c r="CUR335" s="2"/>
      <c r="CUS335" s="2"/>
      <c r="CUT335" s="2"/>
      <c r="CUU335" s="2"/>
      <c r="CUV335" s="2"/>
      <c r="CUW335" s="2"/>
      <c r="CUX335" s="2"/>
      <c r="CUY335" s="2"/>
      <c r="CUZ335" s="2"/>
      <c r="CVA335" s="2"/>
      <c r="CVB335" s="2"/>
      <c r="CVC335" s="2"/>
      <c r="CVD335" s="2"/>
      <c r="CVE335" s="2"/>
      <c r="CVF335" s="2"/>
      <c r="CVG335" s="2"/>
      <c r="CVH335" s="2"/>
      <c r="CVI335" s="2"/>
      <c r="CVJ335" s="2"/>
      <c r="CVK335" s="2"/>
      <c r="CVL335" s="2"/>
      <c r="CVM335" s="2"/>
      <c r="CVN335" s="2"/>
      <c r="CVO335" s="2"/>
      <c r="CVP335" s="2"/>
      <c r="CVQ335" s="2"/>
      <c r="CVR335" s="2"/>
      <c r="CVS335" s="2"/>
      <c r="CVT335" s="2"/>
      <c r="CVU335" s="2"/>
      <c r="CVV335" s="2"/>
      <c r="CVW335" s="2"/>
      <c r="CVX335" s="2"/>
      <c r="CVY335" s="2"/>
      <c r="CVZ335" s="2"/>
      <c r="CWA335" s="2"/>
      <c r="CWB335" s="2"/>
      <c r="CWC335" s="2"/>
      <c r="CWD335" s="2"/>
      <c r="CWE335" s="2"/>
      <c r="CWF335" s="2"/>
      <c r="CWG335" s="2"/>
      <c r="CWH335" s="2"/>
      <c r="CWI335" s="2"/>
      <c r="CWJ335" s="2"/>
      <c r="CWK335" s="2"/>
      <c r="CWL335" s="2"/>
      <c r="CWM335" s="2"/>
      <c r="CWN335" s="2"/>
      <c r="CWO335" s="2"/>
      <c r="CWP335" s="2"/>
      <c r="CWQ335" s="2"/>
      <c r="CWR335" s="2"/>
      <c r="CWS335" s="2"/>
      <c r="CWT335" s="2"/>
      <c r="CWU335" s="2"/>
      <c r="CWV335" s="2"/>
      <c r="CWW335" s="2"/>
      <c r="CWX335" s="2"/>
      <c r="CWY335" s="2"/>
      <c r="CWZ335" s="2"/>
      <c r="CXA335" s="2"/>
      <c r="CXB335" s="2"/>
      <c r="CXC335" s="2"/>
      <c r="CXD335" s="2"/>
      <c r="CXE335" s="2"/>
      <c r="CXF335" s="2"/>
      <c r="CXG335" s="2"/>
      <c r="CXH335" s="2"/>
      <c r="CXI335" s="2"/>
      <c r="CXJ335" s="2"/>
      <c r="CXK335" s="2"/>
      <c r="CXL335" s="2"/>
      <c r="CXM335" s="2"/>
      <c r="CXN335" s="2"/>
      <c r="CXO335" s="2"/>
      <c r="CXP335" s="2"/>
      <c r="CXQ335" s="2"/>
      <c r="CXR335" s="2"/>
      <c r="CXS335" s="2"/>
      <c r="CXT335" s="2"/>
      <c r="CXU335" s="2"/>
      <c r="CXV335" s="2"/>
      <c r="CXW335" s="2"/>
      <c r="CXX335" s="2"/>
      <c r="CXY335" s="2"/>
      <c r="CXZ335" s="2"/>
      <c r="CYA335" s="2"/>
      <c r="CYB335" s="2"/>
      <c r="CYC335" s="2"/>
      <c r="CYD335" s="2"/>
      <c r="CYE335" s="2"/>
      <c r="CYF335" s="2"/>
      <c r="CYG335" s="2"/>
      <c r="CYH335" s="2"/>
      <c r="CYI335" s="2"/>
      <c r="CYJ335" s="2"/>
      <c r="CYK335" s="2"/>
      <c r="CYL335" s="2"/>
      <c r="CYM335" s="2"/>
      <c r="CYN335" s="2"/>
      <c r="CYO335" s="2"/>
      <c r="CYP335" s="2"/>
      <c r="CYQ335" s="2"/>
      <c r="CYR335" s="2"/>
      <c r="CYS335" s="2"/>
      <c r="CYT335" s="2"/>
      <c r="CYU335" s="2"/>
      <c r="CYV335" s="2"/>
      <c r="CYW335" s="2"/>
      <c r="CYX335" s="2"/>
      <c r="CYY335" s="2"/>
      <c r="CYZ335" s="2"/>
      <c r="CZA335" s="2"/>
      <c r="CZB335" s="2"/>
      <c r="CZC335" s="2"/>
      <c r="CZD335" s="2"/>
      <c r="CZE335" s="2"/>
      <c r="CZF335" s="2"/>
      <c r="CZG335" s="2"/>
      <c r="CZH335" s="2"/>
      <c r="CZI335" s="2"/>
      <c r="CZJ335" s="2"/>
      <c r="CZK335" s="2"/>
      <c r="CZL335" s="2"/>
      <c r="CZM335" s="2"/>
      <c r="CZN335" s="2"/>
      <c r="CZO335" s="2"/>
      <c r="CZP335" s="2"/>
      <c r="CZQ335" s="2"/>
      <c r="CZR335" s="2"/>
      <c r="CZS335" s="2"/>
      <c r="CZT335" s="2"/>
      <c r="CZU335" s="2"/>
      <c r="CZV335" s="2"/>
      <c r="CZW335" s="2"/>
      <c r="CZX335" s="2"/>
      <c r="CZY335" s="2"/>
      <c r="CZZ335" s="2"/>
      <c r="DAA335" s="2"/>
      <c r="DAB335" s="2"/>
      <c r="DAC335" s="2"/>
      <c r="DAD335" s="2"/>
      <c r="DAE335" s="2"/>
      <c r="DAF335" s="2"/>
      <c r="DAG335" s="2"/>
      <c r="DAH335" s="2"/>
      <c r="DAI335" s="2"/>
      <c r="DAJ335" s="2"/>
      <c r="DAK335" s="2"/>
      <c r="DAL335" s="2"/>
      <c r="DAM335" s="2"/>
      <c r="DAN335" s="2"/>
      <c r="DAO335" s="2"/>
      <c r="DAP335" s="2"/>
      <c r="DAQ335" s="2"/>
      <c r="DAR335" s="2"/>
      <c r="DAS335" s="2"/>
      <c r="DAT335" s="2"/>
      <c r="DAU335" s="2"/>
      <c r="DAV335" s="2"/>
      <c r="DAW335" s="2"/>
      <c r="DAX335" s="2"/>
      <c r="DAY335" s="2"/>
      <c r="DAZ335" s="2"/>
      <c r="DBA335" s="2"/>
      <c r="DBB335" s="2"/>
      <c r="DBC335" s="2"/>
      <c r="DBD335" s="2"/>
      <c r="DBE335" s="2"/>
      <c r="DBF335" s="2"/>
      <c r="DBG335" s="2"/>
      <c r="DBH335" s="2"/>
      <c r="DBI335" s="2"/>
      <c r="DBJ335" s="2"/>
      <c r="DBK335" s="2"/>
      <c r="DBL335" s="2"/>
      <c r="DBM335" s="2"/>
      <c r="DBN335" s="2"/>
      <c r="DBO335" s="2"/>
      <c r="DBP335" s="2"/>
      <c r="DBQ335" s="2"/>
      <c r="DBR335" s="2"/>
      <c r="DBS335" s="2"/>
      <c r="DBT335" s="2"/>
      <c r="DBU335" s="2"/>
      <c r="DBV335" s="2"/>
      <c r="DBW335" s="2"/>
      <c r="DBX335" s="2"/>
      <c r="DBY335" s="2"/>
      <c r="DBZ335" s="2"/>
      <c r="DCA335" s="2"/>
      <c r="DCB335" s="2"/>
      <c r="DCC335" s="2"/>
      <c r="DCD335" s="2"/>
      <c r="DCE335" s="2"/>
      <c r="DCF335" s="2"/>
      <c r="DCG335" s="2"/>
      <c r="DCH335" s="2"/>
      <c r="DCI335" s="2"/>
      <c r="DCJ335" s="2"/>
      <c r="DCK335" s="2"/>
      <c r="DCL335" s="2"/>
      <c r="DCM335" s="2"/>
      <c r="DCN335" s="2"/>
      <c r="DCO335" s="2"/>
      <c r="DCP335" s="2"/>
      <c r="DCQ335" s="2"/>
      <c r="DCR335" s="2"/>
      <c r="DCS335" s="2"/>
      <c r="DCT335" s="2"/>
      <c r="DCU335" s="2"/>
      <c r="DCV335" s="2"/>
      <c r="DCW335" s="2"/>
      <c r="DCX335" s="2"/>
      <c r="DCY335" s="2"/>
      <c r="DCZ335" s="2"/>
      <c r="DDA335" s="2"/>
      <c r="DDB335" s="2"/>
      <c r="DDC335" s="2"/>
      <c r="DDD335" s="2"/>
      <c r="DDE335" s="2"/>
      <c r="DDF335" s="2"/>
      <c r="DDG335" s="2"/>
      <c r="DDH335" s="2"/>
      <c r="DDI335" s="2"/>
      <c r="DDJ335" s="2"/>
      <c r="DDK335" s="2"/>
      <c r="DDL335" s="2"/>
      <c r="DDM335" s="2"/>
      <c r="DDN335" s="2"/>
      <c r="DDO335" s="2"/>
      <c r="DDP335" s="2"/>
      <c r="DDQ335" s="2"/>
      <c r="DDR335" s="2"/>
      <c r="DDS335" s="2"/>
      <c r="DDT335" s="2"/>
      <c r="DDU335" s="2"/>
      <c r="DDV335" s="2"/>
      <c r="DDW335" s="2"/>
      <c r="DDX335" s="2"/>
      <c r="DDY335" s="2"/>
      <c r="DDZ335" s="2"/>
      <c r="DEA335" s="2"/>
      <c r="DEB335" s="2"/>
      <c r="DEC335" s="2"/>
      <c r="DED335" s="2"/>
      <c r="DEE335" s="2"/>
      <c r="DEF335" s="2"/>
      <c r="DEG335" s="2"/>
      <c r="DEH335" s="2"/>
      <c r="DEI335" s="2"/>
      <c r="DEJ335" s="2"/>
      <c r="DEK335" s="2"/>
      <c r="DEL335" s="2"/>
      <c r="DEM335" s="2"/>
      <c r="DEN335" s="2"/>
      <c r="DEO335" s="2"/>
      <c r="DEP335" s="2"/>
      <c r="DEQ335" s="2"/>
      <c r="DER335" s="2"/>
      <c r="DES335" s="2"/>
      <c r="DET335" s="2"/>
      <c r="DEU335" s="2"/>
      <c r="DEV335" s="2"/>
      <c r="DEW335" s="2"/>
      <c r="DEX335" s="2"/>
      <c r="DEY335" s="2"/>
      <c r="DEZ335" s="2"/>
      <c r="DFA335" s="2"/>
      <c r="DFB335" s="2"/>
      <c r="DFC335" s="2"/>
      <c r="DFD335" s="2"/>
      <c r="DFE335" s="2"/>
      <c r="DFF335" s="2"/>
      <c r="DFG335" s="2"/>
      <c r="DFH335" s="2"/>
      <c r="DFI335" s="2"/>
      <c r="DFJ335" s="2"/>
      <c r="DFK335" s="2"/>
      <c r="DFL335" s="2"/>
      <c r="DFM335" s="2"/>
      <c r="DFN335" s="2"/>
      <c r="DFO335" s="2"/>
      <c r="DFP335" s="2"/>
      <c r="DFQ335" s="2"/>
      <c r="DFR335" s="2"/>
      <c r="DFS335" s="2"/>
      <c r="DFT335" s="2"/>
      <c r="DFU335" s="2"/>
      <c r="DFV335" s="2"/>
      <c r="DFW335" s="2"/>
      <c r="DFX335" s="2"/>
      <c r="DFY335" s="2"/>
      <c r="DFZ335" s="2"/>
      <c r="DGA335" s="2"/>
      <c r="DGB335" s="2"/>
      <c r="DGC335" s="2"/>
      <c r="DGD335" s="2"/>
      <c r="DGE335" s="2"/>
      <c r="DGF335" s="2"/>
      <c r="DGG335" s="2"/>
      <c r="DGH335" s="2"/>
      <c r="DGI335" s="2"/>
      <c r="DGJ335" s="2"/>
      <c r="DGK335" s="2"/>
      <c r="DGL335" s="2"/>
      <c r="DGM335" s="2"/>
      <c r="DGN335" s="2"/>
      <c r="DGO335" s="2"/>
      <c r="DGP335" s="2"/>
      <c r="DGQ335" s="2"/>
      <c r="DGR335" s="2"/>
      <c r="DGS335" s="2"/>
      <c r="DGT335" s="2"/>
      <c r="DGU335" s="2"/>
      <c r="DGV335" s="2"/>
      <c r="DGW335" s="2"/>
      <c r="DGX335" s="2"/>
      <c r="DGY335" s="2"/>
      <c r="DGZ335" s="2"/>
      <c r="DHA335" s="2"/>
      <c r="DHB335" s="2"/>
      <c r="DHC335" s="2"/>
      <c r="DHD335" s="2"/>
      <c r="DHE335" s="2"/>
      <c r="DHF335" s="2"/>
      <c r="DHG335" s="2"/>
      <c r="DHH335" s="2"/>
      <c r="DHI335" s="2"/>
      <c r="DHJ335" s="2"/>
      <c r="DHK335" s="2"/>
      <c r="DHL335" s="2"/>
      <c r="DHM335" s="2"/>
      <c r="DHN335" s="2"/>
      <c r="DHO335" s="2"/>
      <c r="DHP335" s="2"/>
      <c r="DHQ335" s="2"/>
      <c r="DHR335" s="2"/>
      <c r="DHS335" s="2"/>
      <c r="DHT335" s="2"/>
      <c r="DHU335" s="2"/>
      <c r="DHV335" s="2"/>
      <c r="DHW335" s="2"/>
      <c r="DHX335" s="2"/>
      <c r="DHY335" s="2"/>
      <c r="DHZ335" s="2"/>
      <c r="DIA335" s="2"/>
      <c r="DIB335" s="2"/>
      <c r="DIC335" s="2"/>
      <c r="DID335" s="2"/>
      <c r="DIE335" s="2"/>
      <c r="DIF335" s="2"/>
      <c r="DIG335" s="2"/>
      <c r="DIH335" s="2"/>
      <c r="DII335" s="2"/>
      <c r="DIJ335" s="2"/>
      <c r="DIK335" s="2"/>
      <c r="DIL335" s="2"/>
      <c r="DIM335" s="2"/>
      <c r="DIN335" s="2"/>
      <c r="DIO335" s="2"/>
      <c r="DIP335" s="2"/>
      <c r="DIQ335" s="2"/>
      <c r="DIR335" s="2"/>
      <c r="DIS335" s="2"/>
      <c r="DIT335" s="2"/>
      <c r="DIU335" s="2"/>
      <c r="DIV335" s="2"/>
      <c r="DIW335" s="2"/>
      <c r="DIX335" s="2"/>
      <c r="DIY335" s="2"/>
      <c r="DIZ335" s="2"/>
      <c r="DJA335" s="2"/>
      <c r="DJB335" s="2"/>
      <c r="DJC335" s="2"/>
      <c r="DJD335" s="2"/>
      <c r="DJE335" s="2"/>
      <c r="DJF335" s="2"/>
      <c r="DJG335" s="2"/>
      <c r="DJH335" s="2"/>
      <c r="DJI335" s="2"/>
      <c r="DJJ335" s="2"/>
      <c r="DJK335" s="2"/>
      <c r="DJL335" s="2"/>
      <c r="DJM335" s="2"/>
      <c r="DJN335" s="2"/>
      <c r="DJO335" s="2"/>
      <c r="DJP335" s="2"/>
      <c r="DJQ335" s="2"/>
      <c r="DJR335" s="2"/>
      <c r="DJS335" s="2"/>
      <c r="DJT335" s="2"/>
      <c r="DJU335" s="2"/>
      <c r="DJV335" s="2"/>
      <c r="DJW335" s="2"/>
      <c r="DJX335" s="2"/>
      <c r="DJY335" s="2"/>
      <c r="DJZ335" s="2"/>
      <c r="DKA335" s="2"/>
      <c r="DKB335" s="2"/>
      <c r="DKC335" s="2"/>
      <c r="DKD335" s="2"/>
      <c r="DKE335" s="2"/>
      <c r="DKF335" s="2"/>
      <c r="DKG335" s="2"/>
      <c r="DKH335" s="2"/>
      <c r="DKI335" s="2"/>
      <c r="DKJ335" s="2"/>
      <c r="DKK335" s="2"/>
      <c r="DKL335" s="2"/>
      <c r="DKM335" s="2"/>
      <c r="DKN335" s="2"/>
      <c r="DKO335" s="2"/>
      <c r="DKP335" s="2"/>
      <c r="DKQ335" s="2"/>
      <c r="DKR335" s="2"/>
      <c r="DKS335" s="2"/>
      <c r="DKT335" s="2"/>
      <c r="DKU335" s="2"/>
      <c r="DKV335" s="2"/>
      <c r="DKW335" s="2"/>
      <c r="DKX335" s="2"/>
      <c r="DKY335" s="2"/>
      <c r="DKZ335" s="2"/>
      <c r="DLA335" s="2"/>
      <c r="DLB335" s="2"/>
      <c r="DLC335" s="2"/>
      <c r="DLD335" s="2"/>
      <c r="DLE335" s="2"/>
      <c r="DLF335" s="2"/>
      <c r="DLG335" s="2"/>
      <c r="DLH335" s="2"/>
      <c r="DLI335" s="2"/>
      <c r="DLJ335" s="2"/>
      <c r="DLK335" s="2"/>
      <c r="DLL335" s="2"/>
      <c r="DLM335" s="2"/>
      <c r="DLN335" s="2"/>
      <c r="DLO335" s="2"/>
      <c r="DLP335" s="2"/>
      <c r="DLQ335" s="2"/>
      <c r="DLR335" s="2"/>
      <c r="DLS335" s="2"/>
      <c r="DLT335" s="2"/>
      <c r="DLU335" s="2"/>
      <c r="DLV335" s="2"/>
      <c r="DLW335" s="2"/>
      <c r="DLX335" s="2"/>
      <c r="DLY335" s="2"/>
      <c r="DLZ335" s="2"/>
      <c r="DMA335" s="2"/>
      <c r="DMB335" s="2"/>
      <c r="DMC335" s="2"/>
      <c r="DMD335" s="2"/>
      <c r="DME335" s="2"/>
      <c r="DMF335" s="2"/>
      <c r="DMG335" s="2"/>
      <c r="DMH335" s="2"/>
      <c r="DMI335" s="2"/>
      <c r="DMJ335" s="2"/>
      <c r="DMK335" s="2"/>
      <c r="DML335" s="2"/>
      <c r="DMM335" s="2"/>
      <c r="DMN335" s="2"/>
      <c r="DMO335" s="2"/>
      <c r="DMP335" s="2"/>
      <c r="DMQ335" s="2"/>
      <c r="DMR335" s="2"/>
      <c r="DMS335" s="2"/>
      <c r="DMT335" s="2"/>
      <c r="DMU335" s="2"/>
      <c r="DMV335" s="2"/>
      <c r="DMW335" s="2"/>
      <c r="DMX335" s="2"/>
      <c r="DMY335" s="2"/>
      <c r="DMZ335" s="2"/>
      <c r="DNA335" s="2"/>
      <c r="DNB335" s="2"/>
      <c r="DNC335" s="2"/>
      <c r="DND335" s="2"/>
      <c r="DNE335" s="2"/>
      <c r="DNF335" s="2"/>
      <c r="DNG335" s="2"/>
      <c r="DNH335" s="2"/>
      <c r="DNI335" s="2"/>
      <c r="DNJ335" s="2"/>
      <c r="DNK335" s="2"/>
      <c r="DNL335" s="2"/>
      <c r="DNM335" s="2"/>
      <c r="DNN335" s="2"/>
      <c r="DNO335" s="2"/>
      <c r="DNP335" s="2"/>
      <c r="DNQ335" s="2"/>
      <c r="DNR335" s="2"/>
      <c r="DNS335" s="2"/>
      <c r="DNT335" s="2"/>
      <c r="DNU335" s="2"/>
      <c r="DNV335" s="2"/>
      <c r="DNW335" s="2"/>
      <c r="DNX335" s="2"/>
      <c r="DNY335" s="2"/>
      <c r="DNZ335" s="2"/>
      <c r="DOA335" s="2"/>
      <c r="DOB335" s="2"/>
      <c r="DOC335" s="2"/>
      <c r="DOD335" s="2"/>
      <c r="DOE335" s="2"/>
      <c r="DOF335" s="2"/>
      <c r="DOG335" s="2"/>
      <c r="DOH335" s="2"/>
      <c r="DOI335" s="2"/>
      <c r="DOJ335" s="2"/>
      <c r="DOK335" s="2"/>
      <c r="DOL335" s="2"/>
      <c r="DOM335" s="2"/>
      <c r="DON335" s="2"/>
      <c r="DOO335" s="2"/>
      <c r="DOP335" s="2"/>
      <c r="DOQ335" s="2"/>
      <c r="DOR335" s="2"/>
      <c r="DOS335" s="2"/>
      <c r="DOT335" s="2"/>
      <c r="DOU335" s="2"/>
      <c r="DOV335" s="2"/>
      <c r="DOW335" s="2"/>
      <c r="DOX335" s="2"/>
      <c r="DOY335" s="2"/>
      <c r="DOZ335" s="2"/>
      <c r="DPA335" s="2"/>
      <c r="DPB335" s="2"/>
      <c r="DPC335" s="2"/>
      <c r="DPD335" s="2"/>
      <c r="DPE335" s="2"/>
      <c r="DPF335" s="2"/>
      <c r="DPG335" s="2"/>
      <c r="DPH335" s="2"/>
      <c r="DPI335" s="2"/>
      <c r="DPJ335" s="2"/>
      <c r="DPK335" s="2"/>
      <c r="DPL335" s="2"/>
      <c r="DPM335" s="2"/>
      <c r="DPN335" s="2"/>
      <c r="DPO335" s="2"/>
      <c r="DPP335" s="2"/>
      <c r="DPQ335" s="2"/>
      <c r="DPR335" s="2"/>
      <c r="DPS335" s="2"/>
      <c r="DPT335" s="2"/>
      <c r="DPU335" s="2"/>
      <c r="DPV335" s="2"/>
      <c r="DPW335" s="2"/>
      <c r="DPX335" s="2"/>
      <c r="DPY335" s="2"/>
      <c r="DPZ335" s="2"/>
      <c r="DQA335" s="2"/>
      <c r="DQB335" s="2"/>
      <c r="DQC335" s="2"/>
      <c r="DQD335" s="2"/>
      <c r="DQE335" s="2"/>
      <c r="DQF335" s="2"/>
      <c r="DQG335" s="2"/>
      <c r="DQH335" s="2"/>
      <c r="DQI335" s="2"/>
      <c r="DQJ335" s="2"/>
      <c r="DQK335" s="2"/>
      <c r="DQL335" s="2"/>
      <c r="DQM335" s="2"/>
      <c r="DQN335" s="2"/>
      <c r="DQO335" s="2"/>
      <c r="DQP335" s="2"/>
      <c r="DQQ335" s="2"/>
      <c r="DQR335" s="2"/>
      <c r="DQS335" s="2"/>
      <c r="DQT335" s="2"/>
      <c r="DQU335" s="2"/>
      <c r="DQV335" s="2"/>
      <c r="DQW335" s="2"/>
      <c r="DQX335" s="2"/>
      <c r="DQY335" s="2"/>
      <c r="DQZ335" s="2"/>
      <c r="DRA335" s="2"/>
      <c r="DRB335" s="2"/>
      <c r="DRC335" s="2"/>
      <c r="DRD335" s="2"/>
      <c r="DRE335" s="2"/>
      <c r="DRF335" s="2"/>
      <c r="DRG335" s="2"/>
      <c r="DRH335" s="2"/>
      <c r="DRI335" s="2"/>
      <c r="DRJ335" s="2"/>
      <c r="DRK335" s="2"/>
      <c r="DRL335" s="2"/>
      <c r="DRM335" s="2"/>
      <c r="DRN335" s="2"/>
      <c r="DRO335" s="2"/>
      <c r="DRP335" s="2"/>
      <c r="DRQ335" s="2"/>
      <c r="DRR335" s="2"/>
      <c r="DRS335" s="2"/>
      <c r="DRT335" s="2"/>
      <c r="DRU335" s="2"/>
      <c r="DRV335" s="2"/>
      <c r="DRW335" s="2"/>
      <c r="DRX335" s="2"/>
      <c r="DRY335" s="2"/>
      <c r="DRZ335" s="2"/>
      <c r="DSA335" s="2"/>
      <c r="DSB335" s="2"/>
      <c r="DSC335" s="2"/>
      <c r="DSD335" s="2"/>
      <c r="DSE335" s="2"/>
      <c r="DSF335" s="2"/>
      <c r="DSG335" s="2"/>
      <c r="DSH335" s="2"/>
      <c r="DSI335" s="2"/>
      <c r="DSJ335" s="2"/>
      <c r="DSK335" s="2"/>
      <c r="DSL335" s="2"/>
      <c r="DSM335" s="2"/>
      <c r="DSN335" s="2"/>
      <c r="DSO335" s="2"/>
      <c r="DSP335" s="2"/>
      <c r="DSQ335" s="2"/>
      <c r="DSR335" s="2"/>
      <c r="DSS335" s="2"/>
      <c r="DST335" s="2"/>
      <c r="DSU335" s="2"/>
      <c r="DSV335" s="2"/>
      <c r="DSW335" s="2"/>
      <c r="DSX335" s="2"/>
      <c r="DSY335" s="2"/>
      <c r="DSZ335" s="2"/>
      <c r="DTA335" s="2"/>
      <c r="DTB335" s="2"/>
      <c r="DTC335" s="2"/>
      <c r="DTD335" s="2"/>
      <c r="DTE335" s="2"/>
      <c r="DTF335" s="2"/>
      <c r="DTG335" s="2"/>
      <c r="DTH335" s="2"/>
      <c r="DTI335" s="2"/>
      <c r="DTJ335" s="2"/>
      <c r="DTK335" s="2"/>
      <c r="DTL335" s="2"/>
      <c r="DTM335" s="2"/>
      <c r="DTN335" s="2"/>
      <c r="DTO335" s="2"/>
      <c r="DTP335" s="2"/>
      <c r="DTQ335" s="2"/>
      <c r="DTR335" s="2"/>
      <c r="DTS335" s="2"/>
      <c r="DTT335" s="2"/>
      <c r="DTU335" s="2"/>
      <c r="DTV335" s="2"/>
      <c r="DTW335" s="2"/>
      <c r="DTX335" s="2"/>
      <c r="DTY335" s="2"/>
      <c r="DTZ335" s="2"/>
      <c r="DUA335" s="2"/>
      <c r="DUB335" s="2"/>
      <c r="DUC335" s="2"/>
      <c r="DUD335" s="2"/>
      <c r="DUE335" s="2"/>
      <c r="DUF335" s="2"/>
      <c r="DUG335" s="2"/>
      <c r="DUH335" s="2"/>
      <c r="DUI335" s="2"/>
      <c r="DUJ335" s="2"/>
      <c r="DUK335" s="2"/>
      <c r="DUL335" s="2"/>
      <c r="DUM335" s="2"/>
      <c r="DUN335" s="2"/>
      <c r="DUO335" s="2"/>
      <c r="DUP335" s="2"/>
      <c r="DUQ335" s="2"/>
      <c r="DUR335" s="2"/>
      <c r="DUS335" s="2"/>
      <c r="DUT335" s="2"/>
      <c r="DUU335" s="2"/>
      <c r="DUV335" s="2"/>
      <c r="DUW335" s="2"/>
      <c r="DUX335" s="2"/>
      <c r="DUY335" s="2"/>
      <c r="DUZ335" s="2"/>
      <c r="DVA335" s="2"/>
      <c r="DVB335" s="2"/>
      <c r="DVC335" s="2"/>
      <c r="DVD335" s="2"/>
      <c r="DVE335" s="2"/>
      <c r="DVF335" s="2"/>
      <c r="DVG335" s="2"/>
      <c r="DVH335" s="2"/>
      <c r="DVI335" s="2"/>
      <c r="DVJ335" s="2"/>
      <c r="DVK335" s="2"/>
      <c r="DVL335" s="2"/>
      <c r="DVM335" s="2"/>
      <c r="DVN335" s="2"/>
      <c r="DVO335" s="2"/>
      <c r="DVP335" s="2"/>
      <c r="DVQ335" s="2"/>
      <c r="DVR335" s="2"/>
      <c r="DVS335" s="2"/>
      <c r="DVT335" s="2"/>
      <c r="DVU335" s="2"/>
      <c r="DVV335" s="2"/>
      <c r="DVW335" s="2"/>
      <c r="DVX335" s="2"/>
      <c r="DVY335" s="2"/>
      <c r="DVZ335" s="2"/>
      <c r="DWA335" s="2"/>
      <c r="DWB335" s="2"/>
      <c r="DWC335" s="2"/>
      <c r="DWD335" s="2"/>
      <c r="DWE335" s="2"/>
      <c r="DWF335" s="2"/>
      <c r="DWG335" s="2"/>
      <c r="DWH335" s="2"/>
      <c r="DWI335" s="2"/>
      <c r="DWJ335" s="2"/>
      <c r="DWK335" s="2"/>
      <c r="DWL335" s="2"/>
      <c r="DWM335" s="2"/>
      <c r="DWN335" s="2"/>
      <c r="DWO335" s="2"/>
      <c r="DWP335" s="2"/>
      <c r="DWQ335" s="2"/>
      <c r="DWR335" s="2"/>
      <c r="DWS335" s="2"/>
      <c r="DWT335" s="2"/>
      <c r="DWU335" s="2"/>
      <c r="DWV335" s="2"/>
      <c r="DWW335" s="2"/>
      <c r="DWX335" s="2"/>
      <c r="DWY335" s="2"/>
      <c r="DWZ335" s="2"/>
      <c r="DXA335" s="2"/>
      <c r="DXB335" s="2"/>
      <c r="DXC335" s="2"/>
      <c r="DXD335" s="2"/>
      <c r="DXE335" s="2"/>
      <c r="DXF335" s="2"/>
      <c r="DXG335" s="2"/>
      <c r="DXH335" s="2"/>
      <c r="DXI335" s="2"/>
      <c r="DXJ335" s="2"/>
      <c r="DXK335" s="2"/>
      <c r="DXL335" s="2"/>
      <c r="DXM335" s="2"/>
      <c r="DXN335" s="2"/>
      <c r="DXO335" s="2"/>
      <c r="DXP335" s="2"/>
      <c r="DXQ335" s="2"/>
      <c r="DXR335" s="2"/>
      <c r="DXS335" s="2"/>
      <c r="DXT335" s="2"/>
      <c r="DXU335" s="2"/>
      <c r="DXV335" s="2"/>
      <c r="DXW335" s="2"/>
      <c r="DXX335" s="2"/>
      <c r="DXY335" s="2"/>
      <c r="DXZ335" s="2"/>
      <c r="DYA335" s="2"/>
      <c r="DYB335" s="2"/>
      <c r="DYC335" s="2"/>
      <c r="DYD335" s="2"/>
      <c r="DYE335" s="2"/>
      <c r="DYF335" s="2"/>
      <c r="DYG335" s="2"/>
      <c r="DYH335" s="2"/>
      <c r="DYI335" s="2"/>
      <c r="DYJ335" s="2"/>
      <c r="DYK335" s="2"/>
      <c r="DYL335" s="2"/>
      <c r="DYM335" s="2"/>
      <c r="DYN335" s="2"/>
      <c r="DYO335" s="2"/>
      <c r="DYP335" s="2"/>
      <c r="DYQ335" s="2"/>
      <c r="DYR335" s="2"/>
      <c r="DYS335" s="2"/>
      <c r="DYT335" s="2"/>
      <c r="DYU335" s="2"/>
      <c r="DYV335" s="2"/>
      <c r="DYW335" s="2"/>
      <c r="DYX335" s="2"/>
      <c r="DYY335" s="2"/>
      <c r="DYZ335" s="2"/>
      <c r="DZA335" s="2"/>
      <c r="DZB335" s="2"/>
      <c r="DZC335" s="2"/>
      <c r="DZD335" s="2"/>
      <c r="DZE335" s="2"/>
      <c r="DZF335" s="2"/>
      <c r="DZG335" s="2"/>
      <c r="DZH335" s="2"/>
      <c r="DZI335" s="2"/>
      <c r="DZJ335" s="2"/>
      <c r="DZK335" s="2"/>
      <c r="DZL335" s="2"/>
      <c r="DZM335" s="2"/>
      <c r="DZN335" s="2"/>
      <c r="DZO335" s="2"/>
      <c r="DZP335" s="2"/>
      <c r="DZQ335" s="2"/>
      <c r="DZR335" s="2"/>
      <c r="DZS335" s="2"/>
      <c r="DZT335" s="2"/>
      <c r="DZU335" s="2"/>
      <c r="DZV335" s="2"/>
      <c r="DZW335" s="2"/>
      <c r="DZX335" s="2"/>
      <c r="DZY335" s="2"/>
      <c r="DZZ335" s="2"/>
      <c r="EAA335" s="2"/>
      <c r="EAB335" s="2"/>
      <c r="EAC335" s="2"/>
      <c r="EAD335" s="2"/>
      <c r="EAE335" s="2"/>
      <c r="EAF335" s="2"/>
      <c r="EAG335" s="2"/>
      <c r="EAH335" s="2"/>
      <c r="EAI335" s="2"/>
      <c r="EAJ335" s="2"/>
      <c r="EAK335" s="2"/>
      <c r="EAL335" s="2"/>
      <c r="EAM335" s="2"/>
      <c r="EAN335" s="2"/>
      <c r="EAO335" s="2"/>
      <c r="EAP335" s="2"/>
      <c r="EAQ335" s="2"/>
      <c r="EAR335" s="2"/>
      <c r="EAS335" s="2"/>
      <c r="EAT335" s="2"/>
      <c r="EAU335" s="2"/>
      <c r="EAV335" s="2"/>
      <c r="EAW335" s="2"/>
      <c r="EAX335" s="2"/>
      <c r="EAY335" s="2"/>
      <c r="EAZ335" s="2"/>
      <c r="EBA335" s="2"/>
      <c r="EBB335" s="2"/>
      <c r="EBC335" s="2"/>
      <c r="EBD335" s="2"/>
      <c r="EBE335" s="2"/>
      <c r="EBF335" s="2"/>
      <c r="EBG335" s="2"/>
      <c r="EBH335" s="2"/>
      <c r="EBI335" s="2"/>
      <c r="EBJ335" s="2"/>
      <c r="EBK335" s="2"/>
      <c r="EBL335" s="2"/>
      <c r="EBM335" s="2"/>
      <c r="EBN335" s="2"/>
      <c r="EBO335" s="2"/>
      <c r="EBP335" s="2"/>
      <c r="EBQ335" s="2"/>
      <c r="EBR335" s="2"/>
      <c r="EBS335" s="2"/>
      <c r="EBT335" s="2"/>
      <c r="EBU335" s="2"/>
      <c r="EBV335" s="2"/>
      <c r="EBW335" s="2"/>
      <c r="EBX335" s="2"/>
      <c r="EBY335" s="2"/>
      <c r="EBZ335" s="2"/>
      <c r="ECA335" s="2"/>
      <c r="ECB335" s="2"/>
      <c r="ECC335" s="2"/>
      <c r="ECD335" s="2"/>
      <c r="ECE335" s="2"/>
      <c r="ECF335" s="2"/>
      <c r="ECG335" s="2"/>
      <c r="ECH335" s="2"/>
      <c r="ECI335" s="2"/>
      <c r="ECJ335" s="2"/>
      <c r="ECK335" s="2"/>
      <c r="ECL335" s="2"/>
      <c r="ECM335" s="2"/>
      <c r="ECN335" s="2"/>
      <c r="ECO335" s="2"/>
      <c r="ECP335" s="2"/>
      <c r="ECQ335" s="2"/>
      <c r="ECR335" s="2"/>
      <c r="ECS335" s="2"/>
      <c r="ECT335" s="2"/>
      <c r="ECU335" s="2"/>
      <c r="ECV335" s="2"/>
      <c r="ECW335" s="2"/>
      <c r="ECX335" s="2"/>
      <c r="ECY335" s="2"/>
      <c r="ECZ335" s="2"/>
      <c r="EDA335" s="2"/>
      <c r="EDB335" s="2"/>
      <c r="EDC335" s="2"/>
      <c r="EDD335" s="2"/>
      <c r="EDE335" s="2"/>
      <c r="EDF335" s="2"/>
      <c r="EDG335" s="2"/>
      <c r="EDH335" s="2"/>
      <c r="EDI335" s="2"/>
      <c r="EDJ335" s="2"/>
      <c r="EDK335" s="2"/>
      <c r="EDL335" s="2"/>
      <c r="EDM335" s="2"/>
      <c r="EDN335" s="2"/>
      <c r="EDO335" s="2"/>
      <c r="EDP335" s="2"/>
      <c r="EDQ335" s="2"/>
      <c r="EDR335" s="2"/>
      <c r="EDS335" s="2"/>
      <c r="EDT335" s="2"/>
      <c r="EDU335" s="2"/>
      <c r="EDV335" s="2"/>
      <c r="EDW335" s="2"/>
      <c r="EDX335" s="2"/>
      <c r="EDY335" s="2"/>
      <c r="EDZ335" s="2"/>
      <c r="EEA335" s="2"/>
      <c r="EEB335" s="2"/>
      <c r="EEC335" s="2"/>
      <c r="EED335" s="2"/>
      <c r="EEE335" s="2"/>
      <c r="EEF335" s="2"/>
      <c r="EEG335" s="2"/>
      <c r="EEH335" s="2"/>
      <c r="EEI335" s="2"/>
      <c r="EEJ335" s="2"/>
      <c r="EEK335" s="2"/>
      <c r="EEL335" s="2"/>
      <c r="EEM335" s="2"/>
      <c r="EEN335" s="2"/>
      <c r="EEO335" s="2"/>
      <c r="EEP335" s="2"/>
      <c r="EEQ335" s="2"/>
      <c r="EER335" s="2"/>
      <c r="EES335" s="2"/>
      <c r="EET335" s="2"/>
      <c r="EEU335" s="2"/>
      <c r="EEV335" s="2"/>
      <c r="EEW335" s="2"/>
      <c r="EEX335" s="2"/>
      <c r="EEY335" s="2"/>
      <c r="EEZ335" s="2"/>
      <c r="EFA335" s="2"/>
      <c r="EFB335" s="2"/>
      <c r="EFC335" s="2"/>
      <c r="EFD335" s="2"/>
      <c r="EFE335" s="2"/>
      <c r="EFF335" s="2"/>
      <c r="EFG335" s="2"/>
      <c r="EFH335" s="2"/>
      <c r="EFI335" s="2"/>
      <c r="EFJ335" s="2"/>
      <c r="EFK335" s="2"/>
      <c r="EFL335" s="2"/>
      <c r="EFM335" s="2"/>
      <c r="EFN335" s="2"/>
      <c r="EFO335" s="2"/>
      <c r="EFP335" s="2"/>
      <c r="EFQ335" s="2"/>
      <c r="EFR335" s="2"/>
      <c r="EFS335" s="2"/>
      <c r="EFT335" s="2"/>
      <c r="EFU335" s="2"/>
      <c r="EFV335" s="2"/>
      <c r="EFW335" s="2"/>
      <c r="EFX335" s="2"/>
      <c r="EFY335" s="2"/>
      <c r="EFZ335" s="2"/>
      <c r="EGA335" s="2"/>
      <c r="EGB335" s="2"/>
      <c r="EGC335" s="2"/>
      <c r="EGD335" s="2"/>
      <c r="EGE335" s="2"/>
      <c r="EGF335" s="2"/>
      <c r="EGG335" s="2"/>
      <c r="EGH335" s="2"/>
      <c r="EGI335" s="2"/>
      <c r="EGJ335" s="2"/>
      <c r="EGK335" s="2"/>
      <c r="EGL335" s="2"/>
      <c r="EGM335" s="2"/>
      <c r="EGN335" s="2"/>
      <c r="EGO335" s="2"/>
      <c r="EGP335" s="2"/>
      <c r="EGQ335" s="2"/>
      <c r="EGR335" s="2"/>
      <c r="EGS335" s="2"/>
      <c r="EGT335" s="2"/>
      <c r="EGU335" s="2"/>
      <c r="EGV335" s="2"/>
      <c r="EGW335" s="2"/>
      <c r="EGX335" s="2"/>
      <c r="EGY335" s="2"/>
      <c r="EGZ335" s="2"/>
      <c r="EHA335" s="2"/>
      <c r="EHB335" s="2"/>
      <c r="EHC335" s="2"/>
      <c r="EHD335" s="2"/>
      <c r="EHE335" s="2"/>
      <c r="EHF335" s="2"/>
      <c r="EHG335" s="2"/>
      <c r="EHH335" s="2"/>
      <c r="EHI335" s="2"/>
      <c r="EHJ335" s="2"/>
      <c r="EHK335" s="2"/>
      <c r="EHL335" s="2"/>
      <c r="EHM335" s="2"/>
      <c r="EHN335" s="2"/>
      <c r="EHO335" s="2"/>
      <c r="EHP335" s="2"/>
      <c r="EHQ335" s="2"/>
      <c r="EHR335" s="2"/>
      <c r="EHS335" s="2"/>
      <c r="EHT335" s="2"/>
      <c r="EHU335" s="2"/>
      <c r="EHV335" s="2"/>
      <c r="EHW335" s="2"/>
      <c r="EHX335" s="2"/>
      <c r="EHY335" s="2"/>
      <c r="EHZ335" s="2"/>
      <c r="EIA335" s="2"/>
      <c r="EIB335" s="2"/>
      <c r="EIC335" s="2"/>
      <c r="EID335" s="2"/>
      <c r="EIE335" s="2"/>
      <c r="EIF335" s="2"/>
      <c r="EIG335" s="2"/>
      <c r="EIH335" s="2"/>
      <c r="EII335" s="2"/>
      <c r="EIJ335" s="2"/>
      <c r="EIK335" s="2"/>
      <c r="EIL335" s="2"/>
      <c r="EIM335" s="2"/>
      <c r="EIN335" s="2"/>
      <c r="EIO335" s="2"/>
      <c r="EIP335" s="2"/>
      <c r="EIQ335" s="2"/>
      <c r="EIR335" s="2"/>
      <c r="EIS335" s="2"/>
      <c r="EIT335" s="2"/>
      <c r="EIU335" s="2"/>
      <c r="EIV335" s="2"/>
      <c r="EIW335" s="2"/>
      <c r="EIX335" s="2"/>
      <c r="EIY335" s="2"/>
      <c r="EIZ335" s="2"/>
      <c r="EJA335" s="2"/>
      <c r="EJB335" s="2"/>
      <c r="EJC335" s="2"/>
      <c r="EJD335" s="2"/>
      <c r="EJE335" s="2"/>
      <c r="EJF335" s="2"/>
      <c r="EJG335" s="2"/>
      <c r="EJH335" s="2"/>
      <c r="EJI335" s="2"/>
      <c r="EJJ335" s="2"/>
      <c r="EJK335" s="2"/>
      <c r="EJL335" s="2"/>
      <c r="EJM335" s="2"/>
      <c r="EJN335" s="2"/>
      <c r="EJO335" s="2"/>
      <c r="EJP335" s="2"/>
      <c r="EJQ335" s="2"/>
      <c r="EJR335" s="2"/>
      <c r="EJS335" s="2"/>
      <c r="EJT335" s="2"/>
      <c r="EJU335" s="2"/>
      <c r="EJV335" s="2"/>
      <c r="EJW335" s="2"/>
      <c r="EJX335" s="2"/>
      <c r="EJY335" s="2"/>
      <c r="EJZ335" s="2"/>
      <c r="EKA335" s="2"/>
      <c r="EKB335" s="2"/>
      <c r="EKC335" s="2"/>
      <c r="EKD335" s="2"/>
      <c r="EKE335" s="2"/>
      <c r="EKF335" s="2"/>
      <c r="EKG335" s="2"/>
      <c r="EKH335" s="2"/>
      <c r="EKI335" s="2"/>
      <c r="EKJ335" s="2"/>
      <c r="EKK335" s="2"/>
      <c r="EKL335" s="2"/>
      <c r="EKM335" s="2"/>
      <c r="EKN335" s="2"/>
      <c r="EKO335" s="2"/>
      <c r="EKP335" s="2"/>
      <c r="EKQ335" s="2"/>
      <c r="EKR335" s="2"/>
      <c r="EKS335" s="2"/>
      <c r="EKT335" s="2"/>
      <c r="EKU335" s="2"/>
      <c r="EKV335" s="2"/>
      <c r="EKW335" s="2"/>
      <c r="EKX335" s="2"/>
      <c r="EKY335" s="2"/>
      <c r="EKZ335" s="2"/>
      <c r="ELA335" s="2"/>
      <c r="ELB335" s="2"/>
      <c r="ELC335" s="2"/>
      <c r="ELD335" s="2"/>
      <c r="ELE335" s="2"/>
      <c r="ELF335" s="2"/>
      <c r="ELG335" s="2"/>
      <c r="ELH335" s="2"/>
      <c r="ELI335" s="2"/>
      <c r="ELJ335" s="2"/>
      <c r="ELK335" s="2"/>
      <c r="ELL335" s="2"/>
      <c r="ELM335" s="2"/>
      <c r="ELN335" s="2"/>
      <c r="ELO335" s="2"/>
      <c r="ELP335" s="2"/>
      <c r="ELQ335" s="2"/>
      <c r="ELR335" s="2"/>
      <c r="ELS335" s="2"/>
      <c r="ELT335" s="2"/>
      <c r="ELU335" s="2"/>
      <c r="ELV335" s="2"/>
      <c r="ELW335" s="2"/>
      <c r="ELX335" s="2"/>
      <c r="ELY335" s="2"/>
      <c r="ELZ335" s="2"/>
      <c r="EMA335" s="2"/>
      <c r="EMB335" s="2"/>
      <c r="EMC335" s="2"/>
      <c r="EMD335" s="2"/>
      <c r="EME335" s="2"/>
      <c r="EMF335" s="2"/>
      <c r="EMG335" s="2"/>
      <c r="EMH335" s="2"/>
      <c r="EMI335" s="2"/>
      <c r="EMJ335" s="2"/>
      <c r="EMK335" s="2"/>
      <c r="EML335" s="2"/>
      <c r="EMM335" s="2"/>
      <c r="EMN335" s="2"/>
      <c r="EMO335" s="2"/>
      <c r="EMP335" s="2"/>
      <c r="EMQ335" s="2"/>
      <c r="EMR335" s="2"/>
      <c r="EMS335" s="2"/>
      <c r="EMT335" s="2"/>
      <c r="EMU335" s="2"/>
      <c r="EMV335" s="2"/>
      <c r="EMW335" s="2"/>
      <c r="EMX335" s="2"/>
      <c r="EMY335" s="2"/>
      <c r="EMZ335" s="2"/>
      <c r="ENA335" s="2"/>
      <c r="ENB335" s="2"/>
      <c r="ENC335" s="2"/>
      <c r="END335" s="2"/>
      <c r="ENE335" s="2"/>
      <c r="ENF335" s="2"/>
      <c r="ENG335" s="2"/>
      <c r="ENH335" s="2"/>
      <c r="ENI335" s="2"/>
      <c r="ENJ335" s="2"/>
      <c r="ENK335" s="2"/>
      <c r="ENL335" s="2"/>
      <c r="ENM335" s="2"/>
      <c r="ENN335" s="2"/>
      <c r="ENO335" s="2"/>
      <c r="ENP335" s="2"/>
      <c r="ENQ335" s="2"/>
      <c r="ENR335" s="2"/>
      <c r="ENS335" s="2"/>
      <c r="ENT335" s="2"/>
      <c r="ENU335" s="2"/>
      <c r="ENV335" s="2"/>
      <c r="ENW335" s="2"/>
      <c r="ENX335" s="2"/>
      <c r="ENY335" s="2"/>
      <c r="ENZ335" s="2"/>
      <c r="EOA335" s="2"/>
      <c r="EOB335" s="2"/>
      <c r="EOC335" s="2"/>
      <c r="EOD335" s="2"/>
      <c r="EOE335" s="2"/>
      <c r="EOF335" s="2"/>
      <c r="EOG335" s="2"/>
      <c r="EOH335" s="2"/>
      <c r="EOI335" s="2"/>
      <c r="EOJ335" s="2"/>
      <c r="EOK335" s="2"/>
      <c r="EOL335" s="2"/>
      <c r="EOM335" s="2"/>
      <c r="EON335" s="2"/>
      <c r="EOO335" s="2"/>
      <c r="EOP335" s="2"/>
      <c r="EOQ335" s="2"/>
      <c r="EOR335" s="2"/>
      <c r="EOS335" s="2"/>
      <c r="EOT335" s="2"/>
      <c r="EOU335" s="2"/>
      <c r="EOV335" s="2"/>
      <c r="EOW335" s="2"/>
      <c r="EOX335" s="2"/>
      <c r="EOY335" s="2"/>
      <c r="EOZ335" s="2"/>
      <c r="EPA335" s="2"/>
      <c r="EPB335" s="2"/>
      <c r="EPC335" s="2"/>
      <c r="EPD335" s="2"/>
      <c r="EPE335" s="2"/>
      <c r="EPF335" s="2"/>
      <c r="EPG335" s="2"/>
      <c r="EPH335" s="2"/>
      <c r="EPI335" s="2"/>
      <c r="EPJ335" s="2"/>
      <c r="EPK335" s="2"/>
      <c r="EPL335" s="2"/>
      <c r="EPM335" s="2"/>
      <c r="EPN335" s="2"/>
      <c r="EPO335" s="2"/>
      <c r="EPP335" s="2"/>
      <c r="EPQ335" s="2"/>
      <c r="EPR335" s="2"/>
      <c r="EPS335" s="2"/>
      <c r="EPT335" s="2"/>
      <c r="EPU335" s="2"/>
      <c r="EPV335" s="2"/>
      <c r="EPW335" s="2"/>
      <c r="EPX335" s="2"/>
      <c r="EPY335" s="2"/>
      <c r="EPZ335" s="2"/>
      <c r="EQA335" s="2"/>
      <c r="EQB335" s="2"/>
      <c r="EQC335" s="2"/>
      <c r="EQD335" s="2"/>
      <c r="EQE335" s="2"/>
      <c r="EQF335" s="2"/>
      <c r="EQG335" s="2"/>
      <c r="EQH335" s="2"/>
      <c r="EQI335" s="2"/>
      <c r="EQJ335" s="2"/>
      <c r="EQK335" s="2"/>
      <c r="EQL335" s="2"/>
      <c r="EQM335" s="2"/>
      <c r="EQN335" s="2"/>
      <c r="EQO335" s="2"/>
      <c r="EQP335" s="2"/>
      <c r="EQQ335" s="2"/>
      <c r="EQR335" s="2"/>
      <c r="EQS335" s="2"/>
      <c r="EQT335" s="2"/>
      <c r="EQU335" s="2"/>
      <c r="EQV335" s="2"/>
      <c r="EQW335" s="2"/>
      <c r="EQX335" s="2"/>
      <c r="EQY335" s="2"/>
      <c r="EQZ335" s="2"/>
      <c r="ERA335" s="2"/>
      <c r="ERB335" s="2"/>
      <c r="ERC335" s="2"/>
      <c r="ERD335" s="2"/>
      <c r="ERE335" s="2"/>
      <c r="ERF335" s="2"/>
      <c r="ERG335" s="2"/>
      <c r="ERH335" s="2"/>
      <c r="ERI335" s="2"/>
      <c r="ERJ335" s="2"/>
      <c r="ERK335" s="2"/>
      <c r="ERL335" s="2"/>
      <c r="ERM335" s="2"/>
      <c r="ERN335" s="2"/>
      <c r="ERO335" s="2"/>
      <c r="ERP335" s="2"/>
      <c r="ERQ335" s="2"/>
      <c r="ERR335" s="2"/>
      <c r="ERS335" s="2"/>
      <c r="ERT335" s="2"/>
      <c r="ERU335" s="2"/>
      <c r="ERV335" s="2"/>
      <c r="ERW335" s="2"/>
      <c r="ERX335" s="2"/>
      <c r="ERY335" s="2"/>
      <c r="ERZ335" s="2"/>
      <c r="ESA335" s="2"/>
      <c r="ESB335" s="2"/>
      <c r="ESC335" s="2"/>
      <c r="ESD335" s="2"/>
      <c r="ESE335" s="2"/>
      <c r="ESF335" s="2"/>
      <c r="ESG335" s="2"/>
      <c r="ESH335" s="2"/>
      <c r="ESI335" s="2"/>
      <c r="ESJ335" s="2"/>
      <c r="ESK335" s="2"/>
      <c r="ESL335" s="2"/>
      <c r="ESM335" s="2"/>
      <c r="ESN335" s="2"/>
      <c r="ESO335" s="2"/>
      <c r="ESP335" s="2"/>
      <c r="ESQ335" s="2"/>
      <c r="ESR335" s="2"/>
      <c r="ESS335" s="2"/>
      <c r="EST335" s="2"/>
      <c r="ESU335" s="2"/>
      <c r="ESV335" s="2"/>
      <c r="ESW335" s="2"/>
      <c r="ESX335" s="2"/>
      <c r="ESY335" s="2"/>
      <c r="ESZ335" s="2"/>
      <c r="ETA335" s="2"/>
      <c r="ETB335" s="2"/>
      <c r="ETC335" s="2"/>
      <c r="ETD335" s="2"/>
      <c r="ETE335" s="2"/>
      <c r="ETF335" s="2"/>
      <c r="ETG335" s="2"/>
      <c r="ETH335" s="2"/>
      <c r="ETI335" s="2"/>
      <c r="ETJ335" s="2"/>
      <c r="ETK335" s="2"/>
      <c r="ETL335" s="2"/>
      <c r="ETM335" s="2"/>
      <c r="ETN335" s="2"/>
      <c r="ETO335" s="2"/>
      <c r="ETP335" s="2"/>
      <c r="ETQ335" s="2"/>
      <c r="ETR335" s="2"/>
      <c r="ETS335" s="2"/>
      <c r="ETT335" s="2"/>
      <c r="ETU335" s="2"/>
      <c r="ETV335" s="2"/>
      <c r="ETW335" s="2"/>
      <c r="ETX335" s="2"/>
      <c r="ETY335" s="2"/>
      <c r="ETZ335" s="2"/>
      <c r="EUA335" s="2"/>
      <c r="EUB335" s="2"/>
      <c r="EUC335" s="2"/>
      <c r="EUD335" s="2"/>
      <c r="EUE335" s="2"/>
      <c r="EUF335" s="2"/>
      <c r="EUG335" s="2"/>
      <c r="EUH335" s="2"/>
      <c r="EUI335" s="2"/>
      <c r="EUJ335" s="2"/>
      <c r="EUK335" s="2"/>
      <c r="EUL335" s="2"/>
      <c r="EUM335" s="2"/>
      <c r="EUN335" s="2"/>
      <c r="EUO335" s="2"/>
      <c r="EUP335" s="2"/>
      <c r="EUQ335" s="2"/>
      <c r="EUR335" s="2"/>
      <c r="EUS335" s="2"/>
      <c r="EUT335" s="2"/>
      <c r="EUU335" s="2"/>
      <c r="EUV335" s="2"/>
      <c r="EUW335" s="2"/>
      <c r="EUX335" s="2"/>
      <c r="EUY335" s="2"/>
      <c r="EUZ335" s="2"/>
      <c r="EVA335" s="2"/>
      <c r="EVB335" s="2"/>
      <c r="EVC335" s="2"/>
      <c r="EVD335" s="2"/>
      <c r="EVE335" s="2"/>
      <c r="EVF335" s="2"/>
      <c r="EVG335" s="2"/>
      <c r="EVH335" s="2"/>
      <c r="EVI335" s="2"/>
      <c r="EVJ335" s="2"/>
      <c r="EVK335" s="2"/>
      <c r="EVL335" s="2"/>
      <c r="EVM335" s="2"/>
      <c r="EVN335" s="2"/>
      <c r="EVO335" s="2"/>
      <c r="EVP335" s="2"/>
      <c r="EVQ335" s="2"/>
      <c r="EVR335" s="2"/>
      <c r="EVS335" s="2"/>
      <c r="EVT335" s="2"/>
      <c r="EVU335" s="2"/>
      <c r="EVV335" s="2"/>
      <c r="EVW335" s="2"/>
      <c r="EVX335" s="2"/>
      <c r="EVY335" s="2"/>
      <c r="EVZ335" s="2"/>
      <c r="EWA335" s="2"/>
      <c r="EWB335" s="2"/>
      <c r="EWC335" s="2"/>
      <c r="EWD335" s="2"/>
      <c r="EWE335" s="2"/>
      <c r="EWF335" s="2"/>
      <c r="EWG335" s="2"/>
      <c r="EWH335" s="2"/>
      <c r="EWI335" s="2"/>
      <c r="EWJ335" s="2"/>
      <c r="EWK335" s="2"/>
      <c r="EWL335" s="2"/>
      <c r="EWM335" s="2"/>
      <c r="EWN335" s="2"/>
      <c r="EWO335" s="2"/>
      <c r="EWP335" s="2"/>
      <c r="EWQ335" s="2"/>
      <c r="EWR335" s="2"/>
      <c r="EWS335" s="2"/>
      <c r="EWT335" s="2"/>
      <c r="EWU335" s="2"/>
      <c r="EWV335" s="2"/>
      <c r="EWW335" s="2"/>
      <c r="EWX335" s="2"/>
      <c r="EWY335" s="2"/>
      <c r="EWZ335" s="2"/>
      <c r="EXA335" s="2"/>
      <c r="EXB335" s="2"/>
      <c r="EXC335" s="2"/>
      <c r="EXD335" s="2"/>
      <c r="EXE335" s="2"/>
      <c r="EXF335" s="2"/>
      <c r="EXG335" s="2"/>
      <c r="EXH335" s="2"/>
      <c r="EXI335" s="2"/>
      <c r="EXJ335" s="2"/>
      <c r="EXK335" s="2"/>
      <c r="EXL335" s="2"/>
      <c r="EXM335" s="2"/>
      <c r="EXN335" s="2"/>
      <c r="EXO335" s="2"/>
      <c r="EXP335" s="2"/>
      <c r="EXQ335" s="2"/>
      <c r="EXR335" s="2"/>
      <c r="EXS335" s="2"/>
      <c r="EXT335" s="2"/>
      <c r="EXU335" s="2"/>
      <c r="EXV335" s="2"/>
      <c r="EXW335" s="2"/>
      <c r="EXX335" s="2"/>
      <c r="EXY335" s="2"/>
      <c r="EXZ335" s="2"/>
      <c r="EYA335" s="2"/>
      <c r="EYB335" s="2"/>
      <c r="EYC335" s="2"/>
      <c r="EYD335" s="2"/>
      <c r="EYE335" s="2"/>
      <c r="EYF335" s="2"/>
      <c r="EYG335" s="2"/>
      <c r="EYH335" s="2"/>
      <c r="EYI335" s="2"/>
      <c r="EYJ335" s="2"/>
      <c r="EYK335" s="2"/>
      <c r="EYL335" s="2"/>
      <c r="EYM335" s="2"/>
      <c r="EYN335" s="2"/>
      <c r="EYO335" s="2"/>
      <c r="EYP335" s="2"/>
      <c r="EYQ335" s="2"/>
      <c r="EYR335" s="2"/>
      <c r="EYS335" s="2"/>
      <c r="EYT335" s="2"/>
      <c r="EYU335" s="2"/>
      <c r="EYV335" s="2"/>
      <c r="EYW335" s="2"/>
      <c r="EYX335" s="2"/>
      <c r="EYY335" s="2"/>
      <c r="EYZ335" s="2"/>
      <c r="EZA335" s="2"/>
      <c r="EZB335" s="2"/>
      <c r="EZC335" s="2"/>
      <c r="EZD335" s="2"/>
      <c r="EZE335" s="2"/>
      <c r="EZF335" s="2"/>
      <c r="EZG335" s="2"/>
      <c r="EZH335" s="2"/>
      <c r="EZI335" s="2"/>
      <c r="EZJ335" s="2"/>
      <c r="EZK335" s="2"/>
      <c r="EZL335" s="2"/>
      <c r="EZM335" s="2"/>
      <c r="EZN335" s="2"/>
      <c r="EZO335" s="2"/>
      <c r="EZP335" s="2"/>
      <c r="EZQ335" s="2"/>
      <c r="EZR335" s="2"/>
      <c r="EZS335" s="2"/>
      <c r="EZT335" s="2"/>
      <c r="EZU335" s="2"/>
      <c r="EZV335" s="2"/>
      <c r="EZW335" s="2"/>
      <c r="EZX335" s="2"/>
      <c r="EZY335" s="2"/>
      <c r="EZZ335" s="2"/>
      <c r="FAA335" s="2"/>
      <c r="FAB335" s="2"/>
      <c r="FAC335" s="2"/>
      <c r="FAD335" s="2"/>
      <c r="FAE335" s="2"/>
      <c r="FAF335" s="2"/>
      <c r="FAG335" s="2"/>
      <c r="FAH335" s="2"/>
      <c r="FAI335" s="2"/>
      <c r="FAJ335" s="2"/>
      <c r="FAK335" s="2"/>
      <c r="FAL335" s="2"/>
      <c r="FAM335" s="2"/>
      <c r="FAN335" s="2"/>
      <c r="FAO335" s="2"/>
      <c r="FAP335" s="2"/>
      <c r="FAQ335" s="2"/>
      <c r="FAR335" s="2"/>
      <c r="FAS335" s="2"/>
      <c r="FAT335" s="2"/>
      <c r="FAU335" s="2"/>
      <c r="FAV335" s="2"/>
      <c r="FAW335" s="2"/>
      <c r="FAX335" s="2"/>
      <c r="FAY335" s="2"/>
      <c r="FAZ335" s="2"/>
      <c r="FBA335" s="2"/>
      <c r="FBB335" s="2"/>
      <c r="FBC335" s="2"/>
      <c r="FBD335" s="2"/>
      <c r="FBE335" s="2"/>
      <c r="FBF335" s="2"/>
      <c r="FBG335" s="2"/>
      <c r="FBH335" s="2"/>
      <c r="FBI335" s="2"/>
      <c r="FBJ335" s="2"/>
      <c r="FBK335" s="2"/>
      <c r="FBL335" s="2"/>
      <c r="FBM335" s="2"/>
      <c r="FBN335" s="2"/>
      <c r="FBO335" s="2"/>
      <c r="FBP335" s="2"/>
      <c r="FBQ335" s="2"/>
      <c r="FBR335" s="2"/>
      <c r="FBS335" s="2"/>
      <c r="FBT335" s="2"/>
      <c r="FBU335" s="2"/>
      <c r="FBV335" s="2"/>
      <c r="FBW335" s="2"/>
      <c r="FBX335" s="2"/>
      <c r="FBY335" s="2"/>
      <c r="FBZ335" s="2"/>
      <c r="FCA335" s="2"/>
      <c r="FCB335" s="2"/>
      <c r="FCC335" s="2"/>
      <c r="FCD335" s="2"/>
      <c r="FCE335" s="2"/>
      <c r="FCF335" s="2"/>
      <c r="FCG335" s="2"/>
      <c r="FCH335" s="2"/>
      <c r="FCI335" s="2"/>
      <c r="FCJ335" s="2"/>
      <c r="FCK335" s="2"/>
      <c r="FCL335" s="2"/>
      <c r="FCM335" s="2"/>
      <c r="FCN335" s="2"/>
      <c r="FCO335" s="2"/>
      <c r="FCP335" s="2"/>
      <c r="FCQ335" s="2"/>
      <c r="FCR335" s="2"/>
      <c r="FCS335" s="2"/>
      <c r="FCT335" s="2"/>
      <c r="FCU335" s="2"/>
      <c r="FCV335" s="2"/>
      <c r="FCW335" s="2"/>
      <c r="FCX335" s="2"/>
      <c r="FCY335" s="2"/>
      <c r="FCZ335" s="2"/>
      <c r="FDA335" s="2"/>
      <c r="FDB335" s="2"/>
      <c r="FDC335" s="2"/>
      <c r="FDD335" s="2"/>
      <c r="FDE335" s="2"/>
      <c r="FDF335" s="2"/>
      <c r="FDG335" s="2"/>
      <c r="FDH335" s="2"/>
      <c r="FDI335" s="2"/>
      <c r="FDJ335" s="2"/>
      <c r="FDK335" s="2"/>
      <c r="FDL335" s="2"/>
      <c r="FDM335" s="2"/>
      <c r="FDN335" s="2"/>
      <c r="FDO335" s="2"/>
      <c r="FDP335" s="2"/>
      <c r="FDQ335" s="2"/>
      <c r="FDR335" s="2"/>
      <c r="FDS335" s="2"/>
      <c r="FDT335" s="2"/>
      <c r="FDU335" s="2"/>
      <c r="FDV335" s="2"/>
      <c r="FDW335" s="2"/>
      <c r="FDX335" s="2"/>
      <c r="FDY335" s="2"/>
      <c r="FDZ335" s="2"/>
      <c r="FEA335" s="2"/>
      <c r="FEB335" s="2"/>
      <c r="FEC335" s="2"/>
      <c r="FED335" s="2"/>
      <c r="FEE335" s="2"/>
      <c r="FEF335" s="2"/>
      <c r="FEG335" s="2"/>
      <c r="FEH335" s="2"/>
      <c r="FEI335" s="2"/>
      <c r="FEJ335" s="2"/>
      <c r="FEK335" s="2"/>
      <c r="FEL335" s="2"/>
      <c r="FEM335" s="2"/>
      <c r="FEN335" s="2"/>
      <c r="FEO335" s="2"/>
      <c r="FEP335" s="2"/>
      <c r="FEQ335" s="2"/>
      <c r="FER335" s="2"/>
      <c r="FES335" s="2"/>
      <c r="FET335" s="2"/>
      <c r="FEU335" s="2"/>
      <c r="FEV335" s="2"/>
      <c r="FEW335" s="2"/>
      <c r="FEX335" s="2"/>
      <c r="FEY335" s="2"/>
      <c r="FEZ335" s="2"/>
      <c r="FFA335" s="2"/>
      <c r="FFB335" s="2"/>
      <c r="FFC335" s="2"/>
      <c r="FFD335" s="2"/>
      <c r="FFE335" s="2"/>
      <c r="FFF335" s="2"/>
      <c r="FFG335" s="2"/>
      <c r="FFH335" s="2"/>
      <c r="FFI335" s="2"/>
      <c r="FFJ335" s="2"/>
      <c r="FFK335" s="2"/>
      <c r="FFL335" s="2"/>
      <c r="FFM335" s="2"/>
      <c r="FFN335" s="2"/>
      <c r="FFO335" s="2"/>
      <c r="FFP335" s="2"/>
      <c r="FFQ335" s="2"/>
      <c r="FFR335" s="2"/>
      <c r="FFS335" s="2"/>
      <c r="FFT335" s="2"/>
      <c r="FFU335" s="2"/>
      <c r="FFV335" s="2"/>
      <c r="FFW335" s="2"/>
      <c r="FFX335" s="2"/>
      <c r="FFY335" s="2"/>
      <c r="FFZ335" s="2"/>
      <c r="FGA335" s="2"/>
      <c r="FGB335" s="2"/>
      <c r="FGC335" s="2"/>
      <c r="FGD335" s="2"/>
      <c r="FGE335" s="2"/>
      <c r="FGF335" s="2"/>
      <c r="FGG335" s="2"/>
      <c r="FGH335" s="2"/>
      <c r="FGI335" s="2"/>
      <c r="FGJ335" s="2"/>
      <c r="FGK335" s="2"/>
      <c r="FGL335" s="2"/>
      <c r="FGM335" s="2"/>
      <c r="FGN335" s="2"/>
      <c r="FGO335" s="2"/>
      <c r="FGP335" s="2"/>
      <c r="FGQ335" s="2"/>
      <c r="FGR335" s="2"/>
      <c r="FGS335" s="2"/>
      <c r="FGT335" s="2"/>
      <c r="FGU335" s="2"/>
      <c r="FGV335" s="2"/>
      <c r="FGW335" s="2"/>
      <c r="FGX335" s="2"/>
      <c r="FGY335" s="2"/>
      <c r="FGZ335" s="2"/>
      <c r="FHA335" s="2"/>
      <c r="FHB335" s="2"/>
      <c r="FHC335" s="2"/>
      <c r="FHD335" s="2"/>
      <c r="FHE335" s="2"/>
      <c r="FHF335" s="2"/>
      <c r="FHG335" s="2"/>
      <c r="FHH335" s="2"/>
      <c r="FHI335" s="2"/>
      <c r="FHJ335" s="2"/>
      <c r="FHK335" s="2"/>
      <c r="FHL335" s="2"/>
      <c r="FHM335" s="2"/>
      <c r="FHN335" s="2"/>
      <c r="FHO335" s="2"/>
      <c r="FHP335" s="2"/>
      <c r="FHQ335" s="2"/>
      <c r="FHR335" s="2"/>
      <c r="FHS335" s="2"/>
      <c r="FHT335" s="2"/>
      <c r="FHU335" s="2"/>
      <c r="FHV335" s="2"/>
      <c r="FHW335" s="2"/>
      <c r="FHX335" s="2"/>
      <c r="FHY335" s="2"/>
      <c r="FHZ335" s="2"/>
      <c r="FIA335" s="2"/>
      <c r="FIB335" s="2"/>
      <c r="FIC335" s="2"/>
      <c r="FID335" s="2"/>
      <c r="FIE335" s="2"/>
      <c r="FIF335" s="2"/>
      <c r="FIG335" s="2"/>
      <c r="FIH335" s="2"/>
      <c r="FII335" s="2"/>
      <c r="FIJ335" s="2"/>
      <c r="FIK335" s="2"/>
      <c r="FIL335" s="2"/>
      <c r="FIM335" s="2"/>
      <c r="FIN335" s="2"/>
      <c r="FIO335" s="2"/>
      <c r="FIP335" s="2"/>
      <c r="FIQ335" s="2"/>
      <c r="FIR335" s="2"/>
      <c r="FIS335" s="2"/>
      <c r="FIT335" s="2"/>
      <c r="FIU335" s="2"/>
      <c r="FIV335" s="2"/>
      <c r="FIW335" s="2"/>
      <c r="FIX335" s="2"/>
      <c r="FIY335" s="2"/>
      <c r="FIZ335" s="2"/>
      <c r="FJA335" s="2"/>
      <c r="FJB335" s="2"/>
      <c r="FJC335" s="2"/>
      <c r="FJD335" s="2"/>
      <c r="FJE335" s="2"/>
      <c r="FJF335" s="2"/>
      <c r="FJG335" s="2"/>
      <c r="FJH335" s="2"/>
      <c r="FJI335" s="2"/>
      <c r="FJJ335" s="2"/>
      <c r="FJK335" s="2"/>
      <c r="FJL335" s="2"/>
      <c r="FJM335" s="2"/>
      <c r="FJN335" s="2"/>
      <c r="FJO335" s="2"/>
      <c r="FJP335" s="2"/>
      <c r="FJQ335" s="2"/>
      <c r="FJR335" s="2"/>
      <c r="FJS335" s="2"/>
      <c r="FJT335" s="2"/>
      <c r="FJU335" s="2"/>
      <c r="FJV335" s="2"/>
      <c r="FJW335" s="2"/>
      <c r="FJX335" s="2"/>
      <c r="FJY335" s="2"/>
      <c r="FJZ335" s="2"/>
      <c r="FKA335" s="2"/>
      <c r="FKB335" s="2"/>
      <c r="FKC335" s="2"/>
      <c r="FKD335" s="2"/>
      <c r="FKE335" s="2"/>
      <c r="FKF335" s="2"/>
      <c r="FKG335" s="2"/>
      <c r="FKH335" s="2"/>
      <c r="FKI335" s="2"/>
      <c r="FKJ335" s="2"/>
      <c r="FKK335" s="2"/>
      <c r="FKL335" s="2"/>
      <c r="FKM335" s="2"/>
      <c r="FKN335" s="2"/>
      <c r="FKO335" s="2"/>
      <c r="FKP335" s="2"/>
      <c r="FKQ335" s="2"/>
      <c r="FKR335" s="2"/>
      <c r="FKS335" s="2"/>
      <c r="FKT335" s="2"/>
      <c r="FKU335" s="2"/>
      <c r="FKV335" s="2"/>
      <c r="FKW335" s="2"/>
      <c r="FKX335" s="2"/>
      <c r="FKY335" s="2"/>
      <c r="FKZ335" s="2"/>
      <c r="FLA335" s="2"/>
      <c r="FLB335" s="2"/>
      <c r="FLC335" s="2"/>
      <c r="FLD335" s="2"/>
      <c r="FLE335" s="2"/>
      <c r="FLF335" s="2"/>
      <c r="FLG335" s="2"/>
      <c r="FLH335" s="2"/>
      <c r="FLI335" s="2"/>
      <c r="FLJ335" s="2"/>
      <c r="FLK335" s="2"/>
      <c r="FLL335" s="2"/>
      <c r="FLM335" s="2"/>
      <c r="FLN335" s="2"/>
      <c r="FLO335" s="2"/>
      <c r="FLP335" s="2"/>
      <c r="FLQ335" s="2"/>
      <c r="FLR335" s="2"/>
      <c r="FLS335" s="2"/>
      <c r="FLT335" s="2"/>
      <c r="FLU335" s="2"/>
      <c r="FLV335" s="2"/>
      <c r="FLW335" s="2"/>
      <c r="FLX335" s="2"/>
      <c r="FLY335" s="2"/>
      <c r="FLZ335" s="2"/>
      <c r="FMA335" s="2"/>
      <c r="FMB335" s="2"/>
      <c r="FMC335" s="2"/>
      <c r="FMD335" s="2"/>
      <c r="FME335" s="2"/>
      <c r="FMF335" s="2"/>
      <c r="FMG335" s="2"/>
      <c r="FMH335" s="2"/>
      <c r="FMI335" s="2"/>
      <c r="FMJ335" s="2"/>
      <c r="FMK335" s="2"/>
      <c r="FML335" s="2"/>
      <c r="FMM335" s="2"/>
      <c r="FMN335" s="2"/>
      <c r="FMO335" s="2"/>
      <c r="FMP335" s="2"/>
      <c r="FMQ335" s="2"/>
      <c r="FMR335" s="2"/>
      <c r="FMS335" s="2"/>
      <c r="FMT335" s="2"/>
      <c r="FMU335" s="2"/>
      <c r="FMV335" s="2"/>
      <c r="FMW335" s="2"/>
      <c r="FMX335" s="2"/>
      <c r="FMY335" s="2"/>
      <c r="FMZ335" s="2"/>
      <c r="FNA335" s="2"/>
      <c r="FNB335" s="2"/>
      <c r="FNC335" s="2"/>
      <c r="FND335" s="2"/>
      <c r="FNE335" s="2"/>
      <c r="FNF335" s="2"/>
      <c r="FNG335" s="2"/>
      <c r="FNH335" s="2"/>
      <c r="FNI335" s="2"/>
      <c r="FNJ335" s="2"/>
      <c r="FNK335" s="2"/>
      <c r="FNL335" s="2"/>
      <c r="FNM335" s="2"/>
      <c r="FNN335" s="2"/>
      <c r="FNO335" s="2"/>
      <c r="FNP335" s="2"/>
      <c r="FNQ335" s="2"/>
      <c r="FNR335" s="2"/>
      <c r="FNS335" s="2"/>
      <c r="FNT335" s="2"/>
      <c r="FNU335" s="2"/>
      <c r="FNV335" s="2"/>
      <c r="FNW335" s="2"/>
      <c r="FNX335" s="2"/>
      <c r="FNY335" s="2"/>
      <c r="FNZ335" s="2"/>
      <c r="FOA335" s="2"/>
      <c r="FOB335" s="2"/>
      <c r="FOC335" s="2"/>
      <c r="FOD335" s="2"/>
      <c r="FOE335" s="2"/>
      <c r="FOF335" s="2"/>
      <c r="FOG335" s="2"/>
      <c r="FOH335" s="2"/>
      <c r="FOI335" s="2"/>
      <c r="FOJ335" s="2"/>
      <c r="FOK335" s="2"/>
      <c r="FOL335" s="2"/>
      <c r="FOM335" s="2"/>
      <c r="FON335" s="2"/>
      <c r="FOO335" s="2"/>
      <c r="FOP335" s="2"/>
      <c r="FOQ335" s="2"/>
      <c r="FOR335" s="2"/>
      <c r="FOS335" s="2"/>
      <c r="FOT335" s="2"/>
      <c r="FOU335" s="2"/>
      <c r="FOV335" s="2"/>
      <c r="FOW335" s="2"/>
      <c r="FOX335" s="2"/>
      <c r="FOY335" s="2"/>
      <c r="FOZ335" s="2"/>
      <c r="FPA335" s="2"/>
      <c r="FPB335" s="2"/>
      <c r="FPC335" s="2"/>
      <c r="FPD335" s="2"/>
      <c r="FPE335" s="2"/>
      <c r="FPF335" s="2"/>
      <c r="FPG335" s="2"/>
      <c r="FPH335" s="2"/>
      <c r="FPI335" s="2"/>
      <c r="FPJ335" s="2"/>
      <c r="FPK335" s="2"/>
      <c r="FPL335" s="2"/>
      <c r="FPM335" s="2"/>
      <c r="FPN335" s="2"/>
      <c r="FPO335" s="2"/>
      <c r="FPP335" s="2"/>
      <c r="FPQ335" s="2"/>
      <c r="FPR335" s="2"/>
      <c r="FPS335" s="2"/>
      <c r="FPT335" s="2"/>
      <c r="FPU335" s="2"/>
      <c r="FPV335" s="2"/>
      <c r="FPW335" s="2"/>
      <c r="FPX335" s="2"/>
      <c r="FPY335" s="2"/>
      <c r="FPZ335" s="2"/>
      <c r="FQA335" s="2"/>
      <c r="FQB335" s="2"/>
      <c r="FQC335" s="2"/>
      <c r="FQD335" s="2"/>
      <c r="FQE335" s="2"/>
      <c r="FQF335" s="2"/>
      <c r="FQG335" s="2"/>
      <c r="FQH335" s="2"/>
      <c r="FQI335" s="2"/>
      <c r="FQJ335" s="2"/>
      <c r="FQK335" s="2"/>
      <c r="FQL335" s="2"/>
      <c r="FQM335" s="2"/>
      <c r="FQN335" s="2"/>
      <c r="FQO335" s="2"/>
      <c r="FQP335" s="2"/>
      <c r="FQQ335" s="2"/>
      <c r="FQR335" s="2"/>
      <c r="FQS335" s="2"/>
      <c r="FQT335" s="2"/>
      <c r="FQU335" s="2"/>
      <c r="FQV335" s="2"/>
      <c r="FQW335" s="2"/>
      <c r="FQX335" s="2"/>
      <c r="FQY335" s="2"/>
      <c r="FQZ335" s="2"/>
      <c r="FRA335" s="2"/>
      <c r="FRB335" s="2"/>
      <c r="FRC335" s="2"/>
      <c r="FRD335" s="2"/>
      <c r="FRE335" s="2"/>
      <c r="FRF335" s="2"/>
      <c r="FRG335" s="2"/>
      <c r="FRH335" s="2"/>
      <c r="FRI335" s="2"/>
      <c r="FRJ335" s="2"/>
      <c r="FRK335" s="2"/>
      <c r="FRL335" s="2"/>
      <c r="FRM335" s="2"/>
      <c r="FRN335" s="2"/>
      <c r="FRO335" s="2"/>
      <c r="FRP335" s="2"/>
      <c r="FRQ335" s="2"/>
      <c r="FRR335" s="2"/>
      <c r="FRS335" s="2"/>
      <c r="FRT335" s="2"/>
      <c r="FRU335" s="2"/>
      <c r="FRV335" s="2"/>
      <c r="FRW335" s="2"/>
      <c r="FRX335" s="2"/>
      <c r="FRY335" s="2"/>
      <c r="FRZ335" s="2"/>
      <c r="FSA335" s="2"/>
      <c r="FSB335" s="2"/>
      <c r="FSC335" s="2"/>
      <c r="FSD335" s="2"/>
      <c r="FSE335" s="2"/>
      <c r="FSF335" s="2"/>
      <c r="FSG335" s="2"/>
      <c r="FSH335" s="2"/>
      <c r="FSI335" s="2"/>
      <c r="FSJ335" s="2"/>
      <c r="FSK335" s="2"/>
      <c r="FSL335" s="2"/>
      <c r="FSM335" s="2"/>
      <c r="FSN335" s="2"/>
      <c r="FSO335" s="2"/>
      <c r="FSP335" s="2"/>
      <c r="FSQ335" s="2"/>
      <c r="FSR335" s="2"/>
      <c r="FSS335" s="2"/>
      <c r="FST335" s="2"/>
      <c r="FSU335" s="2"/>
      <c r="FSV335" s="2"/>
      <c r="FSW335" s="2"/>
      <c r="FSX335" s="2"/>
      <c r="FSY335" s="2"/>
      <c r="FSZ335" s="2"/>
      <c r="FTA335" s="2"/>
      <c r="FTB335" s="2"/>
      <c r="FTC335" s="2"/>
      <c r="FTD335" s="2"/>
      <c r="FTE335" s="2"/>
      <c r="FTF335" s="2"/>
      <c r="FTG335" s="2"/>
      <c r="FTH335" s="2"/>
      <c r="FTI335" s="2"/>
      <c r="FTJ335" s="2"/>
      <c r="FTK335" s="2"/>
      <c r="FTL335" s="2"/>
      <c r="FTM335" s="2"/>
      <c r="FTN335" s="2"/>
      <c r="FTO335" s="2"/>
      <c r="FTP335" s="2"/>
      <c r="FTQ335" s="2"/>
      <c r="FTR335" s="2"/>
      <c r="FTS335" s="2"/>
      <c r="FTT335" s="2"/>
      <c r="FTU335" s="2"/>
      <c r="FTV335" s="2"/>
      <c r="FTW335" s="2"/>
      <c r="FTX335" s="2"/>
      <c r="FTY335" s="2"/>
      <c r="FTZ335" s="2"/>
      <c r="FUA335" s="2"/>
      <c r="FUB335" s="2"/>
      <c r="FUC335" s="2"/>
      <c r="FUD335" s="2"/>
      <c r="FUE335" s="2"/>
      <c r="FUF335" s="2"/>
      <c r="FUG335" s="2"/>
      <c r="FUH335" s="2"/>
      <c r="FUI335" s="2"/>
      <c r="FUJ335" s="2"/>
      <c r="FUK335" s="2"/>
      <c r="FUL335" s="2"/>
      <c r="FUM335" s="2"/>
      <c r="FUN335" s="2"/>
      <c r="FUO335" s="2"/>
      <c r="FUP335" s="2"/>
      <c r="FUQ335" s="2"/>
      <c r="FUR335" s="2"/>
      <c r="FUS335" s="2"/>
      <c r="FUT335" s="2"/>
      <c r="FUU335" s="2"/>
      <c r="FUV335" s="2"/>
      <c r="FUW335" s="2"/>
      <c r="FUX335" s="2"/>
      <c r="FUY335" s="2"/>
      <c r="FUZ335" s="2"/>
      <c r="FVA335" s="2"/>
      <c r="FVB335" s="2"/>
      <c r="FVC335" s="2"/>
      <c r="FVD335" s="2"/>
      <c r="FVE335" s="2"/>
      <c r="FVF335" s="2"/>
      <c r="FVG335" s="2"/>
      <c r="FVH335" s="2"/>
      <c r="FVI335" s="2"/>
      <c r="FVJ335" s="2"/>
      <c r="FVK335" s="2"/>
      <c r="FVL335" s="2"/>
      <c r="FVM335" s="2"/>
      <c r="FVN335" s="2"/>
      <c r="FVO335" s="2"/>
      <c r="FVP335" s="2"/>
      <c r="FVQ335" s="2"/>
      <c r="FVR335" s="2"/>
      <c r="FVS335" s="2"/>
      <c r="FVT335" s="2"/>
      <c r="FVU335" s="2"/>
      <c r="FVV335" s="2"/>
      <c r="FVW335" s="2"/>
      <c r="FVX335" s="2"/>
      <c r="FVY335" s="2"/>
      <c r="FVZ335" s="2"/>
      <c r="FWA335" s="2"/>
      <c r="FWB335" s="2"/>
      <c r="FWC335" s="2"/>
      <c r="FWD335" s="2"/>
      <c r="FWE335" s="2"/>
      <c r="FWF335" s="2"/>
      <c r="FWG335" s="2"/>
      <c r="FWH335" s="2"/>
      <c r="FWI335" s="2"/>
      <c r="FWJ335" s="2"/>
      <c r="FWK335" s="2"/>
      <c r="FWL335" s="2"/>
      <c r="FWM335" s="2"/>
      <c r="FWN335" s="2"/>
      <c r="FWO335" s="2"/>
      <c r="FWP335" s="2"/>
      <c r="FWQ335" s="2"/>
      <c r="FWR335" s="2"/>
      <c r="FWS335" s="2"/>
      <c r="FWT335" s="2"/>
      <c r="FWU335" s="2"/>
      <c r="FWV335" s="2"/>
      <c r="FWW335" s="2"/>
      <c r="FWX335" s="2"/>
      <c r="FWY335" s="2"/>
      <c r="FWZ335" s="2"/>
      <c r="FXA335" s="2"/>
      <c r="FXB335" s="2"/>
      <c r="FXC335" s="2"/>
      <c r="FXD335" s="2"/>
      <c r="FXE335" s="2"/>
      <c r="FXF335" s="2"/>
      <c r="FXG335" s="2"/>
      <c r="FXH335" s="2"/>
      <c r="FXI335" s="2"/>
      <c r="FXJ335" s="2"/>
      <c r="FXK335" s="2"/>
      <c r="FXL335" s="2"/>
      <c r="FXM335" s="2"/>
      <c r="FXN335" s="2"/>
      <c r="FXO335" s="2"/>
      <c r="FXP335" s="2"/>
      <c r="FXQ335" s="2"/>
      <c r="FXR335" s="2"/>
      <c r="FXS335" s="2"/>
      <c r="FXT335" s="2"/>
      <c r="FXU335" s="2"/>
      <c r="FXV335" s="2"/>
      <c r="FXW335" s="2"/>
      <c r="FXX335" s="2"/>
      <c r="FXY335" s="2"/>
      <c r="FXZ335" s="2"/>
      <c r="FYA335" s="2"/>
      <c r="FYB335" s="2"/>
      <c r="FYC335" s="2"/>
      <c r="FYD335" s="2"/>
      <c r="FYE335" s="2"/>
      <c r="FYF335" s="2"/>
      <c r="FYG335" s="2"/>
      <c r="FYH335" s="2"/>
      <c r="FYI335" s="2"/>
      <c r="FYJ335" s="2"/>
      <c r="FYK335" s="2"/>
      <c r="FYL335" s="2"/>
      <c r="FYM335" s="2"/>
      <c r="FYN335" s="2"/>
      <c r="FYO335" s="2"/>
      <c r="FYP335" s="2"/>
      <c r="FYQ335" s="2"/>
      <c r="FYR335" s="2"/>
      <c r="FYS335" s="2"/>
      <c r="FYT335" s="2"/>
      <c r="FYU335" s="2"/>
      <c r="FYV335" s="2"/>
      <c r="FYW335" s="2"/>
      <c r="FYX335" s="2"/>
      <c r="FYY335" s="2"/>
      <c r="FYZ335" s="2"/>
      <c r="FZA335" s="2"/>
      <c r="FZB335" s="2"/>
      <c r="FZC335" s="2"/>
      <c r="FZD335" s="2"/>
      <c r="FZE335" s="2"/>
      <c r="FZF335" s="2"/>
      <c r="FZG335" s="2"/>
      <c r="FZH335" s="2"/>
      <c r="FZI335" s="2"/>
      <c r="FZJ335" s="2"/>
      <c r="FZK335" s="2"/>
      <c r="FZL335" s="2"/>
      <c r="FZM335" s="2"/>
      <c r="FZN335" s="2"/>
      <c r="FZO335" s="2"/>
      <c r="FZP335" s="2"/>
      <c r="FZQ335" s="2"/>
      <c r="FZR335" s="2"/>
      <c r="FZS335" s="2"/>
      <c r="FZT335" s="2"/>
      <c r="FZU335" s="2"/>
      <c r="FZV335" s="2"/>
      <c r="FZW335" s="2"/>
      <c r="FZX335" s="2"/>
      <c r="FZY335" s="2"/>
      <c r="FZZ335" s="2"/>
      <c r="GAA335" s="2"/>
      <c r="GAB335" s="2"/>
      <c r="GAC335" s="2"/>
      <c r="GAD335" s="2"/>
      <c r="GAE335" s="2"/>
      <c r="GAF335" s="2"/>
      <c r="GAG335" s="2"/>
      <c r="GAH335" s="2"/>
      <c r="GAI335" s="2"/>
      <c r="GAJ335" s="2"/>
      <c r="GAK335" s="2"/>
      <c r="GAL335" s="2"/>
      <c r="GAM335" s="2"/>
      <c r="GAN335" s="2"/>
      <c r="GAO335" s="2"/>
      <c r="GAP335" s="2"/>
      <c r="GAQ335" s="2"/>
      <c r="GAR335" s="2"/>
      <c r="GAS335" s="2"/>
      <c r="GAT335" s="2"/>
      <c r="GAU335" s="2"/>
      <c r="GAV335" s="2"/>
      <c r="GAW335" s="2"/>
      <c r="GAX335" s="2"/>
      <c r="GAY335" s="2"/>
      <c r="GAZ335" s="2"/>
      <c r="GBA335" s="2"/>
      <c r="GBB335" s="2"/>
      <c r="GBC335" s="2"/>
      <c r="GBD335" s="2"/>
      <c r="GBE335" s="2"/>
      <c r="GBF335" s="2"/>
      <c r="GBG335" s="2"/>
      <c r="GBH335" s="2"/>
      <c r="GBI335" s="2"/>
      <c r="GBJ335" s="2"/>
      <c r="GBK335" s="2"/>
      <c r="GBL335" s="2"/>
      <c r="GBM335" s="2"/>
      <c r="GBN335" s="2"/>
      <c r="GBO335" s="2"/>
      <c r="GBP335" s="2"/>
      <c r="GBQ335" s="2"/>
      <c r="GBR335" s="2"/>
      <c r="GBS335" s="2"/>
      <c r="GBT335" s="2"/>
      <c r="GBU335" s="2"/>
      <c r="GBV335" s="2"/>
      <c r="GBW335" s="2"/>
      <c r="GBX335" s="2"/>
      <c r="GBY335" s="2"/>
      <c r="GBZ335" s="2"/>
      <c r="GCA335" s="2"/>
      <c r="GCB335" s="2"/>
      <c r="GCC335" s="2"/>
      <c r="GCD335" s="2"/>
      <c r="GCE335" s="2"/>
      <c r="GCF335" s="2"/>
      <c r="GCG335" s="2"/>
      <c r="GCH335" s="2"/>
      <c r="GCI335" s="2"/>
      <c r="GCJ335" s="2"/>
      <c r="GCK335" s="2"/>
      <c r="GCL335" s="2"/>
      <c r="GCM335" s="2"/>
      <c r="GCN335" s="2"/>
      <c r="GCO335" s="2"/>
      <c r="GCP335" s="2"/>
      <c r="GCQ335" s="2"/>
      <c r="GCR335" s="2"/>
      <c r="GCS335" s="2"/>
      <c r="GCT335" s="2"/>
      <c r="GCU335" s="2"/>
      <c r="GCV335" s="2"/>
      <c r="GCW335" s="2"/>
      <c r="GCX335" s="2"/>
      <c r="GCY335" s="2"/>
      <c r="GCZ335" s="2"/>
      <c r="GDA335" s="2"/>
      <c r="GDB335" s="2"/>
      <c r="GDC335" s="2"/>
      <c r="GDD335" s="2"/>
      <c r="GDE335" s="2"/>
      <c r="GDF335" s="2"/>
      <c r="GDG335" s="2"/>
      <c r="GDH335" s="2"/>
      <c r="GDI335" s="2"/>
      <c r="GDJ335" s="2"/>
      <c r="GDK335" s="2"/>
      <c r="GDL335" s="2"/>
      <c r="GDM335" s="2"/>
      <c r="GDN335" s="2"/>
      <c r="GDO335" s="2"/>
      <c r="GDP335" s="2"/>
      <c r="GDQ335" s="2"/>
      <c r="GDR335" s="2"/>
      <c r="GDS335" s="2"/>
      <c r="GDT335" s="2"/>
      <c r="GDU335" s="2"/>
      <c r="GDV335" s="2"/>
      <c r="GDW335" s="2"/>
      <c r="GDX335" s="2"/>
      <c r="GDY335" s="2"/>
      <c r="GDZ335" s="2"/>
      <c r="GEA335" s="2"/>
      <c r="GEB335" s="2"/>
      <c r="GEC335" s="2"/>
      <c r="GED335" s="2"/>
      <c r="GEE335" s="2"/>
      <c r="GEF335" s="2"/>
      <c r="GEG335" s="2"/>
      <c r="GEH335" s="2"/>
      <c r="GEI335" s="2"/>
      <c r="GEJ335" s="2"/>
      <c r="GEK335" s="2"/>
      <c r="GEL335" s="2"/>
      <c r="GEM335" s="2"/>
      <c r="GEN335" s="2"/>
      <c r="GEO335" s="2"/>
      <c r="GEP335" s="2"/>
      <c r="GEQ335" s="2"/>
      <c r="GER335" s="2"/>
      <c r="GES335" s="2"/>
      <c r="GET335" s="2"/>
      <c r="GEU335" s="2"/>
      <c r="GEV335" s="2"/>
      <c r="GEW335" s="2"/>
      <c r="GEX335" s="2"/>
      <c r="GEY335" s="2"/>
      <c r="GEZ335" s="2"/>
      <c r="GFA335" s="2"/>
      <c r="GFB335" s="2"/>
      <c r="GFC335" s="2"/>
      <c r="GFD335" s="2"/>
      <c r="GFE335" s="2"/>
      <c r="GFF335" s="2"/>
      <c r="GFG335" s="2"/>
      <c r="GFH335" s="2"/>
      <c r="GFI335" s="2"/>
      <c r="GFJ335" s="2"/>
      <c r="GFK335" s="2"/>
      <c r="GFL335" s="2"/>
      <c r="GFM335" s="2"/>
      <c r="GFN335" s="2"/>
      <c r="GFO335" s="2"/>
      <c r="GFP335" s="2"/>
      <c r="GFQ335" s="2"/>
      <c r="GFR335" s="2"/>
      <c r="GFS335" s="2"/>
      <c r="GFT335" s="2"/>
      <c r="GFU335" s="2"/>
      <c r="GFV335" s="2"/>
      <c r="GFW335" s="2"/>
      <c r="GFX335" s="2"/>
      <c r="GFY335" s="2"/>
      <c r="GFZ335" s="2"/>
      <c r="GGA335" s="2"/>
      <c r="GGB335" s="2"/>
      <c r="GGC335" s="2"/>
      <c r="GGD335" s="2"/>
      <c r="GGE335" s="2"/>
      <c r="GGF335" s="2"/>
      <c r="GGG335" s="2"/>
      <c r="GGH335" s="2"/>
      <c r="GGI335" s="2"/>
      <c r="GGJ335" s="2"/>
      <c r="GGK335" s="2"/>
      <c r="GGL335" s="2"/>
      <c r="GGM335" s="2"/>
      <c r="GGN335" s="2"/>
      <c r="GGO335" s="2"/>
      <c r="GGP335" s="2"/>
      <c r="GGQ335" s="2"/>
      <c r="GGR335" s="2"/>
      <c r="GGS335" s="2"/>
      <c r="GGT335" s="2"/>
      <c r="GGU335" s="2"/>
      <c r="GGV335" s="2"/>
      <c r="GGW335" s="2"/>
      <c r="GGX335" s="2"/>
      <c r="GGY335" s="2"/>
      <c r="GGZ335" s="2"/>
      <c r="GHA335" s="2"/>
      <c r="GHB335" s="2"/>
      <c r="GHC335" s="2"/>
      <c r="GHD335" s="2"/>
      <c r="GHE335" s="2"/>
      <c r="GHF335" s="2"/>
      <c r="GHG335" s="2"/>
      <c r="GHH335" s="2"/>
      <c r="GHI335" s="2"/>
      <c r="GHJ335" s="2"/>
      <c r="GHK335" s="2"/>
      <c r="GHL335" s="2"/>
      <c r="GHM335" s="2"/>
      <c r="GHN335" s="2"/>
      <c r="GHO335" s="2"/>
      <c r="GHP335" s="2"/>
      <c r="GHQ335" s="2"/>
      <c r="GHR335" s="2"/>
      <c r="GHS335" s="2"/>
      <c r="GHT335" s="2"/>
      <c r="GHU335" s="2"/>
      <c r="GHV335" s="2"/>
      <c r="GHW335" s="2"/>
      <c r="GHX335" s="2"/>
      <c r="GHY335" s="2"/>
      <c r="GHZ335" s="2"/>
      <c r="GIA335" s="2"/>
      <c r="GIB335" s="2"/>
      <c r="GIC335" s="2"/>
      <c r="GID335" s="2"/>
      <c r="GIE335" s="2"/>
      <c r="GIF335" s="2"/>
      <c r="GIG335" s="2"/>
      <c r="GIH335" s="2"/>
      <c r="GII335" s="2"/>
      <c r="GIJ335" s="2"/>
      <c r="GIK335" s="2"/>
      <c r="GIL335" s="2"/>
      <c r="GIM335" s="2"/>
      <c r="GIN335" s="2"/>
      <c r="GIO335" s="2"/>
      <c r="GIP335" s="2"/>
      <c r="GIQ335" s="2"/>
      <c r="GIR335" s="2"/>
      <c r="GIS335" s="2"/>
      <c r="GIT335" s="2"/>
      <c r="GIU335" s="2"/>
      <c r="GIV335" s="2"/>
      <c r="GIW335" s="2"/>
      <c r="GIX335" s="2"/>
      <c r="GIY335" s="2"/>
      <c r="GIZ335" s="2"/>
      <c r="GJA335" s="2"/>
      <c r="GJB335" s="2"/>
      <c r="GJC335" s="2"/>
      <c r="GJD335" s="2"/>
      <c r="GJE335" s="2"/>
      <c r="GJF335" s="2"/>
      <c r="GJG335" s="2"/>
      <c r="GJH335" s="2"/>
      <c r="GJI335" s="2"/>
      <c r="GJJ335" s="2"/>
      <c r="GJK335" s="2"/>
      <c r="GJL335" s="2"/>
      <c r="GJM335" s="2"/>
      <c r="GJN335" s="2"/>
      <c r="GJO335" s="2"/>
      <c r="GJP335" s="2"/>
      <c r="GJQ335" s="2"/>
      <c r="GJR335" s="2"/>
      <c r="GJS335" s="2"/>
      <c r="GJT335" s="2"/>
      <c r="GJU335" s="2"/>
      <c r="GJV335" s="2"/>
      <c r="GJW335" s="2"/>
      <c r="GJX335" s="2"/>
      <c r="GJY335" s="2"/>
      <c r="GJZ335" s="2"/>
      <c r="GKA335" s="2"/>
      <c r="GKB335" s="2"/>
      <c r="GKC335" s="2"/>
      <c r="GKD335" s="2"/>
      <c r="GKE335" s="2"/>
      <c r="GKF335" s="2"/>
      <c r="GKG335" s="2"/>
      <c r="GKH335" s="2"/>
      <c r="GKI335" s="2"/>
      <c r="GKJ335" s="2"/>
      <c r="GKK335" s="2"/>
      <c r="GKL335" s="2"/>
      <c r="GKM335" s="2"/>
      <c r="GKN335" s="2"/>
      <c r="GKO335" s="2"/>
      <c r="GKP335" s="2"/>
      <c r="GKQ335" s="2"/>
      <c r="GKR335" s="2"/>
      <c r="GKS335" s="2"/>
      <c r="GKT335" s="2"/>
      <c r="GKU335" s="2"/>
      <c r="GKV335" s="2"/>
      <c r="GKW335" s="2"/>
      <c r="GKX335" s="2"/>
      <c r="GKY335" s="2"/>
      <c r="GKZ335" s="2"/>
      <c r="GLA335" s="2"/>
      <c r="GLB335" s="2"/>
      <c r="GLC335" s="2"/>
      <c r="GLD335" s="2"/>
      <c r="GLE335" s="2"/>
      <c r="GLF335" s="2"/>
      <c r="GLG335" s="2"/>
      <c r="GLH335" s="2"/>
      <c r="GLI335" s="2"/>
      <c r="GLJ335" s="2"/>
      <c r="GLK335" s="2"/>
      <c r="GLL335" s="2"/>
      <c r="GLM335" s="2"/>
      <c r="GLN335" s="2"/>
      <c r="GLO335" s="2"/>
      <c r="GLP335" s="2"/>
      <c r="GLQ335" s="2"/>
      <c r="GLR335" s="2"/>
      <c r="GLS335" s="2"/>
      <c r="GLT335" s="2"/>
      <c r="GLU335" s="2"/>
      <c r="GLV335" s="2"/>
      <c r="GLW335" s="2"/>
      <c r="GLX335" s="2"/>
      <c r="GLY335" s="2"/>
      <c r="GLZ335" s="2"/>
      <c r="GMA335" s="2"/>
      <c r="GMB335" s="2"/>
      <c r="GMC335" s="2"/>
      <c r="GMD335" s="2"/>
      <c r="GME335" s="2"/>
      <c r="GMF335" s="2"/>
      <c r="GMG335" s="2"/>
      <c r="GMH335" s="2"/>
      <c r="GMI335" s="2"/>
      <c r="GMJ335" s="2"/>
      <c r="GMK335" s="2"/>
      <c r="GML335" s="2"/>
      <c r="GMM335" s="2"/>
      <c r="GMN335" s="2"/>
      <c r="GMO335" s="2"/>
      <c r="GMP335" s="2"/>
      <c r="GMQ335" s="2"/>
      <c r="GMR335" s="2"/>
      <c r="GMS335" s="2"/>
      <c r="GMT335" s="2"/>
      <c r="GMU335" s="2"/>
      <c r="GMV335" s="2"/>
      <c r="GMW335" s="2"/>
      <c r="GMX335" s="2"/>
      <c r="GMY335" s="2"/>
      <c r="GMZ335" s="2"/>
      <c r="GNA335" s="2"/>
      <c r="GNB335" s="2"/>
      <c r="GNC335" s="2"/>
      <c r="GND335" s="2"/>
      <c r="GNE335" s="2"/>
      <c r="GNF335" s="2"/>
      <c r="GNG335" s="2"/>
      <c r="GNH335" s="2"/>
      <c r="GNI335" s="2"/>
      <c r="GNJ335" s="2"/>
      <c r="GNK335" s="2"/>
      <c r="GNL335" s="2"/>
      <c r="GNM335" s="2"/>
      <c r="GNN335" s="2"/>
      <c r="GNO335" s="2"/>
      <c r="GNP335" s="2"/>
      <c r="GNQ335" s="2"/>
      <c r="GNR335" s="2"/>
      <c r="GNS335" s="2"/>
      <c r="GNT335" s="2"/>
      <c r="GNU335" s="2"/>
      <c r="GNV335" s="2"/>
      <c r="GNW335" s="2"/>
      <c r="GNX335" s="2"/>
      <c r="GNY335" s="2"/>
      <c r="GNZ335" s="2"/>
      <c r="GOA335" s="2"/>
      <c r="GOB335" s="2"/>
      <c r="GOC335" s="2"/>
      <c r="GOD335" s="2"/>
      <c r="GOE335" s="2"/>
      <c r="GOF335" s="2"/>
      <c r="GOG335" s="2"/>
      <c r="GOH335" s="2"/>
      <c r="GOI335" s="2"/>
      <c r="GOJ335" s="2"/>
      <c r="GOK335" s="2"/>
      <c r="GOL335" s="2"/>
      <c r="GOM335" s="2"/>
      <c r="GON335" s="2"/>
      <c r="GOO335" s="2"/>
      <c r="GOP335" s="2"/>
      <c r="GOQ335" s="2"/>
      <c r="GOR335" s="2"/>
      <c r="GOS335" s="2"/>
      <c r="GOT335" s="2"/>
      <c r="GOU335" s="2"/>
      <c r="GOV335" s="2"/>
      <c r="GOW335" s="2"/>
      <c r="GOX335" s="2"/>
      <c r="GOY335" s="2"/>
      <c r="GOZ335" s="2"/>
      <c r="GPA335" s="2"/>
      <c r="GPB335" s="2"/>
      <c r="GPC335" s="2"/>
      <c r="GPD335" s="2"/>
      <c r="GPE335" s="2"/>
      <c r="GPF335" s="2"/>
      <c r="GPG335" s="2"/>
      <c r="GPH335" s="2"/>
      <c r="GPI335" s="2"/>
      <c r="GPJ335" s="2"/>
      <c r="GPK335" s="2"/>
      <c r="GPL335" s="2"/>
      <c r="GPM335" s="2"/>
      <c r="GPN335" s="2"/>
      <c r="GPO335" s="2"/>
      <c r="GPP335" s="2"/>
      <c r="GPQ335" s="2"/>
      <c r="GPR335" s="2"/>
      <c r="GPS335" s="2"/>
      <c r="GPT335" s="2"/>
      <c r="GPU335" s="2"/>
      <c r="GPV335" s="2"/>
      <c r="GPW335" s="2"/>
      <c r="GPX335" s="2"/>
      <c r="GPY335" s="2"/>
      <c r="GPZ335" s="2"/>
      <c r="GQA335" s="2"/>
      <c r="GQB335" s="2"/>
      <c r="GQC335" s="2"/>
      <c r="GQD335" s="2"/>
      <c r="GQE335" s="2"/>
      <c r="GQF335" s="2"/>
      <c r="GQG335" s="2"/>
      <c r="GQH335" s="2"/>
      <c r="GQI335" s="2"/>
      <c r="GQJ335" s="2"/>
      <c r="GQK335" s="2"/>
      <c r="GQL335" s="2"/>
      <c r="GQM335" s="2"/>
      <c r="GQN335" s="2"/>
      <c r="GQO335" s="2"/>
      <c r="GQP335" s="2"/>
      <c r="GQQ335" s="2"/>
      <c r="GQR335" s="2"/>
      <c r="GQS335" s="2"/>
      <c r="GQT335" s="2"/>
      <c r="GQU335" s="2"/>
      <c r="GQV335" s="2"/>
      <c r="GQW335" s="2"/>
      <c r="GQX335" s="2"/>
      <c r="GQY335" s="2"/>
      <c r="GQZ335" s="2"/>
      <c r="GRA335" s="2"/>
      <c r="GRB335" s="2"/>
      <c r="GRC335" s="2"/>
      <c r="GRD335" s="2"/>
      <c r="GRE335" s="2"/>
      <c r="GRF335" s="2"/>
      <c r="GRG335" s="2"/>
      <c r="GRH335" s="2"/>
      <c r="GRI335" s="2"/>
      <c r="GRJ335" s="2"/>
      <c r="GRK335" s="2"/>
      <c r="GRL335" s="2"/>
      <c r="GRM335" s="2"/>
      <c r="GRN335" s="2"/>
      <c r="GRO335" s="2"/>
      <c r="GRP335" s="2"/>
      <c r="GRQ335" s="2"/>
      <c r="GRR335" s="2"/>
      <c r="GRS335" s="2"/>
      <c r="GRT335" s="2"/>
      <c r="GRU335" s="2"/>
      <c r="GRV335" s="2"/>
      <c r="GRW335" s="2"/>
      <c r="GRX335" s="2"/>
      <c r="GRY335" s="2"/>
      <c r="GRZ335" s="2"/>
      <c r="GSA335" s="2"/>
      <c r="GSB335" s="2"/>
      <c r="GSC335" s="2"/>
      <c r="GSD335" s="2"/>
      <c r="GSE335" s="2"/>
      <c r="GSF335" s="2"/>
      <c r="GSG335" s="2"/>
      <c r="GSH335" s="2"/>
      <c r="GSI335" s="2"/>
      <c r="GSJ335" s="2"/>
      <c r="GSK335" s="2"/>
      <c r="GSL335" s="2"/>
      <c r="GSM335" s="2"/>
      <c r="GSN335" s="2"/>
      <c r="GSO335" s="2"/>
      <c r="GSP335" s="2"/>
      <c r="GSQ335" s="2"/>
      <c r="GSR335" s="2"/>
      <c r="GSS335" s="2"/>
      <c r="GST335" s="2"/>
      <c r="GSU335" s="2"/>
      <c r="GSV335" s="2"/>
      <c r="GSW335" s="2"/>
      <c r="GSX335" s="2"/>
      <c r="GSY335" s="2"/>
      <c r="GSZ335" s="2"/>
      <c r="GTA335" s="2"/>
      <c r="GTB335" s="2"/>
      <c r="GTC335" s="2"/>
      <c r="GTD335" s="2"/>
      <c r="GTE335" s="2"/>
      <c r="GTF335" s="2"/>
      <c r="GTG335" s="2"/>
      <c r="GTH335" s="2"/>
      <c r="GTI335" s="2"/>
      <c r="GTJ335" s="2"/>
      <c r="GTK335" s="2"/>
      <c r="GTL335" s="2"/>
      <c r="GTM335" s="2"/>
      <c r="GTN335" s="2"/>
      <c r="GTO335" s="2"/>
      <c r="GTP335" s="2"/>
      <c r="GTQ335" s="2"/>
      <c r="GTR335" s="2"/>
      <c r="GTS335" s="2"/>
      <c r="GTT335" s="2"/>
      <c r="GTU335" s="2"/>
      <c r="GTV335" s="2"/>
      <c r="GTW335" s="2"/>
      <c r="GTX335" s="2"/>
      <c r="GTY335" s="2"/>
      <c r="GTZ335" s="2"/>
      <c r="GUA335" s="2"/>
      <c r="GUB335" s="2"/>
      <c r="GUC335" s="2"/>
      <c r="GUD335" s="2"/>
      <c r="GUE335" s="2"/>
      <c r="GUF335" s="2"/>
      <c r="GUG335" s="2"/>
      <c r="GUH335" s="2"/>
      <c r="GUI335" s="2"/>
      <c r="GUJ335" s="2"/>
      <c r="GUK335" s="2"/>
      <c r="GUL335" s="2"/>
      <c r="GUM335" s="2"/>
      <c r="GUN335" s="2"/>
      <c r="GUO335" s="2"/>
      <c r="GUP335" s="2"/>
      <c r="GUQ335" s="2"/>
      <c r="GUR335" s="2"/>
      <c r="GUS335" s="2"/>
      <c r="GUT335" s="2"/>
      <c r="GUU335" s="2"/>
      <c r="GUV335" s="2"/>
      <c r="GUW335" s="2"/>
      <c r="GUX335" s="2"/>
      <c r="GUY335" s="2"/>
      <c r="GUZ335" s="2"/>
      <c r="GVA335" s="2"/>
      <c r="GVB335" s="2"/>
      <c r="GVC335" s="2"/>
      <c r="GVD335" s="2"/>
      <c r="GVE335" s="2"/>
      <c r="GVF335" s="2"/>
      <c r="GVG335" s="2"/>
      <c r="GVH335" s="2"/>
      <c r="GVI335" s="2"/>
      <c r="GVJ335" s="2"/>
      <c r="GVK335" s="2"/>
      <c r="GVL335" s="2"/>
      <c r="GVM335" s="2"/>
      <c r="GVN335" s="2"/>
      <c r="GVO335" s="2"/>
      <c r="GVP335" s="2"/>
      <c r="GVQ335" s="2"/>
      <c r="GVR335" s="2"/>
      <c r="GVS335" s="2"/>
      <c r="GVT335" s="2"/>
      <c r="GVU335" s="2"/>
      <c r="GVV335" s="2"/>
      <c r="GVW335" s="2"/>
      <c r="GVX335" s="2"/>
      <c r="GVY335" s="2"/>
      <c r="GVZ335" s="2"/>
      <c r="GWA335" s="2"/>
      <c r="GWB335" s="2"/>
      <c r="GWC335" s="2"/>
      <c r="GWD335" s="2"/>
      <c r="GWE335" s="2"/>
      <c r="GWF335" s="2"/>
      <c r="GWG335" s="2"/>
      <c r="GWH335" s="2"/>
      <c r="GWI335" s="2"/>
      <c r="GWJ335" s="2"/>
      <c r="GWK335" s="2"/>
      <c r="GWL335" s="2"/>
      <c r="GWM335" s="2"/>
      <c r="GWN335" s="2"/>
      <c r="GWO335" s="2"/>
      <c r="GWP335" s="2"/>
      <c r="GWQ335" s="2"/>
      <c r="GWR335" s="2"/>
      <c r="GWS335" s="2"/>
      <c r="GWT335" s="2"/>
      <c r="GWU335" s="2"/>
      <c r="GWV335" s="2"/>
      <c r="GWW335" s="2"/>
      <c r="GWX335" s="2"/>
      <c r="GWY335" s="2"/>
      <c r="GWZ335" s="2"/>
      <c r="GXA335" s="2"/>
      <c r="GXB335" s="2"/>
      <c r="GXC335" s="2"/>
      <c r="GXD335" s="2"/>
      <c r="GXE335" s="2"/>
      <c r="GXF335" s="2"/>
      <c r="GXG335" s="2"/>
      <c r="GXH335" s="2"/>
      <c r="GXI335" s="2"/>
      <c r="GXJ335" s="2"/>
      <c r="GXK335" s="2"/>
      <c r="GXL335" s="2"/>
      <c r="GXM335" s="2"/>
      <c r="GXN335" s="2"/>
      <c r="GXO335" s="2"/>
      <c r="GXP335" s="2"/>
      <c r="GXQ335" s="2"/>
      <c r="GXR335" s="2"/>
      <c r="GXS335" s="2"/>
      <c r="GXT335" s="2"/>
      <c r="GXU335" s="2"/>
      <c r="GXV335" s="2"/>
      <c r="GXW335" s="2"/>
      <c r="GXX335" s="2"/>
      <c r="GXY335" s="2"/>
      <c r="GXZ335" s="2"/>
      <c r="GYA335" s="2"/>
      <c r="GYB335" s="2"/>
      <c r="GYC335" s="2"/>
      <c r="GYD335" s="2"/>
      <c r="GYE335" s="2"/>
      <c r="GYF335" s="2"/>
      <c r="GYG335" s="2"/>
      <c r="GYH335" s="2"/>
      <c r="GYI335" s="2"/>
      <c r="GYJ335" s="2"/>
      <c r="GYK335" s="2"/>
      <c r="GYL335" s="2"/>
      <c r="GYM335" s="2"/>
      <c r="GYN335" s="2"/>
      <c r="GYO335" s="2"/>
      <c r="GYP335" s="2"/>
      <c r="GYQ335" s="2"/>
      <c r="GYR335" s="2"/>
      <c r="GYS335" s="2"/>
      <c r="GYT335" s="2"/>
      <c r="GYU335" s="2"/>
      <c r="GYV335" s="2"/>
      <c r="GYW335" s="2"/>
      <c r="GYX335" s="2"/>
      <c r="GYY335" s="2"/>
      <c r="GYZ335" s="2"/>
      <c r="GZA335" s="2"/>
      <c r="GZB335" s="2"/>
      <c r="GZC335" s="2"/>
      <c r="GZD335" s="2"/>
      <c r="GZE335" s="2"/>
      <c r="GZF335" s="2"/>
      <c r="GZG335" s="2"/>
      <c r="GZH335" s="2"/>
      <c r="GZI335" s="2"/>
      <c r="GZJ335" s="2"/>
      <c r="GZK335" s="2"/>
      <c r="GZL335" s="2"/>
      <c r="GZM335" s="2"/>
      <c r="GZN335" s="2"/>
      <c r="GZO335" s="2"/>
      <c r="GZP335" s="2"/>
      <c r="GZQ335" s="2"/>
      <c r="GZR335" s="2"/>
      <c r="GZS335" s="2"/>
      <c r="GZT335" s="2"/>
      <c r="GZU335" s="2"/>
      <c r="GZV335" s="2"/>
      <c r="GZW335" s="2"/>
      <c r="GZX335" s="2"/>
      <c r="GZY335" s="2"/>
      <c r="GZZ335" s="2"/>
      <c r="HAA335" s="2"/>
      <c r="HAB335" s="2"/>
      <c r="HAC335" s="2"/>
      <c r="HAD335" s="2"/>
      <c r="HAE335" s="2"/>
      <c r="HAF335" s="2"/>
      <c r="HAG335" s="2"/>
      <c r="HAH335" s="2"/>
      <c r="HAI335" s="2"/>
      <c r="HAJ335" s="2"/>
      <c r="HAK335" s="2"/>
      <c r="HAL335" s="2"/>
      <c r="HAM335" s="2"/>
      <c r="HAN335" s="2"/>
      <c r="HAO335" s="2"/>
      <c r="HAP335" s="2"/>
      <c r="HAQ335" s="2"/>
      <c r="HAR335" s="2"/>
      <c r="HAS335" s="2"/>
      <c r="HAT335" s="2"/>
      <c r="HAU335" s="2"/>
      <c r="HAV335" s="2"/>
      <c r="HAW335" s="2"/>
      <c r="HAX335" s="2"/>
      <c r="HAY335" s="2"/>
      <c r="HAZ335" s="2"/>
      <c r="HBA335" s="2"/>
      <c r="HBB335" s="2"/>
      <c r="HBC335" s="2"/>
      <c r="HBD335" s="2"/>
      <c r="HBE335" s="2"/>
      <c r="HBF335" s="2"/>
      <c r="HBG335" s="2"/>
      <c r="HBH335" s="2"/>
      <c r="HBI335" s="2"/>
      <c r="HBJ335" s="2"/>
      <c r="HBK335" s="2"/>
      <c r="HBL335" s="2"/>
      <c r="HBM335" s="2"/>
      <c r="HBN335" s="2"/>
      <c r="HBO335" s="2"/>
      <c r="HBP335" s="2"/>
      <c r="HBQ335" s="2"/>
      <c r="HBR335" s="2"/>
      <c r="HBS335" s="2"/>
      <c r="HBT335" s="2"/>
      <c r="HBU335" s="2"/>
      <c r="HBV335" s="2"/>
      <c r="HBW335" s="2"/>
      <c r="HBX335" s="2"/>
      <c r="HBY335" s="2"/>
      <c r="HBZ335" s="2"/>
      <c r="HCA335" s="2"/>
      <c r="HCB335" s="2"/>
      <c r="HCC335" s="2"/>
      <c r="HCD335" s="2"/>
      <c r="HCE335" s="2"/>
      <c r="HCF335" s="2"/>
      <c r="HCG335" s="2"/>
      <c r="HCH335" s="2"/>
      <c r="HCI335" s="2"/>
      <c r="HCJ335" s="2"/>
      <c r="HCK335" s="2"/>
      <c r="HCL335" s="2"/>
      <c r="HCM335" s="2"/>
      <c r="HCN335" s="2"/>
      <c r="HCO335" s="2"/>
      <c r="HCP335" s="2"/>
      <c r="HCQ335" s="2"/>
      <c r="HCR335" s="2"/>
      <c r="HCS335" s="2"/>
      <c r="HCT335" s="2"/>
      <c r="HCU335" s="2"/>
      <c r="HCV335" s="2"/>
      <c r="HCW335" s="2"/>
      <c r="HCX335" s="2"/>
      <c r="HCY335" s="2"/>
      <c r="HCZ335" s="2"/>
      <c r="HDA335" s="2"/>
      <c r="HDB335" s="2"/>
      <c r="HDC335" s="2"/>
      <c r="HDD335" s="2"/>
      <c r="HDE335" s="2"/>
      <c r="HDF335" s="2"/>
      <c r="HDG335" s="2"/>
      <c r="HDH335" s="2"/>
      <c r="HDI335" s="2"/>
      <c r="HDJ335" s="2"/>
      <c r="HDK335" s="2"/>
      <c r="HDL335" s="2"/>
      <c r="HDM335" s="2"/>
      <c r="HDN335" s="2"/>
      <c r="HDO335" s="2"/>
      <c r="HDP335" s="2"/>
      <c r="HDQ335" s="2"/>
      <c r="HDR335" s="2"/>
      <c r="HDS335" s="2"/>
      <c r="HDT335" s="2"/>
      <c r="HDU335" s="2"/>
      <c r="HDV335" s="2"/>
      <c r="HDW335" s="2"/>
      <c r="HDX335" s="2"/>
      <c r="HDY335" s="2"/>
      <c r="HDZ335" s="2"/>
      <c r="HEA335" s="2"/>
      <c r="HEB335" s="2"/>
      <c r="HEC335" s="2"/>
      <c r="HED335" s="2"/>
      <c r="HEE335" s="2"/>
      <c r="HEF335" s="2"/>
      <c r="HEG335" s="2"/>
      <c r="HEH335" s="2"/>
      <c r="HEI335" s="2"/>
      <c r="HEJ335" s="2"/>
      <c r="HEK335" s="2"/>
      <c r="HEL335" s="2"/>
      <c r="HEM335" s="2"/>
      <c r="HEN335" s="2"/>
      <c r="HEO335" s="2"/>
      <c r="HEP335" s="2"/>
      <c r="HEQ335" s="2"/>
      <c r="HER335" s="2"/>
      <c r="HES335" s="2"/>
      <c r="HET335" s="2"/>
      <c r="HEU335" s="2"/>
      <c r="HEV335" s="2"/>
      <c r="HEW335" s="2"/>
      <c r="HEX335" s="2"/>
      <c r="HEY335" s="2"/>
      <c r="HEZ335" s="2"/>
      <c r="HFA335" s="2"/>
      <c r="HFB335" s="2"/>
      <c r="HFC335" s="2"/>
      <c r="HFD335" s="2"/>
      <c r="HFE335" s="2"/>
      <c r="HFF335" s="2"/>
      <c r="HFG335" s="2"/>
      <c r="HFH335" s="2"/>
      <c r="HFI335" s="2"/>
      <c r="HFJ335" s="2"/>
      <c r="HFK335" s="2"/>
      <c r="HFL335" s="2"/>
      <c r="HFM335" s="2"/>
      <c r="HFN335" s="2"/>
      <c r="HFO335" s="2"/>
      <c r="HFP335" s="2"/>
      <c r="HFQ335" s="2"/>
      <c r="HFR335" s="2"/>
      <c r="HFS335" s="2"/>
      <c r="HFT335" s="2"/>
      <c r="HFU335" s="2"/>
      <c r="HFV335" s="2"/>
      <c r="HFW335" s="2"/>
      <c r="HFX335" s="2"/>
      <c r="HFY335" s="2"/>
      <c r="HFZ335" s="2"/>
      <c r="HGA335" s="2"/>
      <c r="HGB335" s="2"/>
      <c r="HGC335" s="2"/>
      <c r="HGD335" s="2"/>
      <c r="HGE335" s="2"/>
      <c r="HGF335" s="2"/>
      <c r="HGG335" s="2"/>
      <c r="HGH335" s="2"/>
      <c r="HGI335" s="2"/>
      <c r="HGJ335" s="2"/>
      <c r="HGK335" s="2"/>
      <c r="HGL335" s="2"/>
      <c r="HGM335" s="2"/>
      <c r="HGN335" s="2"/>
      <c r="HGO335" s="2"/>
      <c r="HGP335" s="2"/>
      <c r="HGQ335" s="2"/>
      <c r="HGR335" s="2"/>
      <c r="HGS335" s="2"/>
      <c r="HGT335" s="2"/>
      <c r="HGU335" s="2"/>
      <c r="HGV335" s="2"/>
      <c r="HGW335" s="2"/>
      <c r="HGX335" s="2"/>
      <c r="HGY335" s="2"/>
      <c r="HGZ335" s="2"/>
      <c r="HHA335" s="2"/>
      <c r="HHB335" s="2"/>
      <c r="HHC335" s="2"/>
      <c r="HHD335" s="2"/>
      <c r="HHE335" s="2"/>
      <c r="HHF335" s="2"/>
      <c r="HHG335" s="2"/>
      <c r="HHH335" s="2"/>
      <c r="HHI335" s="2"/>
      <c r="HHJ335" s="2"/>
      <c r="HHK335" s="2"/>
      <c r="HHL335" s="2"/>
      <c r="HHM335" s="2"/>
      <c r="HHN335" s="2"/>
      <c r="HHO335" s="2"/>
      <c r="HHP335" s="2"/>
      <c r="HHQ335" s="2"/>
      <c r="HHR335" s="2"/>
      <c r="HHS335" s="2"/>
      <c r="HHT335" s="2"/>
      <c r="HHU335" s="2"/>
      <c r="HHV335" s="2"/>
      <c r="HHW335" s="2"/>
      <c r="HHX335" s="2"/>
      <c r="HHY335" s="2"/>
      <c r="HHZ335" s="2"/>
      <c r="HIA335" s="2"/>
      <c r="HIB335" s="2"/>
      <c r="HIC335" s="2"/>
      <c r="HID335" s="2"/>
      <c r="HIE335" s="2"/>
      <c r="HIF335" s="2"/>
      <c r="HIG335" s="2"/>
      <c r="HIH335" s="2"/>
      <c r="HII335" s="2"/>
      <c r="HIJ335" s="2"/>
      <c r="HIK335" s="2"/>
      <c r="HIL335" s="2"/>
      <c r="HIM335" s="2"/>
      <c r="HIN335" s="2"/>
      <c r="HIO335" s="2"/>
      <c r="HIP335" s="2"/>
      <c r="HIQ335" s="2"/>
      <c r="HIR335" s="2"/>
      <c r="HIS335" s="2"/>
      <c r="HIT335" s="2"/>
      <c r="HIU335" s="2"/>
      <c r="HIV335" s="2"/>
      <c r="HIW335" s="2"/>
      <c r="HIX335" s="2"/>
      <c r="HIY335" s="2"/>
      <c r="HIZ335" s="2"/>
      <c r="HJA335" s="2"/>
      <c r="HJB335" s="2"/>
      <c r="HJC335" s="2"/>
      <c r="HJD335" s="2"/>
      <c r="HJE335" s="2"/>
      <c r="HJF335" s="2"/>
      <c r="HJG335" s="2"/>
      <c r="HJH335" s="2"/>
      <c r="HJI335" s="2"/>
      <c r="HJJ335" s="2"/>
      <c r="HJK335" s="2"/>
      <c r="HJL335" s="2"/>
      <c r="HJM335" s="2"/>
      <c r="HJN335" s="2"/>
      <c r="HJO335" s="2"/>
      <c r="HJP335" s="2"/>
      <c r="HJQ335" s="2"/>
      <c r="HJR335" s="2"/>
      <c r="HJS335" s="2"/>
      <c r="HJT335" s="2"/>
      <c r="HJU335" s="2"/>
      <c r="HJV335" s="2"/>
      <c r="HJW335" s="2"/>
      <c r="HJX335" s="2"/>
      <c r="HJY335" s="2"/>
      <c r="HJZ335" s="2"/>
      <c r="HKA335" s="2"/>
      <c r="HKB335" s="2"/>
      <c r="HKC335" s="2"/>
      <c r="HKD335" s="2"/>
      <c r="HKE335" s="2"/>
      <c r="HKF335" s="2"/>
      <c r="HKG335" s="2"/>
      <c r="HKH335" s="2"/>
      <c r="HKI335" s="2"/>
      <c r="HKJ335" s="2"/>
      <c r="HKK335" s="2"/>
      <c r="HKL335" s="2"/>
      <c r="HKM335" s="2"/>
      <c r="HKN335" s="2"/>
      <c r="HKO335" s="2"/>
      <c r="HKP335" s="2"/>
      <c r="HKQ335" s="2"/>
      <c r="HKR335" s="2"/>
      <c r="HKS335" s="2"/>
      <c r="HKT335" s="2"/>
      <c r="HKU335" s="2"/>
      <c r="HKV335" s="2"/>
      <c r="HKW335" s="2"/>
      <c r="HKX335" s="2"/>
      <c r="HKY335" s="2"/>
      <c r="HKZ335" s="2"/>
      <c r="HLA335" s="2"/>
      <c r="HLB335" s="2"/>
      <c r="HLC335" s="2"/>
      <c r="HLD335" s="2"/>
      <c r="HLE335" s="2"/>
      <c r="HLF335" s="2"/>
      <c r="HLG335" s="2"/>
      <c r="HLH335" s="2"/>
      <c r="HLI335" s="2"/>
      <c r="HLJ335" s="2"/>
      <c r="HLK335" s="2"/>
      <c r="HLL335" s="2"/>
      <c r="HLM335" s="2"/>
      <c r="HLN335" s="2"/>
      <c r="HLO335" s="2"/>
      <c r="HLP335" s="2"/>
      <c r="HLQ335" s="2"/>
      <c r="HLR335" s="2"/>
      <c r="HLS335" s="2"/>
      <c r="HLT335" s="2"/>
      <c r="HLU335" s="2"/>
      <c r="HLV335" s="2"/>
      <c r="HLW335" s="2"/>
      <c r="HLX335" s="2"/>
      <c r="HLY335" s="2"/>
      <c r="HLZ335" s="2"/>
      <c r="HMA335" s="2"/>
      <c r="HMB335" s="2"/>
      <c r="HMC335" s="2"/>
      <c r="HMD335" s="2"/>
      <c r="HME335" s="2"/>
      <c r="HMF335" s="2"/>
      <c r="HMG335" s="2"/>
      <c r="HMH335" s="2"/>
      <c r="HMI335" s="2"/>
      <c r="HMJ335" s="2"/>
      <c r="HMK335" s="2"/>
      <c r="HML335" s="2"/>
      <c r="HMM335" s="2"/>
      <c r="HMN335" s="2"/>
      <c r="HMO335" s="2"/>
      <c r="HMP335" s="2"/>
      <c r="HMQ335" s="2"/>
      <c r="HMR335" s="2"/>
      <c r="HMS335" s="2"/>
      <c r="HMT335" s="2"/>
      <c r="HMU335" s="2"/>
      <c r="HMV335" s="2"/>
      <c r="HMW335" s="2"/>
      <c r="HMX335" s="2"/>
      <c r="HMY335" s="2"/>
      <c r="HMZ335" s="2"/>
      <c r="HNA335" s="2"/>
      <c r="HNB335" s="2"/>
      <c r="HNC335" s="2"/>
      <c r="HND335" s="2"/>
      <c r="HNE335" s="2"/>
      <c r="HNF335" s="2"/>
      <c r="HNG335" s="2"/>
      <c r="HNH335" s="2"/>
      <c r="HNI335" s="2"/>
      <c r="HNJ335" s="2"/>
      <c r="HNK335" s="2"/>
      <c r="HNL335" s="2"/>
      <c r="HNM335" s="2"/>
      <c r="HNN335" s="2"/>
      <c r="HNO335" s="2"/>
      <c r="HNP335" s="2"/>
      <c r="HNQ335" s="2"/>
      <c r="HNR335" s="2"/>
      <c r="HNS335" s="2"/>
      <c r="HNT335" s="2"/>
      <c r="HNU335" s="2"/>
      <c r="HNV335" s="2"/>
      <c r="HNW335" s="2"/>
      <c r="HNX335" s="2"/>
      <c r="HNY335" s="2"/>
      <c r="HNZ335" s="2"/>
      <c r="HOA335" s="2"/>
      <c r="HOB335" s="2"/>
      <c r="HOC335" s="2"/>
      <c r="HOD335" s="2"/>
      <c r="HOE335" s="2"/>
      <c r="HOF335" s="2"/>
      <c r="HOG335" s="2"/>
      <c r="HOH335" s="2"/>
      <c r="HOI335" s="2"/>
      <c r="HOJ335" s="2"/>
      <c r="HOK335" s="2"/>
      <c r="HOL335" s="2"/>
      <c r="HOM335" s="2"/>
      <c r="HON335" s="2"/>
      <c r="HOO335" s="2"/>
      <c r="HOP335" s="2"/>
      <c r="HOQ335" s="2"/>
      <c r="HOR335" s="2"/>
      <c r="HOS335" s="2"/>
      <c r="HOT335" s="2"/>
      <c r="HOU335" s="2"/>
      <c r="HOV335" s="2"/>
      <c r="HOW335" s="2"/>
      <c r="HOX335" s="2"/>
      <c r="HOY335" s="2"/>
      <c r="HOZ335" s="2"/>
      <c r="HPA335" s="2"/>
      <c r="HPB335" s="2"/>
      <c r="HPC335" s="2"/>
      <c r="HPD335" s="2"/>
      <c r="HPE335" s="2"/>
      <c r="HPF335" s="2"/>
      <c r="HPG335" s="2"/>
      <c r="HPH335" s="2"/>
      <c r="HPI335" s="2"/>
      <c r="HPJ335" s="2"/>
      <c r="HPK335" s="2"/>
      <c r="HPL335" s="2"/>
      <c r="HPM335" s="2"/>
      <c r="HPN335" s="2"/>
      <c r="HPO335" s="2"/>
      <c r="HPP335" s="2"/>
      <c r="HPQ335" s="2"/>
      <c r="HPR335" s="2"/>
      <c r="HPS335" s="2"/>
      <c r="HPT335" s="2"/>
      <c r="HPU335" s="2"/>
      <c r="HPV335" s="2"/>
      <c r="HPW335" s="2"/>
      <c r="HPX335" s="2"/>
      <c r="HPY335" s="2"/>
      <c r="HPZ335" s="2"/>
      <c r="HQA335" s="2"/>
      <c r="HQB335" s="2"/>
      <c r="HQC335" s="2"/>
      <c r="HQD335" s="2"/>
      <c r="HQE335" s="2"/>
      <c r="HQF335" s="2"/>
      <c r="HQG335" s="2"/>
      <c r="HQH335" s="2"/>
      <c r="HQI335" s="2"/>
      <c r="HQJ335" s="2"/>
      <c r="HQK335" s="2"/>
      <c r="HQL335" s="2"/>
      <c r="HQM335" s="2"/>
      <c r="HQN335" s="2"/>
      <c r="HQO335" s="2"/>
      <c r="HQP335" s="2"/>
      <c r="HQQ335" s="2"/>
      <c r="HQR335" s="2"/>
      <c r="HQS335" s="2"/>
      <c r="HQT335" s="2"/>
      <c r="HQU335" s="2"/>
      <c r="HQV335" s="2"/>
      <c r="HQW335" s="2"/>
      <c r="HQX335" s="2"/>
      <c r="HQY335" s="2"/>
      <c r="HQZ335" s="2"/>
      <c r="HRA335" s="2"/>
      <c r="HRB335" s="2"/>
      <c r="HRC335" s="2"/>
      <c r="HRD335" s="2"/>
      <c r="HRE335" s="2"/>
      <c r="HRF335" s="2"/>
      <c r="HRG335" s="2"/>
      <c r="HRH335" s="2"/>
      <c r="HRI335" s="2"/>
      <c r="HRJ335" s="2"/>
      <c r="HRK335" s="2"/>
      <c r="HRL335" s="2"/>
      <c r="HRM335" s="2"/>
      <c r="HRN335" s="2"/>
      <c r="HRO335" s="2"/>
      <c r="HRP335" s="2"/>
      <c r="HRQ335" s="2"/>
      <c r="HRR335" s="2"/>
      <c r="HRS335" s="2"/>
      <c r="HRT335" s="2"/>
      <c r="HRU335" s="2"/>
      <c r="HRV335" s="2"/>
      <c r="HRW335" s="2"/>
      <c r="HRX335" s="2"/>
      <c r="HRY335" s="2"/>
      <c r="HRZ335" s="2"/>
      <c r="HSA335" s="2"/>
      <c r="HSB335" s="2"/>
      <c r="HSC335" s="2"/>
      <c r="HSD335" s="2"/>
      <c r="HSE335" s="2"/>
      <c r="HSF335" s="2"/>
      <c r="HSG335" s="2"/>
      <c r="HSH335" s="2"/>
      <c r="HSI335" s="2"/>
      <c r="HSJ335" s="2"/>
      <c r="HSK335" s="2"/>
      <c r="HSL335" s="2"/>
      <c r="HSM335" s="2"/>
      <c r="HSN335" s="2"/>
      <c r="HSO335" s="2"/>
      <c r="HSP335" s="2"/>
      <c r="HSQ335" s="2"/>
      <c r="HSR335" s="2"/>
      <c r="HSS335" s="2"/>
      <c r="HST335" s="2"/>
      <c r="HSU335" s="2"/>
      <c r="HSV335" s="2"/>
      <c r="HSW335" s="2"/>
      <c r="HSX335" s="2"/>
      <c r="HSY335" s="2"/>
      <c r="HSZ335" s="2"/>
      <c r="HTA335" s="2"/>
      <c r="HTB335" s="2"/>
      <c r="HTC335" s="2"/>
      <c r="HTD335" s="2"/>
      <c r="HTE335" s="2"/>
      <c r="HTF335" s="2"/>
      <c r="HTG335" s="2"/>
      <c r="HTH335" s="2"/>
      <c r="HTI335" s="2"/>
      <c r="HTJ335" s="2"/>
      <c r="HTK335" s="2"/>
      <c r="HTL335" s="2"/>
      <c r="HTM335" s="2"/>
      <c r="HTN335" s="2"/>
      <c r="HTO335" s="2"/>
      <c r="HTP335" s="2"/>
      <c r="HTQ335" s="2"/>
      <c r="HTR335" s="2"/>
      <c r="HTS335" s="2"/>
      <c r="HTT335" s="2"/>
      <c r="HTU335" s="2"/>
      <c r="HTV335" s="2"/>
      <c r="HTW335" s="2"/>
      <c r="HTX335" s="2"/>
      <c r="HTY335" s="2"/>
      <c r="HTZ335" s="2"/>
      <c r="HUA335" s="2"/>
      <c r="HUB335" s="2"/>
      <c r="HUC335" s="2"/>
      <c r="HUD335" s="2"/>
      <c r="HUE335" s="2"/>
      <c r="HUF335" s="2"/>
      <c r="HUG335" s="2"/>
      <c r="HUH335" s="2"/>
      <c r="HUI335" s="2"/>
      <c r="HUJ335" s="2"/>
      <c r="HUK335" s="2"/>
      <c r="HUL335" s="2"/>
      <c r="HUM335" s="2"/>
      <c r="HUN335" s="2"/>
      <c r="HUO335" s="2"/>
      <c r="HUP335" s="2"/>
      <c r="HUQ335" s="2"/>
      <c r="HUR335" s="2"/>
      <c r="HUS335" s="2"/>
      <c r="HUT335" s="2"/>
      <c r="HUU335" s="2"/>
      <c r="HUV335" s="2"/>
      <c r="HUW335" s="2"/>
      <c r="HUX335" s="2"/>
      <c r="HUY335" s="2"/>
      <c r="HUZ335" s="2"/>
      <c r="HVA335" s="2"/>
      <c r="HVB335" s="2"/>
      <c r="HVC335" s="2"/>
      <c r="HVD335" s="2"/>
      <c r="HVE335" s="2"/>
      <c r="HVF335" s="2"/>
      <c r="HVG335" s="2"/>
      <c r="HVH335" s="2"/>
      <c r="HVI335" s="2"/>
      <c r="HVJ335" s="2"/>
      <c r="HVK335" s="2"/>
      <c r="HVL335" s="2"/>
      <c r="HVM335" s="2"/>
      <c r="HVN335" s="2"/>
      <c r="HVO335" s="2"/>
      <c r="HVP335" s="2"/>
      <c r="HVQ335" s="2"/>
      <c r="HVR335" s="2"/>
      <c r="HVS335" s="2"/>
      <c r="HVT335" s="2"/>
      <c r="HVU335" s="2"/>
      <c r="HVV335" s="2"/>
      <c r="HVW335" s="2"/>
      <c r="HVX335" s="2"/>
      <c r="HVY335" s="2"/>
      <c r="HVZ335" s="2"/>
      <c r="HWA335" s="2"/>
      <c r="HWB335" s="2"/>
      <c r="HWC335" s="2"/>
      <c r="HWD335" s="2"/>
      <c r="HWE335" s="2"/>
      <c r="HWF335" s="2"/>
      <c r="HWG335" s="2"/>
      <c r="HWH335" s="2"/>
      <c r="HWI335" s="2"/>
      <c r="HWJ335" s="2"/>
      <c r="HWK335" s="2"/>
      <c r="HWL335" s="2"/>
      <c r="HWM335" s="2"/>
      <c r="HWN335" s="2"/>
      <c r="HWO335" s="2"/>
      <c r="HWP335" s="2"/>
      <c r="HWQ335" s="2"/>
      <c r="HWR335" s="2"/>
      <c r="HWS335" s="2"/>
      <c r="HWT335" s="2"/>
      <c r="HWU335" s="2"/>
      <c r="HWV335" s="2"/>
      <c r="HWW335" s="2"/>
      <c r="HWX335" s="2"/>
      <c r="HWY335" s="2"/>
      <c r="HWZ335" s="2"/>
      <c r="HXA335" s="2"/>
      <c r="HXB335" s="2"/>
      <c r="HXC335" s="2"/>
      <c r="HXD335" s="2"/>
      <c r="HXE335" s="2"/>
      <c r="HXF335" s="2"/>
      <c r="HXG335" s="2"/>
      <c r="HXH335" s="2"/>
      <c r="HXI335" s="2"/>
      <c r="HXJ335" s="2"/>
      <c r="HXK335" s="2"/>
      <c r="HXL335" s="2"/>
      <c r="HXM335" s="2"/>
      <c r="HXN335" s="2"/>
      <c r="HXO335" s="2"/>
      <c r="HXP335" s="2"/>
      <c r="HXQ335" s="2"/>
      <c r="HXR335" s="2"/>
      <c r="HXS335" s="2"/>
      <c r="HXT335" s="2"/>
      <c r="HXU335" s="2"/>
      <c r="HXV335" s="2"/>
      <c r="HXW335" s="2"/>
      <c r="HXX335" s="2"/>
      <c r="HXY335" s="2"/>
      <c r="HXZ335" s="2"/>
      <c r="HYA335" s="2"/>
      <c r="HYB335" s="2"/>
      <c r="HYC335" s="2"/>
      <c r="HYD335" s="2"/>
      <c r="HYE335" s="2"/>
      <c r="HYF335" s="2"/>
      <c r="HYG335" s="2"/>
      <c r="HYH335" s="2"/>
      <c r="HYI335" s="2"/>
      <c r="HYJ335" s="2"/>
      <c r="HYK335" s="2"/>
      <c r="HYL335" s="2"/>
      <c r="HYM335" s="2"/>
      <c r="HYN335" s="2"/>
      <c r="HYO335" s="2"/>
      <c r="HYP335" s="2"/>
      <c r="HYQ335" s="2"/>
      <c r="HYR335" s="2"/>
      <c r="HYS335" s="2"/>
      <c r="HYT335" s="2"/>
      <c r="HYU335" s="2"/>
      <c r="HYV335" s="2"/>
      <c r="HYW335" s="2"/>
      <c r="HYX335" s="2"/>
      <c r="HYY335" s="2"/>
      <c r="HYZ335" s="2"/>
      <c r="HZA335" s="2"/>
      <c r="HZB335" s="2"/>
      <c r="HZC335" s="2"/>
      <c r="HZD335" s="2"/>
      <c r="HZE335" s="2"/>
      <c r="HZF335" s="2"/>
      <c r="HZG335" s="2"/>
      <c r="HZH335" s="2"/>
      <c r="HZI335" s="2"/>
      <c r="HZJ335" s="2"/>
      <c r="HZK335" s="2"/>
      <c r="HZL335" s="2"/>
      <c r="HZM335" s="2"/>
      <c r="HZN335" s="2"/>
      <c r="HZO335" s="2"/>
      <c r="HZP335" s="2"/>
      <c r="HZQ335" s="2"/>
      <c r="HZR335" s="2"/>
      <c r="HZS335" s="2"/>
      <c r="HZT335" s="2"/>
      <c r="HZU335" s="2"/>
      <c r="HZV335" s="2"/>
      <c r="HZW335" s="2"/>
      <c r="HZX335" s="2"/>
      <c r="HZY335" s="2"/>
      <c r="HZZ335" s="2"/>
      <c r="IAA335" s="2"/>
      <c r="IAB335" s="2"/>
      <c r="IAC335" s="2"/>
      <c r="IAD335" s="2"/>
      <c r="IAE335" s="2"/>
      <c r="IAF335" s="2"/>
      <c r="IAG335" s="2"/>
      <c r="IAH335" s="2"/>
      <c r="IAI335" s="2"/>
      <c r="IAJ335" s="2"/>
      <c r="IAK335" s="2"/>
      <c r="IAL335" s="2"/>
      <c r="IAM335" s="2"/>
      <c r="IAN335" s="2"/>
      <c r="IAO335" s="2"/>
      <c r="IAP335" s="2"/>
      <c r="IAQ335" s="2"/>
      <c r="IAR335" s="2"/>
      <c r="IAS335" s="2"/>
      <c r="IAT335" s="2"/>
      <c r="IAU335" s="2"/>
      <c r="IAV335" s="2"/>
      <c r="IAW335" s="2"/>
      <c r="IAX335" s="2"/>
      <c r="IAY335" s="2"/>
      <c r="IAZ335" s="2"/>
      <c r="IBA335" s="2"/>
      <c r="IBB335" s="2"/>
      <c r="IBC335" s="2"/>
      <c r="IBD335" s="2"/>
      <c r="IBE335" s="2"/>
      <c r="IBF335" s="2"/>
      <c r="IBG335" s="2"/>
      <c r="IBH335" s="2"/>
      <c r="IBI335" s="2"/>
      <c r="IBJ335" s="2"/>
      <c r="IBK335" s="2"/>
      <c r="IBL335" s="2"/>
      <c r="IBM335" s="2"/>
      <c r="IBN335" s="2"/>
      <c r="IBO335" s="2"/>
      <c r="IBP335" s="2"/>
      <c r="IBQ335" s="2"/>
      <c r="IBR335" s="2"/>
      <c r="IBS335" s="2"/>
      <c r="IBT335" s="2"/>
      <c r="IBU335" s="2"/>
      <c r="IBV335" s="2"/>
      <c r="IBW335" s="2"/>
      <c r="IBX335" s="2"/>
      <c r="IBY335" s="2"/>
      <c r="IBZ335" s="2"/>
      <c r="ICA335" s="2"/>
      <c r="ICB335" s="2"/>
      <c r="ICC335" s="2"/>
      <c r="ICD335" s="2"/>
      <c r="ICE335" s="2"/>
      <c r="ICF335" s="2"/>
      <c r="ICG335" s="2"/>
      <c r="ICH335" s="2"/>
      <c r="ICI335" s="2"/>
      <c r="ICJ335" s="2"/>
      <c r="ICK335" s="2"/>
      <c r="ICL335" s="2"/>
      <c r="ICM335" s="2"/>
      <c r="ICN335" s="2"/>
      <c r="ICO335" s="2"/>
      <c r="ICP335" s="2"/>
      <c r="ICQ335" s="2"/>
      <c r="ICR335" s="2"/>
      <c r="ICS335" s="2"/>
      <c r="ICT335" s="2"/>
      <c r="ICU335" s="2"/>
      <c r="ICV335" s="2"/>
      <c r="ICW335" s="2"/>
      <c r="ICX335" s="2"/>
      <c r="ICY335" s="2"/>
      <c r="ICZ335" s="2"/>
      <c r="IDA335" s="2"/>
      <c r="IDB335" s="2"/>
      <c r="IDC335" s="2"/>
      <c r="IDD335" s="2"/>
      <c r="IDE335" s="2"/>
      <c r="IDF335" s="2"/>
      <c r="IDG335" s="2"/>
      <c r="IDH335" s="2"/>
      <c r="IDI335" s="2"/>
      <c r="IDJ335" s="2"/>
      <c r="IDK335" s="2"/>
      <c r="IDL335" s="2"/>
      <c r="IDM335" s="2"/>
      <c r="IDN335" s="2"/>
      <c r="IDO335" s="2"/>
      <c r="IDP335" s="2"/>
      <c r="IDQ335" s="2"/>
      <c r="IDR335" s="2"/>
      <c r="IDS335" s="2"/>
      <c r="IDT335" s="2"/>
      <c r="IDU335" s="2"/>
      <c r="IDV335" s="2"/>
      <c r="IDW335" s="2"/>
      <c r="IDX335" s="2"/>
      <c r="IDY335" s="2"/>
      <c r="IDZ335" s="2"/>
      <c r="IEA335" s="2"/>
      <c r="IEB335" s="2"/>
      <c r="IEC335" s="2"/>
      <c r="IED335" s="2"/>
      <c r="IEE335" s="2"/>
      <c r="IEF335" s="2"/>
      <c r="IEG335" s="2"/>
      <c r="IEH335" s="2"/>
      <c r="IEI335" s="2"/>
      <c r="IEJ335" s="2"/>
      <c r="IEK335" s="2"/>
      <c r="IEL335" s="2"/>
      <c r="IEM335" s="2"/>
      <c r="IEN335" s="2"/>
      <c r="IEO335" s="2"/>
      <c r="IEP335" s="2"/>
      <c r="IEQ335" s="2"/>
      <c r="IER335" s="2"/>
      <c r="IES335" s="2"/>
      <c r="IET335" s="2"/>
      <c r="IEU335" s="2"/>
      <c r="IEV335" s="2"/>
      <c r="IEW335" s="2"/>
      <c r="IEX335" s="2"/>
      <c r="IEY335" s="2"/>
      <c r="IEZ335" s="2"/>
      <c r="IFA335" s="2"/>
      <c r="IFB335" s="2"/>
      <c r="IFC335" s="2"/>
      <c r="IFD335" s="2"/>
      <c r="IFE335" s="2"/>
      <c r="IFF335" s="2"/>
      <c r="IFG335" s="2"/>
      <c r="IFH335" s="2"/>
      <c r="IFI335" s="2"/>
      <c r="IFJ335" s="2"/>
      <c r="IFK335" s="2"/>
      <c r="IFL335" s="2"/>
      <c r="IFM335" s="2"/>
      <c r="IFN335" s="2"/>
      <c r="IFO335" s="2"/>
      <c r="IFP335" s="2"/>
      <c r="IFQ335" s="2"/>
      <c r="IFR335" s="2"/>
      <c r="IFS335" s="2"/>
      <c r="IFT335" s="2"/>
      <c r="IFU335" s="2"/>
      <c r="IFV335" s="2"/>
      <c r="IFW335" s="2"/>
      <c r="IFX335" s="2"/>
      <c r="IFY335" s="2"/>
      <c r="IFZ335" s="2"/>
      <c r="IGA335" s="2"/>
      <c r="IGB335" s="2"/>
      <c r="IGC335" s="2"/>
      <c r="IGD335" s="2"/>
      <c r="IGE335" s="2"/>
      <c r="IGF335" s="2"/>
      <c r="IGG335" s="2"/>
      <c r="IGH335" s="2"/>
      <c r="IGI335" s="2"/>
      <c r="IGJ335" s="2"/>
      <c r="IGK335" s="2"/>
      <c r="IGL335" s="2"/>
      <c r="IGM335" s="2"/>
      <c r="IGN335" s="2"/>
      <c r="IGO335" s="2"/>
      <c r="IGP335" s="2"/>
      <c r="IGQ335" s="2"/>
      <c r="IGR335" s="2"/>
      <c r="IGS335" s="2"/>
      <c r="IGT335" s="2"/>
      <c r="IGU335" s="2"/>
      <c r="IGV335" s="2"/>
      <c r="IGW335" s="2"/>
      <c r="IGX335" s="2"/>
      <c r="IGY335" s="2"/>
      <c r="IGZ335" s="2"/>
      <c r="IHA335" s="2"/>
      <c r="IHB335" s="2"/>
      <c r="IHC335" s="2"/>
      <c r="IHD335" s="2"/>
      <c r="IHE335" s="2"/>
      <c r="IHF335" s="2"/>
      <c r="IHG335" s="2"/>
      <c r="IHH335" s="2"/>
      <c r="IHI335" s="2"/>
      <c r="IHJ335" s="2"/>
      <c r="IHK335" s="2"/>
      <c r="IHL335" s="2"/>
      <c r="IHM335" s="2"/>
      <c r="IHN335" s="2"/>
      <c r="IHO335" s="2"/>
      <c r="IHP335" s="2"/>
      <c r="IHQ335" s="2"/>
      <c r="IHR335" s="2"/>
      <c r="IHS335" s="2"/>
      <c r="IHT335" s="2"/>
      <c r="IHU335" s="2"/>
      <c r="IHV335" s="2"/>
      <c r="IHW335" s="2"/>
      <c r="IHX335" s="2"/>
      <c r="IHY335" s="2"/>
      <c r="IHZ335" s="2"/>
      <c r="IIA335" s="2"/>
      <c r="IIB335" s="2"/>
      <c r="IIC335" s="2"/>
      <c r="IID335" s="2"/>
      <c r="IIE335" s="2"/>
      <c r="IIF335" s="2"/>
      <c r="IIG335" s="2"/>
      <c r="IIH335" s="2"/>
      <c r="III335" s="2"/>
      <c r="IIJ335" s="2"/>
      <c r="IIK335" s="2"/>
      <c r="IIL335" s="2"/>
      <c r="IIM335" s="2"/>
      <c r="IIN335" s="2"/>
      <c r="IIO335" s="2"/>
      <c r="IIP335" s="2"/>
      <c r="IIQ335" s="2"/>
      <c r="IIR335" s="2"/>
      <c r="IIS335" s="2"/>
      <c r="IIT335" s="2"/>
      <c r="IIU335" s="2"/>
      <c r="IIV335" s="2"/>
      <c r="IIW335" s="2"/>
      <c r="IIX335" s="2"/>
      <c r="IIY335" s="2"/>
      <c r="IIZ335" s="2"/>
      <c r="IJA335" s="2"/>
      <c r="IJB335" s="2"/>
      <c r="IJC335" s="2"/>
      <c r="IJD335" s="2"/>
      <c r="IJE335" s="2"/>
      <c r="IJF335" s="2"/>
      <c r="IJG335" s="2"/>
      <c r="IJH335" s="2"/>
      <c r="IJI335" s="2"/>
      <c r="IJJ335" s="2"/>
      <c r="IJK335" s="2"/>
      <c r="IJL335" s="2"/>
      <c r="IJM335" s="2"/>
      <c r="IJN335" s="2"/>
      <c r="IJO335" s="2"/>
      <c r="IJP335" s="2"/>
      <c r="IJQ335" s="2"/>
      <c r="IJR335" s="2"/>
      <c r="IJS335" s="2"/>
      <c r="IJT335" s="2"/>
      <c r="IJU335" s="2"/>
      <c r="IJV335" s="2"/>
      <c r="IJW335" s="2"/>
      <c r="IJX335" s="2"/>
      <c r="IJY335" s="2"/>
      <c r="IJZ335" s="2"/>
      <c r="IKA335" s="2"/>
      <c r="IKB335" s="2"/>
      <c r="IKC335" s="2"/>
      <c r="IKD335" s="2"/>
      <c r="IKE335" s="2"/>
      <c r="IKF335" s="2"/>
      <c r="IKG335" s="2"/>
      <c r="IKH335" s="2"/>
      <c r="IKI335" s="2"/>
      <c r="IKJ335" s="2"/>
      <c r="IKK335" s="2"/>
      <c r="IKL335" s="2"/>
      <c r="IKM335" s="2"/>
      <c r="IKN335" s="2"/>
      <c r="IKO335" s="2"/>
      <c r="IKP335" s="2"/>
      <c r="IKQ335" s="2"/>
      <c r="IKR335" s="2"/>
      <c r="IKS335" s="2"/>
      <c r="IKT335" s="2"/>
      <c r="IKU335" s="2"/>
      <c r="IKV335" s="2"/>
      <c r="IKW335" s="2"/>
      <c r="IKX335" s="2"/>
      <c r="IKY335" s="2"/>
      <c r="IKZ335" s="2"/>
      <c r="ILA335" s="2"/>
      <c r="ILB335" s="2"/>
      <c r="ILC335" s="2"/>
      <c r="ILD335" s="2"/>
      <c r="ILE335" s="2"/>
      <c r="ILF335" s="2"/>
      <c r="ILG335" s="2"/>
      <c r="ILH335" s="2"/>
      <c r="ILI335" s="2"/>
      <c r="ILJ335" s="2"/>
      <c r="ILK335" s="2"/>
      <c r="ILL335" s="2"/>
      <c r="ILM335" s="2"/>
      <c r="ILN335" s="2"/>
      <c r="ILO335" s="2"/>
      <c r="ILP335" s="2"/>
      <c r="ILQ335" s="2"/>
      <c r="ILR335" s="2"/>
      <c r="ILS335" s="2"/>
      <c r="ILT335" s="2"/>
      <c r="ILU335" s="2"/>
      <c r="ILV335" s="2"/>
      <c r="ILW335" s="2"/>
      <c r="ILX335" s="2"/>
      <c r="ILY335" s="2"/>
      <c r="ILZ335" s="2"/>
      <c r="IMA335" s="2"/>
      <c r="IMB335" s="2"/>
      <c r="IMC335" s="2"/>
      <c r="IMD335" s="2"/>
      <c r="IME335" s="2"/>
      <c r="IMF335" s="2"/>
      <c r="IMG335" s="2"/>
      <c r="IMH335" s="2"/>
      <c r="IMI335" s="2"/>
      <c r="IMJ335" s="2"/>
      <c r="IMK335" s="2"/>
      <c r="IML335" s="2"/>
      <c r="IMM335" s="2"/>
      <c r="IMN335" s="2"/>
      <c r="IMO335" s="2"/>
      <c r="IMP335" s="2"/>
      <c r="IMQ335" s="2"/>
      <c r="IMR335" s="2"/>
      <c r="IMS335" s="2"/>
      <c r="IMT335" s="2"/>
      <c r="IMU335" s="2"/>
      <c r="IMV335" s="2"/>
      <c r="IMW335" s="2"/>
      <c r="IMX335" s="2"/>
      <c r="IMY335" s="2"/>
      <c r="IMZ335" s="2"/>
      <c r="INA335" s="2"/>
      <c r="INB335" s="2"/>
      <c r="INC335" s="2"/>
      <c r="IND335" s="2"/>
      <c r="INE335" s="2"/>
      <c r="INF335" s="2"/>
      <c r="ING335" s="2"/>
      <c r="INH335" s="2"/>
      <c r="INI335" s="2"/>
      <c r="INJ335" s="2"/>
      <c r="INK335" s="2"/>
      <c r="INL335" s="2"/>
      <c r="INM335" s="2"/>
      <c r="INN335" s="2"/>
      <c r="INO335" s="2"/>
      <c r="INP335" s="2"/>
      <c r="INQ335" s="2"/>
      <c r="INR335" s="2"/>
      <c r="INS335" s="2"/>
      <c r="INT335" s="2"/>
      <c r="INU335" s="2"/>
      <c r="INV335" s="2"/>
      <c r="INW335" s="2"/>
      <c r="INX335" s="2"/>
      <c r="INY335" s="2"/>
      <c r="INZ335" s="2"/>
      <c r="IOA335" s="2"/>
      <c r="IOB335" s="2"/>
      <c r="IOC335" s="2"/>
      <c r="IOD335" s="2"/>
      <c r="IOE335" s="2"/>
      <c r="IOF335" s="2"/>
      <c r="IOG335" s="2"/>
      <c r="IOH335" s="2"/>
      <c r="IOI335" s="2"/>
      <c r="IOJ335" s="2"/>
      <c r="IOK335" s="2"/>
      <c r="IOL335" s="2"/>
      <c r="IOM335" s="2"/>
      <c r="ION335" s="2"/>
      <c r="IOO335" s="2"/>
      <c r="IOP335" s="2"/>
      <c r="IOQ335" s="2"/>
      <c r="IOR335" s="2"/>
      <c r="IOS335" s="2"/>
      <c r="IOT335" s="2"/>
      <c r="IOU335" s="2"/>
      <c r="IOV335" s="2"/>
      <c r="IOW335" s="2"/>
      <c r="IOX335" s="2"/>
      <c r="IOY335" s="2"/>
      <c r="IOZ335" s="2"/>
      <c r="IPA335" s="2"/>
      <c r="IPB335" s="2"/>
      <c r="IPC335" s="2"/>
      <c r="IPD335" s="2"/>
      <c r="IPE335" s="2"/>
      <c r="IPF335" s="2"/>
      <c r="IPG335" s="2"/>
      <c r="IPH335" s="2"/>
      <c r="IPI335" s="2"/>
      <c r="IPJ335" s="2"/>
      <c r="IPK335" s="2"/>
      <c r="IPL335" s="2"/>
      <c r="IPM335" s="2"/>
      <c r="IPN335" s="2"/>
      <c r="IPO335" s="2"/>
      <c r="IPP335" s="2"/>
      <c r="IPQ335" s="2"/>
      <c r="IPR335" s="2"/>
      <c r="IPS335" s="2"/>
      <c r="IPT335" s="2"/>
      <c r="IPU335" s="2"/>
      <c r="IPV335" s="2"/>
      <c r="IPW335" s="2"/>
      <c r="IPX335" s="2"/>
      <c r="IPY335" s="2"/>
      <c r="IPZ335" s="2"/>
      <c r="IQA335" s="2"/>
      <c r="IQB335" s="2"/>
      <c r="IQC335" s="2"/>
      <c r="IQD335" s="2"/>
      <c r="IQE335" s="2"/>
      <c r="IQF335" s="2"/>
      <c r="IQG335" s="2"/>
      <c r="IQH335" s="2"/>
      <c r="IQI335" s="2"/>
      <c r="IQJ335" s="2"/>
      <c r="IQK335" s="2"/>
      <c r="IQL335" s="2"/>
      <c r="IQM335" s="2"/>
      <c r="IQN335" s="2"/>
      <c r="IQO335" s="2"/>
      <c r="IQP335" s="2"/>
      <c r="IQQ335" s="2"/>
      <c r="IQR335" s="2"/>
      <c r="IQS335" s="2"/>
      <c r="IQT335" s="2"/>
      <c r="IQU335" s="2"/>
      <c r="IQV335" s="2"/>
      <c r="IQW335" s="2"/>
      <c r="IQX335" s="2"/>
      <c r="IQY335" s="2"/>
      <c r="IQZ335" s="2"/>
      <c r="IRA335" s="2"/>
      <c r="IRB335" s="2"/>
      <c r="IRC335" s="2"/>
      <c r="IRD335" s="2"/>
      <c r="IRE335" s="2"/>
      <c r="IRF335" s="2"/>
      <c r="IRG335" s="2"/>
      <c r="IRH335" s="2"/>
      <c r="IRI335" s="2"/>
      <c r="IRJ335" s="2"/>
      <c r="IRK335" s="2"/>
      <c r="IRL335" s="2"/>
      <c r="IRM335" s="2"/>
      <c r="IRN335" s="2"/>
      <c r="IRO335" s="2"/>
      <c r="IRP335" s="2"/>
      <c r="IRQ335" s="2"/>
      <c r="IRR335" s="2"/>
      <c r="IRS335" s="2"/>
      <c r="IRT335" s="2"/>
      <c r="IRU335" s="2"/>
      <c r="IRV335" s="2"/>
      <c r="IRW335" s="2"/>
      <c r="IRX335" s="2"/>
      <c r="IRY335" s="2"/>
      <c r="IRZ335" s="2"/>
      <c r="ISA335" s="2"/>
      <c r="ISB335" s="2"/>
      <c r="ISC335" s="2"/>
      <c r="ISD335" s="2"/>
      <c r="ISE335" s="2"/>
      <c r="ISF335" s="2"/>
      <c r="ISG335" s="2"/>
      <c r="ISH335" s="2"/>
      <c r="ISI335" s="2"/>
      <c r="ISJ335" s="2"/>
      <c r="ISK335" s="2"/>
      <c r="ISL335" s="2"/>
      <c r="ISM335" s="2"/>
      <c r="ISN335" s="2"/>
      <c r="ISO335" s="2"/>
      <c r="ISP335" s="2"/>
      <c r="ISQ335" s="2"/>
      <c r="ISR335" s="2"/>
      <c r="ISS335" s="2"/>
      <c r="IST335" s="2"/>
      <c r="ISU335" s="2"/>
      <c r="ISV335" s="2"/>
      <c r="ISW335" s="2"/>
      <c r="ISX335" s="2"/>
      <c r="ISY335" s="2"/>
      <c r="ISZ335" s="2"/>
      <c r="ITA335" s="2"/>
      <c r="ITB335" s="2"/>
      <c r="ITC335" s="2"/>
      <c r="ITD335" s="2"/>
      <c r="ITE335" s="2"/>
      <c r="ITF335" s="2"/>
      <c r="ITG335" s="2"/>
      <c r="ITH335" s="2"/>
      <c r="ITI335" s="2"/>
      <c r="ITJ335" s="2"/>
      <c r="ITK335" s="2"/>
      <c r="ITL335" s="2"/>
      <c r="ITM335" s="2"/>
      <c r="ITN335" s="2"/>
      <c r="ITO335" s="2"/>
      <c r="ITP335" s="2"/>
      <c r="ITQ335" s="2"/>
      <c r="ITR335" s="2"/>
      <c r="ITS335" s="2"/>
      <c r="ITT335" s="2"/>
      <c r="ITU335" s="2"/>
      <c r="ITV335" s="2"/>
      <c r="ITW335" s="2"/>
      <c r="ITX335" s="2"/>
      <c r="ITY335" s="2"/>
      <c r="ITZ335" s="2"/>
      <c r="IUA335" s="2"/>
      <c r="IUB335" s="2"/>
      <c r="IUC335" s="2"/>
      <c r="IUD335" s="2"/>
      <c r="IUE335" s="2"/>
      <c r="IUF335" s="2"/>
      <c r="IUG335" s="2"/>
      <c r="IUH335" s="2"/>
      <c r="IUI335" s="2"/>
      <c r="IUJ335" s="2"/>
      <c r="IUK335" s="2"/>
      <c r="IUL335" s="2"/>
      <c r="IUM335" s="2"/>
      <c r="IUN335" s="2"/>
      <c r="IUO335" s="2"/>
      <c r="IUP335" s="2"/>
      <c r="IUQ335" s="2"/>
      <c r="IUR335" s="2"/>
      <c r="IUS335" s="2"/>
      <c r="IUT335" s="2"/>
      <c r="IUU335" s="2"/>
      <c r="IUV335" s="2"/>
      <c r="IUW335" s="2"/>
      <c r="IUX335" s="2"/>
      <c r="IUY335" s="2"/>
      <c r="IUZ335" s="2"/>
      <c r="IVA335" s="2"/>
      <c r="IVB335" s="2"/>
      <c r="IVC335" s="2"/>
      <c r="IVD335" s="2"/>
      <c r="IVE335" s="2"/>
      <c r="IVF335" s="2"/>
      <c r="IVG335" s="2"/>
      <c r="IVH335" s="2"/>
      <c r="IVI335" s="2"/>
      <c r="IVJ335" s="2"/>
      <c r="IVK335" s="2"/>
      <c r="IVL335" s="2"/>
      <c r="IVM335" s="2"/>
      <c r="IVN335" s="2"/>
      <c r="IVO335" s="2"/>
      <c r="IVP335" s="2"/>
      <c r="IVQ335" s="2"/>
      <c r="IVR335" s="2"/>
      <c r="IVS335" s="2"/>
      <c r="IVT335" s="2"/>
      <c r="IVU335" s="2"/>
      <c r="IVV335" s="2"/>
      <c r="IVW335" s="2"/>
      <c r="IVX335" s="2"/>
      <c r="IVY335" s="2"/>
      <c r="IVZ335" s="2"/>
      <c r="IWA335" s="2"/>
      <c r="IWB335" s="2"/>
      <c r="IWC335" s="2"/>
      <c r="IWD335" s="2"/>
      <c r="IWE335" s="2"/>
      <c r="IWF335" s="2"/>
      <c r="IWG335" s="2"/>
      <c r="IWH335" s="2"/>
      <c r="IWI335" s="2"/>
      <c r="IWJ335" s="2"/>
      <c r="IWK335" s="2"/>
      <c r="IWL335" s="2"/>
      <c r="IWM335" s="2"/>
      <c r="IWN335" s="2"/>
      <c r="IWO335" s="2"/>
      <c r="IWP335" s="2"/>
      <c r="IWQ335" s="2"/>
      <c r="IWR335" s="2"/>
      <c r="IWS335" s="2"/>
      <c r="IWT335" s="2"/>
      <c r="IWU335" s="2"/>
      <c r="IWV335" s="2"/>
      <c r="IWW335" s="2"/>
      <c r="IWX335" s="2"/>
      <c r="IWY335" s="2"/>
      <c r="IWZ335" s="2"/>
      <c r="IXA335" s="2"/>
      <c r="IXB335" s="2"/>
      <c r="IXC335" s="2"/>
      <c r="IXD335" s="2"/>
      <c r="IXE335" s="2"/>
      <c r="IXF335" s="2"/>
      <c r="IXG335" s="2"/>
      <c r="IXH335" s="2"/>
      <c r="IXI335" s="2"/>
      <c r="IXJ335" s="2"/>
      <c r="IXK335" s="2"/>
      <c r="IXL335" s="2"/>
      <c r="IXM335" s="2"/>
      <c r="IXN335" s="2"/>
      <c r="IXO335" s="2"/>
      <c r="IXP335" s="2"/>
      <c r="IXQ335" s="2"/>
      <c r="IXR335" s="2"/>
      <c r="IXS335" s="2"/>
      <c r="IXT335" s="2"/>
      <c r="IXU335" s="2"/>
      <c r="IXV335" s="2"/>
      <c r="IXW335" s="2"/>
      <c r="IXX335" s="2"/>
      <c r="IXY335" s="2"/>
      <c r="IXZ335" s="2"/>
      <c r="IYA335" s="2"/>
      <c r="IYB335" s="2"/>
      <c r="IYC335" s="2"/>
      <c r="IYD335" s="2"/>
      <c r="IYE335" s="2"/>
      <c r="IYF335" s="2"/>
      <c r="IYG335" s="2"/>
      <c r="IYH335" s="2"/>
      <c r="IYI335" s="2"/>
      <c r="IYJ335" s="2"/>
      <c r="IYK335" s="2"/>
      <c r="IYL335" s="2"/>
      <c r="IYM335" s="2"/>
      <c r="IYN335" s="2"/>
      <c r="IYO335" s="2"/>
      <c r="IYP335" s="2"/>
      <c r="IYQ335" s="2"/>
      <c r="IYR335" s="2"/>
      <c r="IYS335" s="2"/>
      <c r="IYT335" s="2"/>
      <c r="IYU335" s="2"/>
      <c r="IYV335" s="2"/>
      <c r="IYW335" s="2"/>
      <c r="IYX335" s="2"/>
      <c r="IYY335" s="2"/>
      <c r="IYZ335" s="2"/>
      <c r="IZA335" s="2"/>
      <c r="IZB335" s="2"/>
      <c r="IZC335" s="2"/>
      <c r="IZD335" s="2"/>
      <c r="IZE335" s="2"/>
      <c r="IZF335" s="2"/>
      <c r="IZG335" s="2"/>
      <c r="IZH335" s="2"/>
      <c r="IZI335" s="2"/>
      <c r="IZJ335" s="2"/>
      <c r="IZK335" s="2"/>
      <c r="IZL335" s="2"/>
      <c r="IZM335" s="2"/>
      <c r="IZN335" s="2"/>
      <c r="IZO335" s="2"/>
      <c r="IZP335" s="2"/>
      <c r="IZQ335" s="2"/>
      <c r="IZR335" s="2"/>
      <c r="IZS335" s="2"/>
      <c r="IZT335" s="2"/>
      <c r="IZU335" s="2"/>
      <c r="IZV335" s="2"/>
      <c r="IZW335" s="2"/>
      <c r="IZX335" s="2"/>
      <c r="IZY335" s="2"/>
      <c r="IZZ335" s="2"/>
      <c r="JAA335" s="2"/>
      <c r="JAB335" s="2"/>
      <c r="JAC335" s="2"/>
      <c r="JAD335" s="2"/>
      <c r="JAE335" s="2"/>
      <c r="JAF335" s="2"/>
      <c r="JAG335" s="2"/>
      <c r="JAH335" s="2"/>
      <c r="JAI335" s="2"/>
      <c r="JAJ335" s="2"/>
      <c r="JAK335" s="2"/>
      <c r="JAL335" s="2"/>
      <c r="JAM335" s="2"/>
      <c r="JAN335" s="2"/>
      <c r="JAO335" s="2"/>
      <c r="JAP335" s="2"/>
      <c r="JAQ335" s="2"/>
      <c r="JAR335" s="2"/>
      <c r="JAS335" s="2"/>
      <c r="JAT335" s="2"/>
      <c r="JAU335" s="2"/>
      <c r="JAV335" s="2"/>
      <c r="JAW335" s="2"/>
      <c r="JAX335" s="2"/>
      <c r="JAY335" s="2"/>
      <c r="JAZ335" s="2"/>
      <c r="JBA335" s="2"/>
      <c r="JBB335" s="2"/>
      <c r="JBC335" s="2"/>
      <c r="JBD335" s="2"/>
      <c r="JBE335" s="2"/>
      <c r="JBF335" s="2"/>
      <c r="JBG335" s="2"/>
      <c r="JBH335" s="2"/>
      <c r="JBI335" s="2"/>
      <c r="JBJ335" s="2"/>
      <c r="JBK335" s="2"/>
      <c r="JBL335" s="2"/>
      <c r="JBM335" s="2"/>
      <c r="JBN335" s="2"/>
      <c r="JBO335" s="2"/>
      <c r="JBP335" s="2"/>
      <c r="JBQ335" s="2"/>
      <c r="JBR335" s="2"/>
      <c r="JBS335" s="2"/>
      <c r="JBT335" s="2"/>
      <c r="JBU335" s="2"/>
      <c r="JBV335" s="2"/>
      <c r="JBW335" s="2"/>
      <c r="JBX335" s="2"/>
      <c r="JBY335" s="2"/>
      <c r="JBZ335" s="2"/>
      <c r="JCA335" s="2"/>
      <c r="JCB335" s="2"/>
      <c r="JCC335" s="2"/>
      <c r="JCD335" s="2"/>
      <c r="JCE335" s="2"/>
      <c r="JCF335" s="2"/>
      <c r="JCG335" s="2"/>
      <c r="JCH335" s="2"/>
      <c r="JCI335" s="2"/>
      <c r="JCJ335" s="2"/>
      <c r="JCK335" s="2"/>
      <c r="JCL335" s="2"/>
      <c r="JCM335" s="2"/>
      <c r="JCN335" s="2"/>
      <c r="JCO335" s="2"/>
      <c r="JCP335" s="2"/>
      <c r="JCQ335" s="2"/>
      <c r="JCR335" s="2"/>
      <c r="JCS335" s="2"/>
      <c r="JCT335" s="2"/>
      <c r="JCU335" s="2"/>
      <c r="JCV335" s="2"/>
      <c r="JCW335" s="2"/>
      <c r="JCX335" s="2"/>
      <c r="JCY335" s="2"/>
      <c r="JCZ335" s="2"/>
      <c r="JDA335" s="2"/>
      <c r="JDB335" s="2"/>
      <c r="JDC335" s="2"/>
      <c r="JDD335" s="2"/>
      <c r="JDE335" s="2"/>
      <c r="JDF335" s="2"/>
      <c r="JDG335" s="2"/>
      <c r="JDH335" s="2"/>
      <c r="JDI335" s="2"/>
      <c r="JDJ335" s="2"/>
      <c r="JDK335" s="2"/>
      <c r="JDL335" s="2"/>
      <c r="JDM335" s="2"/>
      <c r="JDN335" s="2"/>
      <c r="JDO335" s="2"/>
      <c r="JDP335" s="2"/>
      <c r="JDQ335" s="2"/>
      <c r="JDR335" s="2"/>
      <c r="JDS335" s="2"/>
      <c r="JDT335" s="2"/>
      <c r="JDU335" s="2"/>
      <c r="JDV335" s="2"/>
      <c r="JDW335" s="2"/>
      <c r="JDX335" s="2"/>
      <c r="JDY335" s="2"/>
      <c r="JDZ335" s="2"/>
      <c r="JEA335" s="2"/>
      <c r="JEB335" s="2"/>
      <c r="JEC335" s="2"/>
      <c r="JED335" s="2"/>
      <c r="JEE335" s="2"/>
      <c r="JEF335" s="2"/>
      <c r="JEG335" s="2"/>
      <c r="JEH335" s="2"/>
      <c r="JEI335" s="2"/>
      <c r="JEJ335" s="2"/>
      <c r="JEK335" s="2"/>
      <c r="JEL335" s="2"/>
      <c r="JEM335" s="2"/>
      <c r="JEN335" s="2"/>
      <c r="JEO335" s="2"/>
      <c r="JEP335" s="2"/>
      <c r="JEQ335" s="2"/>
      <c r="JER335" s="2"/>
      <c r="JES335" s="2"/>
      <c r="JET335" s="2"/>
      <c r="JEU335" s="2"/>
      <c r="JEV335" s="2"/>
      <c r="JEW335" s="2"/>
      <c r="JEX335" s="2"/>
      <c r="JEY335" s="2"/>
      <c r="JEZ335" s="2"/>
      <c r="JFA335" s="2"/>
      <c r="JFB335" s="2"/>
      <c r="JFC335" s="2"/>
      <c r="JFD335" s="2"/>
      <c r="JFE335" s="2"/>
      <c r="JFF335" s="2"/>
      <c r="JFG335" s="2"/>
      <c r="JFH335" s="2"/>
      <c r="JFI335" s="2"/>
      <c r="JFJ335" s="2"/>
      <c r="JFK335" s="2"/>
      <c r="JFL335" s="2"/>
      <c r="JFM335" s="2"/>
      <c r="JFN335" s="2"/>
      <c r="JFO335" s="2"/>
      <c r="JFP335" s="2"/>
      <c r="JFQ335" s="2"/>
      <c r="JFR335" s="2"/>
      <c r="JFS335" s="2"/>
      <c r="JFT335" s="2"/>
      <c r="JFU335" s="2"/>
      <c r="JFV335" s="2"/>
      <c r="JFW335" s="2"/>
      <c r="JFX335" s="2"/>
      <c r="JFY335" s="2"/>
      <c r="JFZ335" s="2"/>
      <c r="JGA335" s="2"/>
      <c r="JGB335" s="2"/>
      <c r="JGC335" s="2"/>
      <c r="JGD335" s="2"/>
      <c r="JGE335" s="2"/>
      <c r="JGF335" s="2"/>
      <c r="JGG335" s="2"/>
      <c r="JGH335" s="2"/>
      <c r="JGI335" s="2"/>
      <c r="JGJ335" s="2"/>
      <c r="JGK335" s="2"/>
      <c r="JGL335" s="2"/>
      <c r="JGM335" s="2"/>
      <c r="JGN335" s="2"/>
      <c r="JGO335" s="2"/>
      <c r="JGP335" s="2"/>
      <c r="JGQ335" s="2"/>
      <c r="JGR335" s="2"/>
      <c r="JGS335" s="2"/>
      <c r="JGT335" s="2"/>
      <c r="JGU335" s="2"/>
      <c r="JGV335" s="2"/>
      <c r="JGW335" s="2"/>
      <c r="JGX335" s="2"/>
      <c r="JGY335" s="2"/>
      <c r="JGZ335" s="2"/>
      <c r="JHA335" s="2"/>
      <c r="JHB335" s="2"/>
      <c r="JHC335" s="2"/>
      <c r="JHD335" s="2"/>
      <c r="JHE335" s="2"/>
      <c r="JHF335" s="2"/>
      <c r="JHG335" s="2"/>
      <c r="JHH335" s="2"/>
      <c r="JHI335" s="2"/>
      <c r="JHJ335" s="2"/>
      <c r="JHK335" s="2"/>
      <c r="JHL335" s="2"/>
      <c r="JHM335" s="2"/>
      <c r="JHN335" s="2"/>
      <c r="JHO335" s="2"/>
      <c r="JHP335" s="2"/>
      <c r="JHQ335" s="2"/>
      <c r="JHR335" s="2"/>
      <c r="JHS335" s="2"/>
      <c r="JHT335" s="2"/>
      <c r="JHU335" s="2"/>
      <c r="JHV335" s="2"/>
      <c r="JHW335" s="2"/>
      <c r="JHX335" s="2"/>
      <c r="JHY335" s="2"/>
      <c r="JHZ335" s="2"/>
      <c r="JIA335" s="2"/>
      <c r="JIB335" s="2"/>
      <c r="JIC335" s="2"/>
      <c r="JID335" s="2"/>
      <c r="JIE335" s="2"/>
      <c r="JIF335" s="2"/>
      <c r="JIG335" s="2"/>
      <c r="JIH335" s="2"/>
      <c r="JII335" s="2"/>
      <c r="JIJ335" s="2"/>
      <c r="JIK335" s="2"/>
      <c r="JIL335" s="2"/>
      <c r="JIM335" s="2"/>
      <c r="JIN335" s="2"/>
      <c r="JIO335" s="2"/>
      <c r="JIP335" s="2"/>
      <c r="JIQ335" s="2"/>
      <c r="JIR335" s="2"/>
      <c r="JIS335" s="2"/>
      <c r="JIT335" s="2"/>
      <c r="JIU335" s="2"/>
      <c r="JIV335" s="2"/>
      <c r="JIW335" s="2"/>
      <c r="JIX335" s="2"/>
      <c r="JIY335" s="2"/>
      <c r="JIZ335" s="2"/>
      <c r="JJA335" s="2"/>
      <c r="JJB335" s="2"/>
      <c r="JJC335" s="2"/>
      <c r="JJD335" s="2"/>
      <c r="JJE335" s="2"/>
      <c r="JJF335" s="2"/>
      <c r="JJG335" s="2"/>
      <c r="JJH335" s="2"/>
      <c r="JJI335" s="2"/>
      <c r="JJJ335" s="2"/>
      <c r="JJK335" s="2"/>
      <c r="JJL335" s="2"/>
      <c r="JJM335" s="2"/>
      <c r="JJN335" s="2"/>
      <c r="JJO335" s="2"/>
      <c r="JJP335" s="2"/>
      <c r="JJQ335" s="2"/>
      <c r="JJR335" s="2"/>
      <c r="JJS335" s="2"/>
      <c r="JJT335" s="2"/>
      <c r="JJU335" s="2"/>
      <c r="JJV335" s="2"/>
      <c r="JJW335" s="2"/>
      <c r="JJX335" s="2"/>
      <c r="JJY335" s="2"/>
      <c r="JJZ335" s="2"/>
      <c r="JKA335" s="2"/>
      <c r="JKB335" s="2"/>
      <c r="JKC335" s="2"/>
      <c r="JKD335" s="2"/>
      <c r="JKE335" s="2"/>
      <c r="JKF335" s="2"/>
      <c r="JKG335" s="2"/>
      <c r="JKH335" s="2"/>
      <c r="JKI335" s="2"/>
      <c r="JKJ335" s="2"/>
      <c r="JKK335" s="2"/>
      <c r="JKL335" s="2"/>
      <c r="JKM335" s="2"/>
      <c r="JKN335" s="2"/>
      <c r="JKO335" s="2"/>
      <c r="JKP335" s="2"/>
      <c r="JKQ335" s="2"/>
      <c r="JKR335" s="2"/>
      <c r="JKS335" s="2"/>
      <c r="JKT335" s="2"/>
      <c r="JKU335" s="2"/>
      <c r="JKV335" s="2"/>
      <c r="JKW335" s="2"/>
      <c r="JKX335" s="2"/>
      <c r="JKY335" s="2"/>
      <c r="JKZ335" s="2"/>
      <c r="JLA335" s="2"/>
      <c r="JLB335" s="2"/>
      <c r="JLC335" s="2"/>
      <c r="JLD335" s="2"/>
      <c r="JLE335" s="2"/>
      <c r="JLF335" s="2"/>
      <c r="JLG335" s="2"/>
      <c r="JLH335" s="2"/>
      <c r="JLI335" s="2"/>
      <c r="JLJ335" s="2"/>
      <c r="JLK335" s="2"/>
      <c r="JLL335" s="2"/>
      <c r="JLM335" s="2"/>
      <c r="JLN335" s="2"/>
      <c r="JLO335" s="2"/>
      <c r="JLP335" s="2"/>
      <c r="JLQ335" s="2"/>
      <c r="JLR335" s="2"/>
      <c r="JLS335" s="2"/>
      <c r="JLT335" s="2"/>
      <c r="JLU335" s="2"/>
      <c r="JLV335" s="2"/>
      <c r="JLW335" s="2"/>
      <c r="JLX335" s="2"/>
      <c r="JLY335" s="2"/>
      <c r="JLZ335" s="2"/>
      <c r="JMA335" s="2"/>
      <c r="JMB335" s="2"/>
      <c r="JMC335" s="2"/>
      <c r="JMD335" s="2"/>
      <c r="JME335" s="2"/>
      <c r="JMF335" s="2"/>
      <c r="JMG335" s="2"/>
      <c r="JMH335" s="2"/>
      <c r="JMI335" s="2"/>
      <c r="JMJ335" s="2"/>
      <c r="JMK335" s="2"/>
      <c r="JML335" s="2"/>
      <c r="JMM335" s="2"/>
      <c r="JMN335" s="2"/>
      <c r="JMO335" s="2"/>
      <c r="JMP335" s="2"/>
      <c r="JMQ335" s="2"/>
      <c r="JMR335" s="2"/>
      <c r="JMS335" s="2"/>
      <c r="JMT335" s="2"/>
      <c r="JMU335" s="2"/>
      <c r="JMV335" s="2"/>
      <c r="JMW335" s="2"/>
      <c r="JMX335" s="2"/>
      <c r="JMY335" s="2"/>
      <c r="JMZ335" s="2"/>
      <c r="JNA335" s="2"/>
      <c r="JNB335" s="2"/>
      <c r="JNC335" s="2"/>
      <c r="JND335" s="2"/>
      <c r="JNE335" s="2"/>
      <c r="JNF335" s="2"/>
      <c r="JNG335" s="2"/>
      <c r="JNH335" s="2"/>
      <c r="JNI335" s="2"/>
      <c r="JNJ335" s="2"/>
      <c r="JNK335" s="2"/>
      <c r="JNL335" s="2"/>
      <c r="JNM335" s="2"/>
      <c r="JNN335" s="2"/>
      <c r="JNO335" s="2"/>
      <c r="JNP335" s="2"/>
      <c r="JNQ335" s="2"/>
      <c r="JNR335" s="2"/>
      <c r="JNS335" s="2"/>
      <c r="JNT335" s="2"/>
      <c r="JNU335" s="2"/>
      <c r="JNV335" s="2"/>
      <c r="JNW335" s="2"/>
      <c r="JNX335" s="2"/>
      <c r="JNY335" s="2"/>
      <c r="JNZ335" s="2"/>
      <c r="JOA335" s="2"/>
      <c r="JOB335" s="2"/>
      <c r="JOC335" s="2"/>
      <c r="JOD335" s="2"/>
      <c r="JOE335" s="2"/>
      <c r="JOF335" s="2"/>
      <c r="JOG335" s="2"/>
      <c r="JOH335" s="2"/>
      <c r="JOI335" s="2"/>
      <c r="JOJ335" s="2"/>
      <c r="JOK335" s="2"/>
      <c r="JOL335" s="2"/>
      <c r="JOM335" s="2"/>
      <c r="JON335" s="2"/>
      <c r="JOO335" s="2"/>
      <c r="JOP335" s="2"/>
      <c r="JOQ335" s="2"/>
      <c r="JOR335" s="2"/>
      <c r="JOS335" s="2"/>
      <c r="JOT335" s="2"/>
      <c r="JOU335" s="2"/>
      <c r="JOV335" s="2"/>
      <c r="JOW335" s="2"/>
      <c r="JOX335" s="2"/>
      <c r="JOY335" s="2"/>
      <c r="JOZ335" s="2"/>
      <c r="JPA335" s="2"/>
      <c r="JPB335" s="2"/>
      <c r="JPC335" s="2"/>
      <c r="JPD335" s="2"/>
      <c r="JPE335" s="2"/>
      <c r="JPF335" s="2"/>
      <c r="JPG335" s="2"/>
      <c r="JPH335" s="2"/>
      <c r="JPI335" s="2"/>
      <c r="JPJ335" s="2"/>
      <c r="JPK335" s="2"/>
      <c r="JPL335" s="2"/>
      <c r="JPM335" s="2"/>
      <c r="JPN335" s="2"/>
      <c r="JPO335" s="2"/>
      <c r="JPP335" s="2"/>
      <c r="JPQ335" s="2"/>
      <c r="JPR335" s="2"/>
      <c r="JPS335" s="2"/>
      <c r="JPT335" s="2"/>
      <c r="JPU335" s="2"/>
      <c r="JPV335" s="2"/>
      <c r="JPW335" s="2"/>
      <c r="JPX335" s="2"/>
      <c r="JPY335" s="2"/>
      <c r="JPZ335" s="2"/>
      <c r="JQA335" s="2"/>
      <c r="JQB335" s="2"/>
      <c r="JQC335" s="2"/>
      <c r="JQD335" s="2"/>
      <c r="JQE335" s="2"/>
      <c r="JQF335" s="2"/>
      <c r="JQG335" s="2"/>
      <c r="JQH335" s="2"/>
      <c r="JQI335" s="2"/>
      <c r="JQJ335" s="2"/>
      <c r="JQK335" s="2"/>
      <c r="JQL335" s="2"/>
      <c r="JQM335" s="2"/>
      <c r="JQN335" s="2"/>
      <c r="JQO335" s="2"/>
      <c r="JQP335" s="2"/>
      <c r="JQQ335" s="2"/>
      <c r="JQR335" s="2"/>
      <c r="JQS335" s="2"/>
      <c r="JQT335" s="2"/>
      <c r="JQU335" s="2"/>
      <c r="JQV335" s="2"/>
      <c r="JQW335" s="2"/>
      <c r="JQX335" s="2"/>
      <c r="JQY335" s="2"/>
      <c r="JQZ335" s="2"/>
      <c r="JRA335" s="2"/>
      <c r="JRB335" s="2"/>
      <c r="JRC335" s="2"/>
      <c r="JRD335" s="2"/>
      <c r="JRE335" s="2"/>
      <c r="JRF335" s="2"/>
      <c r="JRG335" s="2"/>
      <c r="JRH335" s="2"/>
      <c r="JRI335" s="2"/>
      <c r="JRJ335" s="2"/>
      <c r="JRK335" s="2"/>
      <c r="JRL335" s="2"/>
      <c r="JRM335" s="2"/>
      <c r="JRN335" s="2"/>
      <c r="JRO335" s="2"/>
      <c r="JRP335" s="2"/>
      <c r="JRQ335" s="2"/>
      <c r="JRR335" s="2"/>
      <c r="JRS335" s="2"/>
      <c r="JRT335" s="2"/>
      <c r="JRU335" s="2"/>
      <c r="JRV335" s="2"/>
      <c r="JRW335" s="2"/>
      <c r="JRX335" s="2"/>
      <c r="JRY335" s="2"/>
      <c r="JRZ335" s="2"/>
      <c r="JSA335" s="2"/>
      <c r="JSB335" s="2"/>
      <c r="JSC335" s="2"/>
      <c r="JSD335" s="2"/>
      <c r="JSE335" s="2"/>
      <c r="JSF335" s="2"/>
      <c r="JSG335" s="2"/>
      <c r="JSH335" s="2"/>
      <c r="JSI335" s="2"/>
      <c r="JSJ335" s="2"/>
      <c r="JSK335" s="2"/>
      <c r="JSL335" s="2"/>
      <c r="JSM335" s="2"/>
      <c r="JSN335" s="2"/>
      <c r="JSO335" s="2"/>
      <c r="JSP335" s="2"/>
      <c r="JSQ335" s="2"/>
      <c r="JSR335" s="2"/>
      <c r="JSS335" s="2"/>
      <c r="JST335" s="2"/>
      <c r="JSU335" s="2"/>
      <c r="JSV335" s="2"/>
      <c r="JSW335" s="2"/>
      <c r="JSX335" s="2"/>
      <c r="JSY335" s="2"/>
      <c r="JSZ335" s="2"/>
      <c r="JTA335" s="2"/>
      <c r="JTB335" s="2"/>
      <c r="JTC335" s="2"/>
      <c r="JTD335" s="2"/>
      <c r="JTE335" s="2"/>
      <c r="JTF335" s="2"/>
      <c r="JTG335" s="2"/>
      <c r="JTH335" s="2"/>
      <c r="JTI335" s="2"/>
      <c r="JTJ335" s="2"/>
      <c r="JTK335" s="2"/>
      <c r="JTL335" s="2"/>
      <c r="JTM335" s="2"/>
      <c r="JTN335" s="2"/>
      <c r="JTO335" s="2"/>
      <c r="JTP335" s="2"/>
      <c r="JTQ335" s="2"/>
      <c r="JTR335" s="2"/>
      <c r="JTS335" s="2"/>
      <c r="JTT335" s="2"/>
      <c r="JTU335" s="2"/>
      <c r="JTV335" s="2"/>
      <c r="JTW335" s="2"/>
      <c r="JTX335" s="2"/>
      <c r="JTY335" s="2"/>
      <c r="JTZ335" s="2"/>
      <c r="JUA335" s="2"/>
      <c r="JUB335" s="2"/>
      <c r="JUC335" s="2"/>
      <c r="JUD335" s="2"/>
      <c r="JUE335" s="2"/>
      <c r="JUF335" s="2"/>
      <c r="JUG335" s="2"/>
      <c r="JUH335" s="2"/>
      <c r="JUI335" s="2"/>
      <c r="JUJ335" s="2"/>
      <c r="JUK335" s="2"/>
      <c r="JUL335" s="2"/>
      <c r="JUM335" s="2"/>
      <c r="JUN335" s="2"/>
      <c r="JUO335" s="2"/>
      <c r="JUP335" s="2"/>
      <c r="JUQ335" s="2"/>
      <c r="JUR335" s="2"/>
      <c r="JUS335" s="2"/>
      <c r="JUT335" s="2"/>
      <c r="JUU335" s="2"/>
      <c r="JUV335" s="2"/>
      <c r="JUW335" s="2"/>
      <c r="JUX335" s="2"/>
      <c r="JUY335" s="2"/>
      <c r="JUZ335" s="2"/>
      <c r="JVA335" s="2"/>
      <c r="JVB335" s="2"/>
      <c r="JVC335" s="2"/>
      <c r="JVD335" s="2"/>
      <c r="JVE335" s="2"/>
      <c r="JVF335" s="2"/>
      <c r="JVG335" s="2"/>
      <c r="JVH335" s="2"/>
      <c r="JVI335" s="2"/>
      <c r="JVJ335" s="2"/>
      <c r="JVK335" s="2"/>
      <c r="JVL335" s="2"/>
      <c r="JVM335" s="2"/>
      <c r="JVN335" s="2"/>
      <c r="JVO335" s="2"/>
      <c r="JVP335" s="2"/>
      <c r="JVQ335" s="2"/>
      <c r="JVR335" s="2"/>
      <c r="JVS335" s="2"/>
      <c r="JVT335" s="2"/>
      <c r="JVU335" s="2"/>
      <c r="JVV335" s="2"/>
      <c r="JVW335" s="2"/>
      <c r="JVX335" s="2"/>
      <c r="JVY335" s="2"/>
      <c r="JVZ335" s="2"/>
      <c r="JWA335" s="2"/>
      <c r="JWB335" s="2"/>
      <c r="JWC335" s="2"/>
      <c r="JWD335" s="2"/>
      <c r="JWE335" s="2"/>
      <c r="JWF335" s="2"/>
      <c r="JWG335" s="2"/>
      <c r="JWH335" s="2"/>
      <c r="JWI335" s="2"/>
      <c r="JWJ335" s="2"/>
      <c r="JWK335" s="2"/>
      <c r="JWL335" s="2"/>
      <c r="JWM335" s="2"/>
      <c r="JWN335" s="2"/>
      <c r="JWO335" s="2"/>
      <c r="JWP335" s="2"/>
      <c r="JWQ335" s="2"/>
      <c r="JWR335" s="2"/>
      <c r="JWS335" s="2"/>
      <c r="JWT335" s="2"/>
      <c r="JWU335" s="2"/>
      <c r="JWV335" s="2"/>
      <c r="JWW335" s="2"/>
      <c r="JWX335" s="2"/>
      <c r="JWY335" s="2"/>
      <c r="JWZ335" s="2"/>
      <c r="JXA335" s="2"/>
      <c r="JXB335" s="2"/>
      <c r="JXC335" s="2"/>
      <c r="JXD335" s="2"/>
      <c r="JXE335" s="2"/>
      <c r="JXF335" s="2"/>
      <c r="JXG335" s="2"/>
      <c r="JXH335" s="2"/>
      <c r="JXI335" s="2"/>
      <c r="JXJ335" s="2"/>
      <c r="JXK335" s="2"/>
      <c r="JXL335" s="2"/>
      <c r="JXM335" s="2"/>
      <c r="JXN335" s="2"/>
      <c r="JXO335" s="2"/>
      <c r="JXP335" s="2"/>
      <c r="JXQ335" s="2"/>
      <c r="JXR335" s="2"/>
      <c r="JXS335" s="2"/>
      <c r="JXT335" s="2"/>
      <c r="JXU335" s="2"/>
      <c r="JXV335" s="2"/>
      <c r="JXW335" s="2"/>
      <c r="JXX335" s="2"/>
      <c r="JXY335" s="2"/>
      <c r="JXZ335" s="2"/>
      <c r="JYA335" s="2"/>
      <c r="JYB335" s="2"/>
      <c r="JYC335" s="2"/>
      <c r="JYD335" s="2"/>
      <c r="JYE335" s="2"/>
      <c r="JYF335" s="2"/>
      <c r="JYG335" s="2"/>
      <c r="JYH335" s="2"/>
      <c r="JYI335" s="2"/>
      <c r="JYJ335" s="2"/>
      <c r="JYK335" s="2"/>
      <c r="JYL335" s="2"/>
      <c r="JYM335" s="2"/>
      <c r="JYN335" s="2"/>
      <c r="JYO335" s="2"/>
      <c r="JYP335" s="2"/>
      <c r="JYQ335" s="2"/>
      <c r="JYR335" s="2"/>
      <c r="JYS335" s="2"/>
      <c r="JYT335" s="2"/>
      <c r="JYU335" s="2"/>
      <c r="JYV335" s="2"/>
      <c r="JYW335" s="2"/>
      <c r="JYX335" s="2"/>
      <c r="JYY335" s="2"/>
      <c r="JYZ335" s="2"/>
      <c r="JZA335" s="2"/>
      <c r="JZB335" s="2"/>
      <c r="JZC335" s="2"/>
      <c r="JZD335" s="2"/>
      <c r="JZE335" s="2"/>
      <c r="JZF335" s="2"/>
      <c r="JZG335" s="2"/>
      <c r="JZH335" s="2"/>
      <c r="JZI335" s="2"/>
      <c r="JZJ335" s="2"/>
      <c r="JZK335" s="2"/>
      <c r="JZL335" s="2"/>
      <c r="JZM335" s="2"/>
      <c r="JZN335" s="2"/>
      <c r="JZO335" s="2"/>
      <c r="JZP335" s="2"/>
      <c r="JZQ335" s="2"/>
      <c r="JZR335" s="2"/>
      <c r="JZS335" s="2"/>
      <c r="JZT335" s="2"/>
      <c r="JZU335" s="2"/>
      <c r="JZV335" s="2"/>
      <c r="JZW335" s="2"/>
      <c r="JZX335" s="2"/>
      <c r="JZY335" s="2"/>
      <c r="JZZ335" s="2"/>
      <c r="KAA335" s="2"/>
      <c r="KAB335" s="2"/>
      <c r="KAC335" s="2"/>
      <c r="KAD335" s="2"/>
      <c r="KAE335" s="2"/>
      <c r="KAF335" s="2"/>
      <c r="KAG335" s="2"/>
      <c r="KAH335" s="2"/>
      <c r="KAI335" s="2"/>
      <c r="KAJ335" s="2"/>
      <c r="KAK335" s="2"/>
      <c r="KAL335" s="2"/>
      <c r="KAM335" s="2"/>
      <c r="KAN335" s="2"/>
      <c r="KAO335" s="2"/>
      <c r="KAP335" s="2"/>
      <c r="KAQ335" s="2"/>
      <c r="KAR335" s="2"/>
      <c r="KAS335" s="2"/>
      <c r="KAT335" s="2"/>
      <c r="KAU335" s="2"/>
      <c r="KAV335" s="2"/>
      <c r="KAW335" s="2"/>
      <c r="KAX335" s="2"/>
      <c r="KAY335" s="2"/>
      <c r="KAZ335" s="2"/>
      <c r="KBA335" s="2"/>
      <c r="KBB335" s="2"/>
      <c r="KBC335" s="2"/>
      <c r="KBD335" s="2"/>
      <c r="KBE335" s="2"/>
      <c r="KBF335" s="2"/>
      <c r="KBG335" s="2"/>
      <c r="KBH335" s="2"/>
      <c r="KBI335" s="2"/>
      <c r="KBJ335" s="2"/>
      <c r="KBK335" s="2"/>
      <c r="KBL335" s="2"/>
      <c r="KBM335" s="2"/>
      <c r="KBN335" s="2"/>
      <c r="KBO335" s="2"/>
      <c r="KBP335" s="2"/>
      <c r="KBQ335" s="2"/>
      <c r="KBR335" s="2"/>
      <c r="KBS335" s="2"/>
      <c r="KBT335" s="2"/>
      <c r="KBU335" s="2"/>
      <c r="KBV335" s="2"/>
      <c r="KBW335" s="2"/>
      <c r="KBX335" s="2"/>
      <c r="KBY335" s="2"/>
      <c r="KBZ335" s="2"/>
      <c r="KCA335" s="2"/>
      <c r="KCB335" s="2"/>
      <c r="KCC335" s="2"/>
      <c r="KCD335" s="2"/>
      <c r="KCE335" s="2"/>
      <c r="KCF335" s="2"/>
      <c r="KCG335" s="2"/>
      <c r="KCH335" s="2"/>
      <c r="KCI335" s="2"/>
      <c r="KCJ335" s="2"/>
      <c r="KCK335" s="2"/>
      <c r="KCL335" s="2"/>
      <c r="KCM335" s="2"/>
      <c r="KCN335" s="2"/>
      <c r="KCO335" s="2"/>
      <c r="KCP335" s="2"/>
      <c r="KCQ335" s="2"/>
      <c r="KCR335" s="2"/>
      <c r="KCS335" s="2"/>
      <c r="KCT335" s="2"/>
      <c r="KCU335" s="2"/>
      <c r="KCV335" s="2"/>
      <c r="KCW335" s="2"/>
      <c r="KCX335" s="2"/>
      <c r="KCY335" s="2"/>
      <c r="KCZ335" s="2"/>
      <c r="KDA335" s="2"/>
      <c r="KDB335" s="2"/>
      <c r="KDC335" s="2"/>
      <c r="KDD335" s="2"/>
      <c r="KDE335" s="2"/>
      <c r="KDF335" s="2"/>
      <c r="KDG335" s="2"/>
      <c r="KDH335" s="2"/>
      <c r="KDI335" s="2"/>
      <c r="KDJ335" s="2"/>
      <c r="KDK335" s="2"/>
      <c r="KDL335" s="2"/>
      <c r="KDM335" s="2"/>
      <c r="KDN335" s="2"/>
      <c r="KDO335" s="2"/>
      <c r="KDP335" s="2"/>
      <c r="KDQ335" s="2"/>
      <c r="KDR335" s="2"/>
      <c r="KDS335" s="2"/>
      <c r="KDT335" s="2"/>
      <c r="KDU335" s="2"/>
      <c r="KDV335" s="2"/>
      <c r="KDW335" s="2"/>
      <c r="KDX335" s="2"/>
      <c r="KDY335" s="2"/>
      <c r="KDZ335" s="2"/>
      <c r="KEA335" s="2"/>
      <c r="KEB335" s="2"/>
      <c r="KEC335" s="2"/>
      <c r="KED335" s="2"/>
      <c r="KEE335" s="2"/>
      <c r="KEF335" s="2"/>
      <c r="KEG335" s="2"/>
      <c r="KEH335" s="2"/>
      <c r="KEI335" s="2"/>
      <c r="KEJ335" s="2"/>
      <c r="KEK335" s="2"/>
      <c r="KEL335" s="2"/>
      <c r="KEM335" s="2"/>
      <c r="KEN335" s="2"/>
      <c r="KEO335" s="2"/>
      <c r="KEP335" s="2"/>
      <c r="KEQ335" s="2"/>
      <c r="KER335" s="2"/>
      <c r="KES335" s="2"/>
      <c r="KET335" s="2"/>
      <c r="KEU335" s="2"/>
      <c r="KEV335" s="2"/>
      <c r="KEW335" s="2"/>
      <c r="KEX335" s="2"/>
      <c r="KEY335" s="2"/>
      <c r="KEZ335" s="2"/>
      <c r="KFA335" s="2"/>
      <c r="KFB335" s="2"/>
      <c r="KFC335" s="2"/>
      <c r="KFD335" s="2"/>
      <c r="KFE335" s="2"/>
      <c r="KFF335" s="2"/>
      <c r="KFG335" s="2"/>
      <c r="KFH335" s="2"/>
      <c r="KFI335" s="2"/>
      <c r="KFJ335" s="2"/>
      <c r="KFK335" s="2"/>
      <c r="KFL335" s="2"/>
      <c r="KFM335" s="2"/>
      <c r="KFN335" s="2"/>
      <c r="KFO335" s="2"/>
      <c r="KFP335" s="2"/>
      <c r="KFQ335" s="2"/>
      <c r="KFR335" s="2"/>
      <c r="KFS335" s="2"/>
      <c r="KFT335" s="2"/>
      <c r="KFU335" s="2"/>
      <c r="KFV335" s="2"/>
      <c r="KFW335" s="2"/>
      <c r="KFX335" s="2"/>
      <c r="KFY335" s="2"/>
      <c r="KFZ335" s="2"/>
      <c r="KGA335" s="2"/>
      <c r="KGB335" s="2"/>
      <c r="KGC335" s="2"/>
      <c r="KGD335" s="2"/>
      <c r="KGE335" s="2"/>
      <c r="KGF335" s="2"/>
      <c r="KGG335" s="2"/>
      <c r="KGH335" s="2"/>
      <c r="KGI335" s="2"/>
      <c r="KGJ335" s="2"/>
      <c r="KGK335" s="2"/>
      <c r="KGL335" s="2"/>
      <c r="KGM335" s="2"/>
      <c r="KGN335" s="2"/>
      <c r="KGO335" s="2"/>
      <c r="KGP335" s="2"/>
      <c r="KGQ335" s="2"/>
      <c r="KGR335" s="2"/>
      <c r="KGS335" s="2"/>
      <c r="KGT335" s="2"/>
      <c r="KGU335" s="2"/>
      <c r="KGV335" s="2"/>
      <c r="KGW335" s="2"/>
      <c r="KGX335" s="2"/>
      <c r="KGY335" s="2"/>
      <c r="KGZ335" s="2"/>
      <c r="KHA335" s="2"/>
      <c r="KHB335" s="2"/>
      <c r="KHC335" s="2"/>
      <c r="KHD335" s="2"/>
      <c r="KHE335" s="2"/>
      <c r="KHF335" s="2"/>
      <c r="KHG335" s="2"/>
      <c r="KHH335" s="2"/>
      <c r="KHI335" s="2"/>
      <c r="KHJ335" s="2"/>
      <c r="KHK335" s="2"/>
      <c r="KHL335" s="2"/>
      <c r="KHM335" s="2"/>
      <c r="KHN335" s="2"/>
      <c r="KHO335" s="2"/>
      <c r="KHP335" s="2"/>
      <c r="KHQ335" s="2"/>
      <c r="KHR335" s="2"/>
      <c r="KHS335" s="2"/>
      <c r="KHT335" s="2"/>
      <c r="KHU335" s="2"/>
      <c r="KHV335" s="2"/>
      <c r="KHW335" s="2"/>
      <c r="KHX335" s="2"/>
      <c r="KHY335" s="2"/>
      <c r="KHZ335" s="2"/>
      <c r="KIA335" s="2"/>
      <c r="KIB335" s="2"/>
      <c r="KIC335" s="2"/>
      <c r="KID335" s="2"/>
      <c r="KIE335" s="2"/>
      <c r="KIF335" s="2"/>
      <c r="KIG335" s="2"/>
      <c r="KIH335" s="2"/>
      <c r="KII335" s="2"/>
      <c r="KIJ335" s="2"/>
      <c r="KIK335" s="2"/>
      <c r="KIL335" s="2"/>
      <c r="KIM335" s="2"/>
      <c r="KIN335" s="2"/>
      <c r="KIO335" s="2"/>
      <c r="KIP335" s="2"/>
      <c r="KIQ335" s="2"/>
      <c r="KIR335" s="2"/>
      <c r="KIS335" s="2"/>
      <c r="KIT335" s="2"/>
      <c r="KIU335" s="2"/>
      <c r="KIV335" s="2"/>
      <c r="KIW335" s="2"/>
      <c r="KIX335" s="2"/>
      <c r="KIY335" s="2"/>
      <c r="KIZ335" s="2"/>
      <c r="KJA335" s="2"/>
      <c r="KJB335" s="2"/>
      <c r="KJC335" s="2"/>
      <c r="KJD335" s="2"/>
      <c r="KJE335" s="2"/>
      <c r="KJF335" s="2"/>
      <c r="KJG335" s="2"/>
      <c r="KJH335" s="2"/>
      <c r="KJI335" s="2"/>
      <c r="KJJ335" s="2"/>
      <c r="KJK335" s="2"/>
      <c r="KJL335" s="2"/>
      <c r="KJM335" s="2"/>
      <c r="KJN335" s="2"/>
      <c r="KJO335" s="2"/>
      <c r="KJP335" s="2"/>
      <c r="KJQ335" s="2"/>
      <c r="KJR335" s="2"/>
      <c r="KJS335" s="2"/>
      <c r="KJT335" s="2"/>
      <c r="KJU335" s="2"/>
      <c r="KJV335" s="2"/>
      <c r="KJW335" s="2"/>
      <c r="KJX335" s="2"/>
      <c r="KJY335" s="2"/>
      <c r="KJZ335" s="2"/>
      <c r="KKA335" s="2"/>
      <c r="KKB335" s="2"/>
      <c r="KKC335" s="2"/>
      <c r="KKD335" s="2"/>
      <c r="KKE335" s="2"/>
      <c r="KKF335" s="2"/>
      <c r="KKG335" s="2"/>
      <c r="KKH335" s="2"/>
      <c r="KKI335" s="2"/>
      <c r="KKJ335" s="2"/>
      <c r="KKK335" s="2"/>
      <c r="KKL335" s="2"/>
      <c r="KKM335" s="2"/>
      <c r="KKN335" s="2"/>
      <c r="KKO335" s="2"/>
      <c r="KKP335" s="2"/>
      <c r="KKQ335" s="2"/>
      <c r="KKR335" s="2"/>
      <c r="KKS335" s="2"/>
      <c r="KKT335" s="2"/>
      <c r="KKU335" s="2"/>
      <c r="KKV335" s="2"/>
      <c r="KKW335" s="2"/>
      <c r="KKX335" s="2"/>
      <c r="KKY335" s="2"/>
      <c r="KKZ335" s="2"/>
      <c r="KLA335" s="2"/>
      <c r="KLB335" s="2"/>
      <c r="KLC335" s="2"/>
      <c r="KLD335" s="2"/>
      <c r="KLE335" s="2"/>
      <c r="KLF335" s="2"/>
      <c r="KLG335" s="2"/>
      <c r="KLH335" s="2"/>
      <c r="KLI335" s="2"/>
      <c r="KLJ335" s="2"/>
      <c r="KLK335" s="2"/>
      <c r="KLL335" s="2"/>
      <c r="KLM335" s="2"/>
      <c r="KLN335" s="2"/>
      <c r="KLO335" s="2"/>
      <c r="KLP335" s="2"/>
      <c r="KLQ335" s="2"/>
      <c r="KLR335" s="2"/>
      <c r="KLS335" s="2"/>
      <c r="KLT335" s="2"/>
      <c r="KLU335" s="2"/>
      <c r="KLV335" s="2"/>
      <c r="KLW335" s="2"/>
      <c r="KLX335" s="2"/>
      <c r="KLY335" s="2"/>
      <c r="KLZ335" s="2"/>
      <c r="KMA335" s="2"/>
      <c r="KMB335" s="2"/>
      <c r="KMC335" s="2"/>
      <c r="KMD335" s="2"/>
      <c r="KME335" s="2"/>
      <c r="KMF335" s="2"/>
      <c r="KMG335" s="2"/>
      <c r="KMH335" s="2"/>
      <c r="KMI335" s="2"/>
      <c r="KMJ335" s="2"/>
      <c r="KMK335" s="2"/>
      <c r="KML335" s="2"/>
      <c r="KMM335" s="2"/>
      <c r="KMN335" s="2"/>
      <c r="KMO335" s="2"/>
      <c r="KMP335" s="2"/>
      <c r="KMQ335" s="2"/>
      <c r="KMR335" s="2"/>
      <c r="KMS335" s="2"/>
      <c r="KMT335" s="2"/>
      <c r="KMU335" s="2"/>
      <c r="KMV335" s="2"/>
      <c r="KMW335" s="2"/>
      <c r="KMX335" s="2"/>
      <c r="KMY335" s="2"/>
      <c r="KMZ335" s="2"/>
      <c r="KNA335" s="2"/>
      <c r="KNB335" s="2"/>
      <c r="KNC335" s="2"/>
      <c r="KND335" s="2"/>
      <c r="KNE335" s="2"/>
      <c r="KNF335" s="2"/>
      <c r="KNG335" s="2"/>
      <c r="KNH335" s="2"/>
      <c r="KNI335" s="2"/>
      <c r="KNJ335" s="2"/>
      <c r="KNK335" s="2"/>
      <c r="KNL335" s="2"/>
      <c r="KNM335" s="2"/>
      <c r="KNN335" s="2"/>
      <c r="KNO335" s="2"/>
      <c r="KNP335" s="2"/>
      <c r="KNQ335" s="2"/>
      <c r="KNR335" s="2"/>
      <c r="KNS335" s="2"/>
      <c r="KNT335" s="2"/>
      <c r="KNU335" s="2"/>
      <c r="KNV335" s="2"/>
      <c r="KNW335" s="2"/>
      <c r="KNX335" s="2"/>
      <c r="KNY335" s="2"/>
      <c r="KNZ335" s="2"/>
      <c r="KOA335" s="2"/>
      <c r="KOB335" s="2"/>
      <c r="KOC335" s="2"/>
      <c r="KOD335" s="2"/>
      <c r="KOE335" s="2"/>
      <c r="KOF335" s="2"/>
      <c r="KOG335" s="2"/>
      <c r="KOH335" s="2"/>
      <c r="KOI335" s="2"/>
      <c r="KOJ335" s="2"/>
      <c r="KOK335" s="2"/>
      <c r="KOL335" s="2"/>
      <c r="KOM335" s="2"/>
      <c r="KON335" s="2"/>
      <c r="KOO335" s="2"/>
      <c r="KOP335" s="2"/>
      <c r="KOQ335" s="2"/>
      <c r="KOR335" s="2"/>
      <c r="KOS335" s="2"/>
      <c r="KOT335" s="2"/>
      <c r="KOU335" s="2"/>
      <c r="KOV335" s="2"/>
      <c r="KOW335" s="2"/>
      <c r="KOX335" s="2"/>
      <c r="KOY335" s="2"/>
      <c r="KOZ335" s="2"/>
      <c r="KPA335" s="2"/>
      <c r="KPB335" s="2"/>
      <c r="KPC335" s="2"/>
      <c r="KPD335" s="2"/>
      <c r="KPE335" s="2"/>
      <c r="KPF335" s="2"/>
      <c r="KPG335" s="2"/>
      <c r="KPH335" s="2"/>
      <c r="KPI335" s="2"/>
      <c r="KPJ335" s="2"/>
      <c r="KPK335" s="2"/>
      <c r="KPL335" s="2"/>
      <c r="KPM335" s="2"/>
      <c r="KPN335" s="2"/>
      <c r="KPO335" s="2"/>
      <c r="KPP335" s="2"/>
      <c r="KPQ335" s="2"/>
      <c r="KPR335" s="2"/>
      <c r="KPS335" s="2"/>
      <c r="KPT335" s="2"/>
      <c r="KPU335" s="2"/>
      <c r="KPV335" s="2"/>
      <c r="KPW335" s="2"/>
      <c r="KPX335" s="2"/>
      <c r="KPY335" s="2"/>
      <c r="KPZ335" s="2"/>
      <c r="KQA335" s="2"/>
      <c r="KQB335" s="2"/>
      <c r="KQC335" s="2"/>
      <c r="KQD335" s="2"/>
      <c r="KQE335" s="2"/>
      <c r="KQF335" s="2"/>
      <c r="KQG335" s="2"/>
      <c r="KQH335" s="2"/>
      <c r="KQI335" s="2"/>
      <c r="KQJ335" s="2"/>
      <c r="KQK335" s="2"/>
      <c r="KQL335" s="2"/>
      <c r="KQM335" s="2"/>
      <c r="KQN335" s="2"/>
      <c r="KQO335" s="2"/>
      <c r="KQP335" s="2"/>
      <c r="KQQ335" s="2"/>
      <c r="KQR335" s="2"/>
      <c r="KQS335" s="2"/>
      <c r="KQT335" s="2"/>
      <c r="KQU335" s="2"/>
      <c r="KQV335" s="2"/>
      <c r="KQW335" s="2"/>
      <c r="KQX335" s="2"/>
      <c r="KQY335" s="2"/>
      <c r="KQZ335" s="2"/>
      <c r="KRA335" s="2"/>
      <c r="KRB335" s="2"/>
      <c r="KRC335" s="2"/>
      <c r="KRD335" s="2"/>
      <c r="KRE335" s="2"/>
      <c r="KRF335" s="2"/>
      <c r="KRG335" s="2"/>
      <c r="KRH335" s="2"/>
      <c r="KRI335" s="2"/>
      <c r="KRJ335" s="2"/>
      <c r="KRK335" s="2"/>
      <c r="KRL335" s="2"/>
      <c r="KRM335" s="2"/>
      <c r="KRN335" s="2"/>
      <c r="KRO335" s="2"/>
      <c r="KRP335" s="2"/>
      <c r="KRQ335" s="2"/>
      <c r="KRR335" s="2"/>
      <c r="KRS335" s="2"/>
      <c r="KRT335" s="2"/>
      <c r="KRU335" s="2"/>
      <c r="KRV335" s="2"/>
      <c r="KRW335" s="2"/>
      <c r="KRX335" s="2"/>
      <c r="KRY335" s="2"/>
      <c r="KRZ335" s="2"/>
      <c r="KSA335" s="2"/>
      <c r="KSB335" s="2"/>
      <c r="KSC335" s="2"/>
      <c r="KSD335" s="2"/>
      <c r="KSE335" s="2"/>
      <c r="KSF335" s="2"/>
      <c r="KSG335" s="2"/>
      <c r="KSH335" s="2"/>
      <c r="KSI335" s="2"/>
      <c r="KSJ335" s="2"/>
      <c r="KSK335" s="2"/>
      <c r="KSL335" s="2"/>
      <c r="KSM335" s="2"/>
      <c r="KSN335" s="2"/>
      <c r="KSO335" s="2"/>
      <c r="KSP335" s="2"/>
      <c r="KSQ335" s="2"/>
      <c r="KSR335" s="2"/>
      <c r="KSS335" s="2"/>
      <c r="KST335" s="2"/>
      <c r="KSU335" s="2"/>
      <c r="KSV335" s="2"/>
      <c r="KSW335" s="2"/>
      <c r="KSX335" s="2"/>
      <c r="KSY335" s="2"/>
      <c r="KSZ335" s="2"/>
      <c r="KTA335" s="2"/>
      <c r="KTB335" s="2"/>
      <c r="KTC335" s="2"/>
      <c r="KTD335" s="2"/>
      <c r="KTE335" s="2"/>
      <c r="KTF335" s="2"/>
      <c r="KTG335" s="2"/>
      <c r="KTH335" s="2"/>
      <c r="KTI335" s="2"/>
      <c r="KTJ335" s="2"/>
      <c r="KTK335" s="2"/>
      <c r="KTL335" s="2"/>
      <c r="KTM335" s="2"/>
      <c r="KTN335" s="2"/>
      <c r="KTO335" s="2"/>
      <c r="KTP335" s="2"/>
      <c r="KTQ335" s="2"/>
      <c r="KTR335" s="2"/>
      <c r="KTS335" s="2"/>
      <c r="KTT335" s="2"/>
      <c r="KTU335" s="2"/>
      <c r="KTV335" s="2"/>
      <c r="KTW335" s="2"/>
      <c r="KTX335" s="2"/>
      <c r="KTY335" s="2"/>
      <c r="KTZ335" s="2"/>
      <c r="KUA335" s="2"/>
      <c r="KUB335" s="2"/>
      <c r="KUC335" s="2"/>
      <c r="KUD335" s="2"/>
      <c r="KUE335" s="2"/>
      <c r="KUF335" s="2"/>
      <c r="KUG335" s="2"/>
      <c r="KUH335" s="2"/>
      <c r="KUI335" s="2"/>
      <c r="KUJ335" s="2"/>
      <c r="KUK335" s="2"/>
      <c r="KUL335" s="2"/>
      <c r="KUM335" s="2"/>
      <c r="KUN335" s="2"/>
      <c r="KUO335" s="2"/>
      <c r="KUP335" s="2"/>
      <c r="KUQ335" s="2"/>
      <c r="KUR335" s="2"/>
      <c r="KUS335" s="2"/>
      <c r="KUT335" s="2"/>
      <c r="KUU335" s="2"/>
      <c r="KUV335" s="2"/>
      <c r="KUW335" s="2"/>
      <c r="KUX335" s="2"/>
      <c r="KUY335" s="2"/>
      <c r="KUZ335" s="2"/>
      <c r="KVA335" s="2"/>
      <c r="KVB335" s="2"/>
      <c r="KVC335" s="2"/>
      <c r="KVD335" s="2"/>
      <c r="KVE335" s="2"/>
      <c r="KVF335" s="2"/>
      <c r="KVG335" s="2"/>
      <c r="KVH335" s="2"/>
      <c r="KVI335" s="2"/>
      <c r="KVJ335" s="2"/>
      <c r="KVK335" s="2"/>
      <c r="KVL335" s="2"/>
      <c r="KVM335" s="2"/>
      <c r="KVN335" s="2"/>
      <c r="KVO335" s="2"/>
      <c r="KVP335" s="2"/>
      <c r="KVQ335" s="2"/>
      <c r="KVR335" s="2"/>
      <c r="KVS335" s="2"/>
      <c r="KVT335" s="2"/>
      <c r="KVU335" s="2"/>
      <c r="KVV335" s="2"/>
      <c r="KVW335" s="2"/>
      <c r="KVX335" s="2"/>
      <c r="KVY335" s="2"/>
      <c r="KVZ335" s="2"/>
      <c r="KWA335" s="2"/>
      <c r="KWB335" s="2"/>
      <c r="KWC335" s="2"/>
      <c r="KWD335" s="2"/>
      <c r="KWE335" s="2"/>
      <c r="KWF335" s="2"/>
      <c r="KWG335" s="2"/>
      <c r="KWH335" s="2"/>
      <c r="KWI335" s="2"/>
      <c r="KWJ335" s="2"/>
      <c r="KWK335" s="2"/>
      <c r="KWL335" s="2"/>
      <c r="KWM335" s="2"/>
      <c r="KWN335" s="2"/>
      <c r="KWO335" s="2"/>
      <c r="KWP335" s="2"/>
      <c r="KWQ335" s="2"/>
      <c r="KWR335" s="2"/>
      <c r="KWS335" s="2"/>
      <c r="KWT335" s="2"/>
      <c r="KWU335" s="2"/>
      <c r="KWV335" s="2"/>
      <c r="KWW335" s="2"/>
      <c r="KWX335" s="2"/>
      <c r="KWY335" s="2"/>
      <c r="KWZ335" s="2"/>
      <c r="KXA335" s="2"/>
      <c r="KXB335" s="2"/>
      <c r="KXC335" s="2"/>
      <c r="KXD335" s="2"/>
      <c r="KXE335" s="2"/>
      <c r="KXF335" s="2"/>
      <c r="KXG335" s="2"/>
      <c r="KXH335" s="2"/>
      <c r="KXI335" s="2"/>
      <c r="KXJ335" s="2"/>
      <c r="KXK335" s="2"/>
      <c r="KXL335" s="2"/>
      <c r="KXM335" s="2"/>
      <c r="KXN335" s="2"/>
      <c r="KXO335" s="2"/>
      <c r="KXP335" s="2"/>
      <c r="KXQ335" s="2"/>
      <c r="KXR335" s="2"/>
      <c r="KXS335" s="2"/>
      <c r="KXT335" s="2"/>
      <c r="KXU335" s="2"/>
      <c r="KXV335" s="2"/>
      <c r="KXW335" s="2"/>
      <c r="KXX335" s="2"/>
      <c r="KXY335" s="2"/>
      <c r="KXZ335" s="2"/>
      <c r="KYA335" s="2"/>
      <c r="KYB335" s="2"/>
      <c r="KYC335" s="2"/>
      <c r="KYD335" s="2"/>
      <c r="KYE335" s="2"/>
      <c r="KYF335" s="2"/>
      <c r="KYG335" s="2"/>
      <c r="KYH335" s="2"/>
      <c r="KYI335" s="2"/>
      <c r="KYJ335" s="2"/>
      <c r="KYK335" s="2"/>
      <c r="KYL335" s="2"/>
      <c r="KYM335" s="2"/>
      <c r="KYN335" s="2"/>
      <c r="KYO335" s="2"/>
      <c r="KYP335" s="2"/>
      <c r="KYQ335" s="2"/>
      <c r="KYR335" s="2"/>
      <c r="KYS335" s="2"/>
      <c r="KYT335" s="2"/>
      <c r="KYU335" s="2"/>
      <c r="KYV335" s="2"/>
      <c r="KYW335" s="2"/>
      <c r="KYX335" s="2"/>
      <c r="KYY335" s="2"/>
      <c r="KYZ335" s="2"/>
      <c r="KZA335" s="2"/>
      <c r="KZB335" s="2"/>
      <c r="KZC335" s="2"/>
      <c r="KZD335" s="2"/>
      <c r="KZE335" s="2"/>
      <c r="KZF335" s="2"/>
      <c r="KZG335" s="2"/>
      <c r="KZH335" s="2"/>
      <c r="KZI335" s="2"/>
      <c r="KZJ335" s="2"/>
      <c r="KZK335" s="2"/>
      <c r="KZL335" s="2"/>
      <c r="KZM335" s="2"/>
      <c r="KZN335" s="2"/>
      <c r="KZO335" s="2"/>
      <c r="KZP335" s="2"/>
      <c r="KZQ335" s="2"/>
      <c r="KZR335" s="2"/>
      <c r="KZS335" s="2"/>
      <c r="KZT335" s="2"/>
      <c r="KZU335" s="2"/>
      <c r="KZV335" s="2"/>
      <c r="KZW335" s="2"/>
      <c r="KZX335" s="2"/>
      <c r="KZY335" s="2"/>
      <c r="KZZ335" s="2"/>
      <c r="LAA335" s="2"/>
      <c r="LAB335" s="2"/>
      <c r="LAC335" s="2"/>
      <c r="LAD335" s="2"/>
      <c r="LAE335" s="2"/>
      <c r="LAF335" s="2"/>
      <c r="LAG335" s="2"/>
      <c r="LAH335" s="2"/>
      <c r="LAI335" s="2"/>
      <c r="LAJ335" s="2"/>
      <c r="LAK335" s="2"/>
      <c r="LAL335" s="2"/>
      <c r="LAM335" s="2"/>
      <c r="LAN335" s="2"/>
      <c r="LAO335" s="2"/>
      <c r="LAP335" s="2"/>
      <c r="LAQ335" s="2"/>
      <c r="LAR335" s="2"/>
      <c r="LAS335" s="2"/>
      <c r="LAT335" s="2"/>
      <c r="LAU335" s="2"/>
      <c r="LAV335" s="2"/>
      <c r="LAW335" s="2"/>
      <c r="LAX335" s="2"/>
      <c r="LAY335" s="2"/>
      <c r="LAZ335" s="2"/>
      <c r="LBA335" s="2"/>
      <c r="LBB335" s="2"/>
      <c r="LBC335" s="2"/>
      <c r="LBD335" s="2"/>
      <c r="LBE335" s="2"/>
      <c r="LBF335" s="2"/>
      <c r="LBG335" s="2"/>
      <c r="LBH335" s="2"/>
      <c r="LBI335" s="2"/>
      <c r="LBJ335" s="2"/>
      <c r="LBK335" s="2"/>
      <c r="LBL335" s="2"/>
      <c r="LBM335" s="2"/>
      <c r="LBN335" s="2"/>
      <c r="LBO335" s="2"/>
      <c r="LBP335" s="2"/>
      <c r="LBQ335" s="2"/>
      <c r="LBR335" s="2"/>
      <c r="LBS335" s="2"/>
      <c r="LBT335" s="2"/>
      <c r="LBU335" s="2"/>
      <c r="LBV335" s="2"/>
      <c r="LBW335" s="2"/>
      <c r="LBX335" s="2"/>
      <c r="LBY335" s="2"/>
      <c r="LBZ335" s="2"/>
      <c r="LCA335" s="2"/>
      <c r="LCB335" s="2"/>
      <c r="LCC335" s="2"/>
      <c r="LCD335" s="2"/>
      <c r="LCE335" s="2"/>
      <c r="LCF335" s="2"/>
      <c r="LCG335" s="2"/>
      <c r="LCH335" s="2"/>
      <c r="LCI335" s="2"/>
      <c r="LCJ335" s="2"/>
      <c r="LCK335" s="2"/>
      <c r="LCL335" s="2"/>
      <c r="LCM335" s="2"/>
      <c r="LCN335" s="2"/>
      <c r="LCO335" s="2"/>
      <c r="LCP335" s="2"/>
      <c r="LCQ335" s="2"/>
      <c r="LCR335" s="2"/>
      <c r="LCS335" s="2"/>
      <c r="LCT335" s="2"/>
      <c r="LCU335" s="2"/>
      <c r="LCV335" s="2"/>
      <c r="LCW335" s="2"/>
      <c r="LCX335" s="2"/>
      <c r="LCY335" s="2"/>
      <c r="LCZ335" s="2"/>
      <c r="LDA335" s="2"/>
      <c r="LDB335" s="2"/>
      <c r="LDC335" s="2"/>
      <c r="LDD335" s="2"/>
      <c r="LDE335" s="2"/>
      <c r="LDF335" s="2"/>
      <c r="LDG335" s="2"/>
      <c r="LDH335" s="2"/>
      <c r="LDI335" s="2"/>
      <c r="LDJ335" s="2"/>
      <c r="LDK335" s="2"/>
      <c r="LDL335" s="2"/>
      <c r="LDM335" s="2"/>
      <c r="LDN335" s="2"/>
      <c r="LDO335" s="2"/>
      <c r="LDP335" s="2"/>
      <c r="LDQ335" s="2"/>
      <c r="LDR335" s="2"/>
      <c r="LDS335" s="2"/>
      <c r="LDT335" s="2"/>
      <c r="LDU335" s="2"/>
      <c r="LDV335" s="2"/>
      <c r="LDW335" s="2"/>
      <c r="LDX335" s="2"/>
      <c r="LDY335" s="2"/>
      <c r="LDZ335" s="2"/>
      <c r="LEA335" s="2"/>
      <c r="LEB335" s="2"/>
      <c r="LEC335" s="2"/>
      <c r="LED335" s="2"/>
      <c r="LEE335" s="2"/>
      <c r="LEF335" s="2"/>
      <c r="LEG335" s="2"/>
      <c r="LEH335" s="2"/>
      <c r="LEI335" s="2"/>
      <c r="LEJ335" s="2"/>
      <c r="LEK335" s="2"/>
      <c r="LEL335" s="2"/>
      <c r="LEM335" s="2"/>
      <c r="LEN335" s="2"/>
      <c r="LEO335" s="2"/>
      <c r="LEP335" s="2"/>
      <c r="LEQ335" s="2"/>
      <c r="LER335" s="2"/>
      <c r="LES335" s="2"/>
      <c r="LET335" s="2"/>
      <c r="LEU335" s="2"/>
      <c r="LEV335" s="2"/>
      <c r="LEW335" s="2"/>
      <c r="LEX335" s="2"/>
      <c r="LEY335" s="2"/>
      <c r="LEZ335" s="2"/>
      <c r="LFA335" s="2"/>
      <c r="LFB335" s="2"/>
      <c r="LFC335" s="2"/>
      <c r="LFD335" s="2"/>
      <c r="LFE335" s="2"/>
      <c r="LFF335" s="2"/>
      <c r="LFG335" s="2"/>
      <c r="LFH335" s="2"/>
      <c r="LFI335" s="2"/>
      <c r="LFJ335" s="2"/>
      <c r="LFK335" s="2"/>
      <c r="LFL335" s="2"/>
      <c r="LFM335" s="2"/>
      <c r="LFN335" s="2"/>
      <c r="LFO335" s="2"/>
      <c r="LFP335" s="2"/>
      <c r="LFQ335" s="2"/>
      <c r="LFR335" s="2"/>
      <c r="LFS335" s="2"/>
      <c r="LFT335" s="2"/>
      <c r="LFU335" s="2"/>
      <c r="LFV335" s="2"/>
      <c r="LFW335" s="2"/>
      <c r="LFX335" s="2"/>
      <c r="LFY335" s="2"/>
      <c r="LFZ335" s="2"/>
      <c r="LGA335" s="2"/>
      <c r="LGB335" s="2"/>
      <c r="LGC335" s="2"/>
      <c r="LGD335" s="2"/>
      <c r="LGE335" s="2"/>
      <c r="LGF335" s="2"/>
      <c r="LGG335" s="2"/>
      <c r="LGH335" s="2"/>
      <c r="LGI335" s="2"/>
      <c r="LGJ335" s="2"/>
      <c r="LGK335" s="2"/>
      <c r="LGL335" s="2"/>
      <c r="LGM335" s="2"/>
      <c r="LGN335" s="2"/>
      <c r="LGO335" s="2"/>
      <c r="LGP335" s="2"/>
      <c r="LGQ335" s="2"/>
      <c r="LGR335" s="2"/>
      <c r="LGS335" s="2"/>
      <c r="LGT335" s="2"/>
      <c r="LGU335" s="2"/>
      <c r="LGV335" s="2"/>
      <c r="LGW335" s="2"/>
      <c r="LGX335" s="2"/>
      <c r="LGY335" s="2"/>
      <c r="LGZ335" s="2"/>
      <c r="LHA335" s="2"/>
      <c r="LHB335" s="2"/>
      <c r="LHC335" s="2"/>
      <c r="LHD335" s="2"/>
      <c r="LHE335" s="2"/>
      <c r="LHF335" s="2"/>
      <c r="LHG335" s="2"/>
      <c r="LHH335" s="2"/>
      <c r="LHI335" s="2"/>
      <c r="LHJ335" s="2"/>
      <c r="LHK335" s="2"/>
      <c r="LHL335" s="2"/>
      <c r="LHM335" s="2"/>
      <c r="LHN335" s="2"/>
      <c r="LHO335" s="2"/>
      <c r="LHP335" s="2"/>
      <c r="LHQ335" s="2"/>
      <c r="LHR335" s="2"/>
      <c r="LHS335" s="2"/>
      <c r="LHT335" s="2"/>
      <c r="LHU335" s="2"/>
      <c r="LHV335" s="2"/>
      <c r="LHW335" s="2"/>
      <c r="LHX335" s="2"/>
      <c r="LHY335" s="2"/>
      <c r="LHZ335" s="2"/>
      <c r="LIA335" s="2"/>
      <c r="LIB335" s="2"/>
      <c r="LIC335" s="2"/>
      <c r="LID335" s="2"/>
      <c r="LIE335" s="2"/>
      <c r="LIF335" s="2"/>
      <c r="LIG335" s="2"/>
      <c r="LIH335" s="2"/>
      <c r="LII335" s="2"/>
      <c r="LIJ335" s="2"/>
      <c r="LIK335" s="2"/>
      <c r="LIL335" s="2"/>
      <c r="LIM335" s="2"/>
      <c r="LIN335" s="2"/>
      <c r="LIO335" s="2"/>
      <c r="LIP335" s="2"/>
      <c r="LIQ335" s="2"/>
      <c r="LIR335" s="2"/>
      <c r="LIS335" s="2"/>
      <c r="LIT335" s="2"/>
      <c r="LIU335" s="2"/>
      <c r="LIV335" s="2"/>
      <c r="LIW335" s="2"/>
      <c r="LIX335" s="2"/>
      <c r="LIY335" s="2"/>
      <c r="LIZ335" s="2"/>
      <c r="LJA335" s="2"/>
      <c r="LJB335" s="2"/>
      <c r="LJC335" s="2"/>
      <c r="LJD335" s="2"/>
      <c r="LJE335" s="2"/>
      <c r="LJF335" s="2"/>
      <c r="LJG335" s="2"/>
      <c r="LJH335" s="2"/>
      <c r="LJI335" s="2"/>
      <c r="LJJ335" s="2"/>
      <c r="LJK335" s="2"/>
      <c r="LJL335" s="2"/>
      <c r="LJM335" s="2"/>
      <c r="LJN335" s="2"/>
      <c r="LJO335" s="2"/>
      <c r="LJP335" s="2"/>
      <c r="LJQ335" s="2"/>
      <c r="LJR335" s="2"/>
      <c r="LJS335" s="2"/>
      <c r="LJT335" s="2"/>
      <c r="LJU335" s="2"/>
      <c r="LJV335" s="2"/>
      <c r="LJW335" s="2"/>
      <c r="LJX335" s="2"/>
      <c r="LJY335" s="2"/>
      <c r="LJZ335" s="2"/>
      <c r="LKA335" s="2"/>
      <c r="LKB335" s="2"/>
      <c r="LKC335" s="2"/>
      <c r="LKD335" s="2"/>
      <c r="LKE335" s="2"/>
      <c r="LKF335" s="2"/>
      <c r="LKG335" s="2"/>
      <c r="LKH335" s="2"/>
      <c r="LKI335" s="2"/>
      <c r="LKJ335" s="2"/>
      <c r="LKK335" s="2"/>
      <c r="LKL335" s="2"/>
      <c r="LKM335" s="2"/>
      <c r="LKN335" s="2"/>
      <c r="LKO335" s="2"/>
      <c r="LKP335" s="2"/>
      <c r="LKQ335" s="2"/>
      <c r="LKR335" s="2"/>
      <c r="LKS335" s="2"/>
      <c r="LKT335" s="2"/>
      <c r="LKU335" s="2"/>
      <c r="LKV335" s="2"/>
      <c r="LKW335" s="2"/>
      <c r="LKX335" s="2"/>
      <c r="LKY335" s="2"/>
      <c r="LKZ335" s="2"/>
      <c r="LLA335" s="2"/>
      <c r="LLB335" s="2"/>
      <c r="LLC335" s="2"/>
      <c r="LLD335" s="2"/>
      <c r="LLE335" s="2"/>
      <c r="LLF335" s="2"/>
      <c r="LLG335" s="2"/>
      <c r="LLH335" s="2"/>
      <c r="LLI335" s="2"/>
      <c r="LLJ335" s="2"/>
      <c r="LLK335" s="2"/>
      <c r="LLL335" s="2"/>
      <c r="LLM335" s="2"/>
      <c r="LLN335" s="2"/>
      <c r="LLO335" s="2"/>
      <c r="LLP335" s="2"/>
      <c r="LLQ335" s="2"/>
      <c r="LLR335" s="2"/>
      <c r="LLS335" s="2"/>
      <c r="LLT335" s="2"/>
      <c r="LLU335" s="2"/>
      <c r="LLV335" s="2"/>
      <c r="LLW335" s="2"/>
      <c r="LLX335" s="2"/>
      <c r="LLY335" s="2"/>
      <c r="LLZ335" s="2"/>
      <c r="LMA335" s="2"/>
      <c r="LMB335" s="2"/>
      <c r="LMC335" s="2"/>
      <c r="LMD335" s="2"/>
      <c r="LME335" s="2"/>
      <c r="LMF335" s="2"/>
      <c r="LMG335" s="2"/>
      <c r="LMH335" s="2"/>
      <c r="LMI335" s="2"/>
      <c r="LMJ335" s="2"/>
      <c r="LMK335" s="2"/>
      <c r="LML335" s="2"/>
      <c r="LMM335" s="2"/>
      <c r="LMN335" s="2"/>
      <c r="LMO335" s="2"/>
      <c r="LMP335" s="2"/>
      <c r="LMQ335" s="2"/>
      <c r="LMR335" s="2"/>
      <c r="LMS335" s="2"/>
      <c r="LMT335" s="2"/>
      <c r="LMU335" s="2"/>
      <c r="LMV335" s="2"/>
      <c r="LMW335" s="2"/>
      <c r="LMX335" s="2"/>
      <c r="LMY335" s="2"/>
      <c r="LMZ335" s="2"/>
      <c r="LNA335" s="2"/>
      <c r="LNB335" s="2"/>
      <c r="LNC335" s="2"/>
      <c r="LND335" s="2"/>
      <c r="LNE335" s="2"/>
      <c r="LNF335" s="2"/>
      <c r="LNG335" s="2"/>
      <c r="LNH335" s="2"/>
      <c r="LNI335" s="2"/>
      <c r="LNJ335" s="2"/>
      <c r="LNK335" s="2"/>
      <c r="LNL335" s="2"/>
      <c r="LNM335" s="2"/>
      <c r="LNN335" s="2"/>
      <c r="LNO335" s="2"/>
      <c r="LNP335" s="2"/>
      <c r="LNQ335" s="2"/>
      <c r="LNR335" s="2"/>
      <c r="LNS335" s="2"/>
      <c r="LNT335" s="2"/>
      <c r="LNU335" s="2"/>
      <c r="LNV335" s="2"/>
      <c r="LNW335" s="2"/>
      <c r="LNX335" s="2"/>
      <c r="LNY335" s="2"/>
      <c r="LNZ335" s="2"/>
      <c r="LOA335" s="2"/>
      <c r="LOB335" s="2"/>
      <c r="LOC335" s="2"/>
      <c r="LOD335" s="2"/>
      <c r="LOE335" s="2"/>
      <c r="LOF335" s="2"/>
      <c r="LOG335" s="2"/>
      <c r="LOH335" s="2"/>
      <c r="LOI335" s="2"/>
      <c r="LOJ335" s="2"/>
      <c r="LOK335" s="2"/>
      <c r="LOL335" s="2"/>
      <c r="LOM335" s="2"/>
      <c r="LON335" s="2"/>
      <c r="LOO335" s="2"/>
      <c r="LOP335" s="2"/>
      <c r="LOQ335" s="2"/>
      <c r="LOR335" s="2"/>
      <c r="LOS335" s="2"/>
      <c r="LOT335" s="2"/>
      <c r="LOU335" s="2"/>
      <c r="LOV335" s="2"/>
      <c r="LOW335" s="2"/>
      <c r="LOX335" s="2"/>
      <c r="LOY335" s="2"/>
      <c r="LOZ335" s="2"/>
      <c r="LPA335" s="2"/>
      <c r="LPB335" s="2"/>
      <c r="LPC335" s="2"/>
      <c r="LPD335" s="2"/>
      <c r="LPE335" s="2"/>
      <c r="LPF335" s="2"/>
      <c r="LPG335" s="2"/>
      <c r="LPH335" s="2"/>
      <c r="LPI335" s="2"/>
      <c r="LPJ335" s="2"/>
      <c r="LPK335" s="2"/>
      <c r="LPL335" s="2"/>
      <c r="LPM335" s="2"/>
      <c r="LPN335" s="2"/>
      <c r="LPO335" s="2"/>
      <c r="LPP335" s="2"/>
      <c r="LPQ335" s="2"/>
      <c r="LPR335" s="2"/>
      <c r="LPS335" s="2"/>
      <c r="LPT335" s="2"/>
      <c r="LPU335" s="2"/>
      <c r="LPV335" s="2"/>
      <c r="LPW335" s="2"/>
      <c r="LPX335" s="2"/>
      <c r="LPY335" s="2"/>
      <c r="LPZ335" s="2"/>
      <c r="LQA335" s="2"/>
      <c r="LQB335" s="2"/>
      <c r="LQC335" s="2"/>
      <c r="LQD335" s="2"/>
      <c r="LQE335" s="2"/>
      <c r="LQF335" s="2"/>
      <c r="LQG335" s="2"/>
      <c r="LQH335" s="2"/>
      <c r="LQI335" s="2"/>
      <c r="LQJ335" s="2"/>
      <c r="LQK335" s="2"/>
      <c r="LQL335" s="2"/>
      <c r="LQM335" s="2"/>
      <c r="LQN335" s="2"/>
      <c r="LQO335" s="2"/>
      <c r="LQP335" s="2"/>
      <c r="LQQ335" s="2"/>
      <c r="LQR335" s="2"/>
      <c r="LQS335" s="2"/>
      <c r="LQT335" s="2"/>
      <c r="LQU335" s="2"/>
      <c r="LQV335" s="2"/>
      <c r="LQW335" s="2"/>
      <c r="LQX335" s="2"/>
      <c r="LQY335" s="2"/>
      <c r="LQZ335" s="2"/>
      <c r="LRA335" s="2"/>
      <c r="LRB335" s="2"/>
      <c r="LRC335" s="2"/>
      <c r="LRD335" s="2"/>
      <c r="LRE335" s="2"/>
      <c r="LRF335" s="2"/>
      <c r="LRG335" s="2"/>
      <c r="LRH335" s="2"/>
      <c r="LRI335" s="2"/>
      <c r="LRJ335" s="2"/>
      <c r="LRK335" s="2"/>
      <c r="LRL335" s="2"/>
      <c r="LRM335" s="2"/>
      <c r="LRN335" s="2"/>
      <c r="LRO335" s="2"/>
      <c r="LRP335" s="2"/>
      <c r="LRQ335" s="2"/>
      <c r="LRR335" s="2"/>
      <c r="LRS335" s="2"/>
      <c r="LRT335" s="2"/>
      <c r="LRU335" s="2"/>
      <c r="LRV335" s="2"/>
      <c r="LRW335" s="2"/>
      <c r="LRX335" s="2"/>
      <c r="LRY335" s="2"/>
      <c r="LRZ335" s="2"/>
      <c r="LSA335" s="2"/>
      <c r="LSB335" s="2"/>
      <c r="LSC335" s="2"/>
      <c r="LSD335" s="2"/>
      <c r="LSE335" s="2"/>
      <c r="LSF335" s="2"/>
      <c r="LSG335" s="2"/>
      <c r="LSH335" s="2"/>
      <c r="LSI335" s="2"/>
      <c r="LSJ335" s="2"/>
      <c r="LSK335" s="2"/>
      <c r="LSL335" s="2"/>
      <c r="LSM335" s="2"/>
      <c r="LSN335" s="2"/>
      <c r="LSO335" s="2"/>
      <c r="LSP335" s="2"/>
      <c r="LSQ335" s="2"/>
      <c r="LSR335" s="2"/>
      <c r="LSS335" s="2"/>
      <c r="LST335" s="2"/>
      <c r="LSU335" s="2"/>
      <c r="LSV335" s="2"/>
      <c r="LSW335" s="2"/>
      <c r="LSX335" s="2"/>
      <c r="LSY335" s="2"/>
      <c r="LSZ335" s="2"/>
      <c r="LTA335" s="2"/>
      <c r="LTB335" s="2"/>
      <c r="LTC335" s="2"/>
      <c r="LTD335" s="2"/>
      <c r="LTE335" s="2"/>
      <c r="LTF335" s="2"/>
      <c r="LTG335" s="2"/>
      <c r="LTH335" s="2"/>
      <c r="LTI335" s="2"/>
      <c r="LTJ335" s="2"/>
      <c r="LTK335" s="2"/>
      <c r="LTL335" s="2"/>
      <c r="LTM335" s="2"/>
      <c r="LTN335" s="2"/>
      <c r="LTO335" s="2"/>
      <c r="LTP335" s="2"/>
      <c r="LTQ335" s="2"/>
      <c r="LTR335" s="2"/>
      <c r="LTS335" s="2"/>
      <c r="LTT335" s="2"/>
      <c r="LTU335" s="2"/>
      <c r="LTV335" s="2"/>
      <c r="LTW335" s="2"/>
      <c r="LTX335" s="2"/>
      <c r="LTY335" s="2"/>
      <c r="LTZ335" s="2"/>
      <c r="LUA335" s="2"/>
      <c r="LUB335" s="2"/>
      <c r="LUC335" s="2"/>
      <c r="LUD335" s="2"/>
      <c r="LUE335" s="2"/>
      <c r="LUF335" s="2"/>
      <c r="LUG335" s="2"/>
      <c r="LUH335" s="2"/>
      <c r="LUI335" s="2"/>
      <c r="LUJ335" s="2"/>
      <c r="LUK335" s="2"/>
      <c r="LUL335" s="2"/>
      <c r="LUM335" s="2"/>
      <c r="LUN335" s="2"/>
      <c r="LUO335" s="2"/>
      <c r="LUP335" s="2"/>
      <c r="LUQ335" s="2"/>
      <c r="LUR335" s="2"/>
      <c r="LUS335" s="2"/>
      <c r="LUT335" s="2"/>
      <c r="LUU335" s="2"/>
      <c r="LUV335" s="2"/>
      <c r="LUW335" s="2"/>
      <c r="LUX335" s="2"/>
      <c r="LUY335" s="2"/>
      <c r="LUZ335" s="2"/>
      <c r="LVA335" s="2"/>
      <c r="LVB335" s="2"/>
      <c r="LVC335" s="2"/>
      <c r="LVD335" s="2"/>
      <c r="LVE335" s="2"/>
      <c r="LVF335" s="2"/>
      <c r="LVG335" s="2"/>
      <c r="LVH335" s="2"/>
      <c r="LVI335" s="2"/>
      <c r="LVJ335" s="2"/>
      <c r="LVK335" s="2"/>
      <c r="LVL335" s="2"/>
      <c r="LVM335" s="2"/>
      <c r="LVN335" s="2"/>
      <c r="LVO335" s="2"/>
      <c r="LVP335" s="2"/>
      <c r="LVQ335" s="2"/>
      <c r="LVR335" s="2"/>
      <c r="LVS335" s="2"/>
      <c r="LVT335" s="2"/>
      <c r="LVU335" s="2"/>
      <c r="LVV335" s="2"/>
      <c r="LVW335" s="2"/>
      <c r="LVX335" s="2"/>
      <c r="LVY335" s="2"/>
      <c r="LVZ335" s="2"/>
      <c r="LWA335" s="2"/>
      <c r="LWB335" s="2"/>
      <c r="LWC335" s="2"/>
      <c r="LWD335" s="2"/>
      <c r="LWE335" s="2"/>
      <c r="LWF335" s="2"/>
      <c r="LWG335" s="2"/>
      <c r="LWH335" s="2"/>
      <c r="LWI335" s="2"/>
      <c r="LWJ335" s="2"/>
      <c r="LWK335" s="2"/>
      <c r="LWL335" s="2"/>
      <c r="LWM335" s="2"/>
      <c r="LWN335" s="2"/>
      <c r="LWO335" s="2"/>
      <c r="LWP335" s="2"/>
      <c r="LWQ335" s="2"/>
      <c r="LWR335" s="2"/>
      <c r="LWS335" s="2"/>
      <c r="LWT335" s="2"/>
      <c r="LWU335" s="2"/>
      <c r="LWV335" s="2"/>
      <c r="LWW335" s="2"/>
      <c r="LWX335" s="2"/>
      <c r="LWY335" s="2"/>
      <c r="LWZ335" s="2"/>
      <c r="LXA335" s="2"/>
      <c r="LXB335" s="2"/>
      <c r="LXC335" s="2"/>
      <c r="LXD335" s="2"/>
      <c r="LXE335" s="2"/>
      <c r="LXF335" s="2"/>
      <c r="LXG335" s="2"/>
      <c r="LXH335" s="2"/>
      <c r="LXI335" s="2"/>
      <c r="LXJ335" s="2"/>
      <c r="LXK335" s="2"/>
      <c r="LXL335" s="2"/>
      <c r="LXM335" s="2"/>
      <c r="LXN335" s="2"/>
      <c r="LXO335" s="2"/>
      <c r="LXP335" s="2"/>
      <c r="LXQ335" s="2"/>
      <c r="LXR335" s="2"/>
      <c r="LXS335" s="2"/>
      <c r="LXT335" s="2"/>
      <c r="LXU335" s="2"/>
      <c r="LXV335" s="2"/>
      <c r="LXW335" s="2"/>
      <c r="LXX335" s="2"/>
      <c r="LXY335" s="2"/>
      <c r="LXZ335" s="2"/>
      <c r="LYA335" s="2"/>
      <c r="LYB335" s="2"/>
      <c r="LYC335" s="2"/>
      <c r="LYD335" s="2"/>
      <c r="LYE335" s="2"/>
      <c r="LYF335" s="2"/>
      <c r="LYG335" s="2"/>
      <c r="LYH335" s="2"/>
      <c r="LYI335" s="2"/>
      <c r="LYJ335" s="2"/>
      <c r="LYK335" s="2"/>
      <c r="LYL335" s="2"/>
      <c r="LYM335" s="2"/>
      <c r="LYN335" s="2"/>
      <c r="LYO335" s="2"/>
      <c r="LYP335" s="2"/>
      <c r="LYQ335" s="2"/>
      <c r="LYR335" s="2"/>
      <c r="LYS335" s="2"/>
      <c r="LYT335" s="2"/>
      <c r="LYU335" s="2"/>
      <c r="LYV335" s="2"/>
      <c r="LYW335" s="2"/>
      <c r="LYX335" s="2"/>
      <c r="LYY335" s="2"/>
      <c r="LYZ335" s="2"/>
      <c r="LZA335" s="2"/>
      <c r="LZB335" s="2"/>
      <c r="LZC335" s="2"/>
      <c r="LZD335" s="2"/>
      <c r="LZE335" s="2"/>
      <c r="LZF335" s="2"/>
      <c r="LZG335" s="2"/>
      <c r="LZH335" s="2"/>
      <c r="LZI335" s="2"/>
      <c r="LZJ335" s="2"/>
      <c r="LZK335" s="2"/>
      <c r="LZL335" s="2"/>
      <c r="LZM335" s="2"/>
      <c r="LZN335" s="2"/>
      <c r="LZO335" s="2"/>
      <c r="LZP335" s="2"/>
      <c r="LZQ335" s="2"/>
      <c r="LZR335" s="2"/>
      <c r="LZS335" s="2"/>
      <c r="LZT335" s="2"/>
      <c r="LZU335" s="2"/>
      <c r="LZV335" s="2"/>
      <c r="LZW335" s="2"/>
      <c r="LZX335" s="2"/>
      <c r="LZY335" s="2"/>
      <c r="LZZ335" s="2"/>
      <c r="MAA335" s="2"/>
      <c r="MAB335" s="2"/>
      <c r="MAC335" s="2"/>
      <c r="MAD335" s="2"/>
      <c r="MAE335" s="2"/>
      <c r="MAF335" s="2"/>
      <c r="MAG335" s="2"/>
      <c r="MAH335" s="2"/>
      <c r="MAI335" s="2"/>
      <c r="MAJ335" s="2"/>
      <c r="MAK335" s="2"/>
      <c r="MAL335" s="2"/>
      <c r="MAM335" s="2"/>
      <c r="MAN335" s="2"/>
      <c r="MAO335" s="2"/>
      <c r="MAP335" s="2"/>
      <c r="MAQ335" s="2"/>
      <c r="MAR335" s="2"/>
      <c r="MAS335" s="2"/>
      <c r="MAT335" s="2"/>
      <c r="MAU335" s="2"/>
      <c r="MAV335" s="2"/>
      <c r="MAW335" s="2"/>
      <c r="MAX335" s="2"/>
      <c r="MAY335" s="2"/>
      <c r="MAZ335" s="2"/>
      <c r="MBA335" s="2"/>
      <c r="MBB335" s="2"/>
      <c r="MBC335" s="2"/>
      <c r="MBD335" s="2"/>
      <c r="MBE335" s="2"/>
      <c r="MBF335" s="2"/>
      <c r="MBG335" s="2"/>
      <c r="MBH335" s="2"/>
      <c r="MBI335" s="2"/>
      <c r="MBJ335" s="2"/>
      <c r="MBK335" s="2"/>
      <c r="MBL335" s="2"/>
      <c r="MBM335" s="2"/>
      <c r="MBN335" s="2"/>
      <c r="MBO335" s="2"/>
      <c r="MBP335" s="2"/>
      <c r="MBQ335" s="2"/>
      <c r="MBR335" s="2"/>
      <c r="MBS335" s="2"/>
      <c r="MBT335" s="2"/>
      <c r="MBU335" s="2"/>
      <c r="MBV335" s="2"/>
      <c r="MBW335" s="2"/>
      <c r="MBX335" s="2"/>
      <c r="MBY335" s="2"/>
      <c r="MBZ335" s="2"/>
      <c r="MCA335" s="2"/>
      <c r="MCB335" s="2"/>
      <c r="MCC335" s="2"/>
      <c r="MCD335" s="2"/>
      <c r="MCE335" s="2"/>
      <c r="MCF335" s="2"/>
      <c r="MCG335" s="2"/>
      <c r="MCH335" s="2"/>
      <c r="MCI335" s="2"/>
      <c r="MCJ335" s="2"/>
      <c r="MCK335" s="2"/>
      <c r="MCL335" s="2"/>
      <c r="MCM335" s="2"/>
      <c r="MCN335" s="2"/>
      <c r="MCO335" s="2"/>
      <c r="MCP335" s="2"/>
      <c r="MCQ335" s="2"/>
      <c r="MCR335" s="2"/>
      <c r="MCS335" s="2"/>
      <c r="MCT335" s="2"/>
      <c r="MCU335" s="2"/>
      <c r="MCV335" s="2"/>
      <c r="MCW335" s="2"/>
      <c r="MCX335" s="2"/>
      <c r="MCY335" s="2"/>
      <c r="MCZ335" s="2"/>
      <c r="MDA335" s="2"/>
      <c r="MDB335" s="2"/>
      <c r="MDC335" s="2"/>
      <c r="MDD335" s="2"/>
      <c r="MDE335" s="2"/>
      <c r="MDF335" s="2"/>
      <c r="MDG335" s="2"/>
      <c r="MDH335" s="2"/>
      <c r="MDI335" s="2"/>
      <c r="MDJ335" s="2"/>
      <c r="MDK335" s="2"/>
      <c r="MDL335" s="2"/>
      <c r="MDM335" s="2"/>
      <c r="MDN335" s="2"/>
      <c r="MDO335" s="2"/>
      <c r="MDP335" s="2"/>
      <c r="MDQ335" s="2"/>
      <c r="MDR335" s="2"/>
      <c r="MDS335" s="2"/>
      <c r="MDT335" s="2"/>
      <c r="MDU335" s="2"/>
      <c r="MDV335" s="2"/>
      <c r="MDW335" s="2"/>
      <c r="MDX335" s="2"/>
      <c r="MDY335" s="2"/>
      <c r="MDZ335" s="2"/>
      <c r="MEA335" s="2"/>
      <c r="MEB335" s="2"/>
      <c r="MEC335" s="2"/>
      <c r="MED335" s="2"/>
      <c r="MEE335" s="2"/>
      <c r="MEF335" s="2"/>
      <c r="MEG335" s="2"/>
      <c r="MEH335" s="2"/>
      <c r="MEI335" s="2"/>
      <c r="MEJ335" s="2"/>
      <c r="MEK335" s="2"/>
      <c r="MEL335" s="2"/>
      <c r="MEM335" s="2"/>
      <c r="MEN335" s="2"/>
      <c r="MEO335" s="2"/>
      <c r="MEP335" s="2"/>
      <c r="MEQ335" s="2"/>
      <c r="MER335" s="2"/>
      <c r="MES335" s="2"/>
      <c r="MET335" s="2"/>
      <c r="MEU335" s="2"/>
      <c r="MEV335" s="2"/>
      <c r="MEW335" s="2"/>
      <c r="MEX335" s="2"/>
      <c r="MEY335" s="2"/>
      <c r="MEZ335" s="2"/>
      <c r="MFA335" s="2"/>
      <c r="MFB335" s="2"/>
      <c r="MFC335" s="2"/>
      <c r="MFD335" s="2"/>
      <c r="MFE335" s="2"/>
      <c r="MFF335" s="2"/>
      <c r="MFG335" s="2"/>
      <c r="MFH335" s="2"/>
      <c r="MFI335" s="2"/>
      <c r="MFJ335" s="2"/>
      <c r="MFK335" s="2"/>
      <c r="MFL335" s="2"/>
      <c r="MFM335" s="2"/>
      <c r="MFN335" s="2"/>
      <c r="MFO335" s="2"/>
      <c r="MFP335" s="2"/>
      <c r="MFQ335" s="2"/>
      <c r="MFR335" s="2"/>
      <c r="MFS335" s="2"/>
      <c r="MFT335" s="2"/>
      <c r="MFU335" s="2"/>
      <c r="MFV335" s="2"/>
      <c r="MFW335" s="2"/>
      <c r="MFX335" s="2"/>
      <c r="MFY335" s="2"/>
      <c r="MFZ335" s="2"/>
      <c r="MGA335" s="2"/>
      <c r="MGB335" s="2"/>
      <c r="MGC335" s="2"/>
      <c r="MGD335" s="2"/>
      <c r="MGE335" s="2"/>
      <c r="MGF335" s="2"/>
      <c r="MGG335" s="2"/>
      <c r="MGH335" s="2"/>
      <c r="MGI335" s="2"/>
      <c r="MGJ335" s="2"/>
      <c r="MGK335" s="2"/>
      <c r="MGL335" s="2"/>
      <c r="MGM335" s="2"/>
      <c r="MGN335" s="2"/>
      <c r="MGO335" s="2"/>
      <c r="MGP335" s="2"/>
      <c r="MGQ335" s="2"/>
      <c r="MGR335" s="2"/>
      <c r="MGS335" s="2"/>
      <c r="MGT335" s="2"/>
      <c r="MGU335" s="2"/>
      <c r="MGV335" s="2"/>
      <c r="MGW335" s="2"/>
      <c r="MGX335" s="2"/>
      <c r="MGY335" s="2"/>
      <c r="MGZ335" s="2"/>
      <c r="MHA335" s="2"/>
      <c r="MHB335" s="2"/>
      <c r="MHC335" s="2"/>
      <c r="MHD335" s="2"/>
      <c r="MHE335" s="2"/>
      <c r="MHF335" s="2"/>
      <c r="MHG335" s="2"/>
      <c r="MHH335" s="2"/>
      <c r="MHI335" s="2"/>
      <c r="MHJ335" s="2"/>
      <c r="MHK335" s="2"/>
      <c r="MHL335" s="2"/>
      <c r="MHM335" s="2"/>
      <c r="MHN335" s="2"/>
      <c r="MHO335" s="2"/>
      <c r="MHP335" s="2"/>
      <c r="MHQ335" s="2"/>
      <c r="MHR335" s="2"/>
      <c r="MHS335" s="2"/>
      <c r="MHT335" s="2"/>
      <c r="MHU335" s="2"/>
      <c r="MHV335" s="2"/>
      <c r="MHW335" s="2"/>
      <c r="MHX335" s="2"/>
      <c r="MHY335" s="2"/>
      <c r="MHZ335" s="2"/>
      <c r="MIA335" s="2"/>
      <c r="MIB335" s="2"/>
      <c r="MIC335" s="2"/>
      <c r="MID335" s="2"/>
      <c r="MIE335" s="2"/>
      <c r="MIF335" s="2"/>
      <c r="MIG335" s="2"/>
      <c r="MIH335" s="2"/>
      <c r="MII335" s="2"/>
      <c r="MIJ335" s="2"/>
      <c r="MIK335" s="2"/>
      <c r="MIL335" s="2"/>
      <c r="MIM335" s="2"/>
      <c r="MIN335" s="2"/>
      <c r="MIO335" s="2"/>
      <c r="MIP335" s="2"/>
      <c r="MIQ335" s="2"/>
      <c r="MIR335" s="2"/>
      <c r="MIS335" s="2"/>
      <c r="MIT335" s="2"/>
      <c r="MIU335" s="2"/>
      <c r="MIV335" s="2"/>
      <c r="MIW335" s="2"/>
      <c r="MIX335" s="2"/>
      <c r="MIY335" s="2"/>
      <c r="MIZ335" s="2"/>
      <c r="MJA335" s="2"/>
      <c r="MJB335" s="2"/>
      <c r="MJC335" s="2"/>
      <c r="MJD335" s="2"/>
      <c r="MJE335" s="2"/>
      <c r="MJF335" s="2"/>
      <c r="MJG335" s="2"/>
      <c r="MJH335" s="2"/>
      <c r="MJI335" s="2"/>
      <c r="MJJ335" s="2"/>
      <c r="MJK335" s="2"/>
      <c r="MJL335" s="2"/>
      <c r="MJM335" s="2"/>
      <c r="MJN335" s="2"/>
      <c r="MJO335" s="2"/>
      <c r="MJP335" s="2"/>
      <c r="MJQ335" s="2"/>
      <c r="MJR335" s="2"/>
      <c r="MJS335" s="2"/>
      <c r="MJT335" s="2"/>
      <c r="MJU335" s="2"/>
      <c r="MJV335" s="2"/>
      <c r="MJW335" s="2"/>
      <c r="MJX335" s="2"/>
      <c r="MJY335" s="2"/>
      <c r="MJZ335" s="2"/>
      <c r="MKA335" s="2"/>
      <c r="MKB335" s="2"/>
      <c r="MKC335" s="2"/>
      <c r="MKD335" s="2"/>
      <c r="MKE335" s="2"/>
      <c r="MKF335" s="2"/>
      <c r="MKG335" s="2"/>
      <c r="MKH335" s="2"/>
      <c r="MKI335" s="2"/>
      <c r="MKJ335" s="2"/>
      <c r="MKK335" s="2"/>
      <c r="MKL335" s="2"/>
      <c r="MKM335" s="2"/>
      <c r="MKN335" s="2"/>
      <c r="MKO335" s="2"/>
      <c r="MKP335" s="2"/>
      <c r="MKQ335" s="2"/>
      <c r="MKR335" s="2"/>
      <c r="MKS335" s="2"/>
      <c r="MKT335" s="2"/>
      <c r="MKU335" s="2"/>
      <c r="MKV335" s="2"/>
      <c r="MKW335" s="2"/>
      <c r="MKX335" s="2"/>
      <c r="MKY335" s="2"/>
      <c r="MKZ335" s="2"/>
      <c r="MLA335" s="2"/>
      <c r="MLB335" s="2"/>
      <c r="MLC335" s="2"/>
      <c r="MLD335" s="2"/>
      <c r="MLE335" s="2"/>
      <c r="MLF335" s="2"/>
      <c r="MLG335" s="2"/>
      <c r="MLH335" s="2"/>
      <c r="MLI335" s="2"/>
      <c r="MLJ335" s="2"/>
      <c r="MLK335" s="2"/>
      <c r="MLL335" s="2"/>
      <c r="MLM335" s="2"/>
      <c r="MLN335" s="2"/>
      <c r="MLO335" s="2"/>
      <c r="MLP335" s="2"/>
      <c r="MLQ335" s="2"/>
      <c r="MLR335" s="2"/>
      <c r="MLS335" s="2"/>
      <c r="MLT335" s="2"/>
      <c r="MLU335" s="2"/>
      <c r="MLV335" s="2"/>
      <c r="MLW335" s="2"/>
      <c r="MLX335" s="2"/>
      <c r="MLY335" s="2"/>
      <c r="MLZ335" s="2"/>
      <c r="MMA335" s="2"/>
      <c r="MMB335" s="2"/>
      <c r="MMC335" s="2"/>
      <c r="MMD335" s="2"/>
      <c r="MME335" s="2"/>
      <c r="MMF335" s="2"/>
      <c r="MMG335" s="2"/>
      <c r="MMH335" s="2"/>
      <c r="MMI335" s="2"/>
      <c r="MMJ335" s="2"/>
      <c r="MMK335" s="2"/>
      <c r="MML335" s="2"/>
      <c r="MMM335" s="2"/>
      <c r="MMN335" s="2"/>
      <c r="MMO335" s="2"/>
      <c r="MMP335" s="2"/>
      <c r="MMQ335" s="2"/>
      <c r="MMR335" s="2"/>
      <c r="MMS335" s="2"/>
      <c r="MMT335" s="2"/>
      <c r="MMU335" s="2"/>
      <c r="MMV335" s="2"/>
      <c r="MMW335" s="2"/>
      <c r="MMX335" s="2"/>
      <c r="MMY335" s="2"/>
      <c r="MMZ335" s="2"/>
      <c r="MNA335" s="2"/>
      <c r="MNB335" s="2"/>
      <c r="MNC335" s="2"/>
      <c r="MND335" s="2"/>
      <c r="MNE335" s="2"/>
      <c r="MNF335" s="2"/>
      <c r="MNG335" s="2"/>
      <c r="MNH335" s="2"/>
      <c r="MNI335" s="2"/>
      <c r="MNJ335" s="2"/>
      <c r="MNK335" s="2"/>
      <c r="MNL335" s="2"/>
      <c r="MNM335" s="2"/>
      <c r="MNN335" s="2"/>
      <c r="MNO335" s="2"/>
      <c r="MNP335" s="2"/>
      <c r="MNQ335" s="2"/>
      <c r="MNR335" s="2"/>
      <c r="MNS335" s="2"/>
      <c r="MNT335" s="2"/>
      <c r="MNU335" s="2"/>
      <c r="MNV335" s="2"/>
      <c r="MNW335" s="2"/>
      <c r="MNX335" s="2"/>
      <c r="MNY335" s="2"/>
      <c r="MNZ335" s="2"/>
      <c r="MOA335" s="2"/>
      <c r="MOB335" s="2"/>
      <c r="MOC335" s="2"/>
      <c r="MOD335" s="2"/>
      <c r="MOE335" s="2"/>
      <c r="MOF335" s="2"/>
      <c r="MOG335" s="2"/>
      <c r="MOH335" s="2"/>
      <c r="MOI335" s="2"/>
      <c r="MOJ335" s="2"/>
      <c r="MOK335" s="2"/>
      <c r="MOL335" s="2"/>
      <c r="MOM335" s="2"/>
      <c r="MON335" s="2"/>
      <c r="MOO335" s="2"/>
      <c r="MOP335" s="2"/>
      <c r="MOQ335" s="2"/>
      <c r="MOR335" s="2"/>
      <c r="MOS335" s="2"/>
      <c r="MOT335" s="2"/>
      <c r="MOU335" s="2"/>
      <c r="MOV335" s="2"/>
      <c r="MOW335" s="2"/>
      <c r="MOX335" s="2"/>
      <c r="MOY335" s="2"/>
      <c r="MOZ335" s="2"/>
      <c r="MPA335" s="2"/>
      <c r="MPB335" s="2"/>
      <c r="MPC335" s="2"/>
      <c r="MPD335" s="2"/>
      <c r="MPE335" s="2"/>
      <c r="MPF335" s="2"/>
      <c r="MPG335" s="2"/>
      <c r="MPH335" s="2"/>
      <c r="MPI335" s="2"/>
      <c r="MPJ335" s="2"/>
      <c r="MPK335" s="2"/>
      <c r="MPL335" s="2"/>
      <c r="MPM335" s="2"/>
      <c r="MPN335" s="2"/>
      <c r="MPO335" s="2"/>
      <c r="MPP335" s="2"/>
      <c r="MPQ335" s="2"/>
      <c r="MPR335" s="2"/>
      <c r="MPS335" s="2"/>
      <c r="MPT335" s="2"/>
      <c r="MPU335" s="2"/>
      <c r="MPV335" s="2"/>
      <c r="MPW335" s="2"/>
      <c r="MPX335" s="2"/>
      <c r="MPY335" s="2"/>
      <c r="MPZ335" s="2"/>
      <c r="MQA335" s="2"/>
      <c r="MQB335" s="2"/>
      <c r="MQC335" s="2"/>
      <c r="MQD335" s="2"/>
      <c r="MQE335" s="2"/>
      <c r="MQF335" s="2"/>
      <c r="MQG335" s="2"/>
      <c r="MQH335" s="2"/>
      <c r="MQI335" s="2"/>
      <c r="MQJ335" s="2"/>
      <c r="MQK335" s="2"/>
      <c r="MQL335" s="2"/>
      <c r="MQM335" s="2"/>
      <c r="MQN335" s="2"/>
      <c r="MQO335" s="2"/>
      <c r="MQP335" s="2"/>
      <c r="MQQ335" s="2"/>
      <c r="MQR335" s="2"/>
      <c r="MQS335" s="2"/>
      <c r="MQT335" s="2"/>
      <c r="MQU335" s="2"/>
      <c r="MQV335" s="2"/>
      <c r="MQW335" s="2"/>
      <c r="MQX335" s="2"/>
      <c r="MQY335" s="2"/>
      <c r="MQZ335" s="2"/>
      <c r="MRA335" s="2"/>
      <c r="MRB335" s="2"/>
      <c r="MRC335" s="2"/>
      <c r="MRD335" s="2"/>
      <c r="MRE335" s="2"/>
      <c r="MRF335" s="2"/>
      <c r="MRG335" s="2"/>
      <c r="MRH335" s="2"/>
      <c r="MRI335" s="2"/>
      <c r="MRJ335" s="2"/>
      <c r="MRK335" s="2"/>
      <c r="MRL335" s="2"/>
      <c r="MRM335" s="2"/>
      <c r="MRN335" s="2"/>
      <c r="MRO335" s="2"/>
      <c r="MRP335" s="2"/>
      <c r="MRQ335" s="2"/>
      <c r="MRR335" s="2"/>
      <c r="MRS335" s="2"/>
      <c r="MRT335" s="2"/>
      <c r="MRU335" s="2"/>
      <c r="MRV335" s="2"/>
      <c r="MRW335" s="2"/>
      <c r="MRX335" s="2"/>
      <c r="MRY335" s="2"/>
      <c r="MRZ335" s="2"/>
      <c r="MSA335" s="2"/>
      <c r="MSB335" s="2"/>
      <c r="MSC335" s="2"/>
      <c r="MSD335" s="2"/>
      <c r="MSE335" s="2"/>
      <c r="MSF335" s="2"/>
      <c r="MSG335" s="2"/>
      <c r="MSH335" s="2"/>
      <c r="MSI335" s="2"/>
      <c r="MSJ335" s="2"/>
      <c r="MSK335" s="2"/>
      <c r="MSL335" s="2"/>
      <c r="MSM335" s="2"/>
      <c r="MSN335" s="2"/>
      <c r="MSO335" s="2"/>
      <c r="MSP335" s="2"/>
      <c r="MSQ335" s="2"/>
      <c r="MSR335" s="2"/>
      <c r="MSS335" s="2"/>
      <c r="MST335" s="2"/>
      <c r="MSU335" s="2"/>
      <c r="MSV335" s="2"/>
      <c r="MSW335" s="2"/>
      <c r="MSX335" s="2"/>
      <c r="MSY335" s="2"/>
      <c r="MSZ335" s="2"/>
      <c r="MTA335" s="2"/>
      <c r="MTB335" s="2"/>
      <c r="MTC335" s="2"/>
      <c r="MTD335" s="2"/>
      <c r="MTE335" s="2"/>
      <c r="MTF335" s="2"/>
      <c r="MTG335" s="2"/>
      <c r="MTH335" s="2"/>
      <c r="MTI335" s="2"/>
      <c r="MTJ335" s="2"/>
      <c r="MTK335" s="2"/>
      <c r="MTL335" s="2"/>
      <c r="MTM335" s="2"/>
      <c r="MTN335" s="2"/>
      <c r="MTO335" s="2"/>
      <c r="MTP335" s="2"/>
      <c r="MTQ335" s="2"/>
      <c r="MTR335" s="2"/>
      <c r="MTS335" s="2"/>
      <c r="MTT335" s="2"/>
      <c r="MTU335" s="2"/>
      <c r="MTV335" s="2"/>
      <c r="MTW335" s="2"/>
      <c r="MTX335" s="2"/>
      <c r="MTY335" s="2"/>
      <c r="MTZ335" s="2"/>
      <c r="MUA335" s="2"/>
      <c r="MUB335" s="2"/>
      <c r="MUC335" s="2"/>
      <c r="MUD335" s="2"/>
      <c r="MUE335" s="2"/>
      <c r="MUF335" s="2"/>
      <c r="MUG335" s="2"/>
      <c r="MUH335" s="2"/>
      <c r="MUI335" s="2"/>
      <c r="MUJ335" s="2"/>
      <c r="MUK335" s="2"/>
      <c r="MUL335" s="2"/>
      <c r="MUM335" s="2"/>
      <c r="MUN335" s="2"/>
      <c r="MUO335" s="2"/>
      <c r="MUP335" s="2"/>
      <c r="MUQ335" s="2"/>
      <c r="MUR335" s="2"/>
      <c r="MUS335" s="2"/>
      <c r="MUT335" s="2"/>
      <c r="MUU335" s="2"/>
      <c r="MUV335" s="2"/>
      <c r="MUW335" s="2"/>
      <c r="MUX335" s="2"/>
      <c r="MUY335" s="2"/>
      <c r="MUZ335" s="2"/>
      <c r="MVA335" s="2"/>
      <c r="MVB335" s="2"/>
      <c r="MVC335" s="2"/>
      <c r="MVD335" s="2"/>
      <c r="MVE335" s="2"/>
      <c r="MVF335" s="2"/>
      <c r="MVG335" s="2"/>
      <c r="MVH335" s="2"/>
      <c r="MVI335" s="2"/>
      <c r="MVJ335" s="2"/>
      <c r="MVK335" s="2"/>
      <c r="MVL335" s="2"/>
      <c r="MVM335" s="2"/>
      <c r="MVN335" s="2"/>
      <c r="MVO335" s="2"/>
      <c r="MVP335" s="2"/>
      <c r="MVQ335" s="2"/>
      <c r="MVR335" s="2"/>
      <c r="MVS335" s="2"/>
      <c r="MVT335" s="2"/>
      <c r="MVU335" s="2"/>
      <c r="MVV335" s="2"/>
      <c r="MVW335" s="2"/>
      <c r="MVX335" s="2"/>
      <c r="MVY335" s="2"/>
      <c r="MVZ335" s="2"/>
      <c r="MWA335" s="2"/>
      <c r="MWB335" s="2"/>
      <c r="MWC335" s="2"/>
      <c r="MWD335" s="2"/>
      <c r="MWE335" s="2"/>
      <c r="MWF335" s="2"/>
      <c r="MWG335" s="2"/>
      <c r="MWH335" s="2"/>
      <c r="MWI335" s="2"/>
      <c r="MWJ335" s="2"/>
      <c r="MWK335" s="2"/>
      <c r="MWL335" s="2"/>
      <c r="MWM335" s="2"/>
      <c r="MWN335" s="2"/>
      <c r="MWO335" s="2"/>
      <c r="MWP335" s="2"/>
      <c r="MWQ335" s="2"/>
      <c r="MWR335" s="2"/>
      <c r="MWS335" s="2"/>
      <c r="MWT335" s="2"/>
      <c r="MWU335" s="2"/>
      <c r="MWV335" s="2"/>
      <c r="MWW335" s="2"/>
      <c r="MWX335" s="2"/>
      <c r="MWY335" s="2"/>
      <c r="MWZ335" s="2"/>
      <c r="MXA335" s="2"/>
      <c r="MXB335" s="2"/>
      <c r="MXC335" s="2"/>
      <c r="MXD335" s="2"/>
      <c r="MXE335" s="2"/>
      <c r="MXF335" s="2"/>
      <c r="MXG335" s="2"/>
      <c r="MXH335" s="2"/>
      <c r="MXI335" s="2"/>
      <c r="MXJ335" s="2"/>
      <c r="MXK335" s="2"/>
      <c r="MXL335" s="2"/>
      <c r="MXM335" s="2"/>
      <c r="MXN335" s="2"/>
      <c r="MXO335" s="2"/>
      <c r="MXP335" s="2"/>
      <c r="MXQ335" s="2"/>
      <c r="MXR335" s="2"/>
      <c r="MXS335" s="2"/>
      <c r="MXT335" s="2"/>
      <c r="MXU335" s="2"/>
      <c r="MXV335" s="2"/>
      <c r="MXW335" s="2"/>
      <c r="MXX335" s="2"/>
      <c r="MXY335" s="2"/>
      <c r="MXZ335" s="2"/>
      <c r="MYA335" s="2"/>
      <c r="MYB335" s="2"/>
      <c r="MYC335" s="2"/>
      <c r="MYD335" s="2"/>
      <c r="MYE335" s="2"/>
      <c r="MYF335" s="2"/>
      <c r="MYG335" s="2"/>
      <c r="MYH335" s="2"/>
      <c r="MYI335" s="2"/>
      <c r="MYJ335" s="2"/>
      <c r="MYK335" s="2"/>
      <c r="MYL335" s="2"/>
      <c r="MYM335" s="2"/>
      <c r="MYN335" s="2"/>
      <c r="MYO335" s="2"/>
      <c r="MYP335" s="2"/>
      <c r="MYQ335" s="2"/>
      <c r="MYR335" s="2"/>
      <c r="MYS335" s="2"/>
      <c r="MYT335" s="2"/>
      <c r="MYU335" s="2"/>
      <c r="MYV335" s="2"/>
      <c r="MYW335" s="2"/>
      <c r="MYX335" s="2"/>
      <c r="MYY335" s="2"/>
      <c r="MYZ335" s="2"/>
      <c r="MZA335" s="2"/>
      <c r="MZB335" s="2"/>
      <c r="MZC335" s="2"/>
      <c r="MZD335" s="2"/>
      <c r="MZE335" s="2"/>
      <c r="MZF335" s="2"/>
      <c r="MZG335" s="2"/>
      <c r="MZH335" s="2"/>
      <c r="MZI335" s="2"/>
      <c r="MZJ335" s="2"/>
      <c r="MZK335" s="2"/>
      <c r="MZL335" s="2"/>
      <c r="MZM335" s="2"/>
      <c r="MZN335" s="2"/>
      <c r="MZO335" s="2"/>
      <c r="MZP335" s="2"/>
      <c r="MZQ335" s="2"/>
      <c r="MZR335" s="2"/>
      <c r="MZS335" s="2"/>
      <c r="MZT335" s="2"/>
      <c r="MZU335" s="2"/>
      <c r="MZV335" s="2"/>
      <c r="MZW335" s="2"/>
      <c r="MZX335" s="2"/>
      <c r="MZY335" s="2"/>
      <c r="MZZ335" s="2"/>
      <c r="NAA335" s="2"/>
      <c r="NAB335" s="2"/>
      <c r="NAC335" s="2"/>
      <c r="NAD335" s="2"/>
      <c r="NAE335" s="2"/>
      <c r="NAF335" s="2"/>
      <c r="NAG335" s="2"/>
      <c r="NAH335" s="2"/>
      <c r="NAI335" s="2"/>
      <c r="NAJ335" s="2"/>
      <c r="NAK335" s="2"/>
      <c r="NAL335" s="2"/>
      <c r="NAM335" s="2"/>
      <c r="NAN335" s="2"/>
      <c r="NAO335" s="2"/>
      <c r="NAP335" s="2"/>
      <c r="NAQ335" s="2"/>
      <c r="NAR335" s="2"/>
      <c r="NAS335" s="2"/>
      <c r="NAT335" s="2"/>
      <c r="NAU335" s="2"/>
      <c r="NAV335" s="2"/>
      <c r="NAW335" s="2"/>
      <c r="NAX335" s="2"/>
      <c r="NAY335" s="2"/>
      <c r="NAZ335" s="2"/>
      <c r="NBA335" s="2"/>
      <c r="NBB335" s="2"/>
      <c r="NBC335" s="2"/>
      <c r="NBD335" s="2"/>
      <c r="NBE335" s="2"/>
      <c r="NBF335" s="2"/>
      <c r="NBG335" s="2"/>
      <c r="NBH335" s="2"/>
      <c r="NBI335" s="2"/>
      <c r="NBJ335" s="2"/>
      <c r="NBK335" s="2"/>
      <c r="NBL335" s="2"/>
      <c r="NBM335" s="2"/>
      <c r="NBN335" s="2"/>
      <c r="NBO335" s="2"/>
      <c r="NBP335" s="2"/>
      <c r="NBQ335" s="2"/>
      <c r="NBR335" s="2"/>
      <c r="NBS335" s="2"/>
      <c r="NBT335" s="2"/>
      <c r="NBU335" s="2"/>
      <c r="NBV335" s="2"/>
      <c r="NBW335" s="2"/>
      <c r="NBX335" s="2"/>
      <c r="NBY335" s="2"/>
      <c r="NBZ335" s="2"/>
      <c r="NCA335" s="2"/>
      <c r="NCB335" s="2"/>
      <c r="NCC335" s="2"/>
      <c r="NCD335" s="2"/>
      <c r="NCE335" s="2"/>
      <c r="NCF335" s="2"/>
      <c r="NCG335" s="2"/>
      <c r="NCH335" s="2"/>
      <c r="NCI335" s="2"/>
      <c r="NCJ335" s="2"/>
      <c r="NCK335" s="2"/>
      <c r="NCL335" s="2"/>
      <c r="NCM335" s="2"/>
      <c r="NCN335" s="2"/>
      <c r="NCO335" s="2"/>
      <c r="NCP335" s="2"/>
      <c r="NCQ335" s="2"/>
      <c r="NCR335" s="2"/>
      <c r="NCS335" s="2"/>
      <c r="NCT335" s="2"/>
      <c r="NCU335" s="2"/>
      <c r="NCV335" s="2"/>
      <c r="NCW335" s="2"/>
      <c r="NCX335" s="2"/>
      <c r="NCY335" s="2"/>
      <c r="NCZ335" s="2"/>
      <c r="NDA335" s="2"/>
      <c r="NDB335" s="2"/>
      <c r="NDC335" s="2"/>
      <c r="NDD335" s="2"/>
      <c r="NDE335" s="2"/>
      <c r="NDF335" s="2"/>
      <c r="NDG335" s="2"/>
      <c r="NDH335" s="2"/>
      <c r="NDI335" s="2"/>
      <c r="NDJ335" s="2"/>
      <c r="NDK335" s="2"/>
      <c r="NDL335" s="2"/>
      <c r="NDM335" s="2"/>
      <c r="NDN335" s="2"/>
      <c r="NDO335" s="2"/>
      <c r="NDP335" s="2"/>
      <c r="NDQ335" s="2"/>
      <c r="NDR335" s="2"/>
      <c r="NDS335" s="2"/>
      <c r="NDT335" s="2"/>
      <c r="NDU335" s="2"/>
      <c r="NDV335" s="2"/>
      <c r="NDW335" s="2"/>
      <c r="NDX335" s="2"/>
      <c r="NDY335" s="2"/>
      <c r="NDZ335" s="2"/>
      <c r="NEA335" s="2"/>
      <c r="NEB335" s="2"/>
      <c r="NEC335" s="2"/>
      <c r="NED335" s="2"/>
      <c r="NEE335" s="2"/>
      <c r="NEF335" s="2"/>
      <c r="NEG335" s="2"/>
      <c r="NEH335" s="2"/>
      <c r="NEI335" s="2"/>
      <c r="NEJ335" s="2"/>
      <c r="NEK335" s="2"/>
      <c r="NEL335" s="2"/>
      <c r="NEM335" s="2"/>
      <c r="NEN335" s="2"/>
      <c r="NEO335" s="2"/>
      <c r="NEP335" s="2"/>
      <c r="NEQ335" s="2"/>
      <c r="NER335" s="2"/>
      <c r="NES335" s="2"/>
      <c r="NET335" s="2"/>
      <c r="NEU335" s="2"/>
      <c r="NEV335" s="2"/>
      <c r="NEW335" s="2"/>
      <c r="NEX335" s="2"/>
      <c r="NEY335" s="2"/>
      <c r="NEZ335" s="2"/>
      <c r="NFA335" s="2"/>
      <c r="NFB335" s="2"/>
      <c r="NFC335" s="2"/>
      <c r="NFD335" s="2"/>
      <c r="NFE335" s="2"/>
      <c r="NFF335" s="2"/>
      <c r="NFG335" s="2"/>
      <c r="NFH335" s="2"/>
      <c r="NFI335" s="2"/>
      <c r="NFJ335" s="2"/>
      <c r="NFK335" s="2"/>
      <c r="NFL335" s="2"/>
      <c r="NFM335" s="2"/>
      <c r="NFN335" s="2"/>
      <c r="NFO335" s="2"/>
      <c r="NFP335" s="2"/>
      <c r="NFQ335" s="2"/>
      <c r="NFR335" s="2"/>
      <c r="NFS335" s="2"/>
      <c r="NFT335" s="2"/>
      <c r="NFU335" s="2"/>
      <c r="NFV335" s="2"/>
      <c r="NFW335" s="2"/>
      <c r="NFX335" s="2"/>
      <c r="NFY335" s="2"/>
      <c r="NFZ335" s="2"/>
      <c r="NGA335" s="2"/>
      <c r="NGB335" s="2"/>
      <c r="NGC335" s="2"/>
      <c r="NGD335" s="2"/>
      <c r="NGE335" s="2"/>
      <c r="NGF335" s="2"/>
      <c r="NGG335" s="2"/>
      <c r="NGH335" s="2"/>
      <c r="NGI335" s="2"/>
      <c r="NGJ335" s="2"/>
      <c r="NGK335" s="2"/>
      <c r="NGL335" s="2"/>
      <c r="NGM335" s="2"/>
      <c r="NGN335" s="2"/>
      <c r="NGO335" s="2"/>
      <c r="NGP335" s="2"/>
      <c r="NGQ335" s="2"/>
      <c r="NGR335" s="2"/>
      <c r="NGS335" s="2"/>
      <c r="NGT335" s="2"/>
      <c r="NGU335" s="2"/>
      <c r="NGV335" s="2"/>
      <c r="NGW335" s="2"/>
      <c r="NGX335" s="2"/>
      <c r="NGY335" s="2"/>
      <c r="NGZ335" s="2"/>
      <c r="NHA335" s="2"/>
      <c r="NHB335" s="2"/>
      <c r="NHC335" s="2"/>
      <c r="NHD335" s="2"/>
      <c r="NHE335" s="2"/>
      <c r="NHF335" s="2"/>
      <c r="NHG335" s="2"/>
      <c r="NHH335" s="2"/>
      <c r="NHI335" s="2"/>
      <c r="NHJ335" s="2"/>
      <c r="NHK335" s="2"/>
      <c r="NHL335" s="2"/>
      <c r="NHM335" s="2"/>
      <c r="NHN335" s="2"/>
      <c r="NHO335" s="2"/>
      <c r="NHP335" s="2"/>
      <c r="NHQ335" s="2"/>
      <c r="NHR335" s="2"/>
      <c r="NHS335" s="2"/>
      <c r="NHT335" s="2"/>
      <c r="NHU335" s="2"/>
      <c r="NHV335" s="2"/>
      <c r="NHW335" s="2"/>
      <c r="NHX335" s="2"/>
      <c r="NHY335" s="2"/>
      <c r="NHZ335" s="2"/>
      <c r="NIA335" s="2"/>
      <c r="NIB335" s="2"/>
      <c r="NIC335" s="2"/>
      <c r="NID335" s="2"/>
      <c r="NIE335" s="2"/>
      <c r="NIF335" s="2"/>
      <c r="NIG335" s="2"/>
      <c r="NIH335" s="2"/>
      <c r="NII335" s="2"/>
      <c r="NIJ335" s="2"/>
      <c r="NIK335" s="2"/>
      <c r="NIL335" s="2"/>
      <c r="NIM335" s="2"/>
      <c r="NIN335" s="2"/>
      <c r="NIO335" s="2"/>
      <c r="NIP335" s="2"/>
      <c r="NIQ335" s="2"/>
      <c r="NIR335" s="2"/>
      <c r="NIS335" s="2"/>
      <c r="NIT335" s="2"/>
      <c r="NIU335" s="2"/>
      <c r="NIV335" s="2"/>
      <c r="NIW335" s="2"/>
      <c r="NIX335" s="2"/>
      <c r="NIY335" s="2"/>
      <c r="NIZ335" s="2"/>
      <c r="NJA335" s="2"/>
      <c r="NJB335" s="2"/>
      <c r="NJC335" s="2"/>
      <c r="NJD335" s="2"/>
      <c r="NJE335" s="2"/>
      <c r="NJF335" s="2"/>
      <c r="NJG335" s="2"/>
      <c r="NJH335" s="2"/>
      <c r="NJI335" s="2"/>
      <c r="NJJ335" s="2"/>
      <c r="NJK335" s="2"/>
      <c r="NJL335" s="2"/>
      <c r="NJM335" s="2"/>
      <c r="NJN335" s="2"/>
      <c r="NJO335" s="2"/>
      <c r="NJP335" s="2"/>
      <c r="NJQ335" s="2"/>
      <c r="NJR335" s="2"/>
      <c r="NJS335" s="2"/>
      <c r="NJT335" s="2"/>
      <c r="NJU335" s="2"/>
      <c r="NJV335" s="2"/>
      <c r="NJW335" s="2"/>
      <c r="NJX335" s="2"/>
      <c r="NJY335" s="2"/>
      <c r="NJZ335" s="2"/>
      <c r="NKA335" s="2"/>
      <c r="NKB335" s="2"/>
      <c r="NKC335" s="2"/>
      <c r="NKD335" s="2"/>
      <c r="NKE335" s="2"/>
      <c r="NKF335" s="2"/>
      <c r="NKG335" s="2"/>
      <c r="NKH335" s="2"/>
      <c r="NKI335" s="2"/>
      <c r="NKJ335" s="2"/>
      <c r="NKK335" s="2"/>
      <c r="NKL335" s="2"/>
      <c r="NKM335" s="2"/>
      <c r="NKN335" s="2"/>
      <c r="NKO335" s="2"/>
      <c r="NKP335" s="2"/>
      <c r="NKQ335" s="2"/>
      <c r="NKR335" s="2"/>
      <c r="NKS335" s="2"/>
      <c r="NKT335" s="2"/>
      <c r="NKU335" s="2"/>
      <c r="NKV335" s="2"/>
      <c r="NKW335" s="2"/>
      <c r="NKX335" s="2"/>
      <c r="NKY335" s="2"/>
      <c r="NKZ335" s="2"/>
      <c r="NLA335" s="2"/>
      <c r="NLB335" s="2"/>
      <c r="NLC335" s="2"/>
      <c r="NLD335" s="2"/>
      <c r="NLE335" s="2"/>
      <c r="NLF335" s="2"/>
      <c r="NLG335" s="2"/>
      <c r="NLH335" s="2"/>
      <c r="NLI335" s="2"/>
      <c r="NLJ335" s="2"/>
      <c r="NLK335" s="2"/>
      <c r="NLL335" s="2"/>
      <c r="NLM335" s="2"/>
      <c r="NLN335" s="2"/>
      <c r="NLO335" s="2"/>
      <c r="NLP335" s="2"/>
      <c r="NLQ335" s="2"/>
      <c r="NLR335" s="2"/>
      <c r="NLS335" s="2"/>
      <c r="NLT335" s="2"/>
      <c r="NLU335" s="2"/>
      <c r="NLV335" s="2"/>
      <c r="NLW335" s="2"/>
      <c r="NLX335" s="2"/>
      <c r="NLY335" s="2"/>
      <c r="NLZ335" s="2"/>
      <c r="NMA335" s="2"/>
      <c r="NMB335" s="2"/>
      <c r="NMC335" s="2"/>
      <c r="NMD335" s="2"/>
      <c r="NME335" s="2"/>
      <c r="NMF335" s="2"/>
      <c r="NMG335" s="2"/>
      <c r="NMH335" s="2"/>
      <c r="NMI335" s="2"/>
      <c r="NMJ335" s="2"/>
      <c r="NMK335" s="2"/>
      <c r="NML335" s="2"/>
      <c r="NMM335" s="2"/>
      <c r="NMN335" s="2"/>
      <c r="NMO335" s="2"/>
      <c r="NMP335" s="2"/>
      <c r="NMQ335" s="2"/>
      <c r="NMR335" s="2"/>
      <c r="NMS335" s="2"/>
      <c r="NMT335" s="2"/>
      <c r="NMU335" s="2"/>
      <c r="NMV335" s="2"/>
      <c r="NMW335" s="2"/>
      <c r="NMX335" s="2"/>
      <c r="NMY335" s="2"/>
      <c r="NMZ335" s="2"/>
      <c r="NNA335" s="2"/>
      <c r="NNB335" s="2"/>
      <c r="NNC335" s="2"/>
      <c r="NND335" s="2"/>
      <c r="NNE335" s="2"/>
      <c r="NNF335" s="2"/>
      <c r="NNG335" s="2"/>
      <c r="NNH335" s="2"/>
      <c r="NNI335" s="2"/>
      <c r="NNJ335" s="2"/>
      <c r="NNK335" s="2"/>
      <c r="NNL335" s="2"/>
      <c r="NNM335" s="2"/>
      <c r="NNN335" s="2"/>
      <c r="NNO335" s="2"/>
      <c r="NNP335" s="2"/>
      <c r="NNQ335" s="2"/>
      <c r="NNR335" s="2"/>
      <c r="NNS335" s="2"/>
      <c r="NNT335" s="2"/>
      <c r="NNU335" s="2"/>
      <c r="NNV335" s="2"/>
      <c r="NNW335" s="2"/>
      <c r="NNX335" s="2"/>
      <c r="NNY335" s="2"/>
      <c r="NNZ335" s="2"/>
      <c r="NOA335" s="2"/>
      <c r="NOB335" s="2"/>
      <c r="NOC335" s="2"/>
      <c r="NOD335" s="2"/>
      <c r="NOE335" s="2"/>
      <c r="NOF335" s="2"/>
      <c r="NOG335" s="2"/>
      <c r="NOH335" s="2"/>
      <c r="NOI335" s="2"/>
      <c r="NOJ335" s="2"/>
      <c r="NOK335" s="2"/>
      <c r="NOL335" s="2"/>
      <c r="NOM335" s="2"/>
      <c r="NON335" s="2"/>
      <c r="NOO335" s="2"/>
      <c r="NOP335" s="2"/>
      <c r="NOQ335" s="2"/>
      <c r="NOR335" s="2"/>
      <c r="NOS335" s="2"/>
      <c r="NOT335" s="2"/>
      <c r="NOU335" s="2"/>
      <c r="NOV335" s="2"/>
      <c r="NOW335" s="2"/>
      <c r="NOX335" s="2"/>
      <c r="NOY335" s="2"/>
      <c r="NOZ335" s="2"/>
      <c r="NPA335" s="2"/>
      <c r="NPB335" s="2"/>
      <c r="NPC335" s="2"/>
      <c r="NPD335" s="2"/>
      <c r="NPE335" s="2"/>
      <c r="NPF335" s="2"/>
      <c r="NPG335" s="2"/>
      <c r="NPH335" s="2"/>
      <c r="NPI335" s="2"/>
      <c r="NPJ335" s="2"/>
      <c r="NPK335" s="2"/>
      <c r="NPL335" s="2"/>
      <c r="NPM335" s="2"/>
      <c r="NPN335" s="2"/>
      <c r="NPO335" s="2"/>
      <c r="NPP335" s="2"/>
      <c r="NPQ335" s="2"/>
      <c r="NPR335" s="2"/>
      <c r="NPS335" s="2"/>
      <c r="NPT335" s="2"/>
      <c r="NPU335" s="2"/>
      <c r="NPV335" s="2"/>
      <c r="NPW335" s="2"/>
      <c r="NPX335" s="2"/>
      <c r="NPY335" s="2"/>
      <c r="NPZ335" s="2"/>
      <c r="NQA335" s="2"/>
      <c r="NQB335" s="2"/>
      <c r="NQC335" s="2"/>
      <c r="NQD335" s="2"/>
      <c r="NQE335" s="2"/>
      <c r="NQF335" s="2"/>
      <c r="NQG335" s="2"/>
      <c r="NQH335" s="2"/>
      <c r="NQI335" s="2"/>
      <c r="NQJ335" s="2"/>
      <c r="NQK335" s="2"/>
      <c r="NQL335" s="2"/>
      <c r="NQM335" s="2"/>
      <c r="NQN335" s="2"/>
      <c r="NQO335" s="2"/>
      <c r="NQP335" s="2"/>
      <c r="NQQ335" s="2"/>
      <c r="NQR335" s="2"/>
      <c r="NQS335" s="2"/>
      <c r="NQT335" s="2"/>
      <c r="NQU335" s="2"/>
      <c r="NQV335" s="2"/>
      <c r="NQW335" s="2"/>
      <c r="NQX335" s="2"/>
      <c r="NQY335" s="2"/>
      <c r="NQZ335" s="2"/>
      <c r="NRA335" s="2"/>
      <c r="NRB335" s="2"/>
      <c r="NRC335" s="2"/>
      <c r="NRD335" s="2"/>
      <c r="NRE335" s="2"/>
      <c r="NRF335" s="2"/>
      <c r="NRG335" s="2"/>
      <c r="NRH335" s="2"/>
      <c r="NRI335" s="2"/>
      <c r="NRJ335" s="2"/>
      <c r="NRK335" s="2"/>
      <c r="NRL335" s="2"/>
      <c r="NRM335" s="2"/>
      <c r="NRN335" s="2"/>
      <c r="NRO335" s="2"/>
      <c r="NRP335" s="2"/>
      <c r="NRQ335" s="2"/>
      <c r="NRR335" s="2"/>
      <c r="NRS335" s="2"/>
      <c r="NRT335" s="2"/>
      <c r="NRU335" s="2"/>
      <c r="NRV335" s="2"/>
      <c r="NRW335" s="2"/>
      <c r="NRX335" s="2"/>
      <c r="NRY335" s="2"/>
      <c r="NRZ335" s="2"/>
      <c r="NSA335" s="2"/>
      <c r="NSB335" s="2"/>
      <c r="NSC335" s="2"/>
      <c r="NSD335" s="2"/>
      <c r="NSE335" s="2"/>
      <c r="NSF335" s="2"/>
      <c r="NSG335" s="2"/>
      <c r="NSH335" s="2"/>
      <c r="NSI335" s="2"/>
      <c r="NSJ335" s="2"/>
      <c r="NSK335" s="2"/>
      <c r="NSL335" s="2"/>
      <c r="NSM335" s="2"/>
      <c r="NSN335" s="2"/>
      <c r="NSO335" s="2"/>
      <c r="NSP335" s="2"/>
      <c r="NSQ335" s="2"/>
      <c r="NSR335" s="2"/>
      <c r="NSS335" s="2"/>
      <c r="NST335" s="2"/>
      <c r="NSU335" s="2"/>
      <c r="NSV335" s="2"/>
      <c r="NSW335" s="2"/>
      <c r="NSX335" s="2"/>
      <c r="NSY335" s="2"/>
      <c r="NSZ335" s="2"/>
      <c r="NTA335" s="2"/>
      <c r="NTB335" s="2"/>
      <c r="NTC335" s="2"/>
      <c r="NTD335" s="2"/>
      <c r="NTE335" s="2"/>
      <c r="NTF335" s="2"/>
      <c r="NTG335" s="2"/>
      <c r="NTH335" s="2"/>
      <c r="NTI335" s="2"/>
      <c r="NTJ335" s="2"/>
      <c r="NTK335" s="2"/>
      <c r="NTL335" s="2"/>
      <c r="NTM335" s="2"/>
      <c r="NTN335" s="2"/>
      <c r="NTO335" s="2"/>
      <c r="NTP335" s="2"/>
      <c r="NTQ335" s="2"/>
      <c r="NTR335" s="2"/>
      <c r="NTS335" s="2"/>
      <c r="NTT335" s="2"/>
      <c r="NTU335" s="2"/>
      <c r="NTV335" s="2"/>
      <c r="NTW335" s="2"/>
      <c r="NTX335" s="2"/>
      <c r="NTY335" s="2"/>
      <c r="NTZ335" s="2"/>
      <c r="NUA335" s="2"/>
      <c r="NUB335" s="2"/>
      <c r="NUC335" s="2"/>
      <c r="NUD335" s="2"/>
      <c r="NUE335" s="2"/>
      <c r="NUF335" s="2"/>
      <c r="NUG335" s="2"/>
      <c r="NUH335" s="2"/>
      <c r="NUI335" s="2"/>
      <c r="NUJ335" s="2"/>
      <c r="NUK335" s="2"/>
      <c r="NUL335" s="2"/>
      <c r="NUM335" s="2"/>
      <c r="NUN335" s="2"/>
      <c r="NUO335" s="2"/>
      <c r="NUP335" s="2"/>
      <c r="NUQ335" s="2"/>
      <c r="NUR335" s="2"/>
      <c r="NUS335" s="2"/>
      <c r="NUT335" s="2"/>
      <c r="NUU335" s="2"/>
      <c r="NUV335" s="2"/>
      <c r="NUW335" s="2"/>
      <c r="NUX335" s="2"/>
      <c r="NUY335" s="2"/>
      <c r="NUZ335" s="2"/>
      <c r="NVA335" s="2"/>
      <c r="NVB335" s="2"/>
      <c r="NVC335" s="2"/>
      <c r="NVD335" s="2"/>
      <c r="NVE335" s="2"/>
      <c r="NVF335" s="2"/>
      <c r="NVG335" s="2"/>
      <c r="NVH335" s="2"/>
      <c r="NVI335" s="2"/>
      <c r="NVJ335" s="2"/>
      <c r="NVK335" s="2"/>
      <c r="NVL335" s="2"/>
      <c r="NVM335" s="2"/>
      <c r="NVN335" s="2"/>
      <c r="NVO335" s="2"/>
      <c r="NVP335" s="2"/>
      <c r="NVQ335" s="2"/>
      <c r="NVR335" s="2"/>
      <c r="NVS335" s="2"/>
      <c r="NVT335" s="2"/>
      <c r="NVU335" s="2"/>
      <c r="NVV335" s="2"/>
      <c r="NVW335" s="2"/>
      <c r="NVX335" s="2"/>
      <c r="NVY335" s="2"/>
      <c r="NVZ335" s="2"/>
      <c r="NWA335" s="2"/>
      <c r="NWB335" s="2"/>
      <c r="NWC335" s="2"/>
      <c r="NWD335" s="2"/>
      <c r="NWE335" s="2"/>
      <c r="NWF335" s="2"/>
      <c r="NWG335" s="2"/>
      <c r="NWH335" s="2"/>
      <c r="NWI335" s="2"/>
      <c r="NWJ335" s="2"/>
      <c r="NWK335" s="2"/>
      <c r="NWL335" s="2"/>
      <c r="NWM335" s="2"/>
      <c r="NWN335" s="2"/>
      <c r="NWO335" s="2"/>
      <c r="NWP335" s="2"/>
      <c r="NWQ335" s="2"/>
      <c r="NWR335" s="2"/>
      <c r="NWS335" s="2"/>
      <c r="NWT335" s="2"/>
      <c r="NWU335" s="2"/>
      <c r="NWV335" s="2"/>
      <c r="NWW335" s="2"/>
      <c r="NWX335" s="2"/>
      <c r="NWY335" s="2"/>
      <c r="NWZ335" s="2"/>
      <c r="NXA335" s="2"/>
      <c r="NXB335" s="2"/>
      <c r="NXC335" s="2"/>
      <c r="NXD335" s="2"/>
      <c r="NXE335" s="2"/>
      <c r="NXF335" s="2"/>
      <c r="NXG335" s="2"/>
      <c r="NXH335" s="2"/>
      <c r="NXI335" s="2"/>
      <c r="NXJ335" s="2"/>
      <c r="NXK335" s="2"/>
      <c r="NXL335" s="2"/>
      <c r="NXM335" s="2"/>
      <c r="NXN335" s="2"/>
      <c r="NXO335" s="2"/>
      <c r="NXP335" s="2"/>
      <c r="NXQ335" s="2"/>
      <c r="NXR335" s="2"/>
      <c r="NXS335" s="2"/>
      <c r="NXT335" s="2"/>
      <c r="NXU335" s="2"/>
      <c r="NXV335" s="2"/>
      <c r="NXW335" s="2"/>
      <c r="NXX335" s="2"/>
      <c r="NXY335" s="2"/>
      <c r="NXZ335" s="2"/>
      <c r="NYA335" s="2"/>
      <c r="NYB335" s="2"/>
      <c r="NYC335" s="2"/>
      <c r="NYD335" s="2"/>
      <c r="NYE335" s="2"/>
      <c r="NYF335" s="2"/>
      <c r="NYG335" s="2"/>
      <c r="NYH335" s="2"/>
      <c r="NYI335" s="2"/>
      <c r="NYJ335" s="2"/>
      <c r="NYK335" s="2"/>
      <c r="NYL335" s="2"/>
      <c r="NYM335" s="2"/>
      <c r="NYN335" s="2"/>
      <c r="NYO335" s="2"/>
      <c r="NYP335" s="2"/>
      <c r="NYQ335" s="2"/>
      <c r="NYR335" s="2"/>
      <c r="NYS335" s="2"/>
      <c r="NYT335" s="2"/>
      <c r="NYU335" s="2"/>
      <c r="NYV335" s="2"/>
      <c r="NYW335" s="2"/>
      <c r="NYX335" s="2"/>
      <c r="NYY335" s="2"/>
      <c r="NYZ335" s="2"/>
      <c r="NZA335" s="2"/>
      <c r="NZB335" s="2"/>
      <c r="NZC335" s="2"/>
      <c r="NZD335" s="2"/>
      <c r="NZE335" s="2"/>
      <c r="NZF335" s="2"/>
      <c r="NZG335" s="2"/>
      <c r="NZH335" s="2"/>
      <c r="NZI335" s="2"/>
      <c r="NZJ335" s="2"/>
      <c r="NZK335" s="2"/>
      <c r="NZL335" s="2"/>
      <c r="NZM335" s="2"/>
      <c r="NZN335" s="2"/>
      <c r="NZO335" s="2"/>
      <c r="NZP335" s="2"/>
      <c r="NZQ335" s="2"/>
      <c r="NZR335" s="2"/>
      <c r="NZS335" s="2"/>
      <c r="NZT335" s="2"/>
      <c r="NZU335" s="2"/>
      <c r="NZV335" s="2"/>
      <c r="NZW335" s="2"/>
      <c r="NZX335" s="2"/>
      <c r="NZY335" s="2"/>
      <c r="NZZ335" s="2"/>
      <c r="OAA335" s="2"/>
      <c r="OAB335" s="2"/>
      <c r="OAC335" s="2"/>
      <c r="OAD335" s="2"/>
      <c r="OAE335" s="2"/>
      <c r="OAF335" s="2"/>
      <c r="OAG335" s="2"/>
      <c r="OAH335" s="2"/>
      <c r="OAI335" s="2"/>
      <c r="OAJ335" s="2"/>
      <c r="OAK335" s="2"/>
      <c r="OAL335" s="2"/>
      <c r="OAM335" s="2"/>
      <c r="OAN335" s="2"/>
      <c r="OAO335" s="2"/>
      <c r="OAP335" s="2"/>
      <c r="OAQ335" s="2"/>
      <c r="OAR335" s="2"/>
      <c r="OAS335" s="2"/>
      <c r="OAT335" s="2"/>
      <c r="OAU335" s="2"/>
      <c r="OAV335" s="2"/>
      <c r="OAW335" s="2"/>
      <c r="OAX335" s="2"/>
      <c r="OAY335" s="2"/>
      <c r="OAZ335" s="2"/>
      <c r="OBA335" s="2"/>
      <c r="OBB335" s="2"/>
      <c r="OBC335" s="2"/>
      <c r="OBD335" s="2"/>
      <c r="OBE335" s="2"/>
      <c r="OBF335" s="2"/>
      <c r="OBG335" s="2"/>
      <c r="OBH335" s="2"/>
      <c r="OBI335" s="2"/>
      <c r="OBJ335" s="2"/>
      <c r="OBK335" s="2"/>
      <c r="OBL335" s="2"/>
      <c r="OBM335" s="2"/>
      <c r="OBN335" s="2"/>
      <c r="OBO335" s="2"/>
      <c r="OBP335" s="2"/>
      <c r="OBQ335" s="2"/>
      <c r="OBR335" s="2"/>
      <c r="OBS335" s="2"/>
      <c r="OBT335" s="2"/>
      <c r="OBU335" s="2"/>
      <c r="OBV335" s="2"/>
      <c r="OBW335" s="2"/>
      <c r="OBX335" s="2"/>
      <c r="OBY335" s="2"/>
      <c r="OBZ335" s="2"/>
      <c r="OCA335" s="2"/>
      <c r="OCB335" s="2"/>
      <c r="OCC335" s="2"/>
      <c r="OCD335" s="2"/>
      <c r="OCE335" s="2"/>
      <c r="OCF335" s="2"/>
      <c r="OCG335" s="2"/>
      <c r="OCH335" s="2"/>
      <c r="OCI335" s="2"/>
      <c r="OCJ335" s="2"/>
      <c r="OCK335" s="2"/>
      <c r="OCL335" s="2"/>
      <c r="OCM335" s="2"/>
      <c r="OCN335" s="2"/>
      <c r="OCO335" s="2"/>
      <c r="OCP335" s="2"/>
      <c r="OCQ335" s="2"/>
      <c r="OCR335" s="2"/>
      <c r="OCS335" s="2"/>
      <c r="OCT335" s="2"/>
      <c r="OCU335" s="2"/>
      <c r="OCV335" s="2"/>
      <c r="OCW335" s="2"/>
      <c r="OCX335" s="2"/>
      <c r="OCY335" s="2"/>
      <c r="OCZ335" s="2"/>
      <c r="ODA335" s="2"/>
      <c r="ODB335" s="2"/>
      <c r="ODC335" s="2"/>
      <c r="ODD335" s="2"/>
      <c r="ODE335" s="2"/>
      <c r="ODF335" s="2"/>
      <c r="ODG335" s="2"/>
      <c r="ODH335" s="2"/>
      <c r="ODI335" s="2"/>
      <c r="ODJ335" s="2"/>
      <c r="ODK335" s="2"/>
      <c r="ODL335" s="2"/>
      <c r="ODM335" s="2"/>
      <c r="ODN335" s="2"/>
      <c r="ODO335" s="2"/>
      <c r="ODP335" s="2"/>
      <c r="ODQ335" s="2"/>
      <c r="ODR335" s="2"/>
      <c r="ODS335" s="2"/>
      <c r="ODT335" s="2"/>
      <c r="ODU335" s="2"/>
      <c r="ODV335" s="2"/>
      <c r="ODW335" s="2"/>
      <c r="ODX335" s="2"/>
      <c r="ODY335" s="2"/>
      <c r="ODZ335" s="2"/>
      <c r="OEA335" s="2"/>
      <c r="OEB335" s="2"/>
      <c r="OEC335" s="2"/>
      <c r="OED335" s="2"/>
      <c r="OEE335" s="2"/>
      <c r="OEF335" s="2"/>
      <c r="OEG335" s="2"/>
      <c r="OEH335" s="2"/>
      <c r="OEI335" s="2"/>
      <c r="OEJ335" s="2"/>
      <c r="OEK335" s="2"/>
      <c r="OEL335" s="2"/>
      <c r="OEM335" s="2"/>
      <c r="OEN335" s="2"/>
      <c r="OEO335" s="2"/>
      <c r="OEP335" s="2"/>
      <c r="OEQ335" s="2"/>
      <c r="OER335" s="2"/>
      <c r="OES335" s="2"/>
      <c r="OET335" s="2"/>
      <c r="OEU335" s="2"/>
      <c r="OEV335" s="2"/>
      <c r="OEW335" s="2"/>
      <c r="OEX335" s="2"/>
      <c r="OEY335" s="2"/>
      <c r="OEZ335" s="2"/>
      <c r="OFA335" s="2"/>
      <c r="OFB335" s="2"/>
      <c r="OFC335" s="2"/>
      <c r="OFD335" s="2"/>
      <c r="OFE335" s="2"/>
      <c r="OFF335" s="2"/>
      <c r="OFG335" s="2"/>
      <c r="OFH335" s="2"/>
      <c r="OFI335" s="2"/>
      <c r="OFJ335" s="2"/>
      <c r="OFK335" s="2"/>
      <c r="OFL335" s="2"/>
      <c r="OFM335" s="2"/>
      <c r="OFN335" s="2"/>
      <c r="OFO335" s="2"/>
      <c r="OFP335" s="2"/>
      <c r="OFQ335" s="2"/>
      <c r="OFR335" s="2"/>
      <c r="OFS335" s="2"/>
      <c r="OFT335" s="2"/>
      <c r="OFU335" s="2"/>
      <c r="OFV335" s="2"/>
      <c r="OFW335" s="2"/>
      <c r="OFX335" s="2"/>
      <c r="OFY335" s="2"/>
      <c r="OFZ335" s="2"/>
      <c r="OGA335" s="2"/>
      <c r="OGB335" s="2"/>
      <c r="OGC335" s="2"/>
      <c r="OGD335" s="2"/>
      <c r="OGE335" s="2"/>
      <c r="OGF335" s="2"/>
      <c r="OGG335" s="2"/>
      <c r="OGH335" s="2"/>
      <c r="OGI335" s="2"/>
      <c r="OGJ335" s="2"/>
      <c r="OGK335" s="2"/>
      <c r="OGL335" s="2"/>
      <c r="OGM335" s="2"/>
      <c r="OGN335" s="2"/>
      <c r="OGO335" s="2"/>
      <c r="OGP335" s="2"/>
      <c r="OGQ335" s="2"/>
      <c r="OGR335" s="2"/>
      <c r="OGS335" s="2"/>
      <c r="OGT335" s="2"/>
      <c r="OGU335" s="2"/>
      <c r="OGV335" s="2"/>
      <c r="OGW335" s="2"/>
      <c r="OGX335" s="2"/>
      <c r="OGY335" s="2"/>
      <c r="OGZ335" s="2"/>
      <c r="OHA335" s="2"/>
      <c r="OHB335" s="2"/>
      <c r="OHC335" s="2"/>
      <c r="OHD335" s="2"/>
      <c r="OHE335" s="2"/>
      <c r="OHF335" s="2"/>
      <c r="OHG335" s="2"/>
      <c r="OHH335" s="2"/>
      <c r="OHI335" s="2"/>
      <c r="OHJ335" s="2"/>
      <c r="OHK335" s="2"/>
      <c r="OHL335" s="2"/>
      <c r="OHM335" s="2"/>
      <c r="OHN335" s="2"/>
      <c r="OHO335" s="2"/>
      <c r="OHP335" s="2"/>
      <c r="OHQ335" s="2"/>
      <c r="OHR335" s="2"/>
      <c r="OHS335" s="2"/>
      <c r="OHT335" s="2"/>
      <c r="OHU335" s="2"/>
      <c r="OHV335" s="2"/>
      <c r="OHW335" s="2"/>
      <c r="OHX335" s="2"/>
      <c r="OHY335" s="2"/>
      <c r="OHZ335" s="2"/>
      <c r="OIA335" s="2"/>
      <c r="OIB335" s="2"/>
      <c r="OIC335" s="2"/>
      <c r="OID335" s="2"/>
      <c r="OIE335" s="2"/>
      <c r="OIF335" s="2"/>
      <c r="OIG335" s="2"/>
      <c r="OIH335" s="2"/>
      <c r="OII335" s="2"/>
      <c r="OIJ335" s="2"/>
      <c r="OIK335" s="2"/>
      <c r="OIL335" s="2"/>
      <c r="OIM335" s="2"/>
      <c r="OIN335" s="2"/>
      <c r="OIO335" s="2"/>
      <c r="OIP335" s="2"/>
      <c r="OIQ335" s="2"/>
      <c r="OIR335" s="2"/>
      <c r="OIS335" s="2"/>
      <c r="OIT335" s="2"/>
      <c r="OIU335" s="2"/>
      <c r="OIV335" s="2"/>
      <c r="OIW335" s="2"/>
      <c r="OIX335" s="2"/>
      <c r="OIY335" s="2"/>
      <c r="OIZ335" s="2"/>
      <c r="OJA335" s="2"/>
      <c r="OJB335" s="2"/>
      <c r="OJC335" s="2"/>
      <c r="OJD335" s="2"/>
      <c r="OJE335" s="2"/>
      <c r="OJF335" s="2"/>
      <c r="OJG335" s="2"/>
      <c r="OJH335" s="2"/>
      <c r="OJI335" s="2"/>
      <c r="OJJ335" s="2"/>
      <c r="OJK335" s="2"/>
      <c r="OJL335" s="2"/>
      <c r="OJM335" s="2"/>
      <c r="OJN335" s="2"/>
      <c r="OJO335" s="2"/>
      <c r="OJP335" s="2"/>
      <c r="OJQ335" s="2"/>
      <c r="OJR335" s="2"/>
      <c r="OJS335" s="2"/>
      <c r="OJT335" s="2"/>
      <c r="OJU335" s="2"/>
      <c r="OJV335" s="2"/>
      <c r="OJW335" s="2"/>
      <c r="OJX335" s="2"/>
      <c r="OJY335" s="2"/>
      <c r="OJZ335" s="2"/>
      <c r="OKA335" s="2"/>
      <c r="OKB335" s="2"/>
      <c r="OKC335" s="2"/>
      <c r="OKD335" s="2"/>
      <c r="OKE335" s="2"/>
      <c r="OKF335" s="2"/>
      <c r="OKG335" s="2"/>
      <c r="OKH335" s="2"/>
      <c r="OKI335" s="2"/>
      <c r="OKJ335" s="2"/>
      <c r="OKK335" s="2"/>
      <c r="OKL335" s="2"/>
      <c r="OKM335" s="2"/>
      <c r="OKN335" s="2"/>
      <c r="OKO335" s="2"/>
      <c r="OKP335" s="2"/>
      <c r="OKQ335" s="2"/>
      <c r="OKR335" s="2"/>
      <c r="OKS335" s="2"/>
      <c r="OKT335" s="2"/>
      <c r="OKU335" s="2"/>
      <c r="OKV335" s="2"/>
      <c r="OKW335" s="2"/>
      <c r="OKX335" s="2"/>
      <c r="OKY335" s="2"/>
      <c r="OKZ335" s="2"/>
      <c r="OLA335" s="2"/>
      <c r="OLB335" s="2"/>
      <c r="OLC335" s="2"/>
      <c r="OLD335" s="2"/>
      <c r="OLE335" s="2"/>
      <c r="OLF335" s="2"/>
      <c r="OLG335" s="2"/>
      <c r="OLH335" s="2"/>
      <c r="OLI335" s="2"/>
      <c r="OLJ335" s="2"/>
      <c r="OLK335" s="2"/>
      <c r="OLL335" s="2"/>
      <c r="OLM335" s="2"/>
      <c r="OLN335" s="2"/>
      <c r="OLO335" s="2"/>
      <c r="OLP335" s="2"/>
      <c r="OLQ335" s="2"/>
      <c r="OLR335" s="2"/>
      <c r="OLS335" s="2"/>
      <c r="OLT335" s="2"/>
      <c r="OLU335" s="2"/>
      <c r="OLV335" s="2"/>
      <c r="OLW335" s="2"/>
      <c r="OLX335" s="2"/>
      <c r="OLY335" s="2"/>
      <c r="OLZ335" s="2"/>
      <c r="OMA335" s="2"/>
      <c r="OMB335" s="2"/>
      <c r="OMC335" s="2"/>
      <c r="OMD335" s="2"/>
      <c r="OME335" s="2"/>
      <c r="OMF335" s="2"/>
      <c r="OMG335" s="2"/>
      <c r="OMH335" s="2"/>
      <c r="OMI335" s="2"/>
      <c r="OMJ335" s="2"/>
      <c r="OMK335" s="2"/>
      <c r="OML335" s="2"/>
      <c r="OMM335" s="2"/>
      <c r="OMN335" s="2"/>
      <c r="OMO335" s="2"/>
      <c r="OMP335" s="2"/>
      <c r="OMQ335" s="2"/>
      <c r="OMR335" s="2"/>
      <c r="OMS335" s="2"/>
      <c r="OMT335" s="2"/>
      <c r="OMU335" s="2"/>
      <c r="OMV335" s="2"/>
      <c r="OMW335" s="2"/>
      <c r="OMX335" s="2"/>
      <c r="OMY335" s="2"/>
      <c r="OMZ335" s="2"/>
      <c r="ONA335" s="2"/>
      <c r="ONB335" s="2"/>
      <c r="ONC335" s="2"/>
      <c r="OND335" s="2"/>
      <c r="ONE335" s="2"/>
      <c r="ONF335" s="2"/>
      <c r="ONG335" s="2"/>
      <c r="ONH335" s="2"/>
      <c r="ONI335" s="2"/>
      <c r="ONJ335" s="2"/>
      <c r="ONK335" s="2"/>
      <c r="ONL335" s="2"/>
      <c r="ONM335" s="2"/>
      <c r="ONN335" s="2"/>
      <c r="ONO335" s="2"/>
      <c r="ONP335" s="2"/>
      <c r="ONQ335" s="2"/>
      <c r="ONR335" s="2"/>
      <c r="ONS335" s="2"/>
      <c r="ONT335" s="2"/>
      <c r="ONU335" s="2"/>
      <c r="ONV335" s="2"/>
      <c r="ONW335" s="2"/>
      <c r="ONX335" s="2"/>
      <c r="ONY335" s="2"/>
      <c r="ONZ335" s="2"/>
      <c r="OOA335" s="2"/>
      <c r="OOB335" s="2"/>
      <c r="OOC335" s="2"/>
      <c r="OOD335" s="2"/>
      <c r="OOE335" s="2"/>
      <c r="OOF335" s="2"/>
      <c r="OOG335" s="2"/>
      <c r="OOH335" s="2"/>
      <c r="OOI335" s="2"/>
      <c r="OOJ335" s="2"/>
      <c r="OOK335" s="2"/>
      <c r="OOL335" s="2"/>
      <c r="OOM335" s="2"/>
      <c r="OON335" s="2"/>
      <c r="OOO335" s="2"/>
      <c r="OOP335" s="2"/>
      <c r="OOQ335" s="2"/>
      <c r="OOR335" s="2"/>
      <c r="OOS335" s="2"/>
      <c r="OOT335" s="2"/>
      <c r="OOU335" s="2"/>
      <c r="OOV335" s="2"/>
      <c r="OOW335" s="2"/>
      <c r="OOX335" s="2"/>
      <c r="OOY335" s="2"/>
      <c r="OOZ335" s="2"/>
      <c r="OPA335" s="2"/>
      <c r="OPB335" s="2"/>
      <c r="OPC335" s="2"/>
      <c r="OPD335" s="2"/>
      <c r="OPE335" s="2"/>
      <c r="OPF335" s="2"/>
      <c r="OPG335" s="2"/>
      <c r="OPH335" s="2"/>
      <c r="OPI335" s="2"/>
      <c r="OPJ335" s="2"/>
      <c r="OPK335" s="2"/>
      <c r="OPL335" s="2"/>
      <c r="OPM335" s="2"/>
      <c r="OPN335" s="2"/>
      <c r="OPO335" s="2"/>
      <c r="OPP335" s="2"/>
      <c r="OPQ335" s="2"/>
      <c r="OPR335" s="2"/>
      <c r="OPS335" s="2"/>
      <c r="OPT335" s="2"/>
      <c r="OPU335" s="2"/>
      <c r="OPV335" s="2"/>
      <c r="OPW335" s="2"/>
      <c r="OPX335" s="2"/>
      <c r="OPY335" s="2"/>
      <c r="OPZ335" s="2"/>
      <c r="OQA335" s="2"/>
      <c r="OQB335" s="2"/>
      <c r="OQC335" s="2"/>
      <c r="OQD335" s="2"/>
      <c r="OQE335" s="2"/>
      <c r="OQF335" s="2"/>
      <c r="OQG335" s="2"/>
      <c r="OQH335" s="2"/>
      <c r="OQI335" s="2"/>
      <c r="OQJ335" s="2"/>
      <c r="OQK335" s="2"/>
      <c r="OQL335" s="2"/>
      <c r="OQM335" s="2"/>
      <c r="OQN335" s="2"/>
      <c r="OQO335" s="2"/>
      <c r="OQP335" s="2"/>
      <c r="OQQ335" s="2"/>
      <c r="OQR335" s="2"/>
      <c r="OQS335" s="2"/>
      <c r="OQT335" s="2"/>
      <c r="OQU335" s="2"/>
      <c r="OQV335" s="2"/>
      <c r="OQW335" s="2"/>
      <c r="OQX335" s="2"/>
      <c r="OQY335" s="2"/>
      <c r="OQZ335" s="2"/>
      <c r="ORA335" s="2"/>
      <c r="ORB335" s="2"/>
      <c r="ORC335" s="2"/>
      <c r="ORD335" s="2"/>
      <c r="ORE335" s="2"/>
      <c r="ORF335" s="2"/>
      <c r="ORG335" s="2"/>
      <c r="ORH335" s="2"/>
      <c r="ORI335" s="2"/>
      <c r="ORJ335" s="2"/>
      <c r="ORK335" s="2"/>
      <c r="ORL335" s="2"/>
      <c r="ORM335" s="2"/>
      <c r="ORN335" s="2"/>
      <c r="ORO335" s="2"/>
      <c r="ORP335" s="2"/>
      <c r="ORQ335" s="2"/>
      <c r="ORR335" s="2"/>
      <c r="ORS335" s="2"/>
      <c r="ORT335" s="2"/>
      <c r="ORU335" s="2"/>
      <c r="ORV335" s="2"/>
      <c r="ORW335" s="2"/>
      <c r="ORX335" s="2"/>
      <c r="ORY335" s="2"/>
      <c r="ORZ335" s="2"/>
      <c r="OSA335" s="2"/>
      <c r="OSB335" s="2"/>
      <c r="OSC335" s="2"/>
      <c r="OSD335" s="2"/>
      <c r="OSE335" s="2"/>
      <c r="OSF335" s="2"/>
      <c r="OSG335" s="2"/>
      <c r="OSH335" s="2"/>
      <c r="OSI335" s="2"/>
      <c r="OSJ335" s="2"/>
      <c r="OSK335" s="2"/>
      <c r="OSL335" s="2"/>
      <c r="OSM335" s="2"/>
      <c r="OSN335" s="2"/>
      <c r="OSO335" s="2"/>
      <c r="OSP335" s="2"/>
      <c r="OSQ335" s="2"/>
      <c r="OSR335" s="2"/>
      <c r="OSS335" s="2"/>
      <c r="OST335" s="2"/>
      <c r="OSU335" s="2"/>
      <c r="OSV335" s="2"/>
      <c r="OSW335" s="2"/>
      <c r="OSX335" s="2"/>
      <c r="OSY335" s="2"/>
      <c r="OSZ335" s="2"/>
      <c r="OTA335" s="2"/>
      <c r="OTB335" s="2"/>
      <c r="OTC335" s="2"/>
      <c r="OTD335" s="2"/>
      <c r="OTE335" s="2"/>
      <c r="OTF335" s="2"/>
      <c r="OTG335" s="2"/>
      <c r="OTH335" s="2"/>
      <c r="OTI335" s="2"/>
      <c r="OTJ335" s="2"/>
      <c r="OTK335" s="2"/>
      <c r="OTL335" s="2"/>
      <c r="OTM335" s="2"/>
      <c r="OTN335" s="2"/>
      <c r="OTO335" s="2"/>
      <c r="OTP335" s="2"/>
      <c r="OTQ335" s="2"/>
      <c r="OTR335" s="2"/>
      <c r="OTS335" s="2"/>
      <c r="OTT335" s="2"/>
      <c r="OTU335" s="2"/>
      <c r="OTV335" s="2"/>
      <c r="OTW335" s="2"/>
      <c r="OTX335" s="2"/>
      <c r="OTY335" s="2"/>
      <c r="OTZ335" s="2"/>
      <c r="OUA335" s="2"/>
      <c r="OUB335" s="2"/>
      <c r="OUC335" s="2"/>
      <c r="OUD335" s="2"/>
      <c r="OUE335" s="2"/>
      <c r="OUF335" s="2"/>
      <c r="OUG335" s="2"/>
      <c r="OUH335" s="2"/>
      <c r="OUI335" s="2"/>
      <c r="OUJ335" s="2"/>
      <c r="OUK335" s="2"/>
      <c r="OUL335" s="2"/>
      <c r="OUM335" s="2"/>
      <c r="OUN335" s="2"/>
      <c r="OUO335" s="2"/>
      <c r="OUP335" s="2"/>
      <c r="OUQ335" s="2"/>
      <c r="OUR335" s="2"/>
      <c r="OUS335" s="2"/>
      <c r="OUT335" s="2"/>
      <c r="OUU335" s="2"/>
      <c r="OUV335" s="2"/>
      <c r="OUW335" s="2"/>
      <c r="OUX335" s="2"/>
      <c r="OUY335" s="2"/>
      <c r="OUZ335" s="2"/>
      <c r="OVA335" s="2"/>
      <c r="OVB335" s="2"/>
      <c r="OVC335" s="2"/>
      <c r="OVD335" s="2"/>
      <c r="OVE335" s="2"/>
      <c r="OVF335" s="2"/>
      <c r="OVG335" s="2"/>
      <c r="OVH335" s="2"/>
      <c r="OVI335" s="2"/>
      <c r="OVJ335" s="2"/>
      <c r="OVK335" s="2"/>
      <c r="OVL335" s="2"/>
      <c r="OVM335" s="2"/>
      <c r="OVN335" s="2"/>
      <c r="OVO335" s="2"/>
      <c r="OVP335" s="2"/>
      <c r="OVQ335" s="2"/>
      <c r="OVR335" s="2"/>
      <c r="OVS335" s="2"/>
      <c r="OVT335" s="2"/>
      <c r="OVU335" s="2"/>
      <c r="OVV335" s="2"/>
      <c r="OVW335" s="2"/>
      <c r="OVX335" s="2"/>
      <c r="OVY335" s="2"/>
      <c r="OVZ335" s="2"/>
      <c r="OWA335" s="2"/>
      <c r="OWB335" s="2"/>
      <c r="OWC335" s="2"/>
      <c r="OWD335" s="2"/>
      <c r="OWE335" s="2"/>
      <c r="OWF335" s="2"/>
      <c r="OWG335" s="2"/>
      <c r="OWH335" s="2"/>
      <c r="OWI335" s="2"/>
      <c r="OWJ335" s="2"/>
      <c r="OWK335" s="2"/>
      <c r="OWL335" s="2"/>
      <c r="OWM335" s="2"/>
      <c r="OWN335" s="2"/>
      <c r="OWO335" s="2"/>
      <c r="OWP335" s="2"/>
      <c r="OWQ335" s="2"/>
      <c r="OWR335" s="2"/>
      <c r="OWS335" s="2"/>
      <c r="OWT335" s="2"/>
      <c r="OWU335" s="2"/>
      <c r="OWV335" s="2"/>
      <c r="OWW335" s="2"/>
      <c r="OWX335" s="2"/>
      <c r="OWY335" s="2"/>
      <c r="OWZ335" s="2"/>
      <c r="OXA335" s="2"/>
      <c r="OXB335" s="2"/>
      <c r="OXC335" s="2"/>
      <c r="OXD335" s="2"/>
      <c r="OXE335" s="2"/>
      <c r="OXF335" s="2"/>
      <c r="OXG335" s="2"/>
      <c r="OXH335" s="2"/>
      <c r="OXI335" s="2"/>
      <c r="OXJ335" s="2"/>
      <c r="OXK335" s="2"/>
      <c r="OXL335" s="2"/>
      <c r="OXM335" s="2"/>
      <c r="OXN335" s="2"/>
      <c r="OXO335" s="2"/>
      <c r="OXP335" s="2"/>
      <c r="OXQ335" s="2"/>
      <c r="OXR335" s="2"/>
      <c r="OXS335" s="2"/>
      <c r="OXT335" s="2"/>
      <c r="OXU335" s="2"/>
      <c r="OXV335" s="2"/>
      <c r="OXW335" s="2"/>
      <c r="OXX335" s="2"/>
      <c r="OXY335" s="2"/>
      <c r="OXZ335" s="2"/>
      <c r="OYA335" s="2"/>
      <c r="OYB335" s="2"/>
      <c r="OYC335" s="2"/>
      <c r="OYD335" s="2"/>
      <c r="OYE335" s="2"/>
      <c r="OYF335" s="2"/>
      <c r="OYG335" s="2"/>
      <c r="OYH335" s="2"/>
      <c r="OYI335" s="2"/>
      <c r="OYJ335" s="2"/>
      <c r="OYK335" s="2"/>
      <c r="OYL335" s="2"/>
      <c r="OYM335" s="2"/>
      <c r="OYN335" s="2"/>
      <c r="OYO335" s="2"/>
      <c r="OYP335" s="2"/>
      <c r="OYQ335" s="2"/>
      <c r="OYR335" s="2"/>
      <c r="OYS335" s="2"/>
      <c r="OYT335" s="2"/>
      <c r="OYU335" s="2"/>
      <c r="OYV335" s="2"/>
      <c r="OYW335" s="2"/>
      <c r="OYX335" s="2"/>
      <c r="OYY335" s="2"/>
      <c r="OYZ335" s="2"/>
      <c r="OZA335" s="2"/>
      <c r="OZB335" s="2"/>
      <c r="OZC335" s="2"/>
      <c r="OZD335" s="2"/>
      <c r="OZE335" s="2"/>
      <c r="OZF335" s="2"/>
      <c r="OZG335" s="2"/>
      <c r="OZH335" s="2"/>
      <c r="OZI335" s="2"/>
      <c r="OZJ335" s="2"/>
      <c r="OZK335" s="2"/>
      <c r="OZL335" s="2"/>
      <c r="OZM335" s="2"/>
      <c r="OZN335" s="2"/>
      <c r="OZO335" s="2"/>
      <c r="OZP335" s="2"/>
      <c r="OZQ335" s="2"/>
      <c r="OZR335" s="2"/>
      <c r="OZS335" s="2"/>
      <c r="OZT335" s="2"/>
      <c r="OZU335" s="2"/>
      <c r="OZV335" s="2"/>
      <c r="OZW335" s="2"/>
      <c r="OZX335" s="2"/>
      <c r="OZY335" s="2"/>
      <c r="OZZ335" s="2"/>
      <c r="PAA335" s="2"/>
      <c r="PAB335" s="2"/>
      <c r="PAC335" s="2"/>
      <c r="PAD335" s="2"/>
      <c r="PAE335" s="2"/>
      <c r="PAF335" s="2"/>
      <c r="PAG335" s="2"/>
      <c r="PAH335" s="2"/>
      <c r="PAI335" s="2"/>
      <c r="PAJ335" s="2"/>
      <c r="PAK335" s="2"/>
      <c r="PAL335" s="2"/>
      <c r="PAM335" s="2"/>
      <c r="PAN335" s="2"/>
      <c r="PAO335" s="2"/>
      <c r="PAP335" s="2"/>
      <c r="PAQ335" s="2"/>
      <c r="PAR335" s="2"/>
      <c r="PAS335" s="2"/>
      <c r="PAT335" s="2"/>
      <c r="PAU335" s="2"/>
      <c r="PAV335" s="2"/>
      <c r="PAW335" s="2"/>
      <c r="PAX335" s="2"/>
      <c r="PAY335" s="2"/>
      <c r="PAZ335" s="2"/>
      <c r="PBA335" s="2"/>
      <c r="PBB335" s="2"/>
      <c r="PBC335" s="2"/>
      <c r="PBD335" s="2"/>
      <c r="PBE335" s="2"/>
      <c r="PBF335" s="2"/>
      <c r="PBG335" s="2"/>
      <c r="PBH335" s="2"/>
      <c r="PBI335" s="2"/>
      <c r="PBJ335" s="2"/>
      <c r="PBK335" s="2"/>
      <c r="PBL335" s="2"/>
      <c r="PBM335" s="2"/>
      <c r="PBN335" s="2"/>
      <c r="PBO335" s="2"/>
      <c r="PBP335" s="2"/>
      <c r="PBQ335" s="2"/>
      <c r="PBR335" s="2"/>
      <c r="PBS335" s="2"/>
      <c r="PBT335" s="2"/>
      <c r="PBU335" s="2"/>
      <c r="PBV335" s="2"/>
      <c r="PBW335" s="2"/>
      <c r="PBX335" s="2"/>
      <c r="PBY335" s="2"/>
      <c r="PBZ335" s="2"/>
      <c r="PCA335" s="2"/>
      <c r="PCB335" s="2"/>
      <c r="PCC335" s="2"/>
      <c r="PCD335" s="2"/>
      <c r="PCE335" s="2"/>
      <c r="PCF335" s="2"/>
      <c r="PCG335" s="2"/>
      <c r="PCH335" s="2"/>
      <c r="PCI335" s="2"/>
      <c r="PCJ335" s="2"/>
      <c r="PCK335" s="2"/>
      <c r="PCL335" s="2"/>
      <c r="PCM335" s="2"/>
      <c r="PCN335" s="2"/>
      <c r="PCO335" s="2"/>
      <c r="PCP335" s="2"/>
      <c r="PCQ335" s="2"/>
      <c r="PCR335" s="2"/>
      <c r="PCS335" s="2"/>
      <c r="PCT335" s="2"/>
      <c r="PCU335" s="2"/>
      <c r="PCV335" s="2"/>
      <c r="PCW335" s="2"/>
      <c r="PCX335" s="2"/>
      <c r="PCY335" s="2"/>
      <c r="PCZ335" s="2"/>
      <c r="PDA335" s="2"/>
      <c r="PDB335" s="2"/>
      <c r="PDC335" s="2"/>
      <c r="PDD335" s="2"/>
      <c r="PDE335" s="2"/>
      <c r="PDF335" s="2"/>
      <c r="PDG335" s="2"/>
      <c r="PDH335" s="2"/>
      <c r="PDI335" s="2"/>
      <c r="PDJ335" s="2"/>
      <c r="PDK335" s="2"/>
      <c r="PDL335" s="2"/>
      <c r="PDM335" s="2"/>
      <c r="PDN335" s="2"/>
      <c r="PDO335" s="2"/>
      <c r="PDP335" s="2"/>
      <c r="PDQ335" s="2"/>
      <c r="PDR335" s="2"/>
      <c r="PDS335" s="2"/>
      <c r="PDT335" s="2"/>
      <c r="PDU335" s="2"/>
      <c r="PDV335" s="2"/>
      <c r="PDW335" s="2"/>
      <c r="PDX335" s="2"/>
      <c r="PDY335" s="2"/>
      <c r="PDZ335" s="2"/>
      <c r="PEA335" s="2"/>
      <c r="PEB335" s="2"/>
      <c r="PEC335" s="2"/>
      <c r="PED335" s="2"/>
      <c r="PEE335" s="2"/>
      <c r="PEF335" s="2"/>
      <c r="PEG335" s="2"/>
      <c r="PEH335" s="2"/>
      <c r="PEI335" s="2"/>
      <c r="PEJ335" s="2"/>
      <c r="PEK335" s="2"/>
      <c r="PEL335" s="2"/>
      <c r="PEM335" s="2"/>
      <c r="PEN335" s="2"/>
      <c r="PEO335" s="2"/>
      <c r="PEP335" s="2"/>
      <c r="PEQ335" s="2"/>
      <c r="PER335" s="2"/>
      <c r="PES335" s="2"/>
      <c r="PET335" s="2"/>
      <c r="PEU335" s="2"/>
      <c r="PEV335" s="2"/>
      <c r="PEW335" s="2"/>
      <c r="PEX335" s="2"/>
      <c r="PEY335" s="2"/>
      <c r="PEZ335" s="2"/>
      <c r="PFA335" s="2"/>
      <c r="PFB335" s="2"/>
      <c r="PFC335" s="2"/>
      <c r="PFD335" s="2"/>
      <c r="PFE335" s="2"/>
      <c r="PFF335" s="2"/>
      <c r="PFG335" s="2"/>
      <c r="PFH335" s="2"/>
      <c r="PFI335" s="2"/>
      <c r="PFJ335" s="2"/>
      <c r="PFK335" s="2"/>
      <c r="PFL335" s="2"/>
      <c r="PFM335" s="2"/>
      <c r="PFN335" s="2"/>
      <c r="PFO335" s="2"/>
      <c r="PFP335" s="2"/>
      <c r="PFQ335" s="2"/>
      <c r="PFR335" s="2"/>
      <c r="PFS335" s="2"/>
      <c r="PFT335" s="2"/>
      <c r="PFU335" s="2"/>
      <c r="PFV335" s="2"/>
      <c r="PFW335" s="2"/>
      <c r="PFX335" s="2"/>
      <c r="PFY335" s="2"/>
      <c r="PFZ335" s="2"/>
      <c r="PGA335" s="2"/>
      <c r="PGB335" s="2"/>
      <c r="PGC335" s="2"/>
      <c r="PGD335" s="2"/>
      <c r="PGE335" s="2"/>
      <c r="PGF335" s="2"/>
      <c r="PGG335" s="2"/>
      <c r="PGH335" s="2"/>
      <c r="PGI335" s="2"/>
      <c r="PGJ335" s="2"/>
      <c r="PGK335" s="2"/>
      <c r="PGL335" s="2"/>
      <c r="PGM335" s="2"/>
      <c r="PGN335" s="2"/>
      <c r="PGO335" s="2"/>
      <c r="PGP335" s="2"/>
      <c r="PGQ335" s="2"/>
      <c r="PGR335" s="2"/>
      <c r="PGS335" s="2"/>
      <c r="PGT335" s="2"/>
      <c r="PGU335" s="2"/>
      <c r="PGV335" s="2"/>
      <c r="PGW335" s="2"/>
      <c r="PGX335" s="2"/>
      <c r="PGY335" s="2"/>
      <c r="PGZ335" s="2"/>
      <c r="PHA335" s="2"/>
      <c r="PHB335" s="2"/>
      <c r="PHC335" s="2"/>
      <c r="PHD335" s="2"/>
      <c r="PHE335" s="2"/>
      <c r="PHF335" s="2"/>
      <c r="PHG335" s="2"/>
      <c r="PHH335" s="2"/>
      <c r="PHI335" s="2"/>
      <c r="PHJ335" s="2"/>
      <c r="PHK335" s="2"/>
      <c r="PHL335" s="2"/>
      <c r="PHM335" s="2"/>
      <c r="PHN335" s="2"/>
      <c r="PHO335" s="2"/>
      <c r="PHP335" s="2"/>
      <c r="PHQ335" s="2"/>
      <c r="PHR335" s="2"/>
      <c r="PHS335" s="2"/>
      <c r="PHT335" s="2"/>
      <c r="PHU335" s="2"/>
      <c r="PHV335" s="2"/>
      <c r="PHW335" s="2"/>
      <c r="PHX335" s="2"/>
      <c r="PHY335" s="2"/>
      <c r="PHZ335" s="2"/>
      <c r="PIA335" s="2"/>
      <c r="PIB335" s="2"/>
      <c r="PIC335" s="2"/>
      <c r="PID335" s="2"/>
      <c r="PIE335" s="2"/>
      <c r="PIF335" s="2"/>
      <c r="PIG335" s="2"/>
      <c r="PIH335" s="2"/>
      <c r="PII335" s="2"/>
      <c r="PIJ335" s="2"/>
      <c r="PIK335" s="2"/>
      <c r="PIL335" s="2"/>
      <c r="PIM335" s="2"/>
      <c r="PIN335" s="2"/>
      <c r="PIO335" s="2"/>
      <c r="PIP335" s="2"/>
      <c r="PIQ335" s="2"/>
      <c r="PIR335" s="2"/>
      <c r="PIS335" s="2"/>
      <c r="PIT335" s="2"/>
      <c r="PIU335" s="2"/>
      <c r="PIV335" s="2"/>
      <c r="PIW335" s="2"/>
      <c r="PIX335" s="2"/>
      <c r="PIY335" s="2"/>
      <c r="PIZ335" s="2"/>
      <c r="PJA335" s="2"/>
      <c r="PJB335" s="2"/>
      <c r="PJC335" s="2"/>
      <c r="PJD335" s="2"/>
      <c r="PJE335" s="2"/>
      <c r="PJF335" s="2"/>
      <c r="PJG335" s="2"/>
      <c r="PJH335" s="2"/>
      <c r="PJI335" s="2"/>
      <c r="PJJ335" s="2"/>
      <c r="PJK335" s="2"/>
      <c r="PJL335" s="2"/>
      <c r="PJM335" s="2"/>
      <c r="PJN335" s="2"/>
      <c r="PJO335" s="2"/>
      <c r="PJP335" s="2"/>
      <c r="PJQ335" s="2"/>
      <c r="PJR335" s="2"/>
      <c r="PJS335" s="2"/>
      <c r="PJT335" s="2"/>
      <c r="PJU335" s="2"/>
      <c r="PJV335" s="2"/>
      <c r="PJW335" s="2"/>
      <c r="PJX335" s="2"/>
      <c r="PJY335" s="2"/>
      <c r="PJZ335" s="2"/>
      <c r="PKA335" s="2"/>
      <c r="PKB335" s="2"/>
      <c r="PKC335" s="2"/>
      <c r="PKD335" s="2"/>
      <c r="PKE335" s="2"/>
      <c r="PKF335" s="2"/>
      <c r="PKG335" s="2"/>
      <c r="PKH335" s="2"/>
      <c r="PKI335" s="2"/>
      <c r="PKJ335" s="2"/>
      <c r="PKK335" s="2"/>
      <c r="PKL335" s="2"/>
      <c r="PKM335" s="2"/>
      <c r="PKN335" s="2"/>
      <c r="PKO335" s="2"/>
      <c r="PKP335" s="2"/>
      <c r="PKQ335" s="2"/>
      <c r="PKR335" s="2"/>
      <c r="PKS335" s="2"/>
      <c r="PKT335" s="2"/>
      <c r="PKU335" s="2"/>
      <c r="PKV335" s="2"/>
      <c r="PKW335" s="2"/>
      <c r="PKX335" s="2"/>
      <c r="PKY335" s="2"/>
      <c r="PKZ335" s="2"/>
      <c r="PLA335" s="2"/>
      <c r="PLB335" s="2"/>
      <c r="PLC335" s="2"/>
      <c r="PLD335" s="2"/>
      <c r="PLE335" s="2"/>
      <c r="PLF335" s="2"/>
      <c r="PLG335" s="2"/>
      <c r="PLH335" s="2"/>
      <c r="PLI335" s="2"/>
      <c r="PLJ335" s="2"/>
      <c r="PLK335" s="2"/>
      <c r="PLL335" s="2"/>
      <c r="PLM335" s="2"/>
      <c r="PLN335" s="2"/>
      <c r="PLO335" s="2"/>
      <c r="PLP335" s="2"/>
      <c r="PLQ335" s="2"/>
      <c r="PLR335" s="2"/>
      <c r="PLS335" s="2"/>
      <c r="PLT335" s="2"/>
      <c r="PLU335" s="2"/>
      <c r="PLV335" s="2"/>
      <c r="PLW335" s="2"/>
      <c r="PLX335" s="2"/>
      <c r="PLY335" s="2"/>
      <c r="PLZ335" s="2"/>
      <c r="PMA335" s="2"/>
      <c r="PMB335" s="2"/>
      <c r="PMC335" s="2"/>
      <c r="PMD335" s="2"/>
      <c r="PME335" s="2"/>
      <c r="PMF335" s="2"/>
      <c r="PMG335" s="2"/>
      <c r="PMH335" s="2"/>
      <c r="PMI335" s="2"/>
      <c r="PMJ335" s="2"/>
      <c r="PMK335" s="2"/>
      <c r="PML335" s="2"/>
      <c r="PMM335" s="2"/>
      <c r="PMN335" s="2"/>
      <c r="PMO335" s="2"/>
      <c r="PMP335" s="2"/>
      <c r="PMQ335" s="2"/>
      <c r="PMR335" s="2"/>
      <c r="PMS335" s="2"/>
      <c r="PMT335" s="2"/>
      <c r="PMU335" s="2"/>
      <c r="PMV335" s="2"/>
      <c r="PMW335" s="2"/>
      <c r="PMX335" s="2"/>
      <c r="PMY335" s="2"/>
      <c r="PMZ335" s="2"/>
      <c r="PNA335" s="2"/>
      <c r="PNB335" s="2"/>
      <c r="PNC335" s="2"/>
      <c r="PND335" s="2"/>
      <c r="PNE335" s="2"/>
      <c r="PNF335" s="2"/>
      <c r="PNG335" s="2"/>
      <c r="PNH335" s="2"/>
      <c r="PNI335" s="2"/>
      <c r="PNJ335" s="2"/>
      <c r="PNK335" s="2"/>
      <c r="PNL335" s="2"/>
      <c r="PNM335" s="2"/>
      <c r="PNN335" s="2"/>
      <c r="PNO335" s="2"/>
      <c r="PNP335" s="2"/>
      <c r="PNQ335" s="2"/>
      <c r="PNR335" s="2"/>
      <c r="PNS335" s="2"/>
      <c r="PNT335" s="2"/>
      <c r="PNU335" s="2"/>
      <c r="PNV335" s="2"/>
      <c r="PNW335" s="2"/>
      <c r="PNX335" s="2"/>
      <c r="PNY335" s="2"/>
      <c r="PNZ335" s="2"/>
      <c r="POA335" s="2"/>
      <c r="POB335" s="2"/>
      <c r="POC335" s="2"/>
      <c r="POD335" s="2"/>
      <c r="POE335" s="2"/>
      <c r="POF335" s="2"/>
      <c r="POG335" s="2"/>
      <c r="POH335" s="2"/>
      <c r="POI335" s="2"/>
      <c r="POJ335" s="2"/>
      <c r="POK335" s="2"/>
      <c r="POL335" s="2"/>
      <c r="POM335" s="2"/>
      <c r="PON335" s="2"/>
      <c r="POO335" s="2"/>
      <c r="POP335" s="2"/>
      <c r="POQ335" s="2"/>
      <c r="POR335" s="2"/>
      <c r="POS335" s="2"/>
      <c r="POT335" s="2"/>
      <c r="POU335" s="2"/>
      <c r="POV335" s="2"/>
      <c r="POW335" s="2"/>
      <c r="POX335" s="2"/>
      <c r="POY335" s="2"/>
      <c r="POZ335" s="2"/>
      <c r="PPA335" s="2"/>
      <c r="PPB335" s="2"/>
      <c r="PPC335" s="2"/>
      <c r="PPD335" s="2"/>
      <c r="PPE335" s="2"/>
      <c r="PPF335" s="2"/>
      <c r="PPG335" s="2"/>
      <c r="PPH335" s="2"/>
      <c r="PPI335" s="2"/>
      <c r="PPJ335" s="2"/>
      <c r="PPK335" s="2"/>
      <c r="PPL335" s="2"/>
      <c r="PPM335" s="2"/>
      <c r="PPN335" s="2"/>
      <c r="PPO335" s="2"/>
      <c r="PPP335" s="2"/>
      <c r="PPQ335" s="2"/>
      <c r="PPR335" s="2"/>
      <c r="PPS335" s="2"/>
      <c r="PPT335" s="2"/>
      <c r="PPU335" s="2"/>
      <c r="PPV335" s="2"/>
      <c r="PPW335" s="2"/>
      <c r="PPX335" s="2"/>
      <c r="PPY335" s="2"/>
      <c r="PPZ335" s="2"/>
      <c r="PQA335" s="2"/>
      <c r="PQB335" s="2"/>
      <c r="PQC335" s="2"/>
      <c r="PQD335" s="2"/>
      <c r="PQE335" s="2"/>
      <c r="PQF335" s="2"/>
      <c r="PQG335" s="2"/>
      <c r="PQH335" s="2"/>
      <c r="PQI335" s="2"/>
      <c r="PQJ335" s="2"/>
      <c r="PQK335" s="2"/>
      <c r="PQL335" s="2"/>
      <c r="PQM335" s="2"/>
      <c r="PQN335" s="2"/>
      <c r="PQO335" s="2"/>
      <c r="PQP335" s="2"/>
      <c r="PQQ335" s="2"/>
      <c r="PQR335" s="2"/>
      <c r="PQS335" s="2"/>
      <c r="PQT335" s="2"/>
      <c r="PQU335" s="2"/>
      <c r="PQV335" s="2"/>
      <c r="PQW335" s="2"/>
      <c r="PQX335" s="2"/>
      <c r="PQY335" s="2"/>
      <c r="PQZ335" s="2"/>
      <c r="PRA335" s="2"/>
      <c r="PRB335" s="2"/>
      <c r="PRC335" s="2"/>
      <c r="PRD335" s="2"/>
      <c r="PRE335" s="2"/>
      <c r="PRF335" s="2"/>
      <c r="PRG335" s="2"/>
      <c r="PRH335" s="2"/>
      <c r="PRI335" s="2"/>
      <c r="PRJ335" s="2"/>
      <c r="PRK335" s="2"/>
      <c r="PRL335" s="2"/>
      <c r="PRM335" s="2"/>
      <c r="PRN335" s="2"/>
      <c r="PRO335" s="2"/>
      <c r="PRP335" s="2"/>
      <c r="PRQ335" s="2"/>
      <c r="PRR335" s="2"/>
      <c r="PRS335" s="2"/>
      <c r="PRT335" s="2"/>
      <c r="PRU335" s="2"/>
      <c r="PRV335" s="2"/>
      <c r="PRW335" s="2"/>
      <c r="PRX335" s="2"/>
      <c r="PRY335" s="2"/>
      <c r="PRZ335" s="2"/>
      <c r="PSA335" s="2"/>
      <c r="PSB335" s="2"/>
      <c r="PSC335" s="2"/>
      <c r="PSD335" s="2"/>
      <c r="PSE335" s="2"/>
      <c r="PSF335" s="2"/>
      <c r="PSG335" s="2"/>
      <c r="PSH335" s="2"/>
      <c r="PSI335" s="2"/>
      <c r="PSJ335" s="2"/>
      <c r="PSK335" s="2"/>
      <c r="PSL335" s="2"/>
      <c r="PSM335" s="2"/>
      <c r="PSN335" s="2"/>
      <c r="PSO335" s="2"/>
      <c r="PSP335" s="2"/>
      <c r="PSQ335" s="2"/>
      <c r="PSR335" s="2"/>
      <c r="PSS335" s="2"/>
      <c r="PST335" s="2"/>
      <c r="PSU335" s="2"/>
      <c r="PSV335" s="2"/>
      <c r="PSW335" s="2"/>
      <c r="PSX335" s="2"/>
      <c r="PSY335" s="2"/>
      <c r="PSZ335" s="2"/>
      <c r="PTA335" s="2"/>
      <c r="PTB335" s="2"/>
      <c r="PTC335" s="2"/>
      <c r="PTD335" s="2"/>
      <c r="PTE335" s="2"/>
      <c r="PTF335" s="2"/>
      <c r="PTG335" s="2"/>
      <c r="PTH335" s="2"/>
      <c r="PTI335" s="2"/>
      <c r="PTJ335" s="2"/>
      <c r="PTK335" s="2"/>
      <c r="PTL335" s="2"/>
      <c r="PTM335" s="2"/>
      <c r="PTN335" s="2"/>
      <c r="PTO335" s="2"/>
      <c r="PTP335" s="2"/>
      <c r="PTQ335" s="2"/>
      <c r="PTR335" s="2"/>
      <c r="PTS335" s="2"/>
      <c r="PTT335" s="2"/>
      <c r="PTU335" s="2"/>
      <c r="PTV335" s="2"/>
      <c r="PTW335" s="2"/>
      <c r="PTX335" s="2"/>
      <c r="PTY335" s="2"/>
      <c r="PTZ335" s="2"/>
      <c r="PUA335" s="2"/>
      <c r="PUB335" s="2"/>
      <c r="PUC335" s="2"/>
      <c r="PUD335" s="2"/>
      <c r="PUE335" s="2"/>
      <c r="PUF335" s="2"/>
      <c r="PUG335" s="2"/>
      <c r="PUH335" s="2"/>
      <c r="PUI335" s="2"/>
      <c r="PUJ335" s="2"/>
      <c r="PUK335" s="2"/>
      <c r="PUL335" s="2"/>
      <c r="PUM335" s="2"/>
      <c r="PUN335" s="2"/>
      <c r="PUO335" s="2"/>
      <c r="PUP335" s="2"/>
      <c r="PUQ335" s="2"/>
      <c r="PUR335" s="2"/>
      <c r="PUS335" s="2"/>
      <c r="PUT335" s="2"/>
      <c r="PUU335" s="2"/>
      <c r="PUV335" s="2"/>
      <c r="PUW335" s="2"/>
      <c r="PUX335" s="2"/>
      <c r="PUY335" s="2"/>
      <c r="PUZ335" s="2"/>
      <c r="PVA335" s="2"/>
      <c r="PVB335" s="2"/>
      <c r="PVC335" s="2"/>
      <c r="PVD335" s="2"/>
      <c r="PVE335" s="2"/>
      <c r="PVF335" s="2"/>
      <c r="PVG335" s="2"/>
      <c r="PVH335" s="2"/>
      <c r="PVI335" s="2"/>
      <c r="PVJ335" s="2"/>
      <c r="PVK335" s="2"/>
      <c r="PVL335" s="2"/>
      <c r="PVM335" s="2"/>
      <c r="PVN335" s="2"/>
      <c r="PVO335" s="2"/>
      <c r="PVP335" s="2"/>
      <c r="PVQ335" s="2"/>
      <c r="PVR335" s="2"/>
      <c r="PVS335" s="2"/>
      <c r="PVT335" s="2"/>
      <c r="PVU335" s="2"/>
      <c r="PVV335" s="2"/>
      <c r="PVW335" s="2"/>
      <c r="PVX335" s="2"/>
      <c r="PVY335" s="2"/>
      <c r="PVZ335" s="2"/>
      <c r="PWA335" s="2"/>
      <c r="PWB335" s="2"/>
      <c r="PWC335" s="2"/>
      <c r="PWD335" s="2"/>
      <c r="PWE335" s="2"/>
      <c r="PWF335" s="2"/>
      <c r="PWG335" s="2"/>
      <c r="PWH335" s="2"/>
      <c r="PWI335" s="2"/>
      <c r="PWJ335" s="2"/>
      <c r="PWK335" s="2"/>
      <c r="PWL335" s="2"/>
      <c r="PWM335" s="2"/>
      <c r="PWN335" s="2"/>
      <c r="PWO335" s="2"/>
      <c r="PWP335" s="2"/>
      <c r="PWQ335" s="2"/>
      <c r="PWR335" s="2"/>
      <c r="PWS335" s="2"/>
      <c r="PWT335" s="2"/>
      <c r="PWU335" s="2"/>
      <c r="PWV335" s="2"/>
      <c r="PWW335" s="2"/>
      <c r="PWX335" s="2"/>
      <c r="PWY335" s="2"/>
      <c r="PWZ335" s="2"/>
      <c r="PXA335" s="2"/>
      <c r="PXB335" s="2"/>
      <c r="PXC335" s="2"/>
      <c r="PXD335" s="2"/>
      <c r="PXE335" s="2"/>
      <c r="PXF335" s="2"/>
      <c r="PXG335" s="2"/>
      <c r="PXH335" s="2"/>
      <c r="PXI335" s="2"/>
      <c r="PXJ335" s="2"/>
      <c r="PXK335" s="2"/>
      <c r="PXL335" s="2"/>
      <c r="PXM335" s="2"/>
      <c r="PXN335" s="2"/>
      <c r="PXO335" s="2"/>
      <c r="PXP335" s="2"/>
      <c r="PXQ335" s="2"/>
      <c r="PXR335" s="2"/>
      <c r="PXS335" s="2"/>
      <c r="PXT335" s="2"/>
      <c r="PXU335" s="2"/>
      <c r="PXV335" s="2"/>
      <c r="PXW335" s="2"/>
      <c r="PXX335" s="2"/>
      <c r="PXY335" s="2"/>
      <c r="PXZ335" s="2"/>
      <c r="PYA335" s="2"/>
      <c r="PYB335" s="2"/>
      <c r="PYC335" s="2"/>
      <c r="PYD335" s="2"/>
      <c r="PYE335" s="2"/>
      <c r="PYF335" s="2"/>
      <c r="PYG335" s="2"/>
      <c r="PYH335" s="2"/>
      <c r="PYI335" s="2"/>
      <c r="PYJ335" s="2"/>
      <c r="PYK335" s="2"/>
      <c r="PYL335" s="2"/>
      <c r="PYM335" s="2"/>
      <c r="PYN335" s="2"/>
      <c r="PYO335" s="2"/>
      <c r="PYP335" s="2"/>
      <c r="PYQ335" s="2"/>
      <c r="PYR335" s="2"/>
      <c r="PYS335" s="2"/>
      <c r="PYT335" s="2"/>
      <c r="PYU335" s="2"/>
      <c r="PYV335" s="2"/>
      <c r="PYW335" s="2"/>
      <c r="PYX335" s="2"/>
      <c r="PYY335" s="2"/>
      <c r="PYZ335" s="2"/>
      <c r="PZA335" s="2"/>
      <c r="PZB335" s="2"/>
      <c r="PZC335" s="2"/>
      <c r="PZD335" s="2"/>
      <c r="PZE335" s="2"/>
      <c r="PZF335" s="2"/>
      <c r="PZG335" s="2"/>
      <c r="PZH335" s="2"/>
      <c r="PZI335" s="2"/>
      <c r="PZJ335" s="2"/>
      <c r="PZK335" s="2"/>
      <c r="PZL335" s="2"/>
      <c r="PZM335" s="2"/>
      <c r="PZN335" s="2"/>
      <c r="PZO335" s="2"/>
      <c r="PZP335" s="2"/>
      <c r="PZQ335" s="2"/>
      <c r="PZR335" s="2"/>
      <c r="PZS335" s="2"/>
      <c r="PZT335" s="2"/>
      <c r="PZU335" s="2"/>
      <c r="PZV335" s="2"/>
      <c r="PZW335" s="2"/>
      <c r="PZX335" s="2"/>
      <c r="PZY335" s="2"/>
      <c r="PZZ335" s="2"/>
      <c r="QAA335" s="2"/>
      <c r="QAB335" s="2"/>
      <c r="QAC335" s="2"/>
      <c r="QAD335" s="2"/>
      <c r="QAE335" s="2"/>
      <c r="QAF335" s="2"/>
      <c r="QAG335" s="2"/>
      <c r="QAH335" s="2"/>
      <c r="QAI335" s="2"/>
      <c r="QAJ335" s="2"/>
      <c r="QAK335" s="2"/>
      <c r="QAL335" s="2"/>
      <c r="QAM335" s="2"/>
      <c r="QAN335" s="2"/>
      <c r="QAO335" s="2"/>
      <c r="QAP335" s="2"/>
      <c r="QAQ335" s="2"/>
      <c r="QAR335" s="2"/>
      <c r="QAS335" s="2"/>
      <c r="QAT335" s="2"/>
      <c r="QAU335" s="2"/>
      <c r="QAV335" s="2"/>
      <c r="QAW335" s="2"/>
      <c r="QAX335" s="2"/>
      <c r="QAY335" s="2"/>
      <c r="QAZ335" s="2"/>
      <c r="QBA335" s="2"/>
      <c r="QBB335" s="2"/>
      <c r="QBC335" s="2"/>
      <c r="QBD335" s="2"/>
      <c r="QBE335" s="2"/>
      <c r="QBF335" s="2"/>
      <c r="QBG335" s="2"/>
      <c r="QBH335" s="2"/>
      <c r="QBI335" s="2"/>
      <c r="QBJ335" s="2"/>
      <c r="QBK335" s="2"/>
      <c r="QBL335" s="2"/>
      <c r="QBM335" s="2"/>
      <c r="QBN335" s="2"/>
      <c r="QBO335" s="2"/>
      <c r="QBP335" s="2"/>
      <c r="QBQ335" s="2"/>
      <c r="QBR335" s="2"/>
      <c r="QBS335" s="2"/>
      <c r="QBT335" s="2"/>
      <c r="QBU335" s="2"/>
      <c r="QBV335" s="2"/>
      <c r="QBW335" s="2"/>
      <c r="QBX335" s="2"/>
      <c r="QBY335" s="2"/>
      <c r="QBZ335" s="2"/>
      <c r="QCA335" s="2"/>
      <c r="QCB335" s="2"/>
      <c r="QCC335" s="2"/>
      <c r="QCD335" s="2"/>
      <c r="QCE335" s="2"/>
      <c r="QCF335" s="2"/>
      <c r="QCG335" s="2"/>
      <c r="QCH335" s="2"/>
      <c r="QCI335" s="2"/>
      <c r="QCJ335" s="2"/>
      <c r="QCK335" s="2"/>
      <c r="QCL335" s="2"/>
      <c r="QCM335" s="2"/>
      <c r="QCN335" s="2"/>
      <c r="QCO335" s="2"/>
      <c r="QCP335" s="2"/>
      <c r="QCQ335" s="2"/>
      <c r="QCR335" s="2"/>
      <c r="QCS335" s="2"/>
      <c r="QCT335" s="2"/>
      <c r="QCU335" s="2"/>
      <c r="QCV335" s="2"/>
      <c r="QCW335" s="2"/>
      <c r="QCX335" s="2"/>
      <c r="QCY335" s="2"/>
      <c r="QCZ335" s="2"/>
      <c r="QDA335" s="2"/>
      <c r="QDB335" s="2"/>
      <c r="QDC335" s="2"/>
      <c r="QDD335" s="2"/>
      <c r="QDE335" s="2"/>
      <c r="QDF335" s="2"/>
      <c r="QDG335" s="2"/>
      <c r="QDH335" s="2"/>
      <c r="QDI335" s="2"/>
      <c r="QDJ335" s="2"/>
      <c r="QDK335" s="2"/>
      <c r="QDL335" s="2"/>
      <c r="QDM335" s="2"/>
      <c r="QDN335" s="2"/>
      <c r="QDO335" s="2"/>
      <c r="QDP335" s="2"/>
      <c r="QDQ335" s="2"/>
      <c r="QDR335" s="2"/>
      <c r="QDS335" s="2"/>
      <c r="QDT335" s="2"/>
      <c r="QDU335" s="2"/>
      <c r="QDV335" s="2"/>
      <c r="QDW335" s="2"/>
      <c r="QDX335" s="2"/>
      <c r="QDY335" s="2"/>
      <c r="QDZ335" s="2"/>
      <c r="QEA335" s="2"/>
      <c r="QEB335" s="2"/>
      <c r="QEC335" s="2"/>
      <c r="QED335" s="2"/>
      <c r="QEE335" s="2"/>
      <c r="QEF335" s="2"/>
      <c r="QEG335" s="2"/>
      <c r="QEH335" s="2"/>
      <c r="QEI335" s="2"/>
      <c r="QEJ335" s="2"/>
      <c r="QEK335" s="2"/>
      <c r="QEL335" s="2"/>
      <c r="QEM335" s="2"/>
      <c r="QEN335" s="2"/>
      <c r="QEO335" s="2"/>
      <c r="QEP335" s="2"/>
      <c r="QEQ335" s="2"/>
      <c r="QER335" s="2"/>
      <c r="QES335" s="2"/>
      <c r="QET335" s="2"/>
      <c r="QEU335" s="2"/>
      <c r="QEV335" s="2"/>
      <c r="QEW335" s="2"/>
      <c r="QEX335" s="2"/>
      <c r="QEY335" s="2"/>
      <c r="QEZ335" s="2"/>
      <c r="QFA335" s="2"/>
      <c r="QFB335" s="2"/>
      <c r="QFC335" s="2"/>
      <c r="QFD335" s="2"/>
      <c r="QFE335" s="2"/>
      <c r="QFF335" s="2"/>
      <c r="QFG335" s="2"/>
      <c r="QFH335" s="2"/>
      <c r="QFI335" s="2"/>
      <c r="QFJ335" s="2"/>
      <c r="QFK335" s="2"/>
      <c r="QFL335" s="2"/>
      <c r="QFM335" s="2"/>
      <c r="QFN335" s="2"/>
      <c r="QFO335" s="2"/>
      <c r="QFP335" s="2"/>
      <c r="QFQ335" s="2"/>
      <c r="QFR335" s="2"/>
      <c r="QFS335" s="2"/>
      <c r="QFT335" s="2"/>
      <c r="QFU335" s="2"/>
      <c r="QFV335" s="2"/>
      <c r="QFW335" s="2"/>
      <c r="QFX335" s="2"/>
      <c r="QFY335" s="2"/>
      <c r="QFZ335" s="2"/>
      <c r="QGA335" s="2"/>
      <c r="QGB335" s="2"/>
      <c r="QGC335" s="2"/>
      <c r="QGD335" s="2"/>
      <c r="QGE335" s="2"/>
      <c r="QGF335" s="2"/>
      <c r="QGG335" s="2"/>
      <c r="QGH335" s="2"/>
      <c r="QGI335" s="2"/>
      <c r="QGJ335" s="2"/>
      <c r="QGK335" s="2"/>
      <c r="QGL335" s="2"/>
      <c r="QGM335" s="2"/>
      <c r="QGN335" s="2"/>
      <c r="QGO335" s="2"/>
      <c r="QGP335" s="2"/>
      <c r="QGQ335" s="2"/>
      <c r="QGR335" s="2"/>
      <c r="QGS335" s="2"/>
      <c r="QGT335" s="2"/>
      <c r="QGU335" s="2"/>
      <c r="QGV335" s="2"/>
      <c r="QGW335" s="2"/>
      <c r="QGX335" s="2"/>
      <c r="QGY335" s="2"/>
      <c r="QGZ335" s="2"/>
      <c r="QHA335" s="2"/>
      <c r="QHB335" s="2"/>
      <c r="QHC335" s="2"/>
      <c r="QHD335" s="2"/>
      <c r="QHE335" s="2"/>
      <c r="QHF335" s="2"/>
      <c r="QHG335" s="2"/>
      <c r="QHH335" s="2"/>
      <c r="QHI335" s="2"/>
      <c r="QHJ335" s="2"/>
      <c r="QHK335" s="2"/>
      <c r="QHL335" s="2"/>
      <c r="QHM335" s="2"/>
      <c r="QHN335" s="2"/>
      <c r="QHO335" s="2"/>
      <c r="QHP335" s="2"/>
      <c r="QHQ335" s="2"/>
      <c r="QHR335" s="2"/>
      <c r="QHS335" s="2"/>
      <c r="QHT335" s="2"/>
      <c r="QHU335" s="2"/>
      <c r="QHV335" s="2"/>
      <c r="QHW335" s="2"/>
      <c r="QHX335" s="2"/>
      <c r="QHY335" s="2"/>
      <c r="QHZ335" s="2"/>
      <c r="QIA335" s="2"/>
      <c r="QIB335" s="2"/>
      <c r="QIC335" s="2"/>
      <c r="QID335" s="2"/>
      <c r="QIE335" s="2"/>
      <c r="QIF335" s="2"/>
      <c r="QIG335" s="2"/>
      <c r="QIH335" s="2"/>
      <c r="QII335" s="2"/>
      <c r="QIJ335" s="2"/>
      <c r="QIK335" s="2"/>
      <c r="QIL335" s="2"/>
      <c r="QIM335" s="2"/>
      <c r="QIN335" s="2"/>
      <c r="QIO335" s="2"/>
      <c r="QIP335" s="2"/>
      <c r="QIQ335" s="2"/>
      <c r="QIR335" s="2"/>
      <c r="QIS335" s="2"/>
      <c r="QIT335" s="2"/>
      <c r="QIU335" s="2"/>
      <c r="QIV335" s="2"/>
      <c r="QIW335" s="2"/>
      <c r="QIX335" s="2"/>
      <c r="QIY335" s="2"/>
      <c r="QIZ335" s="2"/>
      <c r="QJA335" s="2"/>
      <c r="QJB335" s="2"/>
      <c r="QJC335" s="2"/>
      <c r="QJD335" s="2"/>
      <c r="QJE335" s="2"/>
      <c r="QJF335" s="2"/>
      <c r="QJG335" s="2"/>
      <c r="QJH335" s="2"/>
      <c r="QJI335" s="2"/>
      <c r="QJJ335" s="2"/>
      <c r="QJK335" s="2"/>
      <c r="QJL335" s="2"/>
      <c r="QJM335" s="2"/>
      <c r="QJN335" s="2"/>
      <c r="QJO335" s="2"/>
      <c r="QJP335" s="2"/>
      <c r="QJQ335" s="2"/>
      <c r="QJR335" s="2"/>
      <c r="QJS335" s="2"/>
      <c r="QJT335" s="2"/>
      <c r="QJU335" s="2"/>
      <c r="QJV335" s="2"/>
      <c r="QJW335" s="2"/>
      <c r="QJX335" s="2"/>
      <c r="QJY335" s="2"/>
      <c r="QJZ335" s="2"/>
      <c r="QKA335" s="2"/>
      <c r="QKB335" s="2"/>
      <c r="QKC335" s="2"/>
      <c r="QKD335" s="2"/>
      <c r="QKE335" s="2"/>
      <c r="QKF335" s="2"/>
      <c r="QKG335" s="2"/>
      <c r="QKH335" s="2"/>
      <c r="QKI335" s="2"/>
      <c r="QKJ335" s="2"/>
      <c r="QKK335" s="2"/>
      <c r="QKL335" s="2"/>
      <c r="QKM335" s="2"/>
      <c r="QKN335" s="2"/>
      <c r="QKO335" s="2"/>
      <c r="QKP335" s="2"/>
      <c r="QKQ335" s="2"/>
      <c r="QKR335" s="2"/>
      <c r="QKS335" s="2"/>
      <c r="QKT335" s="2"/>
      <c r="QKU335" s="2"/>
      <c r="QKV335" s="2"/>
      <c r="QKW335" s="2"/>
      <c r="QKX335" s="2"/>
      <c r="QKY335" s="2"/>
      <c r="QKZ335" s="2"/>
      <c r="QLA335" s="2"/>
      <c r="QLB335" s="2"/>
      <c r="QLC335" s="2"/>
      <c r="QLD335" s="2"/>
      <c r="QLE335" s="2"/>
      <c r="QLF335" s="2"/>
      <c r="QLG335" s="2"/>
      <c r="QLH335" s="2"/>
      <c r="QLI335" s="2"/>
      <c r="QLJ335" s="2"/>
      <c r="QLK335" s="2"/>
      <c r="QLL335" s="2"/>
      <c r="QLM335" s="2"/>
      <c r="QLN335" s="2"/>
      <c r="QLO335" s="2"/>
      <c r="QLP335" s="2"/>
      <c r="QLQ335" s="2"/>
      <c r="QLR335" s="2"/>
      <c r="QLS335" s="2"/>
      <c r="QLT335" s="2"/>
      <c r="QLU335" s="2"/>
      <c r="QLV335" s="2"/>
      <c r="QLW335" s="2"/>
      <c r="QLX335" s="2"/>
      <c r="QLY335" s="2"/>
      <c r="QLZ335" s="2"/>
      <c r="QMA335" s="2"/>
      <c r="QMB335" s="2"/>
      <c r="QMC335" s="2"/>
      <c r="QMD335" s="2"/>
      <c r="QME335" s="2"/>
      <c r="QMF335" s="2"/>
      <c r="QMG335" s="2"/>
      <c r="QMH335" s="2"/>
      <c r="QMI335" s="2"/>
      <c r="QMJ335" s="2"/>
      <c r="QMK335" s="2"/>
      <c r="QML335" s="2"/>
      <c r="QMM335" s="2"/>
      <c r="QMN335" s="2"/>
      <c r="QMO335" s="2"/>
      <c r="QMP335" s="2"/>
      <c r="QMQ335" s="2"/>
      <c r="QMR335" s="2"/>
      <c r="QMS335" s="2"/>
      <c r="QMT335" s="2"/>
      <c r="QMU335" s="2"/>
      <c r="QMV335" s="2"/>
      <c r="QMW335" s="2"/>
      <c r="QMX335" s="2"/>
      <c r="QMY335" s="2"/>
      <c r="QMZ335" s="2"/>
      <c r="QNA335" s="2"/>
      <c r="QNB335" s="2"/>
      <c r="QNC335" s="2"/>
      <c r="QND335" s="2"/>
      <c r="QNE335" s="2"/>
      <c r="QNF335" s="2"/>
      <c r="QNG335" s="2"/>
      <c r="QNH335" s="2"/>
      <c r="QNI335" s="2"/>
      <c r="QNJ335" s="2"/>
      <c r="QNK335" s="2"/>
      <c r="QNL335" s="2"/>
      <c r="QNM335" s="2"/>
      <c r="QNN335" s="2"/>
      <c r="QNO335" s="2"/>
      <c r="QNP335" s="2"/>
      <c r="QNQ335" s="2"/>
      <c r="QNR335" s="2"/>
      <c r="QNS335" s="2"/>
      <c r="QNT335" s="2"/>
      <c r="QNU335" s="2"/>
      <c r="QNV335" s="2"/>
      <c r="QNW335" s="2"/>
      <c r="QNX335" s="2"/>
      <c r="QNY335" s="2"/>
      <c r="QNZ335" s="2"/>
      <c r="QOA335" s="2"/>
      <c r="QOB335" s="2"/>
      <c r="QOC335" s="2"/>
      <c r="QOD335" s="2"/>
      <c r="QOE335" s="2"/>
      <c r="QOF335" s="2"/>
      <c r="QOG335" s="2"/>
      <c r="QOH335" s="2"/>
      <c r="QOI335" s="2"/>
      <c r="QOJ335" s="2"/>
      <c r="QOK335" s="2"/>
      <c r="QOL335" s="2"/>
      <c r="QOM335" s="2"/>
      <c r="QON335" s="2"/>
      <c r="QOO335" s="2"/>
      <c r="QOP335" s="2"/>
      <c r="QOQ335" s="2"/>
      <c r="QOR335" s="2"/>
      <c r="QOS335" s="2"/>
      <c r="QOT335" s="2"/>
      <c r="QOU335" s="2"/>
      <c r="QOV335" s="2"/>
      <c r="QOW335" s="2"/>
      <c r="QOX335" s="2"/>
      <c r="QOY335" s="2"/>
      <c r="QOZ335" s="2"/>
      <c r="QPA335" s="2"/>
      <c r="QPB335" s="2"/>
      <c r="QPC335" s="2"/>
      <c r="QPD335" s="2"/>
      <c r="QPE335" s="2"/>
      <c r="QPF335" s="2"/>
      <c r="QPG335" s="2"/>
      <c r="QPH335" s="2"/>
      <c r="QPI335" s="2"/>
      <c r="QPJ335" s="2"/>
      <c r="QPK335" s="2"/>
      <c r="QPL335" s="2"/>
      <c r="QPM335" s="2"/>
      <c r="QPN335" s="2"/>
      <c r="QPO335" s="2"/>
      <c r="QPP335" s="2"/>
      <c r="QPQ335" s="2"/>
      <c r="QPR335" s="2"/>
      <c r="QPS335" s="2"/>
      <c r="QPT335" s="2"/>
      <c r="QPU335" s="2"/>
      <c r="QPV335" s="2"/>
      <c r="QPW335" s="2"/>
      <c r="QPX335" s="2"/>
      <c r="QPY335" s="2"/>
      <c r="QPZ335" s="2"/>
      <c r="QQA335" s="2"/>
      <c r="QQB335" s="2"/>
      <c r="QQC335" s="2"/>
      <c r="QQD335" s="2"/>
      <c r="QQE335" s="2"/>
      <c r="QQF335" s="2"/>
      <c r="QQG335" s="2"/>
      <c r="QQH335" s="2"/>
      <c r="QQI335" s="2"/>
      <c r="QQJ335" s="2"/>
      <c r="QQK335" s="2"/>
      <c r="QQL335" s="2"/>
      <c r="QQM335" s="2"/>
      <c r="QQN335" s="2"/>
      <c r="QQO335" s="2"/>
      <c r="QQP335" s="2"/>
      <c r="QQQ335" s="2"/>
      <c r="QQR335" s="2"/>
      <c r="QQS335" s="2"/>
      <c r="QQT335" s="2"/>
      <c r="QQU335" s="2"/>
      <c r="QQV335" s="2"/>
      <c r="QQW335" s="2"/>
      <c r="QQX335" s="2"/>
      <c r="QQY335" s="2"/>
      <c r="QQZ335" s="2"/>
      <c r="QRA335" s="2"/>
      <c r="QRB335" s="2"/>
      <c r="QRC335" s="2"/>
      <c r="QRD335" s="2"/>
      <c r="QRE335" s="2"/>
      <c r="QRF335" s="2"/>
      <c r="QRG335" s="2"/>
      <c r="QRH335" s="2"/>
      <c r="QRI335" s="2"/>
      <c r="QRJ335" s="2"/>
      <c r="QRK335" s="2"/>
      <c r="QRL335" s="2"/>
      <c r="QRM335" s="2"/>
      <c r="QRN335" s="2"/>
      <c r="QRO335" s="2"/>
      <c r="QRP335" s="2"/>
      <c r="QRQ335" s="2"/>
      <c r="QRR335" s="2"/>
      <c r="QRS335" s="2"/>
      <c r="QRT335" s="2"/>
      <c r="QRU335" s="2"/>
      <c r="QRV335" s="2"/>
      <c r="QRW335" s="2"/>
      <c r="QRX335" s="2"/>
      <c r="QRY335" s="2"/>
      <c r="QRZ335" s="2"/>
      <c r="QSA335" s="2"/>
      <c r="QSB335" s="2"/>
      <c r="QSC335" s="2"/>
      <c r="QSD335" s="2"/>
      <c r="QSE335" s="2"/>
      <c r="QSF335" s="2"/>
      <c r="QSG335" s="2"/>
      <c r="QSH335" s="2"/>
      <c r="QSI335" s="2"/>
      <c r="QSJ335" s="2"/>
      <c r="QSK335" s="2"/>
      <c r="QSL335" s="2"/>
      <c r="QSM335" s="2"/>
      <c r="QSN335" s="2"/>
      <c r="QSO335" s="2"/>
      <c r="QSP335" s="2"/>
      <c r="QSQ335" s="2"/>
      <c r="QSR335" s="2"/>
      <c r="QSS335" s="2"/>
      <c r="QST335" s="2"/>
      <c r="QSU335" s="2"/>
      <c r="QSV335" s="2"/>
      <c r="QSW335" s="2"/>
      <c r="QSX335" s="2"/>
      <c r="QSY335" s="2"/>
      <c r="QSZ335" s="2"/>
      <c r="QTA335" s="2"/>
      <c r="QTB335" s="2"/>
      <c r="QTC335" s="2"/>
      <c r="QTD335" s="2"/>
      <c r="QTE335" s="2"/>
      <c r="QTF335" s="2"/>
      <c r="QTG335" s="2"/>
      <c r="QTH335" s="2"/>
      <c r="QTI335" s="2"/>
      <c r="QTJ335" s="2"/>
      <c r="QTK335" s="2"/>
      <c r="QTL335" s="2"/>
      <c r="QTM335" s="2"/>
      <c r="QTN335" s="2"/>
      <c r="QTO335" s="2"/>
      <c r="QTP335" s="2"/>
      <c r="QTQ335" s="2"/>
      <c r="QTR335" s="2"/>
      <c r="QTS335" s="2"/>
      <c r="QTT335" s="2"/>
      <c r="QTU335" s="2"/>
      <c r="QTV335" s="2"/>
      <c r="QTW335" s="2"/>
      <c r="QTX335" s="2"/>
      <c r="QTY335" s="2"/>
      <c r="QTZ335" s="2"/>
      <c r="QUA335" s="2"/>
      <c r="QUB335" s="2"/>
      <c r="QUC335" s="2"/>
      <c r="QUD335" s="2"/>
      <c r="QUE335" s="2"/>
      <c r="QUF335" s="2"/>
      <c r="QUG335" s="2"/>
      <c r="QUH335" s="2"/>
      <c r="QUI335" s="2"/>
      <c r="QUJ335" s="2"/>
      <c r="QUK335" s="2"/>
      <c r="QUL335" s="2"/>
      <c r="QUM335" s="2"/>
      <c r="QUN335" s="2"/>
      <c r="QUO335" s="2"/>
      <c r="QUP335" s="2"/>
      <c r="QUQ335" s="2"/>
      <c r="QUR335" s="2"/>
      <c r="QUS335" s="2"/>
      <c r="QUT335" s="2"/>
      <c r="QUU335" s="2"/>
      <c r="QUV335" s="2"/>
      <c r="QUW335" s="2"/>
      <c r="QUX335" s="2"/>
      <c r="QUY335" s="2"/>
      <c r="QUZ335" s="2"/>
      <c r="QVA335" s="2"/>
      <c r="QVB335" s="2"/>
      <c r="QVC335" s="2"/>
      <c r="QVD335" s="2"/>
      <c r="QVE335" s="2"/>
      <c r="QVF335" s="2"/>
      <c r="QVG335" s="2"/>
      <c r="QVH335" s="2"/>
      <c r="QVI335" s="2"/>
      <c r="QVJ335" s="2"/>
      <c r="QVK335" s="2"/>
      <c r="QVL335" s="2"/>
      <c r="QVM335" s="2"/>
      <c r="QVN335" s="2"/>
      <c r="QVO335" s="2"/>
      <c r="QVP335" s="2"/>
      <c r="QVQ335" s="2"/>
      <c r="QVR335" s="2"/>
      <c r="QVS335" s="2"/>
      <c r="QVT335" s="2"/>
      <c r="QVU335" s="2"/>
      <c r="QVV335" s="2"/>
      <c r="QVW335" s="2"/>
      <c r="QVX335" s="2"/>
      <c r="QVY335" s="2"/>
      <c r="QVZ335" s="2"/>
      <c r="QWA335" s="2"/>
      <c r="QWB335" s="2"/>
      <c r="QWC335" s="2"/>
      <c r="QWD335" s="2"/>
      <c r="QWE335" s="2"/>
      <c r="QWF335" s="2"/>
      <c r="QWG335" s="2"/>
      <c r="QWH335" s="2"/>
      <c r="QWI335" s="2"/>
      <c r="QWJ335" s="2"/>
      <c r="QWK335" s="2"/>
      <c r="QWL335" s="2"/>
      <c r="QWM335" s="2"/>
      <c r="QWN335" s="2"/>
      <c r="QWO335" s="2"/>
      <c r="QWP335" s="2"/>
      <c r="QWQ335" s="2"/>
      <c r="QWR335" s="2"/>
      <c r="QWS335" s="2"/>
      <c r="QWT335" s="2"/>
      <c r="QWU335" s="2"/>
      <c r="QWV335" s="2"/>
      <c r="QWW335" s="2"/>
      <c r="QWX335" s="2"/>
      <c r="QWY335" s="2"/>
      <c r="QWZ335" s="2"/>
      <c r="QXA335" s="2"/>
      <c r="QXB335" s="2"/>
      <c r="QXC335" s="2"/>
      <c r="QXD335" s="2"/>
      <c r="QXE335" s="2"/>
      <c r="QXF335" s="2"/>
      <c r="QXG335" s="2"/>
      <c r="QXH335" s="2"/>
      <c r="QXI335" s="2"/>
      <c r="QXJ335" s="2"/>
      <c r="QXK335" s="2"/>
      <c r="QXL335" s="2"/>
      <c r="QXM335" s="2"/>
      <c r="QXN335" s="2"/>
      <c r="QXO335" s="2"/>
      <c r="QXP335" s="2"/>
      <c r="QXQ335" s="2"/>
      <c r="QXR335" s="2"/>
      <c r="QXS335" s="2"/>
      <c r="QXT335" s="2"/>
      <c r="QXU335" s="2"/>
      <c r="QXV335" s="2"/>
      <c r="QXW335" s="2"/>
      <c r="QXX335" s="2"/>
      <c r="QXY335" s="2"/>
      <c r="QXZ335" s="2"/>
      <c r="QYA335" s="2"/>
      <c r="QYB335" s="2"/>
      <c r="QYC335" s="2"/>
      <c r="QYD335" s="2"/>
      <c r="QYE335" s="2"/>
      <c r="QYF335" s="2"/>
      <c r="QYG335" s="2"/>
      <c r="QYH335" s="2"/>
      <c r="QYI335" s="2"/>
      <c r="QYJ335" s="2"/>
      <c r="QYK335" s="2"/>
      <c r="QYL335" s="2"/>
      <c r="QYM335" s="2"/>
      <c r="QYN335" s="2"/>
      <c r="QYO335" s="2"/>
      <c r="QYP335" s="2"/>
      <c r="QYQ335" s="2"/>
      <c r="QYR335" s="2"/>
      <c r="QYS335" s="2"/>
      <c r="QYT335" s="2"/>
      <c r="QYU335" s="2"/>
      <c r="QYV335" s="2"/>
      <c r="QYW335" s="2"/>
      <c r="QYX335" s="2"/>
      <c r="QYY335" s="2"/>
      <c r="QYZ335" s="2"/>
      <c r="QZA335" s="2"/>
      <c r="QZB335" s="2"/>
      <c r="QZC335" s="2"/>
      <c r="QZD335" s="2"/>
      <c r="QZE335" s="2"/>
      <c r="QZF335" s="2"/>
      <c r="QZG335" s="2"/>
      <c r="QZH335" s="2"/>
      <c r="QZI335" s="2"/>
      <c r="QZJ335" s="2"/>
      <c r="QZK335" s="2"/>
      <c r="QZL335" s="2"/>
      <c r="QZM335" s="2"/>
      <c r="QZN335" s="2"/>
      <c r="QZO335" s="2"/>
      <c r="QZP335" s="2"/>
      <c r="QZQ335" s="2"/>
      <c r="QZR335" s="2"/>
      <c r="QZS335" s="2"/>
      <c r="QZT335" s="2"/>
      <c r="QZU335" s="2"/>
      <c r="QZV335" s="2"/>
      <c r="QZW335" s="2"/>
      <c r="QZX335" s="2"/>
      <c r="QZY335" s="2"/>
      <c r="QZZ335" s="2"/>
      <c r="RAA335" s="2"/>
      <c r="RAB335" s="2"/>
      <c r="RAC335" s="2"/>
      <c r="RAD335" s="2"/>
      <c r="RAE335" s="2"/>
      <c r="RAF335" s="2"/>
      <c r="RAG335" s="2"/>
      <c r="RAH335" s="2"/>
      <c r="RAI335" s="2"/>
      <c r="RAJ335" s="2"/>
      <c r="RAK335" s="2"/>
      <c r="RAL335" s="2"/>
      <c r="RAM335" s="2"/>
      <c r="RAN335" s="2"/>
      <c r="RAO335" s="2"/>
      <c r="RAP335" s="2"/>
      <c r="RAQ335" s="2"/>
      <c r="RAR335" s="2"/>
      <c r="RAS335" s="2"/>
      <c r="RAT335" s="2"/>
      <c r="RAU335" s="2"/>
      <c r="RAV335" s="2"/>
      <c r="RAW335" s="2"/>
      <c r="RAX335" s="2"/>
      <c r="RAY335" s="2"/>
      <c r="RAZ335" s="2"/>
      <c r="RBA335" s="2"/>
      <c r="RBB335" s="2"/>
      <c r="RBC335" s="2"/>
      <c r="RBD335" s="2"/>
      <c r="RBE335" s="2"/>
      <c r="RBF335" s="2"/>
      <c r="RBG335" s="2"/>
      <c r="RBH335" s="2"/>
      <c r="RBI335" s="2"/>
      <c r="RBJ335" s="2"/>
      <c r="RBK335" s="2"/>
      <c r="RBL335" s="2"/>
      <c r="RBM335" s="2"/>
      <c r="RBN335" s="2"/>
      <c r="RBO335" s="2"/>
      <c r="RBP335" s="2"/>
      <c r="RBQ335" s="2"/>
      <c r="RBR335" s="2"/>
      <c r="RBS335" s="2"/>
      <c r="RBT335" s="2"/>
      <c r="RBU335" s="2"/>
      <c r="RBV335" s="2"/>
      <c r="RBW335" s="2"/>
      <c r="RBX335" s="2"/>
      <c r="RBY335" s="2"/>
      <c r="RBZ335" s="2"/>
      <c r="RCA335" s="2"/>
      <c r="RCB335" s="2"/>
      <c r="RCC335" s="2"/>
      <c r="RCD335" s="2"/>
      <c r="RCE335" s="2"/>
      <c r="RCF335" s="2"/>
      <c r="RCG335" s="2"/>
      <c r="RCH335" s="2"/>
      <c r="RCI335" s="2"/>
      <c r="RCJ335" s="2"/>
      <c r="RCK335" s="2"/>
      <c r="RCL335" s="2"/>
      <c r="RCM335" s="2"/>
      <c r="RCN335" s="2"/>
      <c r="RCO335" s="2"/>
      <c r="RCP335" s="2"/>
      <c r="RCQ335" s="2"/>
      <c r="RCR335" s="2"/>
      <c r="RCS335" s="2"/>
      <c r="RCT335" s="2"/>
      <c r="RCU335" s="2"/>
      <c r="RCV335" s="2"/>
      <c r="RCW335" s="2"/>
      <c r="RCX335" s="2"/>
      <c r="RCY335" s="2"/>
      <c r="RCZ335" s="2"/>
      <c r="RDA335" s="2"/>
      <c r="RDB335" s="2"/>
      <c r="RDC335" s="2"/>
      <c r="RDD335" s="2"/>
      <c r="RDE335" s="2"/>
      <c r="RDF335" s="2"/>
      <c r="RDG335" s="2"/>
      <c r="RDH335" s="2"/>
      <c r="RDI335" s="2"/>
      <c r="RDJ335" s="2"/>
      <c r="RDK335" s="2"/>
      <c r="RDL335" s="2"/>
      <c r="RDM335" s="2"/>
      <c r="RDN335" s="2"/>
      <c r="RDO335" s="2"/>
      <c r="RDP335" s="2"/>
      <c r="RDQ335" s="2"/>
      <c r="RDR335" s="2"/>
      <c r="RDS335" s="2"/>
      <c r="RDT335" s="2"/>
      <c r="RDU335" s="2"/>
      <c r="RDV335" s="2"/>
      <c r="RDW335" s="2"/>
      <c r="RDX335" s="2"/>
      <c r="RDY335" s="2"/>
      <c r="RDZ335" s="2"/>
      <c r="REA335" s="2"/>
      <c r="REB335" s="2"/>
      <c r="REC335" s="2"/>
      <c r="RED335" s="2"/>
      <c r="REE335" s="2"/>
      <c r="REF335" s="2"/>
      <c r="REG335" s="2"/>
      <c r="REH335" s="2"/>
      <c r="REI335" s="2"/>
      <c r="REJ335" s="2"/>
      <c r="REK335" s="2"/>
      <c r="REL335" s="2"/>
      <c r="REM335" s="2"/>
      <c r="REN335" s="2"/>
      <c r="REO335" s="2"/>
      <c r="REP335" s="2"/>
      <c r="REQ335" s="2"/>
      <c r="RER335" s="2"/>
      <c r="RES335" s="2"/>
      <c r="RET335" s="2"/>
      <c r="REU335" s="2"/>
      <c r="REV335" s="2"/>
      <c r="REW335" s="2"/>
      <c r="REX335" s="2"/>
      <c r="REY335" s="2"/>
      <c r="REZ335" s="2"/>
      <c r="RFA335" s="2"/>
      <c r="RFB335" s="2"/>
      <c r="RFC335" s="2"/>
      <c r="RFD335" s="2"/>
      <c r="RFE335" s="2"/>
      <c r="RFF335" s="2"/>
      <c r="RFG335" s="2"/>
      <c r="RFH335" s="2"/>
      <c r="RFI335" s="2"/>
      <c r="RFJ335" s="2"/>
      <c r="RFK335" s="2"/>
      <c r="RFL335" s="2"/>
      <c r="RFM335" s="2"/>
      <c r="RFN335" s="2"/>
      <c r="RFO335" s="2"/>
      <c r="RFP335" s="2"/>
      <c r="RFQ335" s="2"/>
      <c r="RFR335" s="2"/>
      <c r="RFS335" s="2"/>
      <c r="RFT335" s="2"/>
      <c r="RFU335" s="2"/>
      <c r="RFV335" s="2"/>
      <c r="RFW335" s="2"/>
      <c r="RFX335" s="2"/>
      <c r="RFY335" s="2"/>
      <c r="RFZ335" s="2"/>
      <c r="RGA335" s="2"/>
      <c r="RGB335" s="2"/>
      <c r="RGC335" s="2"/>
      <c r="RGD335" s="2"/>
      <c r="RGE335" s="2"/>
      <c r="RGF335" s="2"/>
      <c r="RGG335" s="2"/>
      <c r="RGH335" s="2"/>
      <c r="RGI335" s="2"/>
      <c r="RGJ335" s="2"/>
      <c r="RGK335" s="2"/>
      <c r="RGL335" s="2"/>
      <c r="RGM335" s="2"/>
      <c r="RGN335" s="2"/>
      <c r="RGO335" s="2"/>
      <c r="RGP335" s="2"/>
      <c r="RGQ335" s="2"/>
      <c r="RGR335" s="2"/>
      <c r="RGS335" s="2"/>
      <c r="RGT335" s="2"/>
      <c r="RGU335" s="2"/>
      <c r="RGV335" s="2"/>
      <c r="RGW335" s="2"/>
      <c r="RGX335" s="2"/>
      <c r="RGY335" s="2"/>
      <c r="RGZ335" s="2"/>
      <c r="RHA335" s="2"/>
      <c r="RHB335" s="2"/>
      <c r="RHC335" s="2"/>
      <c r="RHD335" s="2"/>
      <c r="RHE335" s="2"/>
      <c r="RHF335" s="2"/>
      <c r="RHG335" s="2"/>
      <c r="RHH335" s="2"/>
      <c r="RHI335" s="2"/>
      <c r="RHJ335" s="2"/>
      <c r="RHK335" s="2"/>
      <c r="RHL335" s="2"/>
      <c r="RHM335" s="2"/>
      <c r="RHN335" s="2"/>
      <c r="RHO335" s="2"/>
      <c r="RHP335" s="2"/>
      <c r="RHQ335" s="2"/>
      <c r="RHR335" s="2"/>
      <c r="RHS335" s="2"/>
      <c r="RHT335" s="2"/>
      <c r="RHU335" s="2"/>
      <c r="RHV335" s="2"/>
      <c r="RHW335" s="2"/>
      <c r="RHX335" s="2"/>
      <c r="RHY335" s="2"/>
      <c r="RHZ335" s="2"/>
      <c r="RIA335" s="2"/>
      <c r="RIB335" s="2"/>
      <c r="RIC335" s="2"/>
      <c r="RID335" s="2"/>
      <c r="RIE335" s="2"/>
      <c r="RIF335" s="2"/>
      <c r="RIG335" s="2"/>
      <c r="RIH335" s="2"/>
      <c r="RII335" s="2"/>
      <c r="RIJ335" s="2"/>
      <c r="RIK335" s="2"/>
      <c r="RIL335" s="2"/>
      <c r="RIM335" s="2"/>
      <c r="RIN335" s="2"/>
      <c r="RIO335" s="2"/>
      <c r="RIP335" s="2"/>
      <c r="RIQ335" s="2"/>
      <c r="RIR335" s="2"/>
      <c r="RIS335" s="2"/>
      <c r="RIT335" s="2"/>
      <c r="RIU335" s="2"/>
      <c r="RIV335" s="2"/>
      <c r="RIW335" s="2"/>
      <c r="RIX335" s="2"/>
      <c r="RIY335" s="2"/>
      <c r="RIZ335" s="2"/>
      <c r="RJA335" s="2"/>
      <c r="RJB335" s="2"/>
      <c r="RJC335" s="2"/>
      <c r="RJD335" s="2"/>
      <c r="RJE335" s="2"/>
      <c r="RJF335" s="2"/>
      <c r="RJG335" s="2"/>
      <c r="RJH335" s="2"/>
      <c r="RJI335" s="2"/>
      <c r="RJJ335" s="2"/>
      <c r="RJK335" s="2"/>
      <c r="RJL335" s="2"/>
      <c r="RJM335" s="2"/>
      <c r="RJN335" s="2"/>
      <c r="RJO335" s="2"/>
      <c r="RJP335" s="2"/>
      <c r="RJQ335" s="2"/>
      <c r="RJR335" s="2"/>
      <c r="RJS335" s="2"/>
      <c r="RJT335" s="2"/>
      <c r="RJU335" s="2"/>
      <c r="RJV335" s="2"/>
      <c r="RJW335" s="2"/>
      <c r="RJX335" s="2"/>
      <c r="RJY335" s="2"/>
      <c r="RJZ335" s="2"/>
      <c r="RKA335" s="2"/>
      <c r="RKB335" s="2"/>
      <c r="RKC335" s="2"/>
      <c r="RKD335" s="2"/>
      <c r="RKE335" s="2"/>
      <c r="RKF335" s="2"/>
      <c r="RKG335" s="2"/>
      <c r="RKH335" s="2"/>
      <c r="RKI335" s="2"/>
      <c r="RKJ335" s="2"/>
      <c r="RKK335" s="2"/>
      <c r="RKL335" s="2"/>
      <c r="RKM335" s="2"/>
      <c r="RKN335" s="2"/>
      <c r="RKO335" s="2"/>
      <c r="RKP335" s="2"/>
      <c r="RKQ335" s="2"/>
      <c r="RKR335" s="2"/>
      <c r="RKS335" s="2"/>
      <c r="RKT335" s="2"/>
      <c r="RKU335" s="2"/>
      <c r="RKV335" s="2"/>
      <c r="RKW335" s="2"/>
      <c r="RKX335" s="2"/>
      <c r="RKY335" s="2"/>
      <c r="RKZ335" s="2"/>
      <c r="RLA335" s="2"/>
      <c r="RLB335" s="2"/>
      <c r="RLC335" s="2"/>
      <c r="RLD335" s="2"/>
      <c r="RLE335" s="2"/>
      <c r="RLF335" s="2"/>
      <c r="RLG335" s="2"/>
      <c r="RLH335" s="2"/>
      <c r="RLI335" s="2"/>
      <c r="RLJ335" s="2"/>
      <c r="RLK335" s="2"/>
      <c r="RLL335" s="2"/>
      <c r="RLM335" s="2"/>
      <c r="RLN335" s="2"/>
      <c r="RLO335" s="2"/>
      <c r="RLP335" s="2"/>
      <c r="RLQ335" s="2"/>
      <c r="RLR335" s="2"/>
      <c r="RLS335" s="2"/>
      <c r="RLT335" s="2"/>
      <c r="RLU335" s="2"/>
      <c r="RLV335" s="2"/>
      <c r="RLW335" s="2"/>
      <c r="RLX335" s="2"/>
      <c r="RLY335" s="2"/>
      <c r="RLZ335" s="2"/>
      <c r="RMA335" s="2"/>
      <c r="RMB335" s="2"/>
      <c r="RMC335" s="2"/>
      <c r="RMD335" s="2"/>
      <c r="RME335" s="2"/>
      <c r="RMF335" s="2"/>
      <c r="RMG335" s="2"/>
      <c r="RMH335" s="2"/>
      <c r="RMI335" s="2"/>
      <c r="RMJ335" s="2"/>
      <c r="RMK335" s="2"/>
      <c r="RML335" s="2"/>
      <c r="RMM335" s="2"/>
      <c r="RMN335" s="2"/>
      <c r="RMO335" s="2"/>
      <c r="RMP335" s="2"/>
      <c r="RMQ335" s="2"/>
      <c r="RMR335" s="2"/>
      <c r="RMS335" s="2"/>
      <c r="RMT335" s="2"/>
      <c r="RMU335" s="2"/>
      <c r="RMV335" s="2"/>
      <c r="RMW335" s="2"/>
      <c r="RMX335" s="2"/>
      <c r="RMY335" s="2"/>
      <c r="RMZ335" s="2"/>
      <c r="RNA335" s="2"/>
      <c r="RNB335" s="2"/>
      <c r="RNC335" s="2"/>
      <c r="RND335" s="2"/>
      <c r="RNE335" s="2"/>
      <c r="RNF335" s="2"/>
      <c r="RNG335" s="2"/>
      <c r="RNH335" s="2"/>
      <c r="RNI335" s="2"/>
      <c r="RNJ335" s="2"/>
      <c r="RNK335" s="2"/>
      <c r="RNL335" s="2"/>
      <c r="RNM335" s="2"/>
      <c r="RNN335" s="2"/>
      <c r="RNO335" s="2"/>
      <c r="RNP335" s="2"/>
      <c r="RNQ335" s="2"/>
      <c r="RNR335" s="2"/>
      <c r="RNS335" s="2"/>
      <c r="RNT335" s="2"/>
      <c r="RNU335" s="2"/>
      <c r="RNV335" s="2"/>
      <c r="RNW335" s="2"/>
      <c r="RNX335" s="2"/>
      <c r="RNY335" s="2"/>
      <c r="RNZ335" s="2"/>
      <c r="ROA335" s="2"/>
      <c r="ROB335" s="2"/>
      <c r="ROC335" s="2"/>
      <c r="ROD335" s="2"/>
      <c r="ROE335" s="2"/>
      <c r="ROF335" s="2"/>
      <c r="ROG335" s="2"/>
      <c r="ROH335" s="2"/>
      <c r="ROI335" s="2"/>
      <c r="ROJ335" s="2"/>
      <c r="ROK335" s="2"/>
      <c r="ROL335" s="2"/>
      <c r="ROM335" s="2"/>
      <c r="RON335" s="2"/>
      <c r="ROO335" s="2"/>
      <c r="ROP335" s="2"/>
      <c r="ROQ335" s="2"/>
      <c r="ROR335" s="2"/>
      <c r="ROS335" s="2"/>
      <c r="ROT335" s="2"/>
      <c r="ROU335" s="2"/>
      <c r="ROV335" s="2"/>
      <c r="ROW335" s="2"/>
      <c r="ROX335" s="2"/>
      <c r="ROY335" s="2"/>
      <c r="ROZ335" s="2"/>
      <c r="RPA335" s="2"/>
      <c r="RPB335" s="2"/>
      <c r="RPC335" s="2"/>
      <c r="RPD335" s="2"/>
      <c r="RPE335" s="2"/>
      <c r="RPF335" s="2"/>
      <c r="RPG335" s="2"/>
      <c r="RPH335" s="2"/>
      <c r="RPI335" s="2"/>
      <c r="RPJ335" s="2"/>
      <c r="RPK335" s="2"/>
      <c r="RPL335" s="2"/>
      <c r="RPM335" s="2"/>
      <c r="RPN335" s="2"/>
      <c r="RPO335" s="2"/>
      <c r="RPP335" s="2"/>
      <c r="RPQ335" s="2"/>
      <c r="RPR335" s="2"/>
      <c r="RPS335" s="2"/>
      <c r="RPT335" s="2"/>
      <c r="RPU335" s="2"/>
      <c r="RPV335" s="2"/>
      <c r="RPW335" s="2"/>
      <c r="RPX335" s="2"/>
      <c r="RPY335" s="2"/>
      <c r="RPZ335" s="2"/>
      <c r="RQA335" s="2"/>
      <c r="RQB335" s="2"/>
      <c r="RQC335" s="2"/>
      <c r="RQD335" s="2"/>
      <c r="RQE335" s="2"/>
      <c r="RQF335" s="2"/>
      <c r="RQG335" s="2"/>
      <c r="RQH335" s="2"/>
      <c r="RQI335" s="2"/>
      <c r="RQJ335" s="2"/>
      <c r="RQK335" s="2"/>
      <c r="RQL335" s="2"/>
      <c r="RQM335" s="2"/>
      <c r="RQN335" s="2"/>
      <c r="RQO335" s="2"/>
      <c r="RQP335" s="2"/>
      <c r="RQQ335" s="2"/>
      <c r="RQR335" s="2"/>
      <c r="RQS335" s="2"/>
      <c r="RQT335" s="2"/>
      <c r="RQU335" s="2"/>
      <c r="RQV335" s="2"/>
      <c r="RQW335" s="2"/>
      <c r="RQX335" s="2"/>
      <c r="RQY335" s="2"/>
      <c r="RQZ335" s="2"/>
      <c r="RRA335" s="2"/>
      <c r="RRB335" s="2"/>
      <c r="RRC335" s="2"/>
      <c r="RRD335" s="2"/>
      <c r="RRE335" s="2"/>
      <c r="RRF335" s="2"/>
      <c r="RRG335" s="2"/>
      <c r="RRH335" s="2"/>
      <c r="RRI335" s="2"/>
      <c r="RRJ335" s="2"/>
      <c r="RRK335" s="2"/>
      <c r="RRL335" s="2"/>
      <c r="RRM335" s="2"/>
      <c r="RRN335" s="2"/>
      <c r="RRO335" s="2"/>
      <c r="RRP335" s="2"/>
      <c r="RRQ335" s="2"/>
      <c r="RRR335" s="2"/>
      <c r="RRS335" s="2"/>
      <c r="RRT335" s="2"/>
      <c r="RRU335" s="2"/>
      <c r="RRV335" s="2"/>
      <c r="RRW335" s="2"/>
      <c r="RRX335" s="2"/>
      <c r="RRY335" s="2"/>
      <c r="RRZ335" s="2"/>
      <c r="RSA335" s="2"/>
      <c r="RSB335" s="2"/>
      <c r="RSC335" s="2"/>
      <c r="RSD335" s="2"/>
      <c r="RSE335" s="2"/>
      <c r="RSF335" s="2"/>
      <c r="RSG335" s="2"/>
      <c r="RSH335" s="2"/>
      <c r="RSI335" s="2"/>
      <c r="RSJ335" s="2"/>
      <c r="RSK335" s="2"/>
      <c r="RSL335" s="2"/>
      <c r="RSM335" s="2"/>
      <c r="RSN335" s="2"/>
      <c r="RSO335" s="2"/>
      <c r="RSP335" s="2"/>
      <c r="RSQ335" s="2"/>
      <c r="RSR335" s="2"/>
      <c r="RSS335" s="2"/>
      <c r="RST335" s="2"/>
      <c r="RSU335" s="2"/>
      <c r="RSV335" s="2"/>
      <c r="RSW335" s="2"/>
      <c r="RSX335" s="2"/>
      <c r="RSY335" s="2"/>
      <c r="RSZ335" s="2"/>
      <c r="RTA335" s="2"/>
      <c r="RTB335" s="2"/>
      <c r="RTC335" s="2"/>
      <c r="RTD335" s="2"/>
      <c r="RTE335" s="2"/>
      <c r="RTF335" s="2"/>
      <c r="RTG335" s="2"/>
      <c r="RTH335" s="2"/>
      <c r="RTI335" s="2"/>
      <c r="RTJ335" s="2"/>
      <c r="RTK335" s="2"/>
      <c r="RTL335" s="2"/>
      <c r="RTM335" s="2"/>
      <c r="RTN335" s="2"/>
      <c r="RTO335" s="2"/>
      <c r="RTP335" s="2"/>
      <c r="RTQ335" s="2"/>
      <c r="RTR335" s="2"/>
      <c r="RTS335" s="2"/>
      <c r="RTT335" s="2"/>
      <c r="RTU335" s="2"/>
      <c r="RTV335" s="2"/>
      <c r="RTW335" s="2"/>
      <c r="RTX335" s="2"/>
      <c r="RTY335" s="2"/>
      <c r="RTZ335" s="2"/>
      <c r="RUA335" s="2"/>
      <c r="RUB335" s="2"/>
      <c r="RUC335" s="2"/>
      <c r="RUD335" s="2"/>
      <c r="RUE335" s="2"/>
      <c r="RUF335" s="2"/>
      <c r="RUG335" s="2"/>
      <c r="RUH335" s="2"/>
      <c r="RUI335" s="2"/>
      <c r="RUJ335" s="2"/>
      <c r="RUK335" s="2"/>
      <c r="RUL335" s="2"/>
      <c r="RUM335" s="2"/>
      <c r="RUN335" s="2"/>
      <c r="RUO335" s="2"/>
      <c r="RUP335" s="2"/>
      <c r="RUQ335" s="2"/>
      <c r="RUR335" s="2"/>
      <c r="RUS335" s="2"/>
      <c r="RUT335" s="2"/>
      <c r="RUU335" s="2"/>
      <c r="RUV335" s="2"/>
      <c r="RUW335" s="2"/>
      <c r="RUX335" s="2"/>
      <c r="RUY335" s="2"/>
      <c r="RUZ335" s="2"/>
      <c r="RVA335" s="2"/>
      <c r="RVB335" s="2"/>
      <c r="RVC335" s="2"/>
      <c r="RVD335" s="2"/>
      <c r="RVE335" s="2"/>
      <c r="RVF335" s="2"/>
      <c r="RVG335" s="2"/>
      <c r="RVH335" s="2"/>
      <c r="RVI335" s="2"/>
      <c r="RVJ335" s="2"/>
      <c r="RVK335" s="2"/>
      <c r="RVL335" s="2"/>
      <c r="RVM335" s="2"/>
      <c r="RVN335" s="2"/>
      <c r="RVO335" s="2"/>
      <c r="RVP335" s="2"/>
      <c r="RVQ335" s="2"/>
      <c r="RVR335" s="2"/>
      <c r="RVS335" s="2"/>
      <c r="RVT335" s="2"/>
      <c r="RVU335" s="2"/>
      <c r="RVV335" s="2"/>
      <c r="RVW335" s="2"/>
      <c r="RVX335" s="2"/>
      <c r="RVY335" s="2"/>
      <c r="RVZ335" s="2"/>
      <c r="RWA335" s="2"/>
      <c r="RWB335" s="2"/>
      <c r="RWC335" s="2"/>
      <c r="RWD335" s="2"/>
      <c r="RWE335" s="2"/>
      <c r="RWF335" s="2"/>
      <c r="RWG335" s="2"/>
      <c r="RWH335" s="2"/>
      <c r="RWI335" s="2"/>
      <c r="RWJ335" s="2"/>
      <c r="RWK335" s="2"/>
      <c r="RWL335" s="2"/>
      <c r="RWM335" s="2"/>
      <c r="RWN335" s="2"/>
      <c r="RWO335" s="2"/>
      <c r="RWP335" s="2"/>
      <c r="RWQ335" s="2"/>
      <c r="RWR335" s="2"/>
      <c r="RWS335" s="2"/>
      <c r="RWT335" s="2"/>
      <c r="RWU335" s="2"/>
      <c r="RWV335" s="2"/>
      <c r="RWW335" s="2"/>
      <c r="RWX335" s="2"/>
      <c r="RWY335" s="2"/>
      <c r="RWZ335" s="2"/>
      <c r="RXA335" s="2"/>
      <c r="RXB335" s="2"/>
      <c r="RXC335" s="2"/>
      <c r="RXD335" s="2"/>
      <c r="RXE335" s="2"/>
      <c r="RXF335" s="2"/>
      <c r="RXG335" s="2"/>
      <c r="RXH335" s="2"/>
      <c r="RXI335" s="2"/>
      <c r="RXJ335" s="2"/>
      <c r="RXK335" s="2"/>
      <c r="RXL335" s="2"/>
      <c r="RXM335" s="2"/>
      <c r="RXN335" s="2"/>
      <c r="RXO335" s="2"/>
      <c r="RXP335" s="2"/>
      <c r="RXQ335" s="2"/>
      <c r="RXR335" s="2"/>
      <c r="RXS335" s="2"/>
      <c r="RXT335" s="2"/>
      <c r="RXU335" s="2"/>
      <c r="RXV335" s="2"/>
      <c r="RXW335" s="2"/>
      <c r="RXX335" s="2"/>
      <c r="RXY335" s="2"/>
      <c r="RXZ335" s="2"/>
      <c r="RYA335" s="2"/>
      <c r="RYB335" s="2"/>
      <c r="RYC335" s="2"/>
      <c r="RYD335" s="2"/>
      <c r="RYE335" s="2"/>
      <c r="RYF335" s="2"/>
      <c r="RYG335" s="2"/>
      <c r="RYH335" s="2"/>
      <c r="RYI335" s="2"/>
      <c r="RYJ335" s="2"/>
      <c r="RYK335" s="2"/>
      <c r="RYL335" s="2"/>
      <c r="RYM335" s="2"/>
      <c r="RYN335" s="2"/>
      <c r="RYO335" s="2"/>
      <c r="RYP335" s="2"/>
      <c r="RYQ335" s="2"/>
      <c r="RYR335" s="2"/>
      <c r="RYS335" s="2"/>
      <c r="RYT335" s="2"/>
      <c r="RYU335" s="2"/>
      <c r="RYV335" s="2"/>
      <c r="RYW335" s="2"/>
      <c r="RYX335" s="2"/>
      <c r="RYY335" s="2"/>
      <c r="RYZ335" s="2"/>
      <c r="RZA335" s="2"/>
      <c r="RZB335" s="2"/>
      <c r="RZC335" s="2"/>
      <c r="RZD335" s="2"/>
      <c r="RZE335" s="2"/>
      <c r="RZF335" s="2"/>
      <c r="RZG335" s="2"/>
      <c r="RZH335" s="2"/>
      <c r="RZI335" s="2"/>
      <c r="RZJ335" s="2"/>
      <c r="RZK335" s="2"/>
      <c r="RZL335" s="2"/>
      <c r="RZM335" s="2"/>
      <c r="RZN335" s="2"/>
      <c r="RZO335" s="2"/>
      <c r="RZP335" s="2"/>
      <c r="RZQ335" s="2"/>
      <c r="RZR335" s="2"/>
      <c r="RZS335" s="2"/>
      <c r="RZT335" s="2"/>
      <c r="RZU335" s="2"/>
      <c r="RZV335" s="2"/>
      <c r="RZW335" s="2"/>
      <c r="RZX335" s="2"/>
      <c r="RZY335" s="2"/>
      <c r="RZZ335" s="2"/>
      <c r="SAA335" s="2"/>
      <c r="SAB335" s="2"/>
      <c r="SAC335" s="2"/>
      <c r="SAD335" s="2"/>
      <c r="SAE335" s="2"/>
      <c r="SAF335" s="2"/>
      <c r="SAG335" s="2"/>
      <c r="SAH335" s="2"/>
      <c r="SAI335" s="2"/>
      <c r="SAJ335" s="2"/>
      <c r="SAK335" s="2"/>
      <c r="SAL335" s="2"/>
      <c r="SAM335" s="2"/>
      <c r="SAN335" s="2"/>
      <c r="SAO335" s="2"/>
      <c r="SAP335" s="2"/>
      <c r="SAQ335" s="2"/>
      <c r="SAR335" s="2"/>
      <c r="SAS335" s="2"/>
      <c r="SAT335" s="2"/>
      <c r="SAU335" s="2"/>
      <c r="SAV335" s="2"/>
      <c r="SAW335" s="2"/>
      <c r="SAX335" s="2"/>
      <c r="SAY335" s="2"/>
      <c r="SAZ335" s="2"/>
      <c r="SBA335" s="2"/>
      <c r="SBB335" s="2"/>
      <c r="SBC335" s="2"/>
      <c r="SBD335" s="2"/>
      <c r="SBE335" s="2"/>
      <c r="SBF335" s="2"/>
      <c r="SBG335" s="2"/>
      <c r="SBH335" s="2"/>
      <c r="SBI335" s="2"/>
      <c r="SBJ335" s="2"/>
      <c r="SBK335" s="2"/>
      <c r="SBL335" s="2"/>
      <c r="SBM335" s="2"/>
      <c r="SBN335" s="2"/>
      <c r="SBO335" s="2"/>
      <c r="SBP335" s="2"/>
      <c r="SBQ335" s="2"/>
      <c r="SBR335" s="2"/>
      <c r="SBS335" s="2"/>
      <c r="SBT335" s="2"/>
      <c r="SBU335" s="2"/>
      <c r="SBV335" s="2"/>
      <c r="SBW335" s="2"/>
      <c r="SBX335" s="2"/>
      <c r="SBY335" s="2"/>
      <c r="SBZ335" s="2"/>
      <c r="SCA335" s="2"/>
      <c r="SCB335" s="2"/>
      <c r="SCC335" s="2"/>
      <c r="SCD335" s="2"/>
      <c r="SCE335" s="2"/>
      <c r="SCF335" s="2"/>
      <c r="SCG335" s="2"/>
      <c r="SCH335" s="2"/>
      <c r="SCI335" s="2"/>
      <c r="SCJ335" s="2"/>
      <c r="SCK335" s="2"/>
      <c r="SCL335" s="2"/>
      <c r="SCM335" s="2"/>
      <c r="SCN335" s="2"/>
      <c r="SCO335" s="2"/>
      <c r="SCP335" s="2"/>
      <c r="SCQ335" s="2"/>
      <c r="SCR335" s="2"/>
      <c r="SCS335" s="2"/>
      <c r="SCT335" s="2"/>
      <c r="SCU335" s="2"/>
      <c r="SCV335" s="2"/>
      <c r="SCW335" s="2"/>
      <c r="SCX335" s="2"/>
      <c r="SCY335" s="2"/>
      <c r="SCZ335" s="2"/>
      <c r="SDA335" s="2"/>
      <c r="SDB335" s="2"/>
      <c r="SDC335" s="2"/>
      <c r="SDD335" s="2"/>
      <c r="SDE335" s="2"/>
      <c r="SDF335" s="2"/>
      <c r="SDG335" s="2"/>
      <c r="SDH335" s="2"/>
      <c r="SDI335" s="2"/>
      <c r="SDJ335" s="2"/>
      <c r="SDK335" s="2"/>
      <c r="SDL335" s="2"/>
      <c r="SDM335" s="2"/>
      <c r="SDN335" s="2"/>
      <c r="SDO335" s="2"/>
      <c r="SDP335" s="2"/>
      <c r="SDQ335" s="2"/>
      <c r="SDR335" s="2"/>
      <c r="SDS335" s="2"/>
      <c r="SDT335" s="2"/>
      <c r="SDU335" s="2"/>
      <c r="SDV335" s="2"/>
      <c r="SDW335" s="2"/>
      <c r="SDX335" s="2"/>
      <c r="SDY335" s="2"/>
      <c r="SDZ335" s="2"/>
      <c r="SEA335" s="2"/>
      <c r="SEB335" s="2"/>
      <c r="SEC335" s="2"/>
      <c r="SED335" s="2"/>
      <c r="SEE335" s="2"/>
      <c r="SEF335" s="2"/>
      <c r="SEG335" s="2"/>
      <c r="SEH335" s="2"/>
      <c r="SEI335" s="2"/>
      <c r="SEJ335" s="2"/>
      <c r="SEK335" s="2"/>
      <c r="SEL335" s="2"/>
      <c r="SEM335" s="2"/>
      <c r="SEN335" s="2"/>
      <c r="SEO335" s="2"/>
      <c r="SEP335" s="2"/>
      <c r="SEQ335" s="2"/>
      <c r="SER335" s="2"/>
      <c r="SES335" s="2"/>
      <c r="SET335" s="2"/>
      <c r="SEU335" s="2"/>
      <c r="SEV335" s="2"/>
      <c r="SEW335" s="2"/>
      <c r="SEX335" s="2"/>
      <c r="SEY335" s="2"/>
      <c r="SEZ335" s="2"/>
      <c r="SFA335" s="2"/>
      <c r="SFB335" s="2"/>
      <c r="SFC335" s="2"/>
      <c r="SFD335" s="2"/>
      <c r="SFE335" s="2"/>
      <c r="SFF335" s="2"/>
      <c r="SFG335" s="2"/>
      <c r="SFH335" s="2"/>
      <c r="SFI335" s="2"/>
      <c r="SFJ335" s="2"/>
      <c r="SFK335" s="2"/>
      <c r="SFL335" s="2"/>
      <c r="SFM335" s="2"/>
      <c r="SFN335" s="2"/>
      <c r="SFO335" s="2"/>
      <c r="SFP335" s="2"/>
      <c r="SFQ335" s="2"/>
      <c r="SFR335" s="2"/>
      <c r="SFS335" s="2"/>
      <c r="SFT335" s="2"/>
      <c r="SFU335" s="2"/>
      <c r="SFV335" s="2"/>
      <c r="SFW335" s="2"/>
      <c r="SFX335" s="2"/>
      <c r="SFY335" s="2"/>
      <c r="SFZ335" s="2"/>
      <c r="SGA335" s="2"/>
      <c r="SGB335" s="2"/>
      <c r="SGC335" s="2"/>
      <c r="SGD335" s="2"/>
      <c r="SGE335" s="2"/>
      <c r="SGF335" s="2"/>
      <c r="SGG335" s="2"/>
      <c r="SGH335" s="2"/>
      <c r="SGI335" s="2"/>
      <c r="SGJ335" s="2"/>
      <c r="SGK335" s="2"/>
      <c r="SGL335" s="2"/>
      <c r="SGM335" s="2"/>
      <c r="SGN335" s="2"/>
      <c r="SGO335" s="2"/>
      <c r="SGP335" s="2"/>
      <c r="SGQ335" s="2"/>
      <c r="SGR335" s="2"/>
      <c r="SGS335" s="2"/>
      <c r="SGT335" s="2"/>
      <c r="SGU335" s="2"/>
      <c r="SGV335" s="2"/>
      <c r="SGW335" s="2"/>
      <c r="SGX335" s="2"/>
      <c r="SGY335" s="2"/>
      <c r="SGZ335" s="2"/>
      <c r="SHA335" s="2"/>
      <c r="SHB335" s="2"/>
      <c r="SHC335" s="2"/>
      <c r="SHD335" s="2"/>
      <c r="SHE335" s="2"/>
      <c r="SHF335" s="2"/>
      <c r="SHG335" s="2"/>
      <c r="SHH335" s="2"/>
      <c r="SHI335" s="2"/>
      <c r="SHJ335" s="2"/>
      <c r="SHK335" s="2"/>
      <c r="SHL335" s="2"/>
      <c r="SHM335" s="2"/>
      <c r="SHN335" s="2"/>
      <c r="SHO335" s="2"/>
      <c r="SHP335" s="2"/>
      <c r="SHQ335" s="2"/>
      <c r="SHR335" s="2"/>
      <c r="SHS335" s="2"/>
      <c r="SHT335" s="2"/>
      <c r="SHU335" s="2"/>
      <c r="SHV335" s="2"/>
      <c r="SHW335" s="2"/>
      <c r="SHX335" s="2"/>
      <c r="SHY335" s="2"/>
      <c r="SHZ335" s="2"/>
      <c r="SIA335" s="2"/>
      <c r="SIB335" s="2"/>
      <c r="SIC335" s="2"/>
      <c r="SID335" s="2"/>
      <c r="SIE335" s="2"/>
      <c r="SIF335" s="2"/>
      <c r="SIG335" s="2"/>
      <c r="SIH335" s="2"/>
      <c r="SII335" s="2"/>
      <c r="SIJ335" s="2"/>
      <c r="SIK335" s="2"/>
      <c r="SIL335" s="2"/>
      <c r="SIM335" s="2"/>
      <c r="SIN335" s="2"/>
      <c r="SIO335" s="2"/>
      <c r="SIP335" s="2"/>
      <c r="SIQ335" s="2"/>
      <c r="SIR335" s="2"/>
      <c r="SIS335" s="2"/>
      <c r="SIT335" s="2"/>
      <c r="SIU335" s="2"/>
      <c r="SIV335" s="2"/>
      <c r="SIW335" s="2"/>
      <c r="SIX335" s="2"/>
      <c r="SIY335" s="2"/>
      <c r="SIZ335" s="2"/>
      <c r="SJA335" s="2"/>
      <c r="SJB335" s="2"/>
      <c r="SJC335" s="2"/>
      <c r="SJD335" s="2"/>
      <c r="SJE335" s="2"/>
      <c r="SJF335" s="2"/>
      <c r="SJG335" s="2"/>
      <c r="SJH335" s="2"/>
      <c r="SJI335" s="2"/>
      <c r="SJJ335" s="2"/>
      <c r="SJK335" s="2"/>
      <c r="SJL335" s="2"/>
      <c r="SJM335" s="2"/>
      <c r="SJN335" s="2"/>
      <c r="SJO335" s="2"/>
      <c r="SJP335" s="2"/>
      <c r="SJQ335" s="2"/>
      <c r="SJR335" s="2"/>
      <c r="SJS335" s="2"/>
      <c r="SJT335" s="2"/>
      <c r="SJU335" s="2"/>
      <c r="SJV335" s="2"/>
      <c r="SJW335" s="2"/>
      <c r="SJX335" s="2"/>
      <c r="SJY335" s="2"/>
      <c r="SJZ335" s="2"/>
      <c r="SKA335" s="2"/>
      <c r="SKB335" s="2"/>
      <c r="SKC335" s="2"/>
      <c r="SKD335" s="2"/>
      <c r="SKE335" s="2"/>
      <c r="SKF335" s="2"/>
      <c r="SKG335" s="2"/>
      <c r="SKH335" s="2"/>
      <c r="SKI335" s="2"/>
      <c r="SKJ335" s="2"/>
      <c r="SKK335" s="2"/>
      <c r="SKL335" s="2"/>
      <c r="SKM335" s="2"/>
      <c r="SKN335" s="2"/>
      <c r="SKO335" s="2"/>
      <c r="SKP335" s="2"/>
      <c r="SKQ335" s="2"/>
      <c r="SKR335" s="2"/>
      <c r="SKS335" s="2"/>
      <c r="SKT335" s="2"/>
      <c r="SKU335" s="2"/>
      <c r="SKV335" s="2"/>
      <c r="SKW335" s="2"/>
      <c r="SKX335" s="2"/>
      <c r="SKY335" s="2"/>
      <c r="SKZ335" s="2"/>
      <c r="SLA335" s="2"/>
      <c r="SLB335" s="2"/>
      <c r="SLC335" s="2"/>
      <c r="SLD335" s="2"/>
      <c r="SLE335" s="2"/>
      <c r="SLF335" s="2"/>
      <c r="SLG335" s="2"/>
      <c r="SLH335" s="2"/>
      <c r="SLI335" s="2"/>
      <c r="SLJ335" s="2"/>
      <c r="SLK335" s="2"/>
      <c r="SLL335" s="2"/>
      <c r="SLM335" s="2"/>
      <c r="SLN335" s="2"/>
      <c r="SLO335" s="2"/>
      <c r="SLP335" s="2"/>
      <c r="SLQ335" s="2"/>
      <c r="SLR335" s="2"/>
      <c r="SLS335" s="2"/>
      <c r="SLT335" s="2"/>
      <c r="SLU335" s="2"/>
      <c r="SLV335" s="2"/>
      <c r="SLW335" s="2"/>
      <c r="SLX335" s="2"/>
      <c r="SLY335" s="2"/>
      <c r="SLZ335" s="2"/>
      <c r="SMA335" s="2"/>
      <c r="SMB335" s="2"/>
      <c r="SMC335" s="2"/>
      <c r="SMD335" s="2"/>
      <c r="SME335" s="2"/>
      <c r="SMF335" s="2"/>
      <c r="SMG335" s="2"/>
      <c r="SMH335" s="2"/>
      <c r="SMI335" s="2"/>
      <c r="SMJ335" s="2"/>
      <c r="SMK335" s="2"/>
      <c r="SML335" s="2"/>
      <c r="SMM335" s="2"/>
      <c r="SMN335" s="2"/>
      <c r="SMO335" s="2"/>
      <c r="SMP335" s="2"/>
      <c r="SMQ335" s="2"/>
      <c r="SMR335" s="2"/>
      <c r="SMS335" s="2"/>
      <c r="SMT335" s="2"/>
      <c r="SMU335" s="2"/>
      <c r="SMV335" s="2"/>
      <c r="SMW335" s="2"/>
      <c r="SMX335" s="2"/>
      <c r="SMY335" s="2"/>
      <c r="SMZ335" s="2"/>
      <c r="SNA335" s="2"/>
      <c r="SNB335" s="2"/>
      <c r="SNC335" s="2"/>
      <c r="SND335" s="2"/>
      <c r="SNE335" s="2"/>
      <c r="SNF335" s="2"/>
      <c r="SNG335" s="2"/>
      <c r="SNH335" s="2"/>
      <c r="SNI335" s="2"/>
      <c r="SNJ335" s="2"/>
      <c r="SNK335" s="2"/>
      <c r="SNL335" s="2"/>
      <c r="SNM335" s="2"/>
      <c r="SNN335" s="2"/>
      <c r="SNO335" s="2"/>
      <c r="SNP335" s="2"/>
      <c r="SNQ335" s="2"/>
      <c r="SNR335" s="2"/>
      <c r="SNS335" s="2"/>
      <c r="SNT335" s="2"/>
      <c r="SNU335" s="2"/>
      <c r="SNV335" s="2"/>
      <c r="SNW335" s="2"/>
      <c r="SNX335" s="2"/>
      <c r="SNY335" s="2"/>
      <c r="SNZ335" s="2"/>
      <c r="SOA335" s="2"/>
      <c r="SOB335" s="2"/>
      <c r="SOC335" s="2"/>
      <c r="SOD335" s="2"/>
      <c r="SOE335" s="2"/>
      <c r="SOF335" s="2"/>
      <c r="SOG335" s="2"/>
      <c r="SOH335" s="2"/>
      <c r="SOI335" s="2"/>
      <c r="SOJ335" s="2"/>
      <c r="SOK335" s="2"/>
      <c r="SOL335" s="2"/>
      <c r="SOM335" s="2"/>
      <c r="SON335" s="2"/>
      <c r="SOO335" s="2"/>
      <c r="SOP335" s="2"/>
      <c r="SOQ335" s="2"/>
      <c r="SOR335" s="2"/>
      <c r="SOS335" s="2"/>
      <c r="SOT335" s="2"/>
      <c r="SOU335" s="2"/>
      <c r="SOV335" s="2"/>
      <c r="SOW335" s="2"/>
      <c r="SOX335" s="2"/>
      <c r="SOY335" s="2"/>
      <c r="SOZ335" s="2"/>
      <c r="SPA335" s="2"/>
      <c r="SPB335" s="2"/>
      <c r="SPC335" s="2"/>
      <c r="SPD335" s="2"/>
      <c r="SPE335" s="2"/>
      <c r="SPF335" s="2"/>
      <c r="SPG335" s="2"/>
      <c r="SPH335" s="2"/>
      <c r="SPI335" s="2"/>
      <c r="SPJ335" s="2"/>
      <c r="SPK335" s="2"/>
      <c r="SPL335" s="2"/>
      <c r="SPM335" s="2"/>
      <c r="SPN335" s="2"/>
      <c r="SPO335" s="2"/>
      <c r="SPP335" s="2"/>
      <c r="SPQ335" s="2"/>
      <c r="SPR335" s="2"/>
      <c r="SPS335" s="2"/>
      <c r="SPT335" s="2"/>
      <c r="SPU335" s="2"/>
      <c r="SPV335" s="2"/>
      <c r="SPW335" s="2"/>
      <c r="SPX335" s="2"/>
      <c r="SPY335" s="2"/>
      <c r="SPZ335" s="2"/>
      <c r="SQA335" s="2"/>
      <c r="SQB335" s="2"/>
      <c r="SQC335" s="2"/>
      <c r="SQD335" s="2"/>
      <c r="SQE335" s="2"/>
      <c r="SQF335" s="2"/>
      <c r="SQG335" s="2"/>
      <c r="SQH335" s="2"/>
      <c r="SQI335" s="2"/>
      <c r="SQJ335" s="2"/>
      <c r="SQK335" s="2"/>
      <c r="SQL335" s="2"/>
      <c r="SQM335" s="2"/>
      <c r="SQN335" s="2"/>
      <c r="SQO335" s="2"/>
      <c r="SQP335" s="2"/>
      <c r="SQQ335" s="2"/>
      <c r="SQR335" s="2"/>
      <c r="SQS335" s="2"/>
      <c r="SQT335" s="2"/>
      <c r="SQU335" s="2"/>
      <c r="SQV335" s="2"/>
      <c r="SQW335" s="2"/>
      <c r="SQX335" s="2"/>
      <c r="SQY335" s="2"/>
      <c r="SQZ335" s="2"/>
      <c r="SRA335" s="2"/>
      <c r="SRB335" s="2"/>
      <c r="SRC335" s="2"/>
      <c r="SRD335" s="2"/>
      <c r="SRE335" s="2"/>
      <c r="SRF335" s="2"/>
      <c r="SRG335" s="2"/>
      <c r="SRH335" s="2"/>
      <c r="SRI335" s="2"/>
      <c r="SRJ335" s="2"/>
      <c r="SRK335" s="2"/>
      <c r="SRL335" s="2"/>
      <c r="SRM335" s="2"/>
      <c r="SRN335" s="2"/>
      <c r="SRO335" s="2"/>
      <c r="SRP335" s="2"/>
      <c r="SRQ335" s="2"/>
      <c r="SRR335" s="2"/>
      <c r="SRS335" s="2"/>
      <c r="SRT335" s="2"/>
      <c r="SRU335" s="2"/>
      <c r="SRV335" s="2"/>
      <c r="SRW335" s="2"/>
      <c r="SRX335" s="2"/>
      <c r="SRY335" s="2"/>
      <c r="SRZ335" s="2"/>
      <c r="SSA335" s="2"/>
      <c r="SSB335" s="2"/>
      <c r="SSC335" s="2"/>
      <c r="SSD335" s="2"/>
      <c r="SSE335" s="2"/>
      <c r="SSF335" s="2"/>
      <c r="SSG335" s="2"/>
      <c r="SSH335" s="2"/>
      <c r="SSI335" s="2"/>
      <c r="SSJ335" s="2"/>
      <c r="SSK335" s="2"/>
      <c r="SSL335" s="2"/>
      <c r="SSM335" s="2"/>
      <c r="SSN335" s="2"/>
      <c r="SSO335" s="2"/>
      <c r="SSP335" s="2"/>
      <c r="SSQ335" s="2"/>
      <c r="SSR335" s="2"/>
      <c r="SSS335" s="2"/>
      <c r="SST335" s="2"/>
      <c r="SSU335" s="2"/>
      <c r="SSV335" s="2"/>
      <c r="SSW335" s="2"/>
      <c r="SSX335" s="2"/>
      <c r="SSY335" s="2"/>
      <c r="SSZ335" s="2"/>
      <c r="STA335" s="2"/>
      <c r="STB335" s="2"/>
      <c r="STC335" s="2"/>
      <c r="STD335" s="2"/>
      <c r="STE335" s="2"/>
      <c r="STF335" s="2"/>
      <c r="STG335" s="2"/>
      <c r="STH335" s="2"/>
      <c r="STI335" s="2"/>
      <c r="STJ335" s="2"/>
      <c r="STK335" s="2"/>
      <c r="STL335" s="2"/>
      <c r="STM335" s="2"/>
      <c r="STN335" s="2"/>
      <c r="STO335" s="2"/>
      <c r="STP335" s="2"/>
      <c r="STQ335" s="2"/>
      <c r="STR335" s="2"/>
      <c r="STS335" s="2"/>
      <c r="STT335" s="2"/>
      <c r="STU335" s="2"/>
      <c r="STV335" s="2"/>
      <c r="STW335" s="2"/>
      <c r="STX335" s="2"/>
      <c r="STY335" s="2"/>
      <c r="STZ335" s="2"/>
      <c r="SUA335" s="2"/>
      <c r="SUB335" s="2"/>
      <c r="SUC335" s="2"/>
      <c r="SUD335" s="2"/>
      <c r="SUE335" s="2"/>
      <c r="SUF335" s="2"/>
      <c r="SUG335" s="2"/>
      <c r="SUH335" s="2"/>
      <c r="SUI335" s="2"/>
      <c r="SUJ335" s="2"/>
      <c r="SUK335" s="2"/>
      <c r="SUL335" s="2"/>
      <c r="SUM335" s="2"/>
      <c r="SUN335" s="2"/>
      <c r="SUO335" s="2"/>
      <c r="SUP335" s="2"/>
      <c r="SUQ335" s="2"/>
      <c r="SUR335" s="2"/>
      <c r="SUS335" s="2"/>
      <c r="SUT335" s="2"/>
      <c r="SUU335" s="2"/>
      <c r="SUV335" s="2"/>
      <c r="SUW335" s="2"/>
      <c r="SUX335" s="2"/>
      <c r="SUY335" s="2"/>
      <c r="SUZ335" s="2"/>
      <c r="SVA335" s="2"/>
      <c r="SVB335" s="2"/>
      <c r="SVC335" s="2"/>
      <c r="SVD335" s="2"/>
      <c r="SVE335" s="2"/>
      <c r="SVF335" s="2"/>
      <c r="SVG335" s="2"/>
      <c r="SVH335" s="2"/>
      <c r="SVI335" s="2"/>
      <c r="SVJ335" s="2"/>
      <c r="SVK335" s="2"/>
      <c r="SVL335" s="2"/>
      <c r="SVM335" s="2"/>
      <c r="SVN335" s="2"/>
      <c r="SVO335" s="2"/>
      <c r="SVP335" s="2"/>
      <c r="SVQ335" s="2"/>
      <c r="SVR335" s="2"/>
      <c r="SVS335" s="2"/>
      <c r="SVT335" s="2"/>
      <c r="SVU335" s="2"/>
      <c r="SVV335" s="2"/>
      <c r="SVW335" s="2"/>
      <c r="SVX335" s="2"/>
      <c r="SVY335" s="2"/>
      <c r="SVZ335" s="2"/>
      <c r="SWA335" s="2"/>
      <c r="SWB335" s="2"/>
      <c r="SWC335" s="2"/>
      <c r="SWD335" s="2"/>
      <c r="SWE335" s="2"/>
      <c r="SWF335" s="2"/>
      <c r="SWG335" s="2"/>
      <c r="SWH335" s="2"/>
      <c r="SWI335" s="2"/>
      <c r="SWJ335" s="2"/>
      <c r="SWK335" s="2"/>
      <c r="SWL335" s="2"/>
      <c r="SWM335" s="2"/>
      <c r="SWN335" s="2"/>
      <c r="SWO335" s="2"/>
      <c r="SWP335" s="2"/>
      <c r="SWQ335" s="2"/>
      <c r="SWR335" s="2"/>
      <c r="SWS335" s="2"/>
      <c r="SWT335" s="2"/>
      <c r="SWU335" s="2"/>
      <c r="SWV335" s="2"/>
      <c r="SWW335" s="2"/>
      <c r="SWX335" s="2"/>
      <c r="SWY335" s="2"/>
      <c r="SWZ335" s="2"/>
      <c r="SXA335" s="2"/>
      <c r="SXB335" s="2"/>
      <c r="SXC335" s="2"/>
      <c r="SXD335" s="2"/>
      <c r="SXE335" s="2"/>
      <c r="SXF335" s="2"/>
      <c r="SXG335" s="2"/>
      <c r="SXH335" s="2"/>
      <c r="SXI335" s="2"/>
      <c r="SXJ335" s="2"/>
      <c r="SXK335" s="2"/>
      <c r="SXL335" s="2"/>
      <c r="SXM335" s="2"/>
      <c r="SXN335" s="2"/>
      <c r="SXO335" s="2"/>
      <c r="SXP335" s="2"/>
      <c r="SXQ335" s="2"/>
      <c r="SXR335" s="2"/>
      <c r="SXS335" s="2"/>
      <c r="SXT335" s="2"/>
      <c r="SXU335" s="2"/>
      <c r="SXV335" s="2"/>
      <c r="SXW335" s="2"/>
      <c r="SXX335" s="2"/>
      <c r="SXY335" s="2"/>
      <c r="SXZ335" s="2"/>
      <c r="SYA335" s="2"/>
      <c r="SYB335" s="2"/>
      <c r="SYC335" s="2"/>
      <c r="SYD335" s="2"/>
      <c r="SYE335" s="2"/>
      <c r="SYF335" s="2"/>
      <c r="SYG335" s="2"/>
      <c r="SYH335" s="2"/>
      <c r="SYI335" s="2"/>
      <c r="SYJ335" s="2"/>
      <c r="SYK335" s="2"/>
      <c r="SYL335" s="2"/>
      <c r="SYM335" s="2"/>
      <c r="SYN335" s="2"/>
      <c r="SYO335" s="2"/>
      <c r="SYP335" s="2"/>
      <c r="SYQ335" s="2"/>
      <c r="SYR335" s="2"/>
      <c r="SYS335" s="2"/>
      <c r="SYT335" s="2"/>
      <c r="SYU335" s="2"/>
      <c r="SYV335" s="2"/>
      <c r="SYW335" s="2"/>
      <c r="SYX335" s="2"/>
      <c r="SYY335" s="2"/>
      <c r="SYZ335" s="2"/>
      <c r="SZA335" s="2"/>
      <c r="SZB335" s="2"/>
      <c r="SZC335" s="2"/>
      <c r="SZD335" s="2"/>
      <c r="SZE335" s="2"/>
      <c r="SZF335" s="2"/>
      <c r="SZG335" s="2"/>
      <c r="SZH335" s="2"/>
      <c r="SZI335" s="2"/>
      <c r="SZJ335" s="2"/>
      <c r="SZK335" s="2"/>
      <c r="SZL335" s="2"/>
      <c r="SZM335" s="2"/>
      <c r="SZN335" s="2"/>
      <c r="SZO335" s="2"/>
      <c r="SZP335" s="2"/>
      <c r="SZQ335" s="2"/>
      <c r="SZR335" s="2"/>
      <c r="SZS335" s="2"/>
      <c r="SZT335" s="2"/>
      <c r="SZU335" s="2"/>
      <c r="SZV335" s="2"/>
      <c r="SZW335" s="2"/>
      <c r="SZX335" s="2"/>
      <c r="SZY335" s="2"/>
      <c r="SZZ335" s="2"/>
      <c r="TAA335" s="2"/>
      <c r="TAB335" s="2"/>
      <c r="TAC335" s="2"/>
      <c r="TAD335" s="2"/>
      <c r="TAE335" s="2"/>
      <c r="TAF335" s="2"/>
      <c r="TAG335" s="2"/>
      <c r="TAH335" s="2"/>
      <c r="TAI335" s="2"/>
      <c r="TAJ335" s="2"/>
      <c r="TAK335" s="2"/>
      <c r="TAL335" s="2"/>
      <c r="TAM335" s="2"/>
      <c r="TAN335" s="2"/>
      <c r="TAO335" s="2"/>
      <c r="TAP335" s="2"/>
      <c r="TAQ335" s="2"/>
      <c r="TAR335" s="2"/>
      <c r="TAS335" s="2"/>
      <c r="TAT335" s="2"/>
      <c r="TAU335" s="2"/>
      <c r="TAV335" s="2"/>
      <c r="TAW335" s="2"/>
      <c r="TAX335" s="2"/>
      <c r="TAY335" s="2"/>
      <c r="TAZ335" s="2"/>
      <c r="TBA335" s="2"/>
      <c r="TBB335" s="2"/>
      <c r="TBC335" s="2"/>
      <c r="TBD335" s="2"/>
      <c r="TBE335" s="2"/>
      <c r="TBF335" s="2"/>
      <c r="TBG335" s="2"/>
      <c r="TBH335" s="2"/>
      <c r="TBI335" s="2"/>
      <c r="TBJ335" s="2"/>
      <c r="TBK335" s="2"/>
      <c r="TBL335" s="2"/>
      <c r="TBM335" s="2"/>
      <c r="TBN335" s="2"/>
      <c r="TBO335" s="2"/>
      <c r="TBP335" s="2"/>
      <c r="TBQ335" s="2"/>
      <c r="TBR335" s="2"/>
      <c r="TBS335" s="2"/>
      <c r="TBT335" s="2"/>
      <c r="TBU335" s="2"/>
      <c r="TBV335" s="2"/>
      <c r="TBW335" s="2"/>
      <c r="TBX335" s="2"/>
      <c r="TBY335" s="2"/>
      <c r="TBZ335" s="2"/>
      <c r="TCA335" s="2"/>
      <c r="TCB335" s="2"/>
      <c r="TCC335" s="2"/>
      <c r="TCD335" s="2"/>
      <c r="TCE335" s="2"/>
      <c r="TCF335" s="2"/>
      <c r="TCG335" s="2"/>
      <c r="TCH335" s="2"/>
      <c r="TCI335" s="2"/>
      <c r="TCJ335" s="2"/>
      <c r="TCK335" s="2"/>
      <c r="TCL335" s="2"/>
      <c r="TCM335" s="2"/>
      <c r="TCN335" s="2"/>
      <c r="TCO335" s="2"/>
      <c r="TCP335" s="2"/>
      <c r="TCQ335" s="2"/>
      <c r="TCR335" s="2"/>
      <c r="TCS335" s="2"/>
      <c r="TCT335" s="2"/>
      <c r="TCU335" s="2"/>
      <c r="TCV335" s="2"/>
      <c r="TCW335" s="2"/>
      <c r="TCX335" s="2"/>
      <c r="TCY335" s="2"/>
      <c r="TCZ335" s="2"/>
      <c r="TDA335" s="2"/>
      <c r="TDB335" s="2"/>
      <c r="TDC335" s="2"/>
      <c r="TDD335" s="2"/>
      <c r="TDE335" s="2"/>
      <c r="TDF335" s="2"/>
      <c r="TDG335" s="2"/>
      <c r="TDH335" s="2"/>
      <c r="TDI335" s="2"/>
      <c r="TDJ335" s="2"/>
      <c r="TDK335" s="2"/>
      <c r="TDL335" s="2"/>
      <c r="TDM335" s="2"/>
      <c r="TDN335" s="2"/>
      <c r="TDO335" s="2"/>
      <c r="TDP335" s="2"/>
      <c r="TDQ335" s="2"/>
      <c r="TDR335" s="2"/>
      <c r="TDS335" s="2"/>
      <c r="TDT335" s="2"/>
      <c r="TDU335" s="2"/>
      <c r="TDV335" s="2"/>
      <c r="TDW335" s="2"/>
      <c r="TDX335" s="2"/>
      <c r="TDY335" s="2"/>
      <c r="TDZ335" s="2"/>
      <c r="TEA335" s="2"/>
      <c r="TEB335" s="2"/>
      <c r="TEC335" s="2"/>
      <c r="TED335" s="2"/>
      <c r="TEE335" s="2"/>
      <c r="TEF335" s="2"/>
      <c r="TEG335" s="2"/>
      <c r="TEH335" s="2"/>
      <c r="TEI335" s="2"/>
      <c r="TEJ335" s="2"/>
      <c r="TEK335" s="2"/>
      <c r="TEL335" s="2"/>
      <c r="TEM335" s="2"/>
      <c r="TEN335" s="2"/>
      <c r="TEO335" s="2"/>
      <c r="TEP335" s="2"/>
      <c r="TEQ335" s="2"/>
      <c r="TER335" s="2"/>
      <c r="TES335" s="2"/>
      <c r="TET335" s="2"/>
      <c r="TEU335" s="2"/>
      <c r="TEV335" s="2"/>
      <c r="TEW335" s="2"/>
      <c r="TEX335" s="2"/>
      <c r="TEY335" s="2"/>
      <c r="TEZ335" s="2"/>
      <c r="TFA335" s="2"/>
      <c r="TFB335" s="2"/>
      <c r="TFC335" s="2"/>
      <c r="TFD335" s="2"/>
      <c r="TFE335" s="2"/>
      <c r="TFF335" s="2"/>
      <c r="TFG335" s="2"/>
      <c r="TFH335" s="2"/>
      <c r="TFI335" s="2"/>
      <c r="TFJ335" s="2"/>
      <c r="TFK335" s="2"/>
      <c r="TFL335" s="2"/>
      <c r="TFM335" s="2"/>
      <c r="TFN335" s="2"/>
      <c r="TFO335" s="2"/>
      <c r="TFP335" s="2"/>
      <c r="TFQ335" s="2"/>
      <c r="TFR335" s="2"/>
      <c r="TFS335" s="2"/>
      <c r="TFT335" s="2"/>
      <c r="TFU335" s="2"/>
      <c r="TFV335" s="2"/>
      <c r="TFW335" s="2"/>
      <c r="TFX335" s="2"/>
      <c r="TFY335" s="2"/>
      <c r="TFZ335" s="2"/>
      <c r="TGA335" s="2"/>
      <c r="TGB335" s="2"/>
      <c r="TGC335" s="2"/>
      <c r="TGD335" s="2"/>
      <c r="TGE335" s="2"/>
      <c r="TGF335" s="2"/>
      <c r="TGG335" s="2"/>
      <c r="TGH335" s="2"/>
      <c r="TGI335" s="2"/>
      <c r="TGJ335" s="2"/>
      <c r="TGK335" s="2"/>
      <c r="TGL335" s="2"/>
      <c r="TGM335" s="2"/>
      <c r="TGN335" s="2"/>
      <c r="TGO335" s="2"/>
      <c r="TGP335" s="2"/>
      <c r="TGQ335" s="2"/>
      <c r="TGR335" s="2"/>
      <c r="TGS335" s="2"/>
      <c r="TGT335" s="2"/>
      <c r="TGU335" s="2"/>
      <c r="TGV335" s="2"/>
      <c r="TGW335" s="2"/>
      <c r="TGX335" s="2"/>
      <c r="TGY335" s="2"/>
      <c r="TGZ335" s="2"/>
      <c r="THA335" s="2"/>
      <c r="THB335" s="2"/>
      <c r="THC335" s="2"/>
      <c r="THD335" s="2"/>
      <c r="THE335" s="2"/>
      <c r="THF335" s="2"/>
      <c r="THG335" s="2"/>
      <c r="THH335" s="2"/>
      <c r="THI335" s="2"/>
      <c r="THJ335" s="2"/>
      <c r="THK335" s="2"/>
      <c r="THL335" s="2"/>
      <c r="THM335" s="2"/>
      <c r="THN335" s="2"/>
      <c r="THO335" s="2"/>
      <c r="THP335" s="2"/>
      <c r="THQ335" s="2"/>
      <c r="THR335" s="2"/>
      <c r="THS335" s="2"/>
      <c r="THT335" s="2"/>
      <c r="THU335" s="2"/>
      <c r="THV335" s="2"/>
      <c r="THW335" s="2"/>
      <c r="THX335" s="2"/>
      <c r="THY335" s="2"/>
      <c r="THZ335" s="2"/>
      <c r="TIA335" s="2"/>
      <c r="TIB335" s="2"/>
      <c r="TIC335" s="2"/>
      <c r="TID335" s="2"/>
      <c r="TIE335" s="2"/>
      <c r="TIF335" s="2"/>
      <c r="TIG335" s="2"/>
      <c r="TIH335" s="2"/>
      <c r="TII335" s="2"/>
      <c r="TIJ335" s="2"/>
      <c r="TIK335" s="2"/>
      <c r="TIL335" s="2"/>
      <c r="TIM335" s="2"/>
      <c r="TIN335" s="2"/>
      <c r="TIO335" s="2"/>
      <c r="TIP335" s="2"/>
      <c r="TIQ335" s="2"/>
      <c r="TIR335" s="2"/>
      <c r="TIS335" s="2"/>
      <c r="TIT335" s="2"/>
      <c r="TIU335" s="2"/>
      <c r="TIV335" s="2"/>
      <c r="TIW335" s="2"/>
      <c r="TIX335" s="2"/>
      <c r="TIY335" s="2"/>
      <c r="TIZ335" s="2"/>
      <c r="TJA335" s="2"/>
      <c r="TJB335" s="2"/>
      <c r="TJC335" s="2"/>
      <c r="TJD335" s="2"/>
      <c r="TJE335" s="2"/>
      <c r="TJF335" s="2"/>
      <c r="TJG335" s="2"/>
      <c r="TJH335" s="2"/>
      <c r="TJI335" s="2"/>
      <c r="TJJ335" s="2"/>
      <c r="TJK335" s="2"/>
      <c r="TJL335" s="2"/>
      <c r="TJM335" s="2"/>
      <c r="TJN335" s="2"/>
      <c r="TJO335" s="2"/>
      <c r="TJP335" s="2"/>
      <c r="TJQ335" s="2"/>
      <c r="TJR335" s="2"/>
      <c r="TJS335" s="2"/>
      <c r="TJT335" s="2"/>
      <c r="TJU335" s="2"/>
      <c r="TJV335" s="2"/>
      <c r="TJW335" s="2"/>
      <c r="TJX335" s="2"/>
      <c r="TJY335" s="2"/>
      <c r="TJZ335" s="2"/>
      <c r="TKA335" s="2"/>
      <c r="TKB335" s="2"/>
      <c r="TKC335" s="2"/>
      <c r="TKD335" s="2"/>
      <c r="TKE335" s="2"/>
      <c r="TKF335" s="2"/>
      <c r="TKG335" s="2"/>
      <c r="TKH335" s="2"/>
      <c r="TKI335" s="2"/>
      <c r="TKJ335" s="2"/>
      <c r="TKK335" s="2"/>
      <c r="TKL335" s="2"/>
      <c r="TKM335" s="2"/>
      <c r="TKN335" s="2"/>
      <c r="TKO335" s="2"/>
      <c r="TKP335" s="2"/>
      <c r="TKQ335" s="2"/>
      <c r="TKR335" s="2"/>
      <c r="TKS335" s="2"/>
      <c r="TKT335" s="2"/>
      <c r="TKU335" s="2"/>
      <c r="TKV335" s="2"/>
      <c r="TKW335" s="2"/>
      <c r="TKX335" s="2"/>
      <c r="TKY335" s="2"/>
      <c r="TKZ335" s="2"/>
      <c r="TLA335" s="2"/>
      <c r="TLB335" s="2"/>
      <c r="TLC335" s="2"/>
      <c r="TLD335" s="2"/>
      <c r="TLE335" s="2"/>
      <c r="TLF335" s="2"/>
      <c r="TLG335" s="2"/>
      <c r="TLH335" s="2"/>
      <c r="TLI335" s="2"/>
      <c r="TLJ335" s="2"/>
      <c r="TLK335" s="2"/>
      <c r="TLL335" s="2"/>
      <c r="TLM335" s="2"/>
      <c r="TLN335" s="2"/>
      <c r="TLO335" s="2"/>
      <c r="TLP335" s="2"/>
      <c r="TLQ335" s="2"/>
      <c r="TLR335" s="2"/>
      <c r="TLS335" s="2"/>
      <c r="TLT335" s="2"/>
      <c r="TLU335" s="2"/>
      <c r="TLV335" s="2"/>
      <c r="TLW335" s="2"/>
      <c r="TLX335" s="2"/>
      <c r="TLY335" s="2"/>
      <c r="TLZ335" s="2"/>
      <c r="TMA335" s="2"/>
      <c r="TMB335" s="2"/>
      <c r="TMC335" s="2"/>
      <c r="TMD335" s="2"/>
      <c r="TME335" s="2"/>
      <c r="TMF335" s="2"/>
      <c r="TMG335" s="2"/>
      <c r="TMH335" s="2"/>
      <c r="TMI335" s="2"/>
      <c r="TMJ335" s="2"/>
      <c r="TMK335" s="2"/>
      <c r="TML335" s="2"/>
      <c r="TMM335" s="2"/>
      <c r="TMN335" s="2"/>
      <c r="TMO335" s="2"/>
      <c r="TMP335" s="2"/>
      <c r="TMQ335" s="2"/>
      <c r="TMR335" s="2"/>
      <c r="TMS335" s="2"/>
      <c r="TMT335" s="2"/>
      <c r="TMU335" s="2"/>
      <c r="TMV335" s="2"/>
      <c r="TMW335" s="2"/>
      <c r="TMX335" s="2"/>
      <c r="TMY335" s="2"/>
      <c r="TMZ335" s="2"/>
      <c r="TNA335" s="2"/>
      <c r="TNB335" s="2"/>
      <c r="TNC335" s="2"/>
      <c r="TND335" s="2"/>
      <c r="TNE335" s="2"/>
      <c r="TNF335" s="2"/>
      <c r="TNG335" s="2"/>
      <c r="TNH335" s="2"/>
      <c r="TNI335" s="2"/>
      <c r="TNJ335" s="2"/>
      <c r="TNK335" s="2"/>
      <c r="TNL335" s="2"/>
      <c r="TNM335" s="2"/>
      <c r="TNN335" s="2"/>
      <c r="TNO335" s="2"/>
      <c r="TNP335" s="2"/>
      <c r="TNQ335" s="2"/>
      <c r="TNR335" s="2"/>
      <c r="TNS335" s="2"/>
      <c r="TNT335" s="2"/>
      <c r="TNU335" s="2"/>
      <c r="TNV335" s="2"/>
      <c r="TNW335" s="2"/>
      <c r="TNX335" s="2"/>
      <c r="TNY335" s="2"/>
      <c r="TNZ335" s="2"/>
      <c r="TOA335" s="2"/>
      <c r="TOB335" s="2"/>
      <c r="TOC335" s="2"/>
      <c r="TOD335" s="2"/>
      <c r="TOE335" s="2"/>
      <c r="TOF335" s="2"/>
      <c r="TOG335" s="2"/>
      <c r="TOH335" s="2"/>
      <c r="TOI335" s="2"/>
      <c r="TOJ335" s="2"/>
      <c r="TOK335" s="2"/>
      <c r="TOL335" s="2"/>
      <c r="TOM335" s="2"/>
      <c r="TON335" s="2"/>
      <c r="TOO335" s="2"/>
      <c r="TOP335" s="2"/>
      <c r="TOQ335" s="2"/>
      <c r="TOR335" s="2"/>
      <c r="TOS335" s="2"/>
      <c r="TOT335" s="2"/>
      <c r="TOU335" s="2"/>
      <c r="TOV335" s="2"/>
      <c r="TOW335" s="2"/>
      <c r="TOX335" s="2"/>
      <c r="TOY335" s="2"/>
      <c r="TOZ335" s="2"/>
      <c r="TPA335" s="2"/>
      <c r="TPB335" s="2"/>
      <c r="TPC335" s="2"/>
      <c r="TPD335" s="2"/>
      <c r="TPE335" s="2"/>
      <c r="TPF335" s="2"/>
      <c r="TPG335" s="2"/>
      <c r="TPH335" s="2"/>
      <c r="TPI335" s="2"/>
      <c r="TPJ335" s="2"/>
      <c r="TPK335" s="2"/>
      <c r="TPL335" s="2"/>
      <c r="TPM335" s="2"/>
      <c r="TPN335" s="2"/>
      <c r="TPO335" s="2"/>
      <c r="TPP335" s="2"/>
      <c r="TPQ335" s="2"/>
      <c r="TPR335" s="2"/>
      <c r="TPS335" s="2"/>
      <c r="TPT335" s="2"/>
      <c r="TPU335" s="2"/>
      <c r="TPV335" s="2"/>
      <c r="TPW335" s="2"/>
      <c r="TPX335" s="2"/>
      <c r="TPY335" s="2"/>
      <c r="TPZ335" s="2"/>
      <c r="TQA335" s="2"/>
      <c r="TQB335" s="2"/>
      <c r="TQC335" s="2"/>
      <c r="TQD335" s="2"/>
      <c r="TQE335" s="2"/>
      <c r="TQF335" s="2"/>
      <c r="TQG335" s="2"/>
      <c r="TQH335" s="2"/>
      <c r="TQI335" s="2"/>
      <c r="TQJ335" s="2"/>
      <c r="TQK335" s="2"/>
      <c r="TQL335" s="2"/>
      <c r="TQM335" s="2"/>
      <c r="TQN335" s="2"/>
      <c r="TQO335" s="2"/>
      <c r="TQP335" s="2"/>
      <c r="TQQ335" s="2"/>
      <c r="TQR335" s="2"/>
      <c r="TQS335" s="2"/>
      <c r="TQT335" s="2"/>
      <c r="TQU335" s="2"/>
      <c r="TQV335" s="2"/>
      <c r="TQW335" s="2"/>
      <c r="TQX335" s="2"/>
      <c r="TQY335" s="2"/>
      <c r="TQZ335" s="2"/>
      <c r="TRA335" s="2"/>
      <c r="TRB335" s="2"/>
      <c r="TRC335" s="2"/>
      <c r="TRD335" s="2"/>
      <c r="TRE335" s="2"/>
      <c r="TRF335" s="2"/>
      <c r="TRG335" s="2"/>
      <c r="TRH335" s="2"/>
      <c r="TRI335" s="2"/>
      <c r="TRJ335" s="2"/>
      <c r="TRK335" s="2"/>
      <c r="TRL335" s="2"/>
      <c r="TRM335" s="2"/>
      <c r="TRN335" s="2"/>
      <c r="TRO335" s="2"/>
      <c r="TRP335" s="2"/>
      <c r="TRQ335" s="2"/>
      <c r="TRR335" s="2"/>
      <c r="TRS335" s="2"/>
      <c r="TRT335" s="2"/>
      <c r="TRU335" s="2"/>
      <c r="TRV335" s="2"/>
      <c r="TRW335" s="2"/>
      <c r="TRX335" s="2"/>
      <c r="TRY335" s="2"/>
      <c r="TRZ335" s="2"/>
      <c r="TSA335" s="2"/>
      <c r="TSB335" s="2"/>
      <c r="TSC335" s="2"/>
      <c r="TSD335" s="2"/>
      <c r="TSE335" s="2"/>
      <c r="TSF335" s="2"/>
      <c r="TSG335" s="2"/>
      <c r="TSH335" s="2"/>
      <c r="TSI335" s="2"/>
      <c r="TSJ335" s="2"/>
      <c r="TSK335" s="2"/>
      <c r="TSL335" s="2"/>
      <c r="TSM335" s="2"/>
      <c r="TSN335" s="2"/>
      <c r="TSO335" s="2"/>
      <c r="TSP335" s="2"/>
      <c r="TSQ335" s="2"/>
      <c r="TSR335" s="2"/>
      <c r="TSS335" s="2"/>
      <c r="TST335" s="2"/>
      <c r="TSU335" s="2"/>
      <c r="TSV335" s="2"/>
      <c r="TSW335" s="2"/>
      <c r="TSX335" s="2"/>
      <c r="TSY335" s="2"/>
      <c r="TSZ335" s="2"/>
      <c r="TTA335" s="2"/>
      <c r="TTB335" s="2"/>
      <c r="TTC335" s="2"/>
      <c r="TTD335" s="2"/>
      <c r="TTE335" s="2"/>
      <c r="TTF335" s="2"/>
      <c r="TTG335" s="2"/>
      <c r="TTH335" s="2"/>
      <c r="TTI335" s="2"/>
      <c r="TTJ335" s="2"/>
      <c r="TTK335" s="2"/>
      <c r="TTL335" s="2"/>
      <c r="TTM335" s="2"/>
      <c r="TTN335" s="2"/>
      <c r="TTO335" s="2"/>
      <c r="TTP335" s="2"/>
      <c r="TTQ335" s="2"/>
      <c r="TTR335" s="2"/>
      <c r="TTS335" s="2"/>
      <c r="TTT335" s="2"/>
      <c r="TTU335" s="2"/>
      <c r="TTV335" s="2"/>
      <c r="TTW335" s="2"/>
      <c r="TTX335" s="2"/>
      <c r="TTY335" s="2"/>
      <c r="TTZ335" s="2"/>
      <c r="TUA335" s="2"/>
      <c r="TUB335" s="2"/>
      <c r="TUC335" s="2"/>
      <c r="TUD335" s="2"/>
      <c r="TUE335" s="2"/>
      <c r="TUF335" s="2"/>
      <c r="TUG335" s="2"/>
      <c r="TUH335" s="2"/>
      <c r="TUI335" s="2"/>
      <c r="TUJ335" s="2"/>
      <c r="TUK335" s="2"/>
      <c r="TUL335" s="2"/>
      <c r="TUM335" s="2"/>
      <c r="TUN335" s="2"/>
      <c r="TUO335" s="2"/>
      <c r="TUP335" s="2"/>
      <c r="TUQ335" s="2"/>
      <c r="TUR335" s="2"/>
      <c r="TUS335" s="2"/>
      <c r="TUT335" s="2"/>
      <c r="TUU335" s="2"/>
      <c r="TUV335" s="2"/>
      <c r="TUW335" s="2"/>
      <c r="TUX335" s="2"/>
      <c r="TUY335" s="2"/>
      <c r="TUZ335" s="2"/>
      <c r="TVA335" s="2"/>
      <c r="TVB335" s="2"/>
      <c r="TVC335" s="2"/>
      <c r="TVD335" s="2"/>
      <c r="TVE335" s="2"/>
      <c r="TVF335" s="2"/>
      <c r="TVG335" s="2"/>
      <c r="TVH335" s="2"/>
      <c r="TVI335" s="2"/>
      <c r="TVJ335" s="2"/>
      <c r="TVK335" s="2"/>
      <c r="TVL335" s="2"/>
      <c r="TVM335" s="2"/>
      <c r="TVN335" s="2"/>
      <c r="TVO335" s="2"/>
      <c r="TVP335" s="2"/>
      <c r="TVQ335" s="2"/>
      <c r="TVR335" s="2"/>
      <c r="TVS335" s="2"/>
      <c r="TVT335" s="2"/>
      <c r="TVU335" s="2"/>
      <c r="TVV335" s="2"/>
      <c r="TVW335" s="2"/>
      <c r="TVX335" s="2"/>
      <c r="TVY335" s="2"/>
      <c r="TVZ335" s="2"/>
      <c r="TWA335" s="2"/>
      <c r="TWB335" s="2"/>
      <c r="TWC335" s="2"/>
      <c r="TWD335" s="2"/>
      <c r="TWE335" s="2"/>
      <c r="TWF335" s="2"/>
      <c r="TWG335" s="2"/>
      <c r="TWH335" s="2"/>
      <c r="TWI335" s="2"/>
      <c r="TWJ335" s="2"/>
      <c r="TWK335" s="2"/>
      <c r="TWL335" s="2"/>
      <c r="TWM335" s="2"/>
      <c r="TWN335" s="2"/>
      <c r="TWO335" s="2"/>
      <c r="TWP335" s="2"/>
      <c r="TWQ335" s="2"/>
      <c r="TWR335" s="2"/>
      <c r="TWS335" s="2"/>
      <c r="TWT335" s="2"/>
      <c r="TWU335" s="2"/>
      <c r="TWV335" s="2"/>
      <c r="TWW335" s="2"/>
      <c r="TWX335" s="2"/>
      <c r="TWY335" s="2"/>
      <c r="TWZ335" s="2"/>
      <c r="TXA335" s="2"/>
      <c r="TXB335" s="2"/>
      <c r="TXC335" s="2"/>
      <c r="TXD335" s="2"/>
      <c r="TXE335" s="2"/>
      <c r="TXF335" s="2"/>
      <c r="TXG335" s="2"/>
      <c r="TXH335" s="2"/>
      <c r="TXI335" s="2"/>
      <c r="TXJ335" s="2"/>
      <c r="TXK335" s="2"/>
      <c r="TXL335" s="2"/>
      <c r="TXM335" s="2"/>
      <c r="TXN335" s="2"/>
      <c r="TXO335" s="2"/>
      <c r="TXP335" s="2"/>
      <c r="TXQ335" s="2"/>
      <c r="TXR335" s="2"/>
      <c r="TXS335" s="2"/>
      <c r="TXT335" s="2"/>
      <c r="TXU335" s="2"/>
      <c r="TXV335" s="2"/>
      <c r="TXW335" s="2"/>
      <c r="TXX335" s="2"/>
      <c r="TXY335" s="2"/>
      <c r="TXZ335" s="2"/>
      <c r="TYA335" s="2"/>
      <c r="TYB335" s="2"/>
      <c r="TYC335" s="2"/>
      <c r="TYD335" s="2"/>
      <c r="TYE335" s="2"/>
      <c r="TYF335" s="2"/>
      <c r="TYG335" s="2"/>
      <c r="TYH335" s="2"/>
      <c r="TYI335" s="2"/>
      <c r="TYJ335" s="2"/>
      <c r="TYK335" s="2"/>
      <c r="TYL335" s="2"/>
      <c r="TYM335" s="2"/>
      <c r="TYN335" s="2"/>
      <c r="TYO335" s="2"/>
      <c r="TYP335" s="2"/>
      <c r="TYQ335" s="2"/>
      <c r="TYR335" s="2"/>
      <c r="TYS335" s="2"/>
      <c r="TYT335" s="2"/>
      <c r="TYU335" s="2"/>
      <c r="TYV335" s="2"/>
      <c r="TYW335" s="2"/>
      <c r="TYX335" s="2"/>
      <c r="TYY335" s="2"/>
      <c r="TYZ335" s="2"/>
      <c r="TZA335" s="2"/>
      <c r="TZB335" s="2"/>
      <c r="TZC335" s="2"/>
      <c r="TZD335" s="2"/>
      <c r="TZE335" s="2"/>
      <c r="TZF335" s="2"/>
      <c r="TZG335" s="2"/>
      <c r="TZH335" s="2"/>
      <c r="TZI335" s="2"/>
      <c r="TZJ335" s="2"/>
      <c r="TZK335" s="2"/>
      <c r="TZL335" s="2"/>
      <c r="TZM335" s="2"/>
      <c r="TZN335" s="2"/>
      <c r="TZO335" s="2"/>
      <c r="TZP335" s="2"/>
      <c r="TZQ335" s="2"/>
      <c r="TZR335" s="2"/>
      <c r="TZS335" s="2"/>
      <c r="TZT335" s="2"/>
      <c r="TZU335" s="2"/>
      <c r="TZV335" s="2"/>
      <c r="TZW335" s="2"/>
      <c r="TZX335" s="2"/>
      <c r="TZY335" s="2"/>
      <c r="TZZ335" s="2"/>
      <c r="UAA335" s="2"/>
      <c r="UAB335" s="2"/>
      <c r="UAC335" s="2"/>
      <c r="UAD335" s="2"/>
      <c r="UAE335" s="2"/>
      <c r="UAF335" s="2"/>
      <c r="UAG335" s="2"/>
      <c r="UAH335" s="2"/>
      <c r="UAI335" s="2"/>
      <c r="UAJ335" s="2"/>
      <c r="UAK335" s="2"/>
      <c r="UAL335" s="2"/>
      <c r="UAM335" s="2"/>
      <c r="UAN335" s="2"/>
      <c r="UAO335" s="2"/>
      <c r="UAP335" s="2"/>
      <c r="UAQ335" s="2"/>
      <c r="UAR335" s="2"/>
      <c r="UAS335" s="2"/>
      <c r="UAT335" s="2"/>
      <c r="UAU335" s="2"/>
      <c r="UAV335" s="2"/>
      <c r="UAW335" s="2"/>
      <c r="UAX335" s="2"/>
      <c r="UAY335" s="2"/>
      <c r="UAZ335" s="2"/>
      <c r="UBA335" s="2"/>
      <c r="UBB335" s="2"/>
      <c r="UBC335" s="2"/>
      <c r="UBD335" s="2"/>
      <c r="UBE335" s="2"/>
      <c r="UBF335" s="2"/>
      <c r="UBG335" s="2"/>
      <c r="UBH335" s="2"/>
      <c r="UBI335" s="2"/>
      <c r="UBJ335" s="2"/>
      <c r="UBK335" s="2"/>
      <c r="UBL335" s="2"/>
      <c r="UBM335" s="2"/>
      <c r="UBN335" s="2"/>
      <c r="UBO335" s="2"/>
      <c r="UBP335" s="2"/>
      <c r="UBQ335" s="2"/>
      <c r="UBR335" s="2"/>
      <c r="UBS335" s="2"/>
      <c r="UBT335" s="2"/>
      <c r="UBU335" s="2"/>
      <c r="UBV335" s="2"/>
      <c r="UBW335" s="2"/>
      <c r="UBX335" s="2"/>
      <c r="UBY335" s="2"/>
      <c r="UBZ335" s="2"/>
      <c r="UCA335" s="2"/>
      <c r="UCB335" s="2"/>
      <c r="UCC335" s="2"/>
      <c r="UCD335" s="2"/>
      <c r="UCE335" s="2"/>
      <c r="UCF335" s="2"/>
      <c r="UCG335" s="2"/>
      <c r="UCH335" s="2"/>
      <c r="UCI335" s="2"/>
      <c r="UCJ335" s="2"/>
      <c r="UCK335" s="2"/>
      <c r="UCL335" s="2"/>
      <c r="UCM335" s="2"/>
      <c r="UCN335" s="2"/>
      <c r="UCO335" s="2"/>
      <c r="UCP335" s="2"/>
      <c r="UCQ335" s="2"/>
      <c r="UCR335" s="2"/>
      <c r="UCS335" s="2"/>
      <c r="UCT335" s="2"/>
      <c r="UCU335" s="2"/>
      <c r="UCV335" s="2"/>
      <c r="UCW335" s="2"/>
      <c r="UCX335" s="2"/>
      <c r="UCY335" s="2"/>
      <c r="UCZ335" s="2"/>
      <c r="UDA335" s="2"/>
      <c r="UDB335" s="2"/>
      <c r="UDC335" s="2"/>
      <c r="UDD335" s="2"/>
      <c r="UDE335" s="2"/>
      <c r="UDF335" s="2"/>
      <c r="UDG335" s="2"/>
      <c r="UDH335" s="2"/>
      <c r="UDI335" s="2"/>
      <c r="UDJ335" s="2"/>
      <c r="UDK335" s="2"/>
      <c r="UDL335" s="2"/>
      <c r="UDM335" s="2"/>
      <c r="UDN335" s="2"/>
      <c r="UDO335" s="2"/>
      <c r="UDP335" s="2"/>
      <c r="UDQ335" s="2"/>
      <c r="UDR335" s="2"/>
      <c r="UDS335" s="2"/>
      <c r="UDT335" s="2"/>
      <c r="UDU335" s="2"/>
      <c r="UDV335" s="2"/>
      <c r="UDW335" s="2"/>
      <c r="UDX335" s="2"/>
      <c r="UDY335" s="2"/>
      <c r="UDZ335" s="2"/>
      <c r="UEA335" s="2"/>
      <c r="UEB335" s="2"/>
      <c r="UEC335" s="2"/>
      <c r="UED335" s="2"/>
      <c r="UEE335" s="2"/>
      <c r="UEF335" s="2"/>
      <c r="UEG335" s="2"/>
      <c r="UEH335" s="2"/>
      <c r="UEI335" s="2"/>
      <c r="UEJ335" s="2"/>
      <c r="UEK335" s="2"/>
      <c r="UEL335" s="2"/>
      <c r="UEM335" s="2"/>
      <c r="UEN335" s="2"/>
      <c r="UEO335" s="2"/>
      <c r="UEP335" s="2"/>
      <c r="UEQ335" s="2"/>
      <c r="UER335" s="2"/>
      <c r="UES335" s="2"/>
      <c r="UET335" s="2"/>
      <c r="UEU335" s="2"/>
      <c r="UEV335" s="2"/>
      <c r="UEW335" s="2"/>
      <c r="UEX335" s="2"/>
      <c r="UEY335" s="2"/>
      <c r="UEZ335" s="2"/>
      <c r="UFA335" s="2"/>
      <c r="UFB335" s="2"/>
      <c r="UFC335" s="2"/>
      <c r="UFD335" s="2"/>
      <c r="UFE335" s="2"/>
      <c r="UFF335" s="2"/>
      <c r="UFG335" s="2"/>
      <c r="UFH335" s="2"/>
      <c r="UFI335" s="2"/>
      <c r="UFJ335" s="2"/>
      <c r="UFK335" s="2"/>
      <c r="UFL335" s="2"/>
      <c r="UFM335" s="2"/>
      <c r="UFN335" s="2"/>
      <c r="UFO335" s="2"/>
      <c r="UFP335" s="2"/>
      <c r="UFQ335" s="2"/>
      <c r="UFR335" s="2"/>
      <c r="UFS335" s="2"/>
      <c r="UFT335" s="2"/>
      <c r="UFU335" s="2"/>
      <c r="UFV335" s="2"/>
      <c r="UFW335" s="2"/>
      <c r="UFX335" s="2"/>
      <c r="UFY335" s="2"/>
      <c r="UFZ335" s="2"/>
      <c r="UGA335" s="2"/>
      <c r="UGB335" s="2"/>
      <c r="UGC335" s="2"/>
      <c r="UGD335" s="2"/>
      <c r="UGE335" s="2"/>
      <c r="UGF335" s="2"/>
      <c r="UGG335" s="2"/>
      <c r="UGH335" s="2"/>
      <c r="UGI335" s="2"/>
      <c r="UGJ335" s="2"/>
      <c r="UGK335" s="2"/>
      <c r="UGL335" s="2"/>
      <c r="UGM335" s="2"/>
      <c r="UGN335" s="2"/>
      <c r="UGO335" s="2"/>
      <c r="UGP335" s="2"/>
      <c r="UGQ335" s="2"/>
      <c r="UGR335" s="2"/>
      <c r="UGS335" s="2"/>
      <c r="UGT335" s="2"/>
      <c r="UGU335" s="2"/>
      <c r="UGV335" s="2"/>
      <c r="UGW335" s="2"/>
      <c r="UGX335" s="2"/>
      <c r="UGY335" s="2"/>
      <c r="UGZ335" s="2"/>
      <c r="UHA335" s="2"/>
      <c r="UHB335" s="2"/>
      <c r="UHC335" s="2"/>
      <c r="UHD335" s="2"/>
      <c r="UHE335" s="2"/>
      <c r="UHF335" s="2"/>
      <c r="UHG335" s="2"/>
      <c r="UHH335" s="2"/>
      <c r="UHI335" s="2"/>
      <c r="UHJ335" s="2"/>
      <c r="UHK335" s="2"/>
      <c r="UHL335" s="2"/>
      <c r="UHM335" s="2"/>
      <c r="UHN335" s="2"/>
      <c r="UHO335" s="2"/>
      <c r="UHP335" s="2"/>
      <c r="UHQ335" s="2"/>
      <c r="UHR335" s="2"/>
      <c r="UHS335" s="2"/>
      <c r="UHT335" s="2"/>
      <c r="UHU335" s="2"/>
      <c r="UHV335" s="2"/>
      <c r="UHW335" s="2"/>
      <c r="UHX335" s="2"/>
      <c r="UHY335" s="2"/>
      <c r="UHZ335" s="2"/>
      <c r="UIA335" s="2"/>
      <c r="UIB335" s="2"/>
      <c r="UIC335" s="2"/>
      <c r="UID335" s="2"/>
      <c r="UIE335" s="2"/>
      <c r="UIF335" s="2"/>
      <c r="UIG335" s="2"/>
      <c r="UIH335" s="2"/>
      <c r="UII335" s="2"/>
      <c r="UIJ335" s="2"/>
      <c r="UIK335" s="2"/>
      <c r="UIL335" s="2"/>
      <c r="UIM335" s="2"/>
      <c r="UIN335" s="2"/>
      <c r="UIO335" s="2"/>
      <c r="UIP335" s="2"/>
      <c r="UIQ335" s="2"/>
      <c r="UIR335" s="2"/>
      <c r="UIS335" s="2"/>
      <c r="UIT335" s="2"/>
      <c r="UIU335" s="2"/>
      <c r="UIV335" s="2"/>
      <c r="UIW335" s="2"/>
      <c r="UIX335" s="2"/>
      <c r="UIY335" s="2"/>
      <c r="UIZ335" s="2"/>
      <c r="UJA335" s="2"/>
      <c r="UJB335" s="2"/>
      <c r="UJC335" s="2"/>
      <c r="UJD335" s="2"/>
      <c r="UJE335" s="2"/>
      <c r="UJF335" s="2"/>
      <c r="UJG335" s="2"/>
      <c r="UJH335" s="2"/>
      <c r="UJI335" s="2"/>
      <c r="UJJ335" s="2"/>
      <c r="UJK335" s="2"/>
      <c r="UJL335" s="2"/>
      <c r="UJM335" s="2"/>
      <c r="UJN335" s="2"/>
      <c r="UJO335" s="2"/>
      <c r="UJP335" s="2"/>
      <c r="UJQ335" s="2"/>
      <c r="UJR335" s="2"/>
      <c r="UJS335" s="2"/>
      <c r="UJT335" s="2"/>
      <c r="UJU335" s="2"/>
      <c r="UJV335" s="2"/>
      <c r="UJW335" s="2"/>
      <c r="UJX335" s="2"/>
      <c r="UJY335" s="2"/>
      <c r="UJZ335" s="2"/>
      <c r="UKA335" s="2"/>
      <c r="UKB335" s="2"/>
      <c r="UKC335" s="2"/>
      <c r="UKD335" s="2"/>
      <c r="UKE335" s="2"/>
      <c r="UKF335" s="2"/>
      <c r="UKG335" s="2"/>
      <c r="UKH335" s="2"/>
      <c r="UKI335" s="2"/>
      <c r="UKJ335" s="2"/>
      <c r="UKK335" s="2"/>
      <c r="UKL335" s="2"/>
      <c r="UKM335" s="2"/>
      <c r="UKN335" s="2"/>
      <c r="UKO335" s="2"/>
      <c r="UKP335" s="2"/>
      <c r="UKQ335" s="2"/>
      <c r="UKR335" s="2"/>
      <c r="UKS335" s="2"/>
      <c r="UKT335" s="2"/>
      <c r="UKU335" s="2"/>
      <c r="UKV335" s="2"/>
      <c r="UKW335" s="2"/>
      <c r="UKX335" s="2"/>
      <c r="UKY335" s="2"/>
      <c r="UKZ335" s="2"/>
      <c r="ULA335" s="2"/>
      <c r="ULB335" s="2"/>
      <c r="ULC335" s="2"/>
      <c r="ULD335" s="2"/>
      <c r="ULE335" s="2"/>
      <c r="ULF335" s="2"/>
      <c r="ULG335" s="2"/>
      <c r="ULH335" s="2"/>
      <c r="ULI335" s="2"/>
      <c r="ULJ335" s="2"/>
      <c r="ULK335" s="2"/>
      <c r="ULL335" s="2"/>
      <c r="ULM335" s="2"/>
      <c r="ULN335" s="2"/>
      <c r="ULO335" s="2"/>
      <c r="ULP335" s="2"/>
      <c r="ULQ335" s="2"/>
      <c r="ULR335" s="2"/>
      <c r="ULS335" s="2"/>
      <c r="ULT335" s="2"/>
      <c r="ULU335" s="2"/>
      <c r="ULV335" s="2"/>
      <c r="ULW335" s="2"/>
      <c r="ULX335" s="2"/>
      <c r="ULY335" s="2"/>
      <c r="ULZ335" s="2"/>
      <c r="UMA335" s="2"/>
      <c r="UMB335" s="2"/>
      <c r="UMC335" s="2"/>
      <c r="UMD335" s="2"/>
      <c r="UME335" s="2"/>
      <c r="UMF335" s="2"/>
      <c r="UMG335" s="2"/>
      <c r="UMH335" s="2"/>
      <c r="UMI335" s="2"/>
      <c r="UMJ335" s="2"/>
      <c r="UMK335" s="2"/>
      <c r="UML335" s="2"/>
      <c r="UMM335" s="2"/>
      <c r="UMN335" s="2"/>
      <c r="UMO335" s="2"/>
      <c r="UMP335" s="2"/>
      <c r="UMQ335" s="2"/>
      <c r="UMR335" s="2"/>
      <c r="UMS335" s="2"/>
      <c r="UMT335" s="2"/>
      <c r="UMU335" s="2"/>
      <c r="UMV335" s="2"/>
      <c r="UMW335" s="2"/>
      <c r="UMX335" s="2"/>
      <c r="UMY335" s="2"/>
      <c r="UMZ335" s="2"/>
      <c r="UNA335" s="2"/>
      <c r="UNB335" s="2"/>
      <c r="UNC335" s="2"/>
      <c r="UND335" s="2"/>
      <c r="UNE335" s="2"/>
      <c r="UNF335" s="2"/>
      <c r="UNG335" s="2"/>
      <c r="UNH335" s="2"/>
      <c r="UNI335" s="2"/>
      <c r="UNJ335" s="2"/>
      <c r="UNK335" s="2"/>
      <c r="UNL335" s="2"/>
      <c r="UNM335" s="2"/>
      <c r="UNN335" s="2"/>
      <c r="UNO335" s="2"/>
      <c r="UNP335" s="2"/>
      <c r="UNQ335" s="2"/>
      <c r="UNR335" s="2"/>
      <c r="UNS335" s="2"/>
      <c r="UNT335" s="2"/>
      <c r="UNU335" s="2"/>
      <c r="UNV335" s="2"/>
      <c r="UNW335" s="2"/>
      <c r="UNX335" s="2"/>
      <c r="UNY335" s="2"/>
      <c r="UNZ335" s="2"/>
      <c r="UOA335" s="2"/>
      <c r="UOB335" s="2"/>
      <c r="UOC335" s="2"/>
      <c r="UOD335" s="2"/>
      <c r="UOE335" s="2"/>
      <c r="UOF335" s="2"/>
      <c r="UOG335" s="2"/>
      <c r="UOH335" s="2"/>
      <c r="UOI335" s="2"/>
      <c r="UOJ335" s="2"/>
      <c r="UOK335" s="2"/>
      <c r="UOL335" s="2"/>
      <c r="UOM335" s="2"/>
      <c r="UON335" s="2"/>
      <c r="UOO335" s="2"/>
      <c r="UOP335" s="2"/>
      <c r="UOQ335" s="2"/>
      <c r="UOR335" s="2"/>
      <c r="UOS335" s="2"/>
      <c r="UOT335" s="2"/>
      <c r="UOU335" s="2"/>
      <c r="UOV335" s="2"/>
      <c r="UOW335" s="2"/>
      <c r="UOX335" s="2"/>
      <c r="UOY335" s="2"/>
      <c r="UOZ335" s="2"/>
      <c r="UPA335" s="2"/>
      <c r="UPB335" s="2"/>
      <c r="UPC335" s="2"/>
      <c r="UPD335" s="2"/>
      <c r="UPE335" s="2"/>
      <c r="UPF335" s="2"/>
      <c r="UPG335" s="2"/>
      <c r="UPH335" s="2"/>
      <c r="UPI335" s="2"/>
      <c r="UPJ335" s="2"/>
      <c r="UPK335" s="2"/>
      <c r="UPL335" s="2"/>
      <c r="UPM335" s="2"/>
      <c r="UPN335" s="2"/>
      <c r="UPO335" s="2"/>
      <c r="UPP335" s="2"/>
      <c r="UPQ335" s="2"/>
      <c r="UPR335" s="2"/>
      <c r="UPS335" s="2"/>
      <c r="UPT335" s="2"/>
      <c r="UPU335" s="2"/>
      <c r="UPV335" s="2"/>
      <c r="UPW335" s="2"/>
      <c r="UPX335" s="2"/>
      <c r="UPY335" s="2"/>
      <c r="UPZ335" s="2"/>
      <c r="UQA335" s="2"/>
      <c r="UQB335" s="2"/>
      <c r="UQC335" s="2"/>
      <c r="UQD335" s="2"/>
      <c r="UQE335" s="2"/>
      <c r="UQF335" s="2"/>
      <c r="UQG335" s="2"/>
      <c r="UQH335" s="2"/>
      <c r="UQI335" s="2"/>
      <c r="UQJ335" s="2"/>
      <c r="UQK335" s="2"/>
      <c r="UQL335" s="2"/>
      <c r="UQM335" s="2"/>
      <c r="UQN335" s="2"/>
      <c r="UQO335" s="2"/>
      <c r="UQP335" s="2"/>
      <c r="UQQ335" s="2"/>
      <c r="UQR335" s="2"/>
      <c r="UQS335" s="2"/>
      <c r="UQT335" s="2"/>
      <c r="UQU335" s="2"/>
      <c r="UQV335" s="2"/>
      <c r="UQW335" s="2"/>
      <c r="UQX335" s="2"/>
      <c r="UQY335" s="2"/>
      <c r="UQZ335" s="2"/>
      <c r="URA335" s="2"/>
      <c r="URB335" s="2"/>
      <c r="URC335" s="2"/>
      <c r="URD335" s="2"/>
      <c r="URE335" s="2"/>
      <c r="URF335" s="2"/>
      <c r="URG335" s="2"/>
      <c r="URH335" s="2"/>
      <c r="URI335" s="2"/>
      <c r="URJ335" s="2"/>
      <c r="URK335" s="2"/>
      <c r="URL335" s="2"/>
      <c r="URM335" s="2"/>
      <c r="URN335" s="2"/>
      <c r="URO335" s="2"/>
      <c r="URP335" s="2"/>
      <c r="URQ335" s="2"/>
      <c r="URR335" s="2"/>
      <c r="URS335" s="2"/>
      <c r="URT335" s="2"/>
      <c r="URU335" s="2"/>
      <c r="URV335" s="2"/>
      <c r="URW335" s="2"/>
      <c r="URX335" s="2"/>
      <c r="URY335" s="2"/>
      <c r="URZ335" s="2"/>
      <c r="USA335" s="2"/>
      <c r="USB335" s="2"/>
      <c r="USC335" s="2"/>
      <c r="USD335" s="2"/>
      <c r="USE335" s="2"/>
      <c r="USF335" s="2"/>
      <c r="USG335" s="2"/>
      <c r="USH335" s="2"/>
      <c r="USI335" s="2"/>
      <c r="USJ335" s="2"/>
      <c r="USK335" s="2"/>
      <c r="USL335" s="2"/>
      <c r="USM335" s="2"/>
      <c r="USN335" s="2"/>
      <c r="USO335" s="2"/>
      <c r="USP335" s="2"/>
      <c r="USQ335" s="2"/>
      <c r="USR335" s="2"/>
      <c r="USS335" s="2"/>
      <c r="UST335" s="2"/>
      <c r="USU335" s="2"/>
      <c r="USV335" s="2"/>
      <c r="USW335" s="2"/>
      <c r="USX335" s="2"/>
      <c r="USY335" s="2"/>
      <c r="USZ335" s="2"/>
      <c r="UTA335" s="2"/>
      <c r="UTB335" s="2"/>
      <c r="UTC335" s="2"/>
      <c r="UTD335" s="2"/>
      <c r="UTE335" s="2"/>
      <c r="UTF335" s="2"/>
      <c r="UTG335" s="2"/>
      <c r="UTH335" s="2"/>
      <c r="UTI335" s="2"/>
      <c r="UTJ335" s="2"/>
      <c r="UTK335" s="2"/>
      <c r="UTL335" s="2"/>
      <c r="UTM335" s="2"/>
      <c r="UTN335" s="2"/>
      <c r="UTO335" s="2"/>
      <c r="UTP335" s="2"/>
      <c r="UTQ335" s="2"/>
      <c r="UTR335" s="2"/>
      <c r="UTS335" s="2"/>
      <c r="UTT335" s="2"/>
      <c r="UTU335" s="2"/>
      <c r="UTV335" s="2"/>
      <c r="UTW335" s="2"/>
      <c r="UTX335" s="2"/>
      <c r="UTY335" s="2"/>
      <c r="UTZ335" s="2"/>
      <c r="UUA335" s="2"/>
      <c r="UUB335" s="2"/>
      <c r="UUC335" s="2"/>
      <c r="UUD335" s="2"/>
      <c r="UUE335" s="2"/>
      <c r="UUF335" s="2"/>
      <c r="UUG335" s="2"/>
      <c r="UUH335" s="2"/>
      <c r="UUI335" s="2"/>
      <c r="UUJ335" s="2"/>
      <c r="UUK335" s="2"/>
      <c r="UUL335" s="2"/>
      <c r="UUM335" s="2"/>
      <c r="UUN335" s="2"/>
      <c r="UUO335" s="2"/>
      <c r="UUP335" s="2"/>
      <c r="UUQ335" s="2"/>
      <c r="UUR335" s="2"/>
      <c r="UUS335" s="2"/>
      <c r="UUT335" s="2"/>
      <c r="UUU335" s="2"/>
      <c r="UUV335" s="2"/>
      <c r="UUW335" s="2"/>
      <c r="UUX335" s="2"/>
      <c r="UUY335" s="2"/>
      <c r="UUZ335" s="2"/>
      <c r="UVA335" s="2"/>
      <c r="UVB335" s="2"/>
      <c r="UVC335" s="2"/>
      <c r="UVD335" s="2"/>
      <c r="UVE335" s="2"/>
      <c r="UVF335" s="2"/>
      <c r="UVG335" s="2"/>
      <c r="UVH335" s="2"/>
      <c r="UVI335" s="2"/>
      <c r="UVJ335" s="2"/>
      <c r="UVK335" s="2"/>
      <c r="UVL335" s="2"/>
      <c r="UVM335" s="2"/>
      <c r="UVN335" s="2"/>
      <c r="UVO335" s="2"/>
      <c r="UVP335" s="2"/>
      <c r="UVQ335" s="2"/>
      <c r="UVR335" s="2"/>
      <c r="UVS335" s="2"/>
      <c r="UVT335" s="2"/>
      <c r="UVU335" s="2"/>
      <c r="UVV335" s="2"/>
      <c r="UVW335" s="2"/>
      <c r="UVX335" s="2"/>
      <c r="UVY335" s="2"/>
      <c r="UVZ335" s="2"/>
      <c r="UWA335" s="2"/>
      <c r="UWB335" s="2"/>
      <c r="UWC335" s="2"/>
      <c r="UWD335" s="2"/>
      <c r="UWE335" s="2"/>
      <c r="UWF335" s="2"/>
      <c r="UWG335" s="2"/>
      <c r="UWH335" s="2"/>
      <c r="UWI335" s="2"/>
      <c r="UWJ335" s="2"/>
      <c r="UWK335" s="2"/>
      <c r="UWL335" s="2"/>
      <c r="UWM335" s="2"/>
      <c r="UWN335" s="2"/>
      <c r="UWO335" s="2"/>
      <c r="UWP335" s="2"/>
      <c r="UWQ335" s="2"/>
      <c r="UWR335" s="2"/>
      <c r="UWS335" s="2"/>
      <c r="UWT335" s="2"/>
      <c r="UWU335" s="2"/>
      <c r="UWV335" s="2"/>
      <c r="UWW335" s="2"/>
      <c r="UWX335" s="2"/>
      <c r="UWY335" s="2"/>
      <c r="UWZ335" s="2"/>
      <c r="UXA335" s="2"/>
      <c r="UXB335" s="2"/>
      <c r="UXC335" s="2"/>
      <c r="UXD335" s="2"/>
      <c r="UXE335" s="2"/>
      <c r="UXF335" s="2"/>
      <c r="UXG335" s="2"/>
      <c r="UXH335" s="2"/>
      <c r="UXI335" s="2"/>
      <c r="UXJ335" s="2"/>
      <c r="UXK335" s="2"/>
      <c r="UXL335" s="2"/>
      <c r="UXM335" s="2"/>
      <c r="UXN335" s="2"/>
      <c r="UXO335" s="2"/>
      <c r="UXP335" s="2"/>
      <c r="UXQ335" s="2"/>
      <c r="UXR335" s="2"/>
      <c r="UXS335" s="2"/>
      <c r="UXT335" s="2"/>
      <c r="UXU335" s="2"/>
      <c r="UXV335" s="2"/>
      <c r="UXW335" s="2"/>
      <c r="UXX335" s="2"/>
      <c r="UXY335" s="2"/>
      <c r="UXZ335" s="2"/>
      <c r="UYA335" s="2"/>
      <c r="UYB335" s="2"/>
      <c r="UYC335" s="2"/>
      <c r="UYD335" s="2"/>
      <c r="UYE335" s="2"/>
      <c r="UYF335" s="2"/>
      <c r="UYG335" s="2"/>
      <c r="UYH335" s="2"/>
      <c r="UYI335" s="2"/>
      <c r="UYJ335" s="2"/>
      <c r="UYK335" s="2"/>
      <c r="UYL335" s="2"/>
      <c r="UYM335" s="2"/>
      <c r="UYN335" s="2"/>
      <c r="UYO335" s="2"/>
      <c r="UYP335" s="2"/>
      <c r="UYQ335" s="2"/>
      <c r="UYR335" s="2"/>
      <c r="UYS335" s="2"/>
      <c r="UYT335" s="2"/>
      <c r="UYU335" s="2"/>
      <c r="UYV335" s="2"/>
      <c r="UYW335" s="2"/>
      <c r="UYX335" s="2"/>
      <c r="UYY335" s="2"/>
      <c r="UYZ335" s="2"/>
      <c r="UZA335" s="2"/>
      <c r="UZB335" s="2"/>
      <c r="UZC335" s="2"/>
      <c r="UZD335" s="2"/>
      <c r="UZE335" s="2"/>
      <c r="UZF335" s="2"/>
      <c r="UZG335" s="2"/>
      <c r="UZH335" s="2"/>
      <c r="UZI335" s="2"/>
      <c r="UZJ335" s="2"/>
      <c r="UZK335" s="2"/>
      <c r="UZL335" s="2"/>
      <c r="UZM335" s="2"/>
      <c r="UZN335" s="2"/>
      <c r="UZO335" s="2"/>
      <c r="UZP335" s="2"/>
      <c r="UZQ335" s="2"/>
      <c r="UZR335" s="2"/>
      <c r="UZS335" s="2"/>
      <c r="UZT335" s="2"/>
      <c r="UZU335" s="2"/>
      <c r="UZV335" s="2"/>
      <c r="UZW335" s="2"/>
      <c r="UZX335" s="2"/>
      <c r="UZY335" s="2"/>
      <c r="UZZ335" s="2"/>
      <c r="VAA335" s="2"/>
      <c r="VAB335" s="2"/>
      <c r="VAC335" s="2"/>
      <c r="VAD335" s="2"/>
      <c r="VAE335" s="2"/>
      <c r="VAF335" s="2"/>
      <c r="VAG335" s="2"/>
      <c r="VAH335" s="2"/>
      <c r="VAI335" s="2"/>
      <c r="VAJ335" s="2"/>
      <c r="VAK335" s="2"/>
      <c r="VAL335" s="2"/>
      <c r="VAM335" s="2"/>
      <c r="VAN335" s="2"/>
      <c r="VAO335" s="2"/>
      <c r="VAP335" s="2"/>
      <c r="VAQ335" s="2"/>
      <c r="VAR335" s="2"/>
      <c r="VAS335" s="2"/>
      <c r="VAT335" s="2"/>
      <c r="VAU335" s="2"/>
      <c r="VAV335" s="2"/>
      <c r="VAW335" s="2"/>
      <c r="VAX335" s="2"/>
      <c r="VAY335" s="2"/>
      <c r="VAZ335" s="2"/>
      <c r="VBA335" s="2"/>
      <c r="VBB335" s="2"/>
      <c r="VBC335" s="2"/>
      <c r="VBD335" s="2"/>
      <c r="VBE335" s="2"/>
      <c r="VBF335" s="2"/>
      <c r="VBG335" s="2"/>
      <c r="VBH335" s="2"/>
      <c r="VBI335" s="2"/>
      <c r="VBJ335" s="2"/>
      <c r="VBK335" s="2"/>
      <c r="VBL335" s="2"/>
      <c r="VBM335" s="2"/>
      <c r="VBN335" s="2"/>
      <c r="VBO335" s="2"/>
      <c r="VBP335" s="2"/>
      <c r="VBQ335" s="2"/>
      <c r="VBR335" s="2"/>
      <c r="VBS335" s="2"/>
      <c r="VBT335" s="2"/>
      <c r="VBU335" s="2"/>
      <c r="VBV335" s="2"/>
      <c r="VBW335" s="2"/>
      <c r="VBX335" s="2"/>
      <c r="VBY335" s="2"/>
      <c r="VBZ335" s="2"/>
      <c r="VCA335" s="2"/>
      <c r="VCB335" s="2"/>
      <c r="VCC335" s="2"/>
      <c r="VCD335" s="2"/>
      <c r="VCE335" s="2"/>
      <c r="VCF335" s="2"/>
      <c r="VCG335" s="2"/>
      <c r="VCH335" s="2"/>
      <c r="VCI335" s="2"/>
      <c r="VCJ335" s="2"/>
      <c r="VCK335" s="2"/>
      <c r="VCL335" s="2"/>
      <c r="VCM335" s="2"/>
      <c r="VCN335" s="2"/>
      <c r="VCO335" s="2"/>
      <c r="VCP335" s="2"/>
      <c r="VCQ335" s="2"/>
      <c r="VCR335" s="2"/>
      <c r="VCS335" s="2"/>
      <c r="VCT335" s="2"/>
      <c r="VCU335" s="2"/>
      <c r="VCV335" s="2"/>
      <c r="VCW335" s="2"/>
      <c r="VCX335" s="2"/>
      <c r="VCY335" s="2"/>
      <c r="VCZ335" s="2"/>
      <c r="VDA335" s="2"/>
      <c r="VDB335" s="2"/>
      <c r="VDC335" s="2"/>
      <c r="VDD335" s="2"/>
      <c r="VDE335" s="2"/>
      <c r="VDF335" s="2"/>
      <c r="VDG335" s="2"/>
      <c r="VDH335" s="2"/>
      <c r="VDI335" s="2"/>
      <c r="VDJ335" s="2"/>
      <c r="VDK335" s="2"/>
      <c r="VDL335" s="2"/>
      <c r="VDM335" s="2"/>
      <c r="VDN335" s="2"/>
      <c r="VDO335" s="2"/>
      <c r="VDP335" s="2"/>
      <c r="VDQ335" s="2"/>
      <c r="VDR335" s="2"/>
      <c r="VDS335" s="2"/>
      <c r="VDT335" s="2"/>
      <c r="VDU335" s="2"/>
      <c r="VDV335" s="2"/>
      <c r="VDW335" s="2"/>
      <c r="VDX335" s="2"/>
      <c r="VDY335" s="2"/>
      <c r="VDZ335" s="2"/>
      <c r="VEA335" s="2"/>
      <c r="VEB335" s="2"/>
      <c r="VEC335" s="2"/>
      <c r="VED335" s="2"/>
      <c r="VEE335" s="2"/>
      <c r="VEF335" s="2"/>
      <c r="VEG335" s="2"/>
      <c r="VEH335" s="2"/>
      <c r="VEI335" s="2"/>
      <c r="VEJ335" s="2"/>
      <c r="VEK335" s="2"/>
      <c r="VEL335" s="2"/>
      <c r="VEM335" s="2"/>
      <c r="VEN335" s="2"/>
      <c r="VEO335" s="2"/>
      <c r="VEP335" s="2"/>
      <c r="VEQ335" s="2"/>
      <c r="VER335" s="2"/>
      <c r="VES335" s="2"/>
      <c r="VET335" s="2"/>
      <c r="VEU335" s="2"/>
      <c r="VEV335" s="2"/>
      <c r="VEW335" s="2"/>
      <c r="VEX335" s="2"/>
      <c r="VEY335" s="2"/>
      <c r="VEZ335" s="2"/>
      <c r="VFA335" s="2"/>
      <c r="VFB335" s="2"/>
      <c r="VFC335" s="2"/>
      <c r="VFD335" s="2"/>
      <c r="VFE335" s="2"/>
      <c r="VFF335" s="2"/>
      <c r="VFG335" s="2"/>
      <c r="VFH335" s="2"/>
      <c r="VFI335" s="2"/>
      <c r="VFJ335" s="2"/>
      <c r="VFK335" s="2"/>
      <c r="VFL335" s="2"/>
      <c r="VFM335" s="2"/>
      <c r="VFN335" s="2"/>
      <c r="VFO335" s="2"/>
      <c r="VFP335" s="2"/>
      <c r="VFQ335" s="2"/>
      <c r="VFR335" s="2"/>
      <c r="VFS335" s="2"/>
      <c r="VFT335" s="2"/>
      <c r="VFU335" s="2"/>
      <c r="VFV335" s="2"/>
      <c r="VFW335" s="2"/>
      <c r="VFX335" s="2"/>
      <c r="VFY335" s="2"/>
      <c r="VFZ335" s="2"/>
      <c r="VGA335" s="2"/>
      <c r="VGB335" s="2"/>
      <c r="VGC335" s="2"/>
      <c r="VGD335" s="2"/>
      <c r="VGE335" s="2"/>
      <c r="VGF335" s="2"/>
      <c r="VGG335" s="2"/>
      <c r="VGH335" s="2"/>
      <c r="VGI335" s="2"/>
      <c r="VGJ335" s="2"/>
      <c r="VGK335" s="2"/>
      <c r="VGL335" s="2"/>
      <c r="VGM335" s="2"/>
      <c r="VGN335" s="2"/>
      <c r="VGO335" s="2"/>
      <c r="VGP335" s="2"/>
      <c r="VGQ335" s="2"/>
      <c r="VGR335" s="2"/>
      <c r="VGS335" s="2"/>
      <c r="VGT335" s="2"/>
      <c r="VGU335" s="2"/>
      <c r="VGV335" s="2"/>
      <c r="VGW335" s="2"/>
      <c r="VGX335" s="2"/>
      <c r="VGY335" s="2"/>
      <c r="VGZ335" s="2"/>
      <c r="VHA335" s="2"/>
      <c r="VHB335" s="2"/>
      <c r="VHC335" s="2"/>
      <c r="VHD335" s="2"/>
      <c r="VHE335" s="2"/>
      <c r="VHF335" s="2"/>
      <c r="VHG335" s="2"/>
      <c r="VHH335" s="2"/>
      <c r="VHI335" s="2"/>
      <c r="VHJ335" s="2"/>
      <c r="VHK335" s="2"/>
      <c r="VHL335" s="2"/>
      <c r="VHM335" s="2"/>
      <c r="VHN335" s="2"/>
      <c r="VHO335" s="2"/>
      <c r="VHP335" s="2"/>
      <c r="VHQ335" s="2"/>
      <c r="VHR335" s="2"/>
      <c r="VHS335" s="2"/>
      <c r="VHT335" s="2"/>
      <c r="VHU335" s="2"/>
      <c r="VHV335" s="2"/>
      <c r="VHW335" s="2"/>
      <c r="VHX335" s="2"/>
      <c r="VHY335" s="2"/>
      <c r="VHZ335" s="2"/>
      <c r="VIA335" s="2"/>
      <c r="VIB335" s="2"/>
      <c r="VIC335" s="2"/>
      <c r="VID335" s="2"/>
      <c r="VIE335" s="2"/>
      <c r="VIF335" s="2"/>
      <c r="VIG335" s="2"/>
      <c r="VIH335" s="2"/>
      <c r="VII335" s="2"/>
      <c r="VIJ335" s="2"/>
      <c r="VIK335" s="2"/>
      <c r="VIL335" s="2"/>
      <c r="VIM335" s="2"/>
      <c r="VIN335" s="2"/>
      <c r="VIO335" s="2"/>
      <c r="VIP335" s="2"/>
      <c r="VIQ335" s="2"/>
      <c r="VIR335" s="2"/>
      <c r="VIS335" s="2"/>
      <c r="VIT335" s="2"/>
      <c r="VIU335" s="2"/>
      <c r="VIV335" s="2"/>
      <c r="VIW335" s="2"/>
      <c r="VIX335" s="2"/>
      <c r="VIY335" s="2"/>
      <c r="VIZ335" s="2"/>
      <c r="VJA335" s="2"/>
      <c r="VJB335" s="2"/>
      <c r="VJC335" s="2"/>
      <c r="VJD335" s="2"/>
      <c r="VJE335" s="2"/>
      <c r="VJF335" s="2"/>
      <c r="VJG335" s="2"/>
      <c r="VJH335" s="2"/>
      <c r="VJI335" s="2"/>
      <c r="VJJ335" s="2"/>
      <c r="VJK335" s="2"/>
      <c r="VJL335" s="2"/>
      <c r="VJM335" s="2"/>
      <c r="VJN335" s="2"/>
      <c r="VJO335" s="2"/>
      <c r="VJP335" s="2"/>
      <c r="VJQ335" s="2"/>
      <c r="VJR335" s="2"/>
      <c r="VJS335" s="2"/>
      <c r="VJT335" s="2"/>
      <c r="VJU335" s="2"/>
      <c r="VJV335" s="2"/>
      <c r="VJW335" s="2"/>
      <c r="VJX335" s="2"/>
      <c r="VJY335" s="2"/>
      <c r="VJZ335" s="2"/>
      <c r="VKA335" s="2"/>
      <c r="VKB335" s="2"/>
      <c r="VKC335" s="2"/>
      <c r="VKD335" s="2"/>
      <c r="VKE335" s="2"/>
      <c r="VKF335" s="2"/>
      <c r="VKG335" s="2"/>
      <c r="VKH335" s="2"/>
      <c r="VKI335" s="2"/>
      <c r="VKJ335" s="2"/>
      <c r="VKK335" s="2"/>
      <c r="VKL335" s="2"/>
      <c r="VKM335" s="2"/>
      <c r="VKN335" s="2"/>
      <c r="VKO335" s="2"/>
      <c r="VKP335" s="2"/>
      <c r="VKQ335" s="2"/>
      <c r="VKR335" s="2"/>
      <c r="VKS335" s="2"/>
      <c r="VKT335" s="2"/>
      <c r="VKU335" s="2"/>
      <c r="VKV335" s="2"/>
      <c r="VKW335" s="2"/>
      <c r="VKX335" s="2"/>
      <c r="VKY335" s="2"/>
      <c r="VKZ335" s="2"/>
      <c r="VLA335" s="2"/>
      <c r="VLB335" s="2"/>
      <c r="VLC335" s="2"/>
      <c r="VLD335" s="2"/>
      <c r="VLE335" s="2"/>
      <c r="VLF335" s="2"/>
      <c r="VLG335" s="2"/>
      <c r="VLH335" s="2"/>
      <c r="VLI335" s="2"/>
      <c r="VLJ335" s="2"/>
      <c r="VLK335" s="2"/>
      <c r="VLL335" s="2"/>
      <c r="VLM335" s="2"/>
      <c r="VLN335" s="2"/>
      <c r="VLO335" s="2"/>
      <c r="VLP335" s="2"/>
      <c r="VLQ335" s="2"/>
      <c r="VLR335" s="2"/>
      <c r="VLS335" s="2"/>
      <c r="VLT335" s="2"/>
      <c r="VLU335" s="2"/>
      <c r="VLV335" s="2"/>
      <c r="VLW335" s="2"/>
      <c r="VLX335" s="2"/>
      <c r="VLY335" s="2"/>
      <c r="VLZ335" s="2"/>
      <c r="VMA335" s="2"/>
      <c r="VMB335" s="2"/>
      <c r="VMC335" s="2"/>
      <c r="VMD335" s="2"/>
      <c r="VME335" s="2"/>
      <c r="VMF335" s="2"/>
      <c r="VMG335" s="2"/>
      <c r="VMH335" s="2"/>
      <c r="VMI335" s="2"/>
      <c r="VMJ335" s="2"/>
      <c r="VMK335" s="2"/>
      <c r="VML335" s="2"/>
      <c r="VMM335" s="2"/>
      <c r="VMN335" s="2"/>
      <c r="VMO335" s="2"/>
      <c r="VMP335" s="2"/>
      <c r="VMQ335" s="2"/>
      <c r="VMR335" s="2"/>
      <c r="VMS335" s="2"/>
      <c r="VMT335" s="2"/>
      <c r="VMU335" s="2"/>
      <c r="VMV335" s="2"/>
      <c r="VMW335" s="2"/>
      <c r="VMX335" s="2"/>
      <c r="VMY335" s="2"/>
      <c r="VMZ335" s="2"/>
      <c r="VNA335" s="2"/>
      <c r="VNB335" s="2"/>
      <c r="VNC335" s="2"/>
      <c r="VND335" s="2"/>
      <c r="VNE335" s="2"/>
      <c r="VNF335" s="2"/>
      <c r="VNG335" s="2"/>
      <c r="VNH335" s="2"/>
      <c r="VNI335" s="2"/>
      <c r="VNJ335" s="2"/>
      <c r="VNK335" s="2"/>
      <c r="VNL335" s="2"/>
      <c r="VNM335" s="2"/>
      <c r="VNN335" s="2"/>
      <c r="VNO335" s="2"/>
      <c r="VNP335" s="2"/>
      <c r="VNQ335" s="2"/>
      <c r="VNR335" s="2"/>
      <c r="VNS335" s="2"/>
      <c r="VNT335" s="2"/>
      <c r="VNU335" s="2"/>
      <c r="VNV335" s="2"/>
      <c r="VNW335" s="2"/>
      <c r="VNX335" s="2"/>
      <c r="VNY335" s="2"/>
      <c r="VNZ335" s="2"/>
      <c r="VOA335" s="2"/>
      <c r="VOB335" s="2"/>
      <c r="VOC335" s="2"/>
      <c r="VOD335" s="2"/>
      <c r="VOE335" s="2"/>
      <c r="VOF335" s="2"/>
      <c r="VOG335" s="2"/>
      <c r="VOH335" s="2"/>
      <c r="VOI335" s="2"/>
      <c r="VOJ335" s="2"/>
      <c r="VOK335" s="2"/>
      <c r="VOL335" s="2"/>
      <c r="VOM335" s="2"/>
      <c r="VON335" s="2"/>
      <c r="VOO335" s="2"/>
      <c r="VOP335" s="2"/>
      <c r="VOQ335" s="2"/>
      <c r="VOR335" s="2"/>
      <c r="VOS335" s="2"/>
      <c r="VOT335" s="2"/>
      <c r="VOU335" s="2"/>
      <c r="VOV335" s="2"/>
      <c r="VOW335" s="2"/>
      <c r="VOX335" s="2"/>
      <c r="VOY335" s="2"/>
      <c r="VOZ335" s="2"/>
      <c r="VPA335" s="2"/>
      <c r="VPB335" s="2"/>
      <c r="VPC335" s="2"/>
      <c r="VPD335" s="2"/>
      <c r="VPE335" s="2"/>
      <c r="VPF335" s="2"/>
      <c r="VPG335" s="2"/>
      <c r="VPH335" s="2"/>
      <c r="VPI335" s="2"/>
      <c r="VPJ335" s="2"/>
      <c r="VPK335" s="2"/>
      <c r="VPL335" s="2"/>
      <c r="VPM335" s="2"/>
      <c r="VPN335" s="2"/>
      <c r="VPO335" s="2"/>
      <c r="VPP335" s="2"/>
      <c r="VPQ335" s="2"/>
      <c r="VPR335" s="2"/>
      <c r="VPS335" s="2"/>
      <c r="VPT335" s="2"/>
      <c r="VPU335" s="2"/>
      <c r="VPV335" s="2"/>
      <c r="VPW335" s="2"/>
      <c r="VPX335" s="2"/>
      <c r="VPY335" s="2"/>
      <c r="VPZ335" s="2"/>
      <c r="VQA335" s="2"/>
      <c r="VQB335" s="2"/>
      <c r="VQC335" s="2"/>
      <c r="VQD335" s="2"/>
      <c r="VQE335" s="2"/>
      <c r="VQF335" s="2"/>
      <c r="VQG335" s="2"/>
      <c r="VQH335" s="2"/>
      <c r="VQI335" s="2"/>
      <c r="VQJ335" s="2"/>
      <c r="VQK335" s="2"/>
      <c r="VQL335" s="2"/>
      <c r="VQM335" s="2"/>
      <c r="VQN335" s="2"/>
      <c r="VQO335" s="2"/>
      <c r="VQP335" s="2"/>
      <c r="VQQ335" s="2"/>
      <c r="VQR335" s="2"/>
      <c r="VQS335" s="2"/>
      <c r="VQT335" s="2"/>
      <c r="VQU335" s="2"/>
      <c r="VQV335" s="2"/>
      <c r="VQW335" s="2"/>
      <c r="VQX335" s="2"/>
      <c r="VQY335" s="2"/>
      <c r="VQZ335" s="2"/>
      <c r="VRA335" s="2"/>
      <c r="VRB335" s="2"/>
      <c r="VRC335" s="2"/>
      <c r="VRD335" s="2"/>
      <c r="VRE335" s="2"/>
      <c r="VRF335" s="2"/>
      <c r="VRG335" s="2"/>
      <c r="VRH335" s="2"/>
      <c r="VRI335" s="2"/>
      <c r="VRJ335" s="2"/>
      <c r="VRK335" s="2"/>
      <c r="VRL335" s="2"/>
      <c r="VRM335" s="2"/>
      <c r="VRN335" s="2"/>
      <c r="VRO335" s="2"/>
      <c r="VRP335" s="2"/>
      <c r="VRQ335" s="2"/>
      <c r="VRR335" s="2"/>
      <c r="VRS335" s="2"/>
      <c r="VRT335" s="2"/>
      <c r="VRU335" s="2"/>
      <c r="VRV335" s="2"/>
      <c r="VRW335" s="2"/>
      <c r="VRX335" s="2"/>
      <c r="VRY335" s="2"/>
      <c r="VRZ335" s="2"/>
      <c r="VSA335" s="2"/>
      <c r="VSB335" s="2"/>
      <c r="VSC335" s="2"/>
      <c r="VSD335" s="2"/>
      <c r="VSE335" s="2"/>
      <c r="VSF335" s="2"/>
      <c r="VSG335" s="2"/>
      <c r="VSH335" s="2"/>
      <c r="VSI335" s="2"/>
      <c r="VSJ335" s="2"/>
      <c r="VSK335" s="2"/>
      <c r="VSL335" s="2"/>
      <c r="VSM335" s="2"/>
      <c r="VSN335" s="2"/>
      <c r="VSO335" s="2"/>
      <c r="VSP335" s="2"/>
      <c r="VSQ335" s="2"/>
      <c r="VSR335" s="2"/>
      <c r="VSS335" s="2"/>
      <c r="VST335" s="2"/>
      <c r="VSU335" s="2"/>
      <c r="VSV335" s="2"/>
      <c r="VSW335" s="2"/>
      <c r="VSX335" s="2"/>
      <c r="VSY335" s="2"/>
      <c r="VSZ335" s="2"/>
      <c r="VTA335" s="2"/>
      <c r="VTB335" s="2"/>
      <c r="VTC335" s="2"/>
      <c r="VTD335" s="2"/>
      <c r="VTE335" s="2"/>
      <c r="VTF335" s="2"/>
      <c r="VTG335" s="2"/>
      <c r="VTH335" s="2"/>
      <c r="VTI335" s="2"/>
      <c r="VTJ335" s="2"/>
      <c r="VTK335" s="2"/>
      <c r="VTL335" s="2"/>
      <c r="VTM335" s="2"/>
      <c r="VTN335" s="2"/>
      <c r="VTO335" s="2"/>
      <c r="VTP335" s="2"/>
      <c r="VTQ335" s="2"/>
      <c r="VTR335" s="2"/>
      <c r="VTS335" s="2"/>
      <c r="VTT335" s="2"/>
      <c r="VTU335" s="2"/>
      <c r="VTV335" s="2"/>
      <c r="VTW335" s="2"/>
      <c r="VTX335" s="2"/>
      <c r="VTY335" s="2"/>
      <c r="VTZ335" s="2"/>
      <c r="VUA335" s="2"/>
      <c r="VUB335" s="2"/>
      <c r="VUC335" s="2"/>
      <c r="VUD335" s="2"/>
      <c r="VUE335" s="2"/>
      <c r="VUF335" s="2"/>
      <c r="VUG335" s="2"/>
      <c r="VUH335" s="2"/>
      <c r="VUI335" s="2"/>
      <c r="VUJ335" s="2"/>
      <c r="VUK335" s="2"/>
      <c r="VUL335" s="2"/>
      <c r="VUM335" s="2"/>
      <c r="VUN335" s="2"/>
      <c r="VUO335" s="2"/>
      <c r="VUP335" s="2"/>
      <c r="VUQ335" s="2"/>
      <c r="VUR335" s="2"/>
      <c r="VUS335" s="2"/>
      <c r="VUT335" s="2"/>
      <c r="VUU335" s="2"/>
      <c r="VUV335" s="2"/>
      <c r="VUW335" s="2"/>
      <c r="VUX335" s="2"/>
      <c r="VUY335" s="2"/>
      <c r="VUZ335" s="2"/>
      <c r="VVA335" s="2"/>
      <c r="VVB335" s="2"/>
      <c r="VVC335" s="2"/>
      <c r="VVD335" s="2"/>
      <c r="VVE335" s="2"/>
      <c r="VVF335" s="2"/>
      <c r="VVG335" s="2"/>
      <c r="VVH335" s="2"/>
      <c r="VVI335" s="2"/>
      <c r="VVJ335" s="2"/>
      <c r="VVK335" s="2"/>
      <c r="VVL335" s="2"/>
      <c r="VVM335" s="2"/>
      <c r="VVN335" s="2"/>
      <c r="VVO335" s="2"/>
      <c r="VVP335" s="2"/>
      <c r="VVQ335" s="2"/>
      <c r="VVR335" s="2"/>
      <c r="VVS335" s="2"/>
      <c r="VVT335" s="2"/>
      <c r="VVU335" s="2"/>
      <c r="VVV335" s="2"/>
      <c r="VVW335" s="2"/>
      <c r="VVX335" s="2"/>
      <c r="VVY335" s="2"/>
      <c r="VVZ335" s="2"/>
      <c r="VWA335" s="2"/>
      <c r="VWB335" s="2"/>
      <c r="VWC335" s="2"/>
      <c r="VWD335" s="2"/>
      <c r="VWE335" s="2"/>
      <c r="VWF335" s="2"/>
      <c r="VWG335" s="2"/>
      <c r="VWH335" s="2"/>
      <c r="VWI335" s="2"/>
      <c r="VWJ335" s="2"/>
      <c r="VWK335" s="2"/>
      <c r="VWL335" s="2"/>
      <c r="VWM335" s="2"/>
      <c r="VWN335" s="2"/>
      <c r="VWO335" s="2"/>
      <c r="VWP335" s="2"/>
      <c r="VWQ335" s="2"/>
      <c r="VWR335" s="2"/>
      <c r="VWS335" s="2"/>
      <c r="VWT335" s="2"/>
      <c r="VWU335" s="2"/>
      <c r="VWV335" s="2"/>
      <c r="VWW335" s="2"/>
      <c r="VWX335" s="2"/>
      <c r="VWY335" s="2"/>
      <c r="VWZ335" s="2"/>
      <c r="VXA335" s="2"/>
      <c r="VXB335" s="2"/>
      <c r="VXC335" s="2"/>
      <c r="VXD335" s="2"/>
      <c r="VXE335" s="2"/>
      <c r="VXF335" s="2"/>
      <c r="VXG335" s="2"/>
      <c r="VXH335" s="2"/>
      <c r="VXI335" s="2"/>
      <c r="VXJ335" s="2"/>
      <c r="VXK335" s="2"/>
      <c r="VXL335" s="2"/>
      <c r="VXM335" s="2"/>
      <c r="VXN335" s="2"/>
      <c r="VXO335" s="2"/>
      <c r="VXP335" s="2"/>
      <c r="VXQ335" s="2"/>
      <c r="VXR335" s="2"/>
      <c r="VXS335" s="2"/>
      <c r="VXT335" s="2"/>
      <c r="VXU335" s="2"/>
      <c r="VXV335" s="2"/>
      <c r="VXW335" s="2"/>
      <c r="VXX335" s="2"/>
      <c r="VXY335" s="2"/>
      <c r="VXZ335" s="2"/>
      <c r="VYA335" s="2"/>
      <c r="VYB335" s="2"/>
      <c r="VYC335" s="2"/>
      <c r="VYD335" s="2"/>
      <c r="VYE335" s="2"/>
      <c r="VYF335" s="2"/>
      <c r="VYG335" s="2"/>
      <c r="VYH335" s="2"/>
      <c r="VYI335" s="2"/>
      <c r="VYJ335" s="2"/>
      <c r="VYK335" s="2"/>
      <c r="VYL335" s="2"/>
      <c r="VYM335" s="2"/>
      <c r="VYN335" s="2"/>
      <c r="VYO335" s="2"/>
      <c r="VYP335" s="2"/>
      <c r="VYQ335" s="2"/>
      <c r="VYR335" s="2"/>
      <c r="VYS335" s="2"/>
      <c r="VYT335" s="2"/>
      <c r="VYU335" s="2"/>
      <c r="VYV335" s="2"/>
      <c r="VYW335" s="2"/>
      <c r="VYX335" s="2"/>
      <c r="VYY335" s="2"/>
      <c r="VYZ335" s="2"/>
      <c r="VZA335" s="2"/>
      <c r="VZB335" s="2"/>
      <c r="VZC335" s="2"/>
      <c r="VZD335" s="2"/>
      <c r="VZE335" s="2"/>
      <c r="VZF335" s="2"/>
      <c r="VZG335" s="2"/>
      <c r="VZH335" s="2"/>
      <c r="VZI335" s="2"/>
      <c r="VZJ335" s="2"/>
      <c r="VZK335" s="2"/>
      <c r="VZL335" s="2"/>
      <c r="VZM335" s="2"/>
      <c r="VZN335" s="2"/>
      <c r="VZO335" s="2"/>
      <c r="VZP335" s="2"/>
      <c r="VZQ335" s="2"/>
      <c r="VZR335" s="2"/>
      <c r="VZS335" s="2"/>
      <c r="VZT335" s="2"/>
      <c r="VZU335" s="2"/>
      <c r="VZV335" s="2"/>
      <c r="VZW335" s="2"/>
      <c r="VZX335" s="2"/>
      <c r="VZY335" s="2"/>
      <c r="VZZ335" s="2"/>
      <c r="WAA335" s="2"/>
      <c r="WAB335" s="2"/>
      <c r="WAC335" s="2"/>
      <c r="WAD335" s="2"/>
      <c r="WAE335" s="2"/>
      <c r="WAF335" s="2"/>
      <c r="WAG335" s="2"/>
      <c r="WAH335" s="2"/>
      <c r="WAI335" s="2"/>
      <c r="WAJ335" s="2"/>
      <c r="WAK335" s="2"/>
      <c r="WAL335" s="2"/>
      <c r="WAM335" s="2"/>
      <c r="WAN335" s="2"/>
      <c r="WAO335" s="2"/>
      <c r="WAP335" s="2"/>
      <c r="WAQ335" s="2"/>
      <c r="WAR335" s="2"/>
      <c r="WAS335" s="2"/>
      <c r="WAT335" s="2"/>
      <c r="WAU335" s="2"/>
      <c r="WAV335" s="2"/>
      <c r="WAW335" s="2"/>
      <c r="WAX335" s="2"/>
      <c r="WAY335" s="2"/>
      <c r="WAZ335" s="2"/>
      <c r="WBA335" s="2"/>
      <c r="WBB335" s="2"/>
      <c r="WBC335" s="2"/>
      <c r="WBD335" s="2"/>
      <c r="WBE335" s="2"/>
      <c r="WBF335" s="2"/>
      <c r="WBG335" s="2"/>
      <c r="WBH335" s="2"/>
      <c r="WBI335" s="2"/>
      <c r="WBJ335" s="2"/>
      <c r="WBK335" s="2"/>
      <c r="WBL335" s="2"/>
      <c r="WBM335" s="2"/>
      <c r="WBN335" s="2"/>
      <c r="WBO335" s="2"/>
      <c r="WBP335" s="2"/>
      <c r="WBQ335" s="2"/>
      <c r="WBR335" s="2"/>
      <c r="WBS335" s="2"/>
      <c r="WBT335" s="2"/>
      <c r="WBU335" s="2"/>
      <c r="WBV335" s="2"/>
      <c r="WBW335" s="2"/>
      <c r="WBX335" s="2"/>
      <c r="WBY335" s="2"/>
      <c r="WBZ335" s="2"/>
      <c r="WCA335" s="2"/>
      <c r="WCB335" s="2"/>
      <c r="WCC335" s="2"/>
      <c r="WCD335" s="2"/>
      <c r="WCE335" s="2"/>
      <c r="WCF335" s="2"/>
      <c r="WCG335" s="2"/>
      <c r="WCH335" s="2"/>
      <c r="WCI335" s="2"/>
      <c r="WCJ335" s="2"/>
      <c r="WCK335" s="2"/>
      <c r="WCL335" s="2"/>
      <c r="WCM335" s="2"/>
      <c r="WCN335" s="2"/>
      <c r="WCO335" s="2"/>
      <c r="WCP335" s="2"/>
      <c r="WCQ335" s="2"/>
      <c r="WCR335" s="2"/>
      <c r="WCS335" s="2"/>
      <c r="WCT335" s="2"/>
      <c r="WCU335" s="2"/>
      <c r="WCV335" s="2"/>
      <c r="WCW335" s="2"/>
      <c r="WCX335" s="2"/>
      <c r="WCY335" s="2"/>
      <c r="WCZ335" s="2"/>
      <c r="WDA335" s="2"/>
      <c r="WDB335" s="2"/>
      <c r="WDC335" s="2"/>
      <c r="WDD335" s="2"/>
      <c r="WDE335" s="2"/>
      <c r="WDF335" s="2"/>
      <c r="WDG335" s="2"/>
      <c r="WDH335" s="2"/>
      <c r="WDI335" s="2"/>
      <c r="WDJ335" s="2"/>
      <c r="WDK335" s="2"/>
      <c r="WDL335" s="2"/>
      <c r="WDM335" s="2"/>
      <c r="WDN335" s="2"/>
      <c r="WDO335" s="2"/>
      <c r="WDP335" s="2"/>
      <c r="WDQ335" s="2"/>
      <c r="WDR335" s="2"/>
      <c r="WDS335" s="2"/>
      <c r="WDT335" s="2"/>
      <c r="WDU335" s="2"/>
      <c r="WDV335" s="2"/>
      <c r="WDW335" s="2"/>
      <c r="WDX335" s="2"/>
      <c r="WDY335" s="2"/>
      <c r="WDZ335" s="2"/>
      <c r="WEA335" s="2"/>
      <c r="WEB335" s="2"/>
      <c r="WEC335" s="2"/>
      <c r="WED335" s="2"/>
      <c r="WEE335" s="2"/>
      <c r="WEF335" s="2"/>
      <c r="WEG335" s="2"/>
      <c r="WEH335" s="2"/>
      <c r="WEI335" s="2"/>
      <c r="WEJ335" s="2"/>
      <c r="WEK335" s="2"/>
      <c r="WEL335" s="2"/>
      <c r="WEM335" s="2"/>
      <c r="WEN335" s="2"/>
      <c r="WEO335" s="2"/>
      <c r="WEP335" s="2"/>
      <c r="WEQ335" s="2"/>
      <c r="WER335" s="2"/>
      <c r="WES335" s="2"/>
      <c r="WET335" s="2"/>
      <c r="WEU335" s="2"/>
      <c r="WEV335" s="2"/>
      <c r="WEW335" s="2"/>
      <c r="WEX335" s="2"/>
      <c r="WEY335" s="2"/>
      <c r="WEZ335" s="2"/>
      <c r="WFA335" s="2"/>
      <c r="WFB335" s="2"/>
      <c r="WFC335" s="2"/>
      <c r="WFD335" s="2"/>
      <c r="WFE335" s="2"/>
      <c r="WFF335" s="2"/>
      <c r="WFG335" s="2"/>
      <c r="WFH335" s="2"/>
      <c r="WFI335" s="2"/>
      <c r="WFJ335" s="2"/>
      <c r="WFK335" s="2"/>
      <c r="WFL335" s="2"/>
      <c r="WFM335" s="2"/>
      <c r="WFN335" s="2"/>
      <c r="WFO335" s="2"/>
      <c r="WFP335" s="2"/>
      <c r="WFQ335" s="2"/>
      <c r="WFR335" s="2"/>
      <c r="WFS335" s="2"/>
      <c r="WFT335" s="2"/>
      <c r="WFU335" s="2"/>
      <c r="WFV335" s="2"/>
      <c r="WFW335" s="2"/>
      <c r="WFX335" s="2"/>
      <c r="WFY335" s="2"/>
      <c r="WFZ335" s="2"/>
      <c r="WGA335" s="2"/>
      <c r="WGB335" s="2"/>
      <c r="WGC335" s="2"/>
      <c r="WGD335" s="2"/>
      <c r="WGE335" s="2"/>
      <c r="WGF335" s="2"/>
      <c r="WGG335" s="2"/>
      <c r="WGH335" s="2"/>
      <c r="WGI335" s="2"/>
      <c r="WGJ335" s="2"/>
      <c r="WGK335" s="2"/>
      <c r="WGL335" s="2"/>
      <c r="WGM335" s="2"/>
      <c r="WGN335" s="2"/>
      <c r="WGO335" s="2"/>
      <c r="WGP335" s="2"/>
      <c r="WGQ335" s="2"/>
      <c r="WGR335" s="2"/>
      <c r="WGS335" s="2"/>
      <c r="WGT335" s="2"/>
      <c r="WGU335" s="2"/>
      <c r="WGV335" s="2"/>
      <c r="WGW335" s="2"/>
      <c r="WGX335" s="2"/>
      <c r="WGY335" s="2"/>
      <c r="WGZ335" s="2"/>
      <c r="WHA335" s="2"/>
      <c r="WHB335" s="2"/>
      <c r="WHC335" s="2"/>
      <c r="WHD335" s="2"/>
      <c r="WHE335" s="2"/>
      <c r="WHF335" s="2"/>
      <c r="WHG335" s="2"/>
      <c r="WHH335" s="2"/>
      <c r="WHI335" s="2"/>
      <c r="WHJ335" s="2"/>
      <c r="WHK335" s="2"/>
      <c r="WHL335" s="2"/>
      <c r="WHM335" s="2"/>
      <c r="WHN335" s="2"/>
      <c r="WHO335" s="2"/>
      <c r="WHP335" s="2"/>
      <c r="WHQ335" s="2"/>
      <c r="WHR335" s="2"/>
      <c r="WHS335" s="2"/>
      <c r="WHT335" s="2"/>
      <c r="WHU335" s="2"/>
      <c r="WHV335" s="2"/>
      <c r="WHW335" s="2"/>
      <c r="WHX335" s="2"/>
      <c r="WHY335" s="2"/>
      <c r="WHZ335" s="2"/>
      <c r="WIA335" s="2"/>
      <c r="WIB335" s="2"/>
      <c r="WIC335" s="2"/>
      <c r="WID335" s="2"/>
      <c r="WIE335" s="2"/>
      <c r="WIF335" s="2"/>
      <c r="WIG335" s="2"/>
      <c r="WIH335" s="2"/>
      <c r="WII335" s="2"/>
      <c r="WIJ335" s="2"/>
      <c r="WIK335" s="2"/>
      <c r="WIL335" s="2"/>
      <c r="WIM335" s="2"/>
      <c r="WIN335" s="2"/>
      <c r="WIO335" s="2"/>
      <c r="WIP335" s="2"/>
      <c r="WIQ335" s="2"/>
      <c r="WIR335" s="2"/>
      <c r="WIS335" s="2"/>
      <c r="WIT335" s="2"/>
      <c r="WIU335" s="2"/>
      <c r="WIV335" s="2"/>
      <c r="WIW335" s="2"/>
      <c r="WIX335" s="2"/>
      <c r="WIY335" s="2"/>
      <c r="WIZ335" s="2"/>
      <c r="WJA335" s="2"/>
      <c r="WJB335" s="2"/>
      <c r="WJC335" s="2"/>
      <c r="WJD335" s="2"/>
      <c r="WJE335" s="2"/>
      <c r="WJF335" s="2"/>
      <c r="WJG335" s="2"/>
      <c r="WJH335" s="2"/>
      <c r="WJI335" s="2"/>
      <c r="WJJ335" s="2"/>
      <c r="WJK335" s="2"/>
      <c r="WJL335" s="2"/>
      <c r="WJM335" s="2"/>
      <c r="WJN335" s="2"/>
      <c r="WJO335" s="2"/>
      <c r="WJP335" s="2"/>
      <c r="WJQ335" s="2"/>
      <c r="WJR335" s="2"/>
      <c r="WJS335" s="2"/>
      <c r="WJT335" s="2"/>
      <c r="WJU335" s="2"/>
      <c r="WJV335" s="2"/>
      <c r="WJW335" s="2"/>
      <c r="WJX335" s="2"/>
      <c r="WJY335" s="2"/>
      <c r="WJZ335" s="2"/>
      <c r="WKA335" s="2"/>
      <c r="WKB335" s="2"/>
      <c r="WKC335" s="2"/>
      <c r="WKD335" s="2"/>
      <c r="WKE335" s="2"/>
      <c r="WKF335" s="2"/>
      <c r="WKG335" s="2"/>
      <c r="WKH335" s="2"/>
      <c r="WKI335" s="2"/>
      <c r="WKJ335" s="2"/>
      <c r="WKK335" s="2"/>
      <c r="WKL335" s="2"/>
      <c r="WKM335" s="2"/>
      <c r="WKN335" s="2"/>
      <c r="WKO335" s="2"/>
      <c r="WKP335" s="2"/>
      <c r="WKQ335" s="2"/>
      <c r="WKR335" s="2"/>
      <c r="WKS335" s="2"/>
      <c r="WKT335" s="2"/>
      <c r="WKU335" s="2"/>
      <c r="WKV335" s="2"/>
      <c r="WKW335" s="2"/>
      <c r="WKX335" s="2"/>
      <c r="WKY335" s="2"/>
      <c r="WKZ335" s="2"/>
      <c r="WLA335" s="2"/>
      <c r="WLB335" s="2"/>
      <c r="WLC335" s="2"/>
      <c r="WLD335" s="2"/>
      <c r="WLE335" s="2"/>
      <c r="WLF335" s="2"/>
      <c r="WLG335" s="2"/>
      <c r="WLH335" s="2"/>
      <c r="WLI335" s="2"/>
      <c r="WLJ335" s="2"/>
      <c r="WLK335" s="2"/>
      <c r="WLL335" s="2"/>
      <c r="WLM335" s="2"/>
      <c r="WLN335" s="2"/>
      <c r="WLO335" s="2"/>
      <c r="WLP335" s="2"/>
      <c r="WLQ335" s="2"/>
      <c r="WLR335" s="2"/>
      <c r="WLS335" s="2"/>
      <c r="WLT335" s="2"/>
      <c r="WLU335" s="2"/>
      <c r="WLV335" s="2"/>
      <c r="WLW335" s="2"/>
      <c r="WLX335" s="2"/>
      <c r="WLY335" s="2"/>
      <c r="WLZ335" s="2"/>
      <c r="WMA335" s="2"/>
      <c r="WMB335" s="2"/>
      <c r="WMC335" s="2"/>
      <c r="WMD335" s="2"/>
      <c r="WME335" s="2"/>
      <c r="WMF335" s="2"/>
      <c r="WMG335" s="2"/>
      <c r="WMH335" s="2"/>
      <c r="WMI335" s="2"/>
      <c r="WMJ335" s="2"/>
      <c r="WMK335" s="2"/>
      <c r="WML335" s="2"/>
      <c r="WMM335" s="2"/>
      <c r="WMN335" s="2"/>
      <c r="WMO335" s="2"/>
      <c r="WMP335" s="2"/>
      <c r="WMQ335" s="2"/>
      <c r="WMR335" s="2"/>
      <c r="WMS335" s="2"/>
      <c r="WMT335" s="2"/>
      <c r="WMU335" s="2"/>
      <c r="WMV335" s="2"/>
      <c r="WMW335" s="2"/>
      <c r="WMX335" s="2"/>
      <c r="WMY335" s="2"/>
      <c r="WMZ335" s="2"/>
      <c r="WNA335" s="2"/>
      <c r="WNB335" s="2"/>
      <c r="WNC335" s="2"/>
      <c r="WND335" s="2"/>
      <c r="WNE335" s="2"/>
      <c r="WNF335" s="2"/>
      <c r="WNG335" s="2"/>
      <c r="WNH335" s="2"/>
      <c r="WNI335" s="2"/>
      <c r="WNJ335" s="2"/>
      <c r="WNK335" s="2"/>
      <c r="WNL335" s="2"/>
      <c r="WNM335" s="2"/>
      <c r="WNN335" s="2"/>
      <c r="WNO335" s="2"/>
      <c r="WNP335" s="2"/>
      <c r="WNQ335" s="2"/>
      <c r="WNR335" s="2"/>
      <c r="WNS335" s="2"/>
      <c r="WNT335" s="2"/>
      <c r="WNU335" s="2"/>
      <c r="WNV335" s="2"/>
      <c r="WNW335" s="2"/>
      <c r="WNX335" s="2"/>
      <c r="WNY335" s="2"/>
      <c r="WNZ335" s="2"/>
      <c r="WOA335" s="2"/>
      <c r="WOB335" s="2"/>
      <c r="WOC335" s="2"/>
      <c r="WOD335" s="2"/>
      <c r="WOE335" s="2"/>
      <c r="WOF335" s="2"/>
      <c r="WOG335" s="2"/>
      <c r="WOH335" s="2"/>
      <c r="WOI335" s="2"/>
      <c r="WOJ335" s="2"/>
      <c r="WOK335" s="2"/>
      <c r="WOL335" s="2"/>
      <c r="WOM335" s="2"/>
      <c r="WON335" s="2"/>
      <c r="WOO335" s="2"/>
      <c r="WOP335" s="2"/>
      <c r="WOQ335" s="2"/>
      <c r="WOR335" s="2"/>
      <c r="WOS335" s="2"/>
      <c r="WOT335" s="2"/>
      <c r="WOU335" s="2"/>
      <c r="WOV335" s="2"/>
      <c r="WOW335" s="2"/>
      <c r="WOX335" s="2"/>
      <c r="WOY335" s="2"/>
      <c r="WOZ335" s="2"/>
      <c r="WPA335" s="2"/>
      <c r="WPB335" s="2"/>
      <c r="WPC335" s="2"/>
      <c r="WPD335" s="2"/>
      <c r="WPE335" s="2"/>
      <c r="WPF335" s="2"/>
      <c r="WPG335" s="2"/>
      <c r="WPH335" s="2"/>
      <c r="WPI335" s="2"/>
      <c r="WPJ335" s="2"/>
      <c r="WPK335" s="2"/>
      <c r="WPL335" s="2"/>
      <c r="WPM335" s="2"/>
      <c r="WPN335" s="2"/>
      <c r="WPO335" s="2"/>
      <c r="WPP335" s="2"/>
      <c r="WPQ335" s="2"/>
      <c r="WPR335" s="2"/>
      <c r="WPS335" s="2"/>
      <c r="WPT335" s="2"/>
      <c r="WPU335" s="2"/>
      <c r="WPV335" s="2"/>
      <c r="WPW335" s="2"/>
      <c r="WPX335" s="2"/>
      <c r="WPY335" s="2"/>
      <c r="WPZ335" s="2"/>
      <c r="WQA335" s="2"/>
      <c r="WQB335" s="2"/>
      <c r="WQC335" s="2"/>
      <c r="WQD335" s="2"/>
      <c r="WQE335" s="2"/>
      <c r="WQF335" s="2"/>
      <c r="WQG335" s="2"/>
      <c r="WQH335" s="2"/>
      <c r="WQI335" s="2"/>
      <c r="WQJ335" s="2"/>
      <c r="WQK335" s="2"/>
      <c r="WQL335" s="2"/>
      <c r="WQM335" s="2"/>
      <c r="WQN335" s="2"/>
      <c r="WQO335" s="2"/>
      <c r="WQP335" s="2"/>
      <c r="WQQ335" s="2"/>
      <c r="WQR335" s="2"/>
      <c r="WQS335" s="2"/>
      <c r="WQT335" s="2"/>
      <c r="WQU335" s="2"/>
      <c r="WQV335" s="2"/>
      <c r="WQW335" s="2"/>
      <c r="WQX335" s="2"/>
      <c r="WQY335" s="2"/>
      <c r="WQZ335" s="2"/>
      <c r="WRA335" s="2"/>
      <c r="WRB335" s="2"/>
      <c r="WRC335" s="2"/>
      <c r="WRD335" s="2"/>
      <c r="WRE335" s="2"/>
      <c r="WRF335" s="2"/>
      <c r="WRG335" s="2"/>
      <c r="WRH335" s="2"/>
      <c r="WRI335" s="2"/>
      <c r="WRJ335" s="2"/>
      <c r="WRK335" s="2"/>
      <c r="WRL335" s="2"/>
      <c r="WRM335" s="2"/>
      <c r="WRN335" s="2"/>
      <c r="WRO335" s="2"/>
      <c r="WRP335" s="2"/>
      <c r="WRQ335" s="2"/>
      <c r="WRR335" s="2"/>
      <c r="WRS335" s="2"/>
      <c r="WRT335" s="2"/>
      <c r="WRU335" s="2"/>
      <c r="WRV335" s="2"/>
      <c r="WRW335" s="2"/>
      <c r="WRX335" s="2"/>
      <c r="WRY335" s="2"/>
      <c r="WRZ335" s="2"/>
      <c r="WSA335" s="2"/>
      <c r="WSB335" s="2"/>
      <c r="WSC335" s="2"/>
      <c r="WSD335" s="2"/>
      <c r="WSE335" s="2"/>
      <c r="WSF335" s="2"/>
      <c r="WSG335" s="2"/>
      <c r="WSH335" s="2"/>
      <c r="WSI335" s="2"/>
      <c r="WSJ335" s="2"/>
      <c r="WSK335" s="2"/>
      <c r="WSL335" s="2"/>
      <c r="WSM335" s="2"/>
      <c r="WSN335" s="2"/>
      <c r="WSO335" s="2"/>
      <c r="WSP335" s="2"/>
      <c r="WSQ335" s="2"/>
      <c r="WSR335" s="2"/>
      <c r="WSS335" s="2"/>
      <c r="WST335" s="2"/>
      <c r="WSU335" s="2"/>
      <c r="WSV335" s="2"/>
      <c r="WSW335" s="2"/>
      <c r="WSX335" s="2"/>
      <c r="WSY335" s="2"/>
      <c r="WSZ335" s="2"/>
      <c r="WTA335" s="2"/>
      <c r="WTB335" s="2"/>
      <c r="WTC335" s="2"/>
      <c r="WTD335" s="2"/>
      <c r="WTE335" s="2"/>
      <c r="WTF335" s="2"/>
      <c r="WTG335" s="2"/>
      <c r="WTH335" s="2"/>
      <c r="WTI335" s="2"/>
      <c r="WTJ335" s="2"/>
      <c r="WTK335" s="2"/>
      <c r="WTL335" s="2"/>
      <c r="WTM335" s="2"/>
      <c r="WTN335" s="2"/>
      <c r="WTO335" s="2"/>
      <c r="WTP335" s="2"/>
      <c r="WTQ335" s="2"/>
      <c r="WTR335" s="2"/>
      <c r="WTS335" s="2"/>
      <c r="WTT335" s="2"/>
      <c r="WTU335" s="2"/>
      <c r="WTV335" s="2"/>
      <c r="WTW335" s="2"/>
      <c r="WTX335" s="2"/>
      <c r="WTY335" s="2"/>
      <c r="WTZ335" s="2"/>
      <c r="WUA335" s="2"/>
      <c r="WUB335" s="2"/>
      <c r="WUC335" s="2"/>
      <c r="WUD335" s="2"/>
      <c r="WUE335" s="2"/>
      <c r="WUF335" s="2"/>
      <c r="WUG335" s="2"/>
      <c r="WUH335" s="2"/>
      <c r="WUI335" s="2"/>
      <c r="WUJ335" s="2"/>
      <c r="WUK335" s="2"/>
      <c r="WUL335" s="2"/>
      <c r="WUM335" s="2"/>
      <c r="WUN335" s="2"/>
      <c r="WUO335" s="2"/>
      <c r="WUP335" s="2"/>
      <c r="WUQ335" s="2"/>
      <c r="WUR335" s="2"/>
      <c r="WUS335" s="2"/>
      <c r="WUT335" s="2"/>
      <c r="WUU335" s="2"/>
      <c r="WUV335" s="2"/>
      <c r="WUW335" s="2"/>
      <c r="WUX335" s="2"/>
      <c r="WUY335" s="2"/>
      <c r="WUZ335" s="2"/>
      <c r="WVA335" s="2"/>
      <c r="WVB335" s="2"/>
      <c r="WVC335" s="2"/>
      <c r="WVD335" s="2"/>
      <c r="WVE335" s="2"/>
      <c r="WVF335" s="2"/>
      <c r="WVG335" s="2"/>
      <c r="WVH335" s="2"/>
      <c r="WVI335" s="2"/>
      <c r="WVJ335" s="2"/>
      <c r="WVK335" s="2"/>
      <c r="WVL335" s="2"/>
      <c r="WVM335" s="2"/>
      <c r="WVN335" s="2"/>
      <c r="WVO335" s="2"/>
      <c r="WVP335" s="2"/>
      <c r="WVQ335" s="2"/>
      <c r="WVR335" s="2"/>
      <c r="WVS335" s="2"/>
      <c r="WVT335" s="2"/>
      <c r="WVU335" s="2"/>
      <c r="WVV335" s="2"/>
      <c r="WVW335" s="2"/>
      <c r="WVX335" s="2"/>
      <c r="WVY335" s="2"/>
      <c r="WVZ335" s="2"/>
      <c r="WWA335" s="2"/>
      <c r="WWB335" s="2"/>
      <c r="WWC335" s="2"/>
      <c r="WWD335" s="2"/>
      <c r="WWE335" s="2"/>
      <c r="WWF335" s="2"/>
      <c r="WWG335" s="2"/>
      <c r="WWH335" s="2"/>
      <c r="WWI335" s="2"/>
      <c r="WWJ335" s="2"/>
      <c r="WWK335" s="2"/>
      <c r="WWL335" s="2"/>
      <c r="WWM335" s="2"/>
      <c r="WWN335" s="2"/>
      <c r="WWO335" s="2"/>
      <c r="WWP335" s="2"/>
      <c r="WWQ335" s="2"/>
      <c r="WWR335" s="2"/>
      <c r="WWS335" s="2"/>
      <c r="WWT335" s="2"/>
      <c r="WWU335" s="2"/>
      <c r="WWV335" s="2"/>
      <c r="WWW335" s="2"/>
      <c r="WWX335" s="2"/>
      <c r="WWY335" s="2"/>
      <c r="WWZ335" s="2"/>
      <c r="WXA335" s="2"/>
      <c r="WXB335" s="2"/>
      <c r="WXC335" s="2"/>
      <c r="WXD335" s="2"/>
      <c r="WXE335" s="2"/>
      <c r="WXF335" s="2"/>
      <c r="WXG335" s="2"/>
      <c r="WXH335" s="2"/>
      <c r="WXI335" s="2"/>
      <c r="WXJ335" s="2"/>
      <c r="WXK335" s="2"/>
      <c r="WXL335" s="2"/>
      <c r="WXM335" s="2"/>
      <c r="WXN335" s="2"/>
      <c r="WXO335" s="2"/>
      <c r="WXP335" s="2"/>
      <c r="WXQ335" s="2"/>
      <c r="WXR335" s="2"/>
      <c r="WXS335" s="2"/>
      <c r="WXT335" s="2"/>
      <c r="WXU335" s="2"/>
      <c r="WXV335" s="2"/>
      <c r="WXW335" s="2"/>
      <c r="WXX335" s="2"/>
      <c r="WXY335" s="2"/>
      <c r="WXZ335" s="2"/>
      <c r="WYA335" s="2"/>
      <c r="WYB335" s="2"/>
      <c r="WYC335" s="2"/>
      <c r="WYD335" s="2"/>
      <c r="WYE335" s="2"/>
      <c r="WYF335" s="2"/>
      <c r="WYG335" s="2"/>
      <c r="WYH335" s="2"/>
      <c r="WYI335" s="2"/>
      <c r="WYJ335" s="2"/>
      <c r="WYK335" s="2"/>
      <c r="WYL335" s="2"/>
      <c r="WYM335" s="2"/>
      <c r="WYN335" s="2"/>
      <c r="WYO335" s="2"/>
      <c r="WYP335" s="2"/>
      <c r="WYQ335" s="2"/>
      <c r="WYR335" s="2"/>
      <c r="WYS335" s="2"/>
      <c r="WYT335" s="2"/>
      <c r="WYU335" s="2"/>
      <c r="WYV335" s="2"/>
      <c r="WYW335" s="2"/>
      <c r="WYX335" s="2"/>
      <c r="WYY335" s="2"/>
      <c r="WYZ335" s="2"/>
      <c r="WZA335" s="2"/>
      <c r="WZB335" s="2"/>
      <c r="WZC335" s="2"/>
      <c r="WZD335" s="2"/>
      <c r="WZE335" s="2"/>
      <c r="WZF335" s="2"/>
      <c r="WZG335" s="2"/>
      <c r="WZH335" s="2"/>
      <c r="WZI335" s="2"/>
      <c r="WZJ335" s="2"/>
      <c r="WZK335" s="2"/>
      <c r="WZL335" s="2"/>
      <c r="WZM335" s="2"/>
      <c r="WZN335" s="2"/>
      <c r="WZO335" s="2"/>
      <c r="WZP335" s="2"/>
      <c r="WZQ335" s="2"/>
      <c r="WZR335" s="2"/>
      <c r="WZS335" s="2"/>
      <c r="WZT335" s="2"/>
      <c r="WZU335" s="2"/>
      <c r="WZV335" s="2"/>
      <c r="WZW335" s="2"/>
      <c r="WZX335" s="2"/>
      <c r="WZY335" s="2"/>
      <c r="WZZ335" s="2"/>
      <c r="XAA335" s="2"/>
      <c r="XAB335" s="2"/>
      <c r="XAC335" s="2"/>
      <c r="XAD335" s="2"/>
      <c r="XAE335" s="2"/>
      <c r="XAF335" s="2"/>
      <c r="XAG335" s="2"/>
      <c r="XAH335" s="2"/>
      <c r="XAI335" s="2"/>
      <c r="XAJ335" s="2"/>
      <c r="XAK335" s="2"/>
      <c r="XAL335" s="2"/>
      <c r="XAM335" s="2"/>
      <c r="XAN335" s="2"/>
      <c r="XAO335" s="2"/>
      <c r="XAP335" s="2"/>
      <c r="XAQ335" s="2"/>
      <c r="XAR335" s="2"/>
      <c r="XAS335" s="2"/>
      <c r="XAT335" s="2"/>
      <c r="XAU335" s="2"/>
      <c r="XAV335" s="2"/>
      <c r="XAW335" s="2"/>
      <c r="XAX335" s="2"/>
      <c r="XAY335" s="2"/>
      <c r="XAZ335" s="2"/>
      <c r="XBA335" s="2"/>
      <c r="XBB335" s="2"/>
      <c r="XBC335" s="2"/>
      <c r="XBD335" s="2"/>
      <c r="XBE335" s="2"/>
      <c r="XBF335" s="2"/>
      <c r="XBG335" s="2"/>
      <c r="XBH335" s="2"/>
      <c r="XBI335" s="2"/>
      <c r="XBJ335" s="2"/>
      <c r="XBK335" s="2"/>
      <c r="XBL335" s="2"/>
      <c r="XBM335" s="2"/>
      <c r="XBN335" s="2"/>
      <c r="XBO335" s="2"/>
      <c r="XBP335" s="2"/>
      <c r="XBQ335" s="2"/>
      <c r="XBR335" s="2"/>
      <c r="XBS335" s="2"/>
      <c r="XBT335" s="2"/>
    </row>
    <row r="336" spans="1:16296" ht="15" customHeight="1">
      <c r="B336" s="17" t="s">
        <v>14</v>
      </c>
      <c r="C336" s="2" t="s">
        <v>566</v>
      </c>
      <c r="E336" s="42">
        <v>60</v>
      </c>
      <c r="F336" s="51" t="s">
        <v>891</v>
      </c>
      <c r="G336" s="1" t="s">
        <v>16</v>
      </c>
      <c r="H336" s="12" t="s">
        <v>235</v>
      </c>
      <c r="I336" s="12" t="s">
        <v>234</v>
      </c>
      <c r="J336" s="11" t="str">
        <f>VLOOKUP(K336,[1]Codes!$C$1:$P$3253,14,FALSE)</f>
        <v>CEP</v>
      </c>
      <c r="K336" s="60" t="s">
        <v>236</v>
      </c>
      <c r="L336" s="93"/>
      <c r="M336" s="93"/>
      <c r="N336" s="74">
        <v>3.7248000000000001E-4</v>
      </c>
      <c r="O336" s="74">
        <v>1.242102E-2</v>
      </c>
      <c r="P336" s="93"/>
      <c r="Q336" s="76"/>
      <c r="R336" s="74">
        <v>1.213E-2</v>
      </c>
      <c r="S336" s="54">
        <v>8.1000000000000003E-2</v>
      </c>
      <c r="T336" s="54">
        <f t="shared" si="70"/>
        <v>1.3100794478170499E-2</v>
      </c>
      <c r="U336" s="54">
        <v>0.11622676</v>
      </c>
      <c r="V336" s="54">
        <v>6.1776850000000001E-2</v>
      </c>
      <c r="W336" s="74">
        <v>6.1776850000000001E-2</v>
      </c>
      <c r="Y336" s="74">
        <v>0.02</v>
      </c>
      <c r="Z336" s="74">
        <v>2.0665600000000003E-3</v>
      </c>
      <c r="AA336" s="43"/>
      <c r="AB336" s="23">
        <v>1.845306365897501E-3</v>
      </c>
      <c r="AC336" s="23">
        <v>2.1000000000000001E-2</v>
      </c>
      <c r="AE336" s="74">
        <f t="shared" si="71"/>
        <v>0</v>
      </c>
      <c r="AG336" s="74">
        <f t="shared" si="72"/>
        <v>0</v>
      </c>
      <c r="AH336" s="74">
        <v>6.8857533493559525E-2</v>
      </c>
      <c r="AI336" s="74">
        <f t="shared" si="75"/>
        <v>6.1971780144203577E-2</v>
      </c>
      <c r="AJ336" s="74">
        <v>0.14247670948579982</v>
      </c>
      <c r="AL336" s="707">
        <f t="shared" si="76"/>
        <v>4.0889697926000682E-2</v>
      </c>
      <c r="AM336" s="74">
        <v>0.4780605</v>
      </c>
      <c r="AN336" s="74">
        <f t="shared" si="69"/>
        <v>0.33464234999999998</v>
      </c>
      <c r="AO336" s="74">
        <v>7.3992293560366379E-2</v>
      </c>
      <c r="AP336" s="74">
        <f t="shared" si="73"/>
        <v>4.4395376136219827E-2</v>
      </c>
      <c r="AQ336" s="253">
        <f t="shared" si="68"/>
        <v>0.18951886306810989</v>
      </c>
      <c r="AT336" s="253">
        <f t="shared" si="74"/>
        <v>0</v>
      </c>
      <c r="AX336" s="43"/>
      <c r="AY336" s="92">
        <v>9.1637959999999991E-2</v>
      </c>
      <c r="AZ336" s="99">
        <v>0.18327591999999998</v>
      </c>
      <c r="BA336" s="99"/>
      <c r="BB336" s="99"/>
      <c r="BC336" s="274"/>
      <c r="BD336" s="274"/>
      <c r="BE336" s="23">
        <v>0.44700000000000001</v>
      </c>
      <c r="BG336" s="23">
        <v>0.182</v>
      </c>
      <c r="BJ336" s="253">
        <f t="shared" si="77"/>
        <v>4.1143645495318605E-2</v>
      </c>
      <c r="BS336" s="76"/>
      <c r="CF336" s="23"/>
      <c r="CG336" s="270">
        <v>0.1</v>
      </c>
      <c r="CO336" s="270">
        <v>7.4999999999999997E-2</v>
      </c>
      <c r="CQ336" s="270">
        <v>0.2</v>
      </c>
      <c r="CU336" s="253">
        <f t="shared" si="78"/>
        <v>0</v>
      </c>
      <c r="DC336" s="93"/>
      <c r="DE336" s="74">
        <v>0.21375558000000008</v>
      </c>
      <c r="DF336" s="253">
        <f t="shared" si="79"/>
        <v>0.12469075500000006</v>
      </c>
      <c r="DG336" s="93"/>
      <c r="DM336" s="253">
        <f t="shared" si="80"/>
        <v>0</v>
      </c>
      <c r="EM336" s="93"/>
      <c r="EN336" s="93"/>
      <c r="EO336" s="17"/>
      <c r="EP336" s="17"/>
      <c r="EQ336" s="17"/>
    </row>
    <row r="337" spans="1:16296">
      <c r="A337" s="2">
        <v>0.25800000000000001</v>
      </c>
      <c r="B337" s="17" t="s">
        <v>14</v>
      </c>
      <c r="C337" s="2" t="s">
        <v>566</v>
      </c>
      <c r="E337" s="42">
        <v>60</v>
      </c>
      <c r="F337" s="51" t="s">
        <v>891</v>
      </c>
      <c r="G337" s="1" t="s">
        <v>16</v>
      </c>
      <c r="H337" s="12" t="s">
        <v>233</v>
      </c>
      <c r="I337" s="12" t="s">
        <v>234</v>
      </c>
      <c r="J337" s="11" t="s">
        <v>882</v>
      </c>
      <c r="K337" s="60" t="s">
        <v>661</v>
      </c>
      <c r="L337" s="93"/>
      <c r="M337" s="93"/>
      <c r="O337" s="74">
        <v>0</v>
      </c>
      <c r="P337" s="93"/>
      <c r="Q337" s="76"/>
      <c r="R337" s="74">
        <v>3.5095300000000058E-2</v>
      </c>
      <c r="S337" s="54">
        <v>0</v>
      </c>
      <c r="T337" s="54">
        <f t="shared" si="70"/>
        <v>1.7744037799303043E-3</v>
      </c>
      <c r="U337" s="54">
        <v>1.6644920000000001E-2</v>
      </c>
      <c r="V337" s="54">
        <v>6.2392800000000007E-3</v>
      </c>
      <c r="W337" s="74">
        <v>6.2392800000000007E-3</v>
      </c>
      <c r="AA337" s="43"/>
      <c r="AE337" s="74">
        <f t="shared" si="71"/>
        <v>0</v>
      </c>
      <c r="AG337" s="74">
        <f t="shared" si="72"/>
        <v>0</v>
      </c>
      <c r="AI337" s="74">
        <f t="shared" si="75"/>
        <v>0</v>
      </c>
      <c r="AJ337" s="23"/>
      <c r="AL337" s="707">
        <f t="shared" si="76"/>
        <v>0</v>
      </c>
      <c r="AN337" s="74">
        <f t="shared" si="69"/>
        <v>0</v>
      </c>
      <c r="AP337" s="74">
        <f t="shared" si="73"/>
        <v>0</v>
      </c>
      <c r="AQ337" s="253">
        <f t="shared" si="68"/>
        <v>0</v>
      </c>
      <c r="AT337" s="253">
        <f t="shared" si="74"/>
        <v>0</v>
      </c>
      <c r="AW337" s="270">
        <f>0.037+0.0005</f>
        <v>3.7499999999999999E-2</v>
      </c>
      <c r="AX337" s="43"/>
      <c r="AY337" s="92">
        <v>0</v>
      </c>
      <c r="AZ337" s="94"/>
      <c r="BA337" s="94"/>
      <c r="BB337" s="94"/>
      <c r="BC337" s="270">
        <v>0.4</v>
      </c>
      <c r="BF337" s="23">
        <v>7.2265625E-2</v>
      </c>
      <c r="BH337" s="23">
        <v>3.6465638148667602E-3</v>
      </c>
      <c r="BJ337" s="253">
        <f t="shared" si="77"/>
        <v>4.2231077527124352E-3</v>
      </c>
      <c r="BS337" s="76"/>
      <c r="CF337" s="23">
        <v>4.4323980317909923E-3</v>
      </c>
      <c r="CU337" s="253">
        <f t="shared" si="78"/>
        <v>0</v>
      </c>
      <c r="DC337" s="93"/>
      <c r="DF337" s="253">
        <f t="shared" si="79"/>
        <v>0</v>
      </c>
      <c r="DG337" s="93"/>
      <c r="DM337" s="253">
        <f t="shared" si="80"/>
        <v>0</v>
      </c>
      <c r="DO337" s="270">
        <v>0.25</v>
      </c>
      <c r="EM337" s="93"/>
      <c r="EN337" s="93"/>
      <c r="EO337" s="17"/>
      <c r="EP337" s="17"/>
      <c r="EQ337" s="17"/>
    </row>
    <row r="338" spans="1:16296">
      <c r="A338" s="2" t="s">
        <v>335</v>
      </c>
      <c r="B338" s="17" t="s">
        <v>38</v>
      </c>
      <c r="C338" s="17"/>
      <c r="D338" s="17"/>
      <c r="E338" s="42">
        <v>61</v>
      </c>
      <c r="F338" s="53" t="s">
        <v>679</v>
      </c>
      <c r="G338" s="12" t="s">
        <v>679</v>
      </c>
      <c r="H338" s="12" t="s">
        <v>296</v>
      </c>
      <c r="I338" s="12"/>
      <c r="J338" s="11" t="s">
        <v>881</v>
      </c>
      <c r="K338" s="60"/>
      <c r="L338" s="93"/>
      <c r="M338" s="93"/>
      <c r="P338" s="93"/>
      <c r="Q338" s="76"/>
      <c r="S338" s="54"/>
      <c r="T338" s="54">
        <f t="shared" si="70"/>
        <v>0</v>
      </c>
      <c r="U338" s="54"/>
      <c r="V338" s="54"/>
      <c r="AA338" s="43"/>
      <c r="AE338" s="74">
        <f t="shared" si="71"/>
        <v>0</v>
      </c>
      <c r="AG338" s="74">
        <f t="shared" si="72"/>
        <v>0</v>
      </c>
      <c r="AI338" s="74">
        <f t="shared" si="75"/>
        <v>0</v>
      </c>
      <c r="AL338" s="707">
        <f t="shared" si="76"/>
        <v>0</v>
      </c>
      <c r="AN338" s="74">
        <f t="shared" si="69"/>
        <v>0</v>
      </c>
      <c r="AP338" s="74">
        <f t="shared" si="73"/>
        <v>0</v>
      </c>
      <c r="AQ338" s="253">
        <f t="shared" si="68"/>
        <v>0</v>
      </c>
      <c r="AT338" s="253">
        <f t="shared" si="74"/>
        <v>0</v>
      </c>
      <c r="AW338" s="270">
        <v>1.7000000000000001E-2</v>
      </c>
      <c r="AX338" s="43"/>
      <c r="AY338" s="92">
        <v>0</v>
      </c>
      <c r="AZ338" s="94"/>
      <c r="BA338" s="94"/>
      <c r="BB338" s="94"/>
      <c r="BI338" s="23"/>
      <c r="BJ338" s="253">
        <f t="shared" si="77"/>
        <v>0</v>
      </c>
      <c r="BQ338" s="270">
        <v>0.4</v>
      </c>
      <c r="BR338" s="270">
        <v>5.5E-2</v>
      </c>
      <c r="BS338" s="100"/>
      <c r="BT338" s="23"/>
      <c r="BV338" s="23"/>
      <c r="BW338" s="23"/>
      <c r="BX338" s="23"/>
      <c r="BY338" s="23"/>
      <c r="BZ338" s="23"/>
      <c r="CA338" s="23"/>
      <c r="CB338" s="23"/>
      <c r="CI338" s="270">
        <v>0.01</v>
      </c>
      <c r="CJ338" s="270">
        <v>5.0000000000000001E-3</v>
      </c>
      <c r="CK338" s="76">
        <v>3.0000000000000001E-3</v>
      </c>
      <c r="CP338" s="100"/>
      <c r="CQ338" s="274"/>
      <c r="CR338" s="274"/>
      <c r="CU338" s="253">
        <f t="shared" si="78"/>
        <v>0</v>
      </c>
      <c r="DC338" s="93"/>
      <c r="DF338" s="253">
        <f t="shared" si="79"/>
        <v>0</v>
      </c>
      <c r="DG338" s="93"/>
      <c r="DM338" s="253">
        <f t="shared" si="80"/>
        <v>0</v>
      </c>
      <c r="EM338" s="93"/>
      <c r="EN338" s="93"/>
      <c r="EO338" s="17"/>
      <c r="EP338" s="17"/>
      <c r="EQ338" s="17"/>
    </row>
    <row r="339" spans="1:16296">
      <c r="B339" s="17"/>
      <c r="C339" s="17"/>
      <c r="D339" s="17"/>
      <c r="E339" s="42">
        <v>61</v>
      </c>
      <c r="F339" s="53" t="s">
        <v>679</v>
      </c>
      <c r="G339" s="12"/>
      <c r="H339" s="12"/>
      <c r="I339" s="12"/>
      <c r="J339" s="11" t="s">
        <v>881</v>
      </c>
      <c r="K339" s="60" t="s">
        <v>896</v>
      </c>
      <c r="L339" s="93"/>
      <c r="M339" s="93"/>
      <c r="P339" s="93"/>
      <c r="Q339" s="76"/>
      <c r="S339" s="54"/>
      <c r="T339" s="54">
        <f t="shared" si="70"/>
        <v>0</v>
      </c>
      <c r="U339" s="54"/>
      <c r="V339" s="54"/>
      <c r="AA339" s="43"/>
      <c r="AE339" s="74">
        <f t="shared" si="71"/>
        <v>0</v>
      </c>
      <c r="AG339" s="74">
        <f t="shared" si="72"/>
        <v>0</v>
      </c>
      <c r="AI339" s="74">
        <f t="shared" si="75"/>
        <v>0</v>
      </c>
      <c r="AL339" s="707">
        <f t="shared" si="76"/>
        <v>0</v>
      </c>
      <c r="AN339" s="74">
        <f t="shared" si="69"/>
        <v>0</v>
      </c>
      <c r="AP339" s="74">
        <f t="shared" si="73"/>
        <v>0</v>
      </c>
      <c r="AQ339" s="253">
        <f t="shared" si="68"/>
        <v>0</v>
      </c>
      <c r="AT339" s="253">
        <f t="shared" si="74"/>
        <v>0</v>
      </c>
      <c r="AX339" s="43"/>
      <c r="AY339" s="92"/>
      <c r="AZ339" s="94"/>
      <c r="BA339" s="94"/>
      <c r="BB339" s="94"/>
      <c r="BC339" s="270">
        <v>0.5</v>
      </c>
      <c r="BI339" s="23"/>
      <c r="BJ339" s="253">
        <f t="shared" si="77"/>
        <v>0</v>
      </c>
      <c r="BS339" s="100"/>
      <c r="BT339" s="23"/>
      <c r="BV339" s="23"/>
      <c r="BW339" s="23"/>
      <c r="BX339" s="23"/>
      <c r="BY339" s="23"/>
      <c r="BZ339" s="23"/>
      <c r="CA339" s="23"/>
      <c r="CB339" s="23"/>
      <c r="CP339" s="100"/>
      <c r="CQ339" s="274">
        <v>0.57999999999999996</v>
      </c>
      <c r="CR339" s="274"/>
      <c r="CU339" s="253">
        <f t="shared" si="78"/>
        <v>0</v>
      </c>
      <c r="DC339" s="93"/>
      <c r="DF339" s="253">
        <f t="shared" si="79"/>
        <v>0</v>
      </c>
      <c r="DG339" s="93"/>
      <c r="DM339" s="253">
        <f t="shared" si="80"/>
        <v>0</v>
      </c>
      <c r="EM339" s="93"/>
      <c r="EN339" s="93"/>
      <c r="EO339" s="17"/>
      <c r="EP339" s="17"/>
      <c r="EQ339" s="17"/>
    </row>
    <row r="340" spans="1:16296">
      <c r="B340" s="17" t="s">
        <v>31</v>
      </c>
      <c r="C340" s="12"/>
      <c r="D340" s="12"/>
      <c r="E340" s="42">
        <v>61</v>
      </c>
      <c r="F340" s="53" t="s">
        <v>679</v>
      </c>
      <c r="G340" s="12" t="s">
        <v>679</v>
      </c>
      <c r="H340" s="12" t="s">
        <v>269</v>
      </c>
      <c r="I340" s="12" t="s">
        <v>270</v>
      </c>
      <c r="J340" s="11" t="s">
        <v>881</v>
      </c>
      <c r="K340" s="60" t="s">
        <v>270</v>
      </c>
      <c r="L340" s="93"/>
      <c r="M340" s="93"/>
      <c r="P340" s="93"/>
      <c r="Q340" s="76"/>
      <c r="S340" s="54">
        <v>4.0000000000000001E-3</v>
      </c>
      <c r="T340" s="54">
        <f t="shared" si="70"/>
        <v>0</v>
      </c>
      <c r="U340" s="54">
        <v>0</v>
      </c>
      <c r="V340" s="54">
        <v>0</v>
      </c>
      <c r="AA340" s="43"/>
      <c r="AE340" s="74">
        <f t="shared" si="71"/>
        <v>0</v>
      </c>
      <c r="AG340" s="74">
        <f t="shared" si="72"/>
        <v>0</v>
      </c>
      <c r="AI340" s="74">
        <f t="shared" si="75"/>
        <v>0</v>
      </c>
      <c r="AL340" s="707">
        <f t="shared" si="76"/>
        <v>0</v>
      </c>
      <c r="AN340" s="74">
        <f t="shared" si="69"/>
        <v>0</v>
      </c>
      <c r="AP340" s="74">
        <f t="shared" si="73"/>
        <v>0</v>
      </c>
      <c r="AQ340" s="253">
        <f t="shared" si="68"/>
        <v>0</v>
      </c>
      <c r="AS340" s="259">
        <v>0.01</v>
      </c>
      <c r="AT340" s="253">
        <f t="shared" si="74"/>
        <v>5.0000000000000001E-3</v>
      </c>
      <c r="AX340" s="43"/>
      <c r="AY340" s="92">
        <v>0</v>
      </c>
      <c r="AZ340" s="94"/>
      <c r="BA340" s="94"/>
      <c r="BB340" s="94"/>
      <c r="BI340" s="23"/>
      <c r="BJ340" s="253">
        <f t="shared" si="77"/>
        <v>0</v>
      </c>
      <c r="BK340" s="74">
        <v>2.8989410000000004E-2</v>
      </c>
      <c r="BO340" s="74">
        <v>6.1620499999999996E-3</v>
      </c>
      <c r="BP340" s="74">
        <v>1.3242400000000001E-2</v>
      </c>
      <c r="BS340" s="100"/>
      <c r="BT340" s="23"/>
      <c r="BV340" s="23"/>
      <c r="BW340" s="23"/>
      <c r="BX340" s="23"/>
      <c r="BY340" s="23"/>
      <c r="BZ340" s="23"/>
      <c r="CA340" s="23"/>
      <c r="CB340" s="23"/>
      <c r="CN340" s="270">
        <v>0.01</v>
      </c>
      <c r="CP340" s="100"/>
      <c r="CQ340" s="274"/>
      <c r="CR340" s="274"/>
      <c r="CU340" s="253">
        <f t="shared" si="78"/>
        <v>0</v>
      </c>
      <c r="DC340" s="93"/>
      <c r="DF340" s="253">
        <f t="shared" si="79"/>
        <v>0</v>
      </c>
      <c r="DG340" s="93"/>
      <c r="DM340" s="253">
        <f t="shared" si="80"/>
        <v>0</v>
      </c>
      <c r="DY340" s="77"/>
      <c r="DZ340" s="77"/>
      <c r="EA340" s="77"/>
      <c r="EB340" s="77"/>
      <c r="EC340" s="77"/>
      <c r="ED340" s="77"/>
      <c r="EE340" s="77"/>
      <c r="EF340" s="77"/>
      <c r="EG340" s="77"/>
      <c r="EH340" s="77"/>
      <c r="EI340" s="77"/>
      <c r="EJ340" s="77"/>
      <c r="EK340" s="77"/>
      <c r="EL340" s="77"/>
      <c r="EM340" s="169"/>
      <c r="EN340" s="169"/>
      <c r="EO340" s="166"/>
      <c r="EP340" s="166"/>
      <c r="EQ340" s="166"/>
      <c r="ER340" s="3"/>
      <c r="ES340" s="3"/>
      <c r="ET340" s="3"/>
      <c r="EU340" s="3"/>
      <c r="EV340" s="3"/>
      <c r="EW340" s="3"/>
      <c r="EX340" s="3"/>
      <c r="EY340" s="3"/>
      <c r="EZ340" s="3"/>
      <c r="FA340" s="3"/>
      <c r="FB340" s="3"/>
      <c r="FC340" s="3"/>
      <c r="FD340" s="3"/>
      <c r="FE340" s="3"/>
      <c r="FF340" s="3"/>
      <c r="FG340" s="3"/>
      <c r="FH340" s="3"/>
      <c r="FI340" s="3"/>
      <c r="FJ340" s="3"/>
      <c r="FK340" s="3"/>
      <c r="FL340" s="3"/>
      <c r="FM340" s="3"/>
      <c r="FN340" s="3"/>
      <c r="FO340" s="3"/>
      <c r="FP340" s="3"/>
      <c r="FQ340" s="3"/>
      <c r="FR340" s="3"/>
      <c r="FS340" s="3"/>
      <c r="FT340" s="3"/>
      <c r="FU340" s="3"/>
      <c r="FV340" s="3"/>
      <c r="FW340" s="3"/>
      <c r="FX340" s="3"/>
      <c r="FY340" s="3"/>
      <c r="FZ340" s="3"/>
      <c r="GA340" s="3"/>
      <c r="GB340" s="3"/>
      <c r="GC340" s="3"/>
      <c r="GD340" s="3"/>
      <c r="GE340" s="3"/>
      <c r="GF340" s="3"/>
      <c r="GG340" s="3"/>
      <c r="GH340" s="3"/>
      <c r="GI340" s="3"/>
      <c r="GJ340" s="3"/>
      <c r="GK340" s="3"/>
      <c r="GL340" s="3"/>
      <c r="GM340" s="3"/>
      <c r="GN340" s="3"/>
      <c r="GO340" s="3"/>
      <c r="GP340" s="3"/>
      <c r="GQ340" s="3"/>
      <c r="GR340" s="3"/>
      <c r="GS340" s="3"/>
      <c r="GT340" s="3"/>
      <c r="GU340" s="3"/>
      <c r="GV340" s="3"/>
      <c r="GW340" s="3"/>
      <c r="GX340" s="3"/>
      <c r="GY340" s="3"/>
      <c r="GZ340" s="3"/>
      <c r="HA340" s="3"/>
      <c r="HB340" s="3"/>
      <c r="HC340" s="3"/>
      <c r="HD340" s="3"/>
      <c r="HE340" s="3"/>
      <c r="HF340" s="3"/>
      <c r="HG340" s="3"/>
      <c r="HH340" s="3"/>
      <c r="HI340" s="3"/>
      <c r="HJ340" s="3"/>
      <c r="HK340" s="3"/>
      <c r="HL340" s="3"/>
      <c r="HM340" s="3"/>
      <c r="HN340" s="3"/>
      <c r="HO340" s="3"/>
      <c r="HP340" s="3"/>
      <c r="HQ340" s="3"/>
      <c r="HR340" s="3"/>
      <c r="HS340" s="3"/>
      <c r="HT340" s="3"/>
      <c r="HU340" s="3"/>
      <c r="HV340" s="3"/>
      <c r="HW340" s="3"/>
      <c r="HX340" s="3"/>
      <c r="HY340" s="3"/>
      <c r="HZ340" s="3"/>
      <c r="IA340" s="3"/>
      <c r="IB340" s="3"/>
      <c r="IC340" s="3"/>
      <c r="ID340" s="3"/>
      <c r="IE340" s="3"/>
      <c r="IF340" s="3"/>
      <c r="IG340" s="3"/>
      <c r="IH340" s="3"/>
      <c r="II340" s="3"/>
      <c r="IJ340" s="3"/>
      <c r="IK340" s="3"/>
      <c r="IL340" s="3"/>
      <c r="IM340" s="3"/>
      <c r="IN340" s="3"/>
      <c r="IO340" s="3"/>
      <c r="IP340" s="3"/>
      <c r="IQ340" s="3"/>
      <c r="IR340" s="3"/>
      <c r="IS340" s="3"/>
      <c r="IT340" s="3"/>
      <c r="IU340" s="3"/>
      <c r="IV340" s="3"/>
      <c r="IW340" s="3"/>
      <c r="IX340" s="3"/>
      <c r="IY340" s="3"/>
      <c r="IZ340" s="3"/>
      <c r="JA340" s="3"/>
      <c r="JB340" s="3"/>
      <c r="JC340" s="3"/>
      <c r="JD340" s="3"/>
      <c r="JE340" s="3"/>
      <c r="JF340" s="3"/>
      <c r="JG340" s="3"/>
      <c r="JH340" s="3"/>
      <c r="JI340" s="3"/>
      <c r="JJ340" s="3"/>
      <c r="JK340" s="3"/>
      <c r="JL340" s="3"/>
      <c r="JM340" s="3"/>
      <c r="JN340" s="3"/>
      <c r="JO340" s="3"/>
      <c r="JP340" s="3"/>
      <c r="JQ340" s="3"/>
      <c r="JR340" s="3"/>
      <c r="JS340" s="3"/>
      <c r="JT340" s="3"/>
      <c r="JU340" s="3"/>
      <c r="JV340" s="3"/>
      <c r="JW340" s="3"/>
      <c r="JX340" s="3"/>
      <c r="JY340" s="3"/>
      <c r="JZ340" s="3"/>
      <c r="KA340" s="3"/>
      <c r="KB340" s="3"/>
      <c r="KC340" s="3"/>
      <c r="KD340" s="3"/>
      <c r="KE340" s="3"/>
      <c r="KF340" s="3"/>
      <c r="KG340" s="3"/>
      <c r="KH340" s="3"/>
      <c r="KI340" s="3"/>
      <c r="KJ340" s="3"/>
      <c r="KK340" s="3"/>
      <c r="KL340" s="3"/>
      <c r="KM340" s="3"/>
      <c r="KN340" s="3"/>
      <c r="KO340" s="3"/>
      <c r="KP340" s="3"/>
      <c r="KQ340" s="3"/>
      <c r="KR340" s="3"/>
      <c r="KS340" s="3"/>
      <c r="KT340" s="3"/>
      <c r="KU340" s="3"/>
      <c r="KV340" s="3"/>
      <c r="KW340" s="3"/>
      <c r="KX340" s="3"/>
      <c r="KY340" s="3"/>
      <c r="KZ340" s="3"/>
      <c r="LA340" s="3"/>
      <c r="LB340" s="3"/>
      <c r="LC340" s="3"/>
      <c r="LD340" s="3"/>
      <c r="LE340" s="3"/>
      <c r="LF340" s="3"/>
      <c r="LG340" s="3"/>
      <c r="LH340" s="3"/>
      <c r="LI340" s="3"/>
      <c r="LJ340" s="3"/>
      <c r="LK340" s="3"/>
      <c r="LL340" s="3"/>
      <c r="LM340" s="3"/>
      <c r="LN340" s="3"/>
      <c r="LO340" s="3"/>
      <c r="LP340" s="3"/>
      <c r="LQ340" s="3"/>
      <c r="LR340" s="3"/>
      <c r="LS340" s="3"/>
      <c r="LT340" s="3"/>
      <c r="LU340" s="3"/>
      <c r="LV340" s="3"/>
      <c r="LW340" s="3"/>
      <c r="LX340" s="3"/>
      <c r="LY340" s="3"/>
      <c r="LZ340" s="3"/>
      <c r="MA340" s="3"/>
      <c r="MB340" s="3"/>
      <c r="MC340" s="3"/>
      <c r="MD340" s="3"/>
      <c r="ME340" s="3"/>
      <c r="MF340" s="3"/>
      <c r="MG340" s="3"/>
      <c r="MH340" s="3"/>
      <c r="MI340" s="3"/>
      <c r="MJ340" s="3"/>
      <c r="MK340" s="3"/>
      <c r="ML340" s="3"/>
      <c r="MM340" s="3"/>
      <c r="MN340" s="3"/>
      <c r="MO340" s="3"/>
      <c r="MP340" s="3"/>
      <c r="MQ340" s="3"/>
      <c r="MR340" s="3"/>
      <c r="MS340" s="3"/>
      <c r="MT340" s="3"/>
      <c r="MU340" s="3"/>
      <c r="MV340" s="3"/>
      <c r="MW340" s="3"/>
      <c r="MX340" s="3"/>
      <c r="MY340" s="3"/>
      <c r="MZ340" s="3"/>
      <c r="NA340" s="3"/>
      <c r="NB340" s="3"/>
      <c r="NC340" s="3"/>
      <c r="ND340" s="3"/>
      <c r="NE340" s="3"/>
      <c r="NF340" s="3"/>
      <c r="NG340" s="3"/>
      <c r="NH340" s="3"/>
      <c r="NI340" s="3"/>
      <c r="NJ340" s="3"/>
      <c r="NK340" s="3"/>
      <c r="NL340" s="3"/>
      <c r="NM340" s="3"/>
      <c r="NN340" s="3"/>
      <c r="NO340" s="3"/>
      <c r="NP340" s="3"/>
      <c r="NQ340" s="3"/>
      <c r="NR340" s="3"/>
      <c r="NS340" s="3"/>
      <c r="NT340" s="3"/>
      <c r="NU340" s="3"/>
      <c r="NV340" s="3"/>
      <c r="NW340" s="3"/>
      <c r="NX340" s="3"/>
      <c r="NY340" s="3"/>
      <c r="NZ340" s="3"/>
      <c r="OA340" s="3"/>
      <c r="OB340" s="3"/>
      <c r="OC340" s="3"/>
      <c r="OD340" s="3"/>
      <c r="OE340" s="3"/>
      <c r="OF340" s="3"/>
      <c r="OG340" s="3"/>
      <c r="OH340" s="3"/>
      <c r="OI340" s="3"/>
      <c r="OJ340" s="3"/>
      <c r="OK340" s="3"/>
      <c r="OL340" s="3"/>
      <c r="OM340" s="3"/>
      <c r="ON340" s="3"/>
      <c r="OO340" s="3"/>
      <c r="OP340" s="3"/>
      <c r="OQ340" s="3"/>
      <c r="OR340" s="3"/>
      <c r="OS340" s="3"/>
      <c r="OT340" s="3"/>
      <c r="OU340" s="3"/>
      <c r="OV340" s="3"/>
      <c r="OW340" s="3"/>
      <c r="OX340" s="3"/>
      <c r="OY340" s="3"/>
      <c r="OZ340" s="3"/>
      <c r="PA340" s="3"/>
      <c r="PB340" s="3"/>
      <c r="PC340" s="3"/>
      <c r="PD340" s="3"/>
      <c r="PE340" s="3"/>
      <c r="PF340" s="3"/>
      <c r="PG340" s="3"/>
      <c r="PH340" s="3"/>
      <c r="PI340" s="3"/>
      <c r="PJ340" s="3"/>
      <c r="PK340" s="3"/>
      <c r="PL340" s="3"/>
      <c r="PM340" s="3"/>
      <c r="PN340" s="3"/>
      <c r="PO340" s="3"/>
      <c r="PP340" s="3"/>
      <c r="PQ340" s="3"/>
      <c r="PR340" s="3"/>
      <c r="PS340" s="3"/>
      <c r="PT340" s="3"/>
      <c r="PU340" s="3"/>
      <c r="PV340" s="3"/>
      <c r="PW340" s="3"/>
      <c r="PX340" s="3"/>
      <c r="PY340" s="3"/>
      <c r="PZ340" s="3"/>
      <c r="QA340" s="3"/>
      <c r="QB340" s="3"/>
      <c r="QC340" s="3"/>
      <c r="QD340" s="3"/>
      <c r="QE340" s="3"/>
      <c r="QF340" s="3"/>
      <c r="QG340" s="3"/>
      <c r="QH340" s="3"/>
      <c r="QI340" s="3"/>
      <c r="QJ340" s="3"/>
      <c r="QK340" s="3"/>
      <c r="QL340" s="3"/>
      <c r="QM340" s="3"/>
      <c r="QN340" s="3"/>
      <c r="QO340" s="3"/>
      <c r="QP340" s="3"/>
      <c r="QQ340" s="3"/>
      <c r="QR340" s="3"/>
      <c r="QS340" s="3"/>
      <c r="QT340" s="3"/>
      <c r="QU340" s="3"/>
      <c r="QV340" s="3"/>
      <c r="QW340" s="3"/>
      <c r="QX340" s="3"/>
      <c r="QY340" s="3"/>
      <c r="QZ340" s="3"/>
      <c r="RA340" s="3"/>
      <c r="RB340" s="3"/>
      <c r="RC340" s="3"/>
      <c r="RD340" s="3"/>
      <c r="RE340" s="3"/>
      <c r="RF340" s="3"/>
      <c r="RG340" s="3"/>
      <c r="RH340" s="3"/>
      <c r="RI340" s="3"/>
      <c r="RJ340" s="3"/>
      <c r="RK340" s="3"/>
      <c r="RL340" s="3"/>
      <c r="RM340" s="3"/>
      <c r="RN340" s="3"/>
      <c r="RO340" s="3"/>
      <c r="RP340" s="3"/>
      <c r="RQ340" s="3"/>
      <c r="RR340" s="3"/>
      <c r="RS340" s="3"/>
      <c r="RT340" s="3"/>
      <c r="RU340" s="3"/>
      <c r="RV340" s="3"/>
      <c r="RW340" s="3"/>
      <c r="RX340" s="3"/>
      <c r="RY340" s="3"/>
      <c r="RZ340" s="3"/>
      <c r="SA340" s="3"/>
      <c r="SB340" s="3"/>
      <c r="SC340" s="3"/>
      <c r="SD340" s="3"/>
      <c r="SE340" s="3"/>
      <c r="SF340" s="3"/>
      <c r="SG340" s="3"/>
      <c r="SH340" s="3"/>
      <c r="SI340" s="3"/>
      <c r="SJ340" s="3"/>
      <c r="SK340" s="3"/>
      <c r="SL340" s="3"/>
      <c r="SM340" s="3"/>
      <c r="SN340" s="3"/>
      <c r="SO340" s="3"/>
      <c r="SP340" s="3"/>
      <c r="SQ340" s="3"/>
      <c r="SR340" s="3"/>
      <c r="SS340" s="3"/>
      <c r="ST340" s="3"/>
      <c r="SU340" s="3"/>
      <c r="SV340" s="3"/>
      <c r="SW340" s="3"/>
      <c r="SX340" s="3"/>
      <c r="SY340" s="3"/>
      <c r="SZ340" s="3"/>
      <c r="TA340" s="3"/>
      <c r="TB340" s="3"/>
      <c r="TC340" s="3"/>
      <c r="TD340" s="3"/>
      <c r="TE340" s="3"/>
      <c r="TF340" s="3"/>
      <c r="TG340" s="3"/>
      <c r="TH340" s="3"/>
      <c r="TI340" s="3"/>
      <c r="TJ340" s="3"/>
      <c r="TK340" s="3"/>
      <c r="TL340" s="3"/>
      <c r="TM340" s="3"/>
      <c r="TN340" s="3"/>
      <c r="TO340" s="3"/>
      <c r="TP340" s="3"/>
      <c r="TQ340" s="3"/>
      <c r="TR340" s="3"/>
      <c r="TS340" s="3"/>
      <c r="TT340" s="3"/>
      <c r="TU340" s="3"/>
      <c r="TV340" s="3"/>
      <c r="TW340" s="3"/>
      <c r="TX340" s="3"/>
      <c r="TY340" s="3"/>
      <c r="TZ340" s="3"/>
      <c r="UA340" s="3"/>
      <c r="UB340" s="3"/>
      <c r="UC340" s="3"/>
      <c r="UD340" s="3"/>
      <c r="UE340" s="3"/>
      <c r="UF340" s="3"/>
      <c r="UG340" s="3"/>
      <c r="UH340" s="3"/>
      <c r="UI340" s="3"/>
      <c r="UJ340" s="3"/>
      <c r="UK340" s="3"/>
      <c r="UL340" s="3"/>
      <c r="UM340" s="3"/>
      <c r="UN340" s="3"/>
      <c r="UO340" s="3"/>
      <c r="UP340" s="3"/>
      <c r="UQ340" s="3"/>
      <c r="UR340" s="3"/>
      <c r="US340" s="3"/>
      <c r="UT340" s="3"/>
      <c r="UU340" s="3"/>
      <c r="UV340" s="3"/>
      <c r="UW340" s="3"/>
      <c r="UX340" s="3"/>
      <c r="UY340" s="3"/>
      <c r="UZ340" s="3"/>
      <c r="VA340" s="3"/>
      <c r="VB340" s="3"/>
      <c r="VC340" s="3"/>
      <c r="VD340" s="3"/>
      <c r="VE340" s="3"/>
      <c r="VF340" s="3"/>
      <c r="VG340" s="3"/>
      <c r="VH340" s="3"/>
      <c r="VI340" s="3"/>
      <c r="VJ340" s="3"/>
      <c r="VK340" s="3"/>
      <c r="VL340" s="3"/>
      <c r="VM340" s="3"/>
      <c r="VN340" s="3"/>
      <c r="VO340" s="3"/>
      <c r="VP340" s="3"/>
      <c r="VQ340" s="3"/>
      <c r="VR340" s="3"/>
      <c r="VS340" s="3"/>
      <c r="VT340" s="3"/>
      <c r="VU340" s="3"/>
      <c r="VV340" s="3"/>
      <c r="VW340" s="3"/>
      <c r="VX340" s="3"/>
      <c r="VY340" s="3"/>
      <c r="VZ340" s="3"/>
      <c r="WA340" s="3"/>
      <c r="WB340" s="3"/>
      <c r="WC340" s="3"/>
      <c r="WD340" s="3"/>
      <c r="WE340" s="3"/>
      <c r="WF340" s="3"/>
      <c r="WG340" s="3"/>
      <c r="WH340" s="3"/>
      <c r="WI340" s="3"/>
      <c r="WJ340" s="3"/>
      <c r="WK340" s="3"/>
      <c r="WL340" s="3"/>
      <c r="WM340" s="3"/>
      <c r="WN340" s="3"/>
      <c r="WO340" s="3"/>
      <c r="WP340" s="3"/>
      <c r="WQ340" s="3"/>
      <c r="WR340" s="3"/>
      <c r="WS340" s="3"/>
      <c r="WT340" s="3"/>
      <c r="WU340" s="3"/>
      <c r="WV340" s="3"/>
      <c r="WW340" s="3"/>
      <c r="WX340" s="3"/>
      <c r="WY340" s="3"/>
      <c r="WZ340" s="3"/>
      <c r="XA340" s="3"/>
      <c r="XB340" s="3"/>
      <c r="XC340" s="3"/>
      <c r="XD340" s="3"/>
      <c r="XE340" s="3"/>
      <c r="XF340" s="3"/>
      <c r="XG340" s="3"/>
      <c r="XH340" s="3"/>
      <c r="XI340" s="3"/>
      <c r="XJ340" s="3"/>
      <c r="XK340" s="3"/>
      <c r="XL340" s="3"/>
      <c r="XM340" s="3"/>
      <c r="XN340" s="3"/>
      <c r="XO340" s="3"/>
      <c r="XP340" s="3"/>
      <c r="XQ340" s="3"/>
      <c r="XR340" s="3"/>
      <c r="XS340" s="3"/>
      <c r="XT340" s="3"/>
      <c r="XU340" s="3"/>
      <c r="XV340" s="3"/>
      <c r="XW340" s="3"/>
      <c r="XX340" s="3"/>
      <c r="XY340" s="3"/>
      <c r="XZ340" s="3"/>
      <c r="YA340" s="3"/>
      <c r="YB340" s="3"/>
      <c r="YC340" s="3"/>
      <c r="YD340" s="3"/>
      <c r="YE340" s="3"/>
      <c r="YF340" s="3"/>
      <c r="YG340" s="3"/>
      <c r="YH340" s="3"/>
      <c r="YI340" s="3"/>
      <c r="YJ340" s="3"/>
      <c r="YK340" s="3"/>
      <c r="YL340" s="3"/>
      <c r="YM340" s="3"/>
      <c r="YN340" s="3"/>
      <c r="YO340" s="3"/>
      <c r="YP340" s="3"/>
      <c r="YQ340" s="3"/>
      <c r="YR340" s="3"/>
      <c r="YS340" s="3"/>
      <c r="YT340" s="3"/>
      <c r="YU340" s="3"/>
      <c r="YV340" s="3"/>
      <c r="YW340" s="3"/>
      <c r="YX340" s="3"/>
      <c r="YY340" s="3"/>
      <c r="YZ340" s="3"/>
      <c r="ZA340" s="3"/>
      <c r="ZB340" s="3"/>
      <c r="ZC340" s="3"/>
      <c r="ZD340" s="3"/>
      <c r="ZE340" s="3"/>
      <c r="ZF340" s="3"/>
      <c r="ZG340" s="3"/>
      <c r="ZH340" s="3"/>
      <c r="ZI340" s="3"/>
      <c r="ZJ340" s="3"/>
      <c r="ZK340" s="3"/>
      <c r="ZL340" s="3"/>
      <c r="ZM340" s="3"/>
      <c r="ZN340" s="3"/>
      <c r="ZO340" s="3"/>
      <c r="ZP340" s="3"/>
      <c r="ZQ340" s="3"/>
      <c r="ZR340" s="3"/>
      <c r="ZS340" s="3"/>
      <c r="ZT340" s="3"/>
      <c r="ZU340" s="3"/>
      <c r="ZV340" s="3"/>
      <c r="ZW340" s="3"/>
      <c r="ZX340" s="3"/>
      <c r="ZY340" s="3"/>
      <c r="ZZ340" s="3"/>
      <c r="AAA340" s="3"/>
      <c r="AAB340" s="3"/>
      <c r="AAC340" s="3"/>
      <c r="AAD340" s="3"/>
      <c r="AAE340" s="3"/>
      <c r="AAF340" s="3"/>
      <c r="AAG340" s="3"/>
      <c r="AAH340" s="3"/>
      <c r="AAI340" s="3"/>
      <c r="AAJ340" s="3"/>
      <c r="AAK340" s="3"/>
      <c r="AAL340" s="3"/>
      <c r="AAM340" s="3"/>
      <c r="AAN340" s="3"/>
      <c r="AAO340" s="3"/>
      <c r="AAP340" s="3"/>
      <c r="AAQ340" s="3"/>
      <c r="AAR340" s="3"/>
      <c r="AAS340" s="3"/>
      <c r="AAT340" s="3"/>
      <c r="AAU340" s="3"/>
      <c r="AAV340" s="3"/>
      <c r="AAW340" s="3"/>
      <c r="AAX340" s="3"/>
      <c r="AAY340" s="3"/>
      <c r="AAZ340" s="3"/>
      <c r="ABA340" s="3"/>
      <c r="ABB340" s="3"/>
      <c r="ABC340" s="3"/>
      <c r="ABD340" s="3"/>
      <c r="ABE340" s="3"/>
      <c r="ABF340" s="3"/>
      <c r="ABG340" s="3"/>
      <c r="ABH340" s="3"/>
      <c r="ABI340" s="3"/>
      <c r="ABJ340" s="3"/>
      <c r="ABK340" s="3"/>
      <c r="ABL340" s="3"/>
      <c r="ABM340" s="3"/>
      <c r="ABN340" s="3"/>
      <c r="ABO340" s="3"/>
      <c r="ABP340" s="3"/>
      <c r="ABQ340" s="3"/>
      <c r="ABR340" s="3"/>
      <c r="ABS340" s="3"/>
      <c r="ABT340" s="3"/>
      <c r="ABU340" s="3"/>
      <c r="ABV340" s="3"/>
      <c r="ABW340" s="3"/>
      <c r="ABX340" s="3"/>
      <c r="ABY340" s="3"/>
      <c r="ABZ340" s="3"/>
      <c r="ACA340" s="3"/>
      <c r="ACB340" s="3"/>
      <c r="ACC340" s="3"/>
      <c r="ACD340" s="3"/>
      <c r="ACE340" s="3"/>
      <c r="ACF340" s="3"/>
      <c r="ACG340" s="3"/>
      <c r="ACH340" s="3"/>
      <c r="ACI340" s="3"/>
      <c r="ACJ340" s="3"/>
      <c r="ACK340" s="3"/>
      <c r="ACL340" s="3"/>
      <c r="ACM340" s="3"/>
      <c r="ACN340" s="3"/>
      <c r="ACO340" s="3"/>
      <c r="ACP340" s="3"/>
      <c r="ACQ340" s="3"/>
      <c r="ACR340" s="3"/>
      <c r="ACS340" s="3"/>
      <c r="ACT340" s="3"/>
      <c r="ACU340" s="3"/>
      <c r="ACV340" s="3"/>
      <c r="ACW340" s="3"/>
      <c r="ACX340" s="3"/>
      <c r="ACY340" s="3"/>
      <c r="ACZ340" s="3"/>
      <c r="ADA340" s="3"/>
      <c r="ADB340" s="3"/>
      <c r="ADC340" s="3"/>
      <c r="ADD340" s="3"/>
      <c r="ADE340" s="3"/>
      <c r="ADF340" s="3"/>
      <c r="ADG340" s="3"/>
      <c r="ADH340" s="3"/>
      <c r="ADI340" s="3"/>
      <c r="ADJ340" s="3"/>
      <c r="ADK340" s="3"/>
      <c r="ADL340" s="3"/>
      <c r="ADM340" s="3"/>
      <c r="ADN340" s="3"/>
      <c r="ADO340" s="3"/>
      <c r="ADP340" s="3"/>
      <c r="ADQ340" s="3"/>
      <c r="ADR340" s="3"/>
      <c r="ADS340" s="3"/>
      <c r="ADT340" s="3"/>
      <c r="ADU340" s="3"/>
      <c r="ADV340" s="3"/>
      <c r="ADW340" s="3"/>
      <c r="ADX340" s="3"/>
      <c r="ADY340" s="3"/>
      <c r="ADZ340" s="3"/>
      <c r="AEA340" s="3"/>
      <c r="AEB340" s="3"/>
      <c r="AEC340" s="3"/>
      <c r="AED340" s="3"/>
      <c r="AEE340" s="3"/>
      <c r="AEF340" s="3"/>
      <c r="AEG340" s="3"/>
      <c r="AEH340" s="3"/>
      <c r="AEI340" s="3"/>
      <c r="AEJ340" s="3"/>
      <c r="AEK340" s="3"/>
      <c r="AEL340" s="3"/>
      <c r="AEM340" s="3"/>
      <c r="AEN340" s="3"/>
      <c r="AEO340" s="3"/>
      <c r="AEP340" s="3"/>
      <c r="AEQ340" s="3"/>
      <c r="AER340" s="3"/>
      <c r="AES340" s="3"/>
      <c r="AET340" s="3"/>
      <c r="AEU340" s="3"/>
      <c r="AEV340" s="3"/>
      <c r="AEW340" s="3"/>
      <c r="AEX340" s="3"/>
      <c r="AEY340" s="3"/>
      <c r="AEZ340" s="3"/>
      <c r="AFA340" s="3"/>
      <c r="AFB340" s="3"/>
      <c r="AFC340" s="3"/>
      <c r="AFD340" s="3"/>
      <c r="AFE340" s="3"/>
      <c r="AFF340" s="3"/>
      <c r="AFG340" s="3"/>
      <c r="AFH340" s="3"/>
      <c r="AFI340" s="3"/>
      <c r="AFJ340" s="3"/>
      <c r="AFK340" s="3"/>
      <c r="AFL340" s="3"/>
      <c r="AFM340" s="3"/>
      <c r="AFN340" s="3"/>
      <c r="AFO340" s="3"/>
      <c r="AFP340" s="3"/>
      <c r="AFQ340" s="3"/>
      <c r="AFR340" s="3"/>
      <c r="AFS340" s="3"/>
      <c r="AFT340" s="3"/>
      <c r="AFU340" s="3"/>
      <c r="AFV340" s="3"/>
      <c r="AFW340" s="3"/>
      <c r="AFX340" s="3"/>
      <c r="AFY340" s="3"/>
      <c r="AFZ340" s="3"/>
      <c r="AGA340" s="3"/>
      <c r="AGB340" s="3"/>
      <c r="AGC340" s="3"/>
      <c r="AGD340" s="3"/>
      <c r="AGE340" s="3"/>
      <c r="AGF340" s="3"/>
      <c r="AGG340" s="3"/>
      <c r="AGH340" s="3"/>
      <c r="AGI340" s="3"/>
      <c r="AGJ340" s="3"/>
      <c r="AGK340" s="3"/>
      <c r="AGL340" s="3"/>
      <c r="AGM340" s="3"/>
      <c r="AGN340" s="3"/>
      <c r="AGO340" s="3"/>
      <c r="AGP340" s="3"/>
      <c r="AGQ340" s="3"/>
      <c r="AGR340" s="3"/>
      <c r="AGS340" s="3"/>
      <c r="AGT340" s="3"/>
      <c r="AGU340" s="3"/>
      <c r="AGV340" s="3"/>
      <c r="AGW340" s="3"/>
      <c r="AGX340" s="3"/>
      <c r="AGY340" s="3"/>
      <c r="AGZ340" s="3"/>
      <c r="AHA340" s="3"/>
      <c r="AHB340" s="3"/>
      <c r="AHC340" s="3"/>
      <c r="AHD340" s="3"/>
      <c r="AHE340" s="3"/>
      <c r="AHF340" s="3"/>
      <c r="AHG340" s="3"/>
      <c r="AHH340" s="3"/>
      <c r="AHI340" s="3"/>
      <c r="AHJ340" s="3"/>
      <c r="AHK340" s="3"/>
      <c r="AHL340" s="3"/>
      <c r="AHM340" s="3"/>
      <c r="AHN340" s="3"/>
      <c r="AHO340" s="3"/>
      <c r="AHP340" s="3"/>
      <c r="AHQ340" s="3"/>
      <c r="AHR340" s="3"/>
      <c r="AHS340" s="3"/>
      <c r="AHT340" s="3"/>
      <c r="AHU340" s="3"/>
      <c r="AHV340" s="3"/>
      <c r="AHW340" s="3"/>
      <c r="AHX340" s="3"/>
      <c r="AHY340" s="3"/>
      <c r="AHZ340" s="3"/>
      <c r="AIA340" s="3"/>
      <c r="AIB340" s="3"/>
      <c r="AIC340" s="3"/>
      <c r="AID340" s="3"/>
      <c r="AIE340" s="3"/>
      <c r="AIF340" s="3"/>
      <c r="AIG340" s="3"/>
      <c r="AIH340" s="3"/>
      <c r="AII340" s="3"/>
      <c r="AIJ340" s="3"/>
      <c r="AIK340" s="3"/>
      <c r="AIL340" s="3"/>
      <c r="AIM340" s="3"/>
      <c r="AIN340" s="3"/>
      <c r="AIO340" s="3"/>
      <c r="AIP340" s="3"/>
      <c r="AIQ340" s="3"/>
      <c r="AIR340" s="3"/>
      <c r="AIS340" s="3"/>
      <c r="AIT340" s="3"/>
      <c r="AIU340" s="3"/>
      <c r="AIV340" s="3"/>
      <c r="AIW340" s="3"/>
      <c r="AIX340" s="3"/>
      <c r="AIY340" s="3"/>
      <c r="AIZ340" s="3"/>
      <c r="AJA340" s="3"/>
      <c r="AJB340" s="3"/>
      <c r="AJC340" s="3"/>
      <c r="AJD340" s="3"/>
      <c r="AJE340" s="3"/>
      <c r="AJF340" s="3"/>
      <c r="AJG340" s="3"/>
      <c r="AJH340" s="3"/>
      <c r="AJI340" s="3"/>
      <c r="AJJ340" s="3"/>
      <c r="AJK340" s="3"/>
      <c r="AJL340" s="3"/>
      <c r="AJM340" s="3"/>
      <c r="AJN340" s="3"/>
      <c r="AJO340" s="3"/>
      <c r="AJP340" s="3"/>
      <c r="AJQ340" s="3"/>
      <c r="AJR340" s="3"/>
      <c r="AJS340" s="3"/>
      <c r="AJT340" s="3"/>
      <c r="AJU340" s="3"/>
      <c r="AJV340" s="3"/>
      <c r="AJW340" s="3"/>
      <c r="AJX340" s="3"/>
      <c r="AJY340" s="3"/>
      <c r="AJZ340" s="3"/>
      <c r="AKA340" s="3"/>
      <c r="AKB340" s="3"/>
      <c r="AKC340" s="3"/>
      <c r="AKD340" s="3"/>
      <c r="AKE340" s="3"/>
      <c r="AKF340" s="3"/>
      <c r="AKG340" s="3"/>
      <c r="AKH340" s="3"/>
      <c r="AKI340" s="3"/>
      <c r="AKJ340" s="3"/>
      <c r="AKK340" s="3"/>
      <c r="AKL340" s="3"/>
      <c r="AKM340" s="3"/>
      <c r="AKN340" s="3"/>
      <c r="AKO340" s="3"/>
      <c r="AKP340" s="3"/>
      <c r="AKQ340" s="3"/>
      <c r="AKR340" s="3"/>
      <c r="AKS340" s="3"/>
      <c r="AKT340" s="3"/>
      <c r="AKU340" s="3"/>
      <c r="AKV340" s="3"/>
      <c r="AKW340" s="3"/>
      <c r="AKX340" s="3"/>
      <c r="AKY340" s="3"/>
      <c r="AKZ340" s="3"/>
      <c r="ALA340" s="3"/>
      <c r="ALB340" s="3"/>
      <c r="ALC340" s="3"/>
      <c r="ALD340" s="3"/>
      <c r="ALE340" s="3"/>
      <c r="ALF340" s="3"/>
      <c r="ALG340" s="3"/>
      <c r="ALH340" s="3"/>
      <c r="ALI340" s="3"/>
      <c r="ALJ340" s="3"/>
      <c r="ALK340" s="3"/>
      <c r="ALL340" s="3"/>
      <c r="ALM340" s="3"/>
      <c r="ALN340" s="3"/>
      <c r="ALO340" s="3"/>
      <c r="ALP340" s="3"/>
      <c r="ALQ340" s="3"/>
      <c r="ALR340" s="3"/>
      <c r="ALS340" s="3"/>
      <c r="ALT340" s="3"/>
      <c r="ALU340" s="3"/>
      <c r="ALV340" s="3"/>
      <c r="ALW340" s="3"/>
      <c r="ALX340" s="3"/>
      <c r="ALY340" s="3"/>
      <c r="ALZ340" s="3"/>
      <c r="AMA340" s="3"/>
      <c r="AMB340" s="3"/>
      <c r="AMC340" s="3"/>
      <c r="AMD340" s="3"/>
      <c r="AME340" s="3"/>
      <c r="AMF340" s="3"/>
      <c r="AMG340" s="3"/>
      <c r="AMH340" s="3"/>
      <c r="AMI340" s="3"/>
      <c r="AMJ340" s="3"/>
      <c r="AMK340" s="3"/>
      <c r="AML340" s="3"/>
      <c r="AMM340" s="3"/>
      <c r="AMN340" s="3"/>
      <c r="AMO340" s="3"/>
      <c r="AMP340" s="3"/>
      <c r="AMQ340" s="3"/>
      <c r="AMR340" s="3"/>
      <c r="AMS340" s="3"/>
      <c r="AMT340" s="3"/>
      <c r="AMU340" s="3"/>
      <c r="AMV340" s="3"/>
      <c r="AMW340" s="3"/>
      <c r="AMX340" s="3"/>
      <c r="AMY340" s="3"/>
      <c r="AMZ340" s="3"/>
      <c r="ANA340" s="3"/>
      <c r="ANB340" s="3"/>
      <c r="ANC340" s="3"/>
      <c r="AND340" s="3"/>
      <c r="ANE340" s="3"/>
      <c r="ANF340" s="3"/>
      <c r="ANG340" s="3"/>
      <c r="ANH340" s="3"/>
      <c r="ANI340" s="3"/>
      <c r="ANJ340" s="3"/>
      <c r="ANK340" s="3"/>
      <c r="ANL340" s="3"/>
      <c r="ANM340" s="3"/>
      <c r="ANN340" s="3"/>
      <c r="ANO340" s="3"/>
      <c r="ANP340" s="3"/>
      <c r="ANQ340" s="3"/>
      <c r="ANR340" s="3"/>
      <c r="ANS340" s="3"/>
      <c r="ANT340" s="3"/>
      <c r="ANU340" s="3"/>
      <c r="ANV340" s="3"/>
      <c r="ANW340" s="3"/>
      <c r="ANX340" s="3"/>
      <c r="ANY340" s="3"/>
      <c r="ANZ340" s="3"/>
      <c r="AOA340" s="3"/>
      <c r="AOB340" s="3"/>
      <c r="AOC340" s="3"/>
      <c r="AOD340" s="3"/>
      <c r="AOE340" s="3"/>
      <c r="AOF340" s="3"/>
      <c r="AOG340" s="3"/>
      <c r="AOH340" s="3"/>
      <c r="AOI340" s="3"/>
      <c r="AOJ340" s="3"/>
      <c r="AOK340" s="3"/>
      <c r="AOL340" s="3"/>
      <c r="AOM340" s="3"/>
      <c r="AON340" s="3"/>
      <c r="AOO340" s="3"/>
      <c r="AOP340" s="3"/>
      <c r="AOQ340" s="3"/>
      <c r="AOR340" s="3"/>
      <c r="AOS340" s="3"/>
      <c r="AOT340" s="3"/>
      <c r="AOU340" s="3"/>
      <c r="AOV340" s="3"/>
      <c r="AOW340" s="3"/>
      <c r="AOX340" s="3"/>
      <c r="AOY340" s="3"/>
      <c r="AOZ340" s="3"/>
      <c r="APA340" s="3"/>
      <c r="APB340" s="3"/>
      <c r="APC340" s="3"/>
      <c r="APD340" s="3"/>
      <c r="APE340" s="3"/>
      <c r="APF340" s="3"/>
      <c r="APG340" s="3"/>
      <c r="APH340" s="3"/>
      <c r="API340" s="3"/>
      <c r="APJ340" s="3"/>
      <c r="APK340" s="3"/>
      <c r="APL340" s="3"/>
      <c r="APM340" s="3"/>
      <c r="APN340" s="3"/>
      <c r="APO340" s="3"/>
      <c r="APP340" s="3"/>
      <c r="APQ340" s="3"/>
      <c r="APR340" s="3"/>
      <c r="APS340" s="3"/>
      <c r="APT340" s="3"/>
      <c r="APU340" s="3"/>
      <c r="APV340" s="3"/>
      <c r="APW340" s="3"/>
      <c r="APX340" s="3"/>
      <c r="APY340" s="3"/>
      <c r="APZ340" s="3"/>
      <c r="AQA340" s="3"/>
      <c r="AQB340" s="3"/>
      <c r="AQC340" s="3"/>
      <c r="AQD340" s="3"/>
      <c r="AQE340" s="3"/>
      <c r="AQF340" s="3"/>
      <c r="AQG340" s="3"/>
      <c r="AQH340" s="3"/>
      <c r="AQI340" s="3"/>
      <c r="AQJ340" s="3"/>
      <c r="AQK340" s="3"/>
      <c r="AQL340" s="3"/>
      <c r="AQM340" s="3"/>
      <c r="AQN340" s="3"/>
      <c r="AQO340" s="3"/>
      <c r="AQP340" s="3"/>
      <c r="AQQ340" s="3"/>
      <c r="AQR340" s="3"/>
      <c r="AQS340" s="3"/>
      <c r="AQT340" s="3"/>
      <c r="AQU340" s="3"/>
      <c r="AQV340" s="3"/>
      <c r="AQW340" s="3"/>
      <c r="AQX340" s="3"/>
      <c r="AQY340" s="3"/>
      <c r="AQZ340" s="3"/>
      <c r="ARA340" s="3"/>
      <c r="ARB340" s="3"/>
      <c r="ARC340" s="3"/>
      <c r="ARD340" s="3"/>
      <c r="ARE340" s="3"/>
      <c r="ARF340" s="3"/>
      <c r="ARG340" s="3"/>
      <c r="ARH340" s="3"/>
      <c r="ARI340" s="3"/>
      <c r="ARJ340" s="3"/>
      <c r="ARK340" s="3"/>
      <c r="ARL340" s="3"/>
      <c r="ARM340" s="3"/>
      <c r="ARN340" s="3"/>
      <c r="ARO340" s="3"/>
      <c r="ARP340" s="3"/>
      <c r="ARQ340" s="3"/>
      <c r="ARR340" s="3"/>
      <c r="ARS340" s="3"/>
      <c r="ART340" s="3"/>
      <c r="ARU340" s="3"/>
      <c r="ARV340" s="3"/>
      <c r="ARW340" s="3"/>
      <c r="ARX340" s="3"/>
      <c r="ARY340" s="3"/>
      <c r="ARZ340" s="3"/>
      <c r="ASA340" s="3"/>
      <c r="ASB340" s="3"/>
      <c r="ASC340" s="3"/>
      <c r="ASD340" s="3"/>
      <c r="ASE340" s="3"/>
      <c r="ASF340" s="3"/>
      <c r="ASG340" s="3"/>
      <c r="ASH340" s="3"/>
      <c r="ASI340" s="3"/>
      <c r="ASJ340" s="3"/>
      <c r="ASK340" s="3"/>
      <c r="ASL340" s="3"/>
      <c r="ASM340" s="3"/>
      <c r="ASN340" s="3"/>
      <c r="ASO340" s="3"/>
      <c r="ASP340" s="3"/>
      <c r="ASQ340" s="3"/>
      <c r="ASR340" s="3"/>
      <c r="ASS340" s="3"/>
      <c r="AST340" s="3"/>
      <c r="ASU340" s="3"/>
      <c r="ASV340" s="3"/>
      <c r="ASW340" s="3"/>
      <c r="ASX340" s="3"/>
      <c r="ASY340" s="3"/>
      <c r="ASZ340" s="3"/>
      <c r="ATA340" s="3"/>
      <c r="ATB340" s="3"/>
      <c r="ATC340" s="3"/>
      <c r="ATD340" s="3"/>
      <c r="ATE340" s="3"/>
      <c r="ATF340" s="3"/>
      <c r="ATG340" s="3"/>
      <c r="ATH340" s="3"/>
      <c r="ATI340" s="3"/>
      <c r="ATJ340" s="3"/>
      <c r="ATK340" s="3"/>
      <c r="ATL340" s="3"/>
      <c r="ATM340" s="3"/>
      <c r="ATN340" s="3"/>
      <c r="ATO340" s="3"/>
      <c r="ATP340" s="3"/>
      <c r="ATQ340" s="3"/>
      <c r="ATR340" s="3"/>
      <c r="ATS340" s="3"/>
      <c r="ATT340" s="3"/>
      <c r="ATU340" s="3"/>
      <c r="ATV340" s="3"/>
      <c r="ATW340" s="3"/>
      <c r="ATX340" s="3"/>
      <c r="ATY340" s="3"/>
      <c r="ATZ340" s="3"/>
      <c r="AUA340" s="3"/>
      <c r="AUB340" s="3"/>
      <c r="AUC340" s="3"/>
      <c r="AUD340" s="3"/>
      <c r="AUE340" s="3"/>
      <c r="AUF340" s="3"/>
      <c r="AUG340" s="3"/>
      <c r="AUH340" s="3"/>
      <c r="AUI340" s="3"/>
      <c r="AUJ340" s="3"/>
      <c r="AUK340" s="3"/>
      <c r="AUL340" s="3"/>
      <c r="AUM340" s="3"/>
      <c r="AUN340" s="3"/>
      <c r="AUO340" s="3"/>
      <c r="AUP340" s="3"/>
      <c r="AUQ340" s="3"/>
      <c r="AUR340" s="3"/>
      <c r="AUS340" s="3"/>
      <c r="AUT340" s="3"/>
      <c r="AUU340" s="3"/>
      <c r="AUV340" s="3"/>
      <c r="AUW340" s="3"/>
      <c r="AUX340" s="3"/>
      <c r="AUY340" s="3"/>
      <c r="AUZ340" s="3"/>
      <c r="AVA340" s="3"/>
      <c r="AVB340" s="3"/>
      <c r="AVC340" s="3"/>
      <c r="AVD340" s="3"/>
      <c r="AVE340" s="3"/>
      <c r="AVF340" s="3"/>
      <c r="AVG340" s="3"/>
      <c r="AVH340" s="3"/>
      <c r="AVI340" s="3"/>
      <c r="AVJ340" s="3"/>
      <c r="AVK340" s="3"/>
      <c r="AVL340" s="3"/>
      <c r="AVM340" s="3"/>
      <c r="AVN340" s="3"/>
      <c r="AVO340" s="3"/>
      <c r="AVP340" s="3"/>
      <c r="AVQ340" s="3"/>
      <c r="AVR340" s="3"/>
      <c r="AVS340" s="3"/>
      <c r="AVT340" s="3"/>
      <c r="AVU340" s="3"/>
      <c r="AVV340" s="3"/>
      <c r="AVW340" s="3"/>
      <c r="AVX340" s="3"/>
      <c r="AVY340" s="3"/>
      <c r="AVZ340" s="3"/>
      <c r="AWA340" s="3"/>
      <c r="AWB340" s="3"/>
      <c r="AWC340" s="3"/>
      <c r="AWD340" s="3"/>
      <c r="AWE340" s="3"/>
      <c r="AWF340" s="3"/>
      <c r="AWG340" s="3"/>
      <c r="AWH340" s="3"/>
      <c r="AWI340" s="3"/>
      <c r="AWJ340" s="3"/>
      <c r="AWK340" s="3"/>
      <c r="AWL340" s="3"/>
      <c r="AWM340" s="3"/>
      <c r="AWN340" s="3"/>
      <c r="AWO340" s="3"/>
      <c r="AWP340" s="3"/>
      <c r="AWQ340" s="3"/>
      <c r="AWR340" s="3"/>
      <c r="AWS340" s="3"/>
      <c r="AWT340" s="3"/>
      <c r="AWU340" s="3"/>
      <c r="AWV340" s="3"/>
      <c r="AWW340" s="3"/>
      <c r="AWX340" s="3"/>
      <c r="AWY340" s="3"/>
      <c r="AWZ340" s="3"/>
      <c r="AXA340" s="3"/>
      <c r="AXB340" s="3"/>
      <c r="AXC340" s="3"/>
      <c r="AXD340" s="3"/>
      <c r="AXE340" s="3"/>
      <c r="AXF340" s="3"/>
      <c r="AXG340" s="3"/>
      <c r="AXH340" s="3"/>
      <c r="AXI340" s="3"/>
      <c r="AXJ340" s="3"/>
      <c r="AXK340" s="3"/>
      <c r="AXL340" s="3"/>
      <c r="AXM340" s="3"/>
      <c r="AXN340" s="3"/>
      <c r="AXO340" s="3"/>
      <c r="AXP340" s="3"/>
      <c r="AXQ340" s="3"/>
      <c r="AXR340" s="3"/>
      <c r="AXS340" s="3"/>
      <c r="AXT340" s="3"/>
      <c r="AXU340" s="3"/>
      <c r="AXV340" s="3"/>
      <c r="AXW340" s="3"/>
      <c r="AXX340" s="3"/>
      <c r="AXY340" s="3"/>
      <c r="AXZ340" s="3"/>
      <c r="AYA340" s="3"/>
      <c r="AYB340" s="3"/>
      <c r="AYC340" s="3"/>
      <c r="AYD340" s="3"/>
      <c r="AYE340" s="3"/>
      <c r="AYF340" s="3"/>
      <c r="AYG340" s="3"/>
      <c r="AYH340" s="3"/>
      <c r="AYI340" s="3"/>
      <c r="AYJ340" s="3"/>
      <c r="AYK340" s="3"/>
      <c r="AYL340" s="3"/>
      <c r="AYM340" s="3"/>
      <c r="AYN340" s="3"/>
      <c r="AYO340" s="3"/>
      <c r="AYP340" s="3"/>
      <c r="AYQ340" s="3"/>
      <c r="AYR340" s="3"/>
      <c r="AYS340" s="3"/>
      <c r="AYT340" s="3"/>
      <c r="AYU340" s="3"/>
      <c r="AYV340" s="3"/>
      <c r="AYW340" s="3"/>
      <c r="AYX340" s="3"/>
      <c r="AYY340" s="3"/>
      <c r="AYZ340" s="3"/>
      <c r="AZA340" s="3"/>
      <c r="AZB340" s="3"/>
      <c r="AZC340" s="3"/>
      <c r="AZD340" s="3"/>
      <c r="AZE340" s="3"/>
      <c r="AZF340" s="3"/>
      <c r="AZG340" s="3"/>
      <c r="AZH340" s="3"/>
      <c r="AZI340" s="3"/>
      <c r="AZJ340" s="3"/>
      <c r="AZK340" s="3"/>
      <c r="AZL340" s="3"/>
      <c r="AZM340" s="3"/>
      <c r="AZN340" s="3"/>
      <c r="AZO340" s="3"/>
      <c r="AZP340" s="3"/>
      <c r="AZQ340" s="3"/>
      <c r="AZR340" s="3"/>
      <c r="AZS340" s="3"/>
      <c r="AZT340" s="3"/>
      <c r="AZU340" s="3"/>
      <c r="AZV340" s="3"/>
      <c r="AZW340" s="3"/>
      <c r="AZX340" s="3"/>
      <c r="AZY340" s="3"/>
      <c r="AZZ340" s="3"/>
      <c r="BAA340" s="3"/>
      <c r="BAB340" s="3"/>
      <c r="BAC340" s="3"/>
      <c r="BAD340" s="3"/>
      <c r="BAE340" s="3"/>
      <c r="BAF340" s="3"/>
      <c r="BAG340" s="3"/>
      <c r="BAH340" s="3"/>
      <c r="BAI340" s="3"/>
      <c r="BAJ340" s="3"/>
      <c r="BAK340" s="3"/>
      <c r="BAL340" s="3"/>
      <c r="BAM340" s="3"/>
      <c r="BAN340" s="3"/>
      <c r="BAO340" s="3"/>
      <c r="BAP340" s="3"/>
      <c r="BAQ340" s="3"/>
      <c r="BAR340" s="3"/>
      <c r="BAS340" s="3"/>
      <c r="BAT340" s="3"/>
      <c r="BAU340" s="3"/>
      <c r="BAV340" s="3"/>
      <c r="BAW340" s="3"/>
      <c r="BAX340" s="3"/>
      <c r="BAY340" s="3"/>
      <c r="BAZ340" s="3"/>
      <c r="BBA340" s="3"/>
      <c r="BBB340" s="3"/>
      <c r="BBC340" s="3"/>
      <c r="BBD340" s="3"/>
      <c r="BBE340" s="3"/>
      <c r="BBF340" s="3"/>
      <c r="BBG340" s="3"/>
      <c r="BBH340" s="3"/>
      <c r="BBI340" s="3"/>
      <c r="BBJ340" s="3"/>
      <c r="BBK340" s="3"/>
      <c r="BBL340" s="3"/>
      <c r="BBM340" s="3"/>
      <c r="BBN340" s="3"/>
      <c r="BBO340" s="3"/>
      <c r="BBP340" s="3"/>
      <c r="BBQ340" s="3"/>
      <c r="BBR340" s="3"/>
      <c r="BBS340" s="3"/>
      <c r="BBT340" s="3"/>
      <c r="BBU340" s="3"/>
      <c r="BBV340" s="3"/>
      <c r="BBW340" s="3"/>
      <c r="BBX340" s="3"/>
      <c r="BBY340" s="3"/>
      <c r="BBZ340" s="3"/>
      <c r="BCA340" s="3"/>
      <c r="BCB340" s="3"/>
      <c r="BCC340" s="3"/>
      <c r="BCD340" s="3"/>
      <c r="BCE340" s="3"/>
      <c r="BCF340" s="3"/>
      <c r="BCG340" s="3"/>
      <c r="BCH340" s="3"/>
      <c r="BCI340" s="3"/>
      <c r="BCJ340" s="3"/>
      <c r="BCK340" s="3"/>
      <c r="BCL340" s="3"/>
      <c r="BCM340" s="3"/>
      <c r="BCN340" s="3"/>
      <c r="BCO340" s="3"/>
      <c r="BCP340" s="3"/>
      <c r="BCQ340" s="3"/>
      <c r="BCR340" s="3"/>
      <c r="BCS340" s="3"/>
      <c r="BCT340" s="3"/>
      <c r="BCU340" s="3"/>
      <c r="BCV340" s="3"/>
      <c r="BCW340" s="3"/>
      <c r="BCX340" s="3"/>
      <c r="BCY340" s="3"/>
      <c r="BCZ340" s="3"/>
      <c r="BDA340" s="3"/>
      <c r="BDB340" s="3"/>
      <c r="BDC340" s="3"/>
      <c r="BDD340" s="3"/>
      <c r="BDE340" s="3"/>
      <c r="BDF340" s="3"/>
      <c r="BDG340" s="3"/>
      <c r="BDH340" s="3"/>
      <c r="BDI340" s="3"/>
      <c r="BDJ340" s="3"/>
      <c r="BDK340" s="3"/>
      <c r="BDL340" s="3"/>
      <c r="BDM340" s="3"/>
      <c r="BDN340" s="3"/>
      <c r="BDO340" s="3"/>
      <c r="BDP340" s="3"/>
      <c r="BDQ340" s="3"/>
      <c r="BDR340" s="3"/>
      <c r="BDS340" s="3"/>
      <c r="BDT340" s="3"/>
      <c r="BDU340" s="3"/>
      <c r="BDV340" s="3"/>
      <c r="BDW340" s="3"/>
      <c r="BDX340" s="3"/>
      <c r="BDY340" s="3"/>
      <c r="BDZ340" s="3"/>
      <c r="BEA340" s="3"/>
      <c r="BEB340" s="3"/>
      <c r="BEC340" s="3"/>
      <c r="BED340" s="3"/>
      <c r="BEE340" s="3"/>
      <c r="BEF340" s="3"/>
      <c r="BEG340" s="3"/>
      <c r="BEH340" s="3"/>
      <c r="BEI340" s="3"/>
      <c r="BEJ340" s="3"/>
      <c r="BEK340" s="3"/>
      <c r="BEL340" s="3"/>
      <c r="BEM340" s="3"/>
      <c r="BEN340" s="3"/>
      <c r="BEO340" s="3"/>
      <c r="BEP340" s="3"/>
      <c r="BEQ340" s="3"/>
      <c r="BER340" s="3"/>
      <c r="BES340" s="3"/>
      <c r="BET340" s="3"/>
      <c r="BEU340" s="3"/>
      <c r="BEV340" s="3"/>
      <c r="BEW340" s="3"/>
      <c r="BEX340" s="3"/>
      <c r="BEY340" s="3"/>
      <c r="BEZ340" s="3"/>
      <c r="BFA340" s="3"/>
      <c r="BFB340" s="3"/>
      <c r="BFC340" s="3"/>
      <c r="BFD340" s="3"/>
      <c r="BFE340" s="3"/>
      <c r="BFF340" s="3"/>
      <c r="BFG340" s="3"/>
      <c r="BFH340" s="3"/>
      <c r="BFI340" s="3"/>
      <c r="BFJ340" s="3"/>
      <c r="BFK340" s="3"/>
      <c r="BFL340" s="3"/>
      <c r="BFM340" s="3"/>
      <c r="BFN340" s="3"/>
      <c r="BFO340" s="3"/>
      <c r="BFP340" s="3"/>
      <c r="BFQ340" s="3"/>
      <c r="BFR340" s="3"/>
      <c r="BFS340" s="3"/>
      <c r="BFT340" s="3"/>
      <c r="BFU340" s="3"/>
      <c r="BFV340" s="3"/>
      <c r="BFW340" s="3"/>
      <c r="BFX340" s="3"/>
      <c r="BFY340" s="3"/>
      <c r="BFZ340" s="3"/>
      <c r="BGA340" s="3"/>
      <c r="BGB340" s="3"/>
      <c r="BGC340" s="3"/>
      <c r="BGD340" s="3"/>
      <c r="BGE340" s="3"/>
      <c r="BGF340" s="3"/>
      <c r="BGG340" s="3"/>
      <c r="BGH340" s="3"/>
      <c r="BGI340" s="3"/>
      <c r="BGJ340" s="3"/>
      <c r="BGK340" s="3"/>
      <c r="BGL340" s="3"/>
      <c r="BGM340" s="3"/>
      <c r="BGN340" s="3"/>
      <c r="BGO340" s="3"/>
      <c r="BGP340" s="3"/>
      <c r="BGQ340" s="3"/>
      <c r="BGR340" s="3"/>
      <c r="BGS340" s="3"/>
      <c r="BGT340" s="3"/>
      <c r="BGU340" s="3"/>
      <c r="BGV340" s="3"/>
      <c r="BGW340" s="3"/>
      <c r="BGX340" s="3"/>
      <c r="BGY340" s="3"/>
      <c r="BGZ340" s="3"/>
      <c r="BHA340" s="3"/>
      <c r="BHB340" s="3"/>
      <c r="BHC340" s="3"/>
      <c r="BHD340" s="3"/>
      <c r="BHE340" s="3"/>
      <c r="BHF340" s="3"/>
      <c r="BHG340" s="3"/>
      <c r="BHH340" s="3"/>
      <c r="BHI340" s="3"/>
      <c r="BHJ340" s="3"/>
      <c r="BHK340" s="3"/>
      <c r="BHL340" s="3"/>
      <c r="BHM340" s="3"/>
      <c r="BHN340" s="3"/>
      <c r="BHO340" s="3"/>
      <c r="BHP340" s="3"/>
      <c r="BHQ340" s="3"/>
      <c r="BHR340" s="3"/>
      <c r="BHS340" s="3"/>
      <c r="BHT340" s="3"/>
      <c r="BHU340" s="3"/>
      <c r="BHV340" s="3"/>
      <c r="BHW340" s="3"/>
      <c r="BHX340" s="3"/>
      <c r="BHY340" s="3"/>
      <c r="BHZ340" s="3"/>
      <c r="BIA340" s="3"/>
      <c r="BIB340" s="3"/>
      <c r="BIC340" s="3"/>
      <c r="BID340" s="3"/>
      <c r="BIE340" s="3"/>
      <c r="BIF340" s="3"/>
      <c r="BIG340" s="3"/>
      <c r="BIH340" s="3"/>
      <c r="BII340" s="3"/>
      <c r="BIJ340" s="3"/>
      <c r="BIK340" s="3"/>
      <c r="BIL340" s="3"/>
      <c r="BIM340" s="3"/>
      <c r="BIN340" s="3"/>
      <c r="BIO340" s="3"/>
      <c r="BIP340" s="3"/>
      <c r="BIQ340" s="3"/>
      <c r="BIR340" s="3"/>
      <c r="BIS340" s="3"/>
      <c r="BIT340" s="3"/>
      <c r="BIU340" s="3"/>
      <c r="BIV340" s="3"/>
      <c r="BIW340" s="3"/>
      <c r="BIX340" s="3"/>
      <c r="BIY340" s="3"/>
      <c r="BIZ340" s="3"/>
      <c r="BJA340" s="3"/>
      <c r="BJB340" s="3"/>
      <c r="BJC340" s="3"/>
      <c r="BJD340" s="3"/>
      <c r="BJE340" s="3"/>
      <c r="BJF340" s="3"/>
      <c r="BJG340" s="3"/>
      <c r="BJH340" s="3"/>
      <c r="BJI340" s="3"/>
      <c r="BJJ340" s="3"/>
      <c r="BJK340" s="3"/>
      <c r="BJL340" s="3"/>
      <c r="BJM340" s="3"/>
      <c r="BJN340" s="3"/>
      <c r="BJO340" s="3"/>
      <c r="BJP340" s="3"/>
      <c r="BJQ340" s="3"/>
      <c r="BJR340" s="3"/>
      <c r="BJS340" s="3"/>
      <c r="BJT340" s="3"/>
      <c r="BJU340" s="3"/>
      <c r="BJV340" s="3"/>
      <c r="BJW340" s="3"/>
      <c r="BJX340" s="3"/>
      <c r="BJY340" s="3"/>
      <c r="BJZ340" s="3"/>
      <c r="BKA340" s="3"/>
      <c r="BKB340" s="3"/>
      <c r="BKC340" s="3"/>
      <c r="BKD340" s="3"/>
      <c r="BKE340" s="3"/>
      <c r="BKF340" s="3"/>
      <c r="BKG340" s="3"/>
      <c r="BKH340" s="3"/>
      <c r="BKI340" s="3"/>
      <c r="BKJ340" s="3"/>
      <c r="BKK340" s="3"/>
      <c r="BKL340" s="3"/>
      <c r="BKM340" s="3"/>
      <c r="BKN340" s="3"/>
      <c r="BKO340" s="3"/>
      <c r="BKP340" s="3"/>
      <c r="BKQ340" s="3"/>
      <c r="BKR340" s="3"/>
      <c r="BKS340" s="3"/>
      <c r="BKT340" s="3"/>
      <c r="BKU340" s="3"/>
      <c r="BKV340" s="3"/>
      <c r="BKW340" s="3"/>
      <c r="BKX340" s="3"/>
      <c r="BKY340" s="3"/>
      <c r="BKZ340" s="3"/>
      <c r="BLA340" s="3"/>
      <c r="BLB340" s="3"/>
      <c r="BLC340" s="3"/>
      <c r="BLD340" s="3"/>
      <c r="BLE340" s="3"/>
      <c r="BLF340" s="3"/>
      <c r="BLG340" s="3"/>
      <c r="BLH340" s="3"/>
      <c r="BLI340" s="3"/>
      <c r="BLJ340" s="3"/>
      <c r="BLK340" s="3"/>
      <c r="BLL340" s="3"/>
      <c r="BLM340" s="3"/>
      <c r="BLN340" s="3"/>
      <c r="BLO340" s="3"/>
      <c r="BLP340" s="3"/>
      <c r="BLQ340" s="3"/>
      <c r="BLR340" s="3"/>
      <c r="BLS340" s="3"/>
      <c r="BLT340" s="3"/>
      <c r="BLU340" s="3"/>
      <c r="BLV340" s="3"/>
      <c r="BLW340" s="3"/>
      <c r="BLX340" s="3"/>
      <c r="BLY340" s="3"/>
      <c r="BLZ340" s="3"/>
      <c r="BMA340" s="3"/>
      <c r="BMB340" s="3"/>
      <c r="BMC340" s="3"/>
      <c r="BMD340" s="3"/>
      <c r="BME340" s="3"/>
      <c r="BMF340" s="3"/>
      <c r="BMG340" s="3"/>
      <c r="BMH340" s="3"/>
      <c r="BMI340" s="3"/>
      <c r="BMJ340" s="3"/>
      <c r="BMK340" s="3"/>
      <c r="BML340" s="3"/>
      <c r="BMM340" s="3"/>
      <c r="BMN340" s="3"/>
      <c r="BMO340" s="3"/>
      <c r="BMP340" s="3"/>
      <c r="BMQ340" s="3"/>
      <c r="BMR340" s="3"/>
      <c r="BMS340" s="3"/>
      <c r="BMT340" s="3"/>
      <c r="BMU340" s="3"/>
      <c r="BMV340" s="3"/>
      <c r="BMW340" s="3"/>
      <c r="BMX340" s="3"/>
      <c r="BMY340" s="3"/>
      <c r="BMZ340" s="3"/>
      <c r="BNA340" s="3"/>
      <c r="BNB340" s="3"/>
      <c r="BNC340" s="3"/>
      <c r="BND340" s="3"/>
      <c r="BNE340" s="3"/>
      <c r="BNF340" s="3"/>
      <c r="BNG340" s="3"/>
      <c r="BNH340" s="3"/>
      <c r="BNI340" s="3"/>
      <c r="BNJ340" s="3"/>
      <c r="BNK340" s="3"/>
      <c r="BNL340" s="3"/>
      <c r="BNM340" s="3"/>
      <c r="BNN340" s="3"/>
      <c r="BNO340" s="3"/>
      <c r="BNP340" s="3"/>
      <c r="BNQ340" s="3"/>
      <c r="BNR340" s="3"/>
      <c r="BNS340" s="3"/>
      <c r="BNT340" s="3"/>
      <c r="BNU340" s="3"/>
      <c r="BNV340" s="3"/>
      <c r="BNW340" s="3"/>
      <c r="BNX340" s="3"/>
      <c r="BNY340" s="3"/>
      <c r="BNZ340" s="3"/>
      <c r="BOA340" s="3"/>
      <c r="BOB340" s="3"/>
      <c r="BOC340" s="3"/>
      <c r="BOD340" s="3"/>
      <c r="BOE340" s="3"/>
      <c r="BOF340" s="3"/>
      <c r="BOG340" s="3"/>
      <c r="BOH340" s="3"/>
      <c r="BOI340" s="3"/>
      <c r="BOJ340" s="3"/>
      <c r="BOK340" s="3"/>
      <c r="BOL340" s="3"/>
      <c r="BOM340" s="3"/>
      <c r="BON340" s="3"/>
      <c r="BOO340" s="3"/>
      <c r="BOP340" s="3"/>
      <c r="BOQ340" s="3"/>
      <c r="BOR340" s="3"/>
      <c r="BOS340" s="3"/>
      <c r="BOT340" s="3"/>
      <c r="BOU340" s="3"/>
      <c r="BOV340" s="3"/>
      <c r="BOW340" s="3"/>
      <c r="BOX340" s="3"/>
      <c r="BOY340" s="3"/>
      <c r="BOZ340" s="3"/>
      <c r="BPA340" s="3"/>
      <c r="BPB340" s="3"/>
      <c r="BPC340" s="3"/>
      <c r="BPD340" s="3"/>
      <c r="BPE340" s="3"/>
      <c r="BPF340" s="3"/>
      <c r="BPG340" s="3"/>
      <c r="BPH340" s="3"/>
      <c r="BPI340" s="3"/>
      <c r="BPJ340" s="3"/>
      <c r="BPK340" s="3"/>
      <c r="BPL340" s="3"/>
      <c r="BPM340" s="3"/>
      <c r="BPN340" s="3"/>
      <c r="BPO340" s="3"/>
      <c r="BPP340" s="3"/>
      <c r="BPQ340" s="3"/>
      <c r="BPR340" s="3"/>
      <c r="BPS340" s="3"/>
      <c r="BPT340" s="3"/>
      <c r="BPU340" s="3"/>
      <c r="BPV340" s="3"/>
      <c r="BPW340" s="3"/>
      <c r="BPX340" s="3"/>
      <c r="BPY340" s="3"/>
      <c r="BPZ340" s="3"/>
      <c r="BQA340" s="3"/>
      <c r="BQB340" s="3"/>
      <c r="BQC340" s="3"/>
      <c r="BQD340" s="3"/>
      <c r="BQE340" s="3"/>
      <c r="BQF340" s="3"/>
      <c r="BQG340" s="3"/>
      <c r="BQH340" s="3"/>
      <c r="BQI340" s="3"/>
      <c r="BQJ340" s="3"/>
      <c r="BQK340" s="3"/>
      <c r="BQL340" s="3"/>
      <c r="BQM340" s="3"/>
      <c r="BQN340" s="3"/>
      <c r="BQO340" s="3"/>
      <c r="BQP340" s="3"/>
      <c r="BQQ340" s="3"/>
      <c r="BQR340" s="3"/>
      <c r="BQS340" s="3"/>
      <c r="BQT340" s="3"/>
      <c r="BQU340" s="3"/>
      <c r="BQV340" s="3"/>
      <c r="BQW340" s="3"/>
      <c r="BQX340" s="3"/>
      <c r="BQY340" s="3"/>
      <c r="BQZ340" s="3"/>
      <c r="BRA340" s="3"/>
      <c r="BRB340" s="3"/>
      <c r="BRC340" s="3"/>
      <c r="BRD340" s="3"/>
      <c r="BRE340" s="3"/>
      <c r="BRF340" s="3"/>
      <c r="BRG340" s="3"/>
      <c r="BRH340" s="3"/>
      <c r="BRI340" s="3"/>
      <c r="BRJ340" s="3"/>
      <c r="BRK340" s="3"/>
      <c r="BRL340" s="3"/>
      <c r="BRM340" s="3"/>
      <c r="BRN340" s="3"/>
      <c r="BRO340" s="3"/>
      <c r="BRP340" s="3"/>
      <c r="BRQ340" s="3"/>
      <c r="BRR340" s="3"/>
      <c r="BRS340" s="3"/>
      <c r="BRT340" s="3"/>
      <c r="BRU340" s="3"/>
      <c r="BRV340" s="3"/>
      <c r="BRW340" s="3"/>
      <c r="BRX340" s="3"/>
      <c r="BRY340" s="3"/>
      <c r="BRZ340" s="3"/>
      <c r="BSA340" s="3"/>
      <c r="BSB340" s="3"/>
      <c r="BSC340" s="3"/>
      <c r="BSD340" s="3"/>
      <c r="BSE340" s="3"/>
      <c r="BSF340" s="3"/>
      <c r="BSG340" s="3"/>
      <c r="BSH340" s="3"/>
      <c r="BSI340" s="3"/>
      <c r="BSJ340" s="3"/>
      <c r="BSK340" s="3"/>
      <c r="BSL340" s="3"/>
      <c r="BSM340" s="3"/>
      <c r="BSN340" s="3"/>
      <c r="BSO340" s="3"/>
      <c r="BSP340" s="3"/>
      <c r="BSQ340" s="3"/>
      <c r="BSR340" s="3"/>
      <c r="BSS340" s="3"/>
      <c r="BST340" s="3"/>
      <c r="BSU340" s="3"/>
      <c r="BSV340" s="3"/>
      <c r="BSW340" s="3"/>
      <c r="BSX340" s="3"/>
      <c r="BSY340" s="3"/>
      <c r="BSZ340" s="3"/>
      <c r="BTA340" s="3"/>
      <c r="BTB340" s="3"/>
      <c r="BTC340" s="3"/>
      <c r="BTD340" s="3"/>
      <c r="BTE340" s="3"/>
      <c r="BTF340" s="3"/>
      <c r="BTG340" s="3"/>
      <c r="BTH340" s="3"/>
      <c r="BTI340" s="3"/>
      <c r="BTJ340" s="3"/>
      <c r="BTK340" s="3"/>
      <c r="BTL340" s="3"/>
      <c r="BTM340" s="3"/>
      <c r="BTN340" s="3"/>
      <c r="BTO340" s="3"/>
      <c r="BTP340" s="3"/>
      <c r="BTQ340" s="3"/>
      <c r="BTR340" s="3"/>
      <c r="BTS340" s="3"/>
      <c r="BTT340" s="3"/>
      <c r="BTU340" s="3"/>
      <c r="BTV340" s="3"/>
      <c r="BTW340" s="3"/>
      <c r="BTX340" s="3"/>
      <c r="BTY340" s="3"/>
      <c r="BTZ340" s="3"/>
      <c r="BUA340" s="3"/>
      <c r="BUB340" s="3"/>
      <c r="BUC340" s="3"/>
      <c r="BUD340" s="3"/>
      <c r="BUE340" s="3"/>
      <c r="BUF340" s="3"/>
      <c r="BUG340" s="3"/>
      <c r="BUH340" s="3"/>
      <c r="BUI340" s="3"/>
      <c r="BUJ340" s="3"/>
      <c r="BUK340" s="3"/>
      <c r="BUL340" s="3"/>
      <c r="BUM340" s="3"/>
      <c r="BUN340" s="3"/>
      <c r="BUO340" s="3"/>
      <c r="BUP340" s="3"/>
      <c r="BUQ340" s="3"/>
      <c r="BUR340" s="3"/>
      <c r="BUS340" s="3"/>
      <c r="BUT340" s="3"/>
      <c r="BUU340" s="3"/>
      <c r="BUV340" s="3"/>
      <c r="BUW340" s="3"/>
      <c r="BUX340" s="3"/>
      <c r="BUY340" s="3"/>
      <c r="BUZ340" s="3"/>
      <c r="BVA340" s="3"/>
      <c r="BVB340" s="3"/>
      <c r="BVC340" s="3"/>
      <c r="BVD340" s="3"/>
      <c r="BVE340" s="3"/>
      <c r="BVF340" s="3"/>
      <c r="BVG340" s="3"/>
      <c r="BVH340" s="3"/>
      <c r="BVI340" s="3"/>
      <c r="BVJ340" s="3"/>
      <c r="BVK340" s="3"/>
      <c r="BVL340" s="3"/>
      <c r="BVM340" s="3"/>
      <c r="BVN340" s="3"/>
      <c r="BVO340" s="3"/>
      <c r="BVP340" s="3"/>
      <c r="BVQ340" s="3"/>
      <c r="BVR340" s="3"/>
      <c r="BVS340" s="3"/>
      <c r="BVT340" s="3"/>
      <c r="BVU340" s="3"/>
      <c r="BVV340" s="3"/>
      <c r="BVW340" s="3"/>
      <c r="BVX340" s="3"/>
      <c r="BVY340" s="3"/>
      <c r="BVZ340" s="3"/>
      <c r="BWA340" s="3"/>
      <c r="BWB340" s="3"/>
      <c r="BWC340" s="3"/>
      <c r="BWD340" s="3"/>
      <c r="BWE340" s="3"/>
      <c r="BWF340" s="3"/>
      <c r="BWG340" s="3"/>
      <c r="BWH340" s="3"/>
      <c r="BWI340" s="3"/>
      <c r="BWJ340" s="3"/>
      <c r="BWK340" s="3"/>
      <c r="BWL340" s="3"/>
      <c r="BWM340" s="3"/>
      <c r="BWN340" s="3"/>
      <c r="BWO340" s="3"/>
      <c r="BWP340" s="3"/>
      <c r="BWQ340" s="3"/>
      <c r="BWR340" s="3"/>
      <c r="BWS340" s="3"/>
      <c r="BWT340" s="3"/>
      <c r="BWU340" s="3"/>
      <c r="BWV340" s="3"/>
      <c r="BWW340" s="3"/>
      <c r="BWX340" s="3"/>
      <c r="BWY340" s="3"/>
      <c r="BWZ340" s="3"/>
      <c r="BXA340" s="3"/>
      <c r="BXB340" s="3"/>
      <c r="BXC340" s="3"/>
      <c r="BXD340" s="3"/>
      <c r="BXE340" s="3"/>
      <c r="BXF340" s="3"/>
      <c r="BXG340" s="3"/>
      <c r="BXH340" s="3"/>
      <c r="BXI340" s="3"/>
      <c r="BXJ340" s="3"/>
      <c r="BXK340" s="3"/>
      <c r="BXL340" s="3"/>
      <c r="BXM340" s="3"/>
      <c r="BXN340" s="3"/>
      <c r="BXO340" s="3"/>
      <c r="BXP340" s="3"/>
      <c r="BXQ340" s="3"/>
      <c r="BXR340" s="3"/>
      <c r="BXS340" s="3"/>
      <c r="BXT340" s="3"/>
      <c r="BXU340" s="3"/>
      <c r="BXV340" s="3"/>
      <c r="BXW340" s="3"/>
      <c r="BXX340" s="3"/>
      <c r="BXY340" s="3"/>
      <c r="BXZ340" s="3"/>
      <c r="BYA340" s="3"/>
      <c r="BYB340" s="3"/>
      <c r="BYC340" s="3"/>
      <c r="BYD340" s="3"/>
      <c r="BYE340" s="3"/>
      <c r="BYF340" s="3"/>
      <c r="BYG340" s="3"/>
      <c r="BYH340" s="3"/>
      <c r="BYI340" s="3"/>
      <c r="BYJ340" s="3"/>
      <c r="BYK340" s="3"/>
      <c r="BYL340" s="3"/>
      <c r="BYM340" s="3"/>
      <c r="BYN340" s="3"/>
      <c r="BYO340" s="3"/>
      <c r="BYP340" s="3"/>
      <c r="BYQ340" s="3"/>
      <c r="BYR340" s="3"/>
      <c r="BYS340" s="3"/>
      <c r="BYT340" s="3"/>
      <c r="BYU340" s="3"/>
      <c r="BYV340" s="3"/>
      <c r="BYW340" s="3"/>
      <c r="BYX340" s="3"/>
      <c r="BYY340" s="3"/>
      <c r="BYZ340" s="3"/>
      <c r="BZA340" s="3"/>
      <c r="BZB340" s="3"/>
      <c r="BZC340" s="3"/>
      <c r="BZD340" s="3"/>
      <c r="BZE340" s="3"/>
      <c r="BZF340" s="3"/>
      <c r="BZG340" s="3"/>
      <c r="BZH340" s="3"/>
      <c r="BZI340" s="3"/>
      <c r="BZJ340" s="3"/>
      <c r="BZK340" s="3"/>
      <c r="BZL340" s="3"/>
      <c r="BZM340" s="3"/>
      <c r="BZN340" s="3"/>
      <c r="BZO340" s="3"/>
      <c r="BZP340" s="3"/>
      <c r="BZQ340" s="3"/>
      <c r="BZR340" s="3"/>
      <c r="BZS340" s="3"/>
      <c r="BZT340" s="3"/>
      <c r="BZU340" s="3"/>
      <c r="BZV340" s="3"/>
      <c r="BZW340" s="3"/>
      <c r="BZX340" s="3"/>
      <c r="BZY340" s="3"/>
      <c r="BZZ340" s="3"/>
      <c r="CAA340" s="3"/>
      <c r="CAB340" s="3"/>
      <c r="CAC340" s="3"/>
      <c r="CAD340" s="3"/>
      <c r="CAE340" s="3"/>
      <c r="CAF340" s="3"/>
      <c r="CAG340" s="3"/>
      <c r="CAH340" s="3"/>
      <c r="CAI340" s="3"/>
      <c r="CAJ340" s="3"/>
      <c r="CAK340" s="3"/>
      <c r="CAL340" s="3"/>
      <c r="CAM340" s="3"/>
      <c r="CAN340" s="3"/>
      <c r="CAO340" s="3"/>
      <c r="CAP340" s="3"/>
      <c r="CAQ340" s="3"/>
      <c r="CAR340" s="3"/>
      <c r="CAS340" s="3"/>
      <c r="CAT340" s="3"/>
      <c r="CAU340" s="3"/>
      <c r="CAV340" s="3"/>
      <c r="CAW340" s="3"/>
      <c r="CAX340" s="3"/>
      <c r="CAY340" s="3"/>
      <c r="CAZ340" s="3"/>
      <c r="CBA340" s="3"/>
      <c r="CBB340" s="3"/>
      <c r="CBC340" s="3"/>
      <c r="CBD340" s="3"/>
      <c r="CBE340" s="3"/>
      <c r="CBF340" s="3"/>
      <c r="CBG340" s="3"/>
      <c r="CBH340" s="3"/>
      <c r="CBI340" s="3"/>
      <c r="CBJ340" s="3"/>
      <c r="CBK340" s="3"/>
      <c r="CBL340" s="3"/>
      <c r="CBM340" s="3"/>
      <c r="CBN340" s="3"/>
      <c r="CBO340" s="3"/>
      <c r="CBP340" s="3"/>
      <c r="CBQ340" s="3"/>
      <c r="CBR340" s="3"/>
      <c r="CBS340" s="3"/>
      <c r="CBT340" s="3"/>
      <c r="CBU340" s="3"/>
      <c r="CBV340" s="3"/>
      <c r="CBW340" s="3"/>
      <c r="CBX340" s="3"/>
      <c r="CBY340" s="3"/>
      <c r="CBZ340" s="3"/>
      <c r="CCA340" s="3"/>
      <c r="CCB340" s="3"/>
      <c r="CCC340" s="3"/>
      <c r="CCD340" s="3"/>
      <c r="CCE340" s="3"/>
      <c r="CCF340" s="3"/>
      <c r="CCG340" s="3"/>
      <c r="CCH340" s="3"/>
      <c r="CCI340" s="3"/>
      <c r="CCJ340" s="3"/>
      <c r="CCK340" s="3"/>
      <c r="CCL340" s="3"/>
      <c r="CCM340" s="3"/>
      <c r="CCN340" s="3"/>
      <c r="CCO340" s="3"/>
      <c r="CCP340" s="3"/>
      <c r="CCQ340" s="3"/>
      <c r="CCR340" s="3"/>
      <c r="CCS340" s="3"/>
      <c r="CCT340" s="3"/>
      <c r="CCU340" s="3"/>
      <c r="CCV340" s="3"/>
      <c r="CCW340" s="3"/>
      <c r="CCX340" s="3"/>
      <c r="CCY340" s="3"/>
      <c r="CCZ340" s="3"/>
      <c r="CDA340" s="3"/>
      <c r="CDB340" s="3"/>
      <c r="CDC340" s="3"/>
      <c r="CDD340" s="3"/>
      <c r="CDE340" s="3"/>
      <c r="CDF340" s="3"/>
      <c r="CDG340" s="3"/>
      <c r="CDH340" s="3"/>
      <c r="CDI340" s="3"/>
      <c r="CDJ340" s="3"/>
      <c r="CDK340" s="3"/>
      <c r="CDL340" s="3"/>
      <c r="CDM340" s="3"/>
      <c r="CDN340" s="3"/>
      <c r="CDO340" s="3"/>
      <c r="CDP340" s="3"/>
      <c r="CDQ340" s="3"/>
      <c r="CDR340" s="3"/>
      <c r="CDS340" s="3"/>
      <c r="CDT340" s="3"/>
      <c r="CDU340" s="3"/>
      <c r="CDV340" s="3"/>
      <c r="CDW340" s="3"/>
      <c r="CDX340" s="3"/>
      <c r="CDY340" s="3"/>
      <c r="CDZ340" s="3"/>
      <c r="CEA340" s="3"/>
      <c r="CEB340" s="3"/>
      <c r="CEC340" s="3"/>
      <c r="CED340" s="3"/>
      <c r="CEE340" s="3"/>
      <c r="CEF340" s="3"/>
      <c r="CEG340" s="3"/>
      <c r="CEH340" s="3"/>
      <c r="CEI340" s="3"/>
      <c r="CEJ340" s="3"/>
      <c r="CEK340" s="3"/>
      <c r="CEL340" s="3"/>
      <c r="CEM340" s="3"/>
      <c r="CEN340" s="3"/>
      <c r="CEO340" s="3"/>
      <c r="CEP340" s="3"/>
      <c r="CEQ340" s="3"/>
      <c r="CER340" s="3"/>
      <c r="CES340" s="3"/>
      <c r="CET340" s="3"/>
      <c r="CEU340" s="3"/>
      <c r="CEV340" s="3"/>
      <c r="CEW340" s="3"/>
      <c r="CEX340" s="3"/>
      <c r="CEY340" s="3"/>
      <c r="CEZ340" s="3"/>
      <c r="CFA340" s="3"/>
      <c r="CFB340" s="3"/>
      <c r="CFC340" s="3"/>
      <c r="CFD340" s="3"/>
      <c r="CFE340" s="3"/>
      <c r="CFF340" s="3"/>
      <c r="CFG340" s="3"/>
      <c r="CFH340" s="3"/>
      <c r="CFI340" s="3"/>
      <c r="CFJ340" s="3"/>
      <c r="CFK340" s="3"/>
      <c r="CFL340" s="3"/>
      <c r="CFM340" s="3"/>
      <c r="CFN340" s="3"/>
      <c r="CFO340" s="3"/>
      <c r="CFP340" s="3"/>
      <c r="CFQ340" s="3"/>
      <c r="CFR340" s="3"/>
      <c r="CFS340" s="3"/>
      <c r="CFT340" s="3"/>
      <c r="CFU340" s="3"/>
      <c r="CFV340" s="3"/>
      <c r="CFW340" s="3"/>
      <c r="CFX340" s="3"/>
      <c r="CFY340" s="3"/>
      <c r="CFZ340" s="3"/>
      <c r="CGA340" s="3"/>
      <c r="CGB340" s="3"/>
      <c r="CGC340" s="3"/>
      <c r="CGD340" s="3"/>
      <c r="CGE340" s="3"/>
      <c r="CGF340" s="3"/>
      <c r="CGG340" s="3"/>
      <c r="CGH340" s="3"/>
      <c r="CGI340" s="3"/>
      <c r="CGJ340" s="3"/>
      <c r="CGK340" s="3"/>
      <c r="CGL340" s="3"/>
      <c r="CGM340" s="3"/>
      <c r="CGN340" s="3"/>
      <c r="CGO340" s="3"/>
      <c r="CGP340" s="3"/>
      <c r="CGQ340" s="3"/>
      <c r="CGR340" s="3"/>
      <c r="CGS340" s="3"/>
      <c r="CGT340" s="3"/>
      <c r="CGU340" s="3"/>
      <c r="CGV340" s="3"/>
      <c r="CGW340" s="3"/>
      <c r="CGX340" s="3"/>
      <c r="CGY340" s="3"/>
      <c r="CGZ340" s="3"/>
      <c r="CHA340" s="3"/>
      <c r="CHB340" s="3"/>
      <c r="CHC340" s="3"/>
      <c r="CHD340" s="3"/>
      <c r="CHE340" s="3"/>
      <c r="CHF340" s="3"/>
      <c r="CHG340" s="3"/>
      <c r="CHH340" s="3"/>
      <c r="CHI340" s="3"/>
      <c r="CHJ340" s="3"/>
      <c r="CHK340" s="3"/>
      <c r="CHL340" s="3"/>
      <c r="CHM340" s="3"/>
      <c r="CHN340" s="3"/>
      <c r="CHO340" s="3"/>
      <c r="CHP340" s="3"/>
      <c r="CHQ340" s="3"/>
      <c r="CHR340" s="3"/>
      <c r="CHS340" s="3"/>
      <c r="CHT340" s="3"/>
      <c r="CHU340" s="3"/>
      <c r="CHV340" s="3"/>
      <c r="CHW340" s="3"/>
      <c r="CHX340" s="3"/>
      <c r="CHY340" s="3"/>
      <c r="CHZ340" s="3"/>
      <c r="CIA340" s="3"/>
      <c r="CIB340" s="3"/>
      <c r="CIC340" s="3"/>
      <c r="CID340" s="3"/>
      <c r="CIE340" s="3"/>
      <c r="CIF340" s="3"/>
      <c r="CIG340" s="3"/>
      <c r="CIH340" s="3"/>
      <c r="CII340" s="3"/>
      <c r="CIJ340" s="3"/>
      <c r="CIK340" s="3"/>
      <c r="CIL340" s="3"/>
      <c r="CIM340" s="3"/>
      <c r="CIN340" s="3"/>
      <c r="CIO340" s="3"/>
      <c r="CIP340" s="3"/>
      <c r="CIQ340" s="3"/>
      <c r="CIR340" s="3"/>
      <c r="CIS340" s="3"/>
      <c r="CIT340" s="3"/>
      <c r="CIU340" s="3"/>
      <c r="CIV340" s="3"/>
      <c r="CIW340" s="3"/>
      <c r="CIX340" s="3"/>
      <c r="CIY340" s="3"/>
      <c r="CIZ340" s="3"/>
      <c r="CJA340" s="3"/>
      <c r="CJB340" s="3"/>
      <c r="CJC340" s="3"/>
      <c r="CJD340" s="3"/>
      <c r="CJE340" s="3"/>
      <c r="CJF340" s="3"/>
      <c r="CJG340" s="3"/>
      <c r="CJH340" s="3"/>
      <c r="CJI340" s="3"/>
      <c r="CJJ340" s="3"/>
      <c r="CJK340" s="3"/>
      <c r="CJL340" s="3"/>
      <c r="CJM340" s="3"/>
      <c r="CJN340" s="3"/>
      <c r="CJO340" s="3"/>
      <c r="CJP340" s="3"/>
      <c r="CJQ340" s="3"/>
      <c r="CJR340" s="3"/>
      <c r="CJS340" s="3"/>
      <c r="CJT340" s="3"/>
      <c r="CJU340" s="3"/>
      <c r="CJV340" s="3"/>
      <c r="CJW340" s="3"/>
      <c r="CJX340" s="3"/>
      <c r="CJY340" s="3"/>
      <c r="CJZ340" s="3"/>
      <c r="CKA340" s="3"/>
      <c r="CKB340" s="3"/>
      <c r="CKC340" s="3"/>
      <c r="CKD340" s="3"/>
      <c r="CKE340" s="3"/>
      <c r="CKF340" s="3"/>
      <c r="CKG340" s="3"/>
      <c r="CKH340" s="3"/>
      <c r="CKI340" s="3"/>
      <c r="CKJ340" s="3"/>
      <c r="CKK340" s="3"/>
      <c r="CKL340" s="3"/>
      <c r="CKM340" s="3"/>
      <c r="CKN340" s="3"/>
      <c r="CKO340" s="3"/>
      <c r="CKP340" s="3"/>
      <c r="CKQ340" s="3"/>
      <c r="CKR340" s="3"/>
      <c r="CKS340" s="3"/>
      <c r="CKT340" s="3"/>
      <c r="CKU340" s="3"/>
      <c r="CKV340" s="3"/>
      <c r="CKW340" s="3"/>
      <c r="CKX340" s="3"/>
      <c r="CKY340" s="3"/>
      <c r="CKZ340" s="3"/>
      <c r="CLA340" s="3"/>
      <c r="CLB340" s="3"/>
      <c r="CLC340" s="3"/>
      <c r="CLD340" s="3"/>
      <c r="CLE340" s="3"/>
      <c r="CLF340" s="3"/>
      <c r="CLG340" s="3"/>
      <c r="CLH340" s="3"/>
      <c r="CLI340" s="3"/>
      <c r="CLJ340" s="3"/>
      <c r="CLK340" s="3"/>
      <c r="CLL340" s="3"/>
      <c r="CLM340" s="3"/>
      <c r="CLN340" s="3"/>
      <c r="CLO340" s="3"/>
      <c r="CLP340" s="3"/>
      <c r="CLQ340" s="3"/>
      <c r="CLR340" s="3"/>
      <c r="CLS340" s="3"/>
      <c r="CLT340" s="3"/>
      <c r="CLU340" s="3"/>
      <c r="CLV340" s="3"/>
      <c r="CLW340" s="3"/>
      <c r="CLX340" s="3"/>
      <c r="CLY340" s="3"/>
      <c r="CLZ340" s="3"/>
      <c r="CMA340" s="3"/>
      <c r="CMB340" s="3"/>
      <c r="CMC340" s="3"/>
      <c r="CMD340" s="3"/>
      <c r="CME340" s="3"/>
      <c r="CMF340" s="3"/>
      <c r="CMG340" s="3"/>
      <c r="CMH340" s="3"/>
      <c r="CMI340" s="3"/>
      <c r="CMJ340" s="3"/>
      <c r="CMK340" s="3"/>
      <c r="CML340" s="3"/>
      <c r="CMM340" s="3"/>
      <c r="CMN340" s="3"/>
      <c r="CMO340" s="3"/>
      <c r="CMP340" s="3"/>
      <c r="CMQ340" s="3"/>
      <c r="CMR340" s="3"/>
      <c r="CMS340" s="3"/>
      <c r="CMT340" s="3"/>
      <c r="CMU340" s="3"/>
      <c r="CMV340" s="3"/>
      <c r="CMW340" s="3"/>
      <c r="CMX340" s="3"/>
      <c r="CMY340" s="3"/>
      <c r="CMZ340" s="3"/>
      <c r="CNA340" s="3"/>
      <c r="CNB340" s="3"/>
      <c r="CNC340" s="3"/>
      <c r="CND340" s="3"/>
      <c r="CNE340" s="3"/>
      <c r="CNF340" s="3"/>
      <c r="CNG340" s="3"/>
      <c r="CNH340" s="3"/>
      <c r="CNI340" s="3"/>
      <c r="CNJ340" s="3"/>
      <c r="CNK340" s="3"/>
      <c r="CNL340" s="3"/>
      <c r="CNM340" s="3"/>
      <c r="CNN340" s="3"/>
      <c r="CNO340" s="3"/>
      <c r="CNP340" s="3"/>
      <c r="CNQ340" s="3"/>
      <c r="CNR340" s="3"/>
      <c r="CNS340" s="3"/>
      <c r="CNT340" s="3"/>
      <c r="CNU340" s="3"/>
      <c r="CNV340" s="3"/>
      <c r="CNW340" s="3"/>
      <c r="CNX340" s="3"/>
      <c r="CNY340" s="3"/>
      <c r="CNZ340" s="3"/>
      <c r="COA340" s="3"/>
      <c r="COB340" s="3"/>
      <c r="COC340" s="3"/>
      <c r="COD340" s="3"/>
      <c r="COE340" s="3"/>
      <c r="COF340" s="3"/>
      <c r="COG340" s="3"/>
      <c r="COH340" s="3"/>
      <c r="COI340" s="3"/>
      <c r="COJ340" s="3"/>
      <c r="COK340" s="3"/>
      <c r="COL340" s="3"/>
      <c r="COM340" s="3"/>
      <c r="CON340" s="3"/>
      <c r="COO340" s="3"/>
      <c r="COP340" s="3"/>
      <c r="COQ340" s="3"/>
      <c r="COR340" s="3"/>
      <c r="COS340" s="3"/>
      <c r="COT340" s="3"/>
      <c r="COU340" s="3"/>
      <c r="COV340" s="3"/>
      <c r="COW340" s="3"/>
      <c r="COX340" s="3"/>
      <c r="COY340" s="3"/>
      <c r="COZ340" s="3"/>
      <c r="CPA340" s="3"/>
      <c r="CPB340" s="3"/>
      <c r="CPC340" s="3"/>
      <c r="CPD340" s="3"/>
      <c r="CPE340" s="3"/>
      <c r="CPF340" s="3"/>
      <c r="CPG340" s="3"/>
      <c r="CPH340" s="3"/>
      <c r="CPI340" s="3"/>
      <c r="CPJ340" s="3"/>
      <c r="CPK340" s="3"/>
      <c r="CPL340" s="3"/>
      <c r="CPM340" s="3"/>
      <c r="CPN340" s="3"/>
      <c r="CPO340" s="3"/>
      <c r="CPP340" s="3"/>
      <c r="CPQ340" s="3"/>
      <c r="CPR340" s="3"/>
      <c r="CPS340" s="3"/>
      <c r="CPT340" s="3"/>
      <c r="CPU340" s="3"/>
      <c r="CPV340" s="3"/>
      <c r="CPW340" s="3"/>
      <c r="CPX340" s="3"/>
      <c r="CPY340" s="3"/>
      <c r="CPZ340" s="3"/>
      <c r="CQA340" s="3"/>
      <c r="CQB340" s="3"/>
      <c r="CQC340" s="3"/>
      <c r="CQD340" s="3"/>
      <c r="CQE340" s="3"/>
      <c r="CQF340" s="3"/>
      <c r="CQG340" s="3"/>
      <c r="CQH340" s="3"/>
      <c r="CQI340" s="3"/>
      <c r="CQJ340" s="3"/>
      <c r="CQK340" s="3"/>
      <c r="CQL340" s="3"/>
      <c r="CQM340" s="3"/>
      <c r="CQN340" s="3"/>
      <c r="CQO340" s="3"/>
      <c r="CQP340" s="3"/>
      <c r="CQQ340" s="3"/>
      <c r="CQR340" s="3"/>
      <c r="CQS340" s="3"/>
      <c r="CQT340" s="3"/>
      <c r="CQU340" s="3"/>
      <c r="CQV340" s="3"/>
      <c r="CQW340" s="3"/>
      <c r="CQX340" s="3"/>
      <c r="CQY340" s="3"/>
      <c r="CQZ340" s="3"/>
      <c r="CRA340" s="3"/>
      <c r="CRB340" s="3"/>
      <c r="CRC340" s="3"/>
      <c r="CRD340" s="3"/>
      <c r="CRE340" s="3"/>
      <c r="CRF340" s="3"/>
      <c r="CRG340" s="3"/>
      <c r="CRH340" s="3"/>
      <c r="CRI340" s="3"/>
      <c r="CRJ340" s="3"/>
      <c r="CRK340" s="3"/>
      <c r="CRL340" s="3"/>
      <c r="CRM340" s="3"/>
      <c r="CRN340" s="3"/>
      <c r="CRO340" s="3"/>
      <c r="CRP340" s="3"/>
      <c r="CRQ340" s="3"/>
      <c r="CRR340" s="3"/>
      <c r="CRS340" s="3"/>
      <c r="CRT340" s="3"/>
      <c r="CRU340" s="3"/>
      <c r="CRV340" s="3"/>
      <c r="CRW340" s="3"/>
      <c r="CRX340" s="3"/>
      <c r="CRY340" s="3"/>
      <c r="CRZ340" s="3"/>
      <c r="CSA340" s="3"/>
      <c r="CSB340" s="3"/>
      <c r="CSC340" s="3"/>
      <c r="CSD340" s="3"/>
      <c r="CSE340" s="3"/>
      <c r="CSF340" s="3"/>
      <c r="CSG340" s="3"/>
      <c r="CSH340" s="3"/>
      <c r="CSI340" s="3"/>
      <c r="CSJ340" s="3"/>
      <c r="CSK340" s="3"/>
      <c r="CSL340" s="3"/>
      <c r="CSM340" s="3"/>
      <c r="CSN340" s="3"/>
      <c r="CSO340" s="3"/>
      <c r="CSP340" s="3"/>
      <c r="CSQ340" s="3"/>
      <c r="CSR340" s="3"/>
      <c r="CSS340" s="3"/>
      <c r="CST340" s="3"/>
      <c r="CSU340" s="3"/>
      <c r="CSV340" s="3"/>
      <c r="CSW340" s="3"/>
      <c r="CSX340" s="3"/>
      <c r="CSY340" s="3"/>
      <c r="CSZ340" s="3"/>
      <c r="CTA340" s="3"/>
      <c r="CTB340" s="3"/>
      <c r="CTC340" s="3"/>
      <c r="CTD340" s="3"/>
      <c r="CTE340" s="3"/>
      <c r="CTF340" s="3"/>
      <c r="CTG340" s="3"/>
      <c r="CTH340" s="3"/>
      <c r="CTI340" s="3"/>
      <c r="CTJ340" s="3"/>
      <c r="CTK340" s="3"/>
      <c r="CTL340" s="3"/>
      <c r="CTM340" s="3"/>
      <c r="CTN340" s="3"/>
      <c r="CTO340" s="3"/>
      <c r="CTP340" s="3"/>
      <c r="CTQ340" s="3"/>
      <c r="CTR340" s="3"/>
      <c r="CTS340" s="3"/>
      <c r="CTT340" s="3"/>
      <c r="CTU340" s="3"/>
      <c r="CTV340" s="3"/>
      <c r="CTW340" s="3"/>
      <c r="CTX340" s="3"/>
      <c r="CTY340" s="3"/>
      <c r="CTZ340" s="3"/>
      <c r="CUA340" s="3"/>
      <c r="CUB340" s="3"/>
      <c r="CUC340" s="3"/>
      <c r="CUD340" s="3"/>
      <c r="CUE340" s="3"/>
      <c r="CUF340" s="3"/>
      <c r="CUG340" s="3"/>
      <c r="CUH340" s="3"/>
      <c r="CUI340" s="3"/>
      <c r="CUJ340" s="3"/>
      <c r="CUK340" s="3"/>
      <c r="CUL340" s="3"/>
      <c r="CUM340" s="3"/>
      <c r="CUN340" s="3"/>
      <c r="CUO340" s="3"/>
      <c r="CUP340" s="3"/>
      <c r="CUQ340" s="3"/>
      <c r="CUR340" s="3"/>
      <c r="CUS340" s="3"/>
      <c r="CUT340" s="3"/>
      <c r="CUU340" s="3"/>
      <c r="CUV340" s="3"/>
      <c r="CUW340" s="3"/>
      <c r="CUX340" s="3"/>
      <c r="CUY340" s="3"/>
      <c r="CUZ340" s="3"/>
      <c r="CVA340" s="3"/>
      <c r="CVB340" s="3"/>
      <c r="CVC340" s="3"/>
      <c r="CVD340" s="3"/>
      <c r="CVE340" s="3"/>
      <c r="CVF340" s="3"/>
      <c r="CVG340" s="3"/>
      <c r="CVH340" s="3"/>
      <c r="CVI340" s="3"/>
      <c r="CVJ340" s="3"/>
      <c r="CVK340" s="3"/>
      <c r="CVL340" s="3"/>
      <c r="CVM340" s="3"/>
      <c r="CVN340" s="3"/>
      <c r="CVO340" s="3"/>
      <c r="CVP340" s="3"/>
      <c r="CVQ340" s="3"/>
      <c r="CVR340" s="3"/>
      <c r="CVS340" s="3"/>
      <c r="CVT340" s="3"/>
      <c r="CVU340" s="3"/>
      <c r="CVV340" s="3"/>
      <c r="CVW340" s="3"/>
      <c r="CVX340" s="3"/>
      <c r="CVY340" s="3"/>
      <c r="CVZ340" s="3"/>
      <c r="CWA340" s="3"/>
      <c r="CWB340" s="3"/>
      <c r="CWC340" s="3"/>
      <c r="CWD340" s="3"/>
      <c r="CWE340" s="3"/>
      <c r="CWF340" s="3"/>
      <c r="CWG340" s="3"/>
      <c r="CWH340" s="3"/>
      <c r="CWI340" s="3"/>
      <c r="CWJ340" s="3"/>
      <c r="CWK340" s="3"/>
      <c r="CWL340" s="3"/>
      <c r="CWM340" s="3"/>
      <c r="CWN340" s="3"/>
      <c r="CWO340" s="3"/>
      <c r="CWP340" s="3"/>
      <c r="CWQ340" s="3"/>
      <c r="CWR340" s="3"/>
      <c r="CWS340" s="3"/>
      <c r="CWT340" s="3"/>
      <c r="CWU340" s="3"/>
      <c r="CWV340" s="3"/>
      <c r="CWW340" s="3"/>
      <c r="CWX340" s="3"/>
      <c r="CWY340" s="3"/>
      <c r="CWZ340" s="3"/>
      <c r="CXA340" s="3"/>
      <c r="CXB340" s="3"/>
      <c r="CXC340" s="3"/>
      <c r="CXD340" s="3"/>
      <c r="CXE340" s="3"/>
      <c r="CXF340" s="3"/>
      <c r="CXG340" s="3"/>
      <c r="CXH340" s="3"/>
      <c r="CXI340" s="3"/>
      <c r="CXJ340" s="3"/>
      <c r="CXK340" s="3"/>
      <c r="CXL340" s="3"/>
      <c r="CXM340" s="3"/>
      <c r="CXN340" s="3"/>
      <c r="CXO340" s="3"/>
      <c r="CXP340" s="3"/>
      <c r="CXQ340" s="3"/>
      <c r="CXR340" s="3"/>
      <c r="CXS340" s="3"/>
      <c r="CXT340" s="3"/>
      <c r="CXU340" s="3"/>
      <c r="CXV340" s="3"/>
      <c r="CXW340" s="3"/>
      <c r="CXX340" s="3"/>
      <c r="CXY340" s="3"/>
      <c r="CXZ340" s="3"/>
      <c r="CYA340" s="3"/>
      <c r="CYB340" s="3"/>
      <c r="CYC340" s="3"/>
      <c r="CYD340" s="3"/>
      <c r="CYE340" s="3"/>
      <c r="CYF340" s="3"/>
      <c r="CYG340" s="3"/>
      <c r="CYH340" s="3"/>
      <c r="CYI340" s="3"/>
      <c r="CYJ340" s="3"/>
      <c r="CYK340" s="3"/>
      <c r="CYL340" s="3"/>
      <c r="CYM340" s="3"/>
      <c r="CYN340" s="3"/>
      <c r="CYO340" s="3"/>
      <c r="CYP340" s="3"/>
      <c r="CYQ340" s="3"/>
      <c r="CYR340" s="3"/>
      <c r="CYS340" s="3"/>
      <c r="CYT340" s="3"/>
      <c r="CYU340" s="3"/>
      <c r="CYV340" s="3"/>
      <c r="CYW340" s="3"/>
      <c r="CYX340" s="3"/>
      <c r="CYY340" s="3"/>
      <c r="CYZ340" s="3"/>
      <c r="CZA340" s="3"/>
      <c r="CZB340" s="3"/>
      <c r="CZC340" s="3"/>
      <c r="CZD340" s="3"/>
      <c r="CZE340" s="3"/>
      <c r="CZF340" s="3"/>
      <c r="CZG340" s="3"/>
      <c r="CZH340" s="3"/>
      <c r="CZI340" s="3"/>
      <c r="CZJ340" s="3"/>
      <c r="CZK340" s="3"/>
      <c r="CZL340" s="3"/>
      <c r="CZM340" s="3"/>
      <c r="CZN340" s="3"/>
      <c r="CZO340" s="3"/>
      <c r="CZP340" s="3"/>
      <c r="CZQ340" s="3"/>
      <c r="CZR340" s="3"/>
      <c r="CZS340" s="3"/>
      <c r="CZT340" s="3"/>
      <c r="CZU340" s="3"/>
      <c r="CZV340" s="3"/>
      <c r="CZW340" s="3"/>
      <c r="CZX340" s="3"/>
      <c r="CZY340" s="3"/>
      <c r="CZZ340" s="3"/>
      <c r="DAA340" s="3"/>
      <c r="DAB340" s="3"/>
      <c r="DAC340" s="3"/>
      <c r="DAD340" s="3"/>
      <c r="DAE340" s="3"/>
      <c r="DAF340" s="3"/>
      <c r="DAG340" s="3"/>
      <c r="DAH340" s="3"/>
      <c r="DAI340" s="3"/>
      <c r="DAJ340" s="3"/>
      <c r="DAK340" s="3"/>
      <c r="DAL340" s="3"/>
      <c r="DAM340" s="3"/>
      <c r="DAN340" s="3"/>
      <c r="DAO340" s="3"/>
      <c r="DAP340" s="3"/>
      <c r="DAQ340" s="3"/>
      <c r="DAR340" s="3"/>
      <c r="DAS340" s="3"/>
      <c r="DAT340" s="3"/>
      <c r="DAU340" s="3"/>
      <c r="DAV340" s="3"/>
      <c r="DAW340" s="3"/>
      <c r="DAX340" s="3"/>
      <c r="DAY340" s="3"/>
      <c r="DAZ340" s="3"/>
      <c r="DBA340" s="3"/>
      <c r="DBB340" s="3"/>
      <c r="DBC340" s="3"/>
      <c r="DBD340" s="3"/>
      <c r="DBE340" s="3"/>
      <c r="DBF340" s="3"/>
      <c r="DBG340" s="3"/>
      <c r="DBH340" s="3"/>
      <c r="DBI340" s="3"/>
      <c r="DBJ340" s="3"/>
      <c r="DBK340" s="3"/>
      <c r="DBL340" s="3"/>
      <c r="DBM340" s="3"/>
      <c r="DBN340" s="3"/>
      <c r="DBO340" s="3"/>
      <c r="DBP340" s="3"/>
      <c r="DBQ340" s="3"/>
      <c r="DBR340" s="3"/>
      <c r="DBS340" s="3"/>
      <c r="DBT340" s="3"/>
      <c r="DBU340" s="3"/>
      <c r="DBV340" s="3"/>
      <c r="DBW340" s="3"/>
      <c r="DBX340" s="3"/>
      <c r="DBY340" s="3"/>
      <c r="DBZ340" s="3"/>
      <c r="DCA340" s="3"/>
      <c r="DCB340" s="3"/>
      <c r="DCC340" s="3"/>
      <c r="DCD340" s="3"/>
      <c r="DCE340" s="3"/>
      <c r="DCF340" s="3"/>
      <c r="DCG340" s="3"/>
      <c r="DCH340" s="3"/>
      <c r="DCI340" s="3"/>
      <c r="DCJ340" s="3"/>
      <c r="DCK340" s="3"/>
      <c r="DCL340" s="3"/>
      <c r="DCM340" s="3"/>
      <c r="DCN340" s="3"/>
      <c r="DCO340" s="3"/>
      <c r="DCP340" s="3"/>
      <c r="DCQ340" s="3"/>
      <c r="DCR340" s="3"/>
      <c r="DCS340" s="3"/>
      <c r="DCT340" s="3"/>
      <c r="DCU340" s="3"/>
      <c r="DCV340" s="3"/>
      <c r="DCW340" s="3"/>
      <c r="DCX340" s="3"/>
      <c r="DCY340" s="3"/>
      <c r="DCZ340" s="3"/>
      <c r="DDA340" s="3"/>
      <c r="DDB340" s="3"/>
      <c r="DDC340" s="3"/>
      <c r="DDD340" s="3"/>
      <c r="DDE340" s="3"/>
      <c r="DDF340" s="3"/>
      <c r="DDG340" s="3"/>
      <c r="DDH340" s="3"/>
      <c r="DDI340" s="3"/>
      <c r="DDJ340" s="3"/>
      <c r="DDK340" s="3"/>
      <c r="DDL340" s="3"/>
      <c r="DDM340" s="3"/>
      <c r="DDN340" s="3"/>
      <c r="DDO340" s="3"/>
      <c r="DDP340" s="3"/>
      <c r="DDQ340" s="3"/>
      <c r="DDR340" s="3"/>
      <c r="DDS340" s="3"/>
      <c r="DDT340" s="3"/>
      <c r="DDU340" s="3"/>
      <c r="DDV340" s="3"/>
      <c r="DDW340" s="3"/>
      <c r="DDX340" s="3"/>
      <c r="DDY340" s="3"/>
      <c r="DDZ340" s="3"/>
      <c r="DEA340" s="3"/>
      <c r="DEB340" s="3"/>
      <c r="DEC340" s="3"/>
      <c r="DED340" s="3"/>
      <c r="DEE340" s="3"/>
      <c r="DEF340" s="3"/>
      <c r="DEG340" s="3"/>
      <c r="DEH340" s="3"/>
      <c r="DEI340" s="3"/>
      <c r="DEJ340" s="3"/>
      <c r="DEK340" s="3"/>
      <c r="DEL340" s="3"/>
      <c r="DEM340" s="3"/>
      <c r="DEN340" s="3"/>
      <c r="DEO340" s="3"/>
      <c r="DEP340" s="3"/>
      <c r="DEQ340" s="3"/>
      <c r="DER340" s="3"/>
      <c r="DES340" s="3"/>
      <c r="DET340" s="3"/>
      <c r="DEU340" s="3"/>
      <c r="DEV340" s="3"/>
      <c r="DEW340" s="3"/>
      <c r="DEX340" s="3"/>
      <c r="DEY340" s="3"/>
      <c r="DEZ340" s="3"/>
      <c r="DFA340" s="3"/>
      <c r="DFB340" s="3"/>
      <c r="DFC340" s="3"/>
      <c r="DFD340" s="3"/>
      <c r="DFE340" s="3"/>
      <c r="DFF340" s="3"/>
      <c r="DFG340" s="3"/>
      <c r="DFH340" s="3"/>
      <c r="DFI340" s="3"/>
      <c r="DFJ340" s="3"/>
      <c r="DFK340" s="3"/>
      <c r="DFL340" s="3"/>
      <c r="DFM340" s="3"/>
      <c r="DFN340" s="3"/>
      <c r="DFO340" s="3"/>
      <c r="DFP340" s="3"/>
      <c r="DFQ340" s="3"/>
      <c r="DFR340" s="3"/>
      <c r="DFS340" s="3"/>
      <c r="DFT340" s="3"/>
      <c r="DFU340" s="3"/>
      <c r="DFV340" s="3"/>
      <c r="DFW340" s="3"/>
      <c r="DFX340" s="3"/>
      <c r="DFY340" s="3"/>
      <c r="DFZ340" s="3"/>
      <c r="DGA340" s="3"/>
      <c r="DGB340" s="3"/>
      <c r="DGC340" s="3"/>
      <c r="DGD340" s="3"/>
      <c r="DGE340" s="3"/>
      <c r="DGF340" s="3"/>
      <c r="DGG340" s="3"/>
      <c r="DGH340" s="3"/>
      <c r="DGI340" s="3"/>
      <c r="DGJ340" s="3"/>
      <c r="DGK340" s="3"/>
      <c r="DGL340" s="3"/>
      <c r="DGM340" s="3"/>
      <c r="DGN340" s="3"/>
      <c r="DGO340" s="3"/>
      <c r="DGP340" s="3"/>
      <c r="DGQ340" s="3"/>
      <c r="DGR340" s="3"/>
      <c r="DGS340" s="3"/>
      <c r="DGT340" s="3"/>
      <c r="DGU340" s="3"/>
      <c r="DGV340" s="3"/>
      <c r="DGW340" s="3"/>
      <c r="DGX340" s="3"/>
      <c r="DGY340" s="3"/>
      <c r="DGZ340" s="3"/>
      <c r="DHA340" s="3"/>
      <c r="DHB340" s="3"/>
      <c r="DHC340" s="3"/>
      <c r="DHD340" s="3"/>
      <c r="DHE340" s="3"/>
      <c r="DHF340" s="3"/>
      <c r="DHG340" s="3"/>
      <c r="DHH340" s="3"/>
      <c r="DHI340" s="3"/>
      <c r="DHJ340" s="3"/>
      <c r="DHK340" s="3"/>
      <c r="DHL340" s="3"/>
      <c r="DHM340" s="3"/>
      <c r="DHN340" s="3"/>
      <c r="DHO340" s="3"/>
      <c r="DHP340" s="3"/>
      <c r="DHQ340" s="3"/>
      <c r="DHR340" s="3"/>
      <c r="DHS340" s="3"/>
      <c r="DHT340" s="3"/>
      <c r="DHU340" s="3"/>
      <c r="DHV340" s="3"/>
      <c r="DHW340" s="3"/>
      <c r="DHX340" s="3"/>
      <c r="DHY340" s="3"/>
      <c r="DHZ340" s="3"/>
      <c r="DIA340" s="3"/>
      <c r="DIB340" s="3"/>
      <c r="DIC340" s="3"/>
      <c r="DID340" s="3"/>
      <c r="DIE340" s="3"/>
      <c r="DIF340" s="3"/>
      <c r="DIG340" s="3"/>
      <c r="DIH340" s="3"/>
      <c r="DII340" s="3"/>
      <c r="DIJ340" s="3"/>
      <c r="DIK340" s="3"/>
      <c r="DIL340" s="3"/>
      <c r="DIM340" s="3"/>
      <c r="DIN340" s="3"/>
      <c r="DIO340" s="3"/>
      <c r="DIP340" s="3"/>
      <c r="DIQ340" s="3"/>
      <c r="DIR340" s="3"/>
      <c r="DIS340" s="3"/>
      <c r="DIT340" s="3"/>
      <c r="DIU340" s="3"/>
      <c r="DIV340" s="3"/>
      <c r="DIW340" s="3"/>
      <c r="DIX340" s="3"/>
      <c r="DIY340" s="3"/>
      <c r="DIZ340" s="3"/>
      <c r="DJA340" s="3"/>
      <c r="DJB340" s="3"/>
      <c r="DJC340" s="3"/>
      <c r="DJD340" s="3"/>
      <c r="DJE340" s="3"/>
      <c r="DJF340" s="3"/>
      <c r="DJG340" s="3"/>
      <c r="DJH340" s="3"/>
      <c r="DJI340" s="3"/>
      <c r="DJJ340" s="3"/>
      <c r="DJK340" s="3"/>
      <c r="DJL340" s="3"/>
      <c r="DJM340" s="3"/>
      <c r="DJN340" s="3"/>
      <c r="DJO340" s="3"/>
      <c r="DJP340" s="3"/>
      <c r="DJQ340" s="3"/>
      <c r="DJR340" s="3"/>
      <c r="DJS340" s="3"/>
      <c r="DJT340" s="3"/>
      <c r="DJU340" s="3"/>
      <c r="DJV340" s="3"/>
      <c r="DJW340" s="3"/>
      <c r="DJX340" s="3"/>
      <c r="DJY340" s="3"/>
      <c r="DJZ340" s="3"/>
      <c r="DKA340" s="3"/>
      <c r="DKB340" s="3"/>
      <c r="DKC340" s="3"/>
      <c r="DKD340" s="3"/>
      <c r="DKE340" s="3"/>
      <c r="DKF340" s="3"/>
      <c r="DKG340" s="3"/>
      <c r="DKH340" s="3"/>
      <c r="DKI340" s="3"/>
      <c r="DKJ340" s="3"/>
      <c r="DKK340" s="3"/>
      <c r="DKL340" s="3"/>
      <c r="DKM340" s="3"/>
      <c r="DKN340" s="3"/>
      <c r="DKO340" s="3"/>
      <c r="DKP340" s="3"/>
      <c r="DKQ340" s="3"/>
      <c r="DKR340" s="3"/>
      <c r="DKS340" s="3"/>
      <c r="DKT340" s="3"/>
      <c r="DKU340" s="3"/>
      <c r="DKV340" s="3"/>
      <c r="DKW340" s="3"/>
      <c r="DKX340" s="3"/>
      <c r="DKY340" s="3"/>
      <c r="DKZ340" s="3"/>
      <c r="DLA340" s="3"/>
      <c r="DLB340" s="3"/>
      <c r="DLC340" s="3"/>
      <c r="DLD340" s="3"/>
      <c r="DLE340" s="3"/>
      <c r="DLF340" s="3"/>
      <c r="DLG340" s="3"/>
      <c r="DLH340" s="3"/>
      <c r="DLI340" s="3"/>
      <c r="DLJ340" s="3"/>
      <c r="DLK340" s="3"/>
      <c r="DLL340" s="3"/>
      <c r="DLM340" s="3"/>
      <c r="DLN340" s="3"/>
      <c r="DLO340" s="3"/>
      <c r="DLP340" s="3"/>
      <c r="DLQ340" s="3"/>
      <c r="DLR340" s="3"/>
      <c r="DLS340" s="3"/>
      <c r="DLT340" s="3"/>
      <c r="DLU340" s="3"/>
      <c r="DLV340" s="3"/>
      <c r="DLW340" s="3"/>
      <c r="DLX340" s="3"/>
      <c r="DLY340" s="3"/>
      <c r="DLZ340" s="3"/>
      <c r="DMA340" s="3"/>
      <c r="DMB340" s="3"/>
      <c r="DMC340" s="3"/>
      <c r="DMD340" s="3"/>
      <c r="DME340" s="3"/>
      <c r="DMF340" s="3"/>
      <c r="DMG340" s="3"/>
      <c r="DMH340" s="3"/>
      <c r="DMI340" s="3"/>
      <c r="DMJ340" s="3"/>
      <c r="DMK340" s="3"/>
      <c r="DML340" s="3"/>
      <c r="DMM340" s="3"/>
      <c r="DMN340" s="3"/>
      <c r="DMO340" s="3"/>
      <c r="DMP340" s="3"/>
      <c r="DMQ340" s="3"/>
      <c r="DMR340" s="3"/>
      <c r="DMS340" s="3"/>
      <c r="DMT340" s="3"/>
      <c r="DMU340" s="3"/>
      <c r="DMV340" s="3"/>
      <c r="DMW340" s="3"/>
      <c r="DMX340" s="3"/>
      <c r="DMY340" s="3"/>
      <c r="DMZ340" s="3"/>
      <c r="DNA340" s="3"/>
      <c r="DNB340" s="3"/>
      <c r="DNC340" s="3"/>
      <c r="DND340" s="3"/>
      <c r="DNE340" s="3"/>
      <c r="DNF340" s="3"/>
      <c r="DNG340" s="3"/>
      <c r="DNH340" s="3"/>
      <c r="DNI340" s="3"/>
      <c r="DNJ340" s="3"/>
      <c r="DNK340" s="3"/>
      <c r="DNL340" s="3"/>
      <c r="DNM340" s="3"/>
      <c r="DNN340" s="3"/>
      <c r="DNO340" s="3"/>
      <c r="DNP340" s="3"/>
      <c r="DNQ340" s="3"/>
      <c r="DNR340" s="3"/>
      <c r="DNS340" s="3"/>
      <c r="DNT340" s="3"/>
      <c r="DNU340" s="3"/>
      <c r="DNV340" s="3"/>
      <c r="DNW340" s="3"/>
      <c r="DNX340" s="3"/>
      <c r="DNY340" s="3"/>
      <c r="DNZ340" s="3"/>
      <c r="DOA340" s="3"/>
      <c r="DOB340" s="3"/>
      <c r="DOC340" s="3"/>
      <c r="DOD340" s="3"/>
      <c r="DOE340" s="3"/>
      <c r="DOF340" s="3"/>
      <c r="DOG340" s="3"/>
      <c r="DOH340" s="3"/>
      <c r="DOI340" s="3"/>
      <c r="DOJ340" s="3"/>
      <c r="DOK340" s="3"/>
      <c r="DOL340" s="3"/>
      <c r="DOM340" s="3"/>
      <c r="DON340" s="3"/>
      <c r="DOO340" s="3"/>
      <c r="DOP340" s="3"/>
      <c r="DOQ340" s="3"/>
      <c r="DOR340" s="3"/>
      <c r="DOS340" s="3"/>
      <c r="DOT340" s="3"/>
      <c r="DOU340" s="3"/>
      <c r="DOV340" s="3"/>
      <c r="DOW340" s="3"/>
      <c r="DOX340" s="3"/>
      <c r="DOY340" s="3"/>
      <c r="DOZ340" s="3"/>
      <c r="DPA340" s="3"/>
      <c r="DPB340" s="3"/>
      <c r="DPC340" s="3"/>
      <c r="DPD340" s="3"/>
      <c r="DPE340" s="3"/>
      <c r="DPF340" s="3"/>
      <c r="DPG340" s="3"/>
      <c r="DPH340" s="3"/>
      <c r="DPI340" s="3"/>
      <c r="DPJ340" s="3"/>
      <c r="DPK340" s="3"/>
      <c r="DPL340" s="3"/>
      <c r="DPM340" s="3"/>
      <c r="DPN340" s="3"/>
      <c r="DPO340" s="3"/>
      <c r="DPP340" s="3"/>
      <c r="DPQ340" s="3"/>
      <c r="DPR340" s="3"/>
      <c r="DPS340" s="3"/>
      <c r="DPT340" s="3"/>
      <c r="DPU340" s="3"/>
      <c r="DPV340" s="3"/>
      <c r="DPW340" s="3"/>
      <c r="DPX340" s="3"/>
      <c r="DPY340" s="3"/>
      <c r="DPZ340" s="3"/>
      <c r="DQA340" s="3"/>
      <c r="DQB340" s="3"/>
      <c r="DQC340" s="3"/>
      <c r="DQD340" s="3"/>
      <c r="DQE340" s="3"/>
      <c r="DQF340" s="3"/>
      <c r="DQG340" s="3"/>
      <c r="DQH340" s="3"/>
      <c r="DQI340" s="3"/>
      <c r="DQJ340" s="3"/>
      <c r="DQK340" s="3"/>
      <c r="DQL340" s="3"/>
      <c r="DQM340" s="3"/>
      <c r="DQN340" s="3"/>
      <c r="DQO340" s="3"/>
      <c r="DQP340" s="3"/>
      <c r="DQQ340" s="3"/>
      <c r="DQR340" s="3"/>
      <c r="DQS340" s="3"/>
      <c r="DQT340" s="3"/>
      <c r="DQU340" s="3"/>
      <c r="DQV340" s="3"/>
      <c r="DQW340" s="3"/>
      <c r="DQX340" s="3"/>
      <c r="DQY340" s="3"/>
      <c r="DQZ340" s="3"/>
      <c r="DRA340" s="3"/>
      <c r="DRB340" s="3"/>
      <c r="DRC340" s="3"/>
      <c r="DRD340" s="3"/>
      <c r="DRE340" s="3"/>
      <c r="DRF340" s="3"/>
      <c r="DRG340" s="3"/>
      <c r="DRH340" s="3"/>
      <c r="DRI340" s="3"/>
      <c r="DRJ340" s="3"/>
      <c r="DRK340" s="3"/>
      <c r="DRL340" s="3"/>
      <c r="DRM340" s="3"/>
      <c r="DRN340" s="3"/>
      <c r="DRO340" s="3"/>
      <c r="DRP340" s="3"/>
      <c r="DRQ340" s="3"/>
      <c r="DRR340" s="3"/>
      <c r="DRS340" s="3"/>
      <c r="DRT340" s="3"/>
      <c r="DRU340" s="3"/>
      <c r="DRV340" s="3"/>
      <c r="DRW340" s="3"/>
      <c r="DRX340" s="3"/>
      <c r="DRY340" s="3"/>
      <c r="DRZ340" s="3"/>
      <c r="DSA340" s="3"/>
      <c r="DSB340" s="3"/>
      <c r="DSC340" s="3"/>
      <c r="DSD340" s="3"/>
      <c r="DSE340" s="3"/>
      <c r="DSF340" s="3"/>
      <c r="DSG340" s="3"/>
      <c r="DSH340" s="3"/>
      <c r="DSI340" s="3"/>
      <c r="DSJ340" s="3"/>
      <c r="DSK340" s="3"/>
      <c r="DSL340" s="3"/>
      <c r="DSM340" s="3"/>
      <c r="DSN340" s="3"/>
      <c r="DSO340" s="3"/>
      <c r="DSP340" s="3"/>
      <c r="DSQ340" s="3"/>
      <c r="DSR340" s="3"/>
      <c r="DSS340" s="3"/>
      <c r="DST340" s="3"/>
      <c r="DSU340" s="3"/>
      <c r="DSV340" s="3"/>
      <c r="DSW340" s="3"/>
      <c r="DSX340" s="3"/>
      <c r="DSY340" s="3"/>
      <c r="DSZ340" s="3"/>
      <c r="DTA340" s="3"/>
      <c r="DTB340" s="3"/>
      <c r="DTC340" s="3"/>
      <c r="DTD340" s="3"/>
      <c r="DTE340" s="3"/>
      <c r="DTF340" s="3"/>
      <c r="DTG340" s="3"/>
      <c r="DTH340" s="3"/>
      <c r="DTI340" s="3"/>
      <c r="DTJ340" s="3"/>
      <c r="DTK340" s="3"/>
      <c r="DTL340" s="3"/>
      <c r="DTM340" s="3"/>
      <c r="DTN340" s="3"/>
      <c r="DTO340" s="3"/>
      <c r="DTP340" s="3"/>
      <c r="DTQ340" s="3"/>
      <c r="DTR340" s="3"/>
      <c r="DTS340" s="3"/>
      <c r="DTT340" s="3"/>
      <c r="DTU340" s="3"/>
      <c r="DTV340" s="3"/>
      <c r="DTW340" s="3"/>
      <c r="DTX340" s="3"/>
      <c r="DTY340" s="3"/>
      <c r="DTZ340" s="3"/>
      <c r="DUA340" s="3"/>
      <c r="DUB340" s="3"/>
      <c r="DUC340" s="3"/>
      <c r="DUD340" s="3"/>
      <c r="DUE340" s="3"/>
      <c r="DUF340" s="3"/>
      <c r="DUG340" s="3"/>
      <c r="DUH340" s="3"/>
      <c r="DUI340" s="3"/>
      <c r="DUJ340" s="3"/>
      <c r="DUK340" s="3"/>
      <c r="DUL340" s="3"/>
      <c r="DUM340" s="3"/>
      <c r="DUN340" s="3"/>
      <c r="DUO340" s="3"/>
      <c r="DUP340" s="3"/>
      <c r="DUQ340" s="3"/>
      <c r="DUR340" s="3"/>
      <c r="DUS340" s="3"/>
      <c r="DUT340" s="3"/>
      <c r="DUU340" s="3"/>
      <c r="DUV340" s="3"/>
      <c r="DUW340" s="3"/>
      <c r="DUX340" s="3"/>
      <c r="DUY340" s="3"/>
      <c r="DUZ340" s="3"/>
      <c r="DVA340" s="3"/>
      <c r="DVB340" s="3"/>
      <c r="DVC340" s="3"/>
      <c r="DVD340" s="3"/>
      <c r="DVE340" s="3"/>
      <c r="DVF340" s="3"/>
      <c r="DVG340" s="3"/>
      <c r="DVH340" s="3"/>
      <c r="DVI340" s="3"/>
      <c r="DVJ340" s="3"/>
      <c r="DVK340" s="3"/>
      <c r="DVL340" s="3"/>
      <c r="DVM340" s="3"/>
      <c r="DVN340" s="3"/>
      <c r="DVO340" s="3"/>
      <c r="DVP340" s="3"/>
      <c r="DVQ340" s="3"/>
      <c r="DVR340" s="3"/>
      <c r="DVS340" s="3"/>
      <c r="DVT340" s="3"/>
      <c r="DVU340" s="3"/>
      <c r="DVV340" s="3"/>
      <c r="DVW340" s="3"/>
      <c r="DVX340" s="3"/>
      <c r="DVY340" s="3"/>
      <c r="DVZ340" s="3"/>
      <c r="DWA340" s="3"/>
      <c r="DWB340" s="3"/>
      <c r="DWC340" s="3"/>
      <c r="DWD340" s="3"/>
      <c r="DWE340" s="3"/>
      <c r="DWF340" s="3"/>
      <c r="DWG340" s="3"/>
      <c r="DWH340" s="3"/>
      <c r="DWI340" s="3"/>
      <c r="DWJ340" s="3"/>
      <c r="DWK340" s="3"/>
      <c r="DWL340" s="3"/>
      <c r="DWM340" s="3"/>
      <c r="DWN340" s="3"/>
      <c r="DWO340" s="3"/>
      <c r="DWP340" s="3"/>
      <c r="DWQ340" s="3"/>
      <c r="DWR340" s="3"/>
      <c r="DWS340" s="3"/>
      <c r="DWT340" s="3"/>
      <c r="DWU340" s="3"/>
      <c r="DWV340" s="3"/>
      <c r="DWW340" s="3"/>
      <c r="DWX340" s="3"/>
      <c r="DWY340" s="3"/>
      <c r="DWZ340" s="3"/>
      <c r="DXA340" s="3"/>
      <c r="DXB340" s="3"/>
      <c r="DXC340" s="3"/>
      <c r="DXD340" s="3"/>
      <c r="DXE340" s="3"/>
      <c r="DXF340" s="3"/>
      <c r="DXG340" s="3"/>
      <c r="DXH340" s="3"/>
      <c r="DXI340" s="3"/>
      <c r="DXJ340" s="3"/>
      <c r="DXK340" s="3"/>
      <c r="DXL340" s="3"/>
      <c r="DXM340" s="3"/>
      <c r="DXN340" s="3"/>
      <c r="DXO340" s="3"/>
      <c r="DXP340" s="3"/>
      <c r="DXQ340" s="3"/>
      <c r="DXR340" s="3"/>
      <c r="DXS340" s="3"/>
      <c r="DXT340" s="3"/>
      <c r="DXU340" s="3"/>
      <c r="DXV340" s="3"/>
      <c r="DXW340" s="3"/>
      <c r="DXX340" s="3"/>
      <c r="DXY340" s="3"/>
      <c r="DXZ340" s="3"/>
      <c r="DYA340" s="3"/>
      <c r="DYB340" s="3"/>
      <c r="DYC340" s="3"/>
      <c r="DYD340" s="3"/>
      <c r="DYE340" s="3"/>
      <c r="DYF340" s="3"/>
      <c r="DYG340" s="3"/>
      <c r="DYH340" s="3"/>
      <c r="DYI340" s="3"/>
      <c r="DYJ340" s="3"/>
      <c r="DYK340" s="3"/>
      <c r="DYL340" s="3"/>
      <c r="DYM340" s="3"/>
      <c r="DYN340" s="3"/>
      <c r="DYO340" s="3"/>
      <c r="DYP340" s="3"/>
      <c r="DYQ340" s="3"/>
      <c r="DYR340" s="3"/>
      <c r="DYS340" s="3"/>
      <c r="DYT340" s="3"/>
      <c r="DYU340" s="3"/>
      <c r="DYV340" s="3"/>
      <c r="DYW340" s="3"/>
      <c r="DYX340" s="3"/>
      <c r="DYY340" s="3"/>
      <c r="DYZ340" s="3"/>
      <c r="DZA340" s="3"/>
      <c r="DZB340" s="3"/>
      <c r="DZC340" s="3"/>
      <c r="DZD340" s="3"/>
      <c r="DZE340" s="3"/>
      <c r="DZF340" s="3"/>
      <c r="DZG340" s="3"/>
      <c r="DZH340" s="3"/>
      <c r="DZI340" s="3"/>
      <c r="DZJ340" s="3"/>
      <c r="DZK340" s="3"/>
      <c r="DZL340" s="3"/>
      <c r="DZM340" s="3"/>
      <c r="DZN340" s="3"/>
      <c r="DZO340" s="3"/>
      <c r="DZP340" s="3"/>
      <c r="DZQ340" s="3"/>
      <c r="DZR340" s="3"/>
      <c r="DZS340" s="3"/>
      <c r="DZT340" s="3"/>
      <c r="DZU340" s="3"/>
      <c r="DZV340" s="3"/>
      <c r="DZW340" s="3"/>
      <c r="DZX340" s="3"/>
      <c r="DZY340" s="3"/>
      <c r="DZZ340" s="3"/>
      <c r="EAA340" s="3"/>
      <c r="EAB340" s="3"/>
      <c r="EAC340" s="3"/>
      <c r="EAD340" s="3"/>
      <c r="EAE340" s="3"/>
      <c r="EAF340" s="3"/>
      <c r="EAG340" s="3"/>
      <c r="EAH340" s="3"/>
      <c r="EAI340" s="3"/>
      <c r="EAJ340" s="3"/>
      <c r="EAK340" s="3"/>
      <c r="EAL340" s="3"/>
      <c r="EAM340" s="3"/>
      <c r="EAN340" s="3"/>
      <c r="EAO340" s="3"/>
      <c r="EAP340" s="3"/>
      <c r="EAQ340" s="3"/>
      <c r="EAR340" s="3"/>
      <c r="EAS340" s="3"/>
      <c r="EAT340" s="3"/>
      <c r="EAU340" s="3"/>
      <c r="EAV340" s="3"/>
      <c r="EAW340" s="3"/>
      <c r="EAX340" s="3"/>
      <c r="EAY340" s="3"/>
      <c r="EAZ340" s="3"/>
      <c r="EBA340" s="3"/>
      <c r="EBB340" s="3"/>
      <c r="EBC340" s="3"/>
      <c r="EBD340" s="3"/>
      <c r="EBE340" s="3"/>
      <c r="EBF340" s="3"/>
      <c r="EBG340" s="3"/>
      <c r="EBH340" s="3"/>
      <c r="EBI340" s="3"/>
      <c r="EBJ340" s="3"/>
      <c r="EBK340" s="3"/>
      <c r="EBL340" s="3"/>
      <c r="EBM340" s="3"/>
      <c r="EBN340" s="3"/>
      <c r="EBO340" s="3"/>
      <c r="EBP340" s="3"/>
      <c r="EBQ340" s="3"/>
      <c r="EBR340" s="3"/>
      <c r="EBS340" s="3"/>
      <c r="EBT340" s="3"/>
      <c r="EBU340" s="3"/>
      <c r="EBV340" s="3"/>
      <c r="EBW340" s="3"/>
      <c r="EBX340" s="3"/>
      <c r="EBY340" s="3"/>
      <c r="EBZ340" s="3"/>
      <c r="ECA340" s="3"/>
      <c r="ECB340" s="3"/>
      <c r="ECC340" s="3"/>
      <c r="ECD340" s="3"/>
      <c r="ECE340" s="3"/>
      <c r="ECF340" s="3"/>
      <c r="ECG340" s="3"/>
      <c r="ECH340" s="3"/>
      <c r="ECI340" s="3"/>
      <c r="ECJ340" s="3"/>
      <c r="ECK340" s="3"/>
      <c r="ECL340" s="3"/>
      <c r="ECM340" s="3"/>
      <c r="ECN340" s="3"/>
      <c r="ECO340" s="3"/>
      <c r="ECP340" s="3"/>
      <c r="ECQ340" s="3"/>
      <c r="ECR340" s="3"/>
      <c r="ECS340" s="3"/>
      <c r="ECT340" s="3"/>
      <c r="ECU340" s="3"/>
      <c r="ECV340" s="3"/>
      <c r="ECW340" s="3"/>
      <c r="ECX340" s="3"/>
      <c r="ECY340" s="3"/>
      <c r="ECZ340" s="3"/>
      <c r="EDA340" s="3"/>
      <c r="EDB340" s="3"/>
      <c r="EDC340" s="3"/>
      <c r="EDD340" s="3"/>
      <c r="EDE340" s="3"/>
      <c r="EDF340" s="3"/>
      <c r="EDG340" s="3"/>
      <c r="EDH340" s="3"/>
      <c r="EDI340" s="3"/>
      <c r="EDJ340" s="3"/>
      <c r="EDK340" s="3"/>
      <c r="EDL340" s="3"/>
      <c r="EDM340" s="3"/>
      <c r="EDN340" s="3"/>
      <c r="EDO340" s="3"/>
      <c r="EDP340" s="3"/>
      <c r="EDQ340" s="3"/>
      <c r="EDR340" s="3"/>
      <c r="EDS340" s="3"/>
      <c r="EDT340" s="3"/>
      <c r="EDU340" s="3"/>
      <c r="EDV340" s="3"/>
      <c r="EDW340" s="3"/>
      <c r="EDX340" s="3"/>
      <c r="EDY340" s="3"/>
      <c r="EDZ340" s="3"/>
      <c r="EEA340" s="3"/>
      <c r="EEB340" s="3"/>
      <c r="EEC340" s="3"/>
      <c r="EED340" s="3"/>
      <c r="EEE340" s="3"/>
      <c r="EEF340" s="3"/>
      <c r="EEG340" s="3"/>
      <c r="EEH340" s="3"/>
      <c r="EEI340" s="3"/>
      <c r="EEJ340" s="3"/>
      <c r="EEK340" s="3"/>
      <c r="EEL340" s="3"/>
      <c r="EEM340" s="3"/>
      <c r="EEN340" s="3"/>
      <c r="EEO340" s="3"/>
      <c r="EEP340" s="3"/>
      <c r="EEQ340" s="3"/>
      <c r="EER340" s="3"/>
      <c r="EES340" s="3"/>
      <c r="EET340" s="3"/>
      <c r="EEU340" s="3"/>
      <c r="EEV340" s="3"/>
      <c r="EEW340" s="3"/>
      <c r="EEX340" s="3"/>
      <c r="EEY340" s="3"/>
      <c r="EEZ340" s="3"/>
      <c r="EFA340" s="3"/>
      <c r="EFB340" s="3"/>
      <c r="EFC340" s="3"/>
      <c r="EFD340" s="3"/>
      <c r="EFE340" s="3"/>
      <c r="EFF340" s="3"/>
      <c r="EFG340" s="3"/>
      <c r="EFH340" s="3"/>
      <c r="EFI340" s="3"/>
      <c r="EFJ340" s="3"/>
      <c r="EFK340" s="3"/>
      <c r="EFL340" s="3"/>
      <c r="EFM340" s="3"/>
      <c r="EFN340" s="3"/>
      <c r="EFO340" s="3"/>
      <c r="EFP340" s="3"/>
      <c r="EFQ340" s="3"/>
      <c r="EFR340" s="3"/>
      <c r="EFS340" s="3"/>
      <c r="EFT340" s="3"/>
      <c r="EFU340" s="3"/>
      <c r="EFV340" s="3"/>
      <c r="EFW340" s="3"/>
      <c r="EFX340" s="3"/>
      <c r="EFY340" s="3"/>
      <c r="EFZ340" s="3"/>
      <c r="EGA340" s="3"/>
      <c r="EGB340" s="3"/>
      <c r="EGC340" s="3"/>
      <c r="EGD340" s="3"/>
      <c r="EGE340" s="3"/>
      <c r="EGF340" s="3"/>
      <c r="EGG340" s="3"/>
      <c r="EGH340" s="3"/>
      <c r="EGI340" s="3"/>
      <c r="EGJ340" s="3"/>
      <c r="EGK340" s="3"/>
      <c r="EGL340" s="3"/>
      <c r="EGM340" s="3"/>
      <c r="EGN340" s="3"/>
      <c r="EGO340" s="3"/>
      <c r="EGP340" s="3"/>
      <c r="EGQ340" s="3"/>
      <c r="EGR340" s="3"/>
      <c r="EGS340" s="3"/>
      <c r="EGT340" s="3"/>
      <c r="EGU340" s="3"/>
      <c r="EGV340" s="3"/>
      <c r="EGW340" s="3"/>
      <c r="EGX340" s="3"/>
      <c r="EGY340" s="3"/>
      <c r="EGZ340" s="3"/>
      <c r="EHA340" s="3"/>
      <c r="EHB340" s="3"/>
      <c r="EHC340" s="3"/>
      <c r="EHD340" s="3"/>
      <c r="EHE340" s="3"/>
      <c r="EHF340" s="3"/>
      <c r="EHG340" s="3"/>
      <c r="EHH340" s="3"/>
      <c r="EHI340" s="3"/>
      <c r="EHJ340" s="3"/>
      <c r="EHK340" s="3"/>
      <c r="EHL340" s="3"/>
      <c r="EHM340" s="3"/>
      <c r="EHN340" s="3"/>
      <c r="EHO340" s="3"/>
      <c r="EHP340" s="3"/>
      <c r="EHQ340" s="3"/>
      <c r="EHR340" s="3"/>
      <c r="EHS340" s="3"/>
      <c r="EHT340" s="3"/>
      <c r="EHU340" s="3"/>
      <c r="EHV340" s="3"/>
      <c r="EHW340" s="3"/>
      <c r="EHX340" s="3"/>
      <c r="EHY340" s="3"/>
      <c r="EHZ340" s="3"/>
      <c r="EIA340" s="3"/>
      <c r="EIB340" s="3"/>
      <c r="EIC340" s="3"/>
      <c r="EID340" s="3"/>
      <c r="EIE340" s="3"/>
      <c r="EIF340" s="3"/>
      <c r="EIG340" s="3"/>
      <c r="EIH340" s="3"/>
      <c r="EII340" s="3"/>
      <c r="EIJ340" s="3"/>
      <c r="EIK340" s="3"/>
      <c r="EIL340" s="3"/>
      <c r="EIM340" s="3"/>
      <c r="EIN340" s="3"/>
      <c r="EIO340" s="3"/>
      <c r="EIP340" s="3"/>
      <c r="EIQ340" s="3"/>
      <c r="EIR340" s="3"/>
      <c r="EIS340" s="3"/>
      <c r="EIT340" s="3"/>
      <c r="EIU340" s="3"/>
      <c r="EIV340" s="3"/>
      <c r="EIW340" s="3"/>
      <c r="EIX340" s="3"/>
      <c r="EIY340" s="3"/>
      <c r="EIZ340" s="3"/>
      <c r="EJA340" s="3"/>
      <c r="EJB340" s="3"/>
      <c r="EJC340" s="3"/>
      <c r="EJD340" s="3"/>
      <c r="EJE340" s="3"/>
      <c r="EJF340" s="3"/>
      <c r="EJG340" s="3"/>
      <c r="EJH340" s="3"/>
      <c r="EJI340" s="3"/>
      <c r="EJJ340" s="3"/>
      <c r="EJK340" s="3"/>
      <c r="EJL340" s="3"/>
      <c r="EJM340" s="3"/>
      <c r="EJN340" s="3"/>
      <c r="EJO340" s="3"/>
      <c r="EJP340" s="3"/>
      <c r="EJQ340" s="3"/>
      <c r="EJR340" s="3"/>
      <c r="EJS340" s="3"/>
      <c r="EJT340" s="3"/>
      <c r="EJU340" s="3"/>
      <c r="EJV340" s="3"/>
      <c r="EJW340" s="3"/>
      <c r="EJX340" s="3"/>
      <c r="EJY340" s="3"/>
      <c r="EJZ340" s="3"/>
      <c r="EKA340" s="3"/>
      <c r="EKB340" s="3"/>
      <c r="EKC340" s="3"/>
      <c r="EKD340" s="3"/>
      <c r="EKE340" s="3"/>
      <c r="EKF340" s="3"/>
      <c r="EKG340" s="3"/>
      <c r="EKH340" s="3"/>
      <c r="EKI340" s="3"/>
      <c r="EKJ340" s="3"/>
      <c r="EKK340" s="3"/>
      <c r="EKL340" s="3"/>
      <c r="EKM340" s="3"/>
      <c r="EKN340" s="3"/>
      <c r="EKO340" s="3"/>
      <c r="EKP340" s="3"/>
      <c r="EKQ340" s="3"/>
      <c r="EKR340" s="3"/>
      <c r="EKS340" s="3"/>
      <c r="EKT340" s="3"/>
      <c r="EKU340" s="3"/>
      <c r="EKV340" s="3"/>
      <c r="EKW340" s="3"/>
      <c r="EKX340" s="3"/>
      <c r="EKY340" s="3"/>
      <c r="EKZ340" s="3"/>
      <c r="ELA340" s="3"/>
      <c r="ELB340" s="3"/>
      <c r="ELC340" s="3"/>
      <c r="ELD340" s="3"/>
      <c r="ELE340" s="3"/>
      <c r="ELF340" s="3"/>
      <c r="ELG340" s="3"/>
      <c r="ELH340" s="3"/>
      <c r="ELI340" s="3"/>
      <c r="ELJ340" s="3"/>
      <c r="ELK340" s="3"/>
      <c r="ELL340" s="3"/>
      <c r="ELM340" s="3"/>
      <c r="ELN340" s="3"/>
      <c r="ELO340" s="3"/>
      <c r="ELP340" s="3"/>
      <c r="ELQ340" s="3"/>
      <c r="ELR340" s="3"/>
      <c r="ELS340" s="3"/>
      <c r="ELT340" s="3"/>
      <c r="ELU340" s="3"/>
      <c r="ELV340" s="3"/>
      <c r="ELW340" s="3"/>
      <c r="ELX340" s="3"/>
      <c r="ELY340" s="3"/>
      <c r="ELZ340" s="3"/>
      <c r="EMA340" s="3"/>
      <c r="EMB340" s="3"/>
      <c r="EMC340" s="3"/>
      <c r="EMD340" s="3"/>
      <c r="EME340" s="3"/>
      <c r="EMF340" s="3"/>
      <c r="EMG340" s="3"/>
      <c r="EMH340" s="3"/>
      <c r="EMI340" s="3"/>
      <c r="EMJ340" s="3"/>
      <c r="EMK340" s="3"/>
      <c r="EML340" s="3"/>
      <c r="EMM340" s="3"/>
      <c r="EMN340" s="3"/>
      <c r="EMO340" s="3"/>
      <c r="EMP340" s="3"/>
      <c r="EMQ340" s="3"/>
      <c r="EMR340" s="3"/>
      <c r="EMS340" s="3"/>
      <c r="EMT340" s="3"/>
      <c r="EMU340" s="3"/>
      <c r="EMV340" s="3"/>
      <c r="EMW340" s="3"/>
      <c r="EMX340" s="3"/>
      <c r="EMY340" s="3"/>
      <c r="EMZ340" s="3"/>
      <c r="ENA340" s="3"/>
      <c r="ENB340" s="3"/>
      <c r="ENC340" s="3"/>
      <c r="END340" s="3"/>
      <c r="ENE340" s="3"/>
      <c r="ENF340" s="3"/>
      <c r="ENG340" s="3"/>
      <c r="ENH340" s="3"/>
      <c r="ENI340" s="3"/>
      <c r="ENJ340" s="3"/>
      <c r="ENK340" s="3"/>
      <c r="ENL340" s="3"/>
      <c r="ENM340" s="3"/>
      <c r="ENN340" s="3"/>
      <c r="ENO340" s="3"/>
      <c r="ENP340" s="3"/>
      <c r="ENQ340" s="3"/>
      <c r="ENR340" s="3"/>
      <c r="ENS340" s="3"/>
      <c r="ENT340" s="3"/>
      <c r="ENU340" s="3"/>
      <c r="ENV340" s="3"/>
      <c r="ENW340" s="3"/>
      <c r="ENX340" s="3"/>
      <c r="ENY340" s="3"/>
      <c r="ENZ340" s="3"/>
      <c r="EOA340" s="3"/>
      <c r="EOB340" s="3"/>
      <c r="EOC340" s="3"/>
      <c r="EOD340" s="3"/>
      <c r="EOE340" s="3"/>
      <c r="EOF340" s="3"/>
      <c r="EOG340" s="3"/>
      <c r="EOH340" s="3"/>
      <c r="EOI340" s="3"/>
      <c r="EOJ340" s="3"/>
      <c r="EOK340" s="3"/>
      <c r="EOL340" s="3"/>
      <c r="EOM340" s="3"/>
      <c r="EON340" s="3"/>
      <c r="EOO340" s="3"/>
      <c r="EOP340" s="3"/>
      <c r="EOQ340" s="3"/>
      <c r="EOR340" s="3"/>
      <c r="EOS340" s="3"/>
      <c r="EOT340" s="3"/>
      <c r="EOU340" s="3"/>
      <c r="EOV340" s="3"/>
      <c r="EOW340" s="3"/>
      <c r="EOX340" s="3"/>
      <c r="EOY340" s="3"/>
      <c r="EOZ340" s="3"/>
      <c r="EPA340" s="3"/>
      <c r="EPB340" s="3"/>
      <c r="EPC340" s="3"/>
      <c r="EPD340" s="3"/>
      <c r="EPE340" s="3"/>
      <c r="EPF340" s="3"/>
      <c r="EPG340" s="3"/>
      <c r="EPH340" s="3"/>
      <c r="EPI340" s="3"/>
      <c r="EPJ340" s="3"/>
      <c r="EPK340" s="3"/>
      <c r="EPL340" s="3"/>
      <c r="EPM340" s="3"/>
      <c r="EPN340" s="3"/>
      <c r="EPO340" s="3"/>
      <c r="EPP340" s="3"/>
      <c r="EPQ340" s="3"/>
      <c r="EPR340" s="3"/>
      <c r="EPS340" s="3"/>
      <c r="EPT340" s="3"/>
      <c r="EPU340" s="3"/>
      <c r="EPV340" s="3"/>
      <c r="EPW340" s="3"/>
      <c r="EPX340" s="3"/>
      <c r="EPY340" s="3"/>
      <c r="EPZ340" s="3"/>
      <c r="EQA340" s="3"/>
      <c r="EQB340" s="3"/>
      <c r="EQC340" s="3"/>
      <c r="EQD340" s="3"/>
      <c r="EQE340" s="3"/>
      <c r="EQF340" s="3"/>
      <c r="EQG340" s="3"/>
      <c r="EQH340" s="3"/>
      <c r="EQI340" s="3"/>
      <c r="EQJ340" s="3"/>
      <c r="EQK340" s="3"/>
      <c r="EQL340" s="3"/>
      <c r="EQM340" s="3"/>
      <c r="EQN340" s="3"/>
      <c r="EQO340" s="3"/>
      <c r="EQP340" s="3"/>
      <c r="EQQ340" s="3"/>
      <c r="EQR340" s="3"/>
      <c r="EQS340" s="3"/>
      <c r="EQT340" s="3"/>
      <c r="EQU340" s="3"/>
      <c r="EQV340" s="3"/>
      <c r="EQW340" s="3"/>
      <c r="EQX340" s="3"/>
      <c r="EQY340" s="3"/>
      <c r="EQZ340" s="3"/>
      <c r="ERA340" s="3"/>
      <c r="ERB340" s="3"/>
      <c r="ERC340" s="3"/>
      <c r="ERD340" s="3"/>
      <c r="ERE340" s="3"/>
      <c r="ERF340" s="3"/>
      <c r="ERG340" s="3"/>
      <c r="ERH340" s="3"/>
      <c r="ERI340" s="3"/>
      <c r="ERJ340" s="3"/>
      <c r="ERK340" s="3"/>
      <c r="ERL340" s="3"/>
      <c r="ERM340" s="3"/>
      <c r="ERN340" s="3"/>
      <c r="ERO340" s="3"/>
      <c r="ERP340" s="3"/>
      <c r="ERQ340" s="3"/>
      <c r="ERR340" s="3"/>
      <c r="ERS340" s="3"/>
      <c r="ERT340" s="3"/>
      <c r="ERU340" s="3"/>
      <c r="ERV340" s="3"/>
      <c r="ERW340" s="3"/>
      <c r="ERX340" s="3"/>
      <c r="ERY340" s="3"/>
      <c r="ERZ340" s="3"/>
      <c r="ESA340" s="3"/>
      <c r="ESB340" s="3"/>
      <c r="ESC340" s="3"/>
      <c r="ESD340" s="3"/>
      <c r="ESE340" s="3"/>
      <c r="ESF340" s="3"/>
      <c r="ESG340" s="3"/>
      <c r="ESH340" s="3"/>
      <c r="ESI340" s="3"/>
      <c r="ESJ340" s="3"/>
      <c r="ESK340" s="3"/>
      <c r="ESL340" s="3"/>
      <c r="ESM340" s="3"/>
      <c r="ESN340" s="3"/>
      <c r="ESO340" s="3"/>
      <c r="ESP340" s="3"/>
      <c r="ESQ340" s="3"/>
      <c r="ESR340" s="3"/>
      <c r="ESS340" s="3"/>
      <c r="EST340" s="3"/>
      <c r="ESU340" s="3"/>
      <c r="ESV340" s="3"/>
      <c r="ESW340" s="3"/>
      <c r="ESX340" s="3"/>
      <c r="ESY340" s="3"/>
      <c r="ESZ340" s="3"/>
      <c r="ETA340" s="3"/>
      <c r="ETB340" s="3"/>
      <c r="ETC340" s="3"/>
      <c r="ETD340" s="3"/>
      <c r="ETE340" s="3"/>
      <c r="ETF340" s="3"/>
      <c r="ETG340" s="3"/>
      <c r="ETH340" s="3"/>
      <c r="ETI340" s="3"/>
      <c r="ETJ340" s="3"/>
      <c r="ETK340" s="3"/>
      <c r="ETL340" s="3"/>
      <c r="ETM340" s="3"/>
      <c r="ETN340" s="3"/>
      <c r="ETO340" s="3"/>
      <c r="ETP340" s="3"/>
      <c r="ETQ340" s="3"/>
      <c r="ETR340" s="3"/>
      <c r="ETS340" s="3"/>
      <c r="ETT340" s="3"/>
      <c r="ETU340" s="3"/>
      <c r="ETV340" s="3"/>
      <c r="ETW340" s="3"/>
      <c r="ETX340" s="3"/>
      <c r="ETY340" s="3"/>
      <c r="ETZ340" s="3"/>
      <c r="EUA340" s="3"/>
      <c r="EUB340" s="3"/>
      <c r="EUC340" s="3"/>
      <c r="EUD340" s="3"/>
      <c r="EUE340" s="3"/>
      <c r="EUF340" s="3"/>
      <c r="EUG340" s="3"/>
      <c r="EUH340" s="3"/>
      <c r="EUI340" s="3"/>
      <c r="EUJ340" s="3"/>
      <c r="EUK340" s="3"/>
      <c r="EUL340" s="3"/>
      <c r="EUM340" s="3"/>
      <c r="EUN340" s="3"/>
      <c r="EUO340" s="3"/>
      <c r="EUP340" s="3"/>
      <c r="EUQ340" s="3"/>
      <c r="EUR340" s="3"/>
      <c r="EUS340" s="3"/>
      <c r="EUT340" s="3"/>
      <c r="EUU340" s="3"/>
      <c r="EUV340" s="3"/>
      <c r="EUW340" s="3"/>
      <c r="EUX340" s="3"/>
      <c r="EUY340" s="3"/>
      <c r="EUZ340" s="3"/>
      <c r="EVA340" s="3"/>
      <c r="EVB340" s="3"/>
      <c r="EVC340" s="3"/>
      <c r="EVD340" s="3"/>
      <c r="EVE340" s="3"/>
      <c r="EVF340" s="3"/>
      <c r="EVG340" s="3"/>
      <c r="EVH340" s="3"/>
      <c r="EVI340" s="3"/>
      <c r="EVJ340" s="3"/>
      <c r="EVK340" s="3"/>
      <c r="EVL340" s="3"/>
      <c r="EVM340" s="3"/>
      <c r="EVN340" s="3"/>
      <c r="EVO340" s="3"/>
      <c r="EVP340" s="3"/>
      <c r="EVQ340" s="3"/>
      <c r="EVR340" s="3"/>
      <c r="EVS340" s="3"/>
      <c r="EVT340" s="3"/>
      <c r="EVU340" s="3"/>
      <c r="EVV340" s="3"/>
      <c r="EVW340" s="3"/>
      <c r="EVX340" s="3"/>
      <c r="EVY340" s="3"/>
      <c r="EVZ340" s="3"/>
      <c r="EWA340" s="3"/>
      <c r="EWB340" s="3"/>
      <c r="EWC340" s="3"/>
      <c r="EWD340" s="3"/>
      <c r="EWE340" s="3"/>
      <c r="EWF340" s="3"/>
      <c r="EWG340" s="3"/>
      <c r="EWH340" s="3"/>
      <c r="EWI340" s="3"/>
      <c r="EWJ340" s="3"/>
      <c r="EWK340" s="3"/>
      <c r="EWL340" s="3"/>
      <c r="EWM340" s="3"/>
      <c r="EWN340" s="3"/>
      <c r="EWO340" s="3"/>
      <c r="EWP340" s="3"/>
      <c r="EWQ340" s="3"/>
      <c r="EWR340" s="3"/>
      <c r="EWS340" s="3"/>
      <c r="EWT340" s="3"/>
      <c r="EWU340" s="3"/>
      <c r="EWV340" s="3"/>
      <c r="EWW340" s="3"/>
      <c r="EWX340" s="3"/>
      <c r="EWY340" s="3"/>
      <c r="EWZ340" s="3"/>
      <c r="EXA340" s="3"/>
      <c r="EXB340" s="3"/>
      <c r="EXC340" s="3"/>
      <c r="EXD340" s="3"/>
      <c r="EXE340" s="3"/>
      <c r="EXF340" s="3"/>
      <c r="EXG340" s="3"/>
      <c r="EXH340" s="3"/>
      <c r="EXI340" s="3"/>
      <c r="EXJ340" s="3"/>
      <c r="EXK340" s="3"/>
      <c r="EXL340" s="3"/>
      <c r="EXM340" s="3"/>
      <c r="EXN340" s="3"/>
      <c r="EXO340" s="3"/>
      <c r="EXP340" s="3"/>
      <c r="EXQ340" s="3"/>
      <c r="EXR340" s="3"/>
      <c r="EXS340" s="3"/>
      <c r="EXT340" s="3"/>
      <c r="EXU340" s="3"/>
      <c r="EXV340" s="3"/>
      <c r="EXW340" s="3"/>
      <c r="EXX340" s="3"/>
      <c r="EXY340" s="3"/>
      <c r="EXZ340" s="3"/>
      <c r="EYA340" s="3"/>
      <c r="EYB340" s="3"/>
      <c r="EYC340" s="3"/>
      <c r="EYD340" s="3"/>
      <c r="EYE340" s="3"/>
      <c r="EYF340" s="3"/>
      <c r="EYG340" s="3"/>
      <c r="EYH340" s="3"/>
      <c r="EYI340" s="3"/>
      <c r="EYJ340" s="3"/>
      <c r="EYK340" s="3"/>
      <c r="EYL340" s="3"/>
      <c r="EYM340" s="3"/>
      <c r="EYN340" s="3"/>
      <c r="EYO340" s="3"/>
      <c r="EYP340" s="3"/>
      <c r="EYQ340" s="3"/>
      <c r="EYR340" s="3"/>
      <c r="EYS340" s="3"/>
      <c r="EYT340" s="3"/>
      <c r="EYU340" s="3"/>
      <c r="EYV340" s="3"/>
      <c r="EYW340" s="3"/>
      <c r="EYX340" s="3"/>
      <c r="EYY340" s="3"/>
      <c r="EYZ340" s="3"/>
      <c r="EZA340" s="3"/>
      <c r="EZB340" s="3"/>
      <c r="EZC340" s="3"/>
      <c r="EZD340" s="3"/>
      <c r="EZE340" s="3"/>
      <c r="EZF340" s="3"/>
      <c r="EZG340" s="3"/>
      <c r="EZH340" s="3"/>
      <c r="EZI340" s="3"/>
      <c r="EZJ340" s="3"/>
      <c r="EZK340" s="3"/>
      <c r="EZL340" s="3"/>
      <c r="EZM340" s="3"/>
      <c r="EZN340" s="3"/>
      <c r="EZO340" s="3"/>
      <c r="EZP340" s="3"/>
      <c r="EZQ340" s="3"/>
      <c r="EZR340" s="3"/>
      <c r="EZS340" s="3"/>
      <c r="EZT340" s="3"/>
      <c r="EZU340" s="3"/>
      <c r="EZV340" s="3"/>
      <c r="EZW340" s="3"/>
      <c r="EZX340" s="3"/>
      <c r="EZY340" s="3"/>
      <c r="EZZ340" s="3"/>
      <c r="FAA340" s="3"/>
      <c r="FAB340" s="3"/>
      <c r="FAC340" s="3"/>
      <c r="FAD340" s="3"/>
      <c r="FAE340" s="3"/>
      <c r="FAF340" s="3"/>
      <c r="FAG340" s="3"/>
      <c r="FAH340" s="3"/>
      <c r="FAI340" s="3"/>
      <c r="FAJ340" s="3"/>
      <c r="FAK340" s="3"/>
      <c r="FAL340" s="3"/>
      <c r="FAM340" s="3"/>
      <c r="FAN340" s="3"/>
      <c r="FAO340" s="3"/>
      <c r="FAP340" s="3"/>
      <c r="FAQ340" s="3"/>
      <c r="FAR340" s="3"/>
      <c r="FAS340" s="3"/>
      <c r="FAT340" s="3"/>
      <c r="FAU340" s="3"/>
      <c r="FAV340" s="3"/>
      <c r="FAW340" s="3"/>
      <c r="FAX340" s="3"/>
      <c r="FAY340" s="3"/>
      <c r="FAZ340" s="3"/>
      <c r="FBA340" s="3"/>
      <c r="FBB340" s="3"/>
      <c r="FBC340" s="3"/>
      <c r="FBD340" s="3"/>
      <c r="FBE340" s="3"/>
      <c r="FBF340" s="3"/>
      <c r="FBG340" s="3"/>
      <c r="FBH340" s="3"/>
      <c r="FBI340" s="3"/>
      <c r="FBJ340" s="3"/>
      <c r="FBK340" s="3"/>
      <c r="FBL340" s="3"/>
      <c r="FBM340" s="3"/>
      <c r="FBN340" s="3"/>
      <c r="FBO340" s="3"/>
      <c r="FBP340" s="3"/>
      <c r="FBQ340" s="3"/>
      <c r="FBR340" s="3"/>
      <c r="FBS340" s="3"/>
      <c r="FBT340" s="3"/>
      <c r="FBU340" s="3"/>
      <c r="FBV340" s="3"/>
      <c r="FBW340" s="3"/>
      <c r="FBX340" s="3"/>
      <c r="FBY340" s="3"/>
      <c r="FBZ340" s="3"/>
      <c r="FCA340" s="3"/>
      <c r="FCB340" s="3"/>
      <c r="FCC340" s="3"/>
      <c r="FCD340" s="3"/>
      <c r="FCE340" s="3"/>
      <c r="FCF340" s="3"/>
      <c r="FCG340" s="3"/>
      <c r="FCH340" s="3"/>
      <c r="FCI340" s="3"/>
      <c r="FCJ340" s="3"/>
      <c r="FCK340" s="3"/>
      <c r="FCL340" s="3"/>
      <c r="FCM340" s="3"/>
      <c r="FCN340" s="3"/>
      <c r="FCO340" s="3"/>
      <c r="FCP340" s="3"/>
      <c r="FCQ340" s="3"/>
      <c r="FCR340" s="3"/>
      <c r="FCS340" s="3"/>
      <c r="FCT340" s="3"/>
      <c r="FCU340" s="3"/>
      <c r="FCV340" s="3"/>
      <c r="FCW340" s="3"/>
      <c r="FCX340" s="3"/>
      <c r="FCY340" s="3"/>
      <c r="FCZ340" s="3"/>
      <c r="FDA340" s="3"/>
      <c r="FDB340" s="3"/>
      <c r="FDC340" s="3"/>
      <c r="FDD340" s="3"/>
      <c r="FDE340" s="3"/>
      <c r="FDF340" s="3"/>
      <c r="FDG340" s="3"/>
      <c r="FDH340" s="3"/>
      <c r="FDI340" s="3"/>
      <c r="FDJ340" s="3"/>
      <c r="FDK340" s="3"/>
      <c r="FDL340" s="3"/>
      <c r="FDM340" s="3"/>
      <c r="FDN340" s="3"/>
      <c r="FDO340" s="3"/>
      <c r="FDP340" s="3"/>
      <c r="FDQ340" s="3"/>
      <c r="FDR340" s="3"/>
      <c r="FDS340" s="3"/>
      <c r="FDT340" s="3"/>
      <c r="FDU340" s="3"/>
      <c r="FDV340" s="3"/>
      <c r="FDW340" s="3"/>
      <c r="FDX340" s="3"/>
      <c r="FDY340" s="3"/>
      <c r="FDZ340" s="3"/>
      <c r="FEA340" s="3"/>
      <c r="FEB340" s="3"/>
      <c r="FEC340" s="3"/>
      <c r="FED340" s="3"/>
      <c r="FEE340" s="3"/>
      <c r="FEF340" s="3"/>
      <c r="FEG340" s="3"/>
      <c r="FEH340" s="3"/>
      <c r="FEI340" s="3"/>
      <c r="FEJ340" s="3"/>
      <c r="FEK340" s="3"/>
      <c r="FEL340" s="3"/>
      <c r="FEM340" s="3"/>
      <c r="FEN340" s="3"/>
      <c r="FEO340" s="3"/>
      <c r="FEP340" s="3"/>
      <c r="FEQ340" s="3"/>
      <c r="FER340" s="3"/>
      <c r="FES340" s="3"/>
      <c r="FET340" s="3"/>
      <c r="FEU340" s="3"/>
      <c r="FEV340" s="3"/>
      <c r="FEW340" s="3"/>
      <c r="FEX340" s="3"/>
      <c r="FEY340" s="3"/>
      <c r="FEZ340" s="3"/>
      <c r="FFA340" s="3"/>
      <c r="FFB340" s="3"/>
      <c r="FFC340" s="3"/>
      <c r="FFD340" s="3"/>
      <c r="FFE340" s="3"/>
      <c r="FFF340" s="3"/>
      <c r="FFG340" s="3"/>
      <c r="FFH340" s="3"/>
      <c r="FFI340" s="3"/>
      <c r="FFJ340" s="3"/>
      <c r="FFK340" s="3"/>
      <c r="FFL340" s="3"/>
      <c r="FFM340" s="3"/>
      <c r="FFN340" s="3"/>
      <c r="FFO340" s="3"/>
      <c r="FFP340" s="3"/>
      <c r="FFQ340" s="3"/>
      <c r="FFR340" s="3"/>
      <c r="FFS340" s="3"/>
      <c r="FFT340" s="3"/>
      <c r="FFU340" s="3"/>
      <c r="FFV340" s="3"/>
      <c r="FFW340" s="3"/>
      <c r="FFX340" s="3"/>
      <c r="FFY340" s="3"/>
      <c r="FFZ340" s="3"/>
      <c r="FGA340" s="3"/>
      <c r="FGB340" s="3"/>
      <c r="FGC340" s="3"/>
      <c r="FGD340" s="3"/>
      <c r="FGE340" s="3"/>
      <c r="FGF340" s="3"/>
      <c r="FGG340" s="3"/>
      <c r="FGH340" s="3"/>
      <c r="FGI340" s="3"/>
      <c r="FGJ340" s="3"/>
      <c r="FGK340" s="3"/>
      <c r="FGL340" s="3"/>
      <c r="FGM340" s="3"/>
      <c r="FGN340" s="3"/>
      <c r="FGO340" s="3"/>
      <c r="FGP340" s="3"/>
      <c r="FGQ340" s="3"/>
      <c r="FGR340" s="3"/>
      <c r="FGS340" s="3"/>
      <c r="FGT340" s="3"/>
      <c r="FGU340" s="3"/>
      <c r="FGV340" s="3"/>
      <c r="FGW340" s="3"/>
      <c r="FGX340" s="3"/>
      <c r="FGY340" s="3"/>
      <c r="FGZ340" s="3"/>
      <c r="FHA340" s="3"/>
      <c r="FHB340" s="3"/>
      <c r="FHC340" s="3"/>
      <c r="FHD340" s="3"/>
      <c r="FHE340" s="3"/>
      <c r="FHF340" s="3"/>
      <c r="FHG340" s="3"/>
      <c r="FHH340" s="3"/>
      <c r="FHI340" s="3"/>
      <c r="FHJ340" s="3"/>
      <c r="FHK340" s="3"/>
      <c r="FHL340" s="3"/>
      <c r="FHM340" s="3"/>
      <c r="FHN340" s="3"/>
      <c r="FHO340" s="3"/>
      <c r="FHP340" s="3"/>
      <c r="FHQ340" s="3"/>
      <c r="FHR340" s="3"/>
      <c r="FHS340" s="3"/>
      <c r="FHT340" s="3"/>
      <c r="FHU340" s="3"/>
      <c r="FHV340" s="3"/>
      <c r="FHW340" s="3"/>
      <c r="FHX340" s="3"/>
      <c r="FHY340" s="3"/>
      <c r="FHZ340" s="3"/>
      <c r="FIA340" s="3"/>
      <c r="FIB340" s="3"/>
      <c r="FIC340" s="3"/>
      <c r="FID340" s="3"/>
      <c r="FIE340" s="3"/>
      <c r="FIF340" s="3"/>
      <c r="FIG340" s="3"/>
      <c r="FIH340" s="3"/>
      <c r="FII340" s="3"/>
      <c r="FIJ340" s="3"/>
      <c r="FIK340" s="3"/>
      <c r="FIL340" s="3"/>
      <c r="FIM340" s="3"/>
      <c r="FIN340" s="3"/>
      <c r="FIO340" s="3"/>
      <c r="FIP340" s="3"/>
      <c r="FIQ340" s="3"/>
      <c r="FIR340" s="3"/>
      <c r="FIS340" s="3"/>
      <c r="FIT340" s="3"/>
      <c r="FIU340" s="3"/>
      <c r="FIV340" s="3"/>
      <c r="FIW340" s="3"/>
      <c r="FIX340" s="3"/>
      <c r="FIY340" s="3"/>
      <c r="FIZ340" s="3"/>
      <c r="FJA340" s="3"/>
      <c r="FJB340" s="3"/>
      <c r="FJC340" s="3"/>
      <c r="FJD340" s="3"/>
      <c r="FJE340" s="3"/>
      <c r="FJF340" s="3"/>
      <c r="FJG340" s="3"/>
      <c r="FJH340" s="3"/>
      <c r="FJI340" s="3"/>
      <c r="FJJ340" s="3"/>
      <c r="FJK340" s="3"/>
      <c r="FJL340" s="3"/>
      <c r="FJM340" s="3"/>
      <c r="FJN340" s="3"/>
      <c r="FJO340" s="3"/>
      <c r="FJP340" s="3"/>
      <c r="FJQ340" s="3"/>
      <c r="FJR340" s="3"/>
      <c r="FJS340" s="3"/>
      <c r="FJT340" s="3"/>
      <c r="FJU340" s="3"/>
      <c r="FJV340" s="3"/>
      <c r="FJW340" s="3"/>
      <c r="FJX340" s="3"/>
      <c r="FJY340" s="3"/>
      <c r="FJZ340" s="3"/>
      <c r="FKA340" s="3"/>
      <c r="FKB340" s="3"/>
      <c r="FKC340" s="3"/>
      <c r="FKD340" s="3"/>
      <c r="FKE340" s="3"/>
      <c r="FKF340" s="3"/>
      <c r="FKG340" s="3"/>
      <c r="FKH340" s="3"/>
      <c r="FKI340" s="3"/>
      <c r="FKJ340" s="3"/>
      <c r="FKK340" s="3"/>
      <c r="FKL340" s="3"/>
      <c r="FKM340" s="3"/>
      <c r="FKN340" s="3"/>
      <c r="FKO340" s="3"/>
      <c r="FKP340" s="3"/>
      <c r="FKQ340" s="3"/>
      <c r="FKR340" s="3"/>
      <c r="FKS340" s="3"/>
      <c r="FKT340" s="3"/>
      <c r="FKU340" s="3"/>
      <c r="FKV340" s="3"/>
      <c r="FKW340" s="3"/>
      <c r="FKX340" s="3"/>
      <c r="FKY340" s="3"/>
      <c r="FKZ340" s="3"/>
      <c r="FLA340" s="3"/>
      <c r="FLB340" s="3"/>
      <c r="FLC340" s="3"/>
      <c r="FLD340" s="3"/>
      <c r="FLE340" s="3"/>
      <c r="FLF340" s="3"/>
      <c r="FLG340" s="3"/>
      <c r="FLH340" s="3"/>
      <c r="FLI340" s="3"/>
      <c r="FLJ340" s="3"/>
      <c r="FLK340" s="3"/>
      <c r="FLL340" s="3"/>
      <c r="FLM340" s="3"/>
      <c r="FLN340" s="3"/>
      <c r="FLO340" s="3"/>
      <c r="FLP340" s="3"/>
      <c r="FLQ340" s="3"/>
      <c r="FLR340" s="3"/>
      <c r="FLS340" s="3"/>
      <c r="FLT340" s="3"/>
      <c r="FLU340" s="3"/>
      <c r="FLV340" s="3"/>
      <c r="FLW340" s="3"/>
      <c r="FLX340" s="3"/>
      <c r="FLY340" s="3"/>
      <c r="FLZ340" s="3"/>
      <c r="FMA340" s="3"/>
      <c r="FMB340" s="3"/>
      <c r="FMC340" s="3"/>
      <c r="FMD340" s="3"/>
      <c r="FME340" s="3"/>
      <c r="FMF340" s="3"/>
      <c r="FMG340" s="3"/>
      <c r="FMH340" s="3"/>
      <c r="FMI340" s="3"/>
      <c r="FMJ340" s="3"/>
      <c r="FMK340" s="3"/>
      <c r="FML340" s="3"/>
      <c r="FMM340" s="3"/>
      <c r="FMN340" s="3"/>
      <c r="FMO340" s="3"/>
      <c r="FMP340" s="3"/>
      <c r="FMQ340" s="3"/>
      <c r="FMR340" s="3"/>
      <c r="FMS340" s="3"/>
      <c r="FMT340" s="3"/>
      <c r="FMU340" s="3"/>
      <c r="FMV340" s="3"/>
      <c r="FMW340" s="3"/>
      <c r="FMX340" s="3"/>
      <c r="FMY340" s="3"/>
      <c r="FMZ340" s="3"/>
      <c r="FNA340" s="3"/>
      <c r="FNB340" s="3"/>
      <c r="FNC340" s="3"/>
      <c r="FND340" s="3"/>
      <c r="FNE340" s="3"/>
      <c r="FNF340" s="3"/>
      <c r="FNG340" s="3"/>
      <c r="FNH340" s="3"/>
      <c r="FNI340" s="3"/>
      <c r="FNJ340" s="3"/>
      <c r="FNK340" s="3"/>
      <c r="FNL340" s="3"/>
      <c r="FNM340" s="3"/>
      <c r="FNN340" s="3"/>
      <c r="FNO340" s="3"/>
      <c r="FNP340" s="3"/>
      <c r="FNQ340" s="3"/>
      <c r="FNR340" s="3"/>
      <c r="FNS340" s="3"/>
      <c r="FNT340" s="3"/>
      <c r="FNU340" s="3"/>
      <c r="FNV340" s="3"/>
      <c r="FNW340" s="3"/>
      <c r="FNX340" s="3"/>
      <c r="FNY340" s="3"/>
      <c r="FNZ340" s="3"/>
      <c r="FOA340" s="3"/>
      <c r="FOB340" s="3"/>
      <c r="FOC340" s="3"/>
      <c r="FOD340" s="3"/>
      <c r="FOE340" s="3"/>
      <c r="FOF340" s="3"/>
      <c r="FOG340" s="3"/>
      <c r="FOH340" s="3"/>
      <c r="FOI340" s="3"/>
      <c r="FOJ340" s="3"/>
      <c r="FOK340" s="3"/>
      <c r="FOL340" s="3"/>
      <c r="FOM340" s="3"/>
      <c r="FON340" s="3"/>
      <c r="FOO340" s="3"/>
      <c r="FOP340" s="3"/>
      <c r="FOQ340" s="3"/>
      <c r="FOR340" s="3"/>
      <c r="FOS340" s="3"/>
      <c r="FOT340" s="3"/>
      <c r="FOU340" s="3"/>
      <c r="FOV340" s="3"/>
      <c r="FOW340" s="3"/>
      <c r="FOX340" s="3"/>
      <c r="FOY340" s="3"/>
      <c r="FOZ340" s="3"/>
      <c r="FPA340" s="3"/>
      <c r="FPB340" s="3"/>
      <c r="FPC340" s="3"/>
      <c r="FPD340" s="3"/>
      <c r="FPE340" s="3"/>
      <c r="FPF340" s="3"/>
      <c r="FPG340" s="3"/>
      <c r="FPH340" s="3"/>
      <c r="FPI340" s="3"/>
      <c r="FPJ340" s="3"/>
      <c r="FPK340" s="3"/>
      <c r="FPL340" s="3"/>
      <c r="FPM340" s="3"/>
      <c r="FPN340" s="3"/>
      <c r="FPO340" s="3"/>
      <c r="FPP340" s="3"/>
      <c r="FPQ340" s="3"/>
      <c r="FPR340" s="3"/>
      <c r="FPS340" s="3"/>
      <c r="FPT340" s="3"/>
      <c r="FPU340" s="3"/>
      <c r="FPV340" s="3"/>
      <c r="FPW340" s="3"/>
      <c r="FPX340" s="3"/>
      <c r="FPY340" s="3"/>
      <c r="FPZ340" s="3"/>
      <c r="FQA340" s="3"/>
      <c r="FQB340" s="3"/>
      <c r="FQC340" s="3"/>
      <c r="FQD340" s="3"/>
      <c r="FQE340" s="3"/>
      <c r="FQF340" s="3"/>
      <c r="FQG340" s="3"/>
      <c r="FQH340" s="3"/>
      <c r="FQI340" s="3"/>
      <c r="FQJ340" s="3"/>
      <c r="FQK340" s="3"/>
      <c r="FQL340" s="3"/>
      <c r="FQM340" s="3"/>
      <c r="FQN340" s="3"/>
      <c r="FQO340" s="3"/>
      <c r="FQP340" s="3"/>
      <c r="FQQ340" s="3"/>
      <c r="FQR340" s="3"/>
      <c r="FQS340" s="3"/>
      <c r="FQT340" s="3"/>
      <c r="FQU340" s="3"/>
      <c r="FQV340" s="3"/>
      <c r="FQW340" s="3"/>
      <c r="FQX340" s="3"/>
      <c r="FQY340" s="3"/>
      <c r="FQZ340" s="3"/>
      <c r="FRA340" s="3"/>
      <c r="FRB340" s="3"/>
      <c r="FRC340" s="3"/>
      <c r="FRD340" s="3"/>
      <c r="FRE340" s="3"/>
      <c r="FRF340" s="3"/>
      <c r="FRG340" s="3"/>
      <c r="FRH340" s="3"/>
      <c r="FRI340" s="3"/>
      <c r="FRJ340" s="3"/>
      <c r="FRK340" s="3"/>
      <c r="FRL340" s="3"/>
      <c r="FRM340" s="3"/>
      <c r="FRN340" s="3"/>
      <c r="FRO340" s="3"/>
      <c r="FRP340" s="3"/>
      <c r="FRQ340" s="3"/>
      <c r="FRR340" s="3"/>
      <c r="FRS340" s="3"/>
      <c r="FRT340" s="3"/>
      <c r="FRU340" s="3"/>
      <c r="FRV340" s="3"/>
      <c r="FRW340" s="3"/>
      <c r="FRX340" s="3"/>
      <c r="FRY340" s="3"/>
      <c r="FRZ340" s="3"/>
      <c r="FSA340" s="3"/>
      <c r="FSB340" s="3"/>
      <c r="FSC340" s="3"/>
      <c r="FSD340" s="3"/>
      <c r="FSE340" s="3"/>
      <c r="FSF340" s="3"/>
      <c r="FSG340" s="3"/>
      <c r="FSH340" s="3"/>
      <c r="FSI340" s="3"/>
      <c r="FSJ340" s="3"/>
      <c r="FSK340" s="3"/>
      <c r="FSL340" s="3"/>
      <c r="FSM340" s="3"/>
      <c r="FSN340" s="3"/>
      <c r="FSO340" s="3"/>
      <c r="FSP340" s="3"/>
      <c r="FSQ340" s="3"/>
      <c r="FSR340" s="3"/>
      <c r="FSS340" s="3"/>
      <c r="FST340" s="3"/>
      <c r="FSU340" s="3"/>
      <c r="FSV340" s="3"/>
      <c r="FSW340" s="3"/>
      <c r="FSX340" s="3"/>
      <c r="FSY340" s="3"/>
      <c r="FSZ340" s="3"/>
      <c r="FTA340" s="3"/>
      <c r="FTB340" s="3"/>
      <c r="FTC340" s="3"/>
      <c r="FTD340" s="3"/>
      <c r="FTE340" s="3"/>
      <c r="FTF340" s="3"/>
      <c r="FTG340" s="3"/>
      <c r="FTH340" s="3"/>
      <c r="FTI340" s="3"/>
      <c r="FTJ340" s="3"/>
      <c r="FTK340" s="3"/>
      <c r="FTL340" s="3"/>
      <c r="FTM340" s="3"/>
      <c r="FTN340" s="3"/>
      <c r="FTO340" s="3"/>
      <c r="FTP340" s="3"/>
      <c r="FTQ340" s="3"/>
      <c r="FTR340" s="3"/>
      <c r="FTS340" s="3"/>
      <c r="FTT340" s="3"/>
      <c r="FTU340" s="3"/>
      <c r="FTV340" s="3"/>
      <c r="FTW340" s="3"/>
      <c r="FTX340" s="3"/>
      <c r="FTY340" s="3"/>
      <c r="FTZ340" s="3"/>
      <c r="FUA340" s="3"/>
      <c r="FUB340" s="3"/>
      <c r="FUC340" s="3"/>
      <c r="FUD340" s="3"/>
      <c r="FUE340" s="3"/>
      <c r="FUF340" s="3"/>
      <c r="FUG340" s="3"/>
      <c r="FUH340" s="3"/>
      <c r="FUI340" s="3"/>
      <c r="FUJ340" s="3"/>
      <c r="FUK340" s="3"/>
      <c r="FUL340" s="3"/>
      <c r="FUM340" s="3"/>
      <c r="FUN340" s="3"/>
      <c r="FUO340" s="3"/>
      <c r="FUP340" s="3"/>
      <c r="FUQ340" s="3"/>
      <c r="FUR340" s="3"/>
      <c r="FUS340" s="3"/>
      <c r="FUT340" s="3"/>
      <c r="FUU340" s="3"/>
      <c r="FUV340" s="3"/>
      <c r="FUW340" s="3"/>
      <c r="FUX340" s="3"/>
      <c r="FUY340" s="3"/>
      <c r="FUZ340" s="3"/>
      <c r="FVA340" s="3"/>
      <c r="FVB340" s="3"/>
      <c r="FVC340" s="3"/>
      <c r="FVD340" s="3"/>
      <c r="FVE340" s="3"/>
      <c r="FVF340" s="3"/>
      <c r="FVG340" s="3"/>
      <c r="FVH340" s="3"/>
      <c r="FVI340" s="3"/>
      <c r="FVJ340" s="3"/>
      <c r="FVK340" s="3"/>
      <c r="FVL340" s="3"/>
      <c r="FVM340" s="3"/>
      <c r="FVN340" s="3"/>
      <c r="FVO340" s="3"/>
      <c r="FVP340" s="3"/>
      <c r="FVQ340" s="3"/>
      <c r="FVR340" s="3"/>
      <c r="FVS340" s="3"/>
      <c r="FVT340" s="3"/>
      <c r="FVU340" s="3"/>
      <c r="FVV340" s="3"/>
      <c r="FVW340" s="3"/>
      <c r="FVX340" s="3"/>
      <c r="FVY340" s="3"/>
      <c r="FVZ340" s="3"/>
      <c r="FWA340" s="3"/>
      <c r="FWB340" s="3"/>
      <c r="FWC340" s="3"/>
      <c r="FWD340" s="3"/>
      <c r="FWE340" s="3"/>
      <c r="FWF340" s="3"/>
      <c r="FWG340" s="3"/>
      <c r="FWH340" s="3"/>
      <c r="FWI340" s="3"/>
      <c r="FWJ340" s="3"/>
      <c r="FWK340" s="3"/>
      <c r="FWL340" s="3"/>
      <c r="FWM340" s="3"/>
      <c r="FWN340" s="3"/>
      <c r="FWO340" s="3"/>
      <c r="FWP340" s="3"/>
      <c r="FWQ340" s="3"/>
      <c r="FWR340" s="3"/>
      <c r="FWS340" s="3"/>
      <c r="FWT340" s="3"/>
      <c r="FWU340" s="3"/>
      <c r="FWV340" s="3"/>
      <c r="FWW340" s="3"/>
      <c r="FWX340" s="3"/>
      <c r="FWY340" s="3"/>
      <c r="FWZ340" s="3"/>
      <c r="FXA340" s="3"/>
      <c r="FXB340" s="3"/>
      <c r="FXC340" s="3"/>
      <c r="FXD340" s="3"/>
      <c r="FXE340" s="3"/>
      <c r="FXF340" s="3"/>
      <c r="FXG340" s="3"/>
      <c r="FXH340" s="3"/>
      <c r="FXI340" s="3"/>
      <c r="FXJ340" s="3"/>
      <c r="FXK340" s="3"/>
      <c r="FXL340" s="3"/>
      <c r="FXM340" s="3"/>
      <c r="FXN340" s="3"/>
      <c r="FXO340" s="3"/>
      <c r="FXP340" s="3"/>
      <c r="FXQ340" s="3"/>
      <c r="FXR340" s="3"/>
      <c r="FXS340" s="3"/>
      <c r="FXT340" s="3"/>
      <c r="FXU340" s="3"/>
      <c r="FXV340" s="3"/>
      <c r="FXW340" s="3"/>
      <c r="FXX340" s="3"/>
      <c r="FXY340" s="3"/>
      <c r="FXZ340" s="3"/>
      <c r="FYA340" s="3"/>
      <c r="FYB340" s="3"/>
      <c r="FYC340" s="3"/>
      <c r="FYD340" s="3"/>
      <c r="FYE340" s="3"/>
      <c r="FYF340" s="3"/>
      <c r="FYG340" s="3"/>
      <c r="FYH340" s="3"/>
      <c r="FYI340" s="3"/>
      <c r="FYJ340" s="3"/>
      <c r="FYK340" s="3"/>
      <c r="FYL340" s="3"/>
      <c r="FYM340" s="3"/>
      <c r="FYN340" s="3"/>
      <c r="FYO340" s="3"/>
      <c r="FYP340" s="3"/>
      <c r="FYQ340" s="3"/>
      <c r="FYR340" s="3"/>
      <c r="FYS340" s="3"/>
      <c r="FYT340" s="3"/>
      <c r="FYU340" s="3"/>
      <c r="FYV340" s="3"/>
      <c r="FYW340" s="3"/>
      <c r="FYX340" s="3"/>
      <c r="FYY340" s="3"/>
      <c r="FYZ340" s="3"/>
      <c r="FZA340" s="3"/>
      <c r="FZB340" s="3"/>
      <c r="FZC340" s="3"/>
      <c r="FZD340" s="3"/>
      <c r="FZE340" s="3"/>
      <c r="FZF340" s="3"/>
      <c r="FZG340" s="3"/>
      <c r="FZH340" s="3"/>
      <c r="FZI340" s="3"/>
      <c r="FZJ340" s="3"/>
      <c r="FZK340" s="3"/>
      <c r="FZL340" s="3"/>
      <c r="FZM340" s="3"/>
      <c r="FZN340" s="3"/>
      <c r="FZO340" s="3"/>
      <c r="FZP340" s="3"/>
      <c r="FZQ340" s="3"/>
      <c r="FZR340" s="3"/>
      <c r="FZS340" s="3"/>
      <c r="FZT340" s="3"/>
      <c r="FZU340" s="3"/>
      <c r="FZV340" s="3"/>
      <c r="FZW340" s="3"/>
      <c r="FZX340" s="3"/>
      <c r="FZY340" s="3"/>
      <c r="FZZ340" s="3"/>
      <c r="GAA340" s="3"/>
      <c r="GAB340" s="3"/>
      <c r="GAC340" s="3"/>
      <c r="GAD340" s="3"/>
      <c r="GAE340" s="3"/>
      <c r="GAF340" s="3"/>
      <c r="GAG340" s="3"/>
      <c r="GAH340" s="3"/>
      <c r="GAI340" s="3"/>
      <c r="GAJ340" s="3"/>
      <c r="GAK340" s="3"/>
      <c r="GAL340" s="3"/>
      <c r="GAM340" s="3"/>
      <c r="GAN340" s="3"/>
      <c r="GAO340" s="3"/>
      <c r="GAP340" s="3"/>
      <c r="GAQ340" s="3"/>
      <c r="GAR340" s="3"/>
      <c r="GAS340" s="3"/>
      <c r="GAT340" s="3"/>
      <c r="GAU340" s="3"/>
      <c r="GAV340" s="3"/>
      <c r="GAW340" s="3"/>
      <c r="GAX340" s="3"/>
      <c r="GAY340" s="3"/>
      <c r="GAZ340" s="3"/>
      <c r="GBA340" s="3"/>
      <c r="GBB340" s="3"/>
      <c r="GBC340" s="3"/>
      <c r="GBD340" s="3"/>
      <c r="GBE340" s="3"/>
      <c r="GBF340" s="3"/>
      <c r="GBG340" s="3"/>
      <c r="GBH340" s="3"/>
      <c r="GBI340" s="3"/>
      <c r="GBJ340" s="3"/>
      <c r="GBK340" s="3"/>
      <c r="GBL340" s="3"/>
      <c r="GBM340" s="3"/>
      <c r="GBN340" s="3"/>
      <c r="GBO340" s="3"/>
      <c r="GBP340" s="3"/>
      <c r="GBQ340" s="3"/>
      <c r="GBR340" s="3"/>
      <c r="GBS340" s="3"/>
      <c r="GBT340" s="3"/>
      <c r="GBU340" s="3"/>
      <c r="GBV340" s="3"/>
      <c r="GBW340" s="3"/>
      <c r="GBX340" s="3"/>
      <c r="GBY340" s="3"/>
      <c r="GBZ340" s="3"/>
      <c r="GCA340" s="3"/>
      <c r="GCB340" s="3"/>
      <c r="GCC340" s="3"/>
      <c r="GCD340" s="3"/>
      <c r="GCE340" s="3"/>
      <c r="GCF340" s="3"/>
      <c r="GCG340" s="3"/>
      <c r="GCH340" s="3"/>
      <c r="GCI340" s="3"/>
      <c r="GCJ340" s="3"/>
      <c r="GCK340" s="3"/>
      <c r="GCL340" s="3"/>
      <c r="GCM340" s="3"/>
      <c r="GCN340" s="3"/>
      <c r="GCO340" s="3"/>
      <c r="GCP340" s="3"/>
      <c r="GCQ340" s="3"/>
      <c r="GCR340" s="3"/>
      <c r="GCS340" s="3"/>
      <c r="GCT340" s="3"/>
      <c r="GCU340" s="3"/>
      <c r="GCV340" s="3"/>
      <c r="GCW340" s="3"/>
      <c r="GCX340" s="3"/>
      <c r="GCY340" s="3"/>
      <c r="GCZ340" s="3"/>
      <c r="GDA340" s="3"/>
      <c r="GDB340" s="3"/>
      <c r="GDC340" s="3"/>
      <c r="GDD340" s="3"/>
      <c r="GDE340" s="3"/>
      <c r="GDF340" s="3"/>
      <c r="GDG340" s="3"/>
      <c r="GDH340" s="3"/>
      <c r="GDI340" s="3"/>
      <c r="GDJ340" s="3"/>
      <c r="GDK340" s="3"/>
      <c r="GDL340" s="3"/>
      <c r="GDM340" s="3"/>
      <c r="GDN340" s="3"/>
      <c r="GDO340" s="3"/>
      <c r="GDP340" s="3"/>
      <c r="GDQ340" s="3"/>
      <c r="GDR340" s="3"/>
      <c r="GDS340" s="3"/>
      <c r="GDT340" s="3"/>
      <c r="GDU340" s="3"/>
      <c r="GDV340" s="3"/>
      <c r="GDW340" s="3"/>
      <c r="GDX340" s="3"/>
      <c r="GDY340" s="3"/>
      <c r="GDZ340" s="3"/>
      <c r="GEA340" s="3"/>
      <c r="GEB340" s="3"/>
      <c r="GEC340" s="3"/>
      <c r="GED340" s="3"/>
      <c r="GEE340" s="3"/>
      <c r="GEF340" s="3"/>
      <c r="GEG340" s="3"/>
      <c r="GEH340" s="3"/>
      <c r="GEI340" s="3"/>
      <c r="GEJ340" s="3"/>
      <c r="GEK340" s="3"/>
      <c r="GEL340" s="3"/>
      <c r="GEM340" s="3"/>
      <c r="GEN340" s="3"/>
      <c r="GEO340" s="3"/>
      <c r="GEP340" s="3"/>
      <c r="GEQ340" s="3"/>
      <c r="GER340" s="3"/>
      <c r="GES340" s="3"/>
      <c r="GET340" s="3"/>
      <c r="GEU340" s="3"/>
      <c r="GEV340" s="3"/>
      <c r="GEW340" s="3"/>
      <c r="GEX340" s="3"/>
      <c r="GEY340" s="3"/>
      <c r="GEZ340" s="3"/>
      <c r="GFA340" s="3"/>
      <c r="GFB340" s="3"/>
      <c r="GFC340" s="3"/>
      <c r="GFD340" s="3"/>
      <c r="GFE340" s="3"/>
      <c r="GFF340" s="3"/>
      <c r="GFG340" s="3"/>
      <c r="GFH340" s="3"/>
      <c r="GFI340" s="3"/>
      <c r="GFJ340" s="3"/>
      <c r="GFK340" s="3"/>
      <c r="GFL340" s="3"/>
      <c r="GFM340" s="3"/>
      <c r="GFN340" s="3"/>
      <c r="GFO340" s="3"/>
      <c r="GFP340" s="3"/>
      <c r="GFQ340" s="3"/>
      <c r="GFR340" s="3"/>
      <c r="GFS340" s="3"/>
      <c r="GFT340" s="3"/>
      <c r="GFU340" s="3"/>
      <c r="GFV340" s="3"/>
      <c r="GFW340" s="3"/>
      <c r="GFX340" s="3"/>
      <c r="GFY340" s="3"/>
      <c r="GFZ340" s="3"/>
      <c r="GGA340" s="3"/>
      <c r="GGB340" s="3"/>
      <c r="GGC340" s="3"/>
      <c r="GGD340" s="3"/>
      <c r="GGE340" s="3"/>
      <c r="GGF340" s="3"/>
      <c r="GGG340" s="3"/>
      <c r="GGH340" s="3"/>
      <c r="GGI340" s="3"/>
      <c r="GGJ340" s="3"/>
      <c r="GGK340" s="3"/>
      <c r="GGL340" s="3"/>
      <c r="GGM340" s="3"/>
      <c r="GGN340" s="3"/>
      <c r="GGO340" s="3"/>
      <c r="GGP340" s="3"/>
      <c r="GGQ340" s="3"/>
      <c r="GGR340" s="3"/>
      <c r="GGS340" s="3"/>
      <c r="GGT340" s="3"/>
      <c r="GGU340" s="3"/>
      <c r="GGV340" s="3"/>
      <c r="GGW340" s="3"/>
      <c r="GGX340" s="3"/>
      <c r="GGY340" s="3"/>
      <c r="GGZ340" s="3"/>
      <c r="GHA340" s="3"/>
      <c r="GHB340" s="3"/>
      <c r="GHC340" s="3"/>
      <c r="GHD340" s="3"/>
      <c r="GHE340" s="3"/>
      <c r="GHF340" s="3"/>
      <c r="GHG340" s="3"/>
      <c r="GHH340" s="3"/>
      <c r="GHI340" s="3"/>
      <c r="GHJ340" s="3"/>
      <c r="GHK340" s="3"/>
      <c r="GHL340" s="3"/>
      <c r="GHM340" s="3"/>
      <c r="GHN340" s="3"/>
      <c r="GHO340" s="3"/>
      <c r="GHP340" s="3"/>
      <c r="GHQ340" s="3"/>
      <c r="GHR340" s="3"/>
      <c r="GHS340" s="3"/>
      <c r="GHT340" s="3"/>
      <c r="GHU340" s="3"/>
      <c r="GHV340" s="3"/>
      <c r="GHW340" s="3"/>
      <c r="GHX340" s="3"/>
      <c r="GHY340" s="3"/>
      <c r="GHZ340" s="3"/>
      <c r="GIA340" s="3"/>
      <c r="GIB340" s="3"/>
      <c r="GIC340" s="3"/>
      <c r="GID340" s="3"/>
      <c r="GIE340" s="3"/>
      <c r="GIF340" s="3"/>
      <c r="GIG340" s="3"/>
      <c r="GIH340" s="3"/>
      <c r="GII340" s="3"/>
      <c r="GIJ340" s="3"/>
      <c r="GIK340" s="3"/>
      <c r="GIL340" s="3"/>
      <c r="GIM340" s="3"/>
      <c r="GIN340" s="3"/>
      <c r="GIO340" s="3"/>
      <c r="GIP340" s="3"/>
      <c r="GIQ340" s="3"/>
      <c r="GIR340" s="3"/>
      <c r="GIS340" s="3"/>
      <c r="GIT340" s="3"/>
      <c r="GIU340" s="3"/>
      <c r="GIV340" s="3"/>
      <c r="GIW340" s="3"/>
      <c r="GIX340" s="3"/>
      <c r="GIY340" s="3"/>
      <c r="GIZ340" s="3"/>
      <c r="GJA340" s="3"/>
      <c r="GJB340" s="3"/>
      <c r="GJC340" s="3"/>
      <c r="GJD340" s="3"/>
      <c r="GJE340" s="3"/>
      <c r="GJF340" s="3"/>
      <c r="GJG340" s="3"/>
      <c r="GJH340" s="3"/>
      <c r="GJI340" s="3"/>
      <c r="GJJ340" s="3"/>
      <c r="GJK340" s="3"/>
      <c r="GJL340" s="3"/>
      <c r="GJM340" s="3"/>
      <c r="GJN340" s="3"/>
      <c r="GJO340" s="3"/>
      <c r="GJP340" s="3"/>
      <c r="GJQ340" s="3"/>
      <c r="GJR340" s="3"/>
      <c r="GJS340" s="3"/>
      <c r="GJT340" s="3"/>
      <c r="GJU340" s="3"/>
      <c r="GJV340" s="3"/>
      <c r="GJW340" s="3"/>
      <c r="GJX340" s="3"/>
      <c r="GJY340" s="3"/>
      <c r="GJZ340" s="3"/>
      <c r="GKA340" s="3"/>
      <c r="GKB340" s="3"/>
      <c r="GKC340" s="3"/>
      <c r="GKD340" s="3"/>
      <c r="GKE340" s="3"/>
      <c r="GKF340" s="3"/>
      <c r="GKG340" s="3"/>
      <c r="GKH340" s="3"/>
      <c r="GKI340" s="3"/>
      <c r="GKJ340" s="3"/>
      <c r="GKK340" s="3"/>
      <c r="GKL340" s="3"/>
      <c r="GKM340" s="3"/>
      <c r="GKN340" s="3"/>
      <c r="GKO340" s="3"/>
      <c r="GKP340" s="3"/>
      <c r="GKQ340" s="3"/>
      <c r="GKR340" s="3"/>
      <c r="GKS340" s="3"/>
      <c r="GKT340" s="3"/>
      <c r="GKU340" s="3"/>
      <c r="GKV340" s="3"/>
      <c r="GKW340" s="3"/>
      <c r="GKX340" s="3"/>
      <c r="GKY340" s="3"/>
      <c r="GKZ340" s="3"/>
      <c r="GLA340" s="3"/>
      <c r="GLB340" s="3"/>
      <c r="GLC340" s="3"/>
      <c r="GLD340" s="3"/>
      <c r="GLE340" s="3"/>
      <c r="GLF340" s="3"/>
      <c r="GLG340" s="3"/>
      <c r="GLH340" s="3"/>
      <c r="GLI340" s="3"/>
      <c r="GLJ340" s="3"/>
      <c r="GLK340" s="3"/>
      <c r="GLL340" s="3"/>
      <c r="GLM340" s="3"/>
      <c r="GLN340" s="3"/>
      <c r="GLO340" s="3"/>
      <c r="GLP340" s="3"/>
      <c r="GLQ340" s="3"/>
      <c r="GLR340" s="3"/>
      <c r="GLS340" s="3"/>
      <c r="GLT340" s="3"/>
      <c r="GLU340" s="3"/>
      <c r="GLV340" s="3"/>
      <c r="GLW340" s="3"/>
      <c r="GLX340" s="3"/>
      <c r="GLY340" s="3"/>
      <c r="GLZ340" s="3"/>
      <c r="GMA340" s="3"/>
      <c r="GMB340" s="3"/>
      <c r="GMC340" s="3"/>
      <c r="GMD340" s="3"/>
      <c r="GME340" s="3"/>
      <c r="GMF340" s="3"/>
      <c r="GMG340" s="3"/>
      <c r="GMH340" s="3"/>
      <c r="GMI340" s="3"/>
      <c r="GMJ340" s="3"/>
      <c r="GMK340" s="3"/>
      <c r="GML340" s="3"/>
      <c r="GMM340" s="3"/>
      <c r="GMN340" s="3"/>
      <c r="GMO340" s="3"/>
      <c r="GMP340" s="3"/>
      <c r="GMQ340" s="3"/>
      <c r="GMR340" s="3"/>
      <c r="GMS340" s="3"/>
      <c r="GMT340" s="3"/>
      <c r="GMU340" s="3"/>
      <c r="GMV340" s="3"/>
      <c r="GMW340" s="3"/>
      <c r="GMX340" s="3"/>
      <c r="GMY340" s="3"/>
      <c r="GMZ340" s="3"/>
      <c r="GNA340" s="3"/>
      <c r="GNB340" s="3"/>
      <c r="GNC340" s="3"/>
      <c r="GND340" s="3"/>
      <c r="GNE340" s="3"/>
      <c r="GNF340" s="3"/>
      <c r="GNG340" s="3"/>
      <c r="GNH340" s="3"/>
      <c r="GNI340" s="3"/>
      <c r="GNJ340" s="3"/>
      <c r="GNK340" s="3"/>
      <c r="GNL340" s="3"/>
      <c r="GNM340" s="3"/>
      <c r="GNN340" s="3"/>
      <c r="GNO340" s="3"/>
      <c r="GNP340" s="3"/>
      <c r="GNQ340" s="3"/>
      <c r="GNR340" s="3"/>
      <c r="GNS340" s="3"/>
      <c r="GNT340" s="3"/>
      <c r="GNU340" s="3"/>
      <c r="GNV340" s="3"/>
      <c r="GNW340" s="3"/>
      <c r="GNX340" s="3"/>
      <c r="GNY340" s="3"/>
      <c r="GNZ340" s="3"/>
      <c r="GOA340" s="3"/>
      <c r="GOB340" s="3"/>
      <c r="GOC340" s="3"/>
      <c r="GOD340" s="3"/>
      <c r="GOE340" s="3"/>
      <c r="GOF340" s="3"/>
      <c r="GOG340" s="3"/>
      <c r="GOH340" s="3"/>
      <c r="GOI340" s="3"/>
      <c r="GOJ340" s="3"/>
      <c r="GOK340" s="3"/>
      <c r="GOL340" s="3"/>
      <c r="GOM340" s="3"/>
      <c r="GON340" s="3"/>
      <c r="GOO340" s="3"/>
      <c r="GOP340" s="3"/>
      <c r="GOQ340" s="3"/>
      <c r="GOR340" s="3"/>
      <c r="GOS340" s="3"/>
      <c r="GOT340" s="3"/>
      <c r="GOU340" s="3"/>
      <c r="GOV340" s="3"/>
      <c r="GOW340" s="3"/>
      <c r="GOX340" s="3"/>
      <c r="GOY340" s="3"/>
      <c r="GOZ340" s="3"/>
      <c r="GPA340" s="3"/>
      <c r="GPB340" s="3"/>
      <c r="GPC340" s="3"/>
      <c r="GPD340" s="3"/>
      <c r="GPE340" s="3"/>
      <c r="GPF340" s="3"/>
      <c r="GPG340" s="3"/>
      <c r="GPH340" s="3"/>
      <c r="GPI340" s="3"/>
      <c r="GPJ340" s="3"/>
      <c r="GPK340" s="3"/>
      <c r="GPL340" s="3"/>
      <c r="GPM340" s="3"/>
      <c r="GPN340" s="3"/>
      <c r="GPO340" s="3"/>
      <c r="GPP340" s="3"/>
      <c r="GPQ340" s="3"/>
      <c r="GPR340" s="3"/>
      <c r="GPS340" s="3"/>
      <c r="GPT340" s="3"/>
      <c r="GPU340" s="3"/>
      <c r="GPV340" s="3"/>
      <c r="GPW340" s="3"/>
      <c r="GPX340" s="3"/>
      <c r="GPY340" s="3"/>
      <c r="GPZ340" s="3"/>
      <c r="GQA340" s="3"/>
      <c r="GQB340" s="3"/>
      <c r="GQC340" s="3"/>
      <c r="GQD340" s="3"/>
      <c r="GQE340" s="3"/>
      <c r="GQF340" s="3"/>
      <c r="GQG340" s="3"/>
      <c r="GQH340" s="3"/>
      <c r="GQI340" s="3"/>
      <c r="GQJ340" s="3"/>
      <c r="GQK340" s="3"/>
      <c r="GQL340" s="3"/>
      <c r="GQM340" s="3"/>
      <c r="GQN340" s="3"/>
      <c r="GQO340" s="3"/>
      <c r="GQP340" s="3"/>
      <c r="GQQ340" s="3"/>
      <c r="GQR340" s="3"/>
      <c r="GQS340" s="3"/>
      <c r="GQT340" s="3"/>
      <c r="GQU340" s="3"/>
      <c r="GQV340" s="3"/>
      <c r="GQW340" s="3"/>
      <c r="GQX340" s="3"/>
      <c r="GQY340" s="3"/>
      <c r="GQZ340" s="3"/>
      <c r="GRA340" s="3"/>
      <c r="GRB340" s="3"/>
      <c r="GRC340" s="3"/>
      <c r="GRD340" s="3"/>
      <c r="GRE340" s="3"/>
      <c r="GRF340" s="3"/>
      <c r="GRG340" s="3"/>
      <c r="GRH340" s="3"/>
      <c r="GRI340" s="3"/>
      <c r="GRJ340" s="3"/>
      <c r="GRK340" s="3"/>
      <c r="GRL340" s="3"/>
      <c r="GRM340" s="3"/>
      <c r="GRN340" s="3"/>
      <c r="GRO340" s="3"/>
      <c r="GRP340" s="3"/>
      <c r="GRQ340" s="3"/>
      <c r="GRR340" s="3"/>
      <c r="GRS340" s="3"/>
      <c r="GRT340" s="3"/>
      <c r="GRU340" s="3"/>
      <c r="GRV340" s="3"/>
      <c r="GRW340" s="3"/>
      <c r="GRX340" s="3"/>
      <c r="GRY340" s="3"/>
      <c r="GRZ340" s="3"/>
      <c r="GSA340" s="3"/>
      <c r="GSB340" s="3"/>
      <c r="GSC340" s="3"/>
      <c r="GSD340" s="3"/>
      <c r="GSE340" s="3"/>
      <c r="GSF340" s="3"/>
      <c r="GSG340" s="3"/>
      <c r="GSH340" s="3"/>
      <c r="GSI340" s="3"/>
      <c r="GSJ340" s="3"/>
      <c r="GSK340" s="3"/>
      <c r="GSL340" s="3"/>
      <c r="GSM340" s="3"/>
      <c r="GSN340" s="3"/>
      <c r="GSO340" s="3"/>
      <c r="GSP340" s="3"/>
      <c r="GSQ340" s="3"/>
      <c r="GSR340" s="3"/>
      <c r="GSS340" s="3"/>
      <c r="GST340" s="3"/>
      <c r="GSU340" s="3"/>
      <c r="GSV340" s="3"/>
      <c r="GSW340" s="3"/>
      <c r="GSX340" s="3"/>
      <c r="GSY340" s="3"/>
      <c r="GSZ340" s="3"/>
      <c r="GTA340" s="3"/>
      <c r="GTB340" s="3"/>
      <c r="GTC340" s="3"/>
      <c r="GTD340" s="3"/>
      <c r="GTE340" s="3"/>
      <c r="GTF340" s="3"/>
      <c r="GTG340" s="3"/>
      <c r="GTH340" s="3"/>
      <c r="GTI340" s="3"/>
      <c r="GTJ340" s="3"/>
      <c r="GTK340" s="3"/>
      <c r="GTL340" s="3"/>
      <c r="GTM340" s="3"/>
      <c r="GTN340" s="3"/>
      <c r="GTO340" s="3"/>
      <c r="GTP340" s="3"/>
      <c r="GTQ340" s="3"/>
      <c r="GTR340" s="3"/>
      <c r="GTS340" s="3"/>
      <c r="GTT340" s="3"/>
      <c r="GTU340" s="3"/>
      <c r="GTV340" s="3"/>
      <c r="GTW340" s="3"/>
      <c r="GTX340" s="3"/>
      <c r="GTY340" s="3"/>
      <c r="GTZ340" s="3"/>
      <c r="GUA340" s="3"/>
      <c r="GUB340" s="3"/>
      <c r="GUC340" s="3"/>
      <c r="GUD340" s="3"/>
      <c r="GUE340" s="3"/>
      <c r="GUF340" s="3"/>
      <c r="GUG340" s="3"/>
      <c r="GUH340" s="3"/>
      <c r="GUI340" s="3"/>
      <c r="GUJ340" s="3"/>
      <c r="GUK340" s="3"/>
      <c r="GUL340" s="3"/>
      <c r="GUM340" s="3"/>
      <c r="GUN340" s="3"/>
      <c r="GUO340" s="3"/>
      <c r="GUP340" s="3"/>
      <c r="GUQ340" s="3"/>
      <c r="GUR340" s="3"/>
      <c r="GUS340" s="3"/>
      <c r="GUT340" s="3"/>
      <c r="GUU340" s="3"/>
      <c r="GUV340" s="3"/>
      <c r="GUW340" s="3"/>
      <c r="GUX340" s="3"/>
      <c r="GUY340" s="3"/>
      <c r="GUZ340" s="3"/>
      <c r="GVA340" s="3"/>
      <c r="GVB340" s="3"/>
      <c r="GVC340" s="3"/>
      <c r="GVD340" s="3"/>
      <c r="GVE340" s="3"/>
      <c r="GVF340" s="3"/>
      <c r="GVG340" s="3"/>
      <c r="GVH340" s="3"/>
      <c r="GVI340" s="3"/>
      <c r="GVJ340" s="3"/>
      <c r="GVK340" s="3"/>
      <c r="GVL340" s="3"/>
      <c r="GVM340" s="3"/>
      <c r="GVN340" s="3"/>
      <c r="GVO340" s="3"/>
      <c r="GVP340" s="3"/>
      <c r="GVQ340" s="3"/>
      <c r="GVR340" s="3"/>
      <c r="GVS340" s="3"/>
      <c r="GVT340" s="3"/>
      <c r="GVU340" s="3"/>
      <c r="GVV340" s="3"/>
      <c r="GVW340" s="3"/>
      <c r="GVX340" s="3"/>
      <c r="GVY340" s="3"/>
      <c r="GVZ340" s="3"/>
      <c r="GWA340" s="3"/>
      <c r="GWB340" s="3"/>
      <c r="GWC340" s="3"/>
      <c r="GWD340" s="3"/>
      <c r="GWE340" s="3"/>
      <c r="GWF340" s="3"/>
      <c r="GWG340" s="3"/>
      <c r="GWH340" s="3"/>
      <c r="GWI340" s="3"/>
      <c r="GWJ340" s="3"/>
      <c r="GWK340" s="3"/>
      <c r="GWL340" s="3"/>
      <c r="GWM340" s="3"/>
      <c r="GWN340" s="3"/>
      <c r="GWO340" s="3"/>
      <c r="GWP340" s="3"/>
      <c r="GWQ340" s="3"/>
      <c r="GWR340" s="3"/>
      <c r="GWS340" s="3"/>
      <c r="GWT340" s="3"/>
      <c r="GWU340" s="3"/>
      <c r="GWV340" s="3"/>
      <c r="GWW340" s="3"/>
      <c r="GWX340" s="3"/>
      <c r="GWY340" s="3"/>
      <c r="GWZ340" s="3"/>
      <c r="GXA340" s="3"/>
      <c r="GXB340" s="3"/>
      <c r="GXC340" s="3"/>
      <c r="GXD340" s="3"/>
      <c r="GXE340" s="3"/>
      <c r="GXF340" s="3"/>
      <c r="GXG340" s="3"/>
      <c r="GXH340" s="3"/>
      <c r="GXI340" s="3"/>
      <c r="GXJ340" s="3"/>
      <c r="GXK340" s="3"/>
      <c r="GXL340" s="3"/>
      <c r="GXM340" s="3"/>
      <c r="GXN340" s="3"/>
      <c r="GXO340" s="3"/>
      <c r="GXP340" s="3"/>
      <c r="GXQ340" s="3"/>
      <c r="GXR340" s="3"/>
      <c r="GXS340" s="3"/>
      <c r="GXT340" s="3"/>
      <c r="GXU340" s="3"/>
      <c r="GXV340" s="3"/>
      <c r="GXW340" s="3"/>
      <c r="GXX340" s="3"/>
      <c r="GXY340" s="3"/>
      <c r="GXZ340" s="3"/>
      <c r="GYA340" s="3"/>
      <c r="GYB340" s="3"/>
      <c r="GYC340" s="3"/>
      <c r="GYD340" s="3"/>
      <c r="GYE340" s="3"/>
      <c r="GYF340" s="3"/>
      <c r="GYG340" s="3"/>
      <c r="GYH340" s="3"/>
      <c r="GYI340" s="3"/>
      <c r="GYJ340" s="3"/>
      <c r="GYK340" s="3"/>
      <c r="GYL340" s="3"/>
      <c r="GYM340" s="3"/>
      <c r="GYN340" s="3"/>
      <c r="GYO340" s="3"/>
      <c r="GYP340" s="3"/>
      <c r="GYQ340" s="3"/>
      <c r="GYR340" s="3"/>
      <c r="GYS340" s="3"/>
      <c r="GYT340" s="3"/>
      <c r="GYU340" s="3"/>
      <c r="GYV340" s="3"/>
      <c r="GYW340" s="3"/>
      <c r="GYX340" s="3"/>
      <c r="GYY340" s="3"/>
      <c r="GYZ340" s="3"/>
      <c r="GZA340" s="3"/>
      <c r="GZB340" s="3"/>
      <c r="GZC340" s="3"/>
      <c r="GZD340" s="3"/>
      <c r="GZE340" s="3"/>
      <c r="GZF340" s="3"/>
      <c r="GZG340" s="3"/>
      <c r="GZH340" s="3"/>
      <c r="GZI340" s="3"/>
      <c r="GZJ340" s="3"/>
      <c r="GZK340" s="3"/>
      <c r="GZL340" s="3"/>
      <c r="GZM340" s="3"/>
      <c r="GZN340" s="3"/>
      <c r="GZO340" s="3"/>
      <c r="GZP340" s="3"/>
      <c r="GZQ340" s="3"/>
      <c r="GZR340" s="3"/>
      <c r="GZS340" s="3"/>
      <c r="GZT340" s="3"/>
      <c r="GZU340" s="3"/>
      <c r="GZV340" s="3"/>
      <c r="GZW340" s="3"/>
      <c r="GZX340" s="3"/>
      <c r="GZY340" s="3"/>
      <c r="GZZ340" s="3"/>
      <c r="HAA340" s="3"/>
      <c r="HAB340" s="3"/>
      <c r="HAC340" s="3"/>
      <c r="HAD340" s="3"/>
      <c r="HAE340" s="3"/>
      <c r="HAF340" s="3"/>
      <c r="HAG340" s="3"/>
      <c r="HAH340" s="3"/>
      <c r="HAI340" s="3"/>
      <c r="HAJ340" s="3"/>
      <c r="HAK340" s="3"/>
      <c r="HAL340" s="3"/>
      <c r="HAM340" s="3"/>
      <c r="HAN340" s="3"/>
      <c r="HAO340" s="3"/>
      <c r="HAP340" s="3"/>
      <c r="HAQ340" s="3"/>
      <c r="HAR340" s="3"/>
      <c r="HAS340" s="3"/>
      <c r="HAT340" s="3"/>
      <c r="HAU340" s="3"/>
      <c r="HAV340" s="3"/>
      <c r="HAW340" s="3"/>
      <c r="HAX340" s="3"/>
      <c r="HAY340" s="3"/>
      <c r="HAZ340" s="3"/>
      <c r="HBA340" s="3"/>
      <c r="HBB340" s="3"/>
      <c r="HBC340" s="3"/>
      <c r="HBD340" s="3"/>
      <c r="HBE340" s="3"/>
      <c r="HBF340" s="3"/>
      <c r="HBG340" s="3"/>
      <c r="HBH340" s="3"/>
      <c r="HBI340" s="3"/>
      <c r="HBJ340" s="3"/>
      <c r="HBK340" s="3"/>
      <c r="HBL340" s="3"/>
      <c r="HBM340" s="3"/>
      <c r="HBN340" s="3"/>
      <c r="HBO340" s="3"/>
      <c r="HBP340" s="3"/>
      <c r="HBQ340" s="3"/>
      <c r="HBR340" s="3"/>
      <c r="HBS340" s="3"/>
      <c r="HBT340" s="3"/>
      <c r="HBU340" s="3"/>
      <c r="HBV340" s="3"/>
      <c r="HBW340" s="3"/>
      <c r="HBX340" s="3"/>
      <c r="HBY340" s="3"/>
      <c r="HBZ340" s="3"/>
      <c r="HCA340" s="3"/>
      <c r="HCB340" s="3"/>
      <c r="HCC340" s="3"/>
      <c r="HCD340" s="3"/>
      <c r="HCE340" s="3"/>
      <c r="HCF340" s="3"/>
      <c r="HCG340" s="3"/>
      <c r="HCH340" s="3"/>
      <c r="HCI340" s="3"/>
      <c r="HCJ340" s="3"/>
      <c r="HCK340" s="3"/>
      <c r="HCL340" s="3"/>
      <c r="HCM340" s="3"/>
      <c r="HCN340" s="3"/>
      <c r="HCO340" s="3"/>
      <c r="HCP340" s="3"/>
      <c r="HCQ340" s="3"/>
      <c r="HCR340" s="3"/>
      <c r="HCS340" s="3"/>
      <c r="HCT340" s="3"/>
      <c r="HCU340" s="3"/>
      <c r="HCV340" s="3"/>
      <c r="HCW340" s="3"/>
      <c r="HCX340" s="3"/>
      <c r="HCY340" s="3"/>
      <c r="HCZ340" s="3"/>
      <c r="HDA340" s="3"/>
      <c r="HDB340" s="3"/>
      <c r="HDC340" s="3"/>
      <c r="HDD340" s="3"/>
      <c r="HDE340" s="3"/>
      <c r="HDF340" s="3"/>
      <c r="HDG340" s="3"/>
      <c r="HDH340" s="3"/>
      <c r="HDI340" s="3"/>
      <c r="HDJ340" s="3"/>
      <c r="HDK340" s="3"/>
      <c r="HDL340" s="3"/>
      <c r="HDM340" s="3"/>
      <c r="HDN340" s="3"/>
      <c r="HDO340" s="3"/>
      <c r="HDP340" s="3"/>
      <c r="HDQ340" s="3"/>
      <c r="HDR340" s="3"/>
      <c r="HDS340" s="3"/>
      <c r="HDT340" s="3"/>
      <c r="HDU340" s="3"/>
      <c r="HDV340" s="3"/>
      <c r="HDW340" s="3"/>
      <c r="HDX340" s="3"/>
      <c r="HDY340" s="3"/>
      <c r="HDZ340" s="3"/>
      <c r="HEA340" s="3"/>
      <c r="HEB340" s="3"/>
      <c r="HEC340" s="3"/>
      <c r="HED340" s="3"/>
      <c r="HEE340" s="3"/>
      <c r="HEF340" s="3"/>
      <c r="HEG340" s="3"/>
      <c r="HEH340" s="3"/>
      <c r="HEI340" s="3"/>
      <c r="HEJ340" s="3"/>
      <c r="HEK340" s="3"/>
      <c r="HEL340" s="3"/>
      <c r="HEM340" s="3"/>
      <c r="HEN340" s="3"/>
      <c r="HEO340" s="3"/>
      <c r="HEP340" s="3"/>
      <c r="HEQ340" s="3"/>
      <c r="HER340" s="3"/>
      <c r="HES340" s="3"/>
      <c r="HET340" s="3"/>
      <c r="HEU340" s="3"/>
      <c r="HEV340" s="3"/>
      <c r="HEW340" s="3"/>
      <c r="HEX340" s="3"/>
      <c r="HEY340" s="3"/>
      <c r="HEZ340" s="3"/>
      <c r="HFA340" s="3"/>
      <c r="HFB340" s="3"/>
      <c r="HFC340" s="3"/>
      <c r="HFD340" s="3"/>
      <c r="HFE340" s="3"/>
      <c r="HFF340" s="3"/>
      <c r="HFG340" s="3"/>
      <c r="HFH340" s="3"/>
      <c r="HFI340" s="3"/>
      <c r="HFJ340" s="3"/>
      <c r="HFK340" s="3"/>
      <c r="HFL340" s="3"/>
      <c r="HFM340" s="3"/>
      <c r="HFN340" s="3"/>
      <c r="HFO340" s="3"/>
      <c r="HFP340" s="3"/>
      <c r="HFQ340" s="3"/>
      <c r="HFR340" s="3"/>
      <c r="HFS340" s="3"/>
      <c r="HFT340" s="3"/>
      <c r="HFU340" s="3"/>
      <c r="HFV340" s="3"/>
      <c r="HFW340" s="3"/>
      <c r="HFX340" s="3"/>
      <c r="HFY340" s="3"/>
      <c r="HFZ340" s="3"/>
      <c r="HGA340" s="3"/>
      <c r="HGB340" s="3"/>
      <c r="HGC340" s="3"/>
      <c r="HGD340" s="3"/>
      <c r="HGE340" s="3"/>
      <c r="HGF340" s="3"/>
      <c r="HGG340" s="3"/>
      <c r="HGH340" s="3"/>
      <c r="HGI340" s="3"/>
      <c r="HGJ340" s="3"/>
      <c r="HGK340" s="3"/>
      <c r="HGL340" s="3"/>
      <c r="HGM340" s="3"/>
      <c r="HGN340" s="3"/>
      <c r="HGO340" s="3"/>
      <c r="HGP340" s="3"/>
      <c r="HGQ340" s="3"/>
      <c r="HGR340" s="3"/>
      <c r="HGS340" s="3"/>
      <c r="HGT340" s="3"/>
      <c r="HGU340" s="3"/>
      <c r="HGV340" s="3"/>
      <c r="HGW340" s="3"/>
      <c r="HGX340" s="3"/>
      <c r="HGY340" s="3"/>
      <c r="HGZ340" s="3"/>
      <c r="HHA340" s="3"/>
      <c r="HHB340" s="3"/>
      <c r="HHC340" s="3"/>
      <c r="HHD340" s="3"/>
      <c r="HHE340" s="3"/>
      <c r="HHF340" s="3"/>
      <c r="HHG340" s="3"/>
      <c r="HHH340" s="3"/>
      <c r="HHI340" s="3"/>
      <c r="HHJ340" s="3"/>
      <c r="HHK340" s="3"/>
      <c r="HHL340" s="3"/>
      <c r="HHM340" s="3"/>
      <c r="HHN340" s="3"/>
      <c r="HHO340" s="3"/>
      <c r="HHP340" s="3"/>
      <c r="HHQ340" s="3"/>
      <c r="HHR340" s="3"/>
      <c r="HHS340" s="3"/>
      <c r="HHT340" s="3"/>
      <c r="HHU340" s="3"/>
      <c r="HHV340" s="3"/>
      <c r="HHW340" s="3"/>
      <c r="HHX340" s="3"/>
      <c r="HHY340" s="3"/>
      <c r="HHZ340" s="3"/>
      <c r="HIA340" s="3"/>
      <c r="HIB340" s="3"/>
      <c r="HIC340" s="3"/>
      <c r="HID340" s="3"/>
      <c r="HIE340" s="3"/>
      <c r="HIF340" s="3"/>
      <c r="HIG340" s="3"/>
      <c r="HIH340" s="3"/>
      <c r="HII340" s="3"/>
      <c r="HIJ340" s="3"/>
      <c r="HIK340" s="3"/>
      <c r="HIL340" s="3"/>
      <c r="HIM340" s="3"/>
      <c r="HIN340" s="3"/>
      <c r="HIO340" s="3"/>
      <c r="HIP340" s="3"/>
      <c r="HIQ340" s="3"/>
      <c r="HIR340" s="3"/>
      <c r="HIS340" s="3"/>
      <c r="HIT340" s="3"/>
      <c r="HIU340" s="3"/>
      <c r="HIV340" s="3"/>
      <c r="HIW340" s="3"/>
      <c r="HIX340" s="3"/>
      <c r="HIY340" s="3"/>
      <c r="HIZ340" s="3"/>
      <c r="HJA340" s="3"/>
      <c r="HJB340" s="3"/>
      <c r="HJC340" s="3"/>
      <c r="HJD340" s="3"/>
      <c r="HJE340" s="3"/>
      <c r="HJF340" s="3"/>
      <c r="HJG340" s="3"/>
      <c r="HJH340" s="3"/>
      <c r="HJI340" s="3"/>
      <c r="HJJ340" s="3"/>
      <c r="HJK340" s="3"/>
      <c r="HJL340" s="3"/>
      <c r="HJM340" s="3"/>
      <c r="HJN340" s="3"/>
      <c r="HJO340" s="3"/>
      <c r="HJP340" s="3"/>
      <c r="HJQ340" s="3"/>
      <c r="HJR340" s="3"/>
      <c r="HJS340" s="3"/>
      <c r="HJT340" s="3"/>
      <c r="HJU340" s="3"/>
      <c r="HJV340" s="3"/>
      <c r="HJW340" s="3"/>
      <c r="HJX340" s="3"/>
      <c r="HJY340" s="3"/>
      <c r="HJZ340" s="3"/>
      <c r="HKA340" s="3"/>
      <c r="HKB340" s="3"/>
      <c r="HKC340" s="3"/>
      <c r="HKD340" s="3"/>
      <c r="HKE340" s="3"/>
      <c r="HKF340" s="3"/>
      <c r="HKG340" s="3"/>
      <c r="HKH340" s="3"/>
      <c r="HKI340" s="3"/>
      <c r="HKJ340" s="3"/>
      <c r="HKK340" s="3"/>
      <c r="HKL340" s="3"/>
      <c r="HKM340" s="3"/>
      <c r="HKN340" s="3"/>
      <c r="HKO340" s="3"/>
      <c r="HKP340" s="3"/>
      <c r="HKQ340" s="3"/>
      <c r="HKR340" s="3"/>
      <c r="HKS340" s="3"/>
      <c r="HKT340" s="3"/>
      <c r="HKU340" s="3"/>
      <c r="HKV340" s="3"/>
      <c r="HKW340" s="3"/>
      <c r="HKX340" s="3"/>
      <c r="HKY340" s="3"/>
      <c r="HKZ340" s="3"/>
      <c r="HLA340" s="3"/>
      <c r="HLB340" s="3"/>
      <c r="HLC340" s="3"/>
      <c r="HLD340" s="3"/>
      <c r="HLE340" s="3"/>
      <c r="HLF340" s="3"/>
      <c r="HLG340" s="3"/>
      <c r="HLH340" s="3"/>
      <c r="HLI340" s="3"/>
      <c r="HLJ340" s="3"/>
      <c r="HLK340" s="3"/>
      <c r="HLL340" s="3"/>
      <c r="HLM340" s="3"/>
      <c r="HLN340" s="3"/>
      <c r="HLO340" s="3"/>
      <c r="HLP340" s="3"/>
      <c r="HLQ340" s="3"/>
      <c r="HLR340" s="3"/>
      <c r="HLS340" s="3"/>
      <c r="HLT340" s="3"/>
      <c r="HLU340" s="3"/>
      <c r="HLV340" s="3"/>
      <c r="HLW340" s="3"/>
      <c r="HLX340" s="3"/>
      <c r="HLY340" s="3"/>
      <c r="HLZ340" s="3"/>
      <c r="HMA340" s="3"/>
      <c r="HMB340" s="3"/>
      <c r="HMC340" s="3"/>
      <c r="HMD340" s="3"/>
      <c r="HME340" s="3"/>
      <c r="HMF340" s="3"/>
      <c r="HMG340" s="3"/>
      <c r="HMH340" s="3"/>
      <c r="HMI340" s="3"/>
      <c r="HMJ340" s="3"/>
      <c r="HMK340" s="3"/>
      <c r="HML340" s="3"/>
      <c r="HMM340" s="3"/>
      <c r="HMN340" s="3"/>
      <c r="HMO340" s="3"/>
      <c r="HMP340" s="3"/>
      <c r="HMQ340" s="3"/>
      <c r="HMR340" s="3"/>
      <c r="HMS340" s="3"/>
      <c r="HMT340" s="3"/>
      <c r="HMU340" s="3"/>
      <c r="HMV340" s="3"/>
      <c r="HMW340" s="3"/>
      <c r="HMX340" s="3"/>
      <c r="HMY340" s="3"/>
      <c r="HMZ340" s="3"/>
      <c r="HNA340" s="3"/>
      <c r="HNB340" s="3"/>
      <c r="HNC340" s="3"/>
      <c r="HND340" s="3"/>
      <c r="HNE340" s="3"/>
      <c r="HNF340" s="3"/>
      <c r="HNG340" s="3"/>
      <c r="HNH340" s="3"/>
      <c r="HNI340" s="3"/>
      <c r="HNJ340" s="3"/>
      <c r="HNK340" s="3"/>
      <c r="HNL340" s="3"/>
      <c r="HNM340" s="3"/>
      <c r="HNN340" s="3"/>
      <c r="HNO340" s="3"/>
      <c r="HNP340" s="3"/>
      <c r="HNQ340" s="3"/>
      <c r="HNR340" s="3"/>
      <c r="HNS340" s="3"/>
      <c r="HNT340" s="3"/>
      <c r="HNU340" s="3"/>
      <c r="HNV340" s="3"/>
      <c r="HNW340" s="3"/>
      <c r="HNX340" s="3"/>
      <c r="HNY340" s="3"/>
      <c r="HNZ340" s="3"/>
      <c r="HOA340" s="3"/>
      <c r="HOB340" s="3"/>
      <c r="HOC340" s="3"/>
      <c r="HOD340" s="3"/>
      <c r="HOE340" s="3"/>
      <c r="HOF340" s="3"/>
      <c r="HOG340" s="3"/>
      <c r="HOH340" s="3"/>
      <c r="HOI340" s="3"/>
      <c r="HOJ340" s="3"/>
      <c r="HOK340" s="3"/>
      <c r="HOL340" s="3"/>
      <c r="HOM340" s="3"/>
      <c r="HON340" s="3"/>
      <c r="HOO340" s="3"/>
      <c r="HOP340" s="3"/>
      <c r="HOQ340" s="3"/>
      <c r="HOR340" s="3"/>
      <c r="HOS340" s="3"/>
      <c r="HOT340" s="3"/>
      <c r="HOU340" s="3"/>
      <c r="HOV340" s="3"/>
      <c r="HOW340" s="3"/>
      <c r="HOX340" s="3"/>
      <c r="HOY340" s="3"/>
      <c r="HOZ340" s="3"/>
      <c r="HPA340" s="3"/>
      <c r="HPB340" s="3"/>
      <c r="HPC340" s="3"/>
      <c r="HPD340" s="3"/>
      <c r="HPE340" s="3"/>
      <c r="HPF340" s="3"/>
      <c r="HPG340" s="3"/>
      <c r="HPH340" s="3"/>
      <c r="HPI340" s="3"/>
      <c r="HPJ340" s="3"/>
      <c r="HPK340" s="3"/>
      <c r="HPL340" s="3"/>
      <c r="HPM340" s="3"/>
      <c r="HPN340" s="3"/>
      <c r="HPO340" s="3"/>
      <c r="HPP340" s="3"/>
      <c r="HPQ340" s="3"/>
      <c r="HPR340" s="3"/>
      <c r="HPS340" s="3"/>
      <c r="HPT340" s="3"/>
      <c r="HPU340" s="3"/>
      <c r="HPV340" s="3"/>
      <c r="HPW340" s="3"/>
      <c r="HPX340" s="3"/>
      <c r="HPY340" s="3"/>
      <c r="HPZ340" s="3"/>
      <c r="HQA340" s="3"/>
      <c r="HQB340" s="3"/>
      <c r="HQC340" s="3"/>
      <c r="HQD340" s="3"/>
      <c r="HQE340" s="3"/>
      <c r="HQF340" s="3"/>
      <c r="HQG340" s="3"/>
      <c r="HQH340" s="3"/>
      <c r="HQI340" s="3"/>
      <c r="HQJ340" s="3"/>
      <c r="HQK340" s="3"/>
      <c r="HQL340" s="3"/>
      <c r="HQM340" s="3"/>
      <c r="HQN340" s="3"/>
      <c r="HQO340" s="3"/>
      <c r="HQP340" s="3"/>
      <c r="HQQ340" s="3"/>
      <c r="HQR340" s="3"/>
      <c r="HQS340" s="3"/>
      <c r="HQT340" s="3"/>
      <c r="HQU340" s="3"/>
      <c r="HQV340" s="3"/>
      <c r="HQW340" s="3"/>
      <c r="HQX340" s="3"/>
      <c r="HQY340" s="3"/>
      <c r="HQZ340" s="3"/>
      <c r="HRA340" s="3"/>
      <c r="HRB340" s="3"/>
      <c r="HRC340" s="3"/>
      <c r="HRD340" s="3"/>
      <c r="HRE340" s="3"/>
      <c r="HRF340" s="3"/>
      <c r="HRG340" s="3"/>
      <c r="HRH340" s="3"/>
      <c r="HRI340" s="3"/>
      <c r="HRJ340" s="3"/>
      <c r="HRK340" s="3"/>
      <c r="HRL340" s="3"/>
      <c r="HRM340" s="3"/>
      <c r="HRN340" s="3"/>
      <c r="HRO340" s="3"/>
      <c r="HRP340" s="3"/>
      <c r="HRQ340" s="3"/>
      <c r="HRR340" s="3"/>
      <c r="HRS340" s="3"/>
      <c r="HRT340" s="3"/>
      <c r="HRU340" s="3"/>
      <c r="HRV340" s="3"/>
      <c r="HRW340" s="3"/>
      <c r="HRX340" s="3"/>
      <c r="HRY340" s="3"/>
      <c r="HRZ340" s="3"/>
      <c r="HSA340" s="3"/>
      <c r="HSB340" s="3"/>
      <c r="HSC340" s="3"/>
      <c r="HSD340" s="3"/>
      <c r="HSE340" s="3"/>
      <c r="HSF340" s="3"/>
      <c r="HSG340" s="3"/>
      <c r="HSH340" s="3"/>
      <c r="HSI340" s="3"/>
      <c r="HSJ340" s="3"/>
      <c r="HSK340" s="3"/>
      <c r="HSL340" s="3"/>
      <c r="HSM340" s="3"/>
      <c r="HSN340" s="3"/>
      <c r="HSO340" s="3"/>
      <c r="HSP340" s="3"/>
      <c r="HSQ340" s="3"/>
      <c r="HSR340" s="3"/>
      <c r="HSS340" s="3"/>
      <c r="HST340" s="3"/>
      <c r="HSU340" s="3"/>
      <c r="HSV340" s="3"/>
      <c r="HSW340" s="3"/>
      <c r="HSX340" s="3"/>
      <c r="HSY340" s="3"/>
      <c r="HSZ340" s="3"/>
      <c r="HTA340" s="3"/>
      <c r="HTB340" s="3"/>
      <c r="HTC340" s="3"/>
      <c r="HTD340" s="3"/>
      <c r="HTE340" s="3"/>
      <c r="HTF340" s="3"/>
      <c r="HTG340" s="3"/>
      <c r="HTH340" s="3"/>
      <c r="HTI340" s="3"/>
      <c r="HTJ340" s="3"/>
      <c r="HTK340" s="3"/>
      <c r="HTL340" s="3"/>
      <c r="HTM340" s="3"/>
      <c r="HTN340" s="3"/>
      <c r="HTO340" s="3"/>
      <c r="HTP340" s="3"/>
      <c r="HTQ340" s="3"/>
      <c r="HTR340" s="3"/>
      <c r="HTS340" s="3"/>
      <c r="HTT340" s="3"/>
      <c r="HTU340" s="3"/>
      <c r="HTV340" s="3"/>
      <c r="HTW340" s="3"/>
      <c r="HTX340" s="3"/>
      <c r="HTY340" s="3"/>
      <c r="HTZ340" s="3"/>
      <c r="HUA340" s="3"/>
      <c r="HUB340" s="3"/>
      <c r="HUC340" s="3"/>
      <c r="HUD340" s="3"/>
      <c r="HUE340" s="3"/>
      <c r="HUF340" s="3"/>
      <c r="HUG340" s="3"/>
      <c r="HUH340" s="3"/>
      <c r="HUI340" s="3"/>
      <c r="HUJ340" s="3"/>
      <c r="HUK340" s="3"/>
      <c r="HUL340" s="3"/>
      <c r="HUM340" s="3"/>
      <c r="HUN340" s="3"/>
      <c r="HUO340" s="3"/>
      <c r="HUP340" s="3"/>
      <c r="HUQ340" s="3"/>
      <c r="HUR340" s="3"/>
      <c r="HUS340" s="3"/>
      <c r="HUT340" s="3"/>
      <c r="HUU340" s="3"/>
      <c r="HUV340" s="3"/>
      <c r="HUW340" s="3"/>
      <c r="HUX340" s="3"/>
      <c r="HUY340" s="3"/>
      <c r="HUZ340" s="3"/>
      <c r="HVA340" s="3"/>
      <c r="HVB340" s="3"/>
      <c r="HVC340" s="3"/>
      <c r="HVD340" s="3"/>
      <c r="HVE340" s="3"/>
      <c r="HVF340" s="3"/>
      <c r="HVG340" s="3"/>
      <c r="HVH340" s="3"/>
      <c r="HVI340" s="3"/>
      <c r="HVJ340" s="3"/>
      <c r="HVK340" s="3"/>
      <c r="HVL340" s="3"/>
      <c r="HVM340" s="3"/>
      <c r="HVN340" s="3"/>
      <c r="HVO340" s="3"/>
      <c r="HVP340" s="3"/>
      <c r="HVQ340" s="3"/>
      <c r="HVR340" s="3"/>
      <c r="HVS340" s="3"/>
      <c r="HVT340" s="3"/>
      <c r="HVU340" s="3"/>
      <c r="HVV340" s="3"/>
      <c r="HVW340" s="3"/>
      <c r="HVX340" s="3"/>
      <c r="HVY340" s="3"/>
      <c r="HVZ340" s="3"/>
      <c r="HWA340" s="3"/>
      <c r="HWB340" s="3"/>
      <c r="HWC340" s="3"/>
      <c r="HWD340" s="3"/>
      <c r="HWE340" s="3"/>
      <c r="HWF340" s="3"/>
      <c r="HWG340" s="3"/>
      <c r="HWH340" s="3"/>
      <c r="HWI340" s="3"/>
      <c r="HWJ340" s="3"/>
      <c r="HWK340" s="3"/>
      <c r="HWL340" s="3"/>
      <c r="HWM340" s="3"/>
      <c r="HWN340" s="3"/>
      <c r="HWO340" s="3"/>
      <c r="HWP340" s="3"/>
      <c r="HWQ340" s="3"/>
      <c r="HWR340" s="3"/>
      <c r="HWS340" s="3"/>
      <c r="HWT340" s="3"/>
      <c r="HWU340" s="3"/>
      <c r="HWV340" s="3"/>
      <c r="HWW340" s="3"/>
      <c r="HWX340" s="3"/>
      <c r="HWY340" s="3"/>
      <c r="HWZ340" s="3"/>
      <c r="HXA340" s="3"/>
      <c r="HXB340" s="3"/>
      <c r="HXC340" s="3"/>
      <c r="HXD340" s="3"/>
      <c r="HXE340" s="3"/>
      <c r="HXF340" s="3"/>
      <c r="HXG340" s="3"/>
      <c r="HXH340" s="3"/>
      <c r="HXI340" s="3"/>
      <c r="HXJ340" s="3"/>
      <c r="HXK340" s="3"/>
      <c r="HXL340" s="3"/>
      <c r="HXM340" s="3"/>
      <c r="HXN340" s="3"/>
      <c r="HXO340" s="3"/>
      <c r="HXP340" s="3"/>
      <c r="HXQ340" s="3"/>
      <c r="HXR340" s="3"/>
      <c r="HXS340" s="3"/>
      <c r="HXT340" s="3"/>
      <c r="HXU340" s="3"/>
      <c r="HXV340" s="3"/>
      <c r="HXW340" s="3"/>
      <c r="HXX340" s="3"/>
      <c r="HXY340" s="3"/>
      <c r="HXZ340" s="3"/>
      <c r="HYA340" s="3"/>
      <c r="HYB340" s="3"/>
      <c r="HYC340" s="3"/>
      <c r="HYD340" s="3"/>
      <c r="HYE340" s="3"/>
      <c r="HYF340" s="3"/>
      <c r="HYG340" s="3"/>
      <c r="HYH340" s="3"/>
      <c r="HYI340" s="3"/>
      <c r="HYJ340" s="3"/>
      <c r="HYK340" s="3"/>
      <c r="HYL340" s="3"/>
      <c r="HYM340" s="3"/>
      <c r="HYN340" s="3"/>
      <c r="HYO340" s="3"/>
      <c r="HYP340" s="3"/>
      <c r="HYQ340" s="3"/>
      <c r="HYR340" s="3"/>
      <c r="HYS340" s="3"/>
      <c r="HYT340" s="3"/>
      <c r="HYU340" s="3"/>
      <c r="HYV340" s="3"/>
      <c r="HYW340" s="3"/>
      <c r="HYX340" s="3"/>
      <c r="HYY340" s="3"/>
      <c r="HYZ340" s="3"/>
      <c r="HZA340" s="3"/>
      <c r="HZB340" s="3"/>
      <c r="HZC340" s="3"/>
      <c r="HZD340" s="3"/>
      <c r="HZE340" s="3"/>
      <c r="HZF340" s="3"/>
      <c r="HZG340" s="3"/>
      <c r="HZH340" s="3"/>
      <c r="HZI340" s="3"/>
      <c r="HZJ340" s="3"/>
      <c r="HZK340" s="3"/>
      <c r="HZL340" s="3"/>
      <c r="HZM340" s="3"/>
      <c r="HZN340" s="3"/>
      <c r="HZO340" s="3"/>
      <c r="HZP340" s="3"/>
      <c r="HZQ340" s="3"/>
      <c r="HZR340" s="3"/>
      <c r="HZS340" s="3"/>
      <c r="HZT340" s="3"/>
      <c r="HZU340" s="3"/>
      <c r="HZV340" s="3"/>
      <c r="HZW340" s="3"/>
      <c r="HZX340" s="3"/>
      <c r="HZY340" s="3"/>
      <c r="HZZ340" s="3"/>
      <c r="IAA340" s="3"/>
      <c r="IAB340" s="3"/>
      <c r="IAC340" s="3"/>
      <c r="IAD340" s="3"/>
      <c r="IAE340" s="3"/>
      <c r="IAF340" s="3"/>
      <c r="IAG340" s="3"/>
      <c r="IAH340" s="3"/>
      <c r="IAI340" s="3"/>
      <c r="IAJ340" s="3"/>
      <c r="IAK340" s="3"/>
      <c r="IAL340" s="3"/>
      <c r="IAM340" s="3"/>
      <c r="IAN340" s="3"/>
      <c r="IAO340" s="3"/>
      <c r="IAP340" s="3"/>
      <c r="IAQ340" s="3"/>
      <c r="IAR340" s="3"/>
      <c r="IAS340" s="3"/>
      <c r="IAT340" s="3"/>
      <c r="IAU340" s="3"/>
      <c r="IAV340" s="3"/>
      <c r="IAW340" s="3"/>
      <c r="IAX340" s="3"/>
      <c r="IAY340" s="3"/>
      <c r="IAZ340" s="3"/>
      <c r="IBA340" s="3"/>
      <c r="IBB340" s="3"/>
      <c r="IBC340" s="3"/>
      <c r="IBD340" s="3"/>
      <c r="IBE340" s="3"/>
      <c r="IBF340" s="3"/>
      <c r="IBG340" s="3"/>
      <c r="IBH340" s="3"/>
      <c r="IBI340" s="3"/>
      <c r="IBJ340" s="3"/>
      <c r="IBK340" s="3"/>
      <c r="IBL340" s="3"/>
      <c r="IBM340" s="3"/>
      <c r="IBN340" s="3"/>
      <c r="IBO340" s="3"/>
      <c r="IBP340" s="3"/>
      <c r="IBQ340" s="3"/>
      <c r="IBR340" s="3"/>
      <c r="IBS340" s="3"/>
      <c r="IBT340" s="3"/>
      <c r="IBU340" s="3"/>
      <c r="IBV340" s="3"/>
      <c r="IBW340" s="3"/>
      <c r="IBX340" s="3"/>
      <c r="IBY340" s="3"/>
      <c r="IBZ340" s="3"/>
      <c r="ICA340" s="3"/>
      <c r="ICB340" s="3"/>
      <c r="ICC340" s="3"/>
      <c r="ICD340" s="3"/>
      <c r="ICE340" s="3"/>
      <c r="ICF340" s="3"/>
      <c r="ICG340" s="3"/>
      <c r="ICH340" s="3"/>
      <c r="ICI340" s="3"/>
      <c r="ICJ340" s="3"/>
      <c r="ICK340" s="3"/>
      <c r="ICL340" s="3"/>
      <c r="ICM340" s="3"/>
      <c r="ICN340" s="3"/>
      <c r="ICO340" s="3"/>
      <c r="ICP340" s="3"/>
      <c r="ICQ340" s="3"/>
      <c r="ICR340" s="3"/>
      <c r="ICS340" s="3"/>
      <c r="ICT340" s="3"/>
      <c r="ICU340" s="3"/>
      <c r="ICV340" s="3"/>
      <c r="ICW340" s="3"/>
      <c r="ICX340" s="3"/>
      <c r="ICY340" s="3"/>
      <c r="ICZ340" s="3"/>
      <c r="IDA340" s="3"/>
      <c r="IDB340" s="3"/>
      <c r="IDC340" s="3"/>
      <c r="IDD340" s="3"/>
      <c r="IDE340" s="3"/>
      <c r="IDF340" s="3"/>
      <c r="IDG340" s="3"/>
      <c r="IDH340" s="3"/>
      <c r="IDI340" s="3"/>
      <c r="IDJ340" s="3"/>
      <c r="IDK340" s="3"/>
      <c r="IDL340" s="3"/>
      <c r="IDM340" s="3"/>
      <c r="IDN340" s="3"/>
      <c r="IDO340" s="3"/>
      <c r="IDP340" s="3"/>
      <c r="IDQ340" s="3"/>
      <c r="IDR340" s="3"/>
      <c r="IDS340" s="3"/>
      <c r="IDT340" s="3"/>
      <c r="IDU340" s="3"/>
      <c r="IDV340" s="3"/>
      <c r="IDW340" s="3"/>
      <c r="IDX340" s="3"/>
      <c r="IDY340" s="3"/>
      <c r="IDZ340" s="3"/>
      <c r="IEA340" s="3"/>
      <c r="IEB340" s="3"/>
      <c r="IEC340" s="3"/>
      <c r="IED340" s="3"/>
      <c r="IEE340" s="3"/>
      <c r="IEF340" s="3"/>
      <c r="IEG340" s="3"/>
      <c r="IEH340" s="3"/>
      <c r="IEI340" s="3"/>
      <c r="IEJ340" s="3"/>
      <c r="IEK340" s="3"/>
      <c r="IEL340" s="3"/>
      <c r="IEM340" s="3"/>
      <c r="IEN340" s="3"/>
      <c r="IEO340" s="3"/>
      <c r="IEP340" s="3"/>
      <c r="IEQ340" s="3"/>
      <c r="IER340" s="3"/>
      <c r="IES340" s="3"/>
      <c r="IET340" s="3"/>
      <c r="IEU340" s="3"/>
      <c r="IEV340" s="3"/>
      <c r="IEW340" s="3"/>
      <c r="IEX340" s="3"/>
      <c r="IEY340" s="3"/>
      <c r="IEZ340" s="3"/>
      <c r="IFA340" s="3"/>
      <c r="IFB340" s="3"/>
      <c r="IFC340" s="3"/>
      <c r="IFD340" s="3"/>
      <c r="IFE340" s="3"/>
      <c r="IFF340" s="3"/>
      <c r="IFG340" s="3"/>
      <c r="IFH340" s="3"/>
      <c r="IFI340" s="3"/>
      <c r="IFJ340" s="3"/>
      <c r="IFK340" s="3"/>
      <c r="IFL340" s="3"/>
      <c r="IFM340" s="3"/>
      <c r="IFN340" s="3"/>
      <c r="IFO340" s="3"/>
      <c r="IFP340" s="3"/>
      <c r="IFQ340" s="3"/>
      <c r="IFR340" s="3"/>
      <c r="IFS340" s="3"/>
      <c r="IFT340" s="3"/>
      <c r="IFU340" s="3"/>
      <c r="IFV340" s="3"/>
      <c r="IFW340" s="3"/>
      <c r="IFX340" s="3"/>
      <c r="IFY340" s="3"/>
      <c r="IFZ340" s="3"/>
      <c r="IGA340" s="3"/>
      <c r="IGB340" s="3"/>
      <c r="IGC340" s="3"/>
      <c r="IGD340" s="3"/>
      <c r="IGE340" s="3"/>
      <c r="IGF340" s="3"/>
      <c r="IGG340" s="3"/>
      <c r="IGH340" s="3"/>
      <c r="IGI340" s="3"/>
      <c r="IGJ340" s="3"/>
      <c r="IGK340" s="3"/>
      <c r="IGL340" s="3"/>
      <c r="IGM340" s="3"/>
      <c r="IGN340" s="3"/>
      <c r="IGO340" s="3"/>
      <c r="IGP340" s="3"/>
      <c r="IGQ340" s="3"/>
      <c r="IGR340" s="3"/>
      <c r="IGS340" s="3"/>
      <c r="IGT340" s="3"/>
      <c r="IGU340" s="3"/>
      <c r="IGV340" s="3"/>
      <c r="IGW340" s="3"/>
      <c r="IGX340" s="3"/>
      <c r="IGY340" s="3"/>
      <c r="IGZ340" s="3"/>
      <c r="IHA340" s="3"/>
      <c r="IHB340" s="3"/>
      <c r="IHC340" s="3"/>
      <c r="IHD340" s="3"/>
      <c r="IHE340" s="3"/>
      <c r="IHF340" s="3"/>
      <c r="IHG340" s="3"/>
      <c r="IHH340" s="3"/>
      <c r="IHI340" s="3"/>
      <c r="IHJ340" s="3"/>
      <c r="IHK340" s="3"/>
      <c r="IHL340" s="3"/>
      <c r="IHM340" s="3"/>
      <c r="IHN340" s="3"/>
      <c r="IHO340" s="3"/>
      <c r="IHP340" s="3"/>
      <c r="IHQ340" s="3"/>
      <c r="IHR340" s="3"/>
      <c r="IHS340" s="3"/>
      <c r="IHT340" s="3"/>
      <c r="IHU340" s="3"/>
      <c r="IHV340" s="3"/>
      <c r="IHW340" s="3"/>
      <c r="IHX340" s="3"/>
      <c r="IHY340" s="3"/>
      <c r="IHZ340" s="3"/>
      <c r="IIA340" s="3"/>
      <c r="IIB340" s="3"/>
      <c r="IIC340" s="3"/>
      <c r="IID340" s="3"/>
      <c r="IIE340" s="3"/>
      <c r="IIF340" s="3"/>
      <c r="IIG340" s="3"/>
      <c r="IIH340" s="3"/>
      <c r="III340" s="3"/>
      <c r="IIJ340" s="3"/>
      <c r="IIK340" s="3"/>
      <c r="IIL340" s="3"/>
      <c r="IIM340" s="3"/>
      <c r="IIN340" s="3"/>
      <c r="IIO340" s="3"/>
      <c r="IIP340" s="3"/>
      <c r="IIQ340" s="3"/>
      <c r="IIR340" s="3"/>
      <c r="IIS340" s="3"/>
      <c r="IIT340" s="3"/>
      <c r="IIU340" s="3"/>
      <c r="IIV340" s="3"/>
      <c r="IIW340" s="3"/>
      <c r="IIX340" s="3"/>
      <c r="IIY340" s="3"/>
      <c r="IIZ340" s="3"/>
      <c r="IJA340" s="3"/>
      <c r="IJB340" s="3"/>
      <c r="IJC340" s="3"/>
      <c r="IJD340" s="3"/>
      <c r="IJE340" s="3"/>
      <c r="IJF340" s="3"/>
      <c r="IJG340" s="3"/>
      <c r="IJH340" s="3"/>
      <c r="IJI340" s="3"/>
      <c r="IJJ340" s="3"/>
      <c r="IJK340" s="3"/>
      <c r="IJL340" s="3"/>
      <c r="IJM340" s="3"/>
      <c r="IJN340" s="3"/>
      <c r="IJO340" s="3"/>
      <c r="IJP340" s="3"/>
      <c r="IJQ340" s="3"/>
      <c r="IJR340" s="3"/>
      <c r="IJS340" s="3"/>
      <c r="IJT340" s="3"/>
      <c r="IJU340" s="3"/>
      <c r="IJV340" s="3"/>
      <c r="IJW340" s="3"/>
      <c r="IJX340" s="3"/>
      <c r="IJY340" s="3"/>
      <c r="IJZ340" s="3"/>
      <c r="IKA340" s="3"/>
      <c r="IKB340" s="3"/>
      <c r="IKC340" s="3"/>
      <c r="IKD340" s="3"/>
      <c r="IKE340" s="3"/>
      <c r="IKF340" s="3"/>
      <c r="IKG340" s="3"/>
      <c r="IKH340" s="3"/>
      <c r="IKI340" s="3"/>
      <c r="IKJ340" s="3"/>
      <c r="IKK340" s="3"/>
      <c r="IKL340" s="3"/>
      <c r="IKM340" s="3"/>
      <c r="IKN340" s="3"/>
      <c r="IKO340" s="3"/>
      <c r="IKP340" s="3"/>
      <c r="IKQ340" s="3"/>
      <c r="IKR340" s="3"/>
      <c r="IKS340" s="3"/>
      <c r="IKT340" s="3"/>
      <c r="IKU340" s="3"/>
      <c r="IKV340" s="3"/>
      <c r="IKW340" s="3"/>
      <c r="IKX340" s="3"/>
      <c r="IKY340" s="3"/>
      <c r="IKZ340" s="3"/>
      <c r="ILA340" s="3"/>
      <c r="ILB340" s="3"/>
      <c r="ILC340" s="3"/>
      <c r="ILD340" s="3"/>
      <c r="ILE340" s="3"/>
      <c r="ILF340" s="3"/>
      <c r="ILG340" s="3"/>
      <c r="ILH340" s="3"/>
      <c r="ILI340" s="3"/>
      <c r="ILJ340" s="3"/>
      <c r="ILK340" s="3"/>
      <c r="ILL340" s="3"/>
      <c r="ILM340" s="3"/>
      <c r="ILN340" s="3"/>
      <c r="ILO340" s="3"/>
      <c r="ILP340" s="3"/>
      <c r="ILQ340" s="3"/>
      <c r="ILR340" s="3"/>
      <c r="ILS340" s="3"/>
      <c r="ILT340" s="3"/>
      <c r="ILU340" s="3"/>
      <c r="ILV340" s="3"/>
      <c r="ILW340" s="3"/>
      <c r="ILX340" s="3"/>
      <c r="ILY340" s="3"/>
      <c r="ILZ340" s="3"/>
      <c r="IMA340" s="3"/>
      <c r="IMB340" s="3"/>
      <c r="IMC340" s="3"/>
      <c r="IMD340" s="3"/>
      <c r="IME340" s="3"/>
      <c r="IMF340" s="3"/>
      <c r="IMG340" s="3"/>
      <c r="IMH340" s="3"/>
      <c r="IMI340" s="3"/>
      <c r="IMJ340" s="3"/>
      <c r="IMK340" s="3"/>
      <c r="IML340" s="3"/>
      <c r="IMM340" s="3"/>
      <c r="IMN340" s="3"/>
      <c r="IMO340" s="3"/>
      <c r="IMP340" s="3"/>
      <c r="IMQ340" s="3"/>
      <c r="IMR340" s="3"/>
      <c r="IMS340" s="3"/>
      <c r="IMT340" s="3"/>
      <c r="IMU340" s="3"/>
      <c r="IMV340" s="3"/>
      <c r="IMW340" s="3"/>
      <c r="IMX340" s="3"/>
      <c r="IMY340" s="3"/>
      <c r="IMZ340" s="3"/>
      <c r="INA340" s="3"/>
      <c r="INB340" s="3"/>
      <c r="INC340" s="3"/>
      <c r="IND340" s="3"/>
      <c r="INE340" s="3"/>
      <c r="INF340" s="3"/>
      <c r="ING340" s="3"/>
      <c r="INH340" s="3"/>
      <c r="INI340" s="3"/>
      <c r="INJ340" s="3"/>
      <c r="INK340" s="3"/>
      <c r="INL340" s="3"/>
      <c r="INM340" s="3"/>
      <c r="INN340" s="3"/>
      <c r="INO340" s="3"/>
      <c r="INP340" s="3"/>
      <c r="INQ340" s="3"/>
      <c r="INR340" s="3"/>
      <c r="INS340" s="3"/>
      <c r="INT340" s="3"/>
      <c r="INU340" s="3"/>
      <c r="INV340" s="3"/>
      <c r="INW340" s="3"/>
      <c r="INX340" s="3"/>
      <c r="INY340" s="3"/>
      <c r="INZ340" s="3"/>
      <c r="IOA340" s="3"/>
      <c r="IOB340" s="3"/>
      <c r="IOC340" s="3"/>
      <c r="IOD340" s="3"/>
      <c r="IOE340" s="3"/>
      <c r="IOF340" s="3"/>
      <c r="IOG340" s="3"/>
      <c r="IOH340" s="3"/>
      <c r="IOI340" s="3"/>
      <c r="IOJ340" s="3"/>
      <c r="IOK340" s="3"/>
      <c r="IOL340" s="3"/>
      <c r="IOM340" s="3"/>
      <c r="ION340" s="3"/>
      <c r="IOO340" s="3"/>
      <c r="IOP340" s="3"/>
      <c r="IOQ340" s="3"/>
      <c r="IOR340" s="3"/>
      <c r="IOS340" s="3"/>
      <c r="IOT340" s="3"/>
      <c r="IOU340" s="3"/>
      <c r="IOV340" s="3"/>
      <c r="IOW340" s="3"/>
      <c r="IOX340" s="3"/>
      <c r="IOY340" s="3"/>
      <c r="IOZ340" s="3"/>
      <c r="IPA340" s="3"/>
      <c r="IPB340" s="3"/>
      <c r="IPC340" s="3"/>
      <c r="IPD340" s="3"/>
      <c r="IPE340" s="3"/>
      <c r="IPF340" s="3"/>
      <c r="IPG340" s="3"/>
      <c r="IPH340" s="3"/>
      <c r="IPI340" s="3"/>
      <c r="IPJ340" s="3"/>
      <c r="IPK340" s="3"/>
      <c r="IPL340" s="3"/>
      <c r="IPM340" s="3"/>
      <c r="IPN340" s="3"/>
      <c r="IPO340" s="3"/>
      <c r="IPP340" s="3"/>
      <c r="IPQ340" s="3"/>
      <c r="IPR340" s="3"/>
      <c r="IPS340" s="3"/>
      <c r="IPT340" s="3"/>
      <c r="IPU340" s="3"/>
      <c r="IPV340" s="3"/>
      <c r="IPW340" s="3"/>
      <c r="IPX340" s="3"/>
      <c r="IPY340" s="3"/>
      <c r="IPZ340" s="3"/>
      <c r="IQA340" s="3"/>
      <c r="IQB340" s="3"/>
      <c r="IQC340" s="3"/>
      <c r="IQD340" s="3"/>
      <c r="IQE340" s="3"/>
      <c r="IQF340" s="3"/>
      <c r="IQG340" s="3"/>
      <c r="IQH340" s="3"/>
      <c r="IQI340" s="3"/>
      <c r="IQJ340" s="3"/>
      <c r="IQK340" s="3"/>
      <c r="IQL340" s="3"/>
      <c r="IQM340" s="3"/>
      <c r="IQN340" s="3"/>
      <c r="IQO340" s="3"/>
      <c r="IQP340" s="3"/>
      <c r="IQQ340" s="3"/>
      <c r="IQR340" s="3"/>
      <c r="IQS340" s="3"/>
      <c r="IQT340" s="3"/>
      <c r="IQU340" s="3"/>
      <c r="IQV340" s="3"/>
      <c r="IQW340" s="3"/>
      <c r="IQX340" s="3"/>
      <c r="IQY340" s="3"/>
      <c r="IQZ340" s="3"/>
      <c r="IRA340" s="3"/>
      <c r="IRB340" s="3"/>
      <c r="IRC340" s="3"/>
      <c r="IRD340" s="3"/>
      <c r="IRE340" s="3"/>
      <c r="IRF340" s="3"/>
      <c r="IRG340" s="3"/>
      <c r="IRH340" s="3"/>
      <c r="IRI340" s="3"/>
      <c r="IRJ340" s="3"/>
      <c r="IRK340" s="3"/>
      <c r="IRL340" s="3"/>
      <c r="IRM340" s="3"/>
      <c r="IRN340" s="3"/>
      <c r="IRO340" s="3"/>
      <c r="IRP340" s="3"/>
      <c r="IRQ340" s="3"/>
      <c r="IRR340" s="3"/>
      <c r="IRS340" s="3"/>
      <c r="IRT340" s="3"/>
      <c r="IRU340" s="3"/>
      <c r="IRV340" s="3"/>
      <c r="IRW340" s="3"/>
      <c r="IRX340" s="3"/>
      <c r="IRY340" s="3"/>
      <c r="IRZ340" s="3"/>
      <c r="ISA340" s="3"/>
      <c r="ISB340" s="3"/>
      <c r="ISC340" s="3"/>
      <c r="ISD340" s="3"/>
      <c r="ISE340" s="3"/>
      <c r="ISF340" s="3"/>
      <c r="ISG340" s="3"/>
      <c r="ISH340" s="3"/>
      <c r="ISI340" s="3"/>
      <c r="ISJ340" s="3"/>
      <c r="ISK340" s="3"/>
      <c r="ISL340" s="3"/>
      <c r="ISM340" s="3"/>
      <c r="ISN340" s="3"/>
      <c r="ISO340" s="3"/>
      <c r="ISP340" s="3"/>
      <c r="ISQ340" s="3"/>
      <c r="ISR340" s="3"/>
      <c r="ISS340" s="3"/>
      <c r="IST340" s="3"/>
      <c r="ISU340" s="3"/>
      <c r="ISV340" s="3"/>
      <c r="ISW340" s="3"/>
      <c r="ISX340" s="3"/>
      <c r="ISY340" s="3"/>
      <c r="ISZ340" s="3"/>
      <c r="ITA340" s="3"/>
      <c r="ITB340" s="3"/>
      <c r="ITC340" s="3"/>
      <c r="ITD340" s="3"/>
      <c r="ITE340" s="3"/>
      <c r="ITF340" s="3"/>
      <c r="ITG340" s="3"/>
      <c r="ITH340" s="3"/>
      <c r="ITI340" s="3"/>
      <c r="ITJ340" s="3"/>
      <c r="ITK340" s="3"/>
      <c r="ITL340" s="3"/>
      <c r="ITM340" s="3"/>
      <c r="ITN340" s="3"/>
      <c r="ITO340" s="3"/>
      <c r="ITP340" s="3"/>
      <c r="ITQ340" s="3"/>
      <c r="ITR340" s="3"/>
      <c r="ITS340" s="3"/>
      <c r="ITT340" s="3"/>
      <c r="ITU340" s="3"/>
      <c r="ITV340" s="3"/>
      <c r="ITW340" s="3"/>
      <c r="ITX340" s="3"/>
      <c r="ITY340" s="3"/>
      <c r="ITZ340" s="3"/>
      <c r="IUA340" s="3"/>
      <c r="IUB340" s="3"/>
      <c r="IUC340" s="3"/>
      <c r="IUD340" s="3"/>
      <c r="IUE340" s="3"/>
      <c r="IUF340" s="3"/>
      <c r="IUG340" s="3"/>
      <c r="IUH340" s="3"/>
      <c r="IUI340" s="3"/>
      <c r="IUJ340" s="3"/>
      <c r="IUK340" s="3"/>
      <c r="IUL340" s="3"/>
      <c r="IUM340" s="3"/>
      <c r="IUN340" s="3"/>
      <c r="IUO340" s="3"/>
      <c r="IUP340" s="3"/>
      <c r="IUQ340" s="3"/>
      <c r="IUR340" s="3"/>
      <c r="IUS340" s="3"/>
      <c r="IUT340" s="3"/>
      <c r="IUU340" s="3"/>
      <c r="IUV340" s="3"/>
      <c r="IUW340" s="3"/>
      <c r="IUX340" s="3"/>
      <c r="IUY340" s="3"/>
      <c r="IUZ340" s="3"/>
      <c r="IVA340" s="3"/>
      <c r="IVB340" s="3"/>
      <c r="IVC340" s="3"/>
      <c r="IVD340" s="3"/>
      <c r="IVE340" s="3"/>
      <c r="IVF340" s="3"/>
      <c r="IVG340" s="3"/>
      <c r="IVH340" s="3"/>
      <c r="IVI340" s="3"/>
      <c r="IVJ340" s="3"/>
      <c r="IVK340" s="3"/>
      <c r="IVL340" s="3"/>
      <c r="IVM340" s="3"/>
      <c r="IVN340" s="3"/>
      <c r="IVO340" s="3"/>
      <c r="IVP340" s="3"/>
      <c r="IVQ340" s="3"/>
      <c r="IVR340" s="3"/>
      <c r="IVS340" s="3"/>
      <c r="IVT340" s="3"/>
      <c r="IVU340" s="3"/>
      <c r="IVV340" s="3"/>
      <c r="IVW340" s="3"/>
      <c r="IVX340" s="3"/>
      <c r="IVY340" s="3"/>
      <c r="IVZ340" s="3"/>
      <c r="IWA340" s="3"/>
      <c r="IWB340" s="3"/>
      <c r="IWC340" s="3"/>
      <c r="IWD340" s="3"/>
      <c r="IWE340" s="3"/>
      <c r="IWF340" s="3"/>
      <c r="IWG340" s="3"/>
      <c r="IWH340" s="3"/>
      <c r="IWI340" s="3"/>
      <c r="IWJ340" s="3"/>
      <c r="IWK340" s="3"/>
      <c r="IWL340" s="3"/>
      <c r="IWM340" s="3"/>
      <c r="IWN340" s="3"/>
      <c r="IWO340" s="3"/>
      <c r="IWP340" s="3"/>
      <c r="IWQ340" s="3"/>
      <c r="IWR340" s="3"/>
      <c r="IWS340" s="3"/>
      <c r="IWT340" s="3"/>
      <c r="IWU340" s="3"/>
      <c r="IWV340" s="3"/>
      <c r="IWW340" s="3"/>
      <c r="IWX340" s="3"/>
      <c r="IWY340" s="3"/>
      <c r="IWZ340" s="3"/>
      <c r="IXA340" s="3"/>
      <c r="IXB340" s="3"/>
      <c r="IXC340" s="3"/>
      <c r="IXD340" s="3"/>
      <c r="IXE340" s="3"/>
      <c r="IXF340" s="3"/>
      <c r="IXG340" s="3"/>
      <c r="IXH340" s="3"/>
      <c r="IXI340" s="3"/>
      <c r="IXJ340" s="3"/>
      <c r="IXK340" s="3"/>
      <c r="IXL340" s="3"/>
      <c r="IXM340" s="3"/>
      <c r="IXN340" s="3"/>
      <c r="IXO340" s="3"/>
      <c r="IXP340" s="3"/>
      <c r="IXQ340" s="3"/>
      <c r="IXR340" s="3"/>
      <c r="IXS340" s="3"/>
      <c r="IXT340" s="3"/>
      <c r="IXU340" s="3"/>
      <c r="IXV340" s="3"/>
      <c r="IXW340" s="3"/>
      <c r="IXX340" s="3"/>
      <c r="IXY340" s="3"/>
      <c r="IXZ340" s="3"/>
      <c r="IYA340" s="3"/>
      <c r="IYB340" s="3"/>
      <c r="IYC340" s="3"/>
      <c r="IYD340" s="3"/>
      <c r="IYE340" s="3"/>
      <c r="IYF340" s="3"/>
      <c r="IYG340" s="3"/>
      <c r="IYH340" s="3"/>
      <c r="IYI340" s="3"/>
      <c r="IYJ340" s="3"/>
      <c r="IYK340" s="3"/>
      <c r="IYL340" s="3"/>
      <c r="IYM340" s="3"/>
      <c r="IYN340" s="3"/>
      <c r="IYO340" s="3"/>
      <c r="IYP340" s="3"/>
      <c r="IYQ340" s="3"/>
      <c r="IYR340" s="3"/>
      <c r="IYS340" s="3"/>
      <c r="IYT340" s="3"/>
      <c r="IYU340" s="3"/>
      <c r="IYV340" s="3"/>
      <c r="IYW340" s="3"/>
      <c r="IYX340" s="3"/>
      <c r="IYY340" s="3"/>
      <c r="IYZ340" s="3"/>
      <c r="IZA340" s="3"/>
      <c r="IZB340" s="3"/>
      <c r="IZC340" s="3"/>
      <c r="IZD340" s="3"/>
      <c r="IZE340" s="3"/>
      <c r="IZF340" s="3"/>
      <c r="IZG340" s="3"/>
      <c r="IZH340" s="3"/>
      <c r="IZI340" s="3"/>
      <c r="IZJ340" s="3"/>
      <c r="IZK340" s="3"/>
      <c r="IZL340" s="3"/>
      <c r="IZM340" s="3"/>
      <c r="IZN340" s="3"/>
      <c r="IZO340" s="3"/>
      <c r="IZP340" s="3"/>
      <c r="IZQ340" s="3"/>
      <c r="IZR340" s="3"/>
      <c r="IZS340" s="3"/>
      <c r="IZT340" s="3"/>
      <c r="IZU340" s="3"/>
      <c r="IZV340" s="3"/>
      <c r="IZW340" s="3"/>
      <c r="IZX340" s="3"/>
      <c r="IZY340" s="3"/>
      <c r="IZZ340" s="3"/>
      <c r="JAA340" s="3"/>
      <c r="JAB340" s="3"/>
      <c r="JAC340" s="3"/>
      <c r="JAD340" s="3"/>
      <c r="JAE340" s="3"/>
      <c r="JAF340" s="3"/>
      <c r="JAG340" s="3"/>
      <c r="JAH340" s="3"/>
      <c r="JAI340" s="3"/>
      <c r="JAJ340" s="3"/>
      <c r="JAK340" s="3"/>
      <c r="JAL340" s="3"/>
      <c r="JAM340" s="3"/>
      <c r="JAN340" s="3"/>
      <c r="JAO340" s="3"/>
      <c r="JAP340" s="3"/>
      <c r="JAQ340" s="3"/>
      <c r="JAR340" s="3"/>
      <c r="JAS340" s="3"/>
      <c r="JAT340" s="3"/>
      <c r="JAU340" s="3"/>
      <c r="JAV340" s="3"/>
      <c r="JAW340" s="3"/>
      <c r="JAX340" s="3"/>
      <c r="JAY340" s="3"/>
      <c r="JAZ340" s="3"/>
      <c r="JBA340" s="3"/>
      <c r="JBB340" s="3"/>
      <c r="JBC340" s="3"/>
      <c r="JBD340" s="3"/>
      <c r="JBE340" s="3"/>
      <c r="JBF340" s="3"/>
      <c r="JBG340" s="3"/>
      <c r="JBH340" s="3"/>
      <c r="JBI340" s="3"/>
      <c r="JBJ340" s="3"/>
      <c r="JBK340" s="3"/>
      <c r="JBL340" s="3"/>
      <c r="JBM340" s="3"/>
      <c r="JBN340" s="3"/>
      <c r="JBO340" s="3"/>
      <c r="JBP340" s="3"/>
      <c r="JBQ340" s="3"/>
      <c r="JBR340" s="3"/>
      <c r="JBS340" s="3"/>
      <c r="JBT340" s="3"/>
      <c r="JBU340" s="3"/>
      <c r="JBV340" s="3"/>
      <c r="JBW340" s="3"/>
      <c r="JBX340" s="3"/>
      <c r="JBY340" s="3"/>
      <c r="JBZ340" s="3"/>
      <c r="JCA340" s="3"/>
      <c r="JCB340" s="3"/>
      <c r="JCC340" s="3"/>
      <c r="JCD340" s="3"/>
      <c r="JCE340" s="3"/>
      <c r="JCF340" s="3"/>
      <c r="JCG340" s="3"/>
      <c r="JCH340" s="3"/>
      <c r="JCI340" s="3"/>
      <c r="JCJ340" s="3"/>
      <c r="JCK340" s="3"/>
      <c r="JCL340" s="3"/>
      <c r="JCM340" s="3"/>
      <c r="JCN340" s="3"/>
      <c r="JCO340" s="3"/>
      <c r="JCP340" s="3"/>
      <c r="JCQ340" s="3"/>
      <c r="JCR340" s="3"/>
      <c r="JCS340" s="3"/>
      <c r="JCT340" s="3"/>
      <c r="JCU340" s="3"/>
      <c r="JCV340" s="3"/>
      <c r="JCW340" s="3"/>
      <c r="JCX340" s="3"/>
      <c r="JCY340" s="3"/>
      <c r="JCZ340" s="3"/>
      <c r="JDA340" s="3"/>
      <c r="JDB340" s="3"/>
      <c r="JDC340" s="3"/>
      <c r="JDD340" s="3"/>
      <c r="JDE340" s="3"/>
      <c r="JDF340" s="3"/>
      <c r="JDG340" s="3"/>
      <c r="JDH340" s="3"/>
      <c r="JDI340" s="3"/>
      <c r="JDJ340" s="3"/>
      <c r="JDK340" s="3"/>
      <c r="JDL340" s="3"/>
      <c r="JDM340" s="3"/>
      <c r="JDN340" s="3"/>
      <c r="JDO340" s="3"/>
      <c r="JDP340" s="3"/>
      <c r="JDQ340" s="3"/>
      <c r="JDR340" s="3"/>
      <c r="JDS340" s="3"/>
      <c r="JDT340" s="3"/>
      <c r="JDU340" s="3"/>
      <c r="JDV340" s="3"/>
      <c r="JDW340" s="3"/>
      <c r="JDX340" s="3"/>
      <c r="JDY340" s="3"/>
      <c r="JDZ340" s="3"/>
      <c r="JEA340" s="3"/>
      <c r="JEB340" s="3"/>
      <c r="JEC340" s="3"/>
      <c r="JED340" s="3"/>
      <c r="JEE340" s="3"/>
      <c r="JEF340" s="3"/>
      <c r="JEG340" s="3"/>
      <c r="JEH340" s="3"/>
      <c r="JEI340" s="3"/>
      <c r="JEJ340" s="3"/>
      <c r="JEK340" s="3"/>
      <c r="JEL340" s="3"/>
      <c r="JEM340" s="3"/>
      <c r="JEN340" s="3"/>
      <c r="JEO340" s="3"/>
      <c r="JEP340" s="3"/>
      <c r="JEQ340" s="3"/>
      <c r="JER340" s="3"/>
      <c r="JES340" s="3"/>
      <c r="JET340" s="3"/>
      <c r="JEU340" s="3"/>
      <c r="JEV340" s="3"/>
      <c r="JEW340" s="3"/>
      <c r="JEX340" s="3"/>
      <c r="JEY340" s="3"/>
      <c r="JEZ340" s="3"/>
      <c r="JFA340" s="3"/>
      <c r="JFB340" s="3"/>
      <c r="JFC340" s="3"/>
      <c r="JFD340" s="3"/>
      <c r="JFE340" s="3"/>
      <c r="JFF340" s="3"/>
      <c r="JFG340" s="3"/>
      <c r="JFH340" s="3"/>
      <c r="JFI340" s="3"/>
      <c r="JFJ340" s="3"/>
      <c r="JFK340" s="3"/>
      <c r="JFL340" s="3"/>
      <c r="JFM340" s="3"/>
      <c r="JFN340" s="3"/>
      <c r="JFO340" s="3"/>
      <c r="JFP340" s="3"/>
      <c r="JFQ340" s="3"/>
      <c r="JFR340" s="3"/>
      <c r="JFS340" s="3"/>
      <c r="JFT340" s="3"/>
      <c r="JFU340" s="3"/>
      <c r="JFV340" s="3"/>
      <c r="JFW340" s="3"/>
      <c r="JFX340" s="3"/>
      <c r="JFY340" s="3"/>
      <c r="JFZ340" s="3"/>
      <c r="JGA340" s="3"/>
      <c r="JGB340" s="3"/>
      <c r="JGC340" s="3"/>
      <c r="JGD340" s="3"/>
      <c r="JGE340" s="3"/>
      <c r="JGF340" s="3"/>
      <c r="JGG340" s="3"/>
      <c r="JGH340" s="3"/>
      <c r="JGI340" s="3"/>
      <c r="JGJ340" s="3"/>
      <c r="JGK340" s="3"/>
      <c r="JGL340" s="3"/>
      <c r="JGM340" s="3"/>
      <c r="JGN340" s="3"/>
      <c r="JGO340" s="3"/>
      <c r="JGP340" s="3"/>
      <c r="JGQ340" s="3"/>
      <c r="JGR340" s="3"/>
      <c r="JGS340" s="3"/>
      <c r="JGT340" s="3"/>
      <c r="JGU340" s="3"/>
      <c r="JGV340" s="3"/>
      <c r="JGW340" s="3"/>
      <c r="JGX340" s="3"/>
      <c r="JGY340" s="3"/>
      <c r="JGZ340" s="3"/>
      <c r="JHA340" s="3"/>
      <c r="JHB340" s="3"/>
      <c r="JHC340" s="3"/>
      <c r="JHD340" s="3"/>
      <c r="JHE340" s="3"/>
      <c r="JHF340" s="3"/>
      <c r="JHG340" s="3"/>
      <c r="JHH340" s="3"/>
      <c r="JHI340" s="3"/>
      <c r="JHJ340" s="3"/>
      <c r="JHK340" s="3"/>
      <c r="JHL340" s="3"/>
      <c r="JHM340" s="3"/>
      <c r="JHN340" s="3"/>
      <c r="JHO340" s="3"/>
      <c r="JHP340" s="3"/>
      <c r="JHQ340" s="3"/>
      <c r="JHR340" s="3"/>
      <c r="JHS340" s="3"/>
      <c r="JHT340" s="3"/>
      <c r="JHU340" s="3"/>
      <c r="JHV340" s="3"/>
      <c r="JHW340" s="3"/>
      <c r="JHX340" s="3"/>
      <c r="JHY340" s="3"/>
      <c r="JHZ340" s="3"/>
      <c r="JIA340" s="3"/>
      <c r="JIB340" s="3"/>
      <c r="JIC340" s="3"/>
      <c r="JID340" s="3"/>
      <c r="JIE340" s="3"/>
      <c r="JIF340" s="3"/>
      <c r="JIG340" s="3"/>
      <c r="JIH340" s="3"/>
      <c r="JII340" s="3"/>
      <c r="JIJ340" s="3"/>
      <c r="JIK340" s="3"/>
      <c r="JIL340" s="3"/>
      <c r="JIM340" s="3"/>
      <c r="JIN340" s="3"/>
      <c r="JIO340" s="3"/>
      <c r="JIP340" s="3"/>
      <c r="JIQ340" s="3"/>
      <c r="JIR340" s="3"/>
      <c r="JIS340" s="3"/>
      <c r="JIT340" s="3"/>
      <c r="JIU340" s="3"/>
      <c r="JIV340" s="3"/>
      <c r="JIW340" s="3"/>
      <c r="JIX340" s="3"/>
      <c r="JIY340" s="3"/>
      <c r="JIZ340" s="3"/>
      <c r="JJA340" s="3"/>
      <c r="JJB340" s="3"/>
      <c r="JJC340" s="3"/>
      <c r="JJD340" s="3"/>
      <c r="JJE340" s="3"/>
      <c r="JJF340" s="3"/>
      <c r="JJG340" s="3"/>
      <c r="JJH340" s="3"/>
      <c r="JJI340" s="3"/>
      <c r="JJJ340" s="3"/>
      <c r="JJK340" s="3"/>
      <c r="JJL340" s="3"/>
      <c r="JJM340" s="3"/>
      <c r="JJN340" s="3"/>
      <c r="JJO340" s="3"/>
      <c r="JJP340" s="3"/>
      <c r="JJQ340" s="3"/>
      <c r="JJR340" s="3"/>
      <c r="JJS340" s="3"/>
      <c r="JJT340" s="3"/>
      <c r="JJU340" s="3"/>
      <c r="JJV340" s="3"/>
      <c r="JJW340" s="3"/>
      <c r="JJX340" s="3"/>
      <c r="JJY340" s="3"/>
      <c r="JJZ340" s="3"/>
      <c r="JKA340" s="3"/>
      <c r="JKB340" s="3"/>
      <c r="JKC340" s="3"/>
      <c r="JKD340" s="3"/>
      <c r="JKE340" s="3"/>
      <c r="JKF340" s="3"/>
      <c r="JKG340" s="3"/>
      <c r="JKH340" s="3"/>
      <c r="JKI340" s="3"/>
      <c r="JKJ340" s="3"/>
      <c r="JKK340" s="3"/>
      <c r="JKL340" s="3"/>
      <c r="JKM340" s="3"/>
      <c r="JKN340" s="3"/>
      <c r="JKO340" s="3"/>
      <c r="JKP340" s="3"/>
      <c r="JKQ340" s="3"/>
      <c r="JKR340" s="3"/>
      <c r="JKS340" s="3"/>
      <c r="JKT340" s="3"/>
      <c r="JKU340" s="3"/>
      <c r="JKV340" s="3"/>
      <c r="JKW340" s="3"/>
      <c r="JKX340" s="3"/>
      <c r="JKY340" s="3"/>
      <c r="JKZ340" s="3"/>
      <c r="JLA340" s="3"/>
      <c r="JLB340" s="3"/>
      <c r="JLC340" s="3"/>
      <c r="JLD340" s="3"/>
      <c r="JLE340" s="3"/>
      <c r="JLF340" s="3"/>
      <c r="JLG340" s="3"/>
      <c r="JLH340" s="3"/>
      <c r="JLI340" s="3"/>
      <c r="JLJ340" s="3"/>
      <c r="JLK340" s="3"/>
      <c r="JLL340" s="3"/>
      <c r="JLM340" s="3"/>
      <c r="JLN340" s="3"/>
      <c r="JLO340" s="3"/>
      <c r="JLP340" s="3"/>
      <c r="JLQ340" s="3"/>
      <c r="JLR340" s="3"/>
      <c r="JLS340" s="3"/>
      <c r="JLT340" s="3"/>
      <c r="JLU340" s="3"/>
      <c r="JLV340" s="3"/>
      <c r="JLW340" s="3"/>
      <c r="JLX340" s="3"/>
      <c r="JLY340" s="3"/>
      <c r="JLZ340" s="3"/>
      <c r="JMA340" s="3"/>
      <c r="JMB340" s="3"/>
      <c r="JMC340" s="3"/>
      <c r="JMD340" s="3"/>
      <c r="JME340" s="3"/>
      <c r="JMF340" s="3"/>
      <c r="JMG340" s="3"/>
      <c r="JMH340" s="3"/>
      <c r="JMI340" s="3"/>
      <c r="JMJ340" s="3"/>
      <c r="JMK340" s="3"/>
      <c r="JML340" s="3"/>
      <c r="JMM340" s="3"/>
      <c r="JMN340" s="3"/>
      <c r="JMO340" s="3"/>
      <c r="JMP340" s="3"/>
      <c r="JMQ340" s="3"/>
      <c r="JMR340" s="3"/>
      <c r="JMS340" s="3"/>
      <c r="JMT340" s="3"/>
      <c r="JMU340" s="3"/>
      <c r="JMV340" s="3"/>
      <c r="JMW340" s="3"/>
      <c r="JMX340" s="3"/>
      <c r="JMY340" s="3"/>
      <c r="JMZ340" s="3"/>
      <c r="JNA340" s="3"/>
      <c r="JNB340" s="3"/>
      <c r="JNC340" s="3"/>
      <c r="JND340" s="3"/>
      <c r="JNE340" s="3"/>
      <c r="JNF340" s="3"/>
      <c r="JNG340" s="3"/>
      <c r="JNH340" s="3"/>
      <c r="JNI340" s="3"/>
      <c r="JNJ340" s="3"/>
      <c r="JNK340" s="3"/>
      <c r="JNL340" s="3"/>
      <c r="JNM340" s="3"/>
      <c r="JNN340" s="3"/>
      <c r="JNO340" s="3"/>
      <c r="JNP340" s="3"/>
      <c r="JNQ340" s="3"/>
      <c r="JNR340" s="3"/>
      <c r="JNS340" s="3"/>
      <c r="JNT340" s="3"/>
      <c r="JNU340" s="3"/>
      <c r="JNV340" s="3"/>
      <c r="JNW340" s="3"/>
      <c r="JNX340" s="3"/>
      <c r="JNY340" s="3"/>
      <c r="JNZ340" s="3"/>
      <c r="JOA340" s="3"/>
      <c r="JOB340" s="3"/>
      <c r="JOC340" s="3"/>
      <c r="JOD340" s="3"/>
      <c r="JOE340" s="3"/>
      <c r="JOF340" s="3"/>
      <c r="JOG340" s="3"/>
      <c r="JOH340" s="3"/>
      <c r="JOI340" s="3"/>
      <c r="JOJ340" s="3"/>
      <c r="JOK340" s="3"/>
      <c r="JOL340" s="3"/>
      <c r="JOM340" s="3"/>
      <c r="JON340" s="3"/>
      <c r="JOO340" s="3"/>
      <c r="JOP340" s="3"/>
      <c r="JOQ340" s="3"/>
      <c r="JOR340" s="3"/>
      <c r="JOS340" s="3"/>
      <c r="JOT340" s="3"/>
      <c r="JOU340" s="3"/>
      <c r="JOV340" s="3"/>
      <c r="JOW340" s="3"/>
      <c r="JOX340" s="3"/>
      <c r="JOY340" s="3"/>
      <c r="JOZ340" s="3"/>
      <c r="JPA340" s="3"/>
      <c r="JPB340" s="3"/>
      <c r="JPC340" s="3"/>
      <c r="JPD340" s="3"/>
      <c r="JPE340" s="3"/>
      <c r="JPF340" s="3"/>
      <c r="JPG340" s="3"/>
      <c r="JPH340" s="3"/>
      <c r="JPI340" s="3"/>
      <c r="JPJ340" s="3"/>
      <c r="JPK340" s="3"/>
      <c r="JPL340" s="3"/>
      <c r="JPM340" s="3"/>
      <c r="JPN340" s="3"/>
      <c r="JPO340" s="3"/>
      <c r="JPP340" s="3"/>
      <c r="JPQ340" s="3"/>
      <c r="JPR340" s="3"/>
      <c r="JPS340" s="3"/>
      <c r="JPT340" s="3"/>
      <c r="JPU340" s="3"/>
      <c r="JPV340" s="3"/>
      <c r="JPW340" s="3"/>
      <c r="JPX340" s="3"/>
      <c r="JPY340" s="3"/>
      <c r="JPZ340" s="3"/>
      <c r="JQA340" s="3"/>
      <c r="JQB340" s="3"/>
      <c r="JQC340" s="3"/>
      <c r="JQD340" s="3"/>
      <c r="JQE340" s="3"/>
      <c r="JQF340" s="3"/>
      <c r="JQG340" s="3"/>
      <c r="JQH340" s="3"/>
      <c r="JQI340" s="3"/>
      <c r="JQJ340" s="3"/>
      <c r="JQK340" s="3"/>
      <c r="JQL340" s="3"/>
      <c r="JQM340" s="3"/>
      <c r="JQN340" s="3"/>
      <c r="JQO340" s="3"/>
      <c r="JQP340" s="3"/>
      <c r="JQQ340" s="3"/>
      <c r="JQR340" s="3"/>
      <c r="JQS340" s="3"/>
      <c r="JQT340" s="3"/>
      <c r="JQU340" s="3"/>
      <c r="JQV340" s="3"/>
      <c r="JQW340" s="3"/>
      <c r="JQX340" s="3"/>
      <c r="JQY340" s="3"/>
      <c r="JQZ340" s="3"/>
      <c r="JRA340" s="3"/>
      <c r="JRB340" s="3"/>
      <c r="JRC340" s="3"/>
      <c r="JRD340" s="3"/>
      <c r="JRE340" s="3"/>
      <c r="JRF340" s="3"/>
      <c r="JRG340" s="3"/>
      <c r="JRH340" s="3"/>
      <c r="JRI340" s="3"/>
      <c r="JRJ340" s="3"/>
      <c r="JRK340" s="3"/>
      <c r="JRL340" s="3"/>
      <c r="JRM340" s="3"/>
      <c r="JRN340" s="3"/>
      <c r="JRO340" s="3"/>
      <c r="JRP340" s="3"/>
      <c r="JRQ340" s="3"/>
      <c r="JRR340" s="3"/>
      <c r="JRS340" s="3"/>
      <c r="JRT340" s="3"/>
      <c r="JRU340" s="3"/>
      <c r="JRV340" s="3"/>
      <c r="JRW340" s="3"/>
      <c r="JRX340" s="3"/>
      <c r="JRY340" s="3"/>
      <c r="JRZ340" s="3"/>
      <c r="JSA340" s="3"/>
      <c r="JSB340" s="3"/>
      <c r="JSC340" s="3"/>
      <c r="JSD340" s="3"/>
      <c r="JSE340" s="3"/>
      <c r="JSF340" s="3"/>
      <c r="JSG340" s="3"/>
      <c r="JSH340" s="3"/>
      <c r="JSI340" s="3"/>
      <c r="JSJ340" s="3"/>
      <c r="JSK340" s="3"/>
      <c r="JSL340" s="3"/>
      <c r="JSM340" s="3"/>
      <c r="JSN340" s="3"/>
      <c r="JSO340" s="3"/>
      <c r="JSP340" s="3"/>
      <c r="JSQ340" s="3"/>
      <c r="JSR340" s="3"/>
      <c r="JSS340" s="3"/>
      <c r="JST340" s="3"/>
      <c r="JSU340" s="3"/>
      <c r="JSV340" s="3"/>
      <c r="JSW340" s="3"/>
      <c r="JSX340" s="3"/>
      <c r="JSY340" s="3"/>
      <c r="JSZ340" s="3"/>
      <c r="JTA340" s="3"/>
      <c r="JTB340" s="3"/>
      <c r="JTC340" s="3"/>
      <c r="JTD340" s="3"/>
      <c r="JTE340" s="3"/>
      <c r="JTF340" s="3"/>
      <c r="JTG340" s="3"/>
      <c r="JTH340" s="3"/>
      <c r="JTI340" s="3"/>
      <c r="JTJ340" s="3"/>
      <c r="JTK340" s="3"/>
      <c r="JTL340" s="3"/>
      <c r="JTM340" s="3"/>
      <c r="JTN340" s="3"/>
      <c r="JTO340" s="3"/>
      <c r="JTP340" s="3"/>
      <c r="JTQ340" s="3"/>
      <c r="JTR340" s="3"/>
      <c r="JTS340" s="3"/>
      <c r="JTT340" s="3"/>
      <c r="JTU340" s="3"/>
      <c r="JTV340" s="3"/>
      <c r="JTW340" s="3"/>
      <c r="JTX340" s="3"/>
      <c r="JTY340" s="3"/>
      <c r="JTZ340" s="3"/>
      <c r="JUA340" s="3"/>
      <c r="JUB340" s="3"/>
      <c r="JUC340" s="3"/>
      <c r="JUD340" s="3"/>
      <c r="JUE340" s="3"/>
      <c r="JUF340" s="3"/>
      <c r="JUG340" s="3"/>
      <c r="JUH340" s="3"/>
      <c r="JUI340" s="3"/>
      <c r="JUJ340" s="3"/>
      <c r="JUK340" s="3"/>
      <c r="JUL340" s="3"/>
      <c r="JUM340" s="3"/>
      <c r="JUN340" s="3"/>
      <c r="JUO340" s="3"/>
      <c r="JUP340" s="3"/>
      <c r="JUQ340" s="3"/>
      <c r="JUR340" s="3"/>
      <c r="JUS340" s="3"/>
      <c r="JUT340" s="3"/>
      <c r="JUU340" s="3"/>
      <c r="JUV340" s="3"/>
      <c r="JUW340" s="3"/>
      <c r="JUX340" s="3"/>
      <c r="JUY340" s="3"/>
      <c r="JUZ340" s="3"/>
      <c r="JVA340" s="3"/>
      <c r="JVB340" s="3"/>
      <c r="JVC340" s="3"/>
      <c r="JVD340" s="3"/>
      <c r="JVE340" s="3"/>
      <c r="JVF340" s="3"/>
      <c r="JVG340" s="3"/>
      <c r="JVH340" s="3"/>
      <c r="JVI340" s="3"/>
      <c r="JVJ340" s="3"/>
      <c r="JVK340" s="3"/>
      <c r="JVL340" s="3"/>
      <c r="JVM340" s="3"/>
      <c r="JVN340" s="3"/>
      <c r="JVO340" s="3"/>
      <c r="JVP340" s="3"/>
      <c r="JVQ340" s="3"/>
      <c r="JVR340" s="3"/>
      <c r="JVS340" s="3"/>
      <c r="JVT340" s="3"/>
      <c r="JVU340" s="3"/>
      <c r="JVV340" s="3"/>
      <c r="JVW340" s="3"/>
      <c r="JVX340" s="3"/>
      <c r="JVY340" s="3"/>
      <c r="JVZ340" s="3"/>
      <c r="JWA340" s="3"/>
      <c r="JWB340" s="3"/>
      <c r="JWC340" s="3"/>
      <c r="JWD340" s="3"/>
      <c r="JWE340" s="3"/>
      <c r="JWF340" s="3"/>
      <c r="JWG340" s="3"/>
      <c r="JWH340" s="3"/>
      <c r="JWI340" s="3"/>
      <c r="JWJ340" s="3"/>
      <c r="JWK340" s="3"/>
      <c r="JWL340" s="3"/>
      <c r="JWM340" s="3"/>
      <c r="JWN340" s="3"/>
      <c r="JWO340" s="3"/>
      <c r="JWP340" s="3"/>
      <c r="JWQ340" s="3"/>
      <c r="JWR340" s="3"/>
      <c r="JWS340" s="3"/>
      <c r="JWT340" s="3"/>
      <c r="JWU340" s="3"/>
      <c r="JWV340" s="3"/>
      <c r="JWW340" s="3"/>
      <c r="JWX340" s="3"/>
      <c r="JWY340" s="3"/>
      <c r="JWZ340" s="3"/>
      <c r="JXA340" s="3"/>
      <c r="JXB340" s="3"/>
      <c r="JXC340" s="3"/>
      <c r="JXD340" s="3"/>
      <c r="JXE340" s="3"/>
      <c r="JXF340" s="3"/>
      <c r="JXG340" s="3"/>
      <c r="JXH340" s="3"/>
      <c r="JXI340" s="3"/>
      <c r="JXJ340" s="3"/>
      <c r="JXK340" s="3"/>
      <c r="JXL340" s="3"/>
      <c r="JXM340" s="3"/>
      <c r="JXN340" s="3"/>
      <c r="JXO340" s="3"/>
      <c r="JXP340" s="3"/>
      <c r="JXQ340" s="3"/>
      <c r="JXR340" s="3"/>
      <c r="JXS340" s="3"/>
      <c r="JXT340" s="3"/>
      <c r="JXU340" s="3"/>
      <c r="JXV340" s="3"/>
      <c r="JXW340" s="3"/>
      <c r="JXX340" s="3"/>
      <c r="JXY340" s="3"/>
      <c r="JXZ340" s="3"/>
      <c r="JYA340" s="3"/>
      <c r="JYB340" s="3"/>
      <c r="JYC340" s="3"/>
      <c r="JYD340" s="3"/>
      <c r="JYE340" s="3"/>
      <c r="JYF340" s="3"/>
      <c r="JYG340" s="3"/>
      <c r="JYH340" s="3"/>
      <c r="JYI340" s="3"/>
      <c r="JYJ340" s="3"/>
      <c r="JYK340" s="3"/>
      <c r="JYL340" s="3"/>
      <c r="JYM340" s="3"/>
      <c r="JYN340" s="3"/>
      <c r="JYO340" s="3"/>
      <c r="JYP340" s="3"/>
      <c r="JYQ340" s="3"/>
      <c r="JYR340" s="3"/>
      <c r="JYS340" s="3"/>
      <c r="JYT340" s="3"/>
      <c r="JYU340" s="3"/>
      <c r="JYV340" s="3"/>
      <c r="JYW340" s="3"/>
      <c r="JYX340" s="3"/>
      <c r="JYY340" s="3"/>
      <c r="JYZ340" s="3"/>
      <c r="JZA340" s="3"/>
      <c r="JZB340" s="3"/>
      <c r="JZC340" s="3"/>
      <c r="JZD340" s="3"/>
      <c r="JZE340" s="3"/>
      <c r="JZF340" s="3"/>
      <c r="JZG340" s="3"/>
      <c r="JZH340" s="3"/>
      <c r="JZI340" s="3"/>
      <c r="JZJ340" s="3"/>
      <c r="JZK340" s="3"/>
      <c r="JZL340" s="3"/>
      <c r="JZM340" s="3"/>
      <c r="JZN340" s="3"/>
      <c r="JZO340" s="3"/>
      <c r="JZP340" s="3"/>
      <c r="JZQ340" s="3"/>
      <c r="JZR340" s="3"/>
      <c r="JZS340" s="3"/>
      <c r="JZT340" s="3"/>
      <c r="JZU340" s="3"/>
      <c r="JZV340" s="3"/>
      <c r="JZW340" s="3"/>
      <c r="JZX340" s="3"/>
      <c r="JZY340" s="3"/>
      <c r="JZZ340" s="3"/>
      <c r="KAA340" s="3"/>
      <c r="KAB340" s="3"/>
      <c r="KAC340" s="3"/>
      <c r="KAD340" s="3"/>
      <c r="KAE340" s="3"/>
      <c r="KAF340" s="3"/>
      <c r="KAG340" s="3"/>
      <c r="KAH340" s="3"/>
      <c r="KAI340" s="3"/>
      <c r="KAJ340" s="3"/>
      <c r="KAK340" s="3"/>
      <c r="KAL340" s="3"/>
      <c r="KAM340" s="3"/>
      <c r="KAN340" s="3"/>
      <c r="KAO340" s="3"/>
      <c r="KAP340" s="3"/>
      <c r="KAQ340" s="3"/>
      <c r="KAR340" s="3"/>
      <c r="KAS340" s="3"/>
      <c r="KAT340" s="3"/>
      <c r="KAU340" s="3"/>
      <c r="KAV340" s="3"/>
      <c r="KAW340" s="3"/>
      <c r="KAX340" s="3"/>
      <c r="KAY340" s="3"/>
      <c r="KAZ340" s="3"/>
      <c r="KBA340" s="3"/>
      <c r="KBB340" s="3"/>
      <c r="KBC340" s="3"/>
      <c r="KBD340" s="3"/>
      <c r="KBE340" s="3"/>
      <c r="KBF340" s="3"/>
      <c r="KBG340" s="3"/>
      <c r="KBH340" s="3"/>
      <c r="KBI340" s="3"/>
      <c r="KBJ340" s="3"/>
      <c r="KBK340" s="3"/>
      <c r="KBL340" s="3"/>
      <c r="KBM340" s="3"/>
      <c r="KBN340" s="3"/>
      <c r="KBO340" s="3"/>
      <c r="KBP340" s="3"/>
      <c r="KBQ340" s="3"/>
      <c r="KBR340" s="3"/>
      <c r="KBS340" s="3"/>
      <c r="KBT340" s="3"/>
      <c r="KBU340" s="3"/>
      <c r="KBV340" s="3"/>
      <c r="KBW340" s="3"/>
      <c r="KBX340" s="3"/>
      <c r="KBY340" s="3"/>
      <c r="KBZ340" s="3"/>
      <c r="KCA340" s="3"/>
      <c r="KCB340" s="3"/>
      <c r="KCC340" s="3"/>
      <c r="KCD340" s="3"/>
      <c r="KCE340" s="3"/>
      <c r="KCF340" s="3"/>
      <c r="KCG340" s="3"/>
      <c r="KCH340" s="3"/>
      <c r="KCI340" s="3"/>
      <c r="KCJ340" s="3"/>
      <c r="KCK340" s="3"/>
      <c r="KCL340" s="3"/>
      <c r="KCM340" s="3"/>
      <c r="KCN340" s="3"/>
      <c r="KCO340" s="3"/>
      <c r="KCP340" s="3"/>
      <c r="KCQ340" s="3"/>
      <c r="KCR340" s="3"/>
      <c r="KCS340" s="3"/>
      <c r="KCT340" s="3"/>
      <c r="KCU340" s="3"/>
      <c r="KCV340" s="3"/>
      <c r="KCW340" s="3"/>
      <c r="KCX340" s="3"/>
      <c r="KCY340" s="3"/>
      <c r="KCZ340" s="3"/>
      <c r="KDA340" s="3"/>
      <c r="KDB340" s="3"/>
      <c r="KDC340" s="3"/>
      <c r="KDD340" s="3"/>
      <c r="KDE340" s="3"/>
      <c r="KDF340" s="3"/>
      <c r="KDG340" s="3"/>
      <c r="KDH340" s="3"/>
      <c r="KDI340" s="3"/>
      <c r="KDJ340" s="3"/>
      <c r="KDK340" s="3"/>
      <c r="KDL340" s="3"/>
      <c r="KDM340" s="3"/>
      <c r="KDN340" s="3"/>
      <c r="KDO340" s="3"/>
      <c r="KDP340" s="3"/>
      <c r="KDQ340" s="3"/>
      <c r="KDR340" s="3"/>
      <c r="KDS340" s="3"/>
      <c r="KDT340" s="3"/>
      <c r="KDU340" s="3"/>
      <c r="KDV340" s="3"/>
      <c r="KDW340" s="3"/>
      <c r="KDX340" s="3"/>
      <c r="KDY340" s="3"/>
      <c r="KDZ340" s="3"/>
      <c r="KEA340" s="3"/>
      <c r="KEB340" s="3"/>
      <c r="KEC340" s="3"/>
      <c r="KED340" s="3"/>
      <c r="KEE340" s="3"/>
      <c r="KEF340" s="3"/>
      <c r="KEG340" s="3"/>
      <c r="KEH340" s="3"/>
      <c r="KEI340" s="3"/>
      <c r="KEJ340" s="3"/>
      <c r="KEK340" s="3"/>
      <c r="KEL340" s="3"/>
      <c r="KEM340" s="3"/>
      <c r="KEN340" s="3"/>
      <c r="KEO340" s="3"/>
      <c r="KEP340" s="3"/>
      <c r="KEQ340" s="3"/>
      <c r="KER340" s="3"/>
      <c r="KES340" s="3"/>
      <c r="KET340" s="3"/>
      <c r="KEU340" s="3"/>
      <c r="KEV340" s="3"/>
      <c r="KEW340" s="3"/>
      <c r="KEX340" s="3"/>
      <c r="KEY340" s="3"/>
      <c r="KEZ340" s="3"/>
      <c r="KFA340" s="3"/>
      <c r="KFB340" s="3"/>
      <c r="KFC340" s="3"/>
      <c r="KFD340" s="3"/>
      <c r="KFE340" s="3"/>
      <c r="KFF340" s="3"/>
      <c r="KFG340" s="3"/>
      <c r="KFH340" s="3"/>
      <c r="KFI340" s="3"/>
      <c r="KFJ340" s="3"/>
      <c r="KFK340" s="3"/>
      <c r="KFL340" s="3"/>
      <c r="KFM340" s="3"/>
      <c r="KFN340" s="3"/>
      <c r="KFO340" s="3"/>
      <c r="KFP340" s="3"/>
      <c r="KFQ340" s="3"/>
      <c r="KFR340" s="3"/>
      <c r="KFS340" s="3"/>
      <c r="KFT340" s="3"/>
      <c r="KFU340" s="3"/>
      <c r="KFV340" s="3"/>
      <c r="KFW340" s="3"/>
      <c r="KFX340" s="3"/>
      <c r="KFY340" s="3"/>
      <c r="KFZ340" s="3"/>
      <c r="KGA340" s="3"/>
      <c r="KGB340" s="3"/>
      <c r="KGC340" s="3"/>
      <c r="KGD340" s="3"/>
      <c r="KGE340" s="3"/>
      <c r="KGF340" s="3"/>
      <c r="KGG340" s="3"/>
      <c r="KGH340" s="3"/>
      <c r="KGI340" s="3"/>
      <c r="KGJ340" s="3"/>
      <c r="KGK340" s="3"/>
      <c r="KGL340" s="3"/>
      <c r="KGM340" s="3"/>
      <c r="KGN340" s="3"/>
      <c r="KGO340" s="3"/>
      <c r="KGP340" s="3"/>
      <c r="KGQ340" s="3"/>
      <c r="KGR340" s="3"/>
      <c r="KGS340" s="3"/>
      <c r="KGT340" s="3"/>
      <c r="KGU340" s="3"/>
      <c r="KGV340" s="3"/>
      <c r="KGW340" s="3"/>
      <c r="KGX340" s="3"/>
      <c r="KGY340" s="3"/>
      <c r="KGZ340" s="3"/>
      <c r="KHA340" s="3"/>
      <c r="KHB340" s="3"/>
      <c r="KHC340" s="3"/>
      <c r="KHD340" s="3"/>
      <c r="KHE340" s="3"/>
      <c r="KHF340" s="3"/>
      <c r="KHG340" s="3"/>
      <c r="KHH340" s="3"/>
      <c r="KHI340" s="3"/>
      <c r="KHJ340" s="3"/>
      <c r="KHK340" s="3"/>
      <c r="KHL340" s="3"/>
      <c r="KHM340" s="3"/>
      <c r="KHN340" s="3"/>
      <c r="KHO340" s="3"/>
      <c r="KHP340" s="3"/>
      <c r="KHQ340" s="3"/>
      <c r="KHR340" s="3"/>
      <c r="KHS340" s="3"/>
      <c r="KHT340" s="3"/>
      <c r="KHU340" s="3"/>
      <c r="KHV340" s="3"/>
      <c r="KHW340" s="3"/>
      <c r="KHX340" s="3"/>
      <c r="KHY340" s="3"/>
      <c r="KHZ340" s="3"/>
      <c r="KIA340" s="3"/>
      <c r="KIB340" s="3"/>
      <c r="KIC340" s="3"/>
      <c r="KID340" s="3"/>
      <c r="KIE340" s="3"/>
      <c r="KIF340" s="3"/>
      <c r="KIG340" s="3"/>
      <c r="KIH340" s="3"/>
      <c r="KII340" s="3"/>
      <c r="KIJ340" s="3"/>
      <c r="KIK340" s="3"/>
      <c r="KIL340" s="3"/>
      <c r="KIM340" s="3"/>
      <c r="KIN340" s="3"/>
      <c r="KIO340" s="3"/>
      <c r="KIP340" s="3"/>
      <c r="KIQ340" s="3"/>
      <c r="KIR340" s="3"/>
      <c r="KIS340" s="3"/>
      <c r="KIT340" s="3"/>
      <c r="KIU340" s="3"/>
      <c r="KIV340" s="3"/>
      <c r="KIW340" s="3"/>
      <c r="KIX340" s="3"/>
      <c r="KIY340" s="3"/>
      <c r="KIZ340" s="3"/>
      <c r="KJA340" s="3"/>
      <c r="KJB340" s="3"/>
      <c r="KJC340" s="3"/>
      <c r="KJD340" s="3"/>
      <c r="KJE340" s="3"/>
      <c r="KJF340" s="3"/>
      <c r="KJG340" s="3"/>
      <c r="KJH340" s="3"/>
      <c r="KJI340" s="3"/>
      <c r="KJJ340" s="3"/>
      <c r="KJK340" s="3"/>
      <c r="KJL340" s="3"/>
      <c r="KJM340" s="3"/>
      <c r="KJN340" s="3"/>
      <c r="KJO340" s="3"/>
      <c r="KJP340" s="3"/>
      <c r="KJQ340" s="3"/>
      <c r="KJR340" s="3"/>
      <c r="KJS340" s="3"/>
      <c r="KJT340" s="3"/>
      <c r="KJU340" s="3"/>
      <c r="KJV340" s="3"/>
      <c r="KJW340" s="3"/>
      <c r="KJX340" s="3"/>
      <c r="KJY340" s="3"/>
      <c r="KJZ340" s="3"/>
      <c r="KKA340" s="3"/>
      <c r="KKB340" s="3"/>
      <c r="KKC340" s="3"/>
      <c r="KKD340" s="3"/>
      <c r="KKE340" s="3"/>
      <c r="KKF340" s="3"/>
      <c r="KKG340" s="3"/>
      <c r="KKH340" s="3"/>
      <c r="KKI340" s="3"/>
      <c r="KKJ340" s="3"/>
      <c r="KKK340" s="3"/>
      <c r="KKL340" s="3"/>
      <c r="KKM340" s="3"/>
      <c r="KKN340" s="3"/>
      <c r="KKO340" s="3"/>
      <c r="KKP340" s="3"/>
      <c r="KKQ340" s="3"/>
      <c r="KKR340" s="3"/>
      <c r="KKS340" s="3"/>
      <c r="KKT340" s="3"/>
      <c r="KKU340" s="3"/>
      <c r="KKV340" s="3"/>
      <c r="KKW340" s="3"/>
      <c r="KKX340" s="3"/>
      <c r="KKY340" s="3"/>
      <c r="KKZ340" s="3"/>
      <c r="KLA340" s="3"/>
      <c r="KLB340" s="3"/>
      <c r="KLC340" s="3"/>
      <c r="KLD340" s="3"/>
      <c r="KLE340" s="3"/>
      <c r="KLF340" s="3"/>
      <c r="KLG340" s="3"/>
      <c r="KLH340" s="3"/>
      <c r="KLI340" s="3"/>
      <c r="KLJ340" s="3"/>
      <c r="KLK340" s="3"/>
      <c r="KLL340" s="3"/>
      <c r="KLM340" s="3"/>
      <c r="KLN340" s="3"/>
      <c r="KLO340" s="3"/>
      <c r="KLP340" s="3"/>
      <c r="KLQ340" s="3"/>
      <c r="KLR340" s="3"/>
      <c r="KLS340" s="3"/>
      <c r="KLT340" s="3"/>
      <c r="KLU340" s="3"/>
      <c r="KLV340" s="3"/>
      <c r="KLW340" s="3"/>
      <c r="KLX340" s="3"/>
      <c r="KLY340" s="3"/>
      <c r="KLZ340" s="3"/>
      <c r="KMA340" s="3"/>
      <c r="KMB340" s="3"/>
      <c r="KMC340" s="3"/>
      <c r="KMD340" s="3"/>
      <c r="KME340" s="3"/>
      <c r="KMF340" s="3"/>
      <c r="KMG340" s="3"/>
      <c r="KMH340" s="3"/>
      <c r="KMI340" s="3"/>
      <c r="KMJ340" s="3"/>
      <c r="KMK340" s="3"/>
      <c r="KML340" s="3"/>
      <c r="KMM340" s="3"/>
      <c r="KMN340" s="3"/>
      <c r="KMO340" s="3"/>
      <c r="KMP340" s="3"/>
      <c r="KMQ340" s="3"/>
      <c r="KMR340" s="3"/>
      <c r="KMS340" s="3"/>
      <c r="KMT340" s="3"/>
      <c r="KMU340" s="3"/>
      <c r="KMV340" s="3"/>
      <c r="KMW340" s="3"/>
      <c r="KMX340" s="3"/>
      <c r="KMY340" s="3"/>
      <c r="KMZ340" s="3"/>
      <c r="KNA340" s="3"/>
      <c r="KNB340" s="3"/>
      <c r="KNC340" s="3"/>
      <c r="KND340" s="3"/>
      <c r="KNE340" s="3"/>
      <c r="KNF340" s="3"/>
      <c r="KNG340" s="3"/>
      <c r="KNH340" s="3"/>
      <c r="KNI340" s="3"/>
      <c r="KNJ340" s="3"/>
      <c r="KNK340" s="3"/>
      <c r="KNL340" s="3"/>
      <c r="KNM340" s="3"/>
      <c r="KNN340" s="3"/>
      <c r="KNO340" s="3"/>
      <c r="KNP340" s="3"/>
      <c r="KNQ340" s="3"/>
      <c r="KNR340" s="3"/>
      <c r="KNS340" s="3"/>
      <c r="KNT340" s="3"/>
      <c r="KNU340" s="3"/>
      <c r="KNV340" s="3"/>
      <c r="KNW340" s="3"/>
      <c r="KNX340" s="3"/>
      <c r="KNY340" s="3"/>
      <c r="KNZ340" s="3"/>
      <c r="KOA340" s="3"/>
      <c r="KOB340" s="3"/>
      <c r="KOC340" s="3"/>
      <c r="KOD340" s="3"/>
      <c r="KOE340" s="3"/>
      <c r="KOF340" s="3"/>
      <c r="KOG340" s="3"/>
      <c r="KOH340" s="3"/>
      <c r="KOI340" s="3"/>
      <c r="KOJ340" s="3"/>
      <c r="KOK340" s="3"/>
      <c r="KOL340" s="3"/>
      <c r="KOM340" s="3"/>
      <c r="KON340" s="3"/>
      <c r="KOO340" s="3"/>
      <c r="KOP340" s="3"/>
      <c r="KOQ340" s="3"/>
      <c r="KOR340" s="3"/>
      <c r="KOS340" s="3"/>
      <c r="KOT340" s="3"/>
      <c r="KOU340" s="3"/>
      <c r="KOV340" s="3"/>
      <c r="KOW340" s="3"/>
      <c r="KOX340" s="3"/>
      <c r="KOY340" s="3"/>
      <c r="KOZ340" s="3"/>
      <c r="KPA340" s="3"/>
      <c r="KPB340" s="3"/>
      <c r="KPC340" s="3"/>
      <c r="KPD340" s="3"/>
      <c r="KPE340" s="3"/>
      <c r="KPF340" s="3"/>
      <c r="KPG340" s="3"/>
      <c r="KPH340" s="3"/>
      <c r="KPI340" s="3"/>
      <c r="KPJ340" s="3"/>
      <c r="KPK340" s="3"/>
      <c r="KPL340" s="3"/>
      <c r="KPM340" s="3"/>
      <c r="KPN340" s="3"/>
      <c r="KPO340" s="3"/>
      <c r="KPP340" s="3"/>
      <c r="KPQ340" s="3"/>
      <c r="KPR340" s="3"/>
      <c r="KPS340" s="3"/>
      <c r="KPT340" s="3"/>
      <c r="KPU340" s="3"/>
      <c r="KPV340" s="3"/>
      <c r="KPW340" s="3"/>
      <c r="KPX340" s="3"/>
      <c r="KPY340" s="3"/>
      <c r="KPZ340" s="3"/>
      <c r="KQA340" s="3"/>
      <c r="KQB340" s="3"/>
      <c r="KQC340" s="3"/>
      <c r="KQD340" s="3"/>
      <c r="KQE340" s="3"/>
      <c r="KQF340" s="3"/>
      <c r="KQG340" s="3"/>
      <c r="KQH340" s="3"/>
      <c r="KQI340" s="3"/>
      <c r="KQJ340" s="3"/>
      <c r="KQK340" s="3"/>
      <c r="KQL340" s="3"/>
      <c r="KQM340" s="3"/>
      <c r="KQN340" s="3"/>
      <c r="KQO340" s="3"/>
      <c r="KQP340" s="3"/>
      <c r="KQQ340" s="3"/>
      <c r="KQR340" s="3"/>
      <c r="KQS340" s="3"/>
      <c r="KQT340" s="3"/>
      <c r="KQU340" s="3"/>
      <c r="KQV340" s="3"/>
      <c r="KQW340" s="3"/>
      <c r="KQX340" s="3"/>
      <c r="KQY340" s="3"/>
      <c r="KQZ340" s="3"/>
      <c r="KRA340" s="3"/>
      <c r="KRB340" s="3"/>
      <c r="KRC340" s="3"/>
      <c r="KRD340" s="3"/>
      <c r="KRE340" s="3"/>
      <c r="KRF340" s="3"/>
      <c r="KRG340" s="3"/>
      <c r="KRH340" s="3"/>
      <c r="KRI340" s="3"/>
      <c r="KRJ340" s="3"/>
      <c r="KRK340" s="3"/>
      <c r="KRL340" s="3"/>
      <c r="KRM340" s="3"/>
      <c r="KRN340" s="3"/>
      <c r="KRO340" s="3"/>
      <c r="KRP340" s="3"/>
      <c r="KRQ340" s="3"/>
      <c r="KRR340" s="3"/>
      <c r="KRS340" s="3"/>
      <c r="KRT340" s="3"/>
      <c r="KRU340" s="3"/>
      <c r="KRV340" s="3"/>
      <c r="KRW340" s="3"/>
      <c r="KRX340" s="3"/>
      <c r="KRY340" s="3"/>
      <c r="KRZ340" s="3"/>
      <c r="KSA340" s="3"/>
      <c r="KSB340" s="3"/>
      <c r="KSC340" s="3"/>
      <c r="KSD340" s="3"/>
      <c r="KSE340" s="3"/>
      <c r="KSF340" s="3"/>
      <c r="KSG340" s="3"/>
      <c r="KSH340" s="3"/>
      <c r="KSI340" s="3"/>
      <c r="KSJ340" s="3"/>
      <c r="KSK340" s="3"/>
      <c r="KSL340" s="3"/>
      <c r="KSM340" s="3"/>
      <c r="KSN340" s="3"/>
      <c r="KSO340" s="3"/>
      <c r="KSP340" s="3"/>
      <c r="KSQ340" s="3"/>
      <c r="KSR340" s="3"/>
      <c r="KSS340" s="3"/>
      <c r="KST340" s="3"/>
      <c r="KSU340" s="3"/>
      <c r="KSV340" s="3"/>
      <c r="KSW340" s="3"/>
      <c r="KSX340" s="3"/>
      <c r="KSY340" s="3"/>
      <c r="KSZ340" s="3"/>
      <c r="KTA340" s="3"/>
      <c r="KTB340" s="3"/>
      <c r="KTC340" s="3"/>
      <c r="KTD340" s="3"/>
      <c r="KTE340" s="3"/>
      <c r="KTF340" s="3"/>
      <c r="KTG340" s="3"/>
      <c r="KTH340" s="3"/>
      <c r="KTI340" s="3"/>
      <c r="KTJ340" s="3"/>
      <c r="KTK340" s="3"/>
      <c r="KTL340" s="3"/>
      <c r="KTM340" s="3"/>
      <c r="KTN340" s="3"/>
      <c r="KTO340" s="3"/>
      <c r="KTP340" s="3"/>
      <c r="KTQ340" s="3"/>
      <c r="KTR340" s="3"/>
      <c r="KTS340" s="3"/>
      <c r="KTT340" s="3"/>
      <c r="KTU340" s="3"/>
      <c r="KTV340" s="3"/>
      <c r="KTW340" s="3"/>
      <c r="KTX340" s="3"/>
      <c r="KTY340" s="3"/>
      <c r="KTZ340" s="3"/>
      <c r="KUA340" s="3"/>
      <c r="KUB340" s="3"/>
      <c r="KUC340" s="3"/>
      <c r="KUD340" s="3"/>
      <c r="KUE340" s="3"/>
      <c r="KUF340" s="3"/>
      <c r="KUG340" s="3"/>
      <c r="KUH340" s="3"/>
      <c r="KUI340" s="3"/>
      <c r="KUJ340" s="3"/>
      <c r="KUK340" s="3"/>
      <c r="KUL340" s="3"/>
      <c r="KUM340" s="3"/>
      <c r="KUN340" s="3"/>
      <c r="KUO340" s="3"/>
      <c r="KUP340" s="3"/>
      <c r="KUQ340" s="3"/>
      <c r="KUR340" s="3"/>
      <c r="KUS340" s="3"/>
      <c r="KUT340" s="3"/>
      <c r="KUU340" s="3"/>
      <c r="KUV340" s="3"/>
      <c r="KUW340" s="3"/>
      <c r="KUX340" s="3"/>
      <c r="KUY340" s="3"/>
      <c r="KUZ340" s="3"/>
      <c r="KVA340" s="3"/>
      <c r="KVB340" s="3"/>
      <c r="KVC340" s="3"/>
      <c r="KVD340" s="3"/>
      <c r="KVE340" s="3"/>
      <c r="KVF340" s="3"/>
      <c r="KVG340" s="3"/>
      <c r="KVH340" s="3"/>
      <c r="KVI340" s="3"/>
      <c r="KVJ340" s="3"/>
      <c r="KVK340" s="3"/>
      <c r="KVL340" s="3"/>
      <c r="KVM340" s="3"/>
      <c r="KVN340" s="3"/>
      <c r="KVO340" s="3"/>
      <c r="KVP340" s="3"/>
      <c r="KVQ340" s="3"/>
      <c r="KVR340" s="3"/>
      <c r="KVS340" s="3"/>
      <c r="KVT340" s="3"/>
      <c r="KVU340" s="3"/>
      <c r="KVV340" s="3"/>
      <c r="KVW340" s="3"/>
      <c r="KVX340" s="3"/>
      <c r="KVY340" s="3"/>
      <c r="KVZ340" s="3"/>
      <c r="KWA340" s="3"/>
      <c r="KWB340" s="3"/>
      <c r="KWC340" s="3"/>
      <c r="KWD340" s="3"/>
      <c r="KWE340" s="3"/>
      <c r="KWF340" s="3"/>
      <c r="KWG340" s="3"/>
      <c r="KWH340" s="3"/>
      <c r="KWI340" s="3"/>
      <c r="KWJ340" s="3"/>
      <c r="KWK340" s="3"/>
      <c r="KWL340" s="3"/>
      <c r="KWM340" s="3"/>
      <c r="KWN340" s="3"/>
      <c r="KWO340" s="3"/>
      <c r="KWP340" s="3"/>
      <c r="KWQ340" s="3"/>
      <c r="KWR340" s="3"/>
      <c r="KWS340" s="3"/>
      <c r="KWT340" s="3"/>
      <c r="KWU340" s="3"/>
      <c r="KWV340" s="3"/>
      <c r="KWW340" s="3"/>
      <c r="KWX340" s="3"/>
      <c r="KWY340" s="3"/>
      <c r="KWZ340" s="3"/>
      <c r="KXA340" s="3"/>
      <c r="KXB340" s="3"/>
      <c r="KXC340" s="3"/>
      <c r="KXD340" s="3"/>
      <c r="KXE340" s="3"/>
      <c r="KXF340" s="3"/>
      <c r="KXG340" s="3"/>
      <c r="KXH340" s="3"/>
      <c r="KXI340" s="3"/>
      <c r="KXJ340" s="3"/>
      <c r="KXK340" s="3"/>
      <c r="KXL340" s="3"/>
      <c r="KXM340" s="3"/>
      <c r="KXN340" s="3"/>
      <c r="KXO340" s="3"/>
      <c r="KXP340" s="3"/>
      <c r="KXQ340" s="3"/>
      <c r="KXR340" s="3"/>
      <c r="KXS340" s="3"/>
      <c r="KXT340" s="3"/>
      <c r="KXU340" s="3"/>
      <c r="KXV340" s="3"/>
      <c r="KXW340" s="3"/>
      <c r="KXX340" s="3"/>
      <c r="KXY340" s="3"/>
      <c r="KXZ340" s="3"/>
      <c r="KYA340" s="3"/>
      <c r="KYB340" s="3"/>
      <c r="KYC340" s="3"/>
      <c r="KYD340" s="3"/>
      <c r="KYE340" s="3"/>
      <c r="KYF340" s="3"/>
      <c r="KYG340" s="3"/>
      <c r="KYH340" s="3"/>
      <c r="KYI340" s="3"/>
      <c r="KYJ340" s="3"/>
      <c r="KYK340" s="3"/>
      <c r="KYL340" s="3"/>
      <c r="KYM340" s="3"/>
      <c r="KYN340" s="3"/>
      <c r="KYO340" s="3"/>
      <c r="KYP340" s="3"/>
      <c r="KYQ340" s="3"/>
      <c r="KYR340" s="3"/>
      <c r="KYS340" s="3"/>
      <c r="KYT340" s="3"/>
      <c r="KYU340" s="3"/>
      <c r="KYV340" s="3"/>
      <c r="KYW340" s="3"/>
      <c r="KYX340" s="3"/>
      <c r="KYY340" s="3"/>
      <c r="KYZ340" s="3"/>
      <c r="KZA340" s="3"/>
      <c r="KZB340" s="3"/>
      <c r="KZC340" s="3"/>
      <c r="KZD340" s="3"/>
      <c r="KZE340" s="3"/>
      <c r="KZF340" s="3"/>
      <c r="KZG340" s="3"/>
      <c r="KZH340" s="3"/>
      <c r="KZI340" s="3"/>
      <c r="KZJ340" s="3"/>
      <c r="KZK340" s="3"/>
      <c r="KZL340" s="3"/>
      <c r="KZM340" s="3"/>
      <c r="KZN340" s="3"/>
      <c r="KZO340" s="3"/>
      <c r="KZP340" s="3"/>
      <c r="KZQ340" s="3"/>
      <c r="KZR340" s="3"/>
      <c r="KZS340" s="3"/>
      <c r="KZT340" s="3"/>
      <c r="KZU340" s="3"/>
      <c r="KZV340" s="3"/>
      <c r="KZW340" s="3"/>
      <c r="KZX340" s="3"/>
      <c r="KZY340" s="3"/>
      <c r="KZZ340" s="3"/>
      <c r="LAA340" s="3"/>
      <c r="LAB340" s="3"/>
      <c r="LAC340" s="3"/>
      <c r="LAD340" s="3"/>
      <c r="LAE340" s="3"/>
      <c r="LAF340" s="3"/>
      <c r="LAG340" s="3"/>
      <c r="LAH340" s="3"/>
      <c r="LAI340" s="3"/>
      <c r="LAJ340" s="3"/>
      <c r="LAK340" s="3"/>
      <c r="LAL340" s="3"/>
      <c r="LAM340" s="3"/>
      <c r="LAN340" s="3"/>
      <c r="LAO340" s="3"/>
      <c r="LAP340" s="3"/>
      <c r="LAQ340" s="3"/>
      <c r="LAR340" s="3"/>
      <c r="LAS340" s="3"/>
      <c r="LAT340" s="3"/>
      <c r="LAU340" s="3"/>
      <c r="LAV340" s="3"/>
      <c r="LAW340" s="3"/>
      <c r="LAX340" s="3"/>
      <c r="LAY340" s="3"/>
      <c r="LAZ340" s="3"/>
      <c r="LBA340" s="3"/>
      <c r="LBB340" s="3"/>
      <c r="LBC340" s="3"/>
      <c r="LBD340" s="3"/>
      <c r="LBE340" s="3"/>
      <c r="LBF340" s="3"/>
      <c r="LBG340" s="3"/>
      <c r="LBH340" s="3"/>
      <c r="LBI340" s="3"/>
      <c r="LBJ340" s="3"/>
      <c r="LBK340" s="3"/>
      <c r="LBL340" s="3"/>
      <c r="LBM340" s="3"/>
      <c r="LBN340" s="3"/>
      <c r="LBO340" s="3"/>
      <c r="LBP340" s="3"/>
      <c r="LBQ340" s="3"/>
      <c r="LBR340" s="3"/>
      <c r="LBS340" s="3"/>
      <c r="LBT340" s="3"/>
      <c r="LBU340" s="3"/>
      <c r="LBV340" s="3"/>
      <c r="LBW340" s="3"/>
      <c r="LBX340" s="3"/>
      <c r="LBY340" s="3"/>
      <c r="LBZ340" s="3"/>
      <c r="LCA340" s="3"/>
      <c r="LCB340" s="3"/>
      <c r="LCC340" s="3"/>
      <c r="LCD340" s="3"/>
      <c r="LCE340" s="3"/>
      <c r="LCF340" s="3"/>
      <c r="LCG340" s="3"/>
      <c r="LCH340" s="3"/>
      <c r="LCI340" s="3"/>
      <c r="LCJ340" s="3"/>
      <c r="LCK340" s="3"/>
      <c r="LCL340" s="3"/>
      <c r="LCM340" s="3"/>
      <c r="LCN340" s="3"/>
      <c r="LCO340" s="3"/>
      <c r="LCP340" s="3"/>
      <c r="LCQ340" s="3"/>
      <c r="LCR340" s="3"/>
      <c r="LCS340" s="3"/>
      <c r="LCT340" s="3"/>
      <c r="LCU340" s="3"/>
      <c r="LCV340" s="3"/>
      <c r="LCW340" s="3"/>
      <c r="LCX340" s="3"/>
      <c r="LCY340" s="3"/>
      <c r="LCZ340" s="3"/>
      <c r="LDA340" s="3"/>
      <c r="LDB340" s="3"/>
      <c r="LDC340" s="3"/>
      <c r="LDD340" s="3"/>
      <c r="LDE340" s="3"/>
      <c r="LDF340" s="3"/>
      <c r="LDG340" s="3"/>
      <c r="LDH340" s="3"/>
      <c r="LDI340" s="3"/>
      <c r="LDJ340" s="3"/>
      <c r="LDK340" s="3"/>
      <c r="LDL340" s="3"/>
      <c r="LDM340" s="3"/>
      <c r="LDN340" s="3"/>
      <c r="LDO340" s="3"/>
      <c r="LDP340" s="3"/>
      <c r="LDQ340" s="3"/>
      <c r="LDR340" s="3"/>
      <c r="LDS340" s="3"/>
      <c r="LDT340" s="3"/>
      <c r="LDU340" s="3"/>
      <c r="LDV340" s="3"/>
      <c r="LDW340" s="3"/>
      <c r="LDX340" s="3"/>
      <c r="LDY340" s="3"/>
      <c r="LDZ340" s="3"/>
      <c r="LEA340" s="3"/>
      <c r="LEB340" s="3"/>
      <c r="LEC340" s="3"/>
      <c r="LED340" s="3"/>
      <c r="LEE340" s="3"/>
      <c r="LEF340" s="3"/>
      <c r="LEG340" s="3"/>
      <c r="LEH340" s="3"/>
      <c r="LEI340" s="3"/>
      <c r="LEJ340" s="3"/>
      <c r="LEK340" s="3"/>
      <c r="LEL340" s="3"/>
      <c r="LEM340" s="3"/>
      <c r="LEN340" s="3"/>
      <c r="LEO340" s="3"/>
      <c r="LEP340" s="3"/>
      <c r="LEQ340" s="3"/>
      <c r="LER340" s="3"/>
      <c r="LES340" s="3"/>
      <c r="LET340" s="3"/>
      <c r="LEU340" s="3"/>
      <c r="LEV340" s="3"/>
      <c r="LEW340" s="3"/>
      <c r="LEX340" s="3"/>
      <c r="LEY340" s="3"/>
      <c r="LEZ340" s="3"/>
      <c r="LFA340" s="3"/>
      <c r="LFB340" s="3"/>
      <c r="LFC340" s="3"/>
      <c r="LFD340" s="3"/>
      <c r="LFE340" s="3"/>
      <c r="LFF340" s="3"/>
      <c r="LFG340" s="3"/>
      <c r="LFH340" s="3"/>
      <c r="LFI340" s="3"/>
      <c r="LFJ340" s="3"/>
      <c r="LFK340" s="3"/>
      <c r="LFL340" s="3"/>
      <c r="LFM340" s="3"/>
      <c r="LFN340" s="3"/>
      <c r="LFO340" s="3"/>
      <c r="LFP340" s="3"/>
      <c r="LFQ340" s="3"/>
      <c r="LFR340" s="3"/>
      <c r="LFS340" s="3"/>
      <c r="LFT340" s="3"/>
      <c r="LFU340" s="3"/>
      <c r="LFV340" s="3"/>
      <c r="LFW340" s="3"/>
      <c r="LFX340" s="3"/>
      <c r="LFY340" s="3"/>
      <c r="LFZ340" s="3"/>
      <c r="LGA340" s="3"/>
      <c r="LGB340" s="3"/>
      <c r="LGC340" s="3"/>
      <c r="LGD340" s="3"/>
      <c r="LGE340" s="3"/>
      <c r="LGF340" s="3"/>
      <c r="LGG340" s="3"/>
      <c r="LGH340" s="3"/>
      <c r="LGI340" s="3"/>
      <c r="LGJ340" s="3"/>
      <c r="LGK340" s="3"/>
      <c r="LGL340" s="3"/>
      <c r="LGM340" s="3"/>
      <c r="LGN340" s="3"/>
      <c r="LGO340" s="3"/>
      <c r="LGP340" s="3"/>
      <c r="LGQ340" s="3"/>
      <c r="LGR340" s="3"/>
      <c r="LGS340" s="3"/>
      <c r="LGT340" s="3"/>
      <c r="LGU340" s="3"/>
      <c r="LGV340" s="3"/>
      <c r="LGW340" s="3"/>
      <c r="LGX340" s="3"/>
      <c r="LGY340" s="3"/>
      <c r="LGZ340" s="3"/>
      <c r="LHA340" s="3"/>
      <c r="LHB340" s="3"/>
      <c r="LHC340" s="3"/>
      <c r="LHD340" s="3"/>
      <c r="LHE340" s="3"/>
      <c r="LHF340" s="3"/>
      <c r="LHG340" s="3"/>
      <c r="LHH340" s="3"/>
      <c r="LHI340" s="3"/>
      <c r="LHJ340" s="3"/>
      <c r="LHK340" s="3"/>
      <c r="LHL340" s="3"/>
      <c r="LHM340" s="3"/>
      <c r="LHN340" s="3"/>
      <c r="LHO340" s="3"/>
      <c r="LHP340" s="3"/>
      <c r="LHQ340" s="3"/>
      <c r="LHR340" s="3"/>
      <c r="LHS340" s="3"/>
      <c r="LHT340" s="3"/>
      <c r="LHU340" s="3"/>
      <c r="LHV340" s="3"/>
      <c r="LHW340" s="3"/>
      <c r="LHX340" s="3"/>
      <c r="LHY340" s="3"/>
      <c r="LHZ340" s="3"/>
      <c r="LIA340" s="3"/>
      <c r="LIB340" s="3"/>
      <c r="LIC340" s="3"/>
      <c r="LID340" s="3"/>
      <c r="LIE340" s="3"/>
      <c r="LIF340" s="3"/>
      <c r="LIG340" s="3"/>
      <c r="LIH340" s="3"/>
      <c r="LII340" s="3"/>
      <c r="LIJ340" s="3"/>
      <c r="LIK340" s="3"/>
      <c r="LIL340" s="3"/>
      <c r="LIM340" s="3"/>
      <c r="LIN340" s="3"/>
      <c r="LIO340" s="3"/>
      <c r="LIP340" s="3"/>
      <c r="LIQ340" s="3"/>
      <c r="LIR340" s="3"/>
      <c r="LIS340" s="3"/>
      <c r="LIT340" s="3"/>
      <c r="LIU340" s="3"/>
      <c r="LIV340" s="3"/>
      <c r="LIW340" s="3"/>
      <c r="LIX340" s="3"/>
      <c r="LIY340" s="3"/>
      <c r="LIZ340" s="3"/>
      <c r="LJA340" s="3"/>
      <c r="LJB340" s="3"/>
      <c r="LJC340" s="3"/>
      <c r="LJD340" s="3"/>
      <c r="LJE340" s="3"/>
      <c r="LJF340" s="3"/>
      <c r="LJG340" s="3"/>
      <c r="LJH340" s="3"/>
      <c r="LJI340" s="3"/>
      <c r="LJJ340" s="3"/>
      <c r="LJK340" s="3"/>
      <c r="LJL340" s="3"/>
      <c r="LJM340" s="3"/>
      <c r="LJN340" s="3"/>
      <c r="LJO340" s="3"/>
      <c r="LJP340" s="3"/>
      <c r="LJQ340" s="3"/>
      <c r="LJR340" s="3"/>
      <c r="LJS340" s="3"/>
      <c r="LJT340" s="3"/>
      <c r="LJU340" s="3"/>
      <c r="LJV340" s="3"/>
      <c r="LJW340" s="3"/>
      <c r="LJX340" s="3"/>
      <c r="LJY340" s="3"/>
      <c r="LJZ340" s="3"/>
      <c r="LKA340" s="3"/>
      <c r="LKB340" s="3"/>
      <c r="LKC340" s="3"/>
      <c r="LKD340" s="3"/>
      <c r="LKE340" s="3"/>
      <c r="LKF340" s="3"/>
      <c r="LKG340" s="3"/>
      <c r="LKH340" s="3"/>
      <c r="LKI340" s="3"/>
      <c r="LKJ340" s="3"/>
      <c r="LKK340" s="3"/>
      <c r="LKL340" s="3"/>
      <c r="LKM340" s="3"/>
      <c r="LKN340" s="3"/>
      <c r="LKO340" s="3"/>
      <c r="LKP340" s="3"/>
      <c r="LKQ340" s="3"/>
      <c r="LKR340" s="3"/>
      <c r="LKS340" s="3"/>
      <c r="LKT340" s="3"/>
      <c r="LKU340" s="3"/>
      <c r="LKV340" s="3"/>
      <c r="LKW340" s="3"/>
      <c r="LKX340" s="3"/>
      <c r="LKY340" s="3"/>
      <c r="LKZ340" s="3"/>
      <c r="LLA340" s="3"/>
      <c r="LLB340" s="3"/>
      <c r="LLC340" s="3"/>
      <c r="LLD340" s="3"/>
      <c r="LLE340" s="3"/>
      <c r="LLF340" s="3"/>
      <c r="LLG340" s="3"/>
      <c r="LLH340" s="3"/>
      <c r="LLI340" s="3"/>
      <c r="LLJ340" s="3"/>
      <c r="LLK340" s="3"/>
      <c r="LLL340" s="3"/>
      <c r="LLM340" s="3"/>
      <c r="LLN340" s="3"/>
      <c r="LLO340" s="3"/>
      <c r="LLP340" s="3"/>
      <c r="LLQ340" s="3"/>
      <c r="LLR340" s="3"/>
      <c r="LLS340" s="3"/>
      <c r="LLT340" s="3"/>
      <c r="LLU340" s="3"/>
      <c r="LLV340" s="3"/>
      <c r="LLW340" s="3"/>
      <c r="LLX340" s="3"/>
      <c r="LLY340" s="3"/>
      <c r="LLZ340" s="3"/>
      <c r="LMA340" s="3"/>
      <c r="LMB340" s="3"/>
      <c r="LMC340" s="3"/>
      <c r="LMD340" s="3"/>
      <c r="LME340" s="3"/>
      <c r="LMF340" s="3"/>
      <c r="LMG340" s="3"/>
      <c r="LMH340" s="3"/>
      <c r="LMI340" s="3"/>
      <c r="LMJ340" s="3"/>
      <c r="LMK340" s="3"/>
      <c r="LML340" s="3"/>
      <c r="LMM340" s="3"/>
      <c r="LMN340" s="3"/>
      <c r="LMO340" s="3"/>
      <c r="LMP340" s="3"/>
      <c r="LMQ340" s="3"/>
      <c r="LMR340" s="3"/>
      <c r="LMS340" s="3"/>
      <c r="LMT340" s="3"/>
      <c r="LMU340" s="3"/>
      <c r="LMV340" s="3"/>
      <c r="LMW340" s="3"/>
      <c r="LMX340" s="3"/>
      <c r="LMY340" s="3"/>
      <c r="LMZ340" s="3"/>
      <c r="LNA340" s="3"/>
      <c r="LNB340" s="3"/>
      <c r="LNC340" s="3"/>
      <c r="LND340" s="3"/>
      <c r="LNE340" s="3"/>
      <c r="LNF340" s="3"/>
      <c r="LNG340" s="3"/>
      <c r="LNH340" s="3"/>
      <c r="LNI340" s="3"/>
      <c r="LNJ340" s="3"/>
      <c r="LNK340" s="3"/>
      <c r="LNL340" s="3"/>
      <c r="LNM340" s="3"/>
      <c r="LNN340" s="3"/>
      <c r="LNO340" s="3"/>
      <c r="LNP340" s="3"/>
      <c r="LNQ340" s="3"/>
      <c r="LNR340" s="3"/>
      <c r="LNS340" s="3"/>
      <c r="LNT340" s="3"/>
      <c r="LNU340" s="3"/>
      <c r="LNV340" s="3"/>
      <c r="LNW340" s="3"/>
      <c r="LNX340" s="3"/>
      <c r="LNY340" s="3"/>
      <c r="LNZ340" s="3"/>
      <c r="LOA340" s="3"/>
      <c r="LOB340" s="3"/>
      <c r="LOC340" s="3"/>
      <c r="LOD340" s="3"/>
      <c r="LOE340" s="3"/>
      <c r="LOF340" s="3"/>
      <c r="LOG340" s="3"/>
      <c r="LOH340" s="3"/>
      <c r="LOI340" s="3"/>
      <c r="LOJ340" s="3"/>
      <c r="LOK340" s="3"/>
      <c r="LOL340" s="3"/>
      <c r="LOM340" s="3"/>
      <c r="LON340" s="3"/>
      <c r="LOO340" s="3"/>
      <c r="LOP340" s="3"/>
      <c r="LOQ340" s="3"/>
      <c r="LOR340" s="3"/>
      <c r="LOS340" s="3"/>
      <c r="LOT340" s="3"/>
      <c r="LOU340" s="3"/>
      <c r="LOV340" s="3"/>
      <c r="LOW340" s="3"/>
      <c r="LOX340" s="3"/>
      <c r="LOY340" s="3"/>
      <c r="LOZ340" s="3"/>
      <c r="LPA340" s="3"/>
      <c r="LPB340" s="3"/>
      <c r="LPC340" s="3"/>
      <c r="LPD340" s="3"/>
      <c r="LPE340" s="3"/>
      <c r="LPF340" s="3"/>
      <c r="LPG340" s="3"/>
      <c r="LPH340" s="3"/>
      <c r="LPI340" s="3"/>
      <c r="LPJ340" s="3"/>
      <c r="LPK340" s="3"/>
      <c r="LPL340" s="3"/>
      <c r="LPM340" s="3"/>
      <c r="LPN340" s="3"/>
      <c r="LPO340" s="3"/>
      <c r="LPP340" s="3"/>
      <c r="LPQ340" s="3"/>
      <c r="LPR340" s="3"/>
      <c r="LPS340" s="3"/>
      <c r="LPT340" s="3"/>
      <c r="LPU340" s="3"/>
      <c r="LPV340" s="3"/>
      <c r="LPW340" s="3"/>
      <c r="LPX340" s="3"/>
      <c r="LPY340" s="3"/>
      <c r="LPZ340" s="3"/>
      <c r="LQA340" s="3"/>
      <c r="LQB340" s="3"/>
      <c r="LQC340" s="3"/>
      <c r="LQD340" s="3"/>
      <c r="LQE340" s="3"/>
      <c r="LQF340" s="3"/>
      <c r="LQG340" s="3"/>
      <c r="LQH340" s="3"/>
      <c r="LQI340" s="3"/>
      <c r="LQJ340" s="3"/>
      <c r="LQK340" s="3"/>
      <c r="LQL340" s="3"/>
      <c r="LQM340" s="3"/>
      <c r="LQN340" s="3"/>
      <c r="LQO340" s="3"/>
      <c r="LQP340" s="3"/>
      <c r="LQQ340" s="3"/>
      <c r="LQR340" s="3"/>
      <c r="LQS340" s="3"/>
      <c r="LQT340" s="3"/>
      <c r="LQU340" s="3"/>
      <c r="LQV340" s="3"/>
      <c r="LQW340" s="3"/>
      <c r="LQX340" s="3"/>
      <c r="LQY340" s="3"/>
      <c r="LQZ340" s="3"/>
      <c r="LRA340" s="3"/>
      <c r="LRB340" s="3"/>
      <c r="LRC340" s="3"/>
      <c r="LRD340" s="3"/>
      <c r="LRE340" s="3"/>
      <c r="LRF340" s="3"/>
      <c r="LRG340" s="3"/>
      <c r="LRH340" s="3"/>
      <c r="LRI340" s="3"/>
      <c r="LRJ340" s="3"/>
      <c r="LRK340" s="3"/>
      <c r="LRL340" s="3"/>
      <c r="LRM340" s="3"/>
      <c r="LRN340" s="3"/>
      <c r="LRO340" s="3"/>
      <c r="LRP340" s="3"/>
      <c r="LRQ340" s="3"/>
      <c r="LRR340" s="3"/>
      <c r="LRS340" s="3"/>
      <c r="LRT340" s="3"/>
      <c r="LRU340" s="3"/>
      <c r="LRV340" s="3"/>
      <c r="LRW340" s="3"/>
      <c r="LRX340" s="3"/>
      <c r="LRY340" s="3"/>
      <c r="LRZ340" s="3"/>
      <c r="LSA340" s="3"/>
      <c r="LSB340" s="3"/>
      <c r="LSC340" s="3"/>
      <c r="LSD340" s="3"/>
      <c r="LSE340" s="3"/>
      <c r="LSF340" s="3"/>
      <c r="LSG340" s="3"/>
      <c r="LSH340" s="3"/>
      <c r="LSI340" s="3"/>
      <c r="LSJ340" s="3"/>
      <c r="LSK340" s="3"/>
      <c r="LSL340" s="3"/>
      <c r="LSM340" s="3"/>
      <c r="LSN340" s="3"/>
      <c r="LSO340" s="3"/>
      <c r="LSP340" s="3"/>
      <c r="LSQ340" s="3"/>
      <c r="LSR340" s="3"/>
      <c r="LSS340" s="3"/>
      <c r="LST340" s="3"/>
      <c r="LSU340" s="3"/>
      <c r="LSV340" s="3"/>
      <c r="LSW340" s="3"/>
      <c r="LSX340" s="3"/>
      <c r="LSY340" s="3"/>
      <c r="LSZ340" s="3"/>
      <c r="LTA340" s="3"/>
      <c r="LTB340" s="3"/>
      <c r="LTC340" s="3"/>
      <c r="LTD340" s="3"/>
      <c r="LTE340" s="3"/>
      <c r="LTF340" s="3"/>
      <c r="LTG340" s="3"/>
      <c r="LTH340" s="3"/>
      <c r="LTI340" s="3"/>
      <c r="LTJ340" s="3"/>
      <c r="LTK340" s="3"/>
      <c r="LTL340" s="3"/>
      <c r="LTM340" s="3"/>
      <c r="LTN340" s="3"/>
      <c r="LTO340" s="3"/>
      <c r="LTP340" s="3"/>
      <c r="LTQ340" s="3"/>
      <c r="LTR340" s="3"/>
      <c r="LTS340" s="3"/>
      <c r="LTT340" s="3"/>
      <c r="LTU340" s="3"/>
      <c r="LTV340" s="3"/>
      <c r="LTW340" s="3"/>
      <c r="LTX340" s="3"/>
      <c r="LTY340" s="3"/>
      <c r="LTZ340" s="3"/>
      <c r="LUA340" s="3"/>
      <c r="LUB340" s="3"/>
      <c r="LUC340" s="3"/>
      <c r="LUD340" s="3"/>
      <c r="LUE340" s="3"/>
      <c r="LUF340" s="3"/>
      <c r="LUG340" s="3"/>
      <c r="LUH340" s="3"/>
      <c r="LUI340" s="3"/>
      <c r="LUJ340" s="3"/>
      <c r="LUK340" s="3"/>
      <c r="LUL340" s="3"/>
      <c r="LUM340" s="3"/>
      <c r="LUN340" s="3"/>
      <c r="LUO340" s="3"/>
      <c r="LUP340" s="3"/>
      <c r="LUQ340" s="3"/>
      <c r="LUR340" s="3"/>
      <c r="LUS340" s="3"/>
      <c r="LUT340" s="3"/>
      <c r="LUU340" s="3"/>
      <c r="LUV340" s="3"/>
      <c r="LUW340" s="3"/>
      <c r="LUX340" s="3"/>
      <c r="LUY340" s="3"/>
      <c r="LUZ340" s="3"/>
      <c r="LVA340" s="3"/>
      <c r="LVB340" s="3"/>
      <c r="LVC340" s="3"/>
      <c r="LVD340" s="3"/>
      <c r="LVE340" s="3"/>
      <c r="LVF340" s="3"/>
      <c r="LVG340" s="3"/>
      <c r="LVH340" s="3"/>
      <c r="LVI340" s="3"/>
      <c r="LVJ340" s="3"/>
      <c r="LVK340" s="3"/>
      <c r="LVL340" s="3"/>
      <c r="LVM340" s="3"/>
      <c r="LVN340" s="3"/>
      <c r="LVO340" s="3"/>
      <c r="LVP340" s="3"/>
      <c r="LVQ340" s="3"/>
      <c r="LVR340" s="3"/>
      <c r="LVS340" s="3"/>
      <c r="LVT340" s="3"/>
      <c r="LVU340" s="3"/>
      <c r="LVV340" s="3"/>
      <c r="LVW340" s="3"/>
      <c r="LVX340" s="3"/>
      <c r="LVY340" s="3"/>
      <c r="LVZ340" s="3"/>
      <c r="LWA340" s="3"/>
      <c r="LWB340" s="3"/>
      <c r="LWC340" s="3"/>
      <c r="LWD340" s="3"/>
      <c r="LWE340" s="3"/>
      <c r="LWF340" s="3"/>
      <c r="LWG340" s="3"/>
      <c r="LWH340" s="3"/>
      <c r="LWI340" s="3"/>
      <c r="LWJ340" s="3"/>
      <c r="LWK340" s="3"/>
      <c r="LWL340" s="3"/>
      <c r="LWM340" s="3"/>
      <c r="LWN340" s="3"/>
      <c r="LWO340" s="3"/>
      <c r="LWP340" s="3"/>
      <c r="LWQ340" s="3"/>
      <c r="LWR340" s="3"/>
      <c r="LWS340" s="3"/>
      <c r="LWT340" s="3"/>
      <c r="LWU340" s="3"/>
      <c r="LWV340" s="3"/>
      <c r="LWW340" s="3"/>
      <c r="LWX340" s="3"/>
      <c r="LWY340" s="3"/>
      <c r="LWZ340" s="3"/>
      <c r="LXA340" s="3"/>
      <c r="LXB340" s="3"/>
      <c r="LXC340" s="3"/>
      <c r="LXD340" s="3"/>
      <c r="LXE340" s="3"/>
      <c r="LXF340" s="3"/>
      <c r="LXG340" s="3"/>
      <c r="LXH340" s="3"/>
      <c r="LXI340" s="3"/>
      <c r="LXJ340" s="3"/>
      <c r="LXK340" s="3"/>
      <c r="LXL340" s="3"/>
      <c r="LXM340" s="3"/>
      <c r="LXN340" s="3"/>
      <c r="LXO340" s="3"/>
      <c r="LXP340" s="3"/>
      <c r="LXQ340" s="3"/>
      <c r="LXR340" s="3"/>
      <c r="LXS340" s="3"/>
      <c r="LXT340" s="3"/>
      <c r="LXU340" s="3"/>
      <c r="LXV340" s="3"/>
      <c r="LXW340" s="3"/>
      <c r="LXX340" s="3"/>
      <c r="LXY340" s="3"/>
      <c r="LXZ340" s="3"/>
      <c r="LYA340" s="3"/>
      <c r="LYB340" s="3"/>
      <c r="LYC340" s="3"/>
      <c r="LYD340" s="3"/>
      <c r="LYE340" s="3"/>
      <c r="LYF340" s="3"/>
      <c r="LYG340" s="3"/>
      <c r="LYH340" s="3"/>
      <c r="LYI340" s="3"/>
      <c r="LYJ340" s="3"/>
      <c r="LYK340" s="3"/>
      <c r="LYL340" s="3"/>
      <c r="LYM340" s="3"/>
      <c r="LYN340" s="3"/>
      <c r="LYO340" s="3"/>
      <c r="LYP340" s="3"/>
      <c r="LYQ340" s="3"/>
      <c r="LYR340" s="3"/>
      <c r="LYS340" s="3"/>
      <c r="LYT340" s="3"/>
      <c r="LYU340" s="3"/>
      <c r="LYV340" s="3"/>
      <c r="LYW340" s="3"/>
      <c r="LYX340" s="3"/>
      <c r="LYY340" s="3"/>
      <c r="LYZ340" s="3"/>
      <c r="LZA340" s="3"/>
      <c r="LZB340" s="3"/>
      <c r="LZC340" s="3"/>
      <c r="LZD340" s="3"/>
      <c r="LZE340" s="3"/>
      <c r="LZF340" s="3"/>
      <c r="LZG340" s="3"/>
      <c r="LZH340" s="3"/>
      <c r="LZI340" s="3"/>
      <c r="LZJ340" s="3"/>
      <c r="LZK340" s="3"/>
      <c r="LZL340" s="3"/>
      <c r="LZM340" s="3"/>
      <c r="LZN340" s="3"/>
      <c r="LZO340" s="3"/>
      <c r="LZP340" s="3"/>
      <c r="LZQ340" s="3"/>
      <c r="LZR340" s="3"/>
      <c r="LZS340" s="3"/>
      <c r="LZT340" s="3"/>
      <c r="LZU340" s="3"/>
      <c r="LZV340" s="3"/>
      <c r="LZW340" s="3"/>
      <c r="LZX340" s="3"/>
      <c r="LZY340" s="3"/>
      <c r="LZZ340" s="3"/>
      <c r="MAA340" s="3"/>
      <c r="MAB340" s="3"/>
      <c r="MAC340" s="3"/>
      <c r="MAD340" s="3"/>
      <c r="MAE340" s="3"/>
      <c r="MAF340" s="3"/>
      <c r="MAG340" s="3"/>
      <c r="MAH340" s="3"/>
      <c r="MAI340" s="3"/>
      <c r="MAJ340" s="3"/>
      <c r="MAK340" s="3"/>
      <c r="MAL340" s="3"/>
      <c r="MAM340" s="3"/>
      <c r="MAN340" s="3"/>
      <c r="MAO340" s="3"/>
      <c r="MAP340" s="3"/>
      <c r="MAQ340" s="3"/>
      <c r="MAR340" s="3"/>
      <c r="MAS340" s="3"/>
      <c r="MAT340" s="3"/>
      <c r="MAU340" s="3"/>
      <c r="MAV340" s="3"/>
      <c r="MAW340" s="3"/>
      <c r="MAX340" s="3"/>
      <c r="MAY340" s="3"/>
      <c r="MAZ340" s="3"/>
      <c r="MBA340" s="3"/>
      <c r="MBB340" s="3"/>
      <c r="MBC340" s="3"/>
      <c r="MBD340" s="3"/>
      <c r="MBE340" s="3"/>
      <c r="MBF340" s="3"/>
      <c r="MBG340" s="3"/>
      <c r="MBH340" s="3"/>
      <c r="MBI340" s="3"/>
      <c r="MBJ340" s="3"/>
      <c r="MBK340" s="3"/>
      <c r="MBL340" s="3"/>
      <c r="MBM340" s="3"/>
      <c r="MBN340" s="3"/>
      <c r="MBO340" s="3"/>
      <c r="MBP340" s="3"/>
      <c r="MBQ340" s="3"/>
      <c r="MBR340" s="3"/>
      <c r="MBS340" s="3"/>
      <c r="MBT340" s="3"/>
      <c r="MBU340" s="3"/>
      <c r="MBV340" s="3"/>
      <c r="MBW340" s="3"/>
      <c r="MBX340" s="3"/>
      <c r="MBY340" s="3"/>
      <c r="MBZ340" s="3"/>
      <c r="MCA340" s="3"/>
      <c r="MCB340" s="3"/>
      <c r="MCC340" s="3"/>
      <c r="MCD340" s="3"/>
      <c r="MCE340" s="3"/>
      <c r="MCF340" s="3"/>
      <c r="MCG340" s="3"/>
      <c r="MCH340" s="3"/>
      <c r="MCI340" s="3"/>
      <c r="MCJ340" s="3"/>
      <c r="MCK340" s="3"/>
      <c r="MCL340" s="3"/>
      <c r="MCM340" s="3"/>
      <c r="MCN340" s="3"/>
      <c r="MCO340" s="3"/>
      <c r="MCP340" s="3"/>
      <c r="MCQ340" s="3"/>
      <c r="MCR340" s="3"/>
      <c r="MCS340" s="3"/>
      <c r="MCT340" s="3"/>
      <c r="MCU340" s="3"/>
      <c r="MCV340" s="3"/>
      <c r="MCW340" s="3"/>
      <c r="MCX340" s="3"/>
      <c r="MCY340" s="3"/>
      <c r="MCZ340" s="3"/>
      <c r="MDA340" s="3"/>
      <c r="MDB340" s="3"/>
      <c r="MDC340" s="3"/>
      <c r="MDD340" s="3"/>
      <c r="MDE340" s="3"/>
      <c r="MDF340" s="3"/>
      <c r="MDG340" s="3"/>
      <c r="MDH340" s="3"/>
      <c r="MDI340" s="3"/>
      <c r="MDJ340" s="3"/>
      <c r="MDK340" s="3"/>
      <c r="MDL340" s="3"/>
      <c r="MDM340" s="3"/>
      <c r="MDN340" s="3"/>
      <c r="MDO340" s="3"/>
      <c r="MDP340" s="3"/>
      <c r="MDQ340" s="3"/>
      <c r="MDR340" s="3"/>
      <c r="MDS340" s="3"/>
      <c r="MDT340" s="3"/>
      <c r="MDU340" s="3"/>
      <c r="MDV340" s="3"/>
      <c r="MDW340" s="3"/>
      <c r="MDX340" s="3"/>
      <c r="MDY340" s="3"/>
      <c r="MDZ340" s="3"/>
      <c r="MEA340" s="3"/>
      <c r="MEB340" s="3"/>
      <c r="MEC340" s="3"/>
      <c r="MED340" s="3"/>
      <c r="MEE340" s="3"/>
      <c r="MEF340" s="3"/>
      <c r="MEG340" s="3"/>
      <c r="MEH340" s="3"/>
      <c r="MEI340" s="3"/>
      <c r="MEJ340" s="3"/>
      <c r="MEK340" s="3"/>
      <c r="MEL340" s="3"/>
      <c r="MEM340" s="3"/>
      <c r="MEN340" s="3"/>
      <c r="MEO340" s="3"/>
      <c r="MEP340" s="3"/>
      <c r="MEQ340" s="3"/>
      <c r="MER340" s="3"/>
      <c r="MES340" s="3"/>
      <c r="MET340" s="3"/>
      <c r="MEU340" s="3"/>
      <c r="MEV340" s="3"/>
      <c r="MEW340" s="3"/>
      <c r="MEX340" s="3"/>
      <c r="MEY340" s="3"/>
      <c r="MEZ340" s="3"/>
      <c r="MFA340" s="3"/>
      <c r="MFB340" s="3"/>
      <c r="MFC340" s="3"/>
      <c r="MFD340" s="3"/>
      <c r="MFE340" s="3"/>
      <c r="MFF340" s="3"/>
      <c r="MFG340" s="3"/>
      <c r="MFH340" s="3"/>
      <c r="MFI340" s="3"/>
      <c r="MFJ340" s="3"/>
      <c r="MFK340" s="3"/>
      <c r="MFL340" s="3"/>
      <c r="MFM340" s="3"/>
      <c r="MFN340" s="3"/>
      <c r="MFO340" s="3"/>
      <c r="MFP340" s="3"/>
      <c r="MFQ340" s="3"/>
      <c r="MFR340" s="3"/>
      <c r="MFS340" s="3"/>
      <c r="MFT340" s="3"/>
      <c r="MFU340" s="3"/>
      <c r="MFV340" s="3"/>
      <c r="MFW340" s="3"/>
      <c r="MFX340" s="3"/>
      <c r="MFY340" s="3"/>
      <c r="MFZ340" s="3"/>
      <c r="MGA340" s="3"/>
      <c r="MGB340" s="3"/>
      <c r="MGC340" s="3"/>
      <c r="MGD340" s="3"/>
      <c r="MGE340" s="3"/>
      <c r="MGF340" s="3"/>
      <c r="MGG340" s="3"/>
      <c r="MGH340" s="3"/>
      <c r="MGI340" s="3"/>
      <c r="MGJ340" s="3"/>
      <c r="MGK340" s="3"/>
      <c r="MGL340" s="3"/>
      <c r="MGM340" s="3"/>
      <c r="MGN340" s="3"/>
      <c r="MGO340" s="3"/>
      <c r="MGP340" s="3"/>
      <c r="MGQ340" s="3"/>
      <c r="MGR340" s="3"/>
      <c r="MGS340" s="3"/>
      <c r="MGT340" s="3"/>
      <c r="MGU340" s="3"/>
      <c r="MGV340" s="3"/>
      <c r="MGW340" s="3"/>
      <c r="MGX340" s="3"/>
      <c r="MGY340" s="3"/>
      <c r="MGZ340" s="3"/>
      <c r="MHA340" s="3"/>
      <c r="MHB340" s="3"/>
      <c r="MHC340" s="3"/>
      <c r="MHD340" s="3"/>
      <c r="MHE340" s="3"/>
      <c r="MHF340" s="3"/>
      <c r="MHG340" s="3"/>
      <c r="MHH340" s="3"/>
      <c r="MHI340" s="3"/>
      <c r="MHJ340" s="3"/>
      <c r="MHK340" s="3"/>
      <c r="MHL340" s="3"/>
      <c r="MHM340" s="3"/>
      <c r="MHN340" s="3"/>
      <c r="MHO340" s="3"/>
      <c r="MHP340" s="3"/>
      <c r="MHQ340" s="3"/>
      <c r="MHR340" s="3"/>
      <c r="MHS340" s="3"/>
      <c r="MHT340" s="3"/>
      <c r="MHU340" s="3"/>
      <c r="MHV340" s="3"/>
      <c r="MHW340" s="3"/>
      <c r="MHX340" s="3"/>
      <c r="MHY340" s="3"/>
      <c r="MHZ340" s="3"/>
      <c r="MIA340" s="3"/>
      <c r="MIB340" s="3"/>
      <c r="MIC340" s="3"/>
      <c r="MID340" s="3"/>
      <c r="MIE340" s="3"/>
      <c r="MIF340" s="3"/>
      <c r="MIG340" s="3"/>
      <c r="MIH340" s="3"/>
      <c r="MII340" s="3"/>
      <c r="MIJ340" s="3"/>
      <c r="MIK340" s="3"/>
      <c r="MIL340" s="3"/>
      <c r="MIM340" s="3"/>
      <c r="MIN340" s="3"/>
      <c r="MIO340" s="3"/>
      <c r="MIP340" s="3"/>
      <c r="MIQ340" s="3"/>
      <c r="MIR340" s="3"/>
      <c r="MIS340" s="3"/>
      <c r="MIT340" s="3"/>
      <c r="MIU340" s="3"/>
      <c r="MIV340" s="3"/>
      <c r="MIW340" s="3"/>
      <c r="MIX340" s="3"/>
      <c r="MIY340" s="3"/>
      <c r="MIZ340" s="3"/>
      <c r="MJA340" s="3"/>
      <c r="MJB340" s="3"/>
      <c r="MJC340" s="3"/>
      <c r="MJD340" s="3"/>
      <c r="MJE340" s="3"/>
      <c r="MJF340" s="3"/>
      <c r="MJG340" s="3"/>
      <c r="MJH340" s="3"/>
      <c r="MJI340" s="3"/>
      <c r="MJJ340" s="3"/>
      <c r="MJK340" s="3"/>
      <c r="MJL340" s="3"/>
      <c r="MJM340" s="3"/>
      <c r="MJN340" s="3"/>
      <c r="MJO340" s="3"/>
      <c r="MJP340" s="3"/>
      <c r="MJQ340" s="3"/>
      <c r="MJR340" s="3"/>
      <c r="MJS340" s="3"/>
      <c r="MJT340" s="3"/>
      <c r="MJU340" s="3"/>
      <c r="MJV340" s="3"/>
      <c r="MJW340" s="3"/>
      <c r="MJX340" s="3"/>
      <c r="MJY340" s="3"/>
      <c r="MJZ340" s="3"/>
      <c r="MKA340" s="3"/>
      <c r="MKB340" s="3"/>
      <c r="MKC340" s="3"/>
      <c r="MKD340" s="3"/>
      <c r="MKE340" s="3"/>
      <c r="MKF340" s="3"/>
      <c r="MKG340" s="3"/>
      <c r="MKH340" s="3"/>
      <c r="MKI340" s="3"/>
      <c r="MKJ340" s="3"/>
      <c r="MKK340" s="3"/>
      <c r="MKL340" s="3"/>
      <c r="MKM340" s="3"/>
      <c r="MKN340" s="3"/>
      <c r="MKO340" s="3"/>
      <c r="MKP340" s="3"/>
      <c r="MKQ340" s="3"/>
      <c r="MKR340" s="3"/>
      <c r="MKS340" s="3"/>
      <c r="MKT340" s="3"/>
      <c r="MKU340" s="3"/>
      <c r="MKV340" s="3"/>
      <c r="MKW340" s="3"/>
      <c r="MKX340" s="3"/>
      <c r="MKY340" s="3"/>
      <c r="MKZ340" s="3"/>
      <c r="MLA340" s="3"/>
      <c r="MLB340" s="3"/>
      <c r="MLC340" s="3"/>
      <c r="MLD340" s="3"/>
      <c r="MLE340" s="3"/>
      <c r="MLF340" s="3"/>
      <c r="MLG340" s="3"/>
      <c r="MLH340" s="3"/>
      <c r="MLI340" s="3"/>
      <c r="MLJ340" s="3"/>
      <c r="MLK340" s="3"/>
      <c r="MLL340" s="3"/>
      <c r="MLM340" s="3"/>
      <c r="MLN340" s="3"/>
      <c r="MLO340" s="3"/>
      <c r="MLP340" s="3"/>
      <c r="MLQ340" s="3"/>
      <c r="MLR340" s="3"/>
      <c r="MLS340" s="3"/>
      <c r="MLT340" s="3"/>
      <c r="MLU340" s="3"/>
      <c r="MLV340" s="3"/>
      <c r="MLW340" s="3"/>
      <c r="MLX340" s="3"/>
      <c r="MLY340" s="3"/>
      <c r="MLZ340" s="3"/>
      <c r="MMA340" s="3"/>
      <c r="MMB340" s="3"/>
      <c r="MMC340" s="3"/>
      <c r="MMD340" s="3"/>
      <c r="MME340" s="3"/>
      <c r="MMF340" s="3"/>
      <c r="MMG340" s="3"/>
      <c r="MMH340" s="3"/>
      <c r="MMI340" s="3"/>
      <c r="MMJ340" s="3"/>
      <c r="MMK340" s="3"/>
      <c r="MML340" s="3"/>
      <c r="MMM340" s="3"/>
      <c r="MMN340" s="3"/>
      <c r="MMO340" s="3"/>
      <c r="MMP340" s="3"/>
      <c r="MMQ340" s="3"/>
      <c r="MMR340" s="3"/>
      <c r="MMS340" s="3"/>
      <c r="MMT340" s="3"/>
      <c r="MMU340" s="3"/>
      <c r="MMV340" s="3"/>
      <c r="MMW340" s="3"/>
      <c r="MMX340" s="3"/>
      <c r="MMY340" s="3"/>
      <c r="MMZ340" s="3"/>
      <c r="MNA340" s="3"/>
      <c r="MNB340" s="3"/>
      <c r="MNC340" s="3"/>
      <c r="MND340" s="3"/>
      <c r="MNE340" s="3"/>
      <c r="MNF340" s="3"/>
      <c r="MNG340" s="3"/>
      <c r="MNH340" s="3"/>
      <c r="MNI340" s="3"/>
      <c r="MNJ340" s="3"/>
      <c r="MNK340" s="3"/>
      <c r="MNL340" s="3"/>
      <c r="MNM340" s="3"/>
      <c r="MNN340" s="3"/>
      <c r="MNO340" s="3"/>
      <c r="MNP340" s="3"/>
      <c r="MNQ340" s="3"/>
      <c r="MNR340" s="3"/>
      <c r="MNS340" s="3"/>
      <c r="MNT340" s="3"/>
      <c r="MNU340" s="3"/>
      <c r="MNV340" s="3"/>
      <c r="MNW340" s="3"/>
      <c r="MNX340" s="3"/>
      <c r="MNY340" s="3"/>
      <c r="MNZ340" s="3"/>
      <c r="MOA340" s="3"/>
      <c r="MOB340" s="3"/>
      <c r="MOC340" s="3"/>
      <c r="MOD340" s="3"/>
      <c r="MOE340" s="3"/>
      <c r="MOF340" s="3"/>
      <c r="MOG340" s="3"/>
      <c r="MOH340" s="3"/>
      <c r="MOI340" s="3"/>
      <c r="MOJ340" s="3"/>
      <c r="MOK340" s="3"/>
      <c r="MOL340" s="3"/>
      <c r="MOM340" s="3"/>
      <c r="MON340" s="3"/>
      <c r="MOO340" s="3"/>
      <c r="MOP340" s="3"/>
      <c r="MOQ340" s="3"/>
      <c r="MOR340" s="3"/>
      <c r="MOS340" s="3"/>
      <c r="MOT340" s="3"/>
      <c r="MOU340" s="3"/>
      <c r="MOV340" s="3"/>
      <c r="MOW340" s="3"/>
      <c r="MOX340" s="3"/>
      <c r="MOY340" s="3"/>
      <c r="MOZ340" s="3"/>
      <c r="MPA340" s="3"/>
      <c r="MPB340" s="3"/>
      <c r="MPC340" s="3"/>
      <c r="MPD340" s="3"/>
      <c r="MPE340" s="3"/>
      <c r="MPF340" s="3"/>
      <c r="MPG340" s="3"/>
      <c r="MPH340" s="3"/>
      <c r="MPI340" s="3"/>
      <c r="MPJ340" s="3"/>
      <c r="MPK340" s="3"/>
      <c r="MPL340" s="3"/>
      <c r="MPM340" s="3"/>
      <c r="MPN340" s="3"/>
      <c r="MPO340" s="3"/>
      <c r="MPP340" s="3"/>
      <c r="MPQ340" s="3"/>
      <c r="MPR340" s="3"/>
      <c r="MPS340" s="3"/>
      <c r="MPT340" s="3"/>
      <c r="MPU340" s="3"/>
      <c r="MPV340" s="3"/>
      <c r="MPW340" s="3"/>
      <c r="MPX340" s="3"/>
      <c r="MPY340" s="3"/>
      <c r="MPZ340" s="3"/>
      <c r="MQA340" s="3"/>
      <c r="MQB340" s="3"/>
      <c r="MQC340" s="3"/>
      <c r="MQD340" s="3"/>
      <c r="MQE340" s="3"/>
      <c r="MQF340" s="3"/>
      <c r="MQG340" s="3"/>
      <c r="MQH340" s="3"/>
      <c r="MQI340" s="3"/>
      <c r="MQJ340" s="3"/>
      <c r="MQK340" s="3"/>
      <c r="MQL340" s="3"/>
      <c r="MQM340" s="3"/>
      <c r="MQN340" s="3"/>
      <c r="MQO340" s="3"/>
      <c r="MQP340" s="3"/>
      <c r="MQQ340" s="3"/>
      <c r="MQR340" s="3"/>
      <c r="MQS340" s="3"/>
      <c r="MQT340" s="3"/>
      <c r="MQU340" s="3"/>
      <c r="MQV340" s="3"/>
      <c r="MQW340" s="3"/>
      <c r="MQX340" s="3"/>
      <c r="MQY340" s="3"/>
      <c r="MQZ340" s="3"/>
      <c r="MRA340" s="3"/>
      <c r="MRB340" s="3"/>
      <c r="MRC340" s="3"/>
      <c r="MRD340" s="3"/>
      <c r="MRE340" s="3"/>
      <c r="MRF340" s="3"/>
      <c r="MRG340" s="3"/>
      <c r="MRH340" s="3"/>
      <c r="MRI340" s="3"/>
      <c r="MRJ340" s="3"/>
      <c r="MRK340" s="3"/>
      <c r="MRL340" s="3"/>
      <c r="MRM340" s="3"/>
      <c r="MRN340" s="3"/>
      <c r="MRO340" s="3"/>
      <c r="MRP340" s="3"/>
      <c r="MRQ340" s="3"/>
      <c r="MRR340" s="3"/>
      <c r="MRS340" s="3"/>
      <c r="MRT340" s="3"/>
      <c r="MRU340" s="3"/>
      <c r="MRV340" s="3"/>
      <c r="MRW340" s="3"/>
      <c r="MRX340" s="3"/>
      <c r="MRY340" s="3"/>
      <c r="MRZ340" s="3"/>
      <c r="MSA340" s="3"/>
      <c r="MSB340" s="3"/>
      <c r="MSC340" s="3"/>
      <c r="MSD340" s="3"/>
      <c r="MSE340" s="3"/>
      <c r="MSF340" s="3"/>
      <c r="MSG340" s="3"/>
      <c r="MSH340" s="3"/>
      <c r="MSI340" s="3"/>
      <c r="MSJ340" s="3"/>
      <c r="MSK340" s="3"/>
      <c r="MSL340" s="3"/>
      <c r="MSM340" s="3"/>
      <c r="MSN340" s="3"/>
      <c r="MSO340" s="3"/>
      <c r="MSP340" s="3"/>
      <c r="MSQ340" s="3"/>
      <c r="MSR340" s="3"/>
      <c r="MSS340" s="3"/>
      <c r="MST340" s="3"/>
      <c r="MSU340" s="3"/>
      <c r="MSV340" s="3"/>
      <c r="MSW340" s="3"/>
      <c r="MSX340" s="3"/>
      <c r="MSY340" s="3"/>
      <c r="MSZ340" s="3"/>
      <c r="MTA340" s="3"/>
      <c r="MTB340" s="3"/>
      <c r="MTC340" s="3"/>
      <c r="MTD340" s="3"/>
      <c r="MTE340" s="3"/>
      <c r="MTF340" s="3"/>
      <c r="MTG340" s="3"/>
      <c r="MTH340" s="3"/>
      <c r="MTI340" s="3"/>
      <c r="MTJ340" s="3"/>
      <c r="MTK340" s="3"/>
      <c r="MTL340" s="3"/>
      <c r="MTM340" s="3"/>
      <c r="MTN340" s="3"/>
      <c r="MTO340" s="3"/>
      <c r="MTP340" s="3"/>
      <c r="MTQ340" s="3"/>
      <c r="MTR340" s="3"/>
      <c r="MTS340" s="3"/>
      <c r="MTT340" s="3"/>
      <c r="MTU340" s="3"/>
      <c r="MTV340" s="3"/>
      <c r="MTW340" s="3"/>
      <c r="MTX340" s="3"/>
      <c r="MTY340" s="3"/>
      <c r="MTZ340" s="3"/>
      <c r="MUA340" s="3"/>
      <c r="MUB340" s="3"/>
      <c r="MUC340" s="3"/>
      <c r="MUD340" s="3"/>
      <c r="MUE340" s="3"/>
      <c r="MUF340" s="3"/>
      <c r="MUG340" s="3"/>
      <c r="MUH340" s="3"/>
      <c r="MUI340" s="3"/>
      <c r="MUJ340" s="3"/>
      <c r="MUK340" s="3"/>
      <c r="MUL340" s="3"/>
      <c r="MUM340" s="3"/>
      <c r="MUN340" s="3"/>
      <c r="MUO340" s="3"/>
      <c r="MUP340" s="3"/>
      <c r="MUQ340" s="3"/>
      <c r="MUR340" s="3"/>
      <c r="MUS340" s="3"/>
      <c r="MUT340" s="3"/>
      <c r="MUU340" s="3"/>
      <c r="MUV340" s="3"/>
      <c r="MUW340" s="3"/>
      <c r="MUX340" s="3"/>
      <c r="MUY340" s="3"/>
      <c r="MUZ340" s="3"/>
      <c r="MVA340" s="3"/>
      <c r="MVB340" s="3"/>
      <c r="MVC340" s="3"/>
      <c r="MVD340" s="3"/>
      <c r="MVE340" s="3"/>
      <c r="MVF340" s="3"/>
      <c r="MVG340" s="3"/>
      <c r="MVH340" s="3"/>
      <c r="MVI340" s="3"/>
      <c r="MVJ340" s="3"/>
      <c r="MVK340" s="3"/>
      <c r="MVL340" s="3"/>
      <c r="MVM340" s="3"/>
      <c r="MVN340" s="3"/>
      <c r="MVO340" s="3"/>
      <c r="MVP340" s="3"/>
      <c r="MVQ340" s="3"/>
      <c r="MVR340" s="3"/>
      <c r="MVS340" s="3"/>
      <c r="MVT340" s="3"/>
      <c r="MVU340" s="3"/>
      <c r="MVV340" s="3"/>
      <c r="MVW340" s="3"/>
      <c r="MVX340" s="3"/>
      <c r="MVY340" s="3"/>
      <c r="MVZ340" s="3"/>
      <c r="MWA340" s="3"/>
      <c r="MWB340" s="3"/>
      <c r="MWC340" s="3"/>
      <c r="MWD340" s="3"/>
      <c r="MWE340" s="3"/>
      <c r="MWF340" s="3"/>
      <c r="MWG340" s="3"/>
      <c r="MWH340" s="3"/>
      <c r="MWI340" s="3"/>
      <c r="MWJ340" s="3"/>
      <c r="MWK340" s="3"/>
      <c r="MWL340" s="3"/>
      <c r="MWM340" s="3"/>
      <c r="MWN340" s="3"/>
      <c r="MWO340" s="3"/>
      <c r="MWP340" s="3"/>
      <c r="MWQ340" s="3"/>
      <c r="MWR340" s="3"/>
      <c r="MWS340" s="3"/>
      <c r="MWT340" s="3"/>
      <c r="MWU340" s="3"/>
      <c r="MWV340" s="3"/>
      <c r="MWW340" s="3"/>
      <c r="MWX340" s="3"/>
      <c r="MWY340" s="3"/>
      <c r="MWZ340" s="3"/>
      <c r="MXA340" s="3"/>
      <c r="MXB340" s="3"/>
      <c r="MXC340" s="3"/>
      <c r="MXD340" s="3"/>
      <c r="MXE340" s="3"/>
      <c r="MXF340" s="3"/>
      <c r="MXG340" s="3"/>
      <c r="MXH340" s="3"/>
      <c r="MXI340" s="3"/>
      <c r="MXJ340" s="3"/>
      <c r="MXK340" s="3"/>
      <c r="MXL340" s="3"/>
      <c r="MXM340" s="3"/>
      <c r="MXN340" s="3"/>
      <c r="MXO340" s="3"/>
      <c r="MXP340" s="3"/>
      <c r="MXQ340" s="3"/>
      <c r="MXR340" s="3"/>
      <c r="MXS340" s="3"/>
      <c r="MXT340" s="3"/>
      <c r="MXU340" s="3"/>
      <c r="MXV340" s="3"/>
      <c r="MXW340" s="3"/>
      <c r="MXX340" s="3"/>
      <c r="MXY340" s="3"/>
      <c r="MXZ340" s="3"/>
      <c r="MYA340" s="3"/>
      <c r="MYB340" s="3"/>
      <c r="MYC340" s="3"/>
      <c r="MYD340" s="3"/>
      <c r="MYE340" s="3"/>
      <c r="MYF340" s="3"/>
      <c r="MYG340" s="3"/>
      <c r="MYH340" s="3"/>
      <c r="MYI340" s="3"/>
      <c r="MYJ340" s="3"/>
      <c r="MYK340" s="3"/>
      <c r="MYL340" s="3"/>
      <c r="MYM340" s="3"/>
      <c r="MYN340" s="3"/>
      <c r="MYO340" s="3"/>
      <c r="MYP340" s="3"/>
      <c r="MYQ340" s="3"/>
      <c r="MYR340" s="3"/>
      <c r="MYS340" s="3"/>
      <c r="MYT340" s="3"/>
      <c r="MYU340" s="3"/>
      <c r="MYV340" s="3"/>
      <c r="MYW340" s="3"/>
      <c r="MYX340" s="3"/>
      <c r="MYY340" s="3"/>
      <c r="MYZ340" s="3"/>
      <c r="MZA340" s="3"/>
      <c r="MZB340" s="3"/>
      <c r="MZC340" s="3"/>
      <c r="MZD340" s="3"/>
      <c r="MZE340" s="3"/>
      <c r="MZF340" s="3"/>
      <c r="MZG340" s="3"/>
      <c r="MZH340" s="3"/>
      <c r="MZI340" s="3"/>
      <c r="MZJ340" s="3"/>
      <c r="MZK340" s="3"/>
      <c r="MZL340" s="3"/>
      <c r="MZM340" s="3"/>
      <c r="MZN340" s="3"/>
      <c r="MZO340" s="3"/>
      <c r="MZP340" s="3"/>
      <c r="MZQ340" s="3"/>
      <c r="MZR340" s="3"/>
      <c r="MZS340" s="3"/>
      <c r="MZT340" s="3"/>
      <c r="MZU340" s="3"/>
      <c r="MZV340" s="3"/>
      <c r="MZW340" s="3"/>
      <c r="MZX340" s="3"/>
      <c r="MZY340" s="3"/>
      <c r="MZZ340" s="3"/>
      <c r="NAA340" s="3"/>
      <c r="NAB340" s="3"/>
      <c r="NAC340" s="3"/>
      <c r="NAD340" s="3"/>
      <c r="NAE340" s="3"/>
      <c r="NAF340" s="3"/>
      <c r="NAG340" s="3"/>
      <c r="NAH340" s="3"/>
      <c r="NAI340" s="3"/>
      <c r="NAJ340" s="3"/>
      <c r="NAK340" s="3"/>
      <c r="NAL340" s="3"/>
      <c r="NAM340" s="3"/>
      <c r="NAN340" s="3"/>
      <c r="NAO340" s="3"/>
      <c r="NAP340" s="3"/>
      <c r="NAQ340" s="3"/>
      <c r="NAR340" s="3"/>
      <c r="NAS340" s="3"/>
      <c r="NAT340" s="3"/>
      <c r="NAU340" s="3"/>
      <c r="NAV340" s="3"/>
      <c r="NAW340" s="3"/>
      <c r="NAX340" s="3"/>
      <c r="NAY340" s="3"/>
      <c r="NAZ340" s="3"/>
      <c r="NBA340" s="3"/>
      <c r="NBB340" s="3"/>
      <c r="NBC340" s="3"/>
      <c r="NBD340" s="3"/>
      <c r="NBE340" s="3"/>
      <c r="NBF340" s="3"/>
      <c r="NBG340" s="3"/>
      <c r="NBH340" s="3"/>
      <c r="NBI340" s="3"/>
      <c r="NBJ340" s="3"/>
      <c r="NBK340" s="3"/>
      <c r="NBL340" s="3"/>
      <c r="NBM340" s="3"/>
      <c r="NBN340" s="3"/>
      <c r="NBO340" s="3"/>
      <c r="NBP340" s="3"/>
      <c r="NBQ340" s="3"/>
      <c r="NBR340" s="3"/>
      <c r="NBS340" s="3"/>
      <c r="NBT340" s="3"/>
      <c r="NBU340" s="3"/>
      <c r="NBV340" s="3"/>
      <c r="NBW340" s="3"/>
      <c r="NBX340" s="3"/>
      <c r="NBY340" s="3"/>
      <c r="NBZ340" s="3"/>
      <c r="NCA340" s="3"/>
      <c r="NCB340" s="3"/>
      <c r="NCC340" s="3"/>
      <c r="NCD340" s="3"/>
      <c r="NCE340" s="3"/>
      <c r="NCF340" s="3"/>
      <c r="NCG340" s="3"/>
      <c r="NCH340" s="3"/>
      <c r="NCI340" s="3"/>
      <c r="NCJ340" s="3"/>
      <c r="NCK340" s="3"/>
      <c r="NCL340" s="3"/>
      <c r="NCM340" s="3"/>
      <c r="NCN340" s="3"/>
      <c r="NCO340" s="3"/>
      <c r="NCP340" s="3"/>
      <c r="NCQ340" s="3"/>
      <c r="NCR340" s="3"/>
      <c r="NCS340" s="3"/>
      <c r="NCT340" s="3"/>
      <c r="NCU340" s="3"/>
      <c r="NCV340" s="3"/>
      <c r="NCW340" s="3"/>
      <c r="NCX340" s="3"/>
      <c r="NCY340" s="3"/>
      <c r="NCZ340" s="3"/>
      <c r="NDA340" s="3"/>
      <c r="NDB340" s="3"/>
      <c r="NDC340" s="3"/>
      <c r="NDD340" s="3"/>
      <c r="NDE340" s="3"/>
      <c r="NDF340" s="3"/>
      <c r="NDG340" s="3"/>
      <c r="NDH340" s="3"/>
      <c r="NDI340" s="3"/>
      <c r="NDJ340" s="3"/>
      <c r="NDK340" s="3"/>
      <c r="NDL340" s="3"/>
      <c r="NDM340" s="3"/>
      <c r="NDN340" s="3"/>
      <c r="NDO340" s="3"/>
      <c r="NDP340" s="3"/>
      <c r="NDQ340" s="3"/>
      <c r="NDR340" s="3"/>
      <c r="NDS340" s="3"/>
      <c r="NDT340" s="3"/>
      <c r="NDU340" s="3"/>
      <c r="NDV340" s="3"/>
      <c r="NDW340" s="3"/>
      <c r="NDX340" s="3"/>
      <c r="NDY340" s="3"/>
      <c r="NDZ340" s="3"/>
      <c r="NEA340" s="3"/>
      <c r="NEB340" s="3"/>
      <c r="NEC340" s="3"/>
      <c r="NED340" s="3"/>
      <c r="NEE340" s="3"/>
      <c r="NEF340" s="3"/>
      <c r="NEG340" s="3"/>
      <c r="NEH340" s="3"/>
      <c r="NEI340" s="3"/>
      <c r="NEJ340" s="3"/>
      <c r="NEK340" s="3"/>
      <c r="NEL340" s="3"/>
      <c r="NEM340" s="3"/>
      <c r="NEN340" s="3"/>
      <c r="NEO340" s="3"/>
      <c r="NEP340" s="3"/>
      <c r="NEQ340" s="3"/>
      <c r="NER340" s="3"/>
      <c r="NES340" s="3"/>
      <c r="NET340" s="3"/>
      <c r="NEU340" s="3"/>
      <c r="NEV340" s="3"/>
      <c r="NEW340" s="3"/>
      <c r="NEX340" s="3"/>
      <c r="NEY340" s="3"/>
      <c r="NEZ340" s="3"/>
      <c r="NFA340" s="3"/>
      <c r="NFB340" s="3"/>
      <c r="NFC340" s="3"/>
      <c r="NFD340" s="3"/>
      <c r="NFE340" s="3"/>
      <c r="NFF340" s="3"/>
      <c r="NFG340" s="3"/>
      <c r="NFH340" s="3"/>
      <c r="NFI340" s="3"/>
      <c r="NFJ340" s="3"/>
      <c r="NFK340" s="3"/>
      <c r="NFL340" s="3"/>
      <c r="NFM340" s="3"/>
      <c r="NFN340" s="3"/>
      <c r="NFO340" s="3"/>
      <c r="NFP340" s="3"/>
      <c r="NFQ340" s="3"/>
      <c r="NFR340" s="3"/>
      <c r="NFS340" s="3"/>
      <c r="NFT340" s="3"/>
      <c r="NFU340" s="3"/>
      <c r="NFV340" s="3"/>
      <c r="NFW340" s="3"/>
      <c r="NFX340" s="3"/>
      <c r="NFY340" s="3"/>
      <c r="NFZ340" s="3"/>
      <c r="NGA340" s="3"/>
      <c r="NGB340" s="3"/>
      <c r="NGC340" s="3"/>
      <c r="NGD340" s="3"/>
      <c r="NGE340" s="3"/>
      <c r="NGF340" s="3"/>
      <c r="NGG340" s="3"/>
      <c r="NGH340" s="3"/>
      <c r="NGI340" s="3"/>
      <c r="NGJ340" s="3"/>
      <c r="NGK340" s="3"/>
      <c r="NGL340" s="3"/>
      <c r="NGM340" s="3"/>
      <c r="NGN340" s="3"/>
      <c r="NGO340" s="3"/>
      <c r="NGP340" s="3"/>
      <c r="NGQ340" s="3"/>
      <c r="NGR340" s="3"/>
      <c r="NGS340" s="3"/>
      <c r="NGT340" s="3"/>
      <c r="NGU340" s="3"/>
      <c r="NGV340" s="3"/>
      <c r="NGW340" s="3"/>
      <c r="NGX340" s="3"/>
      <c r="NGY340" s="3"/>
      <c r="NGZ340" s="3"/>
      <c r="NHA340" s="3"/>
      <c r="NHB340" s="3"/>
      <c r="NHC340" s="3"/>
      <c r="NHD340" s="3"/>
      <c r="NHE340" s="3"/>
      <c r="NHF340" s="3"/>
      <c r="NHG340" s="3"/>
      <c r="NHH340" s="3"/>
      <c r="NHI340" s="3"/>
      <c r="NHJ340" s="3"/>
      <c r="NHK340" s="3"/>
      <c r="NHL340" s="3"/>
      <c r="NHM340" s="3"/>
      <c r="NHN340" s="3"/>
      <c r="NHO340" s="3"/>
      <c r="NHP340" s="3"/>
      <c r="NHQ340" s="3"/>
      <c r="NHR340" s="3"/>
      <c r="NHS340" s="3"/>
      <c r="NHT340" s="3"/>
      <c r="NHU340" s="3"/>
      <c r="NHV340" s="3"/>
      <c r="NHW340" s="3"/>
      <c r="NHX340" s="3"/>
      <c r="NHY340" s="3"/>
      <c r="NHZ340" s="3"/>
      <c r="NIA340" s="3"/>
      <c r="NIB340" s="3"/>
      <c r="NIC340" s="3"/>
      <c r="NID340" s="3"/>
      <c r="NIE340" s="3"/>
      <c r="NIF340" s="3"/>
      <c r="NIG340" s="3"/>
      <c r="NIH340" s="3"/>
      <c r="NII340" s="3"/>
      <c r="NIJ340" s="3"/>
      <c r="NIK340" s="3"/>
      <c r="NIL340" s="3"/>
      <c r="NIM340" s="3"/>
      <c r="NIN340" s="3"/>
      <c r="NIO340" s="3"/>
      <c r="NIP340" s="3"/>
      <c r="NIQ340" s="3"/>
      <c r="NIR340" s="3"/>
      <c r="NIS340" s="3"/>
      <c r="NIT340" s="3"/>
      <c r="NIU340" s="3"/>
      <c r="NIV340" s="3"/>
      <c r="NIW340" s="3"/>
      <c r="NIX340" s="3"/>
      <c r="NIY340" s="3"/>
      <c r="NIZ340" s="3"/>
      <c r="NJA340" s="3"/>
      <c r="NJB340" s="3"/>
      <c r="NJC340" s="3"/>
      <c r="NJD340" s="3"/>
      <c r="NJE340" s="3"/>
      <c r="NJF340" s="3"/>
      <c r="NJG340" s="3"/>
      <c r="NJH340" s="3"/>
      <c r="NJI340" s="3"/>
      <c r="NJJ340" s="3"/>
      <c r="NJK340" s="3"/>
      <c r="NJL340" s="3"/>
      <c r="NJM340" s="3"/>
      <c r="NJN340" s="3"/>
      <c r="NJO340" s="3"/>
      <c r="NJP340" s="3"/>
      <c r="NJQ340" s="3"/>
      <c r="NJR340" s="3"/>
      <c r="NJS340" s="3"/>
      <c r="NJT340" s="3"/>
      <c r="NJU340" s="3"/>
      <c r="NJV340" s="3"/>
      <c r="NJW340" s="3"/>
      <c r="NJX340" s="3"/>
      <c r="NJY340" s="3"/>
      <c r="NJZ340" s="3"/>
      <c r="NKA340" s="3"/>
      <c r="NKB340" s="3"/>
      <c r="NKC340" s="3"/>
      <c r="NKD340" s="3"/>
      <c r="NKE340" s="3"/>
      <c r="NKF340" s="3"/>
      <c r="NKG340" s="3"/>
      <c r="NKH340" s="3"/>
      <c r="NKI340" s="3"/>
      <c r="NKJ340" s="3"/>
      <c r="NKK340" s="3"/>
      <c r="NKL340" s="3"/>
      <c r="NKM340" s="3"/>
      <c r="NKN340" s="3"/>
      <c r="NKO340" s="3"/>
      <c r="NKP340" s="3"/>
      <c r="NKQ340" s="3"/>
      <c r="NKR340" s="3"/>
      <c r="NKS340" s="3"/>
      <c r="NKT340" s="3"/>
      <c r="NKU340" s="3"/>
      <c r="NKV340" s="3"/>
      <c r="NKW340" s="3"/>
      <c r="NKX340" s="3"/>
      <c r="NKY340" s="3"/>
      <c r="NKZ340" s="3"/>
      <c r="NLA340" s="3"/>
      <c r="NLB340" s="3"/>
      <c r="NLC340" s="3"/>
      <c r="NLD340" s="3"/>
      <c r="NLE340" s="3"/>
      <c r="NLF340" s="3"/>
      <c r="NLG340" s="3"/>
      <c r="NLH340" s="3"/>
      <c r="NLI340" s="3"/>
      <c r="NLJ340" s="3"/>
      <c r="NLK340" s="3"/>
      <c r="NLL340" s="3"/>
      <c r="NLM340" s="3"/>
      <c r="NLN340" s="3"/>
      <c r="NLO340" s="3"/>
      <c r="NLP340" s="3"/>
      <c r="NLQ340" s="3"/>
      <c r="NLR340" s="3"/>
      <c r="NLS340" s="3"/>
      <c r="NLT340" s="3"/>
      <c r="NLU340" s="3"/>
      <c r="NLV340" s="3"/>
      <c r="NLW340" s="3"/>
      <c r="NLX340" s="3"/>
      <c r="NLY340" s="3"/>
      <c r="NLZ340" s="3"/>
      <c r="NMA340" s="3"/>
      <c r="NMB340" s="3"/>
      <c r="NMC340" s="3"/>
      <c r="NMD340" s="3"/>
      <c r="NME340" s="3"/>
      <c r="NMF340" s="3"/>
      <c r="NMG340" s="3"/>
      <c r="NMH340" s="3"/>
      <c r="NMI340" s="3"/>
      <c r="NMJ340" s="3"/>
      <c r="NMK340" s="3"/>
      <c r="NML340" s="3"/>
      <c r="NMM340" s="3"/>
      <c r="NMN340" s="3"/>
      <c r="NMO340" s="3"/>
      <c r="NMP340" s="3"/>
      <c r="NMQ340" s="3"/>
      <c r="NMR340" s="3"/>
      <c r="NMS340" s="3"/>
      <c r="NMT340" s="3"/>
      <c r="NMU340" s="3"/>
      <c r="NMV340" s="3"/>
      <c r="NMW340" s="3"/>
      <c r="NMX340" s="3"/>
      <c r="NMY340" s="3"/>
      <c r="NMZ340" s="3"/>
      <c r="NNA340" s="3"/>
      <c r="NNB340" s="3"/>
      <c r="NNC340" s="3"/>
      <c r="NND340" s="3"/>
      <c r="NNE340" s="3"/>
      <c r="NNF340" s="3"/>
      <c r="NNG340" s="3"/>
      <c r="NNH340" s="3"/>
      <c r="NNI340" s="3"/>
      <c r="NNJ340" s="3"/>
      <c r="NNK340" s="3"/>
      <c r="NNL340" s="3"/>
      <c r="NNM340" s="3"/>
      <c r="NNN340" s="3"/>
      <c r="NNO340" s="3"/>
      <c r="NNP340" s="3"/>
      <c r="NNQ340" s="3"/>
      <c r="NNR340" s="3"/>
      <c r="NNS340" s="3"/>
      <c r="NNT340" s="3"/>
      <c r="NNU340" s="3"/>
      <c r="NNV340" s="3"/>
      <c r="NNW340" s="3"/>
      <c r="NNX340" s="3"/>
      <c r="NNY340" s="3"/>
      <c r="NNZ340" s="3"/>
      <c r="NOA340" s="3"/>
      <c r="NOB340" s="3"/>
      <c r="NOC340" s="3"/>
      <c r="NOD340" s="3"/>
      <c r="NOE340" s="3"/>
      <c r="NOF340" s="3"/>
      <c r="NOG340" s="3"/>
      <c r="NOH340" s="3"/>
      <c r="NOI340" s="3"/>
      <c r="NOJ340" s="3"/>
      <c r="NOK340" s="3"/>
      <c r="NOL340" s="3"/>
      <c r="NOM340" s="3"/>
      <c r="NON340" s="3"/>
      <c r="NOO340" s="3"/>
      <c r="NOP340" s="3"/>
      <c r="NOQ340" s="3"/>
      <c r="NOR340" s="3"/>
      <c r="NOS340" s="3"/>
      <c r="NOT340" s="3"/>
      <c r="NOU340" s="3"/>
      <c r="NOV340" s="3"/>
      <c r="NOW340" s="3"/>
      <c r="NOX340" s="3"/>
      <c r="NOY340" s="3"/>
      <c r="NOZ340" s="3"/>
      <c r="NPA340" s="3"/>
      <c r="NPB340" s="3"/>
      <c r="NPC340" s="3"/>
      <c r="NPD340" s="3"/>
      <c r="NPE340" s="3"/>
      <c r="NPF340" s="3"/>
      <c r="NPG340" s="3"/>
      <c r="NPH340" s="3"/>
      <c r="NPI340" s="3"/>
      <c r="NPJ340" s="3"/>
      <c r="NPK340" s="3"/>
      <c r="NPL340" s="3"/>
      <c r="NPM340" s="3"/>
      <c r="NPN340" s="3"/>
      <c r="NPO340" s="3"/>
      <c r="NPP340" s="3"/>
      <c r="NPQ340" s="3"/>
      <c r="NPR340" s="3"/>
      <c r="NPS340" s="3"/>
      <c r="NPT340" s="3"/>
      <c r="NPU340" s="3"/>
      <c r="NPV340" s="3"/>
      <c r="NPW340" s="3"/>
      <c r="NPX340" s="3"/>
      <c r="NPY340" s="3"/>
      <c r="NPZ340" s="3"/>
      <c r="NQA340" s="3"/>
      <c r="NQB340" s="3"/>
      <c r="NQC340" s="3"/>
      <c r="NQD340" s="3"/>
      <c r="NQE340" s="3"/>
      <c r="NQF340" s="3"/>
      <c r="NQG340" s="3"/>
      <c r="NQH340" s="3"/>
      <c r="NQI340" s="3"/>
      <c r="NQJ340" s="3"/>
      <c r="NQK340" s="3"/>
      <c r="NQL340" s="3"/>
      <c r="NQM340" s="3"/>
      <c r="NQN340" s="3"/>
      <c r="NQO340" s="3"/>
      <c r="NQP340" s="3"/>
      <c r="NQQ340" s="3"/>
      <c r="NQR340" s="3"/>
      <c r="NQS340" s="3"/>
      <c r="NQT340" s="3"/>
      <c r="NQU340" s="3"/>
      <c r="NQV340" s="3"/>
      <c r="NQW340" s="3"/>
      <c r="NQX340" s="3"/>
      <c r="NQY340" s="3"/>
      <c r="NQZ340" s="3"/>
      <c r="NRA340" s="3"/>
      <c r="NRB340" s="3"/>
      <c r="NRC340" s="3"/>
      <c r="NRD340" s="3"/>
      <c r="NRE340" s="3"/>
      <c r="NRF340" s="3"/>
      <c r="NRG340" s="3"/>
      <c r="NRH340" s="3"/>
      <c r="NRI340" s="3"/>
      <c r="NRJ340" s="3"/>
      <c r="NRK340" s="3"/>
      <c r="NRL340" s="3"/>
      <c r="NRM340" s="3"/>
      <c r="NRN340" s="3"/>
      <c r="NRO340" s="3"/>
      <c r="NRP340" s="3"/>
      <c r="NRQ340" s="3"/>
      <c r="NRR340" s="3"/>
      <c r="NRS340" s="3"/>
      <c r="NRT340" s="3"/>
      <c r="NRU340" s="3"/>
      <c r="NRV340" s="3"/>
      <c r="NRW340" s="3"/>
      <c r="NRX340" s="3"/>
      <c r="NRY340" s="3"/>
      <c r="NRZ340" s="3"/>
      <c r="NSA340" s="3"/>
      <c r="NSB340" s="3"/>
      <c r="NSC340" s="3"/>
      <c r="NSD340" s="3"/>
      <c r="NSE340" s="3"/>
      <c r="NSF340" s="3"/>
      <c r="NSG340" s="3"/>
      <c r="NSH340" s="3"/>
      <c r="NSI340" s="3"/>
      <c r="NSJ340" s="3"/>
      <c r="NSK340" s="3"/>
      <c r="NSL340" s="3"/>
      <c r="NSM340" s="3"/>
      <c r="NSN340" s="3"/>
      <c r="NSO340" s="3"/>
      <c r="NSP340" s="3"/>
      <c r="NSQ340" s="3"/>
      <c r="NSR340" s="3"/>
      <c r="NSS340" s="3"/>
      <c r="NST340" s="3"/>
      <c r="NSU340" s="3"/>
      <c r="NSV340" s="3"/>
      <c r="NSW340" s="3"/>
      <c r="NSX340" s="3"/>
      <c r="NSY340" s="3"/>
      <c r="NSZ340" s="3"/>
      <c r="NTA340" s="3"/>
      <c r="NTB340" s="3"/>
      <c r="NTC340" s="3"/>
      <c r="NTD340" s="3"/>
      <c r="NTE340" s="3"/>
      <c r="NTF340" s="3"/>
      <c r="NTG340" s="3"/>
      <c r="NTH340" s="3"/>
      <c r="NTI340" s="3"/>
      <c r="NTJ340" s="3"/>
      <c r="NTK340" s="3"/>
      <c r="NTL340" s="3"/>
      <c r="NTM340" s="3"/>
      <c r="NTN340" s="3"/>
      <c r="NTO340" s="3"/>
      <c r="NTP340" s="3"/>
      <c r="NTQ340" s="3"/>
      <c r="NTR340" s="3"/>
      <c r="NTS340" s="3"/>
      <c r="NTT340" s="3"/>
      <c r="NTU340" s="3"/>
      <c r="NTV340" s="3"/>
      <c r="NTW340" s="3"/>
      <c r="NTX340" s="3"/>
      <c r="NTY340" s="3"/>
      <c r="NTZ340" s="3"/>
      <c r="NUA340" s="3"/>
      <c r="NUB340" s="3"/>
      <c r="NUC340" s="3"/>
      <c r="NUD340" s="3"/>
      <c r="NUE340" s="3"/>
      <c r="NUF340" s="3"/>
      <c r="NUG340" s="3"/>
      <c r="NUH340" s="3"/>
      <c r="NUI340" s="3"/>
      <c r="NUJ340" s="3"/>
      <c r="NUK340" s="3"/>
      <c r="NUL340" s="3"/>
      <c r="NUM340" s="3"/>
      <c r="NUN340" s="3"/>
      <c r="NUO340" s="3"/>
      <c r="NUP340" s="3"/>
      <c r="NUQ340" s="3"/>
      <c r="NUR340" s="3"/>
      <c r="NUS340" s="3"/>
      <c r="NUT340" s="3"/>
      <c r="NUU340" s="3"/>
      <c r="NUV340" s="3"/>
      <c r="NUW340" s="3"/>
      <c r="NUX340" s="3"/>
      <c r="NUY340" s="3"/>
      <c r="NUZ340" s="3"/>
      <c r="NVA340" s="3"/>
      <c r="NVB340" s="3"/>
      <c r="NVC340" s="3"/>
      <c r="NVD340" s="3"/>
      <c r="NVE340" s="3"/>
      <c r="NVF340" s="3"/>
      <c r="NVG340" s="3"/>
      <c r="NVH340" s="3"/>
      <c r="NVI340" s="3"/>
      <c r="NVJ340" s="3"/>
      <c r="NVK340" s="3"/>
      <c r="NVL340" s="3"/>
      <c r="NVM340" s="3"/>
      <c r="NVN340" s="3"/>
      <c r="NVO340" s="3"/>
      <c r="NVP340" s="3"/>
      <c r="NVQ340" s="3"/>
      <c r="NVR340" s="3"/>
      <c r="NVS340" s="3"/>
      <c r="NVT340" s="3"/>
      <c r="NVU340" s="3"/>
      <c r="NVV340" s="3"/>
      <c r="NVW340" s="3"/>
      <c r="NVX340" s="3"/>
      <c r="NVY340" s="3"/>
      <c r="NVZ340" s="3"/>
      <c r="NWA340" s="3"/>
      <c r="NWB340" s="3"/>
      <c r="NWC340" s="3"/>
      <c r="NWD340" s="3"/>
      <c r="NWE340" s="3"/>
      <c r="NWF340" s="3"/>
      <c r="NWG340" s="3"/>
      <c r="NWH340" s="3"/>
      <c r="NWI340" s="3"/>
      <c r="NWJ340" s="3"/>
      <c r="NWK340" s="3"/>
      <c r="NWL340" s="3"/>
      <c r="NWM340" s="3"/>
      <c r="NWN340" s="3"/>
      <c r="NWO340" s="3"/>
      <c r="NWP340" s="3"/>
      <c r="NWQ340" s="3"/>
      <c r="NWR340" s="3"/>
      <c r="NWS340" s="3"/>
      <c r="NWT340" s="3"/>
      <c r="NWU340" s="3"/>
      <c r="NWV340" s="3"/>
      <c r="NWW340" s="3"/>
      <c r="NWX340" s="3"/>
      <c r="NWY340" s="3"/>
      <c r="NWZ340" s="3"/>
      <c r="NXA340" s="3"/>
      <c r="NXB340" s="3"/>
      <c r="NXC340" s="3"/>
      <c r="NXD340" s="3"/>
      <c r="NXE340" s="3"/>
      <c r="NXF340" s="3"/>
      <c r="NXG340" s="3"/>
      <c r="NXH340" s="3"/>
      <c r="NXI340" s="3"/>
      <c r="NXJ340" s="3"/>
      <c r="NXK340" s="3"/>
      <c r="NXL340" s="3"/>
      <c r="NXM340" s="3"/>
      <c r="NXN340" s="3"/>
      <c r="NXO340" s="3"/>
      <c r="NXP340" s="3"/>
      <c r="NXQ340" s="3"/>
      <c r="NXR340" s="3"/>
      <c r="NXS340" s="3"/>
      <c r="NXT340" s="3"/>
      <c r="NXU340" s="3"/>
      <c r="NXV340" s="3"/>
      <c r="NXW340" s="3"/>
      <c r="NXX340" s="3"/>
      <c r="NXY340" s="3"/>
      <c r="NXZ340" s="3"/>
      <c r="NYA340" s="3"/>
      <c r="NYB340" s="3"/>
      <c r="NYC340" s="3"/>
      <c r="NYD340" s="3"/>
      <c r="NYE340" s="3"/>
      <c r="NYF340" s="3"/>
      <c r="NYG340" s="3"/>
      <c r="NYH340" s="3"/>
      <c r="NYI340" s="3"/>
      <c r="NYJ340" s="3"/>
      <c r="NYK340" s="3"/>
      <c r="NYL340" s="3"/>
      <c r="NYM340" s="3"/>
      <c r="NYN340" s="3"/>
      <c r="NYO340" s="3"/>
      <c r="NYP340" s="3"/>
      <c r="NYQ340" s="3"/>
      <c r="NYR340" s="3"/>
      <c r="NYS340" s="3"/>
      <c r="NYT340" s="3"/>
      <c r="NYU340" s="3"/>
      <c r="NYV340" s="3"/>
      <c r="NYW340" s="3"/>
      <c r="NYX340" s="3"/>
      <c r="NYY340" s="3"/>
      <c r="NYZ340" s="3"/>
      <c r="NZA340" s="3"/>
      <c r="NZB340" s="3"/>
      <c r="NZC340" s="3"/>
      <c r="NZD340" s="3"/>
      <c r="NZE340" s="3"/>
      <c r="NZF340" s="3"/>
      <c r="NZG340" s="3"/>
      <c r="NZH340" s="3"/>
      <c r="NZI340" s="3"/>
      <c r="NZJ340" s="3"/>
      <c r="NZK340" s="3"/>
      <c r="NZL340" s="3"/>
      <c r="NZM340" s="3"/>
      <c r="NZN340" s="3"/>
      <c r="NZO340" s="3"/>
      <c r="NZP340" s="3"/>
      <c r="NZQ340" s="3"/>
      <c r="NZR340" s="3"/>
      <c r="NZS340" s="3"/>
      <c r="NZT340" s="3"/>
      <c r="NZU340" s="3"/>
      <c r="NZV340" s="3"/>
      <c r="NZW340" s="3"/>
      <c r="NZX340" s="3"/>
      <c r="NZY340" s="3"/>
      <c r="NZZ340" s="3"/>
      <c r="OAA340" s="3"/>
      <c r="OAB340" s="3"/>
      <c r="OAC340" s="3"/>
      <c r="OAD340" s="3"/>
      <c r="OAE340" s="3"/>
      <c r="OAF340" s="3"/>
      <c r="OAG340" s="3"/>
      <c r="OAH340" s="3"/>
      <c r="OAI340" s="3"/>
      <c r="OAJ340" s="3"/>
      <c r="OAK340" s="3"/>
      <c r="OAL340" s="3"/>
      <c r="OAM340" s="3"/>
      <c r="OAN340" s="3"/>
      <c r="OAO340" s="3"/>
      <c r="OAP340" s="3"/>
      <c r="OAQ340" s="3"/>
      <c r="OAR340" s="3"/>
      <c r="OAS340" s="3"/>
      <c r="OAT340" s="3"/>
      <c r="OAU340" s="3"/>
      <c r="OAV340" s="3"/>
      <c r="OAW340" s="3"/>
      <c r="OAX340" s="3"/>
      <c r="OAY340" s="3"/>
      <c r="OAZ340" s="3"/>
      <c r="OBA340" s="3"/>
      <c r="OBB340" s="3"/>
      <c r="OBC340" s="3"/>
      <c r="OBD340" s="3"/>
      <c r="OBE340" s="3"/>
      <c r="OBF340" s="3"/>
      <c r="OBG340" s="3"/>
      <c r="OBH340" s="3"/>
      <c r="OBI340" s="3"/>
      <c r="OBJ340" s="3"/>
      <c r="OBK340" s="3"/>
      <c r="OBL340" s="3"/>
      <c r="OBM340" s="3"/>
      <c r="OBN340" s="3"/>
      <c r="OBO340" s="3"/>
      <c r="OBP340" s="3"/>
      <c r="OBQ340" s="3"/>
      <c r="OBR340" s="3"/>
      <c r="OBS340" s="3"/>
      <c r="OBT340" s="3"/>
      <c r="OBU340" s="3"/>
      <c r="OBV340" s="3"/>
      <c r="OBW340" s="3"/>
      <c r="OBX340" s="3"/>
      <c r="OBY340" s="3"/>
      <c r="OBZ340" s="3"/>
      <c r="OCA340" s="3"/>
      <c r="OCB340" s="3"/>
      <c r="OCC340" s="3"/>
      <c r="OCD340" s="3"/>
      <c r="OCE340" s="3"/>
      <c r="OCF340" s="3"/>
      <c r="OCG340" s="3"/>
      <c r="OCH340" s="3"/>
      <c r="OCI340" s="3"/>
      <c r="OCJ340" s="3"/>
      <c r="OCK340" s="3"/>
      <c r="OCL340" s="3"/>
      <c r="OCM340" s="3"/>
      <c r="OCN340" s="3"/>
      <c r="OCO340" s="3"/>
      <c r="OCP340" s="3"/>
      <c r="OCQ340" s="3"/>
      <c r="OCR340" s="3"/>
      <c r="OCS340" s="3"/>
      <c r="OCT340" s="3"/>
      <c r="OCU340" s="3"/>
      <c r="OCV340" s="3"/>
      <c r="OCW340" s="3"/>
      <c r="OCX340" s="3"/>
      <c r="OCY340" s="3"/>
      <c r="OCZ340" s="3"/>
      <c r="ODA340" s="3"/>
      <c r="ODB340" s="3"/>
      <c r="ODC340" s="3"/>
      <c r="ODD340" s="3"/>
      <c r="ODE340" s="3"/>
      <c r="ODF340" s="3"/>
      <c r="ODG340" s="3"/>
      <c r="ODH340" s="3"/>
      <c r="ODI340" s="3"/>
      <c r="ODJ340" s="3"/>
      <c r="ODK340" s="3"/>
      <c r="ODL340" s="3"/>
      <c r="ODM340" s="3"/>
      <c r="ODN340" s="3"/>
      <c r="ODO340" s="3"/>
      <c r="ODP340" s="3"/>
      <c r="ODQ340" s="3"/>
      <c r="ODR340" s="3"/>
      <c r="ODS340" s="3"/>
      <c r="ODT340" s="3"/>
      <c r="ODU340" s="3"/>
      <c r="ODV340" s="3"/>
      <c r="ODW340" s="3"/>
      <c r="ODX340" s="3"/>
      <c r="ODY340" s="3"/>
      <c r="ODZ340" s="3"/>
      <c r="OEA340" s="3"/>
      <c r="OEB340" s="3"/>
      <c r="OEC340" s="3"/>
      <c r="OED340" s="3"/>
      <c r="OEE340" s="3"/>
      <c r="OEF340" s="3"/>
      <c r="OEG340" s="3"/>
      <c r="OEH340" s="3"/>
      <c r="OEI340" s="3"/>
      <c r="OEJ340" s="3"/>
      <c r="OEK340" s="3"/>
      <c r="OEL340" s="3"/>
      <c r="OEM340" s="3"/>
      <c r="OEN340" s="3"/>
      <c r="OEO340" s="3"/>
      <c r="OEP340" s="3"/>
      <c r="OEQ340" s="3"/>
      <c r="OER340" s="3"/>
      <c r="OES340" s="3"/>
      <c r="OET340" s="3"/>
      <c r="OEU340" s="3"/>
      <c r="OEV340" s="3"/>
      <c r="OEW340" s="3"/>
      <c r="OEX340" s="3"/>
      <c r="OEY340" s="3"/>
      <c r="OEZ340" s="3"/>
      <c r="OFA340" s="3"/>
      <c r="OFB340" s="3"/>
      <c r="OFC340" s="3"/>
      <c r="OFD340" s="3"/>
      <c r="OFE340" s="3"/>
      <c r="OFF340" s="3"/>
      <c r="OFG340" s="3"/>
      <c r="OFH340" s="3"/>
      <c r="OFI340" s="3"/>
      <c r="OFJ340" s="3"/>
      <c r="OFK340" s="3"/>
      <c r="OFL340" s="3"/>
      <c r="OFM340" s="3"/>
      <c r="OFN340" s="3"/>
      <c r="OFO340" s="3"/>
      <c r="OFP340" s="3"/>
      <c r="OFQ340" s="3"/>
      <c r="OFR340" s="3"/>
      <c r="OFS340" s="3"/>
      <c r="OFT340" s="3"/>
      <c r="OFU340" s="3"/>
      <c r="OFV340" s="3"/>
      <c r="OFW340" s="3"/>
      <c r="OFX340" s="3"/>
      <c r="OFY340" s="3"/>
      <c r="OFZ340" s="3"/>
      <c r="OGA340" s="3"/>
      <c r="OGB340" s="3"/>
      <c r="OGC340" s="3"/>
      <c r="OGD340" s="3"/>
      <c r="OGE340" s="3"/>
      <c r="OGF340" s="3"/>
      <c r="OGG340" s="3"/>
      <c r="OGH340" s="3"/>
      <c r="OGI340" s="3"/>
      <c r="OGJ340" s="3"/>
      <c r="OGK340" s="3"/>
      <c r="OGL340" s="3"/>
      <c r="OGM340" s="3"/>
      <c r="OGN340" s="3"/>
      <c r="OGO340" s="3"/>
      <c r="OGP340" s="3"/>
      <c r="OGQ340" s="3"/>
      <c r="OGR340" s="3"/>
      <c r="OGS340" s="3"/>
      <c r="OGT340" s="3"/>
      <c r="OGU340" s="3"/>
      <c r="OGV340" s="3"/>
      <c r="OGW340" s="3"/>
      <c r="OGX340" s="3"/>
      <c r="OGY340" s="3"/>
      <c r="OGZ340" s="3"/>
      <c r="OHA340" s="3"/>
      <c r="OHB340" s="3"/>
      <c r="OHC340" s="3"/>
      <c r="OHD340" s="3"/>
      <c r="OHE340" s="3"/>
      <c r="OHF340" s="3"/>
      <c r="OHG340" s="3"/>
      <c r="OHH340" s="3"/>
      <c r="OHI340" s="3"/>
      <c r="OHJ340" s="3"/>
      <c r="OHK340" s="3"/>
      <c r="OHL340" s="3"/>
      <c r="OHM340" s="3"/>
      <c r="OHN340" s="3"/>
      <c r="OHO340" s="3"/>
      <c r="OHP340" s="3"/>
      <c r="OHQ340" s="3"/>
      <c r="OHR340" s="3"/>
      <c r="OHS340" s="3"/>
      <c r="OHT340" s="3"/>
      <c r="OHU340" s="3"/>
      <c r="OHV340" s="3"/>
      <c r="OHW340" s="3"/>
      <c r="OHX340" s="3"/>
      <c r="OHY340" s="3"/>
      <c r="OHZ340" s="3"/>
      <c r="OIA340" s="3"/>
      <c r="OIB340" s="3"/>
      <c r="OIC340" s="3"/>
      <c r="OID340" s="3"/>
      <c r="OIE340" s="3"/>
      <c r="OIF340" s="3"/>
      <c r="OIG340" s="3"/>
      <c r="OIH340" s="3"/>
      <c r="OII340" s="3"/>
      <c r="OIJ340" s="3"/>
      <c r="OIK340" s="3"/>
      <c r="OIL340" s="3"/>
      <c r="OIM340" s="3"/>
      <c r="OIN340" s="3"/>
      <c r="OIO340" s="3"/>
      <c r="OIP340" s="3"/>
      <c r="OIQ340" s="3"/>
      <c r="OIR340" s="3"/>
      <c r="OIS340" s="3"/>
      <c r="OIT340" s="3"/>
      <c r="OIU340" s="3"/>
      <c r="OIV340" s="3"/>
      <c r="OIW340" s="3"/>
      <c r="OIX340" s="3"/>
      <c r="OIY340" s="3"/>
      <c r="OIZ340" s="3"/>
      <c r="OJA340" s="3"/>
      <c r="OJB340" s="3"/>
      <c r="OJC340" s="3"/>
      <c r="OJD340" s="3"/>
      <c r="OJE340" s="3"/>
      <c r="OJF340" s="3"/>
      <c r="OJG340" s="3"/>
      <c r="OJH340" s="3"/>
      <c r="OJI340" s="3"/>
      <c r="OJJ340" s="3"/>
      <c r="OJK340" s="3"/>
      <c r="OJL340" s="3"/>
      <c r="OJM340" s="3"/>
      <c r="OJN340" s="3"/>
      <c r="OJO340" s="3"/>
      <c r="OJP340" s="3"/>
      <c r="OJQ340" s="3"/>
      <c r="OJR340" s="3"/>
      <c r="OJS340" s="3"/>
      <c r="OJT340" s="3"/>
      <c r="OJU340" s="3"/>
      <c r="OJV340" s="3"/>
      <c r="OJW340" s="3"/>
      <c r="OJX340" s="3"/>
      <c r="OJY340" s="3"/>
      <c r="OJZ340" s="3"/>
      <c r="OKA340" s="3"/>
      <c r="OKB340" s="3"/>
      <c r="OKC340" s="3"/>
      <c r="OKD340" s="3"/>
      <c r="OKE340" s="3"/>
      <c r="OKF340" s="3"/>
      <c r="OKG340" s="3"/>
      <c r="OKH340" s="3"/>
      <c r="OKI340" s="3"/>
      <c r="OKJ340" s="3"/>
      <c r="OKK340" s="3"/>
      <c r="OKL340" s="3"/>
      <c r="OKM340" s="3"/>
      <c r="OKN340" s="3"/>
      <c r="OKO340" s="3"/>
      <c r="OKP340" s="3"/>
      <c r="OKQ340" s="3"/>
      <c r="OKR340" s="3"/>
      <c r="OKS340" s="3"/>
      <c r="OKT340" s="3"/>
      <c r="OKU340" s="3"/>
      <c r="OKV340" s="3"/>
      <c r="OKW340" s="3"/>
      <c r="OKX340" s="3"/>
      <c r="OKY340" s="3"/>
      <c r="OKZ340" s="3"/>
      <c r="OLA340" s="3"/>
      <c r="OLB340" s="3"/>
      <c r="OLC340" s="3"/>
      <c r="OLD340" s="3"/>
      <c r="OLE340" s="3"/>
      <c r="OLF340" s="3"/>
      <c r="OLG340" s="3"/>
      <c r="OLH340" s="3"/>
      <c r="OLI340" s="3"/>
      <c r="OLJ340" s="3"/>
      <c r="OLK340" s="3"/>
      <c r="OLL340" s="3"/>
      <c r="OLM340" s="3"/>
      <c r="OLN340" s="3"/>
      <c r="OLO340" s="3"/>
      <c r="OLP340" s="3"/>
      <c r="OLQ340" s="3"/>
      <c r="OLR340" s="3"/>
      <c r="OLS340" s="3"/>
      <c r="OLT340" s="3"/>
      <c r="OLU340" s="3"/>
      <c r="OLV340" s="3"/>
      <c r="OLW340" s="3"/>
      <c r="OLX340" s="3"/>
      <c r="OLY340" s="3"/>
      <c r="OLZ340" s="3"/>
      <c r="OMA340" s="3"/>
      <c r="OMB340" s="3"/>
      <c r="OMC340" s="3"/>
      <c r="OMD340" s="3"/>
      <c r="OME340" s="3"/>
      <c r="OMF340" s="3"/>
      <c r="OMG340" s="3"/>
      <c r="OMH340" s="3"/>
      <c r="OMI340" s="3"/>
      <c r="OMJ340" s="3"/>
      <c r="OMK340" s="3"/>
      <c r="OML340" s="3"/>
      <c r="OMM340" s="3"/>
      <c r="OMN340" s="3"/>
      <c r="OMO340" s="3"/>
      <c r="OMP340" s="3"/>
      <c r="OMQ340" s="3"/>
      <c r="OMR340" s="3"/>
      <c r="OMS340" s="3"/>
      <c r="OMT340" s="3"/>
      <c r="OMU340" s="3"/>
      <c r="OMV340" s="3"/>
      <c r="OMW340" s="3"/>
      <c r="OMX340" s="3"/>
      <c r="OMY340" s="3"/>
      <c r="OMZ340" s="3"/>
      <c r="ONA340" s="3"/>
      <c r="ONB340" s="3"/>
      <c r="ONC340" s="3"/>
      <c r="OND340" s="3"/>
      <c r="ONE340" s="3"/>
      <c r="ONF340" s="3"/>
      <c r="ONG340" s="3"/>
      <c r="ONH340" s="3"/>
      <c r="ONI340" s="3"/>
      <c r="ONJ340" s="3"/>
      <c r="ONK340" s="3"/>
      <c r="ONL340" s="3"/>
      <c r="ONM340" s="3"/>
      <c r="ONN340" s="3"/>
      <c r="ONO340" s="3"/>
      <c r="ONP340" s="3"/>
      <c r="ONQ340" s="3"/>
      <c r="ONR340" s="3"/>
      <c r="ONS340" s="3"/>
      <c r="ONT340" s="3"/>
      <c r="ONU340" s="3"/>
      <c r="ONV340" s="3"/>
      <c r="ONW340" s="3"/>
      <c r="ONX340" s="3"/>
      <c r="ONY340" s="3"/>
      <c r="ONZ340" s="3"/>
      <c r="OOA340" s="3"/>
      <c r="OOB340" s="3"/>
      <c r="OOC340" s="3"/>
      <c r="OOD340" s="3"/>
      <c r="OOE340" s="3"/>
      <c r="OOF340" s="3"/>
      <c r="OOG340" s="3"/>
      <c r="OOH340" s="3"/>
      <c r="OOI340" s="3"/>
      <c r="OOJ340" s="3"/>
      <c r="OOK340" s="3"/>
      <c r="OOL340" s="3"/>
      <c r="OOM340" s="3"/>
      <c r="OON340" s="3"/>
      <c r="OOO340" s="3"/>
      <c r="OOP340" s="3"/>
      <c r="OOQ340" s="3"/>
      <c r="OOR340" s="3"/>
      <c r="OOS340" s="3"/>
      <c r="OOT340" s="3"/>
      <c r="OOU340" s="3"/>
      <c r="OOV340" s="3"/>
      <c r="OOW340" s="3"/>
      <c r="OOX340" s="3"/>
      <c r="OOY340" s="3"/>
      <c r="OOZ340" s="3"/>
      <c r="OPA340" s="3"/>
      <c r="OPB340" s="3"/>
      <c r="OPC340" s="3"/>
      <c r="OPD340" s="3"/>
      <c r="OPE340" s="3"/>
      <c r="OPF340" s="3"/>
      <c r="OPG340" s="3"/>
      <c r="OPH340" s="3"/>
      <c r="OPI340" s="3"/>
      <c r="OPJ340" s="3"/>
      <c r="OPK340" s="3"/>
      <c r="OPL340" s="3"/>
      <c r="OPM340" s="3"/>
      <c r="OPN340" s="3"/>
      <c r="OPO340" s="3"/>
      <c r="OPP340" s="3"/>
      <c r="OPQ340" s="3"/>
      <c r="OPR340" s="3"/>
      <c r="OPS340" s="3"/>
      <c r="OPT340" s="3"/>
      <c r="OPU340" s="3"/>
      <c r="OPV340" s="3"/>
      <c r="OPW340" s="3"/>
      <c r="OPX340" s="3"/>
      <c r="OPY340" s="3"/>
      <c r="OPZ340" s="3"/>
      <c r="OQA340" s="3"/>
      <c r="OQB340" s="3"/>
      <c r="OQC340" s="3"/>
      <c r="OQD340" s="3"/>
      <c r="OQE340" s="3"/>
      <c r="OQF340" s="3"/>
      <c r="OQG340" s="3"/>
      <c r="OQH340" s="3"/>
      <c r="OQI340" s="3"/>
      <c r="OQJ340" s="3"/>
      <c r="OQK340" s="3"/>
      <c r="OQL340" s="3"/>
      <c r="OQM340" s="3"/>
      <c r="OQN340" s="3"/>
      <c r="OQO340" s="3"/>
      <c r="OQP340" s="3"/>
      <c r="OQQ340" s="3"/>
      <c r="OQR340" s="3"/>
      <c r="OQS340" s="3"/>
      <c r="OQT340" s="3"/>
      <c r="OQU340" s="3"/>
      <c r="OQV340" s="3"/>
      <c r="OQW340" s="3"/>
      <c r="OQX340" s="3"/>
      <c r="OQY340" s="3"/>
      <c r="OQZ340" s="3"/>
      <c r="ORA340" s="3"/>
      <c r="ORB340" s="3"/>
      <c r="ORC340" s="3"/>
      <c r="ORD340" s="3"/>
      <c r="ORE340" s="3"/>
      <c r="ORF340" s="3"/>
      <c r="ORG340" s="3"/>
      <c r="ORH340" s="3"/>
      <c r="ORI340" s="3"/>
      <c r="ORJ340" s="3"/>
      <c r="ORK340" s="3"/>
      <c r="ORL340" s="3"/>
      <c r="ORM340" s="3"/>
      <c r="ORN340" s="3"/>
      <c r="ORO340" s="3"/>
      <c r="ORP340" s="3"/>
      <c r="ORQ340" s="3"/>
      <c r="ORR340" s="3"/>
      <c r="ORS340" s="3"/>
      <c r="ORT340" s="3"/>
      <c r="ORU340" s="3"/>
      <c r="ORV340" s="3"/>
      <c r="ORW340" s="3"/>
      <c r="ORX340" s="3"/>
      <c r="ORY340" s="3"/>
      <c r="ORZ340" s="3"/>
      <c r="OSA340" s="3"/>
      <c r="OSB340" s="3"/>
      <c r="OSC340" s="3"/>
      <c r="OSD340" s="3"/>
      <c r="OSE340" s="3"/>
      <c r="OSF340" s="3"/>
      <c r="OSG340" s="3"/>
      <c r="OSH340" s="3"/>
      <c r="OSI340" s="3"/>
      <c r="OSJ340" s="3"/>
      <c r="OSK340" s="3"/>
      <c r="OSL340" s="3"/>
      <c r="OSM340" s="3"/>
      <c r="OSN340" s="3"/>
      <c r="OSO340" s="3"/>
      <c r="OSP340" s="3"/>
      <c r="OSQ340" s="3"/>
      <c r="OSR340" s="3"/>
      <c r="OSS340" s="3"/>
      <c r="OST340" s="3"/>
      <c r="OSU340" s="3"/>
      <c r="OSV340" s="3"/>
      <c r="OSW340" s="3"/>
      <c r="OSX340" s="3"/>
      <c r="OSY340" s="3"/>
      <c r="OSZ340" s="3"/>
      <c r="OTA340" s="3"/>
      <c r="OTB340" s="3"/>
      <c r="OTC340" s="3"/>
      <c r="OTD340" s="3"/>
      <c r="OTE340" s="3"/>
      <c r="OTF340" s="3"/>
      <c r="OTG340" s="3"/>
      <c r="OTH340" s="3"/>
      <c r="OTI340" s="3"/>
      <c r="OTJ340" s="3"/>
      <c r="OTK340" s="3"/>
      <c r="OTL340" s="3"/>
      <c r="OTM340" s="3"/>
      <c r="OTN340" s="3"/>
      <c r="OTO340" s="3"/>
      <c r="OTP340" s="3"/>
      <c r="OTQ340" s="3"/>
      <c r="OTR340" s="3"/>
      <c r="OTS340" s="3"/>
      <c r="OTT340" s="3"/>
      <c r="OTU340" s="3"/>
      <c r="OTV340" s="3"/>
      <c r="OTW340" s="3"/>
      <c r="OTX340" s="3"/>
      <c r="OTY340" s="3"/>
      <c r="OTZ340" s="3"/>
      <c r="OUA340" s="3"/>
      <c r="OUB340" s="3"/>
      <c r="OUC340" s="3"/>
      <c r="OUD340" s="3"/>
      <c r="OUE340" s="3"/>
      <c r="OUF340" s="3"/>
      <c r="OUG340" s="3"/>
      <c r="OUH340" s="3"/>
      <c r="OUI340" s="3"/>
      <c r="OUJ340" s="3"/>
      <c r="OUK340" s="3"/>
      <c r="OUL340" s="3"/>
      <c r="OUM340" s="3"/>
      <c r="OUN340" s="3"/>
      <c r="OUO340" s="3"/>
      <c r="OUP340" s="3"/>
      <c r="OUQ340" s="3"/>
      <c r="OUR340" s="3"/>
      <c r="OUS340" s="3"/>
      <c r="OUT340" s="3"/>
      <c r="OUU340" s="3"/>
      <c r="OUV340" s="3"/>
      <c r="OUW340" s="3"/>
      <c r="OUX340" s="3"/>
      <c r="OUY340" s="3"/>
      <c r="OUZ340" s="3"/>
      <c r="OVA340" s="3"/>
      <c r="OVB340" s="3"/>
      <c r="OVC340" s="3"/>
      <c r="OVD340" s="3"/>
      <c r="OVE340" s="3"/>
      <c r="OVF340" s="3"/>
      <c r="OVG340" s="3"/>
      <c r="OVH340" s="3"/>
      <c r="OVI340" s="3"/>
      <c r="OVJ340" s="3"/>
      <c r="OVK340" s="3"/>
      <c r="OVL340" s="3"/>
      <c r="OVM340" s="3"/>
      <c r="OVN340" s="3"/>
      <c r="OVO340" s="3"/>
      <c r="OVP340" s="3"/>
      <c r="OVQ340" s="3"/>
      <c r="OVR340" s="3"/>
      <c r="OVS340" s="3"/>
      <c r="OVT340" s="3"/>
      <c r="OVU340" s="3"/>
      <c r="OVV340" s="3"/>
      <c r="OVW340" s="3"/>
      <c r="OVX340" s="3"/>
      <c r="OVY340" s="3"/>
      <c r="OVZ340" s="3"/>
      <c r="OWA340" s="3"/>
      <c r="OWB340" s="3"/>
      <c r="OWC340" s="3"/>
      <c r="OWD340" s="3"/>
      <c r="OWE340" s="3"/>
      <c r="OWF340" s="3"/>
      <c r="OWG340" s="3"/>
      <c r="OWH340" s="3"/>
      <c r="OWI340" s="3"/>
      <c r="OWJ340" s="3"/>
      <c r="OWK340" s="3"/>
      <c r="OWL340" s="3"/>
      <c r="OWM340" s="3"/>
      <c r="OWN340" s="3"/>
      <c r="OWO340" s="3"/>
      <c r="OWP340" s="3"/>
      <c r="OWQ340" s="3"/>
      <c r="OWR340" s="3"/>
      <c r="OWS340" s="3"/>
      <c r="OWT340" s="3"/>
      <c r="OWU340" s="3"/>
      <c r="OWV340" s="3"/>
      <c r="OWW340" s="3"/>
      <c r="OWX340" s="3"/>
      <c r="OWY340" s="3"/>
      <c r="OWZ340" s="3"/>
      <c r="OXA340" s="3"/>
      <c r="OXB340" s="3"/>
      <c r="OXC340" s="3"/>
      <c r="OXD340" s="3"/>
      <c r="OXE340" s="3"/>
      <c r="OXF340" s="3"/>
      <c r="OXG340" s="3"/>
      <c r="OXH340" s="3"/>
      <c r="OXI340" s="3"/>
      <c r="OXJ340" s="3"/>
      <c r="OXK340" s="3"/>
      <c r="OXL340" s="3"/>
      <c r="OXM340" s="3"/>
      <c r="OXN340" s="3"/>
      <c r="OXO340" s="3"/>
      <c r="OXP340" s="3"/>
      <c r="OXQ340" s="3"/>
      <c r="OXR340" s="3"/>
      <c r="OXS340" s="3"/>
      <c r="OXT340" s="3"/>
      <c r="OXU340" s="3"/>
      <c r="OXV340" s="3"/>
      <c r="OXW340" s="3"/>
      <c r="OXX340" s="3"/>
      <c r="OXY340" s="3"/>
      <c r="OXZ340" s="3"/>
      <c r="OYA340" s="3"/>
      <c r="OYB340" s="3"/>
      <c r="OYC340" s="3"/>
      <c r="OYD340" s="3"/>
      <c r="OYE340" s="3"/>
      <c r="OYF340" s="3"/>
      <c r="OYG340" s="3"/>
      <c r="OYH340" s="3"/>
      <c r="OYI340" s="3"/>
      <c r="OYJ340" s="3"/>
      <c r="OYK340" s="3"/>
      <c r="OYL340" s="3"/>
      <c r="OYM340" s="3"/>
      <c r="OYN340" s="3"/>
      <c r="OYO340" s="3"/>
      <c r="OYP340" s="3"/>
      <c r="OYQ340" s="3"/>
      <c r="OYR340" s="3"/>
      <c r="OYS340" s="3"/>
      <c r="OYT340" s="3"/>
      <c r="OYU340" s="3"/>
      <c r="OYV340" s="3"/>
      <c r="OYW340" s="3"/>
      <c r="OYX340" s="3"/>
      <c r="OYY340" s="3"/>
      <c r="OYZ340" s="3"/>
      <c r="OZA340" s="3"/>
      <c r="OZB340" s="3"/>
      <c r="OZC340" s="3"/>
      <c r="OZD340" s="3"/>
      <c r="OZE340" s="3"/>
      <c r="OZF340" s="3"/>
      <c r="OZG340" s="3"/>
      <c r="OZH340" s="3"/>
      <c r="OZI340" s="3"/>
      <c r="OZJ340" s="3"/>
      <c r="OZK340" s="3"/>
      <c r="OZL340" s="3"/>
      <c r="OZM340" s="3"/>
      <c r="OZN340" s="3"/>
      <c r="OZO340" s="3"/>
      <c r="OZP340" s="3"/>
      <c r="OZQ340" s="3"/>
      <c r="OZR340" s="3"/>
      <c r="OZS340" s="3"/>
      <c r="OZT340" s="3"/>
      <c r="OZU340" s="3"/>
      <c r="OZV340" s="3"/>
      <c r="OZW340" s="3"/>
      <c r="OZX340" s="3"/>
      <c r="OZY340" s="3"/>
      <c r="OZZ340" s="3"/>
      <c r="PAA340" s="3"/>
      <c r="PAB340" s="3"/>
      <c r="PAC340" s="3"/>
      <c r="PAD340" s="3"/>
      <c r="PAE340" s="3"/>
      <c r="PAF340" s="3"/>
      <c r="PAG340" s="3"/>
      <c r="PAH340" s="3"/>
      <c r="PAI340" s="3"/>
      <c r="PAJ340" s="3"/>
      <c r="PAK340" s="3"/>
      <c r="PAL340" s="3"/>
      <c r="PAM340" s="3"/>
      <c r="PAN340" s="3"/>
      <c r="PAO340" s="3"/>
      <c r="PAP340" s="3"/>
      <c r="PAQ340" s="3"/>
      <c r="PAR340" s="3"/>
      <c r="PAS340" s="3"/>
      <c r="PAT340" s="3"/>
      <c r="PAU340" s="3"/>
      <c r="PAV340" s="3"/>
      <c r="PAW340" s="3"/>
      <c r="PAX340" s="3"/>
      <c r="PAY340" s="3"/>
      <c r="PAZ340" s="3"/>
      <c r="PBA340" s="3"/>
      <c r="PBB340" s="3"/>
      <c r="PBC340" s="3"/>
      <c r="PBD340" s="3"/>
      <c r="PBE340" s="3"/>
      <c r="PBF340" s="3"/>
      <c r="PBG340" s="3"/>
      <c r="PBH340" s="3"/>
      <c r="PBI340" s="3"/>
      <c r="PBJ340" s="3"/>
      <c r="PBK340" s="3"/>
      <c r="PBL340" s="3"/>
      <c r="PBM340" s="3"/>
      <c r="PBN340" s="3"/>
      <c r="PBO340" s="3"/>
      <c r="PBP340" s="3"/>
      <c r="PBQ340" s="3"/>
      <c r="PBR340" s="3"/>
      <c r="PBS340" s="3"/>
      <c r="PBT340" s="3"/>
      <c r="PBU340" s="3"/>
      <c r="PBV340" s="3"/>
      <c r="PBW340" s="3"/>
      <c r="PBX340" s="3"/>
      <c r="PBY340" s="3"/>
      <c r="PBZ340" s="3"/>
      <c r="PCA340" s="3"/>
      <c r="PCB340" s="3"/>
      <c r="PCC340" s="3"/>
      <c r="PCD340" s="3"/>
      <c r="PCE340" s="3"/>
      <c r="PCF340" s="3"/>
      <c r="PCG340" s="3"/>
      <c r="PCH340" s="3"/>
      <c r="PCI340" s="3"/>
      <c r="PCJ340" s="3"/>
      <c r="PCK340" s="3"/>
      <c r="PCL340" s="3"/>
      <c r="PCM340" s="3"/>
      <c r="PCN340" s="3"/>
      <c r="PCO340" s="3"/>
      <c r="PCP340" s="3"/>
      <c r="PCQ340" s="3"/>
      <c r="PCR340" s="3"/>
      <c r="PCS340" s="3"/>
      <c r="PCT340" s="3"/>
      <c r="PCU340" s="3"/>
      <c r="PCV340" s="3"/>
      <c r="PCW340" s="3"/>
      <c r="PCX340" s="3"/>
      <c r="PCY340" s="3"/>
      <c r="PCZ340" s="3"/>
      <c r="PDA340" s="3"/>
      <c r="PDB340" s="3"/>
      <c r="PDC340" s="3"/>
      <c r="PDD340" s="3"/>
      <c r="PDE340" s="3"/>
      <c r="PDF340" s="3"/>
      <c r="PDG340" s="3"/>
      <c r="PDH340" s="3"/>
      <c r="PDI340" s="3"/>
      <c r="PDJ340" s="3"/>
      <c r="PDK340" s="3"/>
      <c r="PDL340" s="3"/>
      <c r="PDM340" s="3"/>
      <c r="PDN340" s="3"/>
      <c r="PDO340" s="3"/>
      <c r="PDP340" s="3"/>
      <c r="PDQ340" s="3"/>
      <c r="PDR340" s="3"/>
      <c r="PDS340" s="3"/>
      <c r="PDT340" s="3"/>
      <c r="PDU340" s="3"/>
      <c r="PDV340" s="3"/>
      <c r="PDW340" s="3"/>
      <c r="PDX340" s="3"/>
      <c r="PDY340" s="3"/>
      <c r="PDZ340" s="3"/>
      <c r="PEA340" s="3"/>
      <c r="PEB340" s="3"/>
      <c r="PEC340" s="3"/>
      <c r="PED340" s="3"/>
      <c r="PEE340" s="3"/>
      <c r="PEF340" s="3"/>
      <c r="PEG340" s="3"/>
      <c r="PEH340" s="3"/>
      <c r="PEI340" s="3"/>
      <c r="PEJ340" s="3"/>
      <c r="PEK340" s="3"/>
      <c r="PEL340" s="3"/>
      <c r="PEM340" s="3"/>
      <c r="PEN340" s="3"/>
      <c r="PEO340" s="3"/>
      <c r="PEP340" s="3"/>
      <c r="PEQ340" s="3"/>
      <c r="PER340" s="3"/>
      <c r="PES340" s="3"/>
      <c r="PET340" s="3"/>
      <c r="PEU340" s="3"/>
      <c r="PEV340" s="3"/>
      <c r="PEW340" s="3"/>
      <c r="PEX340" s="3"/>
      <c r="PEY340" s="3"/>
      <c r="PEZ340" s="3"/>
      <c r="PFA340" s="3"/>
      <c r="PFB340" s="3"/>
      <c r="PFC340" s="3"/>
      <c r="PFD340" s="3"/>
      <c r="PFE340" s="3"/>
      <c r="PFF340" s="3"/>
      <c r="PFG340" s="3"/>
      <c r="PFH340" s="3"/>
      <c r="PFI340" s="3"/>
      <c r="PFJ340" s="3"/>
      <c r="PFK340" s="3"/>
      <c r="PFL340" s="3"/>
      <c r="PFM340" s="3"/>
      <c r="PFN340" s="3"/>
      <c r="PFO340" s="3"/>
      <c r="PFP340" s="3"/>
      <c r="PFQ340" s="3"/>
      <c r="PFR340" s="3"/>
      <c r="PFS340" s="3"/>
      <c r="PFT340" s="3"/>
      <c r="PFU340" s="3"/>
      <c r="PFV340" s="3"/>
      <c r="PFW340" s="3"/>
      <c r="PFX340" s="3"/>
      <c r="PFY340" s="3"/>
      <c r="PFZ340" s="3"/>
      <c r="PGA340" s="3"/>
      <c r="PGB340" s="3"/>
      <c r="PGC340" s="3"/>
      <c r="PGD340" s="3"/>
      <c r="PGE340" s="3"/>
      <c r="PGF340" s="3"/>
      <c r="PGG340" s="3"/>
      <c r="PGH340" s="3"/>
      <c r="PGI340" s="3"/>
      <c r="PGJ340" s="3"/>
      <c r="PGK340" s="3"/>
      <c r="PGL340" s="3"/>
      <c r="PGM340" s="3"/>
      <c r="PGN340" s="3"/>
      <c r="PGO340" s="3"/>
      <c r="PGP340" s="3"/>
      <c r="PGQ340" s="3"/>
      <c r="PGR340" s="3"/>
      <c r="PGS340" s="3"/>
      <c r="PGT340" s="3"/>
      <c r="PGU340" s="3"/>
      <c r="PGV340" s="3"/>
      <c r="PGW340" s="3"/>
      <c r="PGX340" s="3"/>
      <c r="PGY340" s="3"/>
      <c r="PGZ340" s="3"/>
      <c r="PHA340" s="3"/>
      <c r="PHB340" s="3"/>
      <c r="PHC340" s="3"/>
      <c r="PHD340" s="3"/>
      <c r="PHE340" s="3"/>
      <c r="PHF340" s="3"/>
      <c r="PHG340" s="3"/>
      <c r="PHH340" s="3"/>
      <c r="PHI340" s="3"/>
      <c r="PHJ340" s="3"/>
      <c r="PHK340" s="3"/>
      <c r="PHL340" s="3"/>
      <c r="PHM340" s="3"/>
      <c r="PHN340" s="3"/>
      <c r="PHO340" s="3"/>
      <c r="PHP340" s="3"/>
      <c r="PHQ340" s="3"/>
      <c r="PHR340" s="3"/>
      <c r="PHS340" s="3"/>
      <c r="PHT340" s="3"/>
      <c r="PHU340" s="3"/>
      <c r="PHV340" s="3"/>
      <c r="PHW340" s="3"/>
      <c r="PHX340" s="3"/>
      <c r="PHY340" s="3"/>
      <c r="PHZ340" s="3"/>
      <c r="PIA340" s="3"/>
      <c r="PIB340" s="3"/>
      <c r="PIC340" s="3"/>
      <c r="PID340" s="3"/>
      <c r="PIE340" s="3"/>
      <c r="PIF340" s="3"/>
      <c r="PIG340" s="3"/>
      <c r="PIH340" s="3"/>
      <c r="PII340" s="3"/>
      <c r="PIJ340" s="3"/>
      <c r="PIK340" s="3"/>
      <c r="PIL340" s="3"/>
      <c r="PIM340" s="3"/>
      <c r="PIN340" s="3"/>
      <c r="PIO340" s="3"/>
      <c r="PIP340" s="3"/>
      <c r="PIQ340" s="3"/>
      <c r="PIR340" s="3"/>
      <c r="PIS340" s="3"/>
      <c r="PIT340" s="3"/>
      <c r="PIU340" s="3"/>
      <c r="PIV340" s="3"/>
      <c r="PIW340" s="3"/>
      <c r="PIX340" s="3"/>
      <c r="PIY340" s="3"/>
      <c r="PIZ340" s="3"/>
      <c r="PJA340" s="3"/>
      <c r="PJB340" s="3"/>
      <c r="PJC340" s="3"/>
      <c r="PJD340" s="3"/>
      <c r="PJE340" s="3"/>
      <c r="PJF340" s="3"/>
      <c r="PJG340" s="3"/>
      <c r="PJH340" s="3"/>
      <c r="PJI340" s="3"/>
      <c r="PJJ340" s="3"/>
      <c r="PJK340" s="3"/>
      <c r="PJL340" s="3"/>
      <c r="PJM340" s="3"/>
      <c r="PJN340" s="3"/>
      <c r="PJO340" s="3"/>
      <c r="PJP340" s="3"/>
      <c r="PJQ340" s="3"/>
      <c r="PJR340" s="3"/>
      <c r="PJS340" s="3"/>
      <c r="PJT340" s="3"/>
      <c r="PJU340" s="3"/>
      <c r="PJV340" s="3"/>
      <c r="PJW340" s="3"/>
      <c r="PJX340" s="3"/>
      <c r="PJY340" s="3"/>
      <c r="PJZ340" s="3"/>
      <c r="PKA340" s="3"/>
      <c r="PKB340" s="3"/>
      <c r="PKC340" s="3"/>
      <c r="PKD340" s="3"/>
      <c r="PKE340" s="3"/>
      <c r="PKF340" s="3"/>
      <c r="PKG340" s="3"/>
      <c r="PKH340" s="3"/>
      <c r="PKI340" s="3"/>
      <c r="PKJ340" s="3"/>
      <c r="PKK340" s="3"/>
      <c r="PKL340" s="3"/>
      <c r="PKM340" s="3"/>
      <c r="PKN340" s="3"/>
      <c r="PKO340" s="3"/>
      <c r="PKP340" s="3"/>
      <c r="PKQ340" s="3"/>
      <c r="PKR340" s="3"/>
      <c r="PKS340" s="3"/>
      <c r="PKT340" s="3"/>
      <c r="PKU340" s="3"/>
      <c r="PKV340" s="3"/>
      <c r="PKW340" s="3"/>
      <c r="PKX340" s="3"/>
      <c r="PKY340" s="3"/>
      <c r="PKZ340" s="3"/>
      <c r="PLA340" s="3"/>
      <c r="PLB340" s="3"/>
      <c r="PLC340" s="3"/>
      <c r="PLD340" s="3"/>
      <c r="PLE340" s="3"/>
      <c r="PLF340" s="3"/>
      <c r="PLG340" s="3"/>
      <c r="PLH340" s="3"/>
      <c r="PLI340" s="3"/>
      <c r="PLJ340" s="3"/>
      <c r="PLK340" s="3"/>
      <c r="PLL340" s="3"/>
      <c r="PLM340" s="3"/>
      <c r="PLN340" s="3"/>
      <c r="PLO340" s="3"/>
      <c r="PLP340" s="3"/>
      <c r="PLQ340" s="3"/>
      <c r="PLR340" s="3"/>
      <c r="PLS340" s="3"/>
      <c r="PLT340" s="3"/>
      <c r="PLU340" s="3"/>
      <c r="PLV340" s="3"/>
      <c r="PLW340" s="3"/>
      <c r="PLX340" s="3"/>
      <c r="PLY340" s="3"/>
      <c r="PLZ340" s="3"/>
      <c r="PMA340" s="3"/>
      <c r="PMB340" s="3"/>
      <c r="PMC340" s="3"/>
      <c r="PMD340" s="3"/>
      <c r="PME340" s="3"/>
      <c r="PMF340" s="3"/>
      <c r="PMG340" s="3"/>
      <c r="PMH340" s="3"/>
      <c r="PMI340" s="3"/>
      <c r="PMJ340" s="3"/>
      <c r="PMK340" s="3"/>
      <c r="PML340" s="3"/>
      <c r="PMM340" s="3"/>
      <c r="PMN340" s="3"/>
      <c r="PMO340" s="3"/>
      <c r="PMP340" s="3"/>
      <c r="PMQ340" s="3"/>
      <c r="PMR340" s="3"/>
      <c r="PMS340" s="3"/>
      <c r="PMT340" s="3"/>
      <c r="PMU340" s="3"/>
      <c r="PMV340" s="3"/>
      <c r="PMW340" s="3"/>
      <c r="PMX340" s="3"/>
      <c r="PMY340" s="3"/>
      <c r="PMZ340" s="3"/>
      <c r="PNA340" s="3"/>
      <c r="PNB340" s="3"/>
      <c r="PNC340" s="3"/>
      <c r="PND340" s="3"/>
      <c r="PNE340" s="3"/>
      <c r="PNF340" s="3"/>
      <c r="PNG340" s="3"/>
      <c r="PNH340" s="3"/>
      <c r="PNI340" s="3"/>
      <c r="PNJ340" s="3"/>
      <c r="PNK340" s="3"/>
      <c r="PNL340" s="3"/>
      <c r="PNM340" s="3"/>
      <c r="PNN340" s="3"/>
      <c r="PNO340" s="3"/>
      <c r="PNP340" s="3"/>
      <c r="PNQ340" s="3"/>
      <c r="PNR340" s="3"/>
      <c r="PNS340" s="3"/>
      <c r="PNT340" s="3"/>
      <c r="PNU340" s="3"/>
      <c r="PNV340" s="3"/>
      <c r="PNW340" s="3"/>
      <c r="PNX340" s="3"/>
      <c r="PNY340" s="3"/>
      <c r="PNZ340" s="3"/>
      <c r="POA340" s="3"/>
      <c r="POB340" s="3"/>
      <c r="POC340" s="3"/>
      <c r="POD340" s="3"/>
      <c r="POE340" s="3"/>
      <c r="POF340" s="3"/>
      <c r="POG340" s="3"/>
      <c r="POH340" s="3"/>
      <c r="POI340" s="3"/>
      <c r="POJ340" s="3"/>
      <c r="POK340" s="3"/>
      <c r="POL340" s="3"/>
      <c r="POM340" s="3"/>
      <c r="PON340" s="3"/>
      <c r="POO340" s="3"/>
      <c r="POP340" s="3"/>
      <c r="POQ340" s="3"/>
      <c r="POR340" s="3"/>
      <c r="POS340" s="3"/>
      <c r="POT340" s="3"/>
      <c r="POU340" s="3"/>
      <c r="POV340" s="3"/>
      <c r="POW340" s="3"/>
      <c r="POX340" s="3"/>
      <c r="POY340" s="3"/>
      <c r="POZ340" s="3"/>
      <c r="PPA340" s="3"/>
      <c r="PPB340" s="3"/>
      <c r="PPC340" s="3"/>
      <c r="PPD340" s="3"/>
      <c r="PPE340" s="3"/>
      <c r="PPF340" s="3"/>
      <c r="PPG340" s="3"/>
      <c r="PPH340" s="3"/>
      <c r="PPI340" s="3"/>
      <c r="PPJ340" s="3"/>
      <c r="PPK340" s="3"/>
      <c r="PPL340" s="3"/>
      <c r="PPM340" s="3"/>
      <c r="PPN340" s="3"/>
      <c r="PPO340" s="3"/>
      <c r="PPP340" s="3"/>
      <c r="PPQ340" s="3"/>
      <c r="PPR340" s="3"/>
      <c r="PPS340" s="3"/>
      <c r="PPT340" s="3"/>
      <c r="PPU340" s="3"/>
      <c r="PPV340" s="3"/>
      <c r="PPW340" s="3"/>
      <c r="PPX340" s="3"/>
      <c r="PPY340" s="3"/>
      <c r="PPZ340" s="3"/>
      <c r="PQA340" s="3"/>
      <c r="PQB340" s="3"/>
      <c r="PQC340" s="3"/>
      <c r="PQD340" s="3"/>
      <c r="PQE340" s="3"/>
      <c r="PQF340" s="3"/>
      <c r="PQG340" s="3"/>
      <c r="PQH340" s="3"/>
      <c r="PQI340" s="3"/>
      <c r="PQJ340" s="3"/>
      <c r="PQK340" s="3"/>
      <c r="PQL340" s="3"/>
      <c r="PQM340" s="3"/>
      <c r="PQN340" s="3"/>
      <c r="PQO340" s="3"/>
      <c r="PQP340" s="3"/>
      <c r="PQQ340" s="3"/>
      <c r="PQR340" s="3"/>
      <c r="PQS340" s="3"/>
      <c r="PQT340" s="3"/>
      <c r="PQU340" s="3"/>
      <c r="PQV340" s="3"/>
      <c r="PQW340" s="3"/>
      <c r="PQX340" s="3"/>
      <c r="PQY340" s="3"/>
      <c r="PQZ340" s="3"/>
      <c r="PRA340" s="3"/>
      <c r="PRB340" s="3"/>
      <c r="PRC340" s="3"/>
      <c r="PRD340" s="3"/>
      <c r="PRE340" s="3"/>
      <c r="PRF340" s="3"/>
      <c r="PRG340" s="3"/>
      <c r="PRH340" s="3"/>
      <c r="PRI340" s="3"/>
      <c r="PRJ340" s="3"/>
      <c r="PRK340" s="3"/>
      <c r="PRL340" s="3"/>
      <c r="PRM340" s="3"/>
      <c r="PRN340" s="3"/>
      <c r="PRO340" s="3"/>
      <c r="PRP340" s="3"/>
      <c r="PRQ340" s="3"/>
      <c r="PRR340" s="3"/>
      <c r="PRS340" s="3"/>
      <c r="PRT340" s="3"/>
      <c r="PRU340" s="3"/>
      <c r="PRV340" s="3"/>
      <c r="PRW340" s="3"/>
      <c r="PRX340" s="3"/>
      <c r="PRY340" s="3"/>
      <c r="PRZ340" s="3"/>
      <c r="PSA340" s="3"/>
      <c r="PSB340" s="3"/>
      <c r="PSC340" s="3"/>
      <c r="PSD340" s="3"/>
      <c r="PSE340" s="3"/>
      <c r="PSF340" s="3"/>
      <c r="PSG340" s="3"/>
      <c r="PSH340" s="3"/>
      <c r="PSI340" s="3"/>
      <c r="PSJ340" s="3"/>
      <c r="PSK340" s="3"/>
      <c r="PSL340" s="3"/>
      <c r="PSM340" s="3"/>
      <c r="PSN340" s="3"/>
      <c r="PSO340" s="3"/>
      <c r="PSP340" s="3"/>
      <c r="PSQ340" s="3"/>
      <c r="PSR340" s="3"/>
      <c r="PSS340" s="3"/>
      <c r="PST340" s="3"/>
      <c r="PSU340" s="3"/>
      <c r="PSV340" s="3"/>
      <c r="PSW340" s="3"/>
      <c r="PSX340" s="3"/>
      <c r="PSY340" s="3"/>
      <c r="PSZ340" s="3"/>
      <c r="PTA340" s="3"/>
      <c r="PTB340" s="3"/>
      <c r="PTC340" s="3"/>
      <c r="PTD340" s="3"/>
      <c r="PTE340" s="3"/>
      <c r="PTF340" s="3"/>
      <c r="PTG340" s="3"/>
      <c r="PTH340" s="3"/>
      <c r="PTI340" s="3"/>
      <c r="PTJ340" s="3"/>
      <c r="PTK340" s="3"/>
      <c r="PTL340" s="3"/>
      <c r="PTM340" s="3"/>
      <c r="PTN340" s="3"/>
      <c r="PTO340" s="3"/>
      <c r="PTP340" s="3"/>
      <c r="PTQ340" s="3"/>
      <c r="PTR340" s="3"/>
      <c r="PTS340" s="3"/>
      <c r="PTT340" s="3"/>
      <c r="PTU340" s="3"/>
      <c r="PTV340" s="3"/>
      <c r="PTW340" s="3"/>
      <c r="PTX340" s="3"/>
      <c r="PTY340" s="3"/>
      <c r="PTZ340" s="3"/>
      <c r="PUA340" s="3"/>
      <c r="PUB340" s="3"/>
      <c r="PUC340" s="3"/>
      <c r="PUD340" s="3"/>
      <c r="PUE340" s="3"/>
      <c r="PUF340" s="3"/>
      <c r="PUG340" s="3"/>
      <c r="PUH340" s="3"/>
      <c r="PUI340" s="3"/>
      <c r="PUJ340" s="3"/>
      <c r="PUK340" s="3"/>
      <c r="PUL340" s="3"/>
      <c r="PUM340" s="3"/>
      <c r="PUN340" s="3"/>
      <c r="PUO340" s="3"/>
      <c r="PUP340" s="3"/>
      <c r="PUQ340" s="3"/>
      <c r="PUR340" s="3"/>
      <c r="PUS340" s="3"/>
      <c r="PUT340" s="3"/>
      <c r="PUU340" s="3"/>
      <c r="PUV340" s="3"/>
      <c r="PUW340" s="3"/>
      <c r="PUX340" s="3"/>
      <c r="PUY340" s="3"/>
      <c r="PUZ340" s="3"/>
      <c r="PVA340" s="3"/>
      <c r="PVB340" s="3"/>
      <c r="PVC340" s="3"/>
      <c r="PVD340" s="3"/>
      <c r="PVE340" s="3"/>
      <c r="PVF340" s="3"/>
      <c r="PVG340" s="3"/>
      <c r="PVH340" s="3"/>
      <c r="PVI340" s="3"/>
      <c r="PVJ340" s="3"/>
      <c r="PVK340" s="3"/>
      <c r="PVL340" s="3"/>
      <c r="PVM340" s="3"/>
      <c r="PVN340" s="3"/>
      <c r="PVO340" s="3"/>
      <c r="PVP340" s="3"/>
      <c r="PVQ340" s="3"/>
      <c r="PVR340" s="3"/>
      <c r="PVS340" s="3"/>
      <c r="PVT340" s="3"/>
      <c r="PVU340" s="3"/>
      <c r="PVV340" s="3"/>
      <c r="PVW340" s="3"/>
      <c r="PVX340" s="3"/>
      <c r="PVY340" s="3"/>
      <c r="PVZ340" s="3"/>
      <c r="PWA340" s="3"/>
      <c r="PWB340" s="3"/>
      <c r="PWC340" s="3"/>
      <c r="PWD340" s="3"/>
      <c r="PWE340" s="3"/>
      <c r="PWF340" s="3"/>
      <c r="PWG340" s="3"/>
      <c r="PWH340" s="3"/>
      <c r="PWI340" s="3"/>
      <c r="PWJ340" s="3"/>
      <c r="PWK340" s="3"/>
      <c r="PWL340" s="3"/>
      <c r="PWM340" s="3"/>
      <c r="PWN340" s="3"/>
      <c r="PWO340" s="3"/>
      <c r="PWP340" s="3"/>
      <c r="PWQ340" s="3"/>
      <c r="PWR340" s="3"/>
      <c r="PWS340" s="3"/>
      <c r="PWT340" s="3"/>
      <c r="PWU340" s="3"/>
      <c r="PWV340" s="3"/>
      <c r="PWW340" s="3"/>
      <c r="PWX340" s="3"/>
      <c r="PWY340" s="3"/>
      <c r="PWZ340" s="3"/>
      <c r="PXA340" s="3"/>
      <c r="PXB340" s="3"/>
      <c r="PXC340" s="3"/>
      <c r="PXD340" s="3"/>
      <c r="PXE340" s="3"/>
      <c r="PXF340" s="3"/>
      <c r="PXG340" s="3"/>
      <c r="PXH340" s="3"/>
      <c r="PXI340" s="3"/>
      <c r="PXJ340" s="3"/>
      <c r="PXK340" s="3"/>
      <c r="PXL340" s="3"/>
      <c r="PXM340" s="3"/>
      <c r="PXN340" s="3"/>
      <c r="PXO340" s="3"/>
      <c r="PXP340" s="3"/>
      <c r="PXQ340" s="3"/>
      <c r="PXR340" s="3"/>
      <c r="PXS340" s="3"/>
      <c r="PXT340" s="3"/>
      <c r="PXU340" s="3"/>
      <c r="PXV340" s="3"/>
      <c r="PXW340" s="3"/>
      <c r="PXX340" s="3"/>
      <c r="PXY340" s="3"/>
      <c r="PXZ340" s="3"/>
      <c r="PYA340" s="3"/>
      <c r="PYB340" s="3"/>
      <c r="PYC340" s="3"/>
      <c r="PYD340" s="3"/>
      <c r="PYE340" s="3"/>
      <c r="PYF340" s="3"/>
      <c r="PYG340" s="3"/>
      <c r="PYH340" s="3"/>
      <c r="PYI340" s="3"/>
      <c r="PYJ340" s="3"/>
      <c r="PYK340" s="3"/>
      <c r="PYL340" s="3"/>
      <c r="PYM340" s="3"/>
      <c r="PYN340" s="3"/>
      <c r="PYO340" s="3"/>
      <c r="PYP340" s="3"/>
      <c r="PYQ340" s="3"/>
      <c r="PYR340" s="3"/>
      <c r="PYS340" s="3"/>
      <c r="PYT340" s="3"/>
      <c r="PYU340" s="3"/>
      <c r="PYV340" s="3"/>
      <c r="PYW340" s="3"/>
      <c r="PYX340" s="3"/>
      <c r="PYY340" s="3"/>
      <c r="PYZ340" s="3"/>
      <c r="PZA340" s="3"/>
      <c r="PZB340" s="3"/>
      <c r="PZC340" s="3"/>
      <c r="PZD340" s="3"/>
      <c r="PZE340" s="3"/>
      <c r="PZF340" s="3"/>
      <c r="PZG340" s="3"/>
      <c r="PZH340" s="3"/>
      <c r="PZI340" s="3"/>
      <c r="PZJ340" s="3"/>
      <c r="PZK340" s="3"/>
      <c r="PZL340" s="3"/>
      <c r="PZM340" s="3"/>
      <c r="PZN340" s="3"/>
      <c r="PZO340" s="3"/>
      <c r="PZP340" s="3"/>
      <c r="PZQ340" s="3"/>
      <c r="PZR340" s="3"/>
      <c r="PZS340" s="3"/>
      <c r="PZT340" s="3"/>
      <c r="PZU340" s="3"/>
      <c r="PZV340" s="3"/>
      <c r="PZW340" s="3"/>
      <c r="PZX340" s="3"/>
      <c r="PZY340" s="3"/>
      <c r="PZZ340" s="3"/>
      <c r="QAA340" s="3"/>
      <c r="QAB340" s="3"/>
      <c r="QAC340" s="3"/>
      <c r="QAD340" s="3"/>
      <c r="QAE340" s="3"/>
      <c r="QAF340" s="3"/>
      <c r="QAG340" s="3"/>
      <c r="QAH340" s="3"/>
      <c r="QAI340" s="3"/>
      <c r="QAJ340" s="3"/>
      <c r="QAK340" s="3"/>
      <c r="QAL340" s="3"/>
      <c r="QAM340" s="3"/>
      <c r="QAN340" s="3"/>
      <c r="QAO340" s="3"/>
      <c r="QAP340" s="3"/>
      <c r="QAQ340" s="3"/>
      <c r="QAR340" s="3"/>
      <c r="QAS340" s="3"/>
      <c r="QAT340" s="3"/>
      <c r="QAU340" s="3"/>
      <c r="QAV340" s="3"/>
      <c r="QAW340" s="3"/>
      <c r="QAX340" s="3"/>
      <c r="QAY340" s="3"/>
      <c r="QAZ340" s="3"/>
      <c r="QBA340" s="3"/>
      <c r="QBB340" s="3"/>
      <c r="QBC340" s="3"/>
      <c r="QBD340" s="3"/>
      <c r="QBE340" s="3"/>
      <c r="QBF340" s="3"/>
      <c r="QBG340" s="3"/>
      <c r="QBH340" s="3"/>
      <c r="QBI340" s="3"/>
      <c r="QBJ340" s="3"/>
      <c r="QBK340" s="3"/>
      <c r="QBL340" s="3"/>
      <c r="QBM340" s="3"/>
      <c r="QBN340" s="3"/>
      <c r="QBO340" s="3"/>
      <c r="QBP340" s="3"/>
      <c r="QBQ340" s="3"/>
      <c r="QBR340" s="3"/>
      <c r="QBS340" s="3"/>
      <c r="QBT340" s="3"/>
      <c r="QBU340" s="3"/>
      <c r="QBV340" s="3"/>
      <c r="QBW340" s="3"/>
      <c r="QBX340" s="3"/>
      <c r="QBY340" s="3"/>
      <c r="QBZ340" s="3"/>
      <c r="QCA340" s="3"/>
      <c r="QCB340" s="3"/>
      <c r="QCC340" s="3"/>
      <c r="QCD340" s="3"/>
      <c r="QCE340" s="3"/>
      <c r="QCF340" s="3"/>
      <c r="QCG340" s="3"/>
      <c r="QCH340" s="3"/>
      <c r="QCI340" s="3"/>
      <c r="QCJ340" s="3"/>
      <c r="QCK340" s="3"/>
      <c r="QCL340" s="3"/>
      <c r="QCM340" s="3"/>
      <c r="QCN340" s="3"/>
      <c r="QCO340" s="3"/>
      <c r="QCP340" s="3"/>
      <c r="QCQ340" s="3"/>
      <c r="QCR340" s="3"/>
      <c r="QCS340" s="3"/>
      <c r="QCT340" s="3"/>
      <c r="QCU340" s="3"/>
      <c r="QCV340" s="3"/>
      <c r="QCW340" s="3"/>
      <c r="QCX340" s="3"/>
      <c r="QCY340" s="3"/>
      <c r="QCZ340" s="3"/>
      <c r="QDA340" s="3"/>
      <c r="QDB340" s="3"/>
      <c r="QDC340" s="3"/>
      <c r="QDD340" s="3"/>
      <c r="QDE340" s="3"/>
      <c r="QDF340" s="3"/>
      <c r="QDG340" s="3"/>
      <c r="QDH340" s="3"/>
      <c r="QDI340" s="3"/>
      <c r="QDJ340" s="3"/>
      <c r="QDK340" s="3"/>
      <c r="QDL340" s="3"/>
      <c r="QDM340" s="3"/>
      <c r="QDN340" s="3"/>
      <c r="QDO340" s="3"/>
      <c r="QDP340" s="3"/>
      <c r="QDQ340" s="3"/>
      <c r="QDR340" s="3"/>
      <c r="QDS340" s="3"/>
      <c r="QDT340" s="3"/>
      <c r="QDU340" s="3"/>
      <c r="QDV340" s="3"/>
      <c r="QDW340" s="3"/>
      <c r="QDX340" s="3"/>
      <c r="QDY340" s="3"/>
      <c r="QDZ340" s="3"/>
      <c r="QEA340" s="3"/>
      <c r="QEB340" s="3"/>
      <c r="QEC340" s="3"/>
      <c r="QED340" s="3"/>
      <c r="QEE340" s="3"/>
      <c r="QEF340" s="3"/>
      <c r="QEG340" s="3"/>
      <c r="QEH340" s="3"/>
      <c r="QEI340" s="3"/>
      <c r="QEJ340" s="3"/>
      <c r="QEK340" s="3"/>
      <c r="QEL340" s="3"/>
      <c r="QEM340" s="3"/>
      <c r="QEN340" s="3"/>
      <c r="QEO340" s="3"/>
      <c r="QEP340" s="3"/>
      <c r="QEQ340" s="3"/>
      <c r="QER340" s="3"/>
      <c r="QES340" s="3"/>
      <c r="QET340" s="3"/>
      <c r="QEU340" s="3"/>
      <c r="QEV340" s="3"/>
      <c r="QEW340" s="3"/>
      <c r="QEX340" s="3"/>
      <c r="QEY340" s="3"/>
      <c r="QEZ340" s="3"/>
      <c r="QFA340" s="3"/>
      <c r="QFB340" s="3"/>
      <c r="QFC340" s="3"/>
      <c r="QFD340" s="3"/>
      <c r="QFE340" s="3"/>
      <c r="QFF340" s="3"/>
      <c r="QFG340" s="3"/>
      <c r="QFH340" s="3"/>
      <c r="QFI340" s="3"/>
      <c r="QFJ340" s="3"/>
      <c r="QFK340" s="3"/>
      <c r="QFL340" s="3"/>
      <c r="QFM340" s="3"/>
      <c r="QFN340" s="3"/>
      <c r="QFO340" s="3"/>
      <c r="QFP340" s="3"/>
      <c r="QFQ340" s="3"/>
      <c r="QFR340" s="3"/>
      <c r="QFS340" s="3"/>
      <c r="QFT340" s="3"/>
      <c r="QFU340" s="3"/>
      <c r="QFV340" s="3"/>
      <c r="QFW340" s="3"/>
      <c r="QFX340" s="3"/>
      <c r="QFY340" s="3"/>
      <c r="QFZ340" s="3"/>
      <c r="QGA340" s="3"/>
      <c r="QGB340" s="3"/>
      <c r="QGC340" s="3"/>
      <c r="QGD340" s="3"/>
      <c r="QGE340" s="3"/>
      <c r="QGF340" s="3"/>
      <c r="QGG340" s="3"/>
      <c r="QGH340" s="3"/>
      <c r="QGI340" s="3"/>
      <c r="QGJ340" s="3"/>
      <c r="QGK340" s="3"/>
      <c r="QGL340" s="3"/>
      <c r="QGM340" s="3"/>
      <c r="QGN340" s="3"/>
      <c r="QGO340" s="3"/>
      <c r="QGP340" s="3"/>
      <c r="QGQ340" s="3"/>
      <c r="QGR340" s="3"/>
      <c r="QGS340" s="3"/>
      <c r="QGT340" s="3"/>
      <c r="QGU340" s="3"/>
      <c r="QGV340" s="3"/>
      <c r="QGW340" s="3"/>
      <c r="QGX340" s="3"/>
      <c r="QGY340" s="3"/>
      <c r="QGZ340" s="3"/>
      <c r="QHA340" s="3"/>
      <c r="QHB340" s="3"/>
      <c r="QHC340" s="3"/>
      <c r="QHD340" s="3"/>
      <c r="QHE340" s="3"/>
      <c r="QHF340" s="3"/>
      <c r="QHG340" s="3"/>
      <c r="QHH340" s="3"/>
      <c r="QHI340" s="3"/>
      <c r="QHJ340" s="3"/>
      <c r="QHK340" s="3"/>
      <c r="QHL340" s="3"/>
      <c r="QHM340" s="3"/>
      <c r="QHN340" s="3"/>
      <c r="QHO340" s="3"/>
      <c r="QHP340" s="3"/>
      <c r="QHQ340" s="3"/>
      <c r="QHR340" s="3"/>
      <c r="QHS340" s="3"/>
      <c r="QHT340" s="3"/>
      <c r="QHU340" s="3"/>
      <c r="QHV340" s="3"/>
      <c r="QHW340" s="3"/>
      <c r="QHX340" s="3"/>
      <c r="QHY340" s="3"/>
      <c r="QHZ340" s="3"/>
      <c r="QIA340" s="3"/>
      <c r="QIB340" s="3"/>
      <c r="QIC340" s="3"/>
      <c r="QID340" s="3"/>
      <c r="QIE340" s="3"/>
      <c r="QIF340" s="3"/>
      <c r="QIG340" s="3"/>
      <c r="QIH340" s="3"/>
      <c r="QII340" s="3"/>
      <c r="QIJ340" s="3"/>
      <c r="QIK340" s="3"/>
      <c r="QIL340" s="3"/>
      <c r="QIM340" s="3"/>
      <c r="QIN340" s="3"/>
      <c r="QIO340" s="3"/>
      <c r="QIP340" s="3"/>
      <c r="QIQ340" s="3"/>
      <c r="QIR340" s="3"/>
      <c r="QIS340" s="3"/>
      <c r="QIT340" s="3"/>
      <c r="QIU340" s="3"/>
      <c r="QIV340" s="3"/>
      <c r="QIW340" s="3"/>
      <c r="QIX340" s="3"/>
      <c r="QIY340" s="3"/>
      <c r="QIZ340" s="3"/>
      <c r="QJA340" s="3"/>
      <c r="QJB340" s="3"/>
      <c r="QJC340" s="3"/>
      <c r="QJD340" s="3"/>
      <c r="QJE340" s="3"/>
      <c r="QJF340" s="3"/>
      <c r="QJG340" s="3"/>
      <c r="QJH340" s="3"/>
      <c r="QJI340" s="3"/>
      <c r="QJJ340" s="3"/>
      <c r="QJK340" s="3"/>
      <c r="QJL340" s="3"/>
      <c r="QJM340" s="3"/>
      <c r="QJN340" s="3"/>
      <c r="QJO340" s="3"/>
      <c r="QJP340" s="3"/>
      <c r="QJQ340" s="3"/>
      <c r="QJR340" s="3"/>
      <c r="QJS340" s="3"/>
      <c r="QJT340" s="3"/>
      <c r="QJU340" s="3"/>
      <c r="QJV340" s="3"/>
      <c r="QJW340" s="3"/>
      <c r="QJX340" s="3"/>
      <c r="QJY340" s="3"/>
      <c r="QJZ340" s="3"/>
      <c r="QKA340" s="3"/>
      <c r="QKB340" s="3"/>
      <c r="QKC340" s="3"/>
      <c r="QKD340" s="3"/>
      <c r="QKE340" s="3"/>
      <c r="QKF340" s="3"/>
      <c r="QKG340" s="3"/>
      <c r="QKH340" s="3"/>
      <c r="QKI340" s="3"/>
      <c r="QKJ340" s="3"/>
      <c r="QKK340" s="3"/>
      <c r="QKL340" s="3"/>
      <c r="QKM340" s="3"/>
      <c r="QKN340" s="3"/>
      <c r="QKO340" s="3"/>
      <c r="QKP340" s="3"/>
      <c r="QKQ340" s="3"/>
      <c r="QKR340" s="3"/>
      <c r="QKS340" s="3"/>
      <c r="QKT340" s="3"/>
      <c r="QKU340" s="3"/>
      <c r="QKV340" s="3"/>
      <c r="QKW340" s="3"/>
      <c r="QKX340" s="3"/>
      <c r="QKY340" s="3"/>
      <c r="QKZ340" s="3"/>
      <c r="QLA340" s="3"/>
      <c r="QLB340" s="3"/>
      <c r="QLC340" s="3"/>
      <c r="QLD340" s="3"/>
      <c r="QLE340" s="3"/>
      <c r="QLF340" s="3"/>
      <c r="QLG340" s="3"/>
      <c r="QLH340" s="3"/>
      <c r="QLI340" s="3"/>
      <c r="QLJ340" s="3"/>
      <c r="QLK340" s="3"/>
      <c r="QLL340" s="3"/>
      <c r="QLM340" s="3"/>
      <c r="QLN340" s="3"/>
      <c r="QLO340" s="3"/>
      <c r="QLP340" s="3"/>
      <c r="QLQ340" s="3"/>
      <c r="QLR340" s="3"/>
      <c r="QLS340" s="3"/>
      <c r="QLT340" s="3"/>
      <c r="QLU340" s="3"/>
      <c r="QLV340" s="3"/>
      <c r="QLW340" s="3"/>
      <c r="QLX340" s="3"/>
      <c r="QLY340" s="3"/>
      <c r="QLZ340" s="3"/>
      <c r="QMA340" s="3"/>
      <c r="QMB340" s="3"/>
      <c r="QMC340" s="3"/>
      <c r="QMD340" s="3"/>
      <c r="QME340" s="3"/>
      <c r="QMF340" s="3"/>
      <c r="QMG340" s="3"/>
      <c r="QMH340" s="3"/>
      <c r="QMI340" s="3"/>
      <c r="QMJ340" s="3"/>
      <c r="QMK340" s="3"/>
      <c r="QML340" s="3"/>
      <c r="QMM340" s="3"/>
      <c r="QMN340" s="3"/>
      <c r="QMO340" s="3"/>
      <c r="QMP340" s="3"/>
      <c r="QMQ340" s="3"/>
      <c r="QMR340" s="3"/>
      <c r="QMS340" s="3"/>
      <c r="QMT340" s="3"/>
      <c r="QMU340" s="3"/>
      <c r="QMV340" s="3"/>
      <c r="QMW340" s="3"/>
      <c r="QMX340" s="3"/>
      <c r="QMY340" s="3"/>
      <c r="QMZ340" s="3"/>
      <c r="QNA340" s="3"/>
      <c r="QNB340" s="3"/>
      <c r="QNC340" s="3"/>
      <c r="QND340" s="3"/>
      <c r="QNE340" s="3"/>
      <c r="QNF340" s="3"/>
      <c r="QNG340" s="3"/>
      <c r="QNH340" s="3"/>
      <c r="QNI340" s="3"/>
      <c r="QNJ340" s="3"/>
      <c r="QNK340" s="3"/>
      <c r="QNL340" s="3"/>
      <c r="QNM340" s="3"/>
      <c r="QNN340" s="3"/>
      <c r="QNO340" s="3"/>
      <c r="QNP340" s="3"/>
      <c r="QNQ340" s="3"/>
      <c r="QNR340" s="3"/>
      <c r="QNS340" s="3"/>
      <c r="QNT340" s="3"/>
      <c r="QNU340" s="3"/>
      <c r="QNV340" s="3"/>
      <c r="QNW340" s="3"/>
      <c r="QNX340" s="3"/>
      <c r="QNY340" s="3"/>
      <c r="QNZ340" s="3"/>
      <c r="QOA340" s="3"/>
      <c r="QOB340" s="3"/>
      <c r="QOC340" s="3"/>
      <c r="QOD340" s="3"/>
      <c r="QOE340" s="3"/>
      <c r="QOF340" s="3"/>
      <c r="QOG340" s="3"/>
      <c r="QOH340" s="3"/>
      <c r="QOI340" s="3"/>
      <c r="QOJ340" s="3"/>
      <c r="QOK340" s="3"/>
      <c r="QOL340" s="3"/>
      <c r="QOM340" s="3"/>
      <c r="QON340" s="3"/>
      <c r="QOO340" s="3"/>
      <c r="QOP340" s="3"/>
      <c r="QOQ340" s="3"/>
      <c r="QOR340" s="3"/>
      <c r="QOS340" s="3"/>
      <c r="QOT340" s="3"/>
      <c r="QOU340" s="3"/>
      <c r="QOV340" s="3"/>
      <c r="QOW340" s="3"/>
      <c r="QOX340" s="3"/>
      <c r="QOY340" s="3"/>
      <c r="QOZ340" s="3"/>
      <c r="QPA340" s="3"/>
      <c r="QPB340" s="3"/>
      <c r="QPC340" s="3"/>
      <c r="QPD340" s="3"/>
      <c r="QPE340" s="3"/>
      <c r="QPF340" s="3"/>
      <c r="QPG340" s="3"/>
      <c r="QPH340" s="3"/>
      <c r="QPI340" s="3"/>
      <c r="QPJ340" s="3"/>
      <c r="QPK340" s="3"/>
      <c r="QPL340" s="3"/>
      <c r="QPM340" s="3"/>
      <c r="QPN340" s="3"/>
      <c r="QPO340" s="3"/>
      <c r="QPP340" s="3"/>
      <c r="QPQ340" s="3"/>
      <c r="QPR340" s="3"/>
      <c r="QPS340" s="3"/>
      <c r="QPT340" s="3"/>
      <c r="QPU340" s="3"/>
      <c r="QPV340" s="3"/>
      <c r="QPW340" s="3"/>
      <c r="QPX340" s="3"/>
      <c r="QPY340" s="3"/>
      <c r="QPZ340" s="3"/>
      <c r="QQA340" s="3"/>
      <c r="QQB340" s="3"/>
      <c r="QQC340" s="3"/>
      <c r="QQD340" s="3"/>
      <c r="QQE340" s="3"/>
      <c r="QQF340" s="3"/>
      <c r="QQG340" s="3"/>
      <c r="QQH340" s="3"/>
      <c r="QQI340" s="3"/>
      <c r="QQJ340" s="3"/>
      <c r="QQK340" s="3"/>
      <c r="QQL340" s="3"/>
      <c r="QQM340" s="3"/>
      <c r="QQN340" s="3"/>
      <c r="QQO340" s="3"/>
      <c r="QQP340" s="3"/>
      <c r="QQQ340" s="3"/>
      <c r="QQR340" s="3"/>
      <c r="QQS340" s="3"/>
      <c r="QQT340" s="3"/>
      <c r="QQU340" s="3"/>
      <c r="QQV340" s="3"/>
      <c r="QQW340" s="3"/>
      <c r="QQX340" s="3"/>
      <c r="QQY340" s="3"/>
      <c r="QQZ340" s="3"/>
      <c r="QRA340" s="3"/>
      <c r="QRB340" s="3"/>
      <c r="QRC340" s="3"/>
      <c r="QRD340" s="3"/>
      <c r="QRE340" s="3"/>
      <c r="QRF340" s="3"/>
      <c r="QRG340" s="3"/>
      <c r="QRH340" s="3"/>
      <c r="QRI340" s="3"/>
      <c r="QRJ340" s="3"/>
      <c r="QRK340" s="3"/>
      <c r="QRL340" s="3"/>
      <c r="QRM340" s="3"/>
      <c r="QRN340" s="3"/>
      <c r="QRO340" s="3"/>
      <c r="QRP340" s="3"/>
      <c r="QRQ340" s="3"/>
      <c r="QRR340" s="3"/>
      <c r="QRS340" s="3"/>
      <c r="QRT340" s="3"/>
      <c r="QRU340" s="3"/>
      <c r="QRV340" s="3"/>
      <c r="QRW340" s="3"/>
      <c r="QRX340" s="3"/>
      <c r="QRY340" s="3"/>
      <c r="QRZ340" s="3"/>
      <c r="QSA340" s="3"/>
      <c r="QSB340" s="3"/>
      <c r="QSC340" s="3"/>
      <c r="QSD340" s="3"/>
      <c r="QSE340" s="3"/>
      <c r="QSF340" s="3"/>
      <c r="QSG340" s="3"/>
      <c r="QSH340" s="3"/>
      <c r="QSI340" s="3"/>
      <c r="QSJ340" s="3"/>
      <c r="QSK340" s="3"/>
      <c r="QSL340" s="3"/>
      <c r="QSM340" s="3"/>
      <c r="QSN340" s="3"/>
      <c r="QSO340" s="3"/>
      <c r="QSP340" s="3"/>
      <c r="QSQ340" s="3"/>
      <c r="QSR340" s="3"/>
      <c r="QSS340" s="3"/>
      <c r="QST340" s="3"/>
      <c r="QSU340" s="3"/>
      <c r="QSV340" s="3"/>
      <c r="QSW340" s="3"/>
      <c r="QSX340" s="3"/>
      <c r="QSY340" s="3"/>
      <c r="QSZ340" s="3"/>
      <c r="QTA340" s="3"/>
      <c r="QTB340" s="3"/>
      <c r="QTC340" s="3"/>
      <c r="QTD340" s="3"/>
      <c r="QTE340" s="3"/>
      <c r="QTF340" s="3"/>
      <c r="QTG340" s="3"/>
      <c r="QTH340" s="3"/>
      <c r="QTI340" s="3"/>
      <c r="QTJ340" s="3"/>
      <c r="QTK340" s="3"/>
      <c r="QTL340" s="3"/>
      <c r="QTM340" s="3"/>
      <c r="QTN340" s="3"/>
      <c r="QTO340" s="3"/>
      <c r="QTP340" s="3"/>
      <c r="QTQ340" s="3"/>
      <c r="QTR340" s="3"/>
      <c r="QTS340" s="3"/>
      <c r="QTT340" s="3"/>
      <c r="QTU340" s="3"/>
      <c r="QTV340" s="3"/>
      <c r="QTW340" s="3"/>
      <c r="QTX340" s="3"/>
      <c r="QTY340" s="3"/>
      <c r="QTZ340" s="3"/>
      <c r="QUA340" s="3"/>
      <c r="QUB340" s="3"/>
      <c r="QUC340" s="3"/>
      <c r="QUD340" s="3"/>
      <c r="QUE340" s="3"/>
      <c r="QUF340" s="3"/>
      <c r="QUG340" s="3"/>
      <c r="QUH340" s="3"/>
      <c r="QUI340" s="3"/>
      <c r="QUJ340" s="3"/>
      <c r="QUK340" s="3"/>
      <c r="QUL340" s="3"/>
      <c r="QUM340" s="3"/>
      <c r="QUN340" s="3"/>
      <c r="QUO340" s="3"/>
      <c r="QUP340" s="3"/>
      <c r="QUQ340" s="3"/>
      <c r="QUR340" s="3"/>
      <c r="QUS340" s="3"/>
      <c r="QUT340" s="3"/>
      <c r="QUU340" s="3"/>
      <c r="QUV340" s="3"/>
      <c r="QUW340" s="3"/>
      <c r="QUX340" s="3"/>
      <c r="QUY340" s="3"/>
      <c r="QUZ340" s="3"/>
      <c r="QVA340" s="3"/>
      <c r="QVB340" s="3"/>
      <c r="QVC340" s="3"/>
      <c r="QVD340" s="3"/>
      <c r="QVE340" s="3"/>
      <c r="QVF340" s="3"/>
      <c r="QVG340" s="3"/>
      <c r="QVH340" s="3"/>
      <c r="QVI340" s="3"/>
      <c r="QVJ340" s="3"/>
      <c r="QVK340" s="3"/>
      <c r="QVL340" s="3"/>
      <c r="QVM340" s="3"/>
      <c r="QVN340" s="3"/>
      <c r="QVO340" s="3"/>
      <c r="QVP340" s="3"/>
      <c r="QVQ340" s="3"/>
      <c r="QVR340" s="3"/>
      <c r="QVS340" s="3"/>
      <c r="QVT340" s="3"/>
      <c r="QVU340" s="3"/>
      <c r="QVV340" s="3"/>
      <c r="QVW340" s="3"/>
      <c r="QVX340" s="3"/>
      <c r="QVY340" s="3"/>
      <c r="QVZ340" s="3"/>
      <c r="QWA340" s="3"/>
      <c r="QWB340" s="3"/>
      <c r="QWC340" s="3"/>
      <c r="QWD340" s="3"/>
      <c r="QWE340" s="3"/>
      <c r="QWF340" s="3"/>
      <c r="QWG340" s="3"/>
      <c r="QWH340" s="3"/>
      <c r="QWI340" s="3"/>
      <c r="QWJ340" s="3"/>
      <c r="QWK340" s="3"/>
      <c r="QWL340" s="3"/>
      <c r="QWM340" s="3"/>
      <c r="QWN340" s="3"/>
      <c r="QWO340" s="3"/>
      <c r="QWP340" s="3"/>
      <c r="QWQ340" s="3"/>
      <c r="QWR340" s="3"/>
      <c r="QWS340" s="3"/>
      <c r="QWT340" s="3"/>
      <c r="QWU340" s="3"/>
      <c r="QWV340" s="3"/>
      <c r="QWW340" s="3"/>
      <c r="QWX340" s="3"/>
      <c r="QWY340" s="3"/>
      <c r="QWZ340" s="3"/>
      <c r="QXA340" s="3"/>
      <c r="QXB340" s="3"/>
      <c r="QXC340" s="3"/>
      <c r="QXD340" s="3"/>
      <c r="QXE340" s="3"/>
      <c r="QXF340" s="3"/>
      <c r="QXG340" s="3"/>
      <c r="QXH340" s="3"/>
      <c r="QXI340" s="3"/>
      <c r="QXJ340" s="3"/>
      <c r="QXK340" s="3"/>
      <c r="QXL340" s="3"/>
      <c r="QXM340" s="3"/>
      <c r="QXN340" s="3"/>
      <c r="QXO340" s="3"/>
      <c r="QXP340" s="3"/>
      <c r="QXQ340" s="3"/>
      <c r="QXR340" s="3"/>
      <c r="QXS340" s="3"/>
      <c r="QXT340" s="3"/>
      <c r="QXU340" s="3"/>
      <c r="QXV340" s="3"/>
      <c r="QXW340" s="3"/>
      <c r="QXX340" s="3"/>
      <c r="QXY340" s="3"/>
      <c r="QXZ340" s="3"/>
      <c r="QYA340" s="3"/>
      <c r="QYB340" s="3"/>
      <c r="QYC340" s="3"/>
      <c r="QYD340" s="3"/>
      <c r="QYE340" s="3"/>
      <c r="QYF340" s="3"/>
      <c r="QYG340" s="3"/>
      <c r="QYH340" s="3"/>
      <c r="QYI340" s="3"/>
      <c r="QYJ340" s="3"/>
      <c r="QYK340" s="3"/>
      <c r="QYL340" s="3"/>
      <c r="QYM340" s="3"/>
      <c r="QYN340" s="3"/>
      <c r="QYO340" s="3"/>
      <c r="QYP340" s="3"/>
      <c r="QYQ340" s="3"/>
      <c r="QYR340" s="3"/>
      <c r="QYS340" s="3"/>
      <c r="QYT340" s="3"/>
      <c r="QYU340" s="3"/>
      <c r="QYV340" s="3"/>
      <c r="QYW340" s="3"/>
      <c r="QYX340" s="3"/>
      <c r="QYY340" s="3"/>
      <c r="QYZ340" s="3"/>
      <c r="QZA340" s="3"/>
      <c r="QZB340" s="3"/>
      <c r="QZC340" s="3"/>
      <c r="QZD340" s="3"/>
      <c r="QZE340" s="3"/>
      <c r="QZF340" s="3"/>
      <c r="QZG340" s="3"/>
      <c r="QZH340" s="3"/>
      <c r="QZI340" s="3"/>
      <c r="QZJ340" s="3"/>
      <c r="QZK340" s="3"/>
      <c r="QZL340" s="3"/>
      <c r="QZM340" s="3"/>
      <c r="QZN340" s="3"/>
      <c r="QZO340" s="3"/>
      <c r="QZP340" s="3"/>
      <c r="QZQ340" s="3"/>
      <c r="QZR340" s="3"/>
      <c r="QZS340" s="3"/>
      <c r="QZT340" s="3"/>
      <c r="QZU340" s="3"/>
      <c r="QZV340" s="3"/>
      <c r="QZW340" s="3"/>
      <c r="QZX340" s="3"/>
      <c r="QZY340" s="3"/>
      <c r="QZZ340" s="3"/>
      <c r="RAA340" s="3"/>
      <c r="RAB340" s="3"/>
      <c r="RAC340" s="3"/>
      <c r="RAD340" s="3"/>
      <c r="RAE340" s="3"/>
      <c r="RAF340" s="3"/>
      <c r="RAG340" s="3"/>
      <c r="RAH340" s="3"/>
      <c r="RAI340" s="3"/>
      <c r="RAJ340" s="3"/>
      <c r="RAK340" s="3"/>
      <c r="RAL340" s="3"/>
      <c r="RAM340" s="3"/>
      <c r="RAN340" s="3"/>
      <c r="RAO340" s="3"/>
      <c r="RAP340" s="3"/>
      <c r="RAQ340" s="3"/>
      <c r="RAR340" s="3"/>
      <c r="RAS340" s="3"/>
      <c r="RAT340" s="3"/>
      <c r="RAU340" s="3"/>
      <c r="RAV340" s="3"/>
      <c r="RAW340" s="3"/>
      <c r="RAX340" s="3"/>
      <c r="RAY340" s="3"/>
      <c r="RAZ340" s="3"/>
      <c r="RBA340" s="3"/>
      <c r="RBB340" s="3"/>
      <c r="RBC340" s="3"/>
      <c r="RBD340" s="3"/>
      <c r="RBE340" s="3"/>
      <c r="RBF340" s="3"/>
      <c r="RBG340" s="3"/>
      <c r="RBH340" s="3"/>
      <c r="RBI340" s="3"/>
      <c r="RBJ340" s="3"/>
      <c r="RBK340" s="3"/>
      <c r="RBL340" s="3"/>
      <c r="RBM340" s="3"/>
      <c r="RBN340" s="3"/>
      <c r="RBO340" s="3"/>
      <c r="RBP340" s="3"/>
      <c r="RBQ340" s="3"/>
      <c r="RBR340" s="3"/>
      <c r="RBS340" s="3"/>
      <c r="RBT340" s="3"/>
      <c r="RBU340" s="3"/>
      <c r="RBV340" s="3"/>
      <c r="RBW340" s="3"/>
      <c r="RBX340" s="3"/>
      <c r="RBY340" s="3"/>
      <c r="RBZ340" s="3"/>
      <c r="RCA340" s="3"/>
      <c r="RCB340" s="3"/>
      <c r="RCC340" s="3"/>
      <c r="RCD340" s="3"/>
      <c r="RCE340" s="3"/>
      <c r="RCF340" s="3"/>
      <c r="RCG340" s="3"/>
      <c r="RCH340" s="3"/>
      <c r="RCI340" s="3"/>
      <c r="RCJ340" s="3"/>
      <c r="RCK340" s="3"/>
      <c r="RCL340" s="3"/>
      <c r="RCM340" s="3"/>
      <c r="RCN340" s="3"/>
      <c r="RCO340" s="3"/>
      <c r="RCP340" s="3"/>
      <c r="RCQ340" s="3"/>
      <c r="RCR340" s="3"/>
      <c r="RCS340" s="3"/>
      <c r="RCT340" s="3"/>
      <c r="RCU340" s="3"/>
      <c r="RCV340" s="3"/>
      <c r="RCW340" s="3"/>
      <c r="RCX340" s="3"/>
      <c r="RCY340" s="3"/>
      <c r="RCZ340" s="3"/>
      <c r="RDA340" s="3"/>
      <c r="RDB340" s="3"/>
      <c r="RDC340" s="3"/>
      <c r="RDD340" s="3"/>
      <c r="RDE340" s="3"/>
      <c r="RDF340" s="3"/>
      <c r="RDG340" s="3"/>
      <c r="RDH340" s="3"/>
      <c r="RDI340" s="3"/>
      <c r="RDJ340" s="3"/>
      <c r="RDK340" s="3"/>
      <c r="RDL340" s="3"/>
      <c r="RDM340" s="3"/>
      <c r="RDN340" s="3"/>
      <c r="RDO340" s="3"/>
      <c r="RDP340" s="3"/>
      <c r="RDQ340" s="3"/>
      <c r="RDR340" s="3"/>
      <c r="RDS340" s="3"/>
      <c r="RDT340" s="3"/>
      <c r="RDU340" s="3"/>
      <c r="RDV340" s="3"/>
      <c r="RDW340" s="3"/>
      <c r="RDX340" s="3"/>
      <c r="RDY340" s="3"/>
      <c r="RDZ340" s="3"/>
      <c r="REA340" s="3"/>
      <c r="REB340" s="3"/>
      <c r="REC340" s="3"/>
      <c r="RED340" s="3"/>
      <c r="REE340" s="3"/>
      <c r="REF340" s="3"/>
      <c r="REG340" s="3"/>
      <c r="REH340" s="3"/>
      <c r="REI340" s="3"/>
      <c r="REJ340" s="3"/>
      <c r="REK340" s="3"/>
      <c r="REL340" s="3"/>
      <c r="REM340" s="3"/>
      <c r="REN340" s="3"/>
      <c r="REO340" s="3"/>
      <c r="REP340" s="3"/>
      <c r="REQ340" s="3"/>
      <c r="RER340" s="3"/>
      <c r="RES340" s="3"/>
      <c r="RET340" s="3"/>
      <c r="REU340" s="3"/>
      <c r="REV340" s="3"/>
      <c r="REW340" s="3"/>
      <c r="REX340" s="3"/>
      <c r="REY340" s="3"/>
      <c r="REZ340" s="3"/>
      <c r="RFA340" s="3"/>
      <c r="RFB340" s="3"/>
      <c r="RFC340" s="3"/>
      <c r="RFD340" s="3"/>
      <c r="RFE340" s="3"/>
      <c r="RFF340" s="3"/>
      <c r="RFG340" s="3"/>
      <c r="RFH340" s="3"/>
      <c r="RFI340" s="3"/>
      <c r="RFJ340" s="3"/>
      <c r="RFK340" s="3"/>
      <c r="RFL340" s="3"/>
      <c r="RFM340" s="3"/>
      <c r="RFN340" s="3"/>
      <c r="RFO340" s="3"/>
      <c r="RFP340" s="3"/>
      <c r="RFQ340" s="3"/>
      <c r="RFR340" s="3"/>
      <c r="RFS340" s="3"/>
      <c r="RFT340" s="3"/>
      <c r="RFU340" s="3"/>
      <c r="RFV340" s="3"/>
      <c r="RFW340" s="3"/>
      <c r="RFX340" s="3"/>
      <c r="RFY340" s="3"/>
      <c r="RFZ340" s="3"/>
      <c r="RGA340" s="3"/>
      <c r="RGB340" s="3"/>
      <c r="RGC340" s="3"/>
      <c r="RGD340" s="3"/>
      <c r="RGE340" s="3"/>
      <c r="RGF340" s="3"/>
      <c r="RGG340" s="3"/>
      <c r="RGH340" s="3"/>
      <c r="RGI340" s="3"/>
      <c r="RGJ340" s="3"/>
      <c r="RGK340" s="3"/>
      <c r="RGL340" s="3"/>
      <c r="RGM340" s="3"/>
      <c r="RGN340" s="3"/>
      <c r="RGO340" s="3"/>
      <c r="RGP340" s="3"/>
      <c r="RGQ340" s="3"/>
      <c r="RGR340" s="3"/>
      <c r="RGS340" s="3"/>
      <c r="RGT340" s="3"/>
      <c r="RGU340" s="3"/>
      <c r="RGV340" s="3"/>
      <c r="RGW340" s="3"/>
      <c r="RGX340" s="3"/>
      <c r="RGY340" s="3"/>
      <c r="RGZ340" s="3"/>
      <c r="RHA340" s="3"/>
      <c r="RHB340" s="3"/>
      <c r="RHC340" s="3"/>
      <c r="RHD340" s="3"/>
      <c r="RHE340" s="3"/>
      <c r="RHF340" s="3"/>
      <c r="RHG340" s="3"/>
      <c r="RHH340" s="3"/>
      <c r="RHI340" s="3"/>
      <c r="RHJ340" s="3"/>
      <c r="RHK340" s="3"/>
      <c r="RHL340" s="3"/>
      <c r="RHM340" s="3"/>
      <c r="RHN340" s="3"/>
      <c r="RHO340" s="3"/>
      <c r="RHP340" s="3"/>
      <c r="RHQ340" s="3"/>
      <c r="RHR340" s="3"/>
      <c r="RHS340" s="3"/>
      <c r="RHT340" s="3"/>
      <c r="RHU340" s="3"/>
      <c r="RHV340" s="3"/>
      <c r="RHW340" s="3"/>
      <c r="RHX340" s="3"/>
      <c r="RHY340" s="3"/>
      <c r="RHZ340" s="3"/>
      <c r="RIA340" s="3"/>
      <c r="RIB340" s="3"/>
      <c r="RIC340" s="3"/>
      <c r="RID340" s="3"/>
      <c r="RIE340" s="3"/>
      <c r="RIF340" s="3"/>
      <c r="RIG340" s="3"/>
      <c r="RIH340" s="3"/>
      <c r="RII340" s="3"/>
      <c r="RIJ340" s="3"/>
      <c r="RIK340" s="3"/>
      <c r="RIL340" s="3"/>
      <c r="RIM340" s="3"/>
      <c r="RIN340" s="3"/>
      <c r="RIO340" s="3"/>
      <c r="RIP340" s="3"/>
      <c r="RIQ340" s="3"/>
      <c r="RIR340" s="3"/>
      <c r="RIS340" s="3"/>
      <c r="RIT340" s="3"/>
      <c r="RIU340" s="3"/>
      <c r="RIV340" s="3"/>
      <c r="RIW340" s="3"/>
      <c r="RIX340" s="3"/>
      <c r="RIY340" s="3"/>
      <c r="RIZ340" s="3"/>
      <c r="RJA340" s="3"/>
      <c r="RJB340" s="3"/>
      <c r="RJC340" s="3"/>
      <c r="RJD340" s="3"/>
      <c r="RJE340" s="3"/>
      <c r="RJF340" s="3"/>
      <c r="RJG340" s="3"/>
      <c r="RJH340" s="3"/>
      <c r="RJI340" s="3"/>
      <c r="RJJ340" s="3"/>
      <c r="RJK340" s="3"/>
      <c r="RJL340" s="3"/>
      <c r="RJM340" s="3"/>
      <c r="RJN340" s="3"/>
      <c r="RJO340" s="3"/>
      <c r="RJP340" s="3"/>
      <c r="RJQ340" s="3"/>
      <c r="RJR340" s="3"/>
      <c r="RJS340" s="3"/>
      <c r="RJT340" s="3"/>
      <c r="RJU340" s="3"/>
      <c r="RJV340" s="3"/>
      <c r="RJW340" s="3"/>
      <c r="RJX340" s="3"/>
      <c r="RJY340" s="3"/>
      <c r="RJZ340" s="3"/>
      <c r="RKA340" s="3"/>
      <c r="RKB340" s="3"/>
      <c r="RKC340" s="3"/>
      <c r="RKD340" s="3"/>
      <c r="RKE340" s="3"/>
      <c r="RKF340" s="3"/>
      <c r="RKG340" s="3"/>
      <c r="RKH340" s="3"/>
      <c r="RKI340" s="3"/>
      <c r="RKJ340" s="3"/>
      <c r="RKK340" s="3"/>
      <c r="RKL340" s="3"/>
      <c r="RKM340" s="3"/>
      <c r="RKN340" s="3"/>
      <c r="RKO340" s="3"/>
      <c r="RKP340" s="3"/>
      <c r="RKQ340" s="3"/>
      <c r="RKR340" s="3"/>
      <c r="RKS340" s="3"/>
      <c r="RKT340" s="3"/>
      <c r="RKU340" s="3"/>
      <c r="RKV340" s="3"/>
      <c r="RKW340" s="3"/>
      <c r="RKX340" s="3"/>
      <c r="RKY340" s="3"/>
      <c r="RKZ340" s="3"/>
      <c r="RLA340" s="3"/>
      <c r="RLB340" s="3"/>
      <c r="RLC340" s="3"/>
      <c r="RLD340" s="3"/>
      <c r="RLE340" s="3"/>
      <c r="RLF340" s="3"/>
      <c r="RLG340" s="3"/>
      <c r="RLH340" s="3"/>
      <c r="RLI340" s="3"/>
      <c r="RLJ340" s="3"/>
      <c r="RLK340" s="3"/>
      <c r="RLL340" s="3"/>
      <c r="RLM340" s="3"/>
      <c r="RLN340" s="3"/>
      <c r="RLO340" s="3"/>
      <c r="RLP340" s="3"/>
      <c r="RLQ340" s="3"/>
      <c r="RLR340" s="3"/>
      <c r="RLS340" s="3"/>
      <c r="RLT340" s="3"/>
      <c r="RLU340" s="3"/>
      <c r="RLV340" s="3"/>
      <c r="RLW340" s="3"/>
      <c r="RLX340" s="3"/>
      <c r="RLY340" s="3"/>
      <c r="RLZ340" s="3"/>
      <c r="RMA340" s="3"/>
      <c r="RMB340" s="3"/>
      <c r="RMC340" s="3"/>
      <c r="RMD340" s="3"/>
      <c r="RME340" s="3"/>
      <c r="RMF340" s="3"/>
      <c r="RMG340" s="3"/>
      <c r="RMH340" s="3"/>
      <c r="RMI340" s="3"/>
      <c r="RMJ340" s="3"/>
      <c r="RMK340" s="3"/>
      <c r="RML340" s="3"/>
      <c r="RMM340" s="3"/>
      <c r="RMN340" s="3"/>
      <c r="RMO340" s="3"/>
      <c r="RMP340" s="3"/>
      <c r="RMQ340" s="3"/>
      <c r="RMR340" s="3"/>
      <c r="RMS340" s="3"/>
      <c r="RMT340" s="3"/>
      <c r="RMU340" s="3"/>
      <c r="RMV340" s="3"/>
      <c r="RMW340" s="3"/>
      <c r="RMX340" s="3"/>
      <c r="RMY340" s="3"/>
      <c r="RMZ340" s="3"/>
      <c r="RNA340" s="3"/>
      <c r="RNB340" s="3"/>
      <c r="RNC340" s="3"/>
      <c r="RND340" s="3"/>
      <c r="RNE340" s="3"/>
      <c r="RNF340" s="3"/>
      <c r="RNG340" s="3"/>
      <c r="RNH340" s="3"/>
      <c r="RNI340" s="3"/>
      <c r="RNJ340" s="3"/>
      <c r="RNK340" s="3"/>
      <c r="RNL340" s="3"/>
      <c r="RNM340" s="3"/>
      <c r="RNN340" s="3"/>
      <c r="RNO340" s="3"/>
      <c r="RNP340" s="3"/>
      <c r="RNQ340" s="3"/>
      <c r="RNR340" s="3"/>
      <c r="RNS340" s="3"/>
      <c r="RNT340" s="3"/>
      <c r="RNU340" s="3"/>
      <c r="RNV340" s="3"/>
      <c r="RNW340" s="3"/>
      <c r="RNX340" s="3"/>
      <c r="RNY340" s="3"/>
      <c r="RNZ340" s="3"/>
      <c r="ROA340" s="3"/>
      <c r="ROB340" s="3"/>
      <c r="ROC340" s="3"/>
      <c r="ROD340" s="3"/>
      <c r="ROE340" s="3"/>
      <c r="ROF340" s="3"/>
      <c r="ROG340" s="3"/>
      <c r="ROH340" s="3"/>
      <c r="ROI340" s="3"/>
      <c r="ROJ340" s="3"/>
      <c r="ROK340" s="3"/>
      <c r="ROL340" s="3"/>
      <c r="ROM340" s="3"/>
      <c r="RON340" s="3"/>
      <c r="ROO340" s="3"/>
      <c r="ROP340" s="3"/>
      <c r="ROQ340" s="3"/>
      <c r="ROR340" s="3"/>
      <c r="ROS340" s="3"/>
      <c r="ROT340" s="3"/>
      <c r="ROU340" s="3"/>
      <c r="ROV340" s="3"/>
      <c r="ROW340" s="3"/>
      <c r="ROX340" s="3"/>
      <c r="ROY340" s="3"/>
      <c r="ROZ340" s="3"/>
      <c r="RPA340" s="3"/>
      <c r="RPB340" s="3"/>
      <c r="RPC340" s="3"/>
      <c r="RPD340" s="3"/>
      <c r="RPE340" s="3"/>
      <c r="RPF340" s="3"/>
      <c r="RPG340" s="3"/>
      <c r="RPH340" s="3"/>
      <c r="RPI340" s="3"/>
      <c r="RPJ340" s="3"/>
      <c r="RPK340" s="3"/>
      <c r="RPL340" s="3"/>
      <c r="RPM340" s="3"/>
      <c r="RPN340" s="3"/>
      <c r="RPO340" s="3"/>
      <c r="RPP340" s="3"/>
      <c r="RPQ340" s="3"/>
      <c r="RPR340" s="3"/>
      <c r="RPS340" s="3"/>
      <c r="RPT340" s="3"/>
      <c r="RPU340" s="3"/>
      <c r="RPV340" s="3"/>
      <c r="RPW340" s="3"/>
      <c r="RPX340" s="3"/>
      <c r="RPY340" s="3"/>
      <c r="RPZ340" s="3"/>
      <c r="RQA340" s="3"/>
      <c r="RQB340" s="3"/>
      <c r="RQC340" s="3"/>
      <c r="RQD340" s="3"/>
      <c r="RQE340" s="3"/>
      <c r="RQF340" s="3"/>
      <c r="RQG340" s="3"/>
      <c r="RQH340" s="3"/>
      <c r="RQI340" s="3"/>
      <c r="RQJ340" s="3"/>
      <c r="RQK340" s="3"/>
      <c r="RQL340" s="3"/>
      <c r="RQM340" s="3"/>
      <c r="RQN340" s="3"/>
      <c r="RQO340" s="3"/>
      <c r="RQP340" s="3"/>
      <c r="RQQ340" s="3"/>
      <c r="RQR340" s="3"/>
      <c r="RQS340" s="3"/>
      <c r="RQT340" s="3"/>
      <c r="RQU340" s="3"/>
      <c r="RQV340" s="3"/>
      <c r="RQW340" s="3"/>
      <c r="RQX340" s="3"/>
      <c r="RQY340" s="3"/>
      <c r="RQZ340" s="3"/>
      <c r="RRA340" s="3"/>
      <c r="RRB340" s="3"/>
      <c r="RRC340" s="3"/>
      <c r="RRD340" s="3"/>
      <c r="RRE340" s="3"/>
      <c r="RRF340" s="3"/>
      <c r="RRG340" s="3"/>
      <c r="RRH340" s="3"/>
      <c r="RRI340" s="3"/>
      <c r="RRJ340" s="3"/>
      <c r="RRK340" s="3"/>
      <c r="RRL340" s="3"/>
      <c r="RRM340" s="3"/>
      <c r="RRN340" s="3"/>
      <c r="RRO340" s="3"/>
      <c r="RRP340" s="3"/>
      <c r="RRQ340" s="3"/>
      <c r="RRR340" s="3"/>
      <c r="RRS340" s="3"/>
      <c r="RRT340" s="3"/>
      <c r="RRU340" s="3"/>
      <c r="RRV340" s="3"/>
      <c r="RRW340" s="3"/>
      <c r="RRX340" s="3"/>
      <c r="RRY340" s="3"/>
      <c r="RRZ340" s="3"/>
      <c r="RSA340" s="3"/>
      <c r="RSB340" s="3"/>
      <c r="RSC340" s="3"/>
      <c r="RSD340" s="3"/>
      <c r="RSE340" s="3"/>
      <c r="RSF340" s="3"/>
      <c r="RSG340" s="3"/>
      <c r="RSH340" s="3"/>
      <c r="RSI340" s="3"/>
      <c r="RSJ340" s="3"/>
      <c r="RSK340" s="3"/>
      <c r="RSL340" s="3"/>
      <c r="RSM340" s="3"/>
      <c r="RSN340" s="3"/>
      <c r="RSO340" s="3"/>
      <c r="RSP340" s="3"/>
      <c r="RSQ340" s="3"/>
      <c r="RSR340" s="3"/>
      <c r="RSS340" s="3"/>
      <c r="RST340" s="3"/>
      <c r="RSU340" s="3"/>
      <c r="RSV340" s="3"/>
      <c r="RSW340" s="3"/>
      <c r="RSX340" s="3"/>
      <c r="RSY340" s="3"/>
      <c r="RSZ340" s="3"/>
      <c r="RTA340" s="3"/>
      <c r="RTB340" s="3"/>
      <c r="RTC340" s="3"/>
      <c r="RTD340" s="3"/>
      <c r="RTE340" s="3"/>
      <c r="RTF340" s="3"/>
      <c r="RTG340" s="3"/>
      <c r="RTH340" s="3"/>
      <c r="RTI340" s="3"/>
      <c r="RTJ340" s="3"/>
      <c r="RTK340" s="3"/>
      <c r="RTL340" s="3"/>
      <c r="RTM340" s="3"/>
      <c r="RTN340" s="3"/>
      <c r="RTO340" s="3"/>
      <c r="RTP340" s="3"/>
      <c r="RTQ340" s="3"/>
      <c r="RTR340" s="3"/>
      <c r="RTS340" s="3"/>
      <c r="RTT340" s="3"/>
      <c r="RTU340" s="3"/>
      <c r="RTV340" s="3"/>
      <c r="RTW340" s="3"/>
      <c r="RTX340" s="3"/>
      <c r="RTY340" s="3"/>
      <c r="RTZ340" s="3"/>
      <c r="RUA340" s="3"/>
      <c r="RUB340" s="3"/>
      <c r="RUC340" s="3"/>
      <c r="RUD340" s="3"/>
      <c r="RUE340" s="3"/>
      <c r="RUF340" s="3"/>
      <c r="RUG340" s="3"/>
      <c r="RUH340" s="3"/>
      <c r="RUI340" s="3"/>
      <c r="RUJ340" s="3"/>
      <c r="RUK340" s="3"/>
      <c r="RUL340" s="3"/>
      <c r="RUM340" s="3"/>
      <c r="RUN340" s="3"/>
      <c r="RUO340" s="3"/>
      <c r="RUP340" s="3"/>
      <c r="RUQ340" s="3"/>
      <c r="RUR340" s="3"/>
      <c r="RUS340" s="3"/>
      <c r="RUT340" s="3"/>
      <c r="RUU340" s="3"/>
      <c r="RUV340" s="3"/>
      <c r="RUW340" s="3"/>
      <c r="RUX340" s="3"/>
      <c r="RUY340" s="3"/>
      <c r="RUZ340" s="3"/>
      <c r="RVA340" s="3"/>
      <c r="RVB340" s="3"/>
      <c r="RVC340" s="3"/>
      <c r="RVD340" s="3"/>
      <c r="RVE340" s="3"/>
      <c r="RVF340" s="3"/>
      <c r="RVG340" s="3"/>
      <c r="RVH340" s="3"/>
      <c r="RVI340" s="3"/>
      <c r="RVJ340" s="3"/>
      <c r="RVK340" s="3"/>
      <c r="RVL340" s="3"/>
      <c r="RVM340" s="3"/>
      <c r="RVN340" s="3"/>
      <c r="RVO340" s="3"/>
      <c r="RVP340" s="3"/>
      <c r="RVQ340" s="3"/>
      <c r="RVR340" s="3"/>
      <c r="RVS340" s="3"/>
      <c r="RVT340" s="3"/>
      <c r="RVU340" s="3"/>
      <c r="RVV340" s="3"/>
      <c r="RVW340" s="3"/>
      <c r="RVX340" s="3"/>
      <c r="RVY340" s="3"/>
      <c r="RVZ340" s="3"/>
      <c r="RWA340" s="3"/>
      <c r="RWB340" s="3"/>
      <c r="RWC340" s="3"/>
      <c r="RWD340" s="3"/>
      <c r="RWE340" s="3"/>
      <c r="RWF340" s="3"/>
      <c r="RWG340" s="3"/>
      <c r="RWH340" s="3"/>
      <c r="RWI340" s="3"/>
      <c r="RWJ340" s="3"/>
      <c r="RWK340" s="3"/>
      <c r="RWL340" s="3"/>
      <c r="RWM340" s="3"/>
      <c r="RWN340" s="3"/>
      <c r="RWO340" s="3"/>
      <c r="RWP340" s="3"/>
      <c r="RWQ340" s="3"/>
      <c r="RWR340" s="3"/>
      <c r="RWS340" s="3"/>
      <c r="RWT340" s="3"/>
      <c r="RWU340" s="3"/>
      <c r="RWV340" s="3"/>
      <c r="RWW340" s="3"/>
      <c r="RWX340" s="3"/>
      <c r="RWY340" s="3"/>
      <c r="RWZ340" s="3"/>
      <c r="RXA340" s="3"/>
      <c r="RXB340" s="3"/>
      <c r="RXC340" s="3"/>
      <c r="RXD340" s="3"/>
      <c r="RXE340" s="3"/>
      <c r="RXF340" s="3"/>
      <c r="RXG340" s="3"/>
      <c r="RXH340" s="3"/>
      <c r="RXI340" s="3"/>
      <c r="RXJ340" s="3"/>
      <c r="RXK340" s="3"/>
      <c r="RXL340" s="3"/>
      <c r="RXM340" s="3"/>
      <c r="RXN340" s="3"/>
      <c r="RXO340" s="3"/>
      <c r="RXP340" s="3"/>
      <c r="RXQ340" s="3"/>
      <c r="RXR340" s="3"/>
      <c r="RXS340" s="3"/>
      <c r="RXT340" s="3"/>
      <c r="RXU340" s="3"/>
      <c r="RXV340" s="3"/>
      <c r="RXW340" s="3"/>
      <c r="RXX340" s="3"/>
      <c r="RXY340" s="3"/>
      <c r="RXZ340" s="3"/>
      <c r="RYA340" s="3"/>
      <c r="RYB340" s="3"/>
      <c r="RYC340" s="3"/>
      <c r="RYD340" s="3"/>
      <c r="RYE340" s="3"/>
      <c r="RYF340" s="3"/>
      <c r="RYG340" s="3"/>
      <c r="RYH340" s="3"/>
      <c r="RYI340" s="3"/>
      <c r="RYJ340" s="3"/>
      <c r="RYK340" s="3"/>
      <c r="RYL340" s="3"/>
      <c r="RYM340" s="3"/>
      <c r="RYN340" s="3"/>
      <c r="RYO340" s="3"/>
      <c r="RYP340" s="3"/>
      <c r="RYQ340" s="3"/>
      <c r="RYR340" s="3"/>
      <c r="RYS340" s="3"/>
      <c r="RYT340" s="3"/>
      <c r="RYU340" s="3"/>
      <c r="RYV340" s="3"/>
      <c r="RYW340" s="3"/>
      <c r="RYX340" s="3"/>
      <c r="RYY340" s="3"/>
      <c r="RYZ340" s="3"/>
      <c r="RZA340" s="3"/>
      <c r="RZB340" s="3"/>
      <c r="RZC340" s="3"/>
      <c r="RZD340" s="3"/>
      <c r="RZE340" s="3"/>
      <c r="RZF340" s="3"/>
      <c r="RZG340" s="3"/>
      <c r="RZH340" s="3"/>
      <c r="RZI340" s="3"/>
      <c r="RZJ340" s="3"/>
      <c r="RZK340" s="3"/>
      <c r="RZL340" s="3"/>
      <c r="RZM340" s="3"/>
      <c r="RZN340" s="3"/>
      <c r="RZO340" s="3"/>
      <c r="RZP340" s="3"/>
      <c r="RZQ340" s="3"/>
      <c r="RZR340" s="3"/>
      <c r="RZS340" s="3"/>
      <c r="RZT340" s="3"/>
      <c r="RZU340" s="3"/>
      <c r="RZV340" s="3"/>
      <c r="RZW340" s="3"/>
      <c r="RZX340" s="3"/>
      <c r="RZY340" s="3"/>
      <c r="RZZ340" s="3"/>
      <c r="SAA340" s="3"/>
      <c r="SAB340" s="3"/>
      <c r="SAC340" s="3"/>
      <c r="SAD340" s="3"/>
      <c r="SAE340" s="3"/>
      <c r="SAF340" s="3"/>
      <c r="SAG340" s="3"/>
      <c r="SAH340" s="3"/>
      <c r="SAI340" s="3"/>
      <c r="SAJ340" s="3"/>
      <c r="SAK340" s="3"/>
      <c r="SAL340" s="3"/>
      <c r="SAM340" s="3"/>
      <c r="SAN340" s="3"/>
      <c r="SAO340" s="3"/>
      <c r="SAP340" s="3"/>
      <c r="SAQ340" s="3"/>
      <c r="SAR340" s="3"/>
      <c r="SAS340" s="3"/>
      <c r="SAT340" s="3"/>
      <c r="SAU340" s="3"/>
      <c r="SAV340" s="3"/>
      <c r="SAW340" s="3"/>
      <c r="SAX340" s="3"/>
      <c r="SAY340" s="3"/>
      <c r="SAZ340" s="3"/>
      <c r="SBA340" s="3"/>
      <c r="SBB340" s="3"/>
      <c r="SBC340" s="3"/>
      <c r="SBD340" s="3"/>
      <c r="SBE340" s="3"/>
      <c r="SBF340" s="3"/>
      <c r="SBG340" s="3"/>
      <c r="SBH340" s="3"/>
      <c r="SBI340" s="3"/>
      <c r="SBJ340" s="3"/>
      <c r="SBK340" s="3"/>
      <c r="SBL340" s="3"/>
      <c r="SBM340" s="3"/>
      <c r="SBN340" s="3"/>
      <c r="SBO340" s="3"/>
      <c r="SBP340" s="3"/>
      <c r="SBQ340" s="3"/>
      <c r="SBR340" s="3"/>
      <c r="SBS340" s="3"/>
      <c r="SBT340" s="3"/>
      <c r="SBU340" s="3"/>
      <c r="SBV340" s="3"/>
      <c r="SBW340" s="3"/>
      <c r="SBX340" s="3"/>
      <c r="SBY340" s="3"/>
      <c r="SBZ340" s="3"/>
      <c r="SCA340" s="3"/>
      <c r="SCB340" s="3"/>
      <c r="SCC340" s="3"/>
      <c r="SCD340" s="3"/>
      <c r="SCE340" s="3"/>
      <c r="SCF340" s="3"/>
      <c r="SCG340" s="3"/>
      <c r="SCH340" s="3"/>
      <c r="SCI340" s="3"/>
      <c r="SCJ340" s="3"/>
      <c r="SCK340" s="3"/>
      <c r="SCL340" s="3"/>
      <c r="SCM340" s="3"/>
      <c r="SCN340" s="3"/>
      <c r="SCO340" s="3"/>
      <c r="SCP340" s="3"/>
      <c r="SCQ340" s="3"/>
      <c r="SCR340" s="3"/>
      <c r="SCS340" s="3"/>
      <c r="SCT340" s="3"/>
      <c r="SCU340" s="3"/>
      <c r="SCV340" s="3"/>
      <c r="SCW340" s="3"/>
      <c r="SCX340" s="3"/>
      <c r="SCY340" s="3"/>
      <c r="SCZ340" s="3"/>
      <c r="SDA340" s="3"/>
      <c r="SDB340" s="3"/>
      <c r="SDC340" s="3"/>
      <c r="SDD340" s="3"/>
      <c r="SDE340" s="3"/>
      <c r="SDF340" s="3"/>
      <c r="SDG340" s="3"/>
      <c r="SDH340" s="3"/>
      <c r="SDI340" s="3"/>
      <c r="SDJ340" s="3"/>
      <c r="SDK340" s="3"/>
      <c r="SDL340" s="3"/>
      <c r="SDM340" s="3"/>
      <c r="SDN340" s="3"/>
      <c r="SDO340" s="3"/>
      <c r="SDP340" s="3"/>
      <c r="SDQ340" s="3"/>
      <c r="SDR340" s="3"/>
      <c r="SDS340" s="3"/>
      <c r="SDT340" s="3"/>
      <c r="SDU340" s="3"/>
      <c r="SDV340" s="3"/>
      <c r="SDW340" s="3"/>
      <c r="SDX340" s="3"/>
      <c r="SDY340" s="3"/>
      <c r="SDZ340" s="3"/>
      <c r="SEA340" s="3"/>
      <c r="SEB340" s="3"/>
      <c r="SEC340" s="3"/>
      <c r="SED340" s="3"/>
      <c r="SEE340" s="3"/>
      <c r="SEF340" s="3"/>
      <c r="SEG340" s="3"/>
      <c r="SEH340" s="3"/>
      <c r="SEI340" s="3"/>
      <c r="SEJ340" s="3"/>
      <c r="SEK340" s="3"/>
      <c r="SEL340" s="3"/>
      <c r="SEM340" s="3"/>
      <c r="SEN340" s="3"/>
      <c r="SEO340" s="3"/>
      <c r="SEP340" s="3"/>
      <c r="SEQ340" s="3"/>
      <c r="SER340" s="3"/>
      <c r="SES340" s="3"/>
      <c r="SET340" s="3"/>
      <c r="SEU340" s="3"/>
      <c r="SEV340" s="3"/>
      <c r="SEW340" s="3"/>
      <c r="SEX340" s="3"/>
      <c r="SEY340" s="3"/>
      <c r="SEZ340" s="3"/>
      <c r="SFA340" s="3"/>
      <c r="SFB340" s="3"/>
      <c r="SFC340" s="3"/>
      <c r="SFD340" s="3"/>
      <c r="SFE340" s="3"/>
      <c r="SFF340" s="3"/>
      <c r="SFG340" s="3"/>
      <c r="SFH340" s="3"/>
      <c r="SFI340" s="3"/>
      <c r="SFJ340" s="3"/>
      <c r="SFK340" s="3"/>
      <c r="SFL340" s="3"/>
      <c r="SFM340" s="3"/>
      <c r="SFN340" s="3"/>
      <c r="SFO340" s="3"/>
      <c r="SFP340" s="3"/>
      <c r="SFQ340" s="3"/>
      <c r="SFR340" s="3"/>
      <c r="SFS340" s="3"/>
      <c r="SFT340" s="3"/>
      <c r="SFU340" s="3"/>
      <c r="SFV340" s="3"/>
      <c r="SFW340" s="3"/>
      <c r="SFX340" s="3"/>
      <c r="SFY340" s="3"/>
      <c r="SFZ340" s="3"/>
      <c r="SGA340" s="3"/>
      <c r="SGB340" s="3"/>
      <c r="SGC340" s="3"/>
      <c r="SGD340" s="3"/>
      <c r="SGE340" s="3"/>
      <c r="SGF340" s="3"/>
      <c r="SGG340" s="3"/>
      <c r="SGH340" s="3"/>
      <c r="SGI340" s="3"/>
      <c r="SGJ340" s="3"/>
      <c r="SGK340" s="3"/>
      <c r="SGL340" s="3"/>
      <c r="SGM340" s="3"/>
      <c r="SGN340" s="3"/>
      <c r="SGO340" s="3"/>
      <c r="SGP340" s="3"/>
      <c r="SGQ340" s="3"/>
      <c r="SGR340" s="3"/>
      <c r="SGS340" s="3"/>
      <c r="SGT340" s="3"/>
      <c r="SGU340" s="3"/>
      <c r="SGV340" s="3"/>
      <c r="SGW340" s="3"/>
      <c r="SGX340" s="3"/>
      <c r="SGY340" s="3"/>
      <c r="SGZ340" s="3"/>
      <c r="SHA340" s="3"/>
      <c r="SHB340" s="3"/>
      <c r="SHC340" s="3"/>
      <c r="SHD340" s="3"/>
      <c r="SHE340" s="3"/>
      <c r="SHF340" s="3"/>
      <c r="SHG340" s="3"/>
      <c r="SHH340" s="3"/>
      <c r="SHI340" s="3"/>
      <c r="SHJ340" s="3"/>
      <c r="SHK340" s="3"/>
      <c r="SHL340" s="3"/>
      <c r="SHM340" s="3"/>
      <c r="SHN340" s="3"/>
      <c r="SHO340" s="3"/>
      <c r="SHP340" s="3"/>
      <c r="SHQ340" s="3"/>
      <c r="SHR340" s="3"/>
      <c r="SHS340" s="3"/>
      <c r="SHT340" s="3"/>
      <c r="SHU340" s="3"/>
      <c r="SHV340" s="3"/>
      <c r="SHW340" s="3"/>
      <c r="SHX340" s="3"/>
      <c r="SHY340" s="3"/>
      <c r="SHZ340" s="3"/>
      <c r="SIA340" s="3"/>
      <c r="SIB340" s="3"/>
      <c r="SIC340" s="3"/>
      <c r="SID340" s="3"/>
      <c r="SIE340" s="3"/>
      <c r="SIF340" s="3"/>
      <c r="SIG340" s="3"/>
      <c r="SIH340" s="3"/>
      <c r="SII340" s="3"/>
      <c r="SIJ340" s="3"/>
      <c r="SIK340" s="3"/>
      <c r="SIL340" s="3"/>
      <c r="SIM340" s="3"/>
      <c r="SIN340" s="3"/>
      <c r="SIO340" s="3"/>
      <c r="SIP340" s="3"/>
      <c r="SIQ340" s="3"/>
      <c r="SIR340" s="3"/>
      <c r="SIS340" s="3"/>
      <c r="SIT340" s="3"/>
      <c r="SIU340" s="3"/>
      <c r="SIV340" s="3"/>
      <c r="SIW340" s="3"/>
      <c r="SIX340" s="3"/>
      <c r="SIY340" s="3"/>
      <c r="SIZ340" s="3"/>
      <c r="SJA340" s="3"/>
      <c r="SJB340" s="3"/>
      <c r="SJC340" s="3"/>
      <c r="SJD340" s="3"/>
      <c r="SJE340" s="3"/>
      <c r="SJF340" s="3"/>
      <c r="SJG340" s="3"/>
      <c r="SJH340" s="3"/>
      <c r="SJI340" s="3"/>
      <c r="SJJ340" s="3"/>
      <c r="SJK340" s="3"/>
      <c r="SJL340" s="3"/>
      <c r="SJM340" s="3"/>
      <c r="SJN340" s="3"/>
      <c r="SJO340" s="3"/>
      <c r="SJP340" s="3"/>
      <c r="SJQ340" s="3"/>
      <c r="SJR340" s="3"/>
      <c r="SJS340" s="3"/>
      <c r="SJT340" s="3"/>
      <c r="SJU340" s="3"/>
      <c r="SJV340" s="3"/>
      <c r="SJW340" s="3"/>
      <c r="SJX340" s="3"/>
      <c r="SJY340" s="3"/>
      <c r="SJZ340" s="3"/>
      <c r="SKA340" s="3"/>
      <c r="SKB340" s="3"/>
      <c r="SKC340" s="3"/>
      <c r="SKD340" s="3"/>
      <c r="SKE340" s="3"/>
      <c r="SKF340" s="3"/>
      <c r="SKG340" s="3"/>
      <c r="SKH340" s="3"/>
      <c r="SKI340" s="3"/>
      <c r="SKJ340" s="3"/>
      <c r="SKK340" s="3"/>
      <c r="SKL340" s="3"/>
      <c r="SKM340" s="3"/>
      <c r="SKN340" s="3"/>
      <c r="SKO340" s="3"/>
      <c r="SKP340" s="3"/>
      <c r="SKQ340" s="3"/>
      <c r="SKR340" s="3"/>
      <c r="SKS340" s="3"/>
      <c r="SKT340" s="3"/>
      <c r="SKU340" s="3"/>
      <c r="SKV340" s="3"/>
      <c r="SKW340" s="3"/>
      <c r="SKX340" s="3"/>
      <c r="SKY340" s="3"/>
      <c r="SKZ340" s="3"/>
      <c r="SLA340" s="3"/>
      <c r="SLB340" s="3"/>
      <c r="SLC340" s="3"/>
      <c r="SLD340" s="3"/>
      <c r="SLE340" s="3"/>
      <c r="SLF340" s="3"/>
      <c r="SLG340" s="3"/>
      <c r="SLH340" s="3"/>
      <c r="SLI340" s="3"/>
      <c r="SLJ340" s="3"/>
      <c r="SLK340" s="3"/>
      <c r="SLL340" s="3"/>
      <c r="SLM340" s="3"/>
      <c r="SLN340" s="3"/>
      <c r="SLO340" s="3"/>
      <c r="SLP340" s="3"/>
      <c r="SLQ340" s="3"/>
      <c r="SLR340" s="3"/>
      <c r="SLS340" s="3"/>
      <c r="SLT340" s="3"/>
      <c r="SLU340" s="3"/>
      <c r="SLV340" s="3"/>
      <c r="SLW340" s="3"/>
      <c r="SLX340" s="3"/>
      <c r="SLY340" s="3"/>
      <c r="SLZ340" s="3"/>
      <c r="SMA340" s="3"/>
      <c r="SMB340" s="3"/>
      <c r="SMC340" s="3"/>
      <c r="SMD340" s="3"/>
      <c r="SME340" s="3"/>
      <c r="SMF340" s="3"/>
      <c r="SMG340" s="3"/>
      <c r="SMH340" s="3"/>
      <c r="SMI340" s="3"/>
      <c r="SMJ340" s="3"/>
      <c r="SMK340" s="3"/>
      <c r="SML340" s="3"/>
      <c r="SMM340" s="3"/>
      <c r="SMN340" s="3"/>
      <c r="SMO340" s="3"/>
      <c r="SMP340" s="3"/>
      <c r="SMQ340" s="3"/>
      <c r="SMR340" s="3"/>
      <c r="SMS340" s="3"/>
      <c r="SMT340" s="3"/>
      <c r="SMU340" s="3"/>
      <c r="SMV340" s="3"/>
      <c r="SMW340" s="3"/>
      <c r="SMX340" s="3"/>
      <c r="SMY340" s="3"/>
      <c r="SMZ340" s="3"/>
      <c r="SNA340" s="3"/>
      <c r="SNB340" s="3"/>
      <c r="SNC340" s="3"/>
      <c r="SND340" s="3"/>
      <c r="SNE340" s="3"/>
      <c r="SNF340" s="3"/>
      <c r="SNG340" s="3"/>
      <c r="SNH340" s="3"/>
      <c r="SNI340" s="3"/>
      <c r="SNJ340" s="3"/>
      <c r="SNK340" s="3"/>
      <c r="SNL340" s="3"/>
      <c r="SNM340" s="3"/>
      <c r="SNN340" s="3"/>
      <c r="SNO340" s="3"/>
      <c r="SNP340" s="3"/>
      <c r="SNQ340" s="3"/>
      <c r="SNR340" s="3"/>
      <c r="SNS340" s="3"/>
      <c r="SNT340" s="3"/>
      <c r="SNU340" s="3"/>
      <c r="SNV340" s="3"/>
      <c r="SNW340" s="3"/>
      <c r="SNX340" s="3"/>
      <c r="SNY340" s="3"/>
      <c r="SNZ340" s="3"/>
      <c r="SOA340" s="3"/>
      <c r="SOB340" s="3"/>
      <c r="SOC340" s="3"/>
      <c r="SOD340" s="3"/>
      <c r="SOE340" s="3"/>
      <c r="SOF340" s="3"/>
      <c r="SOG340" s="3"/>
      <c r="SOH340" s="3"/>
      <c r="SOI340" s="3"/>
      <c r="SOJ340" s="3"/>
      <c r="SOK340" s="3"/>
      <c r="SOL340" s="3"/>
      <c r="SOM340" s="3"/>
      <c r="SON340" s="3"/>
      <c r="SOO340" s="3"/>
      <c r="SOP340" s="3"/>
      <c r="SOQ340" s="3"/>
      <c r="SOR340" s="3"/>
      <c r="SOS340" s="3"/>
      <c r="SOT340" s="3"/>
      <c r="SOU340" s="3"/>
      <c r="SOV340" s="3"/>
      <c r="SOW340" s="3"/>
      <c r="SOX340" s="3"/>
      <c r="SOY340" s="3"/>
      <c r="SOZ340" s="3"/>
      <c r="SPA340" s="3"/>
      <c r="SPB340" s="3"/>
      <c r="SPC340" s="3"/>
      <c r="SPD340" s="3"/>
      <c r="SPE340" s="3"/>
      <c r="SPF340" s="3"/>
      <c r="SPG340" s="3"/>
      <c r="SPH340" s="3"/>
      <c r="SPI340" s="3"/>
      <c r="SPJ340" s="3"/>
      <c r="SPK340" s="3"/>
      <c r="SPL340" s="3"/>
      <c r="SPM340" s="3"/>
      <c r="SPN340" s="3"/>
      <c r="SPO340" s="3"/>
      <c r="SPP340" s="3"/>
      <c r="SPQ340" s="3"/>
      <c r="SPR340" s="3"/>
      <c r="SPS340" s="3"/>
      <c r="SPT340" s="3"/>
      <c r="SPU340" s="3"/>
      <c r="SPV340" s="3"/>
      <c r="SPW340" s="3"/>
      <c r="SPX340" s="3"/>
      <c r="SPY340" s="3"/>
      <c r="SPZ340" s="3"/>
      <c r="SQA340" s="3"/>
      <c r="SQB340" s="3"/>
      <c r="SQC340" s="3"/>
      <c r="SQD340" s="3"/>
      <c r="SQE340" s="3"/>
      <c r="SQF340" s="3"/>
      <c r="SQG340" s="3"/>
      <c r="SQH340" s="3"/>
      <c r="SQI340" s="3"/>
      <c r="SQJ340" s="3"/>
      <c r="SQK340" s="3"/>
      <c r="SQL340" s="3"/>
      <c r="SQM340" s="3"/>
      <c r="SQN340" s="3"/>
      <c r="SQO340" s="3"/>
      <c r="SQP340" s="3"/>
      <c r="SQQ340" s="3"/>
      <c r="SQR340" s="3"/>
      <c r="SQS340" s="3"/>
      <c r="SQT340" s="3"/>
      <c r="SQU340" s="3"/>
      <c r="SQV340" s="3"/>
      <c r="SQW340" s="3"/>
      <c r="SQX340" s="3"/>
      <c r="SQY340" s="3"/>
      <c r="SQZ340" s="3"/>
      <c r="SRA340" s="3"/>
      <c r="SRB340" s="3"/>
      <c r="SRC340" s="3"/>
      <c r="SRD340" s="3"/>
      <c r="SRE340" s="3"/>
      <c r="SRF340" s="3"/>
      <c r="SRG340" s="3"/>
      <c r="SRH340" s="3"/>
      <c r="SRI340" s="3"/>
      <c r="SRJ340" s="3"/>
      <c r="SRK340" s="3"/>
      <c r="SRL340" s="3"/>
      <c r="SRM340" s="3"/>
      <c r="SRN340" s="3"/>
      <c r="SRO340" s="3"/>
      <c r="SRP340" s="3"/>
      <c r="SRQ340" s="3"/>
      <c r="SRR340" s="3"/>
      <c r="SRS340" s="3"/>
      <c r="SRT340" s="3"/>
      <c r="SRU340" s="3"/>
      <c r="SRV340" s="3"/>
      <c r="SRW340" s="3"/>
      <c r="SRX340" s="3"/>
      <c r="SRY340" s="3"/>
      <c r="SRZ340" s="3"/>
      <c r="SSA340" s="3"/>
      <c r="SSB340" s="3"/>
      <c r="SSC340" s="3"/>
      <c r="SSD340" s="3"/>
      <c r="SSE340" s="3"/>
      <c r="SSF340" s="3"/>
      <c r="SSG340" s="3"/>
      <c r="SSH340" s="3"/>
      <c r="SSI340" s="3"/>
      <c r="SSJ340" s="3"/>
      <c r="SSK340" s="3"/>
      <c r="SSL340" s="3"/>
      <c r="SSM340" s="3"/>
      <c r="SSN340" s="3"/>
      <c r="SSO340" s="3"/>
      <c r="SSP340" s="3"/>
      <c r="SSQ340" s="3"/>
      <c r="SSR340" s="3"/>
      <c r="SSS340" s="3"/>
      <c r="SST340" s="3"/>
      <c r="SSU340" s="3"/>
      <c r="SSV340" s="3"/>
      <c r="SSW340" s="3"/>
      <c r="SSX340" s="3"/>
      <c r="SSY340" s="3"/>
      <c r="SSZ340" s="3"/>
      <c r="STA340" s="3"/>
      <c r="STB340" s="3"/>
      <c r="STC340" s="3"/>
      <c r="STD340" s="3"/>
      <c r="STE340" s="3"/>
      <c r="STF340" s="3"/>
      <c r="STG340" s="3"/>
      <c r="STH340" s="3"/>
      <c r="STI340" s="3"/>
      <c r="STJ340" s="3"/>
      <c r="STK340" s="3"/>
      <c r="STL340" s="3"/>
      <c r="STM340" s="3"/>
      <c r="STN340" s="3"/>
      <c r="STO340" s="3"/>
      <c r="STP340" s="3"/>
      <c r="STQ340" s="3"/>
      <c r="STR340" s="3"/>
      <c r="STS340" s="3"/>
      <c r="STT340" s="3"/>
      <c r="STU340" s="3"/>
      <c r="STV340" s="3"/>
      <c r="STW340" s="3"/>
      <c r="STX340" s="3"/>
      <c r="STY340" s="3"/>
      <c r="STZ340" s="3"/>
      <c r="SUA340" s="3"/>
      <c r="SUB340" s="3"/>
      <c r="SUC340" s="3"/>
      <c r="SUD340" s="3"/>
      <c r="SUE340" s="3"/>
      <c r="SUF340" s="3"/>
      <c r="SUG340" s="3"/>
      <c r="SUH340" s="3"/>
      <c r="SUI340" s="3"/>
      <c r="SUJ340" s="3"/>
      <c r="SUK340" s="3"/>
      <c r="SUL340" s="3"/>
      <c r="SUM340" s="3"/>
      <c r="SUN340" s="3"/>
      <c r="SUO340" s="3"/>
      <c r="SUP340" s="3"/>
      <c r="SUQ340" s="3"/>
      <c r="SUR340" s="3"/>
      <c r="SUS340" s="3"/>
      <c r="SUT340" s="3"/>
      <c r="SUU340" s="3"/>
      <c r="SUV340" s="3"/>
      <c r="SUW340" s="3"/>
      <c r="SUX340" s="3"/>
      <c r="SUY340" s="3"/>
      <c r="SUZ340" s="3"/>
      <c r="SVA340" s="3"/>
      <c r="SVB340" s="3"/>
      <c r="SVC340" s="3"/>
      <c r="SVD340" s="3"/>
      <c r="SVE340" s="3"/>
      <c r="SVF340" s="3"/>
      <c r="SVG340" s="3"/>
      <c r="SVH340" s="3"/>
      <c r="SVI340" s="3"/>
      <c r="SVJ340" s="3"/>
      <c r="SVK340" s="3"/>
      <c r="SVL340" s="3"/>
      <c r="SVM340" s="3"/>
      <c r="SVN340" s="3"/>
      <c r="SVO340" s="3"/>
      <c r="SVP340" s="3"/>
      <c r="SVQ340" s="3"/>
      <c r="SVR340" s="3"/>
      <c r="SVS340" s="3"/>
      <c r="SVT340" s="3"/>
      <c r="SVU340" s="3"/>
      <c r="SVV340" s="3"/>
      <c r="SVW340" s="3"/>
      <c r="SVX340" s="3"/>
      <c r="SVY340" s="3"/>
      <c r="SVZ340" s="3"/>
      <c r="SWA340" s="3"/>
      <c r="SWB340" s="3"/>
      <c r="SWC340" s="3"/>
      <c r="SWD340" s="3"/>
      <c r="SWE340" s="3"/>
      <c r="SWF340" s="3"/>
      <c r="SWG340" s="3"/>
      <c r="SWH340" s="3"/>
      <c r="SWI340" s="3"/>
      <c r="SWJ340" s="3"/>
      <c r="SWK340" s="3"/>
      <c r="SWL340" s="3"/>
      <c r="SWM340" s="3"/>
      <c r="SWN340" s="3"/>
      <c r="SWO340" s="3"/>
      <c r="SWP340" s="3"/>
      <c r="SWQ340" s="3"/>
      <c r="SWR340" s="3"/>
      <c r="SWS340" s="3"/>
      <c r="SWT340" s="3"/>
      <c r="SWU340" s="3"/>
      <c r="SWV340" s="3"/>
      <c r="SWW340" s="3"/>
      <c r="SWX340" s="3"/>
      <c r="SWY340" s="3"/>
      <c r="SWZ340" s="3"/>
      <c r="SXA340" s="3"/>
      <c r="SXB340" s="3"/>
      <c r="SXC340" s="3"/>
      <c r="SXD340" s="3"/>
      <c r="SXE340" s="3"/>
      <c r="SXF340" s="3"/>
      <c r="SXG340" s="3"/>
      <c r="SXH340" s="3"/>
      <c r="SXI340" s="3"/>
      <c r="SXJ340" s="3"/>
      <c r="SXK340" s="3"/>
      <c r="SXL340" s="3"/>
      <c r="SXM340" s="3"/>
      <c r="SXN340" s="3"/>
      <c r="SXO340" s="3"/>
      <c r="SXP340" s="3"/>
      <c r="SXQ340" s="3"/>
      <c r="SXR340" s="3"/>
      <c r="SXS340" s="3"/>
      <c r="SXT340" s="3"/>
      <c r="SXU340" s="3"/>
      <c r="SXV340" s="3"/>
      <c r="SXW340" s="3"/>
      <c r="SXX340" s="3"/>
      <c r="SXY340" s="3"/>
      <c r="SXZ340" s="3"/>
      <c r="SYA340" s="3"/>
      <c r="SYB340" s="3"/>
      <c r="SYC340" s="3"/>
      <c r="SYD340" s="3"/>
      <c r="SYE340" s="3"/>
      <c r="SYF340" s="3"/>
      <c r="SYG340" s="3"/>
      <c r="SYH340" s="3"/>
      <c r="SYI340" s="3"/>
      <c r="SYJ340" s="3"/>
      <c r="SYK340" s="3"/>
      <c r="SYL340" s="3"/>
      <c r="SYM340" s="3"/>
      <c r="SYN340" s="3"/>
      <c r="SYO340" s="3"/>
      <c r="SYP340" s="3"/>
      <c r="SYQ340" s="3"/>
      <c r="SYR340" s="3"/>
      <c r="SYS340" s="3"/>
      <c r="SYT340" s="3"/>
      <c r="SYU340" s="3"/>
      <c r="SYV340" s="3"/>
      <c r="SYW340" s="3"/>
      <c r="SYX340" s="3"/>
      <c r="SYY340" s="3"/>
      <c r="SYZ340" s="3"/>
      <c r="SZA340" s="3"/>
      <c r="SZB340" s="3"/>
      <c r="SZC340" s="3"/>
      <c r="SZD340" s="3"/>
      <c r="SZE340" s="3"/>
      <c r="SZF340" s="3"/>
      <c r="SZG340" s="3"/>
      <c r="SZH340" s="3"/>
      <c r="SZI340" s="3"/>
      <c r="SZJ340" s="3"/>
      <c r="SZK340" s="3"/>
      <c r="SZL340" s="3"/>
      <c r="SZM340" s="3"/>
      <c r="SZN340" s="3"/>
      <c r="SZO340" s="3"/>
      <c r="SZP340" s="3"/>
      <c r="SZQ340" s="3"/>
      <c r="SZR340" s="3"/>
      <c r="SZS340" s="3"/>
      <c r="SZT340" s="3"/>
      <c r="SZU340" s="3"/>
      <c r="SZV340" s="3"/>
      <c r="SZW340" s="3"/>
      <c r="SZX340" s="3"/>
      <c r="SZY340" s="3"/>
      <c r="SZZ340" s="3"/>
      <c r="TAA340" s="3"/>
      <c r="TAB340" s="3"/>
      <c r="TAC340" s="3"/>
      <c r="TAD340" s="3"/>
      <c r="TAE340" s="3"/>
      <c r="TAF340" s="3"/>
      <c r="TAG340" s="3"/>
      <c r="TAH340" s="3"/>
      <c r="TAI340" s="3"/>
      <c r="TAJ340" s="3"/>
      <c r="TAK340" s="3"/>
      <c r="TAL340" s="3"/>
      <c r="TAM340" s="3"/>
      <c r="TAN340" s="3"/>
      <c r="TAO340" s="3"/>
      <c r="TAP340" s="3"/>
      <c r="TAQ340" s="3"/>
      <c r="TAR340" s="3"/>
      <c r="TAS340" s="3"/>
      <c r="TAT340" s="3"/>
      <c r="TAU340" s="3"/>
      <c r="TAV340" s="3"/>
      <c r="TAW340" s="3"/>
      <c r="TAX340" s="3"/>
      <c r="TAY340" s="3"/>
      <c r="TAZ340" s="3"/>
      <c r="TBA340" s="3"/>
      <c r="TBB340" s="3"/>
      <c r="TBC340" s="3"/>
      <c r="TBD340" s="3"/>
      <c r="TBE340" s="3"/>
      <c r="TBF340" s="3"/>
      <c r="TBG340" s="3"/>
      <c r="TBH340" s="3"/>
      <c r="TBI340" s="3"/>
      <c r="TBJ340" s="3"/>
      <c r="TBK340" s="3"/>
      <c r="TBL340" s="3"/>
      <c r="TBM340" s="3"/>
      <c r="TBN340" s="3"/>
      <c r="TBO340" s="3"/>
      <c r="TBP340" s="3"/>
      <c r="TBQ340" s="3"/>
      <c r="TBR340" s="3"/>
      <c r="TBS340" s="3"/>
      <c r="TBT340" s="3"/>
      <c r="TBU340" s="3"/>
      <c r="TBV340" s="3"/>
      <c r="TBW340" s="3"/>
      <c r="TBX340" s="3"/>
      <c r="TBY340" s="3"/>
      <c r="TBZ340" s="3"/>
      <c r="TCA340" s="3"/>
      <c r="TCB340" s="3"/>
      <c r="TCC340" s="3"/>
      <c r="TCD340" s="3"/>
      <c r="TCE340" s="3"/>
      <c r="TCF340" s="3"/>
      <c r="TCG340" s="3"/>
      <c r="TCH340" s="3"/>
      <c r="TCI340" s="3"/>
      <c r="TCJ340" s="3"/>
      <c r="TCK340" s="3"/>
      <c r="TCL340" s="3"/>
      <c r="TCM340" s="3"/>
      <c r="TCN340" s="3"/>
      <c r="TCO340" s="3"/>
      <c r="TCP340" s="3"/>
      <c r="TCQ340" s="3"/>
      <c r="TCR340" s="3"/>
      <c r="TCS340" s="3"/>
      <c r="TCT340" s="3"/>
      <c r="TCU340" s="3"/>
      <c r="TCV340" s="3"/>
      <c r="TCW340" s="3"/>
      <c r="TCX340" s="3"/>
      <c r="TCY340" s="3"/>
      <c r="TCZ340" s="3"/>
      <c r="TDA340" s="3"/>
      <c r="TDB340" s="3"/>
      <c r="TDC340" s="3"/>
      <c r="TDD340" s="3"/>
      <c r="TDE340" s="3"/>
      <c r="TDF340" s="3"/>
      <c r="TDG340" s="3"/>
      <c r="TDH340" s="3"/>
      <c r="TDI340" s="3"/>
      <c r="TDJ340" s="3"/>
      <c r="TDK340" s="3"/>
      <c r="TDL340" s="3"/>
      <c r="TDM340" s="3"/>
      <c r="TDN340" s="3"/>
      <c r="TDO340" s="3"/>
      <c r="TDP340" s="3"/>
      <c r="TDQ340" s="3"/>
      <c r="TDR340" s="3"/>
      <c r="TDS340" s="3"/>
      <c r="TDT340" s="3"/>
      <c r="TDU340" s="3"/>
      <c r="TDV340" s="3"/>
      <c r="TDW340" s="3"/>
      <c r="TDX340" s="3"/>
      <c r="TDY340" s="3"/>
      <c r="TDZ340" s="3"/>
      <c r="TEA340" s="3"/>
      <c r="TEB340" s="3"/>
      <c r="TEC340" s="3"/>
      <c r="TED340" s="3"/>
      <c r="TEE340" s="3"/>
      <c r="TEF340" s="3"/>
      <c r="TEG340" s="3"/>
      <c r="TEH340" s="3"/>
      <c r="TEI340" s="3"/>
      <c r="TEJ340" s="3"/>
      <c r="TEK340" s="3"/>
      <c r="TEL340" s="3"/>
      <c r="TEM340" s="3"/>
      <c r="TEN340" s="3"/>
      <c r="TEO340" s="3"/>
      <c r="TEP340" s="3"/>
      <c r="TEQ340" s="3"/>
      <c r="TER340" s="3"/>
      <c r="TES340" s="3"/>
      <c r="TET340" s="3"/>
      <c r="TEU340" s="3"/>
      <c r="TEV340" s="3"/>
      <c r="TEW340" s="3"/>
      <c r="TEX340" s="3"/>
      <c r="TEY340" s="3"/>
      <c r="TEZ340" s="3"/>
      <c r="TFA340" s="3"/>
      <c r="TFB340" s="3"/>
      <c r="TFC340" s="3"/>
      <c r="TFD340" s="3"/>
      <c r="TFE340" s="3"/>
      <c r="TFF340" s="3"/>
      <c r="TFG340" s="3"/>
      <c r="TFH340" s="3"/>
      <c r="TFI340" s="3"/>
      <c r="TFJ340" s="3"/>
      <c r="TFK340" s="3"/>
      <c r="TFL340" s="3"/>
      <c r="TFM340" s="3"/>
      <c r="TFN340" s="3"/>
      <c r="TFO340" s="3"/>
      <c r="TFP340" s="3"/>
      <c r="TFQ340" s="3"/>
      <c r="TFR340" s="3"/>
      <c r="TFS340" s="3"/>
      <c r="TFT340" s="3"/>
      <c r="TFU340" s="3"/>
      <c r="TFV340" s="3"/>
      <c r="TFW340" s="3"/>
      <c r="TFX340" s="3"/>
      <c r="TFY340" s="3"/>
      <c r="TFZ340" s="3"/>
      <c r="TGA340" s="3"/>
      <c r="TGB340" s="3"/>
      <c r="TGC340" s="3"/>
      <c r="TGD340" s="3"/>
      <c r="TGE340" s="3"/>
      <c r="TGF340" s="3"/>
      <c r="TGG340" s="3"/>
      <c r="TGH340" s="3"/>
      <c r="TGI340" s="3"/>
      <c r="TGJ340" s="3"/>
      <c r="TGK340" s="3"/>
      <c r="TGL340" s="3"/>
      <c r="TGM340" s="3"/>
      <c r="TGN340" s="3"/>
      <c r="TGO340" s="3"/>
      <c r="TGP340" s="3"/>
      <c r="TGQ340" s="3"/>
      <c r="TGR340" s="3"/>
      <c r="TGS340" s="3"/>
      <c r="TGT340" s="3"/>
      <c r="TGU340" s="3"/>
      <c r="TGV340" s="3"/>
      <c r="TGW340" s="3"/>
      <c r="TGX340" s="3"/>
      <c r="TGY340" s="3"/>
      <c r="TGZ340" s="3"/>
      <c r="THA340" s="3"/>
      <c r="THB340" s="3"/>
      <c r="THC340" s="3"/>
      <c r="THD340" s="3"/>
      <c r="THE340" s="3"/>
      <c r="THF340" s="3"/>
      <c r="THG340" s="3"/>
      <c r="THH340" s="3"/>
      <c r="THI340" s="3"/>
      <c r="THJ340" s="3"/>
      <c r="THK340" s="3"/>
      <c r="THL340" s="3"/>
      <c r="THM340" s="3"/>
      <c r="THN340" s="3"/>
      <c r="THO340" s="3"/>
      <c r="THP340" s="3"/>
      <c r="THQ340" s="3"/>
      <c r="THR340" s="3"/>
      <c r="THS340" s="3"/>
      <c r="THT340" s="3"/>
      <c r="THU340" s="3"/>
      <c r="THV340" s="3"/>
      <c r="THW340" s="3"/>
      <c r="THX340" s="3"/>
      <c r="THY340" s="3"/>
      <c r="THZ340" s="3"/>
      <c r="TIA340" s="3"/>
      <c r="TIB340" s="3"/>
      <c r="TIC340" s="3"/>
      <c r="TID340" s="3"/>
      <c r="TIE340" s="3"/>
      <c r="TIF340" s="3"/>
      <c r="TIG340" s="3"/>
      <c r="TIH340" s="3"/>
      <c r="TII340" s="3"/>
      <c r="TIJ340" s="3"/>
      <c r="TIK340" s="3"/>
      <c r="TIL340" s="3"/>
      <c r="TIM340" s="3"/>
      <c r="TIN340" s="3"/>
      <c r="TIO340" s="3"/>
      <c r="TIP340" s="3"/>
      <c r="TIQ340" s="3"/>
      <c r="TIR340" s="3"/>
      <c r="TIS340" s="3"/>
      <c r="TIT340" s="3"/>
      <c r="TIU340" s="3"/>
      <c r="TIV340" s="3"/>
      <c r="TIW340" s="3"/>
      <c r="TIX340" s="3"/>
      <c r="TIY340" s="3"/>
      <c r="TIZ340" s="3"/>
      <c r="TJA340" s="3"/>
      <c r="TJB340" s="3"/>
      <c r="TJC340" s="3"/>
      <c r="TJD340" s="3"/>
      <c r="TJE340" s="3"/>
      <c r="TJF340" s="3"/>
      <c r="TJG340" s="3"/>
      <c r="TJH340" s="3"/>
      <c r="TJI340" s="3"/>
      <c r="TJJ340" s="3"/>
      <c r="TJK340" s="3"/>
      <c r="TJL340" s="3"/>
      <c r="TJM340" s="3"/>
      <c r="TJN340" s="3"/>
      <c r="TJO340" s="3"/>
      <c r="TJP340" s="3"/>
      <c r="TJQ340" s="3"/>
      <c r="TJR340" s="3"/>
      <c r="TJS340" s="3"/>
      <c r="TJT340" s="3"/>
      <c r="TJU340" s="3"/>
      <c r="TJV340" s="3"/>
      <c r="TJW340" s="3"/>
      <c r="TJX340" s="3"/>
      <c r="TJY340" s="3"/>
      <c r="TJZ340" s="3"/>
      <c r="TKA340" s="3"/>
      <c r="TKB340" s="3"/>
      <c r="TKC340" s="3"/>
      <c r="TKD340" s="3"/>
      <c r="TKE340" s="3"/>
      <c r="TKF340" s="3"/>
      <c r="TKG340" s="3"/>
      <c r="TKH340" s="3"/>
      <c r="TKI340" s="3"/>
      <c r="TKJ340" s="3"/>
      <c r="TKK340" s="3"/>
      <c r="TKL340" s="3"/>
      <c r="TKM340" s="3"/>
      <c r="TKN340" s="3"/>
      <c r="TKO340" s="3"/>
      <c r="TKP340" s="3"/>
      <c r="TKQ340" s="3"/>
      <c r="TKR340" s="3"/>
      <c r="TKS340" s="3"/>
      <c r="TKT340" s="3"/>
      <c r="TKU340" s="3"/>
      <c r="TKV340" s="3"/>
      <c r="TKW340" s="3"/>
      <c r="TKX340" s="3"/>
      <c r="TKY340" s="3"/>
      <c r="TKZ340" s="3"/>
      <c r="TLA340" s="3"/>
      <c r="TLB340" s="3"/>
      <c r="TLC340" s="3"/>
      <c r="TLD340" s="3"/>
      <c r="TLE340" s="3"/>
      <c r="TLF340" s="3"/>
      <c r="TLG340" s="3"/>
      <c r="TLH340" s="3"/>
      <c r="TLI340" s="3"/>
      <c r="TLJ340" s="3"/>
      <c r="TLK340" s="3"/>
      <c r="TLL340" s="3"/>
      <c r="TLM340" s="3"/>
      <c r="TLN340" s="3"/>
      <c r="TLO340" s="3"/>
      <c r="TLP340" s="3"/>
      <c r="TLQ340" s="3"/>
      <c r="TLR340" s="3"/>
      <c r="TLS340" s="3"/>
      <c r="TLT340" s="3"/>
      <c r="TLU340" s="3"/>
      <c r="TLV340" s="3"/>
      <c r="TLW340" s="3"/>
      <c r="TLX340" s="3"/>
      <c r="TLY340" s="3"/>
      <c r="TLZ340" s="3"/>
      <c r="TMA340" s="3"/>
      <c r="TMB340" s="3"/>
      <c r="TMC340" s="3"/>
      <c r="TMD340" s="3"/>
      <c r="TME340" s="3"/>
      <c r="TMF340" s="3"/>
      <c r="TMG340" s="3"/>
      <c r="TMH340" s="3"/>
      <c r="TMI340" s="3"/>
      <c r="TMJ340" s="3"/>
      <c r="TMK340" s="3"/>
      <c r="TML340" s="3"/>
      <c r="TMM340" s="3"/>
      <c r="TMN340" s="3"/>
      <c r="TMO340" s="3"/>
      <c r="TMP340" s="3"/>
      <c r="TMQ340" s="3"/>
      <c r="TMR340" s="3"/>
      <c r="TMS340" s="3"/>
      <c r="TMT340" s="3"/>
      <c r="TMU340" s="3"/>
      <c r="TMV340" s="3"/>
      <c r="TMW340" s="3"/>
      <c r="TMX340" s="3"/>
      <c r="TMY340" s="3"/>
      <c r="TMZ340" s="3"/>
      <c r="TNA340" s="3"/>
      <c r="TNB340" s="3"/>
      <c r="TNC340" s="3"/>
      <c r="TND340" s="3"/>
      <c r="TNE340" s="3"/>
      <c r="TNF340" s="3"/>
      <c r="TNG340" s="3"/>
      <c r="TNH340" s="3"/>
      <c r="TNI340" s="3"/>
      <c r="TNJ340" s="3"/>
      <c r="TNK340" s="3"/>
      <c r="TNL340" s="3"/>
      <c r="TNM340" s="3"/>
      <c r="TNN340" s="3"/>
      <c r="TNO340" s="3"/>
      <c r="TNP340" s="3"/>
      <c r="TNQ340" s="3"/>
      <c r="TNR340" s="3"/>
      <c r="TNS340" s="3"/>
      <c r="TNT340" s="3"/>
      <c r="TNU340" s="3"/>
      <c r="TNV340" s="3"/>
      <c r="TNW340" s="3"/>
      <c r="TNX340" s="3"/>
      <c r="TNY340" s="3"/>
      <c r="TNZ340" s="3"/>
      <c r="TOA340" s="3"/>
      <c r="TOB340" s="3"/>
      <c r="TOC340" s="3"/>
      <c r="TOD340" s="3"/>
      <c r="TOE340" s="3"/>
      <c r="TOF340" s="3"/>
      <c r="TOG340" s="3"/>
      <c r="TOH340" s="3"/>
      <c r="TOI340" s="3"/>
      <c r="TOJ340" s="3"/>
      <c r="TOK340" s="3"/>
      <c r="TOL340" s="3"/>
      <c r="TOM340" s="3"/>
      <c r="TON340" s="3"/>
      <c r="TOO340" s="3"/>
      <c r="TOP340" s="3"/>
      <c r="TOQ340" s="3"/>
      <c r="TOR340" s="3"/>
      <c r="TOS340" s="3"/>
      <c r="TOT340" s="3"/>
      <c r="TOU340" s="3"/>
      <c r="TOV340" s="3"/>
      <c r="TOW340" s="3"/>
      <c r="TOX340" s="3"/>
      <c r="TOY340" s="3"/>
      <c r="TOZ340" s="3"/>
      <c r="TPA340" s="3"/>
      <c r="TPB340" s="3"/>
      <c r="TPC340" s="3"/>
      <c r="TPD340" s="3"/>
      <c r="TPE340" s="3"/>
      <c r="TPF340" s="3"/>
      <c r="TPG340" s="3"/>
      <c r="TPH340" s="3"/>
      <c r="TPI340" s="3"/>
      <c r="TPJ340" s="3"/>
      <c r="TPK340" s="3"/>
      <c r="TPL340" s="3"/>
      <c r="TPM340" s="3"/>
      <c r="TPN340" s="3"/>
      <c r="TPO340" s="3"/>
      <c r="TPP340" s="3"/>
      <c r="TPQ340" s="3"/>
      <c r="TPR340" s="3"/>
      <c r="TPS340" s="3"/>
      <c r="TPT340" s="3"/>
      <c r="TPU340" s="3"/>
      <c r="TPV340" s="3"/>
      <c r="TPW340" s="3"/>
      <c r="TPX340" s="3"/>
      <c r="TPY340" s="3"/>
      <c r="TPZ340" s="3"/>
      <c r="TQA340" s="3"/>
      <c r="TQB340" s="3"/>
      <c r="TQC340" s="3"/>
      <c r="TQD340" s="3"/>
      <c r="TQE340" s="3"/>
      <c r="TQF340" s="3"/>
      <c r="TQG340" s="3"/>
      <c r="TQH340" s="3"/>
      <c r="TQI340" s="3"/>
      <c r="TQJ340" s="3"/>
      <c r="TQK340" s="3"/>
      <c r="TQL340" s="3"/>
      <c r="TQM340" s="3"/>
      <c r="TQN340" s="3"/>
      <c r="TQO340" s="3"/>
      <c r="TQP340" s="3"/>
      <c r="TQQ340" s="3"/>
      <c r="TQR340" s="3"/>
      <c r="TQS340" s="3"/>
      <c r="TQT340" s="3"/>
      <c r="TQU340" s="3"/>
      <c r="TQV340" s="3"/>
      <c r="TQW340" s="3"/>
      <c r="TQX340" s="3"/>
      <c r="TQY340" s="3"/>
      <c r="TQZ340" s="3"/>
      <c r="TRA340" s="3"/>
      <c r="TRB340" s="3"/>
      <c r="TRC340" s="3"/>
      <c r="TRD340" s="3"/>
      <c r="TRE340" s="3"/>
      <c r="TRF340" s="3"/>
      <c r="TRG340" s="3"/>
      <c r="TRH340" s="3"/>
      <c r="TRI340" s="3"/>
      <c r="TRJ340" s="3"/>
      <c r="TRK340" s="3"/>
      <c r="TRL340" s="3"/>
      <c r="TRM340" s="3"/>
      <c r="TRN340" s="3"/>
      <c r="TRO340" s="3"/>
      <c r="TRP340" s="3"/>
      <c r="TRQ340" s="3"/>
      <c r="TRR340" s="3"/>
      <c r="TRS340" s="3"/>
      <c r="TRT340" s="3"/>
      <c r="TRU340" s="3"/>
      <c r="TRV340" s="3"/>
      <c r="TRW340" s="3"/>
      <c r="TRX340" s="3"/>
      <c r="TRY340" s="3"/>
      <c r="TRZ340" s="3"/>
      <c r="TSA340" s="3"/>
      <c r="TSB340" s="3"/>
      <c r="TSC340" s="3"/>
      <c r="TSD340" s="3"/>
      <c r="TSE340" s="3"/>
      <c r="TSF340" s="3"/>
      <c r="TSG340" s="3"/>
      <c r="TSH340" s="3"/>
      <c r="TSI340" s="3"/>
      <c r="TSJ340" s="3"/>
      <c r="TSK340" s="3"/>
      <c r="TSL340" s="3"/>
      <c r="TSM340" s="3"/>
      <c r="TSN340" s="3"/>
      <c r="TSO340" s="3"/>
      <c r="TSP340" s="3"/>
      <c r="TSQ340" s="3"/>
      <c r="TSR340" s="3"/>
      <c r="TSS340" s="3"/>
      <c r="TST340" s="3"/>
      <c r="TSU340" s="3"/>
      <c r="TSV340" s="3"/>
      <c r="TSW340" s="3"/>
      <c r="TSX340" s="3"/>
      <c r="TSY340" s="3"/>
      <c r="TSZ340" s="3"/>
      <c r="TTA340" s="3"/>
      <c r="TTB340" s="3"/>
      <c r="TTC340" s="3"/>
      <c r="TTD340" s="3"/>
      <c r="TTE340" s="3"/>
      <c r="TTF340" s="3"/>
      <c r="TTG340" s="3"/>
      <c r="TTH340" s="3"/>
      <c r="TTI340" s="3"/>
      <c r="TTJ340" s="3"/>
      <c r="TTK340" s="3"/>
      <c r="TTL340" s="3"/>
      <c r="TTM340" s="3"/>
      <c r="TTN340" s="3"/>
      <c r="TTO340" s="3"/>
      <c r="TTP340" s="3"/>
      <c r="TTQ340" s="3"/>
      <c r="TTR340" s="3"/>
      <c r="TTS340" s="3"/>
      <c r="TTT340" s="3"/>
      <c r="TTU340" s="3"/>
      <c r="TTV340" s="3"/>
      <c r="TTW340" s="3"/>
      <c r="TTX340" s="3"/>
      <c r="TTY340" s="3"/>
      <c r="TTZ340" s="3"/>
      <c r="TUA340" s="3"/>
      <c r="TUB340" s="3"/>
      <c r="TUC340" s="3"/>
      <c r="TUD340" s="3"/>
      <c r="TUE340" s="3"/>
      <c r="TUF340" s="3"/>
      <c r="TUG340" s="3"/>
      <c r="TUH340" s="3"/>
      <c r="TUI340" s="3"/>
      <c r="TUJ340" s="3"/>
      <c r="TUK340" s="3"/>
      <c r="TUL340" s="3"/>
      <c r="TUM340" s="3"/>
      <c r="TUN340" s="3"/>
      <c r="TUO340" s="3"/>
      <c r="TUP340" s="3"/>
      <c r="TUQ340" s="3"/>
      <c r="TUR340" s="3"/>
      <c r="TUS340" s="3"/>
      <c r="TUT340" s="3"/>
      <c r="TUU340" s="3"/>
      <c r="TUV340" s="3"/>
      <c r="TUW340" s="3"/>
      <c r="TUX340" s="3"/>
      <c r="TUY340" s="3"/>
      <c r="TUZ340" s="3"/>
      <c r="TVA340" s="3"/>
      <c r="TVB340" s="3"/>
      <c r="TVC340" s="3"/>
      <c r="TVD340" s="3"/>
      <c r="TVE340" s="3"/>
      <c r="TVF340" s="3"/>
      <c r="TVG340" s="3"/>
      <c r="TVH340" s="3"/>
      <c r="TVI340" s="3"/>
      <c r="TVJ340" s="3"/>
      <c r="TVK340" s="3"/>
      <c r="TVL340" s="3"/>
      <c r="TVM340" s="3"/>
      <c r="TVN340" s="3"/>
      <c r="TVO340" s="3"/>
      <c r="TVP340" s="3"/>
      <c r="TVQ340" s="3"/>
      <c r="TVR340" s="3"/>
      <c r="TVS340" s="3"/>
      <c r="TVT340" s="3"/>
      <c r="TVU340" s="3"/>
      <c r="TVV340" s="3"/>
      <c r="TVW340" s="3"/>
      <c r="TVX340" s="3"/>
      <c r="TVY340" s="3"/>
      <c r="TVZ340" s="3"/>
      <c r="TWA340" s="3"/>
      <c r="TWB340" s="3"/>
      <c r="TWC340" s="3"/>
      <c r="TWD340" s="3"/>
      <c r="TWE340" s="3"/>
      <c r="TWF340" s="3"/>
      <c r="TWG340" s="3"/>
      <c r="TWH340" s="3"/>
      <c r="TWI340" s="3"/>
      <c r="TWJ340" s="3"/>
      <c r="TWK340" s="3"/>
      <c r="TWL340" s="3"/>
      <c r="TWM340" s="3"/>
      <c r="TWN340" s="3"/>
      <c r="TWO340" s="3"/>
      <c r="TWP340" s="3"/>
      <c r="TWQ340" s="3"/>
      <c r="TWR340" s="3"/>
      <c r="TWS340" s="3"/>
      <c r="TWT340" s="3"/>
      <c r="TWU340" s="3"/>
      <c r="TWV340" s="3"/>
      <c r="TWW340" s="3"/>
      <c r="TWX340" s="3"/>
      <c r="TWY340" s="3"/>
      <c r="TWZ340" s="3"/>
      <c r="TXA340" s="3"/>
      <c r="TXB340" s="3"/>
      <c r="TXC340" s="3"/>
      <c r="TXD340" s="3"/>
      <c r="TXE340" s="3"/>
      <c r="TXF340" s="3"/>
      <c r="TXG340" s="3"/>
      <c r="TXH340" s="3"/>
      <c r="TXI340" s="3"/>
      <c r="TXJ340" s="3"/>
      <c r="TXK340" s="3"/>
      <c r="TXL340" s="3"/>
      <c r="TXM340" s="3"/>
      <c r="TXN340" s="3"/>
      <c r="TXO340" s="3"/>
      <c r="TXP340" s="3"/>
      <c r="TXQ340" s="3"/>
      <c r="TXR340" s="3"/>
      <c r="TXS340" s="3"/>
      <c r="TXT340" s="3"/>
      <c r="TXU340" s="3"/>
      <c r="TXV340" s="3"/>
      <c r="TXW340" s="3"/>
      <c r="TXX340" s="3"/>
      <c r="TXY340" s="3"/>
      <c r="TXZ340" s="3"/>
      <c r="TYA340" s="3"/>
      <c r="TYB340" s="3"/>
      <c r="TYC340" s="3"/>
      <c r="TYD340" s="3"/>
      <c r="TYE340" s="3"/>
      <c r="TYF340" s="3"/>
      <c r="TYG340" s="3"/>
      <c r="TYH340" s="3"/>
      <c r="TYI340" s="3"/>
      <c r="TYJ340" s="3"/>
      <c r="TYK340" s="3"/>
      <c r="TYL340" s="3"/>
      <c r="TYM340" s="3"/>
      <c r="TYN340" s="3"/>
      <c r="TYO340" s="3"/>
      <c r="TYP340" s="3"/>
      <c r="TYQ340" s="3"/>
      <c r="TYR340" s="3"/>
      <c r="TYS340" s="3"/>
      <c r="TYT340" s="3"/>
      <c r="TYU340" s="3"/>
      <c r="TYV340" s="3"/>
      <c r="TYW340" s="3"/>
      <c r="TYX340" s="3"/>
      <c r="TYY340" s="3"/>
      <c r="TYZ340" s="3"/>
      <c r="TZA340" s="3"/>
      <c r="TZB340" s="3"/>
      <c r="TZC340" s="3"/>
      <c r="TZD340" s="3"/>
      <c r="TZE340" s="3"/>
      <c r="TZF340" s="3"/>
      <c r="TZG340" s="3"/>
      <c r="TZH340" s="3"/>
      <c r="TZI340" s="3"/>
      <c r="TZJ340" s="3"/>
      <c r="TZK340" s="3"/>
      <c r="TZL340" s="3"/>
      <c r="TZM340" s="3"/>
      <c r="TZN340" s="3"/>
      <c r="TZO340" s="3"/>
      <c r="TZP340" s="3"/>
      <c r="TZQ340" s="3"/>
      <c r="TZR340" s="3"/>
      <c r="TZS340" s="3"/>
      <c r="TZT340" s="3"/>
      <c r="TZU340" s="3"/>
      <c r="TZV340" s="3"/>
      <c r="TZW340" s="3"/>
      <c r="TZX340" s="3"/>
      <c r="TZY340" s="3"/>
      <c r="TZZ340" s="3"/>
      <c r="UAA340" s="3"/>
      <c r="UAB340" s="3"/>
      <c r="UAC340" s="3"/>
      <c r="UAD340" s="3"/>
      <c r="UAE340" s="3"/>
      <c r="UAF340" s="3"/>
      <c r="UAG340" s="3"/>
      <c r="UAH340" s="3"/>
      <c r="UAI340" s="3"/>
      <c r="UAJ340" s="3"/>
      <c r="UAK340" s="3"/>
      <c r="UAL340" s="3"/>
      <c r="UAM340" s="3"/>
      <c r="UAN340" s="3"/>
      <c r="UAO340" s="3"/>
      <c r="UAP340" s="3"/>
      <c r="UAQ340" s="3"/>
      <c r="UAR340" s="3"/>
      <c r="UAS340" s="3"/>
      <c r="UAT340" s="3"/>
      <c r="UAU340" s="3"/>
      <c r="UAV340" s="3"/>
      <c r="UAW340" s="3"/>
      <c r="UAX340" s="3"/>
      <c r="UAY340" s="3"/>
      <c r="UAZ340" s="3"/>
      <c r="UBA340" s="3"/>
      <c r="UBB340" s="3"/>
      <c r="UBC340" s="3"/>
      <c r="UBD340" s="3"/>
      <c r="UBE340" s="3"/>
      <c r="UBF340" s="3"/>
      <c r="UBG340" s="3"/>
      <c r="UBH340" s="3"/>
      <c r="UBI340" s="3"/>
      <c r="UBJ340" s="3"/>
      <c r="UBK340" s="3"/>
      <c r="UBL340" s="3"/>
      <c r="UBM340" s="3"/>
      <c r="UBN340" s="3"/>
      <c r="UBO340" s="3"/>
      <c r="UBP340" s="3"/>
      <c r="UBQ340" s="3"/>
      <c r="UBR340" s="3"/>
      <c r="UBS340" s="3"/>
      <c r="UBT340" s="3"/>
      <c r="UBU340" s="3"/>
      <c r="UBV340" s="3"/>
      <c r="UBW340" s="3"/>
      <c r="UBX340" s="3"/>
      <c r="UBY340" s="3"/>
      <c r="UBZ340" s="3"/>
      <c r="UCA340" s="3"/>
      <c r="UCB340" s="3"/>
      <c r="UCC340" s="3"/>
      <c r="UCD340" s="3"/>
      <c r="UCE340" s="3"/>
      <c r="UCF340" s="3"/>
      <c r="UCG340" s="3"/>
      <c r="UCH340" s="3"/>
      <c r="UCI340" s="3"/>
      <c r="UCJ340" s="3"/>
      <c r="UCK340" s="3"/>
      <c r="UCL340" s="3"/>
      <c r="UCM340" s="3"/>
      <c r="UCN340" s="3"/>
      <c r="UCO340" s="3"/>
      <c r="UCP340" s="3"/>
      <c r="UCQ340" s="3"/>
      <c r="UCR340" s="3"/>
      <c r="UCS340" s="3"/>
      <c r="UCT340" s="3"/>
      <c r="UCU340" s="3"/>
      <c r="UCV340" s="3"/>
      <c r="UCW340" s="3"/>
      <c r="UCX340" s="3"/>
      <c r="UCY340" s="3"/>
      <c r="UCZ340" s="3"/>
      <c r="UDA340" s="3"/>
      <c r="UDB340" s="3"/>
      <c r="UDC340" s="3"/>
      <c r="UDD340" s="3"/>
      <c r="UDE340" s="3"/>
      <c r="UDF340" s="3"/>
      <c r="UDG340" s="3"/>
      <c r="UDH340" s="3"/>
      <c r="UDI340" s="3"/>
      <c r="UDJ340" s="3"/>
      <c r="UDK340" s="3"/>
      <c r="UDL340" s="3"/>
      <c r="UDM340" s="3"/>
      <c r="UDN340" s="3"/>
      <c r="UDO340" s="3"/>
      <c r="UDP340" s="3"/>
      <c r="UDQ340" s="3"/>
      <c r="UDR340" s="3"/>
      <c r="UDS340" s="3"/>
      <c r="UDT340" s="3"/>
      <c r="UDU340" s="3"/>
      <c r="UDV340" s="3"/>
      <c r="UDW340" s="3"/>
      <c r="UDX340" s="3"/>
      <c r="UDY340" s="3"/>
      <c r="UDZ340" s="3"/>
      <c r="UEA340" s="3"/>
      <c r="UEB340" s="3"/>
      <c r="UEC340" s="3"/>
      <c r="UED340" s="3"/>
      <c r="UEE340" s="3"/>
      <c r="UEF340" s="3"/>
      <c r="UEG340" s="3"/>
      <c r="UEH340" s="3"/>
      <c r="UEI340" s="3"/>
      <c r="UEJ340" s="3"/>
      <c r="UEK340" s="3"/>
      <c r="UEL340" s="3"/>
      <c r="UEM340" s="3"/>
      <c r="UEN340" s="3"/>
      <c r="UEO340" s="3"/>
      <c r="UEP340" s="3"/>
      <c r="UEQ340" s="3"/>
      <c r="UER340" s="3"/>
      <c r="UES340" s="3"/>
      <c r="UET340" s="3"/>
      <c r="UEU340" s="3"/>
      <c r="UEV340" s="3"/>
      <c r="UEW340" s="3"/>
      <c r="UEX340" s="3"/>
      <c r="UEY340" s="3"/>
      <c r="UEZ340" s="3"/>
      <c r="UFA340" s="3"/>
      <c r="UFB340" s="3"/>
      <c r="UFC340" s="3"/>
      <c r="UFD340" s="3"/>
      <c r="UFE340" s="3"/>
      <c r="UFF340" s="3"/>
      <c r="UFG340" s="3"/>
      <c r="UFH340" s="3"/>
      <c r="UFI340" s="3"/>
      <c r="UFJ340" s="3"/>
      <c r="UFK340" s="3"/>
      <c r="UFL340" s="3"/>
      <c r="UFM340" s="3"/>
      <c r="UFN340" s="3"/>
      <c r="UFO340" s="3"/>
      <c r="UFP340" s="3"/>
      <c r="UFQ340" s="3"/>
      <c r="UFR340" s="3"/>
      <c r="UFS340" s="3"/>
      <c r="UFT340" s="3"/>
      <c r="UFU340" s="3"/>
      <c r="UFV340" s="3"/>
      <c r="UFW340" s="3"/>
      <c r="UFX340" s="3"/>
      <c r="UFY340" s="3"/>
      <c r="UFZ340" s="3"/>
      <c r="UGA340" s="3"/>
      <c r="UGB340" s="3"/>
      <c r="UGC340" s="3"/>
      <c r="UGD340" s="3"/>
      <c r="UGE340" s="3"/>
      <c r="UGF340" s="3"/>
      <c r="UGG340" s="3"/>
      <c r="UGH340" s="3"/>
      <c r="UGI340" s="3"/>
      <c r="UGJ340" s="3"/>
      <c r="UGK340" s="3"/>
      <c r="UGL340" s="3"/>
      <c r="UGM340" s="3"/>
      <c r="UGN340" s="3"/>
      <c r="UGO340" s="3"/>
      <c r="UGP340" s="3"/>
      <c r="UGQ340" s="3"/>
      <c r="UGR340" s="3"/>
      <c r="UGS340" s="3"/>
      <c r="UGT340" s="3"/>
      <c r="UGU340" s="3"/>
      <c r="UGV340" s="3"/>
      <c r="UGW340" s="3"/>
      <c r="UGX340" s="3"/>
      <c r="UGY340" s="3"/>
      <c r="UGZ340" s="3"/>
      <c r="UHA340" s="3"/>
      <c r="UHB340" s="3"/>
      <c r="UHC340" s="3"/>
      <c r="UHD340" s="3"/>
      <c r="UHE340" s="3"/>
      <c r="UHF340" s="3"/>
      <c r="UHG340" s="3"/>
      <c r="UHH340" s="3"/>
      <c r="UHI340" s="3"/>
      <c r="UHJ340" s="3"/>
      <c r="UHK340" s="3"/>
      <c r="UHL340" s="3"/>
      <c r="UHM340" s="3"/>
      <c r="UHN340" s="3"/>
      <c r="UHO340" s="3"/>
      <c r="UHP340" s="3"/>
      <c r="UHQ340" s="3"/>
      <c r="UHR340" s="3"/>
      <c r="UHS340" s="3"/>
      <c r="UHT340" s="3"/>
      <c r="UHU340" s="3"/>
      <c r="UHV340" s="3"/>
      <c r="UHW340" s="3"/>
      <c r="UHX340" s="3"/>
      <c r="UHY340" s="3"/>
      <c r="UHZ340" s="3"/>
      <c r="UIA340" s="3"/>
      <c r="UIB340" s="3"/>
      <c r="UIC340" s="3"/>
      <c r="UID340" s="3"/>
      <c r="UIE340" s="3"/>
      <c r="UIF340" s="3"/>
      <c r="UIG340" s="3"/>
      <c r="UIH340" s="3"/>
      <c r="UII340" s="3"/>
      <c r="UIJ340" s="3"/>
      <c r="UIK340" s="3"/>
      <c r="UIL340" s="3"/>
      <c r="UIM340" s="3"/>
      <c r="UIN340" s="3"/>
      <c r="UIO340" s="3"/>
      <c r="UIP340" s="3"/>
      <c r="UIQ340" s="3"/>
      <c r="UIR340" s="3"/>
      <c r="UIS340" s="3"/>
      <c r="UIT340" s="3"/>
      <c r="UIU340" s="3"/>
      <c r="UIV340" s="3"/>
      <c r="UIW340" s="3"/>
      <c r="UIX340" s="3"/>
      <c r="UIY340" s="3"/>
      <c r="UIZ340" s="3"/>
      <c r="UJA340" s="3"/>
      <c r="UJB340" s="3"/>
      <c r="UJC340" s="3"/>
      <c r="UJD340" s="3"/>
      <c r="UJE340" s="3"/>
      <c r="UJF340" s="3"/>
      <c r="UJG340" s="3"/>
      <c r="UJH340" s="3"/>
      <c r="UJI340" s="3"/>
      <c r="UJJ340" s="3"/>
      <c r="UJK340" s="3"/>
      <c r="UJL340" s="3"/>
      <c r="UJM340" s="3"/>
      <c r="UJN340" s="3"/>
      <c r="UJO340" s="3"/>
      <c r="UJP340" s="3"/>
      <c r="UJQ340" s="3"/>
      <c r="UJR340" s="3"/>
      <c r="UJS340" s="3"/>
      <c r="UJT340" s="3"/>
      <c r="UJU340" s="3"/>
      <c r="UJV340" s="3"/>
      <c r="UJW340" s="3"/>
      <c r="UJX340" s="3"/>
      <c r="UJY340" s="3"/>
      <c r="UJZ340" s="3"/>
      <c r="UKA340" s="3"/>
      <c r="UKB340" s="3"/>
      <c r="UKC340" s="3"/>
      <c r="UKD340" s="3"/>
      <c r="UKE340" s="3"/>
      <c r="UKF340" s="3"/>
      <c r="UKG340" s="3"/>
      <c r="UKH340" s="3"/>
      <c r="UKI340" s="3"/>
      <c r="UKJ340" s="3"/>
      <c r="UKK340" s="3"/>
      <c r="UKL340" s="3"/>
      <c r="UKM340" s="3"/>
      <c r="UKN340" s="3"/>
      <c r="UKO340" s="3"/>
      <c r="UKP340" s="3"/>
      <c r="UKQ340" s="3"/>
      <c r="UKR340" s="3"/>
      <c r="UKS340" s="3"/>
      <c r="UKT340" s="3"/>
      <c r="UKU340" s="3"/>
      <c r="UKV340" s="3"/>
      <c r="UKW340" s="3"/>
      <c r="UKX340" s="3"/>
      <c r="UKY340" s="3"/>
      <c r="UKZ340" s="3"/>
      <c r="ULA340" s="3"/>
      <c r="ULB340" s="3"/>
      <c r="ULC340" s="3"/>
      <c r="ULD340" s="3"/>
      <c r="ULE340" s="3"/>
      <c r="ULF340" s="3"/>
      <c r="ULG340" s="3"/>
      <c r="ULH340" s="3"/>
      <c r="ULI340" s="3"/>
      <c r="ULJ340" s="3"/>
      <c r="ULK340" s="3"/>
      <c r="ULL340" s="3"/>
      <c r="ULM340" s="3"/>
      <c r="ULN340" s="3"/>
      <c r="ULO340" s="3"/>
      <c r="ULP340" s="3"/>
      <c r="ULQ340" s="3"/>
      <c r="ULR340" s="3"/>
      <c r="ULS340" s="3"/>
      <c r="ULT340" s="3"/>
      <c r="ULU340" s="3"/>
      <c r="ULV340" s="3"/>
      <c r="ULW340" s="3"/>
      <c r="ULX340" s="3"/>
      <c r="ULY340" s="3"/>
      <c r="ULZ340" s="3"/>
      <c r="UMA340" s="3"/>
      <c r="UMB340" s="3"/>
      <c r="UMC340" s="3"/>
      <c r="UMD340" s="3"/>
      <c r="UME340" s="3"/>
      <c r="UMF340" s="3"/>
      <c r="UMG340" s="3"/>
      <c r="UMH340" s="3"/>
      <c r="UMI340" s="3"/>
      <c r="UMJ340" s="3"/>
      <c r="UMK340" s="3"/>
      <c r="UML340" s="3"/>
      <c r="UMM340" s="3"/>
      <c r="UMN340" s="3"/>
      <c r="UMO340" s="3"/>
      <c r="UMP340" s="3"/>
      <c r="UMQ340" s="3"/>
      <c r="UMR340" s="3"/>
      <c r="UMS340" s="3"/>
      <c r="UMT340" s="3"/>
      <c r="UMU340" s="3"/>
      <c r="UMV340" s="3"/>
      <c r="UMW340" s="3"/>
      <c r="UMX340" s="3"/>
      <c r="UMY340" s="3"/>
      <c r="UMZ340" s="3"/>
      <c r="UNA340" s="3"/>
      <c r="UNB340" s="3"/>
      <c r="UNC340" s="3"/>
      <c r="UND340" s="3"/>
      <c r="UNE340" s="3"/>
      <c r="UNF340" s="3"/>
      <c r="UNG340" s="3"/>
      <c r="UNH340" s="3"/>
      <c r="UNI340" s="3"/>
      <c r="UNJ340" s="3"/>
      <c r="UNK340" s="3"/>
      <c r="UNL340" s="3"/>
      <c r="UNM340" s="3"/>
      <c r="UNN340" s="3"/>
      <c r="UNO340" s="3"/>
      <c r="UNP340" s="3"/>
      <c r="UNQ340" s="3"/>
      <c r="UNR340" s="3"/>
      <c r="UNS340" s="3"/>
      <c r="UNT340" s="3"/>
      <c r="UNU340" s="3"/>
      <c r="UNV340" s="3"/>
      <c r="UNW340" s="3"/>
      <c r="UNX340" s="3"/>
      <c r="UNY340" s="3"/>
      <c r="UNZ340" s="3"/>
      <c r="UOA340" s="3"/>
      <c r="UOB340" s="3"/>
      <c r="UOC340" s="3"/>
      <c r="UOD340" s="3"/>
      <c r="UOE340" s="3"/>
      <c r="UOF340" s="3"/>
      <c r="UOG340" s="3"/>
      <c r="UOH340" s="3"/>
      <c r="UOI340" s="3"/>
      <c r="UOJ340" s="3"/>
      <c r="UOK340" s="3"/>
      <c r="UOL340" s="3"/>
      <c r="UOM340" s="3"/>
      <c r="UON340" s="3"/>
      <c r="UOO340" s="3"/>
      <c r="UOP340" s="3"/>
      <c r="UOQ340" s="3"/>
      <c r="UOR340" s="3"/>
      <c r="UOS340" s="3"/>
      <c r="UOT340" s="3"/>
      <c r="UOU340" s="3"/>
      <c r="UOV340" s="3"/>
      <c r="UOW340" s="3"/>
      <c r="UOX340" s="3"/>
      <c r="UOY340" s="3"/>
      <c r="UOZ340" s="3"/>
      <c r="UPA340" s="3"/>
      <c r="UPB340" s="3"/>
      <c r="UPC340" s="3"/>
      <c r="UPD340" s="3"/>
      <c r="UPE340" s="3"/>
      <c r="UPF340" s="3"/>
      <c r="UPG340" s="3"/>
      <c r="UPH340" s="3"/>
      <c r="UPI340" s="3"/>
      <c r="UPJ340" s="3"/>
      <c r="UPK340" s="3"/>
      <c r="UPL340" s="3"/>
      <c r="UPM340" s="3"/>
      <c r="UPN340" s="3"/>
      <c r="UPO340" s="3"/>
      <c r="UPP340" s="3"/>
      <c r="UPQ340" s="3"/>
      <c r="UPR340" s="3"/>
      <c r="UPS340" s="3"/>
      <c r="UPT340" s="3"/>
      <c r="UPU340" s="3"/>
      <c r="UPV340" s="3"/>
      <c r="UPW340" s="3"/>
      <c r="UPX340" s="3"/>
      <c r="UPY340" s="3"/>
      <c r="UPZ340" s="3"/>
      <c r="UQA340" s="3"/>
      <c r="UQB340" s="3"/>
      <c r="UQC340" s="3"/>
      <c r="UQD340" s="3"/>
      <c r="UQE340" s="3"/>
      <c r="UQF340" s="3"/>
      <c r="UQG340" s="3"/>
      <c r="UQH340" s="3"/>
      <c r="UQI340" s="3"/>
      <c r="UQJ340" s="3"/>
      <c r="UQK340" s="3"/>
      <c r="UQL340" s="3"/>
      <c r="UQM340" s="3"/>
      <c r="UQN340" s="3"/>
      <c r="UQO340" s="3"/>
      <c r="UQP340" s="3"/>
      <c r="UQQ340" s="3"/>
      <c r="UQR340" s="3"/>
      <c r="UQS340" s="3"/>
      <c r="UQT340" s="3"/>
      <c r="UQU340" s="3"/>
      <c r="UQV340" s="3"/>
      <c r="UQW340" s="3"/>
      <c r="UQX340" s="3"/>
      <c r="UQY340" s="3"/>
      <c r="UQZ340" s="3"/>
      <c r="URA340" s="3"/>
      <c r="URB340" s="3"/>
      <c r="URC340" s="3"/>
      <c r="URD340" s="3"/>
      <c r="URE340" s="3"/>
      <c r="URF340" s="3"/>
      <c r="URG340" s="3"/>
      <c r="URH340" s="3"/>
      <c r="URI340" s="3"/>
      <c r="URJ340" s="3"/>
      <c r="URK340" s="3"/>
      <c r="URL340" s="3"/>
      <c r="URM340" s="3"/>
      <c r="URN340" s="3"/>
      <c r="URO340" s="3"/>
      <c r="URP340" s="3"/>
      <c r="URQ340" s="3"/>
      <c r="URR340" s="3"/>
      <c r="URS340" s="3"/>
      <c r="URT340" s="3"/>
      <c r="URU340" s="3"/>
      <c r="URV340" s="3"/>
      <c r="URW340" s="3"/>
      <c r="URX340" s="3"/>
      <c r="URY340" s="3"/>
      <c r="URZ340" s="3"/>
      <c r="USA340" s="3"/>
      <c r="USB340" s="3"/>
      <c r="USC340" s="3"/>
      <c r="USD340" s="3"/>
      <c r="USE340" s="3"/>
      <c r="USF340" s="3"/>
      <c r="USG340" s="3"/>
      <c r="USH340" s="3"/>
      <c r="USI340" s="3"/>
      <c r="USJ340" s="3"/>
      <c r="USK340" s="3"/>
      <c r="USL340" s="3"/>
      <c r="USM340" s="3"/>
      <c r="USN340" s="3"/>
      <c r="USO340" s="3"/>
      <c r="USP340" s="3"/>
      <c r="USQ340" s="3"/>
      <c r="USR340" s="3"/>
      <c r="USS340" s="3"/>
      <c r="UST340" s="3"/>
      <c r="USU340" s="3"/>
      <c r="USV340" s="3"/>
      <c r="USW340" s="3"/>
      <c r="USX340" s="3"/>
      <c r="USY340" s="3"/>
      <c r="USZ340" s="3"/>
      <c r="UTA340" s="3"/>
      <c r="UTB340" s="3"/>
      <c r="UTC340" s="3"/>
      <c r="UTD340" s="3"/>
      <c r="UTE340" s="3"/>
      <c r="UTF340" s="3"/>
      <c r="UTG340" s="3"/>
      <c r="UTH340" s="3"/>
      <c r="UTI340" s="3"/>
      <c r="UTJ340" s="3"/>
      <c r="UTK340" s="3"/>
      <c r="UTL340" s="3"/>
      <c r="UTM340" s="3"/>
      <c r="UTN340" s="3"/>
      <c r="UTO340" s="3"/>
      <c r="UTP340" s="3"/>
      <c r="UTQ340" s="3"/>
      <c r="UTR340" s="3"/>
      <c r="UTS340" s="3"/>
      <c r="UTT340" s="3"/>
      <c r="UTU340" s="3"/>
      <c r="UTV340" s="3"/>
      <c r="UTW340" s="3"/>
      <c r="UTX340" s="3"/>
      <c r="UTY340" s="3"/>
      <c r="UTZ340" s="3"/>
      <c r="UUA340" s="3"/>
      <c r="UUB340" s="3"/>
      <c r="UUC340" s="3"/>
      <c r="UUD340" s="3"/>
      <c r="UUE340" s="3"/>
      <c r="UUF340" s="3"/>
      <c r="UUG340" s="3"/>
      <c r="UUH340" s="3"/>
      <c r="UUI340" s="3"/>
      <c r="UUJ340" s="3"/>
      <c r="UUK340" s="3"/>
      <c r="UUL340" s="3"/>
      <c r="UUM340" s="3"/>
      <c r="UUN340" s="3"/>
      <c r="UUO340" s="3"/>
      <c r="UUP340" s="3"/>
      <c r="UUQ340" s="3"/>
      <c r="UUR340" s="3"/>
      <c r="UUS340" s="3"/>
      <c r="UUT340" s="3"/>
      <c r="UUU340" s="3"/>
      <c r="UUV340" s="3"/>
      <c r="UUW340" s="3"/>
      <c r="UUX340" s="3"/>
      <c r="UUY340" s="3"/>
      <c r="UUZ340" s="3"/>
      <c r="UVA340" s="3"/>
      <c r="UVB340" s="3"/>
      <c r="UVC340" s="3"/>
      <c r="UVD340" s="3"/>
      <c r="UVE340" s="3"/>
      <c r="UVF340" s="3"/>
      <c r="UVG340" s="3"/>
      <c r="UVH340" s="3"/>
      <c r="UVI340" s="3"/>
      <c r="UVJ340" s="3"/>
      <c r="UVK340" s="3"/>
      <c r="UVL340" s="3"/>
      <c r="UVM340" s="3"/>
      <c r="UVN340" s="3"/>
      <c r="UVO340" s="3"/>
      <c r="UVP340" s="3"/>
      <c r="UVQ340" s="3"/>
      <c r="UVR340" s="3"/>
      <c r="UVS340" s="3"/>
      <c r="UVT340" s="3"/>
      <c r="UVU340" s="3"/>
      <c r="UVV340" s="3"/>
      <c r="UVW340" s="3"/>
      <c r="UVX340" s="3"/>
      <c r="UVY340" s="3"/>
      <c r="UVZ340" s="3"/>
      <c r="UWA340" s="3"/>
      <c r="UWB340" s="3"/>
      <c r="UWC340" s="3"/>
      <c r="UWD340" s="3"/>
      <c r="UWE340" s="3"/>
      <c r="UWF340" s="3"/>
      <c r="UWG340" s="3"/>
      <c r="UWH340" s="3"/>
      <c r="UWI340" s="3"/>
      <c r="UWJ340" s="3"/>
      <c r="UWK340" s="3"/>
      <c r="UWL340" s="3"/>
      <c r="UWM340" s="3"/>
      <c r="UWN340" s="3"/>
      <c r="UWO340" s="3"/>
      <c r="UWP340" s="3"/>
      <c r="UWQ340" s="3"/>
      <c r="UWR340" s="3"/>
      <c r="UWS340" s="3"/>
      <c r="UWT340" s="3"/>
      <c r="UWU340" s="3"/>
      <c r="UWV340" s="3"/>
      <c r="UWW340" s="3"/>
      <c r="UWX340" s="3"/>
      <c r="UWY340" s="3"/>
      <c r="UWZ340" s="3"/>
      <c r="UXA340" s="3"/>
      <c r="UXB340" s="3"/>
      <c r="UXC340" s="3"/>
      <c r="UXD340" s="3"/>
      <c r="UXE340" s="3"/>
      <c r="UXF340" s="3"/>
      <c r="UXG340" s="3"/>
      <c r="UXH340" s="3"/>
      <c r="UXI340" s="3"/>
      <c r="UXJ340" s="3"/>
      <c r="UXK340" s="3"/>
      <c r="UXL340" s="3"/>
      <c r="UXM340" s="3"/>
      <c r="UXN340" s="3"/>
      <c r="UXO340" s="3"/>
      <c r="UXP340" s="3"/>
      <c r="UXQ340" s="3"/>
      <c r="UXR340" s="3"/>
      <c r="UXS340" s="3"/>
      <c r="UXT340" s="3"/>
      <c r="UXU340" s="3"/>
      <c r="UXV340" s="3"/>
      <c r="UXW340" s="3"/>
      <c r="UXX340" s="3"/>
      <c r="UXY340" s="3"/>
      <c r="UXZ340" s="3"/>
      <c r="UYA340" s="3"/>
      <c r="UYB340" s="3"/>
      <c r="UYC340" s="3"/>
      <c r="UYD340" s="3"/>
      <c r="UYE340" s="3"/>
      <c r="UYF340" s="3"/>
      <c r="UYG340" s="3"/>
      <c r="UYH340" s="3"/>
      <c r="UYI340" s="3"/>
      <c r="UYJ340" s="3"/>
      <c r="UYK340" s="3"/>
      <c r="UYL340" s="3"/>
      <c r="UYM340" s="3"/>
      <c r="UYN340" s="3"/>
      <c r="UYO340" s="3"/>
      <c r="UYP340" s="3"/>
      <c r="UYQ340" s="3"/>
      <c r="UYR340" s="3"/>
      <c r="UYS340" s="3"/>
      <c r="UYT340" s="3"/>
      <c r="UYU340" s="3"/>
      <c r="UYV340" s="3"/>
      <c r="UYW340" s="3"/>
      <c r="UYX340" s="3"/>
      <c r="UYY340" s="3"/>
      <c r="UYZ340" s="3"/>
      <c r="UZA340" s="3"/>
      <c r="UZB340" s="3"/>
      <c r="UZC340" s="3"/>
      <c r="UZD340" s="3"/>
      <c r="UZE340" s="3"/>
      <c r="UZF340" s="3"/>
      <c r="UZG340" s="3"/>
      <c r="UZH340" s="3"/>
      <c r="UZI340" s="3"/>
      <c r="UZJ340" s="3"/>
      <c r="UZK340" s="3"/>
      <c r="UZL340" s="3"/>
      <c r="UZM340" s="3"/>
      <c r="UZN340" s="3"/>
      <c r="UZO340" s="3"/>
      <c r="UZP340" s="3"/>
      <c r="UZQ340" s="3"/>
      <c r="UZR340" s="3"/>
      <c r="UZS340" s="3"/>
      <c r="UZT340" s="3"/>
      <c r="UZU340" s="3"/>
      <c r="UZV340" s="3"/>
      <c r="UZW340" s="3"/>
      <c r="UZX340" s="3"/>
      <c r="UZY340" s="3"/>
      <c r="UZZ340" s="3"/>
      <c r="VAA340" s="3"/>
      <c r="VAB340" s="3"/>
      <c r="VAC340" s="3"/>
      <c r="VAD340" s="3"/>
      <c r="VAE340" s="3"/>
      <c r="VAF340" s="3"/>
      <c r="VAG340" s="3"/>
      <c r="VAH340" s="3"/>
      <c r="VAI340" s="3"/>
      <c r="VAJ340" s="3"/>
      <c r="VAK340" s="3"/>
      <c r="VAL340" s="3"/>
      <c r="VAM340" s="3"/>
      <c r="VAN340" s="3"/>
      <c r="VAO340" s="3"/>
      <c r="VAP340" s="3"/>
      <c r="VAQ340" s="3"/>
      <c r="VAR340" s="3"/>
      <c r="VAS340" s="3"/>
      <c r="VAT340" s="3"/>
      <c r="VAU340" s="3"/>
      <c r="VAV340" s="3"/>
      <c r="VAW340" s="3"/>
      <c r="VAX340" s="3"/>
      <c r="VAY340" s="3"/>
      <c r="VAZ340" s="3"/>
      <c r="VBA340" s="3"/>
      <c r="VBB340" s="3"/>
      <c r="VBC340" s="3"/>
      <c r="VBD340" s="3"/>
      <c r="VBE340" s="3"/>
      <c r="VBF340" s="3"/>
      <c r="VBG340" s="3"/>
      <c r="VBH340" s="3"/>
      <c r="VBI340" s="3"/>
      <c r="VBJ340" s="3"/>
      <c r="VBK340" s="3"/>
      <c r="VBL340" s="3"/>
      <c r="VBM340" s="3"/>
      <c r="VBN340" s="3"/>
      <c r="VBO340" s="3"/>
      <c r="VBP340" s="3"/>
      <c r="VBQ340" s="3"/>
      <c r="VBR340" s="3"/>
      <c r="VBS340" s="3"/>
      <c r="VBT340" s="3"/>
      <c r="VBU340" s="3"/>
      <c r="VBV340" s="3"/>
      <c r="VBW340" s="3"/>
      <c r="VBX340" s="3"/>
      <c r="VBY340" s="3"/>
      <c r="VBZ340" s="3"/>
      <c r="VCA340" s="3"/>
      <c r="VCB340" s="3"/>
      <c r="VCC340" s="3"/>
      <c r="VCD340" s="3"/>
      <c r="VCE340" s="3"/>
      <c r="VCF340" s="3"/>
      <c r="VCG340" s="3"/>
      <c r="VCH340" s="3"/>
      <c r="VCI340" s="3"/>
      <c r="VCJ340" s="3"/>
      <c r="VCK340" s="3"/>
      <c r="VCL340" s="3"/>
      <c r="VCM340" s="3"/>
      <c r="VCN340" s="3"/>
      <c r="VCO340" s="3"/>
      <c r="VCP340" s="3"/>
      <c r="VCQ340" s="3"/>
      <c r="VCR340" s="3"/>
      <c r="VCS340" s="3"/>
      <c r="VCT340" s="3"/>
      <c r="VCU340" s="3"/>
      <c r="VCV340" s="3"/>
      <c r="VCW340" s="3"/>
      <c r="VCX340" s="3"/>
      <c r="VCY340" s="3"/>
      <c r="VCZ340" s="3"/>
      <c r="VDA340" s="3"/>
      <c r="VDB340" s="3"/>
      <c r="VDC340" s="3"/>
      <c r="VDD340" s="3"/>
      <c r="VDE340" s="3"/>
      <c r="VDF340" s="3"/>
      <c r="VDG340" s="3"/>
      <c r="VDH340" s="3"/>
      <c r="VDI340" s="3"/>
      <c r="VDJ340" s="3"/>
      <c r="VDK340" s="3"/>
      <c r="VDL340" s="3"/>
      <c r="VDM340" s="3"/>
      <c r="VDN340" s="3"/>
      <c r="VDO340" s="3"/>
      <c r="VDP340" s="3"/>
      <c r="VDQ340" s="3"/>
      <c r="VDR340" s="3"/>
      <c r="VDS340" s="3"/>
      <c r="VDT340" s="3"/>
      <c r="VDU340" s="3"/>
      <c r="VDV340" s="3"/>
      <c r="VDW340" s="3"/>
      <c r="VDX340" s="3"/>
      <c r="VDY340" s="3"/>
      <c r="VDZ340" s="3"/>
      <c r="VEA340" s="3"/>
      <c r="VEB340" s="3"/>
      <c r="VEC340" s="3"/>
      <c r="VED340" s="3"/>
      <c r="VEE340" s="3"/>
      <c r="VEF340" s="3"/>
      <c r="VEG340" s="3"/>
      <c r="VEH340" s="3"/>
      <c r="VEI340" s="3"/>
      <c r="VEJ340" s="3"/>
      <c r="VEK340" s="3"/>
      <c r="VEL340" s="3"/>
      <c r="VEM340" s="3"/>
      <c r="VEN340" s="3"/>
      <c r="VEO340" s="3"/>
      <c r="VEP340" s="3"/>
      <c r="VEQ340" s="3"/>
      <c r="VER340" s="3"/>
      <c r="VES340" s="3"/>
      <c r="VET340" s="3"/>
      <c r="VEU340" s="3"/>
      <c r="VEV340" s="3"/>
      <c r="VEW340" s="3"/>
      <c r="VEX340" s="3"/>
      <c r="VEY340" s="3"/>
      <c r="VEZ340" s="3"/>
      <c r="VFA340" s="3"/>
      <c r="VFB340" s="3"/>
      <c r="VFC340" s="3"/>
      <c r="VFD340" s="3"/>
      <c r="VFE340" s="3"/>
      <c r="VFF340" s="3"/>
      <c r="VFG340" s="3"/>
      <c r="VFH340" s="3"/>
      <c r="VFI340" s="3"/>
      <c r="VFJ340" s="3"/>
      <c r="VFK340" s="3"/>
      <c r="VFL340" s="3"/>
      <c r="VFM340" s="3"/>
      <c r="VFN340" s="3"/>
      <c r="VFO340" s="3"/>
      <c r="VFP340" s="3"/>
      <c r="VFQ340" s="3"/>
      <c r="VFR340" s="3"/>
      <c r="VFS340" s="3"/>
      <c r="VFT340" s="3"/>
      <c r="VFU340" s="3"/>
      <c r="VFV340" s="3"/>
      <c r="VFW340" s="3"/>
      <c r="VFX340" s="3"/>
      <c r="VFY340" s="3"/>
      <c r="VFZ340" s="3"/>
      <c r="VGA340" s="3"/>
      <c r="VGB340" s="3"/>
      <c r="VGC340" s="3"/>
      <c r="VGD340" s="3"/>
      <c r="VGE340" s="3"/>
      <c r="VGF340" s="3"/>
      <c r="VGG340" s="3"/>
      <c r="VGH340" s="3"/>
      <c r="VGI340" s="3"/>
      <c r="VGJ340" s="3"/>
      <c r="VGK340" s="3"/>
      <c r="VGL340" s="3"/>
      <c r="VGM340" s="3"/>
      <c r="VGN340" s="3"/>
      <c r="VGO340" s="3"/>
      <c r="VGP340" s="3"/>
      <c r="VGQ340" s="3"/>
      <c r="VGR340" s="3"/>
      <c r="VGS340" s="3"/>
      <c r="VGT340" s="3"/>
      <c r="VGU340" s="3"/>
      <c r="VGV340" s="3"/>
      <c r="VGW340" s="3"/>
      <c r="VGX340" s="3"/>
      <c r="VGY340" s="3"/>
      <c r="VGZ340" s="3"/>
      <c r="VHA340" s="3"/>
      <c r="VHB340" s="3"/>
      <c r="VHC340" s="3"/>
      <c r="VHD340" s="3"/>
      <c r="VHE340" s="3"/>
      <c r="VHF340" s="3"/>
      <c r="VHG340" s="3"/>
      <c r="VHH340" s="3"/>
      <c r="VHI340" s="3"/>
      <c r="VHJ340" s="3"/>
      <c r="VHK340" s="3"/>
      <c r="VHL340" s="3"/>
      <c r="VHM340" s="3"/>
      <c r="VHN340" s="3"/>
      <c r="VHO340" s="3"/>
      <c r="VHP340" s="3"/>
      <c r="VHQ340" s="3"/>
      <c r="VHR340" s="3"/>
      <c r="VHS340" s="3"/>
      <c r="VHT340" s="3"/>
      <c r="VHU340" s="3"/>
      <c r="VHV340" s="3"/>
      <c r="VHW340" s="3"/>
      <c r="VHX340" s="3"/>
      <c r="VHY340" s="3"/>
      <c r="VHZ340" s="3"/>
      <c r="VIA340" s="3"/>
      <c r="VIB340" s="3"/>
      <c r="VIC340" s="3"/>
      <c r="VID340" s="3"/>
      <c r="VIE340" s="3"/>
      <c r="VIF340" s="3"/>
      <c r="VIG340" s="3"/>
      <c r="VIH340" s="3"/>
      <c r="VII340" s="3"/>
      <c r="VIJ340" s="3"/>
      <c r="VIK340" s="3"/>
      <c r="VIL340" s="3"/>
      <c r="VIM340" s="3"/>
      <c r="VIN340" s="3"/>
      <c r="VIO340" s="3"/>
      <c r="VIP340" s="3"/>
      <c r="VIQ340" s="3"/>
      <c r="VIR340" s="3"/>
      <c r="VIS340" s="3"/>
      <c r="VIT340" s="3"/>
      <c r="VIU340" s="3"/>
      <c r="VIV340" s="3"/>
      <c r="VIW340" s="3"/>
      <c r="VIX340" s="3"/>
      <c r="VIY340" s="3"/>
      <c r="VIZ340" s="3"/>
      <c r="VJA340" s="3"/>
      <c r="VJB340" s="3"/>
      <c r="VJC340" s="3"/>
      <c r="VJD340" s="3"/>
      <c r="VJE340" s="3"/>
      <c r="VJF340" s="3"/>
      <c r="VJG340" s="3"/>
      <c r="VJH340" s="3"/>
      <c r="VJI340" s="3"/>
      <c r="VJJ340" s="3"/>
      <c r="VJK340" s="3"/>
      <c r="VJL340" s="3"/>
      <c r="VJM340" s="3"/>
      <c r="VJN340" s="3"/>
      <c r="VJO340" s="3"/>
      <c r="VJP340" s="3"/>
      <c r="VJQ340" s="3"/>
      <c r="VJR340" s="3"/>
      <c r="VJS340" s="3"/>
      <c r="VJT340" s="3"/>
      <c r="VJU340" s="3"/>
      <c r="VJV340" s="3"/>
      <c r="VJW340" s="3"/>
      <c r="VJX340" s="3"/>
      <c r="VJY340" s="3"/>
      <c r="VJZ340" s="3"/>
      <c r="VKA340" s="3"/>
      <c r="VKB340" s="3"/>
      <c r="VKC340" s="3"/>
      <c r="VKD340" s="3"/>
      <c r="VKE340" s="3"/>
      <c r="VKF340" s="3"/>
      <c r="VKG340" s="3"/>
      <c r="VKH340" s="3"/>
      <c r="VKI340" s="3"/>
      <c r="VKJ340" s="3"/>
      <c r="VKK340" s="3"/>
      <c r="VKL340" s="3"/>
      <c r="VKM340" s="3"/>
      <c r="VKN340" s="3"/>
      <c r="VKO340" s="3"/>
      <c r="VKP340" s="3"/>
      <c r="VKQ340" s="3"/>
      <c r="VKR340" s="3"/>
      <c r="VKS340" s="3"/>
      <c r="VKT340" s="3"/>
      <c r="VKU340" s="3"/>
      <c r="VKV340" s="3"/>
      <c r="VKW340" s="3"/>
      <c r="VKX340" s="3"/>
      <c r="VKY340" s="3"/>
      <c r="VKZ340" s="3"/>
      <c r="VLA340" s="3"/>
      <c r="VLB340" s="3"/>
      <c r="VLC340" s="3"/>
      <c r="VLD340" s="3"/>
      <c r="VLE340" s="3"/>
      <c r="VLF340" s="3"/>
      <c r="VLG340" s="3"/>
      <c r="VLH340" s="3"/>
      <c r="VLI340" s="3"/>
      <c r="VLJ340" s="3"/>
      <c r="VLK340" s="3"/>
      <c r="VLL340" s="3"/>
      <c r="VLM340" s="3"/>
      <c r="VLN340" s="3"/>
      <c r="VLO340" s="3"/>
      <c r="VLP340" s="3"/>
      <c r="VLQ340" s="3"/>
      <c r="VLR340" s="3"/>
      <c r="VLS340" s="3"/>
      <c r="VLT340" s="3"/>
      <c r="VLU340" s="3"/>
      <c r="VLV340" s="3"/>
      <c r="VLW340" s="3"/>
      <c r="VLX340" s="3"/>
      <c r="VLY340" s="3"/>
      <c r="VLZ340" s="3"/>
      <c r="VMA340" s="3"/>
      <c r="VMB340" s="3"/>
      <c r="VMC340" s="3"/>
      <c r="VMD340" s="3"/>
      <c r="VME340" s="3"/>
      <c r="VMF340" s="3"/>
      <c r="VMG340" s="3"/>
      <c r="VMH340" s="3"/>
      <c r="VMI340" s="3"/>
      <c r="VMJ340" s="3"/>
      <c r="VMK340" s="3"/>
      <c r="VML340" s="3"/>
      <c r="VMM340" s="3"/>
      <c r="VMN340" s="3"/>
      <c r="VMO340" s="3"/>
      <c r="VMP340" s="3"/>
      <c r="VMQ340" s="3"/>
      <c r="VMR340" s="3"/>
      <c r="VMS340" s="3"/>
      <c r="VMT340" s="3"/>
      <c r="VMU340" s="3"/>
      <c r="VMV340" s="3"/>
      <c r="VMW340" s="3"/>
      <c r="VMX340" s="3"/>
      <c r="VMY340" s="3"/>
      <c r="VMZ340" s="3"/>
      <c r="VNA340" s="3"/>
      <c r="VNB340" s="3"/>
      <c r="VNC340" s="3"/>
      <c r="VND340" s="3"/>
      <c r="VNE340" s="3"/>
      <c r="VNF340" s="3"/>
      <c r="VNG340" s="3"/>
      <c r="VNH340" s="3"/>
      <c r="VNI340" s="3"/>
      <c r="VNJ340" s="3"/>
      <c r="VNK340" s="3"/>
      <c r="VNL340" s="3"/>
      <c r="VNM340" s="3"/>
      <c r="VNN340" s="3"/>
      <c r="VNO340" s="3"/>
      <c r="VNP340" s="3"/>
      <c r="VNQ340" s="3"/>
      <c r="VNR340" s="3"/>
      <c r="VNS340" s="3"/>
      <c r="VNT340" s="3"/>
      <c r="VNU340" s="3"/>
      <c r="VNV340" s="3"/>
      <c r="VNW340" s="3"/>
      <c r="VNX340" s="3"/>
      <c r="VNY340" s="3"/>
      <c r="VNZ340" s="3"/>
      <c r="VOA340" s="3"/>
      <c r="VOB340" s="3"/>
      <c r="VOC340" s="3"/>
      <c r="VOD340" s="3"/>
      <c r="VOE340" s="3"/>
      <c r="VOF340" s="3"/>
      <c r="VOG340" s="3"/>
      <c r="VOH340" s="3"/>
      <c r="VOI340" s="3"/>
      <c r="VOJ340" s="3"/>
      <c r="VOK340" s="3"/>
      <c r="VOL340" s="3"/>
      <c r="VOM340" s="3"/>
      <c r="VON340" s="3"/>
      <c r="VOO340" s="3"/>
      <c r="VOP340" s="3"/>
      <c r="VOQ340" s="3"/>
      <c r="VOR340" s="3"/>
      <c r="VOS340" s="3"/>
      <c r="VOT340" s="3"/>
      <c r="VOU340" s="3"/>
      <c r="VOV340" s="3"/>
      <c r="VOW340" s="3"/>
      <c r="VOX340" s="3"/>
      <c r="VOY340" s="3"/>
      <c r="VOZ340" s="3"/>
      <c r="VPA340" s="3"/>
      <c r="VPB340" s="3"/>
      <c r="VPC340" s="3"/>
      <c r="VPD340" s="3"/>
      <c r="VPE340" s="3"/>
      <c r="VPF340" s="3"/>
      <c r="VPG340" s="3"/>
      <c r="VPH340" s="3"/>
      <c r="VPI340" s="3"/>
      <c r="VPJ340" s="3"/>
      <c r="VPK340" s="3"/>
      <c r="VPL340" s="3"/>
      <c r="VPM340" s="3"/>
      <c r="VPN340" s="3"/>
      <c r="VPO340" s="3"/>
      <c r="VPP340" s="3"/>
      <c r="VPQ340" s="3"/>
      <c r="VPR340" s="3"/>
      <c r="VPS340" s="3"/>
      <c r="VPT340" s="3"/>
      <c r="VPU340" s="3"/>
      <c r="VPV340" s="3"/>
      <c r="VPW340" s="3"/>
      <c r="VPX340" s="3"/>
      <c r="VPY340" s="3"/>
      <c r="VPZ340" s="3"/>
      <c r="VQA340" s="3"/>
      <c r="VQB340" s="3"/>
      <c r="VQC340" s="3"/>
      <c r="VQD340" s="3"/>
      <c r="VQE340" s="3"/>
      <c r="VQF340" s="3"/>
      <c r="VQG340" s="3"/>
      <c r="VQH340" s="3"/>
      <c r="VQI340" s="3"/>
      <c r="VQJ340" s="3"/>
      <c r="VQK340" s="3"/>
      <c r="VQL340" s="3"/>
      <c r="VQM340" s="3"/>
      <c r="VQN340" s="3"/>
      <c r="VQO340" s="3"/>
      <c r="VQP340" s="3"/>
      <c r="VQQ340" s="3"/>
      <c r="VQR340" s="3"/>
      <c r="VQS340" s="3"/>
      <c r="VQT340" s="3"/>
      <c r="VQU340" s="3"/>
      <c r="VQV340" s="3"/>
      <c r="VQW340" s="3"/>
      <c r="VQX340" s="3"/>
      <c r="VQY340" s="3"/>
      <c r="VQZ340" s="3"/>
      <c r="VRA340" s="3"/>
      <c r="VRB340" s="3"/>
      <c r="VRC340" s="3"/>
      <c r="VRD340" s="3"/>
      <c r="VRE340" s="3"/>
      <c r="VRF340" s="3"/>
      <c r="VRG340" s="3"/>
      <c r="VRH340" s="3"/>
      <c r="VRI340" s="3"/>
      <c r="VRJ340" s="3"/>
      <c r="VRK340" s="3"/>
      <c r="VRL340" s="3"/>
      <c r="VRM340" s="3"/>
      <c r="VRN340" s="3"/>
      <c r="VRO340" s="3"/>
      <c r="VRP340" s="3"/>
      <c r="VRQ340" s="3"/>
      <c r="VRR340" s="3"/>
      <c r="VRS340" s="3"/>
      <c r="VRT340" s="3"/>
      <c r="VRU340" s="3"/>
      <c r="VRV340" s="3"/>
      <c r="VRW340" s="3"/>
      <c r="VRX340" s="3"/>
      <c r="VRY340" s="3"/>
      <c r="VRZ340" s="3"/>
      <c r="VSA340" s="3"/>
      <c r="VSB340" s="3"/>
      <c r="VSC340" s="3"/>
      <c r="VSD340" s="3"/>
      <c r="VSE340" s="3"/>
      <c r="VSF340" s="3"/>
      <c r="VSG340" s="3"/>
      <c r="VSH340" s="3"/>
      <c r="VSI340" s="3"/>
      <c r="VSJ340" s="3"/>
      <c r="VSK340" s="3"/>
      <c r="VSL340" s="3"/>
      <c r="VSM340" s="3"/>
      <c r="VSN340" s="3"/>
      <c r="VSO340" s="3"/>
      <c r="VSP340" s="3"/>
      <c r="VSQ340" s="3"/>
      <c r="VSR340" s="3"/>
      <c r="VSS340" s="3"/>
      <c r="VST340" s="3"/>
      <c r="VSU340" s="3"/>
      <c r="VSV340" s="3"/>
      <c r="VSW340" s="3"/>
      <c r="VSX340" s="3"/>
      <c r="VSY340" s="3"/>
      <c r="VSZ340" s="3"/>
      <c r="VTA340" s="3"/>
      <c r="VTB340" s="3"/>
      <c r="VTC340" s="3"/>
      <c r="VTD340" s="3"/>
      <c r="VTE340" s="3"/>
      <c r="VTF340" s="3"/>
      <c r="VTG340" s="3"/>
      <c r="VTH340" s="3"/>
      <c r="VTI340" s="3"/>
      <c r="VTJ340" s="3"/>
      <c r="VTK340" s="3"/>
      <c r="VTL340" s="3"/>
      <c r="VTM340" s="3"/>
      <c r="VTN340" s="3"/>
      <c r="VTO340" s="3"/>
      <c r="VTP340" s="3"/>
      <c r="VTQ340" s="3"/>
      <c r="VTR340" s="3"/>
      <c r="VTS340" s="3"/>
      <c r="VTT340" s="3"/>
      <c r="VTU340" s="3"/>
      <c r="VTV340" s="3"/>
      <c r="VTW340" s="3"/>
      <c r="VTX340" s="3"/>
      <c r="VTY340" s="3"/>
      <c r="VTZ340" s="3"/>
      <c r="VUA340" s="3"/>
      <c r="VUB340" s="3"/>
      <c r="VUC340" s="3"/>
      <c r="VUD340" s="3"/>
      <c r="VUE340" s="3"/>
      <c r="VUF340" s="3"/>
      <c r="VUG340" s="3"/>
      <c r="VUH340" s="3"/>
      <c r="VUI340" s="3"/>
      <c r="VUJ340" s="3"/>
      <c r="VUK340" s="3"/>
      <c r="VUL340" s="3"/>
      <c r="VUM340" s="3"/>
      <c r="VUN340" s="3"/>
      <c r="VUO340" s="3"/>
      <c r="VUP340" s="3"/>
      <c r="VUQ340" s="3"/>
      <c r="VUR340" s="3"/>
      <c r="VUS340" s="3"/>
      <c r="VUT340" s="3"/>
      <c r="VUU340" s="3"/>
      <c r="VUV340" s="3"/>
      <c r="VUW340" s="3"/>
      <c r="VUX340" s="3"/>
      <c r="VUY340" s="3"/>
      <c r="VUZ340" s="3"/>
      <c r="VVA340" s="3"/>
      <c r="VVB340" s="3"/>
      <c r="VVC340" s="3"/>
      <c r="VVD340" s="3"/>
      <c r="VVE340" s="3"/>
      <c r="VVF340" s="3"/>
      <c r="VVG340" s="3"/>
      <c r="VVH340" s="3"/>
      <c r="VVI340" s="3"/>
      <c r="VVJ340" s="3"/>
      <c r="VVK340" s="3"/>
      <c r="VVL340" s="3"/>
      <c r="VVM340" s="3"/>
      <c r="VVN340" s="3"/>
      <c r="VVO340" s="3"/>
      <c r="VVP340" s="3"/>
      <c r="VVQ340" s="3"/>
      <c r="VVR340" s="3"/>
      <c r="VVS340" s="3"/>
      <c r="VVT340" s="3"/>
      <c r="VVU340" s="3"/>
      <c r="VVV340" s="3"/>
      <c r="VVW340" s="3"/>
      <c r="VVX340" s="3"/>
      <c r="VVY340" s="3"/>
      <c r="VVZ340" s="3"/>
      <c r="VWA340" s="3"/>
      <c r="VWB340" s="3"/>
      <c r="VWC340" s="3"/>
      <c r="VWD340" s="3"/>
      <c r="VWE340" s="3"/>
      <c r="VWF340" s="3"/>
      <c r="VWG340" s="3"/>
      <c r="VWH340" s="3"/>
      <c r="VWI340" s="3"/>
      <c r="VWJ340" s="3"/>
      <c r="VWK340" s="3"/>
      <c r="VWL340" s="3"/>
      <c r="VWM340" s="3"/>
      <c r="VWN340" s="3"/>
      <c r="VWO340" s="3"/>
      <c r="VWP340" s="3"/>
      <c r="VWQ340" s="3"/>
      <c r="VWR340" s="3"/>
      <c r="VWS340" s="3"/>
      <c r="VWT340" s="3"/>
      <c r="VWU340" s="3"/>
      <c r="VWV340" s="3"/>
      <c r="VWW340" s="3"/>
      <c r="VWX340" s="3"/>
      <c r="VWY340" s="3"/>
      <c r="VWZ340" s="3"/>
      <c r="VXA340" s="3"/>
      <c r="VXB340" s="3"/>
      <c r="VXC340" s="3"/>
      <c r="VXD340" s="3"/>
      <c r="VXE340" s="3"/>
      <c r="VXF340" s="3"/>
      <c r="VXG340" s="3"/>
      <c r="VXH340" s="3"/>
      <c r="VXI340" s="3"/>
      <c r="VXJ340" s="3"/>
      <c r="VXK340" s="3"/>
      <c r="VXL340" s="3"/>
      <c r="VXM340" s="3"/>
      <c r="VXN340" s="3"/>
      <c r="VXO340" s="3"/>
      <c r="VXP340" s="3"/>
      <c r="VXQ340" s="3"/>
      <c r="VXR340" s="3"/>
      <c r="VXS340" s="3"/>
      <c r="VXT340" s="3"/>
      <c r="VXU340" s="3"/>
      <c r="VXV340" s="3"/>
      <c r="VXW340" s="3"/>
      <c r="VXX340" s="3"/>
      <c r="VXY340" s="3"/>
      <c r="VXZ340" s="3"/>
      <c r="VYA340" s="3"/>
      <c r="VYB340" s="3"/>
      <c r="VYC340" s="3"/>
      <c r="VYD340" s="3"/>
      <c r="VYE340" s="3"/>
      <c r="VYF340" s="3"/>
      <c r="VYG340" s="3"/>
      <c r="VYH340" s="3"/>
      <c r="VYI340" s="3"/>
      <c r="VYJ340" s="3"/>
      <c r="VYK340" s="3"/>
      <c r="VYL340" s="3"/>
      <c r="VYM340" s="3"/>
      <c r="VYN340" s="3"/>
      <c r="VYO340" s="3"/>
      <c r="VYP340" s="3"/>
      <c r="VYQ340" s="3"/>
      <c r="VYR340" s="3"/>
      <c r="VYS340" s="3"/>
      <c r="VYT340" s="3"/>
      <c r="VYU340" s="3"/>
      <c r="VYV340" s="3"/>
      <c r="VYW340" s="3"/>
      <c r="VYX340" s="3"/>
      <c r="VYY340" s="3"/>
      <c r="VYZ340" s="3"/>
      <c r="VZA340" s="3"/>
      <c r="VZB340" s="3"/>
      <c r="VZC340" s="3"/>
      <c r="VZD340" s="3"/>
      <c r="VZE340" s="3"/>
      <c r="VZF340" s="3"/>
      <c r="VZG340" s="3"/>
      <c r="VZH340" s="3"/>
      <c r="VZI340" s="3"/>
      <c r="VZJ340" s="3"/>
      <c r="VZK340" s="3"/>
      <c r="VZL340" s="3"/>
      <c r="VZM340" s="3"/>
      <c r="VZN340" s="3"/>
      <c r="VZO340" s="3"/>
      <c r="VZP340" s="3"/>
      <c r="VZQ340" s="3"/>
      <c r="VZR340" s="3"/>
      <c r="VZS340" s="3"/>
      <c r="VZT340" s="3"/>
      <c r="VZU340" s="3"/>
      <c r="VZV340" s="3"/>
      <c r="VZW340" s="3"/>
      <c r="VZX340" s="3"/>
      <c r="VZY340" s="3"/>
      <c r="VZZ340" s="3"/>
      <c r="WAA340" s="3"/>
      <c r="WAB340" s="3"/>
      <c r="WAC340" s="3"/>
      <c r="WAD340" s="3"/>
      <c r="WAE340" s="3"/>
      <c r="WAF340" s="3"/>
      <c r="WAG340" s="3"/>
      <c r="WAH340" s="3"/>
      <c r="WAI340" s="3"/>
      <c r="WAJ340" s="3"/>
      <c r="WAK340" s="3"/>
      <c r="WAL340" s="3"/>
      <c r="WAM340" s="3"/>
      <c r="WAN340" s="3"/>
      <c r="WAO340" s="3"/>
      <c r="WAP340" s="3"/>
      <c r="WAQ340" s="3"/>
      <c r="WAR340" s="3"/>
      <c r="WAS340" s="3"/>
      <c r="WAT340" s="3"/>
      <c r="WAU340" s="3"/>
      <c r="WAV340" s="3"/>
      <c r="WAW340" s="3"/>
      <c r="WAX340" s="3"/>
      <c r="WAY340" s="3"/>
      <c r="WAZ340" s="3"/>
      <c r="WBA340" s="3"/>
      <c r="WBB340" s="3"/>
      <c r="WBC340" s="3"/>
      <c r="WBD340" s="3"/>
      <c r="WBE340" s="3"/>
      <c r="WBF340" s="3"/>
      <c r="WBG340" s="3"/>
      <c r="WBH340" s="3"/>
      <c r="WBI340" s="3"/>
      <c r="WBJ340" s="3"/>
      <c r="WBK340" s="3"/>
      <c r="WBL340" s="3"/>
      <c r="WBM340" s="3"/>
      <c r="WBN340" s="3"/>
      <c r="WBO340" s="3"/>
      <c r="WBP340" s="3"/>
      <c r="WBQ340" s="3"/>
      <c r="WBR340" s="3"/>
      <c r="WBS340" s="3"/>
      <c r="WBT340" s="3"/>
      <c r="WBU340" s="3"/>
      <c r="WBV340" s="3"/>
      <c r="WBW340" s="3"/>
      <c r="WBX340" s="3"/>
      <c r="WBY340" s="3"/>
      <c r="WBZ340" s="3"/>
      <c r="WCA340" s="3"/>
      <c r="WCB340" s="3"/>
      <c r="WCC340" s="3"/>
      <c r="WCD340" s="3"/>
      <c r="WCE340" s="3"/>
      <c r="WCF340" s="3"/>
      <c r="WCG340" s="3"/>
      <c r="WCH340" s="3"/>
      <c r="WCI340" s="3"/>
      <c r="WCJ340" s="3"/>
      <c r="WCK340" s="3"/>
      <c r="WCL340" s="3"/>
      <c r="WCM340" s="3"/>
      <c r="WCN340" s="3"/>
      <c r="WCO340" s="3"/>
      <c r="WCP340" s="3"/>
      <c r="WCQ340" s="3"/>
      <c r="WCR340" s="3"/>
      <c r="WCS340" s="3"/>
      <c r="WCT340" s="3"/>
      <c r="WCU340" s="3"/>
      <c r="WCV340" s="3"/>
      <c r="WCW340" s="3"/>
      <c r="WCX340" s="3"/>
      <c r="WCY340" s="3"/>
      <c r="WCZ340" s="3"/>
      <c r="WDA340" s="3"/>
      <c r="WDB340" s="3"/>
      <c r="WDC340" s="3"/>
      <c r="WDD340" s="3"/>
      <c r="WDE340" s="3"/>
      <c r="WDF340" s="3"/>
      <c r="WDG340" s="3"/>
      <c r="WDH340" s="3"/>
      <c r="WDI340" s="3"/>
      <c r="WDJ340" s="3"/>
      <c r="WDK340" s="3"/>
      <c r="WDL340" s="3"/>
      <c r="WDM340" s="3"/>
      <c r="WDN340" s="3"/>
      <c r="WDO340" s="3"/>
      <c r="WDP340" s="3"/>
      <c r="WDQ340" s="3"/>
      <c r="WDR340" s="3"/>
      <c r="WDS340" s="3"/>
      <c r="WDT340" s="3"/>
      <c r="WDU340" s="3"/>
      <c r="WDV340" s="3"/>
      <c r="WDW340" s="3"/>
      <c r="WDX340" s="3"/>
      <c r="WDY340" s="3"/>
      <c r="WDZ340" s="3"/>
      <c r="WEA340" s="3"/>
      <c r="WEB340" s="3"/>
      <c r="WEC340" s="3"/>
      <c r="WED340" s="3"/>
      <c r="WEE340" s="3"/>
      <c r="WEF340" s="3"/>
      <c r="WEG340" s="3"/>
      <c r="WEH340" s="3"/>
      <c r="WEI340" s="3"/>
      <c r="WEJ340" s="3"/>
      <c r="WEK340" s="3"/>
      <c r="WEL340" s="3"/>
      <c r="WEM340" s="3"/>
      <c r="WEN340" s="3"/>
      <c r="WEO340" s="3"/>
      <c r="WEP340" s="3"/>
      <c r="WEQ340" s="3"/>
      <c r="WER340" s="3"/>
      <c r="WES340" s="3"/>
      <c r="WET340" s="3"/>
      <c r="WEU340" s="3"/>
      <c r="WEV340" s="3"/>
      <c r="WEW340" s="3"/>
      <c r="WEX340" s="3"/>
      <c r="WEY340" s="3"/>
      <c r="WEZ340" s="3"/>
      <c r="WFA340" s="3"/>
      <c r="WFB340" s="3"/>
      <c r="WFC340" s="3"/>
      <c r="WFD340" s="3"/>
      <c r="WFE340" s="3"/>
      <c r="WFF340" s="3"/>
      <c r="WFG340" s="3"/>
      <c r="WFH340" s="3"/>
      <c r="WFI340" s="3"/>
      <c r="WFJ340" s="3"/>
      <c r="WFK340" s="3"/>
      <c r="WFL340" s="3"/>
      <c r="WFM340" s="3"/>
      <c r="WFN340" s="3"/>
      <c r="WFO340" s="3"/>
      <c r="WFP340" s="3"/>
      <c r="WFQ340" s="3"/>
      <c r="WFR340" s="3"/>
      <c r="WFS340" s="3"/>
      <c r="WFT340" s="3"/>
      <c r="WFU340" s="3"/>
      <c r="WFV340" s="3"/>
      <c r="WFW340" s="3"/>
      <c r="WFX340" s="3"/>
      <c r="WFY340" s="3"/>
      <c r="WFZ340" s="3"/>
      <c r="WGA340" s="3"/>
      <c r="WGB340" s="3"/>
      <c r="WGC340" s="3"/>
      <c r="WGD340" s="3"/>
      <c r="WGE340" s="3"/>
      <c r="WGF340" s="3"/>
      <c r="WGG340" s="3"/>
      <c r="WGH340" s="3"/>
      <c r="WGI340" s="3"/>
      <c r="WGJ340" s="3"/>
      <c r="WGK340" s="3"/>
      <c r="WGL340" s="3"/>
      <c r="WGM340" s="3"/>
      <c r="WGN340" s="3"/>
      <c r="WGO340" s="3"/>
      <c r="WGP340" s="3"/>
      <c r="WGQ340" s="3"/>
      <c r="WGR340" s="3"/>
      <c r="WGS340" s="3"/>
      <c r="WGT340" s="3"/>
      <c r="WGU340" s="3"/>
      <c r="WGV340" s="3"/>
      <c r="WGW340" s="3"/>
      <c r="WGX340" s="3"/>
      <c r="WGY340" s="3"/>
      <c r="WGZ340" s="3"/>
      <c r="WHA340" s="3"/>
      <c r="WHB340" s="3"/>
      <c r="WHC340" s="3"/>
      <c r="WHD340" s="3"/>
      <c r="WHE340" s="3"/>
      <c r="WHF340" s="3"/>
      <c r="WHG340" s="3"/>
      <c r="WHH340" s="3"/>
      <c r="WHI340" s="3"/>
      <c r="WHJ340" s="3"/>
      <c r="WHK340" s="3"/>
      <c r="WHL340" s="3"/>
      <c r="WHM340" s="3"/>
      <c r="WHN340" s="3"/>
      <c r="WHO340" s="3"/>
      <c r="WHP340" s="3"/>
      <c r="WHQ340" s="3"/>
      <c r="WHR340" s="3"/>
      <c r="WHS340" s="3"/>
      <c r="WHT340" s="3"/>
      <c r="WHU340" s="3"/>
      <c r="WHV340" s="3"/>
      <c r="WHW340" s="3"/>
      <c r="WHX340" s="3"/>
      <c r="WHY340" s="3"/>
      <c r="WHZ340" s="3"/>
      <c r="WIA340" s="3"/>
      <c r="WIB340" s="3"/>
      <c r="WIC340" s="3"/>
      <c r="WID340" s="3"/>
      <c r="WIE340" s="3"/>
      <c r="WIF340" s="3"/>
      <c r="WIG340" s="3"/>
      <c r="WIH340" s="3"/>
      <c r="WII340" s="3"/>
      <c r="WIJ340" s="3"/>
      <c r="WIK340" s="3"/>
      <c r="WIL340" s="3"/>
      <c r="WIM340" s="3"/>
      <c r="WIN340" s="3"/>
      <c r="WIO340" s="3"/>
      <c r="WIP340" s="3"/>
      <c r="WIQ340" s="3"/>
      <c r="WIR340" s="3"/>
      <c r="WIS340" s="3"/>
      <c r="WIT340" s="3"/>
      <c r="WIU340" s="3"/>
      <c r="WIV340" s="3"/>
      <c r="WIW340" s="3"/>
      <c r="WIX340" s="3"/>
      <c r="WIY340" s="3"/>
      <c r="WIZ340" s="3"/>
      <c r="WJA340" s="3"/>
      <c r="WJB340" s="3"/>
      <c r="WJC340" s="3"/>
      <c r="WJD340" s="3"/>
      <c r="WJE340" s="3"/>
      <c r="WJF340" s="3"/>
      <c r="WJG340" s="3"/>
      <c r="WJH340" s="3"/>
      <c r="WJI340" s="3"/>
      <c r="WJJ340" s="3"/>
      <c r="WJK340" s="3"/>
      <c r="WJL340" s="3"/>
      <c r="WJM340" s="3"/>
      <c r="WJN340" s="3"/>
      <c r="WJO340" s="3"/>
      <c r="WJP340" s="3"/>
      <c r="WJQ340" s="3"/>
      <c r="WJR340" s="3"/>
      <c r="WJS340" s="3"/>
      <c r="WJT340" s="3"/>
      <c r="WJU340" s="3"/>
      <c r="WJV340" s="3"/>
      <c r="WJW340" s="3"/>
      <c r="WJX340" s="3"/>
      <c r="WJY340" s="3"/>
      <c r="WJZ340" s="3"/>
      <c r="WKA340" s="3"/>
      <c r="WKB340" s="3"/>
      <c r="WKC340" s="3"/>
      <c r="WKD340" s="3"/>
      <c r="WKE340" s="3"/>
      <c r="WKF340" s="3"/>
      <c r="WKG340" s="3"/>
      <c r="WKH340" s="3"/>
      <c r="WKI340" s="3"/>
      <c r="WKJ340" s="3"/>
      <c r="WKK340" s="3"/>
      <c r="WKL340" s="3"/>
      <c r="WKM340" s="3"/>
      <c r="WKN340" s="3"/>
      <c r="WKO340" s="3"/>
      <c r="WKP340" s="3"/>
      <c r="WKQ340" s="3"/>
      <c r="WKR340" s="3"/>
      <c r="WKS340" s="3"/>
      <c r="WKT340" s="3"/>
      <c r="WKU340" s="3"/>
      <c r="WKV340" s="3"/>
      <c r="WKW340" s="3"/>
      <c r="WKX340" s="3"/>
      <c r="WKY340" s="3"/>
      <c r="WKZ340" s="3"/>
      <c r="WLA340" s="3"/>
      <c r="WLB340" s="3"/>
      <c r="WLC340" s="3"/>
      <c r="WLD340" s="3"/>
      <c r="WLE340" s="3"/>
      <c r="WLF340" s="3"/>
      <c r="WLG340" s="3"/>
      <c r="WLH340" s="3"/>
      <c r="WLI340" s="3"/>
      <c r="WLJ340" s="3"/>
      <c r="WLK340" s="3"/>
      <c r="WLL340" s="3"/>
      <c r="WLM340" s="3"/>
      <c r="WLN340" s="3"/>
      <c r="WLO340" s="3"/>
      <c r="WLP340" s="3"/>
      <c r="WLQ340" s="3"/>
      <c r="WLR340" s="3"/>
      <c r="WLS340" s="3"/>
      <c r="WLT340" s="3"/>
      <c r="WLU340" s="3"/>
      <c r="WLV340" s="3"/>
      <c r="WLW340" s="3"/>
      <c r="WLX340" s="3"/>
      <c r="WLY340" s="3"/>
      <c r="WLZ340" s="3"/>
      <c r="WMA340" s="3"/>
      <c r="WMB340" s="3"/>
      <c r="WMC340" s="3"/>
      <c r="WMD340" s="3"/>
      <c r="WME340" s="3"/>
      <c r="WMF340" s="3"/>
      <c r="WMG340" s="3"/>
      <c r="WMH340" s="3"/>
      <c r="WMI340" s="3"/>
      <c r="WMJ340" s="3"/>
      <c r="WMK340" s="3"/>
      <c r="WML340" s="3"/>
      <c r="WMM340" s="3"/>
      <c r="WMN340" s="3"/>
      <c r="WMO340" s="3"/>
      <c r="WMP340" s="3"/>
      <c r="WMQ340" s="3"/>
      <c r="WMR340" s="3"/>
      <c r="WMS340" s="3"/>
      <c r="WMT340" s="3"/>
      <c r="WMU340" s="3"/>
      <c r="WMV340" s="3"/>
      <c r="WMW340" s="3"/>
      <c r="WMX340" s="3"/>
      <c r="WMY340" s="3"/>
      <c r="WMZ340" s="3"/>
      <c r="WNA340" s="3"/>
      <c r="WNB340" s="3"/>
      <c r="WNC340" s="3"/>
      <c r="WND340" s="3"/>
      <c r="WNE340" s="3"/>
      <c r="WNF340" s="3"/>
      <c r="WNG340" s="3"/>
      <c r="WNH340" s="3"/>
      <c r="WNI340" s="3"/>
      <c r="WNJ340" s="3"/>
      <c r="WNK340" s="3"/>
      <c r="WNL340" s="3"/>
      <c r="WNM340" s="3"/>
      <c r="WNN340" s="3"/>
      <c r="WNO340" s="3"/>
      <c r="WNP340" s="3"/>
      <c r="WNQ340" s="3"/>
      <c r="WNR340" s="3"/>
      <c r="WNS340" s="3"/>
      <c r="WNT340" s="3"/>
      <c r="WNU340" s="3"/>
      <c r="WNV340" s="3"/>
      <c r="WNW340" s="3"/>
      <c r="WNX340" s="3"/>
      <c r="WNY340" s="3"/>
      <c r="WNZ340" s="3"/>
      <c r="WOA340" s="3"/>
      <c r="WOB340" s="3"/>
      <c r="WOC340" s="3"/>
      <c r="WOD340" s="3"/>
      <c r="WOE340" s="3"/>
      <c r="WOF340" s="3"/>
      <c r="WOG340" s="3"/>
      <c r="WOH340" s="3"/>
      <c r="WOI340" s="3"/>
      <c r="WOJ340" s="3"/>
      <c r="WOK340" s="3"/>
      <c r="WOL340" s="3"/>
      <c r="WOM340" s="3"/>
      <c r="WON340" s="3"/>
      <c r="WOO340" s="3"/>
      <c r="WOP340" s="3"/>
      <c r="WOQ340" s="3"/>
      <c r="WOR340" s="3"/>
      <c r="WOS340" s="3"/>
      <c r="WOT340" s="3"/>
      <c r="WOU340" s="3"/>
      <c r="WOV340" s="3"/>
      <c r="WOW340" s="3"/>
      <c r="WOX340" s="3"/>
      <c r="WOY340" s="3"/>
      <c r="WOZ340" s="3"/>
      <c r="WPA340" s="3"/>
      <c r="WPB340" s="3"/>
      <c r="WPC340" s="3"/>
      <c r="WPD340" s="3"/>
      <c r="WPE340" s="3"/>
      <c r="WPF340" s="3"/>
      <c r="WPG340" s="3"/>
      <c r="WPH340" s="3"/>
      <c r="WPI340" s="3"/>
      <c r="WPJ340" s="3"/>
      <c r="WPK340" s="3"/>
      <c r="WPL340" s="3"/>
      <c r="WPM340" s="3"/>
      <c r="WPN340" s="3"/>
      <c r="WPO340" s="3"/>
      <c r="WPP340" s="3"/>
      <c r="WPQ340" s="3"/>
      <c r="WPR340" s="3"/>
      <c r="WPS340" s="3"/>
      <c r="WPT340" s="3"/>
      <c r="WPU340" s="3"/>
      <c r="WPV340" s="3"/>
      <c r="WPW340" s="3"/>
      <c r="WPX340" s="3"/>
      <c r="WPY340" s="3"/>
      <c r="WPZ340" s="3"/>
      <c r="WQA340" s="3"/>
      <c r="WQB340" s="3"/>
      <c r="WQC340" s="3"/>
      <c r="WQD340" s="3"/>
      <c r="WQE340" s="3"/>
      <c r="WQF340" s="3"/>
      <c r="WQG340" s="3"/>
      <c r="WQH340" s="3"/>
      <c r="WQI340" s="3"/>
      <c r="WQJ340" s="3"/>
      <c r="WQK340" s="3"/>
      <c r="WQL340" s="3"/>
      <c r="WQM340" s="3"/>
      <c r="WQN340" s="3"/>
      <c r="WQO340" s="3"/>
      <c r="WQP340" s="3"/>
      <c r="WQQ340" s="3"/>
      <c r="WQR340" s="3"/>
      <c r="WQS340" s="3"/>
      <c r="WQT340" s="3"/>
      <c r="WQU340" s="3"/>
      <c r="WQV340" s="3"/>
      <c r="WQW340" s="3"/>
      <c r="WQX340" s="3"/>
      <c r="WQY340" s="3"/>
      <c r="WQZ340" s="3"/>
      <c r="WRA340" s="3"/>
      <c r="WRB340" s="3"/>
      <c r="WRC340" s="3"/>
      <c r="WRD340" s="3"/>
      <c r="WRE340" s="3"/>
      <c r="WRF340" s="3"/>
      <c r="WRG340" s="3"/>
      <c r="WRH340" s="3"/>
      <c r="WRI340" s="3"/>
      <c r="WRJ340" s="3"/>
      <c r="WRK340" s="3"/>
      <c r="WRL340" s="3"/>
      <c r="WRM340" s="3"/>
      <c r="WRN340" s="3"/>
      <c r="WRO340" s="3"/>
      <c r="WRP340" s="3"/>
      <c r="WRQ340" s="3"/>
      <c r="WRR340" s="3"/>
      <c r="WRS340" s="3"/>
      <c r="WRT340" s="3"/>
      <c r="WRU340" s="3"/>
      <c r="WRV340" s="3"/>
      <c r="WRW340" s="3"/>
      <c r="WRX340" s="3"/>
      <c r="WRY340" s="3"/>
      <c r="WRZ340" s="3"/>
      <c r="WSA340" s="3"/>
      <c r="WSB340" s="3"/>
      <c r="WSC340" s="3"/>
      <c r="WSD340" s="3"/>
      <c r="WSE340" s="3"/>
      <c r="WSF340" s="3"/>
      <c r="WSG340" s="3"/>
      <c r="WSH340" s="3"/>
      <c r="WSI340" s="3"/>
      <c r="WSJ340" s="3"/>
      <c r="WSK340" s="3"/>
      <c r="WSL340" s="3"/>
      <c r="WSM340" s="3"/>
      <c r="WSN340" s="3"/>
      <c r="WSO340" s="3"/>
      <c r="WSP340" s="3"/>
      <c r="WSQ340" s="3"/>
      <c r="WSR340" s="3"/>
      <c r="WSS340" s="3"/>
      <c r="WST340" s="3"/>
      <c r="WSU340" s="3"/>
      <c r="WSV340" s="3"/>
      <c r="WSW340" s="3"/>
      <c r="WSX340" s="3"/>
      <c r="WSY340" s="3"/>
      <c r="WSZ340" s="3"/>
      <c r="WTA340" s="3"/>
      <c r="WTB340" s="3"/>
      <c r="WTC340" s="3"/>
      <c r="WTD340" s="3"/>
      <c r="WTE340" s="3"/>
      <c r="WTF340" s="3"/>
      <c r="WTG340" s="3"/>
      <c r="WTH340" s="3"/>
      <c r="WTI340" s="3"/>
      <c r="WTJ340" s="3"/>
      <c r="WTK340" s="3"/>
      <c r="WTL340" s="3"/>
      <c r="WTM340" s="3"/>
      <c r="WTN340" s="3"/>
      <c r="WTO340" s="3"/>
      <c r="WTP340" s="3"/>
      <c r="WTQ340" s="3"/>
      <c r="WTR340" s="3"/>
      <c r="WTS340" s="3"/>
      <c r="WTT340" s="3"/>
      <c r="WTU340" s="3"/>
      <c r="WTV340" s="3"/>
      <c r="WTW340" s="3"/>
      <c r="WTX340" s="3"/>
      <c r="WTY340" s="3"/>
      <c r="WTZ340" s="3"/>
      <c r="WUA340" s="3"/>
      <c r="WUB340" s="3"/>
      <c r="WUC340" s="3"/>
      <c r="WUD340" s="3"/>
      <c r="WUE340" s="3"/>
      <c r="WUF340" s="3"/>
      <c r="WUG340" s="3"/>
      <c r="WUH340" s="3"/>
      <c r="WUI340" s="3"/>
      <c r="WUJ340" s="3"/>
      <c r="WUK340" s="3"/>
      <c r="WUL340" s="3"/>
      <c r="WUM340" s="3"/>
      <c r="WUN340" s="3"/>
      <c r="WUO340" s="3"/>
      <c r="WUP340" s="3"/>
      <c r="WUQ340" s="3"/>
      <c r="WUR340" s="3"/>
      <c r="WUS340" s="3"/>
      <c r="WUT340" s="3"/>
      <c r="WUU340" s="3"/>
      <c r="WUV340" s="3"/>
      <c r="WUW340" s="3"/>
      <c r="WUX340" s="3"/>
      <c r="WUY340" s="3"/>
      <c r="WUZ340" s="3"/>
      <c r="WVA340" s="3"/>
      <c r="WVB340" s="3"/>
      <c r="WVC340" s="3"/>
      <c r="WVD340" s="3"/>
      <c r="WVE340" s="3"/>
      <c r="WVF340" s="3"/>
      <c r="WVG340" s="3"/>
      <c r="WVH340" s="3"/>
      <c r="WVI340" s="3"/>
      <c r="WVJ340" s="3"/>
      <c r="WVK340" s="3"/>
      <c r="WVL340" s="3"/>
      <c r="WVM340" s="3"/>
      <c r="WVN340" s="3"/>
      <c r="WVO340" s="3"/>
      <c r="WVP340" s="3"/>
      <c r="WVQ340" s="3"/>
      <c r="WVR340" s="3"/>
      <c r="WVS340" s="3"/>
      <c r="WVT340" s="3"/>
      <c r="WVU340" s="3"/>
      <c r="WVV340" s="3"/>
      <c r="WVW340" s="3"/>
      <c r="WVX340" s="3"/>
      <c r="WVY340" s="3"/>
      <c r="WVZ340" s="3"/>
      <c r="WWA340" s="3"/>
      <c r="WWB340" s="3"/>
      <c r="WWC340" s="3"/>
      <c r="WWD340" s="3"/>
      <c r="WWE340" s="3"/>
      <c r="WWF340" s="3"/>
      <c r="WWG340" s="3"/>
      <c r="WWH340" s="3"/>
      <c r="WWI340" s="3"/>
      <c r="WWJ340" s="3"/>
      <c r="WWK340" s="3"/>
      <c r="WWL340" s="3"/>
      <c r="WWM340" s="3"/>
      <c r="WWN340" s="3"/>
      <c r="WWO340" s="3"/>
      <c r="WWP340" s="3"/>
      <c r="WWQ340" s="3"/>
      <c r="WWR340" s="3"/>
      <c r="WWS340" s="3"/>
      <c r="WWT340" s="3"/>
      <c r="WWU340" s="3"/>
      <c r="WWV340" s="3"/>
      <c r="WWW340" s="3"/>
      <c r="WWX340" s="3"/>
      <c r="WWY340" s="3"/>
      <c r="WWZ340" s="3"/>
      <c r="WXA340" s="3"/>
      <c r="WXB340" s="3"/>
      <c r="WXC340" s="3"/>
      <c r="WXD340" s="3"/>
      <c r="WXE340" s="3"/>
      <c r="WXF340" s="3"/>
      <c r="WXG340" s="3"/>
      <c r="WXH340" s="3"/>
      <c r="WXI340" s="3"/>
      <c r="WXJ340" s="3"/>
      <c r="WXK340" s="3"/>
      <c r="WXL340" s="3"/>
      <c r="WXM340" s="3"/>
      <c r="WXN340" s="3"/>
      <c r="WXO340" s="3"/>
      <c r="WXP340" s="3"/>
      <c r="WXQ340" s="3"/>
      <c r="WXR340" s="3"/>
      <c r="WXS340" s="3"/>
      <c r="WXT340" s="3"/>
      <c r="WXU340" s="3"/>
      <c r="WXV340" s="3"/>
      <c r="WXW340" s="3"/>
      <c r="WXX340" s="3"/>
      <c r="WXY340" s="3"/>
      <c r="WXZ340" s="3"/>
      <c r="WYA340" s="3"/>
      <c r="WYB340" s="3"/>
      <c r="WYC340" s="3"/>
      <c r="WYD340" s="3"/>
      <c r="WYE340" s="3"/>
      <c r="WYF340" s="3"/>
      <c r="WYG340" s="3"/>
      <c r="WYH340" s="3"/>
      <c r="WYI340" s="3"/>
      <c r="WYJ340" s="3"/>
      <c r="WYK340" s="3"/>
      <c r="WYL340" s="3"/>
      <c r="WYM340" s="3"/>
      <c r="WYN340" s="3"/>
      <c r="WYO340" s="3"/>
      <c r="WYP340" s="3"/>
      <c r="WYQ340" s="3"/>
      <c r="WYR340" s="3"/>
      <c r="WYS340" s="3"/>
      <c r="WYT340" s="3"/>
      <c r="WYU340" s="3"/>
      <c r="WYV340" s="3"/>
      <c r="WYW340" s="3"/>
      <c r="WYX340" s="3"/>
      <c r="WYY340" s="3"/>
      <c r="WYZ340" s="3"/>
      <c r="WZA340" s="3"/>
      <c r="WZB340" s="3"/>
      <c r="WZC340" s="3"/>
      <c r="WZD340" s="3"/>
      <c r="WZE340" s="3"/>
      <c r="WZF340" s="3"/>
      <c r="WZG340" s="3"/>
      <c r="WZH340" s="3"/>
      <c r="WZI340" s="3"/>
      <c r="WZJ340" s="3"/>
      <c r="WZK340" s="3"/>
      <c r="WZL340" s="3"/>
      <c r="WZM340" s="3"/>
      <c r="WZN340" s="3"/>
      <c r="WZO340" s="3"/>
      <c r="WZP340" s="3"/>
      <c r="WZQ340" s="3"/>
      <c r="WZR340" s="3"/>
      <c r="WZS340" s="3"/>
      <c r="WZT340" s="3"/>
      <c r="WZU340" s="3"/>
      <c r="WZV340" s="3"/>
      <c r="WZW340" s="3"/>
      <c r="WZX340" s="3"/>
      <c r="WZY340" s="3"/>
      <c r="WZZ340" s="3"/>
      <c r="XAA340" s="3"/>
      <c r="XAB340" s="3"/>
      <c r="XAC340" s="3"/>
      <c r="XAD340" s="3"/>
      <c r="XAE340" s="3"/>
      <c r="XAF340" s="3"/>
      <c r="XAG340" s="3"/>
      <c r="XAH340" s="3"/>
      <c r="XAI340" s="3"/>
      <c r="XAJ340" s="3"/>
      <c r="XAK340" s="3"/>
      <c r="XAL340" s="3"/>
      <c r="XAM340" s="3"/>
      <c r="XAN340" s="3"/>
      <c r="XAO340" s="3"/>
      <c r="XAP340" s="3"/>
      <c r="XAQ340" s="3"/>
      <c r="XAR340" s="3"/>
      <c r="XAS340" s="3"/>
      <c r="XAT340" s="3"/>
      <c r="XAU340" s="3"/>
      <c r="XAV340" s="3"/>
      <c r="XAW340" s="3"/>
      <c r="XAX340" s="3"/>
      <c r="XAY340" s="3"/>
      <c r="XAZ340" s="3"/>
      <c r="XBA340" s="3"/>
      <c r="XBB340" s="3"/>
      <c r="XBC340" s="3"/>
      <c r="XBD340" s="3"/>
      <c r="XBE340" s="3"/>
      <c r="XBF340" s="3"/>
      <c r="XBG340" s="3"/>
      <c r="XBH340" s="3"/>
      <c r="XBI340" s="3"/>
      <c r="XBJ340" s="3"/>
      <c r="XBK340" s="3"/>
      <c r="XBL340" s="3"/>
      <c r="XBM340" s="3"/>
      <c r="XBN340" s="3"/>
      <c r="XBO340" s="3"/>
      <c r="XBP340" s="3"/>
      <c r="XBQ340" s="3"/>
      <c r="XBR340" s="3"/>
      <c r="XBS340" s="3"/>
      <c r="XBT340" s="3"/>
    </row>
    <row r="341" spans="1:16296">
      <c r="B341" s="2" t="s">
        <v>36</v>
      </c>
      <c r="E341" s="42">
        <v>61</v>
      </c>
      <c r="F341" s="53" t="s">
        <v>679</v>
      </c>
      <c r="G341" s="1" t="s">
        <v>710</v>
      </c>
      <c r="H341" s="1" t="s">
        <v>36</v>
      </c>
      <c r="I341" s="1" t="s">
        <v>313</v>
      </c>
      <c r="J341" s="1" t="s">
        <v>886</v>
      </c>
      <c r="K341" s="61" t="s">
        <v>36</v>
      </c>
      <c r="S341" s="54"/>
      <c r="T341" s="54">
        <f t="shared" si="70"/>
        <v>0</v>
      </c>
      <c r="U341" s="54"/>
      <c r="V341" s="54"/>
      <c r="Y341" s="74">
        <v>0</v>
      </c>
      <c r="AC341" s="74">
        <v>0</v>
      </c>
      <c r="AE341" s="74">
        <f t="shared" si="71"/>
        <v>0</v>
      </c>
      <c r="AG341" s="74">
        <f t="shared" si="72"/>
        <v>0</v>
      </c>
      <c r="AI341" s="74">
        <f t="shared" si="75"/>
        <v>0</v>
      </c>
      <c r="AL341" s="707">
        <f t="shared" si="76"/>
        <v>0</v>
      </c>
      <c r="AN341" s="74">
        <f t="shared" si="69"/>
        <v>0</v>
      </c>
      <c r="AP341" s="74">
        <f t="shared" si="73"/>
        <v>0</v>
      </c>
      <c r="AQ341" s="253">
        <f t="shared" si="68"/>
        <v>0</v>
      </c>
      <c r="AT341" s="253">
        <f t="shared" si="74"/>
        <v>0</v>
      </c>
      <c r="AY341" s="92">
        <v>0</v>
      </c>
      <c r="AZ341" s="74"/>
      <c r="BA341" s="74"/>
      <c r="BB341" s="74"/>
      <c r="BG341" s="74">
        <v>0</v>
      </c>
      <c r="BJ341" s="253">
        <f t="shared" si="77"/>
        <v>0</v>
      </c>
      <c r="BK341" s="74">
        <v>1.6131610000000005E-2</v>
      </c>
      <c r="BL341" s="74">
        <v>6.7751610000000004E-2</v>
      </c>
      <c r="BM341" s="74">
        <v>0</v>
      </c>
      <c r="BO341" s="74">
        <v>0.1875</v>
      </c>
      <c r="BP341" s="74">
        <v>2.4097159999999999E-2</v>
      </c>
      <c r="BS341" s="76"/>
      <c r="CE341" s="74"/>
      <c r="CU341" s="253">
        <f t="shared" si="78"/>
        <v>0</v>
      </c>
      <c r="DF341" s="253">
        <f t="shared" si="79"/>
        <v>0</v>
      </c>
      <c r="DM341" s="253">
        <f t="shared" si="80"/>
        <v>0</v>
      </c>
      <c r="DP341" s="74">
        <v>0.25700000000000001</v>
      </c>
      <c r="DQ341" s="74">
        <v>5.1999999999999998E-2</v>
      </c>
      <c r="EM341" s="93"/>
      <c r="EN341" s="93"/>
      <c r="EO341" s="17"/>
      <c r="EP341" s="17"/>
      <c r="EQ341" s="17"/>
    </row>
    <row r="342" spans="1:16296">
      <c r="A342" s="2" t="s">
        <v>336</v>
      </c>
      <c r="B342" s="17" t="s">
        <v>32</v>
      </c>
      <c r="C342" s="2" t="s">
        <v>375</v>
      </c>
      <c r="D342" s="35" t="s">
        <v>677</v>
      </c>
      <c r="E342" s="42">
        <v>62</v>
      </c>
      <c r="F342" s="53" t="s">
        <v>753</v>
      </c>
      <c r="G342" s="1" t="s">
        <v>698</v>
      </c>
      <c r="H342" s="12" t="s">
        <v>271</v>
      </c>
      <c r="I342" s="12" t="s">
        <v>272</v>
      </c>
      <c r="J342" s="11" t="str">
        <f>VLOOKUP(K342,[1]Codes!$C$1:$P$3253,14,FALSE)</f>
        <v>ZL</v>
      </c>
      <c r="K342" s="60" t="s">
        <v>273</v>
      </c>
      <c r="L342" s="93">
        <v>1</v>
      </c>
      <c r="M342" s="93"/>
      <c r="P342" s="93"/>
      <c r="Q342" s="76"/>
      <c r="S342" s="54">
        <v>1E-3</v>
      </c>
      <c r="T342" s="54">
        <f t="shared" si="70"/>
        <v>2.5397480313573459E-2</v>
      </c>
      <c r="U342" s="54">
        <v>0.10974765999999998</v>
      </c>
      <c r="V342" s="54">
        <v>0.39214406000000074</v>
      </c>
      <c r="W342" s="74">
        <v>0.44007031000000102</v>
      </c>
      <c r="AA342" s="43"/>
      <c r="AE342" s="74">
        <f t="shared" si="71"/>
        <v>0</v>
      </c>
      <c r="AG342" s="74">
        <f t="shared" si="72"/>
        <v>0</v>
      </c>
      <c r="AI342" s="74">
        <f t="shared" si="75"/>
        <v>0</v>
      </c>
      <c r="AL342" s="707">
        <f t="shared" si="76"/>
        <v>0</v>
      </c>
      <c r="AN342" s="74">
        <f t="shared" si="69"/>
        <v>0</v>
      </c>
      <c r="AP342" s="74">
        <f t="shared" si="73"/>
        <v>0</v>
      </c>
      <c r="AQ342" s="253">
        <f t="shared" si="68"/>
        <v>0</v>
      </c>
      <c r="AS342" s="259">
        <v>1E-3</v>
      </c>
      <c r="AT342" s="253">
        <f t="shared" si="74"/>
        <v>5.0000000000000001E-4</v>
      </c>
      <c r="AW342" s="270">
        <v>4.5999999999999999E-3</v>
      </c>
      <c r="AX342" s="43"/>
      <c r="AY342" s="92">
        <v>0</v>
      </c>
      <c r="AZ342" s="94"/>
      <c r="BA342" s="94"/>
      <c r="BB342" s="94"/>
      <c r="BF342" s="23">
        <v>6.5104166666666674E-4</v>
      </c>
      <c r="BJ342" s="253">
        <f t="shared" si="77"/>
        <v>2.2336960640445339E-5</v>
      </c>
      <c r="BK342" s="74">
        <v>0.65299769000000141</v>
      </c>
      <c r="BL342" s="74">
        <v>0.46036712000000007</v>
      </c>
      <c r="BO342" s="74">
        <v>0.61784497000000005</v>
      </c>
      <c r="BP342" s="74">
        <v>0.72587444000000001</v>
      </c>
      <c r="BQ342" s="270">
        <v>0.15</v>
      </c>
      <c r="BS342" s="76"/>
      <c r="CI342" s="270">
        <v>0.79</v>
      </c>
      <c r="CJ342" s="270">
        <v>0.18</v>
      </c>
      <c r="CU342" s="253">
        <f t="shared" si="78"/>
        <v>0</v>
      </c>
      <c r="DB342" s="270">
        <v>0.2</v>
      </c>
      <c r="DC342" s="93"/>
      <c r="DE342" s="74">
        <v>0.25497330000000001</v>
      </c>
      <c r="DF342" s="253">
        <f t="shared" si="79"/>
        <v>0.14873442500000003</v>
      </c>
      <c r="DG342" s="93"/>
      <c r="DM342" s="253">
        <f t="shared" si="80"/>
        <v>0</v>
      </c>
      <c r="DN342" s="270">
        <v>0.2</v>
      </c>
      <c r="DP342" s="74">
        <v>6.0999999999999999E-2</v>
      </c>
      <c r="EM342" s="93"/>
      <c r="EN342" s="93"/>
      <c r="EO342" s="17"/>
      <c r="EP342" s="17"/>
      <c r="EQ342" s="17"/>
    </row>
    <row r="343" spans="1:16296">
      <c r="B343" s="17"/>
      <c r="C343" s="12"/>
      <c r="D343" s="12"/>
      <c r="E343" s="42">
        <v>62</v>
      </c>
      <c r="F343" s="53" t="s">
        <v>753</v>
      </c>
      <c r="G343" s="1" t="s">
        <v>18</v>
      </c>
      <c r="H343" s="12"/>
      <c r="I343" s="12"/>
      <c r="J343" s="11" t="s">
        <v>884</v>
      </c>
      <c r="K343" s="60"/>
      <c r="L343" s="93"/>
      <c r="M343" s="93"/>
      <c r="P343" s="93"/>
      <c r="Q343" s="76"/>
      <c r="S343" s="54">
        <v>0</v>
      </c>
      <c r="T343" s="54">
        <f t="shared" si="70"/>
        <v>3.5026862407169825E-3</v>
      </c>
      <c r="U343" s="54">
        <v>1.7963539999999997E-2</v>
      </c>
      <c r="V343" s="54">
        <v>4.7418010000000017E-2</v>
      </c>
      <c r="AA343" s="43"/>
      <c r="AE343" s="74">
        <f t="shared" si="71"/>
        <v>0</v>
      </c>
      <c r="AG343" s="74">
        <f t="shared" si="72"/>
        <v>0</v>
      </c>
      <c r="AI343" s="74">
        <f t="shared" si="75"/>
        <v>0</v>
      </c>
      <c r="AL343" s="707">
        <f t="shared" si="76"/>
        <v>0</v>
      </c>
      <c r="AN343" s="74">
        <f t="shared" si="69"/>
        <v>0</v>
      </c>
      <c r="AP343" s="74">
        <f t="shared" si="73"/>
        <v>0</v>
      </c>
      <c r="AQ343" s="253">
        <f t="shared" si="68"/>
        <v>0</v>
      </c>
      <c r="AT343" s="253">
        <f t="shared" si="74"/>
        <v>0</v>
      </c>
      <c r="AX343" s="43"/>
      <c r="AY343" s="92">
        <v>0</v>
      </c>
      <c r="AZ343" s="94"/>
      <c r="BA343" s="94"/>
      <c r="BB343" s="94"/>
      <c r="BC343" s="270">
        <v>0.05</v>
      </c>
      <c r="BI343" s="23"/>
      <c r="BJ343" s="253">
        <f t="shared" si="77"/>
        <v>0</v>
      </c>
      <c r="BQ343" s="270">
        <v>0.15</v>
      </c>
      <c r="BR343" s="270">
        <v>4.1000000000000002E-2</v>
      </c>
      <c r="BS343" s="100"/>
      <c r="BT343" s="23"/>
      <c r="BV343" s="23"/>
      <c r="BW343" s="23"/>
      <c r="BX343" s="23"/>
      <c r="BY343" s="23"/>
      <c r="BZ343" s="23"/>
      <c r="CA343" s="23"/>
      <c r="CB343" s="23"/>
      <c r="CI343" s="270">
        <v>0.05</v>
      </c>
      <c r="CK343" s="76">
        <v>0.19</v>
      </c>
      <c r="CN343" s="270">
        <v>0.1</v>
      </c>
      <c r="CP343" s="100"/>
      <c r="CQ343" s="274"/>
      <c r="CR343" s="274"/>
      <c r="CU343" s="253">
        <f t="shared" si="78"/>
        <v>0</v>
      </c>
      <c r="DC343" s="93"/>
      <c r="DF343" s="253">
        <f t="shared" si="79"/>
        <v>0</v>
      </c>
      <c r="DG343" s="93"/>
      <c r="DM343" s="253">
        <f t="shared" si="80"/>
        <v>0</v>
      </c>
      <c r="EM343" s="93"/>
      <c r="EN343" s="93"/>
      <c r="EO343" s="17"/>
      <c r="EP343" s="17"/>
      <c r="EQ343" s="17"/>
    </row>
    <row r="344" spans="1:16296" ht="12.75" customHeight="1">
      <c r="A344" s="16"/>
      <c r="B344" s="17"/>
      <c r="D344" s="31"/>
      <c r="E344" s="62">
        <v>62</v>
      </c>
      <c r="F344" s="62" t="s">
        <v>753</v>
      </c>
      <c r="H344" s="54" t="s">
        <v>264</v>
      </c>
      <c r="I344" s="438" t="s">
        <v>1509</v>
      </c>
      <c r="J344" s="11"/>
      <c r="K344" s="25"/>
      <c r="L344" s="93"/>
      <c r="M344" s="93"/>
      <c r="P344" s="93"/>
      <c r="Q344" s="76"/>
      <c r="S344" s="54">
        <v>0</v>
      </c>
      <c r="T344" s="54">
        <f>U344*U$3+V344*V$3</f>
        <v>5.3220572096129848E-3</v>
      </c>
      <c r="U344" s="54">
        <v>3.1224400000000002E-3</v>
      </c>
      <c r="V344" s="54">
        <v>0.12901634999999992</v>
      </c>
      <c r="AA344" s="43"/>
      <c r="AE344" s="74">
        <f t="shared" si="71"/>
        <v>0</v>
      </c>
      <c r="AG344" s="74">
        <f t="shared" si="72"/>
        <v>0</v>
      </c>
      <c r="AI344" s="74">
        <f t="shared" si="75"/>
        <v>0</v>
      </c>
      <c r="AL344" s="707">
        <f t="shared" si="76"/>
        <v>0</v>
      </c>
      <c r="AN344" s="74">
        <f t="shared" si="69"/>
        <v>0</v>
      </c>
      <c r="AP344" s="74">
        <f t="shared" si="73"/>
        <v>0</v>
      </c>
      <c r="AQ344" s="253">
        <f t="shared" si="68"/>
        <v>0</v>
      </c>
      <c r="AT344" s="253">
        <f t="shared" si="74"/>
        <v>0</v>
      </c>
      <c r="AX344" s="43"/>
      <c r="AY344" s="92"/>
      <c r="AZ344" s="94"/>
      <c r="BA344" s="94"/>
      <c r="BB344" s="94"/>
      <c r="BI344" s="23"/>
      <c r="BJ344" s="253">
        <f t="shared" si="77"/>
        <v>0</v>
      </c>
      <c r="BS344" s="100"/>
      <c r="BT344" s="23"/>
      <c r="BV344" s="23"/>
      <c r="BW344" s="23"/>
      <c r="BX344" s="23"/>
      <c r="BY344" s="23"/>
      <c r="BZ344" s="23"/>
      <c r="CA344" s="23"/>
      <c r="CB344" s="23"/>
      <c r="CP344" s="100"/>
      <c r="CQ344" s="274"/>
      <c r="CR344" s="274"/>
      <c r="CU344" s="253">
        <f t="shared" si="78"/>
        <v>0</v>
      </c>
      <c r="DC344" s="93"/>
      <c r="DF344" s="253">
        <f t="shared" si="79"/>
        <v>0</v>
      </c>
      <c r="DG344" s="93"/>
      <c r="DM344" s="253">
        <f t="shared" si="80"/>
        <v>0</v>
      </c>
      <c r="EM344" s="93"/>
      <c r="EN344" s="93"/>
      <c r="EO344" s="17"/>
      <c r="EP344" s="17"/>
      <c r="EQ344" s="17"/>
    </row>
    <row r="345" spans="1:16296" ht="12.75" customHeight="1">
      <c r="A345" s="16"/>
      <c r="B345" s="17"/>
      <c r="D345" s="31"/>
      <c r="E345" s="62">
        <v>62</v>
      </c>
      <c r="F345" s="62" t="s">
        <v>753</v>
      </c>
      <c r="H345" s="54" t="s">
        <v>268</v>
      </c>
      <c r="I345" s="438" t="s">
        <v>267</v>
      </c>
      <c r="J345" s="11"/>
      <c r="K345" s="25"/>
      <c r="L345" s="93"/>
      <c r="M345" s="93"/>
      <c r="P345" s="93"/>
      <c r="Q345" s="76"/>
      <c r="S345" s="54">
        <v>0</v>
      </c>
      <c r="T345" s="54">
        <f>U345*U$3+V345*V$3</f>
        <v>1.1172903996861654E-3</v>
      </c>
      <c r="U345" s="54">
        <v>1.214777E-2</v>
      </c>
      <c r="V345" s="54">
        <v>0</v>
      </c>
      <c r="AA345" s="43"/>
      <c r="AE345" s="74">
        <f t="shared" si="71"/>
        <v>0</v>
      </c>
      <c r="AG345" s="74">
        <f t="shared" si="72"/>
        <v>0</v>
      </c>
      <c r="AI345" s="74">
        <f t="shared" si="75"/>
        <v>0</v>
      </c>
      <c r="AL345" s="707">
        <f t="shared" si="76"/>
        <v>0</v>
      </c>
      <c r="AN345" s="74">
        <f t="shared" si="69"/>
        <v>0</v>
      </c>
      <c r="AP345" s="74">
        <f t="shared" si="73"/>
        <v>0</v>
      </c>
      <c r="AQ345" s="253">
        <f t="shared" si="68"/>
        <v>0</v>
      </c>
      <c r="AT345" s="253">
        <f t="shared" si="74"/>
        <v>0</v>
      </c>
      <c r="AX345" s="43"/>
      <c r="AY345" s="92"/>
      <c r="AZ345" s="94"/>
      <c r="BA345" s="94"/>
      <c r="BB345" s="94"/>
      <c r="BI345" s="23"/>
      <c r="BJ345" s="253">
        <f t="shared" si="77"/>
        <v>0</v>
      </c>
      <c r="BS345" s="100"/>
      <c r="BT345" s="23"/>
      <c r="BV345" s="23"/>
      <c r="BW345" s="23"/>
      <c r="BX345" s="23"/>
      <c r="BY345" s="23"/>
      <c r="BZ345" s="23"/>
      <c r="CA345" s="23"/>
      <c r="CB345" s="23"/>
      <c r="CP345" s="100"/>
      <c r="CQ345" s="274"/>
      <c r="CR345" s="274"/>
      <c r="CU345" s="253">
        <f t="shared" si="78"/>
        <v>0</v>
      </c>
      <c r="DC345" s="93"/>
      <c r="DF345" s="253">
        <f t="shared" si="79"/>
        <v>0</v>
      </c>
      <c r="DG345" s="93"/>
      <c r="DM345" s="253">
        <f t="shared" si="80"/>
        <v>0</v>
      </c>
      <c r="EM345" s="93"/>
      <c r="EN345" s="93"/>
      <c r="EO345" s="17"/>
      <c r="EP345" s="17"/>
      <c r="EQ345" s="17"/>
    </row>
    <row r="346" spans="1:16296" ht="15" customHeight="1">
      <c r="A346" s="2" t="s">
        <v>884</v>
      </c>
      <c r="B346" s="17"/>
      <c r="C346" s="2" t="s">
        <v>302</v>
      </c>
      <c r="D346" s="31" t="s">
        <v>684</v>
      </c>
      <c r="E346" s="42">
        <v>63</v>
      </c>
      <c r="F346" s="50" t="s">
        <v>778</v>
      </c>
      <c r="G346" s="1" t="s">
        <v>692</v>
      </c>
      <c r="H346" s="1" t="s">
        <v>512</v>
      </c>
      <c r="J346" s="11"/>
      <c r="L346" s="93"/>
      <c r="M346" s="93"/>
      <c r="P346" s="93"/>
      <c r="Q346" s="76"/>
      <c r="S346" s="54"/>
      <c r="T346" s="54">
        <f t="shared" si="70"/>
        <v>0</v>
      </c>
      <c r="U346" s="54"/>
      <c r="V346" s="54"/>
      <c r="AA346" s="43"/>
      <c r="AE346" s="74">
        <f t="shared" si="71"/>
        <v>0</v>
      </c>
      <c r="AG346" s="74">
        <f t="shared" si="72"/>
        <v>0</v>
      </c>
      <c r="AI346" s="74">
        <f t="shared" si="75"/>
        <v>0</v>
      </c>
      <c r="AL346" s="707">
        <f t="shared" si="76"/>
        <v>0</v>
      </c>
      <c r="AN346" s="74">
        <f t="shared" si="69"/>
        <v>0</v>
      </c>
      <c r="AP346" s="74">
        <f t="shared" si="73"/>
        <v>0</v>
      </c>
      <c r="AQ346" s="253">
        <f t="shared" si="68"/>
        <v>0</v>
      </c>
      <c r="AT346" s="253">
        <f t="shared" si="74"/>
        <v>0</v>
      </c>
      <c r="AX346" s="43"/>
      <c r="AY346" s="92">
        <v>0</v>
      </c>
      <c r="AZ346" s="94"/>
      <c r="BA346" s="94"/>
      <c r="BB346" s="94"/>
      <c r="BI346" s="23"/>
      <c r="BJ346" s="253">
        <f t="shared" si="77"/>
        <v>0</v>
      </c>
      <c r="BS346" s="100"/>
      <c r="BT346" s="23"/>
      <c r="BU346" s="23">
        <v>4.9000000000000002E-2</v>
      </c>
      <c r="BV346" s="23">
        <v>8.1343032826388523E-2</v>
      </c>
      <c r="BW346" s="23">
        <v>5.4000000000000001E-4</v>
      </c>
      <c r="BX346" s="23">
        <v>4.2500000000000003E-3</v>
      </c>
      <c r="BY346" s="23"/>
      <c r="BZ346" s="23"/>
      <c r="CA346" s="23"/>
      <c r="CB346" s="23"/>
      <c r="CI346" s="270">
        <v>1.4999999999999999E-2</v>
      </c>
      <c r="CP346" s="100"/>
      <c r="CQ346" s="274"/>
      <c r="CR346" s="274"/>
      <c r="CU346" s="253">
        <f t="shared" si="78"/>
        <v>0</v>
      </c>
      <c r="DB346" s="270">
        <v>0.2</v>
      </c>
      <c r="DC346" s="93"/>
      <c r="DF346" s="253">
        <f t="shared" si="79"/>
        <v>0</v>
      </c>
      <c r="DG346" s="93"/>
      <c r="DM346" s="253">
        <f t="shared" si="80"/>
        <v>0</v>
      </c>
      <c r="DN346" s="270">
        <v>0.2</v>
      </c>
      <c r="EM346" s="93"/>
      <c r="EN346" s="93"/>
      <c r="EO346" s="17"/>
      <c r="EP346" s="17"/>
      <c r="EQ346" s="17"/>
    </row>
    <row r="347" spans="1:16296">
      <c r="B347" s="17"/>
      <c r="C347" s="12"/>
      <c r="D347" s="12"/>
      <c r="E347" s="42">
        <v>63</v>
      </c>
      <c r="F347" s="53" t="s">
        <v>778</v>
      </c>
      <c r="G347" s="1" t="s">
        <v>19</v>
      </c>
      <c r="H347" s="12"/>
      <c r="I347" s="12" t="s">
        <v>810</v>
      </c>
      <c r="J347" s="11"/>
      <c r="K347" s="60"/>
      <c r="L347" s="93"/>
      <c r="M347" s="93"/>
      <c r="P347" s="93"/>
      <c r="Q347" s="76"/>
      <c r="S347" s="54">
        <v>0</v>
      </c>
      <c r="T347" s="54">
        <f t="shared" si="70"/>
        <v>1.7277654896688234E-4</v>
      </c>
      <c r="U347" s="54">
        <v>6.5574999999999997E-4</v>
      </c>
      <c r="V347" s="54">
        <v>2.8818400000000001E-3</v>
      </c>
      <c r="AA347" s="43"/>
      <c r="AE347" s="74">
        <f t="shared" si="71"/>
        <v>0</v>
      </c>
      <c r="AG347" s="74">
        <f t="shared" si="72"/>
        <v>0</v>
      </c>
      <c r="AI347" s="74">
        <f t="shared" si="75"/>
        <v>0</v>
      </c>
      <c r="AL347" s="707">
        <f t="shared" si="76"/>
        <v>0</v>
      </c>
      <c r="AN347" s="74">
        <f t="shared" si="69"/>
        <v>0</v>
      </c>
      <c r="AP347" s="74">
        <f t="shared" si="73"/>
        <v>0</v>
      </c>
      <c r="AQ347" s="253">
        <f t="shared" si="68"/>
        <v>0</v>
      </c>
      <c r="AS347" s="259">
        <v>1E-3</v>
      </c>
      <c r="AT347" s="253">
        <f t="shared" si="74"/>
        <v>5.0000000000000001E-4</v>
      </c>
      <c r="AX347" s="43"/>
      <c r="AY347" s="92">
        <v>0</v>
      </c>
      <c r="AZ347" s="94"/>
      <c r="BA347" s="94"/>
      <c r="BB347" s="94"/>
      <c r="BI347" s="23"/>
      <c r="BJ347" s="253">
        <f t="shared" si="77"/>
        <v>0</v>
      </c>
      <c r="BQ347" s="270">
        <v>0.25</v>
      </c>
      <c r="BR347" s="270">
        <v>8.0000000000000002E-3</v>
      </c>
      <c r="BS347" s="100"/>
      <c r="BT347" s="23"/>
      <c r="BV347" s="23"/>
      <c r="BW347" s="23"/>
      <c r="BX347" s="23"/>
      <c r="BY347" s="23"/>
      <c r="BZ347" s="23"/>
      <c r="CA347" s="23"/>
      <c r="CB347" s="23"/>
      <c r="CI347" s="270">
        <v>0.12</v>
      </c>
      <c r="CJ347" s="270">
        <v>3.0000000000000001E-3</v>
      </c>
      <c r="CK347" s="76">
        <v>0.08</v>
      </c>
      <c r="CN347" s="270">
        <v>0.05</v>
      </c>
      <c r="CP347" s="100"/>
      <c r="CQ347" s="274"/>
      <c r="CR347" s="274"/>
      <c r="CU347" s="253">
        <f t="shared" si="78"/>
        <v>0</v>
      </c>
      <c r="DC347" s="93"/>
      <c r="DF347" s="253">
        <f t="shared" si="79"/>
        <v>0</v>
      </c>
      <c r="DG347" s="93"/>
      <c r="DM347" s="253">
        <f t="shared" si="80"/>
        <v>0</v>
      </c>
      <c r="DS347" s="74">
        <v>0.9</v>
      </c>
      <c r="EM347" s="93"/>
      <c r="EN347" s="93"/>
      <c r="EO347" s="17"/>
      <c r="EP347" s="17"/>
      <c r="EQ347" s="17"/>
    </row>
    <row r="348" spans="1:16296">
      <c r="B348" s="17"/>
      <c r="C348" s="12"/>
      <c r="D348" s="12"/>
      <c r="E348" s="42">
        <v>64</v>
      </c>
      <c r="F348" s="202" t="s">
        <v>755</v>
      </c>
      <c r="G348" s="1" t="s">
        <v>929</v>
      </c>
      <c r="H348" s="12"/>
      <c r="I348" s="12"/>
      <c r="J348" s="11"/>
      <c r="K348" s="60"/>
      <c r="L348" s="93"/>
      <c r="M348" s="93"/>
      <c r="P348" s="93"/>
      <c r="Q348" s="76"/>
      <c r="S348" s="1"/>
      <c r="T348" s="54">
        <f t="shared" si="70"/>
        <v>0</v>
      </c>
      <c r="U348" s="1"/>
      <c r="V348" s="1"/>
      <c r="AA348" s="43"/>
      <c r="AE348" s="74">
        <f t="shared" si="71"/>
        <v>0</v>
      </c>
      <c r="AG348" s="74">
        <f t="shared" si="72"/>
        <v>0</v>
      </c>
      <c r="AI348" s="74">
        <f t="shared" si="75"/>
        <v>0</v>
      </c>
      <c r="AL348" s="707">
        <f t="shared" si="76"/>
        <v>0</v>
      </c>
      <c r="AN348" s="74">
        <f t="shared" si="69"/>
        <v>0</v>
      </c>
      <c r="AP348" s="74">
        <f t="shared" si="73"/>
        <v>0</v>
      </c>
      <c r="AQ348" s="253">
        <f t="shared" si="68"/>
        <v>0</v>
      </c>
      <c r="AT348" s="253">
        <f t="shared" si="74"/>
        <v>0</v>
      </c>
      <c r="AX348" s="43"/>
      <c r="AY348" s="95"/>
      <c r="AZ348" s="94"/>
      <c r="BA348" s="94"/>
      <c r="BB348" s="94"/>
      <c r="BI348" s="23"/>
      <c r="BJ348" s="253">
        <f t="shared" si="77"/>
        <v>0</v>
      </c>
      <c r="BS348" s="100"/>
      <c r="BT348" s="23"/>
      <c r="BV348" s="23"/>
      <c r="BW348" s="23"/>
      <c r="BX348" s="23"/>
      <c r="BY348" s="23"/>
      <c r="BZ348" s="23"/>
      <c r="CA348" s="23"/>
      <c r="CB348" s="23"/>
      <c r="CP348" s="100"/>
      <c r="CQ348" s="274"/>
      <c r="CR348" s="274"/>
      <c r="CU348" s="253">
        <f t="shared" si="78"/>
        <v>0</v>
      </c>
      <c r="CW348" s="238">
        <v>0.25</v>
      </c>
      <c r="DC348" s="93"/>
      <c r="DF348" s="253">
        <f t="shared" si="79"/>
        <v>0</v>
      </c>
      <c r="DG348" s="93"/>
      <c r="DM348" s="253">
        <f t="shared" si="80"/>
        <v>0</v>
      </c>
      <c r="DP348" s="74">
        <v>0.25700000000000001</v>
      </c>
      <c r="DQ348" s="74">
        <v>0.73699999999999999</v>
      </c>
    </row>
    <row r="349" spans="1:16296">
      <c r="B349" s="17"/>
      <c r="C349" s="12"/>
      <c r="D349" s="12"/>
      <c r="E349" s="42">
        <v>65</v>
      </c>
      <c r="F349" s="60" t="s">
        <v>933</v>
      </c>
      <c r="G349" s="1" t="s">
        <v>929</v>
      </c>
      <c r="H349" s="12"/>
      <c r="I349" s="12"/>
      <c r="J349" s="11"/>
      <c r="K349" s="60"/>
      <c r="L349" s="93"/>
      <c r="M349" s="93"/>
      <c r="P349" s="93"/>
      <c r="Q349" s="76"/>
      <c r="S349" s="1"/>
      <c r="T349" s="54">
        <f t="shared" si="70"/>
        <v>0</v>
      </c>
      <c r="U349" s="1"/>
      <c r="V349" s="1"/>
      <c r="AA349" s="43"/>
      <c r="AE349" s="74">
        <f t="shared" si="71"/>
        <v>0</v>
      </c>
      <c r="AG349" s="74">
        <f t="shared" si="72"/>
        <v>0</v>
      </c>
      <c r="AI349" s="74">
        <f t="shared" si="75"/>
        <v>0</v>
      </c>
      <c r="AL349" s="707">
        <f t="shared" si="76"/>
        <v>0</v>
      </c>
      <c r="AN349" s="74">
        <f t="shared" si="69"/>
        <v>0</v>
      </c>
      <c r="AP349" s="74">
        <f t="shared" si="73"/>
        <v>0</v>
      </c>
      <c r="AQ349" s="253">
        <f t="shared" si="68"/>
        <v>0</v>
      </c>
      <c r="AT349" s="253">
        <f t="shared" si="74"/>
        <v>0</v>
      </c>
      <c r="AX349" s="43"/>
      <c r="AY349" s="95"/>
      <c r="AZ349" s="94"/>
      <c r="BA349" s="94"/>
      <c r="BB349" s="94"/>
      <c r="BI349" s="23"/>
      <c r="BJ349" s="253">
        <f t="shared" si="77"/>
        <v>0</v>
      </c>
      <c r="BS349" s="100"/>
      <c r="BT349" s="23"/>
      <c r="BV349" s="23"/>
      <c r="BW349" s="23"/>
      <c r="BX349" s="23"/>
      <c r="BY349" s="23"/>
      <c r="BZ349" s="23"/>
      <c r="CA349" s="23"/>
      <c r="CB349" s="23"/>
      <c r="CP349" s="100"/>
      <c r="CQ349" s="274"/>
      <c r="CR349" s="274"/>
      <c r="CU349" s="253">
        <f t="shared" si="78"/>
        <v>0</v>
      </c>
      <c r="DC349" s="93"/>
      <c r="DF349" s="253">
        <f t="shared" si="79"/>
        <v>0</v>
      </c>
      <c r="DG349" s="93"/>
      <c r="DM349" s="253">
        <f t="shared" si="80"/>
        <v>0</v>
      </c>
      <c r="DX349" s="74">
        <v>0.1</v>
      </c>
      <c r="EM349" s="93"/>
      <c r="EN349" s="93"/>
      <c r="EO349" s="17"/>
      <c r="EP349" s="17"/>
      <c r="EQ349" s="17"/>
    </row>
    <row r="350" spans="1:16296">
      <c r="B350" s="17"/>
      <c r="C350" s="12"/>
      <c r="D350" s="12"/>
      <c r="E350" s="42">
        <v>66</v>
      </c>
      <c r="F350" s="53" t="s">
        <v>930</v>
      </c>
      <c r="H350" s="12"/>
      <c r="I350" s="12"/>
      <c r="J350" s="11"/>
      <c r="K350" s="60"/>
      <c r="L350" s="93"/>
      <c r="M350" s="93"/>
      <c r="P350" s="93"/>
      <c r="Q350" s="76"/>
      <c r="S350" s="1"/>
      <c r="T350" s="54"/>
      <c r="U350" s="1"/>
      <c r="V350" s="1"/>
      <c r="AA350" s="43"/>
      <c r="AE350" s="74">
        <f t="shared" si="71"/>
        <v>0</v>
      </c>
      <c r="AG350" s="74">
        <f t="shared" si="72"/>
        <v>0</v>
      </c>
      <c r="AI350" s="74">
        <f t="shared" si="75"/>
        <v>0</v>
      </c>
      <c r="AL350" s="707">
        <f t="shared" si="76"/>
        <v>0</v>
      </c>
      <c r="AN350" s="74">
        <f t="shared" si="69"/>
        <v>0</v>
      </c>
      <c r="AP350" s="74">
        <f t="shared" si="73"/>
        <v>0</v>
      </c>
      <c r="AQ350" s="253">
        <f t="shared" si="68"/>
        <v>0</v>
      </c>
      <c r="AT350" s="253">
        <f t="shared" si="74"/>
        <v>0</v>
      </c>
      <c r="AX350" s="43"/>
      <c r="AY350" s="92"/>
      <c r="AZ350" s="94"/>
      <c r="BA350" s="94"/>
      <c r="BB350" s="94"/>
      <c r="BJ350" s="253">
        <f t="shared" si="77"/>
        <v>0</v>
      </c>
      <c r="BS350" s="76"/>
      <c r="CU350" s="253">
        <f t="shared" si="78"/>
        <v>0</v>
      </c>
      <c r="DC350" s="93"/>
      <c r="DF350" s="253">
        <f t="shared" si="79"/>
        <v>0</v>
      </c>
      <c r="DG350" s="93"/>
      <c r="DM350" s="253">
        <f t="shared" si="80"/>
        <v>0</v>
      </c>
      <c r="DS350" s="102"/>
      <c r="DT350" s="102"/>
      <c r="DU350" s="102"/>
      <c r="EM350" s="93"/>
      <c r="EN350" s="93"/>
      <c r="EO350" s="17"/>
      <c r="EP350" s="17"/>
      <c r="EQ350" s="17"/>
    </row>
    <row r="351" spans="1:16296">
      <c r="A351" s="16"/>
      <c r="B351" s="17"/>
      <c r="C351" s="12"/>
      <c r="D351" s="12"/>
      <c r="E351" s="42">
        <v>67</v>
      </c>
      <c r="F351" s="202" t="s">
        <v>759</v>
      </c>
      <c r="G351" s="12" t="s">
        <v>701</v>
      </c>
      <c r="H351" s="12"/>
      <c r="I351" s="12"/>
      <c r="J351" s="11" t="s">
        <v>892</v>
      </c>
      <c r="K351" s="60"/>
      <c r="L351" s="93"/>
      <c r="M351" s="93"/>
      <c r="P351" s="93"/>
      <c r="Q351" s="76"/>
      <c r="S351" s="54"/>
      <c r="T351" s="54">
        <f>U351*U$3+V351*V$3</f>
        <v>0</v>
      </c>
      <c r="U351" s="54"/>
      <c r="V351" s="54"/>
      <c r="AA351" s="43"/>
      <c r="AE351" s="74">
        <f t="shared" si="71"/>
        <v>0</v>
      </c>
      <c r="AG351" s="74">
        <f t="shared" si="72"/>
        <v>0</v>
      </c>
      <c r="AI351" s="74">
        <f t="shared" si="75"/>
        <v>0</v>
      </c>
      <c r="AL351" s="707">
        <f t="shared" si="76"/>
        <v>0</v>
      </c>
      <c r="AN351" s="74">
        <f t="shared" si="69"/>
        <v>0</v>
      </c>
      <c r="AP351" s="74">
        <f t="shared" si="73"/>
        <v>0</v>
      </c>
      <c r="AQ351" s="253">
        <f t="shared" si="68"/>
        <v>0</v>
      </c>
      <c r="AT351" s="253">
        <f t="shared" si="74"/>
        <v>0</v>
      </c>
      <c r="AX351" s="43"/>
      <c r="AY351" s="95"/>
      <c r="AZ351" s="99"/>
      <c r="BA351" s="99"/>
      <c r="BB351" s="99"/>
      <c r="BJ351" s="253">
        <f t="shared" si="77"/>
        <v>0</v>
      </c>
      <c r="BS351" s="76"/>
      <c r="CU351" s="253">
        <f t="shared" si="78"/>
        <v>0</v>
      </c>
      <c r="DC351" s="93"/>
      <c r="DF351" s="253">
        <f t="shared" si="79"/>
        <v>0</v>
      </c>
      <c r="DG351" s="93"/>
      <c r="DM351" s="253">
        <f t="shared" si="80"/>
        <v>0</v>
      </c>
      <c r="EM351" s="93"/>
      <c r="EN351" s="93"/>
      <c r="EO351" s="17"/>
      <c r="EP351" s="17"/>
      <c r="EQ351" s="17"/>
    </row>
    <row r="352" spans="1:16296">
      <c r="A352" s="16"/>
      <c r="B352" s="17"/>
      <c r="C352" s="12"/>
      <c r="D352" s="12"/>
      <c r="E352" s="42">
        <v>67</v>
      </c>
      <c r="F352" s="202" t="s">
        <v>759</v>
      </c>
      <c r="G352" s="12" t="s">
        <v>711</v>
      </c>
      <c r="H352" s="12"/>
      <c r="I352" s="12"/>
      <c r="J352" s="11" t="s">
        <v>892</v>
      </c>
      <c r="K352" s="60"/>
      <c r="L352" s="93"/>
      <c r="M352" s="93"/>
      <c r="P352" s="93"/>
      <c r="Q352" s="76"/>
      <c r="S352" s="54"/>
      <c r="T352" s="54">
        <f>U352*U$3+V352*V$3</f>
        <v>0</v>
      </c>
      <c r="U352" s="54"/>
      <c r="V352" s="54"/>
      <c r="AA352" s="43"/>
      <c r="AE352" s="74">
        <f t="shared" si="71"/>
        <v>0</v>
      </c>
      <c r="AG352" s="74">
        <f t="shared" si="72"/>
        <v>0</v>
      </c>
      <c r="AI352" s="74">
        <f t="shared" si="75"/>
        <v>0</v>
      </c>
      <c r="AL352" s="707">
        <f t="shared" si="76"/>
        <v>0</v>
      </c>
      <c r="AN352" s="74">
        <f t="shared" si="69"/>
        <v>0</v>
      </c>
      <c r="AP352" s="74">
        <f t="shared" si="73"/>
        <v>0</v>
      </c>
      <c r="AQ352" s="253">
        <f t="shared" si="68"/>
        <v>0</v>
      </c>
      <c r="AT352" s="253">
        <f t="shared" si="74"/>
        <v>0</v>
      </c>
      <c r="AX352" s="43"/>
      <c r="AY352" s="95"/>
      <c r="AZ352" s="99"/>
      <c r="BA352" s="99"/>
      <c r="BB352" s="99"/>
      <c r="BJ352" s="253">
        <f t="shared" si="77"/>
        <v>0</v>
      </c>
      <c r="BS352" s="76"/>
      <c r="CU352" s="253">
        <f t="shared" si="78"/>
        <v>0</v>
      </c>
      <c r="DC352" s="93"/>
      <c r="DF352" s="253">
        <f t="shared" si="79"/>
        <v>0</v>
      </c>
      <c r="DG352" s="93"/>
      <c r="DM352" s="253">
        <f t="shared" si="80"/>
        <v>0</v>
      </c>
      <c r="EM352" s="93"/>
      <c r="EN352" s="93"/>
      <c r="EO352" s="17"/>
      <c r="EP352" s="17"/>
      <c r="EQ352" s="17"/>
    </row>
    <row r="353" spans="1:16296" s="176" customFormat="1">
      <c r="B353" s="177"/>
      <c r="C353" s="177"/>
      <c r="D353" s="177"/>
      <c r="E353" s="42">
        <v>67</v>
      </c>
      <c r="F353" s="202" t="s">
        <v>759</v>
      </c>
      <c r="G353" s="12" t="s">
        <v>705</v>
      </c>
      <c r="H353" s="12"/>
      <c r="I353" s="12"/>
      <c r="J353" s="11" t="s">
        <v>828</v>
      </c>
      <c r="K353" s="60"/>
      <c r="L353" s="178"/>
      <c r="M353" s="178"/>
      <c r="N353" s="179"/>
      <c r="O353" s="179"/>
      <c r="P353" s="178"/>
      <c r="Q353" s="178"/>
      <c r="R353" s="179"/>
      <c r="S353" s="54"/>
      <c r="T353" s="54">
        <f>U353*U$3+V353*V$3</f>
        <v>0</v>
      </c>
      <c r="U353" s="54"/>
      <c r="V353" s="54"/>
      <c r="W353" s="179"/>
      <c r="X353" s="179"/>
      <c r="Y353" s="179"/>
      <c r="Z353" s="179"/>
      <c r="AA353" s="180"/>
      <c r="AB353" s="179"/>
      <c r="AC353" s="179"/>
      <c r="AD353" s="179"/>
      <c r="AE353" s="74">
        <f t="shared" si="71"/>
        <v>0</v>
      </c>
      <c r="AF353" s="179"/>
      <c r="AG353" s="74">
        <f t="shared" si="72"/>
        <v>0</v>
      </c>
      <c r="AH353" s="179"/>
      <c r="AI353" s="74">
        <f t="shared" si="75"/>
        <v>0</v>
      </c>
      <c r="AJ353" s="179"/>
      <c r="AK353" s="179"/>
      <c r="AL353" s="707">
        <f t="shared" si="76"/>
        <v>0</v>
      </c>
      <c r="AM353" s="179"/>
      <c r="AN353" s="74">
        <f t="shared" si="69"/>
        <v>0</v>
      </c>
      <c r="AO353" s="179"/>
      <c r="AP353" s="74">
        <f t="shared" si="73"/>
        <v>0</v>
      </c>
      <c r="AQ353" s="253">
        <f t="shared" si="68"/>
        <v>0</v>
      </c>
      <c r="AR353" s="179"/>
      <c r="AS353" s="259"/>
      <c r="AT353" s="253">
        <f t="shared" si="74"/>
        <v>0</v>
      </c>
      <c r="AU353" s="179"/>
      <c r="AV353" s="179"/>
      <c r="AW353" s="270"/>
      <c r="AX353" s="180"/>
      <c r="AY353" s="181"/>
      <c r="AZ353" s="182"/>
      <c r="BA353" s="182"/>
      <c r="BB353" s="182"/>
      <c r="BC353" s="270"/>
      <c r="BD353" s="270"/>
      <c r="BE353" s="179"/>
      <c r="BF353" s="179"/>
      <c r="BG353" s="179"/>
      <c r="BH353" s="179"/>
      <c r="BI353" s="179"/>
      <c r="BJ353" s="253">
        <f t="shared" si="77"/>
        <v>0</v>
      </c>
      <c r="BK353" s="179"/>
      <c r="BL353" s="179"/>
      <c r="BM353" s="179"/>
      <c r="BN353" s="179"/>
      <c r="BO353" s="179"/>
      <c r="BP353" s="179"/>
      <c r="BQ353" s="270"/>
      <c r="BR353" s="270"/>
      <c r="BS353" s="179"/>
      <c r="BT353" s="179"/>
      <c r="BU353" s="179"/>
      <c r="BV353" s="179"/>
      <c r="BW353" s="179"/>
      <c r="BX353" s="179"/>
      <c r="BY353" s="179"/>
      <c r="BZ353" s="179"/>
      <c r="CA353" s="179"/>
      <c r="CB353" s="179"/>
      <c r="CC353" s="270"/>
      <c r="CD353" s="179"/>
      <c r="CE353" s="179"/>
      <c r="CF353" s="179"/>
      <c r="CG353" s="270"/>
      <c r="CH353" s="270"/>
      <c r="CI353" s="270"/>
      <c r="CJ353" s="270"/>
      <c r="CK353" s="76"/>
      <c r="CL353" s="1"/>
      <c r="CN353" s="270"/>
      <c r="CO353" s="270"/>
      <c r="CP353" s="179"/>
      <c r="CQ353" s="270"/>
      <c r="CR353" s="270"/>
      <c r="CS353" s="179"/>
      <c r="CT353" s="179"/>
      <c r="CU353" s="253">
        <f t="shared" si="78"/>
        <v>0</v>
      </c>
      <c r="CV353" s="270"/>
      <c r="CW353" s="238"/>
      <c r="CX353" s="270"/>
      <c r="CY353" s="270"/>
      <c r="CZ353" s="270"/>
      <c r="DA353" s="270"/>
      <c r="DB353" s="270"/>
      <c r="DC353" s="178"/>
      <c r="DD353" s="179"/>
      <c r="DE353" s="179"/>
      <c r="DF353" s="253">
        <f t="shared" si="79"/>
        <v>0</v>
      </c>
      <c r="DG353" s="178"/>
      <c r="DH353" s="179"/>
      <c r="DI353" s="179"/>
      <c r="DJ353" s="179"/>
      <c r="DK353" s="179"/>
      <c r="DL353" s="179"/>
      <c r="DM353" s="253">
        <f t="shared" si="80"/>
        <v>0</v>
      </c>
      <c r="DN353" s="270"/>
      <c r="DO353" s="270"/>
      <c r="DP353" s="179"/>
      <c r="DQ353" s="179"/>
      <c r="DR353" s="179"/>
      <c r="DS353" s="179"/>
      <c r="DT353" s="179"/>
      <c r="DU353" s="179"/>
      <c r="DV353" s="179"/>
      <c r="DW353" s="179"/>
      <c r="DX353" s="179"/>
      <c r="DY353" s="74"/>
      <c r="DZ353" s="74"/>
      <c r="EA353" s="74"/>
      <c r="EB353" s="74"/>
      <c r="EC353" s="74"/>
      <c r="ED353" s="74"/>
      <c r="EE353" s="74"/>
      <c r="EF353" s="74"/>
      <c r="EG353" s="74"/>
      <c r="EH353" s="74"/>
      <c r="EI353" s="74"/>
      <c r="EJ353" s="74"/>
      <c r="EK353" s="74"/>
      <c r="EL353" s="74"/>
      <c r="EM353" s="93"/>
      <c r="EN353" s="93"/>
      <c r="EO353" s="17"/>
      <c r="EP353" s="17"/>
      <c r="EQ353" s="17"/>
      <c r="ER353" s="2"/>
      <c r="ES353" s="2"/>
      <c r="ET353" s="2"/>
      <c r="EU353" s="2"/>
      <c r="EV353" s="2"/>
      <c r="EW353" s="2"/>
      <c r="EX353" s="2"/>
      <c r="EY353" s="2"/>
      <c r="EZ353" s="2"/>
      <c r="FA353" s="2"/>
      <c r="FB353" s="2"/>
      <c r="FC353" s="2"/>
      <c r="FD353" s="2"/>
      <c r="FE353" s="2"/>
      <c r="FF353" s="2"/>
      <c r="FG353" s="2"/>
      <c r="FH353" s="2"/>
      <c r="FI353" s="2"/>
      <c r="FJ353" s="2"/>
      <c r="FK353" s="2"/>
      <c r="FL353" s="2"/>
      <c r="FM353" s="2"/>
      <c r="FN353" s="2"/>
      <c r="FO353" s="2"/>
      <c r="FP353" s="2"/>
      <c r="FQ353" s="2"/>
      <c r="FR353" s="2"/>
      <c r="FS353" s="2"/>
      <c r="FT353" s="2"/>
      <c r="FU353" s="2"/>
      <c r="FV353" s="2"/>
      <c r="FW353" s="2"/>
      <c r="FX353" s="2"/>
      <c r="FY353" s="2"/>
      <c r="FZ353" s="2"/>
      <c r="GA353" s="2"/>
      <c r="GB353" s="2"/>
      <c r="GC353" s="2"/>
      <c r="GD353" s="2"/>
      <c r="GE353" s="2"/>
      <c r="GF353" s="2"/>
      <c r="GG353" s="2"/>
      <c r="GH353" s="2"/>
      <c r="GI353" s="2"/>
      <c r="GJ353" s="2"/>
      <c r="GK353" s="2"/>
      <c r="GL353" s="2"/>
      <c r="GM353" s="2"/>
      <c r="GN353" s="2"/>
      <c r="GO353" s="2"/>
      <c r="GP353" s="2"/>
      <c r="GQ353" s="2"/>
      <c r="GR353" s="2"/>
      <c r="GS353" s="2"/>
      <c r="GT353" s="2"/>
      <c r="GU353" s="2"/>
      <c r="GV353" s="2"/>
      <c r="GW353" s="2"/>
      <c r="GX353" s="2"/>
      <c r="GY353" s="2"/>
      <c r="GZ353" s="2"/>
      <c r="HA353" s="2"/>
      <c r="HB353" s="2"/>
      <c r="HC353" s="2"/>
      <c r="HD353" s="2"/>
      <c r="HE353" s="2"/>
      <c r="HF353" s="2"/>
      <c r="HG353" s="2"/>
      <c r="HH353" s="2"/>
      <c r="HI353" s="2"/>
      <c r="HJ353" s="2"/>
      <c r="HK353" s="2"/>
      <c r="HL353" s="2"/>
      <c r="HM353" s="2"/>
      <c r="HN353" s="2"/>
      <c r="HO353" s="2"/>
      <c r="HP353" s="2"/>
      <c r="HQ353" s="2"/>
      <c r="HR353" s="2"/>
      <c r="HS353" s="2"/>
      <c r="HT353" s="2"/>
      <c r="HU353" s="2"/>
      <c r="HV353" s="2"/>
      <c r="HW353" s="2"/>
      <c r="HX353" s="2"/>
      <c r="HY353" s="2"/>
      <c r="HZ353" s="2"/>
      <c r="IA353" s="2"/>
      <c r="IB353" s="2"/>
      <c r="IC353" s="2"/>
      <c r="ID353" s="2"/>
      <c r="IE353" s="2"/>
      <c r="IF353" s="2"/>
      <c r="IG353" s="2"/>
      <c r="IH353" s="2"/>
      <c r="II353" s="2"/>
      <c r="IJ353" s="2"/>
      <c r="IK353" s="2"/>
      <c r="IL353" s="2"/>
      <c r="IM353" s="2"/>
      <c r="IN353" s="2"/>
      <c r="IO353" s="2"/>
      <c r="IP353" s="2"/>
      <c r="IQ353" s="2"/>
      <c r="IR353" s="2"/>
      <c r="IS353" s="2"/>
      <c r="IT353" s="2"/>
      <c r="IU353" s="2"/>
      <c r="IV353" s="2"/>
      <c r="IW353" s="2"/>
      <c r="IX353" s="2"/>
      <c r="IY353" s="2"/>
      <c r="IZ353" s="2"/>
      <c r="JA353" s="2"/>
      <c r="JB353" s="2"/>
      <c r="JC353" s="2"/>
      <c r="JD353" s="2"/>
      <c r="JE353" s="2"/>
      <c r="JF353" s="2"/>
      <c r="JG353" s="2"/>
      <c r="JH353" s="2"/>
      <c r="JI353" s="2"/>
      <c r="JJ353" s="2"/>
      <c r="JK353" s="2"/>
      <c r="JL353" s="2"/>
      <c r="JM353" s="2"/>
      <c r="JN353" s="2"/>
      <c r="JO353" s="2"/>
      <c r="JP353" s="2"/>
      <c r="JQ353" s="2"/>
      <c r="JR353" s="2"/>
      <c r="JS353" s="2"/>
      <c r="JT353" s="2"/>
      <c r="JU353" s="2"/>
      <c r="JV353" s="2"/>
      <c r="JW353" s="2"/>
      <c r="JX353" s="2"/>
      <c r="JY353" s="2"/>
      <c r="JZ353" s="2"/>
      <c r="KA353" s="2"/>
      <c r="KB353" s="2"/>
      <c r="KC353" s="2"/>
      <c r="KD353" s="2"/>
      <c r="KE353" s="2"/>
      <c r="KF353" s="2"/>
      <c r="KG353" s="2"/>
      <c r="KH353" s="2"/>
      <c r="KI353" s="2"/>
      <c r="KJ353" s="2"/>
      <c r="KK353" s="2"/>
      <c r="KL353" s="2"/>
      <c r="KM353" s="2"/>
      <c r="KN353" s="2"/>
      <c r="KO353" s="2"/>
      <c r="KP353" s="2"/>
      <c r="KQ353" s="2"/>
      <c r="KR353" s="2"/>
      <c r="KS353" s="2"/>
      <c r="KT353" s="2"/>
      <c r="KU353" s="2"/>
      <c r="KV353" s="2"/>
      <c r="KW353" s="2"/>
      <c r="KX353" s="2"/>
      <c r="KY353" s="2"/>
      <c r="KZ353" s="2"/>
      <c r="LA353" s="2"/>
      <c r="LB353" s="2"/>
      <c r="LC353" s="2"/>
      <c r="LD353" s="2"/>
      <c r="LE353" s="2"/>
      <c r="LF353" s="2"/>
      <c r="LG353" s="2"/>
      <c r="LH353" s="2"/>
      <c r="LI353" s="2"/>
      <c r="LJ353" s="2"/>
      <c r="LK353" s="2"/>
      <c r="LL353" s="2"/>
      <c r="LM353" s="2"/>
      <c r="LN353" s="2"/>
      <c r="LO353" s="2"/>
      <c r="LP353" s="2"/>
      <c r="LQ353" s="2"/>
      <c r="LR353" s="2"/>
      <c r="LS353" s="2"/>
      <c r="LT353" s="2"/>
      <c r="LU353" s="2"/>
      <c r="LV353" s="2"/>
      <c r="LW353" s="2"/>
      <c r="LX353" s="2"/>
      <c r="LY353" s="2"/>
      <c r="LZ353" s="2"/>
      <c r="MA353" s="2"/>
      <c r="MB353" s="2"/>
      <c r="MC353" s="2"/>
      <c r="MD353" s="2"/>
      <c r="ME353" s="2"/>
      <c r="MF353" s="2"/>
      <c r="MG353" s="2"/>
      <c r="MH353" s="2"/>
      <c r="MI353" s="2"/>
      <c r="MJ353" s="2"/>
      <c r="MK353" s="2"/>
      <c r="ML353" s="2"/>
      <c r="MM353" s="2"/>
      <c r="MN353" s="2"/>
      <c r="MO353" s="2"/>
      <c r="MP353" s="2"/>
      <c r="MQ353" s="2"/>
      <c r="MR353" s="2"/>
      <c r="MS353" s="2"/>
      <c r="MT353" s="2"/>
      <c r="MU353" s="2"/>
      <c r="MV353" s="2"/>
      <c r="MW353" s="2"/>
      <c r="MX353" s="2"/>
      <c r="MY353" s="2"/>
      <c r="MZ353" s="2"/>
      <c r="NA353" s="2"/>
      <c r="NB353" s="2"/>
      <c r="NC353" s="2"/>
      <c r="ND353" s="2"/>
      <c r="NE353" s="2"/>
      <c r="NF353" s="2"/>
      <c r="NG353" s="2"/>
      <c r="NH353" s="2"/>
      <c r="NI353" s="2"/>
      <c r="NJ353" s="2"/>
      <c r="NK353" s="2"/>
      <c r="NL353" s="2"/>
      <c r="NM353" s="2"/>
      <c r="NN353" s="2"/>
      <c r="NO353" s="2"/>
      <c r="NP353" s="2"/>
      <c r="NQ353" s="2"/>
      <c r="NR353" s="2"/>
      <c r="NS353" s="2"/>
      <c r="NT353" s="2"/>
      <c r="NU353" s="2"/>
      <c r="NV353" s="2"/>
      <c r="NW353" s="2"/>
      <c r="NX353" s="2"/>
      <c r="NY353" s="2"/>
      <c r="NZ353" s="2"/>
      <c r="OA353" s="2"/>
      <c r="OB353" s="2"/>
      <c r="OC353" s="2"/>
      <c r="OD353" s="2"/>
      <c r="OE353" s="2"/>
      <c r="OF353" s="2"/>
      <c r="OG353" s="2"/>
      <c r="OH353" s="2"/>
      <c r="OI353" s="2"/>
      <c r="OJ353" s="2"/>
      <c r="OK353" s="2"/>
      <c r="OL353" s="2"/>
      <c r="OM353" s="2"/>
      <c r="ON353" s="2"/>
      <c r="OO353" s="2"/>
      <c r="OP353" s="2"/>
      <c r="OQ353" s="2"/>
      <c r="OR353" s="2"/>
      <c r="OS353" s="2"/>
      <c r="OT353" s="2"/>
      <c r="OU353" s="2"/>
      <c r="OV353" s="2"/>
      <c r="OW353" s="2"/>
      <c r="OX353" s="2"/>
      <c r="OY353" s="2"/>
      <c r="OZ353" s="2"/>
      <c r="PA353" s="2"/>
      <c r="PB353" s="2"/>
      <c r="PC353" s="2"/>
      <c r="PD353" s="2"/>
      <c r="PE353" s="2"/>
      <c r="PF353" s="2"/>
      <c r="PG353" s="2"/>
      <c r="PH353" s="2"/>
      <c r="PI353" s="2"/>
      <c r="PJ353" s="2"/>
      <c r="PK353" s="2"/>
      <c r="PL353" s="2"/>
      <c r="PM353" s="2"/>
      <c r="PN353" s="2"/>
      <c r="PO353" s="2"/>
      <c r="PP353" s="2"/>
      <c r="PQ353" s="2"/>
      <c r="PR353" s="2"/>
      <c r="PS353" s="2"/>
      <c r="PT353" s="2"/>
      <c r="PU353" s="2"/>
      <c r="PV353" s="2"/>
      <c r="PW353" s="2"/>
      <c r="PX353" s="2"/>
      <c r="PY353" s="2"/>
      <c r="PZ353" s="2"/>
      <c r="QA353" s="2"/>
      <c r="QB353" s="2"/>
      <c r="QC353" s="2"/>
      <c r="QD353" s="2"/>
      <c r="QE353" s="2"/>
      <c r="QF353" s="2"/>
      <c r="QG353" s="2"/>
      <c r="QH353" s="2"/>
      <c r="QI353" s="2"/>
      <c r="QJ353" s="2"/>
      <c r="QK353" s="2"/>
      <c r="QL353" s="2"/>
      <c r="QM353" s="2"/>
      <c r="QN353" s="2"/>
      <c r="QO353" s="2"/>
      <c r="QP353" s="2"/>
      <c r="QQ353" s="2"/>
      <c r="QR353" s="2"/>
      <c r="QS353" s="2"/>
      <c r="QT353" s="2"/>
      <c r="QU353" s="2"/>
      <c r="QV353" s="2"/>
      <c r="QW353" s="2"/>
      <c r="QX353" s="2"/>
      <c r="QY353" s="2"/>
      <c r="QZ353" s="2"/>
      <c r="RA353" s="2"/>
      <c r="RB353" s="2"/>
      <c r="RC353" s="2"/>
      <c r="RD353" s="2"/>
      <c r="RE353" s="2"/>
      <c r="RF353" s="2"/>
      <c r="RG353" s="2"/>
      <c r="RH353" s="2"/>
      <c r="RI353" s="2"/>
      <c r="RJ353" s="2"/>
      <c r="RK353" s="2"/>
      <c r="RL353" s="2"/>
      <c r="RM353" s="2"/>
      <c r="RN353" s="2"/>
      <c r="RO353" s="2"/>
      <c r="RP353" s="2"/>
      <c r="RQ353" s="2"/>
      <c r="RR353" s="2"/>
      <c r="RS353" s="2"/>
      <c r="RT353" s="2"/>
      <c r="RU353" s="2"/>
      <c r="RV353" s="2"/>
      <c r="RW353" s="2"/>
      <c r="RX353" s="2"/>
      <c r="RY353" s="2"/>
      <c r="RZ353" s="2"/>
      <c r="SA353" s="2"/>
      <c r="SB353" s="2"/>
      <c r="SC353" s="2"/>
      <c r="SD353" s="2"/>
      <c r="SE353" s="2"/>
      <c r="SF353" s="2"/>
      <c r="SG353" s="2"/>
      <c r="SH353" s="2"/>
      <c r="SI353" s="2"/>
      <c r="SJ353" s="2"/>
      <c r="SK353" s="2"/>
      <c r="SL353" s="2"/>
      <c r="SM353" s="2"/>
      <c r="SN353" s="2"/>
      <c r="SO353" s="2"/>
      <c r="SP353" s="2"/>
      <c r="SQ353" s="2"/>
      <c r="SR353" s="2"/>
      <c r="SS353" s="2"/>
      <c r="ST353" s="2"/>
      <c r="SU353" s="2"/>
      <c r="SV353" s="2"/>
      <c r="SW353" s="2"/>
      <c r="SX353" s="2"/>
      <c r="SY353" s="2"/>
      <c r="SZ353" s="2"/>
      <c r="TA353" s="2"/>
      <c r="TB353" s="2"/>
      <c r="TC353" s="2"/>
      <c r="TD353" s="2"/>
      <c r="TE353" s="2"/>
      <c r="TF353" s="2"/>
      <c r="TG353" s="2"/>
      <c r="TH353" s="2"/>
      <c r="TI353" s="2"/>
      <c r="TJ353" s="2"/>
      <c r="TK353" s="2"/>
      <c r="TL353" s="2"/>
      <c r="TM353" s="2"/>
      <c r="TN353" s="2"/>
      <c r="TO353" s="2"/>
      <c r="TP353" s="2"/>
      <c r="TQ353" s="2"/>
      <c r="TR353" s="2"/>
      <c r="TS353" s="2"/>
      <c r="TT353" s="2"/>
      <c r="TU353" s="2"/>
      <c r="TV353" s="2"/>
      <c r="TW353" s="2"/>
      <c r="TX353" s="2"/>
      <c r="TY353" s="2"/>
      <c r="TZ353" s="2"/>
      <c r="UA353" s="2"/>
      <c r="UB353" s="2"/>
      <c r="UC353" s="2"/>
      <c r="UD353" s="2"/>
      <c r="UE353" s="2"/>
      <c r="UF353" s="2"/>
      <c r="UG353" s="2"/>
      <c r="UH353" s="2"/>
      <c r="UI353" s="2"/>
      <c r="UJ353" s="2"/>
      <c r="UK353" s="2"/>
      <c r="UL353" s="2"/>
      <c r="UM353" s="2"/>
      <c r="UN353" s="2"/>
      <c r="UO353" s="2"/>
      <c r="UP353" s="2"/>
      <c r="UQ353" s="2"/>
      <c r="UR353" s="2"/>
      <c r="US353" s="2"/>
      <c r="UT353" s="2"/>
      <c r="UU353" s="2"/>
      <c r="UV353" s="2"/>
      <c r="UW353" s="2"/>
      <c r="UX353" s="2"/>
      <c r="UY353" s="2"/>
      <c r="UZ353" s="2"/>
      <c r="VA353" s="2"/>
      <c r="VB353" s="2"/>
      <c r="VC353" s="2"/>
      <c r="VD353" s="2"/>
      <c r="VE353" s="2"/>
      <c r="VF353" s="2"/>
      <c r="VG353" s="2"/>
      <c r="VH353" s="2"/>
      <c r="VI353" s="2"/>
      <c r="VJ353" s="2"/>
      <c r="VK353" s="2"/>
      <c r="VL353" s="2"/>
      <c r="VM353" s="2"/>
      <c r="VN353" s="2"/>
      <c r="VO353" s="2"/>
      <c r="VP353" s="2"/>
      <c r="VQ353" s="2"/>
      <c r="VR353" s="2"/>
      <c r="VS353" s="2"/>
      <c r="VT353" s="2"/>
      <c r="VU353" s="2"/>
      <c r="VV353" s="2"/>
      <c r="VW353" s="2"/>
      <c r="VX353" s="2"/>
      <c r="VY353" s="2"/>
      <c r="VZ353" s="2"/>
      <c r="WA353" s="2"/>
      <c r="WB353" s="2"/>
      <c r="WC353" s="2"/>
      <c r="WD353" s="2"/>
      <c r="WE353" s="2"/>
      <c r="WF353" s="2"/>
      <c r="WG353" s="2"/>
      <c r="WH353" s="2"/>
      <c r="WI353" s="2"/>
      <c r="WJ353" s="2"/>
      <c r="WK353" s="2"/>
      <c r="WL353" s="2"/>
      <c r="WM353" s="2"/>
      <c r="WN353" s="2"/>
      <c r="WO353" s="2"/>
      <c r="WP353" s="2"/>
      <c r="WQ353" s="2"/>
      <c r="WR353" s="2"/>
      <c r="WS353" s="2"/>
      <c r="WT353" s="2"/>
      <c r="WU353" s="2"/>
      <c r="WV353" s="2"/>
      <c r="WW353" s="2"/>
      <c r="WX353" s="2"/>
      <c r="WY353" s="2"/>
      <c r="WZ353" s="2"/>
      <c r="XA353" s="2"/>
      <c r="XB353" s="2"/>
      <c r="XC353" s="2"/>
      <c r="XD353" s="2"/>
      <c r="XE353" s="2"/>
      <c r="XF353" s="2"/>
      <c r="XG353" s="2"/>
      <c r="XH353" s="2"/>
      <c r="XI353" s="2"/>
      <c r="XJ353" s="2"/>
      <c r="XK353" s="2"/>
      <c r="XL353" s="2"/>
      <c r="XM353" s="2"/>
      <c r="XN353" s="2"/>
      <c r="XO353" s="2"/>
      <c r="XP353" s="2"/>
      <c r="XQ353" s="2"/>
      <c r="XR353" s="2"/>
      <c r="XS353" s="2"/>
      <c r="XT353" s="2"/>
      <c r="XU353" s="2"/>
      <c r="XV353" s="2"/>
      <c r="XW353" s="2"/>
      <c r="XX353" s="2"/>
      <c r="XY353" s="2"/>
      <c r="XZ353" s="2"/>
      <c r="YA353" s="2"/>
      <c r="YB353" s="2"/>
      <c r="YC353" s="2"/>
      <c r="YD353" s="2"/>
      <c r="YE353" s="2"/>
      <c r="YF353" s="2"/>
      <c r="YG353" s="2"/>
      <c r="YH353" s="2"/>
      <c r="YI353" s="2"/>
      <c r="YJ353" s="2"/>
      <c r="YK353" s="2"/>
      <c r="YL353" s="2"/>
      <c r="YM353" s="2"/>
      <c r="YN353" s="2"/>
      <c r="YO353" s="2"/>
      <c r="YP353" s="2"/>
      <c r="YQ353" s="2"/>
      <c r="YR353" s="2"/>
      <c r="YS353" s="2"/>
      <c r="YT353" s="2"/>
      <c r="YU353" s="2"/>
      <c r="YV353" s="2"/>
      <c r="YW353" s="2"/>
      <c r="YX353" s="2"/>
      <c r="YY353" s="2"/>
      <c r="YZ353" s="2"/>
      <c r="ZA353" s="2"/>
      <c r="ZB353" s="2"/>
      <c r="ZC353" s="2"/>
      <c r="ZD353" s="2"/>
      <c r="ZE353" s="2"/>
      <c r="ZF353" s="2"/>
      <c r="ZG353" s="2"/>
      <c r="ZH353" s="2"/>
      <c r="ZI353" s="2"/>
      <c r="ZJ353" s="2"/>
      <c r="ZK353" s="2"/>
      <c r="ZL353" s="2"/>
      <c r="ZM353" s="2"/>
      <c r="ZN353" s="2"/>
      <c r="ZO353" s="2"/>
      <c r="ZP353" s="2"/>
      <c r="ZQ353" s="2"/>
      <c r="ZR353" s="2"/>
      <c r="ZS353" s="2"/>
      <c r="ZT353" s="2"/>
      <c r="ZU353" s="2"/>
      <c r="ZV353" s="2"/>
      <c r="ZW353" s="2"/>
      <c r="ZX353" s="2"/>
      <c r="ZY353" s="2"/>
      <c r="ZZ353" s="2"/>
      <c r="AAA353" s="2"/>
      <c r="AAB353" s="2"/>
      <c r="AAC353" s="2"/>
      <c r="AAD353" s="2"/>
      <c r="AAE353" s="2"/>
      <c r="AAF353" s="2"/>
      <c r="AAG353" s="2"/>
      <c r="AAH353" s="2"/>
      <c r="AAI353" s="2"/>
      <c r="AAJ353" s="2"/>
      <c r="AAK353" s="2"/>
      <c r="AAL353" s="2"/>
      <c r="AAM353" s="2"/>
      <c r="AAN353" s="2"/>
      <c r="AAO353" s="2"/>
      <c r="AAP353" s="2"/>
      <c r="AAQ353" s="2"/>
      <c r="AAR353" s="2"/>
      <c r="AAS353" s="2"/>
      <c r="AAT353" s="2"/>
      <c r="AAU353" s="2"/>
      <c r="AAV353" s="2"/>
      <c r="AAW353" s="2"/>
      <c r="AAX353" s="2"/>
      <c r="AAY353" s="2"/>
      <c r="AAZ353" s="2"/>
      <c r="ABA353" s="2"/>
      <c r="ABB353" s="2"/>
      <c r="ABC353" s="2"/>
      <c r="ABD353" s="2"/>
      <c r="ABE353" s="2"/>
      <c r="ABF353" s="2"/>
      <c r="ABG353" s="2"/>
      <c r="ABH353" s="2"/>
      <c r="ABI353" s="2"/>
      <c r="ABJ353" s="2"/>
      <c r="ABK353" s="2"/>
      <c r="ABL353" s="2"/>
      <c r="ABM353" s="2"/>
      <c r="ABN353" s="2"/>
      <c r="ABO353" s="2"/>
      <c r="ABP353" s="2"/>
      <c r="ABQ353" s="2"/>
      <c r="ABR353" s="2"/>
      <c r="ABS353" s="2"/>
      <c r="ABT353" s="2"/>
      <c r="ABU353" s="2"/>
      <c r="ABV353" s="2"/>
      <c r="ABW353" s="2"/>
      <c r="ABX353" s="2"/>
      <c r="ABY353" s="2"/>
      <c r="ABZ353" s="2"/>
      <c r="ACA353" s="2"/>
      <c r="ACB353" s="2"/>
      <c r="ACC353" s="2"/>
      <c r="ACD353" s="2"/>
      <c r="ACE353" s="2"/>
      <c r="ACF353" s="2"/>
      <c r="ACG353" s="2"/>
      <c r="ACH353" s="2"/>
      <c r="ACI353" s="2"/>
      <c r="ACJ353" s="2"/>
      <c r="ACK353" s="2"/>
      <c r="ACL353" s="2"/>
      <c r="ACM353" s="2"/>
      <c r="ACN353" s="2"/>
      <c r="ACO353" s="2"/>
      <c r="ACP353" s="2"/>
      <c r="ACQ353" s="2"/>
      <c r="ACR353" s="2"/>
      <c r="ACS353" s="2"/>
      <c r="ACT353" s="2"/>
      <c r="ACU353" s="2"/>
      <c r="ACV353" s="2"/>
      <c r="ACW353" s="2"/>
      <c r="ACX353" s="2"/>
      <c r="ACY353" s="2"/>
      <c r="ACZ353" s="2"/>
      <c r="ADA353" s="2"/>
      <c r="ADB353" s="2"/>
      <c r="ADC353" s="2"/>
      <c r="ADD353" s="2"/>
      <c r="ADE353" s="2"/>
      <c r="ADF353" s="2"/>
      <c r="ADG353" s="2"/>
      <c r="ADH353" s="2"/>
      <c r="ADI353" s="2"/>
      <c r="ADJ353" s="2"/>
      <c r="ADK353" s="2"/>
      <c r="ADL353" s="2"/>
      <c r="ADM353" s="2"/>
      <c r="ADN353" s="2"/>
      <c r="ADO353" s="2"/>
      <c r="ADP353" s="2"/>
      <c r="ADQ353" s="2"/>
      <c r="ADR353" s="2"/>
      <c r="ADS353" s="2"/>
      <c r="ADT353" s="2"/>
      <c r="ADU353" s="2"/>
      <c r="ADV353" s="2"/>
      <c r="ADW353" s="2"/>
      <c r="ADX353" s="2"/>
      <c r="ADY353" s="2"/>
      <c r="ADZ353" s="2"/>
      <c r="AEA353" s="2"/>
      <c r="AEB353" s="2"/>
      <c r="AEC353" s="2"/>
      <c r="AED353" s="2"/>
      <c r="AEE353" s="2"/>
      <c r="AEF353" s="2"/>
      <c r="AEG353" s="2"/>
      <c r="AEH353" s="2"/>
      <c r="AEI353" s="2"/>
      <c r="AEJ353" s="2"/>
      <c r="AEK353" s="2"/>
      <c r="AEL353" s="2"/>
      <c r="AEM353" s="2"/>
      <c r="AEN353" s="2"/>
      <c r="AEO353" s="2"/>
      <c r="AEP353" s="2"/>
      <c r="AEQ353" s="2"/>
      <c r="AER353" s="2"/>
      <c r="AES353" s="2"/>
      <c r="AET353" s="2"/>
      <c r="AEU353" s="2"/>
      <c r="AEV353" s="2"/>
      <c r="AEW353" s="2"/>
      <c r="AEX353" s="2"/>
      <c r="AEY353" s="2"/>
      <c r="AEZ353" s="2"/>
      <c r="AFA353" s="2"/>
      <c r="AFB353" s="2"/>
      <c r="AFC353" s="2"/>
      <c r="AFD353" s="2"/>
      <c r="AFE353" s="2"/>
      <c r="AFF353" s="2"/>
      <c r="AFG353" s="2"/>
      <c r="AFH353" s="2"/>
      <c r="AFI353" s="2"/>
      <c r="AFJ353" s="2"/>
      <c r="AFK353" s="2"/>
      <c r="AFL353" s="2"/>
      <c r="AFM353" s="2"/>
      <c r="AFN353" s="2"/>
      <c r="AFO353" s="2"/>
      <c r="AFP353" s="2"/>
      <c r="AFQ353" s="2"/>
      <c r="AFR353" s="2"/>
      <c r="AFS353" s="2"/>
      <c r="AFT353" s="2"/>
      <c r="AFU353" s="2"/>
      <c r="AFV353" s="2"/>
      <c r="AFW353" s="2"/>
      <c r="AFX353" s="2"/>
      <c r="AFY353" s="2"/>
      <c r="AFZ353" s="2"/>
      <c r="AGA353" s="2"/>
      <c r="AGB353" s="2"/>
      <c r="AGC353" s="2"/>
      <c r="AGD353" s="2"/>
      <c r="AGE353" s="2"/>
      <c r="AGF353" s="2"/>
      <c r="AGG353" s="2"/>
      <c r="AGH353" s="2"/>
      <c r="AGI353" s="2"/>
      <c r="AGJ353" s="2"/>
      <c r="AGK353" s="2"/>
      <c r="AGL353" s="2"/>
      <c r="AGM353" s="2"/>
      <c r="AGN353" s="2"/>
      <c r="AGO353" s="2"/>
      <c r="AGP353" s="2"/>
      <c r="AGQ353" s="2"/>
      <c r="AGR353" s="2"/>
      <c r="AGS353" s="2"/>
      <c r="AGT353" s="2"/>
      <c r="AGU353" s="2"/>
      <c r="AGV353" s="2"/>
      <c r="AGW353" s="2"/>
      <c r="AGX353" s="2"/>
      <c r="AGY353" s="2"/>
      <c r="AGZ353" s="2"/>
      <c r="AHA353" s="2"/>
      <c r="AHB353" s="2"/>
      <c r="AHC353" s="2"/>
      <c r="AHD353" s="2"/>
      <c r="AHE353" s="2"/>
      <c r="AHF353" s="2"/>
      <c r="AHG353" s="2"/>
      <c r="AHH353" s="2"/>
      <c r="AHI353" s="2"/>
      <c r="AHJ353" s="2"/>
      <c r="AHK353" s="2"/>
      <c r="AHL353" s="2"/>
      <c r="AHM353" s="2"/>
      <c r="AHN353" s="2"/>
      <c r="AHO353" s="2"/>
      <c r="AHP353" s="2"/>
      <c r="AHQ353" s="2"/>
      <c r="AHR353" s="2"/>
      <c r="AHS353" s="2"/>
      <c r="AHT353" s="2"/>
      <c r="AHU353" s="2"/>
      <c r="AHV353" s="2"/>
      <c r="AHW353" s="2"/>
      <c r="AHX353" s="2"/>
      <c r="AHY353" s="2"/>
      <c r="AHZ353" s="2"/>
      <c r="AIA353" s="2"/>
      <c r="AIB353" s="2"/>
      <c r="AIC353" s="2"/>
      <c r="AID353" s="2"/>
      <c r="AIE353" s="2"/>
      <c r="AIF353" s="2"/>
      <c r="AIG353" s="2"/>
      <c r="AIH353" s="2"/>
      <c r="AII353" s="2"/>
      <c r="AIJ353" s="2"/>
      <c r="AIK353" s="2"/>
      <c r="AIL353" s="2"/>
      <c r="AIM353" s="2"/>
      <c r="AIN353" s="2"/>
      <c r="AIO353" s="2"/>
      <c r="AIP353" s="2"/>
      <c r="AIQ353" s="2"/>
      <c r="AIR353" s="2"/>
      <c r="AIS353" s="2"/>
      <c r="AIT353" s="2"/>
      <c r="AIU353" s="2"/>
      <c r="AIV353" s="2"/>
      <c r="AIW353" s="2"/>
      <c r="AIX353" s="2"/>
      <c r="AIY353" s="2"/>
      <c r="AIZ353" s="2"/>
      <c r="AJA353" s="2"/>
      <c r="AJB353" s="2"/>
      <c r="AJC353" s="2"/>
      <c r="AJD353" s="2"/>
      <c r="AJE353" s="2"/>
      <c r="AJF353" s="2"/>
      <c r="AJG353" s="2"/>
      <c r="AJH353" s="2"/>
      <c r="AJI353" s="2"/>
      <c r="AJJ353" s="2"/>
      <c r="AJK353" s="2"/>
      <c r="AJL353" s="2"/>
      <c r="AJM353" s="2"/>
      <c r="AJN353" s="2"/>
      <c r="AJO353" s="2"/>
      <c r="AJP353" s="2"/>
      <c r="AJQ353" s="2"/>
      <c r="AJR353" s="2"/>
      <c r="AJS353" s="2"/>
      <c r="AJT353" s="2"/>
      <c r="AJU353" s="2"/>
      <c r="AJV353" s="2"/>
      <c r="AJW353" s="2"/>
      <c r="AJX353" s="2"/>
      <c r="AJY353" s="2"/>
      <c r="AJZ353" s="2"/>
      <c r="AKA353" s="2"/>
      <c r="AKB353" s="2"/>
      <c r="AKC353" s="2"/>
      <c r="AKD353" s="2"/>
      <c r="AKE353" s="2"/>
      <c r="AKF353" s="2"/>
      <c r="AKG353" s="2"/>
      <c r="AKH353" s="2"/>
      <c r="AKI353" s="2"/>
      <c r="AKJ353" s="2"/>
      <c r="AKK353" s="2"/>
      <c r="AKL353" s="2"/>
      <c r="AKM353" s="2"/>
      <c r="AKN353" s="2"/>
      <c r="AKO353" s="2"/>
      <c r="AKP353" s="2"/>
      <c r="AKQ353" s="2"/>
      <c r="AKR353" s="2"/>
      <c r="AKS353" s="2"/>
      <c r="AKT353" s="2"/>
      <c r="AKU353" s="2"/>
      <c r="AKV353" s="2"/>
      <c r="AKW353" s="2"/>
      <c r="AKX353" s="2"/>
      <c r="AKY353" s="2"/>
      <c r="AKZ353" s="2"/>
      <c r="ALA353" s="2"/>
      <c r="ALB353" s="2"/>
      <c r="ALC353" s="2"/>
      <c r="ALD353" s="2"/>
      <c r="ALE353" s="2"/>
      <c r="ALF353" s="2"/>
      <c r="ALG353" s="2"/>
      <c r="ALH353" s="2"/>
      <c r="ALI353" s="2"/>
      <c r="ALJ353" s="2"/>
      <c r="ALK353" s="2"/>
      <c r="ALL353" s="2"/>
      <c r="ALM353" s="2"/>
      <c r="ALN353" s="2"/>
      <c r="ALO353" s="2"/>
      <c r="ALP353" s="2"/>
      <c r="ALQ353" s="2"/>
      <c r="ALR353" s="2"/>
      <c r="ALS353" s="2"/>
      <c r="ALT353" s="2"/>
      <c r="ALU353" s="2"/>
      <c r="ALV353" s="2"/>
      <c r="ALW353" s="2"/>
      <c r="ALX353" s="2"/>
      <c r="ALY353" s="2"/>
      <c r="ALZ353" s="2"/>
      <c r="AMA353" s="2"/>
      <c r="AMB353" s="2"/>
      <c r="AMC353" s="2"/>
      <c r="AMD353" s="2"/>
      <c r="AME353" s="2"/>
      <c r="AMF353" s="2"/>
      <c r="AMG353" s="2"/>
      <c r="AMH353" s="2"/>
      <c r="AMI353" s="2"/>
      <c r="AMJ353" s="2"/>
      <c r="AMK353" s="2"/>
      <c r="AML353" s="2"/>
      <c r="AMM353" s="2"/>
      <c r="AMN353" s="2"/>
      <c r="AMO353" s="2"/>
      <c r="AMP353" s="2"/>
      <c r="AMQ353" s="2"/>
      <c r="AMR353" s="2"/>
      <c r="AMS353" s="2"/>
      <c r="AMT353" s="2"/>
      <c r="AMU353" s="2"/>
      <c r="AMV353" s="2"/>
      <c r="AMW353" s="2"/>
      <c r="AMX353" s="2"/>
      <c r="AMY353" s="2"/>
      <c r="AMZ353" s="2"/>
      <c r="ANA353" s="2"/>
      <c r="ANB353" s="2"/>
      <c r="ANC353" s="2"/>
      <c r="AND353" s="2"/>
      <c r="ANE353" s="2"/>
      <c r="ANF353" s="2"/>
      <c r="ANG353" s="2"/>
      <c r="ANH353" s="2"/>
      <c r="ANI353" s="2"/>
      <c r="ANJ353" s="2"/>
      <c r="ANK353" s="2"/>
      <c r="ANL353" s="2"/>
      <c r="ANM353" s="2"/>
      <c r="ANN353" s="2"/>
      <c r="ANO353" s="2"/>
      <c r="ANP353" s="2"/>
      <c r="ANQ353" s="2"/>
      <c r="ANR353" s="2"/>
      <c r="ANS353" s="2"/>
      <c r="ANT353" s="2"/>
      <c r="ANU353" s="2"/>
      <c r="ANV353" s="2"/>
      <c r="ANW353" s="2"/>
      <c r="ANX353" s="2"/>
      <c r="ANY353" s="2"/>
      <c r="ANZ353" s="2"/>
      <c r="AOA353" s="2"/>
      <c r="AOB353" s="2"/>
      <c r="AOC353" s="2"/>
      <c r="AOD353" s="2"/>
      <c r="AOE353" s="2"/>
      <c r="AOF353" s="2"/>
      <c r="AOG353" s="2"/>
      <c r="AOH353" s="2"/>
      <c r="AOI353" s="2"/>
      <c r="AOJ353" s="2"/>
      <c r="AOK353" s="2"/>
      <c r="AOL353" s="2"/>
      <c r="AOM353" s="2"/>
      <c r="AON353" s="2"/>
      <c r="AOO353" s="2"/>
      <c r="AOP353" s="2"/>
      <c r="AOQ353" s="2"/>
      <c r="AOR353" s="2"/>
      <c r="AOS353" s="2"/>
      <c r="AOT353" s="2"/>
      <c r="AOU353" s="2"/>
      <c r="AOV353" s="2"/>
      <c r="AOW353" s="2"/>
      <c r="AOX353" s="2"/>
      <c r="AOY353" s="2"/>
      <c r="AOZ353" s="2"/>
      <c r="APA353" s="2"/>
      <c r="APB353" s="2"/>
      <c r="APC353" s="2"/>
      <c r="APD353" s="2"/>
      <c r="APE353" s="2"/>
      <c r="APF353" s="2"/>
      <c r="APG353" s="2"/>
      <c r="APH353" s="2"/>
      <c r="API353" s="2"/>
      <c r="APJ353" s="2"/>
      <c r="APK353" s="2"/>
      <c r="APL353" s="2"/>
      <c r="APM353" s="2"/>
      <c r="APN353" s="2"/>
      <c r="APO353" s="2"/>
      <c r="APP353" s="2"/>
      <c r="APQ353" s="2"/>
      <c r="APR353" s="2"/>
      <c r="APS353" s="2"/>
      <c r="APT353" s="2"/>
      <c r="APU353" s="2"/>
      <c r="APV353" s="2"/>
      <c r="APW353" s="2"/>
      <c r="APX353" s="2"/>
      <c r="APY353" s="2"/>
      <c r="APZ353" s="2"/>
      <c r="AQA353" s="2"/>
      <c r="AQB353" s="2"/>
      <c r="AQC353" s="2"/>
      <c r="AQD353" s="2"/>
      <c r="AQE353" s="2"/>
      <c r="AQF353" s="2"/>
      <c r="AQG353" s="2"/>
      <c r="AQH353" s="2"/>
      <c r="AQI353" s="2"/>
      <c r="AQJ353" s="2"/>
      <c r="AQK353" s="2"/>
      <c r="AQL353" s="2"/>
      <c r="AQM353" s="2"/>
      <c r="AQN353" s="2"/>
      <c r="AQO353" s="2"/>
      <c r="AQP353" s="2"/>
      <c r="AQQ353" s="2"/>
      <c r="AQR353" s="2"/>
      <c r="AQS353" s="2"/>
      <c r="AQT353" s="2"/>
      <c r="AQU353" s="2"/>
      <c r="AQV353" s="2"/>
      <c r="AQW353" s="2"/>
      <c r="AQX353" s="2"/>
      <c r="AQY353" s="2"/>
      <c r="AQZ353" s="2"/>
      <c r="ARA353" s="2"/>
      <c r="ARB353" s="2"/>
      <c r="ARC353" s="2"/>
      <c r="ARD353" s="2"/>
      <c r="ARE353" s="2"/>
      <c r="ARF353" s="2"/>
      <c r="ARG353" s="2"/>
      <c r="ARH353" s="2"/>
      <c r="ARI353" s="2"/>
      <c r="ARJ353" s="2"/>
      <c r="ARK353" s="2"/>
      <c r="ARL353" s="2"/>
      <c r="ARM353" s="2"/>
      <c r="ARN353" s="2"/>
      <c r="ARO353" s="2"/>
      <c r="ARP353" s="2"/>
      <c r="ARQ353" s="2"/>
      <c r="ARR353" s="2"/>
      <c r="ARS353" s="2"/>
      <c r="ART353" s="2"/>
      <c r="ARU353" s="2"/>
      <c r="ARV353" s="2"/>
      <c r="ARW353" s="2"/>
      <c r="ARX353" s="2"/>
      <c r="ARY353" s="2"/>
      <c r="ARZ353" s="2"/>
      <c r="ASA353" s="2"/>
      <c r="ASB353" s="2"/>
      <c r="ASC353" s="2"/>
      <c r="ASD353" s="2"/>
      <c r="ASE353" s="2"/>
      <c r="ASF353" s="2"/>
      <c r="ASG353" s="2"/>
      <c r="ASH353" s="2"/>
      <c r="ASI353" s="2"/>
      <c r="ASJ353" s="2"/>
      <c r="ASK353" s="2"/>
      <c r="ASL353" s="2"/>
      <c r="ASM353" s="2"/>
      <c r="ASN353" s="2"/>
      <c r="ASO353" s="2"/>
      <c r="ASP353" s="2"/>
      <c r="ASQ353" s="2"/>
      <c r="ASR353" s="2"/>
      <c r="ASS353" s="2"/>
      <c r="AST353" s="2"/>
      <c r="ASU353" s="2"/>
      <c r="ASV353" s="2"/>
      <c r="ASW353" s="2"/>
      <c r="ASX353" s="2"/>
      <c r="ASY353" s="2"/>
      <c r="ASZ353" s="2"/>
      <c r="ATA353" s="2"/>
      <c r="ATB353" s="2"/>
      <c r="ATC353" s="2"/>
      <c r="ATD353" s="2"/>
      <c r="ATE353" s="2"/>
      <c r="ATF353" s="2"/>
      <c r="ATG353" s="2"/>
      <c r="ATH353" s="2"/>
      <c r="ATI353" s="2"/>
      <c r="ATJ353" s="2"/>
      <c r="ATK353" s="2"/>
      <c r="ATL353" s="2"/>
      <c r="ATM353" s="2"/>
      <c r="ATN353" s="2"/>
      <c r="ATO353" s="2"/>
      <c r="ATP353" s="2"/>
      <c r="ATQ353" s="2"/>
      <c r="ATR353" s="2"/>
      <c r="ATS353" s="2"/>
      <c r="ATT353" s="2"/>
      <c r="ATU353" s="2"/>
      <c r="ATV353" s="2"/>
      <c r="ATW353" s="2"/>
      <c r="ATX353" s="2"/>
      <c r="ATY353" s="2"/>
      <c r="ATZ353" s="2"/>
      <c r="AUA353" s="2"/>
      <c r="AUB353" s="2"/>
      <c r="AUC353" s="2"/>
      <c r="AUD353" s="2"/>
      <c r="AUE353" s="2"/>
      <c r="AUF353" s="2"/>
      <c r="AUG353" s="2"/>
      <c r="AUH353" s="2"/>
      <c r="AUI353" s="2"/>
      <c r="AUJ353" s="2"/>
      <c r="AUK353" s="2"/>
      <c r="AUL353" s="2"/>
      <c r="AUM353" s="2"/>
      <c r="AUN353" s="2"/>
      <c r="AUO353" s="2"/>
      <c r="AUP353" s="2"/>
      <c r="AUQ353" s="2"/>
      <c r="AUR353" s="2"/>
      <c r="AUS353" s="2"/>
      <c r="AUT353" s="2"/>
      <c r="AUU353" s="2"/>
      <c r="AUV353" s="2"/>
      <c r="AUW353" s="2"/>
      <c r="AUX353" s="2"/>
      <c r="AUY353" s="2"/>
      <c r="AUZ353" s="2"/>
      <c r="AVA353" s="2"/>
      <c r="AVB353" s="2"/>
      <c r="AVC353" s="2"/>
      <c r="AVD353" s="2"/>
      <c r="AVE353" s="2"/>
      <c r="AVF353" s="2"/>
      <c r="AVG353" s="2"/>
      <c r="AVH353" s="2"/>
      <c r="AVI353" s="2"/>
      <c r="AVJ353" s="2"/>
      <c r="AVK353" s="2"/>
      <c r="AVL353" s="2"/>
      <c r="AVM353" s="2"/>
      <c r="AVN353" s="2"/>
      <c r="AVO353" s="2"/>
      <c r="AVP353" s="2"/>
      <c r="AVQ353" s="2"/>
      <c r="AVR353" s="2"/>
      <c r="AVS353" s="2"/>
      <c r="AVT353" s="2"/>
      <c r="AVU353" s="2"/>
      <c r="AVV353" s="2"/>
      <c r="AVW353" s="2"/>
      <c r="AVX353" s="2"/>
      <c r="AVY353" s="2"/>
      <c r="AVZ353" s="2"/>
      <c r="AWA353" s="2"/>
      <c r="AWB353" s="2"/>
      <c r="AWC353" s="2"/>
      <c r="AWD353" s="2"/>
      <c r="AWE353" s="2"/>
      <c r="AWF353" s="2"/>
      <c r="AWG353" s="2"/>
      <c r="AWH353" s="2"/>
      <c r="AWI353" s="2"/>
      <c r="AWJ353" s="2"/>
      <c r="AWK353" s="2"/>
      <c r="AWL353" s="2"/>
      <c r="AWM353" s="2"/>
      <c r="AWN353" s="2"/>
      <c r="AWO353" s="2"/>
      <c r="AWP353" s="2"/>
      <c r="AWQ353" s="2"/>
      <c r="AWR353" s="2"/>
      <c r="AWS353" s="2"/>
      <c r="AWT353" s="2"/>
      <c r="AWU353" s="2"/>
      <c r="AWV353" s="2"/>
      <c r="AWW353" s="2"/>
      <c r="AWX353" s="2"/>
      <c r="AWY353" s="2"/>
      <c r="AWZ353" s="2"/>
      <c r="AXA353" s="2"/>
      <c r="AXB353" s="2"/>
      <c r="AXC353" s="2"/>
      <c r="AXD353" s="2"/>
      <c r="AXE353" s="2"/>
      <c r="AXF353" s="2"/>
      <c r="AXG353" s="2"/>
      <c r="AXH353" s="2"/>
      <c r="AXI353" s="2"/>
      <c r="AXJ353" s="2"/>
      <c r="AXK353" s="2"/>
      <c r="AXL353" s="2"/>
      <c r="AXM353" s="2"/>
      <c r="AXN353" s="2"/>
      <c r="AXO353" s="2"/>
      <c r="AXP353" s="2"/>
      <c r="AXQ353" s="2"/>
      <c r="AXR353" s="2"/>
      <c r="AXS353" s="2"/>
      <c r="AXT353" s="2"/>
      <c r="AXU353" s="2"/>
      <c r="AXV353" s="2"/>
      <c r="AXW353" s="2"/>
      <c r="AXX353" s="2"/>
      <c r="AXY353" s="2"/>
      <c r="AXZ353" s="2"/>
      <c r="AYA353" s="2"/>
      <c r="AYB353" s="2"/>
      <c r="AYC353" s="2"/>
      <c r="AYD353" s="2"/>
      <c r="AYE353" s="2"/>
      <c r="AYF353" s="2"/>
      <c r="AYG353" s="2"/>
      <c r="AYH353" s="2"/>
      <c r="AYI353" s="2"/>
      <c r="AYJ353" s="2"/>
      <c r="AYK353" s="2"/>
      <c r="AYL353" s="2"/>
      <c r="AYM353" s="2"/>
      <c r="AYN353" s="2"/>
      <c r="AYO353" s="2"/>
      <c r="AYP353" s="2"/>
      <c r="AYQ353" s="2"/>
      <c r="AYR353" s="2"/>
      <c r="AYS353" s="2"/>
      <c r="AYT353" s="2"/>
      <c r="AYU353" s="2"/>
      <c r="AYV353" s="2"/>
      <c r="AYW353" s="2"/>
      <c r="AYX353" s="2"/>
      <c r="AYY353" s="2"/>
      <c r="AYZ353" s="2"/>
      <c r="AZA353" s="2"/>
      <c r="AZB353" s="2"/>
      <c r="AZC353" s="2"/>
      <c r="AZD353" s="2"/>
      <c r="AZE353" s="2"/>
      <c r="AZF353" s="2"/>
      <c r="AZG353" s="2"/>
      <c r="AZH353" s="2"/>
      <c r="AZI353" s="2"/>
      <c r="AZJ353" s="2"/>
      <c r="AZK353" s="2"/>
      <c r="AZL353" s="2"/>
      <c r="AZM353" s="2"/>
      <c r="AZN353" s="2"/>
      <c r="AZO353" s="2"/>
      <c r="AZP353" s="2"/>
      <c r="AZQ353" s="2"/>
      <c r="AZR353" s="2"/>
      <c r="AZS353" s="2"/>
      <c r="AZT353" s="2"/>
      <c r="AZU353" s="2"/>
      <c r="AZV353" s="2"/>
      <c r="AZW353" s="2"/>
      <c r="AZX353" s="2"/>
      <c r="AZY353" s="2"/>
      <c r="AZZ353" s="2"/>
      <c r="BAA353" s="2"/>
      <c r="BAB353" s="2"/>
      <c r="BAC353" s="2"/>
      <c r="BAD353" s="2"/>
      <c r="BAE353" s="2"/>
      <c r="BAF353" s="2"/>
      <c r="BAG353" s="2"/>
      <c r="BAH353" s="2"/>
      <c r="BAI353" s="2"/>
      <c r="BAJ353" s="2"/>
      <c r="BAK353" s="2"/>
      <c r="BAL353" s="2"/>
      <c r="BAM353" s="2"/>
      <c r="BAN353" s="2"/>
      <c r="BAO353" s="2"/>
      <c r="BAP353" s="2"/>
      <c r="BAQ353" s="2"/>
      <c r="BAR353" s="2"/>
      <c r="BAS353" s="2"/>
      <c r="BAT353" s="2"/>
      <c r="BAU353" s="2"/>
      <c r="BAV353" s="2"/>
      <c r="BAW353" s="2"/>
      <c r="BAX353" s="2"/>
      <c r="BAY353" s="2"/>
      <c r="BAZ353" s="2"/>
      <c r="BBA353" s="2"/>
      <c r="BBB353" s="2"/>
      <c r="BBC353" s="2"/>
      <c r="BBD353" s="2"/>
      <c r="BBE353" s="2"/>
      <c r="BBF353" s="2"/>
      <c r="BBG353" s="2"/>
      <c r="BBH353" s="2"/>
      <c r="BBI353" s="2"/>
      <c r="BBJ353" s="2"/>
      <c r="BBK353" s="2"/>
      <c r="BBL353" s="2"/>
      <c r="BBM353" s="2"/>
      <c r="BBN353" s="2"/>
      <c r="BBO353" s="2"/>
      <c r="BBP353" s="2"/>
      <c r="BBQ353" s="2"/>
      <c r="BBR353" s="2"/>
      <c r="BBS353" s="2"/>
      <c r="BBT353" s="2"/>
      <c r="BBU353" s="2"/>
      <c r="BBV353" s="2"/>
      <c r="BBW353" s="2"/>
      <c r="BBX353" s="2"/>
      <c r="BBY353" s="2"/>
      <c r="BBZ353" s="2"/>
      <c r="BCA353" s="2"/>
      <c r="BCB353" s="2"/>
      <c r="BCC353" s="2"/>
      <c r="BCD353" s="2"/>
      <c r="BCE353" s="2"/>
      <c r="BCF353" s="2"/>
      <c r="BCG353" s="2"/>
      <c r="BCH353" s="2"/>
      <c r="BCI353" s="2"/>
      <c r="BCJ353" s="2"/>
      <c r="BCK353" s="2"/>
      <c r="BCL353" s="2"/>
      <c r="BCM353" s="2"/>
      <c r="BCN353" s="2"/>
      <c r="BCO353" s="2"/>
      <c r="BCP353" s="2"/>
      <c r="BCQ353" s="2"/>
      <c r="BCR353" s="2"/>
      <c r="BCS353" s="2"/>
      <c r="BCT353" s="2"/>
      <c r="BCU353" s="2"/>
      <c r="BCV353" s="2"/>
      <c r="BCW353" s="2"/>
      <c r="BCX353" s="2"/>
      <c r="BCY353" s="2"/>
      <c r="BCZ353" s="2"/>
      <c r="BDA353" s="2"/>
      <c r="BDB353" s="2"/>
      <c r="BDC353" s="2"/>
      <c r="BDD353" s="2"/>
      <c r="BDE353" s="2"/>
      <c r="BDF353" s="2"/>
      <c r="BDG353" s="2"/>
      <c r="BDH353" s="2"/>
      <c r="BDI353" s="2"/>
      <c r="BDJ353" s="2"/>
      <c r="BDK353" s="2"/>
      <c r="BDL353" s="2"/>
      <c r="BDM353" s="2"/>
      <c r="BDN353" s="2"/>
      <c r="BDO353" s="2"/>
      <c r="BDP353" s="2"/>
      <c r="BDQ353" s="2"/>
      <c r="BDR353" s="2"/>
      <c r="BDS353" s="2"/>
      <c r="BDT353" s="2"/>
      <c r="BDU353" s="2"/>
      <c r="BDV353" s="2"/>
      <c r="BDW353" s="2"/>
      <c r="BDX353" s="2"/>
      <c r="BDY353" s="2"/>
      <c r="BDZ353" s="2"/>
      <c r="BEA353" s="2"/>
      <c r="BEB353" s="2"/>
      <c r="BEC353" s="2"/>
      <c r="BED353" s="2"/>
      <c r="BEE353" s="2"/>
      <c r="BEF353" s="2"/>
      <c r="BEG353" s="2"/>
      <c r="BEH353" s="2"/>
      <c r="BEI353" s="2"/>
      <c r="BEJ353" s="2"/>
      <c r="BEK353" s="2"/>
      <c r="BEL353" s="2"/>
      <c r="BEM353" s="2"/>
      <c r="BEN353" s="2"/>
      <c r="BEO353" s="2"/>
      <c r="BEP353" s="2"/>
      <c r="BEQ353" s="2"/>
      <c r="BER353" s="2"/>
      <c r="BES353" s="2"/>
      <c r="BET353" s="2"/>
      <c r="BEU353" s="2"/>
      <c r="BEV353" s="2"/>
      <c r="BEW353" s="2"/>
      <c r="BEX353" s="2"/>
      <c r="BEY353" s="2"/>
      <c r="BEZ353" s="2"/>
      <c r="BFA353" s="2"/>
      <c r="BFB353" s="2"/>
      <c r="BFC353" s="2"/>
      <c r="BFD353" s="2"/>
      <c r="BFE353" s="2"/>
      <c r="BFF353" s="2"/>
      <c r="BFG353" s="2"/>
      <c r="BFH353" s="2"/>
      <c r="BFI353" s="2"/>
      <c r="BFJ353" s="2"/>
      <c r="BFK353" s="2"/>
      <c r="BFL353" s="2"/>
      <c r="BFM353" s="2"/>
      <c r="BFN353" s="2"/>
      <c r="BFO353" s="2"/>
      <c r="BFP353" s="2"/>
      <c r="BFQ353" s="2"/>
      <c r="BFR353" s="2"/>
      <c r="BFS353" s="2"/>
      <c r="BFT353" s="2"/>
      <c r="BFU353" s="2"/>
      <c r="BFV353" s="2"/>
      <c r="BFW353" s="2"/>
      <c r="BFX353" s="2"/>
      <c r="BFY353" s="2"/>
      <c r="BFZ353" s="2"/>
      <c r="BGA353" s="2"/>
      <c r="BGB353" s="2"/>
      <c r="BGC353" s="2"/>
      <c r="BGD353" s="2"/>
      <c r="BGE353" s="2"/>
      <c r="BGF353" s="2"/>
      <c r="BGG353" s="2"/>
      <c r="BGH353" s="2"/>
      <c r="BGI353" s="2"/>
      <c r="BGJ353" s="2"/>
      <c r="BGK353" s="2"/>
      <c r="BGL353" s="2"/>
      <c r="BGM353" s="2"/>
      <c r="BGN353" s="2"/>
      <c r="BGO353" s="2"/>
      <c r="BGP353" s="2"/>
      <c r="BGQ353" s="2"/>
      <c r="BGR353" s="2"/>
      <c r="BGS353" s="2"/>
      <c r="BGT353" s="2"/>
      <c r="BGU353" s="2"/>
      <c r="BGV353" s="2"/>
      <c r="BGW353" s="2"/>
      <c r="BGX353" s="2"/>
      <c r="BGY353" s="2"/>
      <c r="BGZ353" s="2"/>
      <c r="BHA353" s="2"/>
      <c r="BHB353" s="2"/>
      <c r="BHC353" s="2"/>
      <c r="BHD353" s="2"/>
      <c r="BHE353" s="2"/>
      <c r="BHF353" s="2"/>
      <c r="BHG353" s="2"/>
      <c r="BHH353" s="2"/>
      <c r="BHI353" s="2"/>
      <c r="BHJ353" s="2"/>
      <c r="BHK353" s="2"/>
      <c r="BHL353" s="2"/>
      <c r="BHM353" s="2"/>
      <c r="BHN353" s="2"/>
      <c r="BHO353" s="2"/>
      <c r="BHP353" s="2"/>
      <c r="BHQ353" s="2"/>
      <c r="BHR353" s="2"/>
      <c r="BHS353" s="2"/>
      <c r="BHT353" s="2"/>
      <c r="BHU353" s="2"/>
      <c r="BHV353" s="2"/>
      <c r="BHW353" s="2"/>
      <c r="BHX353" s="2"/>
      <c r="BHY353" s="2"/>
      <c r="BHZ353" s="2"/>
      <c r="BIA353" s="2"/>
      <c r="BIB353" s="2"/>
      <c r="BIC353" s="2"/>
      <c r="BID353" s="2"/>
      <c r="BIE353" s="2"/>
      <c r="BIF353" s="2"/>
      <c r="BIG353" s="2"/>
      <c r="BIH353" s="2"/>
      <c r="BII353" s="2"/>
      <c r="BIJ353" s="2"/>
      <c r="BIK353" s="2"/>
      <c r="BIL353" s="2"/>
      <c r="BIM353" s="2"/>
      <c r="BIN353" s="2"/>
      <c r="BIO353" s="2"/>
      <c r="BIP353" s="2"/>
      <c r="BIQ353" s="2"/>
      <c r="BIR353" s="2"/>
      <c r="BIS353" s="2"/>
      <c r="BIT353" s="2"/>
      <c r="BIU353" s="2"/>
      <c r="BIV353" s="2"/>
      <c r="BIW353" s="2"/>
      <c r="BIX353" s="2"/>
      <c r="BIY353" s="2"/>
      <c r="BIZ353" s="2"/>
      <c r="BJA353" s="2"/>
      <c r="BJB353" s="2"/>
      <c r="BJC353" s="2"/>
      <c r="BJD353" s="2"/>
      <c r="BJE353" s="2"/>
      <c r="BJF353" s="2"/>
      <c r="BJG353" s="2"/>
      <c r="BJH353" s="2"/>
      <c r="BJI353" s="2"/>
      <c r="BJJ353" s="2"/>
      <c r="BJK353" s="2"/>
      <c r="BJL353" s="2"/>
      <c r="BJM353" s="2"/>
      <c r="BJN353" s="2"/>
      <c r="BJO353" s="2"/>
      <c r="BJP353" s="2"/>
      <c r="BJQ353" s="2"/>
      <c r="BJR353" s="2"/>
      <c r="BJS353" s="2"/>
      <c r="BJT353" s="2"/>
      <c r="BJU353" s="2"/>
      <c r="BJV353" s="2"/>
      <c r="BJW353" s="2"/>
      <c r="BJX353" s="2"/>
      <c r="BJY353" s="2"/>
      <c r="BJZ353" s="2"/>
      <c r="BKA353" s="2"/>
      <c r="BKB353" s="2"/>
      <c r="BKC353" s="2"/>
      <c r="BKD353" s="2"/>
      <c r="BKE353" s="2"/>
      <c r="BKF353" s="2"/>
      <c r="BKG353" s="2"/>
      <c r="BKH353" s="2"/>
      <c r="BKI353" s="2"/>
      <c r="BKJ353" s="2"/>
      <c r="BKK353" s="2"/>
      <c r="BKL353" s="2"/>
      <c r="BKM353" s="2"/>
      <c r="BKN353" s="2"/>
      <c r="BKO353" s="2"/>
      <c r="BKP353" s="2"/>
      <c r="BKQ353" s="2"/>
      <c r="BKR353" s="2"/>
      <c r="BKS353" s="2"/>
      <c r="BKT353" s="2"/>
      <c r="BKU353" s="2"/>
      <c r="BKV353" s="2"/>
      <c r="BKW353" s="2"/>
      <c r="BKX353" s="2"/>
      <c r="BKY353" s="2"/>
      <c r="BKZ353" s="2"/>
      <c r="BLA353" s="2"/>
      <c r="BLB353" s="2"/>
      <c r="BLC353" s="2"/>
      <c r="BLD353" s="2"/>
      <c r="BLE353" s="2"/>
      <c r="BLF353" s="2"/>
      <c r="BLG353" s="2"/>
      <c r="BLH353" s="2"/>
      <c r="BLI353" s="2"/>
      <c r="BLJ353" s="2"/>
      <c r="BLK353" s="2"/>
      <c r="BLL353" s="2"/>
      <c r="BLM353" s="2"/>
      <c r="BLN353" s="2"/>
      <c r="BLO353" s="2"/>
      <c r="BLP353" s="2"/>
      <c r="BLQ353" s="2"/>
      <c r="BLR353" s="2"/>
      <c r="BLS353" s="2"/>
      <c r="BLT353" s="2"/>
      <c r="BLU353" s="2"/>
      <c r="BLV353" s="2"/>
      <c r="BLW353" s="2"/>
      <c r="BLX353" s="2"/>
      <c r="BLY353" s="2"/>
      <c r="BLZ353" s="2"/>
      <c r="BMA353" s="2"/>
      <c r="BMB353" s="2"/>
      <c r="BMC353" s="2"/>
      <c r="BMD353" s="2"/>
      <c r="BME353" s="2"/>
      <c r="BMF353" s="2"/>
      <c r="BMG353" s="2"/>
      <c r="BMH353" s="2"/>
      <c r="BMI353" s="2"/>
      <c r="BMJ353" s="2"/>
      <c r="BMK353" s="2"/>
      <c r="BML353" s="2"/>
      <c r="BMM353" s="2"/>
      <c r="BMN353" s="2"/>
      <c r="BMO353" s="2"/>
      <c r="BMP353" s="2"/>
      <c r="BMQ353" s="2"/>
      <c r="BMR353" s="2"/>
      <c r="BMS353" s="2"/>
      <c r="BMT353" s="2"/>
      <c r="BMU353" s="2"/>
      <c r="BMV353" s="2"/>
      <c r="BMW353" s="2"/>
      <c r="BMX353" s="2"/>
      <c r="BMY353" s="2"/>
      <c r="BMZ353" s="2"/>
      <c r="BNA353" s="2"/>
      <c r="BNB353" s="2"/>
      <c r="BNC353" s="2"/>
      <c r="BND353" s="2"/>
      <c r="BNE353" s="2"/>
      <c r="BNF353" s="2"/>
      <c r="BNG353" s="2"/>
      <c r="BNH353" s="2"/>
      <c r="BNI353" s="2"/>
      <c r="BNJ353" s="2"/>
      <c r="BNK353" s="2"/>
      <c r="BNL353" s="2"/>
      <c r="BNM353" s="2"/>
      <c r="BNN353" s="2"/>
      <c r="BNO353" s="2"/>
      <c r="BNP353" s="2"/>
      <c r="BNQ353" s="2"/>
      <c r="BNR353" s="2"/>
      <c r="BNS353" s="2"/>
      <c r="BNT353" s="2"/>
      <c r="BNU353" s="2"/>
      <c r="BNV353" s="2"/>
      <c r="BNW353" s="2"/>
      <c r="BNX353" s="2"/>
      <c r="BNY353" s="2"/>
      <c r="BNZ353" s="2"/>
      <c r="BOA353" s="2"/>
      <c r="BOB353" s="2"/>
      <c r="BOC353" s="2"/>
      <c r="BOD353" s="2"/>
      <c r="BOE353" s="2"/>
      <c r="BOF353" s="2"/>
      <c r="BOG353" s="2"/>
      <c r="BOH353" s="2"/>
      <c r="BOI353" s="2"/>
      <c r="BOJ353" s="2"/>
      <c r="BOK353" s="2"/>
      <c r="BOL353" s="2"/>
      <c r="BOM353" s="2"/>
      <c r="BON353" s="2"/>
      <c r="BOO353" s="2"/>
      <c r="BOP353" s="2"/>
      <c r="BOQ353" s="2"/>
      <c r="BOR353" s="2"/>
      <c r="BOS353" s="2"/>
      <c r="BOT353" s="2"/>
      <c r="BOU353" s="2"/>
      <c r="BOV353" s="2"/>
      <c r="BOW353" s="2"/>
      <c r="BOX353" s="2"/>
      <c r="BOY353" s="2"/>
      <c r="BOZ353" s="2"/>
      <c r="BPA353" s="2"/>
      <c r="BPB353" s="2"/>
      <c r="BPC353" s="2"/>
      <c r="BPD353" s="2"/>
      <c r="BPE353" s="2"/>
      <c r="BPF353" s="2"/>
      <c r="BPG353" s="2"/>
      <c r="BPH353" s="2"/>
      <c r="BPI353" s="2"/>
      <c r="BPJ353" s="2"/>
      <c r="BPK353" s="2"/>
      <c r="BPL353" s="2"/>
      <c r="BPM353" s="2"/>
      <c r="BPN353" s="2"/>
      <c r="BPO353" s="2"/>
      <c r="BPP353" s="2"/>
      <c r="BPQ353" s="2"/>
      <c r="BPR353" s="2"/>
      <c r="BPS353" s="2"/>
      <c r="BPT353" s="2"/>
      <c r="BPU353" s="2"/>
      <c r="BPV353" s="2"/>
      <c r="BPW353" s="2"/>
      <c r="BPX353" s="2"/>
      <c r="BPY353" s="2"/>
      <c r="BPZ353" s="2"/>
      <c r="BQA353" s="2"/>
      <c r="BQB353" s="2"/>
      <c r="BQC353" s="2"/>
      <c r="BQD353" s="2"/>
      <c r="BQE353" s="2"/>
      <c r="BQF353" s="2"/>
      <c r="BQG353" s="2"/>
      <c r="BQH353" s="2"/>
      <c r="BQI353" s="2"/>
      <c r="BQJ353" s="2"/>
      <c r="BQK353" s="2"/>
      <c r="BQL353" s="2"/>
      <c r="BQM353" s="2"/>
      <c r="BQN353" s="2"/>
      <c r="BQO353" s="2"/>
      <c r="BQP353" s="2"/>
      <c r="BQQ353" s="2"/>
      <c r="BQR353" s="2"/>
      <c r="BQS353" s="2"/>
      <c r="BQT353" s="2"/>
      <c r="BQU353" s="2"/>
      <c r="BQV353" s="2"/>
      <c r="BQW353" s="2"/>
      <c r="BQX353" s="2"/>
      <c r="BQY353" s="2"/>
      <c r="BQZ353" s="2"/>
      <c r="BRA353" s="2"/>
      <c r="BRB353" s="2"/>
      <c r="BRC353" s="2"/>
      <c r="BRD353" s="2"/>
      <c r="BRE353" s="2"/>
      <c r="BRF353" s="2"/>
      <c r="BRG353" s="2"/>
      <c r="BRH353" s="2"/>
      <c r="BRI353" s="2"/>
      <c r="BRJ353" s="2"/>
      <c r="BRK353" s="2"/>
      <c r="BRL353" s="2"/>
      <c r="BRM353" s="2"/>
      <c r="BRN353" s="2"/>
      <c r="BRO353" s="2"/>
      <c r="BRP353" s="2"/>
      <c r="BRQ353" s="2"/>
      <c r="BRR353" s="2"/>
      <c r="BRS353" s="2"/>
      <c r="BRT353" s="2"/>
      <c r="BRU353" s="2"/>
      <c r="BRV353" s="2"/>
      <c r="BRW353" s="2"/>
      <c r="BRX353" s="2"/>
      <c r="BRY353" s="2"/>
      <c r="BRZ353" s="2"/>
      <c r="BSA353" s="2"/>
      <c r="BSB353" s="2"/>
      <c r="BSC353" s="2"/>
      <c r="BSD353" s="2"/>
      <c r="BSE353" s="2"/>
      <c r="BSF353" s="2"/>
      <c r="BSG353" s="2"/>
      <c r="BSH353" s="2"/>
      <c r="BSI353" s="2"/>
      <c r="BSJ353" s="2"/>
      <c r="BSK353" s="2"/>
      <c r="BSL353" s="2"/>
      <c r="BSM353" s="2"/>
      <c r="BSN353" s="2"/>
      <c r="BSO353" s="2"/>
      <c r="BSP353" s="2"/>
      <c r="BSQ353" s="2"/>
      <c r="BSR353" s="2"/>
      <c r="BSS353" s="2"/>
      <c r="BST353" s="2"/>
      <c r="BSU353" s="2"/>
      <c r="BSV353" s="2"/>
      <c r="BSW353" s="2"/>
      <c r="BSX353" s="2"/>
      <c r="BSY353" s="2"/>
      <c r="BSZ353" s="2"/>
      <c r="BTA353" s="2"/>
      <c r="BTB353" s="2"/>
      <c r="BTC353" s="2"/>
      <c r="BTD353" s="2"/>
      <c r="BTE353" s="2"/>
      <c r="BTF353" s="2"/>
      <c r="BTG353" s="2"/>
      <c r="BTH353" s="2"/>
      <c r="BTI353" s="2"/>
      <c r="BTJ353" s="2"/>
      <c r="BTK353" s="2"/>
      <c r="BTL353" s="2"/>
      <c r="BTM353" s="2"/>
      <c r="BTN353" s="2"/>
      <c r="BTO353" s="2"/>
      <c r="BTP353" s="2"/>
      <c r="BTQ353" s="2"/>
      <c r="BTR353" s="2"/>
      <c r="BTS353" s="2"/>
      <c r="BTT353" s="2"/>
      <c r="BTU353" s="2"/>
      <c r="BTV353" s="2"/>
      <c r="BTW353" s="2"/>
      <c r="BTX353" s="2"/>
      <c r="BTY353" s="2"/>
      <c r="BTZ353" s="2"/>
      <c r="BUA353" s="2"/>
      <c r="BUB353" s="2"/>
      <c r="BUC353" s="2"/>
      <c r="BUD353" s="2"/>
      <c r="BUE353" s="2"/>
      <c r="BUF353" s="2"/>
      <c r="BUG353" s="2"/>
      <c r="BUH353" s="2"/>
      <c r="BUI353" s="2"/>
      <c r="BUJ353" s="2"/>
      <c r="BUK353" s="2"/>
      <c r="BUL353" s="2"/>
      <c r="BUM353" s="2"/>
      <c r="BUN353" s="2"/>
      <c r="BUO353" s="2"/>
      <c r="BUP353" s="2"/>
      <c r="BUQ353" s="2"/>
      <c r="BUR353" s="2"/>
      <c r="BUS353" s="2"/>
      <c r="BUT353" s="2"/>
      <c r="BUU353" s="2"/>
      <c r="BUV353" s="2"/>
      <c r="BUW353" s="2"/>
      <c r="BUX353" s="2"/>
      <c r="BUY353" s="2"/>
      <c r="BUZ353" s="2"/>
      <c r="BVA353" s="2"/>
      <c r="BVB353" s="2"/>
      <c r="BVC353" s="2"/>
      <c r="BVD353" s="2"/>
      <c r="BVE353" s="2"/>
      <c r="BVF353" s="2"/>
      <c r="BVG353" s="2"/>
      <c r="BVH353" s="2"/>
      <c r="BVI353" s="2"/>
      <c r="BVJ353" s="2"/>
      <c r="BVK353" s="2"/>
      <c r="BVL353" s="2"/>
      <c r="BVM353" s="2"/>
      <c r="BVN353" s="2"/>
      <c r="BVO353" s="2"/>
      <c r="BVP353" s="2"/>
      <c r="BVQ353" s="2"/>
      <c r="BVR353" s="2"/>
      <c r="BVS353" s="2"/>
      <c r="BVT353" s="2"/>
      <c r="BVU353" s="2"/>
      <c r="BVV353" s="2"/>
      <c r="BVW353" s="2"/>
      <c r="BVX353" s="2"/>
      <c r="BVY353" s="2"/>
      <c r="BVZ353" s="2"/>
      <c r="BWA353" s="2"/>
      <c r="BWB353" s="2"/>
      <c r="BWC353" s="2"/>
      <c r="BWD353" s="2"/>
      <c r="BWE353" s="2"/>
      <c r="BWF353" s="2"/>
      <c r="BWG353" s="2"/>
      <c r="BWH353" s="2"/>
      <c r="BWI353" s="2"/>
      <c r="BWJ353" s="2"/>
      <c r="BWK353" s="2"/>
      <c r="BWL353" s="2"/>
      <c r="BWM353" s="2"/>
      <c r="BWN353" s="2"/>
      <c r="BWO353" s="2"/>
      <c r="BWP353" s="2"/>
      <c r="BWQ353" s="2"/>
      <c r="BWR353" s="2"/>
      <c r="BWS353" s="2"/>
      <c r="BWT353" s="2"/>
      <c r="BWU353" s="2"/>
      <c r="BWV353" s="2"/>
      <c r="BWW353" s="2"/>
      <c r="BWX353" s="2"/>
      <c r="BWY353" s="2"/>
      <c r="BWZ353" s="2"/>
      <c r="BXA353" s="2"/>
      <c r="BXB353" s="2"/>
      <c r="BXC353" s="2"/>
      <c r="BXD353" s="2"/>
      <c r="BXE353" s="2"/>
      <c r="BXF353" s="2"/>
      <c r="BXG353" s="2"/>
      <c r="BXH353" s="2"/>
      <c r="BXI353" s="2"/>
      <c r="BXJ353" s="2"/>
      <c r="BXK353" s="2"/>
      <c r="BXL353" s="2"/>
      <c r="BXM353" s="2"/>
      <c r="BXN353" s="2"/>
      <c r="BXO353" s="2"/>
      <c r="BXP353" s="2"/>
      <c r="BXQ353" s="2"/>
      <c r="BXR353" s="2"/>
      <c r="BXS353" s="2"/>
      <c r="BXT353" s="2"/>
      <c r="BXU353" s="2"/>
      <c r="BXV353" s="2"/>
      <c r="BXW353" s="2"/>
      <c r="BXX353" s="2"/>
      <c r="BXY353" s="2"/>
      <c r="BXZ353" s="2"/>
      <c r="BYA353" s="2"/>
      <c r="BYB353" s="2"/>
      <c r="BYC353" s="2"/>
      <c r="BYD353" s="2"/>
      <c r="BYE353" s="2"/>
      <c r="BYF353" s="2"/>
      <c r="BYG353" s="2"/>
      <c r="BYH353" s="2"/>
      <c r="BYI353" s="2"/>
      <c r="BYJ353" s="2"/>
      <c r="BYK353" s="2"/>
      <c r="BYL353" s="2"/>
      <c r="BYM353" s="2"/>
      <c r="BYN353" s="2"/>
      <c r="BYO353" s="2"/>
      <c r="BYP353" s="2"/>
      <c r="BYQ353" s="2"/>
      <c r="BYR353" s="2"/>
      <c r="BYS353" s="2"/>
      <c r="BYT353" s="2"/>
      <c r="BYU353" s="2"/>
      <c r="BYV353" s="2"/>
      <c r="BYW353" s="2"/>
      <c r="BYX353" s="2"/>
      <c r="BYY353" s="2"/>
      <c r="BYZ353" s="2"/>
      <c r="BZA353" s="2"/>
      <c r="BZB353" s="2"/>
      <c r="BZC353" s="2"/>
      <c r="BZD353" s="2"/>
      <c r="BZE353" s="2"/>
      <c r="BZF353" s="2"/>
      <c r="BZG353" s="2"/>
      <c r="BZH353" s="2"/>
      <c r="BZI353" s="2"/>
      <c r="BZJ353" s="2"/>
      <c r="BZK353" s="2"/>
      <c r="BZL353" s="2"/>
      <c r="BZM353" s="2"/>
      <c r="BZN353" s="2"/>
      <c r="BZO353" s="2"/>
      <c r="BZP353" s="2"/>
      <c r="BZQ353" s="2"/>
      <c r="BZR353" s="2"/>
      <c r="BZS353" s="2"/>
      <c r="BZT353" s="2"/>
      <c r="BZU353" s="2"/>
      <c r="BZV353" s="2"/>
      <c r="BZW353" s="2"/>
      <c r="BZX353" s="2"/>
      <c r="BZY353" s="2"/>
      <c r="BZZ353" s="2"/>
      <c r="CAA353" s="2"/>
      <c r="CAB353" s="2"/>
      <c r="CAC353" s="2"/>
      <c r="CAD353" s="2"/>
      <c r="CAE353" s="2"/>
      <c r="CAF353" s="2"/>
      <c r="CAG353" s="2"/>
      <c r="CAH353" s="2"/>
      <c r="CAI353" s="2"/>
      <c r="CAJ353" s="2"/>
      <c r="CAK353" s="2"/>
      <c r="CAL353" s="2"/>
      <c r="CAM353" s="2"/>
      <c r="CAN353" s="2"/>
      <c r="CAO353" s="2"/>
      <c r="CAP353" s="2"/>
      <c r="CAQ353" s="2"/>
      <c r="CAR353" s="2"/>
      <c r="CAS353" s="2"/>
      <c r="CAT353" s="2"/>
      <c r="CAU353" s="2"/>
      <c r="CAV353" s="2"/>
      <c r="CAW353" s="2"/>
      <c r="CAX353" s="2"/>
      <c r="CAY353" s="2"/>
      <c r="CAZ353" s="2"/>
      <c r="CBA353" s="2"/>
      <c r="CBB353" s="2"/>
      <c r="CBC353" s="2"/>
      <c r="CBD353" s="2"/>
      <c r="CBE353" s="2"/>
      <c r="CBF353" s="2"/>
      <c r="CBG353" s="2"/>
      <c r="CBH353" s="2"/>
      <c r="CBI353" s="2"/>
      <c r="CBJ353" s="2"/>
      <c r="CBK353" s="2"/>
      <c r="CBL353" s="2"/>
      <c r="CBM353" s="2"/>
      <c r="CBN353" s="2"/>
      <c r="CBO353" s="2"/>
      <c r="CBP353" s="2"/>
      <c r="CBQ353" s="2"/>
      <c r="CBR353" s="2"/>
      <c r="CBS353" s="2"/>
      <c r="CBT353" s="2"/>
      <c r="CBU353" s="2"/>
      <c r="CBV353" s="2"/>
      <c r="CBW353" s="2"/>
      <c r="CBX353" s="2"/>
      <c r="CBY353" s="2"/>
      <c r="CBZ353" s="2"/>
      <c r="CCA353" s="2"/>
      <c r="CCB353" s="2"/>
      <c r="CCC353" s="2"/>
      <c r="CCD353" s="2"/>
      <c r="CCE353" s="2"/>
      <c r="CCF353" s="2"/>
      <c r="CCG353" s="2"/>
      <c r="CCH353" s="2"/>
      <c r="CCI353" s="2"/>
      <c r="CCJ353" s="2"/>
      <c r="CCK353" s="2"/>
      <c r="CCL353" s="2"/>
      <c r="CCM353" s="2"/>
      <c r="CCN353" s="2"/>
      <c r="CCO353" s="2"/>
      <c r="CCP353" s="2"/>
      <c r="CCQ353" s="2"/>
      <c r="CCR353" s="2"/>
      <c r="CCS353" s="2"/>
      <c r="CCT353" s="2"/>
      <c r="CCU353" s="2"/>
      <c r="CCV353" s="2"/>
      <c r="CCW353" s="2"/>
      <c r="CCX353" s="2"/>
      <c r="CCY353" s="2"/>
      <c r="CCZ353" s="2"/>
      <c r="CDA353" s="2"/>
      <c r="CDB353" s="2"/>
      <c r="CDC353" s="2"/>
      <c r="CDD353" s="2"/>
      <c r="CDE353" s="2"/>
      <c r="CDF353" s="2"/>
      <c r="CDG353" s="2"/>
      <c r="CDH353" s="2"/>
      <c r="CDI353" s="2"/>
      <c r="CDJ353" s="2"/>
      <c r="CDK353" s="2"/>
      <c r="CDL353" s="2"/>
      <c r="CDM353" s="2"/>
      <c r="CDN353" s="2"/>
      <c r="CDO353" s="2"/>
      <c r="CDP353" s="2"/>
      <c r="CDQ353" s="2"/>
      <c r="CDR353" s="2"/>
      <c r="CDS353" s="2"/>
      <c r="CDT353" s="2"/>
      <c r="CDU353" s="2"/>
      <c r="CDV353" s="2"/>
      <c r="CDW353" s="2"/>
      <c r="CDX353" s="2"/>
      <c r="CDY353" s="2"/>
      <c r="CDZ353" s="2"/>
      <c r="CEA353" s="2"/>
      <c r="CEB353" s="2"/>
      <c r="CEC353" s="2"/>
      <c r="CED353" s="2"/>
      <c r="CEE353" s="2"/>
      <c r="CEF353" s="2"/>
      <c r="CEG353" s="2"/>
      <c r="CEH353" s="2"/>
      <c r="CEI353" s="2"/>
      <c r="CEJ353" s="2"/>
      <c r="CEK353" s="2"/>
      <c r="CEL353" s="2"/>
      <c r="CEM353" s="2"/>
      <c r="CEN353" s="2"/>
      <c r="CEO353" s="2"/>
      <c r="CEP353" s="2"/>
      <c r="CEQ353" s="2"/>
      <c r="CER353" s="2"/>
      <c r="CES353" s="2"/>
      <c r="CET353" s="2"/>
      <c r="CEU353" s="2"/>
      <c r="CEV353" s="2"/>
      <c r="CEW353" s="2"/>
      <c r="CEX353" s="2"/>
      <c r="CEY353" s="2"/>
      <c r="CEZ353" s="2"/>
      <c r="CFA353" s="2"/>
      <c r="CFB353" s="2"/>
      <c r="CFC353" s="2"/>
      <c r="CFD353" s="2"/>
      <c r="CFE353" s="2"/>
      <c r="CFF353" s="2"/>
      <c r="CFG353" s="2"/>
      <c r="CFH353" s="2"/>
      <c r="CFI353" s="2"/>
      <c r="CFJ353" s="2"/>
      <c r="CFK353" s="2"/>
      <c r="CFL353" s="2"/>
      <c r="CFM353" s="2"/>
      <c r="CFN353" s="2"/>
      <c r="CFO353" s="2"/>
      <c r="CFP353" s="2"/>
      <c r="CFQ353" s="2"/>
      <c r="CFR353" s="2"/>
      <c r="CFS353" s="2"/>
      <c r="CFT353" s="2"/>
      <c r="CFU353" s="2"/>
      <c r="CFV353" s="2"/>
      <c r="CFW353" s="2"/>
      <c r="CFX353" s="2"/>
      <c r="CFY353" s="2"/>
      <c r="CFZ353" s="2"/>
      <c r="CGA353" s="2"/>
      <c r="CGB353" s="2"/>
      <c r="CGC353" s="2"/>
      <c r="CGD353" s="2"/>
      <c r="CGE353" s="2"/>
      <c r="CGF353" s="2"/>
      <c r="CGG353" s="2"/>
      <c r="CGH353" s="2"/>
      <c r="CGI353" s="2"/>
      <c r="CGJ353" s="2"/>
      <c r="CGK353" s="2"/>
      <c r="CGL353" s="2"/>
      <c r="CGM353" s="2"/>
      <c r="CGN353" s="2"/>
      <c r="CGO353" s="2"/>
      <c r="CGP353" s="2"/>
      <c r="CGQ353" s="2"/>
      <c r="CGR353" s="2"/>
      <c r="CGS353" s="2"/>
      <c r="CGT353" s="2"/>
      <c r="CGU353" s="2"/>
      <c r="CGV353" s="2"/>
      <c r="CGW353" s="2"/>
      <c r="CGX353" s="2"/>
      <c r="CGY353" s="2"/>
      <c r="CGZ353" s="2"/>
      <c r="CHA353" s="2"/>
      <c r="CHB353" s="2"/>
      <c r="CHC353" s="2"/>
      <c r="CHD353" s="2"/>
      <c r="CHE353" s="2"/>
      <c r="CHF353" s="2"/>
      <c r="CHG353" s="2"/>
      <c r="CHH353" s="2"/>
      <c r="CHI353" s="2"/>
      <c r="CHJ353" s="2"/>
      <c r="CHK353" s="2"/>
      <c r="CHL353" s="2"/>
      <c r="CHM353" s="2"/>
      <c r="CHN353" s="2"/>
      <c r="CHO353" s="2"/>
      <c r="CHP353" s="2"/>
      <c r="CHQ353" s="2"/>
      <c r="CHR353" s="2"/>
      <c r="CHS353" s="2"/>
      <c r="CHT353" s="2"/>
      <c r="CHU353" s="2"/>
      <c r="CHV353" s="2"/>
      <c r="CHW353" s="2"/>
      <c r="CHX353" s="2"/>
      <c r="CHY353" s="2"/>
      <c r="CHZ353" s="2"/>
      <c r="CIA353" s="2"/>
      <c r="CIB353" s="2"/>
      <c r="CIC353" s="2"/>
      <c r="CID353" s="2"/>
      <c r="CIE353" s="2"/>
      <c r="CIF353" s="2"/>
      <c r="CIG353" s="2"/>
      <c r="CIH353" s="2"/>
      <c r="CII353" s="2"/>
      <c r="CIJ353" s="2"/>
      <c r="CIK353" s="2"/>
      <c r="CIL353" s="2"/>
      <c r="CIM353" s="2"/>
      <c r="CIN353" s="2"/>
      <c r="CIO353" s="2"/>
      <c r="CIP353" s="2"/>
      <c r="CIQ353" s="2"/>
      <c r="CIR353" s="2"/>
      <c r="CIS353" s="2"/>
      <c r="CIT353" s="2"/>
      <c r="CIU353" s="2"/>
      <c r="CIV353" s="2"/>
      <c r="CIW353" s="2"/>
      <c r="CIX353" s="2"/>
      <c r="CIY353" s="2"/>
      <c r="CIZ353" s="2"/>
      <c r="CJA353" s="2"/>
      <c r="CJB353" s="2"/>
      <c r="CJC353" s="2"/>
      <c r="CJD353" s="2"/>
      <c r="CJE353" s="2"/>
      <c r="CJF353" s="2"/>
      <c r="CJG353" s="2"/>
      <c r="CJH353" s="2"/>
      <c r="CJI353" s="2"/>
      <c r="CJJ353" s="2"/>
      <c r="CJK353" s="2"/>
      <c r="CJL353" s="2"/>
      <c r="CJM353" s="2"/>
      <c r="CJN353" s="2"/>
      <c r="CJO353" s="2"/>
      <c r="CJP353" s="2"/>
      <c r="CJQ353" s="2"/>
      <c r="CJR353" s="2"/>
      <c r="CJS353" s="2"/>
      <c r="CJT353" s="2"/>
      <c r="CJU353" s="2"/>
      <c r="CJV353" s="2"/>
      <c r="CJW353" s="2"/>
      <c r="CJX353" s="2"/>
      <c r="CJY353" s="2"/>
      <c r="CJZ353" s="2"/>
      <c r="CKA353" s="2"/>
      <c r="CKB353" s="2"/>
      <c r="CKC353" s="2"/>
      <c r="CKD353" s="2"/>
      <c r="CKE353" s="2"/>
      <c r="CKF353" s="2"/>
      <c r="CKG353" s="2"/>
      <c r="CKH353" s="2"/>
      <c r="CKI353" s="2"/>
      <c r="CKJ353" s="2"/>
      <c r="CKK353" s="2"/>
      <c r="CKL353" s="2"/>
      <c r="CKM353" s="2"/>
      <c r="CKN353" s="2"/>
      <c r="CKO353" s="2"/>
      <c r="CKP353" s="2"/>
      <c r="CKQ353" s="2"/>
      <c r="CKR353" s="2"/>
      <c r="CKS353" s="2"/>
      <c r="CKT353" s="2"/>
      <c r="CKU353" s="2"/>
      <c r="CKV353" s="2"/>
      <c r="CKW353" s="2"/>
      <c r="CKX353" s="2"/>
      <c r="CKY353" s="2"/>
      <c r="CKZ353" s="2"/>
      <c r="CLA353" s="2"/>
      <c r="CLB353" s="2"/>
      <c r="CLC353" s="2"/>
      <c r="CLD353" s="2"/>
      <c r="CLE353" s="2"/>
      <c r="CLF353" s="2"/>
      <c r="CLG353" s="2"/>
      <c r="CLH353" s="2"/>
      <c r="CLI353" s="2"/>
      <c r="CLJ353" s="2"/>
      <c r="CLK353" s="2"/>
      <c r="CLL353" s="2"/>
      <c r="CLM353" s="2"/>
      <c r="CLN353" s="2"/>
      <c r="CLO353" s="2"/>
      <c r="CLP353" s="2"/>
      <c r="CLQ353" s="2"/>
      <c r="CLR353" s="2"/>
      <c r="CLS353" s="2"/>
      <c r="CLT353" s="2"/>
      <c r="CLU353" s="2"/>
      <c r="CLV353" s="2"/>
      <c r="CLW353" s="2"/>
      <c r="CLX353" s="2"/>
      <c r="CLY353" s="2"/>
      <c r="CLZ353" s="2"/>
      <c r="CMA353" s="2"/>
      <c r="CMB353" s="2"/>
      <c r="CMC353" s="2"/>
      <c r="CMD353" s="2"/>
      <c r="CME353" s="2"/>
      <c r="CMF353" s="2"/>
      <c r="CMG353" s="2"/>
      <c r="CMH353" s="2"/>
      <c r="CMI353" s="2"/>
      <c r="CMJ353" s="2"/>
      <c r="CMK353" s="2"/>
      <c r="CML353" s="2"/>
      <c r="CMM353" s="2"/>
      <c r="CMN353" s="2"/>
      <c r="CMO353" s="2"/>
      <c r="CMP353" s="2"/>
      <c r="CMQ353" s="2"/>
      <c r="CMR353" s="2"/>
      <c r="CMS353" s="2"/>
      <c r="CMT353" s="2"/>
      <c r="CMU353" s="2"/>
      <c r="CMV353" s="2"/>
      <c r="CMW353" s="2"/>
      <c r="CMX353" s="2"/>
      <c r="CMY353" s="2"/>
      <c r="CMZ353" s="2"/>
      <c r="CNA353" s="2"/>
      <c r="CNB353" s="2"/>
      <c r="CNC353" s="2"/>
      <c r="CND353" s="2"/>
      <c r="CNE353" s="2"/>
      <c r="CNF353" s="2"/>
      <c r="CNG353" s="2"/>
      <c r="CNH353" s="2"/>
      <c r="CNI353" s="2"/>
      <c r="CNJ353" s="2"/>
      <c r="CNK353" s="2"/>
      <c r="CNL353" s="2"/>
      <c r="CNM353" s="2"/>
      <c r="CNN353" s="2"/>
      <c r="CNO353" s="2"/>
      <c r="CNP353" s="2"/>
      <c r="CNQ353" s="2"/>
      <c r="CNR353" s="2"/>
      <c r="CNS353" s="2"/>
      <c r="CNT353" s="2"/>
      <c r="CNU353" s="2"/>
      <c r="CNV353" s="2"/>
      <c r="CNW353" s="2"/>
      <c r="CNX353" s="2"/>
      <c r="CNY353" s="2"/>
      <c r="CNZ353" s="2"/>
      <c r="COA353" s="2"/>
      <c r="COB353" s="2"/>
      <c r="COC353" s="2"/>
      <c r="COD353" s="2"/>
      <c r="COE353" s="2"/>
      <c r="COF353" s="2"/>
      <c r="COG353" s="2"/>
      <c r="COH353" s="2"/>
      <c r="COI353" s="2"/>
      <c r="COJ353" s="2"/>
      <c r="COK353" s="2"/>
      <c r="COL353" s="2"/>
      <c r="COM353" s="2"/>
      <c r="CON353" s="2"/>
      <c r="COO353" s="2"/>
      <c r="COP353" s="2"/>
      <c r="COQ353" s="2"/>
      <c r="COR353" s="2"/>
      <c r="COS353" s="2"/>
      <c r="COT353" s="2"/>
      <c r="COU353" s="2"/>
      <c r="COV353" s="2"/>
      <c r="COW353" s="2"/>
      <c r="COX353" s="2"/>
      <c r="COY353" s="2"/>
      <c r="COZ353" s="2"/>
      <c r="CPA353" s="2"/>
      <c r="CPB353" s="2"/>
      <c r="CPC353" s="2"/>
      <c r="CPD353" s="2"/>
      <c r="CPE353" s="2"/>
      <c r="CPF353" s="2"/>
      <c r="CPG353" s="2"/>
      <c r="CPH353" s="2"/>
      <c r="CPI353" s="2"/>
      <c r="CPJ353" s="2"/>
      <c r="CPK353" s="2"/>
      <c r="CPL353" s="2"/>
      <c r="CPM353" s="2"/>
      <c r="CPN353" s="2"/>
      <c r="CPO353" s="2"/>
      <c r="CPP353" s="2"/>
      <c r="CPQ353" s="2"/>
      <c r="CPR353" s="2"/>
      <c r="CPS353" s="2"/>
      <c r="CPT353" s="2"/>
      <c r="CPU353" s="2"/>
      <c r="CPV353" s="2"/>
      <c r="CPW353" s="2"/>
      <c r="CPX353" s="2"/>
      <c r="CPY353" s="2"/>
      <c r="CPZ353" s="2"/>
      <c r="CQA353" s="2"/>
      <c r="CQB353" s="2"/>
      <c r="CQC353" s="2"/>
      <c r="CQD353" s="2"/>
      <c r="CQE353" s="2"/>
      <c r="CQF353" s="2"/>
      <c r="CQG353" s="2"/>
      <c r="CQH353" s="2"/>
      <c r="CQI353" s="2"/>
      <c r="CQJ353" s="2"/>
      <c r="CQK353" s="2"/>
      <c r="CQL353" s="2"/>
      <c r="CQM353" s="2"/>
      <c r="CQN353" s="2"/>
      <c r="CQO353" s="2"/>
      <c r="CQP353" s="2"/>
      <c r="CQQ353" s="2"/>
      <c r="CQR353" s="2"/>
      <c r="CQS353" s="2"/>
      <c r="CQT353" s="2"/>
      <c r="CQU353" s="2"/>
      <c r="CQV353" s="2"/>
      <c r="CQW353" s="2"/>
      <c r="CQX353" s="2"/>
      <c r="CQY353" s="2"/>
      <c r="CQZ353" s="2"/>
      <c r="CRA353" s="2"/>
      <c r="CRB353" s="2"/>
      <c r="CRC353" s="2"/>
      <c r="CRD353" s="2"/>
      <c r="CRE353" s="2"/>
      <c r="CRF353" s="2"/>
      <c r="CRG353" s="2"/>
      <c r="CRH353" s="2"/>
      <c r="CRI353" s="2"/>
      <c r="CRJ353" s="2"/>
      <c r="CRK353" s="2"/>
      <c r="CRL353" s="2"/>
      <c r="CRM353" s="2"/>
      <c r="CRN353" s="2"/>
      <c r="CRO353" s="2"/>
      <c r="CRP353" s="2"/>
      <c r="CRQ353" s="2"/>
      <c r="CRR353" s="2"/>
      <c r="CRS353" s="2"/>
      <c r="CRT353" s="2"/>
      <c r="CRU353" s="2"/>
      <c r="CRV353" s="2"/>
      <c r="CRW353" s="2"/>
      <c r="CRX353" s="2"/>
      <c r="CRY353" s="2"/>
      <c r="CRZ353" s="2"/>
      <c r="CSA353" s="2"/>
      <c r="CSB353" s="2"/>
      <c r="CSC353" s="2"/>
      <c r="CSD353" s="2"/>
      <c r="CSE353" s="2"/>
      <c r="CSF353" s="2"/>
      <c r="CSG353" s="2"/>
      <c r="CSH353" s="2"/>
      <c r="CSI353" s="2"/>
      <c r="CSJ353" s="2"/>
      <c r="CSK353" s="2"/>
      <c r="CSL353" s="2"/>
      <c r="CSM353" s="2"/>
      <c r="CSN353" s="2"/>
      <c r="CSO353" s="2"/>
      <c r="CSP353" s="2"/>
      <c r="CSQ353" s="2"/>
      <c r="CSR353" s="2"/>
      <c r="CSS353" s="2"/>
      <c r="CST353" s="2"/>
      <c r="CSU353" s="2"/>
      <c r="CSV353" s="2"/>
      <c r="CSW353" s="2"/>
      <c r="CSX353" s="2"/>
      <c r="CSY353" s="2"/>
      <c r="CSZ353" s="2"/>
      <c r="CTA353" s="2"/>
      <c r="CTB353" s="2"/>
      <c r="CTC353" s="2"/>
      <c r="CTD353" s="2"/>
      <c r="CTE353" s="2"/>
      <c r="CTF353" s="2"/>
      <c r="CTG353" s="2"/>
      <c r="CTH353" s="2"/>
      <c r="CTI353" s="2"/>
      <c r="CTJ353" s="2"/>
      <c r="CTK353" s="2"/>
      <c r="CTL353" s="2"/>
      <c r="CTM353" s="2"/>
      <c r="CTN353" s="2"/>
      <c r="CTO353" s="2"/>
      <c r="CTP353" s="2"/>
      <c r="CTQ353" s="2"/>
      <c r="CTR353" s="2"/>
      <c r="CTS353" s="2"/>
      <c r="CTT353" s="2"/>
      <c r="CTU353" s="2"/>
      <c r="CTV353" s="2"/>
      <c r="CTW353" s="2"/>
      <c r="CTX353" s="2"/>
      <c r="CTY353" s="2"/>
      <c r="CTZ353" s="2"/>
      <c r="CUA353" s="2"/>
      <c r="CUB353" s="2"/>
      <c r="CUC353" s="2"/>
      <c r="CUD353" s="2"/>
      <c r="CUE353" s="2"/>
      <c r="CUF353" s="2"/>
      <c r="CUG353" s="2"/>
      <c r="CUH353" s="2"/>
      <c r="CUI353" s="2"/>
      <c r="CUJ353" s="2"/>
      <c r="CUK353" s="2"/>
      <c r="CUL353" s="2"/>
      <c r="CUM353" s="2"/>
      <c r="CUN353" s="2"/>
      <c r="CUO353" s="2"/>
      <c r="CUP353" s="2"/>
      <c r="CUQ353" s="2"/>
      <c r="CUR353" s="2"/>
      <c r="CUS353" s="2"/>
      <c r="CUT353" s="2"/>
      <c r="CUU353" s="2"/>
      <c r="CUV353" s="2"/>
      <c r="CUW353" s="2"/>
      <c r="CUX353" s="2"/>
      <c r="CUY353" s="2"/>
      <c r="CUZ353" s="2"/>
      <c r="CVA353" s="2"/>
      <c r="CVB353" s="2"/>
      <c r="CVC353" s="2"/>
      <c r="CVD353" s="2"/>
      <c r="CVE353" s="2"/>
      <c r="CVF353" s="2"/>
      <c r="CVG353" s="2"/>
      <c r="CVH353" s="2"/>
      <c r="CVI353" s="2"/>
      <c r="CVJ353" s="2"/>
      <c r="CVK353" s="2"/>
      <c r="CVL353" s="2"/>
      <c r="CVM353" s="2"/>
      <c r="CVN353" s="2"/>
      <c r="CVO353" s="2"/>
      <c r="CVP353" s="2"/>
      <c r="CVQ353" s="2"/>
      <c r="CVR353" s="2"/>
      <c r="CVS353" s="2"/>
      <c r="CVT353" s="2"/>
      <c r="CVU353" s="2"/>
      <c r="CVV353" s="2"/>
      <c r="CVW353" s="2"/>
      <c r="CVX353" s="2"/>
      <c r="CVY353" s="2"/>
      <c r="CVZ353" s="2"/>
      <c r="CWA353" s="2"/>
      <c r="CWB353" s="2"/>
      <c r="CWC353" s="2"/>
      <c r="CWD353" s="2"/>
      <c r="CWE353" s="2"/>
      <c r="CWF353" s="2"/>
      <c r="CWG353" s="2"/>
      <c r="CWH353" s="2"/>
      <c r="CWI353" s="2"/>
      <c r="CWJ353" s="2"/>
      <c r="CWK353" s="2"/>
      <c r="CWL353" s="2"/>
      <c r="CWM353" s="2"/>
      <c r="CWN353" s="2"/>
      <c r="CWO353" s="2"/>
      <c r="CWP353" s="2"/>
      <c r="CWQ353" s="2"/>
      <c r="CWR353" s="2"/>
      <c r="CWS353" s="2"/>
      <c r="CWT353" s="2"/>
      <c r="CWU353" s="2"/>
      <c r="CWV353" s="2"/>
      <c r="CWW353" s="2"/>
      <c r="CWX353" s="2"/>
      <c r="CWY353" s="2"/>
      <c r="CWZ353" s="2"/>
      <c r="CXA353" s="2"/>
      <c r="CXB353" s="2"/>
      <c r="CXC353" s="2"/>
      <c r="CXD353" s="2"/>
      <c r="CXE353" s="2"/>
      <c r="CXF353" s="2"/>
      <c r="CXG353" s="2"/>
      <c r="CXH353" s="2"/>
      <c r="CXI353" s="2"/>
      <c r="CXJ353" s="2"/>
      <c r="CXK353" s="2"/>
      <c r="CXL353" s="2"/>
      <c r="CXM353" s="2"/>
      <c r="CXN353" s="2"/>
      <c r="CXO353" s="2"/>
      <c r="CXP353" s="2"/>
      <c r="CXQ353" s="2"/>
      <c r="CXR353" s="2"/>
      <c r="CXS353" s="2"/>
      <c r="CXT353" s="2"/>
      <c r="CXU353" s="2"/>
      <c r="CXV353" s="2"/>
      <c r="CXW353" s="2"/>
      <c r="CXX353" s="2"/>
      <c r="CXY353" s="2"/>
      <c r="CXZ353" s="2"/>
      <c r="CYA353" s="2"/>
      <c r="CYB353" s="2"/>
      <c r="CYC353" s="2"/>
      <c r="CYD353" s="2"/>
      <c r="CYE353" s="2"/>
      <c r="CYF353" s="2"/>
      <c r="CYG353" s="2"/>
      <c r="CYH353" s="2"/>
      <c r="CYI353" s="2"/>
      <c r="CYJ353" s="2"/>
      <c r="CYK353" s="2"/>
      <c r="CYL353" s="2"/>
      <c r="CYM353" s="2"/>
      <c r="CYN353" s="2"/>
      <c r="CYO353" s="2"/>
      <c r="CYP353" s="2"/>
      <c r="CYQ353" s="2"/>
      <c r="CYR353" s="2"/>
      <c r="CYS353" s="2"/>
      <c r="CYT353" s="2"/>
      <c r="CYU353" s="2"/>
      <c r="CYV353" s="2"/>
      <c r="CYW353" s="2"/>
      <c r="CYX353" s="2"/>
      <c r="CYY353" s="2"/>
      <c r="CYZ353" s="2"/>
      <c r="CZA353" s="2"/>
      <c r="CZB353" s="2"/>
      <c r="CZC353" s="2"/>
      <c r="CZD353" s="2"/>
      <c r="CZE353" s="2"/>
      <c r="CZF353" s="2"/>
      <c r="CZG353" s="2"/>
      <c r="CZH353" s="2"/>
      <c r="CZI353" s="2"/>
      <c r="CZJ353" s="2"/>
      <c r="CZK353" s="2"/>
      <c r="CZL353" s="2"/>
      <c r="CZM353" s="2"/>
      <c r="CZN353" s="2"/>
      <c r="CZO353" s="2"/>
      <c r="CZP353" s="2"/>
      <c r="CZQ353" s="2"/>
      <c r="CZR353" s="2"/>
      <c r="CZS353" s="2"/>
      <c r="CZT353" s="2"/>
      <c r="CZU353" s="2"/>
      <c r="CZV353" s="2"/>
      <c r="CZW353" s="2"/>
      <c r="CZX353" s="2"/>
      <c r="CZY353" s="2"/>
      <c r="CZZ353" s="2"/>
      <c r="DAA353" s="2"/>
      <c r="DAB353" s="2"/>
      <c r="DAC353" s="2"/>
      <c r="DAD353" s="2"/>
      <c r="DAE353" s="2"/>
      <c r="DAF353" s="2"/>
      <c r="DAG353" s="2"/>
      <c r="DAH353" s="2"/>
      <c r="DAI353" s="2"/>
      <c r="DAJ353" s="2"/>
      <c r="DAK353" s="2"/>
      <c r="DAL353" s="2"/>
      <c r="DAM353" s="2"/>
      <c r="DAN353" s="2"/>
      <c r="DAO353" s="2"/>
      <c r="DAP353" s="2"/>
      <c r="DAQ353" s="2"/>
      <c r="DAR353" s="2"/>
      <c r="DAS353" s="2"/>
      <c r="DAT353" s="2"/>
      <c r="DAU353" s="2"/>
      <c r="DAV353" s="2"/>
      <c r="DAW353" s="2"/>
      <c r="DAX353" s="2"/>
      <c r="DAY353" s="2"/>
      <c r="DAZ353" s="2"/>
      <c r="DBA353" s="2"/>
      <c r="DBB353" s="2"/>
      <c r="DBC353" s="2"/>
      <c r="DBD353" s="2"/>
      <c r="DBE353" s="2"/>
      <c r="DBF353" s="2"/>
      <c r="DBG353" s="2"/>
      <c r="DBH353" s="2"/>
      <c r="DBI353" s="2"/>
      <c r="DBJ353" s="2"/>
      <c r="DBK353" s="2"/>
      <c r="DBL353" s="2"/>
      <c r="DBM353" s="2"/>
      <c r="DBN353" s="2"/>
      <c r="DBO353" s="2"/>
      <c r="DBP353" s="2"/>
      <c r="DBQ353" s="2"/>
      <c r="DBR353" s="2"/>
      <c r="DBS353" s="2"/>
      <c r="DBT353" s="2"/>
      <c r="DBU353" s="2"/>
      <c r="DBV353" s="2"/>
      <c r="DBW353" s="2"/>
      <c r="DBX353" s="2"/>
      <c r="DBY353" s="2"/>
      <c r="DBZ353" s="2"/>
      <c r="DCA353" s="2"/>
      <c r="DCB353" s="2"/>
      <c r="DCC353" s="2"/>
      <c r="DCD353" s="2"/>
      <c r="DCE353" s="2"/>
      <c r="DCF353" s="2"/>
      <c r="DCG353" s="2"/>
      <c r="DCH353" s="2"/>
      <c r="DCI353" s="2"/>
      <c r="DCJ353" s="2"/>
      <c r="DCK353" s="2"/>
      <c r="DCL353" s="2"/>
      <c r="DCM353" s="2"/>
      <c r="DCN353" s="2"/>
      <c r="DCO353" s="2"/>
      <c r="DCP353" s="2"/>
      <c r="DCQ353" s="2"/>
      <c r="DCR353" s="2"/>
      <c r="DCS353" s="2"/>
      <c r="DCT353" s="2"/>
      <c r="DCU353" s="2"/>
      <c r="DCV353" s="2"/>
      <c r="DCW353" s="2"/>
      <c r="DCX353" s="2"/>
      <c r="DCY353" s="2"/>
      <c r="DCZ353" s="2"/>
      <c r="DDA353" s="2"/>
      <c r="DDB353" s="2"/>
      <c r="DDC353" s="2"/>
      <c r="DDD353" s="2"/>
      <c r="DDE353" s="2"/>
      <c r="DDF353" s="2"/>
      <c r="DDG353" s="2"/>
      <c r="DDH353" s="2"/>
      <c r="DDI353" s="2"/>
      <c r="DDJ353" s="2"/>
      <c r="DDK353" s="2"/>
      <c r="DDL353" s="2"/>
      <c r="DDM353" s="2"/>
      <c r="DDN353" s="2"/>
      <c r="DDO353" s="2"/>
      <c r="DDP353" s="2"/>
      <c r="DDQ353" s="2"/>
      <c r="DDR353" s="2"/>
      <c r="DDS353" s="2"/>
      <c r="DDT353" s="2"/>
      <c r="DDU353" s="2"/>
      <c r="DDV353" s="2"/>
      <c r="DDW353" s="2"/>
      <c r="DDX353" s="2"/>
      <c r="DDY353" s="2"/>
      <c r="DDZ353" s="2"/>
      <c r="DEA353" s="2"/>
      <c r="DEB353" s="2"/>
      <c r="DEC353" s="2"/>
      <c r="DED353" s="2"/>
      <c r="DEE353" s="2"/>
      <c r="DEF353" s="2"/>
      <c r="DEG353" s="2"/>
      <c r="DEH353" s="2"/>
      <c r="DEI353" s="2"/>
      <c r="DEJ353" s="2"/>
      <c r="DEK353" s="2"/>
      <c r="DEL353" s="2"/>
      <c r="DEM353" s="2"/>
      <c r="DEN353" s="2"/>
      <c r="DEO353" s="2"/>
      <c r="DEP353" s="2"/>
      <c r="DEQ353" s="2"/>
      <c r="DER353" s="2"/>
      <c r="DES353" s="2"/>
      <c r="DET353" s="2"/>
      <c r="DEU353" s="2"/>
      <c r="DEV353" s="2"/>
      <c r="DEW353" s="2"/>
      <c r="DEX353" s="2"/>
      <c r="DEY353" s="2"/>
      <c r="DEZ353" s="2"/>
      <c r="DFA353" s="2"/>
      <c r="DFB353" s="2"/>
      <c r="DFC353" s="2"/>
      <c r="DFD353" s="2"/>
      <c r="DFE353" s="2"/>
      <c r="DFF353" s="2"/>
      <c r="DFG353" s="2"/>
      <c r="DFH353" s="2"/>
      <c r="DFI353" s="2"/>
      <c r="DFJ353" s="2"/>
      <c r="DFK353" s="2"/>
      <c r="DFL353" s="2"/>
      <c r="DFM353" s="2"/>
      <c r="DFN353" s="2"/>
      <c r="DFO353" s="2"/>
      <c r="DFP353" s="2"/>
      <c r="DFQ353" s="2"/>
      <c r="DFR353" s="2"/>
      <c r="DFS353" s="2"/>
      <c r="DFT353" s="2"/>
      <c r="DFU353" s="2"/>
      <c r="DFV353" s="2"/>
      <c r="DFW353" s="2"/>
      <c r="DFX353" s="2"/>
      <c r="DFY353" s="2"/>
      <c r="DFZ353" s="2"/>
      <c r="DGA353" s="2"/>
      <c r="DGB353" s="2"/>
      <c r="DGC353" s="2"/>
      <c r="DGD353" s="2"/>
      <c r="DGE353" s="2"/>
      <c r="DGF353" s="2"/>
      <c r="DGG353" s="2"/>
      <c r="DGH353" s="2"/>
      <c r="DGI353" s="2"/>
      <c r="DGJ353" s="2"/>
      <c r="DGK353" s="2"/>
      <c r="DGL353" s="2"/>
      <c r="DGM353" s="2"/>
      <c r="DGN353" s="2"/>
      <c r="DGO353" s="2"/>
      <c r="DGP353" s="2"/>
      <c r="DGQ353" s="2"/>
      <c r="DGR353" s="2"/>
      <c r="DGS353" s="2"/>
      <c r="DGT353" s="2"/>
      <c r="DGU353" s="2"/>
      <c r="DGV353" s="2"/>
      <c r="DGW353" s="2"/>
      <c r="DGX353" s="2"/>
      <c r="DGY353" s="2"/>
      <c r="DGZ353" s="2"/>
      <c r="DHA353" s="2"/>
      <c r="DHB353" s="2"/>
      <c r="DHC353" s="2"/>
      <c r="DHD353" s="2"/>
      <c r="DHE353" s="2"/>
      <c r="DHF353" s="2"/>
      <c r="DHG353" s="2"/>
      <c r="DHH353" s="2"/>
      <c r="DHI353" s="2"/>
      <c r="DHJ353" s="2"/>
      <c r="DHK353" s="2"/>
      <c r="DHL353" s="2"/>
      <c r="DHM353" s="2"/>
      <c r="DHN353" s="2"/>
      <c r="DHO353" s="2"/>
      <c r="DHP353" s="2"/>
      <c r="DHQ353" s="2"/>
      <c r="DHR353" s="2"/>
      <c r="DHS353" s="2"/>
      <c r="DHT353" s="2"/>
      <c r="DHU353" s="2"/>
      <c r="DHV353" s="2"/>
      <c r="DHW353" s="2"/>
      <c r="DHX353" s="2"/>
      <c r="DHY353" s="2"/>
      <c r="DHZ353" s="2"/>
      <c r="DIA353" s="2"/>
      <c r="DIB353" s="2"/>
      <c r="DIC353" s="2"/>
      <c r="DID353" s="2"/>
      <c r="DIE353" s="2"/>
      <c r="DIF353" s="2"/>
      <c r="DIG353" s="2"/>
      <c r="DIH353" s="2"/>
      <c r="DII353" s="2"/>
      <c r="DIJ353" s="2"/>
      <c r="DIK353" s="2"/>
      <c r="DIL353" s="2"/>
      <c r="DIM353" s="2"/>
      <c r="DIN353" s="2"/>
      <c r="DIO353" s="2"/>
      <c r="DIP353" s="2"/>
      <c r="DIQ353" s="2"/>
      <c r="DIR353" s="2"/>
      <c r="DIS353" s="2"/>
      <c r="DIT353" s="2"/>
      <c r="DIU353" s="2"/>
      <c r="DIV353" s="2"/>
      <c r="DIW353" s="2"/>
      <c r="DIX353" s="2"/>
      <c r="DIY353" s="2"/>
      <c r="DIZ353" s="2"/>
      <c r="DJA353" s="2"/>
      <c r="DJB353" s="2"/>
      <c r="DJC353" s="2"/>
      <c r="DJD353" s="2"/>
      <c r="DJE353" s="2"/>
      <c r="DJF353" s="2"/>
      <c r="DJG353" s="2"/>
      <c r="DJH353" s="2"/>
      <c r="DJI353" s="2"/>
      <c r="DJJ353" s="2"/>
      <c r="DJK353" s="2"/>
      <c r="DJL353" s="2"/>
      <c r="DJM353" s="2"/>
      <c r="DJN353" s="2"/>
      <c r="DJO353" s="2"/>
      <c r="DJP353" s="2"/>
      <c r="DJQ353" s="2"/>
      <c r="DJR353" s="2"/>
      <c r="DJS353" s="2"/>
      <c r="DJT353" s="2"/>
      <c r="DJU353" s="2"/>
      <c r="DJV353" s="2"/>
      <c r="DJW353" s="2"/>
      <c r="DJX353" s="2"/>
      <c r="DJY353" s="2"/>
      <c r="DJZ353" s="2"/>
      <c r="DKA353" s="2"/>
      <c r="DKB353" s="2"/>
      <c r="DKC353" s="2"/>
      <c r="DKD353" s="2"/>
      <c r="DKE353" s="2"/>
      <c r="DKF353" s="2"/>
      <c r="DKG353" s="2"/>
      <c r="DKH353" s="2"/>
      <c r="DKI353" s="2"/>
      <c r="DKJ353" s="2"/>
      <c r="DKK353" s="2"/>
      <c r="DKL353" s="2"/>
      <c r="DKM353" s="2"/>
      <c r="DKN353" s="2"/>
      <c r="DKO353" s="2"/>
      <c r="DKP353" s="2"/>
      <c r="DKQ353" s="2"/>
      <c r="DKR353" s="2"/>
      <c r="DKS353" s="2"/>
      <c r="DKT353" s="2"/>
      <c r="DKU353" s="2"/>
      <c r="DKV353" s="2"/>
      <c r="DKW353" s="2"/>
      <c r="DKX353" s="2"/>
      <c r="DKY353" s="2"/>
      <c r="DKZ353" s="2"/>
      <c r="DLA353" s="2"/>
      <c r="DLB353" s="2"/>
      <c r="DLC353" s="2"/>
      <c r="DLD353" s="2"/>
      <c r="DLE353" s="2"/>
      <c r="DLF353" s="2"/>
      <c r="DLG353" s="2"/>
      <c r="DLH353" s="2"/>
      <c r="DLI353" s="2"/>
      <c r="DLJ353" s="2"/>
      <c r="DLK353" s="2"/>
      <c r="DLL353" s="2"/>
      <c r="DLM353" s="2"/>
      <c r="DLN353" s="2"/>
      <c r="DLO353" s="2"/>
      <c r="DLP353" s="2"/>
      <c r="DLQ353" s="2"/>
      <c r="DLR353" s="2"/>
      <c r="DLS353" s="2"/>
      <c r="DLT353" s="2"/>
      <c r="DLU353" s="2"/>
      <c r="DLV353" s="2"/>
      <c r="DLW353" s="2"/>
      <c r="DLX353" s="2"/>
      <c r="DLY353" s="2"/>
      <c r="DLZ353" s="2"/>
      <c r="DMA353" s="2"/>
      <c r="DMB353" s="2"/>
      <c r="DMC353" s="2"/>
      <c r="DMD353" s="2"/>
      <c r="DME353" s="2"/>
      <c r="DMF353" s="2"/>
      <c r="DMG353" s="2"/>
      <c r="DMH353" s="2"/>
      <c r="DMI353" s="2"/>
      <c r="DMJ353" s="2"/>
      <c r="DMK353" s="2"/>
      <c r="DML353" s="2"/>
      <c r="DMM353" s="2"/>
      <c r="DMN353" s="2"/>
      <c r="DMO353" s="2"/>
      <c r="DMP353" s="2"/>
      <c r="DMQ353" s="2"/>
      <c r="DMR353" s="2"/>
      <c r="DMS353" s="2"/>
      <c r="DMT353" s="2"/>
      <c r="DMU353" s="2"/>
      <c r="DMV353" s="2"/>
      <c r="DMW353" s="2"/>
      <c r="DMX353" s="2"/>
      <c r="DMY353" s="2"/>
      <c r="DMZ353" s="2"/>
      <c r="DNA353" s="2"/>
      <c r="DNB353" s="2"/>
      <c r="DNC353" s="2"/>
      <c r="DND353" s="2"/>
      <c r="DNE353" s="2"/>
      <c r="DNF353" s="2"/>
      <c r="DNG353" s="2"/>
      <c r="DNH353" s="2"/>
      <c r="DNI353" s="2"/>
      <c r="DNJ353" s="2"/>
      <c r="DNK353" s="2"/>
      <c r="DNL353" s="2"/>
      <c r="DNM353" s="2"/>
      <c r="DNN353" s="2"/>
      <c r="DNO353" s="2"/>
      <c r="DNP353" s="2"/>
      <c r="DNQ353" s="2"/>
      <c r="DNR353" s="2"/>
      <c r="DNS353" s="2"/>
      <c r="DNT353" s="2"/>
      <c r="DNU353" s="2"/>
      <c r="DNV353" s="2"/>
      <c r="DNW353" s="2"/>
      <c r="DNX353" s="2"/>
      <c r="DNY353" s="2"/>
      <c r="DNZ353" s="2"/>
      <c r="DOA353" s="2"/>
      <c r="DOB353" s="2"/>
      <c r="DOC353" s="2"/>
      <c r="DOD353" s="2"/>
      <c r="DOE353" s="2"/>
      <c r="DOF353" s="2"/>
      <c r="DOG353" s="2"/>
      <c r="DOH353" s="2"/>
      <c r="DOI353" s="2"/>
      <c r="DOJ353" s="2"/>
      <c r="DOK353" s="2"/>
      <c r="DOL353" s="2"/>
      <c r="DOM353" s="2"/>
      <c r="DON353" s="2"/>
      <c r="DOO353" s="2"/>
      <c r="DOP353" s="2"/>
      <c r="DOQ353" s="2"/>
      <c r="DOR353" s="2"/>
      <c r="DOS353" s="2"/>
      <c r="DOT353" s="2"/>
      <c r="DOU353" s="2"/>
      <c r="DOV353" s="2"/>
      <c r="DOW353" s="2"/>
      <c r="DOX353" s="2"/>
      <c r="DOY353" s="2"/>
      <c r="DOZ353" s="2"/>
      <c r="DPA353" s="2"/>
      <c r="DPB353" s="2"/>
      <c r="DPC353" s="2"/>
      <c r="DPD353" s="2"/>
      <c r="DPE353" s="2"/>
      <c r="DPF353" s="2"/>
      <c r="DPG353" s="2"/>
      <c r="DPH353" s="2"/>
      <c r="DPI353" s="2"/>
      <c r="DPJ353" s="2"/>
      <c r="DPK353" s="2"/>
      <c r="DPL353" s="2"/>
      <c r="DPM353" s="2"/>
      <c r="DPN353" s="2"/>
      <c r="DPO353" s="2"/>
      <c r="DPP353" s="2"/>
      <c r="DPQ353" s="2"/>
      <c r="DPR353" s="2"/>
      <c r="DPS353" s="2"/>
      <c r="DPT353" s="2"/>
      <c r="DPU353" s="2"/>
      <c r="DPV353" s="2"/>
      <c r="DPW353" s="2"/>
      <c r="DPX353" s="2"/>
      <c r="DPY353" s="2"/>
      <c r="DPZ353" s="2"/>
      <c r="DQA353" s="2"/>
      <c r="DQB353" s="2"/>
      <c r="DQC353" s="2"/>
      <c r="DQD353" s="2"/>
      <c r="DQE353" s="2"/>
      <c r="DQF353" s="2"/>
      <c r="DQG353" s="2"/>
      <c r="DQH353" s="2"/>
      <c r="DQI353" s="2"/>
      <c r="DQJ353" s="2"/>
      <c r="DQK353" s="2"/>
      <c r="DQL353" s="2"/>
      <c r="DQM353" s="2"/>
      <c r="DQN353" s="2"/>
      <c r="DQO353" s="2"/>
      <c r="DQP353" s="2"/>
      <c r="DQQ353" s="2"/>
      <c r="DQR353" s="2"/>
      <c r="DQS353" s="2"/>
      <c r="DQT353" s="2"/>
      <c r="DQU353" s="2"/>
      <c r="DQV353" s="2"/>
      <c r="DQW353" s="2"/>
      <c r="DQX353" s="2"/>
      <c r="DQY353" s="2"/>
      <c r="DQZ353" s="2"/>
      <c r="DRA353" s="2"/>
      <c r="DRB353" s="2"/>
      <c r="DRC353" s="2"/>
      <c r="DRD353" s="2"/>
      <c r="DRE353" s="2"/>
      <c r="DRF353" s="2"/>
      <c r="DRG353" s="2"/>
      <c r="DRH353" s="2"/>
      <c r="DRI353" s="2"/>
      <c r="DRJ353" s="2"/>
      <c r="DRK353" s="2"/>
      <c r="DRL353" s="2"/>
      <c r="DRM353" s="2"/>
      <c r="DRN353" s="2"/>
      <c r="DRO353" s="2"/>
      <c r="DRP353" s="2"/>
      <c r="DRQ353" s="2"/>
      <c r="DRR353" s="2"/>
      <c r="DRS353" s="2"/>
      <c r="DRT353" s="2"/>
      <c r="DRU353" s="2"/>
      <c r="DRV353" s="2"/>
      <c r="DRW353" s="2"/>
      <c r="DRX353" s="2"/>
      <c r="DRY353" s="2"/>
      <c r="DRZ353" s="2"/>
      <c r="DSA353" s="2"/>
      <c r="DSB353" s="2"/>
      <c r="DSC353" s="2"/>
      <c r="DSD353" s="2"/>
      <c r="DSE353" s="2"/>
      <c r="DSF353" s="2"/>
      <c r="DSG353" s="2"/>
      <c r="DSH353" s="2"/>
      <c r="DSI353" s="2"/>
      <c r="DSJ353" s="2"/>
      <c r="DSK353" s="2"/>
      <c r="DSL353" s="2"/>
      <c r="DSM353" s="2"/>
      <c r="DSN353" s="2"/>
      <c r="DSO353" s="2"/>
      <c r="DSP353" s="2"/>
      <c r="DSQ353" s="2"/>
      <c r="DSR353" s="2"/>
      <c r="DSS353" s="2"/>
      <c r="DST353" s="2"/>
      <c r="DSU353" s="2"/>
      <c r="DSV353" s="2"/>
      <c r="DSW353" s="2"/>
      <c r="DSX353" s="2"/>
      <c r="DSY353" s="2"/>
      <c r="DSZ353" s="2"/>
      <c r="DTA353" s="2"/>
      <c r="DTB353" s="2"/>
      <c r="DTC353" s="2"/>
      <c r="DTD353" s="2"/>
      <c r="DTE353" s="2"/>
      <c r="DTF353" s="2"/>
      <c r="DTG353" s="2"/>
      <c r="DTH353" s="2"/>
      <c r="DTI353" s="2"/>
      <c r="DTJ353" s="2"/>
      <c r="DTK353" s="2"/>
      <c r="DTL353" s="2"/>
      <c r="DTM353" s="2"/>
      <c r="DTN353" s="2"/>
      <c r="DTO353" s="2"/>
      <c r="DTP353" s="2"/>
      <c r="DTQ353" s="2"/>
      <c r="DTR353" s="2"/>
      <c r="DTS353" s="2"/>
      <c r="DTT353" s="2"/>
      <c r="DTU353" s="2"/>
      <c r="DTV353" s="2"/>
      <c r="DTW353" s="2"/>
      <c r="DTX353" s="2"/>
      <c r="DTY353" s="2"/>
      <c r="DTZ353" s="2"/>
      <c r="DUA353" s="2"/>
      <c r="DUB353" s="2"/>
      <c r="DUC353" s="2"/>
      <c r="DUD353" s="2"/>
      <c r="DUE353" s="2"/>
      <c r="DUF353" s="2"/>
      <c r="DUG353" s="2"/>
      <c r="DUH353" s="2"/>
      <c r="DUI353" s="2"/>
      <c r="DUJ353" s="2"/>
      <c r="DUK353" s="2"/>
      <c r="DUL353" s="2"/>
      <c r="DUM353" s="2"/>
      <c r="DUN353" s="2"/>
      <c r="DUO353" s="2"/>
      <c r="DUP353" s="2"/>
      <c r="DUQ353" s="2"/>
      <c r="DUR353" s="2"/>
      <c r="DUS353" s="2"/>
      <c r="DUT353" s="2"/>
      <c r="DUU353" s="2"/>
      <c r="DUV353" s="2"/>
      <c r="DUW353" s="2"/>
      <c r="DUX353" s="2"/>
      <c r="DUY353" s="2"/>
      <c r="DUZ353" s="2"/>
      <c r="DVA353" s="2"/>
      <c r="DVB353" s="2"/>
      <c r="DVC353" s="2"/>
      <c r="DVD353" s="2"/>
      <c r="DVE353" s="2"/>
      <c r="DVF353" s="2"/>
      <c r="DVG353" s="2"/>
      <c r="DVH353" s="2"/>
      <c r="DVI353" s="2"/>
      <c r="DVJ353" s="2"/>
      <c r="DVK353" s="2"/>
      <c r="DVL353" s="2"/>
      <c r="DVM353" s="2"/>
      <c r="DVN353" s="2"/>
      <c r="DVO353" s="2"/>
      <c r="DVP353" s="2"/>
      <c r="DVQ353" s="2"/>
      <c r="DVR353" s="2"/>
      <c r="DVS353" s="2"/>
      <c r="DVT353" s="2"/>
      <c r="DVU353" s="2"/>
      <c r="DVV353" s="2"/>
      <c r="DVW353" s="2"/>
      <c r="DVX353" s="2"/>
      <c r="DVY353" s="2"/>
      <c r="DVZ353" s="2"/>
      <c r="DWA353" s="2"/>
      <c r="DWB353" s="2"/>
      <c r="DWC353" s="2"/>
      <c r="DWD353" s="2"/>
      <c r="DWE353" s="2"/>
      <c r="DWF353" s="2"/>
      <c r="DWG353" s="2"/>
      <c r="DWH353" s="2"/>
      <c r="DWI353" s="2"/>
      <c r="DWJ353" s="2"/>
      <c r="DWK353" s="2"/>
      <c r="DWL353" s="2"/>
      <c r="DWM353" s="2"/>
      <c r="DWN353" s="2"/>
      <c r="DWO353" s="2"/>
      <c r="DWP353" s="2"/>
      <c r="DWQ353" s="2"/>
      <c r="DWR353" s="2"/>
      <c r="DWS353" s="2"/>
      <c r="DWT353" s="2"/>
      <c r="DWU353" s="2"/>
      <c r="DWV353" s="2"/>
      <c r="DWW353" s="2"/>
      <c r="DWX353" s="2"/>
      <c r="DWY353" s="2"/>
      <c r="DWZ353" s="2"/>
      <c r="DXA353" s="2"/>
      <c r="DXB353" s="2"/>
      <c r="DXC353" s="2"/>
      <c r="DXD353" s="2"/>
      <c r="DXE353" s="2"/>
      <c r="DXF353" s="2"/>
      <c r="DXG353" s="2"/>
      <c r="DXH353" s="2"/>
      <c r="DXI353" s="2"/>
      <c r="DXJ353" s="2"/>
      <c r="DXK353" s="2"/>
      <c r="DXL353" s="2"/>
      <c r="DXM353" s="2"/>
      <c r="DXN353" s="2"/>
      <c r="DXO353" s="2"/>
      <c r="DXP353" s="2"/>
      <c r="DXQ353" s="2"/>
      <c r="DXR353" s="2"/>
      <c r="DXS353" s="2"/>
      <c r="DXT353" s="2"/>
      <c r="DXU353" s="2"/>
      <c r="DXV353" s="2"/>
      <c r="DXW353" s="2"/>
      <c r="DXX353" s="2"/>
      <c r="DXY353" s="2"/>
      <c r="DXZ353" s="2"/>
      <c r="DYA353" s="2"/>
      <c r="DYB353" s="2"/>
      <c r="DYC353" s="2"/>
      <c r="DYD353" s="2"/>
      <c r="DYE353" s="2"/>
      <c r="DYF353" s="2"/>
      <c r="DYG353" s="2"/>
      <c r="DYH353" s="2"/>
      <c r="DYI353" s="2"/>
      <c r="DYJ353" s="2"/>
      <c r="DYK353" s="2"/>
      <c r="DYL353" s="2"/>
      <c r="DYM353" s="2"/>
      <c r="DYN353" s="2"/>
      <c r="DYO353" s="2"/>
      <c r="DYP353" s="2"/>
      <c r="DYQ353" s="2"/>
      <c r="DYR353" s="2"/>
      <c r="DYS353" s="2"/>
      <c r="DYT353" s="2"/>
      <c r="DYU353" s="2"/>
      <c r="DYV353" s="2"/>
      <c r="DYW353" s="2"/>
      <c r="DYX353" s="2"/>
      <c r="DYY353" s="2"/>
      <c r="DYZ353" s="2"/>
      <c r="DZA353" s="2"/>
      <c r="DZB353" s="2"/>
      <c r="DZC353" s="2"/>
      <c r="DZD353" s="2"/>
      <c r="DZE353" s="2"/>
      <c r="DZF353" s="2"/>
      <c r="DZG353" s="2"/>
      <c r="DZH353" s="2"/>
      <c r="DZI353" s="2"/>
      <c r="DZJ353" s="2"/>
      <c r="DZK353" s="2"/>
      <c r="DZL353" s="2"/>
      <c r="DZM353" s="2"/>
      <c r="DZN353" s="2"/>
      <c r="DZO353" s="2"/>
      <c r="DZP353" s="2"/>
      <c r="DZQ353" s="2"/>
      <c r="DZR353" s="2"/>
      <c r="DZS353" s="2"/>
      <c r="DZT353" s="2"/>
      <c r="DZU353" s="2"/>
      <c r="DZV353" s="2"/>
      <c r="DZW353" s="2"/>
      <c r="DZX353" s="2"/>
      <c r="DZY353" s="2"/>
      <c r="DZZ353" s="2"/>
      <c r="EAA353" s="2"/>
      <c r="EAB353" s="2"/>
      <c r="EAC353" s="2"/>
      <c r="EAD353" s="2"/>
      <c r="EAE353" s="2"/>
      <c r="EAF353" s="2"/>
      <c r="EAG353" s="2"/>
      <c r="EAH353" s="2"/>
      <c r="EAI353" s="2"/>
      <c r="EAJ353" s="2"/>
      <c r="EAK353" s="2"/>
      <c r="EAL353" s="2"/>
      <c r="EAM353" s="2"/>
      <c r="EAN353" s="2"/>
      <c r="EAO353" s="2"/>
      <c r="EAP353" s="2"/>
      <c r="EAQ353" s="2"/>
      <c r="EAR353" s="2"/>
      <c r="EAS353" s="2"/>
      <c r="EAT353" s="2"/>
      <c r="EAU353" s="2"/>
      <c r="EAV353" s="2"/>
      <c r="EAW353" s="2"/>
      <c r="EAX353" s="2"/>
      <c r="EAY353" s="2"/>
      <c r="EAZ353" s="2"/>
      <c r="EBA353" s="2"/>
      <c r="EBB353" s="2"/>
      <c r="EBC353" s="2"/>
      <c r="EBD353" s="2"/>
      <c r="EBE353" s="2"/>
      <c r="EBF353" s="2"/>
      <c r="EBG353" s="2"/>
      <c r="EBH353" s="2"/>
      <c r="EBI353" s="2"/>
      <c r="EBJ353" s="2"/>
      <c r="EBK353" s="2"/>
      <c r="EBL353" s="2"/>
      <c r="EBM353" s="2"/>
      <c r="EBN353" s="2"/>
      <c r="EBO353" s="2"/>
      <c r="EBP353" s="2"/>
      <c r="EBQ353" s="2"/>
      <c r="EBR353" s="2"/>
      <c r="EBS353" s="2"/>
      <c r="EBT353" s="2"/>
      <c r="EBU353" s="2"/>
      <c r="EBV353" s="2"/>
      <c r="EBW353" s="2"/>
      <c r="EBX353" s="2"/>
      <c r="EBY353" s="2"/>
      <c r="EBZ353" s="2"/>
      <c r="ECA353" s="2"/>
      <c r="ECB353" s="2"/>
      <c r="ECC353" s="2"/>
      <c r="ECD353" s="2"/>
      <c r="ECE353" s="2"/>
      <c r="ECF353" s="2"/>
      <c r="ECG353" s="2"/>
      <c r="ECH353" s="2"/>
      <c r="ECI353" s="2"/>
      <c r="ECJ353" s="2"/>
      <c r="ECK353" s="2"/>
      <c r="ECL353" s="2"/>
      <c r="ECM353" s="2"/>
      <c r="ECN353" s="2"/>
      <c r="ECO353" s="2"/>
      <c r="ECP353" s="2"/>
      <c r="ECQ353" s="2"/>
      <c r="ECR353" s="2"/>
      <c r="ECS353" s="2"/>
      <c r="ECT353" s="2"/>
      <c r="ECU353" s="2"/>
      <c r="ECV353" s="2"/>
      <c r="ECW353" s="2"/>
      <c r="ECX353" s="2"/>
      <c r="ECY353" s="2"/>
      <c r="ECZ353" s="2"/>
      <c r="EDA353" s="2"/>
      <c r="EDB353" s="2"/>
      <c r="EDC353" s="2"/>
      <c r="EDD353" s="2"/>
      <c r="EDE353" s="2"/>
      <c r="EDF353" s="2"/>
      <c r="EDG353" s="2"/>
      <c r="EDH353" s="2"/>
      <c r="EDI353" s="2"/>
      <c r="EDJ353" s="2"/>
      <c r="EDK353" s="2"/>
      <c r="EDL353" s="2"/>
      <c r="EDM353" s="2"/>
      <c r="EDN353" s="2"/>
      <c r="EDO353" s="2"/>
      <c r="EDP353" s="2"/>
      <c r="EDQ353" s="2"/>
      <c r="EDR353" s="2"/>
      <c r="EDS353" s="2"/>
      <c r="EDT353" s="2"/>
      <c r="EDU353" s="2"/>
      <c r="EDV353" s="2"/>
      <c r="EDW353" s="2"/>
      <c r="EDX353" s="2"/>
      <c r="EDY353" s="2"/>
      <c r="EDZ353" s="2"/>
      <c r="EEA353" s="2"/>
      <c r="EEB353" s="2"/>
      <c r="EEC353" s="2"/>
      <c r="EED353" s="2"/>
      <c r="EEE353" s="2"/>
      <c r="EEF353" s="2"/>
      <c r="EEG353" s="2"/>
      <c r="EEH353" s="2"/>
      <c r="EEI353" s="2"/>
      <c r="EEJ353" s="2"/>
      <c r="EEK353" s="2"/>
      <c r="EEL353" s="2"/>
      <c r="EEM353" s="2"/>
      <c r="EEN353" s="2"/>
      <c r="EEO353" s="2"/>
      <c r="EEP353" s="2"/>
      <c r="EEQ353" s="2"/>
      <c r="EER353" s="2"/>
      <c r="EES353" s="2"/>
      <c r="EET353" s="2"/>
      <c r="EEU353" s="2"/>
      <c r="EEV353" s="2"/>
      <c r="EEW353" s="2"/>
      <c r="EEX353" s="2"/>
      <c r="EEY353" s="2"/>
      <c r="EEZ353" s="2"/>
      <c r="EFA353" s="2"/>
      <c r="EFB353" s="2"/>
      <c r="EFC353" s="2"/>
      <c r="EFD353" s="2"/>
      <c r="EFE353" s="2"/>
      <c r="EFF353" s="2"/>
      <c r="EFG353" s="2"/>
      <c r="EFH353" s="2"/>
      <c r="EFI353" s="2"/>
      <c r="EFJ353" s="2"/>
      <c r="EFK353" s="2"/>
      <c r="EFL353" s="2"/>
      <c r="EFM353" s="2"/>
      <c r="EFN353" s="2"/>
      <c r="EFO353" s="2"/>
      <c r="EFP353" s="2"/>
      <c r="EFQ353" s="2"/>
      <c r="EFR353" s="2"/>
      <c r="EFS353" s="2"/>
      <c r="EFT353" s="2"/>
      <c r="EFU353" s="2"/>
      <c r="EFV353" s="2"/>
      <c r="EFW353" s="2"/>
      <c r="EFX353" s="2"/>
      <c r="EFY353" s="2"/>
      <c r="EFZ353" s="2"/>
      <c r="EGA353" s="2"/>
      <c r="EGB353" s="2"/>
      <c r="EGC353" s="2"/>
      <c r="EGD353" s="2"/>
      <c r="EGE353" s="2"/>
      <c r="EGF353" s="2"/>
      <c r="EGG353" s="2"/>
      <c r="EGH353" s="2"/>
      <c r="EGI353" s="2"/>
      <c r="EGJ353" s="2"/>
      <c r="EGK353" s="2"/>
      <c r="EGL353" s="2"/>
      <c r="EGM353" s="2"/>
      <c r="EGN353" s="2"/>
      <c r="EGO353" s="2"/>
      <c r="EGP353" s="2"/>
      <c r="EGQ353" s="2"/>
      <c r="EGR353" s="2"/>
      <c r="EGS353" s="2"/>
      <c r="EGT353" s="2"/>
      <c r="EGU353" s="2"/>
      <c r="EGV353" s="2"/>
      <c r="EGW353" s="2"/>
      <c r="EGX353" s="2"/>
      <c r="EGY353" s="2"/>
      <c r="EGZ353" s="2"/>
      <c r="EHA353" s="2"/>
      <c r="EHB353" s="2"/>
      <c r="EHC353" s="2"/>
      <c r="EHD353" s="2"/>
      <c r="EHE353" s="2"/>
      <c r="EHF353" s="2"/>
      <c r="EHG353" s="2"/>
      <c r="EHH353" s="2"/>
      <c r="EHI353" s="2"/>
      <c r="EHJ353" s="2"/>
      <c r="EHK353" s="2"/>
      <c r="EHL353" s="2"/>
      <c r="EHM353" s="2"/>
      <c r="EHN353" s="2"/>
      <c r="EHO353" s="2"/>
      <c r="EHP353" s="2"/>
      <c r="EHQ353" s="2"/>
      <c r="EHR353" s="2"/>
      <c r="EHS353" s="2"/>
      <c r="EHT353" s="2"/>
      <c r="EHU353" s="2"/>
      <c r="EHV353" s="2"/>
      <c r="EHW353" s="2"/>
      <c r="EHX353" s="2"/>
      <c r="EHY353" s="2"/>
      <c r="EHZ353" s="2"/>
      <c r="EIA353" s="2"/>
      <c r="EIB353" s="2"/>
      <c r="EIC353" s="2"/>
      <c r="EID353" s="2"/>
      <c r="EIE353" s="2"/>
      <c r="EIF353" s="2"/>
      <c r="EIG353" s="2"/>
      <c r="EIH353" s="2"/>
      <c r="EII353" s="2"/>
      <c r="EIJ353" s="2"/>
      <c r="EIK353" s="2"/>
      <c r="EIL353" s="2"/>
      <c r="EIM353" s="2"/>
      <c r="EIN353" s="2"/>
      <c r="EIO353" s="2"/>
      <c r="EIP353" s="2"/>
      <c r="EIQ353" s="2"/>
      <c r="EIR353" s="2"/>
      <c r="EIS353" s="2"/>
      <c r="EIT353" s="2"/>
      <c r="EIU353" s="2"/>
      <c r="EIV353" s="2"/>
      <c r="EIW353" s="2"/>
      <c r="EIX353" s="2"/>
      <c r="EIY353" s="2"/>
      <c r="EIZ353" s="2"/>
      <c r="EJA353" s="2"/>
      <c r="EJB353" s="2"/>
      <c r="EJC353" s="2"/>
      <c r="EJD353" s="2"/>
      <c r="EJE353" s="2"/>
      <c r="EJF353" s="2"/>
      <c r="EJG353" s="2"/>
      <c r="EJH353" s="2"/>
      <c r="EJI353" s="2"/>
      <c r="EJJ353" s="2"/>
      <c r="EJK353" s="2"/>
      <c r="EJL353" s="2"/>
      <c r="EJM353" s="2"/>
      <c r="EJN353" s="2"/>
      <c r="EJO353" s="2"/>
      <c r="EJP353" s="2"/>
      <c r="EJQ353" s="2"/>
      <c r="EJR353" s="2"/>
      <c r="EJS353" s="2"/>
      <c r="EJT353" s="2"/>
      <c r="EJU353" s="2"/>
      <c r="EJV353" s="2"/>
      <c r="EJW353" s="2"/>
      <c r="EJX353" s="2"/>
      <c r="EJY353" s="2"/>
      <c r="EJZ353" s="2"/>
      <c r="EKA353" s="2"/>
      <c r="EKB353" s="2"/>
      <c r="EKC353" s="2"/>
      <c r="EKD353" s="2"/>
      <c r="EKE353" s="2"/>
      <c r="EKF353" s="2"/>
      <c r="EKG353" s="2"/>
      <c r="EKH353" s="2"/>
      <c r="EKI353" s="2"/>
      <c r="EKJ353" s="2"/>
      <c r="EKK353" s="2"/>
      <c r="EKL353" s="2"/>
      <c r="EKM353" s="2"/>
      <c r="EKN353" s="2"/>
      <c r="EKO353" s="2"/>
      <c r="EKP353" s="2"/>
      <c r="EKQ353" s="2"/>
      <c r="EKR353" s="2"/>
      <c r="EKS353" s="2"/>
      <c r="EKT353" s="2"/>
      <c r="EKU353" s="2"/>
      <c r="EKV353" s="2"/>
      <c r="EKW353" s="2"/>
      <c r="EKX353" s="2"/>
      <c r="EKY353" s="2"/>
      <c r="EKZ353" s="2"/>
      <c r="ELA353" s="2"/>
      <c r="ELB353" s="2"/>
      <c r="ELC353" s="2"/>
      <c r="ELD353" s="2"/>
      <c r="ELE353" s="2"/>
      <c r="ELF353" s="2"/>
      <c r="ELG353" s="2"/>
      <c r="ELH353" s="2"/>
      <c r="ELI353" s="2"/>
      <c r="ELJ353" s="2"/>
      <c r="ELK353" s="2"/>
      <c r="ELL353" s="2"/>
      <c r="ELM353" s="2"/>
      <c r="ELN353" s="2"/>
      <c r="ELO353" s="2"/>
      <c r="ELP353" s="2"/>
      <c r="ELQ353" s="2"/>
      <c r="ELR353" s="2"/>
      <c r="ELS353" s="2"/>
      <c r="ELT353" s="2"/>
      <c r="ELU353" s="2"/>
      <c r="ELV353" s="2"/>
      <c r="ELW353" s="2"/>
      <c r="ELX353" s="2"/>
      <c r="ELY353" s="2"/>
      <c r="ELZ353" s="2"/>
      <c r="EMA353" s="2"/>
      <c r="EMB353" s="2"/>
      <c r="EMC353" s="2"/>
      <c r="EMD353" s="2"/>
      <c r="EME353" s="2"/>
      <c r="EMF353" s="2"/>
      <c r="EMG353" s="2"/>
      <c r="EMH353" s="2"/>
      <c r="EMI353" s="2"/>
      <c r="EMJ353" s="2"/>
      <c r="EMK353" s="2"/>
      <c r="EML353" s="2"/>
      <c r="EMM353" s="2"/>
      <c r="EMN353" s="2"/>
      <c r="EMO353" s="2"/>
      <c r="EMP353" s="2"/>
      <c r="EMQ353" s="2"/>
      <c r="EMR353" s="2"/>
      <c r="EMS353" s="2"/>
      <c r="EMT353" s="2"/>
      <c r="EMU353" s="2"/>
      <c r="EMV353" s="2"/>
      <c r="EMW353" s="2"/>
      <c r="EMX353" s="2"/>
      <c r="EMY353" s="2"/>
      <c r="EMZ353" s="2"/>
      <c r="ENA353" s="2"/>
      <c r="ENB353" s="2"/>
      <c r="ENC353" s="2"/>
      <c r="END353" s="2"/>
      <c r="ENE353" s="2"/>
      <c r="ENF353" s="2"/>
      <c r="ENG353" s="2"/>
      <c r="ENH353" s="2"/>
      <c r="ENI353" s="2"/>
      <c r="ENJ353" s="2"/>
      <c r="ENK353" s="2"/>
      <c r="ENL353" s="2"/>
      <c r="ENM353" s="2"/>
      <c r="ENN353" s="2"/>
      <c r="ENO353" s="2"/>
      <c r="ENP353" s="2"/>
      <c r="ENQ353" s="2"/>
      <c r="ENR353" s="2"/>
      <c r="ENS353" s="2"/>
      <c r="ENT353" s="2"/>
      <c r="ENU353" s="2"/>
      <c r="ENV353" s="2"/>
      <c r="ENW353" s="2"/>
      <c r="ENX353" s="2"/>
      <c r="ENY353" s="2"/>
      <c r="ENZ353" s="2"/>
      <c r="EOA353" s="2"/>
      <c r="EOB353" s="2"/>
      <c r="EOC353" s="2"/>
      <c r="EOD353" s="2"/>
      <c r="EOE353" s="2"/>
      <c r="EOF353" s="2"/>
      <c r="EOG353" s="2"/>
      <c r="EOH353" s="2"/>
      <c r="EOI353" s="2"/>
      <c r="EOJ353" s="2"/>
      <c r="EOK353" s="2"/>
      <c r="EOL353" s="2"/>
      <c r="EOM353" s="2"/>
      <c r="EON353" s="2"/>
      <c r="EOO353" s="2"/>
      <c r="EOP353" s="2"/>
      <c r="EOQ353" s="2"/>
      <c r="EOR353" s="2"/>
      <c r="EOS353" s="2"/>
      <c r="EOT353" s="2"/>
      <c r="EOU353" s="2"/>
      <c r="EOV353" s="2"/>
      <c r="EOW353" s="2"/>
      <c r="EOX353" s="2"/>
      <c r="EOY353" s="2"/>
      <c r="EOZ353" s="2"/>
      <c r="EPA353" s="2"/>
      <c r="EPB353" s="2"/>
      <c r="EPC353" s="2"/>
      <c r="EPD353" s="2"/>
      <c r="EPE353" s="2"/>
      <c r="EPF353" s="2"/>
      <c r="EPG353" s="2"/>
      <c r="EPH353" s="2"/>
      <c r="EPI353" s="2"/>
      <c r="EPJ353" s="2"/>
      <c r="EPK353" s="2"/>
      <c r="EPL353" s="2"/>
      <c r="EPM353" s="2"/>
      <c r="EPN353" s="2"/>
      <c r="EPO353" s="2"/>
      <c r="EPP353" s="2"/>
      <c r="EPQ353" s="2"/>
      <c r="EPR353" s="2"/>
      <c r="EPS353" s="2"/>
      <c r="EPT353" s="2"/>
      <c r="EPU353" s="2"/>
      <c r="EPV353" s="2"/>
      <c r="EPW353" s="2"/>
      <c r="EPX353" s="2"/>
      <c r="EPY353" s="2"/>
      <c r="EPZ353" s="2"/>
      <c r="EQA353" s="2"/>
      <c r="EQB353" s="2"/>
      <c r="EQC353" s="2"/>
      <c r="EQD353" s="2"/>
      <c r="EQE353" s="2"/>
      <c r="EQF353" s="2"/>
      <c r="EQG353" s="2"/>
      <c r="EQH353" s="2"/>
      <c r="EQI353" s="2"/>
      <c r="EQJ353" s="2"/>
      <c r="EQK353" s="2"/>
      <c r="EQL353" s="2"/>
      <c r="EQM353" s="2"/>
      <c r="EQN353" s="2"/>
      <c r="EQO353" s="2"/>
      <c r="EQP353" s="2"/>
      <c r="EQQ353" s="2"/>
      <c r="EQR353" s="2"/>
      <c r="EQS353" s="2"/>
      <c r="EQT353" s="2"/>
      <c r="EQU353" s="2"/>
      <c r="EQV353" s="2"/>
      <c r="EQW353" s="2"/>
      <c r="EQX353" s="2"/>
      <c r="EQY353" s="2"/>
      <c r="EQZ353" s="2"/>
      <c r="ERA353" s="2"/>
      <c r="ERB353" s="2"/>
      <c r="ERC353" s="2"/>
      <c r="ERD353" s="2"/>
      <c r="ERE353" s="2"/>
      <c r="ERF353" s="2"/>
      <c r="ERG353" s="2"/>
      <c r="ERH353" s="2"/>
      <c r="ERI353" s="2"/>
      <c r="ERJ353" s="2"/>
      <c r="ERK353" s="2"/>
      <c r="ERL353" s="2"/>
      <c r="ERM353" s="2"/>
      <c r="ERN353" s="2"/>
      <c r="ERO353" s="2"/>
      <c r="ERP353" s="2"/>
      <c r="ERQ353" s="2"/>
      <c r="ERR353" s="2"/>
      <c r="ERS353" s="2"/>
      <c r="ERT353" s="2"/>
      <c r="ERU353" s="2"/>
      <c r="ERV353" s="2"/>
      <c r="ERW353" s="2"/>
      <c r="ERX353" s="2"/>
      <c r="ERY353" s="2"/>
      <c r="ERZ353" s="2"/>
      <c r="ESA353" s="2"/>
      <c r="ESB353" s="2"/>
      <c r="ESC353" s="2"/>
      <c r="ESD353" s="2"/>
      <c r="ESE353" s="2"/>
      <c r="ESF353" s="2"/>
      <c r="ESG353" s="2"/>
      <c r="ESH353" s="2"/>
      <c r="ESI353" s="2"/>
      <c r="ESJ353" s="2"/>
      <c r="ESK353" s="2"/>
      <c r="ESL353" s="2"/>
      <c r="ESM353" s="2"/>
      <c r="ESN353" s="2"/>
      <c r="ESO353" s="2"/>
      <c r="ESP353" s="2"/>
      <c r="ESQ353" s="2"/>
      <c r="ESR353" s="2"/>
      <c r="ESS353" s="2"/>
      <c r="EST353" s="2"/>
      <c r="ESU353" s="2"/>
      <c r="ESV353" s="2"/>
      <c r="ESW353" s="2"/>
      <c r="ESX353" s="2"/>
      <c r="ESY353" s="2"/>
      <c r="ESZ353" s="2"/>
      <c r="ETA353" s="2"/>
      <c r="ETB353" s="2"/>
      <c r="ETC353" s="2"/>
      <c r="ETD353" s="2"/>
      <c r="ETE353" s="2"/>
      <c r="ETF353" s="2"/>
      <c r="ETG353" s="2"/>
      <c r="ETH353" s="2"/>
      <c r="ETI353" s="2"/>
      <c r="ETJ353" s="2"/>
      <c r="ETK353" s="2"/>
      <c r="ETL353" s="2"/>
      <c r="ETM353" s="2"/>
      <c r="ETN353" s="2"/>
      <c r="ETO353" s="2"/>
      <c r="ETP353" s="2"/>
      <c r="ETQ353" s="2"/>
      <c r="ETR353" s="2"/>
      <c r="ETS353" s="2"/>
      <c r="ETT353" s="2"/>
      <c r="ETU353" s="2"/>
      <c r="ETV353" s="2"/>
      <c r="ETW353" s="2"/>
      <c r="ETX353" s="2"/>
      <c r="ETY353" s="2"/>
      <c r="ETZ353" s="2"/>
      <c r="EUA353" s="2"/>
      <c r="EUB353" s="2"/>
      <c r="EUC353" s="2"/>
      <c r="EUD353" s="2"/>
      <c r="EUE353" s="2"/>
      <c r="EUF353" s="2"/>
      <c r="EUG353" s="2"/>
      <c r="EUH353" s="2"/>
      <c r="EUI353" s="2"/>
      <c r="EUJ353" s="2"/>
      <c r="EUK353" s="2"/>
      <c r="EUL353" s="2"/>
      <c r="EUM353" s="2"/>
      <c r="EUN353" s="2"/>
      <c r="EUO353" s="2"/>
      <c r="EUP353" s="2"/>
      <c r="EUQ353" s="2"/>
      <c r="EUR353" s="2"/>
      <c r="EUS353" s="2"/>
      <c r="EUT353" s="2"/>
      <c r="EUU353" s="2"/>
      <c r="EUV353" s="2"/>
      <c r="EUW353" s="2"/>
      <c r="EUX353" s="2"/>
      <c r="EUY353" s="2"/>
      <c r="EUZ353" s="2"/>
      <c r="EVA353" s="2"/>
      <c r="EVB353" s="2"/>
      <c r="EVC353" s="2"/>
      <c r="EVD353" s="2"/>
      <c r="EVE353" s="2"/>
      <c r="EVF353" s="2"/>
      <c r="EVG353" s="2"/>
      <c r="EVH353" s="2"/>
      <c r="EVI353" s="2"/>
      <c r="EVJ353" s="2"/>
      <c r="EVK353" s="2"/>
      <c r="EVL353" s="2"/>
      <c r="EVM353" s="2"/>
      <c r="EVN353" s="2"/>
      <c r="EVO353" s="2"/>
      <c r="EVP353" s="2"/>
      <c r="EVQ353" s="2"/>
      <c r="EVR353" s="2"/>
      <c r="EVS353" s="2"/>
      <c r="EVT353" s="2"/>
      <c r="EVU353" s="2"/>
      <c r="EVV353" s="2"/>
      <c r="EVW353" s="2"/>
      <c r="EVX353" s="2"/>
      <c r="EVY353" s="2"/>
      <c r="EVZ353" s="2"/>
      <c r="EWA353" s="2"/>
      <c r="EWB353" s="2"/>
      <c r="EWC353" s="2"/>
      <c r="EWD353" s="2"/>
      <c r="EWE353" s="2"/>
      <c r="EWF353" s="2"/>
      <c r="EWG353" s="2"/>
      <c r="EWH353" s="2"/>
      <c r="EWI353" s="2"/>
      <c r="EWJ353" s="2"/>
      <c r="EWK353" s="2"/>
      <c r="EWL353" s="2"/>
      <c r="EWM353" s="2"/>
      <c r="EWN353" s="2"/>
      <c r="EWO353" s="2"/>
      <c r="EWP353" s="2"/>
      <c r="EWQ353" s="2"/>
      <c r="EWR353" s="2"/>
      <c r="EWS353" s="2"/>
      <c r="EWT353" s="2"/>
      <c r="EWU353" s="2"/>
      <c r="EWV353" s="2"/>
      <c r="EWW353" s="2"/>
      <c r="EWX353" s="2"/>
      <c r="EWY353" s="2"/>
      <c r="EWZ353" s="2"/>
      <c r="EXA353" s="2"/>
      <c r="EXB353" s="2"/>
      <c r="EXC353" s="2"/>
      <c r="EXD353" s="2"/>
      <c r="EXE353" s="2"/>
      <c r="EXF353" s="2"/>
      <c r="EXG353" s="2"/>
      <c r="EXH353" s="2"/>
      <c r="EXI353" s="2"/>
      <c r="EXJ353" s="2"/>
      <c r="EXK353" s="2"/>
      <c r="EXL353" s="2"/>
      <c r="EXM353" s="2"/>
      <c r="EXN353" s="2"/>
      <c r="EXO353" s="2"/>
      <c r="EXP353" s="2"/>
      <c r="EXQ353" s="2"/>
      <c r="EXR353" s="2"/>
      <c r="EXS353" s="2"/>
      <c r="EXT353" s="2"/>
      <c r="EXU353" s="2"/>
      <c r="EXV353" s="2"/>
      <c r="EXW353" s="2"/>
      <c r="EXX353" s="2"/>
      <c r="EXY353" s="2"/>
      <c r="EXZ353" s="2"/>
      <c r="EYA353" s="2"/>
      <c r="EYB353" s="2"/>
      <c r="EYC353" s="2"/>
      <c r="EYD353" s="2"/>
      <c r="EYE353" s="2"/>
      <c r="EYF353" s="2"/>
      <c r="EYG353" s="2"/>
      <c r="EYH353" s="2"/>
      <c r="EYI353" s="2"/>
      <c r="EYJ353" s="2"/>
      <c r="EYK353" s="2"/>
      <c r="EYL353" s="2"/>
      <c r="EYM353" s="2"/>
      <c r="EYN353" s="2"/>
      <c r="EYO353" s="2"/>
      <c r="EYP353" s="2"/>
      <c r="EYQ353" s="2"/>
      <c r="EYR353" s="2"/>
      <c r="EYS353" s="2"/>
      <c r="EYT353" s="2"/>
      <c r="EYU353" s="2"/>
      <c r="EYV353" s="2"/>
      <c r="EYW353" s="2"/>
      <c r="EYX353" s="2"/>
      <c r="EYY353" s="2"/>
      <c r="EYZ353" s="2"/>
      <c r="EZA353" s="2"/>
      <c r="EZB353" s="2"/>
      <c r="EZC353" s="2"/>
      <c r="EZD353" s="2"/>
      <c r="EZE353" s="2"/>
      <c r="EZF353" s="2"/>
      <c r="EZG353" s="2"/>
      <c r="EZH353" s="2"/>
      <c r="EZI353" s="2"/>
      <c r="EZJ353" s="2"/>
      <c r="EZK353" s="2"/>
      <c r="EZL353" s="2"/>
      <c r="EZM353" s="2"/>
      <c r="EZN353" s="2"/>
      <c r="EZO353" s="2"/>
      <c r="EZP353" s="2"/>
      <c r="EZQ353" s="2"/>
      <c r="EZR353" s="2"/>
      <c r="EZS353" s="2"/>
      <c r="EZT353" s="2"/>
      <c r="EZU353" s="2"/>
      <c r="EZV353" s="2"/>
      <c r="EZW353" s="2"/>
      <c r="EZX353" s="2"/>
      <c r="EZY353" s="2"/>
      <c r="EZZ353" s="2"/>
      <c r="FAA353" s="2"/>
      <c r="FAB353" s="2"/>
      <c r="FAC353" s="2"/>
      <c r="FAD353" s="2"/>
      <c r="FAE353" s="2"/>
      <c r="FAF353" s="2"/>
      <c r="FAG353" s="2"/>
      <c r="FAH353" s="2"/>
      <c r="FAI353" s="2"/>
      <c r="FAJ353" s="2"/>
      <c r="FAK353" s="2"/>
      <c r="FAL353" s="2"/>
      <c r="FAM353" s="2"/>
      <c r="FAN353" s="2"/>
      <c r="FAO353" s="2"/>
      <c r="FAP353" s="2"/>
      <c r="FAQ353" s="2"/>
      <c r="FAR353" s="2"/>
      <c r="FAS353" s="2"/>
      <c r="FAT353" s="2"/>
      <c r="FAU353" s="2"/>
      <c r="FAV353" s="2"/>
      <c r="FAW353" s="2"/>
      <c r="FAX353" s="2"/>
      <c r="FAY353" s="2"/>
      <c r="FAZ353" s="2"/>
      <c r="FBA353" s="2"/>
      <c r="FBB353" s="2"/>
      <c r="FBC353" s="2"/>
      <c r="FBD353" s="2"/>
      <c r="FBE353" s="2"/>
      <c r="FBF353" s="2"/>
      <c r="FBG353" s="2"/>
      <c r="FBH353" s="2"/>
      <c r="FBI353" s="2"/>
      <c r="FBJ353" s="2"/>
      <c r="FBK353" s="2"/>
      <c r="FBL353" s="2"/>
      <c r="FBM353" s="2"/>
      <c r="FBN353" s="2"/>
      <c r="FBO353" s="2"/>
      <c r="FBP353" s="2"/>
      <c r="FBQ353" s="2"/>
      <c r="FBR353" s="2"/>
      <c r="FBS353" s="2"/>
      <c r="FBT353" s="2"/>
      <c r="FBU353" s="2"/>
      <c r="FBV353" s="2"/>
      <c r="FBW353" s="2"/>
      <c r="FBX353" s="2"/>
      <c r="FBY353" s="2"/>
      <c r="FBZ353" s="2"/>
      <c r="FCA353" s="2"/>
      <c r="FCB353" s="2"/>
      <c r="FCC353" s="2"/>
      <c r="FCD353" s="2"/>
      <c r="FCE353" s="2"/>
      <c r="FCF353" s="2"/>
      <c r="FCG353" s="2"/>
      <c r="FCH353" s="2"/>
      <c r="FCI353" s="2"/>
      <c r="FCJ353" s="2"/>
      <c r="FCK353" s="2"/>
      <c r="FCL353" s="2"/>
      <c r="FCM353" s="2"/>
      <c r="FCN353" s="2"/>
      <c r="FCO353" s="2"/>
      <c r="FCP353" s="2"/>
      <c r="FCQ353" s="2"/>
      <c r="FCR353" s="2"/>
      <c r="FCS353" s="2"/>
      <c r="FCT353" s="2"/>
      <c r="FCU353" s="2"/>
      <c r="FCV353" s="2"/>
      <c r="FCW353" s="2"/>
      <c r="FCX353" s="2"/>
      <c r="FCY353" s="2"/>
      <c r="FCZ353" s="2"/>
      <c r="FDA353" s="2"/>
      <c r="FDB353" s="2"/>
      <c r="FDC353" s="2"/>
      <c r="FDD353" s="2"/>
      <c r="FDE353" s="2"/>
      <c r="FDF353" s="2"/>
      <c r="FDG353" s="2"/>
      <c r="FDH353" s="2"/>
      <c r="FDI353" s="2"/>
      <c r="FDJ353" s="2"/>
      <c r="FDK353" s="2"/>
      <c r="FDL353" s="2"/>
      <c r="FDM353" s="2"/>
      <c r="FDN353" s="2"/>
      <c r="FDO353" s="2"/>
      <c r="FDP353" s="2"/>
      <c r="FDQ353" s="2"/>
      <c r="FDR353" s="2"/>
      <c r="FDS353" s="2"/>
      <c r="FDT353" s="2"/>
      <c r="FDU353" s="2"/>
      <c r="FDV353" s="2"/>
      <c r="FDW353" s="2"/>
      <c r="FDX353" s="2"/>
      <c r="FDY353" s="2"/>
      <c r="FDZ353" s="2"/>
      <c r="FEA353" s="2"/>
      <c r="FEB353" s="2"/>
      <c r="FEC353" s="2"/>
      <c r="FED353" s="2"/>
      <c r="FEE353" s="2"/>
      <c r="FEF353" s="2"/>
      <c r="FEG353" s="2"/>
      <c r="FEH353" s="2"/>
      <c r="FEI353" s="2"/>
      <c r="FEJ353" s="2"/>
      <c r="FEK353" s="2"/>
      <c r="FEL353" s="2"/>
      <c r="FEM353" s="2"/>
      <c r="FEN353" s="2"/>
      <c r="FEO353" s="2"/>
      <c r="FEP353" s="2"/>
      <c r="FEQ353" s="2"/>
      <c r="FER353" s="2"/>
      <c r="FES353" s="2"/>
      <c r="FET353" s="2"/>
      <c r="FEU353" s="2"/>
      <c r="FEV353" s="2"/>
      <c r="FEW353" s="2"/>
      <c r="FEX353" s="2"/>
      <c r="FEY353" s="2"/>
      <c r="FEZ353" s="2"/>
      <c r="FFA353" s="2"/>
      <c r="FFB353" s="2"/>
      <c r="FFC353" s="2"/>
      <c r="FFD353" s="2"/>
      <c r="FFE353" s="2"/>
      <c r="FFF353" s="2"/>
      <c r="FFG353" s="2"/>
      <c r="FFH353" s="2"/>
      <c r="FFI353" s="2"/>
      <c r="FFJ353" s="2"/>
      <c r="FFK353" s="2"/>
      <c r="FFL353" s="2"/>
      <c r="FFM353" s="2"/>
      <c r="FFN353" s="2"/>
      <c r="FFO353" s="2"/>
      <c r="FFP353" s="2"/>
      <c r="FFQ353" s="2"/>
      <c r="FFR353" s="2"/>
      <c r="FFS353" s="2"/>
      <c r="FFT353" s="2"/>
      <c r="FFU353" s="2"/>
      <c r="FFV353" s="2"/>
      <c r="FFW353" s="2"/>
      <c r="FFX353" s="2"/>
      <c r="FFY353" s="2"/>
      <c r="FFZ353" s="2"/>
      <c r="FGA353" s="2"/>
      <c r="FGB353" s="2"/>
      <c r="FGC353" s="2"/>
      <c r="FGD353" s="2"/>
      <c r="FGE353" s="2"/>
      <c r="FGF353" s="2"/>
      <c r="FGG353" s="2"/>
      <c r="FGH353" s="2"/>
      <c r="FGI353" s="2"/>
      <c r="FGJ353" s="2"/>
      <c r="FGK353" s="2"/>
      <c r="FGL353" s="2"/>
      <c r="FGM353" s="2"/>
      <c r="FGN353" s="2"/>
      <c r="FGO353" s="2"/>
      <c r="FGP353" s="2"/>
      <c r="FGQ353" s="2"/>
      <c r="FGR353" s="2"/>
      <c r="FGS353" s="2"/>
      <c r="FGT353" s="2"/>
      <c r="FGU353" s="2"/>
      <c r="FGV353" s="2"/>
      <c r="FGW353" s="2"/>
      <c r="FGX353" s="2"/>
      <c r="FGY353" s="2"/>
      <c r="FGZ353" s="2"/>
      <c r="FHA353" s="2"/>
      <c r="FHB353" s="2"/>
      <c r="FHC353" s="2"/>
      <c r="FHD353" s="2"/>
      <c r="FHE353" s="2"/>
      <c r="FHF353" s="2"/>
      <c r="FHG353" s="2"/>
      <c r="FHH353" s="2"/>
      <c r="FHI353" s="2"/>
      <c r="FHJ353" s="2"/>
      <c r="FHK353" s="2"/>
      <c r="FHL353" s="2"/>
      <c r="FHM353" s="2"/>
      <c r="FHN353" s="2"/>
      <c r="FHO353" s="2"/>
      <c r="FHP353" s="2"/>
      <c r="FHQ353" s="2"/>
      <c r="FHR353" s="2"/>
      <c r="FHS353" s="2"/>
      <c r="FHT353" s="2"/>
      <c r="FHU353" s="2"/>
      <c r="FHV353" s="2"/>
      <c r="FHW353" s="2"/>
      <c r="FHX353" s="2"/>
      <c r="FHY353" s="2"/>
      <c r="FHZ353" s="2"/>
      <c r="FIA353" s="2"/>
      <c r="FIB353" s="2"/>
      <c r="FIC353" s="2"/>
      <c r="FID353" s="2"/>
      <c r="FIE353" s="2"/>
      <c r="FIF353" s="2"/>
      <c r="FIG353" s="2"/>
      <c r="FIH353" s="2"/>
      <c r="FII353" s="2"/>
      <c r="FIJ353" s="2"/>
      <c r="FIK353" s="2"/>
      <c r="FIL353" s="2"/>
      <c r="FIM353" s="2"/>
      <c r="FIN353" s="2"/>
      <c r="FIO353" s="2"/>
      <c r="FIP353" s="2"/>
      <c r="FIQ353" s="2"/>
      <c r="FIR353" s="2"/>
      <c r="FIS353" s="2"/>
      <c r="FIT353" s="2"/>
      <c r="FIU353" s="2"/>
      <c r="FIV353" s="2"/>
      <c r="FIW353" s="2"/>
      <c r="FIX353" s="2"/>
      <c r="FIY353" s="2"/>
      <c r="FIZ353" s="2"/>
      <c r="FJA353" s="2"/>
      <c r="FJB353" s="2"/>
      <c r="FJC353" s="2"/>
      <c r="FJD353" s="2"/>
      <c r="FJE353" s="2"/>
      <c r="FJF353" s="2"/>
      <c r="FJG353" s="2"/>
      <c r="FJH353" s="2"/>
      <c r="FJI353" s="2"/>
      <c r="FJJ353" s="2"/>
      <c r="FJK353" s="2"/>
      <c r="FJL353" s="2"/>
      <c r="FJM353" s="2"/>
      <c r="FJN353" s="2"/>
      <c r="FJO353" s="2"/>
      <c r="FJP353" s="2"/>
      <c r="FJQ353" s="2"/>
      <c r="FJR353" s="2"/>
      <c r="FJS353" s="2"/>
      <c r="FJT353" s="2"/>
      <c r="FJU353" s="2"/>
      <c r="FJV353" s="2"/>
      <c r="FJW353" s="2"/>
      <c r="FJX353" s="2"/>
      <c r="FJY353" s="2"/>
      <c r="FJZ353" s="2"/>
      <c r="FKA353" s="2"/>
      <c r="FKB353" s="2"/>
      <c r="FKC353" s="2"/>
      <c r="FKD353" s="2"/>
      <c r="FKE353" s="2"/>
      <c r="FKF353" s="2"/>
      <c r="FKG353" s="2"/>
      <c r="FKH353" s="2"/>
      <c r="FKI353" s="2"/>
      <c r="FKJ353" s="2"/>
      <c r="FKK353" s="2"/>
      <c r="FKL353" s="2"/>
      <c r="FKM353" s="2"/>
      <c r="FKN353" s="2"/>
      <c r="FKO353" s="2"/>
      <c r="FKP353" s="2"/>
      <c r="FKQ353" s="2"/>
      <c r="FKR353" s="2"/>
      <c r="FKS353" s="2"/>
      <c r="FKT353" s="2"/>
      <c r="FKU353" s="2"/>
      <c r="FKV353" s="2"/>
      <c r="FKW353" s="2"/>
      <c r="FKX353" s="2"/>
      <c r="FKY353" s="2"/>
      <c r="FKZ353" s="2"/>
      <c r="FLA353" s="2"/>
      <c r="FLB353" s="2"/>
      <c r="FLC353" s="2"/>
      <c r="FLD353" s="2"/>
      <c r="FLE353" s="2"/>
      <c r="FLF353" s="2"/>
      <c r="FLG353" s="2"/>
      <c r="FLH353" s="2"/>
      <c r="FLI353" s="2"/>
      <c r="FLJ353" s="2"/>
      <c r="FLK353" s="2"/>
      <c r="FLL353" s="2"/>
      <c r="FLM353" s="2"/>
      <c r="FLN353" s="2"/>
      <c r="FLO353" s="2"/>
      <c r="FLP353" s="2"/>
      <c r="FLQ353" s="2"/>
      <c r="FLR353" s="2"/>
      <c r="FLS353" s="2"/>
      <c r="FLT353" s="2"/>
      <c r="FLU353" s="2"/>
      <c r="FLV353" s="2"/>
      <c r="FLW353" s="2"/>
      <c r="FLX353" s="2"/>
      <c r="FLY353" s="2"/>
      <c r="FLZ353" s="2"/>
      <c r="FMA353" s="2"/>
      <c r="FMB353" s="2"/>
      <c r="FMC353" s="2"/>
      <c r="FMD353" s="2"/>
      <c r="FME353" s="2"/>
      <c r="FMF353" s="2"/>
      <c r="FMG353" s="2"/>
      <c r="FMH353" s="2"/>
      <c r="FMI353" s="2"/>
      <c r="FMJ353" s="2"/>
      <c r="FMK353" s="2"/>
      <c r="FML353" s="2"/>
      <c r="FMM353" s="2"/>
      <c r="FMN353" s="2"/>
      <c r="FMO353" s="2"/>
      <c r="FMP353" s="2"/>
      <c r="FMQ353" s="2"/>
      <c r="FMR353" s="2"/>
      <c r="FMS353" s="2"/>
      <c r="FMT353" s="2"/>
      <c r="FMU353" s="2"/>
      <c r="FMV353" s="2"/>
      <c r="FMW353" s="2"/>
      <c r="FMX353" s="2"/>
      <c r="FMY353" s="2"/>
      <c r="FMZ353" s="2"/>
      <c r="FNA353" s="2"/>
      <c r="FNB353" s="2"/>
      <c r="FNC353" s="2"/>
      <c r="FND353" s="2"/>
      <c r="FNE353" s="2"/>
      <c r="FNF353" s="2"/>
      <c r="FNG353" s="2"/>
      <c r="FNH353" s="2"/>
      <c r="FNI353" s="2"/>
      <c r="FNJ353" s="2"/>
      <c r="FNK353" s="2"/>
      <c r="FNL353" s="2"/>
      <c r="FNM353" s="2"/>
      <c r="FNN353" s="2"/>
      <c r="FNO353" s="2"/>
      <c r="FNP353" s="2"/>
      <c r="FNQ353" s="2"/>
      <c r="FNR353" s="2"/>
      <c r="FNS353" s="2"/>
      <c r="FNT353" s="2"/>
      <c r="FNU353" s="2"/>
      <c r="FNV353" s="2"/>
      <c r="FNW353" s="2"/>
      <c r="FNX353" s="2"/>
      <c r="FNY353" s="2"/>
      <c r="FNZ353" s="2"/>
      <c r="FOA353" s="2"/>
      <c r="FOB353" s="2"/>
      <c r="FOC353" s="2"/>
      <c r="FOD353" s="2"/>
      <c r="FOE353" s="2"/>
      <c r="FOF353" s="2"/>
      <c r="FOG353" s="2"/>
      <c r="FOH353" s="2"/>
      <c r="FOI353" s="2"/>
      <c r="FOJ353" s="2"/>
      <c r="FOK353" s="2"/>
      <c r="FOL353" s="2"/>
      <c r="FOM353" s="2"/>
      <c r="FON353" s="2"/>
      <c r="FOO353" s="2"/>
      <c r="FOP353" s="2"/>
      <c r="FOQ353" s="2"/>
      <c r="FOR353" s="2"/>
      <c r="FOS353" s="2"/>
      <c r="FOT353" s="2"/>
      <c r="FOU353" s="2"/>
      <c r="FOV353" s="2"/>
      <c r="FOW353" s="2"/>
      <c r="FOX353" s="2"/>
      <c r="FOY353" s="2"/>
      <c r="FOZ353" s="2"/>
      <c r="FPA353" s="2"/>
      <c r="FPB353" s="2"/>
      <c r="FPC353" s="2"/>
      <c r="FPD353" s="2"/>
      <c r="FPE353" s="2"/>
      <c r="FPF353" s="2"/>
      <c r="FPG353" s="2"/>
      <c r="FPH353" s="2"/>
      <c r="FPI353" s="2"/>
      <c r="FPJ353" s="2"/>
      <c r="FPK353" s="2"/>
      <c r="FPL353" s="2"/>
      <c r="FPM353" s="2"/>
      <c r="FPN353" s="2"/>
      <c r="FPO353" s="2"/>
      <c r="FPP353" s="2"/>
      <c r="FPQ353" s="2"/>
      <c r="FPR353" s="2"/>
      <c r="FPS353" s="2"/>
      <c r="FPT353" s="2"/>
      <c r="FPU353" s="2"/>
      <c r="FPV353" s="2"/>
      <c r="FPW353" s="2"/>
      <c r="FPX353" s="2"/>
      <c r="FPY353" s="2"/>
      <c r="FPZ353" s="2"/>
      <c r="FQA353" s="2"/>
      <c r="FQB353" s="2"/>
      <c r="FQC353" s="2"/>
      <c r="FQD353" s="2"/>
      <c r="FQE353" s="2"/>
      <c r="FQF353" s="2"/>
      <c r="FQG353" s="2"/>
      <c r="FQH353" s="2"/>
      <c r="FQI353" s="2"/>
      <c r="FQJ353" s="2"/>
      <c r="FQK353" s="2"/>
      <c r="FQL353" s="2"/>
      <c r="FQM353" s="2"/>
      <c r="FQN353" s="2"/>
      <c r="FQO353" s="2"/>
      <c r="FQP353" s="2"/>
      <c r="FQQ353" s="2"/>
      <c r="FQR353" s="2"/>
      <c r="FQS353" s="2"/>
      <c r="FQT353" s="2"/>
      <c r="FQU353" s="2"/>
      <c r="FQV353" s="2"/>
      <c r="FQW353" s="2"/>
      <c r="FQX353" s="2"/>
      <c r="FQY353" s="2"/>
      <c r="FQZ353" s="2"/>
      <c r="FRA353" s="2"/>
      <c r="FRB353" s="2"/>
      <c r="FRC353" s="2"/>
      <c r="FRD353" s="2"/>
      <c r="FRE353" s="2"/>
      <c r="FRF353" s="2"/>
      <c r="FRG353" s="2"/>
      <c r="FRH353" s="2"/>
      <c r="FRI353" s="2"/>
      <c r="FRJ353" s="2"/>
      <c r="FRK353" s="2"/>
      <c r="FRL353" s="2"/>
      <c r="FRM353" s="2"/>
      <c r="FRN353" s="2"/>
      <c r="FRO353" s="2"/>
      <c r="FRP353" s="2"/>
      <c r="FRQ353" s="2"/>
      <c r="FRR353" s="2"/>
      <c r="FRS353" s="2"/>
      <c r="FRT353" s="2"/>
      <c r="FRU353" s="2"/>
      <c r="FRV353" s="2"/>
      <c r="FRW353" s="2"/>
      <c r="FRX353" s="2"/>
      <c r="FRY353" s="2"/>
      <c r="FRZ353" s="2"/>
      <c r="FSA353" s="2"/>
      <c r="FSB353" s="2"/>
      <c r="FSC353" s="2"/>
      <c r="FSD353" s="2"/>
      <c r="FSE353" s="2"/>
      <c r="FSF353" s="2"/>
      <c r="FSG353" s="2"/>
      <c r="FSH353" s="2"/>
      <c r="FSI353" s="2"/>
      <c r="FSJ353" s="2"/>
      <c r="FSK353" s="2"/>
      <c r="FSL353" s="2"/>
      <c r="FSM353" s="2"/>
      <c r="FSN353" s="2"/>
      <c r="FSO353" s="2"/>
      <c r="FSP353" s="2"/>
      <c r="FSQ353" s="2"/>
      <c r="FSR353" s="2"/>
      <c r="FSS353" s="2"/>
      <c r="FST353" s="2"/>
      <c r="FSU353" s="2"/>
      <c r="FSV353" s="2"/>
      <c r="FSW353" s="2"/>
      <c r="FSX353" s="2"/>
      <c r="FSY353" s="2"/>
      <c r="FSZ353" s="2"/>
      <c r="FTA353" s="2"/>
      <c r="FTB353" s="2"/>
      <c r="FTC353" s="2"/>
      <c r="FTD353" s="2"/>
      <c r="FTE353" s="2"/>
      <c r="FTF353" s="2"/>
      <c r="FTG353" s="2"/>
      <c r="FTH353" s="2"/>
      <c r="FTI353" s="2"/>
      <c r="FTJ353" s="2"/>
      <c r="FTK353" s="2"/>
      <c r="FTL353" s="2"/>
      <c r="FTM353" s="2"/>
      <c r="FTN353" s="2"/>
      <c r="FTO353" s="2"/>
      <c r="FTP353" s="2"/>
      <c r="FTQ353" s="2"/>
      <c r="FTR353" s="2"/>
      <c r="FTS353" s="2"/>
      <c r="FTT353" s="2"/>
      <c r="FTU353" s="2"/>
      <c r="FTV353" s="2"/>
      <c r="FTW353" s="2"/>
      <c r="FTX353" s="2"/>
      <c r="FTY353" s="2"/>
      <c r="FTZ353" s="2"/>
      <c r="FUA353" s="2"/>
      <c r="FUB353" s="2"/>
      <c r="FUC353" s="2"/>
      <c r="FUD353" s="2"/>
      <c r="FUE353" s="2"/>
      <c r="FUF353" s="2"/>
      <c r="FUG353" s="2"/>
      <c r="FUH353" s="2"/>
      <c r="FUI353" s="2"/>
      <c r="FUJ353" s="2"/>
      <c r="FUK353" s="2"/>
      <c r="FUL353" s="2"/>
      <c r="FUM353" s="2"/>
      <c r="FUN353" s="2"/>
      <c r="FUO353" s="2"/>
      <c r="FUP353" s="2"/>
      <c r="FUQ353" s="2"/>
      <c r="FUR353" s="2"/>
      <c r="FUS353" s="2"/>
      <c r="FUT353" s="2"/>
      <c r="FUU353" s="2"/>
      <c r="FUV353" s="2"/>
      <c r="FUW353" s="2"/>
      <c r="FUX353" s="2"/>
      <c r="FUY353" s="2"/>
      <c r="FUZ353" s="2"/>
      <c r="FVA353" s="2"/>
      <c r="FVB353" s="2"/>
      <c r="FVC353" s="2"/>
      <c r="FVD353" s="2"/>
      <c r="FVE353" s="2"/>
      <c r="FVF353" s="2"/>
      <c r="FVG353" s="2"/>
      <c r="FVH353" s="2"/>
      <c r="FVI353" s="2"/>
      <c r="FVJ353" s="2"/>
      <c r="FVK353" s="2"/>
      <c r="FVL353" s="2"/>
      <c r="FVM353" s="2"/>
      <c r="FVN353" s="2"/>
      <c r="FVO353" s="2"/>
      <c r="FVP353" s="2"/>
      <c r="FVQ353" s="2"/>
      <c r="FVR353" s="2"/>
      <c r="FVS353" s="2"/>
      <c r="FVT353" s="2"/>
      <c r="FVU353" s="2"/>
      <c r="FVV353" s="2"/>
      <c r="FVW353" s="2"/>
      <c r="FVX353" s="2"/>
      <c r="FVY353" s="2"/>
      <c r="FVZ353" s="2"/>
      <c r="FWA353" s="2"/>
      <c r="FWB353" s="2"/>
      <c r="FWC353" s="2"/>
      <c r="FWD353" s="2"/>
      <c r="FWE353" s="2"/>
      <c r="FWF353" s="2"/>
      <c r="FWG353" s="2"/>
      <c r="FWH353" s="2"/>
      <c r="FWI353" s="2"/>
      <c r="FWJ353" s="2"/>
      <c r="FWK353" s="2"/>
      <c r="FWL353" s="2"/>
      <c r="FWM353" s="2"/>
      <c r="FWN353" s="2"/>
      <c r="FWO353" s="2"/>
      <c r="FWP353" s="2"/>
      <c r="FWQ353" s="2"/>
      <c r="FWR353" s="2"/>
      <c r="FWS353" s="2"/>
      <c r="FWT353" s="2"/>
      <c r="FWU353" s="2"/>
      <c r="FWV353" s="2"/>
      <c r="FWW353" s="2"/>
      <c r="FWX353" s="2"/>
      <c r="FWY353" s="2"/>
      <c r="FWZ353" s="2"/>
      <c r="FXA353" s="2"/>
      <c r="FXB353" s="2"/>
      <c r="FXC353" s="2"/>
      <c r="FXD353" s="2"/>
      <c r="FXE353" s="2"/>
      <c r="FXF353" s="2"/>
      <c r="FXG353" s="2"/>
      <c r="FXH353" s="2"/>
      <c r="FXI353" s="2"/>
      <c r="FXJ353" s="2"/>
      <c r="FXK353" s="2"/>
      <c r="FXL353" s="2"/>
      <c r="FXM353" s="2"/>
      <c r="FXN353" s="2"/>
      <c r="FXO353" s="2"/>
      <c r="FXP353" s="2"/>
      <c r="FXQ353" s="2"/>
      <c r="FXR353" s="2"/>
      <c r="FXS353" s="2"/>
      <c r="FXT353" s="2"/>
      <c r="FXU353" s="2"/>
      <c r="FXV353" s="2"/>
      <c r="FXW353" s="2"/>
      <c r="FXX353" s="2"/>
      <c r="FXY353" s="2"/>
      <c r="FXZ353" s="2"/>
      <c r="FYA353" s="2"/>
      <c r="FYB353" s="2"/>
      <c r="FYC353" s="2"/>
      <c r="FYD353" s="2"/>
      <c r="FYE353" s="2"/>
      <c r="FYF353" s="2"/>
      <c r="FYG353" s="2"/>
      <c r="FYH353" s="2"/>
      <c r="FYI353" s="2"/>
      <c r="FYJ353" s="2"/>
      <c r="FYK353" s="2"/>
      <c r="FYL353" s="2"/>
      <c r="FYM353" s="2"/>
      <c r="FYN353" s="2"/>
      <c r="FYO353" s="2"/>
      <c r="FYP353" s="2"/>
      <c r="FYQ353" s="2"/>
      <c r="FYR353" s="2"/>
      <c r="FYS353" s="2"/>
      <c r="FYT353" s="2"/>
      <c r="FYU353" s="2"/>
      <c r="FYV353" s="2"/>
      <c r="FYW353" s="2"/>
      <c r="FYX353" s="2"/>
      <c r="FYY353" s="2"/>
      <c r="FYZ353" s="2"/>
      <c r="FZA353" s="2"/>
      <c r="FZB353" s="2"/>
      <c r="FZC353" s="2"/>
      <c r="FZD353" s="2"/>
      <c r="FZE353" s="2"/>
      <c r="FZF353" s="2"/>
      <c r="FZG353" s="2"/>
      <c r="FZH353" s="2"/>
      <c r="FZI353" s="2"/>
      <c r="FZJ353" s="2"/>
      <c r="FZK353" s="2"/>
      <c r="FZL353" s="2"/>
      <c r="FZM353" s="2"/>
      <c r="FZN353" s="2"/>
      <c r="FZO353" s="2"/>
      <c r="FZP353" s="2"/>
      <c r="FZQ353" s="2"/>
      <c r="FZR353" s="2"/>
      <c r="FZS353" s="2"/>
      <c r="FZT353" s="2"/>
      <c r="FZU353" s="2"/>
      <c r="FZV353" s="2"/>
      <c r="FZW353" s="2"/>
      <c r="FZX353" s="2"/>
      <c r="FZY353" s="2"/>
      <c r="FZZ353" s="2"/>
      <c r="GAA353" s="2"/>
      <c r="GAB353" s="2"/>
      <c r="GAC353" s="2"/>
      <c r="GAD353" s="2"/>
      <c r="GAE353" s="2"/>
      <c r="GAF353" s="2"/>
      <c r="GAG353" s="2"/>
      <c r="GAH353" s="2"/>
      <c r="GAI353" s="2"/>
      <c r="GAJ353" s="2"/>
      <c r="GAK353" s="2"/>
      <c r="GAL353" s="2"/>
      <c r="GAM353" s="2"/>
      <c r="GAN353" s="2"/>
      <c r="GAO353" s="2"/>
      <c r="GAP353" s="2"/>
      <c r="GAQ353" s="2"/>
      <c r="GAR353" s="2"/>
      <c r="GAS353" s="2"/>
      <c r="GAT353" s="2"/>
      <c r="GAU353" s="2"/>
      <c r="GAV353" s="2"/>
      <c r="GAW353" s="2"/>
      <c r="GAX353" s="2"/>
      <c r="GAY353" s="2"/>
      <c r="GAZ353" s="2"/>
      <c r="GBA353" s="2"/>
      <c r="GBB353" s="2"/>
      <c r="GBC353" s="2"/>
      <c r="GBD353" s="2"/>
      <c r="GBE353" s="2"/>
      <c r="GBF353" s="2"/>
      <c r="GBG353" s="2"/>
      <c r="GBH353" s="2"/>
      <c r="GBI353" s="2"/>
      <c r="GBJ353" s="2"/>
      <c r="GBK353" s="2"/>
      <c r="GBL353" s="2"/>
      <c r="GBM353" s="2"/>
      <c r="GBN353" s="2"/>
      <c r="GBO353" s="2"/>
      <c r="GBP353" s="2"/>
      <c r="GBQ353" s="2"/>
      <c r="GBR353" s="2"/>
      <c r="GBS353" s="2"/>
      <c r="GBT353" s="2"/>
      <c r="GBU353" s="2"/>
      <c r="GBV353" s="2"/>
      <c r="GBW353" s="2"/>
      <c r="GBX353" s="2"/>
      <c r="GBY353" s="2"/>
      <c r="GBZ353" s="2"/>
      <c r="GCA353" s="2"/>
      <c r="GCB353" s="2"/>
      <c r="GCC353" s="2"/>
      <c r="GCD353" s="2"/>
      <c r="GCE353" s="2"/>
      <c r="GCF353" s="2"/>
      <c r="GCG353" s="2"/>
      <c r="GCH353" s="2"/>
      <c r="GCI353" s="2"/>
      <c r="GCJ353" s="2"/>
      <c r="GCK353" s="2"/>
      <c r="GCL353" s="2"/>
      <c r="GCM353" s="2"/>
      <c r="GCN353" s="2"/>
      <c r="GCO353" s="2"/>
      <c r="GCP353" s="2"/>
      <c r="GCQ353" s="2"/>
      <c r="GCR353" s="2"/>
      <c r="GCS353" s="2"/>
      <c r="GCT353" s="2"/>
      <c r="GCU353" s="2"/>
      <c r="GCV353" s="2"/>
      <c r="GCW353" s="2"/>
      <c r="GCX353" s="2"/>
      <c r="GCY353" s="2"/>
      <c r="GCZ353" s="2"/>
      <c r="GDA353" s="2"/>
      <c r="GDB353" s="2"/>
      <c r="GDC353" s="2"/>
      <c r="GDD353" s="2"/>
      <c r="GDE353" s="2"/>
      <c r="GDF353" s="2"/>
      <c r="GDG353" s="2"/>
      <c r="GDH353" s="2"/>
      <c r="GDI353" s="2"/>
      <c r="GDJ353" s="2"/>
      <c r="GDK353" s="2"/>
      <c r="GDL353" s="2"/>
      <c r="GDM353" s="2"/>
      <c r="GDN353" s="2"/>
      <c r="GDO353" s="2"/>
      <c r="GDP353" s="2"/>
      <c r="GDQ353" s="2"/>
      <c r="GDR353" s="2"/>
      <c r="GDS353" s="2"/>
      <c r="GDT353" s="2"/>
      <c r="GDU353" s="2"/>
      <c r="GDV353" s="2"/>
      <c r="GDW353" s="2"/>
      <c r="GDX353" s="2"/>
      <c r="GDY353" s="2"/>
      <c r="GDZ353" s="2"/>
      <c r="GEA353" s="2"/>
      <c r="GEB353" s="2"/>
      <c r="GEC353" s="2"/>
      <c r="GED353" s="2"/>
      <c r="GEE353" s="2"/>
      <c r="GEF353" s="2"/>
      <c r="GEG353" s="2"/>
      <c r="GEH353" s="2"/>
      <c r="GEI353" s="2"/>
      <c r="GEJ353" s="2"/>
      <c r="GEK353" s="2"/>
      <c r="GEL353" s="2"/>
      <c r="GEM353" s="2"/>
      <c r="GEN353" s="2"/>
      <c r="GEO353" s="2"/>
      <c r="GEP353" s="2"/>
      <c r="GEQ353" s="2"/>
      <c r="GER353" s="2"/>
      <c r="GES353" s="2"/>
      <c r="GET353" s="2"/>
      <c r="GEU353" s="2"/>
      <c r="GEV353" s="2"/>
      <c r="GEW353" s="2"/>
      <c r="GEX353" s="2"/>
      <c r="GEY353" s="2"/>
      <c r="GEZ353" s="2"/>
      <c r="GFA353" s="2"/>
      <c r="GFB353" s="2"/>
      <c r="GFC353" s="2"/>
      <c r="GFD353" s="2"/>
      <c r="GFE353" s="2"/>
      <c r="GFF353" s="2"/>
      <c r="GFG353" s="2"/>
      <c r="GFH353" s="2"/>
      <c r="GFI353" s="2"/>
      <c r="GFJ353" s="2"/>
      <c r="GFK353" s="2"/>
      <c r="GFL353" s="2"/>
      <c r="GFM353" s="2"/>
      <c r="GFN353" s="2"/>
      <c r="GFO353" s="2"/>
      <c r="GFP353" s="2"/>
      <c r="GFQ353" s="2"/>
      <c r="GFR353" s="2"/>
      <c r="GFS353" s="2"/>
      <c r="GFT353" s="2"/>
      <c r="GFU353" s="2"/>
      <c r="GFV353" s="2"/>
      <c r="GFW353" s="2"/>
      <c r="GFX353" s="2"/>
      <c r="GFY353" s="2"/>
      <c r="GFZ353" s="2"/>
      <c r="GGA353" s="2"/>
      <c r="GGB353" s="2"/>
      <c r="GGC353" s="2"/>
      <c r="GGD353" s="2"/>
      <c r="GGE353" s="2"/>
      <c r="GGF353" s="2"/>
      <c r="GGG353" s="2"/>
      <c r="GGH353" s="2"/>
      <c r="GGI353" s="2"/>
      <c r="GGJ353" s="2"/>
      <c r="GGK353" s="2"/>
      <c r="GGL353" s="2"/>
      <c r="GGM353" s="2"/>
      <c r="GGN353" s="2"/>
      <c r="GGO353" s="2"/>
      <c r="GGP353" s="2"/>
      <c r="GGQ353" s="2"/>
      <c r="GGR353" s="2"/>
      <c r="GGS353" s="2"/>
      <c r="GGT353" s="2"/>
      <c r="GGU353" s="2"/>
      <c r="GGV353" s="2"/>
      <c r="GGW353" s="2"/>
      <c r="GGX353" s="2"/>
      <c r="GGY353" s="2"/>
      <c r="GGZ353" s="2"/>
      <c r="GHA353" s="2"/>
      <c r="GHB353" s="2"/>
      <c r="GHC353" s="2"/>
      <c r="GHD353" s="2"/>
      <c r="GHE353" s="2"/>
      <c r="GHF353" s="2"/>
      <c r="GHG353" s="2"/>
      <c r="GHH353" s="2"/>
      <c r="GHI353" s="2"/>
      <c r="GHJ353" s="2"/>
      <c r="GHK353" s="2"/>
      <c r="GHL353" s="2"/>
      <c r="GHM353" s="2"/>
      <c r="GHN353" s="2"/>
      <c r="GHO353" s="2"/>
      <c r="GHP353" s="2"/>
      <c r="GHQ353" s="2"/>
      <c r="GHR353" s="2"/>
      <c r="GHS353" s="2"/>
      <c r="GHT353" s="2"/>
      <c r="GHU353" s="2"/>
      <c r="GHV353" s="2"/>
      <c r="GHW353" s="2"/>
      <c r="GHX353" s="2"/>
      <c r="GHY353" s="2"/>
      <c r="GHZ353" s="2"/>
      <c r="GIA353" s="2"/>
      <c r="GIB353" s="2"/>
      <c r="GIC353" s="2"/>
      <c r="GID353" s="2"/>
      <c r="GIE353" s="2"/>
      <c r="GIF353" s="2"/>
      <c r="GIG353" s="2"/>
      <c r="GIH353" s="2"/>
      <c r="GII353" s="2"/>
      <c r="GIJ353" s="2"/>
      <c r="GIK353" s="2"/>
      <c r="GIL353" s="2"/>
      <c r="GIM353" s="2"/>
      <c r="GIN353" s="2"/>
      <c r="GIO353" s="2"/>
      <c r="GIP353" s="2"/>
      <c r="GIQ353" s="2"/>
      <c r="GIR353" s="2"/>
      <c r="GIS353" s="2"/>
      <c r="GIT353" s="2"/>
      <c r="GIU353" s="2"/>
      <c r="GIV353" s="2"/>
      <c r="GIW353" s="2"/>
      <c r="GIX353" s="2"/>
      <c r="GIY353" s="2"/>
      <c r="GIZ353" s="2"/>
      <c r="GJA353" s="2"/>
      <c r="GJB353" s="2"/>
      <c r="GJC353" s="2"/>
      <c r="GJD353" s="2"/>
      <c r="GJE353" s="2"/>
      <c r="GJF353" s="2"/>
      <c r="GJG353" s="2"/>
      <c r="GJH353" s="2"/>
      <c r="GJI353" s="2"/>
      <c r="GJJ353" s="2"/>
      <c r="GJK353" s="2"/>
      <c r="GJL353" s="2"/>
      <c r="GJM353" s="2"/>
      <c r="GJN353" s="2"/>
      <c r="GJO353" s="2"/>
      <c r="GJP353" s="2"/>
      <c r="GJQ353" s="2"/>
      <c r="GJR353" s="2"/>
      <c r="GJS353" s="2"/>
      <c r="GJT353" s="2"/>
      <c r="GJU353" s="2"/>
      <c r="GJV353" s="2"/>
      <c r="GJW353" s="2"/>
      <c r="GJX353" s="2"/>
      <c r="GJY353" s="2"/>
      <c r="GJZ353" s="2"/>
      <c r="GKA353" s="2"/>
      <c r="GKB353" s="2"/>
      <c r="GKC353" s="2"/>
      <c r="GKD353" s="2"/>
      <c r="GKE353" s="2"/>
      <c r="GKF353" s="2"/>
      <c r="GKG353" s="2"/>
      <c r="GKH353" s="2"/>
      <c r="GKI353" s="2"/>
      <c r="GKJ353" s="2"/>
      <c r="GKK353" s="2"/>
      <c r="GKL353" s="2"/>
      <c r="GKM353" s="2"/>
      <c r="GKN353" s="2"/>
      <c r="GKO353" s="2"/>
      <c r="GKP353" s="2"/>
      <c r="GKQ353" s="2"/>
      <c r="GKR353" s="2"/>
      <c r="GKS353" s="2"/>
      <c r="GKT353" s="2"/>
      <c r="GKU353" s="2"/>
      <c r="GKV353" s="2"/>
      <c r="GKW353" s="2"/>
      <c r="GKX353" s="2"/>
      <c r="GKY353" s="2"/>
      <c r="GKZ353" s="2"/>
      <c r="GLA353" s="2"/>
      <c r="GLB353" s="2"/>
      <c r="GLC353" s="2"/>
      <c r="GLD353" s="2"/>
      <c r="GLE353" s="2"/>
      <c r="GLF353" s="2"/>
      <c r="GLG353" s="2"/>
      <c r="GLH353" s="2"/>
      <c r="GLI353" s="2"/>
      <c r="GLJ353" s="2"/>
      <c r="GLK353" s="2"/>
      <c r="GLL353" s="2"/>
      <c r="GLM353" s="2"/>
      <c r="GLN353" s="2"/>
      <c r="GLO353" s="2"/>
      <c r="GLP353" s="2"/>
      <c r="GLQ353" s="2"/>
      <c r="GLR353" s="2"/>
      <c r="GLS353" s="2"/>
      <c r="GLT353" s="2"/>
      <c r="GLU353" s="2"/>
      <c r="GLV353" s="2"/>
      <c r="GLW353" s="2"/>
      <c r="GLX353" s="2"/>
      <c r="GLY353" s="2"/>
      <c r="GLZ353" s="2"/>
      <c r="GMA353" s="2"/>
      <c r="GMB353" s="2"/>
      <c r="GMC353" s="2"/>
      <c r="GMD353" s="2"/>
      <c r="GME353" s="2"/>
      <c r="GMF353" s="2"/>
      <c r="GMG353" s="2"/>
      <c r="GMH353" s="2"/>
      <c r="GMI353" s="2"/>
      <c r="GMJ353" s="2"/>
      <c r="GMK353" s="2"/>
      <c r="GML353" s="2"/>
      <c r="GMM353" s="2"/>
      <c r="GMN353" s="2"/>
      <c r="GMO353" s="2"/>
      <c r="GMP353" s="2"/>
      <c r="GMQ353" s="2"/>
      <c r="GMR353" s="2"/>
      <c r="GMS353" s="2"/>
      <c r="GMT353" s="2"/>
      <c r="GMU353" s="2"/>
      <c r="GMV353" s="2"/>
      <c r="GMW353" s="2"/>
      <c r="GMX353" s="2"/>
      <c r="GMY353" s="2"/>
      <c r="GMZ353" s="2"/>
      <c r="GNA353" s="2"/>
      <c r="GNB353" s="2"/>
      <c r="GNC353" s="2"/>
      <c r="GND353" s="2"/>
      <c r="GNE353" s="2"/>
      <c r="GNF353" s="2"/>
      <c r="GNG353" s="2"/>
      <c r="GNH353" s="2"/>
      <c r="GNI353" s="2"/>
      <c r="GNJ353" s="2"/>
      <c r="GNK353" s="2"/>
      <c r="GNL353" s="2"/>
      <c r="GNM353" s="2"/>
      <c r="GNN353" s="2"/>
      <c r="GNO353" s="2"/>
      <c r="GNP353" s="2"/>
      <c r="GNQ353" s="2"/>
      <c r="GNR353" s="2"/>
      <c r="GNS353" s="2"/>
      <c r="GNT353" s="2"/>
      <c r="GNU353" s="2"/>
      <c r="GNV353" s="2"/>
      <c r="GNW353" s="2"/>
      <c r="GNX353" s="2"/>
      <c r="GNY353" s="2"/>
      <c r="GNZ353" s="2"/>
      <c r="GOA353" s="2"/>
      <c r="GOB353" s="2"/>
      <c r="GOC353" s="2"/>
      <c r="GOD353" s="2"/>
      <c r="GOE353" s="2"/>
      <c r="GOF353" s="2"/>
      <c r="GOG353" s="2"/>
      <c r="GOH353" s="2"/>
      <c r="GOI353" s="2"/>
      <c r="GOJ353" s="2"/>
      <c r="GOK353" s="2"/>
      <c r="GOL353" s="2"/>
      <c r="GOM353" s="2"/>
      <c r="GON353" s="2"/>
      <c r="GOO353" s="2"/>
      <c r="GOP353" s="2"/>
      <c r="GOQ353" s="2"/>
      <c r="GOR353" s="2"/>
      <c r="GOS353" s="2"/>
      <c r="GOT353" s="2"/>
      <c r="GOU353" s="2"/>
      <c r="GOV353" s="2"/>
      <c r="GOW353" s="2"/>
      <c r="GOX353" s="2"/>
      <c r="GOY353" s="2"/>
      <c r="GOZ353" s="2"/>
      <c r="GPA353" s="2"/>
      <c r="GPB353" s="2"/>
      <c r="GPC353" s="2"/>
      <c r="GPD353" s="2"/>
      <c r="GPE353" s="2"/>
      <c r="GPF353" s="2"/>
      <c r="GPG353" s="2"/>
      <c r="GPH353" s="2"/>
      <c r="GPI353" s="2"/>
      <c r="GPJ353" s="2"/>
      <c r="GPK353" s="2"/>
      <c r="GPL353" s="2"/>
      <c r="GPM353" s="2"/>
      <c r="GPN353" s="2"/>
      <c r="GPO353" s="2"/>
      <c r="GPP353" s="2"/>
      <c r="GPQ353" s="2"/>
      <c r="GPR353" s="2"/>
      <c r="GPS353" s="2"/>
      <c r="GPT353" s="2"/>
      <c r="GPU353" s="2"/>
      <c r="GPV353" s="2"/>
      <c r="GPW353" s="2"/>
      <c r="GPX353" s="2"/>
      <c r="GPY353" s="2"/>
      <c r="GPZ353" s="2"/>
      <c r="GQA353" s="2"/>
      <c r="GQB353" s="2"/>
      <c r="GQC353" s="2"/>
      <c r="GQD353" s="2"/>
      <c r="GQE353" s="2"/>
      <c r="GQF353" s="2"/>
      <c r="GQG353" s="2"/>
      <c r="GQH353" s="2"/>
      <c r="GQI353" s="2"/>
      <c r="GQJ353" s="2"/>
      <c r="GQK353" s="2"/>
      <c r="GQL353" s="2"/>
      <c r="GQM353" s="2"/>
      <c r="GQN353" s="2"/>
      <c r="GQO353" s="2"/>
      <c r="GQP353" s="2"/>
      <c r="GQQ353" s="2"/>
      <c r="GQR353" s="2"/>
      <c r="GQS353" s="2"/>
      <c r="GQT353" s="2"/>
      <c r="GQU353" s="2"/>
      <c r="GQV353" s="2"/>
      <c r="GQW353" s="2"/>
      <c r="GQX353" s="2"/>
      <c r="GQY353" s="2"/>
      <c r="GQZ353" s="2"/>
      <c r="GRA353" s="2"/>
      <c r="GRB353" s="2"/>
      <c r="GRC353" s="2"/>
      <c r="GRD353" s="2"/>
      <c r="GRE353" s="2"/>
      <c r="GRF353" s="2"/>
      <c r="GRG353" s="2"/>
      <c r="GRH353" s="2"/>
      <c r="GRI353" s="2"/>
      <c r="GRJ353" s="2"/>
      <c r="GRK353" s="2"/>
      <c r="GRL353" s="2"/>
      <c r="GRM353" s="2"/>
      <c r="GRN353" s="2"/>
      <c r="GRO353" s="2"/>
      <c r="GRP353" s="2"/>
      <c r="GRQ353" s="2"/>
      <c r="GRR353" s="2"/>
      <c r="GRS353" s="2"/>
      <c r="GRT353" s="2"/>
      <c r="GRU353" s="2"/>
      <c r="GRV353" s="2"/>
      <c r="GRW353" s="2"/>
      <c r="GRX353" s="2"/>
      <c r="GRY353" s="2"/>
      <c r="GRZ353" s="2"/>
      <c r="GSA353" s="2"/>
      <c r="GSB353" s="2"/>
      <c r="GSC353" s="2"/>
      <c r="GSD353" s="2"/>
      <c r="GSE353" s="2"/>
      <c r="GSF353" s="2"/>
      <c r="GSG353" s="2"/>
      <c r="GSH353" s="2"/>
      <c r="GSI353" s="2"/>
      <c r="GSJ353" s="2"/>
      <c r="GSK353" s="2"/>
      <c r="GSL353" s="2"/>
      <c r="GSM353" s="2"/>
      <c r="GSN353" s="2"/>
      <c r="GSO353" s="2"/>
      <c r="GSP353" s="2"/>
      <c r="GSQ353" s="2"/>
      <c r="GSR353" s="2"/>
      <c r="GSS353" s="2"/>
      <c r="GST353" s="2"/>
      <c r="GSU353" s="2"/>
      <c r="GSV353" s="2"/>
      <c r="GSW353" s="2"/>
      <c r="GSX353" s="2"/>
      <c r="GSY353" s="2"/>
      <c r="GSZ353" s="2"/>
      <c r="GTA353" s="2"/>
      <c r="GTB353" s="2"/>
      <c r="GTC353" s="2"/>
      <c r="GTD353" s="2"/>
      <c r="GTE353" s="2"/>
      <c r="GTF353" s="2"/>
      <c r="GTG353" s="2"/>
      <c r="GTH353" s="2"/>
      <c r="GTI353" s="2"/>
      <c r="GTJ353" s="2"/>
      <c r="GTK353" s="2"/>
      <c r="GTL353" s="2"/>
      <c r="GTM353" s="2"/>
      <c r="GTN353" s="2"/>
      <c r="GTO353" s="2"/>
      <c r="GTP353" s="2"/>
      <c r="GTQ353" s="2"/>
      <c r="GTR353" s="2"/>
      <c r="GTS353" s="2"/>
      <c r="GTT353" s="2"/>
      <c r="GTU353" s="2"/>
      <c r="GTV353" s="2"/>
      <c r="GTW353" s="2"/>
      <c r="GTX353" s="2"/>
      <c r="GTY353" s="2"/>
      <c r="GTZ353" s="2"/>
      <c r="GUA353" s="2"/>
      <c r="GUB353" s="2"/>
      <c r="GUC353" s="2"/>
      <c r="GUD353" s="2"/>
      <c r="GUE353" s="2"/>
      <c r="GUF353" s="2"/>
      <c r="GUG353" s="2"/>
      <c r="GUH353" s="2"/>
      <c r="GUI353" s="2"/>
      <c r="GUJ353" s="2"/>
      <c r="GUK353" s="2"/>
      <c r="GUL353" s="2"/>
      <c r="GUM353" s="2"/>
      <c r="GUN353" s="2"/>
      <c r="GUO353" s="2"/>
      <c r="GUP353" s="2"/>
      <c r="GUQ353" s="2"/>
      <c r="GUR353" s="2"/>
      <c r="GUS353" s="2"/>
      <c r="GUT353" s="2"/>
      <c r="GUU353" s="2"/>
      <c r="GUV353" s="2"/>
      <c r="GUW353" s="2"/>
      <c r="GUX353" s="2"/>
      <c r="GUY353" s="2"/>
      <c r="GUZ353" s="2"/>
      <c r="GVA353" s="2"/>
      <c r="GVB353" s="2"/>
      <c r="GVC353" s="2"/>
      <c r="GVD353" s="2"/>
      <c r="GVE353" s="2"/>
      <c r="GVF353" s="2"/>
      <c r="GVG353" s="2"/>
      <c r="GVH353" s="2"/>
      <c r="GVI353" s="2"/>
      <c r="GVJ353" s="2"/>
      <c r="GVK353" s="2"/>
      <c r="GVL353" s="2"/>
      <c r="GVM353" s="2"/>
      <c r="GVN353" s="2"/>
      <c r="GVO353" s="2"/>
      <c r="GVP353" s="2"/>
      <c r="GVQ353" s="2"/>
      <c r="GVR353" s="2"/>
      <c r="GVS353" s="2"/>
      <c r="GVT353" s="2"/>
      <c r="GVU353" s="2"/>
      <c r="GVV353" s="2"/>
      <c r="GVW353" s="2"/>
      <c r="GVX353" s="2"/>
      <c r="GVY353" s="2"/>
      <c r="GVZ353" s="2"/>
      <c r="GWA353" s="2"/>
      <c r="GWB353" s="2"/>
      <c r="GWC353" s="2"/>
      <c r="GWD353" s="2"/>
      <c r="GWE353" s="2"/>
      <c r="GWF353" s="2"/>
      <c r="GWG353" s="2"/>
      <c r="GWH353" s="2"/>
      <c r="GWI353" s="2"/>
      <c r="GWJ353" s="2"/>
      <c r="GWK353" s="2"/>
      <c r="GWL353" s="2"/>
      <c r="GWM353" s="2"/>
      <c r="GWN353" s="2"/>
      <c r="GWO353" s="2"/>
      <c r="GWP353" s="2"/>
      <c r="GWQ353" s="2"/>
      <c r="GWR353" s="2"/>
      <c r="GWS353" s="2"/>
      <c r="GWT353" s="2"/>
      <c r="GWU353" s="2"/>
      <c r="GWV353" s="2"/>
      <c r="GWW353" s="2"/>
      <c r="GWX353" s="2"/>
      <c r="GWY353" s="2"/>
      <c r="GWZ353" s="2"/>
      <c r="GXA353" s="2"/>
      <c r="GXB353" s="2"/>
      <c r="GXC353" s="2"/>
      <c r="GXD353" s="2"/>
      <c r="GXE353" s="2"/>
      <c r="GXF353" s="2"/>
      <c r="GXG353" s="2"/>
      <c r="GXH353" s="2"/>
      <c r="GXI353" s="2"/>
      <c r="GXJ353" s="2"/>
      <c r="GXK353" s="2"/>
      <c r="GXL353" s="2"/>
      <c r="GXM353" s="2"/>
      <c r="GXN353" s="2"/>
      <c r="GXO353" s="2"/>
      <c r="GXP353" s="2"/>
      <c r="GXQ353" s="2"/>
      <c r="GXR353" s="2"/>
      <c r="GXS353" s="2"/>
      <c r="GXT353" s="2"/>
      <c r="GXU353" s="2"/>
      <c r="GXV353" s="2"/>
      <c r="GXW353" s="2"/>
      <c r="GXX353" s="2"/>
      <c r="GXY353" s="2"/>
      <c r="GXZ353" s="2"/>
      <c r="GYA353" s="2"/>
      <c r="GYB353" s="2"/>
      <c r="GYC353" s="2"/>
      <c r="GYD353" s="2"/>
      <c r="GYE353" s="2"/>
      <c r="GYF353" s="2"/>
      <c r="GYG353" s="2"/>
      <c r="GYH353" s="2"/>
      <c r="GYI353" s="2"/>
      <c r="GYJ353" s="2"/>
      <c r="GYK353" s="2"/>
      <c r="GYL353" s="2"/>
      <c r="GYM353" s="2"/>
      <c r="GYN353" s="2"/>
      <c r="GYO353" s="2"/>
      <c r="GYP353" s="2"/>
      <c r="GYQ353" s="2"/>
      <c r="GYR353" s="2"/>
      <c r="GYS353" s="2"/>
      <c r="GYT353" s="2"/>
      <c r="GYU353" s="2"/>
      <c r="GYV353" s="2"/>
      <c r="GYW353" s="2"/>
      <c r="GYX353" s="2"/>
      <c r="GYY353" s="2"/>
      <c r="GYZ353" s="2"/>
      <c r="GZA353" s="2"/>
      <c r="GZB353" s="2"/>
      <c r="GZC353" s="2"/>
      <c r="GZD353" s="2"/>
      <c r="GZE353" s="2"/>
      <c r="GZF353" s="2"/>
      <c r="GZG353" s="2"/>
      <c r="GZH353" s="2"/>
      <c r="GZI353" s="2"/>
      <c r="GZJ353" s="2"/>
      <c r="GZK353" s="2"/>
      <c r="GZL353" s="2"/>
      <c r="GZM353" s="2"/>
      <c r="GZN353" s="2"/>
      <c r="GZO353" s="2"/>
      <c r="GZP353" s="2"/>
      <c r="GZQ353" s="2"/>
      <c r="GZR353" s="2"/>
      <c r="GZS353" s="2"/>
      <c r="GZT353" s="2"/>
      <c r="GZU353" s="2"/>
      <c r="GZV353" s="2"/>
      <c r="GZW353" s="2"/>
      <c r="GZX353" s="2"/>
      <c r="GZY353" s="2"/>
      <c r="GZZ353" s="2"/>
      <c r="HAA353" s="2"/>
      <c r="HAB353" s="2"/>
      <c r="HAC353" s="2"/>
      <c r="HAD353" s="2"/>
      <c r="HAE353" s="2"/>
      <c r="HAF353" s="2"/>
      <c r="HAG353" s="2"/>
      <c r="HAH353" s="2"/>
      <c r="HAI353" s="2"/>
      <c r="HAJ353" s="2"/>
      <c r="HAK353" s="2"/>
      <c r="HAL353" s="2"/>
      <c r="HAM353" s="2"/>
      <c r="HAN353" s="2"/>
      <c r="HAO353" s="2"/>
      <c r="HAP353" s="2"/>
      <c r="HAQ353" s="2"/>
      <c r="HAR353" s="2"/>
      <c r="HAS353" s="2"/>
      <c r="HAT353" s="2"/>
      <c r="HAU353" s="2"/>
      <c r="HAV353" s="2"/>
      <c r="HAW353" s="2"/>
      <c r="HAX353" s="2"/>
      <c r="HAY353" s="2"/>
      <c r="HAZ353" s="2"/>
      <c r="HBA353" s="2"/>
      <c r="HBB353" s="2"/>
      <c r="HBC353" s="2"/>
      <c r="HBD353" s="2"/>
      <c r="HBE353" s="2"/>
      <c r="HBF353" s="2"/>
      <c r="HBG353" s="2"/>
      <c r="HBH353" s="2"/>
      <c r="HBI353" s="2"/>
      <c r="HBJ353" s="2"/>
      <c r="HBK353" s="2"/>
      <c r="HBL353" s="2"/>
      <c r="HBM353" s="2"/>
      <c r="HBN353" s="2"/>
      <c r="HBO353" s="2"/>
      <c r="HBP353" s="2"/>
      <c r="HBQ353" s="2"/>
      <c r="HBR353" s="2"/>
      <c r="HBS353" s="2"/>
      <c r="HBT353" s="2"/>
      <c r="HBU353" s="2"/>
      <c r="HBV353" s="2"/>
      <c r="HBW353" s="2"/>
      <c r="HBX353" s="2"/>
      <c r="HBY353" s="2"/>
      <c r="HBZ353" s="2"/>
      <c r="HCA353" s="2"/>
      <c r="HCB353" s="2"/>
      <c r="HCC353" s="2"/>
      <c r="HCD353" s="2"/>
      <c r="HCE353" s="2"/>
      <c r="HCF353" s="2"/>
      <c r="HCG353" s="2"/>
      <c r="HCH353" s="2"/>
      <c r="HCI353" s="2"/>
      <c r="HCJ353" s="2"/>
      <c r="HCK353" s="2"/>
      <c r="HCL353" s="2"/>
      <c r="HCM353" s="2"/>
      <c r="HCN353" s="2"/>
      <c r="HCO353" s="2"/>
      <c r="HCP353" s="2"/>
      <c r="HCQ353" s="2"/>
      <c r="HCR353" s="2"/>
      <c r="HCS353" s="2"/>
      <c r="HCT353" s="2"/>
      <c r="HCU353" s="2"/>
      <c r="HCV353" s="2"/>
      <c r="HCW353" s="2"/>
      <c r="HCX353" s="2"/>
      <c r="HCY353" s="2"/>
      <c r="HCZ353" s="2"/>
      <c r="HDA353" s="2"/>
      <c r="HDB353" s="2"/>
      <c r="HDC353" s="2"/>
      <c r="HDD353" s="2"/>
      <c r="HDE353" s="2"/>
      <c r="HDF353" s="2"/>
      <c r="HDG353" s="2"/>
      <c r="HDH353" s="2"/>
      <c r="HDI353" s="2"/>
      <c r="HDJ353" s="2"/>
      <c r="HDK353" s="2"/>
      <c r="HDL353" s="2"/>
      <c r="HDM353" s="2"/>
      <c r="HDN353" s="2"/>
      <c r="HDO353" s="2"/>
      <c r="HDP353" s="2"/>
      <c r="HDQ353" s="2"/>
      <c r="HDR353" s="2"/>
      <c r="HDS353" s="2"/>
      <c r="HDT353" s="2"/>
      <c r="HDU353" s="2"/>
      <c r="HDV353" s="2"/>
      <c r="HDW353" s="2"/>
      <c r="HDX353" s="2"/>
      <c r="HDY353" s="2"/>
      <c r="HDZ353" s="2"/>
      <c r="HEA353" s="2"/>
      <c r="HEB353" s="2"/>
      <c r="HEC353" s="2"/>
      <c r="HED353" s="2"/>
      <c r="HEE353" s="2"/>
      <c r="HEF353" s="2"/>
      <c r="HEG353" s="2"/>
      <c r="HEH353" s="2"/>
      <c r="HEI353" s="2"/>
      <c r="HEJ353" s="2"/>
      <c r="HEK353" s="2"/>
      <c r="HEL353" s="2"/>
      <c r="HEM353" s="2"/>
      <c r="HEN353" s="2"/>
      <c r="HEO353" s="2"/>
      <c r="HEP353" s="2"/>
      <c r="HEQ353" s="2"/>
      <c r="HER353" s="2"/>
      <c r="HES353" s="2"/>
      <c r="HET353" s="2"/>
      <c r="HEU353" s="2"/>
      <c r="HEV353" s="2"/>
      <c r="HEW353" s="2"/>
      <c r="HEX353" s="2"/>
      <c r="HEY353" s="2"/>
      <c r="HEZ353" s="2"/>
      <c r="HFA353" s="2"/>
      <c r="HFB353" s="2"/>
      <c r="HFC353" s="2"/>
      <c r="HFD353" s="2"/>
      <c r="HFE353" s="2"/>
      <c r="HFF353" s="2"/>
      <c r="HFG353" s="2"/>
      <c r="HFH353" s="2"/>
      <c r="HFI353" s="2"/>
      <c r="HFJ353" s="2"/>
      <c r="HFK353" s="2"/>
      <c r="HFL353" s="2"/>
      <c r="HFM353" s="2"/>
      <c r="HFN353" s="2"/>
      <c r="HFO353" s="2"/>
      <c r="HFP353" s="2"/>
      <c r="HFQ353" s="2"/>
      <c r="HFR353" s="2"/>
      <c r="HFS353" s="2"/>
      <c r="HFT353" s="2"/>
      <c r="HFU353" s="2"/>
      <c r="HFV353" s="2"/>
      <c r="HFW353" s="2"/>
      <c r="HFX353" s="2"/>
      <c r="HFY353" s="2"/>
      <c r="HFZ353" s="2"/>
      <c r="HGA353" s="2"/>
      <c r="HGB353" s="2"/>
      <c r="HGC353" s="2"/>
      <c r="HGD353" s="2"/>
      <c r="HGE353" s="2"/>
      <c r="HGF353" s="2"/>
      <c r="HGG353" s="2"/>
      <c r="HGH353" s="2"/>
      <c r="HGI353" s="2"/>
      <c r="HGJ353" s="2"/>
      <c r="HGK353" s="2"/>
      <c r="HGL353" s="2"/>
      <c r="HGM353" s="2"/>
      <c r="HGN353" s="2"/>
      <c r="HGO353" s="2"/>
      <c r="HGP353" s="2"/>
      <c r="HGQ353" s="2"/>
      <c r="HGR353" s="2"/>
      <c r="HGS353" s="2"/>
      <c r="HGT353" s="2"/>
      <c r="HGU353" s="2"/>
      <c r="HGV353" s="2"/>
      <c r="HGW353" s="2"/>
      <c r="HGX353" s="2"/>
      <c r="HGY353" s="2"/>
      <c r="HGZ353" s="2"/>
      <c r="HHA353" s="2"/>
      <c r="HHB353" s="2"/>
      <c r="HHC353" s="2"/>
      <c r="HHD353" s="2"/>
      <c r="HHE353" s="2"/>
      <c r="HHF353" s="2"/>
      <c r="HHG353" s="2"/>
      <c r="HHH353" s="2"/>
      <c r="HHI353" s="2"/>
      <c r="HHJ353" s="2"/>
      <c r="HHK353" s="2"/>
      <c r="HHL353" s="2"/>
      <c r="HHM353" s="2"/>
      <c r="HHN353" s="2"/>
      <c r="HHO353" s="2"/>
      <c r="HHP353" s="2"/>
      <c r="HHQ353" s="2"/>
      <c r="HHR353" s="2"/>
      <c r="HHS353" s="2"/>
      <c r="HHT353" s="2"/>
      <c r="HHU353" s="2"/>
      <c r="HHV353" s="2"/>
      <c r="HHW353" s="2"/>
      <c r="HHX353" s="2"/>
      <c r="HHY353" s="2"/>
      <c r="HHZ353" s="2"/>
      <c r="HIA353" s="2"/>
      <c r="HIB353" s="2"/>
      <c r="HIC353" s="2"/>
      <c r="HID353" s="2"/>
      <c r="HIE353" s="2"/>
      <c r="HIF353" s="2"/>
      <c r="HIG353" s="2"/>
      <c r="HIH353" s="2"/>
      <c r="HII353" s="2"/>
      <c r="HIJ353" s="2"/>
      <c r="HIK353" s="2"/>
      <c r="HIL353" s="2"/>
      <c r="HIM353" s="2"/>
      <c r="HIN353" s="2"/>
      <c r="HIO353" s="2"/>
      <c r="HIP353" s="2"/>
      <c r="HIQ353" s="2"/>
      <c r="HIR353" s="2"/>
      <c r="HIS353" s="2"/>
      <c r="HIT353" s="2"/>
      <c r="HIU353" s="2"/>
      <c r="HIV353" s="2"/>
      <c r="HIW353" s="2"/>
      <c r="HIX353" s="2"/>
      <c r="HIY353" s="2"/>
      <c r="HIZ353" s="2"/>
      <c r="HJA353" s="2"/>
      <c r="HJB353" s="2"/>
      <c r="HJC353" s="2"/>
      <c r="HJD353" s="2"/>
      <c r="HJE353" s="2"/>
      <c r="HJF353" s="2"/>
      <c r="HJG353" s="2"/>
      <c r="HJH353" s="2"/>
      <c r="HJI353" s="2"/>
      <c r="HJJ353" s="2"/>
      <c r="HJK353" s="2"/>
      <c r="HJL353" s="2"/>
      <c r="HJM353" s="2"/>
      <c r="HJN353" s="2"/>
      <c r="HJO353" s="2"/>
      <c r="HJP353" s="2"/>
      <c r="HJQ353" s="2"/>
      <c r="HJR353" s="2"/>
      <c r="HJS353" s="2"/>
      <c r="HJT353" s="2"/>
      <c r="HJU353" s="2"/>
      <c r="HJV353" s="2"/>
      <c r="HJW353" s="2"/>
      <c r="HJX353" s="2"/>
      <c r="HJY353" s="2"/>
      <c r="HJZ353" s="2"/>
      <c r="HKA353" s="2"/>
      <c r="HKB353" s="2"/>
      <c r="HKC353" s="2"/>
      <c r="HKD353" s="2"/>
      <c r="HKE353" s="2"/>
      <c r="HKF353" s="2"/>
      <c r="HKG353" s="2"/>
      <c r="HKH353" s="2"/>
      <c r="HKI353" s="2"/>
      <c r="HKJ353" s="2"/>
      <c r="HKK353" s="2"/>
      <c r="HKL353" s="2"/>
      <c r="HKM353" s="2"/>
      <c r="HKN353" s="2"/>
      <c r="HKO353" s="2"/>
      <c r="HKP353" s="2"/>
      <c r="HKQ353" s="2"/>
      <c r="HKR353" s="2"/>
      <c r="HKS353" s="2"/>
      <c r="HKT353" s="2"/>
      <c r="HKU353" s="2"/>
      <c r="HKV353" s="2"/>
      <c r="HKW353" s="2"/>
      <c r="HKX353" s="2"/>
      <c r="HKY353" s="2"/>
      <c r="HKZ353" s="2"/>
      <c r="HLA353" s="2"/>
      <c r="HLB353" s="2"/>
      <c r="HLC353" s="2"/>
      <c r="HLD353" s="2"/>
      <c r="HLE353" s="2"/>
      <c r="HLF353" s="2"/>
      <c r="HLG353" s="2"/>
      <c r="HLH353" s="2"/>
      <c r="HLI353" s="2"/>
      <c r="HLJ353" s="2"/>
      <c r="HLK353" s="2"/>
      <c r="HLL353" s="2"/>
      <c r="HLM353" s="2"/>
      <c r="HLN353" s="2"/>
      <c r="HLO353" s="2"/>
      <c r="HLP353" s="2"/>
      <c r="HLQ353" s="2"/>
      <c r="HLR353" s="2"/>
      <c r="HLS353" s="2"/>
      <c r="HLT353" s="2"/>
      <c r="HLU353" s="2"/>
      <c r="HLV353" s="2"/>
      <c r="HLW353" s="2"/>
      <c r="HLX353" s="2"/>
      <c r="HLY353" s="2"/>
      <c r="HLZ353" s="2"/>
      <c r="HMA353" s="2"/>
      <c r="HMB353" s="2"/>
      <c r="HMC353" s="2"/>
      <c r="HMD353" s="2"/>
      <c r="HME353" s="2"/>
      <c r="HMF353" s="2"/>
      <c r="HMG353" s="2"/>
      <c r="HMH353" s="2"/>
      <c r="HMI353" s="2"/>
      <c r="HMJ353" s="2"/>
      <c r="HMK353" s="2"/>
      <c r="HML353" s="2"/>
      <c r="HMM353" s="2"/>
      <c r="HMN353" s="2"/>
      <c r="HMO353" s="2"/>
      <c r="HMP353" s="2"/>
      <c r="HMQ353" s="2"/>
      <c r="HMR353" s="2"/>
      <c r="HMS353" s="2"/>
      <c r="HMT353" s="2"/>
      <c r="HMU353" s="2"/>
      <c r="HMV353" s="2"/>
      <c r="HMW353" s="2"/>
      <c r="HMX353" s="2"/>
      <c r="HMY353" s="2"/>
      <c r="HMZ353" s="2"/>
      <c r="HNA353" s="2"/>
      <c r="HNB353" s="2"/>
      <c r="HNC353" s="2"/>
      <c r="HND353" s="2"/>
      <c r="HNE353" s="2"/>
      <c r="HNF353" s="2"/>
      <c r="HNG353" s="2"/>
      <c r="HNH353" s="2"/>
      <c r="HNI353" s="2"/>
      <c r="HNJ353" s="2"/>
      <c r="HNK353" s="2"/>
      <c r="HNL353" s="2"/>
      <c r="HNM353" s="2"/>
      <c r="HNN353" s="2"/>
      <c r="HNO353" s="2"/>
      <c r="HNP353" s="2"/>
      <c r="HNQ353" s="2"/>
      <c r="HNR353" s="2"/>
      <c r="HNS353" s="2"/>
      <c r="HNT353" s="2"/>
      <c r="HNU353" s="2"/>
      <c r="HNV353" s="2"/>
      <c r="HNW353" s="2"/>
      <c r="HNX353" s="2"/>
      <c r="HNY353" s="2"/>
      <c r="HNZ353" s="2"/>
      <c r="HOA353" s="2"/>
      <c r="HOB353" s="2"/>
      <c r="HOC353" s="2"/>
      <c r="HOD353" s="2"/>
      <c r="HOE353" s="2"/>
      <c r="HOF353" s="2"/>
      <c r="HOG353" s="2"/>
      <c r="HOH353" s="2"/>
      <c r="HOI353" s="2"/>
      <c r="HOJ353" s="2"/>
      <c r="HOK353" s="2"/>
      <c r="HOL353" s="2"/>
      <c r="HOM353" s="2"/>
      <c r="HON353" s="2"/>
      <c r="HOO353" s="2"/>
      <c r="HOP353" s="2"/>
      <c r="HOQ353" s="2"/>
      <c r="HOR353" s="2"/>
      <c r="HOS353" s="2"/>
      <c r="HOT353" s="2"/>
      <c r="HOU353" s="2"/>
      <c r="HOV353" s="2"/>
      <c r="HOW353" s="2"/>
      <c r="HOX353" s="2"/>
      <c r="HOY353" s="2"/>
      <c r="HOZ353" s="2"/>
      <c r="HPA353" s="2"/>
      <c r="HPB353" s="2"/>
      <c r="HPC353" s="2"/>
      <c r="HPD353" s="2"/>
      <c r="HPE353" s="2"/>
      <c r="HPF353" s="2"/>
      <c r="HPG353" s="2"/>
      <c r="HPH353" s="2"/>
      <c r="HPI353" s="2"/>
      <c r="HPJ353" s="2"/>
      <c r="HPK353" s="2"/>
      <c r="HPL353" s="2"/>
      <c r="HPM353" s="2"/>
      <c r="HPN353" s="2"/>
      <c r="HPO353" s="2"/>
      <c r="HPP353" s="2"/>
      <c r="HPQ353" s="2"/>
      <c r="HPR353" s="2"/>
      <c r="HPS353" s="2"/>
      <c r="HPT353" s="2"/>
      <c r="HPU353" s="2"/>
      <c r="HPV353" s="2"/>
      <c r="HPW353" s="2"/>
      <c r="HPX353" s="2"/>
      <c r="HPY353" s="2"/>
      <c r="HPZ353" s="2"/>
      <c r="HQA353" s="2"/>
      <c r="HQB353" s="2"/>
      <c r="HQC353" s="2"/>
      <c r="HQD353" s="2"/>
      <c r="HQE353" s="2"/>
      <c r="HQF353" s="2"/>
      <c r="HQG353" s="2"/>
      <c r="HQH353" s="2"/>
      <c r="HQI353" s="2"/>
      <c r="HQJ353" s="2"/>
      <c r="HQK353" s="2"/>
      <c r="HQL353" s="2"/>
      <c r="HQM353" s="2"/>
      <c r="HQN353" s="2"/>
      <c r="HQO353" s="2"/>
      <c r="HQP353" s="2"/>
      <c r="HQQ353" s="2"/>
      <c r="HQR353" s="2"/>
      <c r="HQS353" s="2"/>
      <c r="HQT353" s="2"/>
      <c r="HQU353" s="2"/>
      <c r="HQV353" s="2"/>
      <c r="HQW353" s="2"/>
      <c r="HQX353" s="2"/>
      <c r="HQY353" s="2"/>
      <c r="HQZ353" s="2"/>
      <c r="HRA353" s="2"/>
      <c r="HRB353" s="2"/>
      <c r="HRC353" s="2"/>
      <c r="HRD353" s="2"/>
      <c r="HRE353" s="2"/>
      <c r="HRF353" s="2"/>
      <c r="HRG353" s="2"/>
      <c r="HRH353" s="2"/>
      <c r="HRI353" s="2"/>
      <c r="HRJ353" s="2"/>
      <c r="HRK353" s="2"/>
      <c r="HRL353" s="2"/>
      <c r="HRM353" s="2"/>
      <c r="HRN353" s="2"/>
      <c r="HRO353" s="2"/>
      <c r="HRP353" s="2"/>
      <c r="HRQ353" s="2"/>
      <c r="HRR353" s="2"/>
      <c r="HRS353" s="2"/>
      <c r="HRT353" s="2"/>
      <c r="HRU353" s="2"/>
      <c r="HRV353" s="2"/>
      <c r="HRW353" s="2"/>
      <c r="HRX353" s="2"/>
      <c r="HRY353" s="2"/>
      <c r="HRZ353" s="2"/>
      <c r="HSA353" s="2"/>
      <c r="HSB353" s="2"/>
      <c r="HSC353" s="2"/>
      <c r="HSD353" s="2"/>
      <c r="HSE353" s="2"/>
      <c r="HSF353" s="2"/>
      <c r="HSG353" s="2"/>
      <c r="HSH353" s="2"/>
      <c r="HSI353" s="2"/>
      <c r="HSJ353" s="2"/>
      <c r="HSK353" s="2"/>
      <c r="HSL353" s="2"/>
      <c r="HSM353" s="2"/>
      <c r="HSN353" s="2"/>
      <c r="HSO353" s="2"/>
      <c r="HSP353" s="2"/>
      <c r="HSQ353" s="2"/>
      <c r="HSR353" s="2"/>
      <c r="HSS353" s="2"/>
      <c r="HST353" s="2"/>
      <c r="HSU353" s="2"/>
      <c r="HSV353" s="2"/>
      <c r="HSW353" s="2"/>
      <c r="HSX353" s="2"/>
      <c r="HSY353" s="2"/>
      <c r="HSZ353" s="2"/>
      <c r="HTA353" s="2"/>
      <c r="HTB353" s="2"/>
      <c r="HTC353" s="2"/>
      <c r="HTD353" s="2"/>
      <c r="HTE353" s="2"/>
      <c r="HTF353" s="2"/>
      <c r="HTG353" s="2"/>
      <c r="HTH353" s="2"/>
      <c r="HTI353" s="2"/>
      <c r="HTJ353" s="2"/>
      <c r="HTK353" s="2"/>
      <c r="HTL353" s="2"/>
      <c r="HTM353" s="2"/>
      <c r="HTN353" s="2"/>
      <c r="HTO353" s="2"/>
      <c r="HTP353" s="2"/>
      <c r="HTQ353" s="2"/>
      <c r="HTR353" s="2"/>
      <c r="HTS353" s="2"/>
      <c r="HTT353" s="2"/>
      <c r="HTU353" s="2"/>
      <c r="HTV353" s="2"/>
      <c r="HTW353" s="2"/>
      <c r="HTX353" s="2"/>
      <c r="HTY353" s="2"/>
      <c r="HTZ353" s="2"/>
      <c r="HUA353" s="2"/>
      <c r="HUB353" s="2"/>
      <c r="HUC353" s="2"/>
      <c r="HUD353" s="2"/>
      <c r="HUE353" s="2"/>
      <c r="HUF353" s="2"/>
      <c r="HUG353" s="2"/>
      <c r="HUH353" s="2"/>
      <c r="HUI353" s="2"/>
      <c r="HUJ353" s="2"/>
      <c r="HUK353" s="2"/>
      <c r="HUL353" s="2"/>
      <c r="HUM353" s="2"/>
      <c r="HUN353" s="2"/>
      <c r="HUO353" s="2"/>
      <c r="HUP353" s="2"/>
      <c r="HUQ353" s="2"/>
      <c r="HUR353" s="2"/>
      <c r="HUS353" s="2"/>
      <c r="HUT353" s="2"/>
      <c r="HUU353" s="2"/>
      <c r="HUV353" s="2"/>
      <c r="HUW353" s="2"/>
      <c r="HUX353" s="2"/>
      <c r="HUY353" s="2"/>
      <c r="HUZ353" s="2"/>
      <c r="HVA353" s="2"/>
      <c r="HVB353" s="2"/>
      <c r="HVC353" s="2"/>
      <c r="HVD353" s="2"/>
      <c r="HVE353" s="2"/>
      <c r="HVF353" s="2"/>
      <c r="HVG353" s="2"/>
      <c r="HVH353" s="2"/>
      <c r="HVI353" s="2"/>
      <c r="HVJ353" s="2"/>
      <c r="HVK353" s="2"/>
      <c r="HVL353" s="2"/>
      <c r="HVM353" s="2"/>
      <c r="HVN353" s="2"/>
      <c r="HVO353" s="2"/>
      <c r="HVP353" s="2"/>
      <c r="HVQ353" s="2"/>
      <c r="HVR353" s="2"/>
      <c r="HVS353" s="2"/>
      <c r="HVT353" s="2"/>
      <c r="HVU353" s="2"/>
      <c r="HVV353" s="2"/>
      <c r="HVW353" s="2"/>
      <c r="HVX353" s="2"/>
      <c r="HVY353" s="2"/>
      <c r="HVZ353" s="2"/>
      <c r="HWA353" s="2"/>
      <c r="HWB353" s="2"/>
      <c r="HWC353" s="2"/>
      <c r="HWD353" s="2"/>
      <c r="HWE353" s="2"/>
      <c r="HWF353" s="2"/>
      <c r="HWG353" s="2"/>
      <c r="HWH353" s="2"/>
      <c r="HWI353" s="2"/>
      <c r="HWJ353" s="2"/>
      <c r="HWK353" s="2"/>
      <c r="HWL353" s="2"/>
      <c r="HWM353" s="2"/>
      <c r="HWN353" s="2"/>
      <c r="HWO353" s="2"/>
      <c r="HWP353" s="2"/>
      <c r="HWQ353" s="2"/>
      <c r="HWR353" s="2"/>
      <c r="HWS353" s="2"/>
      <c r="HWT353" s="2"/>
      <c r="HWU353" s="2"/>
      <c r="HWV353" s="2"/>
      <c r="HWW353" s="2"/>
      <c r="HWX353" s="2"/>
      <c r="HWY353" s="2"/>
      <c r="HWZ353" s="2"/>
      <c r="HXA353" s="2"/>
      <c r="HXB353" s="2"/>
      <c r="HXC353" s="2"/>
      <c r="HXD353" s="2"/>
      <c r="HXE353" s="2"/>
      <c r="HXF353" s="2"/>
      <c r="HXG353" s="2"/>
      <c r="HXH353" s="2"/>
      <c r="HXI353" s="2"/>
      <c r="HXJ353" s="2"/>
      <c r="HXK353" s="2"/>
      <c r="HXL353" s="2"/>
      <c r="HXM353" s="2"/>
      <c r="HXN353" s="2"/>
      <c r="HXO353" s="2"/>
      <c r="HXP353" s="2"/>
      <c r="HXQ353" s="2"/>
      <c r="HXR353" s="2"/>
      <c r="HXS353" s="2"/>
      <c r="HXT353" s="2"/>
      <c r="HXU353" s="2"/>
      <c r="HXV353" s="2"/>
      <c r="HXW353" s="2"/>
      <c r="HXX353" s="2"/>
      <c r="HXY353" s="2"/>
      <c r="HXZ353" s="2"/>
      <c r="HYA353" s="2"/>
      <c r="HYB353" s="2"/>
      <c r="HYC353" s="2"/>
      <c r="HYD353" s="2"/>
      <c r="HYE353" s="2"/>
      <c r="HYF353" s="2"/>
      <c r="HYG353" s="2"/>
      <c r="HYH353" s="2"/>
      <c r="HYI353" s="2"/>
      <c r="HYJ353" s="2"/>
      <c r="HYK353" s="2"/>
      <c r="HYL353" s="2"/>
      <c r="HYM353" s="2"/>
      <c r="HYN353" s="2"/>
      <c r="HYO353" s="2"/>
      <c r="HYP353" s="2"/>
      <c r="HYQ353" s="2"/>
      <c r="HYR353" s="2"/>
      <c r="HYS353" s="2"/>
      <c r="HYT353" s="2"/>
      <c r="HYU353" s="2"/>
      <c r="HYV353" s="2"/>
      <c r="HYW353" s="2"/>
      <c r="HYX353" s="2"/>
      <c r="HYY353" s="2"/>
      <c r="HYZ353" s="2"/>
      <c r="HZA353" s="2"/>
      <c r="HZB353" s="2"/>
      <c r="HZC353" s="2"/>
      <c r="HZD353" s="2"/>
      <c r="HZE353" s="2"/>
      <c r="HZF353" s="2"/>
      <c r="HZG353" s="2"/>
      <c r="HZH353" s="2"/>
      <c r="HZI353" s="2"/>
      <c r="HZJ353" s="2"/>
      <c r="HZK353" s="2"/>
      <c r="HZL353" s="2"/>
      <c r="HZM353" s="2"/>
      <c r="HZN353" s="2"/>
      <c r="HZO353" s="2"/>
      <c r="HZP353" s="2"/>
      <c r="HZQ353" s="2"/>
      <c r="HZR353" s="2"/>
      <c r="HZS353" s="2"/>
      <c r="HZT353" s="2"/>
      <c r="HZU353" s="2"/>
      <c r="HZV353" s="2"/>
      <c r="HZW353" s="2"/>
      <c r="HZX353" s="2"/>
      <c r="HZY353" s="2"/>
      <c r="HZZ353" s="2"/>
      <c r="IAA353" s="2"/>
      <c r="IAB353" s="2"/>
      <c r="IAC353" s="2"/>
      <c r="IAD353" s="2"/>
      <c r="IAE353" s="2"/>
      <c r="IAF353" s="2"/>
      <c r="IAG353" s="2"/>
      <c r="IAH353" s="2"/>
      <c r="IAI353" s="2"/>
      <c r="IAJ353" s="2"/>
      <c r="IAK353" s="2"/>
      <c r="IAL353" s="2"/>
      <c r="IAM353" s="2"/>
      <c r="IAN353" s="2"/>
      <c r="IAO353" s="2"/>
      <c r="IAP353" s="2"/>
      <c r="IAQ353" s="2"/>
      <c r="IAR353" s="2"/>
      <c r="IAS353" s="2"/>
      <c r="IAT353" s="2"/>
      <c r="IAU353" s="2"/>
      <c r="IAV353" s="2"/>
      <c r="IAW353" s="2"/>
      <c r="IAX353" s="2"/>
      <c r="IAY353" s="2"/>
      <c r="IAZ353" s="2"/>
      <c r="IBA353" s="2"/>
      <c r="IBB353" s="2"/>
      <c r="IBC353" s="2"/>
      <c r="IBD353" s="2"/>
      <c r="IBE353" s="2"/>
      <c r="IBF353" s="2"/>
      <c r="IBG353" s="2"/>
      <c r="IBH353" s="2"/>
      <c r="IBI353" s="2"/>
      <c r="IBJ353" s="2"/>
      <c r="IBK353" s="2"/>
      <c r="IBL353" s="2"/>
      <c r="IBM353" s="2"/>
      <c r="IBN353" s="2"/>
      <c r="IBO353" s="2"/>
      <c r="IBP353" s="2"/>
      <c r="IBQ353" s="2"/>
      <c r="IBR353" s="2"/>
      <c r="IBS353" s="2"/>
      <c r="IBT353" s="2"/>
      <c r="IBU353" s="2"/>
      <c r="IBV353" s="2"/>
      <c r="IBW353" s="2"/>
      <c r="IBX353" s="2"/>
      <c r="IBY353" s="2"/>
      <c r="IBZ353" s="2"/>
      <c r="ICA353" s="2"/>
      <c r="ICB353" s="2"/>
      <c r="ICC353" s="2"/>
      <c r="ICD353" s="2"/>
      <c r="ICE353" s="2"/>
      <c r="ICF353" s="2"/>
      <c r="ICG353" s="2"/>
      <c r="ICH353" s="2"/>
      <c r="ICI353" s="2"/>
      <c r="ICJ353" s="2"/>
      <c r="ICK353" s="2"/>
      <c r="ICL353" s="2"/>
      <c r="ICM353" s="2"/>
      <c r="ICN353" s="2"/>
      <c r="ICO353" s="2"/>
      <c r="ICP353" s="2"/>
      <c r="ICQ353" s="2"/>
      <c r="ICR353" s="2"/>
      <c r="ICS353" s="2"/>
      <c r="ICT353" s="2"/>
      <c r="ICU353" s="2"/>
      <c r="ICV353" s="2"/>
      <c r="ICW353" s="2"/>
      <c r="ICX353" s="2"/>
      <c r="ICY353" s="2"/>
      <c r="ICZ353" s="2"/>
      <c r="IDA353" s="2"/>
      <c r="IDB353" s="2"/>
      <c r="IDC353" s="2"/>
      <c r="IDD353" s="2"/>
      <c r="IDE353" s="2"/>
      <c r="IDF353" s="2"/>
      <c r="IDG353" s="2"/>
      <c r="IDH353" s="2"/>
      <c r="IDI353" s="2"/>
      <c r="IDJ353" s="2"/>
      <c r="IDK353" s="2"/>
      <c r="IDL353" s="2"/>
      <c r="IDM353" s="2"/>
      <c r="IDN353" s="2"/>
      <c r="IDO353" s="2"/>
      <c r="IDP353" s="2"/>
      <c r="IDQ353" s="2"/>
      <c r="IDR353" s="2"/>
      <c r="IDS353" s="2"/>
      <c r="IDT353" s="2"/>
      <c r="IDU353" s="2"/>
      <c r="IDV353" s="2"/>
      <c r="IDW353" s="2"/>
      <c r="IDX353" s="2"/>
      <c r="IDY353" s="2"/>
      <c r="IDZ353" s="2"/>
      <c r="IEA353" s="2"/>
      <c r="IEB353" s="2"/>
      <c r="IEC353" s="2"/>
      <c r="IED353" s="2"/>
      <c r="IEE353" s="2"/>
      <c r="IEF353" s="2"/>
      <c r="IEG353" s="2"/>
      <c r="IEH353" s="2"/>
      <c r="IEI353" s="2"/>
      <c r="IEJ353" s="2"/>
      <c r="IEK353" s="2"/>
      <c r="IEL353" s="2"/>
      <c r="IEM353" s="2"/>
      <c r="IEN353" s="2"/>
      <c r="IEO353" s="2"/>
      <c r="IEP353" s="2"/>
      <c r="IEQ353" s="2"/>
      <c r="IER353" s="2"/>
      <c r="IES353" s="2"/>
      <c r="IET353" s="2"/>
      <c r="IEU353" s="2"/>
      <c r="IEV353" s="2"/>
      <c r="IEW353" s="2"/>
      <c r="IEX353" s="2"/>
      <c r="IEY353" s="2"/>
      <c r="IEZ353" s="2"/>
      <c r="IFA353" s="2"/>
      <c r="IFB353" s="2"/>
      <c r="IFC353" s="2"/>
      <c r="IFD353" s="2"/>
      <c r="IFE353" s="2"/>
      <c r="IFF353" s="2"/>
      <c r="IFG353" s="2"/>
      <c r="IFH353" s="2"/>
      <c r="IFI353" s="2"/>
      <c r="IFJ353" s="2"/>
      <c r="IFK353" s="2"/>
      <c r="IFL353" s="2"/>
      <c r="IFM353" s="2"/>
      <c r="IFN353" s="2"/>
      <c r="IFO353" s="2"/>
      <c r="IFP353" s="2"/>
      <c r="IFQ353" s="2"/>
      <c r="IFR353" s="2"/>
      <c r="IFS353" s="2"/>
      <c r="IFT353" s="2"/>
      <c r="IFU353" s="2"/>
      <c r="IFV353" s="2"/>
      <c r="IFW353" s="2"/>
      <c r="IFX353" s="2"/>
      <c r="IFY353" s="2"/>
      <c r="IFZ353" s="2"/>
      <c r="IGA353" s="2"/>
      <c r="IGB353" s="2"/>
      <c r="IGC353" s="2"/>
      <c r="IGD353" s="2"/>
      <c r="IGE353" s="2"/>
      <c r="IGF353" s="2"/>
      <c r="IGG353" s="2"/>
      <c r="IGH353" s="2"/>
      <c r="IGI353" s="2"/>
      <c r="IGJ353" s="2"/>
      <c r="IGK353" s="2"/>
      <c r="IGL353" s="2"/>
      <c r="IGM353" s="2"/>
      <c r="IGN353" s="2"/>
      <c r="IGO353" s="2"/>
      <c r="IGP353" s="2"/>
      <c r="IGQ353" s="2"/>
      <c r="IGR353" s="2"/>
      <c r="IGS353" s="2"/>
      <c r="IGT353" s="2"/>
      <c r="IGU353" s="2"/>
      <c r="IGV353" s="2"/>
      <c r="IGW353" s="2"/>
      <c r="IGX353" s="2"/>
      <c r="IGY353" s="2"/>
      <c r="IGZ353" s="2"/>
      <c r="IHA353" s="2"/>
      <c r="IHB353" s="2"/>
      <c r="IHC353" s="2"/>
      <c r="IHD353" s="2"/>
      <c r="IHE353" s="2"/>
      <c r="IHF353" s="2"/>
      <c r="IHG353" s="2"/>
      <c r="IHH353" s="2"/>
      <c r="IHI353" s="2"/>
      <c r="IHJ353" s="2"/>
      <c r="IHK353" s="2"/>
      <c r="IHL353" s="2"/>
      <c r="IHM353" s="2"/>
      <c r="IHN353" s="2"/>
      <c r="IHO353" s="2"/>
      <c r="IHP353" s="2"/>
      <c r="IHQ353" s="2"/>
      <c r="IHR353" s="2"/>
      <c r="IHS353" s="2"/>
      <c r="IHT353" s="2"/>
      <c r="IHU353" s="2"/>
      <c r="IHV353" s="2"/>
      <c r="IHW353" s="2"/>
      <c r="IHX353" s="2"/>
      <c r="IHY353" s="2"/>
      <c r="IHZ353" s="2"/>
      <c r="IIA353" s="2"/>
      <c r="IIB353" s="2"/>
      <c r="IIC353" s="2"/>
      <c r="IID353" s="2"/>
      <c r="IIE353" s="2"/>
      <c r="IIF353" s="2"/>
      <c r="IIG353" s="2"/>
      <c r="IIH353" s="2"/>
      <c r="III353" s="2"/>
      <c r="IIJ353" s="2"/>
      <c r="IIK353" s="2"/>
      <c r="IIL353" s="2"/>
      <c r="IIM353" s="2"/>
      <c r="IIN353" s="2"/>
      <c r="IIO353" s="2"/>
      <c r="IIP353" s="2"/>
      <c r="IIQ353" s="2"/>
      <c r="IIR353" s="2"/>
      <c r="IIS353" s="2"/>
      <c r="IIT353" s="2"/>
      <c r="IIU353" s="2"/>
      <c r="IIV353" s="2"/>
      <c r="IIW353" s="2"/>
      <c r="IIX353" s="2"/>
      <c r="IIY353" s="2"/>
      <c r="IIZ353" s="2"/>
      <c r="IJA353" s="2"/>
      <c r="IJB353" s="2"/>
      <c r="IJC353" s="2"/>
      <c r="IJD353" s="2"/>
      <c r="IJE353" s="2"/>
      <c r="IJF353" s="2"/>
      <c r="IJG353" s="2"/>
      <c r="IJH353" s="2"/>
      <c r="IJI353" s="2"/>
      <c r="IJJ353" s="2"/>
      <c r="IJK353" s="2"/>
      <c r="IJL353" s="2"/>
      <c r="IJM353" s="2"/>
      <c r="IJN353" s="2"/>
      <c r="IJO353" s="2"/>
      <c r="IJP353" s="2"/>
      <c r="IJQ353" s="2"/>
      <c r="IJR353" s="2"/>
      <c r="IJS353" s="2"/>
      <c r="IJT353" s="2"/>
      <c r="IJU353" s="2"/>
      <c r="IJV353" s="2"/>
      <c r="IJW353" s="2"/>
      <c r="IJX353" s="2"/>
      <c r="IJY353" s="2"/>
      <c r="IJZ353" s="2"/>
      <c r="IKA353" s="2"/>
      <c r="IKB353" s="2"/>
      <c r="IKC353" s="2"/>
      <c r="IKD353" s="2"/>
      <c r="IKE353" s="2"/>
      <c r="IKF353" s="2"/>
      <c r="IKG353" s="2"/>
      <c r="IKH353" s="2"/>
      <c r="IKI353" s="2"/>
      <c r="IKJ353" s="2"/>
      <c r="IKK353" s="2"/>
      <c r="IKL353" s="2"/>
      <c r="IKM353" s="2"/>
      <c r="IKN353" s="2"/>
      <c r="IKO353" s="2"/>
      <c r="IKP353" s="2"/>
      <c r="IKQ353" s="2"/>
      <c r="IKR353" s="2"/>
      <c r="IKS353" s="2"/>
      <c r="IKT353" s="2"/>
      <c r="IKU353" s="2"/>
      <c r="IKV353" s="2"/>
      <c r="IKW353" s="2"/>
      <c r="IKX353" s="2"/>
      <c r="IKY353" s="2"/>
      <c r="IKZ353" s="2"/>
      <c r="ILA353" s="2"/>
      <c r="ILB353" s="2"/>
      <c r="ILC353" s="2"/>
      <c r="ILD353" s="2"/>
      <c r="ILE353" s="2"/>
      <c r="ILF353" s="2"/>
      <c r="ILG353" s="2"/>
      <c r="ILH353" s="2"/>
      <c r="ILI353" s="2"/>
      <c r="ILJ353" s="2"/>
      <c r="ILK353" s="2"/>
      <c r="ILL353" s="2"/>
      <c r="ILM353" s="2"/>
      <c r="ILN353" s="2"/>
      <c r="ILO353" s="2"/>
      <c r="ILP353" s="2"/>
      <c r="ILQ353" s="2"/>
      <c r="ILR353" s="2"/>
      <c r="ILS353" s="2"/>
      <c r="ILT353" s="2"/>
      <c r="ILU353" s="2"/>
      <c r="ILV353" s="2"/>
      <c r="ILW353" s="2"/>
      <c r="ILX353" s="2"/>
      <c r="ILY353" s="2"/>
      <c r="ILZ353" s="2"/>
      <c r="IMA353" s="2"/>
      <c r="IMB353" s="2"/>
      <c r="IMC353" s="2"/>
      <c r="IMD353" s="2"/>
      <c r="IME353" s="2"/>
      <c r="IMF353" s="2"/>
      <c r="IMG353" s="2"/>
      <c r="IMH353" s="2"/>
      <c r="IMI353" s="2"/>
      <c r="IMJ353" s="2"/>
      <c r="IMK353" s="2"/>
      <c r="IML353" s="2"/>
      <c r="IMM353" s="2"/>
      <c r="IMN353" s="2"/>
      <c r="IMO353" s="2"/>
      <c r="IMP353" s="2"/>
      <c r="IMQ353" s="2"/>
      <c r="IMR353" s="2"/>
      <c r="IMS353" s="2"/>
      <c r="IMT353" s="2"/>
      <c r="IMU353" s="2"/>
      <c r="IMV353" s="2"/>
      <c r="IMW353" s="2"/>
      <c r="IMX353" s="2"/>
      <c r="IMY353" s="2"/>
      <c r="IMZ353" s="2"/>
      <c r="INA353" s="2"/>
      <c r="INB353" s="2"/>
      <c r="INC353" s="2"/>
      <c r="IND353" s="2"/>
      <c r="INE353" s="2"/>
      <c r="INF353" s="2"/>
      <c r="ING353" s="2"/>
      <c r="INH353" s="2"/>
      <c r="INI353" s="2"/>
      <c r="INJ353" s="2"/>
      <c r="INK353" s="2"/>
      <c r="INL353" s="2"/>
      <c r="INM353" s="2"/>
      <c r="INN353" s="2"/>
      <c r="INO353" s="2"/>
      <c r="INP353" s="2"/>
      <c r="INQ353" s="2"/>
      <c r="INR353" s="2"/>
      <c r="INS353" s="2"/>
      <c r="INT353" s="2"/>
      <c r="INU353" s="2"/>
      <c r="INV353" s="2"/>
      <c r="INW353" s="2"/>
      <c r="INX353" s="2"/>
      <c r="INY353" s="2"/>
      <c r="INZ353" s="2"/>
      <c r="IOA353" s="2"/>
      <c r="IOB353" s="2"/>
      <c r="IOC353" s="2"/>
      <c r="IOD353" s="2"/>
      <c r="IOE353" s="2"/>
      <c r="IOF353" s="2"/>
      <c r="IOG353" s="2"/>
      <c r="IOH353" s="2"/>
      <c r="IOI353" s="2"/>
      <c r="IOJ353" s="2"/>
      <c r="IOK353" s="2"/>
      <c r="IOL353" s="2"/>
      <c r="IOM353" s="2"/>
      <c r="ION353" s="2"/>
      <c r="IOO353" s="2"/>
      <c r="IOP353" s="2"/>
      <c r="IOQ353" s="2"/>
      <c r="IOR353" s="2"/>
      <c r="IOS353" s="2"/>
      <c r="IOT353" s="2"/>
      <c r="IOU353" s="2"/>
      <c r="IOV353" s="2"/>
      <c r="IOW353" s="2"/>
      <c r="IOX353" s="2"/>
      <c r="IOY353" s="2"/>
      <c r="IOZ353" s="2"/>
      <c r="IPA353" s="2"/>
      <c r="IPB353" s="2"/>
      <c r="IPC353" s="2"/>
      <c r="IPD353" s="2"/>
      <c r="IPE353" s="2"/>
      <c r="IPF353" s="2"/>
      <c r="IPG353" s="2"/>
      <c r="IPH353" s="2"/>
      <c r="IPI353" s="2"/>
      <c r="IPJ353" s="2"/>
      <c r="IPK353" s="2"/>
      <c r="IPL353" s="2"/>
      <c r="IPM353" s="2"/>
      <c r="IPN353" s="2"/>
      <c r="IPO353" s="2"/>
      <c r="IPP353" s="2"/>
      <c r="IPQ353" s="2"/>
      <c r="IPR353" s="2"/>
      <c r="IPS353" s="2"/>
      <c r="IPT353" s="2"/>
      <c r="IPU353" s="2"/>
      <c r="IPV353" s="2"/>
      <c r="IPW353" s="2"/>
      <c r="IPX353" s="2"/>
      <c r="IPY353" s="2"/>
      <c r="IPZ353" s="2"/>
      <c r="IQA353" s="2"/>
      <c r="IQB353" s="2"/>
      <c r="IQC353" s="2"/>
      <c r="IQD353" s="2"/>
      <c r="IQE353" s="2"/>
      <c r="IQF353" s="2"/>
      <c r="IQG353" s="2"/>
      <c r="IQH353" s="2"/>
      <c r="IQI353" s="2"/>
      <c r="IQJ353" s="2"/>
      <c r="IQK353" s="2"/>
      <c r="IQL353" s="2"/>
      <c r="IQM353" s="2"/>
      <c r="IQN353" s="2"/>
      <c r="IQO353" s="2"/>
      <c r="IQP353" s="2"/>
      <c r="IQQ353" s="2"/>
      <c r="IQR353" s="2"/>
      <c r="IQS353" s="2"/>
      <c r="IQT353" s="2"/>
      <c r="IQU353" s="2"/>
      <c r="IQV353" s="2"/>
      <c r="IQW353" s="2"/>
      <c r="IQX353" s="2"/>
      <c r="IQY353" s="2"/>
      <c r="IQZ353" s="2"/>
      <c r="IRA353" s="2"/>
      <c r="IRB353" s="2"/>
      <c r="IRC353" s="2"/>
      <c r="IRD353" s="2"/>
      <c r="IRE353" s="2"/>
      <c r="IRF353" s="2"/>
      <c r="IRG353" s="2"/>
      <c r="IRH353" s="2"/>
      <c r="IRI353" s="2"/>
      <c r="IRJ353" s="2"/>
      <c r="IRK353" s="2"/>
      <c r="IRL353" s="2"/>
      <c r="IRM353" s="2"/>
      <c r="IRN353" s="2"/>
      <c r="IRO353" s="2"/>
      <c r="IRP353" s="2"/>
      <c r="IRQ353" s="2"/>
      <c r="IRR353" s="2"/>
      <c r="IRS353" s="2"/>
      <c r="IRT353" s="2"/>
      <c r="IRU353" s="2"/>
      <c r="IRV353" s="2"/>
      <c r="IRW353" s="2"/>
      <c r="IRX353" s="2"/>
      <c r="IRY353" s="2"/>
      <c r="IRZ353" s="2"/>
      <c r="ISA353" s="2"/>
      <c r="ISB353" s="2"/>
      <c r="ISC353" s="2"/>
      <c r="ISD353" s="2"/>
      <c r="ISE353" s="2"/>
      <c r="ISF353" s="2"/>
      <c r="ISG353" s="2"/>
      <c r="ISH353" s="2"/>
      <c r="ISI353" s="2"/>
      <c r="ISJ353" s="2"/>
      <c r="ISK353" s="2"/>
      <c r="ISL353" s="2"/>
      <c r="ISM353" s="2"/>
      <c r="ISN353" s="2"/>
      <c r="ISO353" s="2"/>
      <c r="ISP353" s="2"/>
      <c r="ISQ353" s="2"/>
      <c r="ISR353" s="2"/>
      <c r="ISS353" s="2"/>
      <c r="IST353" s="2"/>
      <c r="ISU353" s="2"/>
      <c r="ISV353" s="2"/>
      <c r="ISW353" s="2"/>
      <c r="ISX353" s="2"/>
      <c r="ISY353" s="2"/>
      <c r="ISZ353" s="2"/>
      <c r="ITA353" s="2"/>
      <c r="ITB353" s="2"/>
      <c r="ITC353" s="2"/>
      <c r="ITD353" s="2"/>
      <c r="ITE353" s="2"/>
      <c r="ITF353" s="2"/>
      <c r="ITG353" s="2"/>
      <c r="ITH353" s="2"/>
      <c r="ITI353" s="2"/>
      <c r="ITJ353" s="2"/>
      <c r="ITK353" s="2"/>
      <c r="ITL353" s="2"/>
      <c r="ITM353" s="2"/>
      <c r="ITN353" s="2"/>
      <c r="ITO353" s="2"/>
      <c r="ITP353" s="2"/>
      <c r="ITQ353" s="2"/>
      <c r="ITR353" s="2"/>
      <c r="ITS353" s="2"/>
      <c r="ITT353" s="2"/>
      <c r="ITU353" s="2"/>
      <c r="ITV353" s="2"/>
      <c r="ITW353" s="2"/>
      <c r="ITX353" s="2"/>
      <c r="ITY353" s="2"/>
      <c r="ITZ353" s="2"/>
      <c r="IUA353" s="2"/>
      <c r="IUB353" s="2"/>
      <c r="IUC353" s="2"/>
      <c r="IUD353" s="2"/>
      <c r="IUE353" s="2"/>
      <c r="IUF353" s="2"/>
      <c r="IUG353" s="2"/>
      <c r="IUH353" s="2"/>
      <c r="IUI353" s="2"/>
      <c r="IUJ353" s="2"/>
      <c r="IUK353" s="2"/>
      <c r="IUL353" s="2"/>
      <c r="IUM353" s="2"/>
      <c r="IUN353" s="2"/>
      <c r="IUO353" s="2"/>
      <c r="IUP353" s="2"/>
      <c r="IUQ353" s="2"/>
      <c r="IUR353" s="2"/>
      <c r="IUS353" s="2"/>
      <c r="IUT353" s="2"/>
      <c r="IUU353" s="2"/>
      <c r="IUV353" s="2"/>
      <c r="IUW353" s="2"/>
      <c r="IUX353" s="2"/>
      <c r="IUY353" s="2"/>
      <c r="IUZ353" s="2"/>
      <c r="IVA353" s="2"/>
      <c r="IVB353" s="2"/>
      <c r="IVC353" s="2"/>
      <c r="IVD353" s="2"/>
      <c r="IVE353" s="2"/>
      <c r="IVF353" s="2"/>
      <c r="IVG353" s="2"/>
      <c r="IVH353" s="2"/>
      <c r="IVI353" s="2"/>
      <c r="IVJ353" s="2"/>
      <c r="IVK353" s="2"/>
      <c r="IVL353" s="2"/>
      <c r="IVM353" s="2"/>
      <c r="IVN353" s="2"/>
      <c r="IVO353" s="2"/>
      <c r="IVP353" s="2"/>
      <c r="IVQ353" s="2"/>
      <c r="IVR353" s="2"/>
      <c r="IVS353" s="2"/>
      <c r="IVT353" s="2"/>
      <c r="IVU353" s="2"/>
      <c r="IVV353" s="2"/>
      <c r="IVW353" s="2"/>
      <c r="IVX353" s="2"/>
      <c r="IVY353" s="2"/>
      <c r="IVZ353" s="2"/>
      <c r="IWA353" s="2"/>
      <c r="IWB353" s="2"/>
      <c r="IWC353" s="2"/>
      <c r="IWD353" s="2"/>
      <c r="IWE353" s="2"/>
      <c r="IWF353" s="2"/>
      <c r="IWG353" s="2"/>
      <c r="IWH353" s="2"/>
      <c r="IWI353" s="2"/>
      <c r="IWJ353" s="2"/>
      <c r="IWK353" s="2"/>
      <c r="IWL353" s="2"/>
      <c r="IWM353" s="2"/>
      <c r="IWN353" s="2"/>
      <c r="IWO353" s="2"/>
      <c r="IWP353" s="2"/>
      <c r="IWQ353" s="2"/>
      <c r="IWR353" s="2"/>
      <c r="IWS353" s="2"/>
      <c r="IWT353" s="2"/>
      <c r="IWU353" s="2"/>
      <c r="IWV353" s="2"/>
      <c r="IWW353" s="2"/>
      <c r="IWX353" s="2"/>
      <c r="IWY353" s="2"/>
      <c r="IWZ353" s="2"/>
      <c r="IXA353" s="2"/>
      <c r="IXB353" s="2"/>
      <c r="IXC353" s="2"/>
      <c r="IXD353" s="2"/>
      <c r="IXE353" s="2"/>
      <c r="IXF353" s="2"/>
      <c r="IXG353" s="2"/>
      <c r="IXH353" s="2"/>
      <c r="IXI353" s="2"/>
      <c r="IXJ353" s="2"/>
      <c r="IXK353" s="2"/>
      <c r="IXL353" s="2"/>
      <c r="IXM353" s="2"/>
      <c r="IXN353" s="2"/>
      <c r="IXO353" s="2"/>
      <c r="IXP353" s="2"/>
      <c r="IXQ353" s="2"/>
      <c r="IXR353" s="2"/>
      <c r="IXS353" s="2"/>
      <c r="IXT353" s="2"/>
      <c r="IXU353" s="2"/>
      <c r="IXV353" s="2"/>
      <c r="IXW353" s="2"/>
      <c r="IXX353" s="2"/>
      <c r="IXY353" s="2"/>
      <c r="IXZ353" s="2"/>
      <c r="IYA353" s="2"/>
      <c r="IYB353" s="2"/>
      <c r="IYC353" s="2"/>
      <c r="IYD353" s="2"/>
      <c r="IYE353" s="2"/>
      <c r="IYF353" s="2"/>
      <c r="IYG353" s="2"/>
      <c r="IYH353" s="2"/>
      <c r="IYI353" s="2"/>
      <c r="IYJ353" s="2"/>
      <c r="IYK353" s="2"/>
      <c r="IYL353" s="2"/>
      <c r="IYM353" s="2"/>
      <c r="IYN353" s="2"/>
      <c r="IYO353" s="2"/>
      <c r="IYP353" s="2"/>
      <c r="IYQ353" s="2"/>
      <c r="IYR353" s="2"/>
      <c r="IYS353" s="2"/>
      <c r="IYT353" s="2"/>
      <c r="IYU353" s="2"/>
      <c r="IYV353" s="2"/>
      <c r="IYW353" s="2"/>
      <c r="IYX353" s="2"/>
      <c r="IYY353" s="2"/>
      <c r="IYZ353" s="2"/>
      <c r="IZA353" s="2"/>
      <c r="IZB353" s="2"/>
      <c r="IZC353" s="2"/>
      <c r="IZD353" s="2"/>
      <c r="IZE353" s="2"/>
      <c r="IZF353" s="2"/>
      <c r="IZG353" s="2"/>
      <c r="IZH353" s="2"/>
      <c r="IZI353" s="2"/>
      <c r="IZJ353" s="2"/>
      <c r="IZK353" s="2"/>
      <c r="IZL353" s="2"/>
      <c r="IZM353" s="2"/>
      <c r="IZN353" s="2"/>
      <c r="IZO353" s="2"/>
      <c r="IZP353" s="2"/>
      <c r="IZQ353" s="2"/>
      <c r="IZR353" s="2"/>
      <c r="IZS353" s="2"/>
      <c r="IZT353" s="2"/>
      <c r="IZU353" s="2"/>
      <c r="IZV353" s="2"/>
      <c r="IZW353" s="2"/>
      <c r="IZX353" s="2"/>
      <c r="IZY353" s="2"/>
      <c r="IZZ353" s="2"/>
      <c r="JAA353" s="2"/>
      <c r="JAB353" s="2"/>
      <c r="JAC353" s="2"/>
      <c r="JAD353" s="2"/>
      <c r="JAE353" s="2"/>
      <c r="JAF353" s="2"/>
      <c r="JAG353" s="2"/>
      <c r="JAH353" s="2"/>
      <c r="JAI353" s="2"/>
      <c r="JAJ353" s="2"/>
      <c r="JAK353" s="2"/>
      <c r="JAL353" s="2"/>
      <c r="JAM353" s="2"/>
      <c r="JAN353" s="2"/>
      <c r="JAO353" s="2"/>
      <c r="JAP353" s="2"/>
      <c r="JAQ353" s="2"/>
      <c r="JAR353" s="2"/>
      <c r="JAS353" s="2"/>
      <c r="JAT353" s="2"/>
      <c r="JAU353" s="2"/>
      <c r="JAV353" s="2"/>
      <c r="JAW353" s="2"/>
      <c r="JAX353" s="2"/>
      <c r="JAY353" s="2"/>
      <c r="JAZ353" s="2"/>
      <c r="JBA353" s="2"/>
      <c r="JBB353" s="2"/>
      <c r="JBC353" s="2"/>
      <c r="JBD353" s="2"/>
      <c r="JBE353" s="2"/>
      <c r="JBF353" s="2"/>
      <c r="JBG353" s="2"/>
      <c r="JBH353" s="2"/>
      <c r="JBI353" s="2"/>
      <c r="JBJ353" s="2"/>
      <c r="JBK353" s="2"/>
      <c r="JBL353" s="2"/>
      <c r="JBM353" s="2"/>
      <c r="JBN353" s="2"/>
      <c r="JBO353" s="2"/>
      <c r="JBP353" s="2"/>
      <c r="JBQ353" s="2"/>
      <c r="JBR353" s="2"/>
      <c r="JBS353" s="2"/>
      <c r="JBT353" s="2"/>
      <c r="JBU353" s="2"/>
      <c r="JBV353" s="2"/>
      <c r="JBW353" s="2"/>
      <c r="JBX353" s="2"/>
      <c r="JBY353" s="2"/>
      <c r="JBZ353" s="2"/>
      <c r="JCA353" s="2"/>
      <c r="JCB353" s="2"/>
      <c r="JCC353" s="2"/>
      <c r="JCD353" s="2"/>
      <c r="JCE353" s="2"/>
      <c r="JCF353" s="2"/>
      <c r="JCG353" s="2"/>
      <c r="JCH353" s="2"/>
      <c r="JCI353" s="2"/>
      <c r="JCJ353" s="2"/>
      <c r="JCK353" s="2"/>
      <c r="JCL353" s="2"/>
      <c r="JCM353" s="2"/>
      <c r="JCN353" s="2"/>
      <c r="JCO353" s="2"/>
      <c r="JCP353" s="2"/>
      <c r="JCQ353" s="2"/>
      <c r="JCR353" s="2"/>
      <c r="JCS353" s="2"/>
      <c r="JCT353" s="2"/>
      <c r="JCU353" s="2"/>
      <c r="JCV353" s="2"/>
      <c r="JCW353" s="2"/>
      <c r="JCX353" s="2"/>
      <c r="JCY353" s="2"/>
      <c r="JCZ353" s="2"/>
      <c r="JDA353" s="2"/>
      <c r="JDB353" s="2"/>
      <c r="JDC353" s="2"/>
      <c r="JDD353" s="2"/>
      <c r="JDE353" s="2"/>
      <c r="JDF353" s="2"/>
      <c r="JDG353" s="2"/>
      <c r="JDH353" s="2"/>
      <c r="JDI353" s="2"/>
      <c r="JDJ353" s="2"/>
      <c r="JDK353" s="2"/>
      <c r="JDL353" s="2"/>
      <c r="JDM353" s="2"/>
      <c r="JDN353" s="2"/>
      <c r="JDO353" s="2"/>
      <c r="JDP353" s="2"/>
      <c r="JDQ353" s="2"/>
      <c r="JDR353" s="2"/>
      <c r="JDS353" s="2"/>
      <c r="JDT353" s="2"/>
      <c r="JDU353" s="2"/>
      <c r="JDV353" s="2"/>
      <c r="JDW353" s="2"/>
      <c r="JDX353" s="2"/>
      <c r="JDY353" s="2"/>
      <c r="JDZ353" s="2"/>
      <c r="JEA353" s="2"/>
      <c r="JEB353" s="2"/>
      <c r="JEC353" s="2"/>
      <c r="JED353" s="2"/>
      <c r="JEE353" s="2"/>
      <c r="JEF353" s="2"/>
      <c r="JEG353" s="2"/>
      <c r="JEH353" s="2"/>
      <c r="JEI353" s="2"/>
      <c r="JEJ353" s="2"/>
      <c r="JEK353" s="2"/>
      <c r="JEL353" s="2"/>
      <c r="JEM353" s="2"/>
      <c r="JEN353" s="2"/>
      <c r="JEO353" s="2"/>
      <c r="JEP353" s="2"/>
      <c r="JEQ353" s="2"/>
      <c r="JER353" s="2"/>
      <c r="JES353" s="2"/>
      <c r="JET353" s="2"/>
      <c r="JEU353" s="2"/>
      <c r="JEV353" s="2"/>
      <c r="JEW353" s="2"/>
      <c r="JEX353" s="2"/>
      <c r="JEY353" s="2"/>
      <c r="JEZ353" s="2"/>
      <c r="JFA353" s="2"/>
      <c r="JFB353" s="2"/>
      <c r="JFC353" s="2"/>
      <c r="JFD353" s="2"/>
      <c r="JFE353" s="2"/>
      <c r="JFF353" s="2"/>
      <c r="JFG353" s="2"/>
      <c r="JFH353" s="2"/>
      <c r="JFI353" s="2"/>
      <c r="JFJ353" s="2"/>
      <c r="JFK353" s="2"/>
      <c r="JFL353" s="2"/>
      <c r="JFM353" s="2"/>
      <c r="JFN353" s="2"/>
      <c r="JFO353" s="2"/>
      <c r="JFP353" s="2"/>
      <c r="JFQ353" s="2"/>
      <c r="JFR353" s="2"/>
      <c r="JFS353" s="2"/>
      <c r="JFT353" s="2"/>
      <c r="JFU353" s="2"/>
      <c r="JFV353" s="2"/>
      <c r="JFW353" s="2"/>
      <c r="JFX353" s="2"/>
      <c r="JFY353" s="2"/>
      <c r="JFZ353" s="2"/>
      <c r="JGA353" s="2"/>
      <c r="JGB353" s="2"/>
      <c r="JGC353" s="2"/>
      <c r="JGD353" s="2"/>
      <c r="JGE353" s="2"/>
      <c r="JGF353" s="2"/>
      <c r="JGG353" s="2"/>
      <c r="JGH353" s="2"/>
      <c r="JGI353" s="2"/>
      <c r="JGJ353" s="2"/>
      <c r="JGK353" s="2"/>
      <c r="JGL353" s="2"/>
      <c r="JGM353" s="2"/>
      <c r="JGN353" s="2"/>
      <c r="JGO353" s="2"/>
      <c r="JGP353" s="2"/>
      <c r="JGQ353" s="2"/>
      <c r="JGR353" s="2"/>
      <c r="JGS353" s="2"/>
      <c r="JGT353" s="2"/>
      <c r="JGU353" s="2"/>
      <c r="JGV353" s="2"/>
      <c r="JGW353" s="2"/>
      <c r="JGX353" s="2"/>
      <c r="JGY353" s="2"/>
      <c r="JGZ353" s="2"/>
      <c r="JHA353" s="2"/>
      <c r="JHB353" s="2"/>
      <c r="JHC353" s="2"/>
      <c r="JHD353" s="2"/>
      <c r="JHE353" s="2"/>
      <c r="JHF353" s="2"/>
      <c r="JHG353" s="2"/>
      <c r="JHH353" s="2"/>
      <c r="JHI353" s="2"/>
      <c r="JHJ353" s="2"/>
      <c r="JHK353" s="2"/>
      <c r="JHL353" s="2"/>
      <c r="JHM353" s="2"/>
      <c r="JHN353" s="2"/>
      <c r="JHO353" s="2"/>
      <c r="JHP353" s="2"/>
      <c r="JHQ353" s="2"/>
      <c r="JHR353" s="2"/>
      <c r="JHS353" s="2"/>
      <c r="JHT353" s="2"/>
      <c r="JHU353" s="2"/>
      <c r="JHV353" s="2"/>
      <c r="JHW353" s="2"/>
      <c r="JHX353" s="2"/>
      <c r="JHY353" s="2"/>
      <c r="JHZ353" s="2"/>
      <c r="JIA353" s="2"/>
      <c r="JIB353" s="2"/>
      <c r="JIC353" s="2"/>
      <c r="JID353" s="2"/>
      <c r="JIE353" s="2"/>
      <c r="JIF353" s="2"/>
      <c r="JIG353" s="2"/>
      <c r="JIH353" s="2"/>
      <c r="JII353" s="2"/>
      <c r="JIJ353" s="2"/>
      <c r="JIK353" s="2"/>
      <c r="JIL353" s="2"/>
      <c r="JIM353" s="2"/>
      <c r="JIN353" s="2"/>
      <c r="JIO353" s="2"/>
      <c r="JIP353" s="2"/>
      <c r="JIQ353" s="2"/>
      <c r="JIR353" s="2"/>
      <c r="JIS353" s="2"/>
      <c r="JIT353" s="2"/>
      <c r="JIU353" s="2"/>
      <c r="JIV353" s="2"/>
      <c r="JIW353" s="2"/>
      <c r="JIX353" s="2"/>
      <c r="JIY353" s="2"/>
      <c r="JIZ353" s="2"/>
      <c r="JJA353" s="2"/>
      <c r="JJB353" s="2"/>
      <c r="JJC353" s="2"/>
      <c r="JJD353" s="2"/>
      <c r="JJE353" s="2"/>
      <c r="JJF353" s="2"/>
      <c r="JJG353" s="2"/>
      <c r="JJH353" s="2"/>
      <c r="JJI353" s="2"/>
      <c r="JJJ353" s="2"/>
      <c r="JJK353" s="2"/>
      <c r="JJL353" s="2"/>
      <c r="JJM353" s="2"/>
      <c r="JJN353" s="2"/>
      <c r="JJO353" s="2"/>
      <c r="JJP353" s="2"/>
      <c r="JJQ353" s="2"/>
      <c r="JJR353" s="2"/>
      <c r="JJS353" s="2"/>
      <c r="JJT353" s="2"/>
      <c r="JJU353" s="2"/>
      <c r="JJV353" s="2"/>
      <c r="JJW353" s="2"/>
      <c r="JJX353" s="2"/>
      <c r="JJY353" s="2"/>
      <c r="JJZ353" s="2"/>
      <c r="JKA353" s="2"/>
      <c r="JKB353" s="2"/>
      <c r="JKC353" s="2"/>
      <c r="JKD353" s="2"/>
      <c r="JKE353" s="2"/>
      <c r="JKF353" s="2"/>
      <c r="JKG353" s="2"/>
      <c r="JKH353" s="2"/>
      <c r="JKI353" s="2"/>
      <c r="JKJ353" s="2"/>
      <c r="JKK353" s="2"/>
      <c r="JKL353" s="2"/>
      <c r="JKM353" s="2"/>
      <c r="JKN353" s="2"/>
      <c r="JKO353" s="2"/>
      <c r="JKP353" s="2"/>
      <c r="JKQ353" s="2"/>
      <c r="JKR353" s="2"/>
      <c r="JKS353" s="2"/>
      <c r="JKT353" s="2"/>
      <c r="JKU353" s="2"/>
      <c r="JKV353" s="2"/>
      <c r="JKW353" s="2"/>
      <c r="JKX353" s="2"/>
      <c r="JKY353" s="2"/>
      <c r="JKZ353" s="2"/>
      <c r="JLA353" s="2"/>
      <c r="JLB353" s="2"/>
      <c r="JLC353" s="2"/>
      <c r="JLD353" s="2"/>
      <c r="JLE353" s="2"/>
      <c r="JLF353" s="2"/>
      <c r="JLG353" s="2"/>
      <c r="JLH353" s="2"/>
      <c r="JLI353" s="2"/>
      <c r="JLJ353" s="2"/>
      <c r="JLK353" s="2"/>
      <c r="JLL353" s="2"/>
      <c r="JLM353" s="2"/>
      <c r="JLN353" s="2"/>
      <c r="JLO353" s="2"/>
      <c r="JLP353" s="2"/>
      <c r="JLQ353" s="2"/>
      <c r="JLR353" s="2"/>
      <c r="JLS353" s="2"/>
      <c r="JLT353" s="2"/>
      <c r="JLU353" s="2"/>
      <c r="JLV353" s="2"/>
      <c r="JLW353" s="2"/>
      <c r="JLX353" s="2"/>
      <c r="JLY353" s="2"/>
      <c r="JLZ353" s="2"/>
      <c r="JMA353" s="2"/>
      <c r="JMB353" s="2"/>
      <c r="JMC353" s="2"/>
      <c r="JMD353" s="2"/>
      <c r="JME353" s="2"/>
      <c r="JMF353" s="2"/>
      <c r="JMG353" s="2"/>
      <c r="JMH353" s="2"/>
      <c r="JMI353" s="2"/>
      <c r="JMJ353" s="2"/>
      <c r="JMK353" s="2"/>
      <c r="JML353" s="2"/>
      <c r="JMM353" s="2"/>
      <c r="JMN353" s="2"/>
      <c r="JMO353" s="2"/>
      <c r="JMP353" s="2"/>
      <c r="JMQ353" s="2"/>
      <c r="JMR353" s="2"/>
      <c r="JMS353" s="2"/>
      <c r="JMT353" s="2"/>
      <c r="JMU353" s="2"/>
      <c r="JMV353" s="2"/>
      <c r="JMW353" s="2"/>
      <c r="JMX353" s="2"/>
      <c r="JMY353" s="2"/>
      <c r="JMZ353" s="2"/>
      <c r="JNA353" s="2"/>
      <c r="JNB353" s="2"/>
      <c r="JNC353" s="2"/>
      <c r="JND353" s="2"/>
      <c r="JNE353" s="2"/>
      <c r="JNF353" s="2"/>
      <c r="JNG353" s="2"/>
      <c r="JNH353" s="2"/>
      <c r="JNI353" s="2"/>
      <c r="JNJ353" s="2"/>
      <c r="JNK353" s="2"/>
      <c r="JNL353" s="2"/>
      <c r="JNM353" s="2"/>
      <c r="JNN353" s="2"/>
      <c r="JNO353" s="2"/>
      <c r="JNP353" s="2"/>
      <c r="JNQ353" s="2"/>
      <c r="JNR353" s="2"/>
      <c r="JNS353" s="2"/>
      <c r="JNT353" s="2"/>
      <c r="JNU353" s="2"/>
      <c r="JNV353" s="2"/>
      <c r="JNW353" s="2"/>
      <c r="JNX353" s="2"/>
      <c r="JNY353" s="2"/>
      <c r="JNZ353" s="2"/>
      <c r="JOA353" s="2"/>
      <c r="JOB353" s="2"/>
      <c r="JOC353" s="2"/>
      <c r="JOD353" s="2"/>
      <c r="JOE353" s="2"/>
      <c r="JOF353" s="2"/>
      <c r="JOG353" s="2"/>
      <c r="JOH353" s="2"/>
      <c r="JOI353" s="2"/>
      <c r="JOJ353" s="2"/>
      <c r="JOK353" s="2"/>
      <c r="JOL353" s="2"/>
      <c r="JOM353" s="2"/>
      <c r="JON353" s="2"/>
      <c r="JOO353" s="2"/>
      <c r="JOP353" s="2"/>
      <c r="JOQ353" s="2"/>
      <c r="JOR353" s="2"/>
      <c r="JOS353" s="2"/>
      <c r="JOT353" s="2"/>
      <c r="JOU353" s="2"/>
      <c r="JOV353" s="2"/>
      <c r="JOW353" s="2"/>
      <c r="JOX353" s="2"/>
      <c r="JOY353" s="2"/>
      <c r="JOZ353" s="2"/>
      <c r="JPA353" s="2"/>
      <c r="JPB353" s="2"/>
      <c r="JPC353" s="2"/>
      <c r="JPD353" s="2"/>
      <c r="JPE353" s="2"/>
      <c r="JPF353" s="2"/>
      <c r="JPG353" s="2"/>
      <c r="JPH353" s="2"/>
      <c r="JPI353" s="2"/>
      <c r="JPJ353" s="2"/>
      <c r="JPK353" s="2"/>
      <c r="JPL353" s="2"/>
      <c r="JPM353" s="2"/>
      <c r="JPN353" s="2"/>
      <c r="JPO353" s="2"/>
      <c r="JPP353" s="2"/>
      <c r="JPQ353" s="2"/>
      <c r="JPR353" s="2"/>
      <c r="JPS353" s="2"/>
      <c r="JPT353" s="2"/>
      <c r="JPU353" s="2"/>
      <c r="JPV353" s="2"/>
      <c r="JPW353" s="2"/>
      <c r="JPX353" s="2"/>
      <c r="JPY353" s="2"/>
      <c r="JPZ353" s="2"/>
      <c r="JQA353" s="2"/>
      <c r="JQB353" s="2"/>
      <c r="JQC353" s="2"/>
      <c r="JQD353" s="2"/>
      <c r="JQE353" s="2"/>
      <c r="JQF353" s="2"/>
      <c r="JQG353" s="2"/>
      <c r="JQH353" s="2"/>
      <c r="JQI353" s="2"/>
      <c r="JQJ353" s="2"/>
      <c r="JQK353" s="2"/>
      <c r="JQL353" s="2"/>
      <c r="JQM353" s="2"/>
      <c r="JQN353" s="2"/>
      <c r="JQO353" s="2"/>
      <c r="JQP353" s="2"/>
      <c r="JQQ353" s="2"/>
      <c r="JQR353" s="2"/>
      <c r="JQS353" s="2"/>
      <c r="JQT353" s="2"/>
      <c r="JQU353" s="2"/>
      <c r="JQV353" s="2"/>
      <c r="JQW353" s="2"/>
      <c r="JQX353" s="2"/>
      <c r="JQY353" s="2"/>
      <c r="JQZ353" s="2"/>
      <c r="JRA353" s="2"/>
      <c r="JRB353" s="2"/>
      <c r="JRC353" s="2"/>
      <c r="JRD353" s="2"/>
      <c r="JRE353" s="2"/>
      <c r="JRF353" s="2"/>
      <c r="JRG353" s="2"/>
      <c r="JRH353" s="2"/>
      <c r="JRI353" s="2"/>
      <c r="JRJ353" s="2"/>
      <c r="JRK353" s="2"/>
      <c r="JRL353" s="2"/>
      <c r="JRM353" s="2"/>
      <c r="JRN353" s="2"/>
      <c r="JRO353" s="2"/>
      <c r="JRP353" s="2"/>
      <c r="JRQ353" s="2"/>
      <c r="JRR353" s="2"/>
      <c r="JRS353" s="2"/>
      <c r="JRT353" s="2"/>
      <c r="JRU353" s="2"/>
      <c r="JRV353" s="2"/>
      <c r="JRW353" s="2"/>
      <c r="JRX353" s="2"/>
      <c r="JRY353" s="2"/>
      <c r="JRZ353" s="2"/>
      <c r="JSA353" s="2"/>
      <c r="JSB353" s="2"/>
      <c r="JSC353" s="2"/>
      <c r="JSD353" s="2"/>
      <c r="JSE353" s="2"/>
      <c r="JSF353" s="2"/>
      <c r="JSG353" s="2"/>
      <c r="JSH353" s="2"/>
      <c r="JSI353" s="2"/>
      <c r="JSJ353" s="2"/>
      <c r="JSK353" s="2"/>
      <c r="JSL353" s="2"/>
      <c r="JSM353" s="2"/>
      <c r="JSN353" s="2"/>
      <c r="JSO353" s="2"/>
      <c r="JSP353" s="2"/>
      <c r="JSQ353" s="2"/>
      <c r="JSR353" s="2"/>
      <c r="JSS353" s="2"/>
      <c r="JST353" s="2"/>
      <c r="JSU353" s="2"/>
      <c r="JSV353" s="2"/>
      <c r="JSW353" s="2"/>
      <c r="JSX353" s="2"/>
      <c r="JSY353" s="2"/>
      <c r="JSZ353" s="2"/>
      <c r="JTA353" s="2"/>
      <c r="JTB353" s="2"/>
      <c r="JTC353" s="2"/>
      <c r="JTD353" s="2"/>
      <c r="JTE353" s="2"/>
      <c r="JTF353" s="2"/>
      <c r="JTG353" s="2"/>
      <c r="JTH353" s="2"/>
      <c r="JTI353" s="2"/>
      <c r="JTJ353" s="2"/>
      <c r="JTK353" s="2"/>
      <c r="JTL353" s="2"/>
      <c r="JTM353" s="2"/>
      <c r="JTN353" s="2"/>
      <c r="JTO353" s="2"/>
      <c r="JTP353" s="2"/>
      <c r="JTQ353" s="2"/>
      <c r="JTR353" s="2"/>
      <c r="JTS353" s="2"/>
      <c r="JTT353" s="2"/>
      <c r="JTU353" s="2"/>
      <c r="JTV353" s="2"/>
      <c r="JTW353" s="2"/>
      <c r="JTX353" s="2"/>
      <c r="JTY353" s="2"/>
      <c r="JTZ353" s="2"/>
      <c r="JUA353" s="2"/>
      <c r="JUB353" s="2"/>
      <c r="JUC353" s="2"/>
      <c r="JUD353" s="2"/>
      <c r="JUE353" s="2"/>
      <c r="JUF353" s="2"/>
      <c r="JUG353" s="2"/>
      <c r="JUH353" s="2"/>
      <c r="JUI353" s="2"/>
      <c r="JUJ353" s="2"/>
      <c r="JUK353" s="2"/>
      <c r="JUL353" s="2"/>
      <c r="JUM353" s="2"/>
      <c r="JUN353" s="2"/>
      <c r="JUO353" s="2"/>
      <c r="JUP353" s="2"/>
      <c r="JUQ353" s="2"/>
      <c r="JUR353" s="2"/>
      <c r="JUS353" s="2"/>
      <c r="JUT353" s="2"/>
      <c r="JUU353" s="2"/>
      <c r="JUV353" s="2"/>
      <c r="JUW353" s="2"/>
      <c r="JUX353" s="2"/>
      <c r="JUY353" s="2"/>
      <c r="JUZ353" s="2"/>
      <c r="JVA353" s="2"/>
      <c r="JVB353" s="2"/>
      <c r="JVC353" s="2"/>
      <c r="JVD353" s="2"/>
      <c r="JVE353" s="2"/>
      <c r="JVF353" s="2"/>
      <c r="JVG353" s="2"/>
      <c r="JVH353" s="2"/>
      <c r="JVI353" s="2"/>
      <c r="JVJ353" s="2"/>
      <c r="JVK353" s="2"/>
      <c r="JVL353" s="2"/>
      <c r="JVM353" s="2"/>
      <c r="JVN353" s="2"/>
      <c r="JVO353" s="2"/>
      <c r="JVP353" s="2"/>
      <c r="JVQ353" s="2"/>
      <c r="JVR353" s="2"/>
      <c r="JVS353" s="2"/>
      <c r="JVT353" s="2"/>
      <c r="JVU353" s="2"/>
      <c r="JVV353" s="2"/>
      <c r="JVW353" s="2"/>
      <c r="JVX353" s="2"/>
      <c r="JVY353" s="2"/>
      <c r="JVZ353" s="2"/>
      <c r="JWA353" s="2"/>
      <c r="JWB353" s="2"/>
      <c r="JWC353" s="2"/>
      <c r="JWD353" s="2"/>
      <c r="JWE353" s="2"/>
      <c r="JWF353" s="2"/>
      <c r="JWG353" s="2"/>
      <c r="JWH353" s="2"/>
      <c r="JWI353" s="2"/>
      <c r="JWJ353" s="2"/>
      <c r="JWK353" s="2"/>
      <c r="JWL353" s="2"/>
      <c r="JWM353" s="2"/>
      <c r="JWN353" s="2"/>
      <c r="JWO353" s="2"/>
      <c r="JWP353" s="2"/>
      <c r="JWQ353" s="2"/>
      <c r="JWR353" s="2"/>
      <c r="JWS353" s="2"/>
      <c r="JWT353" s="2"/>
      <c r="JWU353" s="2"/>
      <c r="JWV353" s="2"/>
      <c r="JWW353" s="2"/>
      <c r="JWX353" s="2"/>
      <c r="JWY353" s="2"/>
      <c r="JWZ353" s="2"/>
      <c r="JXA353" s="2"/>
      <c r="JXB353" s="2"/>
      <c r="JXC353" s="2"/>
      <c r="JXD353" s="2"/>
      <c r="JXE353" s="2"/>
      <c r="JXF353" s="2"/>
      <c r="JXG353" s="2"/>
      <c r="JXH353" s="2"/>
      <c r="JXI353" s="2"/>
      <c r="JXJ353" s="2"/>
      <c r="JXK353" s="2"/>
      <c r="JXL353" s="2"/>
      <c r="JXM353" s="2"/>
      <c r="JXN353" s="2"/>
      <c r="JXO353" s="2"/>
      <c r="JXP353" s="2"/>
      <c r="JXQ353" s="2"/>
      <c r="JXR353" s="2"/>
      <c r="JXS353" s="2"/>
      <c r="JXT353" s="2"/>
      <c r="JXU353" s="2"/>
      <c r="JXV353" s="2"/>
      <c r="JXW353" s="2"/>
      <c r="JXX353" s="2"/>
      <c r="JXY353" s="2"/>
      <c r="JXZ353" s="2"/>
      <c r="JYA353" s="2"/>
      <c r="JYB353" s="2"/>
      <c r="JYC353" s="2"/>
      <c r="JYD353" s="2"/>
      <c r="JYE353" s="2"/>
      <c r="JYF353" s="2"/>
      <c r="JYG353" s="2"/>
      <c r="JYH353" s="2"/>
      <c r="JYI353" s="2"/>
      <c r="JYJ353" s="2"/>
      <c r="JYK353" s="2"/>
      <c r="JYL353" s="2"/>
      <c r="JYM353" s="2"/>
      <c r="JYN353" s="2"/>
      <c r="JYO353" s="2"/>
      <c r="JYP353" s="2"/>
      <c r="JYQ353" s="2"/>
      <c r="JYR353" s="2"/>
      <c r="JYS353" s="2"/>
      <c r="JYT353" s="2"/>
      <c r="JYU353" s="2"/>
      <c r="JYV353" s="2"/>
      <c r="JYW353" s="2"/>
      <c r="JYX353" s="2"/>
      <c r="JYY353" s="2"/>
      <c r="JYZ353" s="2"/>
      <c r="JZA353" s="2"/>
      <c r="JZB353" s="2"/>
      <c r="JZC353" s="2"/>
      <c r="JZD353" s="2"/>
      <c r="JZE353" s="2"/>
      <c r="JZF353" s="2"/>
      <c r="JZG353" s="2"/>
      <c r="JZH353" s="2"/>
      <c r="JZI353" s="2"/>
      <c r="JZJ353" s="2"/>
      <c r="JZK353" s="2"/>
      <c r="JZL353" s="2"/>
      <c r="JZM353" s="2"/>
      <c r="JZN353" s="2"/>
      <c r="JZO353" s="2"/>
      <c r="JZP353" s="2"/>
      <c r="JZQ353" s="2"/>
      <c r="JZR353" s="2"/>
      <c r="JZS353" s="2"/>
      <c r="JZT353" s="2"/>
      <c r="JZU353" s="2"/>
      <c r="JZV353" s="2"/>
      <c r="JZW353" s="2"/>
      <c r="JZX353" s="2"/>
      <c r="JZY353" s="2"/>
      <c r="JZZ353" s="2"/>
      <c r="KAA353" s="2"/>
      <c r="KAB353" s="2"/>
      <c r="KAC353" s="2"/>
      <c r="KAD353" s="2"/>
      <c r="KAE353" s="2"/>
      <c r="KAF353" s="2"/>
      <c r="KAG353" s="2"/>
      <c r="KAH353" s="2"/>
      <c r="KAI353" s="2"/>
      <c r="KAJ353" s="2"/>
      <c r="KAK353" s="2"/>
      <c r="KAL353" s="2"/>
      <c r="KAM353" s="2"/>
      <c r="KAN353" s="2"/>
      <c r="KAO353" s="2"/>
      <c r="KAP353" s="2"/>
      <c r="KAQ353" s="2"/>
      <c r="KAR353" s="2"/>
      <c r="KAS353" s="2"/>
      <c r="KAT353" s="2"/>
      <c r="KAU353" s="2"/>
      <c r="KAV353" s="2"/>
      <c r="KAW353" s="2"/>
      <c r="KAX353" s="2"/>
      <c r="KAY353" s="2"/>
      <c r="KAZ353" s="2"/>
      <c r="KBA353" s="2"/>
      <c r="KBB353" s="2"/>
      <c r="KBC353" s="2"/>
      <c r="KBD353" s="2"/>
      <c r="KBE353" s="2"/>
      <c r="KBF353" s="2"/>
      <c r="KBG353" s="2"/>
      <c r="KBH353" s="2"/>
      <c r="KBI353" s="2"/>
      <c r="KBJ353" s="2"/>
      <c r="KBK353" s="2"/>
      <c r="KBL353" s="2"/>
      <c r="KBM353" s="2"/>
      <c r="KBN353" s="2"/>
      <c r="KBO353" s="2"/>
      <c r="KBP353" s="2"/>
      <c r="KBQ353" s="2"/>
      <c r="KBR353" s="2"/>
      <c r="KBS353" s="2"/>
      <c r="KBT353" s="2"/>
      <c r="KBU353" s="2"/>
      <c r="KBV353" s="2"/>
      <c r="KBW353" s="2"/>
      <c r="KBX353" s="2"/>
      <c r="KBY353" s="2"/>
      <c r="KBZ353" s="2"/>
      <c r="KCA353" s="2"/>
      <c r="KCB353" s="2"/>
      <c r="KCC353" s="2"/>
      <c r="KCD353" s="2"/>
      <c r="KCE353" s="2"/>
      <c r="KCF353" s="2"/>
      <c r="KCG353" s="2"/>
      <c r="KCH353" s="2"/>
      <c r="KCI353" s="2"/>
      <c r="KCJ353" s="2"/>
      <c r="KCK353" s="2"/>
      <c r="KCL353" s="2"/>
      <c r="KCM353" s="2"/>
      <c r="KCN353" s="2"/>
      <c r="KCO353" s="2"/>
      <c r="KCP353" s="2"/>
      <c r="KCQ353" s="2"/>
      <c r="KCR353" s="2"/>
      <c r="KCS353" s="2"/>
      <c r="KCT353" s="2"/>
      <c r="KCU353" s="2"/>
      <c r="KCV353" s="2"/>
      <c r="KCW353" s="2"/>
      <c r="KCX353" s="2"/>
      <c r="KCY353" s="2"/>
      <c r="KCZ353" s="2"/>
      <c r="KDA353" s="2"/>
      <c r="KDB353" s="2"/>
      <c r="KDC353" s="2"/>
      <c r="KDD353" s="2"/>
      <c r="KDE353" s="2"/>
      <c r="KDF353" s="2"/>
      <c r="KDG353" s="2"/>
      <c r="KDH353" s="2"/>
      <c r="KDI353" s="2"/>
      <c r="KDJ353" s="2"/>
      <c r="KDK353" s="2"/>
      <c r="KDL353" s="2"/>
      <c r="KDM353" s="2"/>
      <c r="KDN353" s="2"/>
      <c r="KDO353" s="2"/>
      <c r="KDP353" s="2"/>
      <c r="KDQ353" s="2"/>
      <c r="KDR353" s="2"/>
      <c r="KDS353" s="2"/>
      <c r="KDT353" s="2"/>
      <c r="KDU353" s="2"/>
      <c r="KDV353" s="2"/>
      <c r="KDW353" s="2"/>
      <c r="KDX353" s="2"/>
      <c r="KDY353" s="2"/>
      <c r="KDZ353" s="2"/>
      <c r="KEA353" s="2"/>
      <c r="KEB353" s="2"/>
      <c r="KEC353" s="2"/>
      <c r="KED353" s="2"/>
      <c r="KEE353" s="2"/>
      <c r="KEF353" s="2"/>
      <c r="KEG353" s="2"/>
      <c r="KEH353" s="2"/>
      <c r="KEI353" s="2"/>
      <c r="KEJ353" s="2"/>
      <c r="KEK353" s="2"/>
      <c r="KEL353" s="2"/>
      <c r="KEM353" s="2"/>
      <c r="KEN353" s="2"/>
      <c r="KEO353" s="2"/>
      <c r="KEP353" s="2"/>
      <c r="KEQ353" s="2"/>
      <c r="KER353" s="2"/>
      <c r="KES353" s="2"/>
      <c r="KET353" s="2"/>
      <c r="KEU353" s="2"/>
      <c r="KEV353" s="2"/>
      <c r="KEW353" s="2"/>
      <c r="KEX353" s="2"/>
      <c r="KEY353" s="2"/>
      <c r="KEZ353" s="2"/>
      <c r="KFA353" s="2"/>
      <c r="KFB353" s="2"/>
      <c r="KFC353" s="2"/>
      <c r="KFD353" s="2"/>
      <c r="KFE353" s="2"/>
      <c r="KFF353" s="2"/>
      <c r="KFG353" s="2"/>
      <c r="KFH353" s="2"/>
      <c r="KFI353" s="2"/>
      <c r="KFJ353" s="2"/>
      <c r="KFK353" s="2"/>
      <c r="KFL353" s="2"/>
      <c r="KFM353" s="2"/>
      <c r="KFN353" s="2"/>
      <c r="KFO353" s="2"/>
      <c r="KFP353" s="2"/>
      <c r="KFQ353" s="2"/>
      <c r="KFR353" s="2"/>
      <c r="KFS353" s="2"/>
      <c r="KFT353" s="2"/>
      <c r="KFU353" s="2"/>
      <c r="KFV353" s="2"/>
      <c r="KFW353" s="2"/>
      <c r="KFX353" s="2"/>
      <c r="KFY353" s="2"/>
      <c r="KFZ353" s="2"/>
      <c r="KGA353" s="2"/>
      <c r="KGB353" s="2"/>
      <c r="KGC353" s="2"/>
      <c r="KGD353" s="2"/>
      <c r="KGE353" s="2"/>
      <c r="KGF353" s="2"/>
      <c r="KGG353" s="2"/>
      <c r="KGH353" s="2"/>
      <c r="KGI353" s="2"/>
      <c r="KGJ353" s="2"/>
      <c r="KGK353" s="2"/>
      <c r="KGL353" s="2"/>
      <c r="KGM353" s="2"/>
      <c r="KGN353" s="2"/>
      <c r="KGO353" s="2"/>
      <c r="KGP353" s="2"/>
      <c r="KGQ353" s="2"/>
      <c r="KGR353" s="2"/>
      <c r="KGS353" s="2"/>
      <c r="KGT353" s="2"/>
      <c r="KGU353" s="2"/>
      <c r="KGV353" s="2"/>
      <c r="KGW353" s="2"/>
      <c r="KGX353" s="2"/>
      <c r="KGY353" s="2"/>
      <c r="KGZ353" s="2"/>
      <c r="KHA353" s="2"/>
      <c r="KHB353" s="2"/>
      <c r="KHC353" s="2"/>
      <c r="KHD353" s="2"/>
      <c r="KHE353" s="2"/>
      <c r="KHF353" s="2"/>
      <c r="KHG353" s="2"/>
      <c r="KHH353" s="2"/>
      <c r="KHI353" s="2"/>
      <c r="KHJ353" s="2"/>
      <c r="KHK353" s="2"/>
      <c r="KHL353" s="2"/>
      <c r="KHM353" s="2"/>
      <c r="KHN353" s="2"/>
      <c r="KHO353" s="2"/>
      <c r="KHP353" s="2"/>
      <c r="KHQ353" s="2"/>
      <c r="KHR353" s="2"/>
      <c r="KHS353" s="2"/>
      <c r="KHT353" s="2"/>
      <c r="KHU353" s="2"/>
      <c r="KHV353" s="2"/>
      <c r="KHW353" s="2"/>
      <c r="KHX353" s="2"/>
      <c r="KHY353" s="2"/>
      <c r="KHZ353" s="2"/>
      <c r="KIA353" s="2"/>
      <c r="KIB353" s="2"/>
      <c r="KIC353" s="2"/>
      <c r="KID353" s="2"/>
      <c r="KIE353" s="2"/>
      <c r="KIF353" s="2"/>
      <c r="KIG353" s="2"/>
      <c r="KIH353" s="2"/>
      <c r="KII353" s="2"/>
      <c r="KIJ353" s="2"/>
      <c r="KIK353" s="2"/>
      <c r="KIL353" s="2"/>
      <c r="KIM353" s="2"/>
      <c r="KIN353" s="2"/>
      <c r="KIO353" s="2"/>
      <c r="KIP353" s="2"/>
      <c r="KIQ353" s="2"/>
      <c r="KIR353" s="2"/>
      <c r="KIS353" s="2"/>
      <c r="KIT353" s="2"/>
      <c r="KIU353" s="2"/>
      <c r="KIV353" s="2"/>
      <c r="KIW353" s="2"/>
      <c r="KIX353" s="2"/>
      <c r="KIY353" s="2"/>
      <c r="KIZ353" s="2"/>
      <c r="KJA353" s="2"/>
      <c r="KJB353" s="2"/>
      <c r="KJC353" s="2"/>
      <c r="KJD353" s="2"/>
      <c r="KJE353" s="2"/>
      <c r="KJF353" s="2"/>
      <c r="KJG353" s="2"/>
      <c r="KJH353" s="2"/>
      <c r="KJI353" s="2"/>
      <c r="KJJ353" s="2"/>
      <c r="KJK353" s="2"/>
      <c r="KJL353" s="2"/>
      <c r="KJM353" s="2"/>
      <c r="KJN353" s="2"/>
      <c r="KJO353" s="2"/>
      <c r="KJP353" s="2"/>
      <c r="KJQ353" s="2"/>
      <c r="KJR353" s="2"/>
      <c r="KJS353" s="2"/>
      <c r="KJT353" s="2"/>
      <c r="KJU353" s="2"/>
      <c r="KJV353" s="2"/>
      <c r="KJW353" s="2"/>
      <c r="KJX353" s="2"/>
      <c r="KJY353" s="2"/>
      <c r="KJZ353" s="2"/>
      <c r="KKA353" s="2"/>
      <c r="KKB353" s="2"/>
      <c r="KKC353" s="2"/>
      <c r="KKD353" s="2"/>
      <c r="KKE353" s="2"/>
      <c r="KKF353" s="2"/>
      <c r="KKG353" s="2"/>
      <c r="KKH353" s="2"/>
      <c r="KKI353" s="2"/>
      <c r="KKJ353" s="2"/>
      <c r="KKK353" s="2"/>
      <c r="KKL353" s="2"/>
      <c r="KKM353" s="2"/>
      <c r="KKN353" s="2"/>
      <c r="KKO353" s="2"/>
      <c r="KKP353" s="2"/>
      <c r="KKQ353" s="2"/>
      <c r="KKR353" s="2"/>
      <c r="KKS353" s="2"/>
      <c r="KKT353" s="2"/>
      <c r="KKU353" s="2"/>
      <c r="KKV353" s="2"/>
      <c r="KKW353" s="2"/>
      <c r="KKX353" s="2"/>
      <c r="KKY353" s="2"/>
      <c r="KKZ353" s="2"/>
      <c r="KLA353" s="2"/>
      <c r="KLB353" s="2"/>
      <c r="KLC353" s="2"/>
      <c r="KLD353" s="2"/>
      <c r="KLE353" s="2"/>
      <c r="KLF353" s="2"/>
      <c r="KLG353" s="2"/>
      <c r="KLH353" s="2"/>
      <c r="KLI353" s="2"/>
      <c r="KLJ353" s="2"/>
      <c r="KLK353" s="2"/>
      <c r="KLL353" s="2"/>
      <c r="KLM353" s="2"/>
      <c r="KLN353" s="2"/>
      <c r="KLO353" s="2"/>
      <c r="KLP353" s="2"/>
      <c r="KLQ353" s="2"/>
      <c r="KLR353" s="2"/>
      <c r="KLS353" s="2"/>
      <c r="KLT353" s="2"/>
      <c r="KLU353" s="2"/>
      <c r="KLV353" s="2"/>
      <c r="KLW353" s="2"/>
      <c r="KLX353" s="2"/>
      <c r="KLY353" s="2"/>
      <c r="KLZ353" s="2"/>
      <c r="KMA353" s="2"/>
      <c r="KMB353" s="2"/>
      <c r="KMC353" s="2"/>
      <c r="KMD353" s="2"/>
      <c r="KME353" s="2"/>
      <c r="KMF353" s="2"/>
      <c r="KMG353" s="2"/>
      <c r="KMH353" s="2"/>
      <c r="KMI353" s="2"/>
      <c r="KMJ353" s="2"/>
      <c r="KMK353" s="2"/>
      <c r="KML353" s="2"/>
      <c r="KMM353" s="2"/>
      <c r="KMN353" s="2"/>
      <c r="KMO353" s="2"/>
      <c r="KMP353" s="2"/>
      <c r="KMQ353" s="2"/>
      <c r="KMR353" s="2"/>
      <c r="KMS353" s="2"/>
      <c r="KMT353" s="2"/>
      <c r="KMU353" s="2"/>
      <c r="KMV353" s="2"/>
      <c r="KMW353" s="2"/>
      <c r="KMX353" s="2"/>
      <c r="KMY353" s="2"/>
      <c r="KMZ353" s="2"/>
      <c r="KNA353" s="2"/>
      <c r="KNB353" s="2"/>
      <c r="KNC353" s="2"/>
      <c r="KND353" s="2"/>
      <c r="KNE353" s="2"/>
      <c r="KNF353" s="2"/>
      <c r="KNG353" s="2"/>
      <c r="KNH353" s="2"/>
      <c r="KNI353" s="2"/>
      <c r="KNJ353" s="2"/>
      <c r="KNK353" s="2"/>
      <c r="KNL353" s="2"/>
      <c r="KNM353" s="2"/>
      <c r="KNN353" s="2"/>
      <c r="KNO353" s="2"/>
      <c r="KNP353" s="2"/>
      <c r="KNQ353" s="2"/>
      <c r="KNR353" s="2"/>
      <c r="KNS353" s="2"/>
      <c r="KNT353" s="2"/>
      <c r="KNU353" s="2"/>
      <c r="KNV353" s="2"/>
      <c r="KNW353" s="2"/>
      <c r="KNX353" s="2"/>
      <c r="KNY353" s="2"/>
      <c r="KNZ353" s="2"/>
      <c r="KOA353" s="2"/>
      <c r="KOB353" s="2"/>
      <c r="KOC353" s="2"/>
      <c r="KOD353" s="2"/>
      <c r="KOE353" s="2"/>
      <c r="KOF353" s="2"/>
      <c r="KOG353" s="2"/>
      <c r="KOH353" s="2"/>
      <c r="KOI353" s="2"/>
      <c r="KOJ353" s="2"/>
      <c r="KOK353" s="2"/>
      <c r="KOL353" s="2"/>
      <c r="KOM353" s="2"/>
      <c r="KON353" s="2"/>
      <c r="KOO353" s="2"/>
      <c r="KOP353" s="2"/>
      <c r="KOQ353" s="2"/>
      <c r="KOR353" s="2"/>
      <c r="KOS353" s="2"/>
      <c r="KOT353" s="2"/>
      <c r="KOU353" s="2"/>
      <c r="KOV353" s="2"/>
      <c r="KOW353" s="2"/>
      <c r="KOX353" s="2"/>
      <c r="KOY353" s="2"/>
      <c r="KOZ353" s="2"/>
      <c r="KPA353" s="2"/>
      <c r="KPB353" s="2"/>
      <c r="KPC353" s="2"/>
      <c r="KPD353" s="2"/>
      <c r="KPE353" s="2"/>
      <c r="KPF353" s="2"/>
      <c r="KPG353" s="2"/>
      <c r="KPH353" s="2"/>
      <c r="KPI353" s="2"/>
      <c r="KPJ353" s="2"/>
      <c r="KPK353" s="2"/>
      <c r="KPL353" s="2"/>
      <c r="KPM353" s="2"/>
      <c r="KPN353" s="2"/>
      <c r="KPO353" s="2"/>
      <c r="KPP353" s="2"/>
      <c r="KPQ353" s="2"/>
      <c r="KPR353" s="2"/>
      <c r="KPS353" s="2"/>
      <c r="KPT353" s="2"/>
      <c r="KPU353" s="2"/>
      <c r="KPV353" s="2"/>
      <c r="KPW353" s="2"/>
      <c r="KPX353" s="2"/>
      <c r="KPY353" s="2"/>
      <c r="KPZ353" s="2"/>
      <c r="KQA353" s="2"/>
      <c r="KQB353" s="2"/>
      <c r="KQC353" s="2"/>
      <c r="KQD353" s="2"/>
      <c r="KQE353" s="2"/>
      <c r="KQF353" s="2"/>
      <c r="KQG353" s="2"/>
      <c r="KQH353" s="2"/>
      <c r="KQI353" s="2"/>
      <c r="KQJ353" s="2"/>
      <c r="KQK353" s="2"/>
      <c r="KQL353" s="2"/>
      <c r="KQM353" s="2"/>
      <c r="KQN353" s="2"/>
      <c r="KQO353" s="2"/>
      <c r="KQP353" s="2"/>
      <c r="KQQ353" s="2"/>
      <c r="KQR353" s="2"/>
      <c r="KQS353" s="2"/>
      <c r="KQT353" s="2"/>
      <c r="KQU353" s="2"/>
      <c r="KQV353" s="2"/>
      <c r="KQW353" s="2"/>
      <c r="KQX353" s="2"/>
      <c r="KQY353" s="2"/>
      <c r="KQZ353" s="2"/>
      <c r="KRA353" s="2"/>
      <c r="KRB353" s="2"/>
      <c r="KRC353" s="2"/>
      <c r="KRD353" s="2"/>
      <c r="KRE353" s="2"/>
      <c r="KRF353" s="2"/>
      <c r="KRG353" s="2"/>
      <c r="KRH353" s="2"/>
      <c r="KRI353" s="2"/>
      <c r="KRJ353" s="2"/>
      <c r="KRK353" s="2"/>
      <c r="KRL353" s="2"/>
      <c r="KRM353" s="2"/>
      <c r="KRN353" s="2"/>
      <c r="KRO353" s="2"/>
      <c r="KRP353" s="2"/>
      <c r="KRQ353" s="2"/>
      <c r="KRR353" s="2"/>
      <c r="KRS353" s="2"/>
      <c r="KRT353" s="2"/>
      <c r="KRU353" s="2"/>
      <c r="KRV353" s="2"/>
      <c r="KRW353" s="2"/>
      <c r="KRX353" s="2"/>
      <c r="KRY353" s="2"/>
      <c r="KRZ353" s="2"/>
      <c r="KSA353" s="2"/>
      <c r="KSB353" s="2"/>
      <c r="KSC353" s="2"/>
      <c r="KSD353" s="2"/>
      <c r="KSE353" s="2"/>
      <c r="KSF353" s="2"/>
      <c r="KSG353" s="2"/>
      <c r="KSH353" s="2"/>
      <c r="KSI353" s="2"/>
      <c r="KSJ353" s="2"/>
      <c r="KSK353" s="2"/>
      <c r="KSL353" s="2"/>
      <c r="KSM353" s="2"/>
      <c r="KSN353" s="2"/>
      <c r="KSO353" s="2"/>
      <c r="KSP353" s="2"/>
      <c r="KSQ353" s="2"/>
      <c r="KSR353" s="2"/>
      <c r="KSS353" s="2"/>
      <c r="KST353" s="2"/>
      <c r="KSU353" s="2"/>
      <c r="KSV353" s="2"/>
      <c r="KSW353" s="2"/>
      <c r="KSX353" s="2"/>
      <c r="KSY353" s="2"/>
      <c r="KSZ353" s="2"/>
      <c r="KTA353" s="2"/>
      <c r="KTB353" s="2"/>
      <c r="KTC353" s="2"/>
      <c r="KTD353" s="2"/>
      <c r="KTE353" s="2"/>
      <c r="KTF353" s="2"/>
      <c r="KTG353" s="2"/>
      <c r="KTH353" s="2"/>
      <c r="KTI353" s="2"/>
      <c r="KTJ353" s="2"/>
      <c r="KTK353" s="2"/>
      <c r="KTL353" s="2"/>
      <c r="KTM353" s="2"/>
      <c r="KTN353" s="2"/>
      <c r="KTO353" s="2"/>
      <c r="KTP353" s="2"/>
      <c r="KTQ353" s="2"/>
      <c r="KTR353" s="2"/>
      <c r="KTS353" s="2"/>
      <c r="KTT353" s="2"/>
      <c r="KTU353" s="2"/>
      <c r="KTV353" s="2"/>
      <c r="KTW353" s="2"/>
      <c r="KTX353" s="2"/>
      <c r="KTY353" s="2"/>
      <c r="KTZ353" s="2"/>
      <c r="KUA353" s="2"/>
      <c r="KUB353" s="2"/>
      <c r="KUC353" s="2"/>
      <c r="KUD353" s="2"/>
      <c r="KUE353" s="2"/>
      <c r="KUF353" s="2"/>
      <c r="KUG353" s="2"/>
      <c r="KUH353" s="2"/>
      <c r="KUI353" s="2"/>
      <c r="KUJ353" s="2"/>
      <c r="KUK353" s="2"/>
      <c r="KUL353" s="2"/>
      <c r="KUM353" s="2"/>
      <c r="KUN353" s="2"/>
      <c r="KUO353" s="2"/>
      <c r="KUP353" s="2"/>
      <c r="KUQ353" s="2"/>
      <c r="KUR353" s="2"/>
      <c r="KUS353" s="2"/>
      <c r="KUT353" s="2"/>
      <c r="KUU353" s="2"/>
      <c r="KUV353" s="2"/>
      <c r="KUW353" s="2"/>
      <c r="KUX353" s="2"/>
      <c r="KUY353" s="2"/>
      <c r="KUZ353" s="2"/>
      <c r="KVA353" s="2"/>
      <c r="KVB353" s="2"/>
      <c r="KVC353" s="2"/>
      <c r="KVD353" s="2"/>
      <c r="KVE353" s="2"/>
      <c r="KVF353" s="2"/>
      <c r="KVG353" s="2"/>
      <c r="KVH353" s="2"/>
      <c r="KVI353" s="2"/>
      <c r="KVJ353" s="2"/>
      <c r="KVK353" s="2"/>
      <c r="KVL353" s="2"/>
      <c r="KVM353" s="2"/>
      <c r="KVN353" s="2"/>
      <c r="KVO353" s="2"/>
      <c r="KVP353" s="2"/>
      <c r="KVQ353" s="2"/>
      <c r="KVR353" s="2"/>
      <c r="KVS353" s="2"/>
      <c r="KVT353" s="2"/>
      <c r="KVU353" s="2"/>
      <c r="KVV353" s="2"/>
      <c r="KVW353" s="2"/>
      <c r="KVX353" s="2"/>
      <c r="KVY353" s="2"/>
      <c r="KVZ353" s="2"/>
      <c r="KWA353" s="2"/>
      <c r="KWB353" s="2"/>
      <c r="KWC353" s="2"/>
      <c r="KWD353" s="2"/>
      <c r="KWE353" s="2"/>
      <c r="KWF353" s="2"/>
      <c r="KWG353" s="2"/>
      <c r="KWH353" s="2"/>
      <c r="KWI353" s="2"/>
      <c r="KWJ353" s="2"/>
      <c r="KWK353" s="2"/>
      <c r="KWL353" s="2"/>
      <c r="KWM353" s="2"/>
      <c r="KWN353" s="2"/>
      <c r="KWO353" s="2"/>
      <c r="KWP353" s="2"/>
      <c r="KWQ353" s="2"/>
      <c r="KWR353" s="2"/>
      <c r="KWS353" s="2"/>
      <c r="KWT353" s="2"/>
      <c r="KWU353" s="2"/>
      <c r="KWV353" s="2"/>
      <c r="KWW353" s="2"/>
      <c r="KWX353" s="2"/>
      <c r="KWY353" s="2"/>
      <c r="KWZ353" s="2"/>
      <c r="KXA353" s="2"/>
      <c r="KXB353" s="2"/>
      <c r="KXC353" s="2"/>
      <c r="KXD353" s="2"/>
      <c r="KXE353" s="2"/>
      <c r="KXF353" s="2"/>
      <c r="KXG353" s="2"/>
      <c r="KXH353" s="2"/>
      <c r="KXI353" s="2"/>
      <c r="KXJ353" s="2"/>
      <c r="KXK353" s="2"/>
      <c r="KXL353" s="2"/>
      <c r="KXM353" s="2"/>
      <c r="KXN353" s="2"/>
      <c r="KXO353" s="2"/>
      <c r="KXP353" s="2"/>
      <c r="KXQ353" s="2"/>
      <c r="KXR353" s="2"/>
      <c r="KXS353" s="2"/>
      <c r="KXT353" s="2"/>
      <c r="KXU353" s="2"/>
      <c r="KXV353" s="2"/>
      <c r="KXW353" s="2"/>
      <c r="KXX353" s="2"/>
      <c r="KXY353" s="2"/>
      <c r="KXZ353" s="2"/>
      <c r="KYA353" s="2"/>
      <c r="KYB353" s="2"/>
      <c r="KYC353" s="2"/>
      <c r="KYD353" s="2"/>
      <c r="KYE353" s="2"/>
      <c r="KYF353" s="2"/>
      <c r="KYG353" s="2"/>
      <c r="KYH353" s="2"/>
      <c r="KYI353" s="2"/>
      <c r="KYJ353" s="2"/>
      <c r="KYK353" s="2"/>
      <c r="KYL353" s="2"/>
      <c r="KYM353" s="2"/>
      <c r="KYN353" s="2"/>
      <c r="KYO353" s="2"/>
      <c r="KYP353" s="2"/>
      <c r="KYQ353" s="2"/>
      <c r="KYR353" s="2"/>
      <c r="KYS353" s="2"/>
      <c r="KYT353" s="2"/>
      <c r="KYU353" s="2"/>
      <c r="KYV353" s="2"/>
      <c r="KYW353" s="2"/>
      <c r="KYX353" s="2"/>
      <c r="KYY353" s="2"/>
      <c r="KYZ353" s="2"/>
      <c r="KZA353" s="2"/>
      <c r="KZB353" s="2"/>
      <c r="KZC353" s="2"/>
      <c r="KZD353" s="2"/>
      <c r="KZE353" s="2"/>
      <c r="KZF353" s="2"/>
      <c r="KZG353" s="2"/>
      <c r="KZH353" s="2"/>
      <c r="KZI353" s="2"/>
      <c r="KZJ353" s="2"/>
      <c r="KZK353" s="2"/>
      <c r="KZL353" s="2"/>
      <c r="KZM353" s="2"/>
      <c r="KZN353" s="2"/>
      <c r="KZO353" s="2"/>
      <c r="KZP353" s="2"/>
      <c r="KZQ353" s="2"/>
      <c r="KZR353" s="2"/>
      <c r="KZS353" s="2"/>
      <c r="KZT353" s="2"/>
      <c r="KZU353" s="2"/>
      <c r="KZV353" s="2"/>
      <c r="KZW353" s="2"/>
      <c r="KZX353" s="2"/>
      <c r="KZY353" s="2"/>
      <c r="KZZ353" s="2"/>
      <c r="LAA353" s="2"/>
      <c r="LAB353" s="2"/>
      <c r="LAC353" s="2"/>
      <c r="LAD353" s="2"/>
      <c r="LAE353" s="2"/>
      <c r="LAF353" s="2"/>
      <c r="LAG353" s="2"/>
      <c r="LAH353" s="2"/>
      <c r="LAI353" s="2"/>
      <c r="LAJ353" s="2"/>
      <c r="LAK353" s="2"/>
      <c r="LAL353" s="2"/>
      <c r="LAM353" s="2"/>
      <c r="LAN353" s="2"/>
      <c r="LAO353" s="2"/>
      <c r="LAP353" s="2"/>
      <c r="LAQ353" s="2"/>
      <c r="LAR353" s="2"/>
      <c r="LAS353" s="2"/>
      <c r="LAT353" s="2"/>
      <c r="LAU353" s="2"/>
      <c r="LAV353" s="2"/>
      <c r="LAW353" s="2"/>
      <c r="LAX353" s="2"/>
      <c r="LAY353" s="2"/>
      <c r="LAZ353" s="2"/>
      <c r="LBA353" s="2"/>
      <c r="LBB353" s="2"/>
      <c r="LBC353" s="2"/>
      <c r="LBD353" s="2"/>
      <c r="LBE353" s="2"/>
      <c r="LBF353" s="2"/>
      <c r="LBG353" s="2"/>
      <c r="LBH353" s="2"/>
      <c r="LBI353" s="2"/>
      <c r="LBJ353" s="2"/>
      <c r="LBK353" s="2"/>
      <c r="LBL353" s="2"/>
      <c r="LBM353" s="2"/>
      <c r="LBN353" s="2"/>
      <c r="LBO353" s="2"/>
      <c r="LBP353" s="2"/>
      <c r="LBQ353" s="2"/>
      <c r="LBR353" s="2"/>
      <c r="LBS353" s="2"/>
      <c r="LBT353" s="2"/>
      <c r="LBU353" s="2"/>
      <c r="LBV353" s="2"/>
      <c r="LBW353" s="2"/>
      <c r="LBX353" s="2"/>
      <c r="LBY353" s="2"/>
      <c r="LBZ353" s="2"/>
      <c r="LCA353" s="2"/>
      <c r="LCB353" s="2"/>
      <c r="LCC353" s="2"/>
      <c r="LCD353" s="2"/>
      <c r="LCE353" s="2"/>
      <c r="LCF353" s="2"/>
      <c r="LCG353" s="2"/>
      <c r="LCH353" s="2"/>
      <c r="LCI353" s="2"/>
      <c r="LCJ353" s="2"/>
      <c r="LCK353" s="2"/>
      <c r="LCL353" s="2"/>
      <c r="LCM353" s="2"/>
      <c r="LCN353" s="2"/>
      <c r="LCO353" s="2"/>
      <c r="LCP353" s="2"/>
      <c r="LCQ353" s="2"/>
      <c r="LCR353" s="2"/>
      <c r="LCS353" s="2"/>
      <c r="LCT353" s="2"/>
      <c r="LCU353" s="2"/>
      <c r="LCV353" s="2"/>
      <c r="LCW353" s="2"/>
      <c r="LCX353" s="2"/>
      <c r="LCY353" s="2"/>
      <c r="LCZ353" s="2"/>
      <c r="LDA353" s="2"/>
      <c r="LDB353" s="2"/>
      <c r="LDC353" s="2"/>
      <c r="LDD353" s="2"/>
      <c r="LDE353" s="2"/>
      <c r="LDF353" s="2"/>
      <c r="LDG353" s="2"/>
      <c r="LDH353" s="2"/>
      <c r="LDI353" s="2"/>
      <c r="LDJ353" s="2"/>
      <c r="LDK353" s="2"/>
      <c r="LDL353" s="2"/>
      <c r="LDM353" s="2"/>
      <c r="LDN353" s="2"/>
      <c r="LDO353" s="2"/>
      <c r="LDP353" s="2"/>
      <c r="LDQ353" s="2"/>
      <c r="LDR353" s="2"/>
      <c r="LDS353" s="2"/>
      <c r="LDT353" s="2"/>
      <c r="LDU353" s="2"/>
      <c r="LDV353" s="2"/>
      <c r="LDW353" s="2"/>
      <c r="LDX353" s="2"/>
      <c r="LDY353" s="2"/>
      <c r="LDZ353" s="2"/>
      <c r="LEA353" s="2"/>
      <c r="LEB353" s="2"/>
      <c r="LEC353" s="2"/>
      <c r="LED353" s="2"/>
      <c r="LEE353" s="2"/>
      <c r="LEF353" s="2"/>
      <c r="LEG353" s="2"/>
      <c r="LEH353" s="2"/>
      <c r="LEI353" s="2"/>
      <c r="LEJ353" s="2"/>
      <c r="LEK353" s="2"/>
      <c r="LEL353" s="2"/>
      <c r="LEM353" s="2"/>
      <c r="LEN353" s="2"/>
      <c r="LEO353" s="2"/>
      <c r="LEP353" s="2"/>
      <c r="LEQ353" s="2"/>
      <c r="LER353" s="2"/>
      <c r="LES353" s="2"/>
      <c r="LET353" s="2"/>
      <c r="LEU353" s="2"/>
      <c r="LEV353" s="2"/>
      <c r="LEW353" s="2"/>
      <c r="LEX353" s="2"/>
      <c r="LEY353" s="2"/>
      <c r="LEZ353" s="2"/>
      <c r="LFA353" s="2"/>
      <c r="LFB353" s="2"/>
      <c r="LFC353" s="2"/>
      <c r="LFD353" s="2"/>
      <c r="LFE353" s="2"/>
      <c r="LFF353" s="2"/>
      <c r="LFG353" s="2"/>
      <c r="LFH353" s="2"/>
      <c r="LFI353" s="2"/>
      <c r="LFJ353" s="2"/>
      <c r="LFK353" s="2"/>
      <c r="LFL353" s="2"/>
      <c r="LFM353" s="2"/>
      <c r="LFN353" s="2"/>
      <c r="LFO353" s="2"/>
      <c r="LFP353" s="2"/>
      <c r="LFQ353" s="2"/>
      <c r="LFR353" s="2"/>
      <c r="LFS353" s="2"/>
      <c r="LFT353" s="2"/>
      <c r="LFU353" s="2"/>
      <c r="LFV353" s="2"/>
      <c r="LFW353" s="2"/>
      <c r="LFX353" s="2"/>
      <c r="LFY353" s="2"/>
      <c r="LFZ353" s="2"/>
      <c r="LGA353" s="2"/>
      <c r="LGB353" s="2"/>
      <c r="LGC353" s="2"/>
      <c r="LGD353" s="2"/>
      <c r="LGE353" s="2"/>
      <c r="LGF353" s="2"/>
      <c r="LGG353" s="2"/>
      <c r="LGH353" s="2"/>
      <c r="LGI353" s="2"/>
      <c r="LGJ353" s="2"/>
      <c r="LGK353" s="2"/>
      <c r="LGL353" s="2"/>
      <c r="LGM353" s="2"/>
      <c r="LGN353" s="2"/>
      <c r="LGO353" s="2"/>
      <c r="LGP353" s="2"/>
      <c r="LGQ353" s="2"/>
      <c r="LGR353" s="2"/>
      <c r="LGS353" s="2"/>
      <c r="LGT353" s="2"/>
      <c r="LGU353" s="2"/>
      <c r="LGV353" s="2"/>
      <c r="LGW353" s="2"/>
      <c r="LGX353" s="2"/>
      <c r="LGY353" s="2"/>
      <c r="LGZ353" s="2"/>
      <c r="LHA353" s="2"/>
      <c r="LHB353" s="2"/>
      <c r="LHC353" s="2"/>
      <c r="LHD353" s="2"/>
      <c r="LHE353" s="2"/>
      <c r="LHF353" s="2"/>
      <c r="LHG353" s="2"/>
      <c r="LHH353" s="2"/>
      <c r="LHI353" s="2"/>
      <c r="LHJ353" s="2"/>
      <c r="LHK353" s="2"/>
      <c r="LHL353" s="2"/>
      <c r="LHM353" s="2"/>
      <c r="LHN353" s="2"/>
      <c r="LHO353" s="2"/>
      <c r="LHP353" s="2"/>
      <c r="LHQ353" s="2"/>
      <c r="LHR353" s="2"/>
      <c r="LHS353" s="2"/>
      <c r="LHT353" s="2"/>
      <c r="LHU353" s="2"/>
      <c r="LHV353" s="2"/>
      <c r="LHW353" s="2"/>
      <c r="LHX353" s="2"/>
      <c r="LHY353" s="2"/>
      <c r="LHZ353" s="2"/>
      <c r="LIA353" s="2"/>
      <c r="LIB353" s="2"/>
      <c r="LIC353" s="2"/>
      <c r="LID353" s="2"/>
      <c r="LIE353" s="2"/>
      <c r="LIF353" s="2"/>
      <c r="LIG353" s="2"/>
      <c r="LIH353" s="2"/>
      <c r="LII353" s="2"/>
      <c r="LIJ353" s="2"/>
      <c r="LIK353" s="2"/>
      <c r="LIL353" s="2"/>
      <c r="LIM353" s="2"/>
      <c r="LIN353" s="2"/>
      <c r="LIO353" s="2"/>
      <c r="LIP353" s="2"/>
      <c r="LIQ353" s="2"/>
      <c r="LIR353" s="2"/>
      <c r="LIS353" s="2"/>
      <c r="LIT353" s="2"/>
      <c r="LIU353" s="2"/>
      <c r="LIV353" s="2"/>
      <c r="LIW353" s="2"/>
      <c r="LIX353" s="2"/>
      <c r="LIY353" s="2"/>
      <c r="LIZ353" s="2"/>
      <c r="LJA353" s="2"/>
      <c r="LJB353" s="2"/>
      <c r="LJC353" s="2"/>
      <c r="LJD353" s="2"/>
      <c r="LJE353" s="2"/>
      <c r="LJF353" s="2"/>
      <c r="LJG353" s="2"/>
      <c r="LJH353" s="2"/>
      <c r="LJI353" s="2"/>
      <c r="LJJ353" s="2"/>
      <c r="LJK353" s="2"/>
      <c r="LJL353" s="2"/>
      <c r="LJM353" s="2"/>
      <c r="LJN353" s="2"/>
      <c r="LJO353" s="2"/>
      <c r="LJP353" s="2"/>
      <c r="LJQ353" s="2"/>
      <c r="LJR353" s="2"/>
      <c r="LJS353" s="2"/>
      <c r="LJT353" s="2"/>
      <c r="LJU353" s="2"/>
      <c r="LJV353" s="2"/>
      <c r="LJW353" s="2"/>
      <c r="LJX353" s="2"/>
      <c r="LJY353" s="2"/>
      <c r="LJZ353" s="2"/>
      <c r="LKA353" s="2"/>
      <c r="LKB353" s="2"/>
      <c r="LKC353" s="2"/>
      <c r="LKD353" s="2"/>
      <c r="LKE353" s="2"/>
      <c r="LKF353" s="2"/>
      <c r="LKG353" s="2"/>
      <c r="LKH353" s="2"/>
      <c r="LKI353" s="2"/>
      <c r="LKJ353" s="2"/>
      <c r="LKK353" s="2"/>
      <c r="LKL353" s="2"/>
      <c r="LKM353" s="2"/>
      <c r="LKN353" s="2"/>
      <c r="LKO353" s="2"/>
      <c r="LKP353" s="2"/>
      <c r="LKQ353" s="2"/>
      <c r="LKR353" s="2"/>
      <c r="LKS353" s="2"/>
      <c r="LKT353" s="2"/>
      <c r="LKU353" s="2"/>
      <c r="LKV353" s="2"/>
      <c r="LKW353" s="2"/>
      <c r="LKX353" s="2"/>
      <c r="LKY353" s="2"/>
      <c r="LKZ353" s="2"/>
      <c r="LLA353" s="2"/>
      <c r="LLB353" s="2"/>
      <c r="LLC353" s="2"/>
      <c r="LLD353" s="2"/>
      <c r="LLE353" s="2"/>
      <c r="LLF353" s="2"/>
      <c r="LLG353" s="2"/>
      <c r="LLH353" s="2"/>
      <c r="LLI353" s="2"/>
      <c r="LLJ353" s="2"/>
      <c r="LLK353" s="2"/>
      <c r="LLL353" s="2"/>
      <c r="LLM353" s="2"/>
      <c r="LLN353" s="2"/>
      <c r="LLO353" s="2"/>
      <c r="LLP353" s="2"/>
      <c r="LLQ353" s="2"/>
      <c r="LLR353" s="2"/>
      <c r="LLS353" s="2"/>
      <c r="LLT353" s="2"/>
      <c r="LLU353" s="2"/>
      <c r="LLV353" s="2"/>
      <c r="LLW353" s="2"/>
      <c r="LLX353" s="2"/>
      <c r="LLY353" s="2"/>
      <c r="LLZ353" s="2"/>
      <c r="LMA353" s="2"/>
      <c r="LMB353" s="2"/>
      <c r="LMC353" s="2"/>
      <c r="LMD353" s="2"/>
      <c r="LME353" s="2"/>
      <c r="LMF353" s="2"/>
      <c r="LMG353" s="2"/>
      <c r="LMH353" s="2"/>
      <c r="LMI353" s="2"/>
      <c r="LMJ353" s="2"/>
      <c r="LMK353" s="2"/>
      <c r="LML353" s="2"/>
      <c r="LMM353" s="2"/>
      <c r="LMN353" s="2"/>
      <c r="LMO353" s="2"/>
      <c r="LMP353" s="2"/>
      <c r="LMQ353" s="2"/>
      <c r="LMR353" s="2"/>
      <c r="LMS353" s="2"/>
      <c r="LMT353" s="2"/>
      <c r="LMU353" s="2"/>
      <c r="LMV353" s="2"/>
      <c r="LMW353" s="2"/>
      <c r="LMX353" s="2"/>
      <c r="LMY353" s="2"/>
      <c r="LMZ353" s="2"/>
      <c r="LNA353" s="2"/>
      <c r="LNB353" s="2"/>
      <c r="LNC353" s="2"/>
      <c r="LND353" s="2"/>
      <c r="LNE353" s="2"/>
      <c r="LNF353" s="2"/>
      <c r="LNG353" s="2"/>
      <c r="LNH353" s="2"/>
      <c r="LNI353" s="2"/>
      <c r="LNJ353" s="2"/>
      <c r="LNK353" s="2"/>
      <c r="LNL353" s="2"/>
      <c r="LNM353" s="2"/>
      <c r="LNN353" s="2"/>
      <c r="LNO353" s="2"/>
      <c r="LNP353" s="2"/>
      <c r="LNQ353" s="2"/>
      <c r="LNR353" s="2"/>
      <c r="LNS353" s="2"/>
      <c r="LNT353" s="2"/>
      <c r="LNU353" s="2"/>
      <c r="LNV353" s="2"/>
      <c r="LNW353" s="2"/>
      <c r="LNX353" s="2"/>
      <c r="LNY353" s="2"/>
      <c r="LNZ353" s="2"/>
      <c r="LOA353" s="2"/>
      <c r="LOB353" s="2"/>
      <c r="LOC353" s="2"/>
      <c r="LOD353" s="2"/>
      <c r="LOE353" s="2"/>
      <c r="LOF353" s="2"/>
      <c r="LOG353" s="2"/>
      <c r="LOH353" s="2"/>
      <c r="LOI353" s="2"/>
      <c r="LOJ353" s="2"/>
      <c r="LOK353" s="2"/>
      <c r="LOL353" s="2"/>
      <c r="LOM353" s="2"/>
      <c r="LON353" s="2"/>
      <c r="LOO353" s="2"/>
      <c r="LOP353" s="2"/>
      <c r="LOQ353" s="2"/>
      <c r="LOR353" s="2"/>
      <c r="LOS353" s="2"/>
      <c r="LOT353" s="2"/>
      <c r="LOU353" s="2"/>
      <c r="LOV353" s="2"/>
      <c r="LOW353" s="2"/>
      <c r="LOX353" s="2"/>
      <c r="LOY353" s="2"/>
      <c r="LOZ353" s="2"/>
      <c r="LPA353" s="2"/>
      <c r="LPB353" s="2"/>
      <c r="LPC353" s="2"/>
      <c r="LPD353" s="2"/>
      <c r="LPE353" s="2"/>
      <c r="LPF353" s="2"/>
      <c r="LPG353" s="2"/>
      <c r="LPH353" s="2"/>
      <c r="LPI353" s="2"/>
      <c r="LPJ353" s="2"/>
      <c r="LPK353" s="2"/>
      <c r="LPL353" s="2"/>
      <c r="LPM353" s="2"/>
      <c r="LPN353" s="2"/>
      <c r="LPO353" s="2"/>
      <c r="LPP353" s="2"/>
      <c r="LPQ353" s="2"/>
      <c r="LPR353" s="2"/>
      <c r="LPS353" s="2"/>
      <c r="LPT353" s="2"/>
      <c r="LPU353" s="2"/>
      <c r="LPV353" s="2"/>
      <c r="LPW353" s="2"/>
      <c r="LPX353" s="2"/>
      <c r="LPY353" s="2"/>
      <c r="LPZ353" s="2"/>
      <c r="LQA353" s="2"/>
      <c r="LQB353" s="2"/>
      <c r="LQC353" s="2"/>
      <c r="LQD353" s="2"/>
      <c r="LQE353" s="2"/>
      <c r="LQF353" s="2"/>
      <c r="LQG353" s="2"/>
      <c r="LQH353" s="2"/>
      <c r="LQI353" s="2"/>
      <c r="LQJ353" s="2"/>
      <c r="LQK353" s="2"/>
      <c r="LQL353" s="2"/>
      <c r="LQM353" s="2"/>
      <c r="LQN353" s="2"/>
      <c r="LQO353" s="2"/>
      <c r="LQP353" s="2"/>
      <c r="LQQ353" s="2"/>
      <c r="LQR353" s="2"/>
      <c r="LQS353" s="2"/>
      <c r="LQT353" s="2"/>
      <c r="LQU353" s="2"/>
      <c r="LQV353" s="2"/>
      <c r="LQW353" s="2"/>
      <c r="LQX353" s="2"/>
      <c r="LQY353" s="2"/>
      <c r="LQZ353" s="2"/>
      <c r="LRA353" s="2"/>
      <c r="LRB353" s="2"/>
      <c r="LRC353" s="2"/>
      <c r="LRD353" s="2"/>
      <c r="LRE353" s="2"/>
      <c r="LRF353" s="2"/>
      <c r="LRG353" s="2"/>
      <c r="LRH353" s="2"/>
      <c r="LRI353" s="2"/>
      <c r="LRJ353" s="2"/>
      <c r="LRK353" s="2"/>
      <c r="LRL353" s="2"/>
      <c r="LRM353" s="2"/>
      <c r="LRN353" s="2"/>
      <c r="LRO353" s="2"/>
      <c r="LRP353" s="2"/>
      <c r="LRQ353" s="2"/>
      <c r="LRR353" s="2"/>
      <c r="LRS353" s="2"/>
      <c r="LRT353" s="2"/>
      <c r="LRU353" s="2"/>
      <c r="LRV353" s="2"/>
      <c r="LRW353" s="2"/>
      <c r="LRX353" s="2"/>
      <c r="LRY353" s="2"/>
      <c r="LRZ353" s="2"/>
      <c r="LSA353" s="2"/>
      <c r="LSB353" s="2"/>
      <c r="LSC353" s="2"/>
      <c r="LSD353" s="2"/>
      <c r="LSE353" s="2"/>
      <c r="LSF353" s="2"/>
      <c r="LSG353" s="2"/>
      <c r="LSH353" s="2"/>
      <c r="LSI353" s="2"/>
      <c r="LSJ353" s="2"/>
      <c r="LSK353" s="2"/>
      <c r="LSL353" s="2"/>
      <c r="LSM353" s="2"/>
      <c r="LSN353" s="2"/>
      <c r="LSO353" s="2"/>
      <c r="LSP353" s="2"/>
      <c r="LSQ353" s="2"/>
      <c r="LSR353" s="2"/>
      <c r="LSS353" s="2"/>
      <c r="LST353" s="2"/>
      <c r="LSU353" s="2"/>
      <c r="LSV353" s="2"/>
      <c r="LSW353" s="2"/>
      <c r="LSX353" s="2"/>
      <c r="LSY353" s="2"/>
      <c r="LSZ353" s="2"/>
      <c r="LTA353" s="2"/>
      <c r="LTB353" s="2"/>
      <c r="LTC353" s="2"/>
      <c r="LTD353" s="2"/>
      <c r="LTE353" s="2"/>
      <c r="LTF353" s="2"/>
      <c r="LTG353" s="2"/>
      <c r="LTH353" s="2"/>
      <c r="LTI353" s="2"/>
      <c r="LTJ353" s="2"/>
      <c r="LTK353" s="2"/>
      <c r="LTL353" s="2"/>
      <c r="LTM353" s="2"/>
      <c r="LTN353" s="2"/>
      <c r="LTO353" s="2"/>
      <c r="LTP353" s="2"/>
      <c r="LTQ353" s="2"/>
      <c r="LTR353" s="2"/>
      <c r="LTS353" s="2"/>
      <c r="LTT353" s="2"/>
      <c r="LTU353" s="2"/>
      <c r="LTV353" s="2"/>
      <c r="LTW353" s="2"/>
      <c r="LTX353" s="2"/>
      <c r="LTY353" s="2"/>
      <c r="LTZ353" s="2"/>
      <c r="LUA353" s="2"/>
      <c r="LUB353" s="2"/>
      <c r="LUC353" s="2"/>
      <c r="LUD353" s="2"/>
      <c r="LUE353" s="2"/>
      <c r="LUF353" s="2"/>
      <c r="LUG353" s="2"/>
      <c r="LUH353" s="2"/>
      <c r="LUI353" s="2"/>
      <c r="LUJ353" s="2"/>
      <c r="LUK353" s="2"/>
      <c r="LUL353" s="2"/>
      <c r="LUM353" s="2"/>
      <c r="LUN353" s="2"/>
      <c r="LUO353" s="2"/>
      <c r="LUP353" s="2"/>
      <c r="LUQ353" s="2"/>
      <c r="LUR353" s="2"/>
      <c r="LUS353" s="2"/>
      <c r="LUT353" s="2"/>
      <c r="LUU353" s="2"/>
      <c r="LUV353" s="2"/>
      <c r="LUW353" s="2"/>
      <c r="LUX353" s="2"/>
      <c r="LUY353" s="2"/>
      <c r="LUZ353" s="2"/>
      <c r="LVA353" s="2"/>
      <c r="LVB353" s="2"/>
      <c r="LVC353" s="2"/>
      <c r="LVD353" s="2"/>
      <c r="LVE353" s="2"/>
      <c r="LVF353" s="2"/>
      <c r="LVG353" s="2"/>
      <c r="LVH353" s="2"/>
      <c r="LVI353" s="2"/>
      <c r="LVJ353" s="2"/>
      <c r="LVK353" s="2"/>
      <c r="LVL353" s="2"/>
      <c r="LVM353" s="2"/>
      <c r="LVN353" s="2"/>
      <c r="LVO353" s="2"/>
      <c r="LVP353" s="2"/>
      <c r="LVQ353" s="2"/>
      <c r="LVR353" s="2"/>
      <c r="LVS353" s="2"/>
      <c r="LVT353" s="2"/>
      <c r="LVU353" s="2"/>
      <c r="LVV353" s="2"/>
      <c r="LVW353" s="2"/>
      <c r="LVX353" s="2"/>
      <c r="LVY353" s="2"/>
      <c r="LVZ353" s="2"/>
      <c r="LWA353" s="2"/>
      <c r="LWB353" s="2"/>
      <c r="LWC353" s="2"/>
      <c r="LWD353" s="2"/>
      <c r="LWE353" s="2"/>
      <c r="LWF353" s="2"/>
      <c r="LWG353" s="2"/>
      <c r="LWH353" s="2"/>
      <c r="LWI353" s="2"/>
      <c r="LWJ353" s="2"/>
      <c r="LWK353" s="2"/>
      <c r="LWL353" s="2"/>
      <c r="LWM353" s="2"/>
      <c r="LWN353" s="2"/>
      <c r="LWO353" s="2"/>
      <c r="LWP353" s="2"/>
      <c r="LWQ353" s="2"/>
      <c r="LWR353" s="2"/>
      <c r="LWS353" s="2"/>
      <c r="LWT353" s="2"/>
      <c r="LWU353" s="2"/>
      <c r="LWV353" s="2"/>
      <c r="LWW353" s="2"/>
      <c r="LWX353" s="2"/>
      <c r="LWY353" s="2"/>
      <c r="LWZ353" s="2"/>
      <c r="LXA353" s="2"/>
      <c r="LXB353" s="2"/>
      <c r="LXC353" s="2"/>
      <c r="LXD353" s="2"/>
      <c r="LXE353" s="2"/>
      <c r="LXF353" s="2"/>
      <c r="LXG353" s="2"/>
      <c r="LXH353" s="2"/>
      <c r="LXI353" s="2"/>
      <c r="LXJ353" s="2"/>
      <c r="LXK353" s="2"/>
      <c r="LXL353" s="2"/>
      <c r="LXM353" s="2"/>
      <c r="LXN353" s="2"/>
      <c r="LXO353" s="2"/>
      <c r="LXP353" s="2"/>
      <c r="LXQ353" s="2"/>
      <c r="LXR353" s="2"/>
      <c r="LXS353" s="2"/>
      <c r="LXT353" s="2"/>
      <c r="LXU353" s="2"/>
      <c r="LXV353" s="2"/>
      <c r="LXW353" s="2"/>
      <c r="LXX353" s="2"/>
      <c r="LXY353" s="2"/>
      <c r="LXZ353" s="2"/>
      <c r="LYA353" s="2"/>
      <c r="LYB353" s="2"/>
      <c r="LYC353" s="2"/>
      <c r="LYD353" s="2"/>
      <c r="LYE353" s="2"/>
      <c r="LYF353" s="2"/>
      <c r="LYG353" s="2"/>
      <c r="LYH353" s="2"/>
      <c r="LYI353" s="2"/>
      <c r="LYJ353" s="2"/>
      <c r="LYK353" s="2"/>
      <c r="LYL353" s="2"/>
      <c r="LYM353" s="2"/>
      <c r="LYN353" s="2"/>
      <c r="LYO353" s="2"/>
      <c r="LYP353" s="2"/>
      <c r="LYQ353" s="2"/>
      <c r="LYR353" s="2"/>
      <c r="LYS353" s="2"/>
      <c r="LYT353" s="2"/>
      <c r="LYU353" s="2"/>
      <c r="LYV353" s="2"/>
      <c r="LYW353" s="2"/>
      <c r="LYX353" s="2"/>
      <c r="LYY353" s="2"/>
      <c r="LYZ353" s="2"/>
      <c r="LZA353" s="2"/>
      <c r="LZB353" s="2"/>
      <c r="LZC353" s="2"/>
      <c r="LZD353" s="2"/>
      <c r="LZE353" s="2"/>
      <c r="LZF353" s="2"/>
      <c r="LZG353" s="2"/>
      <c r="LZH353" s="2"/>
      <c r="LZI353" s="2"/>
      <c r="LZJ353" s="2"/>
      <c r="LZK353" s="2"/>
      <c r="LZL353" s="2"/>
      <c r="LZM353" s="2"/>
      <c r="LZN353" s="2"/>
      <c r="LZO353" s="2"/>
      <c r="LZP353" s="2"/>
      <c r="LZQ353" s="2"/>
      <c r="LZR353" s="2"/>
      <c r="LZS353" s="2"/>
      <c r="LZT353" s="2"/>
      <c r="LZU353" s="2"/>
      <c r="LZV353" s="2"/>
      <c r="LZW353" s="2"/>
      <c r="LZX353" s="2"/>
      <c r="LZY353" s="2"/>
      <c r="LZZ353" s="2"/>
      <c r="MAA353" s="2"/>
      <c r="MAB353" s="2"/>
      <c r="MAC353" s="2"/>
      <c r="MAD353" s="2"/>
      <c r="MAE353" s="2"/>
      <c r="MAF353" s="2"/>
      <c r="MAG353" s="2"/>
      <c r="MAH353" s="2"/>
      <c r="MAI353" s="2"/>
      <c r="MAJ353" s="2"/>
      <c r="MAK353" s="2"/>
      <c r="MAL353" s="2"/>
      <c r="MAM353" s="2"/>
      <c r="MAN353" s="2"/>
      <c r="MAO353" s="2"/>
      <c r="MAP353" s="2"/>
      <c r="MAQ353" s="2"/>
      <c r="MAR353" s="2"/>
      <c r="MAS353" s="2"/>
      <c r="MAT353" s="2"/>
      <c r="MAU353" s="2"/>
      <c r="MAV353" s="2"/>
      <c r="MAW353" s="2"/>
      <c r="MAX353" s="2"/>
      <c r="MAY353" s="2"/>
      <c r="MAZ353" s="2"/>
      <c r="MBA353" s="2"/>
      <c r="MBB353" s="2"/>
      <c r="MBC353" s="2"/>
      <c r="MBD353" s="2"/>
      <c r="MBE353" s="2"/>
      <c r="MBF353" s="2"/>
      <c r="MBG353" s="2"/>
      <c r="MBH353" s="2"/>
      <c r="MBI353" s="2"/>
      <c r="MBJ353" s="2"/>
      <c r="MBK353" s="2"/>
      <c r="MBL353" s="2"/>
      <c r="MBM353" s="2"/>
      <c r="MBN353" s="2"/>
      <c r="MBO353" s="2"/>
      <c r="MBP353" s="2"/>
      <c r="MBQ353" s="2"/>
      <c r="MBR353" s="2"/>
      <c r="MBS353" s="2"/>
      <c r="MBT353" s="2"/>
      <c r="MBU353" s="2"/>
      <c r="MBV353" s="2"/>
      <c r="MBW353" s="2"/>
      <c r="MBX353" s="2"/>
      <c r="MBY353" s="2"/>
      <c r="MBZ353" s="2"/>
      <c r="MCA353" s="2"/>
      <c r="MCB353" s="2"/>
      <c r="MCC353" s="2"/>
      <c r="MCD353" s="2"/>
      <c r="MCE353" s="2"/>
      <c r="MCF353" s="2"/>
      <c r="MCG353" s="2"/>
      <c r="MCH353" s="2"/>
      <c r="MCI353" s="2"/>
      <c r="MCJ353" s="2"/>
      <c r="MCK353" s="2"/>
      <c r="MCL353" s="2"/>
      <c r="MCM353" s="2"/>
      <c r="MCN353" s="2"/>
      <c r="MCO353" s="2"/>
      <c r="MCP353" s="2"/>
      <c r="MCQ353" s="2"/>
      <c r="MCR353" s="2"/>
      <c r="MCS353" s="2"/>
      <c r="MCT353" s="2"/>
      <c r="MCU353" s="2"/>
      <c r="MCV353" s="2"/>
      <c r="MCW353" s="2"/>
      <c r="MCX353" s="2"/>
      <c r="MCY353" s="2"/>
      <c r="MCZ353" s="2"/>
      <c r="MDA353" s="2"/>
      <c r="MDB353" s="2"/>
      <c r="MDC353" s="2"/>
      <c r="MDD353" s="2"/>
      <c r="MDE353" s="2"/>
      <c r="MDF353" s="2"/>
      <c r="MDG353" s="2"/>
      <c r="MDH353" s="2"/>
      <c r="MDI353" s="2"/>
      <c r="MDJ353" s="2"/>
      <c r="MDK353" s="2"/>
      <c r="MDL353" s="2"/>
      <c r="MDM353" s="2"/>
      <c r="MDN353" s="2"/>
      <c r="MDO353" s="2"/>
      <c r="MDP353" s="2"/>
      <c r="MDQ353" s="2"/>
      <c r="MDR353" s="2"/>
      <c r="MDS353" s="2"/>
      <c r="MDT353" s="2"/>
      <c r="MDU353" s="2"/>
      <c r="MDV353" s="2"/>
      <c r="MDW353" s="2"/>
      <c r="MDX353" s="2"/>
      <c r="MDY353" s="2"/>
      <c r="MDZ353" s="2"/>
      <c r="MEA353" s="2"/>
      <c r="MEB353" s="2"/>
      <c r="MEC353" s="2"/>
      <c r="MED353" s="2"/>
      <c r="MEE353" s="2"/>
      <c r="MEF353" s="2"/>
      <c r="MEG353" s="2"/>
      <c r="MEH353" s="2"/>
      <c r="MEI353" s="2"/>
      <c r="MEJ353" s="2"/>
      <c r="MEK353" s="2"/>
      <c r="MEL353" s="2"/>
      <c r="MEM353" s="2"/>
      <c r="MEN353" s="2"/>
      <c r="MEO353" s="2"/>
      <c r="MEP353" s="2"/>
      <c r="MEQ353" s="2"/>
      <c r="MER353" s="2"/>
      <c r="MES353" s="2"/>
      <c r="MET353" s="2"/>
      <c r="MEU353" s="2"/>
      <c r="MEV353" s="2"/>
      <c r="MEW353" s="2"/>
      <c r="MEX353" s="2"/>
      <c r="MEY353" s="2"/>
      <c r="MEZ353" s="2"/>
      <c r="MFA353" s="2"/>
      <c r="MFB353" s="2"/>
      <c r="MFC353" s="2"/>
      <c r="MFD353" s="2"/>
      <c r="MFE353" s="2"/>
      <c r="MFF353" s="2"/>
      <c r="MFG353" s="2"/>
      <c r="MFH353" s="2"/>
      <c r="MFI353" s="2"/>
      <c r="MFJ353" s="2"/>
      <c r="MFK353" s="2"/>
      <c r="MFL353" s="2"/>
      <c r="MFM353" s="2"/>
      <c r="MFN353" s="2"/>
      <c r="MFO353" s="2"/>
      <c r="MFP353" s="2"/>
      <c r="MFQ353" s="2"/>
      <c r="MFR353" s="2"/>
      <c r="MFS353" s="2"/>
      <c r="MFT353" s="2"/>
      <c r="MFU353" s="2"/>
      <c r="MFV353" s="2"/>
      <c r="MFW353" s="2"/>
      <c r="MFX353" s="2"/>
      <c r="MFY353" s="2"/>
      <c r="MFZ353" s="2"/>
      <c r="MGA353" s="2"/>
      <c r="MGB353" s="2"/>
      <c r="MGC353" s="2"/>
      <c r="MGD353" s="2"/>
      <c r="MGE353" s="2"/>
      <c r="MGF353" s="2"/>
      <c r="MGG353" s="2"/>
      <c r="MGH353" s="2"/>
      <c r="MGI353" s="2"/>
      <c r="MGJ353" s="2"/>
      <c r="MGK353" s="2"/>
      <c r="MGL353" s="2"/>
      <c r="MGM353" s="2"/>
      <c r="MGN353" s="2"/>
      <c r="MGO353" s="2"/>
      <c r="MGP353" s="2"/>
      <c r="MGQ353" s="2"/>
      <c r="MGR353" s="2"/>
      <c r="MGS353" s="2"/>
      <c r="MGT353" s="2"/>
      <c r="MGU353" s="2"/>
      <c r="MGV353" s="2"/>
      <c r="MGW353" s="2"/>
      <c r="MGX353" s="2"/>
      <c r="MGY353" s="2"/>
      <c r="MGZ353" s="2"/>
      <c r="MHA353" s="2"/>
      <c r="MHB353" s="2"/>
      <c r="MHC353" s="2"/>
      <c r="MHD353" s="2"/>
      <c r="MHE353" s="2"/>
      <c r="MHF353" s="2"/>
      <c r="MHG353" s="2"/>
      <c r="MHH353" s="2"/>
      <c r="MHI353" s="2"/>
      <c r="MHJ353" s="2"/>
      <c r="MHK353" s="2"/>
      <c r="MHL353" s="2"/>
      <c r="MHM353" s="2"/>
      <c r="MHN353" s="2"/>
      <c r="MHO353" s="2"/>
      <c r="MHP353" s="2"/>
      <c r="MHQ353" s="2"/>
      <c r="MHR353" s="2"/>
      <c r="MHS353" s="2"/>
      <c r="MHT353" s="2"/>
      <c r="MHU353" s="2"/>
      <c r="MHV353" s="2"/>
      <c r="MHW353" s="2"/>
      <c r="MHX353" s="2"/>
      <c r="MHY353" s="2"/>
      <c r="MHZ353" s="2"/>
      <c r="MIA353" s="2"/>
      <c r="MIB353" s="2"/>
      <c r="MIC353" s="2"/>
      <c r="MID353" s="2"/>
      <c r="MIE353" s="2"/>
      <c r="MIF353" s="2"/>
      <c r="MIG353" s="2"/>
      <c r="MIH353" s="2"/>
      <c r="MII353" s="2"/>
      <c r="MIJ353" s="2"/>
      <c r="MIK353" s="2"/>
      <c r="MIL353" s="2"/>
      <c r="MIM353" s="2"/>
      <c r="MIN353" s="2"/>
      <c r="MIO353" s="2"/>
      <c r="MIP353" s="2"/>
      <c r="MIQ353" s="2"/>
      <c r="MIR353" s="2"/>
      <c r="MIS353" s="2"/>
      <c r="MIT353" s="2"/>
      <c r="MIU353" s="2"/>
      <c r="MIV353" s="2"/>
      <c r="MIW353" s="2"/>
      <c r="MIX353" s="2"/>
      <c r="MIY353" s="2"/>
      <c r="MIZ353" s="2"/>
      <c r="MJA353" s="2"/>
      <c r="MJB353" s="2"/>
      <c r="MJC353" s="2"/>
      <c r="MJD353" s="2"/>
      <c r="MJE353" s="2"/>
      <c r="MJF353" s="2"/>
      <c r="MJG353" s="2"/>
      <c r="MJH353" s="2"/>
      <c r="MJI353" s="2"/>
      <c r="MJJ353" s="2"/>
      <c r="MJK353" s="2"/>
      <c r="MJL353" s="2"/>
      <c r="MJM353" s="2"/>
      <c r="MJN353" s="2"/>
      <c r="MJO353" s="2"/>
      <c r="MJP353" s="2"/>
      <c r="MJQ353" s="2"/>
      <c r="MJR353" s="2"/>
      <c r="MJS353" s="2"/>
      <c r="MJT353" s="2"/>
      <c r="MJU353" s="2"/>
      <c r="MJV353" s="2"/>
      <c r="MJW353" s="2"/>
      <c r="MJX353" s="2"/>
      <c r="MJY353" s="2"/>
      <c r="MJZ353" s="2"/>
      <c r="MKA353" s="2"/>
      <c r="MKB353" s="2"/>
      <c r="MKC353" s="2"/>
      <c r="MKD353" s="2"/>
      <c r="MKE353" s="2"/>
      <c r="MKF353" s="2"/>
      <c r="MKG353" s="2"/>
      <c r="MKH353" s="2"/>
      <c r="MKI353" s="2"/>
      <c r="MKJ353" s="2"/>
      <c r="MKK353" s="2"/>
      <c r="MKL353" s="2"/>
      <c r="MKM353" s="2"/>
      <c r="MKN353" s="2"/>
      <c r="MKO353" s="2"/>
      <c r="MKP353" s="2"/>
      <c r="MKQ353" s="2"/>
      <c r="MKR353" s="2"/>
      <c r="MKS353" s="2"/>
      <c r="MKT353" s="2"/>
      <c r="MKU353" s="2"/>
      <c r="MKV353" s="2"/>
      <c r="MKW353" s="2"/>
      <c r="MKX353" s="2"/>
      <c r="MKY353" s="2"/>
      <c r="MKZ353" s="2"/>
      <c r="MLA353" s="2"/>
      <c r="MLB353" s="2"/>
      <c r="MLC353" s="2"/>
      <c r="MLD353" s="2"/>
      <c r="MLE353" s="2"/>
      <c r="MLF353" s="2"/>
      <c r="MLG353" s="2"/>
      <c r="MLH353" s="2"/>
      <c r="MLI353" s="2"/>
      <c r="MLJ353" s="2"/>
      <c r="MLK353" s="2"/>
      <c r="MLL353" s="2"/>
      <c r="MLM353" s="2"/>
      <c r="MLN353" s="2"/>
      <c r="MLO353" s="2"/>
      <c r="MLP353" s="2"/>
      <c r="MLQ353" s="2"/>
      <c r="MLR353" s="2"/>
      <c r="MLS353" s="2"/>
      <c r="MLT353" s="2"/>
      <c r="MLU353" s="2"/>
      <c r="MLV353" s="2"/>
      <c r="MLW353" s="2"/>
      <c r="MLX353" s="2"/>
      <c r="MLY353" s="2"/>
      <c r="MLZ353" s="2"/>
      <c r="MMA353" s="2"/>
      <c r="MMB353" s="2"/>
      <c r="MMC353" s="2"/>
      <c r="MMD353" s="2"/>
      <c r="MME353" s="2"/>
      <c r="MMF353" s="2"/>
      <c r="MMG353" s="2"/>
      <c r="MMH353" s="2"/>
      <c r="MMI353" s="2"/>
      <c r="MMJ353" s="2"/>
      <c r="MMK353" s="2"/>
      <c r="MML353" s="2"/>
      <c r="MMM353" s="2"/>
      <c r="MMN353" s="2"/>
      <c r="MMO353" s="2"/>
      <c r="MMP353" s="2"/>
      <c r="MMQ353" s="2"/>
      <c r="MMR353" s="2"/>
      <c r="MMS353" s="2"/>
      <c r="MMT353" s="2"/>
      <c r="MMU353" s="2"/>
      <c r="MMV353" s="2"/>
      <c r="MMW353" s="2"/>
      <c r="MMX353" s="2"/>
      <c r="MMY353" s="2"/>
      <c r="MMZ353" s="2"/>
      <c r="MNA353" s="2"/>
      <c r="MNB353" s="2"/>
      <c r="MNC353" s="2"/>
      <c r="MND353" s="2"/>
      <c r="MNE353" s="2"/>
      <c r="MNF353" s="2"/>
      <c r="MNG353" s="2"/>
      <c r="MNH353" s="2"/>
      <c r="MNI353" s="2"/>
      <c r="MNJ353" s="2"/>
      <c r="MNK353" s="2"/>
      <c r="MNL353" s="2"/>
      <c r="MNM353" s="2"/>
      <c r="MNN353" s="2"/>
      <c r="MNO353" s="2"/>
      <c r="MNP353" s="2"/>
      <c r="MNQ353" s="2"/>
      <c r="MNR353" s="2"/>
      <c r="MNS353" s="2"/>
      <c r="MNT353" s="2"/>
      <c r="MNU353" s="2"/>
      <c r="MNV353" s="2"/>
      <c r="MNW353" s="2"/>
      <c r="MNX353" s="2"/>
      <c r="MNY353" s="2"/>
      <c r="MNZ353" s="2"/>
      <c r="MOA353" s="2"/>
      <c r="MOB353" s="2"/>
      <c r="MOC353" s="2"/>
      <c r="MOD353" s="2"/>
      <c r="MOE353" s="2"/>
      <c r="MOF353" s="2"/>
      <c r="MOG353" s="2"/>
      <c r="MOH353" s="2"/>
      <c r="MOI353" s="2"/>
      <c r="MOJ353" s="2"/>
      <c r="MOK353" s="2"/>
      <c r="MOL353" s="2"/>
      <c r="MOM353" s="2"/>
      <c r="MON353" s="2"/>
      <c r="MOO353" s="2"/>
      <c r="MOP353" s="2"/>
      <c r="MOQ353" s="2"/>
      <c r="MOR353" s="2"/>
      <c r="MOS353" s="2"/>
      <c r="MOT353" s="2"/>
      <c r="MOU353" s="2"/>
      <c r="MOV353" s="2"/>
      <c r="MOW353" s="2"/>
      <c r="MOX353" s="2"/>
      <c r="MOY353" s="2"/>
      <c r="MOZ353" s="2"/>
      <c r="MPA353" s="2"/>
      <c r="MPB353" s="2"/>
      <c r="MPC353" s="2"/>
      <c r="MPD353" s="2"/>
      <c r="MPE353" s="2"/>
      <c r="MPF353" s="2"/>
      <c r="MPG353" s="2"/>
      <c r="MPH353" s="2"/>
      <c r="MPI353" s="2"/>
      <c r="MPJ353" s="2"/>
      <c r="MPK353" s="2"/>
      <c r="MPL353" s="2"/>
      <c r="MPM353" s="2"/>
      <c r="MPN353" s="2"/>
      <c r="MPO353" s="2"/>
      <c r="MPP353" s="2"/>
      <c r="MPQ353" s="2"/>
      <c r="MPR353" s="2"/>
      <c r="MPS353" s="2"/>
      <c r="MPT353" s="2"/>
      <c r="MPU353" s="2"/>
      <c r="MPV353" s="2"/>
      <c r="MPW353" s="2"/>
      <c r="MPX353" s="2"/>
      <c r="MPY353" s="2"/>
      <c r="MPZ353" s="2"/>
      <c r="MQA353" s="2"/>
      <c r="MQB353" s="2"/>
      <c r="MQC353" s="2"/>
      <c r="MQD353" s="2"/>
      <c r="MQE353" s="2"/>
      <c r="MQF353" s="2"/>
      <c r="MQG353" s="2"/>
      <c r="MQH353" s="2"/>
      <c r="MQI353" s="2"/>
      <c r="MQJ353" s="2"/>
      <c r="MQK353" s="2"/>
      <c r="MQL353" s="2"/>
      <c r="MQM353" s="2"/>
      <c r="MQN353" s="2"/>
      <c r="MQO353" s="2"/>
      <c r="MQP353" s="2"/>
      <c r="MQQ353" s="2"/>
      <c r="MQR353" s="2"/>
      <c r="MQS353" s="2"/>
      <c r="MQT353" s="2"/>
      <c r="MQU353" s="2"/>
      <c r="MQV353" s="2"/>
      <c r="MQW353" s="2"/>
      <c r="MQX353" s="2"/>
      <c r="MQY353" s="2"/>
      <c r="MQZ353" s="2"/>
      <c r="MRA353" s="2"/>
      <c r="MRB353" s="2"/>
      <c r="MRC353" s="2"/>
      <c r="MRD353" s="2"/>
      <c r="MRE353" s="2"/>
      <c r="MRF353" s="2"/>
      <c r="MRG353" s="2"/>
      <c r="MRH353" s="2"/>
      <c r="MRI353" s="2"/>
      <c r="MRJ353" s="2"/>
      <c r="MRK353" s="2"/>
      <c r="MRL353" s="2"/>
      <c r="MRM353" s="2"/>
      <c r="MRN353" s="2"/>
      <c r="MRO353" s="2"/>
      <c r="MRP353" s="2"/>
      <c r="MRQ353" s="2"/>
      <c r="MRR353" s="2"/>
      <c r="MRS353" s="2"/>
      <c r="MRT353" s="2"/>
      <c r="MRU353" s="2"/>
      <c r="MRV353" s="2"/>
      <c r="MRW353" s="2"/>
      <c r="MRX353" s="2"/>
      <c r="MRY353" s="2"/>
      <c r="MRZ353" s="2"/>
      <c r="MSA353" s="2"/>
      <c r="MSB353" s="2"/>
      <c r="MSC353" s="2"/>
      <c r="MSD353" s="2"/>
      <c r="MSE353" s="2"/>
      <c r="MSF353" s="2"/>
      <c r="MSG353" s="2"/>
      <c r="MSH353" s="2"/>
      <c r="MSI353" s="2"/>
      <c r="MSJ353" s="2"/>
      <c r="MSK353" s="2"/>
      <c r="MSL353" s="2"/>
      <c r="MSM353" s="2"/>
      <c r="MSN353" s="2"/>
      <c r="MSO353" s="2"/>
      <c r="MSP353" s="2"/>
      <c r="MSQ353" s="2"/>
      <c r="MSR353" s="2"/>
      <c r="MSS353" s="2"/>
      <c r="MST353" s="2"/>
      <c r="MSU353" s="2"/>
      <c r="MSV353" s="2"/>
      <c r="MSW353" s="2"/>
      <c r="MSX353" s="2"/>
      <c r="MSY353" s="2"/>
      <c r="MSZ353" s="2"/>
      <c r="MTA353" s="2"/>
      <c r="MTB353" s="2"/>
      <c r="MTC353" s="2"/>
      <c r="MTD353" s="2"/>
      <c r="MTE353" s="2"/>
      <c r="MTF353" s="2"/>
      <c r="MTG353" s="2"/>
      <c r="MTH353" s="2"/>
      <c r="MTI353" s="2"/>
      <c r="MTJ353" s="2"/>
      <c r="MTK353" s="2"/>
      <c r="MTL353" s="2"/>
      <c r="MTM353" s="2"/>
      <c r="MTN353" s="2"/>
      <c r="MTO353" s="2"/>
      <c r="MTP353" s="2"/>
      <c r="MTQ353" s="2"/>
      <c r="MTR353" s="2"/>
      <c r="MTS353" s="2"/>
      <c r="MTT353" s="2"/>
      <c r="MTU353" s="2"/>
      <c r="MTV353" s="2"/>
      <c r="MTW353" s="2"/>
      <c r="MTX353" s="2"/>
      <c r="MTY353" s="2"/>
      <c r="MTZ353" s="2"/>
      <c r="MUA353" s="2"/>
      <c r="MUB353" s="2"/>
      <c r="MUC353" s="2"/>
      <c r="MUD353" s="2"/>
      <c r="MUE353" s="2"/>
      <c r="MUF353" s="2"/>
      <c r="MUG353" s="2"/>
      <c r="MUH353" s="2"/>
      <c r="MUI353" s="2"/>
      <c r="MUJ353" s="2"/>
      <c r="MUK353" s="2"/>
      <c r="MUL353" s="2"/>
      <c r="MUM353" s="2"/>
      <c r="MUN353" s="2"/>
      <c r="MUO353" s="2"/>
      <c r="MUP353" s="2"/>
      <c r="MUQ353" s="2"/>
      <c r="MUR353" s="2"/>
      <c r="MUS353" s="2"/>
      <c r="MUT353" s="2"/>
      <c r="MUU353" s="2"/>
      <c r="MUV353" s="2"/>
      <c r="MUW353" s="2"/>
      <c r="MUX353" s="2"/>
      <c r="MUY353" s="2"/>
      <c r="MUZ353" s="2"/>
      <c r="MVA353" s="2"/>
      <c r="MVB353" s="2"/>
      <c r="MVC353" s="2"/>
      <c r="MVD353" s="2"/>
      <c r="MVE353" s="2"/>
      <c r="MVF353" s="2"/>
      <c r="MVG353" s="2"/>
      <c r="MVH353" s="2"/>
      <c r="MVI353" s="2"/>
      <c r="MVJ353" s="2"/>
      <c r="MVK353" s="2"/>
      <c r="MVL353" s="2"/>
      <c r="MVM353" s="2"/>
      <c r="MVN353" s="2"/>
      <c r="MVO353" s="2"/>
      <c r="MVP353" s="2"/>
      <c r="MVQ353" s="2"/>
      <c r="MVR353" s="2"/>
      <c r="MVS353" s="2"/>
      <c r="MVT353" s="2"/>
      <c r="MVU353" s="2"/>
      <c r="MVV353" s="2"/>
      <c r="MVW353" s="2"/>
      <c r="MVX353" s="2"/>
      <c r="MVY353" s="2"/>
      <c r="MVZ353" s="2"/>
      <c r="MWA353" s="2"/>
      <c r="MWB353" s="2"/>
      <c r="MWC353" s="2"/>
      <c r="MWD353" s="2"/>
      <c r="MWE353" s="2"/>
      <c r="MWF353" s="2"/>
      <c r="MWG353" s="2"/>
      <c r="MWH353" s="2"/>
      <c r="MWI353" s="2"/>
      <c r="MWJ353" s="2"/>
      <c r="MWK353" s="2"/>
      <c r="MWL353" s="2"/>
      <c r="MWM353" s="2"/>
      <c r="MWN353" s="2"/>
      <c r="MWO353" s="2"/>
      <c r="MWP353" s="2"/>
      <c r="MWQ353" s="2"/>
      <c r="MWR353" s="2"/>
      <c r="MWS353" s="2"/>
      <c r="MWT353" s="2"/>
      <c r="MWU353" s="2"/>
      <c r="MWV353" s="2"/>
      <c r="MWW353" s="2"/>
      <c r="MWX353" s="2"/>
      <c r="MWY353" s="2"/>
      <c r="MWZ353" s="2"/>
      <c r="MXA353" s="2"/>
      <c r="MXB353" s="2"/>
      <c r="MXC353" s="2"/>
      <c r="MXD353" s="2"/>
      <c r="MXE353" s="2"/>
      <c r="MXF353" s="2"/>
      <c r="MXG353" s="2"/>
      <c r="MXH353" s="2"/>
      <c r="MXI353" s="2"/>
      <c r="MXJ353" s="2"/>
      <c r="MXK353" s="2"/>
      <c r="MXL353" s="2"/>
      <c r="MXM353" s="2"/>
      <c r="MXN353" s="2"/>
      <c r="MXO353" s="2"/>
      <c r="MXP353" s="2"/>
      <c r="MXQ353" s="2"/>
      <c r="MXR353" s="2"/>
      <c r="MXS353" s="2"/>
      <c r="MXT353" s="2"/>
      <c r="MXU353" s="2"/>
      <c r="MXV353" s="2"/>
      <c r="MXW353" s="2"/>
      <c r="MXX353" s="2"/>
      <c r="MXY353" s="2"/>
      <c r="MXZ353" s="2"/>
      <c r="MYA353" s="2"/>
      <c r="MYB353" s="2"/>
      <c r="MYC353" s="2"/>
      <c r="MYD353" s="2"/>
      <c r="MYE353" s="2"/>
      <c r="MYF353" s="2"/>
      <c r="MYG353" s="2"/>
      <c r="MYH353" s="2"/>
      <c r="MYI353" s="2"/>
      <c r="MYJ353" s="2"/>
      <c r="MYK353" s="2"/>
      <c r="MYL353" s="2"/>
      <c r="MYM353" s="2"/>
      <c r="MYN353" s="2"/>
      <c r="MYO353" s="2"/>
      <c r="MYP353" s="2"/>
      <c r="MYQ353" s="2"/>
      <c r="MYR353" s="2"/>
      <c r="MYS353" s="2"/>
      <c r="MYT353" s="2"/>
      <c r="MYU353" s="2"/>
      <c r="MYV353" s="2"/>
      <c r="MYW353" s="2"/>
      <c r="MYX353" s="2"/>
      <c r="MYY353" s="2"/>
      <c r="MYZ353" s="2"/>
      <c r="MZA353" s="2"/>
      <c r="MZB353" s="2"/>
      <c r="MZC353" s="2"/>
      <c r="MZD353" s="2"/>
      <c r="MZE353" s="2"/>
      <c r="MZF353" s="2"/>
      <c r="MZG353" s="2"/>
      <c r="MZH353" s="2"/>
      <c r="MZI353" s="2"/>
      <c r="MZJ353" s="2"/>
      <c r="MZK353" s="2"/>
      <c r="MZL353" s="2"/>
      <c r="MZM353" s="2"/>
      <c r="MZN353" s="2"/>
      <c r="MZO353" s="2"/>
      <c r="MZP353" s="2"/>
      <c r="MZQ353" s="2"/>
      <c r="MZR353" s="2"/>
      <c r="MZS353" s="2"/>
      <c r="MZT353" s="2"/>
      <c r="MZU353" s="2"/>
      <c r="MZV353" s="2"/>
      <c r="MZW353" s="2"/>
      <c r="MZX353" s="2"/>
      <c r="MZY353" s="2"/>
      <c r="MZZ353" s="2"/>
      <c r="NAA353" s="2"/>
      <c r="NAB353" s="2"/>
      <c r="NAC353" s="2"/>
      <c r="NAD353" s="2"/>
      <c r="NAE353" s="2"/>
      <c r="NAF353" s="2"/>
      <c r="NAG353" s="2"/>
      <c r="NAH353" s="2"/>
      <c r="NAI353" s="2"/>
      <c r="NAJ353" s="2"/>
      <c r="NAK353" s="2"/>
      <c r="NAL353" s="2"/>
      <c r="NAM353" s="2"/>
      <c r="NAN353" s="2"/>
      <c r="NAO353" s="2"/>
      <c r="NAP353" s="2"/>
      <c r="NAQ353" s="2"/>
      <c r="NAR353" s="2"/>
      <c r="NAS353" s="2"/>
      <c r="NAT353" s="2"/>
      <c r="NAU353" s="2"/>
      <c r="NAV353" s="2"/>
      <c r="NAW353" s="2"/>
      <c r="NAX353" s="2"/>
      <c r="NAY353" s="2"/>
      <c r="NAZ353" s="2"/>
      <c r="NBA353" s="2"/>
      <c r="NBB353" s="2"/>
      <c r="NBC353" s="2"/>
      <c r="NBD353" s="2"/>
      <c r="NBE353" s="2"/>
      <c r="NBF353" s="2"/>
      <c r="NBG353" s="2"/>
      <c r="NBH353" s="2"/>
      <c r="NBI353" s="2"/>
      <c r="NBJ353" s="2"/>
      <c r="NBK353" s="2"/>
      <c r="NBL353" s="2"/>
      <c r="NBM353" s="2"/>
      <c r="NBN353" s="2"/>
      <c r="NBO353" s="2"/>
      <c r="NBP353" s="2"/>
      <c r="NBQ353" s="2"/>
      <c r="NBR353" s="2"/>
      <c r="NBS353" s="2"/>
      <c r="NBT353" s="2"/>
      <c r="NBU353" s="2"/>
      <c r="NBV353" s="2"/>
      <c r="NBW353" s="2"/>
      <c r="NBX353" s="2"/>
      <c r="NBY353" s="2"/>
      <c r="NBZ353" s="2"/>
      <c r="NCA353" s="2"/>
      <c r="NCB353" s="2"/>
      <c r="NCC353" s="2"/>
      <c r="NCD353" s="2"/>
      <c r="NCE353" s="2"/>
      <c r="NCF353" s="2"/>
      <c r="NCG353" s="2"/>
      <c r="NCH353" s="2"/>
      <c r="NCI353" s="2"/>
      <c r="NCJ353" s="2"/>
      <c r="NCK353" s="2"/>
      <c r="NCL353" s="2"/>
      <c r="NCM353" s="2"/>
      <c r="NCN353" s="2"/>
      <c r="NCO353" s="2"/>
      <c r="NCP353" s="2"/>
      <c r="NCQ353" s="2"/>
      <c r="NCR353" s="2"/>
      <c r="NCS353" s="2"/>
      <c r="NCT353" s="2"/>
      <c r="NCU353" s="2"/>
      <c r="NCV353" s="2"/>
      <c r="NCW353" s="2"/>
      <c r="NCX353" s="2"/>
      <c r="NCY353" s="2"/>
      <c r="NCZ353" s="2"/>
      <c r="NDA353" s="2"/>
      <c r="NDB353" s="2"/>
      <c r="NDC353" s="2"/>
      <c r="NDD353" s="2"/>
      <c r="NDE353" s="2"/>
      <c r="NDF353" s="2"/>
      <c r="NDG353" s="2"/>
      <c r="NDH353" s="2"/>
      <c r="NDI353" s="2"/>
      <c r="NDJ353" s="2"/>
      <c r="NDK353" s="2"/>
      <c r="NDL353" s="2"/>
      <c r="NDM353" s="2"/>
      <c r="NDN353" s="2"/>
      <c r="NDO353" s="2"/>
      <c r="NDP353" s="2"/>
      <c r="NDQ353" s="2"/>
      <c r="NDR353" s="2"/>
      <c r="NDS353" s="2"/>
      <c r="NDT353" s="2"/>
      <c r="NDU353" s="2"/>
      <c r="NDV353" s="2"/>
      <c r="NDW353" s="2"/>
      <c r="NDX353" s="2"/>
      <c r="NDY353" s="2"/>
      <c r="NDZ353" s="2"/>
      <c r="NEA353" s="2"/>
      <c r="NEB353" s="2"/>
      <c r="NEC353" s="2"/>
      <c r="NED353" s="2"/>
      <c r="NEE353" s="2"/>
      <c r="NEF353" s="2"/>
      <c r="NEG353" s="2"/>
      <c r="NEH353" s="2"/>
      <c r="NEI353" s="2"/>
      <c r="NEJ353" s="2"/>
      <c r="NEK353" s="2"/>
      <c r="NEL353" s="2"/>
      <c r="NEM353" s="2"/>
      <c r="NEN353" s="2"/>
      <c r="NEO353" s="2"/>
      <c r="NEP353" s="2"/>
      <c r="NEQ353" s="2"/>
      <c r="NER353" s="2"/>
      <c r="NES353" s="2"/>
      <c r="NET353" s="2"/>
      <c r="NEU353" s="2"/>
      <c r="NEV353" s="2"/>
      <c r="NEW353" s="2"/>
      <c r="NEX353" s="2"/>
      <c r="NEY353" s="2"/>
      <c r="NEZ353" s="2"/>
      <c r="NFA353" s="2"/>
      <c r="NFB353" s="2"/>
      <c r="NFC353" s="2"/>
      <c r="NFD353" s="2"/>
      <c r="NFE353" s="2"/>
      <c r="NFF353" s="2"/>
      <c r="NFG353" s="2"/>
      <c r="NFH353" s="2"/>
      <c r="NFI353" s="2"/>
      <c r="NFJ353" s="2"/>
      <c r="NFK353" s="2"/>
      <c r="NFL353" s="2"/>
      <c r="NFM353" s="2"/>
      <c r="NFN353" s="2"/>
      <c r="NFO353" s="2"/>
      <c r="NFP353" s="2"/>
      <c r="NFQ353" s="2"/>
      <c r="NFR353" s="2"/>
      <c r="NFS353" s="2"/>
      <c r="NFT353" s="2"/>
      <c r="NFU353" s="2"/>
      <c r="NFV353" s="2"/>
      <c r="NFW353" s="2"/>
      <c r="NFX353" s="2"/>
      <c r="NFY353" s="2"/>
      <c r="NFZ353" s="2"/>
      <c r="NGA353" s="2"/>
      <c r="NGB353" s="2"/>
      <c r="NGC353" s="2"/>
      <c r="NGD353" s="2"/>
      <c r="NGE353" s="2"/>
      <c r="NGF353" s="2"/>
      <c r="NGG353" s="2"/>
      <c r="NGH353" s="2"/>
      <c r="NGI353" s="2"/>
      <c r="NGJ353" s="2"/>
      <c r="NGK353" s="2"/>
      <c r="NGL353" s="2"/>
      <c r="NGM353" s="2"/>
      <c r="NGN353" s="2"/>
      <c r="NGO353" s="2"/>
      <c r="NGP353" s="2"/>
      <c r="NGQ353" s="2"/>
      <c r="NGR353" s="2"/>
      <c r="NGS353" s="2"/>
      <c r="NGT353" s="2"/>
      <c r="NGU353" s="2"/>
      <c r="NGV353" s="2"/>
      <c r="NGW353" s="2"/>
      <c r="NGX353" s="2"/>
      <c r="NGY353" s="2"/>
      <c r="NGZ353" s="2"/>
      <c r="NHA353" s="2"/>
      <c r="NHB353" s="2"/>
      <c r="NHC353" s="2"/>
      <c r="NHD353" s="2"/>
      <c r="NHE353" s="2"/>
      <c r="NHF353" s="2"/>
      <c r="NHG353" s="2"/>
      <c r="NHH353" s="2"/>
      <c r="NHI353" s="2"/>
      <c r="NHJ353" s="2"/>
      <c r="NHK353" s="2"/>
      <c r="NHL353" s="2"/>
      <c r="NHM353" s="2"/>
      <c r="NHN353" s="2"/>
      <c r="NHO353" s="2"/>
      <c r="NHP353" s="2"/>
      <c r="NHQ353" s="2"/>
      <c r="NHR353" s="2"/>
      <c r="NHS353" s="2"/>
      <c r="NHT353" s="2"/>
      <c r="NHU353" s="2"/>
      <c r="NHV353" s="2"/>
      <c r="NHW353" s="2"/>
      <c r="NHX353" s="2"/>
      <c r="NHY353" s="2"/>
      <c r="NHZ353" s="2"/>
      <c r="NIA353" s="2"/>
      <c r="NIB353" s="2"/>
      <c r="NIC353" s="2"/>
      <c r="NID353" s="2"/>
      <c r="NIE353" s="2"/>
      <c r="NIF353" s="2"/>
      <c r="NIG353" s="2"/>
      <c r="NIH353" s="2"/>
      <c r="NII353" s="2"/>
      <c r="NIJ353" s="2"/>
      <c r="NIK353" s="2"/>
      <c r="NIL353" s="2"/>
      <c r="NIM353" s="2"/>
      <c r="NIN353" s="2"/>
      <c r="NIO353" s="2"/>
      <c r="NIP353" s="2"/>
      <c r="NIQ353" s="2"/>
      <c r="NIR353" s="2"/>
      <c r="NIS353" s="2"/>
      <c r="NIT353" s="2"/>
      <c r="NIU353" s="2"/>
      <c r="NIV353" s="2"/>
      <c r="NIW353" s="2"/>
      <c r="NIX353" s="2"/>
      <c r="NIY353" s="2"/>
      <c r="NIZ353" s="2"/>
      <c r="NJA353" s="2"/>
      <c r="NJB353" s="2"/>
      <c r="NJC353" s="2"/>
      <c r="NJD353" s="2"/>
      <c r="NJE353" s="2"/>
      <c r="NJF353" s="2"/>
      <c r="NJG353" s="2"/>
      <c r="NJH353" s="2"/>
      <c r="NJI353" s="2"/>
      <c r="NJJ353" s="2"/>
      <c r="NJK353" s="2"/>
      <c r="NJL353" s="2"/>
      <c r="NJM353" s="2"/>
      <c r="NJN353" s="2"/>
      <c r="NJO353" s="2"/>
      <c r="NJP353" s="2"/>
      <c r="NJQ353" s="2"/>
      <c r="NJR353" s="2"/>
      <c r="NJS353" s="2"/>
      <c r="NJT353" s="2"/>
      <c r="NJU353" s="2"/>
      <c r="NJV353" s="2"/>
      <c r="NJW353" s="2"/>
      <c r="NJX353" s="2"/>
      <c r="NJY353" s="2"/>
      <c r="NJZ353" s="2"/>
      <c r="NKA353" s="2"/>
      <c r="NKB353" s="2"/>
      <c r="NKC353" s="2"/>
      <c r="NKD353" s="2"/>
      <c r="NKE353" s="2"/>
      <c r="NKF353" s="2"/>
      <c r="NKG353" s="2"/>
      <c r="NKH353" s="2"/>
      <c r="NKI353" s="2"/>
      <c r="NKJ353" s="2"/>
      <c r="NKK353" s="2"/>
      <c r="NKL353" s="2"/>
      <c r="NKM353" s="2"/>
      <c r="NKN353" s="2"/>
      <c r="NKO353" s="2"/>
      <c r="NKP353" s="2"/>
      <c r="NKQ353" s="2"/>
      <c r="NKR353" s="2"/>
      <c r="NKS353" s="2"/>
      <c r="NKT353" s="2"/>
      <c r="NKU353" s="2"/>
      <c r="NKV353" s="2"/>
      <c r="NKW353" s="2"/>
      <c r="NKX353" s="2"/>
      <c r="NKY353" s="2"/>
      <c r="NKZ353" s="2"/>
      <c r="NLA353" s="2"/>
      <c r="NLB353" s="2"/>
      <c r="NLC353" s="2"/>
      <c r="NLD353" s="2"/>
      <c r="NLE353" s="2"/>
      <c r="NLF353" s="2"/>
      <c r="NLG353" s="2"/>
      <c r="NLH353" s="2"/>
      <c r="NLI353" s="2"/>
      <c r="NLJ353" s="2"/>
      <c r="NLK353" s="2"/>
      <c r="NLL353" s="2"/>
      <c r="NLM353" s="2"/>
      <c r="NLN353" s="2"/>
      <c r="NLO353" s="2"/>
      <c r="NLP353" s="2"/>
      <c r="NLQ353" s="2"/>
      <c r="NLR353" s="2"/>
      <c r="NLS353" s="2"/>
      <c r="NLT353" s="2"/>
      <c r="NLU353" s="2"/>
      <c r="NLV353" s="2"/>
      <c r="NLW353" s="2"/>
      <c r="NLX353" s="2"/>
      <c r="NLY353" s="2"/>
      <c r="NLZ353" s="2"/>
      <c r="NMA353" s="2"/>
      <c r="NMB353" s="2"/>
      <c r="NMC353" s="2"/>
      <c r="NMD353" s="2"/>
      <c r="NME353" s="2"/>
      <c r="NMF353" s="2"/>
      <c r="NMG353" s="2"/>
      <c r="NMH353" s="2"/>
      <c r="NMI353" s="2"/>
      <c r="NMJ353" s="2"/>
      <c r="NMK353" s="2"/>
      <c r="NML353" s="2"/>
      <c r="NMM353" s="2"/>
      <c r="NMN353" s="2"/>
      <c r="NMO353" s="2"/>
      <c r="NMP353" s="2"/>
      <c r="NMQ353" s="2"/>
      <c r="NMR353" s="2"/>
      <c r="NMS353" s="2"/>
      <c r="NMT353" s="2"/>
      <c r="NMU353" s="2"/>
      <c r="NMV353" s="2"/>
      <c r="NMW353" s="2"/>
      <c r="NMX353" s="2"/>
      <c r="NMY353" s="2"/>
      <c r="NMZ353" s="2"/>
      <c r="NNA353" s="2"/>
      <c r="NNB353" s="2"/>
      <c r="NNC353" s="2"/>
      <c r="NND353" s="2"/>
      <c r="NNE353" s="2"/>
      <c r="NNF353" s="2"/>
      <c r="NNG353" s="2"/>
      <c r="NNH353" s="2"/>
      <c r="NNI353" s="2"/>
      <c r="NNJ353" s="2"/>
      <c r="NNK353" s="2"/>
      <c r="NNL353" s="2"/>
      <c r="NNM353" s="2"/>
      <c r="NNN353" s="2"/>
      <c r="NNO353" s="2"/>
      <c r="NNP353" s="2"/>
      <c r="NNQ353" s="2"/>
      <c r="NNR353" s="2"/>
      <c r="NNS353" s="2"/>
      <c r="NNT353" s="2"/>
      <c r="NNU353" s="2"/>
      <c r="NNV353" s="2"/>
      <c r="NNW353" s="2"/>
      <c r="NNX353" s="2"/>
      <c r="NNY353" s="2"/>
      <c r="NNZ353" s="2"/>
      <c r="NOA353" s="2"/>
      <c r="NOB353" s="2"/>
      <c r="NOC353" s="2"/>
      <c r="NOD353" s="2"/>
      <c r="NOE353" s="2"/>
      <c r="NOF353" s="2"/>
      <c r="NOG353" s="2"/>
      <c r="NOH353" s="2"/>
      <c r="NOI353" s="2"/>
      <c r="NOJ353" s="2"/>
      <c r="NOK353" s="2"/>
      <c r="NOL353" s="2"/>
      <c r="NOM353" s="2"/>
      <c r="NON353" s="2"/>
      <c r="NOO353" s="2"/>
      <c r="NOP353" s="2"/>
      <c r="NOQ353" s="2"/>
      <c r="NOR353" s="2"/>
      <c r="NOS353" s="2"/>
      <c r="NOT353" s="2"/>
      <c r="NOU353" s="2"/>
      <c r="NOV353" s="2"/>
      <c r="NOW353" s="2"/>
      <c r="NOX353" s="2"/>
      <c r="NOY353" s="2"/>
      <c r="NOZ353" s="2"/>
      <c r="NPA353" s="2"/>
      <c r="NPB353" s="2"/>
      <c r="NPC353" s="2"/>
      <c r="NPD353" s="2"/>
      <c r="NPE353" s="2"/>
      <c r="NPF353" s="2"/>
      <c r="NPG353" s="2"/>
      <c r="NPH353" s="2"/>
      <c r="NPI353" s="2"/>
      <c r="NPJ353" s="2"/>
      <c r="NPK353" s="2"/>
      <c r="NPL353" s="2"/>
      <c r="NPM353" s="2"/>
      <c r="NPN353" s="2"/>
      <c r="NPO353" s="2"/>
      <c r="NPP353" s="2"/>
      <c r="NPQ353" s="2"/>
      <c r="NPR353" s="2"/>
      <c r="NPS353" s="2"/>
      <c r="NPT353" s="2"/>
      <c r="NPU353" s="2"/>
      <c r="NPV353" s="2"/>
      <c r="NPW353" s="2"/>
      <c r="NPX353" s="2"/>
      <c r="NPY353" s="2"/>
      <c r="NPZ353" s="2"/>
      <c r="NQA353" s="2"/>
      <c r="NQB353" s="2"/>
      <c r="NQC353" s="2"/>
      <c r="NQD353" s="2"/>
      <c r="NQE353" s="2"/>
      <c r="NQF353" s="2"/>
      <c r="NQG353" s="2"/>
      <c r="NQH353" s="2"/>
      <c r="NQI353" s="2"/>
      <c r="NQJ353" s="2"/>
      <c r="NQK353" s="2"/>
      <c r="NQL353" s="2"/>
      <c r="NQM353" s="2"/>
      <c r="NQN353" s="2"/>
      <c r="NQO353" s="2"/>
      <c r="NQP353" s="2"/>
      <c r="NQQ353" s="2"/>
      <c r="NQR353" s="2"/>
      <c r="NQS353" s="2"/>
      <c r="NQT353" s="2"/>
      <c r="NQU353" s="2"/>
      <c r="NQV353" s="2"/>
      <c r="NQW353" s="2"/>
      <c r="NQX353" s="2"/>
      <c r="NQY353" s="2"/>
      <c r="NQZ353" s="2"/>
      <c r="NRA353" s="2"/>
      <c r="NRB353" s="2"/>
      <c r="NRC353" s="2"/>
      <c r="NRD353" s="2"/>
      <c r="NRE353" s="2"/>
      <c r="NRF353" s="2"/>
      <c r="NRG353" s="2"/>
      <c r="NRH353" s="2"/>
      <c r="NRI353" s="2"/>
      <c r="NRJ353" s="2"/>
      <c r="NRK353" s="2"/>
      <c r="NRL353" s="2"/>
      <c r="NRM353" s="2"/>
      <c r="NRN353" s="2"/>
      <c r="NRO353" s="2"/>
      <c r="NRP353" s="2"/>
      <c r="NRQ353" s="2"/>
      <c r="NRR353" s="2"/>
      <c r="NRS353" s="2"/>
      <c r="NRT353" s="2"/>
      <c r="NRU353" s="2"/>
      <c r="NRV353" s="2"/>
      <c r="NRW353" s="2"/>
      <c r="NRX353" s="2"/>
      <c r="NRY353" s="2"/>
      <c r="NRZ353" s="2"/>
      <c r="NSA353" s="2"/>
      <c r="NSB353" s="2"/>
      <c r="NSC353" s="2"/>
      <c r="NSD353" s="2"/>
      <c r="NSE353" s="2"/>
      <c r="NSF353" s="2"/>
      <c r="NSG353" s="2"/>
      <c r="NSH353" s="2"/>
      <c r="NSI353" s="2"/>
      <c r="NSJ353" s="2"/>
      <c r="NSK353" s="2"/>
      <c r="NSL353" s="2"/>
      <c r="NSM353" s="2"/>
      <c r="NSN353" s="2"/>
      <c r="NSO353" s="2"/>
      <c r="NSP353" s="2"/>
      <c r="NSQ353" s="2"/>
      <c r="NSR353" s="2"/>
      <c r="NSS353" s="2"/>
      <c r="NST353" s="2"/>
      <c r="NSU353" s="2"/>
      <c r="NSV353" s="2"/>
      <c r="NSW353" s="2"/>
      <c r="NSX353" s="2"/>
      <c r="NSY353" s="2"/>
      <c r="NSZ353" s="2"/>
      <c r="NTA353" s="2"/>
      <c r="NTB353" s="2"/>
      <c r="NTC353" s="2"/>
      <c r="NTD353" s="2"/>
      <c r="NTE353" s="2"/>
      <c r="NTF353" s="2"/>
      <c r="NTG353" s="2"/>
      <c r="NTH353" s="2"/>
      <c r="NTI353" s="2"/>
      <c r="NTJ353" s="2"/>
      <c r="NTK353" s="2"/>
      <c r="NTL353" s="2"/>
      <c r="NTM353" s="2"/>
      <c r="NTN353" s="2"/>
      <c r="NTO353" s="2"/>
      <c r="NTP353" s="2"/>
      <c r="NTQ353" s="2"/>
      <c r="NTR353" s="2"/>
      <c r="NTS353" s="2"/>
      <c r="NTT353" s="2"/>
      <c r="NTU353" s="2"/>
      <c r="NTV353" s="2"/>
      <c r="NTW353" s="2"/>
      <c r="NTX353" s="2"/>
      <c r="NTY353" s="2"/>
      <c r="NTZ353" s="2"/>
      <c r="NUA353" s="2"/>
      <c r="NUB353" s="2"/>
      <c r="NUC353" s="2"/>
      <c r="NUD353" s="2"/>
      <c r="NUE353" s="2"/>
      <c r="NUF353" s="2"/>
      <c r="NUG353" s="2"/>
      <c r="NUH353" s="2"/>
      <c r="NUI353" s="2"/>
      <c r="NUJ353" s="2"/>
      <c r="NUK353" s="2"/>
      <c r="NUL353" s="2"/>
      <c r="NUM353" s="2"/>
      <c r="NUN353" s="2"/>
      <c r="NUO353" s="2"/>
      <c r="NUP353" s="2"/>
      <c r="NUQ353" s="2"/>
      <c r="NUR353" s="2"/>
      <c r="NUS353" s="2"/>
      <c r="NUT353" s="2"/>
      <c r="NUU353" s="2"/>
      <c r="NUV353" s="2"/>
      <c r="NUW353" s="2"/>
      <c r="NUX353" s="2"/>
      <c r="NUY353" s="2"/>
      <c r="NUZ353" s="2"/>
      <c r="NVA353" s="2"/>
      <c r="NVB353" s="2"/>
      <c r="NVC353" s="2"/>
      <c r="NVD353" s="2"/>
      <c r="NVE353" s="2"/>
      <c r="NVF353" s="2"/>
      <c r="NVG353" s="2"/>
      <c r="NVH353" s="2"/>
      <c r="NVI353" s="2"/>
      <c r="NVJ353" s="2"/>
      <c r="NVK353" s="2"/>
      <c r="NVL353" s="2"/>
      <c r="NVM353" s="2"/>
      <c r="NVN353" s="2"/>
      <c r="NVO353" s="2"/>
      <c r="NVP353" s="2"/>
      <c r="NVQ353" s="2"/>
      <c r="NVR353" s="2"/>
      <c r="NVS353" s="2"/>
      <c r="NVT353" s="2"/>
      <c r="NVU353" s="2"/>
      <c r="NVV353" s="2"/>
      <c r="NVW353" s="2"/>
      <c r="NVX353" s="2"/>
      <c r="NVY353" s="2"/>
      <c r="NVZ353" s="2"/>
      <c r="NWA353" s="2"/>
      <c r="NWB353" s="2"/>
      <c r="NWC353" s="2"/>
      <c r="NWD353" s="2"/>
      <c r="NWE353" s="2"/>
      <c r="NWF353" s="2"/>
      <c r="NWG353" s="2"/>
      <c r="NWH353" s="2"/>
      <c r="NWI353" s="2"/>
      <c r="NWJ353" s="2"/>
      <c r="NWK353" s="2"/>
      <c r="NWL353" s="2"/>
      <c r="NWM353" s="2"/>
      <c r="NWN353" s="2"/>
      <c r="NWO353" s="2"/>
      <c r="NWP353" s="2"/>
      <c r="NWQ353" s="2"/>
      <c r="NWR353" s="2"/>
      <c r="NWS353" s="2"/>
      <c r="NWT353" s="2"/>
      <c r="NWU353" s="2"/>
      <c r="NWV353" s="2"/>
      <c r="NWW353" s="2"/>
      <c r="NWX353" s="2"/>
      <c r="NWY353" s="2"/>
      <c r="NWZ353" s="2"/>
      <c r="NXA353" s="2"/>
      <c r="NXB353" s="2"/>
      <c r="NXC353" s="2"/>
      <c r="NXD353" s="2"/>
      <c r="NXE353" s="2"/>
      <c r="NXF353" s="2"/>
      <c r="NXG353" s="2"/>
      <c r="NXH353" s="2"/>
      <c r="NXI353" s="2"/>
      <c r="NXJ353" s="2"/>
      <c r="NXK353" s="2"/>
      <c r="NXL353" s="2"/>
      <c r="NXM353" s="2"/>
      <c r="NXN353" s="2"/>
      <c r="NXO353" s="2"/>
      <c r="NXP353" s="2"/>
      <c r="NXQ353" s="2"/>
      <c r="NXR353" s="2"/>
      <c r="NXS353" s="2"/>
      <c r="NXT353" s="2"/>
      <c r="NXU353" s="2"/>
      <c r="NXV353" s="2"/>
      <c r="NXW353" s="2"/>
      <c r="NXX353" s="2"/>
      <c r="NXY353" s="2"/>
      <c r="NXZ353" s="2"/>
      <c r="NYA353" s="2"/>
      <c r="NYB353" s="2"/>
      <c r="NYC353" s="2"/>
      <c r="NYD353" s="2"/>
      <c r="NYE353" s="2"/>
      <c r="NYF353" s="2"/>
      <c r="NYG353" s="2"/>
      <c r="NYH353" s="2"/>
      <c r="NYI353" s="2"/>
      <c r="NYJ353" s="2"/>
      <c r="NYK353" s="2"/>
      <c r="NYL353" s="2"/>
      <c r="NYM353" s="2"/>
      <c r="NYN353" s="2"/>
      <c r="NYO353" s="2"/>
      <c r="NYP353" s="2"/>
      <c r="NYQ353" s="2"/>
      <c r="NYR353" s="2"/>
      <c r="NYS353" s="2"/>
      <c r="NYT353" s="2"/>
      <c r="NYU353" s="2"/>
      <c r="NYV353" s="2"/>
      <c r="NYW353" s="2"/>
      <c r="NYX353" s="2"/>
      <c r="NYY353" s="2"/>
      <c r="NYZ353" s="2"/>
      <c r="NZA353" s="2"/>
      <c r="NZB353" s="2"/>
      <c r="NZC353" s="2"/>
      <c r="NZD353" s="2"/>
      <c r="NZE353" s="2"/>
      <c r="NZF353" s="2"/>
      <c r="NZG353" s="2"/>
      <c r="NZH353" s="2"/>
      <c r="NZI353" s="2"/>
      <c r="NZJ353" s="2"/>
      <c r="NZK353" s="2"/>
      <c r="NZL353" s="2"/>
      <c r="NZM353" s="2"/>
      <c r="NZN353" s="2"/>
      <c r="NZO353" s="2"/>
      <c r="NZP353" s="2"/>
      <c r="NZQ353" s="2"/>
      <c r="NZR353" s="2"/>
      <c r="NZS353" s="2"/>
      <c r="NZT353" s="2"/>
      <c r="NZU353" s="2"/>
      <c r="NZV353" s="2"/>
      <c r="NZW353" s="2"/>
      <c r="NZX353" s="2"/>
      <c r="NZY353" s="2"/>
      <c r="NZZ353" s="2"/>
      <c r="OAA353" s="2"/>
      <c r="OAB353" s="2"/>
      <c r="OAC353" s="2"/>
      <c r="OAD353" s="2"/>
      <c r="OAE353" s="2"/>
      <c r="OAF353" s="2"/>
      <c r="OAG353" s="2"/>
      <c r="OAH353" s="2"/>
      <c r="OAI353" s="2"/>
      <c r="OAJ353" s="2"/>
      <c r="OAK353" s="2"/>
      <c r="OAL353" s="2"/>
      <c r="OAM353" s="2"/>
      <c r="OAN353" s="2"/>
      <c r="OAO353" s="2"/>
      <c r="OAP353" s="2"/>
      <c r="OAQ353" s="2"/>
      <c r="OAR353" s="2"/>
      <c r="OAS353" s="2"/>
      <c r="OAT353" s="2"/>
      <c r="OAU353" s="2"/>
      <c r="OAV353" s="2"/>
      <c r="OAW353" s="2"/>
      <c r="OAX353" s="2"/>
      <c r="OAY353" s="2"/>
      <c r="OAZ353" s="2"/>
      <c r="OBA353" s="2"/>
      <c r="OBB353" s="2"/>
      <c r="OBC353" s="2"/>
      <c r="OBD353" s="2"/>
      <c r="OBE353" s="2"/>
      <c r="OBF353" s="2"/>
      <c r="OBG353" s="2"/>
      <c r="OBH353" s="2"/>
      <c r="OBI353" s="2"/>
      <c r="OBJ353" s="2"/>
      <c r="OBK353" s="2"/>
      <c r="OBL353" s="2"/>
      <c r="OBM353" s="2"/>
      <c r="OBN353" s="2"/>
      <c r="OBO353" s="2"/>
      <c r="OBP353" s="2"/>
      <c r="OBQ353" s="2"/>
      <c r="OBR353" s="2"/>
      <c r="OBS353" s="2"/>
      <c r="OBT353" s="2"/>
      <c r="OBU353" s="2"/>
      <c r="OBV353" s="2"/>
      <c r="OBW353" s="2"/>
      <c r="OBX353" s="2"/>
      <c r="OBY353" s="2"/>
      <c r="OBZ353" s="2"/>
      <c r="OCA353" s="2"/>
      <c r="OCB353" s="2"/>
      <c r="OCC353" s="2"/>
      <c r="OCD353" s="2"/>
      <c r="OCE353" s="2"/>
      <c r="OCF353" s="2"/>
      <c r="OCG353" s="2"/>
      <c r="OCH353" s="2"/>
      <c r="OCI353" s="2"/>
      <c r="OCJ353" s="2"/>
      <c r="OCK353" s="2"/>
      <c r="OCL353" s="2"/>
      <c r="OCM353" s="2"/>
      <c r="OCN353" s="2"/>
      <c r="OCO353" s="2"/>
      <c r="OCP353" s="2"/>
      <c r="OCQ353" s="2"/>
      <c r="OCR353" s="2"/>
      <c r="OCS353" s="2"/>
      <c r="OCT353" s="2"/>
      <c r="OCU353" s="2"/>
      <c r="OCV353" s="2"/>
      <c r="OCW353" s="2"/>
      <c r="OCX353" s="2"/>
      <c r="OCY353" s="2"/>
      <c r="OCZ353" s="2"/>
      <c r="ODA353" s="2"/>
      <c r="ODB353" s="2"/>
      <c r="ODC353" s="2"/>
      <c r="ODD353" s="2"/>
      <c r="ODE353" s="2"/>
      <c r="ODF353" s="2"/>
      <c r="ODG353" s="2"/>
      <c r="ODH353" s="2"/>
      <c r="ODI353" s="2"/>
      <c r="ODJ353" s="2"/>
      <c r="ODK353" s="2"/>
      <c r="ODL353" s="2"/>
      <c r="ODM353" s="2"/>
      <c r="ODN353" s="2"/>
      <c r="ODO353" s="2"/>
      <c r="ODP353" s="2"/>
      <c r="ODQ353" s="2"/>
      <c r="ODR353" s="2"/>
      <c r="ODS353" s="2"/>
      <c r="ODT353" s="2"/>
      <c r="ODU353" s="2"/>
      <c r="ODV353" s="2"/>
      <c r="ODW353" s="2"/>
      <c r="ODX353" s="2"/>
      <c r="ODY353" s="2"/>
      <c r="ODZ353" s="2"/>
      <c r="OEA353" s="2"/>
      <c r="OEB353" s="2"/>
      <c r="OEC353" s="2"/>
      <c r="OED353" s="2"/>
      <c r="OEE353" s="2"/>
      <c r="OEF353" s="2"/>
      <c r="OEG353" s="2"/>
      <c r="OEH353" s="2"/>
      <c r="OEI353" s="2"/>
      <c r="OEJ353" s="2"/>
      <c r="OEK353" s="2"/>
      <c r="OEL353" s="2"/>
      <c r="OEM353" s="2"/>
      <c r="OEN353" s="2"/>
      <c r="OEO353" s="2"/>
      <c r="OEP353" s="2"/>
      <c r="OEQ353" s="2"/>
      <c r="OER353" s="2"/>
      <c r="OES353" s="2"/>
      <c r="OET353" s="2"/>
      <c r="OEU353" s="2"/>
      <c r="OEV353" s="2"/>
      <c r="OEW353" s="2"/>
      <c r="OEX353" s="2"/>
      <c r="OEY353" s="2"/>
      <c r="OEZ353" s="2"/>
      <c r="OFA353" s="2"/>
      <c r="OFB353" s="2"/>
      <c r="OFC353" s="2"/>
      <c r="OFD353" s="2"/>
      <c r="OFE353" s="2"/>
      <c r="OFF353" s="2"/>
      <c r="OFG353" s="2"/>
      <c r="OFH353" s="2"/>
      <c r="OFI353" s="2"/>
      <c r="OFJ353" s="2"/>
      <c r="OFK353" s="2"/>
      <c r="OFL353" s="2"/>
      <c r="OFM353" s="2"/>
      <c r="OFN353" s="2"/>
      <c r="OFO353" s="2"/>
      <c r="OFP353" s="2"/>
      <c r="OFQ353" s="2"/>
      <c r="OFR353" s="2"/>
      <c r="OFS353" s="2"/>
      <c r="OFT353" s="2"/>
      <c r="OFU353" s="2"/>
      <c r="OFV353" s="2"/>
      <c r="OFW353" s="2"/>
      <c r="OFX353" s="2"/>
      <c r="OFY353" s="2"/>
      <c r="OFZ353" s="2"/>
      <c r="OGA353" s="2"/>
      <c r="OGB353" s="2"/>
      <c r="OGC353" s="2"/>
      <c r="OGD353" s="2"/>
      <c r="OGE353" s="2"/>
      <c r="OGF353" s="2"/>
      <c r="OGG353" s="2"/>
      <c r="OGH353" s="2"/>
      <c r="OGI353" s="2"/>
      <c r="OGJ353" s="2"/>
      <c r="OGK353" s="2"/>
      <c r="OGL353" s="2"/>
      <c r="OGM353" s="2"/>
      <c r="OGN353" s="2"/>
      <c r="OGO353" s="2"/>
      <c r="OGP353" s="2"/>
      <c r="OGQ353" s="2"/>
      <c r="OGR353" s="2"/>
      <c r="OGS353" s="2"/>
      <c r="OGT353" s="2"/>
      <c r="OGU353" s="2"/>
      <c r="OGV353" s="2"/>
      <c r="OGW353" s="2"/>
      <c r="OGX353" s="2"/>
      <c r="OGY353" s="2"/>
      <c r="OGZ353" s="2"/>
      <c r="OHA353" s="2"/>
      <c r="OHB353" s="2"/>
      <c r="OHC353" s="2"/>
      <c r="OHD353" s="2"/>
      <c r="OHE353" s="2"/>
      <c r="OHF353" s="2"/>
      <c r="OHG353" s="2"/>
      <c r="OHH353" s="2"/>
      <c r="OHI353" s="2"/>
      <c r="OHJ353" s="2"/>
      <c r="OHK353" s="2"/>
      <c r="OHL353" s="2"/>
      <c r="OHM353" s="2"/>
      <c r="OHN353" s="2"/>
      <c r="OHO353" s="2"/>
      <c r="OHP353" s="2"/>
      <c r="OHQ353" s="2"/>
      <c r="OHR353" s="2"/>
      <c r="OHS353" s="2"/>
      <c r="OHT353" s="2"/>
      <c r="OHU353" s="2"/>
      <c r="OHV353" s="2"/>
      <c r="OHW353" s="2"/>
      <c r="OHX353" s="2"/>
      <c r="OHY353" s="2"/>
      <c r="OHZ353" s="2"/>
      <c r="OIA353" s="2"/>
      <c r="OIB353" s="2"/>
      <c r="OIC353" s="2"/>
      <c r="OID353" s="2"/>
      <c r="OIE353" s="2"/>
      <c r="OIF353" s="2"/>
      <c r="OIG353" s="2"/>
      <c r="OIH353" s="2"/>
      <c r="OII353" s="2"/>
      <c r="OIJ353" s="2"/>
      <c r="OIK353" s="2"/>
      <c r="OIL353" s="2"/>
      <c r="OIM353" s="2"/>
      <c r="OIN353" s="2"/>
      <c r="OIO353" s="2"/>
      <c r="OIP353" s="2"/>
      <c r="OIQ353" s="2"/>
      <c r="OIR353" s="2"/>
      <c r="OIS353" s="2"/>
      <c r="OIT353" s="2"/>
      <c r="OIU353" s="2"/>
      <c r="OIV353" s="2"/>
      <c r="OIW353" s="2"/>
      <c r="OIX353" s="2"/>
      <c r="OIY353" s="2"/>
      <c r="OIZ353" s="2"/>
      <c r="OJA353" s="2"/>
      <c r="OJB353" s="2"/>
      <c r="OJC353" s="2"/>
      <c r="OJD353" s="2"/>
      <c r="OJE353" s="2"/>
      <c r="OJF353" s="2"/>
      <c r="OJG353" s="2"/>
      <c r="OJH353" s="2"/>
      <c r="OJI353" s="2"/>
      <c r="OJJ353" s="2"/>
      <c r="OJK353" s="2"/>
      <c r="OJL353" s="2"/>
      <c r="OJM353" s="2"/>
      <c r="OJN353" s="2"/>
      <c r="OJO353" s="2"/>
      <c r="OJP353" s="2"/>
      <c r="OJQ353" s="2"/>
      <c r="OJR353" s="2"/>
      <c r="OJS353" s="2"/>
      <c r="OJT353" s="2"/>
      <c r="OJU353" s="2"/>
      <c r="OJV353" s="2"/>
      <c r="OJW353" s="2"/>
      <c r="OJX353" s="2"/>
      <c r="OJY353" s="2"/>
      <c r="OJZ353" s="2"/>
      <c r="OKA353" s="2"/>
      <c r="OKB353" s="2"/>
      <c r="OKC353" s="2"/>
      <c r="OKD353" s="2"/>
      <c r="OKE353" s="2"/>
      <c r="OKF353" s="2"/>
      <c r="OKG353" s="2"/>
      <c r="OKH353" s="2"/>
      <c r="OKI353" s="2"/>
      <c r="OKJ353" s="2"/>
      <c r="OKK353" s="2"/>
      <c r="OKL353" s="2"/>
      <c r="OKM353" s="2"/>
      <c r="OKN353" s="2"/>
      <c r="OKO353" s="2"/>
      <c r="OKP353" s="2"/>
      <c r="OKQ353" s="2"/>
      <c r="OKR353" s="2"/>
      <c r="OKS353" s="2"/>
      <c r="OKT353" s="2"/>
      <c r="OKU353" s="2"/>
      <c r="OKV353" s="2"/>
      <c r="OKW353" s="2"/>
      <c r="OKX353" s="2"/>
      <c r="OKY353" s="2"/>
      <c r="OKZ353" s="2"/>
      <c r="OLA353" s="2"/>
      <c r="OLB353" s="2"/>
      <c r="OLC353" s="2"/>
      <c r="OLD353" s="2"/>
      <c r="OLE353" s="2"/>
      <c r="OLF353" s="2"/>
      <c r="OLG353" s="2"/>
      <c r="OLH353" s="2"/>
      <c r="OLI353" s="2"/>
      <c r="OLJ353" s="2"/>
      <c r="OLK353" s="2"/>
      <c r="OLL353" s="2"/>
      <c r="OLM353" s="2"/>
      <c r="OLN353" s="2"/>
      <c r="OLO353" s="2"/>
      <c r="OLP353" s="2"/>
      <c r="OLQ353" s="2"/>
      <c r="OLR353" s="2"/>
      <c r="OLS353" s="2"/>
      <c r="OLT353" s="2"/>
      <c r="OLU353" s="2"/>
      <c r="OLV353" s="2"/>
      <c r="OLW353" s="2"/>
      <c r="OLX353" s="2"/>
      <c r="OLY353" s="2"/>
      <c r="OLZ353" s="2"/>
      <c r="OMA353" s="2"/>
      <c r="OMB353" s="2"/>
      <c r="OMC353" s="2"/>
      <c r="OMD353" s="2"/>
      <c r="OME353" s="2"/>
      <c r="OMF353" s="2"/>
      <c r="OMG353" s="2"/>
      <c r="OMH353" s="2"/>
      <c r="OMI353" s="2"/>
      <c r="OMJ353" s="2"/>
      <c r="OMK353" s="2"/>
      <c r="OML353" s="2"/>
      <c r="OMM353" s="2"/>
      <c r="OMN353" s="2"/>
      <c r="OMO353" s="2"/>
      <c r="OMP353" s="2"/>
      <c r="OMQ353" s="2"/>
      <c r="OMR353" s="2"/>
      <c r="OMS353" s="2"/>
      <c r="OMT353" s="2"/>
      <c r="OMU353" s="2"/>
      <c r="OMV353" s="2"/>
      <c r="OMW353" s="2"/>
      <c r="OMX353" s="2"/>
      <c r="OMY353" s="2"/>
      <c r="OMZ353" s="2"/>
      <c r="ONA353" s="2"/>
      <c r="ONB353" s="2"/>
      <c r="ONC353" s="2"/>
      <c r="OND353" s="2"/>
      <c r="ONE353" s="2"/>
      <c r="ONF353" s="2"/>
      <c r="ONG353" s="2"/>
      <c r="ONH353" s="2"/>
      <c r="ONI353" s="2"/>
      <c r="ONJ353" s="2"/>
      <c r="ONK353" s="2"/>
      <c r="ONL353" s="2"/>
      <c r="ONM353" s="2"/>
      <c r="ONN353" s="2"/>
      <c r="ONO353" s="2"/>
      <c r="ONP353" s="2"/>
      <c r="ONQ353" s="2"/>
      <c r="ONR353" s="2"/>
      <c r="ONS353" s="2"/>
      <c r="ONT353" s="2"/>
      <c r="ONU353" s="2"/>
      <c r="ONV353" s="2"/>
      <c r="ONW353" s="2"/>
      <c r="ONX353" s="2"/>
      <c r="ONY353" s="2"/>
      <c r="ONZ353" s="2"/>
      <c r="OOA353" s="2"/>
      <c r="OOB353" s="2"/>
      <c r="OOC353" s="2"/>
      <c r="OOD353" s="2"/>
      <c r="OOE353" s="2"/>
      <c r="OOF353" s="2"/>
      <c r="OOG353" s="2"/>
      <c r="OOH353" s="2"/>
      <c r="OOI353" s="2"/>
      <c r="OOJ353" s="2"/>
      <c r="OOK353" s="2"/>
      <c r="OOL353" s="2"/>
      <c r="OOM353" s="2"/>
      <c r="OON353" s="2"/>
      <c r="OOO353" s="2"/>
      <c r="OOP353" s="2"/>
      <c r="OOQ353" s="2"/>
      <c r="OOR353" s="2"/>
      <c r="OOS353" s="2"/>
      <c r="OOT353" s="2"/>
      <c r="OOU353" s="2"/>
      <c r="OOV353" s="2"/>
      <c r="OOW353" s="2"/>
      <c r="OOX353" s="2"/>
      <c r="OOY353" s="2"/>
      <c r="OOZ353" s="2"/>
      <c r="OPA353" s="2"/>
      <c r="OPB353" s="2"/>
      <c r="OPC353" s="2"/>
      <c r="OPD353" s="2"/>
      <c r="OPE353" s="2"/>
      <c r="OPF353" s="2"/>
      <c r="OPG353" s="2"/>
      <c r="OPH353" s="2"/>
      <c r="OPI353" s="2"/>
      <c r="OPJ353" s="2"/>
      <c r="OPK353" s="2"/>
      <c r="OPL353" s="2"/>
      <c r="OPM353" s="2"/>
      <c r="OPN353" s="2"/>
      <c r="OPO353" s="2"/>
      <c r="OPP353" s="2"/>
      <c r="OPQ353" s="2"/>
      <c r="OPR353" s="2"/>
      <c r="OPS353" s="2"/>
      <c r="OPT353" s="2"/>
      <c r="OPU353" s="2"/>
      <c r="OPV353" s="2"/>
      <c r="OPW353" s="2"/>
      <c r="OPX353" s="2"/>
      <c r="OPY353" s="2"/>
      <c r="OPZ353" s="2"/>
      <c r="OQA353" s="2"/>
      <c r="OQB353" s="2"/>
      <c r="OQC353" s="2"/>
      <c r="OQD353" s="2"/>
      <c r="OQE353" s="2"/>
      <c r="OQF353" s="2"/>
      <c r="OQG353" s="2"/>
      <c r="OQH353" s="2"/>
      <c r="OQI353" s="2"/>
      <c r="OQJ353" s="2"/>
      <c r="OQK353" s="2"/>
      <c r="OQL353" s="2"/>
      <c r="OQM353" s="2"/>
      <c r="OQN353" s="2"/>
      <c r="OQO353" s="2"/>
      <c r="OQP353" s="2"/>
      <c r="OQQ353" s="2"/>
      <c r="OQR353" s="2"/>
      <c r="OQS353" s="2"/>
      <c r="OQT353" s="2"/>
      <c r="OQU353" s="2"/>
      <c r="OQV353" s="2"/>
      <c r="OQW353" s="2"/>
      <c r="OQX353" s="2"/>
      <c r="OQY353" s="2"/>
      <c r="OQZ353" s="2"/>
      <c r="ORA353" s="2"/>
      <c r="ORB353" s="2"/>
      <c r="ORC353" s="2"/>
      <c r="ORD353" s="2"/>
      <c r="ORE353" s="2"/>
      <c r="ORF353" s="2"/>
      <c r="ORG353" s="2"/>
      <c r="ORH353" s="2"/>
      <c r="ORI353" s="2"/>
      <c r="ORJ353" s="2"/>
      <c r="ORK353" s="2"/>
      <c r="ORL353" s="2"/>
      <c r="ORM353" s="2"/>
      <c r="ORN353" s="2"/>
      <c r="ORO353" s="2"/>
      <c r="ORP353" s="2"/>
      <c r="ORQ353" s="2"/>
      <c r="ORR353" s="2"/>
      <c r="ORS353" s="2"/>
      <c r="ORT353" s="2"/>
      <c r="ORU353" s="2"/>
      <c r="ORV353" s="2"/>
      <c r="ORW353" s="2"/>
      <c r="ORX353" s="2"/>
      <c r="ORY353" s="2"/>
      <c r="ORZ353" s="2"/>
      <c r="OSA353" s="2"/>
      <c r="OSB353" s="2"/>
      <c r="OSC353" s="2"/>
      <c r="OSD353" s="2"/>
      <c r="OSE353" s="2"/>
      <c r="OSF353" s="2"/>
      <c r="OSG353" s="2"/>
      <c r="OSH353" s="2"/>
      <c r="OSI353" s="2"/>
      <c r="OSJ353" s="2"/>
      <c r="OSK353" s="2"/>
      <c r="OSL353" s="2"/>
      <c r="OSM353" s="2"/>
      <c r="OSN353" s="2"/>
      <c r="OSO353" s="2"/>
      <c r="OSP353" s="2"/>
      <c r="OSQ353" s="2"/>
      <c r="OSR353" s="2"/>
      <c r="OSS353" s="2"/>
      <c r="OST353" s="2"/>
      <c r="OSU353" s="2"/>
      <c r="OSV353" s="2"/>
      <c r="OSW353" s="2"/>
      <c r="OSX353" s="2"/>
      <c r="OSY353" s="2"/>
      <c r="OSZ353" s="2"/>
      <c r="OTA353" s="2"/>
      <c r="OTB353" s="2"/>
      <c r="OTC353" s="2"/>
      <c r="OTD353" s="2"/>
      <c r="OTE353" s="2"/>
      <c r="OTF353" s="2"/>
      <c r="OTG353" s="2"/>
      <c r="OTH353" s="2"/>
      <c r="OTI353" s="2"/>
      <c r="OTJ353" s="2"/>
      <c r="OTK353" s="2"/>
      <c r="OTL353" s="2"/>
      <c r="OTM353" s="2"/>
      <c r="OTN353" s="2"/>
      <c r="OTO353" s="2"/>
      <c r="OTP353" s="2"/>
      <c r="OTQ353" s="2"/>
      <c r="OTR353" s="2"/>
      <c r="OTS353" s="2"/>
      <c r="OTT353" s="2"/>
      <c r="OTU353" s="2"/>
      <c r="OTV353" s="2"/>
      <c r="OTW353" s="2"/>
      <c r="OTX353" s="2"/>
      <c r="OTY353" s="2"/>
      <c r="OTZ353" s="2"/>
      <c r="OUA353" s="2"/>
      <c r="OUB353" s="2"/>
      <c r="OUC353" s="2"/>
      <c r="OUD353" s="2"/>
      <c r="OUE353" s="2"/>
      <c r="OUF353" s="2"/>
      <c r="OUG353" s="2"/>
      <c r="OUH353" s="2"/>
      <c r="OUI353" s="2"/>
      <c r="OUJ353" s="2"/>
      <c r="OUK353" s="2"/>
      <c r="OUL353" s="2"/>
      <c r="OUM353" s="2"/>
      <c r="OUN353" s="2"/>
      <c r="OUO353" s="2"/>
      <c r="OUP353" s="2"/>
      <c r="OUQ353" s="2"/>
      <c r="OUR353" s="2"/>
      <c r="OUS353" s="2"/>
      <c r="OUT353" s="2"/>
      <c r="OUU353" s="2"/>
      <c r="OUV353" s="2"/>
      <c r="OUW353" s="2"/>
      <c r="OUX353" s="2"/>
      <c r="OUY353" s="2"/>
      <c r="OUZ353" s="2"/>
      <c r="OVA353" s="2"/>
      <c r="OVB353" s="2"/>
      <c r="OVC353" s="2"/>
      <c r="OVD353" s="2"/>
      <c r="OVE353" s="2"/>
      <c r="OVF353" s="2"/>
      <c r="OVG353" s="2"/>
      <c r="OVH353" s="2"/>
      <c r="OVI353" s="2"/>
      <c r="OVJ353" s="2"/>
      <c r="OVK353" s="2"/>
      <c r="OVL353" s="2"/>
      <c r="OVM353" s="2"/>
      <c r="OVN353" s="2"/>
      <c r="OVO353" s="2"/>
      <c r="OVP353" s="2"/>
      <c r="OVQ353" s="2"/>
      <c r="OVR353" s="2"/>
      <c r="OVS353" s="2"/>
      <c r="OVT353" s="2"/>
      <c r="OVU353" s="2"/>
      <c r="OVV353" s="2"/>
      <c r="OVW353" s="2"/>
      <c r="OVX353" s="2"/>
      <c r="OVY353" s="2"/>
      <c r="OVZ353" s="2"/>
      <c r="OWA353" s="2"/>
      <c r="OWB353" s="2"/>
      <c r="OWC353" s="2"/>
      <c r="OWD353" s="2"/>
      <c r="OWE353" s="2"/>
      <c r="OWF353" s="2"/>
      <c r="OWG353" s="2"/>
      <c r="OWH353" s="2"/>
      <c r="OWI353" s="2"/>
      <c r="OWJ353" s="2"/>
      <c r="OWK353" s="2"/>
      <c r="OWL353" s="2"/>
      <c r="OWM353" s="2"/>
      <c r="OWN353" s="2"/>
      <c r="OWO353" s="2"/>
      <c r="OWP353" s="2"/>
      <c r="OWQ353" s="2"/>
      <c r="OWR353" s="2"/>
      <c r="OWS353" s="2"/>
      <c r="OWT353" s="2"/>
      <c r="OWU353" s="2"/>
      <c r="OWV353" s="2"/>
      <c r="OWW353" s="2"/>
      <c r="OWX353" s="2"/>
      <c r="OWY353" s="2"/>
      <c r="OWZ353" s="2"/>
      <c r="OXA353" s="2"/>
      <c r="OXB353" s="2"/>
      <c r="OXC353" s="2"/>
      <c r="OXD353" s="2"/>
      <c r="OXE353" s="2"/>
      <c r="OXF353" s="2"/>
      <c r="OXG353" s="2"/>
      <c r="OXH353" s="2"/>
      <c r="OXI353" s="2"/>
      <c r="OXJ353" s="2"/>
      <c r="OXK353" s="2"/>
      <c r="OXL353" s="2"/>
      <c r="OXM353" s="2"/>
      <c r="OXN353" s="2"/>
      <c r="OXO353" s="2"/>
      <c r="OXP353" s="2"/>
      <c r="OXQ353" s="2"/>
      <c r="OXR353" s="2"/>
      <c r="OXS353" s="2"/>
      <c r="OXT353" s="2"/>
      <c r="OXU353" s="2"/>
      <c r="OXV353" s="2"/>
      <c r="OXW353" s="2"/>
      <c r="OXX353" s="2"/>
      <c r="OXY353" s="2"/>
      <c r="OXZ353" s="2"/>
      <c r="OYA353" s="2"/>
      <c r="OYB353" s="2"/>
      <c r="OYC353" s="2"/>
      <c r="OYD353" s="2"/>
      <c r="OYE353" s="2"/>
      <c r="OYF353" s="2"/>
      <c r="OYG353" s="2"/>
      <c r="OYH353" s="2"/>
      <c r="OYI353" s="2"/>
      <c r="OYJ353" s="2"/>
      <c r="OYK353" s="2"/>
      <c r="OYL353" s="2"/>
      <c r="OYM353" s="2"/>
      <c r="OYN353" s="2"/>
      <c r="OYO353" s="2"/>
      <c r="OYP353" s="2"/>
      <c r="OYQ353" s="2"/>
      <c r="OYR353" s="2"/>
      <c r="OYS353" s="2"/>
      <c r="OYT353" s="2"/>
      <c r="OYU353" s="2"/>
      <c r="OYV353" s="2"/>
      <c r="OYW353" s="2"/>
      <c r="OYX353" s="2"/>
      <c r="OYY353" s="2"/>
      <c r="OYZ353" s="2"/>
      <c r="OZA353" s="2"/>
      <c r="OZB353" s="2"/>
      <c r="OZC353" s="2"/>
      <c r="OZD353" s="2"/>
      <c r="OZE353" s="2"/>
      <c r="OZF353" s="2"/>
      <c r="OZG353" s="2"/>
      <c r="OZH353" s="2"/>
      <c r="OZI353" s="2"/>
      <c r="OZJ353" s="2"/>
      <c r="OZK353" s="2"/>
      <c r="OZL353" s="2"/>
      <c r="OZM353" s="2"/>
      <c r="OZN353" s="2"/>
      <c r="OZO353" s="2"/>
      <c r="OZP353" s="2"/>
      <c r="OZQ353" s="2"/>
      <c r="OZR353" s="2"/>
      <c r="OZS353" s="2"/>
      <c r="OZT353" s="2"/>
      <c r="OZU353" s="2"/>
      <c r="OZV353" s="2"/>
      <c r="OZW353" s="2"/>
      <c r="OZX353" s="2"/>
      <c r="OZY353" s="2"/>
      <c r="OZZ353" s="2"/>
      <c r="PAA353" s="2"/>
      <c r="PAB353" s="2"/>
      <c r="PAC353" s="2"/>
      <c r="PAD353" s="2"/>
      <c r="PAE353" s="2"/>
      <c r="PAF353" s="2"/>
      <c r="PAG353" s="2"/>
      <c r="PAH353" s="2"/>
      <c r="PAI353" s="2"/>
      <c r="PAJ353" s="2"/>
      <c r="PAK353" s="2"/>
      <c r="PAL353" s="2"/>
      <c r="PAM353" s="2"/>
      <c r="PAN353" s="2"/>
      <c r="PAO353" s="2"/>
      <c r="PAP353" s="2"/>
      <c r="PAQ353" s="2"/>
      <c r="PAR353" s="2"/>
      <c r="PAS353" s="2"/>
      <c r="PAT353" s="2"/>
      <c r="PAU353" s="2"/>
      <c r="PAV353" s="2"/>
      <c r="PAW353" s="2"/>
      <c r="PAX353" s="2"/>
      <c r="PAY353" s="2"/>
      <c r="PAZ353" s="2"/>
      <c r="PBA353" s="2"/>
      <c r="PBB353" s="2"/>
      <c r="PBC353" s="2"/>
      <c r="PBD353" s="2"/>
      <c r="PBE353" s="2"/>
      <c r="PBF353" s="2"/>
      <c r="PBG353" s="2"/>
      <c r="PBH353" s="2"/>
      <c r="PBI353" s="2"/>
      <c r="PBJ353" s="2"/>
      <c r="PBK353" s="2"/>
      <c r="PBL353" s="2"/>
      <c r="PBM353" s="2"/>
      <c r="PBN353" s="2"/>
      <c r="PBO353" s="2"/>
      <c r="PBP353" s="2"/>
      <c r="PBQ353" s="2"/>
      <c r="PBR353" s="2"/>
      <c r="PBS353" s="2"/>
      <c r="PBT353" s="2"/>
      <c r="PBU353" s="2"/>
      <c r="PBV353" s="2"/>
      <c r="PBW353" s="2"/>
      <c r="PBX353" s="2"/>
      <c r="PBY353" s="2"/>
      <c r="PBZ353" s="2"/>
      <c r="PCA353" s="2"/>
      <c r="PCB353" s="2"/>
      <c r="PCC353" s="2"/>
      <c r="PCD353" s="2"/>
      <c r="PCE353" s="2"/>
      <c r="PCF353" s="2"/>
      <c r="PCG353" s="2"/>
      <c r="PCH353" s="2"/>
      <c r="PCI353" s="2"/>
      <c r="PCJ353" s="2"/>
      <c r="PCK353" s="2"/>
      <c r="PCL353" s="2"/>
      <c r="PCM353" s="2"/>
      <c r="PCN353" s="2"/>
      <c r="PCO353" s="2"/>
      <c r="PCP353" s="2"/>
      <c r="PCQ353" s="2"/>
      <c r="PCR353" s="2"/>
      <c r="PCS353" s="2"/>
      <c r="PCT353" s="2"/>
      <c r="PCU353" s="2"/>
      <c r="PCV353" s="2"/>
      <c r="PCW353" s="2"/>
      <c r="PCX353" s="2"/>
      <c r="PCY353" s="2"/>
      <c r="PCZ353" s="2"/>
      <c r="PDA353" s="2"/>
      <c r="PDB353" s="2"/>
      <c r="PDC353" s="2"/>
      <c r="PDD353" s="2"/>
      <c r="PDE353" s="2"/>
      <c r="PDF353" s="2"/>
      <c r="PDG353" s="2"/>
      <c r="PDH353" s="2"/>
      <c r="PDI353" s="2"/>
      <c r="PDJ353" s="2"/>
      <c r="PDK353" s="2"/>
      <c r="PDL353" s="2"/>
      <c r="PDM353" s="2"/>
      <c r="PDN353" s="2"/>
      <c r="PDO353" s="2"/>
      <c r="PDP353" s="2"/>
      <c r="PDQ353" s="2"/>
      <c r="PDR353" s="2"/>
      <c r="PDS353" s="2"/>
      <c r="PDT353" s="2"/>
      <c r="PDU353" s="2"/>
      <c r="PDV353" s="2"/>
      <c r="PDW353" s="2"/>
      <c r="PDX353" s="2"/>
      <c r="PDY353" s="2"/>
      <c r="PDZ353" s="2"/>
      <c r="PEA353" s="2"/>
      <c r="PEB353" s="2"/>
      <c r="PEC353" s="2"/>
      <c r="PED353" s="2"/>
      <c r="PEE353" s="2"/>
      <c r="PEF353" s="2"/>
      <c r="PEG353" s="2"/>
      <c r="PEH353" s="2"/>
      <c r="PEI353" s="2"/>
      <c r="PEJ353" s="2"/>
      <c r="PEK353" s="2"/>
      <c r="PEL353" s="2"/>
      <c r="PEM353" s="2"/>
      <c r="PEN353" s="2"/>
      <c r="PEO353" s="2"/>
      <c r="PEP353" s="2"/>
      <c r="PEQ353" s="2"/>
      <c r="PER353" s="2"/>
      <c r="PES353" s="2"/>
      <c r="PET353" s="2"/>
      <c r="PEU353" s="2"/>
      <c r="PEV353" s="2"/>
      <c r="PEW353" s="2"/>
      <c r="PEX353" s="2"/>
      <c r="PEY353" s="2"/>
      <c r="PEZ353" s="2"/>
      <c r="PFA353" s="2"/>
      <c r="PFB353" s="2"/>
      <c r="PFC353" s="2"/>
      <c r="PFD353" s="2"/>
      <c r="PFE353" s="2"/>
      <c r="PFF353" s="2"/>
      <c r="PFG353" s="2"/>
      <c r="PFH353" s="2"/>
      <c r="PFI353" s="2"/>
      <c r="PFJ353" s="2"/>
      <c r="PFK353" s="2"/>
      <c r="PFL353" s="2"/>
      <c r="PFM353" s="2"/>
      <c r="PFN353" s="2"/>
      <c r="PFO353" s="2"/>
      <c r="PFP353" s="2"/>
      <c r="PFQ353" s="2"/>
      <c r="PFR353" s="2"/>
      <c r="PFS353" s="2"/>
      <c r="PFT353" s="2"/>
      <c r="PFU353" s="2"/>
      <c r="PFV353" s="2"/>
      <c r="PFW353" s="2"/>
      <c r="PFX353" s="2"/>
      <c r="PFY353" s="2"/>
      <c r="PFZ353" s="2"/>
      <c r="PGA353" s="2"/>
      <c r="PGB353" s="2"/>
      <c r="PGC353" s="2"/>
      <c r="PGD353" s="2"/>
      <c r="PGE353" s="2"/>
      <c r="PGF353" s="2"/>
      <c r="PGG353" s="2"/>
      <c r="PGH353" s="2"/>
      <c r="PGI353" s="2"/>
      <c r="PGJ353" s="2"/>
      <c r="PGK353" s="2"/>
      <c r="PGL353" s="2"/>
      <c r="PGM353" s="2"/>
      <c r="PGN353" s="2"/>
      <c r="PGO353" s="2"/>
      <c r="PGP353" s="2"/>
      <c r="PGQ353" s="2"/>
      <c r="PGR353" s="2"/>
      <c r="PGS353" s="2"/>
      <c r="PGT353" s="2"/>
      <c r="PGU353" s="2"/>
      <c r="PGV353" s="2"/>
      <c r="PGW353" s="2"/>
      <c r="PGX353" s="2"/>
      <c r="PGY353" s="2"/>
      <c r="PGZ353" s="2"/>
      <c r="PHA353" s="2"/>
      <c r="PHB353" s="2"/>
      <c r="PHC353" s="2"/>
      <c r="PHD353" s="2"/>
      <c r="PHE353" s="2"/>
      <c r="PHF353" s="2"/>
      <c r="PHG353" s="2"/>
      <c r="PHH353" s="2"/>
      <c r="PHI353" s="2"/>
      <c r="PHJ353" s="2"/>
      <c r="PHK353" s="2"/>
      <c r="PHL353" s="2"/>
      <c r="PHM353" s="2"/>
      <c r="PHN353" s="2"/>
      <c r="PHO353" s="2"/>
      <c r="PHP353" s="2"/>
      <c r="PHQ353" s="2"/>
      <c r="PHR353" s="2"/>
      <c r="PHS353" s="2"/>
      <c r="PHT353" s="2"/>
      <c r="PHU353" s="2"/>
      <c r="PHV353" s="2"/>
      <c r="PHW353" s="2"/>
      <c r="PHX353" s="2"/>
      <c r="PHY353" s="2"/>
      <c r="PHZ353" s="2"/>
      <c r="PIA353" s="2"/>
      <c r="PIB353" s="2"/>
      <c r="PIC353" s="2"/>
      <c r="PID353" s="2"/>
      <c r="PIE353" s="2"/>
      <c r="PIF353" s="2"/>
      <c r="PIG353" s="2"/>
      <c r="PIH353" s="2"/>
      <c r="PII353" s="2"/>
      <c r="PIJ353" s="2"/>
      <c r="PIK353" s="2"/>
      <c r="PIL353" s="2"/>
      <c r="PIM353" s="2"/>
      <c r="PIN353" s="2"/>
      <c r="PIO353" s="2"/>
      <c r="PIP353" s="2"/>
      <c r="PIQ353" s="2"/>
      <c r="PIR353" s="2"/>
      <c r="PIS353" s="2"/>
      <c r="PIT353" s="2"/>
      <c r="PIU353" s="2"/>
      <c r="PIV353" s="2"/>
      <c r="PIW353" s="2"/>
      <c r="PIX353" s="2"/>
      <c r="PIY353" s="2"/>
      <c r="PIZ353" s="2"/>
      <c r="PJA353" s="2"/>
      <c r="PJB353" s="2"/>
      <c r="PJC353" s="2"/>
      <c r="PJD353" s="2"/>
      <c r="PJE353" s="2"/>
      <c r="PJF353" s="2"/>
      <c r="PJG353" s="2"/>
      <c r="PJH353" s="2"/>
      <c r="PJI353" s="2"/>
      <c r="PJJ353" s="2"/>
      <c r="PJK353" s="2"/>
      <c r="PJL353" s="2"/>
      <c r="PJM353" s="2"/>
      <c r="PJN353" s="2"/>
      <c r="PJO353" s="2"/>
      <c r="PJP353" s="2"/>
      <c r="PJQ353" s="2"/>
      <c r="PJR353" s="2"/>
      <c r="PJS353" s="2"/>
      <c r="PJT353" s="2"/>
      <c r="PJU353" s="2"/>
      <c r="PJV353" s="2"/>
      <c r="PJW353" s="2"/>
      <c r="PJX353" s="2"/>
      <c r="PJY353" s="2"/>
      <c r="PJZ353" s="2"/>
      <c r="PKA353" s="2"/>
      <c r="PKB353" s="2"/>
      <c r="PKC353" s="2"/>
      <c r="PKD353" s="2"/>
      <c r="PKE353" s="2"/>
      <c r="PKF353" s="2"/>
      <c r="PKG353" s="2"/>
      <c r="PKH353" s="2"/>
      <c r="PKI353" s="2"/>
      <c r="PKJ353" s="2"/>
      <c r="PKK353" s="2"/>
      <c r="PKL353" s="2"/>
      <c r="PKM353" s="2"/>
      <c r="PKN353" s="2"/>
      <c r="PKO353" s="2"/>
      <c r="PKP353" s="2"/>
      <c r="PKQ353" s="2"/>
      <c r="PKR353" s="2"/>
      <c r="PKS353" s="2"/>
      <c r="PKT353" s="2"/>
      <c r="PKU353" s="2"/>
      <c r="PKV353" s="2"/>
      <c r="PKW353" s="2"/>
      <c r="PKX353" s="2"/>
      <c r="PKY353" s="2"/>
      <c r="PKZ353" s="2"/>
      <c r="PLA353" s="2"/>
      <c r="PLB353" s="2"/>
      <c r="PLC353" s="2"/>
      <c r="PLD353" s="2"/>
      <c r="PLE353" s="2"/>
      <c r="PLF353" s="2"/>
      <c r="PLG353" s="2"/>
      <c r="PLH353" s="2"/>
      <c r="PLI353" s="2"/>
      <c r="PLJ353" s="2"/>
      <c r="PLK353" s="2"/>
      <c r="PLL353" s="2"/>
      <c r="PLM353" s="2"/>
      <c r="PLN353" s="2"/>
      <c r="PLO353" s="2"/>
      <c r="PLP353" s="2"/>
      <c r="PLQ353" s="2"/>
      <c r="PLR353" s="2"/>
      <c r="PLS353" s="2"/>
      <c r="PLT353" s="2"/>
      <c r="PLU353" s="2"/>
      <c r="PLV353" s="2"/>
      <c r="PLW353" s="2"/>
      <c r="PLX353" s="2"/>
      <c r="PLY353" s="2"/>
      <c r="PLZ353" s="2"/>
      <c r="PMA353" s="2"/>
      <c r="PMB353" s="2"/>
      <c r="PMC353" s="2"/>
      <c r="PMD353" s="2"/>
      <c r="PME353" s="2"/>
      <c r="PMF353" s="2"/>
      <c r="PMG353" s="2"/>
      <c r="PMH353" s="2"/>
      <c r="PMI353" s="2"/>
      <c r="PMJ353" s="2"/>
      <c r="PMK353" s="2"/>
      <c r="PML353" s="2"/>
      <c r="PMM353" s="2"/>
      <c r="PMN353" s="2"/>
      <c r="PMO353" s="2"/>
      <c r="PMP353" s="2"/>
      <c r="PMQ353" s="2"/>
      <c r="PMR353" s="2"/>
      <c r="PMS353" s="2"/>
      <c r="PMT353" s="2"/>
      <c r="PMU353" s="2"/>
      <c r="PMV353" s="2"/>
      <c r="PMW353" s="2"/>
      <c r="PMX353" s="2"/>
      <c r="PMY353" s="2"/>
      <c r="PMZ353" s="2"/>
      <c r="PNA353" s="2"/>
      <c r="PNB353" s="2"/>
      <c r="PNC353" s="2"/>
      <c r="PND353" s="2"/>
      <c r="PNE353" s="2"/>
      <c r="PNF353" s="2"/>
      <c r="PNG353" s="2"/>
      <c r="PNH353" s="2"/>
      <c r="PNI353" s="2"/>
      <c r="PNJ353" s="2"/>
      <c r="PNK353" s="2"/>
      <c r="PNL353" s="2"/>
      <c r="PNM353" s="2"/>
      <c r="PNN353" s="2"/>
      <c r="PNO353" s="2"/>
      <c r="PNP353" s="2"/>
      <c r="PNQ353" s="2"/>
      <c r="PNR353" s="2"/>
      <c r="PNS353" s="2"/>
      <c r="PNT353" s="2"/>
      <c r="PNU353" s="2"/>
      <c r="PNV353" s="2"/>
      <c r="PNW353" s="2"/>
      <c r="PNX353" s="2"/>
      <c r="PNY353" s="2"/>
      <c r="PNZ353" s="2"/>
      <c r="POA353" s="2"/>
      <c r="POB353" s="2"/>
      <c r="POC353" s="2"/>
      <c r="POD353" s="2"/>
      <c r="POE353" s="2"/>
      <c r="POF353" s="2"/>
      <c r="POG353" s="2"/>
      <c r="POH353" s="2"/>
      <c r="POI353" s="2"/>
      <c r="POJ353" s="2"/>
      <c r="POK353" s="2"/>
      <c r="POL353" s="2"/>
      <c r="POM353" s="2"/>
      <c r="PON353" s="2"/>
      <c r="POO353" s="2"/>
      <c r="POP353" s="2"/>
      <c r="POQ353" s="2"/>
      <c r="POR353" s="2"/>
      <c r="POS353" s="2"/>
      <c r="POT353" s="2"/>
      <c r="POU353" s="2"/>
      <c r="POV353" s="2"/>
      <c r="POW353" s="2"/>
      <c r="POX353" s="2"/>
      <c r="POY353" s="2"/>
      <c r="POZ353" s="2"/>
      <c r="PPA353" s="2"/>
      <c r="PPB353" s="2"/>
      <c r="PPC353" s="2"/>
      <c r="PPD353" s="2"/>
      <c r="PPE353" s="2"/>
      <c r="PPF353" s="2"/>
      <c r="PPG353" s="2"/>
      <c r="PPH353" s="2"/>
      <c r="PPI353" s="2"/>
      <c r="PPJ353" s="2"/>
      <c r="PPK353" s="2"/>
      <c r="PPL353" s="2"/>
      <c r="PPM353" s="2"/>
      <c r="PPN353" s="2"/>
      <c r="PPO353" s="2"/>
      <c r="PPP353" s="2"/>
      <c r="PPQ353" s="2"/>
      <c r="PPR353" s="2"/>
      <c r="PPS353" s="2"/>
      <c r="PPT353" s="2"/>
      <c r="PPU353" s="2"/>
      <c r="PPV353" s="2"/>
      <c r="PPW353" s="2"/>
      <c r="PPX353" s="2"/>
      <c r="PPY353" s="2"/>
      <c r="PPZ353" s="2"/>
      <c r="PQA353" s="2"/>
      <c r="PQB353" s="2"/>
      <c r="PQC353" s="2"/>
      <c r="PQD353" s="2"/>
      <c r="PQE353" s="2"/>
      <c r="PQF353" s="2"/>
      <c r="PQG353" s="2"/>
      <c r="PQH353" s="2"/>
      <c r="PQI353" s="2"/>
      <c r="PQJ353" s="2"/>
      <c r="PQK353" s="2"/>
      <c r="PQL353" s="2"/>
      <c r="PQM353" s="2"/>
      <c r="PQN353" s="2"/>
      <c r="PQO353" s="2"/>
      <c r="PQP353" s="2"/>
      <c r="PQQ353" s="2"/>
      <c r="PQR353" s="2"/>
      <c r="PQS353" s="2"/>
      <c r="PQT353" s="2"/>
      <c r="PQU353" s="2"/>
      <c r="PQV353" s="2"/>
      <c r="PQW353" s="2"/>
      <c r="PQX353" s="2"/>
      <c r="PQY353" s="2"/>
      <c r="PQZ353" s="2"/>
      <c r="PRA353" s="2"/>
      <c r="PRB353" s="2"/>
      <c r="PRC353" s="2"/>
      <c r="PRD353" s="2"/>
      <c r="PRE353" s="2"/>
      <c r="PRF353" s="2"/>
      <c r="PRG353" s="2"/>
      <c r="PRH353" s="2"/>
      <c r="PRI353" s="2"/>
      <c r="PRJ353" s="2"/>
      <c r="PRK353" s="2"/>
      <c r="PRL353" s="2"/>
      <c r="PRM353" s="2"/>
      <c r="PRN353" s="2"/>
      <c r="PRO353" s="2"/>
      <c r="PRP353" s="2"/>
      <c r="PRQ353" s="2"/>
      <c r="PRR353" s="2"/>
      <c r="PRS353" s="2"/>
      <c r="PRT353" s="2"/>
      <c r="PRU353" s="2"/>
      <c r="PRV353" s="2"/>
      <c r="PRW353" s="2"/>
      <c r="PRX353" s="2"/>
      <c r="PRY353" s="2"/>
      <c r="PRZ353" s="2"/>
      <c r="PSA353" s="2"/>
      <c r="PSB353" s="2"/>
      <c r="PSC353" s="2"/>
      <c r="PSD353" s="2"/>
      <c r="PSE353" s="2"/>
      <c r="PSF353" s="2"/>
      <c r="PSG353" s="2"/>
      <c r="PSH353" s="2"/>
      <c r="PSI353" s="2"/>
      <c r="PSJ353" s="2"/>
      <c r="PSK353" s="2"/>
      <c r="PSL353" s="2"/>
      <c r="PSM353" s="2"/>
      <c r="PSN353" s="2"/>
      <c r="PSO353" s="2"/>
      <c r="PSP353" s="2"/>
      <c r="PSQ353" s="2"/>
      <c r="PSR353" s="2"/>
      <c r="PSS353" s="2"/>
      <c r="PST353" s="2"/>
      <c r="PSU353" s="2"/>
      <c r="PSV353" s="2"/>
      <c r="PSW353" s="2"/>
      <c r="PSX353" s="2"/>
      <c r="PSY353" s="2"/>
      <c r="PSZ353" s="2"/>
      <c r="PTA353" s="2"/>
      <c r="PTB353" s="2"/>
      <c r="PTC353" s="2"/>
      <c r="PTD353" s="2"/>
      <c r="PTE353" s="2"/>
      <c r="PTF353" s="2"/>
      <c r="PTG353" s="2"/>
      <c r="PTH353" s="2"/>
      <c r="PTI353" s="2"/>
      <c r="PTJ353" s="2"/>
      <c r="PTK353" s="2"/>
      <c r="PTL353" s="2"/>
      <c r="PTM353" s="2"/>
      <c r="PTN353" s="2"/>
      <c r="PTO353" s="2"/>
      <c r="PTP353" s="2"/>
      <c r="PTQ353" s="2"/>
      <c r="PTR353" s="2"/>
      <c r="PTS353" s="2"/>
      <c r="PTT353" s="2"/>
      <c r="PTU353" s="2"/>
      <c r="PTV353" s="2"/>
      <c r="PTW353" s="2"/>
      <c r="PTX353" s="2"/>
      <c r="PTY353" s="2"/>
      <c r="PTZ353" s="2"/>
      <c r="PUA353" s="2"/>
      <c r="PUB353" s="2"/>
      <c r="PUC353" s="2"/>
      <c r="PUD353" s="2"/>
      <c r="PUE353" s="2"/>
      <c r="PUF353" s="2"/>
      <c r="PUG353" s="2"/>
      <c r="PUH353" s="2"/>
      <c r="PUI353" s="2"/>
      <c r="PUJ353" s="2"/>
      <c r="PUK353" s="2"/>
      <c r="PUL353" s="2"/>
      <c r="PUM353" s="2"/>
      <c r="PUN353" s="2"/>
      <c r="PUO353" s="2"/>
      <c r="PUP353" s="2"/>
      <c r="PUQ353" s="2"/>
      <c r="PUR353" s="2"/>
      <c r="PUS353" s="2"/>
      <c r="PUT353" s="2"/>
      <c r="PUU353" s="2"/>
      <c r="PUV353" s="2"/>
      <c r="PUW353" s="2"/>
      <c r="PUX353" s="2"/>
      <c r="PUY353" s="2"/>
      <c r="PUZ353" s="2"/>
      <c r="PVA353" s="2"/>
      <c r="PVB353" s="2"/>
      <c r="PVC353" s="2"/>
      <c r="PVD353" s="2"/>
      <c r="PVE353" s="2"/>
      <c r="PVF353" s="2"/>
      <c r="PVG353" s="2"/>
      <c r="PVH353" s="2"/>
      <c r="PVI353" s="2"/>
      <c r="PVJ353" s="2"/>
      <c r="PVK353" s="2"/>
      <c r="PVL353" s="2"/>
      <c r="PVM353" s="2"/>
      <c r="PVN353" s="2"/>
      <c r="PVO353" s="2"/>
      <c r="PVP353" s="2"/>
      <c r="PVQ353" s="2"/>
      <c r="PVR353" s="2"/>
      <c r="PVS353" s="2"/>
      <c r="PVT353" s="2"/>
      <c r="PVU353" s="2"/>
      <c r="PVV353" s="2"/>
      <c r="PVW353" s="2"/>
      <c r="PVX353" s="2"/>
      <c r="PVY353" s="2"/>
      <c r="PVZ353" s="2"/>
      <c r="PWA353" s="2"/>
      <c r="PWB353" s="2"/>
      <c r="PWC353" s="2"/>
      <c r="PWD353" s="2"/>
      <c r="PWE353" s="2"/>
      <c r="PWF353" s="2"/>
      <c r="PWG353" s="2"/>
      <c r="PWH353" s="2"/>
      <c r="PWI353" s="2"/>
      <c r="PWJ353" s="2"/>
      <c r="PWK353" s="2"/>
      <c r="PWL353" s="2"/>
      <c r="PWM353" s="2"/>
      <c r="PWN353" s="2"/>
      <c r="PWO353" s="2"/>
      <c r="PWP353" s="2"/>
      <c r="PWQ353" s="2"/>
      <c r="PWR353" s="2"/>
      <c r="PWS353" s="2"/>
      <c r="PWT353" s="2"/>
      <c r="PWU353" s="2"/>
      <c r="PWV353" s="2"/>
      <c r="PWW353" s="2"/>
      <c r="PWX353" s="2"/>
      <c r="PWY353" s="2"/>
      <c r="PWZ353" s="2"/>
      <c r="PXA353" s="2"/>
      <c r="PXB353" s="2"/>
      <c r="PXC353" s="2"/>
      <c r="PXD353" s="2"/>
      <c r="PXE353" s="2"/>
      <c r="PXF353" s="2"/>
      <c r="PXG353" s="2"/>
      <c r="PXH353" s="2"/>
      <c r="PXI353" s="2"/>
      <c r="PXJ353" s="2"/>
      <c r="PXK353" s="2"/>
      <c r="PXL353" s="2"/>
      <c r="PXM353" s="2"/>
      <c r="PXN353" s="2"/>
      <c r="PXO353" s="2"/>
      <c r="PXP353" s="2"/>
      <c r="PXQ353" s="2"/>
      <c r="PXR353" s="2"/>
      <c r="PXS353" s="2"/>
      <c r="PXT353" s="2"/>
      <c r="PXU353" s="2"/>
      <c r="PXV353" s="2"/>
      <c r="PXW353" s="2"/>
      <c r="PXX353" s="2"/>
      <c r="PXY353" s="2"/>
      <c r="PXZ353" s="2"/>
      <c r="PYA353" s="2"/>
      <c r="PYB353" s="2"/>
      <c r="PYC353" s="2"/>
      <c r="PYD353" s="2"/>
      <c r="PYE353" s="2"/>
      <c r="PYF353" s="2"/>
      <c r="PYG353" s="2"/>
      <c r="PYH353" s="2"/>
      <c r="PYI353" s="2"/>
      <c r="PYJ353" s="2"/>
      <c r="PYK353" s="2"/>
      <c r="PYL353" s="2"/>
      <c r="PYM353" s="2"/>
      <c r="PYN353" s="2"/>
      <c r="PYO353" s="2"/>
      <c r="PYP353" s="2"/>
      <c r="PYQ353" s="2"/>
      <c r="PYR353" s="2"/>
      <c r="PYS353" s="2"/>
      <c r="PYT353" s="2"/>
      <c r="PYU353" s="2"/>
      <c r="PYV353" s="2"/>
      <c r="PYW353" s="2"/>
      <c r="PYX353" s="2"/>
      <c r="PYY353" s="2"/>
      <c r="PYZ353" s="2"/>
      <c r="PZA353" s="2"/>
      <c r="PZB353" s="2"/>
      <c r="PZC353" s="2"/>
      <c r="PZD353" s="2"/>
      <c r="PZE353" s="2"/>
      <c r="PZF353" s="2"/>
      <c r="PZG353" s="2"/>
      <c r="PZH353" s="2"/>
      <c r="PZI353" s="2"/>
      <c r="PZJ353" s="2"/>
      <c r="PZK353" s="2"/>
      <c r="PZL353" s="2"/>
      <c r="PZM353" s="2"/>
      <c r="PZN353" s="2"/>
      <c r="PZO353" s="2"/>
      <c r="PZP353" s="2"/>
      <c r="PZQ353" s="2"/>
      <c r="PZR353" s="2"/>
      <c r="PZS353" s="2"/>
      <c r="PZT353" s="2"/>
      <c r="PZU353" s="2"/>
      <c r="PZV353" s="2"/>
      <c r="PZW353" s="2"/>
      <c r="PZX353" s="2"/>
      <c r="PZY353" s="2"/>
      <c r="PZZ353" s="2"/>
      <c r="QAA353" s="2"/>
      <c r="QAB353" s="2"/>
      <c r="QAC353" s="2"/>
      <c r="QAD353" s="2"/>
      <c r="QAE353" s="2"/>
      <c r="QAF353" s="2"/>
      <c r="QAG353" s="2"/>
      <c r="QAH353" s="2"/>
      <c r="QAI353" s="2"/>
      <c r="QAJ353" s="2"/>
      <c r="QAK353" s="2"/>
      <c r="QAL353" s="2"/>
      <c r="QAM353" s="2"/>
      <c r="QAN353" s="2"/>
      <c r="QAO353" s="2"/>
      <c r="QAP353" s="2"/>
      <c r="QAQ353" s="2"/>
      <c r="QAR353" s="2"/>
      <c r="QAS353" s="2"/>
      <c r="QAT353" s="2"/>
      <c r="QAU353" s="2"/>
      <c r="QAV353" s="2"/>
      <c r="QAW353" s="2"/>
      <c r="QAX353" s="2"/>
      <c r="QAY353" s="2"/>
      <c r="QAZ353" s="2"/>
      <c r="QBA353" s="2"/>
      <c r="QBB353" s="2"/>
      <c r="QBC353" s="2"/>
      <c r="QBD353" s="2"/>
      <c r="QBE353" s="2"/>
      <c r="QBF353" s="2"/>
      <c r="QBG353" s="2"/>
      <c r="QBH353" s="2"/>
      <c r="QBI353" s="2"/>
      <c r="QBJ353" s="2"/>
      <c r="QBK353" s="2"/>
      <c r="QBL353" s="2"/>
      <c r="QBM353" s="2"/>
      <c r="QBN353" s="2"/>
      <c r="QBO353" s="2"/>
      <c r="QBP353" s="2"/>
      <c r="QBQ353" s="2"/>
      <c r="QBR353" s="2"/>
      <c r="QBS353" s="2"/>
      <c r="QBT353" s="2"/>
      <c r="QBU353" s="2"/>
      <c r="QBV353" s="2"/>
      <c r="QBW353" s="2"/>
      <c r="QBX353" s="2"/>
      <c r="QBY353" s="2"/>
      <c r="QBZ353" s="2"/>
      <c r="QCA353" s="2"/>
      <c r="QCB353" s="2"/>
      <c r="QCC353" s="2"/>
      <c r="QCD353" s="2"/>
      <c r="QCE353" s="2"/>
      <c r="QCF353" s="2"/>
      <c r="QCG353" s="2"/>
      <c r="QCH353" s="2"/>
      <c r="QCI353" s="2"/>
      <c r="QCJ353" s="2"/>
      <c r="QCK353" s="2"/>
      <c r="QCL353" s="2"/>
      <c r="QCM353" s="2"/>
      <c r="QCN353" s="2"/>
      <c r="QCO353" s="2"/>
      <c r="QCP353" s="2"/>
      <c r="QCQ353" s="2"/>
      <c r="QCR353" s="2"/>
      <c r="QCS353" s="2"/>
      <c r="QCT353" s="2"/>
      <c r="QCU353" s="2"/>
      <c r="QCV353" s="2"/>
      <c r="QCW353" s="2"/>
      <c r="QCX353" s="2"/>
      <c r="QCY353" s="2"/>
      <c r="QCZ353" s="2"/>
      <c r="QDA353" s="2"/>
      <c r="QDB353" s="2"/>
      <c r="QDC353" s="2"/>
      <c r="QDD353" s="2"/>
      <c r="QDE353" s="2"/>
      <c r="QDF353" s="2"/>
      <c r="QDG353" s="2"/>
      <c r="QDH353" s="2"/>
      <c r="QDI353" s="2"/>
      <c r="QDJ353" s="2"/>
      <c r="QDK353" s="2"/>
      <c r="QDL353" s="2"/>
      <c r="QDM353" s="2"/>
      <c r="QDN353" s="2"/>
      <c r="QDO353" s="2"/>
      <c r="QDP353" s="2"/>
      <c r="QDQ353" s="2"/>
      <c r="QDR353" s="2"/>
      <c r="QDS353" s="2"/>
      <c r="QDT353" s="2"/>
      <c r="QDU353" s="2"/>
      <c r="QDV353" s="2"/>
      <c r="QDW353" s="2"/>
      <c r="QDX353" s="2"/>
      <c r="QDY353" s="2"/>
      <c r="QDZ353" s="2"/>
      <c r="QEA353" s="2"/>
      <c r="QEB353" s="2"/>
      <c r="QEC353" s="2"/>
      <c r="QED353" s="2"/>
      <c r="QEE353" s="2"/>
      <c r="QEF353" s="2"/>
      <c r="QEG353" s="2"/>
      <c r="QEH353" s="2"/>
      <c r="QEI353" s="2"/>
      <c r="QEJ353" s="2"/>
      <c r="QEK353" s="2"/>
      <c r="QEL353" s="2"/>
      <c r="QEM353" s="2"/>
      <c r="QEN353" s="2"/>
      <c r="QEO353" s="2"/>
      <c r="QEP353" s="2"/>
      <c r="QEQ353" s="2"/>
      <c r="QER353" s="2"/>
      <c r="QES353" s="2"/>
      <c r="QET353" s="2"/>
      <c r="QEU353" s="2"/>
      <c r="QEV353" s="2"/>
      <c r="QEW353" s="2"/>
      <c r="QEX353" s="2"/>
      <c r="QEY353" s="2"/>
      <c r="QEZ353" s="2"/>
      <c r="QFA353" s="2"/>
      <c r="QFB353" s="2"/>
      <c r="QFC353" s="2"/>
      <c r="QFD353" s="2"/>
      <c r="QFE353" s="2"/>
      <c r="QFF353" s="2"/>
      <c r="QFG353" s="2"/>
      <c r="QFH353" s="2"/>
      <c r="QFI353" s="2"/>
      <c r="QFJ353" s="2"/>
      <c r="QFK353" s="2"/>
      <c r="QFL353" s="2"/>
      <c r="QFM353" s="2"/>
      <c r="QFN353" s="2"/>
      <c r="QFO353" s="2"/>
      <c r="QFP353" s="2"/>
      <c r="QFQ353" s="2"/>
      <c r="QFR353" s="2"/>
      <c r="QFS353" s="2"/>
      <c r="QFT353" s="2"/>
      <c r="QFU353" s="2"/>
      <c r="QFV353" s="2"/>
      <c r="QFW353" s="2"/>
      <c r="QFX353" s="2"/>
      <c r="QFY353" s="2"/>
      <c r="QFZ353" s="2"/>
      <c r="QGA353" s="2"/>
      <c r="QGB353" s="2"/>
      <c r="QGC353" s="2"/>
      <c r="QGD353" s="2"/>
      <c r="QGE353" s="2"/>
      <c r="QGF353" s="2"/>
      <c r="QGG353" s="2"/>
      <c r="QGH353" s="2"/>
      <c r="QGI353" s="2"/>
      <c r="QGJ353" s="2"/>
      <c r="QGK353" s="2"/>
      <c r="QGL353" s="2"/>
      <c r="QGM353" s="2"/>
      <c r="QGN353" s="2"/>
      <c r="QGO353" s="2"/>
      <c r="QGP353" s="2"/>
      <c r="QGQ353" s="2"/>
      <c r="QGR353" s="2"/>
      <c r="QGS353" s="2"/>
      <c r="QGT353" s="2"/>
      <c r="QGU353" s="2"/>
      <c r="QGV353" s="2"/>
      <c r="QGW353" s="2"/>
      <c r="QGX353" s="2"/>
      <c r="QGY353" s="2"/>
      <c r="QGZ353" s="2"/>
      <c r="QHA353" s="2"/>
      <c r="QHB353" s="2"/>
      <c r="QHC353" s="2"/>
      <c r="QHD353" s="2"/>
      <c r="QHE353" s="2"/>
      <c r="QHF353" s="2"/>
      <c r="QHG353" s="2"/>
      <c r="QHH353" s="2"/>
      <c r="QHI353" s="2"/>
      <c r="QHJ353" s="2"/>
      <c r="QHK353" s="2"/>
      <c r="QHL353" s="2"/>
      <c r="QHM353" s="2"/>
      <c r="QHN353" s="2"/>
      <c r="QHO353" s="2"/>
      <c r="QHP353" s="2"/>
      <c r="QHQ353" s="2"/>
      <c r="QHR353" s="2"/>
      <c r="QHS353" s="2"/>
      <c r="QHT353" s="2"/>
      <c r="QHU353" s="2"/>
      <c r="QHV353" s="2"/>
      <c r="QHW353" s="2"/>
      <c r="QHX353" s="2"/>
      <c r="QHY353" s="2"/>
      <c r="QHZ353" s="2"/>
      <c r="QIA353" s="2"/>
      <c r="QIB353" s="2"/>
      <c r="QIC353" s="2"/>
      <c r="QID353" s="2"/>
      <c r="QIE353" s="2"/>
      <c r="QIF353" s="2"/>
      <c r="QIG353" s="2"/>
      <c r="QIH353" s="2"/>
      <c r="QII353" s="2"/>
      <c r="QIJ353" s="2"/>
      <c r="QIK353" s="2"/>
      <c r="QIL353" s="2"/>
      <c r="QIM353" s="2"/>
      <c r="QIN353" s="2"/>
      <c r="QIO353" s="2"/>
      <c r="QIP353" s="2"/>
      <c r="QIQ353" s="2"/>
      <c r="QIR353" s="2"/>
      <c r="QIS353" s="2"/>
      <c r="QIT353" s="2"/>
      <c r="QIU353" s="2"/>
      <c r="QIV353" s="2"/>
      <c r="QIW353" s="2"/>
      <c r="QIX353" s="2"/>
      <c r="QIY353" s="2"/>
      <c r="QIZ353" s="2"/>
      <c r="QJA353" s="2"/>
      <c r="QJB353" s="2"/>
      <c r="QJC353" s="2"/>
      <c r="QJD353" s="2"/>
      <c r="QJE353" s="2"/>
      <c r="QJF353" s="2"/>
      <c r="QJG353" s="2"/>
      <c r="QJH353" s="2"/>
      <c r="QJI353" s="2"/>
      <c r="QJJ353" s="2"/>
      <c r="QJK353" s="2"/>
      <c r="QJL353" s="2"/>
      <c r="QJM353" s="2"/>
      <c r="QJN353" s="2"/>
      <c r="QJO353" s="2"/>
      <c r="QJP353" s="2"/>
      <c r="QJQ353" s="2"/>
      <c r="QJR353" s="2"/>
      <c r="QJS353" s="2"/>
      <c r="QJT353" s="2"/>
      <c r="QJU353" s="2"/>
      <c r="QJV353" s="2"/>
      <c r="QJW353" s="2"/>
      <c r="QJX353" s="2"/>
      <c r="QJY353" s="2"/>
      <c r="QJZ353" s="2"/>
      <c r="QKA353" s="2"/>
      <c r="QKB353" s="2"/>
      <c r="QKC353" s="2"/>
      <c r="QKD353" s="2"/>
      <c r="QKE353" s="2"/>
      <c r="QKF353" s="2"/>
      <c r="QKG353" s="2"/>
      <c r="QKH353" s="2"/>
      <c r="QKI353" s="2"/>
      <c r="QKJ353" s="2"/>
      <c r="QKK353" s="2"/>
      <c r="QKL353" s="2"/>
      <c r="QKM353" s="2"/>
      <c r="QKN353" s="2"/>
      <c r="QKO353" s="2"/>
      <c r="QKP353" s="2"/>
      <c r="QKQ353" s="2"/>
      <c r="QKR353" s="2"/>
      <c r="QKS353" s="2"/>
      <c r="QKT353" s="2"/>
      <c r="QKU353" s="2"/>
      <c r="QKV353" s="2"/>
      <c r="QKW353" s="2"/>
      <c r="QKX353" s="2"/>
      <c r="QKY353" s="2"/>
      <c r="QKZ353" s="2"/>
      <c r="QLA353" s="2"/>
      <c r="QLB353" s="2"/>
      <c r="QLC353" s="2"/>
      <c r="QLD353" s="2"/>
      <c r="QLE353" s="2"/>
      <c r="QLF353" s="2"/>
      <c r="QLG353" s="2"/>
      <c r="QLH353" s="2"/>
      <c r="QLI353" s="2"/>
      <c r="QLJ353" s="2"/>
      <c r="QLK353" s="2"/>
      <c r="QLL353" s="2"/>
      <c r="QLM353" s="2"/>
      <c r="QLN353" s="2"/>
      <c r="QLO353" s="2"/>
      <c r="QLP353" s="2"/>
      <c r="QLQ353" s="2"/>
      <c r="QLR353" s="2"/>
      <c r="QLS353" s="2"/>
      <c r="QLT353" s="2"/>
      <c r="QLU353" s="2"/>
      <c r="QLV353" s="2"/>
      <c r="QLW353" s="2"/>
      <c r="QLX353" s="2"/>
      <c r="QLY353" s="2"/>
      <c r="QLZ353" s="2"/>
      <c r="QMA353" s="2"/>
      <c r="QMB353" s="2"/>
      <c r="QMC353" s="2"/>
      <c r="QMD353" s="2"/>
      <c r="QME353" s="2"/>
      <c r="QMF353" s="2"/>
      <c r="QMG353" s="2"/>
      <c r="QMH353" s="2"/>
      <c r="QMI353" s="2"/>
      <c r="QMJ353" s="2"/>
      <c r="QMK353" s="2"/>
      <c r="QML353" s="2"/>
      <c r="QMM353" s="2"/>
      <c r="QMN353" s="2"/>
      <c r="QMO353" s="2"/>
      <c r="QMP353" s="2"/>
      <c r="QMQ353" s="2"/>
      <c r="QMR353" s="2"/>
      <c r="QMS353" s="2"/>
      <c r="QMT353" s="2"/>
      <c r="QMU353" s="2"/>
      <c r="QMV353" s="2"/>
      <c r="QMW353" s="2"/>
      <c r="QMX353" s="2"/>
      <c r="QMY353" s="2"/>
      <c r="QMZ353" s="2"/>
      <c r="QNA353" s="2"/>
      <c r="QNB353" s="2"/>
      <c r="QNC353" s="2"/>
      <c r="QND353" s="2"/>
      <c r="QNE353" s="2"/>
      <c r="QNF353" s="2"/>
      <c r="QNG353" s="2"/>
      <c r="QNH353" s="2"/>
      <c r="QNI353" s="2"/>
      <c r="QNJ353" s="2"/>
      <c r="QNK353" s="2"/>
      <c r="QNL353" s="2"/>
      <c r="QNM353" s="2"/>
      <c r="QNN353" s="2"/>
      <c r="QNO353" s="2"/>
      <c r="QNP353" s="2"/>
      <c r="QNQ353" s="2"/>
      <c r="QNR353" s="2"/>
      <c r="QNS353" s="2"/>
      <c r="QNT353" s="2"/>
      <c r="QNU353" s="2"/>
      <c r="QNV353" s="2"/>
      <c r="QNW353" s="2"/>
      <c r="QNX353" s="2"/>
      <c r="QNY353" s="2"/>
      <c r="QNZ353" s="2"/>
      <c r="QOA353" s="2"/>
      <c r="QOB353" s="2"/>
      <c r="QOC353" s="2"/>
      <c r="QOD353" s="2"/>
      <c r="QOE353" s="2"/>
      <c r="QOF353" s="2"/>
      <c r="QOG353" s="2"/>
      <c r="QOH353" s="2"/>
      <c r="QOI353" s="2"/>
      <c r="QOJ353" s="2"/>
      <c r="QOK353" s="2"/>
      <c r="QOL353" s="2"/>
      <c r="QOM353" s="2"/>
      <c r="QON353" s="2"/>
      <c r="QOO353" s="2"/>
      <c r="QOP353" s="2"/>
      <c r="QOQ353" s="2"/>
      <c r="QOR353" s="2"/>
      <c r="QOS353" s="2"/>
      <c r="QOT353" s="2"/>
      <c r="QOU353" s="2"/>
      <c r="QOV353" s="2"/>
      <c r="QOW353" s="2"/>
      <c r="QOX353" s="2"/>
      <c r="QOY353" s="2"/>
      <c r="QOZ353" s="2"/>
      <c r="QPA353" s="2"/>
      <c r="QPB353" s="2"/>
      <c r="QPC353" s="2"/>
      <c r="QPD353" s="2"/>
      <c r="QPE353" s="2"/>
      <c r="QPF353" s="2"/>
      <c r="QPG353" s="2"/>
      <c r="QPH353" s="2"/>
      <c r="QPI353" s="2"/>
      <c r="QPJ353" s="2"/>
      <c r="QPK353" s="2"/>
      <c r="QPL353" s="2"/>
      <c r="QPM353" s="2"/>
      <c r="QPN353" s="2"/>
      <c r="QPO353" s="2"/>
      <c r="QPP353" s="2"/>
      <c r="QPQ353" s="2"/>
      <c r="QPR353" s="2"/>
      <c r="QPS353" s="2"/>
      <c r="QPT353" s="2"/>
      <c r="QPU353" s="2"/>
      <c r="QPV353" s="2"/>
      <c r="QPW353" s="2"/>
      <c r="QPX353" s="2"/>
      <c r="QPY353" s="2"/>
      <c r="QPZ353" s="2"/>
      <c r="QQA353" s="2"/>
      <c r="QQB353" s="2"/>
      <c r="QQC353" s="2"/>
      <c r="QQD353" s="2"/>
      <c r="QQE353" s="2"/>
      <c r="QQF353" s="2"/>
      <c r="QQG353" s="2"/>
      <c r="QQH353" s="2"/>
      <c r="QQI353" s="2"/>
      <c r="QQJ353" s="2"/>
      <c r="QQK353" s="2"/>
      <c r="QQL353" s="2"/>
      <c r="QQM353" s="2"/>
      <c r="QQN353" s="2"/>
      <c r="QQO353" s="2"/>
      <c r="QQP353" s="2"/>
      <c r="QQQ353" s="2"/>
      <c r="QQR353" s="2"/>
      <c r="QQS353" s="2"/>
      <c r="QQT353" s="2"/>
      <c r="QQU353" s="2"/>
      <c r="QQV353" s="2"/>
      <c r="QQW353" s="2"/>
      <c r="QQX353" s="2"/>
      <c r="QQY353" s="2"/>
      <c r="QQZ353" s="2"/>
      <c r="QRA353" s="2"/>
      <c r="QRB353" s="2"/>
      <c r="QRC353" s="2"/>
      <c r="QRD353" s="2"/>
      <c r="QRE353" s="2"/>
      <c r="QRF353" s="2"/>
      <c r="QRG353" s="2"/>
      <c r="QRH353" s="2"/>
      <c r="QRI353" s="2"/>
      <c r="QRJ353" s="2"/>
      <c r="QRK353" s="2"/>
      <c r="QRL353" s="2"/>
      <c r="QRM353" s="2"/>
      <c r="QRN353" s="2"/>
      <c r="QRO353" s="2"/>
      <c r="QRP353" s="2"/>
      <c r="QRQ353" s="2"/>
      <c r="QRR353" s="2"/>
      <c r="QRS353" s="2"/>
      <c r="QRT353" s="2"/>
      <c r="QRU353" s="2"/>
      <c r="QRV353" s="2"/>
      <c r="QRW353" s="2"/>
      <c r="QRX353" s="2"/>
      <c r="QRY353" s="2"/>
      <c r="QRZ353" s="2"/>
      <c r="QSA353" s="2"/>
      <c r="QSB353" s="2"/>
      <c r="QSC353" s="2"/>
      <c r="QSD353" s="2"/>
      <c r="QSE353" s="2"/>
      <c r="QSF353" s="2"/>
      <c r="QSG353" s="2"/>
      <c r="QSH353" s="2"/>
      <c r="QSI353" s="2"/>
      <c r="QSJ353" s="2"/>
      <c r="QSK353" s="2"/>
      <c r="QSL353" s="2"/>
      <c r="QSM353" s="2"/>
      <c r="QSN353" s="2"/>
      <c r="QSO353" s="2"/>
      <c r="QSP353" s="2"/>
      <c r="QSQ353" s="2"/>
      <c r="QSR353" s="2"/>
      <c r="QSS353" s="2"/>
      <c r="QST353" s="2"/>
      <c r="QSU353" s="2"/>
      <c r="QSV353" s="2"/>
      <c r="QSW353" s="2"/>
      <c r="QSX353" s="2"/>
      <c r="QSY353" s="2"/>
      <c r="QSZ353" s="2"/>
      <c r="QTA353" s="2"/>
      <c r="QTB353" s="2"/>
      <c r="QTC353" s="2"/>
      <c r="QTD353" s="2"/>
      <c r="QTE353" s="2"/>
      <c r="QTF353" s="2"/>
      <c r="QTG353" s="2"/>
      <c r="QTH353" s="2"/>
      <c r="QTI353" s="2"/>
      <c r="QTJ353" s="2"/>
      <c r="QTK353" s="2"/>
      <c r="QTL353" s="2"/>
      <c r="QTM353" s="2"/>
      <c r="QTN353" s="2"/>
      <c r="QTO353" s="2"/>
      <c r="QTP353" s="2"/>
      <c r="QTQ353" s="2"/>
      <c r="QTR353" s="2"/>
      <c r="QTS353" s="2"/>
      <c r="QTT353" s="2"/>
      <c r="QTU353" s="2"/>
      <c r="QTV353" s="2"/>
      <c r="QTW353" s="2"/>
      <c r="QTX353" s="2"/>
      <c r="QTY353" s="2"/>
      <c r="QTZ353" s="2"/>
      <c r="QUA353" s="2"/>
      <c r="QUB353" s="2"/>
      <c r="QUC353" s="2"/>
      <c r="QUD353" s="2"/>
      <c r="QUE353" s="2"/>
      <c r="QUF353" s="2"/>
      <c r="QUG353" s="2"/>
      <c r="QUH353" s="2"/>
      <c r="QUI353" s="2"/>
      <c r="QUJ353" s="2"/>
      <c r="QUK353" s="2"/>
      <c r="QUL353" s="2"/>
      <c r="QUM353" s="2"/>
      <c r="QUN353" s="2"/>
      <c r="QUO353" s="2"/>
      <c r="QUP353" s="2"/>
      <c r="QUQ353" s="2"/>
      <c r="QUR353" s="2"/>
      <c r="QUS353" s="2"/>
      <c r="QUT353" s="2"/>
      <c r="QUU353" s="2"/>
      <c r="QUV353" s="2"/>
      <c r="QUW353" s="2"/>
      <c r="QUX353" s="2"/>
      <c r="QUY353" s="2"/>
      <c r="QUZ353" s="2"/>
      <c r="QVA353" s="2"/>
      <c r="QVB353" s="2"/>
      <c r="QVC353" s="2"/>
      <c r="QVD353" s="2"/>
      <c r="QVE353" s="2"/>
      <c r="QVF353" s="2"/>
      <c r="QVG353" s="2"/>
      <c r="QVH353" s="2"/>
      <c r="QVI353" s="2"/>
      <c r="QVJ353" s="2"/>
      <c r="QVK353" s="2"/>
      <c r="QVL353" s="2"/>
      <c r="QVM353" s="2"/>
      <c r="QVN353" s="2"/>
      <c r="QVO353" s="2"/>
      <c r="QVP353" s="2"/>
      <c r="QVQ353" s="2"/>
      <c r="QVR353" s="2"/>
      <c r="QVS353" s="2"/>
      <c r="QVT353" s="2"/>
      <c r="QVU353" s="2"/>
      <c r="QVV353" s="2"/>
      <c r="QVW353" s="2"/>
      <c r="QVX353" s="2"/>
      <c r="QVY353" s="2"/>
      <c r="QVZ353" s="2"/>
      <c r="QWA353" s="2"/>
      <c r="QWB353" s="2"/>
      <c r="QWC353" s="2"/>
      <c r="QWD353" s="2"/>
      <c r="QWE353" s="2"/>
      <c r="QWF353" s="2"/>
      <c r="QWG353" s="2"/>
      <c r="QWH353" s="2"/>
      <c r="QWI353" s="2"/>
      <c r="QWJ353" s="2"/>
      <c r="QWK353" s="2"/>
      <c r="QWL353" s="2"/>
      <c r="QWM353" s="2"/>
      <c r="QWN353" s="2"/>
      <c r="QWO353" s="2"/>
      <c r="QWP353" s="2"/>
      <c r="QWQ353" s="2"/>
      <c r="QWR353" s="2"/>
      <c r="QWS353" s="2"/>
      <c r="QWT353" s="2"/>
      <c r="QWU353" s="2"/>
      <c r="QWV353" s="2"/>
      <c r="QWW353" s="2"/>
      <c r="QWX353" s="2"/>
      <c r="QWY353" s="2"/>
      <c r="QWZ353" s="2"/>
      <c r="QXA353" s="2"/>
      <c r="QXB353" s="2"/>
      <c r="QXC353" s="2"/>
      <c r="QXD353" s="2"/>
      <c r="QXE353" s="2"/>
      <c r="QXF353" s="2"/>
      <c r="QXG353" s="2"/>
      <c r="QXH353" s="2"/>
      <c r="QXI353" s="2"/>
      <c r="QXJ353" s="2"/>
      <c r="QXK353" s="2"/>
      <c r="QXL353" s="2"/>
      <c r="QXM353" s="2"/>
      <c r="QXN353" s="2"/>
      <c r="QXO353" s="2"/>
      <c r="QXP353" s="2"/>
      <c r="QXQ353" s="2"/>
      <c r="QXR353" s="2"/>
      <c r="QXS353" s="2"/>
      <c r="QXT353" s="2"/>
      <c r="QXU353" s="2"/>
      <c r="QXV353" s="2"/>
      <c r="QXW353" s="2"/>
      <c r="QXX353" s="2"/>
      <c r="QXY353" s="2"/>
      <c r="QXZ353" s="2"/>
      <c r="QYA353" s="2"/>
      <c r="QYB353" s="2"/>
      <c r="QYC353" s="2"/>
      <c r="QYD353" s="2"/>
      <c r="QYE353" s="2"/>
      <c r="QYF353" s="2"/>
      <c r="QYG353" s="2"/>
      <c r="QYH353" s="2"/>
      <c r="QYI353" s="2"/>
      <c r="QYJ353" s="2"/>
      <c r="QYK353" s="2"/>
      <c r="QYL353" s="2"/>
      <c r="QYM353" s="2"/>
      <c r="QYN353" s="2"/>
      <c r="QYO353" s="2"/>
      <c r="QYP353" s="2"/>
      <c r="QYQ353" s="2"/>
      <c r="QYR353" s="2"/>
      <c r="QYS353" s="2"/>
      <c r="QYT353" s="2"/>
      <c r="QYU353" s="2"/>
      <c r="QYV353" s="2"/>
      <c r="QYW353" s="2"/>
      <c r="QYX353" s="2"/>
      <c r="QYY353" s="2"/>
      <c r="QYZ353" s="2"/>
      <c r="QZA353" s="2"/>
      <c r="QZB353" s="2"/>
      <c r="QZC353" s="2"/>
      <c r="QZD353" s="2"/>
      <c r="QZE353" s="2"/>
      <c r="QZF353" s="2"/>
      <c r="QZG353" s="2"/>
      <c r="QZH353" s="2"/>
      <c r="QZI353" s="2"/>
      <c r="QZJ353" s="2"/>
      <c r="QZK353" s="2"/>
      <c r="QZL353" s="2"/>
      <c r="QZM353" s="2"/>
      <c r="QZN353" s="2"/>
      <c r="QZO353" s="2"/>
      <c r="QZP353" s="2"/>
      <c r="QZQ353" s="2"/>
      <c r="QZR353" s="2"/>
      <c r="QZS353" s="2"/>
      <c r="QZT353" s="2"/>
      <c r="QZU353" s="2"/>
      <c r="QZV353" s="2"/>
      <c r="QZW353" s="2"/>
      <c r="QZX353" s="2"/>
      <c r="QZY353" s="2"/>
      <c r="QZZ353" s="2"/>
      <c r="RAA353" s="2"/>
      <c r="RAB353" s="2"/>
      <c r="RAC353" s="2"/>
      <c r="RAD353" s="2"/>
      <c r="RAE353" s="2"/>
      <c r="RAF353" s="2"/>
      <c r="RAG353" s="2"/>
      <c r="RAH353" s="2"/>
      <c r="RAI353" s="2"/>
      <c r="RAJ353" s="2"/>
      <c r="RAK353" s="2"/>
      <c r="RAL353" s="2"/>
      <c r="RAM353" s="2"/>
      <c r="RAN353" s="2"/>
      <c r="RAO353" s="2"/>
      <c r="RAP353" s="2"/>
      <c r="RAQ353" s="2"/>
      <c r="RAR353" s="2"/>
      <c r="RAS353" s="2"/>
      <c r="RAT353" s="2"/>
      <c r="RAU353" s="2"/>
      <c r="RAV353" s="2"/>
      <c r="RAW353" s="2"/>
      <c r="RAX353" s="2"/>
      <c r="RAY353" s="2"/>
      <c r="RAZ353" s="2"/>
      <c r="RBA353" s="2"/>
      <c r="RBB353" s="2"/>
      <c r="RBC353" s="2"/>
      <c r="RBD353" s="2"/>
      <c r="RBE353" s="2"/>
      <c r="RBF353" s="2"/>
      <c r="RBG353" s="2"/>
      <c r="RBH353" s="2"/>
      <c r="RBI353" s="2"/>
      <c r="RBJ353" s="2"/>
      <c r="RBK353" s="2"/>
      <c r="RBL353" s="2"/>
      <c r="RBM353" s="2"/>
      <c r="RBN353" s="2"/>
      <c r="RBO353" s="2"/>
      <c r="RBP353" s="2"/>
      <c r="RBQ353" s="2"/>
      <c r="RBR353" s="2"/>
      <c r="RBS353" s="2"/>
      <c r="RBT353" s="2"/>
      <c r="RBU353" s="2"/>
      <c r="RBV353" s="2"/>
      <c r="RBW353" s="2"/>
      <c r="RBX353" s="2"/>
      <c r="RBY353" s="2"/>
      <c r="RBZ353" s="2"/>
      <c r="RCA353" s="2"/>
      <c r="RCB353" s="2"/>
      <c r="RCC353" s="2"/>
      <c r="RCD353" s="2"/>
      <c r="RCE353" s="2"/>
      <c r="RCF353" s="2"/>
      <c r="RCG353" s="2"/>
      <c r="RCH353" s="2"/>
      <c r="RCI353" s="2"/>
      <c r="RCJ353" s="2"/>
      <c r="RCK353" s="2"/>
      <c r="RCL353" s="2"/>
      <c r="RCM353" s="2"/>
      <c r="RCN353" s="2"/>
      <c r="RCO353" s="2"/>
      <c r="RCP353" s="2"/>
      <c r="RCQ353" s="2"/>
      <c r="RCR353" s="2"/>
      <c r="RCS353" s="2"/>
      <c r="RCT353" s="2"/>
      <c r="RCU353" s="2"/>
      <c r="RCV353" s="2"/>
      <c r="RCW353" s="2"/>
      <c r="RCX353" s="2"/>
      <c r="RCY353" s="2"/>
      <c r="RCZ353" s="2"/>
      <c r="RDA353" s="2"/>
      <c r="RDB353" s="2"/>
      <c r="RDC353" s="2"/>
      <c r="RDD353" s="2"/>
      <c r="RDE353" s="2"/>
      <c r="RDF353" s="2"/>
      <c r="RDG353" s="2"/>
      <c r="RDH353" s="2"/>
      <c r="RDI353" s="2"/>
      <c r="RDJ353" s="2"/>
      <c r="RDK353" s="2"/>
      <c r="RDL353" s="2"/>
      <c r="RDM353" s="2"/>
      <c r="RDN353" s="2"/>
      <c r="RDO353" s="2"/>
      <c r="RDP353" s="2"/>
      <c r="RDQ353" s="2"/>
      <c r="RDR353" s="2"/>
      <c r="RDS353" s="2"/>
      <c r="RDT353" s="2"/>
      <c r="RDU353" s="2"/>
      <c r="RDV353" s="2"/>
      <c r="RDW353" s="2"/>
      <c r="RDX353" s="2"/>
      <c r="RDY353" s="2"/>
      <c r="RDZ353" s="2"/>
      <c r="REA353" s="2"/>
      <c r="REB353" s="2"/>
      <c r="REC353" s="2"/>
      <c r="RED353" s="2"/>
      <c r="REE353" s="2"/>
      <c r="REF353" s="2"/>
      <c r="REG353" s="2"/>
      <c r="REH353" s="2"/>
      <c r="REI353" s="2"/>
      <c r="REJ353" s="2"/>
      <c r="REK353" s="2"/>
      <c r="REL353" s="2"/>
      <c r="REM353" s="2"/>
      <c r="REN353" s="2"/>
      <c r="REO353" s="2"/>
      <c r="REP353" s="2"/>
      <c r="REQ353" s="2"/>
      <c r="RER353" s="2"/>
      <c r="RES353" s="2"/>
      <c r="RET353" s="2"/>
      <c r="REU353" s="2"/>
      <c r="REV353" s="2"/>
      <c r="REW353" s="2"/>
      <c r="REX353" s="2"/>
      <c r="REY353" s="2"/>
      <c r="REZ353" s="2"/>
      <c r="RFA353" s="2"/>
      <c r="RFB353" s="2"/>
      <c r="RFC353" s="2"/>
      <c r="RFD353" s="2"/>
      <c r="RFE353" s="2"/>
      <c r="RFF353" s="2"/>
      <c r="RFG353" s="2"/>
      <c r="RFH353" s="2"/>
      <c r="RFI353" s="2"/>
      <c r="RFJ353" s="2"/>
      <c r="RFK353" s="2"/>
      <c r="RFL353" s="2"/>
      <c r="RFM353" s="2"/>
      <c r="RFN353" s="2"/>
      <c r="RFO353" s="2"/>
      <c r="RFP353" s="2"/>
      <c r="RFQ353" s="2"/>
      <c r="RFR353" s="2"/>
      <c r="RFS353" s="2"/>
      <c r="RFT353" s="2"/>
      <c r="RFU353" s="2"/>
      <c r="RFV353" s="2"/>
      <c r="RFW353" s="2"/>
      <c r="RFX353" s="2"/>
      <c r="RFY353" s="2"/>
      <c r="RFZ353" s="2"/>
      <c r="RGA353" s="2"/>
      <c r="RGB353" s="2"/>
      <c r="RGC353" s="2"/>
      <c r="RGD353" s="2"/>
      <c r="RGE353" s="2"/>
      <c r="RGF353" s="2"/>
      <c r="RGG353" s="2"/>
      <c r="RGH353" s="2"/>
      <c r="RGI353" s="2"/>
      <c r="RGJ353" s="2"/>
      <c r="RGK353" s="2"/>
      <c r="RGL353" s="2"/>
      <c r="RGM353" s="2"/>
      <c r="RGN353" s="2"/>
      <c r="RGO353" s="2"/>
      <c r="RGP353" s="2"/>
      <c r="RGQ353" s="2"/>
      <c r="RGR353" s="2"/>
      <c r="RGS353" s="2"/>
      <c r="RGT353" s="2"/>
      <c r="RGU353" s="2"/>
      <c r="RGV353" s="2"/>
      <c r="RGW353" s="2"/>
      <c r="RGX353" s="2"/>
      <c r="RGY353" s="2"/>
      <c r="RGZ353" s="2"/>
      <c r="RHA353" s="2"/>
      <c r="RHB353" s="2"/>
      <c r="RHC353" s="2"/>
      <c r="RHD353" s="2"/>
      <c r="RHE353" s="2"/>
      <c r="RHF353" s="2"/>
      <c r="RHG353" s="2"/>
      <c r="RHH353" s="2"/>
      <c r="RHI353" s="2"/>
      <c r="RHJ353" s="2"/>
      <c r="RHK353" s="2"/>
      <c r="RHL353" s="2"/>
      <c r="RHM353" s="2"/>
      <c r="RHN353" s="2"/>
      <c r="RHO353" s="2"/>
      <c r="RHP353" s="2"/>
      <c r="RHQ353" s="2"/>
      <c r="RHR353" s="2"/>
      <c r="RHS353" s="2"/>
      <c r="RHT353" s="2"/>
      <c r="RHU353" s="2"/>
      <c r="RHV353" s="2"/>
      <c r="RHW353" s="2"/>
      <c r="RHX353" s="2"/>
      <c r="RHY353" s="2"/>
      <c r="RHZ353" s="2"/>
      <c r="RIA353" s="2"/>
      <c r="RIB353" s="2"/>
      <c r="RIC353" s="2"/>
      <c r="RID353" s="2"/>
      <c r="RIE353" s="2"/>
      <c r="RIF353" s="2"/>
      <c r="RIG353" s="2"/>
      <c r="RIH353" s="2"/>
      <c r="RII353" s="2"/>
      <c r="RIJ353" s="2"/>
      <c r="RIK353" s="2"/>
      <c r="RIL353" s="2"/>
      <c r="RIM353" s="2"/>
      <c r="RIN353" s="2"/>
      <c r="RIO353" s="2"/>
      <c r="RIP353" s="2"/>
      <c r="RIQ353" s="2"/>
      <c r="RIR353" s="2"/>
      <c r="RIS353" s="2"/>
      <c r="RIT353" s="2"/>
      <c r="RIU353" s="2"/>
      <c r="RIV353" s="2"/>
      <c r="RIW353" s="2"/>
      <c r="RIX353" s="2"/>
      <c r="RIY353" s="2"/>
      <c r="RIZ353" s="2"/>
      <c r="RJA353" s="2"/>
      <c r="RJB353" s="2"/>
      <c r="RJC353" s="2"/>
      <c r="RJD353" s="2"/>
      <c r="RJE353" s="2"/>
      <c r="RJF353" s="2"/>
      <c r="RJG353" s="2"/>
      <c r="RJH353" s="2"/>
      <c r="RJI353" s="2"/>
      <c r="RJJ353" s="2"/>
      <c r="RJK353" s="2"/>
      <c r="RJL353" s="2"/>
      <c r="RJM353" s="2"/>
      <c r="RJN353" s="2"/>
      <c r="RJO353" s="2"/>
      <c r="RJP353" s="2"/>
      <c r="RJQ353" s="2"/>
      <c r="RJR353" s="2"/>
      <c r="RJS353" s="2"/>
      <c r="RJT353" s="2"/>
      <c r="RJU353" s="2"/>
      <c r="RJV353" s="2"/>
      <c r="RJW353" s="2"/>
      <c r="RJX353" s="2"/>
      <c r="RJY353" s="2"/>
      <c r="RJZ353" s="2"/>
      <c r="RKA353" s="2"/>
      <c r="RKB353" s="2"/>
      <c r="RKC353" s="2"/>
      <c r="RKD353" s="2"/>
      <c r="RKE353" s="2"/>
      <c r="RKF353" s="2"/>
      <c r="RKG353" s="2"/>
      <c r="RKH353" s="2"/>
      <c r="RKI353" s="2"/>
      <c r="RKJ353" s="2"/>
      <c r="RKK353" s="2"/>
      <c r="RKL353" s="2"/>
      <c r="RKM353" s="2"/>
      <c r="RKN353" s="2"/>
      <c r="RKO353" s="2"/>
      <c r="RKP353" s="2"/>
      <c r="RKQ353" s="2"/>
      <c r="RKR353" s="2"/>
      <c r="RKS353" s="2"/>
      <c r="RKT353" s="2"/>
      <c r="RKU353" s="2"/>
      <c r="RKV353" s="2"/>
      <c r="RKW353" s="2"/>
      <c r="RKX353" s="2"/>
      <c r="RKY353" s="2"/>
      <c r="RKZ353" s="2"/>
      <c r="RLA353" s="2"/>
      <c r="RLB353" s="2"/>
      <c r="RLC353" s="2"/>
      <c r="RLD353" s="2"/>
      <c r="RLE353" s="2"/>
      <c r="RLF353" s="2"/>
      <c r="RLG353" s="2"/>
      <c r="RLH353" s="2"/>
      <c r="RLI353" s="2"/>
      <c r="RLJ353" s="2"/>
      <c r="RLK353" s="2"/>
      <c r="RLL353" s="2"/>
      <c r="RLM353" s="2"/>
      <c r="RLN353" s="2"/>
      <c r="RLO353" s="2"/>
      <c r="RLP353" s="2"/>
      <c r="RLQ353" s="2"/>
      <c r="RLR353" s="2"/>
      <c r="RLS353" s="2"/>
      <c r="RLT353" s="2"/>
      <c r="RLU353" s="2"/>
      <c r="RLV353" s="2"/>
      <c r="RLW353" s="2"/>
      <c r="RLX353" s="2"/>
      <c r="RLY353" s="2"/>
      <c r="RLZ353" s="2"/>
      <c r="RMA353" s="2"/>
      <c r="RMB353" s="2"/>
      <c r="RMC353" s="2"/>
      <c r="RMD353" s="2"/>
      <c r="RME353" s="2"/>
      <c r="RMF353" s="2"/>
      <c r="RMG353" s="2"/>
      <c r="RMH353" s="2"/>
      <c r="RMI353" s="2"/>
      <c r="RMJ353" s="2"/>
      <c r="RMK353" s="2"/>
      <c r="RML353" s="2"/>
      <c r="RMM353" s="2"/>
      <c r="RMN353" s="2"/>
      <c r="RMO353" s="2"/>
      <c r="RMP353" s="2"/>
      <c r="RMQ353" s="2"/>
      <c r="RMR353" s="2"/>
      <c r="RMS353" s="2"/>
      <c r="RMT353" s="2"/>
      <c r="RMU353" s="2"/>
      <c r="RMV353" s="2"/>
      <c r="RMW353" s="2"/>
      <c r="RMX353" s="2"/>
      <c r="RMY353" s="2"/>
      <c r="RMZ353" s="2"/>
      <c r="RNA353" s="2"/>
      <c r="RNB353" s="2"/>
      <c r="RNC353" s="2"/>
      <c r="RND353" s="2"/>
      <c r="RNE353" s="2"/>
      <c r="RNF353" s="2"/>
      <c r="RNG353" s="2"/>
      <c r="RNH353" s="2"/>
      <c r="RNI353" s="2"/>
      <c r="RNJ353" s="2"/>
      <c r="RNK353" s="2"/>
      <c r="RNL353" s="2"/>
      <c r="RNM353" s="2"/>
      <c r="RNN353" s="2"/>
      <c r="RNO353" s="2"/>
      <c r="RNP353" s="2"/>
      <c r="RNQ353" s="2"/>
      <c r="RNR353" s="2"/>
      <c r="RNS353" s="2"/>
      <c r="RNT353" s="2"/>
      <c r="RNU353" s="2"/>
      <c r="RNV353" s="2"/>
      <c r="RNW353" s="2"/>
      <c r="RNX353" s="2"/>
      <c r="RNY353" s="2"/>
      <c r="RNZ353" s="2"/>
      <c r="ROA353" s="2"/>
      <c r="ROB353" s="2"/>
      <c r="ROC353" s="2"/>
      <c r="ROD353" s="2"/>
      <c r="ROE353" s="2"/>
      <c r="ROF353" s="2"/>
      <c r="ROG353" s="2"/>
      <c r="ROH353" s="2"/>
      <c r="ROI353" s="2"/>
      <c r="ROJ353" s="2"/>
      <c r="ROK353" s="2"/>
      <c r="ROL353" s="2"/>
      <c r="ROM353" s="2"/>
      <c r="RON353" s="2"/>
      <c r="ROO353" s="2"/>
      <c r="ROP353" s="2"/>
      <c r="ROQ353" s="2"/>
      <c r="ROR353" s="2"/>
      <c r="ROS353" s="2"/>
      <c r="ROT353" s="2"/>
      <c r="ROU353" s="2"/>
      <c r="ROV353" s="2"/>
      <c r="ROW353" s="2"/>
      <c r="ROX353" s="2"/>
      <c r="ROY353" s="2"/>
      <c r="ROZ353" s="2"/>
      <c r="RPA353" s="2"/>
      <c r="RPB353" s="2"/>
      <c r="RPC353" s="2"/>
      <c r="RPD353" s="2"/>
      <c r="RPE353" s="2"/>
      <c r="RPF353" s="2"/>
      <c r="RPG353" s="2"/>
      <c r="RPH353" s="2"/>
      <c r="RPI353" s="2"/>
      <c r="RPJ353" s="2"/>
      <c r="RPK353" s="2"/>
      <c r="RPL353" s="2"/>
      <c r="RPM353" s="2"/>
      <c r="RPN353" s="2"/>
      <c r="RPO353" s="2"/>
      <c r="RPP353" s="2"/>
      <c r="RPQ353" s="2"/>
      <c r="RPR353" s="2"/>
      <c r="RPS353" s="2"/>
      <c r="RPT353" s="2"/>
      <c r="RPU353" s="2"/>
      <c r="RPV353" s="2"/>
      <c r="RPW353" s="2"/>
      <c r="RPX353" s="2"/>
      <c r="RPY353" s="2"/>
      <c r="RPZ353" s="2"/>
      <c r="RQA353" s="2"/>
      <c r="RQB353" s="2"/>
      <c r="RQC353" s="2"/>
      <c r="RQD353" s="2"/>
      <c r="RQE353" s="2"/>
      <c r="RQF353" s="2"/>
      <c r="RQG353" s="2"/>
      <c r="RQH353" s="2"/>
      <c r="RQI353" s="2"/>
      <c r="RQJ353" s="2"/>
      <c r="RQK353" s="2"/>
      <c r="RQL353" s="2"/>
      <c r="RQM353" s="2"/>
      <c r="RQN353" s="2"/>
      <c r="RQO353" s="2"/>
      <c r="RQP353" s="2"/>
      <c r="RQQ353" s="2"/>
      <c r="RQR353" s="2"/>
      <c r="RQS353" s="2"/>
      <c r="RQT353" s="2"/>
      <c r="RQU353" s="2"/>
      <c r="RQV353" s="2"/>
      <c r="RQW353" s="2"/>
      <c r="RQX353" s="2"/>
      <c r="RQY353" s="2"/>
      <c r="RQZ353" s="2"/>
      <c r="RRA353" s="2"/>
      <c r="RRB353" s="2"/>
      <c r="RRC353" s="2"/>
      <c r="RRD353" s="2"/>
      <c r="RRE353" s="2"/>
      <c r="RRF353" s="2"/>
      <c r="RRG353" s="2"/>
      <c r="RRH353" s="2"/>
      <c r="RRI353" s="2"/>
      <c r="RRJ353" s="2"/>
      <c r="RRK353" s="2"/>
      <c r="RRL353" s="2"/>
      <c r="RRM353" s="2"/>
      <c r="RRN353" s="2"/>
      <c r="RRO353" s="2"/>
      <c r="RRP353" s="2"/>
      <c r="RRQ353" s="2"/>
      <c r="RRR353" s="2"/>
      <c r="RRS353" s="2"/>
      <c r="RRT353" s="2"/>
      <c r="RRU353" s="2"/>
      <c r="RRV353" s="2"/>
      <c r="RRW353" s="2"/>
      <c r="RRX353" s="2"/>
      <c r="RRY353" s="2"/>
      <c r="RRZ353" s="2"/>
      <c r="RSA353" s="2"/>
      <c r="RSB353" s="2"/>
      <c r="RSC353" s="2"/>
      <c r="RSD353" s="2"/>
      <c r="RSE353" s="2"/>
      <c r="RSF353" s="2"/>
      <c r="RSG353" s="2"/>
      <c r="RSH353" s="2"/>
      <c r="RSI353" s="2"/>
      <c r="RSJ353" s="2"/>
      <c r="RSK353" s="2"/>
      <c r="RSL353" s="2"/>
      <c r="RSM353" s="2"/>
      <c r="RSN353" s="2"/>
      <c r="RSO353" s="2"/>
      <c r="RSP353" s="2"/>
      <c r="RSQ353" s="2"/>
      <c r="RSR353" s="2"/>
      <c r="RSS353" s="2"/>
      <c r="RST353" s="2"/>
      <c r="RSU353" s="2"/>
      <c r="RSV353" s="2"/>
      <c r="RSW353" s="2"/>
      <c r="RSX353" s="2"/>
      <c r="RSY353" s="2"/>
      <c r="RSZ353" s="2"/>
      <c r="RTA353" s="2"/>
      <c r="RTB353" s="2"/>
      <c r="RTC353" s="2"/>
      <c r="RTD353" s="2"/>
      <c r="RTE353" s="2"/>
      <c r="RTF353" s="2"/>
      <c r="RTG353" s="2"/>
      <c r="RTH353" s="2"/>
      <c r="RTI353" s="2"/>
      <c r="RTJ353" s="2"/>
      <c r="RTK353" s="2"/>
      <c r="RTL353" s="2"/>
      <c r="RTM353" s="2"/>
      <c r="RTN353" s="2"/>
      <c r="RTO353" s="2"/>
      <c r="RTP353" s="2"/>
      <c r="RTQ353" s="2"/>
      <c r="RTR353" s="2"/>
      <c r="RTS353" s="2"/>
      <c r="RTT353" s="2"/>
      <c r="RTU353" s="2"/>
      <c r="RTV353" s="2"/>
      <c r="RTW353" s="2"/>
      <c r="RTX353" s="2"/>
      <c r="RTY353" s="2"/>
      <c r="RTZ353" s="2"/>
      <c r="RUA353" s="2"/>
      <c r="RUB353" s="2"/>
      <c r="RUC353" s="2"/>
      <c r="RUD353" s="2"/>
      <c r="RUE353" s="2"/>
      <c r="RUF353" s="2"/>
      <c r="RUG353" s="2"/>
      <c r="RUH353" s="2"/>
      <c r="RUI353" s="2"/>
      <c r="RUJ353" s="2"/>
      <c r="RUK353" s="2"/>
      <c r="RUL353" s="2"/>
      <c r="RUM353" s="2"/>
      <c r="RUN353" s="2"/>
      <c r="RUO353" s="2"/>
      <c r="RUP353" s="2"/>
      <c r="RUQ353" s="2"/>
      <c r="RUR353" s="2"/>
      <c r="RUS353" s="2"/>
      <c r="RUT353" s="2"/>
      <c r="RUU353" s="2"/>
      <c r="RUV353" s="2"/>
      <c r="RUW353" s="2"/>
      <c r="RUX353" s="2"/>
      <c r="RUY353" s="2"/>
      <c r="RUZ353" s="2"/>
      <c r="RVA353" s="2"/>
      <c r="RVB353" s="2"/>
      <c r="RVC353" s="2"/>
      <c r="RVD353" s="2"/>
      <c r="RVE353" s="2"/>
      <c r="RVF353" s="2"/>
      <c r="RVG353" s="2"/>
      <c r="RVH353" s="2"/>
      <c r="RVI353" s="2"/>
      <c r="RVJ353" s="2"/>
      <c r="RVK353" s="2"/>
      <c r="RVL353" s="2"/>
      <c r="RVM353" s="2"/>
      <c r="RVN353" s="2"/>
      <c r="RVO353" s="2"/>
      <c r="RVP353" s="2"/>
      <c r="RVQ353" s="2"/>
      <c r="RVR353" s="2"/>
      <c r="RVS353" s="2"/>
      <c r="RVT353" s="2"/>
      <c r="RVU353" s="2"/>
      <c r="RVV353" s="2"/>
      <c r="RVW353" s="2"/>
      <c r="RVX353" s="2"/>
      <c r="RVY353" s="2"/>
      <c r="RVZ353" s="2"/>
      <c r="RWA353" s="2"/>
      <c r="RWB353" s="2"/>
      <c r="RWC353" s="2"/>
      <c r="RWD353" s="2"/>
      <c r="RWE353" s="2"/>
      <c r="RWF353" s="2"/>
      <c r="RWG353" s="2"/>
      <c r="RWH353" s="2"/>
      <c r="RWI353" s="2"/>
      <c r="RWJ353" s="2"/>
      <c r="RWK353" s="2"/>
      <c r="RWL353" s="2"/>
      <c r="RWM353" s="2"/>
      <c r="RWN353" s="2"/>
      <c r="RWO353" s="2"/>
      <c r="RWP353" s="2"/>
      <c r="RWQ353" s="2"/>
      <c r="RWR353" s="2"/>
      <c r="RWS353" s="2"/>
      <c r="RWT353" s="2"/>
      <c r="RWU353" s="2"/>
      <c r="RWV353" s="2"/>
      <c r="RWW353" s="2"/>
      <c r="RWX353" s="2"/>
      <c r="RWY353" s="2"/>
      <c r="RWZ353" s="2"/>
      <c r="RXA353" s="2"/>
      <c r="RXB353" s="2"/>
      <c r="RXC353" s="2"/>
      <c r="RXD353" s="2"/>
      <c r="RXE353" s="2"/>
      <c r="RXF353" s="2"/>
      <c r="RXG353" s="2"/>
      <c r="RXH353" s="2"/>
      <c r="RXI353" s="2"/>
      <c r="RXJ353" s="2"/>
      <c r="RXK353" s="2"/>
      <c r="RXL353" s="2"/>
      <c r="RXM353" s="2"/>
      <c r="RXN353" s="2"/>
      <c r="RXO353" s="2"/>
      <c r="RXP353" s="2"/>
      <c r="RXQ353" s="2"/>
      <c r="RXR353" s="2"/>
      <c r="RXS353" s="2"/>
      <c r="RXT353" s="2"/>
      <c r="RXU353" s="2"/>
      <c r="RXV353" s="2"/>
      <c r="RXW353" s="2"/>
      <c r="RXX353" s="2"/>
      <c r="RXY353" s="2"/>
      <c r="RXZ353" s="2"/>
      <c r="RYA353" s="2"/>
      <c r="RYB353" s="2"/>
      <c r="RYC353" s="2"/>
      <c r="RYD353" s="2"/>
      <c r="RYE353" s="2"/>
      <c r="RYF353" s="2"/>
      <c r="RYG353" s="2"/>
      <c r="RYH353" s="2"/>
      <c r="RYI353" s="2"/>
      <c r="RYJ353" s="2"/>
      <c r="RYK353" s="2"/>
      <c r="RYL353" s="2"/>
      <c r="RYM353" s="2"/>
      <c r="RYN353" s="2"/>
      <c r="RYO353" s="2"/>
      <c r="RYP353" s="2"/>
      <c r="RYQ353" s="2"/>
      <c r="RYR353" s="2"/>
      <c r="RYS353" s="2"/>
      <c r="RYT353" s="2"/>
      <c r="RYU353" s="2"/>
      <c r="RYV353" s="2"/>
      <c r="RYW353" s="2"/>
      <c r="RYX353" s="2"/>
      <c r="RYY353" s="2"/>
      <c r="RYZ353" s="2"/>
      <c r="RZA353" s="2"/>
      <c r="RZB353" s="2"/>
      <c r="RZC353" s="2"/>
      <c r="RZD353" s="2"/>
      <c r="RZE353" s="2"/>
      <c r="RZF353" s="2"/>
      <c r="RZG353" s="2"/>
      <c r="RZH353" s="2"/>
      <c r="RZI353" s="2"/>
      <c r="RZJ353" s="2"/>
      <c r="RZK353" s="2"/>
      <c r="RZL353" s="2"/>
      <c r="RZM353" s="2"/>
      <c r="RZN353" s="2"/>
      <c r="RZO353" s="2"/>
      <c r="RZP353" s="2"/>
      <c r="RZQ353" s="2"/>
      <c r="RZR353" s="2"/>
      <c r="RZS353" s="2"/>
      <c r="RZT353" s="2"/>
      <c r="RZU353" s="2"/>
      <c r="RZV353" s="2"/>
      <c r="RZW353" s="2"/>
      <c r="RZX353" s="2"/>
      <c r="RZY353" s="2"/>
      <c r="RZZ353" s="2"/>
      <c r="SAA353" s="2"/>
      <c r="SAB353" s="2"/>
      <c r="SAC353" s="2"/>
      <c r="SAD353" s="2"/>
      <c r="SAE353" s="2"/>
      <c r="SAF353" s="2"/>
      <c r="SAG353" s="2"/>
      <c r="SAH353" s="2"/>
      <c r="SAI353" s="2"/>
      <c r="SAJ353" s="2"/>
      <c r="SAK353" s="2"/>
      <c r="SAL353" s="2"/>
      <c r="SAM353" s="2"/>
      <c r="SAN353" s="2"/>
      <c r="SAO353" s="2"/>
      <c r="SAP353" s="2"/>
      <c r="SAQ353" s="2"/>
      <c r="SAR353" s="2"/>
      <c r="SAS353" s="2"/>
      <c r="SAT353" s="2"/>
      <c r="SAU353" s="2"/>
      <c r="SAV353" s="2"/>
      <c r="SAW353" s="2"/>
      <c r="SAX353" s="2"/>
      <c r="SAY353" s="2"/>
      <c r="SAZ353" s="2"/>
      <c r="SBA353" s="2"/>
      <c r="SBB353" s="2"/>
      <c r="SBC353" s="2"/>
      <c r="SBD353" s="2"/>
      <c r="SBE353" s="2"/>
      <c r="SBF353" s="2"/>
      <c r="SBG353" s="2"/>
      <c r="SBH353" s="2"/>
      <c r="SBI353" s="2"/>
      <c r="SBJ353" s="2"/>
      <c r="SBK353" s="2"/>
      <c r="SBL353" s="2"/>
      <c r="SBM353" s="2"/>
      <c r="SBN353" s="2"/>
      <c r="SBO353" s="2"/>
      <c r="SBP353" s="2"/>
      <c r="SBQ353" s="2"/>
      <c r="SBR353" s="2"/>
      <c r="SBS353" s="2"/>
      <c r="SBT353" s="2"/>
      <c r="SBU353" s="2"/>
      <c r="SBV353" s="2"/>
      <c r="SBW353" s="2"/>
      <c r="SBX353" s="2"/>
      <c r="SBY353" s="2"/>
      <c r="SBZ353" s="2"/>
      <c r="SCA353" s="2"/>
      <c r="SCB353" s="2"/>
      <c r="SCC353" s="2"/>
      <c r="SCD353" s="2"/>
      <c r="SCE353" s="2"/>
      <c r="SCF353" s="2"/>
      <c r="SCG353" s="2"/>
      <c r="SCH353" s="2"/>
      <c r="SCI353" s="2"/>
      <c r="SCJ353" s="2"/>
      <c r="SCK353" s="2"/>
      <c r="SCL353" s="2"/>
      <c r="SCM353" s="2"/>
      <c r="SCN353" s="2"/>
      <c r="SCO353" s="2"/>
      <c r="SCP353" s="2"/>
      <c r="SCQ353" s="2"/>
      <c r="SCR353" s="2"/>
      <c r="SCS353" s="2"/>
      <c r="SCT353" s="2"/>
      <c r="SCU353" s="2"/>
      <c r="SCV353" s="2"/>
      <c r="SCW353" s="2"/>
      <c r="SCX353" s="2"/>
      <c r="SCY353" s="2"/>
      <c r="SCZ353" s="2"/>
      <c r="SDA353" s="2"/>
      <c r="SDB353" s="2"/>
      <c r="SDC353" s="2"/>
      <c r="SDD353" s="2"/>
      <c r="SDE353" s="2"/>
      <c r="SDF353" s="2"/>
      <c r="SDG353" s="2"/>
      <c r="SDH353" s="2"/>
      <c r="SDI353" s="2"/>
      <c r="SDJ353" s="2"/>
      <c r="SDK353" s="2"/>
      <c r="SDL353" s="2"/>
      <c r="SDM353" s="2"/>
      <c r="SDN353" s="2"/>
      <c r="SDO353" s="2"/>
      <c r="SDP353" s="2"/>
      <c r="SDQ353" s="2"/>
      <c r="SDR353" s="2"/>
      <c r="SDS353" s="2"/>
      <c r="SDT353" s="2"/>
      <c r="SDU353" s="2"/>
      <c r="SDV353" s="2"/>
      <c r="SDW353" s="2"/>
      <c r="SDX353" s="2"/>
      <c r="SDY353" s="2"/>
      <c r="SDZ353" s="2"/>
      <c r="SEA353" s="2"/>
      <c r="SEB353" s="2"/>
      <c r="SEC353" s="2"/>
      <c r="SED353" s="2"/>
      <c r="SEE353" s="2"/>
      <c r="SEF353" s="2"/>
      <c r="SEG353" s="2"/>
      <c r="SEH353" s="2"/>
      <c r="SEI353" s="2"/>
      <c r="SEJ353" s="2"/>
      <c r="SEK353" s="2"/>
      <c r="SEL353" s="2"/>
      <c r="SEM353" s="2"/>
      <c r="SEN353" s="2"/>
      <c r="SEO353" s="2"/>
      <c r="SEP353" s="2"/>
      <c r="SEQ353" s="2"/>
      <c r="SER353" s="2"/>
      <c r="SES353" s="2"/>
      <c r="SET353" s="2"/>
      <c r="SEU353" s="2"/>
      <c r="SEV353" s="2"/>
      <c r="SEW353" s="2"/>
      <c r="SEX353" s="2"/>
      <c r="SEY353" s="2"/>
      <c r="SEZ353" s="2"/>
      <c r="SFA353" s="2"/>
      <c r="SFB353" s="2"/>
      <c r="SFC353" s="2"/>
      <c r="SFD353" s="2"/>
      <c r="SFE353" s="2"/>
      <c r="SFF353" s="2"/>
      <c r="SFG353" s="2"/>
      <c r="SFH353" s="2"/>
      <c r="SFI353" s="2"/>
      <c r="SFJ353" s="2"/>
      <c r="SFK353" s="2"/>
      <c r="SFL353" s="2"/>
      <c r="SFM353" s="2"/>
      <c r="SFN353" s="2"/>
      <c r="SFO353" s="2"/>
      <c r="SFP353" s="2"/>
      <c r="SFQ353" s="2"/>
      <c r="SFR353" s="2"/>
      <c r="SFS353" s="2"/>
      <c r="SFT353" s="2"/>
      <c r="SFU353" s="2"/>
      <c r="SFV353" s="2"/>
      <c r="SFW353" s="2"/>
      <c r="SFX353" s="2"/>
      <c r="SFY353" s="2"/>
      <c r="SFZ353" s="2"/>
      <c r="SGA353" s="2"/>
      <c r="SGB353" s="2"/>
      <c r="SGC353" s="2"/>
      <c r="SGD353" s="2"/>
      <c r="SGE353" s="2"/>
      <c r="SGF353" s="2"/>
      <c r="SGG353" s="2"/>
      <c r="SGH353" s="2"/>
      <c r="SGI353" s="2"/>
      <c r="SGJ353" s="2"/>
      <c r="SGK353" s="2"/>
      <c r="SGL353" s="2"/>
      <c r="SGM353" s="2"/>
      <c r="SGN353" s="2"/>
      <c r="SGO353" s="2"/>
      <c r="SGP353" s="2"/>
      <c r="SGQ353" s="2"/>
      <c r="SGR353" s="2"/>
      <c r="SGS353" s="2"/>
      <c r="SGT353" s="2"/>
      <c r="SGU353" s="2"/>
      <c r="SGV353" s="2"/>
      <c r="SGW353" s="2"/>
      <c r="SGX353" s="2"/>
      <c r="SGY353" s="2"/>
      <c r="SGZ353" s="2"/>
      <c r="SHA353" s="2"/>
      <c r="SHB353" s="2"/>
      <c r="SHC353" s="2"/>
      <c r="SHD353" s="2"/>
      <c r="SHE353" s="2"/>
      <c r="SHF353" s="2"/>
      <c r="SHG353" s="2"/>
      <c r="SHH353" s="2"/>
      <c r="SHI353" s="2"/>
      <c r="SHJ353" s="2"/>
      <c r="SHK353" s="2"/>
      <c r="SHL353" s="2"/>
      <c r="SHM353" s="2"/>
      <c r="SHN353" s="2"/>
      <c r="SHO353" s="2"/>
      <c r="SHP353" s="2"/>
      <c r="SHQ353" s="2"/>
      <c r="SHR353" s="2"/>
      <c r="SHS353" s="2"/>
      <c r="SHT353" s="2"/>
      <c r="SHU353" s="2"/>
      <c r="SHV353" s="2"/>
      <c r="SHW353" s="2"/>
      <c r="SHX353" s="2"/>
      <c r="SHY353" s="2"/>
      <c r="SHZ353" s="2"/>
      <c r="SIA353" s="2"/>
      <c r="SIB353" s="2"/>
      <c r="SIC353" s="2"/>
      <c r="SID353" s="2"/>
      <c r="SIE353" s="2"/>
      <c r="SIF353" s="2"/>
      <c r="SIG353" s="2"/>
      <c r="SIH353" s="2"/>
      <c r="SII353" s="2"/>
      <c r="SIJ353" s="2"/>
      <c r="SIK353" s="2"/>
      <c r="SIL353" s="2"/>
      <c r="SIM353" s="2"/>
      <c r="SIN353" s="2"/>
      <c r="SIO353" s="2"/>
      <c r="SIP353" s="2"/>
      <c r="SIQ353" s="2"/>
      <c r="SIR353" s="2"/>
      <c r="SIS353" s="2"/>
      <c r="SIT353" s="2"/>
      <c r="SIU353" s="2"/>
      <c r="SIV353" s="2"/>
      <c r="SIW353" s="2"/>
      <c r="SIX353" s="2"/>
      <c r="SIY353" s="2"/>
      <c r="SIZ353" s="2"/>
      <c r="SJA353" s="2"/>
      <c r="SJB353" s="2"/>
      <c r="SJC353" s="2"/>
      <c r="SJD353" s="2"/>
      <c r="SJE353" s="2"/>
      <c r="SJF353" s="2"/>
      <c r="SJG353" s="2"/>
      <c r="SJH353" s="2"/>
      <c r="SJI353" s="2"/>
      <c r="SJJ353" s="2"/>
      <c r="SJK353" s="2"/>
      <c r="SJL353" s="2"/>
      <c r="SJM353" s="2"/>
      <c r="SJN353" s="2"/>
      <c r="SJO353" s="2"/>
      <c r="SJP353" s="2"/>
      <c r="SJQ353" s="2"/>
      <c r="SJR353" s="2"/>
      <c r="SJS353" s="2"/>
      <c r="SJT353" s="2"/>
      <c r="SJU353" s="2"/>
      <c r="SJV353" s="2"/>
      <c r="SJW353" s="2"/>
      <c r="SJX353" s="2"/>
      <c r="SJY353" s="2"/>
      <c r="SJZ353" s="2"/>
      <c r="SKA353" s="2"/>
      <c r="SKB353" s="2"/>
      <c r="SKC353" s="2"/>
      <c r="SKD353" s="2"/>
      <c r="SKE353" s="2"/>
      <c r="SKF353" s="2"/>
      <c r="SKG353" s="2"/>
      <c r="SKH353" s="2"/>
      <c r="SKI353" s="2"/>
      <c r="SKJ353" s="2"/>
      <c r="SKK353" s="2"/>
      <c r="SKL353" s="2"/>
      <c r="SKM353" s="2"/>
      <c r="SKN353" s="2"/>
      <c r="SKO353" s="2"/>
      <c r="SKP353" s="2"/>
      <c r="SKQ353" s="2"/>
      <c r="SKR353" s="2"/>
      <c r="SKS353" s="2"/>
      <c r="SKT353" s="2"/>
      <c r="SKU353" s="2"/>
      <c r="SKV353" s="2"/>
      <c r="SKW353" s="2"/>
      <c r="SKX353" s="2"/>
      <c r="SKY353" s="2"/>
      <c r="SKZ353" s="2"/>
      <c r="SLA353" s="2"/>
      <c r="SLB353" s="2"/>
      <c r="SLC353" s="2"/>
      <c r="SLD353" s="2"/>
      <c r="SLE353" s="2"/>
      <c r="SLF353" s="2"/>
      <c r="SLG353" s="2"/>
      <c r="SLH353" s="2"/>
      <c r="SLI353" s="2"/>
      <c r="SLJ353" s="2"/>
      <c r="SLK353" s="2"/>
      <c r="SLL353" s="2"/>
      <c r="SLM353" s="2"/>
      <c r="SLN353" s="2"/>
      <c r="SLO353" s="2"/>
      <c r="SLP353" s="2"/>
      <c r="SLQ353" s="2"/>
      <c r="SLR353" s="2"/>
      <c r="SLS353" s="2"/>
      <c r="SLT353" s="2"/>
      <c r="SLU353" s="2"/>
      <c r="SLV353" s="2"/>
      <c r="SLW353" s="2"/>
      <c r="SLX353" s="2"/>
      <c r="SLY353" s="2"/>
      <c r="SLZ353" s="2"/>
      <c r="SMA353" s="2"/>
      <c r="SMB353" s="2"/>
      <c r="SMC353" s="2"/>
      <c r="SMD353" s="2"/>
      <c r="SME353" s="2"/>
      <c r="SMF353" s="2"/>
      <c r="SMG353" s="2"/>
      <c r="SMH353" s="2"/>
      <c r="SMI353" s="2"/>
      <c r="SMJ353" s="2"/>
      <c r="SMK353" s="2"/>
      <c r="SML353" s="2"/>
      <c r="SMM353" s="2"/>
      <c r="SMN353" s="2"/>
      <c r="SMO353" s="2"/>
      <c r="SMP353" s="2"/>
      <c r="SMQ353" s="2"/>
      <c r="SMR353" s="2"/>
      <c r="SMS353" s="2"/>
      <c r="SMT353" s="2"/>
      <c r="SMU353" s="2"/>
      <c r="SMV353" s="2"/>
      <c r="SMW353" s="2"/>
      <c r="SMX353" s="2"/>
      <c r="SMY353" s="2"/>
      <c r="SMZ353" s="2"/>
      <c r="SNA353" s="2"/>
      <c r="SNB353" s="2"/>
      <c r="SNC353" s="2"/>
      <c r="SND353" s="2"/>
      <c r="SNE353" s="2"/>
      <c r="SNF353" s="2"/>
      <c r="SNG353" s="2"/>
      <c r="SNH353" s="2"/>
      <c r="SNI353" s="2"/>
      <c r="SNJ353" s="2"/>
      <c r="SNK353" s="2"/>
      <c r="SNL353" s="2"/>
      <c r="SNM353" s="2"/>
      <c r="SNN353" s="2"/>
      <c r="SNO353" s="2"/>
      <c r="SNP353" s="2"/>
      <c r="SNQ353" s="2"/>
      <c r="SNR353" s="2"/>
      <c r="SNS353" s="2"/>
      <c r="SNT353" s="2"/>
      <c r="SNU353" s="2"/>
      <c r="SNV353" s="2"/>
      <c r="SNW353" s="2"/>
      <c r="SNX353" s="2"/>
      <c r="SNY353" s="2"/>
      <c r="SNZ353" s="2"/>
      <c r="SOA353" s="2"/>
      <c r="SOB353" s="2"/>
      <c r="SOC353" s="2"/>
      <c r="SOD353" s="2"/>
      <c r="SOE353" s="2"/>
      <c r="SOF353" s="2"/>
      <c r="SOG353" s="2"/>
      <c r="SOH353" s="2"/>
      <c r="SOI353" s="2"/>
      <c r="SOJ353" s="2"/>
      <c r="SOK353" s="2"/>
      <c r="SOL353" s="2"/>
      <c r="SOM353" s="2"/>
      <c r="SON353" s="2"/>
      <c r="SOO353" s="2"/>
      <c r="SOP353" s="2"/>
      <c r="SOQ353" s="2"/>
      <c r="SOR353" s="2"/>
      <c r="SOS353" s="2"/>
      <c r="SOT353" s="2"/>
      <c r="SOU353" s="2"/>
      <c r="SOV353" s="2"/>
      <c r="SOW353" s="2"/>
      <c r="SOX353" s="2"/>
      <c r="SOY353" s="2"/>
      <c r="SOZ353" s="2"/>
      <c r="SPA353" s="2"/>
      <c r="SPB353" s="2"/>
      <c r="SPC353" s="2"/>
      <c r="SPD353" s="2"/>
      <c r="SPE353" s="2"/>
      <c r="SPF353" s="2"/>
      <c r="SPG353" s="2"/>
      <c r="SPH353" s="2"/>
      <c r="SPI353" s="2"/>
      <c r="SPJ353" s="2"/>
      <c r="SPK353" s="2"/>
      <c r="SPL353" s="2"/>
      <c r="SPM353" s="2"/>
      <c r="SPN353" s="2"/>
      <c r="SPO353" s="2"/>
      <c r="SPP353" s="2"/>
      <c r="SPQ353" s="2"/>
      <c r="SPR353" s="2"/>
      <c r="SPS353" s="2"/>
      <c r="SPT353" s="2"/>
      <c r="SPU353" s="2"/>
      <c r="SPV353" s="2"/>
      <c r="SPW353" s="2"/>
      <c r="SPX353" s="2"/>
      <c r="SPY353" s="2"/>
      <c r="SPZ353" s="2"/>
      <c r="SQA353" s="2"/>
      <c r="SQB353" s="2"/>
      <c r="SQC353" s="2"/>
      <c r="SQD353" s="2"/>
      <c r="SQE353" s="2"/>
      <c r="SQF353" s="2"/>
      <c r="SQG353" s="2"/>
      <c r="SQH353" s="2"/>
      <c r="SQI353" s="2"/>
      <c r="SQJ353" s="2"/>
      <c r="SQK353" s="2"/>
      <c r="SQL353" s="2"/>
      <c r="SQM353" s="2"/>
      <c r="SQN353" s="2"/>
      <c r="SQO353" s="2"/>
      <c r="SQP353" s="2"/>
      <c r="SQQ353" s="2"/>
      <c r="SQR353" s="2"/>
      <c r="SQS353" s="2"/>
      <c r="SQT353" s="2"/>
      <c r="SQU353" s="2"/>
      <c r="SQV353" s="2"/>
      <c r="SQW353" s="2"/>
      <c r="SQX353" s="2"/>
      <c r="SQY353" s="2"/>
      <c r="SQZ353" s="2"/>
      <c r="SRA353" s="2"/>
      <c r="SRB353" s="2"/>
      <c r="SRC353" s="2"/>
      <c r="SRD353" s="2"/>
      <c r="SRE353" s="2"/>
      <c r="SRF353" s="2"/>
      <c r="SRG353" s="2"/>
      <c r="SRH353" s="2"/>
      <c r="SRI353" s="2"/>
      <c r="SRJ353" s="2"/>
      <c r="SRK353" s="2"/>
      <c r="SRL353" s="2"/>
      <c r="SRM353" s="2"/>
      <c r="SRN353" s="2"/>
      <c r="SRO353" s="2"/>
      <c r="SRP353" s="2"/>
      <c r="SRQ353" s="2"/>
      <c r="SRR353" s="2"/>
      <c r="SRS353" s="2"/>
      <c r="SRT353" s="2"/>
      <c r="SRU353" s="2"/>
      <c r="SRV353" s="2"/>
      <c r="SRW353" s="2"/>
      <c r="SRX353" s="2"/>
      <c r="SRY353" s="2"/>
      <c r="SRZ353" s="2"/>
      <c r="SSA353" s="2"/>
      <c r="SSB353" s="2"/>
      <c r="SSC353" s="2"/>
      <c r="SSD353" s="2"/>
      <c r="SSE353" s="2"/>
      <c r="SSF353" s="2"/>
      <c r="SSG353" s="2"/>
      <c r="SSH353" s="2"/>
      <c r="SSI353" s="2"/>
      <c r="SSJ353" s="2"/>
      <c r="SSK353" s="2"/>
      <c r="SSL353" s="2"/>
      <c r="SSM353" s="2"/>
      <c r="SSN353" s="2"/>
      <c r="SSO353" s="2"/>
      <c r="SSP353" s="2"/>
      <c r="SSQ353" s="2"/>
      <c r="SSR353" s="2"/>
      <c r="SSS353" s="2"/>
      <c r="SST353" s="2"/>
      <c r="SSU353" s="2"/>
      <c r="SSV353" s="2"/>
      <c r="SSW353" s="2"/>
      <c r="SSX353" s="2"/>
      <c r="SSY353" s="2"/>
      <c r="SSZ353" s="2"/>
      <c r="STA353" s="2"/>
      <c r="STB353" s="2"/>
      <c r="STC353" s="2"/>
      <c r="STD353" s="2"/>
      <c r="STE353" s="2"/>
      <c r="STF353" s="2"/>
      <c r="STG353" s="2"/>
      <c r="STH353" s="2"/>
      <c r="STI353" s="2"/>
      <c r="STJ353" s="2"/>
      <c r="STK353" s="2"/>
      <c r="STL353" s="2"/>
      <c r="STM353" s="2"/>
      <c r="STN353" s="2"/>
      <c r="STO353" s="2"/>
      <c r="STP353" s="2"/>
      <c r="STQ353" s="2"/>
      <c r="STR353" s="2"/>
      <c r="STS353" s="2"/>
      <c r="STT353" s="2"/>
      <c r="STU353" s="2"/>
      <c r="STV353" s="2"/>
      <c r="STW353" s="2"/>
      <c r="STX353" s="2"/>
      <c r="STY353" s="2"/>
      <c r="STZ353" s="2"/>
      <c r="SUA353" s="2"/>
      <c r="SUB353" s="2"/>
      <c r="SUC353" s="2"/>
      <c r="SUD353" s="2"/>
      <c r="SUE353" s="2"/>
      <c r="SUF353" s="2"/>
      <c r="SUG353" s="2"/>
      <c r="SUH353" s="2"/>
      <c r="SUI353" s="2"/>
      <c r="SUJ353" s="2"/>
      <c r="SUK353" s="2"/>
      <c r="SUL353" s="2"/>
      <c r="SUM353" s="2"/>
      <c r="SUN353" s="2"/>
      <c r="SUO353" s="2"/>
      <c r="SUP353" s="2"/>
      <c r="SUQ353" s="2"/>
      <c r="SUR353" s="2"/>
      <c r="SUS353" s="2"/>
      <c r="SUT353" s="2"/>
      <c r="SUU353" s="2"/>
      <c r="SUV353" s="2"/>
      <c r="SUW353" s="2"/>
      <c r="SUX353" s="2"/>
      <c r="SUY353" s="2"/>
      <c r="SUZ353" s="2"/>
      <c r="SVA353" s="2"/>
      <c r="SVB353" s="2"/>
      <c r="SVC353" s="2"/>
      <c r="SVD353" s="2"/>
      <c r="SVE353" s="2"/>
      <c r="SVF353" s="2"/>
      <c r="SVG353" s="2"/>
      <c r="SVH353" s="2"/>
      <c r="SVI353" s="2"/>
      <c r="SVJ353" s="2"/>
      <c r="SVK353" s="2"/>
      <c r="SVL353" s="2"/>
      <c r="SVM353" s="2"/>
      <c r="SVN353" s="2"/>
      <c r="SVO353" s="2"/>
      <c r="SVP353" s="2"/>
      <c r="SVQ353" s="2"/>
      <c r="SVR353" s="2"/>
      <c r="SVS353" s="2"/>
      <c r="SVT353" s="2"/>
      <c r="SVU353" s="2"/>
      <c r="SVV353" s="2"/>
      <c r="SVW353" s="2"/>
      <c r="SVX353" s="2"/>
      <c r="SVY353" s="2"/>
      <c r="SVZ353" s="2"/>
      <c r="SWA353" s="2"/>
      <c r="SWB353" s="2"/>
      <c r="SWC353" s="2"/>
      <c r="SWD353" s="2"/>
      <c r="SWE353" s="2"/>
      <c r="SWF353" s="2"/>
      <c r="SWG353" s="2"/>
      <c r="SWH353" s="2"/>
      <c r="SWI353" s="2"/>
      <c r="SWJ353" s="2"/>
      <c r="SWK353" s="2"/>
      <c r="SWL353" s="2"/>
      <c r="SWM353" s="2"/>
      <c r="SWN353" s="2"/>
      <c r="SWO353" s="2"/>
      <c r="SWP353" s="2"/>
      <c r="SWQ353" s="2"/>
      <c r="SWR353" s="2"/>
      <c r="SWS353" s="2"/>
      <c r="SWT353" s="2"/>
      <c r="SWU353" s="2"/>
      <c r="SWV353" s="2"/>
      <c r="SWW353" s="2"/>
      <c r="SWX353" s="2"/>
      <c r="SWY353" s="2"/>
      <c r="SWZ353" s="2"/>
      <c r="SXA353" s="2"/>
      <c r="SXB353" s="2"/>
      <c r="SXC353" s="2"/>
      <c r="SXD353" s="2"/>
      <c r="SXE353" s="2"/>
      <c r="SXF353" s="2"/>
      <c r="SXG353" s="2"/>
      <c r="SXH353" s="2"/>
      <c r="SXI353" s="2"/>
      <c r="SXJ353" s="2"/>
      <c r="SXK353" s="2"/>
      <c r="SXL353" s="2"/>
      <c r="SXM353" s="2"/>
      <c r="SXN353" s="2"/>
      <c r="SXO353" s="2"/>
      <c r="SXP353" s="2"/>
      <c r="SXQ353" s="2"/>
      <c r="SXR353" s="2"/>
      <c r="SXS353" s="2"/>
      <c r="SXT353" s="2"/>
      <c r="SXU353" s="2"/>
      <c r="SXV353" s="2"/>
      <c r="SXW353" s="2"/>
      <c r="SXX353" s="2"/>
      <c r="SXY353" s="2"/>
      <c r="SXZ353" s="2"/>
      <c r="SYA353" s="2"/>
      <c r="SYB353" s="2"/>
      <c r="SYC353" s="2"/>
      <c r="SYD353" s="2"/>
      <c r="SYE353" s="2"/>
      <c r="SYF353" s="2"/>
      <c r="SYG353" s="2"/>
      <c r="SYH353" s="2"/>
      <c r="SYI353" s="2"/>
      <c r="SYJ353" s="2"/>
      <c r="SYK353" s="2"/>
      <c r="SYL353" s="2"/>
      <c r="SYM353" s="2"/>
      <c r="SYN353" s="2"/>
      <c r="SYO353" s="2"/>
      <c r="SYP353" s="2"/>
      <c r="SYQ353" s="2"/>
      <c r="SYR353" s="2"/>
      <c r="SYS353" s="2"/>
      <c r="SYT353" s="2"/>
      <c r="SYU353" s="2"/>
      <c r="SYV353" s="2"/>
      <c r="SYW353" s="2"/>
      <c r="SYX353" s="2"/>
      <c r="SYY353" s="2"/>
      <c r="SYZ353" s="2"/>
      <c r="SZA353" s="2"/>
      <c r="SZB353" s="2"/>
      <c r="SZC353" s="2"/>
      <c r="SZD353" s="2"/>
      <c r="SZE353" s="2"/>
      <c r="SZF353" s="2"/>
      <c r="SZG353" s="2"/>
      <c r="SZH353" s="2"/>
      <c r="SZI353" s="2"/>
      <c r="SZJ353" s="2"/>
      <c r="SZK353" s="2"/>
      <c r="SZL353" s="2"/>
      <c r="SZM353" s="2"/>
      <c r="SZN353" s="2"/>
      <c r="SZO353" s="2"/>
      <c r="SZP353" s="2"/>
      <c r="SZQ353" s="2"/>
      <c r="SZR353" s="2"/>
      <c r="SZS353" s="2"/>
      <c r="SZT353" s="2"/>
      <c r="SZU353" s="2"/>
      <c r="SZV353" s="2"/>
      <c r="SZW353" s="2"/>
      <c r="SZX353" s="2"/>
      <c r="SZY353" s="2"/>
      <c r="SZZ353" s="2"/>
      <c r="TAA353" s="2"/>
      <c r="TAB353" s="2"/>
      <c r="TAC353" s="2"/>
      <c r="TAD353" s="2"/>
      <c r="TAE353" s="2"/>
      <c r="TAF353" s="2"/>
      <c r="TAG353" s="2"/>
      <c r="TAH353" s="2"/>
      <c r="TAI353" s="2"/>
      <c r="TAJ353" s="2"/>
      <c r="TAK353" s="2"/>
      <c r="TAL353" s="2"/>
      <c r="TAM353" s="2"/>
      <c r="TAN353" s="2"/>
      <c r="TAO353" s="2"/>
      <c r="TAP353" s="2"/>
      <c r="TAQ353" s="2"/>
      <c r="TAR353" s="2"/>
      <c r="TAS353" s="2"/>
      <c r="TAT353" s="2"/>
      <c r="TAU353" s="2"/>
      <c r="TAV353" s="2"/>
      <c r="TAW353" s="2"/>
      <c r="TAX353" s="2"/>
      <c r="TAY353" s="2"/>
      <c r="TAZ353" s="2"/>
      <c r="TBA353" s="2"/>
      <c r="TBB353" s="2"/>
      <c r="TBC353" s="2"/>
      <c r="TBD353" s="2"/>
      <c r="TBE353" s="2"/>
      <c r="TBF353" s="2"/>
      <c r="TBG353" s="2"/>
      <c r="TBH353" s="2"/>
      <c r="TBI353" s="2"/>
      <c r="TBJ353" s="2"/>
      <c r="TBK353" s="2"/>
      <c r="TBL353" s="2"/>
      <c r="TBM353" s="2"/>
      <c r="TBN353" s="2"/>
      <c r="TBO353" s="2"/>
      <c r="TBP353" s="2"/>
      <c r="TBQ353" s="2"/>
      <c r="TBR353" s="2"/>
      <c r="TBS353" s="2"/>
      <c r="TBT353" s="2"/>
      <c r="TBU353" s="2"/>
      <c r="TBV353" s="2"/>
      <c r="TBW353" s="2"/>
      <c r="TBX353" s="2"/>
      <c r="TBY353" s="2"/>
      <c r="TBZ353" s="2"/>
      <c r="TCA353" s="2"/>
      <c r="TCB353" s="2"/>
      <c r="TCC353" s="2"/>
      <c r="TCD353" s="2"/>
      <c r="TCE353" s="2"/>
      <c r="TCF353" s="2"/>
      <c r="TCG353" s="2"/>
      <c r="TCH353" s="2"/>
      <c r="TCI353" s="2"/>
      <c r="TCJ353" s="2"/>
      <c r="TCK353" s="2"/>
      <c r="TCL353" s="2"/>
      <c r="TCM353" s="2"/>
      <c r="TCN353" s="2"/>
      <c r="TCO353" s="2"/>
      <c r="TCP353" s="2"/>
      <c r="TCQ353" s="2"/>
      <c r="TCR353" s="2"/>
      <c r="TCS353" s="2"/>
      <c r="TCT353" s="2"/>
      <c r="TCU353" s="2"/>
      <c r="TCV353" s="2"/>
      <c r="TCW353" s="2"/>
      <c r="TCX353" s="2"/>
      <c r="TCY353" s="2"/>
      <c r="TCZ353" s="2"/>
      <c r="TDA353" s="2"/>
      <c r="TDB353" s="2"/>
      <c r="TDC353" s="2"/>
      <c r="TDD353" s="2"/>
      <c r="TDE353" s="2"/>
      <c r="TDF353" s="2"/>
      <c r="TDG353" s="2"/>
      <c r="TDH353" s="2"/>
      <c r="TDI353" s="2"/>
      <c r="TDJ353" s="2"/>
      <c r="TDK353" s="2"/>
      <c r="TDL353" s="2"/>
      <c r="TDM353" s="2"/>
      <c r="TDN353" s="2"/>
      <c r="TDO353" s="2"/>
      <c r="TDP353" s="2"/>
      <c r="TDQ353" s="2"/>
      <c r="TDR353" s="2"/>
      <c r="TDS353" s="2"/>
      <c r="TDT353" s="2"/>
      <c r="TDU353" s="2"/>
      <c r="TDV353" s="2"/>
      <c r="TDW353" s="2"/>
      <c r="TDX353" s="2"/>
      <c r="TDY353" s="2"/>
      <c r="TDZ353" s="2"/>
      <c r="TEA353" s="2"/>
      <c r="TEB353" s="2"/>
      <c r="TEC353" s="2"/>
      <c r="TED353" s="2"/>
      <c r="TEE353" s="2"/>
      <c r="TEF353" s="2"/>
      <c r="TEG353" s="2"/>
      <c r="TEH353" s="2"/>
      <c r="TEI353" s="2"/>
      <c r="TEJ353" s="2"/>
      <c r="TEK353" s="2"/>
      <c r="TEL353" s="2"/>
      <c r="TEM353" s="2"/>
      <c r="TEN353" s="2"/>
      <c r="TEO353" s="2"/>
      <c r="TEP353" s="2"/>
      <c r="TEQ353" s="2"/>
      <c r="TER353" s="2"/>
      <c r="TES353" s="2"/>
      <c r="TET353" s="2"/>
      <c r="TEU353" s="2"/>
      <c r="TEV353" s="2"/>
      <c r="TEW353" s="2"/>
      <c r="TEX353" s="2"/>
      <c r="TEY353" s="2"/>
      <c r="TEZ353" s="2"/>
      <c r="TFA353" s="2"/>
      <c r="TFB353" s="2"/>
      <c r="TFC353" s="2"/>
      <c r="TFD353" s="2"/>
      <c r="TFE353" s="2"/>
      <c r="TFF353" s="2"/>
      <c r="TFG353" s="2"/>
      <c r="TFH353" s="2"/>
      <c r="TFI353" s="2"/>
      <c r="TFJ353" s="2"/>
      <c r="TFK353" s="2"/>
      <c r="TFL353" s="2"/>
      <c r="TFM353" s="2"/>
      <c r="TFN353" s="2"/>
      <c r="TFO353" s="2"/>
      <c r="TFP353" s="2"/>
      <c r="TFQ353" s="2"/>
      <c r="TFR353" s="2"/>
      <c r="TFS353" s="2"/>
      <c r="TFT353" s="2"/>
      <c r="TFU353" s="2"/>
      <c r="TFV353" s="2"/>
      <c r="TFW353" s="2"/>
      <c r="TFX353" s="2"/>
      <c r="TFY353" s="2"/>
      <c r="TFZ353" s="2"/>
      <c r="TGA353" s="2"/>
      <c r="TGB353" s="2"/>
      <c r="TGC353" s="2"/>
      <c r="TGD353" s="2"/>
      <c r="TGE353" s="2"/>
      <c r="TGF353" s="2"/>
      <c r="TGG353" s="2"/>
      <c r="TGH353" s="2"/>
      <c r="TGI353" s="2"/>
      <c r="TGJ353" s="2"/>
      <c r="TGK353" s="2"/>
      <c r="TGL353" s="2"/>
      <c r="TGM353" s="2"/>
      <c r="TGN353" s="2"/>
      <c r="TGO353" s="2"/>
      <c r="TGP353" s="2"/>
      <c r="TGQ353" s="2"/>
      <c r="TGR353" s="2"/>
      <c r="TGS353" s="2"/>
      <c r="TGT353" s="2"/>
      <c r="TGU353" s="2"/>
      <c r="TGV353" s="2"/>
      <c r="TGW353" s="2"/>
      <c r="TGX353" s="2"/>
      <c r="TGY353" s="2"/>
      <c r="TGZ353" s="2"/>
      <c r="THA353" s="2"/>
      <c r="THB353" s="2"/>
      <c r="THC353" s="2"/>
      <c r="THD353" s="2"/>
      <c r="THE353" s="2"/>
      <c r="THF353" s="2"/>
      <c r="THG353" s="2"/>
      <c r="THH353" s="2"/>
      <c r="THI353" s="2"/>
      <c r="THJ353" s="2"/>
      <c r="THK353" s="2"/>
      <c r="THL353" s="2"/>
      <c r="THM353" s="2"/>
      <c r="THN353" s="2"/>
      <c r="THO353" s="2"/>
      <c r="THP353" s="2"/>
      <c r="THQ353" s="2"/>
      <c r="THR353" s="2"/>
      <c r="THS353" s="2"/>
      <c r="THT353" s="2"/>
      <c r="THU353" s="2"/>
      <c r="THV353" s="2"/>
      <c r="THW353" s="2"/>
      <c r="THX353" s="2"/>
      <c r="THY353" s="2"/>
      <c r="THZ353" s="2"/>
      <c r="TIA353" s="2"/>
      <c r="TIB353" s="2"/>
      <c r="TIC353" s="2"/>
      <c r="TID353" s="2"/>
      <c r="TIE353" s="2"/>
      <c r="TIF353" s="2"/>
      <c r="TIG353" s="2"/>
      <c r="TIH353" s="2"/>
      <c r="TII353" s="2"/>
      <c r="TIJ353" s="2"/>
      <c r="TIK353" s="2"/>
      <c r="TIL353" s="2"/>
      <c r="TIM353" s="2"/>
      <c r="TIN353" s="2"/>
      <c r="TIO353" s="2"/>
      <c r="TIP353" s="2"/>
      <c r="TIQ353" s="2"/>
      <c r="TIR353" s="2"/>
      <c r="TIS353" s="2"/>
      <c r="TIT353" s="2"/>
      <c r="TIU353" s="2"/>
      <c r="TIV353" s="2"/>
      <c r="TIW353" s="2"/>
      <c r="TIX353" s="2"/>
      <c r="TIY353" s="2"/>
      <c r="TIZ353" s="2"/>
      <c r="TJA353" s="2"/>
      <c r="TJB353" s="2"/>
      <c r="TJC353" s="2"/>
      <c r="TJD353" s="2"/>
      <c r="TJE353" s="2"/>
      <c r="TJF353" s="2"/>
      <c r="TJG353" s="2"/>
      <c r="TJH353" s="2"/>
      <c r="TJI353" s="2"/>
      <c r="TJJ353" s="2"/>
      <c r="TJK353" s="2"/>
      <c r="TJL353" s="2"/>
      <c r="TJM353" s="2"/>
      <c r="TJN353" s="2"/>
      <c r="TJO353" s="2"/>
      <c r="TJP353" s="2"/>
      <c r="TJQ353" s="2"/>
      <c r="TJR353" s="2"/>
      <c r="TJS353" s="2"/>
      <c r="TJT353" s="2"/>
      <c r="TJU353" s="2"/>
      <c r="TJV353" s="2"/>
      <c r="TJW353" s="2"/>
      <c r="TJX353" s="2"/>
      <c r="TJY353" s="2"/>
      <c r="TJZ353" s="2"/>
      <c r="TKA353" s="2"/>
      <c r="TKB353" s="2"/>
      <c r="TKC353" s="2"/>
      <c r="TKD353" s="2"/>
      <c r="TKE353" s="2"/>
      <c r="TKF353" s="2"/>
      <c r="TKG353" s="2"/>
      <c r="TKH353" s="2"/>
      <c r="TKI353" s="2"/>
      <c r="TKJ353" s="2"/>
      <c r="TKK353" s="2"/>
      <c r="TKL353" s="2"/>
      <c r="TKM353" s="2"/>
      <c r="TKN353" s="2"/>
      <c r="TKO353" s="2"/>
      <c r="TKP353" s="2"/>
      <c r="TKQ353" s="2"/>
      <c r="TKR353" s="2"/>
      <c r="TKS353" s="2"/>
      <c r="TKT353" s="2"/>
      <c r="TKU353" s="2"/>
      <c r="TKV353" s="2"/>
      <c r="TKW353" s="2"/>
      <c r="TKX353" s="2"/>
      <c r="TKY353" s="2"/>
      <c r="TKZ353" s="2"/>
      <c r="TLA353" s="2"/>
      <c r="TLB353" s="2"/>
      <c r="TLC353" s="2"/>
      <c r="TLD353" s="2"/>
      <c r="TLE353" s="2"/>
      <c r="TLF353" s="2"/>
      <c r="TLG353" s="2"/>
      <c r="TLH353" s="2"/>
      <c r="TLI353" s="2"/>
      <c r="TLJ353" s="2"/>
      <c r="TLK353" s="2"/>
      <c r="TLL353" s="2"/>
      <c r="TLM353" s="2"/>
      <c r="TLN353" s="2"/>
      <c r="TLO353" s="2"/>
      <c r="TLP353" s="2"/>
      <c r="TLQ353" s="2"/>
      <c r="TLR353" s="2"/>
      <c r="TLS353" s="2"/>
      <c r="TLT353" s="2"/>
      <c r="TLU353" s="2"/>
      <c r="TLV353" s="2"/>
      <c r="TLW353" s="2"/>
      <c r="TLX353" s="2"/>
      <c r="TLY353" s="2"/>
      <c r="TLZ353" s="2"/>
      <c r="TMA353" s="2"/>
      <c r="TMB353" s="2"/>
      <c r="TMC353" s="2"/>
      <c r="TMD353" s="2"/>
      <c r="TME353" s="2"/>
      <c r="TMF353" s="2"/>
      <c r="TMG353" s="2"/>
      <c r="TMH353" s="2"/>
      <c r="TMI353" s="2"/>
      <c r="TMJ353" s="2"/>
      <c r="TMK353" s="2"/>
      <c r="TML353" s="2"/>
      <c r="TMM353" s="2"/>
      <c r="TMN353" s="2"/>
      <c r="TMO353" s="2"/>
      <c r="TMP353" s="2"/>
      <c r="TMQ353" s="2"/>
      <c r="TMR353" s="2"/>
      <c r="TMS353" s="2"/>
      <c r="TMT353" s="2"/>
      <c r="TMU353" s="2"/>
      <c r="TMV353" s="2"/>
      <c r="TMW353" s="2"/>
      <c r="TMX353" s="2"/>
      <c r="TMY353" s="2"/>
      <c r="TMZ353" s="2"/>
      <c r="TNA353" s="2"/>
      <c r="TNB353" s="2"/>
      <c r="TNC353" s="2"/>
      <c r="TND353" s="2"/>
      <c r="TNE353" s="2"/>
      <c r="TNF353" s="2"/>
      <c r="TNG353" s="2"/>
      <c r="TNH353" s="2"/>
      <c r="TNI353" s="2"/>
      <c r="TNJ353" s="2"/>
      <c r="TNK353" s="2"/>
      <c r="TNL353" s="2"/>
      <c r="TNM353" s="2"/>
      <c r="TNN353" s="2"/>
      <c r="TNO353" s="2"/>
      <c r="TNP353" s="2"/>
      <c r="TNQ353" s="2"/>
      <c r="TNR353" s="2"/>
      <c r="TNS353" s="2"/>
      <c r="TNT353" s="2"/>
      <c r="TNU353" s="2"/>
      <c r="TNV353" s="2"/>
      <c r="TNW353" s="2"/>
      <c r="TNX353" s="2"/>
      <c r="TNY353" s="2"/>
      <c r="TNZ353" s="2"/>
      <c r="TOA353" s="2"/>
      <c r="TOB353" s="2"/>
      <c r="TOC353" s="2"/>
      <c r="TOD353" s="2"/>
      <c r="TOE353" s="2"/>
      <c r="TOF353" s="2"/>
      <c r="TOG353" s="2"/>
      <c r="TOH353" s="2"/>
      <c r="TOI353" s="2"/>
      <c r="TOJ353" s="2"/>
      <c r="TOK353" s="2"/>
      <c r="TOL353" s="2"/>
      <c r="TOM353" s="2"/>
      <c r="TON353" s="2"/>
      <c r="TOO353" s="2"/>
      <c r="TOP353" s="2"/>
      <c r="TOQ353" s="2"/>
      <c r="TOR353" s="2"/>
      <c r="TOS353" s="2"/>
      <c r="TOT353" s="2"/>
      <c r="TOU353" s="2"/>
      <c r="TOV353" s="2"/>
      <c r="TOW353" s="2"/>
      <c r="TOX353" s="2"/>
      <c r="TOY353" s="2"/>
      <c r="TOZ353" s="2"/>
      <c r="TPA353" s="2"/>
      <c r="TPB353" s="2"/>
      <c r="TPC353" s="2"/>
      <c r="TPD353" s="2"/>
      <c r="TPE353" s="2"/>
      <c r="TPF353" s="2"/>
      <c r="TPG353" s="2"/>
      <c r="TPH353" s="2"/>
      <c r="TPI353" s="2"/>
      <c r="TPJ353" s="2"/>
      <c r="TPK353" s="2"/>
      <c r="TPL353" s="2"/>
      <c r="TPM353" s="2"/>
      <c r="TPN353" s="2"/>
      <c r="TPO353" s="2"/>
      <c r="TPP353" s="2"/>
      <c r="TPQ353" s="2"/>
      <c r="TPR353" s="2"/>
      <c r="TPS353" s="2"/>
      <c r="TPT353" s="2"/>
      <c r="TPU353" s="2"/>
      <c r="TPV353" s="2"/>
      <c r="TPW353" s="2"/>
      <c r="TPX353" s="2"/>
      <c r="TPY353" s="2"/>
      <c r="TPZ353" s="2"/>
      <c r="TQA353" s="2"/>
      <c r="TQB353" s="2"/>
      <c r="TQC353" s="2"/>
      <c r="TQD353" s="2"/>
      <c r="TQE353" s="2"/>
      <c r="TQF353" s="2"/>
      <c r="TQG353" s="2"/>
      <c r="TQH353" s="2"/>
      <c r="TQI353" s="2"/>
      <c r="TQJ353" s="2"/>
      <c r="TQK353" s="2"/>
      <c r="TQL353" s="2"/>
      <c r="TQM353" s="2"/>
      <c r="TQN353" s="2"/>
      <c r="TQO353" s="2"/>
      <c r="TQP353" s="2"/>
      <c r="TQQ353" s="2"/>
      <c r="TQR353" s="2"/>
      <c r="TQS353" s="2"/>
      <c r="TQT353" s="2"/>
      <c r="TQU353" s="2"/>
      <c r="TQV353" s="2"/>
      <c r="TQW353" s="2"/>
      <c r="TQX353" s="2"/>
      <c r="TQY353" s="2"/>
      <c r="TQZ353" s="2"/>
      <c r="TRA353" s="2"/>
      <c r="TRB353" s="2"/>
      <c r="TRC353" s="2"/>
      <c r="TRD353" s="2"/>
      <c r="TRE353" s="2"/>
      <c r="TRF353" s="2"/>
      <c r="TRG353" s="2"/>
      <c r="TRH353" s="2"/>
      <c r="TRI353" s="2"/>
      <c r="TRJ353" s="2"/>
      <c r="TRK353" s="2"/>
      <c r="TRL353" s="2"/>
      <c r="TRM353" s="2"/>
      <c r="TRN353" s="2"/>
      <c r="TRO353" s="2"/>
      <c r="TRP353" s="2"/>
      <c r="TRQ353" s="2"/>
      <c r="TRR353" s="2"/>
      <c r="TRS353" s="2"/>
      <c r="TRT353" s="2"/>
      <c r="TRU353" s="2"/>
      <c r="TRV353" s="2"/>
      <c r="TRW353" s="2"/>
      <c r="TRX353" s="2"/>
      <c r="TRY353" s="2"/>
      <c r="TRZ353" s="2"/>
      <c r="TSA353" s="2"/>
      <c r="TSB353" s="2"/>
      <c r="TSC353" s="2"/>
      <c r="TSD353" s="2"/>
      <c r="TSE353" s="2"/>
      <c r="TSF353" s="2"/>
      <c r="TSG353" s="2"/>
      <c r="TSH353" s="2"/>
      <c r="TSI353" s="2"/>
      <c r="TSJ353" s="2"/>
      <c r="TSK353" s="2"/>
      <c r="TSL353" s="2"/>
      <c r="TSM353" s="2"/>
      <c r="TSN353" s="2"/>
      <c r="TSO353" s="2"/>
      <c r="TSP353" s="2"/>
      <c r="TSQ353" s="2"/>
      <c r="TSR353" s="2"/>
      <c r="TSS353" s="2"/>
      <c r="TST353" s="2"/>
      <c r="TSU353" s="2"/>
      <c r="TSV353" s="2"/>
      <c r="TSW353" s="2"/>
      <c r="TSX353" s="2"/>
      <c r="TSY353" s="2"/>
      <c r="TSZ353" s="2"/>
      <c r="TTA353" s="2"/>
      <c r="TTB353" s="2"/>
      <c r="TTC353" s="2"/>
      <c r="TTD353" s="2"/>
      <c r="TTE353" s="2"/>
      <c r="TTF353" s="2"/>
      <c r="TTG353" s="2"/>
      <c r="TTH353" s="2"/>
      <c r="TTI353" s="2"/>
      <c r="TTJ353" s="2"/>
      <c r="TTK353" s="2"/>
      <c r="TTL353" s="2"/>
      <c r="TTM353" s="2"/>
      <c r="TTN353" s="2"/>
      <c r="TTO353" s="2"/>
      <c r="TTP353" s="2"/>
      <c r="TTQ353" s="2"/>
      <c r="TTR353" s="2"/>
      <c r="TTS353" s="2"/>
      <c r="TTT353" s="2"/>
      <c r="TTU353" s="2"/>
      <c r="TTV353" s="2"/>
      <c r="TTW353" s="2"/>
      <c r="TTX353" s="2"/>
      <c r="TTY353" s="2"/>
      <c r="TTZ353" s="2"/>
      <c r="TUA353" s="2"/>
      <c r="TUB353" s="2"/>
      <c r="TUC353" s="2"/>
      <c r="TUD353" s="2"/>
      <c r="TUE353" s="2"/>
      <c r="TUF353" s="2"/>
      <c r="TUG353" s="2"/>
      <c r="TUH353" s="2"/>
      <c r="TUI353" s="2"/>
      <c r="TUJ353" s="2"/>
      <c r="TUK353" s="2"/>
      <c r="TUL353" s="2"/>
      <c r="TUM353" s="2"/>
      <c r="TUN353" s="2"/>
      <c r="TUO353" s="2"/>
      <c r="TUP353" s="2"/>
      <c r="TUQ353" s="2"/>
      <c r="TUR353" s="2"/>
      <c r="TUS353" s="2"/>
      <c r="TUT353" s="2"/>
      <c r="TUU353" s="2"/>
      <c r="TUV353" s="2"/>
      <c r="TUW353" s="2"/>
      <c r="TUX353" s="2"/>
      <c r="TUY353" s="2"/>
      <c r="TUZ353" s="2"/>
      <c r="TVA353" s="2"/>
      <c r="TVB353" s="2"/>
      <c r="TVC353" s="2"/>
      <c r="TVD353" s="2"/>
      <c r="TVE353" s="2"/>
      <c r="TVF353" s="2"/>
      <c r="TVG353" s="2"/>
      <c r="TVH353" s="2"/>
      <c r="TVI353" s="2"/>
      <c r="TVJ353" s="2"/>
      <c r="TVK353" s="2"/>
      <c r="TVL353" s="2"/>
      <c r="TVM353" s="2"/>
      <c r="TVN353" s="2"/>
      <c r="TVO353" s="2"/>
      <c r="TVP353" s="2"/>
      <c r="TVQ353" s="2"/>
      <c r="TVR353" s="2"/>
      <c r="TVS353" s="2"/>
      <c r="TVT353" s="2"/>
      <c r="TVU353" s="2"/>
      <c r="TVV353" s="2"/>
      <c r="TVW353" s="2"/>
      <c r="TVX353" s="2"/>
      <c r="TVY353" s="2"/>
      <c r="TVZ353" s="2"/>
      <c r="TWA353" s="2"/>
      <c r="TWB353" s="2"/>
      <c r="TWC353" s="2"/>
      <c r="TWD353" s="2"/>
      <c r="TWE353" s="2"/>
      <c r="TWF353" s="2"/>
      <c r="TWG353" s="2"/>
      <c r="TWH353" s="2"/>
      <c r="TWI353" s="2"/>
      <c r="TWJ353" s="2"/>
      <c r="TWK353" s="2"/>
      <c r="TWL353" s="2"/>
      <c r="TWM353" s="2"/>
      <c r="TWN353" s="2"/>
      <c r="TWO353" s="2"/>
      <c r="TWP353" s="2"/>
      <c r="TWQ353" s="2"/>
      <c r="TWR353" s="2"/>
      <c r="TWS353" s="2"/>
      <c r="TWT353" s="2"/>
      <c r="TWU353" s="2"/>
      <c r="TWV353" s="2"/>
      <c r="TWW353" s="2"/>
      <c r="TWX353" s="2"/>
      <c r="TWY353" s="2"/>
      <c r="TWZ353" s="2"/>
      <c r="TXA353" s="2"/>
      <c r="TXB353" s="2"/>
      <c r="TXC353" s="2"/>
      <c r="TXD353" s="2"/>
      <c r="TXE353" s="2"/>
      <c r="TXF353" s="2"/>
      <c r="TXG353" s="2"/>
      <c r="TXH353" s="2"/>
      <c r="TXI353" s="2"/>
      <c r="TXJ353" s="2"/>
      <c r="TXK353" s="2"/>
      <c r="TXL353" s="2"/>
      <c r="TXM353" s="2"/>
      <c r="TXN353" s="2"/>
      <c r="TXO353" s="2"/>
      <c r="TXP353" s="2"/>
      <c r="TXQ353" s="2"/>
      <c r="TXR353" s="2"/>
      <c r="TXS353" s="2"/>
      <c r="TXT353" s="2"/>
      <c r="TXU353" s="2"/>
      <c r="TXV353" s="2"/>
      <c r="TXW353" s="2"/>
      <c r="TXX353" s="2"/>
      <c r="TXY353" s="2"/>
      <c r="TXZ353" s="2"/>
      <c r="TYA353" s="2"/>
      <c r="TYB353" s="2"/>
      <c r="TYC353" s="2"/>
      <c r="TYD353" s="2"/>
      <c r="TYE353" s="2"/>
      <c r="TYF353" s="2"/>
      <c r="TYG353" s="2"/>
      <c r="TYH353" s="2"/>
      <c r="TYI353" s="2"/>
      <c r="TYJ353" s="2"/>
      <c r="TYK353" s="2"/>
      <c r="TYL353" s="2"/>
      <c r="TYM353" s="2"/>
      <c r="TYN353" s="2"/>
      <c r="TYO353" s="2"/>
      <c r="TYP353" s="2"/>
      <c r="TYQ353" s="2"/>
      <c r="TYR353" s="2"/>
      <c r="TYS353" s="2"/>
      <c r="TYT353" s="2"/>
      <c r="TYU353" s="2"/>
      <c r="TYV353" s="2"/>
      <c r="TYW353" s="2"/>
      <c r="TYX353" s="2"/>
      <c r="TYY353" s="2"/>
      <c r="TYZ353" s="2"/>
      <c r="TZA353" s="2"/>
      <c r="TZB353" s="2"/>
      <c r="TZC353" s="2"/>
      <c r="TZD353" s="2"/>
      <c r="TZE353" s="2"/>
      <c r="TZF353" s="2"/>
      <c r="TZG353" s="2"/>
      <c r="TZH353" s="2"/>
      <c r="TZI353" s="2"/>
      <c r="TZJ353" s="2"/>
      <c r="TZK353" s="2"/>
      <c r="TZL353" s="2"/>
      <c r="TZM353" s="2"/>
      <c r="TZN353" s="2"/>
      <c r="TZO353" s="2"/>
      <c r="TZP353" s="2"/>
      <c r="TZQ353" s="2"/>
      <c r="TZR353" s="2"/>
      <c r="TZS353" s="2"/>
      <c r="TZT353" s="2"/>
      <c r="TZU353" s="2"/>
      <c r="TZV353" s="2"/>
      <c r="TZW353" s="2"/>
      <c r="TZX353" s="2"/>
      <c r="TZY353" s="2"/>
      <c r="TZZ353" s="2"/>
      <c r="UAA353" s="2"/>
      <c r="UAB353" s="2"/>
      <c r="UAC353" s="2"/>
      <c r="UAD353" s="2"/>
      <c r="UAE353" s="2"/>
      <c r="UAF353" s="2"/>
      <c r="UAG353" s="2"/>
      <c r="UAH353" s="2"/>
      <c r="UAI353" s="2"/>
      <c r="UAJ353" s="2"/>
      <c r="UAK353" s="2"/>
      <c r="UAL353" s="2"/>
      <c r="UAM353" s="2"/>
      <c r="UAN353" s="2"/>
      <c r="UAO353" s="2"/>
      <c r="UAP353" s="2"/>
      <c r="UAQ353" s="2"/>
      <c r="UAR353" s="2"/>
      <c r="UAS353" s="2"/>
      <c r="UAT353" s="2"/>
      <c r="UAU353" s="2"/>
      <c r="UAV353" s="2"/>
      <c r="UAW353" s="2"/>
      <c r="UAX353" s="2"/>
      <c r="UAY353" s="2"/>
      <c r="UAZ353" s="2"/>
      <c r="UBA353" s="2"/>
      <c r="UBB353" s="2"/>
      <c r="UBC353" s="2"/>
      <c r="UBD353" s="2"/>
      <c r="UBE353" s="2"/>
      <c r="UBF353" s="2"/>
      <c r="UBG353" s="2"/>
      <c r="UBH353" s="2"/>
      <c r="UBI353" s="2"/>
      <c r="UBJ353" s="2"/>
      <c r="UBK353" s="2"/>
      <c r="UBL353" s="2"/>
      <c r="UBM353" s="2"/>
      <c r="UBN353" s="2"/>
      <c r="UBO353" s="2"/>
      <c r="UBP353" s="2"/>
      <c r="UBQ353" s="2"/>
      <c r="UBR353" s="2"/>
      <c r="UBS353" s="2"/>
      <c r="UBT353" s="2"/>
      <c r="UBU353" s="2"/>
      <c r="UBV353" s="2"/>
      <c r="UBW353" s="2"/>
      <c r="UBX353" s="2"/>
      <c r="UBY353" s="2"/>
      <c r="UBZ353" s="2"/>
      <c r="UCA353" s="2"/>
      <c r="UCB353" s="2"/>
      <c r="UCC353" s="2"/>
      <c r="UCD353" s="2"/>
      <c r="UCE353" s="2"/>
      <c r="UCF353" s="2"/>
      <c r="UCG353" s="2"/>
      <c r="UCH353" s="2"/>
      <c r="UCI353" s="2"/>
      <c r="UCJ353" s="2"/>
      <c r="UCK353" s="2"/>
      <c r="UCL353" s="2"/>
      <c r="UCM353" s="2"/>
      <c r="UCN353" s="2"/>
      <c r="UCO353" s="2"/>
      <c r="UCP353" s="2"/>
      <c r="UCQ353" s="2"/>
      <c r="UCR353" s="2"/>
      <c r="UCS353" s="2"/>
      <c r="UCT353" s="2"/>
      <c r="UCU353" s="2"/>
      <c r="UCV353" s="2"/>
      <c r="UCW353" s="2"/>
      <c r="UCX353" s="2"/>
      <c r="UCY353" s="2"/>
      <c r="UCZ353" s="2"/>
      <c r="UDA353" s="2"/>
      <c r="UDB353" s="2"/>
      <c r="UDC353" s="2"/>
      <c r="UDD353" s="2"/>
      <c r="UDE353" s="2"/>
      <c r="UDF353" s="2"/>
      <c r="UDG353" s="2"/>
      <c r="UDH353" s="2"/>
      <c r="UDI353" s="2"/>
      <c r="UDJ353" s="2"/>
      <c r="UDK353" s="2"/>
      <c r="UDL353" s="2"/>
      <c r="UDM353" s="2"/>
      <c r="UDN353" s="2"/>
      <c r="UDO353" s="2"/>
      <c r="UDP353" s="2"/>
      <c r="UDQ353" s="2"/>
      <c r="UDR353" s="2"/>
      <c r="UDS353" s="2"/>
      <c r="UDT353" s="2"/>
      <c r="UDU353" s="2"/>
      <c r="UDV353" s="2"/>
      <c r="UDW353" s="2"/>
      <c r="UDX353" s="2"/>
      <c r="UDY353" s="2"/>
      <c r="UDZ353" s="2"/>
      <c r="UEA353" s="2"/>
      <c r="UEB353" s="2"/>
      <c r="UEC353" s="2"/>
      <c r="UED353" s="2"/>
      <c r="UEE353" s="2"/>
      <c r="UEF353" s="2"/>
      <c r="UEG353" s="2"/>
      <c r="UEH353" s="2"/>
      <c r="UEI353" s="2"/>
      <c r="UEJ353" s="2"/>
      <c r="UEK353" s="2"/>
      <c r="UEL353" s="2"/>
      <c r="UEM353" s="2"/>
      <c r="UEN353" s="2"/>
      <c r="UEO353" s="2"/>
      <c r="UEP353" s="2"/>
      <c r="UEQ353" s="2"/>
      <c r="UER353" s="2"/>
      <c r="UES353" s="2"/>
      <c r="UET353" s="2"/>
      <c r="UEU353" s="2"/>
      <c r="UEV353" s="2"/>
      <c r="UEW353" s="2"/>
      <c r="UEX353" s="2"/>
      <c r="UEY353" s="2"/>
      <c r="UEZ353" s="2"/>
      <c r="UFA353" s="2"/>
      <c r="UFB353" s="2"/>
      <c r="UFC353" s="2"/>
      <c r="UFD353" s="2"/>
      <c r="UFE353" s="2"/>
      <c r="UFF353" s="2"/>
      <c r="UFG353" s="2"/>
      <c r="UFH353" s="2"/>
      <c r="UFI353" s="2"/>
      <c r="UFJ353" s="2"/>
      <c r="UFK353" s="2"/>
      <c r="UFL353" s="2"/>
      <c r="UFM353" s="2"/>
      <c r="UFN353" s="2"/>
      <c r="UFO353" s="2"/>
      <c r="UFP353" s="2"/>
      <c r="UFQ353" s="2"/>
      <c r="UFR353" s="2"/>
      <c r="UFS353" s="2"/>
      <c r="UFT353" s="2"/>
      <c r="UFU353" s="2"/>
      <c r="UFV353" s="2"/>
      <c r="UFW353" s="2"/>
      <c r="UFX353" s="2"/>
      <c r="UFY353" s="2"/>
      <c r="UFZ353" s="2"/>
      <c r="UGA353" s="2"/>
      <c r="UGB353" s="2"/>
      <c r="UGC353" s="2"/>
      <c r="UGD353" s="2"/>
      <c r="UGE353" s="2"/>
      <c r="UGF353" s="2"/>
      <c r="UGG353" s="2"/>
      <c r="UGH353" s="2"/>
      <c r="UGI353" s="2"/>
      <c r="UGJ353" s="2"/>
      <c r="UGK353" s="2"/>
      <c r="UGL353" s="2"/>
      <c r="UGM353" s="2"/>
      <c r="UGN353" s="2"/>
      <c r="UGO353" s="2"/>
      <c r="UGP353" s="2"/>
      <c r="UGQ353" s="2"/>
      <c r="UGR353" s="2"/>
      <c r="UGS353" s="2"/>
      <c r="UGT353" s="2"/>
      <c r="UGU353" s="2"/>
      <c r="UGV353" s="2"/>
      <c r="UGW353" s="2"/>
      <c r="UGX353" s="2"/>
      <c r="UGY353" s="2"/>
      <c r="UGZ353" s="2"/>
      <c r="UHA353" s="2"/>
      <c r="UHB353" s="2"/>
      <c r="UHC353" s="2"/>
      <c r="UHD353" s="2"/>
      <c r="UHE353" s="2"/>
      <c r="UHF353" s="2"/>
      <c r="UHG353" s="2"/>
      <c r="UHH353" s="2"/>
      <c r="UHI353" s="2"/>
      <c r="UHJ353" s="2"/>
      <c r="UHK353" s="2"/>
      <c r="UHL353" s="2"/>
      <c r="UHM353" s="2"/>
      <c r="UHN353" s="2"/>
      <c r="UHO353" s="2"/>
      <c r="UHP353" s="2"/>
      <c r="UHQ353" s="2"/>
      <c r="UHR353" s="2"/>
      <c r="UHS353" s="2"/>
      <c r="UHT353" s="2"/>
      <c r="UHU353" s="2"/>
      <c r="UHV353" s="2"/>
      <c r="UHW353" s="2"/>
      <c r="UHX353" s="2"/>
      <c r="UHY353" s="2"/>
      <c r="UHZ353" s="2"/>
      <c r="UIA353" s="2"/>
      <c r="UIB353" s="2"/>
      <c r="UIC353" s="2"/>
      <c r="UID353" s="2"/>
      <c r="UIE353" s="2"/>
      <c r="UIF353" s="2"/>
      <c r="UIG353" s="2"/>
      <c r="UIH353" s="2"/>
      <c r="UII353" s="2"/>
      <c r="UIJ353" s="2"/>
      <c r="UIK353" s="2"/>
      <c r="UIL353" s="2"/>
      <c r="UIM353" s="2"/>
      <c r="UIN353" s="2"/>
      <c r="UIO353" s="2"/>
      <c r="UIP353" s="2"/>
      <c r="UIQ353" s="2"/>
      <c r="UIR353" s="2"/>
      <c r="UIS353" s="2"/>
      <c r="UIT353" s="2"/>
      <c r="UIU353" s="2"/>
      <c r="UIV353" s="2"/>
      <c r="UIW353" s="2"/>
      <c r="UIX353" s="2"/>
      <c r="UIY353" s="2"/>
      <c r="UIZ353" s="2"/>
      <c r="UJA353" s="2"/>
      <c r="UJB353" s="2"/>
      <c r="UJC353" s="2"/>
      <c r="UJD353" s="2"/>
      <c r="UJE353" s="2"/>
      <c r="UJF353" s="2"/>
      <c r="UJG353" s="2"/>
      <c r="UJH353" s="2"/>
      <c r="UJI353" s="2"/>
      <c r="UJJ353" s="2"/>
      <c r="UJK353" s="2"/>
      <c r="UJL353" s="2"/>
      <c r="UJM353" s="2"/>
      <c r="UJN353" s="2"/>
      <c r="UJO353" s="2"/>
      <c r="UJP353" s="2"/>
      <c r="UJQ353" s="2"/>
      <c r="UJR353" s="2"/>
      <c r="UJS353" s="2"/>
      <c r="UJT353" s="2"/>
      <c r="UJU353" s="2"/>
      <c r="UJV353" s="2"/>
      <c r="UJW353" s="2"/>
      <c r="UJX353" s="2"/>
      <c r="UJY353" s="2"/>
      <c r="UJZ353" s="2"/>
      <c r="UKA353" s="2"/>
      <c r="UKB353" s="2"/>
      <c r="UKC353" s="2"/>
      <c r="UKD353" s="2"/>
      <c r="UKE353" s="2"/>
      <c r="UKF353" s="2"/>
      <c r="UKG353" s="2"/>
      <c r="UKH353" s="2"/>
      <c r="UKI353" s="2"/>
      <c r="UKJ353" s="2"/>
      <c r="UKK353" s="2"/>
      <c r="UKL353" s="2"/>
      <c r="UKM353" s="2"/>
      <c r="UKN353" s="2"/>
      <c r="UKO353" s="2"/>
      <c r="UKP353" s="2"/>
      <c r="UKQ353" s="2"/>
      <c r="UKR353" s="2"/>
      <c r="UKS353" s="2"/>
      <c r="UKT353" s="2"/>
      <c r="UKU353" s="2"/>
      <c r="UKV353" s="2"/>
      <c r="UKW353" s="2"/>
      <c r="UKX353" s="2"/>
      <c r="UKY353" s="2"/>
      <c r="UKZ353" s="2"/>
      <c r="ULA353" s="2"/>
      <c r="ULB353" s="2"/>
      <c r="ULC353" s="2"/>
      <c r="ULD353" s="2"/>
      <c r="ULE353" s="2"/>
      <c r="ULF353" s="2"/>
      <c r="ULG353" s="2"/>
      <c r="ULH353" s="2"/>
      <c r="ULI353" s="2"/>
      <c r="ULJ353" s="2"/>
      <c r="ULK353" s="2"/>
      <c r="ULL353" s="2"/>
      <c r="ULM353" s="2"/>
      <c r="ULN353" s="2"/>
      <c r="ULO353" s="2"/>
      <c r="ULP353" s="2"/>
      <c r="ULQ353" s="2"/>
      <c r="ULR353" s="2"/>
      <c r="ULS353" s="2"/>
      <c r="ULT353" s="2"/>
      <c r="ULU353" s="2"/>
      <c r="ULV353" s="2"/>
      <c r="ULW353" s="2"/>
      <c r="ULX353" s="2"/>
      <c r="ULY353" s="2"/>
      <c r="ULZ353" s="2"/>
      <c r="UMA353" s="2"/>
      <c r="UMB353" s="2"/>
      <c r="UMC353" s="2"/>
      <c r="UMD353" s="2"/>
      <c r="UME353" s="2"/>
      <c r="UMF353" s="2"/>
      <c r="UMG353" s="2"/>
      <c r="UMH353" s="2"/>
      <c r="UMI353" s="2"/>
      <c r="UMJ353" s="2"/>
      <c r="UMK353" s="2"/>
      <c r="UML353" s="2"/>
      <c r="UMM353" s="2"/>
      <c r="UMN353" s="2"/>
      <c r="UMO353" s="2"/>
      <c r="UMP353" s="2"/>
      <c r="UMQ353" s="2"/>
      <c r="UMR353" s="2"/>
      <c r="UMS353" s="2"/>
      <c r="UMT353" s="2"/>
      <c r="UMU353" s="2"/>
      <c r="UMV353" s="2"/>
      <c r="UMW353" s="2"/>
      <c r="UMX353" s="2"/>
      <c r="UMY353" s="2"/>
      <c r="UMZ353" s="2"/>
      <c r="UNA353" s="2"/>
      <c r="UNB353" s="2"/>
      <c r="UNC353" s="2"/>
      <c r="UND353" s="2"/>
      <c r="UNE353" s="2"/>
      <c r="UNF353" s="2"/>
      <c r="UNG353" s="2"/>
      <c r="UNH353" s="2"/>
      <c r="UNI353" s="2"/>
      <c r="UNJ353" s="2"/>
      <c r="UNK353" s="2"/>
      <c r="UNL353" s="2"/>
      <c r="UNM353" s="2"/>
      <c r="UNN353" s="2"/>
      <c r="UNO353" s="2"/>
      <c r="UNP353" s="2"/>
      <c r="UNQ353" s="2"/>
      <c r="UNR353" s="2"/>
      <c r="UNS353" s="2"/>
      <c r="UNT353" s="2"/>
      <c r="UNU353" s="2"/>
      <c r="UNV353" s="2"/>
      <c r="UNW353" s="2"/>
      <c r="UNX353" s="2"/>
      <c r="UNY353" s="2"/>
      <c r="UNZ353" s="2"/>
      <c r="UOA353" s="2"/>
      <c r="UOB353" s="2"/>
      <c r="UOC353" s="2"/>
      <c r="UOD353" s="2"/>
      <c r="UOE353" s="2"/>
      <c r="UOF353" s="2"/>
      <c r="UOG353" s="2"/>
      <c r="UOH353" s="2"/>
      <c r="UOI353" s="2"/>
      <c r="UOJ353" s="2"/>
      <c r="UOK353" s="2"/>
      <c r="UOL353" s="2"/>
      <c r="UOM353" s="2"/>
      <c r="UON353" s="2"/>
      <c r="UOO353" s="2"/>
      <c r="UOP353" s="2"/>
      <c r="UOQ353" s="2"/>
      <c r="UOR353" s="2"/>
      <c r="UOS353" s="2"/>
      <c r="UOT353" s="2"/>
      <c r="UOU353" s="2"/>
      <c r="UOV353" s="2"/>
      <c r="UOW353" s="2"/>
      <c r="UOX353" s="2"/>
      <c r="UOY353" s="2"/>
      <c r="UOZ353" s="2"/>
      <c r="UPA353" s="2"/>
      <c r="UPB353" s="2"/>
      <c r="UPC353" s="2"/>
      <c r="UPD353" s="2"/>
      <c r="UPE353" s="2"/>
      <c r="UPF353" s="2"/>
      <c r="UPG353" s="2"/>
      <c r="UPH353" s="2"/>
      <c r="UPI353" s="2"/>
      <c r="UPJ353" s="2"/>
      <c r="UPK353" s="2"/>
      <c r="UPL353" s="2"/>
      <c r="UPM353" s="2"/>
      <c r="UPN353" s="2"/>
      <c r="UPO353" s="2"/>
      <c r="UPP353" s="2"/>
      <c r="UPQ353" s="2"/>
      <c r="UPR353" s="2"/>
      <c r="UPS353" s="2"/>
      <c r="UPT353" s="2"/>
      <c r="UPU353" s="2"/>
      <c r="UPV353" s="2"/>
      <c r="UPW353" s="2"/>
      <c r="UPX353" s="2"/>
      <c r="UPY353" s="2"/>
      <c r="UPZ353" s="2"/>
      <c r="UQA353" s="2"/>
      <c r="UQB353" s="2"/>
      <c r="UQC353" s="2"/>
      <c r="UQD353" s="2"/>
      <c r="UQE353" s="2"/>
      <c r="UQF353" s="2"/>
      <c r="UQG353" s="2"/>
      <c r="UQH353" s="2"/>
      <c r="UQI353" s="2"/>
      <c r="UQJ353" s="2"/>
      <c r="UQK353" s="2"/>
      <c r="UQL353" s="2"/>
      <c r="UQM353" s="2"/>
      <c r="UQN353" s="2"/>
      <c r="UQO353" s="2"/>
      <c r="UQP353" s="2"/>
      <c r="UQQ353" s="2"/>
      <c r="UQR353" s="2"/>
      <c r="UQS353" s="2"/>
      <c r="UQT353" s="2"/>
      <c r="UQU353" s="2"/>
      <c r="UQV353" s="2"/>
      <c r="UQW353" s="2"/>
      <c r="UQX353" s="2"/>
      <c r="UQY353" s="2"/>
      <c r="UQZ353" s="2"/>
      <c r="URA353" s="2"/>
      <c r="URB353" s="2"/>
      <c r="URC353" s="2"/>
      <c r="URD353" s="2"/>
      <c r="URE353" s="2"/>
      <c r="URF353" s="2"/>
      <c r="URG353" s="2"/>
      <c r="URH353" s="2"/>
      <c r="URI353" s="2"/>
      <c r="URJ353" s="2"/>
      <c r="URK353" s="2"/>
      <c r="URL353" s="2"/>
      <c r="URM353" s="2"/>
      <c r="URN353" s="2"/>
      <c r="URO353" s="2"/>
      <c r="URP353" s="2"/>
      <c r="URQ353" s="2"/>
      <c r="URR353" s="2"/>
      <c r="URS353" s="2"/>
      <c r="URT353" s="2"/>
      <c r="URU353" s="2"/>
      <c r="URV353" s="2"/>
      <c r="URW353" s="2"/>
      <c r="URX353" s="2"/>
      <c r="URY353" s="2"/>
      <c r="URZ353" s="2"/>
      <c r="USA353" s="2"/>
      <c r="USB353" s="2"/>
      <c r="USC353" s="2"/>
      <c r="USD353" s="2"/>
      <c r="USE353" s="2"/>
      <c r="USF353" s="2"/>
      <c r="USG353" s="2"/>
      <c r="USH353" s="2"/>
      <c r="USI353" s="2"/>
      <c r="USJ353" s="2"/>
      <c r="USK353" s="2"/>
      <c r="USL353" s="2"/>
      <c r="USM353" s="2"/>
      <c r="USN353" s="2"/>
      <c r="USO353" s="2"/>
      <c r="USP353" s="2"/>
      <c r="USQ353" s="2"/>
      <c r="USR353" s="2"/>
      <c r="USS353" s="2"/>
      <c r="UST353" s="2"/>
      <c r="USU353" s="2"/>
      <c r="USV353" s="2"/>
      <c r="USW353" s="2"/>
      <c r="USX353" s="2"/>
      <c r="USY353" s="2"/>
      <c r="USZ353" s="2"/>
      <c r="UTA353" s="2"/>
      <c r="UTB353" s="2"/>
      <c r="UTC353" s="2"/>
      <c r="UTD353" s="2"/>
      <c r="UTE353" s="2"/>
      <c r="UTF353" s="2"/>
      <c r="UTG353" s="2"/>
      <c r="UTH353" s="2"/>
      <c r="UTI353" s="2"/>
      <c r="UTJ353" s="2"/>
      <c r="UTK353" s="2"/>
      <c r="UTL353" s="2"/>
      <c r="UTM353" s="2"/>
      <c r="UTN353" s="2"/>
      <c r="UTO353" s="2"/>
      <c r="UTP353" s="2"/>
      <c r="UTQ353" s="2"/>
      <c r="UTR353" s="2"/>
      <c r="UTS353" s="2"/>
      <c r="UTT353" s="2"/>
      <c r="UTU353" s="2"/>
      <c r="UTV353" s="2"/>
      <c r="UTW353" s="2"/>
      <c r="UTX353" s="2"/>
      <c r="UTY353" s="2"/>
      <c r="UTZ353" s="2"/>
      <c r="UUA353" s="2"/>
      <c r="UUB353" s="2"/>
      <c r="UUC353" s="2"/>
      <c r="UUD353" s="2"/>
      <c r="UUE353" s="2"/>
      <c r="UUF353" s="2"/>
      <c r="UUG353" s="2"/>
      <c r="UUH353" s="2"/>
      <c r="UUI353" s="2"/>
      <c r="UUJ353" s="2"/>
      <c r="UUK353" s="2"/>
      <c r="UUL353" s="2"/>
      <c r="UUM353" s="2"/>
      <c r="UUN353" s="2"/>
      <c r="UUO353" s="2"/>
      <c r="UUP353" s="2"/>
      <c r="UUQ353" s="2"/>
      <c r="UUR353" s="2"/>
      <c r="UUS353" s="2"/>
      <c r="UUT353" s="2"/>
      <c r="UUU353" s="2"/>
      <c r="UUV353" s="2"/>
      <c r="UUW353" s="2"/>
      <c r="UUX353" s="2"/>
      <c r="UUY353" s="2"/>
      <c r="UUZ353" s="2"/>
      <c r="UVA353" s="2"/>
      <c r="UVB353" s="2"/>
      <c r="UVC353" s="2"/>
      <c r="UVD353" s="2"/>
      <c r="UVE353" s="2"/>
      <c r="UVF353" s="2"/>
      <c r="UVG353" s="2"/>
      <c r="UVH353" s="2"/>
      <c r="UVI353" s="2"/>
      <c r="UVJ353" s="2"/>
      <c r="UVK353" s="2"/>
      <c r="UVL353" s="2"/>
      <c r="UVM353" s="2"/>
      <c r="UVN353" s="2"/>
      <c r="UVO353" s="2"/>
      <c r="UVP353" s="2"/>
      <c r="UVQ353" s="2"/>
      <c r="UVR353" s="2"/>
      <c r="UVS353" s="2"/>
      <c r="UVT353" s="2"/>
      <c r="UVU353" s="2"/>
      <c r="UVV353" s="2"/>
      <c r="UVW353" s="2"/>
      <c r="UVX353" s="2"/>
      <c r="UVY353" s="2"/>
      <c r="UVZ353" s="2"/>
      <c r="UWA353" s="2"/>
      <c r="UWB353" s="2"/>
      <c r="UWC353" s="2"/>
      <c r="UWD353" s="2"/>
      <c r="UWE353" s="2"/>
      <c r="UWF353" s="2"/>
      <c r="UWG353" s="2"/>
      <c r="UWH353" s="2"/>
      <c r="UWI353" s="2"/>
      <c r="UWJ353" s="2"/>
      <c r="UWK353" s="2"/>
      <c r="UWL353" s="2"/>
      <c r="UWM353" s="2"/>
      <c r="UWN353" s="2"/>
      <c r="UWO353" s="2"/>
      <c r="UWP353" s="2"/>
      <c r="UWQ353" s="2"/>
      <c r="UWR353" s="2"/>
      <c r="UWS353" s="2"/>
      <c r="UWT353" s="2"/>
      <c r="UWU353" s="2"/>
      <c r="UWV353" s="2"/>
      <c r="UWW353" s="2"/>
      <c r="UWX353" s="2"/>
      <c r="UWY353" s="2"/>
      <c r="UWZ353" s="2"/>
      <c r="UXA353" s="2"/>
      <c r="UXB353" s="2"/>
      <c r="UXC353" s="2"/>
      <c r="UXD353" s="2"/>
      <c r="UXE353" s="2"/>
      <c r="UXF353" s="2"/>
      <c r="UXG353" s="2"/>
      <c r="UXH353" s="2"/>
      <c r="UXI353" s="2"/>
      <c r="UXJ353" s="2"/>
      <c r="UXK353" s="2"/>
      <c r="UXL353" s="2"/>
      <c r="UXM353" s="2"/>
      <c r="UXN353" s="2"/>
      <c r="UXO353" s="2"/>
      <c r="UXP353" s="2"/>
      <c r="UXQ353" s="2"/>
      <c r="UXR353" s="2"/>
      <c r="UXS353" s="2"/>
      <c r="UXT353" s="2"/>
      <c r="UXU353" s="2"/>
      <c r="UXV353" s="2"/>
      <c r="UXW353" s="2"/>
      <c r="UXX353" s="2"/>
      <c r="UXY353" s="2"/>
      <c r="UXZ353" s="2"/>
      <c r="UYA353" s="2"/>
      <c r="UYB353" s="2"/>
      <c r="UYC353" s="2"/>
      <c r="UYD353" s="2"/>
      <c r="UYE353" s="2"/>
      <c r="UYF353" s="2"/>
      <c r="UYG353" s="2"/>
      <c r="UYH353" s="2"/>
      <c r="UYI353" s="2"/>
      <c r="UYJ353" s="2"/>
      <c r="UYK353" s="2"/>
      <c r="UYL353" s="2"/>
      <c r="UYM353" s="2"/>
      <c r="UYN353" s="2"/>
      <c r="UYO353" s="2"/>
      <c r="UYP353" s="2"/>
      <c r="UYQ353" s="2"/>
      <c r="UYR353" s="2"/>
      <c r="UYS353" s="2"/>
      <c r="UYT353" s="2"/>
      <c r="UYU353" s="2"/>
      <c r="UYV353" s="2"/>
      <c r="UYW353" s="2"/>
      <c r="UYX353" s="2"/>
      <c r="UYY353" s="2"/>
      <c r="UYZ353" s="2"/>
      <c r="UZA353" s="2"/>
      <c r="UZB353" s="2"/>
      <c r="UZC353" s="2"/>
      <c r="UZD353" s="2"/>
      <c r="UZE353" s="2"/>
      <c r="UZF353" s="2"/>
      <c r="UZG353" s="2"/>
      <c r="UZH353" s="2"/>
      <c r="UZI353" s="2"/>
      <c r="UZJ353" s="2"/>
      <c r="UZK353" s="2"/>
      <c r="UZL353" s="2"/>
      <c r="UZM353" s="2"/>
      <c r="UZN353" s="2"/>
      <c r="UZO353" s="2"/>
      <c r="UZP353" s="2"/>
      <c r="UZQ353" s="2"/>
      <c r="UZR353" s="2"/>
      <c r="UZS353" s="2"/>
      <c r="UZT353" s="2"/>
      <c r="UZU353" s="2"/>
      <c r="UZV353" s="2"/>
      <c r="UZW353" s="2"/>
      <c r="UZX353" s="2"/>
      <c r="UZY353" s="2"/>
      <c r="UZZ353" s="2"/>
      <c r="VAA353" s="2"/>
      <c r="VAB353" s="2"/>
      <c r="VAC353" s="2"/>
      <c r="VAD353" s="2"/>
      <c r="VAE353" s="2"/>
      <c r="VAF353" s="2"/>
      <c r="VAG353" s="2"/>
      <c r="VAH353" s="2"/>
      <c r="VAI353" s="2"/>
      <c r="VAJ353" s="2"/>
      <c r="VAK353" s="2"/>
      <c r="VAL353" s="2"/>
      <c r="VAM353" s="2"/>
      <c r="VAN353" s="2"/>
      <c r="VAO353" s="2"/>
      <c r="VAP353" s="2"/>
      <c r="VAQ353" s="2"/>
      <c r="VAR353" s="2"/>
      <c r="VAS353" s="2"/>
      <c r="VAT353" s="2"/>
      <c r="VAU353" s="2"/>
      <c r="VAV353" s="2"/>
      <c r="VAW353" s="2"/>
      <c r="VAX353" s="2"/>
      <c r="VAY353" s="2"/>
      <c r="VAZ353" s="2"/>
      <c r="VBA353" s="2"/>
      <c r="VBB353" s="2"/>
      <c r="VBC353" s="2"/>
      <c r="VBD353" s="2"/>
      <c r="VBE353" s="2"/>
      <c r="VBF353" s="2"/>
      <c r="VBG353" s="2"/>
      <c r="VBH353" s="2"/>
      <c r="VBI353" s="2"/>
      <c r="VBJ353" s="2"/>
      <c r="VBK353" s="2"/>
      <c r="VBL353" s="2"/>
      <c r="VBM353" s="2"/>
      <c r="VBN353" s="2"/>
      <c r="VBO353" s="2"/>
      <c r="VBP353" s="2"/>
      <c r="VBQ353" s="2"/>
      <c r="VBR353" s="2"/>
      <c r="VBS353" s="2"/>
      <c r="VBT353" s="2"/>
      <c r="VBU353" s="2"/>
      <c r="VBV353" s="2"/>
      <c r="VBW353" s="2"/>
      <c r="VBX353" s="2"/>
      <c r="VBY353" s="2"/>
      <c r="VBZ353" s="2"/>
      <c r="VCA353" s="2"/>
      <c r="VCB353" s="2"/>
      <c r="VCC353" s="2"/>
      <c r="VCD353" s="2"/>
      <c r="VCE353" s="2"/>
      <c r="VCF353" s="2"/>
      <c r="VCG353" s="2"/>
      <c r="VCH353" s="2"/>
      <c r="VCI353" s="2"/>
      <c r="VCJ353" s="2"/>
      <c r="VCK353" s="2"/>
      <c r="VCL353" s="2"/>
      <c r="VCM353" s="2"/>
      <c r="VCN353" s="2"/>
      <c r="VCO353" s="2"/>
      <c r="VCP353" s="2"/>
      <c r="VCQ353" s="2"/>
      <c r="VCR353" s="2"/>
      <c r="VCS353" s="2"/>
      <c r="VCT353" s="2"/>
      <c r="VCU353" s="2"/>
      <c r="VCV353" s="2"/>
      <c r="VCW353" s="2"/>
      <c r="VCX353" s="2"/>
      <c r="VCY353" s="2"/>
      <c r="VCZ353" s="2"/>
      <c r="VDA353" s="2"/>
      <c r="VDB353" s="2"/>
      <c r="VDC353" s="2"/>
      <c r="VDD353" s="2"/>
      <c r="VDE353" s="2"/>
      <c r="VDF353" s="2"/>
      <c r="VDG353" s="2"/>
      <c r="VDH353" s="2"/>
      <c r="VDI353" s="2"/>
      <c r="VDJ353" s="2"/>
      <c r="VDK353" s="2"/>
      <c r="VDL353" s="2"/>
      <c r="VDM353" s="2"/>
      <c r="VDN353" s="2"/>
      <c r="VDO353" s="2"/>
      <c r="VDP353" s="2"/>
      <c r="VDQ353" s="2"/>
      <c r="VDR353" s="2"/>
      <c r="VDS353" s="2"/>
      <c r="VDT353" s="2"/>
      <c r="VDU353" s="2"/>
      <c r="VDV353" s="2"/>
      <c r="VDW353" s="2"/>
      <c r="VDX353" s="2"/>
      <c r="VDY353" s="2"/>
      <c r="VDZ353" s="2"/>
      <c r="VEA353" s="2"/>
      <c r="VEB353" s="2"/>
      <c r="VEC353" s="2"/>
      <c r="VED353" s="2"/>
      <c r="VEE353" s="2"/>
      <c r="VEF353" s="2"/>
      <c r="VEG353" s="2"/>
      <c r="VEH353" s="2"/>
      <c r="VEI353" s="2"/>
      <c r="VEJ353" s="2"/>
      <c r="VEK353" s="2"/>
      <c r="VEL353" s="2"/>
      <c r="VEM353" s="2"/>
      <c r="VEN353" s="2"/>
      <c r="VEO353" s="2"/>
      <c r="VEP353" s="2"/>
      <c r="VEQ353" s="2"/>
      <c r="VER353" s="2"/>
      <c r="VES353" s="2"/>
      <c r="VET353" s="2"/>
      <c r="VEU353" s="2"/>
      <c r="VEV353" s="2"/>
      <c r="VEW353" s="2"/>
      <c r="VEX353" s="2"/>
      <c r="VEY353" s="2"/>
      <c r="VEZ353" s="2"/>
      <c r="VFA353" s="2"/>
      <c r="VFB353" s="2"/>
      <c r="VFC353" s="2"/>
      <c r="VFD353" s="2"/>
      <c r="VFE353" s="2"/>
      <c r="VFF353" s="2"/>
      <c r="VFG353" s="2"/>
      <c r="VFH353" s="2"/>
      <c r="VFI353" s="2"/>
      <c r="VFJ353" s="2"/>
      <c r="VFK353" s="2"/>
      <c r="VFL353" s="2"/>
      <c r="VFM353" s="2"/>
      <c r="VFN353" s="2"/>
      <c r="VFO353" s="2"/>
      <c r="VFP353" s="2"/>
      <c r="VFQ353" s="2"/>
      <c r="VFR353" s="2"/>
      <c r="VFS353" s="2"/>
      <c r="VFT353" s="2"/>
      <c r="VFU353" s="2"/>
      <c r="VFV353" s="2"/>
      <c r="VFW353" s="2"/>
      <c r="VFX353" s="2"/>
      <c r="VFY353" s="2"/>
      <c r="VFZ353" s="2"/>
      <c r="VGA353" s="2"/>
      <c r="VGB353" s="2"/>
      <c r="VGC353" s="2"/>
      <c r="VGD353" s="2"/>
      <c r="VGE353" s="2"/>
      <c r="VGF353" s="2"/>
      <c r="VGG353" s="2"/>
      <c r="VGH353" s="2"/>
      <c r="VGI353" s="2"/>
      <c r="VGJ353" s="2"/>
      <c r="VGK353" s="2"/>
      <c r="VGL353" s="2"/>
      <c r="VGM353" s="2"/>
      <c r="VGN353" s="2"/>
      <c r="VGO353" s="2"/>
      <c r="VGP353" s="2"/>
      <c r="VGQ353" s="2"/>
      <c r="VGR353" s="2"/>
      <c r="VGS353" s="2"/>
      <c r="VGT353" s="2"/>
      <c r="VGU353" s="2"/>
      <c r="VGV353" s="2"/>
      <c r="VGW353" s="2"/>
      <c r="VGX353" s="2"/>
      <c r="VGY353" s="2"/>
      <c r="VGZ353" s="2"/>
      <c r="VHA353" s="2"/>
      <c r="VHB353" s="2"/>
      <c r="VHC353" s="2"/>
      <c r="VHD353" s="2"/>
      <c r="VHE353" s="2"/>
      <c r="VHF353" s="2"/>
      <c r="VHG353" s="2"/>
      <c r="VHH353" s="2"/>
      <c r="VHI353" s="2"/>
      <c r="VHJ353" s="2"/>
      <c r="VHK353" s="2"/>
      <c r="VHL353" s="2"/>
      <c r="VHM353" s="2"/>
      <c r="VHN353" s="2"/>
      <c r="VHO353" s="2"/>
      <c r="VHP353" s="2"/>
      <c r="VHQ353" s="2"/>
      <c r="VHR353" s="2"/>
      <c r="VHS353" s="2"/>
      <c r="VHT353" s="2"/>
      <c r="VHU353" s="2"/>
      <c r="VHV353" s="2"/>
      <c r="VHW353" s="2"/>
      <c r="VHX353" s="2"/>
      <c r="VHY353" s="2"/>
      <c r="VHZ353" s="2"/>
      <c r="VIA353" s="2"/>
      <c r="VIB353" s="2"/>
      <c r="VIC353" s="2"/>
      <c r="VID353" s="2"/>
      <c r="VIE353" s="2"/>
      <c r="VIF353" s="2"/>
      <c r="VIG353" s="2"/>
      <c r="VIH353" s="2"/>
      <c r="VII353" s="2"/>
      <c r="VIJ353" s="2"/>
      <c r="VIK353" s="2"/>
      <c r="VIL353" s="2"/>
      <c r="VIM353" s="2"/>
      <c r="VIN353" s="2"/>
      <c r="VIO353" s="2"/>
      <c r="VIP353" s="2"/>
      <c r="VIQ353" s="2"/>
      <c r="VIR353" s="2"/>
      <c r="VIS353" s="2"/>
      <c r="VIT353" s="2"/>
      <c r="VIU353" s="2"/>
      <c r="VIV353" s="2"/>
      <c r="VIW353" s="2"/>
      <c r="VIX353" s="2"/>
      <c r="VIY353" s="2"/>
      <c r="VIZ353" s="2"/>
      <c r="VJA353" s="2"/>
      <c r="VJB353" s="2"/>
      <c r="VJC353" s="2"/>
      <c r="VJD353" s="2"/>
      <c r="VJE353" s="2"/>
      <c r="VJF353" s="2"/>
      <c r="VJG353" s="2"/>
      <c r="VJH353" s="2"/>
      <c r="VJI353" s="2"/>
      <c r="VJJ353" s="2"/>
      <c r="VJK353" s="2"/>
      <c r="VJL353" s="2"/>
      <c r="VJM353" s="2"/>
      <c r="VJN353" s="2"/>
      <c r="VJO353" s="2"/>
      <c r="VJP353" s="2"/>
      <c r="VJQ353" s="2"/>
      <c r="VJR353" s="2"/>
      <c r="VJS353" s="2"/>
      <c r="VJT353" s="2"/>
      <c r="VJU353" s="2"/>
      <c r="VJV353" s="2"/>
      <c r="VJW353" s="2"/>
      <c r="VJX353" s="2"/>
      <c r="VJY353" s="2"/>
      <c r="VJZ353" s="2"/>
      <c r="VKA353" s="2"/>
      <c r="VKB353" s="2"/>
      <c r="VKC353" s="2"/>
      <c r="VKD353" s="2"/>
      <c r="VKE353" s="2"/>
      <c r="VKF353" s="2"/>
      <c r="VKG353" s="2"/>
      <c r="VKH353" s="2"/>
      <c r="VKI353" s="2"/>
      <c r="VKJ353" s="2"/>
      <c r="VKK353" s="2"/>
      <c r="VKL353" s="2"/>
      <c r="VKM353" s="2"/>
      <c r="VKN353" s="2"/>
      <c r="VKO353" s="2"/>
      <c r="VKP353" s="2"/>
      <c r="VKQ353" s="2"/>
      <c r="VKR353" s="2"/>
      <c r="VKS353" s="2"/>
      <c r="VKT353" s="2"/>
      <c r="VKU353" s="2"/>
      <c r="VKV353" s="2"/>
      <c r="VKW353" s="2"/>
      <c r="VKX353" s="2"/>
      <c r="VKY353" s="2"/>
      <c r="VKZ353" s="2"/>
      <c r="VLA353" s="2"/>
      <c r="VLB353" s="2"/>
      <c r="VLC353" s="2"/>
      <c r="VLD353" s="2"/>
      <c r="VLE353" s="2"/>
      <c r="VLF353" s="2"/>
      <c r="VLG353" s="2"/>
      <c r="VLH353" s="2"/>
      <c r="VLI353" s="2"/>
      <c r="VLJ353" s="2"/>
      <c r="VLK353" s="2"/>
      <c r="VLL353" s="2"/>
      <c r="VLM353" s="2"/>
      <c r="VLN353" s="2"/>
      <c r="VLO353" s="2"/>
      <c r="VLP353" s="2"/>
      <c r="VLQ353" s="2"/>
      <c r="VLR353" s="2"/>
      <c r="VLS353" s="2"/>
      <c r="VLT353" s="2"/>
      <c r="VLU353" s="2"/>
      <c r="VLV353" s="2"/>
      <c r="VLW353" s="2"/>
      <c r="VLX353" s="2"/>
      <c r="VLY353" s="2"/>
      <c r="VLZ353" s="2"/>
      <c r="VMA353" s="2"/>
      <c r="VMB353" s="2"/>
      <c r="VMC353" s="2"/>
      <c r="VMD353" s="2"/>
      <c r="VME353" s="2"/>
      <c r="VMF353" s="2"/>
      <c r="VMG353" s="2"/>
      <c r="VMH353" s="2"/>
      <c r="VMI353" s="2"/>
      <c r="VMJ353" s="2"/>
      <c r="VMK353" s="2"/>
      <c r="VML353" s="2"/>
      <c r="VMM353" s="2"/>
      <c r="VMN353" s="2"/>
      <c r="VMO353" s="2"/>
      <c r="VMP353" s="2"/>
      <c r="VMQ353" s="2"/>
      <c r="VMR353" s="2"/>
      <c r="VMS353" s="2"/>
      <c r="VMT353" s="2"/>
      <c r="VMU353" s="2"/>
      <c r="VMV353" s="2"/>
      <c r="VMW353" s="2"/>
      <c r="VMX353" s="2"/>
      <c r="VMY353" s="2"/>
      <c r="VMZ353" s="2"/>
      <c r="VNA353" s="2"/>
      <c r="VNB353" s="2"/>
      <c r="VNC353" s="2"/>
      <c r="VND353" s="2"/>
      <c r="VNE353" s="2"/>
      <c r="VNF353" s="2"/>
      <c r="VNG353" s="2"/>
      <c r="VNH353" s="2"/>
      <c r="VNI353" s="2"/>
      <c r="VNJ353" s="2"/>
      <c r="VNK353" s="2"/>
      <c r="VNL353" s="2"/>
      <c r="VNM353" s="2"/>
      <c r="VNN353" s="2"/>
      <c r="VNO353" s="2"/>
      <c r="VNP353" s="2"/>
      <c r="VNQ353" s="2"/>
      <c r="VNR353" s="2"/>
      <c r="VNS353" s="2"/>
      <c r="VNT353" s="2"/>
      <c r="VNU353" s="2"/>
      <c r="VNV353" s="2"/>
      <c r="VNW353" s="2"/>
      <c r="VNX353" s="2"/>
      <c r="VNY353" s="2"/>
      <c r="VNZ353" s="2"/>
      <c r="VOA353" s="2"/>
      <c r="VOB353" s="2"/>
      <c r="VOC353" s="2"/>
      <c r="VOD353" s="2"/>
      <c r="VOE353" s="2"/>
      <c r="VOF353" s="2"/>
      <c r="VOG353" s="2"/>
      <c r="VOH353" s="2"/>
      <c r="VOI353" s="2"/>
      <c r="VOJ353" s="2"/>
      <c r="VOK353" s="2"/>
      <c r="VOL353" s="2"/>
      <c r="VOM353" s="2"/>
      <c r="VON353" s="2"/>
      <c r="VOO353" s="2"/>
      <c r="VOP353" s="2"/>
      <c r="VOQ353" s="2"/>
      <c r="VOR353" s="2"/>
      <c r="VOS353" s="2"/>
      <c r="VOT353" s="2"/>
      <c r="VOU353" s="2"/>
      <c r="VOV353" s="2"/>
      <c r="VOW353" s="2"/>
      <c r="VOX353" s="2"/>
      <c r="VOY353" s="2"/>
      <c r="VOZ353" s="2"/>
      <c r="VPA353" s="2"/>
      <c r="VPB353" s="2"/>
      <c r="VPC353" s="2"/>
      <c r="VPD353" s="2"/>
      <c r="VPE353" s="2"/>
      <c r="VPF353" s="2"/>
      <c r="VPG353" s="2"/>
      <c r="VPH353" s="2"/>
      <c r="VPI353" s="2"/>
      <c r="VPJ353" s="2"/>
      <c r="VPK353" s="2"/>
      <c r="VPL353" s="2"/>
      <c r="VPM353" s="2"/>
      <c r="VPN353" s="2"/>
      <c r="VPO353" s="2"/>
      <c r="VPP353" s="2"/>
      <c r="VPQ353" s="2"/>
      <c r="VPR353" s="2"/>
      <c r="VPS353" s="2"/>
      <c r="VPT353" s="2"/>
      <c r="VPU353" s="2"/>
      <c r="VPV353" s="2"/>
      <c r="VPW353" s="2"/>
      <c r="VPX353" s="2"/>
      <c r="VPY353" s="2"/>
      <c r="VPZ353" s="2"/>
      <c r="VQA353" s="2"/>
      <c r="VQB353" s="2"/>
      <c r="VQC353" s="2"/>
      <c r="VQD353" s="2"/>
      <c r="VQE353" s="2"/>
      <c r="VQF353" s="2"/>
      <c r="VQG353" s="2"/>
      <c r="VQH353" s="2"/>
      <c r="VQI353" s="2"/>
      <c r="VQJ353" s="2"/>
      <c r="VQK353" s="2"/>
      <c r="VQL353" s="2"/>
      <c r="VQM353" s="2"/>
      <c r="VQN353" s="2"/>
      <c r="VQO353" s="2"/>
      <c r="VQP353" s="2"/>
      <c r="VQQ353" s="2"/>
      <c r="VQR353" s="2"/>
      <c r="VQS353" s="2"/>
      <c r="VQT353" s="2"/>
      <c r="VQU353" s="2"/>
      <c r="VQV353" s="2"/>
      <c r="VQW353" s="2"/>
      <c r="VQX353" s="2"/>
      <c r="VQY353" s="2"/>
      <c r="VQZ353" s="2"/>
      <c r="VRA353" s="2"/>
      <c r="VRB353" s="2"/>
      <c r="VRC353" s="2"/>
      <c r="VRD353" s="2"/>
      <c r="VRE353" s="2"/>
      <c r="VRF353" s="2"/>
      <c r="VRG353" s="2"/>
      <c r="VRH353" s="2"/>
      <c r="VRI353" s="2"/>
      <c r="VRJ353" s="2"/>
      <c r="VRK353" s="2"/>
      <c r="VRL353" s="2"/>
      <c r="VRM353" s="2"/>
      <c r="VRN353" s="2"/>
      <c r="VRO353" s="2"/>
      <c r="VRP353" s="2"/>
      <c r="VRQ353" s="2"/>
      <c r="VRR353" s="2"/>
      <c r="VRS353" s="2"/>
      <c r="VRT353" s="2"/>
      <c r="VRU353" s="2"/>
      <c r="VRV353" s="2"/>
      <c r="VRW353" s="2"/>
      <c r="VRX353" s="2"/>
      <c r="VRY353" s="2"/>
      <c r="VRZ353" s="2"/>
      <c r="VSA353" s="2"/>
      <c r="VSB353" s="2"/>
      <c r="VSC353" s="2"/>
      <c r="VSD353" s="2"/>
      <c r="VSE353" s="2"/>
      <c r="VSF353" s="2"/>
      <c r="VSG353" s="2"/>
      <c r="VSH353" s="2"/>
      <c r="VSI353" s="2"/>
      <c r="VSJ353" s="2"/>
      <c r="VSK353" s="2"/>
      <c r="VSL353" s="2"/>
      <c r="VSM353" s="2"/>
      <c r="VSN353" s="2"/>
      <c r="VSO353" s="2"/>
      <c r="VSP353" s="2"/>
      <c r="VSQ353" s="2"/>
      <c r="VSR353" s="2"/>
      <c r="VSS353" s="2"/>
      <c r="VST353" s="2"/>
      <c r="VSU353" s="2"/>
      <c r="VSV353" s="2"/>
      <c r="VSW353" s="2"/>
      <c r="VSX353" s="2"/>
      <c r="VSY353" s="2"/>
      <c r="VSZ353" s="2"/>
      <c r="VTA353" s="2"/>
      <c r="VTB353" s="2"/>
      <c r="VTC353" s="2"/>
      <c r="VTD353" s="2"/>
      <c r="VTE353" s="2"/>
      <c r="VTF353" s="2"/>
      <c r="VTG353" s="2"/>
      <c r="VTH353" s="2"/>
      <c r="VTI353" s="2"/>
      <c r="VTJ353" s="2"/>
      <c r="VTK353" s="2"/>
      <c r="VTL353" s="2"/>
      <c r="VTM353" s="2"/>
      <c r="VTN353" s="2"/>
      <c r="VTO353" s="2"/>
      <c r="VTP353" s="2"/>
      <c r="VTQ353" s="2"/>
      <c r="VTR353" s="2"/>
      <c r="VTS353" s="2"/>
      <c r="VTT353" s="2"/>
      <c r="VTU353" s="2"/>
      <c r="VTV353" s="2"/>
      <c r="VTW353" s="2"/>
      <c r="VTX353" s="2"/>
      <c r="VTY353" s="2"/>
      <c r="VTZ353" s="2"/>
      <c r="VUA353" s="2"/>
      <c r="VUB353" s="2"/>
      <c r="VUC353" s="2"/>
      <c r="VUD353" s="2"/>
      <c r="VUE353" s="2"/>
      <c r="VUF353" s="2"/>
      <c r="VUG353" s="2"/>
      <c r="VUH353" s="2"/>
      <c r="VUI353" s="2"/>
      <c r="VUJ353" s="2"/>
      <c r="VUK353" s="2"/>
      <c r="VUL353" s="2"/>
      <c r="VUM353" s="2"/>
      <c r="VUN353" s="2"/>
      <c r="VUO353" s="2"/>
      <c r="VUP353" s="2"/>
      <c r="VUQ353" s="2"/>
      <c r="VUR353" s="2"/>
      <c r="VUS353" s="2"/>
      <c r="VUT353" s="2"/>
      <c r="VUU353" s="2"/>
      <c r="VUV353" s="2"/>
      <c r="VUW353" s="2"/>
      <c r="VUX353" s="2"/>
      <c r="VUY353" s="2"/>
      <c r="VUZ353" s="2"/>
      <c r="VVA353" s="2"/>
      <c r="VVB353" s="2"/>
      <c r="VVC353" s="2"/>
      <c r="VVD353" s="2"/>
      <c r="VVE353" s="2"/>
      <c r="VVF353" s="2"/>
      <c r="VVG353" s="2"/>
      <c r="VVH353" s="2"/>
      <c r="VVI353" s="2"/>
      <c r="VVJ353" s="2"/>
      <c r="VVK353" s="2"/>
      <c r="VVL353" s="2"/>
      <c r="VVM353" s="2"/>
      <c r="VVN353" s="2"/>
      <c r="VVO353" s="2"/>
      <c r="VVP353" s="2"/>
      <c r="VVQ353" s="2"/>
      <c r="VVR353" s="2"/>
      <c r="VVS353" s="2"/>
      <c r="VVT353" s="2"/>
      <c r="VVU353" s="2"/>
      <c r="VVV353" s="2"/>
      <c r="VVW353" s="2"/>
      <c r="VVX353" s="2"/>
      <c r="VVY353" s="2"/>
      <c r="VVZ353" s="2"/>
      <c r="VWA353" s="2"/>
      <c r="VWB353" s="2"/>
      <c r="VWC353" s="2"/>
      <c r="VWD353" s="2"/>
      <c r="VWE353" s="2"/>
      <c r="VWF353" s="2"/>
      <c r="VWG353" s="2"/>
      <c r="VWH353" s="2"/>
      <c r="VWI353" s="2"/>
      <c r="VWJ353" s="2"/>
      <c r="VWK353" s="2"/>
      <c r="VWL353" s="2"/>
      <c r="VWM353" s="2"/>
      <c r="VWN353" s="2"/>
      <c r="VWO353" s="2"/>
      <c r="VWP353" s="2"/>
      <c r="VWQ353" s="2"/>
      <c r="VWR353" s="2"/>
      <c r="VWS353" s="2"/>
      <c r="VWT353" s="2"/>
      <c r="VWU353" s="2"/>
      <c r="VWV353" s="2"/>
      <c r="VWW353" s="2"/>
      <c r="VWX353" s="2"/>
      <c r="VWY353" s="2"/>
      <c r="VWZ353" s="2"/>
      <c r="VXA353" s="2"/>
      <c r="VXB353" s="2"/>
      <c r="VXC353" s="2"/>
      <c r="VXD353" s="2"/>
      <c r="VXE353" s="2"/>
      <c r="VXF353" s="2"/>
      <c r="VXG353" s="2"/>
      <c r="VXH353" s="2"/>
      <c r="VXI353" s="2"/>
      <c r="VXJ353" s="2"/>
      <c r="VXK353" s="2"/>
      <c r="VXL353" s="2"/>
      <c r="VXM353" s="2"/>
      <c r="VXN353" s="2"/>
      <c r="VXO353" s="2"/>
      <c r="VXP353" s="2"/>
      <c r="VXQ353" s="2"/>
      <c r="VXR353" s="2"/>
      <c r="VXS353" s="2"/>
      <c r="VXT353" s="2"/>
      <c r="VXU353" s="2"/>
      <c r="VXV353" s="2"/>
      <c r="VXW353" s="2"/>
      <c r="VXX353" s="2"/>
      <c r="VXY353" s="2"/>
      <c r="VXZ353" s="2"/>
      <c r="VYA353" s="2"/>
      <c r="VYB353" s="2"/>
      <c r="VYC353" s="2"/>
      <c r="VYD353" s="2"/>
      <c r="VYE353" s="2"/>
      <c r="VYF353" s="2"/>
      <c r="VYG353" s="2"/>
      <c r="VYH353" s="2"/>
      <c r="VYI353" s="2"/>
      <c r="VYJ353" s="2"/>
      <c r="VYK353" s="2"/>
      <c r="VYL353" s="2"/>
      <c r="VYM353" s="2"/>
      <c r="VYN353" s="2"/>
      <c r="VYO353" s="2"/>
      <c r="VYP353" s="2"/>
      <c r="VYQ353" s="2"/>
      <c r="VYR353" s="2"/>
      <c r="VYS353" s="2"/>
      <c r="VYT353" s="2"/>
      <c r="VYU353" s="2"/>
      <c r="VYV353" s="2"/>
      <c r="VYW353" s="2"/>
      <c r="VYX353" s="2"/>
      <c r="VYY353" s="2"/>
      <c r="VYZ353" s="2"/>
      <c r="VZA353" s="2"/>
      <c r="VZB353" s="2"/>
      <c r="VZC353" s="2"/>
      <c r="VZD353" s="2"/>
      <c r="VZE353" s="2"/>
      <c r="VZF353" s="2"/>
      <c r="VZG353" s="2"/>
      <c r="VZH353" s="2"/>
      <c r="VZI353" s="2"/>
      <c r="VZJ353" s="2"/>
      <c r="VZK353" s="2"/>
      <c r="VZL353" s="2"/>
      <c r="VZM353" s="2"/>
      <c r="VZN353" s="2"/>
      <c r="VZO353" s="2"/>
      <c r="VZP353" s="2"/>
      <c r="VZQ353" s="2"/>
      <c r="VZR353" s="2"/>
      <c r="VZS353" s="2"/>
      <c r="VZT353" s="2"/>
      <c r="VZU353" s="2"/>
      <c r="VZV353" s="2"/>
      <c r="VZW353" s="2"/>
      <c r="VZX353" s="2"/>
      <c r="VZY353" s="2"/>
      <c r="VZZ353" s="2"/>
      <c r="WAA353" s="2"/>
      <c r="WAB353" s="2"/>
      <c r="WAC353" s="2"/>
      <c r="WAD353" s="2"/>
      <c r="WAE353" s="2"/>
      <c r="WAF353" s="2"/>
      <c r="WAG353" s="2"/>
      <c r="WAH353" s="2"/>
      <c r="WAI353" s="2"/>
      <c r="WAJ353" s="2"/>
      <c r="WAK353" s="2"/>
      <c r="WAL353" s="2"/>
      <c r="WAM353" s="2"/>
      <c r="WAN353" s="2"/>
      <c r="WAO353" s="2"/>
      <c r="WAP353" s="2"/>
      <c r="WAQ353" s="2"/>
      <c r="WAR353" s="2"/>
      <c r="WAS353" s="2"/>
      <c r="WAT353" s="2"/>
      <c r="WAU353" s="2"/>
      <c r="WAV353" s="2"/>
      <c r="WAW353" s="2"/>
      <c r="WAX353" s="2"/>
      <c r="WAY353" s="2"/>
      <c r="WAZ353" s="2"/>
      <c r="WBA353" s="2"/>
      <c r="WBB353" s="2"/>
      <c r="WBC353" s="2"/>
      <c r="WBD353" s="2"/>
      <c r="WBE353" s="2"/>
      <c r="WBF353" s="2"/>
      <c r="WBG353" s="2"/>
      <c r="WBH353" s="2"/>
      <c r="WBI353" s="2"/>
      <c r="WBJ353" s="2"/>
      <c r="WBK353" s="2"/>
      <c r="WBL353" s="2"/>
      <c r="WBM353" s="2"/>
      <c r="WBN353" s="2"/>
      <c r="WBO353" s="2"/>
      <c r="WBP353" s="2"/>
      <c r="WBQ353" s="2"/>
      <c r="WBR353" s="2"/>
      <c r="WBS353" s="2"/>
      <c r="WBT353" s="2"/>
      <c r="WBU353" s="2"/>
      <c r="WBV353" s="2"/>
      <c r="WBW353" s="2"/>
      <c r="WBX353" s="2"/>
      <c r="WBY353" s="2"/>
      <c r="WBZ353" s="2"/>
      <c r="WCA353" s="2"/>
      <c r="WCB353" s="2"/>
      <c r="WCC353" s="2"/>
      <c r="WCD353" s="2"/>
      <c r="WCE353" s="2"/>
      <c r="WCF353" s="2"/>
      <c r="WCG353" s="2"/>
      <c r="WCH353" s="2"/>
      <c r="WCI353" s="2"/>
      <c r="WCJ353" s="2"/>
      <c r="WCK353" s="2"/>
      <c r="WCL353" s="2"/>
      <c r="WCM353" s="2"/>
      <c r="WCN353" s="2"/>
      <c r="WCO353" s="2"/>
      <c r="WCP353" s="2"/>
      <c r="WCQ353" s="2"/>
      <c r="WCR353" s="2"/>
      <c r="WCS353" s="2"/>
      <c r="WCT353" s="2"/>
      <c r="WCU353" s="2"/>
      <c r="WCV353" s="2"/>
      <c r="WCW353" s="2"/>
      <c r="WCX353" s="2"/>
      <c r="WCY353" s="2"/>
      <c r="WCZ353" s="2"/>
      <c r="WDA353" s="2"/>
      <c r="WDB353" s="2"/>
      <c r="WDC353" s="2"/>
      <c r="WDD353" s="2"/>
      <c r="WDE353" s="2"/>
      <c r="WDF353" s="2"/>
      <c r="WDG353" s="2"/>
      <c r="WDH353" s="2"/>
      <c r="WDI353" s="2"/>
      <c r="WDJ353" s="2"/>
      <c r="WDK353" s="2"/>
      <c r="WDL353" s="2"/>
      <c r="WDM353" s="2"/>
      <c r="WDN353" s="2"/>
      <c r="WDO353" s="2"/>
      <c r="WDP353" s="2"/>
      <c r="WDQ353" s="2"/>
      <c r="WDR353" s="2"/>
      <c r="WDS353" s="2"/>
      <c r="WDT353" s="2"/>
      <c r="WDU353" s="2"/>
      <c r="WDV353" s="2"/>
      <c r="WDW353" s="2"/>
      <c r="WDX353" s="2"/>
      <c r="WDY353" s="2"/>
      <c r="WDZ353" s="2"/>
      <c r="WEA353" s="2"/>
      <c r="WEB353" s="2"/>
      <c r="WEC353" s="2"/>
      <c r="WED353" s="2"/>
      <c r="WEE353" s="2"/>
      <c r="WEF353" s="2"/>
      <c r="WEG353" s="2"/>
      <c r="WEH353" s="2"/>
      <c r="WEI353" s="2"/>
      <c r="WEJ353" s="2"/>
      <c r="WEK353" s="2"/>
      <c r="WEL353" s="2"/>
      <c r="WEM353" s="2"/>
      <c r="WEN353" s="2"/>
      <c r="WEO353" s="2"/>
      <c r="WEP353" s="2"/>
      <c r="WEQ353" s="2"/>
      <c r="WER353" s="2"/>
      <c r="WES353" s="2"/>
      <c r="WET353" s="2"/>
      <c r="WEU353" s="2"/>
      <c r="WEV353" s="2"/>
      <c r="WEW353" s="2"/>
      <c r="WEX353" s="2"/>
      <c r="WEY353" s="2"/>
      <c r="WEZ353" s="2"/>
      <c r="WFA353" s="2"/>
      <c r="WFB353" s="2"/>
      <c r="WFC353" s="2"/>
      <c r="WFD353" s="2"/>
      <c r="WFE353" s="2"/>
      <c r="WFF353" s="2"/>
      <c r="WFG353" s="2"/>
      <c r="WFH353" s="2"/>
      <c r="WFI353" s="2"/>
      <c r="WFJ353" s="2"/>
      <c r="WFK353" s="2"/>
      <c r="WFL353" s="2"/>
      <c r="WFM353" s="2"/>
      <c r="WFN353" s="2"/>
      <c r="WFO353" s="2"/>
      <c r="WFP353" s="2"/>
      <c r="WFQ353" s="2"/>
      <c r="WFR353" s="2"/>
      <c r="WFS353" s="2"/>
      <c r="WFT353" s="2"/>
      <c r="WFU353" s="2"/>
      <c r="WFV353" s="2"/>
      <c r="WFW353" s="2"/>
      <c r="WFX353" s="2"/>
      <c r="WFY353" s="2"/>
      <c r="WFZ353" s="2"/>
      <c r="WGA353" s="2"/>
      <c r="WGB353" s="2"/>
      <c r="WGC353" s="2"/>
      <c r="WGD353" s="2"/>
      <c r="WGE353" s="2"/>
      <c r="WGF353" s="2"/>
      <c r="WGG353" s="2"/>
      <c r="WGH353" s="2"/>
      <c r="WGI353" s="2"/>
      <c r="WGJ353" s="2"/>
      <c r="WGK353" s="2"/>
      <c r="WGL353" s="2"/>
      <c r="WGM353" s="2"/>
      <c r="WGN353" s="2"/>
      <c r="WGO353" s="2"/>
      <c r="WGP353" s="2"/>
      <c r="WGQ353" s="2"/>
      <c r="WGR353" s="2"/>
      <c r="WGS353" s="2"/>
      <c r="WGT353" s="2"/>
      <c r="WGU353" s="2"/>
      <c r="WGV353" s="2"/>
      <c r="WGW353" s="2"/>
      <c r="WGX353" s="2"/>
      <c r="WGY353" s="2"/>
      <c r="WGZ353" s="2"/>
      <c r="WHA353" s="2"/>
      <c r="WHB353" s="2"/>
      <c r="WHC353" s="2"/>
      <c r="WHD353" s="2"/>
      <c r="WHE353" s="2"/>
      <c r="WHF353" s="2"/>
      <c r="WHG353" s="2"/>
      <c r="WHH353" s="2"/>
      <c r="WHI353" s="2"/>
      <c r="WHJ353" s="2"/>
      <c r="WHK353" s="2"/>
      <c r="WHL353" s="2"/>
      <c r="WHM353" s="2"/>
      <c r="WHN353" s="2"/>
      <c r="WHO353" s="2"/>
      <c r="WHP353" s="2"/>
      <c r="WHQ353" s="2"/>
      <c r="WHR353" s="2"/>
      <c r="WHS353" s="2"/>
      <c r="WHT353" s="2"/>
      <c r="WHU353" s="2"/>
      <c r="WHV353" s="2"/>
      <c r="WHW353" s="2"/>
      <c r="WHX353" s="2"/>
      <c r="WHY353" s="2"/>
      <c r="WHZ353" s="2"/>
      <c r="WIA353" s="2"/>
      <c r="WIB353" s="2"/>
      <c r="WIC353" s="2"/>
      <c r="WID353" s="2"/>
      <c r="WIE353" s="2"/>
      <c r="WIF353" s="2"/>
      <c r="WIG353" s="2"/>
      <c r="WIH353" s="2"/>
      <c r="WII353" s="2"/>
      <c r="WIJ353" s="2"/>
      <c r="WIK353" s="2"/>
      <c r="WIL353" s="2"/>
      <c r="WIM353" s="2"/>
      <c r="WIN353" s="2"/>
      <c r="WIO353" s="2"/>
      <c r="WIP353" s="2"/>
      <c r="WIQ353" s="2"/>
      <c r="WIR353" s="2"/>
      <c r="WIS353" s="2"/>
      <c r="WIT353" s="2"/>
      <c r="WIU353" s="2"/>
      <c r="WIV353" s="2"/>
      <c r="WIW353" s="2"/>
      <c r="WIX353" s="2"/>
      <c r="WIY353" s="2"/>
      <c r="WIZ353" s="2"/>
      <c r="WJA353" s="2"/>
      <c r="WJB353" s="2"/>
      <c r="WJC353" s="2"/>
      <c r="WJD353" s="2"/>
      <c r="WJE353" s="2"/>
      <c r="WJF353" s="2"/>
      <c r="WJG353" s="2"/>
      <c r="WJH353" s="2"/>
      <c r="WJI353" s="2"/>
      <c r="WJJ353" s="2"/>
      <c r="WJK353" s="2"/>
      <c r="WJL353" s="2"/>
      <c r="WJM353" s="2"/>
      <c r="WJN353" s="2"/>
      <c r="WJO353" s="2"/>
      <c r="WJP353" s="2"/>
      <c r="WJQ353" s="2"/>
      <c r="WJR353" s="2"/>
      <c r="WJS353" s="2"/>
      <c r="WJT353" s="2"/>
      <c r="WJU353" s="2"/>
      <c r="WJV353" s="2"/>
      <c r="WJW353" s="2"/>
      <c r="WJX353" s="2"/>
      <c r="WJY353" s="2"/>
      <c r="WJZ353" s="2"/>
      <c r="WKA353" s="2"/>
      <c r="WKB353" s="2"/>
      <c r="WKC353" s="2"/>
      <c r="WKD353" s="2"/>
      <c r="WKE353" s="2"/>
      <c r="WKF353" s="2"/>
      <c r="WKG353" s="2"/>
      <c r="WKH353" s="2"/>
      <c r="WKI353" s="2"/>
      <c r="WKJ353" s="2"/>
      <c r="WKK353" s="2"/>
      <c r="WKL353" s="2"/>
      <c r="WKM353" s="2"/>
      <c r="WKN353" s="2"/>
      <c r="WKO353" s="2"/>
      <c r="WKP353" s="2"/>
      <c r="WKQ353" s="2"/>
      <c r="WKR353" s="2"/>
      <c r="WKS353" s="2"/>
      <c r="WKT353" s="2"/>
      <c r="WKU353" s="2"/>
      <c r="WKV353" s="2"/>
      <c r="WKW353" s="2"/>
      <c r="WKX353" s="2"/>
      <c r="WKY353" s="2"/>
      <c r="WKZ353" s="2"/>
      <c r="WLA353" s="2"/>
      <c r="WLB353" s="2"/>
      <c r="WLC353" s="2"/>
      <c r="WLD353" s="2"/>
      <c r="WLE353" s="2"/>
      <c r="WLF353" s="2"/>
      <c r="WLG353" s="2"/>
      <c r="WLH353" s="2"/>
      <c r="WLI353" s="2"/>
      <c r="WLJ353" s="2"/>
      <c r="WLK353" s="2"/>
      <c r="WLL353" s="2"/>
      <c r="WLM353" s="2"/>
      <c r="WLN353" s="2"/>
      <c r="WLO353" s="2"/>
      <c r="WLP353" s="2"/>
      <c r="WLQ353" s="2"/>
      <c r="WLR353" s="2"/>
      <c r="WLS353" s="2"/>
      <c r="WLT353" s="2"/>
      <c r="WLU353" s="2"/>
      <c r="WLV353" s="2"/>
      <c r="WLW353" s="2"/>
      <c r="WLX353" s="2"/>
      <c r="WLY353" s="2"/>
      <c r="WLZ353" s="2"/>
      <c r="WMA353" s="2"/>
      <c r="WMB353" s="2"/>
      <c r="WMC353" s="2"/>
      <c r="WMD353" s="2"/>
      <c r="WME353" s="2"/>
      <c r="WMF353" s="2"/>
      <c r="WMG353" s="2"/>
      <c r="WMH353" s="2"/>
      <c r="WMI353" s="2"/>
      <c r="WMJ353" s="2"/>
      <c r="WMK353" s="2"/>
      <c r="WML353" s="2"/>
      <c r="WMM353" s="2"/>
      <c r="WMN353" s="2"/>
      <c r="WMO353" s="2"/>
      <c r="WMP353" s="2"/>
      <c r="WMQ353" s="2"/>
      <c r="WMR353" s="2"/>
      <c r="WMS353" s="2"/>
      <c r="WMT353" s="2"/>
      <c r="WMU353" s="2"/>
      <c r="WMV353" s="2"/>
      <c r="WMW353" s="2"/>
      <c r="WMX353" s="2"/>
      <c r="WMY353" s="2"/>
      <c r="WMZ353" s="2"/>
      <c r="WNA353" s="2"/>
      <c r="WNB353" s="2"/>
      <c r="WNC353" s="2"/>
      <c r="WND353" s="2"/>
      <c r="WNE353" s="2"/>
      <c r="WNF353" s="2"/>
      <c r="WNG353" s="2"/>
      <c r="WNH353" s="2"/>
      <c r="WNI353" s="2"/>
      <c r="WNJ353" s="2"/>
      <c r="WNK353" s="2"/>
      <c r="WNL353" s="2"/>
      <c r="WNM353" s="2"/>
      <c r="WNN353" s="2"/>
      <c r="WNO353" s="2"/>
      <c r="WNP353" s="2"/>
      <c r="WNQ353" s="2"/>
      <c r="WNR353" s="2"/>
      <c r="WNS353" s="2"/>
      <c r="WNT353" s="2"/>
      <c r="WNU353" s="2"/>
      <c r="WNV353" s="2"/>
      <c r="WNW353" s="2"/>
      <c r="WNX353" s="2"/>
      <c r="WNY353" s="2"/>
      <c r="WNZ353" s="2"/>
      <c r="WOA353" s="2"/>
      <c r="WOB353" s="2"/>
      <c r="WOC353" s="2"/>
      <c r="WOD353" s="2"/>
      <c r="WOE353" s="2"/>
      <c r="WOF353" s="2"/>
      <c r="WOG353" s="2"/>
      <c r="WOH353" s="2"/>
      <c r="WOI353" s="2"/>
      <c r="WOJ353" s="2"/>
      <c r="WOK353" s="2"/>
      <c r="WOL353" s="2"/>
      <c r="WOM353" s="2"/>
      <c r="WON353" s="2"/>
      <c r="WOO353" s="2"/>
      <c r="WOP353" s="2"/>
      <c r="WOQ353" s="2"/>
      <c r="WOR353" s="2"/>
      <c r="WOS353" s="2"/>
      <c r="WOT353" s="2"/>
      <c r="WOU353" s="2"/>
      <c r="WOV353" s="2"/>
      <c r="WOW353" s="2"/>
      <c r="WOX353" s="2"/>
      <c r="WOY353" s="2"/>
      <c r="WOZ353" s="2"/>
      <c r="WPA353" s="2"/>
      <c r="WPB353" s="2"/>
      <c r="WPC353" s="2"/>
      <c r="WPD353" s="2"/>
      <c r="WPE353" s="2"/>
      <c r="WPF353" s="2"/>
      <c r="WPG353" s="2"/>
      <c r="WPH353" s="2"/>
      <c r="WPI353" s="2"/>
      <c r="WPJ353" s="2"/>
      <c r="WPK353" s="2"/>
      <c r="WPL353" s="2"/>
      <c r="WPM353" s="2"/>
      <c r="WPN353" s="2"/>
      <c r="WPO353" s="2"/>
      <c r="WPP353" s="2"/>
      <c r="WPQ353" s="2"/>
      <c r="WPR353" s="2"/>
      <c r="WPS353" s="2"/>
      <c r="WPT353" s="2"/>
      <c r="WPU353" s="2"/>
      <c r="WPV353" s="2"/>
      <c r="WPW353" s="2"/>
      <c r="WPX353" s="2"/>
      <c r="WPY353" s="2"/>
      <c r="WPZ353" s="2"/>
      <c r="WQA353" s="2"/>
      <c r="WQB353" s="2"/>
      <c r="WQC353" s="2"/>
      <c r="WQD353" s="2"/>
      <c r="WQE353" s="2"/>
      <c r="WQF353" s="2"/>
      <c r="WQG353" s="2"/>
      <c r="WQH353" s="2"/>
      <c r="WQI353" s="2"/>
      <c r="WQJ353" s="2"/>
      <c r="WQK353" s="2"/>
      <c r="WQL353" s="2"/>
      <c r="WQM353" s="2"/>
      <c r="WQN353" s="2"/>
      <c r="WQO353" s="2"/>
      <c r="WQP353" s="2"/>
      <c r="WQQ353" s="2"/>
      <c r="WQR353" s="2"/>
      <c r="WQS353" s="2"/>
      <c r="WQT353" s="2"/>
      <c r="WQU353" s="2"/>
      <c r="WQV353" s="2"/>
      <c r="WQW353" s="2"/>
      <c r="WQX353" s="2"/>
      <c r="WQY353" s="2"/>
      <c r="WQZ353" s="2"/>
      <c r="WRA353" s="2"/>
      <c r="WRB353" s="2"/>
      <c r="WRC353" s="2"/>
      <c r="WRD353" s="2"/>
      <c r="WRE353" s="2"/>
      <c r="WRF353" s="2"/>
      <c r="WRG353" s="2"/>
      <c r="WRH353" s="2"/>
      <c r="WRI353" s="2"/>
      <c r="WRJ353" s="2"/>
      <c r="WRK353" s="2"/>
      <c r="WRL353" s="2"/>
      <c r="WRM353" s="2"/>
      <c r="WRN353" s="2"/>
      <c r="WRO353" s="2"/>
      <c r="WRP353" s="2"/>
      <c r="WRQ353" s="2"/>
      <c r="WRR353" s="2"/>
      <c r="WRS353" s="2"/>
      <c r="WRT353" s="2"/>
      <c r="WRU353" s="2"/>
      <c r="WRV353" s="2"/>
      <c r="WRW353" s="2"/>
      <c r="WRX353" s="2"/>
      <c r="WRY353" s="2"/>
      <c r="WRZ353" s="2"/>
      <c r="WSA353" s="2"/>
      <c r="WSB353" s="2"/>
      <c r="WSC353" s="2"/>
      <c r="WSD353" s="2"/>
      <c r="WSE353" s="2"/>
      <c r="WSF353" s="2"/>
      <c r="WSG353" s="2"/>
      <c r="WSH353" s="2"/>
      <c r="WSI353" s="2"/>
      <c r="WSJ353" s="2"/>
      <c r="WSK353" s="2"/>
      <c r="WSL353" s="2"/>
      <c r="WSM353" s="2"/>
      <c r="WSN353" s="2"/>
      <c r="WSO353" s="2"/>
      <c r="WSP353" s="2"/>
      <c r="WSQ353" s="2"/>
      <c r="WSR353" s="2"/>
      <c r="WSS353" s="2"/>
      <c r="WST353" s="2"/>
      <c r="WSU353" s="2"/>
      <c r="WSV353" s="2"/>
      <c r="WSW353" s="2"/>
      <c r="WSX353" s="2"/>
      <c r="WSY353" s="2"/>
      <c r="WSZ353" s="2"/>
      <c r="WTA353" s="2"/>
      <c r="WTB353" s="2"/>
      <c r="WTC353" s="2"/>
      <c r="WTD353" s="2"/>
      <c r="WTE353" s="2"/>
      <c r="WTF353" s="2"/>
      <c r="WTG353" s="2"/>
      <c r="WTH353" s="2"/>
      <c r="WTI353" s="2"/>
      <c r="WTJ353" s="2"/>
      <c r="WTK353" s="2"/>
      <c r="WTL353" s="2"/>
      <c r="WTM353" s="2"/>
      <c r="WTN353" s="2"/>
      <c r="WTO353" s="2"/>
      <c r="WTP353" s="2"/>
      <c r="WTQ353" s="2"/>
      <c r="WTR353" s="2"/>
      <c r="WTS353" s="2"/>
      <c r="WTT353" s="2"/>
      <c r="WTU353" s="2"/>
      <c r="WTV353" s="2"/>
      <c r="WTW353" s="2"/>
      <c r="WTX353" s="2"/>
      <c r="WTY353" s="2"/>
      <c r="WTZ353" s="2"/>
      <c r="WUA353" s="2"/>
      <c r="WUB353" s="2"/>
      <c r="WUC353" s="2"/>
      <c r="WUD353" s="2"/>
      <c r="WUE353" s="2"/>
      <c r="WUF353" s="2"/>
      <c r="WUG353" s="2"/>
      <c r="WUH353" s="2"/>
      <c r="WUI353" s="2"/>
      <c r="WUJ353" s="2"/>
      <c r="WUK353" s="2"/>
      <c r="WUL353" s="2"/>
      <c r="WUM353" s="2"/>
      <c r="WUN353" s="2"/>
      <c r="WUO353" s="2"/>
      <c r="WUP353" s="2"/>
      <c r="WUQ353" s="2"/>
      <c r="WUR353" s="2"/>
      <c r="WUS353" s="2"/>
      <c r="WUT353" s="2"/>
      <c r="WUU353" s="2"/>
      <c r="WUV353" s="2"/>
      <c r="WUW353" s="2"/>
      <c r="WUX353" s="2"/>
      <c r="WUY353" s="2"/>
      <c r="WUZ353" s="2"/>
      <c r="WVA353" s="2"/>
      <c r="WVB353" s="2"/>
      <c r="WVC353" s="2"/>
      <c r="WVD353" s="2"/>
      <c r="WVE353" s="2"/>
      <c r="WVF353" s="2"/>
      <c r="WVG353" s="2"/>
      <c r="WVH353" s="2"/>
      <c r="WVI353" s="2"/>
      <c r="WVJ353" s="2"/>
      <c r="WVK353" s="2"/>
      <c r="WVL353" s="2"/>
      <c r="WVM353" s="2"/>
      <c r="WVN353" s="2"/>
      <c r="WVO353" s="2"/>
      <c r="WVP353" s="2"/>
      <c r="WVQ353" s="2"/>
      <c r="WVR353" s="2"/>
      <c r="WVS353" s="2"/>
      <c r="WVT353" s="2"/>
      <c r="WVU353" s="2"/>
      <c r="WVV353" s="2"/>
      <c r="WVW353" s="2"/>
      <c r="WVX353" s="2"/>
      <c r="WVY353" s="2"/>
      <c r="WVZ353" s="2"/>
      <c r="WWA353" s="2"/>
      <c r="WWB353" s="2"/>
      <c r="WWC353" s="2"/>
      <c r="WWD353" s="2"/>
      <c r="WWE353" s="2"/>
      <c r="WWF353" s="2"/>
      <c r="WWG353" s="2"/>
      <c r="WWH353" s="2"/>
      <c r="WWI353" s="2"/>
      <c r="WWJ353" s="2"/>
      <c r="WWK353" s="2"/>
      <c r="WWL353" s="2"/>
      <c r="WWM353" s="2"/>
      <c r="WWN353" s="2"/>
      <c r="WWO353" s="2"/>
      <c r="WWP353" s="2"/>
      <c r="WWQ353" s="2"/>
      <c r="WWR353" s="2"/>
      <c r="WWS353" s="2"/>
      <c r="WWT353" s="2"/>
      <c r="WWU353" s="2"/>
      <c r="WWV353" s="2"/>
      <c r="WWW353" s="2"/>
      <c r="WWX353" s="2"/>
      <c r="WWY353" s="2"/>
      <c r="WWZ353" s="2"/>
      <c r="WXA353" s="2"/>
      <c r="WXB353" s="2"/>
      <c r="WXC353" s="2"/>
      <c r="WXD353" s="2"/>
      <c r="WXE353" s="2"/>
      <c r="WXF353" s="2"/>
      <c r="WXG353" s="2"/>
      <c r="WXH353" s="2"/>
      <c r="WXI353" s="2"/>
      <c r="WXJ353" s="2"/>
      <c r="WXK353" s="2"/>
      <c r="WXL353" s="2"/>
      <c r="WXM353" s="2"/>
      <c r="WXN353" s="2"/>
      <c r="WXO353" s="2"/>
      <c r="WXP353" s="2"/>
      <c r="WXQ353" s="2"/>
      <c r="WXR353" s="2"/>
      <c r="WXS353" s="2"/>
      <c r="WXT353" s="2"/>
      <c r="WXU353" s="2"/>
      <c r="WXV353" s="2"/>
      <c r="WXW353" s="2"/>
      <c r="WXX353" s="2"/>
      <c r="WXY353" s="2"/>
      <c r="WXZ353" s="2"/>
      <c r="WYA353" s="2"/>
      <c r="WYB353" s="2"/>
      <c r="WYC353" s="2"/>
      <c r="WYD353" s="2"/>
      <c r="WYE353" s="2"/>
      <c r="WYF353" s="2"/>
      <c r="WYG353" s="2"/>
      <c r="WYH353" s="2"/>
      <c r="WYI353" s="2"/>
      <c r="WYJ353" s="2"/>
      <c r="WYK353" s="2"/>
      <c r="WYL353" s="2"/>
      <c r="WYM353" s="2"/>
      <c r="WYN353" s="2"/>
      <c r="WYO353" s="2"/>
      <c r="WYP353" s="2"/>
      <c r="WYQ353" s="2"/>
      <c r="WYR353" s="2"/>
      <c r="WYS353" s="2"/>
      <c r="WYT353" s="2"/>
      <c r="WYU353" s="2"/>
      <c r="WYV353" s="2"/>
      <c r="WYW353" s="2"/>
      <c r="WYX353" s="2"/>
      <c r="WYY353" s="2"/>
      <c r="WYZ353" s="2"/>
      <c r="WZA353" s="2"/>
      <c r="WZB353" s="2"/>
      <c r="WZC353" s="2"/>
      <c r="WZD353" s="2"/>
      <c r="WZE353" s="2"/>
      <c r="WZF353" s="2"/>
      <c r="WZG353" s="2"/>
      <c r="WZH353" s="2"/>
      <c r="WZI353" s="2"/>
      <c r="WZJ353" s="2"/>
      <c r="WZK353" s="2"/>
      <c r="WZL353" s="2"/>
      <c r="WZM353" s="2"/>
      <c r="WZN353" s="2"/>
      <c r="WZO353" s="2"/>
      <c r="WZP353" s="2"/>
      <c r="WZQ353" s="2"/>
      <c r="WZR353" s="2"/>
      <c r="WZS353" s="2"/>
      <c r="WZT353" s="2"/>
      <c r="WZU353" s="2"/>
      <c r="WZV353" s="2"/>
      <c r="WZW353" s="2"/>
      <c r="WZX353" s="2"/>
      <c r="WZY353" s="2"/>
      <c r="WZZ353" s="2"/>
      <c r="XAA353" s="2"/>
      <c r="XAB353" s="2"/>
      <c r="XAC353" s="2"/>
      <c r="XAD353" s="2"/>
      <c r="XAE353" s="2"/>
      <c r="XAF353" s="2"/>
      <c r="XAG353" s="2"/>
      <c r="XAH353" s="2"/>
      <c r="XAI353" s="2"/>
      <c r="XAJ353" s="2"/>
      <c r="XAK353" s="2"/>
      <c r="XAL353" s="2"/>
      <c r="XAM353" s="2"/>
      <c r="XAN353" s="2"/>
      <c r="XAO353" s="2"/>
      <c r="XAP353" s="2"/>
      <c r="XAQ353" s="2"/>
      <c r="XAR353" s="2"/>
      <c r="XAS353" s="2"/>
      <c r="XAT353" s="2"/>
      <c r="XAU353" s="2"/>
      <c r="XAV353" s="2"/>
      <c r="XAW353" s="2"/>
      <c r="XAX353" s="2"/>
      <c r="XAY353" s="2"/>
      <c r="XAZ353" s="2"/>
      <c r="XBA353" s="2"/>
      <c r="XBB353" s="2"/>
      <c r="XBC353" s="2"/>
      <c r="XBD353" s="2"/>
      <c r="XBE353" s="2"/>
      <c r="XBF353" s="2"/>
      <c r="XBG353" s="2"/>
      <c r="XBH353" s="2"/>
      <c r="XBI353" s="2"/>
      <c r="XBJ353" s="2"/>
      <c r="XBK353" s="2"/>
      <c r="XBL353" s="2"/>
      <c r="XBM353" s="2"/>
      <c r="XBN353" s="2"/>
      <c r="XBO353" s="2"/>
      <c r="XBP353" s="2"/>
      <c r="XBQ353" s="2"/>
      <c r="XBR353" s="2"/>
      <c r="XBS353" s="2"/>
      <c r="XBT353" s="2"/>
    </row>
    <row r="354" spans="1:16296">
      <c r="B354" s="17"/>
      <c r="C354" s="17"/>
      <c r="D354" s="17"/>
      <c r="E354" s="42">
        <v>68</v>
      </c>
      <c r="F354" s="53" t="s">
        <v>760</v>
      </c>
      <c r="G354" s="12" t="s">
        <v>766</v>
      </c>
      <c r="H354" s="12"/>
      <c r="I354" s="12"/>
      <c r="J354" s="11" t="s">
        <v>893</v>
      </c>
      <c r="K354" s="60"/>
      <c r="L354" s="93"/>
      <c r="M354" s="93"/>
      <c r="P354" s="93"/>
      <c r="Q354" s="84"/>
      <c r="S354" s="54"/>
      <c r="T354" s="54">
        <f>U354*U$3+V354*V$3</f>
        <v>0</v>
      </c>
      <c r="U354" s="54"/>
      <c r="V354" s="54"/>
      <c r="AA354" s="43"/>
      <c r="AE354" s="74">
        <f t="shared" si="71"/>
        <v>0</v>
      </c>
      <c r="AG354" s="74">
        <f t="shared" si="72"/>
        <v>0</v>
      </c>
      <c r="AI354" s="74">
        <f t="shared" si="75"/>
        <v>0</v>
      </c>
      <c r="AL354" s="707">
        <f t="shared" si="76"/>
        <v>0</v>
      </c>
      <c r="AN354" s="74">
        <f t="shared" si="69"/>
        <v>0</v>
      </c>
      <c r="AP354" s="74">
        <f t="shared" si="73"/>
        <v>0</v>
      </c>
      <c r="AQ354" s="253">
        <f t="shared" si="68"/>
        <v>0</v>
      </c>
      <c r="AT354" s="253">
        <f t="shared" si="74"/>
        <v>0</v>
      </c>
      <c r="AX354" s="43"/>
      <c r="AY354" s="92">
        <v>0</v>
      </c>
      <c r="AZ354" s="94"/>
      <c r="BA354" s="94"/>
      <c r="BB354" s="94"/>
      <c r="BJ354" s="253">
        <f t="shared" si="77"/>
        <v>0</v>
      </c>
      <c r="BS354" s="76"/>
      <c r="CU354" s="253">
        <f t="shared" si="78"/>
        <v>0</v>
      </c>
      <c r="DC354" s="93"/>
      <c r="DF354" s="253">
        <f t="shared" si="79"/>
        <v>0</v>
      </c>
      <c r="DG354" s="93"/>
      <c r="DM354" s="253">
        <f t="shared" si="80"/>
        <v>0</v>
      </c>
      <c r="EM354" s="93"/>
      <c r="EN354" s="93"/>
      <c r="EO354" s="17"/>
      <c r="EP354" s="17"/>
      <c r="EQ354" s="17"/>
    </row>
    <row r="355" spans="1:16296">
      <c r="A355" s="2" t="s">
        <v>339</v>
      </c>
      <c r="B355" s="17" t="s">
        <v>37</v>
      </c>
      <c r="C355" s="17"/>
      <c r="D355" s="17"/>
      <c r="E355" s="42">
        <v>69</v>
      </c>
      <c r="F355" s="53" t="s">
        <v>756</v>
      </c>
      <c r="G355" s="12" t="s">
        <v>339</v>
      </c>
      <c r="H355" s="12" t="s">
        <v>37</v>
      </c>
      <c r="I355" s="12"/>
      <c r="J355" s="11" t="s">
        <v>887</v>
      </c>
      <c r="K355" s="60"/>
      <c r="L355" s="93"/>
      <c r="M355" s="93"/>
      <c r="P355" s="93"/>
      <c r="Q355" s="76"/>
      <c r="S355" s="1"/>
      <c r="T355" s="54">
        <f t="shared" si="70"/>
        <v>0</v>
      </c>
      <c r="U355" s="1"/>
      <c r="V355" s="1"/>
      <c r="AA355" s="43"/>
      <c r="AE355" s="74">
        <f t="shared" si="71"/>
        <v>0</v>
      </c>
      <c r="AG355" s="74">
        <f t="shared" si="72"/>
        <v>0</v>
      </c>
      <c r="AI355" s="74">
        <f t="shared" si="75"/>
        <v>0</v>
      </c>
      <c r="AL355" s="707">
        <f t="shared" si="76"/>
        <v>0</v>
      </c>
      <c r="AN355" s="74">
        <f t="shared" si="69"/>
        <v>0</v>
      </c>
      <c r="AP355" s="74">
        <f t="shared" si="73"/>
        <v>0</v>
      </c>
      <c r="AQ355" s="253">
        <f t="shared" si="68"/>
        <v>0</v>
      </c>
      <c r="AT355" s="253">
        <f t="shared" si="74"/>
        <v>0</v>
      </c>
      <c r="AX355" s="43"/>
      <c r="AY355" s="92">
        <v>0</v>
      </c>
      <c r="AZ355" s="94"/>
      <c r="BA355" s="94"/>
      <c r="BB355" s="94"/>
      <c r="BJ355" s="253">
        <f t="shared" si="77"/>
        <v>0</v>
      </c>
      <c r="BS355" s="76"/>
      <c r="CC355" s="270">
        <v>0.1</v>
      </c>
      <c r="CU355" s="253">
        <f t="shared" si="78"/>
        <v>0</v>
      </c>
      <c r="DB355" s="270">
        <v>0.2</v>
      </c>
      <c r="DC355" s="93"/>
      <c r="DF355" s="253">
        <f t="shared" si="79"/>
        <v>0</v>
      </c>
      <c r="DG355" s="93"/>
      <c r="DM355" s="253">
        <f t="shared" si="80"/>
        <v>0</v>
      </c>
      <c r="DN355" s="270">
        <v>0.2</v>
      </c>
      <c r="DP355" s="74">
        <v>0.129</v>
      </c>
      <c r="DX355" s="74">
        <v>0.4</v>
      </c>
      <c r="EM355" s="93"/>
      <c r="EN355" s="93"/>
      <c r="EO355" s="17"/>
      <c r="EP355" s="17"/>
      <c r="EQ355" s="17"/>
    </row>
    <row r="356" spans="1:16296">
      <c r="B356" s="17"/>
      <c r="C356" s="17"/>
      <c r="D356" s="17"/>
      <c r="E356" s="42">
        <v>70</v>
      </c>
      <c r="F356" s="53" t="s">
        <v>757</v>
      </c>
      <c r="G356" s="12" t="s">
        <v>339</v>
      </c>
      <c r="H356" s="12" t="s">
        <v>37</v>
      </c>
      <c r="I356" s="12"/>
      <c r="J356" s="11" t="s">
        <v>888</v>
      </c>
      <c r="K356" s="60"/>
      <c r="L356" s="93"/>
      <c r="M356" s="93"/>
      <c r="P356" s="93"/>
      <c r="Q356" s="76"/>
      <c r="S356" s="1"/>
      <c r="T356" s="54">
        <f t="shared" si="70"/>
        <v>0</v>
      </c>
      <c r="U356" s="1"/>
      <c r="V356" s="1"/>
      <c r="AA356" s="43"/>
      <c r="AE356" s="74">
        <f t="shared" si="71"/>
        <v>0</v>
      </c>
      <c r="AG356" s="74">
        <f t="shared" si="72"/>
        <v>0</v>
      </c>
      <c r="AI356" s="74">
        <f t="shared" si="75"/>
        <v>0</v>
      </c>
      <c r="AL356" s="707">
        <f t="shared" si="76"/>
        <v>0</v>
      </c>
      <c r="AN356" s="74">
        <f t="shared" si="69"/>
        <v>0</v>
      </c>
      <c r="AP356" s="74">
        <f t="shared" si="73"/>
        <v>0</v>
      </c>
      <c r="AQ356" s="253">
        <f t="shared" si="68"/>
        <v>0</v>
      </c>
      <c r="AT356" s="253">
        <f t="shared" si="74"/>
        <v>0</v>
      </c>
      <c r="AX356" s="43"/>
      <c r="AY356" s="92">
        <v>0</v>
      </c>
      <c r="AZ356" s="94"/>
      <c r="BA356" s="94"/>
      <c r="BB356" s="94"/>
      <c r="BJ356" s="253">
        <f t="shared" si="77"/>
        <v>0</v>
      </c>
      <c r="BS356" s="76"/>
      <c r="CU356" s="253">
        <f t="shared" si="78"/>
        <v>0</v>
      </c>
      <c r="CZ356" s="270">
        <v>1</v>
      </c>
      <c r="DA356" s="270">
        <v>1</v>
      </c>
      <c r="DC356" s="93"/>
      <c r="DF356" s="253">
        <f t="shared" si="79"/>
        <v>0</v>
      </c>
      <c r="DG356" s="93"/>
      <c r="DM356" s="253">
        <f t="shared" si="80"/>
        <v>0</v>
      </c>
      <c r="DX356" s="74">
        <v>0.5</v>
      </c>
      <c r="EM356" s="93"/>
      <c r="EN356" s="93"/>
      <c r="EO356" s="17"/>
      <c r="EP356" s="17"/>
      <c r="EQ356" s="17"/>
    </row>
    <row r="357" spans="1:16296">
      <c r="B357" s="17"/>
      <c r="C357" s="12"/>
      <c r="D357" s="12"/>
      <c r="E357" s="42">
        <v>70</v>
      </c>
      <c r="F357" s="53" t="s">
        <v>757</v>
      </c>
      <c r="G357" s="1" t="s">
        <v>703</v>
      </c>
      <c r="H357" s="12"/>
      <c r="I357" s="12"/>
      <c r="J357" s="11" t="s">
        <v>888</v>
      </c>
      <c r="K357" s="60"/>
      <c r="L357" s="93"/>
      <c r="M357" s="93"/>
      <c r="P357" s="93"/>
      <c r="Q357" s="76"/>
      <c r="S357" s="1"/>
      <c r="T357" s="54">
        <f t="shared" si="70"/>
        <v>0</v>
      </c>
      <c r="U357" s="1"/>
      <c r="V357" s="1"/>
      <c r="AA357" s="43"/>
      <c r="AE357" s="74">
        <f t="shared" si="71"/>
        <v>0</v>
      </c>
      <c r="AG357" s="74">
        <f t="shared" si="72"/>
        <v>0</v>
      </c>
      <c r="AI357" s="74">
        <f t="shared" si="75"/>
        <v>0</v>
      </c>
      <c r="AL357" s="707">
        <f t="shared" si="76"/>
        <v>0</v>
      </c>
      <c r="AN357" s="74">
        <f t="shared" si="69"/>
        <v>0</v>
      </c>
      <c r="AP357" s="74">
        <f t="shared" si="73"/>
        <v>0</v>
      </c>
      <c r="AQ357" s="253">
        <f t="shared" si="68"/>
        <v>0</v>
      </c>
      <c r="AT357" s="253">
        <f t="shared" si="74"/>
        <v>0</v>
      </c>
      <c r="AX357" s="43"/>
      <c r="AY357" s="92">
        <v>0</v>
      </c>
      <c r="AZ357" s="94"/>
      <c r="BA357" s="94"/>
      <c r="BB357" s="94"/>
      <c r="BI357" s="23"/>
      <c r="BJ357" s="253">
        <f t="shared" si="77"/>
        <v>0</v>
      </c>
      <c r="BS357" s="100"/>
      <c r="BT357" s="23"/>
      <c r="BV357" s="23"/>
      <c r="BW357" s="23"/>
      <c r="BX357" s="23"/>
      <c r="BY357" s="23"/>
      <c r="BZ357" s="23"/>
      <c r="CA357" s="23"/>
      <c r="CB357" s="23"/>
      <c r="CP357" s="100"/>
      <c r="CQ357" s="274"/>
      <c r="CR357" s="274"/>
      <c r="CU357" s="253">
        <f t="shared" si="78"/>
        <v>0</v>
      </c>
      <c r="DC357" s="93"/>
      <c r="DF357" s="253">
        <f t="shared" si="79"/>
        <v>0</v>
      </c>
      <c r="DG357" s="93"/>
      <c r="DM357" s="253">
        <f t="shared" si="80"/>
        <v>0</v>
      </c>
      <c r="DP357" s="74">
        <v>0.129</v>
      </c>
      <c r="DQ357" s="74">
        <v>0.104</v>
      </c>
      <c r="EM357" s="93"/>
      <c r="EN357" s="93"/>
      <c r="EO357" s="17"/>
      <c r="EP357" s="17"/>
      <c r="EQ357" s="17"/>
    </row>
    <row r="358" spans="1:16296">
      <c r="B358" s="17"/>
      <c r="C358" s="12"/>
      <c r="D358" s="12"/>
      <c r="E358" s="42">
        <v>71</v>
      </c>
      <c r="F358" s="1" t="s">
        <v>629</v>
      </c>
      <c r="G358" s="1" t="s">
        <v>928</v>
      </c>
      <c r="H358" s="12"/>
      <c r="I358" s="12"/>
      <c r="J358" s="11" t="s">
        <v>888</v>
      </c>
      <c r="K358" s="60"/>
      <c r="L358" s="93"/>
      <c r="M358" s="93"/>
      <c r="P358" s="93"/>
      <c r="Q358" s="76"/>
      <c r="S358" s="1"/>
      <c r="T358" s="54">
        <f t="shared" si="70"/>
        <v>0</v>
      </c>
      <c r="U358" s="1"/>
      <c r="V358" s="1"/>
      <c r="AA358" s="43"/>
      <c r="AE358" s="74">
        <f t="shared" si="71"/>
        <v>0</v>
      </c>
      <c r="AG358" s="74">
        <f t="shared" si="72"/>
        <v>0</v>
      </c>
      <c r="AI358" s="74">
        <f t="shared" si="75"/>
        <v>0</v>
      </c>
      <c r="AL358" s="707">
        <f t="shared" si="76"/>
        <v>0</v>
      </c>
      <c r="AN358" s="74">
        <f t="shared" si="69"/>
        <v>0</v>
      </c>
      <c r="AP358" s="74">
        <f t="shared" si="73"/>
        <v>0</v>
      </c>
      <c r="AQ358" s="253">
        <f t="shared" si="68"/>
        <v>0</v>
      </c>
      <c r="AT358" s="253">
        <f t="shared" si="74"/>
        <v>0</v>
      </c>
      <c r="AX358" s="43"/>
      <c r="AY358" s="92">
        <v>0</v>
      </c>
      <c r="AZ358" s="94"/>
      <c r="BA358" s="94"/>
      <c r="BB358" s="94"/>
      <c r="BI358" s="23"/>
      <c r="BJ358" s="253">
        <f t="shared" si="77"/>
        <v>0</v>
      </c>
      <c r="BS358" s="100"/>
      <c r="BT358" s="23"/>
      <c r="BV358" s="23"/>
      <c r="BW358" s="23"/>
      <c r="BX358" s="23"/>
      <c r="BY358" s="23"/>
      <c r="BZ358" s="23"/>
      <c r="CA358" s="23"/>
      <c r="CB358" s="23"/>
      <c r="CP358" s="100"/>
      <c r="CQ358" s="274"/>
      <c r="CR358" s="274"/>
      <c r="CU358" s="253">
        <f t="shared" si="78"/>
        <v>0</v>
      </c>
      <c r="CW358" s="238">
        <v>0.25</v>
      </c>
      <c r="CX358" s="270">
        <v>0.2</v>
      </c>
      <c r="CY358" s="270">
        <v>0.3</v>
      </c>
      <c r="DC358" s="93"/>
      <c r="DF358" s="253">
        <f t="shared" si="79"/>
        <v>0</v>
      </c>
      <c r="DG358" s="93"/>
      <c r="DI358" s="217">
        <v>0.1</v>
      </c>
      <c r="DL358" s="74">
        <v>6.0800000000000003E-3</v>
      </c>
      <c r="DM358" s="253">
        <f t="shared" si="80"/>
        <v>1.3808202253825647E-3</v>
      </c>
      <c r="DS358" s="74">
        <v>0.05</v>
      </c>
    </row>
    <row r="359" spans="1:16296">
      <c r="E359" s="18">
        <v>71</v>
      </c>
      <c r="F359" s="1" t="s">
        <v>629</v>
      </c>
      <c r="G359" s="1" t="s">
        <v>629</v>
      </c>
      <c r="J359" s="11" t="s">
        <v>888</v>
      </c>
      <c r="S359" s="1"/>
      <c r="T359" s="54">
        <f t="shared" si="70"/>
        <v>0</v>
      </c>
      <c r="U359" s="1"/>
      <c r="V359" s="1"/>
      <c r="AE359" s="74">
        <f t="shared" si="71"/>
        <v>0</v>
      </c>
      <c r="AG359" s="74">
        <f t="shared" si="72"/>
        <v>0</v>
      </c>
      <c r="AI359" s="74">
        <f t="shared" si="75"/>
        <v>0</v>
      </c>
      <c r="AL359" s="707">
        <f t="shared" si="76"/>
        <v>0</v>
      </c>
      <c r="AN359" s="74">
        <f t="shared" si="69"/>
        <v>0</v>
      </c>
      <c r="AP359" s="74">
        <f t="shared" si="73"/>
        <v>0</v>
      </c>
      <c r="AQ359" s="253">
        <f t="shared" ref="AQ359:AQ379" si="81">IFERROR(SUM(,AN359*AM$3,AP359*AO$3)," ")</f>
        <v>0</v>
      </c>
      <c r="AT359" s="253">
        <f t="shared" si="74"/>
        <v>0</v>
      </c>
      <c r="AY359" s="95"/>
      <c r="AZ359" s="74"/>
      <c r="BA359" s="74"/>
      <c r="BB359" s="74"/>
      <c r="BJ359" s="253">
        <f t="shared" si="77"/>
        <v>0</v>
      </c>
      <c r="BS359" s="76"/>
      <c r="CE359" s="74"/>
      <c r="CU359" s="253">
        <f t="shared" si="78"/>
        <v>0</v>
      </c>
      <c r="CX359" s="291"/>
      <c r="CY359" s="291"/>
      <c r="DB359" s="270">
        <v>0.3</v>
      </c>
      <c r="DF359" s="253">
        <f t="shared" si="79"/>
        <v>0</v>
      </c>
      <c r="DM359" s="253">
        <f t="shared" si="80"/>
        <v>0</v>
      </c>
      <c r="DN359" s="270">
        <v>0.3</v>
      </c>
    </row>
    <row r="360" spans="1:16296">
      <c r="A360" s="2" t="s">
        <v>338</v>
      </c>
      <c r="B360" s="17" t="s">
        <v>37</v>
      </c>
      <c r="C360" s="24" t="s">
        <v>390</v>
      </c>
      <c r="D360" s="24"/>
      <c r="E360" s="62">
        <v>72</v>
      </c>
      <c r="F360" s="62" t="s">
        <v>338</v>
      </c>
      <c r="G360" s="12" t="s">
        <v>338</v>
      </c>
      <c r="H360" s="12" t="s">
        <v>338</v>
      </c>
      <c r="I360" s="12" t="s">
        <v>683</v>
      </c>
      <c r="J360" s="11" t="s">
        <v>889</v>
      </c>
      <c r="K360" s="60" t="s">
        <v>309</v>
      </c>
      <c r="L360" s="2"/>
      <c r="M360" s="93"/>
      <c r="N360" s="76"/>
      <c r="O360" s="76"/>
      <c r="P360" s="93"/>
      <c r="Q360" s="76"/>
      <c r="R360" s="76"/>
      <c r="S360" s="1"/>
      <c r="T360" s="54">
        <f t="shared" si="70"/>
        <v>0</v>
      </c>
      <c r="U360" s="1"/>
      <c r="V360" s="1"/>
      <c r="W360" s="76"/>
      <c r="X360" s="76"/>
      <c r="Y360" s="76"/>
      <c r="Z360" s="76"/>
      <c r="AA360" s="43"/>
      <c r="AB360" s="100">
        <v>8.6729399197182547E-2</v>
      </c>
      <c r="AC360" s="76"/>
      <c r="AE360" s="74">
        <f t="shared" si="71"/>
        <v>0</v>
      </c>
      <c r="AG360" s="74">
        <f t="shared" si="72"/>
        <v>0</v>
      </c>
      <c r="AI360" s="74">
        <f t="shared" si="75"/>
        <v>0</v>
      </c>
      <c r="AJ360" s="76"/>
      <c r="AK360" s="76"/>
      <c r="AL360" s="707">
        <f t="shared" si="76"/>
        <v>0</v>
      </c>
      <c r="AM360" s="76"/>
      <c r="AN360" s="74">
        <f t="shared" si="69"/>
        <v>0</v>
      </c>
      <c r="AP360" s="74">
        <f t="shared" si="73"/>
        <v>0</v>
      </c>
      <c r="AQ360" s="253">
        <f t="shared" si="81"/>
        <v>0</v>
      </c>
      <c r="AR360" s="76"/>
      <c r="AT360" s="253">
        <f t="shared" si="74"/>
        <v>0</v>
      </c>
      <c r="AU360" s="76"/>
      <c r="AV360" s="76"/>
      <c r="AX360" s="43"/>
      <c r="AY360" s="95"/>
      <c r="AZ360" s="94"/>
      <c r="BA360" s="94"/>
      <c r="BB360" s="94"/>
      <c r="BE360" s="76"/>
      <c r="BF360" s="76"/>
      <c r="BG360" s="76"/>
      <c r="BH360" s="76"/>
      <c r="BI360" s="23"/>
      <c r="BJ360" s="253">
        <f t="shared" si="77"/>
        <v>0</v>
      </c>
      <c r="BK360" s="76">
        <v>2.26837E-3</v>
      </c>
      <c r="BL360" s="76"/>
      <c r="BM360" s="76"/>
      <c r="BN360" s="76"/>
      <c r="BO360" s="76">
        <v>1.577305E-2</v>
      </c>
      <c r="BP360" s="76"/>
      <c r="BS360" s="100"/>
      <c r="BT360" s="23"/>
      <c r="BU360" s="76"/>
      <c r="BV360" s="23"/>
      <c r="BW360" s="23"/>
      <c r="BX360" s="23"/>
      <c r="BY360" s="23"/>
      <c r="BZ360" s="23"/>
      <c r="CA360" s="23"/>
      <c r="CB360" s="23"/>
      <c r="CD360" s="76"/>
      <c r="CF360" s="100">
        <v>1.8372834890398267E-2</v>
      </c>
      <c r="CP360" s="100"/>
      <c r="CQ360" s="274"/>
      <c r="CR360" s="274"/>
      <c r="CU360" s="253">
        <f t="shared" si="78"/>
        <v>0</v>
      </c>
      <c r="DC360" s="93"/>
      <c r="DD360" s="76"/>
      <c r="DE360" s="76"/>
      <c r="DF360" s="253">
        <f t="shared" si="79"/>
        <v>0</v>
      </c>
      <c r="DG360" s="93"/>
      <c r="DM360" s="253">
        <f t="shared" si="80"/>
        <v>0</v>
      </c>
      <c r="DV360" s="76"/>
      <c r="DW360" s="76"/>
      <c r="DY360" s="179"/>
      <c r="DZ360" s="179"/>
      <c r="EA360" s="179"/>
      <c r="EB360" s="179"/>
      <c r="EC360" s="179"/>
      <c r="ED360" s="179"/>
      <c r="EE360" s="179"/>
      <c r="EF360" s="179"/>
      <c r="EG360" s="179"/>
      <c r="EH360" s="179"/>
      <c r="EI360" s="179"/>
      <c r="EJ360" s="179"/>
      <c r="EK360" s="179"/>
      <c r="EL360" s="179"/>
      <c r="EM360" s="178"/>
      <c r="EN360" s="178"/>
      <c r="EO360" s="177"/>
      <c r="EP360" s="177"/>
      <c r="EQ360" s="177"/>
      <c r="ER360" s="176"/>
      <c r="ES360" s="176"/>
      <c r="ET360" s="176"/>
      <c r="EU360" s="176"/>
      <c r="EV360" s="176"/>
      <c r="EW360" s="176"/>
      <c r="EX360" s="176"/>
      <c r="EY360" s="176"/>
      <c r="EZ360" s="176"/>
      <c r="FA360" s="176"/>
      <c r="FB360" s="176"/>
      <c r="FC360" s="176"/>
      <c r="FD360" s="176"/>
      <c r="FE360" s="176"/>
      <c r="FF360" s="176"/>
      <c r="FG360" s="176"/>
      <c r="FH360" s="176"/>
      <c r="FI360" s="176"/>
      <c r="FJ360" s="176"/>
      <c r="FK360" s="176"/>
      <c r="FL360" s="176"/>
      <c r="FM360" s="176"/>
      <c r="FN360" s="176"/>
      <c r="FO360" s="176"/>
      <c r="FP360" s="176"/>
      <c r="FQ360" s="176"/>
      <c r="FR360" s="176"/>
      <c r="FS360" s="176"/>
      <c r="FT360" s="176"/>
      <c r="FU360" s="176"/>
      <c r="FV360" s="176"/>
      <c r="FW360" s="176"/>
      <c r="FX360" s="176"/>
      <c r="FY360" s="176"/>
      <c r="FZ360" s="176"/>
      <c r="GA360" s="176"/>
      <c r="GB360" s="176"/>
      <c r="GC360" s="176"/>
      <c r="GD360" s="176"/>
      <c r="GE360" s="176"/>
      <c r="GF360" s="176"/>
      <c r="GG360" s="176"/>
      <c r="GH360" s="176"/>
      <c r="GI360" s="176"/>
      <c r="GJ360" s="176"/>
      <c r="GK360" s="176"/>
      <c r="GL360" s="176"/>
      <c r="GM360" s="176"/>
      <c r="GN360" s="176"/>
      <c r="GO360" s="176"/>
      <c r="GP360" s="176"/>
      <c r="GQ360" s="176"/>
      <c r="GR360" s="176"/>
      <c r="GS360" s="176"/>
      <c r="GT360" s="176"/>
      <c r="GU360" s="176"/>
      <c r="GV360" s="176"/>
      <c r="GW360" s="176"/>
      <c r="GX360" s="176"/>
      <c r="GY360" s="176"/>
      <c r="GZ360" s="176"/>
      <c r="HA360" s="176"/>
      <c r="HB360" s="176"/>
      <c r="HC360" s="176"/>
      <c r="HD360" s="176"/>
      <c r="HE360" s="176"/>
      <c r="HF360" s="176"/>
      <c r="HG360" s="176"/>
      <c r="HH360" s="176"/>
      <c r="HI360" s="176"/>
      <c r="HJ360" s="176"/>
      <c r="HK360" s="176"/>
      <c r="HL360" s="176"/>
      <c r="HM360" s="176"/>
      <c r="HN360" s="176"/>
      <c r="HO360" s="176"/>
      <c r="HP360" s="176"/>
      <c r="HQ360" s="176"/>
      <c r="HR360" s="176"/>
      <c r="HS360" s="176"/>
      <c r="HT360" s="176"/>
      <c r="HU360" s="176"/>
      <c r="HV360" s="176"/>
      <c r="HW360" s="176"/>
      <c r="HX360" s="176"/>
      <c r="HY360" s="176"/>
      <c r="HZ360" s="176"/>
      <c r="IA360" s="176"/>
      <c r="IB360" s="176"/>
      <c r="IC360" s="176"/>
      <c r="ID360" s="176"/>
      <c r="IE360" s="176"/>
      <c r="IF360" s="176"/>
      <c r="IG360" s="176"/>
      <c r="IH360" s="176"/>
      <c r="II360" s="176"/>
      <c r="IJ360" s="176"/>
      <c r="IK360" s="176"/>
      <c r="IL360" s="176"/>
      <c r="IM360" s="176"/>
      <c r="IN360" s="176"/>
      <c r="IO360" s="176"/>
      <c r="IP360" s="176"/>
      <c r="IQ360" s="176"/>
      <c r="IR360" s="176"/>
      <c r="IS360" s="176"/>
      <c r="IT360" s="176"/>
      <c r="IU360" s="176"/>
      <c r="IV360" s="176"/>
      <c r="IW360" s="176"/>
      <c r="IX360" s="176"/>
      <c r="IY360" s="176"/>
      <c r="IZ360" s="176"/>
      <c r="JA360" s="176"/>
      <c r="JB360" s="176"/>
      <c r="JC360" s="176"/>
      <c r="JD360" s="176"/>
      <c r="JE360" s="176"/>
      <c r="JF360" s="176"/>
      <c r="JG360" s="176"/>
      <c r="JH360" s="176"/>
      <c r="JI360" s="176"/>
      <c r="JJ360" s="176"/>
      <c r="JK360" s="176"/>
      <c r="JL360" s="176"/>
      <c r="JM360" s="176"/>
      <c r="JN360" s="176"/>
      <c r="JO360" s="176"/>
      <c r="JP360" s="176"/>
      <c r="JQ360" s="176"/>
      <c r="JR360" s="176"/>
      <c r="JS360" s="176"/>
      <c r="JT360" s="176"/>
      <c r="JU360" s="176"/>
      <c r="JV360" s="176"/>
      <c r="JW360" s="176"/>
      <c r="JX360" s="176"/>
      <c r="JY360" s="176"/>
      <c r="JZ360" s="176"/>
      <c r="KA360" s="176"/>
      <c r="KB360" s="176"/>
      <c r="KC360" s="176"/>
      <c r="KD360" s="176"/>
      <c r="KE360" s="176"/>
      <c r="KF360" s="176"/>
      <c r="KG360" s="176"/>
      <c r="KH360" s="176"/>
      <c r="KI360" s="176"/>
      <c r="KJ360" s="176"/>
      <c r="KK360" s="176"/>
      <c r="KL360" s="176"/>
      <c r="KM360" s="176"/>
      <c r="KN360" s="176"/>
      <c r="KO360" s="176"/>
      <c r="KP360" s="176"/>
      <c r="KQ360" s="176"/>
      <c r="KR360" s="176"/>
      <c r="KS360" s="176"/>
      <c r="KT360" s="176"/>
      <c r="KU360" s="176"/>
      <c r="KV360" s="176"/>
      <c r="KW360" s="176"/>
      <c r="KX360" s="176"/>
      <c r="KY360" s="176"/>
      <c r="KZ360" s="176"/>
      <c r="LA360" s="176"/>
      <c r="LB360" s="176"/>
      <c r="LC360" s="176"/>
      <c r="LD360" s="176"/>
      <c r="LE360" s="176"/>
      <c r="LF360" s="176"/>
      <c r="LG360" s="176"/>
      <c r="LH360" s="176"/>
      <c r="LI360" s="176"/>
      <c r="LJ360" s="176"/>
      <c r="LK360" s="176"/>
      <c r="LL360" s="176"/>
      <c r="LM360" s="176"/>
      <c r="LN360" s="176"/>
      <c r="LO360" s="176"/>
      <c r="LP360" s="176"/>
      <c r="LQ360" s="176"/>
      <c r="LR360" s="176"/>
      <c r="LS360" s="176"/>
      <c r="LT360" s="176"/>
      <c r="LU360" s="176"/>
      <c r="LV360" s="176"/>
      <c r="LW360" s="176"/>
      <c r="LX360" s="176"/>
      <c r="LY360" s="176"/>
      <c r="LZ360" s="176"/>
      <c r="MA360" s="176"/>
      <c r="MB360" s="176"/>
      <c r="MC360" s="176"/>
      <c r="MD360" s="176"/>
      <c r="ME360" s="176"/>
      <c r="MF360" s="176"/>
      <c r="MG360" s="176"/>
      <c r="MH360" s="176"/>
      <c r="MI360" s="176"/>
      <c r="MJ360" s="176"/>
      <c r="MK360" s="176"/>
      <c r="ML360" s="176"/>
      <c r="MM360" s="176"/>
      <c r="MN360" s="176"/>
      <c r="MO360" s="176"/>
      <c r="MP360" s="176"/>
      <c r="MQ360" s="176"/>
      <c r="MR360" s="176"/>
      <c r="MS360" s="176"/>
      <c r="MT360" s="176"/>
      <c r="MU360" s="176"/>
      <c r="MV360" s="176"/>
      <c r="MW360" s="176"/>
      <c r="MX360" s="176"/>
      <c r="MY360" s="176"/>
      <c r="MZ360" s="176"/>
      <c r="NA360" s="176"/>
      <c r="NB360" s="176"/>
      <c r="NC360" s="176"/>
      <c r="ND360" s="176"/>
      <c r="NE360" s="176"/>
      <c r="NF360" s="176"/>
      <c r="NG360" s="176"/>
      <c r="NH360" s="176"/>
      <c r="NI360" s="176"/>
      <c r="NJ360" s="176"/>
      <c r="NK360" s="176"/>
      <c r="NL360" s="176"/>
      <c r="NM360" s="176"/>
      <c r="NN360" s="176"/>
      <c r="NO360" s="176"/>
      <c r="NP360" s="176"/>
      <c r="NQ360" s="176"/>
      <c r="NR360" s="176"/>
      <c r="NS360" s="176"/>
      <c r="NT360" s="176"/>
      <c r="NU360" s="176"/>
      <c r="NV360" s="176"/>
      <c r="NW360" s="176"/>
      <c r="NX360" s="176"/>
      <c r="NY360" s="176"/>
      <c r="NZ360" s="176"/>
      <c r="OA360" s="176"/>
      <c r="OB360" s="176"/>
      <c r="OC360" s="176"/>
      <c r="OD360" s="176"/>
      <c r="OE360" s="176"/>
      <c r="OF360" s="176"/>
      <c r="OG360" s="176"/>
      <c r="OH360" s="176"/>
      <c r="OI360" s="176"/>
      <c r="OJ360" s="176"/>
      <c r="OK360" s="176"/>
      <c r="OL360" s="176"/>
      <c r="OM360" s="176"/>
      <c r="ON360" s="176"/>
      <c r="OO360" s="176"/>
      <c r="OP360" s="176"/>
      <c r="OQ360" s="176"/>
      <c r="OR360" s="176"/>
      <c r="OS360" s="176"/>
      <c r="OT360" s="176"/>
      <c r="OU360" s="176"/>
      <c r="OV360" s="176"/>
      <c r="OW360" s="176"/>
      <c r="OX360" s="176"/>
      <c r="OY360" s="176"/>
      <c r="OZ360" s="176"/>
      <c r="PA360" s="176"/>
      <c r="PB360" s="176"/>
      <c r="PC360" s="176"/>
      <c r="PD360" s="176"/>
      <c r="PE360" s="176"/>
      <c r="PF360" s="176"/>
      <c r="PG360" s="176"/>
      <c r="PH360" s="176"/>
      <c r="PI360" s="176"/>
      <c r="PJ360" s="176"/>
      <c r="PK360" s="176"/>
      <c r="PL360" s="176"/>
      <c r="PM360" s="176"/>
      <c r="PN360" s="176"/>
      <c r="PO360" s="176"/>
      <c r="PP360" s="176"/>
      <c r="PQ360" s="176"/>
      <c r="PR360" s="176"/>
      <c r="PS360" s="176"/>
      <c r="PT360" s="176"/>
      <c r="PU360" s="176"/>
      <c r="PV360" s="176"/>
      <c r="PW360" s="176"/>
      <c r="PX360" s="176"/>
      <c r="PY360" s="176"/>
      <c r="PZ360" s="176"/>
      <c r="QA360" s="176"/>
      <c r="QB360" s="176"/>
      <c r="QC360" s="176"/>
      <c r="QD360" s="176"/>
      <c r="QE360" s="176"/>
      <c r="QF360" s="176"/>
      <c r="QG360" s="176"/>
      <c r="QH360" s="176"/>
      <c r="QI360" s="176"/>
      <c r="QJ360" s="176"/>
      <c r="QK360" s="176"/>
      <c r="QL360" s="176"/>
      <c r="QM360" s="176"/>
      <c r="QN360" s="176"/>
      <c r="QO360" s="176"/>
      <c r="QP360" s="176"/>
      <c r="QQ360" s="176"/>
      <c r="QR360" s="176"/>
      <c r="QS360" s="176"/>
      <c r="QT360" s="176"/>
      <c r="QU360" s="176"/>
      <c r="QV360" s="176"/>
      <c r="QW360" s="176"/>
      <c r="QX360" s="176"/>
      <c r="QY360" s="176"/>
      <c r="QZ360" s="176"/>
      <c r="RA360" s="176"/>
      <c r="RB360" s="176"/>
      <c r="RC360" s="176"/>
      <c r="RD360" s="176"/>
      <c r="RE360" s="176"/>
      <c r="RF360" s="176"/>
      <c r="RG360" s="176"/>
      <c r="RH360" s="176"/>
      <c r="RI360" s="176"/>
      <c r="RJ360" s="176"/>
      <c r="RK360" s="176"/>
      <c r="RL360" s="176"/>
      <c r="RM360" s="176"/>
      <c r="RN360" s="176"/>
      <c r="RO360" s="176"/>
      <c r="RP360" s="176"/>
      <c r="RQ360" s="176"/>
      <c r="RR360" s="176"/>
      <c r="RS360" s="176"/>
      <c r="RT360" s="176"/>
      <c r="RU360" s="176"/>
      <c r="RV360" s="176"/>
      <c r="RW360" s="176"/>
      <c r="RX360" s="176"/>
      <c r="RY360" s="176"/>
      <c r="RZ360" s="176"/>
      <c r="SA360" s="176"/>
      <c r="SB360" s="176"/>
      <c r="SC360" s="176"/>
      <c r="SD360" s="176"/>
      <c r="SE360" s="176"/>
      <c r="SF360" s="176"/>
      <c r="SG360" s="176"/>
      <c r="SH360" s="176"/>
      <c r="SI360" s="176"/>
      <c r="SJ360" s="176"/>
      <c r="SK360" s="176"/>
      <c r="SL360" s="176"/>
      <c r="SM360" s="176"/>
      <c r="SN360" s="176"/>
      <c r="SO360" s="176"/>
      <c r="SP360" s="176"/>
      <c r="SQ360" s="176"/>
      <c r="SR360" s="176"/>
      <c r="SS360" s="176"/>
      <c r="ST360" s="176"/>
      <c r="SU360" s="176"/>
      <c r="SV360" s="176"/>
      <c r="SW360" s="176"/>
      <c r="SX360" s="176"/>
      <c r="SY360" s="176"/>
      <c r="SZ360" s="176"/>
      <c r="TA360" s="176"/>
      <c r="TB360" s="176"/>
      <c r="TC360" s="176"/>
      <c r="TD360" s="176"/>
      <c r="TE360" s="176"/>
      <c r="TF360" s="176"/>
      <c r="TG360" s="176"/>
      <c r="TH360" s="176"/>
      <c r="TI360" s="176"/>
      <c r="TJ360" s="176"/>
      <c r="TK360" s="176"/>
      <c r="TL360" s="176"/>
      <c r="TM360" s="176"/>
      <c r="TN360" s="176"/>
      <c r="TO360" s="176"/>
      <c r="TP360" s="176"/>
      <c r="TQ360" s="176"/>
      <c r="TR360" s="176"/>
      <c r="TS360" s="176"/>
      <c r="TT360" s="176"/>
      <c r="TU360" s="176"/>
      <c r="TV360" s="176"/>
      <c r="TW360" s="176"/>
      <c r="TX360" s="176"/>
      <c r="TY360" s="176"/>
      <c r="TZ360" s="176"/>
      <c r="UA360" s="176"/>
      <c r="UB360" s="176"/>
      <c r="UC360" s="176"/>
      <c r="UD360" s="176"/>
      <c r="UE360" s="176"/>
      <c r="UF360" s="176"/>
      <c r="UG360" s="176"/>
      <c r="UH360" s="176"/>
      <c r="UI360" s="176"/>
      <c r="UJ360" s="176"/>
      <c r="UK360" s="176"/>
      <c r="UL360" s="176"/>
      <c r="UM360" s="176"/>
      <c r="UN360" s="176"/>
      <c r="UO360" s="176"/>
      <c r="UP360" s="176"/>
      <c r="UQ360" s="176"/>
      <c r="UR360" s="176"/>
      <c r="US360" s="176"/>
      <c r="UT360" s="176"/>
      <c r="UU360" s="176"/>
      <c r="UV360" s="176"/>
      <c r="UW360" s="176"/>
      <c r="UX360" s="176"/>
      <c r="UY360" s="176"/>
      <c r="UZ360" s="176"/>
      <c r="VA360" s="176"/>
      <c r="VB360" s="176"/>
      <c r="VC360" s="176"/>
      <c r="VD360" s="176"/>
      <c r="VE360" s="176"/>
      <c r="VF360" s="176"/>
      <c r="VG360" s="176"/>
      <c r="VH360" s="176"/>
      <c r="VI360" s="176"/>
      <c r="VJ360" s="176"/>
      <c r="VK360" s="176"/>
      <c r="VL360" s="176"/>
      <c r="VM360" s="176"/>
      <c r="VN360" s="176"/>
      <c r="VO360" s="176"/>
      <c r="VP360" s="176"/>
      <c r="VQ360" s="176"/>
      <c r="VR360" s="176"/>
      <c r="VS360" s="176"/>
      <c r="VT360" s="176"/>
      <c r="VU360" s="176"/>
      <c r="VV360" s="176"/>
      <c r="VW360" s="176"/>
      <c r="VX360" s="176"/>
      <c r="VY360" s="176"/>
      <c r="VZ360" s="176"/>
      <c r="WA360" s="176"/>
      <c r="WB360" s="176"/>
      <c r="WC360" s="176"/>
      <c r="WD360" s="176"/>
      <c r="WE360" s="176"/>
      <c r="WF360" s="176"/>
      <c r="WG360" s="176"/>
      <c r="WH360" s="176"/>
      <c r="WI360" s="176"/>
      <c r="WJ360" s="176"/>
      <c r="WK360" s="176"/>
      <c r="WL360" s="176"/>
      <c r="WM360" s="176"/>
      <c r="WN360" s="176"/>
      <c r="WO360" s="176"/>
      <c r="WP360" s="176"/>
      <c r="WQ360" s="176"/>
      <c r="WR360" s="176"/>
      <c r="WS360" s="176"/>
      <c r="WT360" s="176"/>
      <c r="WU360" s="176"/>
      <c r="WV360" s="176"/>
      <c r="WW360" s="176"/>
      <c r="WX360" s="176"/>
      <c r="WY360" s="176"/>
      <c r="WZ360" s="176"/>
      <c r="XA360" s="176"/>
      <c r="XB360" s="176"/>
      <c r="XC360" s="176"/>
      <c r="XD360" s="176"/>
      <c r="XE360" s="176"/>
      <c r="XF360" s="176"/>
      <c r="XG360" s="176"/>
      <c r="XH360" s="176"/>
      <c r="XI360" s="176"/>
      <c r="XJ360" s="176"/>
      <c r="XK360" s="176"/>
      <c r="XL360" s="176"/>
      <c r="XM360" s="176"/>
      <c r="XN360" s="176"/>
      <c r="XO360" s="176"/>
      <c r="XP360" s="176"/>
      <c r="XQ360" s="176"/>
      <c r="XR360" s="176"/>
      <c r="XS360" s="176"/>
      <c r="XT360" s="176"/>
      <c r="XU360" s="176"/>
      <c r="XV360" s="176"/>
      <c r="XW360" s="176"/>
      <c r="XX360" s="176"/>
      <c r="XY360" s="176"/>
      <c r="XZ360" s="176"/>
      <c r="YA360" s="176"/>
      <c r="YB360" s="176"/>
      <c r="YC360" s="176"/>
      <c r="YD360" s="176"/>
      <c r="YE360" s="176"/>
      <c r="YF360" s="176"/>
      <c r="YG360" s="176"/>
      <c r="YH360" s="176"/>
      <c r="YI360" s="176"/>
      <c r="YJ360" s="176"/>
      <c r="YK360" s="176"/>
      <c r="YL360" s="176"/>
      <c r="YM360" s="176"/>
      <c r="YN360" s="176"/>
      <c r="YO360" s="176"/>
      <c r="YP360" s="176"/>
      <c r="YQ360" s="176"/>
      <c r="YR360" s="176"/>
      <c r="YS360" s="176"/>
      <c r="YT360" s="176"/>
      <c r="YU360" s="176"/>
      <c r="YV360" s="176"/>
      <c r="YW360" s="176"/>
      <c r="YX360" s="176"/>
      <c r="YY360" s="176"/>
      <c r="YZ360" s="176"/>
      <c r="ZA360" s="176"/>
      <c r="ZB360" s="176"/>
      <c r="ZC360" s="176"/>
      <c r="ZD360" s="176"/>
      <c r="ZE360" s="176"/>
      <c r="ZF360" s="176"/>
      <c r="ZG360" s="176"/>
      <c r="ZH360" s="176"/>
      <c r="ZI360" s="176"/>
      <c r="ZJ360" s="176"/>
      <c r="ZK360" s="176"/>
      <c r="ZL360" s="176"/>
      <c r="ZM360" s="176"/>
      <c r="ZN360" s="176"/>
      <c r="ZO360" s="176"/>
      <c r="ZP360" s="176"/>
      <c r="ZQ360" s="176"/>
      <c r="ZR360" s="176"/>
      <c r="ZS360" s="176"/>
      <c r="ZT360" s="176"/>
      <c r="ZU360" s="176"/>
      <c r="ZV360" s="176"/>
      <c r="ZW360" s="176"/>
      <c r="ZX360" s="176"/>
      <c r="ZY360" s="176"/>
      <c r="ZZ360" s="176"/>
      <c r="AAA360" s="176"/>
      <c r="AAB360" s="176"/>
      <c r="AAC360" s="176"/>
      <c r="AAD360" s="176"/>
      <c r="AAE360" s="176"/>
      <c r="AAF360" s="176"/>
      <c r="AAG360" s="176"/>
      <c r="AAH360" s="176"/>
      <c r="AAI360" s="176"/>
      <c r="AAJ360" s="176"/>
      <c r="AAK360" s="176"/>
      <c r="AAL360" s="176"/>
      <c r="AAM360" s="176"/>
      <c r="AAN360" s="176"/>
      <c r="AAO360" s="176"/>
      <c r="AAP360" s="176"/>
      <c r="AAQ360" s="176"/>
      <c r="AAR360" s="176"/>
      <c r="AAS360" s="176"/>
      <c r="AAT360" s="176"/>
      <c r="AAU360" s="176"/>
      <c r="AAV360" s="176"/>
      <c r="AAW360" s="176"/>
      <c r="AAX360" s="176"/>
      <c r="AAY360" s="176"/>
      <c r="AAZ360" s="176"/>
      <c r="ABA360" s="176"/>
      <c r="ABB360" s="176"/>
      <c r="ABC360" s="176"/>
      <c r="ABD360" s="176"/>
      <c r="ABE360" s="176"/>
      <c r="ABF360" s="176"/>
      <c r="ABG360" s="176"/>
      <c r="ABH360" s="176"/>
      <c r="ABI360" s="176"/>
      <c r="ABJ360" s="176"/>
      <c r="ABK360" s="176"/>
      <c r="ABL360" s="176"/>
      <c r="ABM360" s="176"/>
      <c r="ABN360" s="176"/>
      <c r="ABO360" s="176"/>
      <c r="ABP360" s="176"/>
      <c r="ABQ360" s="176"/>
      <c r="ABR360" s="176"/>
      <c r="ABS360" s="176"/>
      <c r="ABT360" s="176"/>
      <c r="ABU360" s="176"/>
      <c r="ABV360" s="176"/>
      <c r="ABW360" s="176"/>
      <c r="ABX360" s="176"/>
      <c r="ABY360" s="176"/>
      <c r="ABZ360" s="176"/>
      <c r="ACA360" s="176"/>
      <c r="ACB360" s="176"/>
      <c r="ACC360" s="176"/>
      <c r="ACD360" s="176"/>
      <c r="ACE360" s="176"/>
      <c r="ACF360" s="176"/>
      <c r="ACG360" s="176"/>
      <c r="ACH360" s="176"/>
      <c r="ACI360" s="176"/>
      <c r="ACJ360" s="176"/>
      <c r="ACK360" s="176"/>
      <c r="ACL360" s="176"/>
      <c r="ACM360" s="176"/>
      <c r="ACN360" s="176"/>
      <c r="ACO360" s="176"/>
      <c r="ACP360" s="176"/>
      <c r="ACQ360" s="176"/>
      <c r="ACR360" s="176"/>
      <c r="ACS360" s="176"/>
      <c r="ACT360" s="176"/>
      <c r="ACU360" s="176"/>
      <c r="ACV360" s="176"/>
      <c r="ACW360" s="176"/>
      <c r="ACX360" s="176"/>
      <c r="ACY360" s="176"/>
      <c r="ACZ360" s="176"/>
      <c r="ADA360" s="176"/>
      <c r="ADB360" s="176"/>
      <c r="ADC360" s="176"/>
      <c r="ADD360" s="176"/>
      <c r="ADE360" s="176"/>
      <c r="ADF360" s="176"/>
      <c r="ADG360" s="176"/>
      <c r="ADH360" s="176"/>
      <c r="ADI360" s="176"/>
      <c r="ADJ360" s="176"/>
      <c r="ADK360" s="176"/>
      <c r="ADL360" s="176"/>
      <c r="ADM360" s="176"/>
      <c r="ADN360" s="176"/>
      <c r="ADO360" s="176"/>
      <c r="ADP360" s="176"/>
      <c r="ADQ360" s="176"/>
      <c r="ADR360" s="176"/>
      <c r="ADS360" s="176"/>
      <c r="ADT360" s="176"/>
      <c r="ADU360" s="176"/>
      <c r="ADV360" s="176"/>
      <c r="ADW360" s="176"/>
      <c r="ADX360" s="176"/>
      <c r="ADY360" s="176"/>
      <c r="ADZ360" s="176"/>
      <c r="AEA360" s="176"/>
      <c r="AEB360" s="176"/>
      <c r="AEC360" s="176"/>
      <c r="AED360" s="176"/>
      <c r="AEE360" s="176"/>
      <c r="AEF360" s="176"/>
      <c r="AEG360" s="176"/>
      <c r="AEH360" s="176"/>
      <c r="AEI360" s="176"/>
      <c r="AEJ360" s="176"/>
      <c r="AEK360" s="176"/>
      <c r="AEL360" s="176"/>
      <c r="AEM360" s="176"/>
      <c r="AEN360" s="176"/>
      <c r="AEO360" s="176"/>
      <c r="AEP360" s="176"/>
      <c r="AEQ360" s="176"/>
      <c r="AER360" s="176"/>
      <c r="AES360" s="176"/>
      <c r="AET360" s="176"/>
      <c r="AEU360" s="176"/>
      <c r="AEV360" s="176"/>
      <c r="AEW360" s="176"/>
      <c r="AEX360" s="176"/>
      <c r="AEY360" s="176"/>
      <c r="AEZ360" s="176"/>
      <c r="AFA360" s="176"/>
      <c r="AFB360" s="176"/>
      <c r="AFC360" s="176"/>
      <c r="AFD360" s="176"/>
      <c r="AFE360" s="176"/>
      <c r="AFF360" s="176"/>
      <c r="AFG360" s="176"/>
      <c r="AFH360" s="176"/>
      <c r="AFI360" s="176"/>
      <c r="AFJ360" s="176"/>
      <c r="AFK360" s="176"/>
      <c r="AFL360" s="176"/>
      <c r="AFM360" s="176"/>
      <c r="AFN360" s="176"/>
      <c r="AFO360" s="176"/>
      <c r="AFP360" s="176"/>
      <c r="AFQ360" s="176"/>
      <c r="AFR360" s="176"/>
      <c r="AFS360" s="176"/>
      <c r="AFT360" s="176"/>
      <c r="AFU360" s="176"/>
      <c r="AFV360" s="176"/>
      <c r="AFW360" s="176"/>
      <c r="AFX360" s="176"/>
      <c r="AFY360" s="176"/>
      <c r="AFZ360" s="176"/>
      <c r="AGA360" s="176"/>
      <c r="AGB360" s="176"/>
      <c r="AGC360" s="176"/>
      <c r="AGD360" s="176"/>
      <c r="AGE360" s="176"/>
      <c r="AGF360" s="176"/>
      <c r="AGG360" s="176"/>
      <c r="AGH360" s="176"/>
      <c r="AGI360" s="176"/>
      <c r="AGJ360" s="176"/>
      <c r="AGK360" s="176"/>
      <c r="AGL360" s="176"/>
      <c r="AGM360" s="176"/>
      <c r="AGN360" s="176"/>
      <c r="AGO360" s="176"/>
      <c r="AGP360" s="176"/>
      <c r="AGQ360" s="176"/>
      <c r="AGR360" s="176"/>
      <c r="AGS360" s="176"/>
      <c r="AGT360" s="176"/>
      <c r="AGU360" s="176"/>
      <c r="AGV360" s="176"/>
      <c r="AGW360" s="176"/>
      <c r="AGX360" s="176"/>
      <c r="AGY360" s="176"/>
      <c r="AGZ360" s="176"/>
      <c r="AHA360" s="176"/>
      <c r="AHB360" s="176"/>
      <c r="AHC360" s="176"/>
      <c r="AHD360" s="176"/>
      <c r="AHE360" s="176"/>
      <c r="AHF360" s="176"/>
      <c r="AHG360" s="176"/>
      <c r="AHH360" s="176"/>
      <c r="AHI360" s="176"/>
      <c r="AHJ360" s="176"/>
      <c r="AHK360" s="176"/>
      <c r="AHL360" s="176"/>
      <c r="AHM360" s="176"/>
      <c r="AHN360" s="176"/>
      <c r="AHO360" s="176"/>
      <c r="AHP360" s="176"/>
      <c r="AHQ360" s="176"/>
      <c r="AHR360" s="176"/>
      <c r="AHS360" s="176"/>
      <c r="AHT360" s="176"/>
      <c r="AHU360" s="176"/>
      <c r="AHV360" s="176"/>
      <c r="AHW360" s="176"/>
      <c r="AHX360" s="176"/>
      <c r="AHY360" s="176"/>
      <c r="AHZ360" s="176"/>
      <c r="AIA360" s="176"/>
      <c r="AIB360" s="176"/>
      <c r="AIC360" s="176"/>
      <c r="AID360" s="176"/>
      <c r="AIE360" s="176"/>
      <c r="AIF360" s="176"/>
      <c r="AIG360" s="176"/>
      <c r="AIH360" s="176"/>
      <c r="AII360" s="176"/>
      <c r="AIJ360" s="176"/>
      <c r="AIK360" s="176"/>
      <c r="AIL360" s="176"/>
      <c r="AIM360" s="176"/>
      <c r="AIN360" s="176"/>
      <c r="AIO360" s="176"/>
      <c r="AIP360" s="176"/>
      <c r="AIQ360" s="176"/>
      <c r="AIR360" s="176"/>
      <c r="AIS360" s="176"/>
      <c r="AIT360" s="176"/>
      <c r="AIU360" s="176"/>
      <c r="AIV360" s="176"/>
      <c r="AIW360" s="176"/>
      <c r="AIX360" s="176"/>
      <c r="AIY360" s="176"/>
      <c r="AIZ360" s="176"/>
      <c r="AJA360" s="176"/>
      <c r="AJB360" s="176"/>
      <c r="AJC360" s="176"/>
      <c r="AJD360" s="176"/>
      <c r="AJE360" s="176"/>
      <c r="AJF360" s="176"/>
      <c r="AJG360" s="176"/>
      <c r="AJH360" s="176"/>
      <c r="AJI360" s="176"/>
      <c r="AJJ360" s="176"/>
      <c r="AJK360" s="176"/>
      <c r="AJL360" s="176"/>
      <c r="AJM360" s="176"/>
      <c r="AJN360" s="176"/>
      <c r="AJO360" s="176"/>
      <c r="AJP360" s="176"/>
      <c r="AJQ360" s="176"/>
      <c r="AJR360" s="176"/>
      <c r="AJS360" s="176"/>
      <c r="AJT360" s="176"/>
      <c r="AJU360" s="176"/>
      <c r="AJV360" s="176"/>
      <c r="AJW360" s="176"/>
      <c r="AJX360" s="176"/>
      <c r="AJY360" s="176"/>
      <c r="AJZ360" s="176"/>
      <c r="AKA360" s="176"/>
      <c r="AKB360" s="176"/>
      <c r="AKC360" s="176"/>
      <c r="AKD360" s="176"/>
      <c r="AKE360" s="176"/>
      <c r="AKF360" s="176"/>
      <c r="AKG360" s="176"/>
      <c r="AKH360" s="176"/>
      <c r="AKI360" s="176"/>
      <c r="AKJ360" s="176"/>
      <c r="AKK360" s="176"/>
      <c r="AKL360" s="176"/>
      <c r="AKM360" s="176"/>
      <c r="AKN360" s="176"/>
      <c r="AKO360" s="176"/>
      <c r="AKP360" s="176"/>
      <c r="AKQ360" s="176"/>
      <c r="AKR360" s="176"/>
      <c r="AKS360" s="176"/>
      <c r="AKT360" s="176"/>
      <c r="AKU360" s="176"/>
      <c r="AKV360" s="176"/>
      <c r="AKW360" s="176"/>
      <c r="AKX360" s="176"/>
      <c r="AKY360" s="176"/>
      <c r="AKZ360" s="176"/>
      <c r="ALA360" s="176"/>
      <c r="ALB360" s="176"/>
      <c r="ALC360" s="176"/>
      <c r="ALD360" s="176"/>
      <c r="ALE360" s="176"/>
      <c r="ALF360" s="176"/>
      <c r="ALG360" s="176"/>
      <c r="ALH360" s="176"/>
      <c r="ALI360" s="176"/>
      <c r="ALJ360" s="176"/>
      <c r="ALK360" s="176"/>
      <c r="ALL360" s="176"/>
      <c r="ALM360" s="176"/>
      <c r="ALN360" s="176"/>
      <c r="ALO360" s="176"/>
      <c r="ALP360" s="176"/>
      <c r="ALQ360" s="176"/>
      <c r="ALR360" s="176"/>
      <c r="ALS360" s="176"/>
      <c r="ALT360" s="176"/>
      <c r="ALU360" s="176"/>
      <c r="ALV360" s="176"/>
      <c r="ALW360" s="176"/>
      <c r="ALX360" s="176"/>
      <c r="ALY360" s="176"/>
      <c r="ALZ360" s="176"/>
      <c r="AMA360" s="176"/>
      <c r="AMB360" s="176"/>
      <c r="AMC360" s="176"/>
      <c r="AMD360" s="176"/>
      <c r="AME360" s="176"/>
      <c r="AMF360" s="176"/>
      <c r="AMG360" s="176"/>
      <c r="AMH360" s="176"/>
      <c r="AMI360" s="176"/>
      <c r="AMJ360" s="176"/>
      <c r="AMK360" s="176"/>
      <c r="AML360" s="176"/>
      <c r="AMM360" s="176"/>
      <c r="AMN360" s="176"/>
      <c r="AMO360" s="176"/>
      <c r="AMP360" s="176"/>
      <c r="AMQ360" s="176"/>
      <c r="AMR360" s="176"/>
      <c r="AMS360" s="176"/>
      <c r="AMT360" s="176"/>
      <c r="AMU360" s="176"/>
      <c r="AMV360" s="176"/>
      <c r="AMW360" s="176"/>
      <c r="AMX360" s="176"/>
      <c r="AMY360" s="176"/>
      <c r="AMZ360" s="176"/>
      <c r="ANA360" s="176"/>
      <c r="ANB360" s="176"/>
      <c r="ANC360" s="176"/>
      <c r="AND360" s="176"/>
      <c r="ANE360" s="176"/>
      <c r="ANF360" s="176"/>
      <c r="ANG360" s="176"/>
      <c r="ANH360" s="176"/>
      <c r="ANI360" s="176"/>
      <c r="ANJ360" s="176"/>
      <c r="ANK360" s="176"/>
      <c r="ANL360" s="176"/>
      <c r="ANM360" s="176"/>
      <c r="ANN360" s="176"/>
      <c r="ANO360" s="176"/>
      <c r="ANP360" s="176"/>
      <c r="ANQ360" s="176"/>
      <c r="ANR360" s="176"/>
      <c r="ANS360" s="176"/>
      <c r="ANT360" s="176"/>
      <c r="ANU360" s="176"/>
      <c r="ANV360" s="176"/>
      <c r="ANW360" s="176"/>
      <c r="ANX360" s="176"/>
      <c r="ANY360" s="176"/>
      <c r="ANZ360" s="176"/>
      <c r="AOA360" s="176"/>
      <c r="AOB360" s="176"/>
      <c r="AOC360" s="176"/>
      <c r="AOD360" s="176"/>
      <c r="AOE360" s="176"/>
      <c r="AOF360" s="176"/>
      <c r="AOG360" s="176"/>
      <c r="AOH360" s="176"/>
      <c r="AOI360" s="176"/>
      <c r="AOJ360" s="176"/>
      <c r="AOK360" s="176"/>
      <c r="AOL360" s="176"/>
      <c r="AOM360" s="176"/>
      <c r="AON360" s="176"/>
      <c r="AOO360" s="176"/>
      <c r="AOP360" s="176"/>
      <c r="AOQ360" s="176"/>
      <c r="AOR360" s="176"/>
      <c r="AOS360" s="176"/>
      <c r="AOT360" s="176"/>
      <c r="AOU360" s="176"/>
      <c r="AOV360" s="176"/>
      <c r="AOW360" s="176"/>
      <c r="AOX360" s="176"/>
      <c r="AOY360" s="176"/>
      <c r="AOZ360" s="176"/>
      <c r="APA360" s="176"/>
      <c r="APB360" s="176"/>
      <c r="APC360" s="176"/>
      <c r="APD360" s="176"/>
      <c r="APE360" s="176"/>
      <c r="APF360" s="176"/>
      <c r="APG360" s="176"/>
      <c r="APH360" s="176"/>
      <c r="API360" s="176"/>
      <c r="APJ360" s="176"/>
      <c r="APK360" s="176"/>
      <c r="APL360" s="176"/>
      <c r="APM360" s="176"/>
      <c r="APN360" s="176"/>
      <c r="APO360" s="176"/>
      <c r="APP360" s="176"/>
      <c r="APQ360" s="176"/>
      <c r="APR360" s="176"/>
      <c r="APS360" s="176"/>
      <c r="APT360" s="176"/>
      <c r="APU360" s="176"/>
      <c r="APV360" s="176"/>
      <c r="APW360" s="176"/>
      <c r="APX360" s="176"/>
      <c r="APY360" s="176"/>
      <c r="APZ360" s="176"/>
      <c r="AQA360" s="176"/>
      <c r="AQB360" s="176"/>
      <c r="AQC360" s="176"/>
      <c r="AQD360" s="176"/>
      <c r="AQE360" s="176"/>
      <c r="AQF360" s="176"/>
      <c r="AQG360" s="176"/>
      <c r="AQH360" s="176"/>
      <c r="AQI360" s="176"/>
      <c r="AQJ360" s="176"/>
      <c r="AQK360" s="176"/>
      <c r="AQL360" s="176"/>
      <c r="AQM360" s="176"/>
      <c r="AQN360" s="176"/>
      <c r="AQO360" s="176"/>
      <c r="AQP360" s="176"/>
      <c r="AQQ360" s="176"/>
      <c r="AQR360" s="176"/>
      <c r="AQS360" s="176"/>
      <c r="AQT360" s="176"/>
      <c r="AQU360" s="176"/>
      <c r="AQV360" s="176"/>
      <c r="AQW360" s="176"/>
      <c r="AQX360" s="176"/>
      <c r="AQY360" s="176"/>
      <c r="AQZ360" s="176"/>
      <c r="ARA360" s="176"/>
      <c r="ARB360" s="176"/>
      <c r="ARC360" s="176"/>
      <c r="ARD360" s="176"/>
      <c r="ARE360" s="176"/>
      <c r="ARF360" s="176"/>
      <c r="ARG360" s="176"/>
      <c r="ARH360" s="176"/>
      <c r="ARI360" s="176"/>
      <c r="ARJ360" s="176"/>
      <c r="ARK360" s="176"/>
      <c r="ARL360" s="176"/>
      <c r="ARM360" s="176"/>
      <c r="ARN360" s="176"/>
      <c r="ARO360" s="176"/>
      <c r="ARP360" s="176"/>
      <c r="ARQ360" s="176"/>
      <c r="ARR360" s="176"/>
      <c r="ARS360" s="176"/>
      <c r="ART360" s="176"/>
      <c r="ARU360" s="176"/>
      <c r="ARV360" s="176"/>
      <c r="ARW360" s="176"/>
      <c r="ARX360" s="176"/>
      <c r="ARY360" s="176"/>
      <c r="ARZ360" s="176"/>
      <c r="ASA360" s="176"/>
      <c r="ASB360" s="176"/>
      <c r="ASC360" s="176"/>
      <c r="ASD360" s="176"/>
      <c r="ASE360" s="176"/>
      <c r="ASF360" s="176"/>
      <c r="ASG360" s="176"/>
      <c r="ASH360" s="176"/>
      <c r="ASI360" s="176"/>
      <c r="ASJ360" s="176"/>
      <c r="ASK360" s="176"/>
      <c r="ASL360" s="176"/>
      <c r="ASM360" s="176"/>
      <c r="ASN360" s="176"/>
      <c r="ASO360" s="176"/>
      <c r="ASP360" s="176"/>
      <c r="ASQ360" s="176"/>
      <c r="ASR360" s="176"/>
      <c r="ASS360" s="176"/>
      <c r="AST360" s="176"/>
      <c r="ASU360" s="176"/>
      <c r="ASV360" s="176"/>
      <c r="ASW360" s="176"/>
      <c r="ASX360" s="176"/>
      <c r="ASY360" s="176"/>
      <c r="ASZ360" s="176"/>
      <c r="ATA360" s="176"/>
      <c r="ATB360" s="176"/>
      <c r="ATC360" s="176"/>
      <c r="ATD360" s="176"/>
      <c r="ATE360" s="176"/>
      <c r="ATF360" s="176"/>
      <c r="ATG360" s="176"/>
      <c r="ATH360" s="176"/>
      <c r="ATI360" s="176"/>
      <c r="ATJ360" s="176"/>
      <c r="ATK360" s="176"/>
      <c r="ATL360" s="176"/>
      <c r="ATM360" s="176"/>
      <c r="ATN360" s="176"/>
      <c r="ATO360" s="176"/>
      <c r="ATP360" s="176"/>
      <c r="ATQ360" s="176"/>
      <c r="ATR360" s="176"/>
      <c r="ATS360" s="176"/>
      <c r="ATT360" s="176"/>
      <c r="ATU360" s="176"/>
      <c r="ATV360" s="176"/>
      <c r="ATW360" s="176"/>
      <c r="ATX360" s="176"/>
      <c r="ATY360" s="176"/>
      <c r="ATZ360" s="176"/>
      <c r="AUA360" s="176"/>
      <c r="AUB360" s="176"/>
      <c r="AUC360" s="176"/>
      <c r="AUD360" s="176"/>
      <c r="AUE360" s="176"/>
      <c r="AUF360" s="176"/>
      <c r="AUG360" s="176"/>
      <c r="AUH360" s="176"/>
      <c r="AUI360" s="176"/>
      <c r="AUJ360" s="176"/>
      <c r="AUK360" s="176"/>
      <c r="AUL360" s="176"/>
      <c r="AUM360" s="176"/>
      <c r="AUN360" s="176"/>
      <c r="AUO360" s="176"/>
      <c r="AUP360" s="176"/>
      <c r="AUQ360" s="176"/>
      <c r="AUR360" s="176"/>
      <c r="AUS360" s="176"/>
      <c r="AUT360" s="176"/>
      <c r="AUU360" s="176"/>
      <c r="AUV360" s="176"/>
      <c r="AUW360" s="176"/>
      <c r="AUX360" s="176"/>
      <c r="AUY360" s="176"/>
      <c r="AUZ360" s="176"/>
      <c r="AVA360" s="176"/>
      <c r="AVB360" s="176"/>
      <c r="AVC360" s="176"/>
      <c r="AVD360" s="176"/>
      <c r="AVE360" s="176"/>
      <c r="AVF360" s="176"/>
      <c r="AVG360" s="176"/>
      <c r="AVH360" s="176"/>
      <c r="AVI360" s="176"/>
      <c r="AVJ360" s="176"/>
      <c r="AVK360" s="176"/>
      <c r="AVL360" s="176"/>
      <c r="AVM360" s="176"/>
      <c r="AVN360" s="176"/>
      <c r="AVO360" s="176"/>
      <c r="AVP360" s="176"/>
      <c r="AVQ360" s="176"/>
      <c r="AVR360" s="176"/>
      <c r="AVS360" s="176"/>
      <c r="AVT360" s="176"/>
      <c r="AVU360" s="176"/>
      <c r="AVV360" s="176"/>
      <c r="AVW360" s="176"/>
      <c r="AVX360" s="176"/>
      <c r="AVY360" s="176"/>
      <c r="AVZ360" s="176"/>
      <c r="AWA360" s="176"/>
      <c r="AWB360" s="176"/>
      <c r="AWC360" s="176"/>
      <c r="AWD360" s="176"/>
      <c r="AWE360" s="176"/>
      <c r="AWF360" s="176"/>
      <c r="AWG360" s="176"/>
      <c r="AWH360" s="176"/>
      <c r="AWI360" s="176"/>
      <c r="AWJ360" s="176"/>
      <c r="AWK360" s="176"/>
      <c r="AWL360" s="176"/>
      <c r="AWM360" s="176"/>
      <c r="AWN360" s="176"/>
      <c r="AWO360" s="176"/>
      <c r="AWP360" s="176"/>
      <c r="AWQ360" s="176"/>
      <c r="AWR360" s="176"/>
      <c r="AWS360" s="176"/>
      <c r="AWT360" s="176"/>
      <c r="AWU360" s="176"/>
      <c r="AWV360" s="176"/>
      <c r="AWW360" s="176"/>
      <c r="AWX360" s="176"/>
      <c r="AWY360" s="176"/>
      <c r="AWZ360" s="176"/>
      <c r="AXA360" s="176"/>
      <c r="AXB360" s="176"/>
      <c r="AXC360" s="176"/>
      <c r="AXD360" s="176"/>
      <c r="AXE360" s="176"/>
      <c r="AXF360" s="176"/>
      <c r="AXG360" s="176"/>
      <c r="AXH360" s="176"/>
      <c r="AXI360" s="176"/>
      <c r="AXJ360" s="176"/>
      <c r="AXK360" s="176"/>
      <c r="AXL360" s="176"/>
      <c r="AXM360" s="176"/>
      <c r="AXN360" s="176"/>
      <c r="AXO360" s="176"/>
      <c r="AXP360" s="176"/>
      <c r="AXQ360" s="176"/>
      <c r="AXR360" s="176"/>
      <c r="AXS360" s="176"/>
      <c r="AXT360" s="176"/>
      <c r="AXU360" s="176"/>
      <c r="AXV360" s="176"/>
      <c r="AXW360" s="176"/>
      <c r="AXX360" s="176"/>
      <c r="AXY360" s="176"/>
      <c r="AXZ360" s="176"/>
      <c r="AYA360" s="176"/>
      <c r="AYB360" s="176"/>
      <c r="AYC360" s="176"/>
      <c r="AYD360" s="176"/>
      <c r="AYE360" s="176"/>
      <c r="AYF360" s="176"/>
      <c r="AYG360" s="176"/>
      <c r="AYH360" s="176"/>
      <c r="AYI360" s="176"/>
      <c r="AYJ360" s="176"/>
      <c r="AYK360" s="176"/>
      <c r="AYL360" s="176"/>
      <c r="AYM360" s="176"/>
      <c r="AYN360" s="176"/>
      <c r="AYO360" s="176"/>
      <c r="AYP360" s="176"/>
      <c r="AYQ360" s="176"/>
      <c r="AYR360" s="176"/>
      <c r="AYS360" s="176"/>
      <c r="AYT360" s="176"/>
      <c r="AYU360" s="176"/>
      <c r="AYV360" s="176"/>
      <c r="AYW360" s="176"/>
      <c r="AYX360" s="176"/>
      <c r="AYY360" s="176"/>
      <c r="AYZ360" s="176"/>
      <c r="AZA360" s="176"/>
      <c r="AZB360" s="176"/>
      <c r="AZC360" s="176"/>
      <c r="AZD360" s="176"/>
      <c r="AZE360" s="176"/>
      <c r="AZF360" s="176"/>
      <c r="AZG360" s="176"/>
      <c r="AZH360" s="176"/>
      <c r="AZI360" s="176"/>
      <c r="AZJ360" s="176"/>
      <c r="AZK360" s="176"/>
      <c r="AZL360" s="176"/>
      <c r="AZM360" s="176"/>
      <c r="AZN360" s="176"/>
      <c r="AZO360" s="176"/>
      <c r="AZP360" s="176"/>
      <c r="AZQ360" s="176"/>
      <c r="AZR360" s="176"/>
      <c r="AZS360" s="176"/>
      <c r="AZT360" s="176"/>
      <c r="AZU360" s="176"/>
      <c r="AZV360" s="176"/>
      <c r="AZW360" s="176"/>
      <c r="AZX360" s="176"/>
      <c r="AZY360" s="176"/>
      <c r="AZZ360" s="176"/>
      <c r="BAA360" s="176"/>
      <c r="BAB360" s="176"/>
      <c r="BAC360" s="176"/>
      <c r="BAD360" s="176"/>
      <c r="BAE360" s="176"/>
      <c r="BAF360" s="176"/>
      <c r="BAG360" s="176"/>
      <c r="BAH360" s="176"/>
      <c r="BAI360" s="176"/>
      <c r="BAJ360" s="176"/>
      <c r="BAK360" s="176"/>
      <c r="BAL360" s="176"/>
      <c r="BAM360" s="176"/>
      <c r="BAN360" s="176"/>
      <c r="BAO360" s="176"/>
      <c r="BAP360" s="176"/>
      <c r="BAQ360" s="176"/>
      <c r="BAR360" s="176"/>
      <c r="BAS360" s="176"/>
      <c r="BAT360" s="176"/>
      <c r="BAU360" s="176"/>
      <c r="BAV360" s="176"/>
      <c r="BAW360" s="176"/>
      <c r="BAX360" s="176"/>
      <c r="BAY360" s="176"/>
      <c r="BAZ360" s="176"/>
      <c r="BBA360" s="176"/>
      <c r="BBB360" s="176"/>
      <c r="BBC360" s="176"/>
      <c r="BBD360" s="176"/>
      <c r="BBE360" s="176"/>
      <c r="BBF360" s="176"/>
      <c r="BBG360" s="176"/>
      <c r="BBH360" s="176"/>
      <c r="BBI360" s="176"/>
      <c r="BBJ360" s="176"/>
      <c r="BBK360" s="176"/>
      <c r="BBL360" s="176"/>
      <c r="BBM360" s="176"/>
      <c r="BBN360" s="176"/>
      <c r="BBO360" s="176"/>
      <c r="BBP360" s="176"/>
      <c r="BBQ360" s="176"/>
      <c r="BBR360" s="176"/>
      <c r="BBS360" s="176"/>
      <c r="BBT360" s="176"/>
      <c r="BBU360" s="176"/>
      <c r="BBV360" s="176"/>
      <c r="BBW360" s="176"/>
      <c r="BBX360" s="176"/>
      <c r="BBY360" s="176"/>
      <c r="BBZ360" s="176"/>
      <c r="BCA360" s="176"/>
      <c r="BCB360" s="176"/>
      <c r="BCC360" s="176"/>
      <c r="BCD360" s="176"/>
      <c r="BCE360" s="176"/>
      <c r="BCF360" s="176"/>
      <c r="BCG360" s="176"/>
      <c r="BCH360" s="176"/>
      <c r="BCI360" s="176"/>
      <c r="BCJ360" s="176"/>
      <c r="BCK360" s="176"/>
      <c r="BCL360" s="176"/>
      <c r="BCM360" s="176"/>
      <c r="BCN360" s="176"/>
      <c r="BCO360" s="176"/>
      <c r="BCP360" s="176"/>
      <c r="BCQ360" s="176"/>
      <c r="BCR360" s="176"/>
      <c r="BCS360" s="176"/>
      <c r="BCT360" s="176"/>
      <c r="BCU360" s="176"/>
      <c r="BCV360" s="176"/>
      <c r="BCW360" s="176"/>
      <c r="BCX360" s="176"/>
      <c r="BCY360" s="176"/>
      <c r="BCZ360" s="176"/>
      <c r="BDA360" s="176"/>
      <c r="BDB360" s="176"/>
      <c r="BDC360" s="176"/>
      <c r="BDD360" s="176"/>
      <c r="BDE360" s="176"/>
      <c r="BDF360" s="176"/>
      <c r="BDG360" s="176"/>
      <c r="BDH360" s="176"/>
      <c r="BDI360" s="176"/>
      <c r="BDJ360" s="176"/>
      <c r="BDK360" s="176"/>
      <c r="BDL360" s="176"/>
      <c r="BDM360" s="176"/>
      <c r="BDN360" s="176"/>
      <c r="BDO360" s="176"/>
      <c r="BDP360" s="176"/>
      <c r="BDQ360" s="176"/>
      <c r="BDR360" s="176"/>
      <c r="BDS360" s="176"/>
      <c r="BDT360" s="176"/>
      <c r="BDU360" s="176"/>
      <c r="BDV360" s="176"/>
      <c r="BDW360" s="176"/>
      <c r="BDX360" s="176"/>
      <c r="BDY360" s="176"/>
      <c r="BDZ360" s="176"/>
      <c r="BEA360" s="176"/>
      <c r="BEB360" s="176"/>
      <c r="BEC360" s="176"/>
      <c r="BED360" s="176"/>
      <c r="BEE360" s="176"/>
      <c r="BEF360" s="176"/>
      <c r="BEG360" s="176"/>
      <c r="BEH360" s="176"/>
      <c r="BEI360" s="176"/>
      <c r="BEJ360" s="176"/>
      <c r="BEK360" s="176"/>
      <c r="BEL360" s="176"/>
      <c r="BEM360" s="176"/>
      <c r="BEN360" s="176"/>
      <c r="BEO360" s="176"/>
      <c r="BEP360" s="176"/>
      <c r="BEQ360" s="176"/>
      <c r="BER360" s="176"/>
      <c r="BES360" s="176"/>
      <c r="BET360" s="176"/>
      <c r="BEU360" s="176"/>
      <c r="BEV360" s="176"/>
      <c r="BEW360" s="176"/>
      <c r="BEX360" s="176"/>
      <c r="BEY360" s="176"/>
      <c r="BEZ360" s="176"/>
      <c r="BFA360" s="176"/>
      <c r="BFB360" s="176"/>
      <c r="BFC360" s="176"/>
      <c r="BFD360" s="176"/>
      <c r="BFE360" s="176"/>
      <c r="BFF360" s="176"/>
      <c r="BFG360" s="176"/>
      <c r="BFH360" s="176"/>
      <c r="BFI360" s="176"/>
      <c r="BFJ360" s="176"/>
      <c r="BFK360" s="176"/>
      <c r="BFL360" s="176"/>
      <c r="BFM360" s="176"/>
      <c r="BFN360" s="176"/>
      <c r="BFO360" s="176"/>
      <c r="BFP360" s="176"/>
      <c r="BFQ360" s="176"/>
      <c r="BFR360" s="176"/>
      <c r="BFS360" s="176"/>
      <c r="BFT360" s="176"/>
      <c r="BFU360" s="176"/>
      <c r="BFV360" s="176"/>
      <c r="BFW360" s="176"/>
      <c r="BFX360" s="176"/>
      <c r="BFY360" s="176"/>
      <c r="BFZ360" s="176"/>
      <c r="BGA360" s="176"/>
      <c r="BGB360" s="176"/>
      <c r="BGC360" s="176"/>
      <c r="BGD360" s="176"/>
      <c r="BGE360" s="176"/>
      <c r="BGF360" s="176"/>
      <c r="BGG360" s="176"/>
      <c r="BGH360" s="176"/>
      <c r="BGI360" s="176"/>
      <c r="BGJ360" s="176"/>
      <c r="BGK360" s="176"/>
      <c r="BGL360" s="176"/>
      <c r="BGM360" s="176"/>
      <c r="BGN360" s="176"/>
      <c r="BGO360" s="176"/>
      <c r="BGP360" s="176"/>
      <c r="BGQ360" s="176"/>
      <c r="BGR360" s="176"/>
      <c r="BGS360" s="176"/>
      <c r="BGT360" s="176"/>
      <c r="BGU360" s="176"/>
      <c r="BGV360" s="176"/>
      <c r="BGW360" s="176"/>
      <c r="BGX360" s="176"/>
      <c r="BGY360" s="176"/>
      <c r="BGZ360" s="176"/>
      <c r="BHA360" s="176"/>
      <c r="BHB360" s="176"/>
      <c r="BHC360" s="176"/>
      <c r="BHD360" s="176"/>
      <c r="BHE360" s="176"/>
      <c r="BHF360" s="176"/>
      <c r="BHG360" s="176"/>
      <c r="BHH360" s="176"/>
      <c r="BHI360" s="176"/>
      <c r="BHJ360" s="176"/>
      <c r="BHK360" s="176"/>
      <c r="BHL360" s="176"/>
      <c r="BHM360" s="176"/>
      <c r="BHN360" s="176"/>
      <c r="BHO360" s="176"/>
      <c r="BHP360" s="176"/>
      <c r="BHQ360" s="176"/>
      <c r="BHR360" s="176"/>
      <c r="BHS360" s="176"/>
      <c r="BHT360" s="176"/>
      <c r="BHU360" s="176"/>
      <c r="BHV360" s="176"/>
      <c r="BHW360" s="176"/>
      <c r="BHX360" s="176"/>
      <c r="BHY360" s="176"/>
      <c r="BHZ360" s="176"/>
      <c r="BIA360" s="176"/>
      <c r="BIB360" s="176"/>
      <c r="BIC360" s="176"/>
      <c r="BID360" s="176"/>
      <c r="BIE360" s="176"/>
      <c r="BIF360" s="176"/>
      <c r="BIG360" s="176"/>
      <c r="BIH360" s="176"/>
      <c r="BII360" s="176"/>
      <c r="BIJ360" s="176"/>
      <c r="BIK360" s="176"/>
      <c r="BIL360" s="176"/>
      <c r="BIM360" s="176"/>
      <c r="BIN360" s="176"/>
      <c r="BIO360" s="176"/>
      <c r="BIP360" s="176"/>
      <c r="BIQ360" s="176"/>
      <c r="BIR360" s="176"/>
      <c r="BIS360" s="176"/>
      <c r="BIT360" s="176"/>
      <c r="BIU360" s="176"/>
      <c r="BIV360" s="176"/>
      <c r="BIW360" s="176"/>
      <c r="BIX360" s="176"/>
      <c r="BIY360" s="176"/>
      <c r="BIZ360" s="176"/>
      <c r="BJA360" s="176"/>
      <c r="BJB360" s="176"/>
      <c r="BJC360" s="176"/>
      <c r="BJD360" s="176"/>
      <c r="BJE360" s="176"/>
      <c r="BJF360" s="176"/>
      <c r="BJG360" s="176"/>
      <c r="BJH360" s="176"/>
      <c r="BJI360" s="176"/>
      <c r="BJJ360" s="176"/>
      <c r="BJK360" s="176"/>
      <c r="BJL360" s="176"/>
      <c r="BJM360" s="176"/>
      <c r="BJN360" s="176"/>
      <c r="BJO360" s="176"/>
      <c r="BJP360" s="176"/>
      <c r="BJQ360" s="176"/>
      <c r="BJR360" s="176"/>
      <c r="BJS360" s="176"/>
      <c r="BJT360" s="176"/>
      <c r="BJU360" s="176"/>
      <c r="BJV360" s="176"/>
      <c r="BJW360" s="176"/>
      <c r="BJX360" s="176"/>
      <c r="BJY360" s="176"/>
      <c r="BJZ360" s="176"/>
      <c r="BKA360" s="176"/>
      <c r="BKB360" s="176"/>
      <c r="BKC360" s="176"/>
      <c r="BKD360" s="176"/>
      <c r="BKE360" s="176"/>
      <c r="BKF360" s="176"/>
      <c r="BKG360" s="176"/>
      <c r="BKH360" s="176"/>
      <c r="BKI360" s="176"/>
      <c r="BKJ360" s="176"/>
      <c r="BKK360" s="176"/>
      <c r="BKL360" s="176"/>
      <c r="BKM360" s="176"/>
      <c r="BKN360" s="176"/>
      <c r="BKO360" s="176"/>
      <c r="BKP360" s="176"/>
      <c r="BKQ360" s="176"/>
      <c r="BKR360" s="176"/>
      <c r="BKS360" s="176"/>
      <c r="BKT360" s="176"/>
      <c r="BKU360" s="176"/>
      <c r="BKV360" s="176"/>
      <c r="BKW360" s="176"/>
      <c r="BKX360" s="176"/>
      <c r="BKY360" s="176"/>
      <c r="BKZ360" s="176"/>
      <c r="BLA360" s="176"/>
      <c r="BLB360" s="176"/>
      <c r="BLC360" s="176"/>
      <c r="BLD360" s="176"/>
      <c r="BLE360" s="176"/>
      <c r="BLF360" s="176"/>
      <c r="BLG360" s="176"/>
      <c r="BLH360" s="176"/>
      <c r="BLI360" s="176"/>
      <c r="BLJ360" s="176"/>
      <c r="BLK360" s="176"/>
      <c r="BLL360" s="176"/>
      <c r="BLM360" s="176"/>
      <c r="BLN360" s="176"/>
      <c r="BLO360" s="176"/>
      <c r="BLP360" s="176"/>
      <c r="BLQ360" s="176"/>
      <c r="BLR360" s="176"/>
      <c r="BLS360" s="176"/>
      <c r="BLT360" s="176"/>
      <c r="BLU360" s="176"/>
      <c r="BLV360" s="176"/>
      <c r="BLW360" s="176"/>
      <c r="BLX360" s="176"/>
      <c r="BLY360" s="176"/>
      <c r="BLZ360" s="176"/>
      <c r="BMA360" s="176"/>
      <c r="BMB360" s="176"/>
      <c r="BMC360" s="176"/>
      <c r="BMD360" s="176"/>
      <c r="BME360" s="176"/>
      <c r="BMF360" s="176"/>
      <c r="BMG360" s="176"/>
      <c r="BMH360" s="176"/>
      <c r="BMI360" s="176"/>
      <c r="BMJ360" s="176"/>
      <c r="BMK360" s="176"/>
      <c r="BML360" s="176"/>
      <c r="BMM360" s="176"/>
      <c r="BMN360" s="176"/>
      <c r="BMO360" s="176"/>
      <c r="BMP360" s="176"/>
      <c r="BMQ360" s="176"/>
      <c r="BMR360" s="176"/>
      <c r="BMS360" s="176"/>
      <c r="BMT360" s="176"/>
      <c r="BMU360" s="176"/>
      <c r="BMV360" s="176"/>
      <c r="BMW360" s="176"/>
      <c r="BMX360" s="176"/>
      <c r="BMY360" s="176"/>
      <c r="BMZ360" s="176"/>
      <c r="BNA360" s="176"/>
      <c r="BNB360" s="176"/>
      <c r="BNC360" s="176"/>
      <c r="BND360" s="176"/>
      <c r="BNE360" s="176"/>
      <c r="BNF360" s="176"/>
      <c r="BNG360" s="176"/>
      <c r="BNH360" s="176"/>
      <c r="BNI360" s="176"/>
      <c r="BNJ360" s="176"/>
      <c r="BNK360" s="176"/>
      <c r="BNL360" s="176"/>
      <c r="BNM360" s="176"/>
      <c r="BNN360" s="176"/>
      <c r="BNO360" s="176"/>
      <c r="BNP360" s="176"/>
      <c r="BNQ360" s="176"/>
      <c r="BNR360" s="176"/>
      <c r="BNS360" s="176"/>
      <c r="BNT360" s="176"/>
      <c r="BNU360" s="176"/>
      <c r="BNV360" s="176"/>
      <c r="BNW360" s="176"/>
      <c r="BNX360" s="176"/>
      <c r="BNY360" s="176"/>
      <c r="BNZ360" s="176"/>
      <c r="BOA360" s="176"/>
      <c r="BOB360" s="176"/>
      <c r="BOC360" s="176"/>
      <c r="BOD360" s="176"/>
      <c r="BOE360" s="176"/>
      <c r="BOF360" s="176"/>
      <c r="BOG360" s="176"/>
      <c r="BOH360" s="176"/>
      <c r="BOI360" s="176"/>
      <c r="BOJ360" s="176"/>
      <c r="BOK360" s="176"/>
      <c r="BOL360" s="176"/>
      <c r="BOM360" s="176"/>
      <c r="BON360" s="176"/>
      <c r="BOO360" s="176"/>
      <c r="BOP360" s="176"/>
      <c r="BOQ360" s="176"/>
      <c r="BOR360" s="176"/>
      <c r="BOS360" s="176"/>
      <c r="BOT360" s="176"/>
      <c r="BOU360" s="176"/>
      <c r="BOV360" s="176"/>
      <c r="BOW360" s="176"/>
      <c r="BOX360" s="176"/>
      <c r="BOY360" s="176"/>
      <c r="BOZ360" s="176"/>
      <c r="BPA360" s="176"/>
      <c r="BPB360" s="176"/>
      <c r="BPC360" s="176"/>
      <c r="BPD360" s="176"/>
      <c r="BPE360" s="176"/>
      <c r="BPF360" s="176"/>
      <c r="BPG360" s="176"/>
      <c r="BPH360" s="176"/>
      <c r="BPI360" s="176"/>
      <c r="BPJ360" s="176"/>
      <c r="BPK360" s="176"/>
      <c r="BPL360" s="176"/>
      <c r="BPM360" s="176"/>
      <c r="BPN360" s="176"/>
      <c r="BPO360" s="176"/>
      <c r="BPP360" s="176"/>
      <c r="BPQ360" s="176"/>
      <c r="BPR360" s="176"/>
      <c r="BPS360" s="176"/>
      <c r="BPT360" s="176"/>
      <c r="BPU360" s="176"/>
      <c r="BPV360" s="176"/>
      <c r="BPW360" s="176"/>
      <c r="BPX360" s="176"/>
      <c r="BPY360" s="176"/>
      <c r="BPZ360" s="176"/>
      <c r="BQA360" s="176"/>
      <c r="BQB360" s="176"/>
      <c r="BQC360" s="176"/>
      <c r="BQD360" s="176"/>
      <c r="BQE360" s="176"/>
      <c r="BQF360" s="176"/>
      <c r="BQG360" s="176"/>
      <c r="BQH360" s="176"/>
      <c r="BQI360" s="176"/>
      <c r="BQJ360" s="176"/>
      <c r="BQK360" s="176"/>
      <c r="BQL360" s="176"/>
      <c r="BQM360" s="176"/>
      <c r="BQN360" s="176"/>
      <c r="BQO360" s="176"/>
      <c r="BQP360" s="176"/>
      <c r="BQQ360" s="176"/>
      <c r="BQR360" s="176"/>
      <c r="BQS360" s="176"/>
      <c r="BQT360" s="176"/>
      <c r="BQU360" s="176"/>
      <c r="BQV360" s="176"/>
      <c r="BQW360" s="176"/>
      <c r="BQX360" s="176"/>
      <c r="BQY360" s="176"/>
      <c r="BQZ360" s="176"/>
      <c r="BRA360" s="176"/>
      <c r="BRB360" s="176"/>
      <c r="BRC360" s="176"/>
      <c r="BRD360" s="176"/>
      <c r="BRE360" s="176"/>
      <c r="BRF360" s="176"/>
      <c r="BRG360" s="176"/>
      <c r="BRH360" s="176"/>
      <c r="BRI360" s="176"/>
      <c r="BRJ360" s="176"/>
      <c r="BRK360" s="176"/>
      <c r="BRL360" s="176"/>
      <c r="BRM360" s="176"/>
      <c r="BRN360" s="176"/>
      <c r="BRO360" s="176"/>
      <c r="BRP360" s="176"/>
      <c r="BRQ360" s="176"/>
      <c r="BRR360" s="176"/>
      <c r="BRS360" s="176"/>
      <c r="BRT360" s="176"/>
      <c r="BRU360" s="176"/>
      <c r="BRV360" s="176"/>
      <c r="BRW360" s="176"/>
      <c r="BRX360" s="176"/>
      <c r="BRY360" s="176"/>
      <c r="BRZ360" s="176"/>
      <c r="BSA360" s="176"/>
      <c r="BSB360" s="176"/>
      <c r="BSC360" s="176"/>
      <c r="BSD360" s="176"/>
      <c r="BSE360" s="176"/>
      <c r="BSF360" s="176"/>
      <c r="BSG360" s="176"/>
      <c r="BSH360" s="176"/>
      <c r="BSI360" s="176"/>
      <c r="BSJ360" s="176"/>
      <c r="BSK360" s="176"/>
      <c r="BSL360" s="176"/>
      <c r="BSM360" s="176"/>
      <c r="BSN360" s="176"/>
      <c r="BSO360" s="176"/>
      <c r="BSP360" s="176"/>
      <c r="BSQ360" s="176"/>
      <c r="BSR360" s="176"/>
      <c r="BSS360" s="176"/>
      <c r="BST360" s="176"/>
      <c r="BSU360" s="176"/>
      <c r="BSV360" s="176"/>
      <c r="BSW360" s="176"/>
      <c r="BSX360" s="176"/>
      <c r="BSY360" s="176"/>
      <c r="BSZ360" s="176"/>
      <c r="BTA360" s="176"/>
      <c r="BTB360" s="176"/>
      <c r="BTC360" s="176"/>
      <c r="BTD360" s="176"/>
      <c r="BTE360" s="176"/>
      <c r="BTF360" s="176"/>
      <c r="BTG360" s="176"/>
      <c r="BTH360" s="176"/>
      <c r="BTI360" s="176"/>
      <c r="BTJ360" s="176"/>
      <c r="BTK360" s="176"/>
      <c r="BTL360" s="176"/>
      <c r="BTM360" s="176"/>
      <c r="BTN360" s="176"/>
      <c r="BTO360" s="176"/>
      <c r="BTP360" s="176"/>
      <c r="BTQ360" s="176"/>
      <c r="BTR360" s="176"/>
      <c r="BTS360" s="176"/>
      <c r="BTT360" s="176"/>
      <c r="BTU360" s="176"/>
      <c r="BTV360" s="176"/>
      <c r="BTW360" s="176"/>
      <c r="BTX360" s="176"/>
      <c r="BTY360" s="176"/>
      <c r="BTZ360" s="176"/>
      <c r="BUA360" s="176"/>
      <c r="BUB360" s="176"/>
      <c r="BUC360" s="176"/>
      <c r="BUD360" s="176"/>
      <c r="BUE360" s="176"/>
      <c r="BUF360" s="176"/>
      <c r="BUG360" s="176"/>
      <c r="BUH360" s="176"/>
      <c r="BUI360" s="176"/>
      <c r="BUJ360" s="176"/>
      <c r="BUK360" s="176"/>
      <c r="BUL360" s="176"/>
      <c r="BUM360" s="176"/>
      <c r="BUN360" s="176"/>
      <c r="BUO360" s="176"/>
      <c r="BUP360" s="176"/>
      <c r="BUQ360" s="176"/>
      <c r="BUR360" s="176"/>
      <c r="BUS360" s="176"/>
      <c r="BUT360" s="176"/>
      <c r="BUU360" s="176"/>
      <c r="BUV360" s="176"/>
      <c r="BUW360" s="176"/>
      <c r="BUX360" s="176"/>
      <c r="BUY360" s="176"/>
      <c r="BUZ360" s="176"/>
      <c r="BVA360" s="176"/>
      <c r="BVB360" s="176"/>
      <c r="BVC360" s="176"/>
      <c r="BVD360" s="176"/>
      <c r="BVE360" s="176"/>
      <c r="BVF360" s="176"/>
      <c r="BVG360" s="176"/>
      <c r="BVH360" s="176"/>
      <c r="BVI360" s="176"/>
      <c r="BVJ360" s="176"/>
      <c r="BVK360" s="176"/>
      <c r="BVL360" s="176"/>
      <c r="BVM360" s="176"/>
      <c r="BVN360" s="176"/>
      <c r="BVO360" s="176"/>
      <c r="BVP360" s="176"/>
      <c r="BVQ360" s="176"/>
      <c r="BVR360" s="176"/>
      <c r="BVS360" s="176"/>
      <c r="BVT360" s="176"/>
      <c r="BVU360" s="176"/>
      <c r="BVV360" s="176"/>
      <c r="BVW360" s="176"/>
      <c r="BVX360" s="176"/>
      <c r="BVY360" s="176"/>
      <c r="BVZ360" s="176"/>
      <c r="BWA360" s="176"/>
      <c r="BWB360" s="176"/>
      <c r="BWC360" s="176"/>
      <c r="BWD360" s="176"/>
      <c r="BWE360" s="176"/>
      <c r="BWF360" s="176"/>
      <c r="BWG360" s="176"/>
      <c r="BWH360" s="176"/>
      <c r="BWI360" s="176"/>
      <c r="BWJ360" s="176"/>
      <c r="BWK360" s="176"/>
      <c r="BWL360" s="176"/>
      <c r="BWM360" s="176"/>
      <c r="BWN360" s="176"/>
      <c r="BWO360" s="176"/>
      <c r="BWP360" s="176"/>
      <c r="BWQ360" s="176"/>
      <c r="BWR360" s="176"/>
      <c r="BWS360" s="176"/>
      <c r="BWT360" s="176"/>
      <c r="BWU360" s="176"/>
      <c r="BWV360" s="176"/>
      <c r="BWW360" s="176"/>
      <c r="BWX360" s="176"/>
      <c r="BWY360" s="176"/>
      <c r="BWZ360" s="176"/>
      <c r="BXA360" s="176"/>
      <c r="BXB360" s="176"/>
      <c r="BXC360" s="176"/>
      <c r="BXD360" s="176"/>
      <c r="BXE360" s="176"/>
      <c r="BXF360" s="176"/>
      <c r="BXG360" s="176"/>
      <c r="BXH360" s="176"/>
      <c r="BXI360" s="176"/>
      <c r="BXJ360" s="176"/>
      <c r="BXK360" s="176"/>
      <c r="BXL360" s="176"/>
      <c r="BXM360" s="176"/>
      <c r="BXN360" s="176"/>
      <c r="BXO360" s="176"/>
      <c r="BXP360" s="176"/>
      <c r="BXQ360" s="176"/>
      <c r="BXR360" s="176"/>
      <c r="BXS360" s="176"/>
      <c r="BXT360" s="176"/>
      <c r="BXU360" s="176"/>
      <c r="BXV360" s="176"/>
      <c r="BXW360" s="176"/>
      <c r="BXX360" s="176"/>
      <c r="BXY360" s="176"/>
      <c r="BXZ360" s="176"/>
      <c r="BYA360" s="176"/>
      <c r="BYB360" s="176"/>
      <c r="BYC360" s="176"/>
      <c r="BYD360" s="176"/>
      <c r="BYE360" s="176"/>
      <c r="BYF360" s="176"/>
      <c r="BYG360" s="176"/>
      <c r="BYH360" s="176"/>
      <c r="BYI360" s="176"/>
      <c r="BYJ360" s="176"/>
      <c r="BYK360" s="176"/>
      <c r="BYL360" s="176"/>
      <c r="BYM360" s="176"/>
      <c r="BYN360" s="176"/>
      <c r="BYO360" s="176"/>
      <c r="BYP360" s="176"/>
      <c r="BYQ360" s="176"/>
      <c r="BYR360" s="176"/>
      <c r="BYS360" s="176"/>
      <c r="BYT360" s="176"/>
      <c r="BYU360" s="176"/>
      <c r="BYV360" s="176"/>
      <c r="BYW360" s="176"/>
      <c r="BYX360" s="176"/>
      <c r="BYY360" s="176"/>
      <c r="BYZ360" s="176"/>
      <c r="BZA360" s="176"/>
      <c r="BZB360" s="176"/>
      <c r="BZC360" s="176"/>
      <c r="BZD360" s="176"/>
      <c r="BZE360" s="176"/>
      <c r="BZF360" s="176"/>
      <c r="BZG360" s="176"/>
      <c r="BZH360" s="176"/>
      <c r="BZI360" s="176"/>
      <c r="BZJ360" s="176"/>
      <c r="BZK360" s="176"/>
      <c r="BZL360" s="176"/>
      <c r="BZM360" s="176"/>
      <c r="BZN360" s="176"/>
      <c r="BZO360" s="176"/>
      <c r="BZP360" s="176"/>
      <c r="BZQ360" s="176"/>
      <c r="BZR360" s="176"/>
      <c r="BZS360" s="176"/>
      <c r="BZT360" s="176"/>
      <c r="BZU360" s="176"/>
      <c r="BZV360" s="176"/>
      <c r="BZW360" s="176"/>
      <c r="BZX360" s="176"/>
      <c r="BZY360" s="176"/>
      <c r="BZZ360" s="176"/>
      <c r="CAA360" s="176"/>
      <c r="CAB360" s="176"/>
      <c r="CAC360" s="176"/>
      <c r="CAD360" s="176"/>
      <c r="CAE360" s="176"/>
      <c r="CAF360" s="176"/>
      <c r="CAG360" s="176"/>
      <c r="CAH360" s="176"/>
      <c r="CAI360" s="176"/>
      <c r="CAJ360" s="176"/>
      <c r="CAK360" s="176"/>
      <c r="CAL360" s="176"/>
      <c r="CAM360" s="176"/>
      <c r="CAN360" s="176"/>
      <c r="CAO360" s="176"/>
      <c r="CAP360" s="176"/>
      <c r="CAQ360" s="176"/>
      <c r="CAR360" s="176"/>
      <c r="CAS360" s="176"/>
      <c r="CAT360" s="176"/>
      <c r="CAU360" s="176"/>
      <c r="CAV360" s="176"/>
      <c r="CAW360" s="176"/>
      <c r="CAX360" s="176"/>
      <c r="CAY360" s="176"/>
      <c r="CAZ360" s="176"/>
      <c r="CBA360" s="176"/>
      <c r="CBB360" s="176"/>
      <c r="CBC360" s="176"/>
      <c r="CBD360" s="176"/>
      <c r="CBE360" s="176"/>
      <c r="CBF360" s="176"/>
      <c r="CBG360" s="176"/>
      <c r="CBH360" s="176"/>
      <c r="CBI360" s="176"/>
      <c r="CBJ360" s="176"/>
      <c r="CBK360" s="176"/>
      <c r="CBL360" s="176"/>
      <c r="CBM360" s="176"/>
      <c r="CBN360" s="176"/>
      <c r="CBO360" s="176"/>
      <c r="CBP360" s="176"/>
      <c r="CBQ360" s="176"/>
      <c r="CBR360" s="176"/>
      <c r="CBS360" s="176"/>
      <c r="CBT360" s="176"/>
      <c r="CBU360" s="176"/>
      <c r="CBV360" s="176"/>
      <c r="CBW360" s="176"/>
      <c r="CBX360" s="176"/>
      <c r="CBY360" s="176"/>
      <c r="CBZ360" s="176"/>
      <c r="CCA360" s="176"/>
      <c r="CCB360" s="176"/>
      <c r="CCC360" s="176"/>
      <c r="CCD360" s="176"/>
      <c r="CCE360" s="176"/>
      <c r="CCF360" s="176"/>
      <c r="CCG360" s="176"/>
      <c r="CCH360" s="176"/>
      <c r="CCI360" s="176"/>
      <c r="CCJ360" s="176"/>
      <c r="CCK360" s="176"/>
      <c r="CCL360" s="176"/>
      <c r="CCM360" s="176"/>
      <c r="CCN360" s="176"/>
      <c r="CCO360" s="176"/>
      <c r="CCP360" s="176"/>
      <c r="CCQ360" s="176"/>
      <c r="CCR360" s="176"/>
      <c r="CCS360" s="176"/>
      <c r="CCT360" s="176"/>
      <c r="CCU360" s="176"/>
      <c r="CCV360" s="176"/>
      <c r="CCW360" s="176"/>
      <c r="CCX360" s="176"/>
      <c r="CCY360" s="176"/>
      <c r="CCZ360" s="176"/>
      <c r="CDA360" s="176"/>
      <c r="CDB360" s="176"/>
      <c r="CDC360" s="176"/>
      <c r="CDD360" s="176"/>
      <c r="CDE360" s="176"/>
      <c r="CDF360" s="176"/>
      <c r="CDG360" s="176"/>
      <c r="CDH360" s="176"/>
      <c r="CDI360" s="176"/>
      <c r="CDJ360" s="176"/>
      <c r="CDK360" s="176"/>
      <c r="CDL360" s="176"/>
      <c r="CDM360" s="176"/>
      <c r="CDN360" s="176"/>
      <c r="CDO360" s="176"/>
      <c r="CDP360" s="176"/>
      <c r="CDQ360" s="176"/>
      <c r="CDR360" s="176"/>
      <c r="CDS360" s="176"/>
      <c r="CDT360" s="176"/>
      <c r="CDU360" s="176"/>
      <c r="CDV360" s="176"/>
      <c r="CDW360" s="176"/>
      <c r="CDX360" s="176"/>
      <c r="CDY360" s="176"/>
      <c r="CDZ360" s="176"/>
      <c r="CEA360" s="176"/>
      <c r="CEB360" s="176"/>
      <c r="CEC360" s="176"/>
      <c r="CED360" s="176"/>
      <c r="CEE360" s="176"/>
      <c r="CEF360" s="176"/>
      <c r="CEG360" s="176"/>
      <c r="CEH360" s="176"/>
      <c r="CEI360" s="176"/>
      <c r="CEJ360" s="176"/>
      <c r="CEK360" s="176"/>
      <c r="CEL360" s="176"/>
      <c r="CEM360" s="176"/>
      <c r="CEN360" s="176"/>
      <c r="CEO360" s="176"/>
      <c r="CEP360" s="176"/>
      <c r="CEQ360" s="176"/>
      <c r="CER360" s="176"/>
      <c r="CES360" s="176"/>
      <c r="CET360" s="176"/>
      <c r="CEU360" s="176"/>
      <c r="CEV360" s="176"/>
      <c r="CEW360" s="176"/>
      <c r="CEX360" s="176"/>
      <c r="CEY360" s="176"/>
      <c r="CEZ360" s="176"/>
      <c r="CFA360" s="176"/>
      <c r="CFB360" s="176"/>
      <c r="CFC360" s="176"/>
      <c r="CFD360" s="176"/>
      <c r="CFE360" s="176"/>
      <c r="CFF360" s="176"/>
      <c r="CFG360" s="176"/>
      <c r="CFH360" s="176"/>
      <c r="CFI360" s="176"/>
      <c r="CFJ360" s="176"/>
      <c r="CFK360" s="176"/>
      <c r="CFL360" s="176"/>
      <c r="CFM360" s="176"/>
      <c r="CFN360" s="176"/>
      <c r="CFO360" s="176"/>
      <c r="CFP360" s="176"/>
      <c r="CFQ360" s="176"/>
      <c r="CFR360" s="176"/>
      <c r="CFS360" s="176"/>
      <c r="CFT360" s="176"/>
      <c r="CFU360" s="176"/>
      <c r="CFV360" s="176"/>
      <c r="CFW360" s="176"/>
      <c r="CFX360" s="176"/>
      <c r="CFY360" s="176"/>
      <c r="CFZ360" s="176"/>
      <c r="CGA360" s="176"/>
      <c r="CGB360" s="176"/>
      <c r="CGC360" s="176"/>
      <c r="CGD360" s="176"/>
      <c r="CGE360" s="176"/>
      <c r="CGF360" s="176"/>
      <c r="CGG360" s="176"/>
      <c r="CGH360" s="176"/>
      <c r="CGI360" s="176"/>
      <c r="CGJ360" s="176"/>
      <c r="CGK360" s="176"/>
      <c r="CGL360" s="176"/>
      <c r="CGM360" s="176"/>
      <c r="CGN360" s="176"/>
      <c r="CGO360" s="176"/>
      <c r="CGP360" s="176"/>
      <c r="CGQ360" s="176"/>
      <c r="CGR360" s="176"/>
      <c r="CGS360" s="176"/>
      <c r="CGT360" s="176"/>
      <c r="CGU360" s="176"/>
      <c r="CGV360" s="176"/>
      <c r="CGW360" s="176"/>
      <c r="CGX360" s="176"/>
      <c r="CGY360" s="176"/>
      <c r="CGZ360" s="176"/>
      <c r="CHA360" s="176"/>
      <c r="CHB360" s="176"/>
      <c r="CHC360" s="176"/>
      <c r="CHD360" s="176"/>
      <c r="CHE360" s="176"/>
      <c r="CHF360" s="176"/>
      <c r="CHG360" s="176"/>
      <c r="CHH360" s="176"/>
      <c r="CHI360" s="176"/>
      <c r="CHJ360" s="176"/>
      <c r="CHK360" s="176"/>
      <c r="CHL360" s="176"/>
      <c r="CHM360" s="176"/>
      <c r="CHN360" s="176"/>
      <c r="CHO360" s="176"/>
      <c r="CHP360" s="176"/>
      <c r="CHQ360" s="176"/>
      <c r="CHR360" s="176"/>
      <c r="CHS360" s="176"/>
      <c r="CHT360" s="176"/>
      <c r="CHU360" s="176"/>
      <c r="CHV360" s="176"/>
      <c r="CHW360" s="176"/>
      <c r="CHX360" s="176"/>
      <c r="CHY360" s="176"/>
      <c r="CHZ360" s="176"/>
      <c r="CIA360" s="176"/>
      <c r="CIB360" s="176"/>
      <c r="CIC360" s="176"/>
      <c r="CID360" s="176"/>
      <c r="CIE360" s="176"/>
      <c r="CIF360" s="176"/>
      <c r="CIG360" s="176"/>
      <c r="CIH360" s="176"/>
      <c r="CII360" s="176"/>
      <c r="CIJ360" s="176"/>
      <c r="CIK360" s="176"/>
      <c r="CIL360" s="176"/>
      <c r="CIM360" s="176"/>
      <c r="CIN360" s="176"/>
      <c r="CIO360" s="176"/>
      <c r="CIP360" s="176"/>
      <c r="CIQ360" s="176"/>
      <c r="CIR360" s="176"/>
      <c r="CIS360" s="176"/>
      <c r="CIT360" s="176"/>
      <c r="CIU360" s="176"/>
      <c r="CIV360" s="176"/>
      <c r="CIW360" s="176"/>
      <c r="CIX360" s="176"/>
      <c r="CIY360" s="176"/>
      <c r="CIZ360" s="176"/>
      <c r="CJA360" s="176"/>
      <c r="CJB360" s="176"/>
      <c r="CJC360" s="176"/>
      <c r="CJD360" s="176"/>
      <c r="CJE360" s="176"/>
      <c r="CJF360" s="176"/>
      <c r="CJG360" s="176"/>
      <c r="CJH360" s="176"/>
      <c r="CJI360" s="176"/>
      <c r="CJJ360" s="176"/>
      <c r="CJK360" s="176"/>
      <c r="CJL360" s="176"/>
      <c r="CJM360" s="176"/>
      <c r="CJN360" s="176"/>
      <c r="CJO360" s="176"/>
      <c r="CJP360" s="176"/>
      <c r="CJQ360" s="176"/>
      <c r="CJR360" s="176"/>
      <c r="CJS360" s="176"/>
      <c r="CJT360" s="176"/>
      <c r="CJU360" s="176"/>
      <c r="CJV360" s="176"/>
      <c r="CJW360" s="176"/>
      <c r="CJX360" s="176"/>
      <c r="CJY360" s="176"/>
      <c r="CJZ360" s="176"/>
      <c r="CKA360" s="176"/>
      <c r="CKB360" s="176"/>
      <c r="CKC360" s="176"/>
      <c r="CKD360" s="176"/>
      <c r="CKE360" s="176"/>
      <c r="CKF360" s="176"/>
      <c r="CKG360" s="176"/>
      <c r="CKH360" s="176"/>
      <c r="CKI360" s="176"/>
      <c r="CKJ360" s="176"/>
      <c r="CKK360" s="176"/>
      <c r="CKL360" s="176"/>
      <c r="CKM360" s="176"/>
      <c r="CKN360" s="176"/>
      <c r="CKO360" s="176"/>
      <c r="CKP360" s="176"/>
      <c r="CKQ360" s="176"/>
      <c r="CKR360" s="176"/>
      <c r="CKS360" s="176"/>
      <c r="CKT360" s="176"/>
      <c r="CKU360" s="176"/>
      <c r="CKV360" s="176"/>
      <c r="CKW360" s="176"/>
      <c r="CKX360" s="176"/>
      <c r="CKY360" s="176"/>
      <c r="CKZ360" s="176"/>
      <c r="CLA360" s="176"/>
      <c r="CLB360" s="176"/>
      <c r="CLC360" s="176"/>
      <c r="CLD360" s="176"/>
      <c r="CLE360" s="176"/>
      <c r="CLF360" s="176"/>
      <c r="CLG360" s="176"/>
      <c r="CLH360" s="176"/>
      <c r="CLI360" s="176"/>
      <c r="CLJ360" s="176"/>
      <c r="CLK360" s="176"/>
      <c r="CLL360" s="176"/>
      <c r="CLM360" s="176"/>
      <c r="CLN360" s="176"/>
      <c r="CLO360" s="176"/>
      <c r="CLP360" s="176"/>
      <c r="CLQ360" s="176"/>
      <c r="CLR360" s="176"/>
      <c r="CLS360" s="176"/>
      <c r="CLT360" s="176"/>
      <c r="CLU360" s="176"/>
      <c r="CLV360" s="176"/>
      <c r="CLW360" s="176"/>
      <c r="CLX360" s="176"/>
      <c r="CLY360" s="176"/>
      <c r="CLZ360" s="176"/>
      <c r="CMA360" s="176"/>
      <c r="CMB360" s="176"/>
      <c r="CMC360" s="176"/>
      <c r="CMD360" s="176"/>
      <c r="CME360" s="176"/>
      <c r="CMF360" s="176"/>
      <c r="CMG360" s="176"/>
      <c r="CMH360" s="176"/>
      <c r="CMI360" s="176"/>
      <c r="CMJ360" s="176"/>
      <c r="CMK360" s="176"/>
      <c r="CML360" s="176"/>
      <c r="CMM360" s="176"/>
      <c r="CMN360" s="176"/>
      <c r="CMO360" s="176"/>
      <c r="CMP360" s="176"/>
      <c r="CMQ360" s="176"/>
      <c r="CMR360" s="176"/>
      <c r="CMS360" s="176"/>
      <c r="CMT360" s="176"/>
      <c r="CMU360" s="176"/>
      <c r="CMV360" s="176"/>
      <c r="CMW360" s="176"/>
      <c r="CMX360" s="176"/>
      <c r="CMY360" s="176"/>
      <c r="CMZ360" s="176"/>
      <c r="CNA360" s="176"/>
      <c r="CNB360" s="176"/>
      <c r="CNC360" s="176"/>
      <c r="CND360" s="176"/>
      <c r="CNE360" s="176"/>
      <c r="CNF360" s="176"/>
      <c r="CNG360" s="176"/>
      <c r="CNH360" s="176"/>
      <c r="CNI360" s="176"/>
      <c r="CNJ360" s="176"/>
      <c r="CNK360" s="176"/>
      <c r="CNL360" s="176"/>
      <c r="CNM360" s="176"/>
      <c r="CNN360" s="176"/>
      <c r="CNO360" s="176"/>
      <c r="CNP360" s="176"/>
      <c r="CNQ360" s="176"/>
      <c r="CNR360" s="176"/>
      <c r="CNS360" s="176"/>
      <c r="CNT360" s="176"/>
      <c r="CNU360" s="176"/>
      <c r="CNV360" s="176"/>
      <c r="CNW360" s="176"/>
      <c r="CNX360" s="176"/>
      <c r="CNY360" s="176"/>
      <c r="CNZ360" s="176"/>
      <c r="COA360" s="176"/>
      <c r="COB360" s="176"/>
      <c r="COC360" s="176"/>
      <c r="COD360" s="176"/>
      <c r="COE360" s="176"/>
      <c r="COF360" s="176"/>
      <c r="COG360" s="176"/>
      <c r="COH360" s="176"/>
      <c r="COI360" s="176"/>
      <c r="COJ360" s="176"/>
      <c r="COK360" s="176"/>
      <c r="COL360" s="176"/>
      <c r="COM360" s="176"/>
      <c r="CON360" s="176"/>
      <c r="COO360" s="176"/>
      <c r="COP360" s="176"/>
      <c r="COQ360" s="176"/>
      <c r="COR360" s="176"/>
      <c r="COS360" s="176"/>
      <c r="COT360" s="176"/>
      <c r="COU360" s="176"/>
      <c r="COV360" s="176"/>
      <c r="COW360" s="176"/>
      <c r="COX360" s="176"/>
      <c r="COY360" s="176"/>
      <c r="COZ360" s="176"/>
      <c r="CPA360" s="176"/>
      <c r="CPB360" s="176"/>
      <c r="CPC360" s="176"/>
      <c r="CPD360" s="176"/>
      <c r="CPE360" s="176"/>
      <c r="CPF360" s="176"/>
      <c r="CPG360" s="176"/>
      <c r="CPH360" s="176"/>
      <c r="CPI360" s="176"/>
      <c r="CPJ360" s="176"/>
      <c r="CPK360" s="176"/>
      <c r="CPL360" s="176"/>
      <c r="CPM360" s="176"/>
      <c r="CPN360" s="176"/>
      <c r="CPO360" s="176"/>
      <c r="CPP360" s="176"/>
      <c r="CPQ360" s="176"/>
      <c r="CPR360" s="176"/>
      <c r="CPS360" s="176"/>
      <c r="CPT360" s="176"/>
      <c r="CPU360" s="176"/>
      <c r="CPV360" s="176"/>
      <c r="CPW360" s="176"/>
      <c r="CPX360" s="176"/>
      <c r="CPY360" s="176"/>
      <c r="CPZ360" s="176"/>
      <c r="CQA360" s="176"/>
      <c r="CQB360" s="176"/>
      <c r="CQC360" s="176"/>
      <c r="CQD360" s="176"/>
      <c r="CQE360" s="176"/>
      <c r="CQF360" s="176"/>
      <c r="CQG360" s="176"/>
      <c r="CQH360" s="176"/>
      <c r="CQI360" s="176"/>
      <c r="CQJ360" s="176"/>
      <c r="CQK360" s="176"/>
      <c r="CQL360" s="176"/>
      <c r="CQM360" s="176"/>
      <c r="CQN360" s="176"/>
      <c r="CQO360" s="176"/>
      <c r="CQP360" s="176"/>
      <c r="CQQ360" s="176"/>
      <c r="CQR360" s="176"/>
      <c r="CQS360" s="176"/>
      <c r="CQT360" s="176"/>
      <c r="CQU360" s="176"/>
      <c r="CQV360" s="176"/>
      <c r="CQW360" s="176"/>
      <c r="CQX360" s="176"/>
      <c r="CQY360" s="176"/>
      <c r="CQZ360" s="176"/>
      <c r="CRA360" s="176"/>
      <c r="CRB360" s="176"/>
      <c r="CRC360" s="176"/>
      <c r="CRD360" s="176"/>
      <c r="CRE360" s="176"/>
      <c r="CRF360" s="176"/>
      <c r="CRG360" s="176"/>
      <c r="CRH360" s="176"/>
      <c r="CRI360" s="176"/>
      <c r="CRJ360" s="176"/>
      <c r="CRK360" s="176"/>
      <c r="CRL360" s="176"/>
      <c r="CRM360" s="176"/>
      <c r="CRN360" s="176"/>
      <c r="CRO360" s="176"/>
      <c r="CRP360" s="176"/>
      <c r="CRQ360" s="176"/>
      <c r="CRR360" s="176"/>
      <c r="CRS360" s="176"/>
      <c r="CRT360" s="176"/>
      <c r="CRU360" s="176"/>
      <c r="CRV360" s="176"/>
      <c r="CRW360" s="176"/>
      <c r="CRX360" s="176"/>
      <c r="CRY360" s="176"/>
      <c r="CRZ360" s="176"/>
      <c r="CSA360" s="176"/>
      <c r="CSB360" s="176"/>
      <c r="CSC360" s="176"/>
      <c r="CSD360" s="176"/>
      <c r="CSE360" s="176"/>
      <c r="CSF360" s="176"/>
      <c r="CSG360" s="176"/>
      <c r="CSH360" s="176"/>
      <c r="CSI360" s="176"/>
      <c r="CSJ360" s="176"/>
      <c r="CSK360" s="176"/>
      <c r="CSL360" s="176"/>
      <c r="CSM360" s="176"/>
      <c r="CSN360" s="176"/>
      <c r="CSO360" s="176"/>
      <c r="CSP360" s="176"/>
      <c r="CSQ360" s="176"/>
      <c r="CSR360" s="176"/>
      <c r="CSS360" s="176"/>
      <c r="CST360" s="176"/>
      <c r="CSU360" s="176"/>
      <c r="CSV360" s="176"/>
      <c r="CSW360" s="176"/>
      <c r="CSX360" s="176"/>
      <c r="CSY360" s="176"/>
      <c r="CSZ360" s="176"/>
      <c r="CTA360" s="176"/>
      <c r="CTB360" s="176"/>
      <c r="CTC360" s="176"/>
      <c r="CTD360" s="176"/>
      <c r="CTE360" s="176"/>
      <c r="CTF360" s="176"/>
      <c r="CTG360" s="176"/>
      <c r="CTH360" s="176"/>
      <c r="CTI360" s="176"/>
      <c r="CTJ360" s="176"/>
      <c r="CTK360" s="176"/>
      <c r="CTL360" s="176"/>
      <c r="CTM360" s="176"/>
      <c r="CTN360" s="176"/>
      <c r="CTO360" s="176"/>
      <c r="CTP360" s="176"/>
      <c r="CTQ360" s="176"/>
      <c r="CTR360" s="176"/>
      <c r="CTS360" s="176"/>
      <c r="CTT360" s="176"/>
      <c r="CTU360" s="176"/>
      <c r="CTV360" s="176"/>
      <c r="CTW360" s="176"/>
      <c r="CTX360" s="176"/>
      <c r="CTY360" s="176"/>
      <c r="CTZ360" s="176"/>
      <c r="CUA360" s="176"/>
      <c r="CUB360" s="176"/>
      <c r="CUC360" s="176"/>
      <c r="CUD360" s="176"/>
      <c r="CUE360" s="176"/>
      <c r="CUF360" s="176"/>
      <c r="CUG360" s="176"/>
      <c r="CUH360" s="176"/>
      <c r="CUI360" s="176"/>
      <c r="CUJ360" s="176"/>
      <c r="CUK360" s="176"/>
      <c r="CUL360" s="176"/>
      <c r="CUM360" s="176"/>
      <c r="CUN360" s="176"/>
      <c r="CUO360" s="176"/>
      <c r="CUP360" s="176"/>
      <c r="CUQ360" s="176"/>
      <c r="CUR360" s="176"/>
      <c r="CUS360" s="176"/>
      <c r="CUT360" s="176"/>
      <c r="CUU360" s="176"/>
      <c r="CUV360" s="176"/>
      <c r="CUW360" s="176"/>
      <c r="CUX360" s="176"/>
      <c r="CUY360" s="176"/>
      <c r="CUZ360" s="176"/>
      <c r="CVA360" s="176"/>
      <c r="CVB360" s="176"/>
      <c r="CVC360" s="176"/>
      <c r="CVD360" s="176"/>
      <c r="CVE360" s="176"/>
      <c r="CVF360" s="176"/>
      <c r="CVG360" s="176"/>
      <c r="CVH360" s="176"/>
      <c r="CVI360" s="176"/>
      <c r="CVJ360" s="176"/>
      <c r="CVK360" s="176"/>
      <c r="CVL360" s="176"/>
      <c r="CVM360" s="176"/>
      <c r="CVN360" s="176"/>
      <c r="CVO360" s="176"/>
      <c r="CVP360" s="176"/>
      <c r="CVQ360" s="176"/>
      <c r="CVR360" s="176"/>
      <c r="CVS360" s="176"/>
      <c r="CVT360" s="176"/>
      <c r="CVU360" s="176"/>
      <c r="CVV360" s="176"/>
      <c r="CVW360" s="176"/>
      <c r="CVX360" s="176"/>
      <c r="CVY360" s="176"/>
      <c r="CVZ360" s="176"/>
      <c r="CWA360" s="176"/>
      <c r="CWB360" s="176"/>
      <c r="CWC360" s="176"/>
      <c r="CWD360" s="176"/>
      <c r="CWE360" s="176"/>
      <c r="CWF360" s="176"/>
      <c r="CWG360" s="176"/>
      <c r="CWH360" s="176"/>
      <c r="CWI360" s="176"/>
      <c r="CWJ360" s="176"/>
      <c r="CWK360" s="176"/>
      <c r="CWL360" s="176"/>
      <c r="CWM360" s="176"/>
      <c r="CWN360" s="176"/>
      <c r="CWO360" s="176"/>
      <c r="CWP360" s="176"/>
      <c r="CWQ360" s="176"/>
      <c r="CWR360" s="176"/>
      <c r="CWS360" s="176"/>
      <c r="CWT360" s="176"/>
      <c r="CWU360" s="176"/>
      <c r="CWV360" s="176"/>
      <c r="CWW360" s="176"/>
      <c r="CWX360" s="176"/>
      <c r="CWY360" s="176"/>
      <c r="CWZ360" s="176"/>
      <c r="CXA360" s="176"/>
      <c r="CXB360" s="176"/>
      <c r="CXC360" s="176"/>
      <c r="CXD360" s="176"/>
      <c r="CXE360" s="176"/>
      <c r="CXF360" s="176"/>
      <c r="CXG360" s="176"/>
      <c r="CXH360" s="176"/>
      <c r="CXI360" s="176"/>
      <c r="CXJ360" s="176"/>
      <c r="CXK360" s="176"/>
      <c r="CXL360" s="176"/>
      <c r="CXM360" s="176"/>
      <c r="CXN360" s="176"/>
      <c r="CXO360" s="176"/>
      <c r="CXP360" s="176"/>
      <c r="CXQ360" s="176"/>
      <c r="CXR360" s="176"/>
      <c r="CXS360" s="176"/>
      <c r="CXT360" s="176"/>
      <c r="CXU360" s="176"/>
      <c r="CXV360" s="176"/>
      <c r="CXW360" s="176"/>
      <c r="CXX360" s="176"/>
      <c r="CXY360" s="176"/>
      <c r="CXZ360" s="176"/>
      <c r="CYA360" s="176"/>
      <c r="CYB360" s="176"/>
      <c r="CYC360" s="176"/>
      <c r="CYD360" s="176"/>
      <c r="CYE360" s="176"/>
      <c r="CYF360" s="176"/>
      <c r="CYG360" s="176"/>
      <c r="CYH360" s="176"/>
      <c r="CYI360" s="176"/>
      <c r="CYJ360" s="176"/>
      <c r="CYK360" s="176"/>
      <c r="CYL360" s="176"/>
      <c r="CYM360" s="176"/>
      <c r="CYN360" s="176"/>
      <c r="CYO360" s="176"/>
      <c r="CYP360" s="176"/>
      <c r="CYQ360" s="176"/>
      <c r="CYR360" s="176"/>
      <c r="CYS360" s="176"/>
      <c r="CYT360" s="176"/>
      <c r="CYU360" s="176"/>
      <c r="CYV360" s="176"/>
      <c r="CYW360" s="176"/>
      <c r="CYX360" s="176"/>
      <c r="CYY360" s="176"/>
      <c r="CYZ360" s="176"/>
      <c r="CZA360" s="176"/>
      <c r="CZB360" s="176"/>
      <c r="CZC360" s="176"/>
      <c r="CZD360" s="176"/>
      <c r="CZE360" s="176"/>
      <c r="CZF360" s="176"/>
      <c r="CZG360" s="176"/>
      <c r="CZH360" s="176"/>
      <c r="CZI360" s="176"/>
      <c r="CZJ360" s="176"/>
      <c r="CZK360" s="176"/>
      <c r="CZL360" s="176"/>
      <c r="CZM360" s="176"/>
      <c r="CZN360" s="176"/>
      <c r="CZO360" s="176"/>
      <c r="CZP360" s="176"/>
      <c r="CZQ360" s="176"/>
      <c r="CZR360" s="176"/>
      <c r="CZS360" s="176"/>
      <c r="CZT360" s="176"/>
      <c r="CZU360" s="176"/>
      <c r="CZV360" s="176"/>
      <c r="CZW360" s="176"/>
      <c r="CZX360" s="176"/>
      <c r="CZY360" s="176"/>
      <c r="CZZ360" s="176"/>
      <c r="DAA360" s="176"/>
      <c r="DAB360" s="176"/>
      <c r="DAC360" s="176"/>
      <c r="DAD360" s="176"/>
      <c r="DAE360" s="176"/>
      <c r="DAF360" s="176"/>
      <c r="DAG360" s="176"/>
      <c r="DAH360" s="176"/>
      <c r="DAI360" s="176"/>
      <c r="DAJ360" s="176"/>
      <c r="DAK360" s="176"/>
      <c r="DAL360" s="176"/>
      <c r="DAM360" s="176"/>
      <c r="DAN360" s="176"/>
      <c r="DAO360" s="176"/>
      <c r="DAP360" s="176"/>
      <c r="DAQ360" s="176"/>
      <c r="DAR360" s="176"/>
      <c r="DAS360" s="176"/>
      <c r="DAT360" s="176"/>
      <c r="DAU360" s="176"/>
      <c r="DAV360" s="176"/>
      <c r="DAW360" s="176"/>
      <c r="DAX360" s="176"/>
      <c r="DAY360" s="176"/>
      <c r="DAZ360" s="176"/>
      <c r="DBA360" s="176"/>
      <c r="DBB360" s="176"/>
      <c r="DBC360" s="176"/>
      <c r="DBD360" s="176"/>
      <c r="DBE360" s="176"/>
      <c r="DBF360" s="176"/>
      <c r="DBG360" s="176"/>
      <c r="DBH360" s="176"/>
      <c r="DBI360" s="176"/>
      <c r="DBJ360" s="176"/>
      <c r="DBK360" s="176"/>
      <c r="DBL360" s="176"/>
      <c r="DBM360" s="176"/>
      <c r="DBN360" s="176"/>
      <c r="DBO360" s="176"/>
      <c r="DBP360" s="176"/>
      <c r="DBQ360" s="176"/>
      <c r="DBR360" s="176"/>
      <c r="DBS360" s="176"/>
      <c r="DBT360" s="176"/>
      <c r="DBU360" s="176"/>
      <c r="DBV360" s="176"/>
      <c r="DBW360" s="176"/>
      <c r="DBX360" s="176"/>
      <c r="DBY360" s="176"/>
      <c r="DBZ360" s="176"/>
      <c r="DCA360" s="176"/>
      <c r="DCB360" s="176"/>
      <c r="DCC360" s="176"/>
      <c r="DCD360" s="176"/>
      <c r="DCE360" s="176"/>
      <c r="DCF360" s="176"/>
      <c r="DCG360" s="176"/>
      <c r="DCH360" s="176"/>
      <c r="DCI360" s="176"/>
      <c r="DCJ360" s="176"/>
      <c r="DCK360" s="176"/>
      <c r="DCL360" s="176"/>
      <c r="DCM360" s="176"/>
      <c r="DCN360" s="176"/>
      <c r="DCO360" s="176"/>
      <c r="DCP360" s="176"/>
      <c r="DCQ360" s="176"/>
      <c r="DCR360" s="176"/>
      <c r="DCS360" s="176"/>
      <c r="DCT360" s="176"/>
      <c r="DCU360" s="176"/>
      <c r="DCV360" s="176"/>
      <c r="DCW360" s="176"/>
      <c r="DCX360" s="176"/>
      <c r="DCY360" s="176"/>
      <c r="DCZ360" s="176"/>
      <c r="DDA360" s="176"/>
      <c r="DDB360" s="176"/>
      <c r="DDC360" s="176"/>
      <c r="DDD360" s="176"/>
      <c r="DDE360" s="176"/>
      <c r="DDF360" s="176"/>
      <c r="DDG360" s="176"/>
      <c r="DDH360" s="176"/>
      <c r="DDI360" s="176"/>
      <c r="DDJ360" s="176"/>
      <c r="DDK360" s="176"/>
      <c r="DDL360" s="176"/>
      <c r="DDM360" s="176"/>
      <c r="DDN360" s="176"/>
      <c r="DDO360" s="176"/>
      <c r="DDP360" s="176"/>
      <c r="DDQ360" s="176"/>
      <c r="DDR360" s="176"/>
      <c r="DDS360" s="176"/>
      <c r="DDT360" s="176"/>
      <c r="DDU360" s="176"/>
      <c r="DDV360" s="176"/>
      <c r="DDW360" s="176"/>
      <c r="DDX360" s="176"/>
      <c r="DDY360" s="176"/>
      <c r="DDZ360" s="176"/>
      <c r="DEA360" s="176"/>
      <c r="DEB360" s="176"/>
      <c r="DEC360" s="176"/>
      <c r="DED360" s="176"/>
      <c r="DEE360" s="176"/>
      <c r="DEF360" s="176"/>
      <c r="DEG360" s="176"/>
      <c r="DEH360" s="176"/>
      <c r="DEI360" s="176"/>
      <c r="DEJ360" s="176"/>
      <c r="DEK360" s="176"/>
      <c r="DEL360" s="176"/>
      <c r="DEM360" s="176"/>
      <c r="DEN360" s="176"/>
      <c r="DEO360" s="176"/>
      <c r="DEP360" s="176"/>
      <c r="DEQ360" s="176"/>
      <c r="DER360" s="176"/>
      <c r="DES360" s="176"/>
      <c r="DET360" s="176"/>
      <c r="DEU360" s="176"/>
      <c r="DEV360" s="176"/>
      <c r="DEW360" s="176"/>
      <c r="DEX360" s="176"/>
      <c r="DEY360" s="176"/>
      <c r="DEZ360" s="176"/>
      <c r="DFA360" s="176"/>
      <c r="DFB360" s="176"/>
      <c r="DFC360" s="176"/>
      <c r="DFD360" s="176"/>
      <c r="DFE360" s="176"/>
      <c r="DFF360" s="176"/>
      <c r="DFG360" s="176"/>
      <c r="DFH360" s="176"/>
      <c r="DFI360" s="176"/>
      <c r="DFJ360" s="176"/>
      <c r="DFK360" s="176"/>
      <c r="DFL360" s="176"/>
      <c r="DFM360" s="176"/>
      <c r="DFN360" s="176"/>
      <c r="DFO360" s="176"/>
      <c r="DFP360" s="176"/>
      <c r="DFQ360" s="176"/>
      <c r="DFR360" s="176"/>
      <c r="DFS360" s="176"/>
      <c r="DFT360" s="176"/>
      <c r="DFU360" s="176"/>
      <c r="DFV360" s="176"/>
      <c r="DFW360" s="176"/>
      <c r="DFX360" s="176"/>
      <c r="DFY360" s="176"/>
      <c r="DFZ360" s="176"/>
      <c r="DGA360" s="176"/>
      <c r="DGB360" s="176"/>
      <c r="DGC360" s="176"/>
      <c r="DGD360" s="176"/>
      <c r="DGE360" s="176"/>
      <c r="DGF360" s="176"/>
      <c r="DGG360" s="176"/>
      <c r="DGH360" s="176"/>
      <c r="DGI360" s="176"/>
      <c r="DGJ360" s="176"/>
      <c r="DGK360" s="176"/>
      <c r="DGL360" s="176"/>
      <c r="DGM360" s="176"/>
      <c r="DGN360" s="176"/>
      <c r="DGO360" s="176"/>
      <c r="DGP360" s="176"/>
      <c r="DGQ360" s="176"/>
      <c r="DGR360" s="176"/>
      <c r="DGS360" s="176"/>
      <c r="DGT360" s="176"/>
      <c r="DGU360" s="176"/>
      <c r="DGV360" s="176"/>
      <c r="DGW360" s="176"/>
      <c r="DGX360" s="176"/>
      <c r="DGY360" s="176"/>
      <c r="DGZ360" s="176"/>
      <c r="DHA360" s="176"/>
      <c r="DHB360" s="176"/>
      <c r="DHC360" s="176"/>
      <c r="DHD360" s="176"/>
      <c r="DHE360" s="176"/>
      <c r="DHF360" s="176"/>
      <c r="DHG360" s="176"/>
      <c r="DHH360" s="176"/>
      <c r="DHI360" s="176"/>
      <c r="DHJ360" s="176"/>
      <c r="DHK360" s="176"/>
      <c r="DHL360" s="176"/>
      <c r="DHM360" s="176"/>
      <c r="DHN360" s="176"/>
      <c r="DHO360" s="176"/>
      <c r="DHP360" s="176"/>
      <c r="DHQ360" s="176"/>
      <c r="DHR360" s="176"/>
      <c r="DHS360" s="176"/>
      <c r="DHT360" s="176"/>
      <c r="DHU360" s="176"/>
      <c r="DHV360" s="176"/>
      <c r="DHW360" s="176"/>
      <c r="DHX360" s="176"/>
      <c r="DHY360" s="176"/>
      <c r="DHZ360" s="176"/>
      <c r="DIA360" s="176"/>
      <c r="DIB360" s="176"/>
      <c r="DIC360" s="176"/>
      <c r="DID360" s="176"/>
      <c r="DIE360" s="176"/>
      <c r="DIF360" s="176"/>
      <c r="DIG360" s="176"/>
      <c r="DIH360" s="176"/>
      <c r="DII360" s="176"/>
      <c r="DIJ360" s="176"/>
      <c r="DIK360" s="176"/>
      <c r="DIL360" s="176"/>
      <c r="DIM360" s="176"/>
      <c r="DIN360" s="176"/>
      <c r="DIO360" s="176"/>
      <c r="DIP360" s="176"/>
      <c r="DIQ360" s="176"/>
      <c r="DIR360" s="176"/>
      <c r="DIS360" s="176"/>
      <c r="DIT360" s="176"/>
      <c r="DIU360" s="176"/>
      <c r="DIV360" s="176"/>
      <c r="DIW360" s="176"/>
      <c r="DIX360" s="176"/>
      <c r="DIY360" s="176"/>
      <c r="DIZ360" s="176"/>
      <c r="DJA360" s="176"/>
      <c r="DJB360" s="176"/>
      <c r="DJC360" s="176"/>
      <c r="DJD360" s="176"/>
      <c r="DJE360" s="176"/>
      <c r="DJF360" s="176"/>
      <c r="DJG360" s="176"/>
      <c r="DJH360" s="176"/>
      <c r="DJI360" s="176"/>
      <c r="DJJ360" s="176"/>
      <c r="DJK360" s="176"/>
      <c r="DJL360" s="176"/>
      <c r="DJM360" s="176"/>
      <c r="DJN360" s="176"/>
      <c r="DJO360" s="176"/>
      <c r="DJP360" s="176"/>
      <c r="DJQ360" s="176"/>
      <c r="DJR360" s="176"/>
      <c r="DJS360" s="176"/>
      <c r="DJT360" s="176"/>
      <c r="DJU360" s="176"/>
      <c r="DJV360" s="176"/>
      <c r="DJW360" s="176"/>
      <c r="DJX360" s="176"/>
      <c r="DJY360" s="176"/>
      <c r="DJZ360" s="176"/>
      <c r="DKA360" s="176"/>
      <c r="DKB360" s="176"/>
      <c r="DKC360" s="176"/>
      <c r="DKD360" s="176"/>
      <c r="DKE360" s="176"/>
      <c r="DKF360" s="176"/>
      <c r="DKG360" s="176"/>
      <c r="DKH360" s="176"/>
      <c r="DKI360" s="176"/>
      <c r="DKJ360" s="176"/>
      <c r="DKK360" s="176"/>
      <c r="DKL360" s="176"/>
      <c r="DKM360" s="176"/>
      <c r="DKN360" s="176"/>
      <c r="DKO360" s="176"/>
      <c r="DKP360" s="176"/>
      <c r="DKQ360" s="176"/>
      <c r="DKR360" s="176"/>
      <c r="DKS360" s="176"/>
      <c r="DKT360" s="176"/>
      <c r="DKU360" s="176"/>
      <c r="DKV360" s="176"/>
      <c r="DKW360" s="176"/>
      <c r="DKX360" s="176"/>
      <c r="DKY360" s="176"/>
      <c r="DKZ360" s="176"/>
      <c r="DLA360" s="176"/>
      <c r="DLB360" s="176"/>
      <c r="DLC360" s="176"/>
      <c r="DLD360" s="176"/>
      <c r="DLE360" s="176"/>
      <c r="DLF360" s="176"/>
      <c r="DLG360" s="176"/>
      <c r="DLH360" s="176"/>
      <c r="DLI360" s="176"/>
      <c r="DLJ360" s="176"/>
      <c r="DLK360" s="176"/>
      <c r="DLL360" s="176"/>
      <c r="DLM360" s="176"/>
      <c r="DLN360" s="176"/>
      <c r="DLO360" s="176"/>
      <c r="DLP360" s="176"/>
      <c r="DLQ360" s="176"/>
      <c r="DLR360" s="176"/>
      <c r="DLS360" s="176"/>
      <c r="DLT360" s="176"/>
      <c r="DLU360" s="176"/>
      <c r="DLV360" s="176"/>
      <c r="DLW360" s="176"/>
      <c r="DLX360" s="176"/>
      <c r="DLY360" s="176"/>
      <c r="DLZ360" s="176"/>
      <c r="DMA360" s="176"/>
      <c r="DMB360" s="176"/>
      <c r="DMC360" s="176"/>
      <c r="DMD360" s="176"/>
      <c r="DME360" s="176"/>
      <c r="DMF360" s="176"/>
      <c r="DMG360" s="176"/>
      <c r="DMH360" s="176"/>
      <c r="DMI360" s="176"/>
      <c r="DMJ360" s="176"/>
      <c r="DMK360" s="176"/>
      <c r="DML360" s="176"/>
      <c r="DMM360" s="176"/>
      <c r="DMN360" s="176"/>
      <c r="DMO360" s="176"/>
      <c r="DMP360" s="176"/>
      <c r="DMQ360" s="176"/>
      <c r="DMR360" s="176"/>
      <c r="DMS360" s="176"/>
      <c r="DMT360" s="176"/>
      <c r="DMU360" s="176"/>
      <c r="DMV360" s="176"/>
      <c r="DMW360" s="176"/>
      <c r="DMX360" s="176"/>
      <c r="DMY360" s="176"/>
      <c r="DMZ360" s="176"/>
      <c r="DNA360" s="176"/>
      <c r="DNB360" s="176"/>
      <c r="DNC360" s="176"/>
      <c r="DND360" s="176"/>
      <c r="DNE360" s="176"/>
      <c r="DNF360" s="176"/>
      <c r="DNG360" s="176"/>
      <c r="DNH360" s="176"/>
      <c r="DNI360" s="176"/>
      <c r="DNJ360" s="176"/>
      <c r="DNK360" s="176"/>
      <c r="DNL360" s="176"/>
      <c r="DNM360" s="176"/>
      <c r="DNN360" s="176"/>
      <c r="DNO360" s="176"/>
      <c r="DNP360" s="176"/>
      <c r="DNQ360" s="176"/>
      <c r="DNR360" s="176"/>
      <c r="DNS360" s="176"/>
      <c r="DNT360" s="176"/>
      <c r="DNU360" s="176"/>
      <c r="DNV360" s="176"/>
      <c r="DNW360" s="176"/>
      <c r="DNX360" s="176"/>
      <c r="DNY360" s="176"/>
      <c r="DNZ360" s="176"/>
      <c r="DOA360" s="176"/>
      <c r="DOB360" s="176"/>
      <c r="DOC360" s="176"/>
      <c r="DOD360" s="176"/>
      <c r="DOE360" s="176"/>
      <c r="DOF360" s="176"/>
      <c r="DOG360" s="176"/>
      <c r="DOH360" s="176"/>
      <c r="DOI360" s="176"/>
      <c r="DOJ360" s="176"/>
      <c r="DOK360" s="176"/>
      <c r="DOL360" s="176"/>
      <c r="DOM360" s="176"/>
      <c r="DON360" s="176"/>
      <c r="DOO360" s="176"/>
      <c r="DOP360" s="176"/>
      <c r="DOQ360" s="176"/>
      <c r="DOR360" s="176"/>
      <c r="DOS360" s="176"/>
      <c r="DOT360" s="176"/>
      <c r="DOU360" s="176"/>
      <c r="DOV360" s="176"/>
      <c r="DOW360" s="176"/>
      <c r="DOX360" s="176"/>
      <c r="DOY360" s="176"/>
      <c r="DOZ360" s="176"/>
      <c r="DPA360" s="176"/>
      <c r="DPB360" s="176"/>
      <c r="DPC360" s="176"/>
      <c r="DPD360" s="176"/>
      <c r="DPE360" s="176"/>
      <c r="DPF360" s="176"/>
      <c r="DPG360" s="176"/>
      <c r="DPH360" s="176"/>
      <c r="DPI360" s="176"/>
      <c r="DPJ360" s="176"/>
      <c r="DPK360" s="176"/>
      <c r="DPL360" s="176"/>
      <c r="DPM360" s="176"/>
      <c r="DPN360" s="176"/>
      <c r="DPO360" s="176"/>
      <c r="DPP360" s="176"/>
      <c r="DPQ360" s="176"/>
      <c r="DPR360" s="176"/>
      <c r="DPS360" s="176"/>
      <c r="DPT360" s="176"/>
      <c r="DPU360" s="176"/>
      <c r="DPV360" s="176"/>
      <c r="DPW360" s="176"/>
      <c r="DPX360" s="176"/>
      <c r="DPY360" s="176"/>
      <c r="DPZ360" s="176"/>
      <c r="DQA360" s="176"/>
      <c r="DQB360" s="176"/>
      <c r="DQC360" s="176"/>
      <c r="DQD360" s="176"/>
      <c r="DQE360" s="176"/>
      <c r="DQF360" s="176"/>
      <c r="DQG360" s="176"/>
      <c r="DQH360" s="176"/>
      <c r="DQI360" s="176"/>
      <c r="DQJ360" s="176"/>
      <c r="DQK360" s="176"/>
      <c r="DQL360" s="176"/>
      <c r="DQM360" s="176"/>
      <c r="DQN360" s="176"/>
      <c r="DQO360" s="176"/>
      <c r="DQP360" s="176"/>
      <c r="DQQ360" s="176"/>
      <c r="DQR360" s="176"/>
      <c r="DQS360" s="176"/>
      <c r="DQT360" s="176"/>
      <c r="DQU360" s="176"/>
      <c r="DQV360" s="176"/>
      <c r="DQW360" s="176"/>
      <c r="DQX360" s="176"/>
      <c r="DQY360" s="176"/>
      <c r="DQZ360" s="176"/>
      <c r="DRA360" s="176"/>
      <c r="DRB360" s="176"/>
      <c r="DRC360" s="176"/>
      <c r="DRD360" s="176"/>
      <c r="DRE360" s="176"/>
      <c r="DRF360" s="176"/>
      <c r="DRG360" s="176"/>
      <c r="DRH360" s="176"/>
      <c r="DRI360" s="176"/>
      <c r="DRJ360" s="176"/>
      <c r="DRK360" s="176"/>
      <c r="DRL360" s="176"/>
      <c r="DRM360" s="176"/>
      <c r="DRN360" s="176"/>
      <c r="DRO360" s="176"/>
      <c r="DRP360" s="176"/>
      <c r="DRQ360" s="176"/>
      <c r="DRR360" s="176"/>
      <c r="DRS360" s="176"/>
      <c r="DRT360" s="176"/>
      <c r="DRU360" s="176"/>
      <c r="DRV360" s="176"/>
      <c r="DRW360" s="176"/>
      <c r="DRX360" s="176"/>
      <c r="DRY360" s="176"/>
      <c r="DRZ360" s="176"/>
      <c r="DSA360" s="176"/>
      <c r="DSB360" s="176"/>
      <c r="DSC360" s="176"/>
      <c r="DSD360" s="176"/>
      <c r="DSE360" s="176"/>
      <c r="DSF360" s="176"/>
      <c r="DSG360" s="176"/>
      <c r="DSH360" s="176"/>
      <c r="DSI360" s="176"/>
      <c r="DSJ360" s="176"/>
      <c r="DSK360" s="176"/>
      <c r="DSL360" s="176"/>
      <c r="DSM360" s="176"/>
      <c r="DSN360" s="176"/>
      <c r="DSO360" s="176"/>
      <c r="DSP360" s="176"/>
      <c r="DSQ360" s="176"/>
      <c r="DSR360" s="176"/>
      <c r="DSS360" s="176"/>
      <c r="DST360" s="176"/>
      <c r="DSU360" s="176"/>
      <c r="DSV360" s="176"/>
      <c r="DSW360" s="176"/>
      <c r="DSX360" s="176"/>
      <c r="DSY360" s="176"/>
      <c r="DSZ360" s="176"/>
      <c r="DTA360" s="176"/>
      <c r="DTB360" s="176"/>
      <c r="DTC360" s="176"/>
      <c r="DTD360" s="176"/>
      <c r="DTE360" s="176"/>
      <c r="DTF360" s="176"/>
      <c r="DTG360" s="176"/>
      <c r="DTH360" s="176"/>
      <c r="DTI360" s="176"/>
      <c r="DTJ360" s="176"/>
      <c r="DTK360" s="176"/>
      <c r="DTL360" s="176"/>
      <c r="DTM360" s="176"/>
      <c r="DTN360" s="176"/>
      <c r="DTO360" s="176"/>
      <c r="DTP360" s="176"/>
      <c r="DTQ360" s="176"/>
      <c r="DTR360" s="176"/>
      <c r="DTS360" s="176"/>
      <c r="DTT360" s="176"/>
      <c r="DTU360" s="176"/>
      <c r="DTV360" s="176"/>
      <c r="DTW360" s="176"/>
      <c r="DTX360" s="176"/>
      <c r="DTY360" s="176"/>
      <c r="DTZ360" s="176"/>
      <c r="DUA360" s="176"/>
      <c r="DUB360" s="176"/>
      <c r="DUC360" s="176"/>
      <c r="DUD360" s="176"/>
      <c r="DUE360" s="176"/>
      <c r="DUF360" s="176"/>
      <c r="DUG360" s="176"/>
      <c r="DUH360" s="176"/>
      <c r="DUI360" s="176"/>
      <c r="DUJ360" s="176"/>
      <c r="DUK360" s="176"/>
      <c r="DUL360" s="176"/>
      <c r="DUM360" s="176"/>
      <c r="DUN360" s="176"/>
      <c r="DUO360" s="176"/>
      <c r="DUP360" s="176"/>
      <c r="DUQ360" s="176"/>
      <c r="DUR360" s="176"/>
      <c r="DUS360" s="176"/>
      <c r="DUT360" s="176"/>
      <c r="DUU360" s="176"/>
      <c r="DUV360" s="176"/>
      <c r="DUW360" s="176"/>
      <c r="DUX360" s="176"/>
      <c r="DUY360" s="176"/>
      <c r="DUZ360" s="176"/>
      <c r="DVA360" s="176"/>
      <c r="DVB360" s="176"/>
      <c r="DVC360" s="176"/>
      <c r="DVD360" s="176"/>
      <c r="DVE360" s="176"/>
      <c r="DVF360" s="176"/>
      <c r="DVG360" s="176"/>
      <c r="DVH360" s="176"/>
      <c r="DVI360" s="176"/>
      <c r="DVJ360" s="176"/>
      <c r="DVK360" s="176"/>
      <c r="DVL360" s="176"/>
      <c r="DVM360" s="176"/>
      <c r="DVN360" s="176"/>
      <c r="DVO360" s="176"/>
      <c r="DVP360" s="176"/>
      <c r="DVQ360" s="176"/>
      <c r="DVR360" s="176"/>
      <c r="DVS360" s="176"/>
      <c r="DVT360" s="176"/>
      <c r="DVU360" s="176"/>
      <c r="DVV360" s="176"/>
      <c r="DVW360" s="176"/>
      <c r="DVX360" s="176"/>
      <c r="DVY360" s="176"/>
      <c r="DVZ360" s="176"/>
      <c r="DWA360" s="176"/>
      <c r="DWB360" s="176"/>
      <c r="DWC360" s="176"/>
      <c r="DWD360" s="176"/>
      <c r="DWE360" s="176"/>
      <c r="DWF360" s="176"/>
      <c r="DWG360" s="176"/>
      <c r="DWH360" s="176"/>
      <c r="DWI360" s="176"/>
      <c r="DWJ360" s="176"/>
      <c r="DWK360" s="176"/>
      <c r="DWL360" s="176"/>
      <c r="DWM360" s="176"/>
      <c r="DWN360" s="176"/>
      <c r="DWO360" s="176"/>
      <c r="DWP360" s="176"/>
      <c r="DWQ360" s="176"/>
      <c r="DWR360" s="176"/>
      <c r="DWS360" s="176"/>
      <c r="DWT360" s="176"/>
      <c r="DWU360" s="176"/>
      <c r="DWV360" s="176"/>
      <c r="DWW360" s="176"/>
      <c r="DWX360" s="176"/>
      <c r="DWY360" s="176"/>
      <c r="DWZ360" s="176"/>
      <c r="DXA360" s="176"/>
      <c r="DXB360" s="176"/>
      <c r="DXC360" s="176"/>
      <c r="DXD360" s="176"/>
      <c r="DXE360" s="176"/>
      <c r="DXF360" s="176"/>
      <c r="DXG360" s="176"/>
      <c r="DXH360" s="176"/>
      <c r="DXI360" s="176"/>
      <c r="DXJ360" s="176"/>
      <c r="DXK360" s="176"/>
      <c r="DXL360" s="176"/>
      <c r="DXM360" s="176"/>
      <c r="DXN360" s="176"/>
      <c r="DXO360" s="176"/>
      <c r="DXP360" s="176"/>
      <c r="DXQ360" s="176"/>
      <c r="DXR360" s="176"/>
      <c r="DXS360" s="176"/>
      <c r="DXT360" s="176"/>
      <c r="DXU360" s="176"/>
      <c r="DXV360" s="176"/>
      <c r="DXW360" s="176"/>
      <c r="DXX360" s="176"/>
      <c r="DXY360" s="176"/>
      <c r="DXZ360" s="176"/>
      <c r="DYA360" s="176"/>
      <c r="DYB360" s="176"/>
      <c r="DYC360" s="176"/>
      <c r="DYD360" s="176"/>
      <c r="DYE360" s="176"/>
      <c r="DYF360" s="176"/>
      <c r="DYG360" s="176"/>
      <c r="DYH360" s="176"/>
      <c r="DYI360" s="176"/>
      <c r="DYJ360" s="176"/>
      <c r="DYK360" s="176"/>
      <c r="DYL360" s="176"/>
      <c r="DYM360" s="176"/>
      <c r="DYN360" s="176"/>
      <c r="DYO360" s="176"/>
      <c r="DYP360" s="176"/>
      <c r="DYQ360" s="176"/>
      <c r="DYR360" s="176"/>
      <c r="DYS360" s="176"/>
      <c r="DYT360" s="176"/>
      <c r="DYU360" s="176"/>
      <c r="DYV360" s="176"/>
      <c r="DYW360" s="176"/>
      <c r="DYX360" s="176"/>
      <c r="DYY360" s="176"/>
      <c r="DYZ360" s="176"/>
      <c r="DZA360" s="176"/>
      <c r="DZB360" s="176"/>
      <c r="DZC360" s="176"/>
      <c r="DZD360" s="176"/>
      <c r="DZE360" s="176"/>
      <c r="DZF360" s="176"/>
      <c r="DZG360" s="176"/>
      <c r="DZH360" s="176"/>
      <c r="DZI360" s="176"/>
      <c r="DZJ360" s="176"/>
      <c r="DZK360" s="176"/>
      <c r="DZL360" s="176"/>
      <c r="DZM360" s="176"/>
      <c r="DZN360" s="176"/>
      <c r="DZO360" s="176"/>
      <c r="DZP360" s="176"/>
      <c r="DZQ360" s="176"/>
      <c r="DZR360" s="176"/>
      <c r="DZS360" s="176"/>
      <c r="DZT360" s="176"/>
      <c r="DZU360" s="176"/>
      <c r="DZV360" s="176"/>
      <c r="DZW360" s="176"/>
      <c r="DZX360" s="176"/>
      <c r="DZY360" s="176"/>
      <c r="DZZ360" s="176"/>
      <c r="EAA360" s="176"/>
      <c r="EAB360" s="176"/>
      <c r="EAC360" s="176"/>
      <c r="EAD360" s="176"/>
      <c r="EAE360" s="176"/>
      <c r="EAF360" s="176"/>
      <c r="EAG360" s="176"/>
      <c r="EAH360" s="176"/>
      <c r="EAI360" s="176"/>
      <c r="EAJ360" s="176"/>
      <c r="EAK360" s="176"/>
      <c r="EAL360" s="176"/>
      <c r="EAM360" s="176"/>
      <c r="EAN360" s="176"/>
      <c r="EAO360" s="176"/>
      <c r="EAP360" s="176"/>
      <c r="EAQ360" s="176"/>
      <c r="EAR360" s="176"/>
      <c r="EAS360" s="176"/>
      <c r="EAT360" s="176"/>
      <c r="EAU360" s="176"/>
      <c r="EAV360" s="176"/>
      <c r="EAW360" s="176"/>
      <c r="EAX360" s="176"/>
      <c r="EAY360" s="176"/>
      <c r="EAZ360" s="176"/>
      <c r="EBA360" s="176"/>
      <c r="EBB360" s="176"/>
      <c r="EBC360" s="176"/>
      <c r="EBD360" s="176"/>
      <c r="EBE360" s="176"/>
      <c r="EBF360" s="176"/>
      <c r="EBG360" s="176"/>
      <c r="EBH360" s="176"/>
      <c r="EBI360" s="176"/>
      <c r="EBJ360" s="176"/>
      <c r="EBK360" s="176"/>
      <c r="EBL360" s="176"/>
      <c r="EBM360" s="176"/>
      <c r="EBN360" s="176"/>
      <c r="EBO360" s="176"/>
      <c r="EBP360" s="176"/>
      <c r="EBQ360" s="176"/>
      <c r="EBR360" s="176"/>
      <c r="EBS360" s="176"/>
      <c r="EBT360" s="176"/>
      <c r="EBU360" s="176"/>
      <c r="EBV360" s="176"/>
      <c r="EBW360" s="176"/>
      <c r="EBX360" s="176"/>
      <c r="EBY360" s="176"/>
      <c r="EBZ360" s="176"/>
      <c r="ECA360" s="176"/>
      <c r="ECB360" s="176"/>
      <c r="ECC360" s="176"/>
      <c r="ECD360" s="176"/>
      <c r="ECE360" s="176"/>
      <c r="ECF360" s="176"/>
      <c r="ECG360" s="176"/>
      <c r="ECH360" s="176"/>
      <c r="ECI360" s="176"/>
      <c r="ECJ360" s="176"/>
      <c r="ECK360" s="176"/>
      <c r="ECL360" s="176"/>
      <c r="ECM360" s="176"/>
      <c r="ECN360" s="176"/>
      <c r="ECO360" s="176"/>
      <c r="ECP360" s="176"/>
      <c r="ECQ360" s="176"/>
      <c r="ECR360" s="176"/>
      <c r="ECS360" s="176"/>
      <c r="ECT360" s="176"/>
      <c r="ECU360" s="176"/>
      <c r="ECV360" s="176"/>
      <c r="ECW360" s="176"/>
      <c r="ECX360" s="176"/>
      <c r="ECY360" s="176"/>
      <c r="ECZ360" s="176"/>
      <c r="EDA360" s="176"/>
      <c r="EDB360" s="176"/>
      <c r="EDC360" s="176"/>
      <c r="EDD360" s="176"/>
      <c r="EDE360" s="176"/>
      <c r="EDF360" s="176"/>
      <c r="EDG360" s="176"/>
      <c r="EDH360" s="176"/>
      <c r="EDI360" s="176"/>
      <c r="EDJ360" s="176"/>
      <c r="EDK360" s="176"/>
      <c r="EDL360" s="176"/>
      <c r="EDM360" s="176"/>
      <c r="EDN360" s="176"/>
      <c r="EDO360" s="176"/>
      <c r="EDP360" s="176"/>
      <c r="EDQ360" s="176"/>
      <c r="EDR360" s="176"/>
      <c r="EDS360" s="176"/>
      <c r="EDT360" s="176"/>
      <c r="EDU360" s="176"/>
      <c r="EDV360" s="176"/>
      <c r="EDW360" s="176"/>
      <c r="EDX360" s="176"/>
      <c r="EDY360" s="176"/>
      <c r="EDZ360" s="176"/>
      <c r="EEA360" s="176"/>
      <c r="EEB360" s="176"/>
      <c r="EEC360" s="176"/>
      <c r="EED360" s="176"/>
      <c r="EEE360" s="176"/>
      <c r="EEF360" s="176"/>
      <c r="EEG360" s="176"/>
      <c r="EEH360" s="176"/>
      <c r="EEI360" s="176"/>
      <c r="EEJ360" s="176"/>
      <c r="EEK360" s="176"/>
      <c r="EEL360" s="176"/>
      <c r="EEM360" s="176"/>
      <c r="EEN360" s="176"/>
      <c r="EEO360" s="176"/>
      <c r="EEP360" s="176"/>
      <c r="EEQ360" s="176"/>
      <c r="EER360" s="176"/>
      <c r="EES360" s="176"/>
      <c r="EET360" s="176"/>
      <c r="EEU360" s="176"/>
      <c r="EEV360" s="176"/>
      <c r="EEW360" s="176"/>
      <c r="EEX360" s="176"/>
      <c r="EEY360" s="176"/>
      <c r="EEZ360" s="176"/>
      <c r="EFA360" s="176"/>
      <c r="EFB360" s="176"/>
      <c r="EFC360" s="176"/>
      <c r="EFD360" s="176"/>
      <c r="EFE360" s="176"/>
      <c r="EFF360" s="176"/>
      <c r="EFG360" s="176"/>
      <c r="EFH360" s="176"/>
      <c r="EFI360" s="176"/>
      <c r="EFJ360" s="176"/>
      <c r="EFK360" s="176"/>
      <c r="EFL360" s="176"/>
      <c r="EFM360" s="176"/>
      <c r="EFN360" s="176"/>
      <c r="EFO360" s="176"/>
      <c r="EFP360" s="176"/>
      <c r="EFQ360" s="176"/>
      <c r="EFR360" s="176"/>
      <c r="EFS360" s="176"/>
      <c r="EFT360" s="176"/>
      <c r="EFU360" s="176"/>
      <c r="EFV360" s="176"/>
      <c r="EFW360" s="176"/>
      <c r="EFX360" s="176"/>
      <c r="EFY360" s="176"/>
      <c r="EFZ360" s="176"/>
      <c r="EGA360" s="176"/>
      <c r="EGB360" s="176"/>
      <c r="EGC360" s="176"/>
      <c r="EGD360" s="176"/>
      <c r="EGE360" s="176"/>
      <c r="EGF360" s="176"/>
      <c r="EGG360" s="176"/>
      <c r="EGH360" s="176"/>
      <c r="EGI360" s="176"/>
      <c r="EGJ360" s="176"/>
      <c r="EGK360" s="176"/>
      <c r="EGL360" s="176"/>
      <c r="EGM360" s="176"/>
      <c r="EGN360" s="176"/>
      <c r="EGO360" s="176"/>
      <c r="EGP360" s="176"/>
      <c r="EGQ360" s="176"/>
      <c r="EGR360" s="176"/>
      <c r="EGS360" s="176"/>
      <c r="EGT360" s="176"/>
      <c r="EGU360" s="176"/>
      <c r="EGV360" s="176"/>
      <c r="EGW360" s="176"/>
      <c r="EGX360" s="176"/>
      <c r="EGY360" s="176"/>
      <c r="EGZ360" s="176"/>
      <c r="EHA360" s="176"/>
      <c r="EHB360" s="176"/>
      <c r="EHC360" s="176"/>
      <c r="EHD360" s="176"/>
      <c r="EHE360" s="176"/>
      <c r="EHF360" s="176"/>
      <c r="EHG360" s="176"/>
      <c r="EHH360" s="176"/>
      <c r="EHI360" s="176"/>
      <c r="EHJ360" s="176"/>
      <c r="EHK360" s="176"/>
      <c r="EHL360" s="176"/>
      <c r="EHM360" s="176"/>
      <c r="EHN360" s="176"/>
      <c r="EHO360" s="176"/>
      <c r="EHP360" s="176"/>
      <c r="EHQ360" s="176"/>
      <c r="EHR360" s="176"/>
      <c r="EHS360" s="176"/>
      <c r="EHT360" s="176"/>
      <c r="EHU360" s="176"/>
      <c r="EHV360" s="176"/>
      <c r="EHW360" s="176"/>
      <c r="EHX360" s="176"/>
      <c r="EHY360" s="176"/>
      <c r="EHZ360" s="176"/>
      <c r="EIA360" s="176"/>
      <c r="EIB360" s="176"/>
      <c r="EIC360" s="176"/>
      <c r="EID360" s="176"/>
      <c r="EIE360" s="176"/>
      <c r="EIF360" s="176"/>
      <c r="EIG360" s="176"/>
      <c r="EIH360" s="176"/>
      <c r="EII360" s="176"/>
      <c r="EIJ360" s="176"/>
      <c r="EIK360" s="176"/>
      <c r="EIL360" s="176"/>
      <c r="EIM360" s="176"/>
      <c r="EIN360" s="176"/>
      <c r="EIO360" s="176"/>
      <c r="EIP360" s="176"/>
      <c r="EIQ360" s="176"/>
      <c r="EIR360" s="176"/>
      <c r="EIS360" s="176"/>
      <c r="EIT360" s="176"/>
      <c r="EIU360" s="176"/>
      <c r="EIV360" s="176"/>
      <c r="EIW360" s="176"/>
      <c r="EIX360" s="176"/>
      <c r="EIY360" s="176"/>
      <c r="EIZ360" s="176"/>
      <c r="EJA360" s="176"/>
      <c r="EJB360" s="176"/>
      <c r="EJC360" s="176"/>
      <c r="EJD360" s="176"/>
      <c r="EJE360" s="176"/>
      <c r="EJF360" s="176"/>
      <c r="EJG360" s="176"/>
      <c r="EJH360" s="176"/>
      <c r="EJI360" s="176"/>
      <c r="EJJ360" s="176"/>
      <c r="EJK360" s="176"/>
      <c r="EJL360" s="176"/>
      <c r="EJM360" s="176"/>
      <c r="EJN360" s="176"/>
      <c r="EJO360" s="176"/>
      <c r="EJP360" s="176"/>
      <c r="EJQ360" s="176"/>
      <c r="EJR360" s="176"/>
      <c r="EJS360" s="176"/>
      <c r="EJT360" s="176"/>
      <c r="EJU360" s="176"/>
      <c r="EJV360" s="176"/>
      <c r="EJW360" s="176"/>
      <c r="EJX360" s="176"/>
      <c r="EJY360" s="176"/>
      <c r="EJZ360" s="176"/>
      <c r="EKA360" s="176"/>
      <c r="EKB360" s="176"/>
      <c r="EKC360" s="176"/>
      <c r="EKD360" s="176"/>
      <c r="EKE360" s="176"/>
      <c r="EKF360" s="176"/>
      <c r="EKG360" s="176"/>
      <c r="EKH360" s="176"/>
      <c r="EKI360" s="176"/>
      <c r="EKJ360" s="176"/>
      <c r="EKK360" s="176"/>
      <c r="EKL360" s="176"/>
      <c r="EKM360" s="176"/>
      <c r="EKN360" s="176"/>
      <c r="EKO360" s="176"/>
      <c r="EKP360" s="176"/>
      <c r="EKQ360" s="176"/>
      <c r="EKR360" s="176"/>
      <c r="EKS360" s="176"/>
      <c r="EKT360" s="176"/>
      <c r="EKU360" s="176"/>
      <c r="EKV360" s="176"/>
      <c r="EKW360" s="176"/>
      <c r="EKX360" s="176"/>
      <c r="EKY360" s="176"/>
      <c r="EKZ360" s="176"/>
      <c r="ELA360" s="176"/>
      <c r="ELB360" s="176"/>
      <c r="ELC360" s="176"/>
      <c r="ELD360" s="176"/>
      <c r="ELE360" s="176"/>
      <c r="ELF360" s="176"/>
      <c r="ELG360" s="176"/>
      <c r="ELH360" s="176"/>
      <c r="ELI360" s="176"/>
      <c r="ELJ360" s="176"/>
      <c r="ELK360" s="176"/>
      <c r="ELL360" s="176"/>
      <c r="ELM360" s="176"/>
      <c r="ELN360" s="176"/>
      <c r="ELO360" s="176"/>
      <c r="ELP360" s="176"/>
      <c r="ELQ360" s="176"/>
      <c r="ELR360" s="176"/>
      <c r="ELS360" s="176"/>
      <c r="ELT360" s="176"/>
      <c r="ELU360" s="176"/>
      <c r="ELV360" s="176"/>
      <c r="ELW360" s="176"/>
      <c r="ELX360" s="176"/>
      <c r="ELY360" s="176"/>
      <c r="ELZ360" s="176"/>
      <c r="EMA360" s="176"/>
      <c r="EMB360" s="176"/>
      <c r="EMC360" s="176"/>
      <c r="EMD360" s="176"/>
      <c r="EME360" s="176"/>
      <c r="EMF360" s="176"/>
      <c r="EMG360" s="176"/>
      <c r="EMH360" s="176"/>
      <c r="EMI360" s="176"/>
      <c r="EMJ360" s="176"/>
      <c r="EMK360" s="176"/>
      <c r="EML360" s="176"/>
      <c r="EMM360" s="176"/>
      <c r="EMN360" s="176"/>
      <c r="EMO360" s="176"/>
      <c r="EMP360" s="176"/>
      <c r="EMQ360" s="176"/>
      <c r="EMR360" s="176"/>
      <c r="EMS360" s="176"/>
      <c r="EMT360" s="176"/>
      <c r="EMU360" s="176"/>
      <c r="EMV360" s="176"/>
      <c r="EMW360" s="176"/>
      <c r="EMX360" s="176"/>
      <c r="EMY360" s="176"/>
      <c r="EMZ360" s="176"/>
      <c r="ENA360" s="176"/>
      <c r="ENB360" s="176"/>
      <c r="ENC360" s="176"/>
      <c r="END360" s="176"/>
      <c r="ENE360" s="176"/>
      <c r="ENF360" s="176"/>
      <c r="ENG360" s="176"/>
      <c r="ENH360" s="176"/>
      <c r="ENI360" s="176"/>
      <c r="ENJ360" s="176"/>
      <c r="ENK360" s="176"/>
      <c r="ENL360" s="176"/>
      <c r="ENM360" s="176"/>
      <c r="ENN360" s="176"/>
      <c r="ENO360" s="176"/>
      <c r="ENP360" s="176"/>
      <c r="ENQ360" s="176"/>
      <c r="ENR360" s="176"/>
      <c r="ENS360" s="176"/>
      <c r="ENT360" s="176"/>
      <c r="ENU360" s="176"/>
      <c r="ENV360" s="176"/>
      <c r="ENW360" s="176"/>
      <c r="ENX360" s="176"/>
      <c r="ENY360" s="176"/>
      <c r="ENZ360" s="176"/>
      <c r="EOA360" s="176"/>
      <c r="EOB360" s="176"/>
      <c r="EOC360" s="176"/>
      <c r="EOD360" s="176"/>
      <c r="EOE360" s="176"/>
      <c r="EOF360" s="176"/>
      <c r="EOG360" s="176"/>
      <c r="EOH360" s="176"/>
      <c r="EOI360" s="176"/>
      <c r="EOJ360" s="176"/>
      <c r="EOK360" s="176"/>
      <c r="EOL360" s="176"/>
      <c r="EOM360" s="176"/>
      <c r="EON360" s="176"/>
      <c r="EOO360" s="176"/>
      <c r="EOP360" s="176"/>
      <c r="EOQ360" s="176"/>
      <c r="EOR360" s="176"/>
      <c r="EOS360" s="176"/>
      <c r="EOT360" s="176"/>
      <c r="EOU360" s="176"/>
      <c r="EOV360" s="176"/>
      <c r="EOW360" s="176"/>
      <c r="EOX360" s="176"/>
      <c r="EOY360" s="176"/>
      <c r="EOZ360" s="176"/>
      <c r="EPA360" s="176"/>
      <c r="EPB360" s="176"/>
      <c r="EPC360" s="176"/>
      <c r="EPD360" s="176"/>
      <c r="EPE360" s="176"/>
      <c r="EPF360" s="176"/>
      <c r="EPG360" s="176"/>
      <c r="EPH360" s="176"/>
      <c r="EPI360" s="176"/>
      <c r="EPJ360" s="176"/>
      <c r="EPK360" s="176"/>
      <c r="EPL360" s="176"/>
      <c r="EPM360" s="176"/>
      <c r="EPN360" s="176"/>
      <c r="EPO360" s="176"/>
      <c r="EPP360" s="176"/>
      <c r="EPQ360" s="176"/>
      <c r="EPR360" s="176"/>
      <c r="EPS360" s="176"/>
      <c r="EPT360" s="176"/>
      <c r="EPU360" s="176"/>
      <c r="EPV360" s="176"/>
      <c r="EPW360" s="176"/>
      <c r="EPX360" s="176"/>
      <c r="EPY360" s="176"/>
      <c r="EPZ360" s="176"/>
      <c r="EQA360" s="176"/>
      <c r="EQB360" s="176"/>
      <c r="EQC360" s="176"/>
      <c r="EQD360" s="176"/>
      <c r="EQE360" s="176"/>
      <c r="EQF360" s="176"/>
      <c r="EQG360" s="176"/>
      <c r="EQH360" s="176"/>
      <c r="EQI360" s="176"/>
      <c r="EQJ360" s="176"/>
      <c r="EQK360" s="176"/>
      <c r="EQL360" s="176"/>
      <c r="EQM360" s="176"/>
      <c r="EQN360" s="176"/>
      <c r="EQO360" s="176"/>
      <c r="EQP360" s="176"/>
      <c r="EQQ360" s="176"/>
      <c r="EQR360" s="176"/>
      <c r="EQS360" s="176"/>
      <c r="EQT360" s="176"/>
      <c r="EQU360" s="176"/>
      <c r="EQV360" s="176"/>
      <c r="EQW360" s="176"/>
      <c r="EQX360" s="176"/>
      <c r="EQY360" s="176"/>
      <c r="EQZ360" s="176"/>
      <c r="ERA360" s="176"/>
      <c r="ERB360" s="176"/>
      <c r="ERC360" s="176"/>
      <c r="ERD360" s="176"/>
      <c r="ERE360" s="176"/>
      <c r="ERF360" s="176"/>
      <c r="ERG360" s="176"/>
      <c r="ERH360" s="176"/>
      <c r="ERI360" s="176"/>
      <c r="ERJ360" s="176"/>
      <c r="ERK360" s="176"/>
      <c r="ERL360" s="176"/>
      <c r="ERM360" s="176"/>
      <c r="ERN360" s="176"/>
      <c r="ERO360" s="176"/>
      <c r="ERP360" s="176"/>
      <c r="ERQ360" s="176"/>
      <c r="ERR360" s="176"/>
      <c r="ERS360" s="176"/>
      <c r="ERT360" s="176"/>
      <c r="ERU360" s="176"/>
      <c r="ERV360" s="176"/>
      <c r="ERW360" s="176"/>
      <c r="ERX360" s="176"/>
      <c r="ERY360" s="176"/>
      <c r="ERZ360" s="176"/>
      <c r="ESA360" s="176"/>
      <c r="ESB360" s="176"/>
      <c r="ESC360" s="176"/>
      <c r="ESD360" s="176"/>
      <c r="ESE360" s="176"/>
      <c r="ESF360" s="176"/>
      <c r="ESG360" s="176"/>
      <c r="ESH360" s="176"/>
      <c r="ESI360" s="176"/>
      <c r="ESJ360" s="176"/>
      <c r="ESK360" s="176"/>
      <c r="ESL360" s="176"/>
      <c r="ESM360" s="176"/>
      <c r="ESN360" s="176"/>
      <c r="ESO360" s="176"/>
      <c r="ESP360" s="176"/>
      <c r="ESQ360" s="176"/>
      <c r="ESR360" s="176"/>
      <c r="ESS360" s="176"/>
      <c r="EST360" s="176"/>
      <c r="ESU360" s="176"/>
      <c r="ESV360" s="176"/>
      <c r="ESW360" s="176"/>
      <c r="ESX360" s="176"/>
      <c r="ESY360" s="176"/>
      <c r="ESZ360" s="176"/>
      <c r="ETA360" s="176"/>
      <c r="ETB360" s="176"/>
      <c r="ETC360" s="176"/>
      <c r="ETD360" s="176"/>
      <c r="ETE360" s="176"/>
      <c r="ETF360" s="176"/>
      <c r="ETG360" s="176"/>
      <c r="ETH360" s="176"/>
      <c r="ETI360" s="176"/>
      <c r="ETJ360" s="176"/>
      <c r="ETK360" s="176"/>
      <c r="ETL360" s="176"/>
      <c r="ETM360" s="176"/>
      <c r="ETN360" s="176"/>
      <c r="ETO360" s="176"/>
      <c r="ETP360" s="176"/>
      <c r="ETQ360" s="176"/>
      <c r="ETR360" s="176"/>
      <c r="ETS360" s="176"/>
      <c r="ETT360" s="176"/>
      <c r="ETU360" s="176"/>
      <c r="ETV360" s="176"/>
      <c r="ETW360" s="176"/>
      <c r="ETX360" s="176"/>
      <c r="ETY360" s="176"/>
      <c r="ETZ360" s="176"/>
      <c r="EUA360" s="176"/>
      <c r="EUB360" s="176"/>
      <c r="EUC360" s="176"/>
      <c r="EUD360" s="176"/>
      <c r="EUE360" s="176"/>
      <c r="EUF360" s="176"/>
      <c r="EUG360" s="176"/>
      <c r="EUH360" s="176"/>
      <c r="EUI360" s="176"/>
      <c r="EUJ360" s="176"/>
      <c r="EUK360" s="176"/>
      <c r="EUL360" s="176"/>
      <c r="EUM360" s="176"/>
      <c r="EUN360" s="176"/>
      <c r="EUO360" s="176"/>
      <c r="EUP360" s="176"/>
      <c r="EUQ360" s="176"/>
      <c r="EUR360" s="176"/>
      <c r="EUS360" s="176"/>
      <c r="EUT360" s="176"/>
      <c r="EUU360" s="176"/>
      <c r="EUV360" s="176"/>
      <c r="EUW360" s="176"/>
      <c r="EUX360" s="176"/>
      <c r="EUY360" s="176"/>
      <c r="EUZ360" s="176"/>
      <c r="EVA360" s="176"/>
      <c r="EVB360" s="176"/>
      <c r="EVC360" s="176"/>
      <c r="EVD360" s="176"/>
      <c r="EVE360" s="176"/>
      <c r="EVF360" s="176"/>
      <c r="EVG360" s="176"/>
      <c r="EVH360" s="176"/>
      <c r="EVI360" s="176"/>
      <c r="EVJ360" s="176"/>
      <c r="EVK360" s="176"/>
      <c r="EVL360" s="176"/>
      <c r="EVM360" s="176"/>
      <c r="EVN360" s="176"/>
      <c r="EVO360" s="176"/>
      <c r="EVP360" s="176"/>
      <c r="EVQ360" s="176"/>
      <c r="EVR360" s="176"/>
      <c r="EVS360" s="176"/>
      <c r="EVT360" s="176"/>
      <c r="EVU360" s="176"/>
      <c r="EVV360" s="176"/>
      <c r="EVW360" s="176"/>
      <c r="EVX360" s="176"/>
      <c r="EVY360" s="176"/>
      <c r="EVZ360" s="176"/>
      <c r="EWA360" s="176"/>
      <c r="EWB360" s="176"/>
      <c r="EWC360" s="176"/>
      <c r="EWD360" s="176"/>
      <c r="EWE360" s="176"/>
      <c r="EWF360" s="176"/>
      <c r="EWG360" s="176"/>
      <c r="EWH360" s="176"/>
      <c r="EWI360" s="176"/>
      <c r="EWJ360" s="176"/>
      <c r="EWK360" s="176"/>
      <c r="EWL360" s="176"/>
      <c r="EWM360" s="176"/>
      <c r="EWN360" s="176"/>
      <c r="EWO360" s="176"/>
      <c r="EWP360" s="176"/>
      <c r="EWQ360" s="176"/>
      <c r="EWR360" s="176"/>
      <c r="EWS360" s="176"/>
      <c r="EWT360" s="176"/>
      <c r="EWU360" s="176"/>
      <c r="EWV360" s="176"/>
      <c r="EWW360" s="176"/>
      <c r="EWX360" s="176"/>
      <c r="EWY360" s="176"/>
      <c r="EWZ360" s="176"/>
      <c r="EXA360" s="176"/>
      <c r="EXB360" s="176"/>
      <c r="EXC360" s="176"/>
      <c r="EXD360" s="176"/>
      <c r="EXE360" s="176"/>
      <c r="EXF360" s="176"/>
      <c r="EXG360" s="176"/>
      <c r="EXH360" s="176"/>
      <c r="EXI360" s="176"/>
      <c r="EXJ360" s="176"/>
      <c r="EXK360" s="176"/>
      <c r="EXL360" s="176"/>
      <c r="EXM360" s="176"/>
      <c r="EXN360" s="176"/>
      <c r="EXO360" s="176"/>
      <c r="EXP360" s="176"/>
      <c r="EXQ360" s="176"/>
      <c r="EXR360" s="176"/>
      <c r="EXS360" s="176"/>
      <c r="EXT360" s="176"/>
      <c r="EXU360" s="176"/>
      <c r="EXV360" s="176"/>
      <c r="EXW360" s="176"/>
      <c r="EXX360" s="176"/>
      <c r="EXY360" s="176"/>
      <c r="EXZ360" s="176"/>
      <c r="EYA360" s="176"/>
      <c r="EYB360" s="176"/>
      <c r="EYC360" s="176"/>
      <c r="EYD360" s="176"/>
      <c r="EYE360" s="176"/>
      <c r="EYF360" s="176"/>
      <c r="EYG360" s="176"/>
      <c r="EYH360" s="176"/>
      <c r="EYI360" s="176"/>
      <c r="EYJ360" s="176"/>
      <c r="EYK360" s="176"/>
      <c r="EYL360" s="176"/>
      <c r="EYM360" s="176"/>
      <c r="EYN360" s="176"/>
      <c r="EYO360" s="176"/>
      <c r="EYP360" s="176"/>
      <c r="EYQ360" s="176"/>
      <c r="EYR360" s="176"/>
      <c r="EYS360" s="176"/>
      <c r="EYT360" s="176"/>
      <c r="EYU360" s="176"/>
      <c r="EYV360" s="176"/>
      <c r="EYW360" s="176"/>
      <c r="EYX360" s="176"/>
      <c r="EYY360" s="176"/>
      <c r="EYZ360" s="176"/>
      <c r="EZA360" s="176"/>
      <c r="EZB360" s="176"/>
      <c r="EZC360" s="176"/>
      <c r="EZD360" s="176"/>
      <c r="EZE360" s="176"/>
      <c r="EZF360" s="176"/>
      <c r="EZG360" s="176"/>
      <c r="EZH360" s="176"/>
      <c r="EZI360" s="176"/>
      <c r="EZJ360" s="176"/>
      <c r="EZK360" s="176"/>
      <c r="EZL360" s="176"/>
      <c r="EZM360" s="176"/>
      <c r="EZN360" s="176"/>
      <c r="EZO360" s="176"/>
      <c r="EZP360" s="176"/>
      <c r="EZQ360" s="176"/>
      <c r="EZR360" s="176"/>
      <c r="EZS360" s="176"/>
      <c r="EZT360" s="176"/>
      <c r="EZU360" s="176"/>
      <c r="EZV360" s="176"/>
      <c r="EZW360" s="176"/>
      <c r="EZX360" s="176"/>
      <c r="EZY360" s="176"/>
      <c r="EZZ360" s="176"/>
      <c r="FAA360" s="176"/>
      <c r="FAB360" s="176"/>
      <c r="FAC360" s="176"/>
      <c r="FAD360" s="176"/>
      <c r="FAE360" s="176"/>
      <c r="FAF360" s="176"/>
      <c r="FAG360" s="176"/>
      <c r="FAH360" s="176"/>
      <c r="FAI360" s="176"/>
      <c r="FAJ360" s="176"/>
      <c r="FAK360" s="176"/>
      <c r="FAL360" s="176"/>
      <c r="FAM360" s="176"/>
      <c r="FAN360" s="176"/>
      <c r="FAO360" s="176"/>
      <c r="FAP360" s="176"/>
      <c r="FAQ360" s="176"/>
      <c r="FAR360" s="176"/>
      <c r="FAS360" s="176"/>
      <c r="FAT360" s="176"/>
      <c r="FAU360" s="176"/>
      <c r="FAV360" s="176"/>
      <c r="FAW360" s="176"/>
      <c r="FAX360" s="176"/>
      <c r="FAY360" s="176"/>
      <c r="FAZ360" s="176"/>
      <c r="FBA360" s="176"/>
      <c r="FBB360" s="176"/>
      <c r="FBC360" s="176"/>
      <c r="FBD360" s="176"/>
      <c r="FBE360" s="176"/>
      <c r="FBF360" s="176"/>
      <c r="FBG360" s="176"/>
      <c r="FBH360" s="176"/>
      <c r="FBI360" s="176"/>
      <c r="FBJ360" s="176"/>
      <c r="FBK360" s="176"/>
      <c r="FBL360" s="176"/>
      <c r="FBM360" s="176"/>
      <c r="FBN360" s="176"/>
      <c r="FBO360" s="176"/>
      <c r="FBP360" s="176"/>
      <c r="FBQ360" s="176"/>
      <c r="FBR360" s="176"/>
      <c r="FBS360" s="176"/>
      <c r="FBT360" s="176"/>
      <c r="FBU360" s="176"/>
      <c r="FBV360" s="176"/>
      <c r="FBW360" s="176"/>
      <c r="FBX360" s="176"/>
      <c r="FBY360" s="176"/>
      <c r="FBZ360" s="176"/>
      <c r="FCA360" s="176"/>
      <c r="FCB360" s="176"/>
      <c r="FCC360" s="176"/>
      <c r="FCD360" s="176"/>
      <c r="FCE360" s="176"/>
      <c r="FCF360" s="176"/>
      <c r="FCG360" s="176"/>
      <c r="FCH360" s="176"/>
      <c r="FCI360" s="176"/>
      <c r="FCJ360" s="176"/>
      <c r="FCK360" s="176"/>
      <c r="FCL360" s="176"/>
      <c r="FCM360" s="176"/>
      <c r="FCN360" s="176"/>
      <c r="FCO360" s="176"/>
      <c r="FCP360" s="176"/>
      <c r="FCQ360" s="176"/>
      <c r="FCR360" s="176"/>
      <c r="FCS360" s="176"/>
      <c r="FCT360" s="176"/>
      <c r="FCU360" s="176"/>
      <c r="FCV360" s="176"/>
      <c r="FCW360" s="176"/>
      <c r="FCX360" s="176"/>
      <c r="FCY360" s="176"/>
      <c r="FCZ360" s="176"/>
      <c r="FDA360" s="176"/>
      <c r="FDB360" s="176"/>
      <c r="FDC360" s="176"/>
      <c r="FDD360" s="176"/>
      <c r="FDE360" s="176"/>
      <c r="FDF360" s="176"/>
      <c r="FDG360" s="176"/>
      <c r="FDH360" s="176"/>
      <c r="FDI360" s="176"/>
      <c r="FDJ360" s="176"/>
      <c r="FDK360" s="176"/>
      <c r="FDL360" s="176"/>
      <c r="FDM360" s="176"/>
      <c r="FDN360" s="176"/>
      <c r="FDO360" s="176"/>
      <c r="FDP360" s="176"/>
      <c r="FDQ360" s="176"/>
      <c r="FDR360" s="176"/>
      <c r="FDS360" s="176"/>
      <c r="FDT360" s="176"/>
      <c r="FDU360" s="176"/>
      <c r="FDV360" s="176"/>
      <c r="FDW360" s="176"/>
      <c r="FDX360" s="176"/>
      <c r="FDY360" s="176"/>
      <c r="FDZ360" s="176"/>
      <c r="FEA360" s="176"/>
      <c r="FEB360" s="176"/>
      <c r="FEC360" s="176"/>
      <c r="FED360" s="176"/>
      <c r="FEE360" s="176"/>
      <c r="FEF360" s="176"/>
      <c r="FEG360" s="176"/>
      <c r="FEH360" s="176"/>
      <c r="FEI360" s="176"/>
      <c r="FEJ360" s="176"/>
      <c r="FEK360" s="176"/>
      <c r="FEL360" s="176"/>
      <c r="FEM360" s="176"/>
      <c r="FEN360" s="176"/>
      <c r="FEO360" s="176"/>
      <c r="FEP360" s="176"/>
      <c r="FEQ360" s="176"/>
      <c r="FER360" s="176"/>
      <c r="FES360" s="176"/>
      <c r="FET360" s="176"/>
      <c r="FEU360" s="176"/>
      <c r="FEV360" s="176"/>
      <c r="FEW360" s="176"/>
      <c r="FEX360" s="176"/>
      <c r="FEY360" s="176"/>
      <c r="FEZ360" s="176"/>
      <c r="FFA360" s="176"/>
      <c r="FFB360" s="176"/>
      <c r="FFC360" s="176"/>
      <c r="FFD360" s="176"/>
      <c r="FFE360" s="176"/>
      <c r="FFF360" s="176"/>
      <c r="FFG360" s="176"/>
      <c r="FFH360" s="176"/>
      <c r="FFI360" s="176"/>
      <c r="FFJ360" s="176"/>
      <c r="FFK360" s="176"/>
      <c r="FFL360" s="176"/>
      <c r="FFM360" s="176"/>
      <c r="FFN360" s="176"/>
      <c r="FFO360" s="176"/>
      <c r="FFP360" s="176"/>
      <c r="FFQ360" s="176"/>
      <c r="FFR360" s="176"/>
      <c r="FFS360" s="176"/>
      <c r="FFT360" s="176"/>
      <c r="FFU360" s="176"/>
      <c r="FFV360" s="176"/>
      <c r="FFW360" s="176"/>
      <c r="FFX360" s="176"/>
      <c r="FFY360" s="176"/>
      <c r="FFZ360" s="176"/>
      <c r="FGA360" s="176"/>
      <c r="FGB360" s="176"/>
      <c r="FGC360" s="176"/>
      <c r="FGD360" s="176"/>
      <c r="FGE360" s="176"/>
      <c r="FGF360" s="176"/>
      <c r="FGG360" s="176"/>
      <c r="FGH360" s="176"/>
      <c r="FGI360" s="176"/>
      <c r="FGJ360" s="176"/>
      <c r="FGK360" s="176"/>
      <c r="FGL360" s="176"/>
      <c r="FGM360" s="176"/>
      <c r="FGN360" s="176"/>
      <c r="FGO360" s="176"/>
      <c r="FGP360" s="176"/>
      <c r="FGQ360" s="176"/>
      <c r="FGR360" s="176"/>
      <c r="FGS360" s="176"/>
      <c r="FGT360" s="176"/>
      <c r="FGU360" s="176"/>
      <c r="FGV360" s="176"/>
      <c r="FGW360" s="176"/>
      <c r="FGX360" s="176"/>
      <c r="FGY360" s="176"/>
      <c r="FGZ360" s="176"/>
      <c r="FHA360" s="176"/>
      <c r="FHB360" s="176"/>
      <c r="FHC360" s="176"/>
      <c r="FHD360" s="176"/>
      <c r="FHE360" s="176"/>
      <c r="FHF360" s="176"/>
      <c r="FHG360" s="176"/>
      <c r="FHH360" s="176"/>
      <c r="FHI360" s="176"/>
      <c r="FHJ360" s="176"/>
      <c r="FHK360" s="176"/>
      <c r="FHL360" s="176"/>
      <c r="FHM360" s="176"/>
      <c r="FHN360" s="176"/>
      <c r="FHO360" s="176"/>
      <c r="FHP360" s="176"/>
      <c r="FHQ360" s="176"/>
      <c r="FHR360" s="176"/>
      <c r="FHS360" s="176"/>
      <c r="FHT360" s="176"/>
      <c r="FHU360" s="176"/>
      <c r="FHV360" s="176"/>
      <c r="FHW360" s="176"/>
      <c r="FHX360" s="176"/>
      <c r="FHY360" s="176"/>
      <c r="FHZ360" s="176"/>
      <c r="FIA360" s="176"/>
      <c r="FIB360" s="176"/>
      <c r="FIC360" s="176"/>
      <c r="FID360" s="176"/>
      <c r="FIE360" s="176"/>
      <c r="FIF360" s="176"/>
      <c r="FIG360" s="176"/>
      <c r="FIH360" s="176"/>
      <c r="FII360" s="176"/>
      <c r="FIJ360" s="176"/>
      <c r="FIK360" s="176"/>
      <c r="FIL360" s="176"/>
      <c r="FIM360" s="176"/>
      <c r="FIN360" s="176"/>
      <c r="FIO360" s="176"/>
      <c r="FIP360" s="176"/>
      <c r="FIQ360" s="176"/>
      <c r="FIR360" s="176"/>
      <c r="FIS360" s="176"/>
      <c r="FIT360" s="176"/>
      <c r="FIU360" s="176"/>
      <c r="FIV360" s="176"/>
      <c r="FIW360" s="176"/>
      <c r="FIX360" s="176"/>
      <c r="FIY360" s="176"/>
      <c r="FIZ360" s="176"/>
      <c r="FJA360" s="176"/>
      <c r="FJB360" s="176"/>
      <c r="FJC360" s="176"/>
      <c r="FJD360" s="176"/>
      <c r="FJE360" s="176"/>
      <c r="FJF360" s="176"/>
      <c r="FJG360" s="176"/>
      <c r="FJH360" s="176"/>
      <c r="FJI360" s="176"/>
      <c r="FJJ360" s="176"/>
      <c r="FJK360" s="176"/>
      <c r="FJL360" s="176"/>
      <c r="FJM360" s="176"/>
      <c r="FJN360" s="176"/>
      <c r="FJO360" s="176"/>
      <c r="FJP360" s="176"/>
      <c r="FJQ360" s="176"/>
      <c r="FJR360" s="176"/>
      <c r="FJS360" s="176"/>
      <c r="FJT360" s="176"/>
      <c r="FJU360" s="176"/>
      <c r="FJV360" s="176"/>
      <c r="FJW360" s="176"/>
      <c r="FJX360" s="176"/>
      <c r="FJY360" s="176"/>
      <c r="FJZ360" s="176"/>
      <c r="FKA360" s="176"/>
      <c r="FKB360" s="176"/>
      <c r="FKC360" s="176"/>
      <c r="FKD360" s="176"/>
      <c r="FKE360" s="176"/>
      <c r="FKF360" s="176"/>
      <c r="FKG360" s="176"/>
      <c r="FKH360" s="176"/>
      <c r="FKI360" s="176"/>
      <c r="FKJ360" s="176"/>
      <c r="FKK360" s="176"/>
      <c r="FKL360" s="176"/>
      <c r="FKM360" s="176"/>
      <c r="FKN360" s="176"/>
      <c r="FKO360" s="176"/>
      <c r="FKP360" s="176"/>
      <c r="FKQ360" s="176"/>
      <c r="FKR360" s="176"/>
      <c r="FKS360" s="176"/>
      <c r="FKT360" s="176"/>
      <c r="FKU360" s="176"/>
      <c r="FKV360" s="176"/>
      <c r="FKW360" s="176"/>
      <c r="FKX360" s="176"/>
      <c r="FKY360" s="176"/>
      <c r="FKZ360" s="176"/>
      <c r="FLA360" s="176"/>
      <c r="FLB360" s="176"/>
      <c r="FLC360" s="176"/>
      <c r="FLD360" s="176"/>
      <c r="FLE360" s="176"/>
      <c r="FLF360" s="176"/>
      <c r="FLG360" s="176"/>
      <c r="FLH360" s="176"/>
      <c r="FLI360" s="176"/>
      <c r="FLJ360" s="176"/>
      <c r="FLK360" s="176"/>
      <c r="FLL360" s="176"/>
      <c r="FLM360" s="176"/>
      <c r="FLN360" s="176"/>
      <c r="FLO360" s="176"/>
      <c r="FLP360" s="176"/>
      <c r="FLQ360" s="176"/>
      <c r="FLR360" s="176"/>
      <c r="FLS360" s="176"/>
      <c r="FLT360" s="176"/>
      <c r="FLU360" s="176"/>
      <c r="FLV360" s="176"/>
      <c r="FLW360" s="176"/>
      <c r="FLX360" s="176"/>
      <c r="FLY360" s="176"/>
      <c r="FLZ360" s="176"/>
      <c r="FMA360" s="176"/>
      <c r="FMB360" s="176"/>
      <c r="FMC360" s="176"/>
      <c r="FMD360" s="176"/>
      <c r="FME360" s="176"/>
      <c r="FMF360" s="176"/>
      <c r="FMG360" s="176"/>
      <c r="FMH360" s="176"/>
      <c r="FMI360" s="176"/>
      <c r="FMJ360" s="176"/>
      <c r="FMK360" s="176"/>
      <c r="FML360" s="176"/>
      <c r="FMM360" s="176"/>
      <c r="FMN360" s="176"/>
      <c r="FMO360" s="176"/>
      <c r="FMP360" s="176"/>
      <c r="FMQ360" s="176"/>
      <c r="FMR360" s="176"/>
      <c r="FMS360" s="176"/>
      <c r="FMT360" s="176"/>
      <c r="FMU360" s="176"/>
      <c r="FMV360" s="176"/>
      <c r="FMW360" s="176"/>
      <c r="FMX360" s="176"/>
      <c r="FMY360" s="176"/>
      <c r="FMZ360" s="176"/>
      <c r="FNA360" s="176"/>
      <c r="FNB360" s="176"/>
      <c r="FNC360" s="176"/>
      <c r="FND360" s="176"/>
      <c r="FNE360" s="176"/>
      <c r="FNF360" s="176"/>
      <c r="FNG360" s="176"/>
      <c r="FNH360" s="176"/>
      <c r="FNI360" s="176"/>
      <c r="FNJ360" s="176"/>
      <c r="FNK360" s="176"/>
      <c r="FNL360" s="176"/>
      <c r="FNM360" s="176"/>
      <c r="FNN360" s="176"/>
      <c r="FNO360" s="176"/>
      <c r="FNP360" s="176"/>
      <c r="FNQ360" s="176"/>
      <c r="FNR360" s="176"/>
      <c r="FNS360" s="176"/>
      <c r="FNT360" s="176"/>
      <c r="FNU360" s="176"/>
      <c r="FNV360" s="176"/>
      <c r="FNW360" s="176"/>
      <c r="FNX360" s="176"/>
      <c r="FNY360" s="176"/>
      <c r="FNZ360" s="176"/>
      <c r="FOA360" s="176"/>
      <c r="FOB360" s="176"/>
      <c r="FOC360" s="176"/>
      <c r="FOD360" s="176"/>
      <c r="FOE360" s="176"/>
      <c r="FOF360" s="176"/>
      <c r="FOG360" s="176"/>
      <c r="FOH360" s="176"/>
      <c r="FOI360" s="176"/>
      <c r="FOJ360" s="176"/>
      <c r="FOK360" s="176"/>
      <c r="FOL360" s="176"/>
      <c r="FOM360" s="176"/>
      <c r="FON360" s="176"/>
      <c r="FOO360" s="176"/>
      <c r="FOP360" s="176"/>
      <c r="FOQ360" s="176"/>
      <c r="FOR360" s="176"/>
      <c r="FOS360" s="176"/>
      <c r="FOT360" s="176"/>
      <c r="FOU360" s="176"/>
      <c r="FOV360" s="176"/>
      <c r="FOW360" s="176"/>
      <c r="FOX360" s="176"/>
      <c r="FOY360" s="176"/>
      <c r="FOZ360" s="176"/>
      <c r="FPA360" s="176"/>
      <c r="FPB360" s="176"/>
      <c r="FPC360" s="176"/>
      <c r="FPD360" s="176"/>
      <c r="FPE360" s="176"/>
      <c r="FPF360" s="176"/>
      <c r="FPG360" s="176"/>
      <c r="FPH360" s="176"/>
      <c r="FPI360" s="176"/>
      <c r="FPJ360" s="176"/>
      <c r="FPK360" s="176"/>
      <c r="FPL360" s="176"/>
      <c r="FPM360" s="176"/>
      <c r="FPN360" s="176"/>
      <c r="FPO360" s="176"/>
      <c r="FPP360" s="176"/>
      <c r="FPQ360" s="176"/>
      <c r="FPR360" s="176"/>
      <c r="FPS360" s="176"/>
      <c r="FPT360" s="176"/>
      <c r="FPU360" s="176"/>
      <c r="FPV360" s="176"/>
      <c r="FPW360" s="176"/>
      <c r="FPX360" s="176"/>
      <c r="FPY360" s="176"/>
      <c r="FPZ360" s="176"/>
      <c r="FQA360" s="176"/>
      <c r="FQB360" s="176"/>
      <c r="FQC360" s="176"/>
      <c r="FQD360" s="176"/>
      <c r="FQE360" s="176"/>
      <c r="FQF360" s="176"/>
      <c r="FQG360" s="176"/>
      <c r="FQH360" s="176"/>
      <c r="FQI360" s="176"/>
      <c r="FQJ360" s="176"/>
      <c r="FQK360" s="176"/>
      <c r="FQL360" s="176"/>
      <c r="FQM360" s="176"/>
      <c r="FQN360" s="176"/>
      <c r="FQO360" s="176"/>
      <c r="FQP360" s="176"/>
      <c r="FQQ360" s="176"/>
      <c r="FQR360" s="176"/>
      <c r="FQS360" s="176"/>
      <c r="FQT360" s="176"/>
      <c r="FQU360" s="176"/>
      <c r="FQV360" s="176"/>
      <c r="FQW360" s="176"/>
      <c r="FQX360" s="176"/>
      <c r="FQY360" s="176"/>
      <c r="FQZ360" s="176"/>
      <c r="FRA360" s="176"/>
      <c r="FRB360" s="176"/>
      <c r="FRC360" s="176"/>
      <c r="FRD360" s="176"/>
      <c r="FRE360" s="176"/>
      <c r="FRF360" s="176"/>
      <c r="FRG360" s="176"/>
      <c r="FRH360" s="176"/>
      <c r="FRI360" s="176"/>
      <c r="FRJ360" s="176"/>
      <c r="FRK360" s="176"/>
      <c r="FRL360" s="176"/>
      <c r="FRM360" s="176"/>
      <c r="FRN360" s="176"/>
      <c r="FRO360" s="176"/>
      <c r="FRP360" s="176"/>
      <c r="FRQ360" s="176"/>
      <c r="FRR360" s="176"/>
      <c r="FRS360" s="176"/>
      <c r="FRT360" s="176"/>
      <c r="FRU360" s="176"/>
      <c r="FRV360" s="176"/>
      <c r="FRW360" s="176"/>
      <c r="FRX360" s="176"/>
      <c r="FRY360" s="176"/>
      <c r="FRZ360" s="176"/>
      <c r="FSA360" s="176"/>
      <c r="FSB360" s="176"/>
      <c r="FSC360" s="176"/>
      <c r="FSD360" s="176"/>
      <c r="FSE360" s="176"/>
      <c r="FSF360" s="176"/>
      <c r="FSG360" s="176"/>
      <c r="FSH360" s="176"/>
      <c r="FSI360" s="176"/>
      <c r="FSJ360" s="176"/>
      <c r="FSK360" s="176"/>
      <c r="FSL360" s="176"/>
      <c r="FSM360" s="176"/>
      <c r="FSN360" s="176"/>
      <c r="FSO360" s="176"/>
      <c r="FSP360" s="176"/>
      <c r="FSQ360" s="176"/>
      <c r="FSR360" s="176"/>
      <c r="FSS360" s="176"/>
      <c r="FST360" s="176"/>
      <c r="FSU360" s="176"/>
      <c r="FSV360" s="176"/>
      <c r="FSW360" s="176"/>
      <c r="FSX360" s="176"/>
      <c r="FSY360" s="176"/>
      <c r="FSZ360" s="176"/>
      <c r="FTA360" s="176"/>
      <c r="FTB360" s="176"/>
      <c r="FTC360" s="176"/>
      <c r="FTD360" s="176"/>
      <c r="FTE360" s="176"/>
      <c r="FTF360" s="176"/>
      <c r="FTG360" s="176"/>
      <c r="FTH360" s="176"/>
      <c r="FTI360" s="176"/>
      <c r="FTJ360" s="176"/>
      <c r="FTK360" s="176"/>
      <c r="FTL360" s="176"/>
      <c r="FTM360" s="176"/>
      <c r="FTN360" s="176"/>
      <c r="FTO360" s="176"/>
      <c r="FTP360" s="176"/>
      <c r="FTQ360" s="176"/>
      <c r="FTR360" s="176"/>
      <c r="FTS360" s="176"/>
      <c r="FTT360" s="176"/>
      <c r="FTU360" s="176"/>
      <c r="FTV360" s="176"/>
      <c r="FTW360" s="176"/>
      <c r="FTX360" s="176"/>
      <c r="FTY360" s="176"/>
      <c r="FTZ360" s="176"/>
      <c r="FUA360" s="176"/>
      <c r="FUB360" s="176"/>
      <c r="FUC360" s="176"/>
      <c r="FUD360" s="176"/>
      <c r="FUE360" s="176"/>
      <c r="FUF360" s="176"/>
      <c r="FUG360" s="176"/>
      <c r="FUH360" s="176"/>
      <c r="FUI360" s="176"/>
      <c r="FUJ360" s="176"/>
      <c r="FUK360" s="176"/>
      <c r="FUL360" s="176"/>
      <c r="FUM360" s="176"/>
      <c r="FUN360" s="176"/>
      <c r="FUO360" s="176"/>
      <c r="FUP360" s="176"/>
      <c r="FUQ360" s="176"/>
      <c r="FUR360" s="176"/>
      <c r="FUS360" s="176"/>
      <c r="FUT360" s="176"/>
      <c r="FUU360" s="176"/>
      <c r="FUV360" s="176"/>
      <c r="FUW360" s="176"/>
      <c r="FUX360" s="176"/>
      <c r="FUY360" s="176"/>
      <c r="FUZ360" s="176"/>
      <c r="FVA360" s="176"/>
      <c r="FVB360" s="176"/>
      <c r="FVC360" s="176"/>
      <c r="FVD360" s="176"/>
      <c r="FVE360" s="176"/>
      <c r="FVF360" s="176"/>
      <c r="FVG360" s="176"/>
      <c r="FVH360" s="176"/>
      <c r="FVI360" s="176"/>
      <c r="FVJ360" s="176"/>
      <c r="FVK360" s="176"/>
      <c r="FVL360" s="176"/>
      <c r="FVM360" s="176"/>
      <c r="FVN360" s="176"/>
      <c r="FVO360" s="176"/>
      <c r="FVP360" s="176"/>
      <c r="FVQ360" s="176"/>
      <c r="FVR360" s="176"/>
      <c r="FVS360" s="176"/>
      <c r="FVT360" s="176"/>
      <c r="FVU360" s="176"/>
      <c r="FVV360" s="176"/>
      <c r="FVW360" s="176"/>
      <c r="FVX360" s="176"/>
      <c r="FVY360" s="176"/>
      <c r="FVZ360" s="176"/>
      <c r="FWA360" s="176"/>
      <c r="FWB360" s="176"/>
      <c r="FWC360" s="176"/>
      <c r="FWD360" s="176"/>
      <c r="FWE360" s="176"/>
      <c r="FWF360" s="176"/>
      <c r="FWG360" s="176"/>
      <c r="FWH360" s="176"/>
      <c r="FWI360" s="176"/>
      <c r="FWJ360" s="176"/>
      <c r="FWK360" s="176"/>
      <c r="FWL360" s="176"/>
      <c r="FWM360" s="176"/>
      <c r="FWN360" s="176"/>
      <c r="FWO360" s="176"/>
      <c r="FWP360" s="176"/>
      <c r="FWQ360" s="176"/>
      <c r="FWR360" s="176"/>
      <c r="FWS360" s="176"/>
      <c r="FWT360" s="176"/>
      <c r="FWU360" s="176"/>
      <c r="FWV360" s="176"/>
      <c r="FWW360" s="176"/>
      <c r="FWX360" s="176"/>
      <c r="FWY360" s="176"/>
      <c r="FWZ360" s="176"/>
      <c r="FXA360" s="176"/>
      <c r="FXB360" s="176"/>
      <c r="FXC360" s="176"/>
      <c r="FXD360" s="176"/>
      <c r="FXE360" s="176"/>
      <c r="FXF360" s="176"/>
      <c r="FXG360" s="176"/>
      <c r="FXH360" s="176"/>
      <c r="FXI360" s="176"/>
      <c r="FXJ360" s="176"/>
      <c r="FXK360" s="176"/>
      <c r="FXL360" s="176"/>
      <c r="FXM360" s="176"/>
      <c r="FXN360" s="176"/>
      <c r="FXO360" s="176"/>
      <c r="FXP360" s="176"/>
      <c r="FXQ360" s="176"/>
      <c r="FXR360" s="176"/>
      <c r="FXS360" s="176"/>
      <c r="FXT360" s="176"/>
      <c r="FXU360" s="176"/>
      <c r="FXV360" s="176"/>
      <c r="FXW360" s="176"/>
      <c r="FXX360" s="176"/>
      <c r="FXY360" s="176"/>
      <c r="FXZ360" s="176"/>
      <c r="FYA360" s="176"/>
      <c r="FYB360" s="176"/>
      <c r="FYC360" s="176"/>
      <c r="FYD360" s="176"/>
      <c r="FYE360" s="176"/>
      <c r="FYF360" s="176"/>
      <c r="FYG360" s="176"/>
      <c r="FYH360" s="176"/>
      <c r="FYI360" s="176"/>
      <c r="FYJ360" s="176"/>
      <c r="FYK360" s="176"/>
      <c r="FYL360" s="176"/>
      <c r="FYM360" s="176"/>
      <c r="FYN360" s="176"/>
      <c r="FYO360" s="176"/>
      <c r="FYP360" s="176"/>
      <c r="FYQ360" s="176"/>
      <c r="FYR360" s="176"/>
      <c r="FYS360" s="176"/>
      <c r="FYT360" s="176"/>
      <c r="FYU360" s="176"/>
      <c r="FYV360" s="176"/>
      <c r="FYW360" s="176"/>
      <c r="FYX360" s="176"/>
      <c r="FYY360" s="176"/>
      <c r="FYZ360" s="176"/>
      <c r="FZA360" s="176"/>
      <c r="FZB360" s="176"/>
      <c r="FZC360" s="176"/>
      <c r="FZD360" s="176"/>
      <c r="FZE360" s="176"/>
      <c r="FZF360" s="176"/>
      <c r="FZG360" s="176"/>
      <c r="FZH360" s="176"/>
      <c r="FZI360" s="176"/>
      <c r="FZJ360" s="176"/>
      <c r="FZK360" s="176"/>
      <c r="FZL360" s="176"/>
      <c r="FZM360" s="176"/>
      <c r="FZN360" s="176"/>
      <c r="FZO360" s="176"/>
      <c r="FZP360" s="176"/>
      <c r="FZQ360" s="176"/>
      <c r="FZR360" s="176"/>
      <c r="FZS360" s="176"/>
      <c r="FZT360" s="176"/>
      <c r="FZU360" s="176"/>
      <c r="FZV360" s="176"/>
      <c r="FZW360" s="176"/>
      <c r="FZX360" s="176"/>
      <c r="FZY360" s="176"/>
      <c r="FZZ360" s="176"/>
      <c r="GAA360" s="176"/>
      <c r="GAB360" s="176"/>
      <c r="GAC360" s="176"/>
      <c r="GAD360" s="176"/>
      <c r="GAE360" s="176"/>
      <c r="GAF360" s="176"/>
      <c r="GAG360" s="176"/>
      <c r="GAH360" s="176"/>
      <c r="GAI360" s="176"/>
      <c r="GAJ360" s="176"/>
      <c r="GAK360" s="176"/>
      <c r="GAL360" s="176"/>
      <c r="GAM360" s="176"/>
      <c r="GAN360" s="176"/>
      <c r="GAO360" s="176"/>
      <c r="GAP360" s="176"/>
      <c r="GAQ360" s="176"/>
      <c r="GAR360" s="176"/>
      <c r="GAS360" s="176"/>
      <c r="GAT360" s="176"/>
      <c r="GAU360" s="176"/>
      <c r="GAV360" s="176"/>
      <c r="GAW360" s="176"/>
      <c r="GAX360" s="176"/>
      <c r="GAY360" s="176"/>
      <c r="GAZ360" s="176"/>
      <c r="GBA360" s="176"/>
      <c r="GBB360" s="176"/>
      <c r="GBC360" s="176"/>
      <c r="GBD360" s="176"/>
      <c r="GBE360" s="176"/>
      <c r="GBF360" s="176"/>
      <c r="GBG360" s="176"/>
      <c r="GBH360" s="176"/>
      <c r="GBI360" s="176"/>
      <c r="GBJ360" s="176"/>
      <c r="GBK360" s="176"/>
      <c r="GBL360" s="176"/>
      <c r="GBM360" s="176"/>
      <c r="GBN360" s="176"/>
      <c r="GBO360" s="176"/>
      <c r="GBP360" s="176"/>
      <c r="GBQ360" s="176"/>
      <c r="GBR360" s="176"/>
      <c r="GBS360" s="176"/>
      <c r="GBT360" s="176"/>
      <c r="GBU360" s="176"/>
      <c r="GBV360" s="176"/>
      <c r="GBW360" s="176"/>
      <c r="GBX360" s="176"/>
      <c r="GBY360" s="176"/>
      <c r="GBZ360" s="176"/>
      <c r="GCA360" s="176"/>
      <c r="GCB360" s="176"/>
      <c r="GCC360" s="176"/>
      <c r="GCD360" s="176"/>
      <c r="GCE360" s="176"/>
      <c r="GCF360" s="176"/>
      <c r="GCG360" s="176"/>
      <c r="GCH360" s="176"/>
      <c r="GCI360" s="176"/>
      <c r="GCJ360" s="176"/>
      <c r="GCK360" s="176"/>
      <c r="GCL360" s="176"/>
      <c r="GCM360" s="176"/>
      <c r="GCN360" s="176"/>
      <c r="GCO360" s="176"/>
      <c r="GCP360" s="176"/>
      <c r="GCQ360" s="176"/>
      <c r="GCR360" s="176"/>
      <c r="GCS360" s="176"/>
      <c r="GCT360" s="176"/>
      <c r="GCU360" s="176"/>
      <c r="GCV360" s="176"/>
      <c r="GCW360" s="176"/>
      <c r="GCX360" s="176"/>
      <c r="GCY360" s="176"/>
      <c r="GCZ360" s="176"/>
      <c r="GDA360" s="176"/>
      <c r="GDB360" s="176"/>
      <c r="GDC360" s="176"/>
      <c r="GDD360" s="176"/>
      <c r="GDE360" s="176"/>
      <c r="GDF360" s="176"/>
      <c r="GDG360" s="176"/>
      <c r="GDH360" s="176"/>
      <c r="GDI360" s="176"/>
      <c r="GDJ360" s="176"/>
      <c r="GDK360" s="176"/>
      <c r="GDL360" s="176"/>
      <c r="GDM360" s="176"/>
      <c r="GDN360" s="176"/>
      <c r="GDO360" s="176"/>
      <c r="GDP360" s="176"/>
      <c r="GDQ360" s="176"/>
      <c r="GDR360" s="176"/>
      <c r="GDS360" s="176"/>
      <c r="GDT360" s="176"/>
      <c r="GDU360" s="176"/>
      <c r="GDV360" s="176"/>
      <c r="GDW360" s="176"/>
      <c r="GDX360" s="176"/>
      <c r="GDY360" s="176"/>
      <c r="GDZ360" s="176"/>
      <c r="GEA360" s="176"/>
      <c r="GEB360" s="176"/>
      <c r="GEC360" s="176"/>
      <c r="GED360" s="176"/>
      <c r="GEE360" s="176"/>
      <c r="GEF360" s="176"/>
      <c r="GEG360" s="176"/>
      <c r="GEH360" s="176"/>
      <c r="GEI360" s="176"/>
      <c r="GEJ360" s="176"/>
      <c r="GEK360" s="176"/>
      <c r="GEL360" s="176"/>
      <c r="GEM360" s="176"/>
      <c r="GEN360" s="176"/>
      <c r="GEO360" s="176"/>
      <c r="GEP360" s="176"/>
      <c r="GEQ360" s="176"/>
      <c r="GER360" s="176"/>
      <c r="GES360" s="176"/>
      <c r="GET360" s="176"/>
      <c r="GEU360" s="176"/>
      <c r="GEV360" s="176"/>
      <c r="GEW360" s="176"/>
      <c r="GEX360" s="176"/>
      <c r="GEY360" s="176"/>
      <c r="GEZ360" s="176"/>
      <c r="GFA360" s="176"/>
      <c r="GFB360" s="176"/>
      <c r="GFC360" s="176"/>
      <c r="GFD360" s="176"/>
      <c r="GFE360" s="176"/>
      <c r="GFF360" s="176"/>
      <c r="GFG360" s="176"/>
      <c r="GFH360" s="176"/>
      <c r="GFI360" s="176"/>
      <c r="GFJ360" s="176"/>
      <c r="GFK360" s="176"/>
      <c r="GFL360" s="176"/>
      <c r="GFM360" s="176"/>
      <c r="GFN360" s="176"/>
      <c r="GFO360" s="176"/>
      <c r="GFP360" s="176"/>
      <c r="GFQ360" s="176"/>
      <c r="GFR360" s="176"/>
      <c r="GFS360" s="176"/>
      <c r="GFT360" s="176"/>
      <c r="GFU360" s="176"/>
      <c r="GFV360" s="176"/>
      <c r="GFW360" s="176"/>
      <c r="GFX360" s="176"/>
      <c r="GFY360" s="176"/>
      <c r="GFZ360" s="176"/>
      <c r="GGA360" s="176"/>
      <c r="GGB360" s="176"/>
      <c r="GGC360" s="176"/>
      <c r="GGD360" s="176"/>
      <c r="GGE360" s="176"/>
      <c r="GGF360" s="176"/>
      <c r="GGG360" s="176"/>
      <c r="GGH360" s="176"/>
      <c r="GGI360" s="176"/>
      <c r="GGJ360" s="176"/>
      <c r="GGK360" s="176"/>
      <c r="GGL360" s="176"/>
      <c r="GGM360" s="176"/>
      <c r="GGN360" s="176"/>
      <c r="GGO360" s="176"/>
      <c r="GGP360" s="176"/>
      <c r="GGQ360" s="176"/>
      <c r="GGR360" s="176"/>
      <c r="GGS360" s="176"/>
      <c r="GGT360" s="176"/>
      <c r="GGU360" s="176"/>
      <c r="GGV360" s="176"/>
      <c r="GGW360" s="176"/>
      <c r="GGX360" s="176"/>
      <c r="GGY360" s="176"/>
      <c r="GGZ360" s="176"/>
      <c r="GHA360" s="176"/>
      <c r="GHB360" s="176"/>
      <c r="GHC360" s="176"/>
      <c r="GHD360" s="176"/>
      <c r="GHE360" s="176"/>
      <c r="GHF360" s="176"/>
      <c r="GHG360" s="176"/>
      <c r="GHH360" s="176"/>
      <c r="GHI360" s="176"/>
      <c r="GHJ360" s="176"/>
      <c r="GHK360" s="176"/>
      <c r="GHL360" s="176"/>
      <c r="GHM360" s="176"/>
      <c r="GHN360" s="176"/>
      <c r="GHO360" s="176"/>
      <c r="GHP360" s="176"/>
      <c r="GHQ360" s="176"/>
      <c r="GHR360" s="176"/>
      <c r="GHS360" s="176"/>
      <c r="GHT360" s="176"/>
      <c r="GHU360" s="176"/>
      <c r="GHV360" s="176"/>
      <c r="GHW360" s="176"/>
      <c r="GHX360" s="176"/>
      <c r="GHY360" s="176"/>
      <c r="GHZ360" s="176"/>
      <c r="GIA360" s="176"/>
      <c r="GIB360" s="176"/>
      <c r="GIC360" s="176"/>
      <c r="GID360" s="176"/>
      <c r="GIE360" s="176"/>
      <c r="GIF360" s="176"/>
      <c r="GIG360" s="176"/>
      <c r="GIH360" s="176"/>
      <c r="GII360" s="176"/>
      <c r="GIJ360" s="176"/>
      <c r="GIK360" s="176"/>
      <c r="GIL360" s="176"/>
      <c r="GIM360" s="176"/>
      <c r="GIN360" s="176"/>
      <c r="GIO360" s="176"/>
      <c r="GIP360" s="176"/>
      <c r="GIQ360" s="176"/>
      <c r="GIR360" s="176"/>
      <c r="GIS360" s="176"/>
      <c r="GIT360" s="176"/>
      <c r="GIU360" s="176"/>
      <c r="GIV360" s="176"/>
      <c r="GIW360" s="176"/>
      <c r="GIX360" s="176"/>
      <c r="GIY360" s="176"/>
      <c r="GIZ360" s="176"/>
      <c r="GJA360" s="176"/>
      <c r="GJB360" s="176"/>
      <c r="GJC360" s="176"/>
      <c r="GJD360" s="176"/>
      <c r="GJE360" s="176"/>
      <c r="GJF360" s="176"/>
      <c r="GJG360" s="176"/>
      <c r="GJH360" s="176"/>
      <c r="GJI360" s="176"/>
      <c r="GJJ360" s="176"/>
      <c r="GJK360" s="176"/>
      <c r="GJL360" s="176"/>
      <c r="GJM360" s="176"/>
      <c r="GJN360" s="176"/>
      <c r="GJO360" s="176"/>
      <c r="GJP360" s="176"/>
      <c r="GJQ360" s="176"/>
      <c r="GJR360" s="176"/>
      <c r="GJS360" s="176"/>
      <c r="GJT360" s="176"/>
      <c r="GJU360" s="176"/>
      <c r="GJV360" s="176"/>
      <c r="GJW360" s="176"/>
      <c r="GJX360" s="176"/>
      <c r="GJY360" s="176"/>
      <c r="GJZ360" s="176"/>
      <c r="GKA360" s="176"/>
      <c r="GKB360" s="176"/>
      <c r="GKC360" s="176"/>
      <c r="GKD360" s="176"/>
      <c r="GKE360" s="176"/>
      <c r="GKF360" s="176"/>
      <c r="GKG360" s="176"/>
      <c r="GKH360" s="176"/>
      <c r="GKI360" s="176"/>
      <c r="GKJ360" s="176"/>
      <c r="GKK360" s="176"/>
      <c r="GKL360" s="176"/>
      <c r="GKM360" s="176"/>
      <c r="GKN360" s="176"/>
      <c r="GKO360" s="176"/>
      <c r="GKP360" s="176"/>
      <c r="GKQ360" s="176"/>
      <c r="GKR360" s="176"/>
      <c r="GKS360" s="176"/>
      <c r="GKT360" s="176"/>
      <c r="GKU360" s="176"/>
      <c r="GKV360" s="176"/>
      <c r="GKW360" s="176"/>
      <c r="GKX360" s="176"/>
      <c r="GKY360" s="176"/>
      <c r="GKZ360" s="176"/>
      <c r="GLA360" s="176"/>
      <c r="GLB360" s="176"/>
      <c r="GLC360" s="176"/>
      <c r="GLD360" s="176"/>
      <c r="GLE360" s="176"/>
      <c r="GLF360" s="176"/>
      <c r="GLG360" s="176"/>
      <c r="GLH360" s="176"/>
      <c r="GLI360" s="176"/>
      <c r="GLJ360" s="176"/>
      <c r="GLK360" s="176"/>
      <c r="GLL360" s="176"/>
      <c r="GLM360" s="176"/>
      <c r="GLN360" s="176"/>
      <c r="GLO360" s="176"/>
      <c r="GLP360" s="176"/>
      <c r="GLQ360" s="176"/>
      <c r="GLR360" s="176"/>
      <c r="GLS360" s="176"/>
      <c r="GLT360" s="176"/>
      <c r="GLU360" s="176"/>
      <c r="GLV360" s="176"/>
      <c r="GLW360" s="176"/>
      <c r="GLX360" s="176"/>
      <c r="GLY360" s="176"/>
      <c r="GLZ360" s="176"/>
      <c r="GMA360" s="176"/>
      <c r="GMB360" s="176"/>
      <c r="GMC360" s="176"/>
      <c r="GMD360" s="176"/>
      <c r="GME360" s="176"/>
      <c r="GMF360" s="176"/>
      <c r="GMG360" s="176"/>
      <c r="GMH360" s="176"/>
      <c r="GMI360" s="176"/>
      <c r="GMJ360" s="176"/>
      <c r="GMK360" s="176"/>
      <c r="GML360" s="176"/>
      <c r="GMM360" s="176"/>
      <c r="GMN360" s="176"/>
      <c r="GMO360" s="176"/>
      <c r="GMP360" s="176"/>
      <c r="GMQ360" s="176"/>
      <c r="GMR360" s="176"/>
      <c r="GMS360" s="176"/>
      <c r="GMT360" s="176"/>
      <c r="GMU360" s="176"/>
      <c r="GMV360" s="176"/>
      <c r="GMW360" s="176"/>
      <c r="GMX360" s="176"/>
      <c r="GMY360" s="176"/>
      <c r="GMZ360" s="176"/>
      <c r="GNA360" s="176"/>
      <c r="GNB360" s="176"/>
      <c r="GNC360" s="176"/>
      <c r="GND360" s="176"/>
      <c r="GNE360" s="176"/>
      <c r="GNF360" s="176"/>
      <c r="GNG360" s="176"/>
      <c r="GNH360" s="176"/>
      <c r="GNI360" s="176"/>
      <c r="GNJ360" s="176"/>
      <c r="GNK360" s="176"/>
      <c r="GNL360" s="176"/>
      <c r="GNM360" s="176"/>
      <c r="GNN360" s="176"/>
      <c r="GNO360" s="176"/>
      <c r="GNP360" s="176"/>
      <c r="GNQ360" s="176"/>
      <c r="GNR360" s="176"/>
      <c r="GNS360" s="176"/>
      <c r="GNT360" s="176"/>
      <c r="GNU360" s="176"/>
      <c r="GNV360" s="176"/>
      <c r="GNW360" s="176"/>
      <c r="GNX360" s="176"/>
      <c r="GNY360" s="176"/>
      <c r="GNZ360" s="176"/>
      <c r="GOA360" s="176"/>
      <c r="GOB360" s="176"/>
      <c r="GOC360" s="176"/>
      <c r="GOD360" s="176"/>
      <c r="GOE360" s="176"/>
      <c r="GOF360" s="176"/>
      <c r="GOG360" s="176"/>
      <c r="GOH360" s="176"/>
      <c r="GOI360" s="176"/>
      <c r="GOJ360" s="176"/>
      <c r="GOK360" s="176"/>
      <c r="GOL360" s="176"/>
      <c r="GOM360" s="176"/>
      <c r="GON360" s="176"/>
      <c r="GOO360" s="176"/>
      <c r="GOP360" s="176"/>
      <c r="GOQ360" s="176"/>
      <c r="GOR360" s="176"/>
      <c r="GOS360" s="176"/>
      <c r="GOT360" s="176"/>
      <c r="GOU360" s="176"/>
      <c r="GOV360" s="176"/>
      <c r="GOW360" s="176"/>
      <c r="GOX360" s="176"/>
      <c r="GOY360" s="176"/>
      <c r="GOZ360" s="176"/>
      <c r="GPA360" s="176"/>
      <c r="GPB360" s="176"/>
      <c r="GPC360" s="176"/>
      <c r="GPD360" s="176"/>
      <c r="GPE360" s="176"/>
      <c r="GPF360" s="176"/>
      <c r="GPG360" s="176"/>
      <c r="GPH360" s="176"/>
      <c r="GPI360" s="176"/>
      <c r="GPJ360" s="176"/>
      <c r="GPK360" s="176"/>
      <c r="GPL360" s="176"/>
      <c r="GPM360" s="176"/>
      <c r="GPN360" s="176"/>
      <c r="GPO360" s="176"/>
      <c r="GPP360" s="176"/>
      <c r="GPQ360" s="176"/>
      <c r="GPR360" s="176"/>
      <c r="GPS360" s="176"/>
      <c r="GPT360" s="176"/>
      <c r="GPU360" s="176"/>
      <c r="GPV360" s="176"/>
      <c r="GPW360" s="176"/>
      <c r="GPX360" s="176"/>
      <c r="GPY360" s="176"/>
      <c r="GPZ360" s="176"/>
      <c r="GQA360" s="176"/>
      <c r="GQB360" s="176"/>
      <c r="GQC360" s="176"/>
      <c r="GQD360" s="176"/>
      <c r="GQE360" s="176"/>
      <c r="GQF360" s="176"/>
      <c r="GQG360" s="176"/>
      <c r="GQH360" s="176"/>
      <c r="GQI360" s="176"/>
      <c r="GQJ360" s="176"/>
      <c r="GQK360" s="176"/>
      <c r="GQL360" s="176"/>
      <c r="GQM360" s="176"/>
      <c r="GQN360" s="176"/>
      <c r="GQO360" s="176"/>
      <c r="GQP360" s="176"/>
      <c r="GQQ360" s="176"/>
      <c r="GQR360" s="176"/>
      <c r="GQS360" s="176"/>
      <c r="GQT360" s="176"/>
      <c r="GQU360" s="176"/>
      <c r="GQV360" s="176"/>
      <c r="GQW360" s="176"/>
      <c r="GQX360" s="176"/>
      <c r="GQY360" s="176"/>
      <c r="GQZ360" s="176"/>
      <c r="GRA360" s="176"/>
      <c r="GRB360" s="176"/>
      <c r="GRC360" s="176"/>
      <c r="GRD360" s="176"/>
      <c r="GRE360" s="176"/>
      <c r="GRF360" s="176"/>
      <c r="GRG360" s="176"/>
      <c r="GRH360" s="176"/>
      <c r="GRI360" s="176"/>
      <c r="GRJ360" s="176"/>
      <c r="GRK360" s="176"/>
      <c r="GRL360" s="176"/>
      <c r="GRM360" s="176"/>
      <c r="GRN360" s="176"/>
      <c r="GRO360" s="176"/>
      <c r="GRP360" s="176"/>
      <c r="GRQ360" s="176"/>
      <c r="GRR360" s="176"/>
      <c r="GRS360" s="176"/>
      <c r="GRT360" s="176"/>
      <c r="GRU360" s="176"/>
      <c r="GRV360" s="176"/>
      <c r="GRW360" s="176"/>
      <c r="GRX360" s="176"/>
      <c r="GRY360" s="176"/>
      <c r="GRZ360" s="176"/>
      <c r="GSA360" s="176"/>
      <c r="GSB360" s="176"/>
      <c r="GSC360" s="176"/>
      <c r="GSD360" s="176"/>
      <c r="GSE360" s="176"/>
      <c r="GSF360" s="176"/>
      <c r="GSG360" s="176"/>
      <c r="GSH360" s="176"/>
      <c r="GSI360" s="176"/>
      <c r="GSJ360" s="176"/>
      <c r="GSK360" s="176"/>
      <c r="GSL360" s="176"/>
      <c r="GSM360" s="176"/>
      <c r="GSN360" s="176"/>
      <c r="GSO360" s="176"/>
      <c r="GSP360" s="176"/>
      <c r="GSQ360" s="176"/>
      <c r="GSR360" s="176"/>
      <c r="GSS360" s="176"/>
      <c r="GST360" s="176"/>
      <c r="GSU360" s="176"/>
      <c r="GSV360" s="176"/>
      <c r="GSW360" s="176"/>
      <c r="GSX360" s="176"/>
      <c r="GSY360" s="176"/>
      <c r="GSZ360" s="176"/>
      <c r="GTA360" s="176"/>
      <c r="GTB360" s="176"/>
      <c r="GTC360" s="176"/>
      <c r="GTD360" s="176"/>
      <c r="GTE360" s="176"/>
      <c r="GTF360" s="176"/>
      <c r="GTG360" s="176"/>
      <c r="GTH360" s="176"/>
      <c r="GTI360" s="176"/>
      <c r="GTJ360" s="176"/>
      <c r="GTK360" s="176"/>
      <c r="GTL360" s="176"/>
      <c r="GTM360" s="176"/>
      <c r="GTN360" s="176"/>
      <c r="GTO360" s="176"/>
      <c r="GTP360" s="176"/>
      <c r="GTQ360" s="176"/>
      <c r="GTR360" s="176"/>
      <c r="GTS360" s="176"/>
      <c r="GTT360" s="176"/>
      <c r="GTU360" s="176"/>
      <c r="GTV360" s="176"/>
      <c r="GTW360" s="176"/>
      <c r="GTX360" s="176"/>
      <c r="GTY360" s="176"/>
      <c r="GTZ360" s="176"/>
      <c r="GUA360" s="176"/>
      <c r="GUB360" s="176"/>
      <c r="GUC360" s="176"/>
      <c r="GUD360" s="176"/>
      <c r="GUE360" s="176"/>
      <c r="GUF360" s="176"/>
      <c r="GUG360" s="176"/>
      <c r="GUH360" s="176"/>
      <c r="GUI360" s="176"/>
      <c r="GUJ360" s="176"/>
      <c r="GUK360" s="176"/>
      <c r="GUL360" s="176"/>
      <c r="GUM360" s="176"/>
      <c r="GUN360" s="176"/>
      <c r="GUO360" s="176"/>
      <c r="GUP360" s="176"/>
      <c r="GUQ360" s="176"/>
      <c r="GUR360" s="176"/>
      <c r="GUS360" s="176"/>
      <c r="GUT360" s="176"/>
      <c r="GUU360" s="176"/>
      <c r="GUV360" s="176"/>
      <c r="GUW360" s="176"/>
      <c r="GUX360" s="176"/>
      <c r="GUY360" s="176"/>
      <c r="GUZ360" s="176"/>
      <c r="GVA360" s="176"/>
      <c r="GVB360" s="176"/>
      <c r="GVC360" s="176"/>
      <c r="GVD360" s="176"/>
      <c r="GVE360" s="176"/>
      <c r="GVF360" s="176"/>
      <c r="GVG360" s="176"/>
      <c r="GVH360" s="176"/>
      <c r="GVI360" s="176"/>
      <c r="GVJ360" s="176"/>
      <c r="GVK360" s="176"/>
      <c r="GVL360" s="176"/>
      <c r="GVM360" s="176"/>
      <c r="GVN360" s="176"/>
      <c r="GVO360" s="176"/>
      <c r="GVP360" s="176"/>
      <c r="GVQ360" s="176"/>
      <c r="GVR360" s="176"/>
      <c r="GVS360" s="176"/>
      <c r="GVT360" s="176"/>
      <c r="GVU360" s="176"/>
      <c r="GVV360" s="176"/>
      <c r="GVW360" s="176"/>
      <c r="GVX360" s="176"/>
      <c r="GVY360" s="176"/>
      <c r="GVZ360" s="176"/>
      <c r="GWA360" s="176"/>
      <c r="GWB360" s="176"/>
      <c r="GWC360" s="176"/>
      <c r="GWD360" s="176"/>
      <c r="GWE360" s="176"/>
      <c r="GWF360" s="176"/>
      <c r="GWG360" s="176"/>
      <c r="GWH360" s="176"/>
      <c r="GWI360" s="176"/>
      <c r="GWJ360" s="176"/>
      <c r="GWK360" s="176"/>
      <c r="GWL360" s="176"/>
      <c r="GWM360" s="176"/>
      <c r="GWN360" s="176"/>
      <c r="GWO360" s="176"/>
      <c r="GWP360" s="176"/>
      <c r="GWQ360" s="176"/>
      <c r="GWR360" s="176"/>
      <c r="GWS360" s="176"/>
      <c r="GWT360" s="176"/>
      <c r="GWU360" s="176"/>
      <c r="GWV360" s="176"/>
      <c r="GWW360" s="176"/>
      <c r="GWX360" s="176"/>
      <c r="GWY360" s="176"/>
      <c r="GWZ360" s="176"/>
      <c r="GXA360" s="176"/>
      <c r="GXB360" s="176"/>
      <c r="GXC360" s="176"/>
      <c r="GXD360" s="176"/>
      <c r="GXE360" s="176"/>
      <c r="GXF360" s="176"/>
      <c r="GXG360" s="176"/>
      <c r="GXH360" s="176"/>
      <c r="GXI360" s="176"/>
      <c r="GXJ360" s="176"/>
      <c r="GXK360" s="176"/>
      <c r="GXL360" s="176"/>
      <c r="GXM360" s="176"/>
      <c r="GXN360" s="176"/>
      <c r="GXO360" s="176"/>
      <c r="GXP360" s="176"/>
      <c r="GXQ360" s="176"/>
      <c r="GXR360" s="176"/>
      <c r="GXS360" s="176"/>
      <c r="GXT360" s="176"/>
      <c r="GXU360" s="176"/>
      <c r="GXV360" s="176"/>
      <c r="GXW360" s="176"/>
      <c r="GXX360" s="176"/>
      <c r="GXY360" s="176"/>
      <c r="GXZ360" s="176"/>
      <c r="GYA360" s="176"/>
      <c r="GYB360" s="176"/>
      <c r="GYC360" s="176"/>
      <c r="GYD360" s="176"/>
      <c r="GYE360" s="176"/>
      <c r="GYF360" s="176"/>
      <c r="GYG360" s="176"/>
      <c r="GYH360" s="176"/>
      <c r="GYI360" s="176"/>
      <c r="GYJ360" s="176"/>
      <c r="GYK360" s="176"/>
      <c r="GYL360" s="176"/>
      <c r="GYM360" s="176"/>
      <c r="GYN360" s="176"/>
      <c r="GYO360" s="176"/>
      <c r="GYP360" s="176"/>
      <c r="GYQ360" s="176"/>
      <c r="GYR360" s="176"/>
      <c r="GYS360" s="176"/>
      <c r="GYT360" s="176"/>
      <c r="GYU360" s="176"/>
      <c r="GYV360" s="176"/>
      <c r="GYW360" s="176"/>
      <c r="GYX360" s="176"/>
      <c r="GYY360" s="176"/>
      <c r="GYZ360" s="176"/>
      <c r="GZA360" s="176"/>
      <c r="GZB360" s="176"/>
      <c r="GZC360" s="176"/>
      <c r="GZD360" s="176"/>
      <c r="GZE360" s="176"/>
      <c r="GZF360" s="176"/>
      <c r="GZG360" s="176"/>
      <c r="GZH360" s="176"/>
      <c r="GZI360" s="176"/>
      <c r="GZJ360" s="176"/>
      <c r="GZK360" s="176"/>
      <c r="GZL360" s="176"/>
      <c r="GZM360" s="176"/>
      <c r="GZN360" s="176"/>
      <c r="GZO360" s="176"/>
      <c r="GZP360" s="176"/>
      <c r="GZQ360" s="176"/>
      <c r="GZR360" s="176"/>
      <c r="GZS360" s="176"/>
      <c r="GZT360" s="176"/>
      <c r="GZU360" s="176"/>
      <c r="GZV360" s="176"/>
      <c r="GZW360" s="176"/>
      <c r="GZX360" s="176"/>
      <c r="GZY360" s="176"/>
      <c r="GZZ360" s="176"/>
      <c r="HAA360" s="176"/>
      <c r="HAB360" s="176"/>
      <c r="HAC360" s="176"/>
      <c r="HAD360" s="176"/>
      <c r="HAE360" s="176"/>
      <c r="HAF360" s="176"/>
      <c r="HAG360" s="176"/>
      <c r="HAH360" s="176"/>
      <c r="HAI360" s="176"/>
      <c r="HAJ360" s="176"/>
      <c r="HAK360" s="176"/>
      <c r="HAL360" s="176"/>
      <c r="HAM360" s="176"/>
      <c r="HAN360" s="176"/>
      <c r="HAO360" s="176"/>
      <c r="HAP360" s="176"/>
      <c r="HAQ360" s="176"/>
      <c r="HAR360" s="176"/>
      <c r="HAS360" s="176"/>
      <c r="HAT360" s="176"/>
      <c r="HAU360" s="176"/>
      <c r="HAV360" s="176"/>
      <c r="HAW360" s="176"/>
      <c r="HAX360" s="176"/>
      <c r="HAY360" s="176"/>
      <c r="HAZ360" s="176"/>
      <c r="HBA360" s="176"/>
      <c r="HBB360" s="176"/>
      <c r="HBC360" s="176"/>
      <c r="HBD360" s="176"/>
      <c r="HBE360" s="176"/>
      <c r="HBF360" s="176"/>
      <c r="HBG360" s="176"/>
      <c r="HBH360" s="176"/>
      <c r="HBI360" s="176"/>
      <c r="HBJ360" s="176"/>
      <c r="HBK360" s="176"/>
      <c r="HBL360" s="176"/>
      <c r="HBM360" s="176"/>
      <c r="HBN360" s="176"/>
      <c r="HBO360" s="176"/>
      <c r="HBP360" s="176"/>
      <c r="HBQ360" s="176"/>
      <c r="HBR360" s="176"/>
      <c r="HBS360" s="176"/>
      <c r="HBT360" s="176"/>
      <c r="HBU360" s="176"/>
      <c r="HBV360" s="176"/>
      <c r="HBW360" s="176"/>
      <c r="HBX360" s="176"/>
      <c r="HBY360" s="176"/>
      <c r="HBZ360" s="176"/>
      <c r="HCA360" s="176"/>
      <c r="HCB360" s="176"/>
      <c r="HCC360" s="176"/>
      <c r="HCD360" s="176"/>
      <c r="HCE360" s="176"/>
      <c r="HCF360" s="176"/>
      <c r="HCG360" s="176"/>
      <c r="HCH360" s="176"/>
      <c r="HCI360" s="176"/>
      <c r="HCJ360" s="176"/>
      <c r="HCK360" s="176"/>
      <c r="HCL360" s="176"/>
      <c r="HCM360" s="176"/>
      <c r="HCN360" s="176"/>
      <c r="HCO360" s="176"/>
      <c r="HCP360" s="176"/>
      <c r="HCQ360" s="176"/>
      <c r="HCR360" s="176"/>
      <c r="HCS360" s="176"/>
      <c r="HCT360" s="176"/>
      <c r="HCU360" s="176"/>
      <c r="HCV360" s="176"/>
      <c r="HCW360" s="176"/>
      <c r="HCX360" s="176"/>
      <c r="HCY360" s="176"/>
      <c r="HCZ360" s="176"/>
      <c r="HDA360" s="176"/>
      <c r="HDB360" s="176"/>
      <c r="HDC360" s="176"/>
      <c r="HDD360" s="176"/>
      <c r="HDE360" s="176"/>
      <c r="HDF360" s="176"/>
      <c r="HDG360" s="176"/>
      <c r="HDH360" s="176"/>
      <c r="HDI360" s="176"/>
      <c r="HDJ360" s="176"/>
      <c r="HDK360" s="176"/>
      <c r="HDL360" s="176"/>
      <c r="HDM360" s="176"/>
      <c r="HDN360" s="176"/>
      <c r="HDO360" s="176"/>
      <c r="HDP360" s="176"/>
      <c r="HDQ360" s="176"/>
      <c r="HDR360" s="176"/>
      <c r="HDS360" s="176"/>
      <c r="HDT360" s="176"/>
      <c r="HDU360" s="176"/>
      <c r="HDV360" s="176"/>
      <c r="HDW360" s="176"/>
      <c r="HDX360" s="176"/>
      <c r="HDY360" s="176"/>
      <c r="HDZ360" s="176"/>
      <c r="HEA360" s="176"/>
      <c r="HEB360" s="176"/>
      <c r="HEC360" s="176"/>
      <c r="HED360" s="176"/>
      <c r="HEE360" s="176"/>
      <c r="HEF360" s="176"/>
      <c r="HEG360" s="176"/>
      <c r="HEH360" s="176"/>
      <c r="HEI360" s="176"/>
      <c r="HEJ360" s="176"/>
      <c r="HEK360" s="176"/>
      <c r="HEL360" s="176"/>
      <c r="HEM360" s="176"/>
      <c r="HEN360" s="176"/>
      <c r="HEO360" s="176"/>
      <c r="HEP360" s="176"/>
      <c r="HEQ360" s="176"/>
      <c r="HER360" s="176"/>
      <c r="HES360" s="176"/>
      <c r="HET360" s="176"/>
      <c r="HEU360" s="176"/>
      <c r="HEV360" s="176"/>
      <c r="HEW360" s="176"/>
      <c r="HEX360" s="176"/>
      <c r="HEY360" s="176"/>
      <c r="HEZ360" s="176"/>
      <c r="HFA360" s="176"/>
      <c r="HFB360" s="176"/>
      <c r="HFC360" s="176"/>
      <c r="HFD360" s="176"/>
      <c r="HFE360" s="176"/>
      <c r="HFF360" s="176"/>
      <c r="HFG360" s="176"/>
      <c r="HFH360" s="176"/>
      <c r="HFI360" s="176"/>
      <c r="HFJ360" s="176"/>
      <c r="HFK360" s="176"/>
      <c r="HFL360" s="176"/>
      <c r="HFM360" s="176"/>
      <c r="HFN360" s="176"/>
      <c r="HFO360" s="176"/>
      <c r="HFP360" s="176"/>
      <c r="HFQ360" s="176"/>
      <c r="HFR360" s="176"/>
      <c r="HFS360" s="176"/>
      <c r="HFT360" s="176"/>
      <c r="HFU360" s="176"/>
      <c r="HFV360" s="176"/>
      <c r="HFW360" s="176"/>
      <c r="HFX360" s="176"/>
      <c r="HFY360" s="176"/>
      <c r="HFZ360" s="176"/>
      <c r="HGA360" s="176"/>
      <c r="HGB360" s="176"/>
      <c r="HGC360" s="176"/>
      <c r="HGD360" s="176"/>
      <c r="HGE360" s="176"/>
      <c r="HGF360" s="176"/>
      <c r="HGG360" s="176"/>
      <c r="HGH360" s="176"/>
      <c r="HGI360" s="176"/>
      <c r="HGJ360" s="176"/>
      <c r="HGK360" s="176"/>
      <c r="HGL360" s="176"/>
      <c r="HGM360" s="176"/>
      <c r="HGN360" s="176"/>
      <c r="HGO360" s="176"/>
      <c r="HGP360" s="176"/>
      <c r="HGQ360" s="176"/>
      <c r="HGR360" s="176"/>
      <c r="HGS360" s="176"/>
      <c r="HGT360" s="176"/>
      <c r="HGU360" s="176"/>
      <c r="HGV360" s="176"/>
      <c r="HGW360" s="176"/>
      <c r="HGX360" s="176"/>
      <c r="HGY360" s="176"/>
      <c r="HGZ360" s="176"/>
      <c r="HHA360" s="176"/>
      <c r="HHB360" s="176"/>
      <c r="HHC360" s="176"/>
      <c r="HHD360" s="176"/>
      <c r="HHE360" s="176"/>
      <c r="HHF360" s="176"/>
      <c r="HHG360" s="176"/>
      <c r="HHH360" s="176"/>
      <c r="HHI360" s="176"/>
      <c r="HHJ360" s="176"/>
      <c r="HHK360" s="176"/>
      <c r="HHL360" s="176"/>
      <c r="HHM360" s="176"/>
      <c r="HHN360" s="176"/>
      <c r="HHO360" s="176"/>
      <c r="HHP360" s="176"/>
      <c r="HHQ360" s="176"/>
      <c r="HHR360" s="176"/>
      <c r="HHS360" s="176"/>
      <c r="HHT360" s="176"/>
      <c r="HHU360" s="176"/>
      <c r="HHV360" s="176"/>
      <c r="HHW360" s="176"/>
      <c r="HHX360" s="176"/>
      <c r="HHY360" s="176"/>
      <c r="HHZ360" s="176"/>
      <c r="HIA360" s="176"/>
      <c r="HIB360" s="176"/>
      <c r="HIC360" s="176"/>
      <c r="HID360" s="176"/>
      <c r="HIE360" s="176"/>
      <c r="HIF360" s="176"/>
      <c r="HIG360" s="176"/>
      <c r="HIH360" s="176"/>
      <c r="HII360" s="176"/>
      <c r="HIJ360" s="176"/>
      <c r="HIK360" s="176"/>
      <c r="HIL360" s="176"/>
      <c r="HIM360" s="176"/>
      <c r="HIN360" s="176"/>
      <c r="HIO360" s="176"/>
      <c r="HIP360" s="176"/>
      <c r="HIQ360" s="176"/>
      <c r="HIR360" s="176"/>
      <c r="HIS360" s="176"/>
      <c r="HIT360" s="176"/>
      <c r="HIU360" s="176"/>
      <c r="HIV360" s="176"/>
      <c r="HIW360" s="176"/>
      <c r="HIX360" s="176"/>
      <c r="HIY360" s="176"/>
      <c r="HIZ360" s="176"/>
      <c r="HJA360" s="176"/>
      <c r="HJB360" s="176"/>
      <c r="HJC360" s="176"/>
      <c r="HJD360" s="176"/>
      <c r="HJE360" s="176"/>
      <c r="HJF360" s="176"/>
      <c r="HJG360" s="176"/>
      <c r="HJH360" s="176"/>
      <c r="HJI360" s="176"/>
      <c r="HJJ360" s="176"/>
      <c r="HJK360" s="176"/>
      <c r="HJL360" s="176"/>
      <c r="HJM360" s="176"/>
      <c r="HJN360" s="176"/>
      <c r="HJO360" s="176"/>
      <c r="HJP360" s="176"/>
      <c r="HJQ360" s="176"/>
      <c r="HJR360" s="176"/>
      <c r="HJS360" s="176"/>
      <c r="HJT360" s="176"/>
      <c r="HJU360" s="176"/>
      <c r="HJV360" s="176"/>
      <c r="HJW360" s="176"/>
      <c r="HJX360" s="176"/>
      <c r="HJY360" s="176"/>
      <c r="HJZ360" s="176"/>
      <c r="HKA360" s="176"/>
      <c r="HKB360" s="176"/>
      <c r="HKC360" s="176"/>
      <c r="HKD360" s="176"/>
      <c r="HKE360" s="176"/>
      <c r="HKF360" s="176"/>
      <c r="HKG360" s="176"/>
      <c r="HKH360" s="176"/>
      <c r="HKI360" s="176"/>
      <c r="HKJ360" s="176"/>
      <c r="HKK360" s="176"/>
      <c r="HKL360" s="176"/>
      <c r="HKM360" s="176"/>
      <c r="HKN360" s="176"/>
      <c r="HKO360" s="176"/>
      <c r="HKP360" s="176"/>
      <c r="HKQ360" s="176"/>
      <c r="HKR360" s="176"/>
      <c r="HKS360" s="176"/>
      <c r="HKT360" s="176"/>
      <c r="HKU360" s="176"/>
      <c r="HKV360" s="176"/>
      <c r="HKW360" s="176"/>
      <c r="HKX360" s="176"/>
      <c r="HKY360" s="176"/>
      <c r="HKZ360" s="176"/>
      <c r="HLA360" s="176"/>
      <c r="HLB360" s="176"/>
      <c r="HLC360" s="176"/>
      <c r="HLD360" s="176"/>
      <c r="HLE360" s="176"/>
      <c r="HLF360" s="176"/>
      <c r="HLG360" s="176"/>
      <c r="HLH360" s="176"/>
      <c r="HLI360" s="176"/>
      <c r="HLJ360" s="176"/>
      <c r="HLK360" s="176"/>
      <c r="HLL360" s="176"/>
      <c r="HLM360" s="176"/>
      <c r="HLN360" s="176"/>
      <c r="HLO360" s="176"/>
      <c r="HLP360" s="176"/>
      <c r="HLQ360" s="176"/>
      <c r="HLR360" s="176"/>
      <c r="HLS360" s="176"/>
      <c r="HLT360" s="176"/>
      <c r="HLU360" s="176"/>
      <c r="HLV360" s="176"/>
      <c r="HLW360" s="176"/>
      <c r="HLX360" s="176"/>
      <c r="HLY360" s="176"/>
      <c r="HLZ360" s="176"/>
      <c r="HMA360" s="176"/>
      <c r="HMB360" s="176"/>
      <c r="HMC360" s="176"/>
      <c r="HMD360" s="176"/>
      <c r="HME360" s="176"/>
      <c r="HMF360" s="176"/>
      <c r="HMG360" s="176"/>
      <c r="HMH360" s="176"/>
      <c r="HMI360" s="176"/>
      <c r="HMJ360" s="176"/>
      <c r="HMK360" s="176"/>
      <c r="HML360" s="176"/>
      <c r="HMM360" s="176"/>
      <c r="HMN360" s="176"/>
      <c r="HMO360" s="176"/>
      <c r="HMP360" s="176"/>
      <c r="HMQ360" s="176"/>
      <c r="HMR360" s="176"/>
      <c r="HMS360" s="176"/>
      <c r="HMT360" s="176"/>
      <c r="HMU360" s="176"/>
      <c r="HMV360" s="176"/>
      <c r="HMW360" s="176"/>
      <c r="HMX360" s="176"/>
      <c r="HMY360" s="176"/>
      <c r="HMZ360" s="176"/>
      <c r="HNA360" s="176"/>
      <c r="HNB360" s="176"/>
      <c r="HNC360" s="176"/>
      <c r="HND360" s="176"/>
      <c r="HNE360" s="176"/>
      <c r="HNF360" s="176"/>
      <c r="HNG360" s="176"/>
      <c r="HNH360" s="176"/>
      <c r="HNI360" s="176"/>
      <c r="HNJ360" s="176"/>
      <c r="HNK360" s="176"/>
      <c r="HNL360" s="176"/>
      <c r="HNM360" s="176"/>
      <c r="HNN360" s="176"/>
      <c r="HNO360" s="176"/>
      <c r="HNP360" s="176"/>
      <c r="HNQ360" s="176"/>
      <c r="HNR360" s="176"/>
      <c r="HNS360" s="176"/>
      <c r="HNT360" s="176"/>
      <c r="HNU360" s="176"/>
      <c r="HNV360" s="176"/>
      <c r="HNW360" s="176"/>
      <c r="HNX360" s="176"/>
      <c r="HNY360" s="176"/>
      <c r="HNZ360" s="176"/>
      <c r="HOA360" s="176"/>
      <c r="HOB360" s="176"/>
      <c r="HOC360" s="176"/>
      <c r="HOD360" s="176"/>
      <c r="HOE360" s="176"/>
      <c r="HOF360" s="176"/>
      <c r="HOG360" s="176"/>
      <c r="HOH360" s="176"/>
      <c r="HOI360" s="176"/>
      <c r="HOJ360" s="176"/>
      <c r="HOK360" s="176"/>
      <c r="HOL360" s="176"/>
      <c r="HOM360" s="176"/>
      <c r="HON360" s="176"/>
      <c r="HOO360" s="176"/>
      <c r="HOP360" s="176"/>
      <c r="HOQ360" s="176"/>
      <c r="HOR360" s="176"/>
      <c r="HOS360" s="176"/>
      <c r="HOT360" s="176"/>
      <c r="HOU360" s="176"/>
      <c r="HOV360" s="176"/>
      <c r="HOW360" s="176"/>
      <c r="HOX360" s="176"/>
      <c r="HOY360" s="176"/>
      <c r="HOZ360" s="176"/>
      <c r="HPA360" s="176"/>
      <c r="HPB360" s="176"/>
      <c r="HPC360" s="176"/>
      <c r="HPD360" s="176"/>
      <c r="HPE360" s="176"/>
      <c r="HPF360" s="176"/>
      <c r="HPG360" s="176"/>
      <c r="HPH360" s="176"/>
      <c r="HPI360" s="176"/>
      <c r="HPJ360" s="176"/>
      <c r="HPK360" s="176"/>
      <c r="HPL360" s="176"/>
      <c r="HPM360" s="176"/>
      <c r="HPN360" s="176"/>
      <c r="HPO360" s="176"/>
      <c r="HPP360" s="176"/>
      <c r="HPQ360" s="176"/>
      <c r="HPR360" s="176"/>
      <c r="HPS360" s="176"/>
      <c r="HPT360" s="176"/>
      <c r="HPU360" s="176"/>
      <c r="HPV360" s="176"/>
      <c r="HPW360" s="176"/>
      <c r="HPX360" s="176"/>
      <c r="HPY360" s="176"/>
      <c r="HPZ360" s="176"/>
      <c r="HQA360" s="176"/>
      <c r="HQB360" s="176"/>
      <c r="HQC360" s="176"/>
      <c r="HQD360" s="176"/>
      <c r="HQE360" s="176"/>
      <c r="HQF360" s="176"/>
      <c r="HQG360" s="176"/>
      <c r="HQH360" s="176"/>
      <c r="HQI360" s="176"/>
      <c r="HQJ360" s="176"/>
      <c r="HQK360" s="176"/>
      <c r="HQL360" s="176"/>
      <c r="HQM360" s="176"/>
      <c r="HQN360" s="176"/>
      <c r="HQO360" s="176"/>
      <c r="HQP360" s="176"/>
      <c r="HQQ360" s="176"/>
      <c r="HQR360" s="176"/>
      <c r="HQS360" s="176"/>
      <c r="HQT360" s="176"/>
      <c r="HQU360" s="176"/>
      <c r="HQV360" s="176"/>
      <c r="HQW360" s="176"/>
      <c r="HQX360" s="176"/>
      <c r="HQY360" s="176"/>
      <c r="HQZ360" s="176"/>
      <c r="HRA360" s="176"/>
      <c r="HRB360" s="176"/>
      <c r="HRC360" s="176"/>
      <c r="HRD360" s="176"/>
      <c r="HRE360" s="176"/>
      <c r="HRF360" s="176"/>
      <c r="HRG360" s="176"/>
      <c r="HRH360" s="176"/>
      <c r="HRI360" s="176"/>
      <c r="HRJ360" s="176"/>
      <c r="HRK360" s="176"/>
      <c r="HRL360" s="176"/>
      <c r="HRM360" s="176"/>
      <c r="HRN360" s="176"/>
      <c r="HRO360" s="176"/>
      <c r="HRP360" s="176"/>
      <c r="HRQ360" s="176"/>
      <c r="HRR360" s="176"/>
      <c r="HRS360" s="176"/>
      <c r="HRT360" s="176"/>
      <c r="HRU360" s="176"/>
      <c r="HRV360" s="176"/>
      <c r="HRW360" s="176"/>
      <c r="HRX360" s="176"/>
      <c r="HRY360" s="176"/>
      <c r="HRZ360" s="176"/>
      <c r="HSA360" s="176"/>
      <c r="HSB360" s="176"/>
      <c r="HSC360" s="176"/>
      <c r="HSD360" s="176"/>
      <c r="HSE360" s="176"/>
      <c r="HSF360" s="176"/>
      <c r="HSG360" s="176"/>
      <c r="HSH360" s="176"/>
      <c r="HSI360" s="176"/>
      <c r="HSJ360" s="176"/>
      <c r="HSK360" s="176"/>
      <c r="HSL360" s="176"/>
      <c r="HSM360" s="176"/>
      <c r="HSN360" s="176"/>
      <c r="HSO360" s="176"/>
      <c r="HSP360" s="176"/>
      <c r="HSQ360" s="176"/>
      <c r="HSR360" s="176"/>
      <c r="HSS360" s="176"/>
      <c r="HST360" s="176"/>
      <c r="HSU360" s="176"/>
      <c r="HSV360" s="176"/>
      <c r="HSW360" s="176"/>
      <c r="HSX360" s="176"/>
      <c r="HSY360" s="176"/>
      <c r="HSZ360" s="176"/>
      <c r="HTA360" s="176"/>
      <c r="HTB360" s="176"/>
      <c r="HTC360" s="176"/>
      <c r="HTD360" s="176"/>
      <c r="HTE360" s="176"/>
      <c r="HTF360" s="176"/>
      <c r="HTG360" s="176"/>
      <c r="HTH360" s="176"/>
      <c r="HTI360" s="176"/>
      <c r="HTJ360" s="176"/>
      <c r="HTK360" s="176"/>
      <c r="HTL360" s="176"/>
      <c r="HTM360" s="176"/>
      <c r="HTN360" s="176"/>
      <c r="HTO360" s="176"/>
      <c r="HTP360" s="176"/>
      <c r="HTQ360" s="176"/>
      <c r="HTR360" s="176"/>
      <c r="HTS360" s="176"/>
      <c r="HTT360" s="176"/>
      <c r="HTU360" s="176"/>
      <c r="HTV360" s="176"/>
      <c r="HTW360" s="176"/>
      <c r="HTX360" s="176"/>
      <c r="HTY360" s="176"/>
      <c r="HTZ360" s="176"/>
      <c r="HUA360" s="176"/>
      <c r="HUB360" s="176"/>
      <c r="HUC360" s="176"/>
      <c r="HUD360" s="176"/>
      <c r="HUE360" s="176"/>
      <c r="HUF360" s="176"/>
      <c r="HUG360" s="176"/>
      <c r="HUH360" s="176"/>
      <c r="HUI360" s="176"/>
      <c r="HUJ360" s="176"/>
      <c r="HUK360" s="176"/>
      <c r="HUL360" s="176"/>
      <c r="HUM360" s="176"/>
      <c r="HUN360" s="176"/>
      <c r="HUO360" s="176"/>
      <c r="HUP360" s="176"/>
      <c r="HUQ360" s="176"/>
      <c r="HUR360" s="176"/>
      <c r="HUS360" s="176"/>
      <c r="HUT360" s="176"/>
      <c r="HUU360" s="176"/>
      <c r="HUV360" s="176"/>
      <c r="HUW360" s="176"/>
      <c r="HUX360" s="176"/>
      <c r="HUY360" s="176"/>
      <c r="HUZ360" s="176"/>
      <c r="HVA360" s="176"/>
      <c r="HVB360" s="176"/>
      <c r="HVC360" s="176"/>
      <c r="HVD360" s="176"/>
      <c r="HVE360" s="176"/>
      <c r="HVF360" s="176"/>
      <c r="HVG360" s="176"/>
      <c r="HVH360" s="176"/>
      <c r="HVI360" s="176"/>
      <c r="HVJ360" s="176"/>
      <c r="HVK360" s="176"/>
      <c r="HVL360" s="176"/>
      <c r="HVM360" s="176"/>
      <c r="HVN360" s="176"/>
      <c r="HVO360" s="176"/>
      <c r="HVP360" s="176"/>
      <c r="HVQ360" s="176"/>
      <c r="HVR360" s="176"/>
      <c r="HVS360" s="176"/>
      <c r="HVT360" s="176"/>
      <c r="HVU360" s="176"/>
      <c r="HVV360" s="176"/>
      <c r="HVW360" s="176"/>
      <c r="HVX360" s="176"/>
      <c r="HVY360" s="176"/>
      <c r="HVZ360" s="176"/>
      <c r="HWA360" s="176"/>
      <c r="HWB360" s="176"/>
      <c r="HWC360" s="176"/>
      <c r="HWD360" s="176"/>
      <c r="HWE360" s="176"/>
      <c r="HWF360" s="176"/>
      <c r="HWG360" s="176"/>
      <c r="HWH360" s="176"/>
      <c r="HWI360" s="176"/>
      <c r="HWJ360" s="176"/>
      <c r="HWK360" s="176"/>
      <c r="HWL360" s="176"/>
      <c r="HWM360" s="176"/>
      <c r="HWN360" s="176"/>
      <c r="HWO360" s="176"/>
      <c r="HWP360" s="176"/>
      <c r="HWQ360" s="176"/>
      <c r="HWR360" s="176"/>
      <c r="HWS360" s="176"/>
      <c r="HWT360" s="176"/>
      <c r="HWU360" s="176"/>
      <c r="HWV360" s="176"/>
      <c r="HWW360" s="176"/>
      <c r="HWX360" s="176"/>
      <c r="HWY360" s="176"/>
      <c r="HWZ360" s="176"/>
      <c r="HXA360" s="176"/>
      <c r="HXB360" s="176"/>
      <c r="HXC360" s="176"/>
      <c r="HXD360" s="176"/>
      <c r="HXE360" s="176"/>
      <c r="HXF360" s="176"/>
      <c r="HXG360" s="176"/>
      <c r="HXH360" s="176"/>
      <c r="HXI360" s="176"/>
      <c r="HXJ360" s="176"/>
      <c r="HXK360" s="176"/>
      <c r="HXL360" s="176"/>
      <c r="HXM360" s="176"/>
      <c r="HXN360" s="176"/>
      <c r="HXO360" s="176"/>
      <c r="HXP360" s="176"/>
      <c r="HXQ360" s="176"/>
      <c r="HXR360" s="176"/>
      <c r="HXS360" s="176"/>
      <c r="HXT360" s="176"/>
      <c r="HXU360" s="176"/>
      <c r="HXV360" s="176"/>
      <c r="HXW360" s="176"/>
      <c r="HXX360" s="176"/>
      <c r="HXY360" s="176"/>
      <c r="HXZ360" s="176"/>
      <c r="HYA360" s="176"/>
      <c r="HYB360" s="176"/>
      <c r="HYC360" s="176"/>
      <c r="HYD360" s="176"/>
      <c r="HYE360" s="176"/>
      <c r="HYF360" s="176"/>
      <c r="HYG360" s="176"/>
      <c r="HYH360" s="176"/>
      <c r="HYI360" s="176"/>
      <c r="HYJ360" s="176"/>
      <c r="HYK360" s="176"/>
      <c r="HYL360" s="176"/>
      <c r="HYM360" s="176"/>
      <c r="HYN360" s="176"/>
      <c r="HYO360" s="176"/>
      <c r="HYP360" s="176"/>
      <c r="HYQ360" s="176"/>
      <c r="HYR360" s="176"/>
      <c r="HYS360" s="176"/>
      <c r="HYT360" s="176"/>
      <c r="HYU360" s="176"/>
      <c r="HYV360" s="176"/>
      <c r="HYW360" s="176"/>
      <c r="HYX360" s="176"/>
      <c r="HYY360" s="176"/>
      <c r="HYZ360" s="176"/>
      <c r="HZA360" s="176"/>
      <c r="HZB360" s="176"/>
      <c r="HZC360" s="176"/>
      <c r="HZD360" s="176"/>
      <c r="HZE360" s="176"/>
      <c r="HZF360" s="176"/>
      <c r="HZG360" s="176"/>
      <c r="HZH360" s="176"/>
      <c r="HZI360" s="176"/>
      <c r="HZJ360" s="176"/>
      <c r="HZK360" s="176"/>
      <c r="HZL360" s="176"/>
      <c r="HZM360" s="176"/>
      <c r="HZN360" s="176"/>
      <c r="HZO360" s="176"/>
      <c r="HZP360" s="176"/>
      <c r="HZQ360" s="176"/>
      <c r="HZR360" s="176"/>
      <c r="HZS360" s="176"/>
      <c r="HZT360" s="176"/>
      <c r="HZU360" s="176"/>
      <c r="HZV360" s="176"/>
      <c r="HZW360" s="176"/>
      <c r="HZX360" s="176"/>
      <c r="HZY360" s="176"/>
      <c r="HZZ360" s="176"/>
      <c r="IAA360" s="176"/>
      <c r="IAB360" s="176"/>
      <c r="IAC360" s="176"/>
      <c r="IAD360" s="176"/>
      <c r="IAE360" s="176"/>
      <c r="IAF360" s="176"/>
      <c r="IAG360" s="176"/>
      <c r="IAH360" s="176"/>
      <c r="IAI360" s="176"/>
      <c r="IAJ360" s="176"/>
      <c r="IAK360" s="176"/>
      <c r="IAL360" s="176"/>
      <c r="IAM360" s="176"/>
      <c r="IAN360" s="176"/>
      <c r="IAO360" s="176"/>
      <c r="IAP360" s="176"/>
      <c r="IAQ360" s="176"/>
      <c r="IAR360" s="176"/>
      <c r="IAS360" s="176"/>
      <c r="IAT360" s="176"/>
      <c r="IAU360" s="176"/>
      <c r="IAV360" s="176"/>
      <c r="IAW360" s="176"/>
      <c r="IAX360" s="176"/>
      <c r="IAY360" s="176"/>
      <c r="IAZ360" s="176"/>
      <c r="IBA360" s="176"/>
      <c r="IBB360" s="176"/>
      <c r="IBC360" s="176"/>
      <c r="IBD360" s="176"/>
      <c r="IBE360" s="176"/>
      <c r="IBF360" s="176"/>
      <c r="IBG360" s="176"/>
      <c r="IBH360" s="176"/>
      <c r="IBI360" s="176"/>
      <c r="IBJ360" s="176"/>
      <c r="IBK360" s="176"/>
      <c r="IBL360" s="176"/>
      <c r="IBM360" s="176"/>
      <c r="IBN360" s="176"/>
      <c r="IBO360" s="176"/>
      <c r="IBP360" s="176"/>
      <c r="IBQ360" s="176"/>
      <c r="IBR360" s="176"/>
      <c r="IBS360" s="176"/>
      <c r="IBT360" s="176"/>
      <c r="IBU360" s="176"/>
      <c r="IBV360" s="176"/>
      <c r="IBW360" s="176"/>
      <c r="IBX360" s="176"/>
      <c r="IBY360" s="176"/>
      <c r="IBZ360" s="176"/>
      <c r="ICA360" s="176"/>
      <c r="ICB360" s="176"/>
      <c r="ICC360" s="176"/>
      <c r="ICD360" s="176"/>
      <c r="ICE360" s="176"/>
      <c r="ICF360" s="176"/>
      <c r="ICG360" s="176"/>
      <c r="ICH360" s="176"/>
      <c r="ICI360" s="176"/>
      <c r="ICJ360" s="176"/>
      <c r="ICK360" s="176"/>
      <c r="ICL360" s="176"/>
      <c r="ICM360" s="176"/>
      <c r="ICN360" s="176"/>
      <c r="ICO360" s="176"/>
      <c r="ICP360" s="176"/>
      <c r="ICQ360" s="176"/>
      <c r="ICR360" s="176"/>
      <c r="ICS360" s="176"/>
      <c r="ICT360" s="176"/>
      <c r="ICU360" s="176"/>
      <c r="ICV360" s="176"/>
      <c r="ICW360" s="176"/>
      <c r="ICX360" s="176"/>
      <c r="ICY360" s="176"/>
      <c r="ICZ360" s="176"/>
      <c r="IDA360" s="176"/>
      <c r="IDB360" s="176"/>
      <c r="IDC360" s="176"/>
      <c r="IDD360" s="176"/>
      <c r="IDE360" s="176"/>
      <c r="IDF360" s="176"/>
      <c r="IDG360" s="176"/>
      <c r="IDH360" s="176"/>
      <c r="IDI360" s="176"/>
      <c r="IDJ360" s="176"/>
      <c r="IDK360" s="176"/>
      <c r="IDL360" s="176"/>
      <c r="IDM360" s="176"/>
      <c r="IDN360" s="176"/>
      <c r="IDO360" s="176"/>
      <c r="IDP360" s="176"/>
      <c r="IDQ360" s="176"/>
      <c r="IDR360" s="176"/>
      <c r="IDS360" s="176"/>
      <c r="IDT360" s="176"/>
      <c r="IDU360" s="176"/>
      <c r="IDV360" s="176"/>
      <c r="IDW360" s="176"/>
      <c r="IDX360" s="176"/>
      <c r="IDY360" s="176"/>
      <c r="IDZ360" s="176"/>
      <c r="IEA360" s="176"/>
      <c r="IEB360" s="176"/>
      <c r="IEC360" s="176"/>
      <c r="IED360" s="176"/>
      <c r="IEE360" s="176"/>
      <c r="IEF360" s="176"/>
      <c r="IEG360" s="176"/>
      <c r="IEH360" s="176"/>
      <c r="IEI360" s="176"/>
      <c r="IEJ360" s="176"/>
      <c r="IEK360" s="176"/>
      <c r="IEL360" s="176"/>
      <c r="IEM360" s="176"/>
      <c r="IEN360" s="176"/>
      <c r="IEO360" s="176"/>
      <c r="IEP360" s="176"/>
      <c r="IEQ360" s="176"/>
      <c r="IER360" s="176"/>
      <c r="IES360" s="176"/>
      <c r="IET360" s="176"/>
      <c r="IEU360" s="176"/>
      <c r="IEV360" s="176"/>
      <c r="IEW360" s="176"/>
      <c r="IEX360" s="176"/>
      <c r="IEY360" s="176"/>
      <c r="IEZ360" s="176"/>
      <c r="IFA360" s="176"/>
      <c r="IFB360" s="176"/>
      <c r="IFC360" s="176"/>
      <c r="IFD360" s="176"/>
      <c r="IFE360" s="176"/>
      <c r="IFF360" s="176"/>
      <c r="IFG360" s="176"/>
      <c r="IFH360" s="176"/>
      <c r="IFI360" s="176"/>
      <c r="IFJ360" s="176"/>
      <c r="IFK360" s="176"/>
      <c r="IFL360" s="176"/>
      <c r="IFM360" s="176"/>
      <c r="IFN360" s="176"/>
      <c r="IFO360" s="176"/>
      <c r="IFP360" s="176"/>
      <c r="IFQ360" s="176"/>
      <c r="IFR360" s="176"/>
      <c r="IFS360" s="176"/>
      <c r="IFT360" s="176"/>
      <c r="IFU360" s="176"/>
      <c r="IFV360" s="176"/>
      <c r="IFW360" s="176"/>
      <c r="IFX360" s="176"/>
      <c r="IFY360" s="176"/>
      <c r="IFZ360" s="176"/>
      <c r="IGA360" s="176"/>
      <c r="IGB360" s="176"/>
      <c r="IGC360" s="176"/>
      <c r="IGD360" s="176"/>
      <c r="IGE360" s="176"/>
      <c r="IGF360" s="176"/>
      <c r="IGG360" s="176"/>
      <c r="IGH360" s="176"/>
      <c r="IGI360" s="176"/>
      <c r="IGJ360" s="176"/>
      <c r="IGK360" s="176"/>
      <c r="IGL360" s="176"/>
      <c r="IGM360" s="176"/>
      <c r="IGN360" s="176"/>
      <c r="IGO360" s="176"/>
      <c r="IGP360" s="176"/>
      <c r="IGQ360" s="176"/>
      <c r="IGR360" s="176"/>
      <c r="IGS360" s="176"/>
      <c r="IGT360" s="176"/>
      <c r="IGU360" s="176"/>
      <c r="IGV360" s="176"/>
      <c r="IGW360" s="176"/>
      <c r="IGX360" s="176"/>
      <c r="IGY360" s="176"/>
      <c r="IGZ360" s="176"/>
      <c r="IHA360" s="176"/>
      <c r="IHB360" s="176"/>
      <c r="IHC360" s="176"/>
      <c r="IHD360" s="176"/>
      <c r="IHE360" s="176"/>
      <c r="IHF360" s="176"/>
      <c r="IHG360" s="176"/>
      <c r="IHH360" s="176"/>
      <c r="IHI360" s="176"/>
      <c r="IHJ360" s="176"/>
      <c r="IHK360" s="176"/>
      <c r="IHL360" s="176"/>
      <c r="IHM360" s="176"/>
      <c r="IHN360" s="176"/>
      <c r="IHO360" s="176"/>
      <c r="IHP360" s="176"/>
      <c r="IHQ360" s="176"/>
      <c r="IHR360" s="176"/>
      <c r="IHS360" s="176"/>
      <c r="IHT360" s="176"/>
      <c r="IHU360" s="176"/>
      <c r="IHV360" s="176"/>
      <c r="IHW360" s="176"/>
      <c r="IHX360" s="176"/>
      <c r="IHY360" s="176"/>
      <c r="IHZ360" s="176"/>
      <c r="IIA360" s="176"/>
      <c r="IIB360" s="176"/>
      <c r="IIC360" s="176"/>
      <c r="IID360" s="176"/>
      <c r="IIE360" s="176"/>
      <c r="IIF360" s="176"/>
      <c r="IIG360" s="176"/>
      <c r="IIH360" s="176"/>
      <c r="III360" s="176"/>
      <c r="IIJ360" s="176"/>
      <c r="IIK360" s="176"/>
      <c r="IIL360" s="176"/>
      <c r="IIM360" s="176"/>
      <c r="IIN360" s="176"/>
      <c r="IIO360" s="176"/>
      <c r="IIP360" s="176"/>
      <c r="IIQ360" s="176"/>
      <c r="IIR360" s="176"/>
      <c r="IIS360" s="176"/>
      <c r="IIT360" s="176"/>
      <c r="IIU360" s="176"/>
      <c r="IIV360" s="176"/>
      <c r="IIW360" s="176"/>
      <c r="IIX360" s="176"/>
      <c r="IIY360" s="176"/>
      <c r="IIZ360" s="176"/>
      <c r="IJA360" s="176"/>
      <c r="IJB360" s="176"/>
      <c r="IJC360" s="176"/>
      <c r="IJD360" s="176"/>
      <c r="IJE360" s="176"/>
      <c r="IJF360" s="176"/>
      <c r="IJG360" s="176"/>
      <c r="IJH360" s="176"/>
      <c r="IJI360" s="176"/>
      <c r="IJJ360" s="176"/>
      <c r="IJK360" s="176"/>
      <c r="IJL360" s="176"/>
      <c r="IJM360" s="176"/>
      <c r="IJN360" s="176"/>
      <c r="IJO360" s="176"/>
      <c r="IJP360" s="176"/>
      <c r="IJQ360" s="176"/>
      <c r="IJR360" s="176"/>
      <c r="IJS360" s="176"/>
      <c r="IJT360" s="176"/>
      <c r="IJU360" s="176"/>
      <c r="IJV360" s="176"/>
      <c r="IJW360" s="176"/>
      <c r="IJX360" s="176"/>
      <c r="IJY360" s="176"/>
      <c r="IJZ360" s="176"/>
      <c r="IKA360" s="176"/>
      <c r="IKB360" s="176"/>
      <c r="IKC360" s="176"/>
      <c r="IKD360" s="176"/>
      <c r="IKE360" s="176"/>
      <c r="IKF360" s="176"/>
      <c r="IKG360" s="176"/>
      <c r="IKH360" s="176"/>
      <c r="IKI360" s="176"/>
      <c r="IKJ360" s="176"/>
      <c r="IKK360" s="176"/>
      <c r="IKL360" s="176"/>
      <c r="IKM360" s="176"/>
      <c r="IKN360" s="176"/>
      <c r="IKO360" s="176"/>
      <c r="IKP360" s="176"/>
      <c r="IKQ360" s="176"/>
      <c r="IKR360" s="176"/>
      <c r="IKS360" s="176"/>
      <c r="IKT360" s="176"/>
      <c r="IKU360" s="176"/>
      <c r="IKV360" s="176"/>
      <c r="IKW360" s="176"/>
      <c r="IKX360" s="176"/>
      <c r="IKY360" s="176"/>
      <c r="IKZ360" s="176"/>
      <c r="ILA360" s="176"/>
      <c r="ILB360" s="176"/>
      <c r="ILC360" s="176"/>
      <c r="ILD360" s="176"/>
      <c r="ILE360" s="176"/>
      <c r="ILF360" s="176"/>
      <c r="ILG360" s="176"/>
      <c r="ILH360" s="176"/>
      <c r="ILI360" s="176"/>
      <c r="ILJ360" s="176"/>
      <c r="ILK360" s="176"/>
      <c r="ILL360" s="176"/>
      <c r="ILM360" s="176"/>
      <c r="ILN360" s="176"/>
      <c r="ILO360" s="176"/>
      <c r="ILP360" s="176"/>
      <c r="ILQ360" s="176"/>
      <c r="ILR360" s="176"/>
      <c r="ILS360" s="176"/>
      <c r="ILT360" s="176"/>
      <c r="ILU360" s="176"/>
      <c r="ILV360" s="176"/>
      <c r="ILW360" s="176"/>
      <c r="ILX360" s="176"/>
      <c r="ILY360" s="176"/>
      <c r="ILZ360" s="176"/>
      <c r="IMA360" s="176"/>
      <c r="IMB360" s="176"/>
      <c r="IMC360" s="176"/>
      <c r="IMD360" s="176"/>
      <c r="IME360" s="176"/>
      <c r="IMF360" s="176"/>
      <c r="IMG360" s="176"/>
      <c r="IMH360" s="176"/>
      <c r="IMI360" s="176"/>
      <c r="IMJ360" s="176"/>
      <c r="IMK360" s="176"/>
      <c r="IML360" s="176"/>
      <c r="IMM360" s="176"/>
      <c r="IMN360" s="176"/>
      <c r="IMO360" s="176"/>
      <c r="IMP360" s="176"/>
      <c r="IMQ360" s="176"/>
      <c r="IMR360" s="176"/>
      <c r="IMS360" s="176"/>
      <c r="IMT360" s="176"/>
      <c r="IMU360" s="176"/>
      <c r="IMV360" s="176"/>
      <c r="IMW360" s="176"/>
      <c r="IMX360" s="176"/>
      <c r="IMY360" s="176"/>
      <c r="IMZ360" s="176"/>
      <c r="INA360" s="176"/>
      <c r="INB360" s="176"/>
      <c r="INC360" s="176"/>
      <c r="IND360" s="176"/>
      <c r="INE360" s="176"/>
      <c r="INF360" s="176"/>
      <c r="ING360" s="176"/>
      <c r="INH360" s="176"/>
      <c r="INI360" s="176"/>
      <c r="INJ360" s="176"/>
      <c r="INK360" s="176"/>
      <c r="INL360" s="176"/>
      <c r="INM360" s="176"/>
      <c r="INN360" s="176"/>
      <c r="INO360" s="176"/>
      <c r="INP360" s="176"/>
      <c r="INQ360" s="176"/>
      <c r="INR360" s="176"/>
      <c r="INS360" s="176"/>
      <c r="INT360" s="176"/>
      <c r="INU360" s="176"/>
      <c r="INV360" s="176"/>
      <c r="INW360" s="176"/>
      <c r="INX360" s="176"/>
      <c r="INY360" s="176"/>
      <c r="INZ360" s="176"/>
      <c r="IOA360" s="176"/>
      <c r="IOB360" s="176"/>
      <c r="IOC360" s="176"/>
      <c r="IOD360" s="176"/>
      <c r="IOE360" s="176"/>
      <c r="IOF360" s="176"/>
      <c r="IOG360" s="176"/>
      <c r="IOH360" s="176"/>
      <c r="IOI360" s="176"/>
      <c r="IOJ360" s="176"/>
      <c r="IOK360" s="176"/>
      <c r="IOL360" s="176"/>
      <c r="IOM360" s="176"/>
      <c r="ION360" s="176"/>
      <c r="IOO360" s="176"/>
      <c r="IOP360" s="176"/>
      <c r="IOQ360" s="176"/>
      <c r="IOR360" s="176"/>
      <c r="IOS360" s="176"/>
      <c r="IOT360" s="176"/>
      <c r="IOU360" s="176"/>
      <c r="IOV360" s="176"/>
      <c r="IOW360" s="176"/>
      <c r="IOX360" s="176"/>
      <c r="IOY360" s="176"/>
      <c r="IOZ360" s="176"/>
      <c r="IPA360" s="176"/>
      <c r="IPB360" s="176"/>
      <c r="IPC360" s="176"/>
      <c r="IPD360" s="176"/>
      <c r="IPE360" s="176"/>
      <c r="IPF360" s="176"/>
      <c r="IPG360" s="176"/>
      <c r="IPH360" s="176"/>
      <c r="IPI360" s="176"/>
      <c r="IPJ360" s="176"/>
      <c r="IPK360" s="176"/>
      <c r="IPL360" s="176"/>
      <c r="IPM360" s="176"/>
      <c r="IPN360" s="176"/>
      <c r="IPO360" s="176"/>
      <c r="IPP360" s="176"/>
      <c r="IPQ360" s="176"/>
      <c r="IPR360" s="176"/>
      <c r="IPS360" s="176"/>
      <c r="IPT360" s="176"/>
      <c r="IPU360" s="176"/>
      <c r="IPV360" s="176"/>
      <c r="IPW360" s="176"/>
      <c r="IPX360" s="176"/>
      <c r="IPY360" s="176"/>
      <c r="IPZ360" s="176"/>
      <c r="IQA360" s="176"/>
      <c r="IQB360" s="176"/>
      <c r="IQC360" s="176"/>
      <c r="IQD360" s="176"/>
      <c r="IQE360" s="176"/>
      <c r="IQF360" s="176"/>
      <c r="IQG360" s="176"/>
      <c r="IQH360" s="176"/>
      <c r="IQI360" s="176"/>
      <c r="IQJ360" s="176"/>
      <c r="IQK360" s="176"/>
      <c r="IQL360" s="176"/>
      <c r="IQM360" s="176"/>
      <c r="IQN360" s="176"/>
      <c r="IQO360" s="176"/>
      <c r="IQP360" s="176"/>
      <c r="IQQ360" s="176"/>
      <c r="IQR360" s="176"/>
      <c r="IQS360" s="176"/>
      <c r="IQT360" s="176"/>
      <c r="IQU360" s="176"/>
      <c r="IQV360" s="176"/>
      <c r="IQW360" s="176"/>
      <c r="IQX360" s="176"/>
      <c r="IQY360" s="176"/>
      <c r="IQZ360" s="176"/>
      <c r="IRA360" s="176"/>
      <c r="IRB360" s="176"/>
      <c r="IRC360" s="176"/>
      <c r="IRD360" s="176"/>
      <c r="IRE360" s="176"/>
      <c r="IRF360" s="176"/>
      <c r="IRG360" s="176"/>
      <c r="IRH360" s="176"/>
      <c r="IRI360" s="176"/>
      <c r="IRJ360" s="176"/>
      <c r="IRK360" s="176"/>
      <c r="IRL360" s="176"/>
      <c r="IRM360" s="176"/>
      <c r="IRN360" s="176"/>
      <c r="IRO360" s="176"/>
      <c r="IRP360" s="176"/>
      <c r="IRQ360" s="176"/>
      <c r="IRR360" s="176"/>
      <c r="IRS360" s="176"/>
      <c r="IRT360" s="176"/>
      <c r="IRU360" s="176"/>
      <c r="IRV360" s="176"/>
      <c r="IRW360" s="176"/>
      <c r="IRX360" s="176"/>
      <c r="IRY360" s="176"/>
      <c r="IRZ360" s="176"/>
      <c r="ISA360" s="176"/>
      <c r="ISB360" s="176"/>
      <c r="ISC360" s="176"/>
      <c r="ISD360" s="176"/>
      <c r="ISE360" s="176"/>
      <c r="ISF360" s="176"/>
      <c r="ISG360" s="176"/>
      <c r="ISH360" s="176"/>
      <c r="ISI360" s="176"/>
      <c r="ISJ360" s="176"/>
      <c r="ISK360" s="176"/>
      <c r="ISL360" s="176"/>
      <c r="ISM360" s="176"/>
      <c r="ISN360" s="176"/>
      <c r="ISO360" s="176"/>
      <c r="ISP360" s="176"/>
      <c r="ISQ360" s="176"/>
      <c r="ISR360" s="176"/>
      <c r="ISS360" s="176"/>
      <c r="IST360" s="176"/>
      <c r="ISU360" s="176"/>
      <c r="ISV360" s="176"/>
      <c r="ISW360" s="176"/>
      <c r="ISX360" s="176"/>
      <c r="ISY360" s="176"/>
      <c r="ISZ360" s="176"/>
      <c r="ITA360" s="176"/>
      <c r="ITB360" s="176"/>
      <c r="ITC360" s="176"/>
      <c r="ITD360" s="176"/>
      <c r="ITE360" s="176"/>
      <c r="ITF360" s="176"/>
      <c r="ITG360" s="176"/>
      <c r="ITH360" s="176"/>
      <c r="ITI360" s="176"/>
      <c r="ITJ360" s="176"/>
      <c r="ITK360" s="176"/>
      <c r="ITL360" s="176"/>
      <c r="ITM360" s="176"/>
      <c r="ITN360" s="176"/>
      <c r="ITO360" s="176"/>
      <c r="ITP360" s="176"/>
      <c r="ITQ360" s="176"/>
      <c r="ITR360" s="176"/>
      <c r="ITS360" s="176"/>
      <c r="ITT360" s="176"/>
      <c r="ITU360" s="176"/>
      <c r="ITV360" s="176"/>
      <c r="ITW360" s="176"/>
      <c r="ITX360" s="176"/>
      <c r="ITY360" s="176"/>
      <c r="ITZ360" s="176"/>
      <c r="IUA360" s="176"/>
      <c r="IUB360" s="176"/>
      <c r="IUC360" s="176"/>
      <c r="IUD360" s="176"/>
      <c r="IUE360" s="176"/>
      <c r="IUF360" s="176"/>
      <c r="IUG360" s="176"/>
      <c r="IUH360" s="176"/>
      <c r="IUI360" s="176"/>
      <c r="IUJ360" s="176"/>
      <c r="IUK360" s="176"/>
      <c r="IUL360" s="176"/>
      <c r="IUM360" s="176"/>
      <c r="IUN360" s="176"/>
      <c r="IUO360" s="176"/>
      <c r="IUP360" s="176"/>
      <c r="IUQ360" s="176"/>
      <c r="IUR360" s="176"/>
      <c r="IUS360" s="176"/>
      <c r="IUT360" s="176"/>
      <c r="IUU360" s="176"/>
      <c r="IUV360" s="176"/>
      <c r="IUW360" s="176"/>
      <c r="IUX360" s="176"/>
      <c r="IUY360" s="176"/>
      <c r="IUZ360" s="176"/>
      <c r="IVA360" s="176"/>
      <c r="IVB360" s="176"/>
      <c r="IVC360" s="176"/>
      <c r="IVD360" s="176"/>
      <c r="IVE360" s="176"/>
      <c r="IVF360" s="176"/>
      <c r="IVG360" s="176"/>
      <c r="IVH360" s="176"/>
      <c r="IVI360" s="176"/>
      <c r="IVJ360" s="176"/>
      <c r="IVK360" s="176"/>
      <c r="IVL360" s="176"/>
      <c r="IVM360" s="176"/>
      <c r="IVN360" s="176"/>
      <c r="IVO360" s="176"/>
      <c r="IVP360" s="176"/>
      <c r="IVQ360" s="176"/>
      <c r="IVR360" s="176"/>
      <c r="IVS360" s="176"/>
      <c r="IVT360" s="176"/>
      <c r="IVU360" s="176"/>
      <c r="IVV360" s="176"/>
      <c r="IVW360" s="176"/>
      <c r="IVX360" s="176"/>
      <c r="IVY360" s="176"/>
      <c r="IVZ360" s="176"/>
      <c r="IWA360" s="176"/>
      <c r="IWB360" s="176"/>
      <c r="IWC360" s="176"/>
      <c r="IWD360" s="176"/>
      <c r="IWE360" s="176"/>
      <c r="IWF360" s="176"/>
      <c r="IWG360" s="176"/>
      <c r="IWH360" s="176"/>
      <c r="IWI360" s="176"/>
      <c r="IWJ360" s="176"/>
      <c r="IWK360" s="176"/>
      <c r="IWL360" s="176"/>
      <c r="IWM360" s="176"/>
      <c r="IWN360" s="176"/>
      <c r="IWO360" s="176"/>
      <c r="IWP360" s="176"/>
      <c r="IWQ360" s="176"/>
      <c r="IWR360" s="176"/>
      <c r="IWS360" s="176"/>
      <c r="IWT360" s="176"/>
      <c r="IWU360" s="176"/>
      <c r="IWV360" s="176"/>
      <c r="IWW360" s="176"/>
      <c r="IWX360" s="176"/>
      <c r="IWY360" s="176"/>
      <c r="IWZ360" s="176"/>
      <c r="IXA360" s="176"/>
      <c r="IXB360" s="176"/>
      <c r="IXC360" s="176"/>
      <c r="IXD360" s="176"/>
      <c r="IXE360" s="176"/>
      <c r="IXF360" s="176"/>
      <c r="IXG360" s="176"/>
      <c r="IXH360" s="176"/>
      <c r="IXI360" s="176"/>
      <c r="IXJ360" s="176"/>
      <c r="IXK360" s="176"/>
      <c r="IXL360" s="176"/>
      <c r="IXM360" s="176"/>
      <c r="IXN360" s="176"/>
      <c r="IXO360" s="176"/>
      <c r="IXP360" s="176"/>
      <c r="IXQ360" s="176"/>
      <c r="IXR360" s="176"/>
      <c r="IXS360" s="176"/>
      <c r="IXT360" s="176"/>
      <c r="IXU360" s="176"/>
      <c r="IXV360" s="176"/>
      <c r="IXW360" s="176"/>
      <c r="IXX360" s="176"/>
      <c r="IXY360" s="176"/>
      <c r="IXZ360" s="176"/>
      <c r="IYA360" s="176"/>
      <c r="IYB360" s="176"/>
      <c r="IYC360" s="176"/>
      <c r="IYD360" s="176"/>
      <c r="IYE360" s="176"/>
      <c r="IYF360" s="176"/>
      <c r="IYG360" s="176"/>
      <c r="IYH360" s="176"/>
      <c r="IYI360" s="176"/>
      <c r="IYJ360" s="176"/>
      <c r="IYK360" s="176"/>
      <c r="IYL360" s="176"/>
      <c r="IYM360" s="176"/>
      <c r="IYN360" s="176"/>
      <c r="IYO360" s="176"/>
      <c r="IYP360" s="176"/>
      <c r="IYQ360" s="176"/>
      <c r="IYR360" s="176"/>
      <c r="IYS360" s="176"/>
      <c r="IYT360" s="176"/>
      <c r="IYU360" s="176"/>
      <c r="IYV360" s="176"/>
      <c r="IYW360" s="176"/>
      <c r="IYX360" s="176"/>
      <c r="IYY360" s="176"/>
      <c r="IYZ360" s="176"/>
      <c r="IZA360" s="176"/>
      <c r="IZB360" s="176"/>
      <c r="IZC360" s="176"/>
      <c r="IZD360" s="176"/>
      <c r="IZE360" s="176"/>
      <c r="IZF360" s="176"/>
      <c r="IZG360" s="176"/>
      <c r="IZH360" s="176"/>
      <c r="IZI360" s="176"/>
      <c r="IZJ360" s="176"/>
      <c r="IZK360" s="176"/>
      <c r="IZL360" s="176"/>
      <c r="IZM360" s="176"/>
      <c r="IZN360" s="176"/>
      <c r="IZO360" s="176"/>
      <c r="IZP360" s="176"/>
      <c r="IZQ360" s="176"/>
      <c r="IZR360" s="176"/>
      <c r="IZS360" s="176"/>
      <c r="IZT360" s="176"/>
      <c r="IZU360" s="176"/>
      <c r="IZV360" s="176"/>
      <c r="IZW360" s="176"/>
      <c r="IZX360" s="176"/>
      <c r="IZY360" s="176"/>
      <c r="IZZ360" s="176"/>
      <c r="JAA360" s="176"/>
      <c r="JAB360" s="176"/>
      <c r="JAC360" s="176"/>
      <c r="JAD360" s="176"/>
      <c r="JAE360" s="176"/>
      <c r="JAF360" s="176"/>
      <c r="JAG360" s="176"/>
      <c r="JAH360" s="176"/>
      <c r="JAI360" s="176"/>
      <c r="JAJ360" s="176"/>
      <c r="JAK360" s="176"/>
      <c r="JAL360" s="176"/>
      <c r="JAM360" s="176"/>
      <c r="JAN360" s="176"/>
      <c r="JAO360" s="176"/>
      <c r="JAP360" s="176"/>
      <c r="JAQ360" s="176"/>
      <c r="JAR360" s="176"/>
      <c r="JAS360" s="176"/>
      <c r="JAT360" s="176"/>
      <c r="JAU360" s="176"/>
      <c r="JAV360" s="176"/>
      <c r="JAW360" s="176"/>
      <c r="JAX360" s="176"/>
      <c r="JAY360" s="176"/>
      <c r="JAZ360" s="176"/>
      <c r="JBA360" s="176"/>
      <c r="JBB360" s="176"/>
      <c r="JBC360" s="176"/>
      <c r="JBD360" s="176"/>
      <c r="JBE360" s="176"/>
      <c r="JBF360" s="176"/>
      <c r="JBG360" s="176"/>
      <c r="JBH360" s="176"/>
      <c r="JBI360" s="176"/>
      <c r="JBJ360" s="176"/>
      <c r="JBK360" s="176"/>
      <c r="JBL360" s="176"/>
      <c r="JBM360" s="176"/>
      <c r="JBN360" s="176"/>
      <c r="JBO360" s="176"/>
      <c r="JBP360" s="176"/>
      <c r="JBQ360" s="176"/>
      <c r="JBR360" s="176"/>
      <c r="JBS360" s="176"/>
      <c r="JBT360" s="176"/>
      <c r="JBU360" s="176"/>
      <c r="JBV360" s="176"/>
      <c r="JBW360" s="176"/>
      <c r="JBX360" s="176"/>
      <c r="JBY360" s="176"/>
      <c r="JBZ360" s="176"/>
      <c r="JCA360" s="176"/>
      <c r="JCB360" s="176"/>
      <c r="JCC360" s="176"/>
      <c r="JCD360" s="176"/>
      <c r="JCE360" s="176"/>
      <c r="JCF360" s="176"/>
      <c r="JCG360" s="176"/>
      <c r="JCH360" s="176"/>
      <c r="JCI360" s="176"/>
      <c r="JCJ360" s="176"/>
      <c r="JCK360" s="176"/>
      <c r="JCL360" s="176"/>
      <c r="JCM360" s="176"/>
      <c r="JCN360" s="176"/>
      <c r="JCO360" s="176"/>
      <c r="JCP360" s="176"/>
      <c r="JCQ360" s="176"/>
      <c r="JCR360" s="176"/>
      <c r="JCS360" s="176"/>
      <c r="JCT360" s="176"/>
      <c r="JCU360" s="176"/>
      <c r="JCV360" s="176"/>
      <c r="JCW360" s="176"/>
      <c r="JCX360" s="176"/>
      <c r="JCY360" s="176"/>
      <c r="JCZ360" s="176"/>
      <c r="JDA360" s="176"/>
      <c r="JDB360" s="176"/>
      <c r="JDC360" s="176"/>
      <c r="JDD360" s="176"/>
      <c r="JDE360" s="176"/>
      <c r="JDF360" s="176"/>
      <c r="JDG360" s="176"/>
      <c r="JDH360" s="176"/>
      <c r="JDI360" s="176"/>
      <c r="JDJ360" s="176"/>
      <c r="JDK360" s="176"/>
      <c r="JDL360" s="176"/>
      <c r="JDM360" s="176"/>
      <c r="JDN360" s="176"/>
      <c r="JDO360" s="176"/>
      <c r="JDP360" s="176"/>
      <c r="JDQ360" s="176"/>
      <c r="JDR360" s="176"/>
      <c r="JDS360" s="176"/>
      <c r="JDT360" s="176"/>
      <c r="JDU360" s="176"/>
      <c r="JDV360" s="176"/>
      <c r="JDW360" s="176"/>
      <c r="JDX360" s="176"/>
      <c r="JDY360" s="176"/>
      <c r="JDZ360" s="176"/>
      <c r="JEA360" s="176"/>
      <c r="JEB360" s="176"/>
      <c r="JEC360" s="176"/>
      <c r="JED360" s="176"/>
      <c r="JEE360" s="176"/>
      <c r="JEF360" s="176"/>
      <c r="JEG360" s="176"/>
      <c r="JEH360" s="176"/>
      <c r="JEI360" s="176"/>
      <c r="JEJ360" s="176"/>
      <c r="JEK360" s="176"/>
      <c r="JEL360" s="176"/>
      <c r="JEM360" s="176"/>
      <c r="JEN360" s="176"/>
      <c r="JEO360" s="176"/>
      <c r="JEP360" s="176"/>
      <c r="JEQ360" s="176"/>
      <c r="JER360" s="176"/>
      <c r="JES360" s="176"/>
      <c r="JET360" s="176"/>
      <c r="JEU360" s="176"/>
      <c r="JEV360" s="176"/>
      <c r="JEW360" s="176"/>
      <c r="JEX360" s="176"/>
      <c r="JEY360" s="176"/>
      <c r="JEZ360" s="176"/>
      <c r="JFA360" s="176"/>
      <c r="JFB360" s="176"/>
      <c r="JFC360" s="176"/>
      <c r="JFD360" s="176"/>
      <c r="JFE360" s="176"/>
      <c r="JFF360" s="176"/>
      <c r="JFG360" s="176"/>
      <c r="JFH360" s="176"/>
      <c r="JFI360" s="176"/>
      <c r="JFJ360" s="176"/>
      <c r="JFK360" s="176"/>
      <c r="JFL360" s="176"/>
      <c r="JFM360" s="176"/>
      <c r="JFN360" s="176"/>
      <c r="JFO360" s="176"/>
      <c r="JFP360" s="176"/>
      <c r="JFQ360" s="176"/>
      <c r="JFR360" s="176"/>
      <c r="JFS360" s="176"/>
      <c r="JFT360" s="176"/>
      <c r="JFU360" s="176"/>
      <c r="JFV360" s="176"/>
      <c r="JFW360" s="176"/>
      <c r="JFX360" s="176"/>
      <c r="JFY360" s="176"/>
      <c r="JFZ360" s="176"/>
      <c r="JGA360" s="176"/>
      <c r="JGB360" s="176"/>
      <c r="JGC360" s="176"/>
      <c r="JGD360" s="176"/>
      <c r="JGE360" s="176"/>
      <c r="JGF360" s="176"/>
      <c r="JGG360" s="176"/>
      <c r="JGH360" s="176"/>
      <c r="JGI360" s="176"/>
      <c r="JGJ360" s="176"/>
      <c r="JGK360" s="176"/>
      <c r="JGL360" s="176"/>
      <c r="JGM360" s="176"/>
      <c r="JGN360" s="176"/>
      <c r="JGO360" s="176"/>
      <c r="JGP360" s="176"/>
      <c r="JGQ360" s="176"/>
      <c r="JGR360" s="176"/>
      <c r="JGS360" s="176"/>
      <c r="JGT360" s="176"/>
      <c r="JGU360" s="176"/>
      <c r="JGV360" s="176"/>
      <c r="JGW360" s="176"/>
      <c r="JGX360" s="176"/>
      <c r="JGY360" s="176"/>
      <c r="JGZ360" s="176"/>
      <c r="JHA360" s="176"/>
      <c r="JHB360" s="176"/>
      <c r="JHC360" s="176"/>
      <c r="JHD360" s="176"/>
      <c r="JHE360" s="176"/>
      <c r="JHF360" s="176"/>
      <c r="JHG360" s="176"/>
      <c r="JHH360" s="176"/>
      <c r="JHI360" s="176"/>
      <c r="JHJ360" s="176"/>
      <c r="JHK360" s="176"/>
      <c r="JHL360" s="176"/>
      <c r="JHM360" s="176"/>
      <c r="JHN360" s="176"/>
      <c r="JHO360" s="176"/>
      <c r="JHP360" s="176"/>
      <c r="JHQ360" s="176"/>
      <c r="JHR360" s="176"/>
      <c r="JHS360" s="176"/>
      <c r="JHT360" s="176"/>
      <c r="JHU360" s="176"/>
      <c r="JHV360" s="176"/>
      <c r="JHW360" s="176"/>
      <c r="JHX360" s="176"/>
      <c r="JHY360" s="176"/>
      <c r="JHZ360" s="176"/>
      <c r="JIA360" s="176"/>
      <c r="JIB360" s="176"/>
      <c r="JIC360" s="176"/>
      <c r="JID360" s="176"/>
      <c r="JIE360" s="176"/>
      <c r="JIF360" s="176"/>
      <c r="JIG360" s="176"/>
      <c r="JIH360" s="176"/>
      <c r="JII360" s="176"/>
      <c r="JIJ360" s="176"/>
      <c r="JIK360" s="176"/>
      <c r="JIL360" s="176"/>
      <c r="JIM360" s="176"/>
      <c r="JIN360" s="176"/>
      <c r="JIO360" s="176"/>
      <c r="JIP360" s="176"/>
      <c r="JIQ360" s="176"/>
      <c r="JIR360" s="176"/>
      <c r="JIS360" s="176"/>
      <c r="JIT360" s="176"/>
      <c r="JIU360" s="176"/>
      <c r="JIV360" s="176"/>
      <c r="JIW360" s="176"/>
      <c r="JIX360" s="176"/>
      <c r="JIY360" s="176"/>
      <c r="JIZ360" s="176"/>
      <c r="JJA360" s="176"/>
      <c r="JJB360" s="176"/>
      <c r="JJC360" s="176"/>
      <c r="JJD360" s="176"/>
      <c r="JJE360" s="176"/>
      <c r="JJF360" s="176"/>
      <c r="JJG360" s="176"/>
      <c r="JJH360" s="176"/>
      <c r="JJI360" s="176"/>
      <c r="JJJ360" s="176"/>
      <c r="JJK360" s="176"/>
      <c r="JJL360" s="176"/>
      <c r="JJM360" s="176"/>
      <c r="JJN360" s="176"/>
      <c r="JJO360" s="176"/>
      <c r="JJP360" s="176"/>
      <c r="JJQ360" s="176"/>
      <c r="JJR360" s="176"/>
      <c r="JJS360" s="176"/>
      <c r="JJT360" s="176"/>
      <c r="JJU360" s="176"/>
      <c r="JJV360" s="176"/>
      <c r="JJW360" s="176"/>
      <c r="JJX360" s="176"/>
      <c r="JJY360" s="176"/>
      <c r="JJZ360" s="176"/>
      <c r="JKA360" s="176"/>
      <c r="JKB360" s="176"/>
      <c r="JKC360" s="176"/>
      <c r="JKD360" s="176"/>
      <c r="JKE360" s="176"/>
      <c r="JKF360" s="176"/>
      <c r="JKG360" s="176"/>
      <c r="JKH360" s="176"/>
      <c r="JKI360" s="176"/>
      <c r="JKJ360" s="176"/>
      <c r="JKK360" s="176"/>
      <c r="JKL360" s="176"/>
      <c r="JKM360" s="176"/>
      <c r="JKN360" s="176"/>
      <c r="JKO360" s="176"/>
      <c r="JKP360" s="176"/>
      <c r="JKQ360" s="176"/>
      <c r="JKR360" s="176"/>
      <c r="JKS360" s="176"/>
      <c r="JKT360" s="176"/>
      <c r="JKU360" s="176"/>
      <c r="JKV360" s="176"/>
      <c r="JKW360" s="176"/>
      <c r="JKX360" s="176"/>
      <c r="JKY360" s="176"/>
      <c r="JKZ360" s="176"/>
      <c r="JLA360" s="176"/>
      <c r="JLB360" s="176"/>
      <c r="JLC360" s="176"/>
      <c r="JLD360" s="176"/>
      <c r="JLE360" s="176"/>
      <c r="JLF360" s="176"/>
      <c r="JLG360" s="176"/>
      <c r="JLH360" s="176"/>
      <c r="JLI360" s="176"/>
      <c r="JLJ360" s="176"/>
      <c r="JLK360" s="176"/>
      <c r="JLL360" s="176"/>
      <c r="JLM360" s="176"/>
      <c r="JLN360" s="176"/>
      <c r="JLO360" s="176"/>
      <c r="JLP360" s="176"/>
      <c r="JLQ360" s="176"/>
      <c r="JLR360" s="176"/>
      <c r="JLS360" s="176"/>
      <c r="JLT360" s="176"/>
      <c r="JLU360" s="176"/>
      <c r="JLV360" s="176"/>
      <c r="JLW360" s="176"/>
      <c r="JLX360" s="176"/>
      <c r="JLY360" s="176"/>
      <c r="JLZ360" s="176"/>
      <c r="JMA360" s="176"/>
      <c r="JMB360" s="176"/>
      <c r="JMC360" s="176"/>
      <c r="JMD360" s="176"/>
      <c r="JME360" s="176"/>
      <c r="JMF360" s="176"/>
      <c r="JMG360" s="176"/>
      <c r="JMH360" s="176"/>
      <c r="JMI360" s="176"/>
      <c r="JMJ360" s="176"/>
      <c r="JMK360" s="176"/>
      <c r="JML360" s="176"/>
      <c r="JMM360" s="176"/>
      <c r="JMN360" s="176"/>
      <c r="JMO360" s="176"/>
      <c r="JMP360" s="176"/>
      <c r="JMQ360" s="176"/>
      <c r="JMR360" s="176"/>
      <c r="JMS360" s="176"/>
      <c r="JMT360" s="176"/>
      <c r="JMU360" s="176"/>
      <c r="JMV360" s="176"/>
      <c r="JMW360" s="176"/>
      <c r="JMX360" s="176"/>
      <c r="JMY360" s="176"/>
      <c r="JMZ360" s="176"/>
      <c r="JNA360" s="176"/>
      <c r="JNB360" s="176"/>
      <c r="JNC360" s="176"/>
      <c r="JND360" s="176"/>
      <c r="JNE360" s="176"/>
      <c r="JNF360" s="176"/>
      <c r="JNG360" s="176"/>
      <c r="JNH360" s="176"/>
      <c r="JNI360" s="176"/>
      <c r="JNJ360" s="176"/>
      <c r="JNK360" s="176"/>
      <c r="JNL360" s="176"/>
      <c r="JNM360" s="176"/>
      <c r="JNN360" s="176"/>
      <c r="JNO360" s="176"/>
      <c r="JNP360" s="176"/>
      <c r="JNQ360" s="176"/>
      <c r="JNR360" s="176"/>
      <c r="JNS360" s="176"/>
      <c r="JNT360" s="176"/>
      <c r="JNU360" s="176"/>
      <c r="JNV360" s="176"/>
      <c r="JNW360" s="176"/>
      <c r="JNX360" s="176"/>
      <c r="JNY360" s="176"/>
      <c r="JNZ360" s="176"/>
      <c r="JOA360" s="176"/>
      <c r="JOB360" s="176"/>
      <c r="JOC360" s="176"/>
      <c r="JOD360" s="176"/>
      <c r="JOE360" s="176"/>
      <c r="JOF360" s="176"/>
      <c r="JOG360" s="176"/>
      <c r="JOH360" s="176"/>
      <c r="JOI360" s="176"/>
      <c r="JOJ360" s="176"/>
      <c r="JOK360" s="176"/>
      <c r="JOL360" s="176"/>
      <c r="JOM360" s="176"/>
      <c r="JON360" s="176"/>
      <c r="JOO360" s="176"/>
      <c r="JOP360" s="176"/>
      <c r="JOQ360" s="176"/>
      <c r="JOR360" s="176"/>
      <c r="JOS360" s="176"/>
      <c r="JOT360" s="176"/>
      <c r="JOU360" s="176"/>
      <c r="JOV360" s="176"/>
      <c r="JOW360" s="176"/>
      <c r="JOX360" s="176"/>
      <c r="JOY360" s="176"/>
      <c r="JOZ360" s="176"/>
      <c r="JPA360" s="176"/>
      <c r="JPB360" s="176"/>
      <c r="JPC360" s="176"/>
      <c r="JPD360" s="176"/>
      <c r="JPE360" s="176"/>
      <c r="JPF360" s="176"/>
      <c r="JPG360" s="176"/>
      <c r="JPH360" s="176"/>
      <c r="JPI360" s="176"/>
      <c r="JPJ360" s="176"/>
      <c r="JPK360" s="176"/>
      <c r="JPL360" s="176"/>
      <c r="JPM360" s="176"/>
      <c r="JPN360" s="176"/>
      <c r="JPO360" s="176"/>
      <c r="JPP360" s="176"/>
      <c r="JPQ360" s="176"/>
      <c r="JPR360" s="176"/>
      <c r="JPS360" s="176"/>
      <c r="JPT360" s="176"/>
      <c r="JPU360" s="176"/>
      <c r="JPV360" s="176"/>
      <c r="JPW360" s="176"/>
      <c r="JPX360" s="176"/>
      <c r="JPY360" s="176"/>
      <c r="JPZ360" s="176"/>
      <c r="JQA360" s="176"/>
      <c r="JQB360" s="176"/>
      <c r="JQC360" s="176"/>
      <c r="JQD360" s="176"/>
      <c r="JQE360" s="176"/>
      <c r="JQF360" s="176"/>
      <c r="JQG360" s="176"/>
      <c r="JQH360" s="176"/>
      <c r="JQI360" s="176"/>
      <c r="JQJ360" s="176"/>
      <c r="JQK360" s="176"/>
      <c r="JQL360" s="176"/>
      <c r="JQM360" s="176"/>
      <c r="JQN360" s="176"/>
      <c r="JQO360" s="176"/>
      <c r="JQP360" s="176"/>
      <c r="JQQ360" s="176"/>
      <c r="JQR360" s="176"/>
      <c r="JQS360" s="176"/>
      <c r="JQT360" s="176"/>
      <c r="JQU360" s="176"/>
      <c r="JQV360" s="176"/>
      <c r="JQW360" s="176"/>
      <c r="JQX360" s="176"/>
      <c r="JQY360" s="176"/>
      <c r="JQZ360" s="176"/>
      <c r="JRA360" s="176"/>
      <c r="JRB360" s="176"/>
      <c r="JRC360" s="176"/>
      <c r="JRD360" s="176"/>
      <c r="JRE360" s="176"/>
      <c r="JRF360" s="176"/>
      <c r="JRG360" s="176"/>
      <c r="JRH360" s="176"/>
      <c r="JRI360" s="176"/>
      <c r="JRJ360" s="176"/>
      <c r="JRK360" s="176"/>
      <c r="JRL360" s="176"/>
      <c r="JRM360" s="176"/>
      <c r="JRN360" s="176"/>
      <c r="JRO360" s="176"/>
      <c r="JRP360" s="176"/>
      <c r="JRQ360" s="176"/>
      <c r="JRR360" s="176"/>
      <c r="JRS360" s="176"/>
      <c r="JRT360" s="176"/>
      <c r="JRU360" s="176"/>
      <c r="JRV360" s="176"/>
      <c r="JRW360" s="176"/>
      <c r="JRX360" s="176"/>
      <c r="JRY360" s="176"/>
      <c r="JRZ360" s="176"/>
      <c r="JSA360" s="176"/>
      <c r="JSB360" s="176"/>
      <c r="JSC360" s="176"/>
      <c r="JSD360" s="176"/>
      <c r="JSE360" s="176"/>
      <c r="JSF360" s="176"/>
      <c r="JSG360" s="176"/>
      <c r="JSH360" s="176"/>
      <c r="JSI360" s="176"/>
      <c r="JSJ360" s="176"/>
      <c r="JSK360" s="176"/>
      <c r="JSL360" s="176"/>
      <c r="JSM360" s="176"/>
      <c r="JSN360" s="176"/>
      <c r="JSO360" s="176"/>
      <c r="JSP360" s="176"/>
      <c r="JSQ360" s="176"/>
      <c r="JSR360" s="176"/>
      <c r="JSS360" s="176"/>
      <c r="JST360" s="176"/>
      <c r="JSU360" s="176"/>
      <c r="JSV360" s="176"/>
      <c r="JSW360" s="176"/>
      <c r="JSX360" s="176"/>
      <c r="JSY360" s="176"/>
      <c r="JSZ360" s="176"/>
      <c r="JTA360" s="176"/>
      <c r="JTB360" s="176"/>
      <c r="JTC360" s="176"/>
      <c r="JTD360" s="176"/>
      <c r="JTE360" s="176"/>
      <c r="JTF360" s="176"/>
      <c r="JTG360" s="176"/>
      <c r="JTH360" s="176"/>
      <c r="JTI360" s="176"/>
      <c r="JTJ360" s="176"/>
      <c r="JTK360" s="176"/>
      <c r="JTL360" s="176"/>
      <c r="JTM360" s="176"/>
      <c r="JTN360" s="176"/>
      <c r="JTO360" s="176"/>
      <c r="JTP360" s="176"/>
      <c r="JTQ360" s="176"/>
      <c r="JTR360" s="176"/>
      <c r="JTS360" s="176"/>
      <c r="JTT360" s="176"/>
      <c r="JTU360" s="176"/>
      <c r="JTV360" s="176"/>
      <c r="JTW360" s="176"/>
      <c r="JTX360" s="176"/>
      <c r="JTY360" s="176"/>
      <c r="JTZ360" s="176"/>
      <c r="JUA360" s="176"/>
      <c r="JUB360" s="176"/>
      <c r="JUC360" s="176"/>
      <c r="JUD360" s="176"/>
      <c r="JUE360" s="176"/>
      <c r="JUF360" s="176"/>
      <c r="JUG360" s="176"/>
      <c r="JUH360" s="176"/>
      <c r="JUI360" s="176"/>
      <c r="JUJ360" s="176"/>
      <c r="JUK360" s="176"/>
      <c r="JUL360" s="176"/>
      <c r="JUM360" s="176"/>
      <c r="JUN360" s="176"/>
      <c r="JUO360" s="176"/>
      <c r="JUP360" s="176"/>
      <c r="JUQ360" s="176"/>
      <c r="JUR360" s="176"/>
      <c r="JUS360" s="176"/>
      <c r="JUT360" s="176"/>
      <c r="JUU360" s="176"/>
      <c r="JUV360" s="176"/>
      <c r="JUW360" s="176"/>
      <c r="JUX360" s="176"/>
      <c r="JUY360" s="176"/>
      <c r="JUZ360" s="176"/>
      <c r="JVA360" s="176"/>
      <c r="JVB360" s="176"/>
      <c r="JVC360" s="176"/>
      <c r="JVD360" s="176"/>
      <c r="JVE360" s="176"/>
      <c r="JVF360" s="176"/>
      <c r="JVG360" s="176"/>
      <c r="JVH360" s="176"/>
      <c r="JVI360" s="176"/>
      <c r="JVJ360" s="176"/>
      <c r="JVK360" s="176"/>
      <c r="JVL360" s="176"/>
      <c r="JVM360" s="176"/>
      <c r="JVN360" s="176"/>
      <c r="JVO360" s="176"/>
      <c r="JVP360" s="176"/>
      <c r="JVQ360" s="176"/>
      <c r="JVR360" s="176"/>
      <c r="JVS360" s="176"/>
      <c r="JVT360" s="176"/>
      <c r="JVU360" s="176"/>
      <c r="JVV360" s="176"/>
      <c r="JVW360" s="176"/>
      <c r="JVX360" s="176"/>
      <c r="JVY360" s="176"/>
      <c r="JVZ360" s="176"/>
      <c r="JWA360" s="176"/>
      <c r="JWB360" s="176"/>
      <c r="JWC360" s="176"/>
      <c r="JWD360" s="176"/>
      <c r="JWE360" s="176"/>
      <c r="JWF360" s="176"/>
      <c r="JWG360" s="176"/>
      <c r="JWH360" s="176"/>
      <c r="JWI360" s="176"/>
      <c r="JWJ360" s="176"/>
      <c r="JWK360" s="176"/>
      <c r="JWL360" s="176"/>
      <c r="JWM360" s="176"/>
      <c r="JWN360" s="176"/>
      <c r="JWO360" s="176"/>
      <c r="JWP360" s="176"/>
      <c r="JWQ360" s="176"/>
      <c r="JWR360" s="176"/>
      <c r="JWS360" s="176"/>
      <c r="JWT360" s="176"/>
      <c r="JWU360" s="176"/>
      <c r="JWV360" s="176"/>
      <c r="JWW360" s="176"/>
      <c r="JWX360" s="176"/>
      <c r="JWY360" s="176"/>
      <c r="JWZ360" s="176"/>
      <c r="JXA360" s="176"/>
      <c r="JXB360" s="176"/>
      <c r="JXC360" s="176"/>
      <c r="JXD360" s="176"/>
      <c r="JXE360" s="176"/>
      <c r="JXF360" s="176"/>
      <c r="JXG360" s="176"/>
      <c r="JXH360" s="176"/>
      <c r="JXI360" s="176"/>
      <c r="JXJ360" s="176"/>
      <c r="JXK360" s="176"/>
      <c r="JXL360" s="176"/>
      <c r="JXM360" s="176"/>
      <c r="JXN360" s="176"/>
      <c r="JXO360" s="176"/>
      <c r="JXP360" s="176"/>
      <c r="JXQ360" s="176"/>
      <c r="JXR360" s="176"/>
      <c r="JXS360" s="176"/>
      <c r="JXT360" s="176"/>
      <c r="JXU360" s="176"/>
      <c r="JXV360" s="176"/>
      <c r="JXW360" s="176"/>
      <c r="JXX360" s="176"/>
      <c r="JXY360" s="176"/>
      <c r="JXZ360" s="176"/>
      <c r="JYA360" s="176"/>
      <c r="JYB360" s="176"/>
      <c r="JYC360" s="176"/>
      <c r="JYD360" s="176"/>
      <c r="JYE360" s="176"/>
      <c r="JYF360" s="176"/>
      <c r="JYG360" s="176"/>
      <c r="JYH360" s="176"/>
      <c r="JYI360" s="176"/>
      <c r="JYJ360" s="176"/>
      <c r="JYK360" s="176"/>
      <c r="JYL360" s="176"/>
      <c r="JYM360" s="176"/>
      <c r="JYN360" s="176"/>
      <c r="JYO360" s="176"/>
      <c r="JYP360" s="176"/>
      <c r="JYQ360" s="176"/>
      <c r="JYR360" s="176"/>
      <c r="JYS360" s="176"/>
      <c r="JYT360" s="176"/>
      <c r="JYU360" s="176"/>
      <c r="JYV360" s="176"/>
      <c r="JYW360" s="176"/>
      <c r="JYX360" s="176"/>
      <c r="JYY360" s="176"/>
      <c r="JYZ360" s="176"/>
      <c r="JZA360" s="176"/>
      <c r="JZB360" s="176"/>
      <c r="JZC360" s="176"/>
      <c r="JZD360" s="176"/>
      <c r="JZE360" s="176"/>
      <c r="JZF360" s="176"/>
      <c r="JZG360" s="176"/>
      <c r="JZH360" s="176"/>
      <c r="JZI360" s="176"/>
      <c r="JZJ360" s="176"/>
      <c r="JZK360" s="176"/>
      <c r="JZL360" s="176"/>
      <c r="JZM360" s="176"/>
      <c r="JZN360" s="176"/>
      <c r="JZO360" s="176"/>
      <c r="JZP360" s="176"/>
      <c r="JZQ360" s="176"/>
      <c r="JZR360" s="176"/>
      <c r="JZS360" s="176"/>
      <c r="JZT360" s="176"/>
      <c r="JZU360" s="176"/>
      <c r="JZV360" s="176"/>
      <c r="JZW360" s="176"/>
      <c r="JZX360" s="176"/>
      <c r="JZY360" s="176"/>
      <c r="JZZ360" s="176"/>
      <c r="KAA360" s="176"/>
      <c r="KAB360" s="176"/>
      <c r="KAC360" s="176"/>
      <c r="KAD360" s="176"/>
      <c r="KAE360" s="176"/>
      <c r="KAF360" s="176"/>
      <c r="KAG360" s="176"/>
      <c r="KAH360" s="176"/>
      <c r="KAI360" s="176"/>
      <c r="KAJ360" s="176"/>
      <c r="KAK360" s="176"/>
      <c r="KAL360" s="176"/>
      <c r="KAM360" s="176"/>
      <c r="KAN360" s="176"/>
      <c r="KAO360" s="176"/>
      <c r="KAP360" s="176"/>
      <c r="KAQ360" s="176"/>
      <c r="KAR360" s="176"/>
      <c r="KAS360" s="176"/>
      <c r="KAT360" s="176"/>
      <c r="KAU360" s="176"/>
      <c r="KAV360" s="176"/>
      <c r="KAW360" s="176"/>
      <c r="KAX360" s="176"/>
      <c r="KAY360" s="176"/>
      <c r="KAZ360" s="176"/>
      <c r="KBA360" s="176"/>
      <c r="KBB360" s="176"/>
      <c r="KBC360" s="176"/>
      <c r="KBD360" s="176"/>
      <c r="KBE360" s="176"/>
      <c r="KBF360" s="176"/>
      <c r="KBG360" s="176"/>
      <c r="KBH360" s="176"/>
      <c r="KBI360" s="176"/>
      <c r="KBJ360" s="176"/>
      <c r="KBK360" s="176"/>
      <c r="KBL360" s="176"/>
      <c r="KBM360" s="176"/>
      <c r="KBN360" s="176"/>
      <c r="KBO360" s="176"/>
      <c r="KBP360" s="176"/>
      <c r="KBQ360" s="176"/>
      <c r="KBR360" s="176"/>
      <c r="KBS360" s="176"/>
      <c r="KBT360" s="176"/>
      <c r="KBU360" s="176"/>
      <c r="KBV360" s="176"/>
      <c r="KBW360" s="176"/>
      <c r="KBX360" s="176"/>
      <c r="KBY360" s="176"/>
      <c r="KBZ360" s="176"/>
      <c r="KCA360" s="176"/>
      <c r="KCB360" s="176"/>
      <c r="KCC360" s="176"/>
      <c r="KCD360" s="176"/>
      <c r="KCE360" s="176"/>
      <c r="KCF360" s="176"/>
      <c r="KCG360" s="176"/>
      <c r="KCH360" s="176"/>
      <c r="KCI360" s="176"/>
      <c r="KCJ360" s="176"/>
      <c r="KCK360" s="176"/>
      <c r="KCL360" s="176"/>
      <c r="KCM360" s="176"/>
      <c r="KCN360" s="176"/>
      <c r="KCO360" s="176"/>
      <c r="KCP360" s="176"/>
      <c r="KCQ360" s="176"/>
      <c r="KCR360" s="176"/>
      <c r="KCS360" s="176"/>
      <c r="KCT360" s="176"/>
      <c r="KCU360" s="176"/>
      <c r="KCV360" s="176"/>
      <c r="KCW360" s="176"/>
      <c r="KCX360" s="176"/>
      <c r="KCY360" s="176"/>
      <c r="KCZ360" s="176"/>
      <c r="KDA360" s="176"/>
      <c r="KDB360" s="176"/>
      <c r="KDC360" s="176"/>
      <c r="KDD360" s="176"/>
      <c r="KDE360" s="176"/>
      <c r="KDF360" s="176"/>
      <c r="KDG360" s="176"/>
      <c r="KDH360" s="176"/>
      <c r="KDI360" s="176"/>
      <c r="KDJ360" s="176"/>
      <c r="KDK360" s="176"/>
      <c r="KDL360" s="176"/>
      <c r="KDM360" s="176"/>
      <c r="KDN360" s="176"/>
      <c r="KDO360" s="176"/>
      <c r="KDP360" s="176"/>
      <c r="KDQ360" s="176"/>
      <c r="KDR360" s="176"/>
      <c r="KDS360" s="176"/>
      <c r="KDT360" s="176"/>
      <c r="KDU360" s="176"/>
      <c r="KDV360" s="176"/>
      <c r="KDW360" s="176"/>
      <c r="KDX360" s="176"/>
      <c r="KDY360" s="176"/>
      <c r="KDZ360" s="176"/>
      <c r="KEA360" s="176"/>
      <c r="KEB360" s="176"/>
      <c r="KEC360" s="176"/>
      <c r="KED360" s="176"/>
      <c r="KEE360" s="176"/>
      <c r="KEF360" s="176"/>
      <c r="KEG360" s="176"/>
      <c r="KEH360" s="176"/>
      <c r="KEI360" s="176"/>
      <c r="KEJ360" s="176"/>
      <c r="KEK360" s="176"/>
      <c r="KEL360" s="176"/>
      <c r="KEM360" s="176"/>
      <c r="KEN360" s="176"/>
      <c r="KEO360" s="176"/>
      <c r="KEP360" s="176"/>
      <c r="KEQ360" s="176"/>
      <c r="KER360" s="176"/>
      <c r="KES360" s="176"/>
      <c r="KET360" s="176"/>
      <c r="KEU360" s="176"/>
      <c r="KEV360" s="176"/>
      <c r="KEW360" s="176"/>
      <c r="KEX360" s="176"/>
      <c r="KEY360" s="176"/>
      <c r="KEZ360" s="176"/>
      <c r="KFA360" s="176"/>
      <c r="KFB360" s="176"/>
      <c r="KFC360" s="176"/>
      <c r="KFD360" s="176"/>
      <c r="KFE360" s="176"/>
      <c r="KFF360" s="176"/>
      <c r="KFG360" s="176"/>
      <c r="KFH360" s="176"/>
      <c r="KFI360" s="176"/>
      <c r="KFJ360" s="176"/>
      <c r="KFK360" s="176"/>
      <c r="KFL360" s="176"/>
      <c r="KFM360" s="176"/>
      <c r="KFN360" s="176"/>
      <c r="KFO360" s="176"/>
      <c r="KFP360" s="176"/>
      <c r="KFQ360" s="176"/>
      <c r="KFR360" s="176"/>
      <c r="KFS360" s="176"/>
      <c r="KFT360" s="176"/>
      <c r="KFU360" s="176"/>
      <c r="KFV360" s="176"/>
      <c r="KFW360" s="176"/>
      <c r="KFX360" s="176"/>
      <c r="KFY360" s="176"/>
      <c r="KFZ360" s="176"/>
      <c r="KGA360" s="176"/>
      <c r="KGB360" s="176"/>
      <c r="KGC360" s="176"/>
      <c r="KGD360" s="176"/>
      <c r="KGE360" s="176"/>
      <c r="KGF360" s="176"/>
      <c r="KGG360" s="176"/>
      <c r="KGH360" s="176"/>
      <c r="KGI360" s="176"/>
      <c r="KGJ360" s="176"/>
      <c r="KGK360" s="176"/>
      <c r="KGL360" s="176"/>
      <c r="KGM360" s="176"/>
      <c r="KGN360" s="176"/>
      <c r="KGO360" s="176"/>
      <c r="KGP360" s="176"/>
      <c r="KGQ360" s="176"/>
      <c r="KGR360" s="176"/>
      <c r="KGS360" s="176"/>
      <c r="KGT360" s="176"/>
      <c r="KGU360" s="176"/>
      <c r="KGV360" s="176"/>
      <c r="KGW360" s="176"/>
      <c r="KGX360" s="176"/>
      <c r="KGY360" s="176"/>
      <c r="KGZ360" s="176"/>
      <c r="KHA360" s="176"/>
      <c r="KHB360" s="176"/>
      <c r="KHC360" s="176"/>
      <c r="KHD360" s="176"/>
      <c r="KHE360" s="176"/>
      <c r="KHF360" s="176"/>
      <c r="KHG360" s="176"/>
      <c r="KHH360" s="176"/>
      <c r="KHI360" s="176"/>
      <c r="KHJ360" s="176"/>
      <c r="KHK360" s="176"/>
      <c r="KHL360" s="176"/>
      <c r="KHM360" s="176"/>
      <c r="KHN360" s="176"/>
      <c r="KHO360" s="176"/>
      <c r="KHP360" s="176"/>
      <c r="KHQ360" s="176"/>
      <c r="KHR360" s="176"/>
      <c r="KHS360" s="176"/>
      <c r="KHT360" s="176"/>
      <c r="KHU360" s="176"/>
      <c r="KHV360" s="176"/>
      <c r="KHW360" s="176"/>
      <c r="KHX360" s="176"/>
      <c r="KHY360" s="176"/>
      <c r="KHZ360" s="176"/>
      <c r="KIA360" s="176"/>
      <c r="KIB360" s="176"/>
      <c r="KIC360" s="176"/>
      <c r="KID360" s="176"/>
      <c r="KIE360" s="176"/>
      <c r="KIF360" s="176"/>
      <c r="KIG360" s="176"/>
      <c r="KIH360" s="176"/>
      <c r="KII360" s="176"/>
      <c r="KIJ360" s="176"/>
      <c r="KIK360" s="176"/>
      <c r="KIL360" s="176"/>
      <c r="KIM360" s="176"/>
      <c r="KIN360" s="176"/>
      <c r="KIO360" s="176"/>
      <c r="KIP360" s="176"/>
      <c r="KIQ360" s="176"/>
      <c r="KIR360" s="176"/>
      <c r="KIS360" s="176"/>
      <c r="KIT360" s="176"/>
      <c r="KIU360" s="176"/>
      <c r="KIV360" s="176"/>
      <c r="KIW360" s="176"/>
      <c r="KIX360" s="176"/>
      <c r="KIY360" s="176"/>
      <c r="KIZ360" s="176"/>
      <c r="KJA360" s="176"/>
      <c r="KJB360" s="176"/>
      <c r="KJC360" s="176"/>
      <c r="KJD360" s="176"/>
      <c r="KJE360" s="176"/>
      <c r="KJF360" s="176"/>
      <c r="KJG360" s="176"/>
      <c r="KJH360" s="176"/>
      <c r="KJI360" s="176"/>
      <c r="KJJ360" s="176"/>
      <c r="KJK360" s="176"/>
      <c r="KJL360" s="176"/>
      <c r="KJM360" s="176"/>
      <c r="KJN360" s="176"/>
      <c r="KJO360" s="176"/>
      <c r="KJP360" s="176"/>
      <c r="KJQ360" s="176"/>
      <c r="KJR360" s="176"/>
      <c r="KJS360" s="176"/>
      <c r="KJT360" s="176"/>
      <c r="KJU360" s="176"/>
      <c r="KJV360" s="176"/>
      <c r="KJW360" s="176"/>
      <c r="KJX360" s="176"/>
      <c r="KJY360" s="176"/>
      <c r="KJZ360" s="176"/>
      <c r="KKA360" s="176"/>
      <c r="KKB360" s="176"/>
      <c r="KKC360" s="176"/>
      <c r="KKD360" s="176"/>
      <c r="KKE360" s="176"/>
      <c r="KKF360" s="176"/>
      <c r="KKG360" s="176"/>
      <c r="KKH360" s="176"/>
      <c r="KKI360" s="176"/>
      <c r="KKJ360" s="176"/>
      <c r="KKK360" s="176"/>
      <c r="KKL360" s="176"/>
      <c r="KKM360" s="176"/>
      <c r="KKN360" s="176"/>
      <c r="KKO360" s="176"/>
      <c r="KKP360" s="176"/>
      <c r="KKQ360" s="176"/>
      <c r="KKR360" s="176"/>
      <c r="KKS360" s="176"/>
      <c r="KKT360" s="176"/>
      <c r="KKU360" s="176"/>
      <c r="KKV360" s="176"/>
      <c r="KKW360" s="176"/>
      <c r="KKX360" s="176"/>
      <c r="KKY360" s="176"/>
      <c r="KKZ360" s="176"/>
      <c r="KLA360" s="176"/>
      <c r="KLB360" s="176"/>
      <c r="KLC360" s="176"/>
      <c r="KLD360" s="176"/>
      <c r="KLE360" s="176"/>
      <c r="KLF360" s="176"/>
      <c r="KLG360" s="176"/>
      <c r="KLH360" s="176"/>
      <c r="KLI360" s="176"/>
      <c r="KLJ360" s="176"/>
      <c r="KLK360" s="176"/>
      <c r="KLL360" s="176"/>
      <c r="KLM360" s="176"/>
      <c r="KLN360" s="176"/>
      <c r="KLO360" s="176"/>
      <c r="KLP360" s="176"/>
      <c r="KLQ360" s="176"/>
      <c r="KLR360" s="176"/>
      <c r="KLS360" s="176"/>
      <c r="KLT360" s="176"/>
      <c r="KLU360" s="176"/>
      <c r="KLV360" s="176"/>
      <c r="KLW360" s="176"/>
      <c r="KLX360" s="176"/>
      <c r="KLY360" s="176"/>
      <c r="KLZ360" s="176"/>
      <c r="KMA360" s="176"/>
      <c r="KMB360" s="176"/>
      <c r="KMC360" s="176"/>
      <c r="KMD360" s="176"/>
      <c r="KME360" s="176"/>
      <c r="KMF360" s="176"/>
      <c r="KMG360" s="176"/>
      <c r="KMH360" s="176"/>
      <c r="KMI360" s="176"/>
      <c r="KMJ360" s="176"/>
      <c r="KMK360" s="176"/>
      <c r="KML360" s="176"/>
      <c r="KMM360" s="176"/>
      <c r="KMN360" s="176"/>
      <c r="KMO360" s="176"/>
      <c r="KMP360" s="176"/>
      <c r="KMQ360" s="176"/>
      <c r="KMR360" s="176"/>
      <c r="KMS360" s="176"/>
      <c r="KMT360" s="176"/>
      <c r="KMU360" s="176"/>
      <c r="KMV360" s="176"/>
      <c r="KMW360" s="176"/>
      <c r="KMX360" s="176"/>
      <c r="KMY360" s="176"/>
      <c r="KMZ360" s="176"/>
      <c r="KNA360" s="176"/>
      <c r="KNB360" s="176"/>
      <c r="KNC360" s="176"/>
      <c r="KND360" s="176"/>
      <c r="KNE360" s="176"/>
      <c r="KNF360" s="176"/>
      <c r="KNG360" s="176"/>
      <c r="KNH360" s="176"/>
      <c r="KNI360" s="176"/>
      <c r="KNJ360" s="176"/>
      <c r="KNK360" s="176"/>
      <c r="KNL360" s="176"/>
      <c r="KNM360" s="176"/>
      <c r="KNN360" s="176"/>
      <c r="KNO360" s="176"/>
      <c r="KNP360" s="176"/>
      <c r="KNQ360" s="176"/>
      <c r="KNR360" s="176"/>
      <c r="KNS360" s="176"/>
      <c r="KNT360" s="176"/>
      <c r="KNU360" s="176"/>
      <c r="KNV360" s="176"/>
      <c r="KNW360" s="176"/>
      <c r="KNX360" s="176"/>
      <c r="KNY360" s="176"/>
      <c r="KNZ360" s="176"/>
      <c r="KOA360" s="176"/>
      <c r="KOB360" s="176"/>
      <c r="KOC360" s="176"/>
      <c r="KOD360" s="176"/>
      <c r="KOE360" s="176"/>
      <c r="KOF360" s="176"/>
      <c r="KOG360" s="176"/>
      <c r="KOH360" s="176"/>
      <c r="KOI360" s="176"/>
      <c r="KOJ360" s="176"/>
      <c r="KOK360" s="176"/>
      <c r="KOL360" s="176"/>
      <c r="KOM360" s="176"/>
      <c r="KON360" s="176"/>
      <c r="KOO360" s="176"/>
      <c r="KOP360" s="176"/>
      <c r="KOQ360" s="176"/>
      <c r="KOR360" s="176"/>
      <c r="KOS360" s="176"/>
      <c r="KOT360" s="176"/>
      <c r="KOU360" s="176"/>
      <c r="KOV360" s="176"/>
      <c r="KOW360" s="176"/>
      <c r="KOX360" s="176"/>
      <c r="KOY360" s="176"/>
      <c r="KOZ360" s="176"/>
      <c r="KPA360" s="176"/>
      <c r="KPB360" s="176"/>
      <c r="KPC360" s="176"/>
      <c r="KPD360" s="176"/>
      <c r="KPE360" s="176"/>
      <c r="KPF360" s="176"/>
      <c r="KPG360" s="176"/>
      <c r="KPH360" s="176"/>
      <c r="KPI360" s="176"/>
      <c r="KPJ360" s="176"/>
      <c r="KPK360" s="176"/>
      <c r="KPL360" s="176"/>
      <c r="KPM360" s="176"/>
      <c r="KPN360" s="176"/>
      <c r="KPO360" s="176"/>
      <c r="KPP360" s="176"/>
      <c r="KPQ360" s="176"/>
      <c r="KPR360" s="176"/>
      <c r="KPS360" s="176"/>
      <c r="KPT360" s="176"/>
      <c r="KPU360" s="176"/>
      <c r="KPV360" s="176"/>
      <c r="KPW360" s="176"/>
      <c r="KPX360" s="176"/>
      <c r="KPY360" s="176"/>
      <c r="KPZ360" s="176"/>
      <c r="KQA360" s="176"/>
      <c r="KQB360" s="176"/>
      <c r="KQC360" s="176"/>
      <c r="KQD360" s="176"/>
      <c r="KQE360" s="176"/>
      <c r="KQF360" s="176"/>
      <c r="KQG360" s="176"/>
      <c r="KQH360" s="176"/>
      <c r="KQI360" s="176"/>
      <c r="KQJ360" s="176"/>
      <c r="KQK360" s="176"/>
      <c r="KQL360" s="176"/>
      <c r="KQM360" s="176"/>
      <c r="KQN360" s="176"/>
      <c r="KQO360" s="176"/>
      <c r="KQP360" s="176"/>
      <c r="KQQ360" s="176"/>
      <c r="KQR360" s="176"/>
      <c r="KQS360" s="176"/>
      <c r="KQT360" s="176"/>
      <c r="KQU360" s="176"/>
      <c r="KQV360" s="176"/>
      <c r="KQW360" s="176"/>
      <c r="KQX360" s="176"/>
      <c r="KQY360" s="176"/>
      <c r="KQZ360" s="176"/>
      <c r="KRA360" s="176"/>
      <c r="KRB360" s="176"/>
      <c r="KRC360" s="176"/>
      <c r="KRD360" s="176"/>
      <c r="KRE360" s="176"/>
      <c r="KRF360" s="176"/>
      <c r="KRG360" s="176"/>
      <c r="KRH360" s="176"/>
      <c r="KRI360" s="176"/>
      <c r="KRJ360" s="176"/>
      <c r="KRK360" s="176"/>
      <c r="KRL360" s="176"/>
      <c r="KRM360" s="176"/>
      <c r="KRN360" s="176"/>
      <c r="KRO360" s="176"/>
      <c r="KRP360" s="176"/>
      <c r="KRQ360" s="176"/>
      <c r="KRR360" s="176"/>
      <c r="KRS360" s="176"/>
      <c r="KRT360" s="176"/>
      <c r="KRU360" s="176"/>
      <c r="KRV360" s="176"/>
      <c r="KRW360" s="176"/>
      <c r="KRX360" s="176"/>
      <c r="KRY360" s="176"/>
      <c r="KRZ360" s="176"/>
      <c r="KSA360" s="176"/>
      <c r="KSB360" s="176"/>
      <c r="KSC360" s="176"/>
      <c r="KSD360" s="176"/>
      <c r="KSE360" s="176"/>
      <c r="KSF360" s="176"/>
      <c r="KSG360" s="176"/>
      <c r="KSH360" s="176"/>
      <c r="KSI360" s="176"/>
      <c r="KSJ360" s="176"/>
      <c r="KSK360" s="176"/>
      <c r="KSL360" s="176"/>
      <c r="KSM360" s="176"/>
      <c r="KSN360" s="176"/>
      <c r="KSO360" s="176"/>
      <c r="KSP360" s="176"/>
      <c r="KSQ360" s="176"/>
      <c r="KSR360" s="176"/>
      <c r="KSS360" s="176"/>
      <c r="KST360" s="176"/>
      <c r="KSU360" s="176"/>
      <c r="KSV360" s="176"/>
      <c r="KSW360" s="176"/>
      <c r="KSX360" s="176"/>
      <c r="KSY360" s="176"/>
      <c r="KSZ360" s="176"/>
      <c r="KTA360" s="176"/>
      <c r="KTB360" s="176"/>
      <c r="KTC360" s="176"/>
      <c r="KTD360" s="176"/>
      <c r="KTE360" s="176"/>
      <c r="KTF360" s="176"/>
      <c r="KTG360" s="176"/>
      <c r="KTH360" s="176"/>
      <c r="KTI360" s="176"/>
      <c r="KTJ360" s="176"/>
      <c r="KTK360" s="176"/>
      <c r="KTL360" s="176"/>
      <c r="KTM360" s="176"/>
      <c r="KTN360" s="176"/>
      <c r="KTO360" s="176"/>
      <c r="KTP360" s="176"/>
      <c r="KTQ360" s="176"/>
      <c r="KTR360" s="176"/>
      <c r="KTS360" s="176"/>
      <c r="KTT360" s="176"/>
      <c r="KTU360" s="176"/>
      <c r="KTV360" s="176"/>
      <c r="KTW360" s="176"/>
      <c r="KTX360" s="176"/>
      <c r="KTY360" s="176"/>
      <c r="KTZ360" s="176"/>
      <c r="KUA360" s="176"/>
      <c r="KUB360" s="176"/>
      <c r="KUC360" s="176"/>
      <c r="KUD360" s="176"/>
      <c r="KUE360" s="176"/>
      <c r="KUF360" s="176"/>
      <c r="KUG360" s="176"/>
      <c r="KUH360" s="176"/>
      <c r="KUI360" s="176"/>
      <c r="KUJ360" s="176"/>
      <c r="KUK360" s="176"/>
      <c r="KUL360" s="176"/>
      <c r="KUM360" s="176"/>
      <c r="KUN360" s="176"/>
      <c r="KUO360" s="176"/>
      <c r="KUP360" s="176"/>
      <c r="KUQ360" s="176"/>
      <c r="KUR360" s="176"/>
      <c r="KUS360" s="176"/>
      <c r="KUT360" s="176"/>
      <c r="KUU360" s="176"/>
      <c r="KUV360" s="176"/>
      <c r="KUW360" s="176"/>
      <c r="KUX360" s="176"/>
      <c r="KUY360" s="176"/>
      <c r="KUZ360" s="176"/>
      <c r="KVA360" s="176"/>
      <c r="KVB360" s="176"/>
      <c r="KVC360" s="176"/>
      <c r="KVD360" s="176"/>
      <c r="KVE360" s="176"/>
      <c r="KVF360" s="176"/>
      <c r="KVG360" s="176"/>
      <c r="KVH360" s="176"/>
      <c r="KVI360" s="176"/>
      <c r="KVJ360" s="176"/>
      <c r="KVK360" s="176"/>
      <c r="KVL360" s="176"/>
      <c r="KVM360" s="176"/>
      <c r="KVN360" s="176"/>
      <c r="KVO360" s="176"/>
      <c r="KVP360" s="176"/>
      <c r="KVQ360" s="176"/>
      <c r="KVR360" s="176"/>
      <c r="KVS360" s="176"/>
      <c r="KVT360" s="176"/>
      <c r="KVU360" s="176"/>
      <c r="KVV360" s="176"/>
      <c r="KVW360" s="176"/>
      <c r="KVX360" s="176"/>
      <c r="KVY360" s="176"/>
      <c r="KVZ360" s="176"/>
      <c r="KWA360" s="176"/>
      <c r="KWB360" s="176"/>
      <c r="KWC360" s="176"/>
      <c r="KWD360" s="176"/>
      <c r="KWE360" s="176"/>
      <c r="KWF360" s="176"/>
      <c r="KWG360" s="176"/>
      <c r="KWH360" s="176"/>
      <c r="KWI360" s="176"/>
      <c r="KWJ360" s="176"/>
      <c r="KWK360" s="176"/>
      <c r="KWL360" s="176"/>
      <c r="KWM360" s="176"/>
      <c r="KWN360" s="176"/>
      <c r="KWO360" s="176"/>
      <c r="KWP360" s="176"/>
      <c r="KWQ360" s="176"/>
      <c r="KWR360" s="176"/>
      <c r="KWS360" s="176"/>
      <c r="KWT360" s="176"/>
      <c r="KWU360" s="176"/>
      <c r="KWV360" s="176"/>
      <c r="KWW360" s="176"/>
      <c r="KWX360" s="176"/>
      <c r="KWY360" s="176"/>
      <c r="KWZ360" s="176"/>
      <c r="KXA360" s="176"/>
      <c r="KXB360" s="176"/>
      <c r="KXC360" s="176"/>
      <c r="KXD360" s="176"/>
      <c r="KXE360" s="176"/>
      <c r="KXF360" s="176"/>
      <c r="KXG360" s="176"/>
      <c r="KXH360" s="176"/>
      <c r="KXI360" s="176"/>
      <c r="KXJ360" s="176"/>
      <c r="KXK360" s="176"/>
      <c r="KXL360" s="176"/>
      <c r="KXM360" s="176"/>
      <c r="KXN360" s="176"/>
      <c r="KXO360" s="176"/>
      <c r="KXP360" s="176"/>
      <c r="KXQ360" s="176"/>
      <c r="KXR360" s="176"/>
      <c r="KXS360" s="176"/>
      <c r="KXT360" s="176"/>
      <c r="KXU360" s="176"/>
      <c r="KXV360" s="176"/>
      <c r="KXW360" s="176"/>
      <c r="KXX360" s="176"/>
      <c r="KXY360" s="176"/>
      <c r="KXZ360" s="176"/>
      <c r="KYA360" s="176"/>
      <c r="KYB360" s="176"/>
      <c r="KYC360" s="176"/>
      <c r="KYD360" s="176"/>
      <c r="KYE360" s="176"/>
      <c r="KYF360" s="176"/>
      <c r="KYG360" s="176"/>
      <c r="KYH360" s="176"/>
      <c r="KYI360" s="176"/>
      <c r="KYJ360" s="176"/>
      <c r="KYK360" s="176"/>
      <c r="KYL360" s="176"/>
      <c r="KYM360" s="176"/>
      <c r="KYN360" s="176"/>
      <c r="KYO360" s="176"/>
      <c r="KYP360" s="176"/>
      <c r="KYQ360" s="176"/>
      <c r="KYR360" s="176"/>
      <c r="KYS360" s="176"/>
      <c r="KYT360" s="176"/>
      <c r="KYU360" s="176"/>
      <c r="KYV360" s="176"/>
      <c r="KYW360" s="176"/>
      <c r="KYX360" s="176"/>
      <c r="KYY360" s="176"/>
      <c r="KYZ360" s="176"/>
      <c r="KZA360" s="176"/>
      <c r="KZB360" s="176"/>
      <c r="KZC360" s="176"/>
      <c r="KZD360" s="176"/>
      <c r="KZE360" s="176"/>
      <c r="KZF360" s="176"/>
      <c r="KZG360" s="176"/>
      <c r="KZH360" s="176"/>
      <c r="KZI360" s="176"/>
      <c r="KZJ360" s="176"/>
      <c r="KZK360" s="176"/>
      <c r="KZL360" s="176"/>
      <c r="KZM360" s="176"/>
      <c r="KZN360" s="176"/>
      <c r="KZO360" s="176"/>
      <c r="KZP360" s="176"/>
      <c r="KZQ360" s="176"/>
      <c r="KZR360" s="176"/>
      <c r="KZS360" s="176"/>
      <c r="KZT360" s="176"/>
      <c r="KZU360" s="176"/>
      <c r="KZV360" s="176"/>
      <c r="KZW360" s="176"/>
      <c r="KZX360" s="176"/>
      <c r="KZY360" s="176"/>
      <c r="KZZ360" s="176"/>
      <c r="LAA360" s="176"/>
      <c r="LAB360" s="176"/>
      <c r="LAC360" s="176"/>
      <c r="LAD360" s="176"/>
      <c r="LAE360" s="176"/>
      <c r="LAF360" s="176"/>
      <c r="LAG360" s="176"/>
      <c r="LAH360" s="176"/>
      <c r="LAI360" s="176"/>
      <c r="LAJ360" s="176"/>
      <c r="LAK360" s="176"/>
      <c r="LAL360" s="176"/>
      <c r="LAM360" s="176"/>
      <c r="LAN360" s="176"/>
      <c r="LAO360" s="176"/>
      <c r="LAP360" s="176"/>
      <c r="LAQ360" s="176"/>
      <c r="LAR360" s="176"/>
      <c r="LAS360" s="176"/>
      <c r="LAT360" s="176"/>
      <c r="LAU360" s="176"/>
      <c r="LAV360" s="176"/>
      <c r="LAW360" s="176"/>
      <c r="LAX360" s="176"/>
      <c r="LAY360" s="176"/>
      <c r="LAZ360" s="176"/>
      <c r="LBA360" s="176"/>
      <c r="LBB360" s="176"/>
      <c r="LBC360" s="176"/>
      <c r="LBD360" s="176"/>
      <c r="LBE360" s="176"/>
      <c r="LBF360" s="176"/>
      <c r="LBG360" s="176"/>
      <c r="LBH360" s="176"/>
      <c r="LBI360" s="176"/>
      <c r="LBJ360" s="176"/>
      <c r="LBK360" s="176"/>
      <c r="LBL360" s="176"/>
      <c r="LBM360" s="176"/>
      <c r="LBN360" s="176"/>
      <c r="LBO360" s="176"/>
      <c r="LBP360" s="176"/>
      <c r="LBQ360" s="176"/>
      <c r="LBR360" s="176"/>
      <c r="LBS360" s="176"/>
      <c r="LBT360" s="176"/>
      <c r="LBU360" s="176"/>
      <c r="LBV360" s="176"/>
      <c r="LBW360" s="176"/>
      <c r="LBX360" s="176"/>
      <c r="LBY360" s="176"/>
      <c r="LBZ360" s="176"/>
      <c r="LCA360" s="176"/>
      <c r="LCB360" s="176"/>
      <c r="LCC360" s="176"/>
      <c r="LCD360" s="176"/>
      <c r="LCE360" s="176"/>
      <c r="LCF360" s="176"/>
      <c r="LCG360" s="176"/>
      <c r="LCH360" s="176"/>
      <c r="LCI360" s="176"/>
      <c r="LCJ360" s="176"/>
      <c r="LCK360" s="176"/>
      <c r="LCL360" s="176"/>
      <c r="LCM360" s="176"/>
      <c r="LCN360" s="176"/>
      <c r="LCO360" s="176"/>
      <c r="LCP360" s="176"/>
      <c r="LCQ360" s="176"/>
      <c r="LCR360" s="176"/>
      <c r="LCS360" s="176"/>
      <c r="LCT360" s="176"/>
      <c r="LCU360" s="176"/>
      <c r="LCV360" s="176"/>
      <c r="LCW360" s="176"/>
      <c r="LCX360" s="176"/>
      <c r="LCY360" s="176"/>
      <c r="LCZ360" s="176"/>
      <c r="LDA360" s="176"/>
      <c r="LDB360" s="176"/>
      <c r="LDC360" s="176"/>
      <c r="LDD360" s="176"/>
      <c r="LDE360" s="176"/>
      <c r="LDF360" s="176"/>
      <c r="LDG360" s="176"/>
      <c r="LDH360" s="176"/>
      <c r="LDI360" s="176"/>
      <c r="LDJ360" s="176"/>
      <c r="LDK360" s="176"/>
      <c r="LDL360" s="176"/>
      <c r="LDM360" s="176"/>
      <c r="LDN360" s="176"/>
      <c r="LDO360" s="176"/>
      <c r="LDP360" s="176"/>
      <c r="LDQ360" s="176"/>
      <c r="LDR360" s="176"/>
      <c r="LDS360" s="176"/>
      <c r="LDT360" s="176"/>
      <c r="LDU360" s="176"/>
      <c r="LDV360" s="176"/>
      <c r="LDW360" s="176"/>
      <c r="LDX360" s="176"/>
      <c r="LDY360" s="176"/>
      <c r="LDZ360" s="176"/>
      <c r="LEA360" s="176"/>
      <c r="LEB360" s="176"/>
      <c r="LEC360" s="176"/>
      <c r="LED360" s="176"/>
      <c r="LEE360" s="176"/>
      <c r="LEF360" s="176"/>
      <c r="LEG360" s="176"/>
      <c r="LEH360" s="176"/>
      <c r="LEI360" s="176"/>
      <c r="LEJ360" s="176"/>
      <c r="LEK360" s="176"/>
      <c r="LEL360" s="176"/>
      <c r="LEM360" s="176"/>
      <c r="LEN360" s="176"/>
      <c r="LEO360" s="176"/>
      <c r="LEP360" s="176"/>
      <c r="LEQ360" s="176"/>
      <c r="LER360" s="176"/>
      <c r="LES360" s="176"/>
      <c r="LET360" s="176"/>
      <c r="LEU360" s="176"/>
      <c r="LEV360" s="176"/>
      <c r="LEW360" s="176"/>
      <c r="LEX360" s="176"/>
      <c r="LEY360" s="176"/>
      <c r="LEZ360" s="176"/>
      <c r="LFA360" s="176"/>
      <c r="LFB360" s="176"/>
      <c r="LFC360" s="176"/>
      <c r="LFD360" s="176"/>
      <c r="LFE360" s="176"/>
      <c r="LFF360" s="176"/>
      <c r="LFG360" s="176"/>
      <c r="LFH360" s="176"/>
      <c r="LFI360" s="176"/>
      <c r="LFJ360" s="176"/>
      <c r="LFK360" s="176"/>
      <c r="LFL360" s="176"/>
      <c r="LFM360" s="176"/>
      <c r="LFN360" s="176"/>
      <c r="LFO360" s="176"/>
      <c r="LFP360" s="176"/>
      <c r="LFQ360" s="176"/>
      <c r="LFR360" s="176"/>
      <c r="LFS360" s="176"/>
      <c r="LFT360" s="176"/>
      <c r="LFU360" s="176"/>
      <c r="LFV360" s="176"/>
      <c r="LFW360" s="176"/>
      <c r="LFX360" s="176"/>
      <c r="LFY360" s="176"/>
      <c r="LFZ360" s="176"/>
      <c r="LGA360" s="176"/>
      <c r="LGB360" s="176"/>
      <c r="LGC360" s="176"/>
      <c r="LGD360" s="176"/>
      <c r="LGE360" s="176"/>
      <c r="LGF360" s="176"/>
      <c r="LGG360" s="176"/>
      <c r="LGH360" s="176"/>
      <c r="LGI360" s="176"/>
      <c r="LGJ360" s="176"/>
      <c r="LGK360" s="176"/>
      <c r="LGL360" s="176"/>
      <c r="LGM360" s="176"/>
      <c r="LGN360" s="176"/>
      <c r="LGO360" s="176"/>
      <c r="LGP360" s="176"/>
      <c r="LGQ360" s="176"/>
      <c r="LGR360" s="176"/>
      <c r="LGS360" s="176"/>
      <c r="LGT360" s="176"/>
      <c r="LGU360" s="176"/>
      <c r="LGV360" s="176"/>
      <c r="LGW360" s="176"/>
      <c r="LGX360" s="176"/>
      <c r="LGY360" s="176"/>
      <c r="LGZ360" s="176"/>
      <c r="LHA360" s="176"/>
      <c r="LHB360" s="176"/>
      <c r="LHC360" s="176"/>
      <c r="LHD360" s="176"/>
      <c r="LHE360" s="176"/>
      <c r="LHF360" s="176"/>
      <c r="LHG360" s="176"/>
      <c r="LHH360" s="176"/>
      <c r="LHI360" s="176"/>
      <c r="LHJ360" s="176"/>
      <c r="LHK360" s="176"/>
      <c r="LHL360" s="176"/>
      <c r="LHM360" s="176"/>
      <c r="LHN360" s="176"/>
      <c r="LHO360" s="176"/>
      <c r="LHP360" s="176"/>
      <c r="LHQ360" s="176"/>
      <c r="LHR360" s="176"/>
      <c r="LHS360" s="176"/>
      <c r="LHT360" s="176"/>
      <c r="LHU360" s="176"/>
      <c r="LHV360" s="176"/>
      <c r="LHW360" s="176"/>
      <c r="LHX360" s="176"/>
      <c r="LHY360" s="176"/>
      <c r="LHZ360" s="176"/>
      <c r="LIA360" s="176"/>
      <c r="LIB360" s="176"/>
      <c r="LIC360" s="176"/>
      <c r="LID360" s="176"/>
      <c r="LIE360" s="176"/>
      <c r="LIF360" s="176"/>
      <c r="LIG360" s="176"/>
      <c r="LIH360" s="176"/>
      <c r="LII360" s="176"/>
      <c r="LIJ360" s="176"/>
      <c r="LIK360" s="176"/>
      <c r="LIL360" s="176"/>
      <c r="LIM360" s="176"/>
      <c r="LIN360" s="176"/>
      <c r="LIO360" s="176"/>
      <c r="LIP360" s="176"/>
      <c r="LIQ360" s="176"/>
      <c r="LIR360" s="176"/>
      <c r="LIS360" s="176"/>
      <c r="LIT360" s="176"/>
      <c r="LIU360" s="176"/>
      <c r="LIV360" s="176"/>
      <c r="LIW360" s="176"/>
      <c r="LIX360" s="176"/>
      <c r="LIY360" s="176"/>
      <c r="LIZ360" s="176"/>
      <c r="LJA360" s="176"/>
      <c r="LJB360" s="176"/>
      <c r="LJC360" s="176"/>
      <c r="LJD360" s="176"/>
      <c r="LJE360" s="176"/>
      <c r="LJF360" s="176"/>
      <c r="LJG360" s="176"/>
      <c r="LJH360" s="176"/>
      <c r="LJI360" s="176"/>
      <c r="LJJ360" s="176"/>
      <c r="LJK360" s="176"/>
      <c r="LJL360" s="176"/>
      <c r="LJM360" s="176"/>
      <c r="LJN360" s="176"/>
      <c r="LJO360" s="176"/>
      <c r="LJP360" s="176"/>
      <c r="LJQ360" s="176"/>
      <c r="LJR360" s="176"/>
      <c r="LJS360" s="176"/>
      <c r="LJT360" s="176"/>
      <c r="LJU360" s="176"/>
      <c r="LJV360" s="176"/>
      <c r="LJW360" s="176"/>
      <c r="LJX360" s="176"/>
      <c r="LJY360" s="176"/>
      <c r="LJZ360" s="176"/>
      <c r="LKA360" s="176"/>
      <c r="LKB360" s="176"/>
      <c r="LKC360" s="176"/>
      <c r="LKD360" s="176"/>
      <c r="LKE360" s="176"/>
      <c r="LKF360" s="176"/>
      <c r="LKG360" s="176"/>
      <c r="LKH360" s="176"/>
      <c r="LKI360" s="176"/>
      <c r="LKJ360" s="176"/>
      <c r="LKK360" s="176"/>
      <c r="LKL360" s="176"/>
      <c r="LKM360" s="176"/>
      <c r="LKN360" s="176"/>
      <c r="LKO360" s="176"/>
      <c r="LKP360" s="176"/>
      <c r="LKQ360" s="176"/>
      <c r="LKR360" s="176"/>
      <c r="LKS360" s="176"/>
      <c r="LKT360" s="176"/>
      <c r="LKU360" s="176"/>
      <c r="LKV360" s="176"/>
      <c r="LKW360" s="176"/>
      <c r="LKX360" s="176"/>
      <c r="LKY360" s="176"/>
      <c r="LKZ360" s="176"/>
      <c r="LLA360" s="176"/>
      <c r="LLB360" s="176"/>
      <c r="LLC360" s="176"/>
      <c r="LLD360" s="176"/>
      <c r="LLE360" s="176"/>
      <c r="LLF360" s="176"/>
      <c r="LLG360" s="176"/>
      <c r="LLH360" s="176"/>
      <c r="LLI360" s="176"/>
      <c r="LLJ360" s="176"/>
      <c r="LLK360" s="176"/>
      <c r="LLL360" s="176"/>
      <c r="LLM360" s="176"/>
      <c r="LLN360" s="176"/>
      <c r="LLO360" s="176"/>
      <c r="LLP360" s="176"/>
      <c r="LLQ360" s="176"/>
      <c r="LLR360" s="176"/>
      <c r="LLS360" s="176"/>
      <c r="LLT360" s="176"/>
      <c r="LLU360" s="176"/>
      <c r="LLV360" s="176"/>
      <c r="LLW360" s="176"/>
      <c r="LLX360" s="176"/>
      <c r="LLY360" s="176"/>
      <c r="LLZ360" s="176"/>
      <c r="LMA360" s="176"/>
      <c r="LMB360" s="176"/>
      <c r="LMC360" s="176"/>
      <c r="LMD360" s="176"/>
      <c r="LME360" s="176"/>
      <c r="LMF360" s="176"/>
      <c r="LMG360" s="176"/>
      <c r="LMH360" s="176"/>
      <c r="LMI360" s="176"/>
      <c r="LMJ360" s="176"/>
      <c r="LMK360" s="176"/>
      <c r="LML360" s="176"/>
      <c r="LMM360" s="176"/>
      <c r="LMN360" s="176"/>
      <c r="LMO360" s="176"/>
      <c r="LMP360" s="176"/>
      <c r="LMQ360" s="176"/>
      <c r="LMR360" s="176"/>
      <c r="LMS360" s="176"/>
      <c r="LMT360" s="176"/>
      <c r="LMU360" s="176"/>
      <c r="LMV360" s="176"/>
      <c r="LMW360" s="176"/>
      <c r="LMX360" s="176"/>
      <c r="LMY360" s="176"/>
      <c r="LMZ360" s="176"/>
      <c r="LNA360" s="176"/>
      <c r="LNB360" s="176"/>
      <c r="LNC360" s="176"/>
      <c r="LND360" s="176"/>
      <c r="LNE360" s="176"/>
      <c r="LNF360" s="176"/>
      <c r="LNG360" s="176"/>
      <c r="LNH360" s="176"/>
      <c r="LNI360" s="176"/>
      <c r="LNJ360" s="176"/>
      <c r="LNK360" s="176"/>
      <c r="LNL360" s="176"/>
      <c r="LNM360" s="176"/>
      <c r="LNN360" s="176"/>
      <c r="LNO360" s="176"/>
      <c r="LNP360" s="176"/>
      <c r="LNQ360" s="176"/>
      <c r="LNR360" s="176"/>
      <c r="LNS360" s="176"/>
      <c r="LNT360" s="176"/>
      <c r="LNU360" s="176"/>
      <c r="LNV360" s="176"/>
      <c r="LNW360" s="176"/>
      <c r="LNX360" s="176"/>
      <c r="LNY360" s="176"/>
      <c r="LNZ360" s="176"/>
      <c r="LOA360" s="176"/>
      <c r="LOB360" s="176"/>
      <c r="LOC360" s="176"/>
      <c r="LOD360" s="176"/>
      <c r="LOE360" s="176"/>
      <c r="LOF360" s="176"/>
      <c r="LOG360" s="176"/>
      <c r="LOH360" s="176"/>
      <c r="LOI360" s="176"/>
      <c r="LOJ360" s="176"/>
      <c r="LOK360" s="176"/>
      <c r="LOL360" s="176"/>
      <c r="LOM360" s="176"/>
      <c r="LON360" s="176"/>
      <c r="LOO360" s="176"/>
      <c r="LOP360" s="176"/>
      <c r="LOQ360" s="176"/>
      <c r="LOR360" s="176"/>
      <c r="LOS360" s="176"/>
      <c r="LOT360" s="176"/>
      <c r="LOU360" s="176"/>
      <c r="LOV360" s="176"/>
      <c r="LOW360" s="176"/>
      <c r="LOX360" s="176"/>
      <c r="LOY360" s="176"/>
      <c r="LOZ360" s="176"/>
      <c r="LPA360" s="176"/>
      <c r="LPB360" s="176"/>
      <c r="LPC360" s="176"/>
      <c r="LPD360" s="176"/>
      <c r="LPE360" s="176"/>
      <c r="LPF360" s="176"/>
      <c r="LPG360" s="176"/>
      <c r="LPH360" s="176"/>
      <c r="LPI360" s="176"/>
      <c r="LPJ360" s="176"/>
      <c r="LPK360" s="176"/>
      <c r="LPL360" s="176"/>
      <c r="LPM360" s="176"/>
      <c r="LPN360" s="176"/>
      <c r="LPO360" s="176"/>
      <c r="LPP360" s="176"/>
      <c r="LPQ360" s="176"/>
      <c r="LPR360" s="176"/>
      <c r="LPS360" s="176"/>
      <c r="LPT360" s="176"/>
      <c r="LPU360" s="176"/>
      <c r="LPV360" s="176"/>
      <c r="LPW360" s="176"/>
      <c r="LPX360" s="176"/>
      <c r="LPY360" s="176"/>
      <c r="LPZ360" s="176"/>
      <c r="LQA360" s="176"/>
      <c r="LQB360" s="176"/>
      <c r="LQC360" s="176"/>
      <c r="LQD360" s="176"/>
      <c r="LQE360" s="176"/>
      <c r="LQF360" s="176"/>
      <c r="LQG360" s="176"/>
      <c r="LQH360" s="176"/>
      <c r="LQI360" s="176"/>
      <c r="LQJ360" s="176"/>
      <c r="LQK360" s="176"/>
      <c r="LQL360" s="176"/>
      <c r="LQM360" s="176"/>
      <c r="LQN360" s="176"/>
      <c r="LQO360" s="176"/>
      <c r="LQP360" s="176"/>
      <c r="LQQ360" s="176"/>
      <c r="LQR360" s="176"/>
      <c r="LQS360" s="176"/>
      <c r="LQT360" s="176"/>
      <c r="LQU360" s="176"/>
      <c r="LQV360" s="176"/>
      <c r="LQW360" s="176"/>
      <c r="LQX360" s="176"/>
      <c r="LQY360" s="176"/>
      <c r="LQZ360" s="176"/>
      <c r="LRA360" s="176"/>
      <c r="LRB360" s="176"/>
      <c r="LRC360" s="176"/>
      <c r="LRD360" s="176"/>
      <c r="LRE360" s="176"/>
      <c r="LRF360" s="176"/>
      <c r="LRG360" s="176"/>
      <c r="LRH360" s="176"/>
      <c r="LRI360" s="176"/>
      <c r="LRJ360" s="176"/>
      <c r="LRK360" s="176"/>
      <c r="LRL360" s="176"/>
      <c r="LRM360" s="176"/>
      <c r="LRN360" s="176"/>
      <c r="LRO360" s="176"/>
      <c r="LRP360" s="176"/>
      <c r="LRQ360" s="176"/>
      <c r="LRR360" s="176"/>
      <c r="LRS360" s="176"/>
      <c r="LRT360" s="176"/>
      <c r="LRU360" s="176"/>
      <c r="LRV360" s="176"/>
      <c r="LRW360" s="176"/>
      <c r="LRX360" s="176"/>
      <c r="LRY360" s="176"/>
      <c r="LRZ360" s="176"/>
      <c r="LSA360" s="176"/>
      <c r="LSB360" s="176"/>
      <c r="LSC360" s="176"/>
      <c r="LSD360" s="176"/>
      <c r="LSE360" s="176"/>
      <c r="LSF360" s="176"/>
      <c r="LSG360" s="176"/>
      <c r="LSH360" s="176"/>
      <c r="LSI360" s="176"/>
      <c r="LSJ360" s="176"/>
      <c r="LSK360" s="176"/>
      <c r="LSL360" s="176"/>
      <c r="LSM360" s="176"/>
      <c r="LSN360" s="176"/>
      <c r="LSO360" s="176"/>
      <c r="LSP360" s="176"/>
      <c r="LSQ360" s="176"/>
      <c r="LSR360" s="176"/>
      <c r="LSS360" s="176"/>
      <c r="LST360" s="176"/>
      <c r="LSU360" s="176"/>
      <c r="LSV360" s="176"/>
      <c r="LSW360" s="176"/>
      <c r="LSX360" s="176"/>
      <c r="LSY360" s="176"/>
      <c r="LSZ360" s="176"/>
      <c r="LTA360" s="176"/>
      <c r="LTB360" s="176"/>
      <c r="LTC360" s="176"/>
      <c r="LTD360" s="176"/>
      <c r="LTE360" s="176"/>
      <c r="LTF360" s="176"/>
      <c r="LTG360" s="176"/>
      <c r="LTH360" s="176"/>
      <c r="LTI360" s="176"/>
      <c r="LTJ360" s="176"/>
      <c r="LTK360" s="176"/>
      <c r="LTL360" s="176"/>
      <c r="LTM360" s="176"/>
      <c r="LTN360" s="176"/>
      <c r="LTO360" s="176"/>
      <c r="LTP360" s="176"/>
      <c r="LTQ360" s="176"/>
      <c r="LTR360" s="176"/>
      <c r="LTS360" s="176"/>
      <c r="LTT360" s="176"/>
      <c r="LTU360" s="176"/>
      <c r="LTV360" s="176"/>
      <c r="LTW360" s="176"/>
      <c r="LTX360" s="176"/>
      <c r="LTY360" s="176"/>
      <c r="LTZ360" s="176"/>
      <c r="LUA360" s="176"/>
      <c r="LUB360" s="176"/>
      <c r="LUC360" s="176"/>
      <c r="LUD360" s="176"/>
      <c r="LUE360" s="176"/>
      <c r="LUF360" s="176"/>
      <c r="LUG360" s="176"/>
      <c r="LUH360" s="176"/>
      <c r="LUI360" s="176"/>
      <c r="LUJ360" s="176"/>
      <c r="LUK360" s="176"/>
      <c r="LUL360" s="176"/>
      <c r="LUM360" s="176"/>
      <c r="LUN360" s="176"/>
      <c r="LUO360" s="176"/>
      <c r="LUP360" s="176"/>
      <c r="LUQ360" s="176"/>
      <c r="LUR360" s="176"/>
      <c r="LUS360" s="176"/>
      <c r="LUT360" s="176"/>
      <c r="LUU360" s="176"/>
      <c r="LUV360" s="176"/>
      <c r="LUW360" s="176"/>
      <c r="LUX360" s="176"/>
      <c r="LUY360" s="176"/>
      <c r="LUZ360" s="176"/>
      <c r="LVA360" s="176"/>
      <c r="LVB360" s="176"/>
      <c r="LVC360" s="176"/>
      <c r="LVD360" s="176"/>
      <c r="LVE360" s="176"/>
      <c r="LVF360" s="176"/>
      <c r="LVG360" s="176"/>
      <c r="LVH360" s="176"/>
      <c r="LVI360" s="176"/>
      <c r="LVJ360" s="176"/>
      <c r="LVK360" s="176"/>
      <c r="LVL360" s="176"/>
      <c r="LVM360" s="176"/>
      <c r="LVN360" s="176"/>
      <c r="LVO360" s="176"/>
      <c r="LVP360" s="176"/>
      <c r="LVQ360" s="176"/>
      <c r="LVR360" s="176"/>
      <c r="LVS360" s="176"/>
      <c r="LVT360" s="176"/>
      <c r="LVU360" s="176"/>
      <c r="LVV360" s="176"/>
      <c r="LVW360" s="176"/>
      <c r="LVX360" s="176"/>
      <c r="LVY360" s="176"/>
      <c r="LVZ360" s="176"/>
      <c r="LWA360" s="176"/>
      <c r="LWB360" s="176"/>
      <c r="LWC360" s="176"/>
      <c r="LWD360" s="176"/>
      <c r="LWE360" s="176"/>
      <c r="LWF360" s="176"/>
      <c r="LWG360" s="176"/>
      <c r="LWH360" s="176"/>
      <c r="LWI360" s="176"/>
      <c r="LWJ360" s="176"/>
      <c r="LWK360" s="176"/>
      <c r="LWL360" s="176"/>
      <c r="LWM360" s="176"/>
      <c r="LWN360" s="176"/>
      <c r="LWO360" s="176"/>
      <c r="LWP360" s="176"/>
      <c r="LWQ360" s="176"/>
      <c r="LWR360" s="176"/>
      <c r="LWS360" s="176"/>
      <c r="LWT360" s="176"/>
      <c r="LWU360" s="176"/>
      <c r="LWV360" s="176"/>
      <c r="LWW360" s="176"/>
      <c r="LWX360" s="176"/>
      <c r="LWY360" s="176"/>
      <c r="LWZ360" s="176"/>
      <c r="LXA360" s="176"/>
      <c r="LXB360" s="176"/>
      <c r="LXC360" s="176"/>
      <c r="LXD360" s="176"/>
      <c r="LXE360" s="176"/>
      <c r="LXF360" s="176"/>
      <c r="LXG360" s="176"/>
      <c r="LXH360" s="176"/>
      <c r="LXI360" s="176"/>
      <c r="LXJ360" s="176"/>
      <c r="LXK360" s="176"/>
      <c r="LXL360" s="176"/>
      <c r="LXM360" s="176"/>
      <c r="LXN360" s="176"/>
      <c r="LXO360" s="176"/>
      <c r="LXP360" s="176"/>
      <c r="LXQ360" s="176"/>
      <c r="LXR360" s="176"/>
      <c r="LXS360" s="176"/>
      <c r="LXT360" s="176"/>
      <c r="LXU360" s="176"/>
      <c r="LXV360" s="176"/>
      <c r="LXW360" s="176"/>
      <c r="LXX360" s="176"/>
      <c r="LXY360" s="176"/>
      <c r="LXZ360" s="176"/>
      <c r="LYA360" s="176"/>
      <c r="LYB360" s="176"/>
      <c r="LYC360" s="176"/>
      <c r="LYD360" s="176"/>
      <c r="LYE360" s="176"/>
      <c r="LYF360" s="176"/>
      <c r="LYG360" s="176"/>
      <c r="LYH360" s="176"/>
      <c r="LYI360" s="176"/>
      <c r="LYJ360" s="176"/>
      <c r="LYK360" s="176"/>
      <c r="LYL360" s="176"/>
      <c r="LYM360" s="176"/>
      <c r="LYN360" s="176"/>
      <c r="LYO360" s="176"/>
      <c r="LYP360" s="176"/>
      <c r="LYQ360" s="176"/>
      <c r="LYR360" s="176"/>
      <c r="LYS360" s="176"/>
      <c r="LYT360" s="176"/>
      <c r="LYU360" s="176"/>
      <c r="LYV360" s="176"/>
      <c r="LYW360" s="176"/>
      <c r="LYX360" s="176"/>
      <c r="LYY360" s="176"/>
      <c r="LYZ360" s="176"/>
      <c r="LZA360" s="176"/>
      <c r="LZB360" s="176"/>
      <c r="LZC360" s="176"/>
      <c r="LZD360" s="176"/>
      <c r="LZE360" s="176"/>
      <c r="LZF360" s="176"/>
      <c r="LZG360" s="176"/>
      <c r="LZH360" s="176"/>
      <c r="LZI360" s="176"/>
      <c r="LZJ360" s="176"/>
      <c r="LZK360" s="176"/>
      <c r="LZL360" s="176"/>
      <c r="LZM360" s="176"/>
      <c r="LZN360" s="176"/>
      <c r="LZO360" s="176"/>
      <c r="LZP360" s="176"/>
      <c r="LZQ360" s="176"/>
      <c r="LZR360" s="176"/>
      <c r="LZS360" s="176"/>
      <c r="LZT360" s="176"/>
      <c r="LZU360" s="176"/>
      <c r="LZV360" s="176"/>
      <c r="LZW360" s="176"/>
      <c r="LZX360" s="176"/>
      <c r="LZY360" s="176"/>
      <c r="LZZ360" s="176"/>
      <c r="MAA360" s="176"/>
      <c r="MAB360" s="176"/>
      <c r="MAC360" s="176"/>
      <c r="MAD360" s="176"/>
      <c r="MAE360" s="176"/>
      <c r="MAF360" s="176"/>
      <c r="MAG360" s="176"/>
      <c r="MAH360" s="176"/>
      <c r="MAI360" s="176"/>
      <c r="MAJ360" s="176"/>
      <c r="MAK360" s="176"/>
      <c r="MAL360" s="176"/>
      <c r="MAM360" s="176"/>
      <c r="MAN360" s="176"/>
      <c r="MAO360" s="176"/>
      <c r="MAP360" s="176"/>
      <c r="MAQ360" s="176"/>
      <c r="MAR360" s="176"/>
      <c r="MAS360" s="176"/>
      <c r="MAT360" s="176"/>
      <c r="MAU360" s="176"/>
      <c r="MAV360" s="176"/>
      <c r="MAW360" s="176"/>
      <c r="MAX360" s="176"/>
      <c r="MAY360" s="176"/>
      <c r="MAZ360" s="176"/>
      <c r="MBA360" s="176"/>
      <c r="MBB360" s="176"/>
      <c r="MBC360" s="176"/>
      <c r="MBD360" s="176"/>
      <c r="MBE360" s="176"/>
      <c r="MBF360" s="176"/>
      <c r="MBG360" s="176"/>
      <c r="MBH360" s="176"/>
      <c r="MBI360" s="176"/>
      <c r="MBJ360" s="176"/>
      <c r="MBK360" s="176"/>
      <c r="MBL360" s="176"/>
      <c r="MBM360" s="176"/>
      <c r="MBN360" s="176"/>
      <c r="MBO360" s="176"/>
      <c r="MBP360" s="176"/>
      <c r="MBQ360" s="176"/>
      <c r="MBR360" s="176"/>
      <c r="MBS360" s="176"/>
      <c r="MBT360" s="176"/>
      <c r="MBU360" s="176"/>
      <c r="MBV360" s="176"/>
      <c r="MBW360" s="176"/>
      <c r="MBX360" s="176"/>
      <c r="MBY360" s="176"/>
      <c r="MBZ360" s="176"/>
      <c r="MCA360" s="176"/>
      <c r="MCB360" s="176"/>
      <c r="MCC360" s="176"/>
      <c r="MCD360" s="176"/>
      <c r="MCE360" s="176"/>
      <c r="MCF360" s="176"/>
      <c r="MCG360" s="176"/>
      <c r="MCH360" s="176"/>
      <c r="MCI360" s="176"/>
      <c r="MCJ360" s="176"/>
      <c r="MCK360" s="176"/>
      <c r="MCL360" s="176"/>
      <c r="MCM360" s="176"/>
      <c r="MCN360" s="176"/>
      <c r="MCO360" s="176"/>
      <c r="MCP360" s="176"/>
      <c r="MCQ360" s="176"/>
      <c r="MCR360" s="176"/>
      <c r="MCS360" s="176"/>
      <c r="MCT360" s="176"/>
      <c r="MCU360" s="176"/>
      <c r="MCV360" s="176"/>
      <c r="MCW360" s="176"/>
      <c r="MCX360" s="176"/>
      <c r="MCY360" s="176"/>
      <c r="MCZ360" s="176"/>
      <c r="MDA360" s="176"/>
      <c r="MDB360" s="176"/>
      <c r="MDC360" s="176"/>
      <c r="MDD360" s="176"/>
      <c r="MDE360" s="176"/>
      <c r="MDF360" s="176"/>
      <c r="MDG360" s="176"/>
      <c r="MDH360" s="176"/>
      <c r="MDI360" s="176"/>
      <c r="MDJ360" s="176"/>
      <c r="MDK360" s="176"/>
      <c r="MDL360" s="176"/>
      <c r="MDM360" s="176"/>
      <c r="MDN360" s="176"/>
      <c r="MDO360" s="176"/>
      <c r="MDP360" s="176"/>
      <c r="MDQ360" s="176"/>
      <c r="MDR360" s="176"/>
      <c r="MDS360" s="176"/>
      <c r="MDT360" s="176"/>
      <c r="MDU360" s="176"/>
      <c r="MDV360" s="176"/>
      <c r="MDW360" s="176"/>
      <c r="MDX360" s="176"/>
      <c r="MDY360" s="176"/>
      <c r="MDZ360" s="176"/>
      <c r="MEA360" s="176"/>
      <c r="MEB360" s="176"/>
      <c r="MEC360" s="176"/>
      <c r="MED360" s="176"/>
      <c r="MEE360" s="176"/>
      <c r="MEF360" s="176"/>
      <c r="MEG360" s="176"/>
      <c r="MEH360" s="176"/>
      <c r="MEI360" s="176"/>
      <c r="MEJ360" s="176"/>
      <c r="MEK360" s="176"/>
      <c r="MEL360" s="176"/>
      <c r="MEM360" s="176"/>
      <c r="MEN360" s="176"/>
      <c r="MEO360" s="176"/>
      <c r="MEP360" s="176"/>
      <c r="MEQ360" s="176"/>
      <c r="MER360" s="176"/>
      <c r="MES360" s="176"/>
      <c r="MET360" s="176"/>
      <c r="MEU360" s="176"/>
      <c r="MEV360" s="176"/>
      <c r="MEW360" s="176"/>
      <c r="MEX360" s="176"/>
      <c r="MEY360" s="176"/>
      <c r="MEZ360" s="176"/>
      <c r="MFA360" s="176"/>
      <c r="MFB360" s="176"/>
      <c r="MFC360" s="176"/>
      <c r="MFD360" s="176"/>
      <c r="MFE360" s="176"/>
      <c r="MFF360" s="176"/>
      <c r="MFG360" s="176"/>
      <c r="MFH360" s="176"/>
      <c r="MFI360" s="176"/>
      <c r="MFJ360" s="176"/>
      <c r="MFK360" s="176"/>
      <c r="MFL360" s="176"/>
      <c r="MFM360" s="176"/>
      <c r="MFN360" s="176"/>
      <c r="MFO360" s="176"/>
      <c r="MFP360" s="176"/>
      <c r="MFQ360" s="176"/>
      <c r="MFR360" s="176"/>
      <c r="MFS360" s="176"/>
      <c r="MFT360" s="176"/>
      <c r="MFU360" s="176"/>
      <c r="MFV360" s="176"/>
      <c r="MFW360" s="176"/>
      <c r="MFX360" s="176"/>
      <c r="MFY360" s="176"/>
      <c r="MFZ360" s="176"/>
      <c r="MGA360" s="176"/>
      <c r="MGB360" s="176"/>
      <c r="MGC360" s="176"/>
      <c r="MGD360" s="176"/>
      <c r="MGE360" s="176"/>
      <c r="MGF360" s="176"/>
      <c r="MGG360" s="176"/>
      <c r="MGH360" s="176"/>
      <c r="MGI360" s="176"/>
      <c r="MGJ360" s="176"/>
      <c r="MGK360" s="176"/>
      <c r="MGL360" s="176"/>
      <c r="MGM360" s="176"/>
      <c r="MGN360" s="176"/>
      <c r="MGO360" s="176"/>
      <c r="MGP360" s="176"/>
      <c r="MGQ360" s="176"/>
      <c r="MGR360" s="176"/>
      <c r="MGS360" s="176"/>
      <c r="MGT360" s="176"/>
      <c r="MGU360" s="176"/>
      <c r="MGV360" s="176"/>
      <c r="MGW360" s="176"/>
      <c r="MGX360" s="176"/>
      <c r="MGY360" s="176"/>
      <c r="MGZ360" s="176"/>
      <c r="MHA360" s="176"/>
      <c r="MHB360" s="176"/>
      <c r="MHC360" s="176"/>
      <c r="MHD360" s="176"/>
      <c r="MHE360" s="176"/>
      <c r="MHF360" s="176"/>
      <c r="MHG360" s="176"/>
      <c r="MHH360" s="176"/>
      <c r="MHI360" s="176"/>
      <c r="MHJ360" s="176"/>
      <c r="MHK360" s="176"/>
      <c r="MHL360" s="176"/>
      <c r="MHM360" s="176"/>
      <c r="MHN360" s="176"/>
      <c r="MHO360" s="176"/>
      <c r="MHP360" s="176"/>
      <c r="MHQ360" s="176"/>
      <c r="MHR360" s="176"/>
      <c r="MHS360" s="176"/>
      <c r="MHT360" s="176"/>
      <c r="MHU360" s="176"/>
      <c r="MHV360" s="176"/>
      <c r="MHW360" s="176"/>
      <c r="MHX360" s="176"/>
      <c r="MHY360" s="176"/>
      <c r="MHZ360" s="176"/>
      <c r="MIA360" s="176"/>
      <c r="MIB360" s="176"/>
      <c r="MIC360" s="176"/>
      <c r="MID360" s="176"/>
      <c r="MIE360" s="176"/>
      <c r="MIF360" s="176"/>
      <c r="MIG360" s="176"/>
      <c r="MIH360" s="176"/>
      <c r="MII360" s="176"/>
      <c r="MIJ360" s="176"/>
      <c r="MIK360" s="176"/>
      <c r="MIL360" s="176"/>
      <c r="MIM360" s="176"/>
      <c r="MIN360" s="176"/>
      <c r="MIO360" s="176"/>
      <c r="MIP360" s="176"/>
      <c r="MIQ360" s="176"/>
      <c r="MIR360" s="176"/>
      <c r="MIS360" s="176"/>
      <c r="MIT360" s="176"/>
      <c r="MIU360" s="176"/>
      <c r="MIV360" s="176"/>
      <c r="MIW360" s="176"/>
      <c r="MIX360" s="176"/>
      <c r="MIY360" s="176"/>
      <c r="MIZ360" s="176"/>
      <c r="MJA360" s="176"/>
      <c r="MJB360" s="176"/>
      <c r="MJC360" s="176"/>
      <c r="MJD360" s="176"/>
      <c r="MJE360" s="176"/>
      <c r="MJF360" s="176"/>
      <c r="MJG360" s="176"/>
      <c r="MJH360" s="176"/>
      <c r="MJI360" s="176"/>
      <c r="MJJ360" s="176"/>
      <c r="MJK360" s="176"/>
      <c r="MJL360" s="176"/>
      <c r="MJM360" s="176"/>
      <c r="MJN360" s="176"/>
      <c r="MJO360" s="176"/>
      <c r="MJP360" s="176"/>
      <c r="MJQ360" s="176"/>
      <c r="MJR360" s="176"/>
      <c r="MJS360" s="176"/>
      <c r="MJT360" s="176"/>
      <c r="MJU360" s="176"/>
      <c r="MJV360" s="176"/>
      <c r="MJW360" s="176"/>
      <c r="MJX360" s="176"/>
      <c r="MJY360" s="176"/>
      <c r="MJZ360" s="176"/>
      <c r="MKA360" s="176"/>
      <c r="MKB360" s="176"/>
      <c r="MKC360" s="176"/>
      <c r="MKD360" s="176"/>
      <c r="MKE360" s="176"/>
      <c r="MKF360" s="176"/>
      <c r="MKG360" s="176"/>
      <c r="MKH360" s="176"/>
      <c r="MKI360" s="176"/>
      <c r="MKJ360" s="176"/>
      <c r="MKK360" s="176"/>
      <c r="MKL360" s="176"/>
      <c r="MKM360" s="176"/>
      <c r="MKN360" s="176"/>
      <c r="MKO360" s="176"/>
      <c r="MKP360" s="176"/>
      <c r="MKQ360" s="176"/>
      <c r="MKR360" s="176"/>
      <c r="MKS360" s="176"/>
      <c r="MKT360" s="176"/>
      <c r="MKU360" s="176"/>
      <c r="MKV360" s="176"/>
      <c r="MKW360" s="176"/>
      <c r="MKX360" s="176"/>
      <c r="MKY360" s="176"/>
      <c r="MKZ360" s="176"/>
      <c r="MLA360" s="176"/>
      <c r="MLB360" s="176"/>
      <c r="MLC360" s="176"/>
      <c r="MLD360" s="176"/>
      <c r="MLE360" s="176"/>
      <c r="MLF360" s="176"/>
      <c r="MLG360" s="176"/>
      <c r="MLH360" s="176"/>
      <c r="MLI360" s="176"/>
      <c r="MLJ360" s="176"/>
      <c r="MLK360" s="176"/>
      <c r="MLL360" s="176"/>
      <c r="MLM360" s="176"/>
      <c r="MLN360" s="176"/>
      <c r="MLO360" s="176"/>
      <c r="MLP360" s="176"/>
      <c r="MLQ360" s="176"/>
      <c r="MLR360" s="176"/>
      <c r="MLS360" s="176"/>
      <c r="MLT360" s="176"/>
      <c r="MLU360" s="176"/>
      <c r="MLV360" s="176"/>
      <c r="MLW360" s="176"/>
      <c r="MLX360" s="176"/>
      <c r="MLY360" s="176"/>
      <c r="MLZ360" s="176"/>
      <c r="MMA360" s="176"/>
      <c r="MMB360" s="176"/>
      <c r="MMC360" s="176"/>
      <c r="MMD360" s="176"/>
      <c r="MME360" s="176"/>
      <c r="MMF360" s="176"/>
      <c r="MMG360" s="176"/>
      <c r="MMH360" s="176"/>
      <c r="MMI360" s="176"/>
      <c r="MMJ360" s="176"/>
      <c r="MMK360" s="176"/>
      <c r="MML360" s="176"/>
      <c r="MMM360" s="176"/>
      <c r="MMN360" s="176"/>
      <c r="MMO360" s="176"/>
      <c r="MMP360" s="176"/>
      <c r="MMQ360" s="176"/>
      <c r="MMR360" s="176"/>
      <c r="MMS360" s="176"/>
      <c r="MMT360" s="176"/>
      <c r="MMU360" s="176"/>
      <c r="MMV360" s="176"/>
      <c r="MMW360" s="176"/>
      <c r="MMX360" s="176"/>
      <c r="MMY360" s="176"/>
      <c r="MMZ360" s="176"/>
      <c r="MNA360" s="176"/>
      <c r="MNB360" s="176"/>
      <c r="MNC360" s="176"/>
      <c r="MND360" s="176"/>
      <c r="MNE360" s="176"/>
      <c r="MNF360" s="176"/>
      <c r="MNG360" s="176"/>
      <c r="MNH360" s="176"/>
      <c r="MNI360" s="176"/>
      <c r="MNJ360" s="176"/>
      <c r="MNK360" s="176"/>
      <c r="MNL360" s="176"/>
      <c r="MNM360" s="176"/>
      <c r="MNN360" s="176"/>
      <c r="MNO360" s="176"/>
      <c r="MNP360" s="176"/>
      <c r="MNQ360" s="176"/>
      <c r="MNR360" s="176"/>
      <c r="MNS360" s="176"/>
      <c r="MNT360" s="176"/>
      <c r="MNU360" s="176"/>
      <c r="MNV360" s="176"/>
      <c r="MNW360" s="176"/>
      <c r="MNX360" s="176"/>
      <c r="MNY360" s="176"/>
      <c r="MNZ360" s="176"/>
      <c r="MOA360" s="176"/>
      <c r="MOB360" s="176"/>
      <c r="MOC360" s="176"/>
      <c r="MOD360" s="176"/>
      <c r="MOE360" s="176"/>
      <c r="MOF360" s="176"/>
      <c r="MOG360" s="176"/>
      <c r="MOH360" s="176"/>
      <c r="MOI360" s="176"/>
      <c r="MOJ360" s="176"/>
      <c r="MOK360" s="176"/>
      <c r="MOL360" s="176"/>
      <c r="MOM360" s="176"/>
      <c r="MON360" s="176"/>
      <c r="MOO360" s="176"/>
      <c r="MOP360" s="176"/>
      <c r="MOQ360" s="176"/>
      <c r="MOR360" s="176"/>
      <c r="MOS360" s="176"/>
      <c r="MOT360" s="176"/>
      <c r="MOU360" s="176"/>
      <c r="MOV360" s="176"/>
      <c r="MOW360" s="176"/>
      <c r="MOX360" s="176"/>
      <c r="MOY360" s="176"/>
      <c r="MOZ360" s="176"/>
      <c r="MPA360" s="176"/>
      <c r="MPB360" s="176"/>
      <c r="MPC360" s="176"/>
      <c r="MPD360" s="176"/>
      <c r="MPE360" s="176"/>
      <c r="MPF360" s="176"/>
      <c r="MPG360" s="176"/>
      <c r="MPH360" s="176"/>
      <c r="MPI360" s="176"/>
      <c r="MPJ360" s="176"/>
      <c r="MPK360" s="176"/>
      <c r="MPL360" s="176"/>
      <c r="MPM360" s="176"/>
      <c r="MPN360" s="176"/>
      <c r="MPO360" s="176"/>
      <c r="MPP360" s="176"/>
      <c r="MPQ360" s="176"/>
      <c r="MPR360" s="176"/>
      <c r="MPS360" s="176"/>
      <c r="MPT360" s="176"/>
      <c r="MPU360" s="176"/>
      <c r="MPV360" s="176"/>
      <c r="MPW360" s="176"/>
      <c r="MPX360" s="176"/>
      <c r="MPY360" s="176"/>
      <c r="MPZ360" s="176"/>
      <c r="MQA360" s="176"/>
      <c r="MQB360" s="176"/>
      <c r="MQC360" s="176"/>
      <c r="MQD360" s="176"/>
      <c r="MQE360" s="176"/>
      <c r="MQF360" s="176"/>
      <c r="MQG360" s="176"/>
      <c r="MQH360" s="176"/>
      <c r="MQI360" s="176"/>
      <c r="MQJ360" s="176"/>
      <c r="MQK360" s="176"/>
      <c r="MQL360" s="176"/>
      <c r="MQM360" s="176"/>
      <c r="MQN360" s="176"/>
      <c r="MQO360" s="176"/>
      <c r="MQP360" s="176"/>
      <c r="MQQ360" s="176"/>
      <c r="MQR360" s="176"/>
      <c r="MQS360" s="176"/>
      <c r="MQT360" s="176"/>
      <c r="MQU360" s="176"/>
      <c r="MQV360" s="176"/>
      <c r="MQW360" s="176"/>
      <c r="MQX360" s="176"/>
      <c r="MQY360" s="176"/>
      <c r="MQZ360" s="176"/>
      <c r="MRA360" s="176"/>
      <c r="MRB360" s="176"/>
      <c r="MRC360" s="176"/>
      <c r="MRD360" s="176"/>
      <c r="MRE360" s="176"/>
      <c r="MRF360" s="176"/>
      <c r="MRG360" s="176"/>
      <c r="MRH360" s="176"/>
      <c r="MRI360" s="176"/>
      <c r="MRJ360" s="176"/>
      <c r="MRK360" s="176"/>
      <c r="MRL360" s="176"/>
      <c r="MRM360" s="176"/>
      <c r="MRN360" s="176"/>
      <c r="MRO360" s="176"/>
      <c r="MRP360" s="176"/>
      <c r="MRQ360" s="176"/>
      <c r="MRR360" s="176"/>
      <c r="MRS360" s="176"/>
      <c r="MRT360" s="176"/>
      <c r="MRU360" s="176"/>
      <c r="MRV360" s="176"/>
      <c r="MRW360" s="176"/>
      <c r="MRX360" s="176"/>
      <c r="MRY360" s="176"/>
      <c r="MRZ360" s="176"/>
      <c r="MSA360" s="176"/>
      <c r="MSB360" s="176"/>
      <c r="MSC360" s="176"/>
      <c r="MSD360" s="176"/>
      <c r="MSE360" s="176"/>
      <c r="MSF360" s="176"/>
      <c r="MSG360" s="176"/>
      <c r="MSH360" s="176"/>
      <c r="MSI360" s="176"/>
      <c r="MSJ360" s="176"/>
      <c r="MSK360" s="176"/>
      <c r="MSL360" s="176"/>
      <c r="MSM360" s="176"/>
      <c r="MSN360" s="176"/>
      <c r="MSO360" s="176"/>
      <c r="MSP360" s="176"/>
      <c r="MSQ360" s="176"/>
      <c r="MSR360" s="176"/>
      <c r="MSS360" s="176"/>
      <c r="MST360" s="176"/>
      <c r="MSU360" s="176"/>
      <c r="MSV360" s="176"/>
      <c r="MSW360" s="176"/>
      <c r="MSX360" s="176"/>
      <c r="MSY360" s="176"/>
      <c r="MSZ360" s="176"/>
      <c r="MTA360" s="176"/>
      <c r="MTB360" s="176"/>
      <c r="MTC360" s="176"/>
      <c r="MTD360" s="176"/>
      <c r="MTE360" s="176"/>
      <c r="MTF360" s="176"/>
      <c r="MTG360" s="176"/>
      <c r="MTH360" s="176"/>
      <c r="MTI360" s="176"/>
      <c r="MTJ360" s="176"/>
      <c r="MTK360" s="176"/>
      <c r="MTL360" s="176"/>
      <c r="MTM360" s="176"/>
      <c r="MTN360" s="176"/>
      <c r="MTO360" s="176"/>
      <c r="MTP360" s="176"/>
      <c r="MTQ360" s="176"/>
      <c r="MTR360" s="176"/>
      <c r="MTS360" s="176"/>
      <c r="MTT360" s="176"/>
      <c r="MTU360" s="176"/>
      <c r="MTV360" s="176"/>
      <c r="MTW360" s="176"/>
      <c r="MTX360" s="176"/>
      <c r="MTY360" s="176"/>
      <c r="MTZ360" s="176"/>
      <c r="MUA360" s="176"/>
      <c r="MUB360" s="176"/>
      <c r="MUC360" s="176"/>
      <c r="MUD360" s="176"/>
      <c r="MUE360" s="176"/>
      <c r="MUF360" s="176"/>
      <c r="MUG360" s="176"/>
      <c r="MUH360" s="176"/>
      <c r="MUI360" s="176"/>
      <c r="MUJ360" s="176"/>
      <c r="MUK360" s="176"/>
      <c r="MUL360" s="176"/>
      <c r="MUM360" s="176"/>
      <c r="MUN360" s="176"/>
      <c r="MUO360" s="176"/>
      <c r="MUP360" s="176"/>
      <c r="MUQ360" s="176"/>
      <c r="MUR360" s="176"/>
      <c r="MUS360" s="176"/>
      <c r="MUT360" s="176"/>
      <c r="MUU360" s="176"/>
      <c r="MUV360" s="176"/>
      <c r="MUW360" s="176"/>
      <c r="MUX360" s="176"/>
      <c r="MUY360" s="176"/>
      <c r="MUZ360" s="176"/>
      <c r="MVA360" s="176"/>
      <c r="MVB360" s="176"/>
      <c r="MVC360" s="176"/>
      <c r="MVD360" s="176"/>
      <c r="MVE360" s="176"/>
      <c r="MVF360" s="176"/>
      <c r="MVG360" s="176"/>
      <c r="MVH360" s="176"/>
      <c r="MVI360" s="176"/>
      <c r="MVJ360" s="176"/>
      <c r="MVK360" s="176"/>
      <c r="MVL360" s="176"/>
      <c r="MVM360" s="176"/>
      <c r="MVN360" s="176"/>
      <c r="MVO360" s="176"/>
      <c r="MVP360" s="176"/>
      <c r="MVQ360" s="176"/>
      <c r="MVR360" s="176"/>
      <c r="MVS360" s="176"/>
      <c r="MVT360" s="176"/>
      <c r="MVU360" s="176"/>
      <c r="MVV360" s="176"/>
      <c r="MVW360" s="176"/>
      <c r="MVX360" s="176"/>
      <c r="MVY360" s="176"/>
      <c r="MVZ360" s="176"/>
      <c r="MWA360" s="176"/>
      <c r="MWB360" s="176"/>
      <c r="MWC360" s="176"/>
      <c r="MWD360" s="176"/>
      <c r="MWE360" s="176"/>
      <c r="MWF360" s="176"/>
      <c r="MWG360" s="176"/>
      <c r="MWH360" s="176"/>
      <c r="MWI360" s="176"/>
      <c r="MWJ360" s="176"/>
      <c r="MWK360" s="176"/>
      <c r="MWL360" s="176"/>
      <c r="MWM360" s="176"/>
      <c r="MWN360" s="176"/>
      <c r="MWO360" s="176"/>
      <c r="MWP360" s="176"/>
      <c r="MWQ360" s="176"/>
      <c r="MWR360" s="176"/>
      <c r="MWS360" s="176"/>
      <c r="MWT360" s="176"/>
      <c r="MWU360" s="176"/>
      <c r="MWV360" s="176"/>
      <c r="MWW360" s="176"/>
      <c r="MWX360" s="176"/>
      <c r="MWY360" s="176"/>
      <c r="MWZ360" s="176"/>
      <c r="MXA360" s="176"/>
      <c r="MXB360" s="176"/>
      <c r="MXC360" s="176"/>
      <c r="MXD360" s="176"/>
      <c r="MXE360" s="176"/>
      <c r="MXF360" s="176"/>
      <c r="MXG360" s="176"/>
      <c r="MXH360" s="176"/>
      <c r="MXI360" s="176"/>
      <c r="MXJ360" s="176"/>
      <c r="MXK360" s="176"/>
      <c r="MXL360" s="176"/>
      <c r="MXM360" s="176"/>
      <c r="MXN360" s="176"/>
      <c r="MXO360" s="176"/>
      <c r="MXP360" s="176"/>
      <c r="MXQ360" s="176"/>
      <c r="MXR360" s="176"/>
      <c r="MXS360" s="176"/>
      <c r="MXT360" s="176"/>
      <c r="MXU360" s="176"/>
      <c r="MXV360" s="176"/>
      <c r="MXW360" s="176"/>
      <c r="MXX360" s="176"/>
      <c r="MXY360" s="176"/>
      <c r="MXZ360" s="176"/>
      <c r="MYA360" s="176"/>
      <c r="MYB360" s="176"/>
      <c r="MYC360" s="176"/>
      <c r="MYD360" s="176"/>
      <c r="MYE360" s="176"/>
      <c r="MYF360" s="176"/>
      <c r="MYG360" s="176"/>
      <c r="MYH360" s="176"/>
      <c r="MYI360" s="176"/>
      <c r="MYJ360" s="176"/>
      <c r="MYK360" s="176"/>
      <c r="MYL360" s="176"/>
      <c r="MYM360" s="176"/>
      <c r="MYN360" s="176"/>
      <c r="MYO360" s="176"/>
      <c r="MYP360" s="176"/>
      <c r="MYQ360" s="176"/>
      <c r="MYR360" s="176"/>
      <c r="MYS360" s="176"/>
      <c r="MYT360" s="176"/>
      <c r="MYU360" s="176"/>
      <c r="MYV360" s="176"/>
      <c r="MYW360" s="176"/>
      <c r="MYX360" s="176"/>
      <c r="MYY360" s="176"/>
      <c r="MYZ360" s="176"/>
      <c r="MZA360" s="176"/>
      <c r="MZB360" s="176"/>
      <c r="MZC360" s="176"/>
      <c r="MZD360" s="176"/>
      <c r="MZE360" s="176"/>
      <c r="MZF360" s="176"/>
      <c r="MZG360" s="176"/>
      <c r="MZH360" s="176"/>
      <c r="MZI360" s="176"/>
      <c r="MZJ360" s="176"/>
      <c r="MZK360" s="176"/>
      <c r="MZL360" s="176"/>
      <c r="MZM360" s="176"/>
      <c r="MZN360" s="176"/>
      <c r="MZO360" s="176"/>
      <c r="MZP360" s="176"/>
      <c r="MZQ360" s="176"/>
      <c r="MZR360" s="176"/>
      <c r="MZS360" s="176"/>
      <c r="MZT360" s="176"/>
      <c r="MZU360" s="176"/>
      <c r="MZV360" s="176"/>
      <c r="MZW360" s="176"/>
      <c r="MZX360" s="176"/>
      <c r="MZY360" s="176"/>
      <c r="MZZ360" s="176"/>
      <c r="NAA360" s="176"/>
      <c r="NAB360" s="176"/>
      <c r="NAC360" s="176"/>
      <c r="NAD360" s="176"/>
      <c r="NAE360" s="176"/>
      <c r="NAF360" s="176"/>
      <c r="NAG360" s="176"/>
      <c r="NAH360" s="176"/>
      <c r="NAI360" s="176"/>
      <c r="NAJ360" s="176"/>
      <c r="NAK360" s="176"/>
      <c r="NAL360" s="176"/>
      <c r="NAM360" s="176"/>
      <c r="NAN360" s="176"/>
      <c r="NAO360" s="176"/>
      <c r="NAP360" s="176"/>
      <c r="NAQ360" s="176"/>
      <c r="NAR360" s="176"/>
      <c r="NAS360" s="176"/>
      <c r="NAT360" s="176"/>
      <c r="NAU360" s="176"/>
      <c r="NAV360" s="176"/>
      <c r="NAW360" s="176"/>
      <c r="NAX360" s="176"/>
      <c r="NAY360" s="176"/>
      <c r="NAZ360" s="176"/>
      <c r="NBA360" s="176"/>
      <c r="NBB360" s="176"/>
      <c r="NBC360" s="176"/>
      <c r="NBD360" s="176"/>
      <c r="NBE360" s="176"/>
      <c r="NBF360" s="176"/>
      <c r="NBG360" s="176"/>
      <c r="NBH360" s="176"/>
      <c r="NBI360" s="176"/>
      <c r="NBJ360" s="176"/>
      <c r="NBK360" s="176"/>
      <c r="NBL360" s="176"/>
      <c r="NBM360" s="176"/>
      <c r="NBN360" s="176"/>
      <c r="NBO360" s="176"/>
      <c r="NBP360" s="176"/>
      <c r="NBQ360" s="176"/>
      <c r="NBR360" s="176"/>
      <c r="NBS360" s="176"/>
      <c r="NBT360" s="176"/>
      <c r="NBU360" s="176"/>
      <c r="NBV360" s="176"/>
      <c r="NBW360" s="176"/>
      <c r="NBX360" s="176"/>
      <c r="NBY360" s="176"/>
      <c r="NBZ360" s="176"/>
      <c r="NCA360" s="176"/>
      <c r="NCB360" s="176"/>
      <c r="NCC360" s="176"/>
      <c r="NCD360" s="176"/>
      <c r="NCE360" s="176"/>
      <c r="NCF360" s="176"/>
      <c r="NCG360" s="176"/>
      <c r="NCH360" s="176"/>
      <c r="NCI360" s="176"/>
      <c r="NCJ360" s="176"/>
      <c r="NCK360" s="176"/>
      <c r="NCL360" s="176"/>
      <c r="NCM360" s="176"/>
      <c r="NCN360" s="176"/>
      <c r="NCO360" s="176"/>
      <c r="NCP360" s="176"/>
      <c r="NCQ360" s="176"/>
      <c r="NCR360" s="176"/>
      <c r="NCS360" s="176"/>
      <c r="NCT360" s="176"/>
      <c r="NCU360" s="176"/>
      <c r="NCV360" s="176"/>
      <c r="NCW360" s="176"/>
      <c r="NCX360" s="176"/>
      <c r="NCY360" s="176"/>
      <c r="NCZ360" s="176"/>
      <c r="NDA360" s="176"/>
      <c r="NDB360" s="176"/>
      <c r="NDC360" s="176"/>
      <c r="NDD360" s="176"/>
      <c r="NDE360" s="176"/>
      <c r="NDF360" s="176"/>
      <c r="NDG360" s="176"/>
      <c r="NDH360" s="176"/>
      <c r="NDI360" s="176"/>
      <c r="NDJ360" s="176"/>
      <c r="NDK360" s="176"/>
      <c r="NDL360" s="176"/>
      <c r="NDM360" s="176"/>
      <c r="NDN360" s="176"/>
      <c r="NDO360" s="176"/>
      <c r="NDP360" s="176"/>
      <c r="NDQ360" s="176"/>
      <c r="NDR360" s="176"/>
      <c r="NDS360" s="176"/>
      <c r="NDT360" s="176"/>
      <c r="NDU360" s="176"/>
      <c r="NDV360" s="176"/>
      <c r="NDW360" s="176"/>
      <c r="NDX360" s="176"/>
      <c r="NDY360" s="176"/>
      <c r="NDZ360" s="176"/>
      <c r="NEA360" s="176"/>
      <c r="NEB360" s="176"/>
      <c r="NEC360" s="176"/>
      <c r="NED360" s="176"/>
      <c r="NEE360" s="176"/>
      <c r="NEF360" s="176"/>
      <c r="NEG360" s="176"/>
      <c r="NEH360" s="176"/>
      <c r="NEI360" s="176"/>
      <c r="NEJ360" s="176"/>
      <c r="NEK360" s="176"/>
      <c r="NEL360" s="176"/>
      <c r="NEM360" s="176"/>
      <c r="NEN360" s="176"/>
      <c r="NEO360" s="176"/>
      <c r="NEP360" s="176"/>
      <c r="NEQ360" s="176"/>
      <c r="NER360" s="176"/>
      <c r="NES360" s="176"/>
      <c r="NET360" s="176"/>
      <c r="NEU360" s="176"/>
      <c r="NEV360" s="176"/>
      <c r="NEW360" s="176"/>
      <c r="NEX360" s="176"/>
      <c r="NEY360" s="176"/>
      <c r="NEZ360" s="176"/>
      <c r="NFA360" s="176"/>
      <c r="NFB360" s="176"/>
      <c r="NFC360" s="176"/>
      <c r="NFD360" s="176"/>
      <c r="NFE360" s="176"/>
      <c r="NFF360" s="176"/>
      <c r="NFG360" s="176"/>
      <c r="NFH360" s="176"/>
      <c r="NFI360" s="176"/>
      <c r="NFJ360" s="176"/>
      <c r="NFK360" s="176"/>
      <c r="NFL360" s="176"/>
      <c r="NFM360" s="176"/>
      <c r="NFN360" s="176"/>
      <c r="NFO360" s="176"/>
      <c r="NFP360" s="176"/>
      <c r="NFQ360" s="176"/>
      <c r="NFR360" s="176"/>
      <c r="NFS360" s="176"/>
      <c r="NFT360" s="176"/>
      <c r="NFU360" s="176"/>
      <c r="NFV360" s="176"/>
      <c r="NFW360" s="176"/>
      <c r="NFX360" s="176"/>
      <c r="NFY360" s="176"/>
      <c r="NFZ360" s="176"/>
      <c r="NGA360" s="176"/>
      <c r="NGB360" s="176"/>
      <c r="NGC360" s="176"/>
      <c r="NGD360" s="176"/>
      <c r="NGE360" s="176"/>
      <c r="NGF360" s="176"/>
      <c r="NGG360" s="176"/>
      <c r="NGH360" s="176"/>
      <c r="NGI360" s="176"/>
      <c r="NGJ360" s="176"/>
      <c r="NGK360" s="176"/>
      <c r="NGL360" s="176"/>
      <c r="NGM360" s="176"/>
      <c r="NGN360" s="176"/>
      <c r="NGO360" s="176"/>
      <c r="NGP360" s="176"/>
      <c r="NGQ360" s="176"/>
      <c r="NGR360" s="176"/>
      <c r="NGS360" s="176"/>
      <c r="NGT360" s="176"/>
      <c r="NGU360" s="176"/>
      <c r="NGV360" s="176"/>
      <c r="NGW360" s="176"/>
      <c r="NGX360" s="176"/>
      <c r="NGY360" s="176"/>
      <c r="NGZ360" s="176"/>
      <c r="NHA360" s="176"/>
      <c r="NHB360" s="176"/>
      <c r="NHC360" s="176"/>
      <c r="NHD360" s="176"/>
      <c r="NHE360" s="176"/>
      <c r="NHF360" s="176"/>
      <c r="NHG360" s="176"/>
      <c r="NHH360" s="176"/>
      <c r="NHI360" s="176"/>
      <c r="NHJ360" s="176"/>
      <c r="NHK360" s="176"/>
      <c r="NHL360" s="176"/>
      <c r="NHM360" s="176"/>
      <c r="NHN360" s="176"/>
      <c r="NHO360" s="176"/>
      <c r="NHP360" s="176"/>
      <c r="NHQ360" s="176"/>
      <c r="NHR360" s="176"/>
      <c r="NHS360" s="176"/>
      <c r="NHT360" s="176"/>
      <c r="NHU360" s="176"/>
      <c r="NHV360" s="176"/>
      <c r="NHW360" s="176"/>
      <c r="NHX360" s="176"/>
      <c r="NHY360" s="176"/>
      <c r="NHZ360" s="176"/>
      <c r="NIA360" s="176"/>
      <c r="NIB360" s="176"/>
      <c r="NIC360" s="176"/>
      <c r="NID360" s="176"/>
      <c r="NIE360" s="176"/>
      <c r="NIF360" s="176"/>
      <c r="NIG360" s="176"/>
      <c r="NIH360" s="176"/>
      <c r="NII360" s="176"/>
      <c r="NIJ360" s="176"/>
      <c r="NIK360" s="176"/>
      <c r="NIL360" s="176"/>
      <c r="NIM360" s="176"/>
      <c r="NIN360" s="176"/>
      <c r="NIO360" s="176"/>
      <c r="NIP360" s="176"/>
      <c r="NIQ360" s="176"/>
      <c r="NIR360" s="176"/>
      <c r="NIS360" s="176"/>
      <c r="NIT360" s="176"/>
      <c r="NIU360" s="176"/>
      <c r="NIV360" s="176"/>
      <c r="NIW360" s="176"/>
      <c r="NIX360" s="176"/>
      <c r="NIY360" s="176"/>
      <c r="NIZ360" s="176"/>
      <c r="NJA360" s="176"/>
      <c r="NJB360" s="176"/>
      <c r="NJC360" s="176"/>
      <c r="NJD360" s="176"/>
      <c r="NJE360" s="176"/>
      <c r="NJF360" s="176"/>
      <c r="NJG360" s="176"/>
      <c r="NJH360" s="176"/>
      <c r="NJI360" s="176"/>
      <c r="NJJ360" s="176"/>
      <c r="NJK360" s="176"/>
      <c r="NJL360" s="176"/>
      <c r="NJM360" s="176"/>
      <c r="NJN360" s="176"/>
      <c r="NJO360" s="176"/>
      <c r="NJP360" s="176"/>
      <c r="NJQ360" s="176"/>
      <c r="NJR360" s="176"/>
      <c r="NJS360" s="176"/>
      <c r="NJT360" s="176"/>
      <c r="NJU360" s="176"/>
      <c r="NJV360" s="176"/>
      <c r="NJW360" s="176"/>
      <c r="NJX360" s="176"/>
      <c r="NJY360" s="176"/>
      <c r="NJZ360" s="176"/>
      <c r="NKA360" s="176"/>
      <c r="NKB360" s="176"/>
      <c r="NKC360" s="176"/>
      <c r="NKD360" s="176"/>
      <c r="NKE360" s="176"/>
      <c r="NKF360" s="176"/>
      <c r="NKG360" s="176"/>
      <c r="NKH360" s="176"/>
      <c r="NKI360" s="176"/>
      <c r="NKJ360" s="176"/>
      <c r="NKK360" s="176"/>
      <c r="NKL360" s="176"/>
      <c r="NKM360" s="176"/>
      <c r="NKN360" s="176"/>
      <c r="NKO360" s="176"/>
      <c r="NKP360" s="176"/>
      <c r="NKQ360" s="176"/>
      <c r="NKR360" s="176"/>
      <c r="NKS360" s="176"/>
      <c r="NKT360" s="176"/>
      <c r="NKU360" s="176"/>
      <c r="NKV360" s="176"/>
      <c r="NKW360" s="176"/>
      <c r="NKX360" s="176"/>
      <c r="NKY360" s="176"/>
      <c r="NKZ360" s="176"/>
      <c r="NLA360" s="176"/>
      <c r="NLB360" s="176"/>
      <c r="NLC360" s="176"/>
      <c r="NLD360" s="176"/>
      <c r="NLE360" s="176"/>
      <c r="NLF360" s="176"/>
      <c r="NLG360" s="176"/>
      <c r="NLH360" s="176"/>
      <c r="NLI360" s="176"/>
      <c r="NLJ360" s="176"/>
      <c r="NLK360" s="176"/>
      <c r="NLL360" s="176"/>
      <c r="NLM360" s="176"/>
      <c r="NLN360" s="176"/>
      <c r="NLO360" s="176"/>
      <c r="NLP360" s="176"/>
      <c r="NLQ360" s="176"/>
      <c r="NLR360" s="176"/>
      <c r="NLS360" s="176"/>
      <c r="NLT360" s="176"/>
      <c r="NLU360" s="176"/>
      <c r="NLV360" s="176"/>
      <c r="NLW360" s="176"/>
      <c r="NLX360" s="176"/>
      <c r="NLY360" s="176"/>
      <c r="NLZ360" s="176"/>
      <c r="NMA360" s="176"/>
      <c r="NMB360" s="176"/>
      <c r="NMC360" s="176"/>
      <c r="NMD360" s="176"/>
      <c r="NME360" s="176"/>
      <c r="NMF360" s="176"/>
      <c r="NMG360" s="176"/>
      <c r="NMH360" s="176"/>
      <c r="NMI360" s="176"/>
      <c r="NMJ360" s="176"/>
      <c r="NMK360" s="176"/>
      <c r="NML360" s="176"/>
      <c r="NMM360" s="176"/>
      <c r="NMN360" s="176"/>
      <c r="NMO360" s="176"/>
      <c r="NMP360" s="176"/>
      <c r="NMQ360" s="176"/>
      <c r="NMR360" s="176"/>
      <c r="NMS360" s="176"/>
      <c r="NMT360" s="176"/>
      <c r="NMU360" s="176"/>
      <c r="NMV360" s="176"/>
      <c r="NMW360" s="176"/>
      <c r="NMX360" s="176"/>
      <c r="NMY360" s="176"/>
      <c r="NMZ360" s="176"/>
      <c r="NNA360" s="176"/>
      <c r="NNB360" s="176"/>
      <c r="NNC360" s="176"/>
      <c r="NND360" s="176"/>
      <c r="NNE360" s="176"/>
      <c r="NNF360" s="176"/>
      <c r="NNG360" s="176"/>
      <c r="NNH360" s="176"/>
      <c r="NNI360" s="176"/>
      <c r="NNJ360" s="176"/>
      <c r="NNK360" s="176"/>
      <c r="NNL360" s="176"/>
      <c r="NNM360" s="176"/>
      <c r="NNN360" s="176"/>
      <c r="NNO360" s="176"/>
      <c r="NNP360" s="176"/>
      <c r="NNQ360" s="176"/>
      <c r="NNR360" s="176"/>
      <c r="NNS360" s="176"/>
      <c r="NNT360" s="176"/>
      <c r="NNU360" s="176"/>
      <c r="NNV360" s="176"/>
      <c r="NNW360" s="176"/>
      <c r="NNX360" s="176"/>
      <c r="NNY360" s="176"/>
      <c r="NNZ360" s="176"/>
      <c r="NOA360" s="176"/>
      <c r="NOB360" s="176"/>
      <c r="NOC360" s="176"/>
      <c r="NOD360" s="176"/>
      <c r="NOE360" s="176"/>
      <c r="NOF360" s="176"/>
      <c r="NOG360" s="176"/>
      <c r="NOH360" s="176"/>
      <c r="NOI360" s="176"/>
      <c r="NOJ360" s="176"/>
      <c r="NOK360" s="176"/>
      <c r="NOL360" s="176"/>
      <c r="NOM360" s="176"/>
      <c r="NON360" s="176"/>
      <c r="NOO360" s="176"/>
      <c r="NOP360" s="176"/>
      <c r="NOQ360" s="176"/>
      <c r="NOR360" s="176"/>
      <c r="NOS360" s="176"/>
      <c r="NOT360" s="176"/>
      <c r="NOU360" s="176"/>
      <c r="NOV360" s="176"/>
      <c r="NOW360" s="176"/>
      <c r="NOX360" s="176"/>
      <c r="NOY360" s="176"/>
      <c r="NOZ360" s="176"/>
      <c r="NPA360" s="176"/>
      <c r="NPB360" s="176"/>
      <c r="NPC360" s="176"/>
      <c r="NPD360" s="176"/>
      <c r="NPE360" s="176"/>
      <c r="NPF360" s="176"/>
      <c r="NPG360" s="176"/>
      <c r="NPH360" s="176"/>
      <c r="NPI360" s="176"/>
      <c r="NPJ360" s="176"/>
      <c r="NPK360" s="176"/>
      <c r="NPL360" s="176"/>
      <c r="NPM360" s="176"/>
      <c r="NPN360" s="176"/>
      <c r="NPO360" s="176"/>
      <c r="NPP360" s="176"/>
      <c r="NPQ360" s="176"/>
      <c r="NPR360" s="176"/>
      <c r="NPS360" s="176"/>
      <c r="NPT360" s="176"/>
      <c r="NPU360" s="176"/>
      <c r="NPV360" s="176"/>
      <c r="NPW360" s="176"/>
      <c r="NPX360" s="176"/>
      <c r="NPY360" s="176"/>
      <c r="NPZ360" s="176"/>
      <c r="NQA360" s="176"/>
      <c r="NQB360" s="176"/>
      <c r="NQC360" s="176"/>
      <c r="NQD360" s="176"/>
      <c r="NQE360" s="176"/>
      <c r="NQF360" s="176"/>
      <c r="NQG360" s="176"/>
      <c r="NQH360" s="176"/>
      <c r="NQI360" s="176"/>
      <c r="NQJ360" s="176"/>
      <c r="NQK360" s="176"/>
      <c r="NQL360" s="176"/>
      <c r="NQM360" s="176"/>
      <c r="NQN360" s="176"/>
      <c r="NQO360" s="176"/>
      <c r="NQP360" s="176"/>
      <c r="NQQ360" s="176"/>
      <c r="NQR360" s="176"/>
      <c r="NQS360" s="176"/>
      <c r="NQT360" s="176"/>
      <c r="NQU360" s="176"/>
      <c r="NQV360" s="176"/>
      <c r="NQW360" s="176"/>
      <c r="NQX360" s="176"/>
      <c r="NQY360" s="176"/>
      <c r="NQZ360" s="176"/>
      <c r="NRA360" s="176"/>
      <c r="NRB360" s="176"/>
      <c r="NRC360" s="176"/>
      <c r="NRD360" s="176"/>
      <c r="NRE360" s="176"/>
      <c r="NRF360" s="176"/>
      <c r="NRG360" s="176"/>
      <c r="NRH360" s="176"/>
      <c r="NRI360" s="176"/>
      <c r="NRJ360" s="176"/>
      <c r="NRK360" s="176"/>
      <c r="NRL360" s="176"/>
      <c r="NRM360" s="176"/>
      <c r="NRN360" s="176"/>
      <c r="NRO360" s="176"/>
      <c r="NRP360" s="176"/>
      <c r="NRQ360" s="176"/>
      <c r="NRR360" s="176"/>
      <c r="NRS360" s="176"/>
      <c r="NRT360" s="176"/>
      <c r="NRU360" s="176"/>
      <c r="NRV360" s="176"/>
      <c r="NRW360" s="176"/>
      <c r="NRX360" s="176"/>
      <c r="NRY360" s="176"/>
      <c r="NRZ360" s="176"/>
      <c r="NSA360" s="176"/>
      <c r="NSB360" s="176"/>
      <c r="NSC360" s="176"/>
      <c r="NSD360" s="176"/>
      <c r="NSE360" s="176"/>
      <c r="NSF360" s="176"/>
      <c r="NSG360" s="176"/>
      <c r="NSH360" s="176"/>
      <c r="NSI360" s="176"/>
      <c r="NSJ360" s="176"/>
      <c r="NSK360" s="176"/>
      <c r="NSL360" s="176"/>
      <c r="NSM360" s="176"/>
      <c r="NSN360" s="176"/>
      <c r="NSO360" s="176"/>
      <c r="NSP360" s="176"/>
      <c r="NSQ360" s="176"/>
      <c r="NSR360" s="176"/>
      <c r="NSS360" s="176"/>
      <c r="NST360" s="176"/>
      <c r="NSU360" s="176"/>
      <c r="NSV360" s="176"/>
      <c r="NSW360" s="176"/>
      <c r="NSX360" s="176"/>
      <c r="NSY360" s="176"/>
      <c r="NSZ360" s="176"/>
      <c r="NTA360" s="176"/>
      <c r="NTB360" s="176"/>
      <c r="NTC360" s="176"/>
      <c r="NTD360" s="176"/>
      <c r="NTE360" s="176"/>
      <c r="NTF360" s="176"/>
      <c r="NTG360" s="176"/>
      <c r="NTH360" s="176"/>
      <c r="NTI360" s="176"/>
      <c r="NTJ360" s="176"/>
      <c r="NTK360" s="176"/>
      <c r="NTL360" s="176"/>
      <c r="NTM360" s="176"/>
      <c r="NTN360" s="176"/>
      <c r="NTO360" s="176"/>
      <c r="NTP360" s="176"/>
      <c r="NTQ360" s="176"/>
      <c r="NTR360" s="176"/>
      <c r="NTS360" s="176"/>
      <c r="NTT360" s="176"/>
      <c r="NTU360" s="176"/>
      <c r="NTV360" s="176"/>
      <c r="NTW360" s="176"/>
      <c r="NTX360" s="176"/>
      <c r="NTY360" s="176"/>
      <c r="NTZ360" s="176"/>
      <c r="NUA360" s="176"/>
      <c r="NUB360" s="176"/>
      <c r="NUC360" s="176"/>
      <c r="NUD360" s="176"/>
      <c r="NUE360" s="176"/>
      <c r="NUF360" s="176"/>
      <c r="NUG360" s="176"/>
      <c r="NUH360" s="176"/>
      <c r="NUI360" s="176"/>
      <c r="NUJ360" s="176"/>
      <c r="NUK360" s="176"/>
      <c r="NUL360" s="176"/>
      <c r="NUM360" s="176"/>
      <c r="NUN360" s="176"/>
      <c r="NUO360" s="176"/>
      <c r="NUP360" s="176"/>
      <c r="NUQ360" s="176"/>
      <c r="NUR360" s="176"/>
      <c r="NUS360" s="176"/>
      <c r="NUT360" s="176"/>
      <c r="NUU360" s="176"/>
      <c r="NUV360" s="176"/>
      <c r="NUW360" s="176"/>
      <c r="NUX360" s="176"/>
      <c r="NUY360" s="176"/>
      <c r="NUZ360" s="176"/>
      <c r="NVA360" s="176"/>
      <c r="NVB360" s="176"/>
      <c r="NVC360" s="176"/>
      <c r="NVD360" s="176"/>
      <c r="NVE360" s="176"/>
      <c r="NVF360" s="176"/>
      <c r="NVG360" s="176"/>
      <c r="NVH360" s="176"/>
      <c r="NVI360" s="176"/>
      <c r="NVJ360" s="176"/>
      <c r="NVK360" s="176"/>
      <c r="NVL360" s="176"/>
      <c r="NVM360" s="176"/>
      <c r="NVN360" s="176"/>
      <c r="NVO360" s="176"/>
      <c r="NVP360" s="176"/>
      <c r="NVQ360" s="176"/>
      <c r="NVR360" s="176"/>
      <c r="NVS360" s="176"/>
      <c r="NVT360" s="176"/>
      <c r="NVU360" s="176"/>
      <c r="NVV360" s="176"/>
      <c r="NVW360" s="176"/>
      <c r="NVX360" s="176"/>
      <c r="NVY360" s="176"/>
      <c r="NVZ360" s="176"/>
      <c r="NWA360" s="176"/>
      <c r="NWB360" s="176"/>
      <c r="NWC360" s="176"/>
      <c r="NWD360" s="176"/>
      <c r="NWE360" s="176"/>
      <c r="NWF360" s="176"/>
      <c r="NWG360" s="176"/>
      <c r="NWH360" s="176"/>
      <c r="NWI360" s="176"/>
      <c r="NWJ360" s="176"/>
      <c r="NWK360" s="176"/>
      <c r="NWL360" s="176"/>
      <c r="NWM360" s="176"/>
      <c r="NWN360" s="176"/>
      <c r="NWO360" s="176"/>
      <c r="NWP360" s="176"/>
      <c r="NWQ360" s="176"/>
      <c r="NWR360" s="176"/>
      <c r="NWS360" s="176"/>
      <c r="NWT360" s="176"/>
      <c r="NWU360" s="176"/>
      <c r="NWV360" s="176"/>
      <c r="NWW360" s="176"/>
      <c r="NWX360" s="176"/>
      <c r="NWY360" s="176"/>
      <c r="NWZ360" s="176"/>
      <c r="NXA360" s="176"/>
      <c r="NXB360" s="176"/>
      <c r="NXC360" s="176"/>
      <c r="NXD360" s="176"/>
      <c r="NXE360" s="176"/>
      <c r="NXF360" s="176"/>
      <c r="NXG360" s="176"/>
      <c r="NXH360" s="176"/>
      <c r="NXI360" s="176"/>
      <c r="NXJ360" s="176"/>
      <c r="NXK360" s="176"/>
      <c r="NXL360" s="176"/>
      <c r="NXM360" s="176"/>
      <c r="NXN360" s="176"/>
      <c r="NXO360" s="176"/>
      <c r="NXP360" s="176"/>
      <c r="NXQ360" s="176"/>
      <c r="NXR360" s="176"/>
      <c r="NXS360" s="176"/>
      <c r="NXT360" s="176"/>
      <c r="NXU360" s="176"/>
      <c r="NXV360" s="176"/>
      <c r="NXW360" s="176"/>
      <c r="NXX360" s="176"/>
      <c r="NXY360" s="176"/>
      <c r="NXZ360" s="176"/>
      <c r="NYA360" s="176"/>
      <c r="NYB360" s="176"/>
      <c r="NYC360" s="176"/>
      <c r="NYD360" s="176"/>
      <c r="NYE360" s="176"/>
      <c r="NYF360" s="176"/>
      <c r="NYG360" s="176"/>
      <c r="NYH360" s="176"/>
      <c r="NYI360" s="176"/>
      <c r="NYJ360" s="176"/>
      <c r="NYK360" s="176"/>
      <c r="NYL360" s="176"/>
      <c r="NYM360" s="176"/>
      <c r="NYN360" s="176"/>
      <c r="NYO360" s="176"/>
      <c r="NYP360" s="176"/>
      <c r="NYQ360" s="176"/>
      <c r="NYR360" s="176"/>
      <c r="NYS360" s="176"/>
      <c r="NYT360" s="176"/>
      <c r="NYU360" s="176"/>
      <c r="NYV360" s="176"/>
      <c r="NYW360" s="176"/>
      <c r="NYX360" s="176"/>
      <c r="NYY360" s="176"/>
      <c r="NYZ360" s="176"/>
      <c r="NZA360" s="176"/>
      <c r="NZB360" s="176"/>
      <c r="NZC360" s="176"/>
      <c r="NZD360" s="176"/>
      <c r="NZE360" s="176"/>
      <c r="NZF360" s="176"/>
      <c r="NZG360" s="176"/>
      <c r="NZH360" s="176"/>
      <c r="NZI360" s="176"/>
      <c r="NZJ360" s="176"/>
      <c r="NZK360" s="176"/>
      <c r="NZL360" s="176"/>
      <c r="NZM360" s="176"/>
      <c r="NZN360" s="176"/>
      <c r="NZO360" s="176"/>
      <c r="NZP360" s="176"/>
      <c r="NZQ360" s="176"/>
      <c r="NZR360" s="176"/>
      <c r="NZS360" s="176"/>
      <c r="NZT360" s="176"/>
      <c r="NZU360" s="176"/>
      <c r="NZV360" s="176"/>
      <c r="NZW360" s="176"/>
      <c r="NZX360" s="176"/>
      <c r="NZY360" s="176"/>
      <c r="NZZ360" s="176"/>
      <c r="OAA360" s="176"/>
      <c r="OAB360" s="176"/>
      <c r="OAC360" s="176"/>
      <c r="OAD360" s="176"/>
      <c r="OAE360" s="176"/>
      <c r="OAF360" s="176"/>
      <c r="OAG360" s="176"/>
      <c r="OAH360" s="176"/>
      <c r="OAI360" s="176"/>
      <c r="OAJ360" s="176"/>
      <c r="OAK360" s="176"/>
      <c r="OAL360" s="176"/>
      <c r="OAM360" s="176"/>
      <c r="OAN360" s="176"/>
      <c r="OAO360" s="176"/>
      <c r="OAP360" s="176"/>
      <c r="OAQ360" s="176"/>
      <c r="OAR360" s="176"/>
      <c r="OAS360" s="176"/>
      <c r="OAT360" s="176"/>
      <c r="OAU360" s="176"/>
      <c r="OAV360" s="176"/>
      <c r="OAW360" s="176"/>
      <c r="OAX360" s="176"/>
      <c r="OAY360" s="176"/>
      <c r="OAZ360" s="176"/>
      <c r="OBA360" s="176"/>
      <c r="OBB360" s="176"/>
      <c r="OBC360" s="176"/>
      <c r="OBD360" s="176"/>
      <c r="OBE360" s="176"/>
      <c r="OBF360" s="176"/>
      <c r="OBG360" s="176"/>
      <c r="OBH360" s="176"/>
      <c r="OBI360" s="176"/>
      <c r="OBJ360" s="176"/>
      <c r="OBK360" s="176"/>
      <c r="OBL360" s="176"/>
      <c r="OBM360" s="176"/>
      <c r="OBN360" s="176"/>
      <c r="OBO360" s="176"/>
      <c r="OBP360" s="176"/>
      <c r="OBQ360" s="176"/>
      <c r="OBR360" s="176"/>
      <c r="OBS360" s="176"/>
      <c r="OBT360" s="176"/>
      <c r="OBU360" s="176"/>
      <c r="OBV360" s="176"/>
      <c r="OBW360" s="176"/>
      <c r="OBX360" s="176"/>
      <c r="OBY360" s="176"/>
      <c r="OBZ360" s="176"/>
      <c r="OCA360" s="176"/>
      <c r="OCB360" s="176"/>
      <c r="OCC360" s="176"/>
      <c r="OCD360" s="176"/>
      <c r="OCE360" s="176"/>
      <c r="OCF360" s="176"/>
      <c r="OCG360" s="176"/>
      <c r="OCH360" s="176"/>
      <c r="OCI360" s="176"/>
      <c r="OCJ360" s="176"/>
      <c r="OCK360" s="176"/>
      <c r="OCL360" s="176"/>
      <c r="OCM360" s="176"/>
      <c r="OCN360" s="176"/>
      <c r="OCO360" s="176"/>
      <c r="OCP360" s="176"/>
      <c r="OCQ360" s="176"/>
      <c r="OCR360" s="176"/>
      <c r="OCS360" s="176"/>
      <c r="OCT360" s="176"/>
      <c r="OCU360" s="176"/>
      <c r="OCV360" s="176"/>
      <c r="OCW360" s="176"/>
      <c r="OCX360" s="176"/>
      <c r="OCY360" s="176"/>
      <c r="OCZ360" s="176"/>
      <c r="ODA360" s="176"/>
      <c r="ODB360" s="176"/>
      <c r="ODC360" s="176"/>
      <c r="ODD360" s="176"/>
      <c r="ODE360" s="176"/>
      <c r="ODF360" s="176"/>
      <c r="ODG360" s="176"/>
      <c r="ODH360" s="176"/>
      <c r="ODI360" s="176"/>
      <c r="ODJ360" s="176"/>
      <c r="ODK360" s="176"/>
      <c r="ODL360" s="176"/>
      <c r="ODM360" s="176"/>
      <c r="ODN360" s="176"/>
      <c r="ODO360" s="176"/>
      <c r="ODP360" s="176"/>
      <c r="ODQ360" s="176"/>
      <c r="ODR360" s="176"/>
      <c r="ODS360" s="176"/>
      <c r="ODT360" s="176"/>
      <c r="ODU360" s="176"/>
      <c r="ODV360" s="176"/>
      <c r="ODW360" s="176"/>
      <c r="ODX360" s="176"/>
      <c r="ODY360" s="176"/>
      <c r="ODZ360" s="176"/>
      <c r="OEA360" s="176"/>
      <c r="OEB360" s="176"/>
      <c r="OEC360" s="176"/>
      <c r="OED360" s="176"/>
      <c r="OEE360" s="176"/>
      <c r="OEF360" s="176"/>
      <c r="OEG360" s="176"/>
      <c r="OEH360" s="176"/>
      <c r="OEI360" s="176"/>
      <c r="OEJ360" s="176"/>
      <c r="OEK360" s="176"/>
      <c r="OEL360" s="176"/>
      <c r="OEM360" s="176"/>
      <c r="OEN360" s="176"/>
      <c r="OEO360" s="176"/>
      <c r="OEP360" s="176"/>
      <c r="OEQ360" s="176"/>
      <c r="OER360" s="176"/>
      <c r="OES360" s="176"/>
      <c r="OET360" s="176"/>
      <c r="OEU360" s="176"/>
      <c r="OEV360" s="176"/>
      <c r="OEW360" s="176"/>
      <c r="OEX360" s="176"/>
      <c r="OEY360" s="176"/>
      <c r="OEZ360" s="176"/>
      <c r="OFA360" s="176"/>
      <c r="OFB360" s="176"/>
      <c r="OFC360" s="176"/>
      <c r="OFD360" s="176"/>
      <c r="OFE360" s="176"/>
      <c r="OFF360" s="176"/>
      <c r="OFG360" s="176"/>
      <c r="OFH360" s="176"/>
      <c r="OFI360" s="176"/>
      <c r="OFJ360" s="176"/>
      <c r="OFK360" s="176"/>
      <c r="OFL360" s="176"/>
      <c r="OFM360" s="176"/>
      <c r="OFN360" s="176"/>
      <c r="OFO360" s="176"/>
      <c r="OFP360" s="176"/>
      <c r="OFQ360" s="176"/>
      <c r="OFR360" s="176"/>
      <c r="OFS360" s="176"/>
      <c r="OFT360" s="176"/>
      <c r="OFU360" s="176"/>
      <c r="OFV360" s="176"/>
      <c r="OFW360" s="176"/>
      <c r="OFX360" s="176"/>
      <c r="OFY360" s="176"/>
      <c r="OFZ360" s="176"/>
      <c r="OGA360" s="176"/>
      <c r="OGB360" s="176"/>
      <c r="OGC360" s="176"/>
      <c r="OGD360" s="176"/>
      <c r="OGE360" s="176"/>
      <c r="OGF360" s="176"/>
      <c r="OGG360" s="176"/>
      <c r="OGH360" s="176"/>
      <c r="OGI360" s="176"/>
      <c r="OGJ360" s="176"/>
      <c r="OGK360" s="176"/>
      <c r="OGL360" s="176"/>
      <c r="OGM360" s="176"/>
      <c r="OGN360" s="176"/>
      <c r="OGO360" s="176"/>
      <c r="OGP360" s="176"/>
      <c r="OGQ360" s="176"/>
      <c r="OGR360" s="176"/>
      <c r="OGS360" s="176"/>
      <c r="OGT360" s="176"/>
      <c r="OGU360" s="176"/>
      <c r="OGV360" s="176"/>
      <c r="OGW360" s="176"/>
      <c r="OGX360" s="176"/>
      <c r="OGY360" s="176"/>
      <c r="OGZ360" s="176"/>
      <c r="OHA360" s="176"/>
      <c r="OHB360" s="176"/>
      <c r="OHC360" s="176"/>
      <c r="OHD360" s="176"/>
      <c r="OHE360" s="176"/>
      <c r="OHF360" s="176"/>
      <c r="OHG360" s="176"/>
      <c r="OHH360" s="176"/>
      <c r="OHI360" s="176"/>
      <c r="OHJ360" s="176"/>
      <c r="OHK360" s="176"/>
      <c r="OHL360" s="176"/>
      <c r="OHM360" s="176"/>
      <c r="OHN360" s="176"/>
      <c r="OHO360" s="176"/>
      <c r="OHP360" s="176"/>
      <c r="OHQ360" s="176"/>
      <c r="OHR360" s="176"/>
      <c r="OHS360" s="176"/>
      <c r="OHT360" s="176"/>
      <c r="OHU360" s="176"/>
      <c r="OHV360" s="176"/>
      <c r="OHW360" s="176"/>
      <c r="OHX360" s="176"/>
      <c r="OHY360" s="176"/>
      <c r="OHZ360" s="176"/>
      <c r="OIA360" s="176"/>
      <c r="OIB360" s="176"/>
      <c r="OIC360" s="176"/>
      <c r="OID360" s="176"/>
      <c r="OIE360" s="176"/>
      <c r="OIF360" s="176"/>
      <c r="OIG360" s="176"/>
      <c r="OIH360" s="176"/>
      <c r="OII360" s="176"/>
      <c r="OIJ360" s="176"/>
      <c r="OIK360" s="176"/>
      <c r="OIL360" s="176"/>
      <c r="OIM360" s="176"/>
      <c r="OIN360" s="176"/>
      <c r="OIO360" s="176"/>
      <c r="OIP360" s="176"/>
      <c r="OIQ360" s="176"/>
      <c r="OIR360" s="176"/>
      <c r="OIS360" s="176"/>
      <c r="OIT360" s="176"/>
      <c r="OIU360" s="176"/>
      <c r="OIV360" s="176"/>
      <c r="OIW360" s="176"/>
      <c r="OIX360" s="176"/>
      <c r="OIY360" s="176"/>
      <c r="OIZ360" s="176"/>
      <c r="OJA360" s="176"/>
      <c r="OJB360" s="176"/>
      <c r="OJC360" s="176"/>
      <c r="OJD360" s="176"/>
      <c r="OJE360" s="176"/>
      <c r="OJF360" s="176"/>
      <c r="OJG360" s="176"/>
      <c r="OJH360" s="176"/>
      <c r="OJI360" s="176"/>
      <c r="OJJ360" s="176"/>
      <c r="OJK360" s="176"/>
      <c r="OJL360" s="176"/>
      <c r="OJM360" s="176"/>
      <c r="OJN360" s="176"/>
      <c r="OJO360" s="176"/>
      <c r="OJP360" s="176"/>
      <c r="OJQ360" s="176"/>
      <c r="OJR360" s="176"/>
      <c r="OJS360" s="176"/>
      <c r="OJT360" s="176"/>
      <c r="OJU360" s="176"/>
      <c r="OJV360" s="176"/>
      <c r="OJW360" s="176"/>
      <c r="OJX360" s="176"/>
      <c r="OJY360" s="176"/>
      <c r="OJZ360" s="176"/>
      <c r="OKA360" s="176"/>
      <c r="OKB360" s="176"/>
      <c r="OKC360" s="176"/>
      <c r="OKD360" s="176"/>
      <c r="OKE360" s="176"/>
      <c r="OKF360" s="176"/>
      <c r="OKG360" s="176"/>
      <c r="OKH360" s="176"/>
      <c r="OKI360" s="176"/>
      <c r="OKJ360" s="176"/>
      <c r="OKK360" s="176"/>
      <c r="OKL360" s="176"/>
      <c r="OKM360" s="176"/>
      <c r="OKN360" s="176"/>
      <c r="OKO360" s="176"/>
      <c r="OKP360" s="176"/>
      <c r="OKQ360" s="176"/>
      <c r="OKR360" s="176"/>
      <c r="OKS360" s="176"/>
      <c r="OKT360" s="176"/>
      <c r="OKU360" s="176"/>
      <c r="OKV360" s="176"/>
      <c r="OKW360" s="176"/>
      <c r="OKX360" s="176"/>
      <c r="OKY360" s="176"/>
      <c r="OKZ360" s="176"/>
      <c r="OLA360" s="176"/>
      <c r="OLB360" s="176"/>
      <c r="OLC360" s="176"/>
      <c r="OLD360" s="176"/>
      <c r="OLE360" s="176"/>
      <c r="OLF360" s="176"/>
      <c r="OLG360" s="176"/>
      <c r="OLH360" s="176"/>
      <c r="OLI360" s="176"/>
      <c r="OLJ360" s="176"/>
      <c r="OLK360" s="176"/>
      <c r="OLL360" s="176"/>
      <c r="OLM360" s="176"/>
      <c r="OLN360" s="176"/>
      <c r="OLO360" s="176"/>
      <c r="OLP360" s="176"/>
      <c r="OLQ360" s="176"/>
      <c r="OLR360" s="176"/>
      <c r="OLS360" s="176"/>
      <c r="OLT360" s="176"/>
      <c r="OLU360" s="176"/>
      <c r="OLV360" s="176"/>
      <c r="OLW360" s="176"/>
      <c r="OLX360" s="176"/>
      <c r="OLY360" s="176"/>
      <c r="OLZ360" s="176"/>
      <c r="OMA360" s="176"/>
      <c r="OMB360" s="176"/>
      <c r="OMC360" s="176"/>
      <c r="OMD360" s="176"/>
      <c r="OME360" s="176"/>
      <c r="OMF360" s="176"/>
      <c r="OMG360" s="176"/>
      <c r="OMH360" s="176"/>
      <c r="OMI360" s="176"/>
      <c r="OMJ360" s="176"/>
      <c r="OMK360" s="176"/>
      <c r="OML360" s="176"/>
      <c r="OMM360" s="176"/>
      <c r="OMN360" s="176"/>
      <c r="OMO360" s="176"/>
      <c r="OMP360" s="176"/>
      <c r="OMQ360" s="176"/>
      <c r="OMR360" s="176"/>
      <c r="OMS360" s="176"/>
      <c r="OMT360" s="176"/>
      <c r="OMU360" s="176"/>
      <c r="OMV360" s="176"/>
      <c r="OMW360" s="176"/>
      <c r="OMX360" s="176"/>
      <c r="OMY360" s="176"/>
      <c r="OMZ360" s="176"/>
      <c r="ONA360" s="176"/>
      <c r="ONB360" s="176"/>
      <c r="ONC360" s="176"/>
      <c r="OND360" s="176"/>
      <c r="ONE360" s="176"/>
      <c r="ONF360" s="176"/>
      <c r="ONG360" s="176"/>
      <c r="ONH360" s="176"/>
      <c r="ONI360" s="176"/>
      <c r="ONJ360" s="176"/>
      <c r="ONK360" s="176"/>
      <c r="ONL360" s="176"/>
      <c r="ONM360" s="176"/>
      <c r="ONN360" s="176"/>
      <c r="ONO360" s="176"/>
      <c r="ONP360" s="176"/>
      <c r="ONQ360" s="176"/>
      <c r="ONR360" s="176"/>
      <c r="ONS360" s="176"/>
      <c r="ONT360" s="176"/>
      <c r="ONU360" s="176"/>
      <c r="ONV360" s="176"/>
      <c r="ONW360" s="176"/>
      <c r="ONX360" s="176"/>
      <c r="ONY360" s="176"/>
      <c r="ONZ360" s="176"/>
      <c r="OOA360" s="176"/>
      <c r="OOB360" s="176"/>
      <c r="OOC360" s="176"/>
      <c r="OOD360" s="176"/>
      <c r="OOE360" s="176"/>
      <c r="OOF360" s="176"/>
      <c r="OOG360" s="176"/>
      <c r="OOH360" s="176"/>
      <c r="OOI360" s="176"/>
      <c r="OOJ360" s="176"/>
      <c r="OOK360" s="176"/>
      <c r="OOL360" s="176"/>
      <c r="OOM360" s="176"/>
      <c r="OON360" s="176"/>
      <c r="OOO360" s="176"/>
      <c r="OOP360" s="176"/>
      <c r="OOQ360" s="176"/>
      <c r="OOR360" s="176"/>
      <c r="OOS360" s="176"/>
      <c r="OOT360" s="176"/>
      <c r="OOU360" s="176"/>
      <c r="OOV360" s="176"/>
      <c r="OOW360" s="176"/>
      <c r="OOX360" s="176"/>
      <c r="OOY360" s="176"/>
      <c r="OOZ360" s="176"/>
      <c r="OPA360" s="176"/>
      <c r="OPB360" s="176"/>
      <c r="OPC360" s="176"/>
      <c r="OPD360" s="176"/>
      <c r="OPE360" s="176"/>
      <c r="OPF360" s="176"/>
      <c r="OPG360" s="176"/>
      <c r="OPH360" s="176"/>
      <c r="OPI360" s="176"/>
      <c r="OPJ360" s="176"/>
      <c r="OPK360" s="176"/>
      <c r="OPL360" s="176"/>
      <c r="OPM360" s="176"/>
      <c r="OPN360" s="176"/>
      <c r="OPO360" s="176"/>
      <c r="OPP360" s="176"/>
      <c r="OPQ360" s="176"/>
      <c r="OPR360" s="176"/>
      <c r="OPS360" s="176"/>
      <c r="OPT360" s="176"/>
      <c r="OPU360" s="176"/>
      <c r="OPV360" s="176"/>
      <c r="OPW360" s="176"/>
      <c r="OPX360" s="176"/>
      <c r="OPY360" s="176"/>
      <c r="OPZ360" s="176"/>
      <c r="OQA360" s="176"/>
      <c r="OQB360" s="176"/>
      <c r="OQC360" s="176"/>
      <c r="OQD360" s="176"/>
      <c r="OQE360" s="176"/>
      <c r="OQF360" s="176"/>
      <c r="OQG360" s="176"/>
      <c r="OQH360" s="176"/>
      <c r="OQI360" s="176"/>
      <c r="OQJ360" s="176"/>
      <c r="OQK360" s="176"/>
      <c r="OQL360" s="176"/>
      <c r="OQM360" s="176"/>
      <c r="OQN360" s="176"/>
      <c r="OQO360" s="176"/>
      <c r="OQP360" s="176"/>
      <c r="OQQ360" s="176"/>
      <c r="OQR360" s="176"/>
      <c r="OQS360" s="176"/>
      <c r="OQT360" s="176"/>
      <c r="OQU360" s="176"/>
      <c r="OQV360" s="176"/>
      <c r="OQW360" s="176"/>
      <c r="OQX360" s="176"/>
      <c r="OQY360" s="176"/>
      <c r="OQZ360" s="176"/>
      <c r="ORA360" s="176"/>
      <c r="ORB360" s="176"/>
      <c r="ORC360" s="176"/>
      <c r="ORD360" s="176"/>
      <c r="ORE360" s="176"/>
      <c r="ORF360" s="176"/>
      <c r="ORG360" s="176"/>
      <c r="ORH360" s="176"/>
      <c r="ORI360" s="176"/>
      <c r="ORJ360" s="176"/>
      <c r="ORK360" s="176"/>
      <c r="ORL360" s="176"/>
      <c r="ORM360" s="176"/>
      <c r="ORN360" s="176"/>
      <c r="ORO360" s="176"/>
      <c r="ORP360" s="176"/>
      <c r="ORQ360" s="176"/>
      <c r="ORR360" s="176"/>
      <c r="ORS360" s="176"/>
      <c r="ORT360" s="176"/>
      <c r="ORU360" s="176"/>
      <c r="ORV360" s="176"/>
      <c r="ORW360" s="176"/>
      <c r="ORX360" s="176"/>
      <c r="ORY360" s="176"/>
      <c r="ORZ360" s="176"/>
      <c r="OSA360" s="176"/>
      <c r="OSB360" s="176"/>
      <c r="OSC360" s="176"/>
      <c r="OSD360" s="176"/>
      <c r="OSE360" s="176"/>
      <c r="OSF360" s="176"/>
      <c r="OSG360" s="176"/>
      <c r="OSH360" s="176"/>
      <c r="OSI360" s="176"/>
      <c r="OSJ360" s="176"/>
      <c r="OSK360" s="176"/>
      <c r="OSL360" s="176"/>
      <c r="OSM360" s="176"/>
      <c r="OSN360" s="176"/>
      <c r="OSO360" s="176"/>
      <c r="OSP360" s="176"/>
      <c r="OSQ360" s="176"/>
      <c r="OSR360" s="176"/>
      <c r="OSS360" s="176"/>
      <c r="OST360" s="176"/>
      <c r="OSU360" s="176"/>
      <c r="OSV360" s="176"/>
      <c r="OSW360" s="176"/>
      <c r="OSX360" s="176"/>
      <c r="OSY360" s="176"/>
      <c r="OSZ360" s="176"/>
      <c r="OTA360" s="176"/>
      <c r="OTB360" s="176"/>
      <c r="OTC360" s="176"/>
      <c r="OTD360" s="176"/>
      <c r="OTE360" s="176"/>
      <c r="OTF360" s="176"/>
      <c r="OTG360" s="176"/>
      <c r="OTH360" s="176"/>
      <c r="OTI360" s="176"/>
      <c r="OTJ360" s="176"/>
      <c r="OTK360" s="176"/>
      <c r="OTL360" s="176"/>
      <c r="OTM360" s="176"/>
      <c r="OTN360" s="176"/>
      <c r="OTO360" s="176"/>
      <c r="OTP360" s="176"/>
      <c r="OTQ360" s="176"/>
      <c r="OTR360" s="176"/>
      <c r="OTS360" s="176"/>
      <c r="OTT360" s="176"/>
      <c r="OTU360" s="176"/>
      <c r="OTV360" s="176"/>
      <c r="OTW360" s="176"/>
      <c r="OTX360" s="176"/>
      <c r="OTY360" s="176"/>
      <c r="OTZ360" s="176"/>
      <c r="OUA360" s="176"/>
      <c r="OUB360" s="176"/>
      <c r="OUC360" s="176"/>
      <c r="OUD360" s="176"/>
      <c r="OUE360" s="176"/>
      <c r="OUF360" s="176"/>
      <c r="OUG360" s="176"/>
      <c r="OUH360" s="176"/>
      <c r="OUI360" s="176"/>
      <c r="OUJ360" s="176"/>
      <c r="OUK360" s="176"/>
      <c r="OUL360" s="176"/>
      <c r="OUM360" s="176"/>
      <c r="OUN360" s="176"/>
      <c r="OUO360" s="176"/>
      <c r="OUP360" s="176"/>
      <c r="OUQ360" s="176"/>
      <c r="OUR360" s="176"/>
      <c r="OUS360" s="176"/>
      <c r="OUT360" s="176"/>
      <c r="OUU360" s="176"/>
      <c r="OUV360" s="176"/>
      <c r="OUW360" s="176"/>
      <c r="OUX360" s="176"/>
      <c r="OUY360" s="176"/>
      <c r="OUZ360" s="176"/>
      <c r="OVA360" s="176"/>
      <c r="OVB360" s="176"/>
      <c r="OVC360" s="176"/>
      <c r="OVD360" s="176"/>
      <c r="OVE360" s="176"/>
      <c r="OVF360" s="176"/>
      <c r="OVG360" s="176"/>
      <c r="OVH360" s="176"/>
      <c r="OVI360" s="176"/>
      <c r="OVJ360" s="176"/>
      <c r="OVK360" s="176"/>
      <c r="OVL360" s="176"/>
      <c r="OVM360" s="176"/>
      <c r="OVN360" s="176"/>
      <c r="OVO360" s="176"/>
      <c r="OVP360" s="176"/>
      <c r="OVQ360" s="176"/>
      <c r="OVR360" s="176"/>
      <c r="OVS360" s="176"/>
      <c r="OVT360" s="176"/>
      <c r="OVU360" s="176"/>
      <c r="OVV360" s="176"/>
      <c r="OVW360" s="176"/>
      <c r="OVX360" s="176"/>
      <c r="OVY360" s="176"/>
      <c r="OVZ360" s="176"/>
      <c r="OWA360" s="176"/>
      <c r="OWB360" s="176"/>
      <c r="OWC360" s="176"/>
      <c r="OWD360" s="176"/>
      <c r="OWE360" s="176"/>
      <c r="OWF360" s="176"/>
      <c r="OWG360" s="176"/>
      <c r="OWH360" s="176"/>
      <c r="OWI360" s="176"/>
      <c r="OWJ360" s="176"/>
      <c r="OWK360" s="176"/>
      <c r="OWL360" s="176"/>
      <c r="OWM360" s="176"/>
      <c r="OWN360" s="176"/>
      <c r="OWO360" s="176"/>
      <c r="OWP360" s="176"/>
      <c r="OWQ360" s="176"/>
      <c r="OWR360" s="176"/>
      <c r="OWS360" s="176"/>
      <c r="OWT360" s="176"/>
      <c r="OWU360" s="176"/>
      <c r="OWV360" s="176"/>
      <c r="OWW360" s="176"/>
      <c r="OWX360" s="176"/>
      <c r="OWY360" s="176"/>
      <c r="OWZ360" s="176"/>
      <c r="OXA360" s="176"/>
      <c r="OXB360" s="176"/>
      <c r="OXC360" s="176"/>
      <c r="OXD360" s="176"/>
      <c r="OXE360" s="176"/>
      <c r="OXF360" s="176"/>
      <c r="OXG360" s="176"/>
      <c r="OXH360" s="176"/>
      <c r="OXI360" s="176"/>
      <c r="OXJ360" s="176"/>
      <c r="OXK360" s="176"/>
      <c r="OXL360" s="176"/>
      <c r="OXM360" s="176"/>
      <c r="OXN360" s="176"/>
      <c r="OXO360" s="176"/>
      <c r="OXP360" s="176"/>
      <c r="OXQ360" s="176"/>
      <c r="OXR360" s="176"/>
      <c r="OXS360" s="176"/>
      <c r="OXT360" s="176"/>
      <c r="OXU360" s="176"/>
      <c r="OXV360" s="176"/>
      <c r="OXW360" s="176"/>
      <c r="OXX360" s="176"/>
      <c r="OXY360" s="176"/>
      <c r="OXZ360" s="176"/>
      <c r="OYA360" s="176"/>
      <c r="OYB360" s="176"/>
      <c r="OYC360" s="176"/>
      <c r="OYD360" s="176"/>
      <c r="OYE360" s="176"/>
      <c r="OYF360" s="176"/>
      <c r="OYG360" s="176"/>
      <c r="OYH360" s="176"/>
      <c r="OYI360" s="176"/>
      <c r="OYJ360" s="176"/>
      <c r="OYK360" s="176"/>
      <c r="OYL360" s="176"/>
      <c r="OYM360" s="176"/>
      <c r="OYN360" s="176"/>
      <c r="OYO360" s="176"/>
      <c r="OYP360" s="176"/>
      <c r="OYQ360" s="176"/>
      <c r="OYR360" s="176"/>
      <c r="OYS360" s="176"/>
      <c r="OYT360" s="176"/>
      <c r="OYU360" s="176"/>
      <c r="OYV360" s="176"/>
      <c r="OYW360" s="176"/>
      <c r="OYX360" s="176"/>
      <c r="OYY360" s="176"/>
      <c r="OYZ360" s="176"/>
      <c r="OZA360" s="176"/>
      <c r="OZB360" s="176"/>
      <c r="OZC360" s="176"/>
      <c r="OZD360" s="176"/>
      <c r="OZE360" s="176"/>
      <c r="OZF360" s="176"/>
      <c r="OZG360" s="176"/>
      <c r="OZH360" s="176"/>
      <c r="OZI360" s="176"/>
      <c r="OZJ360" s="176"/>
      <c r="OZK360" s="176"/>
      <c r="OZL360" s="176"/>
      <c r="OZM360" s="176"/>
      <c r="OZN360" s="176"/>
      <c r="OZO360" s="176"/>
      <c r="OZP360" s="176"/>
      <c r="OZQ360" s="176"/>
      <c r="OZR360" s="176"/>
      <c r="OZS360" s="176"/>
      <c r="OZT360" s="176"/>
      <c r="OZU360" s="176"/>
      <c r="OZV360" s="176"/>
      <c r="OZW360" s="176"/>
      <c r="OZX360" s="176"/>
      <c r="OZY360" s="176"/>
      <c r="OZZ360" s="176"/>
      <c r="PAA360" s="176"/>
      <c r="PAB360" s="176"/>
      <c r="PAC360" s="176"/>
      <c r="PAD360" s="176"/>
      <c r="PAE360" s="176"/>
      <c r="PAF360" s="176"/>
      <c r="PAG360" s="176"/>
      <c r="PAH360" s="176"/>
      <c r="PAI360" s="176"/>
      <c r="PAJ360" s="176"/>
      <c r="PAK360" s="176"/>
      <c r="PAL360" s="176"/>
      <c r="PAM360" s="176"/>
      <c r="PAN360" s="176"/>
      <c r="PAO360" s="176"/>
      <c r="PAP360" s="176"/>
      <c r="PAQ360" s="176"/>
      <c r="PAR360" s="176"/>
      <c r="PAS360" s="176"/>
      <c r="PAT360" s="176"/>
      <c r="PAU360" s="176"/>
      <c r="PAV360" s="176"/>
      <c r="PAW360" s="176"/>
      <c r="PAX360" s="176"/>
      <c r="PAY360" s="176"/>
      <c r="PAZ360" s="176"/>
      <c r="PBA360" s="176"/>
      <c r="PBB360" s="176"/>
      <c r="PBC360" s="176"/>
      <c r="PBD360" s="176"/>
      <c r="PBE360" s="176"/>
      <c r="PBF360" s="176"/>
      <c r="PBG360" s="176"/>
      <c r="PBH360" s="176"/>
      <c r="PBI360" s="176"/>
      <c r="PBJ360" s="176"/>
      <c r="PBK360" s="176"/>
      <c r="PBL360" s="176"/>
      <c r="PBM360" s="176"/>
      <c r="PBN360" s="176"/>
      <c r="PBO360" s="176"/>
      <c r="PBP360" s="176"/>
      <c r="PBQ360" s="176"/>
      <c r="PBR360" s="176"/>
      <c r="PBS360" s="176"/>
      <c r="PBT360" s="176"/>
      <c r="PBU360" s="176"/>
      <c r="PBV360" s="176"/>
      <c r="PBW360" s="176"/>
      <c r="PBX360" s="176"/>
      <c r="PBY360" s="176"/>
      <c r="PBZ360" s="176"/>
      <c r="PCA360" s="176"/>
      <c r="PCB360" s="176"/>
      <c r="PCC360" s="176"/>
      <c r="PCD360" s="176"/>
      <c r="PCE360" s="176"/>
      <c r="PCF360" s="176"/>
      <c r="PCG360" s="176"/>
      <c r="PCH360" s="176"/>
      <c r="PCI360" s="176"/>
      <c r="PCJ360" s="176"/>
      <c r="PCK360" s="176"/>
      <c r="PCL360" s="176"/>
      <c r="PCM360" s="176"/>
      <c r="PCN360" s="176"/>
      <c r="PCO360" s="176"/>
      <c r="PCP360" s="176"/>
      <c r="PCQ360" s="176"/>
      <c r="PCR360" s="176"/>
      <c r="PCS360" s="176"/>
      <c r="PCT360" s="176"/>
      <c r="PCU360" s="176"/>
      <c r="PCV360" s="176"/>
      <c r="PCW360" s="176"/>
      <c r="PCX360" s="176"/>
      <c r="PCY360" s="176"/>
      <c r="PCZ360" s="176"/>
      <c r="PDA360" s="176"/>
      <c r="PDB360" s="176"/>
      <c r="PDC360" s="176"/>
      <c r="PDD360" s="176"/>
      <c r="PDE360" s="176"/>
      <c r="PDF360" s="176"/>
      <c r="PDG360" s="176"/>
      <c r="PDH360" s="176"/>
      <c r="PDI360" s="176"/>
      <c r="PDJ360" s="176"/>
      <c r="PDK360" s="176"/>
      <c r="PDL360" s="176"/>
      <c r="PDM360" s="176"/>
      <c r="PDN360" s="176"/>
      <c r="PDO360" s="176"/>
      <c r="PDP360" s="176"/>
      <c r="PDQ360" s="176"/>
      <c r="PDR360" s="176"/>
      <c r="PDS360" s="176"/>
      <c r="PDT360" s="176"/>
      <c r="PDU360" s="176"/>
      <c r="PDV360" s="176"/>
      <c r="PDW360" s="176"/>
      <c r="PDX360" s="176"/>
      <c r="PDY360" s="176"/>
      <c r="PDZ360" s="176"/>
      <c r="PEA360" s="176"/>
      <c r="PEB360" s="176"/>
      <c r="PEC360" s="176"/>
      <c r="PED360" s="176"/>
      <c r="PEE360" s="176"/>
      <c r="PEF360" s="176"/>
      <c r="PEG360" s="176"/>
      <c r="PEH360" s="176"/>
      <c r="PEI360" s="176"/>
      <c r="PEJ360" s="176"/>
      <c r="PEK360" s="176"/>
      <c r="PEL360" s="176"/>
      <c r="PEM360" s="176"/>
      <c r="PEN360" s="176"/>
      <c r="PEO360" s="176"/>
      <c r="PEP360" s="176"/>
      <c r="PEQ360" s="176"/>
      <c r="PER360" s="176"/>
      <c r="PES360" s="176"/>
      <c r="PET360" s="176"/>
      <c r="PEU360" s="176"/>
      <c r="PEV360" s="176"/>
      <c r="PEW360" s="176"/>
      <c r="PEX360" s="176"/>
      <c r="PEY360" s="176"/>
      <c r="PEZ360" s="176"/>
      <c r="PFA360" s="176"/>
      <c r="PFB360" s="176"/>
      <c r="PFC360" s="176"/>
      <c r="PFD360" s="176"/>
      <c r="PFE360" s="176"/>
      <c r="PFF360" s="176"/>
      <c r="PFG360" s="176"/>
      <c r="PFH360" s="176"/>
      <c r="PFI360" s="176"/>
      <c r="PFJ360" s="176"/>
      <c r="PFK360" s="176"/>
      <c r="PFL360" s="176"/>
      <c r="PFM360" s="176"/>
      <c r="PFN360" s="176"/>
      <c r="PFO360" s="176"/>
      <c r="PFP360" s="176"/>
      <c r="PFQ360" s="176"/>
      <c r="PFR360" s="176"/>
      <c r="PFS360" s="176"/>
      <c r="PFT360" s="176"/>
      <c r="PFU360" s="176"/>
      <c r="PFV360" s="176"/>
      <c r="PFW360" s="176"/>
      <c r="PFX360" s="176"/>
      <c r="PFY360" s="176"/>
      <c r="PFZ360" s="176"/>
      <c r="PGA360" s="176"/>
      <c r="PGB360" s="176"/>
      <c r="PGC360" s="176"/>
      <c r="PGD360" s="176"/>
      <c r="PGE360" s="176"/>
      <c r="PGF360" s="176"/>
      <c r="PGG360" s="176"/>
      <c r="PGH360" s="176"/>
      <c r="PGI360" s="176"/>
      <c r="PGJ360" s="176"/>
      <c r="PGK360" s="176"/>
      <c r="PGL360" s="176"/>
      <c r="PGM360" s="176"/>
      <c r="PGN360" s="176"/>
      <c r="PGO360" s="176"/>
      <c r="PGP360" s="176"/>
      <c r="PGQ360" s="176"/>
      <c r="PGR360" s="176"/>
      <c r="PGS360" s="176"/>
      <c r="PGT360" s="176"/>
      <c r="PGU360" s="176"/>
      <c r="PGV360" s="176"/>
      <c r="PGW360" s="176"/>
      <c r="PGX360" s="176"/>
      <c r="PGY360" s="176"/>
      <c r="PGZ360" s="176"/>
      <c r="PHA360" s="176"/>
      <c r="PHB360" s="176"/>
      <c r="PHC360" s="176"/>
      <c r="PHD360" s="176"/>
      <c r="PHE360" s="176"/>
      <c r="PHF360" s="176"/>
      <c r="PHG360" s="176"/>
      <c r="PHH360" s="176"/>
      <c r="PHI360" s="176"/>
      <c r="PHJ360" s="176"/>
      <c r="PHK360" s="176"/>
      <c r="PHL360" s="176"/>
      <c r="PHM360" s="176"/>
      <c r="PHN360" s="176"/>
      <c r="PHO360" s="176"/>
      <c r="PHP360" s="176"/>
      <c r="PHQ360" s="176"/>
      <c r="PHR360" s="176"/>
      <c r="PHS360" s="176"/>
      <c r="PHT360" s="176"/>
      <c r="PHU360" s="176"/>
      <c r="PHV360" s="176"/>
      <c r="PHW360" s="176"/>
      <c r="PHX360" s="176"/>
      <c r="PHY360" s="176"/>
      <c r="PHZ360" s="176"/>
      <c r="PIA360" s="176"/>
      <c r="PIB360" s="176"/>
      <c r="PIC360" s="176"/>
      <c r="PID360" s="176"/>
      <c r="PIE360" s="176"/>
      <c r="PIF360" s="176"/>
      <c r="PIG360" s="176"/>
      <c r="PIH360" s="176"/>
      <c r="PII360" s="176"/>
      <c r="PIJ360" s="176"/>
      <c r="PIK360" s="176"/>
      <c r="PIL360" s="176"/>
      <c r="PIM360" s="176"/>
      <c r="PIN360" s="176"/>
      <c r="PIO360" s="176"/>
      <c r="PIP360" s="176"/>
      <c r="PIQ360" s="176"/>
      <c r="PIR360" s="176"/>
      <c r="PIS360" s="176"/>
      <c r="PIT360" s="176"/>
      <c r="PIU360" s="176"/>
      <c r="PIV360" s="176"/>
      <c r="PIW360" s="176"/>
      <c r="PIX360" s="176"/>
      <c r="PIY360" s="176"/>
      <c r="PIZ360" s="176"/>
      <c r="PJA360" s="176"/>
      <c r="PJB360" s="176"/>
      <c r="PJC360" s="176"/>
      <c r="PJD360" s="176"/>
      <c r="PJE360" s="176"/>
      <c r="PJF360" s="176"/>
      <c r="PJG360" s="176"/>
      <c r="PJH360" s="176"/>
      <c r="PJI360" s="176"/>
      <c r="PJJ360" s="176"/>
      <c r="PJK360" s="176"/>
      <c r="PJL360" s="176"/>
      <c r="PJM360" s="176"/>
      <c r="PJN360" s="176"/>
      <c r="PJO360" s="176"/>
      <c r="PJP360" s="176"/>
      <c r="PJQ360" s="176"/>
      <c r="PJR360" s="176"/>
      <c r="PJS360" s="176"/>
      <c r="PJT360" s="176"/>
      <c r="PJU360" s="176"/>
      <c r="PJV360" s="176"/>
      <c r="PJW360" s="176"/>
      <c r="PJX360" s="176"/>
      <c r="PJY360" s="176"/>
      <c r="PJZ360" s="176"/>
      <c r="PKA360" s="176"/>
      <c r="PKB360" s="176"/>
      <c r="PKC360" s="176"/>
      <c r="PKD360" s="176"/>
      <c r="PKE360" s="176"/>
      <c r="PKF360" s="176"/>
      <c r="PKG360" s="176"/>
      <c r="PKH360" s="176"/>
      <c r="PKI360" s="176"/>
      <c r="PKJ360" s="176"/>
      <c r="PKK360" s="176"/>
      <c r="PKL360" s="176"/>
      <c r="PKM360" s="176"/>
      <c r="PKN360" s="176"/>
      <c r="PKO360" s="176"/>
      <c r="PKP360" s="176"/>
      <c r="PKQ360" s="176"/>
      <c r="PKR360" s="176"/>
      <c r="PKS360" s="176"/>
      <c r="PKT360" s="176"/>
      <c r="PKU360" s="176"/>
      <c r="PKV360" s="176"/>
      <c r="PKW360" s="176"/>
      <c r="PKX360" s="176"/>
      <c r="PKY360" s="176"/>
      <c r="PKZ360" s="176"/>
      <c r="PLA360" s="176"/>
      <c r="PLB360" s="176"/>
      <c r="PLC360" s="176"/>
      <c r="PLD360" s="176"/>
      <c r="PLE360" s="176"/>
      <c r="PLF360" s="176"/>
      <c r="PLG360" s="176"/>
      <c r="PLH360" s="176"/>
      <c r="PLI360" s="176"/>
      <c r="PLJ360" s="176"/>
      <c r="PLK360" s="176"/>
      <c r="PLL360" s="176"/>
      <c r="PLM360" s="176"/>
      <c r="PLN360" s="176"/>
      <c r="PLO360" s="176"/>
      <c r="PLP360" s="176"/>
      <c r="PLQ360" s="176"/>
      <c r="PLR360" s="176"/>
      <c r="PLS360" s="176"/>
      <c r="PLT360" s="176"/>
      <c r="PLU360" s="176"/>
      <c r="PLV360" s="176"/>
      <c r="PLW360" s="176"/>
      <c r="PLX360" s="176"/>
      <c r="PLY360" s="176"/>
      <c r="PLZ360" s="176"/>
      <c r="PMA360" s="176"/>
      <c r="PMB360" s="176"/>
      <c r="PMC360" s="176"/>
      <c r="PMD360" s="176"/>
      <c r="PME360" s="176"/>
      <c r="PMF360" s="176"/>
      <c r="PMG360" s="176"/>
      <c r="PMH360" s="176"/>
      <c r="PMI360" s="176"/>
      <c r="PMJ360" s="176"/>
      <c r="PMK360" s="176"/>
      <c r="PML360" s="176"/>
      <c r="PMM360" s="176"/>
      <c r="PMN360" s="176"/>
      <c r="PMO360" s="176"/>
      <c r="PMP360" s="176"/>
      <c r="PMQ360" s="176"/>
      <c r="PMR360" s="176"/>
      <c r="PMS360" s="176"/>
      <c r="PMT360" s="176"/>
      <c r="PMU360" s="176"/>
      <c r="PMV360" s="176"/>
      <c r="PMW360" s="176"/>
      <c r="PMX360" s="176"/>
      <c r="PMY360" s="176"/>
      <c r="PMZ360" s="176"/>
      <c r="PNA360" s="176"/>
      <c r="PNB360" s="176"/>
      <c r="PNC360" s="176"/>
      <c r="PND360" s="176"/>
      <c r="PNE360" s="176"/>
      <c r="PNF360" s="176"/>
      <c r="PNG360" s="176"/>
      <c r="PNH360" s="176"/>
      <c r="PNI360" s="176"/>
      <c r="PNJ360" s="176"/>
      <c r="PNK360" s="176"/>
      <c r="PNL360" s="176"/>
      <c r="PNM360" s="176"/>
      <c r="PNN360" s="176"/>
      <c r="PNO360" s="176"/>
      <c r="PNP360" s="176"/>
      <c r="PNQ360" s="176"/>
      <c r="PNR360" s="176"/>
      <c r="PNS360" s="176"/>
      <c r="PNT360" s="176"/>
      <c r="PNU360" s="176"/>
      <c r="PNV360" s="176"/>
      <c r="PNW360" s="176"/>
      <c r="PNX360" s="176"/>
      <c r="PNY360" s="176"/>
      <c r="PNZ360" s="176"/>
      <c r="POA360" s="176"/>
      <c r="POB360" s="176"/>
      <c r="POC360" s="176"/>
      <c r="POD360" s="176"/>
      <c r="POE360" s="176"/>
      <c r="POF360" s="176"/>
      <c r="POG360" s="176"/>
      <c r="POH360" s="176"/>
      <c r="POI360" s="176"/>
      <c r="POJ360" s="176"/>
      <c r="POK360" s="176"/>
      <c r="POL360" s="176"/>
      <c r="POM360" s="176"/>
      <c r="PON360" s="176"/>
      <c r="POO360" s="176"/>
      <c r="POP360" s="176"/>
      <c r="POQ360" s="176"/>
      <c r="POR360" s="176"/>
      <c r="POS360" s="176"/>
      <c r="POT360" s="176"/>
      <c r="POU360" s="176"/>
      <c r="POV360" s="176"/>
      <c r="POW360" s="176"/>
      <c r="POX360" s="176"/>
      <c r="POY360" s="176"/>
      <c r="POZ360" s="176"/>
      <c r="PPA360" s="176"/>
      <c r="PPB360" s="176"/>
      <c r="PPC360" s="176"/>
      <c r="PPD360" s="176"/>
      <c r="PPE360" s="176"/>
      <c r="PPF360" s="176"/>
      <c r="PPG360" s="176"/>
      <c r="PPH360" s="176"/>
      <c r="PPI360" s="176"/>
      <c r="PPJ360" s="176"/>
      <c r="PPK360" s="176"/>
      <c r="PPL360" s="176"/>
      <c r="PPM360" s="176"/>
      <c r="PPN360" s="176"/>
      <c r="PPO360" s="176"/>
      <c r="PPP360" s="176"/>
      <c r="PPQ360" s="176"/>
      <c r="PPR360" s="176"/>
      <c r="PPS360" s="176"/>
      <c r="PPT360" s="176"/>
      <c r="PPU360" s="176"/>
      <c r="PPV360" s="176"/>
      <c r="PPW360" s="176"/>
      <c r="PPX360" s="176"/>
      <c r="PPY360" s="176"/>
      <c r="PPZ360" s="176"/>
      <c r="PQA360" s="176"/>
      <c r="PQB360" s="176"/>
      <c r="PQC360" s="176"/>
      <c r="PQD360" s="176"/>
      <c r="PQE360" s="176"/>
      <c r="PQF360" s="176"/>
      <c r="PQG360" s="176"/>
      <c r="PQH360" s="176"/>
      <c r="PQI360" s="176"/>
      <c r="PQJ360" s="176"/>
      <c r="PQK360" s="176"/>
      <c r="PQL360" s="176"/>
      <c r="PQM360" s="176"/>
      <c r="PQN360" s="176"/>
      <c r="PQO360" s="176"/>
      <c r="PQP360" s="176"/>
      <c r="PQQ360" s="176"/>
      <c r="PQR360" s="176"/>
      <c r="PQS360" s="176"/>
      <c r="PQT360" s="176"/>
      <c r="PQU360" s="176"/>
      <c r="PQV360" s="176"/>
      <c r="PQW360" s="176"/>
      <c r="PQX360" s="176"/>
      <c r="PQY360" s="176"/>
      <c r="PQZ360" s="176"/>
      <c r="PRA360" s="176"/>
      <c r="PRB360" s="176"/>
      <c r="PRC360" s="176"/>
      <c r="PRD360" s="176"/>
      <c r="PRE360" s="176"/>
      <c r="PRF360" s="176"/>
      <c r="PRG360" s="176"/>
      <c r="PRH360" s="176"/>
      <c r="PRI360" s="176"/>
      <c r="PRJ360" s="176"/>
      <c r="PRK360" s="176"/>
      <c r="PRL360" s="176"/>
      <c r="PRM360" s="176"/>
      <c r="PRN360" s="176"/>
      <c r="PRO360" s="176"/>
      <c r="PRP360" s="176"/>
      <c r="PRQ360" s="176"/>
      <c r="PRR360" s="176"/>
      <c r="PRS360" s="176"/>
      <c r="PRT360" s="176"/>
      <c r="PRU360" s="176"/>
      <c r="PRV360" s="176"/>
      <c r="PRW360" s="176"/>
      <c r="PRX360" s="176"/>
      <c r="PRY360" s="176"/>
      <c r="PRZ360" s="176"/>
      <c r="PSA360" s="176"/>
      <c r="PSB360" s="176"/>
      <c r="PSC360" s="176"/>
      <c r="PSD360" s="176"/>
      <c r="PSE360" s="176"/>
      <c r="PSF360" s="176"/>
      <c r="PSG360" s="176"/>
      <c r="PSH360" s="176"/>
      <c r="PSI360" s="176"/>
      <c r="PSJ360" s="176"/>
      <c r="PSK360" s="176"/>
      <c r="PSL360" s="176"/>
      <c r="PSM360" s="176"/>
      <c r="PSN360" s="176"/>
      <c r="PSO360" s="176"/>
      <c r="PSP360" s="176"/>
      <c r="PSQ360" s="176"/>
      <c r="PSR360" s="176"/>
      <c r="PSS360" s="176"/>
      <c r="PST360" s="176"/>
      <c r="PSU360" s="176"/>
      <c r="PSV360" s="176"/>
      <c r="PSW360" s="176"/>
      <c r="PSX360" s="176"/>
      <c r="PSY360" s="176"/>
      <c r="PSZ360" s="176"/>
      <c r="PTA360" s="176"/>
      <c r="PTB360" s="176"/>
      <c r="PTC360" s="176"/>
      <c r="PTD360" s="176"/>
      <c r="PTE360" s="176"/>
      <c r="PTF360" s="176"/>
      <c r="PTG360" s="176"/>
      <c r="PTH360" s="176"/>
      <c r="PTI360" s="176"/>
      <c r="PTJ360" s="176"/>
      <c r="PTK360" s="176"/>
      <c r="PTL360" s="176"/>
      <c r="PTM360" s="176"/>
      <c r="PTN360" s="176"/>
      <c r="PTO360" s="176"/>
      <c r="PTP360" s="176"/>
      <c r="PTQ360" s="176"/>
      <c r="PTR360" s="176"/>
      <c r="PTS360" s="176"/>
      <c r="PTT360" s="176"/>
      <c r="PTU360" s="176"/>
      <c r="PTV360" s="176"/>
      <c r="PTW360" s="176"/>
      <c r="PTX360" s="176"/>
      <c r="PTY360" s="176"/>
      <c r="PTZ360" s="176"/>
      <c r="PUA360" s="176"/>
      <c r="PUB360" s="176"/>
      <c r="PUC360" s="176"/>
      <c r="PUD360" s="176"/>
      <c r="PUE360" s="176"/>
      <c r="PUF360" s="176"/>
      <c r="PUG360" s="176"/>
      <c r="PUH360" s="176"/>
      <c r="PUI360" s="176"/>
      <c r="PUJ360" s="176"/>
      <c r="PUK360" s="176"/>
      <c r="PUL360" s="176"/>
      <c r="PUM360" s="176"/>
      <c r="PUN360" s="176"/>
      <c r="PUO360" s="176"/>
      <c r="PUP360" s="176"/>
      <c r="PUQ360" s="176"/>
      <c r="PUR360" s="176"/>
      <c r="PUS360" s="176"/>
      <c r="PUT360" s="176"/>
      <c r="PUU360" s="176"/>
      <c r="PUV360" s="176"/>
      <c r="PUW360" s="176"/>
      <c r="PUX360" s="176"/>
      <c r="PUY360" s="176"/>
      <c r="PUZ360" s="176"/>
      <c r="PVA360" s="176"/>
      <c r="PVB360" s="176"/>
      <c r="PVC360" s="176"/>
      <c r="PVD360" s="176"/>
      <c r="PVE360" s="176"/>
      <c r="PVF360" s="176"/>
      <c r="PVG360" s="176"/>
      <c r="PVH360" s="176"/>
      <c r="PVI360" s="176"/>
      <c r="PVJ360" s="176"/>
      <c r="PVK360" s="176"/>
      <c r="PVL360" s="176"/>
      <c r="PVM360" s="176"/>
      <c r="PVN360" s="176"/>
      <c r="PVO360" s="176"/>
      <c r="PVP360" s="176"/>
      <c r="PVQ360" s="176"/>
      <c r="PVR360" s="176"/>
      <c r="PVS360" s="176"/>
      <c r="PVT360" s="176"/>
      <c r="PVU360" s="176"/>
      <c r="PVV360" s="176"/>
      <c r="PVW360" s="176"/>
      <c r="PVX360" s="176"/>
      <c r="PVY360" s="176"/>
      <c r="PVZ360" s="176"/>
      <c r="PWA360" s="176"/>
      <c r="PWB360" s="176"/>
      <c r="PWC360" s="176"/>
      <c r="PWD360" s="176"/>
      <c r="PWE360" s="176"/>
      <c r="PWF360" s="176"/>
      <c r="PWG360" s="176"/>
      <c r="PWH360" s="176"/>
      <c r="PWI360" s="176"/>
      <c r="PWJ360" s="176"/>
      <c r="PWK360" s="176"/>
      <c r="PWL360" s="176"/>
      <c r="PWM360" s="176"/>
      <c r="PWN360" s="176"/>
      <c r="PWO360" s="176"/>
      <c r="PWP360" s="176"/>
      <c r="PWQ360" s="176"/>
      <c r="PWR360" s="176"/>
      <c r="PWS360" s="176"/>
      <c r="PWT360" s="176"/>
      <c r="PWU360" s="176"/>
      <c r="PWV360" s="176"/>
      <c r="PWW360" s="176"/>
      <c r="PWX360" s="176"/>
      <c r="PWY360" s="176"/>
      <c r="PWZ360" s="176"/>
      <c r="PXA360" s="176"/>
      <c r="PXB360" s="176"/>
      <c r="PXC360" s="176"/>
      <c r="PXD360" s="176"/>
      <c r="PXE360" s="176"/>
      <c r="PXF360" s="176"/>
      <c r="PXG360" s="176"/>
      <c r="PXH360" s="176"/>
      <c r="PXI360" s="176"/>
      <c r="PXJ360" s="176"/>
      <c r="PXK360" s="176"/>
      <c r="PXL360" s="176"/>
      <c r="PXM360" s="176"/>
      <c r="PXN360" s="176"/>
      <c r="PXO360" s="176"/>
      <c r="PXP360" s="176"/>
      <c r="PXQ360" s="176"/>
      <c r="PXR360" s="176"/>
      <c r="PXS360" s="176"/>
      <c r="PXT360" s="176"/>
      <c r="PXU360" s="176"/>
      <c r="PXV360" s="176"/>
      <c r="PXW360" s="176"/>
      <c r="PXX360" s="176"/>
      <c r="PXY360" s="176"/>
      <c r="PXZ360" s="176"/>
      <c r="PYA360" s="176"/>
      <c r="PYB360" s="176"/>
      <c r="PYC360" s="176"/>
      <c r="PYD360" s="176"/>
      <c r="PYE360" s="176"/>
      <c r="PYF360" s="176"/>
      <c r="PYG360" s="176"/>
      <c r="PYH360" s="176"/>
      <c r="PYI360" s="176"/>
      <c r="PYJ360" s="176"/>
      <c r="PYK360" s="176"/>
      <c r="PYL360" s="176"/>
      <c r="PYM360" s="176"/>
      <c r="PYN360" s="176"/>
      <c r="PYO360" s="176"/>
      <c r="PYP360" s="176"/>
      <c r="PYQ360" s="176"/>
      <c r="PYR360" s="176"/>
      <c r="PYS360" s="176"/>
      <c r="PYT360" s="176"/>
      <c r="PYU360" s="176"/>
      <c r="PYV360" s="176"/>
      <c r="PYW360" s="176"/>
      <c r="PYX360" s="176"/>
      <c r="PYY360" s="176"/>
      <c r="PYZ360" s="176"/>
      <c r="PZA360" s="176"/>
      <c r="PZB360" s="176"/>
      <c r="PZC360" s="176"/>
      <c r="PZD360" s="176"/>
      <c r="PZE360" s="176"/>
      <c r="PZF360" s="176"/>
      <c r="PZG360" s="176"/>
      <c r="PZH360" s="176"/>
      <c r="PZI360" s="176"/>
      <c r="PZJ360" s="176"/>
      <c r="PZK360" s="176"/>
      <c r="PZL360" s="176"/>
      <c r="PZM360" s="176"/>
      <c r="PZN360" s="176"/>
      <c r="PZO360" s="176"/>
      <c r="PZP360" s="176"/>
      <c r="PZQ360" s="176"/>
      <c r="PZR360" s="176"/>
      <c r="PZS360" s="176"/>
      <c r="PZT360" s="176"/>
      <c r="PZU360" s="176"/>
      <c r="PZV360" s="176"/>
      <c r="PZW360" s="176"/>
      <c r="PZX360" s="176"/>
      <c r="PZY360" s="176"/>
      <c r="PZZ360" s="176"/>
      <c r="QAA360" s="176"/>
      <c r="QAB360" s="176"/>
      <c r="QAC360" s="176"/>
      <c r="QAD360" s="176"/>
      <c r="QAE360" s="176"/>
      <c r="QAF360" s="176"/>
      <c r="QAG360" s="176"/>
      <c r="QAH360" s="176"/>
      <c r="QAI360" s="176"/>
      <c r="QAJ360" s="176"/>
      <c r="QAK360" s="176"/>
      <c r="QAL360" s="176"/>
      <c r="QAM360" s="176"/>
      <c r="QAN360" s="176"/>
      <c r="QAO360" s="176"/>
      <c r="QAP360" s="176"/>
      <c r="QAQ360" s="176"/>
      <c r="QAR360" s="176"/>
      <c r="QAS360" s="176"/>
      <c r="QAT360" s="176"/>
      <c r="QAU360" s="176"/>
      <c r="QAV360" s="176"/>
      <c r="QAW360" s="176"/>
      <c r="QAX360" s="176"/>
      <c r="QAY360" s="176"/>
      <c r="QAZ360" s="176"/>
      <c r="QBA360" s="176"/>
      <c r="QBB360" s="176"/>
      <c r="QBC360" s="176"/>
      <c r="QBD360" s="176"/>
      <c r="QBE360" s="176"/>
      <c r="QBF360" s="176"/>
      <c r="QBG360" s="176"/>
      <c r="QBH360" s="176"/>
      <c r="QBI360" s="176"/>
      <c r="QBJ360" s="176"/>
      <c r="QBK360" s="176"/>
      <c r="QBL360" s="176"/>
      <c r="QBM360" s="176"/>
      <c r="QBN360" s="176"/>
      <c r="QBO360" s="176"/>
      <c r="QBP360" s="176"/>
      <c r="QBQ360" s="176"/>
      <c r="QBR360" s="176"/>
      <c r="QBS360" s="176"/>
      <c r="QBT360" s="176"/>
      <c r="QBU360" s="176"/>
      <c r="QBV360" s="176"/>
      <c r="QBW360" s="176"/>
      <c r="QBX360" s="176"/>
      <c r="QBY360" s="176"/>
      <c r="QBZ360" s="176"/>
      <c r="QCA360" s="176"/>
      <c r="QCB360" s="176"/>
      <c r="QCC360" s="176"/>
      <c r="QCD360" s="176"/>
      <c r="QCE360" s="176"/>
      <c r="QCF360" s="176"/>
      <c r="QCG360" s="176"/>
      <c r="QCH360" s="176"/>
      <c r="QCI360" s="176"/>
      <c r="QCJ360" s="176"/>
      <c r="QCK360" s="176"/>
      <c r="QCL360" s="176"/>
      <c r="QCM360" s="176"/>
      <c r="QCN360" s="176"/>
      <c r="QCO360" s="176"/>
      <c r="QCP360" s="176"/>
      <c r="QCQ360" s="176"/>
      <c r="QCR360" s="176"/>
      <c r="QCS360" s="176"/>
      <c r="QCT360" s="176"/>
      <c r="QCU360" s="176"/>
      <c r="QCV360" s="176"/>
      <c r="QCW360" s="176"/>
      <c r="QCX360" s="176"/>
      <c r="QCY360" s="176"/>
      <c r="QCZ360" s="176"/>
      <c r="QDA360" s="176"/>
      <c r="QDB360" s="176"/>
      <c r="QDC360" s="176"/>
      <c r="QDD360" s="176"/>
      <c r="QDE360" s="176"/>
      <c r="QDF360" s="176"/>
      <c r="QDG360" s="176"/>
      <c r="QDH360" s="176"/>
      <c r="QDI360" s="176"/>
      <c r="QDJ360" s="176"/>
      <c r="QDK360" s="176"/>
      <c r="QDL360" s="176"/>
      <c r="QDM360" s="176"/>
      <c r="QDN360" s="176"/>
      <c r="QDO360" s="176"/>
      <c r="QDP360" s="176"/>
      <c r="QDQ360" s="176"/>
      <c r="QDR360" s="176"/>
      <c r="QDS360" s="176"/>
      <c r="QDT360" s="176"/>
      <c r="QDU360" s="176"/>
      <c r="QDV360" s="176"/>
      <c r="QDW360" s="176"/>
      <c r="QDX360" s="176"/>
      <c r="QDY360" s="176"/>
      <c r="QDZ360" s="176"/>
      <c r="QEA360" s="176"/>
      <c r="QEB360" s="176"/>
      <c r="QEC360" s="176"/>
      <c r="QED360" s="176"/>
      <c r="QEE360" s="176"/>
      <c r="QEF360" s="176"/>
      <c r="QEG360" s="176"/>
      <c r="QEH360" s="176"/>
      <c r="QEI360" s="176"/>
      <c r="QEJ360" s="176"/>
      <c r="QEK360" s="176"/>
      <c r="QEL360" s="176"/>
      <c r="QEM360" s="176"/>
      <c r="QEN360" s="176"/>
      <c r="QEO360" s="176"/>
      <c r="QEP360" s="176"/>
      <c r="QEQ360" s="176"/>
      <c r="QER360" s="176"/>
      <c r="QES360" s="176"/>
      <c r="QET360" s="176"/>
      <c r="QEU360" s="176"/>
      <c r="QEV360" s="176"/>
      <c r="QEW360" s="176"/>
      <c r="QEX360" s="176"/>
      <c r="QEY360" s="176"/>
      <c r="QEZ360" s="176"/>
      <c r="QFA360" s="176"/>
      <c r="QFB360" s="176"/>
      <c r="QFC360" s="176"/>
      <c r="QFD360" s="176"/>
      <c r="QFE360" s="176"/>
      <c r="QFF360" s="176"/>
      <c r="QFG360" s="176"/>
      <c r="QFH360" s="176"/>
      <c r="QFI360" s="176"/>
      <c r="QFJ360" s="176"/>
      <c r="QFK360" s="176"/>
      <c r="QFL360" s="176"/>
      <c r="QFM360" s="176"/>
      <c r="QFN360" s="176"/>
      <c r="QFO360" s="176"/>
      <c r="QFP360" s="176"/>
      <c r="QFQ360" s="176"/>
      <c r="QFR360" s="176"/>
      <c r="QFS360" s="176"/>
      <c r="QFT360" s="176"/>
      <c r="QFU360" s="176"/>
      <c r="QFV360" s="176"/>
      <c r="QFW360" s="176"/>
      <c r="QFX360" s="176"/>
      <c r="QFY360" s="176"/>
      <c r="QFZ360" s="176"/>
      <c r="QGA360" s="176"/>
      <c r="QGB360" s="176"/>
      <c r="QGC360" s="176"/>
      <c r="QGD360" s="176"/>
      <c r="QGE360" s="176"/>
      <c r="QGF360" s="176"/>
      <c r="QGG360" s="176"/>
      <c r="QGH360" s="176"/>
      <c r="QGI360" s="176"/>
      <c r="QGJ360" s="176"/>
      <c r="QGK360" s="176"/>
      <c r="QGL360" s="176"/>
      <c r="QGM360" s="176"/>
      <c r="QGN360" s="176"/>
      <c r="QGO360" s="176"/>
      <c r="QGP360" s="176"/>
      <c r="QGQ360" s="176"/>
      <c r="QGR360" s="176"/>
      <c r="QGS360" s="176"/>
      <c r="QGT360" s="176"/>
      <c r="QGU360" s="176"/>
      <c r="QGV360" s="176"/>
      <c r="QGW360" s="176"/>
      <c r="QGX360" s="176"/>
      <c r="QGY360" s="176"/>
      <c r="QGZ360" s="176"/>
      <c r="QHA360" s="176"/>
      <c r="QHB360" s="176"/>
      <c r="QHC360" s="176"/>
      <c r="QHD360" s="176"/>
      <c r="QHE360" s="176"/>
      <c r="QHF360" s="176"/>
      <c r="QHG360" s="176"/>
      <c r="QHH360" s="176"/>
      <c r="QHI360" s="176"/>
      <c r="QHJ360" s="176"/>
      <c r="QHK360" s="176"/>
      <c r="QHL360" s="176"/>
      <c r="QHM360" s="176"/>
      <c r="QHN360" s="176"/>
      <c r="QHO360" s="176"/>
      <c r="QHP360" s="176"/>
      <c r="QHQ360" s="176"/>
      <c r="QHR360" s="176"/>
      <c r="QHS360" s="176"/>
      <c r="QHT360" s="176"/>
      <c r="QHU360" s="176"/>
      <c r="QHV360" s="176"/>
      <c r="QHW360" s="176"/>
      <c r="QHX360" s="176"/>
      <c r="QHY360" s="176"/>
      <c r="QHZ360" s="176"/>
      <c r="QIA360" s="176"/>
      <c r="QIB360" s="176"/>
      <c r="QIC360" s="176"/>
      <c r="QID360" s="176"/>
      <c r="QIE360" s="176"/>
      <c r="QIF360" s="176"/>
      <c r="QIG360" s="176"/>
      <c r="QIH360" s="176"/>
      <c r="QII360" s="176"/>
      <c r="QIJ360" s="176"/>
      <c r="QIK360" s="176"/>
      <c r="QIL360" s="176"/>
      <c r="QIM360" s="176"/>
      <c r="QIN360" s="176"/>
      <c r="QIO360" s="176"/>
      <c r="QIP360" s="176"/>
      <c r="QIQ360" s="176"/>
      <c r="QIR360" s="176"/>
      <c r="QIS360" s="176"/>
      <c r="QIT360" s="176"/>
      <c r="QIU360" s="176"/>
      <c r="QIV360" s="176"/>
      <c r="QIW360" s="176"/>
      <c r="QIX360" s="176"/>
      <c r="QIY360" s="176"/>
      <c r="QIZ360" s="176"/>
      <c r="QJA360" s="176"/>
      <c r="QJB360" s="176"/>
      <c r="QJC360" s="176"/>
      <c r="QJD360" s="176"/>
      <c r="QJE360" s="176"/>
      <c r="QJF360" s="176"/>
      <c r="QJG360" s="176"/>
      <c r="QJH360" s="176"/>
      <c r="QJI360" s="176"/>
      <c r="QJJ360" s="176"/>
      <c r="QJK360" s="176"/>
      <c r="QJL360" s="176"/>
      <c r="QJM360" s="176"/>
      <c r="QJN360" s="176"/>
      <c r="QJO360" s="176"/>
      <c r="QJP360" s="176"/>
      <c r="QJQ360" s="176"/>
      <c r="QJR360" s="176"/>
      <c r="QJS360" s="176"/>
      <c r="QJT360" s="176"/>
      <c r="QJU360" s="176"/>
      <c r="QJV360" s="176"/>
      <c r="QJW360" s="176"/>
      <c r="QJX360" s="176"/>
      <c r="QJY360" s="176"/>
      <c r="QJZ360" s="176"/>
      <c r="QKA360" s="176"/>
      <c r="QKB360" s="176"/>
      <c r="QKC360" s="176"/>
      <c r="QKD360" s="176"/>
      <c r="QKE360" s="176"/>
      <c r="QKF360" s="176"/>
      <c r="QKG360" s="176"/>
      <c r="QKH360" s="176"/>
      <c r="QKI360" s="176"/>
      <c r="QKJ360" s="176"/>
      <c r="QKK360" s="176"/>
      <c r="QKL360" s="176"/>
      <c r="QKM360" s="176"/>
      <c r="QKN360" s="176"/>
      <c r="QKO360" s="176"/>
      <c r="QKP360" s="176"/>
      <c r="QKQ360" s="176"/>
      <c r="QKR360" s="176"/>
      <c r="QKS360" s="176"/>
      <c r="QKT360" s="176"/>
      <c r="QKU360" s="176"/>
      <c r="QKV360" s="176"/>
      <c r="QKW360" s="176"/>
      <c r="QKX360" s="176"/>
      <c r="QKY360" s="176"/>
      <c r="QKZ360" s="176"/>
      <c r="QLA360" s="176"/>
      <c r="QLB360" s="176"/>
      <c r="QLC360" s="176"/>
      <c r="QLD360" s="176"/>
      <c r="QLE360" s="176"/>
      <c r="QLF360" s="176"/>
      <c r="QLG360" s="176"/>
      <c r="QLH360" s="176"/>
      <c r="QLI360" s="176"/>
      <c r="QLJ360" s="176"/>
      <c r="QLK360" s="176"/>
      <c r="QLL360" s="176"/>
      <c r="QLM360" s="176"/>
      <c r="QLN360" s="176"/>
      <c r="QLO360" s="176"/>
      <c r="QLP360" s="176"/>
      <c r="QLQ360" s="176"/>
      <c r="QLR360" s="176"/>
      <c r="QLS360" s="176"/>
      <c r="QLT360" s="176"/>
      <c r="QLU360" s="176"/>
      <c r="QLV360" s="176"/>
      <c r="QLW360" s="176"/>
      <c r="QLX360" s="176"/>
      <c r="QLY360" s="176"/>
      <c r="QLZ360" s="176"/>
      <c r="QMA360" s="176"/>
      <c r="QMB360" s="176"/>
      <c r="QMC360" s="176"/>
      <c r="QMD360" s="176"/>
      <c r="QME360" s="176"/>
      <c r="QMF360" s="176"/>
      <c r="QMG360" s="176"/>
      <c r="QMH360" s="176"/>
      <c r="QMI360" s="176"/>
      <c r="QMJ360" s="176"/>
      <c r="QMK360" s="176"/>
      <c r="QML360" s="176"/>
      <c r="QMM360" s="176"/>
      <c r="QMN360" s="176"/>
      <c r="QMO360" s="176"/>
      <c r="QMP360" s="176"/>
      <c r="QMQ360" s="176"/>
      <c r="QMR360" s="176"/>
      <c r="QMS360" s="176"/>
      <c r="QMT360" s="176"/>
      <c r="QMU360" s="176"/>
      <c r="QMV360" s="176"/>
      <c r="QMW360" s="176"/>
      <c r="QMX360" s="176"/>
      <c r="QMY360" s="176"/>
      <c r="QMZ360" s="176"/>
      <c r="QNA360" s="176"/>
      <c r="QNB360" s="176"/>
      <c r="QNC360" s="176"/>
      <c r="QND360" s="176"/>
      <c r="QNE360" s="176"/>
      <c r="QNF360" s="176"/>
      <c r="QNG360" s="176"/>
      <c r="QNH360" s="176"/>
      <c r="QNI360" s="176"/>
      <c r="QNJ360" s="176"/>
      <c r="QNK360" s="176"/>
      <c r="QNL360" s="176"/>
      <c r="QNM360" s="176"/>
      <c r="QNN360" s="176"/>
      <c r="QNO360" s="176"/>
      <c r="QNP360" s="176"/>
      <c r="QNQ360" s="176"/>
      <c r="QNR360" s="176"/>
      <c r="QNS360" s="176"/>
      <c r="QNT360" s="176"/>
      <c r="QNU360" s="176"/>
      <c r="QNV360" s="176"/>
      <c r="QNW360" s="176"/>
      <c r="QNX360" s="176"/>
      <c r="QNY360" s="176"/>
      <c r="QNZ360" s="176"/>
      <c r="QOA360" s="176"/>
      <c r="QOB360" s="176"/>
      <c r="QOC360" s="176"/>
      <c r="QOD360" s="176"/>
      <c r="QOE360" s="176"/>
      <c r="QOF360" s="176"/>
      <c r="QOG360" s="176"/>
      <c r="QOH360" s="176"/>
      <c r="QOI360" s="176"/>
      <c r="QOJ360" s="176"/>
      <c r="QOK360" s="176"/>
      <c r="QOL360" s="176"/>
      <c r="QOM360" s="176"/>
      <c r="QON360" s="176"/>
      <c r="QOO360" s="176"/>
      <c r="QOP360" s="176"/>
      <c r="QOQ360" s="176"/>
      <c r="QOR360" s="176"/>
      <c r="QOS360" s="176"/>
      <c r="QOT360" s="176"/>
      <c r="QOU360" s="176"/>
      <c r="QOV360" s="176"/>
      <c r="QOW360" s="176"/>
      <c r="QOX360" s="176"/>
      <c r="QOY360" s="176"/>
      <c r="QOZ360" s="176"/>
      <c r="QPA360" s="176"/>
      <c r="QPB360" s="176"/>
      <c r="QPC360" s="176"/>
      <c r="QPD360" s="176"/>
      <c r="QPE360" s="176"/>
      <c r="QPF360" s="176"/>
      <c r="QPG360" s="176"/>
      <c r="QPH360" s="176"/>
      <c r="QPI360" s="176"/>
      <c r="QPJ360" s="176"/>
      <c r="QPK360" s="176"/>
      <c r="QPL360" s="176"/>
      <c r="QPM360" s="176"/>
      <c r="QPN360" s="176"/>
      <c r="QPO360" s="176"/>
      <c r="QPP360" s="176"/>
      <c r="QPQ360" s="176"/>
      <c r="QPR360" s="176"/>
      <c r="QPS360" s="176"/>
      <c r="QPT360" s="176"/>
      <c r="QPU360" s="176"/>
      <c r="QPV360" s="176"/>
      <c r="QPW360" s="176"/>
      <c r="QPX360" s="176"/>
      <c r="QPY360" s="176"/>
      <c r="QPZ360" s="176"/>
      <c r="QQA360" s="176"/>
      <c r="QQB360" s="176"/>
      <c r="QQC360" s="176"/>
      <c r="QQD360" s="176"/>
      <c r="QQE360" s="176"/>
      <c r="QQF360" s="176"/>
      <c r="QQG360" s="176"/>
      <c r="QQH360" s="176"/>
      <c r="QQI360" s="176"/>
      <c r="QQJ360" s="176"/>
      <c r="QQK360" s="176"/>
      <c r="QQL360" s="176"/>
      <c r="QQM360" s="176"/>
      <c r="QQN360" s="176"/>
      <c r="QQO360" s="176"/>
      <c r="QQP360" s="176"/>
      <c r="QQQ360" s="176"/>
      <c r="QQR360" s="176"/>
      <c r="QQS360" s="176"/>
      <c r="QQT360" s="176"/>
      <c r="QQU360" s="176"/>
      <c r="QQV360" s="176"/>
      <c r="QQW360" s="176"/>
      <c r="QQX360" s="176"/>
      <c r="QQY360" s="176"/>
      <c r="QQZ360" s="176"/>
      <c r="QRA360" s="176"/>
      <c r="QRB360" s="176"/>
      <c r="QRC360" s="176"/>
      <c r="QRD360" s="176"/>
      <c r="QRE360" s="176"/>
      <c r="QRF360" s="176"/>
      <c r="QRG360" s="176"/>
      <c r="QRH360" s="176"/>
      <c r="QRI360" s="176"/>
      <c r="QRJ360" s="176"/>
      <c r="QRK360" s="176"/>
      <c r="QRL360" s="176"/>
      <c r="QRM360" s="176"/>
      <c r="QRN360" s="176"/>
      <c r="QRO360" s="176"/>
      <c r="QRP360" s="176"/>
      <c r="QRQ360" s="176"/>
      <c r="QRR360" s="176"/>
      <c r="QRS360" s="176"/>
      <c r="QRT360" s="176"/>
      <c r="QRU360" s="176"/>
      <c r="QRV360" s="176"/>
      <c r="QRW360" s="176"/>
      <c r="QRX360" s="176"/>
      <c r="QRY360" s="176"/>
      <c r="QRZ360" s="176"/>
      <c r="QSA360" s="176"/>
      <c r="QSB360" s="176"/>
      <c r="QSC360" s="176"/>
      <c r="QSD360" s="176"/>
      <c r="QSE360" s="176"/>
      <c r="QSF360" s="176"/>
      <c r="QSG360" s="176"/>
      <c r="QSH360" s="176"/>
      <c r="QSI360" s="176"/>
      <c r="QSJ360" s="176"/>
      <c r="QSK360" s="176"/>
      <c r="QSL360" s="176"/>
      <c r="QSM360" s="176"/>
      <c r="QSN360" s="176"/>
      <c r="QSO360" s="176"/>
      <c r="QSP360" s="176"/>
      <c r="QSQ360" s="176"/>
      <c r="QSR360" s="176"/>
      <c r="QSS360" s="176"/>
      <c r="QST360" s="176"/>
      <c r="QSU360" s="176"/>
      <c r="QSV360" s="176"/>
      <c r="QSW360" s="176"/>
      <c r="QSX360" s="176"/>
      <c r="QSY360" s="176"/>
      <c r="QSZ360" s="176"/>
      <c r="QTA360" s="176"/>
      <c r="QTB360" s="176"/>
      <c r="QTC360" s="176"/>
      <c r="QTD360" s="176"/>
      <c r="QTE360" s="176"/>
      <c r="QTF360" s="176"/>
      <c r="QTG360" s="176"/>
      <c r="QTH360" s="176"/>
      <c r="QTI360" s="176"/>
      <c r="QTJ360" s="176"/>
      <c r="QTK360" s="176"/>
      <c r="QTL360" s="176"/>
      <c r="QTM360" s="176"/>
      <c r="QTN360" s="176"/>
      <c r="QTO360" s="176"/>
      <c r="QTP360" s="176"/>
      <c r="QTQ360" s="176"/>
      <c r="QTR360" s="176"/>
      <c r="QTS360" s="176"/>
      <c r="QTT360" s="176"/>
      <c r="QTU360" s="176"/>
      <c r="QTV360" s="176"/>
      <c r="QTW360" s="176"/>
      <c r="QTX360" s="176"/>
      <c r="QTY360" s="176"/>
      <c r="QTZ360" s="176"/>
      <c r="QUA360" s="176"/>
      <c r="QUB360" s="176"/>
      <c r="QUC360" s="176"/>
      <c r="QUD360" s="176"/>
      <c r="QUE360" s="176"/>
      <c r="QUF360" s="176"/>
      <c r="QUG360" s="176"/>
      <c r="QUH360" s="176"/>
      <c r="QUI360" s="176"/>
      <c r="QUJ360" s="176"/>
      <c r="QUK360" s="176"/>
      <c r="QUL360" s="176"/>
      <c r="QUM360" s="176"/>
      <c r="QUN360" s="176"/>
      <c r="QUO360" s="176"/>
      <c r="QUP360" s="176"/>
      <c r="QUQ360" s="176"/>
      <c r="QUR360" s="176"/>
      <c r="QUS360" s="176"/>
      <c r="QUT360" s="176"/>
      <c r="QUU360" s="176"/>
      <c r="QUV360" s="176"/>
      <c r="QUW360" s="176"/>
      <c r="QUX360" s="176"/>
      <c r="QUY360" s="176"/>
      <c r="QUZ360" s="176"/>
      <c r="QVA360" s="176"/>
      <c r="QVB360" s="176"/>
      <c r="QVC360" s="176"/>
      <c r="QVD360" s="176"/>
      <c r="QVE360" s="176"/>
      <c r="QVF360" s="176"/>
      <c r="QVG360" s="176"/>
      <c r="QVH360" s="176"/>
      <c r="QVI360" s="176"/>
      <c r="QVJ360" s="176"/>
      <c r="QVK360" s="176"/>
      <c r="QVL360" s="176"/>
      <c r="QVM360" s="176"/>
      <c r="QVN360" s="176"/>
      <c r="QVO360" s="176"/>
      <c r="QVP360" s="176"/>
      <c r="QVQ360" s="176"/>
      <c r="QVR360" s="176"/>
      <c r="QVS360" s="176"/>
      <c r="QVT360" s="176"/>
      <c r="QVU360" s="176"/>
      <c r="QVV360" s="176"/>
      <c r="QVW360" s="176"/>
      <c r="QVX360" s="176"/>
      <c r="QVY360" s="176"/>
      <c r="QVZ360" s="176"/>
      <c r="QWA360" s="176"/>
      <c r="QWB360" s="176"/>
      <c r="QWC360" s="176"/>
      <c r="QWD360" s="176"/>
      <c r="QWE360" s="176"/>
      <c r="QWF360" s="176"/>
      <c r="QWG360" s="176"/>
      <c r="QWH360" s="176"/>
      <c r="QWI360" s="176"/>
      <c r="QWJ360" s="176"/>
      <c r="QWK360" s="176"/>
      <c r="QWL360" s="176"/>
      <c r="QWM360" s="176"/>
      <c r="QWN360" s="176"/>
      <c r="QWO360" s="176"/>
      <c r="QWP360" s="176"/>
      <c r="QWQ360" s="176"/>
      <c r="QWR360" s="176"/>
      <c r="QWS360" s="176"/>
      <c r="QWT360" s="176"/>
      <c r="QWU360" s="176"/>
      <c r="QWV360" s="176"/>
      <c r="QWW360" s="176"/>
      <c r="QWX360" s="176"/>
      <c r="QWY360" s="176"/>
      <c r="QWZ360" s="176"/>
      <c r="QXA360" s="176"/>
      <c r="QXB360" s="176"/>
      <c r="QXC360" s="176"/>
      <c r="QXD360" s="176"/>
      <c r="QXE360" s="176"/>
      <c r="QXF360" s="176"/>
      <c r="QXG360" s="176"/>
      <c r="QXH360" s="176"/>
      <c r="QXI360" s="176"/>
      <c r="QXJ360" s="176"/>
      <c r="QXK360" s="176"/>
      <c r="QXL360" s="176"/>
      <c r="QXM360" s="176"/>
      <c r="QXN360" s="176"/>
      <c r="QXO360" s="176"/>
      <c r="QXP360" s="176"/>
      <c r="QXQ360" s="176"/>
      <c r="QXR360" s="176"/>
      <c r="QXS360" s="176"/>
      <c r="QXT360" s="176"/>
      <c r="QXU360" s="176"/>
      <c r="QXV360" s="176"/>
      <c r="QXW360" s="176"/>
      <c r="QXX360" s="176"/>
      <c r="QXY360" s="176"/>
      <c r="QXZ360" s="176"/>
      <c r="QYA360" s="176"/>
      <c r="QYB360" s="176"/>
      <c r="QYC360" s="176"/>
      <c r="QYD360" s="176"/>
      <c r="QYE360" s="176"/>
      <c r="QYF360" s="176"/>
      <c r="QYG360" s="176"/>
      <c r="QYH360" s="176"/>
      <c r="QYI360" s="176"/>
      <c r="QYJ360" s="176"/>
      <c r="QYK360" s="176"/>
      <c r="QYL360" s="176"/>
      <c r="QYM360" s="176"/>
      <c r="QYN360" s="176"/>
      <c r="QYO360" s="176"/>
      <c r="QYP360" s="176"/>
      <c r="QYQ360" s="176"/>
      <c r="QYR360" s="176"/>
      <c r="QYS360" s="176"/>
      <c r="QYT360" s="176"/>
      <c r="QYU360" s="176"/>
      <c r="QYV360" s="176"/>
      <c r="QYW360" s="176"/>
      <c r="QYX360" s="176"/>
      <c r="QYY360" s="176"/>
      <c r="QYZ360" s="176"/>
      <c r="QZA360" s="176"/>
      <c r="QZB360" s="176"/>
      <c r="QZC360" s="176"/>
      <c r="QZD360" s="176"/>
      <c r="QZE360" s="176"/>
      <c r="QZF360" s="176"/>
      <c r="QZG360" s="176"/>
      <c r="QZH360" s="176"/>
      <c r="QZI360" s="176"/>
      <c r="QZJ360" s="176"/>
      <c r="QZK360" s="176"/>
      <c r="QZL360" s="176"/>
      <c r="QZM360" s="176"/>
      <c r="QZN360" s="176"/>
      <c r="QZO360" s="176"/>
      <c r="QZP360" s="176"/>
      <c r="QZQ360" s="176"/>
      <c r="QZR360" s="176"/>
      <c r="QZS360" s="176"/>
      <c r="QZT360" s="176"/>
      <c r="QZU360" s="176"/>
      <c r="QZV360" s="176"/>
      <c r="QZW360" s="176"/>
      <c r="QZX360" s="176"/>
      <c r="QZY360" s="176"/>
      <c r="QZZ360" s="176"/>
      <c r="RAA360" s="176"/>
      <c r="RAB360" s="176"/>
      <c r="RAC360" s="176"/>
      <c r="RAD360" s="176"/>
      <c r="RAE360" s="176"/>
      <c r="RAF360" s="176"/>
      <c r="RAG360" s="176"/>
      <c r="RAH360" s="176"/>
      <c r="RAI360" s="176"/>
      <c r="RAJ360" s="176"/>
      <c r="RAK360" s="176"/>
      <c r="RAL360" s="176"/>
      <c r="RAM360" s="176"/>
      <c r="RAN360" s="176"/>
      <c r="RAO360" s="176"/>
      <c r="RAP360" s="176"/>
      <c r="RAQ360" s="176"/>
      <c r="RAR360" s="176"/>
      <c r="RAS360" s="176"/>
      <c r="RAT360" s="176"/>
      <c r="RAU360" s="176"/>
      <c r="RAV360" s="176"/>
      <c r="RAW360" s="176"/>
      <c r="RAX360" s="176"/>
      <c r="RAY360" s="176"/>
      <c r="RAZ360" s="176"/>
      <c r="RBA360" s="176"/>
      <c r="RBB360" s="176"/>
      <c r="RBC360" s="176"/>
      <c r="RBD360" s="176"/>
      <c r="RBE360" s="176"/>
      <c r="RBF360" s="176"/>
      <c r="RBG360" s="176"/>
      <c r="RBH360" s="176"/>
      <c r="RBI360" s="176"/>
      <c r="RBJ360" s="176"/>
      <c r="RBK360" s="176"/>
      <c r="RBL360" s="176"/>
      <c r="RBM360" s="176"/>
      <c r="RBN360" s="176"/>
      <c r="RBO360" s="176"/>
      <c r="RBP360" s="176"/>
      <c r="RBQ360" s="176"/>
      <c r="RBR360" s="176"/>
      <c r="RBS360" s="176"/>
      <c r="RBT360" s="176"/>
      <c r="RBU360" s="176"/>
      <c r="RBV360" s="176"/>
      <c r="RBW360" s="176"/>
      <c r="RBX360" s="176"/>
      <c r="RBY360" s="176"/>
      <c r="RBZ360" s="176"/>
      <c r="RCA360" s="176"/>
      <c r="RCB360" s="176"/>
      <c r="RCC360" s="176"/>
      <c r="RCD360" s="176"/>
      <c r="RCE360" s="176"/>
      <c r="RCF360" s="176"/>
      <c r="RCG360" s="176"/>
      <c r="RCH360" s="176"/>
      <c r="RCI360" s="176"/>
      <c r="RCJ360" s="176"/>
      <c r="RCK360" s="176"/>
      <c r="RCL360" s="176"/>
      <c r="RCM360" s="176"/>
      <c r="RCN360" s="176"/>
      <c r="RCO360" s="176"/>
      <c r="RCP360" s="176"/>
      <c r="RCQ360" s="176"/>
      <c r="RCR360" s="176"/>
      <c r="RCS360" s="176"/>
      <c r="RCT360" s="176"/>
      <c r="RCU360" s="176"/>
      <c r="RCV360" s="176"/>
      <c r="RCW360" s="176"/>
      <c r="RCX360" s="176"/>
      <c r="RCY360" s="176"/>
      <c r="RCZ360" s="176"/>
      <c r="RDA360" s="176"/>
      <c r="RDB360" s="176"/>
      <c r="RDC360" s="176"/>
      <c r="RDD360" s="176"/>
      <c r="RDE360" s="176"/>
      <c r="RDF360" s="176"/>
      <c r="RDG360" s="176"/>
      <c r="RDH360" s="176"/>
      <c r="RDI360" s="176"/>
      <c r="RDJ360" s="176"/>
      <c r="RDK360" s="176"/>
      <c r="RDL360" s="176"/>
      <c r="RDM360" s="176"/>
      <c r="RDN360" s="176"/>
      <c r="RDO360" s="176"/>
      <c r="RDP360" s="176"/>
      <c r="RDQ360" s="176"/>
      <c r="RDR360" s="176"/>
      <c r="RDS360" s="176"/>
      <c r="RDT360" s="176"/>
      <c r="RDU360" s="176"/>
      <c r="RDV360" s="176"/>
      <c r="RDW360" s="176"/>
      <c r="RDX360" s="176"/>
      <c r="RDY360" s="176"/>
      <c r="RDZ360" s="176"/>
      <c r="REA360" s="176"/>
      <c r="REB360" s="176"/>
      <c r="REC360" s="176"/>
      <c r="RED360" s="176"/>
      <c r="REE360" s="176"/>
      <c r="REF360" s="176"/>
      <c r="REG360" s="176"/>
      <c r="REH360" s="176"/>
      <c r="REI360" s="176"/>
      <c r="REJ360" s="176"/>
      <c r="REK360" s="176"/>
      <c r="REL360" s="176"/>
      <c r="REM360" s="176"/>
      <c r="REN360" s="176"/>
      <c r="REO360" s="176"/>
      <c r="REP360" s="176"/>
      <c r="REQ360" s="176"/>
      <c r="RER360" s="176"/>
      <c r="RES360" s="176"/>
      <c r="RET360" s="176"/>
      <c r="REU360" s="176"/>
      <c r="REV360" s="176"/>
      <c r="REW360" s="176"/>
      <c r="REX360" s="176"/>
      <c r="REY360" s="176"/>
      <c r="REZ360" s="176"/>
      <c r="RFA360" s="176"/>
      <c r="RFB360" s="176"/>
      <c r="RFC360" s="176"/>
      <c r="RFD360" s="176"/>
      <c r="RFE360" s="176"/>
      <c r="RFF360" s="176"/>
      <c r="RFG360" s="176"/>
      <c r="RFH360" s="176"/>
      <c r="RFI360" s="176"/>
      <c r="RFJ360" s="176"/>
      <c r="RFK360" s="176"/>
      <c r="RFL360" s="176"/>
      <c r="RFM360" s="176"/>
      <c r="RFN360" s="176"/>
      <c r="RFO360" s="176"/>
      <c r="RFP360" s="176"/>
      <c r="RFQ360" s="176"/>
      <c r="RFR360" s="176"/>
      <c r="RFS360" s="176"/>
      <c r="RFT360" s="176"/>
      <c r="RFU360" s="176"/>
      <c r="RFV360" s="176"/>
      <c r="RFW360" s="176"/>
      <c r="RFX360" s="176"/>
      <c r="RFY360" s="176"/>
      <c r="RFZ360" s="176"/>
      <c r="RGA360" s="176"/>
      <c r="RGB360" s="176"/>
      <c r="RGC360" s="176"/>
      <c r="RGD360" s="176"/>
      <c r="RGE360" s="176"/>
      <c r="RGF360" s="176"/>
      <c r="RGG360" s="176"/>
      <c r="RGH360" s="176"/>
      <c r="RGI360" s="176"/>
      <c r="RGJ360" s="176"/>
      <c r="RGK360" s="176"/>
      <c r="RGL360" s="176"/>
      <c r="RGM360" s="176"/>
      <c r="RGN360" s="176"/>
      <c r="RGO360" s="176"/>
      <c r="RGP360" s="176"/>
      <c r="RGQ360" s="176"/>
      <c r="RGR360" s="176"/>
      <c r="RGS360" s="176"/>
      <c r="RGT360" s="176"/>
      <c r="RGU360" s="176"/>
      <c r="RGV360" s="176"/>
      <c r="RGW360" s="176"/>
      <c r="RGX360" s="176"/>
      <c r="RGY360" s="176"/>
      <c r="RGZ360" s="176"/>
      <c r="RHA360" s="176"/>
      <c r="RHB360" s="176"/>
      <c r="RHC360" s="176"/>
      <c r="RHD360" s="176"/>
      <c r="RHE360" s="176"/>
      <c r="RHF360" s="176"/>
      <c r="RHG360" s="176"/>
      <c r="RHH360" s="176"/>
      <c r="RHI360" s="176"/>
      <c r="RHJ360" s="176"/>
      <c r="RHK360" s="176"/>
      <c r="RHL360" s="176"/>
      <c r="RHM360" s="176"/>
      <c r="RHN360" s="176"/>
      <c r="RHO360" s="176"/>
      <c r="RHP360" s="176"/>
      <c r="RHQ360" s="176"/>
      <c r="RHR360" s="176"/>
      <c r="RHS360" s="176"/>
      <c r="RHT360" s="176"/>
      <c r="RHU360" s="176"/>
      <c r="RHV360" s="176"/>
      <c r="RHW360" s="176"/>
      <c r="RHX360" s="176"/>
      <c r="RHY360" s="176"/>
      <c r="RHZ360" s="176"/>
      <c r="RIA360" s="176"/>
      <c r="RIB360" s="176"/>
      <c r="RIC360" s="176"/>
      <c r="RID360" s="176"/>
      <c r="RIE360" s="176"/>
      <c r="RIF360" s="176"/>
      <c r="RIG360" s="176"/>
      <c r="RIH360" s="176"/>
      <c r="RII360" s="176"/>
      <c r="RIJ360" s="176"/>
      <c r="RIK360" s="176"/>
      <c r="RIL360" s="176"/>
      <c r="RIM360" s="176"/>
      <c r="RIN360" s="176"/>
      <c r="RIO360" s="176"/>
      <c r="RIP360" s="176"/>
      <c r="RIQ360" s="176"/>
      <c r="RIR360" s="176"/>
      <c r="RIS360" s="176"/>
      <c r="RIT360" s="176"/>
      <c r="RIU360" s="176"/>
      <c r="RIV360" s="176"/>
      <c r="RIW360" s="176"/>
      <c r="RIX360" s="176"/>
      <c r="RIY360" s="176"/>
      <c r="RIZ360" s="176"/>
      <c r="RJA360" s="176"/>
      <c r="RJB360" s="176"/>
      <c r="RJC360" s="176"/>
      <c r="RJD360" s="176"/>
      <c r="RJE360" s="176"/>
      <c r="RJF360" s="176"/>
      <c r="RJG360" s="176"/>
      <c r="RJH360" s="176"/>
      <c r="RJI360" s="176"/>
      <c r="RJJ360" s="176"/>
      <c r="RJK360" s="176"/>
      <c r="RJL360" s="176"/>
      <c r="RJM360" s="176"/>
      <c r="RJN360" s="176"/>
      <c r="RJO360" s="176"/>
      <c r="RJP360" s="176"/>
      <c r="RJQ360" s="176"/>
      <c r="RJR360" s="176"/>
      <c r="RJS360" s="176"/>
      <c r="RJT360" s="176"/>
      <c r="RJU360" s="176"/>
      <c r="RJV360" s="176"/>
      <c r="RJW360" s="176"/>
      <c r="RJX360" s="176"/>
      <c r="RJY360" s="176"/>
      <c r="RJZ360" s="176"/>
      <c r="RKA360" s="176"/>
      <c r="RKB360" s="176"/>
      <c r="RKC360" s="176"/>
      <c r="RKD360" s="176"/>
      <c r="RKE360" s="176"/>
      <c r="RKF360" s="176"/>
      <c r="RKG360" s="176"/>
      <c r="RKH360" s="176"/>
      <c r="RKI360" s="176"/>
      <c r="RKJ360" s="176"/>
      <c r="RKK360" s="176"/>
      <c r="RKL360" s="176"/>
      <c r="RKM360" s="176"/>
      <c r="RKN360" s="176"/>
      <c r="RKO360" s="176"/>
      <c r="RKP360" s="176"/>
      <c r="RKQ360" s="176"/>
      <c r="RKR360" s="176"/>
      <c r="RKS360" s="176"/>
      <c r="RKT360" s="176"/>
      <c r="RKU360" s="176"/>
      <c r="RKV360" s="176"/>
      <c r="RKW360" s="176"/>
      <c r="RKX360" s="176"/>
      <c r="RKY360" s="176"/>
      <c r="RKZ360" s="176"/>
      <c r="RLA360" s="176"/>
      <c r="RLB360" s="176"/>
      <c r="RLC360" s="176"/>
      <c r="RLD360" s="176"/>
      <c r="RLE360" s="176"/>
      <c r="RLF360" s="176"/>
      <c r="RLG360" s="176"/>
      <c r="RLH360" s="176"/>
      <c r="RLI360" s="176"/>
      <c r="RLJ360" s="176"/>
      <c r="RLK360" s="176"/>
      <c r="RLL360" s="176"/>
      <c r="RLM360" s="176"/>
      <c r="RLN360" s="176"/>
      <c r="RLO360" s="176"/>
      <c r="RLP360" s="176"/>
      <c r="RLQ360" s="176"/>
      <c r="RLR360" s="176"/>
      <c r="RLS360" s="176"/>
      <c r="RLT360" s="176"/>
      <c r="RLU360" s="176"/>
      <c r="RLV360" s="176"/>
      <c r="RLW360" s="176"/>
      <c r="RLX360" s="176"/>
      <c r="RLY360" s="176"/>
      <c r="RLZ360" s="176"/>
      <c r="RMA360" s="176"/>
      <c r="RMB360" s="176"/>
      <c r="RMC360" s="176"/>
      <c r="RMD360" s="176"/>
      <c r="RME360" s="176"/>
      <c r="RMF360" s="176"/>
      <c r="RMG360" s="176"/>
      <c r="RMH360" s="176"/>
      <c r="RMI360" s="176"/>
      <c r="RMJ360" s="176"/>
      <c r="RMK360" s="176"/>
      <c r="RML360" s="176"/>
      <c r="RMM360" s="176"/>
      <c r="RMN360" s="176"/>
      <c r="RMO360" s="176"/>
      <c r="RMP360" s="176"/>
      <c r="RMQ360" s="176"/>
      <c r="RMR360" s="176"/>
      <c r="RMS360" s="176"/>
      <c r="RMT360" s="176"/>
      <c r="RMU360" s="176"/>
      <c r="RMV360" s="176"/>
      <c r="RMW360" s="176"/>
      <c r="RMX360" s="176"/>
      <c r="RMY360" s="176"/>
      <c r="RMZ360" s="176"/>
      <c r="RNA360" s="176"/>
      <c r="RNB360" s="176"/>
      <c r="RNC360" s="176"/>
      <c r="RND360" s="176"/>
      <c r="RNE360" s="176"/>
      <c r="RNF360" s="176"/>
      <c r="RNG360" s="176"/>
      <c r="RNH360" s="176"/>
      <c r="RNI360" s="176"/>
      <c r="RNJ360" s="176"/>
      <c r="RNK360" s="176"/>
      <c r="RNL360" s="176"/>
      <c r="RNM360" s="176"/>
      <c r="RNN360" s="176"/>
      <c r="RNO360" s="176"/>
      <c r="RNP360" s="176"/>
      <c r="RNQ360" s="176"/>
      <c r="RNR360" s="176"/>
      <c r="RNS360" s="176"/>
      <c r="RNT360" s="176"/>
      <c r="RNU360" s="176"/>
      <c r="RNV360" s="176"/>
      <c r="RNW360" s="176"/>
      <c r="RNX360" s="176"/>
      <c r="RNY360" s="176"/>
      <c r="RNZ360" s="176"/>
      <c r="ROA360" s="176"/>
      <c r="ROB360" s="176"/>
      <c r="ROC360" s="176"/>
      <c r="ROD360" s="176"/>
      <c r="ROE360" s="176"/>
      <c r="ROF360" s="176"/>
      <c r="ROG360" s="176"/>
      <c r="ROH360" s="176"/>
      <c r="ROI360" s="176"/>
      <c r="ROJ360" s="176"/>
      <c r="ROK360" s="176"/>
      <c r="ROL360" s="176"/>
      <c r="ROM360" s="176"/>
      <c r="RON360" s="176"/>
      <c r="ROO360" s="176"/>
      <c r="ROP360" s="176"/>
      <c r="ROQ360" s="176"/>
      <c r="ROR360" s="176"/>
      <c r="ROS360" s="176"/>
      <c r="ROT360" s="176"/>
      <c r="ROU360" s="176"/>
      <c r="ROV360" s="176"/>
      <c r="ROW360" s="176"/>
      <c r="ROX360" s="176"/>
      <c r="ROY360" s="176"/>
      <c r="ROZ360" s="176"/>
      <c r="RPA360" s="176"/>
      <c r="RPB360" s="176"/>
      <c r="RPC360" s="176"/>
      <c r="RPD360" s="176"/>
      <c r="RPE360" s="176"/>
      <c r="RPF360" s="176"/>
      <c r="RPG360" s="176"/>
      <c r="RPH360" s="176"/>
      <c r="RPI360" s="176"/>
      <c r="RPJ360" s="176"/>
      <c r="RPK360" s="176"/>
      <c r="RPL360" s="176"/>
      <c r="RPM360" s="176"/>
      <c r="RPN360" s="176"/>
      <c r="RPO360" s="176"/>
      <c r="RPP360" s="176"/>
      <c r="RPQ360" s="176"/>
      <c r="RPR360" s="176"/>
      <c r="RPS360" s="176"/>
      <c r="RPT360" s="176"/>
      <c r="RPU360" s="176"/>
      <c r="RPV360" s="176"/>
      <c r="RPW360" s="176"/>
      <c r="RPX360" s="176"/>
      <c r="RPY360" s="176"/>
      <c r="RPZ360" s="176"/>
      <c r="RQA360" s="176"/>
      <c r="RQB360" s="176"/>
      <c r="RQC360" s="176"/>
      <c r="RQD360" s="176"/>
      <c r="RQE360" s="176"/>
      <c r="RQF360" s="176"/>
      <c r="RQG360" s="176"/>
      <c r="RQH360" s="176"/>
      <c r="RQI360" s="176"/>
      <c r="RQJ360" s="176"/>
      <c r="RQK360" s="176"/>
      <c r="RQL360" s="176"/>
      <c r="RQM360" s="176"/>
      <c r="RQN360" s="176"/>
      <c r="RQO360" s="176"/>
      <c r="RQP360" s="176"/>
      <c r="RQQ360" s="176"/>
      <c r="RQR360" s="176"/>
      <c r="RQS360" s="176"/>
      <c r="RQT360" s="176"/>
      <c r="RQU360" s="176"/>
      <c r="RQV360" s="176"/>
      <c r="RQW360" s="176"/>
      <c r="RQX360" s="176"/>
      <c r="RQY360" s="176"/>
      <c r="RQZ360" s="176"/>
      <c r="RRA360" s="176"/>
      <c r="RRB360" s="176"/>
      <c r="RRC360" s="176"/>
      <c r="RRD360" s="176"/>
      <c r="RRE360" s="176"/>
      <c r="RRF360" s="176"/>
      <c r="RRG360" s="176"/>
      <c r="RRH360" s="176"/>
      <c r="RRI360" s="176"/>
      <c r="RRJ360" s="176"/>
      <c r="RRK360" s="176"/>
      <c r="RRL360" s="176"/>
      <c r="RRM360" s="176"/>
      <c r="RRN360" s="176"/>
      <c r="RRO360" s="176"/>
      <c r="RRP360" s="176"/>
      <c r="RRQ360" s="176"/>
      <c r="RRR360" s="176"/>
      <c r="RRS360" s="176"/>
      <c r="RRT360" s="176"/>
      <c r="RRU360" s="176"/>
      <c r="RRV360" s="176"/>
      <c r="RRW360" s="176"/>
      <c r="RRX360" s="176"/>
      <c r="RRY360" s="176"/>
      <c r="RRZ360" s="176"/>
      <c r="RSA360" s="176"/>
      <c r="RSB360" s="176"/>
      <c r="RSC360" s="176"/>
      <c r="RSD360" s="176"/>
      <c r="RSE360" s="176"/>
      <c r="RSF360" s="176"/>
      <c r="RSG360" s="176"/>
      <c r="RSH360" s="176"/>
      <c r="RSI360" s="176"/>
      <c r="RSJ360" s="176"/>
      <c r="RSK360" s="176"/>
      <c r="RSL360" s="176"/>
      <c r="RSM360" s="176"/>
      <c r="RSN360" s="176"/>
      <c r="RSO360" s="176"/>
      <c r="RSP360" s="176"/>
      <c r="RSQ360" s="176"/>
      <c r="RSR360" s="176"/>
      <c r="RSS360" s="176"/>
      <c r="RST360" s="176"/>
      <c r="RSU360" s="176"/>
      <c r="RSV360" s="176"/>
      <c r="RSW360" s="176"/>
      <c r="RSX360" s="176"/>
      <c r="RSY360" s="176"/>
      <c r="RSZ360" s="176"/>
      <c r="RTA360" s="176"/>
      <c r="RTB360" s="176"/>
      <c r="RTC360" s="176"/>
      <c r="RTD360" s="176"/>
      <c r="RTE360" s="176"/>
      <c r="RTF360" s="176"/>
      <c r="RTG360" s="176"/>
      <c r="RTH360" s="176"/>
      <c r="RTI360" s="176"/>
      <c r="RTJ360" s="176"/>
      <c r="RTK360" s="176"/>
      <c r="RTL360" s="176"/>
      <c r="RTM360" s="176"/>
      <c r="RTN360" s="176"/>
      <c r="RTO360" s="176"/>
      <c r="RTP360" s="176"/>
      <c r="RTQ360" s="176"/>
      <c r="RTR360" s="176"/>
      <c r="RTS360" s="176"/>
      <c r="RTT360" s="176"/>
      <c r="RTU360" s="176"/>
      <c r="RTV360" s="176"/>
      <c r="RTW360" s="176"/>
      <c r="RTX360" s="176"/>
      <c r="RTY360" s="176"/>
      <c r="RTZ360" s="176"/>
      <c r="RUA360" s="176"/>
      <c r="RUB360" s="176"/>
      <c r="RUC360" s="176"/>
      <c r="RUD360" s="176"/>
      <c r="RUE360" s="176"/>
      <c r="RUF360" s="176"/>
      <c r="RUG360" s="176"/>
      <c r="RUH360" s="176"/>
      <c r="RUI360" s="176"/>
      <c r="RUJ360" s="176"/>
      <c r="RUK360" s="176"/>
      <c r="RUL360" s="176"/>
      <c r="RUM360" s="176"/>
      <c r="RUN360" s="176"/>
      <c r="RUO360" s="176"/>
      <c r="RUP360" s="176"/>
      <c r="RUQ360" s="176"/>
      <c r="RUR360" s="176"/>
      <c r="RUS360" s="176"/>
      <c r="RUT360" s="176"/>
      <c r="RUU360" s="176"/>
      <c r="RUV360" s="176"/>
      <c r="RUW360" s="176"/>
      <c r="RUX360" s="176"/>
      <c r="RUY360" s="176"/>
      <c r="RUZ360" s="176"/>
      <c r="RVA360" s="176"/>
      <c r="RVB360" s="176"/>
      <c r="RVC360" s="176"/>
      <c r="RVD360" s="176"/>
      <c r="RVE360" s="176"/>
      <c r="RVF360" s="176"/>
      <c r="RVG360" s="176"/>
      <c r="RVH360" s="176"/>
      <c r="RVI360" s="176"/>
      <c r="RVJ360" s="176"/>
      <c r="RVK360" s="176"/>
      <c r="RVL360" s="176"/>
      <c r="RVM360" s="176"/>
      <c r="RVN360" s="176"/>
      <c r="RVO360" s="176"/>
      <c r="RVP360" s="176"/>
      <c r="RVQ360" s="176"/>
      <c r="RVR360" s="176"/>
      <c r="RVS360" s="176"/>
      <c r="RVT360" s="176"/>
      <c r="RVU360" s="176"/>
      <c r="RVV360" s="176"/>
      <c r="RVW360" s="176"/>
      <c r="RVX360" s="176"/>
      <c r="RVY360" s="176"/>
      <c r="RVZ360" s="176"/>
      <c r="RWA360" s="176"/>
      <c r="RWB360" s="176"/>
      <c r="RWC360" s="176"/>
      <c r="RWD360" s="176"/>
      <c r="RWE360" s="176"/>
      <c r="RWF360" s="176"/>
      <c r="RWG360" s="176"/>
      <c r="RWH360" s="176"/>
      <c r="RWI360" s="176"/>
      <c r="RWJ360" s="176"/>
      <c r="RWK360" s="176"/>
      <c r="RWL360" s="176"/>
      <c r="RWM360" s="176"/>
      <c r="RWN360" s="176"/>
      <c r="RWO360" s="176"/>
      <c r="RWP360" s="176"/>
      <c r="RWQ360" s="176"/>
      <c r="RWR360" s="176"/>
      <c r="RWS360" s="176"/>
      <c r="RWT360" s="176"/>
      <c r="RWU360" s="176"/>
      <c r="RWV360" s="176"/>
      <c r="RWW360" s="176"/>
      <c r="RWX360" s="176"/>
      <c r="RWY360" s="176"/>
      <c r="RWZ360" s="176"/>
      <c r="RXA360" s="176"/>
      <c r="RXB360" s="176"/>
      <c r="RXC360" s="176"/>
      <c r="RXD360" s="176"/>
      <c r="RXE360" s="176"/>
      <c r="RXF360" s="176"/>
      <c r="RXG360" s="176"/>
      <c r="RXH360" s="176"/>
      <c r="RXI360" s="176"/>
      <c r="RXJ360" s="176"/>
      <c r="RXK360" s="176"/>
      <c r="RXL360" s="176"/>
      <c r="RXM360" s="176"/>
      <c r="RXN360" s="176"/>
      <c r="RXO360" s="176"/>
      <c r="RXP360" s="176"/>
      <c r="RXQ360" s="176"/>
      <c r="RXR360" s="176"/>
      <c r="RXS360" s="176"/>
      <c r="RXT360" s="176"/>
      <c r="RXU360" s="176"/>
      <c r="RXV360" s="176"/>
      <c r="RXW360" s="176"/>
      <c r="RXX360" s="176"/>
      <c r="RXY360" s="176"/>
      <c r="RXZ360" s="176"/>
      <c r="RYA360" s="176"/>
      <c r="RYB360" s="176"/>
      <c r="RYC360" s="176"/>
      <c r="RYD360" s="176"/>
      <c r="RYE360" s="176"/>
      <c r="RYF360" s="176"/>
      <c r="RYG360" s="176"/>
      <c r="RYH360" s="176"/>
      <c r="RYI360" s="176"/>
      <c r="RYJ360" s="176"/>
      <c r="RYK360" s="176"/>
      <c r="RYL360" s="176"/>
      <c r="RYM360" s="176"/>
      <c r="RYN360" s="176"/>
      <c r="RYO360" s="176"/>
      <c r="RYP360" s="176"/>
      <c r="RYQ360" s="176"/>
      <c r="RYR360" s="176"/>
      <c r="RYS360" s="176"/>
      <c r="RYT360" s="176"/>
      <c r="RYU360" s="176"/>
      <c r="RYV360" s="176"/>
      <c r="RYW360" s="176"/>
      <c r="RYX360" s="176"/>
      <c r="RYY360" s="176"/>
      <c r="RYZ360" s="176"/>
      <c r="RZA360" s="176"/>
      <c r="RZB360" s="176"/>
      <c r="RZC360" s="176"/>
      <c r="RZD360" s="176"/>
      <c r="RZE360" s="176"/>
      <c r="RZF360" s="176"/>
      <c r="RZG360" s="176"/>
      <c r="RZH360" s="176"/>
      <c r="RZI360" s="176"/>
      <c r="RZJ360" s="176"/>
      <c r="RZK360" s="176"/>
      <c r="RZL360" s="176"/>
      <c r="RZM360" s="176"/>
      <c r="RZN360" s="176"/>
      <c r="RZO360" s="176"/>
      <c r="RZP360" s="176"/>
      <c r="RZQ360" s="176"/>
      <c r="RZR360" s="176"/>
      <c r="RZS360" s="176"/>
      <c r="RZT360" s="176"/>
      <c r="RZU360" s="176"/>
      <c r="RZV360" s="176"/>
      <c r="RZW360" s="176"/>
      <c r="RZX360" s="176"/>
      <c r="RZY360" s="176"/>
      <c r="RZZ360" s="176"/>
      <c r="SAA360" s="176"/>
      <c r="SAB360" s="176"/>
      <c r="SAC360" s="176"/>
      <c r="SAD360" s="176"/>
      <c r="SAE360" s="176"/>
      <c r="SAF360" s="176"/>
      <c r="SAG360" s="176"/>
      <c r="SAH360" s="176"/>
      <c r="SAI360" s="176"/>
      <c r="SAJ360" s="176"/>
      <c r="SAK360" s="176"/>
      <c r="SAL360" s="176"/>
      <c r="SAM360" s="176"/>
      <c r="SAN360" s="176"/>
      <c r="SAO360" s="176"/>
      <c r="SAP360" s="176"/>
      <c r="SAQ360" s="176"/>
      <c r="SAR360" s="176"/>
      <c r="SAS360" s="176"/>
      <c r="SAT360" s="176"/>
      <c r="SAU360" s="176"/>
      <c r="SAV360" s="176"/>
      <c r="SAW360" s="176"/>
      <c r="SAX360" s="176"/>
      <c r="SAY360" s="176"/>
      <c r="SAZ360" s="176"/>
      <c r="SBA360" s="176"/>
      <c r="SBB360" s="176"/>
      <c r="SBC360" s="176"/>
      <c r="SBD360" s="176"/>
      <c r="SBE360" s="176"/>
      <c r="SBF360" s="176"/>
      <c r="SBG360" s="176"/>
      <c r="SBH360" s="176"/>
      <c r="SBI360" s="176"/>
      <c r="SBJ360" s="176"/>
      <c r="SBK360" s="176"/>
      <c r="SBL360" s="176"/>
      <c r="SBM360" s="176"/>
      <c r="SBN360" s="176"/>
      <c r="SBO360" s="176"/>
      <c r="SBP360" s="176"/>
      <c r="SBQ360" s="176"/>
      <c r="SBR360" s="176"/>
      <c r="SBS360" s="176"/>
      <c r="SBT360" s="176"/>
      <c r="SBU360" s="176"/>
      <c r="SBV360" s="176"/>
      <c r="SBW360" s="176"/>
      <c r="SBX360" s="176"/>
      <c r="SBY360" s="176"/>
      <c r="SBZ360" s="176"/>
      <c r="SCA360" s="176"/>
      <c r="SCB360" s="176"/>
      <c r="SCC360" s="176"/>
      <c r="SCD360" s="176"/>
      <c r="SCE360" s="176"/>
      <c r="SCF360" s="176"/>
      <c r="SCG360" s="176"/>
      <c r="SCH360" s="176"/>
      <c r="SCI360" s="176"/>
      <c r="SCJ360" s="176"/>
      <c r="SCK360" s="176"/>
      <c r="SCL360" s="176"/>
      <c r="SCM360" s="176"/>
      <c r="SCN360" s="176"/>
      <c r="SCO360" s="176"/>
      <c r="SCP360" s="176"/>
      <c r="SCQ360" s="176"/>
      <c r="SCR360" s="176"/>
      <c r="SCS360" s="176"/>
      <c r="SCT360" s="176"/>
      <c r="SCU360" s="176"/>
      <c r="SCV360" s="176"/>
      <c r="SCW360" s="176"/>
      <c r="SCX360" s="176"/>
      <c r="SCY360" s="176"/>
      <c r="SCZ360" s="176"/>
      <c r="SDA360" s="176"/>
      <c r="SDB360" s="176"/>
      <c r="SDC360" s="176"/>
      <c r="SDD360" s="176"/>
      <c r="SDE360" s="176"/>
      <c r="SDF360" s="176"/>
      <c r="SDG360" s="176"/>
      <c r="SDH360" s="176"/>
      <c r="SDI360" s="176"/>
      <c r="SDJ360" s="176"/>
      <c r="SDK360" s="176"/>
      <c r="SDL360" s="176"/>
      <c r="SDM360" s="176"/>
      <c r="SDN360" s="176"/>
      <c r="SDO360" s="176"/>
      <c r="SDP360" s="176"/>
      <c r="SDQ360" s="176"/>
      <c r="SDR360" s="176"/>
      <c r="SDS360" s="176"/>
      <c r="SDT360" s="176"/>
      <c r="SDU360" s="176"/>
      <c r="SDV360" s="176"/>
      <c r="SDW360" s="176"/>
      <c r="SDX360" s="176"/>
      <c r="SDY360" s="176"/>
      <c r="SDZ360" s="176"/>
      <c r="SEA360" s="176"/>
      <c r="SEB360" s="176"/>
      <c r="SEC360" s="176"/>
      <c r="SED360" s="176"/>
      <c r="SEE360" s="176"/>
      <c r="SEF360" s="176"/>
      <c r="SEG360" s="176"/>
      <c r="SEH360" s="176"/>
      <c r="SEI360" s="176"/>
      <c r="SEJ360" s="176"/>
      <c r="SEK360" s="176"/>
      <c r="SEL360" s="176"/>
      <c r="SEM360" s="176"/>
      <c r="SEN360" s="176"/>
      <c r="SEO360" s="176"/>
      <c r="SEP360" s="176"/>
      <c r="SEQ360" s="176"/>
      <c r="SER360" s="176"/>
      <c r="SES360" s="176"/>
      <c r="SET360" s="176"/>
      <c r="SEU360" s="176"/>
      <c r="SEV360" s="176"/>
      <c r="SEW360" s="176"/>
      <c r="SEX360" s="176"/>
      <c r="SEY360" s="176"/>
      <c r="SEZ360" s="176"/>
      <c r="SFA360" s="176"/>
      <c r="SFB360" s="176"/>
      <c r="SFC360" s="176"/>
      <c r="SFD360" s="176"/>
      <c r="SFE360" s="176"/>
      <c r="SFF360" s="176"/>
      <c r="SFG360" s="176"/>
      <c r="SFH360" s="176"/>
      <c r="SFI360" s="176"/>
      <c r="SFJ360" s="176"/>
      <c r="SFK360" s="176"/>
      <c r="SFL360" s="176"/>
      <c r="SFM360" s="176"/>
      <c r="SFN360" s="176"/>
      <c r="SFO360" s="176"/>
      <c r="SFP360" s="176"/>
      <c r="SFQ360" s="176"/>
      <c r="SFR360" s="176"/>
      <c r="SFS360" s="176"/>
      <c r="SFT360" s="176"/>
      <c r="SFU360" s="176"/>
      <c r="SFV360" s="176"/>
      <c r="SFW360" s="176"/>
      <c r="SFX360" s="176"/>
      <c r="SFY360" s="176"/>
      <c r="SFZ360" s="176"/>
      <c r="SGA360" s="176"/>
      <c r="SGB360" s="176"/>
      <c r="SGC360" s="176"/>
      <c r="SGD360" s="176"/>
      <c r="SGE360" s="176"/>
      <c r="SGF360" s="176"/>
      <c r="SGG360" s="176"/>
      <c r="SGH360" s="176"/>
      <c r="SGI360" s="176"/>
      <c r="SGJ360" s="176"/>
      <c r="SGK360" s="176"/>
      <c r="SGL360" s="176"/>
      <c r="SGM360" s="176"/>
      <c r="SGN360" s="176"/>
      <c r="SGO360" s="176"/>
      <c r="SGP360" s="176"/>
      <c r="SGQ360" s="176"/>
      <c r="SGR360" s="176"/>
      <c r="SGS360" s="176"/>
      <c r="SGT360" s="176"/>
      <c r="SGU360" s="176"/>
      <c r="SGV360" s="176"/>
      <c r="SGW360" s="176"/>
      <c r="SGX360" s="176"/>
      <c r="SGY360" s="176"/>
      <c r="SGZ360" s="176"/>
      <c r="SHA360" s="176"/>
      <c r="SHB360" s="176"/>
      <c r="SHC360" s="176"/>
      <c r="SHD360" s="176"/>
      <c r="SHE360" s="176"/>
      <c r="SHF360" s="176"/>
      <c r="SHG360" s="176"/>
      <c r="SHH360" s="176"/>
      <c r="SHI360" s="176"/>
      <c r="SHJ360" s="176"/>
      <c r="SHK360" s="176"/>
      <c r="SHL360" s="176"/>
      <c r="SHM360" s="176"/>
      <c r="SHN360" s="176"/>
      <c r="SHO360" s="176"/>
      <c r="SHP360" s="176"/>
      <c r="SHQ360" s="176"/>
      <c r="SHR360" s="176"/>
      <c r="SHS360" s="176"/>
      <c r="SHT360" s="176"/>
      <c r="SHU360" s="176"/>
      <c r="SHV360" s="176"/>
      <c r="SHW360" s="176"/>
      <c r="SHX360" s="176"/>
      <c r="SHY360" s="176"/>
      <c r="SHZ360" s="176"/>
      <c r="SIA360" s="176"/>
      <c r="SIB360" s="176"/>
      <c r="SIC360" s="176"/>
      <c r="SID360" s="176"/>
      <c r="SIE360" s="176"/>
      <c r="SIF360" s="176"/>
      <c r="SIG360" s="176"/>
      <c r="SIH360" s="176"/>
      <c r="SII360" s="176"/>
      <c r="SIJ360" s="176"/>
      <c r="SIK360" s="176"/>
      <c r="SIL360" s="176"/>
      <c r="SIM360" s="176"/>
      <c r="SIN360" s="176"/>
      <c r="SIO360" s="176"/>
      <c r="SIP360" s="176"/>
      <c r="SIQ360" s="176"/>
      <c r="SIR360" s="176"/>
      <c r="SIS360" s="176"/>
      <c r="SIT360" s="176"/>
      <c r="SIU360" s="176"/>
      <c r="SIV360" s="176"/>
      <c r="SIW360" s="176"/>
      <c r="SIX360" s="176"/>
      <c r="SIY360" s="176"/>
      <c r="SIZ360" s="176"/>
      <c r="SJA360" s="176"/>
      <c r="SJB360" s="176"/>
      <c r="SJC360" s="176"/>
      <c r="SJD360" s="176"/>
      <c r="SJE360" s="176"/>
      <c r="SJF360" s="176"/>
      <c r="SJG360" s="176"/>
      <c r="SJH360" s="176"/>
      <c r="SJI360" s="176"/>
      <c r="SJJ360" s="176"/>
      <c r="SJK360" s="176"/>
      <c r="SJL360" s="176"/>
      <c r="SJM360" s="176"/>
      <c r="SJN360" s="176"/>
      <c r="SJO360" s="176"/>
      <c r="SJP360" s="176"/>
      <c r="SJQ360" s="176"/>
      <c r="SJR360" s="176"/>
      <c r="SJS360" s="176"/>
      <c r="SJT360" s="176"/>
      <c r="SJU360" s="176"/>
      <c r="SJV360" s="176"/>
      <c r="SJW360" s="176"/>
      <c r="SJX360" s="176"/>
      <c r="SJY360" s="176"/>
      <c r="SJZ360" s="176"/>
      <c r="SKA360" s="176"/>
      <c r="SKB360" s="176"/>
      <c r="SKC360" s="176"/>
      <c r="SKD360" s="176"/>
      <c r="SKE360" s="176"/>
      <c r="SKF360" s="176"/>
      <c r="SKG360" s="176"/>
      <c r="SKH360" s="176"/>
      <c r="SKI360" s="176"/>
      <c r="SKJ360" s="176"/>
      <c r="SKK360" s="176"/>
      <c r="SKL360" s="176"/>
      <c r="SKM360" s="176"/>
      <c r="SKN360" s="176"/>
      <c r="SKO360" s="176"/>
      <c r="SKP360" s="176"/>
      <c r="SKQ360" s="176"/>
      <c r="SKR360" s="176"/>
      <c r="SKS360" s="176"/>
      <c r="SKT360" s="176"/>
      <c r="SKU360" s="176"/>
      <c r="SKV360" s="176"/>
      <c r="SKW360" s="176"/>
      <c r="SKX360" s="176"/>
      <c r="SKY360" s="176"/>
      <c r="SKZ360" s="176"/>
      <c r="SLA360" s="176"/>
      <c r="SLB360" s="176"/>
      <c r="SLC360" s="176"/>
      <c r="SLD360" s="176"/>
      <c r="SLE360" s="176"/>
      <c r="SLF360" s="176"/>
      <c r="SLG360" s="176"/>
      <c r="SLH360" s="176"/>
      <c r="SLI360" s="176"/>
      <c r="SLJ360" s="176"/>
      <c r="SLK360" s="176"/>
      <c r="SLL360" s="176"/>
      <c r="SLM360" s="176"/>
      <c r="SLN360" s="176"/>
      <c r="SLO360" s="176"/>
      <c r="SLP360" s="176"/>
      <c r="SLQ360" s="176"/>
      <c r="SLR360" s="176"/>
      <c r="SLS360" s="176"/>
      <c r="SLT360" s="176"/>
      <c r="SLU360" s="176"/>
      <c r="SLV360" s="176"/>
      <c r="SLW360" s="176"/>
      <c r="SLX360" s="176"/>
      <c r="SLY360" s="176"/>
      <c r="SLZ360" s="176"/>
      <c r="SMA360" s="176"/>
      <c r="SMB360" s="176"/>
      <c r="SMC360" s="176"/>
      <c r="SMD360" s="176"/>
      <c r="SME360" s="176"/>
      <c r="SMF360" s="176"/>
      <c r="SMG360" s="176"/>
      <c r="SMH360" s="176"/>
      <c r="SMI360" s="176"/>
      <c r="SMJ360" s="176"/>
      <c r="SMK360" s="176"/>
      <c r="SML360" s="176"/>
      <c r="SMM360" s="176"/>
      <c r="SMN360" s="176"/>
      <c r="SMO360" s="176"/>
      <c r="SMP360" s="176"/>
      <c r="SMQ360" s="176"/>
      <c r="SMR360" s="176"/>
      <c r="SMS360" s="176"/>
      <c r="SMT360" s="176"/>
      <c r="SMU360" s="176"/>
      <c r="SMV360" s="176"/>
      <c r="SMW360" s="176"/>
      <c r="SMX360" s="176"/>
      <c r="SMY360" s="176"/>
      <c r="SMZ360" s="176"/>
      <c r="SNA360" s="176"/>
      <c r="SNB360" s="176"/>
      <c r="SNC360" s="176"/>
      <c r="SND360" s="176"/>
      <c r="SNE360" s="176"/>
      <c r="SNF360" s="176"/>
      <c r="SNG360" s="176"/>
      <c r="SNH360" s="176"/>
      <c r="SNI360" s="176"/>
      <c r="SNJ360" s="176"/>
      <c r="SNK360" s="176"/>
      <c r="SNL360" s="176"/>
      <c r="SNM360" s="176"/>
      <c r="SNN360" s="176"/>
      <c r="SNO360" s="176"/>
      <c r="SNP360" s="176"/>
      <c r="SNQ360" s="176"/>
      <c r="SNR360" s="176"/>
      <c r="SNS360" s="176"/>
      <c r="SNT360" s="176"/>
      <c r="SNU360" s="176"/>
      <c r="SNV360" s="176"/>
      <c r="SNW360" s="176"/>
      <c r="SNX360" s="176"/>
      <c r="SNY360" s="176"/>
      <c r="SNZ360" s="176"/>
      <c r="SOA360" s="176"/>
      <c r="SOB360" s="176"/>
      <c r="SOC360" s="176"/>
      <c r="SOD360" s="176"/>
      <c r="SOE360" s="176"/>
      <c r="SOF360" s="176"/>
      <c r="SOG360" s="176"/>
      <c r="SOH360" s="176"/>
      <c r="SOI360" s="176"/>
      <c r="SOJ360" s="176"/>
      <c r="SOK360" s="176"/>
      <c r="SOL360" s="176"/>
      <c r="SOM360" s="176"/>
      <c r="SON360" s="176"/>
      <c r="SOO360" s="176"/>
      <c r="SOP360" s="176"/>
      <c r="SOQ360" s="176"/>
      <c r="SOR360" s="176"/>
      <c r="SOS360" s="176"/>
      <c r="SOT360" s="176"/>
      <c r="SOU360" s="176"/>
      <c r="SOV360" s="176"/>
      <c r="SOW360" s="176"/>
      <c r="SOX360" s="176"/>
      <c r="SOY360" s="176"/>
      <c r="SOZ360" s="176"/>
      <c r="SPA360" s="176"/>
      <c r="SPB360" s="176"/>
      <c r="SPC360" s="176"/>
      <c r="SPD360" s="176"/>
      <c r="SPE360" s="176"/>
      <c r="SPF360" s="176"/>
      <c r="SPG360" s="176"/>
      <c r="SPH360" s="176"/>
      <c r="SPI360" s="176"/>
      <c r="SPJ360" s="176"/>
      <c r="SPK360" s="176"/>
      <c r="SPL360" s="176"/>
      <c r="SPM360" s="176"/>
      <c r="SPN360" s="176"/>
      <c r="SPO360" s="176"/>
      <c r="SPP360" s="176"/>
      <c r="SPQ360" s="176"/>
      <c r="SPR360" s="176"/>
      <c r="SPS360" s="176"/>
      <c r="SPT360" s="176"/>
      <c r="SPU360" s="176"/>
      <c r="SPV360" s="176"/>
      <c r="SPW360" s="176"/>
      <c r="SPX360" s="176"/>
      <c r="SPY360" s="176"/>
      <c r="SPZ360" s="176"/>
      <c r="SQA360" s="176"/>
      <c r="SQB360" s="176"/>
      <c r="SQC360" s="176"/>
      <c r="SQD360" s="176"/>
      <c r="SQE360" s="176"/>
      <c r="SQF360" s="176"/>
      <c r="SQG360" s="176"/>
      <c r="SQH360" s="176"/>
      <c r="SQI360" s="176"/>
      <c r="SQJ360" s="176"/>
      <c r="SQK360" s="176"/>
      <c r="SQL360" s="176"/>
      <c r="SQM360" s="176"/>
      <c r="SQN360" s="176"/>
      <c r="SQO360" s="176"/>
      <c r="SQP360" s="176"/>
      <c r="SQQ360" s="176"/>
      <c r="SQR360" s="176"/>
      <c r="SQS360" s="176"/>
      <c r="SQT360" s="176"/>
      <c r="SQU360" s="176"/>
      <c r="SQV360" s="176"/>
      <c r="SQW360" s="176"/>
      <c r="SQX360" s="176"/>
      <c r="SQY360" s="176"/>
      <c r="SQZ360" s="176"/>
      <c r="SRA360" s="176"/>
      <c r="SRB360" s="176"/>
      <c r="SRC360" s="176"/>
      <c r="SRD360" s="176"/>
      <c r="SRE360" s="176"/>
      <c r="SRF360" s="176"/>
      <c r="SRG360" s="176"/>
      <c r="SRH360" s="176"/>
      <c r="SRI360" s="176"/>
      <c r="SRJ360" s="176"/>
      <c r="SRK360" s="176"/>
      <c r="SRL360" s="176"/>
      <c r="SRM360" s="176"/>
      <c r="SRN360" s="176"/>
      <c r="SRO360" s="176"/>
      <c r="SRP360" s="176"/>
      <c r="SRQ360" s="176"/>
      <c r="SRR360" s="176"/>
      <c r="SRS360" s="176"/>
      <c r="SRT360" s="176"/>
      <c r="SRU360" s="176"/>
      <c r="SRV360" s="176"/>
      <c r="SRW360" s="176"/>
      <c r="SRX360" s="176"/>
      <c r="SRY360" s="176"/>
      <c r="SRZ360" s="176"/>
      <c r="SSA360" s="176"/>
      <c r="SSB360" s="176"/>
      <c r="SSC360" s="176"/>
      <c r="SSD360" s="176"/>
      <c r="SSE360" s="176"/>
      <c r="SSF360" s="176"/>
      <c r="SSG360" s="176"/>
      <c r="SSH360" s="176"/>
      <c r="SSI360" s="176"/>
      <c r="SSJ360" s="176"/>
      <c r="SSK360" s="176"/>
      <c r="SSL360" s="176"/>
      <c r="SSM360" s="176"/>
      <c r="SSN360" s="176"/>
      <c r="SSO360" s="176"/>
      <c r="SSP360" s="176"/>
      <c r="SSQ360" s="176"/>
      <c r="SSR360" s="176"/>
      <c r="SSS360" s="176"/>
      <c r="SST360" s="176"/>
      <c r="SSU360" s="176"/>
      <c r="SSV360" s="176"/>
      <c r="SSW360" s="176"/>
      <c r="SSX360" s="176"/>
      <c r="SSY360" s="176"/>
      <c r="SSZ360" s="176"/>
      <c r="STA360" s="176"/>
      <c r="STB360" s="176"/>
      <c r="STC360" s="176"/>
      <c r="STD360" s="176"/>
      <c r="STE360" s="176"/>
      <c r="STF360" s="176"/>
      <c r="STG360" s="176"/>
      <c r="STH360" s="176"/>
      <c r="STI360" s="176"/>
      <c r="STJ360" s="176"/>
      <c r="STK360" s="176"/>
      <c r="STL360" s="176"/>
      <c r="STM360" s="176"/>
      <c r="STN360" s="176"/>
      <c r="STO360" s="176"/>
      <c r="STP360" s="176"/>
      <c r="STQ360" s="176"/>
      <c r="STR360" s="176"/>
      <c r="STS360" s="176"/>
      <c r="STT360" s="176"/>
      <c r="STU360" s="176"/>
      <c r="STV360" s="176"/>
      <c r="STW360" s="176"/>
      <c r="STX360" s="176"/>
      <c r="STY360" s="176"/>
      <c r="STZ360" s="176"/>
      <c r="SUA360" s="176"/>
      <c r="SUB360" s="176"/>
      <c r="SUC360" s="176"/>
      <c r="SUD360" s="176"/>
      <c r="SUE360" s="176"/>
      <c r="SUF360" s="176"/>
      <c r="SUG360" s="176"/>
      <c r="SUH360" s="176"/>
      <c r="SUI360" s="176"/>
      <c r="SUJ360" s="176"/>
      <c r="SUK360" s="176"/>
      <c r="SUL360" s="176"/>
      <c r="SUM360" s="176"/>
      <c r="SUN360" s="176"/>
      <c r="SUO360" s="176"/>
      <c r="SUP360" s="176"/>
      <c r="SUQ360" s="176"/>
      <c r="SUR360" s="176"/>
      <c r="SUS360" s="176"/>
      <c r="SUT360" s="176"/>
      <c r="SUU360" s="176"/>
      <c r="SUV360" s="176"/>
      <c r="SUW360" s="176"/>
      <c r="SUX360" s="176"/>
      <c r="SUY360" s="176"/>
      <c r="SUZ360" s="176"/>
      <c r="SVA360" s="176"/>
      <c r="SVB360" s="176"/>
      <c r="SVC360" s="176"/>
      <c r="SVD360" s="176"/>
      <c r="SVE360" s="176"/>
      <c r="SVF360" s="176"/>
      <c r="SVG360" s="176"/>
      <c r="SVH360" s="176"/>
      <c r="SVI360" s="176"/>
      <c r="SVJ360" s="176"/>
      <c r="SVK360" s="176"/>
      <c r="SVL360" s="176"/>
      <c r="SVM360" s="176"/>
      <c r="SVN360" s="176"/>
      <c r="SVO360" s="176"/>
      <c r="SVP360" s="176"/>
      <c r="SVQ360" s="176"/>
      <c r="SVR360" s="176"/>
      <c r="SVS360" s="176"/>
      <c r="SVT360" s="176"/>
      <c r="SVU360" s="176"/>
      <c r="SVV360" s="176"/>
      <c r="SVW360" s="176"/>
      <c r="SVX360" s="176"/>
      <c r="SVY360" s="176"/>
      <c r="SVZ360" s="176"/>
      <c r="SWA360" s="176"/>
      <c r="SWB360" s="176"/>
      <c r="SWC360" s="176"/>
      <c r="SWD360" s="176"/>
      <c r="SWE360" s="176"/>
      <c r="SWF360" s="176"/>
      <c r="SWG360" s="176"/>
      <c r="SWH360" s="176"/>
      <c r="SWI360" s="176"/>
      <c r="SWJ360" s="176"/>
      <c r="SWK360" s="176"/>
      <c r="SWL360" s="176"/>
      <c r="SWM360" s="176"/>
      <c r="SWN360" s="176"/>
      <c r="SWO360" s="176"/>
      <c r="SWP360" s="176"/>
      <c r="SWQ360" s="176"/>
      <c r="SWR360" s="176"/>
      <c r="SWS360" s="176"/>
      <c r="SWT360" s="176"/>
      <c r="SWU360" s="176"/>
      <c r="SWV360" s="176"/>
      <c r="SWW360" s="176"/>
      <c r="SWX360" s="176"/>
      <c r="SWY360" s="176"/>
      <c r="SWZ360" s="176"/>
      <c r="SXA360" s="176"/>
      <c r="SXB360" s="176"/>
      <c r="SXC360" s="176"/>
      <c r="SXD360" s="176"/>
      <c r="SXE360" s="176"/>
      <c r="SXF360" s="176"/>
      <c r="SXG360" s="176"/>
      <c r="SXH360" s="176"/>
      <c r="SXI360" s="176"/>
      <c r="SXJ360" s="176"/>
      <c r="SXK360" s="176"/>
      <c r="SXL360" s="176"/>
      <c r="SXM360" s="176"/>
      <c r="SXN360" s="176"/>
      <c r="SXO360" s="176"/>
      <c r="SXP360" s="176"/>
      <c r="SXQ360" s="176"/>
      <c r="SXR360" s="176"/>
      <c r="SXS360" s="176"/>
      <c r="SXT360" s="176"/>
      <c r="SXU360" s="176"/>
      <c r="SXV360" s="176"/>
      <c r="SXW360" s="176"/>
      <c r="SXX360" s="176"/>
      <c r="SXY360" s="176"/>
      <c r="SXZ360" s="176"/>
      <c r="SYA360" s="176"/>
      <c r="SYB360" s="176"/>
      <c r="SYC360" s="176"/>
      <c r="SYD360" s="176"/>
      <c r="SYE360" s="176"/>
      <c r="SYF360" s="176"/>
      <c r="SYG360" s="176"/>
      <c r="SYH360" s="176"/>
      <c r="SYI360" s="176"/>
      <c r="SYJ360" s="176"/>
      <c r="SYK360" s="176"/>
      <c r="SYL360" s="176"/>
      <c r="SYM360" s="176"/>
      <c r="SYN360" s="176"/>
      <c r="SYO360" s="176"/>
      <c r="SYP360" s="176"/>
      <c r="SYQ360" s="176"/>
      <c r="SYR360" s="176"/>
      <c r="SYS360" s="176"/>
      <c r="SYT360" s="176"/>
      <c r="SYU360" s="176"/>
      <c r="SYV360" s="176"/>
      <c r="SYW360" s="176"/>
      <c r="SYX360" s="176"/>
      <c r="SYY360" s="176"/>
      <c r="SYZ360" s="176"/>
      <c r="SZA360" s="176"/>
      <c r="SZB360" s="176"/>
      <c r="SZC360" s="176"/>
      <c r="SZD360" s="176"/>
      <c r="SZE360" s="176"/>
      <c r="SZF360" s="176"/>
      <c r="SZG360" s="176"/>
      <c r="SZH360" s="176"/>
      <c r="SZI360" s="176"/>
      <c r="SZJ360" s="176"/>
      <c r="SZK360" s="176"/>
      <c r="SZL360" s="176"/>
      <c r="SZM360" s="176"/>
      <c r="SZN360" s="176"/>
      <c r="SZO360" s="176"/>
      <c r="SZP360" s="176"/>
      <c r="SZQ360" s="176"/>
      <c r="SZR360" s="176"/>
      <c r="SZS360" s="176"/>
      <c r="SZT360" s="176"/>
      <c r="SZU360" s="176"/>
      <c r="SZV360" s="176"/>
      <c r="SZW360" s="176"/>
      <c r="SZX360" s="176"/>
      <c r="SZY360" s="176"/>
      <c r="SZZ360" s="176"/>
      <c r="TAA360" s="176"/>
      <c r="TAB360" s="176"/>
      <c r="TAC360" s="176"/>
      <c r="TAD360" s="176"/>
      <c r="TAE360" s="176"/>
      <c r="TAF360" s="176"/>
      <c r="TAG360" s="176"/>
      <c r="TAH360" s="176"/>
      <c r="TAI360" s="176"/>
      <c r="TAJ360" s="176"/>
      <c r="TAK360" s="176"/>
      <c r="TAL360" s="176"/>
      <c r="TAM360" s="176"/>
      <c r="TAN360" s="176"/>
      <c r="TAO360" s="176"/>
      <c r="TAP360" s="176"/>
      <c r="TAQ360" s="176"/>
      <c r="TAR360" s="176"/>
      <c r="TAS360" s="176"/>
      <c r="TAT360" s="176"/>
      <c r="TAU360" s="176"/>
      <c r="TAV360" s="176"/>
      <c r="TAW360" s="176"/>
      <c r="TAX360" s="176"/>
      <c r="TAY360" s="176"/>
      <c r="TAZ360" s="176"/>
      <c r="TBA360" s="176"/>
      <c r="TBB360" s="176"/>
      <c r="TBC360" s="176"/>
      <c r="TBD360" s="176"/>
      <c r="TBE360" s="176"/>
      <c r="TBF360" s="176"/>
      <c r="TBG360" s="176"/>
      <c r="TBH360" s="176"/>
      <c r="TBI360" s="176"/>
      <c r="TBJ360" s="176"/>
      <c r="TBK360" s="176"/>
      <c r="TBL360" s="176"/>
      <c r="TBM360" s="176"/>
      <c r="TBN360" s="176"/>
      <c r="TBO360" s="176"/>
      <c r="TBP360" s="176"/>
      <c r="TBQ360" s="176"/>
      <c r="TBR360" s="176"/>
      <c r="TBS360" s="176"/>
      <c r="TBT360" s="176"/>
      <c r="TBU360" s="176"/>
      <c r="TBV360" s="176"/>
      <c r="TBW360" s="176"/>
      <c r="TBX360" s="176"/>
      <c r="TBY360" s="176"/>
      <c r="TBZ360" s="176"/>
      <c r="TCA360" s="176"/>
      <c r="TCB360" s="176"/>
      <c r="TCC360" s="176"/>
      <c r="TCD360" s="176"/>
      <c r="TCE360" s="176"/>
      <c r="TCF360" s="176"/>
      <c r="TCG360" s="176"/>
      <c r="TCH360" s="176"/>
      <c r="TCI360" s="176"/>
      <c r="TCJ360" s="176"/>
      <c r="TCK360" s="176"/>
      <c r="TCL360" s="176"/>
      <c r="TCM360" s="176"/>
      <c r="TCN360" s="176"/>
      <c r="TCO360" s="176"/>
      <c r="TCP360" s="176"/>
      <c r="TCQ360" s="176"/>
      <c r="TCR360" s="176"/>
      <c r="TCS360" s="176"/>
      <c r="TCT360" s="176"/>
      <c r="TCU360" s="176"/>
      <c r="TCV360" s="176"/>
      <c r="TCW360" s="176"/>
      <c r="TCX360" s="176"/>
      <c r="TCY360" s="176"/>
      <c r="TCZ360" s="176"/>
      <c r="TDA360" s="176"/>
      <c r="TDB360" s="176"/>
      <c r="TDC360" s="176"/>
      <c r="TDD360" s="176"/>
      <c r="TDE360" s="176"/>
      <c r="TDF360" s="176"/>
      <c r="TDG360" s="176"/>
      <c r="TDH360" s="176"/>
      <c r="TDI360" s="176"/>
      <c r="TDJ360" s="176"/>
      <c r="TDK360" s="176"/>
      <c r="TDL360" s="176"/>
      <c r="TDM360" s="176"/>
      <c r="TDN360" s="176"/>
      <c r="TDO360" s="176"/>
      <c r="TDP360" s="176"/>
      <c r="TDQ360" s="176"/>
      <c r="TDR360" s="176"/>
      <c r="TDS360" s="176"/>
      <c r="TDT360" s="176"/>
      <c r="TDU360" s="176"/>
      <c r="TDV360" s="176"/>
      <c r="TDW360" s="176"/>
      <c r="TDX360" s="176"/>
      <c r="TDY360" s="176"/>
      <c r="TDZ360" s="176"/>
      <c r="TEA360" s="176"/>
      <c r="TEB360" s="176"/>
      <c r="TEC360" s="176"/>
      <c r="TED360" s="176"/>
      <c r="TEE360" s="176"/>
      <c r="TEF360" s="176"/>
      <c r="TEG360" s="176"/>
      <c r="TEH360" s="176"/>
      <c r="TEI360" s="176"/>
      <c r="TEJ360" s="176"/>
      <c r="TEK360" s="176"/>
      <c r="TEL360" s="176"/>
      <c r="TEM360" s="176"/>
      <c r="TEN360" s="176"/>
      <c r="TEO360" s="176"/>
      <c r="TEP360" s="176"/>
      <c r="TEQ360" s="176"/>
      <c r="TER360" s="176"/>
      <c r="TES360" s="176"/>
      <c r="TET360" s="176"/>
      <c r="TEU360" s="176"/>
      <c r="TEV360" s="176"/>
      <c r="TEW360" s="176"/>
      <c r="TEX360" s="176"/>
      <c r="TEY360" s="176"/>
      <c r="TEZ360" s="176"/>
      <c r="TFA360" s="176"/>
      <c r="TFB360" s="176"/>
      <c r="TFC360" s="176"/>
      <c r="TFD360" s="176"/>
      <c r="TFE360" s="176"/>
      <c r="TFF360" s="176"/>
      <c r="TFG360" s="176"/>
      <c r="TFH360" s="176"/>
      <c r="TFI360" s="176"/>
      <c r="TFJ360" s="176"/>
      <c r="TFK360" s="176"/>
      <c r="TFL360" s="176"/>
      <c r="TFM360" s="176"/>
      <c r="TFN360" s="176"/>
      <c r="TFO360" s="176"/>
      <c r="TFP360" s="176"/>
      <c r="TFQ360" s="176"/>
      <c r="TFR360" s="176"/>
      <c r="TFS360" s="176"/>
      <c r="TFT360" s="176"/>
      <c r="TFU360" s="176"/>
      <c r="TFV360" s="176"/>
      <c r="TFW360" s="176"/>
      <c r="TFX360" s="176"/>
      <c r="TFY360" s="176"/>
      <c r="TFZ360" s="176"/>
      <c r="TGA360" s="176"/>
      <c r="TGB360" s="176"/>
      <c r="TGC360" s="176"/>
      <c r="TGD360" s="176"/>
      <c r="TGE360" s="176"/>
      <c r="TGF360" s="176"/>
      <c r="TGG360" s="176"/>
      <c r="TGH360" s="176"/>
      <c r="TGI360" s="176"/>
      <c r="TGJ360" s="176"/>
      <c r="TGK360" s="176"/>
      <c r="TGL360" s="176"/>
      <c r="TGM360" s="176"/>
      <c r="TGN360" s="176"/>
      <c r="TGO360" s="176"/>
      <c r="TGP360" s="176"/>
      <c r="TGQ360" s="176"/>
      <c r="TGR360" s="176"/>
      <c r="TGS360" s="176"/>
      <c r="TGT360" s="176"/>
      <c r="TGU360" s="176"/>
      <c r="TGV360" s="176"/>
      <c r="TGW360" s="176"/>
      <c r="TGX360" s="176"/>
      <c r="TGY360" s="176"/>
      <c r="TGZ360" s="176"/>
      <c r="THA360" s="176"/>
      <c r="THB360" s="176"/>
      <c r="THC360" s="176"/>
      <c r="THD360" s="176"/>
      <c r="THE360" s="176"/>
      <c r="THF360" s="176"/>
      <c r="THG360" s="176"/>
      <c r="THH360" s="176"/>
      <c r="THI360" s="176"/>
      <c r="THJ360" s="176"/>
      <c r="THK360" s="176"/>
      <c r="THL360" s="176"/>
      <c r="THM360" s="176"/>
      <c r="THN360" s="176"/>
      <c r="THO360" s="176"/>
      <c r="THP360" s="176"/>
      <c r="THQ360" s="176"/>
      <c r="THR360" s="176"/>
      <c r="THS360" s="176"/>
      <c r="THT360" s="176"/>
      <c r="THU360" s="176"/>
      <c r="THV360" s="176"/>
      <c r="THW360" s="176"/>
      <c r="THX360" s="176"/>
      <c r="THY360" s="176"/>
      <c r="THZ360" s="176"/>
      <c r="TIA360" s="176"/>
      <c r="TIB360" s="176"/>
      <c r="TIC360" s="176"/>
      <c r="TID360" s="176"/>
      <c r="TIE360" s="176"/>
      <c r="TIF360" s="176"/>
      <c r="TIG360" s="176"/>
      <c r="TIH360" s="176"/>
      <c r="TII360" s="176"/>
      <c r="TIJ360" s="176"/>
      <c r="TIK360" s="176"/>
      <c r="TIL360" s="176"/>
      <c r="TIM360" s="176"/>
      <c r="TIN360" s="176"/>
      <c r="TIO360" s="176"/>
      <c r="TIP360" s="176"/>
      <c r="TIQ360" s="176"/>
      <c r="TIR360" s="176"/>
      <c r="TIS360" s="176"/>
      <c r="TIT360" s="176"/>
      <c r="TIU360" s="176"/>
      <c r="TIV360" s="176"/>
      <c r="TIW360" s="176"/>
      <c r="TIX360" s="176"/>
      <c r="TIY360" s="176"/>
      <c r="TIZ360" s="176"/>
      <c r="TJA360" s="176"/>
      <c r="TJB360" s="176"/>
      <c r="TJC360" s="176"/>
      <c r="TJD360" s="176"/>
      <c r="TJE360" s="176"/>
      <c r="TJF360" s="176"/>
      <c r="TJG360" s="176"/>
      <c r="TJH360" s="176"/>
      <c r="TJI360" s="176"/>
      <c r="TJJ360" s="176"/>
      <c r="TJK360" s="176"/>
      <c r="TJL360" s="176"/>
      <c r="TJM360" s="176"/>
      <c r="TJN360" s="176"/>
      <c r="TJO360" s="176"/>
      <c r="TJP360" s="176"/>
      <c r="TJQ360" s="176"/>
      <c r="TJR360" s="176"/>
      <c r="TJS360" s="176"/>
      <c r="TJT360" s="176"/>
      <c r="TJU360" s="176"/>
      <c r="TJV360" s="176"/>
      <c r="TJW360" s="176"/>
      <c r="TJX360" s="176"/>
      <c r="TJY360" s="176"/>
      <c r="TJZ360" s="176"/>
      <c r="TKA360" s="176"/>
      <c r="TKB360" s="176"/>
      <c r="TKC360" s="176"/>
      <c r="TKD360" s="176"/>
      <c r="TKE360" s="176"/>
      <c r="TKF360" s="176"/>
      <c r="TKG360" s="176"/>
      <c r="TKH360" s="176"/>
      <c r="TKI360" s="176"/>
      <c r="TKJ360" s="176"/>
      <c r="TKK360" s="176"/>
      <c r="TKL360" s="176"/>
      <c r="TKM360" s="176"/>
      <c r="TKN360" s="176"/>
      <c r="TKO360" s="176"/>
      <c r="TKP360" s="176"/>
      <c r="TKQ360" s="176"/>
      <c r="TKR360" s="176"/>
      <c r="TKS360" s="176"/>
      <c r="TKT360" s="176"/>
      <c r="TKU360" s="176"/>
      <c r="TKV360" s="176"/>
      <c r="TKW360" s="176"/>
      <c r="TKX360" s="176"/>
      <c r="TKY360" s="176"/>
      <c r="TKZ360" s="176"/>
      <c r="TLA360" s="176"/>
      <c r="TLB360" s="176"/>
      <c r="TLC360" s="176"/>
      <c r="TLD360" s="176"/>
      <c r="TLE360" s="176"/>
      <c r="TLF360" s="176"/>
      <c r="TLG360" s="176"/>
      <c r="TLH360" s="176"/>
      <c r="TLI360" s="176"/>
      <c r="TLJ360" s="176"/>
      <c r="TLK360" s="176"/>
      <c r="TLL360" s="176"/>
      <c r="TLM360" s="176"/>
      <c r="TLN360" s="176"/>
      <c r="TLO360" s="176"/>
      <c r="TLP360" s="176"/>
      <c r="TLQ360" s="176"/>
      <c r="TLR360" s="176"/>
      <c r="TLS360" s="176"/>
      <c r="TLT360" s="176"/>
      <c r="TLU360" s="176"/>
      <c r="TLV360" s="176"/>
      <c r="TLW360" s="176"/>
      <c r="TLX360" s="176"/>
      <c r="TLY360" s="176"/>
      <c r="TLZ360" s="176"/>
      <c r="TMA360" s="176"/>
      <c r="TMB360" s="176"/>
      <c r="TMC360" s="176"/>
      <c r="TMD360" s="176"/>
      <c r="TME360" s="176"/>
      <c r="TMF360" s="176"/>
      <c r="TMG360" s="176"/>
      <c r="TMH360" s="176"/>
      <c r="TMI360" s="176"/>
      <c r="TMJ360" s="176"/>
      <c r="TMK360" s="176"/>
      <c r="TML360" s="176"/>
      <c r="TMM360" s="176"/>
      <c r="TMN360" s="176"/>
      <c r="TMO360" s="176"/>
      <c r="TMP360" s="176"/>
      <c r="TMQ360" s="176"/>
      <c r="TMR360" s="176"/>
      <c r="TMS360" s="176"/>
      <c r="TMT360" s="176"/>
      <c r="TMU360" s="176"/>
      <c r="TMV360" s="176"/>
      <c r="TMW360" s="176"/>
      <c r="TMX360" s="176"/>
      <c r="TMY360" s="176"/>
      <c r="TMZ360" s="176"/>
      <c r="TNA360" s="176"/>
      <c r="TNB360" s="176"/>
      <c r="TNC360" s="176"/>
      <c r="TND360" s="176"/>
      <c r="TNE360" s="176"/>
      <c r="TNF360" s="176"/>
      <c r="TNG360" s="176"/>
      <c r="TNH360" s="176"/>
      <c r="TNI360" s="176"/>
      <c r="TNJ360" s="176"/>
      <c r="TNK360" s="176"/>
      <c r="TNL360" s="176"/>
      <c r="TNM360" s="176"/>
      <c r="TNN360" s="176"/>
      <c r="TNO360" s="176"/>
      <c r="TNP360" s="176"/>
      <c r="TNQ360" s="176"/>
      <c r="TNR360" s="176"/>
      <c r="TNS360" s="176"/>
      <c r="TNT360" s="176"/>
      <c r="TNU360" s="176"/>
      <c r="TNV360" s="176"/>
      <c r="TNW360" s="176"/>
      <c r="TNX360" s="176"/>
      <c r="TNY360" s="176"/>
      <c r="TNZ360" s="176"/>
      <c r="TOA360" s="176"/>
      <c r="TOB360" s="176"/>
      <c r="TOC360" s="176"/>
      <c r="TOD360" s="176"/>
      <c r="TOE360" s="176"/>
      <c r="TOF360" s="176"/>
      <c r="TOG360" s="176"/>
      <c r="TOH360" s="176"/>
      <c r="TOI360" s="176"/>
      <c r="TOJ360" s="176"/>
      <c r="TOK360" s="176"/>
      <c r="TOL360" s="176"/>
      <c r="TOM360" s="176"/>
      <c r="TON360" s="176"/>
      <c r="TOO360" s="176"/>
      <c r="TOP360" s="176"/>
      <c r="TOQ360" s="176"/>
      <c r="TOR360" s="176"/>
      <c r="TOS360" s="176"/>
      <c r="TOT360" s="176"/>
      <c r="TOU360" s="176"/>
      <c r="TOV360" s="176"/>
      <c r="TOW360" s="176"/>
      <c r="TOX360" s="176"/>
      <c r="TOY360" s="176"/>
      <c r="TOZ360" s="176"/>
      <c r="TPA360" s="176"/>
      <c r="TPB360" s="176"/>
      <c r="TPC360" s="176"/>
      <c r="TPD360" s="176"/>
      <c r="TPE360" s="176"/>
      <c r="TPF360" s="176"/>
      <c r="TPG360" s="176"/>
      <c r="TPH360" s="176"/>
      <c r="TPI360" s="176"/>
      <c r="TPJ360" s="176"/>
      <c r="TPK360" s="176"/>
      <c r="TPL360" s="176"/>
      <c r="TPM360" s="176"/>
      <c r="TPN360" s="176"/>
      <c r="TPO360" s="176"/>
      <c r="TPP360" s="176"/>
      <c r="TPQ360" s="176"/>
      <c r="TPR360" s="176"/>
      <c r="TPS360" s="176"/>
      <c r="TPT360" s="176"/>
      <c r="TPU360" s="176"/>
      <c r="TPV360" s="176"/>
      <c r="TPW360" s="176"/>
      <c r="TPX360" s="176"/>
      <c r="TPY360" s="176"/>
      <c r="TPZ360" s="176"/>
      <c r="TQA360" s="176"/>
      <c r="TQB360" s="176"/>
      <c r="TQC360" s="176"/>
      <c r="TQD360" s="176"/>
      <c r="TQE360" s="176"/>
      <c r="TQF360" s="176"/>
      <c r="TQG360" s="176"/>
      <c r="TQH360" s="176"/>
      <c r="TQI360" s="176"/>
      <c r="TQJ360" s="176"/>
      <c r="TQK360" s="176"/>
      <c r="TQL360" s="176"/>
      <c r="TQM360" s="176"/>
      <c r="TQN360" s="176"/>
      <c r="TQO360" s="176"/>
      <c r="TQP360" s="176"/>
      <c r="TQQ360" s="176"/>
      <c r="TQR360" s="176"/>
      <c r="TQS360" s="176"/>
      <c r="TQT360" s="176"/>
      <c r="TQU360" s="176"/>
      <c r="TQV360" s="176"/>
      <c r="TQW360" s="176"/>
      <c r="TQX360" s="176"/>
      <c r="TQY360" s="176"/>
      <c r="TQZ360" s="176"/>
      <c r="TRA360" s="176"/>
      <c r="TRB360" s="176"/>
      <c r="TRC360" s="176"/>
      <c r="TRD360" s="176"/>
      <c r="TRE360" s="176"/>
      <c r="TRF360" s="176"/>
      <c r="TRG360" s="176"/>
      <c r="TRH360" s="176"/>
      <c r="TRI360" s="176"/>
      <c r="TRJ360" s="176"/>
      <c r="TRK360" s="176"/>
      <c r="TRL360" s="176"/>
      <c r="TRM360" s="176"/>
      <c r="TRN360" s="176"/>
      <c r="TRO360" s="176"/>
      <c r="TRP360" s="176"/>
      <c r="TRQ360" s="176"/>
      <c r="TRR360" s="176"/>
      <c r="TRS360" s="176"/>
      <c r="TRT360" s="176"/>
      <c r="TRU360" s="176"/>
      <c r="TRV360" s="176"/>
      <c r="TRW360" s="176"/>
      <c r="TRX360" s="176"/>
      <c r="TRY360" s="176"/>
      <c r="TRZ360" s="176"/>
      <c r="TSA360" s="176"/>
      <c r="TSB360" s="176"/>
      <c r="TSC360" s="176"/>
      <c r="TSD360" s="176"/>
      <c r="TSE360" s="176"/>
      <c r="TSF360" s="176"/>
      <c r="TSG360" s="176"/>
      <c r="TSH360" s="176"/>
      <c r="TSI360" s="176"/>
      <c r="TSJ360" s="176"/>
      <c r="TSK360" s="176"/>
      <c r="TSL360" s="176"/>
      <c r="TSM360" s="176"/>
      <c r="TSN360" s="176"/>
      <c r="TSO360" s="176"/>
      <c r="TSP360" s="176"/>
      <c r="TSQ360" s="176"/>
      <c r="TSR360" s="176"/>
      <c r="TSS360" s="176"/>
      <c r="TST360" s="176"/>
      <c r="TSU360" s="176"/>
      <c r="TSV360" s="176"/>
      <c r="TSW360" s="176"/>
      <c r="TSX360" s="176"/>
      <c r="TSY360" s="176"/>
      <c r="TSZ360" s="176"/>
      <c r="TTA360" s="176"/>
      <c r="TTB360" s="176"/>
      <c r="TTC360" s="176"/>
      <c r="TTD360" s="176"/>
      <c r="TTE360" s="176"/>
      <c r="TTF360" s="176"/>
      <c r="TTG360" s="176"/>
      <c r="TTH360" s="176"/>
      <c r="TTI360" s="176"/>
      <c r="TTJ360" s="176"/>
      <c r="TTK360" s="176"/>
      <c r="TTL360" s="176"/>
      <c r="TTM360" s="176"/>
      <c r="TTN360" s="176"/>
      <c r="TTO360" s="176"/>
      <c r="TTP360" s="176"/>
      <c r="TTQ360" s="176"/>
      <c r="TTR360" s="176"/>
      <c r="TTS360" s="176"/>
      <c r="TTT360" s="176"/>
      <c r="TTU360" s="176"/>
      <c r="TTV360" s="176"/>
      <c r="TTW360" s="176"/>
      <c r="TTX360" s="176"/>
      <c r="TTY360" s="176"/>
      <c r="TTZ360" s="176"/>
      <c r="TUA360" s="176"/>
      <c r="TUB360" s="176"/>
      <c r="TUC360" s="176"/>
      <c r="TUD360" s="176"/>
      <c r="TUE360" s="176"/>
      <c r="TUF360" s="176"/>
      <c r="TUG360" s="176"/>
      <c r="TUH360" s="176"/>
      <c r="TUI360" s="176"/>
      <c r="TUJ360" s="176"/>
      <c r="TUK360" s="176"/>
      <c r="TUL360" s="176"/>
      <c r="TUM360" s="176"/>
      <c r="TUN360" s="176"/>
      <c r="TUO360" s="176"/>
      <c r="TUP360" s="176"/>
      <c r="TUQ360" s="176"/>
      <c r="TUR360" s="176"/>
      <c r="TUS360" s="176"/>
      <c r="TUT360" s="176"/>
      <c r="TUU360" s="176"/>
      <c r="TUV360" s="176"/>
      <c r="TUW360" s="176"/>
      <c r="TUX360" s="176"/>
      <c r="TUY360" s="176"/>
      <c r="TUZ360" s="176"/>
      <c r="TVA360" s="176"/>
      <c r="TVB360" s="176"/>
      <c r="TVC360" s="176"/>
      <c r="TVD360" s="176"/>
      <c r="TVE360" s="176"/>
      <c r="TVF360" s="176"/>
      <c r="TVG360" s="176"/>
      <c r="TVH360" s="176"/>
      <c r="TVI360" s="176"/>
      <c r="TVJ360" s="176"/>
      <c r="TVK360" s="176"/>
      <c r="TVL360" s="176"/>
      <c r="TVM360" s="176"/>
      <c r="TVN360" s="176"/>
      <c r="TVO360" s="176"/>
      <c r="TVP360" s="176"/>
      <c r="TVQ360" s="176"/>
      <c r="TVR360" s="176"/>
      <c r="TVS360" s="176"/>
      <c r="TVT360" s="176"/>
      <c r="TVU360" s="176"/>
      <c r="TVV360" s="176"/>
      <c r="TVW360" s="176"/>
      <c r="TVX360" s="176"/>
      <c r="TVY360" s="176"/>
      <c r="TVZ360" s="176"/>
      <c r="TWA360" s="176"/>
      <c r="TWB360" s="176"/>
      <c r="TWC360" s="176"/>
      <c r="TWD360" s="176"/>
      <c r="TWE360" s="176"/>
      <c r="TWF360" s="176"/>
      <c r="TWG360" s="176"/>
      <c r="TWH360" s="176"/>
      <c r="TWI360" s="176"/>
      <c r="TWJ360" s="176"/>
      <c r="TWK360" s="176"/>
      <c r="TWL360" s="176"/>
      <c r="TWM360" s="176"/>
      <c r="TWN360" s="176"/>
      <c r="TWO360" s="176"/>
      <c r="TWP360" s="176"/>
      <c r="TWQ360" s="176"/>
      <c r="TWR360" s="176"/>
      <c r="TWS360" s="176"/>
      <c r="TWT360" s="176"/>
      <c r="TWU360" s="176"/>
      <c r="TWV360" s="176"/>
      <c r="TWW360" s="176"/>
      <c r="TWX360" s="176"/>
      <c r="TWY360" s="176"/>
      <c r="TWZ360" s="176"/>
      <c r="TXA360" s="176"/>
      <c r="TXB360" s="176"/>
      <c r="TXC360" s="176"/>
      <c r="TXD360" s="176"/>
      <c r="TXE360" s="176"/>
      <c r="TXF360" s="176"/>
      <c r="TXG360" s="176"/>
      <c r="TXH360" s="176"/>
      <c r="TXI360" s="176"/>
      <c r="TXJ360" s="176"/>
      <c r="TXK360" s="176"/>
      <c r="TXL360" s="176"/>
      <c r="TXM360" s="176"/>
      <c r="TXN360" s="176"/>
      <c r="TXO360" s="176"/>
      <c r="TXP360" s="176"/>
      <c r="TXQ360" s="176"/>
      <c r="TXR360" s="176"/>
      <c r="TXS360" s="176"/>
      <c r="TXT360" s="176"/>
      <c r="TXU360" s="176"/>
      <c r="TXV360" s="176"/>
      <c r="TXW360" s="176"/>
      <c r="TXX360" s="176"/>
      <c r="TXY360" s="176"/>
      <c r="TXZ360" s="176"/>
      <c r="TYA360" s="176"/>
      <c r="TYB360" s="176"/>
      <c r="TYC360" s="176"/>
      <c r="TYD360" s="176"/>
      <c r="TYE360" s="176"/>
      <c r="TYF360" s="176"/>
      <c r="TYG360" s="176"/>
      <c r="TYH360" s="176"/>
      <c r="TYI360" s="176"/>
      <c r="TYJ360" s="176"/>
      <c r="TYK360" s="176"/>
      <c r="TYL360" s="176"/>
      <c r="TYM360" s="176"/>
      <c r="TYN360" s="176"/>
      <c r="TYO360" s="176"/>
      <c r="TYP360" s="176"/>
      <c r="TYQ360" s="176"/>
      <c r="TYR360" s="176"/>
      <c r="TYS360" s="176"/>
      <c r="TYT360" s="176"/>
      <c r="TYU360" s="176"/>
      <c r="TYV360" s="176"/>
      <c r="TYW360" s="176"/>
      <c r="TYX360" s="176"/>
      <c r="TYY360" s="176"/>
      <c r="TYZ360" s="176"/>
      <c r="TZA360" s="176"/>
      <c r="TZB360" s="176"/>
      <c r="TZC360" s="176"/>
      <c r="TZD360" s="176"/>
      <c r="TZE360" s="176"/>
      <c r="TZF360" s="176"/>
      <c r="TZG360" s="176"/>
      <c r="TZH360" s="176"/>
      <c r="TZI360" s="176"/>
      <c r="TZJ360" s="176"/>
      <c r="TZK360" s="176"/>
      <c r="TZL360" s="176"/>
      <c r="TZM360" s="176"/>
      <c r="TZN360" s="176"/>
      <c r="TZO360" s="176"/>
      <c r="TZP360" s="176"/>
      <c r="TZQ360" s="176"/>
      <c r="TZR360" s="176"/>
      <c r="TZS360" s="176"/>
      <c r="TZT360" s="176"/>
      <c r="TZU360" s="176"/>
      <c r="TZV360" s="176"/>
      <c r="TZW360" s="176"/>
      <c r="TZX360" s="176"/>
      <c r="TZY360" s="176"/>
      <c r="TZZ360" s="176"/>
      <c r="UAA360" s="176"/>
      <c r="UAB360" s="176"/>
      <c r="UAC360" s="176"/>
      <c r="UAD360" s="176"/>
      <c r="UAE360" s="176"/>
      <c r="UAF360" s="176"/>
      <c r="UAG360" s="176"/>
      <c r="UAH360" s="176"/>
      <c r="UAI360" s="176"/>
      <c r="UAJ360" s="176"/>
      <c r="UAK360" s="176"/>
      <c r="UAL360" s="176"/>
      <c r="UAM360" s="176"/>
      <c r="UAN360" s="176"/>
      <c r="UAO360" s="176"/>
      <c r="UAP360" s="176"/>
      <c r="UAQ360" s="176"/>
      <c r="UAR360" s="176"/>
      <c r="UAS360" s="176"/>
      <c r="UAT360" s="176"/>
      <c r="UAU360" s="176"/>
      <c r="UAV360" s="176"/>
      <c r="UAW360" s="176"/>
      <c r="UAX360" s="176"/>
      <c r="UAY360" s="176"/>
      <c r="UAZ360" s="176"/>
      <c r="UBA360" s="176"/>
      <c r="UBB360" s="176"/>
      <c r="UBC360" s="176"/>
      <c r="UBD360" s="176"/>
      <c r="UBE360" s="176"/>
      <c r="UBF360" s="176"/>
      <c r="UBG360" s="176"/>
      <c r="UBH360" s="176"/>
      <c r="UBI360" s="176"/>
      <c r="UBJ360" s="176"/>
      <c r="UBK360" s="176"/>
      <c r="UBL360" s="176"/>
      <c r="UBM360" s="176"/>
      <c r="UBN360" s="176"/>
      <c r="UBO360" s="176"/>
      <c r="UBP360" s="176"/>
      <c r="UBQ360" s="176"/>
      <c r="UBR360" s="176"/>
      <c r="UBS360" s="176"/>
      <c r="UBT360" s="176"/>
      <c r="UBU360" s="176"/>
      <c r="UBV360" s="176"/>
      <c r="UBW360" s="176"/>
      <c r="UBX360" s="176"/>
      <c r="UBY360" s="176"/>
      <c r="UBZ360" s="176"/>
      <c r="UCA360" s="176"/>
      <c r="UCB360" s="176"/>
      <c r="UCC360" s="176"/>
      <c r="UCD360" s="176"/>
      <c r="UCE360" s="176"/>
      <c r="UCF360" s="176"/>
      <c r="UCG360" s="176"/>
      <c r="UCH360" s="176"/>
      <c r="UCI360" s="176"/>
      <c r="UCJ360" s="176"/>
      <c r="UCK360" s="176"/>
      <c r="UCL360" s="176"/>
      <c r="UCM360" s="176"/>
      <c r="UCN360" s="176"/>
      <c r="UCO360" s="176"/>
      <c r="UCP360" s="176"/>
      <c r="UCQ360" s="176"/>
      <c r="UCR360" s="176"/>
      <c r="UCS360" s="176"/>
      <c r="UCT360" s="176"/>
      <c r="UCU360" s="176"/>
      <c r="UCV360" s="176"/>
      <c r="UCW360" s="176"/>
      <c r="UCX360" s="176"/>
      <c r="UCY360" s="176"/>
      <c r="UCZ360" s="176"/>
      <c r="UDA360" s="176"/>
      <c r="UDB360" s="176"/>
      <c r="UDC360" s="176"/>
      <c r="UDD360" s="176"/>
      <c r="UDE360" s="176"/>
      <c r="UDF360" s="176"/>
      <c r="UDG360" s="176"/>
      <c r="UDH360" s="176"/>
      <c r="UDI360" s="176"/>
      <c r="UDJ360" s="176"/>
      <c r="UDK360" s="176"/>
      <c r="UDL360" s="176"/>
      <c r="UDM360" s="176"/>
      <c r="UDN360" s="176"/>
      <c r="UDO360" s="176"/>
      <c r="UDP360" s="176"/>
      <c r="UDQ360" s="176"/>
      <c r="UDR360" s="176"/>
      <c r="UDS360" s="176"/>
      <c r="UDT360" s="176"/>
      <c r="UDU360" s="176"/>
      <c r="UDV360" s="176"/>
      <c r="UDW360" s="176"/>
      <c r="UDX360" s="176"/>
      <c r="UDY360" s="176"/>
      <c r="UDZ360" s="176"/>
      <c r="UEA360" s="176"/>
      <c r="UEB360" s="176"/>
      <c r="UEC360" s="176"/>
      <c r="UED360" s="176"/>
      <c r="UEE360" s="176"/>
      <c r="UEF360" s="176"/>
      <c r="UEG360" s="176"/>
      <c r="UEH360" s="176"/>
      <c r="UEI360" s="176"/>
      <c r="UEJ360" s="176"/>
      <c r="UEK360" s="176"/>
      <c r="UEL360" s="176"/>
      <c r="UEM360" s="176"/>
      <c r="UEN360" s="176"/>
      <c r="UEO360" s="176"/>
      <c r="UEP360" s="176"/>
      <c r="UEQ360" s="176"/>
      <c r="UER360" s="176"/>
      <c r="UES360" s="176"/>
      <c r="UET360" s="176"/>
      <c r="UEU360" s="176"/>
      <c r="UEV360" s="176"/>
      <c r="UEW360" s="176"/>
      <c r="UEX360" s="176"/>
      <c r="UEY360" s="176"/>
      <c r="UEZ360" s="176"/>
      <c r="UFA360" s="176"/>
      <c r="UFB360" s="176"/>
      <c r="UFC360" s="176"/>
      <c r="UFD360" s="176"/>
      <c r="UFE360" s="176"/>
      <c r="UFF360" s="176"/>
      <c r="UFG360" s="176"/>
      <c r="UFH360" s="176"/>
      <c r="UFI360" s="176"/>
      <c r="UFJ360" s="176"/>
      <c r="UFK360" s="176"/>
      <c r="UFL360" s="176"/>
      <c r="UFM360" s="176"/>
      <c r="UFN360" s="176"/>
      <c r="UFO360" s="176"/>
      <c r="UFP360" s="176"/>
      <c r="UFQ360" s="176"/>
      <c r="UFR360" s="176"/>
      <c r="UFS360" s="176"/>
      <c r="UFT360" s="176"/>
      <c r="UFU360" s="176"/>
      <c r="UFV360" s="176"/>
      <c r="UFW360" s="176"/>
      <c r="UFX360" s="176"/>
      <c r="UFY360" s="176"/>
      <c r="UFZ360" s="176"/>
      <c r="UGA360" s="176"/>
      <c r="UGB360" s="176"/>
      <c r="UGC360" s="176"/>
      <c r="UGD360" s="176"/>
      <c r="UGE360" s="176"/>
      <c r="UGF360" s="176"/>
      <c r="UGG360" s="176"/>
      <c r="UGH360" s="176"/>
      <c r="UGI360" s="176"/>
      <c r="UGJ360" s="176"/>
      <c r="UGK360" s="176"/>
      <c r="UGL360" s="176"/>
      <c r="UGM360" s="176"/>
      <c r="UGN360" s="176"/>
      <c r="UGO360" s="176"/>
      <c r="UGP360" s="176"/>
      <c r="UGQ360" s="176"/>
      <c r="UGR360" s="176"/>
      <c r="UGS360" s="176"/>
      <c r="UGT360" s="176"/>
      <c r="UGU360" s="176"/>
      <c r="UGV360" s="176"/>
      <c r="UGW360" s="176"/>
      <c r="UGX360" s="176"/>
      <c r="UGY360" s="176"/>
      <c r="UGZ360" s="176"/>
      <c r="UHA360" s="176"/>
      <c r="UHB360" s="176"/>
      <c r="UHC360" s="176"/>
      <c r="UHD360" s="176"/>
      <c r="UHE360" s="176"/>
      <c r="UHF360" s="176"/>
      <c r="UHG360" s="176"/>
      <c r="UHH360" s="176"/>
      <c r="UHI360" s="176"/>
      <c r="UHJ360" s="176"/>
      <c r="UHK360" s="176"/>
      <c r="UHL360" s="176"/>
      <c r="UHM360" s="176"/>
      <c r="UHN360" s="176"/>
      <c r="UHO360" s="176"/>
      <c r="UHP360" s="176"/>
      <c r="UHQ360" s="176"/>
      <c r="UHR360" s="176"/>
      <c r="UHS360" s="176"/>
      <c r="UHT360" s="176"/>
      <c r="UHU360" s="176"/>
      <c r="UHV360" s="176"/>
      <c r="UHW360" s="176"/>
      <c r="UHX360" s="176"/>
      <c r="UHY360" s="176"/>
      <c r="UHZ360" s="176"/>
      <c r="UIA360" s="176"/>
      <c r="UIB360" s="176"/>
      <c r="UIC360" s="176"/>
      <c r="UID360" s="176"/>
      <c r="UIE360" s="176"/>
      <c r="UIF360" s="176"/>
      <c r="UIG360" s="176"/>
      <c r="UIH360" s="176"/>
      <c r="UII360" s="176"/>
      <c r="UIJ360" s="176"/>
      <c r="UIK360" s="176"/>
      <c r="UIL360" s="176"/>
      <c r="UIM360" s="176"/>
      <c r="UIN360" s="176"/>
      <c r="UIO360" s="176"/>
      <c r="UIP360" s="176"/>
      <c r="UIQ360" s="176"/>
      <c r="UIR360" s="176"/>
      <c r="UIS360" s="176"/>
      <c r="UIT360" s="176"/>
      <c r="UIU360" s="176"/>
      <c r="UIV360" s="176"/>
      <c r="UIW360" s="176"/>
      <c r="UIX360" s="176"/>
      <c r="UIY360" s="176"/>
      <c r="UIZ360" s="176"/>
      <c r="UJA360" s="176"/>
      <c r="UJB360" s="176"/>
      <c r="UJC360" s="176"/>
      <c r="UJD360" s="176"/>
      <c r="UJE360" s="176"/>
      <c r="UJF360" s="176"/>
      <c r="UJG360" s="176"/>
      <c r="UJH360" s="176"/>
      <c r="UJI360" s="176"/>
      <c r="UJJ360" s="176"/>
      <c r="UJK360" s="176"/>
      <c r="UJL360" s="176"/>
      <c r="UJM360" s="176"/>
      <c r="UJN360" s="176"/>
      <c r="UJO360" s="176"/>
      <c r="UJP360" s="176"/>
      <c r="UJQ360" s="176"/>
      <c r="UJR360" s="176"/>
      <c r="UJS360" s="176"/>
      <c r="UJT360" s="176"/>
      <c r="UJU360" s="176"/>
      <c r="UJV360" s="176"/>
      <c r="UJW360" s="176"/>
      <c r="UJX360" s="176"/>
      <c r="UJY360" s="176"/>
      <c r="UJZ360" s="176"/>
      <c r="UKA360" s="176"/>
      <c r="UKB360" s="176"/>
      <c r="UKC360" s="176"/>
      <c r="UKD360" s="176"/>
      <c r="UKE360" s="176"/>
      <c r="UKF360" s="176"/>
      <c r="UKG360" s="176"/>
      <c r="UKH360" s="176"/>
      <c r="UKI360" s="176"/>
      <c r="UKJ360" s="176"/>
      <c r="UKK360" s="176"/>
      <c r="UKL360" s="176"/>
      <c r="UKM360" s="176"/>
      <c r="UKN360" s="176"/>
      <c r="UKO360" s="176"/>
      <c r="UKP360" s="176"/>
      <c r="UKQ360" s="176"/>
      <c r="UKR360" s="176"/>
      <c r="UKS360" s="176"/>
      <c r="UKT360" s="176"/>
      <c r="UKU360" s="176"/>
      <c r="UKV360" s="176"/>
      <c r="UKW360" s="176"/>
      <c r="UKX360" s="176"/>
      <c r="UKY360" s="176"/>
      <c r="UKZ360" s="176"/>
      <c r="ULA360" s="176"/>
      <c r="ULB360" s="176"/>
      <c r="ULC360" s="176"/>
      <c r="ULD360" s="176"/>
      <c r="ULE360" s="176"/>
      <c r="ULF360" s="176"/>
      <c r="ULG360" s="176"/>
      <c r="ULH360" s="176"/>
      <c r="ULI360" s="176"/>
      <c r="ULJ360" s="176"/>
      <c r="ULK360" s="176"/>
      <c r="ULL360" s="176"/>
      <c r="ULM360" s="176"/>
      <c r="ULN360" s="176"/>
      <c r="ULO360" s="176"/>
      <c r="ULP360" s="176"/>
      <c r="ULQ360" s="176"/>
      <c r="ULR360" s="176"/>
      <c r="ULS360" s="176"/>
      <c r="ULT360" s="176"/>
      <c r="ULU360" s="176"/>
      <c r="ULV360" s="176"/>
      <c r="ULW360" s="176"/>
      <c r="ULX360" s="176"/>
      <c r="ULY360" s="176"/>
      <c r="ULZ360" s="176"/>
      <c r="UMA360" s="176"/>
      <c r="UMB360" s="176"/>
      <c r="UMC360" s="176"/>
      <c r="UMD360" s="176"/>
      <c r="UME360" s="176"/>
      <c r="UMF360" s="176"/>
      <c r="UMG360" s="176"/>
      <c r="UMH360" s="176"/>
      <c r="UMI360" s="176"/>
      <c r="UMJ360" s="176"/>
      <c r="UMK360" s="176"/>
      <c r="UML360" s="176"/>
      <c r="UMM360" s="176"/>
      <c r="UMN360" s="176"/>
      <c r="UMO360" s="176"/>
      <c r="UMP360" s="176"/>
      <c r="UMQ360" s="176"/>
      <c r="UMR360" s="176"/>
      <c r="UMS360" s="176"/>
      <c r="UMT360" s="176"/>
      <c r="UMU360" s="176"/>
      <c r="UMV360" s="176"/>
      <c r="UMW360" s="176"/>
      <c r="UMX360" s="176"/>
      <c r="UMY360" s="176"/>
      <c r="UMZ360" s="176"/>
      <c r="UNA360" s="176"/>
      <c r="UNB360" s="176"/>
      <c r="UNC360" s="176"/>
      <c r="UND360" s="176"/>
      <c r="UNE360" s="176"/>
      <c r="UNF360" s="176"/>
      <c r="UNG360" s="176"/>
      <c r="UNH360" s="176"/>
      <c r="UNI360" s="176"/>
      <c r="UNJ360" s="176"/>
      <c r="UNK360" s="176"/>
      <c r="UNL360" s="176"/>
      <c r="UNM360" s="176"/>
      <c r="UNN360" s="176"/>
      <c r="UNO360" s="176"/>
      <c r="UNP360" s="176"/>
      <c r="UNQ360" s="176"/>
      <c r="UNR360" s="176"/>
      <c r="UNS360" s="176"/>
      <c r="UNT360" s="176"/>
      <c r="UNU360" s="176"/>
      <c r="UNV360" s="176"/>
      <c r="UNW360" s="176"/>
      <c r="UNX360" s="176"/>
      <c r="UNY360" s="176"/>
      <c r="UNZ360" s="176"/>
      <c r="UOA360" s="176"/>
      <c r="UOB360" s="176"/>
      <c r="UOC360" s="176"/>
      <c r="UOD360" s="176"/>
      <c r="UOE360" s="176"/>
      <c r="UOF360" s="176"/>
      <c r="UOG360" s="176"/>
      <c r="UOH360" s="176"/>
      <c r="UOI360" s="176"/>
      <c r="UOJ360" s="176"/>
      <c r="UOK360" s="176"/>
      <c r="UOL360" s="176"/>
      <c r="UOM360" s="176"/>
      <c r="UON360" s="176"/>
      <c r="UOO360" s="176"/>
      <c r="UOP360" s="176"/>
      <c r="UOQ360" s="176"/>
      <c r="UOR360" s="176"/>
      <c r="UOS360" s="176"/>
      <c r="UOT360" s="176"/>
      <c r="UOU360" s="176"/>
      <c r="UOV360" s="176"/>
      <c r="UOW360" s="176"/>
      <c r="UOX360" s="176"/>
      <c r="UOY360" s="176"/>
      <c r="UOZ360" s="176"/>
      <c r="UPA360" s="176"/>
      <c r="UPB360" s="176"/>
      <c r="UPC360" s="176"/>
      <c r="UPD360" s="176"/>
      <c r="UPE360" s="176"/>
      <c r="UPF360" s="176"/>
      <c r="UPG360" s="176"/>
      <c r="UPH360" s="176"/>
      <c r="UPI360" s="176"/>
      <c r="UPJ360" s="176"/>
      <c r="UPK360" s="176"/>
      <c r="UPL360" s="176"/>
      <c r="UPM360" s="176"/>
      <c r="UPN360" s="176"/>
      <c r="UPO360" s="176"/>
      <c r="UPP360" s="176"/>
      <c r="UPQ360" s="176"/>
      <c r="UPR360" s="176"/>
      <c r="UPS360" s="176"/>
      <c r="UPT360" s="176"/>
      <c r="UPU360" s="176"/>
      <c r="UPV360" s="176"/>
      <c r="UPW360" s="176"/>
      <c r="UPX360" s="176"/>
      <c r="UPY360" s="176"/>
      <c r="UPZ360" s="176"/>
      <c r="UQA360" s="176"/>
      <c r="UQB360" s="176"/>
      <c r="UQC360" s="176"/>
      <c r="UQD360" s="176"/>
      <c r="UQE360" s="176"/>
      <c r="UQF360" s="176"/>
      <c r="UQG360" s="176"/>
      <c r="UQH360" s="176"/>
      <c r="UQI360" s="176"/>
      <c r="UQJ360" s="176"/>
      <c r="UQK360" s="176"/>
      <c r="UQL360" s="176"/>
      <c r="UQM360" s="176"/>
      <c r="UQN360" s="176"/>
      <c r="UQO360" s="176"/>
      <c r="UQP360" s="176"/>
      <c r="UQQ360" s="176"/>
      <c r="UQR360" s="176"/>
      <c r="UQS360" s="176"/>
      <c r="UQT360" s="176"/>
      <c r="UQU360" s="176"/>
      <c r="UQV360" s="176"/>
      <c r="UQW360" s="176"/>
      <c r="UQX360" s="176"/>
      <c r="UQY360" s="176"/>
      <c r="UQZ360" s="176"/>
      <c r="URA360" s="176"/>
      <c r="URB360" s="176"/>
      <c r="URC360" s="176"/>
      <c r="URD360" s="176"/>
      <c r="URE360" s="176"/>
      <c r="URF360" s="176"/>
      <c r="URG360" s="176"/>
      <c r="URH360" s="176"/>
      <c r="URI360" s="176"/>
      <c r="URJ360" s="176"/>
      <c r="URK360" s="176"/>
      <c r="URL360" s="176"/>
      <c r="URM360" s="176"/>
      <c r="URN360" s="176"/>
      <c r="URO360" s="176"/>
      <c r="URP360" s="176"/>
      <c r="URQ360" s="176"/>
      <c r="URR360" s="176"/>
      <c r="URS360" s="176"/>
      <c r="URT360" s="176"/>
      <c r="URU360" s="176"/>
      <c r="URV360" s="176"/>
      <c r="URW360" s="176"/>
      <c r="URX360" s="176"/>
      <c r="URY360" s="176"/>
      <c r="URZ360" s="176"/>
      <c r="USA360" s="176"/>
      <c r="USB360" s="176"/>
      <c r="USC360" s="176"/>
      <c r="USD360" s="176"/>
      <c r="USE360" s="176"/>
      <c r="USF360" s="176"/>
      <c r="USG360" s="176"/>
      <c r="USH360" s="176"/>
      <c r="USI360" s="176"/>
      <c r="USJ360" s="176"/>
      <c r="USK360" s="176"/>
      <c r="USL360" s="176"/>
      <c r="USM360" s="176"/>
      <c r="USN360" s="176"/>
      <c r="USO360" s="176"/>
      <c r="USP360" s="176"/>
      <c r="USQ360" s="176"/>
      <c r="USR360" s="176"/>
      <c r="USS360" s="176"/>
      <c r="UST360" s="176"/>
      <c r="USU360" s="176"/>
      <c r="USV360" s="176"/>
      <c r="USW360" s="176"/>
      <c r="USX360" s="176"/>
      <c r="USY360" s="176"/>
      <c r="USZ360" s="176"/>
      <c r="UTA360" s="176"/>
      <c r="UTB360" s="176"/>
      <c r="UTC360" s="176"/>
      <c r="UTD360" s="176"/>
      <c r="UTE360" s="176"/>
      <c r="UTF360" s="176"/>
      <c r="UTG360" s="176"/>
      <c r="UTH360" s="176"/>
      <c r="UTI360" s="176"/>
      <c r="UTJ360" s="176"/>
      <c r="UTK360" s="176"/>
      <c r="UTL360" s="176"/>
      <c r="UTM360" s="176"/>
      <c r="UTN360" s="176"/>
      <c r="UTO360" s="176"/>
      <c r="UTP360" s="176"/>
      <c r="UTQ360" s="176"/>
      <c r="UTR360" s="176"/>
      <c r="UTS360" s="176"/>
      <c r="UTT360" s="176"/>
      <c r="UTU360" s="176"/>
      <c r="UTV360" s="176"/>
      <c r="UTW360" s="176"/>
      <c r="UTX360" s="176"/>
      <c r="UTY360" s="176"/>
      <c r="UTZ360" s="176"/>
      <c r="UUA360" s="176"/>
      <c r="UUB360" s="176"/>
      <c r="UUC360" s="176"/>
      <c r="UUD360" s="176"/>
      <c r="UUE360" s="176"/>
      <c r="UUF360" s="176"/>
      <c r="UUG360" s="176"/>
      <c r="UUH360" s="176"/>
      <c r="UUI360" s="176"/>
      <c r="UUJ360" s="176"/>
      <c r="UUK360" s="176"/>
      <c r="UUL360" s="176"/>
      <c r="UUM360" s="176"/>
      <c r="UUN360" s="176"/>
      <c r="UUO360" s="176"/>
      <c r="UUP360" s="176"/>
      <c r="UUQ360" s="176"/>
      <c r="UUR360" s="176"/>
      <c r="UUS360" s="176"/>
      <c r="UUT360" s="176"/>
      <c r="UUU360" s="176"/>
      <c r="UUV360" s="176"/>
      <c r="UUW360" s="176"/>
      <c r="UUX360" s="176"/>
      <c r="UUY360" s="176"/>
      <c r="UUZ360" s="176"/>
      <c r="UVA360" s="176"/>
      <c r="UVB360" s="176"/>
      <c r="UVC360" s="176"/>
      <c r="UVD360" s="176"/>
      <c r="UVE360" s="176"/>
      <c r="UVF360" s="176"/>
      <c r="UVG360" s="176"/>
      <c r="UVH360" s="176"/>
      <c r="UVI360" s="176"/>
      <c r="UVJ360" s="176"/>
      <c r="UVK360" s="176"/>
      <c r="UVL360" s="176"/>
      <c r="UVM360" s="176"/>
      <c r="UVN360" s="176"/>
      <c r="UVO360" s="176"/>
      <c r="UVP360" s="176"/>
      <c r="UVQ360" s="176"/>
      <c r="UVR360" s="176"/>
      <c r="UVS360" s="176"/>
      <c r="UVT360" s="176"/>
      <c r="UVU360" s="176"/>
      <c r="UVV360" s="176"/>
      <c r="UVW360" s="176"/>
      <c r="UVX360" s="176"/>
      <c r="UVY360" s="176"/>
      <c r="UVZ360" s="176"/>
      <c r="UWA360" s="176"/>
      <c r="UWB360" s="176"/>
      <c r="UWC360" s="176"/>
      <c r="UWD360" s="176"/>
      <c r="UWE360" s="176"/>
      <c r="UWF360" s="176"/>
      <c r="UWG360" s="176"/>
      <c r="UWH360" s="176"/>
      <c r="UWI360" s="176"/>
      <c r="UWJ360" s="176"/>
      <c r="UWK360" s="176"/>
      <c r="UWL360" s="176"/>
      <c r="UWM360" s="176"/>
      <c r="UWN360" s="176"/>
      <c r="UWO360" s="176"/>
      <c r="UWP360" s="176"/>
      <c r="UWQ360" s="176"/>
      <c r="UWR360" s="176"/>
      <c r="UWS360" s="176"/>
      <c r="UWT360" s="176"/>
      <c r="UWU360" s="176"/>
      <c r="UWV360" s="176"/>
      <c r="UWW360" s="176"/>
      <c r="UWX360" s="176"/>
      <c r="UWY360" s="176"/>
      <c r="UWZ360" s="176"/>
      <c r="UXA360" s="176"/>
      <c r="UXB360" s="176"/>
      <c r="UXC360" s="176"/>
      <c r="UXD360" s="176"/>
      <c r="UXE360" s="176"/>
      <c r="UXF360" s="176"/>
      <c r="UXG360" s="176"/>
      <c r="UXH360" s="176"/>
      <c r="UXI360" s="176"/>
      <c r="UXJ360" s="176"/>
      <c r="UXK360" s="176"/>
      <c r="UXL360" s="176"/>
      <c r="UXM360" s="176"/>
      <c r="UXN360" s="176"/>
      <c r="UXO360" s="176"/>
      <c r="UXP360" s="176"/>
      <c r="UXQ360" s="176"/>
      <c r="UXR360" s="176"/>
      <c r="UXS360" s="176"/>
      <c r="UXT360" s="176"/>
      <c r="UXU360" s="176"/>
      <c r="UXV360" s="176"/>
      <c r="UXW360" s="176"/>
      <c r="UXX360" s="176"/>
      <c r="UXY360" s="176"/>
      <c r="UXZ360" s="176"/>
      <c r="UYA360" s="176"/>
      <c r="UYB360" s="176"/>
      <c r="UYC360" s="176"/>
      <c r="UYD360" s="176"/>
      <c r="UYE360" s="176"/>
      <c r="UYF360" s="176"/>
      <c r="UYG360" s="176"/>
      <c r="UYH360" s="176"/>
      <c r="UYI360" s="176"/>
      <c r="UYJ360" s="176"/>
      <c r="UYK360" s="176"/>
      <c r="UYL360" s="176"/>
      <c r="UYM360" s="176"/>
      <c r="UYN360" s="176"/>
      <c r="UYO360" s="176"/>
      <c r="UYP360" s="176"/>
      <c r="UYQ360" s="176"/>
      <c r="UYR360" s="176"/>
      <c r="UYS360" s="176"/>
      <c r="UYT360" s="176"/>
      <c r="UYU360" s="176"/>
      <c r="UYV360" s="176"/>
      <c r="UYW360" s="176"/>
      <c r="UYX360" s="176"/>
      <c r="UYY360" s="176"/>
      <c r="UYZ360" s="176"/>
      <c r="UZA360" s="176"/>
      <c r="UZB360" s="176"/>
      <c r="UZC360" s="176"/>
      <c r="UZD360" s="176"/>
      <c r="UZE360" s="176"/>
      <c r="UZF360" s="176"/>
      <c r="UZG360" s="176"/>
      <c r="UZH360" s="176"/>
      <c r="UZI360" s="176"/>
      <c r="UZJ360" s="176"/>
      <c r="UZK360" s="176"/>
      <c r="UZL360" s="176"/>
      <c r="UZM360" s="176"/>
      <c r="UZN360" s="176"/>
      <c r="UZO360" s="176"/>
      <c r="UZP360" s="176"/>
      <c r="UZQ360" s="176"/>
      <c r="UZR360" s="176"/>
      <c r="UZS360" s="176"/>
      <c r="UZT360" s="176"/>
      <c r="UZU360" s="176"/>
      <c r="UZV360" s="176"/>
      <c r="UZW360" s="176"/>
      <c r="UZX360" s="176"/>
      <c r="UZY360" s="176"/>
      <c r="UZZ360" s="176"/>
      <c r="VAA360" s="176"/>
      <c r="VAB360" s="176"/>
      <c r="VAC360" s="176"/>
      <c r="VAD360" s="176"/>
      <c r="VAE360" s="176"/>
      <c r="VAF360" s="176"/>
      <c r="VAG360" s="176"/>
      <c r="VAH360" s="176"/>
      <c r="VAI360" s="176"/>
      <c r="VAJ360" s="176"/>
      <c r="VAK360" s="176"/>
      <c r="VAL360" s="176"/>
      <c r="VAM360" s="176"/>
      <c r="VAN360" s="176"/>
      <c r="VAO360" s="176"/>
      <c r="VAP360" s="176"/>
      <c r="VAQ360" s="176"/>
      <c r="VAR360" s="176"/>
      <c r="VAS360" s="176"/>
      <c r="VAT360" s="176"/>
      <c r="VAU360" s="176"/>
      <c r="VAV360" s="176"/>
      <c r="VAW360" s="176"/>
      <c r="VAX360" s="176"/>
      <c r="VAY360" s="176"/>
      <c r="VAZ360" s="176"/>
      <c r="VBA360" s="176"/>
      <c r="VBB360" s="176"/>
      <c r="VBC360" s="176"/>
      <c r="VBD360" s="176"/>
      <c r="VBE360" s="176"/>
      <c r="VBF360" s="176"/>
      <c r="VBG360" s="176"/>
      <c r="VBH360" s="176"/>
      <c r="VBI360" s="176"/>
      <c r="VBJ360" s="176"/>
      <c r="VBK360" s="176"/>
      <c r="VBL360" s="176"/>
      <c r="VBM360" s="176"/>
      <c r="VBN360" s="176"/>
      <c r="VBO360" s="176"/>
      <c r="VBP360" s="176"/>
      <c r="VBQ360" s="176"/>
      <c r="VBR360" s="176"/>
      <c r="VBS360" s="176"/>
      <c r="VBT360" s="176"/>
      <c r="VBU360" s="176"/>
      <c r="VBV360" s="176"/>
      <c r="VBW360" s="176"/>
      <c r="VBX360" s="176"/>
      <c r="VBY360" s="176"/>
      <c r="VBZ360" s="176"/>
      <c r="VCA360" s="176"/>
      <c r="VCB360" s="176"/>
      <c r="VCC360" s="176"/>
      <c r="VCD360" s="176"/>
      <c r="VCE360" s="176"/>
      <c r="VCF360" s="176"/>
      <c r="VCG360" s="176"/>
      <c r="VCH360" s="176"/>
      <c r="VCI360" s="176"/>
      <c r="VCJ360" s="176"/>
      <c r="VCK360" s="176"/>
      <c r="VCL360" s="176"/>
      <c r="VCM360" s="176"/>
      <c r="VCN360" s="176"/>
      <c r="VCO360" s="176"/>
      <c r="VCP360" s="176"/>
      <c r="VCQ360" s="176"/>
      <c r="VCR360" s="176"/>
      <c r="VCS360" s="176"/>
      <c r="VCT360" s="176"/>
      <c r="VCU360" s="176"/>
      <c r="VCV360" s="176"/>
      <c r="VCW360" s="176"/>
      <c r="VCX360" s="176"/>
      <c r="VCY360" s="176"/>
      <c r="VCZ360" s="176"/>
      <c r="VDA360" s="176"/>
      <c r="VDB360" s="176"/>
      <c r="VDC360" s="176"/>
      <c r="VDD360" s="176"/>
      <c r="VDE360" s="176"/>
      <c r="VDF360" s="176"/>
      <c r="VDG360" s="176"/>
      <c r="VDH360" s="176"/>
      <c r="VDI360" s="176"/>
      <c r="VDJ360" s="176"/>
      <c r="VDK360" s="176"/>
      <c r="VDL360" s="176"/>
      <c r="VDM360" s="176"/>
      <c r="VDN360" s="176"/>
      <c r="VDO360" s="176"/>
      <c r="VDP360" s="176"/>
      <c r="VDQ360" s="176"/>
      <c r="VDR360" s="176"/>
      <c r="VDS360" s="176"/>
      <c r="VDT360" s="176"/>
      <c r="VDU360" s="176"/>
      <c r="VDV360" s="176"/>
      <c r="VDW360" s="176"/>
      <c r="VDX360" s="176"/>
      <c r="VDY360" s="176"/>
      <c r="VDZ360" s="176"/>
      <c r="VEA360" s="176"/>
      <c r="VEB360" s="176"/>
      <c r="VEC360" s="176"/>
      <c r="VED360" s="176"/>
      <c r="VEE360" s="176"/>
      <c r="VEF360" s="176"/>
      <c r="VEG360" s="176"/>
      <c r="VEH360" s="176"/>
      <c r="VEI360" s="176"/>
      <c r="VEJ360" s="176"/>
      <c r="VEK360" s="176"/>
      <c r="VEL360" s="176"/>
      <c r="VEM360" s="176"/>
      <c r="VEN360" s="176"/>
      <c r="VEO360" s="176"/>
      <c r="VEP360" s="176"/>
      <c r="VEQ360" s="176"/>
      <c r="VER360" s="176"/>
      <c r="VES360" s="176"/>
      <c r="VET360" s="176"/>
      <c r="VEU360" s="176"/>
      <c r="VEV360" s="176"/>
      <c r="VEW360" s="176"/>
      <c r="VEX360" s="176"/>
      <c r="VEY360" s="176"/>
      <c r="VEZ360" s="176"/>
      <c r="VFA360" s="176"/>
      <c r="VFB360" s="176"/>
      <c r="VFC360" s="176"/>
      <c r="VFD360" s="176"/>
      <c r="VFE360" s="176"/>
      <c r="VFF360" s="176"/>
      <c r="VFG360" s="176"/>
      <c r="VFH360" s="176"/>
      <c r="VFI360" s="176"/>
      <c r="VFJ360" s="176"/>
      <c r="VFK360" s="176"/>
      <c r="VFL360" s="176"/>
      <c r="VFM360" s="176"/>
      <c r="VFN360" s="176"/>
      <c r="VFO360" s="176"/>
      <c r="VFP360" s="176"/>
      <c r="VFQ360" s="176"/>
      <c r="VFR360" s="176"/>
      <c r="VFS360" s="176"/>
      <c r="VFT360" s="176"/>
      <c r="VFU360" s="176"/>
      <c r="VFV360" s="176"/>
      <c r="VFW360" s="176"/>
      <c r="VFX360" s="176"/>
      <c r="VFY360" s="176"/>
      <c r="VFZ360" s="176"/>
      <c r="VGA360" s="176"/>
      <c r="VGB360" s="176"/>
      <c r="VGC360" s="176"/>
      <c r="VGD360" s="176"/>
      <c r="VGE360" s="176"/>
      <c r="VGF360" s="176"/>
      <c r="VGG360" s="176"/>
      <c r="VGH360" s="176"/>
      <c r="VGI360" s="176"/>
      <c r="VGJ360" s="176"/>
      <c r="VGK360" s="176"/>
      <c r="VGL360" s="176"/>
      <c r="VGM360" s="176"/>
      <c r="VGN360" s="176"/>
      <c r="VGO360" s="176"/>
      <c r="VGP360" s="176"/>
      <c r="VGQ360" s="176"/>
      <c r="VGR360" s="176"/>
      <c r="VGS360" s="176"/>
      <c r="VGT360" s="176"/>
      <c r="VGU360" s="176"/>
      <c r="VGV360" s="176"/>
      <c r="VGW360" s="176"/>
      <c r="VGX360" s="176"/>
      <c r="VGY360" s="176"/>
      <c r="VGZ360" s="176"/>
      <c r="VHA360" s="176"/>
      <c r="VHB360" s="176"/>
      <c r="VHC360" s="176"/>
      <c r="VHD360" s="176"/>
      <c r="VHE360" s="176"/>
      <c r="VHF360" s="176"/>
      <c r="VHG360" s="176"/>
      <c r="VHH360" s="176"/>
      <c r="VHI360" s="176"/>
      <c r="VHJ360" s="176"/>
      <c r="VHK360" s="176"/>
      <c r="VHL360" s="176"/>
      <c r="VHM360" s="176"/>
      <c r="VHN360" s="176"/>
      <c r="VHO360" s="176"/>
      <c r="VHP360" s="176"/>
      <c r="VHQ360" s="176"/>
      <c r="VHR360" s="176"/>
      <c r="VHS360" s="176"/>
      <c r="VHT360" s="176"/>
      <c r="VHU360" s="176"/>
      <c r="VHV360" s="176"/>
      <c r="VHW360" s="176"/>
      <c r="VHX360" s="176"/>
      <c r="VHY360" s="176"/>
      <c r="VHZ360" s="176"/>
      <c r="VIA360" s="176"/>
      <c r="VIB360" s="176"/>
      <c r="VIC360" s="176"/>
      <c r="VID360" s="176"/>
      <c r="VIE360" s="176"/>
      <c r="VIF360" s="176"/>
      <c r="VIG360" s="176"/>
      <c r="VIH360" s="176"/>
      <c r="VII360" s="176"/>
      <c r="VIJ360" s="176"/>
      <c r="VIK360" s="176"/>
      <c r="VIL360" s="176"/>
      <c r="VIM360" s="176"/>
      <c r="VIN360" s="176"/>
      <c r="VIO360" s="176"/>
      <c r="VIP360" s="176"/>
      <c r="VIQ360" s="176"/>
      <c r="VIR360" s="176"/>
      <c r="VIS360" s="176"/>
      <c r="VIT360" s="176"/>
      <c r="VIU360" s="176"/>
      <c r="VIV360" s="176"/>
      <c r="VIW360" s="176"/>
      <c r="VIX360" s="176"/>
      <c r="VIY360" s="176"/>
      <c r="VIZ360" s="176"/>
      <c r="VJA360" s="176"/>
      <c r="VJB360" s="176"/>
      <c r="VJC360" s="176"/>
      <c r="VJD360" s="176"/>
      <c r="VJE360" s="176"/>
      <c r="VJF360" s="176"/>
      <c r="VJG360" s="176"/>
      <c r="VJH360" s="176"/>
      <c r="VJI360" s="176"/>
      <c r="VJJ360" s="176"/>
      <c r="VJK360" s="176"/>
      <c r="VJL360" s="176"/>
      <c r="VJM360" s="176"/>
      <c r="VJN360" s="176"/>
      <c r="VJO360" s="176"/>
      <c r="VJP360" s="176"/>
      <c r="VJQ360" s="176"/>
      <c r="VJR360" s="176"/>
      <c r="VJS360" s="176"/>
      <c r="VJT360" s="176"/>
      <c r="VJU360" s="176"/>
      <c r="VJV360" s="176"/>
      <c r="VJW360" s="176"/>
      <c r="VJX360" s="176"/>
      <c r="VJY360" s="176"/>
      <c r="VJZ360" s="176"/>
      <c r="VKA360" s="176"/>
      <c r="VKB360" s="176"/>
      <c r="VKC360" s="176"/>
      <c r="VKD360" s="176"/>
      <c r="VKE360" s="176"/>
      <c r="VKF360" s="176"/>
      <c r="VKG360" s="176"/>
      <c r="VKH360" s="176"/>
      <c r="VKI360" s="176"/>
      <c r="VKJ360" s="176"/>
      <c r="VKK360" s="176"/>
      <c r="VKL360" s="176"/>
      <c r="VKM360" s="176"/>
      <c r="VKN360" s="176"/>
      <c r="VKO360" s="176"/>
      <c r="VKP360" s="176"/>
      <c r="VKQ360" s="176"/>
      <c r="VKR360" s="176"/>
      <c r="VKS360" s="176"/>
      <c r="VKT360" s="176"/>
      <c r="VKU360" s="176"/>
      <c r="VKV360" s="176"/>
      <c r="VKW360" s="176"/>
      <c r="VKX360" s="176"/>
      <c r="VKY360" s="176"/>
      <c r="VKZ360" s="176"/>
      <c r="VLA360" s="176"/>
      <c r="VLB360" s="176"/>
      <c r="VLC360" s="176"/>
      <c r="VLD360" s="176"/>
      <c r="VLE360" s="176"/>
      <c r="VLF360" s="176"/>
      <c r="VLG360" s="176"/>
      <c r="VLH360" s="176"/>
      <c r="VLI360" s="176"/>
      <c r="VLJ360" s="176"/>
      <c r="VLK360" s="176"/>
      <c r="VLL360" s="176"/>
      <c r="VLM360" s="176"/>
      <c r="VLN360" s="176"/>
      <c r="VLO360" s="176"/>
      <c r="VLP360" s="176"/>
      <c r="VLQ360" s="176"/>
      <c r="VLR360" s="176"/>
      <c r="VLS360" s="176"/>
      <c r="VLT360" s="176"/>
      <c r="VLU360" s="176"/>
      <c r="VLV360" s="176"/>
      <c r="VLW360" s="176"/>
      <c r="VLX360" s="176"/>
      <c r="VLY360" s="176"/>
      <c r="VLZ360" s="176"/>
      <c r="VMA360" s="176"/>
      <c r="VMB360" s="176"/>
      <c r="VMC360" s="176"/>
      <c r="VMD360" s="176"/>
      <c r="VME360" s="176"/>
      <c r="VMF360" s="176"/>
      <c r="VMG360" s="176"/>
      <c r="VMH360" s="176"/>
      <c r="VMI360" s="176"/>
      <c r="VMJ360" s="176"/>
      <c r="VMK360" s="176"/>
      <c r="VML360" s="176"/>
      <c r="VMM360" s="176"/>
      <c r="VMN360" s="176"/>
      <c r="VMO360" s="176"/>
      <c r="VMP360" s="176"/>
      <c r="VMQ360" s="176"/>
      <c r="VMR360" s="176"/>
      <c r="VMS360" s="176"/>
      <c r="VMT360" s="176"/>
      <c r="VMU360" s="176"/>
      <c r="VMV360" s="176"/>
      <c r="VMW360" s="176"/>
      <c r="VMX360" s="176"/>
      <c r="VMY360" s="176"/>
      <c r="VMZ360" s="176"/>
      <c r="VNA360" s="176"/>
      <c r="VNB360" s="176"/>
      <c r="VNC360" s="176"/>
      <c r="VND360" s="176"/>
      <c r="VNE360" s="176"/>
      <c r="VNF360" s="176"/>
      <c r="VNG360" s="176"/>
      <c r="VNH360" s="176"/>
      <c r="VNI360" s="176"/>
      <c r="VNJ360" s="176"/>
      <c r="VNK360" s="176"/>
      <c r="VNL360" s="176"/>
      <c r="VNM360" s="176"/>
      <c r="VNN360" s="176"/>
      <c r="VNO360" s="176"/>
      <c r="VNP360" s="176"/>
      <c r="VNQ360" s="176"/>
      <c r="VNR360" s="176"/>
      <c r="VNS360" s="176"/>
      <c r="VNT360" s="176"/>
      <c r="VNU360" s="176"/>
      <c r="VNV360" s="176"/>
      <c r="VNW360" s="176"/>
      <c r="VNX360" s="176"/>
      <c r="VNY360" s="176"/>
      <c r="VNZ360" s="176"/>
      <c r="VOA360" s="176"/>
      <c r="VOB360" s="176"/>
      <c r="VOC360" s="176"/>
      <c r="VOD360" s="176"/>
      <c r="VOE360" s="176"/>
      <c r="VOF360" s="176"/>
      <c r="VOG360" s="176"/>
      <c r="VOH360" s="176"/>
      <c r="VOI360" s="176"/>
      <c r="VOJ360" s="176"/>
      <c r="VOK360" s="176"/>
      <c r="VOL360" s="176"/>
      <c r="VOM360" s="176"/>
      <c r="VON360" s="176"/>
      <c r="VOO360" s="176"/>
      <c r="VOP360" s="176"/>
      <c r="VOQ360" s="176"/>
      <c r="VOR360" s="176"/>
      <c r="VOS360" s="176"/>
      <c r="VOT360" s="176"/>
      <c r="VOU360" s="176"/>
      <c r="VOV360" s="176"/>
      <c r="VOW360" s="176"/>
      <c r="VOX360" s="176"/>
      <c r="VOY360" s="176"/>
      <c r="VOZ360" s="176"/>
      <c r="VPA360" s="176"/>
      <c r="VPB360" s="176"/>
      <c r="VPC360" s="176"/>
      <c r="VPD360" s="176"/>
      <c r="VPE360" s="176"/>
      <c r="VPF360" s="176"/>
      <c r="VPG360" s="176"/>
      <c r="VPH360" s="176"/>
      <c r="VPI360" s="176"/>
      <c r="VPJ360" s="176"/>
      <c r="VPK360" s="176"/>
      <c r="VPL360" s="176"/>
      <c r="VPM360" s="176"/>
      <c r="VPN360" s="176"/>
      <c r="VPO360" s="176"/>
      <c r="VPP360" s="176"/>
      <c r="VPQ360" s="176"/>
      <c r="VPR360" s="176"/>
      <c r="VPS360" s="176"/>
      <c r="VPT360" s="176"/>
      <c r="VPU360" s="176"/>
      <c r="VPV360" s="176"/>
      <c r="VPW360" s="176"/>
      <c r="VPX360" s="176"/>
      <c r="VPY360" s="176"/>
      <c r="VPZ360" s="176"/>
      <c r="VQA360" s="176"/>
      <c r="VQB360" s="176"/>
      <c r="VQC360" s="176"/>
      <c r="VQD360" s="176"/>
      <c r="VQE360" s="176"/>
      <c r="VQF360" s="176"/>
      <c r="VQG360" s="176"/>
      <c r="VQH360" s="176"/>
      <c r="VQI360" s="176"/>
      <c r="VQJ360" s="176"/>
      <c r="VQK360" s="176"/>
      <c r="VQL360" s="176"/>
      <c r="VQM360" s="176"/>
      <c r="VQN360" s="176"/>
      <c r="VQO360" s="176"/>
      <c r="VQP360" s="176"/>
      <c r="VQQ360" s="176"/>
      <c r="VQR360" s="176"/>
      <c r="VQS360" s="176"/>
      <c r="VQT360" s="176"/>
      <c r="VQU360" s="176"/>
      <c r="VQV360" s="176"/>
      <c r="VQW360" s="176"/>
      <c r="VQX360" s="176"/>
      <c r="VQY360" s="176"/>
      <c r="VQZ360" s="176"/>
      <c r="VRA360" s="176"/>
      <c r="VRB360" s="176"/>
      <c r="VRC360" s="176"/>
      <c r="VRD360" s="176"/>
      <c r="VRE360" s="176"/>
      <c r="VRF360" s="176"/>
      <c r="VRG360" s="176"/>
      <c r="VRH360" s="176"/>
      <c r="VRI360" s="176"/>
      <c r="VRJ360" s="176"/>
      <c r="VRK360" s="176"/>
      <c r="VRL360" s="176"/>
      <c r="VRM360" s="176"/>
      <c r="VRN360" s="176"/>
      <c r="VRO360" s="176"/>
      <c r="VRP360" s="176"/>
      <c r="VRQ360" s="176"/>
      <c r="VRR360" s="176"/>
      <c r="VRS360" s="176"/>
      <c r="VRT360" s="176"/>
      <c r="VRU360" s="176"/>
      <c r="VRV360" s="176"/>
      <c r="VRW360" s="176"/>
      <c r="VRX360" s="176"/>
      <c r="VRY360" s="176"/>
      <c r="VRZ360" s="176"/>
      <c r="VSA360" s="176"/>
      <c r="VSB360" s="176"/>
      <c r="VSC360" s="176"/>
      <c r="VSD360" s="176"/>
      <c r="VSE360" s="176"/>
      <c r="VSF360" s="176"/>
      <c r="VSG360" s="176"/>
      <c r="VSH360" s="176"/>
      <c r="VSI360" s="176"/>
      <c r="VSJ360" s="176"/>
      <c r="VSK360" s="176"/>
      <c r="VSL360" s="176"/>
      <c r="VSM360" s="176"/>
      <c r="VSN360" s="176"/>
      <c r="VSO360" s="176"/>
      <c r="VSP360" s="176"/>
      <c r="VSQ360" s="176"/>
      <c r="VSR360" s="176"/>
      <c r="VSS360" s="176"/>
      <c r="VST360" s="176"/>
      <c r="VSU360" s="176"/>
      <c r="VSV360" s="176"/>
      <c r="VSW360" s="176"/>
      <c r="VSX360" s="176"/>
      <c r="VSY360" s="176"/>
      <c r="VSZ360" s="176"/>
      <c r="VTA360" s="176"/>
      <c r="VTB360" s="176"/>
      <c r="VTC360" s="176"/>
      <c r="VTD360" s="176"/>
      <c r="VTE360" s="176"/>
      <c r="VTF360" s="176"/>
      <c r="VTG360" s="176"/>
      <c r="VTH360" s="176"/>
      <c r="VTI360" s="176"/>
      <c r="VTJ360" s="176"/>
      <c r="VTK360" s="176"/>
      <c r="VTL360" s="176"/>
      <c r="VTM360" s="176"/>
      <c r="VTN360" s="176"/>
      <c r="VTO360" s="176"/>
      <c r="VTP360" s="176"/>
      <c r="VTQ360" s="176"/>
      <c r="VTR360" s="176"/>
      <c r="VTS360" s="176"/>
      <c r="VTT360" s="176"/>
      <c r="VTU360" s="176"/>
      <c r="VTV360" s="176"/>
      <c r="VTW360" s="176"/>
      <c r="VTX360" s="176"/>
      <c r="VTY360" s="176"/>
      <c r="VTZ360" s="176"/>
      <c r="VUA360" s="176"/>
      <c r="VUB360" s="176"/>
      <c r="VUC360" s="176"/>
      <c r="VUD360" s="176"/>
      <c r="VUE360" s="176"/>
      <c r="VUF360" s="176"/>
      <c r="VUG360" s="176"/>
      <c r="VUH360" s="176"/>
      <c r="VUI360" s="176"/>
      <c r="VUJ360" s="176"/>
      <c r="VUK360" s="176"/>
      <c r="VUL360" s="176"/>
      <c r="VUM360" s="176"/>
      <c r="VUN360" s="176"/>
      <c r="VUO360" s="176"/>
      <c r="VUP360" s="176"/>
      <c r="VUQ360" s="176"/>
      <c r="VUR360" s="176"/>
      <c r="VUS360" s="176"/>
      <c r="VUT360" s="176"/>
      <c r="VUU360" s="176"/>
      <c r="VUV360" s="176"/>
      <c r="VUW360" s="176"/>
      <c r="VUX360" s="176"/>
      <c r="VUY360" s="176"/>
      <c r="VUZ360" s="176"/>
      <c r="VVA360" s="176"/>
      <c r="VVB360" s="176"/>
      <c r="VVC360" s="176"/>
      <c r="VVD360" s="176"/>
      <c r="VVE360" s="176"/>
      <c r="VVF360" s="176"/>
      <c r="VVG360" s="176"/>
      <c r="VVH360" s="176"/>
      <c r="VVI360" s="176"/>
      <c r="VVJ360" s="176"/>
      <c r="VVK360" s="176"/>
      <c r="VVL360" s="176"/>
      <c r="VVM360" s="176"/>
      <c r="VVN360" s="176"/>
      <c r="VVO360" s="176"/>
      <c r="VVP360" s="176"/>
      <c r="VVQ360" s="176"/>
      <c r="VVR360" s="176"/>
      <c r="VVS360" s="176"/>
      <c r="VVT360" s="176"/>
      <c r="VVU360" s="176"/>
      <c r="VVV360" s="176"/>
      <c r="VVW360" s="176"/>
      <c r="VVX360" s="176"/>
      <c r="VVY360" s="176"/>
      <c r="VVZ360" s="176"/>
      <c r="VWA360" s="176"/>
      <c r="VWB360" s="176"/>
      <c r="VWC360" s="176"/>
      <c r="VWD360" s="176"/>
      <c r="VWE360" s="176"/>
      <c r="VWF360" s="176"/>
      <c r="VWG360" s="176"/>
      <c r="VWH360" s="176"/>
      <c r="VWI360" s="176"/>
      <c r="VWJ360" s="176"/>
      <c r="VWK360" s="176"/>
      <c r="VWL360" s="176"/>
      <c r="VWM360" s="176"/>
      <c r="VWN360" s="176"/>
      <c r="VWO360" s="176"/>
      <c r="VWP360" s="176"/>
      <c r="VWQ360" s="176"/>
      <c r="VWR360" s="176"/>
      <c r="VWS360" s="176"/>
      <c r="VWT360" s="176"/>
      <c r="VWU360" s="176"/>
      <c r="VWV360" s="176"/>
      <c r="VWW360" s="176"/>
      <c r="VWX360" s="176"/>
      <c r="VWY360" s="176"/>
      <c r="VWZ360" s="176"/>
      <c r="VXA360" s="176"/>
      <c r="VXB360" s="176"/>
      <c r="VXC360" s="176"/>
      <c r="VXD360" s="176"/>
      <c r="VXE360" s="176"/>
      <c r="VXF360" s="176"/>
      <c r="VXG360" s="176"/>
      <c r="VXH360" s="176"/>
      <c r="VXI360" s="176"/>
      <c r="VXJ360" s="176"/>
      <c r="VXK360" s="176"/>
      <c r="VXL360" s="176"/>
      <c r="VXM360" s="176"/>
      <c r="VXN360" s="176"/>
      <c r="VXO360" s="176"/>
      <c r="VXP360" s="176"/>
      <c r="VXQ360" s="176"/>
      <c r="VXR360" s="176"/>
      <c r="VXS360" s="176"/>
      <c r="VXT360" s="176"/>
      <c r="VXU360" s="176"/>
      <c r="VXV360" s="176"/>
      <c r="VXW360" s="176"/>
      <c r="VXX360" s="176"/>
      <c r="VXY360" s="176"/>
      <c r="VXZ360" s="176"/>
      <c r="VYA360" s="176"/>
      <c r="VYB360" s="176"/>
      <c r="VYC360" s="176"/>
      <c r="VYD360" s="176"/>
      <c r="VYE360" s="176"/>
      <c r="VYF360" s="176"/>
      <c r="VYG360" s="176"/>
      <c r="VYH360" s="176"/>
      <c r="VYI360" s="176"/>
      <c r="VYJ360" s="176"/>
      <c r="VYK360" s="176"/>
      <c r="VYL360" s="176"/>
      <c r="VYM360" s="176"/>
      <c r="VYN360" s="176"/>
      <c r="VYO360" s="176"/>
      <c r="VYP360" s="176"/>
      <c r="VYQ360" s="176"/>
      <c r="VYR360" s="176"/>
      <c r="VYS360" s="176"/>
      <c r="VYT360" s="176"/>
      <c r="VYU360" s="176"/>
      <c r="VYV360" s="176"/>
      <c r="VYW360" s="176"/>
      <c r="VYX360" s="176"/>
      <c r="VYY360" s="176"/>
      <c r="VYZ360" s="176"/>
      <c r="VZA360" s="176"/>
      <c r="VZB360" s="176"/>
      <c r="VZC360" s="176"/>
      <c r="VZD360" s="176"/>
      <c r="VZE360" s="176"/>
      <c r="VZF360" s="176"/>
      <c r="VZG360" s="176"/>
      <c r="VZH360" s="176"/>
      <c r="VZI360" s="176"/>
      <c r="VZJ360" s="176"/>
      <c r="VZK360" s="176"/>
      <c r="VZL360" s="176"/>
      <c r="VZM360" s="176"/>
      <c r="VZN360" s="176"/>
      <c r="VZO360" s="176"/>
      <c r="VZP360" s="176"/>
      <c r="VZQ360" s="176"/>
      <c r="VZR360" s="176"/>
      <c r="VZS360" s="176"/>
      <c r="VZT360" s="176"/>
      <c r="VZU360" s="176"/>
      <c r="VZV360" s="176"/>
      <c r="VZW360" s="176"/>
      <c r="VZX360" s="176"/>
      <c r="VZY360" s="176"/>
      <c r="VZZ360" s="176"/>
      <c r="WAA360" s="176"/>
      <c r="WAB360" s="176"/>
      <c r="WAC360" s="176"/>
      <c r="WAD360" s="176"/>
      <c r="WAE360" s="176"/>
      <c r="WAF360" s="176"/>
      <c r="WAG360" s="176"/>
      <c r="WAH360" s="176"/>
      <c r="WAI360" s="176"/>
      <c r="WAJ360" s="176"/>
      <c r="WAK360" s="176"/>
      <c r="WAL360" s="176"/>
      <c r="WAM360" s="176"/>
      <c r="WAN360" s="176"/>
      <c r="WAO360" s="176"/>
      <c r="WAP360" s="176"/>
      <c r="WAQ360" s="176"/>
      <c r="WAR360" s="176"/>
      <c r="WAS360" s="176"/>
      <c r="WAT360" s="176"/>
      <c r="WAU360" s="176"/>
      <c r="WAV360" s="176"/>
      <c r="WAW360" s="176"/>
      <c r="WAX360" s="176"/>
      <c r="WAY360" s="176"/>
      <c r="WAZ360" s="176"/>
      <c r="WBA360" s="176"/>
      <c r="WBB360" s="176"/>
      <c r="WBC360" s="176"/>
      <c r="WBD360" s="176"/>
      <c r="WBE360" s="176"/>
      <c r="WBF360" s="176"/>
      <c r="WBG360" s="176"/>
      <c r="WBH360" s="176"/>
      <c r="WBI360" s="176"/>
      <c r="WBJ360" s="176"/>
      <c r="WBK360" s="176"/>
      <c r="WBL360" s="176"/>
      <c r="WBM360" s="176"/>
      <c r="WBN360" s="176"/>
      <c r="WBO360" s="176"/>
      <c r="WBP360" s="176"/>
      <c r="WBQ360" s="176"/>
      <c r="WBR360" s="176"/>
      <c r="WBS360" s="176"/>
      <c r="WBT360" s="176"/>
      <c r="WBU360" s="176"/>
      <c r="WBV360" s="176"/>
      <c r="WBW360" s="176"/>
      <c r="WBX360" s="176"/>
      <c r="WBY360" s="176"/>
      <c r="WBZ360" s="176"/>
      <c r="WCA360" s="176"/>
      <c r="WCB360" s="176"/>
      <c r="WCC360" s="176"/>
      <c r="WCD360" s="176"/>
      <c r="WCE360" s="176"/>
      <c r="WCF360" s="176"/>
      <c r="WCG360" s="176"/>
      <c r="WCH360" s="176"/>
      <c r="WCI360" s="176"/>
      <c r="WCJ360" s="176"/>
      <c r="WCK360" s="176"/>
      <c r="WCL360" s="176"/>
      <c r="WCM360" s="176"/>
      <c r="WCN360" s="176"/>
      <c r="WCO360" s="176"/>
      <c r="WCP360" s="176"/>
      <c r="WCQ360" s="176"/>
      <c r="WCR360" s="176"/>
      <c r="WCS360" s="176"/>
      <c r="WCT360" s="176"/>
      <c r="WCU360" s="176"/>
      <c r="WCV360" s="176"/>
      <c r="WCW360" s="176"/>
      <c r="WCX360" s="176"/>
      <c r="WCY360" s="176"/>
      <c r="WCZ360" s="176"/>
      <c r="WDA360" s="176"/>
      <c r="WDB360" s="176"/>
      <c r="WDC360" s="176"/>
      <c r="WDD360" s="176"/>
      <c r="WDE360" s="176"/>
      <c r="WDF360" s="176"/>
      <c r="WDG360" s="176"/>
      <c r="WDH360" s="176"/>
      <c r="WDI360" s="176"/>
      <c r="WDJ360" s="176"/>
      <c r="WDK360" s="176"/>
      <c r="WDL360" s="176"/>
      <c r="WDM360" s="176"/>
      <c r="WDN360" s="176"/>
      <c r="WDO360" s="176"/>
      <c r="WDP360" s="176"/>
      <c r="WDQ360" s="176"/>
      <c r="WDR360" s="176"/>
      <c r="WDS360" s="176"/>
      <c r="WDT360" s="176"/>
      <c r="WDU360" s="176"/>
      <c r="WDV360" s="176"/>
      <c r="WDW360" s="176"/>
      <c r="WDX360" s="176"/>
      <c r="WDY360" s="176"/>
      <c r="WDZ360" s="176"/>
      <c r="WEA360" s="176"/>
      <c r="WEB360" s="176"/>
      <c r="WEC360" s="176"/>
      <c r="WED360" s="176"/>
      <c r="WEE360" s="176"/>
      <c r="WEF360" s="176"/>
      <c r="WEG360" s="176"/>
      <c r="WEH360" s="176"/>
      <c r="WEI360" s="176"/>
      <c r="WEJ360" s="176"/>
      <c r="WEK360" s="176"/>
      <c r="WEL360" s="176"/>
      <c r="WEM360" s="176"/>
      <c r="WEN360" s="176"/>
      <c r="WEO360" s="176"/>
      <c r="WEP360" s="176"/>
      <c r="WEQ360" s="176"/>
      <c r="WER360" s="176"/>
      <c r="WES360" s="176"/>
      <c r="WET360" s="176"/>
      <c r="WEU360" s="176"/>
      <c r="WEV360" s="176"/>
      <c r="WEW360" s="176"/>
      <c r="WEX360" s="176"/>
      <c r="WEY360" s="176"/>
      <c r="WEZ360" s="176"/>
      <c r="WFA360" s="176"/>
      <c r="WFB360" s="176"/>
      <c r="WFC360" s="176"/>
      <c r="WFD360" s="176"/>
      <c r="WFE360" s="176"/>
      <c r="WFF360" s="176"/>
      <c r="WFG360" s="176"/>
      <c r="WFH360" s="176"/>
      <c r="WFI360" s="176"/>
      <c r="WFJ360" s="176"/>
      <c r="WFK360" s="176"/>
      <c r="WFL360" s="176"/>
      <c r="WFM360" s="176"/>
      <c r="WFN360" s="176"/>
      <c r="WFO360" s="176"/>
      <c r="WFP360" s="176"/>
      <c r="WFQ360" s="176"/>
      <c r="WFR360" s="176"/>
      <c r="WFS360" s="176"/>
      <c r="WFT360" s="176"/>
      <c r="WFU360" s="176"/>
      <c r="WFV360" s="176"/>
      <c r="WFW360" s="176"/>
      <c r="WFX360" s="176"/>
      <c r="WFY360" s="176"/>
      <c r="WFZ360" s="176"/>
      <c r="WGA360" s="176"/>
      <c r="WGB360" s="176"/>
      <c r="WGC360" s="176"/>
      <c r="WGD360" s="176"/>
      <c r="WGE360" s="176"/>
      <c r="WGF360" s="176"/>
      <c r="WGG360" s="176"/>
      <c r="WGH360" s="176"/>
      <c r="WGI360" s="176"/>
      <c r="WGJ360" s="176"/>
      <c r="WGK360" s="176"/>
      <c r="WGL360" s="176"/>
      <c r="WGM360" s="176"/>
      <c r="WGN360" s="176"/>
      <c r="WGO360" s="176"/>
      <c r="WGP360" s="176"/>
      <c r="WGQ360" s="176"/>
      <c r="WGR360" s="176"/>
      <c r="WGS360" s="176"/>
      <c r="WGT360" s="176"/>
      <c r="WGU360" s="176"/>
      <c r="WGV360" s="176"/>
      <c r="WGW360" s="176"/>
      <c r="WGX360" s="176"/>
      <c r="WGY360" s="176"/>
      <c r="WGZ360" s="176"/>
      <c r="WHA360" s="176"/>
      <c r="WHB360" s="176"/>
      <c r="WHC360" s="176"/>
      <c r="WHD360" s="176"/>
      <c r="WHE360" s="176"/>
      <c r="WHF360" s="176"/>
      <c r="WHG360" s="176"/>
      <c r="WHH360" s="176"/>
      <c r="WHI360" s="176"/>
      <c r="WHJ360" s="176"/>
      <c r="WHK360" s="176"/>
      <c r="WHL360" s="176"/>
      <c r="WHM360" s="176"/>
      <c r="WHN360" s="176"/>
      <c r="WHO360" s="176"/>
      <c r="WHP360" s="176"/>
      <c r="WHQ360" s="176"/>
      <c r="WHR360" s="176"/>
      <c r="WHS360" s="176"/>
      <c r="WHT360" s="176"/>
      <c r="WHU360" s="176"/>
      <c r="WHV360" s="176"/>
      <c r="WHW360" s="176"/>
      <c r="WHX360" s="176"/>
      <c r="WHY360" s="176"/>
      <c r="WHZ360" s="176"/>
      <c r="WIA360" s="176"/>
      <c r="WIB360" s="176"/>
      <c r="WIC360" s="176"/>
      <c r="WID360" s="176"/>
      <c r="WIE360" s="176"/>
      <c r="WIF360" s="176"/>
      <c r="WIG360" s="176"/>
      <c r="WIH360" s="176"/>
      <c r="WII360" s="176"/>
      <c r="WIJ360" s="176"/>
      <c r="WIK360" s="176"/>
      <c r="WIL360" s="176"/>
      <c r="WIM360" s="176"/>
      <c r="WIN360" s="176"/>
      <c r="WIO360" s="176"/>
      <c r="WIP360" s="176"/>
      <c r="WIQ360" s="176"/>
      <c r="WIR360" s="176"/>
      <c r="WIS360" s="176"/>
      <c r="WIT360" s="176"/>
      <c r="WIU360" s="176"/>
      <c r="WIV360" s="176"/>
      <c r="WIW360" s="176"/>
      <c r="WIX360" s="176"/>
      <c r="WIY360" s="176"/>
      <c r="WIZ360" s="176"/>
      <c r="WJA360" s="176"/>
      <c r="WJB360" s="176"/>
      <c r="WJC360" s="176"/>
      <c r="WJD360" s="176"/>
      <c r="WJE360" s="176"/>
      <c r="WJF360" s="176"/>
      <c r="WJG360" s="176"/>
      <c r="WJH360" s="176"/>
      <c r="WJI360" s="176"/>
      <c r="WJJ360" s="176"/>
      <c r="WJK360" s="176"/>
      <c r="WJL360" s="176"/>
      <c r="WJM360" s="176"/>
      <c r="WJN360" s="176"/>
      <c r="WJO360" s="176"/>
      <c r="WJP360" s="176"/>
      <c r="WJQ360" s="176"/>
      <c r="WJR360" s="176"/>
      <c r="WJS360" s="176"/>
      <c r="WJT360" s="176"/>
      <c r="WJU360" s="176"/>
      <c r="WJV360" s="176"/>
      <c r="WJW360" s="176"/>
      <c r="WJX360" s="176"/>
      <c r="WJY360" s="176"/>
      <c r="WJZ360" s="176"/>
      <c r="WKA360" s="176"/>
      <c r="WKB360" s="176"/>
      <c r="WKC360" s="176"/>
      <c r="WKD360" s="176"/>
      <c r="WKE360" s="176"/>
      <c r="WKF360" s="176"/>
      <c r="WKG360" s="176"/>
      <c r="WKH360" s="176"/>
      <c r="WKI360" s="176"/>
      <c r="WKJ360" s="176"/>
      <c r="WKK360" s="176"/>
      <c r="WKL360" s="176"/>
      <c r="WKM360" s="176"/>
      <c r="WKN360" s="176"/>
      <c r="WKO360" s="176"/>
      <c r="WKP360" s="176"/>
      <c r="WKQ360" s="176"/>
      <c r="WKR360" s="176"/>
      <c r="WKS360" s="176"/>
      <c r="WKT360" s="176"/>
      <c r="WKU360" s="176"/>
      <c r="WKV360" s="176"/>
      <c r="WKW360" s="176"/>
      <c r="WKX360" s="176"/>
      <c r="WKY360" s="176"/>
      <c r="WKZ360" s="176"/>
      <c r="WLA360" s="176"/>
      <c r="WLB360" s="176"/>
      <c r="WLC360" s="176"/>
      <c r="WLD360" s="176"/>
      <c r="WLE360" s="176"/>
      <c r="WLF360" s="176"/>
      <c r="WLG360" s="176"/>
      <c r="WLH360" s="176"/>
      <c r="WLI360" s="176"/>
      <c r="WLJ360" s="176"/>
      <c r="WLK360" s="176"/>
      <c r="WLL360" s="176"/>
      <c r="WLM360" s="176"/>
      <c r="WLN360" s="176"/>
      <c r="WLO360" s="176"/>
      <c r="WLP360" s="176"/>
      <c r="WLQ360" s="176"/>
      <c r="WLR360" s="176"/>
      <c r="WLS360" s="176"/>
      <c r="WLT360" s="176"/>
      <c r="WLU360" s="176"/>
      <c r="WLV360" s="176"/>
      <c r="WLW360" s="176"/>
      <c r="WLX360" s="176"/>
      <c r="WLY360" s="176"/>
      <c r="WLZ360" s="176"/>
      <c r="WMA360" s="176"/>
      <c r="WMB360" s="176"/>
      <c r="WMC360" s="176"/>
      <c r="WMD360" s="176"/>
      <c r="WME360" s="176"/>
      <c r="WMF360" s="176"/>
      <c r="WMG360" s="176"/>
      <c r="WMH360" s="176"/>
      <c r="WMI360" s="176"/>
      <c r="WMJ360" s="176"/>
      <c r="WMK360" s="176"/>
      <c r="WML360" s="176"/>
      <c r="WMM360" s="176"/>
      <c r="WMN360" s="176"/>
      <c r="WMO360" s="176"/>
      <c r="WMP360" s="176"/>
      <c r="WMQ360" s="176"/>
      <c r="WMR360" s="176"/>
      <c r="WMS360" s="176"/>
      <c r="WMT360" s="176"/>
      <c r="WMU360" s="176"/>
      <c r="WMV360" s="176"/>
      <c r="WMW360" s="176"/>
      <c r="WMX360" s="176"/>
      <c r="WMY360" s="176"/>
      <c r="WMZ360" s="176"/>
      <c r="WNA360" s="176"/>
      <c r="WNB360" s="176"/>
      <c r="WNC360" s="176"/>
      <c r="WND360" s="176"/>
      <c r="WNE360" s="176"/>
      <c r="WNF360" s="176"/>
      <c r="WNG360" s="176"/>
      <c r="WNH360" s="176"/>
      <c r="WNI360" s="176"/>
      <c r="WNJ360" s="176"/>
      <c r="WNK360" s="176"/>
      <c r="WNL360" s="176"/>
      <c r="WNM360" s="176"/>
      <c r="WNN360" s="176"/>
      <c r="WNO360" s="176"/>
      <c r="WNP360" s="176"/>
      <c r="WNQ360" s="176"/>
      <c r="WNR360" s="176"/>
      <c r="WNS360" s="176"/>
      <c r="WNT360" s="176"/>
      <c r="WNU360" s="176"/>
      <c r="WNV360" s="176"/>
      <c r="WNW360" s="176"/>
      <c r="WNX360" s="176"/>
      <c r="WNY360" s="176"/>
      <c r="WNZ360" s="176"/>
      <c r="WOA360" s="176"/>
      <c r="WOB360" s="176"/>
      <c r="WOC360" s="176"/>
      <c r="WOD360" s="176"/>
      <c r="WOE360" s="176"/>
      <c r="WOF360" s="176"/>
      <c r="WOG360" s="176"/>
      <c r="WOH360" s="176"/>
      <c r="WOI360" s="176"/>
      <c r="WOJ360" s="176"/>
      <c r="WOK360" s="176"/>
      <c r="WOL360" s="176"/>
      <c r="WOM360" s="176"/>
      <c r="WON360" s="176"/>
      <c r="WOO360" s="176"/>
      <c r="WOP360" s="176"/>
      <c r="WOQ360" s="176"/>
      <c r="WOR360" s="176"/>
      <c r="WOS360" s="176"/>
      <c r="WOT360" s="176"/>
      <c r="WOU360" s="176"/>
      <c r="WOV360" s="176"/>
      <c r="WOW360" s="176"/>
      <c r="WOX360" s="176"/>
      <c r="WOY360" s="176"/>
      <c r="WOZ360" s="176"/>
      <c r="WPA360" s="176"/>
      <c r="WPB360" s="176"/>
      <c r="WPC360" s="176"/>
      <c r="WPD360" s="176"/>
      <c r="WPE360" s="176"/>
      <c r="WPF360" s="176"/>
      <c r="WPG360" s="176"/>
      <c r="WPH360" s="176"/>
      <c r="WPI360" s="176"/>
      <c r="WPJ360" s="176"/>
      <c r="WPK360" s="176"/>
      <c r="WPL360" s="176"/>
      <c r="WPM360" s="176"/>
      <c r="WPN360" s="176"/>
      <c r="WPO360" s="176"/>
      <c r="WPP360" s="176"/>
      <c r="WPQ360" s="176"/>
      <c r="WPR360" s="176"/>
      <c r="WPS360" s="176"/>
      <c r="WPT360" s="176"/>
      <c r="WPU360" s="176"/>
      <c r="WPV360" s="176"/>
      <c r="WPW360" s="176"/>
      <c r="WPX360" s="176"/>
      <c r="WPY360" s="176"/>
      <c r="WPZ360" s="176"/>
      <c r="WQA360" s="176"/>
      <c r="WQB360" s="176"/>
      <c r="WQC360" s="176"/>
      <c r="WQD360" s="176"/>
      <c r="WQE360" s="176"/>
      <c r="WQF360" s="176"/>
      <c r="WQG360" s="176"/>
      <c r="WQH360" s="176"/>
      <c r="WQI360" s="176"/>
      <c r="WQJ360" s="176"/>
      <c r="WQK360" s="176"/>
      <c r="WQL360" s="176"/>
      <c r="WQM360" s="176"/>
      <c r="WQN360" s="176"/>
      <c r="WQO360" s="176"/>
      <c r="WQP360" s="176"/>
      <c r="WQQ360" s="176"/>
      <c r="WQR360" s="176"/>
      <c r="WQS360" s="176"/>
      <c r="WQT360" s="176"/>
      <c r="WQU360" s="176"/>
      <c r="WQV360" s="176"/>
      <c r="WQW360" s="176"/>
      <c r="WQX360" s="176"/>
      <c r="WQY360" s="176"/>
      <c r="WQZ360" s="176"/>
      <c r="WRA360" s="176"/>
      <c r="WRB360" s="176"/>
      <c r="WRC360" s="176"/>
      <c r="WRD360" s="176"/>
      <c r="WRE360" s="176"/>
      <c r="WRF360" s="176"/>
      <c r="WRG360" s="176"/>
      <c r="WRH360" s="176"/>
      <c r="WRI360" s="176"/>
      <c r="WRJ360" s="176"/>
      <c r="WRK360" s="176"/>
      <c r="WRL360" s="176"/>
      <c r="WRM360" s="176"/>
      <c r="WRN360" s="176"/>
      <c r="WRO360" s="176"/>
      <c r="WRP360" s="176"/>
      <c r="WRQ360" s="176"/>
      <c r="WRR360" s="176"/>
      <c r="WRS360" s="176"/>
      <c r="WRT360" s="176"/>
      <c r="WRU360" s="176"/>
      <c r="WRV360" s="176"/>
      <c r="WRW360" s="176"/>
      <c r="WRX360" s="176"/>
      <c r="WRY360" s="176"/>
      <c r="WRZ360" s="176"/>
      <c r="WSA360" s="176"/>
      <c r="WSB360" s="176"/>
      <c r="WSC360" s="176"/>
      <c r="WSD360" s="176"/>
      <c r="WSE360" s="176"/>
      <c r="WSF360" s="176"/>
      <c r="WSG360" s="176"/>
      <c r="WSH360" s="176"/>
      <c r="WSI360" s="176"/>
      <c r="WSJ360" s="176"/>
      <c r="WSK360" s="176"/>
      <c r="WSL360" s="176"/>
      <c r="WSM360" s="176"/>
      <c r="WSN360" s="176"/>
      <c r="WSO360" s="176"/>
      <c r="WSP360" s="176"/>
      <c r="WSQ360" s="176"/>
      <c r="WSR360" s="176"/>
      <c r="WSS360" s="176"/>
      <c r="WST360" s="176"/>
      <c r="WSU360" s="176"/>
      <c r="WSV360" s="176"/>
      <c r="WSW360" s="176"/>
      <c r="WSX360" s="176"/>
      <c r="WSY360" s="176"/>
      <c r="WSZ360" s="176"/>
      <c r="WTA360" s="176"/>
      <c r="WTB360" s="176"/>
      <c r="WTC360" s="176"/>
      <c r="WTD360" s="176"/>
      <c r="WTE360" s="176"/>
      <c r="WTF360" s="176"/>
      <c r="WTG360" s="176"/>
      <c r="WTH360" s="176"/>
      <c r="WTI360" s="176"/>
      <c r="WTJ360" s="176"/>
      <c r="WTK360" s="176"/>
      <c r="WTL360" s="176"/>
      <c r="WTM360" s="176"/>
      <c r="WTN360" s="176"/>
      <c r="WTO360" s="176"/>
      <c r="WTP360" s="176"/>
      <c r="WTQ360" s="176"/>
      <c r="WTR360" s="176"/>
      <c r="WTS360" s="176"/>
      <c r="WTT360" s="176"/>
      <c r="WTU360" s="176"/>
      <c r="WTV360" s="176"/>
      <c r="WTW360" s="176"/>
      <c r="WTX360" s="176"/>
      <c r="WTY360" s="176"/>
      <c r="WTZ360" s="176"/>
      <c r="WUA360" s="176"/>
      <c r="WUB360" s="176"/>
      <c r="WUC360" s="176"/>
      <c r="WUD360" s="176"/>
      <c r="WUE360" s="176"/>
      <c r="WUF360" s="176"/>
      <c r="WUG360" s="176"/>
      <c r="WUH360" s="176"/>
      <c r="WUI360" s="176"/>
      <c r="WUJ360" s="176"/>
      <c r="WUK360" s="176"/>
      <c r="WUL360" s="176"/>
      <c r="WUM360" s="176"/>
      <c r="WUN360" s="176"/>
      <c r="WUO360" s="176"/>
      <c r="WUP360" s="176"/>
      <c r="WUQ360" s="176"/>
      <c r="WUR360" s="176"/>
      <c r="WUS360" s="176"/>
      <c r="WUT360" s="176"/>
      <c r="WUU360" s="176"/>
      <c r="WUV360" s="176"/>
      <c r="WUW360" s="176"/>
      <c r="WUX360" s="176"/>
      <c r="WUY360" s="176"/>
      <c r="WUZ360" s="176"/>
      <c r="WVA360" s="176"/>
      <c r="WVB360" s="176"/>
      <c r="WVC360" s="176"/>
      <c r="WVD360" s="176"/>
      <c r="WVE360" s="176"/>
      <c r="WVF360" s="176"/>
      <c r="WVG360" s="176"/>
      <c r="WVH360" s="176"/>
      <c r="WVI360" s="176"/>
      <c r="WVJ360" s="176"/>
      <c r="WVK360" s="176"/>
      <c r="WVL360" s="176"/>
      <c r="WVM360" s="176"/>
      <c r="WVN360" s="176"/>
      <c r="WVO360" s="176"/>
      <c r="WVP360" s="176"/>
      <c r="WVQ360" s="176"/>
      <c r="WVR360" s="176"/>
      <c r="WVS360" s="176"/>
      <c r="WVT360" s="176"/>
      <c r="WVU360" s="176"/>
      <c r="WVV360" s="176"/>
      <c r="WVW360" s="176"/>
      <c r="WVX360" s="176"/>
      <c r="WVY360" s="176"/>
      <c r="WVZ360" s="176"/>
      <c r="WWA360" s="176"/>
      <c r="WWB360" s="176"/>
      <c r="WWC360" s="176"/>
      <c r="WWD360" s="176"/>
      <c r="WWE360" s="176"/>
      <c r="WWF360" s="176"/>
      <c r="WWG360" s="176"/>
      <c r="WWH360" s="176"/>
      <c r="WWI360" s="176"/>
      <c r="WWJ360" s="176"/>
      <c r="WWK360" s="176"/>
      <c r="WWL360" s="176"/>
      <c r="WWM360" s="176"/>
      <c r="WWN360" s="176"/>
      <c r="WWO360" s="176"/>
      <c r="WWP360" s="176"/>
      <c r="WWQ360" s="176"/>
      <c r="WWR360" s="176"/>
      <c r="WWS360" s="176"/>
      <c r="WWT360" s="176"/>
      <c r="WWU360" s="176"/>
      <c r="WWV360" s="176"/>
      <c r="WWW360" s="176"/>
      <c r="WWX360" s="176"/>
      <c r="WWY360" s="176"/>
      <c r="WWZ360" s="176"/>
      <c r="WXA360" s="176"/>
      <c r="WXB360" s="176"/>
      <c r="WXC360" s="176"/>
      <c r="WXD360" s="176"/>
      <c r="WXE360" s="176"/>
      <c r="WXF360" s="176"/>
      <c r="WXG360" s="176"/>
      <c r="WXH360" s="176"/>
      <c r="WXI360" s="176"/>
      <c r="WXJ360" s="176"/>
      <c r="WXK360" s="176"/>
      <c r="WXL360" s="176"/>
      <c r="WXM360" s="176"/>
      <c r="WXN360" s="176"/>
      <c r="WXO360" s="176"/>
      <c r="WXP360" s="176"/>
      <c r="WXQ360" s="176"/>
      <c r="WXR360" s="176"/>
      <c r="WXS360" s="176"/>
      <c r="WXT360" s="176"/>
      <c r="WXU360" s="176"/>
      <c r="WXV360" s="176"/>
      <c r="WXW360" s="176"/>
      <c r="WXX360" s="176"/>
      <c r="WXY360" s="176"/>
      <c r="WXZ360" s="176"/>
      <c r="WYA360" s="176"/>
      <c r="WYB360" s="176"/>
      <c r="WYC360" s="176"/>
      <c r="WYD360" s="176"/>
      <c r="WYE360" s="176"/>
      <c r="WYF360" s="176"/>
      <c r="WYG360" s="176"/>
      <c r="WYH360" s="176"/>
      <c r="WYI360" s="176"/>
      <c r="WYJ360" s="176"/>
      <c r="WYK360" s="176"/>
      <c r="WYL360" s="176"/>
      <c r="WYM360" s="176"/>
      <c r="WYN360" s="176"/>
      <c r="WYO360" s="176"/>
      <c r="WYP360" s="176"/>
      <c r="WYQ360" s="176"/>
      <c r="WYR360" s="176"/>
      <c r="WYS360" s="176"/>
      <c r="WYT360" s="176"/>
      <c r="WYU360" s="176"/>
      <c r="WYV360" s="176"/>
      <c r="WYW360" s="176"/>
      <c r="WYX360" s="176"/>
      <c r="WYY360" s="176"/>
      <c r="WYZ360" s="176"/>
      <c r="WZA360" s="176"/>
      <c r="WZB360" s="176"/>
      <c r="WZC360" s="176"/>
      <c r="WZD360" s="176"/>
      <c r="WZE360" s="176"/>
      <c r="WZF360" s="176"/>
      <c r="WZG360" s="176"/>
      <c r="WZH360" s="176"/>
      <c r="WZI360" s="176"/>
      <c r="WZJ360" s="176"/>
      <c r="WZK360" s="176"/>
      <c r="WZL360" s="176"/>
      <c r="WZM360" s="176"/>
      <c r="WZN360" s="176"/>
      <c r="WZO360" s="176"/>
      <c r="WZP360" s="176"/>
      <c r="WZQ360" s="176"/>
      <c r="WZR360" s="176"/>
      <c r="WZS360" s="176"/>
      <c r="WZT360" s="176"/>
      <c r="WZU360" s="176"/>
      <c r="WZV360" s="176"/>
      <c r="WZW360" s="176"/>
      <c r="WZX360" s="176"/>
      <c r="WZY360" s="176"/>
      <c r="WZZ360" s="176"/>
      <c r="XAA360" s="176"/>
      <c r="XAB360" s="176"/>
      <c r="XAC360" s="176"/>
      <c r="XAD360" s="176"/>
      <c r="XAE360" s="176"/>
      <c r="XAF360" s="176"/>
      <c r="XAG360" s="176"/>
      <c r="XAH360" s="176"/>
      <c r="XAI360" s="176"/>
      <c r="XAJ360" s="176"/>
      <c r="XAK360" s="176"/>
      <c r="XAL360" s="176"/>
      <c r="XAM360" s="176"/>
      <c r="XAN360" s="176"/>
      <c r="XAO360" s="176"/>
      <c r="XAP360" s="176"/>
      <c r="XAQ360" s="176"/>
      <c r="XAR360" s="176"/>
      <c r="XAS360" s="176"/>
      <c r="XAT360" s="176"/>
      <c r="XAU360" s="176"/>
      <c r="XAV360" s="176"/>
      <c r="XAW360" s="176"/>
      <c r="XAX360" s="176"/>
      <c r="XAY360" s="176"/>
      <c r="XAZ360" s="176"/>
      <c r="XBA360" s="176"/>
      <c r="XBB360" s="176"/>
      <c r="XBC360" s="176"/>
      <c r="XBD360" s="176"/>
      <c r="XBE360" s="176"/>
      <c r="XBF360" s="176"/>
      <c r="XBG360" s="176"/>
      <c r="XBH360" s="176"/>
      <c r="XBI360" s="176"/>
      <c r="XBJ360" s="176"/>
      <c r="XBK360" s="176"/>
      <c r="XBL360" s="176"/>
      <c r="XBM360" s="176"/>
      <c r="XBN360" s="176"/>
      <c r="XBO360" s="176"/>
      <c r="XBP360" s="176"/>
      <c r="XBQ360" s="176"/>
      <c r="XBR360" s="176"/>
      <c r="XBS360" s="176"/>
      <c r="XBT360" s="176"/>
    </row>
    <row r="361" spans="1:16296">
      <c r="B361" s="17"/>
      <c r="C361" s="24" t="s">
        <v>390</v>
      </c>
      <c r="D361" s="24"/>
      <c r="E361" s="62">
        <v>72</v>
      </c>
      <c r="F361" s="62" t="s">
        <v>338</v>
      </c>
      <c r="G361" s="12" t="s">
        <v>338</v>
      </c>
      <c r="H361" s="12" t="s">
        <v>338</v>
      </c>
      <c r="I361" s="27" t="s">
        <v>682</v>
      </c>
      <c r="J361" s="11" t="s">
        <v>889</v>
      </c>
      <c r="K361" s="25" t="s">
        <v>391</v>
      </c>
      <c r="L361" s="93"/>
      <c r="M361" s="93"/>
      <c r="N361" s="76"/>
      <c r="O361" s="76"/>
      <c r="P361" s="93"/>
      <c r="Q361" s="76"/>
      <c r="R361" s="76"/>
      <c r="S361" s="1"/>
      <c r="T361" s="54">
        <f t="shared" si="70"/>
        <v>0</v>
      </c>
      <c r="U361" s="1"/>
      <c r="V361" s="1"/>
      <c r="W361" s="76"/>
      <c r="X361" s="76"/>
      <c r="Y361" s="76"/>
      <c r="Z361" s="76"/>
      <c r="AA361" s="43"/>
      <c r="AB361" s="76"/>
      <c r="AC361" s="76"/>
      <c r="AE361" s="74">
        <f t="shared" si="71"/>
        <v>0</v>
      </c>
      <c r="AG361" s="74">
        <f t="shared" si="72"/>
        <v>0</v>
      </c>
      <c r="AI361" s="74">
        <f t="shared" si="75"/>
        <v>0</v>
      </c>
      <c r="AJ361" s="76"/>
      <c r="AK361" s="76"/>
      <c r="AL361" s="707">
        <f t="shared" si="76"/>
        <v>0</v>
      </c>
      <c r="AM361" s="76"/>
      <c r="AN361" s="74">
        <f t="shared" si="69"/>
        <v>0</v>
      </c>
      <c r="AP361" s="74">
        <f t="shared" si="73"/>
        <v>0</v>
      </c>
      <c r="AQ361" s="253">
        <f t="shared" si="81"/>
        <v>0</v>
      </c>
      <c r="AR361" s="76"/>
      <c r="AT361" s="253">
        <f t="shared" si="74"/>
        <v>0</v>
      </c>
      <c r="AU361" s="76"/>
      <c r="AV361" s="76"/>
      <c r="AW361" s="274"/>
      <c r="AX361" s="23">
        <v>2.8006147823842436E-3</v>
      </c>
      <c r="AY361" s="92">
        <v>0</v>
      </c>
      <c r="AZ361" s="94"/>
      <c r="BA361" s="94"/>
      <c r="BB361" s="94"/>
      <c r="BE361" s="76"/>
      <c r="BF361" s="76"/>
      <c r="BG361" s="76"/>
      <c r="BH361" s="76"/>
      <c r="BI361" s="76"/>
      <c r="BJ361" s="253">
        <f t="shared" si="77"/>
        <v>0</v>
      </c>
      <c r="BK361" s="76"/>
      <c r="BL361" s="76"/>
      <c r="BM361" s="76"/>
      <c r="BN361" s="76"/>
      <c r="BO361" s="76"/>
      <c r="BP361" s="76"/>
      <c r="BS361" s="76"/>
      <c r="BT361" s="76"/>
      <c r="BU361" s="76"/>
      <c r="BV361" s="100"/>
      <c r="BW361" s="100"/>
      <c r="BX361" s="100">
        <v>2.3869999999999999E-2</v>
      </c>
      <c r="BY361" s="100"/>
      <c r="BZ361" s="100">
        <v>7.528913552867272E-5</v>
      </c>
      <c r="CA361" s="100">
        <v>1.9026667370755663E-3</v>
      </c>
      <c r="CB361" s="100"/>
      <c r="CD361" s="76"/>
      <c r="CF361" s="100">
        <v>9.0280260302699797E-2</v>
      </c>
      <c r="CU361" s="253">
        <f t="shared" si="78"/>
        <v>0</v>
      </c>
      <c r="DC361" s="93"/>
      <c r="DD361" s="76"/>
      <c r="DE361" s="76"/>
      <c r="DF361" s="253">
        <f t="shared" si="79"/>
        <v>0</v>
      </c>
      <c r="DG361" s="93"/>
      <c r="DM361" s="253">
        <f t="shared" si="80"/>
        <v>0</v>
      </c>
      <c r="DV361" s="76"/>
      <c r="DW361" s="76"/>
      <c r="EM361" s="93"/>
      <c r="EN361" s="93"/>
      <c r="EO361" s="17"/>
      <c r="EP361" s="17"/>
      <c r="EQ361" s="17"/>
    </row>
    <row r="362" spans="1:16296">
      <c r="B362" s="17"/>
      <c r="C362" s="24" t="s">
        <v>390</v>
      </c>
      <c r="D362" s="24"/>
      <c r="E362" s="62">
        <v>72</v>
      </c>
      <c r="F362" s="62" t="s">
        <v>338</v>
      </c>
      <c r="G362" s="12" t="s">
        <v>338</v>
      </c>
      <c r="H362" s="12" t="s">
        <v>338</v>
      </c>
      <c r="I362" s="27" t="s">
        <v>681</v>
      </c>
      <c r="J362" s="11" t="s">
        <v>889</v>
      </c>
      <c r="K362" s="25" t="s">
        <v>421</v>
      </c>
      <c r="L362" s="93"/>
      <c r="M362" s="93"/>
      <c r="N362" s="76"/>
      <c r="O362" s="76"/>
      <c r="P362" s="93"/>
      <c r="Q362" s="76"/>
      <c r="R362" s="76"/>
      <c r="S362" s="54"/>
      <c r="T362" s="54">
        <f t="shared" si="70"/>
        <v>0</v>
      </c>
      <c r="U362" s="54"/>
      <c r="V362" s="54"/>
      <c r="W362" s="76"/>
      <c r="X362" s="76"/>
      <c r="Y362" s="76"/>
      <c r="Z362" s="76"/>
      <c r="AA362" s="43"/>
      <c r="AB362" s="76"/>
      <c r="AC362" s="76"/>
      <c r="AE362" s="74">
        <f t="shared" si="71"/>
        <v>0</v>
      </c>
      <c r="AG362" s="74">
        <f t="shared" si="72"/>
        <v>0</v>
      </c>
      <c r="AI362" s="74">
        <f t="shared" si="75"/>
        <v>0</v>
      </c>
      <c r="AJ362" s="76"/>
      <c r="AK362" s="76"/>
      <c r="AL362" s="707">
        <f t="shared" si="76"/>
        <v>0</v>
      </c>
      <c r="AM362" s="76"/>
      <c r="AN362" s="74">
        <f t="shared" si="69"/>
        <v>0</v>
      </c>
      <c r="AP362" s="74">
        <f t="shared" si="73"/>
        <v>0</v>
      </c>
      <c r="AQ362" s="253">
        <f t="shared" si="81"/>
        <v>0</v>
      </c>
      <c r="AR362" s="76"/>
      <c r="AT362" s="253">
        <f t="shared" si="74"/>
        <v>0</v>
      </c>
      <c r="AU362" s="76"/>
      <c r="AV362" s="76"/>
      <c r="AX362" s="23"/>
      <c r="AY362" s="92">
        <v>0</v>
      </c>
      <c r="AZ362" s="94"/>
      <c r="BA362" s="94"/>
      <c r="BB362" s="94"/>
      <c r="BE362" s="76"/>
      <c r="BF362" s="76"/>
      <c r="BG362" s="76"/>
      <c r="BH362" s="76"/>
      <c r="BI362" s="76"/>
      <c r="BJ362" s="253">
        <f t="shared" si="77"/>
        <v>0</v>
      </c>
      <c r="BK362" s="76"/>
      <c r="BL362" s="76"/>
      <c r="BM362" s="76"/>
      <c r="BN362" s="76"/>
      <c r="BO362" s="76"/>
      <c r="BP362" s="76"/>
      <c r="BS362" s="76"/>
      <c r="BT362" s="76"/>
      <c r="BU362" s="76"/>
      <c r="BV362" s="76"/>
      <c r="BW362" s="76"/>
      <c r="BX362" s="76"/>
      <c r="BY362" s="76"/>
      <c r="BZ362" s="76"/>
      <c r="CA362" s="76"/>
      <c r="CB362" s="76"/>
      <c r="CD362" s="76"/>
      <c r="CF362" s="100">
        <v>7.7132207449775851E-4</v>
      </c>
      <c r="CU362" s="253">
        <f t="shared" si="78"/>
        <v>0</v>
      </c>
      <c r="DC362" s="93"/>
      <c r="DD362" s="76"/>
      <c r="DE362" s="76"/>
      <c r="DF362" s="253">
        <f t="shared" si="79"/>
        <v>0</v>
      </c>
      <c r="DG362" s="93"/>
      <c r="DM362" s="253">
        <f t="shared" si="80"/>
        <v>0</v>
      </c>
      <c r="DV362" s="76"/>
      <c r="DW362" s="76"/>
      <c r="EM362" s="93"/>
      <c r="EN362" s="93"/>
      <c r="EO362" s="17"/>
      <c r="EP362" s="17"/>
      <c r="EQ362" s="17"/>
    </row>
    <row r="363" spans="1:16296">
      <c r="B363" s="17"/>
      <c r="C363" s="24" t="s">
        <v>390</v>
      </c>
      <c r="D363" s="24"/>
      <c r="E363" s="62">
        <v>72</v>
      </c>
      <c r="F363" s="62" t="s">
        <v>338</v>
      </c>
      <c r="G363" s="12" t="s">
        <v>338</v>
      </c>
      <c r="H363" s="12" t="s">
        <v>338</v>
      </c>
      <c r="I363" s="27" t="s">
        <v>390</v>
      </c>
      <c r="J363" s="11" t="s">
        <v>889</v>
      </c>
      <c r="K363" s="25"/>
      <c r="L363" s="93"/>
      <c r="M363" s="93"/>
      <c r="N363" s="76"/>
      <c r="O363" s="76"/>
      <c r="P363" s="93"/>
      <c r="Q363" s="76"/>
      <c r="R363" s="76"/>
      <c r="S363" s="54"/>
      <c r="T363" s="54">
        <f t="shared" si="70"/>
        <v>0</v>
      </c>
      <c r="U363" s="54"/>
      <c r="V363" s="54"/>
      <c r="W363" s="76"/>
      <c r="X363" s="76"/>
      <c r="Y363" s="76"/>
      <c r="Z363" s="76"/>
      <c r="AA363" s="43"/>
      <c r="AB363" s="76"/>
      <c r="AC363" s="76"/>
      <c r="AE363" s="74">
        <f t="shared" si="71"/>
        <v>0</v>
      </c>
      <c r="AG363" s="74">
        <f t="shared" si="72"/>
        <v>0</v>
      </c>
      <c r="AI363" s="74">
        <f t="shared" si="75"/>
        <v>0</v>
      </c>
      <c r="AJ363" s="76"/>
      <c r="AK363" s="76"/>
      <c r="AL363" s="707">
        <f t="shared" si="76"/>
        <v>0</v>
      </c>
      <c r="AM363" s="76"/>
      <c r="AN363" s="74">
        <f t="shared" si="69"/>
        <v>0</v>
      </c>
      <c r="AP363" s="74">
        <f t="shared" si="73"/>
        <v>0</v>
      </c>
      <c r="AQ363" s="253">
        <f t="shared" si="81"/>
        <v>0</v>
      </c>
      <c r="AR363" s="76"/>
      <c r="AT363" s="253">
        <f t="shared" si="74"/>
        <v>0</v>
      </c>
      <c r="AU363" s="76"/>
      <c r="AV363" s="76"/>
      <c r="AW363" s="274"/>
      <c r="AX363" s="23"/>
      <c r="AY363" s="92">
        <v>0</v>
      </c>
      <c r="AZ363" s="94"/>
      <c r="BA363" s="94"/>
      <c r="BB363" s="94"/>
      <c r="BE363" s="76"/>
      <c r="BF363" s="76"/>
      <c r="BG363" s="76"/>
      <c r="BH363" s="76"/>
      <c r="BI363" s="76"/>
      <c r="BJ363" s="253">
        <f t="shared" si="77"/>
        <v>0</v>
      </c>
      <c r="BK363" s="76"/>
      <c r="BL363" s="76"/>
      <c r="BM363" s="76"/>
      <c r="BN363" s="76"/>
      <c r="BO363" s="76"/>
      <c r="BP363" s="76"/>
      <c r="BS363" s="76"/>
      <c r="BT363" s="76"/>
      <c r="BU363" s="100">
        <v>2.29E-2</v>
      </c>
      <c r="BV363" s="100"/>
      <c r="BW363" s="100"/>
      <c r="BX363" s="100"/>
      <c r="BY363" s="100"/>
      <c r="BZ363" s="100"/>
      <c r="CA363" s="100"/>
      <c r="CB363" s="100"/>
      <c r="CD363" s="76"/>
      <c r="CF363" s="100"/>
      <c r="CU363" s="253">
        <f t="shared" si="78"/>
        <v>0</v>
      </c>
      <c r="DC363" s="93"/>
      <c r="DD363" s="76"/>
      <c r="DE363" s="76"/>
      <c r="DF363" s="253">
        <f t="shared" si="79"/>
        <v>0</v>
      </c>
      <c r="DG363" s="93"/>
      <c r="DM363" s="253">
        <f t="shared" si="80"/>
        <v>0</v>
      </c>
      <c r="DV363" s="76"/>
      <c r="DW363" s="76"/>
      <c r="EM363" s="93"/>
      <c r="EN363" s="93"/>
      <c r="EO363" s="17"/>
      <c r="EP363" s="17"/>
      <c r="EQ363" s="17"/>
    </row>
    <row r="364" spans="1:16296">
      <c r="B364" s="17"/>
      <c r="C364" s="24" t="s">
        <v>390</v>
      </c>
      <c r="D364" s="24"/>
      <c r="E364" s="62">
        <v>72</v>
      </c>
      <c r="F364" s="62" t="s">
        <v>338</v>
      </c>
      <c r="G364" s="12" t="s">
        <v>338</v>
      </c>
      <c r="H364" s="12" t="s">
        <v>338</v>
      </c>
      <c r="I364" s="27"/>
      <c r="J364" s="11" t="s">
        <v>889</v>
      </c>
      <c r="K364" s="25"/>
      <c r="L364" s="93"/>
      <c r="M364" s="93"/>
      <c r="N364" s="76"/>
      <c r="O364" s="76"/>
      <c r="P364" s="93"/>
      <c r="Q364" s="76"/>
      <c r="R364" s="76"/>
      <c r="S364" s="54"/>
      <c r="T364" s="54">
        <f t="shared" si="70"/>
        <v>0</v>
      </c>
      <c r="U364" s="54"/>
      <c r="V364" s="54"/>
      <c r="W364" s="76"/>
      <c r="X364" s="76"/>
      <c r="Y364" s="76"/>
      <c r="Z364" s="76"/>
      <c r="AA364" s="43"/>
      <c r="AB364" s="76"/>
      <c r="AC364" s="76"/>
      <c r="AE364" s="74">
        <f t="shared" si="71"/>
        <v>0</v>
      </c>
      <c r="AG364" s="74">
        <f t="shared" si="72"/>
        <v>0</v>
      </c>
      <c r="AI364" s="74">
        <f t="shared" si="75"/>
        <v>0</v>
      </c>
      <c r="AJ364" s="76"/>
      <c r="AK364" s="76"/>
      <c r="AL364" s="707">
        <f t="shared" si="76"/>
        <v>0</v>
      </c>
      <c r="AM364" s="76"/>
      <c r="AN364" s="74">
        <f t="shared" si="69"/>
        <v>0</v>
      </c>
      <c r="AP364" s="74">
        <f t="shared" si="73"/>
        <v>0</v>
      </c>
      <c r="AQ364" s="253">
        <f t="shared" si="81"/>
        <v>0</v>
      </c>
      <c r="AR364" s="76"/>
      <c r="AT364" s="253">
        <f t="shared" si="74"/>
        <v>0</v>
      </c>
      <c r="AU364" s="76"/>
      <c r="AV364" s="76"/>
      <c r="AX364" s="23"/>
      <c r="AY364" s="92">
        <v>0</v>
      </c>
      <c r="AZ364" s="94"/>
      <c r="BA364" s="94"/>
      <c r="BB364" s="94"/>
      <c r="BE364" s="76"/>
      <c r="BF364" s="76"/>
      <c r="BG364" s="76"/>
      <c r="BH364" s="76"/>
      <c r="BI364" s="76"/>
      <c r="BJ364" s="253">
        <f t="shared" si="77"/>
        <v>0</v>
      </c>
      <c r="BK364" s="76"/>
      <c r="BL364" s="76"/>
      <c r="BM364" s="76"/>
      <c r="BN364" s="76"/>
      <c r="BO364" s="76"/>
      <c r="BP364" s="76"/>
      <c r="BS364" s="76"/>
      <c r="BT364" s="76"/>
      <c r="BU364" s="76"/>
      <c r="BV364" s="100">
        <v>8.372152888076809E-3</v>
      </c>
      <c r="BW364" s="100">
        <v>1.1100000000000001E-3</v>
      </c>
      <c r="BX364" s="100">
        <v>9.4800000000000006E-3</v>
      </c>
      <c r="BY364" s="100"/>
      <c r="BZ364" s="76"/>
      <c r="CA364" s="76"/>
      <c r="CB364" s="76"/>
      <c r="CD364" s="76"/>
      <c r="CE364" s="100">
        <v>0.56989999999999996</v>
      </c>
      <c r="CF364" s="100"/>
      <c r="CR364" s="270">
        <v>0.2</v>
      </c>
      <c r="CS364" s="74">
        <v>0.15</v>
      </c>
      <c r="CT364" s="74">
        <v>0.33</v>
      </c>
      <c r="CU364" s="253">
        <f t="shared" si="78"/>
        <v>0.21215008431703206</v>
      </c>
      <c r="DC364" s="93"/>
      <c r="DD364" s="76"/>
      <c r="DE364" s="76"/>
      <c r="DF364" s="253">
        <f t="shared" si="79"/>
        <v>0</v>
      </c>
      <c r="DG364" s="93"/>
      <c r="DL364" s="74">
        <v>0.126</v>
      </c>
      <c r="DM364" s="253">
        <f t="shared" si="80"/>
        <v>2.8615682302336042E-2</v>
      </c>
      <c r="DV364" s="76"/>
      <c r="DW364" s="76"/>
      <c r="EM364" s="93"/>
      <c r="EN364" s="93"/>
      <c r="EO364" s="17"/>
      <c r="EP364" s="17"/>
      <c r="EQ364" s="17"/>
    </row>
    <row r="365" spans="1:16296">
      <c r="A365" s="2" t="s">
        <v>337</v>
      </c>
      <c r="B365" s="17"/>
      <c r="C365" s="2" t="s">
        <v>525</v>
      </c>
      <c r="E365" s="62">
        <v>73</v>
      </c>
      <c r="F365" s="62" t="s">
        <v>337</v>
      </c>
      <c r="G365" s="1" t="s">
        <v>337</v>
      </c>
      <c r="H365" s="12" t="s">
        <v>372</v>
      </c>
      <c r="I365" s="1" t="s">
        <v>525</v>
      </c>
      <c r="J365" s="11" t="s">
        <v>890</v>
      </c>
      <c r="K365" s="61" t="s">
        <v>505</v>
      </c>
      <c r="L365" s="93"/>
      <c r="M365" s="93"/>
      <c r="P365" s="93"/>
      <c r="Q365" s="76"/>
      <c r="S365" s="54"/>
      <c r="T365" s="54">
        <f t="shared" si="70"/>
        <v>0</v>
      </c>
      <c r="U365" s="54"/>
      <c r="V365" s="54"/>
      <c r="AA365" s="43"/>
      <c r="AE365" s="74">
        <f t="shared" si="71"/>
        <v>0</v>
      </c>
      <c r="AG365" s="74">
        <f t="shared" si="72"/>
        <v>0</v>
      </c>
      <c r="AI365" s="74">
        <f t="shared" si="75"/>
        <v>0</v>
      </c>
      <c r="AL365" s="707">
        <f t="shared" si="76"/>
        <v>0</v>
      </c>
      <c r="AN365" s="74">
        <f t="shared" si="69"/>
        <v>0</v>
      </c>
      <c r="AP365" s="74">
        <f t="shared" si="73"/>
        <v>0</v>
      </c>
      <c r="AQ365" s="253">
        <f t="shared" si="81"/>
        <v>0</v>
      </c>
      <c r="AT365" s="253">
        <f t="shared" si="74"/>
        <v>0</v>
      </c>
      <c r="AV365" s="23">
        <v>1.5319409692079864E-4</v>
      </c>
      <c r="AW365" s="274"/>
      <c r="AX365" s="43"/>
      <c r="AY365" s="92">
        <v>0</v>
      </c>
      <c r="AZ365" s="94"/>
      <c r="BA365" s="94"/>
      <c r="BB365" s="94"/>
      <c r="BI365" s="23"/>
      <c r="BJ365" s="253">
        <f t="shared" si="77"/>
        <v>0</v>
      </c>
      <c r="BM365" s="23">
        <v>0.13500000000000001</v>
      </c>
      <c r="BS365" s="100"/>
      <c r="BT365" s="23"/>
      <c r="BU365" s="23">
        <v>0.2621</v>
      </c>
      <c r="BV365" s="23">
        <v>1.9313961587300262E-2</v>
      </c>
      <c r="BW365" s="23"/>
      <c r="BX365" s="23">
        <v>0.17754</v>
      </c>
      <c r="BY365" s="23">
        <v>2.3699999999999999E-2</v>
      </c>
      <c r="BZ365" s="23">
        <v>6.6620338081595188E-4</v>
      </c>
      <c r="CA365" s="23">
        <v>5.8543591910017415E-4</v>
      </c>
      <c r="CB365" s="23"/>
      <c r="CC365" s="270">
        <v>0.2</v>
      </c>
      <c r="CF365" s="23">
        <v>5.7778000414407727E-5</v>
      </c>
      <c r="CP365" s="100"/>
      <c r="CQ365" s="274"/>
      <c r="CR365" s="274">
        <v>0.8</v>
      </c>
      <c r="CU365" s="253">
        <f t="shared" si="78"/>
        <v>0</v>
      </c>
      <c r="DC365" s="93"/>
      <c r="DF365" s="253">
        <f t="shared" si="79"/>
        <v>0</v>
      </c>
      <c r="DG365" s="93"/>
      <c r="DH365" s="74">
        <v>0.37423312883435589</v>
      </c>
      <c r="DM365" s="253">
        <f t="shared" si="80"/>
        <v>0</v>
      </c>
      <c r="DV365" s="23"/>
      <c r="DW365" s="23"/>
      <c r="EM365" s="93"/>
      <c r="EN365" s="93"/>
      <c r="EO365" s="17"/>
      <c r="EP365" s="17"/>
      <c r="EQ365" s="17"/>
    </row>
    <row r="366" spans="1:16296">
      <c r="B366" s="17"/>
      <c r="C366" s="2" t="s">
        <v>525</v>
      </c>
      <c r="E366" s="62">
        <v>73</v>
      </c>
      <c r="F366" s="62" t="s">
        <v>337</v>
      </c>
      <c r="G366" s="1" t="s">
        <v>337</v>
      </c>
      <c r="H366" s="12" t="s">
        <v>372</v>
      </c>
      <c r="I366" s="1" t="s">
        <v>525</v>
      </c>
      <c r="J366" s="11" t="s">
        <v>890</v>
      </c>
      <c r="K366" s="61" t="s">
        <v>526</v>
      </c>
      <c r="L366" s="93"/>
      <c r="M366" s="93"/>
      <c r="P366" s="93"/>
      <c r="Q366" s="76"/>
      <c r="S366" s="54"/>
      <c r="T366" s="54">
        <f t="shared" si="70"/>
        <v>0</v>
      </c>
      <c r="U366" s="54"/>
      <c r="V366" s="54"/>
      <c r="AA366" s="43"/>
      <c r="AE366" s="74">
        <f t="shared" si="71"/>
        <v>0</v>
      </c>
      <c r="AG366" s="74">
        <f t="shared" si="72"/>
        <v>0</v>
      </c>
      <c r="AI366" s="74">
        <f t="shared" si="75"/>
        <v>0</v>
      </c>
      <c r="AL366" s="707">
        <f t="shared" si="76"/>
        <v>0</v>
      </c>
      <c r="AN366" s="74">
        <f t="shared" si="69"/>
        <v>0</v>
      </c>
      <c r="AP366" s="74">
        <f t="shared" si="73"/>
        <v>0</v>
      </c>
      <c r="AQ366" s="253">
        <f t="shared" si="81"/>
        <v>0</v>
      </c>
      <c r="AT366" s="253">
        <f t="shared" si="74"/>
        <v>0</v>
      </c>
      <c r="AV366" s="23"/>
      <c r="AW366" s="274"/>
      <c r="AX366" s="43"/>
      <c r="AY366" s="92">
        <v>0</v>
      </c>
      <c r="AZ366" s="94"/>
      <c r="BA366" s="94"/>
      <c r="BB366" s="94"/>
      <c r="BI366" s="23"/>
      <c r="BJ366" s="253">
        <f t="shared" si="77"/>
        <v>0</v>
      </c>
      <c r="BM366" s="23"/>
      <c r="BS366" s="100"/>
      <c r="BT366" s="23"/>
      <c r="BU366" s="23">
        <v>8.8999999999999999E-3</v>
      </c>
      <c r="BV366" s="23"/>
      <c r="BW366" s="23"/>
      <c r="BX366" s="23">
        <v>6.3899999999999998E-3</v>
      </c>
      <c r="BY366" s="23"/>
      <c r="BZ366" s="23"/>
      <c r="CA366" s="23">
        <v>1.9026667370755663E-3</v>
      </c>
      <c r="CB366" s="23"/>
      <c r="CF366" s="23"/>
      <c r="CP366" s="100"/>
      <c r="CQ366" s="274"/>
      <c r="CR366" s="274"/>
      <c r="CU366" s="253">
        <f t="shared" si="78"/>
        <v>0</v>
      </c>
      <c r="DC366" s="93"/>
      <c r="DF366" s="253">
        <f t="shared" si="79"/>
        <v>0</v>
      </c>
      <c r="DG366" s="93"/>
      <c r="DM366" s="253">
        <f t="shared" si="80"/>
        <v>0</v>
      </c>
      <c r="DV366" s="23"/>
      <c r="DW366" s="23"/>
    </row>
    <row r="367" spans="1:16296">
      <c r="B367" s="17"/>
      <c r="C367" s="2" t="s">
        <v>525</v>
      </c>
      <c r="E367" s="62">
        <v>73</v>
      </c>
      <c r="F367" s="62" t="s">
        <v>337</v>
      </c>
      <c r="G367" s="1" t="s">
        <v>337</v>
      </c>
      <c r="H367" s="12" t="s">
        <v>372</v>
      </c>
      <c r="I367" s="1" t="s">
        <v>525</v>
      </c>
      <c r="J367" s="11" t="s">
        <v>890</v>
      </c>
      <c r="K367" s="61" t="s">
        <v>527</v>
      </c>
      <c r="L367" s="93"/>
      <c r="M367" s="93"/>
      <c r="P367" s="93"/>
      <c r="Q367" s="76"/>
      <c r="S367" s="54"/>
      <c r="T367" s="54">
        <f t="shared" si="70"/>
        <v>0</v>
      </c>
      <c r="U367" s="54"/>
      <c r="V367" s="54"/>
      <c r="AA367" s="43"/>
      <c r="AE367" s="74">
        <f t="shared" si="71"/>
        <v>0</v>
      </c>
      <c r="AG367" s="74">
        <f t="shared" si="72"/>
        <v>0</v>
      </c>
      <c r="AI367" s="74">
        <f t="shared" si="75"/>
        <v>0</v>
      </c>
      <c r="AL367" s="707">
        <f t="shared" si="76"/>
        <v>0</v>
      </c>
      <c r="AN367" s="74">
        <f t="shared" si="69"/>
        <v>0</v>
      </c>
      <c r="AP367" s="74">
        <f t="shared" si="73"/>
        <v>0</v>
      </c>
      <c r="AQ367" s="253">
        <f t="shared" si="81"/>
        <v>0</v>
      </c>
      <c r="AT367" s="253">
        <f t="shared" si="74"/>
        <v>0</v>
      </c>
      <c r="AV367" s="23"/>
      <c r="AW367" s="274"/>
      <c r="AX367" s="43"/>
      <c r="AY367" s="92">
        <v>0</v>
      </c>
      <c r="AZ367" s="94"/>
      <c r="BA367" s="94"/>
      <c r="BB367" s="94"/>
      <c r="BI367" s="23"/>
      <c r="BJ367" s="253">
        <f t="shared" si="77"/>
        <v>0</v>
      </c>
      <c r="BM367" s="23"/>
      <c r="BS367" s="100"/>
      <c r="BT367" s="23"/>
      <c r="BU367" s="23">
        <v>6.9999999999999999E-4</v>
      </c>
      <c r="BV367" s="23"/>
      <c r="BW367" s="23"/>
      <c r="BX367" s="23">
        <v>2.8300000000000001E-3</v>
      </c>
      <c r="BY367" s="23"/>
      <c r="BZ367" s="23"/>
      <c r="CA367" s="23"/>
      <c r="CB367" s="23"/>
      <c r="CF367" s="23"/>
      <c r="CP367" s="100"/>
      <c r="CQ367" s="274"/>
      <c r="CR367" s="274"/>
      <c r="CU367" s="253">
        <f t="shared" si="78"/>
        <v>0</v>
      </c>
      <c r="DC367" s="93"/>
      <c r="DF367" s="253">
        <f t="shared" si="79"/>
        <v>0</v>
      </c>
      <c r="DG367" s="93"/>
      <c r="DM367" s="253">
        <f t="shared" si="80"/>
        <v>0</v>
      </c>
      <c r="DV367" s="23"/>
      <c r="DW367" s="23"/>
      <c r="EM367" s="93"/>
      <c r="EN367" s="93"/>
      <c r="EO367" s="17"/>
      <c r="EP367" s="17"/>
      <c r="EQ367" s="17"/>
    </row>
    <row r="368" spans="1:16296">
      <c r="B368" s="17"/>
      <c r="C368" s="2" t="s">
        <v>525</v>
      </c>
      <c r="E368" s="62">
        <v>73</v>
      </c>
      <c r="F368" s="62" t="s">
        <v>337</v>
      </c>
      <c r="G368" s="1" t="s">
        <v>337</v>
      </c>
      <c r="H368" s="12" t="s">
        <v>372</v>
      </c>
      <c r="I368" s="1" t="s">
        <v>525</v>
      </c>
      <c r="J368" s="11" t="s">
        <v>890</v>
      </c>
      <c r="K368" s="61" t="s">
        <v>528</v>
      </c>
      <c r="L368" s="93"/>
      <c r="M368" s="93"/>
      <c r="P368" s="93"/>
      <c r="Q368" s="76"/>
      <c r="S368" s="54"/>
      <c r="T368" s="54">
        <f t="shared" si="70"/>
        <v>0</v>
      </c>
      <c r="U368" s="54"/>
      <c r="V368" s="54"/>
      <c r="AA368" s="43"/>
      <c r="AE368" s="74">
        <f t="shared" si="71"/>
        <v>0</v>
      </c>
      <c r="AG368" s="74">
        <f t="shared" si="72"/>
        <v>0</v>
      </c>
      <c r="AI368" s="74">
        <f t="shared" si="75"/>
        <v>0</v>
      </c>
      <c r="AL368" s="707">
        <f t="shared" si="76"/>
        <v>0</v>
      </c>
      <c r="AN368" s="74">
        <f t="shared" si="69"/>
        <v>0</v>
      </c>
      <c r="AP368" s="74">
        <f t="shared" si="73"/>
        <v>0</v>
      </c>
      <c r="AQ368" s="253">
        <f t="shared" si="81"/>
        <v>0</v>
      </c>
      <c r="AT368" s="253">
        <f t="shared" si="74"/>
        <v>0</v>
      </c>
      <c r="AV368" s="23"/>
      <c r="AW368" s="274"/>
      <c r="AX368" s="43"/>
      <c r="AY368" s="92">
        <v>0</v>
      </c>
      <c r="AZ368" s="94"/>
      <c r="BA368" s="94"/>
      <c r="BB368" s="94"/>
      <c r="BI368" s="23"/>
      <c r="BJ368" s="253">
        <f t="shared" si="77"/>
        <v>0</v>
      </c>
      <c r="BM368" s="23"/>
      <c r="BS368" s="100"/>
      <c r="BT368" s="23"/>
      <c r="BU368" s="23">
        <v>1E-4</v>
      </c>
      <c r="BV368" s="23"/>
      <c r="BW368" s="23"/>
      <c r="BX368" s="23"/>
      <c r="BY368" s="23"/>
      <c r="BZ368" s="23"/>
      <c r="CA368" s="23"/>
      <c r="CB368" s="23"/>
      <c r="CF368" s="23"/>
      <c r="CP368" s="100"/>
      <c r="CQ368" s="274"/>
      <c r="CR368" s="274"/>
      <c r="CU368" s="253">
        <f t="shared" si="78"/>
        <v>0</v>
      </c>
      <c r="DC368" s="93"/>
      <c r="DF368" s="253">
        <f t="shared" si="79"/>
        <v>0</v>
      </c>
      <c r="DG368" s="93"/>
      <c r="DM368" s="253">
        <f t="shared" si="80"/>
        <v>0</v>
      </c>
      <c r="DV368" s="23"/>
      <c r="DW368" s="23"/>
      <c r="EM368" s="93"/>
      <c r="EN368" s="93"/>
      <c r="EO368" s="17"/>
      <c r="EP368" s="17"/>
      <c r="EQ368" s="17"/>
    </row>
    <row r="369" spans="1:16296">
      <c r="B369" s="17"/>
      <c r="C369" s="2" t="s">
        <v>525</v>
      </c>
      <c r="E369" s="62">
        <v>73</v>
      </c>
      <c r="F369" s="62" t="s">
        <v>337</v>
      </c>
      <c r="G369" s="1" t="s">
        <v>337</v>
      </c>
      <c r="H369" s="1" t="s">
        <v>525</v>
      </c>
      <c r="I369" s="1" t="s">
        <v>525</v>
      </c>
      <c r="J369" s="11" t="s">
        <v>890</v>
      </c>
      <c r="K369" s="61" t="s">
        <v>613</v>
      </c>
      <c r="L369" s="93"/>
      <c r="M369" s="93"/>
      <c r="P369" s="93"/>
      <c r="Q369" s="76"/>
      <c r="S369" s="54"/>
      <c r="T369" s="54">
        <f t="shared" si="70"/>
        <v>0</v>
      </c>
      <c r="U369" s="54"/>
      <c r="V369" s="54"/>
      <c r="AA369" s="43"/>
      <c r="AE369" s="74">
        <f t="shared" si="71"/>
        <v>0</v>
      </c>
      <c r="AG369" s="74">
        <f t="shared" si="72"/>
        <v>0</v>
      </c>
      <c r="AI369" s="74">
        <f t="shared" si="75"/>
        <v>0</v>
      </c>
      <c r="AL369" s="707">
        <f t="shared" si="76"/>
        <v>0</v>
      </c>
      <c r="AN369" s="74">
        <f t="shared" si="69"/>
        <v>0</v>
      </c>
      <c r="AP369" s="74">
        <f t="shared" si="73"/>
        <v>0</v>
      </c>
      <c r="AQ369" s="253">
        <f t="shared" si="81"/>
        <v>0</v>
      </c>
      <c r="AT369" s="253">
        <f t="shared" si="74"/>
        <v>0</v>
      </c>
      <c r="AV369" s="23"/>
      <c r="AW369" s="274"/>
      <c r="AX369" s="43"/>
      <c r="AY369" s="92">
        <v>0</v>
      </c>
      <c r="AZ369" s="94"/>
      <c r="BA369" s="94"/>
      <c r="BB369" s="94"/>
      <c r="BI369" s="23"/>
      <c r="BJ369" s="253">
        <f t="shared" si="77"/>
        <v>0</v>
      </c>
      <c r="BM369" s="23"/>
      <c r="BS369" s="100"/>
      <c r="BT369" s="23"/>
      <c r="BU369" s="23"/>
      <c r="BV369" s="23"/>
      <c r="BW369" s="23"/>
      <c r="BX369" s="23">
        <v>7.5149999999999995E-2</v>
      </c>
      <c r="BY369" s="23"/>
      <c r="BZ369" s="23"/>
      <c r="CA369" s="23"/>
      <c r="CB369" s="23"/>
      <c r="CF369" s="23"/>
      <c r="CP369" s="100"/>
      <c r="CQ369" s="274"/>
      <c r="CR369" s="274"/>
      <c r="CU369" s="253">
        <f t="shared" si="78"/>
        <v>0</v>
      </c>
      <c r="DC369" s="93"/>
      <c r="DF369" s="253">
        <f t="shared" si="79"/>
        <v>0</v>
      </c>
      <c r="DG369" s="93"/>
      <c r="DM369" s="253">
        <f t="shared" si="80"/>
        <v>0</v>
      </c>
      <c r="DV369" s="23"/>
      <c r="DW369" s="23"/>
      <c r="EM369" s="93"/>
      <c r="EN369" s="93"/>
      <c r="EO369" s="17"/>
      <c r="EP369" s="17"/>
      <c r="EQ369" s="17"/>
    </row>
    <row r="370" spans="1:16296">
      <c r="B370" s="17"/>
      <c r="C370" s="2" t="s">
        <v>525</v>
      </c>
      <c r="E370" s="62">
        <v>73</v>
      </c>
      <c r="F370" s="62" t="s">
        <v>337</v>
      </c>
      <c r="G370" s="1" t="s">
        <v>337</v>
      </c>
      <c r="H370" s="1" t="s">
        <v>525</v>
      </c>
      <c r="I370" s="1" t="s">
        <v>525</v>
      </c>
      <c r="J370" s="11" t="s">
        <v>890</v>
      </c>
      <c r="K370" s="61" t="s">
        <v>614</v>
      </c>
      <c r="L370" s="93"/>
      <c r="M370" s="93"/>
      <c r="P370" s="93"/>
      <c r="Q370" s="76"/>
      <c r="S370" s="54"/>
      <c r="T370" s="54">
        <f t="shared" si="70"/>
        <v>0</v>
      </c>
      <c r="U370" s="54"/>
      <c r="V370" s="54"/>
      <c r="AA370" s="43"/>
      <c r="AE370" s="74">
        <f t="shared" si="71"/>
        <v>0</v>
      </c>
      <c r="AG370" s="74">
        <f t="shared" si="72"/>
        <v>0</v>
      </c>
      <c r="AI370" s="74">
        <f t="shared" si="75"/>
        <v>0</v>
      </c>
      <c r="AL370" s="707">
        <f t="shared" si="76"/>
        <v>0</v>
      </c>
      <c r="AN370" s="74">
        <f t="shared" si="69"/>
        <v>0</v>
      </c>
      <c r="AP370" s="74">
        <f t="shared" si="73"/>
        <v>0</v>
      </c>
      <c r="AQ370" s="253">
        <f t="shared" si="81"/>
        <v>0</v>
      </c>
      <c r="AT370" s="253">
        <f t="shared" si="74"/>
        <v>0</v>
      </c>
      <c r="AV370" s="23"/>
      <c r="AW370" s="274"/>
      <c r="AX370" s="43"/>
      <c r="AY370" s="92">
        <v>0</v>
      </c>
      <c r="AZ370" s="94"/>
      <c r="BA370" s="94"/>
      <c r="BB370" s="94"/>
      <c r="BI370" s="23"/>
      <c r="BJ370" s="253">
        <f t="shared" si="77"/>
        <v>0</v>
      </c>
      <c r="BM370" s="23"/>
      <c r="BS370" s="100"/>
      <c r="BT370" s="23"/>
      <c r="BU370" s="23"/>
      <c r="BV370" s="23"/>
      <c r="BW370" s="23"/>
      <c r="BX370" s="23">
        <v>5.0000000000000001E-4</v>
      </c>
      <c r="BY370" s="23"/>
      <c r="BZ370" s="23"/>
      <c r="CA370" s="23"/>
      <c r="CB370" s="23"/>
      <c r="CF370" s="23"/>
      <c r="CP370" s="100"/>
      <c r="CQ370" s="274"/>
      <c r="CR370" s="274"/>
      <c r="CU370" s="253">
        <f t="shared" si="78"/>
        <v>0</v>
      </c>
      <c r="DC370" s="93"/>
      <c r="DF370" s="253">
        <f t="shared" si="79"/>
        <v>0</v>
      </c>
      <c r="DG370" s="93"/>
      <c r="DM370" s="253">
        <f t="shared" si="80"/>
        <v>0</v>
      </c>
      <c r="DV370" s="23"/>
      <c r="DW370" s="23"/>
      <c r="EM370" s="93"/>
      <c r="EN370" s="93"/>
      <c r="EO370" s="17"/>
      <c r="EP370" s="17"/>
      <c r="EQ370" s="17"/>
    </row>
    <row r="371" spans="1:16296">
      <c r="B371" s="17"/>
      <c r="C371" s="2" t="s">
        <v>525</v>
      </c>
      <c r="E371" s="62">
        <v>73</v>
      </c>
      <c r="F371" s="62" t="s">
        <v>337</v>
      </c>
      <c r="G371" s="1" t="s">
        <v>337</v>
      </c>
      <c r="H371" s="1" t="s">
        <v>598</v>
      </c>
      <c r="J371" s="11" t="s">
        <v>890</v>
      </c>
      <c r="K371" s="61" t="s">
        <v>708</v>
      </c>
      <c r="L371" s="93"/>
      <c r="M371" s="93"/>
      <c r="P371" s="93"/>
      <c r="Q371" s="76"/>
      <c r="S371" s="54"/>
      <c r="T371" s="54">
        <f t="shared" si="70"/>
        <v>0</v>
      </c>
      <c r="U371" s="54"/>
      <c r="V371" s="54"/>
      <c r="AA371" s="43"/>
      <c r="AE371" s="74">
        <f t="shared" si="71"/>
        <v>0</v>
      </c>
      <c r="AG371" s="74">
        <f t="shared" si="72"/>
        <v>0</v>
      </c>
      <c r="AI371" s="74">
        <f t="shared" si="75"/>
        <v>0</v>
      </c>
      <c r="AL371" s="707">
        <f t="shared" si="76"/>
        <v>0</v>
      </c>
      <c r="AN371" s="74">
        <f t="shared" si="69"/>
        <v>0</v>
      </c>
      <c r="AP371" s="74">
        <f t="shared" si="73"/>
        <v>0</v>
      </c>
      <c r="AQ371" s="253">
        <f t="shared" si="81"/>
        <v>0</v>
      </c>
      <c r="AT371" s="253">
        <f t="shared" si="74"/>
        <v>0</v>
      </c>
      <c r="AV371" s="23"/>
      <c r="AW371" s="274"/>
      <c r="AX371" s="43"/>
      <c r="AY371" s="92">
        <v>0</v>
      </c>
      <c r="AZ371" s="94"/>
      <c r="BA371" s="94"/>
      <c r="BB371" s="94"/>
      <c r="BI371" s="23"/>
      <c r="BJ371" s="253">
        <f t="shared" si="77"/>
        <v>0</v>
      </c>
      <c r="BM371" s="23"/>
      <c r="BS371" s="100"/>
      <c r="BT371" s="23"/>
      <c r="BU371" s="23"/>
      <c r="BV371" s="23"/>
      <c r="BW371" s="23">
        <v>5.3299999999999997E-3</v>
      </c>
      <c r="BX371" s="23"/>
      <c r="BY371" s="23"/>
      <c r="BZ371" s="23"/>
      <c r="CA371" s="23"/>
      <c r="CB371" s="23"/>
      <c r="CF371" s="23"/>
      <c r="CP371" s="100"/>
      <c r="CQ371" s="274"/>
      <c r="CR371" s="274"/>
      <c r="CS371" s="74">
        <v>0.7</v>
      </c>
      <c r="CT371" s="74">
        <v>0.55000000000000004</v>
      </c>
      <c r="CU371" s="253">
        <f t="shared" si="78"/>
        <v>0.64820826306914003</v>
      </c>
      <c r="DC371" s="93"/>
      <c r="DF371" s="253">
        <f t="shared" si="79"/>
        <v>0</v>
      </c>
      <c r="DG371" s="93"/>
      <c r="DM371" s="253">
        <f t="shared" si="80"/>
        <v>0</v>
      </c>
      <c r="DV371" s="23"/>
      <c r="DW371" s="23"/>
      <c r="EM371" s="93"/>
      <c r="EN371" s="93"/>
      <c r="EO371" s="17"/>
      <c r="EP371" s="17"/>
      <c r="EQ371" s="17"/>
    </row>
    <row r="372" spans="1:16296">
      <c r="B372" s="17"/>
      <c r="E372" s="62">
        <v>73</v>
      </c>
      <c r="F372" s="62" t="s">
        <v>337</v>
      </c>
      <c r="G372" s="1" t="s">
        <v>337</v>
      </c>
      <c r="H372" s="1" t="s">
        <v>525</v>
      </c>
      <c r="J372" s="11" t="s">
        <v>890</v>
      </c>
      <c r="K372" s="61" t="s">
        <v>709</v>
      </c>
      <c r="L372" s="93"/>
      <c r="M372" s="93"/>
      <c r="P372" s="93"/>
      <c r="Q372" s="76"/>
      <c r="S372" s="54"/>
      <c r="T372" s="54">
        <f t="shared" si="70"/>
        <v>0</v>
      </c>
      <c r="U372" s="54"/>
      <c r="V372" s="54"/>
      <c r="AA372" s="43"/>
      <c r="AE372" s="74">
        <f t="shared" si="71"/>
        <v>0</v>
      </c>
      <c r="AG372" s="74">
        <f t="shared" si="72"/>
        <v>0</v>
      </c>
      <c r="AI372" s="74">
        <f t="shared" si="75"/>
        <v>0</v>
      </c>
      <c r="AL372" s="707">
        <f t="shared" si="76"/>
        <v>0</v>
      </c>
      <c r="AN372" s="74">
        <f t="shared" si="69"/>
        <v>0</v>
      </c>
      <c r="AP372" s="74">
        <f t="shared" si="73"/>
        <v>0</v>
      </c>
      <c r="AQ372" s="253">
        <f t="shared" si="81"/>
        <v>0</v>
      </c>
      <c r="AT372" s="253">
        <f t="shared" si="74"/>
        <v>0</v>
      </c>
      <c r="AV372" s="23"/>
      <c r="AW372" s="274"/>
      <c r="AX372" s="43"/>
      <c r="AY372" s="92">
        <v>0</v>
      </c>
      <c r="AZ372" s="94"/>
      <c r="BA372" s="94"/>
      <c r="BB372" s="94"/>
      <c r="BI372" s="23"/>
      <c r="BJ372" s="253">
        <f t="shared" si="77"/>
        <v>0</v>
      </c>
      <c r="BM372" s="23"/>
      <c r="BS372" s="100"/>
      <c r="BT372" s="23"/>
      <c r="BU372" s="23"/>
      <c r="BV372" s="23"/>
      <c r="BW372" s="23"/>
      <c r="BX372" s="23"/>
      <c r="BY372" s="23"/>
      <c r="BZ372" s="23"/>
      <c r="CA372" s="23"/>
      <c r="CB372" s="23"/>
      <c r="CF372" s="23"/>
      <c r="CP372" s="100"/>
      <c r="CQ372" s="274"/>
      <c r="CR372" s="274"/>
      <c r="CS372" s="74">
        <v>0.11</v>
      </c>
      <c r="CT372" s="74">
        <v>7.0000000000000007E-2</v>
      </c>
      <c r="CU372" s="253">
        <f t="shared" si="78"/>
        <v>9.6188870151770675E-2</v>
      </c>
      <c r="DC372" s="93"/>
      <c r="DF372" s="253">
        <f t="shared" si="79"/>
        <v>0</v>
      </c>
      <c r="DG372" s="93"/>
      <c r="DL372" s="74">
        <v>0.16200000000000001</v>
      </c>
      <c r="DM372" s="253">
        <f t="shared" si="80"/>
        <v>3.6791591531574915E-2</v>
      </c>
      <c r="DV372" s="23"/>
      <c r="DW372" s="23"/>
      <c r="EM372" s="93"/>
      <c r="EN372" s="93"/>
      <c r="EO372" s="17"/>
      <c r="EP372" s="17"/>
      <c r="EQ372" s="17"/>
    </row>
    <row r="373" spans="1:16296">
      <c r="B373" s="17"/>
      <c r="E373" s="62">
        <v>73</v>
      </c>
      <c r="F373" s="62" t="s">
        <v>337</v>
      </c>
      <c r="G373" s="1" t="s">
        <v>337</v>
      </c>
      <c r="H373" s="1" t="s">
        <v>525</v>
      </c>
      <c r="J373" s="11" t="s">
        <v>890</v>
      </c>
      <c r="L373" s="93"/>
      <c r="M373" s="93"/>
      <c r="P373" s="93"/>
      <c r="Q373" s="76"/>
      <c r="S373" s="54"/>
      <c r="T373" s="54">
        <f t="shared" si="70"/>
        <v>0</v>
      </c>
      <c r="U373" s="54"/>
      <c r="V373" s="54"/>
      <c r="AA373" s="43"/>
      <c r="AE373" s="74">
        <f t="shared" si="71"/>
        <v>0</v>
      </c>
      <c r="AG373" s="74">
        <f t="shared" si="72"/>
        <v>0</v>
      </c>
      <c r="AI373" s="74">
        <f t="shared" si="75"/>
        <v>0</v>
      </c>
      <c r="AL373" s="707">
        <f t="shared" si="76"/>
        <v>0</v>
      </c>
      <c r="AN373" s="74">
        <f t="shared" si="69"/>
        <v>0</v>
      </c>
      <c r="AP373" s="74">
        <f t="shared" si="73"/>
        <v>0</v>
      </c>
      <c r="AQ373" s="253">
        <f t="shared" si="81"/>
        <v>0</v>
      </c>
      <c r="AT373" s="253">
        <f t="shared" si="74"/>
        <v>0</v>
      </c>
      <c r="AV373" s="23"/>
      <c r="AW373" s="274"/>
      <c r="AX373" s="43"/>
      <c r="AY373" s="95"/>
      <c r="AZ373" s="94"/>
      <c r="BA373" s="94"/>
      <c r="BB373" s="94"/>
      <c r="BI373" s="23"/>
      <c r="BJ373" s="253">
        <f t="shared" si="77"/>
        <v>0</v>
      </c>
      <c r="BM373" s="23"/>
      <c r="BS373" s="100"/>
      <c r="BT373" s="23"/>
      <c r="BU373" s="23"/>
      <c r="BV373" s="23"/>
      <c r="BW373" s="23"/>
      <c r="BX373" s="23"/>
      <c r="BY373" s="23"/>
      <c r="BZ373" s="23"/>
      <c r="CA373" s="23"/>
      <c r="CB373" s="23"/>
      <c r="CF373" s="23"/>
      <c r="CP373" s="100"/>
      <c r="CQ373" s="274"/>
      <c r="CR373" s="274"/>
      <c r="CU373" s="253">
        <f t="shared" si="78"/>
        <v>0</v>
      </c>
      <c r="DC373" s="93"/>
      <c r="DF373" s="253">
        <f t="shared" si="79"/>
        <v>0</v>
      </c>
      <c r="DG373" s="93"/>
      <c r="DI373" s="74">
        <v>0.5</v>
      </c>
      <c r="DJ373" s="74">
        <v>0.08</v>
      </c>
      <c r="DK373" s="74">
        <v>0.06</v>
      </c>
      <c r="DL373" s="74">
        <v>1E-3</v>
      </c>
      <c r="DM373" s="253">
        <f t="shared" si="80"/>
        <v>5.2826093868522293E-2</v>
      </c>
      <c r="DV373" s="23"/>
      <c r="DW373" s="23"/>
      <c r="EM373" s="93"/>
      <c r="EN373" s="93"/>
      <c r="EO373" s="17"/>
      <c r="EP373" s="17"/>
      <c r="EQ373" s="17"/>
    </row>
    <row r="374" spans="1:16296">
      <c r="B374" s="17" t="s">
        <v>20</v>
      </c>
      <c r="C374" s="17"/>
      <c r="D374" s="17"/>
      <c r="E374" s="42">
        <v>74</v>
      </c>
      <c r="F374" s="53" t="s">
        <v>20</v>
      </c>
      <c r="G374" s="12" t="s">
        <v>20</v>
      </c>
      <c r="H374" s="12"/>
      <c r="I374" s="12"/>
      <c r="J374" s="11"/>
      <c r="K374" s="60"/>
      <c r="L374" s="93"/>
      <c r="M374" s="93"/>
      <c r="P374" s="93"/>
      <c r="Q374" s="84"/>
      <c r="S374" s="54"/>
      <c r="T374" s="54">
        <f t="shared" si="70"/>
        <v>0</v>
      </c>
      <c r="U374" s="54"/>
      <c r="V374" s="54"/>
      <c r="AA374" s="43"/>
      <c r="AE374" s="74">
        <f t="shared" si="71"/>
        <v>0</v>
      </c>
      <c r="AG374" s="74">
        <f t="shared" si="72"/>
        <v>0</v>
      </c>
      <c r="AI374" s="74">
        <f t="shared" si="75"/>
        <v>0</v>
      </c>
      <c r="AL374" s="707">
        <f t="shared" si="76"/>
        <v>0</v>
      </c>
      <c r="AN374" s="74">
        <f t="shared" si="69"/>
        <v>0</v>
      </c>
      <c r="AP374" s="74">
        <f t="shared" si="73"/>
        <v>0</v>
      </c>
      <c r="AQ374" s="253">
        <f t="shared" si="81"/>
        <v>0</v>
      </c>
      <c r="AT374" s="253">
        <f t="shared" si="74"/>
        <v>0</v>
      </c>
      <c r="AX374" s="43"/>
      <c r="AY374" s="95"/>
      <c r="AZ374" s="94"/>
      <c r="BA374" s="94"/>
      <c r="BB374" s="94"/>
      <c r="BJ374" s="253">
        <f t="shared" si="77"/>
        <v>0</v>
      </c>
      <c r="BS374" s="76"/>
      <c r="CU374" s="253">
        <f t="shared" si="78"/>
        <v>0</v>
      </c>
      <c r="DC374" s="93"/>
      <c r="DF374" s="253">
        <f t="shared" si="79"/>
        <v>0</v>
      </c>
      <c r="DG374" s="93"/>
      <c r="DM374" s="253">
        <f t="shared" si="80"/>
        <v>0</v>
      </c>
      <c r="EM374" s="93"/>
      <c r="EN374" s="93"/>
      <c r="EO374" s="17"/>
      <c r="EP374" s="17"/>
      <c r="EQ374" s="17"/>
    </row>
    <row r="375" spans="1:16296">
      <c r="B375" s="17"/>
      <c r="C375" s="17"/>
      <c r="D375" s="17"/>
      <c r="E375" s="42">
        <v>75</v>
      </c>
      <c r="F375" s="202" t="s">
        <v>761</v>
      </c>
      <c r="G375" s="1" t="s">
        <v>704</v>
      </c>
      <c r="H375" s="12"/>
      <c r="I375" s="12"/>
      <c r="J375" s="12" t="s">
        <v>902</v>
      </c>
      <c r="K375" s="60"/>
      <c r="L375" s="93"/>
      <c r="M375" s="93"/>
      <c r="P375" s="93"/>
      <c r="Q375" s="76"/>
      <c r="S375" s="54"/>
      <c r="T375" s="54">
        <f t="shared" si="70"/>
        <v>0</v>
      </c>
      <c r="U375" s="54"/>
      <c r="V375" s="54"/>
      <c r="AA375" s="43"/>
      <c r="AE375" s="74">
        <f t="shared" si="71"/>
        <v>0</v>
      </c>
      <c r="AG375" s="74">
        <f t="shared" si="72"/>
        <v>0</v>
      </c>
      <c r="AI375" s="74">
        <f t="shared" si="75"/>
        <v>0</v>
      </c>
      <c r="AL375" s="707">
        <f t="shared" si="76"/>
        <v>0</v>
      </c>
      <c r="AN375" s="74">
        <f t="shared" si="69"/>
        <v>0</v>
      </c>
      <c r="AP375" s="74">
        <f t="shared" si="73"/>
        <v>0</v>
      </c>
      <c r="AQ375" s="253">
        <f t="shared" si="81"/>
        <v>0</v>
      </c>
      <c r="AT375" s="253">
        <f t="shared" si="74"/>
        <v>0</v>
      </c>
      <c r="AX375" s="43"/>
      <c r="AY375" s="92">
        <v>0</v>
      </c>
      <c r="AZ375" s="94"/>
      <c r="BA375" s="94"/>
      <c r="BB375" s="94"/>
      <c r="BJ375" s="253">
        <f t="shared" si="77"/>
        <v>0</v>
      </c>
      <c r="BS375" s="76"/>
      <c r="CS375" s="74">
        <v>0.04</v>
      </c>
      <c r="CT375" s="74">
        <v>0.05</v>
      </c>
      <c r="CU375" s="253">
        <f>IFERROR(SUM(,CS375*CS$3,CT375*CT$3)," ")</f>
        <v>4.3452782462057339E-2</v>
      </c>
      <c r="CV375" s="270">
        <v>1</v>
      </c>
      <c r="CW375" s="238">
        <v>0.25</v>
      </c>
      <c r="CX375" s="270">
        <v>0.2</v>
      </c>
      <c r="CY375" s="270">
        <v>0.7</v>
      </c>
      <c r="DC375" s="93"/>
      <c r="DF375" s="253">
        <f t="shared" si="79"/>
        <v>0</v>
      </c>
      <c r="DG375" s="93"/>
      <c r="DI375" s="74">
        <v>0.2</v>
      </c>
      <c r="DJ375" s="74">
        <f>0.1+0.15</f>
        <v>0.25</v>
      </c>
      <c r="DK375" s="74">
        <f>0.1+0.11</f>
        <v>0.21000000000000002</v>
      </c>
      <c r="DL375" s="74">
        <f>0.506+0.04582</f>
        <v>0.55181999999999998</v>
      </c>
      <c r="DM375" s="253">
        <f>IFERROR(SUM(,DJ375*DJ$3,DK375*DK$3,DL375*DL$3)," ")</f>
        <v>0.30008125945339503</v>
      </c>
      <c r="DS375" s="102"/>
      <c r="DT375" s="102"/>
      <c r="DU375" s="102">
        <v>1</v>
      </c>
      <c r="EM375" s="93"/>
      <c r="EN375" s="93"/>
      <c r="EO375" s="17"/>
      <c r="EP375" s="17"/>
      <c r="EQ375" s="17"/>
    </row>
    <row r="376" spans="1:16296">
      <c r="B376" s="17"/>
      <c r="C376" s="17"/>
      <c r="D376" s="17"/>
      <c r="E376" s="63"/>
      <c r="F376" s="60" t="s">
        <v>818</v>
      </c>
      <c r="G376" s="63"/>
      <c r="K376" s="60" t="s">
        <v>818</v>
      </c>
      <c r="L376" s="93"/>
      <c r="M376" s="93"/>
      <c r="P376" s="93"/>
      <c r="Q376" s="76"/>
      <c r="S376" s="54"/>
      <c r="T376" s="54">
        <f t="shared" si="70"/>
        <v>0</v>
      </c>
      <c r="U376" s="54"/>
      <c r="V376" s="54"/>
      <c r="AA376" s="43"/>
      <c r="AE376" s="74">
        <f>AD376*(1-AE$377)</f>
        <v>0</v>
      </c>
      <c r="AG376" s="74">
        <f>AF376*(1-AG$377)</f>
        <v>0</v>
      </c>
      <c r="AI376" s="74">
        <f t="shared" si="75"/>
        <v>0</v>
      </c>
      <c r="AL376" s="707">
        <f t="shared" si="76"/>
        <v>0</v>
      </c>
      <c r="AN376" s="74">
        <f t="shared" si="69"/>
        <v>0</v>
      </c>
      <c r="AP376" s="74">
        <f>AO376*(1-AP$377)</f>
        <v>0</v>
      </c>
      <c r="AQ376" s="253">
        <f t="shared" si="81"/>
        <v>0</v>
      </c>
      <c r="AR376" s="103"/>
      <c r="AT376" s="253">
        <f t="shared" si="74"/>
        <v>0</v>
      </c>
      <c r="AU376" s="103"/>
      <c r="AV376" s="103"/>
      <c r="AX376" s="103"/>
      <c r="AY376" s="104"/>
      <c r="AZ376" s="103"/>
      <c r="BA376" s="103"/>
      <c r="BB376" s="103"/>
      <c r="BE376" s="103"/>
      <c r="BF376" s="103"/>
      <c r="BG376" s="103"/>
      <c r="BH376" s="103"/>
      <c r="BI376" s="103"/>
      <c r="BJ376" s="253">
        <f t="shared" si="77"/>
        <v>0</v>
      </c>
      <c r="BK376" s="103"/>
      <c r="BL376" s="103"/>
      <c r="BM376" s="103"/>
      <c r="BN376" s="103"/>
      <c r="BO376" s="103"/>
      <c r="BP376" s="103"/>
      <c r="BS376" s="103"/>
      <c r="BT376" s="103"/>
      <c r="BU376" s="103"/>
      <c r="BV376" s="103"/>
      <c r="BW376" s="103"/>
      <c r="BX376" s="103"/>
      <c r="BY376" s="103"/>
      <c r="BZ376" s="103"/>
      <c r="CA376" s="103"/>
      <c r="CB376" s="103"/>
      <c r="CD376" s="103"/>
      <c r="CE376" s="103"/>
      <c r="CF376" s="103"/>
      <c r="CL376" s="1"/>
      <c r="CM376" s="63"/>
      <c r="CP376" s="103"/>
      <c r="CS376" s="103"/>
      <c r="CT376" s="103"/>
      <c r="CU376" s="253">
        <f t="shared" si="78"/>
        <v>0</v>
      </c>
      <c r="DC376" s="103"/>
      <c r="DD376" s="103"/>
      <c r="DE376" s="103"/>
      <c r="DF376" s="253">
        <f t="shared" si="79"/>
        <v>0</v>
      </c>
      <c r="DG376" s="103"/>
      <c r="DH376" s="103"/>
      <c r="DI376" s="103"/>
      <c r="DJ376" s="103"/>
      <c r="DK376" s="103"/>
      <c r="DL376" s="103"/>
      <c r="DM376" s="253">
        <f t="shared" si="80"/>
        <v>0</v>
      </c>
      <c r="DP376" s="103"/>
      <c r="DQ376" s="103"/>
      <c r="DR376" s="103"/>
      <c r="DS376" s="103"/>
      <c r="DT376" s="103"/>
      <c r="DU376" s="103"/>
      <c r="DV376" s="103"/>
      <c r="DW376" s="103"/>
      <c r="DX376" s="103"/>
      <c r="EM376" s="93"/>
      <c r="EN376" s="93"/>
      <c r="EO376" s="17"/>
      <c r="EP376" s="17"/>
      <c r="EQ376" s="17"/>
    </row>
    <row r="377" spans="1:16296" s="63" customFormat="1">
      <c r="E377" s="203">
        <v>76</v>
      </c>
      <c r="F377" s="64" t="s">
        <v>828</v>
      </c>
      <c r="G377" s="203" t="s">
        <v>35</v>
      </c>
      <c r="H377" s="203"/>
      <c r="I377" s="203"/>
      <c r="J377" s="203"/>
      <c r="K377" s="204"/>
      <c r="L377" s="103"/>
      <c r="M377" s="103"/>
      <c r="N377" s="103"/>
      <c r="O377" s="103"/>
      <c r="P377" s="103"/>
      <c r="Q377" s="103"/>
      <c r="R377" s="103"/>
      <c r="S377" s="62"/>
      <c r="T377" s="62"/>
      <c r="U377" s="62"/>
      <c r="V377" s="62"/>
      <c r="W377" s="103"/>
      <c r="X377" s="103"/>
      <c r="Y377" s="103"/>
      <c r="Z377" s="103"/>
      <c r="AA377" s="103"/>
      <c r="AB377" s="103"/>
      <c r="AC377" s="103"/>
      <c r="AD377" s="103"/>
      <c r="AE377" s="103">
        <v>0.15</v>
      </c>
      <c r="AF377" s="103"/>
      <c r="AG377" s="103">
        <v>0.1</v>
      </c>
      <c r="AH377" s="103"/>
      <c r="AI377" s="103">
        <v>0.1</v>
      </c>
      <c r="AJ377" s="103"/>
      <c r="AK377" s="103"/>
      <c r="AL377" s="707">
        <f>(AE377*AD$3+AG377*AF$3+AI377*AH$3+AJ377*AJ$3+AK377*AK$3)</f>
        <v>7.0000000000000007E-2</v>
      </c>
      <c r="AM377" s="103"/>
      <c r="AN377" s="103">
        <v>0.3</v>
      </c>
      <c r="AP377" s="103">
        <v>0.4</v>
      </c>
      <c r="AQ377" s="253">
        <f t="shared" si="81"/>
        <v>0.35</v>
      </c>
      <c r="AR377" s="102"/>
      <c r="AS377" s="263"/>
      <c r="AT377" s="253">
        <f t="shared" si="74"/>
        <v>0</v>
      </c>
      <c r="AU377" s="102"/>
      <c r="AV377" s="102"/>
      <c r="AW377" s="278"/>
      <c r="AX377" s="102"/>
      <c r="AY377" s="106">
        <v>0.5</v>
      </c>
      <c r="AZ377" s="102"/>
      <c r="BA377" s="102"/>
      <c r="BB377" s="102"/>
      <c r="BC377" s="278"/>
      <c r="BD377" s="278"/>
      <c r="BE377" s="102"/>
      <c r="BF377" s="102"/>
      <c r="BG377" s="102"/>
      <c r="BH377" s="102"/>
      <c r="BI377" s="102"/>
      <c r="BJ377" s="253">
        <f>IFERROR(SUM(,BD377*BD$3,BE377*BE$3,BF377*BF$3,BG377*BG$3,BH377*BH$3,BI377*BI$3)," ")</f>
        <v>0</v>
      </c>
      <c r="BK377" s="102"/>
      <c r="BL377" s="102"/>
      <c r="BM377" s="102"/>
      <c r="BN377" s="102"/>
      <c r="BO377" s="102"/>
      <c r="BP377" s="102"/>
      <c r="BQ377" s="278"/>
      <c r="BR377" s="278"/>
      <c r="BS377" s="102"/>
      <c r="BT377" s="102"/>
      <c r="BU377" s="102"/>
      <c r="BV377" s="102"/>
      <c r="BW377" s="102"/>
      <c r="BX377" s="102"/>
      <c r="BY377" s="102"/>
      <c r="BZ377" s="102"/>
      <c r="CA377" s="102"/>
      <c r="CB377" s="102"/>
      <c r="CC377" s="278"/>
      <c r="CD377" s="102"/>
      <c r="CE377" s="102"/>
      <c r="CF377" s="102"/>
      <c r="CG377" s="278"/>
      <c r="CH377" s="278"/>
      <c r="CI377" s="278"/>
      <c r="CJ377" s="278"/>
      <c r="CK377" s="107"/>
      <c r="CL377" s="203"/>
      <c r="CM377" s="41"/>
      <c r="CN377" s="278"/>
      <c r="CO377" s="278"/>
      <c r="CP377" s="107"/>
      <c r="CQ377" s="278"/>
      <c r="CR377" s="278"/>
      <c r="CS377" s="102"/>
      <c r="CT377" s="102"/>
      <c r="CU377" s="253">
        <f t="shared" si="78"/>
        <v>0</v>
      </c>
      <c r="CV377" s="278"/>
      <c r="CW377" s="243"/>
      <c r="CX377" s="278"/>
      <c r="CY377" s="278"/>
      <c r="CZ377" s="278"/>
      <c r="DA377" s="278"/>
      <c r="DB377" s="278"/>
      <c r="DC377" s="102"/>
      <c r="DD377" s="102"/>
      <c r="DE377" s="102"/>
      <c r="DF377" s="253">
        <f t="shared" si="79"/>
        <v>0</v>
      </c>
      <c r="DG377" s="102"/>
      <c r="DH377" s="102"/>
      <c r="DI377" s="102"/>
      <c r="DJ377" s="102"/>
      <c r="DK377" s="102"/>
      <c r="DL377" s="102">
        <v>0.151</v>
      </c>
      <c r="DM377" s="253">
        <f t="shared" si="80"/>
        <v>3.4293397044863033E-2</v>
      </c>
      <c r="DN377" s="278"/>
      <c r="DO377" s="278"/>
      <c r="DP377" s="102"/>
      <c r="DQ377" s="102"/>
      <c r="DR377" s="102"/>
      <c r="DS377" s="102"/>
      <c r="DT377" s="102"/>
      <c r="DU377" s="102"/>
      <c r="DV377" s="102">
        <v>1</v>
      </c>
      <c r="DW377" s="102">
        <v>1</v>
      </c>
      <c r="DX377" s="102"/>
      <c r="DY377" s="74"/>
      <c r="DZ377" s="74"/>
      <c r="EA377" s="74"/>
      <c r="EB377" s="74"/>
      <c r="EC377" s="74"/>
      <c r="ED377" s="74"/>
      <c r="EE377" s="74"/>
      <c r="EF377" s="74"/>
      <c r="EG377" s="74"/>
      <c r="EH377" s="74"/>
      <c r="EI377" s="74"/>
      <c r="EJ377" s="74"/>
      <c r="EK377" s="74"/>
      <c r="EL377" s="74"/>
      <c r="EM377" s="93"/>
      <c r="EN377" s="93"/>
      <c r="EO377" s="17"/>
      <c r="EP377" s="17"/>
      <c r="EQ377" s="17"/>
      <c r="ER377" s="2"/>
      <c r="ES377" s="2"/>
      <c r="ET377" s="2"/>
      <c r="EU377" s="2"/>
      <c r="EV377" s="2"/>
      <c r="EW377" s="2"/>
      <c r="EX377" s="2"/>
      <c r="EY377" s="2"/>
      <c r="EZ377" s="2"/>
      <c r="FA377" s="2"/>
      <c r="FB377" s="2"/>
      <c r="FC377" s="2"/>
      <c r="FD377" s="2"/>
      <c r="FE377" s="2"/>
      <c r="FF377" s="2"/>
      <c r="FG377" s="2"/>
      <c r="FH377" s="2"/>
      <c r="FI377" s="2"/>
      <c r="FJ377" s="2"/>
      <c r="FK377" s="2"/>
      <c r="FL377" s="2"/>
      <c r="FM377" s="2"/>
      <c r="FN377" s="2"/>
      <c r="FO377" s="2"/>
      <c r="FP377" s="2"/>
      <c r="FQ377" s="2"/>
      <c r="FR377" s="2"/>
      <c r="FS377" s="2"/>
      <c r="FT377" s="2"/>
      <c r="FU377" s="2"/>
      <c r="FV377" s="2"/>
      <c r="FW377" s="2"/>
      <c r="FX377" s="2"/>
      <c r="FY377" s="2"/>
      <c r="FZ377" s="2"/>
      <c r="GA377" s="2"/>
      <c r="GB377" s="2"/>
      <c r="GC377" s="2"/>
      <c r="GD377" s="2"/>
      <c r="GE377" s="2"/>
      <c r="GF377" s="2"/>
      <c r="GG377" s="2"/>
      <c r="GH377" s="2"/>
      <c r="GI377" s="2"/>
      <c r="GJ377" s="2"/>
      <c r="GK377" s="2"/>
      <c r="GL377" s="2"/>
      <c r="GM377" s="2"/>
      <c r="GN377" s="2"/>
      <c r="GO377" s="2"/>
      <c r="GP377" s="2"/>
      <c r="GQ377" s="2"/>
      <c r="GR377" s="2"/>
      <c r="GS377" s="2"/>
      <c r="GT377" s="2"/>
      <c r="GU377" s="2"/>
      <c r="GV377" s="2"/>
      <c r="GW377" s="2"/>
      <c r="GX377" s="2"/>
      <c r="GY377" s="2"/>
      <c r="GZ377" s="2"/>
      <c r="HA377" s="2"/>
      <c r="HB377" s="2"/>
      <c r="HC377" s="2"/>
      <c r="HD377" s="2"/>
      <c r="HE377" s="2"/>
      <c r="HF377" s="2"/>
      <c r="HG377" s="2"/>
      <c r="HH377" s="2"/>
      <c r="HI377" s="2"/>
      <c r="HJ377" s="2"/>
      <c r="HK377" s="2"/>
      <c r="HL377" s="2"/>
      <c r="HM377" s="2"/>
      <c r="HN377" s="2"/>
      <c r="HO377" s="2"/>
      <c r="HP377" s="2"/>
      <c r="HQ377" s="2"/>
      <c r="HR377" s="2"/>
      <c r="HS377" s="2"/>
      <c r="HT377" s="2"/>
      <c r="HU377" s="2"/>
      <c r="HV377" s="2"/>
      <c r="HW377" s="2"/>
      <c r="HX377" s="2"/>
      <c r="HY377" s="2"/>
      <c r="HZ377" s="2"/>
      <c r="IA377" s="2"/>
      <c r="IB377" s="2"/>
      <c r="IC377" s="2"/>
      <c r="ID377" s="2"/>
      <c r="IE377" s="2"/>
      <c r="IF377" s="2"/>
      <c r="IG377" s="2"/>
      <c r="IH377" s="2"/>
      <c r="II377" s="2"/>
      <c r="IJ377" s="2"/>
      <c r="IK377" s="2"/>
      <c r="IL377" s="2"/>
      <c r="IM377" s="2"/>
      <c r="IN377" s="2"/>
      <c r="IO377" s="2"/>
      <c r="IP377" s="2"/>
      <c r="IQ377" s="2"/>
      <c r="IR377" s="2"/>
      <c r="IS377" s="2"/>
      <c r="IT377" s="2"/>
      <c r="IU377" s="2"/>
      <c r="IV377" s="2"/>
      <c r="IW377" s="2"/>
      <c r="IX377" s="2"/>
      <c r="IY377" s="2"/>
      <c r="IZ377" s="2"/>
      <c r="JA377" s="2"/>
      <c r="JB377" s="2"/>
      <c r="JC377" s="2"/>
      <c r="JD377" s="2"/>
      <c r="JE377" s="2"/>
      <c r="JF377" s="2"/>
      <c r="JG377" s="2"/>
      <c r="JH377" s="2"/>
      <c r="JI377" s="2"/>
      <c r="JJ377" s="2"/>
      <c r="JK377" s="2"/>
      <c r="JL377" s="2"/>
      <c r="JM377" s="2"/>
      <c r="JN377" s="2"/>
      <c r="JO377" s="2"/>
      <c r="JP377" s="2"/>
      <c r="JQ377" s="2"/>
      <c r="JR377" s="2"/>
      <c r="JS377" s="2"/>
      <c r="JT377" s="2"/>
      <c r="JU377" s="2"/>
      <c r="JV377" s="2"/>
      <c r="JW377" s="2"/>
      <c r="JX377" s="2"/>
      <c r="JY377" s="2"/>
      <c r="JZ377" s="2"/>
      <c r="KA377" s="2"/>
      <c r="KB377" s="2"/>
      <c r="KC377" s="2"/>
      <c r="KD377" s="2"/>
      <c r="KE377" s="2"/>
      <c r="KF377" s="2"/>
      <c r="KG377" s="2"/>
      <c r="KH377" s="2"/>
      <c r="KI377" s="2"/>
      <c r="KJ377" s="2"/>
      <c r="KK377" s="2"/>
      <c r="KL377" s="2"/>
      <c r="KM377" s="2"/>
      <c r="KN377" s="2"/>
      <c r="KO377" s="2"/>
      <c r="KP377" s="2"/>
      <c r="KQ377" s="2"/>
      <c r="KR377" s="2"/>
      <c r="KS377" s="2"/>
      <c r="KT377" s="2"/>
      <c r="KU377" s="2"/>
      <c r="KV377" s="2"/>
      <c r="KW377" s="2"/>
      <c r="KX377" s="2"/>
      <c r="KY377" s="2"/>
      <c r="KZ377" s="2"/>
      <c r="LA377" s="2"/>
      <c r="LB377" s="2"/>
      <c r="LC377" s="2"/>
      <c r="LD377" s="2"/>
      <c r="LE377" s="2"/>
      <c r="LF377" s="2"/>
      <c r="LG377" s="2"/>
      <c r="LH377" s="2"/>
      <c r="LI377" s="2"/>
      <c r="LJ377" s="2"/>
      <c r="LK377" s="2"/>
      <c r="LL377" s="2"/>
      <c r="LM377" s="2"/>
      <c r="LN377" s="2"/>
      <c r="LO377" s="2"/>
      <c r="LP377" s="2"/>
      <c r="LQ377" s="2"/>
      <c r="LR377" s="2"/>
      <c r="LS377" s="2"/>
      <c r="LT377" s="2"/>
      <c r="LU377" s="2"/>
      <c r="LV377" s="2"/>
      <c r="LW377" s="2"/>
      <c r="LX377" s="2"/>
      <c r="LY377" s="2"/>
      <c r="LZ377" s="2"/>
      <c r="MA377" s="2"/>
      <c r="MB377" s="2"/>
      <c r="MC377" s="2"/>
      <c r="MD377" s="2"/>
      <c r="ME377" s="2"/>
      <c r="MF377" s="2"/>
      <c r="MG377" s="2"/>
      <c r="MH377" s="2"/>
      <c r="MI377" s="2"/>
      <c r="MJ377" s="2"/>
      <c r="MK377" s="2"/>
      <c r="ML377" s="2"/>
      <c r="MM377" s="2"/>
      <c r="MN377" s="2"/>
      <c r="MO377" s="2"/>
      <c r="MP377" s="2"/>
      <c r="MQ377" s="2"/>
      <c r="MR377" s="2"/>
      <c r="MS377" s="2"/>
      <c r="MT377" s="2"/>
      <c r="MU377" s="2"/>
      <c r="MV377" s="2"/>
      <c r="MW377" s="2"/>
      <c r="MX377" s="2"/>
      <c r="MY377" s="2"/>
      <c r="MZ377" s="2"/>
      <c r="NA377" s="2"/>
      <c r="NB377" s="2"/>
      <c r="NC377" s="2"/>
      <c r="ND377" s="2"/>
      <c r="NE377" s="2"/>
      <c r="NF377" s="2"/>
      <c r="NG377" s="2"/>
      <c r="NH377" s="2"/>
      <c r="NI377" s="2"/>
      <c r="NJ377" s="2"/>
      <c r="NK377" s="2"/>
      <c r="NL377" s="2"/>
      <c r="NM377" s="2"/>
      <c r="NN377" s="2"/>
      <c r="NO377" s="2"/>
      <c r="NP377" s="2"/>
      <c r="NQ377" s="2"/>
      <c r="NR377" s="2"/>
      <c r="NS377" s="2"/>
      <c r="NT377" s="2"/>
      <c r="NU377" s="2"/>
      <c r="NV377" s="2"/>
      <c r="NW377" s="2"/>
      <c r="NX377" s="2"/>
      <c r="NY377" s="2"/>
      <c r="NZ377" s="2"/>
      <c r="OA377" s="2"/>
      <c r="OB377" s="2"/>
      <c r="OC377" s="2"/>
      <c r="OD377" s="2"/>
      <c r="OE377" s="2"/>
      <c r="OF377" s="2"/>
      <c r="OG377" s="2"/>
      <c r="OH377" s="2"/>
      <c r="OI377" s="2"/>
      <c r="OJ377" s="2"/>
      <c r="OK377" s="2"/>
      <c r="OL377" s="2"/>
      <c r="OM377" s="2"/>
      <c r="ON377" s="2"/>
      <c r="OO377" s="2"/>
      <c r="OP377" s="2"/>
      <c r="OQ377" s="2"/>
      <c r="OR377" s="2"/>
      <c r="OS377" s="2"/>
      <c r="OT377" s="2"/>
      <c r="OU377" s="2"/>
      <c r="OV377" s="2"/>
      <c r="OW377" s="2"/>
      <c r="OX377" s="2"/>
      <c r="OY377" s="2"/>
      <c r="OZ377" s="2"/>
      <c r="PA377" s="2"/>
      <c r="PB377" s="2"/>
      <c r="PC377" s="2"/>
      <c r="PD377" s="2"/>
      <c r="PE377" s="2"/>
      <c r="PF377" s="2"/>
      <c r="PG377" s="2"/>
      <c r="PH377" s="2"/>
      <c r="PI377" s="2"/>
      <c r="PJ377" s="2"/>
      <c r="PK377" s="2"/>
      <c r="PL377" s="2"/>
      <c r="PM377" s="2"/>
      <c r="PN377" s="2"/>
      <c r="PO377" s="2"/>
      <c r="PP377" s="2"/>
      <c r="PQ377" s="2"/>
      <c r="PR377" s="2"/>
      <c r="PS377" s="2"/>
      <c r="PT377" s="2"/>
      <c r="PU377" s="2"/>
      <c r="PV377" s="2"/>
      <c r="PW377" s="2"/>
      <c r="PX377" s="2"/>
      <c r="PY377" s="2"/>
      <c r="PZ377" s="2"/>
      <c r="QA377" s="2"/>
      <c r="QB377" s="2"/>
      <c r="QC377" s="2"/>
      <c r="QD377" s="2"/>
      <c r="QE377" s="2"/>
      <c r="QF377" s="2"/>
      <c r="QG377" s="2"/>
      <c r="QH377" s="2"/>
      <c r="QI377" s="2"/>
      <c r="QJ377" s="2"/>
      <c r="QK377" s="2"/>
      <c r="QL377" s="2"/>
      <c r="QM377" s="2"/>
      <c r="QN377" s="2"/>
      <c r="QO377" s="2"/>
      <c r="QP377" s="2"/>
      <c r="QQ377" s="2"/>
      <c r="QR377" s="2"/>
      <c r="QS377" s="2"/>
      <c r="QT377" s="2"/>
      <c r="QU377" s="2"/>
      <c r="QV377" s="2"/>
      <c r="QW377" s="2"/>
      <c r="QX377" s="2"/>
      <c r="QY377" s="2"/>
      <c r="QZ377" s="2"/>
      <c r="RA377" s="2"/>
      <c r="RB377" s="2"/>
      <c r="RC377" s="2"/>
      <c r="RD377" s="2"/>
      <c r="RE377" s="2"/>
      <c r="RF377" s="2"/>
      <c r="RG377" s="2"/>
      <c r="RH377" s="2"/>
      <c r="RI377" s="2"/>
      <c r="RJ377" s="2"/>
      <c r="RK377" s="2"/>
      <c r="RL377" s="2"/>
      <c r="RM377" s="2"/>
      <c r="RN377" s="2"/>
      <c r="RO377" s="2"/>
      <c r="RP377" s="2"/>
      <c r="RQ377" s="2"/>
      <c r="RR377" s="2"/>
      <c r="RS377" s="2"/>
      <c r="RT377" s="2"/>
      <c r="RU377" s="2"/>
      <c r="RV377" s="2"/>
      <c r="RW377" s="2"/>
      <c r="RX377" s="2"/>
      <c r="RY377" s="2"/>
      <c r="RZ377" s="2"/>
      <c r="SA377" s="2"/>
      <c r="SB377" s="2"/>
      <c r="SC377" s="2"/>
      <c r="SD377" s="2"/>
      <c r="SE377" s="2"/>
      <c r="SF377" s="2"/>
      <c r="SG377" s="2"/>
      <c r="SH377" s="2"/>
      <c r="SI377" s="2"/>
      <c r="SJ377" s="2"/>
      <c r="SK377" s="2"/>
      <c r="SL377" s="2"/>
      <c r="SM377" s="2"/>
      <c r="SN377" s="2"/>
      <c r="SO377" s="2"/>
      <c r="SP377" s="2"/>
      <c r="SQ377" s="2"/>
      <c r="SR377" s="2"/>
      <c r="SS377" s="2"/>
      <c r="ST377" s="2"/>
      <c r="SU377" s="2"/>
      <c r="SV377" s="2"/>
      <c r="SW377" s="2"/>
      <c r="SX377" s="2"/>
      <c r="SY377" s="2"/>
      <c r="SZ377" s="2"/>
      <c r="TA377" s="2"/>
      <c r="TB377" s="2"/>
      <c r="TC377" s="2"/>
      <c r="TD377" s="2"/>
      <c r="TE377" s="2"/>
      <c r="TF377" s="2"/>
      <c r="TG377" s="2"/>
      <c r="TH377" s="2"/>
      <c r="TI377" s="2"/>
      <c r="TJ377" s="2"/>
      <c r="TK377" s="2"/>
      <c r="TL377" s="2"/>
      <c r="TM377" s="2"/>
      <c r="TN377" s="2"/>
      <c r="TO377" s="2"/>
      <c r="TP377" s="2"/>
      <c r="TQ377" s="2"/>
      <c r="TR377" s="2"/>
      <c r="TS377" s="2"/>
      <c r="TT377" s="2"/>
      <c r="TU377" s="2"/>
      <c r="TV377" s="2"/>
      <c r="TW377" s="2"/>
      <c r="TX377" s="2"/>
      <c r="TY377" s="2"/>
      <c r="TZ377" s="2"/>
      <c r="UA377" s="2"/>
      <c r="UB377" s="2"/>
      <c r="UC377" s="2"/>
      <c r="UD377" s="2"/>
      <c r="UE377" s="2"/>
      <c r="UF377" s="2"/>
      <c r="UG377" s="2"/>
      <c r="UH377" s="2"/>
      <c r="UI377" s="2"/>
      <c r="UJ377" s="2"/>
      <c r="UK377" s="2"/>
      <c r="UL377" s="2"/>
      <c r="UM377" s="2"/>
      <c r="UN377" s="2"/>
      <c r="UO377" s="2"/>
      <c r="UP377" s="2"/>
      <c r="UQ377" s="2"/>
      <c r="UR377" s="2"/>
      <c r="US377" s="2"/>
      <c r="UT377" s="2"/>
      <c r="UU377" s="2"/>
      <c r="UV377" s="2"/>
      <c r="UW377" s="2"/>
      <c r="UX377" s="2"/>
      <c r="UY377" s="2"/>
      <c r="UZ377" s="2"/>
      <c r="VA377" s="2"/>
      <c r="VB377" s="2"/>
      <c r="VC377" s="2"/>
      <c r="VD377" s="2"/>
      <c r="VE377" s="2"/>
      <c r="VF377" s="2"/>
      <c r="VG377" s="2"/>
      <c r="VH377" s="2"/>
      <c r="VI377" s="2"/>
      <c r="VJ377" s="2"/>
      <c r="VK377" s="2"/>
      <c r="VL377" s="2"/>
      <c r="VM377" s="2"/>
      <c r="VN377" s="2"/>
      <c r="VO377" s="2"/>
      <c r="VP377" s="2"/>
      <c r="VQ377" s="2"/>
      <c r="VR377" s="2"/>
      <c r="VS377" s="2"/>
      <c r="VT377" s="2"/>
      <c r="VU377" s="2"/>
      <c r="VV377" s="2"/>
      <c r="VW377" s="2"/>
      <c r="VX377" s="2"/>
      <c r="VY377" s="2"/>
      <c r="VZ377" s="2"/>
      <c r="WA377" s="2"/>
      <c r="WB377" s="2"/>
      <c r="WC377" s="2"/>
      <c r="WD377" s="2"/>
      <c r="WE377" s="2"/>
      <c r="WF377" s="2"/>
      <c r="WG377" s="2"/>
      <c r="WH377" s="2"/>
      <c r="WI377" s="2"/>
      <c r="WJ377" s="2"/>
      <c r="WK377" s="2"/>
      <c r="WL377" s="2"/>
      <c r="WM377" s="2"/>
      <c r="WN377" s="2"/>
      <c r="WO377" s="2"/>
      <c r="WP377" s="2"/>
      <c r="WQ377" s="2"/>
      <c r="WR377" s="2"/>
      <c r="WS377" s="2"/>
      <c r="WT377" s="2"/>
      <c r="WU377" s="2"/>
      <c r="WV377" s="2"/>
      <c r="WW377" s="2"/>
      <c r="WX377" s="2"/>
      <c r="WY377" s="2"/>
      <c r="WZ377" s="2"/>
      <c r="XA377" s="2"/>
      <c r="XB377" s="2"/>
      <c r="XC377" s="2"/>
      <c r="XD377" s="2"/>
      <c r="XE377" s="2"/>
      <c r="XF377" s="2"/>
      <c r="XG377" s="2"/>
      <c r="XH377" s="2"/>
      <c r="XI377" s="2"/>
      <c r="XJ377" s="2"/>
      <c r="XK377" s="2"/>
      <c r="XL377" s="2"/>
      <c r="XM377" s="2"/>
      <c r="XN377" s="2"/>
      <c r="XO377" s="2"/>
      <c r="XP377" s="2"/>
      <c r="XQ377" s="2"/>
      <c r="XR377" s="2"/>
      <c r="XS377" s="2"/>
      <c r="XT377" s="2"/>
      <c r="XU377" s="2"/>
      <c r="XV377" s="2"/>
      <c r="XW377" s="2"/>
      <c r="XX377" s="2"/>
      <c r="XY377" s="2"/>
      <c r="XZ377" s="2"/>
      <c r="YA377" s="2"/>
      <c r="YB377" s="2"/>
      <c r="YC377" s="2"/>
      <c r="YD377" s="2"/>
      <c r="YE377" s="2"/>
      <c r="YF377" s="2"/>
      <c r="YG377" s="2"/>
      <c r="YH377" s="2"/>
      <c r="YI377" s="2"/>
      <c r="YJ377" s="2"/>
      <c r="YK377" s="2"/>
      <c r="YL377" s="2"/>
      <c r="YM377" s="2"/>
      <c r="YN377" s="2"/>
      <c r="YO377" s="2"/>
      <c r="YP377" s="2"/>
      <c r="YQ377" s="2"/>
      <c r="YR377" s="2"/>
      <c r="YS377" s="2"/>
      <c r="YT377" s="2"/>
      <c r="YU377" s="2"/>
      <c r="YV377" s="2"/>
      <c r="YW377" s="2"/>
      <c r="YX377" s="2"/>
      <c r="YY377" s="2"/>
      <c r="YZ377" s="2"/>
      <c r="ZA377" s="2"/>
      <c r="ZB377" s="2"/>
      <c r="ZC377" s="2"/>
      <c r="ZD377" s="2"/>
      <c r="ZE377" s="2"/>
      <c r="ZF377" s="2"/>
      <c r="ZG377" s="2"/>
      <c r="ZH377" s="2"/>
      <c r="ZI377" s="2"/>
      <c r="ZJ377" s="2"/>
      <c r="ZK377" s="2"/>
      <c r="ZL377" s="2"/>
      <c r="ZM377" s="2"/>
      <c r="ZN377" s="2"/>
      <c r="ZO377" s="2"/>
      <c r="ZP377" s="2"/>
      <c r="ZQ377" s="2"/>
      <c r="ZR377" s="2"/>
      <c r="ZS377" s="2"/>
      <c r="ZT377" s="2"/>
      <c r="ZU377" s="2"/>
      <c r="ZV377" s="2"/>
      <c r="ZW377" s="2"/>
      <c r="ZX377" s="2"/>
      <c r="ZY377" s="2"/>
      <c r="ZZ377" s="2"/>
      <c r="AAA377" s="2"/>
      <c r="AAB377" s="2"/>
      <c r="AAC377" s="2"/>
      <c r="AAD377" s="2"/>
      <c r="AAE377" s="2"/>
      <c r="AAF377" s="2"/>
      <c r="AAG377" s="2"/>
      <c r="AAH377" s="2"/>
      <c r="AAI377" s="2"/>
      <c r="AAJ377" s="2"/>
      <c r="AAK377" s="2"/>
      <c r="AAL377" s="2"/>
      <c r="AAM377" s="2"/>
      <c r="AAN377" s="2"/>
      <c r="AAO377" s="2"/>
      <c r="AAP377" s="2"/>
      <c r="AAQ377" s="2"/>
      <c r="AAR377" s="2"/>
      <c r="AAS377" s="2"/>
      <c r="AAT377" s="2"/>
      <c r="AAU377" s="2"/>
      <c r="AAV377" s="2"/>
      <c r="AAW377" s="2"/>
      <c r="AAX377" s="2"/>
      <c r="AAY377" s="2"/>
      <c r="AAZ377" s="2"/>
      <c r="ABA377" s="2"/>
      <c r="ABB377" s="2"/>
      <c r="ABC377" s="2"/>
      <c r="ABD377" s="2"/>
      <c r="ABE377" s="2"/>
      <c r="ABF377" s="2"/>
      <c r="ABG377" s="2"/>
      <c r="ABH377" s="2"/>
      <c r="ABI377" s="2"/>
      <c r="ABJ377" s="2"/>
      <c r="ABK377" s="2"/>
      <c r="ABL377" s="2"/>
      <c r="ABM377" s="2"/>
      <c r="ABN377" s="2"/>
      <c r="ABO377" s="2"/>
      <c r="ABP377" s="2"/>
      <c r="ABQ377" s="2"/>
      <c r="ABR377" s="2"/>
      <c r="ABS377" s="2"/>
      <c r="ABT377" s="2"/>
      <c r="ABU377" s="2"/>
      <c r="ABV377" s="2"/>
      <c r="ABW377" s="2"/>
      <c r="ABX377" s="2"/>
      <c r="ABY377" s="2"/>
      <c r="ABZ377" s="2"/>
      <c r="ACA377" s="2"/>
      <c r="ACB377" s="2"/>
      <c r="ACC377" s="2"/>
      <c r="ACD377" s="2"/>
      <c r="ACE377" s="2"/>
      <c r="ACF377" s="2"/>
      <c r="ACG377" s="2"/>
      <c r="ACH377" s="2"/>
      <c r="ACI377" s="2"/>
      <c r="ACJ377" s="2"/>
      <c r="ACK377" s="2"/>
      <c r="ACL377" s="2"/>
      <c r="ACM377" s="2"/>
      <c r="ACN377" s="2"/>
      <c r="ACO377" s="2"/>
      <c r="ACP377" s="2"/>
      <c r="ACQ377" s="2"/>
      <c r="ACR377" s="2"/>
      <c r="ACS377" s="2"/>
      <c r="ACT377" s="2"/>
      <c r="ACU377" s="2"/>
      <c r="ACV377" s="2"/>
      <c r="ACW377" s="2"/>
      <c r="ACX377" s="2"/>
      <c r="ACY377" s="2"/>
      <c r="ACZ377" s="2"/>
      <c r="ADA377" s="2"/>
      <c r="ADB377" s="2"/>
      <c r="ADC377" s="2"/>
      <c r="ADD377" s="2"/>
      <c r="ADE377" s="2"/>
      <c r="ADF377" s="2"/>
      <c r="ADG377" s="2"/>
      <c r="ADH377" s="2"/>
      <c r="ADI377" s="2"/>
      <c r="ADJ377" s="2"/>
      <c r="ADK377" s="2"/>
      <c r="ADL377" s="2"/>
      <c r="ADM377" s="2"/>
      <c r="ADN377" s="2"/>
      <c r="ADO377" s="2"/>
      <c r="ADP377" s="2"/>
      <c r="ADQ377" s="2"/>
      <c r="ADR377" s="2"/>
      <c r="ADS377" s="2"/>
      <c r="ADT377" s="2"/>
      <c r="ADU377" s="2"/>
      <c r="ADV377" s="2"/>
      <c r="ADW377" s="2"/>
      <c r="ADX377" s="2"/>
      <c r="ADY377" s="2"/>
      <c r="ADZ377" s="2"/>
      <c r="AEA377" s="2"/>
      <c r="AEB377" s="2"/>
      <c r="AEC377" s="2"/>
      <c r="AED377" s="2"/>
      <c r="AEE377" s="2"/>
      <c r="AEF377" s="2"/>
      <c r="AEG377" s="2"/>
      <c r="AEH377" s="2"/>
      <c r="AEI377" s="2"/>
      <c r="AEJ377" s="2"/>
      <c r="AEK377" s="2"/>
      <c r="AEL377" s="2"/>
      <c r="AEM377" s="2"/>
      <c r="AEN377" s="2"/>
      <c r="AEO377" s="2"/>
      <c r="AEP377" s="2"/>
      <c r="AEQ377" s="2"/>
      <c r="AER377" s="2"/>
      <c r="AES377" s="2"/>
      <c r="AET377" s="2"/>
      <c r="AEU377" s="2"/>
      <c r="AEV377" s="2"/>
      <c r="AEW377" s="2"/>
      <c r="AEX377" s="2"/>
      <c r="AEY377" s="2"/>
      <c r="AEZ377" s="2"/>
      <c r="AFA377" s="2"/>
      <c r="AFB377" s="2"/>
      <c r="AFC377" s="2"/>
      <c r="AFD377" s="2"/>
      <c r="AFE377" s="2"/>
      <c r="AFF377" s="2"/>
      <c r="AFG377" s="2"/>
      <c r="AFH377" s="2"/>
      <c r="AFI377" s="2"/>
      <c r="AFJ377" s="2"/>
      <c r="AFK377" s="2"/>
      <c r="AFL377" s="2"/>
      <c r="AFM377" s="2"/>
      <c r="AFN377" s="2"/>
      <c r="AFO377" s="2"/>
      <c r="AFP377" s="2"/>
      <c r="AFQ377" s="2"/>
      <c r="AFR377" s="2"/>
      <c r="AFS377" s="2"/>
      <c r="AFT377" s="2"/>
      <c r="AFU377" s="2"/>
      <c r="AFV377" s="2"/>
      <c r="AFW377" s="2"/>
      <c r="AFX377" s="2"/>
      <c r="AFY377" s="2"/>
      <c r="AFZ377" s="2"/>
      <c r="AGA377" s="2"/>
      <c r="AGB377" s="2"/>
      <c r="AGC377" s="2"/>
      <c r="AGD377" s="2"/>
      <c r="AGE377" s="2"/>
      <c r="AGF377" s="2"/>
      <c r="AGG377" s="2"/>
      <c r="AGH377" s="2"/>
      <c r="AGI377" s="2"/>
      <c r="AGJ377" s="2"/>
      <c r="AGK377" s="2"/>
      <c r="AGL377" s="2"/>
      <c r="AGM377" s="2"/>
      <c r="AGN377" s="2"/>
      <c r="AGO377" s="2"/>
      <c r="AGP377" s="2"/>
      <c r="AGQ377" s="2"/>
      <c r="AGR377" s="2"/>
      <c r="AGS377" s="2"/>
      <c r="AGT377" s="2"/>
      <c r="AGU377" s="2"/>
      <c r="AGV377" s="2"/>
      <c r="AGW377" s="2"/>
      <c r="AGX377" s="2"/>
      <c r="AGY377" s="2"/>
      <c r="AGZ377" s="2"/>
      <c r="AHA377" s="2"/>
      <c r="AHB377" s="2"/>
      <c r="AHC377" s="2"/>
      <c r="AHD377" s="2"/>
      <c r="AHE377" s="2"/>
      <c r="AHF377" s="2"/>
      <c r="AHG377" s="2"/>
      <c r="AHH377" s="2"/>
      <c r="AHI377" s="2"/>
      <c r="AHJ377" s="2"/>
      <c r="AHK377" s="2"/>
      <c r="AHL377" s="2"/>
      <c r="AHM377" s="2"/>
      <c r="AHN377" s="2"/>
      <c r="AHO377" s="2"/>
      <c r="AHP377" s="2"/>
      <c r="AHQ377" s="2"/>
      <c r="AHR377" s="2"/>
      <c r="AHS377" s="2"/>
      <c r="AHT377" s="2"/>
      <c r="AHU377" s="2"/>
      <c r="AHV377" s="2"/>
      <c r="AHW377" s="2"/>
      <c r="AHX377" s="2"/>
      <c r="AHY377" s="2"/>
      <c r="AHZ377" s="2"/>
      <c r="AIA377" s="2"/>
      <c r="AIB377" s="2"/>
      <c r="AIC377" s="2"/>
      <c r="AID377" s="2"/>
      <c r="AIE377" s="2"/>
      <c r="AIF377" s="2"/>
      <c r="AIG377" s="2"/>
      <c r="AIH377" s="2"/>
      <c r="AII377" s="2"/>
      <c r="AIJ377" s="2"/>
      <c r="AIK377" s="2"/>
      <c r="AIL377" s="2"/>
      <c r="AIM377" s="2"/>
      <c r="AIN377" s="2"/>
      <c r="AIO377" s="2"/>
      <c r="AIP377" s="2"/>
      <c r="AIQ377" s="2"/>
      <c r="AIR377" s="2"/>
      <c r="AIS377" s="2"/>
      <c r="AIT377" s="2"/>
      <c r="AIU377" s="2"/>
      <c r="AIV377" s="2"/>
      <c r="AIW377" s="2"/>
      <c r="AIX377" s="2"/>
      <c r="AIY377" s="2"/>
      <c r="AIZ377" s="2"/>
      <c r="AJA377" s="2"/>
      <c r="AJB377" s="2"/>
      <c r="AJC377" s="2"/>
      <c r="AJD377" s="2"/>
      <c r="AJE377" s="2"/>
      <c r="AJF377" s="2"/>
      <c r="AJG377" s="2"/>
      <c r="AJH377" s="2"/>
      <c r="AJI377" s="2"/>
      <c r="AJJ377" s="2"/>
      <c r="AJK377" s="2"/>
      <c r="AJL377" s="2"/>
      <c r="AJM377" s="2"/>
      <c r="AJN377" s="2"/>
      <c r="AJO377" s="2"/>
      <c r="AJP377" s="2"/>
      <c r="AJQ377" s="2"/>
      <c r="AJR377" s="2"/>
      <c r="AJS377" s="2"/>
      <c r="AJT377" s="2"/>
      <c r="AJU377" s="2"/>
      <c r="AJV377" s="2"/>
      <c r="AJW377" s="2"/>
      <c r="AJX377" s="2"/>
      <c r="AJY377" s="2"/>
      <c r="AJZ377" s="2"/>
      <c r="AKA377" s="2"/>
      <c r="AKB377" s="2"/>
      <c r="AKC377" s="2"/>
      <c r="AKD377" s="2"/>
      <c r="AKE377" s="2"/>
      <c r="AKF377" s="2"/>
      <c r="AKG377" s="2"/>
      <c r="AKH377" s="2"/>
      <c r="AKI377" s="2"/>
      <c r="AKJ377" s="2"/>
      <c r="AKK377" s="2"/>
      <c r="AKL377" s="2"/>
      <c r="AKM377" s="2"/>
      <c r="AKN377" s="2"/>
      <c r="AKO377" s="2"/>
      <c r="AKP377" s="2"/>
      <c r="AKQ377" s="2"/>
      <c r="AKR377" s="2"/>
      <c r="AKS377" s="2"/>
      <c r="AKT377" s="2"/>
      <c r="AKU377" s="2"/>
      <c r="AKV377" s="2"/>
      <c r="AKW377" s="2"/>
      <c r="AKX377" s="2"/>
      <c r="AKY377" s="2"/>
      <c r="AKZ377" s="2"/>
      <c r="ALA377" s="2"/>
      <c r="ALB377" s="2"/>
      <c r="ALC377" s="2"/>
      <c r="ALD377" s="2"/>
      <c r="ALE377" s="2"/>
      <c r="ALF377" s="2"/>
      <c r="ALG377" s="2"/>
      <c r="ALH377" s="2"/>
      <c r="ALI377" s="2"/>
      <c r="ALJ377" s="2"/>
      <c r="ALK377" s="2"/>
      <c r="ALL377" s="2"/>
      <c r="ALM377" s="2"/>
      <c r="ALN377" s="2"/>
      <c r="ALO377" s="2"/>
      <c r="ALP377" s="2"/>
      <c r="ALQ377" s="2"/>
      <c r="ALR377" s="2"/>
      <c r="ALS377" s="2"/>
      <c r="ALT377" s="2"/>
      <c r="ALU377" s="2"/>
      <c r="ALV377" s="2"/>
      <c r="ALW377" s="2"/>
      <c r="ALX377" s="2"/>
      <c r="ALY377" s="2"/>
      <c r="ALZ377" s="2"/>
      <c r="AMA377" s="2"/>
      <c r="AMB377" s="2"/>
      <c r="AMC377" s="2"/>
      <c r="AMD377" s="2"/>
      <c r="AME377" s="2"/>
      <c r="AMF377" s="2"/>
      <c r="AMG377" s="2"/>
      <c r="AMH377" s="2"/>
      <c r="AMI377" s="2"/>
      <c r="AMJ377" s="2"/>
      <c r="AMK377" s="2"/>
      <c r="AML377" s="2"/>
      <c r="AMM377" s="2"/>
      <c r="AMN377" s="2"/>
      <c r="AMO377" s="2"/>
      <c r="AMP377" s="2"/>
      <c r="AMQ377" s="2"/>
      <c r="AMR377" s="2"/>
      <c r="AMS377" s="2"/>
      <c r="AMT377" s="2"/>
      <c r="AMU377" s="2"/>
      <c r="AMV377" s="2"/>
      <c r="AMW377" s="2"/>
      <c r="AMX377" s="2"/>
      <c r="AMY377" s="2"/>
      <c r="AMZ377" s="2"/>
      <c r="ANA377" s="2"/>
      <c r="ANB377" s="2"/>
      <c r="ANC377" s="2"/>
      <c r="AND377" s="2"/>
      <c r="ANE377" s="2"/>
      <c r="ANF377" s="2"/>
      <c r="ANG377" s="2"/>
      <c r="ANH377" s="2"/>
      <c r="ANI377" s="2"/>
      <c r="ANJ377" s="2"/>
      <c r="ANK377" s="2"/>
      <c r="ANL377" s="2"/>
      <c r="ANM377" s="2"/>
      <c r="ANN377" s="2"/>
      <c r="ANO377" s="2"/>
      <c r="ANP377" s="2"/>
      <c r="ANQ377" s="2"/>
      <c r="ANR377" s="2"/>
      <c r="ANS377" s="2"/>
      <c r="ANT377" s="2"/>
      <c r="ANU377" s="2"/>
      <c r="ANV377" s="2"/>
      <c r="ANW377" s="2"/>
      <c r="ANX377" s="2"/>
      <c r="ANY377" s="2"/>
      <c r="ANZ377" s="2"/>
      <c r="AOA377" s="2"/>
      <c r="AOB377" s="2"/>
      <c r="AOC377" s="2"/>
      <c r="AOD377" s="2"/>
      <c r="AOE377" s="2"/>
      <c r="AOF377" s="2"/>
      <c r="AOG377" s="2"/>
      <c r="AOH377" s="2"/>
      <c r="AOI377" s="2"/>
      <c r="AOJ377" s="2"/>
      <c r="AOK377" s="2"/>
      <c r="AOL377" s="2"/>
      <c r="AOM377" s="2"/>
      <c r="AON377" s="2"/>
      <c r="AOO377" s="2"/>
      <c r="AOP377" s="2"/>
      <c r="AOQ377" s="2"/>
      <c r="AOR377" s="2"/>
      <c r="AOS377" s="2"/>
      <c r="AOT377" s="2"/>
      <c r="AOU377" s="2"/>
      <c r="AOV377" s="2"/>
      <c r="AOW377" s="2"/>
      <c r="AOX377" s="2"/>
      <c r="AOY377" s="2"/>
      <c r="AOZ377" s="2"/>
      <c r="APA377" s="2"/>
      <c r="APB377" s="2"/>
      <c r="APC377" s="2"/>
      <c r="APD377" s="2"/>
      <c r="APE377" s="2"/>
      <c r="APF377" s="2"/>
      <c r="APG377" s="2"/>
      <c r="APH377" s="2"/>
      <c r="API377" s="2"/>
      <c r="APJ377" s="2"/>
      <c r="APK377" s="2"/>
      <c r="APL377" s="2"/>
      <c r="APM377" s="2"/>
      <c r="APN377" s="2"/>
      <c r="APO377" s="2"/>
      <c r="APP377" s="2"/>
      <c r="APQ377" s="2"/>
      <c r="APR377" s="2"/>
      <c r="APS377" s="2"/>
      <c r="APT377" s="2"/>
      <c r="APU377" s="2"/>
      <c r="APV377" s="2"/>
      <c r="APW377" s="2"/>
      <c r="APX377" s="2"/>
      <c r="APY377" s="2"/>
      <c r="APZ377" s="2"/>
      <c r="AQA377" s="2"/>
      <c r="AQB377" s="2"/>
      <c r="AQC377" s="2"/>
      <c r="AQD377" s="2"/>
      <c r="AQE377" s="2"/>
      <c r="AQF377" s="2"/>
      <c r="AQG377" s="2"/>
      <c r="AQH377" s="2"/>
      <c r="AQI377" s="2"/>
      <c r="AQJ377" s="2"/>
      <c r="AQK377" s="2"/>
      <c r="AQL377" s="2"/>
      <c r="AQM377" s="2"/>
      <c r="AQN377" s="2"/>
      <c r="AQO377" s="2"/>
      <c r="AQP377" s="2"/>
      <c r="AQQ377" s="2"/>
      <c r="AQR377" s="2"/>
      <c r="AQS377" s="2"/>
      <c r="AQT377" s="2"/>
      <c r="AQU377" s="2"/>
      <c r="AQV377" s="2"/>
      <c r="AQW377" s="2"/>
      <c r="AQX377" s="2"/>
      <c r="AQY377" s="2"/>
      <c r="AQZ377" s="2"/>
      <c r="ARA377" s="2"/>
      <c r="ARB377" s="2"/>
      <c r="ARC377" s="2"/>
      <c r="ARD377" s="2"/>
      <c r="ARE377" s="2"/>
      <c r="ARF377" s="2"/>
      <c r="ARG377" s="2"/>
      <c r="ARH377" s="2"/>
      <c r="ARI377" s="2"/>
      <c r="ARJ377" s="2"/>
      <c r="ARK377" s="2"/>
      <c r="ARL377" s="2"/>
      <c r="ARM377" s="2"/>
      <c r="ARN377" s="2"/>
      <c r="ARO377" s="2"/>
      <c r="ARP377" s="2"/>
      <c r="ARQ377" s="2"/>
      <c r="ARR377" s="2"/>
      <c r="ARS377" s="2"/>
      <c r="ART377" s="2"/>
      <c r="ARU377" s="2"/>
      <c r="ARV377" s="2"/>
      <c r="ARW377" s="2"/>
      <c r="ARX377" s="2"/>
      <c r="ARY377" s="2"/>
      <c r="ARZ377" s="2"/>
      <c r="ASA377" s="2"/>
      <c r="ASB377" s="2"/>
      <c r="ASC377" s="2"/>
      <c r="ASD377" s="2"/>
      <c r="ASE377" s="2"/>
      <c r="ASF377" s="2"/>
      <c r="ASG377" s="2"/>
      <c r="ASH377" s="2"/>
      <c r="ASI377" s="2"/>
      <c r="ASJ377" s="2"/>
      <c r="ASK377" s="2"/>
      <c r="ASL377" s="2"/>
      <c r="ASM377" s="2"/>
      <c r="ASN377" s="2"/>
      <c r="ASO377" s="2"/>
      <c r="ASP377" s="2"/>
      <c r="ASQ377" s="2"/>
      <c r="ASR377" s="2"/>
      <c r="ASS377" s="2"/>
      <c r="AST377" s="2"/>
      <c r="ASU377" s="2"/>
      <c r="ASV377" s="2"/>
      <c r="ASW377" s="2"/>
      <c r="ASX377" s="2"/>
      <c r="ASY377" s="2"/>
      <c r="ASZ377" s="2"/>
      <c r="ATA377" s="2"/>
      <c r="ATB377" s="2"/>
      <c r="ATC377" s="2"/>
      <c r="ATD377" s="2"/>
      <c r="ATE377" s="2"/>
      <c r="ATF377" s="2"/>
      <c r="ATG377" s="2"/>
      <c r="ATH377" s="2"/>
      <c r="ATI377" s="2"/>
      <c r="ATJ377" s="2"/>
      <c r="ATK377" s="2"/>
      <c r="ATL377" s="2"/>
      <c r="ATM377" s="2"/>
      <c r="ATN377" s="2"/>
      <c r="ATO377" s="2"/>
      <c r="ATP377" s="2"/>
      <c r="ATQ377" s="2"/>
      <c r="ATR377" s="2"/>
      <c r="ATS377" s="2"/>
      <c r="ATT377" s="2"/>
      <c r="ATU377" s="2"/>
      <c r="ATV377" s="2"/>
      <c r="ATW377" s="2"/>
      <c r="ATX377" s="2"/>
      <c r="ATY377" s="2"/>
      <c r="ATZ377" s="2"/>
      <c r="AUA377" s="2"/>
      <c r="AUB377" s="2"/>
      <c r="AUC377" s="2"/>
      <c r="AUD377" s="2"/>
      <c r="AUE377" s="2"/>
      <c r="AUF377" s="2"/>
      <c r="AUG377" s="2"/>
      <c r="AUH377" s="2"/>
      <c r="AUI377" s="2"/>
      <c r="AUJ377" s="2"/>
      <c r="AUK377" s="2"/>
      <c r="AUL377" s="2"/>
      <c r="AUM377" s="2"/>
      <c r="AUN377" s="2"/>
      <c r="AUO377" s="2"/>
      <c r="AUP377" s="2"/>
      <c r="AUQ377" s="2"/>
      <c r="AUR377" s="2"/>
      <c r="AUS377" s="2"/>
      <c r="AUT377" s="2"/>
      <c r="AUU377" s="2"/>
      <c r="AUV377" s="2"/>
      <c r="AUW377" s="2"/>
      <c r="AUX377" s="2"/>
      <c r="AUY377" s="2"/>
      <c r="AUZ377" s="2"/>
      <c r="AVA377" s="2"/>
      <c r="AVB377" s="2"/>
      <c r="AVC377" s="2"/>
      <c r="AVD377" s="2"/>
      <c r="AVE377" s="2"/>
      <c r="AVF377" s="2"/>
      <c r="AVG377" s="2"/>
      <c r="AVH377" s="2"/>
      <c r="AVI377" s="2"/>
      <c r="AVJ377" s="2"/>
      <c r="AVK377" s="2"/>
      <c r="AVL377" s="2"/>
      <c r="AVM377" s="2"/>
      <c r="AVN377" s="2"/>
      <c r="AVO377" s="2"/>
      <c r="AVP377" s="2"/>
      <c r="AVQ377" s="2"/>
      <c r="AVR377" s="2"/>
      <c r="AVS377" s="2"/>
      <c r="AVT377" s="2"/>
      <c r="AVU377" s="2"/>
      <c r="AVV377" s="2"/>
      <c r="AVW377" s="2"/>
      <c r="AVX377" s="2"/>
      <c r="AVY377" s="2"/>
      <c r="AVZ377" s="2"/>
      <c r="AWA377" s="2"/>
      <c r="AWB377" s="2"/>
      <c r="AWC377" s="2"/>
      <c r="AWD377" s="2"/>
      <c r="AWE377" s="2"/>
      <c r="AWF377" s="2"/>
      <c r="AWG377" s="2"/>
      <c r="AWH377" s="2"/>
      <c r="AWI377" s="2"/>
      <c r="AWJ377" s="2"/>
      <c r="AWK377" s="2"/>
      <c r="AWL377" s="2"/>
      <c r="AWM377" s="2"/>
      <c r="AWN377" s="2"/>
      <c r="AWO377" s="2"/>
      <c r="AWP377" s="2"/>
      <c r="AWQ377" s="2"/>
      <c r="AWR377" s="2"/>
      <c r="AWS377" s="2"/>
      <c r="AWT377" s="2"/>
      <c r="AWU377" s="2"/>
      <c r="AWV377" s="2"/>
      <c r="AWW377" s="2"/>
      <c r="AWX377" s="2"/>
      <c r="AWY377" s="2"/>
      <c r="AWZ377" s="2"/>
      <c r="AXA377" s="2"/>
      <c r="AXB377" s="2"/>
      <c r="AXC377" s="2"/>
      <c r="AXD377" s="2"/>
      <c r="AXE377" s="2"/>
      <c r="AXF377" s="2"/>
      <c r="AXG377" s="2"/>
      <c r="AXH377" s="2"/>
      <c r="AXI377" s="2"/>
      <c r="AXJ377" s="2"/>
      <c r="AXK377" s="2"/>
      <c r="AXL377" s="2"/>
      <c r="AXM377" s="2"/>
      <c r="AXN377" s="2"/>
      <c r="AXO377" s="2"/>
      <c r="AXP377" s="2"/>
      <c r="AXQ377" s="2"/>
      <c r="AXR377" s="2"/>
      <c r="AXS377" s="2"/>
      <c r="AXT377" s="2"/>
      <c r="AXU377" s="2"/>
      <c r="AXV377" s="2"/>
      <c r="AXW377" s="2"/>
      <c r="AXX377" s="2"/>
      <c r="AXY377" s="2"/>
      <c r="AXZ377" s="2"/>
      <c r="AYA377" s="2"/>
      <c r="AYB377" s="2"/>
      <c r="AYC377" s="2"/>
      <c r="AYD377" s="2"/>
      <c r="AYE377" s="2"/>
      <c r="AYF377" s="2"/>
      <c r="AYG377" s="2"/>
      <c r="AYH377" s="2"/>
      <c r="AYI377" s="2"/>
      <c r="AYJ377" s="2"/>
      <c r="AYK377" s="2"/>
      <c r="AYL377" s="2"/>
      <c r="AYM377" s="2"/>
      <c r="AYN377" s="2"/>
      <c r="AYO377" s="2"/>
      <c r="AYP377" s="2"/>
      <c r="AYQ377" s="2"/>
      <c r="AYR377" s="2"/>
      <c r="AYS377" s="2"/>
      <c r="AYT377" s="2"/>
      <c r="AYU377" s="2"/>
      <c r="AYV377" s="2"/>
      <c r="AYW377" s="2"/>
      <c r="AYX377" s="2"/>
      <c r="AYY377" s="2"/>
      <c r="AYZ377" s="2"/>
      <c r="AZA377" s="2"/>
      <c r="AZB377" s="2"/>
      <c r="AZC377" s="2"/>
      <c r="AZD377" s="2"/>
      <c r="AZE377" s="2"/>
      <c r="AZF377" s="2"/>
      <c r="AZG377" s="2"/>
      <c r="AZH377" s="2"/>
      <c r="AZI377" s="2"/>
      <c r="AZJ377" s="2"/>
      <c r="AZK377" s="2"/>
      <c r="AZL377" s="2"/>
      <c r="AZM377" s="2"/>
      <c r="AZN377" s="2"/>
      <c r="AZO377" s="2"/>
      <c r="AZP377" s="2"/>
      <c r="AZQ377" s="2"/>
      <c r="AZR377" s="2"/>
      <c r="AZS377" s="2"/>
      <c r="AZT377" s="2"/>
      <c r="AZU377" s="2"/>
      <c r="AZV377" s="2"/>
      <c r="AZW377" s="2"/>
      <c r="AZX377" s="2"/>
      <c r="AZY377" s="2"/>
      <c r="AZZ377" s="2"/>
      <c r="BAA377" s="2"/>
      <c r="BAB377" s="2"/>
      <c r="BAC377" s="2"/>
      <c r="BAD377" s="2"/>
      <c r="BAE377" s="2"/>
      <c r="BAF377" s="2"/>
      <c r="BAG377" s="2"/>
      <c r="BAH377" s="2"/>
      <c r="BAI377" s="2"/>
      <c r="BAJ377" s="2"/>
      <c r="BAK377" s="2"/>
      <c r="BAL377" s="2"/>
      <c r="BAM377" s="2"/>
      <c r="BAN377" s="2"/>
      <c r="BAO377" s="2"/>
      <c r="BAP377" s="2"/>
      <c r="BAQ377" s="2"/>
      <c r="BAR377" s="2"/>
      <c r="BAS377" s="2"/>
      <c r="BAT377" s="2"/>
      <c r="BAU377" s="2"/>
      <c r="BAV377" s="2"/>
      <c r="BAW377" s="2"/>
      <c r="BAX377" s="2"/>
      <c r="BAY377" s="2"/>
      <c r="BAZ377" s="2"/>
      <c r="BBA377" s="2"/>
      <c r="BBB377" s="2"/>
      <c r="BBC377" s="2"/>
      <c r="BBD377" s="2"/>
      <c r="BBE377" s="2"/>
      <c r="BBF377" s="2"/>
      <c r="BBG377" s="2"/>
      <c r="BBH377" s="2"/>
      <c r="BBI377" s="2"/>
      <c r="BBJ377" s="2"/>
      <c r="BBK377" s="2"/>
      <c r="BBL377" s="2"/>
      <c r="BBM377" s="2"/>
      <c r="BBN377" s="2"/>
      <c r="BBO377" s="2"/>
      <c r="BBP377" s="2"/>
      <c r="BBQ377" s="2"/>
      <c r="BBR377" s="2"/>
      <c r="BBS377" s="2"/>
      <c r="BBT377" s="2"/>
      <c r="BBU377" s="2"/>
      <c r="BBV377" s="2"/>
      <c r="BBW377" s="2"/>
      <c r="BBX377" s="2"/>
      <c r="BBY377" s="2"/>
      <c r="BBZ377" s="2"/>
      <c r="BCA377" s="2"/>
      <c r="BCB377" s="2"/>
      <c r="BCC377" s="2"/>
      <c r="BCD377" s="2"/>
      <c r="BCE377" s="2"/>
      <c r="BCF377" s="2"/>
      <c r="BCG377" s="2"/>
      <c r="BCH377" s="2"/>
      <c r="BCI377" s="2"/>
      <c r="BCJ377" s="2"/>
      <c r="BCK377" s="2"/>
      <c r="BCL377" s="2"/>
      <c r="BCM377" s="2"/>
      <c r="BCN377" s="2"/>
      <c r="BCO377" s="2"/>
      <c r="BCP377" s="2"/>
      <c r="BCQ377" s="2"/>
      <c r="BCR377" s="2"/>
      <c r="BCS377" s="2"/>
      <c r="BCT377" s="2"/>
      <c r="BCU377" s="2"/>
      <c r="BCV377" s="2"/>
      <c r="BCW377" s="2"/>
      <c r="BCX377" s="2"/>
      <c r="BCY377" s="2"/>
      <c r="BCZ377" s="2"/>
      <c r="BDA377" s="2"/>
      <c r="BDB377" s="2"/>
      <c r="BDC377" s="2"/>
      <c r="BDD377" s="2"/>
      <c r="BDE377" s="2"/>
      <c r="BDF377" s="2"/>
      <c r="BDG377" s="2"/>
      <c r="BDH377" s="2"/>
      <c r="BDI377" s="2"/>
      <c r="BDJ377" s="2"/>
      <c r="BDK377" s="2"/>
      <c r="BDL377" s="2"/>
      <c r="BDM377" s="2"/>
      <c r="BDN377" s="2"/>
      <c r="BDO377" s="2"/>
      <c r="BDP377" s="2"/>
      <c r="BDQ377" s="2"/>
      <c r="BDR377" s="2"/>
      <c r="BDS377" s="2"/>
      <c r="BDT377" s="2"/>
      <c r="BDU377" s="2"/>
      <c r="BDV377" s="2"/>
      <c r="BDW377" s="2"/>
      <c r="BDX377" s="2"/>
      <c r="BDY377" s="2"/>
      <c r="BDZ377" s="2"/>
      <c r="BEA377" s="2"/>
      <c r="BEB377" s="2"/>
      <c r="BEC377" s="2"/>
      <c r="BED377" s="2"/>
      <c r="BEE377" s="2"/>
      <c r="BEF377" s="2"/>
      <c r="BEG377" s="2"/>
      <c r="BEH377" s="2"/>
      <c r="BEI377" s="2"/>
      <c r="BEJ377" s="2"/>
      <c r="BEK377" s="2"/>
      <c r="BEL377" s="2"/>
      <c r="BEM377" s="2"/>
      <c r="BEN377" s="2"/>
      <c r="BEO377" s="2"/>
      <c r="BEP377" s="2"/>
      <c r="BEQ377" s="2"/>
      <c r="BER377" s="2"/>
      <c r="BES377" s="2"/>
      <c r="BET377" s="2"/>
      <c r="BEU377" s="2"/>
      <c r="BEV377" s="2"/>
      <c r="BEW377" s="2"/>
      <c r="BEX377" s="2"/>
      <c r="BEY377" s="2"/>
      <c r="BEZ377" s="2"/>
      <c r="BFA377" s="2"/>
      <c r="BFB377" s="2"/>
      <c r="BFC377" s="2"/>
      <c r="BFD377" s="2"/>
      <c r="BFE377" s="2"/>
      <c r="BFF377" s="2"/>
      <c r="BFG377" s="2"/>
      <c r="BFH377" s="2"/>
      <c r="BFI377" s="2"/>
      <c r="BFJ377" s="2"/>
      <c r="BFK377" s="2"/>
      <c r="BFL377" s="2"/>
      <c r="BFM377" s="2"/>
      <c r="BFN377" s="2"/>
      <c r="BFO377" s="2"/>
      <c r="BFP377" s="2"/>
      <c r="BFQ377" s="2"/>
      <c r="BFR377" s="2"/>
      <c r="BFS377" s="2"/>
      <c r="BFT377" s="2"/>
      <c r="BFU377" s="2"/>
      <c r="BFV377" s="2"/>
      <c r="BFW377" s="2"/>
      <c r="BFX377" s="2"/>
      <c r="BFY377" s="2"/>
      <c r="BFZ377" s="2"/>
      <c r="BGA377" s="2"/>
      <c r="BGB377" s="2"/>
      <c r="BGC377" s="2"/>
      <c r="BGD377" s="2"/>
      <c r="BGE377" s="2"/>
      <c r="BGF377" s="2"/>
      <c r="BGG377" s="2"/>
      <c r="BGH377" s="2"/>
      <c r="BGI377" s="2"/>
      <c r="BGJ377" s="2"/>
      <c r="BGK377" s="2"/>
      <c r="BGL377" s="2"/>
      <c r="BGM377" s="2"/>
      <c r="BGN377" s="2"/>
      <c r="BGO377" s="2"/>
      <c r="BGP377" s="2"/>
      <c r="BGQ377" s="2"/>
      <c r="BGR377" s="2"/>
      <c r="BGS377" s="2"/>
      <c r="BGT377" s="2"/>
      <c r="BGU377" s="2"/>
      <c r="BGV377" s="2"/>
      <c r="BGW377" s="2"/>
      <c r="BGX377" s="2"/>
      <c r="BGY377" s="2"/>
      <c r="BGZ377" s="2"/>
      <c r="BHA377" s="2"/>
      <c r="BHB377" s="2"/>
      <c r="BHC377" s="2"/>
      <c r="BHD377" s="2"/>
      <c r="BHE377" s="2"/>
      <c r="BHF377" s="2"/>
      <c r="BHG377" s="2"/>
      <c r="BHH377" s="2"/>
      <c r="BHI377" s="2"/>
      <c r="BHJ377" s="2"/>
      <c r="BHK377" s="2"/>
      <c r="BHL377" s="2"/>
      <c r="BHM377" s="2"/>
      <c r="BHN377" s="2"/>
      <c r="BHO377" s="2"/>
      <c r="BHP377" s="2"/>
      <c r="BHQ377" s="2"/>
      <c r="BHR377" s="2"/>
      <c r="BHS377" s="2"/>
      <c r="BHT377" s="2"/>
      <c r="BHU377" s="2"/>
      <c r="BHV377" s="2"/>
      <c r="BHW377" s="2"/>
      <c r="BHX377" s="2"/>
      <c r="BHY377" s="2"/>
      <c r="BHZ377" s="2"/>
      <c r="BIA377" s="2"/>
      <c r="BIB377" s="2"/>
      <c r="BIC377" s="2"/>
      <c r="BID377" s="2"/>
      <c r="BIE377" s="2"/>
      <c r="BIF377" s="2"/>
      <c r="BIG377" s="2"/>
      <c r="BIH377" s="2"/>
      <c r="BII377" s="2"/>
      <c r="BIJ377" s="2"/>
      <c r="BIK377" s="2"/>
      <c r="BIL377" s="2"/>
      <c r="BIM377" s="2"/>
      <c r="BIN377" s="2"/>
      <c r="BIO377" s="2"/>
      <c r="BIP377" s="2"/>
      <c r="BIQ377" s="2"/>
      <c r="BIR377" s="2"/>
      <c r="BIS377" s="2"/>
      <c r="BIT377" s="2"/>
      <c r="BIU377" s="2"/>
      <c r="BIV377" s="2"/>
      <c r="BIW377" s="2"/>
      <c r="BIX377" s="2"/>
      <c r="BIY377" s="2"/>
      <c r="BIZ377" s="2"/>
      <c r="BJA377" s="2"/>
      <c r="BJB377" s="2"/>
      <c r="BJC377" s="2"/>
      <c r="BJD377" s="2"/>
      <c r="BJE377" s="2"/>
      <c r="BJF377" s="2"/>
      <c r="BJG377" s="2"/>
      <c r="BJH377" s="2"/>
      <c r="BJI377" s="2"/>
      <c r="BJJ377" s="2"/>
      <c r="BJK377" s="2"/>
      <c r="BJL377" s="2"/>
      <c r="BJM377" s="2"/>
      <c r="BJN377" s="2"/>
      <c r="BJO377" s="2"/>
      <c r="BJP377" s="2"/>
      <c r="BJQ377" s="2"/>
      <c r="BJR377" s="2"/>
      <c r="BJS377" s="2"/>
      <c r="BJT377" s="2"/>
      <c r="BJU377" s="2"/>
      <c r="BJV377" s="2"/>
      <c r="BJW377" s="2"/>
      <c r="BJX377" s="2"/>
      <c r="BJY377" s="2"/>
      <c r="BJZ377" s="2"/>
      <c r="BKA377" s="2"/>
      <c r="BKB377" s="2"/>
      <c r="BKC377" s="2"/>
      <c r="BKD377" s="2"/>
      <c r="BKE377" s="2"/>
      <c r="BKF377" s="2"/>
      <c r="BKG377" s="2"/>
      <c r="BKH377" s="2"/>
      <c r="BKI377" s="2"/>
      <c r="BKJ377" s="2"/>
      <c r="BKK377" s="2"/>
      <c r="BKL377" s="2"/>
      <c r="BKM377" s="2"/>
      <c r="BKN377" s="2"/>
      <c r="BKO377" s="2"/>
      <c r="BKP377" s="2"/>
      <c r="BKQ377" s="2"/>
      <c r="BKR377" s="2"/>
      <c r="BKS377" s="2"/>
      <c r="BKT377" s="2"/>
      <c r="BKU377" s="2"/>
      <c r="BKV377" s="2"/>
      <c r="BKW377" s="2"/>
      <c r="BKX377" s="2"/>
      <c r="BKY377" s="2"/>
      <c r="BKZ377" s="2"/>
      <c r="BLA377" s="2"/>
      <c r="BLB377" s="2"/>
      <c r="BLC377" s="2"/>
      <c r="BLD377" s="2"/>
      <c r="BLE377" s="2"/>
      <c r="BLF377" s="2"/>
      <c r="BLG377" s="2"/>
      <c r="BLH377" s="2"/>
      <c r="BLI377" s="2"/>
      <c r="BLJ377" s="2"/>
      <c r="BLK377" s="2"/>
      <c r="BLL377" s="2"/>
      <c r="BLM377" s="2"/>
      <c r="BLN377" s="2"/>
      <c r="BLO377" s="2"/>
      <c r="BLP377" s="2"/>
      <c r="BLQ377" s="2"/>
      <c r="BLR377" s="2"/>
      <c r="BLS377" s="2"/>
      <c r="BLT377" s="2"/>
      <c r="BLU377" s="2"/>
      <c r="BLV377" s="2"/>
      <c r="BLW377" s="2"/>
      <c r="BLX377" s="2"/>
      <c r="BLY377" s="2"/>
      <c r="BLZ377" s="2"/>
      <c r="BMA377" s="2"/>
      <c r="BMB377" s="2"/>
      <c r="BMC377" s="2"/>
      <c r="BMD377" s="2"/>
      <c r="BME377" s="2"/>
      <c r="BMF377" s="2"/>
      <c r="BMG377" s="2"/>
      <c r="BMH377" s="2"/>
      <c r="BMI377" s="2"/>
      <c r="BMJ377" s="2"/>
      <c r="BMK377" s="2"/>
      <c r="BML377" s="2"/>
      <c r="BMM377" s="2"/>
      <c r="BMN377" s="2"/>
      <c r="BMO377" s="2"/>
      <c r="BMP377" s="2"/>
      <c r="BMQ377" s="2"/>
      <c r="BMR377" s="2"/>
      <c r="BMS377" s="2"/>
      <c r="BMT377" s="2"/>
      <c r="BMU377" s="2"/>
      <c r="BMV377" s="2"/>
      <c r="BMW377" s="2"/>
      <c r="BMX377" s="2"/>
      <c r="BMY377" s="2"/>
      <c r="BMZ377" s="2"/>
      <c r="BNA377" s="2"/>
      <c r="BNB377" s="2"/>
      <c r="BNC377" s="2"/>
      <c r="BND377" s="2"/>
      <c r="BNE377" s="2"/>
      <c r="BNF377" s="2"/>
      <c r="BNG377" s="2"/>
      <c r="BNH377" s="2"/>
      <c r="BNI377" s="2"/>
      <c r="BNJ377" s="2"/>
      <c r="BNK377" s="2"/>
      <c r="BNL377" s="2"/>
      <c r="BNM377" s="2"/>
      <c r="BNN377" s="2"/>
      <c r="BNO377" s="2"/>
      <c r="BNP377" s="2"/>
      <c r="BNQ377" s="2"/>
      <c r="BNR377" s="2"/>
      <c r="BNS377" s="2"/>
      <c r="BNT377" s="2"/>
      <c r="BNU377" s="2"/>
      <c r="BNV377" s="2"/>
      <c r="BNW377" s="2"/>
      <c r="BNX377" s="2"/>
      <c r="BNY377" s="2"/>
      <c r="BNZ377" s="2"/>
      <c r="BOA377" s="2"/>
      <c r="BOB377" s="2"/>
      <c r="BOC377" s="2"/>
      <c r="BOD377" s="2"/>
      <c r="BOE377" s="2"/>
      <c r="BOF377" s="2"/>
      <c r="BOG377" s="2"/>
      <c r="BOH377" s="2"/>
      <c r="BOI377" s="2"/>
      <c r="BOJ377" s="2"/>
      <c r="BOK377" s="2"/>
      <c r="BOL377" s="2"/>
      <c r="BOM377" s="2"/>
      <c r="BON377" s="2"/>
      <c r="BOO377" s="2"/>
      <c r="BOP377" s="2"/>
      <c r="BOQ377" s="2"/>
      <c r="BOR377" s="2"/>
      <c r="BOS377" s="2"/>
      <c r="BOT377" s="2"/>
      <c r="BOU377" s="2"/>
      <c r="BOV377" s="2"/>
      <c r="BOW377" s="2"/>
      <c r="BOX377" s="2"/>
      <c r="BOY377" s="2"/>
      <c r="BOZ377" s="2"/>
      <c r="BPA377" s="2"/>
      <c r="BPB377" s="2"/>
      <c r="BPC377" s="2"/>
      <c r="BPD377" s="2"/>
      <c r="BPE377" s="2"/>
      <c r="BPF377" s="2"/>
      <c r="BPG377" s="2"/>
      <c r="BPH377" s="2"/>
      <c r="BPI377" s="2"/>
      <c r="BPJ377" s="2"/>
      <c r="BPK377" s="2"/>
      <c r="BPL377" s="2"/>
      <c r="BPM377" s="2"/>
      <c r="BPN377" s="2"/>
      <c r="BPO377" s="2"/>
      <c r="BPP377" s="2"/>
      <c r="BPQ377" s="2"/>
      <c r="BPR377" s="2"/>
      <c r="BPS377" s="2"/>
      <c r="BPT377" s="2"/>
      <c r="BPU377" s="2"/>
      <c r="BPV377" s="2"/>
      <c r="BPW377" s="2"/>
      <c r="BPX377" s="2"/>
      <c r="BPY377" s="2"/>
      <c r="BPZ377" s="2"/>
      <c r="BQA377" s="2"/>
      <c r="BQB377" s="2"/>
      <c r="BQC377" s="2"/>
      <c r="BQD377" s="2"/>
      <c r="BQE377" s="2"/>
      <c r="BQF377" s="2"/>
      <c r="BQG377" s="2"/>
      <c r="BQH377" s="2"/>
      <c r="BQI377" s="2"/>
      <c r="BQJ377" s="2"/>
      <c r="BQK377" s="2"/>
      <c r="BQL377" s="2"/>
      <c r="BQM377" s="2"/>
      <c r="BQN377" s="2"/>
      <c r="BQO377" s="2"/>
      <c r="BQP377" s="2"/>
      <c r="BQQ377" s="2"/>
      <c r="BQR377" s="2"/>
      <c r="BQS377" s="2"/>
      <c r="BQT377" s="2"/>
      <c r="BQU377" s="2"/>
      <c r="BQV377" s="2"/>
      <c r="BQW377" s="2"/>
      <c r="BQX377" s="2"/>
      <c r="BQY377" s="2"/>
      <c r="BQZ377" s="2"/>
      <c r="BRA377" s="2"/>
      <c r="BRB377" s="2"/>
      <c r="BRC377" s="2"/>
      <c r="BRD377" s="2"/>
      <c r="BRE377" s="2"/>
      <c r="BRF377" s="2"/>
      <c r="BRG377" s="2"/>
      <c r="BRH377" s="2"/>
      <c r="BRI377" s="2"/>
      <c r="BRJ377" s="2"/>
      <c r="BRK377" s="2"/>
      <c r="BRL377" s="2"/>
      <c r="BRM377" s="2"/>
      <c r="BRN377" s="2"/>
      <c r="BRO377" s="2"/>
      <c r="BRP377" s="2"/>
      <c r="BRQ377" s="2"/>
      <c r="BRR377" s="2"/>
      <c r="BRS377" s="2"/>
      <c r="BRT377" s="2"/>
      <c r="BRU377" s="2"/>
      <c r="BRV377" s="2"/>
      <c r="BRW377" s="2"/>
      <c r="BRX377" s="2"/>
      <c r="BRY377" s="2"/>
      <c r="BRZ377" s="2"/>
      <c r="BSA377" s="2"/>
      <c r="BSB377" s="2"/>
      <c r="BSC377" s="2"/>
      <c r="BSD377" s="2"/>
      <c r="BSE377" s="2"/>
      <c r="BSF377" s="2"/>
      <c r="BSG377" s="2"/>
      <c r="BSH377" s="2"/>
      <c r="BSI377" s="2"/>
      <c r="BSJ377" s="2"/>
      <c r="BSK377" s="2"/>
      <c r="BSL377" s="2"/>
      <c r="BSM377" s="2"/>
      <c r="BSN377" s="2"/>
      <c r="BSO377" s="2"/>
      <c r="BSP377" s="2"/>
      <c r="BSQ377" s="2"/>
      <c r="BSR377" s="2"/>
      <c r="BSS377" s="2"/>
      <c r="BST377" s="2"/>
      <c r="BSU377" s="2"/>
      <c r="BSV377" s="2"/>
      <c r="BSW377" s="2"/>
      <c r="BSX377" s="2"/>
      <c r="BSY377" s="2"/>
      <c r="BSZ377" s="2"/>
      <c r="BTA377" s="2"/>
      <c r="BTB377" s="2"/>
      <c r="BTC377" s="2"/>
      <c r="BTD377" s="2"/>
      <c r="BTE377" s="2"/>
      <c r="BTF377" s="2"/>
      <c r="BTG377" s="2"/>
      <c r="BTH377" s="2"/>
      <c r="BTI377" s="2"/>
      <c r="BTJ377" s="2"/>
      <c r="BTK377" s="2"/>
      <c r="BTL377" s="2"/>
      <c r="BTM377" s="2"/>
      <c r="BTN377" s="2"/>
      <c r="BTO377" s="2"/>
      <c r="BTP377" s="2"/>
      <c r="BTQ377" s="2"/>
      <c r="BTR377" s="2"/>
      <c r="BTS377" s="2"/>
      <c r="BTT377" s="2"/>
      <c r="BTU377" s="2"/>
      <c r="BTV377" s="2"/>
      <c r="BTW377" s="2"/>
      <c r="BTX377" s="2"/>
      <c r="BTY377" s="2"/>
      <c r="BTZ377" s="2"/>
      <c r="BUA377" s="2"/>
      <c r="BUB377" s="2"/>
      <c r="BUC377" s="2"/>
      <c r="BUD377" s="2"/>
      <c r="BUE377" s="2"/>
      <c r="BUF377" s="2"/>
      <c r="BUG377" s="2"/>
      <c r="BUH377" s="2"/>
      <c r="BUI377" s="2"/>
      <c r="BUJ377" s="2"/>
      <c r="BUK377" s="2"/>
      <c r="BUL377" s="2"/>
      <c r="BUM377" s="2"/>
      <c r="BUN377" s="2"/>
      <c r="BUO377" s="2"/>
      <c r="BUP377" s="2"/>
      <c r="BUQ377" s="2"/>
      <c r="BUR377" s="2"/>
      <c r="BUS377" s="2"/>
      <c r="BUT377" s="2"/>
      <c r="BUU377" s="2"/>
      <c r="BUV377" s="2"/>
      <c r="BUW377" s="2"/>
      <c r="BUX377" s="2"/>
      <c r="BUY377" s="2"/>
      <c r="BUZ377" s="2"/>
      <c r="BVA377" s="2"/>
      <c r="BVB377" s="2"/>
      <c r="BVC377" s="2"/>
      <c r="BVD377" s="2"/>
      <c r="BVE377" s="2"/>
      <c r="BVF377" s="2"/>
      <c r="BVG377" s="2"/>
      <c r="BVH377" s="2"/>
      <c r="BVI377" s="2"/>
      <c r="BVJ377" s="2"/>
      <c r="BVK377" s="2"/>
      <c r="BVL377" s="2"/>
      <c r="BVM377" s="2"/>
      <c r="BVN377" s="2"/>
      <c r="BVO377" s="2"/>
      <c r="BVP377" s="2"/>
      <c r="BVQ377" s="2"/>
      <c r="BVR377" s="2"/>
      <c r="BVS377" s="2"/>
      <c r="BVT377" s="2"/>
      <c r="BVU377" s="2"/>
      <c r="BVV377" s="2"/>
      <c r="BVW377" s="2"/>
      <c r="BVX377" s="2"/>
      <c r="BVY377" s="2"/>
      <c r="BVZ377" s="2"/>
      <c r="BWA377" s="2"/>
      <c r="BWB377" s="2"/>
      <c r="BWC377" s="2"/>
      <c r="BWD377" s="2"/>
      <c r="BWE377" s="2"/>
      <c r="BWF377" s="2"/>
      <c r="BWG377" s="2"/>
      <c r="BWH377" s="2"/>
      <c r="BWI377" s="2"/>
      <c r="BWJ377" s="2"/>
      <c r="BWK377" s="2"/>
      <c r="BWL377" s="2"/>
      <c r="BWM377" s="2"/>
      <c r="BWN377" s="2"/>
      <c r="BWO377" s="2"/>
      <c r="BWP377" s="2"/>
      <c r="BWQ377" s="2"/>
      <c r="BWR377" s="2"/>
      <c r="BWS377" s="2"/>
      <c r="BWT377" s="2"/>
      <c r="BWU377" s="2"/>
      <c r="BWV377" s="2"/>
      <c r="BWW377" s="2"/>
      <c r="BWX377" s="2"/>
      <c r="BWY377" s="2"/>
      <c r="BWZ377" s="2"/>
      <c r="BXA377" s="2"/>
      <c r="BXB377" s="2"/>
      <c r="BXC377" s="2"/>
      <c r="BXD377" s="2"/>
      <c r="BXE377" s="2"/>
      <c r="BXF377" s="2"/>
      <c r="BXG377" s="2"/>
      <c r="BXH377" s="2"/>
      <c r="BXI377" s="2"/>
      <c r="BXJ377" s="2"/>
      <c r="BXK377" s="2"/>
      <c r="BXL377" s="2"/>
      <c r="BXM377" s="2"/>
      <c r="BXN377" s="2"/>
      <c r="BXO377" s="2"/>
      <c r="BXP377" s="2"/>
      <c r="BXQ377" s="2"/>
      <c r="BXR377" s="2"/>
      <c r="BXS377" s="2"/>
      <c r="BXT377" s="2"/>
      <c r="BXU377" s="2"/>
      <c r="BXV377" s="2"/>
      <c r="BXW377" s="2"/>
      <c r="BXX377" s="2"/>
      <c r="BXY377" s="2"/>
      <c r="BXZ377" s="2"/>
      <c r="BYA377" s="2"/>
      <c r="BYB377" s="2"/>
      <c r="BYC377" s="2"/>
      <c r="BYD377" s="2"/>
      <c r="BYE377" s="2"/>
      <c r="BYF377" s="2"/>
      <c r="BYG377" s="2"/>
      <c r="BYH377" s="2"/>
      <c r="BYI377" s="2"/>
      <c r="BYJ377" s="2"/>
      <c r="BYK377" s="2"/>
      <c r="BYL377" s="2"/>
      <c r="BYM377" s="2"/>
      <c r="BYN377" s="2"/>
      <c r="BYO377" s="2"/>
      <c r="BYP377" s="2"/>
      <c r="BYQ377" s="2"/>
      <c r="BYR377" s="2"/>
      <c r="BYS377" s="2"/>
      <c r="BYT377" s="2"/>
      <c r="BYU377" s="2"/>
      <c r="BYV377" s="2"/>
      <c r="BYW377" s="2"/>
      <c r="BYX377" s="2"/>
      <c r="BYY377" s="2"/>
      <c r="BYZ377" s="2"/>
      <c r="BZA377" s="2"/>
      <c r="BZB377" s="2"/>
      <c r="BZC377" s="2"/>
      <c r="BZD377" s="2"/>
      <c r="BZE377" s="2"/>
      <c r="BZF377" s="2"/>
      <c r="BZG377" s="2"/>
      <c r="BZH377" s="2"/>
      <c r="BZI377" s="2"/>
      <c r="BZJ377" s="2"/>
      <c r="BZK377" s="2"/>
      <c r="BZL377" s="2"/>
      <c r="BZM377" s="2"/>
      <c r="BZN377" s="2"/>
      <c r="BZO377" s="2"/>
      <c r="BZP377" s="2"/>
      <c r="BZQ377" s="2"/>
      <c r="BZR377" s="2"/>
      <c r="BZS377" s="2"/>
      <c r="BZT377" s="2"/>
      <c r="BZU377" s="2"/>
      <c r="BZV377" s="2"/>
      <c r="BZW377" s="2"/>
      <c r="BZX377" s="2"/>
      <c r="BZY377" s="2"/>
      <c r="BZZ377" s="2"/>
      <c r="CAA377" s="2"/>
      <c r="CAB377" s="2"/>
      <c r="CAC377" s="2"/>
      <c r="CAD377" s="2"/>
      <c r="CAE377" s="2"/>
      <c r="CAF377" s="2"/>
      <c r="CAG377" s="2"/>
      <c r="CAH377" s="2"/>
      <c r="CAI377" s="2"/>
      <c r="CAJ377" s="2"/>
      <c r="CAK377" s="2"/>
      <c r="CAL377" s="2"/>
      <c r="CAM377" s="2"/>
      <c r="CAN377" s="2"/>
      <c r="CAO377" s="2"/>
      <c r="CAP377" s="2"/>
      <c r="CAQ377" s="2"/>
      <c r="CAR377" s="2"/>
      <c r="CAS377" s="2"/>
      <c r="CAT377" s="2"/>
      <c r="CAU377" s="2"/>
      <c r="CAV377" s="2"/>
      <c r="CAW377" s="2"/>
      <c r="CAX377" s="2"/>
      <c r="CAY377" s="2"/>
      <c r="CAZ377" s="2"/>
      <c r="CBA377" s="2"/>
      <c r="CBB377" s="2"/>
      <c r="CBC377" s="2"/>
      <c r="CBD377" s="2"/>
      <c r="CBE377" s="2"/>
      <c r="CBF377" s="2"/>
      <c r="CBG377" s="2"/>
      <c r="CBH377" s="2"/>
      <c r="CBI377" s="2"/>
      <c r="CBJ377" s="2"/>
      <c r="CBK377" s="2"/>
      <c r="CBL377" s="2"/>
      <c r="CBM377" s="2"/>
      <c r="CBN377" s="2"/>
      <c r="CBO377" s="2"/>
      <c r="CBP377" s="2"/>
      <c r="CBQ377" s="2"/>
      <c r="CBR377" s="2"/>
      <c r="CBS377" s="2"/>
      <c r="CBT377" s="2"/>
      <c r="CBU377" s="2"/>
      <c r="CBV377" s="2"/>
      <c r="CBW377" s="2"/>
      <c r="CBX377" s="2"/>
      <c r="CBY377" s="2"/>
      <c r="CBZ377" s="2"/>
      <c r="CCA377" s="2"/>
      <c r="CCB377" s="2"/>
      <c r="CCC377" s="2"/>
      <c r="CCD377" s="2"/>
      <c r="CCE377" s="2"/>
      <c r="CCF377" s="2"/>
      <c r="CCG377" s="2"/>
      <c r="CCH377" s="2"/>
      <c r="CCI377" s="2"/>
      <c r="CCJ377" s="2"/>
      <c r="CCK377" s="2"/>
      <c r="CCL377" s="2"/>
      <c r="CCM377" s="2"/>
      <c r="CCN377" s="2"/>
      <c r="CCO377" s="2"/>
      <c r="CCP377" s="2"/>
      <c r="CCQ377" s="2"/>
      <c r="CCR377" s="2"/>
      <c r="CCS377" s="2"/>
      <c r="CCT377" s="2"/>
      <c r="CCU377" s="2"/>
      <c r="CCV377" s="2"/>
      <c r="CCW377" s="2"/>
      <c r="CCX377" s="2"/>
      <c r="CCY377" s="2"/>
      <c r="CCZ377" s="2"/>
      <c r="CDA377" s="2"/>
      <c r="CDB377" s="2"/>
      <c r="CDC377" s="2"/>
      <c r="CDD377" s="2"/>
      <c r="CDE377" s="2"/>
      <c r="CDF377" s="2"/>
      <c r="CDG377" s="2"/>
      <c r="CDH377" s="2"/>
      <c r="CDI377" s="2"/>
      <c r="CDJ377" s="2"/>
      <c r="CDK377" s="2"/>
      <c r="CDL377" s="2"/>
      <c r="CDM377" s="2"/>
      <c r="CDN377" s="2"/>
      <c r="CDO377" s="2"/>
      <c r="CDP377" s="2"/>
      <c r="CDQ377" s="2"/>
      <c r="CDR377" s="2"/>
      <c r="CDS377" s="2"/>
      <c r="CDT377" s="2"/>
      <c r="CDU377" s="2"/>
      <c r="CDV377" s="2"/>
      <c r="CDW377" s="2"/>
      <c r="CDX377" s="2"/>
      <c r="CDY377" s="2"/>
      <c r="CDZ377" s="2"/>
      <c r="CEA377" s="2"/>
      <c r="CEB377" s="2"/>
      <c r="CEC377" s="2"/>
      <c r="CED377" s="2"/>
      <c r="CEE377" s="2"/>
      <c r="CEF377" s="2"/>
      <c r="CEG377" s="2"/>
      <c r="CEH377" s="2"/>
      <c r="CEI377" s="2"/>
      <c r="CEJ377" s="2"/>
      <c r="CEK377" s="2"/>
      <c r="CEL377" s="2"/>
      <c r="CEM377" s="2"/>
      <c r="CEN377" s="2"/>
      <c r="CEO377" s="2"/>
      <c r="CEP377" s="2"/>
      <c r="CEQ377" s="2"/>
      <c r="CER377" s="2"/>
      <c r="CES377" s="2"/>
      <c r="CET377" s="2"/>
      <c r="CEU377" s="2"/>
      <c r="CEV377" s="2"/>
      <c r="CEW377" s="2"/>
      <c r="CEX377" s="2"/>
      <c r="CEY377" s="2"/>
      <c r="CEZ377" s="2"/>
      <c r="CFA377" s="2"/>
      <c r="CFB377" s="2"/>
      <c r="CFC377" s="2"/>
      <c r="CFD377" s="2"/>
      <c r="CFE377" s="2"/>
      <c r="CFF377" s="2"/>
      <c r="CFG377" s="2"/>
      <c r="CFH377" s="2"/>
      <c r="CFI377" s="2"/>
      <c r="CFJ377" s="2"/>
      <c r="CFK377" s="2"/>
      <c r="CFL377" s="2"/>
      <c r="CFM377" s="2"/>
      <c r="CFN377" s="2"/>
      <c r="CFO377" s="2"/>
      <c r="CFP377" s="2"/>
      <c r="CFQ377" s="2"/>
      <c r="CFR377" s="2"/>
      <c r="CFS377" s="2"/>
      <c r="CFT377" s="2"/>
      <c r="CFU377" s="2"/>
      <c r="CFV377" s="2"/>
      <c r="CFW377" s="2"/>
      <c r="CFX377" s="2"/>
      <c r="CFY377" s="2"/>
      <c r="CFZ377" s="2"/>
      <c r="CGA377" s="2"/>
      <c r="CGB377" s="2"/>
      <c r="CGC377" s="2"/>
      <c r="CGD377" s="2"/>
      <c r="CGE377" s="2"/>
      <c r="CGF377" s="2"/>
      <c r="CGG377" s="2"/>
      <c r="CGH377" s="2"/>
      <c r="CGI377" s="2"/>
      <c r="CGJ377" s="2"/>
      <c r="CGK377" s="2"/>
      <c r="CGL377" s="2"/>
      <c r="CGM377" s="2"/>
      <c r="CGN377" s="2"/>
      <c r="CGO377" s="2"/>
      <c r="CGP377" s="2"/>
      <c r="CGQ377" s="2"/>
      <c r="CGR377" s="2"/>
      <c r="CGS377" s="2"/>
      <c r="CGT377" s="2"/>
      <c r="CGU377" s="2"/>
      <c r="CGV377" s="2"/>
      <c r="CGW377" s="2"/>
      <c r="CGX377" s="2"/>
      <c r="CGY377" s="2"/>
      <c r="CGZ377" s="2"/>
      <c r="CHA377" s="2"/>
      <c r="CHB377" s="2"/>
      <c r="CHC377" s="2"/>
      <c r="CHD377" s="2"/>
      <c r="CHE377" s="2"/>
      <c r="CHF377" s="2"/>
      <c r="CHG377" s="2"/>
      <c r="CHH377" s="2"/>
      <c r="CHI377" s="2"/>
      <c r="CHJ377" s="2"/>
      <c r="CHK377" s="2"/>
      <c r="CHL377" s="2"/>
      <c r="CHM377" s="2"/>
      <c r="CHN377" s="2"/>
      <c r="CHO377" s="2"/>
      <c r="CHP377" s="2"/>
      <c r="CHQ377" s="2"/>
      <c r="CHR377" s="2"/>
      <c r="CHS377" s="2"/>
      <c r="CHT377" s="2"/>
      <c r="CHU377" s="2"/>
      <c r="CHV377" s="2"/>
      <c r="CHW377" s="2"/>
      <c r="CHX377" s="2"/>
      <c r="CHY377" s="2"/>
      <c r="CHZ377" s="2"/>
      <c r="CIA377" s="2"/>
      <c r="CIB377" s="2"/>
      <c r="CIC377" s="2"/>
      <c r="CID377" s="2"/>
      <c r="CIE377" s="2"/>
      <c r="CIF377" s="2"/>
      <c r="CIG377" s="2"/>
      <c r="CIH377" s="2"/>
      <c r="CII377" s="2"/>
      <c r="CIJ377" s="2"/>
      <c r="CIK377" s="2"/>
      <c r="CIL377" s="2"/>
      <c r="CIM377" s="2"/>
      <c r="CIN377" s="2"/>
      <c r="CIO377" s="2"/>
      <c r="CIP377" s="2"/>
      <c r="CIQ377" s="2"/>
      <c r="CIR377" s="2"/>
      <c r="CIS377" s="2"/>
      <c r="CIT377" s="2"/>
      <c r="CIU377" s="2"/>
      <c r="CIV377" s="2"/>
      <c r="CIW377" s="2"/>
      <c r="CIX377" s="2"/>
      <c r="CIY377" s="2"/>
      <c r="CIZ377" s="2"/>
      <c r="CJA377" s="2"/>
      <c r="CJB377" s="2"/>
      <c r="CJC377" s="2"/>
      <c r="CJD377" s="2"/>
      <c r="CJE377" s="2"/>
      <c r="CJF377" s="2"/>
      <c r="CJG377" s="2"/>
      <c r="CJH377" s="2"/>
      <c r="CJI377" s="2"/>
      <c r="CJJ377" s="2"/>
      <c r="CJK377" s="2"/>
      <c r="CJL377" s="2"/>
      <c r="CJM377" s="2"/>
      <c r="CJN377" s="2"/>
      <c r="CJO377" s="2"/>
      <c r="CJP377" s="2"/>
      <c r="CJQ377" s="2"/>
      <c r="CJR377" s="2"/>
      <c r="CJS377" s="2"/>
      <c r="CJT377" s="2"/>
      <c r="CJU377" s="2"/>
      <c r="CJV377" s="2"/>
      <c r="CJW377" s="2"/>
      <c r="CJX377" s="2"/>
      <c r="CJY377" s="2"/>
      <c r="CJZ377" s="2"/>
      <c r="CKA377" s="2"/>
      <c r="CKB377" s="2"/>
      <c r="CKC377" s="2"/>
      <c r="CKD377" s="2"/>
      <c r="CKE377" s="2"/>
      <c r="CKF377" s="2"/>
      <c r="CKG377" s="2"/>
      <c r="CKH377" s="2"/>
      <c r="CKI377" s="2"/>
      <c r="CKJ377" s="2"/>
      <c r="CKK377" s="2"/>
      <c r="CKL377" s="2"/>
      <c r="CKM377" s="2"/>
      <c r="CKN377" s="2"/>
      <c r="CKO377" s="2"/>
      <c r="CKP377" s="2"/>
      <c r="CKQ377" s="2"/>
      <c r="CKR377" s="2"/>
      <c r="CKS377" s="2"/>
      <c r="CKT377" s="2"/>
      <c r="CKU377" s="2"/>
      <c r="CKV377" s="2"/>
      <c r="CKW377" s="2"/>
      <c r="CKX377" s="2"/>
      <c r="CKY377" s="2"/>
      <c r="CKZ377" s="2"/>
      <c r="CLA377" s="2"/>
      <c r="CLB377" s="2"/>
      <c r="CLC377" s="2"/>
      <c r="CLD377" s="2"/>
      <c r="CLE377" s="2"/>
      <c r="CLF377" s="2"/>
      <c r="CLG377" s="2"/>
      <c r="CLH377" s="2"/>
      <c r="CLI377" s="2"/>
      <c r="CLJ377" s="2"/>
      <c r="CLK377" s="2"/>
      <c r="CLL377" s="2"/>
      <c r="CLM377" s="2"/>
      <c r="CLN377" s="2"/>
      <c r="CLO377" s="2"/>
      <c r="CLP377" s="2"/>
      <c r="CLQ377" s="2"/>
      <c r="CLR377" s="2"/>
      <c r="CLS377" s="2"/>
      <c r="CLT377" s="2"/>
      <c r="CLU377" s="2"/>
      <c r="CLV377" s="2"/>
      <c r="CLW377" s="2"/>
      <c r="CLX377" s="2"/>
      <c r="CLY377" s="2"/>
      <c r="CLZ377" s="2"/>
      <c r="CMA377" s="2"/>
      <c r="CMB377" s="2"/>
      <c r="CMC377" s="2"/>
      <c r="CMD377" s="2"/>
      <c r="CME377" s="2"/>
      <c r="CMF377" s="2"/>
      <c r="CMG377" s="2"/>
      <c r="CMH377" s="2"/>
      <c r="CMI377" s="2"/>
      <c r="CMJ377" s="2"/>
      <c r="CMK377" s="2"/>
      <c r="CML377" s="2"/>
      <c r="CMM377" s="2"/>
      <c r="CMN377" s="2"/>
      <c r="CMO377" s="2"/>
      <c r="CMP377" s="2"/>
      <c r="CMQ377" s="2"/>
      <c r="CMR377" s="2"/>
      <c r="CMS377" s="2"/>
      <c r="CMT377" s="2"/>
      <c r="CMU377" s="2"/>
      <c r="CMV377" s="2"/>
      <c r="CMW377" s="2"/>
      <c r="CMX377" s="2"/>
      <c r="CMY377" s="2"/>
      <c r="CMZ377" s="2"/>
      <c r="CNA377" s="2"/>
      <c r="CNB377" s="2"/>
      <c r="CNC377" s="2"/>
      <c r="CND377" s="2"/>
      <c r="CNE377" s="2"/>
      <c r="CNF377" s="2"/>
      <c r="CNG377" s="2"/>
      <c r="CNH377" s="2"/>
      <c r="CNI377" s="2"/>
      <c r="CNJ377" s="2"/>
      <c r="CNK377" s="2"/>
      <c r="CNL377" s="2"/>
      <c r="CNM377" s="2"/>
      <c r="CNN377" s="2"/>
      <c r="CNO377" s="2"/>
      <c r="CNP377" s="2"/>
      <c r="CNQ377" s="2"/>
      <c r="CNR377" s="2"/>
      <c r="CNS377" s="2"/>
      <c r="CNT377" s="2"/>
      <c r="CNU377" s="2"/>
      <c r="CNV377" s="2"/>
      <c r="CNW377" s="2"/>
      <c r="CNX377" s="2"/>
      <c r="CNY377" s="2"/>
      <c r="CNZ377" s="2"/>
      <c r="COA377" s="2"/>
      <c r="COB377" s="2"/>
      <c r="COC377" s="2"/>
      <c r="COD377" s="2"/>
      <c r="COE377" s="2"/>
      <c r="COF377" s="2"/>
      <c r="COG377" s="2"/>
      <c r="COH377" s="2"/>
      <c r="COI377" s="2"/>
      <c r="COJ377" s="2"/>
      <c r="COK377" s="2"/>
      <c r="COL377" s="2"/>
      <c r="COM377" s="2"/>
      <c r="CON377" s="2"/>
      <c r="COO377" s="2"/>
      <c r="COP377" s="2"/>
      <c r="COQ377" s="2"/>
      <c r="COR377" s="2"/>
      <c r="COS377" s="2"/>
      <c r="COT377" s="2"/>
      <c r="COU377" s="2"/>
      <c r="COV377" s="2"/>
      <c r="COW377" s="2"/>
      <c r="COX377" s="2"/>
      <c r="COY377" s="2"/>
      <c r="COZ377" s="2"/>
      <c r="CPA377" s="2"/>
      <c r="CPB377" s="2"/>
      <c r="CPC377" s="2"/>
      <c r="CPD377" s="2"/>
      <c r="CPE377" s="2"/>
      <c r="CPF377" s="2"/>
      <c r="CPG377" s="2"/>
      <c r="CPH377" s="2"/>
      <c r="CPI377" s="2"/>
      <c r="CPJ377" s="2"/>
      <c r="CPK377" s="2"/>
      <c r="CPL377" s="2"/>
      <c r="CPM377" s="2"/>
      <c r="CPN377" s="2"/>
      <c r="CPO377" s="2"/>
      <c r="CPP377" s="2"/>
      <c r="CPQ377" s="2"/>
      <c r="CPR377" s="2"/>
      <c r="CPS377" s="2"/>
      <c r="CPT377" s="2"/>
      <c r="CPU377" s="2"/>
      <c r="CPV377" s="2"/>
      <c r="CPW377" s="2"/>
      <c r="CPX377" s="2"/>
      <c r="CPY377" s="2"/>
      <c r="CPZ377" s="2"/>
      <c r="CQA377" s="2"/>
      <c r="CQB377" s="2"/>
      <c r="CQC377" s="2"/>
      <c r="CQD377" s="2"/>
      <c r="CQE377" s="2"/>
      <c r="CQF377" s="2"/>
      <c r="CQG377" s="2"/>
      <c r="CQH377" s="2"/>
      <c r="CQI377" s="2"/>
      <c r="CQJ377" s="2"/>
      <c r="CQK377" s="2"/>
      <c r="CQL377" s="2"/>
      <c r="CQM377" s="2"/>
      <c r="CQN377" s="2"/>
      <c r="CQO377" s="2"/>
      <c r="CQP377" s="2"/>
      <c r="CQQ377" s="2"/>
      <c r="CQR377" s="2"/>
      <c r="CQS377" s="2"/>
      <c r="CQT377" s="2"/>
      <c r="CQU377" s="2"/>
      <c r="CQV377" s="2"/>
      <c r="CQW377" s="2"/>
      <c r="CQX377" s="2"/>
      <c r="CQY377" s="2"/>
      <c r="CQZ377" s="2"/>
      <c r="CRA377" s="2"/>
      <c r="CRB377" s="2"/>
      <c r="CRC377" s="2"/>
      <c r="CRD377" s="2"/>
      <c r="CRE377" s="2"/>
      <c r="CRF377" s="2"/>
      <c r="CRG377" s="2"/>
      <c r="CRH377" s="2"/>
      <c r="CRI377" s="2"/>
      <c r="CRJ377" s="2"/>
      <c r="CRK377" s="2"/>
      <c r="CRL377" s="2"/>
      <c r="CRM377" s="2"/>
      <c r="CRN377" s="2"/>
      <c r="CRO377" s="2"/>
      <c r="CRP377" s="2"/>
      <c r="CRQ377" s="2"/>
      <c r="CRR377" s="2"/>
      <c r="CRS377" s="2"/>
      <c r="CRT377" s="2"/>
      <c r="CRU377" s="2"/>
      <c r="CRV377" s="2"/>
      <c r="CRW377" s="2"/>
      <c r="CRX377" s="2"/>
      <c r="CRY377" s="2"/>
      <c r="CRZ377" s="2"/>
      <c r="CSA377" s="2"/>
      <c r="CSB377" s="2"/>
      <c r="CSC377" s="2"/>
      <c r="CSD377" s="2"/>
      <c r="CSE377" s="2"/>
      <c r="CSF377" s="2"/>
      <c r="CSG377" s="2"/>
      <c r="CSH377" s="2"/>
      <c r="CSI377" s="2"/>
      <c r="CSJ377" s="2"/>
      <c r="CSK377" s="2"/>
      <c r="CSL377" s="2"/>
      <c r="CSM377" s="2"/>
      <c r="CSN377" s="2"/>
      <c r="CSO377" s="2"/>
      <c r="CSP377" s="2"/>
      <c r="CSQ377" s="2"/>
      <c r="CSR377" s="2"/>
      <c r="CSS377" s="2"/>
      <c r="CST377" s="2"/>
      <c r="CSU377" s="2"/>
      <c r="CSV377" s="2"/>
      <c r="CSW377" s="2"/>
      <c r="CSX377" s="2"/>
      <c r="CSY377" s="2"/>
      <c r="CSZ377" s="2"/>
      <c r="CTA377" s="2"/>
      <c r="CTB377" s="2"/>
      <c r="CTC377" s="2"/>
      <c r="CTD377" s="2"/>
      <c r="CTE377" s="2"/>
      <c r="CTF377" s="2"/>
      <c r="CTG377" s="2"/>
      <c r="CTH377" s="2"/>
      <c r="CTI377" s="2"/>
      <c r="CTJ377" s="2"/>
      <c r="CTK377" s="2"/>
      <c r="CTL377" s="2"/>
      <c r="CTM377" s="2"/>
      <c r="CTN377" s="2"/>
      <c r="CTO377" s="2"/>
      <c r="CTP377" s="2"/>
      <c r="CTQ377" s="2"/>
      <c r="CTR377" s="2"/>
      <c r="CTS377" s="2"/>
      <c r="CTT377" s="2"/>
      <c r="CTU377" s="2"/>
      <c r="CTV377" s="2"/>
      <c r="CTW377" s="2"/>
      <c r="CTX377" s="2"/>
      <c r="CTY377" s="2"/>
      <c r="CTZ377" s="2"/>
      <c r="CUA377" s="2"/>
      <c r="CUB377" s="2"/>
      <c r="CUC377" s="2"/>
      <c r="CUD377" s="2"/>
      <c r="CUE377" s="2"/>
      <c r="CUF377" s="2"/>
      <c r="CUG377" s="2"/>
      <c r="CUH377" s="2"/>
      <c r="CUI377" s="2"/>
      <c r="CUJ377" s="2"/>
      <c r="CUK377" s="2"/>
      <c r="CUL377" s="2"/>
      <c r="CUM377" s="2"/>
      <c r="CUN377" s="2"/>
      <c r="CUO377" s="2"/>
      <c r="CUP377" s="2"/>
      <c r="CUQ377" s="2"/>
      <c r="CUR377" s="2"/>
      <c r="CUS377" s="2"/>
      <c r="CUT377" s="2"/>
      <c r="CUU377" s="2"/>
      <c r="CUV377" s="2"/>
      <c r="CUW377" s="2"/>
      <c r="CUX377" s="2"/>
      <c r="CUY377" s="2"/>
      <c r="CUZ377" s="2"/>
      <c r="CVA377" s="2"/>
      <c r="CVB377" s="2"/>
      <c r="CVC377" s="2"/>
      <c r="CVD377" s="2"/>
      <c r="CVE377" s="2"/>
      <c r="CVF377" s="2"/>
      <c r="CVG377" s="2"/>
      <c r="CVH377" s="2"/>
      <c r="CVI377" s="2"/>
      <c r="CVJ377" s="2"/>
      <c r="CVK377" s="2"/>
      <c r="CVL377" s="2"/>
      <c r="CVM377" s="2"/>
      <c r="CVN377" s="2"/>
      <c r="CVO377" s="2"/>
      <c r="CVP377" s="2"/>
      <c r="CVQ377" s="2"/>
      <c r="CVR377" s="2"/>
      <c r="CVS377" s="2"/>
      <c r="CVT377" s="2"/>
      <c r="CVU377" s="2"/>
      <c r="CVV377" s="2"/>
      <c r="CVW377" s="2"/>
      <c r="CVX377" s="2"/>
      <c r="CVY377" s="2"/>
      <c r="CVZ377" s="2"/>
      <c r="CWA377" s="2"/>
      <c r="CWB377" s="2"/>
      <c r="CWC377" s="2"/>
      <c r="CWD377" s="2"/>
      <c r="CWE377" s="2"/>
      <c r="CWF377" s="2"/>
      <c r="CWG377" s="2"/>
      <c r="CWH377" s="2"/>
      <c r="CWI377" s="2"/>
      <c r="CWJ377" s="2"/>
      <c r="CWK377" s="2"/>
      <c r="CWL377" s="2"/>
      <c r="CWM377" s="2"/>
      <c r="CWN377" s="2"/>
      <c r="CWO377" s="2"/>
      <c r="CWP377" s="2"/>
      <c r="CWQ377" s="2"/>
      <c r="CWR377" s="2"/>
      <c r="CWS377" s="2"/>
      <c r="CWT377" s="2"/>
      <c r="CWU377" s="2"/>
      <c r="CWV377" s="2"/>
      <c r="CWW377" s="2"/>
      <c r="CWX377" s="2"/>
      <c r="CWY377" s="2"/>
      <c r="CWZ377" s="2"/>
      <c r="CXA377" s="2"/>
      <c r="CXB377" s="2"/>
      <c r="CXC377" s="2"/>
      <c r="CXD377" s="2"/>
      <c r="CXE377" s="2"/>
      <c r="CXF377" s="2"/>
      <c r="CXG377" s="2"/>
      <c r="CXH377" s="2"/>
      <c r="CXI377" s="2"/>
      <c r="CXJ377" s="2"/>
      <c r="CXK377" s="2"/>
      <c r="CXL377" s="2"/>
      <c r="CXM377" s="2"/>
      <c r="CXN377" s="2"/>
      <c r="CXO377" s="2"/>
      <c r="CXP377" s="2"/>
      <c r="CXQ377" s="2"/>
      <c r="CXR377" s="2"/>
      <c r="CXS377" s="2"/>
      <c r="CXT377" s="2"/>
      <c r="CXU377" s="2"/>
      <c r="CXV377" s="2"/>
      <c r="CXW377" s="2"/>
      <c r="CXX377" s="2"/>
      <c r="CXY377" s="2"/>
      <c r="CXZ377" s="2"/>
      <c r="CYA377" s="2"/>
      <c r="CYB377" s="2"/>
      <c r="CYC377" s="2"/>
      <c r="CYD377" s="2"/>
      <c r="CYE377" s="2"/>
      <c r="CYF377" s="2"/>
      <c r="CYG377" s="2"/>
      <c r="CYH377" s="2"/>
      <c r="CYI377" s="2"/>
      <c r="CYJ377" s="2"/>
      <c r="CYK377" s="2"/>
      <c r="CYL377" s="2"/>
      <c r="CYM377" s="2"/>
      <c r="CYN377" s="2"/>
      <c r="CYO377" s="2"/>
      <c r="CYP377" s="2"/>
      <c r="CYQ377" s="2"/>
      <c r="CYR377" s="2"/>
      <c r="CYS377" s="2"/>
      <c r="CYT377" s="2"/>
      <c r="CYU377" s="2"/>
      <c r="CYV377" s="2"/>
      <c r="CYW377" s="2"/>
      <c r="CYX377" s="2"/>
      <c r="CYY377" s="2"/>
      <c r="CYZ377" s="2"/>
      <c r="CZA377" s="2"/>
      <c r="CZB377" s="2"/>
      <c r="CZC377" s="2"/>
      <c r="CZD377" s="2"/>
      <c r="CZE377" s="2"/>
      <c r="CZF377" s="2"/>
      <c r="CZG377" s="2"/>
      <c r="CZH377" s="2"/>
      <c r="CZI377" s="2"/>
      <c r="CZJ377" s="2"/>
      <c r="CZK377" s="2"/>
      <c r="CZL377" s="2"/>
      <c r="CZM377" s="2"/>
      <c r="CZN377" s="2"/>
      <c r="CZO377" s="2"/>
      <c r="CZP377" s="2"/>
      <c r="CZQ377" s="2"/>
      <c r="CZR377" s="2"/>
      <c r="CZS377" s="2"/>
      <c r="CZT377" s="2"/>
      <c r="CZU377" s="2"/>
      <c r="CZV377" s="2"/>
      <c r="CZW377" s="2"/>
      <c r="CZX377" s="2"/>
      <c r="CZY377" s="2"/>
      <c r="CZZ377" s="2"/>
      <c r="DAA377" s="2"/>
      <c r="DAB377" s="2"/>
      <c r="DAC377" s="2"/>
      <c r="DAD377" s="2"/>
      <c r="DAE377" s="2"/>
      <c r="DAF377" s="2"/>
      <c r="DAG377" s="2"/>
      <c r="DAH377" s="2"/>
      <c r="DAI377" s="2"/>
      <c r="DAJ377" s="2"/>
      <c r="DAK377" s="2"/>
      <c r="DAL377" s="2"/>
      <c r="DAM377" s="2"/>
      <c r="DAN377" s="2"/>
      <c r="DAO377" s="2"/>
      <c r="DAP377" s="2"/>
      <c r="DAQ377" s="2"/>
      <c r="DAR377" s="2"/>
      <c r="DAS377" s="2"/>
      <c r="DAT377" s="2"/>
      <c r="DAU377" s="2"/>
      <c r="DAV377" s="2"/>
      <c r="DAW377" s="2"/>
      <c r="DAX377" s="2"/>
      <c r="DAY377" s="2"/>
      <c r="DAZ377" s="2"/>
      <c r="DBA377" s="2"/>
      <c r="DBB377" s="2"/>
      <c r="DBC377" s="2"/>
      <c r="DBD377" s="2"/>
      <c r="DBE377" s="2"/>
      <c r="DBF377" s="2"/>
      <c r="DBG377" s="2"/>
      <c r="DBH377" s="2"/>
      <c r="DBI377" s="2"/>
      <c r="DBJ377" s="2"/>
      <c r="DBK377" s="2"/>
      <c r="DBL377" s="2"/>
      <c r="DBM377" s="2"/>
      <c r="DBN377" s="2"/>
      <c r="DBO377" s="2"/>
      <c r="DBP377" s="2"/>
      <c r="DBQ377" s="2"/>
      <c r="DBR377" s="2"/>
      <c r="DBS377" s="2"/>
      <c r="DBT377" s="2"/>
      <c r="DBU377" s="2"/>
      <c r="DBV377" s="2"/>
      <c r="DBW377" s="2"/>
      <c r="DBX377" s="2"/>
      <c r="DBY377" s="2"/>
      <c r="DBZ377" s="2"/>
      <c r="DCA377" s="2"/>
      <c r="DCB377" s="2"/>
      <c r="DCC377" s="2"/>
      <c r="DCD377" s="2"/>
      <c r="DCE377" s="2"/>
      <c r="DCF377" s="2"/>
      <c r="DCG377" s="2"/>
      <c r="DCH377" s="2"/>
      <c r="DCI377" s="2"/>
      <c r="DCJ377" s="2"/>
      <c r="DCK377" s="2"/>
      <c r="DCL377" s="2"/>
      <c r="DCM377" s="2"/>
      <c r="DCN377" s="2"/>
      <c r="DCO377" s="2"/>
      <c r="DCP377" s="2"/>
      <c r="DCQ377" s="2"/>
      <c r="DCR377" s="2"/>
      <c r="DCS377" s="2"/>
      <c r="DCT377" s="2"/>
      <c r="DCU377" s="2"/>
      <c r="DCV377" s="2"/>
      <c r="DCW377" s="2"/>
      <c r="DCX377" s="2"/>
      <c r="DCY377" s="2"/>
      <c r="DCZ377" s="2"/>
      <c r="DDA377" s="2"/>
      <c r="DDB377" s="2"/>
      <c r="DDC377" s="2"/>
      <c r="DDD377" s="2"/>
      <c r="DDE377" s="2"/>
      <c r="DDF377" s="2"/>
      <c r="DDG377" s="2"/>
      <c r="DDH377" s="2"/>
      <c r="DDI377" s="2"/>
      <c r="DDJ377" s="2"/>
      <c r="DDK377" s="2"/>
      <c r="DDL377" s="2"/>
      <c r="DDM377" s="2"/>
      <c r="DDN377" s="2"/>
      <c r="DDO377" s="2"/>
      <c r="DDP377" s="2"/>
      <c r="DDQ377" s="2"/>
      <c r="DDR377" s="2"/>
      <c r="DDS377" s="2"/>
      <c r="DDT377" s="2"/>
      <c r="DDU377" s="2"/>
      <c r="DDV377" s="2"/>
      <c r="DDW377" s="2"/>
      <c r="DDX377" s="2"/>
      <c r="DDY377" s="2"/>
      <c r="DDZ377" s="2"/>
      <c r="DEA377" s="2"/>
      <c r="DEB377" s="2"/>
      <c r="DEC377" s="2"/>
      <c r="DED377" s="2"/>
      <c r="DEE377" s="2"/>
      <c r="DEF377" s="2"/>
      <c r="DEG377" s="2"/>
      <c r="DEH377" s="2"/>
      <c r="DEI377" s="2"/>
      <c r="DEJ377" s="2"/>
      <c r="DEK377" s="2"/>
      <c r="DEL377" s="2"/>
      <c r="DEM377" s="2"/>
      <c r="DEN377" s="2"/>
      <c r="DEO377" s="2"/>
      <c r="DEP377" s="2"/>
      <c r="DEQ377" s="2"/>
      <c r="DER377" s="2"/>
      <c r="DES377" s="2"/>
      <c r="DET377" s="2"/>
      <c r="DEU377" s="2"/>
      <c r="DEV377" s="2"/>
      <c r="DEW377" s="2"/>
      <c r="DEX377" s="2"/>
      <c r="DEY377" s="2"/>
      <c r="DEZ377" s="2"/>
      <c r="DFA377" s="2"/>
      <c r="DFB377" s="2"/>
      <c r="DFC377" s="2"/>
      <c r="DFD377" s="2"/>
      <c r="DFE377" s="2"/>
      <c r="DFF377" s="2"/>
      <c r="DFG377" s="2"/>
      <c r="DFH377" s="2"/>
      <c r="DFI377" s="2"/>
      <c r="DFJ377" s="2"/>
      <c r="DFK377" s="2"/>
      <c r="DFL377" s="2"/>
      <c r="DFM377" s="2"/>
      <c r="DFN377" s="2"/>
      <c r="DFO377" s="2"/>
      <c r="DFP377" s="2"/>
      <c r="DFQ377" s="2"/>
      <c r="DFR377" s="2"/>
      <c r="DFS377" s="2"/>
      <c r="DFT377" s="2"/>
      <c r="DFU377" s="2"/>
      <c r="DFV377" s="2"/>
      <c r="DFW377" s="2"/>
      <c r="DFX377" s="2"/>
      <c r="DFY377" s="2"/>
      <c r="DFZ377" s="2"/>
      <c r="DGA377" s="2"/>
      <c r="DGB377" s="2"/>
      <c r="DGC377" s="2"/>
      <c r="DGD377" s="2"/>
      <c r="DGE377" s="2"/>
      <c r="DGF377" s="2"/>
      <c r="DGG377" s="2"/>
      <c r="DGH377" s="2"/>
      <c r="DGI377" s="2"/>
      <c r="DGJ377" s="2"/>
      <c r="DGK377" s="2"/>
      <c r="DGL377" s="2"/>
      <c r="DGM377" s="2"/>
      <c r="DGN377" s="2"/>
      <c r="DGO377" s="2"/>
      <c r="DGP377" s="2"/>
      <c r="DGQ377" s="2"/>
      <c r="DGR377" s="2"/>
      <c r="DGS377" s="2"/>
      <c r="DGT377" s="2"/>
      <c r="DGU377" s="2"/>
      <c r="DGV377" s="2"/>
      <c r="DGW377" s="2"/>
      <c r="DGX377" s="2"/>
      <c r="DGY377" s="2"/>
      <c r="DGZ377" s="2"/>
      <c r="DHA377" s="2"/>
      <c r="DHB377" s="2"/>
      <c r="DHC377" s="2"/>
      <c r="DHD377" s="2"/>
      <c r="DHE377" s="2"/>
      <c r="DHF377" s="2"/>
      <c r="DHG377" s="2"/>
      <c r="DHH377" s="2"/>
      <c r="DHI377" s="2"/>
      <c r="DHJ377" s="2"/>
      <c r="DHK377" s="2"/>
      <c r="DHL377" s="2"/>
      <c r="DHM377" s="2"/>
      <c r="DHN377" s="2"/>
      <c r="DHO377" s="2"/>
      <c r="DHP377" s="2"/>
      <c r="DHQ377" s="2"/>
      <c r="DHR377" s="2"/>
      <c r="DHS377" s="2"/>
      <c r="DHT377" s="2"/>
      <c r="DHU377" s="2"/>
      <c r="DHV377" s="2"/>
      <c r="DHW377" s="2"/>
      <c r="DHX377" s="2"/>
      <c r="DHY377" s="2"/>
      <c r="DHZ377" s="2"/>
      <c r="DIA377" s="2"/>
      <c r="DIB377" s="2"/>
      <c r="DIC377" s="2"/>
      <c r="DID377" s="2"/>
      <c r="DIE377" s="2"/>
      <c r="DIF377" s="2"/>
      <c r="DIG377" s="2"/>
      <c r="DIH377" s="2"/>
      <c r="DII377" s="2"/>
      <c r="DIJ377" s="2"/>
      <c r="DIK377" s="2"/>
      <c r="DIL377" s="2"/>
      <c r="DIM377" s="2"/>
      <c r="DIN377" s="2"/>
      <c r="DIO377" s="2"/>
      <c r="DIP377" s="2"/>
      <c r="DIQ377" s="2"/>
      <c r="DIR377" s="2"/>
      <c r="DIS377" s="2"/>
      <c r="DIT377" s="2"/>
      <c r="DIU377" s="2"/>
      <c r="DIV377" s="2"/>
      <c r="DIW377" s="2"/>
      <c r="DIX377" s="2"/>
      <c r="DIY377" s="2"/>
      <c r="DIZ377" s="2"/>
      <c r="DJA377" s="2"/>
      <c r="DJB377" s="2"/>
      <c r="DJC377" s="2"/>
      <c r="DJD377" s="2"/>
      <c r="DJE377" s="2"/>
      <c r="DJF377" s="2"/>
      <c r="DJG377" s="2"/>
      <c r="DJH377" s="2"/>
      <c r="DJI377" s="2"/>
      <c r="DJJ377" s="2"/>
      <c r="DJK377" s="2"/>
      <c r="DJL377" s="2"/>
      <c r="DJM377" s="2"/>
      <c r="DJN377" s="2"/>
      <c r="DJO377" s="2"/>
      <c r="DJP377" s="2"/>
      <c r="DJQ377" s="2"/>
      <c r="DJR377" s="2"/>
      <c r="DJS377" s="2"/>
      <c r="DJT377" s="2"/>
      <c r="DJU377" s="2"/>
      <c r="DJV377" s="2"/>
      <c r="DJW377" s="2"/>
      <c r="DJX377" s="2"/>
      <c r="DJY377" s="2"/>
      <c r="DJZ377" s="2"/>
      <c r="DKA377" s="2"/>
      <c r="DKB377" s="2"/>
      <c r="DKC377" s="2"/>
      <c r="DKD377" s="2"/>
      <c r="DKE377" s="2"/>
      <c r="DKF377" s="2"/>
      <c r="DKG377" s="2"/>
      <c r="DKH377" s="2"/>
      <c r="DKI377" s="2"/>
      <c r="DKJ377" s="2"/>
      <c r="DKK377" s="2"/>
      <c r="DKL377" s="2"/>
      <c r="DKM377" s="2"/>
      <c r="DKN377" s="2"/>
      <c r="DKO377" s="2"/>
      <c r="DKP377" s="2"/>
      <c r="DKQ377" s="2"/>
      <c r="DKR377" s="2"/>
      <c r="DKS377" s="2"/>
      <c r="DKT377" s="2"/>
      <c r="DKU377" s="2"/>
      <c r="DKV377" s="2"/>
      <c r="DKW377" s="2"/>
      <c r="DKX377" s="2"/>
      <c r="DKY377" s="2"/>
      <c r="DKZ377" s="2"/>
      <c r="DLA377" s="2"/>
      <c r="DLB377" s="2"/>
      <c r="DLC377" s="2"/>
      <c r="DLD377" s="2"/>
      <c r="DLE377" s="2"/>
      <c r="DLF377" s="2"/>
      <c r="DLG377" s="2"/>
      <c r="DLH377" s="2"/>
      <c r="DLI377" s="2"/>
      <c r="DLJ377" s="2"/>
      <c r="DLK377" s="2"/>
      <c r="DLL377" s="2"/>
      <c r="DLM377" s="2"/>
      <c r="DLN377" s="2"/>
      <c r="DLO377" s="2"/>
      <c r="DLP377" s="2"/>
      <c r="DLQ377" s="2"/>
      <c r="DLR377" s="2"/>
      <c r="DLS377" s="2"/>
      <c r="DLT377" s="2"/>
      <c r="DLU377" s="2"/>
      <c r="DLV377" s="2"/>
      <c r="DLW377" s="2"/>
      <c r="DLX377" s="2"/>
      <c r="DLY377" s="2"/>
      <c r="DLZ377" s="2"/>
      <c r="DMA377" s="2"/>
      <c r="DMB377" s="2"/>
      <c r="DMC377" s="2"/>
      <c r="DMD377" s="2"/>
      <c r="DME377" s="2"/>
      <c r="DMF377" s="2"/>
      <c r="DMG377" s="2"/>
      <c r="DMH377" s="2"/>
      <c r="DMI377" s="2"/>
      <c r="DMJ377" s="2"/>
      <c r="DMK377" s="2"/>
      <c r="DML377" s="2"/>
      <c r="DMM377" s="2"/>
      <c r="DMN377" s="2"/>
      <c r="DMO377" s="2"/>
      <c r="DMP377" s="2"/>
      <c r="DMQ377" s="2"/>
      <c r="DMR377" s="2"/>
      <c r="DMS377" s="2"/>
      <c r="DMT377" s="2"/>
      <c r="DMU377" s="2"/>
      <c r="DMV377" s="2"/>
      <c r="DMW377" s="2"/>
      <c r="DMX377" s="2"/>
      <c r="DMY377" s="2"/>
      <c r="DMZ377" s="2"/>
      <c r="DNA377" s="2"/>
      <c r="DNB377" s="2"/>
      <c r="DNC377" s="2"/>
      <c r="DND377" s="2"/>
      <c r="DNE377" s="2"/>
      <c r="DNF377" s="2"/>
      <c r="DNG377" s="2"/>
      <c r="DNH377" s="2"/>
      <c r="DNI377" s="2"/>
      <c r="DNJ377" s="2"/>
      <c r="DNK377" s="2"/>
      <c r="DNL377" s="2"/>
      <c r="DNM377" s="2"/>
      <c r="DNN377" s="2"/>
      <c r="DNO377" s="2"/>
      <c r="DNP377" s="2"/>
      <c r="DNQ377" s="2"/>
      <c r="DNR377" s="2"/>
      <c r="DNS377" s="2"/>
      <c r="DNT377" s="2"/>
      <c r="DNU377" s="2"/>
      <c r="DNV377" s="2"/>
      <c r="DNW377" s="2"/>
      <c r="DNX377" s="2"/>
      <c r="DNY377" s="2"/>
      <c r="DNZ377" s="2"/>
      <c r="DOA377" s="2"/>
      <c r="DOB377" s="2"/>
      <c r="DOC377" s="2"/>
      <c r="DOD377" s="2"/>
      <c r="DOE377" s="2"/>
      <c r="DOF377" s="2"/>
      <c r="DOG377" s="2"/>
      <c r="DOH377" s="2"/>
      <c r="DOI377" s="2"/>
      <c r="DOJ377" s="2"/>
      <c r="DOK377" s="2"/>
      <c r="DOL377" s="2"/>
      <c r="DOM377" s="2"/>
      <c r="DON377" s="2"/>
      <c r="DOO377" s="2"/>
      <c r="DOP377" s="2"/>
      <c r="DOQ377" s="2"/>
      <c r="DOR377" s="2"/>
      <c r="DOS377" s="2"/>
      <c r="DOT377" s="2"/>
      <c r="DOU377" s="2"/>
      <c r="DOV377" s="2"/>
      <c r="DOW377" s="2"/>
      <c r="DOX377" s="2"/>
      <c r="DOY377" s="2"/>
      <c r="DOZ377" s="2"/>
      <c r="DPA377" s="2"/>
      <c r="DPB377" s="2"/>
      <c r="DPC377" s="2"/>
      <c r="DPD377" s="2"/>
      <c r="DPE377" s="2"/>
      <c r="DPF377" s="2"/>
      <c r="DPG377" s="2"/>
      <c r="DPH377" s="2"/>
      <c r="DPI377" s="2"/>
      <c r="DPJ377" s="2"/>
      <c r="DPK377" s="2"/>
      <c r="DPL377" s="2"/>
      <c r="DPM377" s="2"/>
      <c r="DPN377" s="2"/>
      <c r="DPO377" s="2"/>
      <c r="DPP377" s="2"/>
      <c r="DPQ377" s="2"/>
      <c r="DPR377" s="2"/>
      <c r="DPS377" s="2"/>
      <c r="DPT377" s="2"/>
      <c r="DPU377" s="2"/>
      <c r="DPV377" s="2"/>
      <c r="DPW377" s="2"/>
      <c r="DPX377" s="2"/>
      <c r="DPY377" s="2"/>
      <c r="DPZ377" s="2"/>
      <c r="DQA377" s="2"/>
      <c r="DQB377" s="2"/>
      <c r="DQC377" s="2"/>
      <c r="DQD377" s="2"/>
      <c r="DQE377" s="2"/>
      <c r="DQF377" s="2"/>
      <c r="DQG377" s="2"/>
      <c r="DQH377" s="2"/>
      <c r="DQI377" s="2"/>
      <c r="DQJ377" s="2"/>
      <c r="DQK377" s="2"/>
      <c r="DQL377" s="2"/>
      <c r="DQM377" s="2"/>
      <c r="DQN377" s="2"/>
      <c r="DQO377" s="2"/>
      <c r="DQP377" s="2"/>
      <c r="DQQ377" s="2"/>
      <c r="DQR377" s="2"/>
      <c r="DQS377" s="2"/>
      <c r="DQT377" s="2"/>
      <c r="DQU377" s="2"/>
      <c r="DQV377" s="2"/>
      <c r="DQW377" s="2"/>
      <c r="DQX377" s="2"/>
      <c r="DQY377" s="2"/>
      <c r="DQZ377" s="2"/>
      <c r="DRA377" s="2"/>
      <c r="DRB377" s="2"/>
      <c r="DRC377" s="2"/>
      <c r="DRD377" s="2"/>
      <c r="DRE377" s="2"/>
      <c r="DRF377" s="2"/>
      <c r="DRG377" s="2"/>
      <c r="DRH377" s="2"/>
      <c r="DRI377" s="2"/>
      <c r="DRJ377" s="2"/>
      <c r="DRK377" s="2"/>
      <c r="DRL377" s="2"/>
      <c r="DRM377" s="2"/>
      <c r="DRN377" s="2"/>
      <c r="DRO377" s="2"/>
      <c r="DRP377" s="2"/>
      <c r="DRQ377" s="2"/>
      <c r="DRR377" s="2"/>
      <c r="DRS377" s="2"/>
      <c r="DRT377" s="2"/>
      <c r="DRU377" s="2"/>
      <c r="DRV377" s="2"/>
      <c r="DRW377" s="2"/>
      <c r="DRX377" s="2"/>
      <c r="DRY377" s="2"/>
      <c r="DRZ377" s="2"/>
      <c r="DSA377" s="2"/>
      <c r="DSB377" s="2"/>
      <c r="DSC377" s="2"/>
      <c r="DSD377" s="2"/>
      <c r="DSE377" s="2"/>
      <c r="DSF377" s="2"/>
      <c r="DSG377" s="2"/>
      <c r="DSH377" s="2"/>
      <c r="DSI377" s="2"/>
      <c r="DSJ377" s="2"/>
      <c r="DSK377" s="2"/>
      <c r="DSL377" s="2"/>
      <c r="DSM377" s="2"/>
      <c r="DSN377" s="2"/>
      <c r="DSO377" s="2"/>
      <c r="DSP377" s="2"/>
      <c r="DSQ377" s="2"/>
      <c r="DSR377" s="2"/>
      <c r="DSS377" s="2"/>
      <c r="DST377" s="2"/>
      <c r="DSU377" s="2"/>
      <c r="DSV377" s="2"/>
      <c r="DSW377" s="2"/>
      <c r="DSX377" s="2"/>
      <c r="DSY377" s="2"/>
      <c r="DSZ377" s="2"/>
      <c r="DTA377" s="2"/>
      <c r="DTB377" s="2"/>
      <c r="DTC377" s="2"/>
      <c r="DTD377" s="2"/>
      <c r="DTE377" s="2"/>
      <c r="DTF377" s="2"/>
      <c r="DTG377" s="2"/>
      <c r="DTH377" s="2"/>
      <c r="DTI377" s="2"/>
      <c r="DTJ377" s="2"/>
      <c r="DTK377" s="2"/>
      <c r="DTL377" s="2"/>
      <c r="DTM377" s="2"/>
      <c r="DTN377" s="2"/>
      <c r="DTO377" s="2"/>
      <c r="DTP377" s="2"/>
      <c r="DTQ377" s="2"/>
      <c r="DTR377" s="2"/>
      <c r="DTS377" s="2"/>
      <c r="DTT377" s="2"/>
      <c r="DTU377" s="2"/>
      <c r="DTV377" s="2"/>
      <c r="DTW377" s="2"/>
      <c r="DTX377" s="2"/>
      <c r="DTY377" s="2"/>
      <c r="DTZ377" s="2"/>
      <c r="DUA377" s="2"/>
      <c r="DUB377" s="2"/>
      <c r="DUC377" s="2"/>
      <c r="DUD377" s="2"/>
      <c r="DUE377" s="2"/>
      <c r="DUF377" s="2"/>
      <c r="DUG377" s="2"/>
      <c r="DUH377" s="2"/>
      <c r="DUI377" s="2"/>
      <c r="DUJ377" s="2"/>
      <c r="DUK377" s="2"/>
      <c r="DUL377" s="2"/>
      <c r="DUM377" s="2"/>
      <c r="DUN377" s="2"/>
      <c r="DUO377" s="2"/>
      <c r="DUP377" s="2"/>
      <c r="DUQ377" s="2"/>
      <c r="DUR377" s="2"/>
      <c r="DUS377" s="2"/>
      <c r="DUT377" s="2"/>
      <c r="DUU377" s="2"/>
      <c r="DUV377" s="2"/>
      <c r="DUW377" s="2"/>
      <c r="DUX377" s="2"/>
      <c r="DUY377" s="2"/>
      <c r="DUZ377" s="2"/>
      <c r="DVA377" s="2"/>
      <c r="DVB377" s="2"/>
      <c r="DVC377" s="2"/>
      <c r="DVD377" s="2"/>
      <c r="DVE377" s="2"/>
      <c r="DVF377" s="2"/>
      <c r="DVG377" s="2"/>
      <c r="DVH377" s="2"/>
      <c r="DVI377" s="2"/>
      <c r="DVJ377" s="2"/>
      <c r="DVK377" s="2"/>
      <c r="DVL377" s="2"/>
      <c r="DVM377" s="2"/>
      <c r="DVN377" s="2"/>
      <c r="DVO377" s="2"/>
      <c r="DVP377" s="2"/>
      <c r="DVQ377" s="2"/>
      <c r="DVR377" s="2"/>
      <c r="DVS377" s="2"/>
      <c r="DVT377" s="2"/>
      <c r="DVU377" s="2"/>
      <c r="DVV377" s="2"/>
      <c r="DVW377" s="2"/>
      <c r="DVX377" s="2"/>
      <c r="DVY377" s="2"/>
      <c r="DVZ377" s="2"/>
      <c r="DWA377" s="2"/>
      <c r="DWB377" s="2"/>
      <c r="DWC377" s="2"/>
      <c r="DWD377" s="2"/>
      <c r="DWE377" s="2"/>
      <c r="DWF377" s="2"/>
      <c r="DWG377" s="2"/>
      <c r="DWH377" s="2"/>
      <c r="DWI377" s="2"/>
      <c r="DWJ377" s="2"/>
      <c r="DWK377" s="2"/>
      <c r="DWL377" s="2"/>
      <c r="DWM377" s="2"/>
      <c r="DWN377" s="2"/>
      <c r="DWO377" s="2"/>
      <c r="DWP377" s="2"/>
      <c r="DWQ377" s="2"/>
      <c r="DWR377" s="2"/>
      <c r="DWS377" s="2"/>
      <c r="DWT377" s="2"/>
      <c r="DWU377" s="2"/>
      <c r="DWV377" s="2"/>
      <c r="DWW377" s="2"/>
      <c r="DWX377" s="2"/>
      <c r="DWY377" s="2"/>
      <c r="DWZ377" s="2"/>
      <c r="DXA377" s="2"/>
      <c r="DXB377" s="2"/>
      <c r="DXC377" s="2"/>
      <c r="DXD377" s="2"/>
      <c r="DXE377" s="2"/>
      <c r="DXF377" s="2"/>
      <c r="DXG377" s="2"/>
      <c r="DXH377" s="2"/>
      <c r="DXI377" s="2"/>
      <c r="DXJ377" s="2"/>
      <c r="DXK377" s="2"/>
      <c r="DXL377" s="2"/>
      <c r="DXM377" s="2"/>
      <c r="DXN377" s="2"/>
      <c r="DXO377" s="2"/>
      <c r="DXP377" s="2"/>
      <c r="DXQ377" s="2"/>
      <c r="DXR377" s="2"/>
      <c r="DXS377" s="2"/>
      <c r="DXT377" s="2"/>
      <c r="DXU377" s="2"/>
      <c r="DXV377" s="2"/>
      <c r="DXW377" s="2"/>
      <c r="DXX377" s="2"/>
      <c r="DXY377" s="2"/>
      <c r="DXZ377" s="2"/>
      <c r="DYA377" s="2"/>
      <c r="DYB377" s="2"/>
      <c r="DYC377" s="2"/>
      <c r="DYD377" s="2"/>
      <c r="DYE377" s="2"/>
      <c r="DYF377" s="2"/>
      <c r="DYG377" s="2"/>
      <c r="DYH377" s="2"/>
      <c r="DYI377" s="2"/>
      <c r="DYJ377" s="2"/>
      <c r="DYK377" s="2"/>
      <c r="DYL377" s="2"/>
      <c r="DYM377" s="2"/>
      <c r="DYN377" s="2"/>
      <c r="DYO377" s="2"/>
      <c r="DYP377" s="2"/>
      <c r="DYQ377" s="2"/>
      <c r="DYR377" s="2"/>
      <c r="DYS377" s="2"/>
      <c r="DYT377" s="2"/>
      <c r="DYU377" s="2"/>
      <c r="DYV377" s="2"/>
      <c r="DYW377" s="2"/>
      <c r="DYX377" s="2"/>
      <c r="DYY377" s="2"/>
      <c r="DYZ377" s="2"/>
      <c r="DZA377" s="2"/>
      <c r="DZB377" s="2"/>
      <c r="DZC377" s="2"/>
      <c r="DZD377" s="2"/>
      <c r="DZE377" s="2"/>
      <c r="DZF377" s="2"/>
      <c r="DZG377" s="2"/>
      <c r="DZH377" s="2"/>
      <c r="DZI377" s="2"/>
      <c r="DZJ377" s="2"/>
      <c r="DZK377" s="2"/>
      <c r="DZL377" s="2"/>
      <c r="DZM377" s="2"/>
      <c r="DZN377" s="2"/>
      <c r="DZO377" s="2"/>
      <c r="DZP377" s="2"/>
      <c r="DZQ377" s="2"/>
      <c r="DZR377" s="2"/>
      <c r="DZS377" s="2"/>
      <c r="DZT377" s="2"/>
      <c r="DZU377" s="2"/>
      <c r="DZV377" s="2"/>
      <c r="DZW377" s="2"/>
      <c r="DZX377" s="2"/>
      <c r="DZY377" s="2"/>
      <c r="DZZ377" s="2"/>
      <c r="EAA377" s="2"/>
      <c r="EAB377" s="2"/>
      <c r="EAC377" s="2"/>
      <c r="EAD377" s="2"/>
      <c r="EAE377" s="2"/>
      <c r="EAF377" s="2"/>
      <c r="EAG377" s="2"/>
      <c r="EAH377" s="2"/>
      <c r="EAI377" s="2"/>
      <c r="EAJ377" s="2"/>
      <c r="EAK377" s="2"/>
      <c r="EAL377" s="2"/>
      <c r="EAM377" s="2"/>
      <c r="EAN377" s="2"/>
      <c r="EAO377" s="2"/>
      <c r="EAP377" s="2"/>
      <c r="EAQ377" s="2"/>
      <c r="EAR377" s="2"/>
      <c r="EAS377" s="2"/>
      <c r="EAT377" s="2"/>
      <c r="EAU377" s="2"/>
      <c r="EAV377" s="2"/>
      <c r="EAW377" s="2"/>
      <c r="EAX377" s="2"/>
      <c r="EAY377" s="2"/>
      <c r="EAZ377" s="2"/>
      <c r="EBA377" s="2"/>
      <c r="EBB377" s="2"/>
      <c r="EBC377" s="2"/>
      <c r="EBD377" s="2"/>
      <c r="EBE377" s="2"/>
      <c r="EBF377" s="2"/>
      <c r="EBG377" s="2"/>
      <c r="EBH377" s="2"/>
      <c r="EBI377" s="2"/>
      <c r="EBJ377" s="2"/>
      <c r="EBK377" s="2"/>
      <c r="EBL377" s="2"/>
      <c r="EBM377" s="2"/>
      <c r="EBN377" s="2"/>
      <c r="EBO377" s="2"/>
      <c r="EBP377" s="2"/>
      <c r="EBQ377" s="2"/>
      <c r="EBR377" s="2"/>
      <c r="EBS377" s="2"/>
      <c r="EBT377" s="2"/>
      <c r="EBU377" s="2"/>
      <c r="EBV377" s="2"/>
      <c r="EBW377" s="2"/>
      <c r="EBX377" s="2"/>
      <c r="EBY377" s="2"/>
      <c r="EBZ377" s="2"/>
      <c r="ECA377" s="2"/>
      <c r="ECB377" s="2"/>
      <c r="ECC377" s="2"/>
      <c r="ECD377" s="2"/>
      <c r="ECE377" s="2"/>
      <c r="ECF377" s="2"/>
      <c r="ECG377" s="2"/>
      <c r="ECH377" s="2"/>
      <c r="ECI377" s="2"/>
      <c r="ECJ377" s="2"/>
      <c r="ECK377" s="2"/>
      <c r="ECL377" s="2"/>
      <c r="ECM377" s="2"/>
      <c r="ECN377" s="2"/>
      <c r="ECO377" s="2"/>
      <c r="ECP377" s="2"/>
      <c r="ECQ377" s="2"/>
      <c r="ECR377" s="2"/>
      <c r="ECS377" s="2"/>
      <c r="ECT377" s="2"/>
      <c r="ECU377" s="2"/>
      <c r="ECV377" s="2"/>
      <c r="ECW377" s="2"/>
      <c r="ECX377" s="2"/>
      <c r="ECY377" s="2"/>
      <c r="ECZ377" s="2"/>
      <c r="EDA377" s="2"/>
      <c r="EDB377" s="2"/>
      <c r="EDC377" s="2"/>
      <c r="EDD377" s="2"/>
      <c r="EDE377" s="2"/>
      <c r="EDF377" s="2"/>
      <c r="EDG377" s="2"/>
      <c r="EDH377" s="2"/>
      <c r="EDI377" s="2"/>
      <c r="EDJ377" s="2"/>
      <c r="EDK377" s="2"/>
      <c r="EDL377" s="2"/>
      <c r="EDM377" s="2"/>
      <c r="EDN377" s="2"/>
      <c r="EDO377" s="2"/>
      <c r="EDP377" s="2"/>
      <c r="EDQ377" s="2"/>
      <c r="EDR377" s="2"/>
      <c r="EDS377" s="2"/>
      <c r="EDT377" s="2"/>
      <c r="EDU377" s="2"/>
      <c r="EDV377" s="2"/>
      <c r="EDW377" s="2"/>
      <c r="EDX377" s="2"/>
      <c r="EDY377" s="2"/>
      <c r="EDZ377" s="2"/>
      <c r="EEA377" s="2"/>
      <c r="EEB377" s="2"/>
      <c r="EEC377" s="2"/>
      <c r="EED377" s="2"/>
      <c r="EEE377" s="2"/>
      <c r="EEF377" s="2"/>
      <c r="EEG377" s="2"/>
      <c r="EEH377" s="2"/>
      <c r="EEI377" s="2"/>
      <c r="EEJ377" s="2"/>
      <c r="EEK377" s="2"/>
      <c r="EEL377" s="2"/>
      <c r="EEM377" s="2"/>
      <c r="EEN377" s="2"/>
      <c r="EEO377" s="2"/>
      <c r="EEP377" s="2"/>
      <c r="EEQ377" s="2"/>
      <c r="EER377" s="2"/>
      <c r="EES377" s="2"/>
      <c r="EET377" s="2"/>
      <c r="EEU377" s="2"/>
      <c r="EEV377" s="2"/>
      <c r="EEW377" s="2"/>
      <c r="EEX377" s="2"/>
      <c r="EEY377" s="2"/>
      <c r="EEZ377" s="2"/>
      <c r="EFA377" s="2"/>
      <c r="EFB377" s="2"/>
      <c r="EFC377" s="2"/>
      <c r="EFD377" s="2"/>
      <c r="EFE377" s="2"/>
      <c r="EFF377" s="2"/>
      <c r="EFG377" s="2"/>
      <c r="EFH377" s="2"/>
      <c r="EFI377" s="2"/>
      <c r="EFJ377" s="2"/>
      <c r="EFK377" s="2"/>
      <c r="EFL377" s="2"/>
      <c r="EFM377" s="2"/>
      <c r="EFN377" s="2"/>
      <c r="EFO377" s="2"/>
      <c r="EFP377" s="2"/>
      <c r="EFQ377" s="2"/>
      <c r="EFR377" s="2"/>
      <c r="EFS377" s="2"/>
      <c r="EFT377" s="2"/>
      <c r="EFU377" s="2"/>
      <c r="EFV377" s="2"/>
      <c r="EFW377" s="2"/>
      <c r="EFX377" s="2"/>
      <c r="EFY377" s="2"/>
      <c r="EFZ377" s="2"/>
      <c r="EGA377" s="2"/>
      <c r="EGB377" s="2"/>
      <c r="EGC377" s="2"/>
      <c r="EGD377" s="2"/>
      <c r="EGE377" s="2"/>
      <c r="EGF377" s="2"/>
      <c r="EGG377" s="2"/>
      <c r="EGH377" s="2"/>
      <c r="EGI377" s="2"/>
      <c r="EGJ377" s="2"/>
      <c r="EGK377" s="2"/>
      <c r="EGL377" s="2"/>
      <c r="EGM377" s="2"/>
      <c r="EGN377" s="2"/>
      <c r="EGO377" s="2"/>
      <c r="EGP377" s="2"/>
      <c r="EGQ377" s="2"/>
      <c r="EGR377" s="2"/>
      <c r="EGS377" s="2"/>
      <c r="EGT377" s="2"/>
      <c r="EGU377" s="2"/>
      <c r="EGV377" s="2"/>
      <c r="EGW377" s="2"/>
      <c r="EGX377" s="2"/>
      <c r="EGY377" s="2"/>
      <c r="EGZ377" s="2"/>
      <c r="EHA377" s="2"/>
      <c r="EHB377" s="2"/>
      <c r="EHC377" s="2"/>
      <c r="EHD377" s="2"/>
      <c r="EHE377" s="2"/>
      <c r="EHF377" s="2"/>
      <c r="EHG377" s="2"/>
      <c r="EHH377" s="2"/>
      <c r="EHI377" s="2"/>
      <c r="EHJ377" s="2"/>
      <c r="EHK377" s="2"/>
      <c r="EHL377" s="2"/>
      <c r="EHM377" s="2"/>
      <c r="EHN377" s="2"/>
      <c r="EHO377" s="2"/>
      <c r="EHP377" s="2"/>
      <c r="EHQ377" s="2"/>
      <c r="EHR377" s="2"/>
      <c r="EHS377" s="2"/>
      <c r="EHT377" s="2"/>
      <c r="EHU377" s="2"/>
      <c r="EHV377" s="2"/>
      <c r="EHW377" s="2"/>
      <c r="EHX377" s="2"/>
      <c r="EHY377" s="2"/>
      <c r="EHZ377" s="2"/>
      <c r="EIA377" s="2"/>
      <c r="EIB377" s="2"/>
      <c r="EIC377" s="2"/>
      <c r="EID377" s="2"/>
      <c r="EIE377" s="2"/>
      <c r="EIF377" s="2"/>
      <c r="EIG377" s="2"/>
      <c r="EIH377" s="2"/>
      <c r="EII377" s="2"/>
      <c r="EIJ377" s="2"/>
      <c r="EIK377" s="2"/>
      <c r="EIL377" s="2"/>
      <c r="EIM377" s="2"/>
      <c r="EIN377" s="2"/>
      <c r="EIO377" s="2"/>
      <c r="EIP377" s="2"/>
      <c r="EIQ377" s="2"/>
      <c r="EIR377" s="2"/>
      <c r="EIS377" s="2"/>
      <c r="EIT377" s="2"/>
      <c r="EIU377" s="2"/>
      <c r="EIV377" s="2"/>
      <c r="EIW377" s="2"/>
      <c r="EIX377" s="2"/>
      <c r="EIY377" s="2"/>
      <c r="EIZ377" s="2"/>
      <c r="EJA377" s="2"/>
      <c r="EJB377" s="2"/>
      <c r="EJC377" s="2"/>
      <c r="EJD377" s="2"/>
      <c r="EJE377" s="2"/>
      <c r="EJF377" s="2"/>
      <c r="EJG377" s="2"/>
      <c r="EJH377" s="2"/>
      <c r="EJI377" s="2"/>
      <c r="EJJ377" s="2"/>
      <c r="EJK377" s="2"/>
      <c r="EJL377" s="2"/>
      <c r="EJM377" s="2"/>
      <c r="EJN377" s="2"/>
      <c r="EJO377" s="2"/>
      <c r="EJP377" s="2"/>
      <c r="EJQ377" s="2"/>
      <c r="EJR377" s="2"/>
      <c r="EJS377" s="2"/>
      <c r="EJT377" s="2"/>
      <c r="EJU377" s="2"/>
      <c r="EJV377" s="2"/>
      <c r="EJW377" s="2"/>
      <c r="EJX377" s="2"/>
      <c r="EJY377" s="2"/>
      <c r="EJZ377" s="2"/>
      <c r="EKA377" s="2"/>
      <c r="EKB377" s="2"/>
      <c r="EKC377" s="2"/>
      <c r="EKD377" s="2"/>
      <c r="EKE377" s="2"/>
      <c r="EKF377" s="2"/>
      <c r="EKG377" s="2"/>
      <c r="EKH377" s="2"/>
      <c r="EKI377" s="2"/>
      <c r="EKJ377" s="2"/>
      <c r="EKK377" s="2"/>
      <c r="EKL377" s="2"/>
      <c r="EKM377" s="2"/>
      <c r="EKN377" s="2"/>
      <c r="EKO377" s="2"/>
      <c r="EKP377" s="2"/>
      <c r="EKQ377" s="2"/>
      <c r="EKR377" s="2"/>
      <c r="EKS377" s="2"/>
      <c r="EKT377" s="2"/>
      <c r="EKU377" s="2"/>
      <c r="EKV377" s="2"/>
      <c r="EKW377" s="2"/>
      <c r="EKX377" s="2"/>
      <c r="EKY377" s="2"/>
      <c r="EKZ377" s="2"/>
      <c r="ELA377" s="2"/>
      <c r="ELB377" s="2"/>
      <c r="ELC377" s="2"/>
      <c r="ELD377" s="2"/>
      <c r="ELE377" s="2"/>
      <c r="ELF377" s="2"/>
      <c r="ELG377" s="2"/>
      <c r="ELH377" s="2"/>
      <c r="ELI377" s="2"/>
      <c r="ELJ377" s="2"/>
      <c r="ELK377" s="2"/>
      <c r="ELL377" s="2"/>
      <c r="ELM377" s="2"/>
      <c r="ELN377" s="2"/>
      <c r="ELO377" s="2"/>
      <c r="ELP377" s="2"/>
      <c r="ELQ377" s="2"/>
      <c r="ELR377" s="2"/>
      <c r="ELS377" s="2"/>
      <c r="ELT377" s="2"/>
      <c r="ELU377" s="2"/>
      <c r="ELV377" s="2"/>
      <c r="ELW377" s="2"/>
      <c r="ELX377" s="2"/>
      <c r="ELY377" s="2"/>
      <c r="ELZ377" s="2"/>
      <c r="EMA377" s="2"/>
      <c r="EMB377" s="2"/>
      <c r="EMC377" s="2"/>
      <c r="EMD377" s="2"/>
      <c r="EME377" s="2"/>
      <c r="EMF377" s="2"/>
      <c r="EMG377" s="2"/>
      <c r="EMH377" s="2"/>
      <c r="EMI377" s="2"/>
      <c r="EMJ377" s="2"/>
      <c r="EMK377" s="2"/>
      <c r="EML377" s="2"/>
      <c r="EMM377" s="2"/>
      <c r="EMN377" s="2"/>
      <c r="EMO377" s="2"/>
      <c r="EMP377" s="2"/>
      <c r="EMQ377" s="2"/>
      <c r="EMR377" s="2"/>
      <c r="EMS377" s="2"/>
      <c r="EMT377" s="2"/>
      <c r="EMU377" s="2"/>
      <c r="EMV377" s="2"/>
      <c r="EMW377" s="2"/>
      <c r="EMX377" s="2"/>
      <c r="EMY377" s="2"/>
      <c r="EMZ377" s="2"/>
      <c r="ENA377" s="2"/>
      <c r="ENB377" s="2"/>
      <c r="ENC377" s="2"/>
      <c r="END377" s="2"/>
      <c r="ENE377" s="2"/>
      <c r="ENF377" s="2"/>
      <c r="ENG377" s="2"/>
      <c r="ENH377" s="2"/>
      <c r="ENI377" s="2"/>
      <c r="ENJ377" s="2"/>
      <c r="ENK377" s="2"/>
      <c r="ENL377" s="2"/>
      <c r="ENM377" s="2"/>
      <c r="ENN377" s="2"/>
      <c r="ENO377" s="2"/>
      <c r="ENP377" s="2"/>
      <c r="ENQ377" s="2"/>
      <c r="ENR377" s="2"/>
      <c r="ENS377" s="2"/>
      <c r="ENT377" s="2"/>
      <c r="ENU377" s="2"/>
      <c r="ENV377" s="2"/>
      <c r="ENW377" s="2"/>
      <c r="ENX377" s="2"/>
      <c r="ENY377" s="2"/>
      <c r="ENZ377" s="2"/>
      <c r="EOA377" s="2"/>
      <c r="EOB377" s="2"/>
      <c r="EOC377" s="2"/>
      <c r="EOD377" s="2"/>
      <c r="EOE377" s="2"/>
      <c r="EOF377" s="2"/>
      <c r="EOG377" s="2"/>
      <c r="EOH377" s="2"/>
      <c r="EOI377" s="2"/>
      <c r="EOJ377" s="2"/>
      <c r="EOK377" s="2"/>
      <c r="EOL377" s="2"/>
      <c r="EOM377" s="2"/>
      <c r="EON377" s="2"/>
      <c r="EOO377" s="2"/>
      <c r="EOP377" s="2"/>
      <c r="EOQ377" s="2"/>
      <c r="EOR377" s="2"/>
      <c r="EOS377" s="2"/>
      <c r="EOT377" s="2"/>
      <c r="EOU377" s="2"/>
      <c r="EOV377" s="2"/>
      <c r="EOW377" s="2"/>
      <c r="EOX377" s="2"/>
      <c r="EOY377" s="2"/>
      <c r="EOZ377" s="2"/>
      <c r="EPA377" s="2"/>
      <c r="EPB377" s="2"/>
      <c r="EPC377" s="2"/>
      <c r="EPD377" s="2"/>
      <c r="EPE377" s="2"/>
      <c r="EPF377" s="2"/>
      <c r="EPG377" s="2"/>
      <c r="EPH377" s="2"/>
      <c r="EPI377" s="2"/>
      <c r="EPJ377" s="2"/>
      <c r="EPK377" s="2"/>
      <c r="EPL377" s="2"/>
      <c r="EPM377" s="2"/>
      <c r="EPN377" s="2"/>
      <c r="EPO377" s="2"/>
      <c r="EPP377" s="2"/>
      <c r="EPQ377" s="2"/>
      <c r="EPR377" s="2"/>
      <c r="EPS377" s="2"/>
      <c r="EPT377" s="2"/>
      <c r="EPU377" s="2"/>
      <c r="EPV377" s="2"/>
      <c r="EPW377" s="2"/>
      <c r="EPX377" s="2"/>
      <c r="EPY377" s="2"/>
      <c r="EPZ377" s="2"/>
      <c r="EQA377" s="2"/>
      <c r="EQB377" s="2"/>
      <c r="EQC377" s="2"/>
      <c r="EQD377" s="2"/>
      <c r="EQE377" s="2"/>
      <c r="EQF377" s="2"/>
      <c r="EQG377" s="2"/>
      <c r="EQH377" s="2"/>
      <c r="EQI377" s="2"/>
      <c r="EQJ377" s="2"/>
      <c r="EQK377" s="2"/>
      <c r="EQL377" s="2"/>
      <c r="EQM377" s="2"/>
      <c r="EQN377" s="2"/>
      <c r="EQO377" s="2"/>
      <c r="EQP377" s="2"/>
      <c r="EQQ377" s="2"/>
      <c r="EQR377" s="2"/>
      <c r="EQS377" s="2"/>
      <c r="EQT377" s="2"/>
      <c r="EQU377" s="2"/>
      <c r="EQV377" s="2"/>
      <c r="EQW377" s="2"/>
      <c r="EQX377" s="2"/>
      <c r="EQY377" s="2"/>
      <c r="EQZ377" s="2"/>
      <c r="ERA377" s="2"/>
      <c r="ERB377" s="2"/>
      <c r="ERC377" s="2"/>
      <c r="ERD377" s="2"/>
      <c r="ERE377" s="2"/>
      <c r="ERF377" s="2"/>
      <c r="ERG377" s="2"/>
      <c r="ERH377" s="2"/>
      <c r="ERI377" s="2"/>
      <c r="ERJ377" s="2"/>
      <c r="ERK377" s="2"/>
      <c r="ERL377" s="2"/>
      <c r="ERM377" s="2"/>
      <c r="ERN377" s="2"/>
      <c r="ERO377" s="2"/>
      <c r="ERP377" s="2"/>
      <c r="ERQ377" s="2"/>
      <c r="ERR377" s="2"/>
      <c r="ERS377" s="2"/>
      <c r="ERT377" s="2"/>
      <c r="ERU377" s="2"/>
      <c r="ERV377" s="2"/>
      <c r="ERW377" s="2"/>
      <c r="ERX377" s="2"/>
      <c r="ERY377" s="2"/>
      <c r="ERZ377" s="2"/>
      <c r="ESA377" s="2"/>
      <c r="ESB377" s="2"/>
      <c r="ESC377" s="2"/>
      <c r="ESD377" s="2"/>
      <c r="ESE377" s="2"/>
      <c r="ESF377" s="2"/>
      <c r="ESG377" s="2"/>
      <c r="ESH377" s="2"/>
      <c r="ESI377" s="2"/>
      <c r="ESJ377" s="2"/>
      <c r="ESK377" s="2"/>
      <c r="ESL377" s="2"/>
      <c r="ESM377" s="2"/>
      <c r="ESN377" s="2"/>
      <c r="ESO377" s="2"/>
      <c r="ESP377" s="2"/>
      <c r="ESQ377" s="2"/>
      <c r="ESR377" s="2"/>
      <c r="ESS377" s="2"/>
      <c r="EST377" s="2"/>
      <c r="ESU377" s="2"/>
      <c r="ESV377" s="2"/>
      <c r="ESW377" s="2"/>
      <c r="ESX377" s="2"/>
      <c r="ESY377" s="2"/>
      <c r="ESZ377" s="2"/>
      <c r="ETA377" s="2"/>
      <c r="ETB377" s="2"/>
      <c r="ETC377" s="2"/>
      <c r="ETD377" s="2"/>
      <c r="ETE377" s="2"/>
      <c r="ETF377" s="2"/>
      <c r="ETG377" s="2"/>
      <c r="ETH377" s="2"/>
      <c r="ETI377" s="2"/>
      <c r="ETJ377" s="2"/>
      <c r="ETK377" s="2"/>
      <c r="ETL377" s="2"/>
      <c r="ETM377" s="2"/>
      <c r="ETN377" s="2"/>
      <c r="ETO377" s="2"/>
      <c r="ETP377" s="2"/>
      <c r="ETQ377" s="2"/>
      <c r="ETR377" s="2"/>
      <c r="ETS377" s="2"/>
      <c r="ETT377" s="2"/>
      <c r="ETU377" s="2"/>
      <c r="ETV377" s="2"/>
      <c r="ETW377" s="2"/>
      <c r="ETX377" s="2"/>
      <c r="ETY377" s="2"/>
      <c r="ETZ377" s="2"/>
      <c r="EUA377" s="2"/>
      <c r="EUB377" s="2"/>
      <c r="EUC377" s="2"/>
      <c r="EUD377" s="2"/>
      <c r="EUE377" s="2"/>
      <c r="EUF377" s="2"/>
      <c r="EUG377" s="2"/>
      <c r="EUH377" s="2"/>
      <c r="EUI377" s="2"/>
      <c r="EUJ377" s="2"/>
      <c r="EUK377" s="2"/>
      <c r="EUL377" s="2"/>
      <c r="EUM377" s="2"/>
      <c r="EUN377" s="2"/>
      <c r="EUO377" s="2"/>
      <c r="EUP377" s="2"/>
      <c r="EUQ377" s="2"/>
      <c r="EUR377" s="2"/>
      <c r="EUS377" s="2"/>
      <c r="EUT377" s="2"/>
      <c r="EUU377" s="2"/>
      <c r="EUV377" s="2"/>
      <c r="EUW377" s="2"/>
      <c r="EUX377" s="2"/>
      <c r="EUY377" s="2"/>
      <c r="EUZ377" s="2"/>
      <c r="EVA377" s="2"/>
      <c r="EVB377" s="2"/>
      <c r="EVC377" s="2"/>
      <c r="EVD377" s="2"/>
      <c r="EVE377" s="2"/>
      <c r="EVF377" s="2"/>
      <c r="EVG377" s="2"/>
      <c r="EVH377" s="2"/>
      <c r="EVI377" s="2"/>
      <c r="EVJ377" s="2"/>
      <c r="EVK377" s="2"/>
      <c r="EVL377" s="2"/>
      <c r="EVM377" s="2"/>
      <c r="EVN377" s="2"/>
      <c r="EVO377" s="2"/>
      <c r="EVP377" s="2"/>
      <c r="EVQ377" s="2"/>
      <c r="EVR377" s="2"/>
      <c r="EVS377" s="2"/>
      <c r="EVT377" s="2"/>
      <c r="EVU377" s="2"/>
      <c r="EVV377" s="2"/>
      <c r="EVW377" s="2"/>
      <c r="EVX377" s="2"/>
      <c r="EVY377" s="2"/>
      <c r="EVZ377" s="2"/>
      <c r="EWA377" s="2"/>
      <c r="EWB377" s="2"/>
      <c r="EWC377" s="2"/>
      <c r="EWD377" s="2"/>
      <c r="EWE377" s="2"/>
      <c r="EWF377" s="2"/>
      <c r="EWG377" s="2"/>
      <c r="EWH377" s="2"/>
      <c r="EWI377" s="2"/>
      <c r="EWJ377" s="2"/>
      <c r="EWK377" s="2"/>
      <c r="EWL377" s="2"/>
      <c r="EWM377" s="2"/>
      <c r="EWN377" s="2"/>
      <c r="EWO377" s="2"/>
      <c r="EWP377" s="2"/>
      <c r="EWQ377" s="2"/>
      <c r="EWR377" s="2"/>
      <c r="EWS377" s="2"/>
      <c r="EWT377" s="2"/>
      <c r="EWU377" s="2"/>
      <c r="EWV377" s="2"/>
      <c r="EWW377" s="2"/>
      <c r="EWX377" s="2"/>
      <c r="EWY377" s="2"/>
      <c r="EWZ377" s="2"/>
      <c r="EXA377" s="2"/>
      <c r="EXB377" s="2"/>
      <c r="EXC377" s="2"/>
      <c r="EXD377" s="2"/>
      <c r="EXE377" s="2"/>
      <c r="EXF377" s="2"/>
      <c r="EXG377" s="2"/>
      <c r="EXH377" s="2"/>
      <c r="EXI377" s="2"/>
      <c r="EXJ377" s="2"/>
      <c r="EXK377" s="2"/>
      <c r="EXL377" s="2"/>
      <c r="EXM377" s="2"/>
      <c r="EXN377" s="2"/>
      <c r="EXO377" s="2"/>
      <c r="EXP377" s="2"/>
      <c r="EXQ377" s="2"/>
      <c r="EXR377" s="2"/>
      <c r="EXS377" s="2"/>
      <c r="EXT377" s="2"/>
      <c r="EXU377" s="2"/>
      <c r="EXV377" s="2"/>
      <c r="EXW377" s="2"/>
      <c r="EXX377" s="2"/>
      <c r="EXY377" s="2"/>
      <c r="EXZ377" s="2"/>
      <c r="EYA377" s="2"/>
      <c r="EYB377" s="2"/>
      <c r="EYC377" s="2"/>
      <c r="EYD377" s="2"/>
      <c r="EYE377" s="2"/>
      <c r="EYF377" s="2"/>
      <c r="EYG377" s="2"/>
      <c r="EYH377" s="2"/>
      <c r="EYI377" s="2"/>
      <c r="EYJ377" s="2"/>
      <c r="EYK377" s="2"/>
      <c r="EYL377" s="2"/>
      <c r="EYM377" s="2"/>
      <c r="EYN377" s="2"/>
      <c r="EYO377" s="2"/>
      <c r="EYP377" s="2"/>
      <c r="EYQ377" s="2"/>
      <c r="EYR377" s="2"/>
      <c r="EYS377" s="2"/>
      <c r="EYT377" s="2"/>
      <c r="EYU377" s="2"/>
      <c r="EYV377" s="2"/>
      <c r="EYW377" s="2"/>
      <c r="EYX377" s="2"/>
      <c r="EYY377" s="2"/>
      <c r="EYZ377" s="2"/>
      <c r="EZA377" s="2"/>
      <c r="EZB377" s="2"/>
      <c r="EZC377" s="2"/>
      <c r="EZD377" s="2"/>
      <c r="EZE377" s="2"/>
      <c r="EZF377" s="2"/>
      <c r="EZG377" s="2"/>
      <c r="EZH377" s="2"/>
      <c r="EZI377" s="2"/>
      <c r="EZJ377" s="2"/>
      <c r="EZK377" s="2"/>
      <c r="EZL377" s="2"/>
      <c r="EZM377" s="2"/>
      <c r="EZN377" s="2"/>
      <c r="EZO377" s="2"/>
      <c r="EZP377" s="2"/>
      <c r="EZQ377" s="2"/>
      <c r="EZR377" s="2"/>
      <c r="EZS377" s="2"/>
      <c r="EZT377" s="2"/>
      <c r="EZU377" s="2"/>
      <c r="EZV377" s="2"/>
      <c r="EZW377" s="2"/>
      <c r="EZX377" s="2"/>
      <c r="EZY377" s="2"/>
      <c r="EZZ377" s="2"/>
      <c r="FAA377" s="2"/>
      <c r="FAB377" s="2"/>
      <c r="FAC377" s="2"/>
      <c r="FAD377" s="2"/>
      <c r="FAE377" s="2"/>
      <c r="FAF377" s="2"/>
      <c r="FAG377" s="2"/>
      <c r="FAH377" s="2"/>
      <c r="FAI377" s="2"/>
      <c r="FAJ377" s="2"/>
      <c r="FAK377" s="2"/>
      <c r="FAL377" s="2"/>
      <c r="FAM377" s="2"/>
      <c r="FAN377" s="2"/>
      <c r="FAO377" s="2"/>
      <c r="FAP377" s="2"/>
      <c r="FAQ377" s="2"/>
      <c r="FAR377" s="2"/>
      <c r="FAS377" s="2"/>
      <c r="FAT377" s="2"/>
      <c r="FAU377" s="2"/>
      <c r="FAV377" s="2"/>
      <c r="FAW377" s="2"/>
      <c r="FAX377" s="2"/>
      <c r="FAY377" s="2"/>
      <c r="FAZ377" s="2"/>
      <c r="FBA377" s="2"/>
      <c r="FBB377" s="2"/>
      <c r="FBC377" s="2"/>
      <c r="FBD377" s="2"/>
      <c r="FBE377" s="2"/>
      <c r="FBF377" s="2"/>
      <c r="FBG377" s="2"/>
      <c r="FBH377" s="2"/>
      <c r="FBI377" s="2"/>
      <c r="FBJ377" s="2"/>
      <c r="FBK377" s="2"/>
      <c r="FBL377" s="2"/>
      <c r="FBM377" s="2"/>
      <c r="FBN377" s="2"/>
      <c r="FBO377" s="2"/>
      <c r="FBP377" s="2"/>
      <c r="FBQ377" s="2"/>
      <c r="FBR377" s="2"/>
      <c r="FBS377" s="2"/>
      <c r="FBT377" s="2"/>
      <c r="FBU377" s="2"/>
      <c r="FBV377" s="2"/>
      <c r="FBW377" s="2"/>
      <c r="FBX377" s="2"/>
      <c r="FBY377" s="2"/>
      <c r="FBZ377" s="2"/>
      <c r="FCA377" s="2"/>
      <c r="FCB377" s="2"/>
      <c r="FCC377" s="2"/>
      <c r="FCD377" s="2"/>
      <c r="FCE377" s="2"/>
      <c r="FCF377" s="2"/>
      <c r="FCG377" s="2"/>
      <c r="FCH377" s="2"/>
      <c r="FCI377" s="2"/>
      <c r="FCJ377" s="2"/>
      <c r="FCK377" s="2"/>
      <c r="FCL377" s="2"/>
      <c r="FCM377" s="2"/>
      <c r="FCN377" s="2"/>
      <c r="FCO377" s="2"/>
      <c r="FCP377" s="2"/>
      <c r="FCQ377" s="2"/>
      <c r="FCR377" s="2"/>
      <c r="FCS377" s="2"/>
      <c r="FCT377" s="2"/>
      <c r="FCU377" s="2"/>
      <c r="FCV377" s="2"/>
      <c r="FCW377" s="2"/>
      <c r="FCX377" s="2"/>
      <c r="FCY377" s="2"/>
      <c r="FCZ377" s="2"/>
      <c r="FDA377" s="2"/>
      <c r="FDB377" s="2"/>
      <c r="FDC377" s="2"/>
      <c r="FDD377" s="2"/>
      <c r="FDE377" s="2"/>
      <c r="FDF377" s="2"/>
      <c r="FDG377" s="2"/>
      <c r="FDH377" s="2"/>
      <c r="FDI377" s="2"/>
      <c r="FDJ377" s="2"/>
      <c r="FDK377" s="2"/>
      <c r="FDL377" s="2"/>
      <c r="FDM377" s="2"/>
      <c r="FDN377" s="2"/>
      <c r="FDO377" s="2"/>
      <c r="FDP377" s="2"/>
      <c r="FDQ377" s="2"/>
      <c r="FDR377" s="2"/>
      <c r="FDS377" s="2"/>
      <c r="FDT377" s="2"/>
      <c r="FDU377" s="2"/>
      <c r="FDV377" s="2"/>
      <c r="FDW377" s="2"/>
      <c r="FDX377" s="2"/>
      <c r="FDY377" s="2"/>
      <c r="FDZ377" s="2"/>
      <c r="FEA377" s="2"/>
      <c r="FEB377" s="2"/>
      <c r="FEC377" s="2"/>
      <c r="FED377" s="2"/>
      <c r="FEE377" s="2"/>
      <c r="FEF377" s="2"/>
      <c r="FEG377" s="2"/>
      <c r="FEH377" s="2"/>
      <c r="FEI377" s="2"/>
      <c r="FEJ377" s="2"/>
      <c r="FEK377" s="2"/>
      <c r="FEL377" s="2"/>
      <c r="FEM377" s="2"/>
      <c r="FEN377" s="2"/>
      <c r="FEO377" s="2"/>
      <c r="FEP377" s="2"/>
      <c r="FEQ377" s="2"/>
      <c r="FER377" s="2"/>
      <c r="FES377" s="2"/>
      <c r="FET377" s="2"/>
      <c r="FEU377" s="2"/>
      <c r="FEV377" s="2"/>
      <c r="FEW377" s="2"/>
      <c r="FEX377" s="2"/>
      <c r="FEY377" s="2"/>
      <c r="FEZ377" s="2"/>
      <c r="FFA377" s="2"/>
      <c r="FFB377" s="2"/>
      <c r="FFC377" s="2"/>
      <c r="FFD377" s="2"/>
      <c r="FFE377" s="2"/>
      <c r="FFF377" s="2"/>
      <c r="FFG377" s="2"/>
      <c r="FFH377" s="2"/>
      <c r="FFI377" s="2"/>
      <c r="FFJ377" s="2"/>
      <c r="FFK377" s="2"/>
      <c r="FFL377" s="2"/>
      <c r="FFM377" s="2"/>
      <c r="FFN377" s="2"/>
      <c r="FFO377" s="2"/>
      <c r="FFP377" s="2"/>
      <c r="FFQ377" s="2"/>
      <c r="FFR377" s="2"/>
      <c r="FFS377" s="2"/>
      <c r="FFT377" s="2"/>
      <c r="FFU377" s="2"/>
      <c r="FFV377" s="2"/>
      <c r="FFW377" s="2"/>
      <c r="FFX377" s="2"/>
      <c r="FFY377" s="2"/>
      <c r="FFZ377" s="2"/>
      <c r="FGA377" s="2"/>
      <c r="FGB377" s="2"/>
      <c r="FGC377" s="2"/>
      <c r="FGD377" s="2"/>
      <c r="FGE377" s="2"/>
      <c r="FGF377" s="2"/>
      <c r="FGG377" s="2"/>
      <c r="FGH377" s="2"/>
      <c r="FGI377" s="2"/>
      <c r="FGJ377" s="2"/>
      <c r="FGK377" s="2"/>
      <c r="FGL377" s="2"/>
      <c r="FGM377" s="2"/>
      <c r="FGN377" s="2"/>
      <c r="FGO377" s="2"/>
      <c r="FGP377" s="2"/>
      <c r="FGQ377" s="2"/>
      <c r="FGR377" s="2"/>
      <c r="FGS377" s="2"/>
      <c r="FGT377" s="2"/>
      <c r="FGU377" s="2"/>
      <c r="FGV377" s="2"/>
      <c r="FGW377" s="2"/>
      <c r="FGX377" s="2"/>
      <c r="FGY377" s="2"/>
      <c r="FGZ377" s="2"/>
      <c r="FHA377" s="2"/>
      <c r="FHB377" s="2"/>
      <c r="FHC377" s="2"/>
      <c r="FHD377" s="2"/>
      <c r="FHE377" s="2"/>
      <c r="FHF377" s="2"/>
      <c r="FHG377" s="2"/>
      <c r="FHH377" s="2"/>
      <c r="FHI377" s="2"/>
      <c r="FHJ377" s="2"/>
      <c r="FHK377" s="2"/>
      <c r="FHL377" s="2"/>
      <c r="FHM377" s="2"/>
      <c r="FHN377" s="2"/>
      <c r="FHO377" s="2"/>
      <c r="FHP377" s="2"/>
      <c r="FHQ377" s="2"/>
      <c r="FHR377" s="2"/>
      <c r="FHS377" s="2"/>
      <c r="FHT377" s="2"/>
      <c r="FHU377" s="2"/>
      <c r="FHV377" s="2"/>
      <c r="FHW377" s="2"/>
      <c r="FHX377" s="2"/>
      <c r="FHY377" s="2"/>
      <c r="FHZ377" s="2"/>
      <c r="FIA377" s="2"/>
      <c r="FIB377" s="2"/>
      <c r="FIC377" s="2"/>
      <c r="FID377" s="2"/>
      <c r="FIE377" s="2"/>
      <c r="FIF377" s="2"/>
      <c r="FIG377" s="2"/>
      <c r="FIH377" s="2"/>
      <c r="FII377" s="2"/>
      <c r="FIJ377" s="2"/>
      <c r="FIK377" s="2"/>
      <c r="FIL377" s="2"/>
      <c r="FIM377" s="2"/>
      <c r="FIN377" s="2"/>
      <c r="FIO377" s="2"/>
      <c r="FIP377" s="2"/>
      <c r="FIQ377" s="2"/>
      <c r="FIR377" s="2"/>
      <c r="FIS377" s="2"/>
      <c r="FIT377" s="2"/>
      <c r="FIU377" s="2"/>
      <c r="FIV377" s="2"/>
      <c r="FIW377" s="2"/>
      <c r="FIX377" s="2"/>
      <c r="FIY377" s="2"/>
      <c r="FIZ377" s="2"/>
      <c r="FJA377" s="2"/>
      <c r="FJB377" s="2"/>
      <c r="FJC377" s="2"/>
      <c r="FJD377" s="2"/>
      <c r="FJE377" s="2"/>
      <c r="FJF377" s="2"/>
      <c r="FJG377" s="2"/>
      <c r="FJH377" s="2"/>
      <c r="FJI377" s="2"/>
      <c r="FJJ377" s="2"/>
      <c r="FJK377" s="2"/>
      <c r="FJL377" s="2"/>
      <c r="FJM377" s="2"/>
      <c r="FJN377" s="2"/>
      <c r="FJO377" s="2"/>
      <c r="FJP377" s="2"/>
      <c r="FJQ377" s="2"/>
      <c r="FJR377" s="2"/>
      <c r="FJS377" s="2"/>
      <c r="FJT377" s="2"/>
      <c r="FJU377" s="2"/>
      <c r="FJV377" s="2"/>
      <c r="FJW377" s="2"/>
      <c r="FJX377" s="2"/>
      <c r="FJY377" s="2"/>
      <c r="FJZ377" s="2"/>
      <c r="FKA377" s="2"/>
      <c r="FKB377" s="2"/>
      <c r="FKC377" s="2"/>
      <c r="FKD377" s="2"/>
      <c r="FKE377" s="2"/>
      <c r="FKF377" s="2"/>
      <c r="FKG377" s="2"/>
      <c r="FKH377" s="2"/>
      <c r="FKI377" s="2"/>
      <c r="FKJ377" s="2"/>
      <c r="FKK377" s="2"/>
      <c r="FKL377" s="2"/>
      <c r="FKM377" s="2"/>
      <c r="FKN377" s="2"/>
      <c r="FKO377" s="2"/>
      <c r="FKP377" s="2"/>
      <c r="FKQ377" s="2"/>
      <c r="FKR377" s="2"/>
      <c r="FKS377" s="2"/>
      <c r="FKT377" s="2"/>
      <c r="FKU377" s="2"/>
      <c r="FKV377" s="2"/>
      <c r="FKW377" s="2"/>
      <c r="FKX377" s="2"/>
      <c r="FKY377" s="2"/>
      <c r="FKZ377" s="2"/>
      <c r="FLA377" s="2"/>
      <c r="FLB377" s="2"/>
      <c r="FLC377" s="2"/>
      <c r="FLD377" s="2"/>
      <c r="FLE377" s="2"/>
      <c r="FLF377" s="2"/>
      <c r="FLG377" s="2"/>
      <c r="FLH377" s="2"/>
      <c r="FLI377" s="2"/>
      <c r="FLJ377" s="2"/>
      <c r="FLK377" s="2"/>
      <c r="FLL377" s="2"/>
      <c r="FLM377" s="2"/>
      <c r="FLN377" s="2"/>
      <c r="FLO377" s="2"/>
      <c r="FLP377" s="2"/>
      <c r="FLQ377" s="2"/>
      <c r="FLR377" s="2"/>
      <c r="FLS377" s="2"/>
      <c r="FLT377" s="2"/>
      <c r="FLU377" s="2"/>
      <c r="FLV377" s="2"/>
      <c r="FLW377" s="2"/>
      <c r="FLX377" s="2"/>
      <c r="FLY377" s="2"/>
      <c r="FLZ377" s="2"/>
      <c r="FMA377" s="2"/>
      <c r="FMB377" s="2"/>
      <c r="FMC377" s="2"/>
      <c r="FMD377" s="2"/>
      <c r="FME377" s="2"/>
      <c r="FMF377" s="2"/>
      <c r="FMG377" s="2"/>
      <c r="FMH377" s="2"/>
      <c r="FMI377" s="2"/>
      <c r="FMJ377" s="2"/>
      <c r="FMK377" s="2"/>
      <c r="FML377" s="2"/>
      <c r="FMM377" s="2"/>
      <c r="FMN377" s="2"/>
      <c r="FMO377" s="2"/>
      <c r="FMP377" s="2"/>
      <c r="FMQ377" s="2"/>
      <c r="FMR377" s="2"/>
      <c r="FMS377" s="2"/>
      <c r="FMT377" s="2"/>
      <c r="FMU377" s="2"/>
      <c r="FMV377" s="2"/>
      <c r="FMW377" s="2"/>
      <c r="FMX377" s="2"/>
      <c r="FMY377" s="2"/>
      <c r="FMZ377" s="2"/>
      <c r="FNA377" s="2"/>
      <c r="FNB377" s="2"/>
      <c r="FNC377" s="2"/>
      <c r="FND377" s="2"/>
      <c r="FNE377" s="2"/>
      <c r="FNF377" s="2"/>
      <c r="FNG377" s="2"/>
      <c r="FNH377" s="2"/>
      <c r="FNI377" s="2"/>
      <c r="FNJ377" s="2"/>
      <c r="FNK377" s="2"/>
      <c r="FNL377" s="2"/>
      <c r="FNM377" s="2"/>
      <c r="FNN377" s="2"/>
      <c r="FNO377" s="2"/>
      <c r="FNP377" s="2"/>
      <c r="FNQ377" s="2"/>
      <c r="FNR377" s="2"/>
      <c r="FNS377" s="2"/>
      <c r="FNT377" s="2"/>
      <c r="FNU377" s="2"/>
      <c r="FNV377" s="2"/>
      <c r="FNW377" s="2"/>
      <c r="FNX377" s="2"/>
      <c r="FNY377" s="2"/>
      <c r="FNZ377" s="2"/>
      <c r="FOA377" s="2"/>
      <c r="FOB377" s="2"/>
      <c r="FOC377" s="2"/>
      <c r="FOD377" s="2"/>
      <c r="FOE377" s="2"/>
      <c r="FOF377" s="2"/>
      <c r="FOG377" s="2"/>
      <c r="FOH377" s="2"/>
      <c r="FOI377" s="2"/>
      <c r="FOJ377" s="2"/>
      <c r="FOK377" s="2"/>
      <c r="FOL377" s="2"/>
      <c r="FOM377" s="2"/>
      <c r="FON377" s="2"/>
      <c r="FOO377" s="2"/>
      <c r="FOP377" s="2"/>
      <c r="FOQ377" s="2"/>
      <c r="FOR377" s="2"/>
      <c r="FOS377" s="2"/>
      <c r="FOT377" s="2"/>
      <c r="FOU377" s="2"/>
      <c r="FOV377" s="2"/>
      <c r="FOW377" s="2"/>
      <c r="FOX377" s="2"/>
      <c r="FOY377" s="2"/>
      <c r="FOZ377" s="2"/>
      <c r="FPA377" s="2"/>
      <c r="FPB377" s="2"/>
      <c r="FPC377" s="2"/>
      <c r="FPD377" s="2"/>
      <c r="FPE377" s="2"/>
      <c r="FPF377" s="2"/>
      <c r="FPG377" s="2"/>
      <c r="FPH377" s="2"/>
      <c r="FPI377" s="2"/>
      <c r="FPJ377" s="2"/>
      <c r="FPK377" s="2"/>
      <c r="FPL377" s="2"/>
      <c r="FPM377" s="2"/>
      <c r="FPN377" s="2"/>
      <c r="FPO377" s="2"/>
      <c r="FPP377" s="2"/>
      <c r="FPQ377" s="2"/>
      <c r="FPR377" s="2"/>
      <c r="FPS377" s="2"/>
      <c r="FPT377" s="2"/>
      <c r="FPU377" s="2"/>
      <c r="FPV377" s="2"/>
      <c r="FPW377" s="2"/>
      <c r="FPX377" s="2"/>
      <c r="FPY377" s="2"/>
      <c r="FPZ377" s="2"/>
      <c r="FQA377" s="2"/>
      <c r="FQB377" s="2"/>
      <c r="FQC377" s="2"/>
      <c r="FQD377" s="2"/>
      <c r="FQE377" s="2"/>
      <c r="FQF377" s="2"/>
      <c r="FQG377" s="2"/>
      <c r="FQH377" s="2"/>
      <c r="FQI377" s="2"/>
      <c r="FQJ377" s="2"/>
      <c r="FQK377" s="2"/>
      <c r="FQL377" s="2"/>
      <c r="FQM377" s="2"/>
      <c r="FQN377" s="2"/>
      <c r="FQO377" s="2"/>
      <c r="FQP377" s="2"/>
      <c r="FQQ377" s="2"/>
      <c r="FQR377" s="2"/>
      <c r="FQS377" s="2"/>
      <c r="FQT377" s="2"/>
      <c r="FQU377" s="2"/>
      <c r="FQV377" s="2"/>
      <c r="FQW377" s="2"/>
      <c r="FQX377" s="2"/>
      <c r="FQY377" s="2"/>
      <c r="FQZ377" s="2"/>
      <c r="FRA377" s="2"/>
      <c r="FRB377" s="2"/>
      <c r="FRC377" s="2"/>
      <c r="FRD377" s="2"/>
      <c r="FRE377" s="2"/>
      <c r="FRF377" s="2"/>
      <c r="FRG377" s="2"/>
      <c r="FRH377" s="2"/>
      <c r="FRI377" s="2"/>
      <c r="FRJ377" s="2"/>
      <c r="FRK377" s="2"/>
      <c r="FRL377" s="2"/>
      <c r="FRM377" s="2"/>
      <c r="FRN377" s="2"/>
      <c r="FRO377" s="2"/>
      <c r="FRP377" s="2"/>
      <c r="FRQ377" s="2"/>
      <c r="FRR377" s="2"/>
      <c r="FRS377" s="2"/>
      <c r="FRT377" s="2"/>
      <c r="FRU377" s="2"/>
      <c r="FRV377" s="2"/>
      <c r="FRW377" s="2"/>
      <c r="FRX377" s="2"/>
      <c r="FRY377" s="2"/>
      <c r="FRZ377" s="2"/>
      <c r="FSA377" s="2"/>
      <c r="FSB377" s="2"/>
      <c r="FSC377" s="2"/>
      <c r="FSD377" s="2"/>
      <c r="FSE377" s="2"/>
      <c r="FSF377" s="2"/>
      <c r="FSG377" s="2"/>
      <c r="FSH377" s="2"/>
      <c r="FSI377" s="2"/>
      <c r="FSJ377" s="2"/>
      <c r="FSK377" s="2"/>
      <c r="FSL377" s="2"/>
      <c r="FSM377" s="2"/>
      <c r="FSN377" s="2"/>
      <c r="FSO377" s="2"/>
      <c r="FSP377" s="2"/>
      <c r="FSQ377" s="2"/>
      <c r="FSR377" s="2"/>
      <c r="FSS377" s="2"/>
      <c r="FST377" s="2"/>
      <c r="FSU377" s="2"/>
      <c r="FSV377" s="2"/>
      <c r="FSW377" s="2"/>
      <c r="FSX377" s="2"/>
      <c r="FSY377" s="2"/>
      <c r="FSZ377" s="2"/>
      <c r="FTA377" s="2"/>
      <c r="FTB377" s="2"/>
      <c r="FTC377" s="2"/>
      <c r="FTD377" s="2"/>
      <c r="FTE377" s="2"/>
      <c r="FTF377" s="2"/>
      <c r="FTG377" s="2"/>
      <c r="FTH377" s="2"/>
      <c r="FTI377" s="2"/>
      <c r="FTJ377" s="2"/>
      <c r="FTK377" s="2"/>
      <c r="FTL377" s="2"/>
      <c r="FTM377" s="2"/>
      <c r="FTN377" s="2"/>
      <c r="FTO377" s="2"/>
      <c r="FTP377" s="2"/>
      <c r="FTQ377" s="2"/>
      <c r="FTR377" s="2"/>
      <c r="FTS377" s="2"/>
      <c r="FTT377" s="2"/>
      <c r="FTU377" s="2"/>
      <c r="FTV377" s="2"/>
      <c r="FTW377" s="2"/>
      <c r="FTX377" s="2"/>
      <c r="FTY377" s="2"/>
      <c r="FTZ377" s="2"/>
      <c r="FUA377" s="2"/>
      <c r="FUB377" s="2"/>
      <c r="FUC377" s="2"/>
      <c r="FUD377" s="2"/>
      <c r="FUE377" s="2"/>
      <c r="FUF377" s="2"/>
      <c r="FUG377" s="2"/>
      <c r="FUH377" s="2"/>
      <c r="FUI377" s="2"/>
      <c r="FUJ377" s="2"/>
      <c r="FUK377" s="2"/>
      <c r="FUL377" s="2"/>
      <c r="FUM377" s="2"/>
      <c r="FUN377" s="2"/>
      <c r="FUO377" s="2"/>
      <c r="FUP377" s="2"/>
      <c r="FUQ377" s="2"/>
      <c r="FUR377" s="2"/>
      <c r="FUS377" s="2"/>
      <c r="FUT377" s="2"/>
      <c r="FUU377" s="2"/>
      <c r="FUV377" s="2"/>
      <c r="FUW377" s="2"/>
      <c r="FUX377" s="2"/>
      <c r="FUY377" s="2"/>
      <c r="FUZ377" s="2"/>
      <c r="FVA377" s="2"/>
      <c r="FVB377" s="2"/>
      <c r="FVC377" s="2"/>
      <c r="FVD377" s="2"/>
      <c r="FVE377" s="2"/>
      <c r="FVF377" s="2"/>
      <c r="FVG377" s="2"/>
      <c r="FVH377" s="2"/>
      <c r="FVI377" s="2"/>
      <c r="FVJ377" s="2"/>
      <c r="FVK377" s="2"/>
      <c r="FVL377" s="2"/>
      <c r="FVM377" s="2"/>
      <c r="FVN377" s="2"/>
      <c r="FVO377" s="2"/>
      <c r="FVP377" s="2"/>
      <c r="FVQ377" s="2"/>
      <c r="FVR377" s="2"/>
      <c r="FVS377" s="2"/>
      <c r="FVT377" s="2"/>
      <c r="FVU377" s="2"/>
      <c r="FVV377" s="2"/>
      <c r="FVW377" s="2"/>
      <c r="FVX377" s="2"/>
      <c r="FVY377" s="2"/>
      <c r="FVZ377" s="2"/>
      <c r="FWA377" s="2"/>
      <c r="FWB377" s="2"/>
      <c r="FWC377" s="2"/>
      <c r="FWD377" s="2"/>
      <c r="FWE377" s="2"/>
      <c r="FWF377" s="2"/>
      <c r="FWG377" s="2"/>
      <c r="FWH377" s="2"/>
      <c r="FWI377" s="2"/>
      <c r="FWJ377" s="2"/>
      <c r="FWK377" s="2"/>
      <c r="FWL377" s="2"/>
      <c r="FWM377" s="2"/>
      <c r="FWN377" s="2"/>
      <c r="FWO377" s="2"/>
      <c r="FWP377" s="2"/>
      <c r="FWQ377" s="2"/>
      <c r="FWR377" s="2"/>
      <c r="FWS377" s="2"/>
      <c r="FWT377" s="2"/>
      <c r="FWU377" s="2"/>
      <c r="FWV377" s="2"/>
      <c r="FWW377" s="2"/>
      <c r="FWX377" s="2"/>
      <c r="FWY377" s="2"/>
      <c r="FWZ377" s="2"/>
      <c r="FXA377" s="2"/>
      <c r="FXB377" s="2"/>
      <c r="FXC377" s="2"/>
      <c r="FXD377" s="2"/>
      <c r="FXE377" s="2"/>
      <c r="FXF377" s="2"/>
      <c r="FXG377" s="2"/>
      <c r="FXH377" s="2"/>
      <c r="FXI377" s="2"/>
      <c r="FXJ377" s="2"/>
      <c r="FXK377" s="2"/>
      <c r="FXL377" s="2"/>
      <c r="FXM377" s="2"/>
      <c r="FXN377" s="2"/>
      <c r="FXO377" s="2"/>
      <c r="FXP377" s="2"/>
      <c r="FXQ377" s="2"/>
      <c r="FXR377" s="2"/>
      <c r="FXS377" s="2"/>
      <c r="FXT377" s="2"/>
      <c r="FXU377" s="2"/>
      <c r="FXV377" s="2"/>
      <c r="FXW377" s="2"/>
      <c r="FXX377" s="2"/>
      <c r="FXY377" s="2"/>
      <c r="FXZ377" s="2"/>
      <c r="FYA377" s="2"/>
      <c r="FYB377" s="2"/>
      <c r="FYC377" s="2"/>
      <c r="FYD377" s="2"/>
      <c r="FYE377" s="2"/>
      <c r="FYF377" s="2"/>
      <c r="FYG377" s="2"/>
      <c r="FYH377" s="2"/>
      <c r="FYI377" s="2"/>
      <c r="FYJ377" s="2"/>
      <c r="FYK377" s="2"/>
      <c r="FYL377" s="2"/>
      <c r="FYM377" s="2"/>
      <c r="FYN377" s="2"/>
      <c r="FYO377" s="2"/>
      <c r="FYP377" s="2"/>
      <c r="FYQ377" s="2"/>
      <c r="FYR377" s="2"/>
      <c r="FYS377" s="2"/>
      <c r="FYT377" s="2"/>
      <c r="FYU377" s="2"/>
      <c r="FYV377" s="2"/>
      <c r="FYW377" s="2"/>
      <c r="FYX377" s="2"/>
      <c r="FYY377" s="2"/>
      <c r="FYZ377" s="2"/>
      <c r="FZA377" s="2"/>
      <c r="FZB377" s="2"/>
      <c r="FZC377" s="2"/>
      <c r="FZD377" s="2"/>
      <c r="FZE377" s="2"/>
      <c r="FZF377" s="2"/>
      <c r="FZG377" s="2"/>
      <c r="FZH377" s="2"/>
      <c r="FZI377" s="2"/>
      <c r="FZJ377" s="2"/>
      <c r="FZK377" s="2"/>
      <c r="FZL377" s="2"/>
      <c r="FZM377" s="2"/>
      <c r="FZN377" s="2"/>
      <c r="FZO377" s="2"/>
      <c r="FZP377" s="2"/>
      <c r="FZQ377" s="2"/>
      <c r="FZR377" s="2"/>
      <c r="FZS377" s="2"/>
      <c r="FZT377" s="2"/>
      <c r="FZU377" s="2"/>
      <c r="FZV377" s="2"/>
      <c r="FZW377" s="2"/>
      <c r="FZX377" s="2"/>
      <c r="FZY377" s="2"/>
      <c r="FZZ377" s="2"/>
      <c r="GAA377" s="2"/>
      <c r="GAB377" s="2"/>
      <c r="GAC377" s="2"/>
      <c r="GAD377" s="2"/>
      <c r="GAE377" s="2"/>
      <c r="GAF377" s="2"/>
      <c r="GAG377" s="2"/>
      <c r="GAH377" s="2"/>
      <c r="GAI377" s="2"/>
      <c r="GAJ377" s="2"/>
      <c r="GAK377" s="2"/>
      <c r="GAL377" s="2"/>
      <c r="GAM377" s="2"/>
      <c r="GAN377" s="2"/>
      <c r="GAO377" s="2"/>
      <c r="GAP377" s="2"/>
      <c r="GAQ377" s="2"/>
      <c r="GAR377" s="2"/>
      <c r="GAS377" s="2"/>
      <c r="GAT377" s="2"/>
      <c r="GAU377" s="2"/>
      <c r="GAV377" s="2"/>
      <c r="GAW377" s="2"/>
      <c r="GAX377" s="2"/>
      <c r="GAY377" s="2"/>
      <c r="GAZ377" s="2"/>
      <c r="GBA377" s="2"/>
      <c r="GBB377" s="2"/>
      <c r="GBC377" s="2"/>
      <c r="GBD377" s="2"/>
      <c r="GBE377" s="2"/>
      <c r="GBF377" s="2"/>
      <c r="GBG377" s="2"/>
      <c r="GBH377" s="2"/>
      <c r="GBI377" s="2"/>
      <c r="GBJ377" s="2"/>
      <c r="GBK377" s="2"/>
      <c r="GBL377" s="2"/>
      <c r="GBM377" s="2"/>
      <c r="GBN377" s="2"/>
      <c r="GBO377" s="2"/>
      <c r="GBP377" s="2"/>
      <c r="GBQ377" s="2"/>
      <c r="GBR377" s="2"/>
      <c r="GBS377" s="2"/>
      <c r="GBT377" s="2"/>
      <c r="GBU377" s="2"/>
      <c r="GBV377" s="2"/>
      <c r="GBW377" s="2"/>
      <c r="GBX377" s="2"/>
      <c r="GBY377" s="2"/>
      <c r="GBZ377" s="2"/>
      <c r="GCA377" s="2"/>
      <c r="GCB377" s="2"/>
      <c r="GCC377" s="2"/>
      <c r="GCD377" s="2"/>
      <c r="GCE377" s="2"/>
      <c r="GCF377" s="2"/>
      <c r="GCG377" s="2"/>
      <c r="GCH377" s="2"/>
      <c r="GCI377" s="2"/>
      <c r="GCJ377" s="2"/>
      <c r="GCK377" s="2"/>
      <c r="GCL377" s="2"/>
      <c r="GCM377" s="2"/>
      <c r="GCN377" s="2"/>
      <c r="GCO377" s="2"/>
      <c r="GCP377" s="2"/>
      <c r="GCQ377" s="2"/>
      <c r="GCR377" s="2"/>
      <c r="GCS377" s="2"/>
      <c r="GCT377" s="2"/>
      <c r="GCU377" s="2"/>
      <c r="GCV377" s="2"/>
      <c r="GCW377" s="2"/>
      <c r="GCX377" s="2"/>
      <c r="GCY377" s="2"/>
      <c r="GCZ377" s="2"/>
      <c r="GDA377" s="2"/>
      <c r="GDB377" s="2"/>
      <c r="GDC377" s="2"/>
      <c r="GDD377" s="2"/>
      <c r="GDE377" s="2"/>
      <c r="GDF377" s="2"/>
      <c r="GDG377" s="2"/>
      <c r="GDH377" s="2"/>
      <c r="GDI377" s="2"/>
      <c r="GDJ377" s="2"/>
      <c r="GDK377" s="2"/>
      <c r="GDL377" s="2"/>
      <c r="GDM377" s="2"/>
      <c r="GDN377" s="2"/>
      <c r="GDO377" s="2"/>
      <c r="GDP377" s="2"/>
      <c r="GDQ377" s="2"/>
      <c r="GDR377" s="2"/>
      <c r="GDS377" s="2"/>
      <c r="GDT377" s="2"/>
      <c r="GDU377" s="2"/>
      <c r="GDV377" s="2"/>
      <c r="GDW377" s="2"/>
      <c r="GDX377" s="2"/>
      <c r="GDY377" s="2"/>
      <c r="GDZ377" s="2"/>
      <c r="GEA377" s="2"/>
      <c r="GEB377" s="2"/>
      <c r="GEC377" s="2"/>
      <c r="GED377" s="2"/>
      <c r="GEE377" s="2"/>
      <c r="GEF377" s="2"/>
      <c r="GEG377" s="2"/>
      <c r="GEH377" s="2"/>
      <c r="GEI377" s="2"/>
      <c r="GEJ377" s="2"/>
      <c r="GEK377" s="2"/>
      <c r="GEL377" s="2"/>
      <c r="GEM377" s="2"/>
      <c r="GEN377" s="2"/>
      <c r="GEO377" s="2"/>
      <c r="GEP377" s="2"/>
      <c r="GEQ377" s="2"/>
      <c r="GER377" s="2"/>
      <c r="GES377" s="2"/>
      <c r="GET377" s="2"/>
      <c r="GEU377" s="2"/>
      <c r="GEV377" s="2"/>
      <c r="GEW377" s="2"/>
      <c r="GEX377" s="2"/>
      <c r="GEY377" s="2"/>
      <c r="GEZ377" s="2"/>
      <c r="GFA377" s="2"/>
      <c r="GFB377" s="2"/>
      <c r="GFC377" s="2"/>
      <c r="GFD377" s="2"/>
      <c r="GFE377" s="2"/>
      <c r="GFF377" s="2"/>
      <c r="GFG377" s="2"/>
      <c r="GFH377" s="2"/>
      <c r="GFI377" s="2"/>
      <c r="GFJ377" s="2"/>
      <c r="GFK377" s="2"/>
      <c r="GFL377" s="2"/>
      <c r="GFM377" s="2"/>
      <c r="GFN377" s="2"/>
      <c r="GFO377" s="2"/>
      <c r="GFP377" s="2"/>
      <c r="GFQ377" s="2"/>
      <c r="GFR377" s="2"/>
      <c r="GFS377" s="2"/>
      <c r="GFT377" s="2"/>
      <c r="GFU377" s="2"/>
      <c r="GFV377" s="2"/>
      <c r="GFW377" s="2"/>
      <c r="GFX377" s="2"/>
      <c r="GFY377" s="2"/>
      <c r="GFZ377" s="2"/>
      <c r="GGA377" s="2"/>
      <c r="GGB377" s="2"/>
      <c r="GGC377" s="2"/>
      <c r="GGD377" s="2"/>
      <c r="GGE377" s="2"/>
      <c r="GGF377" s="2"/>
      <c r="GGG377" s="2"/>
      <c r="GGH377" s="2"/>
      <c r="GGI377" s="2"/>
      <c r="GGJ377" s="2"/>
      <c r="GGK377" s="2"/>
      <c r="GGL377" s="2"/>
      <c r="GGM377" s="2"/>
      <c r="GGN377" s="2"/>
      <c r="GGO377" s="2"/>
      <c r="GGP377" s="2"/>
      <c r="GGQ377" s="2"/>
      <c r="GGR377" s="2"/>
      <c r="GGS377" s="2"/>
      <c r="GGT377" s="2"/>
      <c r="GGU377" s="2"/>
      <c r="GGV377" s="2"/>
      <c r="GGW377" s="2"/>
      <c r="GGX377" s="2"/>
      <c r="GGY377" s="2"/>
      <c r="GGZ377" s="2"/>
      <c r="GHA377" s="2"/>
      <c r="GHB377" s="2"/>
      <c r="GHC377" s="2"/>
      <c r="GHD377" s="2"/>
      <c r="GHE377" s="2"/>
      <c r="GHF377" s="2"/>
      <c r="GHG377" s="2"/>
      <c r="GHH377" s="2"/>
      <c r="GHI377" s="2"/>
      <c r="GHJ377" s="2"/>
      <c r="GHK377" s="2"/>
      <c r="GHL377" s="2"/>
      <c r="GHM377" s="2"/>
      <c r="GHN377" s="2"/>
      <c r="GHO377" s="2"/>
      <c r="GHP377" s="2"/>
      <c r="GHQ377" s="2"/>
      <c r="GHR377" s="2"/>
      <c r="GHS377" s="2"/>
      <c r="GHT377" s="2"/>
      <c r="GHU377" s="2"/>
      <c r="GHV377" s="2"/>
      <c r="GHW377" s="2"/>
      <c r="GHX377" s="2"/>
      <c r="GHY377" s="2"/>
      <c r="GHZ377" s="2"/>
      <c r="GIA377" s="2"/>
      <c r="GIB377" s="2"/>
      <c r="GIC377" s="2"/>
      <c r="GID377" s="2"/>
      <c r="GIE377" s="2"/>
      <c r="GIF377" s="2"/>
      <c r="GIG377" s="2"/>
      <c r="GIH377" s="2"/>
      <c r="GII377" s="2"/>
      <c r="GIJ377" s="2"/>
      <c r="GIK377" s="2"/>
      <c r="GIL377" s="2"/>
      <c r="GIM377" s="2"/>
      <c r="GIN377" s="2"/>
      <c r="GIO377" s="2"/>
      <c r="GIP377" s="2"/>
      <c r="GIQ377" s="2"/>
      <c r="GIR377" s="2"/>
      <c r="GIS377" s="2"/>
      <c r="GIT377" s="2"/>
      <c r="GIU377" s="2"/>
      <c r="GIV377" s="2"/>
      <c r="GIW377" s="2"/>
      <c r="GIX377" s="2"/>
      <c r="GIY377" s="2"/>
      <c r="GIZ377" s="2"/>
      <c r="GJA377" s="2"/>
      <c r="GJB377" s="2"/>
      <c r="GJC377" s="2"/>
      <c r="GJD377" s="2"/>
      <c r="GJE377" s="2"/>
      <c r="GJF377" s="2"/>
      <c r="GJG377" s="2"/>
      <c r="GJH377" s="2"/>
      <c r="GJI377" s="2"/>
      <c r="GJJ377" s="2"/>
      <c r="GJK377" s="2"/>
      <c r="GJL377" s="2"/>
      <c r="GJM377" s="2"/>
      <c r="GJN377" s="2"/>
      <c r="GJO377" s="2"/>
      <c r="GJP377" s="2"/>
      <c r="GJQ377" s="2"/>
      <c r="GJR377" s="2"/>
      <c r="GJS377" s="2"/>
      <c r="GJT377" s="2"/>
      <c r="GJU377" s="2"/>
      <c r="GJV377" s="2"/>
      <c r="GJW377" s="2"/>
      <c r="GJX377" s="2"/>
      <c r="GJY377" s="2"/>
      <c r="GJZ377" s="2"/>
      <c r="GKA377" s="2"/>
      <c r="GKB377" s="2"/>
      <c r="GKC377" s="2"/>
      <c r="GKD377" s="2"/>
      <c r="GKE377" s="2"/>
      <c r="GKF377" s="2"/>
      <c r="GKG377" s="2"/>
      <c r="GKH377" s="2"/>
      <c r="GKI377" s="2"/>
      <c r="GKJ377" s="2"/>
      <c r="GKK377" s="2"/>
      <c r="GKL377" s="2"/>
      <c r="GKM377" s="2"/>
      <c r="GKN377" s="2"/>
      <c r="GKO377" s="2"/>
      <c r="GKP377" s="2"/>
      <c r="GKQ377" s="2"/>
      <c r="GKR377" s="2"/>
      <c r="GKS377" s="2"/>
      <c r="GKT377" s="2"/>
      <c r="GKU377" s="2"/>
      <c r="GKV377" s="2"/>
      <c r="GKW377" s="2"/>
      <c r="GKX377" s="2"/>
      <c r="GKY377" s="2"/>
      <c r="GKZ377" s="2"/>
      <c r="GLA377" s="2"/>
      <c r="GLB377" s="2"/>
      <c r="GLC377" s="2"/>
      <c r="GLD377" s="2"/>
      <c r="GLE377" s="2"/>
      <c r="GLF377" s="2"/>
      <c r="GLG377" s="2"/>
      <c r="GLH377" s="2"/>
      <c r="GLI377" s="2"/>
      <c r="GLJ377" s="2"/>
      <c r="GLK377" s="2"/>
      <c r="GLL377" s="2"/>
      <c r="GLM377" s="2"/>
      <c r="GLN377" s="2"/>
      <c r="GLO377" s="2"/>
      <c r="GLP377" s="2"/>
      <c r="GLQ377" s="2"/>
      <c r="GLR377" s="2"/>
      <c r="GLS377" s="2"/>
      <c r="GLT377" s="2"/>
      <c r="GLU377" s="2"/>
      <c r="GLV377" s="2"/>
      <c r="GLW377" s="2"/>
      <c r="GLX377" s="2"/>
      <c r="GLY377" s="2"/>
      <c r="GLZ377" s="2"/>
      <c r="GMA377" s="2"/>
      <c r="GMB377" s="2"/>
      <c r="GMC377" s="2"/>
      <c r="GMD377" s="2"/>
      <c r="GME377" s="2"/>
      <c r="GMF377" s="2"/>
      <c r="GMG377" s="2"/>
      <c r="GMH377" s="2"/>
      <c r="GMI377" s="2"/>
      <c r="GMJ377" s="2"/>
      <c r="GMK377" s="2"/>
      <c r="GML377" s="2"/>
      <c r="GMM377" s="2"/>
      <c r="GMN377" s="2"/>
      <c r="GMO377" s="2"/>
      <c r="GMP377" s="2"/>
      <c r="GMQ377" s="2"/>
      <c r="GMR377" s="2"/>
      <c r="GMS377" s="2"/>
      <c r="GMT377" s="2"/>
      <c r="GMU377" s="2"/>
      <c r="GMV377" s="2"/>
      <c r="GMW377" s="2"/>
      <c r="GMX377" s="2"/>
      <c r="GMY377" s="2"/>
      <c r="GMZ377" s="2"/>
      <c r="GNA377" s="2"/>
      <c r="GNB377" s="2"/>
      <c r="GNC377" s="2"/>
      <c r="GND377" s="2"/>
      <c r="GNE377" s="2"/>
      <c r="GNF377" s="2"/>
      <c r="GNG377" s="2"/>
      <c r="GNH377" s="2"/>
      <c r="GNI377" s="2"/>
      <c r="GNJ377" s="2"/>
      <c r="GNK377" s="2"/>
      <c r="GNL377" s="2"/>
      <c r="GNM377" s="2"/>
      <c r="GNN377" s="2"/>
      <c r="GNO377" s="2"/>
      <c r="GNP377" s="2"/>
      <c r="GNQ377" s="2"/>
      <c r="GNR377" s="2"/>
      <c r="GNS377" s="2"/>
      <c r="GNT377" s="2"/>
      <c r="GNU377" s="2"/>
      <c r="GNV377" s="2"/>
      <c r="GNW377" s="2"/>
      <c r="GNX377" s="2"/>
      <c r="GNY377" s="2"/>
      <c r="GNZ377" s="2"/>
      <c r="GOA377" s="2"/>
      <c r="GOB377" s="2"/>
      <c r="GOC377" s="2"/>
      <c r="GOD377" s="2"/>
      <c r="GOE377" s="2"/>
      <c r="GOF377" s="2"/>
      <c r="GOG377" s="2"/>
      <c r="GOH377" s="2"/>
      <c r="GOI377" s="2"/>
      <c r="GOJ377" s="2"/>
      <c r="GOK377" s="2"/>
      <c r="GOL377" s="2"/>
      <c r="GOM377" s="2"/>
      <c r="GON377" s="2"/>
      <c r="GOO377" s="2"/>
      <c r="GOP377" s="2"/>
      <c r="GOQ377" s="2"/>
      <c r="GOR377" s="2"/>
      <c r="GOS377" s="2"/>
      <c r="GOT377" s="2"/>
      <c r="GOU377" s="2"/>
      <c r="GOV377" s="2"/>
      <c r="GOW377" s="2"/>
      <c r="GOX377" s="2"/>
      <c r="GOY377" s="2"/>
      <c r="GOZ377" s="2"/>
      <c r="GPA377" s="2"/>
      <c r="GPB377" s="2"/>
      <c r="GPC377" s="2"/>
      <c r="GPD377" s="2"/>
      <c r="GPE377" s="2"/>
      <c r="GPF377" s="2"/>
      <c r="GPG377" s="2"/>
      <c r="GPH377" s="2"/>
      <c r="GPI377" s="2"/>
      <c r="GPJ377" s="2"/>
      <c r="GPK377" s="2"/>
      <c r="GPL377" s="2"/>
      <c r="GPM377" s="2"/>
      <c r="GPN377" s="2"/>
      <c r="GPO377" s="2"/>
      <c r="GPP377" s="2"/>
      <c r="GPQ377" s="2"/>
      <c r="GPR377" s="2"/>
      <c r="GPS377" s="2"/>
      <c r="GPT377" s="2"/>
      <c r="GPU377" s="2"/>
      <c r="GPV377" s="2"/>
      <c r="GPW377" s="2"/>
      <c r="GPX377" s="2"/>
      <c r="GPY377" s="2"/>
      <c r="GPZ377" s="2"/>
      <c r="GQA377" s="2"/>
      <c r="GQB377" s="2"/>
      <c r="GQC377" s="2"/>
      <c r="GQD377" s="2"/>
      <c r="GQE377" s="2"/>
      <c r="GQF377" s="2"/>
      <c r="GQG377" s="2"/>
      <c r="GQH377" s="2"/>
      <c r="GQI377" s="2"/>
      <c r="GQJ377" s="2"/>
      <c r="GQK377" s="2"/>
      <c r="GQL377" s="2"/>
      <c r="GQM377" s="2"/>
      <c r="GQN377" s="2"/>
      <c r="GQO377" s="2"/>
      <c r="GQP377" s="2"/>
      <c r="GQQ377" s="2"/>
      <c r="GQR377" s="2"/>
      <c r="GQS377" s="2"/>
      <c r="GQT377" s="2"/>
      <c r="GQU377" s="2"/>
      <c r="GQV377" s="2"/>
      <c r="GQW377" s="2"/>
      <c r="GQX377" s="2"/>
      <c r="GQY377" s="2"/>
      <c r="GQZ377" s="2"/>
      <c r="GRA377" s="2"/>
      <c r="GRB377" s="2"/>
      <c r="GRC377" s="2"/>
      <c r="GRD377" s="2"/>
      <c r="GRE377" s="2"/>
      <c r="GRF377" s="2"/>
      <c r="GRG377" s="2"/>
      <c r="GRH377" s="2"/>
      <c r="GRI377" s="2"/>
      <c r="GRJ377" s="2"/>
      <c r="GRK377" s="2"/>
      <c r="GRL377" s="2"/>
      <c r="GRM377" s="2"/>
      <c r="GRN377" s="2"/>
      <c r="GRO377" s="2"/>
      <c r="GRP377" s="2"/>
      <c r="GRQ377" s="2"/>
      <c r="GRR377" s="2"/>
      <c r="GRS377" s="2"/>
      <c r="GRT377" s="2"/>
      <c r="GRU377" s="2"/>
      <c r="GRV377" s="2"/>
      <c r="GRW377" s="2"/>
      <c r="GRX377" s="2"/>
      <c r="GRY377" s="2"/>
      <c r="GRZ377" s="2"/>
      <c r="GSA377" s="2"/>
      <c r="GSB377" s="2"/>
      <c r="GSC377" s="2"/>
      <c r="GSD377" s="2"/>
      <c r="GSE377" s="2"/>
      <c r="GSF377" s="2"/>
      <c r="GSG377" s="2"/>
      <c r="GSH377" s="2"/>
      <c r="GSI377" s="2"/>
      <c r="GSJ377" s="2"/>
      <c r="GSK377" s="2"/>
      <c r="GSL377" s="2"/>
      <c r="GSM377" s="2"/>
      <c r="GSN377" s="2"/>
      <c r="GSO377" s="2"/>
      <c r="GSP377" s="2"/>
      <c r="GSQ377" s="2"/>
      <c r="GSR377" s="2"/>
      <c r="GSS377" s="2"/>
      <c r="GST377" s="2"/>
      <c r="GSU377" s="2"/>
      <c r="GSV377" s="2"/>
      <c r="GSW377" s="2"/>
      <c r="GSX377" s="2"/>
      <c r="GSY377" s="2"/>
      <c r="GSZ377" s="2"/>
      <c r="GTA377" s="2"/>
      <c r="GTB377" s="2"/>
      <c r="GTC377" s="2"/>
      <c r="GTD377" s="2"/>
      <c r="GTE377" s="2"/>
      <c r="GTF377" s="2"/>
      <c r="GTG377" s="2"/>
      <c r="GTH377" s="2"/>
      <c r="GTI377" s="2"/>
      <c r="GTJ377" s="2"/>
      <c r="GTK377" s="2"/>
      <c r="GTL377" s="2"/>
      <c r="GTM377" s="2"/>
      <c r="GTN377" s="2"/>
      <c r="GTO377" s="2"/>
      <c r="GTP377" s="2"/>
      <c r="GTQ377" s="2"/>
      <c r="GTR377" s="2"/>
      <c r="GTS377" s="2"/>
      <c r="GTT377" s="2"/>
      <c r="GTU377" s="2"/>
      <c r="GTV377" s="2"/>
      <c r="GTW377" s="2"/>
      <c r="GTX377" s="2"/>
      <c r="GTY377" s="2"/>
      <c r="GTZ377" s="2"/>
      <c r="GUA377" s="2"/>
      <c r="GUB377" s="2"/>
      <c r="GUC377" s="2"/>
      <c r="GUD377" s="2"/>
      <c r="GUE377" s="2"/>
      <c r="GUF377" s="2"/>
      <c r="GUG377" s="2"/>
      <c r="GUH377" s="2"/>
      <c r="GUI377" s="2"/>
      <c r="GUJ377" s="2"/>
      <c r="GUK377" s="2"/>
      <c r="GUL377" s="2"/>
      <c r="GUM377" s="2"/>
      <c r="GUN377" s="2"/>
      <c r="GUO377" s="2"/>
      <c r="GUP377" s="2"/>
      <c r="GUQ377" s="2"/>
      <c r="GUR377" s="2"/>
      <c r="GUS377" s="2"/>
      <c r="GUT377" s="2"/>
      <c r="GUU377" s="2"/>
      <c r="GUV377" s="2"/>
      <c r="GUW377" s="2"/>
      <c r="GUX377" s="2"/>
      <c r="GUY377" s="2"/>
      <c r="GUZ377" s="2"/>
      <c r="GVA377" s="2"/>
      <c r="GVB377" s="2"/>
      <c r="GVC377" s="2"/>
      <c r="GVD377" s="2"/>
      <c r="GVE377" s="2"/>
      <c r="GVF377" s="2"/>
      <c r="GVG377" s="2"/>
      <c r="GVH377" s="2"/>
      <c r="GVI377" s="2"/>
      <c r="GVJ377" s="2"/>
      <c r="GVK377" s="2"/>
      <c r="GVL377" s="2"/>
      <c r="GVM377" s="2"/>
      <c r="GVN377" s="2"/>
      <c r="GVO377" s="2"/>
      <c r="GVP377" s="2"/>
      <c r="GVQ377" s="2"/>
      <c r="GVR377" s="2"/>
      <c r="GVS377" s="2"/>
      <c r="GVT377" s="2"/>
      <c r="GVU377" s="2"/>
      <c r="GVV377" s="2"/>
      <c r="GVW377" s="2"/>
      <c r="GVX377" s="2"/>
      <c r="GVY377" s="2"/>
      <c r="GVZ377" s="2"/>
      <c r="GWA377" s="2"/>
      <c r="GWB377" s="2"/>
      <c r="GWC377" s="2"/>
      <c r="GWD377" s="2"/>
      <c r="GWE377" s="2"/>
      <c r="GWF377" s="2"/>
      <c r="GWG377" s="2"/>
      <c r="GWH377" s="2"/>
      <c r="GWI377" s="2"/>
      <c r="GWJ377" s="2"/>
      <c r="GWK377" s="2"/>
      <c r="GWL377" s="2"/>
      <c r="GWM377" s="2"/>
      <c r="GWN377" s="2"/>
      <c r="GWO377" s="2"/>
      <c r="GWP377" s="2"/>
      <c r="GWQ377" s="2"/>
      <c r="GWR377" s="2"/>
      <c r="GWS377" s="2"/>
      <c r="GWT377" s="2"/>
      <c r="GWU377" s="2"/>
      <c r="GWV377" s="2"/>
      <c r="GWW377" s="2"/>
      <c r="GWX377" s="2"/>
      <c r="GWY377" s="2"/>
      <c r="GWZ377" s="2"/>
      <c r="GXA377" s="2"/>
      <c r="GXB377" s="2"/>
      <c r="GXC377" s="2"/>
      <c r="GXD377" s="2"/>
      <c r="GXE377" s="2"/>
      <c r="GXF377" s="2"/>
      <c r="GXG377" s="2"/>
      <c r="GXH377" s="2"/>
      <c r="GXI377" s="2"/>
      <c r="GXJ377" s="2"/>
      <c r="GXK377" s="2"/>
      <c r="GXL377" s="2"/>
      <c r="GXM377" s="2"/>
      <c r="GXN377" s="2"/>
      <c r="GXO377" s="2"/>
      <c r="GXP377" s="2"/>
      <c r="GXQ377" s="2"/>
      <c r="GXR377" s="2"/>
      <c r="GXS377" s="2"/>
      <c r="GXT377" s="2"/>
      <c r="GXU377" s="2"/>
      <c r="GXV377" s="2"/>
      <c r="GXW377" s="2"/>
      <c r="GXX377" s="2"/>
      <c r="GXY377" s="2"/>
      <c r="GXZ377" s="2"/>
      <c r="GYA377" s="2"/>
      <c r="GYB377" s="2"/>
      <c r="GYC377" s="2"/>
      <c r="GYD377" s="2"/>
      <c r="GYE377" s="2"/>
      <c r="GYF377" s="2"/>
      <c r="GYG377" s="2"/>
      <c r="GYH377" s="2"/>
      <c r="GYI377" s="2"/>
      <c r="GYJ377" s="2"/>
      <c r="GYK377" s="2"/>
      <c r="GYL377" s="2"/>
      <c r="GYM377" s="2"/>
      <c r="GYN377" s="2"/>
      <c r="GYO377" s="2"/>
      <c r="GYP377" s="2"/>
      <c r="GYQ377" s="2"/>
      <c r="GYR377" s="2"/>
      <c r="GYS377" s="2"/>
      <c r="GYT377" s="2"/>
      <c r="GYU377" s="2"/>
      <c r="GYV377" s="2"/>
      <c r="GYW377" s="2"/>
      <c r="GYX377" s="2"/>
      <c r="GYY377" s="2"/>
      <c r="GYZ377" s="2"/>
      <c r="GZA377" s="2"/>
      <c r="GZB377" s="2"/>
      <c r="GZC377" s="2"/>
      <c r="GZD377" s="2"/>
      <c r="GZE377" s="2"/>
      <c r="GZF377" s="2"/>
      <c r="GZG377" s="2"/>
      <c r="GZH377" s="2"/>
      <c r="GZI377" s="2"/>
      <c r="GZJ377" s="2"/>
      <c r="GZK377" s="2"/>
      <c r="GZL377" s="2"/>
      <c r="GZM377" s="2"/>
      <c r="GZN377" s="2"/>
      <c r="GZO377" s="2"/>
      <c r="GZP377" s="2"/>
      <c r="GZQ377" s="2"/>
      <c r="GZR377" s="2"/>
      <c r="GZS377" s="2"/>
      <c r="GZT377" s="2"/>
      <c r="GZU377" s="2"/>
      <c r="GZV377" s="2"/>
      <c r="GZW377" s="2"/>
      <c r="GZX377" s="2"/>
      <c r="GZY377" s="2"/>
      <c r="GZZ377" s="2"/>
      <c r="HAA377" s="2"/>
      <c r="HAB377" s="2"/>
      <c r="HAC377" s="2"/>
      <c r="HAD377" s="2"/>
      <c r="HAE377" s="2"/>
      <c r="HAF377" s="2"/>
      <c r="HAG377" s="2"/>
      <c r="HAH377" s="2"/>
      <c r="HAI377" s="2"/>
      <c r="HAJ377" s="2"/>
      <c r="HAK377" s="2"/>
      <c r="HAL377" s="2"/>
      <c r="HAM377" s="2"/>
      <c r="HAN377" s="2"/>
      <c r="HAO377" s="2"/>
      <c r="HAP377" s="2"/>
      <c r="HAQ377" s="2"/>
      <c r="HAR377" s="2"/>
      <c r="HAS377" s="2"/>
      <c r="HAT377" s="2"/>
      <c r="HAU377" s="2"/>
      <c r="HAV377" s="2"/>
      <c r="HAW377" s="2"/>
      <c r="HAX377" s="2"/>
      <c r="HAY377" s="2"/>
      <c r="HAZ377" s="2"/>
      <c r="HBA377" s="2"/>
      <c r="HBB377" s="2"/>
      <c r="HBC377" s="2"/>
      <c r="HBD377" s="2"/>
      <c r="HBE377" s="2"/>
      <c r="HBF377" s="2"/>
      <c r="HBG377" s="2"/>
      <c r="HBH377" s="2"/>
      <c r="HBI377" s="2"/>
      <c r="HBJ377" s="2"/>
      <c r="HBK377" s="2"/>
      <c r="HBL377" s="2"/>
      <c r="HBM377" s="2"/>
      <c r="HBN377" s="2"/>
      <c r="HBO377" s="2"/>
      <c r="HBP377" s="2"/>
      <c r="HBQ377" s="2"/>
      <c r="HBR377" s="2"/>
      <c r="HBS377" s="2"/>
      <c r="HBT377" s="2"/>
      <c r="HBU377" s="2"/>
      <c r="HBV377" s="2"/>
      <c r="HBW377" s="2"/>
      <c r="HBX377" s="2"/>
      <c r="HBY377" s="2"/>
      <c r="HBZ377" s="2"/>
      <c r="HCA377" s="2"/>
      <c r="HCB377" s="2"/>
      <c r="HCC377" s="2"/>
      <c r="HCD377" s="2"/>
      <c r="HCE377" s="2"/>
      <c r="HCF377" s="2"/>
      <c r="HCG377" s="2"/>
      <c r="HCH377" s="2"/>
      <c r="HCI377" s="2"/>
      <c r="HCJ377" s="2"/>
      <c r="HCK377" s="2"/>
      <c r="HCL377" s="2"/>
      <c r="HCM377" s="2"/>
      <c r="HCN377" s="2"/>
      <c r="HCO377" s="2"/>
      <c r="HCP377" s="2"/>
      <c r="HCQ377" s="2"/>
      <c r="HCR377" s="2"/>
      <c r="HCS377" s="2"/>
      <c r="HCT377" s="2"/>
      <c r="HCU377" s="2"/>
      <c r="HCV377" s="2"/>
      <c r="HCW377" s="2"/>
      <c r="HCX377" s="2"/>
      <c r="HCY377" s="2"/>
      <c r="HCZ377" s="2"/>
      <c r="HDA377" s="2"/>
      <c r="HDB377" s="2"/>
      <c r="HDC377" s="2"/>
      <c r="HDD377" s="2"/>
      <c r="HDE377" s="2"/>
      <c r="HDF377" s="2"/>
      <c r="HDG377" s="2"/>
      <c r="HDH377" s="2"/>
      <c r="HDI377" s="2"/>
      <c r="HDJ377" s="2"/>
      <c r="HDK377" s="2"/>
      <c r="HDL377" s="2"/>
      <c r="HDM377" s="2"/>
      <c r="HDN377" s="2"/>
      <c r="HDO377" s="2"/>
      <c r="HDP377" s="2"/>
      <c r="HDQ377" s="2"/>
      <c r="HDR377" s="2"/>
      <c r="HDS377" s="2"/>
      <c r="HDT377" s="2"/>
      <c r="HDU377" s="2"/>
      <c r="HDV377" s="2"/>
      <c r="HDW377" s="2"/>
      <c r="HDX377" s="2"/>
      <c r="HDY377" s="2"/>
      <c r="HDZ377" s="2"/>
      <c r="HEA377" s="2"/>
      <c r="HEB377" s="2"/>
      <c r="HEC377" s="2"/>
      <c r="HED377" s="2"/>
      <c r="HEE377" s="2"/>
      <c r="HEF377" s="2"/>
      <c r="HEG377" s="2"/>
      <c r="HEH377" s="2"/>
      <c r="HEI377" s="2"/>
      <c r="HEJ377" s="2"/>
      <c r="HEK377" s="2"/>
      <c r="HEL377" s="2"/>
      <c r="HEM377" s="2"/>
      <c r="HEN377" s="2"/>
      <c r="HEO377" s="2"/>
      <c r="HEP377" s="2"/>
      <c r="HEQ377" s="2"/>
      <c r="HER377" s="2"/>
      <c r="HES377" s="2"/>
      <c r="HET377" s="2"/>
      <c r="HEU377" s="2"/>
      <c r="HEV377" s="2"/>
      <c r="HEW377" s="2"/>
      <c r="HEX377" s="2"/>
      <c r="HEY377" s="2"/>
      <c r="HEZ377" s="2"/>
      <c r="HFA377" s="2"/>
      <c r="HFB377" s="2"/>
      <c r="HFC377" s="2"/>
      <c r="HFD377" s="2"/>
      <c r="HFE377" s="2"/>
      <c r="HFF377" s="2"/>
      <c r="HFG377" s="2"/>
      <c r="HFH377" s="2"/>
      <c r="HFI377" s="2"/>
      <c r="HFJ377" s="2"/>
      <c r="HFK377" s="2"/>
      <c r="HFL377" s="2"/>
      <c r="HFM377" s="2"/>
      <c r="HFN377" s="2"/>
      <c r="HFO377" s="2"/>
      <c r="HFP377" s="2"/>
      <c r="HFQ377" s="2"/>
      <c r="HFR377" s="2"/>
      <c r="HFS377" s="2"/>
      <c r="HFT377" s="2"/>
      <c r="HFU377" s="2"/>
      <c r="HFV377" s="2"/>
      <c r="HFW377" s="2"/>
      <c r="HFX377" s="2"/>
      <c r="HFY377" s="2"/>
      <c r="HFZ377" s="2"/>
      <c r="HGA377" s="2"/>
      <c r="HGB377" s="2"/>
      <c r="HGC377" s="2"/>
      <c r="HGD377" s="2"/>
      <c r="HGE377" s="2"/>
      <c r="HGF377" s="2"/>
      <c r="HGG377" s="2"/>
      <c r="HGH377" s="2"/>
      <c r="HGI377" s="2"/>
      <c r="HGJ377" s="2"/>
      <c r="HGK377" s="2"/>
      <c r="HGL377" s="2"/>
      <c r="HGM377" s="2"/>
      <c r="HGN377" s="2"/>
      <c r="HGO377" s="2"/>
      <c r="HGP377" s="2"/>
      <c r="HGQ377" s="2"/>
      <c r="HGR377" s="2"/>
      <c r="HGS377" s="2"/>
      <c r="HGT377" s="2"/>
      <c r="HGU377" s="2"/>
      <c r="HGV377" s="2"/>
      <c r="HGW377" s="2"/>
      <c r="HGX377" s="2"/>
      <c r="HGY377" s="2"/>
      <c r="HGZ377" s="2"/>
      <c r="HHA377" s="2"/>
      <c r="HHB377" s="2"/>
      <c r="HHC377" s="2"/>
      <c r="HHD377" s="2"/>
      <c r="HHE377" s="2"/>
      <c r="HHF377" s="2"/>
      <c r="HHG377" s="2"/>
      <c r="HHH377" s="2"/>
      <c r="HHI377" s="2"/>
      <c r="HHJ377" s="2"/>
      <c r="HHK377" s="2"/>
      <c r="HHL377" s="2"/>
      <c r="HHM377" s="2"/>
      <c r="HHN377" s="2"/>
      <c r="HHO377" s="2"/>
      <c r="HHP377" s="2"/>
      <c r="HHQ377" s="2"/>
      <c r="HHR377" s="2"/>
      <c r="HHS377" s="2"/>
      <c r="HHT377" s="2"/>
      <c r="HHU377" s="2"/>
      <c r="HHV377" s="2"/>
      <c r="HHW377" s="2"/>
      <c r="HHX377" s="2"/>
      <c r="HHY377" s="2"/>
      <c r="HHZ377" s="2"/>
      <c r="HIA377" s="2"/>
      <c r="HIB377" s="2"/>
      <c r="HIC377" s="2"/>
      <c r="HID377" s="2"/>
      <c r="HIE377" s="2"/>
      <c r="HIF377" s="2"/>
      <c r="HIG377" s="2"/>
      <c r="HIH377" s="2"/>
      <c r="HII377" s="2"/>
      <c r="HIJ377" s="2"/>
      <c r="HIK377" s="2"/>
      <c r="HIL377" s="2"/>
      <c r="HIM377" s="2"/>
      <c r="HIN377" s="2"/>
      <c r="HIO377" s="2"/>
      <c r="HIP377" s="2"/>
      <c r="HIQ377" s="2"/>
      <c r="HIR377" s="2"/>
      <c r="HIS377" s="2"/>
      <c r="HIT377" s="2"/>
      <c r="HIU377" s="2"/>
      <c r="HIV377" s="2"/>
      <c r="HIW377" s="2"/>
      <c r="HIX377" s="2"/>
      <c r="HIY377" s="2"/>
      <c r="HIZ377" s="2"/>
      <c r="HJA377" s="2"/>
      <c r="HJB377" s="2"/>
      <c r="HJC377" s="2"/>
      <c r="HJD377" s="2"/>
      <c r="HJE377" s="2"/>
      <c r="HJF377" s="2"/>
      <c r="HJG377" s="2"/>
      <c r="HJH377" s="2"/>
      <c r="HJI377" s="2"/>
      <c r="HJJ377" s="2"/>
      <c r="HJK377" s="2"/>
      <c r="HJL377" s="2"/>
      <c r="HJM377" s="2"/>
      <c r="HJN377" s="2"/>
      <c r="HJO377" s="2"/>
      <c r="HJP377" s="2"/>
      <c r="HJQ377" s="2"/>
      <c r="HJR377" s="2"/>
      <c r="HJS377" s="2"/>
      <c r="HJT377" s="2"/>
      <c r="HJU377" s="2"/>
      <c r="HJV377" s="2"/>
      <c r="HJW377" s="2"/>
      <c r="HJX377" s="2"/>
      <c r="HJY377" s="2"/>
      <c r="HJZ377" s="2"/>
      <c r="HKA377" s="2"/>
      <c r="HKB377" s="2"/>
      <c r="HKC377" s="2"/>
      <c r="HKD377" s="2"/>
      <c r="HKE377" s="2"/>
      <c r="HKF377" s="2"/>
      <c r="HKG377" s="2"/>
      <c r="HKH377" s="2"/>
      <c r="HKI377" s="2"/>
      <c r="HKJ377" s="2"/>
      <c r="HKK377" s="2"/>
      <c r="HKL377" s="2"/>
      <c r="HKM377" s="2"/>
      <c r="HKN377" s="2"/>
      <c r="HKO377" s="2"/>
      <c r="HKP377" s="2"/>
      <c r="HKQ377" s="2"/>
      <c r="HKR377" s="2"/>
      <c r="HKS377" s="2"/>
      <c r="HKT377" s="2"/>
      <c r="HKU377" s="2"/>
      <c r="HKV377" s="2"/>
      <c r="HKW377" s="2"/>
      <c r="HKX377" s="2"/>
      <c r="HKY377" s="2"/>
      <c r="HKZ377" s="2"/>
      <c r="HLA377" s="2"/>
      <c r="HLB377" s="2"/>
      <c r="HLC377" s="2"/>
      <c r="HLD377" s="2"/>
      <c r="HLE377" s="2"/>
      <c r="HLF377" s="2"/>
      <c r="HLG377" s="2"/>
      <c r="HLH377" s="2"/>
      <c r="HLI377" s="2"/>
      <c r="HLJ377" s="2"/>
      <c r="HLK377" s="2"/>
      <c r="HLL377" s="2"/>
      <c r="HLM377" s="2"/>
      <c r="HLN377" s="2"/>
      <c r="HLO377" s="2"/>
      <c r="HLP377" s="2"/>
      <c r="HLQ377" s="2"/>
      <c r="HLR377" s="2"/>
      <c r="HLS377" s="2"/>
      <c r="HLT377" s="2"/>
      <c r="HLU377" s="2"/>
      <c r="HLV377" s="2"/>
      <c r="HLW377" s="2"/>
      <c r="HLX377" s="2"/>
      <c r="HLY377" s="2"/>
      <c r="HLZ377" s="2"/>
      <c r="HMA377" s="2"/>
      <c r="HMB377" s="2"/>
      <c r="HMC377" s="2"/>
      <c r="HMD377" s="2"/>
      <c r="HME377" s="2"/>
      <c r="HMF377" s="2"/>
      <c r="HMG377" s="2"/>
      <c r="HMH377" s="2"/>
      <c r="HMI377" s="2"/>
      <c r="HMJ377" s="2"/>
      <c r="HMK377" s="2"/>
      <c r="HML377" s="2"/>
      <c r="HMM377" s="2"/>
      <c r="HMN377" s="2"/>
      <c r="HMO377" s="2"/>
      <c r="HMP377" s="2"/>
      <c r="HMQ377" s="2"/>
      <c r="HMR377" s="2"/>
      <c r="HMS377" s="2"/>
      <c r="HMT377" s="2"/>
      <c r="HMU377" s="2"/>
      <c r="HMV377" s="2"/>
      <c r="HMW377" s="2"/>
      <c r="HMX377" s="2"/>
      <c r="HMY377" s="2"/>
      <c r="HMZ377" s="2"/>
      <c r="HNA377" s="2"/>
      <c r="HNB377" s="2"/>
      <c r="HNC377" s="2"/>
      <c r="HND377" s="2"/>
      <c r="HNE377" s="2"/>
      <c r="HNF377" s="2"/>
      <c r="HNG377" s="2"/>
      <c r="HNH377" s="2"/>
      <c r="HNI377" s="2"/>
      <c r="HNJ377" s="2"/>
      <c r="HNK377" s="2"/>
      <c r="HNL377" s="2"/>
      <c r="HNM377" s="2"/>
      <c r="HNN377" s="2"/>
      <c r="HNO377" s="2"/>
      <c r="HNP377" s="2"/>
      <c r="HNQ377" s="2"/>
      <c r="HNR377" s="2"/>
      <c r="HNS377" s="2"/>
      <c r="HNT377" s="2"/>
      <c r="HNU377" s="2"/>
      <c r="HNV377" s="2"/>
      <c r="HNW377" s="2"/>
      <c r="HNX377" s="2"/>
      <c r="HNY377" s="2"/>
      <c r="HNZ377" s="2"/>
      <c r="HOA377" s="2"/>
      <c r="HOB377" s="2"/>
      <c r="HOC377" s="2"/>
      <c r="HOD377" s="2"/>
      <c r="HOE377" s="2"/>
      <c r="HOF377" s="2"/>
      <c r="HOG377" s="2"/>
      <c r="HOH377" s="2"/>
      <c r="HOI377" s="2"/>
      <c r="HOJ377" s="2"/>
      <c r="HOK377" s="2"/>
      <c r="HOL377" s="2"/>
      <c r="HOM377" s="2"/>
      <c r="HON377" s="2"/>
      <c r="HOO377" s="2"/>
      <c r="HOP377" s="2"/>
      <c r="HOQ377" s="2"/>
      <c r="HOR377" s="2"/>
      <c r="HOS377" s="2"/>
      <c r="HOT377" s="2"/>
      <c r="HOU377" s="2"/>
      <c r="HOV377" s="2"/>
      <c r="HOW377" s="2"/>
      <c r="HOX377" s="2"/>
      <c r="HOY377" s="2"/>
      <c r="HOZ377" s="2"/>
      <c r="HPA377" s="2"/>
      <c r="HPB377" s="2"/>
      <c r="HPC377" s="2"/>
      <c r="HPD377" s="2"/>
      <c r="HPE377" s="2"/>
      <c r="HPF377" s="2"/>
      <c r="HPG377" s="2"/>
      <c r="HPH377" s="2"/>
      <c r="HPI377" s="2"/>
      <c r="HPJ377" s="2"/>
      <c r="HPK377" s="2"/>
      <c r="HPL377" s="2"/>
      <c r="HPM377" s="2"/>
      <c r="HPN377" s="2"/>
      <c r="HPO377" s="2"/>
      <c r="HPP377" s="2"/>
      <c r="HPQ377" s="2"/>
      <c r="HPR377" s="2"/>
      <c r="HPS377" s="2"/>
      <c r="HPT377" s="2"/>
      <c r="HPU377" s="2"/>
      <c r="HPV377" s="2"/>
      <c r="HPW377" s="2"/>
      <c r="HPX377" s="2"/>
      <c r="HPY377" s="2"/>
      <c r="HPZ377" s="2"/>
      <c r="HQA377" s="2"/>
      <c r="HQB377" s="2"/>
      <c r="HQC377" s="2"/>
      <c r="HQD377" s="2"/>
      <c r="HQE377" s="2"/>
      <c r="HQF377" s="2"/>
      <c r="HQG377" s="2"/>
      <c r="HQH377" s="2"/>
      <c r="HQI377" s="2"/>
      <c r="HQJ377" s="2"/>
      <c r="HQK377" s="2"/>
      <c r="HQL377" s="2"/>
      <c r="HQM377" s="2"/>
      <c r="HQN377" s="2"/>
      <c r="HQO377" s="2"/>
      <c r="HQP377" s="2"/>
      <c r="HQQ377" s="2"/>
      <c r="HQR377" s="2"/>
      <c r="HQS377" s="2"/>
      <c r="HQT377" s="2"/>
      <c r="HQU377" s="2"/>
      <c r="HQV377" s="2"/>
      <c r="HQW377" s="2"/>
      <c r="HQX377" s="2"/>
      <c r="HQY377" s="2"/>
      <c r="HQZ377" s="2"/>
      <c r="HRA377" s="2"/>
      <c r="HRB377" s="2"/>
      <c r="HRC377" s="2"/>
      <c r="HRD377" s="2"/>
      <c r="HRE377" s="2"/>
      <c r="HRF377" s="2"/>
      <c r="HRG377" s="2"/>
      <c r="HRH377" s="2"/>
      <c r="HRI377" s="2"/>
      <c r="HRJ377" s="2"/>
      <c r="HRK377" s="2"/>
      <c r="HRL377" s="2"/>
      <c r="HRM377" s="2"/>
      <c r="HRN377" s="2"/>
      <c r="HRO377" s="2"/>
      <c r="HRP377" s="2"/>
      <c r="HRQ377" s="2"/>
      <c r="HRR377" s="2"/>
      <c r="HRS377" s="2"/>
      <c r="HRT377" s="2"/>
      <c r="HRU377" s="2"/>
      <c r="HRV377" s="2"/>
      <c r="HRW377" s="2"/>
      <c r="HRX377" s="2"/>
      <c r="HRY377" s="2"/>
      <c r="HRZ377" s="2"/>
      <c r="HSA377" s="2"/>
      <c r="HSB377" s="2"/>
      <c r="HSC377" s="2"/>
      <c r="HSD377" s="2"/>
      <c r="HSE377" s="2"/>
      <c r="HSF377" s="2"/>
      <c r="HSG377" s="2"/>
      <c r="HSH377" s="2"/>
      <c r="HSI377" s="2"/>
      <c r="HSJ377" s="2"/>
      <c r="HSK377" s="2"/>
      <c r="HSL377" s="2"/>
      <c r="HSM377" s="2"/>
      <c r="HSN377" s="2"/>
      <c r="HSO377" s="2"/>
      <c r="HSP377" s="2"/>
      <c r="HSQ377" s="2"/>
      <c r="HSR377" s="2"/>
      <c r="HSS377" s="2"/>
      <c r="HST377" s="2"/>
      <c r="HSU377" s="2"/>
      <c r="HSV377" s="2"/>
      <c r="HSW377" s="2"/>
      <c r="HSX377" s="2"/>
      <c r="HSY377" s="2"/>
      <c r="HSZ377" s="2"/>
      <c r="HTA377" s="2"/>
      <c r="HTB377" s="2"/>
      <c r="HTC377" s="2"/>
      <c r="HTD377" s="2"/>
      <c r="HTE377" s="2"/>
      <c r="HTF377" s="2"/>
      <c r="HTG377" s="2"/>
      <c r="HTH377" s="2"/>
      <c r="HTI377" s="2"/>
      <c r="HTJ377" s="2"/>
      <c r="HTK377" s="2"/>
      <c r="HTL377" s="2"/>
      <c r="HTM377" s="2"/>
      <c r="HTN377" s="2"/>
      <c r="HTO377" s="2"/>
      <c r="HTP377" s="2"/>
      <c r="HTQ377" s="2"/>
      <c r="HTR377" s="2"/>
      <c r="HTS377" s="2"/>
      <c r="HTT377" s="2"/>
      <c r="HTU377" s="2"/>
      <c r="HTV377" s="2"/>
      <c r="HTW377" s="2"/>
      <c r="HTX377" s="2"/>
      <c r="HTY377" s="2"/>
      <c r="HTZ377" s="2"/>
      <c r="HUA377" s="2"/>
      <c r="HUB377" s="2"/>
      <c r="HUC377" s="2"/>
      <c r="HUD377" s="2"/>
      <c r="HUE377" s="2"/>
      <c r="HUF377" s="2"/>
      <c r="HUG377" s="2"/>
      <c r="HUH377" s="2"/>
      <c r="HUI377" s="2"/>
      <c r="HUJ377" s="2"/>
      <c r="HUK377" s="2"/>
      <c r="HUL377" s="2"/>
      <c r="HUM377" s="2"/>
      <c r="HUN377" s="2"/>
      <c r="HUO377" s="2"/>
      <c r="HUP377" s="2"/>
      <c r="HUQ377" s="2"/>
      <c r="HUR377" s="2"/>
      <c r="HUS377" s="2"/>
      <c r="HUT377" s="2"/>
      <c r="HUU377" s="2"/>
      <c r="HUV377" s="2"/>
      <c r="HUW377" s="2"/>
      <c r="HUX377" s="2"/>
      <c r="HUY377" s="2"/>
      <c r="HUZ377" s="2"/>
      <c r="HVA377" s="2"/>
      <c r="HVB377" s="2"/>
      <c r="HVC377" s="2"/>
      <c r="HVD377" s="2"/>
      <c r="HVE377" s="2"/>
      <c r="HVF377" s="2"/>
      <c r="HVG377" s="2"/>
      <c r="HVH377" s="2"/>
      <c r="HVI377" s="2"/>
      <c r="HVJ377" s="2"/>
      <c r="HVK377" s="2"/>
      <c r="HVL377" s="2"/>
      <c r="HVM377" s="2"/>
      <c r="HVN377" s="2"/>
      <c r="HVO377" s="2"/>
      <c r="HVP377" s="2"/>
      <c r="HVQ377" s="2"/>
      <c r="HVR377" s="2"/>
      <c r="HVS377" s="2"/>
      <c r="HVT377" s="2"/>
      <c r="HVU377" s="2"/>
      <c r="HVV377" s="2"/>
      <c r="HVW377" s="2"/>
      <c r="HVX377" s="2"/>
      <c r="HVY377" s="2"/>
      <c r="HVZ377" s="2"/>
      <c r="HWA377" s="2"/>
      <c r="HWB377" s="2"/>
      <c r="HWC377" s="2"/>
      <c r="HWD377" s="2"/>
      <c r="HWE377" s="2"/>
      <c r="HWF377" s="2"/>
      <c r="HWG377" s="2"/>
      <c r="HWH377" s="2"/>
      <c r="HWI377" s="2"/>
      <c r="HWJ377" s="2"/>
      <c r="HWK377" s="2"/>
      <c r="HWL377" s="2"/>
      <c r="HWM377" s="2"/>
      <c r="HWN377" s="2"/>
      <c r="HWO377" s="2"/>
      <c r="HWP377" s="2"/>
      <c r="HWQ377" s="2"/>
      <c r="HWR377" s="2"/>
      <c r="HWS377" s="2"/>
      <c r="HWT377" s="2"/>
      <c r="HWU377" s="2"/>
      <c r="HWV377" s="2"/>
      <c r="HWW377" s="2"/>
      <c r="HWX377" s="2"/>
      <c r="HWY377" s="2"/>
      <c r="HWZ377" s="2"/>
      <c r="HXA377" s="2"/>
      <c r="HXB377" s="2"/>
      <c r="HXC377" s="2"/>
      <c r="HXD377" s="2"/>
      <c r="HXE377" s="2"/>
      <c r="HXF377" s="2"/>
      <c r="HXG377" s="2"/>
      <c r="HXH377" s="2"/>
      <c r="HXI377" s="2"/>
      <c r="HXJ377" s="2"/>
      <c r="HXK377" s="2"/>
      <c r="HXL377" s="2"/>
      <c r="HXM377" s="2"/>
      <c r="HXN377" s="2"/>
      <c r="HXO377" s="2"/>
      <c r="HXP377" s="2"/>
      <c r="HXQ377" s="2"/>
      <c r="HXR377" s="2"/>
      <c r="HXS377" s="2"/>
      <c r="HXT377" s="2"/>
      <c r="HXU377" s="2"/>
      <c r="HXV377" s="2"/>
      <c r="HXW377" s="2"/>
      <c r="HXX377" s="2"/>
      <c r="HXY377" s="2"/>
      <c r="HXZ377" s="2"/>
      <c r="HYA377" s="2"/>
      <c r="HYB377" s="2"/>
      <c r="HYC377" s="2"/>
      <c r="HYD377" s="2"/>
      <c r="HYE377" s="2"/>
      <c r="HYF377" s="2"/>
      <c r="HYG377" s="2"/>
      <c r="HYH377" s="2"/>
      <c r="HYI377" s="2"/>
      <c r="HYJ377" s="2"/>
      <c r="HYK377" s="2"/>
      <c r="HYL377" s="2"/>
      <c r="HYM377" s="2"/>
      <c r="HYN377" s="2"/>
      <c r="HYO377" s="2"/>
      <c r="HYP377" s="2"/>
      <c r="HYQ377" s="2"/>
      <c r="HYR377" s="2"/>
      <c r="HYS377" s="2"/>
      <c r="HYT377" s="2"/>
      <c r="HYU377" s="2"/>
      <c r="HYV377" s="2"/>
      <c r="HYW377" s="2"/>
      <c r="HYX377" s="2"/>
      <c r="HYY377" s="2"/>
      <c r="HYZ377" s="2"/>
      <c r="HZA377" s="2"/>
      <c r="HZB377" s="2"/>
      <c r="HZC377" s="2"/>
      <c r="HZD377" s="2"/>
      <c r="HZE377" s="2"/>
      <c r="HZF377" s="2"/>
      <c r="HZG377" s="2"/>
      <c r="HZH377" s="2"/>
      <c r="HZI377" s="2"/>
      <c r="HZJ377" s="2"/>
      <c r="HZK377" s="2"/>
      <c r="HZL377" s="2"/>
      <c r="HZM377" s="2"/>
      <c r="HZN377" s="2"/>
      <c r="HZO377" s="2"/>
      <c r="HZP377" s="2"/>
      <c r="HZQ377" s="2"/>
      <c r="HZR377" s="2"/>
      <c r="HZS377" s="2"/>
      <c r="HZT377" s="2"/>
      <c r="HZU377" s="2"/>
      <c r="HZV377" s="2"/>
      <c r="HZW377" s="2"/>
      <c r="HZX377" s="2"/>
      <c r="HZY377" s="2"/>
      <c r="HZZ377" s="2"/>
      <c r="IAA377" s="2"/>
      <c r="IAB377" s="2"/>
      <c r="IAC377" s="2"/>
      <c r="IAD377" s="2"/>
      <c r="IAE377" s="2"/>
      <c r="IAF377" s="2"/>
      <c r="IAG377" s="2"/>
      <c r="IAH377" s="2"/>
      <c r="IAI377" s="2"/>
      <c r="IAJ377" s="2"/>
      <c r="IAK377" s="2"/>
      <c r="IAL377" s="2"/>
      <c r="IAM377" s="2"/>
      <c r="IAN377" s="2"/>
      <c r="IAO377" s="2"/>
      <c r="IAP377" s="2"/>
      <c r="IAQ377" s="2"/>
      <c r="IAR377" s="2"/>
      <c r="IAS377" s="2"/>
      <c r="IAT377" s="2"/>
      <c r="IAU377" s="2"/>
      <c r="IAV377" s="2"/>
      <c r="IAW377" s="2"/>
      <c r="IAX377" s="2"/>
      <c r="IAY377" s="2"/>
      <c r="IAZ377" s="2"/>
      <c r="IBA377" s="2"/>
      <c r="IBB377" s="2"/>
      <c r="IBC377" s="2"/>
      <c r="IBD377" s="2"/>
      <c r="IBE377" s="2"/>
      <c r="IBF377" s="2"/>
      <c r="IBG377" s="2"/>
      <c r="IBH377" s="2"/>
      <c r="IBI377" s="2"/>
      <c r="IBJ377" s="2"/>
      <c r="IBK377" s="2"/>
      <c r="IBL377" s="2"/>
      <c r="IBM377" s="2"/>
      <c r="IBN377" s="2"/>
      <c r="IBO377" s="2"/>
      <c r="IBP377" s="2"/>
      <c r="IBQ377" s="2"/>
      <c r="IBR377" s="2"/>
      <c r="IBS377" s="2"/>
      <c r="IBT377" s="2"/>
      <c r="IBU377" s="2"/>
      <c r="IBV377" s="2"/>
      <c r="IBW377" s="2"/>
      <c r="IBX377" s="2"/>
      <c r="IBY377" s="2"/>
      <c r="IBZ377" s="2"/>
      <c r="ICA377" s="2"/>
      <c r="ICB377" s="2"/>
      <c r="ICC377" s="2"/>
      <c r="ICD377" s="2"/>
      <c r="ICE377" s="2"/>
      <c r="ICF377" s="2"/>
      <c r="ICG377" s="2"/>
      <c r="ICH377" s="2"/>
      <c r="ICI377" s="2"/>
      <c r="ICJ377" s="2"/>
      <c r="ICK377" s="2"/>
      <c r="ICL377" s="2"/>
      <c r="ICM377" s="2"/>
      <c r="ICN377" s="2"/>
      <c r="ICO377" s="2"/>
      <c r="ICP377" s="2"/>
      <c r="ICQ377" s="2"/>
      <c r="ICR377" s="2"/>
      <c r="ICS377" s="2"/>
      <c r="ICT377" s="2"/>
      <c r="ICU377" s="2"/>
      <c r="ICV377" s="2"/>
      <c r="ICW377" s="2"/>
      <c r="ICX377" s="2"/>
      <c r="ICY377" s="2"/>
      <c r="ICZ377" s="2"/>
      <c r="IDA377" s="2"/>
      <c r="IDB377" s="2"/>
      <c r="IDC377" s="2"/>
      <c r="IDD377" s="2"/>
      <c r="IDE377" s="2"/>
      <c r="IDF377" s="2"/>
      <c r="IDG377" s="2"/>
      <c r="IDH377" s="2"/>
      <c r="IDI377" s="2"/>
      <c r="IDJ377" s="2"/>
      <c r="IDK377" s="2"/>
      <c r="IDL377" s="2"/>
      <c r="IDM377" s="2"/>
      <c r="IDN377" s="2"/>
      <c r="IDO377" s="2"/>
      <c r="IDP377" s="2"/>
      <c r="IDQ377" s="2"/>
      <c r="IDR377" s="2"/>
      <c r="IDS377" s="2"/>
      <c r="IDT377" s="2"/>
      <c r="IDU377" s="2"/>
      <c r="IDV377" s="2"/>
      <c r="IDW377" s="2"/>
      <c r="IDX377" s="2"/>
      <c r="IDY377" s="2"/>
      <c r="IDZ377" s="2"/>
      <c r="IEA377" s="2"/>
      <c r="IEB377" s="2"/>
      <c r="IEC377" s="2"/>
      <c r="IED377" s="2"/>
      <c r="IEE377" s="2"/>
      <c r="IEF377" s="2"/>
      <c r="IEG377" s="2"/>
      <c r="IEH377" s="2"/>
      <c r="IEI377" s="2"/>
      <c r="IEJ377" s="2"/>
      <c r="IEK377" s="2"/>
      <c r="IEL377" s="2"/>
      <c r="IEM377" s="2"/>
      <c r="IEN377" s="2"/>
      <c r="IEO377" s="2"/>
      <c r="IEP377" s="2"/>
      <c r="IEQ377" s="2"/>
      <c r="IER377" s="2"/>
      <c r="IES377" s="2"/>
      <c r="IET377" s="2"/>
      <c r="IEU377" s="2"/>
      <c r="IEV377" s="2"/>
      <c r="IEW377" s="2"/>
      <c r="IEX377" s="2"/>
      <c r="IEY377" s="2"/>
      <c r="IEZ377" s="2"/>
      <c r="IFA377" s="2"/>
      <c r="IFB377" s="2"/>
      <c r="IFC377" s="2"/>
      <c r="IFD377" s="2"/>
      <c r="IFE377" s="2"/>
      <c r="IFF377" s="2"/>
      <c r="IFG377" s="2"/>
      <c r="IFH377" s="2"/>
      <c r="IFI377" s="2"/>
      <c r="IFJ377" s="2"/>
      <c r="IFK377" s="2"/>
      <c r="IFL377" s="2"/>
      <c r="IFM377" s="2"/>
      <c r="IFN377" s="2"/>
      <c r="IFO377" s="2"/>
      <c r="IFP377" s="2"/>
      <c r="IFQ377" s="2"/>
      <c r="IFR377" s="2"/>
      <c r="IFS377" s="2"/>
      <c r="IFT377" s="2"/>
      <c r="IFU377" s="2"/>
      <c r="IFV377" s="2"/>
      <c r="IFW377" s="2"/>
      <c r="IFX377" s="2"/>
      <c r="IFY377" s="2"/>
      <c r="IFZ377" s="2"/>
      <c r="IGA377" s="2"/>
      <c r="IGB377" s="2"/>
      <c r="IGC377" s="2"/>
      <c r="IGD377" s="2"/>
      <c r="IGE377" s="2"/>
      <c r="IGF377" s="2"/>
      <c r="IGG377" s="2"/>
      <c r="IGH377" s="2"/>
      <c r="IGI377" s="2"/>
      <c r="IGJ377" s="2"/>
      <c r="IGK377" s="2"/>
      <c r="IGL377" s="2"/>
      <c r="IGM377" s="2"/>
      <c r="IGN377" s="2"/>
      <c r="IGO377" s="2"/>
      <c r="IGP377" s="2"/>
      <c r="IGQ377" s="2"/>
      <c r="IGR377" s="2"/>
      <c r="IGS377" s="2"/>
      <c r="IGT377" s="2"/>
      <c r="IGU377" s="2"/>
      <c r="IGV377" s="2"/>
      <c r="IGW377" s="2"/>
      <c r="IGX377" s="2"/>
      <c r="IGY377" s="2"/>
      <c r="IGZ377" s="2"/>
      <c r="IHA377" s="2"/>
      <c r="IHB377" s="2"/>
      <c r="IHC377" s="2"/>
      <c r="IHD377" s="2"/>
      <c r="IHE377" s="2"/>
      <c r="IHF377" s="2"/>
      <c r="IHG377" s="2"/>
      <c r="IHH377" s="2"/>
      <c r="IHI377" s="2"/>
      <c r="IHJ377" s="2"/>
      <c r="IHK377" s="2"/>
      <c r="IHL377" s="2"/>
      <c r="IHM377" s="2"/>
      <c r="IHN377" s="2"/>
      <c r="IHO377" s="2"/>
      <c r="IHP377" s="2"/>
      <c r="IHQ377" s="2"/>
      <c r="IHR377" s="2"/>
      <c r="IHS377" s="2"/>
      <c r="IHT377" s="2"/>
      <c r="IHU377" s="2"/>
      <c r="IHV377" s="2"/>
      <c r="IHW377" s="2"/>
      <c r="IHX377" s="2"/>
      <c r="IHY377" s="2"/>
      <c r="IHZ377" s="2"/>
      <c r="IIA377" s="2"/>
      <c r="IIB377" s="2"/>
      <c r="IIC377" s="2"/>
      <c r="IID377" s="2"/>
      <c r="IIE377" s="2"/>
      <c r="IIF377" s="2"/>
      <c r="IIG377" s="2"/>
      <c r="IIH377" s="2"/>
      <c r="III377" s="2"/>
      <c r="IIJ377" s="2"/>
      <c r="IIK377" s="2"/>
      <c r="IIL377" s="2"/>
      <c r="IIM377" s="2"/>
      <c r="IIN377" s="2"/>
      <c r="IIO377" s="2"/>
      <c r="IIP377" s="2"/>
      <c r="IIQ377" s="2"/>
      <c r="IIR377" s="2"/>
      <c r="IIS377" s="2"/>
      <c r="IIT377" s="2"/>
      <c r="IIU377" s="2"/>
      <c r="IIV377" s="2"/>
      <c r="IIW377" s="2"/>
      <c r="IIX377" s="2"/>
      <c r="IIY377" s="2"/>
      <c r="IIZ377" s="2"/>
      <c r="IJA377" s="2"/>
      <c r="IJB377" s="2"/>
      <c r="IJC377" s="2"/>
      <c r="IJD377" s="2"/>
      <c r="IJE377" s="2"/>
      <c r="IJF377" s="2"/>
      <c r="IJG377" s="2"/>
      <c r="IJH377" s="2"/>
      <c r="IJI377" s="2"/>
      <c r="IJJ377" s="2"/>
      <c r="IJK377" s="2"/>
      <c r="IJL377" s="2"/>
      <c r="IJM377" s="2"/>
      <c r="IJN377" s="2"/>
      <c r="IJO377" s="2"/>
      <c r="IJP377" s="2"/>
      <c r="IJQ377" s="2"/>
      <c r="IJR377" s="2"/>
      <c r="IJS377" s="2"/>
      <c r="IJT377" s="2"/>
      <c r="IJU377" s="2"/>
      <c r="IJV377" s="2"/>
      <c r="IJW377" s="2"/>
      <c r="IJX377" s="2"/>
      <c r="IJY377" s="2"/>
      <c r="IJZ377" s="2"/>
      <c r="IKA377" s="2"/>
      <c r="IKB377" s="2"/>
      <c r="IKC377" s="2"/>
      <c r="IKD377" s="2"/>
      <c r="IKE377" s="2"/>
      <c r="IKF377" s="2"/>
      <c r="IKG377" s="2"/>
      <c r="IKH377" s="2"/>
      <c r="IKI377" s="2"/>
      <c r="IKJ377" s="2"/>
      <c r="IKK377" s="2"/>
      <c r="IKL377" s="2"/>
      <c r="IKM377" s="2"/>
      <c r="IKN377" s="2"/>
      <c r="IKO377" s="2"/>
      <c r="IKP377" s="2"/>
      <c r="IKQ377" s="2"/>
      <c r="IKR377" s="2"/>
      <c r="IKS377" s="2"/>
      <c r="IKT377" s="2"/>
      <c r="IKU377" s="2"/>
      <c r="IKV377" s="2"/>
      <c r="IKW377" s="2"/>
      <c r="IKX377" s="2"/>
      <c r="IKY377" s="2"/>
      <c r="IKZ377" s="2"/>
      <c r="ILA377" s="2"/>
      <c r="ILB377" s="2"/>
      <c r="ILC377" s="2"/>
      <c r="ILD377" s="2"/>
      <c r="ILE377" s="2"/>
      <c r="ILF377" s="2"/>
      <c r="ILG377" s="2"/>
      <c r="ILH377" s="2"/>
      <c r="ILI377" s="2"/>
      <c r="ILJ377" s="2"/>
      <c r="ILK377" s="2"/>
      <c r="ILL377" s="2"/>
      <c r="ILM377" s="2"/>
      <c r="ILN377" s="2"/>
      <c r="ILO377" s="2"/>
      <c r="ILP377" s="2"/>
      <c r="ILQ377" s="2"/>
      <c r="ILR377" s="2"/>
      <c r="ILS377" s="2"/>
      <c r="ILT377" s="2"/>
      <c r="ILU377" s="2"/>
      <c r="ILV377" s="2"/>
      <c r="ILW377" s="2"/>
      <c r="ILX377" s="2"/>
      <c r="ILY377" s="2"/>
      <c r="ILZ377" s="2"/>
      <c r="IMA377" s="2"/>
      <c r="IMB377" s="2"/>
      <c r="IMC377" s="2"/>
      <c r="IMD377" s="2"/>
      <c r="IME377" s="2"/>
      <c r="IMF377" s="2"/>
      <c r="IMG377" s="2"/>
      <c r="IMH377" s="2"/>
      <c r="IMI377" s="2"/>
      <c r="IMJ377" s="2"/>
      <c r="IMK377" s="2"/>
      <c r="IML377" s="2"/>
      <c r="IMM377" s="2"/>
      <c r="IMN377" s="2"/>
      <c r="IMO377" s="2"/>
      <c r="IMP377" s="2"/>
      <c r="IMQ377" s="2"/>
      <c r="IMR377" s="2"/>
      <c r="IMS377" s="2"/>
      <c r="IMT377" s="2"/>
      <c r="IMU377" s="2"/>
      <c r="IMV377" s="2"/>
      <c r="IMW377" s="2"/>
      <c r="IMX377" s="2"/>
      <c r="IMY377" s="2"/>
      <c r="IMZ377" s="2"/>
      <c r="INA377" s="2"/>
      <c r="INB377" s="2"/>
      <c r="INC377" s="2"/>
      <c r="IND377" s="2"/>
      <c r="INE377" s="2"/>
      <c r="INF377" s="2"/>
      <c r="ING377" s="2"/>
      <c r="INH377" s="2"/>
      <c r="INI377" s="2"/>
      <c r="INJ377" s="2"/>
      <c r="INK377" s="2"/>
      <c r="INL377" s="2"/>
      <c r="INM377" s="2"/>
      <c r="INN377" s="2"/>
      <c r="INO377" s="2"/>
      <c r="INP377" s="2"/>
      <c r="INQ377" s="2"/>
      <c r="INR377" s="2"/>
      <c r="INS377" s="2"/>
      <c r="INT377" s="2"/>
      <c r="INU377" s="2"/>
      <c r="INV377" s="2"/>
      <c r="INW377" s="2"/>
      <c r="INX377" s="2"/>
      <c r="INY377" s="2"/>
      <c r="INZ377" s="2"/>
      <c r="IOA377" s="2"/>
      <c r="IOB377" s="2"/>
      <c r="IOC377" s="2"/>
      <c r="IOD377" s="2"/>
      <c r="IOE377" s="2"/>
      <c r="IOF377" s="2"/>
      <c r="IOG377" s="2"/>
      <c r="IOH377" s="2"/>
      <c r="IOI377" s="2"/>
      <c r="IOJ377" s="2"/>
      <c r="IOK377" s="2"/>
      <c r="IOL377" s="2"/>
      <c r="IOM377" s="2"/>
      <c r="ION377" s="2"/>
      <c r="IOO377" s="2"/>
      <c r="IOP377" s="2"/>
      <c r="IOQ377" s="2"/>
      <c r="IOR377" s="2"/>
      <c r="IOS377" s="2"/>
      <c r="IOT377" s="2"/>
      <c r="IOU377" s="2"/>
      <c r="IOV377" s="2"/>
      <c r="IOW377" s="2"/>
      <c r="IOX377" s="2"/>
      <c r="IOY377" s="2"/>
      <c r="IOZ377" s="2"/>
      <c r="IPA377" s="2"/>
      <c r="IPB377" s="2"/>
      <c r="IPC377" s="2"/>
      <c r="IPD377" s="2"/>
      <c r="IPE377" s="2"/>
      <c r="IPF377" s="2"/>
      <c r="IPG377" s="2"/>
      <c r="IPH377" s="2"/>
      <c r="IPI377" s="2"/>
      <c r="IPJ377" s="2"/>
      <c r="IPK377" s="2"/>
      <c r="IPL377" s="2"/>
      <c r="IPM377" s="2"/>
      <c r="IPN377" s="2"/>
      <c r="IPO377" s="2"/>
      <c r="IPP377" s="2"/>
      <c r="IPQ377" s="2"/>
      <c r="IPR377" s="2"/>
      <c r="IPS377" s="2"/>
      <c r="IPT377" s="2"/>
      <c r="IPU377" s="2"/>
      <c r="IPV377" s="2"/>
      <c r="IPW377" s="2"/>
      <c r="IPX377" s="2"/>
      <c r="IPY377" s="2"/>
      <c r="IPZ377" s="2"/>
      <c r="IQA377" s="2"/>
      <c r="IQB377" s="2"/>
      <c r="IQC377" s="2"/>
      <c r="IQD377" s="2"/>
      <c r="IQE377" s="2"/>
      <c r="IQF377" s="2"/>
      <c r="IQG377" s="2"/>
      <c r="IQH377" s="2"/>
      <c r="IQI377" s="2"/>
      <c r="IQJ377" s="2"/>
      <c r="IQK377" s="2"/>
      <c r="IQL377" s="2"/>
      <c r="IQM377" s="2"/>
      <c r="IQN377" s="2"/>
      <c r="IQO377" s="2"/>
      <c r="IQP377" s="2"/>
      <c r="IQQ377" s="2"/>
      <c r="IQR377" s="2"/>
      <c r="IQS377" s="2"/>
      <c r="IQT377" s="2"/>
      <c r="IQU377" s="2"/>
      <c r="IQV377" s="2"/>
      <c r="IQW377" s="2"/>
      <c r="IQX377" s="2"/>
      <c r="IQY377" s="2"/>
      <c r="IQZ377" s="2"/>
      <c r="IRA377" s="2"/>
      <c r="IRB377" s="2"/>
      <c r="IRC377" s="2"/>
      <c r="IRD377" s="2"/>
      <c r="IRE377" s="2"/>
      <c r="IRF377" s="2"/>
      <c r="IRG377" s="2"/>
      <c r="IRH377" s="2"/>
      <c r="IRI377" s="2"/>
      <c r="IRJ377" s="2"/>
      <c r="IRK377" s="2"/>
      <c r="IRL377" s="2"/>
      <c r="IRM377" s="2"/>
      <c r="IRN377" s="2"/>
      <c r="IRO377" s="2"/>
      <c r="IRP377" s="2"/>
      <c r="IRQ377" s="2"/>
      <c r="IRR377" s="2"/>
      <c r="IRS377" s="2"/>
      <c r="IRT377" s="2"/>
      <c r="IRU377" s="2"/>
      <c r="IRV377" s="2"/>
      <c r="IRW377" s="2"/>
      <c r="IRX377" s="2"/>
      <c r="IRY377" s="2"/>
      <c r="IRZ377" s="2"/>
      <c r="ISA377" s="2"/>
      <c r="ISB377" s="2"/>
      <c r="ISC377" s="2"/>
      <c r="ISD377" s="2"/>
      <c r="ISE377" s="2"/>
      <c r="ISF377" s="2"/>
      <c r="ISG377" s="2"/>
      <c r="ISH377" s="2"/>
      <c r="ISI377" s="2"/>
      <c r="ISJ377" s="2"/>
      <c r="ISK377" s="2"/>
      <c r="ISL377" s="2"/>
      <c r="ISM377" s="2"/>
      <c r="ISN377" s="2"/>
      <c r="ISO377" s="2"/>
      <c r="ISP377" s="2"/>
      <c r="ISQ377" s="2"/>
      <c r="ISR377" s="2"/>
      <c r="ISS377" s="2"/>
      <c r="IST377" s="2"/>
      <c r="ISU377" s="2"/>
      <c r="ISV377" s="2"/>
      <c r="ISW377" s="2"/>
      <c r="ISX377" s="2"/>
      <c r="ISY377" s="2"/>
      <c r="ISZ377" s="2"/>
      <c r="ITA377" s="2"/>
      <c r="ITB377" s="2"/>
      <c r="ITC377" s="2"/>
      <c r="ITD377" s="2"/>
      <c r="ITE377" s="2"/>
      <c r="ITF377" s="2"/>
      <c r="ITG377" s="2"/>
      <c r="ITH377" s="2"/>
      <c r="ITI377" s="2"/>
      <c r="ITJ377" s="2"/>
      <c r="ITK377" s="2"/>
      <c r="ITL377" s="2"/>
      <c r="ITM377" s="2"/>
      <c r="ITN377" s="2"/>
      <c r="ITO377" s="2"/>
      <c r="ITP377" s="2"/>
      <c r="ITQ377" s="2"/>
      <c r="ITR377" s="2"/>
      <c r="ITS377" s="2"/>
      <c r="ITT377" s="2"/>
      <c r="ITU377" s="2"/>
      <c r="ITV377" s="2"/>
      <c r="ITW377" s="2"/>
      <c r="ITX377" s="2"/>
      <c r="ITY377" s="2"/>
      <c r="ITZ377" s="2"/>
      <c r="IUA377" s="2"/>
      <c r="IUB377" s="2"/>
      <c r="IUC377" s="2"/>
      <c r="IUD377" s="2"/>
      <c r="IUE377" s="2"/>
      <c r="IUF377" s="2"/>
      <c r="IUG377" s="2"/>
      <c r="IUH377" s="2"/>
      <c r="IUI377" s="2"/>
      <c r="IUJ377" s="2"/>
      <c r="IUK377" s="2"/>
      <c r="IUL377" s="2"/>
      <c r="IUM377" s="2"/>
      <c r="IUN377" s="2"/>
      <c r="IUO377" s="2"/>
      <c r="IUP377" s="2"/>
      <c r="IUQ377" s="2"/>
      <c r="IUR377" s="2"/>
      <c r="IUS377" s="2"/>
      <c r="IUT377" s="2"/>
      <c r="IUU377" s="2"/>
      <c r="IUV377" s="2"/>
      <c r="IUW377" s="2"/>
      <c r="IUX377" s="2"/>
      <c r="IUY377" s="2"/>
      <c r="IUZ377" s="2"/>
      <c r="IVA377" s="2"/>
      <c r="IVB377" s="2"/>
      <c r="IVC377" s="2"/>
      <c r="IVD377" s="2"/>
      <c r="IVE377" s="2"/>
      <c r="IVF377" s="2"/>
      <c r="IVG377" s="2"/>
      <c r="IVH377" s="2"/>
      <c r="IVI377" s="2"/>
      <c r="IVJ377" s="2"/>
      <c r="IVK377" s="2"/>
      <c r="IVL377" s="2"/>
      <c r="IVM377" s="2"/>
      <c r="IVN377" s="2"/>
      <c r="IVO377" s="2"/>
      <c r="IVP377" s="2"/>
      <c r="IVQ377" s="2"/>
      <c r="IVR377" s="2"/>
      <c r="IVS377" s="2"/>
      <c r="IVT377" s="2"/>
      <c r="IVU377" s="2"/>
      <c r="IVV377" s="2"/>
      <c r="IVW377" s="2"/>
      <c r="IVX377" s="2"/>
      <c r="IVY377" s="2"/>
      <c r="IVZ377" s="2"/>
      <c r="IWA377" s="2"/>
      <c r="IWB377" s="2"/>
      <c r="IWC377" s="2"/>
      <c r="IWD377" s="2"/>
      <c r="IWE377" s="2"/>
      <c r="IWF377" s="2"/>
      <c r="IWG377" s="2"/>
      <c r="IWH377" s="2"/>
      <c r="IWI377" s="2"/>
      <c r="IWJ377" s="2"/>
      <c r="IWK377" s="2"/>
      <c r="IWL377" s="2"/>
      <c r="IWM377" s="2"/>
      <c r="IWN377" s="2"/>
      <c r="IWO377" s="2"/>
      <c r="IWP377" s="2"/>
      <c r="IWQ377" s="2"/>
      <c r="IWR377" s="2"/>
      <c r="IWS377" s="2"/>
      <c r="IWT377" s="2"/>
      <c r="IWU377" s="2"/>
      <c r="IWV377" s="2"/>
      <c r="IWW377" s="2"/>
      <c r="IWX377" s="2"/>
      <c r="IWY377" s="2"/>
      <c r="IWZ377" s="2"/>
      <c r="IXA377" s="2"/>
      <c r="IXB377" s="2"/>
      <c r="IXC377" s="2"/>
      <c r="IXD377" s="2"/>
      <c r="IXE377" s="2"/>
      <c r="IXF377" s="2"/>
      <c r="IXG377" s="2"/>
      <c r="IXH377" s="2"/>
      <c r="IXI377" s="2"/>
      <c r="IXJ377" s="2"/>
      <c r="IXK377" s="2"/>
      <c r="IXL377" s="2"/>
      <c r="IXM377" s="2"/>
      <c r="IXN377" s="2"/>
      <c r="IXO377" s="2"/>
      <c r="IXP377" s="2"/>
      <c r="IXQ377" s="2"/>
      <c r="IXR377" s="2"/>
      <c r="IXS377" s="2"/>
      <c r="IXT377" s="2"/>
      <c r="IXU377" s="2"/>
      <c r="IXV377" s="2"/>
      <c r="IXW377" s="2"/>
      <c r="IXX377" s="2"/>
      <c r="IXY377" s="2"/>
      <c r="IXZ377" s="2"/>
      <c r="IYA377" s="2"/>
      <c r="IYB377" s="2"/>
      <c r="IYC377" s="2"/>
      <c r="IYD377" s="2"/>
      <c r="IYE377" s="2"/>
      <c r="IYF377" s="2"/>
      <c r="IYG377" s="2"/>
      <c r="IYH377" s="2"/>
      <c r="IYI377" s="2"/>
      <c r="IYJ377" s="2"/>
      <c r="IYK377" s="2"/>
      <c r="IYL377" s="2"/>
      <c r="IYM377" s="2"/>
      <c r="IYN377" s="2"/>
      <c r="IYO377" s="2"/>
      <c r="IYP377" s="2"/>
      <c r="IYQ377" s="2"/>
      <c r="IYR377" s="2"/>
      <c r="IYS377" s="2"/>
      <c r="IYT377" s="2"/>
      <c r="IYU377" s="2"/>
      <c r="IYV377" s="2"/>
      <c r="IYW377" s="2"/>
      <c r="IYX377" s="2"/>
      <c r="IYY377" s="2"/>
      <c r="IYZ377" s="2"/>
      <c r="IZA377" s="2"/>
      <c r="IZB377" s="2"/>
      <c r="IZC377" s="2"/>
      <c r="IZD377" s="2"/>
      <c r="IZE377" s="2"/>
      <c r="IZF377" s="2"/>
      <c r="IZG377" s="2"/>
      <c r="IZH377" s="2"/>
      <c r="IZI377" s="2"/>
      <c r="IZJ377" s="2"/>
      <c r="IZK377" s="2"/>
      <c r="IZL377" s="2"/>
      <c r="IZM377" s="2"/>
      <c r="IZN377" s="2"/>
      <c r="IZO377" s="2"/>
      <c r="IZP377" s="2"/>
      <c r="IZQ377" s="2"/>
      <c r="IZR377" s="2"/>
      <c r="IZS377" s="2"/>
      <c r="IZT377" s="2"/>
      <c r="IZU377" s="2"/>
      <c r="IZV377" s="2"/>
      <c r="IZW377" s="2"/>
      <c r="IZX377" s="2"/>
      <c r="IZY377" s="2"/>
      <c r="IZZ377" s="2"/>
      <c r="JAA377" s="2"/>
      <c r="JAB377" s="2"/>
      <c r="JAC377" s="2"/>
      <c r="JAD377" s="2"/>
      <c r="JAE377" s="2"/>
      <c r="JAF377" s="2"/>
      <c r="JAG377" s="2"/>
      <c r="JAH377" s="2"/>
      <c r="JAI377" s="2"/>
      <c r="JAJ377" s="2"/>
      <c r="JAK377" s="2"/>
      <c r="JAL377" s="2"/>
      <c r="JAM377" s="2"/>
      <c r="JAN377" s="2"/>
      <c r="JAO377" s="2"/>
      <c r="JAP377" s="2"/>
      <c r="JAQ377" s="2"/>
      <c r="JAR377" s="2"/>
      <c r="JAS377" s="2"/>
      <c r="JAT377" s="2"/>
      <c r="JAU377" s="2"/>
      <c r="JAV377" s="2"/>
      <c r="JAW377" s="2"/>
      <c r="JAX377" s="2"/>
      <c r="JAY377" s="2"/>
      <c r="JAZ377" s="2"/>
      <c r="JBA377" s="2"/>
      <c r="JBB377" s="2"/>
      <c r="JBC377" s="2"/>
      <c r="JBD377" s="2"/>
      <c r="JBE377" s="2"/>
      <c r="JBF377" s="2"/>
      <c r="JBG377" s="2"/>
      <c r="JBH377" s="2"/>
      <c r="JBI377" s="2"/>
      <c r="JBJ377" s="2"/>
      <c r="JBK377" s="2"/>
      <c r="JBL377" s="2"/>
      <c r="JBM377" s="2"/>
      <c r="JBN377" s="2"/>
      <c r="JBO377" s="2"/>
      <c r="JBP377" s="2"/>
      <c r="JBQ377" s="2"/>
      <c r="JBR377" s="2"/>
      <c r="JBS377" s="2"/>
      <c r="JBT377" s="2"/>
      <c r="JBU377" s="2"/>
      <c r="JBV377" s="2"/>
      <c r="JBW377" s="2"/>
      <c r="JBX377" s="2"/>
      <c r="JBY377" s="2"/>
      <c r="JBZ377" s="2"/>
      <c r="JCA377" s="2"/>
      <c r="JCB377" s="2"/>
      <c r="JCC377" s="2"/>
      <c r="JCD377" s="2"/>
      <c r="JCE377" s="2"/>
      <c r="JCF377" s="2"/>
      <c r="JCG377" s="2"/>
      <c r="JCH377" s="2"/>
      <c r="JCI377" s="2"/>
      <c r="JCJ377" s="2"/>
      <c r="JCK377" s="2"/>
      <c r="JCL377" s="2"/>
      <c r="JCM377" s="2"/>
      <c r="JCN377" s="2"/>
      <c r="JCO377" s="2"/>
      <c r="JCP377" s="2"/>
      <c r="JCQ377" s="2"/>
      <c r="JCR377" s="2"/>
      <c r="JCS377" s="2"/>
      <c r="JCT377" s="2"/>
      <c r="JCU377" s="2"/>
      <c r="JCV377" s="2"/>
      <c r="JCW377" s="2"/>
      <c r="JCX377" s="2"/>
      <c r="JCY377" s="2"/>
      <c r="JCZ377" s="2"/>
      <c r="JDA377" s="2"/>
      <c r="JDB377" s="2"/>
      <c r="JDC377" s="2"/>
      <c r="JDD377" s="2"/>
      <c r="JDE377" s="2"/>
      <c r="JDF377" s="2"/>
      <c r="JDG377" s="2"/>
      <c r="JDH377" s="2"/>
      <c r="JDI377" s="2"/>
      <c r="JDJ377" s="2"/>
      <c r="JDK377" s="2"/>
      <c r="JDL377" s="2"/>
      <c r="JDM377" s="2"/>
      <c r="JDN377" s="2"/>
      <c r="JDO377" s="2"/>
      <c r="JDP377" s="2"/>
      <c r="JDQ377" s="2"/>
      <c r="JDR377" s="2"/>
      <c r="JDS377" s="2"/>
      <c r="JDT377" s="2"/>
      <c r="JDU377" s="2"/>
      <c r="JDV377" s="2"/>
      <c r="JDW377" s="2"/>
      <c r="JDX377" s="2"/>
      <c r="JDY377" s="2"/>
      <c r="JDZ377" s="2"/>
      <c r="JEA377" s="2"/>
      <c r="JEB377" s="2"/>
      <c r="JEC377" s="2"/>
      <c r="JED377" s="2"/>
      <c r="JEE377" s="2"/>
      <c r="JEF377" s="2"/>
      <c r="JEG377" s="2"/>
      <c r="JEH377" s="2"/>
      <c r="JEI377" s="2"/>
      <c r="JEJ377" s="2"/>
      <c r="JEK377" s="2"/>
      <c r="JEL377" s="2"/>
      <c r="JEM377" s="2"/>
      <c r="JEN377" s="2"/>
      <c r="JEO377" s="2"/>
      <c r="JEP377" s="2"/>
      <c r="JEQ377" s="2"/>
      <c r="JER377" s="2"/>
      <c r="JES377" s="2"/>
      <c r="JET377" s="2"/>
      <c r="JEU377" s="2"/>
      <c r="JEV377" s="2"/>
      <c r="JEW377" s="2"/>
      <c r="JEX377" s="2"/>
      <c r="JEY377" s="2"/>
      <c r="JEZ377" s="2"/>
      <c r="JFA377" s="2"/>
      <c r="JFB377" s="2"/>
      <c r="JFC377" s="2"/>
      <c r="JFD377" s="2"/>
      <c r="JFE377" s="2"/>
      <c r="JFF377" s="2"/>
      <c r="JFG377" s="2"/>
      <c r="JFH377" s="2"/>
      <c r="JFI377" s="2"/>
      <c r="JFJ377" s="2"/>
      <c r="JFK377" s="2"/>
      <c r="JFL377" s="2"/>
      <c r="JFM377" s="2"/>
      <c r="JFN377" s="2"/>
      <c r="JFO377" s="2"/>
      <c r="JFP377" s="2"/>
      <c r="JFQ377" s="2"/>
      <c r="JFR377" s="2"/>
      <c r="JFS377" s="2"/>
      <c r="JFT377" s="2"/>
      <c r="JFU377" s="2"/>
      <c r="JFV377" s="2"/>
      <c r="JFW377" s="2"/>
      <c r="JFX377" s="2"/>
      <c r="JFY377" s="2"/>
      <c r="JFZ377" s="2"/>
      <c r="JGA377" s="2"/>
      <c r="JGB377" s="2"/>
      <c r="JGC377" s="2"/>
      <c r="JGD377" s="2"/>
      <c r="JGE377" s="2"/>
      <c r="JGF377" s="2"/>
      <c r="JGG377" s="2"/>
      <c r="JGH377" s="2"/>
      <c r="JGI377" s="2"/>
      <c r="JGJ377" s="2"/>
      <c r="JGK377" s="2"/>
      <c r="JGL377" s="2"/>
      <c r="JGM377" s="2"/>
      <c r="JGN377" s="2"/>
      <c r="JGO377" s="2"/>
      <c r="JGP377" s="2"/>
      <c r="JGQ377" s="2"/>
      <c r="JGR377" s="2"/>
      <c r="JGS377" s="2"/>
      <c r="JGT377" s="2"/>
      <c r="JGU377" s="2"/>
      <c r="JGV377" s="2"/>
      <c r="JGW377" s="2"/>
      <c r="JGX377" s="2"/>
      <c r="JGY377" s="2"/>
      <c r="JGZ377" s="2"/>
      <c r="JHA377" s="2"/>
      <c r="JHB377" s="2"/>
      <c r="JHC377" s="2"/>
      <c r="JHD377" s="2"/>
      <c r="JHE377" s="2"/>
      <c r="JHF377" s="2"/>
      <c r="JHG377" s="2"/>
      <c r="JHH377" s="2"/>
      <c r="JHI377" s="2"/>
      <c r="JHJ377" s="2"/>
      <c r="JHK377" s="2"/>
      <c r="JHL377" s="2"/>
      <c r="JHM377" s="2"/>
      <c r="JHN377" s="2"/>
      <c r="JHO377" s="2"/>
      <c r="JHP377" s="2"/>
      <c r="JHQ377" s="2"/>
      <c r="JHR377" s="2"/>
      <c r="JHS377" s="2"/>
      <c r="JHT377" s="2"/>
      <c r="JHU377" s="2"/>
      <c r="JHV377" s="2"/>
      <c r="JHW377" s="2"/>
      <c r="JHX377" s="2"/>
      <c r="JHY377" s="2"/>
      <c r="JHZ377" s="2"/>
      <c r="JIA377" s="2"/>
      <c r="JIB377" s="2"/>
      <c r="JIC377" s="2"/>
      <c r="JID377" s="2"/>
      <c r="JIE377" s="2"/>
      <c r="JIF377" s="2"/>
      <c r="JIG377" s="2"/>
      <c r="JIH377" s="2"/>
      <c r="JII377" s="2"/>
      <c r="JIJ377" s="2"/>
      <c r="JIK377" s="2"/>
      <c r="JIL377" s="2"/>
      <c r="JIM377" s="2"/>
      <c r="JIN377" s="2"/>
      <c r="JIO377" s="2"/>
      <c r="JIP377" s="2"/>
      <c r="JIQ377" s="2"/>
      <c r="JIR377" s="2"/>
      <c r="JIS377" s="2"/>
      <c r="JIT377" s="2"/>
      <c r="JIU377" s="2"/>
      <c r="JIV377" s="2"/>
      <c r="JIW377" s="2"/>
      <c r="JIX377" s="2"/>
      <c r="JIY377" s="2"/>
      <c r="JIZ377" s="2"/>
      <c r="JJA377" s="2"/>
      <c r="JJB377" s="2"/>
      <c r="JJC377" s="2"/>
      <c r="JJD377" s="2"/>
      <c r="JJE377" s="2"/>
      <c r="JJF377" s="2"/>
      <c r="JJG377" s="2"/>
      <c r="JJH377" s="2"/>
      <c r="JJI377" s="2"/>
      <c r="JJJ377" s="2"/>
      <c r="JJK377" s="2"/>
      <c r="JJL377" s="2"/>
      <c r="JJM377" s="2"/>
      <c r="JJN377" s="2"/>
      <c r="JJO377" s="2"/>
      <c r="JJP377" s="2"/>
      <c r="JJQ377" s="2"/>
      <c r="JJR377" s="2"/>
      <c r="JJS377" s="2"/>
      <c r="JJT377" s="2"/>
      <c r="JJU377" s="2"/>
      <c r="JJV377" s="2"/>
      <c r="JJW377" s="2"/>
      <c r="JJX377" s="2"/>
      <c r="JJY377" s="2"/>
      <c r="JJZ377" s="2"/>
      <c r="JKA377" s="2"/>
      <c r="JKB377" s="2"/>
      <c r="JKC377" s="2"/>
      <c r="JKD377" s="2"/>
      <c r="JKE377" s="2"/>
      <c r="JKF377" s="2"/>
      <c r="JKG377" s="2"/>
      <c r="JKH377" s="2"/>
      <c r="JKI377" s="2"/>
      <c r="JKJ377" s="2"/>
      <c r="JKK377" s="2"/>
      <c r="JKL377" s="2"/>
      <c r="JKM377" s="2"/>
      <c r="JKN377" s="2"/>
      <c r="JKO377" s="2"/>
      <c r="JKP377" s="2"/>
      <c r="JKQ377" s="2"/>
      <c r="JKR377" s="2"/>
      <c r="JKS377" s="2"/>
      <c r="JKT377" s="2"/>
      <c r="JKU377" s="2"/>
      <c r="JKV377" s="2"/>
      <c r="JKW377" s="2"/>
      <c r="JKX377" s="2"/>
      <c r="JKY377" s="2"/>
      <c r="JKZ377" s="2"/>
      <c r="JLA377" s="2"/>
      <c r="JLB377" s="2"/>
      <c r="JLC377" s="2"/>
      <c r="JLD377" s="2"/>
      <c r="JLE377" s="2"/>
      <c r="JLF377" s="2"/>
      <c r="JLG377" s="2"/>
      <c r="JLH377" s="2"/>
      <c r="JLI377" s="2"/>
      <c r="JLJ377" s="2"/>
      <c r="JLK377" s="2"/>
      <c r="JLL377" s="2"/>
      <c r="JLM377" s="2"/>
      <c r="JLN377" s="2"/>
      <c r="JLO377" s="2"/>
      <c r="JLP377" s="2"/>
      <c r="JLQ377" s="2"/>
      <c r="JLR377" s="2"/>
      <c r="JLS377" s="2"/>
      <c r="JLT377" s="2"/>
      <c r="JLU377" s="2"/>
      <c r="JLV377" s="2"/>
      <c r="JLW377" s="2"/>
      <c r="JLX377" s="2"/>
      <c r="JLY377" s="2"/>
      <c r="JLZ377" s="2"/>
      <c r="JMA377" s="2"/>
      <c r="JMB377" s="2"/>
      <c r="JMC377" s="2"/>
      <c r="JMD377" s="2"/>
      <c r="JME377" s="2"/>
      <c r="JMF377" s="2"/>
      <c r="JMG377" s="2"/>
      <c r="JMH377" s="2"/>
      <c r="JMI377" s="2"/>
      <c r="JMJ377" s="2"/>
      <c r="JMK377" s="2"/>
      <c r="JML377" s="2"/>
      <c r="JMM377" s="2"/>
      <c r="JMN377" s="2"/>
      <c r="JMO377" s="2"/>
      <c r="JMP377" s="2"/>
      <c r="JMQ377" s="2"/>
      <c r="JMR377" s="2"/>
      <c r="JMS377" s="2"/>
      <c r="JMT377" s="2"/>
      <c r="JMU377" s="2"/>
      <c r="JMV377" s="2"/>
      <c r="JMW377" s="2"/>
      <c r="JMX377" s="2"/>
      <c r="JMY377" s="2"/>
      <c r="JMZ377" s="2"/>
      <c r="JNA377" s="2"/>
      <c r="JNB377" s="2"/>
      <c r="JNC377" s="2"/>
      <c r="JND377" s="2"/>
      <c r="JNE377" s="2"/>
      <c r="JNF377" s="2"/>
      <c r="JNG377" s="2"/>
      <c r="JNH377" s="2"/>
      <c r="JNI377" s="2"/>
      <c r="JNJ377" s="2"/>
      <c r="JNK377" s="2"/>
      <c r="JNL377" s="2"/>
      <c r="JNM377" s="2"/>
      <c r="JNN377" s="2"/>
      <c r="JNO377" s="2"/>
      <c r="JNP377" s="2"/>
      <c r="JNQ377" s="2"/>
      <c r="JNR377" s="2"/>
      <c r="JNS377" s="2"/>
      <c r="JNT377" s="2"/>
      <c r="JNU377" s="2"/>
      <c r="JNV377" s="2"/>
      <c r="JNW377" s="2"/>
      <c r="JNX377" s="2"/>
      <c r="JNY377" s="2"/>
      <c r="JNZ377" s="2"/>
      <c r="JOA377" s="2"/>
      <c r="JOB377" s="2"/>
      <c r="JOC377" s="2"/>
      <c r="JOD377" s="2"/>
      <c r="JOE377" s="2"/>
      <c r="JOF377" s="2"/>
      <c r="JOG377" s="2"/>
      <c r="JOH377" s="2"/>
      <c r="JOI377" s="2"/>
      <c r="JOJ377" s="2"/>
      <c r="JOK377" s="2"/>
      <c r="JOL377" s="2"/>
      <c r="JOM377" s="2"/>
      <c r="JON377" s="2"/>
      <c r="JOO377" s="2"/>
      <c r="JOP377" s="2"/>
      <c r="JOQ377" s="2"/>
      <c r="JOR377" s="2"/>
      <c r="JOS377" s="2"/>
      <c r="JOT377" s="2"/>
      <c r="JOU377" s="2"/>
      <c r="JOV377" s="2"/>
      <c r="JOW377" s="2"/>
      <c r="JOX377" s="2"/>
      <c r="JOY377" s="2"/>
      <c r="JOZ377" s="2"/>
      <c r="JPA377" s="2"/>
      <c r="JPB377" s="2"/>
      <c r="JPC377" s="2"/>
      <c r="JPD377" s="2"/>
      <c r="JPE377" s="2"/>
      <c r="JPF377" s="2"/>
      <c r="JPG377" s="2"/>
      <c r="JPH377" s="2"/>
      <c r="JPI377" s="2"/>
      <c r="JPJ377" s="2"/>
      <c r="JPK377" s="2"/>
      <c r="JPL377" s="2"/>
      <c r="JPM377" s="2"/>
      <c r="JPN377" s="2"/>
      <c r="JPO377" s="2"/>
      <c r="JPP377" s="2"/>
      <c r="JPQ377" s="2"/>
      <c r="JPR377" s="2"/>
      <c r="JPS377" s="2"/>
      <c r="JPT377" s="2"/>
      <c r="JPU377" s="2"/>
      <c r="JPV377" s="2"/>
      <c r="JPW377" s="2"/>
      <c r="JPX377" s="2"/>
      <c r="JPY377" s="2"/>
      <c r="JPZ377" s="2"/>
      <c r="JQA377" s="2"/>
      <c r="JQB377" s="2"/>
      <c r="JQC377" s="2"/>
      <c r="JQD377" s="2"/>
      <c r="JQE377" s="2"/>
      <c r="JQF377" s="2"/>
      <c r="JQG377" s="2"/>
      <c r="JQH377" s="2"/>
      <c r="JQI377" s="2"/>
      <c r="JQJ377" s="2"/>
      <c r="JQK377" s="2"/>
      <c r="JQL377" s="2"/>
      <c r="JQM377" s="2"/>
      <c r="JQN377" s="2"/>
      <c r="JQO377" s="2"/>
      <c r="JQP377" s="2"/>
      <c r="JQQ377" s="2"/>
      <c r="JQR377" s="2"/>
      <c r="JQS377" s="2"/>
      <c r="JQT377" s="2"/>
      <c r="JQU377" s="2"/>
      <c r="JQV377" s="2"/>
      <c r="JQW377" s="2"/>
      <c r="JQX377" s="2"/>
      <c r="JQY377" s="2"/>
      <c r="JQZ377" s="2"/>
      <c r="JRA377" s="2"/>
      <c r="JRB377" s="2"/>
      <c r="JRC377" s="2"/>
      <c r="JRD377" s="2"/>
      <c r="JRE377" s="2"/>
      <c r="JRF377" s="2"/>
      <c r="JRG377" s="2"/>
      <c r="JRH377" s="2"/>
      <c r="JRI377" s="2"/>
      <c r="JRJ377" s="2"/>
      <c r="JRK377" s="2"/>
      <c r="JRL377" s="2"/>
      <c r="JRM377" s="2"/>
      <c r="JRN377" s="2"/>
      <c r="JRO377" s="2"/>
      <c r="JRP377" s="2"/>
      <c r="JRQ377" s="2"/>
      <c r="JRR377" s="2"/>
      <c r="JRS377" s="2"/>
      <c r="JRT377" s="2"/>
      <c r="JRU377" s="2"/>
      <c r="JRV377" s="2"/>
      <c r="JRW377" s="2"/>
      <c r="JRX377" s="2"/>
      <c r="JRY377" s="2"/>
      <c r="JRZ377" s="2"/>
      <c r="JSA377" s="2"/>
      <c r="JSB377" s="2"/>
      <c r="JSC377" s="2"/>
      <c r="JSD377" s="2"/>
      <c r="JSE377" s="2"/>
      <c r="JSF377" s="2"/>
      <c r="JSG377" s="2"/>
      <c r="JSH377" s="2"/>
      <c r="JSI377" s="2"/>
      <c r="JSJ377" s="2"/>
      <c r="JSK377" s="2"/>
      <c r="JSL377" s="2"/>
      <c r="JSM377" s="2"/>
      <c r="JSN377" s="2"/>
      <c r="JSO377" s="2"/>
      <c r="JSP377" s="2"/>
      <c r="JSQ377" s="2"/>
      <c r="JSR377" s="2"/>
      <c r="JSS377" s="2"/>
      <c r="JST377" s="2"/>
      <c r="JSU377" s="2"/>
      <c r="JSV377" s="2"/>
      <c r="JSW377" s="2"/>
      <c r="JSX377" s="2"/>
      <c r="JSY377" s="2"/>
      <c r="JSZ377" s="2"/>
      <c r="JTA377" s="2"/>
      <c r="JTB377" s="2"/>
      <c r="JTC377" s="2"/>
      <c r="JTD377" s="2"/>
      <c r="JTE377" s="2"/>
      <c r="JTF377" s="2"/>
      <c r="JTG377" s="2"/>
      <c r="JTH377" s="2"/>
      <c r="JTI377" s="2"/>
      <c r="JTJ377" s="2"/>
      <c r="JTK377" s="2"/>
      <c r="JTL377" s="2"/>
      <c r="JTM377" s="2"/>
      <c r="JTN377" s="2"/>
      <c r="JTO377" s="2"/>
      <c r="JTP377" s="2"/>
      <c r="JTQ377" s="2"/>
      <c r="JTR377" s="2"/>
      <c r="JTS377" s="2"/>
      <c r="JTT377" s="2"/>
      <c r="JTU377" s="2"/>
      <c r="JTV377" s="2"/>
      <c r="JTW377" s="2"/>
      <c r="JTX377" s="2"/>
      <c r="JTY377" s="2"/>
      <c r="JTZ377" s="2"/>
      <c r="JUA377" s="2"/>
      <c r="JUB377" s="2"/>
      <c r="JUC377" s="2"/>
      <c r="JUD377" s="2"/>
      <c r="JUE377" s="2"/>
      <c r="JUF377" s="2"/>
      <c r="JUG377" s="2"/>
      <c r="JUH377" s="2"/>
      <c r="JUI377" s="2"/>
      <c r="JUJ377" s="2"/>
      <c r="JUK377" s="2"/>
      <c r="JUL377" s="2"/>
      <c r="JUM377" s="2"/>
      <c r="JUN377" s="2"/>
      <c r="JUO377" s="2"/>
      <c r="JUP377" s="2"/>
      <c r="JUQ377" s="2"/>
      <c r="JUR377" s="2"/>
      <c r="JUS377" s="2"/>
      <c r="JUT377" s="2"/>
      <c r="JUU377" s="2"/>
      <c r="JUV377" s="2"/>
      <c r="JUW377" s="2"/>
      <c r="JUX377" s="2"/>
      <c r="JUY377" s="2"/>
      <c r="JUZ377" s="2"/>
      <c r="JVA377" s="2"/>
      <c r="JVB377" s="2"/>
      <c r="JVC377" s="2"/>
      <c r="JVD377" s="2"/>
      <c r="JVE377" s="2"/>
      <c r="JVF377" s="2"/>
      <c r="JVG377" s="2"/>
      <c r="JVH377" s="2"/>
      <c r="JVI377" s="2"/>
      <c r="JVJ377" s="2"/>
      <c r="JVK377" s="2"/>
      <c r="JVL377" s="2"/>
      <c r="JVM377" s="2"/>
      <c r="JVN377" s="2"/>
      <c r="JVO377" s="2"/>
      <c r="JVP377" s="2"/>
      <c r="JVQ377" s="2"/>
      <c r="JVR377" s="2"/>
      <c r="JVS377" s="2"/>
      <c r="JVT377" s="2"/>
      <c r="JVU377" s="2"/>
      <c r="JVV377" s="2"/>
      <c r="JVW377" s="2"/>
      <c r="JVX377" s="2"/>
      <c r="JVY377" s="2"/>
      <c r="JVZ377" s="2"/>
      <c r="JWA377" s="2"/>
      <c r="JWB377" s="2"/>
      <c r="JWC377" s="2"/>
      <c r="JWD377" s="2"/>
      <c r="JWE377" s="2"/>
      <c r="JWF377" s="2"/>
      <c r="JWG377" s="2"/>
      <c r="JWH377" s="2"/>
      <c r="JWI377" s="2"/>
      <c r="JWJ377" s="2"/>
      <c r="JWK377" s="2"/>
      <c r="JWL377" s="2"/>
      <c r="JWM377" s="2"/>
      <c r="JWN377" s="2"/>
      <c r="JWO377" s="2"/>
      <c r="JWP377" s="2"/>
      <c r="JWQ377" s="2"/>
      <c r="JWR377" s="2"/>
      <c r="JWS377" s="2"/>
      <c r="JWT377" s="2"/>
      <c r="JWU377" s="2"/>
      <c r="JWV377" s="2"/>
      <c r="JWW377" s="2"/>
      <c r="JWX377" s="2"/>
      <c r="JWY377" s="2"/>
      <c r="JWZ377" s="2"/>
      <c r="JXA377" s="2"/>
      <c r="JXB377" s="2"/>
      <c r="JXC377" s="2"/>
      <c r="JXD377" s="2"/>
      <c r="JXE377" s="2"/>
      <c r="JXF377" s="2"/>
      <c r="JXG377" s="2"/>
      <c r="JXH377" s="2"/>
      <c r="JXI377" s="2"/>
      <c r="JXJ377" s="2"/>
      <c r="JXK377" s="2"/>
      <c r="JXL377" s="2"/>
      <c r="JXM377" s="2"/>
      <c r="JXN377" s="2"/>
      <c r="JXO377" s="2"/>
      <c r="JXP377" s="2"/>
      <c r="JXQ377" s="2"/>
      <c r="JXR377" s="2"/>
      <c r="JXS377" s="2"/>
      <c r="JXT377" s="2"/>
      <c r="JXU377" s="2"/>
      <c r="JXV377" s="2"/>
      <c r="JXW377" s="2"/>
      <c r="JXX377" s="2"/>
      <c r="JXY377" s="2"/>
      <c r="JXZ377" s="2"/>
      <c r="JYA377" s="2"/>
      <c r="JYB377" s="2"/>
      <c r="JYC377" s="2"/>
      <c r="JYD377" s="2"/>
      <c r="JYE377" s="2"/>
      <c r="JYF377" s="2"/>
      <c r="JYG377" s="2"/>
      <c r="JYH377" s="2"/>
      <c r="JYI377" s="2"/>
      <c r="JYJ377" s="2"/>
      <c r="JYK377" s="2"/>
      <c r="JYL377" s="2"/>
      <c r="JYM377" s="2"/>
      <c r="JYN377" s="2"/>
      <c r="JYO377" s="2"/>
      <c r="JYP377" s="2"/>
      <c r="JYQ377" s="2"/>
      <c r="JYR377" s="2"/>
      <c r="JYS377" s="2"/>
      <c r="JYT377" s="2"/>
      <c r="JYU377" s="2"/>
      <c r="JYV377" s="2"/>
      <c r="JYW377" s="2"/>
      <c r="JYX377" s="2"/>
      <c r="JYY377" s="2"/>
      <c r="JYZ377" s="2"/>
      <c r="JZA377" s="2"/>
      <c r="JZB377" s="2"/>
      <c r="JZC377" s="2"/>
      <c r="JZD377" s="2"/>
      <c r="JZE377" s="2"/>
      <c r="JZF377" s="2"/>
      <c r="JZG377" s="2"/>
      <c r="JZH377" s="2"/>
      <c r="JZI377" s="2"/>
      <c r="JZJ377" s="2"/>
      <c r="JZK377" s="2"/>
      <c r="JZL377" s="2"/>
      <c r="JZM377" s="2"/>
      <c r="JZN377" s="2"/>
      <c r="JZO377" s="2"/>
      <c r="JZP377" s="2"/>
      <c r="JZQ377" s="2"/>
      <c r="JZR377" s="2"/>
      <c r="JZS377" s="2"/>
      <c r="JZT377" s="2"/>
      <c r="JZU377" s="2"/>
      <c r="JZV377" s="2"/>
      <c r="JZW377" s="2"/>
      <c r="JZX377" s="2"/>
      <c r="JZY377" s="2"/>
      <c r="JZZ377" s="2"/>
      <c r="KAA377" s="2"/>
      <c r="KAB377" s="2"/>
      <c r="KAC377" s="2"/>
      <c r="KAD377" s="2"/>
      <c r="KAE377" s="2"/>
      <c r="KAF377" s="2"/>
      <c r="KAG377" s="2"/>
      <c r="KAH377" s="2"/>
      <c r="KAI377" s="2"/>
      <c r="KAJ377" s="2"/>
      <c r="KAK377" s="2"/>
      <c r="KAL377" s="2"/>
      <c r="KAM377" s="2"/>
      <c r="KAN377" s="2"/>
      <c r="KAO377" s="2"/>
      <c r="KAP377" s="2"/>
      <c r="KAQ377" s="2"/>
      <c r="KAR377" s="2"/>
      <c r="KAS377" s="2"/>
      <c r="KAT377" s="2"/>
      <c r="KAU377" s="2"/>
      <c r="KAV377" s="2"/>
      <c r="KAW377" s="2"/>
      <c r="KAX377" s="2"/>
      <c r="KAY377" s="2"/>
      <c r="KAZ377" s="2"/>
      <c r="KBA377" s="2"/>
      <c r="KBB377" s="2"/>
      <c r="KBC377" s="2"/>
      <c r="KBD377" s="2"/>
      <c r="KBE377" s="2"/>
      <c r="KBF377" s="2"/>
      <c r="KBG377" s="2"/>
      <c r="KBH377" s="2"/>
      <c r="KBI377" s="2"/>
      <c r="KBJ377" s="2"/>
      <c r="KBK377" s="2"/>
      <c r="KBL377" s="2"/>
      <c r="KBM377" s="2"/>
      <c r="KBN377" s="2"/>
      <c r="KBO377" s="2"/>
      <c r="KBP377" s="2"/>
      <c r="KBQ377" s="2"/>
      <c r="KBR377" s="2"/>
      <c r="KBS377" s="2"/>
      <c r="KBT377" s="2"/>
      <c r="KBU377" s="2"/>
      <c r="KBV377" s="2"/>
      <c r="KBW377" s="2"/>
      <c r="KBX377" s="2"/>
      <c r="KBY377" s="2"/>
      <c r="KBZ377" s="2"/>
      <c r="KCA377" s="2"/>
      <c r="KCB377" s="2"/>
      <c r="KCC377" s="2"/>
      <c r="KCD377" s="2"/>
      <c r="KCE377" s="2"/>
      <c r="KCF377" s="2"/>
      <c r="KCG377" s="2"/>
      <c r="KCH377" s="2"/>
      <c r="KCI377" s="2"/>
      <c r="KCJ377" s="2"/>
      <c r="KCK377" s="2"/>
      <c r="KCL377" s="2"/>
      <c r="KCM377" s="2"/>
      <c r="KCN377" s="2"/>
      <c r="KCO377" s="2"/>
      <c r="KCP377" s="2"/>
      <c r="KCQ377" s="2"/>
      <c r="KCR377" s="2"/>
      <c r="KCS377" s="2"/>
      <c r="KCT377" s="2"/>
      <c r="KCU377" s="2"/>
      <c r="KCV377" s="2"/>
      <c r="KCW377" s="2"/>
      <c r="KCX377" s="2"/>
      <c r="KCY377" s="2"/>
      <c r="KCZ377" s="2"/>
      <c r="KDA377" s="2"/>
      <c r="KDB377" s="2"/>
      <c r="KDC377" s="2"/>
      <c r="KDD377" s="2"/>
      <c r="KDE377" s="2"/>
      <c r="KDF377" s="2"/>
      <c r="KDG377" s="2"/>
      <c r="KDH377" s="2"/>
      <c r="KDI377" s="2"/>
      <c r="KDJ377" s="2"/>
      <c r="KDK377" s="2"/>
      <c r="KDL377" s="2"/>
      <c r="KDM377" s="2"/>
      <c r="KDN377" s="2"/>
      <c r="KDO377" s="2"/>
      <c r="KDP377" s="2"/>
      <c r="KDQ377" s="2"/>
      <c r="KDR377" s="2"/>
      <c r="KDS377" s="2"/>
      <c r="KDT377" s="2"/>
      <c r="KDU377" s="2"/>
      <c r="KDV377" s="2"/>
      <c r="KDW377" s="2"/>
      <c r="KDX377" s="2"/>
      <c r="KDY377" s="2"/>
      <c r="KDZ377" s="2"/>
      <c r="KEA377" s="2"/>
      <c r="KEB377" s="2"/>
      <c r="KEC377" s="2"/>
      <c r="KED377" s="2"/>
      <c r="KEE377" s="2"/>
      <c r="KEF377" s="2"/>
      <c r="KEG377" s="2"/>
      <c r="KEH377" s="2"/>
      <c r="KEI377" s="2"/>
      <c r="KEJ377" s="2"/>
      <c r="KEK377" s="2"/>
      <c r="KEL377" s="2"/>
      <c r="KEM377" s="2"/>
      <c r="KEN377" s="2"/>
      <c r="KEO377" s="2"/>
      <c r="KEP377" s="2"/>
      <c r="KEQ377" s="2"/>
      <c r="KER377" s="2"/>
      <c r="KES377" s="2"/>
      <c r="KET377" s="2"/>
      <c r="KEU377" s="2"/>
      <c r="KEV377" s="2"/>
      <c r="KEW377" s="2"/>
      <c r="KEX377" s="2"/>
      <c r="KEY377" s="2"/>
      <c r="KEZ377" s="2"/>
      <c r="KFA377" s="2"/>
      <c r="KFB377" s="2"/>
      <c r="KFC377" s="2"/>
      <c r="KFD377" s="2"/>
      <c r="KFE377" s="2"/>
      <c r="KFF377" s="2"/>
      <c r="KFG377" s="2"/>
      <c r="KFH377" s="2"/>
      <c r="KFI377" s="2"/>
      <c r="KFJ377" s="2"/>
      <c r="KFK377" s="2"/>
      <c r="KFL377" s="2"/>
      <c r="KFM377" s="2"/>
      <c r="KFN377" s="2"/>
      <c r="KFO377" s="2"/>
      <c r="KFP377" s="2"/>
      <c r="KFQ377" s="2"/>
      <c r="KFR377" s="2"/>
      <c r="KFS377" s="2"/>
      <c r="KFT377" s="2"/>
      <c r="KFU377" s="2"/>
      <c r="KFV377" s="2"/>
      <c r="KFW377" s="2"/>
      <c r="KFX377" s="2"/>
      <c r="KFY377" s="2"/>
      <c r="KFZ377" s="2"/>
      <c r="KGA377" s="2"/>
      <c r="KGB377" s="2"/>
      <c r="KGC377" s="2"/>
      <c r="KGD377" s="2"/>
      <c r="KGE377" s="2"/>
      <c r="KGF377" s="2"/>
      <c r="KGG377" s="2"/>
      <c r="KGH377" s="2"/>
      <c r="KGI377" s="2"/>
      <c r="KGJ377" s="2"/>
      <c r="KGK377" s="2"/>
      <c r="KGL377" s="2"/>
      <c r="KGM377" s="2"/>
      <c r="KGN377" s="2"/>
      <c r="KGO377" s="2"/>
      <c r="KGP377" s="2"/>
      <c r="KGQ377" s="2"/>
      <c r="KGR377" s="2"/>
      <c r="KGS377" s="2"/>
      <c r="KGT377" s="2"/>
      <c r="KGU377" s="2"/>
      <c r="KGV377" s="2"/>
      <c r="KGW377" s="2"/>
      <c r="KGX377" s="2"/>
      <c r="KGY377" s="2"/>
      <c r="KGZ377" s="2"/>
      <c r="KHA377" s="2"/>
      <c r="KHB377" s="2"/>
      <c r="KHC377" s="2"/>
      <c r="KHD377" s="2"/>
      <c r="KHE377" s="2"/>
      <c r="KHF377" s="2"/>
      <c r="KHG377" s="2"/>
      <c r="KHH377" s="2"/>
      <c r="KHI377" s="2"/>
      <c r="KHJ377" s="2"/>
      <c r="KHK377" s="2"/>
      <c r="KHL377" s="2"/>
      <c r="KHM377" s="2"/>
      <c r="KHN377" s="2"/>
      <c r="KHO377" s="2"/>
      <c r="KHP377" s="2"/>
      <c r="KHQ377" s="2"/>
      <c r="KHR377" s="2"/>
      <c r="KHS377" s="2"/>
      <c r="KHT377" s="2"/>
      <c r="KHU377" s="2"/>
      <c r="KHV377" s="2"/>
      <c r="KHW377" s="2"/>
      <c r="KHX377" s="2"/>
      <c r="KHY377" s="2"/>
      <c r="KHZ377" s="2"/>
      <c r="KIA377" s="2"/>
      <c r="KIB377" s="2"/>
      <c r="KIC377" s="2"/>
      <c r="KID377" s="2"/>
      <c r="KIE377" s="2"/>
      <c r="KIF377" s="2"/>
      <c r="KIG377" s="2"/>
      <c r="KIH377" s="2"/>
      <c r="KII377" s="2"/>
      <c r="KIJ377" s="2"/>
      <c r="KIK377" s="2"/>
      <c r="KIL377" s="2"/>
      <c r="KIM377" s="2"/>
      <c r="KIN377" s="2"/>
      <c r="KIO377" s="2"/>
      <c r="KIP377" s="2"/>
      <c r="KIQ377" s="2"/>
      <c r="KIR377" s="2"/>
      <c r="KIS377" s="2"/>
      <c r="KIT377" s="2"/>
      <c r="KIU377" s="2"/>
      <c r="KIV377" s="2"/>
      <c r="KIW377" s="2"/>
      <c r="KIX377" s="2"/>
      <c r="KIY377" s="2"/>
      <c r="KIZ377" s="2"/>
      <c r="KJA377" s="2"/>
      <c r="KJB377" s="2"/>
      <c r="KJC377" s="2"/>
      <c r="KJD377" s="2"/>
      <c r="KJE377" s="2"/>
      <c r="KJF377" s="2"/>
      <c r="KJG377" s="2"/>
      <c r="KJH377" s="2"/>
      <c r="KJI377" s="2"/>
      <c r="KJJ377" s="2"/>
      <c r="KJK377" s="2"/>
      <c r="KJL377" s="2"/>
      <c r="KJM377" s="2"/>
      <c r="KJN377" s="2"/>
      <c r="KJO377" s="2"/>
      <c r="KJP377" s="2"/>
      <c r="KJQ377" s="2"/>
      <c r="KJR377" s="2"/>
      <c r="KJS377" s="2"/>
      <c r="KJT377" s="2"/>
      <c r="KJU377" s="2"/>
      <c r="KJV377" s="2"/>
      <c r="KJW377" s="2"/>
      <c r="KJX377" s="2"/>
      <c r="KJY377" s="2"/>
      <c r="KJZ377" s="2"/>
      <c r="KKA377" s="2"/>
      <c r="KKB377" s="2"/>
      <c r="KKC377" s="2"/>
      <c r="KKD377" s="2"/>
      <c r="KKE377" s="2"/>
      <c r="KKF377" s="2"/>
      <c r="KKG377" s="2"/>
      <c r="KKH377" s="2"/>
      <c r="KKI377" s="2"/>
      <c r="KKJ377" s="2"/>
      <c r="KKK377" s="2"/>
      <c r="KKL377" s="2"/>
      <c r="KKM377" s="2"/>
      <c r="KKN377" s="2"/>
      <c r="KKO377" s="2"/>
      <c r="KKP377" s="2"/>
      <c r="KKQ377" s="2"/>
      <c r="KKR377" s="2"/>
      <c r="KKS377" s="2"/>
      <c r="KKT377" s="2"/>
      <c r="KKU377" s="2"/>
      <c r="KKV377" s="2"/>
      <c r="KKW377" s="2"/>
      <c r="KKX377" s="2"/>
      <c r="KKY377" s="2"/>
      <c r="KKZ377" s="2"/>
      <c r="KLA377" s="2"/>
      <c r="KLB377" s="2"/>
      <c r="KLC377" s="2"/>
      <c r="KLD377" s="2"/>
      <c r="KLE377" s="2"/>
      <c r="KLF377" s="2"/>
      <c r="KLG377" s="2"/>
      <c r="KLH377" s="2"/>
      <c r="KLI377" s="2"/>
      <c r="KLJ377" s="2"/>
      <c r="KLK377" s="2"/>
      <c r="KLL377" s="2"/>
      <c r="KLM377" s="2"/>
      <c r="KLN377" s="2"/>
      <c r="KLO377" s="2"/>
      <c r="KLP377" s="2"/>
      <c r="KLQ377" s="2"/>
      <c r="KLR377" s="2"/>
      <c r="KLS377" s="2"/>
      <c r="KLT377" s="2"/>
      <c r="KLU377" s="2"/>
      <c r="KLV377" s="2"/>
      <c r="KLW377" s="2"/>
      <c r="KLX377" s="2"/>
      <c r="KLY377" s="2"/>
      <c r="KLZ377" s="2"/>
      <c r="KMA377" s="2"/>
      <c r="KMB377" s="2"/>
      <c r="KMC377" s="2"/>
      <c r="KMD377" s="2"/>
      <c r="KME377" s="2"/>
      <c r="KMF377" s="2"/>
      <c r="KMG377" s="2"/>
      <c r="KMH377" s="2"/>
      <c r="KMI377" s="2"/>
      <c r="KMJ377" s="2"/>
      <c r="KMK377" s="2"/>
      <c r="KML377" s="2"/>
      <c r="KMM377" s="2"/>
      <c r="KMN377" s="2"/>
      <c r="KMO377" s="2"/>
      <c r="KMP377" s="2"/>
      <c r="KMQ377" s="2"/>
      <c r="KMR377" s="2"/>
      <c r="KMS377" s="2"/>
      <c r="KMT377" s="2"/>
      <c r="KMU377" s="2"/>
      <c r="KMV377" s="2"/>
      <c r="KMW377" s="2"/>
      <c r="KMX377" s="2"/>
      <c r="KMY377" s="2"/>
      <c r="KMZ377" s="2"/>
      <c r="KNA377" s="2"/>
      <c r="KNB377" s="2"/>
      <c r="KNC377" s="2"/>
      <c r="KND377" s="2"/>
      <c r="KNE377" s="2"/>
      <c r="KNF377" s="2"/>
      <c r="KNG377" s="2"/>
      <c r="KNH377" s="2"/>
      <c r="KNI377" s="2"/>
      <c r="KNJ377" s="2"/>
      <c r="KNK377" s="2"/>
      <c r="KNL377" s="2"/>
      <c r="KNM377" s="2"/>
      <c r="KNN377" s="2"/>
      <c r="KNO377" s="2"/>
      <c r="KNP377" s="2"/>
      <c r="KNQ377" s="2"/>
      <c r="KNR377" s="2"/>
      <c r="KNS377" s="2"/>
      <c r="KNT377" s="2"/>
      <c r="KNU377" s="2"/>
      <c r="KNV377" s="2"/>
      <c r="KNW377" s="2"/>
      <c r="KNX377" s="2"/>
      <c r="KNY377" s="2"/>
      <c r="KNZ377" s="2"/>
      <c r="KOA377" s="2"/>
      <c r="KOB377" s="2"/>
      <c r="KOC377" s="2"/>
      <c r="KOD377" s="2"/>
      <c r="KOE377" s="2"/>
      <c r="KOF377" s="2"/>
      <c r="KOG377" s="2"/>
      <c r="KOH377" s="2"/>
      <c r="KOI377" s="2"/>
      <c r="KOJ377" s="2"/>
      <c r="KOK377" s="2"/>
      <c r="KOL377" s="2"/>
      <c r="KOM377" s="2"/>
      <c r="KON377" s="2"/>
      <c r="KOO377" s="2"/>
      <c r="KOP377" s="2"/>
      <c r="KOQ377" s="2"/>
      <c r="KOR377" s="2"/>
      <c r="KOS377" s="2"/>
      <c r="KOT377" s="2"/>
      <c r="KOU377" s="2"/>
      <c r="KOV377" s="2"/>
      <c r="KOW377" s="2"/>
      <c r="KOX377" s="2"/>
      <c r="KOY377" s="2"/>
      <c r="KOZ377" s="2"/>
      <c r="KPA377" s="2"/>
      <c r="KPB377" s="2"/>
      <c r="KPC377" s="2"/>
      <c r="KPD377" s="2"/>
      <c r="KPE377" s="2"/>
      <c r="KPF377" s="2"/>
      <c r="KPG377" s="2"/>
      <c r="KPH377" s="2"/>
      <c r="KPI377" s="2"/>
      <c r="KPJ377" s="2"/>
      <c r="KPK377" s="2"/>
      <c r="KPL377" s="2"/>
      <c r="KPM377" s="2"/>
      <c r="KPN377" s="2"/>
      <c r="KPO377" s="2"/>
      <c r="KPP377" s="2"/>
      <c r="KPQ377" s="2"/>
      <c r="KPR377" s="2"/>
      <c r="KPS377" s="2"/>
      <c r="KPT377" s="2"/>
      <c r="KPU377" s="2"/>
      <c r="KPV377" s="2"/>
      <c r="KPW377" s="2"/>
      <c r="KPX377" s="2"/>
      <c r="KPY377" s="2"/>
      <c r="KPZ377" s="2"/>
      <c r="KQA377" s="2"/>
      <c r="KQB377" s="2"/>
      <c r="KQC377" s="2"/>
      <c r="KQD377" s="2"/>
      <c r="KQE377" s="2"/>
      <c r="KQF377" s="2"/>
      <c r="KQG377" s="2"/>
      <c r="KQH377" s="2"/>
      <c r="KQI377" s="2"/>
      <c r="KQJ377" s="2"/>
      <c r="KQK377" s="2"/>
      <c r="KQL377" s="2"/>
      <c r="KQM377" s="2"/>
      <c r="KQN377" s="2"/>
      <c r="KQO377" s="2"/>
      <c r="KQP377" s="2"/>
      <c r="KQQ377" s="2"/>
      <c r="KQR377" s="2"/>
      <c r="KQS377" s="2"/>
      <c r="KQT377" s="2"/>
      <c r="KQU377" s="2"/>
      <c r="KQV377" s="2"/>
      <c r="KQW377" s="2"/>
      <c r="KQX377" s="2"/>
      <c r="KQY377" s="2"/>
      <c r="KQZ377" s="2"/>
      <c r="KRA377" s="2"/>
      <c r="KRB377" s="2"/>
      <c r="KRC377" s="2"/>
      <c r="KRD377" s="2"/>
      <c r="KRE377" s="2"/>
      <c r="KRF377" s="2"/>
      <c r="KRG377" s="2"/>
      <c r="KRH377" s="2"/>
      <c r="KRI377" s="2"/>
      <c r="KRJ377" s="2"/>
      <c r="KRK377" s="2"/>
      <c r="KRL377" s="2"/>
      <c r="KRM377" s="2"/>
      <c r="KRN377" s="2"/>
      <c r="KRO377" s="2"/>
      <c r="KRP377" s="2"/>
      <c r="KRQ377" s="2"/>
      <c r="KRR377" s="2"/>
      <c r="KRS377" s="2"/>
      <c r="KRT377" s="2"/>
      <c r="KRU377" s="2"/>
      <c r="KRV377" s="2"/>
      <c r="KRW377" s="2"/>
      <c r="KRX377" s="2"/>
      <c r="KRY377" s="2"/>
      <c r="KRZ377" s="2"/>
      <c r="KSA377" s="2"/>
      <c r="KSB377" s="2"/>
      <c r="KSC377" s="2"/>
      <c r="KSD377" s="2"/>
      <c r="KSE377" s="2"/>
      <c r="KSF377" s="2"/>
      <c r="KSG377" s="2"/>
      <c r="KSH377" s="2"/>
      <c r="KSI377" s="2"/>
      <c r="KSJ377" s="2"/>
      <c r="KSK377" s="2"/>
      <c r="KSL377" s="2"/>
      <c r="KSM377" s="2"/>
      <c r="KSN377" s="2"/>
      <c r="KSO377" s="2"/>
      <c r="KSP377" s="2"/>
      <c r="KSQ377" s="2"/>
      <c r="KSR377" s="2"/>
      <c r="KSS377" s="2"/>
      <c r="KST377" s="2"/>
      <c r="KSU377" s="2"/>
      <c r="KSV377" s="2"/>
      <c r="KSW377" s="2"/>
      <c r="KSX377" s="2"/>
      <c r="KSY377" s="2"/>
      <c r="KSZ377" s="2"/>
      <c r="KTA377" s="2"/>
      <c r="KTB377" s="2"/>
      <c r="KTC377" s="2"/>
      <c r="KTD377" s="2"/>
      <c r="KTE377" s="2"/>
      <c r="KTF377" s="2"/>
      <c r="KTG377" s="2"/>
      <c r="KTH377" s="2"/>
      <c r="KTI377" s="2"/>
      <c r="KTJ377" s="2"/>
      <c r="KTK377" s="2"/>
      <c r="KTL377" s="2"/>
      <c r="KTM377" s="2"/>
      <c r="KTN377" s="2"/>
      <c r="KTO377" s="2"/>
      <c r="KTP377" s="2"/>
      <c r="KTQ377" s="2"/>
      <c r="KTR377" s="2"/>
      <c r="KTS377" s="2"/>
      <c r="KTT377" s="2"/>
      <c r="KTU377" s="2"/>
      <c r="KTV377" s="2"/>
      <c r="KTW377" s="2"/>
      <c r="KTX377" s="2"/>
      <c r="KTY377" s="2"/>
      <c r="KTZ377" s="2"/>
      <c r="KUA377" s="2"/>
      <c r="KUB377" s="2"/>
      <c r="KUC377" s="2"/>
      <c r="KUD377" s="2"/>
      <c r="KUE377" s="2"/>
      <c r="KUF377" s="2"/>
      <c r="KUG377" s="2"/>
      <c r="KUH377" s="2"/>
      <c r="KUI377" s="2"/>
      <c r="KUJ377" s="2"/>
      <c r="KUK377" s="2"/>
      <c r="KUL377" s="2"/>
      <c r="KUM377" s="2"/>
      <c r="KUN377" s="2"/>
      <c r="KUO377" s="2"/>
      <c r="KUP377" s="2"/>
      <c r="KUQ377" s="2"/>
      <c r="KUR377" s="2"/>
      <c r="KUS377" s="2"/>
      <c r="KUT377" s="2"/>
      <c r="KUU377" s="2"/>
      <c r="KUV377" s="2"/>
      <c r="KUW377" s="2"/>
      <c r="KUX377" s="2"/>
      <c r="KUY377" s="2"/>
      <c r="KUZ377" s="2"/>
      <c r="KVA377" s="2"/>
      <c r="KVB377" s="2"/>
      <c r="KVC377" s="2"/>
      <c r="KVD377" s="2"/>
      <c r="KVE377" s="2"/>
      <c r="KVF377" s="2"/>
      <c r="KVG377" s="2"/>
      <c r="KVH377" s="2"/>
      <c r="KVI377" s="2"/>
      <c r="KVJ377" s="2"/>
      <c r="KVK377" s="2"/>
      <c r="KVL377" s="2"/>
      <c r="KVM377" s="2"/>
      <c r="KVN377" s="2"/>
      <c r="KVO377" s="2"/>
      <c r="KVP377" s="2"/>
      <c r="KVQ377" s="2"/>
      <c r="KVR377" s="2"/>
      <c r="KVS377" s="2"/>
      <c r="KVT377" s="2"/>
      <c r="KVU377" s="2"/>
      <c r="KVV377" s="2"/>
      <c r="KVW377" s="2"/>
      <c r="KVX377" s="2"/>
      <c r="KVY377" s="2"/>
      <c r="KVZ377" s="2"/>
      <c r="KWA377" s="2"/>
      <c r="KWB377" s="2"/>
      <c r="KWC377" s="2"/>
      <c r="KWD377" s="2"/>
      <c r="KWE377" s="2"/>
      <c r="KWF377" s="2"/>
      <c r="KWG377" s="2"/>
      <c r="KWH377" s="2"/>
      <c r="KWI377" s="2"/>
      <c r="KWJ377" s="2"/>
      <c r="KWK377" s="2"/>
      <c r="KWL377" s="2"/>
      <c r="KWM377" s="2"/>
      <c r="KWN377" s="2"/>
      <c r="KWO377" s="2"/>
      <c r="KWP377" s="2"/>
      <c r="KWQ377" s="2"/>
      <c r="KWR377" s="2"/>
      <c r="KWS377" s="2"/>
      <c r="KWT377" s="2"/>
      <c r="KWU377" s="2"/>
      <c r="KWV377" s="2"/>
      <c r="KWW377" s="2"/>
      <c r="KWX377" s="2"/>
      <c r="KWY377" s="2"/>
      <c r="KWZ377" s="2"/>
      <c r="KXA377" s="2"/>
      <c r="KXB377" s="2"/>
      <c r="KXC377" s="2"/>
      <c r="KXD377" s="2"/>
      <c r="KXE377" s="2"/>
      <c r="KXF377" s="2"/>
      <c r="KXG377" s="2"/>
      <c r="KXH377" s="2"/>
      <c r="KXI377" s="2"/>
      <c r="KXJ377" s="2"/>
      <c r="KXK377" s="2"/>
      <c r="KXL377" s="2"/>
      <c r="KXM377" s="2"/>
      <c r="KXN377" s="2"/>
      <c r="KXO377" s="2"/>
      <c r="KXP377" s="2"/>
      <c r="KXQ377" s="2"/>
      <c r="KXR377" s="2"/>
      <c r="KXS377" s="2"/>
      <c r="KXT377" s="2"/>
      <c r="KXU377" s="2"/>
      <c r="KXV377" s="2"/>
      <c r="KXW377" s="2"/>
      <c r="KXX377" s="2"/>
      <c r="KXY377" s="2"/>
      <c r="KXZ377" s="2"/>
      <c r="KYA377" s="2"/>
      <c r="KYB377" s="2"/>
      <c r="KYC377" s="2"/>
      <c r="KYD377" s="2"/>
      <c r="KYE377" s="2"/>
      <c r="KYF377" s="2"/>
      <c r="KYG377" s="2"/>
      <c r="KYH377" s="2"/>
      <c r="KYI377" s="2"/>
      <c r="KYJ377" s="2"/>
      <c r="KYK377" s="2"/>
      <c r="KYL377" s="2"/>
      <c r="KYM377" s="2"/>
      <c r="KYN377" s="2"/>
      <c r="KYO377" s="2"/>
      <c r="KYP377" s="2"/>
      <c r="KYQ377" s="2"/>
      <c r="KYR377" s="2"/>
      <c r="KYS377" s="2"/>
      <c r="KYT377" s="2"/>
      <c r="KYU377" s="2"/>
      <c r="KYV377" s="2"/>
      <c r="KYW377" s="2"/>
      <c r="KYX377" s="2"/>
      <c r="KYY377" s="2"/>
      <c r="KYZ377" s="2"/>
      <c r="KZA377" s="2"/>
      <c r="KZB377" s="2"/>
      <c r="KZC377" s="2"/>
      <c r="KZD377" s="2"/>
      <c r="KZE377" s="2"/>
      <c r="KZF377" s="2"/>
      <c r="KZG377" s="2"/>
      <c r="KZH377" s="2"/>
      <c r="KZI377" s="2"/>
      <c r="KZJ377" s="2"/>
      <c r="KZK377" s="2"/>
      <c r="KZL377" s="2"/>
      <c r="KZM377" s="2"/>
      <c r="KZN377" s="2"/>
      <c r="KZO377" s="2"/>
      <c r="KZP377" s="2"/>
      <c r="KZQ377" s="2"/>
      <c r="KZR377" s="2"/>
      <c r="KZS377" s="2"/>
      <c r="KZT377" s="2"/>
      <c r="KZU377" s="2"/>
      <c r="KZV377" s="2"/>
      <c r="KZW377" s="2"/>
      <c r="KZX377" s="2"/>
      <c r="KZY377" s="2"/>
      <c r="KZZ377" s="2"/>
      <c r="LAA377" s="2"/>
      <c r="LAB377" s="2"/>
      <c r="LAC377" s="2"/>
      <c r="LAD377" s="2"/>
      <c r="LAE377" s="2"/>
      <c r="LAF377" s="2"/>
      <c r="LAG377" s="2"/>
      <c r="LAH377" s="2"/>
      <c r="LAI377" s="2"/>
      <c r="LAJ377" s="2"/>
      <c r="LAK377" s="2"/>
      <c r="LAL377" s="2"/>
      <c r="LAM377" s="2"/>
      <c r="LAN377" s="2"/>
      <c r="LAO377" s="2"/>
      <c r="LAP377" s="2"/>
      <c r="LAQ377" s="2"/>
      <c r="LAR377" s="2"/>
      <c r="LAS377" s="2"/>
      <c r="LAT377" s="2"/>
      <c r="LAU377" s="2"/>
      <c r="LAV377" s="2"/>
      <c r="LAW377" s="2"/>
      <c r="LAX377" s="2"/>
      <c r="LAY377" s="2"/>
      <c r="LAZ377" s="2"/>
      <c r="LBA377" s="2"/>
      <c r="LBB377" s="2"/>
      <c r="LBC377" s="2"/>
      <c r="LBD377" s="2"/>
      <c r="LBE377" s="2"/>
      <c r="LBF377" s="2"/>
      <c r="LBG377" s="2"/>
      <c r="LBH377" s="2"/>
      <c r="LBI377" s="2"/>
      <c r="LBJ377" s="2"/>
      <c r="LBK377" s="2"/>
      <c r="LBL377" s="2"/>
      <c r="LBM377" s="2"/>
      <c r="LBN377" s="2"/>
      <c r="LBO377" s="2"/>
      <c r="LBP377" s="2"/>
      <c r="LBQ377" s="2"/>
      <c r="LBR377" s="2"/>
      <c r="LBS377" s="2"/>
      <c r="LBT377" s="2"/>
      <c r="LBU377" s="2"/>
      <c r="LBV377" s="2"/>
      <c r="LBW377" s="2"/>
      <c r="LBX377" s="2"/>
      <c r="LBY377" s="2"/>
      <c r="LBZ377" s="2"/>
      <c r="LCA377" s="2"/>
      <c r="LCB377" s="2"/>
      <c r="LCC377" s="2"/>
      <c r="LCD377" s="2"/>
      <c r="LCE377" s="2"/>
      <c r="LCF377" s="2"/>
      <c r="LCG377" s="2"/>
      <c r="LCH377" s="2"/>
      <c r="LCI377" s="2"/>
      <c r="LCJ377" s="2"/>
      <c r="LCK377" s="2"/>
      <c r="LCL377" s="2"/>
      <c r="LCM377" s="2"/>
      <c r="LCN377" s="2"/>
      <c r="LCO377" s="2"/>
      <c r="LCP377" s="2"/>
      <c r="LCQ377" s="2"/>
      <c r="LCR377" s="2"/>
      <c r="LCS377" s="2"/>
      <c r="LCT377" s="2"/>
      <c r="LCU377" s="2"/>
      <c r="LCV377" s="2"/>
      <c r="LCW377" s="2"/>
      <c r="LCX377" s="2"/>
      <c r="LCY377" s="2"/>
      <c r="LCZ377" s="2"/>
      <c r="LDA377" s="2"/>
      <c r="LDB377" s="2"/>
      <c r="LDC377" s="2"/>
      <c r="LDD377" s="2"/>
      <c r="LDE377" s="2"/>
      <c r="LDF377" s="2"/>
      <c r="LDG377" s="2"/>
      <c r="LDH377" s="2"/>
      <c r="LDI377" s="2"/>
      <c r="LDJ377" s="2"/>
      <c r="LDK377" s="2"/>
      <c r="LDL377" s="2"/>
      <c r="LDM377" s="2"/>
      <c r="LDN377" s="2"/>
      <c r="LDO377" s="2"/>
      <c r="LDP377" s="2"/>
      <c r="LDQ377" s="2"/>
      <c r="LDR377" s="2"/>
      <c r="LDS377" s="2"/>
      <c r="LDT377" s="2"/>
      <c r="LDU377" s="2"/>
      <c r="LDV377" s="2"/>
      <c r="LDW377" s="2"/>
      <c r="LDX377" s="2"/>
      <c r="LDY377" s="2"/>
      <c r="LDZ377" s="2"/>
      <c r="LEA377" s="2"/>
      <c r="LEB377" s="2"/>
      <c r="LEC377" s="2"/>
      <c r="LED377" s="2"/>
      <c r="LEE377" s="2"/>
      <c r="LEF377" s="2"/>
      <c r="LEG377" s="2"/>
      <c r="LEH377" s="2"/>
      <c r="LEI377" s="2"/>
      <c r="LEJ377" s="2"/>
      <c r="LEK377" s="2"/>
      <c r="LEL377" s="2"/>
      <c r="LEM377" s="2"/>
      <c r="LEN377" s="2"/>
      <c r="LEO377" s="2"/>
      <c r="LEP377" s="2"/>
      <c r="LEQ377" s="2"/>
      <c r="LER377" s="2"/>
      <c r="LES377" s="2"/>
      <c r="LET377" s="2"/>
      <c r="LEU377" s="2"/>
      <c r="LEV377" s="2"/>
      <c r="LEW377" s="2"/>
      <c r="LEX377" s="2"/>
      <c r="LEY377" s="2"/>
      <c r="LEZ377" s="2"/>
      <c r="LFA377" s="2"/>
      <c r="LFB377" s="2"/>
      <c r="LFC377" s="2"/>
      <c r="LFD377" s="2"/>
      <c r="LFE377" s="2"/>
      <c r="LFF377" s="2"/>
      <c r="LFG377" s="2"/>
      <c r="LFH377" s="2"/>
      <c r="LFI377" s="2"/>
      <c r="LFJ377" s="2"/>
      <c r="LFK377" s="2"/>
      <c r="LFL377" s="2"/>
      <c r="LFM377" s="2"/>
      <c r="LFN377" s="2"/>
      <c r="LFO377" s="2"/>
      <c r="LFP377" s="2"/>
      <c r="LFQ377" s="2"/>
      <c r="LFR377" s="2"/>
      <c r="LFS377" s="2"/>
      <c r="LFT377" s="2"/>
      <c r="LFU377" s="2"/>
      <c r="LFV377" s="2"/>
      <c r="LFW377" s="2"/>
      <c r="LFX377" s="2"/>
      <c r="LFY377" s="2"/>
      <c r="LFZ377" s="2"/>
      <c r="LGA377" s="2"/>
      <c r="LGB377" s="2"/>
      <c r="LGC377" s="2"/>
      <c r="LGD377" s="2"/>
      <c r="LGE377" s="2"/>
      <c r="LGF377" s="2"/>
      <c r="LGG377" s="2"/>
      <c r="LGH377" s="2"/>
      <c r="LGI377" s="2"/>
      <c r="LGJ377" s="2"/>
      <c r="LGK377" s="2"/>
      <c r="LGL377" s="2"/>
      <c r="LGM377" s="2"/>
      <c r="LGN377" s="2"/>
      <c r="LGO377" s="2"/>
      <c r="LGP377" s="2"/>
      <c r="LGQ377" s="2"/>
      <c r="LGR377" s="2"/>
      <c r="LGS377" s="2"/>
      <c r="LGT377" s="2"/>
      <c r="LGU377" s="2"/>
      <c r="LGV377" s="2"/>
      <c r="LGW377" s="2"/>
      <c r="LGX377" s="2"/>
      <c r="LGY377" s="2"/>
      <c r="LGZ377" s="2"/>
      <c r="LHA377" s="2"/>
      <c r="LHB377" s="2"/>
      <c r="LHC377" s="2"/>
      <c r="LHD377" s="2"/>
      <c r="LHE377" s="2"/>
      <c r="LHF377" s="2"/>
      <c r="LHG377" s="2"/>
      <c r="LHH377" s="2"/>
      <c r="LHI377" s="2"/>
      <c r="LHJ377" s="2"/>
      <c r="LHK377" s="2"/>
      <c r="LHL377" s="2"/>
      <c r="LHM377" s="2"/>
      <c r="LHN377" s="2"/>
      <c r="LHO377" s="2"/>
      <c r="LHP377" s="2"/>
      <c r="LHQ377" s="2"/>
      <c r="LHR377" s="2"/>
      <c r="LHS377" s="2"/>
      <c r="LHT377" s="2"/>
      <c r="LHU377" s="2"/>
      <c r="LHV377" s="2"/>
      <c r="LHW377" s="2"/>
      <c r="LHX377" s="2"/>
      <c r="LHY377" s="2"/>
      <c r="LHZ377" s="2"/>
      <c r="LIA377" s="2"/>
      <c r="LIB377" s="2"/>
      <c r="LIC377" s="2"/>
      <c r="LID377" s="2"/>
      <c r="LIE377" s="2"/>
      <c r="LIF377" s="2"/>
      <c r="LIG377" s="2"/>
      <c r="LIH377" s="2"/>
      <c r="LII377" s="2"/>
      <c r="LIJ377" s="2"/>
      <c r="LIK377" s="2"/>
      <c r="LIL377" s="2"/>
      <c r="LIM377" s="2"/>
      <c r="LIN377" s="2"/>
      <c r="LIO377" s="2"/>
      <c r="LIP377" s="2"/>
      <c r="LIQ377" s="2"/>
      <c r="LIR377" s="2"/>
      <c r="LIS377" s="2"/>
      <c r="LIT377" s="2"/>
      <c r="LIU377" s="2"/>
      <c r="LIV377" s="2"/>
      <c r="LIW377" s="2"/>
      <c r="LIX377" s="2"/>
      <c r="LIY377" s="2"/>
      <c r="LIZ377" s="2"/>
      <c r="LJA377" s="2"/>
      <c r="LJB377" s="2"/>
      <c r="LJC377" s="2"/>
      <c r="LJD377" s="2"/>
      <c r="LJE377" s="2"/>
      <c r="LJF377" s="2"/>
      <c r="LJG377" s="2"/>
      <c r="LJH377" s="2"/>
      <c r="LJI377" s="2"/>
      <c r="LJJ377" s="2"/>
      <c r="LJK377" s="2"/>
      <c r="LJL377" s="2"/>
      <c r="LJM377" s="2"/>
      <c r="LJN377" s="2"/>
      <c r="LJO377" s="2"/>
      <c r="LJP377" s="2"/>
      <c r="LJQ377" s="2"/>
      <c r="LJR377" s="2"/>
      <c r="LJS377" s="2"/>
      <c r="LJT377" s="2"/>
      <c r="LJU377" s="2"/>
      <c r="LJV377" s="2"/>
      <c r="LJW377" s="2"/>
      <c r="LJX377" s="2"/>
      <c r="LJY377" s="2"/>
      <c r="LJZ377" s="2"/>
      <c r="LKA377" s="2"/>
      <c r="LKB377" s="2"/>
      <c r="LKC377" s="2"/>
      <c r="LKD377" s="2"/>
      <c r="LKE377" s="2"/>
      <c r="LKF377" s="2"/>
      <c r="LKG377" s="2"/>
      <c r="LKH377" s="2"/>
      <c r="LKI377" s="2"/>
      <c r="LKJ377" s="2"/>
      <c r="LKK377" s="2"/>
      <c r="LKL377" s="2"/>
      <c r="LKM377" s="2"/>
      <c r="LKN377" s="2"/>
      <c r="LKO377" s="2"/>
      <c r="LKP377" s="2"/>
      <c r="LKQ377" s="2"/>
      <c r="LKR377" s="2"/>
      <c r="LKS377" s="2"/>
      <c r="LKT377" s="2"/>
      <c r="LKU377" s="2"/>
      <c r="LKV377" s="2"/>
      <c r="LKW377" s="2"/>
      <c r="LKX377" s="2"/>
      <c r="LKY377" s="2"/>
      <c r="LKZ377" s="2"/>
      <c r="LLA377" s="2"/>
      <c r="LLB377" s="2"/>
      <c r="LLC377" s="2"/>
      <c r="LLD377" s="2"/>
      <c r="LLE377" s="2"/>
      <c r="LLF377" s="2"/>
      <c r="LLG377" s="2"/>
      <c r="LLH377" s="2"/>
      <c r="LLI377" s="2"/>
      <c r="LLJ377" s="2"/>
      <c r="LLK377" s="2"/>
      <c r="LLL377" s="2"/>
      <c r="LLM377" s="2"/>
      <c r="LLN377" s="2"/>
      <c r="LLO377" s="2"/>
      <c r="LLP377" s="2"/>
      <c r="LLQ377" s="2"/>
      <c r="LLR377" s="2"/>
      <c r="LLS377" s="2"/>
      <c r="LLT377" s="2"/>
      <c r="LLU377" s="2"/>
      <c r="LLV377" s="2"/>
      <c r="LLW377" s="2"/>
      <c r="LLX377" s="2"/>
      <c r="LLY377" s="2"/>
      <c r="LLZ377" s="2"/>
      <c r="LMA377" s="2"/>
      <c r="LMB377" s="2"/>
      <c r="LMC377" s="2"/>
      <c r="LMD377" s="2"/>
      <c r="LME377" s="2"/>
      <c r="LMF377" s="2"/>
      <c r="LMG377" s="2"/>
      <c r="LMH377" s="2"/>
      <c r="LMI377" s="2"/>
      <c r="LMJ377" s="2"/>
      <c r="LMK377" s="2"/>
      <c r="LML377" s="2"/>
      <c r="LMM377" s="2"/>
      <c r="LMN377" s="2"/>
      <c r="LMO377" s="2"/>
      <c r="LMP377" s="2"/>
      <c r="LMQ377" s="2"/>
      <c r="LMR377" s="2"/>
      <c r="LMS377" s="2"/>
      <c r="LMT377" s="2"/>
      <c r="LMU377" s="2"/>
      <c r="LMV377" s="2"/>
      <c r="LMW377" s="2"/>
      <c r="LMX377" s="2"/>
      <c r="LMY377" s="2"/>
      <c r="LMZ377" s="2"/>
      <c r="LNA377" s="2"/>
      <c r="LNB377" s="2"/>
      <c r="LNC377" s="2"/>
      <c r="LND377" s="2"/>
      <c r="LNE377" s="2"/>
      <c r="LNF377" s="2"/>
      <c r="LNG377" s="2"/>
      <c r="LNH377" s="2"/>
      <c r="LNI377" s="2"/>
      <c r="LNJ377" s="2"/>
      <c r="LNK377" s="2"/>
      <c r="LNL377" s="2"/>
      <c r="LNM377" s="2"/>
      <c r="LNN377" s="2"/>
      <c r="LNO377" s="2"/>
      <c r="LNP377" s="2"/>
      <c r="LNQ377" s="2"/>
      <c r="LNR377" s="2"/>
      <c r="LNS377" s="2"/>
      <c r="LNT377" s="2"/>
      <c r="LNU377" s="2"/>
      <c r="LNV377" s="2"/>
      <c r="LNW377" s="2"/>
      <c r="LNX377" s="2"/>
      <c r="LNY377" s="2"/>
      <c r="LNZ377" s="2"/>
      <c r="LOA377" s="2"/>
      <c r="LOB377" s="2"/>
      <c r="LOC377" s="2"/>
      <c r="LOD377" s="2"/>
      <c r="LOE377" s="2"/>
      <c r="LOF377" s="2"/>
      <c r="LOG377" s="2"/>
      <c r="LOH377" s="2"/>
      <c r="LOI377" s="2"/>
      <c r="LOJ377" s="2"/>
      <c r="LOK377" s="2"/>
      <c r="LOL377" s="2"/>
      <c r="LOM377" s="2"/>
      <c r="LON377" s="2"/>
      <c r="LOO377" s="2"/>
      <c r="LOP377" s="2"/>
      <c r="LOQ377" s="2"/>
      <c r="LOR377" s="2"/>
      <c r="LOS377" s="2"/>
      <c r="LOT377" s="2"/>
      <c r="LOU377" s="2"/>
      <c r="LOV377" s="2"/>
      <c r="LOW377" s="2"/>
      <c r="LOX377" s="2"/>
      <c r="LOY377" s="2"/>
      <c r="LOZ377" s="2"/>
      <c r="LPA377" s="2"/>
      <c r="LPB377" s="2"/>
      <c r="LPC377" s="2"/>
      <c r="LPD377" s="2"/>
      <c r="LPE377" s="2"/>
      <c r="LPF377" s="2"/>
      <c r="LPG377" s="2"/>
      <c r="LPH377" s="2"/>
      <c r="LPI377" s="2"/>
      <c r="LPJ377" s="2"/>
      <c r="LPK377" s="2"/>
      <c r="LPL377" s="2"/>
      <c r="LPM377" s="2"/>
      <c r="LPN377" s="2"/>
      <c r="LPO377" s="2"/>
      <c r="LPP377" s="2"/>
      <c r="LPQ377" s="2"/>
      <c r="LPR377" s="2"/>
      <c r="LPS377" s="2"/>
      <c r="LPT377" s="2"/>
      <c r="LPU377" s="2"/>
      <c r="LPV377" s="2"/>
      <c r="LPW377" s="2"/>
      <c r="LPX377" s="2"/>
      <c r="LPY377" s="2"/>
      <c r="LPZ377" s="2"/>
      <c r="LQA377" s="2"/>
      <c r="LQB377" s="2"/>
      <c r="LQC377" s="2"/>
      <c r="LQD377" s="2"/>
      <c r="LQE377" s="2"/>
      <c r="LQF377" s="2"/>
      <c r="LQG377" s="2"/>
      <c r="LQH377" s="2"/>
      <c r="LQI377" s="2"/>
      <c r="LQJ377" s="2"/>
      <c r="LQK377" s="2"/>
      <c r="LQL377" s="2"/>
      <c r="LQM377" s="2"/>
      <c r="LQN377" s="2"/>
      <c r="LQO377" s="2"/>
      <c r="LQP377" s="2"/>
      <c r="LQQ377" s="2"/>
      <c r="LQR377" s="2"/>
      <c r="LQS377" s="2"/>
      <c r="LQT377" s="2"/>
      <c r="LQU377" s="2"/>
      <c r="LQV377" s="2"/>
      <c r="LQW377" s="2"/>
      <c r="LQX377" s="2"/>
      <c r="LQY377" s="2"/>
      <c r="LQZ377" s="2"/>
      <c r="LRA377" s="2"/>
      <c r="LRB377" s="2"/>
      <c r="LRC377" s="2"/>
      <c r="LRD377" s="2"/>
      <c r="LRE377" s="2"/>
      <c r="LRF377" s="2"/>
      <c r="LRG377" s="2"/>
      <c r="LRH377" s="2"/>
      <c r="LRI377" s="2"/>
      <c r="LRJ377" s="2"/>
      <c r="LRK377" s="2"/>
      <c r="LRL377" s="2"/>
      <c r="LRM377" s="2"/>
      <c r="LRN377" s="2"/>
      <c r="LRO377" s="2"/>
      <c r="LRP377" s="2"/>
      <c r="LRQ377" s="2"/>
      <c r="LRR377" s="2"/>
      <c r="LRS377" s="2"/>
      <c r="LRT377" s="2"/>
      <c r="LRU377" s="2"/>
      <c r="LRV377" s="2"/>
      <c r="LRW377" s="2"/>
      <c r="LRX377" s="2"/>
      <c r="LRY377" s="2"/>
      <c r="LRZ377" s="2"/>
      <c r="LSA377" s="2"/>
      <c r="LSB377" s="2"/>
      <c r="LSC377" s="2"/>
      <c r="LSD377" s="2"/>
      <c r="LSE377" s="2"/>
      <c r="LSF377" s="2"/>
      <c r="LSG377" s="2"/>
      <c r="LSH377" s="2"/>
      <c r="LSI377" s="2"/>
      <c r="LSJ377" s="2"/>
      <c r="LSK377" s="2"/>
      <c r="LSL377" s="2"/>
      <c r="LSM377" s="2"/>
      <c r="LSN377" s="2"/>
      <c r="LSO377" s="2"/>
      <c r="LSP377" s="2"/>
      <c r="LSQ377" s="2"/>
      <c r="LSR377" s="2"/>
      <c r="LSS377" s="2"/>
      <c r="LST377" s="2"/>
      <c r="LSU377" s="2"/>
      <c r="LSV377" s="2"/>
      <c r="LSW377" s="2"/>
      <c r="LSX377" s="2"/>
      <c r="LSY377" s="2"/>
      <c r="LSZ377" s="2"/>
      <c r="LTA377" s="2"/>
      <c r="LTB377" s="2"/>
      <c r="LTC377" s="2"/>
      <c r="LTD377" s="2"/>
      <c r="LTE377" s="2"/>
      <c r="LTF377" s="2"/>
      <c r="LTG377" s="2"/>
      <c r="LTH377" s="2"/>
      <c r="LTI377" s="2"/>
      <c r="LTJ377" s="2"/>
      <c r="LTK377" s="2"/>
      <c r="LTL377" s="2"/>
      <c r="LTM377" s="2"/>
      <c r="LTN377" s="2"/>
      <c r="LTO377" s="2"/>
      <c r="LTP377" s="2"/>
      <c r="LTQ377" s="2"/>
      <c r="LTR377" s="2"/>
      <c r="LTS377" s="2"/>
      <c r="LTT377" s="2"/>
      <c r="LTU377" s="2"/>
      <c r="LTV377" s="2"/>
      <c r="LTW377" s="2"/>
      <c r="LTX377" s="2"/>
      <c r="LTY377" s="2"/>
      <c r="LTZ377" s="2"/>
      <c r="LUA377" s="2"/>
      <c r="LUB377" s="2"/>
      <c r="LUC377" s="2"/>
      <c r="LUD377" s="2"/>
      <c r="LUE377" s="2"/>
      <c r="LUF377" s="2"/>
      <c r="LUG377" s="2"/>
      <c r="LUH377" s="2"/>
      <c r="LUI377" s="2"/>
      <c r="LUJ377" s="2"/>
      <c r="LUK377" s="2"/>
      <c r="LUL377" s="2"/>
      <c r="LUM377" s="2"/>
      <c r="LUN377" s="2"/>
      <c r="LUO377" s="2"/>
      <c r="LUP377" s="2"/>
      <c r="LUQ377" s="2"/>
      <c r="LUR377" s="2"/>
      <c r="LUS377" s="2"/>
      <c r="LUT377" s="2"/>
      <c r="LUU377" s="2"/>
      <c r="LUV377" s="2"/>
      <c r="LUW377" s="2"/>
      <c r="LUX377" s="2"/>
      <c r="LUY377" s="2"/>
      <c r="LUZ377" s="2"/>
      <c r="LVA377" s="2"/>
      <c r="LVB377" s="2"/>
      <c r="LVC377" s="2"/>
      <c r="LVD377" s="2"/>
      <c r="LVE377" s="2"/>
      <c r="LVF377" s="2"/>
      <c r="LVG377" s="2"/>
      <c r="LVH377" s="2"/>
      <c r="LVI377" s="2"/>
      <c r="LVJ377" s="2"/>
      <c r="LVK377" s="2"/>
      <c r="LVL377" s="2"/>
      <c r="LVM377" s="2"/>
      <c r="LVN377" s="2"/>
      <c r="LVO377" s="2"/>
      <c r="LVP377" s="2"/>
      <c r="LVQ377" s="2"/>
      <c r="LVR377" s="2"/>
      <c r="LVS377" s="2"/>
      <c r="LVT377" s="2"/>
      <c r="LVU377" s="2"/>
      <c r="LVV377" s="2"/>
      <c r="LVW377" s="2"/>
      <c r="LVX377" s="2"/>
      <c r="LVY377" s="2"/>
      <c r="LVZ377" s="2"/>
      <c r="LWA377" s="2"/>
      <c r="LWB377" s="2"/>
      <c r="LWC377" s="2"/>
      <c r="LWD377" s="2"/>
      <c r="LWE377" s="2"/>
      <c r="LWF377" s="2"/>
      <c r="LWG377" s="2"/>
      <c r="LWH377" s="2"/>
      <c r="LWI377" s="2"/>
      <c r="LWJ377" s="2"/>
      <c r="LWK377" s="2"/>
      <c r="LWL377" s="2"/>
      <c r="LWM377" s="2"/>
      <c r="LWN377" s="2"/>
      <c r="LWO377" s="2"/>
      <c r="LWP377" s="2"/>
      <c r="LWQ377" s="2"/>
      <c r="LWR377" s="2"/>
      <c r="LWS377" s="2"/>
      <c r="LWT377" s="2"/>
      <c r="LWU377" s="2"/>
      <c r="LWV377" s="2"/>
      <c r="LWW377" s="2"/>
      <c r="LWX377" s="2"/>
      <c r="LWY377" s="2"/>
      <c r="LWZ377" s="2"/>
      <c r="LXA377" s="2"/>
      <c r="LXB377" s="2"/>
      <c r="LXC377" s="2"/>
      <c r="LXD377" s="2"/>
      <c r="LXE377" s="2"/>
      <c r="LXF377" s="2"/>
      <c r="LXG377" s="2"/>
      <c r="LXH377" s="2"/>
      <c r="LXI377" s="2"/>
      <c r="LXJ377" s="2"/>
      <c r="LXK377" s="2"/>
      <c r="LXL377" s="2"/>
      <c r="LXM377" s="2"/>
      <c r="LXN377" s="2"/>
      <c r="LXO377" s="2"/>
      <c r="LXP377" s="2"/>
      <c r="LXQ377" s="2"/>
      <c r="LXR377" s="2"/>
      <c r="LXS377" s="2"/>
      <c r="LXT377" s="2"/>
      <c r="LXU377" s="2"/>
      <c r="LXV377" s="2"/>
      <c r="LXW377" s="2"/>
      <c r="LXX377" s="2"/>
      <c r="LXY377" s="2"/>
      <c r="LXZ377" s="2"/>
      <c r="LYA377" s="2"/>
      <c r="LYB377" s="2"/>
      <c r="LYC377" s="2"/>
      <c r="LYD377" s="2"/>
      <c r="LYE377" s="2"/>
      <c r="LYF377" s="2"/>
      <c r="LYG377" s="2"/>
      <c r="LYH377" s="2"/>
      <c r="LYI377" s="2"/>
      <c r="LYJ377" s="2"/>
      <c r="LYK377" s="2"/>
      <c r="LYL377" s="2"/>
      <c r="LYM377" s="2"/>
      <c r="LYN377" s="2"/>
      <c r="LYO377" s="2"/>
      <c r="LYP377" s="2"/>
      <c r="LYQ377" s="2"/>
      <c r="LYR377" s="2"/>
      <c r="LYS377" s="2"/>
      <c r="LYT377" s="2"/>
      <c r="LYU377" s="2"/>
      <c r="LYV377" s="2"/>
      <c r="LYW377" s="2"/>
      <c r="LYX377" s="2"/>
      <c r="LYY377" s="2"/>
      <c r="LYZ377" s="2"/>
      <c r="LZA377" s="2"/>
      <c r="LZB377" s="2"/>
      <c r="LZC377" s="2"/>
      <c r="LZD377" s="2"/>
      <c r="LZE377" s="2"/>
      <c r="LZF377" s="2"/>
      <c r="LZG377" s="2"/>
      <c r="LZH377" s="2"/>
      <c r="LZI377" s="2"/>
      <c r="LZJ377" s="2"/>
      <c r="LZK377" s="2"/>
      <c r="LZL377" s="2"/>
      <c r="LZM377" s="2"/>
      <c r="LZN377" s="2"/>
      <c r="LZO377" s="2"/>
      <c r="LZP377" s="2"/>
      <c r="LZQ377" s="2"/>
      <c r="LZR377" s="2"/>
      <c r="LZS377" s="2"/>
      <c r="LZT377" s="2"/>
      <c r="LZU377" s="2"/>
      <c r="LZV377" s="2"/>
      <c r="LZW377" s="2"/>
      <c r="LZX377" s="2"/>
      <c r="LZY377" s="2"/>
      <c r="LZZ377" s="2"/>
      <c r="MAA377" s="2"/>
      <c r="MAB377" s="2"/>
      <c r="MAC377" s="2"/>
      <c r="MAD377" s="2"/>
      <c r="MAE377" s="2"/>
      <c r="MAF377" s="2"/>
      <c r="MAG377" s="2"/>
      <c r="MAH377" s="2"/>
      <c r="MAI377" s="2"/>
      <c r="MAJ377" s="2"/>
      <c r="MAK377" s="2"/>
      <c r="MAL377" s="2"/>
      <c r="MAM377" s="2"/>
      <c r="MAN377" s="2"/>
      <c r="MAO377" s="2"/>
      <c r="MAP377" s="2"/>
      <c r="MAQ377" s="2"/>
      <c r="MAR377" s="2"/>
      <c r="MAS377" s="2"/>
      <c r="MAT377" s="2"/>
      <c r="MAU377" s="2"/>
      <c r="MAV377" s="2"/>
      <c r="MAW377" s="2"/>
      <c r="MAX377" s="2"/>
      <c r="MAY377" s="2"/>
      <c r="MAZ377" s="2"/>
      <c r="MBA377" s="2"/>
      <c r="MBB377" s="2"/>
      <c r="MBC377" s="2"/>
      <c r="MBD377" s="2"/>
      <c r="MBE377" s="2"/>
      <c r="MBF377" s="2"/>
      <c r="MBG377" s="2"/>
      <c r="MBH377" s="2"/>
      <c r="MBI377" s="2"/>
      <c r="MBJ377" s="2"/>
      <c r="MBK377" s="2"/>
      <c r="MBL377" s="2"/>
      <c r="MBM377" s="2"/>
      <c r="MBN377" s="2"/>
      <c r="MBO377" s="2"/>
      <c r="MBP377" s="2"/>
      <c r="MBQ377" s="2"/>
      <c r="MBR377" s="2"/>
      <c r="MBS377" s="2"/>
      <c r="MBT377" s="2"/>
      <c r="MBU377" s="2"/>
      <c r="MBV377" s="2"/>
      <c r="MBW377" s="2"/>
      <c r="MBX377" s="2"/>
      <c r="MBY377" s="2"/>
      <c r="MBZ377" s="2"/>
      <c r="MCA377" s="2"/>
      <c r="MCB377" s="2"/>
      <c r="MCC377" s="2"/>
      <c r="MCD377" s="2"/>
      <c r="MCE377" s="2"/>
      <c r="MCF377" s="2"/>
      <c r="MCG377" s="2"/>
      <c r="MCH377" s="2"/>
      <c r="MCI377" s="2"/>
      <c r="MCJ377" s="2"/>
      <c r="MCK377" s="2"/>
      <c r="MCL377" s="2"/>
      <c r="MCM377" s="2"/>
      <c r="MCN377" s="2"/>
      <c r="MCO377" s="2"/>
      <c r="MCP377" s="2"/>
      <c r="MCQ377" s="2"/>
      <c r="MCR377" s="2"/>
      <c r="MCS377" s="2"/>
      <c r="MCT377" s="2"/>
      <c r="MCU377" s="2"/>
      <c r="MCV377" s="2"/>
      <c r="MCW377" s="2"/>
      <c r="MCX377" s="2"/>
      <c r="MCY377" s="2"/>
      <c r="MCZ377" s="2"/>
      <c r="MDA377" s="2"/>
      <c r="MDB377" s="2"/>
      <c r="MDC377" s="2"/>
      <c r="MDD377" s="2"/>
      <c r="MDE377" s="2"/>
      <c r="MDF377" s="2"/>
      <c r="MDG377" s="2"/>
      <c r="MDH377" s="2"/>
      <c r="MDI377" s="2"/>
      <c r="MDJ377" s="2"/>
      <c r="MDK377" s="2"/>
      <c r="MDL377" s="2"/>
      <c r="MDM377" s="2"/>
      <c r="MDN377" s="2"/>
      <c r="MDO377" s="2"/>
      <c r="MDP377" s="2"/>
      <c r="MDQ377" s="2"/>
      <c r="MDR377" s="2"/>
      <c r="MDS377" s="2"/>
      <c r="MDT377" s="2"/>
      <c r="MDU377" s="2"/>
      <c r="MDV377" s="2"/>
      <c r="MDW377" s="2"/>
      <c r="MDX377" s="2"/>
      <c r="MDY377" s="2"/>
      <c r="MDZ377" s="2"/>
      <c r="MEA377" s="2"/>
      <c r="MEB377" s="2"/>
      <c r="MEC377" s="2"/>
      <c r="MED377" s="2"/>
      <c r="MEE377" s="2"/>
      <c r="MEF377" s="2"/>
      <c r="MEG377" s="2"/>
      <c r="MEH377" s="2"/>
      <c r="MEI377" s="2"/>
      <c r="MEJ377" s="2"/>
      <c r="MEK377" s="2"/>
      <c r="MEL377" s="2"/>
      <c r="MEM377" s="2"/>
      <c r="MEN377" s="2"/>
      <c r="MEO377" s="2"/>
      <c r="MEP377" s="2"/>
      <c r="MEQ377" s="2"/>
      <c r="MER377" s="2"/>
      <c r="MES377" s="2"/>
      <c r="MET377" s="2"/>
      <c r="MEU377" s="2"/>
      <c r="MEV377" s="2"/>
      <c r="MEW377" s="2"/>
      <c r="MEX377" s="2"/>
      <c r="MEY377" s="2"/>
      <c r="MEZ377" s="2"/>
      <c r="MFA377" s="2"/>
      <c r="MFB377" s="2"/>
      <c r="MFC377" s="2"/>
      <c r="MFD377" s="2"/>
      <c r="MFE377" s="2"/>
      <c r="MFF377" s="2"/>
      <c r="MFG377" s="2"/>
      <c r="MFH377" s="2"/>
      <c r="MFI377" s="2"/>
      <c r="MFJ377" s="2"/>
      <c r="MFK377" s="2"/>
      <c r="MFL377" s="2"/>
      <c r="MFM377" s="2"/>
      <c r="MFN377" s="2"/>
      <c r="MFO377" s="2"/>
      <c r="MFP377" s="2"/>
      <c r="MFQ377" s="2"/>
      <c r="MFR377" s="2"/>
      <c r="MFS377" s="2"/>
      <c r="MFT377" s="2"/>
      <c r="MFU377" s="2"/>
      <c r="MFV377" s="2"/>
      <c r="MFW377" s="2"/>
      <c r="MFX377" s="2"/>
      <c r="MFY377" s="2"/>
      <c r="MFZ377" s="2"/>
      <c r="MGA377" s="2"/>
      <c r="MGB377" s="2"/>
      <c r="MGC377" s="2"/>
      <c r="MGD377" s="2"/>
      <c r="MGE377" s="2"/>
      <c r="MGF377" s="2"/>
      <c r="MGG377" s="2"/>
      <c r="MGH377" s="2"/>
      <c r="MGI377" s="2"/>
      <c r="MGJ377" s="2"/>
      <c r="MGK377" s="2"/>
      <c r="MGL377" s="2"/>
      <c r="MGM377" s="2"/>
      <c r="MGN377" s="2"/>
      <c r="MGO377" s="2"/>
      <c r="MGP377" s="2"/>
      <c r="MGQ377" s="2"/>
      <c r="MGR377" s="2"/>
      <c r="MGS377" s="2"/>
      <c r="MGT377" s="2"/>
      <c r="MGU377" s="2"/>
      <c r="MGV377" s="2"/>
      <c r="MGW377" s="2"/>
      <c r="MGX377" s="2"/>
      <c r="MGY377" s="2"/>
      <c r="MGZ377" s="2"/>
      <c r="MHA377" s="2"/>
      <c r="MHB377" s="2"/>
      <c r="MHC377" s="2"/>
      <c r="MHD377" s="2"/>
      <c r="MHE377" s="2"/>
      <c r="MHF377" s="2"/>
      <c r="MHG377" s="2"/>
      <c r="MHH377" s="2"/>
      <c r="MHI377" s="2"/>
      <c r="MHJ377" s="2"/>
      <c r="MHK377" s="2"/>
      <c r="MHL377" s="2"/>
      <c r="MHM377" s="2"/>
      <c r="MHN377" s="2"/>
      <c r="MHO377" s="2"/>
      <c r="MHP377" s="2"/>
      <c r="MHQ377" s="2"/>
      <c r="MHR377" s="2"/>
      <c r="MHS377" s="2"/>
      <c r="MHT377" s="2"/>
      <c r="MHU377" s="2"/>
      <c r="MHV377" s="2"/>
      <c r="MHW377" s="2"/>
      <c r="MHX377" s="2"/>
      <c r="MHY377" s="2"/>
      <c r="MHZ377" s="2"/>
      <c r="MIA377" s="2"/>
      <c r="MIB377" s="2"/>
      <c r="MIC377" s="2"/>
      <c r="MID377" s="2"/>
      <c r="MIE377" s="2"/>
      <c r="MIF377" s="2"/>
      <c r="MIG377" s="2"/>
      <c r="MIH377" s="2"/>
      <c r="MII377" s="2"/>
      <c r="MIJ377" s="2"/>
      <c r="MIK377" s="2"/>
      <c r="MIL377" s="2"/>
      <c r="MIM377" s="2"/>
      <c r="MIN377" s="2"/>
      <c r="MIO377" s="2"/>
      <c r="MIP377" s="2"/>
      <c r="MIQ377" s="2"/>
      <c r="MIR377" s="2"/>
      <c r="MIS377" s="2"/>
      <c r="MIT377" s="2"/>
      <c r="MIU377" s="2"/>
      <c r="MIV377" s="2"/>
      <c r="MIW377" s="2"/>
      <c r="MIX377" s="2"/>
      <c r="MIY377" s="2"/>
      <c r="MIZ377" s="2"/>
      <c r="MJA377" s="2"/>
      <c r="MJB377" s="2"/>
      <c r="MJC377" s="2"/>
      <c r="MJD377" s="2"/>
      <c r="MJE377" s="2"/>
      <c r="MJF377" s="2"/>
      <c r="MJG377" s="2"/>
      <c r="MJH377" s="2"/>
      <c r="MJI377" s="2"/>
      <c r="MJJ377" s="2"/>
      <c r="MJK377" s="2"/>
      <c r="MJL377" s="2"/>
      <c r="MJM377" s="2"/>
      <c r="MJN377" s="2"/>
      <c r="MJO377" s="2"/>
      <c r="MJP377" s="2"/>
      <c r="MJQ377" s="2"/>
      <c r="MJR377" s="2"/>
      <c r="MJS377" s="2"/>
      <c r="MJT377" s="2"/>
      <c r="MJU377" s="2"/>
      <c r="MJV377" s="2"/>
      <c r="MJW377" s="2"/>
      <c r="MJX377" s="2"/>
      <c r="MJY377" s="2"/>
      <c r="MJZ377" s="2"/>
      <c r="MKA377" s="2"/>
      <c r="MKB377" s="2"/>
      <c r="MKC377" s="2"/>
      <c r="MKD377" s="2"/>
      <c r="MKE377" s="2"/>
      <c r="MKF377" s="2"/>
      <c r="MKG377" s="2"/>
      <c r="MKH377" s="2"/>
      <c r="MKI377" s="2"/>
      <c r="MKJ377" s="2"/>
      <c r="MKK377" s="2"/>
      <c r="MKL377" s="2"/>
      <c r="MKM377" s="2"/>
      <c r="MKN377" s="2"/>
      <c r="MKO377" s="2"/>
      <c r="MKP377" s="2"/>
      <c r="MKQ377" s="2"/>
      <c r="MKR377" s="2"/>
      <c r="MKS377" s="2"/>
      <c r="MKT377" s="2"/>
      <c r="MKU377" s="2"/>
      <c r="MKV377" s="2"/>
      <c r="MKW377" s="2"/>
      <c r="MKX377" s="2"/>
      <c r="MKY377" s="2"/>
      <c r="MKZ377" s="2"/>
      <c r="MLA377" s="2"/>
      <c r="MLB377" s="2"/>
      <c r="MLC377" s="2"/>
      <c r="MLD377" s="2"/>
      <c r="MLE377" s="2"/>
      <c r="MLF377" s="2"/>
      <c r="MLG377" s="2"/>
      <c r="MLH377" s="2"/>
      <c r="MLI377" s="2"/>
      <c r="MLJ377" s="2"/>
      <c r="MLK377" s="2"/>
      <c r="MLL377" s="2"/>
      <c r="MLM377" s="2"/>
      <c r="MLN377" s="2"/>
      <c r="MLO377" s="2"/>
      <c r="MLP377" s="2"/>
      <c r="MLQ377" s="2"/>
      <c r="MLR377" s="2"/>
      <c r="MLS377" s="2"/>
      <c r="MLT377" s="2"/>
      <c r="MLU377" s="2"/>
      <c r="MLV377" s="2"/>
      <c r="MLW377" s="2"/>
      <c r="MLX377" s="2"/>
      <c r="MLY377" s="2"/>
      <c r="MLZ377" s="2"/>
      <c r="MMA377" s="2"/>
      <c r="MMB377" s="2"/>
      <c r="MMC377" s="2"/>
      <c r="MMD377" s="2"/>
      <c r="MME377" s="2"/>
      <c r="MMF377" s="2"/>
      <c r="MMG377" s="2"/>
      <c r="MMH377" s="2"/>
      <c r="MMI377" s="2"/>
      <c r="MMJ377" s="2"/>
      <c r="MMK377" s="2"/>
      <c r="MML377" s="2"/>
      <c r="MMM377" s="2"/>
      <c r="MMN377" s="2"/>
      <c r="MMO377" s="2"/>
      <c r="MMP377" s="2"/>
      <c r="MMQ377" s="2"/>
      <c r="MMR377" s="2"/>
      <c r="MMS377" s="2"/>
      <c r="MMT377" s="2"/>
      <c r="MMU377" s="2"/>
      <c r="MMV377" s="2"/>
      <c r="MMW377" s="2"/>
      <c r="MMX377" s="2"/>
      <c r="MMY377" s="2"/>
      <c r="MMZ377" s="2"/>
      <c r="MNA377" s="2"/>
      <c r="MNB377" s="2"/>
      <c r="MNC377" s="2"/>
      <c r="MND377" s="2"/>
      <c r="MNE377" s="2"/>
      <c r="MNF377" s="2"/>
      <c r="MNG377" s="2"/>
      <c r="MNH377" s="2"/>
      <c r="MNI377" s="2"/>
      <c r="MNJ377" s="2"/>
      <c r="MNK377" s="2"/>
      <c r="MNL377" s="2"/>
      <c r="MNM377" s="2"/>
      <c r="MNN377" s="2"/>
      <c r="MNO377" s="2"/>
      <c r="MNP377" s="2"/>
      <c r="MNQ377" s="2"/>
      <c r="MNR377" s="2"/>
      <c r="MNS377" s="2"/>
      <c r="MNT377" s="2"/>
      <c r="MNU377" s="2"/>
      <c r="MNV377" s="2"/>
      <c r="MNW377" s="2"/>
      <c r="MNX377" s="2"/>
      <c r="MNY377" s="2"/>
      <c r="MNZ377" s="2"/>
      <c r="MOA377" s="2"/>
      <c r="MOB377" s="2"/>
      <c r="MOC377" s="2"/>
      <c r="MOD377" s="2"/>
      <c r="MOE377" s="2"/>
      <c r="MOF377" s="2"/>
      <c r="MOG377" s="2"/>
      <c r="MOH377" s="2"/>
      <c r="MOI377" s="2"/>
      <c r="MOJ377" s="2"/>
      <c r="MOK377" s="2"/>
      <c r="MOL377" s="2"/>
      <c r="MOM377" s="2"/>
      <c r="MON377" s="2"/>
      <c r="MOO377" s="2"/>
      <c r="MOP377" s="2"/>
      <c r="MOQ377" s="2"/>
      <c r="MOR377" s="2"/>
      <c r="MOS377" s="2"/>
      <c r="MOT377" s="2"/>
      <c r="MOU377" s="2"/>
      <c r="MOV377" s="2"/>
      <c r="MOW377" s="2"/>
      <c r="MOX377" s="2"/>
      <c r="MOY377" s="2"/>
      <c r="MOZ377" s="2"/>
      <c r="MPA377" s="2"/>
      <c r="MPB377" s="2"/>
      <c r="MPC377" s="2"/>
      <c r="MPD377" s="2"/>
      <c r="MPE377" s="2"/>
      <c r="MPF377" s="2"/>
      <c r="MPG377" s="2"/>
      <c r="MPH377" s="2"/>
      <c r="MPI377" s="2"/>
      <c r="MPJ377" s="2"/>
      <c r="MPK377" s="2"/>
      <c r="MPL377" s="2"/>
      <c r="MPM377" s="2"/>
      <c r="MPN377" s="2"/>
      <c r="MPO377" s="2"/>
      <c r="MPP377" s="2"/>
      <c r="MPQ377" s="2"/>
      <c r="MPR377" s="2"/>
      <c r="MPS377" s="2"/>
      <c r="MPT377" s="2"/>
      <c r="MPU377" s="2"/>
      <c r="MPV377" s="2"/>
      <c r="MPW377" s="2"/>
      <c r="MPX377" s="2"/>
      <c r="MPY377" s="2"/>
      <c r="MPZ377" s="2"/>
      <c r="MQA377" s="2"/>
      <c r="MQB377" s="2"/>
      <c r="MQC377" s="2"/>
      <c r="MQD377" s="2"/>
      <c r="MQE377" s="2"/>
      <c r="MQF377" s="2"/>
      <c r="MQG377" s="2"/>
      <c r="MQH377" s="2"/>
      <c r="MQI377" s="2"/>
      <c r="MQJ377" s="2"/>
      <c r="MQK377" s="2"/>
      <c r="MQL377" s="2"/>
      <c r="MQM377" s="2"/>
      <c r="MQN377" s="2"/>
      <c r="MQO377" s="2"/>
      <c r="MQP377" s="2"/>
      <c r="MQQ377" s="2"/>
      <c r="MQR377" s="2"/>
      <c r="MQS377" s="2"/>
      <c r="MQT377" s="2"/>
      <c r="MQU377" s="2"/>
      <c r="MQV377" s="2"/>
      <c r="MQW377" s="2"/>
      <c r="MQX377" s="2"/>
      <c r="MQY377" s="2"/>
      <c r="MQZ377" s="2"/>
      <c r="MRA377" s="2"/>
      <c r="MRB377" s="2"/>
      <c r="MRC377" s="2"/>
      <c r="MRD377" s="2"/>
      <c r="MRE377" s="2"/>
      <c r="MRF377" s="2"/>
      <c r="MRG377" s="2"/>
      <c r="MRH377" s="2"/>
      <c r="MRI377" s="2"/>
      <c r="MRJ377" s="2"/>
      <c r="MRK377" s="2"/>
      <c r="MRL377" s="2"/>
      <c r="MRM377" s="2"/>
      <c r="MRN377" s="2"/>
      <c r="MRO377" s="2"/>
      <c r="MRP377" s="2"/>
      <c r="MRQ377" s="2"/>
      <c r="MRR377" s="2"/>
      <c r="MRS377" s="2"/>
      <c r="MRT377" s="2"/>
      <c r="MRU377" s="2"/>
      <c r="MRV377" s="2"/>
      <c r="MRW377" s="2"/>
      <c r="MRX377" s="2"/>
      <c r="MRY377" s="2"/>
      <c r="MRZ377" s="2"/>
      <c r="MSA377" s="2"/>
      <c r="MSB377" s="2"/>
      <c r="MSC377" s="2"/>
      <c r="MSD377" s="2"/>
      <c r="MSE377" s="2"/>
      <c r="MSF377" s="2"/>
      <c r="MSG377" s="2"/>
      <c r="MSH377" s="2"/>
      <c r="MSI377" s="2"/>
      <c r="MSJ377" s="2"/>
      <c r="MSK377" s="2"/>
      <c r="MSL377" s="2"/>
      <c r="MSM377" s="2"/>
      <c r="MSN377" s="2"/>
      <c r="MSO377" s="2"/>
      <c r="MSP377" s="2"/>
      <c r="MSQ377" s="2"/>
      <c r="MSR377" s="2"/>
      <c r="MSS377" s="2"/>
      <c r="MST377" s="2"/>
      <c r="MSU377" s="2"/>
      <c r="MSV377" s="2"/>
      <c r="MSW377" s="2"/>
      <c r="MSX377" s="2"/>
      <c r="MSY377" s="2"/>
      <c r="MSZ377" s="2"/>
      <c r="MTA377" s="2"/>
      <c r="MTB377" s="2"/>
      <c r="MTC377" s="2"/>
      <c r="MTD377" s="2"/>
      <c r="MTE377" s="2"/>
      <c r="MTF377" s="2"/>
      <c r="MTG377" s="2"/>
      <c r="MTH377" s="2"/>
      <c r="MTI377" s="2"/>
      <c r="MTJ377" s="2"/>
      <c r="MTK377" s="2"/>
      <c r="MTL377" s="2"/>
      <c r="MTM377" s="2"/>
      <c r="MTN377" s="2"/>
      <c r="MTO377" s="2"/>
      <c r="MTP377" s="2"/>
      <c r="MTQ377" s="2"/>
      <c r="MTR377" s="2"/>
      <c r="MTS377" s="2"/>
      <c r="MTT377" s="2"/>
      <c r="MTU377" s="2"/>
      <c r="MTV377" s="2"/>
      <c r="MTW377" s="2"/>
      <c r="MTX377" s="2"/>
      <c r="MTY377" s="2"/>
      <c r="MTZ377" s="2"/>
      <c r="MUA377" s="2"/>
      <c r="MUB377" s="2"/>
      <c r="MUC377" s="2"/>
      <c r="MUD377" s="2"/>
      <c r="MUE377" s="2"/>
      <c r="MUF377" s="2"/>
      <c r="MUG377" s="2"/>
      <c r="MUH377" s="2"/>
      <c r="MUI377" s="2"/>
      <c r="MUJ377" s="2"/>
      <c r="MUK377" s="2"/>
      <c r="MUL377" s="2"/>
      <c r="MUM377" s="2"/>
      <c r="MUN377" s="2"/>
      <c r="MUO377" s="2"/>
      <c r="MUP377" s="2"/>
      <c r="MUQ377" s="2"/>
      <c r="MUR377" s="2"/>
      <c r="MUS377" s="2"/>
      <c r="MUT377" s="2"/>
      <c r="MUU377" s="2"/>
      <c r="MUV377" s="2"/>
      <c r="MUW377" s="2"/>
      <c r="MUX377" s="2"/>
      <c r="MUY377" s="2"/>
      <c r="MUZ377" s="2"/>
      <c r="MVA377" s="2"/>
      <c r="MVB377" s="2"/>
      <c r="MVC377" s="2"/>
      <c r="MVD377" s="2"/>
      <c r="MVE377" s="2"/>
      <c r="MVF377" s="2"/>
      <c r="MVG377" s="2"/>
      <c r="MVH377" s="2"/>
      <c r="MVI377" s="2"/>
      <c r="MVJ377" s="2"/>
      <c r="MVK377" s="2"/>
      <c r="MVL377" s="2"/>
      <c r="MVM377" s="2"/>
      <c r="MVN377" s="2"/>
      <c r="MVO377" s="2"/>
      <c r="MVP377" s="2"/>
      <c r="MVQ377" s="2"/>
      <c r="MVR377" s="2"/>
      <c r="MVS377" s="2"/>
      <c r="MVT377" s="2"/>
      <c r="MVU377" s="2"/>
      <c r="MVV377" s="2"/>
      <c r="MVW377" s="2"/>
      <c r="MVX377" s="2"/>
      <c r="MVY377" s="2"/>
      <c r="MVZ377" s="2"/>
      <c r="MWA377" s="2"/>
      <c r="MWB377" s="2"/>
      <c r="MWC377" s="2"/>
      <c r="MWD377" s="2"/>
      <c r="MWE377" s="2"/>
      <c r="MWF377" s="2"/>
      <c r="MWG377" s="2"/>
      <c r="MWH377" s="2"/>
      <c r="MWI377" s="2"/>
      <c r="MWJ377" s="2"/>
      <c r="MWK377" s="2"/>
      <c r="MWL377" s="2"/>
      <c r="MWM377" s="2"/>
      <c r="MWN377" s="2"/>
      <c r="MWO377" s="2"/>
      <c r="MWP377" s="2"/>
      <c r="MWQ377" s="2"/>
      <c r="MWR377" s="2"/>
      <c r="MWS377" s="2"/>
      <c r="MWT377" s="2"/>
      <c r="MWU377" s="2"/>
      <c r="MWV377" s="2"/>
      <c r="MWW377" s="2"/>
      <c r="MWX377" s="2"/>
      <c r="MWY377" s="2"/>
      <c r="MWZ377" s="2"/>
      <c r="MXA377" s="2"/>
      <c r="MXB377" s="2"/>
      <c r="MXC377" s="2"/>
      <c r="MXD377" s="2"/>
      <c r="MXE377" s="2"/>
      <c r="MXF377" s="2"/>
      <c r="MXG377" s="2"/>
      <c r="MXH377" s="2"/>
      <c r="MXI377" s="2"/>
      <c r="MXJ377" s="2"/>
      <c r="MXK377" s="2"/>
      <c r="MXL377" s="2"/>
      <c r="MXM377" s="2"/>
      <c r="MXN377" s="2"/>
      <c r="MXO377" s="2"/>
      <c r="MXP377" s="2"/>
      <c r="MXQ377" s="2"/>
      <c r="MXR377" s="2"/>
      <c r="MXS377" s="2"/>
      <c r="MXT377" s="2"/>
      <c r="MXU377" s="2"/>
      <c r="MXV377" s="2"/>
      <c r="MXW377" s="2"/>
      <c r="MXX377" s="2"/>
      <c r="MXY377" s="2"/>
      <c r="MXZ377" s="2"/>
      <c r="MYA377" s="2"/>
      <c r="MYB377" s="2"/>
      <c r="MYC377" s="2"/>
      <c r="MYD377" s="2"/>
      <c r="MYE377" s="2"/>
      <c r="MYF377" s="2"/>
      <c r="MYG377" s="2"/>
      <c r="MYH377" s="2"/>
      <c r="MYI377" s="2"/>
      <c r="MYJ377" s="2"/>
      <c r="MYK377" s="2"/>
      <c r="MYL377" s="2"/>
      <c r="MYM377" s="2"/>
      <c r="MYN377" s="2"/>
      <c r="MYO377" s="2"/>
      <c r="MYP377" s="2"/>
      <c r="MYQ377" s="2"/>
      <c r="MYR377" s="2"/>
      <c r="MYS377" s="2"/>
      <c r="MYT377" s="2"/>
      <c r="MYU377" s="2"/>
      <c r="MYV377" s="2"/>
      <c r="MYW377" s="2"/>
      <c r="MYX377" s="2"/>
      <c r="MYY377" s="2"/>
      <c r="MYZ377" s="2"/>
      <c r="MZA377" s="2"/>
      <c r="MZB377" s="2"/>
      <c r="MZC377" s="2"/>
      <c r="MZD377" s="2"/>
      <c r="MZE377" s="2"/>
      <c r="MZF377" s="2"/>
      <c r="MZG377" s="2"/>
      <c r="MZH377" s="2"/>
      <c r="MZI377" s="2"/>
      <c r="MZJ377" s="2"/>
      <c r="MZK377" s="2"/>
      <c r="MZL377" s="2"/>
      <c r="MZM377" s="2"/>
      <c r="MZN377" s="2"/>
      <c r="MZO377" s="2"/>
      <c r="MZP377" s="2"/>
      <c r="MZQ377" s="2"/>
      <c r="MZR377" s="2"/>
      <c r="MZS377" s="2"/>
      <c r="MZT377" s="2"/>
      <c r="MZU377" s="2"/>
      <c r="MZV377" s="2"/>
      <c r="MZW377" s="2"/>
      <c r="MZX377" s="2"/>
      <c r="MZY377" s="2"/>
      <c r="MZZ377" s="2"/>
      <c r="NAA377" s="2"/>
      <c r="NAB377" s="2"/>
      <c r="NAC377" s="2"/>
      <c r="NAD377" s="2"/>
      <c r="NAE377" s="2"/>
      <c r="NAF377" s="2"/>
      <c r="NAG377" s="2"/>
      <c r="NAH377" s="2"/>
      <c r="NAI377" s="2"/>
      <c r="NAJ377" s="2"/>
      <c r="NAK377" s="2"/>
      <c r="NAL377" s="2"/>
      <c r="NAM377" s="2"/>
      <c r="NAN377" s="2"/>
      <c r="NAO377" s="2"/>
      <c r="NAP377" s="2"/>
      <c r="NAQ377" s="2"/>
      <c r="NAR377" s="2"/>
      <c r="NAS377" s="2"/>
      <c r="NAT377" s="2"/>
      <c r="NAU377" s="2"/>
      <c r="NAV377" s="2"/>
      <c r="NAW377" s="2"/>
      <c r="NAX377" s="2"/>
      <c r="NAY377" s="2"/>
      <c r="NAZ377" s="2"/>
      <c r="NBA377" s="2"/>
      <c r="NBB377" s="2"/>
      <c r="NBC377" s="2"/>
      <c r="NBD377" s="2"/>
      <c r="NBE377" s="2"/>
      <c r="NBF377" s="2"/>
      <c r="NBG377" s="2"/>
      <c r="NBH377" s="2"/>
      <c r="NBI377" s="2"/>
      <c r="NBJ377" s="2"/>
      <c r="NBK377" s="2"/>
      <c r="NBL377" s="2"/>
      <c r="NBM377" s="2"/>
      <c r="NBN377" s="2"/>
      <c r="NBO377" s="2"/>
      <c r="NBP377" s="2"/>
      <c r="NBQ377" s="2"/>
      <c r="NBR377" s="2"/>
      <c r="NBS377" s="2"/>
      <c r="NBT377" s="2"/>
      <c r="NBU377" s="2"/>
      <c r="NBV377" s="2"/>
      <c r="NBW377" s="2"/>
      <c r="NBX377" s="2"/>
      <c r="NBY377" s="2"/>
      <c r="NBZ377" s="2"/>
      <c r="NCA377" s="2"/>
      <c r="NCB377" s="2"/>
      <c r="NCC377" s="2"/>
      <c r="NCD377" s="2"/>
      <c r="NCE377" s="2"/>
      <c r="NCF377" s="2"/>
      <c r="NCG377" s="2"/>
      <c r="NCH377" s="2"/>
      <c r="NCI377" s="2"/>
      <c r="NCJ377" s="2"/>
      <c r="NCK377" s="2"/>
      <c r="NCL377" s="2"/>
      <c r="NCM377" s="2"/>
      <c r="NCN377" s="2"/>
      <c r="NCO377" s="2"/>
      <c r="NCP377" s="2"/>
      <c r="NCQ377" s="2"/>
      <c r="NCR377" s="2"/>
      <c r="NCS377" s="2"/>
      <c r="NCT377" s="2"/>
      <c r="NCU377" s="2"/>
      <c r="NCV377" s="2"/>
      <c r="NCW377" s="2"/>
      <c r="NCX377" s="2"/>
      <c r="NCY377" s="2"/>
      <c r="NCZ377" s="2"/>
      <c r="NDA377" s="2"/>
      <c r="NDB377" s="2"/>
      <c r="NDC377" s="2"/>
      <c r="NDD377" s="2"/>
      <c r="NDE377" s="2"/>
      <c r="NDF377" s="2"/>
      <c r="NDG377" s="2"/>
      <c r="NDH377" s="2"/>
      <c r="NDI377" s="2"/>
      <c r="NDJ377" s="2"/>
      <c r="NDK377" s="2"/>
      <c r="NDL377" s="2"/>
      <c r="NDM377" s="2"/>
      <c r="NDN377" s="2"/>
      <c r="NDO377" s="2"/>
      <c r="NDP377" s="2"/>
      <c r="NDQ377" s="2"/>
      <c r="NDR377" s="2"/>
      <c r="NDS377" s="2"/>
      <c r="NDT377" s="2"/>
      <c r="NDU377" s="2"/>
      <c r="NDV377" s="2"/>
      <c r="NDW377" s="2"/>
      <c r="NDX377" s="2"/>
      <c r="NDY377" s="2"/>
      <c r="NDZ377" s="2"/>
      <c r="NEA377" s="2"/>
      <c r="NEB377" s="2"/>
      <c r="NEC377" s="2"/>
      <c r="NED377" s="2"/>
      <c r="NEE377" s="2"/>
      <c r="NEF377" s="2"/>
      <c r="NEG377" s="2"/>
      <c r="NEH377" s="2"/>
      <c r="NEI377" s="2"/>
      <c r="NEJ377" s="2"/>
      <c r="NEK377" s="2"/>
      <c r="NEL377" s="2"/>
      <c r="NEM377" s="2"/>
      <c r="NEN377" s="2"/>
      <c r="NEO377" s="2"/>
      <c r="NEP377" s="2"/>
      <c r="NEQ377" s="2"/>
      <c r="NER377" s="2"/>
      <c r="NES377" s="2"/>
      <c r="NET377" s="2"/>
      <c r="NEU377" s="2"/>
      <c r="NEV377" s="2"/>
      <c r="NEW377" s="2"/>
      <c r="NEX377" s="2"/>
      <c r="NEY377" s="2"/>
      <c r="NEZ377" s="2"/>
      <c r="NFA377" s="2"/>
      <c r="NFB377" s="2"/>
      <c r="NFC377" s="2"/>
      <c r="NFD377" s="2"/>
      <c r="NFE377" s="2"/>
      <c r="NFF377" s="2"/>
      <c r="NFG377" s="2"/>
      <c r="NFH377" s="2"/>
      <c r="NFI377" s="2"/>
      <c r="NFJ377" s="2"/>
      <c r="NFK377" s="2"/>
      <c r="NFL377" s="2"/>
      <c r="NFM377" s="2"/>
      <c r="NFN377" s="2"/>
      <c r="NFO377" s="2"/>
      <c r="NFP377" s="2"/>
      <c r="NFQ377" s="2"/>
      <c r="NFR377" s="2"/>
      <c r="NFS377" s="2"/>
      <c r="NFT377" s="2"/>
      <c r="NFU377" s="2"/>
      <c r="NFV377" s="2"/>
      <c r="NFW377" s="2"/>
      <c r="NFX377" s="2"/>
      <c r="NFY377" s="2"/>
      <c r="NFZ377" s="2"/>
      <c r="NGA377" s="2"/>
      <c r="NGB377" s="2"/>
      <c r="NGC377" s="2"/>
      <c r="NGD377" s="2"/>
      <c r="NGE377" s="2"/>
      <c r="NGF377" s="2"/>
      <c r="NGG377" s="2"/>
      <c r="NGH377" s="2"/>
      <c r="NGI377" s="2"/>
      <c r="NGJ377" s="2"/>
      <c r="NGK377" s="2"/>
      <c r="NGL377" s="2"/>
      <c r="NGM377" s="2"/>
      <c r="NGN377" s="2"/>
      <c r="NGO377" s="2"/>
      <c r="NGP377" s="2"/>
      <c r="NGQ377" s="2"/>
      <c r="NGR377" s="2"/>
      <c r="NGS377" s="2"/>
      <c r="NGT377" s="2"/>
      <c r="NGU377" s="2"/>
      <c r="NGV377" s="2"/>
      <c r="NGW377" s="2"/>
      <c r="NGX377" s="2"/>
      <c r="NGY377" s="2"/>
      <c r="NGZ377" s="2"/>
      <c r="NHA377" s="2"/>
      <c r="NHB377" s="2"/>
      <c r="NHC377" s="2"/>
      <c r="NHD377" s="2"/>
      <c r="NHE377" s="2"/>
      <c r="NHF377" s="2"/>
      <c r="NHG377" s="2"/>
      <c r="NHH377" s="2"/>
      <c r="NHI377" s="2"/>
      <c r="NHJ377" s="2"/>
      <c r="NHK377" s="2"/>
      <c r="NHL377" s="2"/>
      <c r="NHM377" s="2"/>
      <c r="NHN377" s="2"/>
      <c r="NHO377" s="2"/>
      <c r="NHP377" s="2"/>
      <c r="NHQ377" s="2"/>
      <c r="NHR377" s="2"/>
      <c r="NHS377" s="2"/>
      <c r="NHT377" s="2"/>
      <c r="NHU377" s="2"/>
      <c r="NHV377" s="2"/>
      <c r="NHW377" s="2"/>
      <c r="NHX377" s="2"/>
      <c r="NHY377" s="2"/>
      <c r="NHZ377" s="2"/>
      <c r="NIA377" s="2"/>
      <c r="NIB377" s="2"/>
      <c r="NIC377" s="2"/>
      <c r="NID377" s="2"/>
      <c r="NIE377" s="2"/>
      <c r="NIF377" s="2"/>
      <c r="NIG377" s="2"/>
      <c r="NIH377" s="2"/>
      <c r="NII377" s="2"/>
      <c r="NIJ377" s="2"/>
      <c r="NIK377" s="2"/>
      <c r="NIL377" s="2"/>
      <c r="NIM377" s="2"/>
      <c r="NIN377" s="2"/>
      <c r="NIO377" s="2"/>
      <c r="NIP377" s="2"/>
      <c r="NIQ377" s="2"/>
      <c r="NIR377" s="2"/>
      <c r="NIS377" s="2"/>
      <c r="NIT377" s="2"/>
      <c r="NIU377" s="2"/>
      <c r="NIV377" s="2"/>
      <c r="NIW377" s="2"/>
      <c r="NIX377" s="2"/>
      <c r="NIY377" s="2"/>
      <c r="NIZ377" s="2"/>
      <c r="NJA377" s="2"/>
      <c r="NJB377" s="2"/>
      <c r="NJC377" s="2"/>
      <c r="NJD377" s="2"/>
      <c r="NJE377" s="2"/>
      <c r="NJF377" s="2"/>
      <c r="NJG377" s="2"/>
      <c r="NJH377" s="2"/>
      <c r="NJI377" s="2"/>
      <c r="NJJ377" s="2"/>
      <c r="NJK377" s="2"/>
      <c r="NJL377" s="2"/>
      <c r="NJM377" s="2"/>
      <c r="NJN377" s="2"/>
      <c r="NJO377" s="2"/>
      <c r="NJP377" s="2"/>
      <c r="NJQ377" s="2"/>
      <c r="NJR377" s="2"/>
      <c r="NJS377" s="2"/>
      <c r="NJT377" s="2"/>
      <c r="NJU377" s="2"/>
      <c r="NJV377" s="2"/>
      <c r="NJW377" s="2"/>
      <c r="NJX377" s="2"/>
      <c r="NJY377" s="2"/>
      <c r="NJZ377" s="2"/>
      <c r="NKA377" s="2"/>
      <c r="NKB377" s="2"/>
      <c r="NKC377" s="2"/>
      <c r="NKD377" s="2"/>
      <c r="NKE377" s="2"/>
      <c r="NKF377" s="2"/>
      <c r="NKG377" s="2"/>
      <c r="NKH377" s="2"/>
      <c r="NKI377" s="2"/>
      <c r="NKJ377" s="2"/>
      <c r="NKK377" s="2"/>
      <c r="NKL377" s="2"/>
      <c r="NKM377" s="2"/>
      <c r="NKN377" s="2"/>
      <c r="NKO377" s="2"/>
      <c r="NKP377" s="2"/>
      <c r="NKQ377" s="2"/>
      <c r="NKR377" s="2"/>
      <c r="NKS377" s="2"/>
      <c r="NKT377" s="2"/>
      <c r="NKU377" s="2"/>
      <c r="NKV377" s="2"/>
      <c r="NKW377" s="2"/>
      <c r="NKX377" s="2"/>
      <c r="NKY377" s="2"/>
      <c r="NKZ377" s="2"/>
      <c r="NLA377" s="2"/>
      <c r="NLB377" s="2"/>
      <c r="NLC377" s="2"/>
      <c r="NLD377" s="2"/>
      <c r="NLE377" s="2"/>
      <c r="NLF377" s="2"/>
      <c r="NLG377" s="2"/>
      <c r="NLH377" s="2"/>
      <c r="NLI377" s="2"/>
      <c r="NLJ377" s="2"/>
      <c r="NLK377" s="2"/>
      <c r="NLL377" s="2"/>
      <c r="NLM377" s="2"/>
      <c r="NLN377" s="2"/>
      <c r="NLO377" s="2"/>
      <c r="NLP377" s="2"/>
      <c r="NLQ377" s="2"/>
      <c r="NLR377" s="2"/>
      <c r="NLS377" s="2"/>
      <c r="NLT377" s="2"/>
      <c r="NLU377" s="2"/>
      <c r="NLV377" s="2"/>
      <c r="NLW377" s="2"/>
      <c r="NLX377" s="2"/>
      <c r="NLY377" s="2"/>
      <c r="NLZ377" s="2"/>
      <c r="NMA377" s="2"/>
      <c r="NMB377" s="2"/>
      <c r="NMC377" s="2"/>
      <c r="NMD377" s="2"/>
      <c r="NME377" s="2"/>
      <c r="NMF377" s="2"/>
      <c r="NMG377" s="2"/>
      <c r="NMH377" s="2"/>
      <c r="NMI377" s="2"/>
      <c r="NMJ377" s="2"/>
      <c r="NMK377" s="2"/>
      <c r="NML377" s="2"/>
      <c r="NMM377" s="2"/>
      <c r="NMN377" s="2"/>
      <c r="NMO377" s="2"/>
      <c r="NMP377" s="2"/>
      <c r="NMQ377" s="2"/>
      <c r="NMR377" s="2"/>
      <c r="NMS377" s="2"/>
      <c r="NMT377" s="2"/>
      <c r="NMU377" s="2"/>
      <c r="NMV377" s="2"/>
      <c r="NMW377" s="2"/>
      <c r="NMX377" s="2"/>
      <c r="NMY377" s="2"/>
      <c r="NMZ377" s="2"/>
      <c r="NNA377" s="2"/>
      <c r="NNB377" s="2"/>
      <c r="NNC377" s="2"/>
      <c r="NND377" s="2"/>
      <c r="NNE377" s="2"/>
      <c r="NNF377" s="2"/>
      <c r="NNG377" s="2"/>
      <c r="NNH377" s="2"/>
      <c r="NNI377" s="2"/>
      <c r="NNJ377" s="2"/>
      <c r="NNK377" s="2"/>
      <c r="NNL377" s="2"/>
      <c r="NNM377" s="2"/>
      <c r="NNN377" s="2"/>
      <c r="NNO377" s="2"/>
      <c r="NNP377" s="2"/>
      <c r="NNQ377" s="2"/>
      <c r="NNR377" s="2"/>
      <c r="NNS377" s="2"/>
      <c r="NNT377" s="2"/>
      <c r="NNU377" s="2"/>
      <c r="NNV377" s="2"/>
      <c r="NNW377" s="2"/>
      <c r="NNX377" s="2"/>
      <c r="NNY377" s="2"/>
      <c r="NNZ377" s="2"/>
      <c r="NOA377" s="2"/>
      <c r="NOB377" s="2"/>
      <c r="NOC377" s="2"/>
      <c r="NOD377" s="2"/>
      <c r="NOE377" s="2"/>
      <c r="NOF377" s="2"/>
      <c r="NOG377" s="2"/>
      <c r="NOH377" s="2"/>
      <c r="NOI377" s="2"/>
      <c r="NOJ377" s="2"/>
      <c r="NOK377" s="2"/>
      <c r="NOL377" s="2"/>
      <c r="NOM377" s="2"/>
      <c r="NON377" s="2"/>
      <c r="NOO377" s="2"/>
      <c r="NOP377" s="2"/>
      <c r="NOQ377" s="2"/>
      <c r="NOR377" s="2"/>
      <c r="NOS377" s="2"/>
      <c r="NOT377" s="2"/>
      <c r="NOU377" s="2"/>
      <c r="NOV377" s="2"/>
      <c r="NOW377" s="2"/>
      <c r="NOX377" s="2"/>
      <c r="NOY377" s="2"/>
      <c r="NOZ377" s="2"/>
      <c r="NPA377" s="2"/>
      <c r="NPB377" s="2"/>
      <c r="NPC377" s="2"/>
      <c r="NPD377" s="2"/>
      <c r="NPE377" s="2"/>
      <c r="NPF377" s="2"/>
      <c r="NPG377" s="2"/>
      <c r="NPH377" s="2"/>
      <c r="NPI377" s="2"/>
      <c r="NPJ377" s="2"/>
      <c r="NPK377" s="2"/>
      <c r="NPL377" s="2"/>
      <c r="NPM377" s="2"/>
      <c r="NPN377" s="2"/>
      <c r="NPO377" s="2"/>
      <c r="NPP377" s="2"/>
      <c r="NPQ377" s="2"/>
      <c r="NPR377" s="2"/>
      <c r="NPS377" s="2"/>
      <c r="NPT377" s="2"/>
      <c r="NPU377" s="2"/>
      <c r="NPV377" s="2"/>
      <c r="NPW377" s="2"/>
      <c r="NPX377" s="2"/>
      <c r="NPY377" s="2"/>
      <c r="NPZ377" s="2"/>
      <c r="NQA377" s="2"/>
      <c r="NQB377" s="2"/>
      <c r="NQC377" s="2"/>
      <c r="NQD377" s="2"/>
      <c r="NQE377" s="2"/>
      <c r="NQF377" s="2"/>
      <c r="NQG377" s="2"/>
      <c r="NQH377" s="2"/>
      <c r="NQI377" s="2"/>
      <c r="NQJ377" s="2"/>
      <c r="NQK377" s="2"/>
      <c r="NQL377" s="2"/>
      <c r="NQM377" s="2"/>
      <c r="NQN377" s="2"/>
      <c r="NQO377" s="2"/>
      <c r="NQP377" s="2"/>
      <c r="NQQ377" s="2"/>
      <c r="NQR377" s="2"/>
      <c r="NQS377" s="2"/>
      <c r="NQT377" s="2"/>
      <c r="NQU377" s="2"/>
      <c r="NQV377" s="2"/>
      <c r="NQW377" s="2"/>
      <c r="NQX377" s="2"/>
      <c r="NQY377" s="2"/>
      <c r="NQZ377" s="2"/>
      <c r="NRA377" s="2"/>
      <c r="NRB377" s="2"/>
      <c r="NRC377" s="2"/>
      <c r="NRD377" s="2"/>
      <c r="NRE377" s="2"/>
      <c r="NRF377" s="2"/>
      <c r="NRG377" s="2"/>
      <c r="NRH377" s="2"/>
      <c r="NRI377" s="2"/>
      <c r="NRJ377" s="2"/>
      <c r="NRK377" s="2"/>
      <c r="NRL377" s="2"/>
      <c r="NRM377" s="2"/>
      <c r="NRN377" s="2"/>
      <c r="NRO377" s="2"/>
      <c r="NRP377" s="2"/>
      <c r="NRQ377" s="2"/>
      <c r="NRR377" s="2"/>
      <c r="NRS377" s="2"/>
      <c r="NRT377" s="2"/>
      <c r="NRU377" s="2"/>
      <c r="NRV377" s="2"/>
      <c r="NRW377" s="2"/>
      <c r="NRX377" s="2"/>
      <c r="NRY377" s="2"/>
      <c r="NRZ377" s="2"/>
      <c r="NSA377" s="2"/>
      <c r="NSB377" s="2"/>
      <c r="NSC377" s="2"/>
      <c r="NSD377" s="2"/>
      <c r="NSE377" s="2"/>
      <c r="NSF377" s="2"/>
      <c r="NSG377" s="2"/>
      <c r="NSH377" s="2"/>
      <c r="NSI377" s="2"/>
      <c r="NSJ377" s="2"/>
      <c r="NSK377" s="2"/>
      <c r="NSL377" s="2"/>
      <c r="NSM377" s="2"/>
      <c r="NSN377" s="2"/>
      <c r="NSO377" s="2"/>
      <c r="NSP377" s="2"/>
      <c r="NSQ377" s="2"/>
      <c r="NSR377" s="2"/>
      <c r="NSS377" s="2"/>
      <c r="NST377" s="2"/>
      <c r="NSU377" s="2"/>
      <c r="NSV377" s="2"/>
      <c r="NSW377" s="2"/>
      <c r="NSX377" s="2"/>
      <c r="NSY377" s="2"/>
      <c r="NSZ377" s="2"/>
      <c r="NTA377" s="2"/>
      <c r="NTB377" s="2"/>
      <c r="NTC377" s="2"/>
      <c r="NTD377" s="2"/>
      <c r="NTE377" s="2"/>
      <c r="NTF377" s="2"/>
      <c r="NTG377" s="2"/>
      <c r="NTH377" s="2"/>
      <c r="NTI377" s="2"/>
      <c r="NTJ377" s="2"/>
      <c r="NTK377" s="2"/>
      <c r="NTL377" s="2"/>
      <c r="NTM377" s="2"/>
      <c r="NTN377" s="2"/>
      <c r="NTO377" s="2"/>
      <c r="NTP377" s="2"/>
      <c r="NTQ377" s="2"/>
      <c r="NTR377" s="2"/>
      <c r="NTS377" s="2"/>
      <c r="NTT377" s="2"/>
      <c r="NTU377" s="2"/>
      <c r="NTV377" s="2"/>
      <c r="NTW377" s="2"/>
      <c r="NTX377" s="2"/>
      <c r="NTY377" s="2"/>
      <c r="NTZ377" s="2"/>
      <c r="NUA377" s="2"/>
      <c r="NUB377" s="2"/>
      <c r="NUC377" s="2"/>
      <c r="NUD377" s="2"/>
      <c r="NUE377" s="2"/>
      <c r="NUF377" s="2"/>
      <c r="NUG377" s="2"/>
      <c r="NUH377" s="2"/>
      <c r="NUI377" s="2"/>
      <c r="NUJ377" s="2"/>
      <c r="NUK377" s="2"/>
      <c r="NUL377" s="2"/>
      <c r="NUM377" s="2"/>
      <c r="NUN377" s="2"/>
      <c r="NUO377" s="2"/>
      <c r="NUP377" s="2"/>
      <c r="NUQ377" s="2"/>
      <c r="NUR377" s="2"/>
      <c r="NUS377" s="2"/>
      <c r="NUT377" s="2"/>
      <c r="NUU377" s="2"/>
      <c r="NUV377" s="2"/>
      <c r="NUW377" s="2"/>
      <c r="NUX377" s="2"/>
      <c r="NUY377" s="2"/>
      <c r="NUZ377" s="2"/>
      <c r="NVA377" s="2"/>
      <c r="NVB377" s="2"/>
      <c r="NVC377" s="2"/>
      <c r="NVD377" s="2"/>
      <c r="NVE377" s="2"/>
      <c r="NVF377" s="2"/>
      <c r="NVG377" s="2"/>
      <c r="NVH377" s="2"/>
      <c r="NVI377" s="2"/>
      <c r="NVJ377" s="2"/>
      <c r="NVK377" s="2"/>
      <c r="NVL377" s="2"/>
      <c r="NVM377" s="2"/>
      <c r="NVN377" s="2"/>
      <c r="NVO377" s="2"/>
      <c r="NVP377" s="2"/>
      <c r="NVQ377" s="2"/>
      <c r="NVR377" s="2"/>
      <c r="NVS377" s="2"/>
      <c r="NVT377" s="2"/>
      <c r="NVU377" s="2"/>
      <c r="NVV377" s="2"/>
      <c r="NVW377" s="2"/>
      <c r="NVX377" s="2"/>
      <c r="NVY377" s="2"/>
      <c r="NVZ377" s="2"/>
      <c r="NWA377" s="2"/>
      <c r="NWB377" s="2"/>
      <c r="NWC377" s="2"/>
      <c r="NWD377" s="2"/>
      <c r="NWE377" s="2"/>
      <c r="NWF377" s="2"/>
      <c r="NWG377" s="2"/>
      <c r="NWH377" s="2"/>
      <c r="NWI377" s="2"/>
      <c r="NWJ377" s="2"/>
      <c r="NWK377" s="2"/>
      <c r="NWL377" s="2"/>
      <c r="NWM377" s="2"/>
      <c r="NWN377" s="2"/>
      <c r="NWO377" s="2"/>
      <c r="NWP377" s="2"/>
      <c r="NWQ377" s="2"/>
      <c r="NWR377" s="2"/>
      <c r="NWS377" s="2"/>
      <c r="NWT377" s="2"/>
      <c r="NWU377" s="2"/>
      <c r="NWV377" s="2"/>
      <c r="NWW377" s="2"/>
      <c r="NWX377" s="2"/>
      <c r="NWY377" s="2"/>
      <c r="NWZ377" s="2"/>
      <c r="NXA377" s="2"/>
      <c r="NXB377" s="2"/>
      <c r="NXC377" s="2"/>
      <c r="NXD377" s="2"/>
      <c r="NXE377" s="2"/>
      <c r="NXF377" s="2"/>
      <c r="NXG377" s="2"/>
      <c r="NXH377" s="2"/>
      <c r="NXI377" s="2"/>
      <c r="NXJ377" s="2"/>
      <c r="NXK377" s="2"/>
      <c r="NXL377" s="2"/>
      <c r="NXM377" s="2"/>
      <c r="NXN377" s="2"/>
      <c r="NXO377" s="2"/>
      <c r="NXP377" s="2"/>
      <c r="NXQ377" s="2"/>
      <c r="NXR377" s="2"/>
      <c r="NXS377" s="2"/>
      <c r="NXT377" s="2"/>
      <c r="NXU377" s="2"/>
      <c r="NXV377" s="2"/>
      <c r="NXW377" s="2"/>
      <c r="NXX377" s="2"/>
      <c r="NXY377" s="2"/>
      <c r="NXZ377" s="2"/>
      <c r="NYA377" s="2"/>
      <c r="NYB377" s="2"/>
      <c r="NYC377" s="2"/>
      <c r="NYD377" s="2"/>
      <c r="NYE377" s="2"/>
      <c r="NYF377" s="2"/>
      <c r="NYG377" s="2"/>
      <c r="NYH377" s="2"/>
      <c r="NYI377" s="2"/>
      <c r="NYJ377" s="2"/>
      <c r="NYK377" s="2"/>
      <c r="NYL377" s="2"/>
      <c r="NYM377" s="2"/>
      <c r="NYN377" s="2"/>
      <c r="NYO377" s="2"/>
      <c r="NYP377" s="2"/>
      <c r="NYQ377" s="2"/>
      <c r="NYR377" s="2"/>
      <c r="NYS377" s="2"/>
      <c r="NYT377" s="2"/>
      <c r="NYU377" s="2"/>
      <c r="NYV377" s="2"/>
      <c r="NYW377" s="2"/>
      <c r="NYX377" s="2"/>
      <c r="NYY377" s="2"/>
      <c r="NYZ377" s="2"/>
      <c r="NZA377" s="2"/>
      <c r="NZB377" s="2"/>
      <c r="NZC377" s="2"/>
      <c r="NZD377" s="2"/>
      <c r="NZE377" s="2"/>
      <c r="NZF377" s="2"/>
      <c r="NZG377" s="2"/>
      <c r="NZH377" s="2"/>
      <c r="NZI377" s="2"/>
      <c r="NZJ377" s="2"/>
      <c r="NZK377" s="2"/>
      <c r="NZL377" s="2"/>
      <c r="NZM377" s="2"/>
      <c r="NZN377" s="2"/>
      <c r="NZO377" s="2"/>
      <c r="NZP377" s="2"/>
      <c r="NZQ377" s="2"/>
      <c r="NZR377" s="2"/>
      <c r="NZS377" s="2"/>
      <c r="NZT377" s="2"/>
      <c r="NZU377" s="2"/>
      <c r="NZV377" s="2"/>
      <c r="NZW377" s="2"/>
      <c r="NZX377" s="2"/>
      <c r="NZY377" s="2"/>
      <c r="NZZ377" s="2"/>
      <c r="OAA377" s="2"/>
      <c r="OAB377" s="2"/>
      <c r="OAC377" s="2"/>
      <c r="OAD377" s="2"/>
      <c r="OAE377" s="2"/>
      <c r="OAF377" s="2"/>
      <c r="OAG377" s="2"/>
      <c r="OAH377" s="2"/>
      <c r="OAI377" s="2"/>
      <c r="OAJ377" s="2"/>
      <c r="OAK377" s="2"/>
      <c r="OAL377" s="2"/>
      <c r="OAM377" s="2"/>
      <c r="OAN377" s="2"/>
      <c r="OAO377" s="2"/>
      <c r="OAP377" s="2"/>
      <c r="OAQ377" s="2"/>
      <c r="OAR377" s="2"/>
      <c r="OAS377" s="2"/>
      <c r="OAT377" s="2"/>
      <c r="OAU377" s="2"/>
      <c r="OAV377" s="2"/>
      <c r="OAW377" s="2"/>
      <c r="OAX377" s="2"/>
      <c r="OAY377" s="2"/>
      <c r="OAZ377" s="2"/>
      <c r="OBA377" s="2"/>
      <c r="OBB377" s="2"/>
      <c r="OBC377" s="2"/>
      <c r="OBD377" s="2"/>
      <c r="OBE377" s="2"/>
      <c r="OBF377" s="2"/>
      <c r="OBG377" s="2"/>
      <c r="OBH377" s="2"/>
      <c r="OBI377" s="2"/>
      <c r="OBJ377" s="2"/>
      <c r="OBK377" s="2"/>
      <c r="OBL377" s="2"/>
      <c r="OBM377" s="2"/>
      <c r="OBN377" s="2"/>
      <c r="OBO377" s="2"/>
      <c r="OBP377" s="2"/>
      <c r="OBQ377" s="2"/>
      <c r="OBR377" s="2"/>
      <c r="OBS377" s="2"/>
      <c r="OBT377" s="2"/>
      <c r="OBU377" s="2"/>
      <c r="OBV377" s="2"/>
      <c r="OBW377" s="2"/>
      <c r="OBX377" s="2"/>
      <c r="OBY377" s="2"/>
      <c r="OBZ377" s="2"/>
      <c r="OCA377" s="2"/>
      <c r="OCB377" s="2"/>
      <c r="OCC377" s="2"/>
      <c r="OCD377" s="2"/>
      <c r="OCE377" s="2"/>
      <c r="OCF377" s="2"/>
      <c r="OCG377" s="2"/>
      <c r="OCH377" s="2"/>
      <c r="OCI377" s="2"/>
      <c r="OCJ377" s="2"/>
      <c r="OCK377" s="2"/>
      <c r="OCL377" s="2"/>
      <c r="OCM377" s="2"/>
      <c r="OCN377" s="2"/>
      <c r="OCO377" s="2"/>
      <c r="OCP377" s="2"/>
      <c r="OCQ377" s="2"/>
      <c r="OCR377" s="2"/>
      <c r="OCS377" s="2"/>
      <c r="OCT377" s="2"/>
      <c r="OCU377" s="2"/>
      <c r="OCV377" s="2"/>
      <c r="OCW377" s="2"/>
      <c r="OCX377" s="2"/>
      <c r="OCY377" s="2"/>
      <c r="OCZ377" s="2"/>
      <c r="ODA377" s="2"/>
      <c r="ODB377" s="2"/>
      <c r="ODC377" s="2"/>
      <c r="ODD377" s="2"/>
      <c r="ODE377" s="2"/>
      <c r="ODF377" s="2"/>
      <c r="ODG377" s="2"/>
      <c r="ODH377" s="2"/>
      <c r="ODI377" s="2"/>
      <c r="ODJ377" s="2"/>
      <c r="ODK377" s="2"/>
      <c r="ODL377" s="2"/>
      <c r="ODM377" s="2"/>
      <c r="ODN377" s="2"/>
      <c r="ODO377" s="2"/>
      <c r="ODP377" s="2"/>
      <c r="ODQ377" s="2"/>
      <c r="ODR377" s="2"/>
      <c r="ODS377" s="2"/>
      <c r="ODT377" s="2"/>
      <c r="ODU377" s="2"/>
      <c r="ODV377" s="2"/>
      <c r="ODW377" s="2"/>
      <c r="ODX377" s="2"/>
      <c r="ODY377" s="2"/>
      <c r="ODZ377" s="2"/>
      <c r="OEA377" s="2"/>
      <c r="OEB377" s="2"/>
      <c r="OEC377" s="2"/>
      <c r="OED377" s="2"/>
      <c r="OEE377" s="2"/>
      <c r="OEF377" s="2"/>
      <c r="OEG377" s="2"/>
      <c r="OEH377" s="2"/>
      <c r="OEI377" s="2"/>
      <c r="OEJ377" s="2"/>
      <c r="OEK377" s="2"/>
      <c r="OEL377" s="2"/>
      <c r="OEM377" s="2"/>
      <c r="OEN377" s="2"/>
      <c r="OEO377" s="2"/>
      <c r="OEP377" s="2"/>
      <c r="OEQ377" s="2"/>
      <c r="OER377" s="2"/>
      <c r="OES377" s="2"/>
      <c r="OET377" s="2"/>
      <c r="OEU377" s="2"/>
      <c r="OEV377" s="2"/>
      <c r="OEW377" s="2"/>
      <c r="OEX377" s="2"/>
      <c r="OEY377" s="2"/>
      <c r="OEZ377" s="2"/>
      <c r="OFA377" s="2"/>
      <c r="OFB377" s="2"/>
      <c r="OFC377" s="2"/>
      <c r="OFD377" s="2"/>
      <c r="OFE377" s="2"/>
      <c r="OFF377" s="2"/>
      <c r="OFG377" s="2"/>
      <c r="OFH377" s="2"/>
      <c r="OFI377" s="2"/>
      <c r="OFJ377" s="2"/>
      <c r="OFK377" s="2"/>
      <c r="OFL377" s="2"/>
      <c r="OFM377" s="2"/>
      <c r="OFN377" s="2"/>
      <c r="OFO377" s="2"/>
      <c r="OFP377" s="2"/>
      <c r="OFQ377" s="2"/>
      <c r="OFR377" s="2"/>
      <c r="OFS377" s="2"/>
      <c r="OFT377" s="2"/>
      <c r="OFU377" s="2"/>
      <c r="OFV377" s="2"/>
      <c r="OFW377" s="2"/>
      <c r="OFX377" s="2"/>
      <c r="OFY377" s="2"/>
      <c r="OFZ377" s="2"/>
      <c r="OGA377" s="2"/>
      <c r="OGB377" s="2"/>
      <c r="OGC377" s="2"/>
      <c r="OGD377" s="2"/>
      <c r="OGE377" s="2"/>
      <c r="OGF377" s="2"/>
      <c r="OGG377" s="2"/>
      <c r="OGH377" s="2"/>
      <c r="OGI377" s="2"/>
      <c r="OGJ377" s="2"/>
      <c r="OGK377" s="2"/>
      <c r="OGL377" s="2"/>
      <c r="OGM377" s="2"/>
      <c r="OGN377" s="2"/>
      <c r="OGO377" s="2"/>
      <c r="OGP377" s="2"/>
      <c r="OGQ377" s="2"/>
      <c r="OGR377" s="2"/>
      <c r="OGS377" s="2"/>
      <c r="OGT377" s="2"/>
      <c r="OGU377" s="2"/>
      <c r="OGV377" s="2"/>
      <c r="OGW377" s="2"/>
      <c r="OGX377" s="2"/>
      <c r="OGY377" s="2"/>
      <c r="OGZ377" s="2"/>
      <c r="OHA377" s="2"/>
      <c r="OHB377" s="2"/>
      <c r="OHC377" s="2"/>
      <c r="OHD377" s="2"/>
      <c r="OHE377" s="2"/>
      <c r="OHF377" s="2"/>
      <c r="OHG377" s="2"/>
      <c r="OHH377" s="2"/>
      <c r="OHI377" s="2"/>
      <c r="OHJ377" s="2"/>
      <c r="OHK377" s="2"/>
      <c r="OHL377" s="2"/>
      <c r="OHM377" s="2"/>
      <c r="OHN377" s="2"/>
      <c r="OHO377" s="2"/>
      <c r="OHP377" s="2"/>
      <c r="OHQ377" s="2"/>
      <c r="OHR377" s="2"/>
      <c r="OHS377" s="2"/>
      <c r="OHT377" s="2"/>
      <c r="OHU377" s="2"/>
      <c r="OHV377" s="2"/>
      <c r="OHW377" s="2"/>
      <c r="OHX377" s="2"/>
      <c r="OHY377" s="2"/>
      <c r="OHZ377" s="2"/>
      <c r="OIA377" s="2"/>
      <c r="OIB377" s="2"/>
      <c r="OIC377" s="2"/>
      <c r="OID377" s="2"/>
      <c r="OIE377" s="2"/>
      <c r="OIF377" s="2"/>
      <c r="OIG377" s="2"/>
      <c r="OIH377" s="2"/>
      <c r="OII377" s="2"/>
      <c r="OIJ377" s="2"/>
      <c r="OIK377" s="2"/>
      <c r="OIL377" s="2"/>
      <c r="OIM377" s="2"/>
      <c r="OIN377" s="2"/>
      <c r="OIO377" s="2"/>
      <c r="OIP377" s="2"/>
      <c r="OIQ377" s="2"/>
      <c r="OIR377" s="2"/>
      <c r="OIS377" s="2"/>
      <c r="OIT377" s="2"/>
      <c r="OIU377" s="2"/>
      <c r="OIV377" s="2"/>
      <c r="OIW377" s="2"/>
      <c r="OIX377" s="2"/>
      <c r="OIY377" s="2"/>
      <c r="OIZ377" s="2"/>
      <c r="OJA377" s="2"/>
      <c r="OJB377" s="2"/>
      <c r="OJC377" s="2"/>
      <c r="OJD377" s="2"/>
      <c r="OJE377" s="2"/>
      <c r="OJF377" s="2"/>
      <c r="OJG377" s="2"/>
      <c r="OJH377" s="2"/>
      <c r="OJI377" s="2"/>
      <c r="OJJ377" s="2"/>
      <c r="OJK377" s="2"/>
      <c r="OJL377" s="2"/>
      <c r="OJM377" s="2"/>
      <c r="OJN377" s="2"/>
      <c r="OJO377" s="2"/>
      <c r="OJP377" s="2"/>
      <c r="OJQ377" s="2"/>
      <c r="OJR377" s="2"/>
      <c r="OJS377" s="2"/>
      <c r="OJT377" s="2"/>
      <c r="OJU377" s="2"/>
      <c r="OJV377" s="2"/>
      <c r="OJW377" s="2"/>
      <c r="OJX377" s="2"/>
      <c r="OJY377" s="2"/>
      <c r="OJZ377" s="2"/>
      <c r="OKA377" s="2"/>
      <c r="OKB377" s="2"/>
      <c r="OKC377" s="2"/>
      <c r="OKD377" s="2"/>
      <c r="OKE377" s="2"/>
      <c r="OKF377" s="2"/>
      <c r="OKG377" s="2"/>
      <c r="OKH377" s="2"/>
      <c r="OKI377" s="2"/>
      <c r="OKJ377" s="2"/>
      <c r="OKK377" s="2"/>
      <c r="OKL377" s="2"/>
      <c r="OKM377" s="2"/>
      <c r="OKN377" s="2"/>
      <c r="OKO377" s="2"/>
      <c r="OKP377" s="2"/>
      <c r="OKQ377" s="2"/>
      <c r="OKR377" s="2"/>
      <c r="OKS377" s="2"/>
      <c r="OKT377" s="2"/>
      <c r="OKU377" s="2"/>
      <c r="OKV377" s="2"/>
      <c r="OKW377" s="2"/>
      <c r="OKX377" s="2"/>
      <c r="OKY377" s="2"/>
      <c r="OKZ377" s="2"/>
      <c r="OLA377" s="2"/>
      <c r="OLB377" s="2"/>
      <c r="OLC377" s="2"/>
      <c r="OLD377" s="2"/>
      <c r="OLE377" s="2"/>
      <c r="OLF377" s="2"/>
      <c r="OLG377" s="2"/>
      <c r="OLH377" s="2"/>
      <c r="OLI377" s="2"/>
      <c r="OLJ377" s="2"/>
      <c r="OLK377" s="2"/>
      <c r="OLL377" s="2"/>
      <c r="OLM377" s="2"/>
      <c r="OLN377" s="2"/>
      <c r="OLO377" s="2"/>
      <c r="OLP377" s="2"/>
      <c r="OLQ377" s="2"/>
      <c r="OLR377" s="2"/>
      <c r="OLS377" s="2"/>
      <c r="OLT377" s="2"/>
      <c r="OLU377" s="2"/>
      <c r="OLV377" s="2"/>
      <c r="OLW377" s="2"/>
      <c r="OLX377" s="2"/>
      <c r="OLY377" s="2"/>
      <c r="OLZ377" s="2"/>
      <c r="OMA377" s="2"/>
      <c r="OMB377" s="2"/>
      <c r="OMC377" s="2"/>
      <c r="OMD377" s="2"/>
      <c r="OME377" s="2"/>
      <c r="OMF377" s="2"/>
      <c r="OMG377" s="2"/>
      <c r="OMH377" s="2"/>
      <c r="OMI377" s="2"/>
      <c r="OMJ377" s="2"/>
      <c r="OMK377" s="2"/>
      <c r="OML377" s="2"/>
      <c r="OMM377" s="2"/>
      <c r="OMN377" s="2"/>
      <c r="OMO377" s="2"/>
      <c r="OMP377" s="2"/>
      <c r="OMQ377" s="2"/>
      <c r="OMR377" s="2"/>
      <c r="OMS377" s="2"/>
      <c r="OMT377" s="2"/>
      <c r="OMU377" s="2"/>
      <c r="OMV377" s="2"/>
      <c r="OMW377" s="2"/>
      <c r="OMX377" s="2"/>
      <c r="OMY377" s="2"/>
      <c r="OMZ377" s="2"/>
      <c r="ONA377" s="2"/>
      <c r="ONB377" s="2"/>
      <c r="ONC377" s="2"/>
      <c r="OND377" s="2"/>
      <c r="ONE377" s="2"/>
      <c r="ONF377" s="2"/>
      <c r="ONG377" s="2"/>
      <c r="ONH377" s="2"/>
      <c r="ONI377" s="2"/>
      <c r="ONJ377" s="2"/>
      <c r="ONK377" s="2"/>
      <c r="ONL377" s="2"/>
      <c r="ONM377" s="2"/>
      <c r="ONN377" s="2"/>
      <c r="ONO377" s="2"/>
      <c r="ONP377" s="2"/>
      <c r="ONQ377" s="2"/>
      <c r="ONR377" s="2"/>
      <c r="ONS377" s="2"/>
      <c r="ONT377" s="2"/>
      <c r="ONU377" s="2"/>
      <c r="ONV377" s="2"/>
      <c r="ONW377" s="2"/>
      <c r="ONX377" s="2"/>
      <c r="ONY377" s="2"/>
      <c r="ONZ377" s="2"/>
      <c r="OOA377" s="2"/>
      <c r="OOB377" s="2"/>
      <c r="OOC377" s="2"/>
      <c r="OOD377" s="2"/>
      <c r="OOE377" s="2"/>
      <c r="OOF377" s="2"/>
      <c r="OOG377" s="2"/>
      <c r="OOH377" s="2"/>
      <c r="OOI377" s="2"/>
      <c r="OOJ377" s="2"/>
      <c r="OOK377" s="2"/>
      <c r="OOL377" s="2"/>
      <c r="OOM377" s="2"/>
      <c r="OON377" s="2"/>
      <c r="OOO377" s="2"/>
      <c r="OOP377" s="2"/>
      <c r="OOQ377" s="2"/>
      <c r="OOR377" s="2"/>
      <c r="OOS377" s="2"/>
      <c r="OOT377" s="2"/>
      <c r="OOU377" s="2"/>
      <c r="OOV377" s="2"/>
      <c r="OOW377" s="2"/>
      <c r="OOX377" s="2"/>
      <c r="OOY377" s="2"/>
      <c r="OOZ377" s="2"/>
      <c r="OPA377" s="2"/>
      <c r="OPB377" s="2"/>
      <c r="OPC377" s="2"/>
      <c r="OPD377" s="2"/>
      <c r="OPE377" s="2"/>
      <c r="OPF377" s="2"/>
      <c r="OPG377" s="2"/>
      <c r="OPH377" s="2"/>
      <c r="OPI377" s="2"/>
      <c r="OPJ377" s="2"/>
      <c r="OPK377" s="2"/>
      <c r="OPL377" s="2"/>
      <c r="OPM377" s="2"/>
      <c r="OPN377" s="2"/>
      <c r="OPO377" s="2"/>
      <c r="OPP377" s="2"/>
      <c r="OPQ377" s="2"/>
      <c r="OPR377" s="2"/>
      <c r="OPS377" s="2"/>
      <c r="OPT377" s="2"/>
      <c r="OPU377" s="2"/>
      <c r="OPV377" s="2"/>
      <c r="OPW377" s="2"/>
      <c r="OPX377" s="2"/>
      <c r="OPY377" s="2"/>
      <c r="OPZ377" s="2"/>
      <c r="OQA377" s="2"/>
      <c r="OQB377" s="2"/>
      <c r="OQC377" s="2"/>
      <c r="OQD377" s="2"/>
      <c r="OQE377" s="2"/>
      <c r="OQF377" s="2"/>
      <c r="OQG377" s="2"/>
      <c r="OQH377" s="2"/>
      <c r="OQI377" s="2"/>
      <c r="OQJ377" s="2"/>
      <c r="OQK377" s="2"/>
      <c r="OQL377" s="2"/>
      <c r="OQM377" s="2"/>
      <c r="OQN377" s="2"/>
      <c r="OQO377" s="2"/>
      <c r="OQP377" s="2"/>
      <c r="OQQ377" s="2"/>
      <c r="OQR377" s="2"/>
      <c r="OQS377" s="2"/>
      <c r="OQT377" s="2"/>
      <c r="OQU377" s="2"/>
      <c r="OQV377" s="2"/>
      <c r="OQW377" s="2"/>
      <c r="OQX377" s="2"/>
      <c r="OQY377" s="2"/>
      <c r="OQZ377" s="2"/>
      <c r="ORA377" s="2"/>
      <c r="ORB377" s="2"/>
      <c r="ORC377" s="2"/>
      <c r="ORD377" s="2"/>
      <c r="ORE377" s="2"/>
      <c r="ORF377" s="2"/>
      <c r="ORG377" s="2"/>
      <c r="ORH377" s="2"/>
      <c r="ORI377" s="2"/>
      <c r="ORJ377" s="2"/>
      <c r="ORK377" s="2"/>
      <c r="ORL377" s="2"/>
      <c r="ORM377" s="2"/>
      <c r="ORN377" s="2"/>
      <c r="ORO377" s="2"/>
      <c r="ORP377" s="2"/>
      <c r="ORQ377" s="2"/>
      <c r="ORR377" s="2"/>
      <c r="ORS377" s="2"/>
      <c r="ORT377" s="2"/>
      <c r="ORU377" s="2"/>
      <c r="ORV377" s="2"/>
      <c r="ORW377" s="2"/>
      <c r="ORX377" s="2"/>
      <c r="ORY377" s="2"/>
      <c r="ORZ377" s="2"/>
      <c r="OSA377" s="2"/>
      <c r="OSB377" s="2"/>
      <c r="OSC377" s="2"/>
      <c r="OSD377" s="2"/>
      <c r="OSE377" s="2"/>
      <c r="OSF377" s="2"/>
      <c r="OSG377" s="2"/>
      <c r="OSH377" s="2"/>
      <c r="OSI377" s="2"/>
      <c r="OSJ377" s="2"/>
      <c r="OSK377" s="2"/>
      <c r="OSL377" s="2"/>
      <c r="OSM377" s="2"/>
      <c r="OSN377" s="2"/>
      <c r="OSO377" s="2"/>
      <c r="OSP377" s="2"/>
      <c r="OSQ377" s="2"/>
      <c r="OSR377" s="2"/>
      <c r="OSS377" s="2"/>
      <c r="OST377" s="2"/>
      <c r="OSU377" s="2"/>
      <c r="OSV377" s="2"/>
      <c r="OSW377" s="2"/>
      <c r="OSX377" s="2"/>
      <c r="OSY377" s="2"/>
      <c r="OSZ377" s="2"/>
      <c r="OTA377" s="2"/>
      <c r="OTB377" s="2"/>
      <c r="OTC377" s="2"/>
      <c r="OTD377" s="2"/>
      <c r="OTE377" s="2"/>
      <c r="OTF377" s="2"/>
      <c r="OTG377" s="2"/>
      <c r="OTH377" s="2"/>
      <c r="OTI377" s="2"/>
      <c r="OTJ377" s="2"/>
      <c r="OTK377" s="2"/>
      <c r="OTL377" s="2"/>
      <c r="OTM377" s="2"/>
      <c r="OTN377" s="2"/>
      <c r="OTO377" s="2"/>
      <c r="OTP377" s="2"/>
      <c r="OTQ377" s="2"/>
      <c r="OTR377" s="2"/>
      <c r="OTS377" s="2"/>
      <c r="OTT377" s="2"/>
      <c r="OTU377" s="2"/>
      <c r="OTV377" s="2"/>
      <c r="OTW377" s="2"/>
      <c r="OTX377" s="2"/>
      <c r="OTY377" s="2"/>
      <c r="OTZ377" s="2"/>
      <c r="OUA377" s="2"/>
      <c r="OUB377" s="2"/>
      <c r="OUC377" s="2"/>
      <c r="OUD377" s="2"/>
      <c r="OUE377" s="2"/>
      <c r="OUF377" s="2"/>
      <c r="OUG377" s="2"/>
      <c r="OUH377" s="2"/>
      <c r="OUI377" s="2"/>
      <c r="OUJ377" s="2"/>
      <c r="OUK377" s="2"/>
      <c r="OUL377" s="2"/>
      <c r="OUM377" s="2"/>
      <c r="OUN377" s="2"/>
      <c r="OUO377" s="2"/>
      <c r="OUP377" s="2"/>
      <c r="OUQ377" s="2"/>
      <c r="OUR377" s="2"/>
      <c r="OUS377" s="2"/>
      <c r="OUT377" s="2"/>
      <c r="OUU377" s="2"/>
      <c r="OUV377" s="2"/>
      <c r="OUW377" s="2"/>
      <c r="OUX377" s="2"/>
      <c r="OUY377" s="2"/>
      <c r="OUZ377" s="2"/>
      <c r="OVA377" s="2"/>
      <c r="OVB377" s="2"/>
      <c r="OVC377" s="2"/>
      <c r="OVD377" s="2"/>
      <c r="OVE377" s="2"/>
      <c r="OVF377" s="2"/>
      <c r="OVG377" s="2"/>
      <c r="OVH377" s="2"/>
      <c r="OVI377" s="2"/>
      <c r="OVJ377" s="2"/>
      <c r="OVK377" s="2"/>
      <c r="OVL377" s="2"/>
      <c r="OVM377" s="2"/>
      <c r="OVN377" s="2"/>
      <c r="OVO377" s="2"/>
      <c r="OVP377" s="2"/>
      <c r="OVQ377" s="2"/>
      <c r="OVR377" s="2"/>
      <c r="OVS377" s="2"/>
      <c r="OVT377" s="2"/>
      <c r="OVU377" s="2"/>
      <c r="OVV377" s="2"/>
      <c r="OVW377" s="2"/>
      <c r="OVX377" s="2"/>
      <c r="OVY377" s="2"/>
      <c r="OVZ377" s="2"/>
      <c r="OWA377" s="2"/>
      <c r="OWB377" s="2"/>
      <c r="OWC377" s="2"/>
      <c r="OWD377" s="2"/>
      <c r="OWE377" s="2"/>
      <c r="OWF377" s="2"/>
      <c r="OWG377" s="2"/>
      <c r="OWH377" s="2"/>
      <c r="OWI377" s="2"/>
      <c r="OWJ377" s="2"/>
      <c r="OWK377" s="2"/>
      <c r="OWL377" s="2"/>
      <c r="OWM377" s="2"/>
      <c r="OWN377" s="2"/>
      <c r="OWO377" s="2"/>
      <c r="OWP377" s="2"/>
      <c r="OWQ377" s="2"/>
      <c r="OWR377" s="2"/>
      <c r="OWS377" s="2"/>
      <c r="OWT377" s="2"/>
      <c r="OWU377" s="2"/>
      <c r="OWV377" s="2"/>
      <c r="OWW377" s="2"/>
      <c r="OWX377" s="2"/>
      <c r="OWY377" s="2"/>
      <c r="OWZ377" s="2"/>
      <c r="OXA377" s="2"/>
      <c r="OXB377" s="2"/>
      <c r="OXC377" s="2"/>
      <c r="OXD377" s="2"/>
      <c r="OXE377" s="2"/>
      <c r="OXF377" s="2"/>
      <c r="OXG377" s="2"/>
      <c r="OXH377" s="2"/>
      <c r="OXI377" s="2"/>
      <c r="OXJ377" s="2"/>
      <c r="OXK377" s="2"/>
      <c r="OXL377" s="2"/>
      <c r="OXM377" s="2"/>
      <c r="OXN377" s="2"/>
      <c r="OXO377" s="2"/>
      <c r="OXP377" s="2"/>
      <c r="OXQ377" s="2"/>
      <c r="OXR377" s="2"/>
      <c r="OXS377" s="2"/>
      <c r="OXT377" s="2"/>
      <c r="OXU377" s="2"/>
      <c r="OXV377" s="2"/>
      <c r="OXW377" s="2"/>
      <c r="OXX377" s="2"/>
      <c r="OXY377" s="2"/>
      <c r="OXZ377" s="2"/>
      <c r="OYA377" s="2"/>
      <c r="OYB377" s="2"/>
      <c r="OYC377" s="2"/>
      <c r="OYD377" s="2"/>
      <c r="OYE377" s="2"/>
      <c r="OYF377" s="2"/>
      <c r="OYG377" s="2"/>
      <c r="OYH377" s="2"/>
      <c r="OYI377" s="2"/>
      <c r="OYJ377" s="2"/>
      <c r="OYK377" s="2"/>
      <c r="OYL377" s="2"/>
      <c r="OYM377" s="2"/>
      <c r="OYN377" s="2"/>
      <c r="OYO377" s="2"/>
      <c r="OYP377" s="2"/>
      <c r="OYQ377" s="2"/>
      <c r="OYR377" s="2"/>
      <c r="OYS377" s="2"/>
      <c r="OYT377" s="2"/>
      <c r="OYU377" s="2"/>
      <c r="OYV377" s="2"/>
      <c r="OYW377" s="2"/>
      <c r="OYX377" s="2"/>
      <c r="OYY377" s="2"/>
      <c r="OYZ377" s="2"/>
      <c r="OZA377" s="2"/>
      <c r="OZB377" s="2"/>
      <c r="OZC377" s="2"/>
      <c r="OZD377" s="2"/>
      <c r="OZE377" s="2"/>
      <c r="OZF377" s="2"/>
      <c r="OZG377" s="2"/>
      <c r="OZH377" s="2"/>
      <c r="OZI377" s="2"/>
      <c r="OZJ377" s="2"/>
      <c r="OZK377" s="2"/>
      <c r="OZL377" s="2"/>
      <c r="OZM377" s="2"/>
      <c r="OZN377" s="2"/>
      <c r="OZO377" s="2"/>
      <c r="OZP377" s="2"/>
      <c r="OZQ377" s="2"/>
      <c r="OZR377" s="2"/>
      <c r="OZS377" s="2"/>
      <c r="OZT377" s="2"/>
      <c r="OZU377" s="2"/>
      <c r="OZV377" s="2"/>
      <c r="OZW377" s="2"/>
      <c r="OZX377" s="2"/>
      <c r="OZY377" s="2"/>
      <c r="OZZ377" s="2"/>
      <c r="PAA377" s="2"/>
      <c r="PAB377" s="2"/>
      <c r="PAC377" s="2"/>
      <c r="PAD377" s="2"/>
      <c r="PAE377" s="2"/>
      <c r="PAF377" s="2"/>
      <c r="PAG377" s="2"/>
      <c r="PAH377" s="2"/>
      <c r="PAI377" s="2"/>
      <c r="PAJ377" s="2"/>
      <c r="PAK377" s="2"/>
      <c r="PAL377" s="2"/>
      <c r="PAM377" s="2"/>
      <c r="PAN377" s="2"/>
      <c r="PAO377" s="2"/>
      <c r="PAP377" s="2"/>
      <c r="PAQ377" s="2"/>
      <c r="PAR377" s="2"/>
      <c r="PAS377" s="2"/>
      <c r="PAT377" s="2"/>
      <c r="PAU377" s="2"/>
      <c r="PAV377" s="2"/>
      <c r="PAW377" s="2"/>
      <c r="PAX377" s="2"/>
      <c r="PAY377" s="2"/>
      <c r="PAZ377" s="2"/>
      <c r="PBA377" s="2"/>
      <c r="PBB377" s="2"/>
      <c r="PBC377" s="2"/>
      <c r="PBD377" s="2"/>
      <c r="PBE377" s="2"/>
      <c r="PBF377" s="2"/>
      <c r="PBG377" s="2"/>
      <c r="PBH377" s="2"/>
      <c r="PBI377" s="2"/>
      <c r="PBJ377" s="2"/>
      <c r="PBK377" s="2"/>
      <c r="PBL377" s="2"/>
      <c r="PBM377" s="2"/>
      <c r="PBN377" s="2"/>
      <c r="PBO377" s="2"/>
      <c r="PBP377" s="2"/>
      <c r="PBQ377" s="2"/>
      <c r="PBR377" s="2"/>
      <c r="PBS377" s="2"/>
      <c r="PBT377" s="2"/>
      <c r="PBU377" s="2"/>
      <c r="PBV377" s="2"/>
      <c r="PBW377" s="2"/>
      <c r="PBX377" s="2"/>
      <c r="PBY377" s="2"/>
      <c r="PBZ377" s="2"/>
      <c r="PCA377" s="2"/>
      <c r="PCB377" s="2"/>
      <c r="PCC377" s="2"/>
      <c r="PCD377" s="2"/>
      <c r="PCE377" s="2"/>
      <c r="PCF377" s="2"/>
      <c r="PCG377" s="2"/>
      <c r="PCH377" s="2"/>
      <c r="PCI377" s="2"/>
      <c r="PCJ377" s="2"/>
      <c r="PCK377" s="2"/>
      <c r="PCL377" s="2"/>
      <c r="PCM377" s="2"/>
      <c r="PCN377" s="2"/>
      <c r="PCO377" s="2"/>
      <c r="PCP377" s="2"/>
      <c r="PCQ377" s="2"/>
      <c r="PCR377" s="2"/>
      <c r="PCS377" s="2"/>
      <c r="PCT377" s="2"/>
      <c r="PCU377" s="2"/>
      <c r="PCV377" s="2"/>
      <c r="PCW377" s="2"/>
      <c r="PCX377" s="2"/>
      <c r="PCY377" s="2"/>
      <c r="PCZ377" s="2"/>
      <c r="PDA377" s="2"/>
      <c r="PDB377" s="2"/>
      <c r="PDC377" s="2"/>
      <c r="PDD377" s="2"/>
      <c r="PDE377" s="2"/>
      <c r="PDF377" s="2"/>
      <c r="PDG377" s="2"/>
      <c r="PDH377" s="2"/>
      <c r="PDI377" s="2"/>
      <c r="PDJ377" s="2"/>
      <c r="PDK377" s="2"/>
      <c r="PDL377" s="2"/>
      <c r="PDM377" s="2"/>
      <c r="PDN377" s="2"/>
      <c r="PDO377" s="2"/>
      <c r="PDP377" s="2"/>
      <c r="PDQ377" s="2"/>
      <c r="PDR377" s="2"/>
      <c r="PDS377" s="2"/>
      <c r="PDT377" s="2"/>
      <c r="PDU377" s="2"/>
      <c r="PDV377" s="2"/>
      <c r="PDW377" s="2"/>
      <c r="PDX377" s="2"/>
      <c r="PDY377" s="2"/>
      <c r="PDZ377" s="2"/>
      <c r="PEA377" s="2"/>
      <c r="PEB377" s="2"/>
      <c r="PEC377" s="2"/>
      <c r="PED377" s="2"/>
      <c r="PEE377" s="2"/>
      <c r="PEF377" s="2"/>
      <c r="PEG377" s="2"/>
      <c r="PEH377" s="2"/>
      <c r="PEI377" s="2"/>
      <c r="PEJ377" s="2"/>
      <c r="PEK377" s="2"/>
      <c r="PEL377" s="2"/>
      <c r="PEM377" s="2"/>
      <c r="PEN377" s="2"/>
      <c r="PEO377" s="2"/>
      <c r="PEP377" s="2"/>
      <c r="PEQ377" s="2"/>
      <c r="PER377" s="2"/>
      <c r="PES377" s="2"/>
      <c r="PET377" s="2"/>
      <c r="PEU377" s="2"/>
      <c r="PEV377" s="2"/>
      <c r="PEW377" s="2"/>
      <c r="PEX377" s="2"/>
      <c r="PEY377" s="2"/>
      <c r="PEZ377" s="2"/>
      <c r="PFA377" s="2"/>
      <c r="PFB377" s="2"/>
      <c r="PFC377" s="2"/>
      <c r="PFD377" s="2"/>
      <c r="PFE377" s="2"/>
      <c r="PFF377" s="2"/>
      <c r="PFG377" s="2"/>
      <c r="PFH377" s="2"/>
      <c r="PFI377" s="2"/>
      <c r="PFJ377" s="2"/>
      <c r="PFK377" s="2"/>
      <c r="PFL377" s="2"/>
      <c r="PFM377" s="2"/>
      <c r="PFN377" s="2"/>
      <c r="PFO377" s="2"/>
      <c r="PFP377" s="2"/>
      <c r="PFQ377" s="2"/>
      <c r="PFR377" s="2"/>
      <c r="PFS377" s="2"/>
      <c r="PFT377" s="2"/>
      <c r="PFU377" s="2"/>
      <c r="PFV377" s="2"/>
      <c r="PFW377" s="2"/>
      <c r="PFX377" s="2"/>
      <c r="PFY377" s="2"/>
      <c r="PFZ377" s="2"/>
      <c r="PGA377" s="2"/>
      <c r="PGB377" s="2"/>
      <c r="PGC377" s="2"/>
      <c r="PGD377" s="2"/>
      <c r="PGE377" s="2"/>
      <c r="PGF377" s="2"/>
      <c r="PGG377" s="2"/>
      <c r="PGH377" s="2"/>
      <c r="PGI377" s="2"/>
      <c r="PGJ377" s="2"/>
      <c r="PGK377" s="2"/>
      <c r="PGL377" s="2"/>
      <c r="PGM377" s="2"/>
      <c r="PGN377" s="2"/>
      <c r="PGO377" s="2"/>
      <c r="PGP377" s="2"/>
      <c r="PGQ377" s="2"/>
      <c r="PGR377" s="2"/>
      <c r="PGS377" s="2"/>
      <c r="PGT377" s="2"/>
      <c r="PGU377" s="2"/>
      <c r="PGV377" s="2"/>
      <c r="PGW377" s="2"/>
      <c r="PGX377" s="2"/>
      <c r="PGY377" s="2"/>
      <c r="PGZ377" s="2"/>
      <c r="PHA377" s="2"/>
      <c r="PHB377" s="2"/>
      <c r="PHC377" s="2"/>
      <c r="PHD377" s="2"/>
      <c r="PHE377" s="2"/>
      <c r="PHF377" s="2"/>
      <c r="PHG377" s="2"/>
      <c r="PHH377" s="2"/>
      <c r="PHI377" s="2"/>
      <c r="PHJ377" s="2"/>
      <c r="PHK377" s="2"/>
      <c r="PHL377" s="2"/>
      <c r="PHM377" s="2"/>
      <c r="PHN377" s="2"/>
      <c r="PHO377" s="2"/>
      <c r="PHP377" s="2"/>
      <c r="PHQ377" s="2"/>
      <c r="PHR377" s="2"/>
      <c r="PHS377" s="2"/>
      <c r="PHT377" s="2"/>
      <c r="PHU377" s="2"/>
      <c r="PHV377" s="2"/>
      <c r="PHW377" s="2"/>
      <c r="PHX377" s="2"/>
      <c r="PHY377" s="2"/>
      <c r="PHZ377" s="2"/>
      <c r="PIA377" s="2"/>
      <c r="PIB377" s="2"/>
      <c r="PIC377" s="2"/>
      <c r="PID377" s="2"/>
      <c r="PIE377" s="2"/>
      <c r="PIF377" s="2"/>
      <c r="PIG377" s="2"/>
      <c r="PIH377" s="2"/>
      <c r="PII377" s="2"/>
      <c r="PIJ377" s="2"/>
      <c r="PIK377" s="2"/>
      <c r="PIL377" s="2"/>
      <c r="PIM377" s="2"/>
      <c r="PIN377" s="2"/>
      <c r="PIO377" s="2"/>
      <c r="PIP377" s="2"/>
      <c r="PIQ377" s="2"/>
      <c r="PIR377" s="2"/>
      <c r="PIS377" s="2"/>
      <c r="PIT377" s="2"/>
      <c r="PIU377" s="2"/>
      <c r="PIV377" s="2"/>
      <c r="PIW377" s="2"/>
      <c r="PIX377" s="2"/>
      <c r="PIY377" s="2"/>
      <c r="PIZ377" s="2"/>
      <c r="PJA377" s="2"/>
      <c r="PJB377" s="2"/>
      <c r="PJC377" s="2"/>
      <c r="PJD377" s="2"/>
      <c r="PJE377" s="2"/>
      <c r="PJF377" s="2"/>
      <c r="PJG377" s="2"/>
      <c r="PJH377" s="2"/>
      <c r="PJI377" s="2"/>
      <c r="PJJ377" s="2"/>
      <c r="PJK377" s="2"/>
      <c r="PJL377" s="2"/>
      <c r="PJM377" s="2"/>
      <c r="PJN377" s="2"/>
      <c r="PJO377" s="2"/>
      <c r="PJP377" s="2"/>
      <c r="PJQ377" s="2"/>
      <c r="PJR377" s="2"/>
      <c r="PJS377" s="2"/>
      <c r="PJT377" s="2"/>
      <c r="PJU377" s="2"/>
      <c r="PJV377" s="2"/>
      <c r="PJW377" s="2"/>
      <c r="PJX377" s="2"/>
      <c r="PJY377" s="2"/>
      <c r="PJZ377" s="2"/>
      <c r="PKA377" s="2"/>
      <c r="PKB377" s="2"/>
      <c r="PKC377" s="2"/>
      <c r="PKD377" s="2"/>
      <c r="PKE377" s="2"/>
      <c r="PKF377" s="2"/>
      <c r="PKG377" s="2"/>
      <c r="PKH377" s="2"/>
      <c r="PKI377" s="2"/>
      <c r="PKJ377" s="2"/>
      <c r="PKK377" s="2"/>
      <c r="PKL377" s="2"/>
      <c r="PKM377" s="2"/>
      <c r="PKN377" s="2"/>
      <c r="PKO377" s="2"/>
      <c r="PKP377" s="2"/>
      <c r="PKQ377" s="2"/>
      <c r="PKR377" s="2"/>
      <c r="PKS377" s="2"/>
      <c r="PKT377" s="2"/>
      <c r="PKU377" s="2"/>
      <c r="PKV377" s="2"/>
      <c r="PKW377" s="2"/>
      <c r="PKX377" s="2"/>
      <c r="PKY377" s="2"/>
      <c r="PKZ377" s="2"/>
      <c r="PLA377" s="2"/>
      <c r="PLB377" s="2"/>
      <c r="PLC377" s="2"/>
      <c r="PLD377" s="2"/>
      <c r="PLE377" s="2"/>
      <c r="PLF377" s="2"/>
      <c r="PLG377" s="2"/>
      <c r="PLH377" s="2"/>
      <c r="PLI377" s="2"/>
      <c r="PLJ377" s="2"/>
      <c r="PLK377" s="2"/>
      <c r="PLL377" s="2"/>
      <c r="PLM377" s="2"/>
      <c r="PLN377" s="2"/>
      <c r="PLO377" s="2"/>
      <c r="PLP377" s="2"/>
      <c r="PLQ377" s="2"/>
      <c r="PLR377" s="2"/>
      <c r="PLS377" s="2"/>
      <c r="PLT377" s="2"/>
      <c r="PLU377" s="2"/>
      <c r="PLV377" s="2"/>
      <c r="PLW377" s="2"/>
      <c r="PLX377" s="2"/>
      <c r="PLY377" s="2"/>
      <c r="PLZ377" s="2"/>
      <c r="PMA377" s="2"/>
      <c r="PMB377" s="2"/>
      <c r="PMC377" s="2"/>
      <c r="PMD377" s="2"/>
      <c r="PME377" s="2"/>
      <c r="PMF377" s="2"/>
      <c r="PMG377" s="2"/>
      <c r="PMH377" s="2"/>
      <c r="PMI377" s="2"/>
      <c r="PMJ377" s="2"/>
      <c r="PMK377" s="2"/>
      <c r="PML377" s="2"/>
      <c r="PMM377" s="2"/>
      <c r="PMN377" s="2"/>
      <c r="PMO377" s="2"/>
      <c r="PMP377" s="2"/>
      <c r="PMQ377" s="2"/>
      <c r="PMR377" s="2"/>
      <c r="PMS377" s="2"/>
      <c r="PMT377" s="2"/>
      <c r="PMU377" s="2"/>
      <c r="PMV377" s="2"/>
      <c r="PMW377" s="2"/>
      <c r="PMX377" s="2"/>
      <c r="PMY377" s="2"/>
      <c r="PMZ377" s="2"/>
      <c r="PNA377" s="2"/>
      <c r="PNB377" s="2"/>
      <c r="PNC377" s="2"/>
      <c r="PND377" s="2"/>
      <c r="PNE377" s="2"/>
      <c r="PNF377" s="2"/>
      <c r="PNG377" s="2"/>
      <c r="PNH377" s="2"/>
      <c r="PNI377" s="2"/>
      <c r="PNJ377" s="2"/>
      <c r="PNK377" s="2"/>
      <c r="PNL377" s="2"/>
      <c r="PNM377" s="2"/>
      <c r="PNN377" s="2"/>
      <c r="PNO377" s="2"/>
      <c r="PNP377" s="2"/>
      <c r="PNQ377" s="2"/>
      <c r="PNR377" s="2"/>
      <c r="PNS377" s="2"/>
      <c r="PNT377" s="2"/>
      <c r="PNU377" s="2"/>
      <c r="PNV377" s="2"/>
      <c r="PNW377" s="2"/>
      <c r="PNX377" s="2"/>
      <c r="PNY377" s="2"/>
      <c r="PNZ377" s="2"/>
      <c r="POA377" s="2"/>
      <c r="POB377" s="2"/>
      <c r="POC377" s="2"/>
      <c r="POD377" s="2"/>
      <c r="POE377" s="2"/>
      <c r="POF377" s="2"/>
      <c r="POG377" s="2"/>
      <c r="POH377" s="2"/>
      <c r="POI377" s="2"/>
      <c r="POJ377" s="2"/>
      <c r="POK377" s="2"/>
      <c r="POL377" s="2"/>
      <c r="POM377" s="2"/>
      <c r="PON377" s="2"/>
      <c r="POO377" s="2"/>
      <c r="POP377" s="2"/>
      <c r="POQ377" s="2"/>
      <c r="POR377" s="2"/>
      <c r="POS377" s="2"/>
      <c r="POT377" s="2"/>
      <c r="POU377" s="2"/>
      <c r="POV377" s="2"/>
      <c r="POW377" s="2"/>
      <c r="POX377" s="2"/>
      <c r="POY377" s="2"/>
      <c r="POZ377" s="2"/>
      <c r="PPA377" s="2"/>
      <c r="PPB377" s="2"/>
      <c r="PPC377" s="2"/>
      <c r="PPD377" s="2"/>
      <c r="PPE377" s="2"/>
      <c r="PPF377" s="2"/>
      <c r="PPG377" s="2"/>
      <c r="PPH377" s="2"/>
      <c r="PPI377" s="2"/>
      <c r="PPJ377" s="2"/>
      <c r="PPK377" s="2"/>
      <c r="PPL377" s="2"/>
      <c r="PPM377" s="2"/>
      <c r="PPN377" s="2"/>
      <c r="PPO377" s="2"/>
      <c r="PPP377" s="2"/>
      <c r="PPQ377" s="2"/>
      <c r="PPR377" s="2"/>
      <c r="PPS377" s="2"/>
      <c r="PPT377" s="2"/>
      <c r="PPU377" s="2"/>
      <c r="PPV377" s="2"/>
      <c r="PPW377" s="2"/>
      <c r="PPX377" s="2"/>
      <c r="PPY377" s="2"/>
      <c r="PPZ377" s="2"/>
      <c r="PQA377" s="2"/>
      <c r="PQB377" s="2"/>
      <c r="PQC377" s="2"/>
      <c r="PQD377" s="2"/>
      <c r="PQE377" s="2"/>
      <c r="PQF377" s="2"/>
      <c r="PQG377" s="2"/>
      <c r="PQH377" s="2"/>
      <c r="PQI377" s="2"/>
      <c r="PQJ377" s="2"/>
      <c r="PQK377" s="2"/>
      <c r="PQL377" s="2"/>
      <c r="PQM377" s="2"/>
      <c r="PQN377" s="2"/>
      <c r="PQO377" s="2"/>
      <c r="PQP377" s="2"/>
      <c r="PQQ377" s="2"/>
      <c r="PQR377" s="2"/>
      <c r="PQS377" s="2"/>
      <c r="PQT377" s="2"/>
      <c r="PQU377" s="2"/>
      <c r="PQV377" s="2"/>
      <c r="PQW377" s="2"/>
      <c r="PQX377" s="2"/>
      <c r="PQY377" s="2"/>
      <c r="PQZ377" s="2"/>
      <c r="PRA377" s="2"/>
      <c r="PRB377" s="2"/>
      <c r="PRC377" s="2"/>
      <c r="PRD377" s="2"/>
      <c r="PRE377" s="2"/>
      <c r="PRF377" s="2"/>
      <c r="PRG377" s="2"/>
      <c r="PRH377" s="2"/>
      <c r="PRI377" s="2"/>
      <c r="PRJ377" s="2"/>
      <c r="PRK377" s="2"/>
      <c r="PRL377" s="2"/>
      <c r="PRM377" s="2"/>
      <c r="PRN377" s="2"/>
      <c r="PRO377" s="2"/>
      <c r="PRP377" s="2"/>
      <c r="PRQ377" s="2"/>
      <c r="PRR377" s="2"/>
      <c r="PRS377" s="2"/>
      <c r="PRT377" s="2"/>
      <c r="PRU377" s="2"/>
      <c r="PRV377" s="2"/>
      <c r="PRW377" s="2"/>
      <c r="PRX377" s="2"/>
      <c r="PRY377" s="2"/>
      <c r="PRZ377" s="2"/>
      <c r="PSA377" s="2"/>
      <c r="PSB377" s="2"/>
      <c r="PSC377" s="2"/>
      <c r="PSD377" s="2"/>
      <c r="PSE377" s="2"/>
      <c r="PSF377" s="2"/>
      <c r="PSG377" s="2"/>
      <c r="PSH377" s="2"/>
      <c r="PSI377" s="2"/>
      <c r="PSJ377" s="2"/>
      <c r="PSK377" s="2"/>
      <c r="PSL377" s="2"/>
      <c r="PSM377" s="2"/>
      <c r="PSN377" s="2"/>
      <c r="PSO377" s="2"/>
      <c r="PSP377" s="2"/>
      <c r="PSQ377" s="2"/>
      <c r="PSR377" s="2"/>
      <c r="PSS377" s="2"/>
      <c r="PST377" s="2"/>
      <c r="PSU377" s="2"/>
      <c r="PSV377" s="2"/>
      <c r="PSW377" s="2"/>
      <c r="PSX377" s="2"/>
      <c r="PSY377" s="2"/>
      <c r="PSZ377" s="2"/>
      <c r="PTA377" s="2"/>
      <c r="PTB377" s="2"/>
      <c r="PTC377" s="2"/>
      <c r="PTD377" s="2"/>
      <c r="PTE377" s="2"/>
      <c r="PTF377" s="2"/>
      <c r="PTG377" s="2"/>
      <c r="PTH377" s="2"/>
      <c r="PTI377" s="2"/>
      <c r="PTJ377" s="2"/>
      <c r="PTK377" s="2"/>
      <c r="PTL377" s="2"/>
      <c r="PTM377" s="2"/>
      <c r="PTN377" s="2"/>
      <c r="PTO377" s="2"/>
      <c r="PTP377" s="2"/>
      <c r="PTQ377" s="2"/>
      <c r="PTR377" s="2"/>
      <c r="PTS377" s="2"/>
      <c r="PTT377" s="2"/>
      <c r="PTU377" s="2"/>
      <c r="PTV377" s="2"/>
      <c r="PTW377" s="2"/>
      <c r="PTX377" s="2"/>
      <c r="PTY377" s="2"/>
      <c r="PTZ377" s="2"/>
      <c r="PUA377" s="2"/>
      <c r="PUB377" s="2"/>
      <c r="PUC377" s="2"/>
      <c r="PUD377" s="2"/>
      <c r="PUE377" s="2"/>
      <c r="PUF377" s="2"/>
      <c r="PUG377" s="2"/>
      <c r="PUH377" s="2"/>
      <c r="PUI377" s="2"/>
      <c r="PUJ377" s="2"/>
      <c r="PUK377" s="2"/>
      <c r="PUL377" s="2"/>
      <c r="PUM377" s="2"/>
      <c r="PUN377" s="2"/>
      <c r="PUO377" s="2"/>
      <c r="PUP377" s="2"/>
      <c r="PUQ377" s="2"/>
      <c r="PUR377" s="2"/>
      <c r="PUS377" s="2"/>
      <c r="PUT377" s="2"/>
      <c r="PUU377" s="2"/>
      <c r="PUV377" s="2"/>
      <c r="PUW377" s="2"/>
      <c r="PUX377" s="2"/>
      <c r="PUY377" s="2"/>
      <c r="PUZ377" s="2"/>
      <c r="PVA377" s="2"/>
      <c r="PVB377" s="2"/>
      <c r="PVC377" s="2"/>
      <c r="PVD377" s="2"/>
      <c r="PVE377" s="2"/>
      <c r="PVF377" s="2"/>
      <c r="PVG377" s="2"/>
      <c r="PVH377" s="2"/>
      <c r="PVI377" s="2"/>
      <c r="PVJ377" s="2"/>
      <c r="PVK377" s="2"/>
      <c r="PVL377" s="2"/>
      <c r="PVM377" s="2"/>
      <c r="PVN377" s="2"/>
      <c r="PVO377" s="2"/>
      <c r="PVP377" s="2"/>
      <c r="PVQ377" s="2"/>
      <c r="PVR377" s="2"/>
      <c r="PVS377" s="2"/>
      <c r="PVT377" s="2"/>
      <c r="PVU377" s="2"/>
      <c r="PVV377" s="2"/>
      <c r="PVW377" s="2"/>
      <c r="PVX377" s="2"/>
      <c r="PVY377" s="2"/>
      <c r="PVZ377" s="2"/>
      <c r="PWA377" s="2"/>
      <c r="PWB377" s="2"/>
      <c r="PWC377" s="2"/>
      <c r="PWD377" s="2"/>
      <c r="PWE377" s="2"/>
      <c r="PWF377" s="2"/>
      <c r="PWG377" s="2"/>
      <c r="PWH377" s="2"/>
      <c r="PWI377" s="2"/>
      <c r="PWJ377" s="2"/>
      <c r="PWK377" s="2"/>
      <c r="PWL377" s="2"/>
      <c r="PWM377" s="2"/>
      <c r="PWN377" s="2"/>
      <c r="PWO377" s="2"/>
      <c r="PWP377" s="2"/>
      <c r="PWQ377" s="2"/>
      <c r="PWR377" s="2"/>
      <c r="PWS377" s="2"/>
      <c r="PWT377" s="2"/>
      <c r="PWU377" s="2"/>
      <c r="PWV377" s="2"/>
      <c r="PWW377" s="2"/>
      <c r="PWX377" s="2"/>
      <c r="PWY377" s="2"/>
      <c r="PWZ377" s="2"/>
      <c r="PXA377" s="2"/>
      <c r="PXB377" s="2"/>
      <c r="PXC377" s="2"/>
      <c r="PXD377" s="2"/>
      <c r="PXE377" s="2"/>
      <c r="PXF377" s="2"/>
      <c r="PXG377" s="2"/>
      <c r="PXH377" s="2"/>
      <c r="PXI377" s="2"/>
      <c r="PXJ377" s="2"/>
      <c r="PXK377" s="2"/>
      <c r="PXL377" s="2"/>
      <c r="PXM377" s="2"/>
      <c r="PXN377" s="2"/>
      <c r="PXO377" s="2"/>
      <c r="PXP377" s="2"/>
      <c r="PXQ377" s="2"/>
      <c r="PXR377" s="2"/>
      <c r="PXS377" s="2"/>
      <c r="PXT377" s="2"/>
      <c r="PXU377" s="2"/>
      <c r="PXV377" s="2"/>
      <c r="PXW377" s="2"/>
      <c r="PXX377" s="2"/>
      <c r="PXY377" s="2"/>
      <c r="PXZ377" s="2"/>
      <c r="PYA377" s="2"/>
      <c r="PYB377" s="2"/>
      <c r="PYC377" s="2"/>
      <c r="PYD377" s="2"/>
      <c r="PYE377" s="2"/>
      <c r="PYF377" s="2"/>
      <c r="PYG377" s="2"/>
      <c r="PYH377" s="2"/>
      <c r="PYI377" s="2"/>
      <c r="PYJ377" s="2"/>
      <c r="PYK377" s="2"/>
      <c r="PYL377" s="2"/>
      <c r="PYM377" s="2"/>
      <c r="PYN377" s="2"/>
      <c r="PYO377" s="2"/>
      <c r="PYP377" s="2"/>
      <c r="PYQ377" s="2"/>
      <c r="PYR377" s="2"/>
      <c r="PYS377" s="2"/>
      <c r="PYT377" s="2"/>
      <c r="PYU377" s="2"/>
      <c r="PYV377" s="2"/>
      <c r="PYW377" s="2"/>
      <c r="PYX377" s="2"/>
      <c r="PYY377" s="2"/>
      <c r="PYZ377" s="2"/>
      <c r="PZA377" s="2"/>
      <c r="PZB377" s="2"/>
      <c r="PZC377" s="2"/>
      <c r="PZD377" s="2"/>
      <c r="PZE377" s="2"/>
      <c r="PZF377" s="2"/>
      <c r="PZG377" s="2"/>
      <c r="PZH377" s="2"/>
      <c r="PZI377" s="2"/>
      <c r="PZJ377" s="2"/>
      <c r="PZK377" s="2"/>
      <c r="PZL377" s="2"/>
      <c r="PZM377" s="2"/>
      <c r="PZN377" s="2"/>
      <c r="PZO377" s="2"/>
      <c r="PZP377" s="2"/>
      <c r="PZQ377" s="2"/>
      <c r="PZR377" s="2"/>
      <c r="PZS377" s="2"/>
      <c r="PZT377" s="2"/>
      <c r="PZU377" s="2"/>
      <c r="PZV377" s="2"/>
      <c r="PZW377" s="2"/>
      <c r="PZX377" s="2"/>
      <c r="PZY377" s="2"/>
      <c r="PZZ377" s="2"/>
      <c r="QAA377" s="2"/>
      <c r="QAB377" s="2"/>
      <c r="QAC377" s="2"/>
      <c r="QAD377" s="2"/>
      <c r="QAE377" s="2"/>
      <c r="QAF377" s="2"/>
      <c r="QAG377" s="2"/>
      <c r="QAH377" s="2"/>
      <c r="QAI377" s="2"/>
      <c r="QAJ377" s="2"/>
      <c r="QAK377" s="2"/>
      <c r="QAL377" s="2"/>
      <c r="QAM377" s="2"/>
      <c r="QAN377" s="2"/>
      <c r="QAO377" s="2"/>
      <c r="QAP377" s="2"/>
      <c r="QAQ377" s="2"/>
      <c r="QAR377" s="2"/>
      <c r="QAS377" s="2"/>
      <c r="QAT377" s="2"/>
      <c r="QAU377" s="2"/>
      <c r="QAV377" s="2"/>
      <c r="QAW377" s="2"/>
      <c r="QAX377" s="2"/>
      <c r="QAY377" s="2"/>
      <c r="QAZ377" s="2"/>
      <c r="QBA377" s="2"/>
      <c r="QBB377" s="2"/>
      <c r="QBC377" s="2"/>
      <c r="QBD377" s="2"/>
      <c r="QBE377" s="2"/>
      <c r="QBF377" s="2"/>
      <c r="QBG377" s="2"/>
      <c r="QBH377" s="2"/>
      <c r="QBI377" s="2"/>
      <c r="QBJ377" s="2"/>
      <c r="QBK377" s="2"/>
      <c r="QBL377" s="2"/>
      <c r="QBM377" s="2"/>
      <c r="QBN377" s="2"/>
      <c r="QBO377" s="2"/>
      <c r="QBP377" s="2"/>
      <c r="QBQ377" s="2"/>
      <c r="QBR377" s="2"/>
      <c r="QBS377" s="2"/>
      <c r="QBT377" s="2"/>
      <c r="QBU377" s="2"/>
      <c r="QBV377" s="2"/>
      <c r="QBW377" s="2"/>
      <c r="QBX377" s="2"/>
      <c r="QBY377" s="2"/>
      <c r="QBZ377" s="2"/>
      <c r="QCA377" s="2"/>
      <c r="QCB377" s="2"/>
      <c r="QCC377" s="2"/>
      <c r="QCD377" s="2"/>
      <c r="QCE377" s="2"/>
      <c r="QCF377" s="2"/>
      <c r="QCG377" s="2"/>
      <c r="QCH377" s="2"/>
      <c r="QCI377" s="2"/>
      <c r="QCJ377" s="2"/>
      <c r="QCK377" s="2"/>
      <c r="QCL377" s="2"/>
      <c r="QCM377" s="2"/>
      <c r="QCN377" s="2"/>
      <c r="QCO377" s="2"/>
      <c r="QCP377" s="2"/>
      <c r="QCQ377" s="2"/>
      <c r="QCR377" s="2"/>
      <c r="QCS377" s="2"/>
      <c r="QCT377" s="2"/>
      <c r="QCU377" s="2"/>
      <c r="QCV377" s="2"/>
      <c r="QCW377" s="2"/>
      <c r="QCX377" s="2"/>
      <c r="QCY377" s="2"/>
      <c r="QCZ377" s="2"/>
      <c r="QDA377" s="2"/>
      <c r="QDB377" s="2"/>
      <c r="QDC377" s="2"/>
      <c r="QDD377" s="2"/>
      <c r="QDE377" s="2"/>
      <c r="QDF377" s="2"/>
      <c r="QDG377" s="2"/>
      <c r="QDH377" s="2"/>
      <c r="QDI377" s="2"/>
      <c r="QDJ377" s="2"/>
      <c r="QDK377" s="2"/>
      <c r="QDL377" s="2"/>
      <c r="QDM377" s="2"/>
      <c r="QDN377" s="2"/>
      <c r="QDO377" s="2"/>
      <c r="QDP377" s="2"/>
      <c r="QDQ377" s="2"/>
      <c r="QDR377" s="2"/>
      <c r="QDS377" s="2"/>
      <c r="QDT377" s="2"/>
      <c r="QDU377" s="2"/>
      <c r="QDV377" s="2"/>
      <c r="QDW377" s="2"/>
      <c r="QDX377" s="2"/>
      <c r="QDY377" s="2"/>
      <c r="QDZ377" s="2"/>
      <c r="QEA377" s="2"/>
      <c r="QEB377" s="2"/>
      <c r="QEC377" s="2"/>
      <c r="QED377" s="2"/>
      <c r="QEE377" s="2"/>
      <c r="QEF377" s="2"/>
      <c r="QEG377" s="2"/>
      <c r="QEH377" s="2"/>
      <c r="QEI377" s="2"/>
      <c r="QEJ377" s="2"/>
      <c r="QEK377" s="2"/>
      <c r="QEL377" s="2"/>
      <c r="QEM377" s="2"/>
      <c r="QEN377" s="2"/>
      <c r="QEO377" s="2"/>
      <c r="QEP377" s="2"/>
      <c r="QEQ377" s="2"/>
      <c r="QER377" s="2"/>
      <c r="QES377" s="2"/>
      <c r="QET377" s="2"/>
      <c r="QEU377" s="2"/>
      <c r="QEV377" s="2"/>
      <c r="QEW377" s="2"/>
      <c r="QEX377" s="2"/>
      <c r="QEY377" s="2"/>
      <c r="QEZ377" s="2"/>
      <c r="QFA377" s="2"/>
      <c r="QFB377" s="2"/>
      <c r="QFC377" s="2"/>
      <c r="QFD377" s="2"/>
      <c r="QFE377" s="2"/>
      <c r="QFF377" s="2"/>
      <c r="QFG377" s="2"/>
      <c r="QFH377" s="2"/>
      <c r="QFI377" s="2"/>
      <c r="QFJ377" s="2"/>
      <c r="QFK377" s="2"/>
      <c r="QFL377" s="2"/>
      <c r="QFM377" s="2"/>
      <c r="QFN377" s="2"/>
      <c r="QFO377" s="2"/>
      <c r="QFP377" s="2"/>
      <c r="QFQ377" s="2"/>
      <c r="QFR377" s="2"/>
      <c r="QFS377" s="2"/>
      <c r="QFT377" s="2"/>
      <c r="QFU377" s="2"/>
      <c r="QFV377" s="2"/>
      <c r="QFW377" s="2"/>
      <c r="QFX377" s="2"/>
      <c r="QFY377" s="2"/>
      <c r="QFZ377" s="2"/>
      <c r="QGA377" s="2"/>
      <c r="QGB377" s="2"/>
      <c r="QGC377" s="2"/>
      <c r="QGD377" s="2"/>
      <c r="QGE377" s="2"/>
      <c r="QGF377" s="2"/>
      <c r="QGG377" s="2"/>
      <c r="QGH377" s="2"/>
      <c r="QGI377" s="2"/>
      <c r="QGJ377" s="2"/>
      <c r="QGK377" s="2"/>
      <c r="QGL377" s="2"/>
      <c r="QGM377" s="2"/>
      <c r="QGN377" s="2"/>
      <c r="QGO377" s="2"/>
      <c r="QGP377" s="2"/>
      <c r="QGQ377" s="2"/>
      <c r="QGR377" s="2"/>
      <c r="QGS377" s="2"/>
      <c r="QGT377" s="2"/>
      <c r="QGU377" s="2"/>
      <c r="QGV377" s="2"/>
      <c r="QGW377" s="2"/>
      <c r="QGX377" s="2"/>
      <c r="QGY377" s="2"/>
      <c r="QGZ377" s="2"/>
      <c r="QHA377" s="2"/>
      <c r="QHB377" s="2"/>
      <c r="QHC377" s="2"/>
      <c r="QHD377" s="2"/>
      <c r="QHE377" s="2"/>
      <c r="QHF377" s="2"/>
      <c r="QHG377" s="2"/>
      <c r="QHH377" s="2"/>
      <c r="QHI377" s="2"/>
      <c r="QHJ377" s="2"/>
      <c r="QHK377" s="2"/>
      <c r="QHL377" s="2"/>
      <c r="QHM377" s="2"/>
      <c r="QHN377" s="2"/>
      <c r="QHO377" s="2"/>
      <c r="QHP377" s="2"/>
      <c r="QHQ377" s="2"/>
      <c r="QHR377" s="2"/>
      <c r="QHS377" s="2"/>
      <c r="QHT377" s="2"/>
      <c r="QHU377" s="2"/>
      <c r="QHV377" s="2"/>
      <c r="QHW377" s="2"/>
      <c r="QHX377" s="2"/>
      <c r="QHY377" s="2"/>
      <c r="QHZ377" s="2"/>
      <c r="QIA377" s="2"/>
      <c r="QIB377" s="2"/>
      <c r="QIC377" s="2"/>
      <c r="QID377" s="2"/>
      <c r="QIE377" s="2"/>
      <c r="QIF377" s="2"/>
      <c r="QIG377" s="2"/>
      <c r="QIH377" s="2"/>
      <c r="QII377" s="2"/>
      <c r="QIJ377" s="2"/>
      <c r="QIK377" s="2"/>
      <c r="QIL377" s="2"/>
      <c r="QIM377" s="2"/>
      <c r="QIN377" s="2"/>
      <c r="QIO377" s="2"/>
      <c r="QIP377" s="2"/>
      <c r="QIQ377" s="2"/>
      <c r="QIR377" s="2"/>
      <c r="QIS377" s="2"/>
      <c r="QIT377" s="2"/>
      <c r="QIU377" s="2"/>
      <c r="QIV377" s="2"/>
      <c r="QIW377" s="2"/>
      <c r="QIX377" s="2"/>
      <c r="QIY377" s="2"/>
      <c r="QIZ377" s="2"/>
      <c r="QJA377" s="2"/>
      <c r="QJB377" s="2"/>
      <c r="QJC377" s="2"/>
      <c r="QJD377" s="2"/>
      <c r="QJE377" s="2"/>
      <c r="QJF377" s="2"/>
      <c r="QJG377" s="2"/>
      <c r="QJH377" s="2"/>
      <c r="QJI377" s="2"/>
      <c r="QJJ377" s="2"/>
      <c r="QJK377" s="2"/>
      <c r="QJL377" s="2"/>
      <c r="QJM377" s="2"/>
      <c r="QJN377" s="2"/>
      <c r="QJO377" s="2"/>
      <c r="QJP377" s="2"/>
      <c r="QJQ377" s="2"/>
      <c r="QJR377" s="2"/>
      <c r="QJS377" s="2"/>
      <c r="QJT377" s="2"/>
      <c r="QJU377" s="2"/>
      <c r="QJV377" s="2"/>
      <c r="QJW377" s="2"/>
      <c r="QJX377" s="2"/>
      <c r="QJY377" s="2"/>
      <c r="QJZ377" s="2"/>
      <c r="QKA377" s="2"/>
      <c r="QKB377" s="2"/>
      <c r="QKC377" s="2"/>
      <c r="QKD377" s="2"/>
      <c r="QKE377" s="2"/>
      <c r="QKF377" s="2"/>
      <c r="QKG377" s="2"/>
      <c r="QKH377" s="2"/>
      <c r="QKI377" s="2"/>
      <c r="QKJ377" s="2"/>
      <c r="QKK377" s="2"/>
      <c r="QKL377" s="2"/>
      <c r="QKM377" s="2"/>
      <c r="QKN377" s="2"/>
      <c r="QKO377" s="2"/>
      <c r="QKP377" s="2"/>
      <c r="QKQ377" s="2"/>
      <c r="QKR377" s="2"/>
      <c r="QKS377" s="2"/>
      <c r="QKT377" s="2"/>
      <c r="QKU377" s="2"/>
      <c r="QKV377" s="2"/>
      <c r="QKW377" s="2"/>
      <c r="QKX377" s="2"/>
      <c r="QKY377" s="2"/>
      <c r="QKZ377" s="2"/>
      <c r="QLA377" s="2"/>
      <c r="QLB377" s="2"/>
      <c r="QLC377" s="2"/>
      <c r="QLD377" s="2"/>
      <c r="QLE377" s="2"/>
      <c r="QLF377" s="2"/>
      <c r="QLG377" s="2"/>
      <c r="QLH377" s="2"/>
      <c r="QLI377" s="2"/>
      <c r="QLJ377" s="2"/>
      <c r="QLK377" s="2"/>
      <c r="QLL377" s="2"/>
      <c r="QLM377" s="2"/>
      <c r="QLN377" s="2"/>
      <c r="QLO377" s="2"/>
      <c r="QLP377" s="2"/>
      <c r="QLQ377" s="2"/>
      <c r="QLR377" s="2"/>
      <c r="QLS377" s="2"/>
      <c r="QLT377" s="2"/>
      <c r="QLU377" s="2"/>
      <c r="QLV377" s="2"/>
      <c r="QLW377" s="2"/>
      <c r="QLX377" s="2"/>
      <c r="QLY377" s="2"/>
      <c r="QLZ377" s="2"/>
      <c r="QMA377" s="2"/>
      <c r="QMB377" s="2"/>
      <c r="QMC377" s="2"/>
      <c r="QMD377" s="2"/>
      <c r="QME377" s="2"/>
      <c r="QMF377" s="2"/>
      <c r="QMG377" s="2"/>
      <c r="QMH377" s="2"/>
      <c r="QMI377" s="2"/>
      <c r="QMJ377" s="2"/>
      <c r="QMK377" s="2"/>
      <c r="QML377" s="2"/>
      <c r="QMM377" s="2"/>
      <c r="QMN377" s="2"/>
      <c r="QMO377" s="2"/>
      <c r="QMP377" s="2"/>
      <c r="QMQ377" s="2"/>
      <c r="QMR377" s="2"/>
      <c r="QMS377" s="2"/>
      <c r="QMT377" s="2"/>
      <c r="QMU377" s="2"/>
      <c r="QMV377" s="2"/>
      <c r="QMW377" s="2"/>
      <c r="QMX377" s="2"/>
      <c r="QMY377" s="2"/>
      <c r="QMZ377" s="2"/>
      <c r="QNA377" s="2"/>
      <c r="QNB377" s="2"/>
      <c r="QNC377" s="2"/>
      <c r="QND377" s="2"/>
      <c r="QNE377" s="2"/>
      <c r="QNF377" s="2"/>
      <c r="QNG377" s="2"/>
      <c r="QNH377" s="2"/>
      <c r="QNI377" s="2"/>
      <c r="QNJ377" s="2"/>
      <c r="QNK377" s="2"/>
      <c r="QNL377" s="2"/>
      <c r="QNM377" s="2"/>
      <c r="QNN377" s="2"/>
      <c r="QNO377" s="2"/>
      <c r="QNP377" s="2"/>
      <c r="QNQ377" s="2"/>
      <c r="QNR377" s="2"/>
      <c r="QNS377" s="2"/>
      <c r="QNT377" s="2"/>
      <c r="QNU377" s="2"/>
      <c r="QNV377" s="2"/>
      <c r="QNW377" s="2"/>
      <c r="QNX377" s="2"/>
      <c r="QNY377" s="2"/>
      <c r="QNZ377" s="2"/>
      <c r="QOA377" s="2"/>
      <c r="QOB377" s="2"/>
      <c r="QOC377" s="2"/>
      <c r="QOD377" s="2"/>
      <c r="QOE377" s="2"/>
      <c r="QOF377" s="2"/>
      <c r="QOG377" s="2"/>
      <c r="QOH377" s="2"/>
      <c r="QOI377" s="2"/>
      <c r="QOJ377" s="2"/>
      <c r="QOK377" s="2"/>
      <c r="QOL377" s="2"/>
      <c r="QOM377" s="2"/>
      <c r="QON377" s="2"/>
      <c r="QOO377" s="2"/>
      <c r="QOP377" s="2"/>
      <c r="QOQ377" s="2"/>
      <c r="QOR377" s="2"/>
      <c r="QOS377" s="2"/>
      <c r="QOT377" s="2"/>
      <c r="QOU377" s="2"/>
      <c r="QOV377" s="2"/>
      <c r="QOW377" s="2"/>
      <c r="QOX377" s="2"/>
      <c r="QOY377" s="2"/>
      <c r="QOZ377" s="2"/>
      <c r="QPA377" s="2"/>
      <c r="QPB377" s="2"/>
      <c r="QPC377" s="2"/>
      <c r="QPD377" s="2"/>
      <c r="QPE377" s="2"/>
      <c r="QPF377" s="2"/>
      <c r="QPG377" s="2"/>
      <c r="QPH377" s="2"/>
      <c r="QPI377" s="2"/>
      <c r="QPJ377" s="2"/>
      <c r="QPK377" s="2"/>
      <c r="QPL377" s="2"/>
      <c r="QPM377" s="2"/>
      <c r="QPN377" s="2"/>
      <c r="QPO377" s="2"/>
      <c r="QPP377" s="2"/>
      <c r="QPQ377" s="2"/>
      <c r="QPR377" s="2"/>
      <c r="QPS377" s="2"/>
      <c r="QPT377" s="2"/>
      <c r="QPU377" s="2"/>
      <c r="QPV377" s="2"/>
      <c r="QPW377" s="2"/>
      <c r="QPX377" s="2"/>
      <c r="QPY377" s="2"/>
      <c r="QPZ377" s="2"/>
      <c r="QQA377" s="2"/>
      <c r="QQB377" s="2"/>
      <c r="QQC377" s="2"/>
      <c r="QQD377" s="2"/>
      <c r="QQE377" s="2"/>
      <c r="QQF377" s="2"/>
      <c r="QQG377" s="2"/>
      <c r="QQH377" s="2"/>
      <c r="QQI377" s="2"/>
      <c r="QQJ377" s="2"/>
      <c r="QQK377" s="2"/>
      <c r="QQL377" s="2"/>
      <c r="QQM377" s="2"/>
      <c r="QQN377" s="2"/>
      <c r="QQO377" s="2"/>
      <c r="QQP377" s="2"/>
      <c r="QQQ377" s="2"/>
      <c r="QQR377" s="2"/>
      <c r="QQS377" s="2"/>
      <c r="QQT377" s="2"/>
      <c r="QQU377" s="2"/>
      <c r="QQV377" s="2"/>
      <c r="QQW377" s="2"/>
      <c r="QQX377" s="2"/>
      <c r="QQY377" s="2"/>
      <c r="QQZ377" s="2"/>
      <c r="QRA377" s="2"/>
      <c r="QRB377" s="2"/>
      <c r="QRC377" s="2"/>
      <c r="QRD377" s="2"/>
      <c r="QRE377" s="2"/>
      <c r="QRF377" s="2"/>
      <c r="QRG377" s="2"/>
      <c r="QRH377" s="2"/>
      <c r="QRI377" s="2"/>
      <c r="QRJ377" s="2"/>
      <c r="QRK377" s="2"/>
      <c r="QRL377" s="2"/>
      <c r="QRM377" s="2"/>
      <c r="QRN377" s="2"/>
      <c r="QRO377" s="2"/>
      <c r="QRP377" s="2"/>
      <c r="QRQ377" s="2"/>
      <c r="QRR377" s="2"/>
      <c r="QRS377" s="2"/>
      <c r="QRT377" s="2"/>
      <c r="QRU377" s="2"/>
      <c r="QRV377" s="2"/>
      <c r="QRW377" s="2"/>
      <c r="QRX377" s="2"/>
      <c r="QRY377" s="2"/>
      <c r="QRZ377" s="2"/>
      <c r="QSA377" s="2"/>
      <c r="QSB377" s="2"/>
      <c r="QSC377" s="2"/>
      <c r="QSD377" s="2"/>
      <c r="QSE377" s="2"/>
      <c r="QSF377" s="2"/>
      <c r="QSG377" s="2"/>
      <c r="QSH377" s="2"/>
      <c r="QSI377" s="2"/>
      <c r="QSJ377" s="2"/>
      <c r="QSK377" s="2"/>
      <c r="QSL377" s="2"/>
      <c r="QSM377" s="2"/>
      <c r="QSN377" s="2"/>
      <c r="QSO377" s="2"/>
      <c r="QSP377" s="2"/>
      <c r="QSQ377" s="2"/>
      <c r="QSR377" s="2"/>
      <c r="QSS377" s="2"/>
      <c r="QST377" s="2"/>
      <c r="QSU377" s="2"/>
      <c r="QSV377" s="2"/>
      <c r="QSW377" s="2"/>
      <c r="QSX377" s="2"/>
      <c r="QSY377" s="2"/>
      <c r="QSZ377" s="2"/>
      <c r="QTA377" s="2"/>
      <c r="QTB377" s="2"/>
      <c r="QTC377" s="2"/>
      <c r="QTD377" s="2"/>
      <c r="QTE377" s="2"/>
      <c r="QTF377" s="2"/>
      <c r="QTG377" s="2"/>
      <c r="QTH377" s="2"/>
      <c r="QTI377" s="2"/>
      <c r="QTJ377" s="2"/>
      <c r="QTK377" s="2"/>
      <c r="QTL377" s="2"/>
      <c r="QTM377" s="2"/>
      <c r="QTN377" s="2"/>
      <c r="QTO377" s="2"/>
      <c r="QTP377" s="2"/>
      <c r="QTQ377" s="2"/>
      <c r="QTR377" s="2"/>
      <c r="QTS377" s="2"/>
      <c r="QTT377" s="2"/>
      <c r="QTU377" s="2"/>
      <c r="QTV377" s="2"/>
      <c r="QTW377" s="2"/>
      <c r="QTX377" s="2"/>
      <c r="QTY377" s="2"/>
      <c r="QTZ377" s="2"/>
      <c r="QUA377" s="2"/>
      <c r="QUB377" s="2"/>
      <c r="QUC377" s="2"/>
      <c r="QUD377" s="2"/>
      <c r="QUE377" s="2"/>
      <c r="QUF377" s="2"/>
      <c r="QUG377" s="2"/>
      <c r="QUH377" s="2"/>
      <c r="QUI377" s="2"/>
      <c r="QUJ377" s="2"/>
      <c r="QUK377" s="2"/>
      <c r="QUL377" s="2"/>
      <c r="QUM377" s="2"/>
      <c r="QUN377" s="2"/>
      <c r="QUO377" s="2"/>
      <c r="QUP377" s="2"/>
      <c r="QUQ377" s="2"/>
      <c r="QUR377" s="2"/>
      <c r="QUS377" s="2"/>
      <c r="QUT377" s="2"/>
      <c r="QUU377" s="2"/>
      <c r="QUV377" s="2"/>
      <c r="QUW377" s="2"/>
      <c r="QUX377" s="2"/>
      <c r="QUY377" s="2"/>
      <c r="QUZ377" s="2"/>
      <c r="QVA377" s="2"/>
      <c r="QVB377" s="2"/>
      <c r="QVC377" s="2"/>
      <c r="QVD377" s="2"/>
      <c r="QVE377" s="2"/>
      <c r="QVF377" s="2"/>
      <c r="QVG377" s="2"/>
      <c r="QVH377" s="2"/>
      <c r="QVI377" s="2"/>
      <c r="QVJ377" s="2"/>
      <c r="QVK377" s="2"/>
      <c r="QVL377" s="2"/>
      <c r="QVM377" s="2"/>
      <c r="QVN377" s="2"/>
      <c r="QVO377" s="2"/>
      <c r="QVP377" s="2"/>
      <c r="QVQ377" s="2"/>
      <c r="QVR377" s="2"/>
      <c r="QVS377" s="2"/>
      <c r="QVT377" s="2"/>
      <c r="QVU377" s="2"/>
      <c r="QVV377" s="2"/>
      <c r="QVW377" s="2"/>
      <c r="QVX377" s="2"/>
      <c r="QVY377" s="2"/>
      <c r="QVZ377" s="2"/>
      <c r="QWA377" s="2"/>
      <c r="QWB377" s="2"/>
      <c r="QWC377" s="2"/>
      <c r="QWD377" s="2"/>
      <c r="QWE377" s="2"/>
      <c r="QWF377" s="2"/>
      <c r="QWG377" s="2"/>
      <c r="QWH377" s="2"/>
      <c r="QWI377" s="2"/>
      <c r="QWJ377" s="2"/>
      <c r="QWK377" s="2"/>
      <c r="QWL377" s="2"/>
      <c r="QWM377" s="2"/>
      <c r="QWN377" s="2"/>
      <c r="QWO377" s="2"/>
      <c r="QWP377" s="2"/>
      <c r="QWQ377" s="2"/>
      <c r="QWR377" s="2"/>
      <c r="QWS377" s="2"/>
      <c r="QWT377" s="2"/>
      <c r="QWU377" s="2"/>
      <c r="QWV377" s="2"/>
      <c r="QWW377" s="2"/>
      <c r="QWX377" s="2"/>
      <c r="QWY377" s="2"/>
      <c r="QWZ377" s="2"/>
      <c r="QXA377" s="2"/>
      <c r="QXB377" s="2"/>
      <c r="QXC377" s="2"/>
      <c r="QXD377" s="2"/>
      <c r="QXE377" s="2"/>
      <c r="QXF377" s="2"/>
      <c r="QXG377" s="2"/>
      <c r="QXH377" s="2"/>
      <c r="QXI377" s="2"/>
      <c r="QXJ377" s="2"/>
      <c r="QXK377" s="2"/>
      <c r="QXL377" s="2"/>
      <c r="QXM377" s="2"/>
      <c r="QXN377" s="2"/>
      <c r="QXO377" s="2"/>
      <c r="QXP377" s="2"/>
      <c r="QXQ377" s="2"/>
      <c r="QXR377" s="2"/>
      <c r="QXS377" s="2"/>
      <c r="QXT377" s="2"/>
      <c r="QXU377" s="2"/>
      <c r="QXV377" s="2"/>
      <c r="QXW377" s="2"/>
      <c r="QXX377" s="2"/>
      <c r="QXY377" s="2"/>
      <c r="QXZ377" s="2"/>
      <c r="QYA377" s="2"/>
      <c r="QYB377" s="2"/>
      <c r="QYC377" s="2"/>
      <c r="QYD377" s="2"/>
      <c r="QYE377" s="2"/>
      <c r="QYF377" s="2"/>
      <c r="QYG377" s="2"/>
      <c r="QYH377" s="2"/>
      <c r="QYI377" s="2"/>
      <c r="QYJ377" s="2"/>
      <c r="QYK377" s="2"/>
      <c r="QYL377" s="2"/>
      <c r="QYM377" s="2"/>
      <c r="QYN377" s="2"/>
      <c r="QYO377" s="2"/>
      <c r="QYP377" s="2"/>
      <c r="QYQ377" s="2"/>
      <c r="QYR377" s="2"/>
      <c r="QYS377" s="2"/>
      <c r="QYT377" s="2"/>
      <c r="QYU377" s="2"/>
      <c r="QYV377" s="2"/>
      <c r="QYW377" s="2"/>
      <c r="QYX377" s="2"/>
      <c r="QYY377" s="2"/>
      <c r="QYZ377" s="2"/>
      <c r="QZA377" s="2"/>
      <c r="QZB377" s="2"/>
      <c r="QZC377" s="2"/>
      <c r="QZD377" s="2"/>
      <c r="QZE377" s="2"/>
      <c r="QZF377" s="2"/>
      <c r="QZG377" s="2"/>
      <c r="QZH377" s="2"/>
      <c r="QZI377" s="2"/>
      <c r="QZJ377" s="2"/>
      <c r="QZK377" s="2"/>
      <c r="QZL377" s="2"/>
      <c r="QZM377" s="2"/>
      <c r="QZN377" s="2"/>
      <c r="QZO377" s="2"/>
      <c r="QZP377" s="2"/>
      <c r="QZQ377" s="2"/>
      <c r="QZR377" s="2"/>
      <c r="QZS377" s="2"/>
      <c r="QZT377" s="2"/>
      <c r="QZU377" s="2"/>
      <c r="QZV377" s="2"/>
      <c r="QZW377" s="2"/>
      <c r="QZX377" s="2"/>
      <c r="QZY377" s="2"/>
      <c r="QZZ377" s="2"/>
      <c r="RAA377" s="2"/>
      <c r="RAB377" s="2"/>
      <c r="RAC377" s="2"/>
      <c r="RAD377" s="2"/>
      <c r="RAE377" s="2"/>
      <c r="RAF377" s="2"/>
      <c r="RAG377" s="2"/>
      <c r="RAH377" s="2"/>
      <c r="RAI377" s="2"/>
      <c r="RAJ377" s="2"/>
      <c r="RAK377" s="2"/>
      <c r="RAL377" s="2"/>
      <c r="RAM377" s="2"/>
      <c r="RAN377" s="2"/>
      <c r="RAO377" s="2"/>
      <c r="RAP377" s="2"/>
      <c r="RAQ377" s="2"/>
      <c r="RAR377" s="2"/>
      <c r="RAS377" s="2"/>
      <c r="RAT377" s="2"/>
      <c r="RAU377" s="2"/>
      <c r="RAV377" s="2"/>
      <c r="RAW377" s="2"/>
      <c r="RAX377" s="2"/>
      <c r="RAY377" s="2"/>
      <c r="RAZ377" s="2"/>
      <c r="RBA377" s="2"/>
      <c r="RBB377" s="2"/>
      <c r="RBC377" s="2"/>
      <c r="RBD377" s="2"/>
      <c r="RBE377" s="2"/>
      <c r="RBF377" s="2"/>
      <c r="RBG377" s="2"/>
      <c r="RBH377" s="2"/>
      <c r="RBI377" s="2"/>
      <c r="RBJ377" s="2"/>
      <c r="RBK377" s="2"/>
      <c r="RBL377" s="2"/>
      <c r="RBM377" s="2"/>
      <c r="RBN377" s="2"/>
      <c r="RBO377" s="2"/>
      <c r="RBP377" s="2"/>
      <c r="RBQ377" s="2"/>
      <c r="RBR377" s="2"/>
      <c r="RBS377" s="2"/>
      <c r="RBT377" s="2"/>
      <c r="RBU377" s="2"/>
      <c r="RBV377" s="2"/>
      <c r="RBW377" s="2"/>
      <c r="RBX377" s="2"/>
      <c r="RBY377" s="2"/>
      <c r="RBZ377" s="2"/>
      <c r="RCA377" s="2"/>
      <c r="RCB377" s="2"/>
      <c r="RCC377" s="2"/>
      <c r="RCD377" s="2"/>
      <c r="RCE377" s="2"/>
      <c r="RCF377" s="2"/>
      <c r="RCG377" s="2"/>
      <c r="RCH377" s="2"/>
      <c r="RCI377" s="2"/>
      <c r="RCJ377" s="2"/>
      <c r="RCK377" s="2"/>
      <c r="RCL377" s="2"/>
      <c r="RCM377" s="2"/>
      <c r="RCN377" s="2"/>
      <c r="RCO377" s="2"/>
      <c r="RCP377" s="2"/>
      <c r="RCQ377" s="2"/>
      <c r="RCR377" s="2"/>
      <c r="RCS377" s="2"/>
      <c r="RCT377" s="2"/>
      <c r="RCU377" s="2"/>
      <c r="RCV377" s="2"/>
      <c r="RCW377" s="2"/>
      <c r="RCX377" s="2"/>
      <c r="RCY377" s="2"/>
      <c r="RCZ377" s="2"/>
      <c r="RDA377" s="2"/>
      <c r="RDB377" s="2"/>
      <c r="RDC377" s="2"/>
      <c r="RDD377" s="2"/>
      <c r="RDE377" s="2"/>
      <c r="RDF377" s="2"/>
      <c r="RDG377" s="2"/>
      <c r="RDH377" s="2"/>
      <c r="RDI377" s="2"/>
      <c r="RDJ377" s="2"/>
      <c r="RDK377" s="2"/>
      <c r="RDL377" s="2"/>
      <c r="RDM377" s="2"/>
      <c r="RDN377" s="2"/>
      <c r="RDO377" s="2"/>
      <c r="RDP377" s="2"/>
      <c r="RDQ377" s="2"/>
      <c r="RDR377" s="2"/>
      <c r="RDS377" s="2"/>
      <c r="RDT377" s="2"/>
      <c r="RDU377" s="2"/>
      <c r="RDV377" s="2"/>
      <c r="RDW377" s="2"/>
      <c r="RDX377" s="2"/>
      <c r="RDY377" s="2"/>
      <c r="RDZ377" s="2"/>
      <c r="REA377" s="2"/>
      <c r="REB377" s="2"/>
      <c r="REC377" s="2"/>
      <c r="RED377" s="2"/>
      <c r="REE377" s="2"/>
      <c r="REF377" s="2"/>
      <c r="REG377" s="2"/>
      <c r="REH377" s="2"/>
      <c r="REI377" s="2"/>
      <c r="REJ377" s="2"/>
      <c r="REK377" s="2"/>
      <c r="REL377" s="2"/>
      <c r="REM377" s="2"/>
      <c r="REN377" s="2"/>
      <c r="REO377" s="2"/>
      <c r="REP377" s="2"/>
      <c r="REQ377" s="2"/>
      <c r="RER377" s="2"/>
      <c r="RES377" s="2"/>
      <c r="RET377" s="2"/>
      <c r="REU377" s="2"/>
      <c r="REV377" s="2"/>
      <c r="REW377" s="2"/>
      <c r="REX377" s="2"/>
      <c r="REY377" s="2"/>
      <c r="REZ377" s="2"/>
      <c r="RFA377" s="2"/>
      <c r="RFB377" s="2"/>
      <c r="RFC377" s="2"/>
      <c r="RFD377" s="2"/>
      <c r="RFE377" s="2"/>
      <c r="RFF377" s="2"/>
      <c r="RFG377" s="2"/>
      <c r="RFH377" s="2"/>
      <c r="RFI377" s="2"/>
      <c r="RFJ377" s="2"/>
      <c r="RFK377" s="2"/>
      <c r="RFL377" s="2"/>
      <c r="RFM377" s="2"/>
      <c r="RFN377" s="2"/>
      <c r="RFO377" s="2"/>
      <c r="RFP377" s="2"/>
      <c r="RFQ377" s="2"/>
      <c r="RFR377" s="2"/>
      <c r="RFS377" s="2"/>
      <c r="RFT377" s="2"/>
      <c r="RFU377" s="2"/>
      <c r="RFV377" s="2"/>
      <c r="RFW377" s="2"/>
      <c r="RFX377" s="2"/>
      <c r="RFY377" s="2"/>
      <c r="RFZ377" s="2"/>
      <c r="RGA377" s="2"/>
      <c r="RGB377" s="2"/>
      <c r="RGC377" s="2"/>
      <c r="RGD377" s="2"/>
      <c r="RGE377" s="2"/>
      <c r="RGF377" s="2"/>
      <c r="RGG377" s="2"/>
      <c r="RGH377" s="2"/>
      <c r="RGI377" s="2"/>
      <c r="RGJ377" s="2"/>
      <c r="RGK377" s="2"/>
      <c r="RGL377" s="2"/>
      <c r="RGM377" s="2"/>
      <c r="RGN377" s="2"/>
      <c r="RGO377" s="2"/>
      <c r="RGP377" s="2"/>
      <c r="RGQ377" s="2"/>
      <c r="RGR377" s="2"/>
      <c r="RGS377" s="2"/>
      <c r="RGT377" s="2"/>
      <c r="RGU377" s="2"/>
      <c r="RGV377" s="2"/>
      <c r="RGW377" s="2"/>
      <c r="RGX377" s="2"/>
      <c r="RGY377" s="2"/>
      <c r="RGZ377" s="2"/>
      <c r="RHA377" s="2"/>
      <c r="RHB377" s="2"/>
      <c r="RHC377" s="2"/>
      <c r="RHD377" s="2"/>
      <c r="RHE377" s="2"/>
      <c r="RHF377" s="2"/>
      <c r="RHG377" s="2"/>
      <c r="RHH377" s="2"/>
      <c r="RHI377" s="2"/>
      <c r="RHJ377" s="2"/>
      <c r="RHK377" s="2"/>
      <c r="RHL377" s="2"/>
      <c r="RHM377" s="2"/>
      <c r="RHN377" s="2"/>
      <c r="RHO377" s="2"/>
      <c r="RHP377" s="2"/>
      <c r="RHQ377" s="2"/>
      <c r="RHR377" s="2"/>
      <c r="RHS377" s="2"/>
      <c r="RHT377" s="2"/>
      <c r="RHU377" s="2"/>
      <c r="RHV377" s="2"/>
      <c r="RHW377" s="2"/>
      <c r="RHX377" s="2"/>
      <c r="RHY377" s="2"/>
      <c r="RHZ377" s="2"/>
      <c r="RIA377" s="2"/>
      <c r="RIB377" s="2"/>
      <c r="RIC377" s="2"/>
      <c r="RID377" s="2"/>
      <c r="RIE377" s="2"/>
      <c r="RIF377" s="2"/>
      <c r="RIG377" s="2"/>
      <c r="RIH377" s="2"/>
      <c r="RII377" s="2"/>
      <c r="RIJ377" s="2"/>
      <c r="RIK377" s="2"/>
      <c r="RIL377" s="2"/>
      <c r="RIM377" s="2"/>
      <c r="RIN377" s="2"/>
      <c r="RIO377" s="2"/>
      <c r="RIP377" s="2"/>
      <c r="RIQ377" s="2"/>
      <c r="RIR377" s="2"/>
      <c r="RIS377" s="2"/>
      <c r="RIT377" s="2"/>
      <c r="RIU377" s="2"/>
      <c r="RIV377" s="2"/>
      <c r="RIW377" s="2"/>
      <c r="RIX377" s="2"/>
      <c r="RIY377" s="2"/>
      <c r="RIZ377" s="2"/>
      <c r="RJA377" s="2"/>
      <c r="RJB377" s="2"/>
      <c r="RJC377" s="2"/>
      <c r="RJD377" s="2"/>
      <c r="RJE377" s="2"/>
      <c r="RJF377" s="2"/>
      <c r="RJG377" s="2"/>
      <c r="RJH377" s="2"/>
      <c r="RJI377" s="2"/>
      <c r="RJJ377" s="2"/>
      <c r="RJK377" s="2"/>
      <c r="RJL377" s="2"/>
      <c r="RJM377" s="2"/>
      <c r="RJN377" s="2"/>
      <c r="RJO377" s="2"/>
      <c r="RJP377" s="2"/>
      <c r="RJQ377" s="2"/>
      <c r="RJR377" s="2"/>
      <c r="RJS377" s="2"/>
      <c r="RJT377" s="2"/>
      <c r="RJU377" s="2"/>
      <c r="RJV377" s="2"/>
      <c r="RJW377" s="2"/>
      <c r="RJX377" s="2"/>
      <c r="RJY377" s="2"/>
      <c r="RJZ377" s="2"/>
      <c r="RKA377" s="2"/>
      <c r="RKB377" s="2"/>
      <c r="RKC377" s="2"/>
      <c r="RKD377" s="2"/>
      <c r="RKE377" s="2"/>
      <c r="RKF377" s="2"/>
      <c r="RKG377" s="2"/>
      <c r="RKH377" s="2"/>
      <c r="RKI377" s="2"/>
      <c r="RKJ377" s="2"/>
      <c r="RKK377" s="2"/>
      <c r="RKL377" s="2"/>
      <c r="RKM377" s="2"/>
      <c r="RKN377" s="2"/>
      <c r="RKO377" s="2"/>
      <c r="RKP377" s="2"/>
      <c r="RKQ377" s="2"/>
      <c r="RKR377" s="2"/>
      <c r="RKS377" s="2"/>
      <c r="RKT377" s="2"/>
      <c r="RKU377" s="2"/>
      <c r="RKV377" s="2"/>
      <c r="RKW377" s="2"/>
      <c r="RKX377" s="2"/>
      <c r="RKY377" s="2"/>
      <c r="RKZ377" s="2"/>
      <c r="RLA377" s="2"/>
      <c r="RLB377" s="2"/>
      <c r="RLC377" s="2"/>
      <c r="RLD377" s="2"/>
      <c r="RLE377" s="2"/>
      <c r="RLF377" s="2"/>
      <c r="RLG377" s="2"/>
      <c r="RLH377" s="2"/>
      <c r="RLI377" s="2"/>
      <c r="RLJ377" s="2"/>
      <c r="RLK377" s="2"/>
      <c r="RLL377" s="2"/>
      <c r="RLM377" s="2"/>
      <c r="RLN377" s="2"/>
      <c r="RLO377" s="2"/>
      <c r="RLP377" s="2"/>
      <c r="RLQ377" s="2"/>
      <c r="RLR377" s="2"/>
      <c r="RLS377" s="2"/>
      <c r="RLT377" s="2"/>
      <c r="RLU377" s="2"/>
      <c r="RLV377" s="2"/>
      <c r="RLW377" s="2"/>
      <c r="RLX377" s="2"/>
      <c r="RLY377" s="2"/>
      <c r="RLZ377" s="2"/>
      <c r="RMA377" s="2"/>
      <c r="RMB377" s="2"/>
      <c r="RMC377" s="2"/>
      <c r="RMD377" s="2"/>
      <c r="RME377" s="2"/>
      <c r="RMF377" s="2"/>
      <c r="RMG377" s="2"/>
      <c r="RMH377" s="2"/>
      <c r="RMI377" s="2"/>
      <c r="RMJ377" s="2"/>
      <c r="RMK377" s="2"/>
      <c r="RML377" s="2"/>
      <c r="RMM377" s="2"/>
      <c r="RMN377" s="2"/>
      <c r="RMO377" s="2"/>
      <c r="RMP377" s="2"/>
      <c r="RMQ377" s="2"/>
      <c r="RMR377" s="2"/>
      <c r="RMS377" s="2"/>
      <c r="RMT377" s="2"/>
      <c r="RMU377" s="2"/>
      <c r="RMV377" s="2"/>
      <c r="RMW377" s="2"/>
      <c r="RMX377" s="2"/>
      <c r="RMY377" s="2"/>
      <c r="RMZ377" s="2"/>
      <c r="RNA377" s="2"/>
      <c r="RNB377" s="2"/>
      <c r="RNC377" s="2"/>
      <c r="RND377" s="2"/>
      <c r="RNE377" s="2"/>
      <c r="RNF377" s="2"/>
      <c r="RNG377" s="2"/>
      <c r="RNH377" s="2"/>
      <c r="RNI377" s="2"/>
      <c r="RNJ377" s="2"/>
      <c r="RNK377" s="2"/>
      <c r="RNL377" s="2"/>
      <c r="RNM377" s="2"/>
      <c r="RNN377" s="2"/>
      <c r="RNO377" s="2"/>
      <c r="RNP377" s="2"/>
      <c r="RNQ377" s="2"/>
      <c r="RNR377" s="2"/>
      <c r="RNS377" s="2"/>
      <c r="RNT377" s="2"/>
      <c r="RNU377" s="2"/>
      <c r="RNV377" s="2"/>
      <c r="RNW377" s="2"/>
      <c r="RNX377" s="2"/>
      <c r="RNY377" s="2"/>
      <c r="RNZ377" s="2"/>
      <c r="ROA377" s="2"/>
      <c r="ROB377" s="2"/>
      <c r="ROC377" s="2"/>
      <c r="ROD377" s="2"/>
      <c r="ROE377" s="2"/>
      <c r="ROF377" s="2"/>
      <c r="ROG377" s="2"/>
      <c r="ROH377" s="2"/>
      <c r="ROI377" s="2"/>
      <c r="ROJ377" s="2"/>
      <c r="ROK377" s="2"/>
      <c r="ROL377" s="2"/>
      <c r="ROM377" s="2"/>
      <c r="RON377" s="2"/>
      <c r="ROO377" s="2"/>
      <c r="ROP377" s="2"/>
      <c r="ROQ377" s="2"/>
      <c r="ROR377" s="2"/>
      <c r="ROS377" s="2"/>
      <c r="ROT377" s="2"/>
      <c r="ROU377" s="2"/>
      <c r="ROV377" s="2"/>
      <c r="ROW377" s="2"/>
      <c r="ROX377" s="2"/>
      <c r="ROY377" s="2"/>
      <c r="ROZ377" s="2"/>
      <c r="RPA377" s="2"/>
      <c r="RPB377" s="2"/>
      <c r="RPC377" s="2"/>
      <c r="RPD377" s="2"/>
      <c r="RPE377" s="2"/>
      <c r="RPF377" s="2"/>
      <c r="RPG377" s="2"/>
      <c r="RPH377" s="2"/>
      <c r="RPI377" s="2"/>
      <c r="RPJ377" s="2"/>
      <c r="RPK377" s="2"/>
      <c r="RPL377" s="2"/>
      <c r="RPM377" s="2"/>
      <c r="RPN377" s="2"/>
      <c r="RPO377" s="2"/>
      <c r="RPP377" s="2"/>
      <c r="RPQ377" s="2"/>
      <c r="RPR377" s="2"/>
      <c r="RPS377" s="2"/>
      <c r="RPT377" s="2"/>
      <c r="RPU377" s="2"/>
      <c r="RPV377" s="2"/>
      <c r="RPW377" s="2"/>
      <c r="RPX377" s="2"/>
      <c r="RPY377" s="2"/>
      <c r="RPZ377" s="2"/>
      <c r="RQA377" s="2"/>
      <c r="RQB377" s="2"/>
      <c r="RQC377" s="2"/>
      <c r="RQD377" s="2"/>
      <c r="RQE377" s="2"/>
      <c r="RQF377" s="2"/>
      <c r="RQG377" s="2"/>
      <c r="RQH377" s="2"/>
      <c r="RQI377" s="2"/>
      <c r="RQJ377" s="2"/>
      <c r="RQK377" s="2"/>
      <c r="RQL377" s="2"/>
      <c r="RQM377" s="2"/>
      <c r="RQN377" s="2"/>
      <c r="RQO377" s="2"/>
      <c r="RQP377" s="2"/>
      <c r="RQQ377" s="2"/>
      <c r="RQR377" s="2"/>
      <c r="RQS377" s="2"/>
      <c r="RQT377" s="2"/>
      <c r="RQU377" s="2"/>
      <c r="RQV377" s="2"/>
      <c r="RQW377" s="2"/>
      <c r="RQX377" s="2"/>
      <c r="RQY377" s="2"/>
      <c r="RQZ377" s="2"/>
      <c r="RRA377" s="2"/>
      <c r="RRB377" s="2"/>
      <c r="RRC377" s="2"/>
      <c r="RRD377" s="2"/>
      <c r="RRE377" s="2"/>
      <c r="RRF377" s="2"/>
      <c r="RRG377" s="2"/>
      <c r="RRH377" s="2"/>
      <c r="RRI377" s="2"/>
      <c r="RRJ377" s="2"/>
      <c r="RRK377" s="2"/>
      <c r="RRL377" s="2"/>
      <c r="RRM377" s="2"/>
      <c r="RRN377" s="2"/>
      <c r="RRO377" s="2"/>
      <c r="RRP377" s="2"/>
      <c r="RRQ377" s="2"/>
      <c r="RRR377" s="2"/>
      <c r="RRS377" s="2"/>
      <c r="RRT377" s="2"/>
      <c r="RRU377" s="2"/>
      <c r="RRV377" s="2"/>
      <c r="RRW377" s="2"/>
      <c r="RRX377" s="2"/>
      <c r="RRY377" s="2"/>
      <c r="RRZ377" s="2"/>
      <c r="RSA377" s="2"/>
      <c r="RSB377" s="2"/>
      <c r="RSC377" s="2"/>
      <c r="RSD377" s="2"/>
      <c r="RSE377" s="2"/>
      <c r="RSF377" s="2"/>
      <c r="RSG377" s="2"/>
      <c r="RSH377" s="2"/>
      <c r="RSI377" s="2"/>
      <c r="RSJ377" s="2"/>
      <c r="RSK377" s="2"/>
      <c r="RSL377" s="2"/>
      <c r="RSM377" s="2"/>
      <c r="RSN377" s="2"/>
      <c r="RSO377" s="2"/>
      <c r="RSP377" s="2"/>
      <c r="RSQ377" s="2"/>
      <c r="RSR377" s="2"/>
      <c r="RSS377" s="2"/>
      <c r="RST377" s="2"/>
      <c r="RSU377" s="2"/>
      <c r="RSV377" s="2"/>
      <c r="RSW377" s="2"/>
      <c r="RSX377" s="2"/>
      <c r="RSY377" s="2"/>
      <c r="RSZ377" s="2"/>
      <c r="RTA377" s="2"/>
      <c r="RTB377" s="2"/>
      <c r="RTC377" s="2"/>
      <c r="RTD377" s="2"/>
      <c r="RTE377" s="2"/>
      <c r="RTF377" s="2"/>
      <c r="RTG377" s="2"/>
      <c r="RTH377" s="2"/>
      <c r="RTI377" s="2"/>
      <c r="RTJ377" s="2"/>
      <c r="RTK377" s="2"/>
      <c r="RTL377" s="2"/>
      <c r="RTM377" s="2"/>
      <c r="RTN377" s="2"/>
      <c r="RTO377" s="2"/>
      <c r="RTP377" s="2"/>
      <c r="RTQ377" s="2"/>
      <c r="RTR377" s="2"/>
      <c r="RTS377" s="2"/>
      <c r="RTT377" s="2"/>
      <c r="RTU377" s="2"/>
      <c r="RTV377" s="2"/>
      <c r="RTW377" s="2"/>
      <c r="RTX377" s="2"/>
      <c r="RTY377" s="2"/>
      <c r="RTZ377" s="2"/>
      <c r="RUA377" s="2"/>
      <c r="RUB377" s="2"/>
      <c r="RUC377" s="2"/>
      <c r="RUD377" s="2"/>
      <c r="RUE377" s="2"/>
      <c r="RUF377" s="2"/>
      <c r="RUG377" s="2"/>
      <c r="RUH377" s="2"/>
      <c r="RUI377" s="2"/>
      <c r="RUJ377" s="2"/>
      <c r="RUK377" s="2"/>
      <c r="RUL377" s="2"/>
      <c r="RUM377" s="2"/>
      <c r="RUN377" s="2"/>
      <c r="RUO377" s="2"/>
      <c r="RUP377" s="2"/>
      <c r="RUQ377" s="2"/>
      <c r="RUR377" s="2"/>
      <c r="RUS377" s="2"/>
      <c r="RUT377" s="2"/>
      <c r="RUU377" s="2"/>
      <c r="RUV377" s="2"/>
      <c r="RUW377" s="2"/>
      <c r="RUX377" s="2"/>
      <c r="RUY377" s="2"/>
      <c r="RUZ377" s="2"/>
      <c r="RVA377" s="2"/>
      <c r="RVB377" s="2"/>
      <c r="RVC377" s="2"/>
      <c r="RVD377" s="2"/>
      <c r="RVE377" s="2"/>
      <c r="RVF377" s="2"/>
      <c r="RVG377" s="2"/>
      <c r="RVH377" s="2"/>
      <c r="RVI377" s="2"/>
      <c r="RVJ377" s="2"/>
      <c r="RVK377" s="2"/>
      <c r="RVL377" s="2"/>
      <c r="RVM377" s="2"/>
      <c r="RVN377" s="2"/>
      <c r="RVO377" s="2"/>
      <c r="RVP377" s="2"/>
      <c r="RVQ377" s="2"/>
      <c r="RVR377" s="2"/>
      <c r="RVS377" s="2"/>
      <c r="RVT377" s="2"/>
      <c r="RVU377" s="2"/>
      <c r="RVV377" s="2"/>
      <c r="RVW377" s="2"/>
      <c r="RVX377" s="2"/>
      <c r="RVY377" s="2"/>
      <c r="RVZ377" s="2"/>
      <c r="RWA377" s="2"/>
      <c r="RWB377" s="2"/>
      <c r="RWC377" s="2"/>
      <c r="RWD377" s="2"/>
      <c r="RWE377" s="2"/>
      <c r="RWF377" s="2"/>
      <c r="RWG377" s="2"/>
      <c r="RWH377" s="2"/>
      <c r="RWI377" s="2"/>
      <c r="RWJ377" s="2"/>
      <c r="RWK377" s="2"/>
      <c r="RWL377" s="2"/>
      <c r="RWM377" s="2"/>
      <c r="RWN377" s="2"/>
      <c r="RWO377" s="2"/>
      <c r="RWP377" s="2"/>
      <c r="RWQ377" s="2"/>
      <c r="RWR377" s="2"/>
      <c r="RWS377" s="2"/>
      <c r="RWT377" s="2"/>
      <c r="RWU377" s="2"/>
      <c r="RWV377" s="2"/>
      <c r="RWW377" s="2"/>
      <c r="RWX377" s="2"/>
      <c r="RWY377" s="2"/>
      <c r="RWZ377" s="2"/>
      <c r="RXA377" s="2"/>
      <c r="RXB377" s="2"/>
      <c r="RXC377" s="2"/>
      <c r="RXD377" s="2"/>
      <c r="RXE377" s="2"/>
      <c r="RXF377" s="2"/>
      <c r="RXG377" s="2"/>
      <c r="RXH377" s="2"/>
      <c r="RXI377" s="2"/>
      <c r="RXJ377" s="2"/>
      <c r="RXK377" s="2"/>
      <c r="RXL377" s="2"/>
      <c r="RXM377" s="2"/>
      <c r="RXN377" s="2"/>
      <c r="RXO377" s="2"/>
      <c r="RXP377" s="2"/>
      <c r="RXQ377" s="2"/>
      <c r="RXR377" s="2"/>
      <c r="RXS377" s="2"/>
      <c r="RXT377" s="2"/>
      <c r="RXU377" s="2"/>
      <c r="RXV377" s="2"/>
      <c r="RXW377" s="2"/>
      <c r="RXX377" s="2"/>
      <c r="RXY377" s="2"/>
      <c r="RXZ377" s="2"/>
      <c r="RYA377" s="2"/>
      <c r="RYB377" s="2"/>
      <c r="RYC377" s="2"/>
      <c r="RYD377" s="2"/>
      <c r="RYE377" s="2"/>
      <c r="RYF377" s="2"/>
      <c r="RYG377" s="2"/>
      <c r="RYH377" s="2"/>
      <c r="RYI377" s="2"/>
      <c r="RYJ377" s="2"/>
      <c r="RYK377" s="2"/>
      <c r="RYL377" s="2"/>
      <c r="RYM377" s="2"/>
      <c r="RYN377" s="2"/>
      <c r="RYO377" s="2"/>
      <c r="RYP377" s="2"/>
      <c r="RYQ377" s="2"/>
      <c r="RYR377" s="2"/>
      <c r="RYS377" s="2"/>
      <c r="RYT377" s="2"/>
      <c r="RYU377" s="2"/>
      <c r="RYV377" s="2"/>
      <c r="RYW377" s="2"/>
      <c r="RYX377" s="2"/>
      <c r="RYY377" s="2"/>
      <c r="RYZ377" s="2"/>
      <c r="RZA377" s="2"/>
      <c r="RZB377" s="2"/>
      <c r="RZC377" s="2"/>
      <c r="RZD377" s="2"/>
      <c r="RZE377" s="2"/>
      <c r="RZF377" s="2"/>
      <c r="RZG377" s="2"/>
      <c r="RZH377" s="2"/>
      <c r="RZI377" s="2"/>
      <c r="RZJ377" s="2"/>
      <c r="RZK377" s="2"/>
      <c r="RZL377" s="2"/>
      <c r="RZM377" s="2"/>
      <c r="RZN377" s="2"/>
      <c r="RZO377" s="2"/>
      <c r="RZP377" s="2"/>
      <c r="RZQ377" s="2"/>
      <c r="RZR377" s="2"/>
      <c r="RZS377" s="2"/>
      <c r="RZT377" s="2"/>
      <c r="RZU377" s="2"/>
      <c r="RZV377" s="2"/>
      <c r="RZW377" s="2"/>
      <c r="RZX377" s="2"/>
      <c r="RZY377" s="2"/>
      <c r="RZZ377" s="2"/>
      <c r="SAA377" s="2"/>
      <c r="SAB377" s="2"/>
      <c r="SAC377" s="2"/>
      <c r="SAD377" s="2"/>
      <c r="SAE377" s="2"/>
      <c r="SAF377" s="2"/>
      <c r="SAG377" s="2"/>
      <c r="SAH377" s="2"/>
      <c r="SAI377" s="2"/>
      <c r="SAJ377" s="2"/>
      <c r="SAK377" s="2"/>
      <c r="SAL377" s="2"/>
      <c r="SAM377" s="2"/>
      <c r="SAN377" s="2"/>
      <c r="SAO377" s="2"/>
      <c r="SAP377" s="2"/>
      <c r="SAQ377" s="2"/>
      <c r="SAR377" s="2"/>
      <c r="SAS377" s="2"/>
      <c r="SAT377" s="2"/>
      <c r="SAU377" s="2"/>
      <c r="SAV377" s="2"/>
      <c r="SAW377" s="2"/>
      <c r="SAX377" s="2"/>
      <c r="SAY377" s="2"/>
      <c r="SAZ377" s="2"/>
      <c r="SBA377" s="2"/>
      <c r="SBB377" s="2"/>
      <c r="SBC377" s="2"/>
      <c r="SBD377" s="2"/>
      <c r="SBE377" s="2"/>
      <c r="SBF377" s="2"/>
      <c r="SBG377" s="2"/>
      <c r="SBH377" s="2"/>
      <c r="SBI377" s="2"/>
      <c r="SBJ377" s="2"/>
      <c r="SBK377" s="2"/>
      <c r="SBL377" s="2"/>
      <c r="SBM377" s="2"/>
      <c r="SBN377" s="2"/>
      <c r="SBO377" s="2"/>
      <c r="SBP377" s="2"/>
      <c r="SBQ377" s="2"/>
      <c r="SBR377" s="2"/>
      <c r="SBS377" s="2"/>
      <c r="SBT377" s="2"/>
      <c r="SBU377" s="2"/>
      <c r="SBV377" s="2"/>
      <c r="SBW377" s="2"/>
      <c r="SBX377" s="2"/>
      <c r="SBY377" s="2"/>
      <c r="SBZ377" s="2"/>
      <c r="SCA377" s="2"/>
      <c r="SCB377" s="2"/>
      <c r="SCC377" s="2"/>
      <c r="SCD377" s="2"/>
      <c r="SCE377" s="2"/>
      <c r="SCF377" s="2"/>
      <c r="SCG377" s="2"/>
      <c r="SCH377" s="2"/>
      <c r="SCI377" s="2"/>
      <c r="SCJ377" s="2"/>
      <c r="SCK377" s="2"/>
      <c r="SCL377" s="2"/>
      <c r="SCM377" s="2"/>
      <c r="SCN377" s="2"/>
      <c r="SCO377" s="2"/>
      <c r="SCP377" s="2"/>
      <c r="SCQ377" s="2"/>
      <c r="SCR377" s="2"/>
      <c r="SCS377" s="2"/>
      <c r="SCT377" s="2"/>
      <c r="SCU377" s="2"/>
      <c r="SCV377" s="2"/>
      <c r="SCW377" s="2"/>
      <c r="SCX377" s="2"/>
      <c r="SCY377" s="2"/>
      <c r="SCZ377" s="2"/>
      <c r="SDA377" s="2"/>
      <c r="SDB377" s="2"/>
      <c r="SDC377" s="2"/>
      <c r="SDD377" s="2"/>
      <c r="SDE377" s="2"/>
      <c r="SDF377" s="2"/>
      <c r="SDG377" s="2"/>
      <c r="SDH377" s="2"/>
      <c r="SDI377" s="2"/>
      <c r="SDJ377" s="2"/>
      <c r="SDK377" s="2"/>
      <c r="SDL377" s="2"/>
      <c r="SDM377" s="2"/>
      <c r="SDN377" s="2"/>
      <c r="SDO377" s="2"/>
      <c r="SDP377" s="2"/>
      <c r="SDQ377" s="2"/>
      <c r="SDR377" s="2"/>
      <c r="SDS377" s="2"/>
      <c r="SDT377" s="2"/>
      <c r="SDU377" s="2"/>
      <c r="SDV377" s="2"/>
      <c r="SDW377" s="2"/>
      <c r="SDX377" s="2"/>
      <c r="SDY377" s="2"/>
      <c r="SDZ377" s="2"/>
      <c r="SEA377" s="2"/>
      <c r="SEB377" s="2"/>
      <c r="SEC377" s="2"/>
      <c r="SED377" s="2"/>
      <c r="SEE377" s="2"/>
      <c r="SEF377" s="2"/>
      <c r="SEG377" s="2"/>
      <c r="SEH377" s="2"/>
      <c r="SEI377" s="2"/>
      <c r="SEJ377" s="2"/>
      <c r="SEK377" s="2"/>
      <c r="SEL377" s="2"/>
      <c r="SEM377" s="2"/>
      <c r="SEN377" s="2"/>
      <c r="SEO377" s="2"/>
      <c r="SEP377" s="2"/>
      <c r="SEQ377" s="2"/>
      <c r="SER377" s="2"/>
      <c r="SES377" s="2"/>
      <c r="SET377" s="2"/>
      <c r="SEU377" s="2"/>
      <c r="SEV377" s="2"/>
      <c r="SEW377" s="2"/>
      <c r="SEX377" s="2"/>
      <c r="SEY377" s="2"/>
      <c r="SEZ377" s="2"/>
      <c r="SFA377" s="2"/>
      <c r="SFB377" s="2"/>
      <c r="SFC377" s="2"/>
      <c r="SFD377" s="2"/>
      <c r="SFE377" s="2"/>
      <c r="SFF377" s="2"/>
      <c r="SFG377" s="2"/>
      <c r="SFH377" s="2"/>
      <c r="SFI377" s="2"/>
      <c r="SFJ377" s="2"/>
      <c r="SFK377" s="2"/>
      <c r="SFL377" s="2"/>
      <c r="SFM377" s="2"/>
      <c r="SFN377" s="2"/>
      <c r="SFO377" s="2"/>
      <c r="SFP377" s="2"/>
      <c r="SFQ377" s="2"/>
      <c r="SFR377" s="2"/>
      <c r="SFS377" s="2"/>
      <c r="SFT377" s="2"/>
      <c r="SFU377" s="2"/>
      <c r="SFV377" s="2"/>
      <c r="SFW377" s="2"/>
      <c r="SFX377" s="2"/>
      <c r="SFY377" s="2"/>
      <c r="SFZ377" s="2"/>
      <c r="SGA377" s="2"/>
      <c r="SGB377" s="2"/>
      <c r="SGC377" s="2"/>
      <c r="SGD377" s="2"/>
      <c r="SGE377" s="2"/>
      <c r="SGF377" s="2"/>
      <c r="SGG377" s="2"/>
      <c r="SGH377" s="2"/>
      <c r="SGI377" s="2"/>
      <c r="SGJ377" s="2"/>
      <c r="SGK377" s="2"/>
      <c r="SGL377" s="2"/>
      <c r="SGM377" s="2"/>
      <c r="SGN377" s="2"/>
      <c r="SGO377" s="2"/>
      <c r="SGP377" s="2"/>
      <c r="SGQ377" s="2"/>
      <c r="SGR377" s="2"/>
      <c r="SGS377" s="2"/>
      <c r="SGT377" s="2"/>
      <c r="SGU377" s="2"/>
      <c r="SGV377" s="2"/>
      <c r="SGW377" s="2"/>
      <c r="SGX377" s="2"/>
      <c r="SGY377" s="2"/>
      <c r="SGZ377" s="2"/>
      <c r="SHA377" s="2"/>
      <c r="SHB377" s="2"/>
      <c r="SHC377" s="2"/>
      <c r="SHD377" s="2"/>
      <c r="SHE377" s="2"/>
      <c r="SHF377" s="2"/>
      <c r="SHG377" s="2"/>
      <c r="SHH377" s="2"/>
      <c r="SHI377" s="2"/>
      <c r="SHJ377" s="2"/>
      <c r="SHK377" s="2"/>
      <c r="SHL377" s="2"/>
      <c r="SHM377" s="2"/>
      <c r="SHN377" s="2"/>
      <c r="SHO377" s="2"/>
      <c r="SHP377" s="2"/>
      <c r="SHQ377" s="2"/>
      <c r="SHR377" s="2"/>
      <c r="SHS377" s="2"/>
      <c r="SHT377" s="2"/>
      <c r="SHU377" s="2"/>
      <c r="SHV377" s="2"/>
      <c r="SHW377" s="2"/>
      <c r="SHX377" s="2"/>
      <c r="SHY377" s="2"/>
      <c r="SHZ377" s="2"/>
      <c r="SIA377" s="2"/>
      <c r="SIB377" s="2"/>
      <c r="SIC377" s="2"/>
      <c r="SID377" s="2"/>
      <c r="SIE377" s="2"/>
      <c r="SIF377" s="2"/>
      <c r="SIG377" s="2"/>
      <c r="SIH377" s="2"/>
      <c r="SII377" s="2"/>
      <c r="SIJ377" s="2"/>
      <c r="SIK377" s="2"/>
      <c r="SIL377" s="2"/>
      <c r="SIM377" s="2"/>
      <c r="SIN377" s="2"/>
      <c r="SIO377" s="2"/>
      <c r="SIP377" s="2"/>
      <c r="SIQ377" s="2"/>
      <c r="SIR377" s="2"/>
      <c r="SIS377" s="2"/>
      <c r="SIT377" s="2"/>
      <c r="SIU377" s="2"/>
      <c r="SIV377" s="2"/>
      <c r="SIW377" s="2"/>
      <c r="SIX377" s="2"/>
      <c r="SIY377" s="2"/>
      <c r="SIZ377" s="2"/>
      <c r="SJA377" s="2"/>
      <c r="SJB377" s="2"/>
      <c r="SJC377" s="2"/>
      <c r="SJD377" s="2"/>
      <c r="SJE377" s="2"/>
      <c r="SJF377" s="2"/>
      <c r="SJG377" s="2"/>
      <c r="SJH377" s="2"/>
      <c r="SJI377" s="2"/>
      <c r="SJJ377" s="2"/>
      <c r="SJK377" s="2"/>
      <c r="SJL377" s="2"/>
      <c r="SJM377" s="2"/>
      <c r="SJN377" s="2"/>
      <c r="SJO377" s="2"/>
      <c r="SJP377" s="2"/>
      <c r="SJQ377" s="2"/>
      <c r="SJR377" s="2"/>
      <c r="SJS377" s="2"/>
      <c r="SJT377" s="2"/>
      <c r="SJU377" s="2"/>
      <c r="SJV377" s="2"/>
      <c r="SJW377" s="2"/>
      <c r="SJX377" s="2"/>
      <c r="SJY377" s="2"/>
      <c r="SJZ377" s="2"/>
      <c r="SKA377" s="2"/>
      <c r="SKB377" s="2"/>
      <c r="SKC377" s="2"/>
      <c r="SKD377" s="2"/>
      <c r="SKE377" s="2"/>
      <c r="SKF377" s="2"/>
      <c r="SKG377" s="2"/>
      <c r="SKH377" s="2"/>
      <c r="SKI377" s="2"/>
      <c r="SKJ377" s="2"/>
      <c r="SKK377" s="2"/>
      <c r="SKL377" s="2"/>
      <c r="SKM377" s="2"/>
      <c r="SKN377" s="2"/>
      <c r="SKO377" s="2"/>
      <c r="SKP377" s="2"/>
      <c r="SKQ377" s="2"/>
      <c r="SKR377" s="2"/>
      <c r="SKS377" s="2"/>
      <c r="SKT377" s="2"/>
      <c r="SKU377" s="2"/>
      <c r="SKV377" s="2"/>
      <c r="SKW377" s="2"/>
      <c r="SKX377" s="2"/>
      <c r="SKY377" s="2"/>
      <c r="SKZ377" s="2"/>
      <c r="SLA377" s="2"/>
      <c r="SLB377" s="2"/>
      <c r="SLC377" s="2"/>
      <c r="SLD377" s="2"/>
      <c r="SLE377" s="2"/>
      <c r="SLF377" s="2"/>
      <c r="SLG377" s="2"/>
      <c r="SLH377" s="2"/>
      <c r="SLI377" s="2"/>
      <c r="SLJ377" s="2"/>
      <c r="SLK377" s="2"/>
      <c r="SLL377" s="2"/>
      <c r="SLM377" s="2"/>
      <c r="SLN377" s="2"/>
      <c r="SLO377" s="2"/>
      <c r="SLP377" s="2"/>
      <c r="SLQ377" s="2"/>
      <c r="SLR377" s="2"/>
      <c r="SLS377" s="2"/>
      <c r="SLT377" s="2"/>
      <c r="SLU377" s="2"/>
      <c r="SLV377" s="2"/>
      <c r="SLW377" s="2"/>
      <c r="SLX377" s="2"/>
      <c r="SLY377" s="2"/>
      <c r="SLZ377" s="2"/>
      <c r="SMA377" s="2"/>
      <c r="SMB377" s="2"/>
      <c r="SMC377" s="2"/>
      <c r="SMD377" s="2"/>
      <c r="SME377" s="2"/>
      <c r="SMF377" s="2"/>
      <c r="SMG377" s="2"/>
      <c r="SMH377" s="2"/>
      <c r="SMI377" s="2"/>
      <c r="SMJ377" s="2"/>
      <c r="SMK377" s="2"/>
      <c r="SML377" s="2"/>
      <c r="SMM377" s="2"/>
      <c r="SMN377" s="2"/>
      <c r="SMO377" s="2"/>
      <c r="SMP377" s="2"/>
      <c r="SMQ377" s="2"/>
      <c r="SMR377" s="2"/>
      <c r="SMS377" s="2"/>
      <c r="SMT377" s="2"/>
      <c r="SMU377" s="2"/>
      <c r="SMV377" s="2"/>
      <c r="SMW377" s="2"/>
      <c r="SMX377" s="2"/>
      <c r="SMY377" s="2"/>
      <c r="SMZ377" s="2"/>
      <c r="SNA377" s="2"/>
      <c r="SNB377" s="2"/>
      <c r="SNC377" s="2"/>
      <c r="SND377" s="2"/>
      <c r="SNE377" s="2"/>
      <c r="SNF377" s="2"/>
      <c r="SNG377" s="2"/>
      <c r="SNH377" s="2"/>
      <c r="SNI377" s="2"/>
      <c r="SNJ377" s="2"/>
      <c r="SNK377" s="2"/>
      <c r="SNL377" s="2"/>
      <c r="SNM377" s="2"/>
      <c r="SNN377" s="2"/>
      <c r="SNO377" s="2"/>
      <c r="SNP377" s="2"/>
      <c r="SNQ377" s="2"/>
      <c r="SNR377" s="2"/>
      <c r="SNS377" s="2"/>
      <c r="SNT377" s="2"/>
      <c r="SNU377" s="2"/>
      <c r="SNV377" s="2"/>
      <c r="SNW377" s="2"/>
      <c r="SNX377" s="2"/>
      <c r="SNY377" s="2"/>
      <c r="SNZ377" s="2"/>
      <c r="SOA377" s="2"/>
      <c r="SOB377" s="2"/>
      <c r="SOC377" s="2"/>
      <c r="SOD377" s="2"/>
      <c r="SOE377" s="2"/>
      <c r="SOF377" s="2"/>
      <c r="SOG377" s="2"/>
      <c r="SOH377" s="2"/>
      <c r="SOI377" s="2"/>
      <c r="SOJ377" s="2"/>
      <c r="SOK377" s="2"/>
      <c r="SOL377" s="2"/>
      <c r="SOM377" s="2"/>
      <c r="SON377" s="2"/>
      <c r="SOO377" s="2"/>
      <c r="SOP377" s="2"/>
      <c r="SOQ377" s="2"/>
      <c r="SOR377" s="2"/>
      <c r="SOS377" s="2"/>
      <c r="SOT377" s="2"/>
      <c r="SOU377" s="2"/>
      <c r="SOV377" s="2"/>
      <c r="SOW377" s="2"/>
      <c r="SOX377" s="2"/>
      <c r="SOY377" s="2"/>
      <c r="SOZ377" s="2"/>
      <c r="SPA377" s="2"/>
      <c r="SPB377" s="2"/>
      <c r="SPC377" s="2"/>
      <c r="SPD377" s="2"/>
      <c r="SPE377" s="2"/>
      <c r="SPF377" s="2"/>
      <c r="SPG377" s="2"/>
      <c r="SPH377" s="2"/>
      <c r="SPI377" s="2"/>
      <c r="SPJ377" s="2"/>
      <c r="SPK377" s="2"/>
      <c r="SPL377" s="2"/>
      <c r="SPM377" s="2"/>
      <c r="SPN377" s="2"/>
      <c r="SPO377" s="2"/>
      <c r="SPP377" s="2"/>
      <c r="SPQ377" s="2"/>
      <c r="SPR377" s="2"/>
      <c r="SPS377" s="2"/>
      <c r="SPT377" s="2"/>
      <c r="SPU377" s="2"/>
      <c r="SPV377" s="2"/>
      <c r="SPW377" s="2"/>
      <c r="SPX377" s="2"/>
      <c r="SPY377" s="2"/>
      <c r="SPZ377" s="2"/>
      <c r="SQA377" s="2"/>
      <c r="SQB377" s="2"/>
      <c r="SQC377" s="2"/>
      <c r="SQD377" s="2"/>
      <c r="SQE377" s="2"/>
      <c r="SQF377" s="2"/>
      <c r="SQG377" s="2"/>
      <c r="SQH377" s="2"/>
      <c r="SQI377" s="2"/>
      <c r="SQJ377" s="2"/>
      <c r="SQK377" s="2"/>
      <c r="SQL377" s="2"/>
      <c r="SQM377" s="2"/>
      <c r="SQN377" s="2"/>
      <c r="SQO377" s="2"/>
      <c r="SQP377" s="2"/>
      <c r="SQQ377" s="2"/>
      <c r="SQR377" s="2"/>
      <c r="SQS377" s="2"/>
      <c r="SQT377" s="2"/>
      <c r="SQU377" s="2"/>
      <c r="SQV377" s="2"/>
      <c r="SQW377" s="2"/>
      <c r="SQX377" s="2"/>
      <c r="SQY377" s="2"/>
      <c r="SQZ377" s="2"/>
      <c r="SRA377" s="2"/>
      <c r="SRB377" s="2"/>
      <c r="SRC377" s="2"/>
      <c r="SRD377" s="2"/>
      <c r="SRE377" s="2"/>
      <c r="SRF377" s="2"/>
      <c r="SRG377" s="2"/>
      <c r="SRH377" s="2"/>
      <c r="SRI377" s="2"/>
      <c r="SRJ377" s="2"/>
      <c r="SRK377" s="2"/>
      <c r="SRL377" s="2"/>
      <c r="SRM377" s="2"/>
      <c r="SRN377" s="2"/>
      <c r="SRO377" s="2"/>
      <c r="SRP377" s="2"/>
      <c r="SRQ377" s="2"/>
      <c r="SRR377" s="2"/>
      <c r="SRS377" s="2"/>
      <c r="SRT377" s="2"/>
      <c r="SRU377" s="2"/>
      <c r="SRV377" s="2"/>
      <c r="SRW377" s="2"/>
      <c r="SRX377" s="2"/>
      <c r="SRY377" s="2"/>
      <c r="SRZ377" s="2"/>
      <c r="SSA377" s="2"/>
      <c r="SSB377" s="2"/>
      <c r="SSC377" s="2"/>
      <c r="SSD377" s="2"/>
      <c r="SSE377" s="2"/>
      <c r="SSF377" s="2"/>
      <c r="SSG377" s="2"/>
      <c r="SSH377" s="2"/>
      <c r="SSI377" s="2"/>
      <c r="SSJ377" s="2"/>
      <c r="SSK377" s="2"/>
      <c r="SSL377" s="2"/>
      <c r="SSM377" s="2"/>
      <c r="SSN377" s="2"/>
      <c r="SSO377" s="2"/>
      <c r="SSP377" s="2"/>
      <c r="SSQ377" s="2"/>
      <c r="SSR377" s="2"/>
      <c r="SSS377" s="2"/>
      <c r="SST377" s="2"/>
      <c r="SSU377" s="2"/>
      <c r="SSV377" s="2"/>
      <c r="SSW377" s="2"/>
      <c r="SSX377" s="2"/>
      <c r="SSY377" s="2"/>
      <c r="SSZ377" s="2"/>
      <c r="STA377" s="2"/>
      <c r="STB377" s="2"/>
      <c r="STC377" s="2"/>
      <c r="STD377" s="2"/>
      <c r="STE377" s="2"/>
      <c r="STF377" s="2"/>
      <c r="STG377" s="2"/>
      <c r="STH377" s="2"/>
      <c r="STI377" s="2"/>
      <c r="STJ377" s="2"/>
      <c r="STK377" s="2"/>
      <c r="STL377" s="2"/>
      <c r="STM377" s="2"/>
      <c r="STN377" s="2"/>
      <c r="STO377" s="2"/>
      <c r="STP377" s="2"/>
      <c r="STQ377" s="2"/>
      <c r="STR377" s="2"/>
      <c r="STS377" s="2"/>
      <c r="STT377" s="2"/>
      <c r="STU377" s="2"/>
      <c r="STV377" s="2"/>
      <c r="STW377" s="2"/>
      <c r="STX377" s="2"/>
      <c r="STY377" s="2"/>
      <c r="STZ377" s="2"/>
      <c r="SUA377" s="2"/>
      <c r="SUB377" s="2"/>
      <c r="SUC377" s="2"/>
      <c r="SUD377" s="2"/>
      <c r="SUE377" s="2"/>
      <c r="SUF377" s="2"/>
      <c r="SUG377" s="2"/>
      <c r="SUH377" s="2"/>
      <c r="SUI377" s="2"/>
      <c r="SUJ377" s="2"/>
      <c r="SUK377" s="2"/>
      <c r="SUL377" s="2"/>
      <c r="SUM377" s="2"/>
      <c r="SUN377" s="2"/>
      <c r="SUO377" s="2"/>
      <c r="SUP377" s="2"/>
      <c r="SUQ377" s="2"/>
      <c r="SUR377" s="2"/>
      <c r="SUS377" s="2"/>
      <c r="SUT377" s="2"/>
      <c r="SUU377" s="2"/>
      <c r="SUV377" s="2"/>
      <c r="SUW377" s="2"/>
      <c r="SUX377" s="2"/>
      <c r="SUY377" s="2"/>
      <c r="SUZ377" s="2"/>
      <c r="SVA377" s="2"/>
      <c r="SVB377" s="2"/>
      <c r="SVC377" s="2"/>
      <c r="SVD377" s="2"/>
      <c r="SVE377" s="2"/>
      <c r="SVF377" s="2"/>
      <c r="SVG377" s="2"/>
      <c r="SVH377" s="2"/>
      <c r="SVI377" s="2"/>
      <c r="SVJ377" s="2"/>
      <c r="SVK377" s="2"/>
      <c r="SVL377" s="2"/>
      <c r="SVM377" s="2"/>
      <c r="SVN377" s="2"/>
      <c r="SVO377" s="2"/>
      <c r="SVP377" s="2"/>
      <c r="SVQ377" s="2"/>
      <c r="SVR377" s="2"/>
      <c r="SVS377" s="2"/>
      <c r="SVT377" s="2"/>
      <c r="SVU377" s="2"/>
      <c r="SVV377" s="2"/>
      <c r="SVW377" s="2"/>
      <c r="SVX377" s="2"/>
      <c r="SVY377" s="2"/>
      <c r="SVZ377" s="2"/>
      <c r="SWA377" s="2"/>
      <c r="SWB377" s="2"/>
      <c r="SWC377" s="2"/>
      <c r="SWD377" s="2"/>
      <c r="SWE377" s="2"/>
      <c r="SWF377" s="2"/>
      <c r="SWG377" s="2"/>
      <c r="SWH377" s="2"/>
      <c r="SWI377" s="2"/>
      <c r="SWJ377" s="2"/>
      <c r="SWK377" s="2"/>
      <c r="SWL377" s="2"/>
      <c r="SWM377" s="2"/>
      <c r="SWN377" s="2"/>
      <c r="SWO377" s="2"/>
      <c r="SWP377" s="2"/>
      <c r="SWQ377" s="2"/>
      <c r="SWR377" s="2"/>
      <c r="SWS377" s="2"/>
      <c r="SWT377" s="2"/>
      <c r="SWU377" s="2"/>
      <c r="SWV377" s="2"/>
      <c r="SWW377" s="2"/>
      <c r="SWX377" s="2"/>
      <c r="SWY377" s="2"/>
      <c r="SWZ377" s="2"/>
      <c r="SXA377" s="2"/>
      <c r="SXB377" s="2"/>
      <c r="SXC377" s="2"/>
      <c r="SXD377" s="2"/>
      <c r="SXE377" s="2"/>
      <c r="SXF377" s="2"/>
      <c r="SXG377" s="2"/>
      <c r="SXH377" s="2"/>
      <c r="SXI377" s="2"/>
      <c r="SXJ377" s="2"/>
      <c r="SXK377" s="2"/>
      <c r="SXL377" s="2"/>
      <c r="SXM377" s="2"/>
      <c r="SXN377" s="2"/>
      <c r="SXO377" s="2"/>
      <c r="SXP377" s="2"/>
      <c r="SXQ377" s="2"/>
      <c r="SXR377" s="2"/>
      <c r="SXS377" s="2"/>
      <c r="SXT377" s="2"/>
      <c r="SXU377" s="2"/>
      <c r="SXV377" s="2"/>
      <c r="SXW377" s="2"/>
      <c r="SXX377" s="2"/>
      <c r="SXY377" s="2"/>
      <c r="SXZ377" s="2"/>
      <c r="SYA377" s="2"/>
      <c r="SYB377" s="2"/>
      <c r="SYC377" s="2"/>
      <c r="SYD377" s="2"/>
      <c r="SYE377" s="2"/>
      <c r="SYF377" s="2"/>
      <c r="SYG377" s="2"/>
      <c r="SYH377" s="2"/>
      <c r="SYI377" s="2"/>
      <c r="SYJ377" s="2"/>
      <c r="SYK377" s="2"/>
      <c r="SYL377" s="2"/>
      <c r="SYM377" s="2"/>
      <c r="SYN377" s="2"/>
      <c r="SYO377" s="2"/>
      <c r="SYP377" s="2"/>
      <c r="SYQ377" s="2"/>
      <c r="SYR377" s="2"/>
      <c r="SYS377" s="2"/>
      <c r="SYT377" s="2"/>
      <c r="SYU377" s="2"/>
      <c r="SYV377" s="2"/>
      <c r="SYW377" s="2"/>
      <c r="SYX377" s="2"/>
      <c r="SYY377" s="2"/>
      <c r="SYZ377" s="2"/>
      <c r="SZA377" s="2"/>
      <c r="SZB377" s="2"/>
      <c r="SZC377" s="2"/>
      <c r="SZD377" s="2"/>
      <c r="SZE377" s="2"/>
      <c r="SZF377" s="2"/>
      <c r="SZG377" s="2"/>
      <c r="SZH377" s="2"/>
      <c r="SZI377" s="2"/>
      <c r="SZJ377" s="2"/>
      <c r="SZK377" s="2"/>
      <c r="SZL377" s="2"/>
      <c r="SZM377" s="2"/>
      <c r="SZN377" s="2"/>
      <c r="SZO377" s="2"/>
      <c r="SZP377" s="2"/>
      <c r="SZQ377" s="2"/>
      <c r="SZR377" s="2"/>
      <c r="SZS377" s="2"/>
      <c r="SZT377" s="2"/>
      <c r="SZU377" s="2"/>
      <c r="SZV377" s="2"/>
      <c r="SZW377" s="2"/>
      <c r="SZX377" s="2"/>
      <c r="SZY377" s="2"/>
      <c r="SZZ377" s="2"/>
      <c r="TAA377" s="2"/>
      <c r="TAB377" s="2"/>
      <c r="TAC377" s="2"/>
      <c r="TAD377" s="2"/>
      <c r="TAE377" s="2"/>
      <c r="TAF377" s="2"/>
      <c r="TAG377" s="2"/>
      <c r="TAH377" s="2"/>
      <c r="TAI377" s="2"/>
      <c r="TAJ377" s="2"/>
      <c r="TAK377" s="2"/>
      <c r="TAL377" s="2"/>
      <c r="TAM377" s="2"/>
      <c r="TAN377" s="2"/>
      <c r="TAO377" s="2"/>
      <c r="TAP377" s="2"/>
      <c r="TAQ377" s="2"/>
      <c r="TAR377" s="2"/>
      <c r="TAS377" s="2"/>
      <c r="TAT377" s="2"/>
      <c r="TAU377" s="2"/>
      <c r="TAV377" s="2"/>
      <c r="TAW377" s="2"/>
      <c r="TAX377" s="2"/>
      <c r="TAY377" s="2"/>
      <c r="TAZ377" s="2"/>
      <c r="TBA377" s="2"/>
      <c r="TBB377" s="2"/>
      <c r="TBC377" s="2"/>
      <c r="TBD377" s="2"/>
      <c r="TBE377" s="2"/>
      <c r="TBF377" s="2"/>
      <c r="TBG377" s="2"/>
      <c r="TBH377" s="2"/>
      <c r="TBI377" s="2"/>
      <c r="TBJ377" s="2"/>
      <c r="TBK377" s="2"/>
      <c r="TBL377" s="2"/>
      <c r="TBM377" s="2"/>
      <c r="TBN377" s="2"/>
      <c r="TBO377" s="2"/>
      <c r="TBP377" s="2"/>
      <c r="TBQ377" s="2"/>
      <c r="TBR377" s="2"/>
      <c r="TBS377" s="2"/>
      <c r="TBT377" s="2"/>
      <c r="TBU377" s="2"/>
      <c r="TBV377" s="2"/>
      <c r="TBW377" s="2"/>
      <c r="TBX377" s="2"/>
      <c r="TBY377" s="2"/>
      <c r="TBZ377" s="2"/>
      <c r="TCA377" s="2"/>
      <c r="TCB377" s="2"/>
      <c r="TCC377" s="2"/>
      <c r="TCD377" s="2"/>
      <c r="TCE377" s="2"/>
      <c r="TCF377" s="2"/>
      <c r="TCG377" s="2"/>
      <c r="TCH377" s="2"/>
      <c r="TCI377" s="2"/>
      <c r="TCJ377" s="2"/>
      <c r="TCK377" s="2"/>
      <c r="TCL377" s="2"/>
      <c r="TCM377" s="2"/>
      <c r="TCN377" s="2"/>
      <c r="TCO377" s="2"/>
      <c r="TCP377" s="2"/>
      <c r="TCQ377" s="2"/>
      <c r="TCR377" s="2"/>
      <c r="TCS377" s="2"/>
      <c r="TCT377" s="2"/>
      <c r="TCU377" s="2"/>
      <c r="TCV377" s="2"/>
      <c r="TCW377" s="2"/>
      <c r="TCX377" s="2"/>
      <c r="TCY377" s="2"/>
      <c r="TCZ377" s="2"/>
      <c r="TDA377" s="2"/>
      <c r="TDB377" s="2"/>
      <c r="TDC377" s="2"/>
      <c r="TDD377" s="2"/>
      <c r="TDE377" s="2"/>
      <c r="TDF377" s="2"/>
      <c r="TDG377" s="2"/>
      <c r="TDH377" s="2"/>
      <c r="TDI377" s="2"/>
      <c r="TDJ377" s="2"/>
      <c r="TDK377" s="2"/>
      <c r="TDL377" s="2"/>
      <c r="TDM377" s="2"/>
      <c r="TDN377" s="2"/>
      <c r="TDO377" s="2"/>
      <c r="TDP377" s="2"/>
      <c r="TDQ377" s="2"/>
      <c r="TDR377" s="2"/>
      <c r="TDS377" s="2"/>
      <c r="TDT377" s="2"/>
      <c r="TDU377" s="2"/>
      <c r="TDV377" s="2"/>
      <c r="TDW377" s="2"/>
      <c r="TDX377" s="2"/>
      <c r="TDY377" s="2"/>
      <c r="TDZ377" s="2"/>
      <c r="TEA377" s="2"/>
      <c r="TEB377" s="2"/>
      <c r="TEC377" s="2"/>
      <c r="TED377" s="2"/>
      <c r="TEE377" s="2"/>
      <c r="TEF377" s="2"/>
      <c r="TEG377" s="2"/>
      <c r="TEH377" s="2"/>
      <c r="TEI377" s="2"/>
      <c r="TEJ377" s="2"/>
      <c r="TEK377" s="2"/>
      <c r="TEL377" s="2"/>
      <c r="TEM377" s="2"/>
      <c r="TEN377" s="2"/>
      <c r="TEO377" s="2"/>
      <c r="TEP377" s="2"/>
      <c r="TEQ377" s="2"/>
      <c r="TER377" s="2"/>
      <c r="TES377" s="2"/>
      <c r="TET377" s="2"/>
      <c r="TEU377" s="2"/>
      <c r="TEV377" s="2"/>
      <c r="TEW377" s="2"/>
      <c r="TEX377" s="2"/>
      <c r="TEY377" s="2"/>
      <c r="TEZ377" s="2"/>
      <c r="TFA377" s="2"/>
      <c r="TFB377" s="2"/>
      <c r="TFC377" s="2"/>
      <c r="TFD377" s="2"/>
      <c r="TFE377" s="2"/>
      <c r="TFF377" s="2"/>
      <c r="TFG377" s="2"/>
      <c r="TFH377" s="2"/>
      <c r="TFI377" s="2"/>
      <c r="TFJ377" s="2"/>
      <c r="TFK377" s="2"/>
      <c r="TFL377" s="2"/>
      <c r="TFM377" s="2"/>
      <c r="TFN377" s="2"/>
      <c r="TFO377" s="2"/>
      <c r="TFP377" s="2"/>
      <c r="TFQ377" s="2"/>
      <c r="TFR377" s="2"/>
      <c r="TFS377" s="2"/>
      <c r="TFT377" s="2"/>
      <c r="TFU377" s="2"/>
      <c r="TFV377" s="2"/>
      <c r="TFW377" s="2"/>
      <c r="TFX377" s="2"/>
      <c r="TFY377" s="2"/>
      <c r="TFZ377" s="2"/>
      <c r="TGA377" s="2"/>
      <c r="TGB377" s="2"/>
      <c r="TGC377" s="2"/>
      <c r="TGD377" s="2"/>
      <c r="TGE377" s="2"/>
      <c r="TGF377" s="2"/>
      <c r="TGG377" s="2"/>
      <c r="TGH377" s="2"/>
      <c r="TGI377" s="2"/>
      <c r="TGJ377" s="2"/>
      <c r="TGK377" s="2"/>
      <c r="TGL377" s="2"/>
      <c r="TGM377" s="2"/>
      <c r="TGN377" s="2"/>
      <c r="TGO377" s="2"/>
      <c r="TGP377" s="2"/>
      <c r="TGQ377" s="2"/>
      <c r="TGR377" s="2"/>
      <c r="TGS377" s="2"/>
      <c r="TGT377" s="2"/>
      <c r="TGU377" s="2"/>
      <c r="TGV377" s="2"/>
      <c r="TGW377" s="2"/>
      <c r="TGX377" s="2"/>
      <c r="TGY377" s="2"/>
      <c r="TGZ377" s="2"/>
      <c r="THA377" s="2"/>
      <c r="THB377" s="2"/>
      <c r="THC377" s="2"/>
      <c r="THD377" s="2"/>
      <c r="THE377" s="2"/>
      <c r="THF377" s="2"/>
      <c r="THG377" s="2"/>
      <c r="THH377" s="2"/>
      <c r="THI377" s="2"/>
      <c r="THJ377" s="2"/>
      <c r="THK377" s="2"/>
      <c r="THL377" s="2"/>
      <c r="THM377" s="2"/>
      <c r="THN377" s="2"/>
      <c r="THO377" s="2"/>
      <c r="THP377" s="2"/>
      <c r="THQ377" s="2"/>
      <c r="THR377" s="2"/>
      <c r="THS377" s="2"/>
      <c r="THT377" s="2"/>
      <c r="THU377" s="2"/>
      <c r="THV377" s="2"/>
      <c r="THW377" s="2"/>
      <c r="THX377" s="2"/>
      <c r="THY377" s="2"/>
      <c r="THZ377" s="2"/>
      <c r="TIA377" s="2"/>
      <c r="TIB377" s="2"/>
      <c r="TIC377" s="2"/>
      <c r="TID377" s="2"/>
      <c r="TIE377" s="2"/>
      <c r="TIF377" s="2"/>
      <c r="TIG377" s="2"/>
      <c r="TIH377" s="2"/>
      <c r="TII377" s="2"/>
      <c r="TIJ377" s="2"/>
      <c r="TIK377" s="2"/>
      <c r="TIL377" s="2"/>
      <c r="TIM377" s="2"/>
      <c r="TIN377" s="2"/>
      <c r="TIO377" s="2"/>
      <c r="TIP377" s="2"/>
      <c r="TIQ377" s="2"/>
      <c r="TIR377" s="2"/>
      <c r="TIS377" s="2"/>
      <c r="TIT377" s="2"/>
      <c r="TIU377" s="2"/>
      <c r="TIV377" s="2"/>
      <c r="TIW377" s="2"/>
      <c r="TIX377" s="2"/>
      <c r="TIY377" s="2"/>
      <c r="TIZ377" s="2"/>
      <c r="TJA377" s="2"/>
      <c r="TJB377" s="2"/>
      <c r="TJC377" s="2"/>
      <c r="TJD377" s="2"/>
      <c r="TJE377" s="2"/>
      <c r="TJF377" s="2"/>
      <c r="TJG377" s="2"/>
      <c r="TJH377" s="2"/>
      <c r="TJI377" s="2"/>
      <c r="TJJ377" s="2"/>
      <c r="TJK377" s="2"/>
      <c r="TJL377" s="2"/>
      <c r="TJM377" s="2"/>
      <c r="TJN377" s="2"/>
      <c r="TJO377" s="2"/>
      <c r="TJP377" s="2"/>
      <c r="TJQ377" s="2"/>
      <c r="TJR377" s="2"/>
      <c r="TJS377" s="2"/>
      <c r="TJT377" s="2"/>
      <c r="TJU377" s="2"/>
      <c r="TJV377" s="2"/>
      <c r="TJW377" s="2"/>
      <c r="TJX377" s="2"/>
      <c r="TJY377" s="2"/>
      <c r="TJZ377" s="2"/>
      <c r="TKA377" s="2"/>
      <c r="TKB377" s="2"/>
      <c r="TKC377" s="2"/>
      <c r="TKD377" s="2"/>
      <c r="TKE377" s="2"/>
      <c r="TKF377" s="2"/>
      <c r="TKG377" s="2"/>
      <c r="TKH377" s="2"/>
      <c r="TKI377" s="2"/>
      <c r="TKJ377" s="2"/>
      <c r="TKK377" s="2"/>
      <c r="TKL377" s="2"/>
      <c r="TKM377" s="2"/>
      <c r="TKN377" s="2"/>
      <c r="TKO377" s="2"/>
      <c r="TKP377" s="2"/>
      <c r="TKQ377" s="2"/>
      <c r="TKR377" s="2"/>
      <c r="TKS377" s="2"/>
      <c r="TKT377" s="2"/>
      <c r="TKU377" s="2"/>
      <c r="TKV377" s="2"/>
      <c r="TKW377" s="2"/>
      <c r="TKX377" s="2"/>
      <c r="TKY377" s="2"/>
      <c r="TKZ377" s="2"/>
      <c r="TLA377" s="2"/>
      <c r="TLB377" s="2"/>
      <c r="TLC377" s="2"/>
      <c r="TLD377" s="2"/>
      <c r="TLE377" s="2"/>
      <c r="TLF377" s="2"/>
      <c r="TLG377" s="2"/>
      <c r="TLH377" s="2"/>
      <c r="TLI377" s="2"/>
      <c r="TLJ377" s="2"/>
      <c r="TLK377" s="2"/>
      <c r="TLL377" s="2"/>
      <c r="TLM377" s="2"/>
      <c r="TLN377" s="2"/>
      <c r="TLO377" s="2"/>
      <c r="TLP377" s="2"/>
      <c r="TLQ377" s="2"/>
      <c r="TLR377" s="2"/>
      <c r="TLS377" s="2"/>
      <c r="TLT377" s="2"/>
      <c r="TLU377" s="2"/>
      <c r="TLV377" s="2"/>
      <c r="TLW377" s="2"/>
      <c r="TLX377" s="2"/>
      <c r="TLY377" s="2"/>
      <c r="TLZ377" s="2"/>
      <c r="TMA377" s="2"/>
      <c r="TMB377" s="2"/>
      <c r="TMC377" s="2"/>
      <c r="TMD377" s="2"/>
      <c r="TME377" s="2"/>
      <c r="TMF377" s="2"/>
      <c r="TMG377" s="2"/>
      <c r="TMH377" s="2"/>
      <c r="TMI377" s="2"/>
      <c r="TMJ377" s="2"/>
      <c r="TMK377" s="2"/>
      <c r="TML377" s="2"/>
      <c r="TMM377" s="2"/>
      <c r="TMN377" s="2"/>
      <c r="TMO377" s="2"/>
      <c r="TMP377" s="2"/>
      <c r="TMQ377" s="2"/>
      <c r="TMR377" s="2"/>
      <c r="TMS377" s="2"/>
      <c r="TMT377" s="2"/>
      <c r="TMU377" s="2"/>
      <c r="TMV377" s="2"/>
      <c r="TMW377" s="2"/>
      <c r="TMX377" s="2"/>
      <c r="TMY377" s="2"/>
      <c r="TMZ377" s="2"/>
      <c r="TNA377" s="2"/>
      <c r="TNB377" s="2"/>
      <c r="TNC377" s="2"/>
      <c r="TND377" s="2"/>
      <c r="TNE377" s="2"/>
      <c r="TNF377" s="2"/>
      <c r="TNG377" s="2"/>
      <c r="TNH377" s="2"/>
      <c r="TNI377" s="2"/>
      <c r="TNJ377" s="2"/>
      <c r="TNK377" s="2"/>
      <c r="TNL377" s="2"/>
      <c r="TNM377" s="2"/>
      <c r="TNN377" s="2"/>
      <c r="TNO377" s="2"/>
      <c r="TNP377" s="2"/>
      <c r="TNQ377" s="2"/>
      <c r="TNR377" s="2"/>
      <c r="TNS377" s="2"/>
      <c r="TNT377" s="2"/>
      <c r="TNU377" s="2"/>
      <c r="TNV377" s="2"/>
      <c r="TNW377" s="2"/>
      <c r="TNX377" s="2"/>
      <c r="TNY377" s="2"/>
      <c r="TNZ377" s="2"/>
      <c r="TOA377" s="2"/>
      <c r="TOB377" s="2"/>
      <c r="TOC377" s="2"/>
      <c r="TOD377" s="2"/>
      <c r="TOE377" s="2"/>
      <c r="TOF377" s="2"/>
      <c r="TOG377" s="2"/>
      <c r="TOH377" s="2"/>
      <c r="TOI377" s="2"/>
      <c r="TOJ377" s="2"/>
      <c r="TOK377" s="2"/>
      <c r="TOL377" s="2"/>
      <c r="TOM377" s="2"/>
      <c r="TON377" s="2"/>
      <c r="TOO377" s="2"/>
      <c r="TOP377" s="2"/>
      <c r="TOQ377" s="2"/>
      <c r="TOR377" s="2"/>
      <c r="TOS377" s="2"/>
      <c r="TOT377" s="2"/>
      <c r="TOU377" s="2"/>
      <c r="TOV377" s="2"/>
      <c r="TOW377" s="2"/>
      <c r="TOX377" s="2"/>
      <c r="TOY377" s="2"/>
      <c r="TOZ377" s="2"/>
      <c r="TPA377" s="2"/>
      <c r="TPB377" s="2"/>
      <c r="TPC377" s="2"/>
      <c r="TPD377" s="2"/>
      <c r="TPE377" s="2"/>
      <c r="TPF377" s="2"/>
      <c r="TPG377" s="2"/>
      <c r="TPH377" s="2"/>
      <c r="TPI377" s="2"/>
      <c r="TPJ377" s="2"/>
      <c r="TPK377" s="2"/>
      <c r="TPL377" s="2"/>
      <c r="TPM377" s="2"/>
      <c r="TPN377" s="2"/>
      <c r="TPO377" s="2"/>
      <c r="TPP377" s="2"/>
      <c r="TPQ377" s="2"/>
      <c r="TPR377" s="2"/>
      <c r="TPS377" s="2"/>
      <c r="TPT377" s="2"/>
      <c r="TPU377" s="2"/>
      <c r="TPV377" s="2"/>
      <c r="TPW377" s="2"/>
      <c r="TPX377" s="2"/>
      <c r="TPY377" s="2"/>
      <c r="TPZ377" s="2"/>
      <c r="TQA377" s="2"/>
      <c r="TQB377" s="2"/>
      <c r="TQC377" s="2"/>
      <c r="TQD377" s="2"/>
      <c r="TQE377" s="2"/>
      <c r="TQF377" s="2"/>
      <c r="TQG377" s="2"/>
      <c r="TQH377" s="2"/>
      <c r="TQI377" s="2"/>
      <c r="TQJ377" s="2"/>
      <c r="TQK377" s="2"/>
      <c r="TQL377" s="2"/>
      <c r="TQM377" s="2"/>
      <c r="TQN377" s="2"/>
      <c r="TQO377" s="2"/>
      <c r="TQP377" s="2"/>
      <c r="TQQ377" s="2"/>
      <c r="TQR377" s="2"/>
      <c r="TQS377" s="2"/>
      <c r="TQT377" s="2"/>
      <c r="TQU377" s="2"/>
      <c r="TQV377" s="2"/>
      <c r="TQW377" s="2"/>
      <c r="TQX377" s="2"/>
      <c r="TQY377" s="2"/>
      <c r="TQZ377" s="2"/>
      <c r="TRA377" s="2"/>
      <c r="TRB377" s="2"/>
      <c r="TRC377" s="2"/>
      <c r="TRD377" s="2"/>
      <c r="TRE377" s="2"/>
      <c r="TRF377" s="2"/>
      <c r="TRG377" s="2"/>
      <c r="TRH377" s="2"/>
      <c r="TRI377" s="2"/>
      <c r="TRJ377" s="2"/>
      <c r="TRK377" s="2"/>
      <c r="TRL377" s="2"/>
      <c r="TRM377" s="2"/>
      <c r="TRN377" s="2"/>
      <c r="TRO377" s="2"/>
      <c r="TRP377" s="2"/>
      <c r="TRQ377" s="2"/>
      <c r="TRR377" s="2"/>
      <c r="TRS377" s="2"/>
      <c r="TRT377" s="2"/>
      <c r="TRU377" s="2"/>
      <c r="TRV377" s="2"/>
      <c r="TRW377" s="2"/>
      <c r="TRX377" s="2"/>
      <c r="TRY377" s="2"/>
      <c r="TRZ377" s="2"/>
      <c r="TSA377" s="2"/>
      <c r="TSB377" s="2"/>
      <c r="TSC377" s="2"/>
      <c r="TSD377" s="2"/>
      <c r="TSE377" s="2"/>
      <c r="TSF377" s="2"/>
      <c r="TSG377" s="2"/>
      <c r="TSH377" s="2"/>
      <c r="TSI377" s="2"/>
      <c r="TSJ377" s="2"/>
      <c r="TSK377" s="2"/>
      <c r="TSL377" s="2"/>
      <c r="TSM377" s="2"/>
      <c r="TSN377" s="2"/>
      <c r="TSO377" s="2"/>
      <c r="TSP377" s="2"/>
      <c r="TSQ377" s="2"/>
      <c r="TSR377" s="2"/>
      <c r="TSS377" s="2"/>
      <c r="TST377" s="2"/>
      <c r="TSU377" s="2"/>
      <c r="TSV377" s="2"/>
      <c r="TSW377" s="2"/>
      <c r="TSX377" s="2"/>
      <c r="TSY377" s="2"/>
      <c r="TSZ377" s="2"/>
      <c r="TTA377" s="2"/>
      <c r="TTB377" s="2"/>
      <c r="TTC377" s="2"/>
      <c r="TTD377" s="2"/>
      <c r="TTE377" s="2"/>
      <c r="TTF377" s="2"/>
      <c r="TTG377" s="2"/>
      <c r="TTH377" s="2"/>
      <c r="TTI377" s="2"/>
      <c r="TTJ377" s="2"/>
      <c r="TTK377" s="2"/>
      <c r="TTL377" s="2"/>
      <c r="TTM377" s="2"/>
      <c r="TTN377" s="2"/>
      <c r="TTO377" s="2"/>
      <c r="TTP377" s="2"/>
      <c r="TTQ377" s="2"/>
      <c r="TTR377" s="2"/>
      <c r="TTS377" s="2"/>
      <c r="TTT377" s="2"/>
      <c r="TTU377" s="2"/>
      <c r="TTV377" s="2"/>
      <c r="TTW377" s="2"/>
      <c r="TTX377" s="2"/>
      <c r="TTY377" s="2"/>
      <c r="TTZ377" s="2"/>
      <c r="TUA377" s="2"/>
      <c r="TUB377" s="2"/>
      <c r="TUC377" s="2"/>
      <c r="TUD377" s="2"/>
      <c r="TUE377" s="2"/>
      <c r="TUF377" s="2"/>
      <c r="TUG377" s="2"/>
      <c r="TUH377" s="2"/>
      <c r="TUI377" s="2"/>
      <c r="TUJ377" s="2"/>
      <c r="TUK377" s="2"/>
      <c r="TUL377" s="2"/>
      <c r="TUM377" s="2"/>
      <c r="TUN377" s="2"/>
      <c r="TUO377" s="2"/>
      <c r="TUP377" s="2"/>
      <c r="TUQ377" s="2"/>
      <c r="TUR377" s="2"/>
      <c r="TUS377" s="2"/>
      <c r="TUT377" s="2"/>
      <c r="TUU377" s="2"/>
      <c r="TUV377" s="2"/>
      <c r="TUW377" s="2"/>
      <c r="TUX377" s="2"/>
      <c r="TUY377" s="2"/>
      <c r="TUZ377" s="2"/>
      <c r="TVA377" s="2"/>
      <c r="TVB377" s="2"/>
      <c r="TVC377" s="2"/>
      <c r="TVD377" s="2"/>
      <c r="TVE377" s="2"/>
      <c r="TVF377" s="2"/>
      <c r="TVG377" s="2"/>
      <c r="TVH377" s="2"/>
      <c r="TVI377" s="2"/>
      <c r="TVJ377" s="2"/>
      <c r="TVK377" s="2"/>
      <c r="TVL377" s="2"/>
      <c r="TVM377" s="2"/>
      <c r="TVN377" s="2"/>
      <c r="TVO377" s="2"/>
      <c r="TVP377" s="2"/>
      <c r="TVQ377" s="2"/>
      <c r="TVR377" s="2"/>
      <c r="TVS377" s="2"/>
      <c r="TVT377" s="2"/>
      <c r="TVU377" s="2"/>
      <c r="TVV377" s="2"/>
      <c r="TVW377" s="2"/>
      <c r="TVX377" s="2"/>
      <c r="TVY377" s="2"/>
      <c r="TVZ377" s="2"/>
      <c r="TWA377" s="2"/>
      <c r="TWB377" s="2"/>
      <c r="TWC377" s="2"/>
      <c r="TWD377" s="2"/>
      <c r="TWE377" s="2"/>
      <c r="TWF377" s="2"/>
      <c r="TWG377" s="2"/>
      <c r="TWH377" s="2"/>
      <c r="TWI377" s="2"/>
      <c r="TWJ377" s="2"/>
      <c r="TWK377" s="2"/>
      <c r="TWL377" s="2"/>
      <c r="TWM377" s="2"/>
      <c r="TWN377" s="2"/>
      <c r="TWO377" s="2"/>
      <c r="TWP377" s="2"/>
      <c r="TWQ377" s="2"/>
      <c r="TWR377" s="2"/>
      <c r="TWS377" s="2"/>
      <c r="TWT377" s="2"/>
      <c r="TWU377" s="2"/>
      <c r="TWV377" s="2"/>
      <c r="TWW377" s="2"/>
      <c r="TWX377" s="2"/>
      <c r="TWY377" s="2"/>
      <c r="TWZ377" s="2"/>
      <c r="TXA377" s="2"/>
      <c r="TXB377" s="2"/>
      <c r="TXC377" s="2"/>
      <c r="TXD377" s="2"/>
      <c r="TXE377" s="2"/>
      <c r="TXF377" s="2"/>
      <c r="TXG377" s="2"/>
      <c r="TXH377" s="2"/>
      <c r="TXI377" s="2"/>
      <c r="TXJ377" s="2"/>
      <c r="TXK377" s="2"/>
      <c r="TXL377" s="2"/>
      <c r="TXM377" s="2"/>
      <c r="TXN377" s="2"/>
      <c r="TXO377" s="2"/>
      <c r="TXP377" s="2"/>
      <c r="TXQ377" s="2"/>
      <c r="TXR377" s="2"/>
      <c r="TXS377" s="2"/>
      <c r="TXT377" s="2"/>
      <c r="TXU377" s="2"/>
      <c r="TXV377" s="2"/>
      <c r="TXW377" s="2"/>
      <c r="TXX377" s="2"/>
      <c r="TXY377" s="2"/>
      <c r="TXZ377" s="2"/>
      <c r="TYA377" s="2"/>
      <c r="TYB377" s="2"/>
      <c r="TYC377" s="2"/>
      <c r="TYD377" s="2"/>
      <c r="TYE377" s="2"/>
      <c r="TYF377" s="2"/>
      <c r="TYG377" s="2"/>
      <c r="TYH377" s="2"/>
      <c r="TYI377" s="2"/>
      <c r="TYJ377" s="2"/>
      <c r="TYK377" s="2"/>
      <c r="TYL377" s="2"/>
      <c r="TYM377" s="2"/>
      <c r="TYN377" s="2"/>
      <c r="TYO377" s="2"/>
      <c r="TYP377" s="2"/>
      <c r="TYQ377" s="2"/>
      <c r="TYR377" s="2"/>
      <c r="TYS377" s="2"/>
      <c r="TYT377" s="2"/>
      <c r="TYU377" s="2"/>
      <c r="TYV377" s="2"/>
      <c r="TYW377" s="2"/>
      <c r="TYX377" s="2"/>
      <c r="TYY377" s="2"/>
      <c r="TYZ377" s="2"/>
      <c r="TZA377" s="2"/>
      <c r="TZB377" s="2"/>
      <c r="TZC377" s="2"/>
      <c r="TZD377" s="2"/>
      <c r="TZE377" s="2"/>
      <c r="TZF377" s="2"/>
      <c r="TZG377" s="2"/>
      <c r="TZH377" s="2"/>
      <c r="TZI377" s="2"/>
      <c r="TZJ377" s="2"/>
      <c r="TZK377" s="2"/>
      <c r="TZL377" s="2"/>
      <c r="TZM377" s="2"/>
      <c r="TZN377" s="2"/>
      <c r="TZO377" s="2"/>
      <c r="TZP377" s="2"/>
      <c r="TZQ377" s="2"/>
      <c r="TZR377" s="2"/>
      <c r="TZS377" s="2"/>
      <c r="TZT377" s="2"/>
      <c r="TZU377" s="2"/>
      <c r="TZV377" s="2"/>
      <c r="TZW377" s="2"/>
      <c r="TZX377" s="2"/>
      <c r="TZY377" s="2"/>
      <c r="TZZ377" s="2"/>
      <c r="UAA377" s="2"/>
      <c r="UAB377" s="2"/>
      <c r="UAC377" s="2"/>
      <c r="UAD377" s="2"/>
      <c r="UAE377" s="2"/>
      <c r="UAF377" s="2"/>
      <c r="UAG377" s="2"/>
      <c r="UAH377" s="2"/>
      <c r="UAI377" s="2"/>
      <c r="UAJ377" s="2"/>
      <c r="UAK377" s="2"/>
      <c r="UAL377" s="2"/>
      <c r="UAM377" s="2"/>
      <c r="UAN377" s="2"/>
      <c r="UAO377" s="2"/>
      <c r="UAP377" s="2"/>
      <c r="UAQ377" s="2"/>
      <c r="UAR377" s="2"/>
      <c r="UAS377" s="2"/>
      <c r="UAT377" s="2"/>
      <c r="UAU377" s="2"/>
      <c r="UAV377" s="2"/>
      <c r="UAW377" s="2"/>
      <c r="UAX377" s="2"/>
      <c r="UAY377" s="2"/>
      <c r="UAZ377" s="2"/>
      <c r="UBA377" s="2"/>
      <c r="UBB377" s="2"/>
      <c r="UBC377" s="2"/>
      <c r="UBD377" s="2"/>
      <c r="UBE377" s="2"/>
      <c r="UBF377" s="2"/>
      <c r="UBG377" s="2"/>
      <c r="UBH377" s="2"/>
      <c r="UBI377" s="2"/>
      <c r="UBJ377" s="2"/>
      <c r="UBK377" s="2"/>
      <c r="UBL377" s="2"/>
      <c r="UBM377" s="2"/>
      <c r="UBN377" s="2"/>
      <c r="UBO377" s="2"/>
      <c r="UBP377" s="2"/>
      <c r="UBQ377" s="2"/>
      <c r="UBR377" s="2"/>
      <c r="UBS377" s="2"/>
      <c r="UBT377" s="2"/>
      <c r="UBU377" s="2"/>
      <c r="UBV377" s="2"/>
      <c r="UBW377" s="2"/>
      <c r="UBX377" s="2"/>
      <c r="UBY377" s="2"/>
      <c r="UBZ377" s="2"/>
      <c r="UCA377" s="2"/>
      <c r="UCB377" s="2"/>
      <c r="UCC377" s="2"/>
      <c r="UCD377" s="2"/>
      <c r="UCE377" s="2"/>
      <c r="UCF377" s="2"/>
      <c r="UCG377" s="2"/>
      <c r="UCH377" s="2"/>
      <c r="UCI377" s="2"/>
      <c r="UCJ377" s="2"/>
      <c r="UCK377" s="2"/>
      <c r="UCL377" s="2"/>
      <c r="UCM377" s="2"/>
      <c r="UCN377" s="2"/>
      <c r="UCO377" s="2"/>
      <c r="UCP377" s="2"/>
      <c r="UCQ377" s="2"/>
      <c r="UCR377" s="2"/>
      <c r="UCS377" s="2"/>
      <c r="UCT377" s="2"/>
      <c r="UCU377" s="2"/>
      <c r="UCV377" s="2"/>
      <c r="UCW377" s="2"/>
      <c r="UCX377" s="2"/>
      <c r="UCY377" s="2"/>
      <c r="UCZ377" s="2"/>
      <c r="UDA377" s="2"/>
      <c r="UDB377" s="2"/>
      <c r="UDC377" s="2"/>
      <c r="UDD377" s="2"/>
      <c r="UDE377" s="2"/>
      <c r="UDF377" s="2"/>
      <c r="UDG377" s="2"/>
      <c r="UDH377" s="2"/>
      <c r="UDI377" s="2"/>
      <c r="UDJ377" s="2"/>
      <c r="UDK377" s="2"/>
      <c r="UDL377" s="2"/>
      <c r="UDM377" s="2"/>
      <c r="UDN377" s="2"/>
      <c r="UDO377" s="2"/>
      <c r="UDP377" s="2"/>
      <c r="UDQ377" s="2"/>
      <c r="UDR377" s="2"/>
      <c r="UDS377" s="2"/>
      <c r="UDT377" s="2"/>
      <c r="UDU377" s="2"/>
      <c r="UDV377" s="2"/>
      <c r="UDW377" s="2"/>
      <c r="UDX377" s="2"/>
      <c r="UDY377" s="2"/>
      <c r="UDZ377" s="2"/>
      <c r="UEA377" s="2"/>
      <c r="UEB377" s="2"/>
      <c r="UEC377" s="2"/>
      <c r="UED377" s="2"/>
      <c r="UEE377" s="2"/>
      <c r="UEF377" s="2"/>
      <c r="UEG377" s="2"/>
      <c r="UEH377" s="2"/>
      <c r="UEI377" s="2"/>
      <c r="UEJ377" s="2"/>
      <c r="UEK377" s="2"/>
      <c r="UEL377" s="2"/>
      <c r="UEM377" s="2"/>
      <c r="UEN377" s="2"/>
      <c r="UEO377" s="2"/>
      <c r="UEP377" s="2"/>
      <c r="UEQ377" s="2"/>
      <c r="UER377" s="2"/>
      <c r="UES377" s="2"/>
      <c r="UET377" s="2"/>
      <c r="UEU377" s="2"/>
      <c r="UEV377" s="2"/>
      <c r="UEW377" s="2"/>
      <c r="UEX377" s="2"/>
      <c r="UEY377" s="2"/>
      <c r="UEZ377" s="2"/>
      <c r="UFA377" s="2"/>
      <c r="UFB377" s="2"/>
      <c r="UFC377" s="2"/>
      <c r="UFD377" s="2"/>
      <c r="UFE377" s="2"/>
      <c r="UFF377" s="2"/>
      <c r="UFG377" s="2"/>
      <c r="UFH377" s="2"/>
      <c r="UFI377" s="2"/>
      <c r="UFJ377" s="2"/>
      <c r="UFK377" s="2"/>
      <c r="UFL377" s="2"/>
      <c r="UFM377" s="2"/>
      <c r="UFN377" s="2"/>
      <c r="UFO377" s="2"/>
      <c r="UFP377" s="2"/>
      <c r="UFQ377" s="2"/>
      <c r="UFR377" s="2"/>
      <c r="UFS377" s="2"/>
      <c r="UFT377" s="2"/>
      <c r="UFU377" s="2"/>
      <c r="UFV377" s="2"/>
      <c r="UFW377" s="2"/>
      <c r="UFX377" s="2"/>
      <c r="UFY377" s="2"/>
      <c r="UFZ377" s="2"/>
      <c r="UGA377" s="2"/>
      <c r="UGB377" s="2"/>
      <c r="UGC377" s="2"/>
      <c r="UGD377" s="2"/>
      <c r="UGE377" s="2"/>
      <c r="UGF377" s="2"/>
      <c r="UGG377" s="2"/>
      <c r="UGH377" s="2"/>
      <c r="UGI377" s="2"/>
      <c r="UGJ377" s="2"/>
      <c r="UGK377" s="2"/>
      <c r="UGL377" s="2"/>
      <c r="UGM377" s="2"/>
      <c r="UGN377" s="2"/>
      <c r="UGO377" s="2"/>
      <c r="UGP377" s="2"/>
      <c r="UGQ377" s="2"/>
      <c r="UGR377" s="2"/>
      <c r="UGS377" s="2"/>
      <c r="UGT377" s="2"/>
      <c r="UGU377" s="2"/>
      <c r="UGV377" s="2"/>
      <c r="UGW377" s="2"/>
      <c r="UGX377" s="2"/>
      <c r="UGY377" s="2"/>
      <c r="UGZ377" s="2"/>
      <c r="UHA377" s="2"/>
      <c r="UHB377" s="2"/>
      <c r="UHC377" s="2"/>
      <c r="UHD377" s="2"/>
      <c r="UHE377" s="2"/>
      <c r="UHF377" s="2"/>
      <c r="UHG377" s="2"/>
      <c r="UHH377" s="2"/>
      <c r="UHI377" s="2"/>
      <c r="UHJ377" s="2"/>
      <c r="UHK377" s="2"/>
      <c r="UHL377" s="2"/>
      <c r="UHM377" s="2"/>
      <c r="UHN377" s="2"/>
      <c r="UHO377" s="2"/>
      <c r="UHP377" s="2"/>
      <c r="UHQ377" s="2"/>
      <c r="UHR377" s="2"/>
      <c r="UHS377" s="2"/>
      <c r="UHT377" s="2"/>
      <c r="UHU377" s="2"/>
      <c r="UHV377" s="2"/>
      <c r="UHW377" s="2"/>
      <c r="UHX377" s="2"/>
      <c r="UHY377" s="2"/>
      <c r="UHZ377" s="2"/>
      <c r="UIA377" s="2"/>
      <c r="UIB377" s="2"/>
      <c r="UIC377" s="2"/>
      <c r="UID377" s="2"/>
      <c r="UIE377" s="2"/>
      <c r="UIF377" s="2"/>
      <c r="UIG377" s="2"/>
      <c r="UIH377" s="2"/>
      <c r="UII377" s="2"/>
      <c r="UIJ377" s="2"/>
      <c r="UIK377" s="2"/>
      <c r="UIL377" s="2"/>
      <c r="UIM377" s="2"/>
      <c r="UIN377" s="2"/>
      <c r="UIO377" s="2"/>
      <c r="UIP377" s="2"/>
      <c r="UIQ377" s="2"/>
      <c r="UIR377" s="2"/>
      <c r="UIS377" s="2"/>
      <c r="UIT377" s="2"/>
      <c r="UIU377" s="2"/>
      <c r="UIV377" s="2"/>
      <c r="UIW377" s="2"/>
      <c r="UIX377" s="2"/>
      <c r="UIY377" s="2"/>
      <c r="UIZ377" s="2"/>
      <c r="UJA377" s="2"/>
      <c r="UJB377" s="2"/>
      <c r="UJC377" s="2"/>
      <c r="UJD377" s="2"/>
      <c r="UJE377" s="2"/>
      <c r="UJF377" s="2"/>
      <c r="UJG377" s="2"/>
      <c r="UJH377" s="2"/>
      <c r="UJI377" s="2"/>
      <c r="UJJ377" s="2"/>
      <c r="UJK377" s="2"/>
      <c r="UJL377" s="2"/>
      <c r="UJM377" s="2"/>
      <c r="UJN377" s="2"/>
      <c r="UJO377" s="2"/>
      <c r="UJP377" s="2"/>
      <c r="UJQ377" s="2"/>
      <c r="UJR377" s="2"/>
      <c r="UJS377" s="2"/>
      <c r="UJT377" s="2"/>
      <c r="UJU377" s="2"/>
      <c r="UJV377" s="2"/>
      <c r="UJW377" s="2"/>
      <c r="UJX377" s="2"/>
      <c r="UJY377" s="2"/>
      <c r="UJZ377" s="2"/>
      <c r="UKA377" s="2"/>
      <c r="UKB377" s="2"/>
      <c r="UKC377" s="2"/>
      <c r="UKD377" s="2"/>
      <c r="UKE377" s="2"/>
      <c r="UKF377" s="2"/>
      <c r="UKG377" s="2"/>
      <c r="UKH377" s="2"/>
      <c r="UKI377" s="2"/>
      <c r="UKJ377" s="2"/>
      <c r="UKK377" s="2"/>
      <c r="UKL377" s="2"/>
      <c r="UKM377" s="2"/>
      <c r="UKN377" s="2"/>
      <c r="UKO377" s="2"/>
      <c r="UKP377" s="2"/>
      <c r="UKQ377" s="2"/>
      <c r="UKR377" s="2"/>
      <c r="UKS377" s="2"/>
      <c r="UKT377" s="2"/>
      <c r="UKU377" s="2"/>
      <c r="UKV377" s="2"/>
      <c r="UKW377" s="2"/>
      <c r="UKX377" s="2"/>
      <c r="UKY377" s="2"/>
      <c r="UKZ377" s="2"/>
      <c r="ULA377" s="2"/>
      <c r="ULB377" s="2"/>
      <c r="ULC377" s="2"/>
      <c r="ULD377" s="2"/>
      <c r="ULE377" s="2"/>
      <c r="ULF377" s="2"/>
      <c r="ULG377" s="2"/>
      <c r="ULH377" s="2"/>
      <c r="ULI377" s="2"/>
      <c r="ULJ377" s="2"/>
      <c r="ULK377" s="2"/>
      <c r="ULL377" s="2"/>
      <c r="ULM377" s="2"/>
      <c r="ULN377" s="2"/>
      <c r="ULO377" s="2"/>
      <c r="ULP377" s="2"/>
      <c r="ULQ377" s="2"/>
      <c r="ULR377" s="2"/>
      <c r="ULS377" s="2"/>
      <c r="ULT377" s="2"/>
      <c r="ULU377" s="2"/>
      <c r="ULV377" s="2"/>
      <c r="ULW377" s="2"/>
      <c r="ULX377" s="2"/>
      <c r="ULY377" s="2"/>
      <c r="ULZ377" s="2"/>
      <c r="UMA377" s="2"/>
      <c r="UMB377" s="2"/>
      <c r="UMC377" s="2"/>
      <c r="UMD377" s="2"/>
      <c r="UME377" s="2"/>
      <c r="UMF377" s="2"/>
      <c r="UMG377" s="2"/>
      <c r="UMH377" s="2"/>
      <c r="UMI377" s="2"/>
      <c r="UMJ377" s="2"/>
      <c r="UMK377" s="2"/>
      <c r="UML377" s="2"/>
      <c r="UMM377" s="2"/>
      <c r="UMN377" s="2"/>
      <c r="UMO377" s="2"/>
      <c r="UMP377" s="2"/>
      <c r="UMQ377" s="2"/>
      <c r="UMR377" s="2"/>
      <c r="UMS377" s="2"/>
      <c r="UMT377" s="2"/>
      <c r="UMU377" s="2"/>
      <c r="UMV377" s="2"/>
      <c r="UMW377" s="2"/>
      <c r="UMX377" s="2"/>
      <c r="UMY377" s="2"/>
      <c r="UMZ377" s="2"/>
      <c r="UNA377" s="2"/>
      <c r="UNB377" s="2"/>
      <c r="UNC377" s="2"/>
      <c r="UND377" s="2"/>
      <c r="UNE377" s="2"/>
      <c r="UNF377" s="2"/>
      <c r="UNG377" s="2"/>
      <c r="UNH377" s="2"/>
      <c r="UNI377" s="2"/>
      <c r="UNJ377" s="2"/>
      <c r="UNK377" s="2"/>
      <c r="UNL377" s="2"/>
      <c r="UNM377" s="2"/>
      <c r="UNN377" s="2"/>
      <c r="UNO377" s="2"/>
      <c r="UNP377" s="2"/>
      <c r="UNQ377" s="2"/>
      <c r="UNR377" s="2"/>
      <c r="UNS377" s="2"/>
      <c r="UNT377" s="2"/>
      <c r="UNU377" s="2"/>
      <c r="UNV377" s="2"/>
      <c r="UNW377" s="2"/>
      <c r="UNX377" s="2"/>
      <c r="UNY377" s="2"/>
      <c r="UNZ377" s="2"/>
      <c r="UOA377" s="2"/>
      <c r="UOB377" s="2"/>
      <c r="UOC377" s="2"/>
      <c r="UOD377" s="2"/>
      <c r="UOE377" s="2"/>
      <c r="UOF377" s="2"/>
      <c r="UOG377" s="2"/>
      <c r="UOH377" s="2"/>
      <c r="UOI377" s="2"/>
      <c r="UOJ377" s="2"/>
      <c r="UOK377" s="2"/>
      <c r="UOL377" s="2"/>
      <c r="UOM377" s="2"/>
      <c r="UON377" s="2"/>
      <c r="UOO377" s="2"/>
      <c r="UOP377" s="2"/>
      <c r="UOQ377" s="2"/>
      <c r="UOR377" s="2"/>
      <c r="UOS377" s="2"/>
      <c r="UOT377" s="2"/>
      <c r="UOU377" s="2"/>
      <c r="UOV377" s="2"/>
      <c r="UOW377" s="2"/>
      <c r="UOX377" s="2"/>
      <c r="UOY377" s="2"/>
      <c r="UOZ377" s="2"/>
      <c r="UPA377" s="2"/>
      <c r="UPB377" s="2"/>
      <c r="UPC377" s="2"/>
      <c r="UPD377" s="2"/>
      <c r="UPE377" s="2"/>
      <c r="UPF377" s="2"/>
      <c r="UPG377" s="2"/>
      <c r="UPH377" s="2"/>
      <c r="UPI377" s="2"/>
      <c r="UPJ377" s="2"/>
      <c r="UPK377" s="2"/>
      <c r="UPL377" s="2"/>
      <c r="UPM377" s="2"/>
      <c r="UPN377" s="2"/>
      <c r="UPO377" s="2"/>
      <c r="UPP377" s="2"/>
      <c r="UPQ377" s="2"/>
      <c r="UPR377" s="2"/>
      <c r="UPS377" s="2"/>
      <c r="UPT377" s="2"/>
      <c r="UPU377" s="2"/>
      <c r="UPV377" s="2"/>
      <c r="UPW377" s="2"/>
      <c r="UPX377" s="2"/>
      <c r="UPY377" s="2"/>
      <c r="UPZ377" s="2"/>
      <c r="UQA377" s="2"/>
      <c r="UQB377" s="2"/>
      <c r="UQC377" s="2"/>
      <c r="UQD377" s="2"/>
      <c r="UQE377" s="2"/>
      <c r="UQF377" s="2"/>
      <c r="UQG377" s="2"/>
      <c r="UQH377" s="2"/>
      <c r="UQI377" s="2"/>
      <c r="UQJ377" s="2"/>
      <c r="UQK377" s="2"/>
      <c r="UQL377" s="2"/>
      <c r="UQM377" s="2"/>
      <c r="UQN377" s="2"/>
      <c r="UQO377" s="2"/>
      <c r="UQP377" s="2"/>
      <c r="UQQ377" s="2"/>
      <c r="UQR377" s="2"/>
      <c r="UQS377" s="2"/>
      <c r="UQT377" s="2"/>
      <c r="UQU377" s="2"/>
      <c r="UQV377" s="2"/>
      <c r="UQW377" s="2"/>
      <c r="UQX377" s="2"/>
      <c r="UQY377" s="2"/>
      <c r="UQZ377" s="2"/>
      <c r="URA377" s="2"/>
      <c r="URB377" s="2"/>
      <c r="URC377" s="2"/>
      <c r="URD377" s="2"/>
      <c r="URE377" s="2"/>
      <c r="URF377" s="2"/>
      <c r="URG377" s="2"/>
      <c r="URH377" s="2"/>
      <c r="URI377" s="2"/>
      <c r="URJ377" s="2"/>
      <c r="URK377" s="2"/>
      <c r="URL377" s="2"/>
      <c r="URM377" s="2"/>
      <c r="URN377" s="2"/>
      <c r="URO377" s="2"/>
      <c r="URP377" s="2"/>
      <c r="URQ377" s="2"/>
      <c r="URR377" s="2"/>
      <c r="URS377" s="2"/>
      <c r="URT377" s="2"/>
      <c r="URU377" s="2"/>
      <c r="URV377" s="2"/>
      <c r="URW377" s="2"/>
      <c r="URX377" s="2"/>
      <c r="URY377" s="2"/>
      <c r="URZ377" s="2"/>
      <c r="USA377" s="2"/>
      <c r="USB377" s="2"/>
      <c r="USC377" s="2"/>
      <c r="USD377" s="2"/>
      <c r="USE377" s="2"/>
      <c r="USF377" s="2"/>
      <c r="USG377" s="2"/>
      <c r="USH377" s="2"/>
      <c r="USI377" s="2"/>
      <c r="USJ377" s="2"/>
      <c r="USK377" s="2"/>
      <c r="USL377" s="2"/>
      <c r="USM377" s="2"/>
      <c r="USN377" s="2"/>
      <c r="USO377" s="2"/>
      <c r="USP377" s="2"/>
      <c r="USQ377" s="2"/>
      <c r="USR377" s="2"/>
      <c r="USS377" s="2"/>
      <c r="UST377" s="2"/>
      <c r="USU377" s="2"/>
      <c r="USV377" s="2"/>
      <c r="USW377" s="2"/>
      <c r="USX377" s="2"/>
      <c r="USY377" s="2"/>
      <c r="USZ377" s="2"/>
      <c r="UTA377" s="2"/>
      <c r="UTB377" s="2"/>
      <c r="UTC377" s="2"/>
      <c r="UTD377" s="2"/>
      <c r="UTE377" s="2"/>
      <c r="UTF377" s="2"/>
      <c r="UTG377" s="2"/>
      <c r="UTH377" s="2"/>
      <c r="UTI377" s="2"/>
      <c r="UTJ377" s="2"/>
      <c r="UTK377" s="2"/>
      <c r="UTL377" s="2"/>
      <c r="UTM377" s="2"/>
      <c r="UTN377" s="2"/>
      <c r="UTO377" s="2"/>
      <c r="UTP377" s="2"/>
      <c r="UTQ377" s="2"/>
      <c r="UTR377" s="2"/>
      <c r="UTS377" s="2"/>
      <c r="UTT377" s="2"/>
      <c r="UTU377" s="2"/>
      <c r="UTV377" s="2"/>
      <c r="UTW377" s="2"/>
      <c r="UTX377" s="2"/>
      <c r="UTY377" s="2"/>
      <c r="UTZ377" s="2"/>
      <c r="UUA377" s="2"/>
      <c r="UUB377" s="2"/>
      <c r="UUC377" s="2"/>
      <c r="UUD377" s="2"/>
      <c r="UUE377" s="2"/>
      <c r="UUF377" s="2"/>
      <c r="UUG377" s="2"/>
      <c r="UUH377" s="2"/>
      <c r="UUI377" s="2"/>
      <c r="UUJ377" s="2"/>
      <c r="UUK377" s="2"/>
      <c r="UUL377" s="2"/>
      <c r="UUM377" s="2"/>
      <c r="UUN377" s="2"/>
      <c r="UUO377" s="2"/>
      <c r="UUP377" s="2"/>
      <c r="UUQ377" s="2"/>
      <c r="UUR377" s="2"/>
      <c r="UUS377" s="2"/>
      <c r="UUT377" s="2"/>
      <c r="UUU377" s="2"/>
      <c r="UUV377" s="2"/>
      <c r="UUW377" s="2"/>
      <c r="UUX377" s="2"/>
      <c r="UUY377" s="2"/>
      <c r="UUZ377" s="2"/>
      <c r="UVA377" s="2"/>
      <c r="UVB377" s="2"/>
      <c r="UVC377" s="2"/>
      <c r="UVD377" s="2"/>
      <c r="UVE377" s="2"/>
      <c r="UVF377" s="2"/>
      <c r="UVG377" s="2"/>
      <c r="UVH377" s="2"/>
      <c r="UVI377" s="2"/>
      <c r="UVJ377" s="2"/>
      <c r="UVK377" s="2"/>
      <c r="UVL377" s="2"/>
      <c r="UVM377" s="2"/>
      <c r="UVN377" s="2"/>
      <c r="UVO377" s="2"/>
      <c r="UVP377" s="2"/>
      <c r="UVQ377" s="2"/>
      <c r="UVR377" s="2"/>
      <c r="UVS377" s="2"/>
      <c r="UVT377" s="2"/>
      <c r="UVU377" s="2"/>
      <c r="UVV377" s="2"/>
      <c r="UVW377" s="2"/>
      <c r="UVX377" s="2"/>
      <c r="UVY377" s="2"/>
      <c r="UVZ377" s="2"/>
      <c r="UWA377" s="2"/>
      <c r="UWB377" s="2"/>
      <c r="UWC377" s="2"/>
      <c r="UWD377" s="2"/>
      <c r="UWE377" s="2"/>
      <c r="UWF377" s="2"/>
      <c r="UWG377" s="2"/>
      <c r="UWH377" s="2"/>
      <c r="UWI377" s="2"/>
      <c r="UWJ377" s="2"/>
      <c r="UWK377" s="2"/>
      <c r="UWL377" s="2"/>
      <c r="UWM377" s="2"/>
      <c r="UWN377" s="2"/>
      <c r="UWO377" s="2"/>
      <c r="UWP377" s="2"/>
      <c r="UWQ377" s="2"/>
      <c r="UWR377" s="2"/>
      <c r="UWS377" s="2"/>
      <c r="UWT377" s="2"/>
      <c r="UWU377" s="2"/>
      <c r="UWV377" s="2"/>
      <c r="UWW377" s="2"/>
      <c r="UWX377" s="2"/>
      <c r="UWY377" s="2"/>
      <c r="UWZ377" s="2"/>
      <c r="UXA377" s="2"/>
      <c r="UXB377" s="2"/>
      <c r="UXC377" s="2"/>
      <c r="UXD377" s="2"/>
      <c r="UXE377" s="2"/>
      <c r="UXF377" s="2"/>
      <c r="UXG377" s="2"/>
      <c r="UXH377" s="2"/>
      <c r="UXI377" s="2"/>
      <c r="UXJ377" s="2"/>
      <c r="UXK377" s="2"/>
      <c r="UXL377" s="2"/>
      <c r="UXM377" s="2"/>
      <c r="UXN377" s="2"/>
      <c r="UXO377" s="2"/>
      <c r="UXP377" s="2"/>
      <c r="UXQ377" s="2"/>
      <c r="UXR377" s="2"/>
      <c r="UXS377" s="2"/>
      <c r="UXT377" s="2"/>
      <c r="UXU377" s="2"/>
      <c r="UXV377" s="2"/>
      <c r="UXW377" s="2"/>
      <c r="UXX377" s="2"/>
      <c r="UXY377" s="2"/>
      <c r="UXZ377" s="2"/>
      <c r="UYA377" s="2"/>
      <c r="UYB377" s="2"/>
      <c r="UYC377" s="2"/>
      <c r="UYD377" s="2"/>
      <c r="UYE377" s="2"/>
      <c r="UYF377" s="2"/>
      <c r="UYG377" s="2"/>
      <c r="UYH377" s="2"/>
      <c r="UYI377" s="2"/>
      <c r="UYJ377" s="2"/>
      <c r="UYK377" s="2"/>
      <c r="UYL377" s="2"/>
      <c r="UYM377" s="2"/>
      <c r="UYN377" s="2"/>
      <c r="UYO377" s="2"/>
      <c r="UYP377" s="2"/>
      <c r="UYQ377" s="2"/>
      <c r="UYR377" s="2"/>
      <c r="UYS377" s="2"/>
      <c r="UYT377" s="2"/>
      <c r="UYU377" s="2"/>
      <c r="UYV377" s="2"/>
      <c r="UYW377" s="2"/>
      <c r="UYX377" s="2"/>
      <c r="UYY377" s="2"/>
      <c r="UYZ377" s="2"/>
      <c r="UZA377" s="2"/>
      <c r="UZB377" s="2"/>
      <c r="UZC377" s="2"/>
      <c r="UZD377" s="2"/>
      <c r="UZE377" s="2"/>
      <c r="UZF377" s="2"/>
      <c r="UZG377" s="2"/>
      <c r="UZH377" s="2"/>
      <c r="UZI377" s="2"/>
      <c r="UZJ377" s="2"/>
      <c r="UZK377" s="2"/>
      <c r="UZL377" s="2"/>
      <c r="UZM377" s="2"/>
      <c r="UZN377" s="2"/>
      <c r="UZO377" s="2"/>
      <c r="UZP377" s="2"/>
      <c r="UZQ377" s="2"/>
      <c r="UZR377" s="2"/>
      <c r="UZS377" s="2"/>
      <c r="UZT377" s="2"/>
      <c r="UZU377" s="2"/>
      <c r="UZV377" s="2"/>
      <c r="UZW377" s="2"/>
      <c r="UZX377" s="2"/>
      <c r="UZY377" s="2"/>
      <c r="UZZ377" s="2"/>
      <c r="VAA377" s="2"/>
      <c r="VAB377" s="2"/>
      <c r="VAC377" s="2"/>
      <c r="VAD377" s="2"/>
      <c r="VAE377" s="2"/>
      <c r="VAF377" s="2"/>
      <c r="VAG377" s="2"/>
      <c r="VAH377" s="2"/>
      <c r="VAI377" s="2"/>
      <c r="VAJ377" s="2"/>
      <c r="VAK377" s="2"/>
      <c r="VAL377" s="2"/>
      <c r="VAM377" s="2"/>
      <c r="VAN377" s="2"/>
      <c r="VAO377" s="2"/>
      <c r="VAP377" s="2"/>
      <c r="VAQ377" s="2"/>
      <c r="VAR377" s="2"/>
      <c r="VAS377" s="2"/>
      <c r="VAT377" s="2"/>
      <c r="VAU377" s="2"/>
      <c r="VAV377" s="2"/>
      <c r="VAW377" s="2"/>
      <c r="VAX377" s="2"/>
      <c r="VAY377" s="2"/>
      <c r="VAZ377" s="2"/>
      <c r="VBA377" s="2"/>
      <c r="VBB377" s="2"/>
      <c r="VBC377" s="2"/>
      <c r="VBD377" s="2"/>
      <c r="VBE377" s="2"/>
      <c r="VBF377" s="2"/>
      <c r="VBG377" s="2"/>
      <c r="VBH377" s="2"/>
      <c r="VBI377" s="2"/>
      <c r="VBJ377" s="2"/>
      <c r="VBK377" s="2"/>
      <c r="VBL377" s="2"/>
      <c r="VBM377" s="2"/>
      <c r="VBN377" s="2"/>
      <c r="VBO377" s="2"/>
      <c r="VBP377" s="2"/>
      <c r="VBQ377" s="2"/>
      <c r="VBR377" s="2"/>
      <c r="VBS377" s="2"/>
      <c r="VBT377" s="2"/>
      <c r="VBU377" s="2"/>
      <c r="VBV377" s="2"/>
      <c r="VBW377" s="2"/>
      <c r="VBX377" s="2"/>
      <c r="VBY377" s="2"/>
      <c r="VBZ377" s="2"/>
      <c r="VCA377" s="2"/>
      <c r="VCB377" s="2"/>
      <c r="VCC377" s="2"/>
      <c r="VCD377" s="2"/>
      <c r="VCE377" s="2"/>
      <c r="VCF377" s="2"/>
      <c r="VCG377" s="2"/>
      <c r="VCH377" s="2"/>
      <c r="VCI377" s="2"/>
      <c r="VCJ377" s="2"/>
      <c r="VCK377" s="2"/>
      <c r="VCL377" s="2"/>
      <c r="VCM377" s="2"/>
      <c r="VCN377" s="2"/>
      <c r="VCO377" s="2"/>
      <c r="VCP377" s="2"/>
      <c r="VCQ377" s="2"/>
      <c r="VCR377" s="2"/>
      <c r="VCS377" s="2"/>
      <c r="VCT377" s="2"/>
      <c r="VCU377" s="2"/>
      <c r="VCV377" s="2"/>
      <c r="VCW377" s="2"/>
      <c r="VCX377" s="2"/>
      <c r="VCY377" s="2"/>
      <c r="VCZ377" s="2"/>
      <c r="VDA377" s="2"/>
      <c r="VDB377" s="2"/>
      <c r="VDC377" s="2"/>
      <c r="VDD377" s="2"/>
      <c r="VDE377" s="2"/>
      <c r="VDF377" s="2"/>
      <c r="VDG377" s="2"/>
      <c r="VDH377" s="2"/>
      <c r="VDI377" s="2"/>
      <c r="VDJ377" s="2"/>
      <c r="VDK377" s="2"/>
      <c r="VDL377" s="2"/>
      <c r="VDM377" s="2"/>
      <c r="VDN377" s="2"/>
      <c r="VDO377" s="2"/>
      <c r="VDP377" s="2"/>
      <c r="VDQ377" s="2"/>
      <c r="VDR377" s="2"/>
      <c r="VDS377" s="2"/>
      <c r="VDT377" s="2"/>
      <c r="VDU377" s="2"/>
      <c r="VDV377" s="2"/>
      <c r="VDW377" s="2"/>
      <c r="VDX377" s="2"/>
      <c r="VDY377" s="2"/>
      <c r="VDZ377" s="2"/>
      <c r="VEA377" s="2"/>
      <c r="VEB377" s="2"/>
      <c r="VEC377" s="2"/>
      <c r="VED377" s="2"/>
      <c r="VEE377" s="2"/>
      <c r="VEF377" s="2"/>
      <c r="VEG377" s="2"/>
      <c r="VEH377" s="2"/>
      <c r="VEI377" s="2"/>
      <c r="VEJ377" s="2"/>
      <c r="VEK377" s="2"/>
      <c r="VEL377" s="2"/>
      <c r="VEM377" s="2"/>
      <c r="VEN377" s="2"/>
      <c r="VEO377" s="2"/>
      <c r="VEP377" s="2"/>
      <c r="VEQ377" s="2"/>
      <c r="VER377" s="2"/>
      <c r="VES377" s="2"/>
      <c r="VET377" s="2"/>
      <c r="VEU377" s="2"/>
      <c r="VEV377" s="2"/>
      <c r="VEW377" s="2"/>
      <c r="VEX377" s="2"/>
      <c r="VEY377" s="2"/>
      <c r="VEZ377" s="2"/>
      <c r="VFA377" s="2"/>
      <c r="VFB377" s="2"/>
      <c r="VFC377" s="2"/>
      <c r="VFD377" s="2"/>
      <c r="VFE377" s="2"/>
      <c r="VFF377" s="2"/>
      <c r="VFG377" s="2"/>
      <c r="VFH377" s="2"/>
      <c r="VFI377" s="2"/>
      <c r="VFJ377" s="2"/>
      <c r="VFK377" s="2"/>
      <c r="VFL377" s="2"/>
      <c r="VFM377" s="2"/>
      <c r="VFN377" s="2"/>
      <c r="VFO377" s="2"/>
      <c r="VFP377" s="2"/>
      <c r="VFQ377" s="2"/>
      <c r="VFR377" s="2"/>
      <c r="VFS377" s="2"/>
      <c r="VFT377" s="2"/>
      <c r="VFU377" s="2"/>
      <c r="VFV377" s="2"/>
      <c r="VFW377" s="2"/>
      <c r="VFX377" s="2"/>
      <c r="VFY377" s="2"/>
      <c r="VFZ377" s="2"/>
      <c r="VGA377" s="2"/>
      <c r="VGB377" s="2"/>
      <c r="VGC377" s="2"/>
      <c r="VGD377" s="2"/>
      <c r="VGE377" s="2"/>
      <c r="VGF377" s="2"/>
      <c r="VGG377" s="2"/>
      <c r="VGH377" s="2"/>
      <c r="VGI377" s="2"/>
      <c r="VGJ377" s="2"/>
      <c r="VGK377" s="2"/>
      <c r="VGL377" s="2"/>
      <c r="VGM377" s="2"/>
      <c r="VGN377" s="2"/>
      <c r="VGO377" s="2"/>
      <c r="VGP377" s="2"/>
      <c r="VGQ377" s="2"/>
      <c r="VGR377" s="2"/>
      <c r="VGS377" s="2"/>
      <c r="VGT377" s="2"/>
      <c r="VGU377" s="2"/>
      <c r="VGV377" s="2"/>
      <c r="VGW377" s="2"/>
      <c r="VGX377" s="2"/>
      <c r="VGY377" s="2"/>
      <c r="VGZ377" s="2"/>
      <c r="VHA377" s="2"/>
      <c r="VHB377" s="2"/>
      <c r="VHC377" s="2"/>
      <c r="VHD377" s="2"/>
      <c r="VHE377" s="2"/>
      <c r="VHF377" s="2"/>
      <c r="VHG377" s="2"/>
      <c r="VHH377" s="2"/>
      <c r="VHI377" s="2"/>
      <c r="VHJ377" s="2"/>
      <c r="VHK377" s="2"/>
      <c r="VHL377" s="2"/>
      <c r="VHM377" s="2"/>
      <c r="VHN377" s="2"/>
      <c r="VHO377" s="2"/>
      <c r="VHP377" s="2"/>
      <c r="VHQ377" s="2"/>
      <c r="VHR377" s="2"/>
      <c r="VHS377" s="2"/>
      <c r="VHT377" s="2"/>
      <c r="VHU377" s="2"/>
      <c r="VHV377" s="2"/>
      <c r="VHW377" s="2"/>
      <c r="VHX377" s="2"/>
      <c r="VHY377" s="2"/>
      <c r="VHZ377" s="2"/>
      <c r="VIA377" s="2"/>
      <c r="VIB377" s="2"/>
      <c r="VIC377" s="2"/>
      <c r="VID377" s="2"/>
      <c r="VIE377" s="2"/>
      <c r="VIF377" s="2"/>
      <c r="VIG377" s="2"/>
      <c r="VIH377" s="2"/>
      <c r="VII377" s="2"/>
      <c r="VIJ377" s="2"/>
      <c r="VIK377" s="2"/>
      <c r="VIL377" s="2"/>
      <c r="VIM377" s="2"/>
      <c r="VIN377" s="2"/>
      <c r="VIO377" s="2"/>
      <c r="VIP377" s="2"/>
      <c r="VIQ377" s="2"/>
      <c r="VIR377" s="2"/>
      <c r="VIS377" s="2"/>
      <c r="VIT377" s="2"/>
      <c r="VIU377" s="2"/>
      <c r="VIV377" s="2"/>
      <c r="VIW377" s="2"/>
      <c r="VIX377" s="2"/>
      <c r="VIY377" s="2"/>
      <c r="VIZ377" s="2"/>
      <c r="VJA377" s="2"/>
      <c r="VJB377" s="2"/>
      <c r="VJC377" s="2"/>
      <c r="VJD377" s="2"/>
      <c r="VJE377" s="2"/>
      <c r="VJF377" s="2"/>
      <c r="VJG377" s="2"/>
      <c r="VJH377" s="2"/>
      <c r="VJI377" s="2"/>
      <c r="VJJ377" s="2"/>
      <c r="VJK377" s="2"/>
      <c r="VJL377" s="2"/>
      <c r="VJM377" s="2"/>
      <c r="VJN377" s="2"/>
      <c r="VJO377" s="2"/>
      <c r="VJP377" s="2"/>
      <c r="VJQ377" s="2"/>
      <c r="VJR377" s="2"/>
      <c r="VJS377" s="2"/>
      <c r="VJT377" s="2"/>
      <c r="VJU377" s="2"/>
      <c r="VJV377" s="2"/>
      <c r="VJW377" s="2"/>
      <c r="VJX377" s="2"/>
      <c r="VJY377" s="2"/>
      <c r="VJZ377" s="2"/>
      <c r="VKA377" s="2"/>
      <c r="VKB377" s="2"/>
      <c r="VKC377" s="2"/>
      <c r="VKD377" s="2"/>
      <c r="VKE377" s="2"/>
      <c r="VKF377" s="2"/>
      <c r="VKG377" s="2"/>
      <c r="VKH377" s="2"/>
      <c r="VKI377" s="2"/>
      <c r="VKJ377" s="2"/>
      <c r="VKK377" s="2"/>
      <c r="VKL377" s="2"/>
      <c r="VKM377" s="2"/>
      <c r="VKN377" s="2"/>
      <c r="VKO377" s="2"/>
      <c r="VKP377" s="2"/>
      <c r="VKQ377" s="2"/>
      <c r="VKR377" s="2"/>
      <c r="VKS377" s="2"/>
      <c r="VKT377" s="2"/>
      <c r="VKU377" s="2"/>
      <c r="VKV377" s="2"/>
      <c r="VKW377" s="2"/>
      <c r="VKX377" s="2"/>
      <c r="VKY377" s="2"/>
      <c r="VKZ377" s="2"/>
      <c r="VLA377" s="2"/>
      <c r="VLB377" s="2"/>
      <c r="VLC377" s="2"/>
      <c r="VLD377" s="2"/>
      <c r="VLE377" s="2"/>
      <c r="VLF377" s="2"/>
      <c r="VLG377" s="2"/>
      <c r="VLH377" s="2"/>
      <c r="VLI377" s="2"/>
      <c r="VLJ377" s="2"/>
      <c r="VLK377" s="2"/>
      <c r="VLL377" s="2"/>
      <c r="VLM377" s="2"/>
      <c r="VLN377" s="2"/>
      <c r="VLO377" s="2"/>
      <c r="VLP377" s="2"/>
      <c r="VLQ377" s="2"/>
      <c r="VLR377" s="2"/>
      <c r="VLS377" s="2"/>
      <c r="VLT377" s="2"/>
      <c r="VLU377" s="2"/>
      <c r="VLV377" s="2"/>
      <c r="VLW377" s="2"/>
      <c r="VLX377" s="2"/>
      <c r="VLY377" s="2"/>
      <c r="VLZ377" s="2"/>
      <c r="VMA377" s="2"/>
      <c r="VMB377" s="2"/>
      <c r="VMC377" s="2"/>
      <c r="VMD377" s="2"/>
      <c r="VME377" s="2"/>
      <c r="VMF377" s="2"/>
      <c r="VMG377" s="2"/>
      <c r="VMH377" s="2"/>
      <c r="VMI377" s="2"/>
      <c r="VMJ377" s="2"/>
      <c r="VMK377" s="2"/>
      <c r="VML377" s="2"/>
      <c r="VMM377" s="2"/>
      <c r="VMN377" s="2"/>
      <c r="VMO377" s="2"/>
      <c r="VMP377" s="2"/>
      <c r="VMQ377" s="2"/>
      <c r="VMR377" s="2"/>
      <c r="VMS377" s="2"/>
      <c r="VMT377" s="2"/>
      <c r="VMU377" s="2"/>
      <c r="VMV377" s="2"/>
      <c r="VMW377" s="2"/>
      <c r="VMX377" s="2"/>
      <c r="VMY377" s="2"/>
      <c r="VMZ377" s="2"/>
      <c r="VNA377" s="2"/>
      <c r="VNB377" s="2"/>
      <c r="VNC377" s="2"/>
      <c r="VND377" s="2"/>
      <c r="VNE377" s="2"/>
      <c r="VNF377" s="2"/>
      <c r="VNG377" s="2"/>
      <c r="VNH377" s="2"/>
      <c r="VNI377" s="2"/>
      <c r="VNJ377" s="2"/>
      <c r="VNK377" s="2"/>
      <c r="VNL377" s="2"/>
      <c r="VNM377" s="2"/>
      <c r="VNN377" s="2"/>
      <c r="VNO377" s="2"/>
      <c r="VNP377" s="2"/>
      <c r="VNQ377" s="2"/>
      <c r="VNR377" s="2"/>
      <c r="VNS377" s="2"/>
      <c r="VNT377" s="2"/>
      <c r="VNU377" s="2"/>
      <c r="VNV377" s="2"/>
      <c r="VNW377" s="2"/>
      <c r="VNX377" s="2"/>
      <c r="VNY377" s="2"/>
      <c r="VNZ377" s="2"/>
      <c r="VOA377" s="2"/>
      <c r="VOB377" s="2"/>
      <c r="VOC377" s="2"/>
      <c r="VOD377" s="2"/>
      <c r="VOE377" s="2"/>
      <c r="VOF377" s="2"/>
      <c r="VOG377" s="2"/>
      <c r="VOH377" s="2"/>
      <c r="VOI377" s="2"/>
      <c r="VOJ377" s="2"/>
      <c r="VOK377" s="2"/>
      <c r="VOL377" s="2"/>
      <c r="VOM377" s="2"/>
      <c r="VON377" s="2"/>
      <c r="VOO377" s="2"/>
      <c r="VOP377" s="2"/>
      <c r="VOQ377" s="2"/>
      <c r="VOR377" s="2"/>
      <c r="VOS377" s="2"/>
      <c r="VOT377" s="2"/>
      <c r="VOU377" s="2"/>
      <c r="VOV377" s="2"/>
      <c r="VOW377" s="2"/>
      <c r="VOX377" s="2"/>
      <c r="VOY377" s="2"/>
      <c r="VOZ377" s="2"/>
      <c r="VPA377" s="2"/>
      <c r="VPB377" s="2"/>
      <c r="VPC377" s="2"/>
      <c r="VPD377" s="2"/>
      <c r="VPE377" s="2"/>
      <c r="VPF377" s="2"/>
      <c r="VPG377" s="2"/>
      <c r="VPH377" s="2"/>
      <c r="VPI377" s="2"/>
      <c r="VPJ377" s="2"/>
      <c r="VPK377" s="2"/>
      <c r="VPL377" s="2"/>
      <c r="VPM377" s="2"/>
      <c r="VPN377" s="2"/>
      <c r="VPO377" s="2"/>
      <c r="VPP377" s="2"/>
      <c r="VPQ377" s="2"/>
      <c r="VPR377" s="2"/>
      <c r="VPS377" s="2"/>
      <c r="VPT377" s="2"/>
      <c r="VPU377" s="2"/>
      <c r="VPV377" s="2"/>
      <c r="VPW377" s="2"/>
      <c r="VPX377" s="2"/>
      <c r="VPY377" s="2"/>
      <c r="VPZ377" s="2"/>
      <c r="VQA377" s="2"/>
      <c r="VQB377" s="2"/>
      <c r="VQC377" s="2"/>
      <c r="VQD377" s="2"/>
      <c r="VQE377" s="2"/>
      <c r="VQF377" s="2"/>
      <c r="VQG377" s="2"/>
      <c r="VQH377" s="2"/>
      <c r="VQI377" s="2"/>
      <c r="VQJ377" s="2"/>
      <c r="VQK377" s="2"/>
      <c r="VQL377" s="2"/>
      <c r="VQM377" s="2"/>
      <c r="VQN377" s="2"/>
      <c r="VQO377" s="2"/>
      <c r="VQP377" s="2"/>
      <c r="VQQ377" s="2"/>
      <c r="VQR377" s="2"/>
      <c r="VQS377" s="2"/>
      <c r="VQT377" s="2"/>
      <c r="VQU377" s="2"/>
      <c r="VQV377" s="2"/>
      <c r="VQW377" s="2"/>
      <c r="VQX377" s="2"/>
      <c r="VQY377" s="2"/>
      <c r="VQZ377" s="2"/>
      <c r="VRA377" s="2"/>
      <c r="VRB377" s="2"/>
      <c r="VRC377" s="2"/>
      <c r="VRD377" s="2"/>
      <c r="VRE377" s="2"/>
      <c r="VRF377" s="2"/>
      <c r="VRG377" s="2"/>
      <c r="VRH377" s="2"/>
      <c r="VRI377" s="2"/>
      <c r="VRJ377" s="2"/>
      <c r="VRK377" s="2"/>
      <c r="VRL377" s="2"/>
      <c r="VRM377" s="2"/>
      <c r="VRN377" s="2"/>
      <c r="VRO377" s="2"/>
      <c r="VRP377" s="2"/>
      <c r="VRQ377" s="2"/>
      <c r="VRR377" s="2"/>
      <c r="VRS377" s="2"/>
      <c r="VRT377" s="2"/>
      <c r="VRU377" s="2"/>
      <c r="VRV377" s="2"/>
      <c r="VRW377" s="2"/>
      <c r="VRX377" s="2"/>
      <c r="VRY377" s="2"/>
      <c r="VRZ377" s="2"/>
      <c r="VSA377" s="2"/>
      <c r="VSB377" s="2"/>
      <c r="VSC377" s="2"/>
      <c r="VSD377" s="2"/>
      <c r="VSE377" s="2"/>
      <c r="VSF377" s="2"/>
      <c r="VSG377" s="2"/>
      <c r="VSH377" s="2"/>
      <c r="VSI377" s="2"/>
      <c r="VSJ377" s="2"/>
      <c r="VSK377" s="2"/>
      <c r="VSL377" s="2"/>
      <c r="VSM377" s="2"/>
      <c r="VSN377" s="2"/>
      <c r="VSO377" s="2"/>
      <c r="VSP377" s="2"/>
      <c r="VSQ377" s="2"/>
      <c r="VSR377" s="2"/>
      <c r="VSS377" s="2"/>
      <c r="VST377" s="2"/>
      <c r="VSU377" s="2"/>
      <c r="VSV377" s="2"/>
      <c r="VSW377" s="2"/>
      <c r="VSX377" s="2"/>
      <c r="VSY377" s="2"/>
      <c r="VSZ377" s="2"/>
      <c r="VTA377" s="2"/>
      <c r="VTB377" s="2"/>
      <c r="VTC377" s="2"/>
      <c r="VTD377" s="2"/>
      <c r="VTE377" s="2"/>
      <c r="VTF377" s="2"/>
      <c r="VTG377" s="2"/>
      <c r="VTH377" s="2"/>
      <c r="VTI377" s="2"/>
      <c r="VTJ377" s="2"/>
      <c r="VTK377" s="2"/>
      <c r="VTL377" s="2"/>
      <c r="VTM377" s="2"/>
      <c r="VTN377" s="2"/>
      <c r="VTO377" s="2"/>
      <c r="VTP377" s="2"/>
      <c r="VTQ377" s="2"/>
      <c r="VTR377" s="2"/>
      <c r="VTS377" s="2"/>
      <c r="VTT377" s="2"/>
      <c r="VTU377" s="2"/>
      <c r="VTV377" s="2"/>
      <c r="VTW377" s="2"/>
      <c r="VTX377" s="2"/>
      <c r="VTY377" s="2"/>
      <c r="VTZ377" s="2"/>
      <c r="VUA377" s="2"/>
      <c r="VUB377" s="2"/>
      <c r="VUC377" s="2"/>
      <c r="VUD377" s="2"/>
      <c r="VUE377" s="2"/>
      <c r="VUF377" s="2"/>
      <c r="VUG377" s="2"/>
      <c r="VUH377" s="2"/>
      <c r="VUI377" s="2"/>
      <c r="VUJ377" s="2"/>
      <c r="VUK377" s="2"/>
      <c r="VUL377" s="2"/>
      <c r="VUM377" s="2"/>
      <c r="VUN377" s="2"/>
      <c r="VUO377" s="2"/>
      <c r="VUP377" s="2"/>
      <c r="VUQ377" s="2"/>
      <c r="VUR377" s="2"/>
      <c r="VUS377" s="2"/>
      <c r="VUT377" s="2"/>
      <c r="VUU377" s="2"/>
      <c r="VUV377" s="2"/>
      <c r="VUW377" s="2"/>
      <c r="VUX377" s="2"/>
      <c r="VUY377" s="2"/>
      <c r="VUZ377" s="2"/>
      <c r="VVA377" s="2"/>
      <c r="VVB377" s="2"/>
      <c r="VVC377" s="2"/>
      <c r="VVD377" s="2"/>
      <c r="VVE377" s="2"/>
      <c r="VVF377" s="2"/>
      <c r="VVG377" s="2"/>
      <c r="VVH377" s="2"/>
      <c r="VVI377" s="2"/>
      <c r="VVJ377" s="2"/>
      <c r="VVK377" s="2"/>
      <c r="VVL377" s="2"/>
      <c r="VVM377" s="2"/>
      <c r="VVN377" s="2"/>
      <c r="VVO377" s="2"/>
      <c r="VVP377" s="2"/>
      <c r="VVQ377" s="2"/>
      <c r="VVR377" s="2"/>
      <c r="VVS377" s="2"/>
      <c r="VVT377" s="2"/>
      <c r="VVU377" s="2"/>
      <c r="VVV377" s="2"/>
      <c r="VVW377" s="2"/>
      <c r="VVX377" s="2"/>
      <c r="VVY377" s="2"/>
      <c r="VVZ377" s="2"/>
      <c r="VWA377" s="2"/>
      <c r="VWB377" s="2"/>
      <c r="VWC377" s="2"/>
      <c r="VWD377" s="2"/>
      <c r="VWE377" s="2"/>
      <c r="VWF377" s="2"/>
      <c r="VWG377" s="2"/>
      <c r="VWH377" s="2"/>
      <c r="VWI377" s="2"/>
      <c r="VWJ377" s="2"/>
      <c r="VWK377" s="2"/>
      <c r="VWL377" s="2"/>
      <c r="VWM377" s="2"/>
      <c r="VWN377" s="2"/>
      <c r="VWO377" s="2"/>
      <c r="VWP377" s="2"/>
      <c r="VWQ377" s="2"/>
      <c r="VWR377" s="2"/>
      <c r="VWS377" s="2"/>
      <c r="VWT377" s="2"/>
      <c r="VWU377" s="2"/>
      <c r="VWV377" s="2"/>
      <c r="VWW377" s="2"/>
      <c r="VWX377" s="2"/>
      <c r="VWY377" s="2"/>
      <c r="VWZ377" s="2"/>
      <c r="VXA377" s="2"/>
      <c r="VXB377" s="2"/>
      <c r="VXC377" s="2"/>
      <c r="VXD377" s="2"/>
      <c r="VXE377" s="2"/>
      <c r="VXF377" s="2"/>
      <c r="VXG377" s="2"/>
      <c r="VXH377" s="2"/>
      <c r="VXI377" s="2"/>
      <c r="VXJ377" s="2"/>
      <c r="VXK377" s="2"/>
      <c r="VXL377" s="2"/>
      <c r="VXM377" s="2"/>
      <c r="VXN377" s="2"/>
      <c r="VXO377" s="2"/>
      <c r="VXP377" s="2"/>
      <c r="VXQ377" s="2"/>
      <c r="VXR377" s="2"/>
      <c r="VXS377" s="2"/>
      <c r="VXT377" s="2"/>
      <c r="VXU377" s="2"/>
      <c r="VXV377" s="2"/>
      <c r="VXW377" s="2"/>
      <c r="VXX377" s="2"/>
      <c r="VXY377" s="2"/>
      <c r="VXZ377" s="2"/>
      <c r="VYA377" s="2"/>
      <c r="VYB377" s="2"/>
      <c r="VYC377" s="2"/>
      <c r="VYD377" s="2"/>
      <c r="VYE377" s="2"/>
      <c r="VYF377" s="2"/>
      <c r="VYG377" s="2"/>
      <c r="VYH377" s="2"/>
      <c r="VYI377" s="2"/>
      <c r="VYJ377" s="2"/>
      <c r="VYK377" s="2"/>
      <c r="VYL377" s="2"/>
      <c r="VYM377" s="2"/>
      <c r="VYN377" s="2"/>
      <c r="VYO377" s="2"/>
      <c r="VYP377" s="2"/>
      <c r="VYQ377" s="2"/>
      <c r="VYR377" s="2"/>
      <c r="VYS377" s="2"/>
      <c r="VYT377" s="2"/>
      <c r="VYU377" s="2"/>
      <c r="VYV377" s="2"/>
      <c r="VYW377" s="2"/>
      <c r="VYX377" s="2"/>
      <c r="VYY377" s="2"/>
      <c r="VYZ377" s="2"/>
      <c r="VZA377" s="2"/>
      <c r="VZB377" s="2"/>
      <c r="VZC377" s="2"/>
      <c r="VZD377" s="2"/>
      <c r="VZE377" s="2"/>
      <c r="VZF377" s="2"/>
      <c r="VZG377" s="2"/>
      <c r="VZH377" s="2"/>
      <c r="VZI377" s="2"/>
      <c r="VZJ377" s="2"/>
      <c r="VZK377" s="2"/>
      <c r="VZL377" s="2"/>
      <c r="VZM377" s="2"/>
      <c r="VZN377" s="2"/>
      <c r="VZO377" s="2"/>
      <c r="VZP377" s="2"/>
      <c r="VZQ377" s="2"/>
      <c r="VZR377" s="2"/>
      <c r="VZS377" s="2"/>
      <c r="VZT377" s="2"/>
      <c r="VZU377" s="2"/>
      <c r="VZV377" s="2"/>
      <c r="VZW377" s="2"/>
      <c r="VZX377" s="2"/>
      <c r="VZY377" s="2"/>
      <c r="VZZ377" s="2"/>
      <c r="WAA377" s="2"/>
      <c r="WAB377" s="2"/>
      <c r="WAC377" s="2"/>
      <c r="WAD377" s="2"/>
      <c r="WAE377" s="2"/>
      <c r="WAF377" s="2"/>
      <c r="WAG377" s="2"/>
      <c r="WAH377" s="2"/>
      <c r="WAI377" s="2"/>
      <c r="WAJ377" s="2"/>
      <c r="WAK377" s="2"/>
      <c r="WAL377" s="2"/>
      <c r="WAM377" s="2"/>
      <c r="WAN377" s="2"/>
      <c r="WAO377" s="2"/>
      <c r="WAP377" s="2"/>
      <c r="WAQ377" s="2"/>
      <c r="WAR377" s="2"/>
      <c r="WAS377" s="2"/>
      <c r="WAT377" s="2"/>
      <c r="WAU377" s="2"/>
      <c r="WAV377" s="2"/>
      <c r="WAW377" s="2"/>
      <c r="WAX377" s="2"/>
      <c r="WAY377" s="2"/>
      <c r="WAZ377" s="2"/>
      <c r="WBA377" s="2"/>
      <c r="WBB377" s="2"/>
      <c r="WBC377" s="2"/>
      <c r="WBD377" s="2"/>
      <c r="WBE377" s="2"/>
      <c r="WBF377" s="2"/>
      <c r="WBG377" s="2"/>
      <c r="WBH377" s="2"/>
      <c r="WBI377" s="2"/>
      <c r="WBJ377" s="2"/>
      <c r="WBK377" s="2"/>
      <c r="WBL377" s="2"/>
      <c r="WBM377" s="2"/>
      <c r="WBN377" s="2"/>
      <c r="WBO377" s="2"/>
      <c r="WBP377" s="2"/>
      <c r="WBQ377" s="2"/>
      <c r="WBR377" s="2"/>
      <c r="WBS377" s="2"/>
      <c r="WBT377" s="2"/>
      <c r="WBU377" s="2"/>
      <c r="WBV377" s="2"/>
      <c r="WBW377" s="2"/>
      <c r="WBX377" s="2"/>
      <c r="WBY377" s="2"/>
      <c r="WBZ377" s="2"/>
      <c r="WCA377" s="2"/>
      <c r="WCB377" s="2"/>
      <c r="WCC377" s="2"/>
      <c r="WCD377" s="2"/>
      <c r="WCE377" s="2"/>
      <c r="WCF377" s="2"/>
      <c r="WCG377" s="2"/>
      <c r="WCH377" s="2"/>
      <c r="WCI377" s="2"/>
      <c r="WCJ377" s="2"/>
      <c r="WCK377" s="2"/>
      <c r="WCL377" s="2"/>
      <c r="WCM377" s="2"/>
      <c r="WCN377" s="2"/>
      <c r="WCO377" s="2"/>
      <c r="WCP377" s="2"/>
      <c r="WCQ377" s="2"/>
      <c r="WCR377" s="2"/>
      <c r="WCS377" s="2"/>
      <c r="WCT377" s="2"/>
      <c r="WCU377" s="2"/>
      <c r="WCV377" s="2"/>
      <c r="WCW377" s="2"/>
      <c r="WCX377" s="2"/>
      <c r="WCY377" s="2"/>
      <c r="WCZ377" s="2"/>
      <c r="WDA377" s="2"/>
      <c r="WDB377" s="2"/>
      <c r="WDC377" s="2"/>
      <c r="WDD377" s="2"/>
      <c r="WDE377" s="2"/>
      <c r="WDF377" s="2"/>
      <c r="WDG377" s="2"/>
      <c r="WDH377" s="2"/>
      <c r="WDI377" s="2"/>
      <c r="WDJ377" s="2"/>
      <c r="WDK377" s="2"/>
      <c r="WDL377" s="2"/>
      <c r="WDM377" s="2"/>
      <c r="WDN377" s="2"/>
      <c r="WDO377" s="2"/>
      <c r="WDP377" s="2"/>
      <c r="WDQ377" s="2"/>
      <c r="WDR377" s="2"/>
      <c r="WDS377" s="2"/>
      <c r="WDT377" s="2"/>
      <c r="WDU377" s="2"/>
      <c r="WDV377" s="2"/>
      <c r="WDW377" s="2"/>
      <c r="WDX377" s="2"/>
      <c r="WDY377" s="2"/>
      <c r="WDZ377" s="2"/>
      <c r="WEA377" s="2"/>
      <c r="WEB377" s="2"/>
      <c r="WEC377" s="2"/>
      <c r="WED377" s="2"/>
      <c r="WEE377" s="2"/>
      <c r="WEF377" s="2"/>
      <c r="WEG377" s="2"/>
      <c r="WEH377" s="2"/>
      <c r="WEI377" s="2"/>
      <c r="WEJ377" s="2"/>
      <c r="WEK377" s="2"/>
      <c r="WEL377" s="2"/>
      <c r="WEM377" s="2"/>
      <c r="WEN377" s="2"/>
      <c r="WEO377" s="2"/>
      <c r="WEP377" s="2"/>
      <c r="WEQ377" s="2"/>
      <c r="WER377" s="2"/>
      <c r="WES377" s="2"/>
      <c r="WET377" s="2"/>
      <c r="WEU377" s="2"/>
      <c r="WEV377" s="2"/>
      <c r="WEW377" s="2"/>
      <c r="WEX377" s="2"/>
      <c r="WEY377" s="2"/>
      <c r="WEZ377" s="2"/>
      <c r="WFA377" s="2"/>
      <c r="WFB377" s="2"/>
      <c r="WFC377" s="2"/>
      <c r="WFD377" s="2"/>
      <c r="WFE377" s="2"/>
      <c r="WFF377" s="2"/>
      <c r="WFG377" s="2"/>
      <c r="WFH377" s="2"/>
      <c r="WFI377" s="2"/>
      <c r="WFJ377" s="2"/>
      <c r="WFK377" s="2"/>
      <c r="WFL377" s="2"/>
      <c r="WFM377" s="2"/>
      <c r="WFN377" s="2"/>
      <c r="WFO377" s="2"/>
      <c r="WFP377" s="2"/>
      <c r="WFQ377" s="2"/>
      <c r="WFR377" s="2"/>
      <c r="WFS377" s="2"/>
      <c r="WFT377" s="2"/>
      <c r="WFU377" s="2"/>
      <c r="WFV377" s="2"/>
      <c r="WFW377" s="2"/>
      <c r="WFX377" s="2"/>
      <c r="WFY377" s="2"/>
      <c r="WFZ377" s="2"/>
      <c r="WGA377" s="2"/>
      <c r="WGB377" s="2"/>
      <c r="WGC377" s="2"/>
      <c r="WGD377" s="2"/>
      <c r="WGE377" s="2"/>
      <c r="WGF377" s="2"/>
      <c r="WGG377" s="2"/>
      <c r="WGH377" s="2"/>
      <c r="WGI377" s="2"/>
      <c r="WGJ377" s="2"/>
      <c r="WGK377" s="2"/>
      <c r="WGL377" s="2"/>
      <c r="WGM377" s="2"/>
      <c r="WGN377" s="2"/>
      <c r="WGO377" s="2"/>
      <c r="WGP377" s="2"/>
      <c r="WGQ377" s="2"/>
      <c r="WGR377" s="2"/>
      <c r="WGS377" s="2"/>
      <c r="WGT377" s="2"/>
      <c r="WGU377" s="2"/>
      <c r="WGV377" s="2"/>
      <c r="WGW377" s="2"/>
      <c r="WGX377" s="2"/>
      <c r="WGY377" s="2"/>
      <c r="WGZ377" s="2"/>
      <c r="WHA377" s="2"/>
      <c r="WHB377" s="2"/>
      <c r="WHC377" s="2"/>
      <c r="WHD377" s="2"/>
      <c r="WHE377" s="2"/>
      <c r="WHF377" s="2"/>
      <c r="WHG377" s="2"/>
      <c r="WHH377" s="2"/>
      <c r="WHI377" s="2"/>
      <c r="WHJ377" s="2"/>
      <c r="WHK377" s="2"/>
      <c r="WHL377" s="2"/>
      <c r="WHM377" s="2"/>
      <c r="WHN377" s="2"/>
      <c r="WHO377" s="2"/>
      <c r="WHP377" s="2"/>
      <c r="WHQ377" s="2"/>
      <c r="WHR377" s="2"/>
      <c r="WHS377" s="2"/>
      <c r="WHT377" s="2"/>
      <c r="WHU377" s="2"/>
      <c r="WHV377" s="2"/>
      <c r="WHW377" s="2"/>
      <c r="WHX377" s="2"/>
      <c r="WHY377" s="2"/>
      <c r="WHZ377" s="2"/>
      <c r="WIA377" s="2"/>
      <c r="WIB377" s="2"/>
      <c r="WIC377" s="2"/>
      <c r="WID377" s="2"/>
      <c r="WIE377" s="2"/>
      <c r="WIF377" s="2"/>
      <c r="WIG377" s="2"/>
      <c r="WIH377" s="2"/>
      <c r="WII377" s="2"/>
      <c r="WIJ377" s="2"/>
      <c r="WIK377" s="2"/>
      <c r="WIL377" s="2"/>
      <c r="WIM377" s="2"/>
      <c r="WIN377" s="2"/>
      <c r="WIO377" s="2"/>
      <c r="WIP377" s="2"/>
      <c r="WIQ377" s="2"/>
      <c r="WIR377" s="2"/>
      <c r="WIS377" s="2"/>
      <c r="WIT377" s="2"/>
      <c r="WIU377" s="2"/>
      <c r="WIV377" s="2"/>
      <c r="WIW377" s="2"/>
      <c r="WIX377" s="2"/>
      <c r="WIY377" s="2"/>
      <c r="WIZ377" s="2"/>
      <c r="WJA377" s="2"/>
      <c r="WJB377" s="2"/>
      <c r="WJC377" s="2"/>
      <c r="WJD377" s="2"/>
      <c r="WJE377" s="2"/>
      <c r="WJF377" s="2"/>
      <c r="WJG377" s="2"/>
      <c r="WJH377" s="2"/>
      <c r="WJI377" s="2"/>
      <c r="WJJ377" s="2"/>
      <c r="WJK377" s="2"/>
      <c r="WJL377" s="2"/>
      <c r="WJM377" s="2"/>
      <c r="WJN377" s="2"/>
      <c r="WJO377" s="2"/>
      <c r="WJP377" s="2"/>
      <c r="WJQ377" s="2"/>
      <c r="WJR377" s="2"/>
      <c r="WJS377" s="2"/>
      <c r="WJT377" s="2"/>
      <c r="WJU377" s="2"/>
      <c r="WJV377" s="2"/>
      <c r="WJW377" s="2"/>
      <c r="WJX377" s="2"/>
      <c r="WJY377" s="2"/>
      <c r="WJZ377" s="2"/>
      <c r="WKA377" s="2"/>
      <c r="WKB377" s="2"/>
      <c r="WKC377" s="2"/>
      <c r="WKD377" s="2"/>
      <c r="WKE377" s="2"/>
      <c r="WKF377" s="2"/>
      <c r="WKG377" s="2"/>
      <c r="WKH377" s="2"/>
      <c r="WKI377" s="2"/>
      <c r="WKJ377" s="2"/>
      <c r="WKK377" s="2"/>
      <c r="WKL377" s="2"/>
      <c r="WKM377" s="2"/>
      <c r="WKN377" s="2"/>
      <c r="WKO377" s="2"/>
      <c r="WKP377" s="2"/>
      <c r="WKQ377" s="2"/>
      <c r="WKR377" s="2"/>
      <c r="WKS377" s="2"/>
      <c r="WKT377" s="2"/>
      <c r="WKU377" s="2"/>
      <c r="WKV377" s="2"/>
      <c r="WKW377" s="2"/>
      <c r="WKX377" s="2"/>
      <c r="WKY377" s="2"/>
      <c r="WKZ377" s="2"/>
      <c r="WLA377" s="2"/>
      <c r="WLB377" s="2"/>
      <c r="WLC377" s="2"/>
      <c r="WLD377" s="2"/>
      <c r="WLE377" s="2"/>
      <c r="WLF377" s="2"/>
      <c r="WLG377" s="2"/>
      <c r="WLH377" s="2"/>
      <c r="WLI377" s="2"/>
      <c r="WLJ377" s="2"/>
      <c r="WLK377" s="2"/>
      <c r="WLL377" s="2"/>
      <c r="WLM377" s="2"/>
      <c r="WLN377" s="2"/>
      <c r="WLO377" s="2"/>
      <c r="WLP377" s="2"/>
      <c r="WLQ377" s="2"/>
      <c r="WLR377" s="2"/>
      <c r="WLS377" s="2"/>
      <c r="WLT377" s="2"/>
      <c r="WLU377" s="2"/>
      <c r="WLV377" s="2"/>
      <c r="WLW377" s="2"/>
      <c r="WLX377" s="2"/>
      <c r="WLY377" s="2"/>
      <c r="WLZ377" s="2"/>
      <c r="WMA377" s="2"/>
      <c r="WMB377" s="2"/>
      <c r="WMC377" s="2"/>
      <c r="WMD377" s="2"/>
      <c r="WME377" s="2"/>
      <c r="WMF377" s="2"/>
      <c r="WMG377" s="2"/>
      <c r="WMH377" s="2"/>
      <c r="WMI377" s="2"/>
      <c r="WMJ377" s="2"/>
      <c r="WMK377" s="2"/>
      <c r="WML377" s="2"/>
      <c r="WMM377" s="2"/>
      <c r="WMN377" s="2"/>
      <c r="WMO377" s="2"/>
      <c r="WMP377" s="2"/>
      <c r="WMQ377" s="2"/>
      <c r="WMR377" s="2"/>
      <c r="WMS377" s="2"/>
      <c r="WMT377" s="2"/>
      <c r="WMU377" s="2"/>
      <c r="WMV377" s="2"/>
      <c r="WMW377" s="2"/>
      <c r="WMX377" s="2"/>
      <c r="WMY377" s="2"/>
      <c r="WMZ377" s="2"/>
      <c r="WNA377" s="2"/>
      <c r="WNB377" s="2"/>
      <c r="WNC377" s="2"/>
      <c r="WND377" s="2"/>
      <c r="WNE377" s="2"/>
      <c r="WNF377" s="2"/>
      <c r="WNG377" s="2"/>
      <c r="WNH377" s="2"/>
      <c r="WNI377" s="2"/>
      <c r="WNJ377" s="2"/>
      <c r="WNK377" s="2"/>
      <c r="WNL377" s="2"/>
      <c r="WNM377" s="2"/>
      <c r="WNN377" s="2"/>
      <c r="WNO377" s="2"/>
      <c r="WNP377" s="2"/>
      <c r="WNQ377" s="2"/>
      <c r="WNR377" s="2"/>
      <c r="WNS377" s="2"/>
      <c r="WNT377" s="2"/>
      <c r="WNU377" s="2"/>
      <c r="WNV377" s="2"/>
      <c r="WNW377" s="2"/>
      <c r="WNX377" s="2"/>
      <c r="WNY377" s="2"/>
      <c r="WNZ377" s="2"/>
      <c r="WOA377" s="2"/>
      <c r="WOB377" s="2"/>
      <c r="WOC377" s="2"/>
      <c r="WOD377" s="2"/>
      <c r="WOE377" s="2"/>
      <c r="WOF377" s="2"/>
      <c r="WOG377" s="2"/>
      <c r="WOH377" s="2"/>
      <c r="WOI377" s="2"/>
      <c r="WOJ377" s="2"/>
      <c r="WOK377" s="2"/>
      <c r="WOL377" s="2"/>
      <c r="WOM377" s="2"/>
      <c r="WON377" s="2"/>
      <c r="WOO377" s="2"/>
      <c r="WOP377" s="2"/>
      <c r="WOQ377" s="2"/>
      <c r="WOR377" s="2"/>
      <c r="WOS377" s="2"/>
      <c r="WOT377" s="2"/>
      <c r="WOU377" s="2"/>
      <c r="WOV377" s="2"/>
      <c r="WOW377" s="2"/>
      <c r="WOX377" s="2"/>
      <c r="WOY377" s="2"/>
      <c r="WOZ377" s="2"/>
      <c r="WPA377" s="2"/>
      <c r="WPB377" s="2"/>
      <c r="WPC377" s="2"/>
      <c r="WPD377" s="2"/>
      <c r="WPE377" s="2"/>
      <c r="WPF377" s="2"/>
      <c r="WPG377" s="2"/>
      <c r="WPH377" s="2"/>
      <c r="WPI377" s="2"/>
      <c r="WPJ377" s="2"/>
      <c r="WPK377" s="2"/>
      <c r="WPL377" s="2"/>
      <c r="WPM377" s="2"/>
      <c r="WPN377" s="2"/>
      <c r="WPO377" s="2"/>
      <c r="WPP377" s="2"/>
      <c r="WPQ377" s="2"/>
      <c r="WPR377" s="2"/>
      <c r="WPS377" s="2"/>
      <c r="WPT377" s="2"/>
      <c r="WPU377" s="2"/>
      <c r="WPV377" s="2"/>
      <c r="WPW377" s="2"/>
      <c r="WPX377" s="2"/>
      <c r="WPY377" s="2"/>
      <c r="WPZ377" s="2"/>
      <c r="WQA377" s="2"/>
      <c r="WQB377" s="2"/>
      <c r="WQC377" s="2"/>
      <c r="WQD377" s="2"/>
      <c r="WQE377" s="2"/>
      <c r="WQF377" s="2"/>
      <c r="WQG377" s="2"/>
      <c r="WQH377" s="2"/>
      <c r="WQI377" s="2"/>
      <c r="WQJ377" s="2"/>
      <c r="WQK377" s="2"/>
      <c r="WQL377" s="2"/>
      <c r="WQM377" s="2"/>
      <c r="WQN377" s="2"/>
      <c r="WQO377" s="2"/>
      <c r="WQP377" s="2"/>
      <c r="WQQ377" s="2"/>
      <c r="WQR377" s="2"/>
      <c r="WQS377" s="2"/>
      <c r="WQT377" s="2"/>
      <c r="WQU377" s="2"/>
      <c r="WQV377" s="2"/>
      <c r="WQW377" s="2"/>
      <c r="WQX377" s="2"/>
      <c r="WQY377" s="2"/>
      <c r="WQZ377" s="2"/>
      <c r="WRA377" s="2"/>
      <c r="WRB377" s="2"/>
      <c r="WRC377" s="2"/>
      <c r="WRD377" s="2"/>
      <c r="WRE377" s="2"/>
      <c r="WRF377" s="2"/>
      <c r="WRG377" s="2"/>
      <c r="WRH377" s="2"/>
      <c r="WRI377" s="2"/>
      <c r="WRJ377" s="2"/>
      <c r="WRK377" s="2"/>
      <c r="WRL377" s="2"/>
      <c r="WRM377" s="2"/>
      <c r="WRN377" s="2"/>
      <c r="WRO377" s="2"/>
      <c r="WRP377" s="2"/>
      <c r="WRQ377" s="2"/>
      <c r="WRR377" s="2"/>
      <c r="WRS377" s="2"/>
      <c r="WRT377" s="2"/>
      <c r="WRU377" s="2"/>
      <c r="WRV377" s="2"/>
      <c r="WRW377" s="2"/>
      <c r="WRX377" s="2"/>
      <c r="WRY377" s="2"/>
      <c r="WRZ377" s="2"/>
      <c r="WSA377" s="2"/>
      <c r="WSB377" s="2"/>
      <c r="WSC377" s="2"/>
      <c r="WSD377" s="2"/>
      <c r="WSE377" s="2"/>
      <c r="WSF377" s="2"/>
      <c r="WSG377" s="2"/>
      <c r="WSH377" s="2"/>
      <c r="WSI377" s="2"/>
      <c r="WSJ377" s="2"/>
      <c r="WSK377" s="2"/>
      <c r="WSL377" s="2"/>
      <c r="WSM377" s="2"/>
      <c r="WSN377" s="2"/>
      <c r="WSO377" s="2"/>
      <c r="WSP377" s="2"/>
      <c r="WSQ377" s="2"/>
      <c r="WSR377" s="2"/>
      <c r="WSS377" s="2"/>
      <c r="WST377" s="2"/>
      <c r="WSU377" s="2"/>
      <c r="WSV377" s="2"/>
      <c r="WSW377" s="2"/>
      <c r="WSX377" s="2"/>
      <c r="WSY377" s="2"/>
      <c r="WSZ377" s="2"/>
      <c r="WTA377" s="2"/>
      <c r="WTB377" s="2"/>
      <c r="WTC377" s="2"/>
      <c r="WTD377" s="2"/>
      <c r="WTE377" s="2"/>
      <c r="WTF377" s="2"/>
      <c r="WTG377" s="2"/>
      <c r="WTH377" s="2"/>
      <c r="WTI377" s="2"/>
      <c r="WTJ377" s="2"/>
      <c r="WTK377" s="2"/>
      <c r="WTL377" s="2"/>
      <c r="WTM377" s="2"/>
      <c r="WTN377" s="2"/>
      <c r="WTO377" s="2"/>
      <c r="WTP377" s="2"/>
      <c r="WTQ377" s="2"/>
      <c r="WTR377" s="2"/>
      <c r="WTS377" s="2"/>
      <c r="WTT377" s="2"/>
      <c r="WTU377" s="2"/>
      <c r="WTV377" s="2"/>
      <c r="WTW377" s="2"/>
      <c r="WTX377" s="2"/>
      <c r="WTY377" s="2"/>
      <c r="WTZ377" s="2"/>
      <c r="WUA377" s="2"/>
      <c r="WUB377" s="2"/>
      <c r="WUC377" s="2"/>
      <c r="WUD377" s="2"/>
      <c r="WUE377" s="2"/>
      <c r="WUF377" s="2"/>
      <c r="WUG377" s="2"/>
      <c r="WUH377" s="2"/>
      <c r="WUI377" s="2"/>
      <c r="WUJ377" s="2"/>
      <c r="WUK377" s="2"/>
      <c r="WUL377" s="2"/>
      <c r="WUM377" s="2"/>
      <c r="WUN377" s="2"/>
      <c r="WUO377" s="2"/>
      <c r="WUP377" s="2"/>
      <c r="WUQ377" s="2"/>
      <c r="WUR377" s="2"/>
      <c r="WUS377" s="2"/>
      <c r="WUT377" s="2"/>
      <c r="WUU377" s="2"/>
      <c r="WUV377" s="2"/>
      <c r="WUW377" s="2"/>
      <c r="WUX377" s="2"/>
      <c r="WUY377" s="2"/>
      <c r="WUZ377" s="2"/>
      <c r="WVA377" s="2"/>
      <c r="WVB377" s="2"/>
      <c r="WVC377" s="2"/>
      <c r="WVD377" s="2"/>
      <c r="WVE377" s="2"/>
      <c r="WVF377" s="2"/>
      <c r="WVG377" s="2"/>
      <c r="WVH377" s="2"/>
      <c r="WVI377" s="2"/>
      <c r="WVJ377" s="2"/>
      <c r="WVK377" s="2"/>
      <c r="WVL377" s="2"/>
      <c r="WVM377" s="2"/>
      <c r="WVN377" s="2"/>
      <c r="WVO377" s="2"/>
      <c r="WVP377" s="2"/>
      <c r="WVQ377" s="2"/>
      <c r="WVR377" s="2"/>
      <c r="WVS377" s="2"/>
      <c r="WVT377" s="2"/>
      <c r="WVU377" s="2"/>
      <c r="WVV377" s="2"/>
      <c r="WVW377" s="2"/>
      <c r="WVX377" s="2"/>
      <c r="WVY377" s="2"/>
      <c r="WVZ377" s="2"/>
      <c r="WWA377" s="2"/>
      <c r="WWB377" s="2"/>
      <c r="WWC377" s="2"/>
      <c r="WWD377" s="2"/>
      <c r="WWE377" s="2"/>
      <c r="WWF377" s="2"/>
      <c r="WWG377" s="2"/>
      <c r="WWH377" s="2"/>
      <c r="WWI377" s="2"/>
      <c r="WWJ377" s="2"/>
      <c r="WWK377" s="2"/>
      <c r="WWL377" s="2"/>
      <c r="WWM377" s="2"/>
      <c r="WWN377" s="2"/>
      <c r="WWO377" s="2"/>
      <c r="WWP377" s="2"/>
      <c r="WWQ377" s="2"/>
      <c r="WWR377" s="2"/>
      <c r="WWS377" s="2"/>
      <c r="WWT377" s="2"/>
      <c r="WWU377" s="2"/>
      <c r="WWV377" s="2"/>
      <c r="WWW377" s="2"/>
      <c r="WWX377" s="2"/>
      <c r="WWY377" s="2"/>
      <c r="WWZ377" s="2"/>
      <c r="WXA377" s="2"/>
      <c r="WXB377" s="2"/>
      <c r="WXC377" s="2"/>
      <c r="WXD377" s="2"/>
      <c r="WXE377" s="2"/>
      <c r="WXF377" s="2"/>
      <c r="WXG377" s="2"/>
      <c r="WXH377" s="2"/>
      <c r="WXI377" s="2"/>
      <c r="WXJ377" s="2"/>
      <c r="WXK377" s="2"/>
      <c r="WXL377" s="2"/>
      <c r="WXM377" s="2"/>
      <c r="WXN377" s="2"/>
      <c r="WXO377" s="2"/>
      <c r="WXP377" s="2"/>
      <c r="WXQ377" s="2"/>
      <c r="WXR377" s="2"/>
      <c r="WXS377" s="2"/>
      <c r="WXT377" s="2"/>
      <c r="WXU377" s="2"/>
      <c r="WXV377" s="2"/>
      <c r="WXW377" s="2"/>
      <c r="WXX377" s="2"/>
      <c r="WXY377" s="2"/>
      <c r="WXZ377" s="2"/>
      <c r="WYA377" s="2"/>
      <c r="WYB377" s="2"/>
      <c r="WYC377" s="2"/>
      <c r="WYD377" s="2"/>
      <c r="WYE377" s="2"/>
      <c r="WYF377" s="2"/>
      <c r="WYG377" s="2"/>
      <c r="WYH377" s="2"/>
      <c r="WYI377" s="2"/>
      <c r="WYJ377" s="2"/>
      <c r="WYK377" s="2"/>
      <c r="WYL377" s="2"/>
      <c r="WYM377" s="2"/>
      <c r="WYN377" s="2"/>
      <c r="WYO377" s="2"/>
      <c r="WYP377" s="2"/>
      <c r="WYQ377" s="2"/>
      <c r="WYR377" s="2"/>
      <c r="WYS377" s="2"/>
      <c r="WYT377" s="2"/>
      <c r="WYU377" s="2"/>
      <c r="WYV377" s="2"/>
      <c r="WYW377" s="2"/>
      <c r="WYX377" s="2"/>
      <c r="WYY377" s="2"/>
      <c r="WYZ377" s="2"/>
      <c r="WZA377" s="2"/>
      <c r="WZB377" s="2"/>
      <c r="WZC377" s="2"/>
      <c r="WZD377" s="2"/>
      <c r="WZE377" s="2"/>
      <c r="WZF377" s="2"/>
      <c r="WZG377" s="2"/>
      <c r="WZH377" s="2"/>
      <c r="WZI377" s="2"/>
      <c r="WZJ377" s="2"/>
      <c r="WZK377" s="2"/>
      <c r="WZL377" s="2"/>
      <c r="WZM377" s="2"/>
      <c r="WZN377" s="2"/>
      <c r="WZO377" s="2"/>
      <c r="WZP377" s="2"/>
      <c r="WZQ377" s="2"/>
      <c r="WZR377" s="2"/>
      <c r="WZS377" s="2"/>
      <c r="WZT377" s="2"/>
      <c r="WZU377" s="2"/>
      <c r="WZV377" s="2"/>
      <c r="WZW377" s="2"/>
      <c r="WZX377" s="2"/>
      <c r="WZY377" s="2"/>
      <c r="WZZ377" s="2"/>
      <c r="XAA377" s="2"/>
      <c r="XAB377" s="2"/>
      <c r="XAC377" s="2"/>
      <c r="XAD377" s="2"/>
      <c r="XAE377" s="2"/>
      <c r="XAF377" s="2"/>
      <c r="XAG377" s="2"/>
      <c r="XAH377" s="2"/>
      <c r="XAI377" s="2"/>
      <c r="XAJ377" s="2"/>
      <c r="XAK377" s="2"/>
      <c r="XAL377" s="2"/>
      <c r="XAM377" s="2"/>
      <c r="XAN377" s="2"/>
      <c r="XAO377" s="2"/>
      <c r="XAP377" s="2"/>
      <c r="XAQ377" s="2"/>
      <c r="XAR377" s="2"/>
      <c r="XAS377" s="2"/>
      <c r="XAT377" s="2"/>
      <c r="XAU377" s="2"/>
      <c r="XAV377" s="2"/>
      <c r="XAW377" s="2"/>
      <c r="XAX377" s="2"/>
      <c r="XAY377" s="2"/>
      <c r="XAZ377" s="2"/>
      <c r="XBA377" s="2"/>
      <c r="XBB377" s="2"/>
      <c r="XBC377" s="2"/>
      <c r="XBD377" s="2"/>
      <c r="XBE377" s="2"/>
      <c r="XBF377" s="2"/>
      <c r="XBG377" s="2"/>
      <c r="XBH377" s="2"/>
      <c r="XBI377" s="2"/>
      <c r="XBJ377" s="2"/>
      <c r="XBK377" s="2"/>
      <c r="XBL377" s="2"/>
      <c r="XBM377" s="2"/>
      <c r="XBN377" s="2"/>
      <c r="XBO377" s="2"/>
      <c r="XBP377" s="2"/>
      <c r="XBQ377" s="2"/>
      <c r="XBR377" s="2"/>
      <c r="XBS377" s="2"/>
      <c r="XBT377" s="2"/>
    </row>
    <row r="378" spans="1:16296" s="41" customFormat="1">
      <c r="B378" s="41" t="s">
        <v>35</v>
      </c>
      <c r="E378" s="42">
        <v>76</v>
      </c>
      <c r="F378" s="64" t="s">
        <v>828</v>
      </c>
      <c r="G378" s="12" t="s">
        <v>35</v>
      </c>
      <c r="H378" s="12" t="s">
        <v>310</v>
      </c>
      <c r="I378" s="12" t="s">
        <v>311</v>
      </c>
      <c r="J378" s="12"/>
      <c r="K378" s="60" t="s">
        <v>311</v>
      </c>
      <c r="L378" s="102"/>
      <c r="M378" s="102"/>
      <c r="N378" s="102"/>
      <c r="O378" s="102"/>
      <c r="P378" s="102"/>
      <c r="Q378" s="102"/>
      <c r="R378" s="102"/>
      <c r="S378" s="62"/>
      <c r="T378" s="448">
        <f>T3</f>
        <v>0.86899999999999999</v>
      </c>
      <c r="U378" s="62"/>
      <c r="V378" s="62"/>
      <c r="W378" s="102"/>
      <c r="X378" s="102"/>
      <c r="Y378" s="102"/>
      <c r="Z378" s="102"/>
      <c r="AA378" s="102"/>
      <c r="AB378" s="23">
        <v>4.7977965513335018E-2</v>
      </c>
      <c r="AC378" s="102"/>
      <c r="AD378" s="102"/>
      <c r="AE378" s="102"/>
      <c r="AF378" s="105"/>
      <c r="AG378" s="105"/>
      <c r="AH378" s="102"/>
      <c r="AI378" s="102"/>
      <c r="AJ378" s="102"/>
      <c r="AK378" s="102"/>
      <c r="AL378" s="707">
        <f t="shared" si="76"/>
        <v>0</v>
      </c>
      <c r="AM378" s="102"/>
      <c r="AN378" s="102"/>
      <c r="AO378" s="102"/>
      <c r="AP378" s="102"/>
      <c r="AQ378" s="253">
        <f t="shared" si="81"/>
        <v>0</v>
      </c>
      <c r="AR378" s="74"/>
      <c r="AS378" s="259"/>
      <c r="AT378" s="253">
        <f t="shared" si="74"/>
        <v>0</v>
      </c>
      <c r="AU378" s="74"/>
      <c r="AV378" s="74"/>
      <c r="AW378" s="270"/>
      <c r="AX378" s="43"/>
      <c r="AY378" s="74"/>
      <c r="AZ378" s="94"/>
      <c r="BA378" s="94"/>
      <c r="BB378" s="94"/>
      <c r="BC378" s="270"/>
      <c r="BD378" s="270"/>
      <c r="BE378" s="74"/>
      <c r="BF378" s="74"/>
      <c r="BG378" s="74"/>
      <c r="BH378" s="74"/>
      <c r="BI378" s="74"/>
      <c r="BJ378" s="253">
        <f t="shared" si="77"/>
        <v>0</v>
      </c>
      <c r="BK378" s="74"/>
      <c r="BL378" s="74"/>
      <c r="BM378" s="74"/>
      <c r="BN378" s="74"/>
      <c r="BO378" s="74"/>
      <c r="BP378" s="74"/>
      <c r="BQ378" s="270"/>
      <c r="BR378" s="270"/>
      <c r="BS378" s="74"/>
      <c r="BT378" s="74"/>
      <c r="BU378" s="74"/>
      <c r="BV378" s="74"/>
      <c r="BW378" s="74"/>
      <c r="BX378" s="74"/>
      <c r="BY378" s="74"/>
      <c r="BZ378" s="74"/>
      <c r="CA378" s="74"/>
      <c r="CB378" s="74"/>
      <c r="CC378" s="270"/>
      <c r="CD378" s="74"/>
      <c r="CE378" s="100">
        <v>1.6000000000000001E-3</v>
      </c>
      <c r="CF378" s="74"/>
      <c r="CG378" s="270"/>
      <c r="CH378" s="270"/>
      <c r="CI378" s="270"/>
      <c r="CJ378" s="270"/>
      <c r="CK378" s="76"/>
      <c r="CL378" s="76"/>
      <c r="CM378" s="270"/>
      <c r="CN378" s="270"/>
      <c r="CO378" s="270"/>
      <c r="CP378" s="76"/>
      <c r="CQ378" s="270"/>
      <c r="CR378" s="270"/>
      <c r="CS378" s="74"/>
      <c r="CT378" s="74"/>
      <c r="CU378" s="253">
        <f t="shared" si="78"/>
        <v>0</v>
      </c>
      <c r="CV378" s="270"/>
      <c r="CW378" s="238"/>
      <c r="CX378" s="270"/>
      <c r="CY378" s="270"/>
      <c r="CZ378" s="270"/>
      <c r="DA378" s="270"/>
      <c r="DB378" s="270"/>
      <c r="DC378" s="93"/>
      <c r="DD378" s="74"/>
      <c r="DE378" s="74"/>
      <c r="DF378" s="253">
        <f t="shared" si="79"/>
        <v>0</v>
      </c>
      <c r="DG378" s="93"/>
      <c r="DH378" s="74"/>
      <c r="DI378" s="74"/>
      <c r="DJ378" s="74"/>
      <c r="DK378" s="74"/>
      <c r="DL378" s="74"/>
      <c r="DM378" s="253">
        <f t="shared" si="80"/>
        <v>0</v>
      </c>
      <c r="DN378" s="270"/>
      <c r="DO378" s="270"/>
      <c r="DP378" s="74"/>
      <c r="DQ378" s="74"/>
      <c r="DR378" s="74"/>
      <c r="DS378" s="74"/>
      <c r="DT378" s="74"/>
      <c r="DU378" s="74"/>
      <c r="DV378" s="74"/>
      <c r="DW378" s="74"/>
      <c r="DX378" s="74"/>
      <c r="DY378" s="74"/>
      <c r="DZ378" s="74"/>
      <c r="EA378" s="74"/>
      <c r="EB378" s="74"/>
      <c r="EC378" s="74"/>
      <c r="ED378" s="74"/>
      <c r="EE378" s="74"/>
      <c r="EF378" s="74"/>
      <c r="EG378" s="74"/>
      <c r="EH378" s="74"/>
      <c r="EI378" s="74"/>
      <c r="EJ378" s="74"/>
      <c r="EK378" s="74"/>
      <c r="EL378" s="74"/>
      <c r="EM378" s="93"/>
      <c r="EN378" s="93"/>
      <c r="EO378" s="17"/>
      <c r="EP378" s="17"/>
      <c r="EQ378" s="17"/>
      <c r="ER378" s="2"/>
      <c r="ES378" s="2"/>
      <c r="ET378" s="2"/>
      <c r="EU378" s="2"/>
      <c r="EV378" s="2"/>
      <c r="EW378" s="2"/>
      <c r="EX378" s="2"/>
      <c r="EY378" s="2"/>
      <c r="EZ378" s="2"/>
      <c r="FA378" s="2"/>
      <c r="FB378" s="2"/>
      <c r="FC378" s="2"/>
      <c r="FD378" s="2"/>
      <c r="FE378" s="2"/>
      <c r="FF378" s="2"/>
      <c r="FG378" s="2"/>
      <c r="FH378" s="2"/>
      <c r="FI378" s="2"/>
      <c r="FJ378" s="2"/>
      <c r="FK378" s="2"/>
      <c r="FL378" s="2"/>
      <c r="FM378" s="2"/>
      <c r="FN378" s="2"/>
      <c r="FO378" s="2"/>
      <c r="FP378" s="2"/>
      <c r="FQ378" s="2"/>
      <c r="FR378" s="2"/>
      <c r="FS378" s="2"/>
      <c r="FT378" s="2"/>
      <c r="FU378" s="2"/>
      <c r="FV378" s="2"/>
      <c r="FW378" s="2"/>
      <c r="FX378" s="2"/>
      <c r="FY378" s="2"/>
      <c r="FZ378" s="2"/>
      <c r="GA378" s="2"/>
      <c r="GB378" s="2"/>
      <c r="GC378" s="2"/>
      <c r="GD378" s="2"/>
      <c r="GE378" s="2"/>
      <c r="GF378" s="2"/>
      <c r="GG378" s="2"/>
      <c r="GH378" s="2"/>
      <c r="GI378" s="2"/>
      <c r="GJ378" s="2"/>
      <c r="GK378" s="2"/>
      <c r="GL378" s="2"/>
      <c r="GM378" s="2"/>
      <c r="GN378" s="2"/>
      <c r="GO378" s="2"/>
      <c r="GP378" s="2"/>
      <c r="GQ378" s="2"/>
      <c r="GR378" s="2"/>
      <c r="GS378" s="2"/>
      <c r="GT378" s="2"/>
      <c r="GU378" s="2"/>
      <c r="GV378" s="2"/>
      <c r="GW378" s="2"/>
      <c r="GX378" s="2"/>
      <c r="GY378" s="2"/>
      <c r="GZ378" s="2"/>
      <c r="HA378" s="2"/>
      <c r="HB378" s="2"/>
      <c r="HC378" s="2"/>
      <c r="HD378" s="2"/>
      <c r="HE378" s="2"/>
      <c r="HF378" s="2"/>
      <c r="HG378" s="2"/>
      <c r="HH378" s="2"/>
      <c r="HI378" s="2"/>
      <c r="HJ378" s="2"/>
      <c r="HK378" s="2"/>
      <c r="HL378" s="2"/>
      <c r="HM378" s="2"/>
      <c r="HN378" s="2"/>
      <c r="HO378" s="2"/>
      <c r="HP378" s="2"/>
      <c r="HQ378" s="2"/>
      <c r="HR378" s="2"/>
      <c r="HS378" s="2"/>
      <c r="HT378" s="2"/>
      <c r="HU378" s="2"/>
      <c r="HV378" s="2"/>
      <c r="HW378" s="2"/>
      <c r="HX378" s="2"/>
      <c r="HY378" s="2"/>
      <c r="HZ378" s="2"/>
      <c r="IA378" s="2"/>
      <c r="IB378" s="2"/>
      <c r="IC378" s="2"/>
      <c r="ID378" s="2"/>
      <c r="IE378" s="2"/>
      <c r="IF378" s="2"/>
      <c r="IG378" s="2"/>
      <c r="IH378" s="2"/>
      <c r="II378" s="2"/>
      <c r="IJ378" s="2"/>
      <c r="IK378" s="2"/>
      <c r="IL378" s="2"/>
      <c r="IM378" s="2"/>
      <c r="IN378" s="2"/>
      <c r="IO378" s="2"/>
      <c r="IP378" s="2"/>
      <c r="IQ378" s="2"/>
      <c r="IR378" s="2"/>
      <c r="IS378" s="2"/>
      <c r="IT378" s="2"/>
      <c r="IU378" s="2"/>
      <c r="IV378" s="2"/>
      <c r="IW378" s="2"/>
      <c r="IX378" s="2"/>
      <c r="IY378" s="2"/>
      <c r="IZ378" s="2"/>
      <c r="JA378" s="2"/>
      <c r="JB378" s="2"/>
      <c r="JC378" s="2"/>
      <c r="JD378" s="2"/>
      <c r="JE378" s="2"/>
      <c r="JF378" s="2"/>
      <c r="JG378" s="2"/>
      <c r="JH378" s="2"/>
      <c r="JI378" s="2"/>
      <c r="JJ378" s="2"/>
      <c r="JK378" s="2"/>
      <c r="JL378" s="2"/>
      <c r="JM378" s="2"/>
      <c r="JN378" s="2"/>
      <c r="JO378" s="2"/>
      <c r="JP378" s="2"/>
      <c r="JQ378" s="2"/>
      <c r="JR378" s="2"/>
      <c r="JS378" s="2"/>
      <c r="JT378" s="2"/>
      <c r="JU378" s="2"/>
      <c r="JV378" s="2"/>
      <c r="JW378" s="2"/>
      <c r="JX378" s="2"/>
      <c r="JY378" s="2"/>
      <c r="JZ378" s="2"/>
      <c r="KA378" s="2"/>
      <c r="KB378" s="2"/>
      <c r="KC378" s="2"/>
      <c r="KD378" s="2"/>
      <c r="KE378" s="2"/>
      <c r="KF378" s="2"/>
      <c r="KG378" s="2"/>
      <c r="KH378" s="2"/>
      <c r="KI378" s="2"/>
      <c r="KJ378" s="2"/>
      <c r="KK378" s="2"/>
      <c r="KL378" s="2"/>
      <c r="KM378" s="2"/>
      <c r="KN378" s="2"/>
      <c r="KO378" s="2"/>
      <c r="KP378" s="2"/>
      <c r="KQ378" s="2"/>
      <c r="KR378" s="2"/>
      <c r="KS378" s="2"/>
      <c r="KT378" s="2"/>
      <c r="KU378" s="2"/>
      <c r="KV378" s="2"/>
      <c r="KW378" s="2"/>
      <c r="KX378" s="2"/>
      <c r="KY378" s="2"/>
      <c r="KZ378" s="2"/>
      <c r="LA378" s="2"/>
      <c r="LB378" s="2"/>
      <c r="LC378" s="2"/>
      <c r="LD378" s="2"/>
      <c r="LE378" s="2"/>
      <c r="LF378" s="2"/>
      <c r="LG378" s="2"/>
      <c r="LH378" s="2"/>
      <c r="LI378" s="2"/>
      <c r="LJ378" s="2"/>
      <c r="LK378" s="2"/>
      <c r="LL378" s="2"/>
      <c r="LM378" s="2"/>
      <c r="LN378" s="2"/>
      <c r="LO378" s="2"/>
      <c r="LP378" s="2"/>
      <c r="LQ378" s="2"/>
      <c r="LR378" s="2"/>
      <c r="LS378" s="2"/>
      <c r="LT378" s="2"/>
      <c r="LU378" s="2"/>
      <c r="LV378" s="2"/>
      <c r="LW378" s="2"/>
      <c r="LX378" s="2"/>
      <c r="LY378" s="2"/>
      <c r="LZ378" s="2"/>
      <c r="MA378" s="2"/>
      <c r="MB378" s="2"/>
      <c r="MC378" s="2"/>
      <c r="MD378" s="2"/>
      <c r="ME378" s="2"/>
      <c r="MF378" s="2"/>
      <c r="MG378" s="2"/>
      <c r="MH378" s="2"/>
      <c r="MI378" s="2"/>
      <c r="MJ378" s="2"/>
      <c r="MK378" s="2"/>
      <c r="ML378" s="2"/>
      <c r="MM378" s="2"/>
      <c r="MN378" s="2"/>
      <c r="MO378" s="2"/>
      <c r="MP378" s="2"/>
      <c r="MQ378" s="2"/>
      <c r="MR378" s="2"/>
      <c r="MS378" s="2"/>
      <c r="MT378" s="2"/>
      <c r="MU378" s="2"/>
      <c r="MV378" s="2"/>
      <c r="MW378" s="2"/>
      <c r="MX378" s="2"/>
      <c r="MY378" s="2"/>
      <c r="MZ378" s="2"/>
      <c r="NA378" s="2"/>
      <c r="NB378" s="2"/>
      <c r="NC378" s="2"/>
      <c r="ND378" s="2"/>
      <c r="NE378" s="2"/>
      <c r="NF378" s="2"/>
      <c r="NG378" s="2"/>
      <c r="NH378" s="2"/>
      <c r="NI378" s="2"/>
      <c r="NJ378" s="2"/>
      <c r="NK378" s="2"/>
      <c r="NL378" s="2"/>
      <c r="NM378" s="2"/>
      <c r="NN378" s="2"/>
      <c r="NO378" s="2"/>
      <c r="NP378" s="2"/>
      <c r="NQ378" s="2"/>
      <c r="NR378" s="2"/>
      <c r="NS378" s="2"/>
      <c r="NT378" s="2"/>
      <c r="NU378" s="2"/>
      <c r="NV378" s="2"/>
      <c r="NW378" s="2"/>
      <c r="NX378" s="2"/>
      <c r="NY378" s="2"/>
      <c r="NZ378" s="2"/>
      <c r="OA378" s="2"/>
      <c r="OB378" s="2"/>
      <c r="OC378" s="2"/>
      <c r="OD378" s="2"/>
      <c r="OE378" s="2"/>
      <c r="OF378" s="2"/>
      <c r="OG378" s="2"/>
      <c r="OH378" s="2"/>
      <c r="OI378" s="2"/>
      <c r="OJ378" s="2"/>
      <c r="OK378" s="2"/>
      <c r="OL378" s="2"/>
      <c r="OM378" s="2"/>
      <c r="ON378" s="2"/>
      <c r="OO378" s="2"/>
      <c r="OP378" s="2"/>
      <c r="OQ378" s="2"/>
      <c r="OR378" s="2"/>
      <c r="OS378" s="2"/>
      <c r="OT378" s="2"/>
      <c r="OU378" s="2"/>
      <c r="OV378" s="2"/>
      <c r="OW378" s="2"/>
      <c r="OX378" s="2"/>
      <c r="OY378" s="2"/>
      <c r="OZ378" s="2"/>
      <c r="PA378" s="2"/>
      <c r="PB378" s="2"/>
      <c r="PC378" s="2"/>
      <c r="PD378" s="2"/>
      <c r="PE378" s="2"/>
      <c r="PF378" s="2"/>
      <c r="PG378" s="2"/>
      <c r="PH378" s="2"/>
      <c r="PI378" s="2"/>
      <c r="PJ378" s="2"/>
      <c r="PK378" s="2"/>
      <c r="PL378" s="2"/>
      <c r="PM378" s="2"/>
      <c r="PN378" s="2"/>
      <c r="PO378" s="2"/>
      <c r="PP378" s="2"/>
      <c r="PQ378" s="2"/>
      <c r="PR378" s="2"/>
      <c r="PS378" s="2"/>
      <c r="PT378" s="2"/>
      <c r="PU378" s="2"/>
      <c r="PV378" s="2"/>
      <c r="PW378" s="2"/>
      <c r="PX378" s="2"/>
      <c r="PY378" s="2"/>
      <c r="PZ378" s="2"/>
      <c r="QA378" s="2"/>
      <c r="QB378" s="2"/>
      <c r="QC378" s="2"/>
      <c r="QD378" s="2"/>
      <c r="QE378" s="2"/>
      <c r="QF378" s="2"/>
      <c r="QG378" s="2"/>
      <c r="QH378" s="2"/>
      <c r="QI378" s="2"/>
      <c r="QJ378" s="2"/>
      <c r="QK378" s="2"/>
      <c r="QL378" s="2"/>
      <c r="QM378" s="2"/>
      <c r="QN378" s="2"/>
      <c r="QO378" s="2"/>
      <c r="QP378" s="2"/>
      <c r="QQ378" s="2"/>
      <c r="QR378" s="2"/>
      <c r="QS378" s="2"/>
      <c r="QT378" s="2"/>
      <c r="QU378" s="2"/>
      <c r="QV378" s="2"/>
      <c r="QW378" s="2"/>
      <c r="QX378" s="2"/>
      <c r="QY378" s="2"/>
      <c r="QZ378" s="2"/>
      <c r="RA378" s="2"/>
      <c r="RB378" s="2"/>
      <c r="RC378" s="2"/>
      <c r="RD378" s="2"/>
      <c r="RE378" s="2"/>
      <c r="RF378" s="2"/>
      <c r="RG378" s="2"/>
      <c r="RH378" s="2"/>
      <c r="RI378" s="2"/>
      <c r="RJ378" s="2"/>
      <c r="RK378" s="2"/>
      <c r="RL378" s="2"/>
      <c r="RM378" s="2"/>
      <c r="RN378" s="2"/>
      <c r="RO378" s="2"/>
      <c r="RP378" s="2"/>
      <c r="RQ378" s="2"/>
      <c r="RR378" s="2"/>
      <c r="RS378" s="2"/>
      <c r="RT378" s="2"/>
      <c r="RU378" s="2"/>
      <c r="RV378" s="2"/>
      <c r="RW378" s="2"/>
      <c r="RX378" s="2"/>
      <c r="RY378" s="2"/>
      <c r="RZ378" s="2"/>
      <c r="SA378" s="2"/>
      <c r="SB378" s="2"/>
      <c r="SC378" s="2"/>
      <c r="SD378" s="2"/>
      <c r="SE378" s="2"/>
      <c r="SF378" s="2"/>
      <c r="SG378" s="2"/>
      <c r="SH378" s="2"/>
      <c r="SI378" s="2"/>
      <c r="SJ378" s="2"/>
      <c r="SK378" s="2"/>
      <c r="SL378" s="2"/>
      <c r="SM378" s="2"/>
      <c r="SN378" s="2"/>
      <c r="SO378" s="2"/>
      <c r="SP378" s="2"/>
      <c r="SQ378" s="2"/>
      <c r="SR378" s="2"/>
      <c r="SS378" s="2"/>
      <c r="ST378" s="2"/>
      <c r="SU378" s="2"/>
      <c r="SV378" s="2"/>
      <c r="SW378" s="2"/>
      <c r="SX378" s="2"/>
      <c r="SY378" s="2"/>
      <c r="SZ378" s="2"/>
      <c r="TA378" s="2"/>
      <c r="TB378" s="2"/>
      <c r="TC378" s="2"/>
      <c r="TD378" s="2"/>
      <c r="TE378" s="2"/>
      <c r="TF378" s="2"/>
      <c r="TG378" s="2"/>
      <c r="TH378" s="2"/>
      <c r="TI378" s="2"/>
      <c r="TJ378" s="2"/>
      <c r="TK378" s="2"/>
      <c r="TL378" s="2"/>
      <c r="TM378" s="2"/>
      <c r="TN378" s="2"/>
      <c r="TO378" s="2"/>
      <c r="TP378" s="2"/>
      <c r="TQ378" s="2"/>
      <c r="TR378" s="2"/>
      <c r="TS378" s="2"/>
      <c r="TT378" s="2"/>
      <c r="TU378" s="2"/>
      <c r="TV378" s="2"/>
      <c r="TW378" s="2"/>
      <c r="TX378" s="2"/>
      <c r="TY378" s="2"/>
      <c r="TZ378" s="2"/>
      <c r="UA378" s="2"/>
      <c r="UB378" s="2"/>
      <c r="UC378" s="2"/>
      <c r="UD378" s="2"/>
      <c r="UE378" s="2"/>
      <c r="UF378" s="2"/>
      <c r="UG378" s="2"/>
      <c r="UH378" s="2"/>
      <c r="UI378" s="2"/>
      <c r="UJ378" s="2"/>
      <c r="UK378" s="2"/>
      <c r="UL378" s="2"/>
      <c r="UM378" s="2"/>
      <c r="UN378" s="2"/>
      <c r="UO378" s="2"/>
      <c r="UP378" s="2"/>
      <c r="UQ378" s="2"/>
      <c r="UR378" s="2"/>
      <c r="US378" s="2"/>
      <c r="UT378" s="2"/>
      <c r="UU378" s="2"/>
      <c r="UV378" s="2"/>
      <c r="UW378" s="2"/>
      <c r="UX378" s="2"/>
      <c r="UY378" s="2"/>
      <c r="UZ378" s="2"/>
      <c r="VA378" s="2"/>
      <c r="VB378" s="2"/>
      <c r="VC378" s="2"/>
      <c r="VD378" s="2"/>
      <c r="VE378" s="2"/>
      <c r="VF378" s="2"/>
      <c r="VG378" s="2"/>
      <c r="VH378" s="2"/>
      <c r="VI378" s="2"/>
      <c r="VJ378" s="2"/>
      <c r="VK378" s="2"/>
      <c r="VL378" s="2"/>
      <c r="VM378" s="2"/>
      <c r="VN378" s="2"/>
      <c r="VO378" s="2"/>
      <c r="VP378" s="2"/>
      <c r="VQ378" s="2"/>
      <c r="VR378" s="2"/>
      <c r="VS378" s="2"/>
      <c r="VT378" s="2"/>
      <c r="VU378" s="2"/>
      <c r="VV378" s="2"/>
      <c r="VW378" s="2"/>
      <c r="VX378" s="2"/>
      <c r="VY378" s="2"/>
      <c r="VZ378" s="2"/>
      <c r="WA378" s="2"/>
      <c r="WB378" s="2"/>
      <c r="WC378" s="2"/>
      <c r="WD378" s="2"/>
      <c r="WE378" s="2"/>
      <c r="WF378" s="2"/>
      <c r="WG378" s="2"/>
      <c r="WH378" s="2"/>
      <c r="WI378" s="2"/>
      <c r="WJ378" s="2"/>
      <c r="WK378" s="2"/>
      <c r="WL378" s="2"/>
      <c r="WM378" s="2"/>
      <c r="WN378" s="2"/>
      <c r="WO378" s="2"/>
      <c r="WP378" s="2"/>
      <c r="WQ378" s="2"/>
      <c r="WR378" s="2"/>
      <c r="WS378" s="2"/>
      <c r="WT378" s="2"/>
      <c r="WU378" s="2"/>
      <c r="WV378" s="2"/>
      <c r="WW378" s="2"/>
      <c r="WX378" s="2"/>
      <c r="WY378" s="2"/>
      <c r="WZ378" s="2"/>
      <c r="XA378" s="2"/>
      <c r="XB378" s="2"/>
      <c r="XC378" s="2"/>
      <c r="XD378" s="2"/>
      <c r="XE378" s="2"/>
      <c r="XF378" s="2"/>
      <c r="XG378" s="2"/>
      <c r="XH378" s="2"/>
      <c r="XI378" s="2"/>
      <c r="XJ378" s="2"/>
      <c r="XK378" s="2"/>
      <c r="XL378" s="2"/>
      <c r="XM378" s="2"/>
      <c r="XN378" s="2"/>
      <c r="XO378" s="2"/>
      <c r="XP378" s="2"/>
      <c r="XQ378" s="2"/>
      <c r="XR378" s="2"/>
      <c r="XS378" s="2"/>
      <c r="XT378" s="2"/>
      <c r="XU378" s="2"/>
      <c r="XV378" s="2"/>
      <c r="XW378" s="2"/>
      <c r="XX378" s="2"/>
      <c r="XY378" s="2"/>
      <c r="XZ378" s="2"/>
      <c r="YA378" s="2"/>
      <c r="YB378" s="2"/>
      <c r="YC378" s="2"/>
      <c r="YD378" s="2"/>
      <c r="YE378" s="2"/>
      <c r="YF378" s="2"/>
      <c r="YG378" s="2"/>
      <c r="YH378" s="2"/>
      <c r="YI378" s="2"/>
      <c r="YJ378" s="2"/>
      <c r="YK378" s="2"/>
      <c r="YL378" s="2"/>
      <c r="YM378" s="2"/>
      <c r="YN378" s="2"/>
      <c r="YO378" s="2"/>
      <c r="YP378" s="2"/>
      <c r="YQ378" s="2"/>
      <c r="YR378" s="2"/>
      <c r="YS378" s="2"/>
      <c r="YT378" s="2"/>
      <c r="YU378" s="2"/>
      <c r="YV378" s="2"/>
      <c r="YW378" s="2"/>
      <c r="YX378" s="2"/>
      <c r="YY378" s="2"/>
      <c r="YZ378" s="2"/>
      <c r="ZA378" s="2"/>
      <c r="ZB378" s="2"/>
      <c r="ZC378" s="2"/>
      <c r="ZD378" s="2"/>
      <c r="ZE378" s="2"/>
      <c r="ZF378" s="2"/>
      <c r="ZG378" s="2"/>
      <c r="ZH378" s="2"/>
      <c r="ZI378" s="2"/>
      <c r="ZJ378" s="2"/>
      <c r="ZK378" s="2"/>
      <c r="ZL378" s="2"/>
      <c r="ZM378" s="2"/>
      <c r="ZN378" s="2"/>
      <c r="ZO378" s="2"/>
      <c r="ZP378" s="2"/>
      <c r="ZQ378" s="2"/>
      <c r="ZR378" s="2"/>
      <c r="ZS378" s="2"/>
      <c r="ZT378" s="2"/>
      <c r="ZU378" s="2"/>
      <c r="ZV378" s="2"/>
      <c r="ZW378" s="2"/>
      <c r="ZX378" s="2"/>
      <c r="ZY378" s="2"/>
      <c r="ZZ378" s="2"/>
      <c r="AAA378" s="2"/>
      <c r="AAB378" s="2"/>
      <c r="AAC378" s="2"/>
      <c r="AAD378" s="2"/>
      <c r="AAE378" s="2"/>
      <c r="AAF378" s="2"/>
      <c r="AAG378" s="2"/>
      <c r="AAH378" s="2"/>
      <c r="AAI378" s="2"/>
      <c r="AAJ378" s="2"/>
      <c r="AAK378" s="2"/>
      <c r="AAL378" s="2"/>
      <c r="AAM378" s="2"/>
      <c r="AAN378" s="2"/>
      <c r="AAO378" s="2"/>
      <c r="AAP378" s="2"/>
      <c r="AAQ378" s="2"/>
      <c r="AAR378" s="2"/>
      <c r="AAS378" s="2"/>
      <c r="AAT378" s="2"/>
      <c r="AAU378" s="2"/>
      <c r="AAV378" s="2"/>
      <c r="AAW378" s="2"/>
      <c r="AAX378" s="2"/>
      <c r="AAY378" s="2"/>
      <c r="AAZ378" s="2"/>
      <c r="ABA378" s="2"/>
      <c r="ABB378" s="2"/>
      <c r="ABC378" s="2"/>
      <c r="ABD378" s="2"/>
      <c r="ABE378" s="2"/>
      <c r="ABF378" s="2"/>
      <c r="ABG378" s="2"/>
      <c r="ABH378" s="2"/>
      <c r="ABI378" s="2"/>
      <c r="ABJ378" s="2"/>
      <c r="ABK378" s="2"/>
      <c r="ABL378" s="2"/>
      <c r="ABM378" s="2"/>
      <c r="ABN378" s="2"/>
      <c r="ABO378" s="2"/>
      <c r="ABP378" s="2"/>
      <c r="ABQ378" s="2"/>
      <c r="ABR378" s="2"/>
      <c r="ABS378" s="2"/>
      <c r="ABT378" s="2"/>
      <c r="ABU378" s="2"/>
      <c r="ABV378" s="2"/>
      <c r="ABW378" s="2"/>
      <c r="ABX378" s="2"/>
      <c r="ABY378" s="2"/>
      <c r="ABZ378" s="2"/>
      <c r="ACA378" s="2"/>
      <c r="ACB378" s="2"/>
      <c r="ACC378" s="2"/>
      <c r="ACD378" s="2"/>
      <c r="ACE378" s="2"/>
      <c r="ACF378" s="2"/>
      <c r="ACG378" s="2"/>
      <c r="ACH378" s="2"/>
      <c r="ACI378" s="2"/>
      <c r="ACJ378" s="2"/>
      <c r="ACK378" s="2"/>
      <c r="ACL378" s="2"/>
      <c r="ACM378" s="2"/>
      <c r="ACN378" s="2"/>
      <c r="ACO378" s="2"/>
      <c r="ACP378" s="2"/>
      <c r="ACQ378" s="2"/>
      <c r="ACR378" s="2"/>
      <c r="ACS378" s="2"/>
      <c r="ACT378" s="2"/>
      <c r="ACU378" s="2"/>
      <c r="ACV378" s="2"/>
      <c r="ACW378" s="2"/>
      <c r="ACX378" s="2"/>
      <c r="ACY378" s="2"/>
      <c r="ACZ378" s="2"/>
      <c r="ADA378" s="2"/>
      <c r="ADB378" s="2"/>
      <c r="ADC378" s="2"/>
      <c r="ADD378" s="2"/>
      <c r="ADE378" s="2"/>
      <c r="ADF378" s="2"/>
      <c r="ADG378" s="2"/>
      <c r="ADH378" s="2"/>
      <c r="ADI378" s="2"/>
      <c r="ADJ378" s="2"/>
      <c r="ADK378" s="2"/>
      <c r="ADL378" s="2"/>
      <c r="ADM378" s="2"/>
      <c r="ADN378" s="2"/>
      <c r="ADO378" s="2"/>
      <c r="ADP378" s="2"/>
      <c r="ADQ378" s="2"/>
      <c r="ADR378" s="2"/>
      <c r="ADS378" s="2"/>
      <c r="ADT378" s="2"/>
      <c r="ADU378" s="2"/>
      <c r="ADV378" s="2"/>
      <c r="ADW378" s="2"/>
      <c r="ADX378" s="2"/>
      <c r="ADY378" s="2"/>
      <c r="ADZ378" s="2"/>
      <c r="AEA378" s="2"/>
      <c r="AEB378" s="2"/>
      <c r="AEC378" s="2"/>
      <c r="AED378" s="2"/>
      <c r="AEE378" s="2"/>
      <c r="AEF378" s="2"/>
      <c r="AEG378" s="2"/>
      <c r="AEH378" s="2"/>
      <c r="AEI378" s="2"/>
      <c r="AEJ378" s="2"/>
      <c r="AEK378" s="2"/>
      <c r="AEL378" s="2"/>
      <c r="AEM378" s="2"/>
      <c r="AEN378" s="2"/>
      <c r="AEO378" s="2"/>
      <c r="AEP378" s="2"/>
      <c r="AEQ378" s="2"/>
      <c r="AER378" s="2"/>
      <c r="AES378" s="2"/>
      <c r="AET378" s="2"/>
      <c r="AEU378" s="2"/>
      <c r="AEV378" s="2"/>
      <c r="AEW378" s="2"/>
      <c r="AEX378" s="2"/>
      <c r="AEY378" s="2"/>
      <c r="AEZ378" s="2"/>
      <c r="AFA378" s="2"/>
      <c r="AFB378" s="2"/>
      <c r="AFC378" s="2"/>
      <c r="AFD378" s="2"/>
      <c r="AFE378" s="2"/>
      <c r="AFF378" s="2"/>
      <c r="AFG378" s="2"/>
      <c r="AFH378" s="2"/>
      <c r="AFI378" s="2"/>
      <c r="AFJ378" s="2"/>
      <c r="AFK378" s="2"/>
      <c r="AFL378" s="2"/>
      <c r="AFM378" s="2"/>
      <c r="AFN378" s="2"/>
      <c r="AFO378" s="2"/>
      <c r="AFP378" s="2"/>
      <c r="AFQ378" s="2"/>
      <c r="AFR378" s="2"/>
      <c r="AFS378" s="2"/>
      <c r="AFT378" s="2"/>
      <c r="AFU378" s="2"/>
      <c r="AFV378" s="2"/>
      <c r="AFW378" s="2"/>
      <c r="AFX378" s="2"/>
      <c r="AFY378" s="2"/>
      <c r="AFZ378" s="2"/>
      <c r="AGA378" s="2"/>
      <c r="AGB378" s="2"/>
      <c r="AGC378" s="2"/>
      <c r="AGD378" s="2"/>
      <c r="AGE378" s="2"/>
      <c r="AGF378" s="2"/>
      <c r="AGG378" s="2"/>
      <c r="AGH378" s="2"/>
      <c r="AGI378" s="2"/>
      <c r="AGJ378" s="2"/>
      <c r="AGK378" s="2"/>
      <c r="AGL378" s="2"/>
      <c r="AGM378" s="2"/>
      <c r="AGN378" s="2"/>
      <c r="AGO378" s="2"/>
      <c r="AGP378" s="2"/>
      <c r="AGQ378" s="2"/>
      <c r="AGR378" s="2"/>
      <c r="AGS378" s="2"/>
      <c r="AGT378" s="2"/>
      <c r="AGU378" s="2"/>
      <c r="AGV378" s="2"/>
      <c r="AGW378" s="2"/>
      <c r="AGX378" s="2"/>
      <c r="AGY378" s="2"/>
      <c r="AGZ378" s="2"/>
      <c r="AHA378" s="2"/>
      <c r="AHB378" s="2"/>
      <c r="AHC378" s="2"/>
      <c r="AHD378" s="2"/>
      <c r="AHE378" s="2"/>
      <c r="AHF378" s="2"/>
      <c r="AHG378" s="2"/>
      <c r="AHH378" s="2"/>
      <c r="AHI378" s="2"/>
      <c r="AHJ378" s="2"/>
      <c r="AHK378" s="2"/>
      <c r="AHL378" s="2"/>
      <c r="AHM378" s="2"/>
      <c r="AHN378" s="2"/>
      <c r="AHO378" s="2"/>
      <c r="AHP378" s="2"/>
      <c r="AHQ378" s="2"/>
      <c r="AHR378" s="2"/>
      <c r="AHS378" s="2"/>
      <c r="AHT378" s="2"/>
      <c r="AHU378" s="2"/>
      <c r="AHV378" s="2"/>
      <c r="AHW378" s="2"/>
      <c r="AHX378" s="2"/>
      <c r="AHY378" s="2"/>
      <c r="AHZ378" s="2"/>
      <c r="AIA378" s="2"/>
      <c r="AIB378" s="2"/>
      <c r="AIC378" s="2"/>
      <c r="AID378" s="2"/>
      <c r="AIE378" s="2"/>
      <c r="AIF378" s="2"/>
      <c r="AIG378" s="2"/>
      <c r="AIH378" s="2"/>
      <c r="AII378" s="2"/>
      <c r="AIJ378" s="2"/>
      <c r="AIK378" s="2"/>
      <c r="AIL378" s="2"/>
      <c r="AIM378" s="2"/>
      <c r="AIN378" s="2"/>
      <c r="AIO378" s="2"/>
      <c r="AIP378" s="2"/>
      <c r="AIQ378" s="2"/>
      <c r="AIR378" s="2"/>
      <c r="AIS378" s="2"/>
      <c r="AIT378" s="2"/>
      <c r="AIU378" s="2"/>
      <c r="AIV378" s="2"/>
      <c r="AIW378" s="2"/>
      <c r="AIX378" s="2"/>
      <c r="AIY378" s="2"/>
      <c r="AIZ378" s="2"/>
      <c r="AJA378" s="2"/>
      <c r="AJB378" s="2"/>
      <c r="AJC378" s="2"/>
      <c r="AJD378" s="2"/>
      <c r="AJE378" s="2"/>
      <c r="AJF378" s="2"/>
      <c r="AJG378" s="2"/>
      <c r="AJH378" s="2"/>
      <c r="AJI378" s="2"/>
      <c r="AJJ378" s="2"/>
      <c r="AJK378" s="2"/>
      <c r="AJL378" s="2"/>
      <c r="AJM378" s="2"/>
      <c r="AJN378" s="2"/>
      <c r="AJO378" s="2"/>
      <c r="AJP378" s="2"/>
      <c r="AJQ378" s="2"/>
      <c r="AJR378" s="2"/>
      <c r="AJS378" s="2"/>
      <c r="AJT378" s="2"/>
      <c r="AJU378" s="2"/>
      <c r="AJV378" s="2"/>
      <c r="AJW378" s="2"/>
      <c r="AJX378" s="2"/>
      <c r="AJY378" s="2"/>
      <c r="AJZ378" s="2"/>
      <c r="AKA378" s="2"/>
      <c r="AKB378" s="2"/>
      <c r="AKC378" s="2"/>
      <c r="AKD378" s="2"/>
      <c r="AKE378" s="2"/>
      <c r="AKF378" s="2"/>
      <c r="AKG378" s="2"/>
      <c r="AKH378" s="2"/>
      <c r="AKI378" s="2"/>
      <c r="AKJ378" s="2"/>
      <c r="AKK378" s="2"/>
      <c r="AKL378" s="2"/>
      <c r="AKM378" s="2"/>
      <c r="AKN378" s="2"/>
      <c r="AKO378" s="2"/>
      <c r="AKP378" s="2"/>
      <c r="AKQ378" s="2"/>
      <c r="AKR378" s="2"/>
      <c r="AKS378" s="2"/>
      <c r="AKT378" s="2"/>
      <c r="AKU378" s="2"/>
      <c r="AKV378" s="2"/>
      <c r="AKW378" s="2"/>
      <c r="AKX378" s="2"/>
      <c r="AKY378" s="2"/>
      <c r="AKZ378" s="2"/>
      <c r="ALA378" s="2"/>
      <c r="ALB378" s="2"/>
      <c r="ALC378" s="2"/>
      <c r="ALD378" s="2"/>
      <c r="ALE378" s="2"/>
      <c r="ALF378" s="2"/>
      <c r="ALG378" s="2"/>
      <c r="ALH378" s="2"/>
      <c r="ALI378" s="2"/>
      <c r="ALJ378" s="2"/>
      <c r="ALK378" s="2"/>
      <c r="ALL378" s="2"/>
      <c r="ALM378" s="2"/>
      <c r="ALN378" s="2"/>
      <c r="ALO378" s="2"/>
      <c r="ALP378" s="2"/>
      <c r="ALQ378" s="2"/>
      <c r="ALR378" s="2"/>
      <c r="ALS378" s="2"/>
      <c r="ALT378" s="2"/>
      <c r="ALU378" s="2"/>
      <c r="ALV378" s="2"/>
      <c r="ALW378" s="2"/>
      <c r="ALX378" s="2"/>
      <c r="ALY378" s="2"/>
      <c r="ALZ378" s="2"/>
      <c r="AMA378" s="2"/>
      <c r="AMB378" s="2"/>
      <c r="AMC378" s="2"/>
      <c r="AMD378" s="2"/>
      <c r="AME378" s="2"/>
      <c r="AMF378" s="2"/>
      <c r="AMG378" s="2"/>
      <c r="AMH378" s="2"/>
      <c r="AMI378" s="2"/>
      <c r="AMJ378" s="2"/>
      <c r="AMK378" s="2"/>
      <c r="AML378" s="2"/>
      <c r="AMM378" s="2"/>
      <c r="AMN378" s="2"/>
      <c r="AMO378" s="2"/>
      <c r="AMP378" s="2"/>
      <c r="AMQ378" s="2"/>
      <c r="AMR378" s="2"/>
      <c r="AMS378" s="2"/>
      <c r="AMT378" s="2"/>
      <c r="AMU378" s="2"/>
      <c r="AMV378" s="2"/>
      <c r="AMW378" s="2"/>
      <c r="AMX378" s="2"/>
      <c r="AMY378" s="2"/>
      <c r="AMZ378" s="2"/>
      <c r="ANA378" s="2"/>
      <c r="ANB378" s="2"/>
      <c r="ANC378" s="2"/>
      <c r="AND378" s="2"/>
      <c r="ANE378" s="2"/>
      <c r="ANF378" s="2"/>
      <c r="ANG378" s="2"/>
      <c r="ANH378" s="2"/>
      <c r="ANI378" s="2"/>
      <c r="ANJ378" s="2"/>
      <c r="ANK378" s="2"/>
      <c r="ANL378" s="2"/>
      <c r="ANM378" s="2"/>
      <c r="ANN378" s="2"/>
      <c r="ANO378" s="2"/>
      <c r="ANP378" s="2"/>
      <c r="ANQ378" s="2"/>
      <c r="ANR378" s="2"/>
      <c r="ANS378" s="2"/>
      <c r="ANT378" s="2"/>
      <c r="ANU378" s="2"/>
      <c r="ANV378" s="2"/>
      <c r="ANW378" s="2"/>
      <c r="ANX378" s="2"/>
      <c r="ANY378" s="2"/>
      <c r="ANZ378" s="2"/>
      <c r="AOA378" s="2"/>
      <c r="AOB378" s="2"/>
      <c r="AOC378" s="2"/>
      <c r="AOD378" s="2"/>
      <c r="AOE378" s="2"/>
      <c r="AOF378" s="2"/>
      <c r="AOG378" s="2"/>
      <c r="AOH378" s="2"/>
      <c r="AOI378" s="2"/>
      <c r="AOJ378" s="2"/>
      <c r="AOK378" s="2"/>
      <c r="AOL378" s="2"/>
      <c r="AOM378" s="2"/>
      <c r="AON378" s="2"/>
      <c r="AOO378" s="2"/>
      <c r="AOP378" s="2"/>
      <c r="AOQ378" s="2"/>
      <c r="AOR378" s="2"/>
      <c r="AOS378" s="2"/>
      <c r="AOT378" s="2"/>
      <c r="AOU378" s="2"/>
      <c r="AOV378" s="2"/>
      <c r="AOW378" s="2"/>
      <c r="AOX378" s="2"/>
      <c r="AOY378" s="2"/>
      <c r="AOZ378" s="2"/>
      <c r="APA378" s="2"/>
      <c r="APB378" s="2"/>
      <c r="APC378" s="2"/>
      <c r="APD378" s="2"/>
      <c r="APE378" s="2"/>
      <c r="APF378" s="2"/>
      <c r="APG378" s="2"/>
      <c r="APH378" s="2"/>
      <c r="API378" s="2"/>
      <c r="APJ378" s="2"/>
      <c r="APK378" s="2"/>
      <c r="APL378" s="2"/>
      <c r="APM378" s="2"/>
      <c r="APN378" s="2"/>
      <c r="APO378" s="2"/>
      <c r="APP378" s="2"/>
      <c r="APQ378" s="2"/>
      <c r="APR378" s="2"/>
      <c r="APS378" s="2"/>
      <c r="APT378" s="2"/>
      <c r="APU378" s="2"/>
      <c r="APV378" s="2"/>
      <c r="APW378" s="2"/>
      <c r="APX378" s="2"/>
      <c r="APY378" s="2"/>
      <c r="APZ378" s="2"/>
      <c r="AQA378" s="2"/>
      <c r="AQB378" s="2"/>
      <c r="AQC378" s="2"/>
      <c r="AQD378" s="2"/>
      <c r="AQE378" s="2"/>
      <c r="AQF378" s="2"/>
      <c r="AQG378" s="2"/>
      <c r="AQH378" s="2"/>
      <c r="AQI378" s="2"/>
      <c r="AQJ378" s="2"/>
      <c r="AQK378" s="2"/>
      <c r="AQL378" s="2"/>
      <c r="AQM378" s="2"/>
      <c r="AQN378" s="2"/>
      <c r="AQO378" s="2"/>
      <c r="AQP378" s="2"/>
      <c r="AQQ378" s="2"/>
      <c r="AQR378" s="2"/>
      <c r="AQS378" s="2"/>
      <c r="AQT378" s="2"/>
      <c r="AQU378" s="2"/>
      <c r="AQV378" s="2"/>
      <c r="AQW378" s="2"/>
      <c r="AQX378" s="2"/>
      <c r="AQY378" s="2"/>
      <c r="AQZ378" s="2"/>
      <c r="ARA378" s="2"/>
      <c r="ARB378" s="2"/>
      <c r="ARC378" s="2"/>
      <c r="ARD378" s="2"/>
      <c r="ARE378" s="2"/>
      <c r="ARF378" s="2"/>
      <c r="ARG378" s="2"/>
      <c r="ARH378" s="2"/>
      <c r="ARI378" s="2"/>
      <c r="ARJ378" s="2"/>
      <c r="ARK378" s="2"/>
      <c r="ARL378" s="2"/>
      <c r="ARM378" s="2"/>
      <c r="ARN378" s="2"/>
      <c r="ARO378" s="2"/>
      <c r="ARP378" s="2"/>
      <c r="ARQ378" s="2"/>
      <c r="ARR378" s="2"/>
      <c r="ARS378" s="2"/>
      <c r="ART378" s="2"/>
      <c r="ARU378" s="2"/>
      <c r="ARV378" s="2"/>
      <c r="ARW378" s="2"/>
      <c r="ARX378" s="2"/>
      <c r="ARY378" s="2"/>
      <c r="ARZ378" s="2"/>
      <c r="ASA378" s="2"/>
      <c r="ASB378" s="2"/>
      <c r="ASC378" s="2"/>
      <c r="ASD378" s="2"/>
      <c r="ASE378" s="2"/>
      <c r="ASF378" s="2"/>
      <c r="ASG378" s="2"/>
      <c r="ASH378" s="2"/>
      <c r="ASI378" s="2"/>
      <c r="ASJ378" s="2"/>
      <c r="ASK378" s="2"/>
      <c r="ASL378" s="2"/>
      <c r="ASM378" s="2"/>
      <c r="ASN378" s="2"/>
      <c r="ASO378" s="2"/>
      <c r="ASP378" s="2"/>
      <c r="ASQ378" s="2"/>
      <c r="ASR378" s="2"/>
      <c r="ASS378" s="2"/>
      <c r="AST378" s="2"/>
      <c r="ASU378" s="2"/>
      <c r="ASV378" s="2"/>
      <c r="ASW378" s="2"/>
      <c r="ASX378" s="2"/>
      <c r="ASY378" s="2"/>
      <c r="ASZ378" s="2"/>
      <c r="ATA378" s="2"/>
      <c r="ATB378" s="2"/>
      <c r="ATC378" s="2"/>
      <c r="ATD378" s="2"/>
      <c r="ATE378" s="2"/>
      <c r="ATF378" s="2"/>
      <c r="ATG378" s="2"/>
      <c r="ATH378" s="2"/>
      <c r="ATI378" s="2"/>
      <c r="ATJ378" s="2"/>
      <c r="ATK378" s="2"/>
      <c r="ATL378" s="2"/>
      <c r="ATM378" s="2"/>
      <c r="ATN378" s="2"/>
      <c r="ATO378" s="2"/>
      <c r="ATP378" s="2"/>
      <c r="ATQ378" s="2"/>
      <c r="ATR378" s="2"/>
      <c r="ATS378" s="2"/>
      <c r="ATT378" s="2"/>
      <c r="ATU378" s="2"/>
      <c r="ATV378" s="2"/>
      <c r="ATW378" s="2"/>
      <c r="ATX378" s="2"/>
      <c r="ATY378" s="2"/>
      <c r="ATZ378" s="2"/>
      <c r="AUA378" s="2"/>
      <c r="AUB378" s="2"/>
      <c r="AUC378" s="2"/>
      <c r="AUD378" s="2"/>
      <c r="AUE378" s="2"/>
      <c r="AUF378" s="2"/>
      <c r="AUG378" s="2"/>
      <c r="AUH378" s="2"/>
      <c r="AUI378" s="2"/>
      <c r="AUJ378" s="2"/>
      <c r="AUK378" s="2"/>
      <c r="AUL378" s="2"/>
      <c r="AUM378" s="2"/>
      <c r="AUN378" s="2"/>
      <c r="AUO378" s="2"/>
      <c r="AUP378" s="2"/>
      <c r="AUQ378" s="2"/>
      <c r="AUR378" s="2"/>
      <c r="AUS378" s="2"/>
      <c r="AUT378" s="2"/>
      <c r="AUU378" s="2"/>
      <c r="AUV378" s="2"/>
      <c r="AUW378" s="2"/>
      <c r="AUX378" s="2"/>
      <c r="AUY378" s="2"/>
      <c r="AUZ378" s="2"/>
      <c r="AVA378" s="2"/>
      <c r="AVB378" s="2"/>
      <c r="AVC378" s="2"/>
      <c r="AVD378" s="2"/>
      <c r="AVE378" s="2"/>
      <c r="AVF378" s="2"/>
      <c r="AVG378" s="2"/>
      <c r="AVH378" s="2"/>
      <c r="AVI378" s="2"/>
      <c r="AVJ378" s="2"/>
      <c r="AVK378" s="2"/>
      <c r="AVL378" s="2"/>
      <c r="AVM378" s="2"/>
      <c r="AVN378" s="2"/>
      <c r="AVO378" s="2"/>
      <c r="AVP378" s="2"/>
      <c r="AVQ378" s="2"/>
      <c r="AVR378" s="2"/>
      <c r="AVS378" s="2"/>
      <c r="AVT378" s="2"/>
      <c r="AVU378" s="2"/>
      <c r="AVV378" s="2"/>
      <c r="AVW378" s="2"/>
      <c r="AVX378" s="2"/>
      <c r="AVY378" s="2"/>
      <c r="AVZ378" s="2"/>
      <c r="AWA378" s="2"/>
      <c r="AWB378" s="2"/>
      <c r="AWC378" s="2"/>
      <c r="AWD378" s="2"/>
      <c r="AWE378" s="2"/>
      <c r="AWF378" s="2"/>
      <c r="AWG378" s="2"/>
      <c r="AWH378" s="2"/>
      <c r="AWI378" s="2"/>
      <c r="AWJ378" s="2"/>
      <c r="AWK378" s="2"/>
      <c r="AWL378" s="2"/>
      <c r="AWM378" s="2"/>
      <c r="AWN378" s="2"/>
      <c r="AWO378" s="2"/>
      <c r="AWP378" s="2"/>
      <c r="AWQ378" s="2"/>
      <c r="AWR378" s="2"/>
      <c r="AWS378" s="2"/>
      <c r="AWT378" s="2"/>
      <c r="AWU378" s="2"/>
      <c r="AWV378" s="2"/>
      <c r="AWW378" s="2"/>
      <c r="AWX378" s="2"/>
      <c r="AWY378" s="2"/>
      <c r="AWZ378" s="2"/>
      <c r="AXA378" s="2"/>
      <c r="AXB378" s="2"/>
      <c r="AXC378" s="2"/>
      <c r="AXD378" s="2"/>
      <c r="AXE378" s="2"/>
      <c r="AXF378" s="2"/>
      <c r="AXG378" s="2"/>
      <c r="AXH378" s="2"/>
      <c r="AXI378" s="2"/>
      <c r="AXJ378" s="2"/>
      <c r="AXK378" s="2"/>
      <c r="AXL378" s="2"/>
      <c r="AXM378" s="2"/>
      <c r="AXN378" s="2"/>
      <c r="AXO378" s="2"/>
      <c r="AXP378" s="2"/>
      <c r="AXQ378" s="2"/>
      <c r="AXR378" s="2"/>
      <c r="AXS378" s="2"/>
      <c r="AXT378" s="2"/>
      <c r="AXU378" s="2"/>
      <c r="AXV378" s="2"/>
      <c r="AXW378" s="2"/>
      <c r="AXX378" s="2"/>
      <c r="AXY378" s="2"/>
      <c r="AXZ378" s="2"/>
      <c r="AYA378" s="2"/>
      <c r="AYB378" s="2"/>
      <c r="AYC378" s="2"/>
      <c r="AYD378" s="2"/>
      <c r="AYE378" s="2"/>
      <c r="AYF378" s="2"/>
      <c r="AYG378" s="2"/>
      <c r="AYH378" s="2"/>
      <c r="AYI378" s="2"/>
      <c r="AYJ378" s="2"/>
      <c r="AYK378" s="2"/>
      <c r="AYL378" s="2"/>
      <c r="AYM378" s="2"/>
      <c r="AYN378" s="2"/>
      <c r="AYO378" s="2"/>
      <c r="AYP378" s="2"/>
      <c r="AYQ378" s="2"/>
      <c r="AYR378" s="2"/>
      <c r="AYS378" s="2"/>
      <c r="AYT378" s="2"/>
      <c r="AYU378" s="2"/>
      <c r="AYV378" s="2"/>
      <c r="AYW378" s="2"/>
      <c r="AYX378" s="2"/>
      <c r="AYY378" s="2"/>
      <c r="AYZ378" s="2"/>
      <c r="AZA378" s="2"/>
      <c r="AZB378" s="2"/>
      <c r="AZC378" s="2"/>
      <c r="AZD378" s="2"/>
      <c r="AZE378" s="2"/>
      <c r="AZF378" s="2"/>
      <c r="AZG378" s="2"/>
      <c r="AZH378" s="2"/>
      <c r="AZI378" s="2"/>
      <c r="AZJ378" s="2"/>
      <c r="AZK378" s="2"/>
      <c r="AZL378" s="2"/>
      <c r="AZM378" s="2"/>
      <c r="AZN378" s="2"/>
      <c r="AZO378" s="2"/>
      <c r="AZP378" s="2"/>
      <c r="AZQ378" s="2"/>
      <c r="AZR378" s="2"/>
      <c r="AZS378" s="2"/>
      <c r="AZT378" s="2"/>
      <c r="AZU378" s="2"/>
      <c r="AZV378" s="2"/>
      <c r="AZW378" s="2"/>
      <c r="AZX378" s="2"/>
      <c r="AZY378" s="2"/>
      <c r="AZZ378" s="2"/>
      <c r="BAA378" s="2"/>
      <c r="BAB378" s="2"/>
      <c r="BAC378" s="2"/>
      <c r="BAD378" s="2"/>
      <c r="BAE378" s="2"/>
      <c r="BAF378" s="2"/>
      <c r="BAG378" s="2"/>
      <c r="BAH378" s="2"/>
      <c r="BAI378" s="2"/>
      <c r="BAJ378" s="2"/>
      <c r="BAK378" s="2"/>
      <c r="BAL378" s="2"/>
      <c r="BAM378" s="2"/>
      <c r="BAN378" s="2"/>
      <c r="BAO378" s="2"/>
      <c r="BAP378" s="2"/>
      <c r="BAQ378" s="2"/>
      <c r="BAR378" s="2"/>
      <c r="BAS378" s="2"/>
      <c r="BAT378" s="2"/>
      <c r="BAU378" s="2"/>
      <c r="BAV378" s="2"/>
      <c r="BAW378" s="2"/>
      <c r="BAX378" s="2"/>
      <c r="BAY378" s="2"/>
      <c r="BAZ378" s="2"/>
      <c r="BBA378" s="2"/>
      <c r="BBB378" s="2"/>
      <c r="BBC378" s="2"/>
      <c r="BBD378" s="2"/>
      <c r="BBE378" s="2"/>
      <c r="BBF378" s="2"/>
      <c r="BBG378" s="2"/>
      <c r="BBH378" s="2"/>
      <c r="BBI378" s="2"/>
      <c r="BBJ378" s="2"/>
      <c r="BBK378" s="2"/>
      <c r="BBL378" s="2"/>
      <c r="BBM378" s="2"/>
      <c r="BBN378" s="2"/>
      <c r="BBO378" s="2"/>
      <c r="BBP378" s="2"/>
      <c r="BBQ378" s="2"/>
      <c r="BBR378" s="2"/>
      <c r="BBS378" s="2"/>
      <c r="BBT378" s="2"/>
      <c r="BBU378" s="2"/>
      <c r="BBV378" s="2"/>
      <c r="BBW378" s="2"/>
      <c r="BBX378" s="2"/>
      <c r="BBY378" s="2"/>
      <c r="BBZ378" s="2"/>
      <c r="BCA378" s="2"/>
      <c r="BCB378" s="2"/>
      <c r="BCC378" s="2"/>
      <c r="BCD378" s="2"/>
      <c r="BCE378" s="2"/>
      <c r="BCF378" s="2"/>
      <c r="BCG378" s="2"/>
      <c r="BCH378" s="2"/>
      <c r="BCI378" s="2"/>
      <c r="BCJ378" s="2"/>
      <c r="BCK378" s="2"/>
      <c r="BCL378" s="2"/>
      <c r="BCM378" s="2"/>
      <c r="BCN378" s="2"/>
      <c r="BCO378" s="2"/>
      <c r="BCP378" s="2"/>
      <c r="BCQ378" s="2"/>
      <c r="BCR378" s="2"/>
      <c r="BCS378" s="2"/>
      <c r="BCT378" s="2"/>
      <c r="BCU378" s="2"/>
      <c r="BCV378" s="2"/>
      <c r="BCW378" s="2"/>
      <c r="BCX378" s="2"/>
      <c r="BCY378" s="2"/>
      <c r="BCZ378" s="2"/>
      <c r="BDA378" s="2"/>
      <c r="BDB378" s="2"/>
      <c r="BDC378" s="2"/>
      <c r="BDD378" s="2"/>
      <c r="BDE378" s="2"/>
      <c r="BDF378" s="2"/>
      <c r="BDG378" s="2"/>
      <c r="BDH378" s="2"/>
      <c r="BDI378" s="2"/>
      <c r="BDJ378" s="2"/>
      <c r="BDK378" s="2"/>
      <c r="BDL378" s="2"/>
      <c r="BDM378" s="2"/>
      <c r="BDN378" s="2"/>
      <c r="BDO378" s="2"/>
      <c r="BDP378" s="2"/>
      <c r="BDQ378" s="2"/>
      <c r="BDR378" s="2"/>
      <c r="BDS378" s="2"/>
      <c r="BDT378" s="2"/>
      <c r="BDU378" s="2"/>
      <c r="BDV378" s="2"/>
      <c r="BDW378" s="2"/>
      <c r="BDX378" s="2"/>
      <c r="BDY378" s="2"/>
      <c r="BDZ378" s="2"/>
      <c r="BEA378" s="2"/>
      <c r="BEB378" s="2"/>
      <c r="BEC378" s="2"/>
      <c r="BED378" s="2"/>
      <c r="BEE378" s="2"/>
      <c r="BEF378" s="2"/>
      <c r="BEG378" s="2"/>
      <c r="BEH378" s="2"/>
      <c r="BEI378" s="2"/>
      <c r="BEJ378" s="2"/>
      <c r="BEK378" s="2"/>
      <c r="BEL378" s="2"/>
      <c r="BEM378" s="2"/>
      <c r="BEN378" s="2"/>
      <c r="BEO378" s="2"/>
      <c r="BEP378" s="2"/>
      <c r="BEQ378" s="2"/>
      <c r="BER378" s="2"/>
      <c r="BES378" s="2"/>
      <c r="BET378" s="2"/>
      <c r="BEU378" s="2"/>
      <c r="BEV378" s="2"/>
      <c r="BEW378" s="2"/>
      <c r="BEX378" s="2"/>
      <c r="BEY378" s="2"/>
      <c r="BEZ378" s="2"/>
      <c r="BFA378" s="2"/>
      <c r="BFB378" s="2"/>
      <c r="BFC378" s="2"/>
      <c r="BFD378" s="2"/>
      <c r="BFE378" s="2"/>
      <c r="BFF378" s="2"/>
      <c r="BFG378" s="2"/>
      <c r="BFH378" s="2"/>
      <c r="BFI378" s="2"/>
      <c r="BFJ378" s="2"/>
      <c r="BFK378" s="2"/>
      <c r="BFL378" s="2"/>
      <c r="BFM378" s="2"/>
      <c r="BFN378" s="2"/>
      <c r="BFO378" s="2"/>
      <c r="BFP378" s="2"/>
      <c r="BFQ378" s="2"/>
      <c r="BFR378" s="2"/>
      <c r="BFS378" s="2"/>
      <c r="BFT378" s="2"/>
      <c r="BFU378" s="2"/>
      <c r="BFV378" s="2"/>
      <c r="BFW378" s="2"/>
      <c r="BFX378" s="2"/>
      <c r="BFY378" s="2"/>
      <c r="BFZ378" s="2"/>
      <c r="BGA378" s="2"/>
      <c r="BGB378" s="2"/>
      <c r="BGC378" s="2"/>
      <c r="BGD378" s="2"/>
      <c r="BGE378" s="2"/>
      <c r="BGF378" s="2"/>
      <c r="BGG378" s="2"/>
      <c r="BGH378" s="2"/>
      <c r="BGI378" s="2"/>
      <c r="BGJ378" s="2"/>
      <c r="BGK378" s="2"/>
      <c r="BGL378" s="2"/>
      <c r="BGM378" s="2"/>
      <c r="BGN378" s="2"/>
      <c r="BGO378" s="2"/>
      <c r="BGP378" s="2"/>
      <c r="BGQ378" s="2"/>
      <c r="BGR378" s="2"/>
      <c r="BGS378" s="2"/>
      <c r="BGT378" s="2"/>
      <c r="BGU378" s="2"/>
      <c r="BGV378" s="2"/>
      <c r="BGW378" s="2"/>
      <c r="BGX378" s="2"/>
      <c r="BGY378" s="2"/>
      <c r="BGZ378" s="2"/>
      <c r="BHA378" s="2"/>
      <c r="BHB378" s="2"/>
      <c r="BHC378" s="2"/>
      <c r="BHD378" s="2"/>
      <c r="BHE378" s="2"/>
      <c r="BHF378" s="2"/>
      <c r="BHG378" s="2"/>
      <c r="BHH378" s="2"/>
      <c r="BHI378" s="2"/>
      <c r="BHJ378" s="2"/>
      <c r="BHK378" s="2"/>
      <c r="BHL378" s="2"/>
      <c r="BHM378" s="2"/>
      <c r="BHN378" s="2"/>
      <c r="BHO378" s="2"/>
      <c r="BHP378" s="2"/>
      <c r="BHQ378" s="2"/>
      <c r="BHR378" s="2"/>
      <c r="BHS378" s="2"/>
      <c r="BHT378" s="2"/>
      <c r="BHU378" s="2"/>
      <c r="BHV378" s="2"/>
      <c r="BHW378" s="2"/>
      <c r="BHX378" s="2"/>
      <c r="BHY378" s="2"/>
      <c r="BHZ378" s="2"/>
      <c r="BIA378" s="2"/>
      <c r="BIB378" s="2"/>
      <c r="BIC378" s="2"/>
      <c r="BID378" s="2"/>
      <c r="BIE378" s="2"/>
      <c r="BIF378" s="2"/>
      <c r="BIG378" s="2"/>
      <c r="BIH378" s="2"/>
      <c r="BII378" s="2"/>
      <c r="BIJ378" s="2"/>
      <c r="BIK378" s="2"/>
      <c r="BIL378" s="2"/>
      <c r="BIM378" s="2"/>
      <c r="BIN378" s="2"/>
      <c r="BIO378" s="2"/>
      <c r="BIP378" s="2"/>
      <c r="BIQ378" s="2"/>
      <c r="BIR378" s="2"/>
      <c r="BIS378" s="2"/>
      <c r="BIT378" s="2"/>
      <c r="BIU378" s="2"/>
      <c r="BIV378" s="2"/>
      <c r="BIW378" s="2"/>
      <c r="BIX378" s="2"/>
      <c r="BIY378" s="2"/>
      <c r="BIZ378" s="2"/>
      <c r="BJA378" s="2"/>
      <c r="BJB378" s="2"/>
      <c r="BJC378" s="2"/>
      <c r="BJD378" s="2"/>
      <c r="BJE378" s="2"/>
      <c r="BJF378" s="2"/>
      <c r="BJG378" s="2"/>
      <c r="BJH378" s="2"/>
      <c r="BJI378" s="2"/>
      <c r="BJJ378" s="2"/>
      <c r="BJK378" s="2"/>
      <c r="BJL378" s="2"/>
      <c r="BJM378" s="2"/>
      <c r="BJN378" s="2"/>
      <c r="BJO378" s="2"/>
      <c r="BJP378" s="2"/>
      <c r="BJQ378" s="2"/>
      <c r="BJR378" s="2"/>
      <c r="BJS378" s="2"/>
      <c r="BJT378" s="2"/>
      <c r="BJU378" s="2"/>
      <c r="BJV378" s="2"/>
      <c r="BJW378" s="2"/>
      <c r="BJX378" s="2"/>
      <c r="BJY378" s="2"/>
      <c r="BJZ378" s="2"/>
      <c r="BKA378" s="2"/>
      <c r="BKB378" s="2"/>
      <c r="BKC378" s="2"/>
      <c r="BKD378" s="2"/>
      <c r="BKE378" s="2"/>
      <c r="BKF378" s="2"/>
      <c r="BKG378" s="2"/>
      <c r="BKH378" s="2"/>
      <c r="BKI378" s="2"/>
      <c r="BKJ378" s="2"/>
      <c r="BKK378" s="2"/>
      <c r="BKL378" s="2"/>
      <c r="BKM378" s="2"/>
      <c r="BKN378" s="2"/>
      <c r="BKO378" s="2"/>
      <c r="BKP378" s="2"/>
      <c r="BKQ378" s="2"/>
      <c r="BKR378" s="2"/>
      <c r="BKS378" s="2"/>
      <c r="BKT378" s="2"/>
      <c r="BKU378" s="2"/>
      <c r="BKV378" s="2"/>
      <c r="BKW378" s="2"/>
      <c r="BKX378" s="2"/>
      <c r="BKY378" s="2"/>
      <c r="BKZ378" s="2"/>
      <c r="BLA378" s="2"/>
      <c r="BLB378" s="2"/>
      <c r="BLC378" s="2"/>
      <c r="BLD378" s="2"/>
      <c r="BLE378" s="2"/>
      <c r="BLF378" s="2"/>
      <c r="BLG378" s="2"/>
      <c r="BLH378" s="2"/>
      <c r="BLI378" s="2"/>
      <c r="BLJ378" s="2"/>
      <c r="BLK378" s="2"/>
      <c r="BLL378" s="2"/>
      <c r="BLM378" s="2"/>
      <c r="BLN378" s="2"/>
      <c r="BLO378" s="2"/>
      <c r="BLP378" s="2"/>
      <c r="BLQ378" s="2"/>
      <c r="BLR378" s="2"/>
      <c r="BLS378" s="2"/>
      <c r="BLT378" s="2"/>
      <c r="BLU378" s="2"/>
      <c r="BLV378" s="2"/>
      <c r="BLW378" s="2"/>
      <c r="BLX378" s="2"/>
      <c r="BLY378" s="2"/>
      <c r="BLZ378" s="2"/>
      <c r="BMA378" s="2"/>
      <c r="BMB378" s="2"/>
      <c r="BMC378" s="2"/>
      <c r="BMD378" s="2"/>
      <c r="BME378" s="2"/>
      <c r="BMF378" s="2"/>
      <c r="BMG378" s="2"/>
      <c r="BMH378" s="2"/>
      <c r="BMI378" s="2"/>
      <c r="BMJ378" s="2"/>
      <c r="BMK378" s="2"/>
      <c r="BML378" s="2"/>
      <c r="BMM378" s="2"/>
      <c r="BMN378" s="2"/>
      <c r="BMO378" s="2"/>
      <c r="BMP378" s="2"/>
      <c r="BMQ378" s="2"/>
      <c r="BMR378" s="2"/>
      <c r="BMS378" s="2"/>
      <c r="BMT378" s="2"/>
      <c r="BMU378" s="2"/>
      <c r="BMV378" s="2"/>
      <c r="BMW378" s="2"/>
      <c r="BMX378" s="2"/>
      <c r="BMY378" s="2"/>
      <c r="BMZ378" s="2"/>
      <c r="BNA378" s="2"/>
      <c r="BNB378" s="2"/>
      <c r="BNC378" s="2"/>
      <c r="BND378" s="2"/>
      <c r="BNE378" s="2"/>
      <c r="BNF378" s="2"/>
      <c r="BNG378" s="2"/>
      <c r="BNH378" s="2"/>
      <c r="BNI378" s="2"/>
      <c r="BNJ378" s="2"/>
      <c r="BNK378" s="2"/>
      <c r="BNL378" s="2"/>
      <c r="BNM378" s="2"/>
      <c r="BNN378" s="2"/>
      <c r="BNO378" s="2"/>
      <c r="BNP378" s="2"/>
      <c r="BNQ378" s="2"/>
      <c r="BNR378" s="2"/>
      <c r="BNS378" s="2"/>
      <c r="BNT378" s="2"/>
      <c r="BNU378" s="2"/>
      <c r="BNV378" s="2"/>
      <c r="BNW378" s="2"/>
      <c r="BNX378" s="2"/>
      <c r="BNY378" s="2"/>
      <c r="BNZ378" s="2"/>
      <c r="BOA378" s="2"/>
      <c r="BOB378" s="2"/>
      <c r="BOC378" s="2"/>
      <c r="BOD378" s="2"/>
      <c r="BOE378" s="2"/>
      <c r="BOF378" s="2"/>
      <c r="BOG378" s="2"/>
      <c r="BOH378" s="2"/>
      <c r="BOI378" s="2"/>
      <c r="BOJ378" s="2"/>
      <c r="BOK378" s="2"/>
      <c r="BOL378" s="2"/>
      <c r="BOM378" s="2"/>
      <c r="BON378" s="2"/>
      <c r="BOO378" s="2"/>
      <c r="BOP378" s="2"/>
      <c r="BOQ378" s="2"/>
      <c r="BOR378" s="2"/>
      <c r="BOS378" s="2"/>
      <c r="BOT378" s="2"/>
      <c r="BOU378" s="2"/>
      <c r="BOV378" s="2"/>
      <c r="BOW378" s="2"/>
      <c r="BOX378" s="2"/>
      <c r="BOY378" s="2"/>
      <c r="BOZ378" s="2"/>
      <c r="BPA378" s="2"/>
      <c r="BPB378" s="2"/>
      <c r="BPC378" s="2"/>
      <c r="BPD378" s="2"/>
      <c r="BPE378" s="2"/>
      <c r="BPF378" s="2"/>
      <c r="BPG378" s="2"/>
      <c r="BPH378" s="2"/>
      <c r="BPI378" s="2"/>
      <c r="BPJ378" s="2"/>
      <c r="BPK378" s="2"/>
      <c r="BPL378" s="2"/>
      <c r="BPM378" s="2"/>
      <c r="BPN378" s="2"/>
      <c r="BPO378" s="2"/>
      <c r="BPP378" s="2"/>
      <c r="BPQ378" s="2"/>
      <c r="BPR378" s="2"/>
      <c r="BPS378" s="2"/>
      <c r="BPT378" s="2"/>
      <c r="BPU378" s="2"/>
      <c r="BPV378" s="2"/>
      <c r="BPW378" s="2"/>
      <c r="BPX378" s="2"/>
      <c r="BPY378" s="2"/>
      <c r="BPZ378" s="2"/>
      <c r="BQA378" s="2"/>
      <c r="BQB378" s="2"/>
      <c r="BQC378" s="2"/>
      <c r="BQD378" s="2"/>
      <c r="BQE378" s="2"/>
      <c r="BQF378" s="2"/>
      <c r="BQG378" s="2"/>
      <c r="BQH378" s="2"/>
      <c r="BQI378" s="2"/>
      <c r="BQJ378" s="2"/>
      <c r="BQK378" s="2"/>
      <c r="BQL378" s="2"/>
      <c r="BQM378" s="2"/>
      <c r="BQN378" s="2"/>
      <c r="BQO378" s="2"/>
      <c r="BQP378" s="2"/>
      <c r="BQQ378" s="2"/>
      <c r="BQR378" s="2"/>
      <c r="BQS378" s="2"/>
      <c r="BQT378" s="2"/>
      <c r="BQU378" s="2"/>
      <c r="BQV378" s="2"/>
      <c r="BQW378" s="2"/>
      <c r="BQX378" s="2"/>
      <c r="BQY378" s="2"/>
      <c r="BQZ378" s="2"/>
      <c r="BRA378" s="2"/>
      <c r="BRB378" s="2"/>
      <c r="BRC378" s="2"/>
      <c r="BRD378" s="2"/>
      <c r="BRE378" s="2"/>
      <c r="BRF378" s="2"/>
      <c r="BRG378" s="2"/>
      <c r="BRH378" s="2"/>
      <c r="BRI378" s="2"/>
      <c r="BRJ378" s="2"/>
      <c r="BRK378" s="2"/>
      <c r="BRL378" s="2"/>
      <c r="BRM378" s="2"/>
      <c r="BRN378" s="2"/>
      <c r="BRO378" s="2"/>
      <c r="BRP378" s="2"/>
      <c r="BRQ378" s="2"/>
      <c r="BRR378" s="2"/>
      <c r="BRS378" s="2"/>
      <c r="BRT378" s="2"/>
      <c r="BRU378" s="2"/>
      <c r="BRV378" s="2"/>
      <c r="BRW378" s="2"/>
      <c r="BRX378" s="2"/>
      <c r="BRY378" s="2"/>
      <c r="BRZ378" s="2"/>
      <c r="BSA378" s="2"/>
      <c r="BSB378" s="2"/>
      <c r="BSC378" s="2"/>
      <c r="BSD378" s="2"/>
      <c r="BSE378" s="2"/>
      <c r="BSF378" s="2"/>
      <c r="BSG378" s="2"/>
      <c r="BSH378" s="2"/>
      <c r="BSI378" s="2"/>
      <c r="BSJ378" s="2"/>
      <c r="BSK378" s="2"/>
      <c r="BSL378" s="2"/>
      <c r="BSM378" s="2"/>
      <c r="BSN378" s="2"/>
      <c r="BSO378" s="2"/>
      <c r="BSP378" s="2"/>
      <c r="BSQ378" s="2"/>
      <c r="BSR378" s="2"/>
      <c r="BSS378" s="2"/>
      <c r="BST378" s="2"/>
      <c r="BSU378" s="2"/>
      <c r="BSV378" s="2"/>
      <c r="BSW378" s="2"/>
      <c r="BSX378" s="2"/>
      <c r="BSY378" s="2"/>
      <c r="BSZ378" s="2"/>
      <c r="BTA378" s="2"/>
      <c r="BTB378" s="2"/>
      <c r="BTC378" s="2"/>
      <c r="BTD378" s="2"/>
      <c r="BTE378" s="2"/>
      <c r="BTF378" s="2"/>
      <c r="BTG378" s="2"/>
      <c r="BTH378" s="2"/>
      <c r="BTI378" s="2"/>
      <c r="BTJ378" s="2"/>
      <c r="BTK378" s="2"/>
      <c r="BTL378" s="2"/>
      <c r="BTM378" s="2"/>
      <c r="BTN378" s="2"/>
      <c r="BTO378" s="2"/>
      <c r="BTP378" s="2"/>
      <c r="BTQ378" s="2"/>
      <c r="BTR378" s="2"/>
      <c r="BTS378" s="2"/>
      <c r="BTT378" s="2"/>
      <c r="BTU378" s="2"/>
      <c r="BTV378" s="2"/>
      <c r="BTW378" s="2"/>
      <c r="BTX378" s="2"/>
      <c r="BTY378" s="2"/>
      <c r="BTZ378" s="2"/>
      <c r="BUA378" s="2"/>
      <c r="BUB378" s="2"/>
      <c r="BUC378" s="2"/>
      <c r="BUD378" s="2"/>
      <c r="BUE378" s="2"/>
      <c r="BUF378" s="2"/>
      <c r="BUG378" s="2"/>
      <c r="BUH378" s="2"/>
      <c r="BUI378" s="2"/>
      <c r="BUJ378" s="2"/>
      <c r="BUK378" s="2"/>
      <c r="BUL378" s="2"/>
      <c r="BUM378" s="2"/>
      <c r="BUN378" s="2"/>
      <c r="BUO378" s="2"/>
      <c r="BUP378" s="2"/>
      <c r="BUQ378" s="2"/>
      <c r="BUR378" s="2"/>
      <c r="BUS378" s="2"/>
      <c r="BUT378" s="2"/>
      <c r="BUU378" s="2"/>
      <c r="BUV378" s="2"/>
      <c r="BUW378" s="2"/>
      <c r="BUX378" s="2"/>
      <c r="BUY378" s="2"/>
      <c r="BUZ378" s="2"/>
      <c r="BVA378" s="2"/>
      <c r="BVB378" s="2"/>
      <c r="BVC378" s="2"/>
      <c r="BVD378" s="2"/>
      <c r="BVE378" s="2"/>
      <c r="BVF378" s="2"/>
      <c r="BVG378" s="2"/>
      <c r="BVH378" s="2"/>
      <c r="BVI378" s="2"/>
      <c r="BVJ378" s="2"/>
      <c r="BVK378" s="2"/>
      <c r="BVL378" s="2"/>
      <c r="BVM378" s="2"/>
      <c r="BVN378" s="2"/>
      <c r="BVO378" s="2"/>
      <c r="BVP378" s="2"/>
      <c r="BVQ378" s="2"/>
      <c r="BVR378" s="2"/>
      <c r="BVS378" s="2"/>
      <c r="BVT378" s="2"/>
      <c r="BVU378" s="2"/>
      <c r="BVV378" s="2"/>
      <c r="BVW378" s="2"/>
      <c r="BVX378" s="2"/>
      <c r="BVY378" s="2"/>
      <c r="BVZ378" s="2"/>
      <c r="BWA378" s="2"/>
      <c r="BWB378" s="2"/>
      <c r="BWC378" s="2"/>
      <c r="BWD378" s="2"/>
      <c r="BWE378" s="2"/>
      <c r="BWF378" s="2"/>
      <c r="BWG378" s="2"/>
      <c r="BWH378" s="2"/>
      <c r="BWI378" s="2"/>
      <c r="BWJ378" s="2"/>
      <c r="BWK378" s="2"/>
      <c r="BWL378" s="2"/>
      <c r="BWM378" s="2"/>
      <c r="BWN378" s="2"/>
      <c r="BWO378" s="2"/>
      <c r="BWP378" s="2"/>
      <c r="BWQ378" s="2"/>
      <c r="BWR378" s="2"/>
      <c r="BWS378" s="2"/>
      <c r="BWT378" s="2"/>
      <c r="BWU378" s="2"/>
      <c r="BWV378" s="2"/>
      <c r="BWW378" s="2"/>
      <c r="BWX378" s="2"/>
      <c r="BWY378" s="2"/>
      <c r="BWZ378" s="2"/>
      <c r="BXA378" s="2"/>
      <c r="BXB378" s="2"/>
      <c r="BXC378" s="2"/>
      <c r="BXD378" s="2"/>
      <c r="BXE378" s="2"/>
      <c r="BXF378" s="2"/>
      <c r="BXG378" s="2"/>
      <c r="BXH378" s="2"/>
      <c r="BXI378" s="2"/>
      <c r="BXJ378" s="2"/>
      <c r="BXK378" s="2"/>
      <c r="BXL378" s="2"/>
      <c r="BXM378" s="2"/>
      <c r="BXN378" s="2"/>
      <c r="BXO378" s="2"/>
      <c r="BXP378" s="2"/>
      <c r="BXQ378" s="2"/>
      <c r="BXR378" s="2"/>
      <c r="BXS378" s="2"/>
      <c r="BXT378" s="2"/>
      <c r="BXU378" s="2"/>
      <c r="BXV378" s="2"/>
      <c r="BXW378" s="2"/>
      <c r="BXX378" s="2"/>
      <c r="BXY378" s="2"/>
      <c r="BXZ378" s="2"/>
      <c r="BYA378" s="2"/>
      <c r="BYB378" s="2"/>
      <c r="BYC378" s="2"/>
      <c r="BYD378" s="2"/>
      <c r="BYE378" s="2"/>
      <c r="BYF378" s="2"/>
      <c r="BYG378" s="2"/>
      <c r="BYH378" s="2"/>
      <c r="BYI378" s="2"/>
      <c r="BYJ378" s="2"/>
      <c r="BYK378" s="2"/>
      <c r="BYL378" s="2"/>
      <c r="BYM378" s="2"/>
      <c r="BYN378" s="2"/>
      <c r="BYO378" s="2"/>
      <c r="BYP378" s="2"/>
      <c r="BYQ378" s="2"/>
      <c r="BYR378" s="2"/>
      <c r="BYS378" s="2"/>
      <c r="BYT378" s="2"/>
      <c r="BYU378" s="2"/>
      <c r="BYV378" s="2"/>
      <c r="BYW378" s="2"/>
      <c r="BYX378" s="2"/>
      <c r="BYY378" s="2"/>
      <c r="BYZ378" s="2"/>
      <c r="BZA378" s="2"/>
      <c r="BZB378" s="2"/>
      <c r="BZC378" s="2"/>
      <c r="BZD378" s="2"/>
      <c r="BZE378" s="2"/>
      <c r="BZF378" s="2"/>
      <c r="BZG378" s="2"/>
      <c r="BZH378" s="2"/>
      <c r="BZI378" s="2"/>
      <c r="BZJ378" s="2"/>
      <c r="BZK378" s="2"/>
      <c r="BZL378" s="2"/>
      <c r="BZM378" s="2"/>
      <c r="BZN378" s="2"/>
      <c r="BZO378" s="2"/>
      <c r="BZP378" s="2"/>
      <c r="BZQ378" s="2"/>
      <c r="BZR378" s="2"/>
      <c r="BZS378" s="2"/>
      <c r="BZT378" s="2"/>
      <c r="BZU378" s="2"/>
      <c r="BZV378" s="2"/>
      <c r="BZW378" s="2"/>
      <c r="BZX378" s="2"/>
      <c r="BZY378" s="2"/>
      <c r="BZZ378" s="2"/>
      <c r="CAA378" s="2"/>
      <c r="CAB378" s="2"/>
      <c r="CAC378" s="2"/>
      <c r="CAD378" s="2"/>
      <c r="CAE378" s="2"/>
      <c r="CAF378" s="2"/>
      <c r="CAG378" s="2"/>
      <c r="CAH378" s="2"/>
      <c r="CAI378" s="2"/>
      <c r="CAJ378" s="2"/>
      <c r="CAK378" s="2"/>
      <c r="CAL378" s="2"/>
      <c r="CAM378" s="2"/>
      <c r="CAN378" s="2"/>
      <c r="CAO378" s="2"/>
      <c r="CAP378" s="2"/>
      <c r="CAQ378" s="2"/>
      <c r="CAR378" s="2"/>
      <c r="CAS378" s="2"/>
      <c r="CAT378" s="2"/>
      <c r="CAU378" s="2"/>
      <c r="CAV378" s="2"/>
      <c r="CAW378" s="2"/>
      <c r="CAX378" s="2"/>
      <c r="CAY378" s="2"/>
      <c r="CAZ378" s="2"/>
      <c r="CBA378" s="2"/>
      <c r="CBB378" s="2"/>
      <c r="CBC378" s="2"/>
      <c r="CBD378" s="2"/>
      <c r="CBE378" s="2"/>
      <c r="CBF378" s="2"/>
      <c r="CBG378" s="2"/>
      <c r="CBH378" s="2"/>
      <c r="CBI378" s="2"/>
      <c r="CBJ378" s="2"/>
      <c r="CBK378" s="2"/>
      <c r="CBL378" s="2"/>
      <c r="CBM378" s="2"/>
      <c r="CBN378" s="2"/>
      <c r="CBO378" s="2"/>
      <c r="CBP378" s="2"/>
      <c r="CBQ378" s="2"/>
      <c r="CBR378" s="2"/>
      <c r="CBS378" s="2"/>
      <c r="CBT378" s="2"/>
      <c r="CBU378" s="2"/>
      <c r="CBV378" s="2"/>
      <c r="CBW378" s="2"/>
      <c r="CBX378" s="2"/>
      <c r="CBY378" s="2"/>
      <c r="CBZ378" s="2"/>
      <c r="CCA378" s="2"/>
      <c r="CCB378" s="2"/>
      <c r="CCC378" s="2"/>
      <c r="CCD378" s="2"/>
      <c r="CCE378" s="2"/>
      <c r="CCF378" s="2"/>
      <c r="CCG378" s="2"/>
      <c r="CCH378" s="2"/>
      <c r="CCI378" s="2"/>
      <c r="CCJ378" s="2"/>
      <c r="CCK378" s="2"/>
      <c r="CCL378" s="2"/>
      <c r="CCM378" s="2"/>
      <c r="CCN378" s="2"/>
      <c r="CCO378" s="2"/>
      <c r="CCP378" s="2"/>
      <c r="CCQ378" s="2"/>
      <c r="CCR378" s="2"/>
      <c r="CCS378" s="2"/>
      <c r="CCT378" s="2"/>
      <c r="CCU378" s="2"/>
      <c r="CCV378" s="2"/>
      <c r="CCW378" s="2"/>
      <c r="CCX378" s="2"/>
      <c r="CCY378" s="2"/>
      <c r="CCZ378" s="2"/>
      <c r="CDA378" s="2"/>
      <c r="CDB378" s="2"/>
      <c r="CDC378" s="2"/>
      <c r="CDD378" s="2"/>
      <c r="CDE378" s="2"/>
      <c r="CDF378" s="2"/>
      <c r="CDG378" s="2"/>
      <c r="CDH378" s="2"/>
      <c r="CDI378" s="2"/>
      <c r="CDJ378" s="2"/>
      <c r="CDK378" s="2"/>
      <c r="CDL378" s="2"/>
      <c r="CDM378" s="2"/>
      <c r="CDN378" s="2"/>
      <c r="CDO378" s="2"/>
      <c r="CDP378" s="2"/>
      <c r="CDQ378" s="2"/>
      <c r="CDR378" s="2"/>
      <c r="CDS378" s="2"/>
      <c r="CDT378" s="2"/>
      <c r="CDU378" s="2"/>
      <c r="CDV378" s="2"/>
      <c r="CDW378" s="2"/>
      <c r="CDX378" s="2"/>
      <c r="CDY378" s="2"/>
      <c r="CDZ378" s="2"/>
      <c r="CEA378" s="2"/>
      <c r="CEB378" s="2"/>
      <c r="CEC378" s="2"/>
      <c r="CED378" s="2"/>
      <c r="CEE378" s="2"/>
      <c r="CEF378" s="2"/>
      <c r="CEG378" s="2"/>
      <c r="CEH378" s="2"/>
      <c r="CEI378" s="2"/>
      <c r="CEJ378" s="2"/>
      <c r="CEK378" s="2"/>
      <c r="CEL378" s="2"/>
      <c r="CEM378" s="2"/>
      <c r="CEN378" s="2"/>
      <c r="CEO378" s="2"/>
      <c r="CEP378" s="2"/>
      <c r="CEQ378" s="2"/>
      <c r="CER378" s="2"/>
      <c r="CES378" s="2"/>
      <c r="CET378" s="2"/>
      <c r="CEU378" s="2"/>
      <c r="CEV378" s="2"/>
      <c r="CEW378" s="2"/>
      <c r="CEX378" s="2"/>
      <c r="CEY378" s="2"/>
      <c r="CEZ378" s="2"/>
      <c r="CFA378" s="2"/>
      <c r="CFB378" s="2"/>
      <c r="CFC378" s="2"/>
      <c r="CFD378" s="2"/>
      <c r="CFE378" s="2"/>
      <c r="CFF378" s="2"/>
      <c r="CFG378" s="2"/>
      <c r="CFH378" s="2"/>
      <c r="CFI378" s="2"/>
      <c r="CFJ378" s="2"/>
      <c r="CFK378" s="2"/>
      <c r="CFL378" s="2"/>
      <c r="CFM378" s="2"/>
      <c r="CFN378" s="2"/>
      <c r="CFO378" s="2"/>
      <c r="CFP378" s="2"/>
      <c r="CFQ378" s="2"/>
      <c r="CFR378" s="2"/>
      <c r="CFS378" s="2"/>
      <c r="CFT378" s="2"/>
      <c r="CFU378" s="2"/>
      <c r="CFV378" s="2"/>
      <c r="CFW378" s="2"/>
      <c r="CFX378" s="2"/>
      <c r="CFY378" s="2"/>
      <c r="CFZ378" s="2"/>
      <c r="CGA378" s="2"/>
      <c r="CGB378" s="2"/>
      <c r="CGC378" s="2"/>
      <c r="CGD378" s="2"/>
      <c r="CGE378" s="2"/>
      <c r="CGF378" s="2"/>
      <c r="CGG378" s="2"/>
      <c r="CGH378" s="2"/>
      <c r="CGI378" s="2"/>
      <c r="CGJ378" s="2"/>
      <c r="CGK378" s="2"/>
      <c r="CGL378" s="2"/>
      <c r="CGM378" s="2"/>
      <c r="CGN378" s="2"/>
      <c r="CGO378" s="2"/>
      <c r="CGP378" s="2"/>
      <c r="CGQ378" s="2"/>
      <c r="CGR378" s="2"/>
      <c r="CGS378" s="2"/>
      <c r="CGT378" s="2"/>
      <c r="CGU378" s="2"/>
      <c r="CGV378" s="2"/>
      <c r="CGW378" s="2"/>
      <c r="CGX378" s="2"/>
      <c r="CGY378" s="2"/>
      <c r="CGZ378" s="2"/>
      <c r="CHA378" s="2"/>
      <c r="CHB378" s="2"/>
      <c r="CHC378" s="2"/>
      <c r="CHD378" s="2"/>
      <c r="CHE378" s="2"/>
      <c r="CHF378" s="2"/>
      <c r="CHG378" s="2"/>
      <c r="CHH378" s="2"/>
      <c r="CHI378" s="2"/>
      <c r="CHJ378" s="2"/>
      <c r="CHK378" s="2"/>
      <c r="CHL378" s="2"/>
      <c r="CHM378" s="2"/>
      <c r="CHN378" s="2"/>
      <c r="CHO378" s="2"/>
      <c r="CHP378" s="2"/>
      <c r="CHQ378" s="2"/>
      <c r="CHR378" s="2"/>
      <c r="CHS378" s="2"/>
      <c r="CHT378" s="2"/>
      <c r="CHU378" s="2"/>
      <c r="CHV378" s="2"/>
      <c r="CHW378" s="2"/>
      <c r="CHX378" s="2"/>
      <c r="CHY378" s="2"/>
      <c r="CHZ378" s="2"/>
      <c r="CIA378" s="2"/>
      <c r="CIB378" s="2"/>
      <c r="CIC378" s="2"/>
      <c r="CID378" s="2"/>
      <c r="CIE378" s="2"/>
      <c r="CIF378" s="2"/>
      <c r="CIG378" s="2"/>
      <c r="CIH378" s="2"/>
      <c r="CII378" s="2"/>
      <c r="CIJ378" s="2"/>
      <c r="CIK378" s="2"/>
      <c r="CIL378" s="2"/>
      <c r="CIM378" s="2"/>
      <c r="CIN378" s="2"/>
      <c r="CIO378" s="2"/>
      <c r="CIP378" s="2"/>
      <c r="CIQ378" s="2"/>
      <c r="CIR378" s="2"/>
      <c r="CIS378" s="2"/>
      <c r="CIT378" s="2"/>
      <c r="CIU378" s="2"/>
      <c r="CIV378" s="2"/>
      <c r="CIW378" s="2"/>
      <c r="CIX378" s="2"/>
      <c r="CIY378" s="2"/>
      <c r="CIZ378" s="2"/>
      <c r="CJA378" s="2"/>
      <c r="CJB378" s="2"/>
      <c r="CJC378" s="2"/>
      <c r="CJD378" s="2"/>
      <c r="CJE378" s="2"/>
      <c r="CJF378" s="2"/>
      <c r="CJG378" s="2"/>
      <c r="CJH378" s="2"/>
      <c r="CJI378" s="2"/>
      <c r="CJJ378" s="2"/>
      <c r="CJK378" s="2"/>
      <c r="CJL378" s="2"/>
      <c r="CJM378" s="2"/>
      <c r="CJN378" s="2"/>
      <c r="CJO378" s="2"/>
      <c r="CJP378" s="2"/>
      <c r="CJQ378" s="2"/>
      <c r="CJR378" s="2"/>
      <c r="CJS378" s="2"/>
      <c r="CJT378" s="2"/>
      <c r="CJU378" s="2"/>
      <c r="CJV378" s="2"/>
      <c r="CJW378" s="2"/>
      <c r="CJX378" s="2"/>
      <c r="CJY378" s="2"/>
      <c r="CJZ378" s="2"/>
      <c r="CKA378" s="2"/>
      <c r="CKB378" s="2"/>
      <c r="CKC378" s="2"/>
      <c r="CKD378" s="2"/>
      <c r="CKE378" s="2"/>
      <c r="CKF378" s="2"/>
      <c r="CKG378" s="2"/>
      <c r="CKH378" s="2"/>
      <c r="CKI378" s="2"/>
      <c r="CKJ378" s="2"/>
      <c r="CKK378" s="2"/>
      <c r="CKL378" s="2"/>
      <c r="CKM378" s="2"/>
      <c r="CKN378" s="2"/>
      <c r="CKO378" s="2"/>
      <c r="CKP378" s="2"/>
      <c r="CKQ378" s="2"/>
      <c r="CKR378" s="2"/>
      <c r="CKS378" s="2"/>
      <c r="CKT378" s="2"/>
      <c r="CKU378" s="2"/>
      <c r="CKV378" s="2"/>
      <c r="CKW378" s="2"/>
      <c r="CKX378" s="2"/>
      <c r="CKY378" s="2"/>
      <c r="CKZ378" s="2"/>
      <c r="CLA378" s="2"/>
      <c r="CLB378" s="2"/>
      <c r="CLC378" s="2"/>
      <c r="CLD378" s="2"/>
      <c r="CLE378" s="2"/>
      <c r="CLF378" s="2"/>
      <c r="CLG378" s="2"/>
      <c r="CLH378" s="2"/>
      <c r="CLI378" s="2"/>
      <c r="CLJ378" s="2"/>
      <c r="CLK378" s="2"/>
      <c r="CLL378" s="2"/>
      <c r="CLM378" s="2"/>
      <c r="CLN378" s="2"/>
      <c r="CLO378" s="2"/>
      <c r="CLP378" s="2"/>
      <c r="CLQ378" s="2"/>
      <c r="CLR378" s="2"/>
      <c r="CLS378" s="2"/>
      <c r="CLT378" s="2"/>
      <c r="CLU378" s="2"/>
      <c r="CLV378" s="2"/>
      <c r="CLW378" s="2"/>
      <c r="CLX378" s="2"/>
      <c r="CLY378" s="2"/>
      <c r="CLZ378" s="2"/>
      <c r="CMA378" s="2"/>
      <c r="CMB378" s="2"/>
      <c r="CMC378" s="2"/>
      <c r="CMD378" s="2"/>
      <c r="CME378" s="2"/>
      <c r="CMF378" s="2"/>
      <c r="CMG378" s="2"/>
      <c r="CMH378" s="2"/>
      <c r="CMI378" s="2"/>
      <c r="CMJ378" s="2"/>
      <c r="CMK378" s="2"/>
      <c r="CML378" s="2"/>
      <c r="CMM378" s="2"/>
      <c r="CMN378" s="2"/>
      <c r="CMO378" s="2"/>
      <c r="CMP378" s="2"/>
      <c r="CMQ378" s="2"/>
      <c r="CMR378" s="2"/>
      <c r="CMS378" s="2"/>
      <c r="CMT378" s="2"/>
      <c r="CMU378" s="2"/>
      <c r="CMV378" s="2"/>
      <c r="CMW378" s="2"/>
      <c r="CMX378" s="2"/>
      <c r="CMY378" s="2"/>
      <c r="CMZ378" s="2"/>
      <c r="CNA378" s="2"/>
      <c r="CNB378" s="2"/>
      <c r="CNC378" s="2"/>
      <c r="CND378" s="2"/>
      <c r="CNE378" s="2"/>
      <c r="CNF378" s="2"/>
      <c r="CNG378" s="2"/>
      <c r="CNH378" s="2"/>
      <c r="CNI378" s="2"/>
      <c r="CNJ378" s="2"/>
      <c r="CNK378" s="2"/>
      <c r="CNL378" s="2"/>
      <c r="CNM378" s="2"/>
      <c r="CNN378" s="2"/>
      <c r="CNO378" s="2"/>
      <c r="CNP378" s="2"/>
      <c r="CNQ378" s="2"/>
      <c r="CNR378" s="2"/>
      <c r="CNS378" s="2"/>
      <c r="CNT378" s="2"/>
      <c r="CNU378" s="2"/>
      <c r="CNV378" s="2"/>
      <c r="CNW378" s="2"/>
      <c r="CNX378" s="2"/>
      <c r="CNY378" s="2"/>
      <c r="CNZ378" s="2"/>
      <c r="COA378" s="2"/>
      <c r="COB378" s="2"/>
      <c r="COC378" s="2"/>
      <c r="COD378" s="2"/>
      <c r="COE378" s="2"/>
      <c r="COF378" s="2"/>
      <c r="COG378" s="2"/>
      <c r="COH378" s="2"/>
      <c r="COI378" s="2"/>
      <c r="COJ378" s="2"/>
      <c r="COK378" s="2"/>
      <c r="COL378" s="2"/>
      <c r="COM378" s="2"/>
      <c r="CON378" s="2"/>
      <c r="COO378" s="2"/>
      <c r="COP378" s="2"/>
      <c r="COQ378" s="2"/>
      <c r="COR378" s="2"/>
      <c r="COS378" s="2"/>
      <c r="COT378" s="2"/>
      <c r="COU378" s="2"/>
      <c r="COV378" s="2"/>
      <c r="COW378" s="2"/>
      <c r="COX378" s="2"/>
      <c r="COY378" s="2"/>
      <c r="COZ378" s="2"/>
      <c r="CPA378" s="2"/>
      <c r="CPB378" s="2"/>
      <c r="CPC378" s="2"/>
      <c r="CPD378" s="2"/>
      <c r="CPE378" s="2"/>
      <c r="CPF378" s="2"/>
      <c r="CPG378" s="2"/>
      <c r="CPH378" s="2"/>
      <c r="CPI378" s="2"/>
      <c r="CPJ378" s="2"/>
      <c r="CPK378" s="2"/>
      <c r="CPL378" s="2"/>
      <c r="CPM378" s="2"/>
      <c r="CPN378" s="2"/>
      <c r="CPO378" s="2"/>
      <c r="CPP378" s="2"/>
      <c r="CPQ378" s="2"/>
      <c r="CPR378" s="2"/>
      <c r="CPS378" s="2"/>
      <c r="CPT378" s="2"/>
      <c r="CPU378" s="2"/>
      <c r="CPV378" s="2"/>
      <c r="CPW378" s="2"/>
      <c r="CPX378" s="2"/>
      <c r="CPY378" s="2"/>
      <c r="CPZ378" s="2"/>
      <c r="CQA378" s="2"/>
      <c r="CQB378" s="2"/>
      <c r="CQC378" s="2"/>
      <c r="CQD378" s="2"/>
      <c r="CQE378" s="2"/>
      <c r="CQF378" s="2"/>
      <c r="CQG378" s="2"/>
      <c r="CQH378" s="2"/>
      <c r="CQI378" s="2"/>
      <c r="CQJ378" s="2"/>
      <c r="CQK378" s="2"/>
      <c r="CQL378" s="2"/>
      <c r="CQM378" s="2"/>
      <c r="CQN378" s="2"/>
      <c r="CQO378" s="2"/>
      <c r="CQP378" s="2"/>
      <c r="CQQ378" s="2"/>
      <c r="CQR378" s="2"/>
      <c r="CQS378" s="2"/>
      <c r="CQT378" s="2"/>
      <c r="CQU378" s="2"/>
      <c r="CQV378" s="2"/>
      <c r="CQW378" s="2"/>
      <c r="CQX378" s="2"/>
      <c r="CQY378" s="2"/>
      <c r="CQZ378" s="2"/>
      <c r="CRA378" s="2"/>
      <c r="CRB378" s="2"/>
      <c r="CRC378" s="2"/>
      <c r="CRD378" s="2"/>
      <c r="CRE378" s="2"/>
      <c r="CRF378" s="2"/>
      <c r="CRG378" s="2"/>
      <c r="CRH378" s="2"/>
      <c r="CRI378" s="2"/>
      <c r="CRJ378" s="2"/>
      <c r="CRK378" s="2"/>
      <c r="CRL378" s="2"/>
      <c r="CRM378" s="2"/>
      <c r="CRN378" s="2"/>
      <c r="CRO378" s="2"/>
      <c r="CRP378" s="2"/>
      <c r="CRQ378" s="2"/>
      <c r="CRR378" s="2"/>
      <c r="CRS378" s="2"/>
      <c r="CRT378" s="2"/>
      <c r="CRU378" s="2"/>
      <c r="CRV378" s="2"/>
      <c r="CRW378" s="2"/>
      <c r="CRX378" s="2"/>
      <c r="CRY378" s="2"/>
      <c r="CRZ378" s="2"/>
      <c r="CSA378" s="2"/>
      <c r="CSB378" s="2"/>
      <c r="CSC378" s="2"/>
      <c r="CSD378" s="2"/>
      <c r="CSE378" s="2"/>
      <c r="CSF378" s="2"/>
      <c r="CSG378" s="2"/>
      <c r="CSH378" s="2"/>
      <c r="CSI378" s="2"/>
      <c r="CSJ378" s="2"/>
      <c r="CSK378" s="2"/>
      <c r="CSL378" s="2"/>
      <c r="CSM378" s="2"/>
      <c r="CSN378" s="2"/>
      <c r="CSO378" s="2"/>
      <c r="CSP378" s="2"/>
      <c r="CSQ378" s="2"/>
      <c r="CSR378" s="2"/>
      <c r="CSS378" s="2"/>
      <c r="CST378" s="2"/>
      <c r="CSU378" s="2"/>
      <c r="CSV378" s="2"/>
      <c r="CSW378" s="2"/>
      <c r="CSX378" s="2"/>
      <c r="CSY378" s="2"/>
      <c r="CSZ378" s="2"/>
      <c r="CTA378" s="2"/>
      <c r="CTB378" s="2"/>
      <c r="CTC378" s="2"/>
      <c r="CTD378" s="2"/>
      <c r="CTE378" s="2"/>
      <c r="CTF378" s="2"/>
      <c r="CTG378" s="2"/>
      <c r="CTH378" s="2"/>
      <c r="CTI378" s="2"/>
      <c r="CTJ378" s="2"/>
      <c r="CTK378" s="2"/>
      <c r="CTL378" s="2"/>
      <c r="CTM378" s="2"/>
      <c r="CTN378" s="2"/>
      <c r="CTO378" s="2"/>
      <c r="CTP378" s="2"/>
      <c r="CTQ378" s="2"/>
      <c r="CTR378" s="2"/>
      <c r="CTS378" s="2"/>
      <c r="CTT378" s="2"/>
      <c r="CTU378" s="2"/>
      <c r="CTV378" s="2"/>
      <c r="CTW378" s="2"/>
      <c r="CTX378" s="2"/>
      <c r="CTY378" s="2"/>
      <c r="CTZ378" s="2"/>
      <c r="CUA378" s="2"/>
      <c r="CUB378" s="2"/>
      <c r="CUC378" s="2"/>
      <c r="CUD378" s="2"/>
      <c r="CUE378" s="2"/>
      <c r="CUF378" s="2"/>
      <c r="CUG378" s="2"/>
      <c r="CUH378" s="2"/>
      <c r="CUI378" s="2"/>
      <c r="CUJ378" s="2"/>
      <c r="CUK378" s="2"/>
      <c r="CUL378" s="2"/>
      <c r="CUM378" s="2"/>
      <c r="CUN378" s="2"/>
      <c r="CUO378" s="2"/>
      <c r="CUP378" s="2"/>
      <c r="CUQ378" s="2"/>
      <c r="CUR378" s="2"/>
      <c r="CUS378" s="2"/>
      <c r="CUT378" s="2"/>
      <c r="CUU378" s="2"/>
      <c r="CUV378" s="2"/>
      <c r="CUW378" s="2"/>
      <c r="CUX378" s="2"/>
      <c r="CUY378" s="2"/>
      <c r="CUZ378" s="2"/>
      <c r="CVA378" s="2"/>
      <c r="CVB378" s="2"/>
      <c r="CVC378" s="2"/>
      <c r="CVD378" s="2"/>
      <c r="CVE378" s="2"/>
      <c r="CVF378" s="2"/>
      <c r="CVG378" s="2"/>
      <c r="CVH378" s="2"/>
      <c r="CVI378" s="2"/>
      <c r="CVJ378" s="2"/>
      <c r="CVK378" s="2"/>
      <c r="CVL378" s="2"/>
      <c r="CVM378" s="2"/>
      <c r="CVN378" s="2"/>
      <c r="CVO378" s="2"/>
      <c r="CVP378" s="2"/>
      <c r="CVQ378" s="2"/>
      <c r="CVR378" s="2"/>
      <c r="CVS378" s="2"/>
      <c r="CVT378" s="2"/>
      <c r="CVU378" s="2"/>
      <c r="CVV378" s="2"/>
      <c r="CVW378" s="2"/>
      <c r="CVX378" s="2"/>
      <c r="CVY378" s="2"/>
      <c r="CVZ378" s="2"/>
      <c r="CWA378" s="2"/>
      <c r="CWB378" s="2"/>
      <c r="CWC378" s="2"/>
      <c r="CWD378" s="2"/>
      <c r="CWE378" s="2"/>
      <c r="CWF378" s="2"/>
      <c r="CWG378" s="2"/>
      <c r="CWH378" s="2"/>
      <c r="CWI378" s="2"/>
      <c r="CWJ378" s="2"/>
      <c r="CWK378" s="2"/>
      <c r="CWL378" s="2"/>
      <c r="CWM378" s="2"/>
      <c r="CWN378" s="2"/>
      <c r="CWO378" s="2"/>
      <c r="CWP378" s="2"/>
      <c r="CWQ378" s="2"/>
      <c r="CWR378" s="2"/>
      <c r="CWS378" s="2"/>
      <c r="CWT378" s="2"/>
      <c r="CWU378" s="2"/>
      <c r="CWV378" s="2"/>
      <c r="CWW378" s="2"/>
      <c r="CWX378" s="2"/>
      <c r="CWY378" s="2"/>
      <c r="CWZ378" s="2"/>
      <c r="CXA378" s="2"/>
      <c r="CXB378" s="2"/>
      <c r="CXC378" s="2"/>
      <c r="CXD378" s="2"/>
      <c r="CXE378" s="2"/>
      <c r="CXF378" s="2"/>
      <c r="CXG378" s="2"/>
      <c r="CXH378" s="2"/>
      <c r="CXI378" s="2"/>
      <c r="CXJ378" s="2"/>
      <c r="CXK378" s="2"/>
      <c r="CXL378" s="2"/>
      <c r="CXM378" s="2"/>
      <c r="CXN378" s="2"/>
      <c r="CXO378" s="2"/>
      <c r="CXP378" s="2"/>
      <c r="CXQ378" s="2"/>
      <c r="CXR378" s="2"/>
      <c r="CXS378" s="2"/>
      <c r="CXT378" s="2"/>
      <c r="CXU378" s="2"/>
      <c r="CXV378" s="2"/>
      <c r="CXW378" s="2"/>
      <c r="CXX378" s="2"/>
      <c r="CXY378" s="2"/>
      <c r="CXZ378" s="2"/>
      <c r="CYA378" s="2"/>
      <c r="CYB378" s="2"/>
      <c r="CYC378" s="2"/>
      <c r="CYD378" s="2"/>
      <c r="CYE378" s="2"/>
      <c r="CYF378" s="2"/>
      <c r="CYG378" s="2"/>
      <c r="CYH378" s="2"/>
      <c r="CYI378" s="2"/>
      <c r="CYJ378" s="2"/>
      <c r="CYK378" s="2"/>
      <c r="CYL378" s="2"/>
      <c r="CYM378" s="2"/>
      <c r="CYN378" s="2"/>
      <c r="CYO378" s="2"/>
      <c r="CYP378" s="2"/>
      <c r="CYQ378" s="2"/>
      <c r="CYR378" s="2"/>
      <c r="CYS378" s="2"/>
      <c r="CYT378" s="2"/>
      <c r="CYU378" s="2"/>
      <c r="CYV378" s="2"/>
      <c r="CYW378" s="2"/>
      <c r="CYX378" s="2"/>
      <c r="CYY378" s="2"/>
      <c r="CYZ378" s="2"/>
      <c r="CZA378" s="2"/>
      <c r="CZB378" s="2"/>
      <c r="CZC378" s="2"/>
      <c r="CZD378" s="2"/>
      <c r="CZE378" s="2"/>
      <c r="CZF378" s="2"/>
      <c r="CZG378" s="2"/>
      <c r="CZH378" s="2"/>
      <c r="CZI378" s="2"/>
      <c r="CZJ378" s="2"/>
      <c r="CZK378" s="2"/>
      <c r="CZL378" s="2"/>
      <c r="CZM378" s="2"/>
      <c r="CZN378" s="2"/>
      <c r="CZO378" s="2"/>
      <c r="CZP378" s="2"/>
      <c r="CZQ378" s="2"/>
      <c r="CZR378" s="2"/>
      <c r="CZS378" s="2"/>
      <c r="CZT378" s="2"/>
      <c r="CZU378" s="2"/>
      <c r="CZV378" s="2"/>
      <c r="CZW378" s="2"/>
      <c r="CZX378" s="2"/>
      <c r="CZY378" s="2"/>
      <c r="CZZ378" s="2"/>
      <c r="DAA378" s="2"/>
      <c r="DAB378" s="2"/>
      <c r="DAC378" s="2"/>
      <c r="DAD378" s="2"/>
      <c r="DAE378" s="2"/>
      <c r="DAF378" s="2"/>
      <c r="DAG378" s="2"/>
      <c r="DAH378" s="2"/>
      <c r="DAI378" s="2"/>
      <c r="DAJ378" s="2"/>
      <c r="DAK378" s="2"/>
      <c r="DAL378" s="2"/>
      <c r="DAM378" s="2"/>
      <c r="DAN378" s="2"/>
      <c r="DAO378" s="2"/>
      <c r="DAP378" s="2"/>
      <c r="DAQ378" s="2"/>
      <c r="DAR378" s="2"/>
      <c r="DAS378" s="2"/>
      <c r="DAT378" s="2"/>
      <c r="DAU378" s="2"/>
      <c r="DAV378" s="2"/>
      <c r="DAW378" s="2"/>
      <c r="DAX378" s="2"/>
      <c r="DAY378" s="2"/>
      <c r="DAZ378" s="2"/>
      <c r="DBA378" s="2"/>
      <c r="DBB378" s="2"/>
      <c r="DBC378" s="2"/>
      <c r="DBD378" s="2"/>
      <c r="DBE378" s="2"/>
      <c r="DBF378" s="2"/>
      <c r="DBG378" s="2"/>
      <c r="DBH378" s="2"/>
      <c r="DBI378" s="2"/>
      <c r="DBJ378" s="2"/>
      <c r="DBK378" s="2"/>
      <c r="DBL378" s="2"/>
      <c r="DBM378" s="2"/>
      <c r="DBN378" s="2"/>
      <c r="DBO378" s="2"/>
      <c r="DBP378" s="2"/>
      <c r="DBQ378" s="2"/>
      <c r="DBR378" s="2"/>
      <c r="DBS378" s="2"/>
      <c r="DBT378" s="2"/>
      <c r="DBU378" s="2"/>
      <c r="DBV378" s="2"/>
      <c r="DBW378" s="2"/>
      <c r="DBX378" s="2"/>
      <c r="DBY378" s="2"/>
      <c r="DBZ378" s="2"/>
      <c r="DCA378" s="2"/>
      <c r="DCB378" s="2"/>
      <c r="DCC378" s="2"/>
      <c r="DCD378" s="2"/>
      <c r="DCE378" s="2"/>
      <c r="DCF378" s="2"/>
      <c r="DCG378" s="2"/>
      <c r="DCH378" s="2"/>
      <c r="DCI378" s="2"/>
      <c r="DCJ378" s="2"/>
      <c r="DCK378" s="2"/>
      <c r="DCL378" s="2"/>
      <c r="DCM378" s="2"/>
      <c r="DCN378" s="2"/>
      <c r="DCO378" s="2"/>
      <c r="DCP378" s="2"/>
      <c r="DCQ378" s="2"/>
      <c r="DCR378" s="2"/>
      <c r="DCS378" s="2"/>
      <c r="DCT378" s="2"/>
      <c r="DCU378" s="2"/>
      <c r="DCV378" s="2"/>
      <c r="DCW378" s="2"/>
      <c r="DCX378" s="2"/>
      <c r="DCY378" s="2"/>
      <c r="DCZ378" s="2"/>
      <c r="DDA378" s="2"/>
      <c r="DDB378" s="2"/>
      <c r="DDC378" s="2"/>
      <c r="DDD378" s="2"/>
      <c r="DDE378" s="2"/>
      <c r="DDF378" s="2"/>
      <c r="DDG378" s="2"/>
      <c r="DDH378" s="2"/>
      <c r="DDI378" s="2"/>
      <c r="DDJ378" s="2"/>
      <c r="DDK378" s="2"/>
      <c r="DDL378" s="2"/>
      <c r="DDM378" s="2"/>
      <c r="DDN378" s="2"/>
      <c r="DDO378" s="2"/>
      <c r="DDP378" s="2"/>
      <c r="DDQ378" s="2"/>
      <c r="DDR378" s="2"/>
      <c r="DDS378" s="2"/>
      <c r="DDT378" s="2"/>
      <c r="DDU378" s="2"/>
      <c r="DDV378" s="2"/>
      <c r="DDW378" s="2"/>
      <c r="DDX378" s="2"/>
      <c r="DDY378" s="2"/>
      <c r="DDZ378" s="2"/>
      <c r="DEA378" s="2"/>
      <c r="DEB378" s="2"/>
      <c r="DEC378" s="2"/>
      <c r="DED378" s="2"/>
      <c r="DEE378" s="2"/>
      <c r="DEF378" s="2"/>
      <c r="DEG378" s="2"/>
      <c r="DEH378" s="2"/>
      <c r="DEI378" s="2"/>
      <c r="DEJ378" s="2"/>
      <c r="DEK378" s="2"/>
      <c r="DEL378" s="2"/>
      <c r="DEM378" s="2"/>
      <c r="DEN378" s="2"/>
      <c r="DEO378" s="2"/>
      <c r="DEP378" s="2"/>
      <c r="DEQ378" s="2"/>
      <c r="DER378" s="2"/>
      <c r="DES378" s="2"/>
      <c r="DET378" s="2"/>
      <c r="DEU378" s="2"/>
      <c r="DEV378" s="2"/>
      <c r="DEW378" s="2"/>
      <c r="DEX378" s="2"/>
      <c r="DEY378" s="2"/>
      <c r="DEZ378" s="2"/>
      <c r="DFA378" s="2"/>
      <c r="DFB378" s="2"/>
      <c r="DFC378" s="2"/>
      <c r="DFD378" s="2"/>
      <c r="DFE378" s="2"/>
      <c r="DFF378" s="2"/>
      <c r="DFG378" s="2"/>
      <c r="DFH378" s="2"/>
      <c r="DFI378" s="2"/>
      <c r="DFJ378" s="2"/>
      <c r="DFK378" s="2"/>
      <c r="DFL378" s="2"/>
      <c r="DFM378" s="2"/>
      <c r="DFN378" s="2"/>
      <c r="DFO378" s="2"/>
      <c r="DFP378" s="2"/>
      <c r="DFQ378" s="2"/>
      <c r="DFR378" s="2"/>
      <c r="DFS378" s="2"/>
      <c r="DFT378" s="2"/>
      <c r="DFU378" s="2"/>
      <c r="DFV378" s="2"/>
      <c r="DFW378" s="2"/>
      <c r="DFX378" s="2"/>
      <c r="DFY378" s="2"/>
      <c r="DFZ378" s="2"/>
      <c r="DGA378" s="2"/>
      <c r="DGB378" s="2"/>
      <c r="DGC378" s="2"/>
      <c r="DGD378" s="2"/>
      <c r="DGE378" s="2"/>
      <c r="DGF378" s="2"/>
      <c r="DGG378" s="2"/>
      <c r="DGH378" s="2"/>
      <c r="DGI378" s="2"/>
      <c r="DGJ378" s="2"/>
      <c r="DGK378" s="2"/>
      <c r="DGL378" s="2"/>
      <c r="DGM378" s="2"/>
      <c r="DGN378" s="2"/>
      <c r="DGO378" s="2"/>
      <c r="DGP378" s="2"/>
      <c r="DGQ378" s="2"/>
      <c r="DGR378" s="2"/>
      <c r="DGS378" s="2"/>
      <c r="DGT378" s="2"/>
      <c r="DGU378" s="2"/>
      <c r="DGV378" s="2"/>
      <c r="DGW378" s="2"/>
      <c r="DGX378" s="2"/>
      <c r="DGY378" s="2"/>
      <c r="DGZ378" s="2"/>
      <c r="DHA378" s="2"/>
      <c r="DHB378" s="2"/>
      <c r="DHC378" s="2"/>
      <c r="DHD378" s="2"/>
      <c r="DHE378" s="2"/>
      <c r="DHF378" s="2"/>
      <c r="DHG378" s="2"/>
      <c r="DHH378" s="2"/>
      <c r="DHI378" s="2"/>
      <c r="DHJ378" s="2"/>
      <c r="DHK378" s="2"/>
      <c r="DHL378" s="2"/>
      <c r="DHM378" s="2"/>
      <c r="DHN378" s="2"/>
      <c r="DHO378" s="2"/>
      <c r="DHP378" s="2"/>
      <c r="DHQ378" s="2"/>
      <c r="DHR378" s="2"/>
      <c r="DHS378" s="2"/>
      <c r="DHT378" s="2"/>
      <c r="DHU378" s="2"/>
      <c r="DHV378" s="2"/>
      <c r="DHW378" s="2"/>
      <c r="DHX378" s="2"/>
      <c r="DHY378" s="2"/>
      <c r="DHZ378" s="2"/>
      <c r="DIA378" s="2"/>
      <c r="DIB378" s="2"/>
      <c r="DIC378" s="2"/>
      <c r="DID378" s="2"/>
      <c r="DIE378" s="2"/>
      <c r="DIF378" s="2"/>
      <c r="DIG378" s="2"/>
      <c r="DIH378" s="2"/>
      <c r="DII378" s="2"/>
      <c r="DIJ378" s="2"/>
      <c r="DIK378" s="2"/>
      <c r="DIL378" s="2"/>
      <c r="DIM378" s="2"/>
      <c r="DIN378" s="2"/>
      <c r="DIO378" s="2"/>
      <c r="DIP378" s="2"/>
      <c r="DIQ378" s="2"/>
      <c r="DIR378" s="2"/>
      <c r="DIS378" s="2"/>
      <c r="DIT378" s="2"/>
      <c r="DIU378" s="2"/>
      <c r="DIV378" s="2"/>
      <c r="DIW378" s="2"/>
      <c r="DIX378" s="2"/>
      <c r="DIY378" s="2"/>
      <c r="DIZ378" s="2"/>
      <c r="DJA378" s="2"/>
      <c r="DJB378" s="2"/>
      <c r="DJC378" s="2"/>
      <c r="DJD378" s="2"/>
      <c r="DJE378" s="2"/>
      <c r="DJF378" s="2"/>
      <c r="DJG378" s="2"/>
      <c r="DJH378" s="2"/>
      <c r="DJI378" s="2"/>
      <c r="DJJ378" s="2"/>
      <c r="DJK378" s="2"/>
      <c r="DJL378" s="2"/>
      <c r="DJM378" s="2"/>
      <c r="DJN378" s="2"/>
      <c r="DJO378" s="2"/>
      <c r="DJP378" s="2"/>
      <c r="DJQ378" s="2"/>
      <c r="DJR378" s="2"/>
      <c r="DJS378" s="2"/>
      <c r="DJT378" s="2"/>
      <c r="DJU378" s="2"/>
      <c r="DJV378" s="2"/>
      <c r="DJW378" s="2"/>
      <c r="DJX378" s="2"/>
      <c r="DJY378" s="2"/>
      <c r="DJZ378" s="2"/>
      <c r="DKA378" s="2"/>
      <c r="DKB378" s="2"/>
      <c r="DKC378" s="2"/>
      <c r="DKD378" s="2"/>
      <c r="DKE378" s="2"/>
      <c r="DKF378" s="2"/>
      <c r="DKG378" s="2"/>
      <c r="DKH378" s="2"/>
      <c r="DKI378" s="2"/>
      <c r="DKJ378" s="2"/>
      <c r="DKK378" s="2"/>
      <c r="DKL378" s="2"/>
      <c r="DKM378" s="2"/>
      <c r="DKN378" s="2"/>
      <c r="DKO378" s="2"/>
      <c r="DKP378" s="2"/>
      <c r="DKQ378" s="2"/>
      <c r="DKR378" s="2"/>
      <c r="DKS378" s="2"/>
      <c r="DKT378" s="2"/>
      <c r="DKU378" s="2"/>
      <c r="DKV378" s="2"/>
      <c r="DKW378" s="2"/>
      <c r="DKX378" s="2"/>
      <c r="DKY378" s="2"/>
      <c r="DKZ378" s="2"/>
      <c r="DLA378" s="2"/>
      <c r="DLB378" s="2"/>
      <c r="DLC378" s="2"/>
      <c r="DLD378" s="2"/>
      <c r="DLE378" s="2"/>
      <c r="DLF378" s="2"/>
      <c r="DLG378" s="2"/>
      <c r="DLH378" s="2"/>
      <c r="DLI378" s="2"/>
      <c r="DLJ378" s="2"/>
      <c r="DLK378" s="2"/>
      <c r="DLL378" s="2"/>
      <c r="DLM378" s="2"/>
      <c r="DLN378" s="2"/>
      <c r="DLO378" s="2"/>
      <c r="DLP378" s="2"/>
      <c r="DLQ378" s="2"/>
      <c r="DLR378" s="2"/>
      <c r="DLS378" s="2"/>
      <c r="DLT378" s="2"/>
      <c r="DLU378" s="2"/>
      <c r="DLV378" s="2"/>
      <c r="DLW378" s="2"/>
      <c r="DLX378" s="2"/>
      <c r="DLY378" s="2"/>
      <c r="DLZ378" s="2"/>
      <c r="DMA378" s="2"/>
      <c r="DMB378" s="2"/>
      <c r="DMC378" s="2"/>
      <c r="DMD378" s="2"/>
      <c r="DME378" s="2"/>
      <c r="DMF378" s="2"/>
      <c r="DMG378" s="2"/>
      <c r="DMH378" s="2"/>
      <c r="DMI378" s="2"/>
      <c r="DMJ378" s="2"/>
      <c r="DMK378" s="2"/>
      <c r="DML378" s="2"/>
      <c r="DMM378" s="2"/>
      <c r="DMN378" s="2"/>
      <c r="DMO378" s="2"/>
      <c r="DMP378" s="2"/>
      <c r="DMQ378" s="2"/>
      <c r="DMR378" s="2"/>
      <c r="DMS378" s="2"/>
      <c r="DMT378" s="2"/>
      <c r="DMU378" s="2"/>
      <c r="DMV378" s="2"/>
      <c r="DMW378" s="2"/>
      <c r="DMX378" s="2"/>
      <c r="DMY378" s="2"/>
      <c r="DMZ378" s="2"/>
      <c r="DNA378" s="2"/>
      <c r="DNB378" s="2"/>
      <c r="DNC378" s="2"/>
      <c r="DND378" s="2"/>
      <c r="DNE378" s="2"/>
      <c r="DNF378" s="2"/>
      <c r="DNG378" s="2"/>
      <c r="DNH378" s="2"/>
      <c r="DNI378" s="2"/>
      <c r="DNJ378" s="2"/>
      <c r="DNK378" s="2"/>
      <c r="DNL378" s="2"/>
      <c r="DNM378" s="2"/>
      <c r="DNN378" s="2"/>
      <c r="DNO378" s="2"/>
      <c r="DNP378" s="2"/>
      <c r="DNQ378" s="2"/>
      <c r="DNR378" s="2"/>
      <c r="DNS378" s="2"/>
      <c r="DNT378" s="2"/>
      <c r="DNU378" s="2"/>
      <c r="DNV378" s="2"/>
      <c r="DNW378" s="2"/>
      <c r="DNX378" s="2"/>
      <c r="DNY378" s="2"/>
      <c r="DNZ378" s="2"/>
      <c r="DOA378" s="2"/>
      <c r="DOB378" s="2"/>
      <c r="DOC378" s="2"/>
      <c r="DOD378" s="2"/>
      <c r="DOE378" s="2"/>
      <c r="DOF378" s="2"/>
      <c r="DOG378" s="2"/>
      <c r="DOH378" s="2"/>
      <c r="DOI378" s="2"/>
      <c r="DOJ378" s="2"/>
      <c r="DOK378" s="2"/>
      <c r="DOL378" s="2"/>
      <c r="DOM378" s="2"/>
      <c r="DON378" s="2"/>
      <c r="DOO378" s="2"/>
      <c r="DOP378" s="2"/>
      <c r="DOQ378" s="2"/>
      <c r="DOR378" s="2"/>
      <c r="DOS378" s="2"/>
      <c r="DOT378" s="2"/>
      <c r="DOU378" s="2"/>
      <c r="DOV378" s="2"/>
      <c r="DOW378" s="2"/>
      <c r="DOX378" s="2"/>
      <c r="DOY378" s="2"/>
      <c r="DOZ378" s="2"/>
      <c r="DPA378" s="2"/>
      <c r="DPB378" s="2"/>
      <c r="DPC378" s="2"/>
      <c r="DPD378" s="2"/>
      <c r="DPE378" s="2"/>
      <c r="DPF378" s="2"/>
      <c r="DPG378" s="2"/>
      <c r="DPH378" s="2"/>
      <c r="DPI378" s="2"/>
      <c r="DPJ378" s="2"/>
      <c r="DPK378" s="2"/>
      <c r="DPL378" s="2"/>
      <c r="DPM378" s="2"/>
      <c r="DPN378" s="2"/>
      <c r="DPO378" s="2"/>
      <c r="DPP378" s="2"/>
      <c r="DPQ378" s="2"/>
      <c r="DPR378" s="2"/>
      <c r="DPS378" s="2"/>
      <c r="DPT378" s="2"/>
      <c r="DPU378" s="2"/>
      <c r="DPV378" s="2"/>
      <c r="DPW378" s="2"/>
      <c r="DPX378" s="2"/>
      <c r="DPY378" s="2"/>
      <c r="DPZ378" s="2"/>
      <c r="DQA378" s="2"/>
      <c r="DQB378" s="2"/>
      <c r="DQC378" s="2"/>
      <c r="DQD378" s="2"/>
      <c r="DQE378" s="2"/>
      <c r="DQF378" s="2"/>
      <c r="DQG378" s="2"/>
      <c r="DQH378" s="2"/>
      <c r="DQI378" s="2"/>
      <c r="DQJ378" s="2"/>
      <c r="DQK378" s="2"/>
      <c r="DQL378" s="2"/>
      <c r="DQM378" s="2"/>
      <c r="DQN378" s="2"/>
      <c r="DQO378" s="2"/>
      <c r="DQP378" s="2"/>
      <c r="DQQ378" s="2"/>
      <c r="DQR378" s="2"/>
      <c r="DQS378" s="2"/>
      <c r="DQT378" s="2"/>
      <c r="DQU378" s="2"/>
      <c r="DQV378" s="2"/>
      <c r="DQW378" s="2"/>
      <c r="DQX378" s="2"/>
      <c r="DQY378" s="2"/>
      <c r="DQZ378" s="2"/>
      <c r="DRA378" s="2"/>
      <c r="DRB378" s="2"/>
      <c r="DRC378" s="2"/>
      <c r="DRD378" s="2"/>
      <c r="DRE378" s="2"/>
      <c r="DRF378" s="2"/>
      <c r="DRG378" s="2"/>
      <c r="DRH378" s="2"/>
      <c r="DRI378" s="2"/>
      <c r="DRJ378" s="2"/>
      <c r="DRK378" s="2"/>
      <c r="DRL378" s="2"/>
      <c r="DRM378" s="2"/>
      <c r="DRN378" s="2"/>
      <c r="DRO378" s="2"/>
      <c r="DRP378" s="2"/>
      <c r="DRQ378" s="2"/>
      <c r="DRR378" s="2"/>
      <c r="DRS378" s="2"/>
      <c r="DRT378" s="2"/>
      <c r="DRU378" s="2"/>
      <c r="DRV378" s="2"/>
      <c r="DRW378" s="2"/>
      <c r="DRX378" s="2"/>
      <c r="DRY378" s="2"/>
      <c r="DRZ378" s="2"/>
      <c r="DSA378" s="2"/>
      <c r="DSB378" s="2"/>
      <c r="DSC378" s="2"/>
      <c r="DSD378" s="2"/>
      <c r="DSE378" s="2"/>
      <c r="DSF378" s="2"/>
      <c r="DSG378" s="2"/>
      <c r="DSH378" s="2"/>
      <c r="DSI378" s="2"/>
      <c r="DSJ378" s="2"/>
      <c r="DSK378" s="2"/>
      <c r="DSL378" s="2"/>
      <c r="DSM378" s="2"/>
      <c r="DSN378" s="2"/>
      <c r="DSO378" s="2"/>
      <c r="DSP378" s="2"/>
      <c r="DSQ378" s="2"/>
      <c r="DSR378" s="2"/>
      <c r="DSS378" s="2"/>
      <c r="DST378" s="2"/>
      <c r="DSU378" s="2"/>
      <c r="DSV378" s="2"/>
      <c r="DSW378" s="2"/>
      <c r="DSX378" s="2"/>
      <c r="DSY378" s="2"/>
      <c r="DSZ378" s="2"/>
      <c r="DTA378" s="2"/>
      <c r="DTB378" s="2"/>
      <c r="DTC378" s="2"/>
      <c r="DTD378" s="2"/>
      <c r="DTE378" s="2"/>
      <c r="DTF378" s="2"/>
      <c r="DTG378" s="2"/>
      <c r="DTH378" s="2"/>
      <c r="DTI378" s="2"/>
      <c r="DTJ378" s="2"/>
      <c r="DTK378" s="2"/>
      <c r="DTL378" s="2"/>
      <c r="DTM378" s="2"/>
      <c r="DTN378" s="2"/>
      <c r="DTO378" s="2"/>
      <c r="DTP378" s="2"/>
      <c r="DTQ378" s="2"/>
      <c r="DTR378" s="2"/>
      <c r="DTS378" s="2"/>
      <c r="DTT378" s="2"/>
      <c r="DTU378" s="2"/>
      <c r="DTV378" s="2"/>
      <c r="DTW378" s="2"/>
      <c r="DTX378" s="2"/>
      <c r="DTY378" s="2"/>
      <c r="DTZ378" s="2"/>
      <c r="DUA378" s="2"/>
      <c r="DUB378" s="2"/>
      <c r="DUC378" s="2"/>
      <c r="DUD378" s="2"/>
      <c r="DUE378" s="2"/>
      <c r="DUF378" s="2"/>
      <c r="DUG378" s="2"/>
      <c r="DUH378" s="2"/>
      <c r="DUI378" s="2"/>
      <c r="DUJ378" s="2"/>
      <c r="DUK378" s="2"/>
      <c r="DUL378" s="2"/>
      <c r="DUM378" s="2"/>
      <c r="DUN378" s="2"/>
      <c r="DUO378" s="2"/>
      <c r="DUP378" s="2"/>
      <c r="DUQ378" s="2"/>
      <c r="DUR378" s="2"/>
      <c r="DUS378" s="2"/>
      <c r="DUT378" s="2"/>
      <c r="DUU378" s="2"/>
      <c r="DUV378" s="2"/>
      <c r="DUW378" s="2"/>
      <c r="DUX378" s="2"/>
      <c r="DUY378" s="2"/>
      <c r="DUZ378" s="2"/>
      <c r="DVA378" s="2"/>
      <c r="DVB378" s="2"/>
      <c r="DVC378" s="2"/>
      <c r="DVD378" s="2"/>
      <c r="DVE378" s="2"/>
      <c r="DVF378" s="2"/>
      <c r="DVG378" s="2"/>
      <c r="DVH378" s="2"/>
      <c r="DVI378" s="2"/>
      <c r="DVJ378" s="2"/>
      <c r="DVK378" s="2"/>
      <c r="DVL378" s="2"/>
      <c r="DVM378" s="2"/>
      <c r="DVN378" s="2"/>
      <c r="DVO378" s="2"/>
      <c r="DVP378" s="2"/>
      <c r="DVQ378" s="2"/>
      <c r="DVR378" s="2"/>
      <c r="DVS378" s="2"/>
      <c r="DVT378" s="2"/>
      <c r="DVU378" s="2"/>
      <c r="DVV378" s="2"/>
      <c r="DVW378" s="2"/>
      <c r="DVX378" s="2"/>
      <c r="DVY378" s="2"/>
      <c r="DVZ378" s="2"/>
      <c r="DWA378" s="2"/>
      <c r="DWB378" s="2"/>
      <c r="DWC378" s="2"/>
      <c r="DWD378" s="2"/>
      <c r="DWE378" s="2"/>
      <c r="DWF378" s="2"/>
      <c r="DWG378" s="2"/>
      <c r="DWH378" s="2"/>
      <c r="DWI378" s="2"/>
      <c r="DWJ378" s="2"/>
      <c r="DWK378" s="2"/>
      <c r="DWL378" s="2"/>
      <c r="DWM378" s="2"/>
      <c r="DWN378" s="2"/>
      <c r="DWO378" s="2"/>
      <c r="DWP378" s="2"/>
      <c r="DWQ378" s="2"/>
      <c r="DWR378" s="2"/>
      <c r="DWS378" s="2"/>
      <c r="DWT378" s="2"/>
      <c r="DWU378" s="2"/>
      <c r="DWV378" s="2"/>
      <c r="DWW378" s="2"/>
      <c r="DWX378" s="2"/>
      <c r="DWY378" s="2"/>
      <c r="DWZ378" s="2"/>
      <c r="DXA378" s="2"/>
      <c r="DXB378" s="2"/>
      <c r="DXC378" s="2"/>
      <c r="DXD378" s="2"/>
      <c r="DXE378" s="2"/>
      <c r="DXF378" s="2"/>
      <c r="DXG378" s="2"/>
      <c r="DXH378" s="2"/>
      <c r="DXI378" s="2"/>
      <c r="DXJ378" s="2"/>
      <c r="DXK378" s="2"/>
      <c r="DXL378" s="2"/>
      <c r="DXM378" s="2"/>
      <c r="DXN378" s="2"/>
      <c r="DXO378" s="2"/>
      <c r="DXP378" s="2"/>
      <c r="DXQ378" s="2"/>
      <c r="DXR378" s="2"/>
      <c r="DXS378" s="2"/>
      <c r="DXT378" s="2"/>
      <c r="DXU378" s="2"/>
      <c r="DXV378" s="2"/>
      <c r="DXW378" s="2"/>
      <c r="DXX378" s="2"/>
      <c r="DXY378" s="2"/>
      <c r="DXZ378" s="2"/>
      <c r="DYA378" s="2"/>
      <c r="DYB378" s="2"/>
      <c r="DYC378" s="2"/>
      <c r="DYD378" s="2"/>
      <c r="DYE378" s="2"/>
      <c r="DYF378" s="2"/>
      <c r="DYG378" s="2"/>
      <c r="DYH378" s="2"/>
      <c r="DYI378" s="2"/>
      <c r="DYJ378" s="2"/>
      <c r="DYK378" s="2"/>
      <c r="DYL378" s="2"/>
      <c r="DYM378" s="2"/>
      <c r="DYN378" s="2"/>
      <c r="DYO378" s="2"/>
      <c r="DYP378" s="2"/>
      <c r="DYQ378" s="2"/>
      <c r="DYR378" s="2"/>
      <c r="DYS378" s="2"/>
      <c r="DYT378" s="2"/>
      <c r="DYU378" s="2"/>
      <c r="DYV378" s="2"/>
      <c r="DYW378" s="2"/>
      <c r="DYX378" s="2"/>
      <c r="DYY378" s="2"/>
      <c r="DYZ378" s="2"/>
      <c r="DZA378" s="2"/>
      <c r="DZB378" s="2"/>
      <c r="DZC378" s="2"/>
      <c r="DZD378" s="2"/>
      <c r="DZE378" s="2"/>
      <c r="DZF378" s="2"/>
      <c r="DZG378" s="2"/>
      <c r="DZH378" s="2"/>
      <c r="DZI378" s="2"/>
      <c r="DZJ378" s="2"/>
      <c r="DZK378" s="2"/>
      <c r="DZL378" s="2"/>
      <c r="DZM378" s="2"/>
      <c r="DZN378" s="2"/>
      <c r="DZO378" s="2"/>
      <c r="DZP378" s="2"/>
      <c r="DZQ378" s="2"/>
      <c r="DZR378" s="2"/>
      <c r="DZS378" s="2"/>
      <c r="DZT378" s="2"/>
      <c r="DZU378" s="2"/>
      <c r="DZV378" s="2"/>
      <c r="DZW378" s="2"/>
      <c r="DZX378" s="2"/>
      <c r="DZY378" s="2"/>
      <c r="DZZ378" s="2"/>
      <c r="EAA378" s="2"/>
      <c r="EAB378" s="2"/>
      <c r="EAC378" s="2"/>
      <c r="EAD378" s="2"/>
      <c r="EAE378" s="2"/>
      <c r="EAF378" s="2"/>
      <c r="EAG378" s="2"/>
      <c r="EAH378" s="2"/>
      <c r="EAI378" s="2"/>
      <c r="EAJ378" s="2"/>
      <c r="EAK378" s="2"/>
      <c r="EAL378" s="2"/>
      <c r="EAM378" s="2"/>
      <c r="EAN378" s="2"/>
      <c r="EAO378" s="2"/>
      <c r="EAP378" s="2"/>
      <c r="EAQ378" s="2"/>
      <c r="EAR378" s="2"/>
      <c r="EAS378" s="2"/>
      <c r="EAT378" s="2"/>
      <c r="EAU378" s="2"/>
      <c r="EAV378" s="2"/>
      <c r="EAW378" s="2"/>
      <c r="EAX378" s="2"/>
      <c r="EAY378" s="2"/>
      <c r="EAZ378" s="2"/>
      <c r="EBA378" s="2"/>
      <c r="EBB378" s="2"/>
      <c r="EBC378" s="2"/>
      <c r="EBD378" s="2"/>
      <c r="EBE378" s="2"/>
      <c r="EBF378" s="2"/>
      <c r="EBG378" s="2"/>
      <c r="EBH378" s="2"/>
      <c r="EBI378" s="2"/>
      <c r="EBJ378" s="2"/>
      <c r="EBK378" s="2"/>
      <c r="EBL378" s="2"/>
      <c r="EBM378" s="2"/>
      <c r="EBN378" s="2"/>
      <c r="EBO378" s="2"/>
      <c r="EBP378" s="2"/>
      <c r="EBQ378" s="2"/>
      <c r="EBR378" s="2"/>
      <c r="EBS378" s="2"/>
      <c r="EBT378" s="2"/>
      <c r="EBU378" s="2"/>
      <c r="EBV378" s="2"/>
      <c r="EBW378" s="2"/>
      <c r="EBX378" s="2"/>
      <c r="EBY378" s="2"/>
      <c r="EBZ378" s="2"/>
      <c r="ECA378" s="2"/>
      <c r="ECB378" s="2"/>
      <c r="ECC378" s="2"/>
      <c r="ECD378" s="2"/>
      <c r="ECE378" s="2"/>
      <c r="ECF378" s="2"/>
      <c r="ECG378" s="2"/>
      <c r="ECH378" s="2"/>
      <c r="ECI378" s="2"/>
      <c r="ECJ378" s="2"/>
      <c r="ECK378" s="2"/>
      <c r="ECL378" s="2"/>
      <c r="ECM378" s="2"/>
      <c r="ECN378" s="2"/>
      <c r="ECO378" s="2"/>
      <c r="ECP378" s="2"/>
      <c r="ECQ378" s="2"/>
      <c r="ECR378" s="2"/>
      <c r="ECS378" s="2"/>
      <c r="ECT378" s="2"/>
      <c r="ECU378" s="2"/>
      <c r="ECV378" s="2"/>
      <c r="ECW378" s="2"/>
      <c r="ECX378" s="2"/>
      <c r="ECY378" s="2"/>
      <c r="ECZ378" s="2"/>
      <c r="EDA378" s="2"/>
      <c r="EDB378" s="2"/>
      <c r="EDC378" s="2"/>
      <c r="EDD378" s="2"/>
      <c r="EDE378" s="2"/>
      <c r="EDF378" s="2"/>
      <c r="EDG378" s="2"/>
      <c r="EDH378" s="2"/>
      <c r="EDI378" s="2"/>
      <c r="EDJ378" s="2"/>
      <c r="EDK378" s="2"/>
      <c r="EDL378" s="2"/>
      <c r="EDM378" s="2"/>
      <c r="EDN378" s="2"/>
      <c r="EDO378" s="2"/>
      <c r="EDP378" s="2"/>
      <c r="EDQ378" s="2"/>
      <c r="EDR378" s="2"/>
      <c r="EDS378" s="2"/>
      <c r="EDT378" s="2"/>
      <c r="EDU378" s="2"/>
      <c r="EDV378" s="2"/>
      <c r="EDW378" s="2"/>
      <c r="EDX378" s="2"/>
      <c r="EDY378" s="2"/>
      <c r="EDZ378" s="2"/>
      <c r="EEA378" s="2"/>
      <c r="EEB378" s="2"/>
      <c r="EEC378" s="2"/>
      <c r="EED378" s="2"/>
      <c r="EEE378" s="2"/>
      <c r="EEF378" s="2"/>
      <c r="EEG378" s="2"/>
      <c r="EEH378" s="2"/>
      <c r="EEI378" s="2"/>
      <c r="EEJ378" s="2"/>
      <c r="EEK378" s="2"/>
      <c r="EEL378" s="2"/>
      <c r="EEM378" s="2"/>
      <c r="EEN378" s="2"/>
      <c r="EEO378" s="2"/>
      <c r="EEP378" s="2"/>
      <c r="EEQ378" s="2"/>
      <c r="EER378" s="2"/>
      <c r="EES378" s="2"/>
      <c r="EET378" s="2"/>
      <c r="EEU378" s="2"/>
      <c r="EEV378" s="2"/>
      <c r="EEW378" s="2"/>
      <c r="EEX378" s="2"/>
      <c r="EEY378" s="2"/>
      <c r="EEZ378" s="2"/>
      <c r="EFA378" s="2"/>
      <c r="EFB378" s="2"/>
      <c r="EFC378" s="2"/>
      <c r="EFD378" s="2"/>
      <c r="EFE378" s="2"/>
      <c r="EFF378" s="2"/>
      <c r="EFG378" s="2"/>
      <c r="EFH378" s="2"/>
      <c r="EFI378" s="2"/>
      <c r="EFJ378" s="2"/>
      <c r="EFK378" s="2"/>
      <c r="EFL378" s="2"/>
      <c r="EFM378" s="2"/>
      <c r="EFN378" s="2"/>
      <c r="EFO378" s="2"/>
      <c r="EFP378" s="2"/>
      <c r="EFQ378" s="2"/>
      <c r="EFR378" s="2"/>
      <c r="EFS378" s="2"/>
      <c r="EFT378" s="2"/>
      <c r="EFU378" s="2"/>
      <c r="EFV378" s="2"/>
      <c r="EFW378" s="2"/>
      <c r="EFX378" s="2"/>
      <c r="EFY378" s="2"/>
      <c r="EFZ378" s="2"/>
      <c r="EGA378" s="2"/>
      <c r="EGB378" s="2"/>
      <c r="EGC378" s="2"/>
      <c r="EGD378" s="2"/>
      <c r="EGE378" s="2"/>
      <c r="EGF378" s="2"/>
      <c r="EGG378" s="2"/>
      <c r="EGH378" s="2"/>
      <c r="EGI378" s="2"/>
      <c r="EGJ378" s="2"/>
      <c r="EGK378" s="2"/>
      <c r="EGL378" s="2"/>
      <c r="EGM378" s="2"/>
      <c r="EGN378" s="2"/>
      <c r="EGO378" s="2"/>
      <c r="EGP378" s="2"/>
      <c r="EGQ378" s="2"/>
      <c r="EGR378" s="2"/>
      <c r="EGS378" s="2"/>
      <c r="EGT378" s="2"/>
      <c r="EGU378" s="2"/>
      <c r="EGV378" s="2"/>
      <c r="EGW378" s="2"/>
      <c r="EGX378" s="2"/>
      <c r="EGY378" s="2"/>
      <c r="EGZ378" s="2"/>
      <c r="EHA378" s="2"/>
      <c r="EHB378" s="2"/>
      <c r="EHC378" s="2"/>
      <c r="EHD378" s="2"/>
      <c r="EHE378" s="2"/>
      <c r="EHF378" s="2"/>
      <c r="EHG378" s="2"/>
      <c r="EHH378" s="2"/>
      <c r="EHI378" s="2"/>
      <c r="EHJ378" s="2"/>
      <c r="EHK378" s="2"/>
      <c r="EHL378" s="2"/>
      <c r="EHM378" s="2"/>
      <c r="EHN378" s="2"/>
      <c r="EHO378" s="2"/>
      <c r="EHP378" s="2"/>
      <c r="EHQ378" s="2"/>
      <c r="EHR378" s="2"/>
      <c r="EHS378" s="2"/>
      <c r="EHT378" s="2"/>
      <c r="EHU378" s="2"/>
      <c r="EHV378" s="2"/>
      <c r="EHW378" s="2"/>
      <c r="EHX378" s="2"/>
      <c r="EHY378" s="2"/>
      <c r="EHZ378" s="2"/>
      <c r="EIA378" s="2"/>
      <c r="EIB378" s="2"/>
      <c r="EIC378" s="2"/>
      <c r="EID378" s="2"/>
      <c r="EIE378" s="2"/>
      <c r="EIF378" s="2"/>
      <c r="EIG378" s="2"/>
      <c r="EIH378" s="2"/>
      <c r="EII378" s="2"/>
      <c r="EIJ378" s="2"/>
      <c r="EIK378" s="2"/>
      <c r="EIL378" s="2"/>
      <c r="EIM378" s="2"/>
      <c r="EIN378" s="2"/>
      <c r="EIO378" s="2"/>
      <c r="EIP378" s="2"/>
      <c r="EIQ378" s="2"/>
      <c r="EIR378" s="2"/>
      <c r="EIS378" s="2"/>
      <c r="EIT378" s="2"/>
      <c r="EIU378" s="2"/>
      <c r="EIV378" s="2"/>
      <c r="EIW378" s="2"/>
      <c r="EIX378" s="2"/>
      <c r="EIY378" s="2"/>
      <c r="EIZ378" s="2"/>
      <c r="EJA378" s="2"/>
      <c r="EJB378" s="2"/>
      <c r="EJC378" s="2"/>
      <c r="EJD378" s="2"/>
      <c r="EJE378" s="2"/>
      <c r="EJF378" s="2"/>
      <c r="EJG378" s="2"/>
      <c r="EJH378" s="2"/>
      <c r="EJI378" s="2"/>
      <c r="EJJ378" s="2"/>
      <c r="EJK378" s="2"/>
      <c r="EJL378" s="2"/>
      <c r="EJM378" s="2"/>
      <c r="EJN378" s="2"/>
      <c r="EJO378" s="2"/>
      <c r="EJP378" s="2"/>
      <c r="EJQ378" s="2"/>
      <c r="EJR378" s="2"/>
      <c r="EJS378" s="2"/>
      <c r="EJT378" s="2"/>
      <c r="EJU378" s="2"/>
      <c r="EJV378" s="2"/>
      <c r="EJW378" s="2"/>
      <c r="EJX378" s="2"/>
      <c r="EJY378" s="2"/>
      <c r="EJZ378" s="2"/>
      <c r="EKA378" s="2"/>
      <c r="EKB378" s="2"/>
      <c r="EKC378" s="2"/>
      <c r="EKD378" s="2"/>
      <c r="EKE378" s="2"/>
      <c r="EKF378" s="2"/>
      <c r="EKG378" s="2"/>
      <c r="EKH378" s="2"/>
      <c r="EKI378" s="2"/>
      <c r="EKJ378" s="2"/>
      <c r="EKK378" s="2"/>
      <c r="EKL378" s="2"/>
      <c r="EKM378" s="2"/>
      <c r="EKN378" s="2"/>
      <c r="EKO378" s="2"/>
      <c r="EKP378" s="2"/>
      <c r="EKQ378" s="2"/>
      <c r="EKR378" s="2"/>
      <c r="EKS378" s="2"/>
      <c r="EKT378" s="2"/>
      <c r="EKU378" s="2"/>
      <c r="EKV378" s="2"/>
      <c r="EKW378" s="2"/>
      <c r="EKX378" s="2"/>
      <c r="EKY378" s="2"/>
      <c r="EKZ378" s="2"/>
      <c r="ELA378" s="2"/>
      <c r="ELB378" s="2"/>
      <c r="ELC378" s="2"/>
      <c r="ELD378" s="2"/>
      <c r="ELE378" s="2"/>
      <c r="ELF378" s="2"/>
      <c r="ELG378" s="2"/>
      <c r="ELH378" s="2"/>
      <c r="ELI378" s="2"/>
      <c r="ELJ378" s="2"/>
      <c r="ELK378" s="2"/>
      <c r="ELL378" s="2"/>
      <c r="ELM378" s="2"/>
      <c r="ELN378" s="2"/>
      <c r="ELO378" s="2"/>
      <c r="ELP378" s="2"/>
      <c r="ELQ378" s="2"/>
      <c r="ELR378" s="2"/>
      <c r="ELS378" s="2"/>
      <c r="ELT378" s="2"/>
      <c r="ELU378" s="2"/>
      <c r="ELV378" s="2"/>
      <c r="ELW378" s="2"/>
      <c r="ELX378" s="2"/>
      <c r="ELY378" s="2"/>
      <c r="ELZ378" s="2"/>
      <c r="EMA378" s="2"/>
      <c r="EMB378" s="2"/>
      <c r="EMC378" s="2"/>
      <c r="EMD378" s="2"/>
      <c r="EME378" s="2"/>
      <c r="EMF378" s="2"/>
      <c r="EMG378" s="2"/>
      <c r="EMH378" s="2"/>
      <c r="EMI378" s="2"/>
      <c r="EMJ378" s="2"/>
      <c r="EMK378" s="2"/>
      <c r="EML378" s="2"/>
      <c r="EMM378" s="2"/>
      <c r="EMN378" s="2"/>
      <c r="EMO378" s="2"/>
      <c r="EMP378" s="2"/>
      <c r="EMQ378" s="2"/>
      <c r="EMR378" s="2"/>
      <c r="EMS378" s="2"/>
      <c r="EMT378" s="2"/>
      <c r="EMU378" s="2"/>
      <c r="EMV378" s="2"/>
      <c r="EMW378" s="2"/>
      <c r="EMX378" s="2"/>
      <c r="EMY378" s="2"/>
      <c r="EMZ378" s="2"/>
      <c r="ENA378" s="2"/>
      <c r="ENB378" s="2"/>
      <c r="ENC378" s="2"/>
      <c r="END378" s="2"/>
      <c r="ENE378" s="2"/>
      <c r="ENF378" s="2"/>
      <c r="ENG378" s="2"/>
      <c r="ENH378" s="2"/>
      <c r="ENI378" s="2"/>
      <c r="ENJ378" s="2"/>
      <c r="ENK378" s="2"/>
      <c r="ENL378" s="2"/>
      <c r="ENM378" s="2"/>
      <c r="ENN378" s="2"/>
      <c r="ENO378" s="2"/>
      <c r="ENP378" s="2"/>
      <c r="ENQ378" s="2"/>
      <c r="ENR378" s="2"/>
      <c r="ENS378" s="2"/>
      <c r="ENT378" s="2"/>
      <c r="ENU378" s="2"/>
      <c r="ENV378" s="2"/>
      <c r="ENW378" s="2"/>
      <c r="ENX378" s="2"/>
      <c r="ENY378" s="2"/>
      <c r="ENZ378" s="2"/>
      <c r="EOA378" s="2"/>
      <c r="EOB378" s="2"/>
      <c r="EOC378" s="2"/>
      <c r="EOD378" s="2"/>
      <c r="EOE378" s="2"/>
      <c r="EOF378" s="2"/>
      <c r="EOG378" s="2"/>
      <c r="EOH378" s="2"/>
      <c r="EOI378" s="2"/>
      <c r="EOJ378" s="2"/>
      <c r="EOK378" s="2"/>
      <c r="EOL378" s="2"/>
      <c r="EOM378" s="2"/>
      <c r="EON378" s="2"/>
      <c r="EOO378" s="2"/>
      <c r="EOP378" s="2"/>
      <c r="EOQ378" s="2"/>
      <c r="EOR378" s="2"/>
      <c r="EOS378" s="2"/>
      <c r="EOT378" s="2"/>
      <c r="EOU378" s="2"/>
      <c r="EOV378" s="2"/>
      <c r="EOW378" s="2"/>
      <c r="EOX378" s="2"/>
      <c r="EOY378" s="2"/>
      <c r="EOZ378" s="2"/>
      <c r="EPA378" s="2"/>
      <c r="EPB378" s="2"/>
      <c r="EPC378" s="2"/>
      <c r="EPD378" s="2"/>
      <c r="EPE378" s="2"/>
      <c r="EPF378" s="2"/>
      <c r="EPG378" s="2"/>
      <c r="EPH378" s="2"/>
      <c r="EPI378" s="2"/>
      <c r="EPJ378" s="2"/>
      <c r="EPK378" s="2"/>
      <c r="EPL378" s="2"/>
      <c r="EPM378" s="2"/>
      <c r="EPN378" s="2"/>
      <c r="EPO378" s="2"/>
      <c r="EPP378" s="2"/>
      <c r="EPQ378" s="2"/>
      <c r="EPR378" s="2"/>
      <c r="EPS378" s="2"/>
      <c r="EPT378" s="2"/>
      <c r="EPU378" s="2"/>
      <c r="EPV378" s="2"/>
      <c r="EPW378" s="2"/>
      <c r="EPX378" s="2"/>
      <c r="EPY378" s="2"/>
      <c r="EPZ378" s="2"/>
      <c r="EQA378" s="2"/>
      <c r="EQB378" s="2"/>
      <c r="EQC378" s="2"/>
      <c r="EQD378" s="2"/>
      <c r="EQE378" s="2"/>
      <c r="EQF378" s="2"/>
      <c r="EQG378" s="2"/>
      <c r="EQH378" s="2"/>
      <c r="EQI378" s="2"/>
      <c r="EQJ378" s="2"/>
      <c r="EQK378" s="2"/>
      <c r="EQL378" s="2"/>
      <c r="EQM378" s="2"/>
      <c r="EQN378" s="2"/>
      <c r="EQO378" s="2"/>
      <c r="EQP378" s="2"/>
      <c r="EQQ378" s="2"/>
      <c r="EQR378" s="2"/>
      <c r="EQS378" s="2"/>
      <c r="EQT378" s="2"/>
      <c r="EQU378" s="2"/>
      <c r="EQV378" s="2"/>
      <c r="EQW378" s="2"/>
      <c r="EQX378" s="2"/>
      <c r="EQY378" s="2"/>
      <c r="EQZ378" s="2"/>
      <c r="ERA378" s="2"/>
      <c r="ERB378" s="2"/>
      <c r="ERC378" s="2"/>
      <c r="ERD378" s="2"/>
      <c r="ERE378" s="2"/>
      <c r="ERF378" s="2"/>
      <c r="ERG378" s="2"/>
      <c r="ERH378" s="2"/>
      <c r="ERI378" s="2"/>
      <c r="ERJ378" s="2"/>
      <c r="ERK378" s="2"/>
      <c r="ERL378" s="2"/>
      <c r="ERM378" s="2"/>
      <c r="ERN378" s="2"/>
      <c r="ERO378" s="2"/>
      <c r="ERP378" s="2"/>
      <c r="ERQ378" s="2"/>
      <c r="ERR378" s="2"/>
      <c r="ERS378" s="2"/>
      <c r="ERT378" s="2"/>
      <c r="ERU378" s="2"/>
      <c r="ERV378" s="2"/>
      <c r="ERW378" s="2"/>
      <c r="ERX378" s="2"/>
      <c r="ERY378" s="2"/>
      <c r="ERZ378" s="2"/>
      <c r="ESA378" s="2"/>
      <c r="ESB378" s="2"/>
      <c r="ESC378" s="2"/>
      <c r="ESD378" s="2"/>
      <c r="ESE378" s="2"/>
      <c r="ESF378" s="2"/>
      <c r="ESG378" s="2"/>
      <c r="ESH378" s="2"/>
      <c r="ESI378" s="2"/>
      <c r="ESJ378" s="2"/>
      <c r="ESK378" s="2"/>
      <c r="ESL378" s="2"/>
      <c r="ESM378" s="2"/>
      <c r="ESN378" s="2"/>
      <c r="ESO378" s="2"/>
      <c r="ESP378" s="2"/>
      <c r="ESQ378" s="2"/>
      <c r="ESR378" s="2"/>
      <c r="ESS378" s="2"/>
      <c r="EST378" s="2"/>
      <c r="ESU378" s="2"/>
      <c r="ESV378" s="2"/>
      <c r="ESW378" s="2"/>
      <c r="ESX378" s="2"/>
      <c r="ESY378" s="2"/>
      <c r="ESZ378" s="2"/>
      <c r="ETA378" s="2"/>
      <c r="ETB378" s="2"/>
      <c r="ETC378" s="2"/>
      <c r="ETD378" s="2"/>
      <c r="ETE378" s="2"/>
      <c r="ETF378" s="2"/>
      <c r="ETG378" s="2"/>
      <c r="ETH378" s="2"/>
      <c r="ETI378" s="2"/>
      <c r="ETJ378" s="2"/>
      <c r="ETK378" s="2"/>
      <c r="ETL378" s="2"/>
      <c r="ETM378" s="2"/>
      <c r="ETN378" s="2"/>
      <c r="ETO378" s="2"/>
      <c r="ETP378" s="2"/>
      <c r="ETQ378" s="2"/>
      <c r="ETR378" s="2"/>
      <c r="ETS378" s="2"/>
      <c r="ETT378" s="2"/>
      <c r="ETU378" s="2"/>
      <c r="ETV378" s="2"/>
      <c r="ETW378" s="2"/>
      <c r="ETX378" s="2"/>
      <c r="ETY378" s="2"/>
      <c r="ETZ378" s="2"/>
      <c r="EUA378" s="2"/>
      <c r="EUB378" s="2"/>
      <c r="EUC378" s="2"/>
      <c r="EUD378" s="2"/>
      <c r="EUE378" s="2"/>
      <c r="EUF378" s="2"/>
      <c r="EUG378" s="2"/>
      <c r="EUH378" s="2"/>
      <c r="EUI378" s="2"/>
      <c r="EUJ378" s="2"/>
      <c r="EUK378" s="2"/>
      <c r="EUL378" s="2"/>
      <c r="EUM378" s="2"/>
      <c r="EUN378" s="2"/>
      <c r="EUO378" s="2"/>
      <c r="EUP378" s="2"/>
      <c r="EUQ378" s="2"/>
      <c r="EUR378" s="2"/>
      <c r="EUS378" s="2"/>
      <c r="EUT378" s="2"/>
      <c r="EUU378" s="2"/>
      <c r="EUV378" s="2"/>
      <c r="EUW378" s="2"/>
      <c r="EUX378" s="2"/>
      <c r="EUY378" s="2"/>
      <c r="EUZ378" s="2"/>
      <c r="EVA378" s="2"/>
      <c r="EVB378" s="2"/>
      <c r="EVC378" s="2"/>
      <c r="EVD378" s="2"/>
      <c r="EVE378" s="2"/>
      <c r="EVF378" s="2"/>
      <c r="EVG378" s="2"/>
      <c r="EVH378" s="2"/>
      <c r="EVI378" s="2"/>
      <c r="EVJ378" s="2"/>
      <c r="EVK378" s="2"/>
      <c r="EVL378" s="2"/>
      <c r="EVM378" s="2"/>
      <c r="EVN378" s="2"/>
      <c r="EVO378" s="2"/>
      <c r="EVP378" s="2"/>
      <c r="EVQ378" s="2"/>
      <c r="EVR378" s="2"/>
      <c r="EVS378" s="2"/>
      <c r="EVT378" s="2"/>
      <c r="EVU378" s="2"/>
      <c r="EVV378" s="2"/>
      <c r="EVW378" s="2"/>
      <c r="EVX378" s="2"/>
      <c r="EVY378" s="2"/>
      <c r="EVZ378" s="2"/>
      <c r="EWA378" s="2"/>
      <c r="EWB378" s="2"/>
      <c r="EWC378" s="2"/>
      <c r="EWD378" s="2"/>
      <c r="EWE378" s="2"/>
      <c r="EWF378" s="2"/>
      <c r="EWG378" s="2"/>
      <c r="EWH378" s="2"/>
      <c r="EWI378" s="2"/>
      <c r="EWJ378" s="2"/>
      <c r="EWK378" s="2"/>
      <c r="EWL378" s="2"/>
      <c r="EWM378" s="2"/>
      <c r="EWN378" s="2"/>
      <c r="EWO378" s="2"/>
      <c r="EWP378" s="2"/>
      <c r="EWQ378" s="2"/>
      <c r="EWR378" s="2"/>
      <c r="EWS378" s="2"/>
      <c r="EWT378" s="2"/>
      <c r="EWU378" s="2"/>
      <c r="EWV378" s="2"/>
      <c r="EWW378" s="2"/>
      <c r="EWX378" s="2"/>
      <c r="EWY378" s="2"/>
      <c r="EWZ378" s="2"/>
      <c r="EXA378" s="2"/>
      <c r="EXB378" s="2"/>
      <c r="EXC378" s="2"/>
      <c r="EXD378" s="2"/>
      <c r="EXE378" s="2"/>
      <c r="EXF378" s="2"/>
      <c r="EXG378" s="2"/>
      <c r="EXH378" s="2"/>
      <c r="EXI378" s="2"/>
      <c r="EXJ378" s="2"/>
      <c r="EXK378" s="2"/>
      <c r="EXL378" s="2"/>
      <c r="EXM378" s="2"/>
      <c r="EXN378" s="2"/>
      <c r="EXO378" s="2"/>
      <c r="EXP378" s="2"/>
      <c r="EXQ378" s="2"/>
      <c r="EXR378" s="2"/>
      <c r="EXS378" s="2"/>
      <c r="EXT378" s="2"/>
      <c r="EXU378" s="2"/>
      <c r="EXV378" s="2"/>
      <c r="EXW378" s="2"/>
      <c r="EXX378" s="2"/>
      <c r="EXY378" s="2"/>
      <c r="EXZ378" s="2"/>
      <c r="EYA378" s="2"/>
      <c r="EYB378" s="2"/>
      <c r="EYC378" s="2"/>
      <c r="EYD378" s="2"/>
      <c r="EYE378" s="2"/>
      <c r="EYF378" s="2"/>
      <c r="EYG378" s="2"/>
      <c r="EYH378" s="2"/>
      <c r="EYI378" s="2"/>
      <c r="EYJ378" s="2"/>
      <c r="EYK378" s="2"/>
      <c r="EYL378" s="2"/>
      <c r="EYM378" s="2"/>
      <c r="EYN378" s="2"/>
      <c r="EYO378" s="2"/>
      <c r="EYP378" s="2"/>
      <c r="EYQ378" s="2"/>
      <c r="EYR378" s="2"/>
      <c r="EYS378" s="2"/>
      <c r="EYT378" s="2"/>
      <c r="EYU378" s="2"/>
      <c r="EYV378" s="2"/>
      <c r="EYW378" s="2"/>
      <c r="EYX378" s="2"/>
      <c r="EYY378" s="2"/>
      <c r="EYZ378" s="2"/>
      <c r="EZA378" s="2"/>
      <c r="EZB378" s="2"/>
      <c r="EZC378" s="2"/>
      <c r="EZD378" s="2"/>
      <c r="EZE378" s="2"/>
      <c r="EZF378" s="2"/>
      <c r="EZG378" s="2"/>
      <c r="EZH378" s="2"/>
      <c r="EZI378" s="2"/>
      <c r="EZJ378" s="2"/>
      <c r="EZK378" s="2"/>
      <c r="EZL378" s="2"/>
      <c r="EZM378" s="2"/>
      <c r="EZN378" s="2"/>
      <c r="EZO378" s="2"/>
      <c r="EZP378" s="2"/>
      <c r="EZQ378" s="2"/>
      <c r="EZR378" s="2"/>
      <c r="EZS378" s="2"/>
      <c r="EZT378" s="2"/>
      <c r="EZU378" s="2"/>
      <c r="EZV378" s="2"/>
      <c r="EZW378" s="2"/>
      <c r="EZX378" s="2"/>
      <c r="EZY378" s="2"/>
      <c r="EZZ378" s="2"/>
      <c r="FAA378" s="2"/>
      <c r="FAB378" s="2"/>
      <c r="FAC378" s="2"/>
      <c r="FAD378" s="2"/>
      <c r="FAE378" s="2"/>
      <c r="FAF378" s="2"/>
      <c r="FAG378" s="2"/>
      <c r="FAH378" s="2"/>
      <c r="FAI378" s="2"/>
      <c r="FAJ378" s="2"/>
      <c r="FAK378" s="2"/>
      <c r="FAL378" s="2"/>
      <c r="FAM378" s="2"/>
      <c r="FAN378" s="2"/>
      <c r="FAO378" s="2"/>
      <c r="FAP378" s="2"/>
      <c r="FAQ378" s="2"/>
      <c r="FAR378" s="2"/>
      <c r="FAS378" s="2"/>
      <c r="FAT378" s="2"/>
      <c r="FAU378" s="2"/>
      <c r="FAV378" s="2"/>
      <c r="FAW378" s="2"/>
      <c r="FAX378" s="2"/>
      <c r="FAY378" s="2"/>
      <c r="FAZ378" s="2"/>
      <c r="FBA378" s="2"/>
      <c r="FBB378" s="2"/>
      <c r="FBC378" s="2"/>
      <c r="FBD378" s="2"/>
      <c r="FBE378" s="2"/>
      <c r="FBF378" s="2"/>
      <c r="FBG378" s="2"/>
      <c r="FBH378" s="2"/>
      <c r="FBI378" s="2"/>
      <c r="FBJ378" s="2"/>
      <c r="FBK378" s="2"/>
      <c r="FBL378" s="2"/>
      <c r="FBM378" s="2"/>
      <c r="FBN378" s="2"/>
      <c r="FBO378" s="2"/>
      <c r="FBP378" s="2"/>
      <c r="FBQ378" s="2"/>
      <c r="FBR378" s="2"/>
      <c r="FBS378" s="2"/>
      <c r="FBT378" s="2"/>
      <c r="FBU378" s="2"/>
      <c r="FBV378" s="2"/>
      <c r="FBW378" s="2"/>
      <c r="FBX378" s="2"/>
      <c r="FBY378" s="2"/>
      <c r="FBZ378" s="2"/>
      <c r="FCA378" s="2"/>
      <c r="FCB378" s="2"/>
      <c r="FCC378" s="2"/>
      <c r="FCD378" s="2"/>
      <c r="FCE378" s="2"/>
      <c r="FCF378" s="2"/>
      <c r="FCG378" s="2"/>
      <c r="FCH378" s="2"/>
      <c r="FCI378" s="2"/>
      <c r="FCJ378" s="2"/>
      <c r="FCK378" s="2"/>
      <c r="FCL378" s="2"/>
      <c r="FCM378" s="2"/>
      <c r="FCN378" s="2"/>
      <c r="FCO378" s="2"/>
      <c r="FCP378" s="2"/>
      <c r="FCQ378" s="2"/>
      <c r="FCR378" s="2"/>
      <c r="FCS378" s="2"/>
      <c r="FCT378" s="2"/>
      <c r="FCU378" s="2"/>
      <c r="FCV378" s="2"/>
      <c r="FCW378" s="2"/>
      <c r="FCX378" s="2"/>
      <c r="FCY378" s="2"/>
      <c r="FCZ378" s="2"/>
      <c r="FDA378" s="2"/>
      <c r="FDB378" s="2"/>
      <c r="FDC378" s="2"/>
      <c r="FDD378" s="2"/>
      <c r="FDE378" s="2"/>
      <c r="FDF378" s="2"/>
      <c r="FDG378" s="2"/>
      <c r="FDH378" s="2"/>
      <c r="FDI378" s="2"/>
      <c r="FDJ378" s="2"/>
      <c r="FDK378" s="2"/>
      <c r="FDL378" s="2"/>
      <c r="FDM378" s="2"/>
      <c r="FDN378" s="2"/>
      <c r="FDO378" s="2"/>
      <c r="FDP378" s="2"/>
      <c r="FDQ378" s="2"/>
      <c r="FDR378" s="2"/>
      <c r="FDS378" s="2"/>
      <c r="FDT378" s="2"/>
      <c r="FDU378" s="2"/>
      <c r="FDV378" s="2"/>
      <c r="FDW378" s="2"/>
      <c r="FDX378" s="2"/>
      <c r="FDY378" s="2"/>
      <c r="FDZ378" s="2"/>
      <c r="FEA378" s="2"/>
      <c r="FEB378" s="2"/>
      <c r="FEC378" s="2"/>
      <c r="FED378" s="2"/>
      <c r="FEE378" s="2"/>
      <c r="FEF378" s="2"/>
      <c r="FEG378" s="2"/>
      <c r="FEH378" s="2"/>
      <c r="FEI378" s="2"/>
      <c r="FEJ378" s="2"/>
      <c r="FEK378" s="2"/>
      <c r="FEL378" s="2"/>
      <c r="FEM378" s="2"/>
      <c r="FEN378" s="2"/>
      <c r="FEO378" s="2"/>
      <c r="FEP378" s="2"/>
      <c r="FEQ378" s="2"/>
      <c r="FER378" s="2"/>
      <c r="FES378" s="2"/>
      <c r="FET378" s="2"/>
      <c r="FEU378" s="2"/>
      <c r="FEV378" s="2"/>
      <c r="FEW378" s="2"/>
      <c r="FEX378" s="2"/>
      <c r="FEY378" s="2"/>
      <c r="FEZ378" s="2"/>
      <c r="FFA378" s="2"/>
      <c r="FFB378" s="2"/>
      <c r="FFC378" s="2"/>
      <c r="FFD378" s="2"/>
      <c r="FFE378" s="2"/>
      <c r="FFF378" s="2"/>
      <c r="FFG378" s="2"/>
      <c r="FFH378" s="2"/>
      <c r="FFI378" s="2"/>
      <c r="FFJ378" s="2"/>
      <c r="FFK378" s="2"/>
      <c r="FFL378" s="2"/>
      <c r="FFM378" s="2"/>
      <c r="FFN378" s="2"/>
      <c r="FFO378" s="2"/>
      <c r="FFP378" s="2"/>
      <c r="FFQ378" s="2"/>
      <c r="FFR378" s="2"/>
      <c r="FFS378" s="2"/>
      <c r="FFT378" s="2"/>
      <c r="FFU378" s="2"/>
      <c r="FFV378" s="2"/>
      <c r="FFW378" s="2"/>
      <c r="FFX378" s="2"/>
      <c r="FFY378" s="2"/>
      <c r="FFZ378" s="2"/>
      <c r="FGA378" s="2"/>
      <c r="FGB378" s="2"/>
      <c r="FGC378" s="2"/>
      <c r="FGD378" s="2"/>
      <c r="FGE378" s="2"/>
      <c r="FGF378" s="2"/>
      <c r="FGG378" s="2"/>
      <c r="FGH378" s="2"/>
      <c r="FGI378" s="2"/>
      <c r="FGJ378" s="2"/>
      <c r="FGK378" s="2"/>
      <c r="FGL378" s="2"/>
      <c r="FGM378" s="2"/>
      <c r="FGN378" s="2"/>
      <c r="FGO378" s="2"/>
      <c r="FGP378" s="2"/>
      <c r="FGQ378" s="2"/>
      <c r="FGR378" s="2"/>
      <c r="FGS378" s="2"/>
      <c r="FGT378" s="2"/>
      <c r="FGU378" s="2"/>
      <c r="FGV378" s="2"/>
      <c r="FGW378" s="2"/>
      <c r="FGX378" s="2"/>
      <c r="FGY378" s="2"/>
      <c r="FGZ378" s="2"/>
      <c r="FHA378" s="2"/>
      <c r="FHB378" s="2"/>
      <c r="FHC378" s="2"/>
      <c r="FHD378" s="2"/>
      <c r="FHE378" s="2"/>
      <c r="FHF378" s="2"/>
      <c r="FHG378" s="2"/>
      <c r="FHH378" s="2"/>
      <c r="FHI378" s="2"/>
      <c r="FHJ378" s="2"/>
      <c r="FHK378" s="2"/>
      <c r="FHL378" s="2"/>
      <c r="FHM378" s="2"/>
      <c r="FHN378" s="2"/>
      <c r="FHO378" s="2"/>
      <c r="FHP378" s="2"/>
      <c r="FHQ378" s="2"/>
      <c r="FHR378" s="2"/>
      <c r="FHS378" s="2"/>
      <c r="FHT378" s="2"/>
      <c r="FHU378" s="2"/>
      <c r="FHV378" s="2"/>
      <c r="FHW378" s="2"/>
      <c r="FHX378" s="2"/>
      <c r="FHY378" s="2"/>
      <c r="FHZ378" s="2"/>
      <c r="FIA378" s="2"/>
      <c r="FIB378" s="2"/>
      <c r="FIC378" s="2"/>
      <c r="FID378" s="2"/>
      <c r="FIE378" s="2"/>
      <c r="FIF378" s="2"/>
      <c r="FIG378" s="2"/>
      <c r="FIH378" s="2"/>
      <c r="FII378" s="2"/>
      <c r="FIJ378" s="2"/>
      <c r="FIK378" s="2"/>
      <c r="FIL378" s="2"/>
      <c r="FIM378" s="2"/>
      <c r="FIN378" s="2"/>
      <c r="FIO378" s="2"/>
      <c r="FIP378" s="2"/>
      <c r="FIQ378" s="2"/>
      <c r="FIR378" s="2"/>
      <c r="FIS378" s="2"/>
      <c r="FIT378" s="2"/>
      <c r="FIU378" s="2"/>
      <c r="FIV378" s="2"/>
      <c r="FIW378" s="2"/>
      <c r="FIX378" s="2"/>
      <c r="FIY378" s="2"/>
      <c r="FIZ378" s="2"/>
      <c r="FJA378" s="2"/>
      <c r="FJB378" s="2"/>
      <c r="FJC378" s="2"/>
      <c r="FJD378" s="2"/>
      <c r="FJE378" s="2"/>
      <c r="FJF378" s="2"/>
      <c r="FJG378" s="2"/>
      <c r="FJH378" s="2"/>
      <c r="FJI378" s="2"/>
      <c r="FJJ378" s="2"/>
      <c r="FJK378" s="2"/>
      <c r="FJL378" s="2"/>
      <c r="FJM378" s="2"/>
      <c r="FJN378" s="2"/>
      <c r="FJO378" s="2"/>
      <c r="FJP378" s="2"/>
      <c r="FJQ378" s="2"/>
      <c r="FJR378" s="2"/>
      <c r="FJS378" s="2"/>
      <c r="FJT378" s="2"/>
      <c r="FJU378" s="2"/>
      <c r="FJV378" s="2"/>
      <c r="FJW378" s="2"/>
      <c r="FJX378" s="2"/>
      <c r="FJY378" s="2"/>
      <c r="FJZ378" s="2"/>
      <c r="FKA378" s="2"/>
      <c r="FKB378" s="2"/>
      <c r="FKC378" s="2"/>
      <c r="FKD378" s="2"/>
      <c r="FKE378" s="2"/>
      <c r="FKF378" s="2"/>
      <c r="FKG378" s="2"/>
      <c r="FKH378" s="2"/>
      <c r="FKI378" s="2"/>
      <c r="FKJ378" s="2"/>
      <c r="FKK378" s="2"/>
      <c r="FKL378" s="2"/>
      <c r="FKM378" s="2"/>
      <c r="FKN378" s="2"/>
      <c r="FKO378" s="2"/>
      <c r="FKP378" s="2"/>
      <c r="FKQ378" s="2"/>
      <c r="FKR378" s="2"/>
      <c r="FKS378" s="2"/>
      <c r="FKT378" s="2"/>
      <c r="FKU378" s="2"/>
      <c r="FKV378" s="2"/>
      <c r="FKW378" s="2"/>
      <c r="FKX378" s="2"/>
      <c r="FKY378" s="2"/>
      <c r="FKZ378" s="2"/>
      <c r="FLA378" s="2"/>
      <c r="FLB378" s="2"/>
      <c r="FLC378" s="2"/>
      <c r="FLD378" s="2"/>
      <c r="FLE378" s="2"/>
      <c r="FLF378" s="2"/>
      <c r="FLG378" s="2"/>
      <c r="FLH378" s="2"/>
      <c r="FLI378" s="2"/>
      <c r="FLJ378" s="2"/>
      <c r="FLK378" s="2"/>
      <c r="FLL378" s="2"/>
      <c r="FLM378" s="2"/>
      <c r="FLN378" s="2"/>
      <c r="FLO378" s="2"/>
      <c r="FLP378" s="2"/>
      <c r="FLQ378" s="2"/>
      <c r="FLR378" s="2"/>
      <c r="FLS378" s="2"/>
      <c r="FLT378" s="2"/>
      <c r="FLU378" s="2"/>
      <c r="FLV378" s="2"/>
      <c r="FLW378" s="2"/>
      <c r="FLX378" s="2"/>
      <c r="FLY378" s="2"/>
      <c r="FLZ378" s="2"/>
      <c r="FMA378" s="2"/>
      <c r="FMB378" s="2"/>
      <c r="FMC378" s="2"/>
      <c r="FMD378" s="2"/>
      <c r="FME378" s="2"/>
      <c r="FMF378" s="2"/>
      <c r="FMG378" s="2"/>
      <c r="FMH378" s="2"/>
      <c r="FMI378" s="2"/>
      <c r="FMJ378" s="2"/>
      <c r="FMK378" s="2"/>
      <c r="FML378" s="2"/>
      <c r="FMM378" s="2"/>
      <c r="FMN378" s="2"/>
      <c r="FMO378" s="2"/>
      <c r="FMP378" s="2"/>
      <c r="FMQ378" s="2"/>
      <c r="FMR378" s="2"/>
      <c r="FMS378" s="2"/>
      <c r="FMT378" s="2"/>
      <c r="FMU378" s="2"/>
      <c r="FMV378" s="2"/>
      <c r="FMW378" s="2"/>
      <c r="FMX378" s="2"/>
      <c r="FMY378" s="2"/>
      <c r="FMZ378" s="2"/>
      <c r="FNA378" s="2"/>
      <c r="FNB378" s="2"/>
      <c r="FNC378" s="2"/>
      <c r="FND378" s="2"/>
      <c r="FNE378" s="2"/>
      <c r="FNF378" s="2"/>
      <c r="FNG378" s="2"/>
      <c r="FNH378" s="2"/>
      <c r="FNI378" s="2"/>
      <c r="FNJ378" s="2"/>
      <c r="FNK378" s="2"/>
      <c r="FNL378" s="2"/>
      <c r="FNM378" s="2"/>
      <c r="FNN378" s="2"/>
      <c r="FNO378" s="2"/>
      <c r="FNP378" s="2"/>
      <c r="FNQ378" s="2"/>
      <c r="FNR378" s="2"/>
      <c r="FNS378" s="2"/>
      <c r="FNT378" s="2"/>
      <c r="FNU378" s="2"/>
      <c r="FNV378" s="2"/>
      <c r="FNW378" s="2"/>
      <c r="FNX378" s="2"/>
      <c r="FNY378" s="2"/>
      <c r="FNZ378" s="2"/>
      <c r="FOA378" s="2"/>
      <c r="FOB378" s="2"/>
      <c r="FOC378" s="2"/>
      <c r="FOD378" s="2"/>
      <c r="FOE378" s="2"/>
      <c r="FOF378" s="2"/>
      <c r="FOG378" s="2"/>
      <c r="FOH378" s="2"/>
      <c r="FOI378" s="2"/>
      <c r="FOJ378" s="2"/>
      <c r="FOK378" s="2"/>
      <c r="FOL378" s="2"/>
      <c r="FOM378" s="2"/>
      <c r="FON378" s="2"/>
      <c r="FOO378" s="2"/>
      <c r="FOP378" s="2"/>
      <c r="FOQ378" s="2"/>
      <c r="FOR378" s="2"/>
      <c r="FOS378" s="2"/>
      <c r="FOT378" s="2"/>
      <c r="FOU378" s="2"/>
      <c r="FOV378" s="2"/>
      <c r="FOW378" s="2"/>
      <c r="FOX378" s="2"/>
      <c r="FOY378" s="2"/>
      <c r="FOZ378" s="2"/>
      <c r="FPA378" s="2"/>
      <c r="FPB378" s="2"/>
      <c r="FPC378" s="2"/>
      <c r="FPD378" s="2"/>
      <c r="FPE378" s="2"/>
      <c r="FPF378" s="2"/>
      <c r="FPG378" s="2"/>
      <c r="FPH378" s="2"/>
      <c r="FPI378" s="2"/>
      <c r="FPJ378" s="2"/>
      <c r="FPK378" s="2"/>
      <c r="FPL378" s="2"/>
      <c r="FPM378" s="2"/>
      <c r="FPN378" s="2"/>
      <c r="FPO378" s="2"/>
      <c r="FPP378" s="2"/>
      <c r="FPQ378" s="2"/>
      <c r="FPR378" s="2"/>
      <c r="FPS378" s="2"/>
      <c r="FPT378" s="2"/>
      <c r="FPU378" s="2"/>
      <c r="FPV378" s="2"/>
      <c r="FPW378" s="2"/>
      <c r="FPX378" s="2"/>
      <c r="FPY378" s="2"/>
      <c r="FPZ378" s="2"/>
      <c r="FQA378" s="2"/>
      <c r="FQB378" s="2"/>
      <c r="FQC378" s="2"/>
      <c r="FQD378" s="2"/>
      <c r="FQE378" s="2"/>
      <c r="FQF378" s="2"/>
      <c r="FQG378" s="2"/>
      <c r="FQH378" s="2"/>
      <c r="FQI378" s="2"/>
      <c r="FQJ378" s="2"/>
      <c r="FQK378" s="2"/>
      <c r="FQL378" s="2"/>
      <c r="FQM378" s="2"/>
      <c r="FQN378" s="2"/>
      <c r="FQO378" s="2"/>
      <c r="FQP378" s="2"/>
      <c r="FQQ378" s="2"/>
      <c r="FQR378" s="2"/>
      <c r="FQS378" s="2"/>
      <c r="FQT378" s="2"/>
      <c r="FQU378" s="2"/>
      <c r="FQV378" s="2"/>
      <c r="FQW378" s="2"/>
      <c r="FQX378" s="2"/>
      <c r="FQY378" s="2"/>
      <c r="FQZ378" s="2"/>
      <c r="FRA378" s="2"/>
      <c r="FRB378" s="2"/>
      <c r="FRC378" s="2"/>
      <c r="FRD378" s="2"/>
      <c r="FRE378" s="2"/>
      <c r="FRF378" s="2"/>
      <c r="FRG378" s="2"/>
      <c r="FRH378" s="2"/>
      <c r="FRI378" s="2"/>
      <c r="FRJ378" s="2"/>
      <c r="FRK378" s="2"/>
      <c r="FRL378" s="2"/>
      <c r="FRM378" s="2"/>
      <c r="FRN378" s="2"/>
      <c r="FRO378" s="2"/>
      <c r="FRP378" s="2"/>
      <c r="FRQ378" s="2"/>
      <c r="FRR378" s="2"/>
      <c r="FRS378" s="2"/>
      <c r="FRT378" s="2"/>
      <c r="FRU378" s="2"/>
      <c r="FRV378" s="2"/>
      <c r="FRW378" s="2"/>
      <c r="FRX378" s="2"/>
      <c r="FRY378" s="2"/>
      <c r="FRZ378" s="2"/>
      <c r="FSA378" s="2"/>
      <c r="FSB378" s="2"/>
      <c r="FSC378" s="2"/>
      <c r="FSD378" s="2"/>
      <c r="FSE378" s="2"/>
      <c r="FSF378" s="2"/>
      <c r="FSG378" s="2"/>
      <c r="FSH378" s="2"/>
      <c r="FSI378" s="2"/>
      <c r="FSJ378" s="2"/>
      <c r="FSK378" s="2"/>
      <c r="FSL378" s="2"/>
      <c r="FSM378" s="2"/>
      <c r="FSN378" s="2"/>
      <c r="FSO378" s="2"/>
      <c r="FSP378" s="2"/>
      <c r="FSQ378" s="2"/>
      <c r="FSR378" s="2"/>
      <c r="FSS378" s="2"/>
      <c r="FST378" s="2"/>
      <c r="FSU378" s="2"/>
      <c r="FSV378" s="2"/>
      <c r="FSW378" s="2"/>
      <c r="FSX378" s="2"/>
      <c r="FSY378" s="2"/>
      <c r="FSZ378" s="2"/>
      <c r="FTA378" s="2"/>
      <c r="FTB378" s="2"/>
      <c r="FTC378" s="2"/>
      <c r="FTD378" s="2"/>
      <c r="FTE378" s="2"/>
      <c r="FTF378" s="2"/>
      <c r="FTG378" s="2"/>
      <c r="FTH378" s="2"/>
      <c r="FTI378" s="2"/>
      <c r="FTJ378" s="2"/>
      <c r="FTK378" s="2"/>
      <c r="FTL378" s="2"/>
      <c r="FTM378" s="2"/>
      <c r="FTN378" s="2"/>
      <c r="FTO378" s="2"/>
      <c r="FTP378" s="2"/>
      <c r="FTQ378" s="2"/>
      <c r="FTR378" s="2"/>
      <c r="FTS378" s="2"/>
      <c r="FTT378" s="2"/>
      <c r="FTU378" s="2"/>
      <c r="FTV378" s="2"/>
      <c r="FTW378" s="2"/>
      <c r="FTX378" s="2"/>
      <c r="FTY378" s="2"/>
      <c r="FTZ378" s="2"/>
      <c r="FUA378" s="2"/>
      <c r="FUB378" s="2"/>
      <c r="FUC378" s="2"/>
      <c r="FUD378" s="2"/>
      <c r="FUE378" s="2"/>
      <c r="FUF378" s="2"/>
      <c r="FUG378" s="2"/>
      <c r="FUH378" s="2"/>
      <c r="FUI378" s="2"/>
      <c r="FUJ378" s="2"/>
      <c r="FUK378" s="2"/>
      <c r="FUL378" s="2"/>
      <c r="FUM378" s="2"/>
      <c r="FUN378" s="2"/>
      <c r="FUO378" s="2"/>
      <c r="FUP378" s="2"/>
      <c r="FUQ378" s="2"/>
      <c r="FUR378" s="2"/>
      <c r="FUS378" s="2"/>
      <c r="FUT378" s="2"/>
      <c r="FUU378" s="2"/>
      <c r="FUV378" s="2"/>
      <c r="FUW378" s="2"/>
      <c r="FUX378" s="2"/>
      <c r="FUY378" s="2"/>
      <c r="FUZ378" s="2"/>
      <c r="FVA378" s="2"/>
      <c r="FVB378" s="2"/>
      <c r="FVC378" s="2"/>
      <c r="FVD378" s="2"/>
      <c r="FVE378" s="2"/>
      <c r="FVF378" s="2"/>
      <c r="FVG378" s="2"/>
      <c r="FVH378" s="2"/>
      <c r="FVI378" s="2"/>
      <c r="FVJ378" s="2"/>
      <c r="FVK378" s="2"/>
      <c r="FVL378" s="2"/>
      <c r="FVM378" s="2"/>
      <c r="FVN378" s="2"/>
      <c r="FVO378" s="2"/>
      <c r="FVP378" s="2"/>
      <c r="FVQ378" s="2"/>
      <c r="FVR378" s="2"/>
      <c r="FVS378" s="2"/>
      <c r="FVT378" s="2"/>
      <c r="FVU378" s="2"/>
      <c r="FVV378" s="2"/>
      <c r="FVW378" s="2"/>
      <c r="FVX378" s="2"/>
      <c r="FVY378" s="2"/>
      <c r="FVZ378" s="2"/>
      <c r="FWA378" s="2"/>
      <c r="FWB378" s="2"/>
      <c r="FWC378" s="2"/>
      <c r="FWD378" s="2"/>
      <c r="FWE378" s="2"/>
      <c r="FWF378" s="2"/>
      <c r="FWG378" s="2"/>
      <c r="FWH378" s="2"/>
      <c r="FWI378" s="2"/>
      <c r="FWJ378" s="2"/>
      <c r="FWK378" s="2"/>
      <c r="FWL378" s="2"/>
      <c r="FWM378" s="2"/>
      <c r="FWN378" s="2"/>
      <c r="FWO378" s="2"/>
      <c r="FWP378" s="2"/>
      <c r="FWQ378" s="2"/>
      <c r="FWR378" s="2"/>
      <c r="FWS378" s="2"/>
      <c r="FWT378" s="2"/>
      <c r="FWU378" s="2"/>
      <c r="FWV378" s="2"/>
      <c r="FWW378" s="2"/>
      <c r="FWX378" s="2"/>
      <c r="FWY378" s="2"/>
      <c r="FWZ378" s="2"/>
      <c r="FXA378" s="2"/>
      <c r="FXB378" s="2"/>
      <c r="FXC378" s="2"/>
      <c r="FXD378" s="2"/>
      <c r="FXE378" s="2"/>
      <c r="FXF378" s="2"/>
      <c r="FXG378" s="2"/>
      <c r="FXH378" s="2"/>
      <c r="FXI378" s="2"/>
      <c r="FXJ378" s="2"/>
      <c r="FXK378" s="2"/>
      <c r="FXL378" s="2"/>
      <c r="FXM378" s="2"/>
      <c r="FXN378" s="2"/>
      <c r="FXO378" s="2"/>
      <c r="FXP378" s="2"/>
      <c r="FXQ378" s="2"/>
      <c r="FXR378" s="2"/>
      <c r="FXS378" s="2"/>
      <c r="FXT378" s="2"/>
      <c r="FXU378" s="2"/>
      <c r="FXV378" s="2"/>
      <c r="FXW378" s="2"/>
      <c r="FXX378" s="2"/>
      <c r="FXY378" s="2"/>
      <c r="FXZ378" s="2"/>
      <c r="FYA378" s="2"/>
      <c r="FYB378" s="2"/>
      <c r="FYC378" s="2"/>
      <c r="FYD378" s="2"/>
      <c r="FYE378" s="2"/>
      <c r="FYF378" s="2"/>
      <c r="FYG378" s="2"/>
      <c r="FYH378" s="2"/>
      <c r="FYI378" s="2"/>
      <c r="FYJ378" s="2"/>
      <c r="FYK378" s="2"/>
      <c r="FYL378" s="2"/>
      <c r="FYM378" s="2"/>
      <c r="FYN378" s="2"/>
      <c r="FYO378" s="2"/>
      <c r="FYP378" s="2"/>
      <c r="FYQ378" s="2"/>
      <c r="FYR378" s="2"/>
      <c r="FYS378" s="2"/>
      <c r="FYT378" s="2"/>
      <c r="FYU378" s="2"/>
      <c r="FYV378" s="2"/>
      <c r="FYW378" s="2"/>
      <c r="FYX378" s="2"/>
      <c r="FYY378" s="2"/>
      <c r="FYZ378" s="2"/>
      <c r="FZA378" s="2"/>
      <c r="FZB378" s="2"/>
      <c r="FZC378" s="2"/>
      <c r="FZD378" s="2"/>
      <c r="FZE378" s="2"/>
      <c r="FZF378" s="2"/>
      <c r="FZG378" s="2"/>
      <c r="FZH378" s="2"/>
      <c r="FZI378" s="2"/>
      <c r="FZJ378" s="2"/>
      <c r="FZK378" s="2"/>
      <c r="FZL378" s="2"/>
      <c r="FZM378" s="2"/>
      <c r="FZN378" s="2"/>
      <c r="FZO378" s="2"/>
      <c r="FZP378" s="2"/>
      <c r="FZQ378" s="2"/>
      <c r="FZR378" s="2"/>
      <c r="FZS378" s="2"/>
      <c r="FZT378" s="2"/>
      <c r="FZU378" s="2"/>
      <c r="FZV378" s="2"/>
      <c r="FZW378" s="2"/>
      <c r="FZX378" s="2"/>
      <c r="FZY378" s="2"/>
      <c r="FZZ378" s="2"/>
      <c r="GAA378" s="2"/>
      <c r="GAB378" s="2"/>
      <c r="GAC378" s="2"/>
      <c r="GAD378" s="2"/>
      <c r="GAE378" s="2"/>
      <c r="GAF378" s="2"/>
      <c r="GAG378" s="2"/>
      <c r="GAH378" s="2"/>
      <c r="GAI378" s="2"/>
      <c r="GAJ378" s="2"/>
      <c r="GAK378" s="2"/>
      <c r="GAL378" s="2"/>
      <c r="GAM378" s="2"/>
      <c r="GAN378" s="2"/>
      <c r="GAO378" s="2"/>
      <c r="GAP378" s="2"/>
      <c r="GAQ378" s="2"/>
      <c r="GAR378" s="2"/>
      <c r="GAS378" s="2"/>
      <c r="GAT378" s="2"/>
      <c r="GAU378" s="2"/>
      <c r="GAV378" s="2"/>
      <c r="GAW378" s="2"/>
      <c r="GAX378" s="2"/>
      <c r="GAY378" s="2"/>
      <c r="GAZ378" s="2"/>
      <c r="GBA378" s="2"/>
      <c r="GBB378" s="2"/>
      <c r="GBC378" s="2"/>
      <c r="GBD378" s="2"/>
      <c r="GBE378" s="2"/>
      <c r="GBF378" s="2"/>
      <c r="GBG378" s="2"/>
      <c r="GBH378" s="2"/>
      <c r="GBI378" s="2"/>
      <c r="GBJ378" s="2"/>
      <c r="GBK378" s="2"/>
      <c r="GBL378" s="2"/>
      <c r="GBM378" s="2"/>
      <c r="GBN378" s="2"/>
      <c r="GBO378" s="2"/>
      <c r="GBP378" s="2"/>
      <c r="GBQ378" s="2"/>
      <c r="GBR378" s="2"/>
      <c r="GBS378" s="2"/>
      <c r="GBT378" s="2"/>
      <c r="GBU378" s="2"/>
      <c r="GBV378" s="2"/>
      <c r="GBW378" s="2"/>
      <c r="GBX378" s="2"/>
      <c r="GBY378" s="2"/>
      <c r="GBZ378" s="2"/>
      <c r="GCA378" s="2"/>
      <c r="GCB378" s="2"/>
      <c r="GCC378" s="2"/>
      <c r="GCD378" s="2"/>
      <c r="GCE378" s="2"/>
      <c r="GCF378" s="2"/>
      <c r="GCG378" s="2"/>
      <c r="GCH378" s="2"/>
      <c r="GCI378" s="2"/>
      <c r="GCJ378" s="2"/>
      <c r="GCK378" s="2"/>
      <c r="GCL378" s="2"/>
      <c r="GCM378" s="2"/>
      <c r="GCN378" s="2"/>
      <c r="GCO378" s="2"/>
      <c r="GCP378" s="2"/>
      <c r="GCQ378" s="2"/>
      <c r="GCR378" s="2"/>
      <c r="GCS378" s="2"/>
      <c r="GCT378" s="2"/>
      <c r="GCU378" s="2"/>
      <c r="GCV378" s="2"/>
      <c r="GCW378" s="2"/>
      <c r="GCX378" s="2"/>
      <c r="GCY378" s="2"/>
      <c r="GCZ378" s="2"/>
      <c r="GDA378" s="2"/>
      <c r="GDB378" s="2"/>
      <c r="GDC378" s="2"/>
      <c r="GDD378" s="2"/>
      <c r="GDE378" s="2"/>
      <c r="GDF378" s="2"/>
      <c r="GDG378" s="2"/>
      <c r="GDH378" s="2"/>
      <c r="GDI378" s="2"/>
      <c r="GDJ378" s="2"/>
      <c r="GDK378" s="2"/>
      <c r="GDL378" s="2"/>
      <c r="GDM378" s="2"/>
      <c r="GDN378" s="2"/>
      <c r="GDO378" s="2"/>
      <c r="GDP378" s="2"/>
      <c r="GDQ378" s="2"/>
      <c r="GDR378" s="2"/>
      <c r="GDS378" s="2"/>
      <c r="GDT378" s="2"/>
      <c r="GDU378" s="2"/>
      <c r="GDV378" s="2"/>
      <c r="GDW378" s="2"/>
      <c r="GDX378" s="2"/>
      <c r="GDY378" s="2"/>
      <c r="GDZ378" s="2"/>
      <c r="GEA378" s="2"/>
      <c r="GEB378" s="2"/>
      <c r="GEC378" s="2"/>
      <c r="GED378" s="2"/>
      <c r="GEE378" s="2"/>
      <c r="GEF378" s="2"/>
      <c r="GEG378" s="2"/>
      <c r="GEH378" s="2"/>
      <c r="GEI378" s="2"/>
      <c r="GEJ378" s="2"/>
      <c r="GEK378" s="2"/>
      <c r="GEL378" s="2"/>
      <c r="GEM378" s="2"/>
      <c r="GEN378" s="2"/>
      <c r="GEO378" s="2"/>
      <c r="GEP378" s="2"/>
      <c r="GEQ378" s="2"/>
      <c r="GER378" s="2"/>
      <c r="GES378" s="2"/>
      <c r="GET378" s="2"/>
      <c r="GEU378" s="2"/>
      <c r="GEV378" s="2"/>
      <c r="GEW378" s="2"/>
      <c r="GEX378" s="2"/>
      <c r="GEY378" s="2"/>
      <c r="GEZ378" s="2"/>
      <c r="GFA378" s="2"/>
      <c r="GFB378" s="2"/>
      <c r="GFC378" s="2"/>
      <c r="GFD378" s="2"/>
      <c r="GFE378" s="2"/>
      <c r="GFF378" s="2"/>
      <c r="GFG378" s="2"/>
      <c r="GFH378" s="2"/>
      <c r="GFI378" s="2"/>
      <c r="GFJ378" s="2"/>
      <c r="GFK378" s="2"/>
      <c r="GFL378" s="2"/>
      <c r="GFM378" s="2"/>
      <c r="GFN378" s="2"/>
      <c r="GFO378" s="2"/>
      <c r="GFP378" s="2"/>
      <c r="GFQ378" s="2"/>
      <c r="GFR378" s="2"/>
      <c r="GFS378" s="2"/>
      <c r="GFT378" s="2"/>
      <c r="GFU378" s="2"/>
      <c r="GFV378" s="2"/>
      <c r="GFW378" s="2"/>
      <c r="GFX378" s="2"/>
      <c r="GFY378" s="2"/>
      <c r="GFZ378" s="2"/>
      <c r="GGA378" s="2"/>
      <c r="GGB378" s="2"/>
      <c r="GGC378" s="2"/>
      <c r="GGD378" s="2"/>
      <c r="GGE378" s="2"/>
      <c r="GGF378" s="2"/>
      <c r="GGG378" s="2"/>
      <c r="GGH378" s="2"/>
      <c r="GGI378" s="2"/>
      <c r="GGJ378" s="2"/>
      <c r="GGK378" s="2"/>
      <c r="GGL378" s="2"/>
      <c r="GGM378" s="2"/>
      <c r="GGN378" s="2"/>
      <c r="GGO378" s="2"/>
      <c r="GGP378" s="2"/>
      <c r="GGQ378" s="2"/>
      <c r="GGR378" s="2"/>
      <c r="GGS378" s="2"/>
      <c r="GGT378" s="2"/>
      <c r="GGU378" s="2"/>
      <c r="GGV378" s="2"/>
      <c r="GGW378" s="2"/>
      <c r="GGX378" s="2"/>
      <c r="GGY378" s="2"/>
      <c r="GGZ378" s="2"/>
      <c r="GHA378" s="2"/>
      <c r="GHB378" s="2"/>
      <c r="GHC378" s="2"/>
      <c r="GHD378" s="2"/>
      <c r="GHE378" s="2"/>
      <c r="GHF378" s="2"/>
      <c r="GHG378" s="2"/>
      <c r="GHH378" s="2"/>
      <c r="GHI378" s="2"/>
      <c r="GHJ378" s="2"/>
      <c r="GHK378" s="2"/>
      <c r="GHL378" s="2"/>
      <c r="GHM378" s="2"/>
      <c r="GHN378" s="2"/>
      <c r="GHO378" s="2"/>
      <c r="GHP378" s="2"/>
      <c r="GHQ378" s="2"/>
      <c r="GHR378" s="2"/>
      <c r="GHS378" s="2"/>
      <c r="GHT378" s="2"/>
      <c r="GHU378" s="2"/>
      <c r="GHV378" s="2"/>
      <c r="GHW378" s="2"/>
      <c r="GHX378" s="2"/>
      <c r="GHY378" s="2"/>
      <c r="GHZ378" s="2"/>
      <c r="GIA378" s="2"/>
      <c r="GIB378" s="2"/>
      <c r="GIC378" s="2"/>
      <c r="GID378" s="2"/>
      <c r="GIE378" s="2"/>
      <c r="GIF378" s="2"/>
      <c r="GIG378" s="2"/>
      <c r="GIH378" s="2"/>
      <c r="GII378" s="2"/>
      <c r="GIJ378" s="2"/>
      <c r="GIK378" s="2"/>
      <c r="GIL378" s="2"/>
      <c r="GIM378" s="2"/>
      <c r="GIN378" s="2"/>
      <c r="GIO378" s="2"/>
      <c r="GIP378" s="2"/>
      <c r="GIQ378" s="2"/>
      <c r="GIR378" s="2"/>
      <c r="GIS378" s="2"/>
      <c r="GIT378" s="2"/>
      <c r="GIU378" s="2"/>
      <c r="GIV378" s="2"/>
      <c r="GIW378" s="2"/>
      <c r="GIX378" s="2"/>
      <c r="GIY378" s="2"/>
      <c r="GIZ378" s="2"/>
      <c r="GJA378" s="2"/>
      <c r="GJB378" s="2"/>
      <c r="GJC378" s="2"/>
      <c r="GJD378" s="2"/>
      <c r="GJE378" s="2"/>
      <c r="GJF378" s="2"/>
      <c r="GJG378" s="2"/>
      <c r="GJH378" s="2"/>
      <c r="GJI378" s="2"/>
      <c r="GJJ378" s="2"/>
      <c r="GJK378" s="2"/>
      <c r="GJL378" s="2"/>
      <c r="GJM378" s="2"/>
      <c r="GJN378" s="2"/>
      <c r="GJO378" s="2"/>
      <c r="GJP378" s="2"/>
      <c r="GJQ378" s="2"/>
      <c r="GJR378" s="2"/>
      <c r="GJS378" s="2"/>
      <c r="GJT378" s="2"/>
      <c r="GJU378" s="2"/>
      <c r="GJV378" s="2"/>
      <c r="GJW378" s="2"/>
      <c r="GJX378" s="2"/>
      <c r="GJY378" s="2"/>
      <c r="GJZ378" s="2"/>
      <c r="GKA378" s="2"/>
      <c r="GKB378" s="2"/>
      <c r="GKC378" s="2"/>
      <c r="GKD378" s="2"/>
      <c r="GKE378" s="2"/>
      <c r="GKF378" s="2"/>
      <c r="GKG378" s="2"/>
      <c r="GKH378" s="2"/>
      <c r="GKI378" s="2"/>
      <c r="GKJ378" s="2"/>
      <c r="GKK378" s="2"/>
      <c r="GKL378" s="2"/>
      <c r="GKM378" s="2"/>
      <c r="GKN378" s="2"/>
      <c r="GKO378" s="2"/>
      <c r="GKP378" s="2"/>
      <c r="GKQ378" s="2"/>
      <c r="GKR378" s="2"/>
      <c r="GKS378" s="2"/>
      <c r="GKT378" s="2"/>
      <c r="GKU378" s="2"/>
      <c r="GKV378" s="2"/>
      <c r="GKW378" s="2"/>
      <c r="GKX378" s="2"/>
      <c r="GKY378" s="2"/>
      <c r="GKZ378" s="2"/>
      <c r="GLA378" s="2"/>
      <c r="GLB378" s="2"/>
      <c r="GLC378" s="2"/>
      <c r="GLD378" s="2"/>
      <c r="GLE378" s="2"/>
      <c r="GLF378" s="2"/>
      <c r="GLG378" s="2"/>
      <c r="GLH378" s="2"/>
      <c r="GLI378" s="2"/>
      <c r="GLJ378" s="2"/>
      <c r="GLK378" s="2"/>
      <c r="GLL378" s="2"/>
      <c r="GLM378" s="2"/>
      <c r="GLN378" s="2"/>
      <c r="GLO378" s="2"/>
      <c r="GLP378" s="2"/>
      <c r="GLQ378" s="2"/>
      <c r="GLR378" s="2"/>
      <c r="GLS378" s="2"/>
      <c r="GLT378" s="2"/>
      <c r="GLU378" s="2"/>
      <c r="GLV378" s="2"/>
      <c r="GLW378" s="2"/>
      <c r="GLX378" s="2"/>
      <c r="GLY378" s="2"/>
      <c r="GLZ378" s="2"/>
      <c r="GMA378" s="2"/>
      <c r="GMB378" s="2"/>
      <c r="GMC378" s="2"/>
      <c r="GMD378" s="2"/>
      <c r="GME378" s="2"/>
      <c r="GMF378" s="2"/>
      <c r="GMG378" s="2"/>
      <c r="GMH378" s="2"/>
      <c r="GMI378" s="2"/>
      <c r="GMJ378" s="2"/>
      <c r="GMK378" s="2"/>
      <c r="GML378" s="2"/>
      <c r="GMM378" s="2"/>
      <c r="GMN378" s="2"/>
      <c r="GMO378" s="2"/>
      <c r="GMP378" s="2"/>
      <c r="GMQ378" s="2"/>
      <c r="GMR378" s="2"/>
      <c r="GMS378" s="2"/>
      <c r="GMT378" s="2"/>
      <c r="GMU378" s="2"/>
      <c r="GMV378" s="2"/>
      <c r="GMW378" s="2"/>
      <c r="GMX378" s="2"/>
      <c r="GMY378" s="2"/>
      <c r="GMZ378" s="2"/>
      <c r="GNA378" s="2"/>
      <c r="GNB378" s="2"/>
      <c r="GNC378" s="2"/>
      <c r="GND378" s="2"/>
      <c r="GNE378" s="2"/>
      <c r="GNF378" s="2"/>
      <c r="GNG378" s="2"/>
      <c r="GNH378" s="2"/>
      <c r="GNI378" s="2"/>
      <c r="GNJ378" s="2"/>
      <c r="GNK378" s="2"/>
      <c r="GNL378" s="2"/>
      <c r="GNM378" s="2"/>
      <c r="GNN378" s="2"/>
      <c r="GNO378" s="2"/>
      <c r="GNP378" s="2"/>
      <c r="GNQ378" s="2"/>
      <c r="GNR378" s="2"/>
      <c r="GNS378" s="2"/>
      <c r="GNT378" s="2"/>
      <c r="GNU378" s="2"/>
      <c r="GNV378" s="2"/>
      <c r="GNW378" s="2"/>
      <c r="GNX378" s="2"/>
      <c r="GNY378" s="2"/>
      <c r="GNZ378" s="2"/>
      <c r="GOA378" s="2"/>
      <c r="GOB378" s="2"/>
      <c r="GOC378" s="2"/>
      <c r="GOD378" s="2"/>
      <c r="GOE378" s="2"/>
      <c r="GOF378" s="2"/>
      <c r="GOG378" s="2"/>
      <c r="GOH378" s="2"/>
      <c r="GOI378" s="2"/>
      <c r="GOJ378" s="2"/>
      <c r="GOK378" s="2"/>
      <c r="GOL378" s="2"/>
      <c r="GOM378" s="2"/>
      <c r="GON378" s="2"/>
      <c r="GOO378" s="2"/>
      <c r="GOP378" s="2"/>
      <c r="GOQ378" s="2"/>
      <c r="GOR378" s="2"/>
      <c r="GOS378" s="2"/>
      <c r="GOT378" s="2"/>
      <c r="GOU378" s="2"/>
      <c r="GOV378" s="2"/>
      <c r="GOW378" s="2"/>
      <c r="GOX378" s="2"/>
      <c r="GOY378" s="2"/>
      <c r="GOZ378" s="2"/>
      <c r="GPA378" s="2"/>
      <c r="GPB378" s="2"/>
      <c r="GPC378" s="2"/>
      <c r="GPD378" s="2"/>
      <c r="GPE378" s="2"/>
      <c r="GPF378" s="2"/>
      <c r="GPG378" s="2"/>
      <c r="GPH378" s="2"/>
      <c r="GPI378" s="2"/>
      <c r="GPJ378" s="2"/>
      <c r="GPK378" s="2"/>
      <c r="GPL378" s="2"/>
      <c r="GPM378" s="2"/>
      <c r="GPN378" s="2"/>
      <c r="GPO378" s="2"/>
      <c r="GPP378" s="2"/>
      <c r="GPQ378" s="2"/>
      <c r="GPR378" s="2"/>
      <c r="GPS378" s="2"/>
      <c r="GPT378" s="2"/>
      <c r="GPU378" s="2"/>
      <c r="GPV378" s="2"/>
      <c r="GPW378" s="2"/>
      <c r="GPX378" s="2"/>
      <c r="GPY378" s="2"/>
      <c r="GPZ378" s="2"/>
      <c r="GQA378" s="2"/>
      <c r="GQB378" s="2"/>
      <c r="GQC378" s="2"/>
      <c r="GQD378" s="2"/>
      <c r="GQE378" s="2"/>
      <c r="GQF378" s="2"/>
      <c r="GQG378" s="2"/>
      <c r="GQH378" s="2"/>
      <c r="GQI378" s="2"/>
      <c r="GQJ378" s="2"/>
      <c r="GQK378" s="2"/>
      <c r="GQL378" s="2"/>
      <c r="GQM378" s="2"/>
      <c r="GQN378" s="2"/>
      <c r="GQO378" s="2"/>
      <c r="GQP378" s="2"/>
      <c r="GQQ378" s="2"/>
      <c r="GQR378" s="2"/>
      <c r="GQS378" s="2"/>
      <c r="GQT378" s="2"/>
      <c r="GQU378" s="2"/>
      <c r="GQV378" s="2"/>
      <c r="GQW378" s="2"/>
      <c r="GQX378" s="2"/>
      <c r="GQY378" s="2"/>
      <c r="GQZ378" s="2"/>
      <c r="GRA378" s="2"/>
      <c r="GRB378" s="2"/>
      <c r="GRC378" s="2"/>
      <c r="GRD378" s="2"/>
      <c r="GRE378" s="2"/>
      <c r="GRF378" s="2"/>
      <c r="GRG378" s="2"/>
      <c r="GRH378" s="2"/>
      <c r="GRI378" s="2"/>
      <c r="GRJ378" s="2"/>
      <c r="GRK378" s="2"/>
      <c r="GRL378" s="2"/>
      <c r="GRM378" s="2"/>
      <c r="GRN378" s="2"/>
      <c r="GRO378" s="2"/>
      <c r="GRP378" s="2"/>
      <c r="GRQ378" s="2"/>
      <c r="GRR378" s="2"/>
      <c r="GRS378" s="2"/>
      <c r="GRT378" s="2"/>
      <c r="GRU378" s="2"/>
      <c r="GRV378" s="2"/>
      <c r="GRW378" s="2"/>
      <c r="GRX378" s="2"/>
      <c r="GRY378" s="2"/>
      <c r="GRZ378" s="2"/>
      <c r="GSA378" s="2"/>
      <c r="GSB378" s="2"/>
      <c r="GSC378" s="2"/>
      <c r="GSD378" s="2"/>
      <c r="GSE378" s="2"/>
      <c r="GSF378" s="2"/>
      <c r="GSG378" s="2"/>
      <c r="GSH378" s="2"/>
      <c r="GSI378" s="2"/>
      <c r="GSJ378" s="2"/>
      <c r="GSK378" s="2"/>
      <c r="GSL378" s="2"/>
      <c r="GSM378" s="2"/>
      <c r="GSN378" s="2"/>
      <c r="GSO378" s="2"/>
      <c r="GSP378" s="2"/>
      <c r="GSQ378" s="2"/>
      <c r="GSR378" s="2"/>
      <c r="GSS378" s="2"/>
      <c r="GST378" s="2"/>
      <c r="GSU378" s="2"/>
      <c r="GSV378" s="2"/>
      <c r="GSW378" s="2"/>
      <c r="GSX378" s="2"/>
      <c r="GSY378" s="2"/>
      <c r="GSZ378" s="2"/>
      <c r="GTA378" s="2"/>
      <c r="GTB378" s="2"/>
      <c r="GTC378" s="2"/>
      <c r="GTD378" s="2"/>
      <c r="GTE378" s="2"/>
      <c r="GTF378" s="2"/>
      <c r="GTG378" s="2"/>
      <c r="GTH378" s="2"/>
      <c r="GTI378" s="2"/>
      <c r="GTJ378" s="2"/>
      <c r="GTK378" s="2"/>
      <c r="GTL378" s="2"/>
      <c r="GTM378" s="2"/>
      <c r="GTN378" s="2"/>
      <c r="GTO378" s="2"/>
      <c r="GTP378" s="2"/>
      <c r="GTQ378" s="2"/>
      <c r="GTR378" s="2"/>
      <c r="GTS378" s="2"/>
      <c r="GTT378" s="2"/>
      <c r="GTU378" s="2"/>
      <c r="GTV378" s="2"/>
      <c r="GTW378" s="2"/>
      <c r="GTX378" s="2"/>
      <c r="GTY378" s="2"/>
      <c r="GTZ378" s="2"/>
      <c r="GUA378" s="2"/>
      <c r="GUB378" s="2"/>
      <c r="GUC378" s="2"/>
      <c r="GUD378" s="2"/>
      <c r="GUE378" s="2"/>
      <c r="GUF378" s="2"/>
      <c r="GUG378" s="2"/>
      <c r="GUH378" s="2"/>
      <c r="GUI378" s="2"/>
      <c r="GUJ378" s="2"/>
      <c r="GUK378" s="2"/>
      <c r="GUL378" s="2"/>
      <c r="GUM378" s="2"/>
      <c r="GUN378" s="2"/>
      <c r="GUO378" s="2"/>
      <c r="GUP378" s="2"/>
      <c r="GUQ378" s="2"/>
      <c r="GUR378" s="2"/>
      <c r="GUS378" s="2"/>
      <c r="GUT378" s="2"/>
      <c r="GUU378" s="2"/>
      <c r="GUV378" s="2"/>
      <c r="GUW378" s="2"/>
      <c r="GUX378" s="2"/>
      <c r="GUY378" s="2"/>
      <c r="GUZ378" s="2"/>
      <c r="GVA378" s="2"/>
      <c r="GVB378" s="2"/>
      <c r="GVC378" s="2"/>
      <c r="GVD378" s="2"/>
      <c r="GVE378" s="2"/>
      <c r="GVF378" s="2"/>
      <c r="GVG378" s="2"/>
      <c r="GVH378" s="2"/>
      <c r="GVI378" s="2"/>
      <c r="GVJ378" s="2"/>
      <c r="GVK378" s="2"/>
      <c r="GVL378" s="2"/>
      <c r="GVM378" s="2"/>
      <c r="GVN378" s="2"/>
      <c r="GVO378" s="2"/>
      <c r="GVP378" s="2"/>
      <c r="GVQ378" s="2"/>
      <c r="GVR378" s="2"/>
      <c r="GVS378" s="2"/>
      <c r="GVT378" s="2"/>
      <c r="GVU378" s="2"/>
      <c r="GVV378" s="2"/>
      <c r="GVW378" s="2"/>
      <c r="GVX378" s="2"/>
      <c r="GVY378" s="2"/>
      <c r="GVZ378" s="2"/>
      <c r="GWA378" s="2"/>
      <c r="GWB378" s="2"/>
      <c r="GWC378" s="2"/>
      <c r="GWD378" s="2"/>
      <c r="GWE378" s="2"/>
      <c r="GWF378" s="2"/>
      <c r="GWG378" s="2"/>
      <c r="GWH378" s="2"/>
      <c r="GWI378" s="2"/>
      <c r="GWJ378" s="2"/>
      <c r="GWK378" s="2"/>
      <c r="GWL378" s="2"/>
      <c r="GWM378" s="2"/>
      <c r="GWN378" s="2"/>
      <c r="GWO378" s="2"/>
      <c r="GWP378" s="2"/>
      <c r="GWQ378" s="2"/>
      <c r="GWR378" s="2"/>
      <c r="GWS378" s="2"/>
      <c r="GWT378" s="2"/>
      <c r="GWU378" s="2"/>
      <c r="GWV378" s="2"/>
      <c r="GWW378" s="2"/>
      <c r="GWX378" s="2"/>
      <c r="GWY378" s="2"/>
      <c r="GWZ378" s="2"/>
      <c r="GXA378" s="2"/>
      <c r="GXB378" s="2"/>
      <c r="GXC378" s="2"/>
      <c r="GXD378" s="2"/>
      <c r="GXE378" s="2"/>
      <c r="GXF378" s="2"/>
      <c r="GXG378" s="2"/>
      <c r="GXH378" s="2"/>
      <c r="GXI378" s="2"/>
      <c r="GXJ378" s="2"/>
      <c r="GXK378" s="2"/>
      <c r="GXL378" s="2"/>
      <c r="GXM378" s="2"/>
      <c r="GXN378" s="2"/>
      <c r="GXO378" s="2"/>
      <c r="GXP378" s="2"/>
      <c r="GXQ378" s="2"/>
      <c r="GXR378" s="2"/>
      <c r="GXS378" s="2"/>
      <c r="GXT378" s="2"/>
      <c r="GXU378" s="2"/>
      <c r="GXV378" s="2"/>
      <c r="GXW378" s="2"/>
      <c r="GXX378" s="2"/>
      <c r="GXY378" s="2"/>
      <c r="GXZ378" s="2"/>
      <c r="GYA378" s="2"/>
      <c r="GYB378" s="2"/>
      <c r="GYC378" s="2"/>
      <c r="GYD378" s="2"/>
      <c r="GYE378" s="2"/>
      <c r="GYF378" s="2"/>
      <c r="GYG378" s="2"/>
      <c r="GYH378" s="2"/>
      <c r="GYI378" s="2"/>
      <c r="GYJ378" s="2"/>
      <c r="GYK378" s="2"/>
      <c r="GYL378" s="2"/>
      <c r="GYM378" s="2"/>
      <c r="GYN378" s="2"/>
      <c r="GYO378" s="2"/>
      <c r="GYP378" s="2"/>
      <c r="GYQ378" s="2"/>
      <c r="GYR378" s="2"/>
      <c r="GYS378" s="2"/>
      <c r="GYT378" s="2"/>
      <c r="GYU378" s="2"/>
      <c r="GYV378" s="2"/>
      <c r="GYW378" s="2"/>
      <c r="GYX378" s="2"/>
      <c r="GYY378" s="2"/>
      <c r="GYZ378" s="2"/>
      <c r="GZA378" s="2"/>
      <c r="GZB378" s="2"/>
      <c r="GZC378" s="2"/>
      <c r="GZD378" s="2"/>
      <c r="GZE378" s="2"/>
      <c r="GZF378" s="2"/>
      <c r="GZG378" s="2"/>
      <c r="GZH378" s="2"/>
      <c r="GZI378" s="2"/>
      <c r="GZJ378" s="2"/>
      <c r="GZK378" s="2"/>
      <c r="GZL378" s="2"/>
      <c r="GZM378" s="2"/>
      <c r="GZN378" s="2"/>
      <c r="GZO378" s="2"/>
      <c r="GZP378" s="2"/>
      <c r="GZQ378" s="2"/>
      <c r="GZR378" s="2"/>
      <c r="GZS378" s="2"/>
      <c r="GZT378" s="2"/>
      <c r="GZU378" s="2"/>
      <c r="GZV378" s="2"/>
      <c r="GZW378" s="2"/>
      <c r="GZX378" s="2"/>
      <c r="GZY378" s="2"/>
      <c r="GZZ378" s="2"/>
      <c r="HAA378" s="2"/>
      <c r="HAB378" s="2"/>
      <c r="HAC378" s="2"/>
      <c r="HAD378" s="2"/>
      <c r="HAE378" s="2"/>
      <c r="HAF378" s="2"/>
      <c r="HAG378" s="2"/>
      <c r="HAH378" s="2"/>
      <c r="HAI378" s="2"/>
      <c r="HAJ378" s="2"/>
      <c r="HAK378" s="2"/>
      <c r="HAL378" s="2"/>
      <c r="HAM378" s="2"/>
      <c r="HAN378" s="2"/>
      <c r="HAO378" s="2"/>
      <c r="HAP378" s="2"/>
      <c r="HAQ378" s="2"/>
      <c r="HAR378" s="2"/>
      <c r="HAS378" s="2"/>
      <c r="HAT378" s="2"/>
      <c r="HAU378" s="2"/>
      <c r="HAV378" s="2"/>
      <c r="HAW378" s="2"/>
      <c r="HAX378" s="2"/>
      <c r="HAY378" s="2"/>
      <c r="HAZ378" s="2"/>
      <c r="HBA378" s="2"/>
      <c r="HBB378" s="2"/>
      <c r="HBC378" s="2"/>
      <c r="HBD378" s="2"/>
      <c r="HBE378" s="2"/>
      <c r="HBF378" s="2"/>
      <c r="HBG378" s="2"/>
      <c r="HBH378" s="2"/>
      <c r="HBI378" s="2"/>
      <c r="HBJ378" s="2"/>
      <c r="HBK378" s="2"/>
      <c r="HBL378" s="2"/>
      <c r="HBM378" s="2"/>
      <c r="HBN378" s="2"/>
      <c r="HBO378" s="2"/>
      <c r="HBP378" s="2"/>
      <c r="HBQ378" s="2"/>
      <c r="HBR378" s="2"/>
      <c r="HBS378" s="2"/>
      <c r="HBT378" s="2"/>
      <c r="HBU378" s="2"/>
      <c r="HBV378" s="2"/>
      <c r="HBW378" s="2"/>
      <c r="HBX378" s="2"/>
      <c r="HBY378" s="2"/>
      <c r="HBZ378" s="2"/>
      <c r="HCA378" s="2"/>
      <c r="HCB378" s="2"/>
      <c r="HCC378" s="2"/>
      <c r="HCD378" s="2"/>
      <c r="HCE378" s="2"/>
      <c r="HCF378" s="2"/>
      <c r="HCG378" s="2"/>
      <c r="HCH378" s="2"/>
      <c r="HCI378" s="2"/>
      <c r="HCJ378" s="2"/>
      <c r="HCK378" s="2"/>
      <c r="HCL378" s="2"/>
      <c r="HCM378" s="2"/>
      <c r="HCN378" s="2"/>
      <c r="HCO378" s="2"/>
      <c r="HCP378" s="2"/>
      <c r="HCQ378" s="2"/>
      <c r="HCR378" s="2"/>
      <c r="HCS378" s="2"/>
      <c r="HCT378" s="2"/>
      <c r="HCU378" s="2"/>
      <c r="HCV378" s="2"/>
      <c r="HCW378" s="2"/>
      <c r="HCX378" s="2"/>
      <c r="HCY378" s="2"/>
      <c r="HCZ378" s="2"/>
      <c r="HDA378" s="2"/>
      <c r="HDB378" s="2"/>
      <c r="HDC378" s="2"/>
      <c r="HDD378" s="2"/>
      <c r="HDE378" s="2"/>
      <c r="HDF378" s="2"/>
      <c r="HDG378" s="2"/>
      <c r="HDH378" s="2"/>
      <c r="HDI378" s="2"/>
      <c r="HDJ378" s="2"/>
      <c r="HDK378" s="2"/>
      <c r="HDL378" s="2"/>
      <c r="HDM378" s="2"/>
      <c r="HDN378" s="2"/>
      <c r="HDO378" s="2"/>
      <c r="HDP378" s="2"/>
      <c r="HDQ378" s="2"/>
      <c r="HDR378" s="2"/>
      <c r="HDS378" s="2"/>
      <c r="HDT378" s="2"/>
      <c r="HDU378" s="2"/>
      <c r="HDV378" s="2"/>
      <c r="HDW378" s="2"/>
      <c r="HDX378" s="2"/>
      <c r="HDY378" s="2"/>
      <c r="HDZ378" s="2"/>
      <c r="HEA378" s="2"/>
      <c r="HEB378" s="2"/>
      <c r="HEC378" s="2"/>
      <c r="HED378" s="2"/>
      <c r="HEE378" s="2"/>
      <c r="HEF378" s="2"/>
      <c r="HEG378" s="2"/>
      <c r="HEH378" s="2"/>
      <c r="HEI378" s="2"/>
      <c r="HEJ378" s="2"/>
      <c r="HEK378" s="2"/>
      <c r="HEL378" s="2"/>
      <c r="HEM378" s="2"/>
      <c r="HEN378" s="2"/>
      <c r="HEO378" s="2"/>
      <c r="HEP378" s="2"/>
      <c r="HEQ378" s="2"/>
      <c r="HER378" s="2"/>
      <c r="HES378" s="2"/>
      <c r="HET378" s="2"/>
      <c r="HEU378" s="2"/>
      <c r="HEV378" s="2"/>
      <c r="HEW378" s="2"/>
      <c r="HEX378" s="2"/>
      <c r="HEY378" s="2"/>
      <c r="HEZ378" s="2"/>
      <c r="HFA378" s="2"/>
      <c r="HFB378" s="2"/>
      <c r="HFC378" s="2"/>
      <c r="HFD378" s="2"/>
      <c r="HFE378" s="2"/>
      <c r="HFF378" s="2"/>
      <c r="HFG378" s="2"/>
      <c r="HFH378" s="2"/>
      <c r="HFI378" s="2"/>
      <c r="HFJ378" s="2"/>
      <c r="HFK378" s="2"/>
      <c r="HFL378" s="2"/>
      <c r="HFM378" s="2"/>
      <c r="HFN378" s="2"/>
      <c r="HFO378" s="2"/>
      <c r="HFP378" s="2"/>
      <c r="HFQ378" s="2"/>
      <c r="HFR378" s="2"/>
      <c r="HFS378" s="2"/>
      <c r="HFT378" s="2"/>
      <c r="HFU378" s="2"/>
      <c r="HFV378" s="2"/>
      <c r="HFW378" s="2"/>
      <c r="HFX378" s="2"/>
      <c r="HFY378" s="2"/>
      <c r="HFZ378" s="2"/>
      <c r="HGA378" s="2"/>
      <c r="HGB378" s="2"/>
      <c r="HGC378" s="2"/>
      <c r="HGD378" s="2"/>
      <c r="HGE378" s="2"/>
      <c r="HGF378" s="2"/>
      <c r="HGG378" s="2"/>
      <c r="HGH378" s="2"/>
      <c r="HGI378" s="2"/>
      <c r="HGJ378" s="2"/>
      <c r="HGK378" s="2"/>
      <c r="HGL378" s="2"/>
      <c r="HGM378" s="2"/>
      <c r="HGN378" s="2"/>
      <c r="HGO378" s="2"/>
      <c r="HGP378" s="2"/>
      <c r="HGQ378" s="2"/>
      <c r="HGR378" s="2"/>
      <c r="HGS378" s="2"/>
      <c r="HGT378" s="2"/>
      <c r="HGU378" s="2"/>
      <c r="HGV378" s="2"/>
      <c r="HGW378" s="2"/>
      <c r="HGX378" s="2"/>
      <c r="HGY378" s="2"/>
      <c r="HGZ378" s="2"/>
      <c r="HHA378" s="2"/>
      <c r="HHB378" s="2"/>
      <c r="HHC378" s="2"/>
      <c r="HHD378" s="2"/>
      <c r="HHE378" s="2"/>
      <c r="HHF378" s="2"/>
      <c r="HHG378" s="2"/>
      <c r="HHH378" s="2"/>
      <c r="HHI378" s="2"/>
      <c r="HHJ378" s="2"/>
      <c r="HHK378" s="2"/>
      <c r="HHL378" s="2"/>
      <c r="HHM378" s="2"/>
      <c r="HHN378" s="2"/>
      <c r="HHO378" s="2"/>
      <c r="HHP378" s="2"/>
      <c r="HHQ378" s="2"/>
      <c r="HHR378" s="2"/>
      <c r="HHS378" s="2"/>
      <c r="HHT378" s="2"/>
      <c r="HHU378" s="2"/>
      <c r="HHV378" s="2"/>
      <c r="HHW378" s="2"/>
      <c r="HHX378" s="2"/>
      <c r="HHY378" s="2"/>
      <c r="HHZ378" s="2"/>
      <c r="HIA378" s="2"/>
      <c r="HIB378" s="2"/>
      <c r="HIC378" s="2"/>
      <c r="HID378" s="2"/>
      <c r="HIE378" s="2"/>
      <c r="HIF378" s="2"/>
      <c r="HIG378" s="2"/>
      <c r="HIH378" s="2"/>
      <c r="HII378" s="2"/>
      <c r="HIJ378" s="2"/>
      <c r="HIK378" s="2"/>
      <c r="HIL378" s="2"/>
      <c r="HIM378" s="2"/>
      <c r="HIN378" s="2"/>
      <c r="HIO378" s="2"/>
      <c r="HIP378" s="2"/>
      <c r="HIQ378" s="2"/>
      <c r="HIR378" s="2"/>
      <c r="HIS378" s="2"/>
      <c r="HIT378" s="2"/>
      <c r="HIU378" s="2"/>
      <c r="HIV378" s="2"/>
      <c r="HIW378" s="2"/>
      <c r="HIX378" s="2"/>
      <c r="HIY378" s="2"/>
      <c r="HIZ378" s="2"/>
      <c r="HJA378" s="2"/>
      <c r="HJB378" s="2"/>
      <c r="HJC378" s="2"/>
      <c r="HJD378" s="2"/>
      <c r="HJE378" s="2"/>
      <c r="HJF378" s="2"/>
      <c r="HJG378" s="2"/>
      <c r="HJH378" s="2"/>
      <c r="HJI378" s="2"/>
      <c r="HJJ378" s="2"/>
      <c r="HJK378" s="2"/>
      <c r="HJL378" s="2"/>
      <c r="HJM378" s="2"/>
      <c r="HJN378" s="2"/>
      <c r="HJO378" s="2"/>
      <c r="HJP378" s="2"/>
      <c r="HJQ378" s="2"/>
      <c r="HJR378" s="2"/>
      <c r="HJS378" s="2"/>
      <c r="HJT378" s="2"/>
      <c r="HJU378" s="2"/>
      <c r="HJV378" s="2"/>
      <c r="HJW378" s="2"/>
      <c r="HJX378" s="2"/>
      <c r="HJY378" s="2"/>
      <c r="HJZ378" s="2"/>
      <c r="HKA378" s="2"/>
      <c r="HKB378" s="2"/>
      <c r="HKC378" s="2"/>
      <c r="HKD378" s="2"/>
      <c r="HKE378" s="2"/>
      <c r="HKF378" s="2"/>
      <c r="HKG378" s="2"/>
      <c r="HKH378" s="2"/>
      <c r="HKI378" s="2"/>
      <c r="HKJ378" s="2"/>
      <c r="HKK378" s="2"/>
      <c r="HKL378" s="2"/>
      <c r="HKM378" s="2"/>
      <c r="HKN378" s="2"/>
      <c r="HKO378" s="2"/>
      <c r="HKP378" s="2"/>
      <c r="HKQ378" s="2"/>
      <c r="HKR378" s="2"/>
      <c r="HKS378" s="2"/>
      <c r="HKT378" s="2"/>
      <c r="HKU378" s="2"/>
      <c r="HKV378" s="2"/>
      <c r="HKW378" s="2"/>
      <c r="HKX378" s="2"/>
      <c r="HKY378" s="2"/>
      <c r="HKZ378" s="2"/>
      <c r="HLA378" s="2"/>
      <c r="HLB378" s="2"/>
      <c r="HLC378" s="2"/>
      <c r="HLD378" s="2"/>
      <c r="HLE378" s="2"/>
      <c r="HLF378" s="2"/>
      <c r="HLG378" s="2"/>
      <c r="HLH378" s="2"/>
      <c r="HLI378" s="2"/>
      <c r="HLJ378" s="2"/>
      <c r="HLK378" s="2"/>
      <c r="HLL378" s="2"/>
      <c r="HLM378" s="2"/>
      <c r="HLN378" s="2"/>
      <c r="HLO378" s="2"/>
      <c r="HLP378" s="2"/>
      <c r="HLQ378" s="2"/>
      <c r="HLR378" s="2"/>
      <c r="HLS378" s="2"/>
      <c r="HLT378" s="2"/>
      <c r="HLU378" s="2"/>
      <c r="HLV378" s="2"/>
      <c r="HLW378" s="2"/>
      <c r="HLX378" s="2"/>
      <c r="HLY378" s="2"/>
      <c r="HLZ378" s="2"/>
      <c r="HMA378" s="2"/>
      <c r="HMB378" s="2"/>
      <c r="HMC378" s="2"/>
      <c r="HMD378" s="2"/>
      <c r="HME378" s="2"/>
      <c r="HMF378" s="2"/>
      <c r="HMG378" s="2"/>
      <c r="HMH378" s="2"/>
      <c r="HMI378" s="2"/>
      <c r="HMJ378" s="2"/>
      <c r="HMK378" s="2"/>
      <c r="HML378" s="2"/>
      <c r="HMM378" s="2"/>
      <c r="HMN378" s="2"/>
      <c r="HMO378" s="2"/>
      <c r="HMP378" s="2"/>
      <c r="HMQ378" s="2"/>
      <c r="HMR378" s="2"/>
      <c r="HMS378" s="2"/>
      <c r="HMT378" s="2"/>
      <c r="HMU378" s="2"/>
      <c r="HMV378" s="2"/>
      <c r="HMW378" s="2"/>
      <c r="HMX378" s="2"/>
      <c r="HMY378" s="2"/>
      <c r="HMZ378" s="2"/>
      <c r="HNA378" s="2"/>
      <c r="HNB378" s="2"/>
      <c r="HNC378" s="2"/>
      <c r="HND378" s="2"/>
      <c r="HNE378" s="2"/>
      <c r="HNF378" s="2"/>
      <c r="HNG378" s="2"/>
      <c r="HNH378" s="2"/>
      <c r="HNI378" s="2"/>
      <c r="HNJ378" s="2"/>
      <c r="HNK378" s="2"/>
      <c r="HNL378" s="2"/>
      <c r="HNM378" s="2"/>
      <c r="HNN378" s="2"/>
      <c r="HNO378" s="2"/>
      <c r="HNP378" s="2"/>
      <c r="HNQ378" s="2"/>
      <c r="HNR378" s="2"/>
      <c r="HNS378" s="2"/>
      <c r="HNT378" s="2"/>
      <c r="HNU378" s="2"/>
      <c r="HNV378" s="2"/>
      <c r="HNW378" s="2"/>
      <c r="HNX378" s="2"/>
      <c r="HNY378" s="2"/>
      <c r="HNZ378" s="2"/>
      <c r="HOA378" s="2"/>
      <c r="HOB378" s="2"/>
      <c r="HOC378" s="2"/>
      <c r="HOD378" s="2"/>
      <c r="HOE378" s="2"/>
      <c r="HOF378" s="2"/>
      <c r="HOG378" s="2"/>
      <c r="HOH378" s="2"/>
      <c r="HOI378" s="2"/>
      <c r="HOJ378" s="2"/>
      <c r="HOK378" s="2"/>
      <c r="HOL378" s="2"/>
      <c r="HOM378" s="2"/>
      <c r="HON378" s="2"/>
      <c r="HOO378" s="2"/>
      <c r="HOP378" s="2"/>
      <c r="HOQ378" s="2"/>
      <c r="HOR378" s="2"/>
      <c r="HOS378" s="2"/>
      <c r="HOT378" s="2"/>
      <c r="HOU378" s="2"/>
      <c r="HOV378" s="2"/>
      <c r="HOW378" s="2"/>
      <c r="HOX378" s="2"/>
      <c r="HOY378" s="2"/>
      <c r="HOZ378" s="2"/>
      <c r="HPA378" s="2"/>
      <c r="HPB378" s="2"/>
      <c r="HPC378" s="2"/>
      <c r="HPD378" s="2"/>
      <c r="HPE378" s="2"/>
      <c r="HPF378" s="2"/>
      <c r="HPG378" s="2"/>
      <c r="HPH378" s="2"/>
      <c r="HPI378" s="2"/>
      <c r="HPJ378" s="2"/>
      <c r="HPK378" s="2"/>
      <c r="HPL378" s="2"/>
      <c r="HPM378" s="2"/>
      <c r="HPN378" s="2"/>
      <c r="HPO378" s="2"/>
      <c r="HPP378" s="2"/>
      <c r="HPQ378" s="2"/>
      <c r="HPR378" s="2"/>
      <c r="HPS378" s="2"/>
      <c r="HPT378" s="2"/>
      <c r="HPU378" s="2"/>
      <c r="HPV378" s="2"/>
      <c r="HPW378" s="2"/>
      <c r="HPX378" s="2"/>
      <c r="HPY378" s="2"/>
      <c r="HPZ378" s="2"/>
      <c r="HQA378" s="2"/>
      <c r="HQB378" s="2"/>
      <c r="HQC378" s="2"/>
      <c r="HQD378" s="2"/>
      <c r="HQE378" s="2"/>
      <c r="HQF378" s="2"/>
      <c r="HQG378" s="2"/>
      <c r="HQH378" s="2"/>
      <c r="HQI378" s="2"/>
      <c r="HQJ378" s="2"/>
      <c r="HQK378" s="2"/>
      <c r="HQL378" s="2"/>
      <c r="HQM378" s="2"/>
      <c r="HQN378" s="2"/>
      <c r="HQO378" s="2"/>
      <c r="HQP378" s="2"/>
      <c r="HQQ378" s="2"/>
      <c r="HQR378" s="2"/>
      <c r="HQS378" s="2"/>
      <c r="HQT378" s="2"/>
      <c r="HQU378" s="2"/>
      <c r="HQV378" s="2"/>
      <c r="HQW378" s="2"/>
      <c r="HQX378" s="2"/>
      <c r="HQY378" s="2"/>
      <c r="HQZ378" s="2"/>
      <c r="HRA378" s="2"/>
      <c r="HRB378" s="2"/>
      <c r="HRC378" s="2"/>
      <c r="HRD378" s="2"/>
      <c r="HRE378" s="2"/>
      <c r="HRF378" s="2"/>
      <c r="HRG378" s="2"/>
      <c r="HRH378" s="2"/>
      <c r="HRI378" s="2"/>
      <c r="HRJ378" s="2"/>
      <c r="HRK378" s="2"/>
      <c r="HRL378" s="2"/>
      <c r="HRM378" s="2"/>
      <c r="HRN378" s="2"/>
      <c r="HRO378" s="2"/>
      <c r="HRP378" s="2"/>
      <c r="HRQ378" s="2"/>
      <c r="HRR378" s="2"/>
      <c r="HRS378" s="2"/>
      <c r="HRT378" s="2"/>
      <c r="HRU378" s="2"/>
      <c r="HRV378" s="2"/>
      <c r="HRW378" s="2"/>
      <c r="HRX378" s="2"/>
      <c r="HRY378" s="2"/>
      <c r="HRZ378" s="2"/>
      <c r="HSA378" s="2"/>
      <c r="HSB378" s="2"/>
      <c r="HSC378" s="2"/>
      <c r="HSD378" s="2"/>
      <c r="HSE378" s="2"/>
      <c r="HSF378" s="2"/>
      <c r="HSG378" s="2"/>
      <c r="HSH378" s="2"/>
      <c r="HSI378" s="2"/>
      <c r="HSJ378" s="2"/>
      <c r="HSK378" s="2"/>
      <c r="HSL378" s="2"/>
      <c r="HSM378" s="2"/>
      <c r="HSN378" s="2"/>
      <c r="HSO378" s="2"/>
      <c r="HSP378" s="2"/>
      <c r="HSQ378" s="2"/>
      <c r="HSR378" s="2"/>
      <c r="HSS378" s="2"/>
      <c r="HST378" s="2"/>
      <c r="HSU378" s="2"/>
      <c r="HSV378" s="2"/>
      <c r="HSW378" s="2"/>
      <c r="HSX378" s="2"/>
      <c r="HSY378" s="2"/>
      <c r="HSZ378" s="2"/>
      <c r="HTA378" s="2"/>
      <c r="HTB378" s="2"/>
      <c r="HTC378" s="2"/>
      <c r="HTD378" s="2"/>
      <c r="HTE378" s="2"/>
      <c r="HTF378" s="2"/>
      <c r="HTG378" s="2"/>
      <c r="HTH378" s="2"/>
      <c r="HTI378" s="2"/>
      <c r="HTJ378" s="2"/>
      <c r="HTK378" s="2"/>
      <c r="HTL378" s="2"/>
      <c r="HTM378" s="2"/>
      <c r="HTN378" s="2"/>
      <c r="HTO378" s="2"/>
      <c r="HTP378" s="2"/>
      <c r="HTQ378" s="2"/>
      <c r="HTR378" s="2"/>
      <c r="HTS378" s="2"/>
      <c r="HTT378" s="2"/>
      <c r="HTU378" s="2"/>
      <c r="HTV378" s="2"/>
      <c r="HTW378" s="2"/>
      <c r="HTX378" s="2"/>
      <c r="HTY378" s="2"/>
      <c r="HTZ378" s="2"/>
      <c r="HUA378" s="2"/>
      <c r="HUB378" s="2"/>
      <c r="HUC378" s="2"/>
      <c r="HUD378" s="2"/>
      <c r="HUE378" s="2"/>
      <c r="HUF378" s="2"/>
      <c r="HUG378" s="2"/>
      <c r="HUH378" s="2"/>
      <c r="HUI378" s="2"/>
      <c r="HUJ378" s="2"/>
      <c r="HUK378" s="2"/>
      <c r="HUL378" s="2"/>
      <c r="HUM378" s="2"/>
      <c r="HUN378" s="2"/>
      <c r="HUO378" s="2"/>
      <c r="HUP378" s="2"/>
      <c r="HUQ378" s="2"/>
      <c r="HUR378" s="2"/>
      <c r="HUS378" s="2"/>
      <c r="HUT378" s="2"/>
      <c r="HUU378" s="2"/>
      <c r="HUV378" s="2"/>
      <c r="HUW378" s="2"/>
      <c r="HUX378" s="2"/>
      <c r="HUY378" s="2"/>
      <c r="HUZ378" s="2"/>
      <c r="HVA378" s="2"/>
      <c r="HVB378" s="2"/>
      <c r="HVC378" s="2"/>
      <c r="HVD378" s="2"/>
      <c r="HVE378" s="2"/>
      <c r="HVF378" s="2"/>
      <c r="HVG378" s="2"/>
      <c r="HVH378" s="2"/>
      <c r="HVI378" s="2"/>
      <c r="HVJ378" s="2"/>
      <c r="HVK378" s="2"/>
      <c r="HVL378" s="2"/>
      <c r="HVM378" s="2"/>
      <c r="HVN378" s="2"/>
      <c r="HVO378" s="2"/>
      <c r="HVP378" s="2"/>
      <c r="HVQ378" s="2"/>
      <c r="HVR378" s="2"/>
      <c r="HVS378" s="2"/>
      <c r="HVT378" s="2"/>
      <c r="HVU378" s="2"/>
      <c r="HVV378" s="2"/>
      <c r="HVW378" s="2"/>
      <c r="HVX378" s="2"/>
      <c r="HVY378" s="2"/>
      <c r="HVZ378" s="2"/>
      <c r="HWA378" s="2"/>
      <c r="HWB378" s="2"/>
      <c r="HWC378" s="2"/>
      <c r="HWD378" s="2"/>
      <c r="HWE378" s="2"/>
      <c r="HWF378" s="2"/>
      <c r="HWG378" s="2"/>
      <c r="HWH378" s="2"/>
      <c r="HWI378" s="2"/>
      <c r="HWJ378" s="2"/>
      <c r="HWK378" s="2"/>
      <c r="HWL378" s="2"/>
      <c r="HWM378" s="2"/>
      <c r="HWN378" s="2"/>
      <c r="HWO378" s="2"/>
      <c r="HWP378" s="2"/>
      <c r="HWQ378" s="2"/>
      <c r="HWR378" s="2"/>
      <c r="HWS378" s="2"/>
      <c r="HWT378" s="2"/>
      <c r="HWU378" s="2"/>
      <c r="HWV378" s="2"/>
      <c r="HWW378" s="2"/>
      <c r="HWX378" s="2"/>
      <c r="HWY378" s="2"/>
      <c r="HWZ378" s="2"/>
      <c r="HXA378" s="2"/>
      <c r="HXB378" s="2"/>
      <c r="HXC378" s="2"/>
      <c r="HXD378" s="2"/>
      <c r="HXE378" s="2"/>
      <c r="HXF378" s="2"/>
      <c r="HXG378" s="2"/>
      <c r="HXH378" s="2"/>
      <c r="HXI378" s="2"/>
      <c r="HXJ378" s="2"/>
      <c r="HXK378" s="2"/>
      <c r="HXL378" s="2"/>
      <c r="HXM378" s="2"/>
      <c r="HXN378" s="2"/>
      <c r="HXO378" s="2"/>
      <c r="HXP378" s="2"/>
      <c r="HXQ378" s="2"/>
      <c r="HXR378" s="2"/>
      <c r="HXS378" s="2"/>
      <c r="HXT378" s="2"/>
      <c r="HXU378" s="2"/>
      <c r="HXV378" s="2"/>
      <c r="HXW378" s="2"/>
      <c r="HXX378" s="2"/>
      <c r="HXY378" s="2"/>
      <c r="HXZ378" s="2"/>
      <c r="HYA378" s="2"/>
      <c r="HYB378" s="2"/>
      <c r="HYC378" s="2"/>
      <c r="HYD378" s="2"/>
      <c r="HYE378" s="2"/>
      <c r="HYF378" s="2"/>
      <c r="HYG378" s="2"/>
      <c r="HYH378" s="2"/>
      <c r="HYI378" s="2"/>
      <c r="HYJ378" s="2"/>
      <c r="HYK378" s="2"/>
      <c r="HYL378" s="2"/>
      <c r="HYM378" s="2"/>
      <c r="HYN378" s="2"/>
      <c r="HYO378" s="2"/>
      <c r="HYP378" s="2"/>
      <c r="HYQ378" s="2"/>
      <c r="HYR378" s="2"/>
      <c r="HYS378" s="2"/>
      <c r="HYT378" s="2"/>
      <c r="HYU378" s="2"/>
      <c r="HYV378" s="2"/>
      <c r="HYW378" s="2"/>
      <c r="HYX378" s="2"/>
      <c r="HYY378" s="2"/>
      <c r="HYZ378" s="2"/>
      <c r="HZA378" s="2"/>
      <c r="HZB378" s="2"/>
      <c r="HZC378" s="2"/>
      <c r="HZD378" s="2"/>
      <c r="HZE378" s="2"/>
      <c r="HZF378" s="2"/>
      <c r="HZG378" s="2"/>
      <c r="HZH378" s="2"/>
      <c r="HZI378" s="2"/>
      <c r="HZJ378" s="2"/>
      <c r="HZK378" s="2"/>
      <c r="HZL378" s="2"/>
      <c r="HZM378" s="2"/>
      <c r="HZN378" s="2"/>
      <c r="HZO378" s="2"/>
      <c r="HZP378" s="2"/>
      <c r="HZQ378" s="2"/>
      <c r="HZR378" s="2"/>
      <c r="HZS378" s="2"/>
      <c r="HZT378" s="2"/>
      <c r="HZU378" s="2"/>
      <c r="HZV378" s="2"/>
      <c r="HZW378" s="2"/>
      <c r="HZX378" s="2"/>
      <c r="HZY378" s="2"/>
      <c r="HZZ378" s="2"/>
      <c r="IAA378" s="2"/>
      <c r="IAB378" s="2"/>
      <c r="IAC378" s="2"/>
      <c r="IAD378" s="2"/>
      <c r="IAE378" s="2"/>
      <c r="IAF378" s="2"/>
      <c r="IAG378" s="2"/>
      <c r="IAH378" s="2"/>
      <c r="IAI378" s="2"/>
      <c r="IAJ378" s="2"/>
      <c r="IAK378" s="2"/>
      <c r="IAL378" s="2"/>
      <c r="IAM378" s="2"/>
      <c r="IAN378" s="2"/>
      <c r="IAO378" s="2"/>
      <c r="IAP378" s="2"/>
      <c r="IAQ378" s="2"/>
      <c r="IAR378" s="2"/>
      <c r="IAS378" s="2"/>
      <c r="IAT378" s="2"/>
      <c r="IAU378" s="2"/>
      <c r="IAV378" s="2"/>
      <c r="IAW378" s="2"/>
      <c r="IAX378" s="2"/>
      <c r="IAY378" s="2"/>
      <c r="IAZ378" s="2"/>
      <c r="IBA378" s="2"/>
      <c r="IBB378" s="2"/>
      <c r="IBC378" s="2"/>
      <c r="IBD378" s="2"/>
      <c r="IBE378" s="2"/>
      <c r="IBF378" s="2"/>
      <c r="IBG378" s="2"/>
      <c r="IBH378" s="2"/>
      <c r="IBI378" s="2"/>
      <c r="IBJ378" s="2"/>
      <c r="IBK378" s="2"/>
      <c r="IBL378" s="2"/>
      <c r="IBM378" s="2"/>
      <c r="IBN378" s="2"/>
      <c r="IBO378" s="2"/>
      <c r="IBP378" s="2"/>
      <c r="IBQ378" s="2"/>
      <c r="IBR378" s="2"/>
      <c r="IBS378" s="2"/>
      <c r="IBT378" s="2"/>
      <c r="IBU378" s="2"/>
      <c r="IBV378" s="2"/>
      <c r="IBW378" s="2"/>
      <c r="IBX378" s="2"/>
      <c r="IBY378" s="2"/>
      <c r="IBZ378" s="2"/>
      <c r="ICA378" s="2"/>
      <c r="ICB378" s="2"/>
      <c r="ICC378" s="2"/>
      <c r="ICD378" s="2"/>
      <c r="ICE378" s="2"/>
      <c r="ICF378" s="2"/>
      <c r="ICG378" s="2"/>
      <c r="ICH378" s="2"/>
      <c r="ICI378" s="2"/>
      <c r="ICJ378" s="2"/>
      <c r="ICK378" s="2"/>
      <c r="ICL378" s="2"/>
      <c r="ICM378" s="2"/>
      <c r="ICN378" s="2"/>
      <c r="ICO378" s="2"/>
      <c r="ICP378" s="2"/>
      <c r="ICQ378" s="2"/>
      <c r="ICR378" s="2"/>
      <c r="ICS378" s="2"/>
      <c r="ICT378" s="2"/>
      <c r="ICU378" s="2"/>
      <c r="ICV378" s="2"/>
      <c r="ICW378" s="2"/>
      <c r="ICX378" s="2"/>
      <c r="ICY378" s="2"/>
      <c r="ICZ378" s="2"/>
      <c r="IDA378" s="2"/>
      <c r="IDB378" s="2"/>
      <c r="IDC378" s="2"/>
      <c r="IDD378" s="2"/>
      <c r="IDE378" s="2"/>
      <c r="IDF378" s="2"/>
      <c r="IDG378" s="2"/>
      <c r="IDH378" s="2"/>
      <c r="IDI378" s="2"/>
      <c r="IDJ378" s="2"/>
      <c r="IDK378" s="2"/>
      <c r="IDL378" s="2"/>
      <c r="IDM378" s="2"/>
      <c r="IDN378" s="2"/>
      <c r="IDO378" s="2"/>
      <c r="IDP378" s="2"/>
      <c r="IDQ378" s="2"/>
      <c r="IDR378" s="2"/>
      <c r="IDS378" s="2"/>
      <c r="IDT378" s="2"/>
      <c r="IDU378" s="2"/>
      <c r="IDV378" s="2"/>
      <c r="IDW378" s="2"/>
      <c r="IDX378" s="2"/>
      <c r="IDY378" s="2"/>
      <c r="IDZ378" s="2"/>
      <c r="IEA378" s="2"/>
      <c r="IEB378" s="2"/>
      <c r="IEC378" s="2"/>
      <c r="IED378" s="2"/>
      <c r="IEE378" s="2"/>
      <c r="IEF378" s="2"/>
      <c r="IEG378" s="2"/>
      <c r="IEH378" s="2"/>
      <c r="IEI378" s="2"/>
      <c r="IEJ378" s="2"/>
      <c r="IEK378" s="2"/>
      <c r="IEL378" s="2"/>
      <c r="IEM378" s="2"/>
      <c r="IEN378" s="2"/>
      <c r="IEO378" s="2"/>
      <c r="IEP378" s="2"/>
      <c r="IEQ378" s="2"/>
      <c r="IER378" s="2"/>
      <c r="IES378" s="2"/>
      <c r="IET378" s="2"/>
      <c r="IEU378" s="2"/>
      <c r="IEV378" s="2"/>
      <c r="IEW378" s="2"/>
      <c r="IEX378" s="2"/>
      <c r="IEY378" s="2"/>
      <c r="IEZ378" s="2"/>
      <c r="IFA378" s="2"/>
      <c r="IFB378" s="2"/>
      <c r="IFC378" s="2"/>
      <c r="IFD378" s="2"/>
      <c r="IFE378" s="2"/>
      <c r="IFF378" s="2"/>
      <c r="IFG378" s="2"/>
      <c r="IFH378" s="2"/>
      <c r="IFI378" s="2"/>
      <c r="IFJ378" s="2"/>
      <c r="IFK378" s="2"/>
      <c r="IFL378" s="2"/>
      <c r="IFM378" s="2"/>
      <c r="IFN378" s="2"/>
      <c r="IFO378" s="2"/>
      <c r="IFP378" s="2"/>
      <c r="IFQ378" s="2"/>
      <c r="IFR378" s="2"/>
      <c r="IFS378" s="2"/>
      <c r="IFT378" s="2"/>
      <c r="IFU378" s="2"/>
      <c r="IFV378" s="2"/>
      <c r="IFW378" s="2"/>
      <c r="IFX378" s="2"/>
      <c r="IFY378" s="2"/>
      <c r="IFZ378" s="2"/>
      <c r="IGA378" s="2"/>
      <c r="IGB378" s="2"/>
      <c r="IGC378" s="2"/>
      <c r="IGD378" s="2"/>
      <c r="IGE378" s="2"/>
      <c r="IGF378" s="2"/>
      <c r="IGG378" s="2"/>
      <c r="IGH378" s="2"/>
      <c r="IGI378" s="2"/>
      <c r="IGJ378" s="2"/>
      <c r="IGK378" s="2"/>
      <c r="IGL378" s="2"/>
      <c r="IGM378" s="2"/>
      <c r="IGN378" s="2"/>
      <c r="IGO378" s="2"/>
      <c r="IGP378" s="2"/>
      <c r="IGQ378" s="2"/>
      <c r="IGR378" s="2"/>
      <c r="IGS378" s="2"/>
      <c r="IGT378" s="2"/>
      <c r="IGU378" s="2"/>
      <c r="IGV378" s="2"/>
      <c r="IGW378" s="2"/>
      <c r="IGX378" s="2"/>
      <c r="IGY378" s="2"/>
      <c r="IGZ378" s="2"/>
      <c r="IHA378" s="2"/>
      <c r="IHB378" s="2"/>
      <c r="IHC378" s="2"/>
      <c r="IHD378" s="2"/>
      <c r="IHE378" s="2"/>
      <c r="IHF378" s="2"/>
      <c r="IHG378" s="2"/>
      <c r="IHH378" s="2"/>
      <c r="IHI378" s="2"/>
      <c r="IHJ378" s="2"/>
      <c r="IHK378" s="2"/>
      <c r="IHL378" s="2"/>
      <c r="IHM378" s="2"/>
      <c r="IHN378" s="2"/>
      <c r="IHO378" s="2"/>
      <c r="IHP378" s="2"/>
      <c r="IHQ378" s="2"/>
      <c r="IHR378" s="2"/>
      <c r="IHS378" s="2"/>
      <c r="IHT378" s="2"/>
      <c r="IHU378" s="2"/>
      <c r="IHV378" s="2"/>
      <c r="IHW378" s="2"/>
      <c r="IHX378" s="2"/>
      <c r="IHY378" s="2"/>
      <c r="IHZ378" s="2"/>
      <c r="IIA378" s="2"/>
      <c r="IIB378" s="2"/>
      <c r="IIC378" s="2"/>
      <c r="IID378" s="2"/>
      <c r="IIE378" s="2"/>
      <c r="IIF378" s="2"/>
      <c r="IIG378" s="2"/>
      <c r="IIH378" s="2"/>
      <c r="III378" s="2"/>
      <c r="IIJ378" s="2"/>
      <c r="IIK378" s="2"/>
      <c r="IIL378" s="2"/>
      <c r="IIM378" s="2"/>
      <c r="IIN378" s="2"/>
      <c r="IIO378" s="2"/>
      <c r="IIP378" s="2"/>
      <c r="IIQ378" s="2"/>
      <c r="IIR378" s="2"/>
      <c r="IIS378" s="2"/>
      <c r="IIT378" s="2"/>
      <c r="IIU378" s="2"/>
      <c r="IIV378" s="2"/>
      <c r="IIW378" s="2"/>
      <c r="IIX378" s="2"/>
      <c r="IIY378" s="2"/>
      <c r="IIZ378" s="2"/>
      <c r="IJA378" s="2"/>
      <c r="IJB378" s="2"/>
      <c r="IJC378" s="2"/>
      <c r="IJD378" s="2"/>
      <c r="IJE378" s="2"/>
      <c r="IJF378" s="2"/>
      <c r="IJG378" s="2"/>
      <c r="IJH378" s="2"/>
      <c r="IJI378" s="2"/>
      <c r="IJJ378" s="2"/>
      <c r="IJK378" s="2"/>
      <c r="IJL378" s="2"/>
      <c r="IJM378" s="2"/>
      <c r="IJN378" s="2"/>
      <c r="IJO378" s="2"/>
      <c r="IJP378" s="2"/>
      <c r="IJQ378" s="2"/>
      <c r="IJR378" s="2"/>
      <c r="IJS378" s="2"/>
      <c r="IJT378" s="2"/>
      <c r="IJU378" s="2"/>
      <c r="IJV378" s="2"/>
      <c r="IJW378" s="2"/>
      <c r="IJX378" s="2"/>
      <c r="IJY378" s="2"/>
      <c r="IJZ378" s="2"/>
      <c r="IKA378" s="2"/>
      <c r="IKB378" s="2"/>
      <c r="IKC378" s="2"/>
      <c r="IKD378" s="2"/>
      <c r="IKE378" s="2"/>
      <c r="IKF378" s="2"/>
      <c r="IKG378" s="2"/>
      <c r="IKH378" s="2"/>
      <c r="IKI378" s="2"/>
      <c r="IKJ378" s="2"/>
      <c r="IKK378" s="2"/>
      <c r="IKL378" s="2"/>
      <c r="IKM378" s="2"/>
      <c r="IKN378" s="2"/>
      <c r="IKO378" s="2"/>
      <c r="IKP378" s="2"/>
      <c r="IKQ378" s="2"/>
      <c r="IKR378" s="2"/>
      <c r="IKS378" s="2"/>
      <c r="IKT378" s="2"/>
      <c r="IKU378" s="2"/>
      <c r="IKV378" s="2"/>
      <c r="IKW378" s="2"/>
      <c r="IKX378" s="2"/>
      <c r="IKY378" s="2"/>
      <c r="IKZ378" s="2"/>
      <c r="ILA378" s="2"/>
      <c r="ILB378" s="2"/>
      <c r="ILC378" s="2"/>
      <c r="ILD378" s="2"/>
      <c r="ILE378" s="2"/>
      <c r="ILF378" s="2"/>
      <c r="ILG378" s="2"/>
      <c r="ILH378" s="2"/>
      <c r="ILI378" s="2"/>
      <c r="ILJ378" s="2"/>
      <c r="ILK378" s="2"/>
      <c r="ILL378" s="2"/>
      <c r="ILM378" s="2"/>
      <c r="ILN378" s="2"/>
      <c r="ILO378" s="2"/>
      <c r="ILP378" s="2"/>
      <c r="ILQ378" s="2"/>
      <c r="ILR378" s="2"/>
      <c r="ILS378" s="2"/>
      <c r="ILT378" s="2"/>
      <c r="ILU378" s="2"/>
      <c r="ILV378" s="2"/>
      <c r="ILW378" s="2"/>
      <c r="ILX378" s="2"/>
      <c r="ILY378" s="2"/>
      <c r="ILZ378" s="2"/>
      <c r="IMA378" s="2"/>
      <c r="IMB378" s="2"/>
      <c r="IMC378" s="2"/>
      <c r="IMD378" s="2"/>
      <c r="IME378" s="2"/>
      <c r="IMF378" s="2"/>
      <c r="IMG378" s="2"/>
      <c r="IMH378" s="2"/>
      <c r="IMI378" s="2"/>
      <c r="IMJ378" s="2"/>
      <c r="IMK378" s="2"/>
      <c r="IML378" s="2"/>
      <c r="IMM378" s="2"/>
      <c r="IMN378" s="2"/>
      <c r="IMO378" s="2"/>
      <c r="IMP378" s="2"/>
      <c r="IMQ378" s="2"/>
      <c r="IMR378" s="2"/>
      <c r="IMS378" s="2"/>
      <c r="IMT378" s="2"/>
      <c r="IMU378" s="2"/>
      <c r="IMV378" s="2"/>
      <c r="IMW378" s="2"/>
      <c r="IMX378" s="2"/>
      <c r="IMY378" s="2"/>
      <c r="IMZ378" s="2"/>
      <c r="INA378" s="2"/>
      <c r="INB378" s="2"/>
      <c r="INC378" s="2"/>
      <c r="IND378" s="2"/>
      <c r="INE378" s="2"/>
      <c r="INF378" s="2"/>
      <c r="ING378" s="2"/>
      <c r="INH378" s="2"/>
      <c r="INI378" s="2"/>
      <c r="INJ378" s="2"/>
      <c r="INK378" s="2"/>
      <c r="INL378" s="2"/>
      <c r="INM378" s="2"/>
      <c r="INN378" s="2"/>
      <c r="INO378" s="2"/>
      <c r="INP378" s="2"/>
      <c r="INQ378" s="2"/>
      <c r="INR378" s="2"/>
      <c r="INS378" s="2"/>
      <c r="INT378" s="2"/>
      <c r="INU378" s="2"/>
      <c r="INV378" s="2"/>
      <c r="INW378" s="2"/>
      <c r="INX378" s="2"/>
      <c r="INY378" s="2"/>
      <c r="INZ378" s="2"/>
      <c r="IOA378" s="2"/>
      <c r="IOB378" s="2"/>
      <c r="IOC378" s="2"/>
      <c r="IOD378" s="2"/>
      <c r="IOE378" s="2"/>
      <c r="IOF378" s="2"/>
      <c r="IOG378" s="2"/>
      <c r="IOH378" s="2"/>
      <c r="IOI378" s="2"/>
      <c r="IOJ378" s="2"/>
      <c r="IOK378" s="2"/>
      <c r="IOL378" s="2"/>
      <c r="IOM378" s="2"/>
      <c r="ION378" s="2"/>
      <c r="IOO378" s="2"/>
      <c r="IOP378" s="2"/>
      <c r="IOQ378" s="2"/>
      <c r="IOR378" s="2"/>
      <c r="IOS378" s="2"/>
      <c r="IOT378" s="2"/>
      <c r="IOU378" s="2"/>
      <c r="IOV378" s="2"/>
      <c r="IOW378" s="2"/>
      <c r="IOX378" s="2"/>
      <c r="IOY378" s="2"/>
      <c r="IOZ378" s="2"/>
      <c r="IPA378" s="2"/>
      <c r="IPB378" s="2"/>
      <c r="IPC378" s="2"/>
      <c r="IPD378" s="2"/>
      <c r="IPE378" s="2"/>
      <c r="IPF378" s="2"/>
      <c r="IPG378" s="2"/>
      <c r="IPH378" s="2"/>
      <c r="IPI378" s="2"/>
      <c r="IPJ378" s="2"/>
      <c r="IPK378" s="2"/>
      <c r="IPL378" s="2"/>
      <c r="IPM378" s="2"/>
      <c r="IPN378" s="2"/>
      <c r="IPO378" s="2"/>
      <c r="IPP378" s="2"/>
      <c r="IPQ378" s="2"/>
      <c r="IPR378" s="2"/>
      <c r="IPS378" s="2"/>
      <c r="IPT378" s="2"/>
      <c r="IPU378" s="2"/>
      <c r="IPV378" s="2"/>
      <c r="IPW378" s="2"/>
      <c r="IPX378" s="2"/>
      <c r="IPY378" s="2"/>
      <c r="IPZ378" s="2"/>
      <c r="IQA378" s="2"/>
      <c r="IQB378" s="2"/>
      <c r="IQC378" s="2"/>
      <c r="IQD378" s="2"/>
      <c r="IQE378" s="2"/>
      <c r="IQF378" s="2"/>
      <c r="IQG378" s="2"/>
      <c r="IQH378" s="2"/>
      <c r="IQI378" s="2"/>
      <c r="IQJ378" s="2"/>
      <c r="IQK378" s="2"/>
      <c r="IQL378" s="2"/>
      <c r="IQM378" s="2"/>
      <c r="IQN378" s="2"/>
      <c r="IQO378" s="2"/>
      <c r="IQP378" s="2"/>
      <c r="IQQ378" s="2"/>
      <c r="IQR378" s="2"/>
      <c r="IQS378" s="2"/>
      <c r="IQT378" s="2"/>
      <c r="IQU378" s="2"/>
      <c r="IQV378" s="2"/>
      <c r="IQW378" s="2"/>
      <c r="IQX378" s="2"/>
      <c r="IQY378" s="2"/>
      <c r="IQZ378" s="2"/>
      <c r="IRA378" s="2"/>
      <c r="IRB378" s="2"/>
      <c r="IRC378" s="2"/>
      <c r="IRD378" s="2"/>
      <c r="IRE378" s="2"/>
      <c r="IRF378" s="2"/>
      <c r="IRG378" s="2"/>
      <c r="IRH378" s="2"/>
      <c r="IRI378" s="2"/>
      <c r="IRJ378" s="2"/>
      <c r="IRK378" s="2"/>
      <c r="IRL378" s="2"/>
      <c r="IRM378" s="2"/>
      <c r="IRN378" s="2"/>
      <c r="IRO378" s="2"/>
      <c r="IRP378" s="2"/>
      <c r="IRQ378" s="2"/>
      <c r="IRR378" s="2"/>
      <c r="IRS378" s="2"/>
      <c r="IRT378" s="2"/>
      <c r="IRU378" s="2"/>
      <c r="IRV378" s="2"/>
      <c r="IRW378" s="2"/>
      <c r="IRX378" s="2"/>
      <c r="IRY378" s="2"/>
      <c r="IRZ378" s="2"/>
      <c r="ISA378" s="2"/>
      <c r="ISB378" s="2"/>
      <c r="ISC378" s="2"/>
      <c r="ISD378" s="2"/>
      <c r="ISE378" s="2"/>
      <c r="ISF378" s="2"/>
      <c r="ISG378" s="2"/>
      <c r="ISH378" s="2"/>
      <c r="ISI378" s="2"/>
      <c r="ISJ378" s="2"/>
      <c r="ISK378" s="2"/>
      <c r="ISL378" s="2"/>
      <c r="ISM378" s="2"/>
      <c r="ISN378" s="2"/>
      <c r="ISO378" s="2"/>
      <c r="ISP378" s="2"/>
      <c r="ISQ378" s="2"/>
      <c r="ISR378" s="2"/>
      <c r="ISS378" s="2"/>
      <c r="IST378" s="2"/>
      <c r="ISU378" s="2"/>
      <c r="ISV378" s="2"/>
      <c r="ISW378" s="2"/>
      <c r="ISX378" s="2"/>
      <c r="ISY378" s="2"/>
      <c r="ISZ378" s="2"/>
      <c r="ITA378" s="2"/>
      <c r="ITB378" s="2"/>
      <c r="ITC378" s="2"/>
      <c r="ITD378" s="2"/>
      <c r="ITE378" s="2"/>
      <c r="ITF378" s="2"/>
      <c r="ITG378" s="2"/>
      <c r="ITH378" s="2"/>
      <c r="ITI378" s="2"/>
      <c r="ITJ378" s="2"/>
      <c r="ITK378" s="2"/>
      <c r="ITL378" s="2"/>
      <c r="ITM378" s="2"/>
      <c r="ITN378" s="2"/>
      <c r="ITO378" s="2"/>
      <c r="ITP378" s="2"/>
      <c r="ITQ378" s="2"/>
      <c r="ITR378" s="2"/>
      <c r="ITS378" s="2"/>
      <c r="ITT378" s="2"/>
      <c r="ITU378" s="2"/>
      <c r="ITV378" s="2"/>
      <c r="ITW378" s="2"/>
      <c r="ITX378" s="2"/>
      <c r="ITY378" s="2"/>
      <c r="ITZ378" s="2"/>
      <c r="IUA378" s="2"/>
      <c r="IUB378" s="2"/>
      <c r="IUC378" s="2"/>
      <c r="IUD378" s="2"/>
      <c r="IUE378" s="2"/>
      <c r="IUF378" s="2"/>
      <c r="IUG378" s="2"/>
      <c r="IUH378" s="2"/>
      <c r="IUI378" s="2"/>
      <c r="IUJ378" s="2"/>
      <c r="IUK378" s="2"/>
      <c r="IUL378" s="2"/>
      <c r="IUM378" s="2"/>
      <c r="IUN378" s="2"/>
      <c r="IUO378" s="2"/>
      <c r="IUP378" s="2"/>
      <c r="IUQ378" s="2"/>
      <c r="IUR378" s="2"/>
      <c r="IUS378" s="2"/>
      <c r="IUT378" s="2"/>
      <c r="IUU378" s="2"/>
      <c r="IUV378" s="2"/>
      <c r="IUW378" s="2"/>
      <c r="IUX378" s="2"/>
      <c r="IUY378" s="2"/>
      <c r="IUZ378" s="2"/>
      <c r="IVA378" s="2"/>
      <c r="IVB378" s="2"/>
      <c r="IVC378" s="2"/>
      <c r="IVD378" s="2"/>
      <c r="IVE378" s="2"/>
      <c r="IVF378" s="2"/>
      <c r="IVG378" s="2"/>
      <c r="IVH378" s="2"/>
      <c r="IVI378" s="2"/>
      <c r="IVJ378" s="2"/>
      <c r="IVK378" s="2"/>
      <c r="IVL378" s="2"/>
      <c r="IVM378" s="2"/>
      <c r="IVN378" s="2"/>
      <c r="IVO378" s="2"/>
      <c r="IVP378" s="2"/>
      <c r="IVQ378" s="2"/>
      <c r="IVR378" s="2"/>
      <c r="IVS378" s="2"/>
      <c r="IVT378" s="2"/>
      <c r="IVU378" s="2"/>
      <c r="IVV378" s="2"/>
      <c r="IVW378" s="2"/>
      <c r="IVX378" s="2"/>
      <c r="IVY378" s="2"/>
      <c r="IVZ378" s="2"/>
      <c r="IWA378" s="2"/>
      <c r="IWB378" s="2"/>
      <c r="IWC378" s="2"/>
      <c r="IWD378" s="2"/>
      <c r="IWE378" s="2"/>
      <c r="IWF378" s="2"/>
      <c r="IWG378" s="2"/>
      <c r="IWH378" s="2"/>
      <c r="IWI378" s="2"/>
      <c r="IWJ378" s="2"/>
      <c r="IWK378" s="2"/>
      <c r="IWL378" s="2"/>
      <c r="IWM378" s="2"/>
      <c r="IWN378" s="2"/>
      <c r="IWO378" s="2"/>
      <c r="IWP378" s="2"/>
      <c r="IWQ378" s="2"/>
      <c r="IWR378" s="2"/>
      <c r="IWS378" s="2"/>
      <c r="IWT378" s="2"/>
      <c r="IWU378" s="2"/>
      <c r="IWV378" s="2"/>
      <c r="IWW378" s="2"/>
      <c r="IWX378" s="2"/>
      <c r="IWY378" s="2"/>
      <c r="IWZ378" s="2"/>
      <c r="IXA378" s="2"/>
      <c r="IXB378" s="2"/>
      <c r="IXC378" s="2"/>
      <c r="IXD378" s="2"/>
      <c r="IXE378" s="2"/>
      <c r="IXF378" s="2"/>
      <c r="IXG378" s="2"/>
      <c r="IXH378" s="2"/>
      <c r="IXI378" s="2"/>
      <c r="IXJ378" s="2"/>
      <c r="IXK378" s="2"/>
      <c r="IXL378" s="2"/>
      <c r="IXM378" s="2"/>
      <c r="IXN378" s="2"/>
      <c r="IXO378" s="2"/>
      <c r="IXP378" s="2"/>
      <c r="IXQ378" s="2"/>
      <c r="IXR378" s="2"/>
      <c r="IXS378" s="2"/>
      <c r="IXT378" s="2"/>
      <c r="IXU378" s="2"/>
      <c r="IXV378" s="2"/>
      <c r="IXW378" s="2"/>
      <c r="IXX378" s="2"/>
      <c r="IXY378" s="2"/>
      <c r="IXZ378" s="2"/>
      <c r="IYA378" s="2"/>
      <c r="IYB378" s="2"/>
      <c r="IYC378" s="2"/>
      <c r="IYD378" s="2"/>
      <c r="IYE378" s="2"/>
      <c r="IYF378" s="2"/>
      <c r="IYG378" s="2"/>
      <c r="IYH378" s="2"/>
      <c r="IYI378" s="2"/>
      <c r="IYJ378" s="2"/>
      <c r="IYK378" s="2"/>
      <c r="IYL378" s="2"/>
      <c r="IYM378" s="2"/>
      <c r="IYN378" s="2"/>
      <c r="IYO378" s="2"/>
      <c r="IYP378" s="2"/>
      <c r="IYQ378" s="2"/>
      <c r="IYR378" s="2"/>
      <c r="IYS378" s="2"/>
      <c r="IYT378" s="2"/>
      <c r="IYU378" s="2"/>
      <c r="IYV378" s="2"/>
      <c r="IYW378" s="2"/>
      <c r="IYX378" s="2"/>
      <c r="IYY378" s="2"/>
      <c r="IYZ378" s="2"/>
      <c r="IZA378" s="2"/>
      <c r="IZB378" s="2"/>
      <c r="IZC378" s="2"/>
      <c r="IZD378" s="2"/>
      <c r="IZE378" s="2"/>
      <c r="IZF378" s="2"/>
      <c r="IZG378" s="2"/>
      <c r="IZH378" s="2"/>
      <c r="IZI378" s="2"/>
      <c r="IZJ378" s="2"/>
      <c r="IZK378" s="2"/>
      <c r="IZL378" s="2"/>
      <c r="IZM378" s="2"/>
      <c r="IZN378" s="2"/>
      <c r="IZO378" s="2"/>
      <c r="IZP378" s="2"/>
      <c r="IZQ378" s="2"/>
      <c r="IZR378" s="2"/>
      <c r="IZS378" s="2"/>
      <c r="IZT378" s="2"/>
      <c r="IZU378" s="2"/>
      <c r="IZV378" s="2"/>
      <c r="IZW378" s="2"/>
      <c r="IZX378" s="2"/>
      <c r="IZY378" s="2"/>
      <c r="IZZ378" s="2"/>
      <c r="JAA378" s="2"/>
      <c r="JAB378" s="2"/>
      <c r="JAC378" s="2"/>
      <c r="JAD378" s="2"/>
      <c r="JAE378" s="2"/>
      <c r="JAF378" s="2"/>
      <c r="JAG378" s="2"/>
      <c r="JAH378" s="2"/>
      <c r="JAI378" s="2"/>
      <c r="JAJ378" s="2"/>
      <c r="JAK378" s="2"/>
      <c r="JAL378" s="2"/>
      <c r="JAM378" s="2"/>
      <c r="JAN378" s="2"/>
      <c r="JAO378" s="2"/>
      <c r="JAP378" s="2"/>
      <c r="JAQ378" s="2"/>
      <c r="JAR378" s="2"/>
      <c r="JAS378" s="2"/>
      <c r="JAT378" s="2"/>
      <c r="JAU378" s="2"/>
      <c r="JAV378" s="2"/>
      <c r="JAW378" s="2"/>
      <c r="JAX378" s="2"/>
      <c r="JAY378" s="2"/>
      <c r="JAZ378" s="2"/>
      <c r="JBA378" s="2"/>
      <c r="JBB378" s="2"/>
      <c r="JBC378" s="2"/>
      <c r="JBD378" s="2"/>
      <c r="JBE378" s="2"/>
      <c r="JBF378" s="2"/>
      <c r="JBG378" s="2"/>
      <c r="JBH378" s="2"/>
      <c r="JBI378" s="2"/>
      <c r="JBJ378" s="2"/>
      <c r="JBK378" s="2"/>
      <c r="JBL378" s="2"/>
      <c r="JBM378" s="2"/>
      <c r="JBN378" s="2"/>
      <c r="JBO378" s="2"/>
      <c r="JBP378" s="2"/>
      <c r="JBQ378" s="2"/>
      <c r="JBR378" s="2"/>
      <c r="JBS378" s="2"/>
      <c r="JBT378" s="2"/>
      <c r="JBU378" s="2"/>
      <c r="JBV378" s="2"/>
      <c r="JBW378" s="2"/>
      <c r="JBX378" s="2"/>
      <c r="JBY378" s="2"/>
      <c r="JBZ378" s="2"/>
      <c r="JCA378" s="2"/>
      <c r="JCB378" s="2"/>
      <c r="JCC378" s="2"/>
      <c r="JCD378" s="2"/>
      <c r="JCE378" s="2"/>
      <c r="JCF378" s="2"/>
      <c r="JCG378" s="2"/>
      <c r="JCH378" s="2"/>
      <c r="JCI378" s="2"/>
      <c r="JCJ378" s="2"/>
      <c r="JCK378" s="2"/>
      <c r="JCL378" s="2"/>
      <c r="JCM378" s="2"/>
      <c r="JCN378" s="2"/>
      <c r="JCO378" s="2"/>
      <c r="JCP378" s="2"/>
      <c r="JCQ378" s="2"/>
      <c r="JCR378" s="2"/>
      <c r="JCS378" s="2"/>
      <c r="JCT378" s="2"/>
      <c r="JCU378" s="2"/>
      <c r="JCV378" s="2"/>
      <c r="JCW378" s="2"/>
      <c r="JCX378" s="2"/>
      <c r="JCY378" s="2"/>
      <c r="JCZ378" s="2"/>
      <c r="JDA378" s="2"/>
      <c r="JDB378" s="2"/>
      <c r="JDC378" s="2"/>
      <c r="JDD378" s="2"/>
      <c r="JDE378" s="2"/>
      <c r="JDF378" s="2"/>
      <c r="JDG378" s="2"/>
      <c r="JDH378" s="2"/>
      <c r="JDI378" s="2"/>
      <c r="JDJ378" s="2"/>
      <c r="JDK378" s="2"/>
      <c r="JDL378" s="2"/>
      <c r="JDM378" s="2"/>
      <c r="JDN378" s="2"/>
      <c r="JDO378" s="2"/>
      <c r="JDP378" s="2"/>
      <c r="JDQ378" s="2"/>
      <c r="JDR378" s="2"/>
      <c r="JDS378" s="2"/>
      <c r="JDT378" s="2"/>
      <c r="JDU378" s="2"/>
      <c r="JDV378" s="2"/>
      <c r="JDW378" s="2"/>
      <c r="JDX378" s="2"/>
      <c r="JDY378" s="2"/>
      <c r="JDZ378" s="2"/>
      <c r="JEA378" s="2"/>
      <c r="JEB378" s="2"/>
      <c r="JEC378" s="2"/>
      <c r="JED378" s="2"/>
      <c r="JEE378" s="2"/>
      <c r="JEF378" s="2"/>
      <c r="JEG378" s="2"/>
      <c r="JEH378" s="2"/>
      <c r="JEI378" s="2"/>
      <c r="JEJ378" s="2"/>
      <c r="JEK378" s="2"/>
      <c r="JEL378" s="2"/>
      <c r="JEM378" s="2"/>
      <c r="JEN378" s="2"/>
      <c r="JEO378" s="2"/>
      <c r="JEP378" s="2"/>
      <c r="JEQ378" s="2"/>
      <c r="JER378" s="2"/>
      <c r="JES378" s="2"/>
      <c r="JET378" s="2"/>
      <c r="JEU378" s="2"/>
      <c r="JEV378" s="2"/>
      <c r="JEW378" s="2"/>
      <c r="JEX378" s="2"/>
      <c r="JEY378" s="2"/>
      <c r="JEZ378" s="2"/>
      <c r="JFA378" s="2"/>
      <c r="JFB378" s="2"/>
      <c r="JFC378" s="2"/>
      <c r="JFD378" s="2"/>
      <c r="JFE378" s="2"/>
      <c r="JFF378" s="2"/>
      <c r="JFG378" s="2"/>
      <c r="JFH378" s="2"/>
      <c r="JFI378" s="2"/>
      <c r="JFJ378" s="2"/>
      <c r="JFK378" s="2"/>
      <c r="JFL378" s="2"/>
      <c r="JFM378" s="2"/>
      <c r="JFN378" s="2"/>
      <c r="JFO378" s="2"/>
      <c r="JFP378" s="2"/>
      <c r="JFQ378" s="2"/>
      <c r="JFR378" s="2"/>
      <c r="JFS378" s="2"/>
      <c r="JFT378" s="2"/>
      <c r="JFU378" s="2"/>
      <c r="JFV378" s="2"/>
      <c r="JFW378" s="2"/>
      <c r="JFX378" s="2"/>
      <c r="JFY378" s="2"/>
      <c r="JFZ378" s="2"/>
      <c r="JGA378" s="2"/>
      <c r="JGB378" s="2"/>
      <c r="JGC378" s="2"/>
      <c r="JGD378" s="2"/>
      <c r="JGE378" s="2"/>
      <c r="JGF378" s="2"/>
      <c r="JGG378" s="2"/>
      <c r="JGH378" s="2"/>
      <c r="JGI378" s="2"/>
      <c r="JGJ378" s="2"/>
      <c r="JGK378" s="2"/>
      <c r="JGL378" s="2"/>
      <c r="JGM378" s="2"/>
      <c r="JGN378" s="2"/>
      <c r="JGO378" s="2"/>
      <c r="JGP378" s="2"/>
      <c r="JGQ378" s="2"/>
      <c r="JGR378" s="2"/>
      <c r="JGS378" s="2"/>
      <c r="JGT378" s="2"/>
      <c r="JGU378" s="2"/>
      <c r="JGV378" s="2"/>
      <c r="JGW378" s="2"/>
      <c r="JGX378" s="2"/>
      <c r="JGY378" s="2"/>
      <c r="JGZ378" s="2"/>
      <c r="JHA378" s="2"/>
      <c r="JHB378" s="2"/>
      <c r="JHC378" s="2"/>
      <c r="JHD378" s="2"/>
      <c r="JHE378" s="2"/>
      <c r="JHF378" s="2"/>
      <c r="JHG378" s="2"/>
      <c r="JHH378" s="2"/>
      <c r="JHI378" s="2"/>
      <c r="JHJ378" s="2"/>
      <c r="JHK378" s="2"/>
      <c r="JHL378" s="2"/>
      <c r="JHM378" s="2"/>
      <c r="JHN378" s="2"/>
      <c r="JHO378" s="2"/>
      <c r="JHP378" s="2"/>
      <c r="JHQ378" s="2"/>
      <c r="JHR378" s="2"/>
      <c r="JHS378" s="2"/>
      <c r="JHT378" s="2"/>
      <c r="JHU378" s="2"/>
      <c r="JHV378" s="2"/>
      <c r="JHW378" s="2"/>
      <c r="JHX378" s="2"/>
      <c r="JHY378" s="2"/>
      <c r="JHZ378" s="2"/>
      <c r="JIA378" s="2"/>
      <c r="JIB378" s="2"/>
      <c r="JIC378" s="2"/>
      <c r="JID378" s="2"/>
      <c r="JIE378" s="2"/>
      <c r="JIF378" s="2"/>
      <c r="JIG378" s="2"/>
      <c r="JIH378" s="2"/>
      <c r="JII378" s="2"/>
      <c r="JIJ378" s="2"/>
      <c r="JIK378" s="2"/>
      <c r="JIL378" s="2"/>
      <c r="JIM378" s="2"/>
      <c r="JIN378" s="2"/>
      <c r="JIO378" s="2"/>
      <c r="JIP378" s="2"/>
      <c r="JIQ378" s="2"/>
      <c r="JIR378" s="2"/>
      <c r="JIS378" s="2"/>
      <c r="JIT378" s="2"/>
      <c r="JIU378" s="2"/>
      <c r="JIV378" s="2"/>
      <c r="JIW378" s="2"/>
      <c r="JIX378" s="2"/>
      <c r="JIY378" s="2"/>
      <c r="JIZ378" s="2"/>
      <c r="JJA378" s="2"/>
      <c r="JJB378" s="2"/>
      <c r="JJC378" s="2"/>
      <c r="JJD378" s="2"/>
      <c r="JJE378" s="2"/>
      <c r="JJF378" s="2"/>
      <c r="JJG378" s="2"/>
      <c r="JJH378" s="2"/>
      <c r="JJI378" s="2"/>
      <c r="JJJ378" s="2"/>
      <c r="JJK378" s="2"/>
      <c r="JJL378" s="2"/>
      <c r="JJM378" s="2"/>
      <c r="JJN378" s="2"/>
      <c r="JJO378" s="2"/>
      <c r="JJP378" s="2"/>
      <c r="JJQ378" s="2"/>
      <c r="JJR378" s="2"/>
      <c r="JJS378" s="2"/>
      <c r="JJT378" s="2"/>
      <c r="JJU378" s="2"/>
      <c r="JJV378" s="2"/>
      <c r="JJW378" s="2"/>
      <c r="JJX378" s="2"/>
      <c r="JJY378" s="2"/>
      <c r="JJZ378" s="2"/>
      <c r="JKA378" s="2"/>
      <c r="JKB378" s="2"/>
      <c r="JKC378" s="2"/>
      <c r="JKD378" s="2"/>
      <c r="JKE378" s="2"/>
      <c r="JKF378" s="2"/>
      <c r="JKG378" s="2"/>
      <c r="JKH378" s="2"/>
      <c r="JKI378" s="2"/>
      <c r="JKJ378" s="2"/>
      <c r="JKK378" s="2"/>
      <c r="JKL378" s="2"/>
      <c r="JKM378" s="2"/>
      <c r="JKN378" s="2"/>
      <c r="JKO378" s="2"/>
      <c r="JKP378" s="2"/>
      <c r="JKQ378" s="2"/>
      <c r="JKR378" s="2"/>
      <c r="JKS378" s="2"/>
      <c r="JKT378" s="2"/>
      <c r="JKU378" s="2"/>
      <c r="JKV378" s="2"/>
      <c r="JKW378" s="2"/>
      <c r="JKX378" s="2"/>
      <c r="JKY378" s="2"/>
      <c r="JKZ378" s="2"/>
      <c r="JLA378" s="2"/>
      <c r="JLB378" s="2"/>
      <c r="JLC378" s="2"/>
      <c r="JLD378" s="2"/>
      <c r="JLE378" s="2"/>
      <c r="JLF378" s="2"/>
      <c r="JLG378" s="2"/>
      <c r="JLH378" s="2"/>
      <c r="JLI378" s="2"/>
      <c r="JLJ378" s="2"/>
      <c r="JLK378" s="2"/>
      <c r="JLL378" s="2"/>
      <c r="JLM378" s="2"/>
      <c r="JLN378" s="2"/>
      <c r="JLO378" s="2"/>
      <c r="JLP378" s="2"/>
      <c r="JLQ378" s="2"/>
      <c r="JLR378" s="2"/>
      <c r="JLS378" s="2"/>
      <c r="JLT378" s="2"/>
      <c r="JLU378" s="2"/>
      <c r="JLV378" s="2"/>
      <c r="JLW378" s="2"/>
      <c r="JLX378" s="2"/>
      <c r="JLY378" s="2"/>
      <c r="JLZ378" s="2"/>
      <c r="JMA378" s="2"/>
      <c r="JMB378" s="2"/>
      <c r="JMC378" s="2"/>
      <c r="JMD378" s="2"/>
      <c r="JME378" s="2"/>
      <c r="JMF378" s="2"/>
      <c r="JMG378" s="2"/>
      <c r="JMH378" s="2"/>
      <c r="JMI378" s="2"/>
      <c r="JMJ378" s="2"/>
      <c r="JMK378" s="2"/>
      <c r="JML378" s="2"/>
      <c r="JMM378" s="2"/>
      <c r="JMN378" s="2"/>
      <c r="JMO378" s="2"/>
      <c r="JMP378" s="2"/>
      <c r="JMQ378" s="2"/>
      <c r="JMR378" s="2"/>
      <c r="JMS378" s="2"/>
      <c r="JMT378" s="2"/>
      <c r="JMU378" s="2"/>
      <c r="JMV378" s="2"/>
      <c r="JMW378" s="2"/>
      <c r="JMX378" s="2"/>
      <c r="JMY378" s="2"/>
      <c r="JMZ378" s="2"/>
      <c r="JNA378" s="2"/>
      <c r="JNB378" s="2"/>
      <c r="JNC378" s="2"/>
      <c r="JND378" s="2"/>
      <c r="JNE378" s="2"/>
      <c r="JNF378" s="2"/>
      <c r="JNG378" s="2"/>
      <c r="JNH378" s="2"/>
      <c r="JNI378" s="2"/>
      <c r="JNJ378" s="2"/>
      <c r="JNK378" s="2"/>
      <c r="JNL378" s="2"/>
      <c r="JNM378" s="2"/>
      <c r="JNN378" s="2"/>
      <c r="JNO378" s="2"/>
      <c r="JNP378" s="2"/>
      <c r="JNQ378" s="2"/>
      <c r="JNR378" s="2"/>
      <c r="JNS378" s="2"/>
      <c r="JNT378" s="2"/>
      <c r="JNU378" s="2"/>
      <c r="JNV378" s="2"/>
      <c r="JNW378" s="2"/>
      <c r="JNX378" s="2"/>
      <c r="JNY378" s="2"/>
      <c r="JNZ378" s="2"/>
      <c r="JOA378" s="2"/>
      <c r="JOB378" s="2"/>
      <c r="JOC378" s="2"/>
      <c r="JOD378" s="2"/>
      <c r="JOE378" s="2"/>
      <c r="JOF378" s="2"/>
      <c r="JOG378" s="2"/>
      <c r="JOH378" s="2"/>
      <c r="JOI378" s="2"/>
      <c r="JOJ378" s="2"/>
      <c r="JOK378" s="2"/>
      <c r="JOL378" s="2"/>
      <c r="JOM378" s="2"/>
      <c r="JON378" s="2"/>
      <c r="JOO378" s="2"/>
      <c r="JOP378" s="2"/>
      <c r="JOQ378" s="2"/>
      <c r="JOR378" s="2"/>
      <c r="JOS378" s="2"/>
      <c r="JOT378" s="2"/>
      <c r="JOU378" s="2"/>
      <c r="JOV378" s="2"/>
      <c r="JOW378" s="2"/>
      <c r="JOX378" s="2"/>
      <c r="JOY378" s="2"/>
      <c r="JOZ378" s="2"/>
      <c r="JPA378" s="2"/>
      <c r="JPB378" s="2"/>
      <c r="JPC378" s="2"/>
      <c r="JPD378" s="2"/>
      <c r="JPE378" s="2"/>
      <c r="JPF378" s="2"/>
      <c r="JPG378" s="2"/>
      <c r="JPH378" s="2"/>
      <c r="JPI378" s="2"/>
      <c r="JPJ378" s="2"/>
      <c r="JPK378" s="2"/>
      <c r="JPL378" s="2"/>
      <c r="JPM378" s="2"/>
      <c r="JPN378" s="2"/>
      <c r="JPO378" s="2"/>
      <c r="JPP378" s="2"/>
      <c r="JPQ378" s="2"/>
      <c r="JPR378" s="2"/>
      <c r="JPS378" s="2"/>
      <c r="JPT378" s="2"/>
      <c r="JPU378" s="2"/>
      <c r="JPV378" s="2"/>
      <c r="JPW378" s="2"/>
      <c r="JPX378" s="2"/>
      <c r="JPY378" s="2"/>
      <c r="JPZ378" s="2"/>
      <c r="JQA378" s="2"/>
      <c r="JQB378" s="2"/>
      <c r="JQC378" s="2"/>
      <c r="JQD378" s="2"/>
      <c r="JQE378" s="2"/>
      <c r="JQF378" s="2"/>
      <c r="JQG378" s="2"/>
      <c r="JQH378" s="2"/>
      <c r="JQI378" s="2"/>
      <c r="JQJ378" s="2"/>
      <c r="JQK378" s="2"/>
      <c r="JQL378" s="2"/>
      <c r="JQM378" s="2"/>
      <c r="JQN378" s="2"/>
      <c r="JQO378" s="2"/>
      <c r="JQP378" s="2"/>
      <c r="JQQ378" s="2"/>
      <c r="JQR378" s="2"/>
      <c r="JQS378" s="2"/>
      <c r="JQT378" s="2"/>
      <c r="JQU378" s="2"/>
      <c r="JQV378" s="2"/>
      <c r="JQW378" s="2"/>
      <c r="JQX378" s="2"/>
      <c r="JQY378" s="2"/>
      <c r="JQZ378" s="2"/>
      <c r="JRA378" s="2"/>
      <c r="JRB378" s="2"/>
      <c r="JRC378" s="2"/>
      <c r="JRD378" s="2"/>
      <c r="JRE378" s="2"/>
      <c r="JRF378" s="2"/>
      <c r="JRG378" s="2"/>
      <c r="JRH378" s="2"/>
      <c r="JRI378" s="2"/>
      <c r="JRJ378" s="2"/>
      <c r="JRK378" s="2"/>
      <c r="JRL378" s="2"/>
      <c r="JRM378" s="2"/>
      <c r="JRN378" s="2"/>
      <c r="JRO378" s="2"/>
      <c r="JRP378" s="2"/>
      <c r="JRQ378" s="2"/>
      <c r="JRR378" s="2"/>
      <c r="JRS378" s="2"/>
      <c r="JRT378" s="2"/>
      <c r="JRU378" s="2"/>
      <c r="JRV378" s="2"/>
      <c r="JRW378" s="2"/>
      <c r="JRX378" s="2"/>
      <c r="JRY378" s="2"/>
      <c r="JRZ378" s="2"/>
      <c r="JSA378" s="2"/>
      <c r="JSB378" s="2"/>
      <c r="JSC378" s="2"/>
      <c r="JSD378" s="2"/>
      <c r="JSE378" s="2"/>
      <c r="JSF378" s="2"/>
      <c r="JSG378" s="2"/>
      <c r="JSH378" s="2"/>
      <c r="JSI378" s="2"/>
      <c r="JSJ378" s="2"/>
      <c r="JSK378" s="2"/>
      <c r="JSL378" s="2"/>
      <c r="JSM378" s="2"/>
      <c r="JSN378" s="2"/>
      <c r="JSO378" s="2"/>
      <c r="JSP378" s="2"/>
      <c r="JSQ378" s="2"/>
      <c r="JSR378" s="2"/>
      <c r="JSS378" s="2"/>
      <c r="JST378" s="2"/>
      <c r="JSU378" s="2"/>
      <c r="JSV378" s="2"/>
      <c r="JSW378" s="2"/>
      <c r="JSX378" s="2"/>
      <c r="JSY378" s="2"/>
      <c r="JSZ378" s="2"/>
      <c r="JTA378" s="2"/>
      <c r="JTB378" s="2"/>
      <c r="JTC378" s="2"/>
      <c r="JTD378" s="2"/>
      <c r="JTE378" s="2"/>
      <c r="JTF378" s="2"/>
      <c r="JTG378" s="2"/>
      <c r="JTH378" s="2"/>
      <c r="JTI378" s="2"/>
      <c r="JTJ378" s="2"/>
      <c r="JTK378" s="2"/>
      <c r="JTL378" s="2"/>
      <c r="JTM378" s="2"/>
      <c r="JTN378" s="2"/>
      <c r="JTO378" s="2"/>
      <c r="JTP378" s="2"/>
      <c r="JTQ378" s="2"/>
      <c r="JTR378" s="2"/>
      <c r="JTS378" s="2"/>
      <c r="JTT378" s="2"/>
      <c r="JTU378" s="2"/>
      <c r="JTV378" s="2"/>
      <c r="JTW378" s="2"/>
      <c r="JTX378" s="2"/>
      <c r="JTY378" s="2"/>
      <c r="JTZ378" s="2"/>
      <c r="JUA378" s="2"/>
      <c r="JUB378" s="2"/>
      <c r="JUC378" s="2"/>
      <c r="JUD378" s="2"/>
      <c r="JUE378" s="2"/>
      <c r="JUF378" s="2"/>
      <c r="JUG378" s="2"/>
      <c r="JUH378" s="2"/>
      <c r="JUI378" s="2"/>
      <c r="JUJ378" s="2"/>
      <c r="JUK378" s="2"/>
      <c r="JUL378" s="2"/>
      <c r="JUM378" s="2"/>
      <c r="JUN378" s="2"/>
      <c r="JUO378" s="2"/>
      <c r="JUP378" s="2"/>
      <c r="JUQ378" s="2"/>
      <c r="JUR378" s="2"/>
      <c r="JUS378" s="2"/>
      <c r="JUT378" s="2"/>
      <c r="JUU378" s="2"/>
      <c r="JUV378" s="2"/>
      <c r="JUW378" s="2"/>
      <c r="JUX378" s="2"/>
      <c r="JUY378" s="2"/>
      <c r="JUZ378" s="2"/>
      <c r="JVA378" s="2"/>
      <c r="JVB378" s="2"/>
      <c r="JVC378" s="2"/>
      <c r="JVD378" s="2"/>
      <c r="JVE378" s="2"/>
      <c r="JVF378" s="2"/>
      <c r="JVG378" s="2"/>
      <c r="JVH378" s="2"/>
      <c r="JVI378" s="2"/>
      <c r="JVJ378" s="2"/>
      <c r="JVK378" s="2"/>
      <c r="JVL378" s="2"/>
      <c r="JVM378" s="2"/>
      <c r="JVN378" s="2"/>
      <c r="JVO378" s="2"/>
      <c r="JVP378" s="2"/>
      <c r="JVQ378" s="2"/>
      <c r="JVR378" s="2"/>
      <c r="JVS378" s="2"/>
      <c r="JVT378" s="2"/>
      <c r="JVU378" s="2"/>
      <c r="JVV378" s="2"/>
      <c r="JVW378" s="2"/>
      <c r="JVX378" s="2"/>
      <c r="JVY378" s="2"/>
      <c r="JVZ378" s="2"/>
      <c r="JWA378" s="2"/>
      <c r="JWB378" s="2"/>
      <c r="JWC378" s="2"/>
      <c r="JWD378" s="2"/>
      <c r="JWE378" s="2"/>
      <c r="JWF378" s="2"/>
      <c r="JWG378" s="2"/>
      <c r="JWH378" s="2"/>
      <c r="JWI378" s="2"/>
      <c r="JWJ378" s="2"/>
      <c r="JWK378" s="2"/>
      <c r="JWL378" s="2"/>
      <c r="JWM378" s="2"/>
      <c r="JWN378" s="2"/>
      <c r="JWO378" s="2"/>
      <c r="JWP378" s="2"/>
      <c r="JWQ378" s="2"/>
      <c r="JWR378" s="2"/>
      <c r="JWS378" s="2"/>
      <c r="JWT378" s="2"/>
      <c r="JWU378" s="2"/>
      <c r="JWV378" s="2"/>
      <c r="JWW378" s="2"/>
      <c r="JWX378" s="2"/>
      <c r="JWY378" s="2"/>
      <c r="JWZ378" s="2"/>
      <c r="JXA378" s="2"/>
      <c r="JXB378" s="2"/>
      <c r="JXC378" s="2"/>
      <c r="JXD378" s="2"/>
      <c r="JXE378" s="2"/>
      <c r="JXF378" s="2"/>
      <c r="JXG378" s="2"/>
      <c r="JXH378" s="2"/>
      <c r="JXI378" s="2"/>
      <c r="JXJ378" s="2"/>
      <c r="JXK378" s="2"/>
      <c r="JXL378" s="2"/>
      <c r="JXM378" s="2"/>
      <c r="JXN378" s="2"/>
      <c r="JXO378" s="2"/>
      <c r="JXP378" s="2"/>
      <c r="JXQ378" s="2"/>
      <c r="JXR378" s="2"/>
      <c r="JXS378" s="2"/>
      <c r="JXT378" s="2"/>
      <c r="JXU378" s="2"/>
      <c r="JXV378" s="2"/>
      <c r="JXW378" s="2"/>
      <c r="JXX378" s="2"/>
      <c r="JXY378" s="2"/>
      <c r="JXZ378" s="2"/>
      <c r="JYA378" s="2"/>
      <c r="JYB378" s="2"/>
      <c r="JYC378" s="2"/>
      <c r="JYD378" s="2"/>
      <c r="JYE378" s="2"/>
      <c r="JYF378" s="2"/>
      <c r="JYG378" s="2"/>
      <c r="JYH378" s="2"/>
      <c r="JYI378" s="2"/>
      <c r="JYJ378" s="2"/>
      <c r="JYK378" s="2"/>
      <c r="JYL378" s="2"/>
      <c r="JYM378" s="2"/>
      <c r="JYN378" s="2"/>
      <c r="JYO378" s="2"/>
      <c r="JYP378" s="2"/>
      <c r="JYQ378" s="2"/>
      <c r="JYR378" s="2"/>
      <c r="JYS378" s="2"/>
      <c r="JYT378" s="2"/>
      <c r="JYU378" s="2"/>
      <c r="JYV378" s="2"/>
      <c r="JYW378" s="2"/>
      <c r="JYX378" s="2"/>
      <c r="JYY378" s="2"/>
      <c r="JYZ378" s="2"/>
      <c r="JZA378" s="2"/>
      <c r="JZB378" s="2"/>
      <c r="JZC378" s="2"/>
      <c r="JZD378" s="2"/>
      <c r="JZE378" s="2"/>
      <c r="JZF378" s="2"/>
      <c r="JZG378" s="2"/>
      <c r="JZH378" s="2"/>
      <c r="JZI378" s="2"/>
      <c r="JZJ378" s="2"/>
      <c r="JZK378" s="2"/>
      <c r="JZL378" s="2"/>
      <c r="JZM378" s="2"/>
      <c r="JZN378" s="2"/>
      <c r="JZO378" s="2"/>
      <c r="JZP378" s="2"/>
      <c r="JZQ378" s="2"/>
      <c r="JZR378" s="2"/>
      <c r="JZS378" s="2"/>
      <c r="JZT378" s="2"/>
      <c r="JZU378" s="2"/>
      <c r="JZV378" s="2"/>
      <c r="JZW378" s="2"/>
      <c r="JZX378" s="2"/>
      <c r="JZY378" s="2"/>
      <c r="JZZ378" s="2"/>
      <c r="KAA378" s="2"/>
      <c r="KAB378" s="2"/>
      <c r="KAC378" s="2"/>
      <c r="KAD378" s="2"/>
      <c r="KAE378" s="2"/>
      <c r="KAF378" s="2"/>
      <c r="KAG378" s="2"/>
      <c r="KAH378" s="2"/>
      <c r="KAI378" s="2"/>
      <c r="KAJ378" s="2"/>
      <c r="KAK378" s="2"/>
      <c r="KAL378" s="2"/>
      <c r="KAM378" s="2"/>
      <c r="KAN378" s="2"/>
      <c r="KAO378" s="2"/>
      <c r="KAP378" s="2"/>
      <c r="KAQ378" s="2"/>
      <c r="KAR378" s="2"/>
      <c r="KAS378" s="2"/>
      <c r="KAT378" s="2"/>
      <c r="KAU378" s="2"/>
      <c r="KAV378" s="2"/>
      <c r="KAW378" s="2"/>
      <c r="KAX378" s="2"/>
      <c r="KAY378" s="2"/>
      <c r="KAZ378" s="2"/>
      <c r="KBA378" s="2"/>
      <c r="KBB378" s="2"/>
      <c r="KBC378" s="2"/>
      <c r="KBD378" s="2"/>
      <c r="KBE378" s="2"/>
      <c r="KBF378" s="2"/>
      <c r="KBG378" s="2"/>
      <c r="KBH378" s="2"/>
      <c r="KBI378" s="2"/>
      <c r="KBJ378" s="2"/>
      <c r="KBK378" s="2"/>
      <c r="KBL378" s="2"/>
      <c r="KBM378" s="2"/>
      <c r="KBN378" s="2"/>
      <c r="KBO378" s="2"/>
      <c r="KBP378" s="2"/>
      <c r="KBQ378" s="2"/>
      <c r="KBR378" s="2"/>
      <c r="KBS378" s="2"/>
      <c r="KBT378" s="2"/>
      <c r="KBU378" s="2"/>
      <c r="KBV378" s="2"/>
      <c r="KBW378" s="2"/>
      <c r="KBX378" s="2"/>
      <c r="KBY378" s="2"/>
      <c r="KBZ378" s="2"/>
      <c r="KCA378" s="2"/>
      <c r="KCB378" s="2"/>
      <c r="KCC378" s="2"/>
      <c r="KCD378" s="2"/>
      <c r="KCE378" s="2"/>
      <c r="KCF378" s="2"/>
      <c r="KCG378" s="2"/>
      <c r="KCH378" s="2"/>
      <c r="KCI378" s="2"/>
      <c r="KCJ378" s="2"/>
      <c r="KCK378" s="2"/>
      <c r="KCL378" s="2"/>
      <c r="KCM378" s="2"/>
      <c r="KCN378" s="2"/>
      <c r="KCO378" s="2"/>
      <c r="KCP378" s="2"/>
      <c r="KCQ378" s="2"/>
      <c r="KCR378" s="2"/>
      <c r="KCS378" s="2"/>
      <c r="KCT378" s="2"/>
      <c r="KCU378" s="2"/>
      <c r="KCV378" s="2"/>
      <c r="KCW378" s="2"/>
      <c r="KCX378" s="2"/>
      <c r="KCY378" s="2"/>
      <c r="KCZ378" s="2"/>
      <c r="KDA378" s="2"/>
      <c r="KDB378" s="2"/>
      <c r="KDC378" s="2"/>
      <c r="KDD378" s="2"/>
      <c r="KDE378" s="2"/>
      <c r="KDF378" s="2"/>
      <c r="KDG378" s="2"/>
      <c r="KDH378" s="2"/>
      <c r="KDI378" s="2"/>
      <c r="KDJ378" s="2"/>
      <c r="KDK378" s="2"/>
      <c r="KDL378" s="2"/>
      <c r="KDM378" s="2"/>
      <c r="KDN378" s="2"/>
      <c r="KDO378" s="2"/>
      <c r="KDP378" s="2"/>
      <c r="KDQ378" s="2"/>
      <c r="KDR378" s="2"/>
      <c r="KDS378" s="2"/>
      <c r="KDT378" s="2"/>
      <c r="KDU378" s="2"/>
      <c r="KDV378" s="2"/>
      <c r="KDW378" s="2"/>
      <c r="KDX378" s="2"/>
      <c r="KDY378" s="2"/>
      <c r="KDZ378" s="2"/>
      <c r="KEA378" s="2"/>
      <c r="KEB378" s="2"/>
      <c r="KEC378" s="2"/>
      <c r="KED378" s="2"/>
      <c r="KEE378" s="2"/>
      <c r="KEF378" s="2"/>
      <c r="KEG378" s="2"/>
      <c r="KEH378" s="2"/>
      <c r="KEI378" s="2"/>
      <c r="KEJ378" s="2"/>
      <c r="KEK378" s="2"/>
      <c r="KEL378" s="2"/>
      <c r="KEM378" s="2"/>
      <c r="KEN378" s="2"/>
      <c r="KEO378" s="2"/>
      <c r="KEP378" s="2"/>
      <c r="KEQ378" s="2"/>
      <c r="KER378" s="2"/>
      <c r="KES378" s="2"/>
      <c r="KET378" s="2"/>
      <c r="KEU378" s="2"/>
      <c r="KEV378" s="2"/>
      <c r="KEW378" s="2"/>
      <c r="KEX378" s="2"/>
      <c r="KEY378" s="2"/>
      <c r="KEZ378" s="2"/>
      <c r="KFA378" s="2"/>
      <c r="KFB378" s="2"/>
      <c r="KFC378" s="2"/>
      <c r="KFD378" s="2"/>
      <c r="KFE378" s="2"/>
      <c r="KFF378" s="2"/>
      <c r="KFG378" s="2"/>
      <c r="KFH378" s="2"/>
      <c r="KFI378" s="2"/>
      <c r="KFJ378" s="2"/>
      <c r="KFK378" s="2"/>
      <c r="KFL378" s="2"/>
      <c r="KFM378" s="2"/>
      <c r="KFN378" s="2"/>
      <c r="KFO378" s="2"/>
      <c r="KFP378" s="2"/>
      <c r="KFQ378" s="2"/>
      <c r="KFR378" s="2"/>
      <c r="KFS378" s="2"/>
      <c r="KFT378" s="2"/>
      <c r="KFU378" s="2"/>
      <c r="KFV378" s="2"/>
      <c r="KFW378" s="2"/>
      <c r="KFX378" s="2"/>
      <c r="KFY378" s="2"/>
      <c r="KFZ378" s="2"/>
      <c r="KGA378" s="2"/>
      <c r="KGB378" s="2"/>
      <c r="KGC378" s="2"/>
      <c r="KGD378" s="2"/>
      <c r="KGE378" s="2"/>
      <c r="KGF378" s="2"/>
      <c r="KGG378" s="2"/>
      <c r="KGH378" s="2"/>
      <c r="KGI378" s="2"/>
      <c r="KGJ378" s="2"/>
      <c r="KGK378" s="2"/>
      <c r="KGL378" s="2"/>
      <c r="KGM378" s="2"/>
      <c r="KGN378" s="2"/>
      <c r="KGO378" s="2"/>
      <c r="KGP378" s="2"/>
      <c r="KGQ378" s="2"/>
      <c r="KGR378" s="2"/>
      <c r="KGS378" s="2"/>
      <c r="KGT378" s="2"/>
      <c r="KGU378" s="2"/>
      <c r="KGV378" s="2"/>
      <c r="KGW378" s="2"/>
      <c r="KGX378" s="2"/>
      <c r="KGY378" s="2"/>
      <c r="KGZ378" s="2"/>
      <c r="KHA378" s="2"/>
      <c r="KHB378" s="2"/>
      <c r="KHC378" s="2"/>
      <c r="KHD378" s="2"/>
      <c r="KHE378" s="2"/>
      <c r="KHF378" s="2"/>
      <c r="KHG378" s="2"/>
      <c r="KHH378" s="2"/>
      <c r="KHI378" s="2"/>
      <c r="KHJ378" s="2"/>
      <c r="KHK378" s="2"/>
      <c r="KHL378" s="2"/>
      <c r="KHM378" s="2"/>
      <c r="KHN378" s="2"/>
      <c r="KHO378" s="2"/>
      <c r="KHP378" s="2"/>
      <c r="KHQ378" s="2"/>
      <c r="KHR378" s="2"/>
      <c r="KHS378" s="2"/>
      <c r="KHT378" s="2"/>
      <c r="KHU378" s="2"/>
      <c r="KHV378" s="2"/>
      <c r="KHW378" s="2"/>
      <c r="KHX378" s="2"/>
      <c r="KHY378" s="2"/>
      <c r="KHZ378" s="2"/>
      <c r="KIA378" s="2"/>
      <c r="KIB378" s="2"/>
      <c r="KIC378" s="2"/>
      <c r="KID378" s="2"/>
      <c r="KIE378" s="2"/>
      <c r="KIF378" s="2"/>
      <c r="KIG378" s="2"/>
      <c r="KIH378" s="2"/>
      <c r="KII378" s="2"/>
      <c r="KIJ378" s="2"/>
      <c r="KIK378" s="2"/>
      <c r="KIL378" s="2"/>
      <c r="KIM378" s="2"/>
      <c r="KIN378" s="2"/>
      <c r="KIO378" s="2"/>
      <c r="KIP378" s="2"/>
      <c r="KIQ378" s="2"/>
      <c r="KIR378" s="2"/>
      <c r="KIS378" s="2"/>
      <c r="KIT378" s="2"/>
      <c r="KIU378" s="2"/>
      <c r="KIV378" s="2"/>
      <c r="KIW378" s="2"/>
      <c r="KIX378" s="2"/>
      <c r="KIY378" s="2"/>
      <c r="KIZ378" s="2"/>
      <c r="KJA378" s="2"/>
      <c r="KJB378" s="2"/>
      <c r="KJC378" s="2"/>
      <c r="KJD378" s="2"/>
      <c r="KJE378" s="2"/>
      <c r="KJF378" s="2"/>
      <c r="KJG378" s="2"/>
      <c r="KJH378" s="2"/>
      <c r="KJI378" s="2"/>
      <c r="KJJ378" s="2"/>
      <c r="KJK378" s="2"/>
      <c r="KJL378" s="2"/>
      <c r="KJM378" s="2"/>
      <c r="KJN378" s="2"/>
      <c r="KJO378" s="2"/>
      <c r="KJP378" s="2"/>
      <c r="KJQ378" s="2"/>
      <c r="KJR378" s="2"/>
      <c r="KJS378" s="2"/>
      <c r="KJT378" s="2"/>
      <c r="KJU378" s="2"/>
      <c r="KJV378" s="2"/>
      <c r="KJW378" s="2"/>
      <c r="KJX378" s="2"/>
      <c r="KJY378" s="2"/>
      <c r="KJZ378" s="2"/>
      <c r="KKA378" s="2"/>
      <c r="KKB378" s="2"/>
      <c r="KKC378" s="2"/>
      <c r="KKD378" s="2"/>
      <c r="KKE378" s="2"/>
      <c r="KKF378" s="2"/>
      <c r="KKG378" s="2"/>
      <c r="KKH378" s="2"/>
      <c r="KKI378" s="2"/>
      <c r="KKJ378" s="2"/>
      <c r="KKK378" s="2"/>
      <c r="KKL378" s="2"/>
      <c r="KKM378" s="2"/>
      <c r="KKN378" s="2"/>
      <c r="KKO378" s="2"/>
      <c r="KKP378" s="2"/>
      <c r="KKQ378" s="2"/>
      <c r="KKR378" s="2"/>
      <c r="KKS378" s="2"/>
      <c r="KKT378" s="2"/>
      <c r="KKU378" s="2"/>
      <c r="KKV378" s="2"/>
      <c r="KKW378" s="2"/>
      <c r="KKX378" s="2"/>
      <c r="KKY378" s="2"/>
      <c r="KKZ378" s="2"/>
      <c r="KLA378" s="2"/>
      <c r="KLB378" s="2"/>
      <c r="KLC378" s="2"/>
      <c r="KLD378" s="2"/>
      <c r="KLE378" s="2"/>
      <c r="KLF378" s="2"/>
      <c r="KLG378" s="2"/>
      <c r="KLH378" s="2"/>
      <c r="KLI378" s="2"/>
      <c r="KLJ378" s="2"/>
      <c r="KLK378" s="2"/>
      <c r="KLL378" s="2"/>
      <c r="KLM378" s="2"/>
      <c r="KLN378" s="2"/>
      <c r="KLO378" s="2"/>
      <c r="KLP378" s="2"/>
      <c r="KLQ378" s="2"/>
      <c r="KLR378" s="2"/>
      <c r="KLS378" s="2"/>
      <c r="KLT378" s="2"/>
      <c r="KLU378" s="2"/>
      <c r="KLV378" s="2"/>
      <c r="KLW378" s="2"/>
      <c r="KLX378" s="2"/>
      <c r="KLY378" s="2"/>
      <c r="KLZ378" s="2"/>
      <c r="KMA378" s="2"/>
      <c r="KMB378" s="2"/>
      <c r="KMC378" s="2"/>
      <c r="KMD378" s="2"/>
      <c r="KME378" s="2"/>
      <c r="KMF378" s="2"/>
      <c r="KMG378" s="2"/>
      <c r="KMH378" s="2"/>
      <c r="KMI378" s="2"/>
      <c r="KMJ378" s="2"/>
      <c r="KMK378" s="2"/>
      <c r="KML378" s="2"/>
      <c r="KMM378" s="2"/>
      <c r="KMN378" s="2"/>
      <c r="KMO378" s="2"/>
      <c r="KMP378" s="2"/>
      <c r="KMQ378" s="2"/>
      <c r="KMR378" s="2"/>
      <c r="KMS378" s="2"/>
      <c r="KMT378" s="2"/>
      <c r="KMU378" s="2"/>
      <c r="KMV378" s="2"/>
      <c r="KMW378" s="2"/>
      <c r="KMX378" s="2"/>
      <c r="KMY378" s="2"/>
      <c r="KMZ378" s="2"/>
      <c r="KNA378" s="2"/>
      <c r="KNB378" s="2"/>
      <c r="KNC378" s="2"/>
      <c r="KND378" s="2"/>
      <c r="KNE378" s="2"/>
      <c r="KNF378" s="2"/>
      <c r="KNG378" s="2"/>
      <c r="KNH378" s="2"/>
      <c r="KNI378" s="2"/>
      <c r="KNJ378" s="2"/>
      <c r="KNK378" s="2"/>
      <c r="KNL378" s="2"/>
      <c r="KNM378" s="2"/>
      <c r="KNN378" s="2"/>
      <c r="KNO378" s="2"/>
      <c r="KNP378" s="2"/>
      <c r="KNQ378" s="2"/>
      <c r="KNR378" s="2"/>
      <c r="KNS378" s="2"/>
      <c r="KNT378" s="2"/>
      <c r="KNU378" s="2"/>
      <c r="KNV378" s="2"/>
      <c r="KNW378" s="2"/>
      <c r="KNX378" s="2"/>
      <c r="KNY378" s="2"/>
      <c r="KNZ378" s="2"/>
      <c r="KOA378" s="2"/>
      <c r="KOB378" s="2"/>
      <c r="KOC378" s="2"/>
      <c r="KOD378" s="2"/>
      <c r="KOE378" s="2"/>
      <c r="KOF378" s="2"/>
      <c r="KOG378" s="2"/>
      <c r="KOH378" s="2"/>
      <c r="KOI378" s="2"/>
      <c r="KOJ378" s="2"/>
      <c r="KOK378" s="2"/>
      <c r="KOL378" s="2"/>
      <c r="KOM378" s="2"/>
      <c r="KON378" s="2"/>
      <c r="KOO378" s="2"/>
      <c r="KOP378" s="2"/>
      <c r="KOQ378" s="2"/>
      <c r="KOR378" s="2"/>
      <c r="KOS378" s="2"/>
      <c r="KOT378" s="2"/>
      <c r="KOU378" s="2"/>
      <c r="KOV378" s="2"/>
      <c r="KOW378" s="2"/>
      <c r="KOX378" s="2"/>
      <c r="KOY378" s="2"/>
      <c r="KOZ378" s="2"/>
      <c r="KPA378" s="2"/>
      <c r="KPB378" s="2"/>
      <c r="KPC378" s="2"/>
      <c r="KPD378" s="2"/>
      <c r="KPE378" s="2"/>
      <c r="KPF378" s="2"/>
      <c r="KPG378" s="2"/>
      <c r="KPH378" s="2"/>
      <c r="KPI378" s="2"/>
      <c r="KPJ378" s="2"/>
      <c r="KPK378" s="2"/>
      <c r="KPL378" s="2"/>
      <c r="KPM378" s="2"/>
      <c r="KPN378" s="2"/>
      <c r="KPO378" s="2"/>
      <c r="KPP378" s="2"/>
      <c r="KPQ378" s="2"/>
      <c r="KPR378" s="2"/>
      <c r="KPS378" s="2"/>
      <c r="KPT378" s="2"/>
      <c r="KPU378" s="2"/>
      <c r="KPV378" s="2"/>
      <c r="KPW378" s="2"/>
      <c r="KPX378" s="2"/>
      <c r="KPY378" s="2"/>
      <c r="KPZ378" s="2"/>
      <c r="KQA378" s="2"/>
      <c r="KQB378" s="2"/>
      <c r="KQC378" s="2"/>
      <c r="KQD378" s="2"/>
      <c r="KQE378" s="2"/>
      <c r="KQF378" s="2"/>
      <c r="KQG378" s="2"/>
      <c r="KQH378" s="2"/>
      <c r="KQI378" s="2"/>
      <c r="KQJ378" s="2"/>
      <c r="KQK378" s="2"/>
      <c r="KQL378" s="2"/>
      <c r="KQM378" s="2"/>
      <c r="KQN378" s="2"/>
      <c r="KQO378" s="2"/>
      <c r="KQP378" s="2"/>
      <c r="KQQ378" s="2"/>
      <c r="KQR378" s="2"/>
      <c r="KQS378" s="2"/>
      <c r="KQT378" s="2"/>
      <c r="KQU378" s="2"/>
      <c r="KQV378" s="2"/>
      <c r="KQW378" s="2"/>
      <c r="KQX378" s="2"/>
      <c r="KQY378" s="2"/>
      <c r="KQZ378" s="2"/>
      <c r="KRA378" s="2"/>
      <c r="KRB378" s="2"/>
      <c r="KRC378" s="2"/>
      <c r="KRD378" s="2"/>
      <c r="KRE378" s="2"/>
      <c r="KRF378" s="2"/>
      <c r="KRG378" s="2"/>
      <c r="KRH378" s="2"/>
      <c r="KRI378" s="2"/>
      <c r="KRJ378" s="2"/>
      <c r="KRK378" s="2"/>
      <c r="KRL378" s="2"/>
      <c r="KRM378" s="2"/>
      <c r="KRN378" s="2"/>
      <c r="KRO378" s="2"/>
      <c r="KRP378" s="2"/>
      <c r="KRQ378" s="2"/>
      <c r="KRR378" s="2"/>
      <c r="KRS378" s="2"/>
      <c r="KRT378" s="2"/>
      <c r="KRU378" s="2"/>
      <c r="KRV378" s="2"/>
      <c r="KRW378" s="2"/>
      <c r="KRX378" s="2"/>
      <c r="KRY378" s="2"/>
      <c r="KRZ378" s="2"/>
      <c r="KSA378" s="2"/>
      <c r="KSB378" s="2"/>
      <c r="KSC378" s="2"/>
      <c r="KSD378" s="2"/>
      <c r="KSE378" s="2"/>
      <c r="KSF378" s="2"/>
      <c r="KSG378" s="2"/>
      <c r="KSH378" s="2"/>
      <c r="KSI378" s="2"/>
      <c r="KSJ378" s="2"/>
      <c r="KSK378" s="2"/>
      <c r="KSL378" s="2"/>
      <c r="KSM378" s="2"/>
      <c r="KSN378" s="2"/>
      <c r="KSO378" s="2"/>
      <c r="KSP378" s="2"/>
      <c r="KSQ378" s="2"/>
      <c r="KSR378" s="2"/>
      <c r="KSS378" s="2"/>
      <c r="KST378" s="2"/>
      <c r="KSU378" s="2"/>
      <c r="KSV378" s="2"/>
      <c r="KSW378" s="2"/>
      <c r="KSX378" s="2"/>
      <c r="KSY378" s="2"/>
      <c r="KSZ378" s="2"/>
      <c r="KTA378" s="2"/>
      <c r="KTB378" s="2"/>
      <c r="KTC378" s="2"/>
      <c r="KTD378" s="2"/>
      <c r="KTE378" s="2"/>
      <c r="KTF378" s="2"/>
      <c r="KTG378" s="2"/>
      <c r="KTH378" s="2"/>
      <c r="KTI378" s="2"/>
      <c r="KTJ378" s="2"/>
      <c r="KTK378" s="2"/>
      <c r="KTL378" s="2"/>
      <c r="KTM378" s="2"/>
      <c r="KTN378" s="2"/>
      <c r="KTO378" s="2"/>
      <c r="KTP378" s="2"/>
      <c r="KTQ378" s="2"/>
      <c r="KTR378" s="2"/>
      <c r="KTS378" s="2"/>
      <c r="KTT378" s="2"/>
      <c r="KTU378" s="2"/>
      <c r="KTV378" s="2"/>
      <c r="KTW378" s="2"/>
      <c r="KTX378" s="2"/>
      <c r="KTY378" s="2"/>
      <c r="KTZ378" s="2"/>
      <c r="KUA378" s="2"/>
      <c r="KUB378" s="2"/>
      <c r="KUC378" s="2"/>
      <c r="KUD378" s="2"/>
      <c r="KUE378" s="2"/>
      <c r="KUF378" s="2"/>
      <c r="KUG378" s="2"/>
      <c r="KUH378" s="2"/>
      <c r="KUI378" s="2"/>
      <c r="KUJ378" s="2"/>
      <c r="KUK378" s="2"/>
      <c r="KUL378" s="2"/>
      <c r="KUM378" s="2"/>
      <c r="KUN378" s="2"/>
      <c r="KUO378" s="2"/>
      <c r="KUP378" s="2"/>
      <c r="KUQ378" s="2"/>
      <c r="KUR378" s="2"/>
      <c r="KUS378" s="2"/>
      <c r="KUT378" s="2"/>
      <c r="KUU378" s="2"/>
      <c r="KUV378" s="2"/>
      <c r="KUW378" s="2"/>
      <c r="KUX378" s="2"/>
      <c r="KUY378" s="2"/>
      <c r="KUZ378" s="2"/>
      <c r="KVA378" s="2"/>
      <c r="KVB378" s="2"/>
      <c r="KVC378" s="2"/>
      <c r="KVD378" s="2"/>
      <c r="KVE378" s="2"/>
      <c r="KVF378" s="2"/>
      <c r="KVG378" s="2"/>
      <c r="KVH378" s="2"/>
      <c r="KVI378" s="2"/>
      <c r="KVJ378" s="2"/>
      <c r="KVK378" s="2"/>
      <c r="KVL378" s="2"/>
      <c r="KVM378" s="2"/>
      <c r="KVN378" s="2"/>
      <c r="KVO378" s="2"/>
      <c r="KVP378" s="2"/>
      <c r="KVQ378" s="2"/>
      <c r="KVR378" s="2"/>
      <c r="KVS378" s="2"/>
      <c r="KVT378" s="2"/>
      <c r="KVU378" s="2"/>
      <c r="KVV378" s="2"/>
      <c r="KVW378" s="2"/>
      <c r="KVX378" s="2"/>
      <c r="KVY378" s="2"/>
      <c r="KVZ378" s="2"/>
      <c r="KWA378" s="2"/>
      <c r="KWB378" s="2"/>
      <c r="KWC378" s="2"/>
      <c r="KWD378" s="2"/>
      <c r="KWE378" s="2"/>
      <c r="KWF378" s="2"/>
      <c r="KWG378" s="2"/>
      <c r="KWH378" s="2"/>
      <c r="KWI378" s="2"/>
      <c r="KWJ378" s="2"/>
      <c r="KWK378" s="2"/>
      <c r="KWL378" s="2"/>
      <c r="KWM378" s="2"/>
      <c r="KWN378" s="2"/>
      <c r="KWO378" s="2"/>
      <c r="KWP378" s="2"/>
      <c r="KWQ378" s="2"/>
      <c r="KWR378" s="2"/>
      <c r="KWS378" s="2"/>
      <c r="KWT378" s="2"/>
      <c r="KWU378" s="2"/>
      <c r="KWV378" s="2"/>
      <c r="KWW378" s="2"/>
      <c r="KWX378" s="2"/>
      <c r="KWY378" s="2"/>
      <c r="KWZ378" s="2"/>
      <c r="KXA378" s="2"/>
      <c r="KXB378" s="2"/>
      <c r="KXC378" s="2"/>
      <c r="KXD378" s="2"/>
      <c r="KXE378" s="2"/>
      <c r="KXF378" s="2"/>
      <c r="KXG378" s="2"/>
      <c r="KXH378" s="2"/>
      <c r="KXI378" s="2"/>
      <c r="KXJ378" s="2"/>
      <c r="KXK378" s="2"/>
      <c r="KXL378" s="2"/>
      <c r="KXM378" s="2"/>
      <c r="KXN378" s="2"/>
      <c r="KXO378" s="2"/>
      <c r="KXP378" s="2"/>
      <c r="KXQ378" s="2"/>
      <c r="KXR378" s="2"/>
      <c r="KXS378" s="2"/>
      <c r="KXT378" s="2"/>
      <c r="KXU378" s="2"/>
      <c r="KXV378" s="2"/>
      <c r="KXW378" s="2"/>
      <c r="KXX378" s="2"/>
      <c r="KXY378" s="2"/>
      <c r="KXZ378" s="2"/>
      <c r="KYA378" s="2"/>
      <c r="KYB378" s="2"/>
      <c r="KYC378" s="2"/>
      <c r="KYD378" s="2"/>
      <c r="KYE378" s="2"/>
      <c r="KYF378" s="2"/>
      <c r="KYG378" s="2"/>
      <c r="KYH378" s="2"/>
      <c r="KYI378" s="2"/>
      <c r="KYJ378" s="2"/>
      <c r="KYK378" s="2"/>
      <c r="KYL378" s="2"/>
      <c r="KYM378" s="2"/>
      <c r="KYN378" s="2"/>
      <c r="KYO378" s="2"/>
      <c r="KYP378" s="2"/>
      <c r="KYQ378" s="2"/>
      <c r="KYR378" s="2"/>
      <c r="KYS378" s="2"/>
      <c r="KYT378" s="2"/>
      <c r="KYU378" s="2"/>
      <c r="KYV378" s="2"/>
      <c r="KYW378" s="2"/>
      <c r="KYX378" s="2"/>
      <c r="KYY378" s="2"/>
      <c r="KYZ378" s="2"/>
      <c r="KZA378" s="2"/>
      <c r="KZB378" s="2"/>
      <c r="KZC378" s="2"/>
      <c r="KZD378" s="2"/>
      <c r="KZE378" s="2"/>
      <c r="KZF378" s="2"/>
      <c r="KZG378" s="2"/>
      <c r="KZH378" s="2"/>
      <c r="KZI378" s="2"/>
      <c r="KZJ378" s="2"/>
      <c r="KZK378" s="2"/>
      <c r="KZL378" s="2"/>
      <c r="KZM378" s="2"/>
      <c r="KZN378" s="2"/>
      <c r="KZO378" s="2"/>
      <c r="KZP378" s="2"/>
      <c r="KZQ378" s="2"/>
      <c r="KZR378" s="2"/>
      <c r="KZS378" s="2"/>
      <c r="KZT378" s="2"/>
      <c r="KZU378" s="2"/>
      <c r="KZV378" s="2"/>
      <c r="KZW378" s="2"/>
      <c r="KZX378" s="2"/>
      <c r="KZY378" s="2"/>
      <c r="KZZ378" s="2"/>
      <c r="LAA378" s="2"/>
      <c r="LAB378" s="2"/>
      <c r="LAC378" s="2"/>
      <c r="LAD378" s="2"/>
      <c r="LAE378" s="2"/>
      <c r="LAF378" s="2"/>
      <c r="LAG378" s="2"/>
      <c r="LAH378" s="2"/>
      <c r="LAI378" s="2"/>
      <c r="LAJ378" s="2"/>
      <c r="LAK378" s="2"/>
      <c r="LAL378" s="2"/>
      <c r="LAM378" s="2"/>
      <c r="LAN378" s="2"/>
      <c r="LAO378" s="2"/>
      <c r="LAP378" s="2"/>
      <c r="LAQ378" s="2"/>
      <c r="LAR378" s="2"/>
      <c r="LAS378" s="2"/>
      <c r="LAT378" s="2"/>
      <c r="LAU378" s="2"/>
      <c r="LAV378" s="2"/>
      <c r="LAW378" s="2"/>
      <c r="LAX378" s="2"/>
      <c r="LAY378" s="2"/>
      <c r="LAZ378" s="2"/>
      <c r="LBA378" s="2"/>
      <c r="LBB378" s="2"/>
      <c r="LBC378" s="2"/>
      <c r="LBD378" s="2"/>
      <c r="LBE378" s="2"/>
      <c r="LBF378" s="2"/>
      <c r="LBG378" s="2"/>
      <c r="LBH378" s="2"/>
      <c r="LBI378" s="2"/>
      <c r="LBJ378" s="2"/>
      <c r="LBK378" s="2"/>
      <c r="LBL378" s="2"/>
      <c r="LBM378" s="2"/>
      <c r="LBN378" s="2"/>
      <c r="LBO378" s="2"/>
      <c r="LBP378" s="2"/>
      <c r="LBQ378" s="2"/>
      <c r="LBR378" s="2"/>
      <c r="LBS378" s="2"/>
      <c r="LBT378" s="2"/>
      <c r="LBU378" s="2"/>
      <c r="LBV378" s="2"/>
      <c r="LBW378" s="2"/>
      <c r="LBX378" s="2"/>
      <c r="LBY378" s="2"/>
      <c r="LBZ378" s="2"/>
      <c r="LCA378" s="2"/>
      <c r="LCB378" s="2"/>
      <c r="LCC378" s="2"/>
      <c r="LCD378" s="2"/>
      <c r="LCE378" s="2"/>
      <c r="LCF378" s="2"/>
      <c r="LCG378" s="2"/>
      <c r="LCH378" s="2"/>
      <c r="LCI378" s="2"/>
      <c r="LCJ378" s="2"/>
      <c r="LCK378" s="2"/>
      <c r="LCL378" s="2"/>
      <c r="LCM378" s="2"/>
      <c r="LCN378" s="2"/>
      <c r="LCO378" s="2"/>
      <c r="LCP378" s="2"/>
      <c r="LCQ378" s="2"/>
      <c r="LCR378" s="2"/>
      <c r="LCS378" s="2"/>
      <c r="LCT378" s="2"/>
      <c r="LCU378" s="2"/>
      <c r="LCV378" s="2"/>
      <c r="LCW378" s="2"/>
      <c r="LCX378" s="2"/>
      <c r="LCY378" s="2"/>
      <c r="LCZ378" s="2"/>
      <c r="LDA378" s="2"/>
      <c r="LDB378" s="2"/>
      <c r="LDC378" s="2"/>
      <c r="LDD378" s="2"/>
      <c r="LDE378" s="2"/>
      <c r="LDF378" s="2"/>
      <c r="LDG378" s="2"/>
      <c r="LDH378" s="2"/>
      <c r="LDI378" s="2"/>
      <c r="LDJ378" s="2"/>
      <c r="LDK378" s="2"/>
      <c r="LDL378" s="2"/>
      <c r="LDM378" s="2"/>
      <c r="LDN378" s="2"/>
      <c r="LDO378" s="2"/>
      <c r="LDP378" s="2"/>
      <c r="LDQ378" s="2"/>
      <c r="LDR378" s="2"/>
      <c r="LDS378" s="2"/>
      <c r="LDT378" s="2"/>
      <c r="LDU378" s="2"/>
      <c r="LDV378" s="2"/>
      <c r="LDW378" s="2"/>
      <c r="LDX378" s="2"/>
      <c r="LDY378" s="2"/>
      <c r="LDZ378" s="2"/>
      <c r="LEA378" s="2"/>
      <c r="LEB378" s="2"/>
      <c r="LEC378" s="2"/>
      <c r="LED378" s="2"/>
      <c r="LEE378" s="2"/>
      <c r="LEF378" s="2"/>
      <c r="LEG378" s="2"/>
      <c r="LEH378" s="2"/>
      <c r="LEI378" s="2"/>
      <c r="LEJ378" s="2"/>
      <c r="LEK378" s="2"/>
      <c r="LEL378" s="2"/>
      <c r="LEM378" s="2"/>
      <c r="LEN378" s="2"/>
      <c r="LEO378" s="2"/>
      <c r="LEP378" s="2"/>
      <c r="LEQ378" s="2"/>
      <c r="LER378" s="2"/>
      <c r="LES378" s="2"/>
      <c r="LET378" s="2"/>
      <c r="LEU378" s="2"/>
      <c r="LEV378" s="2"/>
      <c r="LEW378" s="2"/>
      <c r="LEX378" s="2"/>
      <c r="LEY378" s="2"/>
      <c r="LEZ378" s="2"/>
      <c r="LFA378" s="2"/>
      <c r="LFB378" s="2"/>
      <c r="LFC378" s="2"/>
      <c r="LFD378" s="2"/>
      <c r="LFE378" s="2"/>
      <c r="LFF378" s="2"/>
      <c r="LFG378" s="2"/>
      <c r="LFH378" s="2"/>
      <c r="LFI378" s="2"/>
      <c r="LFJ378" s="2"/>
      <c r="LFK378" s="2"/>
      <c r="LFL378" s="2"/>
      <c r="LFM378" s="2"/>
      <c r="LFN378" s="2"/>
      <c r="LFO378" s="2"/>
      <c r="LFP378" s="2"/>
      <c r="LFQ378" s="2"/>
      <c r="LFR378" s="2"/>
      <c r="LFS378" s="2"/>
      <c r="LFT378" s="2"/>
      <c r="LFU378" s="2"/>
      <c r="LFV378" s="2"/>
      <c r="LFW378" s="2"/>
      <c r="LFX378" s="2"/>
      <c r="LFY378" s="2"/>
      <c r="LFZ378" s="2"/>
      <c r="LGA378" s="2"/>
      <c r="LGB378" s="2"/>
      <c r="LGC378" s="2"/>
      <c r="LGD378" s="2"/>
      <c r="LGE378" s="2"/>
      <c r="LGF378" s="2"/>
      <c r="LGG378" s="2"/>
      <c r="LGH378" s="2"/>
      <c r="LGI378" s="2"/>
      <c r="LGJ378" s="2"/>
      <c r="LGK378" s="2"/>
      <c r="LGL378" s="2"/>
      <c r="LGM378" s="2"/>
      <c r="LGN378" s="2"/>
      <c r="LGO378" s="2"/>
      <c r="LGP378" s="2"/>
      <c r="LGQ378" s="2"/>
      <c r="LGR378" s="2"/>
      <c r="LGS378" s="2"/>
      <c r="LGT378" s="2"/>
      <c r="LGU378" s="2"/>
      <c r="LGV378" s="2"/>
      <c r="LGW378" s="2"/>
      <c r="LGX378" s="2"/>
      <c r="LGY378" s="2"/>
      <c r="LGZ378" s="2"/>
      <c r="LHA378" s="2"/>
      <c r="LHB378" s="2"/>
      <c r="LHC378" s="2"/>
      <c r="LHD378" s="2"/>
      <c r="LHE378" s="2"/>
      <c r="LHF378" s="2"/>
      <c r="LHG378" s="2"/>
      <c r="LHH378" s="2"/>
      <c r="LHI378" s="2"/>
      <c r="LHJ378" s="2"/>
      <c r="LHK378" s="2"/>
      <c r="LHL378" s="2"/>
      <c r="LHM378" s="2"/>
      <c r="LHN378" s="2"/>
      <c r="LHO378" s="2"/>
      <c r="LHP378" s="2"/>
      <c r="LHQ378" s="2"/>
      <c r="LHR378" s="2"/>
      <c r="LHS378" s="2"/>
      <c r="LHT378" s="2"/>
      <c r="LHU378" s="2"/>
      <c r="LHV378" s="2"/>
      <c r="LHW378" s="2"/>
      <c r="LHX378" s="2"/>
      <c r="LHY378" s="2"/>
      <c r="LHZ378" s="2"/>
      <c r="LIA378" s="2"/>
      <c r="LIB378" s="2"/>
      <c r="LIC378" s="2"/>
      <c r="LID378" s="2"/>
      <c r="LIE378" s="2"/>
      <c r="LIF378" s="2"/>
      <c r="LIG378" s="2"/>
      <c r="LIH378" s="2"/>
      <c r="LII378" s="2"/>
      <c r="LIJ378" s="2"/>
      <c r="LIK378" s="2"/>
      <c r="LIL378" s="2"/>
      <c r="LIM378" s="2"/>
      <c r="LIN378" s="2"/>
      <c r="LIO378" s="2"/>
      <c r="LIP378" s="2"/>
      <c r="LIQ378" s="2"/>
      <c r="LIR378" s="2"/>
      <c r="LIS378" s="2"/>
      <c r="LIT378" s="2"/>
      <c r="LIU378" s="2"/>
      <c r="LIV378" s="2"/>
      <c r="LIW378" s="2"/>
      <c r="LIX378" s="2"/>
      <c r="LIY378" s="2"/>
      <c r="LIZ378" s="2"/>
      <c r="LJA378" s="2"/>
      <c r="LJB378" s="2"/>
      <c r="LJC378" s="2"/>
      <c r="LJD378" s="2"/>
      <c r="LJE378" s="2"/>
      <c r="LJF378" s="2"/>
      <c r="LJG378" s="2"/>
      <c r="LJH378" s="2"/>
      <c r="LJI378" s="2"/>
      <c r="LJJ378" s="2"/>
      <c r="LJK378" s="2"/>
      <c r="LJL378" s="2"/>
      <c r="LJM378" s="2"/>
      <c r="LJN378" s="2"/>
      <c r="LJO378" s="2"/>
      <c r="LJP378" s="2"/>
      <c r="LJQ378" s="2"/>
      <c r="LJR378" s="2"/>
      <c r="LJS378" s="2"/>
      <c r="LJT378" s="2"/>
      <c r="LJU378" s="2"/>
      <c r="LJV378" s="2"/>
      <c r="LJW378" s="2"/>
      <c r="LJX378" s="2"/>
      <c r="LJY378" s="2"/>
      <c r="LJZ378" s="2"/>
      <c r="LKA378" s="2"/>
      <c r="LKB378" s="2"/>
      <c r="LKC378" s="2"/>
      <c r="LKD378" s="2"/>
      <c r="LKE378" s="2"/>
      <c r="LKF378" s="2"/>
      <c r="LKG378" s="2"/>
      <c r="LKH378" s="2"/>
      <c r="LKI378" s="2"/>
      <c r="LKJ378" s="2"/>
      <c r="LKK378" s="2"/>
      <c r="LKL378" s="2"/>
      <c r="LKM378" s="2"/>
      <c r="LKN378" s="2"/>
      <c r="LKO378" s="2"/>
      <c r="LKP378" s="2"/>
      <c r="LKQ378" s="2"/>
      <c r="LKR378" s="2"/>
      <c r="LKS378" s="2"/>
      <c r="LKT378" s="2"/>
      <c r="LKU378" s="2"/>
      <c r="LKV378" s="2"/>
      <c r="LKW378" s="2"/>
      <c r="LKX378" s="2"/>
      <c r="LKY378" s="2"/>
      <c r="LKZ378" s="2"/>
      <c r="LLA378" s="2"/>
      <c r="LLB378" s="2"/>
      <c r="LLC378" s="2"/>
      <c r="LLD378" s="2"/>
      <c r="LLE378" s="2"/>
      <c r="LLF378" s="2"/>
      <c r="LLG378" s="2"/>
      <c r="LLH378" s="2"/>
      <c r="LLI378" s="2"/>
      <c r="LLJ378" s="2"/>
      <c r="LLK378" s="2"/>
      <c r="LLL378" s="2"/>
      <c r="LLM378" s="2"/>
      <c r="LLN378" s="2"/>
      <c r="LLO378" s="2"/>
      <c r="LLP378" s="2"/>
      <c r="LLQ378" s="2"/>
      <c r="LLR378" s="2"/>
      <c r="LLS378" s="2"/>
      <c r="LLT378" s="2"/>
      <c r="LLU378" s="2"/>
      <c r="LLV378" s="2"/>
      <c r="LLW378" s="2"/>
      <c r="LLX378" s="2"/>
      <c r="LLY378" s="2"/>
      <c r="LLZ378" s="2"/>
      <c r="LMA378" s="2"/>
      <c r="LMB378" s="2"/>
      <c r="LMC378" s="2"/>
      <c r="LMD378" s="2"/>
      <c r="LME378" s="2"/>
      <c r="LMF378" s="2"/>
      <c r="LMG378" s="2"/>
      <c r="LMH378" s="2"/>
      <c r="LMI378" s="2"/>
      <c r="LMJ378" s="2"/>
      <c r="LMK378" s="2"/>
      <c r="LML378" s="2"/>
      <c r="LMM378" s="2"/>
      <c r="LMN378" s="2"/>
      <c r="LMO378" s="2"/>
      <c r="LMP378" s="2"/>
      <c r="LMQ378" s="2"/>
      <c r="LMR378" s="2"/>
      <c r="LMS378" s="2"/>
      <c r="LMT378" s="2"/>
      <c r="LMU378" s="2"/>
      <c r="LMV378" s="2"/>
      <c r="LMW378" s="2"/>
      <c r="LMX378" s="2"/>
      <c r="LMY378" s="2"/>
      <c r="LMZ378" s="2"/>
      <c r="LNA378" s="2"/>
      <c r="LNB378" s="2"/>
      <c r="LNC378" s="2"/>
      <c r="LND378" s="2"/>
      <c r="LNE378" s="2"/>
      <c r="LNF378" s="2"/>
      <c r="LNG378" s="2"/>
      <c r="LNH378" s="2"/>
      <c r="LNI378" s="2"/>
      <c r="LNJ378" s="2"/>
      <c r="LNK378" s="2"/>
      <c r="LNL378" s="2"/>
      <c r="LNM378" s="2"/>
      <c r="LNN378" s="2"/>
      <c r="LNO378" s="2"/>
      <c r="LNP378" s="2"/>
      <c r="LNQ378" s="2"/>
      <c r="LNR378" s="2"/>
      <c r="LNS378" s="2"/>
      <c r="LNT378" s="2"/>
      <c r="LNU378" s="2"/>
      <c r="LNV378" s="2"/>
      <c r="LNW378" s="2"/>
      <c r="LNX378" s="2"/>
      <c r="LNY378" s="2"/>
      <c r="LNZ378" s="2"/>
      <c r="LOA378" s="2"/>
      <c r="LOB378" s="2"/>
      <c r="LOC378" s="2"/>
      <c r="LOD378" s="2"/>
      <c r="LOE378" s="2"/>
      <c r="LOF378" s="2"/>
      <c r="LOG378" s="2"/>
      <c r="LOH378" s="2"/>
      <c r="LOI378" s="2"/>
      <c r="LOJ378" s="2"/>
      <c r="LOK378" s="2"/>
      <c r="LOL378" s="2"/>
      <c r="LOM378" s="2"/>
      <c r="LON378" s="2"/>
      <c r="LOO378" s="2"/>
      <c r="LOP378" s="2"/>
      <c r="LOQ378" s="2"/>
      <c r="LOR378" s="2"/>
      <c r="LOS378" s="2"/>
      <c r="LOT378" s="2"/>
      <c r="LOU378" s="2"/>
      <c r="LOV378" s="2"/>
      <c r="LOW378" s="2"/>
      <c r="LOX378" s="2"/>
      <c r="LOY378" s="2"/>
      <c r="LOZ378" s="2"/>
      <c r="LPA378" s="2"/>
      <c r="LPB378" s="2"/>
      <c r="LPC378" s="2"/>
      <c r="LPD378" s="2"/>
      <c r="LPE378" s="2"/>
      <c r="LPF378" s="2"/>
      <c r="LPG378" s="2"/>
      <c r="LPH378" s="2"/>
      <c r="LPI378" s="2"/>
      <c r="LPJ378" s="2"/>
      <c r="LPK378" s="2"/>
      <c r="LPL378" s="2"/>
      <c r="LPM378" s="2"/>
      <c r="LPN378" s="2"/>
      <c r="LPO378" s="2"/>
      <c r="LPP378" s="2"/>
      <c r="LPQ378" s="2"/>
      <c r="LPR378" s="2"/>
      <c r="LPS378" s="2"/>
      <c r="LPT378" s="2"/>
      <c r="LPU378" s="2"/>
      <c r="LPV378" s="2"/>
      <c r="LPW378" s="2"/>
      <c r="LPX378" s="2"/>
      <c r="LPY378" s="2"/>
      <c r="LPZ378" s="2"/>
      <c r="LQA378" s="2"/>
      <c r="LQB378" s="2"/>
      <c r="LQC378" s="2"/>
      <c r="LQD378" s="2"/>
      <c r="LQE378" s="2"/>
      <c r="LQF378" s="2"/>
      <c r="LQG378" s="2"/>
      <c r="LQH378" s="2"/>
      <c r="LQI378" s="2"/>
      <c r="LQJ378" s="2"/>
      <c r="LQK378" s="2"/>
      <c r="LQL378" s="2"/>
      <c r="LQM378" s="2"/>
      <c r="LQN378" s="2"/>
      <c r="LQO378" s="2"/>
      <c r="LQP378" s="2"/>
      <c r="LQQ378" s="2"/>
      <c r="LQR378" s="2"/>
      <c r="LQS378" s="2"/>
      <c r="LQT378" s="2"/>
      <c r="LQU378" s="2"/>
      <c r="LQV378" s="2"/>
      <c r="LQW378" s="2"/>
      <c r="LQX378" s="2"/>
      <c r="LQY378" s="2"/>
      <c r="LQZ378" s="2"/>
      <c r="LRA378" s="2"/>
      <c r="LRB378" s="2"/>
      <c r="LRC378" s="2"/>
      <c r="LRD378" s="2"/>
      <c r="LRE378" s="2"/>
      <c r="LRF378" s="2"/>
      <c r="LRG378" s="2"/>
      <c r="LRH378" s="2"/>
      <c r="LRI378" s="2"/>
      <c r="LRJ378" s="2"/>
      <c r="LRK378" s="2"/>
      <c r="LRL378" s="2"/>
      <c r="LRM378" s="2"/>
      <c r="LRN378" s="2"/>
      <c r="LRO378" s="2"/>
      <c r="LRP378" s="2"/>
      <c r="LRQ378" s="2"/>
      <c r="LRR378" s="2"/>
      <c r="LRS378" s="2"/>
      <c r="LRT378" s="2"/>
      <c r="LRU378" s="2"/>
      <c r="LRV378" s="2"/>
      <c r="LRW378" s="2"/>
      <c r="LRX378" s="2"/>
      <c r="LRY378" s="2"/>
      <c r="LRZ378" s="2"/>
      <c r="LSA378" s="2"/>
      <c r="LSB378" s="2"/>
      <c r="LSC378" s="2"/>
      <c r="LSD378" s="2"/>
      <c r="LSE378" s="2"/>
      <c r="LSF378" s="2"/>
      <c r="LSG378" s="2"/>
      <c r="LSH378" s="2"/>
      <c r="LSI378" s="2"/>
      <c r="LSJ378" s="2"/>
      <c r="LSK378" s="2"/>
      <c r="LSL378" s="2"/>
      <c r="LSM378" s="2"/>
      <c r="LSN378" s="2"/>
      <c r="LSO378" s="2"/>
      <c r="LSP378" s="2"/>
      <c r="LSQ378" s="2"/>
      <c r="LSR378" s="2"/>
      <c r="LSS378" s="2"/>
      <c r="LST378" s="2"/>
      <c r="LSU378" s="2"/>
      <c r="LSV378" s="2"/>
      <c r="LSW378" s="2"/>
      <c r="LSX378" s="2"/>
      <c r="LSY378" s="2"/>
      <c r="LSZ378" s="2"/>
      <c r="LTA378" s="2"/>
      <c r="LTB378" s="2"/>
      <c r="LTC378" s="2"/>
      <c r="LTD378" s="2"/>
      <c r="LTE378" s="2"/>
      <c r="LTF378" s="2"/>
      <c r="LTG378" s="2"/>
      <c r="LTH378" s="2"/>
      <c r="LTI378" s="2"/>
      <c r="LTJ378" s="2"/>
      <c r="LTK378" s="2"/>
      <c r="LTL378" s="2"/>
      <c r="LTM378" s="2"/>
      <c r="LTN378" s="2"/>
      <c r="LTO378" s="2"/>
      <c r="LTP378" s="2"/>
      <c r="LTQ378" s="2"/>
      <c r="LTR378" s="2"/>
      <c r="LTS378" s="2"/>
      <c r="LTT378" s="2"/>
      <c r="LTU378" s="2"/>
      <c r="LTV378" s="2"/>
      <c r="LTW378" s="2"/>
      <c r="LTX378" s="2"/>
      <c r="LTY378" s="2"/>
      <c r="LTZ378" s="2"/>
      <c r="LUA378" s="2"/>
      <c r="LUB378" s="2"/>
      <c r="LUC378" s="2"/>
      <c r="LUD378" s="2"/>
      <c r="LUE378" s="2"/>
      <c r="LUF378" s="2"/>
      <c r="LUG378" s="2"/>
      <c r="LUH378" s="2"/>
      <c r="LUI378" s="2"/>
      <c r="LUJ378" s="2"/>
      <c r="LUK378" s="2"/>
      <c r="LUL378" s="2"/>
      <c r="LUM378" s="2"/>
      <c r="LUN378" s="2"/>
      <c r="LUO378" s="2"/>
      <c r="LUP378" s="2"/>
      <c r="LUQ378" s="2"/>
      <c r="LUR378" s="2"/>
      <c r="LUS378" s="2"/>
      <c r="LUT378" s="2"/>
      <c r="LUU378" s="2"/>
      <c r="LUV378" s="2"/>
      <c r="LUW378" s="2"/>
      <c r="LUX378" s="2"/>
      <c r="LUY378" s="2"/>
      <c r="LUZ378" s="2"/>
      <c r="LVA378" s="2"/>
      <c r="LVB378" s="2"/>
      <c r="LVC378" s="2"/>
      <c r="LVD378" s="2"/>
      <c r="LVE378" s="2"/>
      <c r="LVF378" s="2"/>
      <c r="LVG378" s="2"/>
      <c r="LVH378" s="2"/>
      <c r="LVI378" s="2"/>
      <c r="LVJ378" s="2"/>
      <c r="LVK378" s="2"/>
      <c r="LVL378" s="2"/>
      <c r="LVM378" s="2"/>
      <c r="LVN378" s="2"/>
      <c r="LVO378" s="2"/>
      <c r="LVP378" s="2"/>
      <c r="LVQ378" s="2"/>
      <c r="LVR378" s="2"/>
      <c r="LVS378" s="2"/>
      <c r="LVT378" s="2"/>
      <c r="LVU378" s="2"/>
      <c r="LVV378" s="2"/>
      <c r="LVW378" s="2"/>
      <c r="LVX378" s="2"/>
      <c r="LVY378" s="2"/>
      <c r="LVZ378" s="2"/>
      <c r="LWA378" s="2"/>
      <c r="LWB378" s="2"/>
      <c r="LWC378" s="2"/>
      <c r="LWD378" s="2"/>
      <c r="LWE378" s="2"/>
      <c r="LWF378" s="2"/>
      <c r="LWG378" s="2"/>
      <c r="LWH378" s="2"/>
      <c r="LWI378" s="2"/>
      <c r="LWJ378" s="2"/>
      <c r="LWK378" s="2"/>
      <c r="LWL378" s="2"/>
      <c r="LWM378" s="2"/>
      <c r="LWN378" s="2"/>
      <c r="LWO378" s="2"/>
      <c r="LWP378" s="2"/>
      <c r="LWQ378" s="2"/>
      <c r="LWR378" s="2"/>
      <c r="LWS378" s="2"/>
      <c r="LWT378" s="2"/>
      <c r="LWU378" s="2"/>
      <c r="LWV378" s="2"/>
      <c r="LWW378" s="2"/>
      <c r="LWX378" s="2"/>
      <c r="LWY378" s="2"/>
      <c r="LWZ378" s="2"/>
      <c r="LXA378" s="2"/>
      <c r="LXB378" s="2"/>
      <c r="LXC378" s="2"/>
      <c r="LXD378" s="2"/>
      <c r="LXE378" s="2"/>
      <c r="LXF378" s="2"/>
      <c r="LXG378" s="2"/>
      <c r="LXH378" s="2"/>
      <c r="LXI378" s="2"/>
      <c r="LXJ378" s="2"/>
      <c r="LXK378" s="2"/>
      <c r="LXL378" s="2"/>
      <c r="LXM378" s="2"/>
      <c r="LXN378" s="2"/>
      <c r="LXO378" s="2"/>
      <c r="LXP378" s="2"/>
      <c r="LXQ378" s="2"/>
      <c r="LXR378" s="2"/>
      <c r="LXS378" s="2"/>
      <c r="LXT378" s="2"/>
      <c r="LXU378" s="2"/>
      <c r="LXV378" s="2"/>
      <c r="LXW378" s="2"/>
      <c r="LXX378" s="2"/>
      <c r="LXY378" s="2"/>
      <c r="LXZ378" s="2"/>
      <c r="LYA378" s="2"/>
      <c r="LYB378" s="2"/>
      <c r="LYC378" s="2"/>
      <c r="LYD378" s="2"/>
      <c r="LYE378" s="2"/>
      <c r="LYF378" s="2"/>
      <c r="LYG378" s="2"/>
      <c r="LYH378" s="2"/>
      <c r="LYI378" s="2"/>
      <c r="LYJ378" s="2"/>
      <c r="LYK378" s="2"/>
      <c r="LYL378" s="2"/>
      <c r="LYM378" s="2"/>
      <c r="LYN378" s="2"/>
      <c r="LYO378" s="2"/>
      <c r="LYP378" s="2"/>
      <c r="LYQ378" s="2"/>
      <c r="LYR378" s="2"/>
      <c r="LYS378" s="2"/>
      <c r="LYT378" s="2"/>
      <c r="LYU378" s="2"/>
      <c r="LYV378" s="2"/>
      <c r="LYW378" s="2"/>
      <c r="LYX378" s="2"/>
      <c r="LYY378" s="2"/>
      <c r="LYZ378" s="2"/>
      <c r="LZA378" s="2"/>
      <c r="LZB378" s="2"/>
      <c r="LZC378" s="2"/>
      <c r="LZD378" s="2"/>
      <c r="LZE378" s="2"/>
      <c r="LZF378" s="2"/>
      <c r="LZG378" s="2"/>
      <c r="LZH378" s="2"/>
      <c r="LZI378" s="2"/>
      <c r="LZJ378" s="2"/>
      <c r="LZK378" s="2"/>
      <c r="LZL378" s="2"/>
      <c r="LZM378" s="2"/>
      <c r="LZN378" s="2"/>
      <c r="LZO378" s="2"/>
      <c r="LZP378" s="2"/>
      <c r="LZQ378" s="2"/>
      <c r="LZR378" s="2"/>
      <c r="LZS378" s="2"/>
      <c r="LZT378" s="2"/>
      <c r="LZU378" s="2"/>
      <c r="LZV378" s="2"/>
      <c r="LZW378" s="2"/>
      <c r="LZX378" s="2"/>
      <c r="LZY378" s="2"/>
      <c r="LZZ378" s="2"/>
      <c r="MAA378" s="2"/>
      <c r="MAB378" s="2"/>
      <c r="MAC378" s="2"/>
      <c r="MAD378" s="2"/>
      <c r="MAE378" s="2"/>
      <c r="MAF378" s="2"/>
      <c r="MAG378" s="2"/>
      <c r="MAH378" s="2"/>
      <c r="MAI378" s="2"/>
      <c r="MAJ378" s="2"/>
      <c r="MAK378" s="2"/>
      <c r="MAL378" s="2"/>
      <c r="MAM378" s="2"/>
      <c r="MAN378" s="2"/>
      <c r="MAO378" s="2"/>
      <c r="MAP378" s="2"/>
      <c r="MAQ378" s="2"/>
      <c r="MAR378" s="2"/>
      <c r="MAS378" s="2"/>
      <c r="MAT378" s="2"/>
      <c r="MAU378" s="2"/>
      <c r="MAV378" s="2"/>
      <c r="MAW378" s="2"/>
      <c r="MAX378" s="2"/>
      <c r="MAY378" s="2"/>
      <c r="MAZ378" s="2"/>
      <c r="MBA378" s="2"/>
      <c r="MBB378" s="2"/>
      <c r="MBC378" s="2"/>
      <c r="MBD378" s="2"/>
      <c r="MBE378" s="2"/>
      <c r="MBF378" s="2"/>
      <c r="MBG378" s="2"/>
      <c r="MBH378" s="2"/>
      <c r="MBI378" s="2"/>
      <c r="MBJ378" s="2"/>
      <c r="MBK378" s="2"/>
      <c r="MBL378" s="2"/>
      <c r="MBM378" s="2"/>
      <c r="MBN378" s="2"/>
      <c r="MBO378" s="2"/>
      <c r="MBP378" s="2"/>
      <c r="MBQ378" s="2"/>
      <c r="MBR378" s="2"/>
      <c r="MBS378" s="2"/>
      <c r="MBT378" s="2"/>
      <c r="MBU378" s="2"/>
      <c r="MBV378" s="2"/>
      <c r="MBW378" s="2"/>
      <c r="MBX378" s="2"/>
      <c r="MBY378" s="2"/>
      <c r="MBZ378" s="2"/>
      <c r="MCA378" s="2"/>
      <c r="MCB378" s="2"/>
      <c r="MCC378" s="2"/>
      <c r="MCD378" s="2"/>
      <c r="MCE378" s="2"/>
      <c r="MCF378" s="2"/>
      <c r="MCG378" s="2"/>
      <c r="MCH378" s="2"/>
      <c r="MCI378" s="2"/>
      <c r="MCJ378" s="2"/>
      <c r="MCK378" s="2"/>
      <c r="MCL378" s="2"/>
      <c r="MCM378" s="2"/>
      <c r="MCN378" s="2"/>
      <c r="MCO378" s="2"/>
      <c r="MCP378" s="2"/>
      <c r="MCQ378" s="2"/>
      <c r="MCR378" s="2"/>
      <c r="MCS378" s="2"/>
      <c r="MCT378" s="2"/>
      <c r="MCU378" s="2"/>
      <c r="MCV378" s="2"/>
      <c r="MCW378" s="2"/>
      <c r="MCX378" s="2"/>
      <c r="MCY378" s="2"/>
      <c r="MCZ378" s="2"/>
      <c r="MDA378" s="2"/>
      <c r="MDB378" s="2"/>
      <c r="MDC378" s="2"/>
      <c r="MDD378" s="2"/>
      <c r="MDE378" s="2"/>
      <c r="MDF378" s="2"/>
      <c r="MDG378" s="2"/>
      <c r="MDH378" s="2"/>
      <c r="MDI378" s="2"/>
      <c r="MDJ378" s="2"/>
      <c r="MDK378" s="2"/>
      <c r="MDL378" s="2"/>
      <c r="MDM378" s="2"/>
      <c r="MDN378" s="2"/>
      <c r="MDO378" s="2"/>
      <c r="MDP378" s="2"/>
      <c r="MDQ378" s="2"/>
      <c r="MDR378" s="2"/>
      <c r="MDS378" s="2"/>
      <c r="MDT378" s="2"/>
      <c r="MDU378" s="2"/>
      <c r="MDV378" s="2"/>
      <c r="MDW378" s="2"/>
      <c r="MDX378" s="2"/>
      <c r="MDY378" s="2"/>
      <c r="MDZ378" s="2"/>
      <c r="MEA378" s="2"/>
      <c r="MEB378" s="2"/>
      <c r="MEC378" s="2"/>
      <c r="MED378" s="2"/>
      <c r="MEE378" s="2"/>
      <c r="MEF378" s="2"/>
      <c r="MEG378" s="2"/>
      <c r="MEH378" s="2"/>
      <c r="MEI378" s="2"/>
      <c r="MEJ378" s="2"/>
      <c r="MEK378" s="2"/>
      <c r="MEL378" s="2"/>
      <c r="MEM378" s="2"/>
      <c r="MEN378" s="2"/>
      <c r="MEO378" s="2"/>
      <c r="MEP378" s="2"/>
      <c r="MEQ378" s="2"/>
      <c r="MER378" s="2"/>
      <c r="MES378" s="2"/>
      <c r="MET378" s="2"/>
      <c r="MEU378" s="2"/>
      <c r="MEV378" s="2"/>
      <c r="MEW378" s="2"/>
      <c r="MEX378" s="2"/>
      <c r="MEY378" s="2"/>
      <c r="MEZ378" s="2"/>
      <c r="MFA378" s="2"/>
      <c r="MFB378" s="2"/>
      <c r="MFC378" s="2"/>
      <c r="MFD378" s="2"/>
      <c r="MFE378" s="2"/>
      <c r="MFF378" s="2"/>
      <c r="MFG378" s="2"/>
      <c r="MFH378" s="2"/>
      <c r="MFI378" s="2"/>
      <c r="MFJ378" s="2"/>
      <c r="MFK378" s="2"/>
      <c r="MFL378" s="2"/>
      <c r="MFM378" s="2"/>
      <c r="MFN378" s="2"/>
      <c r="MFO378" s="2"/>
      <c r="MFP378" s="2"/>
      <c r="MFQ378" s="2"/>
      <c r="MFR378" s="2"/>
      <c r="MFS378" s="2"/>
      <c r="MFT378" s="2"/>
      <c r="MFU378" s="2"/>
      <c r="MFV378" s="2"/>
      <c r="MFW378" s="2"/>
      <c r="MFX378" s="2"/>
      <c r="MFY378" s="2"/>
      <c r="MFZ378" s="2"/>
      <c r="MGA378" s="2"/>
      <c r="MGB378" s="2"/>
      <c r="MGC378" s="2"/>
      <c r="MGD378" s="2"/>
      <c r="MGE378" s="2"/>
      <c r="MGF378" s="2"/>
      <c r="MGG378" s="2"/>
      <c r="MGH378" s="2"/>
      <c r="MGI378" s="2"/>
      <c r="MGJ378" s="2"/>
      <c r="MGK378" s="2"/>
      <c r="MGL378" s="2"/>
      <c r="MGM378" s="2"/>
      <c r="MGN378" s="2"/>
      <c r="MGO378" s="2"/>
      <c r="MGP378" s="2"/>
      <c r="MGQ378" s="2"/>
      <c r="MGR378" s="2"/>
      <c r="MGS378" s="2"/>
      <c r="MGT378" s="2"/>
      <c r="MGU378" s="2"/>
      <c r="MGV378" s="2"/>
      <c r="MGW378" s="2"/>
      <c r="MGX378" s="2"/>
      <c r="MGY378" s="2"/>
      <c r="MGZ378" s="2"/>
      <c r="MHA378" s="2"/>
      <c r="MHB378" s="2"/>
      <c r="MHC378" s="2"/>
      <c r="MHD378" s="2"/>
      <c r="MHE378" s="2"/>
      <c r="MHF378" s="2"/>
      <c r="MHG378" s="2"/>
      <c r="MHH378" s="2"/>
      <c r="MHI378" s="2"/>
      <c r="MHJ378" s="2"/>
      <c r="MHK378" s="2"/>
      <c r="MHL378" s="2"/>
      <c r="MHM378" s="2"/>
      <c r="MHN378" s="2"/>
      <c r="MHO378" s="2"/>
      <c r="MHP378" s="2"/>
      <c r="MHQ378" s="2"/>
      <c r="MHR378" s="2"/>
      <c r="MHS378" s="2"/>
      <c r="MHT378" s="2"/>
      <c r="MHU378" s="2"/>
      <c r="MHV378" s="2"/>
      <c r="MHW378" s="2"/>
      <c r="MHX378" s="2"/>
      <c r="MHY378" s="2"/>
      <c r="MHZ378" s="2"/>
      <c r="MIA378" s="2"/>
      <c r="MIB378" s="2"/>
      <c r="MIC378" s="2"/>
      <c r="MID378" s="2"/>
      <c r="MIE378" s="2"/>
      <c r="MIF378" s="2"/>
      <c r="MIG378" s="2"/>
      <c r="MIH378" s="2"/>
      <c r="MII378" s="2"/>
      <c r="MIJ378" s="2"/>
      <c r="MIK378" s="2"/>
      <c r="MIL378" s="2"/>
      <c r="MIM378" s="2"/>
      <c r="MIN378" s="2"/>
      <c r="MIO378" s="2"/>
      <c r="MIP378" s="2"/>
      <c r="MIQ378" s="2"/>
      <c r="MIR378" s="2"/>
      <c r="MIS378" s="2"/>
      <c r="MIT378" s="2"/>
      <c r="MIU378" s="2"/>
      <c r="MIV378" s="2"/>
      <c r="MIW378" s="2"/>
      <c r="MIX378" s="2"/>
      <c r="MIY378" s="2"/>
      <c r="MIZ378" s="2"/>
      <c r="MJA378" s="2"/>
      <c r="MJB378" s="2"/>
      <c r="MJC378" s="2"/>
      <c r="MJD378" s="2"/>
      <c r="MJE378" s="2"/>
      <c r="MJF378" s="2"/>
      <c r="MJG378" s="2"/>
      <c r="MJH378" s="2"/>
      <c r="MJI378" s="2"/>
      <c r="MJJ378" s="2"/>
      <c r="MJK378" s="2"/>
      <c r="MJL378" s="2"/>
      <c r="MJM378" s="2"/>
      <c r="MJN378" s="2"/>
      <c r="MJO378" s="2"/>
      <c r="MJP378" s="2"/>
      <c r="MJQ378" s="2"/>
      <c r="MJR378" s="2"/>
      <c r="MJS378" s="2"/>
      <c r="MJT378" s="2"/>
      <c r="MJU378" s="2"/>
      <c r="MJV378" s="2"/>
      <c r="MJW378" s="2"/>
      <c r="MJX378" s="2"/>
      <c r="MJY378" s="2"/>
      <c r="MJZ378" s="2"/>
      <c r="MKA378" s="2"/>
      <c r="MKB378" s="2"/>
      <c r="MKC378" s="2"/>
      <c r="MKD378" s="2"/>
      <c r="MKE378" s="2"/>
      <c r="MKF378" s="2"/>
      <c r="MKG378" s="2"/>
      <c r="MKH378" s="2"/>
      <c r="MKI378" s="2"/>
      <c r="MKJ378" s="2"/>
      <c r="MKK378" s="2"/>
      <c r="MKL378" s="2"/>
      <c r="MKM378" s="2"/>
      <c r="MKN378" s="2"/>
      <c r="MKO378" s="2"/>
      <c r="MKP378" s="2"/>
      <c r="MKQ378" s="2"/>
      <c r="MKR378" s="2"/>
      <c r="MKS378" s="2"/>
      <c r="MKT378" s="2"/>
      <c r="MKU378" s="2"/>
      <c r="MKV378" s="2"/>
      <c r="MKW378" s="2"/>
      <c r="MKX378" s="2"/>
      <c r="MKY378" s="2"/>
      <c r="MKZ378" s="2"/>
      <c r="MLA378" s="2"/>
      <c r="MLB378" s="2"/>
      <c r="MLC378" s="2"/>
      <c r="MLD378" s="2"/>
      <c r="MLE378" s="2"/>
      <c r="MLF378" s="2"/>
      <c r="MLG378" s="2"/>
      <c r="MLH378" s="2"/>
      <c r="MLI378" s="2"/>
      <c r="MLJ378" s="2"/>
      <c r="MLK378" s="2"/>
      <c r="MLL378" s="2"/>
      <c r="MLM378" s="2"/>
      <c r="MLN378" s="2"/>
      <c r="MLO378" s="2"/>
      <c r="MLP378" s="2"/>
      <c r="MLQ378" s="2"/>
      <c r="MLR378" s="2"/>
      <c r="MLS378" s="2"/>
      <c r="MLT378" s="2"/>
      <c r="MLU378" s="2"/>
      <c r="MLV378" s="2"/>
      <c r="MLW378" s="2"/>
      <c r="MLX378" s="2"/>
      <c r="MLY378" s="2"/>
      <c r="MLZ378" s="2"/>
      <c r="MMA378" s="2"/>
      <c r="MMB378" s="2"/>
      <c r="MMC378" s="2"/>
      <c r="MMD378" s="2"/>
      <c r="MME378" s="2"/>
      <c r="MMF378" s="2"/>
      <c r="MMG378" s="2"/>
      <c r="MMH378" s="2"/>
      <c r="MMI378" s="2"/>
      <c r="MMJ378" s="2"/>
      <c r="MMK378" s="2"/>
      <c r="MML378" s="2"/>
      <c r="MMM378" s="2"/>
      <c r="MMN378" s="2"/>
      <c r="MMO378" s="2"/>
      <c r="MMP378" s="2"/>
      <c r="MMQ378" s="2"/>
      <c r="MMR378" s="2"/>
      <c r="MMS378" s="2"/>
      <c r="MMT378" s="2"/>
      <c r="MMU378" s="2"/>
      <c r="MMV378" s="2"/>
      <c r="MMW378" s="2"/>
      <c r="MMX378" s="2"/>
      <c r="MMY378" s="2"/>
      <c r="MMZ378" s="2"/>
      <c r="MNA378" s="2"/>
      <c r="MNB378" s="2"/>
      <c r="MNC378" s="2"/>
      <c r="MND378" s="2"/>
      <c r="MNE378" s="2"/>
      <c r="MNF378" s="2"/>
      <c r="MNG378" s="2"/>
      <c r="MNH378" s="2"/>
      <c r="MNI378" s="2"/>
      <c r="MNJ378" s="2"/>
      <c r="MNK378" s="2"/>
      <c r="MNL378" s="2"/>
      <c r="MNM378" s="2"/>
      <c r="MNN378" s="2"/>
      <c r="MNO378" s="2"/>
      <c r="MNP378" s="2"/>
      <c r="MNQ378" s="2"/>
      <c r="MNR378" s="2"/>
      <c r="MNS378" s="2"/>
      <c r="MNT378" s="2"/>
      <c r="MNU378" s="2"/>
      <c r="MNV378" s="2"/>
      <c r="MNW378" s="2"/>
      <c r="MNX378" s="2"/>
      <c r="MNY378" s="2"/>
      <c r="MNZ378" s="2"/>
      <c r="MOA378" s="2"/>
      <c r="MOB378" s="2"/>
      <c r="MOC378" s="2"/>
      <c r="MOD378" s="2"/>
      <c r="MOE378" s="2"/>
      <c r="MOF378" s="2"/>
      <c r="MOG378" s="2"/>
      <c r="MOH378" s="2"/>
      <c r="MOI378" s="2"/>
      <c r="MOJ378" s="2"/>
      <c r="MOK378" s="2"/>
      <c r="MOL378" s="2"/>
      <c r="MOM378" s="2"/>
      <c r="MON378" s="2"/>
      <c r="MOO378" s="2"/>
      <c r="MOP378" s="2"/>
      <c r="MOQ378" s="2"/>
      <c r="MOR378" s="2"/>
      <c r="MOS378" s="2"/>
      <c r="MOT378" s="2"/>
      <c r="MOU378" s="2"/>
      <c r="MOV378" s="2"/>
      <c r="MOW378" s="2"/>
      <c r="MOX378" s="2"/>
      <c r="MOY378" s="2"/>
      <c r="MOZ378" s="2"/>
      <c r="MPA378" s="2"/>
      <c r="MPB378" s="2"/>
      <c r="MPC378" s="2"/>
      <c r="MPD378" s="2"/>
      <c r="MPE378" s="2"/>
      <c r="MPF378" s="2"/>
      <c r="MPG378" s="2"/>
      <c r="MPH378" s="2"/>
      <c r="MPI378" s="2"/>
      <c r="MPJ378" s="2"/>
      <c r="MPK378" s="2"/>
      <c r="MPL378" s="2"/>
      <c r="MPM378" s="2"/>
      <c r="MPN378" s="2"/>
      <c r="MPO378" s="2"/>
      <c r="MPP378" s="2"/>
      <c r="MPQ378" s="2"/>
      <c r="MPR378" s="2"/>
      <c r="MPS378" s="2"/>
      <c r="MPT378" s="2"/>
      <c r="MPU378" s="2"/>
      <c r="MPV378" s="2"/>
      <c r="MPW378" s="2"/>
      <c r="MPX378" s="2"/>
      <c r="MPY378" s="2"/>
      <c r="MPZ378" s="2"/>
      <c r="MQA378" s="2"/>
      <c r="MQB378" s="2"/>
      <c r="MQC378" s="2"/>
      <c r="MQD378" s="2"/>
      <c r="MQE378" s="2"/>
      <c r="MQF378" s="2"/>
      <c r="MQG378" s="2"/>
      <c r="MQH378" s="2"/>
      <c r="MQI378" s="2"/>
      <c r="MQJ378" s="2"/>
      <c r="MQK378" s="2"/>
      <c r="MQL378" s="2"/>
      <c r="MQM378" s="2"/>
      <c r="MQN378" s="2"/>
      <c r="MQO378" s="2"/>
      <c r="MQP378" s="2"/>
      <c r="MQQ378" s="2"/>
      <c r="MQR378" s="2"/>
      <c r="MQS378" s="2"/>
      <c r="MQT378" s="2"/>
      <c r="MQU378" s="2"/>
      <c r="MQV378" s="2"/>
      <c r="MQW378" s="2"/>
      <c r="MQX378" s="2"/>
      <c r="MQY378" s="2"/>
      <c r="MQZ378" s="2"/>
      <c r="MRA378" s="2"/>
      <c r="MRB378" s="2"/>
      <c r="MRC378" s="2"/>
      <c r="MRD378" s="2"/>
      <c r="MRE378" s="2"/>
      <c r="MRF378" s="2"/>
      <c r="MRG378" s="2"/>
      <c r="MRH378" s="2"/>
      <c r="MRI378" s="2"/>
      <c r="MRJ378" s="2"/>
      <c r="MRK378" s="2"/>
      <c r="MRL378" s="2"/>
      <c r="MRM378" s="2"/>
      <c r="MRN378" s="2"/>
      <c r="MRO378" s="2"/>
      <c r="MRP378" s="2"/>
      <c r="MRQ378" s="2"/>
      <c r="MRR378" s="2"/>
      <c r="MRS378" s="2"/>
      <c r="MRT378" s="2"/>
      <c r="MRU378" s="2"/>
      <c r="MRV378" s="2"/>
      <c r="MRW378" s="2"/>
      <c r="MRX378" s="2"/>
      <c r="MRY378" s="2"/>
      <c r="MRZ378" s="2"/>
      <c r="MSA378" s="2"/>
      <c r="MSB378" s="2"/>
      <c r="MSC378" s="2"/>
      <c r="MSD378" s="2"/>
      <c r="MSE378" s="2"/>
      <c r="MSF378" s="2"/>
      <c r="MSG378" s="2"/>
      <c r="MSH378" s="2"/>
      <c r="MSI378" s="2"/>
      <c r="MSJ378" s="2"/>
      <c r="MSK378" s="2"/>
      <c r="MSL378" s="2"/>
      <c r="MSM378" s="2"/>
      <c r="MSN378" s="2"/>
      <c r="MSO378" s="2"/>
      <c r="MSP378" s="2"/>
      <c r="MSQ378" s="2"/>
      <c r="MSR378" s="2"/>
      <c r="MSS378" s="2"/>
      <c r="MST378" s="2"/>
      <c r="MSU378" s="2"/>
      <c r="MSV378" s="2"/>
      <c r="MSW378" s="2"/>
      <c r="MSX378" s="2"/>
      <c r="MSY378" s="2"/>
      <c r="MSZ378" s="2"/>
      <c r="MTA378" s="2"/>
      <c r="MTB378" s="2"/>
      <c r="MTC378" s="2"/>
      <c r="MTD378" s="2"/>
      <c r="MTE378" s="2"/>
      <c r="MTF378" s="2"/>
      <c r="MTG378" s="2"/>
      <c r="MTH378" s="2"/>
      <c r="MTI378" s="2"/>
      <c r="MTJ378" s="2"/>
      <c r="MTK378" s="2"/>
      <c r="MTL378" s="2"/>
      <c r="MTM378" s="2"/>
      <c r="MTN378" s="2"/>
      <c r="MTO378" s="2"/>
      <c r="MTP378" s="2"/>
      <c r="MTQ378" s="2"/>
      <c r="MTR378" s="2"/>
      <c r="MTS378" s="2"/>
      <c r="MTT378" s="2"/>
      <c r="MTU378" s="2"/>
      <c r="MTV378" s="2"/>
      <c r="MTW378" s="2"/>
      <c r="MTX378" s="2"/>
      <c r="MTY378" s="2"/>
      <c r="MTZ378" s="2"/>
      <c r="MUA378" s="2"/>
      <c r="MUB378" s="2"/>
      <c r="MUC378" s="2"/>
      <c r="MUD378" s="2"/>
      <c r="MUE378" s="2"/>
      <c r="MUF378" s="2"/>
      <c r="MUG378" s="2"/>
      <c r="MUH378" s="2"/>
      <c r="MUI378" s="2"/>
      <c r="MUJ378" s="2"/>
      <c r="MUK378" s="2"/>
      <c r="MUL378" s="2"/>
      <c r="MUM378" s="2"/>
      <c r="MUN378" s="2"/>
      <c r="MUO378" s="2"/>
      <c r="MUP378" s="2"/>
      <c r="MUQ378" s="2"/>
      <c r="MUR378" s="2"/>
      <c r="MUS378" s="2"/>
      <c r="MUT378" s="2"/>
      <c r="MUU378" s="2"/>
      <c r="MUV378" s="2"/>
      <c r="MUW378" s="2"/>
      <c r="MUX378" s="2"/>
      <c r="MUY378" s="2"/>
      <c r="MUZ378" s="2"/>
      <c r="MVA378" s="2"/>
      <c r="MVB378" s="2"/>
      <c r="MVC378" s="2"/>
      <c r="MVD378" s="2"/>
      <c r="MVE378" s="2"/>
      <c r="MVF378" s="2"/>
      <c r="MVG378" s="2"/>
      <c r="MVH378" s="2"/>
      <c r="MVI378" s="2"/>
      <c r="MVJ378" s="2"/>
      <c r="MVK378" s="2"/>
      <c r="MVL378" s="2"/>
      <c r="MVM378" s="2"/>
      <c r="MVN378" s="2"/>
      <c r="MVO378" s="2"/>
      <c r="MVP378" s="2"/>
      <c r="MVQ378" s="2"/>
      <c r="MVR378" s="2"/>
      <c r="MVS378" s="2"/>
      <c r="MVT378" s="2"/>
      <c r="MVU378" s="2"/>
      <c r="MVV378" s="2"/>
      <c r="MVW378" s="2"/>
      <c r="MVX378" s="2"/>
      <c r="MVY378" s="2"/>
      <c r="MVZ378" s="2"/>
      <c r="MWA378" s="2"/>
      <c r="MWB378" s="2"/>
      <c r="MWC378" s="2"/>
      <c r="MWD378" s="2"/>
      <c r="MWE378" s="2"/>
      <c r="MWF378" s="2"/>
      <c r="MWG378" s="2"/>
      <c r="MWH378" s="2"/>
      <c r="MWI378" s="2"/>
      <c r="MWJ378" s="2"/>
      <c r="MWK378" s="2"/>
      <c r="MWL378" s="2"/>
      <c r="MWM378" s="2"/>
      <c r="MWN378" s="2"/>
      <c r="MWO378" s="2"/>
      <c r="MWP378" s="2"/>
      <c r="MWQ378" s="2"/>
      <c r="MWR378" s="2"/>
      <c r="MWS378" s="2"/>
      <c r="MWT378" s="2"/>
      <c r="MWU378" s="2"/>
      <c r="MWV378" s="2"/>
      <c r="MWW378" s="2"/>
      <c r="MWX378" s="2"/>
      <c r="MWY378" s="2"/>
      <c r="MWZ378" s="2"/>
      <c r="MXA378" s="2"/>
      <c r="MXB378" s="2"/>
      <c r="MXC378" s="2"/>
      <c r="MXD378" s="2"/>
      <c r="MXE378" s="2"/>
      <c r="MXF378" s="2"/>
      <c r="MXG378" s="2"/>
      <c r="MXH378" s="2"/>
      <c r="MXI378" s="2"/>
      <c r="MXJ378" s="2"/>
      <c r="MXK378" s="2"/>
      <c r="MXL378" s="2"/>
      <c r="MXM378" s="2"/>
      <c r="MXN378" s="2"/>
      <c r="MXO378" s="2"/>
      <c r="MXP378" s="2"/>
      <c r="MXQ378" s="2"/>
      <c r="MXR378" s="2"/>
      <c r="MXS378" s="2"/>
      <c r="MXT378" s="2"/>
      <c r="MXU378" s="2"/>
      <c r="MXV378" s="2"/>
      <c r="MXW378" s="2"/>
      <c r="MXX378" s="2"/>
      <c r="MXY378" s="2"/>
      <c r="MXZ378" s="2"/>
      <c r="MYA378" s="2"/>
      <c r="MYB378" s="2"/>
      <c r="MYC378" s="2"/>
      <c r="MYD378" s="2"/>
      <c r="MYE378" s="2"/>
      <c r="MYF378" s="2"/>
      <c r="MYG378" s="2"/>
      <c r="MYH378" s="2"/>
      <c r="MYI378" s="2"/>
      <c r="MYJ378" s="2"/>
      <c r="MYK378" s="2"/>
      <c r="MYL378" s="2"/>
      <c r="MYM378" s="2"/>
      <c r="MYN378" s="2"/>
      <c r="MYO378" s="2"/>
      <c r="MYP378" s="2"/>
      <c r="MYQ378" s="2"/>
      <c r="MYR378" s="2"/>
      <c r="MYS378" s="2"/>
      <c r="MYT378" s="2"/>
      <c r="MYU378" s="2"/>
      <c r="MYV378" s="2"/>
      <c r="MYW378" s="2"/>
      <c r="MYX378" s="2"/>
      <c r="MYY378" s="2"/>
      <c r="MYZ378" s="2"/>
      <c r="MZA378" s="2"/>
      <c r="MZB378" s="2"/>
      <c r="MZC378" s="2"/>
      <c r="MZD378" s="2"/>
      <c r="MZE378" s="2"/>
      <c r="MZF378" s="2"/>
      <c r="MZG378" s="2"/>
      <c r="MZH378" s="2"/>
      <c r="MZI378" s="2"/>
      <c r="MZJ378" s="2"/>
      <c r="MZK378" s="2"/>
      <c r="MZL378" s="2"/>
      <c r="MZM378" s="2"/>
      <c r="MZN378" s="2"/>
      <c r="MZO378" s="2"/>
      <c r="MZP378" s="2"/>
      <c r="MZQ378" s="2"/>
      <c r="MZR378" s="2"/>
      <c r="MZS378" s="2"/>
      <c r="MZT378" s="2"/>
      <c r="MZU378" s="2"/>
      <c r="MZV378" s="2"/>
      <c r="MZW378" s="2"/>
      <c r="MZX378" s="2"/>
      <c r="MZY378" s="2"/>
      <c r="MZZ378" s="2"/>
      <c r="NAA378" s="2"/>
      <c r="NAB378" s="2"/>
      <c r="NAC378" s="2"/>
      <c r="NAD378" s="2"/>
      <c r="NAE378" s="2"/>
      <c r="NAF378" s="2"/>
      <c r="NAG378" s="2"/>
      <c r="NAH378" s="2"/>
      <c r="NAI378" s="2"/>
      <c r="NAJ378" s="2"/>
      <c r="NAK378" s="2"/>
      <c r="NAL378" s="2"/>
      <c r="NAM378" s="2"/>
      <c r="NAN378" s="2"/>
      <c r="NAO378" s="2"/>
      <c r="NAP378" s="2"/>
      <c r="NAQ378" s="2"/>
      <c r="NAR378" s="2"/>
      <c r="NAS378" s="2"/>
      <c r="NAT378" s="2"/>
      <c r="NAU378" s="2"/>
      <c r="NAV378" s="2"/>
      <c r="NAW378" s="2"/>
      <c r="NAX378" s="2"/>
      <c r="NAY378" s="2"/>
      <c r="NAZ378" s="2"/>
      <c r="NBA378" s="2"/>
      <c r="NBB378" s="2"/>
      <c r="NBC378" s="2"/>
      <c r="NBD378" s="2"/>
      <c r="NBE378" s="2"/>
      <c r="NBF378" s="2"/>
      <c r="NBG378" s="2"/>
      <c r="NBH378" s="2"/>
      <c r="NBI378" s="2"/>
      <c r="NBJ378" s="2"/>
      <c r="NBK378" s="2"/>
      <c r="NBL378" s="2"/>
      <c r="NBM378" s="2"/>
      <c r="NBN378" s="2"/>
      <c r="NBO378" s="2"/>
      <c r="NBP378" s="2"/>
      <c r="NBQ378" s="2"/>
      <c r="NBR378" s="2"/>
      <c r="NBS378" s="2"/>
      <c r="NBT378" s="2"/>
      <c r="NBU378" s="2"/>
      <c r="NBV378" s="2"/>
      <c r="NBW378" s="2"/>
      <c r="NBX378" s="2"/>
      <c r="NBY378" s="2"/>
      <c r="NBZ378" s="2"/>
      <c r="NCA378" s="2"/>
      <c r="NCB378" s="2"/>
      <c r="NCC378" s="2"/>
      <c r="NCD378" s="2"/>
      <c r="NCE378" s="2"/>
      <c r="NCF378" s="2"/>
      <c r="NCG378" s="2"/>
      <c r="NCH378" s="2"/>
      <c r="NCI378" s="2"/>
      <c r="NCJ378" s="2"/>
      <c r="NCK378" s="2"/>
      <c r="NCL378" s="2"/>
      <c r="NCM378" s="2"/>
      <c r="NCN378" s="2"/>
      <c r="NCO378" s="2"/>
      <c r="NCP378" s="2"/>
      <c r="NCQ378" s="2"/>
      <c r="NCR378" s="2"/>
      <c r="NCS378" s="2"/>
      <c r="NCT378" s="2"/>
      <c r="NCU378" s="2"/>
      <c r="NCV378" s="2"/>
      <c r="NCW378" s="2"/>
      <c r="NCX378" s="2"/>
      <c r="NCY378" s="2"/>
      <c r="NCZ378" s="2"/>
      <c r="NDA378" s="2"/>
      <c r="NDB378" s="2"/>
      <c r="NDC378" s="2"/>
      <c r="NDD378" s="2"/>
      <c r="NDE378" s="2"/>
      <c r="NDF378" s="2"/>
      <c r="NDG378" s="2"/>
      <c r="NDH378" s="2"/>
      <c r="NDI378" s="2"/>
      <c r="NDJ378" s="2"/>
      <c r="NDK378" s="2"/>
      <c r="NDL378" s="2"/>
      <c r="NDM378" s="2"/>
      <c r="NDN378" s="2"/>
      <c r="NDO378" s="2"/>
      <c r="NDP378" s="2"/>
      <c r="NDQ378" s="2"/>
      <c r="NDR378" s="2"/>
      <c r="NDS378" s="2"/>
      <c r="NDT378" s="2"/>
      <c r="NDU378" s="2"/>
      <c r="NDV378" s="2"/>
      <c r="NDW378" s="2"/>
      <c r="NDX378" s="2"/>
      <c r="NDY378" s="2"/>
      <c r="NDZ378" s="2"/>
      <c r="NEA378" s="2"/>
      <c r="NEB378" s="2"/>
      <c r="NEC378" s="2"/>
      <c r="NED378" s="2"/>
      <c r="NEE378" s="2"/>
      <c r="NEF378" s="2"/>
      <c r="NEG378" s="2"/>
      <c r="NEH378" s="2"/>
      <c r="NEI378" s="2"/>
      <c r="NEJ378" s="2"/>
      <c r="NEK378" s="2"/>
      <c r="NEL378" s="2"/>
      <c r="NEM378" s="2"/>
      <c r="NEN378" s="2"/>
      <c r="NEO378" s="2"/>
      <c r="NEP378" s="2"/>
      <c r="NEQ378" s="2"/>
      <c r="NER378" s="2"/>
      <c r="NES378" s="2"/>
      <c r="NET378" s="2"/>
      <c r="NEU378" s="2"/>
      <c r="NEV378" s="2"/>
      <c r="NEW378" s="2"/>
      <c r="NEX378" s="2"/>
      <c r="NEY378" s="2"/>
      <c r="NEZ378" s="2"/>
      <c r="NFA378" s="2"/>
      <c r="NFB378" s="2"/>
      <c r="NFC378" s="2"/>
      <c r="NFD378" s="2"/>
      <c r="NFE378" s="2"/>
      <c r="NFF378" s="2"/>
      <c r="NFG378" s="2"/>
      <c r="NFH378" s="2"/>
      <c r="NFI378" s="2"/>
      <c r="NFJ378" s="2"/>
      <c r="NFK378" s="2"/>
      <c r="NFL378" s="2"/>
      <c r="NFM378" s="2"/>
      <c r="NFN378" s="2"/>
      <c r="NFO378" s="2"/>
      <c r="NFP378" s="2"/>
      <c r="NFQ378" s="2"/>
      <c r="NFR378" s="2"/>
      <c r="NFS378" s="2"/>
      <c r="NFT378" s="2"/>
      <c r="NFU378" s="2"/>
      <c r="NFV378" s="2"/>
      <c r="NFW378" s="2"/>
      <c r="NFX378" s="2"/>
      <c r="NFY378" s="2"/>
      <c r="NFZ378" s="2"/>
      <c r="NGA378" s="2"/>
      <c r="NGB378" s="2"/>
      <c r="NGC378" s="2"/>
      <c r="NGD378" s="2"/>
      <c r="NGE378" s="2"/>
      <c r="NGF378" s="2"/>
      <c r="NGG378" s="2"/>
      <c r="NGH378" s="2"/>
      <c r="NGI378" s="2"/>
      <c r="NGJ378" s="2"/>
      <c r="NGK378" s="2"/>
      <c r="NGL378" s="2"/>
      <c r="NGM378" s="2"/>
      <c r="NGN378" s="2"/>
      <c r="NGO378" s="2"/>
      <c r="NGP378" s="2"/>
      <c r="NGQ378" s="2"/>
      <c r="NGR378" s="2"/>
      <c r="NGS378" s="2"/>
      <c r="NGT378" s="2"/>
      <c r="NGU378" s="2"/>
      <c r="NGV378" s="2"/>
      <c r="NGW378" s="2"/>
      <c r="NGX378" s="2"/>
      <c r="NGY378" s="2"/>
      <c r="NGZ378" s="2"/>
      <c r="NHA378" s="2"/>
      <c r="NHB378" s="2"/>
      <c r="NHC378" s="2"/>
      <c r="NHD378" s="2"/>
      <c r="NHE378" s="2"/>
      <c r="NHF378" s="2"/>
      <c r="NHG378" s="2"/>
      <c r="NHH378" s="2"/>
      <c r="NHI378" s="2"/>
      <c r="NHJ378" s="2"/>
      <c r="NHK378" s="2"/>
      <c r="NHL378" s="2"/>
      <c r="NHM378" s="2"/>
      <c r="NHN378" s="2"/>
      <c r="NHO378" s="2"/>
      <c r="NHP378" s="2"/>
      <c r="NHQ378" s="2"/>
      <c r="NHR378" s="2"/>
      <c r="NHS378" s="2"/>
      <c r="NHT378" s="2"/>
      <c r="NHU378" s="2"/>
      <c r="NHV378" s="2"/>
      <c r="NHW378" s="2"/>
      <c r="NHX378" s="2"/>
      <c r="NHY378" s="2"/>
      <c r="NHZ378" s="2"/>
      <c r="NIA378" s="2"/>
      <c r="NIB378" s="2"/>
      <c r="NIC378" s="2"/>
      <c r="NID378" s="2"/>
      <c r="NIE378" s="2"/>
      <c r="NIF378" s="2"/>
      <c r="NIG378" s="2"/>
      <c r="NIH378" s="2"/>
      <c r="NII378" s="2"/>
      <c r="NIJ378" s="2"/>
      <c r="NIK378" s="2"/>
      <c r="NIL378" s="2"/>
      <c r="NIM378" s="2"/>
      <c r="NIN378" s="2"/>
      <c r="NIO378" s="2"/>
      <c r="NIP378" s="2"/>
      <c r="NIQ378" s="2"/>
      <c r="NIR378" s="2"/>
      <c r="NIS378" s="2"/>
      <c r="NIT378" s="2"/>
      <c r="NIU378" s="2"/>
      <c r="NIV378" s="2"/>
      <c r="NIW378" s="2"/>
      <c r="NIX378" s="2"/>
      <c r="NIY378" s="2"/>
      <c r="NIZ378" s="2"/>
      <c r="NJA378" s="2"/>
      <c r="NJB378" s="2"/>
      <c r="NJC378" s="2"/>
      <c r="NJD378" s="2"/>
      <c r="NJE378" s="2"/>
      <c r="NJF378" s="2"/>
      <c r="NJG378" s="2"/>
      <c r="NJH378" s="2"/>
      <c r="NJI378" s="2"/>
      <c r="NJJ378" s="2"/>
      <c r="NJK378" s="2"/>
      <c r="NJL378" s="2"/>
      <c r="NJM378" s="2"/>
      <c r="NJN378" s="2"/>
      <c r="NJO378" s="2"/>
      <c r="NJP378" s="2"/>
      <c r="NJQ378" s="2"/>
      <c r="NJR378" s="2"/>
      <c r="NJS378" s="2"/>
      <c r="NJT378" s="2"/>
      <c r="NJU378" s="2"/>
      <c r="NJV378" s="2"/>
      <c r="NJW378" s="2"/>
      <c r="NJX378" s="2"/>
      <c r="NJY378" s="2"/>
      <c r="NJZ378" s="2"/>
      <c r="NKA378" s="2"/>
      <c r="NKB378" s="2"/>
      <c r="NKC378" s="2"/>
      <c r="NKD378" s="2"/>
      <c r="NKE378" s="2"/>
      <c r="NKF378" s="2"/>
      <c r="NKG378" s="2"/>
      <c r="NKH378" s="2"/>
      <c r="NKI378" s="2"/>
      <c r="NKJ378" s="2"/>
      <c r="NKK378" s="2"/>
      <c r="NKL378" s="2"/>
      <c r="NKM378" s="2"/>
      <c r="NKN378" s="2"/>
      <c r="NKO378" s="2"/>
      <c r="NKP378" s="2"/>
      <c r="NKQ378" s="2"/>
      <c r="NKR378" s="2"/>
      <c r="NKS378" s="2"/>
      <c r="NKT378" s="2"/>
      <c r="NKU378" s="2"/>
      <c r="NKV378" s="2"/>
      <c r="NKW378" s="2"/>
      <c r="NKX378" s="2"/>
      <c r="NKY378" s="2"/>
      <c r="NKZ378" s="2"/>
      <c r="NLA378" s="2"/>
      <c r="NLB378" s="2"/>
      <c r="NLC378" s="2"/>
      <c r="NLD378" s="2"/>
      <c r="NLE378" s="2"/>
      <c r="NLF378" s="2"/>
      <c r="NLG378" s="2"/>
      <c r="NLH378" s="2"/>
      <c r="NLI378" s="2"/>
      <c r="NLJ378" s="2"/>
      <c r="NLK378" s="2"/>
      <c r="NLL378" s="2"/>
      <c r="NLM378" s="2"/>
      <c r="NLN378" s="2"/>
      <c r="NLO378" s="2"/>
      <c r="NLP378" s="2"/>
      <c r="NLQ378" s="2"/>
      <c r="NLR378" s="2"/>
      <c r="NLS378" s="2"/>
      <c r="NLT378" s="2"/>
      <c r="NLU378" s="2"/>
      <c r="NLV378" s="2"/>
      <c r="NLW378" s="2"/>
      <c r="NLX378" s="2"/>
      <c r="NLY378" s="2"/>
      <c r="NLZ378" s="2"/>
      <c r="NMA378" s="2"/>
      <c r="NMB378" s="2"/>
      <c r="NMC378" s="2"/>
      <c r="NMD378" s="2"/>
      <c r="NME378" s="2"/>
      <c r="NMF378" s="2"/>
      <c r="NMG378" s="2"/>
      <c r="NMH378" s="2"/>
      <c r="NMI378" s="2"/>
      <c r="NMJ378" s="2"/>
      <c r="NMK378" s="2"/>
      <c r="NML378" s="2"/>
      <c r="NMM378" s="2"/>
      <c r="NMN378" s="2"/>
      <c r="NMO378" s="2"/>
      <c r="NMP378" s="2"/>
      <c r="NMQ378" s="2"/>
      <c r="NMR378" s="2"/>
      <c r="NMS378" s="2"/>
      <c r="NMT378" s="2"/>
      <c r="NMU378" s="2"/>
      <c r="NMV378" s="2"/>
      <c r="NMW378" s="2"/>
      <c r="NMX378" s="2"/>
      <c r="NMY378" s="2"/>
      <c r="NMZ378" s="2"/>
      <c r="NNA378" s="2"/>
      <c r="NNB378" s="2"/>
      <c r="NNC378" s="2"/>
      <c r="NND378" s="2"/>
      <c r="NNE378" s="2"/>
      <c r="NNF378" s="2"/>
      <c r="NNG378" s="2"/>
      <c r="NNH378" s="2"/>
      <c r="NNI378" s="2"/>
      <c r="NNJ378" s="2"/>
      <c r="NNK378" s="2"/>
      <c r="NNL378" s="2"/>
      <c r="NNM378" s="2"/>
      <c r="NNN378" s="2"/>
      <c r="NNO378" s="2"/>
      <c r="NNP378" s="2"/>
      <c r="NNQ378" s="2"/>
      <c r="NNR378" s="2"/>
      <c r="NNS378" s="2"/>
      <c r="NNT378" s="2"/>
      <c r="NNU378" s="2"/>
      <c r="NNV378" s="2"/>
      <c r="NNW378" s="2"/>
      <c r="NNX378" s="2"/>
      <c r="NNY378" s="2"/>
      <c r="NNZ378" s="2"/>
      <c r="NOA378" s="2"/>
      <c r="NOB378" s="2"/>
      <c r="NOC378" s="2"/>
      <c r="NOD378" s="2"/>
      <c r="NOE378" s="2"/>
      <c r="NOF378" s="2"/>
      <c r="NOG378" s="2"/>
      <c r="NOH378" s="2"/>
      <c r="NOI378" s="2"/>
      <c r="NOJ378" s="2"/>
      <c r="NOK378" s="2"/>
      <c r="NOL378" s="2"/>
      <c r="NOM378" s="2"/>
      <c r="NON378" s="2"/>
      <c r="NOO378" s="2"/>
      <c r="NOP378" s="2"/>
      <c r="NOQ378" s="2"/>
      <c r="NOR378" s="2"/>
      <c r="NOS378" s="2"/>
      <c r="NOT378" s="2"/>
      <c r="NOU378" s="2"/>
      <c r="NOV378" s="2"/>
      <c r="NOW378" s="2"/>
      <c r="NOX378" s="2"/>
      <c r="NOY378" s="2"/>
      <c r="NOZ378" s="2"/>
      <c r="NPA378" s="2"/>
      <c r="NPB378" s="2"/>
      <c r="NPC378" s="2"/>
      <c r="NPD378" s="2"/>
      <c r="NPE378" s="2"/>
      <c r="NPF378" s="2"/>
      <c r="NPG378" s="2"/>
      <c r="NPH378" s="2"/>
      <c r="NPI378" s="2"/>
      <c r="NPJ378" s="2"/>
      <c r="NPK378" s="2"/>
      <c r="NPL378" s="2"/>
      <c r="NPM378" s="2"/>
      <c r="NPN378" s="2"/>
      <c r="NPO378" s="2"/>
      <c r="NPP378" s="2"/>
      <c r="NPQ378" s="2"/>
      <c r="NPR378" s="2"/>
      <c r="NPS378" s="2"/>
      <c r="NPT378" s="2"/>
      <c r="NPU378" s="2"/>
      <c r="NPV378" s="2"/>
      <c r="NPW378" s="2"/>
      <c r="NPX378" s="2"/>
      <c r="NPY378" s="2"/>
      <c r="NPZ378" s="2"/>
      <c r="NQA378" s="2"/>
      <c r="NQB378" s="2"/>
      <c r="NQC378" s="2"/>
      <c r="NQD378" s="2"/>
      <c r="NQE378" s="2"/>
      <c r="NQF378" s="2"/>
      <c r="NQG378" s="2"/>
      <c r="NQH378" s="2"/>
      <c r="NQI378" s="2"/>
      <c r="NQJ378" s="2"/>
      <c r="NQK378" s="2"/>
      <c r="NQL378" s="2"/>
      <c r="NQM378" s="2"/>
      <c r="NQN378" s="2"/>
      <c r="NQO378" s="2"/>
      <c r="NQP378" s="2"/>
      <c r="NQQ378" s="2"/>
      <c r="NQR378" s="2"/>
      <c r="NQS378" s="2"/>
      <c r="NQT378" s="2"/>
      <c r="NQU378" s="2"/>
      <c r="NQV378" s="2"/>
      <c r="NQW378" s="2"/>
      <c r="NQX378" s="2"/>
      <c r="NQY378" s="2"/>
      <c r="NQZ378" s="2"/>
      <c r="NRA378" s="2"/>
      <c r="NRB378" s="2"/>
      <c r="NRC378" s="2"/>
      <c r="NRD378" s="2"/>
      <c r="NRE378" s="2"/>
      <c r="NRF378" s="2"/>
      <c r="NRG378" s="2"/>
      <c r="NRH378" s="2"/>
      <c r="NRI378" s="2"/>
      <c r="NRJ378" s="2"/>
      <c r="NRK378" s="2"/>
      <c r="NRL378" s="2"/>
      <c r="NRM378" s="2"/>
      <c r="NRN378" s="2"/>
      <c r="NRO378" s="2"/>
      <c r="NRP378" s="2"/>
      <c r="NRQ378" s="2"/>
      <c r="NRR378" s="2"/>
      <c r="NRS378" s="2"/>
      <c r="NRT378" s="2"/>
      <c r="NRU378" s="2"/>
      <c r="NRV378" s="2"/>
      <c r="NRW378" s="2"/>
      <c r="NRX378" s="2"/>
      <c r="NRY378" s="2"/>
      <c r="NRZ378" s="2"/>
      <c r="NSA378" s="2"/>
      <c r="NSB378" s="2"/>
      <c r="NSC378" s="2"/>
      <c r="NSD378" s="2"/>
      <c r="NSE378" s="2"/>
      <c r="NSF378" s="2"/>
      <c r="NSG378" s="2"/>
      <c r="NSH378" s="2"/>
      <c r="NSI378" s="2"/>
      <c r="NSJ378" s="2"/>
      <c r="NSK378" s="2"/>
      <c r="NSL378" s="2"/>
      <c r="NSM378" s="2"/>
      <c r="NSN378" s="2"/>
      <c r="NSO378" s="2"/>
      <c r="NSP378" s="2"/>
      <c r="NSQ378" s="2"/>
      <c r="NSR378" s="2"/>
      <c r="NSS378" s="2"/>
      <c r="NST378" s="2"/>
      <c r="NSU378" s="2"/>
      <c r="NSV378" s="2"/>
      <c r="NSW378" s="2"/>
      <c r="NSX378" s="2"/>
      <c r="NSY378" s="2"/>
      <c r="NSZ378" s="2"/>
      <c r="NTA378" s="2"/>
      <c r="NTB378" s="2"/>
      <c r="NTC378" s="2"/>
      <c r="NTD378" s="2"/>
      <c r="NTE378" s="2"/>
      <c r="NTF378" s="2"/>
      <c r="NTG378" s="2"/>
      <c r="NTH378" s="2"/>
      <c r="NTI378" s="2"/>
      <c r="NTJ378" s="2"/>
      <c r="NTK378" s="2"/>
      <c r="NTL378" s="2"/>
      <c r="NTM378" s="2"/>
      <c r="NTN378" s="2"/>
      <c r="NTO378" s="2"/>
      <c r="NTP378" s="2"/>
      <c r="NTQ378" s="2"/>
      <c r="NTR378" s="2"/>
      <c r="NTS378" s="2"/>
      <c r="NTT378" s="2"/>
      <c r="NTU378" s="2"/>
      <c r="NTV378" s="2"/>
      <c r="NTW378" s="2"/>
      <c r="NTX378" s="2"/>
      <c r="NTY378" s="2"/>
      <c r="NTZ378" s="2"/>
      <c r="NUA378" s="2"/>
      <c r="NUB378" s="2"/>
      <c r="NUC378" s="2"/>
      <c r="NUD378" s="2"/>
      <c r="NUE378" s="2"/>
      <c r="NUF378" s="2"/>
      <c r="NUG378" s="2"/>
      <c r="NUH378" s="2"/>
      <c r="NUI378" s="2"/>
      <c r="NUJ378" s="2"/>
      <c r="NUK378" s="2"/>
      <c r="NUL378" s="2"/>
      <c r="NUM378" s="2"/>
      <c r="NUN378" s="2"/>
      <c r="NUO378" s="2"/>
      <c r="NUP378" s="2"/>
      <c r="NUQ378" s="2"/>
      <c r="NUR378" s="2"/>
      <c r="NUS378" s="2"/>
      <c r="NUT378" s="2"/>
      <c r="NUU378" s="2"/>
      <c r="NUV378" s="2"/>
      <c r="NUW378" s="2"/>
      <c r="NUX378" s="2"/>
      <c r="NUY378" s="2"/>
      <c r="NUZ378" s="2"/>
      <c r="NVA378" s="2"/>
      <c r="NVB378" s="2"/>
      <c r="NVC378" s="2"/>
      <c r="NVD378" s="2"/>
      <c r="NVE378" s="2"/>
      <c r="NVF378" s="2"/>
      <c r="NVG378" s="2"/>
      <c r="NVH378" s="2"/>
      <c r="NVI378" s="2"/>
      <c r="NVJ378" s="2"/>
      <c r="NVK378" s="2"/>
      <c r="NVL378" s="2"/>
      <c r="NVM378" s="2"/>
      <c r="NVN378" s="2"/>
      <c r="NVO378" s="2"/>
      <c r="NVP378" s="2"/>
      <c r="NVQ378" s="2"/>
      <c r="NVR378" s="2"/>
      <c r="NVS378" s="2"/>
      <c r="NVT378" s="2"/>
      <c r="NVU378" s="2"/>
      <c r="NVV378" s="2"/>
      <c r="NVW378" s="2"/>
      <c r="NVX378" s="2"/>
      <c r="NVY378" s="2"/>
      <c r="NVZ378" s="2"/>
      <c r="NWA378" s="2"/>
      <c r="NWB378" s="2"/>
      <c r="NWC378" s="2"/>
      <c r="NWD378" s="2"/>
      <c r="NWE378" s="2"/>
      <c r="NWF378" s="2"/>
      <c r="NWG378" s="2"/>
      <c r="NWH378" s="2"/>
      <c r="NWI378" s="2"/>
      <c r="NWJ378" s="2"/>
      <c r="NWK378" s="2"/>
      <c r="NWL378" s="2"/>
      <c r="NWM378" s="2"/>
      <c r="NWN378" s="2"/>
      <c r="NWO378" s="2"/>
      <c r="NWP378" s="2"/>
      <c r="NWQ378" s="2"/>
      <c r="NWR378" s="2"/>
      <c r="NWS378" s="2"/>
      <c r="NWT378" s="2"/>
      <c r="NWU378" s="2"/>
      <c r="NWV378" s="2"/>
      <c r="NWW378" s="2"/>
      <c r="NWX378" s="2"/>
      <c r="NWY378" s="2"/>
      <c r="NWZ378" s="2"/>
      <c r="NXA378" s="2"/>
      <c r="NXB378" s="2"/>
      <c r="NXC378" s="2"/>
      <c r="NXD378" s="2"/>
      <c r="NXE378" s="2"/>
      <c r="NXF378" s="2"/>
      <c r="NXG378" s="2"/>
      <c r="NXH378" s="2"/>
      <c r="NXI378" s="2"/>
      <c r="NXJ378" s="2"/>
      <c r="NXK378" s="2"/>
      <c r="NXL378" s="2"/>
      <c r="NXM378" s="2"/>
      <c r="NXN378" s="2"/>
      <c r="NXO378" s="2"/>
      <c r="NXP378" s="2"/>
      <c r="NXQ378" s="2"/>
      <c r="NXR378" s="2"/>
      <c r="NXS378" s="2"/>
      <c r="NXT378" s="2"/>
      <c r="NXU378" s="2"/>
      <c r="NXV378" s="2"/>
      <c r="NXW378" s="2"/>
      <c r="NXX378" s="2"/>
      <c r="NXY378" s="2"/>
      <c r="NXZ378" s="2"/>
      <c r="NYA378" s="2"/>
      <c r="NYB378" s="2"/>
      <c r="NYC378" s="2"/>
      <c r="NYD378" s="2"/>
      <c r="NYE378" s="2"/>
      <c r="NYF378" s="2"/>
      <c r="NYG378" s="2"/>
      <c r="NYH378" s="2"/>
      <c r="NYI378" s="2"/>
      <c r="NYJ378" s="2"/>
      <c r="NYK378" s="2"/>
      <c r="NYL378" s="2"/>
      <c r="NYM378" s="2"/>
      <c r="NYN378" s="2"/>
      <c r="NYO378" s="2"/>
      <c r="NYP378" s="2"/>
      <c r="NYQ378" s="2"/>
      <c r="NYR378" s="2"/>
      <c r="NYS378" s="2"/>
      <c r="NYT378" s="2"/>
      <c r="NYU378" s="2"/>
      <c r="NYV378" s="2"/>
      <c r="NYW378" s="2"/>
      <c r="NYX378" s="2"/>
      <c r="NYY378" s="2"/>
      <c r="NYZ378" s="2"/>
      <c r="NZA378" s="2"/>
      <c r="NZB378" s="2"/>
      <c r="NZC378" s="2"/>
      <c r="NZD378" s="2"/>
      <c r="NZE378" s="2"/>
      <c r="NZF378" s="2"/>
      <c r="NZG378" s="2"/>
      <c r="NZH378" s="2"/>
      <c r="NZI378" s="2"/>
      <c r="NZJ378" s="2"/>
      <c r="NZK378" s="2"/>
      <c r="NZL378" s="2"/>
      <c r="NZM378" s="2"/>
      <c r="NZN378" s="2"/>
      <c r="NZO378" s="2"/>
      <c r="NZP378" s="2"/>
      <c r="NZQ378" s="2"/>
      <c r="NZR378" s="2"/>
      <c r="NZS378" s="2"/>
      <c r="NZT378" s="2"/>
      <c r="NZU378" s="2"/>
      <c r="NZV378" s="2"/>
      <c r="NZW378" s="2"/>
      <c r="NZX378" s="2"/>
      <c r="NZY378" s="2"/>
      <c r="NZZ378" s="2"/>
      <c r="OAA378" s="2"/>
      <c r="OAB378" s="2"/>
      <c r="OAC378" s="2"/>
      <c r="OAD378" s="2"/>
      <c r="OAE378" s="2"/>
      <c r="OAF378" s="2"/>
      <c r="OAG378" s="2"/>
      <c r="OAH378" s="2"/>
      <c r="OAI378" s="2"/>
      <c r="OAJ378" s="2"/>
      <c r="OAK378" s="2"/>
      <c r="OAL378" s="2"/>
      <c r="OAM378" s="2"/>
      <c r="OAN378" s="2"/>
      <c r="OAO378" s="2"/>
      <c r="OAP378" s="2"/>
      <c r="OAQ378" s="2"/>
      <c r="OAR378" s="2"/>
      <c r="OAS378" s="2"/>
      <c r="OAT378" s="2"/>
      <c r="OAU378" s="2"/>
      <c r="OAV378" s="2"/>
      <c r="OAW378" s="2"/>
      <c r="OAX378" s="2"/>
      <c r="OAY378" s="2"/>
      <c r="OAZ378" s="2"/>
      <c r="OBA378" s="2"/>
      <c r="OBB378" s="2"/>
      <c r="OBC378" s="2"/>
      <c r="OBD378" s="2"/>
      <c r="OBE378" s="2"/>
      <c r="OBF378" s="2"/>
      <c r="OBG378" s="2"/>
      <c r="OBH378" s="2"/>
      <c r="OBI378" s="2"/>
      <c r="OBJ378" s="2"/>
      <c r="OBK378" s="2"/>
      <c r="OBL378" s="2"/>
      <c r="OBM378" s="2"/>
      <c r="OBN378" s="2"/>
      <c r="OBO378" s="2"/>
      <c r="OBP378" s="2"/>
      <c r="OBQ378" s="2"/>
      <c r="OBR378" s="2"/>
      <c r="OBS378" s="2"/>
      <c r="OBT378" s="2"/>
      <c r="OBU378" s="2"/>
      <c r="OBV378" s="2"/>
      <c r="OBW378" s="2"/>
      <c r="OBX378" s="2"/>
      <c r="OBY378" s="2"/>
      <c r="OBZ378" s="2"/>
      <c r="OCA378" s="2"/>
      <c r="OCB378" s="2"/>
      <c r="OCC378" s="2"/>
      <c r="OCD378" s="2"/>
      <c r="OCE378" s="2"/>
      <c r="OCF378" s="2"/>
      <c r="OCG378" s="2"/>
      <c r="OCH378" s="2"/>
      <c r="OCI378" s="2"/>
      <c r="OCJ378" s="2"/>
      <c r="OCK378" s="2"/>
      <c r="OCL378" s="2"/>
      <c r="OCM378" s="2"/>
      <c r="OCN378" s="2"/>
      <c r="OCO378" s="2"/>
      <c r="OCP378" s="2"/>
      <c r="OCQ378" s="2"/>
      <c r="OCR378" s="2"/>
      <c r="OCS378" s="2"/>
      <c r="OCT378" s="2"/>
      <c r="OCU378" s="2"/>
      <c r="OCV378" s="2"/>
      <c r="OCW378" s="2"/>
      <c r="OCX378" s="2"/>
      <c r="OCY378" s="2"/>
      <c r="OCZ378" s="2"/>
      <c r="ODA378" s="2"/>
      <c r="ODB378" s="2"/>
      <c r="ODC378" s="2"/>
      <c r="ODD378" s="2"/>
      <c r="ODE378" s="2"/>
      <c r="ODF378" s="2"/>
      <c r="ODG378" s="2"/>
      <c r="ODH378" s="2"/>
      <c r="ODI378" s="2"/>
      <c r="ODJ378" s="2"/>
      <c r="ODK378" s="2"/>
      <c r="ODL378" s="2"/>
      <c r="ODM378" s="2"/>
      <c r="ODN378" s="2"/>
      <c r="ODO378" s="2"/>
      <c r="ODP378" s="2"/>
      <c r="ODQ378" s="2"/>
      <c r="ODR378" s="2"/>
      <c r="ODS378" s="2"/>
      <c r="ODT378" s="2"/>
      <c r="ODU378" s="2"/>
      <c r="ODV378" s="2"/>
      <c r="ODW378" s="2"/>
      <c r="ODX378" s="2"/>
      <c r="ODY378" s="2"/>
      <c r="ODZ378" s="2"/>
      <c r="OEA378" s="2"/>
      <c r="OEB378" s="2"/>
      <c r="OEC378" s="2"/>
      <c r="OED378" s="2"/>
      <c r="OEE378" s="2"/>
      <c r="OEF378" s="2"/>
      <c r="OEG378" s="2"/>
      <c r="OEH378" s="2"/>
      <c r="OEI378" s="2"/>
      <c r="OEJ378" s="2"/>
      <c r="OEK378" s="2"/>
      <c r="OEL378" s="2"/>
      <c r="OEM378" s="2"/>
      <c r="OEN378" s="2"/>
      <c r="OEO378" s="2"/>
      <c r="OEP378" s="2"/>
      <c r="OEQ378" s="2"/>
      <c r="OER378" s="2"/>
      <c r="OES378" s="2"/>
      <c r="OET378" s="2"/>
      <c r="OEU378" s="2"/>
      <c r="OEV378" s="2"/>
      <c r="OEW378" s="2"/>
      <c r="OEX378" s="2"/>
      <c r="OEY378" s="2"/>
      <c r="OEZ378" s="2"/>
      <c r="OFA378" s="2"/>
      <c r="OFB378" s="2"/>
      <c r="OFC378" s="2"/>
      <c r="OFD378" s="2"/>
      <c r="OFE378" s="2"/>
      <c r="OFF378" s="2"/>
      <c r="OFG378" s="2"/>
      <c r="OFH378" s="2"/>
      <c r="OFI378" s="2"/>
      <c r="OFJ378" s="2"/>
      <c r="OFK378" s="2"/>
      <c r="OFL378" s="2"/>
      <c r="OFM378" s="2"/>
      <c r="OFN378" s="2"/>
      <c r="OFO378" s="2"/>
      <c r="OFP378" s="2"/>
      <c r="OFQ378" s="2"/>
      <c r="OFR378" s="2"/>
      <c r="OFS378" s="2"/>
      <c r="OFT378" s="2"/>
      <c r="OFU378" s="2"/>
      <c r="OFV378" s="2"/>
      <c r="OFW378" s="2"/>
      <c r="OFX378" s="2"/>
      <c r="OFY378" s="2"/>
      <c r="OFZ378" s="2"/>
      <c r="OGA378" s="2"/>
      <c r="OGB378" s="2"/>
      <c r="OGC378" s="2"/>
      <c r="OGD378" s="2"/>
      <c r="OGE378" s="2"/>
      <c r="OGF378" s="2"/>
      <c r="OGG378" s="2"/>
      <c r="OGH378" s="2"/>
      <c r="OGI378" s="2"/>
      <c r="OGJ378" s="2"/>
      <c r="OGK378" s="2"/>
      <c r="OGL378" s="2"/>
      <c r="OGM378" s="2"/>
      <c r="OGN378" s="2"/>
      <c r="OGO378" s="2"/>
      <c r="OGP378" s="2"/>
      <c r="OGQ378" s="2"/>
      <c r="OGR378" s="2"/>
      <c r="OGS378" s="2"/>
      <c r="OGT378" s="2"/>
      <c r="OGU378" s="2"/>
      <c r="OGV378" s="2"/>
      <c r="OGW378" s="2"/>
      <c r="OGX378" s="2"/>
      <c r="OGY378" s="2"/>
      <c r="OGZ378" s="2"/>
      <c r="OHA378" s="2"/>
      <c r="OHB378" s="2"/>
      <c r="OHC378" s="2"/>
      <c r="OHD378" s="2"/>
      <c r="OHE378" s="2"/>
      <c r="OHF378" s="2"/>
      <c r="OHG378" s="2"/>
      <c r="OHH378" s="2"/>
      <c r="OHI378" s="2"/>
      <c r="OHJ378" s="2"/>
      <c r="OHK378" s="2"/>
      <c r="OHL378" s="2"/>
      <c r="OHM378" s="2"/>
      <c r="OHN378" s="2"/>
      <c r="OHO378" s="2"/>
      <c r="OHP378" s="2"/>
      <c r="OHQ378" s="2"/>
      <c r="OHR378" s="2"/>
      <c r="OHS378" s="2"/>
      <c r="OHT378" s="2"/>
      <c r="OHU378" s="2"/>
      <c r="OHV378" s="2"/>
      <c r="OHW378" s="2"/>
      <c r="OHX378" s="2"/>
      <c r="OHY378" s="2"/>
      <c r="OHZ378" s="2"/>
      <c r="OIA378" s="2"/>
      <c r="OIB378" s="2"/>
      <c r="OIC378" s="2"/>
      <c r="OID378" s="2"/>
      <c r="OIE378" s="2"/>
      <c r="OIF378" s="2"/>
      <c r="OIG378" s="2"/>
      <c r="OIH378" s="2"/>
      <c r="OII378" s="2"/>
      <c r="OIJ378" s="2"/>
      <c r="OIK378" s="2"/>
      <c r="OIL378" s="2"/>
      <c r="OIM378" s="2"/>
      <c r="OIN378" s="2"/>
      <c r="OIO378" s="2"/>
      <c r="OIP378" s="2"/>
      <c r="OIQ378" s="2"/>
      <c r="OIR378" s="2"/>
      <c r="OIS378" s="2"/>
      <c r="OIT378" s="2"/>
      <c r="OIU378" s="2"/>
      <c r="OIV378" s="2"/>
      <c r="OIW378" s="2"/>
      <c r="OIX378" s="2"/>
      <c r="OIY378" s="2"/>
      <c r="OIZ378" s="2"/>
      <c r="OJA378" s="2"/>
      <c r="OJB378" s="2"/>
      <c r="OJC378" s="2"/>
      <c r="OJD378" s="2"/>
      <c r="OJE378" s="2"/>
      <c r="OJF378" s="2"/>
      <c r="OJG378" s="2"/>
      <c r="OJH378" s="2"/>
      <c r="OJI378" s="2"/>
      <c r="OJJ378" s="2"/>
      <c r="OJK378" s="2"/>
      <c r="OJL378" s="2"/>
      <c r="OJM378" s="2"/>
      <c r="OJN378" s="2"/>
      <c r="OJO378" s="2"/>
      <c r="OJP378" s="2"/>
      <c r="OJQ378" s="2"/>
      <c r="OJR378" s="2"/>
      <c r="OJS378" s="2"/>
      <c r="OJT378" s="2"/>
      <c r="OJU378" s="2"/>
      <c r="OJV378" s="2"/>
      <c r="OJW378" s="2"/>
      <c r="OJX378" s="2"/>
      <c r="OJY378" s="2"/>
      <c r="OJZ378" s="2"/>
      <c r="OKA378" s="2"/>
      <c r="OKB378" s="2"/>
      <c r="OKC378" s="2"/>
      <c r="OKD378" s="2"/>
      <c r="OKE378" s="2"/>
      <c r="OKF378" s="2"/>
      <c r="OKG378" s="2"/>
      <c r="OKH378" s="2"/>
      <c r="OKI378" s="2"/>
      <c r="OKJ378" s="2"/>
      <c r="OKK378" s="2"/>
      <c r="OKL378" s="2"/>
      <c r="OKM378" s="2"/>
      <c r="OKN378" s="2"/>
      <c r="OKO378" s="2"/>
      <c r="OKP378" s="2"/>
      <c r="OKQ378" s="2"/>
      <c r="OKR378" s="2"/>
      <c r="OKS378" s="2"/>
      <c r="OKT378" s="2"/>
      <c r="OKU378" s="2"/>
      <c r="OKV378" s="2"/>
      <c r="OKW378" s="2"/>
      <c r="OKX378" s="2"/>
      <c r="OKY378" s="2"/>
      <c r="OKZ378" s="2"/>
      <c r="OLA378" s="2"/>
      <c r="OLB378" s="2"/>
      <c r="OLC378" s="2"/>
      <c r="OLD378" s="2"/>
      <c r="OLE378" s="2"/>
      <c r="OLF378" s="2"/>
      <c r="OLG378" s="2"/>
      <c r="OLH378" s="2"/>
      <c r="OLI378" s="2"/>
      <c r="OLJ378" s="2"/>
      <c r="OLK378" s="2"/>
      <c r="OLL378" s="2"/>
      <c r="OLM378" s="2"/>
      <c r="OLN378" s="2"/>
      <c r="OLO378" s="2"/>
      <c r="OLP378" s="2"/>
      <c r="OLQ378" s="2"/>
      <c r="OLR378" s="2"/>
      <c r="OLS378" s="2"/>
      <c r="OLT378" s="2"/>
      <c r="OLU378" s="2"/>
      <c r="OLV378" s="2"/>
      <c r="OLW378" s="2"/>
      <c r="OLX378" s="2"/>
      <c r="OLY378" s="2"/>
      <c r="OLZ378" s="2"/>
      <c r="OMA378" s="2"/>
      <c r="OMB378" s="2"/>
      <c r="OMC378" s="2"/>
      <c r="OMD378" s="2"/>
      <c r="OME378" s="2"/>
      <c r="OMF378" s="2"/>
      <c r="OMG378" s="2"/>
      <c r="OMH378" s="2"/>
      <c r="OMI378" s="2"/>
      <c r="OMJ378" s="2"/>
      <c r="OMK378" s="2"/>
      <c r="OML378" s="2"/>
      <c r="OMM378" s="2"/>
      <c r="OMN378" s="2"/>
      <c r="OMO378" s="2"/>
      <c r="OMP378" s="2"/>
      <c r="OMQ378" s="2"/>
      <c r="OMR378" s="2"/>
      <c r="OMS378" s="2"/>
      <c r="OMT378" s="2"/>
      <c r="OMU378" s="2"/>
      <c r="OMV378" s="2"/>
      <c r="OMW378" s="2"/>
      <c r="OMX378" s="2"/>
      <c r="OMY378" s="2"/>
      <c r="OMZ378" s="2"/>
      <c r="ONA378" s="2"/>
      <c r="ONB378" s="2"/>
      <c r="ONC378" s="2"/>
      <c r="OND378" s="2"/>
      <c r="ONE378" s="2"/>
      <c r="ONF378" s="2"/>
      <c r="ONG378" s="2"/>
      <c r="ONH378" s="2"/>
      <c r="ONI378" s="2"/>
      <c r="ONJ378" s="2"/>
      <c r="ONK378" s="2"/>
      <c r="ONL378" s="2"/>
      <c r="ONM378" s="2"/>
      <c r="ONN378" s="2"/>
      <c r="ONO378" s="2"/>
      <c r="ONP378" s="2"/>
      <c r="ONQ378" s="2"/>
      <c r="ONR378" s="2"/>
      <c r="ONS378" s="2"/>
      <c r="ONT378" s="2"/>
      <c r="ONU378" s="2"/>
      <c r="ONV378" s="2"/>
      <c r="ONW378" s="2"/>
      <c r="ONX378" s="2"/>
      <c r="ONY378" s="2"/>
      <c r="ONZ378" s="2"/>
      <c r="OOA378" s="2"/>
      <c r="OOB378" s="2"/>
      <c r="OOC378" s="2"/>
      <c r="OOD378" s="2"/>
      <c r="OOE378" s="2"/>
      <c r="OOF378" s="2"/>
      <c r="OOG378" s="2"/>
      <c r="OOH378" s="2"/>
      <c r="OOI378" s="2"/>
      <c r="OOJ378" s="2"/>
      <c r="OOK378" s="2"/>
      <c r="OOL378" s="2"/>
      <c r="OOM378" s="2"/>
      <c r="OON378" s="2"/>
      <c r="OOO378" s="2"/>
      <c r="OOP378" s="2"/>
      <c r="OOQ378" s="2"/>
      <c r="OOR378" s="2"/>
      <c r="OOS378" s="2"/>
      <c r="OOT378" s="2"/>
      <c r="OOU378" s="2"/>
      <c r="OOV378" s="2"/>
      <c r="OOW378" s="2"/>
      <c r="OOX378" s="2"/>
      <c r="OOY378" s="2"/>
      <c r="OOZ378" s="2"/>
      <c r="OPA378" s="2"/>
      <c r="OPB378" s="2"/>
      <c r="OPC378" s="2"/>
      <c r="OPD378" s="2"/>
      <c r="OPE378" s="2"/>
      <c r="OPF378" s="2"/>
      <c r="OPG378" s="2"/>
      <c r="OPH378" s="2"/>
      <c r="OPI378" s="2"/>
      <c r="OPJ378" s="2"/>
      <c r="OPK378" s="2"/>
      <c r="OPL378" s="2"/>
      <c r="OPM378" s="2"/>
      <c r="OPN378" s="2"/>
      <c r="OPO378" s="2"/>
      <c r="OPP378" s="2"/>
      <c r="OPQ378" s="2"/>
      <c r="OPR378" s="2"/>
      <c r="OPS378" s="2"/>
      <c r="OPT378" s="2"/>
      <c r="OPU378" s="2"/>
      <c r="OPV378" s="2"/>
      <c r="OPW378" s="2"/>
      <c r="OPX378" s="2"/>
      <c r="OPY378" s="2"/>
      <c r="OPZ378" s="2"/>
      <c r="OQA378" s="2"/>
      <c r="OQB378" s="2"/>
      <c r="OQC378" s="2"/>
      <c r="OQD378" s="2"/>
      <c r="OQE378" s="2"/>
      <c r="OQF378" s="2"/>
      <c r="OQG378" s="2"/>
      <c r="OQH378" s="2"/>
      <c r="OQI378" s="2"/>
      <c r="OQJ378" s="2"/>
      <c r="OQK378" s="2"/>
      <c r="OQL378" s="2"/>
      <c r="OQM378" s="2"/>
      <c r="OQN378" s="2"/>
      <c r="OQO378" s="2"/>
      <c r="OQP378" s="2"/>
      <c r="OQQ378" s="2"/>
      <c r="OQR378" s="2"/>
      <c r="OQS378" s="2"/>
      <c r="OQT378" s="2"/>
      <c r="OQU378" s="2"/>
      <c r="OQV378" s="2"/>
      <c r="OQW378" s="2"/>
      <c r="OQX378" s="2"/>
      <c r="OQY378" s="2"/>
      <c r="OQZ378" s="2"/>
      <c r="ORA378" s="2"/>
      <c r="ORB378" s="2"/>
      <c r="ORC378" s="2"/>
      <c r="ORD378" s="2"/>
      <c r="ORE378" s="2"/>
      <c r="ORF378" s="2"/>
      <c r="ORG378" s="2"/>
      <c r="ORH378" s="2"/>
      <c r="ORI378" s="2"/>
      <c r="ORJ378" s="2"/>
      <c r="ORK378" s="2"/>
      <c r="ORL378" s="2"/>
      <c r="ORM378" s="2"/>
      <c r="ORN378" s="2"/>
      <c r="ORO378" s="2"/>
      <c r="ORP378" s="2"/>
      <c r="ORQ378" s="2"/>
      <c r="ORR378" s="2"/>
      <c r="ORS378" s="2"/>
      <c r="ORT378" s="2"/>
      <c r="ORU378" s="2"/>
      <c r="ORV378" s="2"/>
      <c r="ORW378" s="2"/>
      <c r="ORX378" s="2"/>
      <c r="ORY378" s="2"/>
      <c r="ORZ378" s="2"/>
      <c r="OSA378" s="2"/>
      <c r="OSB378" s="2"/>
      <c r="OSC378" s="2"/>
      <c r="OSD378" s="2"/>
      <c r="OSE378" s="2"/>
      <c r="OSF378" s="2"/>
      <c r="OSG378" s="2"/>
      <c r="OSH378" s="2"/>
      <c r="OSI378" s="2"/>
      <c r="OSJ378" s="2"/>
      <c r="OSK378" s="2"/>
      <c r="OSL378" s="2"/>
      <c r="OSM378" s="2"/>
      <c r="OSN378" s="2"/>
      <c r="OSO378" s="2"/>
      <c r="OSP378" s="2"/>
      <c r="OSQ378" s="2"/>
      <c r="OSR378" s="2"/>
      <c r="OSS378" s="2"/>
      <c r="OST378" s="2"/>
      <c r="OSU378" s="2"/>
      <c r="OSV378" s="2"/>
      <c r="OSW378" s="2"/>
      <c r="OSX378" s="2"/>
      <c r="OSY378" s="2"/>
      <c r="OSZ378" s="2"/>
      <c r="OTA378" s="2"/>
      <c r="OTB378" s="2"/>
      <c r="OTC378" s="2"/>
      <c r="OTD378" s="2"/>
      <c r="OTE378" s="2"/>
      <c r="OTF378" s="2"/>
      <c r="OTG378" s="2"/>
      <c r="OTH378" s="2"/>
      <c r="OTI378" s="2"/>
      <c r="OTJ378" s="2"/>
      <c r="OTK378" s="2"/>
      <c r="OTL378" s="2"/>
      <c r="OTM378" s="2"/>
      <c r="OTN378" s="2"/>
      <c r="OTO378" s="2"/>
      <c r="OTP378" s="2"/>
      <c r="OTQ378" s="2"/>
      <c r="OTR378" s="2"/>
      <c r="OTS378" s="2"/>
      <c r="OTT378" s="2"/>
      <c r="OTU378" s="2"/>
      <c r="OTV378" s="2"/>
      <c r="OTW378" s="2"/>
      <c r="OTX378" s="2"/>
      <c r="OTY378" s="2"/>
      <c r="OTZ378" s="2"/>
      <c r="OUA378" s="2"/>
      <c r="OUB378" s="2"/>
      <c r="OUC378" s="2"/>
      <c r="OUD378" s="2"/>
      <c r="OUE378" s="2"/>
      <c r="OUF378" s="2"/>
      <c r="OUG378" s="2"/>
      <c r="OUH378" s="2"/>
      <c r="OUI378" s="2"/>
      <c r="OUJ378" s="2"/>
      <c r="OUK378" s="2"/>
      <c r="OUL378" s="2"/>
      <c r="OUM378" s="2"/>
      <c r="OUN378" s="2"/>
      <c r="OUO378" s="2"/>
      <c r="OUP378" s="2"/>
      <c r="OUQ378" s="2"/>
      <c r="OUR378" s="2"/>
      <c r="OUS378" s="2"/>
      <c r="OUT378" s="2"/>
      <c r="OUU378" s="2"/>
      <c r="OUV378" s="2"/>
      <c r="OUW378" s="2"/>
      <c r="OUX378" s="2"/>
      <c r="OUY378" s="2"/>
      <c r="OUZ378" s="2"/>
      <c r="OVA378" s="2"/>
      <c r="OVB378" s="2"/>
      <c r="OVC378" s="2"/>
      <c r="OVD378" s="2"/>
      <c r="OVE378" s="2"/>
      <c r="OVF378" s="2"/>
      <c r="OVG378" s="2"/>
      <c r="OVH378" s="2"/>
      <c r="OVI378" s="2"/>
      <c r="OVJ378" s="2"/>
      <c r="OVK378" s="2"/>
      <c r="OVL378" s="2"/>
      <c r="OVM378" s="2"/>
      <c r="OVN378" s="2"/>
      <c r="OVO378" s="2"/>
      <c r="OVP378" s="2"/>
      <c r="OVQ378" s="2"/>
      <c r="OVR378" s="2"/>
      <c r="OVS378" s="2"/>
      <c r="OVT378" s="2"/>
      <c r="OVU378" s="2"/>
      <c r="OVV378" s="2"/>
      <c r="OVW378" s="2"/>
      <c r="OVX378" s="2"/>
      <c r="OVY378" s="2"/>
      <c r="OVZ378" s="2"/>
      <c r="OWA378" s="2"/>
      <c r="OWB378" s="2"/>
      <c r="OWC378" s="2"/>
      <c r="OWD378" s="2"/>
      <c r="OWE378" s="2"/>
      <c r="OWF378" s="2"/>
      <c r="OWG378" s="2"/>
      <c r="OWH378" s="2"/>
      <c r="OWI378" s="2"/>
      <c r="OWJ378" s="2"/>
      <c r="OWK378" s="2"/>
      <c r="OWL378" s="2"/>
      <c r="OWM378" s="2"/>
      <c r="OWN378" s="2"/>
      <c r="OWO378" s="2"/>
      <c r="OWP378" s="2"/>
      <c r="OWQ378" s="2"/>
      <c r="OWR378" s="2"/>
      <c r="OWS378" s="2"/>
      <c r="OWT378" s="2"/>
      <c r="OWU378" s="2"/>
      <c r="OWV378" s="2"/>
      <c r="OWW378" s="2"/>
      <c r="OWX378" s="2"/>
      <c r="OWY378" s="2"/>
      <c r="OWZ378" s="2"/>
      <c r="OXA378" s="2"/>
      <c r="OXB378" s="2"/>
      <c r="OXC378" s="2"/>
      <c r="OXD378" s="2"/>
      <c r="OXE378" s="2"/>
      <c r="OXF378" s="2"/>
      <c r="OXG378" s="2"/>
      <c r="OXH378" s="2"/>
      <c r="OXI378" s="2"/>
      <c r="OXJ378" s="2"/>
      <c r="OXK378" s="2"/>
      <c r="OXL378" s="2"/>
      <c r="OXM378" s="2"/>
      <c r="OXN378" s="2"/>
      <c r="OXO378" s="2"/>
      <c r="OXP378" s="2"/>
      <c r="OXQ378" s="2"/>
      <c r="OXR378" s="2"/>
      <c r="OXS378" s="2"/>
      <c r="OXT378" s="2"/>
      <c r="OXU378" s="2"/>
      <c r="OXV378" s="2"/>
      <c r="OXW378" s="2"/>
      <c r="OXX378" s="2"/>
      <c r="OXY378" s="2"/>
      <c r="OXZ378" s="2"/>
      <c r="OYA378" s="2"/>
      <c r="OYB378" s="2"/>
      <c r="OYC378" s="2"/>
      <c r="OYD378" s="2"/>
      <c r="OYE378" s="2"/>
      <c r="OYF378" s="2"/>
      <c r="OYG378" s="2"/>
      <c r="OYH378" s="2"/>
      <c r="OYI378" s="2"/>
      <c r="OYJ378" s="2"/>
      <c r="OYK378" s="2"/>
      <c r="OYL378" s="2"/>
      <c r="OYM378" s="2"/>
      <c r="OYN378" s="2"/>
      <c r="OYO378" s="2"/>
      <c r="OYP378" s="2"/>
      <c r="OYQ378" s="2"/>
      <c r="OYR378" s="2"/>
      <c r="OYS378" s="2"/>
      <c r="OYT378" s="2"/>
      <c r="OYU378" s="2"/>
      <c r="OYV378" s="2"/>
      <c r="OYW378" s="2"/>
      <c r="OYX378" s="2"/>
      <c r="OYY378" s="2"/>
      <c r="OYZ378" s="2"/>
      <c r="OZA378" s="2"/>
      <c r="OZB378" s="2"/>
      <c r="OZC378" s="2"/>
      <c r="OZD378" s="2"/>
      <c r="OZE378" s="2"/>
      <c r="OZF378" s="2"/>
      <c r="OZG378" s="2"/>
      <c r="OZH378" s="2"/>
      <c r="OZI378" s="2"/>
      <c r="OZJ378" s="2"/>
      <c r="OZK378" s="2"/>
      <c r="OZL378" s="2"/>
      <c r="OZM378" s="2"/>
      <c r="OZN378" s="2"/>
      <c r="OZO378" s="2"/>
      <c r="OZP378" s="2"/>
      <c r="OZQ378" s="2"/>
      <c r="OZR378" s="2"/>
      <c r="OZS378" s="2"/>
      <c r="OZT378" s="2"/>
      <c r="OZU378" s="2"/>
      <c r="OZV378" s="2"/>
      <c r="OZW378" s="2"/>
      <c r="OZX378" s="2"/>
      <c r="OZY378" s="2"/>
      <c r="OZZ378" s="2"/>
      <c r="PAA378" s="2"/>
      <c r="PAB378" s="2"/>
      <c r="PAC378" s="2"/>
      <c r="PAD378" s="2"/>
      <c r="PAE378" s="2"/>
      <c r="PAF378" s="2"/>
      <c r="PAG378" s="2"/>
      <c r="PAH378" s="2"/>
      <c r="PAI378" s="2"/>
      <c r="PAJ378" s="2"/>
      <c r="PAK378" s="2"/>
      <c r="PAL378" s="2"/>
      <c r="PAM378" s="2"/>
      <c r="PAN378" s="2"/>
      <c r="PAO378" s="2"/>
      <c r="PAP378" s="2"/>
      <c r="PAQ378" s="2"/>
      <c r="PAR378" s="2"/>
      <c r="PAS378" s="2"/>
      <c r="PAT378" s="2"/>
      <c r="PAU378" s="2"/>
      <c r="PAV378" s="2"/>
      <c r="PAW378" s="2"/>
      <c r="PAX378" s="2"/>
      <c r="PAY378" s="2"/>
      <c r="PAZ378" s="2"/>
      <c r="PBA378" s="2"/>
      <c r="PBB378" s="2"/>
      <c r="PBC378" s="2"/>
      <c r="PBD378" s="2"/>
      <c r="PBE378" s="2"/>
      <c r="PBF378" s="2"/>
      <c r="PBG378" s="2"/>
      <c r="PBH378" s="2"/>
      <c r="PBI378" s="2"/>
      <c r="PBJ378" s="2"/>
      <c r="PBK378" s="2"/>
      <c r="PBL378" s="2"/>
      <c r="PBM378" s="2"/>
      <c r="PBN378" s="2"/>
      <c r="PBO378" s="2"/>
      <c r="PBP378" s="2"/>
      <c r="PBQ378" s="2"/>
      <c r="PBR378" s="2"/>
      <c r="PBS378" s="2"/>
      <c r="PBT378" s="2"/>
      <c r="PBU378" s="2"/>
      <c r="PBV378" s="2"/>
      <c r="PBW378" s="2"/>
      <c r="PBX378" s="2"/>
      <c r="PBY378" s="2"/>
      <c r="PBZ378" s="2"/>
      <c r="PCA378" s="2"/>
      <c r="PCB378" s="2"/>
      <c r="PCC378" s="2"/>
      <c r="PCD378" s="2"/>
      <c r="PCE378" s="2"/>
      <c r="PCF378" s="2"/>
      <c r="PCG378" s="2"/>
      <c r="PCH378" s="2"/>
      <c r="PCI378" s="2"/>
      <c r="PCJ378" s="2"/>
      <c r="PCK378" s="2"/>
      <c r="PCL378" s="2"/>
      <c r="PCM378" s="2"/>
      <c r="PCN378" s="2"/>
      <c r="PCO378" s="2"/>
      <c r="PCP378" s="2"/>
      <c r="PCQ378" s="2"/>
      <c r="PCR378" s="2"/>
      <c r="PCS378" s="2"/>
      <c r="PCT378" s="2"/>
      <c r="PCU378" s="2"/>
      <c r="PCV378" s="2"/>
      <c r="PCW378" s="2"/>
      <c r="PCX378" s="2"/>
      <c r="PCY378" s="2"/>
      <c r="PCZ378" s="2"/>
      <c r="PDA378" s="2"/>
      <c r="PDB378" s="2"/>
      <c r="PDC378" s="2"/>
      <c r="PDD378" s="2"/>
      <c r="PDE378" s="2"/>
      <c r="PDF378" s="2"/>
      <c r="PDG378" s="2"/>
      <c r="PDH378" s="2"/>
      <c r="PDI378" s="2"/>
      <c r="PDJ378" s="2"/>
      <c r="PDK378" s="2"/>
      <c r="PDL378" s="2"/>
      <c r="PDM378" s="2"/>
      <c r="PDN378" s="2"/>
      <c r="PDO378" s="2"/>
      <c r="PDP378" s="2"/>
      <c r="PDQ378" s="2"/>
      <c r="PDR378" s="2"/>
      <c r="PDS378" s="2"/>
      <c r="PDT378" s="2"/>
      <c r="PDU378" s="2"/>
      <c r="PDV378" s="2"/>
      <c r="PDW378" s="2"/>
      <c r="PDX378" s="2"/>
      <c r="PDY378" s="2"/>
      <c r="PDZ378" s="2"/>
      <c r="PEA378" s="2"/>
      <c r="PEB378" s="2"/>
      <c r="PEC378" s="2"/>
      <c r="PED378" s="2"/>
      <c r="PEE378" s="2"/>
      <c r="PEF378" s="2"/>
      <c r="PEG378" s="2"/>
      <c r="PEH378" s="2"/>
      <c r="PEI378" s="2"/>
      <c r="PEJ378" s="2"/>
      <c r="PEK378" s="2"/>
      <c r="PEL378" s="2"/>
      <c r="PEM378" s="2"/>
      <c r="PEN378" s="2"/>
      <c r="PEO378" s="2"/>
      <c r="PEP378" s="2"/>
      <c r="PEQ378" s="2"/>
      <c r="PER378" s="2"/>
      <c r="PES378" s="2"/>
      <c r="PET378" s="2"/>
      <c r="PEU378" s="2"/>
      <c r="PEV378" s="2"/>
      <c r="PEW378" s="2"/>
      <c r="PEX378" s="2"/>
      <c r="PEY378" s="2"/>
      <c r="PEZ378" s="2"/>
      <c r="PFA378" s="2"/>
      <c r="PFB378" s="2"/>
      <c r="PFC378" s="2"/>
      <c r="PFD378" s="2"/>
      <c r="PFE378" s="2"/>
      <c r="PFF378" s="2"/>
      <c r="PFG378" s="2"/>
      <c r="PFH378" s="2"/>
      <c r="PFI378" s="2"/>
      <c r="PFJ378" s="2"/>
      <c r="PFK378" s="2"/>
      <c r="PFL378" s="2"/>
      <c r="PFM378" s="2"/>
      <c r="PFN378" s="2"/>
      <c r="PFO378" s="2"/>
      <c r="PFP378" s="2"/>
      <c r="PFQ378" s="2"/>
      <c r="PFR378" s="2"/>
      <c r="PFS378" s="2"/>
      <c r="PFT378" s="2"/>
      <c r="PFU378" s="2"/>
      <c r="PFV378" s="2"/>
      <c r="PFW378" s="2"/>
      <c r="PFX378" s="2"/>
      <c r="PFY378" s="2"/>
      <c r="PFZ378" s="2"/>
      <c r="PGA378" s="2"/>
      <c r="PGB378" s="2"/>
      <c r="PGC378" s="2"/>
      <c r="PGD378" s="2"/>
      <c r="PGE378" s="2"/>
      <c r="PGF378" s="2"/>
      <c r="PGG378" s="2"/>
      <c r="PGH378" s="2"/>
      <c r="PGI378" s="2"/>
      <c r="PGJ378" s="2"/>
      <c r="PGK378" s="2"/>
      <c r="PGL378" s="2"/>
      <c r="PGM378" s="2"/>
      <c r="PGN378" s="2"/>
      <c r="PGO378" s="2"/>
      <c r="PGP378" s="2"/>
      <c r="PGQ378" s="2"/>
      <c r="PGR378" s="2"/>
      <c r="PGS378" s="2"/>
      <c r="PGT378" s="2"/>
      <c r="PGU378" s="2"/>
      <c r="PGV378" s="2"/>
      <c r="PGW378" s="2"/>
      <c r="PGX378" s="2"/>
      <c r="PGY378" s="2"/>
      <c r="PGZ378" s="2"/>
      <c r="PHA378" s="2"/>
      <c r="PHB378" s="2"/>
      <c r="PHC378" s="2"/>
      <c r="PHD378" s="2"/>
      <c r="PHE378" s="2"/>
      <c r="PHF378" s="2"/>
      <c r="PHG378" s="2"/>
      <c r="PHH378" s="2"/>
      <c r="PHI378" s="2"/>
      <c r="PHJ378" s="2"/>
      <c r="PHK378" s="2"/>
      <c r="PHL378" s="2"/>
      <c r="PHM378" s="2"/>
      <c r="PHN378" s="2"/>
      <c r="PHO378" s="2"/>
      <c r="PHP378" s="2"/>
      <c r="PHQ378" s="2"/>
      <c r="PHR378" s="2"/>
      <c r="PHS378" s="2"/>
      <c r="PHT378" s="2"/>
      <c r="PHU378" s="2"/>
      <c r="PHV378" s="2"/>
      <c r="PHW378" s="2"/>
      <c r="PHX378" s="2"/>
      <c r="PHY378" s="2"/>
      <c r="PHZ378" s="2"/>
      <c r="PIA378" s="2"/>
      <c r="PIB378" s="2"/>
      <c r="PIC378" s="2"/>
      <c r="PID378" s="2"/>
      <c r="PIE378" s="2"/>
      <c r="PIF378" s="2"/>
      <c r="PIG378" s="2"/>
      <c r="PIH378" s="2"/>
      <c r="PII378" s="2"/>
      <c r="PIJ378" s="2"/>
      <c r="PIK378" s="2"/>
      <c r="PIL378" s="2"/>
      <c r="PIM378" s="2"/>
      <c r="PIN378" s="2"/>
      <c r="PIO378" s="2"/>
      <c r="PIP378" s="2"/>
      <c r="PIQ378" s="2"/>
      <c r="PIR378" s="2"/>
      <c r="PIS378" s="2"/>
      <c r="PIT378" s="2"/>
      <c r="PIU378" s="2"/>
      <c r="PIV378" s="2"/>
      <c r="PIW378" s="2"/>
      <c r="PIX378" s="2"/>
      <c r="PIY378" s="2"/>
      <c r="PIZ378" s="2"/>
      <c r="PJA378" s="2"/>
      <c r="PJB378" s="2"/>
      <c r="PJC378" s="2"/>
      <c r="PJD378" s="2"/>
      <c r="PJE378" s="2"/>
      <c r="PJF378" s="2"/>
      <c r="PJG378" s="2"/>
      <c r="PJH378" s="2"/>
      <c r="PJI378" s="2"/>
      <c r="PJJ378" s="2"/>
      <c r="PJK378" s="2"/>
      <c r="PJL378" s="2"/>
      <c r="PJM378" s="2"/>
      <c r="PJN378" s="2"/>
      <c r="PJO378" s="2"/>
      <c r="PJP378" s="2"/>
      <c r="PJQ378" s="2"/>
      <c r="PJR378" s="2"/>
      <c r="PJS378" s="2"/>
      <c r="PJT378" s="2"/>
      <c r="PJU378" s="2"/>
      <c r="PJV378" s="2"/>
      <c r="PJW378" s="2"/>
      <c r="PJX378" s="2"/>
      <c r="PJY378" s="2"/>
      <c r="PJZ378" s="2"/>
      <c r="PKA378" s="2"/>
      <c r="PKB378" s="2"/>
      <c r="PKC378" s="2"/>
      <c r="PKD378" s="2"/>
      <c r="PKE378" s="2"/>
      <c r="PKF378" s="2"/>
      <c r="PKG378" s="2"/>
      <c r="PKH378" s="2"/>
      <c r="PKI378" s="2"/>
      <c r="PKJ378" s="2"/>
      <c r="PKK378" s="2"/>
      <c r="PKL378" s="2"/>
      <c r="PKM378" s="2"/>
      <c r="PKN378" s="2"/>
      <c r="PKO378" s="2"/>
      <c r="PKP378" s="2"/>
      <c r="PKQ378" s="2"/>
      <c r="PKR378" s="2"/>
      <c r="PKS378" s="2"/>
      <c r="PKT378" s="2"/>
      <c r="PKU378" s="2"/>
      <c r="PKV378" s="2"/>
      <c r="PKW378" s="2"/>
      <c r="PKX378" s="2"/>
      <c r="PKY378" s="2"/>
      <c r="PKZ378" s="2"/>
      <c r="PLA378" s="2"/>
      <c r="PLB378" s="2"/>
      <c r="PLC378" s="2"/>
      <c r="PLD378" s="2"/>
      <c r="PLE378" s="2"/>
      <c r="PLF378" s="2"/>
      <c r="PLG378" s="2"/>
      <c r="PLH378" s="2"/>
      <c r="PLI378" s="2"/>
      <c r="PLJ378" s="2"/>
      <c r="PLK378" s="2"/>
      <c r="PLL378" s="2"/>
      <c r="PLM378" s="2"/>
      <c r="PLN378" s="2"/>
      <c r="PLO378" s="2"/>
      <c r="PLP378" s="2"/>
      <c r="PLQ378" s="2"/>
      <c r="PLR378" s="2"/>
      <c r="PLS378" s="2"/>
      <c r="PLT378" s="2"/>
      <c r="PLU378" s="2"/>
      <c r="PLV378" s="2"/>
      <c r="PLW378" s="2"/>
      <c r="PLX378" s="2"/>
      <c r="PLY378" s="2"/>
      <c r="PLZ378" s="2"/>
      <c r="PMA378" s="2"/>
      <c r="PMB378" s="2"/>
      <c r="PMC378" s="2"/>
      <c r="PMD378" s="2"/>
      <c r="PME378" s="2"/>
      <c r="PMF378" s="2"/>
      <c r="PMG378" s="2"/>
      <c r="PMH378" s="2"/>
      <c r="PMI378" s="2"/>
      <c r="PMJ378" s="2"/>
      <c r="PMK378" s="2"/>
      <c r="PML378" s="2"/>
      <c r="PMM378" s="2"/>
      <c r="PMN378" s="2"/>
      <c r="PMO378" s="2"/>
      <c r="PMP378" s="2"/>
      <c r="PMQ378" s="2"/>
      <c r="PMR378" s="2"/>
      <c r="PMS378" s="2"/>
      <c r="PMT378" s="2"/>
      <c r="PMU378" s="2"/>
      <c r="PMV378" s="2"/>
      <c r="PMW378" s="2"/>
      <c r="PMX378" s="2"/>
      <c r="PMY378" s="2"/>
      <c r="PMZ378" s="2"/>
      <c r="PNA378" s="2"/>
      <c r="PNB378" s="2"/>
      <c r="PNC378" s="2"/>
      <c r="PND378" s="2"/>
      <c r="PNE378" s="2"/>
      <c r="PNF378" s="2"/>
      <c r="PNG378" s="2"/>
      <c r="PNH378" s="2"/>
      <c r="PNI378" s="2"/>
      <c r="PNJ378" s="2"/>
      <c r="PNK378" s="2"/>
      <c r="PNL378" s="2"/>
      <c r="PNM378" s="2"/>
      <c r="PNN378" s="2"/>
      <c r="PNO378" s="2"/>
      <c r="PNP378" s="2"/>
      <c r="PNQ378" s="2"/>
      <c r="PNR378" s="2"/>
      <c r="PNS378" s="2"/>
      <c r="PNT378" s="2"/>
      <c r="PNU378" s="2"/>
      <c r="PNV378" s="2"/>
      <c r="PNW378" s="2"/>
      <c r="PNX378" s="2"/>
      <c r="PNY378" s="2"/>
      <c r="PNZ378" s="2"/>
      <c r="POA378" s="2"/>
      <c r="POB378" s="2"/>
      <c r="POC378" s="2"/>
      <c r="POD378" s="2"/>
      <c r="POE378" s="2"/>
      <c r="POF378" s="2"/>
      <c r="POG378" s="2"/>
      <c r="POH378" s="2"/>
      <c r="POI378" s="2"/>
      <c r="POJ378" s="2"/>
      <c r="POK378" s="2"/>
      <c r="POL378" s="2"/>
      <c r="POM378" s="2"/>
      <c r="PON378" s="2"/>
      <c r="POO378" s="2"/>
      <c r="POP378" s="2"/>
      <c r="POQ378" s="2"/>
      <c r="POR378" s="2"/>
      <c r="POS378" s="2"/>
      <c r="POT378" s="2"/>
      <c r="POU378" s="2"/>
      <c r="POV378" s="2"/>
      <c r="POW378" s="2"/>
      <c r="POX378" s="2"/>
      <c r="POY378" s="2"/>
      <c r="POZ378" s="2"/>
      <c r="PPA378" s="2"/>
      <c r="PPB378" s="2"/>
      <c r="PPC378" s="2"/>
      <c r="PPD378" s="2"/>
      <c r="PPE378" s="2"/>
      <c r="PPF378" s="2"/>
      <c r="PPG378" s="2"/>
      <c r="PPH378" s="2"/>
      <c r="PPI378" s="2"/>
      <c r="PPJ378" s="2"/>
      <c r="PPK378" s="2"/>
      <c r="PPL378" s="2"/>
      <c r="PPM378" s="2"/>
      <c r="PPN378" s="2"/>
      <c r="PPO378" s="2"/>
      <c r="PPP378" s="2"/>
      <c r="PPQ378" s="2"/>
      <c r="PPR378" s="2"/>
      <c r="PPS378" s="2"/>
      <c r="PPT378" s="2"/>
      <c r="PPU378" s="2"/>
      <c r="PPV378" s="2"/>
      <c r="PPW378" s="2"/>
      <c r="PPX378" s="2"/>
      <c r="PPY378" s="2"/>
      <c r="PPZ378" s="2"/>
      <c r="PQA378" s="2"/>
      <c r="PQB378" s="2"/>
      <c r="PQC378" s="2"/>
      <c r="PQD378" s="2"/>
      <c r="PQE378" s="2"/>
      <c r="PQF378" s="2"/>
      <c r="PQG378" s="2"/>
      <c r="PQH378" s="2"/>
      <c r="PQI378" s="2"/>
      <c r="PQJ378" s="2"/>
      <c r="PQK378" s="2"/>
      <c r="PQL378" s="2"/>
      <c r="PQM378" s="2"/>
      <c r="PQN378" s="2"/>
      <c r="PQO378" s="2"/>
      <c r="PQP378" s="2"/>
      <c r="PQQ378" s="2"/>
      <c r="PQR378" s="2"/>
      <c r="PQS378" s="2"/>
      <c r="PQT378" s="2"/>
      <c r="PQU378" s="2"/>
      <c r="PQV378" s="2"/>
      <c r="PQW378" s="2"/>
      <c r="PQX378" s="2"/>
      <c r="PQY378" s="2"/>
      <c r="PQZ378" s="2"/>
      <c r="PRA378" s="2"/>
      <c r="PRB378" s="2"/>
      <c r="PRC378" s="2"/>
      <c r="PRD378" s="2"/>
      <c r="PRE378" s="2"/>
      <c r="PRF378" s="2"/>
      <c r="PRG378" s="2"/>
      <c r="PRH378" s="2"/>
      <c r="PRI378" s="2"/>
      <c r="PRJ378" s="2"/>
      <c r="PRK378" s="2"/>
      <c r="PRL378" s="2"/>
      <c r="PRM378" s="2"/>
      <c r="PRN378" s="2"/>
      <c r="PRO378" s="2"/>
      <c r="PRP378" s="2"/>
      <c r="PRQ378" s="2"/>
      <c r="PRR378" s="2"/>
      <c r="PRS378" s="2"/>
      <c r="PRT378" s="2"/>
      <c r="PRU378" s="2"/>
      <c r="PRV378" s="2"/>
      <c r="PRW378" s="2"/>
      <c r="PRX378" s="2"/>
      <c r="PRY378" s="2"/>
      <c r="PRZ378" s="2"/>
      <c r="PSA378" s="2"/>
      <c r="PSB378" s="2"/>
      <c r="PSC378" s="2"/>
      <c r="PSD378" s="2"/>
      <c r="PSE378" s="2"/>
      <c r="PSF378" s="2"/>
      <c r="PSG378" s="2"/>
      <c r="PSH378" s="2"/>
      <c r="PSI378" s="2"/>
      <c r="PSJ378" s="2"/>
      <c r="PSK378" s="2"/>
      <c r="PSL378" s="2"/>
      <c r="PSM378" s="2"/>
      <c r="PSN378" s="2"/>
      <c r="PSO378" s="2"/>
      <c r="PSP378" s="2"/>
      <c r="PSQ378" s="2"/>
      <c r="PSR378" s="2"/>
      <c r="PSS378" s="2"/>
      <c r="PST378" s="2"/>
      <c r="PSU378" s="2"/>
      <c r="PSV378" s="2"/>
      <c r="PSW378" s="2"/>
      <c r="PSX378" s="2"/>
      <c r="PSY378" s="2"/>
      <c r="PSZ378" s="2"/>
      <c r="PTA378" s="2"/>
      <c r="PTB378" s="2"/>
      <c r="PTC378" s="2"/>
      <c r="PTD378" s="2"/>
      <c r="PTE378" s="2"/>
      <c r="PTF378" s="2"/>
      <c r="PTG378" s="2"/>
      <c r="PTH378" s="2"/>
      <c r="PTI378" s="2"/>
      <c r="PTJ378" s="2"/>
      <c r="PTK378" s="2"/>
      <c r="PTL378" s="2"/>
      <c r="PTM378" s="2"/>
      <c r="PTN378" s="2"/>
      <c r="PTO378" s="2"/>
      <c r="PTP378" s="2"/>
      <c r="PTQ378" s="2"/>
      <c r="PTR378" s="2"/>
      <c r="PTS378" s="2"/>
      <c r="PTT378" s="2"/>
      <c r="PTU378" s="2"/>
      <c r="PTV378" s="2"/>
      <c r="PTW378" s="2"/>
      <c r="PTX378" s="2"/>
      <c r="PTY378" s="2"/>
      <c r="PTZ378" s="2"/>
      <c r="PUA378" s="2"/>
      <c r="PUB378" s="2"/>
      <c r="PUC378" s="2"/>
      <c r="PUD378" s="2"/>
      <c r="PUE378" s="2"/>
      <c r="PUF378" s="2"/>
      <c r="PUG378" s="2"/>
      <c r="PUH378" s="2"/>
      <c r="PUI378" s="2"/>
      <c r="PUJ378" s="2"/>
      <c r="PUK378" s="2"/>
      <c r="PUL378" s="2"/>
      <c r="PUM378" s="2"/>
      <c r="PUN378" s="2"/>
      <c r="PUO378" s="2"/>
      <c r="PUP378" s="2"/>
      <c r="PUQ378" s="2"/>
      <c r="PUR378" s="2"/>
      <c r="PUS378" s="2"/>
      <c r="PUT378" s="2"/>
      <c r="PUU378" s="2"/>
      <c r="PUV378" s="2"/>
      <c r="PUW378" s="2"/>
      <c r="PUX378" s="2"/>
      <c r="PUY378" s="2"/>
      <c r="PUZ378" s="2"/>
      <c r="PVA378" s="2"/>
      <c r="PVB378" s="2"/>
      <c r="PVC378" s="2"/>
      <c r="PVD378" s="2"/>
      <c r="PVE378" s="2"/>
      <c r="PVF378" s="2"/>
      <c r="PVG378" s="2"/>
      <c r="PVH378" s="2"/>
      <c r="PVI378" s="2"/>
      <c r="PVJ378" s="2"/>
      <c r="PVK378" s="2"/>
      <c r="PVL378" s="2"/>
      <c r="PVM378" s="2"/>
      <c r="PVN378" s="2"/>
      <c r="PVO378" s="2"/>
      <c r="PVP378" s="2"/>
      <c r="PVQ378" s="2"/>
      <c r="PVR378" s="2"/>
      <c r="PVS378" s="2"/>
      <c r="PVT378" s="2"/>
      <c r="PVU378" s="2"/>
      <c r="PVV378" s="2"/>
      <c r="PVW378" s="2"/>
      <c r="PVX378" s="2"/>
      <c r="PVY378" s="2"/>
      <c r="PVZ378" s="2"/>
      <c r="PWA378" s="2"/>
      <c r="PWB378" s="2"/>
      <c r="PWC378" s="2"/>
      <c r="PWD378" s="2"/>
      <c r="PWE378" s="2"/>
      <c r="PWF378" s="2"/>
      <c r="PWG378" s="2"/>
      <c r="PWH378" s="2"/>
      <c r="PWI378" s="2"/>
      <c r="PWJ378" s="2"/>
      <c r="PWK378" s="2"/>
      <c r="PWL378" s="2"/>
      <c r="PWM378" s="2"/>
      <c r="PWN378" s="2"/>
      <c r="PWO378" s="2"/>
      <c r="PWP378" s="2"/>
      <c r="PWQ378" s="2"/>
      <c r="PWR378" s="2"/>
      <c r="PWS378" s="2"/>
      <c r="PWT378" s="2"/>
      <c r="PWU378" s="2"/>
      <c r="PWV378" s="2"/>
      <c r="PWW378" s="2"/>
      <c r="PWX378" s="2"/>
      <c r="PWY378" s="2"/>
      <c r="PWZ378" s="2"/>
      <c r="PXA378" s="2"/>
      <c r="PXB378" s="2"/>
      <c r="PXC378" s="2"/>
      <c r="PXD378" s="2"/>
      <c r="PXE378" s="2"/>
      <c r="PXF378" s="2"/>
      <c r="PXG378" s="2"/>
      <c r="PXH378" s="2"/>
      <c r="PXI378" s="2"/>
      <c r="PXJ378" s="2"/>
      <c r="PXK378" s="2"/>
      <c r="PXL378" s="2"/>
      <c r="PXM378" s="2"/>
      <c r="PXN378" s="2"/>
      <c r="PXO378" s="2"/>
      <c r="PXP378" s="2"/>
      <c r="PXQ378" s="2"/>
      <c r="PXR378" s="2"/>
      <c r="PXS378" s="2"/>
      <c r="PXT378" s="2"/>
      <c r="PXU378" s="2"/>
      <c r="PXV378" s="2"/>
      <c r="PXW378" s="2"/>
      <c r="PXX378" s="2"/>
      <c r="PXY378" s="2"/>
      <c r="PXZ378" s="2"/>
      <c r="PYA378" s="2"/>
      <c r="PYB378" s="2"/>
      <c r="PYC378" s="2"/>
      <c r="PYD378" s="2"/>
      <c r="PYE378" s="2"/>
      <c r="PYF378" s="2"/>
      <c r="PYG378" s="2"/>
      <c r="PYH378" s="2"/>
      <c r="PYI378" s="2"/>
      <c r="PYJ378" s="2"/>
      <c r="PYK378" s="2"/>
      <c r="PYL378" s="2"/>
      <c r="PYM378" s="2"/>
      <c r="PYN378" s="2"/>
      <c r="PYO378" s="2"/>
      <c r="PYP378" s="2"/>
      <c r="PYQ378" s="2"/>
      <c r="PYR378" s="2"/>
      <c r="PYS378" s="2"/>
      <c r="PYT378" s="2"/>
      <c r="PYU378" s="2"/>
      <c r="PYV378" s="2"/>
      <c r="PYW378" s="2"/>
      <c r="PYX378" s="2"/>
      <c r="PYY378" s="2"/>
      <c r="PYZ378" s="2"/>
      <c r="PZA378" s="2"/>
      <c r="PZB378" s="2"/>
      <c r="PZC378" s="2"/>
      <c r="PZD378" s="2"/>
      <c r="PZE378" s="2"/>
      <c r="PZF378" s="2"/>
      <c r="PZG378" s="2"/>
      <c r="PZH378" s="2"/>
      <c r="PZI378" s="2"/>
      <c r="PZJ378" s="2"/>
      <c r="PZK378" s="2"/>
      <c r="PZL378" s="2"/>
      <c r="PZM378" s="2"/>
      <c r="PZN378" s="2"/>
      <c r="PZO378" s="2"/>
      <c r="PZP378" s="2"/>
      <c r="PZQ378" s="2"/>
      <c r="PZR378" s="2"/>
      <c r="PZS378" s="2"/>
      <c r="PZT378" s="2"/>
      <c r="PZU378" s="2"/>
      <c r="PZV378" s="2"/>
      <c r="PZW378" s="2"/>
      <c r="PZX378" s="2"/>
      <c r="PZY378" s="2"/>
      <c r="PZZ378" s="2"/>
      <c r="QAA378" s="2"/>
      <c r="QAB378" s="2"/>
      <c r="QAC378" s="2"/>
      <c r="QAD378" s="2"/>
      <c r="QAE378" s="2"/>
      <c r="QAF378" s="2"/>
      <c r="QAG378" s="2"/>
      <c r="QAH378" s="2"/>
      <c r="QAI378" s="2"/>
      <c r="QAJ378" s="2"/>
      <c r="QAK378" s="2"/>
      <c r="QAL378" s="2"/>
      <c r="QAM378" s="2"/>
      <c r="QAN378" s="2"/>
      <c r="QAO378" s="2"/>
      <c r="QAP378" s="2"/>
      <c r="QAQ378" s="2"/>
      <c r="QAR378" s="2"/>
      <c r="QAS378" s="2"/>
      <c r="QAT378" s="2"/>
      <c r="QAU378" s="2"/>
      <c r="QAV378" s="2"/>
      <c r="QAW378" s="2"/>
      <c r="QAX378" s="2"/>
      <c r="QAY378" s="2"/>
      <c r="QAZ378" s="2"/>
      <c r="QBA378" s="2"/>
      <c r="QBB378" s="2"/>
      <c r="QBC378" s="2"/>
      <c r="QBD378" s="2"/>
      <c r="QBE378" s="2"/>
      <c r="QBF378" s="2"/>
      <c r="QBG378" s="2"/>
      <c r="QBH378" s="2"/>
      <c r="QBI378" s="2"/>
      <c r="QBJ378" s="2"/>
      <c r="QBK378" s="2"/>
      <c r="QBL378" s="2"/>
      <c r="QBM378" s="2"/>
      <c r="QBN378" s="2"/>
      <c r="QBO378" s="2"/>
      <c r="QBP378" s="2"/>
      <c r="QBQ378" s="2"/>
      <c r="QBR378" s="2"/>
      <c r="QBS378" s="2"/>
      <c r="QBT378" s="2"/>
      <c r="QBU378" s="2"/>
      <c r="QBV378" s="2"/>
      <c r="QBW378" s="2"/>
      <c r="QBX378" s="2"/>
      <c r="QBY378" s="2"/>
      <c r="QBZ378" s="2"/>
      <c r="QCA378" s="2"/>
      <c r="QCB378" s="2"/>
      <c r="QCC378" s="2"/>
      <c r="QCD378" s="2"/>
      <c r="QCE378" s="2"/>
      <c r="QCF378" s="2"/>
      <c r="QCG378" s="2"/>
      <c r="QCH378" s="2"/>
      <c r="QCI378" s="2"/>
      <c r="QCJ378" s="2"/>
      <c r="QCK378" s="2"/>
      <c r="QCL378" s="2"/>
      <c r="QCM378" s="2"/>
      <c r="QCN378" s="2"/>
      <c r="QCO378" s="2"/>
      <c r="QCP378" s="2"/>
      <c r="QCQ378" s="2"/>
      <c r="QCR378" s="2"/>
      <c r="QCS378" s="2"/>
      <c r="QCT378" s="2"/>
      <c r="QCU378" s="2"/>
      <c r="QCV378" s="2"/>
      <c r="QCW378" s="2"/>
      <c r="QCX378" s="2"/>
      <c r="QCY378" s="2"/>
      <c r="QCZ378" s="2"/>
      <c r="QDA378" s="2"/>
      <c r="QDB378" s="2"/>
      <c r="QDC378" s="2"/>
      <c r="QDD378" s="2"/>
      <c r="QDE378" s="2"/>
      <c r="QDF378" s="2"/>
      <c r="QDG378" s="2"/>
      <c r="QDH378" s="2"/>
      <c r="QDI378" s="2"/>
      <c r="QDJ378" s="2"/>
      <c r="QDK378" s="2"/>
      <c r="QDL378" s="2"/>
      <c r="QDM378" s="2"/>
      <c r="QDN378" s="2"/>
      <c r="QDO378" s="2"/>
      <c r="QDP378" s="2"/>
      <c r="QDQ378" s="2"/>
      <c r="QDR378" s="2"/>
      <c r="QDS378" s="2"/>
      <c r="QDT378" s="2"/>
      <c r="QDU378" s="2"/>
      <c r="QDV378" s="2"/>
      <c r="QDW378" s="2"/>
      <c r="QDX378" s="2"/>
      <c r="QDY378" s="2"/>
      <c r="QDZ378" s="2"/>
      <c r="QEA378" s="2"/>
      <c r="QEB378" s="2"/>
      <c r="QEC378" s="2"/>
      <c r="QED378" s="2"/>
      <c r="QEE378" s="2"/>
      <c r="QEF378" s="2"/>
      <c r="QEG378" s="2"/>
      <c r="QEH378" s="2"/>
      <c r="QEI378" s="2"/>
      <c r="QEJ378" s="2"/>
      <c r="QEK378" s="2"/>
      <c r="QEL378" s="2"/>
      <c r="QEM378" s="2"/>
      <c r="QEN378" s="2"/>
      <c r="QEO378" s="2"/>
      <c r="QEP378" s="2"/>
      <c r="QEQ378" s="2"/>
      <c r="QER378" s="2"/>
      <c r="QES378" s="2"/>
      <c r="QET378" s="2"/>
      <c r="QEU378" s="2"/>
      <c r="QEV378" s="2"/>
      <c r="QEW378" s="2"/>
      <c r="QEX378" s="2"/>
      <c r="QEY378" s="2"/>
      <c r="QEZ378" s="2"/>
      <c r="QFA378" s="2"/>
      <c r="QFB378" s="2"/>
      <c r="QFC378" s="2"/>
      <c r="QFD378" s="2"/>
      <c r="QFE378" s="2"/>
      <c r="QFF378" s="2"/>
      <c r="QFG378" s="2"/>
      <c r="QFH378" s="2"/>
      <c r="QFI378" s="2"/>
      <c r="QFJ378" s="2"/>
      <c r="QFK378" s="2"/>
      <c r="QFL378" s="2"/>
      <c r="QFM378" s="2"/>
      <c r="QFN378" s="2"/>
      <c r="QFO378" s="2"/>
      <c r="QFP378" s="2"/>
      <c r="QFQ378" s="2"/>
      <c r="QFR378" s="2"/>
      <c r="QFS378" s="2"/>
      <c r="QFT378" s="2"/>
      <c r="QFU378" s="2"/>
      <c r="QFV378" s="2"/>
      <c r="QFW378" s="2"/>
      <c r="QFX378" s="2"/>
      <c r="QFY378" s="2"/>
      <c r="QFZ378" s="2"/>
      <c r="QGA378" s="2"/>
      <c r="QGB378" s="2"/>
      <c r="QGC378" s="2"/>
      <c r="QGD378" s="2"/>
      <c r="QGE378" s="2"/>
      <c r="QGF378" s="2"/>
      <c r="QGG378" s="2"/>
      <c r="QGH378" s="2"/>
      <c r="QGI378" s="2"/>
      <c r="QGJ378" s="2"/>
      <c r="QGK378" s="2"/>
      <c r="QGL378" s="2"/>
      <c r="QGM378" s="2"/>
      <c r="QGN378" s="2"/>
      <c r="QGO378" s="2"/>
      <c r="QGP378" s="2"/>
      <c r="QGQ378" s="2"/>
      <c r="QGR378" s="2"/>
      <c r="QGS378" s="2"/>
      <c r="QGT378" s="2"/>
      <c r="QGU378" s="2"/>
      <c r="QGV378" s="2"/>
      <c r="QGW378" s="2"/>
      <c r="QGX378" s="2"/>
      <c r="QGY378" s="2"/>
      <c r="QGZ378" s="2"/>
      <c r="QHA378" s="2"/>
      <c r="QHB378" s="2"/>
      <c r="QHC378" s="2"/>
      <c r="QHD378" s="2"/>
      <c r="QHE378" s="2"/>
      <c r="QHF378" s="2"/>
      <c r="QHG378" s="2"/>
      <c r="QHH378" s="2"/>
      <c r="QHI378" s="2"/>
      <c r="QHJ378" s="2"/>
      <c r="QHK378" s="2"/>
      <c r="QHL378" s="2"/>
      <c r="QHM378" s="2"/>
      <c r="QHN378" s="2"/>
      <c r="QHO378" s="2"/>
      <c r="QHP378" s="2"/>
      <c r="QHQ378" s="2"/>
      <c r="QHR378" s="2"/>
      <c r="QHS378" s="2"/>
      <c r="QHT378" s="2"/>
      <c r="QHU378" s="2"/>
      <c r="QHV378" s="2"/>
      <c r="QHW378" s="2"/>
      <c r="QHX378" s="2"/>
      <c r="QHY378" s="2"/>
      <c r="QHZ378" s="2"/>
      <c r="QIA378" s="2"/>
      <c r="QIB378" s="2"/>
      <c r="QIC378" s="2"/>
      <c r="QID378" s="2"/>
      <c r="QIE378" s="2"/>
      <c r="QIF378" s="2"/>
      <c r="QIG378" s="2"/>
      <c r="QIH378" s="2"/>
      <c r="QII378" s="2"/>
      <c r="QIJ378" s="2"/>
      <c r="QIK378" s="2"/>
      <c r="QIL378" s="2"/>
      <c r="QIM378" s="2"/>
      <c r="QIN378" s="2"/>
      <c r="QIO378" s="2"/>
      <c r="QIP378" s="2"/>
      <c r="QIQ378" s="2"/>
      <c r="QIR378" s="2"/>
      <c r="QIS378" s="2"/>
      <c r="QIT378" s="2"/>
      <c r="QIU378" s="2"/>
      <c r="QIV378" s="2"/>
      <c r="QIW378" s="2"/>
      <c r="QIX378" s="2"/>
      <c r="QIY378" s="2"/>
      <c r="QIZ378" s="2"/>
      <c r="QJA378" s="2"/>
      <c r="QJB378" s="2"/>
      <c r="QJC378" s="2"/>
      <c r="QJD378" s="2"/>
      <c r="QJE378" s="2"/>
      <c r="QJF378" s="2"/>
      <c r="QJG378" s="2"/>
      <c r="QJH378" s="2"/>
      <c r="QJI378" s="2"/>
      <c r="QJJ378" s="2"/>
      <c r="QJK378" s="2"/>
      <c r="QJL378" s="2"/>
      <c r="QJM378" s="2"/>
      <c r="QJN378" s="2"/>
      <c r="QJO378" s="2"/>
      <c r="QJP378" s="2"/>
      <c r="QJQ378" s="2"/>
      <c r="QJR378" s="2"/>
      <c r="QJS378" s="2"/>
      <c r="QJT378" s="2"/>
      <c r="QJU378" s="2"/>
      <c r="QJV378" s="2"/>
      <c r="QJW378" s="2"/>
      <c r="QJX378" s="2"/>
      <c r="QJY378" s="2"/>
      <c r="QJZ378" s="2"/>
      <c r="QKA378" s="2"/>
      <c r="QKB378" s="2"/>
      <c r="QKC378" s="2"/>
      <c r="QKD378" s="2"/>
      <c r="QKE378" s="2"/>
      <c r="QKF378" s="2"/>
      <c r="QKG378" s="2"/>
      <c r="QKH378" s="2"/>
      <c r="QKI378" s="2"/>
      <c r="QKJ378" s="2"/>
      <c r="QKK378" s="2"/>
      <c r="QKL378" s="2"/>
      <c r="QKM378" s="2"/>
      <c r="QKN378" s="2"/>
      <c r="QKO378" s="2"/>
      <c r="QKP378" s="2"/>
      <c r="QKQ378" s="2"/>
      <c r="QKR378" s="2"/>
      <c r="QKS378" s="2"/>
      <c r="QKT378" s="2"/>
      <c r="QKU378" s="2"/>
      <c r="QKV378" s="2"/>
      <c r="QKW378" s="2"/>
      <c r="QKX378" s="2"/>
      <c r="QKY378" s="2"/>
      <c r="QKZ378" s="2"/>
      <c r="QLA378" s="2"/>
      <c r="QLB378" s="2"/>
      <c r="QLC378" s="2"/>
      <c r="QLD378" s="2"/>
      <c r="QLE378" s="2"/>
      <c r="QLF378" s="2"/>
      <c r="QLG378" s="2"/>
      <c r="QLH378" s="2"/>
      <c r="QLI378" s="2"/>
      <c r="QLJ378" s="2"/>
      <c r="QLK378" s="2"/>
      <c r="QLL378" s="2"/>
      <c r="QLM378" s="2"/>
      <c r="QLN378" s="2"/>
      <c r="QLO378" s="2"/>
      <c r="QLP378" s="2"/>
      <c r="QLQ378" s="2"/>
      <c r="QLR378" s="2"/>
      <c r="QLS378" s="2"/>
      <c r="QLT378" s="2"/>
      <c r="QLU378" s="2"/>
      <c r="QLV378" s="2"/>
      <c r="QLW378" s="2"/>
      <c r="QLX378" s="2"/>
      <c r="QLY378" s="2"/>
      <c r="QLZ378" s="2"/>
      <c r="QMA378" s="2"/>
      <c r="QMB378" s="2"/>
      <c r="QMC378" s="2"/>
      <c r="QMD378" s="2"/>
      <c r="QME378" s="2"/>
      <c r="QMF378" s="2"/>
      <c r="QMG378" s="2"/>
      <c r="QMH378" s="2"/>
      <c r="QMI378" s="2"/>
      <c r="QMJ378" s="2"/>
      <c r="QMK378" s="2"/>
      <c r="QML378" s="2"/>
      <c r="QMM378" s="2"/>
      <c r="QMN378" s="2"/>
      <c r="QMO378" s="2"/>
      <c r="QMP378" s="2"/>
      <c r="QMQ378" s="2"/>
      <c r="QMR378" s="2"/>
      <c r="QMS378" s="2"/>
      <c r="QMT378" s="2"/>
      <c r="QMU378" s="2"/>
      <c r="QMV378" s="2"/>
      <c r="QMW378" s="2"/>
      <c r="QMX378" s="2"/>
      <c r="QMY378" s="2"/>
      <c r="QMZ378" s="2"/>
      <c r="QNA378" s="2"/>
      <c r="QNB378" s="2"/>
      <c r="QNC378" s="2"/>
      <c r="QND378" s="2"/>
      <c r="QNE378" s="2"/>
      <c r="QNF378" s="2"/>
      <c r="QNG378" s="2"/>
      <c r="QNH378" s="2"/>
      <c r="QNI378" s="2"/>
      <c r="QNJ378" s="2"/>
      <c r="QNK378" s="2"/>
      <c r="QNL378" s="2"/>
      <c r="QNM378" s="2"/>
      <c r="QNN378" s="2"/>
      <c r="QNO378" s="2"/>
      <c r="QNP378" s="2"/>
      <c r="QNQ378" s="2"/>
      <c r="QNR378" s="2"/>
      <c r="QNS378" s="2"/>
      <c r="QNT378" s="2"/>
      <c r="QNU378" s="2"/>
      <c r="QNV378" s="2"/>
      <c r="QNW378" s="2"/>
      <c r="QNX378" s="2"/>
      <c r="QNY378" s="2"/>
      <c r="QNZ378" s="2"/>
      <c r="QOA378" s="2"/>
      <c r="QOB378" s="2"/>
      <c r="QOC378" s="2"/>
      <c r="QOD378" s="2"/>
      <c r="QOE378" s="2"/>
      <c r="QOF378" s="2"/>
      <c r="QOG378" s="2"/>
      <c r="QOH378" s="2"/>
      <c r="QOI378" s="2"/>
      <c r="QOJ378" s="2"/>
      <c r="QOK378" s="2"/>
      <c r="QOL378" s="2"/>
      <c r="QOM378" s="2"/>
      <c r="QON378" s="2"/>
      <c r="QOO378" s="2"/>
      <c r="QOP378" s="2"/>
      <c r="QOQ378" s="2"/>
      <c r="QOR378" s="2"/>
      <c r="QOS378" s="2"/>
      <c r="QOT378" s="2"/>
      <c r="QOU378" s="2"/>
      <c r="QOV378" s="2"/>
      <c r="QOW378" s="2"/>
      <c r="QOX378" s="2"/>
      <c r="QOY378" s="2"/>
      <c r="QOZ378" s="2"/>
      <c r="QPA378" s="2"/>
      <c r="QPB378" s="2"/>
      <c r="QPC378" s="2"/>
      <c r="QPD378" s="2"/>
      <c r="QPE378" s="2"/>
      <c r="QPF378" s="2"/>
      <c r="QPG378" s="2"/>
      <c r="QPH378" s="2"/>
      <c r="QPI378" s="2"/>
      <c r="QPJ378" s="2"/>
      <c r="QPK378" s="2"/>
      <c r="QPL378" s="2"/>
      <c r="QPM378" s="2"/>
      <c r="QPN378" s="2"/>
      <c r="QPO378" s="2"/>
      <c r="QPP378" s="2"/>
      <c r="QPQ378" s="2"/>
      <c r="QPR378" s="2"/>
      <c r="QPS378" s="2"/>
      <c r="QPT378" s="2"/>
      <c r="QPU378" s="2"/>
      <c r="QPV378" s="2"/>
      <c r="QPW378" s="2"/>
      <c r="QPX378" s="2"/>
      <c r="QPY378" s="2"/>
      <c r="QPZ378" s="2"/>
      <c r="QQA378" s="2"/>
      <c r="QQB378" s="2"/>
      <c r="QQC378" s="2"/>
      <c r="QQD378" s="2"/>
      <c r="QQE378" s="2"/>
      <c r="QQF378" s="2"/>
      <c r="QQG378" s="2"/>
      <c r="QQH378" s="2"/>
      <c r="QQI378" s="2"/>
      <c r="QQJ378" s="2"/>
      <c r="QQK378" s="2"/>
      <c r="QQL378" s="2"/>
      <c r="QQM378" s="2"/>
      <c r="QQN378" s="2"/>
      <c r="QQO378" s="2"/>
      <c r="QQP378" s="2"/>
      <c r="QQQ378" s="2"/>
      <c r="QQR378" s="2"/>
      <c r="QQS378" s="2"/>
      <c r="QQT378" s="2"/>
      <c r="QQU378" s="2"/>
      <c r="QQV378" s="2"/>
      <c r="QQW378" s="2"/>
      <c r="QQX378" s="2"/>
      <c r="QQY378" s="2"/>
      <c r="QQZ378" s="2"/>
      <c r="QRA378" s="2"/>
      <c r="QRB378" s="2"/>
      <c r="QRC378" s="2"/>
      <c r="QRD378" s="2"/>
      <c r="QRE378" s="2"/>
      <c r="QRF378" s="2"/>
      <c r="QRG378" s="2"/>
      <c r="QRH378" s="2"/>
      <c r="QRI378" s="2"/>
      <c r="QRJ378" s="2"/>
      <c r="QRK378" s="2"/>
      <c r="QRL378" s="2"/>
      <c r="QRM378" s="2"/>
      <c r="QRN378" s="2"/>
      <c r="QRO378" s="2"/>
      <c r="QRP378" s="2"/>
      <c r="QRQ378" s="2"/>
      <c r="QRR378" s="2"/>
      <c r="QRS378" s="2"/>
      <c r="QRT378" s="2"/>
      <c r="QRU378" s="2"/>
      <c r="QRV378" s="2"/>
      <c r="QRW378" s="2"/>
      <c r="QRX378" s="2"/>
      <c r="QRY378" s="2"/>
      <c r="QRZ378" s="2"/>
      <c r="QSA378" s="2"/>
      <c r="QSB378" s="2"/>
      <c r="QSC378" s="2"/>
      <c r="QSD378" s="2"/>
      <c r="QSE378" s="2"/>
      <c r="QSF378" s="2"/>
      <c r="QSG378" s="2"/>
      <c r="QSH378" s="2"/>
      <c r="QSI378" s="2"/>
      <c r="QSJ378" s="2"/>
      <c r="QSK378" s="2"/>
      <c r="QSL378" s="2"/>
      <c r="QSM378" s="2"/>
      <c r="QSN378" s="2"/>
      <c r="QSO378" s="2"/>
      <c r="QSP378" s="2"/>
      <c r="QSQ378" s="2"/>
      <c r="QSR378" s="2"/>
      <c r="QSS378" s="2"/>
      <c r="QST378" s="2"/>
      <c r="QSU378" s="2"/>
      <c r="QSV378" s="2"/>
      <c r="QSW378" s="2"/>
      <c r="QSX378" s="2"/>
      <c r="QSY378" s="2"/>
      <c r="QSZ378" s="2"/>
      <c r="QTA378" s="2"/>
      <c r="QTB378" s="2"/>
      <c r="QTC378" s="2"/>
      <c r="QTD378" s="2"/>
      <c r="QTE378" s="2"/>
      <c r="QTF378" s="2"/>
      <c r="QTG378" s="2"/>
      <c r="QTH378" s="2"/>
      <c r="QTI378" s="2"/>
      <c r="QTJ378" s="2"/>
      <c r="QTK378" s="2"/>
      <c r="QTL378" s="2"/>
      <c r="QTM378" s="2"/>
      <c r="QTN378" s="2"/>
      <c r="QTO378" s="2"/>
      <c r="QTP378" s="2"/>
      <c r="QTQ378" s="2"/>
      <c r="QTR378" s="2"/>
      <c r="QTS378" s="2"/>
      <c r="QTT378" s="2"/>
      <c r="QTU378" s="2"/>
      <c r="QTV378" s="2"/>
      <c r="QTW378" s="2"/>
      <c r="QTX378" s="2"/>
      <c r="QTY378" s="2"/>
      <c r="QTZ378" s="2"/>
      <c r="QUA378" s="2"/>
      <c r="QUB378" s="2"/>
      <c r="QUC378" s="2"/>
      <c r="QUD378" s="2"/>
      <c r="QUE378" s="2"/>
      <c r="QUF378" s="2"/>
      <c r="QUG378" s="2"/>
      <c r="QUH378" s="2"/>
      <c r="QUI378" s="2"/>
      <c r="QUJ378" s="2"/>
      <c r="QUK378" s="2"/>
      <c r="QUL378" s="2"/>
      <c r="QUM378" s="2"/>
      <c r="QUN378" s="2"/>
      <c r="QUO378" s="2"/>
      <c r="QUP378" s="2"/>
      <c r="QUQ378" s="2"/>
      <c r="QUR378" s="2"/>
      <c r="QUS378" s="2"/>
      <c r="QUT378" s="2"/>
      <c r="QUU378" s="2"/>
      <c r="QUV378" s="2"/>
      <c r="QUW378" s="2"/>
      <c r="QUX378" s="2"/>
      <c r="QUY378" s="2"/>
      <c r="QUZ378" s="2"/>
      <c r="QVA378" s="2"/>
      <c r="QVB378" s="2"/>
      <c r="QVC378" s="2"/>
      <c r="QVD378" s="2"/>
      <c r="QVE378" s="2"/>
      <c r="QVF378" s="2"/>
      <c r="QVG378" s="2"/>
      <c r="QVH378" s="2"/>
      <c r="QVI378" s="2"/>
      <c r="QVJ378" s="2"/>
      <c r="QVK378" s="2"/>
      <c r="QVL378" s="2"/>
      <c r="QVM378" s="2"/>
      <c r="QVN378" s="2"/>
      <c r="QVO378" s="2"/>
      <c r="QVP378" s="2"/>
      <c r="QVQ378" s="2"/>
      <c r="QVR378" s="2"/>
      <c r="QVS378" s="2"/>
      <c r="QVT378" s="2"/>
      <c r="QVU378" s="2"/>
      <c r="QVV378" s="2"/>
      <c r="QVW378" s="2"/>
      <c r="QVX378" s="2"/>
      <c r="QVY378" s="2"/>
      <c r="QVZ378" s="2"/>
      <c r="QWA378" s="2"/>
      <c r="QWB378" s="2"/>
      <c r="QWC378" s="2"/>
      <c r="QWD378" s="2"/>
      <c r="QWE378" s="2"/>
      <c r="QWF378" s="2"/>
      <c r="QWG378" s="2"/>
      <c r="QWH378" s="2"/>
      <c r="QWI378" s="2"/>
      <c r="QWJ378" s="2"/>
      <c r="QWK378" s="2"/>
      <c r="QWL378" s="2"/>
      <c r="QWM378" s="2"/>
      <c r="QWN378" s="2"/>
      <c r="QWO378" s="2"/>
      <c r="QWP378" s="2"/>
      <c r="QWQ378" s="2"/>
      <c r="QWR378" s="2"/>
      <c r="QWS378" s="2"/>
      <c r="QWT378" s="2"/>
      <c r="QWU378" s="2"/>
      <c r="QWV378" s="2"/>
      <c r="QWW378" s="2"/>
      <c r="QWX378" s="2"/>
      <c r="QWY378" s="2"/>
      <c r="QWZ378" s="2"/>
      <c r="QXA378" s="2"/>
      <c r="QXB378" s="2"/>
      <c r="QXC378" s="2"/>
      <c r="QXD378" s="2"/>
      <c r="QXE378" s="2"/>
      <c r="QXF378" s="2"/>
      <c r="QXG378" s="2"/>
      <c r="QXH378" s="2"/>
      <c r="QXI378" s="2"/>
      <c r="QXJ378" s="2"/>
      <c r="QXK378" s="2"/>
      <c r="QXL378" s="2"/>
      <c r="QXM378" s="2"/>
      <c r="QXN378" s="2"/>
      <c r="QXO378" s="2"/>
      <c r="QXP378" s="2"/>
      <c r="QXQ378" s="2"/>
      <c r="QXR378" s="2"/>
      <c r="QXS378" s="2"/>
      <c r="QXT378" s="2"/>
      <c r="QXU378" s="2"/>
      <c r="QXV378" s="2"/>
      <c r="QXW378" s="2"/>
      <c r="QXX378" s="2"/>
      <c r="QXY378" s="2"/>
      <c r="QXZ378" s="2"/>
      <c r="QYA378" s="2"/>
      <c r="QYB378" s="2"/>
      <c r="QYC378" s="2"/>
      <c r="QYD378" s="2"/>
      <c r="QYE378" s="2"/>
      <c r="QYF378" s="2"/>
      <c r="QYG378" s="2"/>
      <c r="QYH378" s="2"/>
      <c r="QYI378" s="2"/>
      <c r="QYJ378" s="2"/>
      <c r="QYK378" s="2"/>
      <c r="QYL378" s="2"/>
      <c r="QYM378" s="2"/>
      <c r="QYN378" s="2"/>
      <c r="QYO378" s="2"/>
      <c r="QYP378" s="2"/>
      <c r="QYQ378" s="2"/>
      <c r="QYR378" s="2"/>
      <c r="QYS378" s="2"/>
      <c r="QYT378" s="2"/>
      <c r="QYU378" s="2"/>
      <c r="QYV378" s="2"/>
      <c r="QYW378" s="2"/>
      <c r="QYX378" s="2"/>
      <c r="QYY378" s="2"/>
      <c r="QYZ378" s="2"/>
      <c r="QZA378" s="2"/>
      <c r="QZB378" s="2"/>
      <c r="QZC378" s="2"/>
      <c r="QZD378" s="2"/>
      <c r="QZE378" s="2"/>
      <c r="QZF378" s="2"/>
      <c r="QZG378" s="2"/>
      <c r="QZH378" s="2"/>
      <c r="QZI378" s="2"/>
      <c r="QZJ378" s="2"/>
      <c r="QZK378" s="2"/>
      <c r="QZL378" s="2"/>
      <c r="QZM378" s="2"/>
      <c r="QZN378" s="2"/>
      <c r="QZO378" s="2"/>
      <c r="QZP378" s="2"/>
      <c r="QZQ378" s="2"/>
      <c r="QZR378" s="2"/>
      <c r="QZS378" s="2"/>
      <c r="QZT378" s="2"/>
      <c r="QZU378" s="2"/>
      <c r="QZV378" s="2"/>
      <c r="QZW378" s="2"/>
      <c r="QZX378" s="2"/>
      <c r="QZY378" s="2"/>
      <c r="QZZ378" s="2"/>
      <c r="RAA378" s="2"/>
      <c r="RAB378" s="2"/>
      <c r="RAC378" s="2"/>
      <c r="RAD378" s="2"/>
      <c r="RAE378" s="2"/>
      <c r="RAF378" s="2"/>
      <c r="RAG378" s="2"/>
      <c r="RAH378" s="2"/>
      <c r="RAI378" s="2"/>
      <c r="RAJ378" s="2"/>
      <c r="RAK378" s="2"/>
      <c r="RAL378" s="2"/>
      <c r="RAM378" s="2"/>
      <c r="RAN378" s="2"/>
      <c r="RAO378" s="2"/>
      <c r="RAP378" s="2"/>
      <c r="RAQ378" s="2"/>
      <c r="RAR378" s="2"/>
      <c r="RAS378" s="2"/>
      <c r="RAT378" s="2"/>
      <c r="RAU378" s="2"/>
      <c r="RAV378" s="2"/>
      <c r="RAW378" s="2"/>
      <c r="RAX378" s="2"/>
      <c r="RAY378" s="2"/>
      <c r="RAZ378" s="2"/>
      <c r="RBA378" s="2"/>
      <c r="RBB378" s="2"/>
      <c r="RBC378" s="2"/>
      <c r="RBD378" s="2"/>
      <c r="RBE378" s="2"/>
      <c r="RBF378" s="2"/>
      <c r="RBG378" s="2"/>
      <c r="RBH378" s="2"/>
      <c r="RBI378" s="2"/>
      <c r="RBJ378" s="2"/>
      <c r="RBK378" s="2"/>
      <c r="RBL378" s="2"/>
      <c r="RBM378" s="2"/>
      <c r="RBN378" s="2"/>
      <c r="RBO378" s="2"/>
      <c r="RBP378" s="2"/>
      <c r="RBQ378" s="2"/>
      <c r="RBR378" s="2"/>
      <c r="RBS378" s="2"/>
      <c r="RBT378" s="2"/>
      <c r="RBU378" s="2"/>
      <c r="RBV378" s="2"/>
      <c r="RBW378" s="2"/>
      <c r="RBX378" s="2"/>
      <c r="RBY378" s="2"/>
      <c r="RBZ378" s="2"/>
      <c r="RCA378" s="2"/>
      <c r="RCB378" s="2"/>
      <c r="RCC378" s="2"/>
      <c r="RCD378" s="2"/>
      <c r="RCE378" s="2"/>
      <c r="RCF378" s="2"/>
      <c r="RCG378" s="2"/>
      <c r="RCH378" s="2"/>
      <c r="RCI378" s="2"/>
      <c r="RCJ378" s="2"/>
      <c r="RCK378" s="2"/>
      <c r="RCL378" s="2"/>
      <c r="RCM378" s="2"/>
      <c r="RCN378" s="2"/>
      <c r="RCO378" s="2"/>
      <c r="RCP378" s="2"/>
      <c r="RCQ378" s="2"/>
      <c r="RCR378" s="2"/>
      <c r="RCS378" s="2"/>
      <c r="RCT378" s="2"/>
      <c r="RCU378" s="2"/>
      <c r="RCV378" s="2"/>
      <c r="RCW378" s="2"/>
      <c r="RCX378" s="2"/>
      <c r="RCY378" s="2"/>
      <c r="RCZ378" s="2"/>
      <c r="RDA378" s="2"/>
      <c r="RDB378" s="2"/>
      <c r="RDC378" s="2"/>
      <c r="RDD378" s="2"/>
      <c r="RDE378" s="2"/>
      <c r="RDF378" s="2"/>
      <c r="RDG378" s="2"/>
      <c r="RDH378" s="2"/>
      <c r="RDI378" s="2"/>
      <c r="RDJ378" s="2"/>
      <c r="RDK378" s="2"/>
      <c r="RDL378" s="2"/>
      <c r="RDM378" s="2"/>
      <c r="RDN378" s="2"/>
      <c r="RDO378" s="2"/>
      <c r="RDP378" s="2"/>
      <c r="RDQ378" s="2"/>
      <c r="RDR378" s="2"/>
      <c r="RDS378" s="2"/>
      <c r="RDT378" s="2"/>
      <c r="RDU378" s="2"/>
      <c r="RDV378" s="2"/>
      <c r="RDW378" s="2"/>
      <c r="RDX378" s="2"/>
      <c r="RDY378" s="2"/>
      <c r="RDZ378" s="2"/>
      <c r="REA378" s="2"/>
      <c r="REB378" s="2"/>
      <c r="REC378" s="2"/>
      <c r="RED378" s="2"/>
      <c r="REE378" s="2"/>
      <c r="REF378" s="2"/>
      <c r="REG378" s="2"/>
      <c r="REH378" s="2"/>
      <c r="REI378" s="2"/>
      <c r="REJ378" s="2"/>
      <c r="REK378" s="2"/>
      <c r="REL378" s="2"/>
      <c r="REM378" s="2"/>
      <c r="REN378" s="2"/>
      <c r="REO378" s="2"/>
      <c r="REP378" s="2"/>
      <c r="REQ378" s="2"/>
      <c r="RER378" s="2"/>
      <c r="RES378" s="2"/>
      <c r="RET378" s="2"/>
      <c r="REU378" s="2"/>
      <c r="REV378" s="2"/>
      <c r="REW378" s="2"/>
      <c r="REX378" s="2"/>
      <c r="REY378" s="2"/>
      <c r="REZ378" s="2"/>
      <c r="RFA378" s="2"/>
      <c r="RFB378" s="2"/>
      <c r="RFC378" s="2"/>
      <c r="RFD378" s="2"/>
      <c r="RFE378" s="2"/>
      <c r="RFF378" s="2"/>
      <c r="RFG378" s="2"/>
      <c r="RFH378" s="2"/>
      <c r="RFI378" s="2"/>
      <c r="RFJ378" s="2"/>
      <c r="RFK378" s="2"/>
      <c r="RFL378" s="2"/>
      <c r="RFM378" s="2"/>
      <c r="RFN378" s="2"/>
      <c r="RFO378" s="2"/>
      <c r="RFP378" s="2"/>
      <c r="RFQ378" s="2"/>
      <c r="RFR378" s="2"/>
      <c r="RFS378" s="2"/>
      <c r="RFT378" s="2"/>
      <c r="RFU378" s="2"/>
      <c r="RFV378" s="2"/>
      <c r="RFW378" s="2"/>
      <c r="RFX378" s="2"/>
      <c r="RFY378" s="2"/>
      <c r="RFZ378" s="2"/>
      <c r="RGA378" s="2"/>
      <c r="RGB378" s="2"/>
      <c r="RGC378" s="2"/>
      <c r="RGD378" s="2"/>
      <c r="RGE378" s="2"/>
      <c r="RGF378" s="2"/>
      <c r="RGG378" s="2"/>
      <c r="RGH378" s="2"/>
      <c r="RGI378" s="2"/>
      <c r="RGJ378" s="2"/>
      <c r="RGK378" s="2"/>
      <c r="RGL378" s="2"/>
      <c r="RGM378" s="2"/>
      <c r="RGN378" s="2"/>
      <c r="RGO378" s="2"/>
      <c r="RGP378" s="2"/>
      <c r="RGQ378" s="2"/>
      <c r="RGR378" s="2"/>
      <c r="RGS378" s="2"/>
      <c r="RGT378" s="2"/>
      <c r="RGU378" s="2"/>
      <c r="RGV378" s="2"/>
      <c r="RGW378" s="2"/>
      <c r="RGX378" s="2"/>
      <c r="RGY378" s="2"/>
      <c r="RGZ378" s="2"/>
      <c r="RHA378" s="2"/>
      <c r="RHB378" s="2"/>
      <c r="RHC378" s="2"/>
      <c r="RHD378" s="2"/>
      <c r="RHE378" s="2"/>
      <c r="RHF378" s="2"/>
      <c r="RHG378" s="2"/>
      <c r="RHH378" s="2"/>
      <c r="RHI378" s="2"/>
      <c r="RHJ378" s="2"/>
      <c r="RHK378" s="2"/>
      <c r="RHL378" s="2"/>
      <c r="RHM378" s="2"/>
      <c r="RHN378" s="2"/>
      <c r="RHO378" s="2"/>
      <c r="RHP378" s="2"/>
      <c r="RHQ378" s="2"/>
      <c r="RHR378" s="2"/>
      <c r="RHS378" s="2"/>
      <c r="RHT378" s="2"/>
      <c r="RHU378" s="2"/>
      <c r="RHV378" s="2"/>
      <c r="RHW378" s="2"/>
      <c r="RHX378" s="2"/>
      <c r="RHY378" s="2"/>
      <c r="RHZ378" s="2"/>
      <c r="RIA378" s="2"/>
      <c r="RIB378" s="2"/>
      <c r="RIC378" s="2"/>
      <c r="RID378" s="2"/>
      <c r="RIE378" s="2"/>
      <c r="RIF378" s="2"/>
      <c r="RIG378" s="2"/>
      <c r="RIH378" s="2"/>
      <c r="RII378" s="2"/>
      <c r="RIJ378" s="2"/>
      <c r="RIK378" s="2"/>
      <c r="RIL378" s="2"/>
      <c r="RIM378" s="2"/>
      <c r="RIN378" s="2"/>
      <c r="RIO378" s="2"/>
      <c r="RIP378" s="2"/>
      <c r="RIQ378" s="2"/>
      <c r="RIR378" s="2"/>
      <c r="RIS378" s="2"/>
      <c r="RIT378" s="2"/>
      <c r="RIU378" s="2"/>
      <c r="RIV378" s="2"/>
      <c r="RIW378" s="2"/>
      <c r="RIX378" s="2"/>
      <c r="RIY378" s="2"/>
      <c r="RIZ378" s="2"/>
      <c r="RJA378" s="2"/>
      <c r="RJB378" s="2"/>
      <c r="RJC378" s="2"/>
      <c r="RJD378" s="2"/>
      <c r="RJE378" s="2"/>
      <c r="RJF378" s="2"/>
      <c r="RJG378" s="2"/>
      <c r="RJH378" s="2"/>
      <c r="RJI378" s="2"/>
      <c r="RJJ378" s="2"/>
      <c r="RJK378" s="2"/>
      <c r="RJL378" s="2"/>
      <c r="RJM378" s="2"/>
      <c r="RJN378" s="2"/>
      <c r="RJO378" s="2"/>
      <c r="RJP378" s="2"/>
      <c r="RJQ378" s="2"/>
      <c r="RJR378" s="2"/>
      <c r="RJS378" s="2"/>
      <c r="RJT378" s="2"/>
      <c r="RJU378" s="2"/>
      <c r="RJV378" s="2"/>
      <c r="RJW378" s="2"/>
      <c r="RJX378" s="2"/>
      <c r="RJY378" s="2"/>
      <c r="RJZ378" s="2"/>
      <c r="RKA378" s="2"/>
      <c r="RKB378" s="2"/>
      <c r="RKC378" s="2"/>
      <c r="RKD378" s="2"/>
      <c r="RKE378" s="2"/>
      <c r="RKF378" s="2"/>
      <c r="RKG378" s="2"/>
      <c r="RKH378" s="2"/>
      <c r="RKI378" s="2"/>
      <c r="RKJ378" s="2"/>
      <c r="RKK378" s="2"/>
      <c r="RKL378" s="2"/>
      <c r="RKM378" s="2"/>
      <c r="RKN378" s="2"/>
      <c r="RKO378" s="2"/>
      <c r="RKP378" s="2"/>
      <c r="RKQ378" s="2"/>
      <c r="RKR378" s="2"/>
      <c r="RKS378" s="2"/>
      <c r="RKT378" s="2"/>
      <c r="RKU378" s="2"/>
      <c r="RKV378" s="2"/>
      <c r="RKW378" s="2"/>
      <c r="RKX378" s="2"/>
      <c r="RKY378" s="2"/>
      <c r="RKZ378" s="2"/>
      <c r="RLA378" s="2"/>
      <c r="RLB378" s="2"/>
      <c r="RLC378" s="2"/>
      <c r="RLD378" s="2"/>
      <c r="RLE378" s="2"/>
      <c r="RLF378" s="2"/>
      <c r="RLG378" s="2"/>
      <c r="RLH378" s="2"/>
      <c r="RLI378" s="2"/>
      <c r="RLJ378" s="2"/>
      <c r="RLK378" s="2"/>
      <c r="RLL378" s="2"/>
      <c r="RLM378" s="2"/>
      <c r="RLN378" s="2"/>
      <c r="RLO378" s="2"/>
      <c r="RLP378" s="2"/>
      <c r="RLQ378" s="2"/>
      <c r="RLR378" s="2"/>
      <c r="RLS378" s="2"/>
      <c r="RLT378" s="2"/>
      <c r="RLU378" s="2"/>
      <c r="RLV378" s="2"/>
      <c r="RLW378" s="2"/>
      <c r="RLX378" s="2"/>
      <c r="RLY378" s="2"/>
      <c r="RLZ378" s="2"/>
      <c r="RMA378" s="2"/>
      <c r="RMB378" s="2"/>
      <c r="RMC378" s="2"/>
      <c r="RMD378" s="2"/>
      <c r="RME378" s="2"/>
      <c r="RMF378" s="2"/>
      <c r="RMG378" s="2"/>
      <c r="RMH378" s="2"/>
      <c r="RMI378" s="2"/>
      <c r="RMJ378" s="2"/>
      <c r="RMK378" s="2"/>
      <c r="RML378" s="2"/>
      <c r="RMM378" s="2"/>
      <c r="RMN378" s="2"/>
      <c r="RMO378" s="2"/>
      <c r="RMP378" s="2"/>
      <c r="RMQ378" s="2"/>
      <c r="RMR378" s="2"/>
      <c r="RMS378" s="2"/>
      <c r="RMT378" s="2"/>
      <c r="RMU378" s="2"/>
      <c r="RMV378" s="2"/>
      <c r="RMW378" s="2"/>
      <c r="RMX378" s="2"/>
      <c r="RMY378" s="2"/>
      <c r="RMZ378" s="2"/>
      <c r="RNA378" s="2"/>
      <c r="RNB378" s="2"/>
      <c r="RNC378" s="2"/>
      <c r="RND378" s="2"/>
      <c r="RNE378" s="2"/>
      <c r="RNF378" s="2"/>
      <c r="RNG378" s="2"/>
      <c r="RNH378" s="2"/>
      <c r="RNI378" s="2"/>
      <c r="RNJ378" s="2"/>
      <c r="RNK378" s="2"/>
      <c r="RNL378" s="2"/>
      <c r="RNM378" s="2"/>
      <c r="RNN378" s="2"/>
      <c r="RNO378" s="2"/>
      <c r="RNP378" s="2"/>
      <c r="RNQ378" s="2"/>
      <c r="RNR378" s="2"/>
      <c r="RNS378" s="2"/>
      <c r="RNT378" s="2"/>
      <c r="RNU378" s="2"/>
      <c r="RNV378" s="2"/>
      <c r="RNW378" s="2"/>
      <c r="RNX378" s="2"/>
      <c r="RNY378" s="2"/>
      <c r="RNZ378" s="2"/>
      <c r="ROA378" s="2"/>
      <c r="ROB378" s="2"/>
      <c r="ROC378" s="2"/>
      <c r="ROD378" s="2"/>
      <c r="ROE378" s="2"/>
      <c r="ROF378" s="2"/>
      <c r="ROG378" s="2"/>
      <c r="ROH378" s="2"/>
      <c r="ROI378" s="2"/>
      <c r="ROJ378" s="2"/>
      <c r="ROK378" s="2"/>
      <c r="ROL378" s="2"/>
      <c r="ROM378" s="2"/>
      <c r="RON378" s="2"/>
      <c r="ROO378" s="2"/>
      <c r="ROP378" s="2"/>
      <c r="ROQ378" s="2"/>
      <c r="ROR378" s="2"/>
      <c r="ROS378" s="2"/>
      <c r="ROT378" s="2"/>
      <c r="ROU378" s="2"/>
      <c r="ROV378" s="2"/>
      <c r="ROW378" s="2"/>
      <c r="ROX378" s="2"/>
      <c r="ROY378" s="2"/>
      <c r="ROZ378" s="2"/>
      <c r="RPA378" s="2"/>
      <c r="RPB378" s="2"/>
      <c r="RPC378" s="2"/>
      <c r="RPD378" s="2"/>
      <c r="RPE378" s="2"/>
      <c r="RPF378" s="2"/>
      <c r="RPG378" s="2"/>
      <c r="RPH378" s="2"/>
      <c r="RPI378" s="2"/>
      <c r="RPJ378" s="2"/>
      <c r="RPK378" s="2"/>
      <c r="RPL378" s="2"/>
      <c r="RPM378" s="2"/>
      <c r="RPN378" s="2"/>
      <c r="RPO378" s="2"/>
      <c r="RPP378" s="2"/>
      <c r="RPQ378" s="2"/>
      <c r="RPR378" s="2"/>
      <c r="RPS378" s="2"/>
      <c r="RPT378" s="2"/>
      <c r="RPU378" s="2"/>
      <c r="RPV378" s="2"/>
      <c r="RPW378" s="2"/>
      <c r="RPX378" s="2"/>
      <c r="RPY378" s="2"/>
      <c r="RPZ378" s="2"/>
      <c r="RQA378" s="2"/>
      <c r="RQB378" s="2"/>
      <c r="RQC378" s="2"/>
      <c r="RQD378" s="2"/>
      <c r="RQE378" s="2"/>
      <c r="RQF378" s="2"/>
      <c r="RQG378" s="2"/>
      <c r="RQH378" s="2"/>
      <c r="RQI378" s="2"/>
      <c r="RQJ378" s="2"/>
      <c r="RQK378" s="2"/>
      <c r="RQL378" s="2"/>
      <c r="RQM378" s="2"/>
      <c r="RQN378" s="2"/>
      <c r="RQO378" s="2"/>
      <c r="RQP378" s="2"/>
      <c r="RQQ378" s="2"/>
      <c r="RQR378" s="2"/>
      <c r="RQS378" s="2"/>
      <c r="RQT378" s="2"/>
      <c r="RQU378" s="2"/>
      <c r="RQV378" s="2"/>
      <c r="RQW378" s="2"/>
      <c r="RQX378" s="2"/>
      <c r="RQY378" s="2"/>
      <c r="RQZ378" s="2"/>
      <c r="RRA378" s="2"/>
      <c r="RRB378" s="2"/>
      <c r="RRC378" s="2"/>
      <c r="RRD378" s="2"/>
      <c r="RRE378" s="2"/>
      <c r="RRF378" s="2"/>
      <c r="RRG378" s="2"/>
      <c r="RRH378" s="2"/>
      <c r="RRI378" s="2"/>
      <c r="RRJ378" s="2"/>
      <c r="RRK378" s="2"/>
      <c r="RRL378" s="2"/>
      <c r="RRM378" s="2"/>
      <c r="RRN378" s="2"/>
      <c r="RRO378" s="2"/>
      <c r="RRP378" s="2"/>
      <c r="RRQ378" s="2"/>
      <c r="RRR378" s="2"/>
      <c r="RRS378" s="2"/>
      <c r="RRT378" s="2"/>
      <c r="RRU378" s="2"/>
      <c r="RRV378" s="2"/>
      <c r="RRW378" s="2"/>
      <c r="RRX378" s="2"/>
      <c r="RRY378" s="2"/>
      <c r="RRZ378" s="2"/>
      <c r="RSA378" s="2"/>
      <c r="RSB378" s="2"/>
      <c r="RSC378" s="2"/>
      <c r="RSD378" s="2"/>
      <c r="RSE378" s="2"/>
      <c r="RSF378" s="2"/>
      <c r="RSG378" s="2"/>
      <c r="RSH378" s="2"/>
      <c r="RSI378" s="2"/>
      <c r="RSJ378" s="2"/>
      <c r="RSK378" s="2"/>
      <c r="RSL378" s="2"/>
      <c r="RSM378" s="2"/>
      <c r="RSN378" s="2"/>
      <c r="RSO378" s="2"/>
      <c r="RSP378" s="2"/>
      <c r="RSQ378" s="2"/>
      <c r="RSR378" s="2"/>
      <c r="RSS378" s="2"/>
      <c r="RST378" s="2"/>
      <c r="RSU378" s="2"/>
      <c r="RSV378" s="2"/>
      <c r="RSW378" s="2"/>
      <c r="RSX378" s="2"/>
      <c r="RSY378" s="2"/>
      <c r="RSZ378" s="2"/>
      <c r="RTA378" s="2"/>
      <c r="RTB378" s="2"/>
      <c r="RTC378" s="2"/>
      <c r="RTD378" s="2"/>
      <c r="RTE378" s="2"/>
      <c r="RTF378" s="2"/>
      <c r="RTG378" s="2"/>
      <c r="RTH378" s="2"/>
      <c r="RTI378" s="2"/>
      <c r="RTJ378" s="2"/>
      <c r="RTK378" s="2"/>
      <c r="RTL378" s="2"/>
      <c r="RTM378" s="2"/>
      <c r="RTN378" s="2"/>
      <c r="RTO378" s="2"/>
      <c r="RTP378" s="2"/>
      <c r="RTQ378" s="2"/>
      <c r="RTR378" s="2"/>
      <c r="RTS378" s="2"/>
      <c r="RTT378" s="2"/>
      <c r="RTU378" s="2"/>
      <c r="RTV378" s="2"/>
      <c r="RTW378" s="2"/>
      <c r="RTX378" s="2"/>
      <c r="RTY378" s="2"/>
      <c r="RTZ378" s="2"/>
      <c r="RUA378" s="2"/>
      <c r="RUB378" s="2"/>
      <c r="RUC378" s="2"/>
      <c r="RUD378" s="2"/>
      <c r="RUE378" s="2"/>
      <c r="RUF378" s="2"/>
      <c r="RUG378" s="2"/>
      <c r="RUH378" s="2"/>
      <c r="RUI378" s="2"/>
      <c r="RUJ378" s="2"/>
      <c r="RUK378" s="2"/>
      <c r="RUL378" s="2"/>
      <c r="RUM378" s="2"/>
      <c r="RUN378" s="2"/>
      <c r="RUO378" s="2"/>
      <c r="RUP378" s="2"/>
      <c r="RUQ378" s="2"/>
      <c r="RUR378" s="2"/>
      <c r="RUS378" s="2"/>
      <c r="RUT378" s="2"/>
      <c r="RUU378" s="2"/>
      <c r="RUV378" s="2"/>
      <c r="RUW378" s="2"/>
      <c r="RUX378" s="2"/>
      <c r="RUY378" s="2"/>
      <c r="RUZ378" s="2"/>
      <c r="RVA378" s="2"/>
      <c r="RVB378" s="2"/>
      <c r="RVC378" s="2"/>
      <c r="RVD378" s="2"/>
      <c r="RVE378" s="2"/>
      <c r="RVF378" s="2"/>
      <c r="RVG378" s="2"/>
      <c r="RVH378" s="2"/>
      <c r="RVI378" s="2"/>
      <c r="RVJ378" s="2"/>
      <c r="RVK378" s="2"/>
      <c r="RVL378" s="2"/>
      <c r="RVM378" s="2"/>
      <c r="RVN378" s="2"/>
      <c r="RVO378" s="2"/>
      <c r="RVP378" s="2"/>
      <c r="RVQ378" s="2"/>
      <c r="RVR378" s="2"/>
      <c r="RVS378" s="2"/>
      <c r="RVT378" s="2"/>
      <c r="RVU378" s="2"/>
      <c r="RVV378" s="2"/>
      <c r="RVW378" s="2"/>
      <c r="RVX378" s="2"/>
      <c r="RVY378" s="2"/>
      <c r="RVZ378" s="2"/>
      <c r="RWA378" s="2"/>
      <c r="RWB378" s="2"/>
      <c r="RWC378" s="2"/>
      <c r="RWD378" s="2"/>
      <c r="RWE378" s="2"/>
      <c r="RWF378" s="2"/>
      <c r="RWG378" s="2"/>
      <c r="RWH378" s="2"/>
      <c r="RWI378" s="2"/>
      <c r="RWJ378" s="2"/>
      <c r="RWK378" s="2"/>
      <c r="RWL378" s="2"/>
      <c r="RWM378" s="2"/>
      <c r="RWN378" s="2"/>
      <c r="RWO378" s="2"/>
      <c r="RWP378" s="2"/>
      <c r="RWQ378" s="2"/>
      <c r="RWR378" s="2"/>
      <c r="RWS378" s="2"/>
      <c r="RWT378" s="2"/>
      <c r="RWU378" s="2"/>
      <c r="RWV378" s="2"/>
      <c r="RWW378" s="2"/>
      <c r="RWX378" s="2"/>
      <c r="RWY378" s="2"/>
      <c r="RWZ378" s="2"/>
      <c r="RXA378" s="2"/>
      <c r="RXB378" s="2"/>
      <c r="RXC378" s="2"/>
      <c r="RXD378" s="2"/>
      <c r="RXE378" s="2"/>
      <c r="RXF378" s="2"/>
      <c r="RXG378" s="2"/>
      <c r="RXH378" s="2"/>
      <c r="RXI378" s="2"/>
      <c r="RXJ378" s="2"/>
      <c r="RXK378" s="2"/>
      <c r="RXL378" s="2"/>
      <c r="RXM378" s="2"/>
      <c r="RXN378" s="2"/>
      <c r="RXO378" s="2"/>
      <c r="RXP378" s="2"/>
      <c r="RXQ378" s="2"/>
      <c r="RXR378" s="2"/>
      <c r="RXS378" s="2"/>
      <c r="RXT378" s="2"/>
      <c r="RXU378" s="2"/>
      <c r="RXV378" s="2"/>
      <c r="RXW378" s="2"/>
      <c r="RXX378" s="2"/>
      <c r="RXY378" s="2"/>
      <c r="RXZ378" s="2"/>
      <c r="RYA378" s="2"/>
      <c r="RYB378" s="2"/>
      <c r="RYC378" s="2"/>
      <c r="RYD378" s="2"/>
      <c r="RYE378" s="2"/>
      <c r="RYF378" s="2"/>
      <c r="RYG378" s="2"/>
      <c r="RYH378" s="2"/>
      <c r="RYI378" s="2"/>
      <c r="RYJ378" s="2"/>
      <c r="RYK378" s="2"/>
      <c r="RYL378" s="2"/>
      <c r="RYM378" s="2"/>
      <c r="RYN378" s="2"/>
      <c r="RYO378" s="2"/>
      <c r="RYP378" s="2"/>
      <c r="RYQ378" s="2"/>
      <c r="RYR378" s="2"/>
      <c r="RYS378" s="2"/>
      <c r="RYT378" s="2"/>
      <c r="RYU378" s="2"/>
      <c r="RYV378" s="2"/>
      <c r="RYW378" s="2"/>
      <c r="RYX378" s="2"/>
      <c r="RYY378" s="2"/>
      <c r="RYZ378" s="2"/>
      <c r="RZA378" s="2"/>
      <c r="RZB378" s="2"/>
      <c r="RZC378" s="2"/>
      <c r="RZD378" s="2"/>
      <c r="RZE378" s="2"/>
      <c r="RZF378" s="2"/>
      <c r="RZG378" s="2"/>
      <c r="RZH378" s="2"/>
      <c r="RZI378" s="2"/>
      <c r="RZJ378" s="2"/>
      <c r="RZK378" s="2"/>
      <c r="RZL378" s="2"/>
      <c r="RZM378" s="2"/>
      <c r="RZN378" s="2"/>
      <c r="RZO378" s="2"/>
      <c r="RZP378" s="2"/>
      <c r="RZQ378" s="2"/>
      <c r="RZR378" s="2"/>
      <c r="RZS378" s="2"/>
      <c r="RZT378" s="2"/>
      <c r="RZU378" s="2"/>
      <c r="RZV378" s="2"/>
      <c r="RZW378" s="2"/>
      <c r="RZX378" s="2"/>
      <c r="RZY378" s="2"/>
      <c r="RZZ378" s="2"/>
      <c r="SAA378" s="2"/>
      <c r="SAB378" s="2"/>
      <c r="SAC378" s="2"/>
      <c r="SAD378" s="2"/>
      <c r="SAE378" s="2"/>
      <c r="SAF378" s="2"/>
      <c r="SAG378" s="2"/>
      <c r="SAH378" s="2"/>
      <c r="SAI378" s="2"/>
      <c r="SAJ378" s="2"/>
      <c r="SAK378" s="2"/>
      <c r="SAL378" s="2"/>
      <c r="SAM378" s="2"/>
      <c r="SAN378" s="2"/>
      <c r="SAO378" s="2"/>
      <c r="SAP378" s="2"/>
      <c r="SAQ378" s="2"/>
      <c r="SAR378" s="2"/>
      <c r="SAS378" s="2"/>
      <c r="SAT378" s="2"/>
      <c r="SAU378" s="2"/>
      <c r="SAV378" s="2"/>
      <c r="SAW378" s="2"/>
      <c r="SAX378" s="2"/>
      <c r="SAY378" s="2"/>
      <c r="SAZ378" s="2"/>
      <c r="SBA378" s="2"/>
      <c r="SBB378" s="2"/>
      <c r="SBC378" s="2"/>
      <c r="SBD378" s="2"/>
      <c r="SBE378" s="2"/>
      <c r="SBF378" s="2"/>
      <c r="SBG378" s="2"/>
      <c r="SBH378" s="2"/>
      <c r="SBI378" s="2"/>
      <c r="SBJ378" s="2"/>
      <c r="SBK378" s="2"/>
      <c r="SBL378" s="2"/>
      <c r="SBM378" s="2"/>
      <c r="SBN378" s="2"/>
      <c r="SBO378" s="2"/>
      <c r="SBP378" s="2"/>
      <c r="SBQ378" s="2"/>
      <c r="SBR378" s="2"/>
      <c r="SBS378" s="2"/>
      <c r="SBT378" s="2"/>
      <c r="SBU378" s="2"/>
      <c r="SBV378" s="2"/>
      <c r="SBW378" s="2"/>
      <c r="SBX378" s="2"/>
      <c r="SBY378" s="2"/>
      <c r="SBZ378" s="2"/>
      <c r="SCA378" s="2"/>
      <c r="SCB378" s="2"/>
      <c r="SCC378" s="2"/>
      <c r="SCD378" s="2"/>
      <c r="SCE378" s="2"/>
      <c r="SCF378" s="2"/>
      <c r="SCG378" s="2"/>
      <c r="SCH378" s="2"/>
      <c r="SCI378" s="2"/>
      <c r="SCJ378" s="2"/>
      <c r="SCK378" s="2"/>
      <c r="SCL378" s="2"/>
      <c r="SCM378" s="2"/>
      <c r="SCN378" s="2"/>
      <c r="SCO378" s="2"/>
      <c r="SCP378" s="2"/>
      <c r="SCQ378" s="2"/>
      <c r="SCR378" s="2"/>
      <c r="SCS378" s="2"/>
      <c r="SCT378" s="2"/>
      <c r="SCU378" s="2"/>
      <c r="SCV378" s="2"/>
      <c r="SCW378" s="2"/>
      <c r="SCX378" s="2"/>
      <c r="SCY378" s="2"/>
      <c r="SCZ378" s="2"/>
      <c r="SDA378" s="2"/>
      <c r="SDB378" s="2"/>
      <c r="SDC378" s="2"/>
      <c r="SDD378" s="2"/>
      <c r="SDE378" s="2"/>
      <c r="SDF378" s="2"/>
      <c r="SDG378" s="2"/>
      <c r="SDH378" s="2"/>
      <c r="SDI378" s="2"/>
      <c r="SDJ378" s="2"/>
      <c r="SDK378" s="2"/>
      <c r="SDL378" s="2"/>
      <c r="SDM378" s="2"/>
      <c r="SDN378" s="2"/>
      <c r="SDO378" s="2"/>
      <c r="SDP378" s="2"/>
      <c r="SDQ378" s="2"/>
      <c r="SDR378" s="2"/>
      <c r="SDS378" s="2"/>
      <c r="SDT378" s="2"/>
      <c r="SDU378" s="2"/>
      <c r="SDV378" s="2"/>
      <c r="SDW378" s="2"/>
      <c r="SDX378" s="2"/>
      <c r="SDY378" s="2"/>
      <c r="SDZ378" s="2"/>
      <c r="SEA378" s="2"/>
      <c r="SEB378" s="2"/>
      <c r="SEC378" s="2"/>
      <c r="SED378" s="2"/>
      <c r="SEE378" s="2"/>
      <c r="SEF378" s="2"/>
      <c r="SEG378" s="2"/>
      <c r="SEH378" s="2"/>
      <c r="SEI378" s="2"/>
      <c r="SEJ378" s="2"/>
      <c r="SEK378" s="2"/>
      <c r="SEL378" s="2"/>
      <c r="SEM378" s="2"/>
      <c r="SEN378" s="2"/>
      <c r="SEO378" s="2"/>
      <c r="SEP378" s="2"/>
      <c r="SEQ378" s="2"/>
      <c r="SER378" s="2"/>
      <c r="SES378" s="2"/>
      <c r="SET378" s="2"/>
      <c r="SEU378" s="2"/>
      <c r="SEV378" s="2"/>
      <c r="SEW378" s="2"/>
      <c r="SEX378" s="2"/>
      <c r="SEY378" s="2"/>
      <c r="SEZ378" s="2"/>
      <c r="SFA378" s="2"/>
      <c r="SFB378" s="2"/>
      <c r="SFC378" s="2"/>
      <c r="SFD378" s="2"/>
      <c r="SFE378" s="2"/>
      <c r="SFF378" s="2"/>
      <c r="SFG378" s="2"/>
      <c r="SFH378" s="2"/>
      <c r="SFI378" s="2"/>
      <c r="SFJ378" s="2"/>
      <c r="SFK378" s="2"/>
      <c r="SFL378" s="2"/>
      <c r="SFM378" s="2"/>
      <c r="SFN378" s="2"/>
      <c r="SFO378" s="2"/>
      <c r="SFP378" s="2"/>
      <c r="SFQ378" s="2"/>
      <c r="SFR378" s="2"/>
      <c r="SFS378" s="2"/>
      <c r="SFT378" s="2"/>
      <c r="SFU378" s="2"/>
      <c r="SFV378" s="2"/>
      <c r="SFW378" s="2"/>
      <c r="SFX378" s="2"/>
      <c r="SFY378" s="2"/>
      <c r="SFZ378" s="2"/>
      <c r="SGA378" s="2"/>
      <c r="SGB378" s="2"/>
      <c r="SGC378" s="2"/>
      <c r="SGD378" s="2"/>
      <c r="SGE378" s="2"/>
      <c r="SGF378" s="2"/>
      <c r="SGG378" s="2"/>
      <c r="SGH378" s="2"/>
      <c r="SGI378" s="2"/>
      <c r="SGJ378" s="2"/>
      <c r="SGK378" s="2"/>
      <c r="SGL378" s="2"/>
      <c r="SGM378" s="2"/>
      <c r="SGN378" s="2"/>
      <c r="SGO378" s="2"/>
      <c r="SGP378" s="2"/>
      <c r="SGQ378" s="2"/>
      <c r="SGR378" s="2"/>
      <c r="SGS378" s="2"/>
      <c r="SGT378" s="2"/>
      <c r="SGU378" s="2"/>
      <c r="SGV378" s="2"/>
      <c r="SGW378" s="2"/>
      <c r="SGX378" s="2"/>
      <c r="SGY378" s="2"/>
      <c r="SGZ378" s="2"/>
      <c r="SHA378" s="2"/>
      <c r="SHB378" s="2"/>
      <c r="SHC378" s="2"/>
      <c r="SHD378" s="2"/>
      <c r="SHE378" s="2"/>
      <c r="SHF378" s="2"/>
      <c r="SHG378" s="2"/>
      <c r="SHH378" s="2"/>
      <c r="SHI378" s="2"/>
      <c r="SHJ378" s="2"/>
      <c r="SHK378" s="2"/>
      <c r="SHL378" s="2"/>
      <c r="SHM378" s="2"/>
      <c r="SHN378" s="2"/>
      <c r="SHO378" s="2"/>
      <c r="SHP378" s="2"/>
      <c r="SHQ378" s="2"/>
      <c r="SHR378" s="2"/>
      <c r="SHS378" s="2"/>
      <c r="SHT378" s="2"/>
      <c r="SHU378" s="2"/>
      <c r="SHV378" s="2"/>
      <c r="SHW378" s="2"/>
      <c r="SHX378" s="2"/>
      <c r="SHY378" s="2"/>
      <c r="SHZ378" s="2"/>
      <c r="SIA378" s="2"/>
      <c r="SIB378" s="2"/>
      <c r="SIC378" s="2"/>
      <c r="SID378" s="2"/>
      <c r="SIE378" s="2"/>
      <c r="SIF378" s="2"/>
      <c r="SIG378" s="2"/>
      <c r="SIH378" s="2"/>
      <c r="SII378" s="2"/>
      <c r="SIJ378" s="2"/>
      <c r="SIK378" s="2"/>
      <c r="SIL378" s="2"/>
      <c r="SIM378" s="2"/>
      <c r="SIN378" s="2"/>
      <c r="SIO378" s="2"/>
      <c r="SIP378" s="2"/>
      <c r="SIQ378" s="2"/>
      <c r="SIR378" s="2"/>
      <c r="SIS378" s="2"/>
      <c r="SIT378" s="2"/>
      <c r="SIU378" s="2"/>
      <c r="SIV378" s="2"/>
      <c r="SIW378" s="2"/>
      <c r="SIX378" s="2"/>
      <c r="SIY378" s="2"/>
      <c r="SIZ378" s="2"/>
      <c r="SJA378" s="2"/>
      <c r="SJB378" s="2"/>
      <c r="SJC378" s="2"/>
      <c r="SJD378" s="2"/>
      <c r="SJE378" s="2"/>
      <c r="SJF378" s="2"/>
      <c r="SJG378" s="2"/>
      <c r="SJH378" s="2"/>
      <c r="SJI378" s="2"/>
      <c r="SJJ378" s="2"/>
      <c r="SJK378" s="2"/>
      <c r="SJL378" s="2"/>
      <c r="SJM378" s="2"/>
      <c r="SJN378" s="2"/>
      <c r="SJO378" s="2"/>
      <c r="SJP378" s="2"/>
      <c r="SJQ378" s="2"/>
      <c r="SJR378" s="2"/>
      <c r="SJS378" s="2"/>
      <c r="SJT378" s="2"/>
      <c r="SJU378" s="2"/>
      <c r="SJV378" s="2"/>
      <c r="SJW378" s="2"/>
      <c r="SJX378" s="2"/>
      <c r="SJY378" s="2"/>
      <c r="SJZ378" s="2"/>
      <c r="SKA378" s="2"/>
      <c r="SKB378" s="2"/>
      <c r="SKC378" s="2"/>
      <c r="SKD378" s="2"/>
      <c r="SKE378" s="2"/>
      <c r="SKF378" s="2"/>
      <c r="SKG378" s="2"/>
      <c r="SKH378" s="2"/>
      <c r="SKI378" s="2"/>
      <c r="SKJ378" s="2"/>
      <c r="SKK378" s="2"/>
      <c r="SKL378" s="2"/>
      <c r="SKM378" s="2"/>
      <c r="SKN378" s="2"/>
      <c r="SKO378" s="2"/>
      <c r="SKP378" s="2"/>
      <c r="SKQ378" s="2"/>
      <c r="SKR378" s="2"/>
      <c r="SKS378" s="2"/>
      <c r="SKT378" s="2"/>
      <c r="SKU378" s="2"/>
      <c r="SKV378" s="2"/>
      <c r="SKW378" s="2"/>
      <c r="SKX378" s="2"/>
      <c r="SKY378" s="2"/>
      <c r="SKZ378" s="2"/>
      <c r="SLA378" s="2"/>
      <c r="SLB378" s="2"/>
      <c r="SLC378" s="2"/>
      <c r="SLD378" s="2"/>
      <c r="SLE378" s="2"/>
      <c r="SLF378" s="2"/>
      <c r="SLG378" s="2"/>
      <c r="SLH378" s="2"/>
      <c r="SLI378" s="2"/>
      <c r="SLJ378" s="2"/>
      <c r="SLK378" s="2"/>
      <c r="SLL378" s="2"/>
      <c r="SLM378" s="2"/>
      <c r="SLN378" s="2"/>
      <c r="SLO378" s="2"/>
      <c r="SLP378" s="2"/>
      <c r="SLQ378" s="2"/>
      <c r="SLR378" s="2"/>
      <c r="SLS378" s="2"/>
      <c r="SLT378" s="2"/>
      <c r="SLU378" s="2"/>
      <c r="SLV378" s="2"/>
      <c r="SLW378" s="2"/>
      <c r="SLX378" s="2"/>
      <c r="SLY378" s="2"/>
      <c r="SLZ378" s="2"/>
      <c r="SMA378" s="2"/>
      <c r="SMB378" s="2"/>
      <c r="SMC378" s="2"/>
      <c r="SMD378" s="2"/>
      <c r="SME378" s="2"/>
      <c r="SMF378" s="2"/>
      <c r="SMG378" s="2"/>
      <c r="SMH378" s="2"/>
      <c r="SMI378" s="2"/>
      <c r="SMJ378" s="2"/>
      <c r="SMK378" s="2"/>
      <c r="SML378" s="2"/>
      <c r="SMM378" s="2"/>
      <c r="SMN378" s="2"/>
      <c r="SMO378" s="2"/>
      <c r="SMP378" s="2"/>
      <c r="SMQ378" s="2"/>
      <c r="SMR378" s="2"/>
      <c r="SMS378" s="2"/>
      <c r="SMT378" s="2"/>
      <c r="SMU378" s="2"/>
      <c r="SMV378" s="2"/>
      <c r="SMW378" s="2"/>
      <c r="SMX378" s="2"/>
      <c r="SMY378" s="2"/>
      <c r="SMZ378" s="2"/>
      <c r="SNA378" s="2"/>
      <c r="SNB378" s="2"/>
      <c r="SNC378" s="2"/>
      <c r="SND378" s="2"/>
      <c r="SNE378" s="2"/>
      <c r="SNF378" s="2"/>
      <c r="SNG378" s="2"/>
      <c r="SNH378" s="2"/>
      <c r="SNI378" s="2"/>
      <c r="SNJ378" s="2"/>
      <c r="SNK378" s="2"/>
      <c r="SNL378" s="2"/>
      <c r="SNM378" s="2"/>
      <c r="SNN378" s="2"/>
      <c r="SNO378" s="2"/>
      <c r="SNP378" s="2"/>
      <c r="SNQ378" s="2"/>
      <c r="SNR378" s="2"/>
      <c r="SNS378" s="2"/>
      <c r="SNT378" s="2"/>
      <c r="SNU378" s="2"/>
      <c r="SNV378" s="2"/>
      <c r="SNW378" s="2"/>
      <c r="SNX378" s="2"/>
      <c r="SNY378" s="2"/>
      <c r="SNZ378" s="2"/>
      <c r="SOA378" s="2"/>
      <c r="SOB378" s="2"/>
      <c r="SOC378" s="2"/>
      <c r="SOD378" s="2"/>
      <c r="SOE378" s="2"/>
      <c r="SOF378" s="2"/>
      <c r="SOG378" s="2"/>
      <c r="SOH378" s="2"/>
      <c r="SOI378" s="2"/>
      <c r="SOJ378" s="2"/>
      <c r="SOK378" s="2"/>
      <c r="SOL378" s="2"/>
      <c r="SOM378" s="2"/>
      <c r="SON378" s="2"/>
      <c r="SOO378" s="2"/>
      <c r="SOP378" s="2"/>
      <c r="SOQ378" s="2"/>
      <c r="SOR378" s="2"/>
      <c r="SOS378" s="2"/>
      <c r="SOT378" s="2"/>
      <c r="SOU378" s="2"/>
      <c r="SOV378" s="2"/>
      <c r="SOW378" s="2"/>
      <c r="SOX378" s="2"/>
      <c r="SOY378" s="2"/>
      <c r="SOZ378" s="2"/>
      <c r="SPA378" s="2"/>
      <c r="SPB378" s="2"/>
      <c r="SPC378" s="2"/>
      <c r="SPD378" s="2"/>
      <c r="SPE378" s="2"/>
      <c r="SPF378" s="2"/>
      <c r="SPG378" s="2"/>
      <c r="SPH378" s="2"/>
      <c r="SPI378" s="2"/>
      <c r="SPJ378" s="2"/>
      <c r="SPK378" s="2"/>
      <c r="SPL378" s="2"/>
      <c r="SPM378" s="2"/>
      <c r="SPN378" s="2"/>
      <c r="SPO378" s="2"/>
      <c r="SPP378" s="2"/>
      <c r="SPQ378" s="2"/>
      <c r="SPR378" s="2"/>
      <c r="SPS378" s="2"/>
      <c r="SPT378" s="2"/>
      <c r="SPU378" s="2"/>
      <c r="SPV378" s="2"/>
      <c r="SPW378" s="2"/>
      <c r="SPX378" s="2"/>
      <c r="SPY378" s="2"/>
      <c r="SPZ378" s="2"/>
      <c r="SQA378" s="2"/>
      <c r="SQB378" s="2"/>
      <c r="SQC378" s="2"/>
      <c r="SQD378" s="2"/>
      <c r="SQE378" s="2"/>
      <c r="SQF378" s="2"/>
      <c r="SQG378" s="2"/>
      <c r="SQH378" s="2"/>
      <c r="SQI378" s="2"/>
      <c r="SQJ378" s="2"/>
      <c r="SQK378" s="2"/>
      <c r="SQL378" s="2"/>
      <c r="SQM378" s="2"/>
      <c r="SQN378" s="2"/>
      <c r="SQO378" s="2"/>
      <c r="SQP378" s="2"/>
      <c r="SQQ378" s="2"/>
      <c r="SQR378" s="2"/>
      <c r="SQS378" s="2"/>
      <c r="SQT378" s="2"/>
      <c r="SQU378" s="2"/>
      <c r="SQV378" s="2"/>
      <c r="SQW378" s="2"/>
      <c r="SQX378" s="2"/>
      <c r="SQY378" s="2"/>
      <c r="SQZ378" s="2"/>
      <c r="SRA378" s="2"/>
      <c r="SRB378" s="2"/>
      <c r="SRC378" s="2"/>
      <c r="SRD378" s="2"/>
      <c r="SRE378" s="2"/>
      <c r="SRF378" s="2"/>
      <c r="SRG378" s="2"/>
      <c r="SRH378" s="2"/>
      <c r="SRI378" s="2"/>
      <c r="SRJ378" s="2"/>
      <c r="SRK378" s="2"/>
      <c r="SRL378" s="2"/>
      <c r="SRM378" s="2"/>
      <c r="SRN378" s="2"/>
      <c r="SRO378" s="2"/>
      <c r="SRP378" s="2"/>
      <c r="SRQ378" s="2"/>
      <c r="SRR378" s="2"/>
      <c r="SRS378" s="2"/>
      <c r="SRT378" s="2"/>
      <c r="SRU378" s="2"/>
      <c r="SRV378" s="2"/>
      <c r="SRW378" s="2"/>
      <c r="SRX378" s="2"/>
      <c r="SRY378" s="2"/>
      <c r="SRZ378" s="2"/>
      <c r="SSA378" s="2"/>
      <c r="SSB378" s="2"/>
      <c r="SSC378" s="2"/>
      <c r="SSD378" s="2"/>
      <c r="SSE378" s="2"/>
      <c r="SSF378" s="2"/>
      <c r="SSG378" s="2"/>
      <c r="SSH378" s="2"/>
      <c r="SSI378" s="2"/>
      <c r="SSJ378" s="2"/>
      <c r="SSK378" s="2"/>
      <c r="SSL378" s="2"/>
      <c r="SSM378" s="2"/>
      <c r="SSN378" s="2"/>
      <c r="SSO378" s="2"/>
      <c r="SSP378" s="2"/>
      <c r="SSQ378" s="2"/>
      <c r="SSR378" s="2"/>
      <c r="SSS378" s="2"/>
      <c r="SST378" s="2"/>
      <c r="SSU378" s="2"/>
      <c r="SSV378" s="2"/>
      <c r="SSW378" s="2"/>
      <c r="SSX378" s="2"/>
      <c r="SSY378" s="2"/>
      <c r="SSZ378" s="2"/>
      <c r="STA378" s="2"/>
      <c r="STB378" s="2"/>
      <c r="STC378" s="2"/>
      <c r="STD378" s="2"/>
      <c r="STE378" s="2"/>
      <c r="STF378" s="2"/>
      <c r="STG378" s="2"/>
      <c r="STH378" s="2"/>
      <c r="STI378" s="2"/>
      <c r="STJ378" s="2"/>
      <c r="STK378" s="2"/>
      <c r="STL378" s="2"/>
      <c r="STM378" s="2"/>
      <c r="STN378" s="2"/>
      <c r="STO378" s="2"/>
      <c r="STP378" s="2"/>
      <c r="STQ378" s="2"/>
      <c r="STR378" s="2"/>
      <c r="STS378" s="2"/>
      <c r="STT378" s="2"/>
      <c r="STU378" s="2"/>
      <c r="STV378" s="2"/>
      <c r="STW378" s="2"/>
      <c r="STX378" s="2"/>
      <c r="STY378" s="2"/>
      <c r="STZ378" s="2"/>
      <c r="SUA378" s="2"/>
      <c r="SUB378" s="2"/>
      <c r="SUC378" s="2"/>
      <c r="SUD378" s="2"/>
      <c r="SUE378" s="2"/>
      <c r="SUF378" s="2"/>
      <c r="SUG378" s="2"/>
      <c r="SUH378" s="2"/>
      <c r="SUI378" s="2"/>
      <c r="SUJ378" s="2"/>
      <c r="SUK378" s="2"/>
      <c r="SUL378" s="2"/>
      <c r="SUM378" s="2"/>
      <c r="SUN378" s="2"/>
      <c r="SUO378" s="2"/>
      <c r="SUP378" s="2"/>
      <c r="SUQ378" s="2"/>
      <c r="SUR378" s="2"/>
      <c r="SUS378" s="2"/>
      <c r="SUT378" s="2"/>
      <c r="SUU378" s="2"/>
      <c r="SUV378" s="2"/>
      <c r="SUW378" s="2"/>
      <c r="SUX378" s="2"/>
      <c r="SUY378" s="2"/>
      <c r="SUZ378" s="2"/>
      <c r="SVA378" s="2"/>
      <c r="SVB378" s="2"/>
      <c r="SVC378" s="2"/>
      <c r="SVD378" s="2"/>
      <c r="SVE378" s="2"/>
      <c r="SVF378" s="2"/>
      <c r="SVG378" s="2"/>
      <c r="SVH378" s="2"/>
      <c r="SVI378" s="2"/>
      <c r="SVJ378" s="2"/>
      <c r="SVK378" s="2"/>
      <c r="SVL378" s="2"/>
      <c r="SVM378" s="2"/>
      <c r="SVN378" s="2"/>
      <c r="SVO378" s="2"/>
      <c r="SVP378" s="2"/>
      <c r="SVQ378" s="2"/>
      <c r="SVR378" s="2"/>
      <c r="SVS378" s="2"/>
      <c r="SVT378" s="2"/>
      <c r="SVU378" s="2"/>
      <c r="SVV378" s="2"/>
      <c r="SVW378" s="2"/>
      <c r="SVX378" s="2"/>
      <c r="SVY378" s="2"/>
      <c r="SVZ378" s="2"/>
      <c r="SWA378" s="2"/>
      <c r="SWB378" s="2"/>
      <c r="SWC378" s="2"/>
      <c r="SWD378" s="2"/>
      <c r="SWE378" s="2"/>
      <c r="SWF378" s="2"/>
      <c r="SWG378" s="2"/>
      <c r="SWH378" s="2"/>
      <c r="SWI378" s="2"/>
      <c r="SWJ378" s="2"/>
      <c r="SWK378" s="2"/>
      <c r="SWL378" s="2"/>
      <c r="SWM378" s="2"/>
      <c r="SWN378" s="2"/>
      <c r="SWO378" s="2"/>
      <c r="SWP378" s="2"/>
      <c r="SWQ378" s="2"/>
      <c r="SWR378" s="2"/>
      <c r="SWS378" s="2"/>
      <c r="SWT378" s="2"/>
      <c r="SWU378" s="2"/>
      <c r="SWV378" s="2"/>
      <c r="SWW378" s="2"/>
      <c r="SWX378" s="2"/>
      <c r="SWY378" s="2"/>
      <c r="SWZ378" s="2"/>
      <c r="SXA378" s="2"/>
      <c r="SXB378" s="2"/>
      <c r="SXC378" s="2"/>
      <c r="SXD378" s="2"/>
      <c r="SXE378" s="2"/>
      <c r="SXF378" s="2"/>
      <c r="SXG378" s="2"/>
      <c r="SXH378" s="2"/>
      <c r="SXI378" s="2"/>
      <c r="SXJ378" s="2"/>
      <c r="SXK378" s="2"/>
      <c r="SXL378" s="2"/>
      <c r="SXM378" s="2"/>
      <c r="SXN378" s="2"/>
      <c r="SXO378" s="2"/>
      <c r="SXP378" s="2"/>
      <c r="SXQ378" s="2"/>
      <c r="SXR378" s="2"/>
      <c r="SXS378" s="2"/>
      <c r="SXT378" s="2"/>
      <c r="SXU378" s="2"/>
      <c r="SXV378" s="2"/>
      <c r="SXW378" s="2"/>
      <c r="SXX378" s="2"/>
      <c r="SXY378" s="2"/>
      <c r="SXZ378" s="2"/>
      <c r="SYA378" s="2"/>
      <c r="SYB378" s="2"/>
      <c r="SYC378" s="2"/>
      <c r="SYD378" s="2"/>
      <c r="SYE378" s="2"/>
      <c r="SYF378" s="2"/>
      <c r="SYG378" s="2"/>
      <c r="SYH378" s="2"/>
      <c r="SYI378" s="2"/>
      <c r="SYJ378" s="2"/>
      <c r="SYK378" s="2"/>
      <c r="SYL378" s="2"/>
      <c r="SYM378" s="2"/>
      <c r="SYN378" s="2"/>
      <c r="SYO378" s="2"/>
      <c r="SYP378" s="2"/>
      <c r="SYQ378" s="2"/>
      <c r="SYR378" s="2"/>
      <c r="SYS378" s="2"/>
      <c r="SYT378" s="2"/>
      <c r="SYU378" s="2"/>
      <c r="SYV378" s="2"/>
      <c r="SYW378" s="2"/>
      <c r="SYX378" s="2"/>
      <c r="SYY378" s="2"/>
      <c r="SYZ378" s="2"/>
      <c r="SZA378" s="2"/>
      <c r="SZB378" s="2"/>
      <c r="SZC378" s="2"/>
      <c r="SZD378" s="2"/>
      <c r="SZE378" s="2"/>
      <c r="SZF378" s="2"/>
      <c r="SZG378" s="2"/>
      <c r="SZH378" s="2"/>
      <c r="SZI378" s="2"/>
      <c r="SZJ378" s="2"/>
      <c r="SZK378" s="2"/>
      <c r="SZL378" s="2"/>
      <c r="SZM378" s="2"/>
      <c r="SZN378" s="2"/>
      <c r="SZO378" s="2"/>
      <c r="SZP378" s="2"/>
      <c r="SZQ378" s="2"/>
      <c r="SZR378" s="2"/>
      <c r="SZS378" s="2"/>
      <c r="SZT378" s="2"/>
      <c r="SZU378" s="2"/>
      <c r="SZV378" s="2"/>
      <c r="SZW378" s="2"/>
      <c r="SZX378" s="2"/>
      <c r="SZY378" s="2"/>
      <c r="SZZ378" s="2"/>
      <c r="TAA378" s="2"/>
      <c r="TAB378" s="2"/>
      <c r="TAC378" s="2"/>
      <c r="TAD378" s="2"/>
      <c r="TAE378" s="2"/>
      <c r="TAF378" s="2"/>
      <c r="TAG378" s="2"/>
      <c r="TAH378" s="2"/>
      <c r="TAI378" s="2"/>
      <c r="TAJ378" s="2"/>
      <c r="TAK378" s="2"/>
      <c r="TAL378" s="2"/>
      <c r="TAM378" s="2"/>
      <c r="TAN378" s="2"/>
      <c r="TAO378" s="2"/>
      <c r="TAP378" s="2"/>
      <c r="TAQ378" s="2"/>
      <c r="TAR378" s="2"/>
      <c r="TAS378" s="2"/>
      <c r="TAT378" s="2"/>
      <c r="TAU378" s="2"/>
      <c r="TAV378" s="2"/>
      <c r="TAW378" s="2"/>
      <c r="TAX378" s="2"/>
      <c r="TAY378" s="2"/>
      <c r="TAZ378" s="2"/>
      <c r="TBA378" s="2"/>
      <c r="TBB378" s="2"/>
      <c r="TBC378" s="2"/>
      <c r="TBD378" s="2"/>
      <c r="TBE378" s="2"/>
      <c r="TBF378" s="2"/>
      <c r="TBG378" s="2"/>
      <c r="TBH378" s="2"/>
      <c r="TBI378" s="2"/>
      <c r="TBJ378" s="2"/>
      <c r="TBK378" s="2"/>
      <c r="TBL378" s="2"/>
      <c r="TBM378" s="2"/>
      <c r="TBN378" s="2"/>
      <c r="TBO378" s="2"/>
      <c r="TBP378" s="2"/>
      <c r="TBQ378" s="2"/>
      <c r="TBR378" s="2"/>
      <c r="TBS378" s="2"/>
      <c r="TBT378" s="2"/>
      <c r="TBU378" s="2"/>
      <c r="TBV378" s="2"/>
      <c r="TBW378" s="2"/>
      <c r="TBX378" s="2"/>
      <c r="TBY378" s="2"/>
      <c r="TBZ378" s="2"/>
      <c r="TCA378" s="2"/>
      <c r="TCB378" s="2"/>
      <c r="TCC378" s="2"/>
      <c r="TCD378" s="2"/>
      <c r="TCE378" s="2"/>
      <c r="TCF378" s="2"/>
      <c r="TCG378" s="2"/>
      <c r="TCH378" s="2"/>
      <c r="TCI378" s="2"/>
      <c r="TCJ378" s="2"/>
      <c r="TCK378" s="2"/>
      <c r="TCL378" s="2"/>
      <c r="TCM378" s="2"/>
      <c r="TCN378" s="2"/>
      <c r="TCO378" s="2"/>
      <c r="TCP378" s="2"/>
      <c r="TCQ378" s="2"/>
      <c r="TCR378" s="2"/>
      <c r="TCS378" s="2"/>
      <c r="TCT378" s="2"/>
      <c r="TCU378" s="2"/>
      <c r="TCV378" s="2"/>
      <c r="TCW378" s="2"/>
      <c r="TCX378" s="2"/>
      <c r="TCY378" s="2"/>
      <c r="TCZ378" s="2"/>
      <c r="TDA378" s="2"/>
      <c r="TDB378" s="2"/>
      <c r="TDC378" s="2"/>
      <c r="TDD378" s="2"/>
      <c r="TDE378" s="2"/>
      <c r="TDF378" s="2"/>
      <c r="TDG378" s="2"/>
      <c r="TDH378" s="2"/>
      <c r="TDI378" s="2"/>
      <c r="TDJ378" s="2"/>
      <c r="TDK378" s="2"/>
      <c r="TDL378" s="2"/>
      <c r="TDM378" s="2"/>
      <c r="TDN378" s="2"/>
      <c r="TDO378" s="2"/>
      <c r="TDP378" s="2"/>
      <c r="TDQ378" s="2"/>
      <c r="TDR378" s="2"/>
      <c r="TDS378" s="2"/>
      <c r="TDT378" s="2"/>
      <c r="TDU378" s="2"/>
      <c r="TDV378" s="2"/>
      <c r="TDW378" s="2"/>
      <c r="TDX378" s="2"/>
      <c r="TDY378" s="2"/>
      <c r="TDZ378" s="2"/>
      <c r="TEA378" s="2"/>
      <c r="TEB378" s="2"/>
      <c r="TEC378" s="2"/>
      <c r="TED378" s="2"/>
      <c r="TEE378" s="2"/>
      <c r="TEF378" s="2"/>
      <c r="TEG378" s="2"/>
      <c r="TEH378" s="2"/>
      <c r="TEI378" s="2"/>
      <c r="TEJ378" s="2"/>
      <c r="TEK378" s="2"/>
      <c r="TEL378" s="2"/>
      <c r="TEM378" s="2"/>
      <c r="TEN378" s="2"/>
      <c r="TEO378" s="2"/>
      <c r="TEP378" s="2"/>
      <c r="TEQ378" s="2"/>
      <c r="TER378" s="2"/>
      <c r="TES378" s="2"/>
      <c r="TET378" s="2"/>
      <c r="TEU378" s="2"/>
      <c r="TEV378" s="2"/>
      <c r="TEW378" s="2"/>
      <c r="TEX378" s="2"/>
      <c r="TEY378" s="2"/>
      <c r="TEZ378" s="2"/>
      <c r="TFA378" s="2"/>
      <c r="TFB378" s="2"/>
      <c r="TFC378" s="2"/>
      <c r="TFD378" s="2"/>
      <c r="TFE378" s="2"/>
      <c r="TFF378" s="2"/>
      <c r="TFG378" s="2"/>
      <c r="TFH378" s="2"/>
      <c r="TFI378" s="2"/>
      <c r="TFJ378" s="2"/>
      <c r="TFK378" s="2"/>
      <c r="TFL378" s="2"/>
      <c r="TFM378" s="2"/>
      <c r="TFN378" s="2"/>
      <c r="TFO378" s="2"/>
      <c r="TFP378" s="2"/>
      <c r="TFQ378" s="2"/>
      <c r="TFR378" s="2"/>
      <c r="TFS378" s="2"/>
      <c r="TFT378" s="2"/>
      <c r="TFU378" s="2"/>
      <c r="TFV378" s="2"/>
      <c r="TFW378" s="2"/>
      <c r="TFX378" s="2"/>
      <c r="TFY378" s="2"/>
      <c r="TFZ378" s="2"/>
      <c r="TGA378" s="2"/>
      <c r="TGB378" s="2"/>
      <c r="TGC378" s="2"/>
      <c r="TGD378" s="2"/>
      <c r="TGE378" s="2"/>
      <c r="TGF378" s="2"/>
      <c r="TGG378" s="2"/>
      <c r="TGH378" s="2"/>
      <c r="TGI378" s="2"/>
      <c r="TGJ378" s="2"/>
      <c r="TGK378" s="2"/>
      <c r="TGL378" s="2"/>
      <c r="TGM378" s="2"/>
      <c r="TGN378" s="2"/>
      <c r="TGO378" s="2"/>
      <c r="TGP378" s="2"/>
      <c r="TGQ378" s="2"/>
      <c r="TGR378" s="2"/>
      <c r="TGS378" s="2"/>
      <c r="TGT378" s="2"/>
      <c r="TGU378" s="2"/>
      <c r="TGV378" s="2"/>
      <c r="TGW378" s="2"/>
      <c r="TGX378" s="2"/>
      <c r="TGY378" s="2"/>
      <c r="TGZ378" s="2"/>
      <c r="THA378" s="2"/>
      <c r="THB378" s="2"/>
      <c r="THC378" s="2"/>
      <c r="THD378" s="2"/>
      <c r="THE378" s="2"/>
      <c r="THF378" s="2"/>
      <c r="THG378" s="2"/>
      <c r="THH378" s="2"/>
      <c r="THI378" s="2"/>
      <c r="THJ378" s="2"/>
      <c r="THK378" s="2"/>
      <c r="THL378" s="2"/>
      <c r="THM378" s="2"/>
      <c r="THN378" s="2"/>
      <c r="THO378" s="2"/>
      <c r="THP378" s="2"/>
      <c r="THQ378" s="2"/>
      <c r="THR378" s="2"/>
      <c r="THS378" s="2"/>
      <c r="THT378" s="2"/>
      <c r="THU378" s="2"/>
      <c r="THV378" s="2"/>
      <c r="THW378" s="2"/>
      <c r="THX378" s="2"/>
      <c r="THY378" s="2"/>
      <c r="THZ378" s="2"/>
      <c r="TIA378" s="2"/>
      <c r="TIB378" s="2"/>
      <c r="TIC378" s="2"/>
      <c r="TID378" s="2"/>
      <c r="TIE378" s="2"/>
      <c r="TIF378" s="2"/>
      <c r="TIG378" s="2"/>
      <c r="TIH378" s="2"/>
      <c r="TII378" s="2"/>
      <c r="TIJ378" s="2"/>
      <c r="TIK378" s="2"/>
      <c r="TIL378" s="2"/>
      <c r="TIM378" s="2"/>
      <c r="TIN378" s="2"/>
      <c r="TIO378" s="2"/>
      <c r="TIP378" s="2"/>
      <c r="TIQ378" s="2"/>
      <c r="TIR378" s="2"/>
      <c r="TIS378" s="2"/>
      <c r="TIT378" s="2"/>
      <c r="TIU378" s="2"/>
      <c r="TIV378" s="2"/>
      <c r="TIW378" s="2"/>
      <c r="TIX378" s="2"/>
      <c r="TIY378" s="2"/>
      <c r="TIZ378" s="2"/>
      <c r="TJA378" s="2"/>
      <c r="TJB378" s="2"/>
      <c r="TJC378" s="2"/>
      <c r="TJD378" s="2"/>
      <c r="TJE378" s="2"/>
      <c r="TJF378" s="2"/>
      <c r="TJG378" s="2"/>
      <c r="TJH378" s="2"/>
      <c r="TJI378" s="2"/>
      <c r="TJJ378" s="2"/>
      <c r="TJK378" s="2"/>
      <c r="TJL378" s="2"/>
      <c r="TJM378" s="2"/>
      <c r="TJN378" s="2"/>
      <c r="TJO378" s="2"/>
      <c r="TJP378" s="2"/>
      <c r="TJQ378" s="2"/>
      <c r="TJR378" s="2"/>
      <c r="TJS378" s="2"/>
      <c r="TJT378" s="2"/>
      <c r="TJU378" s="2"/>
      <c r="TJV378" s="2"/>
      <c r="TJW378" s="2"/>
      <c r="TJX378" s="2"/>
      <c r="TJY378" s="2"/>
      <c r="TJZ378" s="2"/>
      <c r="TKA378" s="2"/>
      <c r="TKB378" s="2"/>
      <c r="TKC378" s="2"/>
      <c r="TKD378" s="2"/>
      <c r="TKE378" s="2"/>
      <c r="TKF378" s="2"/>
      <c r="TKG378" s="2"/>
      <c r="TKH378" s="2"/>
      <c r="TKI378" s="2"/>
      <c r="TKJ378" s="2"/>
      <c r="TKK378" s="2"/>
      <c r="TKL378" s="2"/>
      <c r="TKM378" s="2"/>
      <c r="TKN378" s="2"/>
      <c r="TKO378" s="2"/>
      <c r="TKP378" s="2"/>
      <c r="TKQ378" s="2"/>
      <c r="TKR378" s="2"/>
      <c r="TKS378" s="2"/>
      <c r="TKT378" s="2"/>
      <c r="TKU378" s="2"/>
      <c r="TKV378" s="2"/>
      <c r="TKW378" s="2"/>
      <c r="TKX378" s="2"/>
      <c r="TKY378" s="2"/>
      <c r="TKZ378" s="2"/>
      <c r="TLA378" s="2"/>
      <c r="TLB378" s="2"/>
      <c r="TLC378" s="2"/>
      <c r="TLD378" s="2"/>
      <c r="TLE378" s="2"/>
      <c r="TLF378" s="2"/>
      <c r="TLG378" s="2"/>
      <c r="TLH378" s="2"/>
      <c r="TLI378" s="2"/>
      <c r="TLJ378" s="2"/>
      <c r="TLK378" s="2"/>
      <c r="TLL378" s="2"/>
      <c r="TLM378" s="2"/>
      <c r="TLN378" s="2"/>
      <c r="TLO378" s="2"/>
      <c r="TLP378" s="2"/>
      <c r="TLQ378" s="2"/>
      <c r="TLR378" s="2"/>
      <c r="TLS378" s="2"/>
      <c r="TLT378" s="2"/>
      <c r="TLU378" s="2"/>
      <c r="TLV378" s="2"/>
      <c r="TLW378" s="2"/>
      <c r="TLX378" s="2"/>
      <c r="TLY378" s="2"/>
      <c r="TLZ378" s="2"/>
      <c r="TMA378" s="2"/>
      <c r="TMB378" s="2"/>
      <c r="TMC378" s="2"/>
      <c r="TMD378" s="2"/>
      <c r="TME378" s="2"/>
      <c r="TMF378" s="2"/>
      <c r="TMG378" s="2"/>
      <c r="TMH378" s="2"/>
      <c r="TMI378" s="2"/>
      <c r="TMJ378" s="2"/>
      <c r="TMK378" s="2"/>
      <c r="TML378" s="2"/>
      <c r="TMM378" s="2"/>
      <c r="TMN378" s="2"/>
      <c r="TMO378" s="2"/>
      <c r="TMP378" s="2"/>
      <c r="TMQ378" s="2"/>
      <c r="TMR378" s="2"/>
      <c r="TMS378" s="2"/>
      <c r="TMT378" s="2"/>
      <c r="TMU378" s="2"/>
      <c r="TMV378" s="2"/>
      <c r="TMW378" s="2"/>
      <c r="TMX378" s="2"/>
      <c r="TMY378" s="2"/>
      <c r="TMZ378" s="2"/>
      <c r="TNA378" s="2"/>
      <c r="TNB378" s="2"/>
      <c r="TNC378" s="2"/>
      <c r="TND378" s="2"/>
      <c r="TNE378" s="2"/>
      <c r="TNF378" s="2"/>
      <c r="TNG378" s="2"/>
      <c r="TNH378" s="2"/>
      <c r="TNI378" s="2"/>
      <c r="TNJ378" s="2"/>
      <c r="TNK378" s="2"/>
      <c r="TNL378" s="2"/>
      <c r="TNM378" s="2"/>
      <c r="TNN378" s="2"/>
      <c r="TNO378" s="2"/>
      <c r="TNP378" s="2"/>
      <c r="TNQ378" s="2"/>
      <c r="TNR378" s="2"/>
      <c r="TNS378" s="2"/>
      <c r="TNT378" s="2"/>
      <c r="TNU378" s="2"/>
      <c r="TNV378" s="2"/>
      <c r="TNW378" s="2"/>
      <c r="TNX378" s="2"/>
      <c r="TNY378" s="2"/>
      <c r="TNZ378" s="2"/>
      <c r="TOA378" s="2"/>
      <c r="TOB378" s="2"/>
      <c r="TOC378" s="2"/>
      <c r="TOD378" s="2"/>
      <c r="TOE378" s="2"/>
      <c r="TOF378" s="2"/>
      <c r="TOG378" s="2"/>
      <c r="TOH378" s="2"/>
      <c r="TOI378" s="2"/>
      <c r="TOJ378" s="2"/>
      <c r="TOK378" s="2"/>
      <c r="TOL378" s="2"/>
      <c r="TOM378" s="2"/>
      <c r="TON378" s="2"/>
      <c r="TOO378" s="2"/>
      <c r="TOP378" s="2"/>
      <c r="TOQ378" s="2"/>
      <c r="TOR378" s="2"/>
      <c r="TOS378" s="2"/>
      <c r="TOT378" s="2"/>
      <c r="TOU378" s="2"/>
      <c r="TOV378" s="2"/>
      <c r="TOW378" s="2"/>
      <c r="TOX378" s="2"/>
      <c r="TOY378" s="2"/>
      <c r="TOZ378" s="2"/>
      <c r="TPA378" s="2"/>
      <c r="TPB378" s="2"/>
      <c r="TPC378" s="2"/>
      <c r="TPD378" s="2"/>
      <c r="TPE378" s="2"/>
      <c r="TPF378" s="2"/>
      <c r="TPG378" s="2"/>
      <c r="TPH378" s="2"/>
      <c r="TPI378" s="2"/>
      <c r="TPJ378" s="2"/>
      <c r="TPK378" s="2"/>
      <c r="TPL378" s="2"/>
      <c r="TPM378" s="2"/>
      <c r="TPN378" s="2"/>
      <c r="TPO378" s="2"/>
      <c r="TPP378" s="2"/>
      <c r="TPQ378" s="2"/>
      <c r="TPR378" s="2"/>
      <c r="TPS378" s="2"/>
      <c r="TPT378" s="2"/>
      <c r="TPU378" s="2"/>
      <c r="TPV378" s="2"/>
      <c r="TPW378" s="2"/>
      <c r="TPX378" s="2"/>
      <c r="TPY378" s="2"/>
      <c r="TPZ378" s="2"/>
      <c r="TQA378" s="2"/>
      <c r="TQB378" s="2"/>
      <c r="TQC378" s="2"/>
      <c r="TQD378" s="2"/>
      <c r="TQE378" s="2"/>
      <c r="TQF378" s="2"/>
      <c r="TQG378" s="2"/>
      <c r="TQH378" s="2"/>
      <c r="TQI378" s="2"/>
      <c r="TQJ378" s="2"/>
      <c r="TQK378" s="2"/>
      <c r="TQL378" s="2"/>
      <c r="TQM378" s="2"/>
      <c r="TQN378" s="2"/>
      <c r="TQO378" s="2"/>
      <c r="TQP378" s="2"/>
      <c r="TQQ378" s="2"/>
      <c r="TQR378" s="2"/>
      <c r="TQS378" s="2"/>
      <c r="TQT378" s="2"/>
      <c r="TQU378" s="2"/>
      <c r="TQV378" s="2"/>
      <c r="TQW378" s="2"/>
      <c r="TQX378" s="2"/>
      <c r="TQY378" s="2"/>
      <c r="TQZ378" s="2"/>
      <c r="TRA378" s="2"/>
      <c r="TRB378" s="2"/>
      <c r="TRC378" s="2"/>
      <c r="TRD378" s="2"/>
      <c r="TRE378" s="2"/>
      <c r="TRF378" s="2"/>
      <c r="TRG378" s="2"/>
      <c r="TRH378" s="2"/>
      <c r="TRI378" s="2"/>
      <c r="TRJ378" s="2"/>
      <c r="TRK378" s="2"/>
      <c r="TRL378" s="2"/>
      <c r="TRM378" s="2"/>
      <c r="TRN378" s="2"/>
      <c r="TRO378" s="2"/>
      <c r="TRP378" s="2"/>
      <c r="TRQ378" s="2"/>
      <c r="TRR378" s="2"/>
      <c r="TRS378" s="2"/>
      <c r="TRT378" s="2"/>
      <c r="TRU378" s="2"/>
      <c r="TRV378" s="2"/>
      <c r="TRW378" s="2"/>
      <c r="TRX378" s="2"/>
      <c r="TRY378" s="2"/>
      <c r="TRZ378" s="2"/>
      <c r="TSA378" s="2"/>
      <c r="TSB378" s="2"/>
      <c r="TSC378" s="2"/>
      <c r="TSD378" s="2"/>
      <c r="TSE378" s="2"/>
      <c r="TSF378" s="2"/>
      <c r="TSG378" s="2"/>
      <c r="TSH378" s="2"/>
      <c r="TSI378" s="2"/>
      <c r="TSJ378" s="2"/>
      <c r="TSK378" s="2"/>
      <c r="TSL378" s="2"/>
      <c r="TSM378" s="2"/>
      <c r="TSN378" s="2"/>
      <c r="TSO378" s="2"/>
      <c r="TSP378" s="2"/>
      <c r="TSQ378" s="2"/>
      <c r="TSR378" s="2"/>
      <c r="TSS378" s="2"/>
      <c r="TST378" s="2"/>
      <c r="TSU378" s="2"/>
      <c r="TSV378" s="2"/>
      <c r="TSW378" s="2"/>
      <c r="TSX378" s="2"/>
      <c r="TSY378" s="2"/>
      <c r="TSZ378" s="2"/>
      <c r="TTA378" s="2"/>
      <c r="TTB378" s="2"/>
      <c r="TTC378" s="2"/>
      <c r="TTD378" s="2"/>
      <c r="TTE378" s="2"/>
      <c r="TTF378" s="2"/>
      <c r="TTG378" s="2"/>
      <c r="TTH378" s="2"/>
      <c r="TTI378" s="2"/>
      <c r="TTJ378" s="2"/>
      <c r="TTK378" s="2"/>
      <c r="TTL378" s="2"/>
      <c r="TTM378" s="2"/>
      <c r="TTN378" s="2"/>
      <c r="TTO378" s="2"/>
      <c r="TTP378" s="2"/>
      <c r="TTQ378" s="2"/>
      <c r="TTR378" s="2"/>
      <c r="TTS378" s="2"/>
      <c r="TTT378" s="2"/>
      <c r="TTU378" s="2"/>
      <c r="TTV378" s="2"/>
      <c r="TTW378" s="2"/>
      <c r="TTX378" s="2"/>
      <c r="TTY378" s="2"/>
      <c r="TTZ378" s="2"/>
      <c r="TUA378" s="2"/>
      <c r="TUB378" s="2"/>
      <c r="TUC378" s="2"/>
      <c r="TUD378" s="2"/>
      <c r="TUE378" s="2"/>
      <c r="TUF378" s="2"/>
      <c r="TUG378" s="2"/>
      <c r="TUH378" s="2"/>
      <c r="TUI378" s="2"/>
      <c r="TUJ378" s="2"/>
      <c r="TUK378" s="2"/>
      <c r="TUL378" s="2"/>
      <c r="TUM378" s="2"/>
      <c r="TUN378" s="2"/>
      <c r="TUO378" s="2"/>
      <c r="TUP378" s="2"/>
      <c r="TUQ378" s="2"/>
      <c r="TUR378" s="2"/>
      <c r="TUS378" s="2"/>
      <c r="TUT378" s="2"/>
      <c r="TUU378" s="2"/>
      <c r="TUV378" s="2"/>
      <c r="TUW378" s="2"/>
      <c r="TUX378" s="2"/>
      <c r="TUY378" s="2"/>
      <c r="TUZ378" s="2"/>
      <c r="TVA378" s="2"/>
      <c r="TVB378" s="2"/>
      <c r="TVC378" s="2"/>
      <c r="TVD378" s="2"/>
      <c r="TVE378" s="2"/>
      <c r="TVF378" s="2"/>
      <c r="TVG378" s="2"/>
      <c r="TVH378" s="2"/>
      <c r="TVI378" s="2"/>
      <c r="TVJ378" s="2"/>
      <c r="TVK378" s="2"/>
      <c r="TVL378" s="2"/>
      <c r="TVM378" s="2"/>
      <c r="TVN378" s="2"/>
      <c r="TVO378" s="2"/>
      <c r="TVP378" s="2"/>
      <c r="TVQ378" s="2"/>
      <c r="TVR378" s="2"/>
      <c r="TVS378" s="2"/>
      <c r="TVT378" s="2"/>
      <c r="TVU378" s="2"/>
      <c r="TVV378" s="2"/>
      <c r="TVW378" s="2"/>
      <c r="TVX378" s="2"/>
      <c r="TVY378" s="2"/>
      <c r="TVZ378" s="2"/>
      <c r="TWA378" s="2"/>
      <c r="TWB378" s="2"/>
      <c r="TWC378" s="2"/>
      <c r="TWD378" s="2"/>
      <c r="TWE378" s="2"/>
      <c r="TWF378" s="2"/>
      <c r="TWG378" s="2"/>
      <c r="TWH378" s="2"/>
      <c r="TWI378" s="2"/>
      <c r="TWJ378" s="2"/>
      <c r="TWK378" s="2"/>
      <c r="TWL378" s="2"/>
      <c r="TWM378" s="2"/>
      <c r="TWN378" s="2"/>
      <c r="TWO378" s="2"/>
      <c r="TWP378" s="2"/>
      <c r="TWQ378" s="2"/>
      <c r="TWR378" s="2"/>
      <c r="TWS378" s="2"/>
      <c r="TWT378" s="2"/>
      <c r="TWU378" s="2"/>
      <c r="TWV378" s="2"/>
      <c r="TWW378" s="2"/>
      <c r="TWX378" s="2"/>
      <c r="TWY378" s="2"/>
      <c r="TWZ378" s="2"/>
      <c r="TXA378" s="2"/>
      <c r="TXB378" s="2"/>
      <c r="TXC378" s="2"/>
      <c r="TXD378" s="2"/>
      <c r="TXE378" s="2"/>
      <c r="TXF378" s="2"/>
      <c r="TXG378" s="2"/>
      <c r="TXH378" s="2"/>
      <c r="TXI378" s="2"/>
      <c r="TXJ378" s="2"/>
      <c r="TXK378" s="2"/>
      <c r="TXL378" s="2"/>
      <c r="TXM378" s="2"/>
      <c r="TXN378" s="2"/>
      <c r="TXO378" s="2"/>
      <c r="TXP378" s="2"/>
      <c r="TXQ378" s="2"/>
      <c r="TXR378" s="2"/>
      <c r="TXS378" s="2"/>
      <c r="TXT378" s="2"/>
      <c r="TXU378" s="2"/>
      <c r="TXV378" s="2"/>
      <c r="TXW378" s="2"/>
      <c r="TXX378" s="2"/>
      <c r="TXY378" s="2"/>
      <c r="TXZ378" s="2"/>
      <c r="TYA378" s="2"/>
      <c r="TYB378" s="2"/>
      <c r="TYC378" s="2"/>
      <c r="TYD378" s="2"/>
      <c r="TYE378" s="2"/>
      <c r="TYF378" s="2"/>
      <c r="TYG378" s="2"/>
      <c r="TYH378" s="2"/>
      <c r="TYI378" s="2"/>
      <c r="TYJ378" s="2"/>
      <c r="TYK378" s="2"/>
      <c r="TYL378" s="2"/>
      <c r="TYM378" s="2"/>
      <c r="TYN378" s="2"/>
      <c r="TYO378" s="2"/>
      <c r="TYP378" s="2"/>
      <c r="TYQ378" s="2"/>
      <c r="TYR378" s="2"/>
      <c r="TYS378" s="2"/>
      <c r="TYT378" s="2"/>
      <c r="TYU378" s="2"/>
      <c r="TYV378" s="2"/>
      <c r="TYW378" s="2"/>
      <c r="TYX378" s="2"/>
      <c r="TYY378" s="2"/>
      <c r="TYZ378" s="2"/>
      <c r="TZA378" s="2"/>
      <c r="TZB378" s="2"/>
      <c r="TZC378" s="2"/>
      <c r="TZD378" s="2"/>
      <c r="TZE378" s="2"/>
      <c r="TZF378" s="2"/>
      <c r="TZG378" s="2"/>
      <c r="TZH378" s="2"/>
      <c r="TZI378" s="2"/>
      <c r="TZJ378" s="2"/>
      <c r="TZK378" s="2"/>
      <c r="TZL378" s="2"/>
      <c r="TZM378" s="2"/>
      <c r="TZN378" s="2"/>
      <c r="TZO378" s="2"/>
      <c r="TZP378" s="2"/>
      <c r="TZQ378" s="2"/>
      <c r="TZR378" s="2"/>
      <c r="TZS378" s="2"/>
      <c r="TZT378" s="2"/>
      <c r="TZU378" s="2"/>
      <c r="TZV378" s="2"/>
      <c r="TZW378" s="2"/>
      <c r="TZX378" s="2"/>
      <c r="TZY378" s="2"/>
      <c r="TZZ378" s="2"/>
      <c r="UAA378" s="2"/>
      <c r="UAB378" s="2"/>
      <c r="UAC378" s="2"/>
      <c r="UAD378" s="2"/>
      <c r="UAE378" s="2"/>
      <c r="UAF378" s="2"/>
      <c r="UAG378" s="2"/>
      <c r="UAH378" s="2"/>
      <c r="UAI378" s="2"/>
      <c r="UAJ378" s="2"/>
      <c r="UAK378" s="2"/>
      <c r="UAL378" s="2"/>
      <c r="UAM378" s="2"/>
      <c r="UAN378" s="2"/>
      <c r="UAO378" s="2"/>
      <c r="UAP378" s="2"/>
      <c r="UAQ378" s="2"/>
      <c r="UAR378" s="2"/>
      <c r="UAS378" s="2"/>
      <c r="UAT378" s="2"/>
      <c r="UAU378" s="2"/>
      <c r="UAV378" s="2"/>
      <c r="UAW378" s="2"/>
      <c r="UAX378" s="2"/>
      <c r="UAY378" s="2"/>
      <c r="UAZ378" s="2"/>
      <c r="UBA378" s="2"/>
      <c r="UBB378" s="2"/>
      <c r="UBC378" s="2"/>
      <c r="UBD378" s="2"/>
      <c r="UBE378" s="2"/>
      <c r="UBF378" s="2"/>
      <c r="UBG378" s="2"/>
      <c r="UBH378" s="2"/>
      <c r="UBI378" s="2"/>
      <c r="UBJ378" s="2"/>
      <c r="UBK378" s="2"/>
      <c r="UBL378" s="2"/>
      <c r="UBM378" s="2"/>
      <c r="UBN378" s="2"/>
      <c r="UBO378" s="2"/>
      <c r="UBP378" s="2"/>
      <c r="UBQ378" s="2"/>
      <c r="UBR378" s="2"/>
      <c r="UBS378" s="2"/>
      <c r="UBT378" s="2"/>
      <c r="UBU378" s="2"/>
      <c r="UBV378" s="2"/>
      <c r="UBW378" s="2"/>
      <c r="UBX378" s="2"/>
      <c r="UBY378" s="2"/>
      <c r="UBZ378" s="2"/>
      <c r="UCA378" s="2"/>
      <c r="UCB378" s="2"/>
      <c r="UCC378" s="2"/>
      <c r="UCD378" s="2"/>
      <c r="UCE378" s="2"/>
      <c r="UCF378" s="2"/>
      <c r="UCG378" s="2"/>
      <c r="UCH378" s="2"/>
      <c r="UCI378" s="2"/>
      <c r="UCJ378" s="2"/>
      <c r="UCK378" s="2"/>
      <c r="UCL378" s="2"/>
      <c r="UCM378" s="2"/>
      <c r="UCN378" s="2"/>
      <c r="UCO378" s="2"/>
      <c r="UCP378" s="2"/>
      <c r="UCQ378" s="2"/>
      <c r="UCR378" s="2"/>
      <c r="UCS378" s="2"/>
      <c r="UCT378" s="2"/>
      <c r="UCU378" s="2"/>
      <c r="UCV378" s="2"/>
      <c r="UCW378" s="2"/>
      <c r="UCX378" s="2"/>
      <c r="UCY378" s="2"/>
      <c r="UCZ378" s="2"/>
      <c r="UDA378" s="2"/>
      <c r="UDB378" s="2"/>
      <c r="UDC378" s="2"/>
      <c r="UDD378" s="2"/>
      <c r="UDE378" s="2"/>
      <c r="UDF378" s="2"/>
      <c r="UDG378" s="2"/>
      <c r="UDH378" s="2"/>
      <c r="UDI378" s="2"/>
      <c r="UDJ378" s="2"/>
      <c r="UDK378" s="2"/>
      <c r="UDL378" s="2"/>
      <c r="UDM378" s="2"/>
      <c r="UDN378" s="2"/>
      <c r="UDO378" s="2"/>
      <c r="UDP378" s="2"/>
      <c r="UDQ378" s="2"/>
      <c r="UDR378" s="2"/>
      <c r="UDS378" s="2"/>
      <c r="UDT378" s="2"/>
      <c r="UDU378" s="2"/>
      <c r="UDV378" s="2"/>
      <c r="UDW378" s="2"/>
      <c r="UDX378" s="2"/>
      <c r="UDY378" s="2"/>
      <c r="UDZ378" s="2"/>
      <c r="UEA378" s="2"/>
      <c r="UEB378" s="2"/>
      <c r="UEC378" s="2"/>
      <c r="UED378" s="2"/>
      <c r="UEE378" s="2"/>
      <c r="UEF378" s="2"/>
      <c r="UEG378" s="2"/>
      <c r="UEH378" s="2"/>
      <c r="UEI378" s="2"/>
      <c r="UEJ378" s="2"/>
      <c r="UEK378" s="2"/>
      <c r="UEL378" s="2"/>
      <c r="UEM378" s="2"/>
      <c r="UEN378" s="2"/>
      <c r="UEO378" s="2"/>
      <c r="UEP378" s="2"/>
      <c r="UEQ378" s="2"/>
      <c r="UER378" s="2"/>
      <c r="UES378" s="2"/>
      <c r="UET378" s="2"/>
      <c r="UEU378" s="2"/>
      <c r="UEV378" s="2"/>
      <c r="UEW378" s="2"/>
      <c r="UEX378" s="2"/>
      <c r="UEY378" s="2"/>
      <c r="UEZ378" s="2"/>
      <c r="UFA378" s="2"/>
      <c r="UFB378" s="2"/>
      <c r="UFC378" s="2"/>
      <c r="UFD378" s="2"/>
      <c r="UFE378" s="2"/>
      <c r="UFF378" s="2"/>
      <c r="UFG378" s="2"/>
      <c r="UFH378" s="2"/>
      <c r="UFI378" s="2"/>
      <c r="UFJ378" s="2"/>
      <c r="UFK378" s="2"/>
      <c r="UFL378" s="2"/>
      <c r="UFM378" s="2"/>
      <c r="UFN378" s="2"/>
      <c r="UFO378" s="2"/>
      <c r="UFP378" s="2"/>
      <c r="UFQ378" s="2"/>
      <c r="UFR378" s="2"/>
      <c r="UFS378" s="2"/>
      <c r="UFT378" s="2"/>
      <c r="UFU378" s="2"/>
      <c r="UFV378" s="2"/>
      <c r="UFW378" s="2"/>
      <c r="UFX378" s="2"/>
      <c r="UFY378" s="2"/>
      <c r="UFZ378" s="2"/>
      <c r="UGA378" s="2"/>
      <c r="UGB378" s="2"/>
      <c r="UGC378" s="2"/>
      <c r="UGD378" s="2"/>
      <c r="UGE378" s="2"/>
      <c r="UGF378" s="2"/>
      <c r="UGG378" s="2"/>
      <c r="UGH378" s="2"/>
      <c r="UGI378" s="2"/>
      <c r="UGJ378" s="2"/>
      <c r="UGK378" s="2"/>
      <c r="UGL378" s="2"/>
      <c r="UGM378" s="2"/>
      <c r="UGN378" s="2"/>
      <c r="UGO378" s="2"/>
      <c r="UGP378" s="2"/>
      <c r="UGQ378" s="2"/>
      <c r="UGR378" s="2"/>
      <c r="UGS378" s="2"/>
      <c r="UGT378" s="2"/>
      <c r="UGU378" s="2"/>
      <c r="UGV378" s="2"/>
      <c r="UGW378" s="2"/>
      <c r="UGX378" s="2"/>
      <c r="UGY378" s="2"/>
      <c r="UGZ378" s="2"/>
      <c r="UHA378" s="2"/>
      <c r="UHB378" s="2"/>
      <c r="UHC378" s="2"/>
      <c r="UHD378" s="2"/>
      <c r="UHE378" s="2"/>
      <c r="UHF378" s="2"/>
      <c r="UHG378" s="2"/>
      <c r="UHH378" s="2"/>
      <c r="UHI378" s="2"/>
      <c r="UHJ378" s="2"/>
      <c r="UHK378" s="2"/>
      <c r="UHL378" s="2"/>
      <c r="UHM378" s="2"/>
      <c r="UHN378" s="2"/>
      <c r="UHO378" s="2"/>
      <c r="UHP378" s="2"/>
      <c r="UHQ378" s="2"/>
      <c r="UHR378" s="2"/>
      <c r="UHS378" s="2"/>
      <c r="UHT378" s="2"/>
      <c r="UHU378" s="2"/>
      <c r="UHV378" s="2"/>
      <c r="UHW378" s="2"/>
      <c r="UHX378" s="2"/>
      <c r="UHY378" s="2"/>
      <c r="UHZ378" s="2"/>
      <c r="UIA378" s="2"/>
      <c r="UIB378" s="2"/>
      <c r="UIC378" s="2"/>
      <c r="UID378" s="2"/>
      <c r="UIE378" s="2"/>
      <c r="UIF378" s="2"/>
      <c r="UIG378" s="2"/>
      <c r="UIH378" s="2"/>
      <c r="UII378" s="2"/>
      <c r="UIJ378" s="2"/>
      <c r="UIK378" s="2"/>
      <c r="UIL378" s="2"/>
      <c r="UIM378" s="2"/>
      <c r="UIN378" s="2"/>
      <c r="UIO378" s="2"/>
      <c r="UIP378" s="2"/>
      <c r="UIQ378" s="2"/>
      <c r="UIR378" s="2"/>
      <c r="UIS378" s="2"/>
      <c r="UIT378" s="2"/>
      <c r="UIU378" s="2"/>
      <c r="UIV378" s="2"/>
      <c r="UIW378" s="2"/>
      <c r="UIX378" s="2"/>
      <c r="UIY378" s="2"/>
      <c r="UIZ378" s="2"/>
      <c r="UJA378" s="2"/>
      <c r="UJB378" s="2"/>
      <c r="UJC378" s="2"/>
      <c r="UJD378" s="2"/>
      <c r="UJE378" s="2"/>
      <c r="UJF378" s="2"/>
      <c r="UJG378" s="2"/>
      <c r="UJH378" s="2"/>
      <c r="UJI378" s="2"/>
      <c r="UJJ378" s="2"/>
      <c r="UJK378" s="2"/>
      <c r="UJL378" s="2"/>
      <c r="UJM378" s="2"/>
      <c r="UJN378" s="2"/>
      <c r="UJO378" s="2"/>
      <c r="UJP378" s="2"/>
      <c r="UJQ378" s="2"/>
      <c r="UJR378" s="2"/>
      <c r="UJS378" s="2"/>
      <c r="UJT378" s="2"/>
      <c r="UJU378" s="2"/>
      <c r="UJV378" s="2"/>
      <c r="UJW378" s="2"/>
      <c r="UJX378" s="2"/>
      <c r="UJY378" s="2"/>
      <c r="UJZ378" s="2"/>
      <c r="UKA378" s="2"/>
      <c r="UKB378" s="2"/>
      <c r="UKC378" s="2"/>
      <c r="UKD378" s="2"/>
      <c r="UKE378" s="2"/>
      <c r="UKF378" s="2"/>
      <c r="UKG378" s="2"/>
      <c r="UKH378" s="2"/>
      <c r="UKI378" s="2"/>
      <c r="UKJ378" s="2"/>
      <c r="UKK378" s="2"/>
      <c r="UKL378" s="2"/>
      <c r="UKM378" s="2"/>
      <c r="UKN378" s="2"/>
      <c r="UKO378" s="2"/>
      <c r="UKP378" s="2"/>
      <c r="UKQ378" s="2"/>
      <c r="UKR378" s="2"/>
      <c r="UKS378" s="2"/>
      <c r="UKT378" s="2"/>
      <c r="UKU378" s="2"/>
      <c r="UKV378" s="2"/>
      <c r="UKW378" s="2"/>
      <c r="UKX378" s="2"/>
      <c r="UKY378" s="2"/>
      <c r="UKZ378" s="2"/>
      <c r="ULA378" s="2"/>
      <c r="ULB378" s="2"/>
      <c r="ULC378" s="2"/>
      <c r="ULD378" s="2"/>
      <c r="ULE378" s="2"/>
      <c r="ULF378" s="2"/>
      <c r="ULG378" s="2"/>
      <c r="ULH378" s="2"/>
      <c r="ULI378" s="2"/>
      <c r="ULJ378" s="2"/>
      <c r="ULK378" s="2"/>
      <c r="ULL378" s="2"/>
      <c r="ULM378" s="2"/>
      <c r="ULN378" s="2"/>
      <c r="ULO378" s="2"/>
      <c r="ULP378" s="2"/>
      <c r="ULQ378" s="2"/>
      <c r="ULR378" s="2"/>
      <c r="ULS378" s="2"/>
      <c r="ULT378" s="2"/>
      <c r="ULU378" s="2"/>
      <c r="ULV378" s="2"/>
      <c r="ULW378" s="2"/>
      <c r="ULX378" s="2"/>
      <c r="ULY378" s="2"/>
      <c r="ULZ378" s="2"/>
      <c r="UMA378" s="2"/>
      <c r="UMB378" s="2"/>
      <c r="UMC378" s="2"/>
      <c r="UMD378" s="2"/>
      <c r="UME378" s="2"/>
      <c r="UMF378" s="2"/>
      <c r="UMG378" s="2"/>
      <c r="UMH378" s="2"/>
      <c r="UMI378" s="2"/>
      <c r="UMJ378" s="2"/>
      <c r="UMK378" s="2"/>
      <c r="UML378" s="2"/>
      <c r="UMM378" s="2"/>
      <c r="UMN378" s="2"/>
      <c r="UMO378" s="2"/>
      <c r="UMP378" s="2"/>
      <c r="UMQ378" s="2"/>
      <c r="UMR378" s="2"/>
      <c r="UMS378" s="2"/>
      <c r="UMT378" s="2"/>
      <c r="UMU378" s="2"/>
      <c r="UMV378" s="2"/>
      <c r="UMW378" s="2"/>
      <c r="UMX378" s="2"/>
      <c r="UMY378" s="2"/>
      <c r="UMZ378" s="2"/>
      <c r="UNA378" s="2"/>
      <c r="UNB378" s="2"/>
      <c r="UNC378" s="2"/>
      <c r="UND378" s="2"/>
      <c r="UNE378" s="2"/>
      <c r="UNF378" s="2"/>
      <c r="UNG378" s="2"/>
      <c r="UNH378" s="2"/>
      <c r="UNI378" s="2"/>
      <c r="UNJ378" s="2"/>
      <c r="UNK378" s="2"/>
      <c r="UNL378" s="2"/>
      <c r="UNM378" s="2"/>
      <c r="UNN378" s="2"/>
      <c r="UNO378" s="2"/>
      <c r="UNP378" s="2"/>
      <c r="UNQ378" s="2"/>
      <c r="UNR378" s="2"/>
      <c r="UNS378" s="2"/>
      <c r="UNT378" s="2"/>
      <c r="UNU378" s="2"/>
      <c r="UNV378" s="2"/>
      <c r="UNW378" s="2"/>
      <c r="UNX378" s="2"/>
      <c r="UNY378" s="2"/>
      <c r="UNZ378" s="2"/>
      <c r="UOA378" s="2"/>
      <c r="UOB378" s="2"/>
      <c r="UOC378" s="2"/>
      <c r="UOD378" s="2"/>
      <c r="UOE378" s="2"/>
      <c r="UOF378" s="2"/>
      <c r="UOG378" s="2"/>
      <c r="UOH378" s="2"/>
      <c r="UOI378" s="2"/>
      <c r="UOJ378" s="2"/>
      <c r="UOK378" s="2"/>
      <c r="UOL378" s="2"/>
      <c r="UOM378" s="2"/>
      <c r="UON378" s="2"/>
      <c r="UOO378" s="2"/>
      <c r="UOP378" s="2"/>
      <c r="UOQ378" s="2"/>
      <c r="UOR378" s="2"/>
      <c r="UOS378" s="2"/>
      <c r="UOT378" s="2"/>
      <c r="UOU378" s="2"/>
      <c r="UOV378" s="2"/>
      <c r="UOW378" s="2"/>
      <c r="UOX378" s="2"/>
      <c r="UOY378" s="2"/>
      <c r="UOZ378" s="2"/>
      <c r="UPA378" s="2"/>
      <c r="UPB378" s="2"/>
      <c r="UPC378" s="2"/>
      <c r="UPD378" s="2"/>
      <c r="UPE378" s="2"/>
      <c r="UPF378" s="2"/>
      <c r="UPG378" s="2"/>
      <c r="UPH378" s="2"/>
      <c r="UPI378" s="2"/>
      <c r="UPJ378" s="2"/>
      <c r="UPK378" s="2"/>
      <c r="UPL378" s="2"/>
      <c r="UPM378" s="2"/>
      <c r="UPN378" s="2"/>
      <c r="UPO378" s="2"/>
      <c r="UPP378" s="2"/>
      <c r="UPQ378" s="2"/>
      <c r="UPR378" s="2"/>
      <c r="UPS378" s="2"/>
      <c r="UPT378" s="2"/>
      <c r="UPU378" s="2"/>
      <c r="UPV378" s="2"/>
      <c r="UPW378" s="2"/>
      <c r="UPX378" s="2"/>
      <c r="UPY378" s="2"/>
      <c r="UPZ378" s="2"/>
      <c r="UQA378" s="2"/>
      <c r="UQB378" s="2"/>
      <c r="UQC378" s="2"/>
      <c r="UQD378" s="2"/>
      <c r="UQE378" s="2"/>
      <c r="UQF378" s="2"/>
      <c r="UQG378" s="2"/>
      <c r="UQH378" s="2"/>
      <c r="UQI378" s="2"/>
      <c r="UQJ378" s="2"/>
      <c r="UQK378" s="2"/>
      <c r="UQL378" s="2"/>
      <c r="UQM378" s="2"/>
      <c r="UQN378" s="2"/>
      <c r="UQO378" s="2"/>
      <c r="UQP378" s="2"/>
      <c r="UQQ378" s="2"/>
      <c r="UQR378" s="2"/>
      <c r="UQS378" s="2"/>
      <c r="UQT378" s="2"/>
      <c r="UQU378" s="2"/>
      <c r="UQV378" s="2"/>
      <c r="UQW378" s="2"/>
      <c r="UQX378" s="2"/>
      <c r="UQY378" s="2"/>
      <c r="UQZ378" s="2"/>
      <c r="URA378" s="2"/>
      <c r="URB378" s="2"/>
      <c r="URC378" s="2"/>
      <c r="URD378" s="2"/>
      <c r="URE378" s="2"/>
      <c r="URF378" s="2"/>
      <c r="URG378" s="2"/>
      <c r="URH378" s="2"/>
      <c r="URI378" s="2"/>
      <c r="URJ378" s="2"/>
      <c r="URK378" s="2"/>
      <c r="URL378" s="2"/>
      <c r="URM378" s="2"/>
      <c r="URN378" s="2"/>
      <c r="URO378" s="2"/>
      <c r="URP378" s="2"/>
      <c r="URQ378" s="2"/>
      <c r="URR378" s="2"/>
      <c r="URS378" s="2"/>
      <c r="URT378" s="2"/>
      <c r="URU378" s="2"/>
      <c r="URV378" s="2"/>
      <c r="URW378" s="2"/>
      <c r="URX378" s="2"/>
      <c r="URY378" s="2"/>
      <c r="URZ378" s="2"/>
      <c r="USA378" s="2"/>
      <c r="USB378" s="2"/>
      <c r="USC378" s="2"/>
      <c r="USD378" s="2"/>
      <c r="USE378" s="2"/>
      <c r="USF378" s="2"/>
      <c r="USG378" s="2"/>
      <c r="USH378" s="2"/>
      <c r="USI378" s="2"/>
      <c r="USJ378" s="2"/>
      <c r="USK378" s="2"/>
      <c r="USL378" s="2"/>
      <c r="USM378" s="2"/>
      <c r="USN378" s="2"/>
      <c r="USO378" s="2"/>
      <c r="USP378" s="2"/>
      <c r="USQ378" s="2"/>
      <c r="USR378" s="2"/>
      <c r="USS378" s="2"/>
      <c r="UST378" s="2"/>
      <c r="USU378" s="2"/>
      <c r="USV378" s="2"/>
      <c r="USW378" s="2"/>
      <c r="USX378" s="2"/>
      <c r="USY378" s="2"/>
      <c r="USZ378" s="2"/>
      <c r="UTA378" s="2"/>
      <c r="UTB378" s="2"/>
      <c r="UTC378" s="2"/>
      <c r="UTD378" s="2"/>
      <c r="UTE378" s="2"/>
      <c r="UTF378" s="2"/>
      <c r="UTG378" s="2"/>
      <c r="UTH378" s="2"/>
      <c r="UTI378" s="2"/>
      <c r="UTJ378" s="2"/>
      <c r="UTK378" s="2"/>
      <c r="UTL378" s="2"/>
      <c r="UTM378" s="2"/>
      <c r="UTN378" s="2"/>
      <c r="UTO378" s="2"/>
      <c r="UTP378" s="2"/>
      <c r="UTQ378" s="2"/>
      <c r="UTR378" s="2"/>
      <c r="UTS378" s="2"/>
      <c r="UTT378" s="2"/>
      <c r="UTU378" s="2"/>
      <c r="UTV378" s="2"/>
      <c r="UTW378" s="2"/>
      <c r="UTX378" s="2"/>
      <c r="UTY378" s="2"/>
      <c r="UTZ378" s="2"/>
      <c r="UUA378" s="2"/>
      <c r="UUB378" s="2"/>
      <c r="UUC378" s="2"/>
      <c r="UUD378" s="2"/>
      <c r="UUE378" s="2"/>
      <c r="UUF378" s="2"/>
      <c r="UUG378" s="2"/>
      <c r="UUH378" s="2"/>
      <c r="UUI378" s="2"/>
      <c r="UUJ378" s="2"/>
      <c r="UUK378" s="2"/>
      <c r="UUL378" s="2"/>
      <c r="UUM378" s="2"/>
      <c r="UUN378" s="2"/>
      <c r="UUO378" s="2"/>
      <c r="UUP378" s="2"/>
      <c r="UUQ378" s="2"/>
      <c r="UUR378" s="2"/>
      <c r="UUS378" s="2"/>
      <c r="UUT378" s="2"/>
      <c r="UUU378" s="2"/>
      <c r="UUV378" s="2"/>
      <c r="UUW378" s="2"/>
      <c r="UUX378" s="2"/>
      <c r="UUY378" s="2"/>
      <c r="UUZ378" s="2"/>
      <c r="UVA378" s="2"/>
      <c r="UVB378" s="2"/>
      <c r="UVC378" s="2"/>
      <c r="UVD378" s="2"/>
      <c r="UVE378" s="2"/>
      <c r="UVF378" s="2"/>
      <c r="UVG378" s="2"/>
      <c r="UVH378" s="2"/>
      <c r="UVI378" s="2"/>
      <c r="UVJ378" s="2"/>
      <c r="UVK378" s="2"/>
      <c r="UVL378" s="2"/>
      <c r="UVM378" s="2"/>
      <c r="UVN378" s="2"/>
      <c r="UVO378" s="2"/>
      <c r="UVP378" s="2"/>
      <c r="UVQ378" s="2"/>
      <c r="UVR378" s="2"/>
      <c r="UVS378" s="2"/>
      <c r="UVT378" s="2"/>
      <c r="UVU378" s="2"/>
      <c r="UVV378" s="2"/>
      <c r="UVW378" s="2"/>
      <c r="UVX378" s="2"/>
      <c r="UVY378" s="2"/>
      <c r="UVZ378" s="2"/>
      <c r="UWA378" s="2"/>
      <c r="UWB378" s="2"/>
      <c r="UWC378" s="2"/>
      <c r="UWD378" s="2"/>
      <c r="UWE378" s="2"/>
      <c r="UWF378" s="2"/>
      <c r="UWG378" s="2"/>
      <c r="UWH378" s="2"/>
      <c r="UWI378" s="2"/>
      <c r="UWJ378" s="2"/>
      <c r="UWK378" s="2"/>
      <c r="UWL378" s="2"/>
      <c r="UWM378" s="2"/>
      <c r="UWN378" s="2"/>
      <c r="UWO378" s="2"/>
      <c r="UWP378" s="2"/>
      <c r="UWQ378" s="2"/>
      <c r="UWR378" s="2"/>
      <c r="UWS378" s="2"/>
      <c r="UWT378" s="2"/>
      <c r="UWU378" s="2"/>
      <c r="UWV378" s="2"/>
      <c r="UWW378" s="2"/>
      <c r="UWX378" s="2"/>
      <c r="UWY378" s="2"/>
      <c r="UWZ378" s="2"/>
      <c r="UXA378" s="2"/>
      <c r="UXB378" s="2"/>
      <c r="UXC378" s="2"/>
      <c r="UXD378" s="2"/>
      <c r="UXE378" s="2"/>
      <c r="UXF378" s="2"/>
      <c r="UXG378" s="2"/>
      <c r="UXH378" s="2"/>
      <c r="UXI378" s="2"/>
      <c r="UXJ378" s="2"/>
      <c r="UXK378" s="2"/>
      <c r="UXL378" s="2"/>
      <c r="UXM378" s="2"/>
      <c r="UXN378" s="2"/>
      <c r="UXO378" s="2"/>
      <c r="UXP378" s="2"/>
      <c r="UXQ378" s="2"/>
      <c r="UXR378" s="2"/>
      <c r="UXS378" s="2"/>
      <c r="UXT378" s="2"/>
      <c r="UXU378" s="2"/>
      <c r="UXV378" s="2"/>
      <c r="UXW378" s="2"/>
      <c r="UXX378" s="2"/>
      <c r="UXY378" s="2"/>
      <c r="UXZ378" s="2"/>
      <c r="UYA378" s="2"/>
      <c r="UYB378" s="2"/>
      <c r="UYC378" s="2"/>
      <c r="UYD378" s="2"/>
      <c r="UYE378" s="2"/>
      <c r="UYF378" s="2"/>
      <c r="UYG378" s="2"/>
      <c r="UYH378" s="2"/>
      <c r="UYI378" s="2"/>
      <c r="UYJ378" s="2"/>
      <c r="UYK378" s="2"/>
      <c r="UYL378" s="2"/>
      <c r="UYM378" s="2"/>
      <c r="UYN378" s="2"/>
      <c r="UYO378" s="2"/>
      <c r="UYP378" s="2"/>
      <c r="UYQ378" s="2"/>
      <c r="UYR378" s="2"/>
      <c r="UYS378" s="2"/>
      <c r="UYT378" s="2"/>
      <c r="UYU378" s="2"/>
      <c r="UYV378" s="2"/>
      <c r="UYW378" s="2"/>
      <c r="UYX378" s="2"/>
      <c r="UYY378" s="2"/>
      <c r="UYZ378" s="2"/>
      <c r="UZA378" s="2"/>
      <c r="UZB378" s="2"/>
      <c r="UZC378" s="2"/>
      <c r="UZD378" s="2"/>
      <c r="UZE378" s="2"/>
      <c r="UZF378" s="2"/>
      <c r="UZG378" s="2"/>
      <c r="UZH378" s="2"/>
      <c r="UZI378" s="2"/>
      <c r="UZJ378" s="2"/>
      <c r="UZK378" s="2"/>
      <c r="UZL378" s="2"/>
      <c r="UZM378" s="2"/>
      <c r="UZN378" s="2"/>
      <c r="UZO378" s="2"/>
      <c r="UZP378" s="2"/>
      <c r="UZQ378" s="2"/>
      <c r="UZR378" s="2"/>
      <c r="UZS378" s="2"/>
      <c r="UZT378" s="2"/>
      <c r="UZU378" s="2"/>
      <c r="UZV378" s="2"/>
      <c r="UZW378" s="2"/>
      <c r="UZX378" s="2"/>
      <c r="UZY378" s="2"/>
      <c r="UZZ378" s="2"/>
      <c r="VAA378" s="2"/>
      <c r="VAB378" s="2"/>
      <c r="VAC378" s="2"/>
      <c r="VAD378" s="2"/>
      <c r="VAE378" s="2"/>
      <c r="VAF378" s="2"/>
      <c r="VAG378" s="2"/>
      <c r="VAH378" s="2"/>
      <c r="VAI378" s="2"/>
      <c r="VAJ378" s="2"/>
      <c r="VAK378" s="2"/>
      <c r="VAL378" s="2"/>
      <c r="VAM378" s="2"/>
      <c r="VAN378" s="2"/>
      <c r="VAO378" s="2"/>
      <c r="VAP378" s="2"/>
      <c r="VAQ378" s="2"/>
      <c r="VAR378" s="2"/>
      <c r="VAS378" s="2"/>
      <c r="VAT378" s="2"/>
      <c r="VAU378" s="2"/>
      <c r="VAV378" s="2"/>
      <c r="VAW378" s="2"/>
      <c r="VAX378" s="2"/>
      <c r="VAY378" s="2"/>
      <c r="VAZ378" s="2"/>
      <c r="VBA378" s="2"/>
      <c r="VBB378" s="2"/>
      <c r="VBC378" s="2"/>
      <c r="VBD378" s="2"/>
      <c r="VBE378" s="2"/>
      <c r="VBF378" s="2"/>
      <c r="VBG378" s="2"/>
      <c r="VBH378" s="2"/>
      <c r="VBI378" s="2"/>
      <c r="VBJ378" s="2"/>
      <c r="VBK378" s="2"/>
      <c r="VBL378" s="2"/>
      <c r="VBM378" s="2"/>
      <c r="VBN378" s="2"/>
      <c r="VBO378" s="2"/>
      <c r="VBP378" s="2"/>
      <c r="VBQ378" s="2"/>
      <c r="VBR378" s="2"/>
      <c r="VBS378" s="2"/>
      <c r="VBT378" s="2"/>
      <c r="VBU378" s="2"/>
      <c r="VBV378" s="2"/>
      <c r="VBW378" s="2"/>
      <c r="VBX378" s="2"/>
      <c r="VBY378" s="2"/>
      <c r="VBZ378" s="2"/>
      <c r="VCA378" s="2"/>
      <c r="VCB378" s="2"/>
      <c r="VCC378" s="2"/>
      <c r="VCD378" s="2"/>
      <c r="VCE378" s="2"/>
      <c r="VCF378" s="2"/>
      <c r="VCG378" s="2"/>
      <c r="VCH378" s="2"/>
      <c r="VCI378" s="2"/>
      <c r="VCJ378" s="2"/>
      <c r="VCK378" s="2"/>
      <c r="VCL378" s="2"/>
      <c r="VCM378" s="2"/>
      <c r="VCN378" s="2"/>
      <c r="VCO378" s="2"/>
      <c r="VCP378" s="2"/>
      <c r="VCQ378" s="2"/>
      <c r="VCR378" s="2"/>
      <c r="VCS378" s="2"/>
      <c r="VCT378" s="2"/>
      <c r="VCU378" s="2"/>
      <c r="VCV378" s="2"/>
      <c r="VCW378" s="2"/>
      <c r="VCX378" s="2"/>
      <c r="VCY378" s="2"/>
      <c r="VCZ378" s="2"/>
      <c r="VDA378" s="2"/>
      <c r="VDB378" s="2"/>
      <c r="VDC378" s="2"/>
      <c r="VDD378" s="2"/>
      <c r="VDE378" s="2"/>
      <c r="VDF378" s="2"/>
      <c r="VDG378" s="2"/>
      <c r="VDH378" s="2"/>
      <c r="VDI378" s="2"/>
      <c r="VDJ378" s="2"/>
      <c r="VDK378" s="2"/>
      <c r="VDL378" s="2"/>
      <c r="VDM378" s="2"/>
      <c r="VDN378" s="2"/>
      <c r="VDO378" s="2"/>
      <c r="VDP378" s="2"/>
      <c r="VDQ378" s="2"/>
      <c r="VDR378" s="2"/>
      <c r="VDS378" s="2"/>
      <c r="VDT378" s="2"/>
      <c r="VDU378" s="2"/>
      <c r="VDV378" s="2"/>
      <c r="VDW378" s="2"/>
      <c r="VDX378" s="2"/>
      <c r="VDY378" s="2"/>
      <c r="VDZ378" s="2"/>
      <c r="VEA378" s="2"/>
      <c r="VEB378" s="2"/>
      <c r="VEC378" s="2"/>
      <c r="VED378" s="2"/>
      <c r="VEE378" s="2"/>
      <c r="VEF378" s="2"/>
      <c r="VEG378" s="2"/>
      <c r="VEH378" s="2"/>
      <c r="VEI378" s="2"/>
      <c r="VEJ378" s="2"/>
      <c r="VEK378" s="2"/>
      <c r="VEL378" s="2"/>
      <c r="VEM378" s="2"/>
      <c r="VEN378" s="2"/>
      <c r="VEO378" s="2"/>
      <c r="VEP378" s="2"/>
      <c r="VEQ378" s="2"/>
      <c r="VER378" s="2"/>
      <c r="VES378" s="2"/>
      <c r="VET378" s="2"/>
      <c r="VEU378" s="2"/>
      <c r="VEV378" s="2"/>
      <c r="VEW378" s="2"/>
      <c r="VEX378" s="2"/>
      <c r="VEY378" s="2"/>
      <c r="VEZ378" s="2"/>
      <c r="VFA378" s="2"/>
      <c r="VFB378" s="2"/>
      <c r="VFC378" s="2"/>
      <c r="VFD378" s="2"/>
      <c r="VFE378" s="2"/>
      <c r="VFF378" s="2"/>
      <c r="VFG378" s="2"/>
      <c r="VFH378" s="2"/>
      <c r="VFI378" s="2"/>
      <c r="VFJ378" s="2"/>
      <c r="VFK378" s="2"/>
      <c r="VFL378" s="2"/>
      <c r="VFM378" s="2"/>
      <c r="VFN378" s="2"/>
      <c r="VFO378" s="2"/>
      <c r="VFP378" s="2"/>
      <c r="VFQ378" s="2"/>
      <c r="VFR378" s="2"/>
      <c r="VFS378" s="2"/>
      <c r="VFT378" s="2"/>
      <c r="VFU378" s="2"/>
      <c r="VFV378" s="2"/>
      <c r="VFW378" s="2"/>
      <c r="VFX378" s="2"/>
      <c r="VFY378" s="2"/>
      <c r="VFZ378" s="2"/>
      <c r="VGA378" s="2"/>
      <c r="VGB378" s="2"/>
      <c r="VGC378" s="2"/>
      <c r="VGD378" s="2"/>
      <c r="VGE378" s="2"/>
      <c r="VGF378" s="2"/>
      <c r="VGG378" s="2"/>
      <c r="VGH378" s="2"/>
      <c r="VGI378" s="2"/>
      <c r="VGJ378" s="2"/>
      <c r="VGK378" s="2"/>
      <c r="VGL378" s="2"/>
      <c r="VGM378" s="2"/>
      <c r="VGN378" s="2"/>
      <c r="VGO378" s="2"/>
      <c r="VGP378" s="2"/>
      <c r="VGQ378" s="2"/>
      <c r="VGR378" s="2"/>
      <c r="VGS378" s="2"/>
      <c r="VGT378" s="2"/>
      <c r="VGU378" s="2"/>
      <c r="VGV378" s="2"/>
      <c r="VGW378" s="2"/>
      <c r="VGX378" s="2"/>
      <c r="VGY378" s="2"/>
      <c r="VGZ378" s="2"/>
      <c r="VHA378" s="2"/>
      <c r="VHB378" s="2"/>
      <c r="VHC378" s="2"/>
      <c r="VHD378" s="2"/>
      <c r="VHE378" s="2"/>
      <c r="VHF378" s="2"/>
      <c r="VHG378" s="2"/>
      <c r="VHH378" s="2"/>
      <c r="VHI378" s="2"/>
      <c r="VHJ378" s="2"/>
      <c r="VHK378" s="2"/>
      <c r="VHL378" s="2"/>
      <c r="VHM378" s="2"/>
      <c r="VHN378" s="2"/>
      <c r="VHO378" s="2"/>
      <c r="VHP378" s="2"/>
      <c r="VHQ378" s="2"/>
      <c r="VHR378" s="2"/>
      <c r="VHS378" s="2"/>
      <c r="VHT378" s="2"/>
      <c r="VHU378" s="2"/>
      <c r="VHV378" s="2"/>
      <c r="VHW378" s="2"/>
      <c r="VHX378" s="2"/>
      <c r="VHY378" s="2"/>
      <c r="VHZ378" s="2"/>
      <c r="VIA378" s="2"/>
      <c r="VIB378" s="2"/>
      <c r="VIC378" s="2"/>
      <c r="VID378" s="2"/>
      <c r="VIE378" s="2"/>
      <c r="VIF378" s="2"/>
      <c r="VIG378" s="2"/>
      <c r="VIH378" s="2"/>
      <c r="VII378" s="2"/>
      <c r="VIJ378" s="2"/>
      <c r="VIK378" s="2"/>
      <c r="VIL378" s="2"/>
      <c r="VIM378" s="2"/>
      <c r="VIN378" s="2"/>
      <c r="VIO378" s="2"/>
      <c r="VIP378" s="2"/>
      <c r="VIQ378" s="2"/>
      <c r="VIR378" s="2"/>
      <c r="VIS378" s="2"/>
      <c r="VIT378" s="2"/>
      <c r="VIU378" s="2"/>
      <c r="VIV378" s="2"/>
      <c r="VIW378" s="2"/>
      <c r="VIX378" s="2"/>
      <c r="VIY378" s="2"/>
      <c r="VIZ378" s="2"/>
      <c r="VJA378" s="2"/>
      <c r="VJB378" s="2"/>
      <c r="VJC378" s="2"/>
      <c r="VJD378" s="2"/>
      <c r="VJE378" s="2"/>
      <c r="VJF378" s="2"/>
      <c r="VJG378" s="2"/>
      <c r="VJH378" s="2"/>
      <c r="VJI378" s="2"/>
      <c r="VJJ378" s="2"/>
      <c r="VJK378" s="2"/>
      <c r="VJL378" s="2"/>
      <c r="VJM378" s="2"/>
      <c r="VJN378" s="2"/>
      <c r="VJO378" s="2"/>
      <c r="VJP378" s="2"/>
      <c r="VJQ378" s="2"/>
      <c r="VJR378" s="2"/>
      <c r="VJS378" s="2"/>
      <c r="VJT378" s="2"/>
      <c r="VJU378" s="2"/>
      <c r="VJV378" s="2"/>
      <c r="VJW378" s="2"/>
      <c r="VJX378" s="2"/>
      <c r="VJY378" s="2"/>
      <c r="VJZ378" s="2"/>
      <c r="VKA378" s="2"/>
      <c r="VKB378" s="2"/>
      <c r="VKC378" s="2"/>
      <c r="VKD378" s="2"/>
      <c r="VKE378" s="2"/>
      <c r="VKF378" s="2"/>
      <c r="VKG378" s="2"/>
      <c r="VKH378" s="2"/>
      <c r="VKI378" s="2"/>
      <c r="VKJ378" s="2"/>
      <c r="VKK378" s="2"/>
      <c r="VKL378" s="2"/>
      <c r="VKM378" s="2"/>
      <c r="VKN378" s="2"/>
      <c r="VKO378" s="2"/>
      <c r="VKP378" s="2"/>
      <c r="VKQ378" s="2"/>
      <c r="VKR378" s="2"/>
      <c r="VKS378" s="2"/>
      <c r="VKT378" s="2"/>
      <c r="VKU378" s="2"/>
      <c r="VKV378" s="2"/>
      <c r="VKW378" s="2"/>
      <c r="VKX378" s="2"/>
      <c r="VKY378" s="2"/>
      <c r="VKZ378" s="2"/>
      <c r="VLA378" s="2"/>
      <c r="VLB378" s="2"/>
      <c r="VLC378" s="2"/>
      <c r="VLD378" s="2"/>
      <c r="VLE378" s="2"/>
      <c r="VLF378" s="2"/>
      <c r="VLG378" s="2"/>
      <c r="VLH378" s="2"/>
      <c r="VLI378" s="2"/>
      <c r="VLJ378" s="2"/>
      <c r="VLK378" s="2"/>
      <c r="VLL378" s="2"/>
      <c r="VLM378" s="2"/>
      <c r="VLN378" s="2"/>
      <c r="VLO378" s="2"/>
      <c r="VLP378" s="2"/>
      <c r="VLQ378" s="2"/>
      <c r="VLR378" s="2"/>
      <c r="VLS378" s="2"/>
      <c r="VLT378" s="2"/>
      <c r="VLU378" s="2"/>
      <c r="VLV378" s="2"/>
      <c r="VLW378" s="2"/>
      <c r="VLX378" s="2"/>
      <c r="VLY378" s="2"/>
      <c r="VLZ378" s="2"/>
      <c r="VMA378" s="2"/>
      <c r="VMB378" s="2"/>
      <c r="VMC378" s="2"/>
      <c r="VMD378" s="2"/>
      <c r="VME378" s="2"/>
      <c r="VMF378" s="2"/>
      <c r="VMG378" s="2"/>
      <c r="VMH378" s="2"/>
      <c r="VMI378" s="2"/>
      <c r="VMJ378" s="2"/>
      <c r="VMK378" s="2"/>
      <c r="VML378" s="2"/>
      <c r="VMM378" s="2"/>
      <c r="VMN378" s="2"/>
      <c r="VMO378" s="2"/>
      <c r="VMP378" s="2"/>
      <c r="VMQ378" s="2"/>
      <c r="VMR378" s="2"/>
      <c r="VMS378" s="2"/>
      <c r="VMT378" s="2"/>
      <c r="VMU378" s="2"/>
      <c r="VMV378" s="2"/>
      <c r="VMW378" s="2"/>
      <c r="VMX378" s="2"/>
      <c r="VMY378" s="2"/>
      <c r="VMZ378" s="2"/>
      <c r="VNA378" s="2"/>
      <c r="VNB378" s="2"/>
      <c r="VNC378" s="2"/>
      <c r="VND378" s="2"/>
      <c r="VNE378" s="2"/>
      <c r="VNF378" s="2"/>
      <c r="VNG378" s="2"/>
      <c r="VNH378" s="2"/>
      <c r="VNI378" s="2"/>
      <c r="VNJ378" s="2"/>
      <c r="VNK378" s="2"/>
      <c r="VNL378" s="2"/>
      <c r="VNM378" s="2"/>
      <c r="VNN378" s="2"/>
      <c r="VNO378" s="2"/>
      <c r="VNP378" s="2"/>
      <c r="VNQ378" s="2"/>
      <c r="VNR378" s="2"/>
      <c r="VNS378" s="2"/>
      <c r="VNT378" s="2"/>
      <c r="VNU378" s="2"/>
      <c r="VNV378" s="2"/>
      <c r="VNW378" s="2"/>
      <c r="VNX378" s="2"/>
      <c r="VNY378" s="2"/>
      <c r="VNZ378" s="2"/>
      <c r="VOA378" s="2"/>
      <c r="VOB378" s="2"/>
      <c r="VOC378" s="2"/>
      <c r="VOD378" s="2"/>
      <c r="VOE378" s="2"/>
      <c r="VOF378" s="2"/>
      <c r="VOG378" s="2"/>
      <c r="VOH378" s="2"/>
      <c r="VOI378" s="2"/>
      <c r="VOJ378" s="2"/>
      <c r="VOK378" s="2"/>
      <c r="VOL378" s="2"/>
      <c r="VOM378" s="2"/>
      <c r="VON378" s="2"/>
      <c r="VOO378" s="2"/>
      <c r="VOP378" s="2"/>
      <c r="VOQ378" s="2"/>
      <c r="VOR378" s="2"/>
      <c r="VOS378" s="2"/>
      <c r="VOT378" s="2"/>
      <c r="VOU378" s="2"/>
      <c r="VOV378" s="2"/>
      <c r="VOW378" s="2"/>
      <c r="VOX378" s="2"/>
      <c r="VOY378" s="2"/>
      <c r="VOZ378" s="2"/>
      <c r="VPA378" s="2"/>
      <c r="VPB378" s="2"/>
      <c r="VPC378" s="2"/>
      <c r="VPD378" s="2"/>
      <c r="VPE378" s="2"/>
      <c r="VPF378" s="2"/>
      <c r="VPG378" s="2"/>
      <c r="VPH378" s="2"/>
      <c r="VPI378" s="2"/>
      <c r="VPJ378" s="2"/>
      <c r="VPK378" s="2"/>
      <c r="VPL378" s="2"/>
      <c r="VPM378" s="2"/>
      <c r="VPN378" s="2"/>
      <c r="VPO378" s="2"/>
      <c r="VPP378" s="2"/>
      <c r="VPQ378" s="2"/>
      <c r="VPR378" s="2"/>
      <c r="VPS378" s="2"/>
      <c r="VPT378" s="2"/>
      <c r="VPU378" s="2"/>
      <c r="VPV378" s="2"/>
      <c r="VPW378" s="2"/>
      <c r="VPX378" s="2"/>
      <c r="VPY378" s="2"/>
      <c r="VPZ378" s="2"/>
      <c r="VQA378" s="2"/>
      <c r="VQB378" s="2"/>
      <c r="VQC378" s="2"/>
      <c r="VQD378" s="2"/>
      <c r="VQE378" s="2"/>
      <c r="VQF378" s="2"/>
      <c r="VQG378" s="2"/>
      <c r="VQH378" s="2"/>
      <c r="VQI378" s="2"/>
      <c r="VQJ378" s="2"/>
      <c r="VQK378" s="2"/>
      <c r="VQL378" s="2"/>
      <c r="VQM378" s="2"/>
      <c r="VQN378" s="2"/>
      <c r="VQO378" s="2"/>
      <c r="VQP378" s="2"/>
      <c r="VQQ378" s="2"/>
      <c r="VQR378" s="2"/>
      <c r="VQS378" s="2"/>
      <c r="VQT378" s="2"/>
      <c r="VQU378" s="2"/>
      <c r="VQV378" s="2"/>
      <c r="VQW378" s="2"/>
      <c r="VQX378" s="2"/>
      <c r="VQY378" s="2"/>
      <c r="VQZ378" s="2"/>
      <c r="VRA378" s="2"/>
      <c r="VRB378" s="2"/>
      <c r="VRC378" s="2"/>
      <c r="VRD378" s="2"/>
      <c r="VRE378" s="2"/>
      <c r="VRF378" s="2"/>
      <c r="VRG378" s="2"/>
      <c r="VRH378" s="2"/>
      <c r="VRI378" s="2"/>
      <c r="VRJ378" s="2"/>
      <c r="VRK378" s="2"/>
      <c r="VRL378" s="2"/>
      <c r="VRM378" s="2"/>
      <c r="VRN378" s="2"/>
      <c r="VRO378" s="2"/>
      <c r="VRP378" s="2"/>
      <c r="VRQ378" s="2"/>
      <c r="VRR378" s="2"/>
      <c r="VRS378" s="2"/>
      <c r="VRT378" s="2"/>
      <c r="VRU378" s="2"/>
      <c r="VRV378" s="2"/>
      <c r="VRW378" s="2"/>
      <c r="VRX378" s="2"/>
      <c r="VRY378" s="2"/>
      <c r="VRZ378" s="2"/>
      <c r="VSA378" s="2"/>
      <c r="VSB378" s="2"/>
      <c r="VSC378" s="2"/>
      <c r="VSD378" s="2"/>
      <c r="VSE378" s="2"/>
      <c r="VSF378" s="2"/>
      <c r="VSG378" s="2"/>
      <c r="VSH378" s="2"/>
      <c r="VSI378" s="2"/>
      <c r="VSJ378" s="2"/>
      <c r="VSK378" s="2"/>
      <c r="VSL378" s="2"/>
      <c r="VSM378" s="2"/>
      <c r="VSN378" s="2"/>
      <c r="VSO378" s="2"/>
      <c r="VSP378" s="2"/>
      <c r="VSQ378" s="2"/>
      <c r="VSR378" s="2"/>
      <c r="VSS378" s="2"/>
      <c r="VST378" s="2"/>
      <c r="VSU378" s="2"/>
      <c r="VSV378" s="2"/>
      <c r="VSW378" s="2"/>
      <c r="VSX378" s="2"/>
      <c r="VSY378" s="2"/>
      <c r="VSZ378" s="2"/>
      <c r="VTA378" s="2"/>
      <c r="VTB378" s="2"/>
      <c r="VTC378" s="2"/>
      <c r="VTD378" s="2"/>
      <c r="VTE378" s="2"/>
      <c r="VTF378" s="2"/>
      <c r="VTG378" s="2"/>
      <c r="VTH378" s="2"/>
      <c r="VTI378" s="2"/>
      <c r="VTJ378" s="2"/>
      <c r="VTK378" s="2"/>
      <c r="VTL378" s="2"/>
      <c r="VTM378" s="2"/>
      <c r="VTN378" s="2"/>
      <c r="VTO378" s="2"/>
      <c r="VTP378" s="2"/>
      <c r="VTQ378" s="2"/>
      <c r="VTR378" s="2"/>
      <c r="VTS378" s="2"/>
      <c r="VTT378" s="2"/>
      <c r="VTU378" s="2"/>
      <c r="VTV378" s="2"/>
      <c r="VTW378" s="2"/>
      <c r="VTX378" s="2"/>
      <c r="VTY378" s="2"/>
      <c r="VTZ378" s="2"/>
      <c r="VUA378" s="2"/>
      <c r="VUB378" s="2"/>
      <c r="VUC378" s="2"/>
      <c r="VUD378" s="2"/>
      <c r="VUE378" s="2"/>
      <c r="VUF378" s="2"/>
      <c r="VUG378" s="2"/>
      <c r="VUH378" s="2"/>
      <c r="VUI378" s="2"/>
      <c r="VUJ378" s="2"/>
      <c r="VUK378" s="2"/>
      <c r="VUL378" s="2"/>
      <c r="VUM378" s="2"/>
      <c r="VUN378" s="2"/>
      <c r="VUO378" s="2"/>
      <c r="VUP378" s="2"/>
      <c r="VUQ378" s="2"/>
      <c r="VUR378" s="2"/>
      <c r="VUS378" s="2"/>
      <c r="VUT378" s="2"/>
      <c r="VUU378" s="2"/>
      <c r="VUV378" s="2"/>
      <c r="VUW378" s="2"/>
      <c r="VUX378" s="2"/>
      <c r="VUY378" s="2"/>
      <c r="VUZ378" s="2"/>
      <c r="VVA378" s="2"/>
      <c r="VVB378" s="2"/>
      <c r="VVC378" s="2"/>
      <c r="VVD378" s="2"/>
      <c r="VVE378" s="2"/>
      <c r="VVF378" s="2"/>
      <c r="VVG378" s="2"/>
      <c r="VVH378" s="2"/>
      <c r="VVI378" s="2"/>
      <c r="VVJ378" s="2"/>
      <c r="VVK378" s="2"/>
      <c r="VVL378" s="2"/>
      <c r="VVM378" s="2"/>
      <c r="VVN378" s="2"/>
      <c r="VVO378" s="2"/>
      <c r="VVP378" s="2"/>
      <c r="VVQ378" s="2"/>
      <c r="VVR378" s="2"/>
      <c r="VVS378" s="2"/>
      <c r="VVT378" s="2"/>
      <c r="VVU378" s="2"/>
      <c r="VVV378" s="2"/>
      <c r="VVW378" s="2"/>
      <c r="VVX378" s="2"/>
      <c r="VVY378" s="2"/>
      <c r="VVZ378" s="2"/>
      <c r="VWA378" s="2"/>
      <c r="VWB378" s="2"/>
      <c r="VWC378" s="2"/>
      <c r="VWD378" s="2"/>
      <c r="VWE378" s="2"/>
      <c r="VWF378" s="2"/>
      <c r="VWG378" s="2"/>
      <c r="VWH378" s="2"/>
      <c r="VWI378" s="2"/>
      <c r="VWJ378" s="2"/>
      <c r="VWK378" s="2"/>
      <c r="VWL378" s="2"/>
      <c r="VWM378" s="2"/>
      <c r="VWN378" s="2"/>
      <c r="VWO378" s="2"/>
      <c r="VWP378" s="2"/>
      <c r="VWQ378" s="2"/>
      <c r="VWR378" s="2"/>
      <c r="VWS378" s="2"/>
      <c r="VWT378" s="2"/>
      <c r="VWU378" s="2"/>
      <c r="VWV378" s="2"/>
      <c r="VWW378" s="2"/>
      <c r="VWX378" s="2"/>
      <c r="VWY378" s="2"/>
      <c r="VWZ378" s="2"/>
      <c r="VXA378" s="2"/>
      <c r="VXB378" s="2"/>
      <c r="VXC378" s="2"/>
      <c r="VXD378" s="2"/>
      <c r="VXE378" s="2"/>
      <c r="VXF378" s="2"/>
      <c r="VXG378" s="2"/>
      <c r="VXH378" s="2"/>
      <c r="VXI378" s="2"/>
      <c r="VXJ378" s="2"/>
      <c r="VXK378" s="2"/>
      <c r="VXL378" s="2"/>
      <c r="VXM378" s="2"/>
      <c r="VXN378" s="2"/>
      <c r="VXO378" s="2"/>
      <c r="VXP378" s="2"/>
      <c r="VXQ378" s="2"/>
      <c r="VXR378" s="2"/>
      <c r="VXS378" s="2"/>
      <c r="VXT378" s="2"/>
      <c r="VXU378" s="2"/>
      <c r="VXV378" s="2"/>
      <c r="VXW378" s="2"/>
      <c r="VXX378" s="2"/>
      <c r="VXY378" s="2"/>
      <c r="VXZ378" s="2"/>
      <c r="VYA378" s="2"/>
      <c r="VYB378" s="2"/>
      <c r="VYC378" s="2"/>
      <c r="VYD378" s="2"/>
      <c r="VYE378" s="2"/>
      <c r="VYF378" s="2"/>
      <c r="VYG378" s="2"/>
      <c r="VYH378" s="2"/>
      <c r="VYI378" s="2"/>
      <c r="VYJ378" s="2"/>
      <c r="VYK378" s="2"/>
      <c r="VYL378" s="2"/>
      <c r="VYM378" s="2"/>
      <c r="VYN378" s="2"/>
      <c r="VYO378" s="2"/>
      <c r="VYP378" s="2"/>
      <c r="VYQ378" s="2"/>
      <c r="VYR378" s="2"/>
      <c r="VYS378" s="2"/>
      <c r="VYT378" s="2"/>
      <c r="VYU378" s="2"/>
      <c r="VYV378" s="2"/>
      <c r="VYW378" s="2"/>
      <c r="VYX378" s="2"/>
      <c r="VYY378" s="2"/>
      <c r="VYZ378" s="2"/>
      <c r="VZA378" s="2"/>
      <c r="VZB378" s="2"/>
      <c r="VZC378" s="2"/>
      <c r="VZD378" s="2"/>
      <c r="VZE378" s="2"/>
      <c r="VZF378" s="2"/>
      <c r="VZG378" s="2"/>
      <c r="VZH378" s="2"/>
      <c r="VZI378" s="2"/>
      <c r="VZJ378" s="2"/>
      <c r="VZK378" s="2"/>
      <c r="VZL378" s="2"/>
      <c r="VZM378" s="2"/>
      <c r="VZN378" s="2"/>
      <c r="VZO378" s="2"/>
      <c r="VZP378" s="2"/>
      <c r="VZQ378" s="2"/>
      <c r="VZR378" s="2"/>
      <c r="VZS378" s="2"/>
      <c r="VZT378" s="2"/>
      <c r="VZU378" s="2"/>
      <c r="VZV378" s="2"/>
      <c r="VZW378" s="2"/>
      <c r="VZX378" s="2"/>
      <c r="VZY378" s="2"/>
      <c r="VZZ378" s="2"/>
      <c r="WAA378" s="2"/>
      <c r="WAB378" s="2"/>
      <c r="WAC378" s="2"/>
      <c r="WAD378" s="2"/>
      <c r="WAE378" s="2"/>
      <c r="WAF378" s="2"/>
      <c r="WAG378" s="2"/>
      <c r="WAH378" s="2"/>
      <c r="WAI378" s="2"/>
      <c r="WAJ378" s="2"/>
      <c r="WAK378" s="2"/>
      <c r="WAL378" s="2"/>
      <c r="WAM378" s="2"/>
      <c r="WAN378" s="2"/>
      <c r="WAO378" s="2"/>
      <c r="WAP378" s="2"/>
      <c r="WAQ378" s="2"/>
      <c r="WAR378" s="2"/>
      <c r="WAS378" s="2"/>
      <c r="WAT378" s="2"/>
      <c r="WAU378" s="2"/>
      <c r="WAV378" s="2"/>
      <c r="WAW378" s="2"/>
      <c r="WAX378" s="2"/>
      <c r="WAY378" s="2"/>
      <c r="WAZ378" s="2"/>
      <c r="WBA378" s="2"/>
      <c r="WBB378" s="2"/>
      <c r="WBC378" s="2"/>
      <c r="WBD378" s="2"/>
      <c r="WBE378" s="2"/>
      <c r="WBF378" s="2"/>
      <c r="WBG378" s="2"/>
      <c r="WBH378" s="2"/>
      <c r="WBI378" s="2"/>
      <c r="WBJ378" s="2"/>
      <c r="WBK378" s="2"/>
      <c r="WBL378" s="2"/>
      <c r="WBM378" s="2"/>
      <c r="WBN378" s="2"/>
      <c r="WBO378" s="2"/>
      <c r="WBP378" s="2"/>
      <c r="WBQ378" s="2"/>
      <c r="WBR378" s="2"/>
      <c r="WBS378" s="2"/>
      <c r="WBT378" s="2"/>
      <c r="WBU378" s="2"/>
      <c r="WBV378" s="2"/>
      <c r="WBW378" s="2"/>
      <c r="WBX378" s="2"/>
      <c r="WBY378" s="2"/>
      <c r="WBZ378" s="2"/>
      <c r="WCA378" s="2"/>
      <c r="WCB378" s="2"/>
      <c r="WCC378" s="2"/>
      <c r="WCD378" s="2"/>
      <c r="WCE378" s="2"/>
      <c r="WCF378" s="2"/>
      <c r="WCG378" s="2"/>
      <c r="WCH378" s="2"/>
      <c r="WCI378" s="2"/>
      <c r="WCJ378" s="2"/>
      <c r="WCK378" s="2"/>
      <c r="WCL378" s="2"/>
      <c r="WCM378" s="2"/>
      <c r="WCN378" s="2"/>
      <c r="WCO378" s="2"/>
      <c r="WCP378" s="2"/>
      <c r="WCQ378" s="2"/>
      <c r="WCR378" s="2"/>
      <c r="WCS378" s="2"/>
      <c r="WCT378" s="2"/>
      <c r="WCU378" s="2"/>
      <c r="WCV378" s="2"/>
      <c r="WCW378" s="2"/>
      <c r="WCX378" s="2"/>
      <c r="WCY378" s="2"/>
      <c r="WCZ378" s="2"/>
      <c r="WDA378" s="2"/>
      <c r="WDB378" s="2"/>
      <c r="WDC378" s="2"/>
      <c r="WDD378" s="2"/>
      <c r="WDE378" s="2"/>
      <c r="WDF378" s="2"/>
      <c r="WDG378" s="2"/>
      <c r="WDH378" s="2"/>
      <c r="WDI378" s="2"/>
      <c r="WDJ378" s="2"/>
      <c r="WDK378" s="2"/>
      <c r="WDL378" s="2"/>
      <c r="WDM378" s="2"/>
      <c r="WDN378" s="2"/>
      <c r="WDO378" s="2"/>
      <c r="WDP378" s="2"/>
      <c r="WDQ378" s="2"/>
      <c r="WDR378" s="2"/>
      <c r="WDS378" s="2"/>
      <c r="WDT378" s="2"/>
      <c r="WDU378" s="2"/>
      <c r="WDV378" s="2"/>
      <c r="WDW378" s="2"/>
      <c r="WDX378" s="2"/>
      <c r="WDY378" s="2"/>
      <c r="WDZ378" s="2"/>
      <c r="WEA378" s="2"/>
      <c r="WEB378" s="2"/>
      <c r="WEC378" s="2"/>
      <c r="WED378" s="2"/>
      <c r="WEE378" s="2"/>
      <c r="WEF378" s="2"/>
      <c r="WEG378" s="2"/>
      <c r="WEH378" s="2"/>
      <c r="WEI378" s="2"/>
      <c r="WEJ378" s="2"/>
      <c r="WEK378" s="2"/>
      <c r="WEL378" s="2"/>
      <c r="WEM378" s="2"/>
      <c r="WEN378" s="2"/>
      <c r="WEO378" s="2"/>
      <c r="WEP378" s="2"/>
      <c r="WEQ378" s="2"/>
      <c r="WER378" s="2"/>
      <c r="WES378" s="2"/>
      <c r="WET378" s="2"/>
      <c r="WEU378" s="2"/>
      <c r="WEV378" s="2"/>
      <c r="WEW378" s="2"/>
      <c r="WEX378" s="2"/>
      <c r="WEY378" s="2"/>
      <c r="WEZ378" s="2"/>
      <c r="WFA378" s="2"/>
      <c r="WFB378" s="2"/>
      <c r="WFC378" s="2"/>
      <c r="WFD378" s="2"/>
      <c r="WFE378" s="2"/>
      <c r="WFF378" s="2"/>
      <c r="WFG378" s="2"/>
      <c r="WFH378" s="2"/>
      <c r="WFI378" s="2"/>
      <c r="WFJ378" s="2"/>
      <c r="WFK378" s="2"/>
      <c r="WFL378" s="2"/>
      <c r="WFM378" s="2"/>
      <c r="WFN378" s="2"/>
      <c r="WFO378" s="2"/>
      <c r="WFP378" s="2"/>
      <c r="WFQ378" s="2"/>
      <c r="WFR378" s="2"/>
      <c r="WFS378" s="2"/>
      <c r="WFT378" s="2"/>
      <c r="WFU378" s="2"/>
      <c r="WFV378" s="2"/>
      <c r="WFW378" s="2"/>
      <c r="WFX378" s="2"/>
      <c r="WFY378" s="2"/>
      <c r="WFZ378" s="2"/>
      <c r="WGA378" s="2"/>
      <c r="WGB378" s="2"/>
      <c r="WGC378" s="2"/>
      <c r="WGD378" s="2"/>
      <c r="WGE378" s="2"/>
      <c r="WGF378" s="2"/>
      <c r="WGG378" s="2"/>
      <c r="WGH378" s="2"/>
      <c r="WGI378" s="2"/>
      <c r="WGJ378" s="2"/>
      <c r="WGK378" s="2"/>
      <c r="WGL378" s="2"/>
      <c r="WGM378" s="2"/>
      <c r="WGN378" s="2"/>
      <c r="WGO378" s="2"/>
      <c r="WGP378" s="2"/>
      <c r="WGQ378" s="2"/>
      <c r="WGR378" s="2"/>
      <c r="WGS378" s="2"/>
      <c r="WGT378" s="2"/>
      <c r="WGU378" s="2"/>
      <c r="WGV378" s="2"/>
      <c r="WGW378" s="2"/>
      <c r="WGX378" s="2"/>
      <c r="WGY378" s="2"/>
      <c r="WGZ378" s="2"/>
      <c r="WHA378" s="2"/>
      <c r="WHB378" s="2"/>
      <c r="WHC378" s="2"/>
      <c r="WHD378" s="2"/>
      <c r="WHE378" s="2"/>
      <c r="WHF378" s="2"/>
      <c r="WHG378" s="2"/>
      <c r="WHH378" s="2"/>
      <c r="WHI378" s="2"/>
      <c r="WHJ378" s="2"/>
      <c r="WHK378" s="2"/>
      <c r="WHL378" s="2"/>
      <c r="WHM378" s="2"/>
      <c r="WHN378" s="2"/>
      <c r="WHO378" s="2"/>
      <c r="WHP378" s="2"/>
      <c r="WHQ378" s="2"/>
      <c r="WHR378" s="2"/>
      <c r="WHS378" s="2"/>
      <c r="WHT378" s="2"/>
      <c r="WHU378" s="2"/>
      <c r="WHV378" s="2"/>
      <c r="WHW378" s="2"/>
      <c r="WHX378" s="2"/>
      <c r="WHY378" s="2"/>
      <c r="WHZ378" s="2"/>
      <c r="WIA378" s="2"/>
      <c r="WIB378" s="2"/>
      <c r="WIC378" s="2"/>
      <c r="WID378" s="2"/>
      <c r="WIE378" s="2"/>
      <c r="WIF378" s="2"/>
      <c r="WIG378" s="2"/>
      <c r="WIH378" s="2"/>
      <c r="WII378" s="2"/>
      <c r="WIJ378" s="2"/>
      <c r="WIK378" s="2"/>
      <c r="WIL378" s="2"/>
      <c r="WIM378" s="2"/>
      <c r="WIN378" s="2"/>
      <c r="WIO378" s="2"/>
      <c r="WIP378" s="2"/>
      <c r="WIQ378" s="2"/>
      <c r="WIR378" s="2"/>
      <c r="WIS378" s="2"/>
      <c r="WIT378" s="2"/>
      <c r="WIU378" s="2"/>
      <c r="WIV378" s="2"/>
      <c r="WIW378" s="2"/>
      <c r="WIX378" s="2"/>
      <c r="WIY378" s="2"/>
      <c r="WIZ378" s="2"/>
      <c r="WJA378" s="2"/>
      <c r="WJB378" s="2"/>
      <c r="WJC378" s="2"/>
      <c r="WJD378" s="2"/>
      <c r="WJE378" s="2"/>
      <c r="WJF378" s="2"/>
      <c r="WJG378" s="2"/>
      <c r="WJH378" s="2"/>
      <c r="WJI378" s="2"/>
      <c r="WJJ378" s="2"/>
      <c r="WJK378" s="2"/>
      <c r="WJL378" s="2"/>
      <c r="WJM378" s="2"/>
      <c r="WJN378" s="2"/>
      <c r="WJO378" s="2"/>
      <c r="WJP378" s="2"/>
      <c r="WJQ378" s="2"/>
      <c r="WJR378" s="2"/>
      <c r="WJS378" s="2"/>
      <c r="WJT378" s="2"/>
      <c r="WJU378" s="2"/>
      <c r="WJV378" s="2"/>
      <c r="WJW378" s="2"/>
      <c r="WJX378" s="2"/>
      <c r="WJY378" s="2"/>
      <c r="WJZ378" s="2"/>
      <c r="WKA378" s="2"/>
      <c r="WKB378" s="2"/>
      <c r="WKC378" s="2"/>
      <c r="WKD378" s="2"/>
      <c r="WKE378" s="2"/>
      <c r="WKF378" s="2"/>
      <c r="WKG378" s="2"/>
      <c r="WKH378" s="2"/>
      <c r="WKI378" s="2"/>
      <c r="WKJ378" s="2"/>
      <c r="WKK378" s="2"/>
      <c r="WKL378" s="2"/>
      <c r="WKM378" s="2"/>
      <c r="WKN378" s="2"/>
      <c r="WKO378" s="2"/>
      <c r="WKP378" s="2"/>
      <c r="WKQ378" s="2"/>
      <c r="WKR378" s="2"/>
      <c r="WKS378" s="2"/>
      <c r="WKT378" s="2"/>
      <c r="WKU378" s="2"/>
      <c r="WKV378" s="2"/>
      <c r="WKW378" s="2"/>
      <c r="WKX378" s="2"/>
      <c r="WKY378" s="2"/>
      <c r="WKZ378" s="2"/>
      <c r="WLA378" s="2"/>
      <c r="WLB378" s="2"/>
      <c r="WLC378" s="2"/>
      <c r="WLD378" s="2"/>
      <c r="WLE378" s="2"/>
      <c r="WLF378" s="2"/>
      <c r="WLG378" s="2"/>
      <c r="WLH378" s="2"/>
      <c r="WLI378" s="2"/>
      <c r="WLJ378" s="2"/>
      <c r="WLK378" s="2"/>
      <c r="WLL378" s="2"/>
      <c r="WLM378" s="2"/>
      <c r="WLN378" s="2"/>
      <c r="WLO378" s="2"/>
      <c r="WLP378" s="2"/>
      <c r="WLQ378" s="2"/>
      <c r="WLR378" s="2"/>
      <c r="WLS378" s="2"/>
      <c r="WLT378" s="2"/>
      <c r="WLU378" s="2"/>
      <c r="WLV378" s="2"/>
      <c r="WLW378" s="2"/>
      <c r="WLX378" s="2"/>
      <c r="WLY378" s="2"/>
      <c r="WLZ378" s="2"/>
      <c r="WMA378" s="2"/>
      <c r="WMB378" s="2"/>
      <c r="WMC378" s="2"/>
      <c r="WMD378" s="2"/>
      <c r="WME378" s="2"/>
      <c r="WMF378" s="2"/>
      <c r="WMG378" s="2"/>
      <c r="WMH378" s="2"/>
      <c r="WMI378" s="2"/>
      <c r="WMJ378" s="2"/>
      <c r="WMK378" s="2"/>
      <c r="WML378" s="2"/>
      <c r="WMM378" s="2"/>
      <c r="WMN378" s="2"/>
      <c r="WMO378" s="2"/>
      <c r="WMP378" s="2"/>
      <c r="WMQ378" s="2"/>
      <c r="WMR378" s="2"/>
      <c r="WMS378" s="2"/>
      <c r="WMT378" s="2"/>
      <c r="WMU378" s="2"/>
      <c r="WMV378" s="2"/>
      <c r="WMW378" s="2"/>
      <c r="WMX378" s="2"/>
      <c r="WMY378" s="2"/>
      <c r="WMZ378" s="2"/>
      <c r="WNA378" s="2"/>
      <c r="WNB378" s="2"/>
      <c r="WNC378" s="2"/>
      <c r="WND378" s="2"/>
      <c r="WNE378" s="2"/>
      <c r="WNF378" s="2"/>
      <c r="WNG378" s="2"/>
      <c r="WNH378" s="2"/>
      <c r="WNI378" s="2"/>
      <c r="WNJ378" s="2"/>
      <c r="WNK378" s="2"/>
      <c r="WNL378" s="2"/>
      <c r="WNM378" s="2"/>
      <c r="WNN378" s="2"/>
      <c r="WNO378" s="2"/>
      <c r="WNP378" s="2"/>
      <c r="WNQ378" s="2"/>
      <c r="WNR378" s="2"/>
      <c r="WNS378" s="2"/>
      <c r="WNT378" s="2"/>
      <c r="WNU378" s="2"/>
      <c r="WNV378" s="2"/>
      <c r="WNW378" s="2"/>
      <c r="WNX378" s="2"/>
      <c r="WNY378" s="2"/>
      <c r="WNZ378" s="2"/>
      <c r="WOA378" s="2"/>
      <c r="WOB378" s="2"/>
      <c r="WOC378" s="2"/>
      <c r="WOD378" s="2"/>
      <c r="WOE378" s="2"/>
      <c r="WOF378" s="2"/>
      <c r="WOG378" s="2"/>
      <c r="WOH378" s="2"/>
      <c r="WOI378" s="2"/>
      <c r="WOJ378" s="2"/>
      <c r="WOK378" s="2"/>
      <c r="WOL378" s="2"/>
      <c r="WOM378" s="2"/>
      <c r="WON378" s="2"/>
      <c r="WOO378" s="2"/>
      <c r="WOP378" s="2"/>
      <c r="WOQ378" s="2"/>
      <c r="WOR378" s="2"/>
      <c r="WOS378" s="2"/>
      <c r="WOT378" s="2"/>
      <c r="WOU378" s="2"/>
      <c r="WOV378" s="2"/>
      <c r="WOW378" s="2"/>
      <c r="WOX378" s="2"/>
      <c r="WOY378" s="2"/>
      <c r="WOZ378" s="2"/>
      <c r="WPA378" s="2"/>
      <c r="WPB378" s="2"/>
      <c r="WPC378" s="2"/>
      <c r="WPD378" s="2"/>
      <c r="WPE378" s="2"/>
      <c r="WPF378" s="2"/>
      <c r="WPG378" s="2"/>
      <c r="WPH378" s="2"/>
      <c r="WPI378" s="2"/>
      <c r="WPJ378" s="2"/>
      <c r="WPK378" s="2"/>
      <c r="WPL378" s="2"/>
      <c r="WPM378" s="2"/>
      <c r="WPN378" s="2"/>
      <c r="WPO378" s="2"/>
      <c r="WPP378" s="2"/>
      <c r="WPQ378" s="2"/>
      <c r="WPR378" s="2"/>
      <c r="WPS378" s="2"/>
      <c r="WPT378" s="2"/>
      <c r="WPU378" s="2"/>
      <c r="WPV378" s="2"/>
      <c r="WPW378" s="2"/>
      <c r="WPX378" s="2"/>
      <c r="WPY378" s="2"/>
      <c r="WPZ378" s="2"/>
      <c r="WQA378" s="2"/>
      <c r="WQB378" s="2"/>
      <c r="WQC378" s="2"/>
      <c r="WQD378" s="2"/>
      <c r="WQE378" s="2"/>
      <c r="WQF378" s="2"/>
      <c r="WQG378" s="2"/>
      <c r="WQH378" s="2"/>
      <c r="WQI378" s="2"/>
      <c r="WQJ378" s="2"/>
      <c r="WQK378" s="2"/>
      <c r="WQL378" s="2"/>
      <c r="WQM378" s="2"/>
      <c r="WQN378" s="2"/>
      <c r="WQO378" s="2"/>
      <c r="WQP378" s="2"/>
      <c r="WQQ378" s="2"/>
      <c r="WQR378" s="2"/>
      <c r="WQS378" s="2"/>
      <c r="WQT378" s="2"/>
      <c r="WQU378" s="2"/>
      <c r="WQV378" s="2"/>
      <c r="WQW378" s="2"/>
      <c r="WQX378" s="2"/>
      <c r="WQY378" s="2"/>
      <c r="WQZ378" s="2"/>
      <c r="WRA378" s="2"/>
      <c r="WRB378" s="2"/>
      <c r="WRC378" s="2"/>
      <c r="WRD378" s="2"/>
      <c r="WRE378" s="2"/>
      <c r="WRF378" s="2"/>
      <c r="WRG378" s="2"/>
      <c r="WRH378" s="2"/>
      <c r="WRI378" s="2"/>
      <c r="WRJ378" s="2"/>
      <c r="WRK378" s="2"/>
      <c r="WRL378" s="2"/>
      <c r="WRM378" s="2"/>
      <c r="WRN378" s="2"/>
      <c r="WRO378" s="2"/>
      <c r="WRP378" s="2"/>
      <c r="WRQ378" s="2"/>
      <c r="WRR378" s="2"/>
      <c r="WRS378" s="2"/>
      <c r="WRT378" s="2"/>
      <c r="WRU378" s="2"/>
      <c r="WRV378" s="2"/>
      <c r="WRW378" s="2"/>
      <c r="WRX378" s="2"/>
      <c r="WRY378" s="2"/>
      <c r="WRZ378" s="2"/>
      <c r="WSA378" s="2"/>
      <c r="WSB378" s="2"/>
      <c r="WSC378" s="2"/>
      <c r="WSD378" s="2"/>
      <c r="WSE378" s="2"/>
      <c r="WSF378" s="2"/>
      <c r="WSG378" s="2"/>
      <c r="WSH378" s="2"/>
      <c r="WSI378" s="2"/>
      <c r="WSJ378" s="2"/>
      <c r="WSK378" s="2"/>
      <c r="WSL378" s="2"/>
      <c r="WSM378" s="2"/>
      <c r="WSN378" s="2"/>
      <c r="WSO378" s="2"/>
      <c r="WSP378" s="2"/>
      <c r="WSQ378" s="2"/>
      <c r="WSR378" s="2"/>
      <c r="WSS378" s="2"/>
      <c r="WST378" s="2"/>
      <c r="WSU378" s="2"/>
      <c r="WSV378" s="2"/>
      <c r="WSW378" s="2"/>
      <c r="WSX378" s="2"/>
      <c r="WSY378" s="2"/>
      <c r="WSZ378" s="2"/>
      <c r="WTA378" s="2"/>
      <c r="WTB378" s="2"/>
      <c r="WTC378" s="2"/>
      <c r="WTD378" s="2"/>
      <c r="WTE378" s="2"/>
      <c r="WTF378" s="2"/>
      <c r="WTG378" s="2"/>
      <c r="WTH378" s="2"/>
      <c r="WTI378" s="2"/>
      <c r="WTJ378" s="2"/>
      <c r="WTK378" s="2"/>
      <c r="WTL378" s="2"/>
      <c r="WTM378" s="2"/>
      <c r="WTN378" s="2"/>
      <c r="WTO378" s="2"/>
      <c r="WTP378" s="2"/>
      <c r="WTQ378" s="2"/>
      <c r="WTR378" s="2"/>
      <c r="WTS378" s="2"/>
      <c r="WTT378" s="2"/>
      <c r="WTU378" s="2"/>
      <c r="WTV378" s="2"/>
      <c r="WTW378" s="2"/>
      <c r="WTX378" s="2"/>
      <c r="WTY378" s="2"/>
      <c r="WTZ378" s="2"/>
      <c r="WUA378" s="2"/>
      <c r="WUB378" s="2"/>
      <c r="WUC378" s="2"/>
      <c r="WUD378" s="2"/>
      <c r="WUE378" s="2"/>
      <c r="WUF378" s="2"/>
      <c r="WUG378" s="2"/>
      <c r="WUH378" s="2"/>
      <c r="WUI378" s="2"/>
      <c r="WUJ378" s="2"/>
      <c r="WUK378" s="2"/>
      <c r="WUL378" s="2"/>
      <c r="WUM378" s="2"/>
      <c r="WUN378" s="2"/>
      <c r="WUO378" s="2"/>
      <c r="WUP378" s="2"/>
      <c r="WUQ378" s="2"/>
      <c r="WUR378" s="2"/>
      <c r="WUS378" s="2"/>
      <c r="WUT378" s="2"/>
      <c r="WUU378" s="2"/>
      <c r="WUV378" s="2"/>
      <c r="WUW378" s="2"/>
      <c r="WUX378" s="2"/>
      <c r="WUY378" s="2"/>
      <c r="WUZ378" s="2"/>
      <c r="WVA378" s="2"/>
      <c r="WVB378" s="2"/>
      <c r="WVC378" s="2"/>
      <c r="WVD378" s="2"/>
      <c r="WVE378" s="2"/>
      <c r="WVF378" s="2"/>
      <c r="WVG378" s="2"/>
      <c r="WVH378" s="2"/>
      <c r="WVI378" s="2"/>
      <c r="WVJ378" s="2"/>
      <c r="WVK378" s="2"/>
      <c r="WVL378" s="2"/>
      <c r="WVM378" s="2"/>
      <c r="WVN378" s="2"/>
      <c r="WVO378" s="2"/>
      <c r="WVP378" s="2"/>
      <c r="WVQ378" s="2"/>
      <c r="WVR378" s="2"/>
      <c r="WVS378" s="2"/>
      <c r="WVT378" s="2"/>
      <c r="WVU378" s="2"/>
      <c r="WVV378" s="2"/>
      <c r="WVW378" s="2"/>
      <c r="WVX378" s="2"/>
      <c r="WVY378" s="2"/>
      <c r="WVZ378" s="2"/>
      <c r="WWA378" s="2"/>
      <c r="WWB378" s="2"/>
      <c r="WWC378" s="2"/>
      <c r="WWD378" s="2"/>
      <c r="WWE378" s="2"/>
      <c r="WWF378" s="2"/>
      <c r="WWG378" s="2"/>
      <c r="WWH378" s="2"/>
      <c r="WWI378" s="2"/>
      <c r="WWJ378" s="2"/>
      <c r="WWK378" s="2"/>
      <c r="WWL378" s="2"/>
      <c r="WWM378" s="2"/>
      <c r="WWN378" s="2"/>
      <c r="WWO378" s="2"/>
      <c r="WWP378" s="2"/>
      <c r="WWQ378" s="2"/>
      <c r="WWR378" s="2"/>
      <c r="WWS378" s="2"/>
      <c r="WWT378" s="2"/>
      <c r="WWU378" s="2"/>
      <c r="WWV378" s="2"/>
      <c r="WWW378" s="2"/>
      <c r="WWX378" s="2"/>
      <c r="WWY378" s="2"/>
      <c r="WWZ378" s="2"/>
      <c r="WXA378" s="2"/>
      <c r="WXB378" s="2"/>
      <c r="WXC378" s="2"/>
      <c r="WXD378" s="2"/>
      <c r="WXE378" s="2"/>
      <c r="WXF378" s="2"/>
      <c r="WXG378" s="2"/>
      <c r="WXH378" s="2"/>
      <c r="WXI378" s="2"/>
      <c r="WXJ378" s="2"/>
      <c r="WXK378" s="2"/>
      <c r="WXL378" s="2"/>
      <c r="WXM378" s="2"/>
      <c r="WXN378" s="2"/>
      <c r="WXO378" s="2"/>
      <c r="WXP378" s="2"/>
      <c r="WXQ378" s="2"/>
      <c r="WXR378" s="2"/>
      <c r="WXS378" s="2"/>
      <c r="WXT378" s="2"/>
      <c r="WXU378" s="2"/>
      <c r="WXV378" s="2"/>
      <c r="WXW378" s="2"/>
      <c r="WXX378" s="2"/>
      <c r="WXY378" s="2"/>
      <c r="WXZ378" s="2"/>
      <c r="WYA378" s="2"/>
      <c r="WYB378" s="2"/>
      <c r="WYC378" s="2"/>
      <c r="WYD378" s="2"/>
      <c r="WYE378" s="2"/>
      <c r="WYF378" s="2"/>
      <c r="WYG378" s="2"/>
      <c r="WYH378" s="2"/>
      <c r="WYI378" s="2"/>
      <c r="WYJ378" s="2"/>
      <c r="WYK378" s="2"/>
      <c r="WYL378" s="2"/>
      <c r="WYM378" s="2"/>
      <c r="WYN378" s="2"/>
      <c r="WYO378" s="2"/>
      <c r="WYP378" s="2"/>
      <c r="WYQ378" s="2"/>
      <c r="WYR378" s="2"/>
      <c r="WYS378" s="2"/>
      <c r="WYT378" s="2"/>
      <c r="WYU378" s="2"/>
      <c r="WYV378" s="2"/>
      <c r="WYW378" s="2"/>
      <c r="WYX378" s="2"/>
      <c r="WYY378" s="2"/>
      <c r="WYZ378" s="2"/>
      <c r="WZA378" s="2"/>
      <c r="WZB378" s="2"/>
      <c r="WZC378" s="2"/>
      <c r="WZD378" s="2"/>
      <c r="WZE378" s="2"/>
      <c r="WZF378" s="2"/>
      <c r="WZG378" s="2"/>
      <c r="WZH378" s="2"/>
      <c r="WZI378" s="2"/>
      <c r="WZJ378" s="2"/>
      <c r="WZK378" s="2"/>
      <c r="WZL378" s="2"/>
      <c r="WZM378" s="2"/>
      <c r="WZN378" s="2"/>
      <c r="WZO378" s="2"/>
      <c r="WZP378" s="2"/>
      <c r="WZQ378" s="2"/>
      <c r="WZR378" s="2"/>
      <c r="WZS378" s="2"/>
      <c r="WZT378" s="2"/>
      <c r="WZU378" s="2"/>
      <c r="WZV378" s="2"/>
      <c r="WZW378" s="2"/>
      <c r="WZX378" s="2"/>
      <c r="WZY378" s="2"/>
      <c r="WZZ378" s="2"/>
      <c r="XAA378" s="2"/>
      <c r="XAB378" s="2"/>
      <c r="XAC378" s="2"/>
      <c r="XAD378" s="2"/>
      <c r="XAE378" s="2"/>
      <c r="XAF378" s="2"/>
      <c r="XAG378" s="2"/>
      <c r="XAH378" s="2"/>
      <c r="XAI378" s="2"/>
      <c r="XAJ378" s="2"/>
      <c r="XAK378" s="2"/>
      <c r="XAL378" s="2"/>
      <c r="XAM378" s="2"/>
      <c r="XAN378" s="2"/>
      <c r="XAO378" s="2"/>
      <c r="XAP378" s="2"/>
      <c r="XAQ378" s="2"/>
      <c r="XAR378" s="2"/>
      <c r="XAS378" s="2"/>
      <c r="XAT378" s="2"/>
      <c r="XAU378" s="2"/>
      <c r="XAV378" s="2"/>
      <c r="XAW378" s="2"/>
      <c r="XAX378" s="2"/>
      <c r="XAY378" s="2"/>
      <c r="XAZ378" s="2"/>
      <c r="XBA378" s="2"/>
      <c r="XBB378" s="2"/>
      <c r="XBC378" s="2"/>
      <c r="XBD378" s="2"/>
      <c r="XBE378" s="2"/>
      <c r="XBF378" s="2"/>
      <c r="XBG378" s="2"/>
      <c r="XBH378" s="2"/>
      <c r="XBI378" s="2"/>
      <c r="XBJ378" s="2"/>
      <c r="XBK378" s="2"/>
      <c r="XBL378" s="2"/>
      <c r="XBM378" s="2"/>
      <c r="XBN378" s="2"/>
      <c r="XBO378" s="2"/>
      <c r="XBP378" s="2"/>
      <c r="XBQ378" s="2"/>
      <c r="XBR378" s="2"/>
      <c r="XBS378" s="2"/>
      <c r="XBT378" s="2"/>
    </row>
    <row r="379" spans="1:16296">
      <c r="A379" s="3" t="s">
        <v>340</v>
      </c>
      <c r="B379" s="17" t="s">
        <v>35</v>
      </c>
      <c r="C379" s="17"/>
      <c r="D379" s="17"/>
      <c r="E379" s="42">
        <v>76</v>
      </c>
      <c r="F379" s="64" t="s">
        <v>828</v>
      </c>
      <c r="G379" s="12" t="s">
        <v>35</v>
      </c>
      <c r="H379" s="12" t="s">
        <v>312</v>
      </c>
      <c r="I379" s="12" t="s">
        <v>312</v>
      </c>
      <c r="J379" s="12"/>
      <c r="K379" s="60" t="s">
        <v>312</v>
      </c>
      <c r="L379" s="93"/>
      <c r="M379" s="93"/>
      <c r="P379" s="93"/>
      <c r="Q379" s="84"/>
      <c r="AA379" s="43"/>
      <c r="AB379" s="23">
        <v>0.17640348606397882</v>
      </c>
      <c r="AL379" s="707">
        <f t="shared" si="76"/>
        <v>0</v>
      </c>
      <c r="AQ379" s="253">
        <f t="shared" si="81"/>
        <v>0</v>
      </c>
      <c r="AT379" s="253">
        <f t="shared" si="74"/>
        <v>0</v>
      </c>
      <c r="AX379" s="43"/>
      <c r="AY379" s="108">
        <f>AZ377*AY$9</f>
        <v>0</v>
      </c>
      <c r="AZ379" s="94"/>
      <c r="BA379" s="94"/>
      <c r="BB379" s="94"/>
      <c r="BJ379" s="253">
        <f t="shared" si="77"/>
        <v>0</v>
      </c>
      <c r="CU379" s="253">
        <f t="shared" si="78"/>
        <v>0</v>
      </c>
      <c r="DC379" s="93"/>
      <c r="DF379" s="253">
        <f t="shared" si="79"/>
        <v>0</v>
      </c>
      <c r="DG379" s="93"/>
      <c r="DM379" s="253">
        <f t="shared" si="80"/>
        <v>0</v>
      </c>
      <c r="EM379" s="93"/>
      <c r="EN379" s="93"/>
      <c r="EO379" s="17"/>
      <c r="EP379" s="17"/>
      <c r="EQ379" s="17"/>
    </row>
    <row r="380" spans="1:16296" ht="13.5" thickBot="1">
      <c r="A380" s="2" t="s">
        <v>341</v>
      </c>
      <c r="C380" s="17"/>
      <c r="D380" s="17"/>
      <c r="E380" s="57"/>
      <c r="F380" s="58"/>
      <c r="G380" s="59"/>
      <c r="H380" s="59"/>
      <c r="I380" s="59"/>
      <c r="J380" s="59"/>
      <c r="K380" s="205" t="s">
        <v>800</v>
      </c>
      <c r="L380" s="109">
        <f t="shared" ref="L380:S380" si="82">SUM(L9:L379)</f>
        <v>1</v>
      </c>
      <c r="M380" s="109">
        <f t="shared" si="82"/>
        <v>0</v>
      </c>
      <c r="N380" s="109">
        <f t="shared" si="82"/>
        <v>1</v>
      </c>
      <c r="O380" s="109">
        <f t="shared" si="82"/>
        <v>1</v>
      </c>
      <c r="P380" s="109">
        <f t="shared" si="82"/>
        <v>0</v>
      </c>
      <c r="Q380" s="109">
        <f t="shared" si="82"/>
        <v>0</v>
      </c>
      <c r="R380" s="109">
        <f t="shared" si="82"/>
        <v>1.0000000000000002</v>
      </c>
      <c r="S380" s="109">
        <f t="shared" si="82"/>
        <v>1</v>
      </c>
      <c r="T380" s="449">
        <f>SUM(T6:T379)</f>
        <v>0.99999997418491404</v>
      </c>
      <c r="U380" s="109">
        <f t="shared" ref="U380:AC380" si="83">SUM(U9:U379)</f>
        <v>1.00000022</v>
      </c>
      <c r="V380" s="109">
        <f t="shared" si="83"/>
        <v>0.99999882000000062</v>
      </c>
      <c r="W380" s="109">
        <f t="shared" si="83"/>
        <v>1</v>
      </c>
      <c r="X380" s="109">
        <f t="shared" si="83"/>
        <v>0</v>
      </c>
      <c r="Y380" s="109">
        <f t="shared" si="83"/>
        <v>0.99999999999999989</v>
      </c>
      <c r="Z380" s="109">
        <f t="shared" si="83"/>
        <v>1</v>
      </c>
      <c r="AA380" s="109">
        <f t="shared" si="83"/>
        <v>1</v>
      </c>
      <c r="AB380" s="109">
        <f t="shared" si="83"/>
        <v>0.99999999999999989</v>
      </c>
      <c r="AC380" s="109">
        <f t="shared" si="83"/>
        <v>1</v>
      </c>
      <c r="AD380" s="706">
        <f t="shared" ref="AD380:AK380" si="84">SUM(AD6:AD379)</f>
        <v>0.99999999999999989</v>
      </c>
      <c r="AE380" s="706">
        <f t="shared" si="84"/>
        <v>1</v>
      </c>
      <c r="AF380" s="706">
        <f t="shared" si="84"/>
        <v>0.99999999999999922</v>
      </c>
      <c r="AG380" s="706">
        <f t="shared" si="84"/>
        <v>0.99999999999999944</v>
      </c>
      <c r="AH380" s="706">
        <f t="shared" si="84"/>
        <v>1</v>
      </c>
      <c r="AI380" s="706">
        <f t="shared" si="84"/>
        <v>1.0001297183550271</v>
      </c>
      <c r="AJ380" s="706">
        <f t="shared" si="84"/>
        <v>1</v>
      </c>
      <c r="AK380" s="706">
        <f t="shared" si="84"/>
        <v>0.99999999999999978</v>
      </c>
      <c r="AL380" s="706">
        <f>SUM(AL6:AL379)</f>
        <v>1</v>
      </c>
      <c r="AM380" s="109">
        <f t="shared" ref="AM380:BA380" si="85">SUM(AM9:AM379)</f>
        <v>0.99999999000000006</v>
      </c>
      <c r="AN380" s="109">
        <f t="shared" si="85"/>
        <v>0.99999999299999986</v>
      </c>
      <c r="AO380" s="109">
        <f t="shared" si="85"/>
        <v>0.99999999999999989</v>
      </c>
      <c r="AP380" s="109"/>
      <c r="AQ380" s="109">
        <f t="shared" si="85"/>
        <v>0.99999999649999982</v>
      </c>
      <c r="AR380" s="109">
        <f t="shared" si="85"/>
        <v>1</v>
      </c>
      <c r="AS380" s="264">
        <f t="shared" si="85"/>
        <v>0.99999999999999944</v>
      </c>
      <c r="AT380" s="110">
        <f t="shared" si="85"/>
        <v>0.99999999999999922</v>
      </c>
      <c r="AU380" s="109">
        <f t="shared" si="85"/>
        <v>1</v>
      </c>
      <c r="AV380" s="109">
        <f t="shared" si="85"/>
        <v>1</v>
      </c>
      <c r="AW380" s="514">
        <f t="shared" si="85"/>
        <v>1</v>
      </c>
      <c r="AX380" s="109">
        <f t="shared" si="85"/>
        <v>1</v>
      </c>
      <c r="AY380" s="109">
        <f t="shared" si="85"/>
        <v>1.000000005</v>
      </c>
      <c r="AZ380" s="109">
        <f t="shared" si="85"/>
        <v>1.0000000099999999</v>
      </c>
      <c r="BA380" s="109">
        <f t="shared" si="85"/>
        <v>0</v>
      </c>
      <c r="BB380" s="109"/>
      <c r="BC380" s="264">
        <f t="shared" ref="BC380:CK380" si="86">SUM(BC9:BC379)</f>
        <v>1</v>
      </c>
      <c r="BD380" s="264">
        <f t="shared" si="86"/>
        <v>1</v>
      </c>
      <c r="BE380" s="109">
        <f t="shared" si="86"/>
        <v>1</v>
      </c>
      <c r="BF380" s="109">
        <f t="shared" si="86"/>
        <v>1</v>
      </c>
      <c r="BG380" s="109">
        <f t="shared" si="86"/>
        <v>1</v>
      </c>
      <c r="BH380" s="109">
        <f t="shared" si="86"/>
        <v>1</v>
      </c>
      <c r="BI380" s="109">
        <f t="shared" si="86"/>
        <v>1</v>
      </c>
      <c r="BJ380" s="109">
        <f t="shared" si="86"/>
        <v>0.99999999999999989</v>
      </c>
      <c r="BK380" s="109">
        <f t="shared" si="86"/>
        <v>1.0000006100000012</v>
      </c>
      <c r="BL380" s="109">
        <f t="shared" si="86"/>
        <v>1.0000000400000002</v>
      </c>
      <c r="BM380" s="109">
        <f t="shared" si="86"/>
        <v>1</v>
      </c>
      <c r="BN380" s="109">
        <f t="shared" si="86"/>
        <v>1</v>
      </c>
      <c r="BO380" s="109">
        <f t="shared" si="86"/>
        <v>0.99999999000000006</v>
      </c>
      <c r="BP380" s="109">
        <f t="shared" si="86"/>
        <v>0.99999999000000006</v>
      </c>
      <c r="BQ380" s="264">
        <f t="shared" si="86"/>
        <v>1</v>
      </c>
      <c r="BR380" s="264">
        <f t="shared" si="86"/>
        <v>1</v>
      </c>
      <c r="BS380" s="109">
        <f t="shared" si="86"/>
        <v>1</v>
      </c>
      <c r="BT380" s="109">
        <f t="shared" si="86"/>
        <v>1.0000000000000002</v>
      </c>
      <c r="BU380" s="109">
        <f t="shared" si="86"/>
        <v>1.0000000000000002</v>
      </c>
      <c r="BV380" s="109">
        <f t="shared" si="86"/>
        <v>1.0000000000000002</v>
      </c>
      <c r="BW380" s="109">
        <f t="shared" si="86"/>
        <v>1.0000000000000004</v>
      </c>
      <c r="BX380" s="109">
        <f t="shared" si="86"/>
        <v>1</v>
      </c>
      <c r="BY380" s="109">
        <f t="shared" si="86"/>
        <v>1</v>
      </c>
      <c r="BZ380" s="109">
        <f t="shared" si="86"/>
        <v>0.99999999999999989</v>
      </c>
      <c r="CA380" s="109">
        <f t="shared" si="86"/>
        <v>1</v>
      </c>
      <c r="CB380" s="109">
        <f t="shared" si="86"/>
        <v>1</v>
      </c>
      <c r="CC380" s="264">
        <f t="shared" si="86"/>
        <v>0.90000000000000013</v>
      </c>
      <c r="CD380" s="109">
        <f t="shared" si="86"/>
        <v>1</v>
      </c>
      <c r="CE380" s="109">
        <f t="shared" si="86"/>
        <v>1</v>
      </c>
      <c r="CF380" s="109">
        <f t="shared" si="86"/>
        <v>0.99914898413182696</v>
      </c>
      <c r="CG380" s="264">
        <f t="shared" si="86"/>
        <v>1.0000000000000002</v>
      </c>
      <c r="CH380" s="264">
        <f t="shared" si="86"/>
        <v>1</v>
      </c>
      <c r="CI380" s="264">
        <f t="shared" si="86"/>
        <v>1</v>
      </c>
      <c r="CJ380" s="514">
        <f t="shared" si="86"/>
        <v>1</v>
      </c>
      <c r="CK380" s="576">
        <f t="shared" si="86"/>
        <v>0.99999999999999989</v>
      </c>
      <c r="CL380" s="542"/>
      <c r="CM380" s="55"/>
      <c r="CN380" s="264">
        <f t="shared" ref="CN380:DU380" si="87">SUM(CN9:CN379)</f>
        <v>1</v>
      </c>
      <c r="CO380" s="514">
        <f t="shared" si="87"/>
        <v>1</v>
      </c>
      <c r="CP380" s="109">
        <f t="shared" si="87"/>
        <v>1</v>
      </c>
      <c r="CQ380" s="264">
        <f t="shared" si="87"/>
        <v>1</v>
      </c>
      <c r="CR380" s="264">
        <f t="shared" si="87"/>
        <v>1</v>
      </c>
      <c r="CS380" s="109">
        <f t="shared" si="87"/>
        <v>1</v>
      </c>
      <c r="CT380" s="109">
        <f t="shared" si="87"/>
        <v>1.0000000000000002</v>
      </c>
      <c r="CU380" s="109">
        <f t="shared" si="87"/>
        <v>1.0000000000000002</v>
      </c>
      <c r="CV380" s="264">
        <f t="shared" si="87"/>
        <v>1</v>
      </c>
      <c r="CW380" s="244">
        <f t="shared" si="87"/>
        <v>1</v>
      </c>
      <c r="CX380" s="264">
        <f t="shared" si="87"/>
        <v>1</v>
      </c>
      <c r="CY380" s="264">
        <f t="shared" si="87"/>
        <v>1</v>
      </c>
      <c r="CZ380" s="264">
        <f t="shared" si="87"/>
        <v>1</v>
      </c>
      <c r="DA380" s="264">
        <f t="shared" si="87"/>
        <v>1</v>
      </c>
      <c r="DB380" s="264">
        <f t="shared" si="87"/>
        <v>1</v>
      </c>
      <c r="DC380" s="109">
        <f t="shared" si="87"/>
        <v>1</v>
      </c>
      <c r="DD380" s="109">
        <f t="shared" si="87"/>
        <v>1</v>
      </c>
      <c r="DE380" s="109">
        <f t="shared" si="87"/>
        <v>1</v>
      </c>
      <c r="DF380" s="109">
        <f t="shared" si="87"/>
        <v>1.0000000000000002</v>
      </c>
      <c r="DG380" s="109">
        <f t="shared" si="87"/>
        <v>1</v>
      </c>
      <c r="DH380" s="109">
        <f t="shared" si="87"/>
        <v>1</v>
      </c>
      <c r="DI380" s="109">
        <f t="shared" si="87"/>
        <v>1</v>
      </c>
      <c r="DJ380" s="598">
        <f t="shared" si="87"/>
        <v>1</v>
      </c>
      <c r="DK380" s="598">
        <f t="shared" si="87"/>
        <v>1</v>
      </c>
      <c r="DL380" s="599">
        <f t="shared" si="87"/>
        <v>1</v>
      </c>
      <c r="DM380" s="597">
        <f t="shared" si="87"/>
        <v>1.0000000000000002</v>
      </c>
      <c r="DN380" s="264">
        <f t="shared" si="87"/>
        <v>1</v>
      </c>
      <c r="DO380" s="264">
        <f t="shared" si="87"/>
        <v>1</v>
      </c>
      <c r="DP380" s="109">
        <f t="shared" si="87"/>
        <v>1</v>
      </c>
      <c r="DQ380" s="109">
        <f t="shared" si="87"/>
        <v>1</v>
      </c>
      <c r="DR380" s="109">
        <f t="shared" si="87"/>
        <v>0</v>
      </c>
      <c r="DS380" s="109">
        <f t="shared" si="87"/>
        <v>1</v>
      </c>
      <c r="DT380" s="109">
        <f t="shared" si="87"/>
        <v>0</v>
      </c>
      <c r="DU380" s="109">
        <f t="shared" si="87"/>
        <v>1</v>
      </c>
      <c r="DV380" s="109">
        <f>SUM(DV9:DV379)</f>
        <v>1</v>
      </c>
      <c r="DW380" s="109">
        <f>SUM(DW9:DW379)</f>
        <v>1</v>
      </c>
      <c r="DX380" s="109">
        <f>SUM(DX9:DX379)</f>
        <v>1</v>
      </c>
      <c r="EM380" s="93"/>
      <c r="EN380" s="93"/>
      <c r="EO380" s="17"/>
      <c r="EP380" s="17"/>
      <c r="EQ380" s="17"/>
    </row>
    <row r="381" spans="1:16296" s="55" customFormat="1" ht="16.5" thickTop="1" thickBot="1">
      <c r="C381" s="56"/>
      <c r="D381" s="56"/>
      <c r="E381" s="71"/>
      <c r="F381" s="72"/>
      <c r="G381" s="73"/>
      <c r="H381" s="73"/>
      <c r="I381" s="73"/>
      <c r="J381" s="73"/>
      <c r="K381" s="206" t="s">
        <v>801</v>
      </c>
      <c r="L381" s="112">
        <f t="shared" ref="L381:R381" si="88">SUM(L21:L155)</f>
        <v>0</v>
      </c>
      <c r="M381" s="112">
        <f t="shared" si="88"/>
        <v>0</v>
      </c>
      <c r="N381" s="112">
        <f t="shared" si="88"/>
        <v>0.38056973999999999</v>
      </c>
      <c r="O381" s="112">
        <f t="shared" si="88"/>
        <v>0.89959515000000001</v>
      </c>
      <c r="P381" s="112">
        <f t="shared" si="88"/>
        <v>0</v>
      </c>
      <c r="Q381" s="112">
        <f t="shared" si="88"/>
        <v>0</v>
      </c>
      <c r="R381" s="112">
        <f t="shared" si="88"/>
        <v>0.30397470000000004</v>
      </c>
      <c r="S381" s="62"/>
      <c r="T381" s="62"/>
      <c r="U381" s="62"/>
      <c r="V381" s="62"/>
      <c r="W381" s="112">
        <f t="shared" ref="W381:AK381" si="89">SUM(W21:W155)</f>
        <v>0.30971433999999992</v>
      </c>
      <c r="X381" s="112">
        <f t="shared" si="89"/>
        <v>0</v>
      </c>
      <c r="Y381" s="112">
        <f t="shared" si="89"/>
        <v>0.95999999999999985</v>
      </c>
      <c r="Z381" s="112">
        <f t="shared" si="89"/>
        <v>0.99123651000000002</v>
      </c>
      <c r="AA381" s="112">
        <f t="shared" si="89"/>
        <v>0.99740000000000006</v>
      </c>
      <c r="AB381" s="112">
        <f t="shared" si="89"/>
        <v>0.53233187398231752</v>
      </c>
      <c r="AC381" s="112">
        <f t="shared" si="89"/>
        <v>0.97799999999999998</v>
      </c>
      <c r="AD381" s="112">
        <f t="shared" si="89"/>
        <v>0.72346768218665014</v>
      </c>
      <c r="AE381" s="112"/>
      <c r="AF381" s="112">
        <f t="shared" si="89"/>
        <v>0.74772044069279675</v>
      </c>
      <c r="AG381" s="112"/>
      <c r="AH381" s="112">
        <f t="shared" si="89"/>
        <v>0.67319021875559271</v>
      </c>
      <c r="AI381" s="112"/>
      <c r="AJ381" s="112">
        <f t="shared" si="89"/>
        <v>0.36824336844631661</v>
      </c>
      <c r="AK381" s="112">
        <f t="shared" si="89"/>
        <v>0.99999999999999978</v>
      </c>
      <c r="AL381" s="254"/>
      <c r="AM381" s="112">
        <f>SUM(AM21:AM155)</f>
        <v>0.28323249</v>
      </c>
      <c r="AN381" s="112"/>
      <c r="AO381" s="112">
        <f>SUM(AO21:AO155)</f>
        <v>0.72094048237250119</v>
      </c>
      <c r="AP381" s="112"/>
      <c r="AQ381" s="112"/>
      <c r="AR381" s="112">
        <f>SUM(AR21:AR155)</f>
        <v>0.60000000000000009</v>
      </c>
      <c r="AS381" s="259">
        <f>SUM(AS21:AS155)</f>
        <v>0.84999999999999942</v>
      </c>
      <c r="AT381" s="84"/>
      <c r="AU381" s="112">
        <f t="shared" ref="AU381:BA381" si="90">SUM(AU21:AU155)</f>
        <v>0</v>
      </c>
      <c r="AV381" s="112">
        <f t="shared" si="90"/>
        <v>1.429811571260787E-2</v>
      </c>
      <c r="AW381" s="279">
        <f t="shared" si="90"/>
        <v>0.9395</v>
      </c>
      <c r="AX381" s="112">
        <f t="shared" si="90"/>
        <v>0</v>
      </c>
      <c r="AY381" s="112">
        <f t="shared" si="90"/>
        <v>0.408041245</v>
      </c>
      <c r="AZ381" s="112">
        <f t="shared" si="90"/>
        <v>0.81608248999999999</v>
      </c>
      <c r="BA381" s="112">
        <f t="shared" si="90"/>
        <v>0</v>
      </c>
      <c r="BB381" s="112"/>
      <c r="BC381" s="279">
        <f t="shared" ref="BC381:CK381" si="91">SUM(BC21:BC155)</f>
        <v>0.05</v>
      </c>
      <c r="BD381" s="279">
        <f t="shared" si="91"/>
        <v>0.85</v>
      </c>
      <c r="BE381" s="112">
        <f t="shared" si="91"/>
        <v>0.54200000000000004</v>
      </c>
      <c r="BF381" s="112">
        <f t="shared" si="91"/>
        <v>0.92643229166666674</v>
      </c>
      <c r="BG381" s="112">
        <f t="shared" si="91"/>
        <v>0.81800000000000006</v>
      </c>
      <c r="BH381" s="112">
        <f t="shared" si="91"/>
        <v>0.99635343618513328</v>
      </c>
      <c r="BI381" s="112">
        <f t="shared" si="91"/>
        <v>0</v>
      </c>
      <c r="BJ381" s="112">
        <f t="shared" si="91"/>
        <v>0.75134649055661107</v>
      </c>
      <c r="BK381" s="112">
        <f t="shared" si="91"/>
        <v>0</v>
      </c>
      <c r="BL381" s="112">
        <f t="shared" si="91"/>
        <v>0</v>
      </c>
      <c r="BM381" s="112">
        <f t="shared" si="91"/>
        <v>0</v>
      </c>
      <c r="BN381" s="112">
        <f t="shared" si="91"/>
        <v>0.25</v>
      </c>
      <c r="BO381" s="112">
        <f t="shared" si="91"/>
        <v>0</v>
      </c>
      <c r="BP381" s="112">
        <f t="shared" si="91"/>
        <v>0</v>
      </c>
      <c r="BQ381" s="279">
        <f t="shared" si="91"/>
        <v>0.05</v>
      </c>
      <c r="BR381" s="279">
        <f t="shared" si="91"/>
        <v>0.89</v>
      </c>
      <c r="BS381" s="112">
        <f t="shared" si="91"/>
        <v>1.47E-2</v>
      </c>
      <c r="BT381" s="112">
        <f t="shared" si="91"/>
        <v>0</v>
      </c>
      <c r="BU381" s="112">
        <f t="shared" si="91"/>
        <v>0</v>
      </c>
      <c r="BV381" s="112">
        <f t="shared" si="91"/>
        <v>0</v>
      </c>
      <c r="BW381" s="112">
        <f t="shared" si="91"/>
        <v>3.7799999999999999E-3</v>
      </c>
      <c r="BX381" s="112">
        <f t="shared" si="91"/>
        <v>0</v>
      </c>
      <c r="BY381" s="112">
        <f t="shared" si="91"/>
        <v>0</v>
      </c>
      <c r="BZ381" s="112">
        <f t="shared" si="91"/>
        <v>0.74180074736203039</v>
      </c>
      <c r="CA381" s="112">
        <f t="shared" si="91"/>
        <v>0.10334519622708882</v>
      </c>
      <c r="CB381" s="112">
        <f t="shared" si="91"/>
        <v>0</v>
      </c>
      <c r="CC381" s="279">
        <f t="shared" si="91"/>
        <v>0</v>
      </c>
      <c r="CD381" s="112">
        <f t="shared" si="91"/>
        <v>0</v>
      </c>
      <c r="CE381" s="112">
        <f t="shared" si="91"/>
        <v>0</v>
      </c>
      <c r="CF381" s="112">
        <f t="shared" si="91"/>
        <v>0.15897346424367176</v>
      </c>
      <c r="CG381" s="279">
        <f t="shared" si="91"/>
        <v>0.6</v>
      </c>
      <c r="CH381" s="279">
        <f t="shared" si="91"/>
        <v>0.60000000000000009</v>
      </c>
      <c r="CI381" s="279">
        <f t="shared" si="91"/>
        <v>1.4999999999999999E-2</v>
      </c>
      <c r="CJ381" s="279">
        <f t="shared" si="91"/>
        <v>0.74960000000000004</v>
      </c>
      <c r="CK381" s="113">
        <f t="shared" si="91"/>
        <v>0</v>
      </c>
      <c r="CL381" s="73"/>
      <c r="CM381" s="70"/>
      <c r="CN381" s="279">
        <f t="shared" ref="CN381:CT381" si="92">SUM(CN21:CN155)</f>
        <v>0.56000000000000005</v>
      </c>
      <c r="CO381" s="279">
        <f t="shared" si="92"/>
        <v>0.74500000000000011</v>
      </c>
      <c r="CP381" s="113">
        <f t="shared" si="92"/>
        <v>1.47E-2</v>
      </c>
      <c r="CQ381" s="279">
        <f t="shared" si="92"/>
        <v>7.0000000000000007E-2</v>
      </c>
      <c r="CR381" s="279">
        <f t="shared" si="92"/>
        <v>0</v>
      </c>
      <c r="CS381" s="112">
        <f t="shared" si="92"/>
        <v>0</v>
      </c>
      <c r="CT381" s="112">
        <f t="shared" si="92"/>
        <v>0</v>
      </c>
      <c r="CU381" s="112"/>
      <c r="CV381" s="279">
        <f t="shared" ref="CV381:DS381" si="93">SUM(CV21:CV155)</f>
        <v>0</v>
      </c>
      <c r="CW381" s="245">
        <f t="shared" si="93"/>
        <v>0</v>
      </c>
      <c r="CX381" s="279">
        <f t="shared" si="93"/>
        <v>0</v>
      </c>
      <c r="CY381" s="279">
        <f t="shared" si="93"/>
        <v>0</v>
      </c>
      <c r="CZ381" s="279">
        <f t="shared" si="93"/>
        <v>0</v>
      </c>
      <c r="DA381" s="279">
        <f t="shared" si="93"/>
        <v>0</v>
      </c>
      <c r="DB381" s="279">
        <f t="shared" si="93"/>
        <v>0</v>
      </c>
      <c r="DC381" s="112">
        <f t="shared" si="93"/>
        <v>0.89400000000000002</v>
      </c>
      <c r="DD381" s="112">
        <f t="shared" si="93"/>
        <v>0.2</v>
      </c>
      <c r="DE381" s="112">
        <f t="shared" si="93"/>
        <v>0.42510749000000003</v>
      </c>
      <c r="DF381" s="112">
        <f t="shared" si="93"/>
        <v>0.51307460726190479</v>
      </c>
      <c r="DG381" s="112">
        <f t="shared" si="93"/>
        <v>0.2</v>
      </c>
      <c r="DH381" s="112">
        <f t="shared" si="93"/>
        <v>0</v>
      </c>
      <c r="DI381" s="112">
        <f t="shared" si="93"/>
        <v>0</v>
      </c>
      <c r="DJ381" s="112">
        <f t="shared" si="93"/>
        <v>0</v>
      </c>
      <c r="DK381" s="112">
        <f t="shared" si="93"/>
        <v>0</v>
      </c>
      <c r="DL381" s="112">
        <f t="shared" si="93"/>
        <v>0</v>
      </c>
      <c r="DM381" s="112">
        <f t="shared" si="93"/>
        <v>0</v>
      </c>
      <c r="DN381" s="279">
        <f t="shared" si="93"/>
        <v>0</v>
      </c>
      <c r="DO381" s="279">
        <f t="shared" si="93"/>
        <v>0.75</v>
      </c>
      <c r="DP381" s="112">
        <f t="shared" si="93"/>
        <v>0</v>
      </c>
      <c r="DQ381" s="112">
        <f t="shared" si="93"/>
        <v>0</v>
      </c>
      <c r="DR381" s="112">
        <f t="shared" si="93"/>
        <v>0</v>
      </c>
      <c r="DS381" s="112">
        <f t="shared" si="93"/>
        <v>0</v>
      </c>
      <c r="DT381" s="112"/>
      <c r="DU381" s="112"/>
      <c r="DV381" s="112"/>
      <c r="DW381" s="112"/>
      <c r="DX381" s="112"/>
      <c r="DY381" s="74"/>
      <c r="DZ381" s="74"/>
      <c r="EA381" s="74"/>
      <c r="EB381" s="74"/>
      <c r="EC381" s="74"/>
      <c r="ED381" s="74"/>
      <c r="EE381" s="74"/>
      <c r="EF381" s="74"/>
      <c r="EG381" s="74"/>
      <c r="EH381" s="74"/>
      <c r="EI381" s="74"/>
      <c r="EJ381" s="74"/>
      <c r="EK381" s="74"/>
      <c r="EL381" s="74"/>
      <c r="EM381" s="93"/>
      <c r="EN381" s="93"/>
      <c r="EO381" s="17"/>
      <c r="EP381" s="17"/>
      <c r="EQ381" s="17"/>
      <c r="ER381" s="2"/>
      <c r="ES381" s="2"/>
      <c r="ET381" s="2"/>
      <c r="EU381" s="2"/>
      <c r="EV381" s="2"/>
      <c r="EW381" s="2"/>
      <c r="EX381" s="2"/>
      <c r="EY381" s="2"/>
      <c r="EZ381" s="2"/>
      <c r="FA381" s="2"/>
      <c r="FB381" s="2"/>
      <c r="FC381" s="2"/>
      <c r="FD381" s="2"/>
      <c r="FE381" s="2"/>
      <c r="FF381" s="2"/>
      <c r="FG381" s="2"/>
      <c r="FH381" s="2"/>
      <c r="FI381" s="2"/>
      <c r="FJ381" s="2"/>
      <c r="FK381" s="2"/>
      <c r="FL381" s="2"/>
      <c r="FM381" s="2"/>
      <c r="FN381" s="2"/>
      <c r="FO381" s="2"/>
      <c r="FP381" s="2"/>
      <c r="FQ381" s="2"/>
      <c r="FR381" s="2"/>
      <c r="FS381" s="2"/>
      <c r="FT381" s="2"/>
      <c r="FU381" s="2"/>
      <c r="FV381" s="2"/>
      <c r="FW381" s="2"/>
      <c r="FX381" s="2"/>
      <c r="FY381" s="2"/>
      <c r="FZ381" s="2"/>
      <c r="GA381" s="2"/>
      <c r="GB381" s="2"/>
      <c r="GC381" s="2"/>
      <c r="GD381" s="2"/>
      <c r="GE381" s="2"/>
      <c r="GF381" s="2"/>
      <c r="GG381" s="2"/>
      <c r="GH381" s="2"/>
      <c r="GI381" s="2"/>
      <c r="GJ381" s="2"/>
      <c r="GK381" s="2"/>
      <c r="GL381" s="2"/>
      <c r="GM381" s="2"/>
      <c r="GN381" s="2"/>
      <c r="GO381" s="2"/>
      <c r="GP381" s="2"/>
      <c r="GQ381" s="2"/>
      <c r="GR381" s="2"/>
      <c r="GS381" s="2"/>
      <c r="GT381" s="2"/>
      <c r="GU381" s="2"/>
      <c r="GV381" s="2"/>
      <c r="GW381" s="2"/>
      <c r="GX381" s="2"/>
      <c r="GY381" s="2"/>
      <c r="GZ381" s="2"/>
      <c r="HA381" s="2"/>
      <c r="HB381" s="2"/>
      <c r="HC381" s="2"/>
      <c r="HD381" s="2"/>
      <c r="HE381" s="2"/>
      <c r="HF381" s="2"/>
      <c r="HG381" s="2"/>
      <c r="HH381" s="2"/>
      <c r="HI381" s="2"/>
      <c r="HJ381" s="2"/>
      <c r="HK381" s="2"/>
      <c r="HL381" s="2"/>
      <c r="HM381" s="2"/>
      <c r="HN381" s="2"/>
      <c r="HO381" s="2"/>
      <c r="HP381" s="2"/>
      <c r="HQ381" s="2"/>
      <c r="HR381" s="2"/>
      <c r="HS381" s="2"/>
      <c r="HT381" s="2"/>
      <c r="HU381" s="2"/>
      <c r="HV381" s="2"/>
      <c r="HW381" s="2"/>
      <c r="HX381" s="2"/>
      <c r="HY381" s="2"/>
      <c r="HZ381" s="2"/>
      <c r="IA381" s="2"/>
      <c r="IB381" s="2"/>
      <c r="IC381" s="2"/>
      <c r="ID381" s="2"/>
      <c r="IE381" s="2"/>
      <c r="IF381" s="2"/>
      <c r="IG381" s="2"/>
      <c r="IH381" s="2"/>
      <c r="II381" s="2"/>
      <c r="IJ381" s="2"/>
      <c r="IK381" s="2"/>
      <c r="IL381" s="2"/>
      <c r="IM381" s="2"/>
      <c r="IN381" s="2"/>
      <c r="IO381" s="2"/>
      <c r="IP381" s="2"/>
      <c r="IQ381" s="2"/>
      <c r="IR381" s="2"/>
      <c r="IS381" s="2"/>
      <c r="IT381" s="2"/>
      <c r="IU381" s="2"/>
      <c r="IV381" s="2"/>
      <c r="IW381" s="2"/>
      <c r="IX381" s="2"/>
      <c r="IY381" s="2"/>
      <c r="IZ381" s="2"/>
      <c r="JA381" s="2"/>
      <c r="JB381" s="2"/>
      <c r="JC381" s="2"/>
      <c r="JD381" s="2"/>
      <c r="JE381" s="2"/>
      <c r="JF381" s="2"/>
      <c r="JG381" s="2"/>
      <c r="JH381" s="2"/>
      <c r="JI381" s="2"/>
      <c r="JJ381" s="2"/>
      <c r="JK381" s="2"/>
      <c r="JL381" s="2"/>
      <c r="JM381" s="2"/>
      <c r="JN381" s="2"/>
      <c r="JO381" s="2"/>
      <c r="JP381" s="2"/>
      <c r="JQ381" s="2"/>
      <c r="JR381" s="2"/>
      <c r="JS381" s="2"/>
      <c r="JT381" s="2"/>
      <c r="JU381" s="2"/>
      <c r="JV381" s="2"/>
      <c r="JW381" s="2"/>
      <c r="JX381" s="2"/>
      <c r="JY381" s="2"/>
      <c r="JZ381" s="2"/>
      <c r="KA381" s="2"/>
      <c r="KB381" s="2"/>
      <c r="KC381" s="2"/>
      <c r="KD381" s="2"/>
      <c r="KE381" s="2"/>
      <c r="KF381" s="2"/>
      <c r="KG381" s="2"/>
      <c r="KH381" s="2"/>
      <c r="KI381" s="2"/>
      <c r="KJ381" s="2"/>
      <c r="KK381" s="2"/>
      <c r="KL381" s="2"/>
      <c r="KM381" s="2"/>
      <c r="KN381" s="2"/>
      <c r="KO381" s="2"/>
      <c r="KP381" s="2"/>
      <c r="KQ381" s="2"/>
      <c r="KR381" s="2"/>
      <c r="KS381" s="2"/>
      <c r="KT381" s="2"/>
      <c r="KU381" s="2"/>
      <c r="KV381" s="2"/>
      <c r="KW381" s="2"/>
      <c r="KX381" s="2"/>
      <c r="KY381" s="2"/>
      <c r="KZ381" s="2"/>
      <c r="LA381" s="2"/>
      <c r="LB381" s="2"/>
      <c r="LC381" s="2"/>
      <c r="LD381" s="2"/>
      <c r="LE381" s="2"/>
      <c r="LF381" s="2"/>
      <c r="LG381" s="2"/>
      <c r="LH381" s="2"/>
      <c r="LI381" s="2"/>
      <c r="LJ381" s="2"/>
      <c r="LK381" s="2"/>
      <c r="LL381" s="2"/>
      <c r="LM381" s="2"/>
      <c r="LN381" s="2"/>
      <c r="LO381" s="2"/>
      <c r="LP381" s="2"/>
      <c r="LQ381" s="2"/>
      <c r="LR381" s="2"/>
      <c r="LS381" s="2"/>
      <c r="LT381" s="2"/>
      <c r="LU381" s="2"/>
      <c r="LV381" s="2"/>
      <c r="LW381" s="2"/>
      <c r="LX381" s="2"/>
      <c r="LY381" s="2"/>
      <c r="LZ381" s="2"/>
      <c r="MA381" s="2"/>
      <c r="MB381" s="2"/>
      <c r="MC381" s="2"/>
      <c r="MD381" s="2"/>
      <c r="ME381" s="2"/>
      <c r="MF381" s="2"/>
      <c r="MG381" s="2"/>
      <c r="MH381" s="2"/>
      <c r="MI381" s="2"/>
      <c r="MJ381" s="2"/>
      <c r="MK381" s="2"/>
      <c r="ML381" s="2"/>
      <c r="MM381" s="2"/>
      <c r="MN381" s="2"/>
      <c r="MO381" s="2"/>
      <c r="MP381" s="2"/>
      <c r="MQ381" s="2"/>
      <c r="MR381" s="2"/>
      <c r="MS381" s="2"/>
      <c r="MT381" s="2"/>
      <c r="MU381" s="2"/>
      <c r="MV381" s="2"/>
      <c r="MW381" s="2"/>
      <c r="MX381" s="2"/>
      <c r="MY381" s="2"/>
      <c r="MZ381" s="2"/>
      <c r="NA381" s="2"/>
      <c r="NB381" s="2"/>
      <c r="NC381" s="2"/>
      <c r="ND381" s="2"/>
      <c r="NE381" s="2"/>
      <c r="NF381" s="2"/>
      <c r="NG381" s="2"/>
      <c r="NH381" s="2"/>
      <c r="NI381" s="2"/>
      <c r="NJ381" s="2"/>
      <c r="NK381" s="2"/>
      <c r="NL381" s="2"/>
      <c r="NM381" s="2"/>
      <c r="NN381" s="2"/>
      <c r="NO381" s="2"/>
      <c r="NP381" s="2"/>
      <c r="NQ381" s="2"/>
      <c r="NR381" s="2"/>
      <c r="NS381" s="2"/>
      <c r="NT381" s="2"/>
      <c r="NU381" s="2"/>
      <c r="NV381" s="2"/>
      <c r="NW381" s="2"/>
      <c r="NX381" s="2"/>
      <c r="NY381" s="2"/>
      <c r="NZ381" s="2"/>
      <c r="OA381" s="2"/>
      <c r="OB381" s="2"/>
      <c r="OC381" s="2"/>
      <c r="OD381" s="2"/>
      <c r="OE381" s="2"/>
      <c r="OF381" s="2"/>
      <c r="OG381" s="2"/>
      <c r="OH381" s="2"/>
      <c r="OI381" s="2"/>
      <c r="OJ381" s="2"/>
      <c r="OK381" s="2"/>
      <c r="OL381" s="2"/>
      <c r="OM381" s="2"/>
      <c r="ON381" s="2"/>
      <c r="OO381" s="2"/>
      <c r="OP381" s="2"/>
      <c r="OQ381" s="2"/>
      <c r="OR381" s="2"/>
      <c r="OS381" s="2"/>
      <c r="OT381" s="2"/>
      <c r="OU381" s="2"/>
      <c r="OV381" s="2"/>
      <c r="OW381" s="2"/>
      <c r="OX381" s="2"/>
      <c r="OY381" s="2"/>
      <c r="OZ381" s="2"/>
      <c r="PA381" s="2"/>
      <c r="PB381" s="2"/>
      <c r="PC381" s="2"/>
      <c r="PD381" s="2"/>
      <c r="PE381" s="2"/>
      <c r="PF381" s="2"/>
      <c r="PG381" s="2"/>
      <c r="PH381" s="2"/>
      <c r="PI381" s="2"/>
      <c r="PJ381" s="2"/>
      <c r="PK381" s="2"/>
      <c r="PL381" s="2"/>
      <c r="PM381" s="2"/>
      <c r="PN381" s="2"/>
      <c r="PO381" s="2"/>
      <c r="PP381" s="2"/>
      <c r="PQ381" s="2"/>
      <c r="PR381" s="2"/>
      <c r="PS381" s="2"/>
      <c r="PT381" s="2"/>
      <c r="PU381" s="2"/>
      <c r="PV381" s="2"/>
      <c r="PW381" s="2"/>
      <c r="PX381" s="2"/>
      <c r="PY381" s="2"/>
      <c r="PZ381" s="2"/>
      <c r="QA381" s="2"/>
      <c r="QB381" s="2"/>
      <c r="QC381" s="2"/>
      <c r="QD381" s="2"/>
      <c r="QE381" s="2"/>
      <c r="QF381" s="2"/>
      <c r="QG381" s="2"/>
      <c r="QH381" s="2"/>
      <c r="QI381" s="2"/>
      <c r="QJ381" s="2"/>
      <c r="QK381" s="2"/>
      <c r="QL381" s="2"/>
      <c r="QM381" s="2"/>
      <c r="QN381" s="2"/>
      <c r="QO381" s="2"/>
      <c r="QP381" s="2"/>
      <c r="QQ381" s="2"/>
      <c r="QR381" s="2"/>
      <c r="QS381" s="2"/>
      <c r="QT381" s="2"/>
      <c r="QU381" s="2"/>
      <c r="QV381" s="2"/>
      <c r="QW381" s="2"/>
      <c r="QX381" s="2"/>
      <c r="QY381" s="2"/>
      <c r="QZ381" s="2"/>
      <c r="RA381" s="2"/>
      <c r="RB381" s="2"/>
      <c r="RC381" s="2"/>
      <c r="RD381" s="2"/>
      <c r="RE381" s="2"/>
      <c r="RF381" s="2"/>
      <c r="RG381" s="2"/>
      <c r="RH381" s="2"/>
      <c r="RI381" s="2"/>
      <c r="RJ381" s="2"/>
      <c r="RK381" s="2"/>
      <c r="RL381" s="2"/>
      <c r="RM381" s="2"/>
      <c r="RN381" s="2"/>
      <c r="RO381" s="2"/>
      <c r="RP381" s="2"/>
      <c r="RQ381" s="2"/>
      <c r="RR381" s="2"/>
      <c r="RS381" s="2"/>
      <c r="RT381" s="2"/>
      <c r="RU381" s="2"/>
      <c r="RV381" s="2"/>
      <c r="RW381" s="2"/>
      <c r="RX381" s="2"/>
      <c r="RY381" s="2"/>
      <c r="RZ381" s="2"/>
      <c r="SA381" s="2"/>
      <c r="SB381" s="2"/>
      <c r="SC381" s="2"/>
      <c r="SD381" s="2"/>
      <c r="SE381" s="2"/>
      <c r="SF381" s="2"/>
      <c r="SG381" s="2"/>
      <c r="SH381" s="2"/>
      <c r="SI381" s="2"/>
      <c r="SJ381" s="2"/>
      <c r="SK381" s="2"/>
      <c r="SL381" s="2"/>
      <c r="SM381" s="2"/>
      <c r="SN381" s="2"/>
      <c r="SO381" s="2"/>
      <c r="SP381" s="2"/>
      <c r="SQ381" s="2"/>
      <c r="SR381" s="2"/>
      <c r="SS381" s="2"/>
      <c r="ST381" s="2"/>
      <c r="SU381" s="2"/>
      <c r="SV381" s="2"/>
      <c r="SW381" s="2"/>
      <c r="SX381" s="2"/>
      <c r="SY381" s="2"/>
      <c r="SZ381" s="2"/>
      <c r="TA381" s="2"/>
      <c r="TB381" s="2"/>
      <c r="TC381" s="2"/>
      <c r="TD381" s="2"/>
      <c r="TE381" s="2"/>
      <c r="TF381" s="2"/>
      <c r="TG381" s="2"/>
      <c r="TH381" s="2"/>
      <c r="TI381" s="2"/>
      <c r="TJ381" s="2"/>
      <c r="TK381" s="2"/>
      <c r="TL381" s="2"/>
      <c r="TM381" s="2"/>
      <c r="TN381" s="2"/>
      <c r="TO381" s="2"/>
      <c r="TP381" s="2"/>
      <c r="TQ381" s="2"/>
      <c r="TR381" s="2"/>
      <c r="TS381" s="2"/>
      <c r="TT381" s="2"/>
      <c r="TU381" s="2"/>
      <c r="TV381" s="2"/>
      <c r="TW381" s="2"/>
      <c r="TX381" s="2"/>
      <c r="TY381" s="2"/>
      <c r="TZ381" s="2"/>
      <c r="UA381" s="2"/>
      <c r="UB381" s="2"/>
      <c r="UC381" s="2"/>
      <c r="UD381" s="2"/>
      <c r="UE381" s="2"/>
      <c r="UF381" s="2"/>
      <c r="UG381" s="2"/>
      <c r="UH381" s="2"/>
      <c r="UI381" s="2"/>
      <c r="UJ381" s="2"/>
      <c r="UK381" s="2"/>
      <c r="UL381" s="2"/>
      <c r="UM381" s="2"/>
      <c r="UN381" s="2"/>
      <c r="UO381" s="2"/>
      <c r="UP381" s="2"/>
      <c r="UQ381" s="2"/>
      <c r="UR381" s="2"/>
      <c r="US381" s="2"/>
      <c r="UT381" s="2"/>
      <c r="UU381" s="2"/>
      <c r="UV381" s="2"/>
      <c r="UW381" s="2"/>
      <c r="UX381" s="2"/>
      <c r="UY381" s="2"/>
      <c r="UZ381" s="2"/>
      <c r="VA381" s="2"/>
      <c r="VB381" s="2"/>
      <c r="VC381" s="2"/>
      <c r="VD381" s="2"/>
      <c r="VE381" s="2"/>
      <c r="VF381" s="2"/>
      <c r="VG381" s="2"/>
      <c r="VH381" s="2"/>
      <c r="VI381" s="2"/>
      <c r="VJ381" s="2"/>
      <c r="VK381" s="2"/>
      <c r="VL381" s="2"/>
      <c r="VM381" s="2"/>
      <c r="VN381" s="2"/>
      <c r="VO381" s="2"/>
      <c r="VP381" s="2"/>
      <c r="VQ381" s="2"/>
      <c r="VR381" s="2"/>
      <c r="VS381" s="2"/>
      <c r="VT381" s="2"/>
      <c r="VU381" s="2"/>
      <c r="VV381" s="2"/>
      <c r="VW381" s="2"/>
      <c r="VX381" s="2"/>
      <c r="VY381" s="2"/>
      <c r="VZ381" s="2"/>
      <c r="WA381" s="2"/>
      <c r="WB381" s="2"/>
      <c r="WC381" s="2"/>
      <c r="WD381" s="2"/>
      <c r="WE381" s="2"/>
      <c r="WF381" s="2"/>
      <c r="WG381" s="2"/>
      <c r="WH381" s="2"/>
      <c r="WI381" s="2"/>
      <c r="WJ381" s="2"/>
      <c r="WK381" s="2"/>
      <c r="WL381" s="2"/>
      <c r="WM381" s="2"/>
      <c r="WN381" s="2"/>
      <c r="WO381" s="2"/>
      <c r="WP381" s="2"/>
      <c r="WQ381" s="2"/>
      <c r="WR381" s="2"/>
      <c r="WS381" s="2"/>
      <c r="WT381" s="2"/>
      <c r="WU381" s="2"/>
      <c r="WV381" s="2"/>
      <c r="WW381" s="2"/>
      <c r="WX381" s="2"/>
      <c r="WY381" s="2"/>
      <c r="WZ381" s="2"/>
      <c r="XA381" s="2"/>
      <c r="XB381" s="2"/>
      <c r="XC381" s="2"/>
      <c r="XD381" s="2"/>
      <c r="XE381" s="2"/>
      <c r="XF381" s="2"/>
      <c r="XG381" s="2"/>
      <c r="XH381" s="2"/>
      <c r="XI381" s="2"/>
      <c r="XJ381" s="2"/>
      <c r="XK381" s="2"/>
      <c r="XL381" s="2"/>
      <c r="XM381" s="2"/>
      <c r="XN381" s="2"/>
      <c r="XO381" s="2"/>
      <c r="XP381" s="2"/>
      <c r="XQ381" s="2"/>
      <c r="XR381" s="2"/>
      <c r="XS381" s="2"/>
      <c r="XT381" s="2"/>
      <c r="XU381" s="2"/>
      <c r="XV381" s="2"/>
      <c r="XW381" s="2"/>
      <c r="XX381" s="2"/>
      <c r="XY381" s="2"/>
      <c r="XZ381" s="2"/>
      <c r="YA381" s="2"/>
      <c r="YB381" s="2"/>
      <c r="YC381" s="2"/>
      <c r="YD381" s="2"/>
      <c r="YE381" s="2"/>
      <c r="YF381" s="2"/>
      <c r="YG381" s="2"/>
      <c r="YH381" s="2"/>
      <c r="YI381" s="2"/>
      <c r="YJ381" s="2"/>
      <c r="YK381" s="2"/>
      <c r="YL381" s="2"/>
      <c r="YM381" s="2"/>
      <c r="YN381" s="2"/>
      <c r="YO381" s="2"/>
      <c r="YP381" s="2"/>
      <c r="YQ381" s="2"/>
      <c r="YR381" s="2"/>
      <c r="YS381" s="2"/>
      <c r="YT381" s="2"/>
      <c r="YU381" s="2"/>
      <c r="YV381" s="2"/>
      <c r="YW381" s="2"/>
      <c r="YX381" s="2"/>
      <c r="YY381" s="2"/>
      <c r="YZ381" s="2"/>
      <c r="ZA381" s="2"/>
      <c r="ZB381" s="2"/>
      <c r="ZC381" s="2"/>
      <c r="ZD381" s="2"/>
      <c r="ZE381" s="2"/>
      <c r="ZF381" s="2"/>
      <c r="ZG381" s="2"/>
      <c r="ZH381" s="2"/>
      <c r="ZI381" s="2"/>
      <c r="ZJ381" s="2"/>
      <c r="ZK381" s="2"/>
      <c r="ZL381" s="2"/>
      <c r="ZM381" s="2"/>
      <c r="ZN381" s="2"/>
      <c r="ZO381" s="2"/>
      <c r="ZP381" s="2"/>
      <c r="ZQ381" s="2"/>
      <c r="ZR381" s="2"/>
      <c r="ZS381" s="2"/>
      <c r="ZT381" s="2"/>
      <c r="ZU381" s="2"/>
      <c r="ZV381" s="2"/>
      <c r="ZW381" s="2"/>
      <c r="ZX381" s="2"/>
      <c r="ZY381" s="2"/>
      <c r="ZZ381" s="2"/>
      <c r="AAA381" s="2"/>
      <c r="AAB381" s="2"/>
      <c r="AAC381" s="2"/>
      <c r="AAD381" s="2"/>
      <c r="AAE381" s="2"/>
      <c r="AAF381" s="2"/>
      <c r="AAG381" s="2"/>
      <c r="AAH381" s="2"/>
      <c r="AAI381" s="2"/>
      <c r="AAJ381" s="2"/>
      <c r="AAK381" s="2"/>
      <c r="AAL381" s="2"/>
      <c r="AAM381" s="2"/>
      <c r="AAN381" s="2"/>
      <c r="AAO381" s="2"/>
      <c r="AAP381" s="2"/>
      <c r="AAQ381" s="2"/>
      <c r="AAR381" s="2"/>
      <c r="AAS381" s="2"/>
      <c r="AAT381" s="2"/>
      <c r="AAU381" s="2"/>
      <c r="AAV381" s="2"/>
      <c r="AAW381" s="2"/>
      <c r="AAX381" s="2"/>
      <c r="AAY381" s="2"/>
      <c r="AAZ381" s="2"/>
      <c r="ABA381" s="2"/>
      <c r="ABB381" s="2"/>
      <c r="ABC381" s="2"/>
      <c r="ABD381" s="2"/>
      <c r="ABE381" s="2"/>
      <c r="ABF381" s="2"/>
      <c r="ABG381" s="2"/>
      <c r="ABH381" s="2"/>
      <c r="ABI381" s="2"/>
      <c r="ABJ381" s="2"/>
      <c r="ABK381" s="2"/>
      <c r="ABL381" s="2"/>
      <c r="ABM381" s="2"/>
      <c r="ABN381" s="2"/>
      <c r="ABO381" s="2"/>
      <c r="ABP381" s="2"/>
      <c r="ABQ381" s="2"/>
      <c r="ABR381" s="2"/>
      <c r="ABS381" s="2"/>
      <c r="ABT381" s="2"/>
      <c r="ABU381" s="2"/>
      <c r="ABV381" s="2"/>
      <c r="ABW381" s="2"/>
      <c r="ABX381" s="2"/>
      <c r="ABY381" s="2"/>
      <c r="ABZ381" s="2"/>
      <c r="ACA381" s="2"/>
      <c r="ACB381" s="2"/>
      <c r="ACC381" s="2"/>
      <c r="ACD381" s="2"/>
      <c r="ACE381" s="2"/>
      <c r="ACF381" s="2"/>
      <c r="ACG381" s="2"/>
      <c r="ACH381" s="2"/>
      <c r="ACI381" s="2"/>
      <c r="ACJ381" s="2"/>
      <c r="ACK381" s="2"/>
      <c r="ACL381" s="2"/>
      <c r="ACM381" s="2"/>
      <c r="ACN381" s="2"/>
      <c r="ACO381" s="2"/>
      <c r="ACP381" s="2"/>
      <c r="ACQ381" s="2"/>
      <c r="ACR381" s="2"/>
      <c r="ACS381" s="2"/>
      <c r="ACT381" s="2"/>
      <c r="ACU381" s="2"/>
      <c r="ACV381" s="2"/>
      <c r="ACW381" s="2"/>
      <c r="ACX381" s="2"/>
      <c r="ACY381" s="2"/>
      <c r="ACZ381" s="2"/>
      <c r="ADA381" s="2"/>
      <c r="ADB381" s="2"/>
      <c r="ADC381" s="2"/>
      <c r="ADD381" s="2"/>
      <c r="ADE381" s="2"/>
      <c r="ADF381" s="2"/>
      <c r="ADG381" s="2"/>
      <c r="ADH381" s="2"/>
      <c r="ADI381" s="2"/>
      <c r="ADJ381" s="2"/>
      <c r="ADK381" s="2"/>
      <c r="ADL381" s="2"/>
      <c r="ADM381" s="2"/>
      <c r="ADN381" s="2"/>
      <c r="ADO381" s="2"/>
      <c r="ADP381" s="2"/>
      <c r="ADQ381" s="2"/>
      <c r="ADR381" s="2"/>
      <c r="ADS381" s="2"/>
      <c r="ADT381" s="2"/>
      <c r="ADU381" s="2"/>
      <c r="ADV381" s="2"/>
      <c r="ADW381" s="2"/>
      <c r="ADX381" s="2"/>
      <c r="ADY381" s="2"/>
      <c r="ADZ381" s="2"/>
      <c r="AEA381" s="2"/>
      <c r="AEB381" s="2"/>
      <c r="AEC381" s="2"/>
      <c r="AED381" s="2"/>
      <c r="AEE381" s="2"/>
      <c r="AEF381" s="2"/>
      <c r="AEG381" s="2"/>
      <c r="AEH381" s="2"/>
      <c r="AEI381" s="2"/>
      <c r="AEJ381" s="2"/>
      <c r="AEK381" s="2"/>
      <c r="AEL381" s="2"/>
      <c r="AEM381" s="2"/>
      <c r="AEN381" s="2"/>
      <c r="AEO381" s="2"/>
      <c r="AEP381" s="2"/>
      <c r="AEQ381" s="2"/>
      <c r="AER381" s="2"/>
      <c r="AES381" s="2"/>
      <c r="AET381" s="2"/>
      <c r="AEU381" s="2"/>
      <c r="AEV381" s="2"/>
      <c r="AEW381" s="2"/>
      <c r="AEX381" s="2"/>
      <c r="AEY381" s="2"/>
      <c r="AEZ381" s="2"/>
      <c r="AFA381" s="2"/>
      <c r="AFB381" s="2"/>
      <c r="AFC381" s="2"/>
      <c r="AFD381" s="2"/>
      <c r="AFE381" s="2"/>
      <c r="AFF381" s="2"/>
      <c r="AFG381" s="2"/>
      <c r="AFH381" s="2"/>
      <c r="AFI381" s="2"/>
      <c r="AFJ381" s="2"/>
      <c r="AFK381" s="2"/>
      <c r="AFL381" s="2"/>
      <c r="AFM381" s="2"/>
      <c r="AFN381" s="2"/>
      <c r="AFO381" s="2"/>
      <c r="AFP381" s="2"/>
      <c r="AFQ381" s="2"/>
      <c r="AFR381" s="2"/>
      <c r="AFS381" s="2"/>
      <c r="AFT381" s="2"/>
      <c r="AFU381" s="2"/>
      <c r="AFV381" s="2"/>
      <c r="AFW381" s="2"/>
      <c r="AFX381" s="2"/>
      <c r="AFY381" s="2"/>
      <c r="AFZ381" s="2"/>
      <c r="AGA381" s="2"/>
      <c r="AGB381" s="2"/>
      <c r="AGC381" s="2"/>
      <c r="AGD381" s="2"/>
      <c r="AGE381" s="2"/>
      <c r="AGF381" s="2"/>
      <c r="AGG381" s="2"/>
      <c r="AGH381" s="2"/>
      <c r="AGI381" s="2"/>
      <c r="AGJ381" s="2"/>
      <c r="AGK381" s="2"/>
      <c r="AGL381" s="2"/>
      <c r="AGM381" s="2"/>
      <c r="AGN381" s="2"/>
      <c r="AGO381" s="2"/>
      <c r="AGP381" s="2"/>
      <c r="AGQ381" s="2"/>
      <c r="AGR381" s="2"/>
      <c r="AGS381" s="2"/>
      <c r="AGT381" s="2"/>
      <c r="AGU381" s="2"/>
      <c r="AGV381" s="2"/>
      <c r="AGW381" s="2"/>
      <c r="AGX381" s="2"/>
      <c r="AGY381" s="2"/>
      <c r="AGZ381" s="2"/>
      <c r="AHA381" s="2"/>
      <c r="AHB381" s="2"/>
      <c r="AHC381" s="2"/>
      <c r="AHD381" s="2"/>
      <c r="AHE381" s="2"/>
      <c r="AHF381" s="2"/>
      <c r="AHG381" s="2"/>
      <c r="AHH381" s="2"/>
      <c r="AHI381" s="2"/>
      <c r="AHJ381" s="2"/>
      <c r="AHK381" s="2"/>
      <c r="AHL381" s="2"/>
      <c r="AHM381" s="2"/>
      <c r="AHN381" s="2"/>
      <c r="AHO381" s="2"/>
      <c r="AHP381" s="2"/>
      <c r="AHQ381" s="2"/>
      <c r="AHR381" s="2"/>
      <c r="AHS381" s="2"/>
      <c r="AHT381" s="2"/>
      <c r="AHU381" s="2"/>
      <c r="AHV381" s="2"/>
      <c r="AHW381" s="2"/>
      <c r="AHX381" s="2"/>
      <c r="AHY381" s="2"/>
      <c r="AHZ381" s="2"/>
      <c r="AIA381" s="2"/>
      <c r="AIB381" s="2"/>
      <c r="AIC381" s="2"/>
      <c r="AID381" s="2"/>
      <c r="AIE381" s="2"/>
      <c r="AIF381" s="2"/>
      <c r="AIG381" s="2"/>
      <c r="AIH381" s="2"/>
      <c r="AII381" s="2"/>
      <c r="AIJ381" s="2"/>
      <c r="AIK381" s="2"/>
      <c r="AIL381" s="2"/>
      <c r="AIM381" s="2"/>
      <c r="AIN381" s="2"/>
      <c r="AIO381" s="2"/>
      <c r="AIP381" s="2"/>
      <c r="AIQ381" s="2"/>
      <c r="AIR381" s="2"/>
      <c r="AIS381" s="2"/>
      <c r="AIT381" s="2"/>
      <c r="AIU381" s="2"/>
      <c r="AIV381" s="2"/>
      <c r="AIW381" s="2"/>
      <c r="AIX381" s="2"/>
      <c r="AIY381" s="2"/>
      <c r="AIZ381" s="2"/>
      <c r="AJA381" s="2"/>
      <c r="AJB381" s="2"/>
      <c r="AJC381" s="2"/>
      <c r="AJD381" s="2"/>
      <c r="AJE381" s="2"/>
      <c r="AJF381" s="2"/>
      <c r="AJG381" s="2"/>
      <c r="AJH381" s="2"/>
      <c r="AJI381" s="2"/>
      <c r="AJJ381" s="2"/>
      <c r="AJK381" s="2"/>
      <c r="AJL381" s="2"/>
      <c r="AJM381" s="2"/>
      <c r="AJN381" s="2"/>
      <c r="AJO381" s="2"/>
      <c r="AJP381" s="2"/>
      <c r="AJQ381" s="2"/>
      <c r="AJR381" s="2"/>
      <c r="AJS381" s="2"/>
      <c r="AJT381" s="2"/>
      <c r="AJU381" s="2"/>
      <c r="AJV381" s="2"/>
      <c r="AJW381" s="2"/>
      <c r="AJX381" s="2"/>
      <c r="AJY381" s="2"/>
      <c r="AJZ381" s="2"/>
      <c r="AKA381" s="2"/>
      <c r="AKB381" s="2"/>
      <c r="AKC381" s="2"/>
      <c r="AKD381" s="2"/>
      <c r="AKE381" s="2"/>
      <c r="AKF381" s="2"/>
      <c r="AKG381" s="2"/>
      <c r="AKH381" s="2"/>
      <c r="AKI381" s="2"/>
      <c r="AKJ381" s="2"/>
      <c r="AKK381" s="2"/>
      <c r="AKL381" s="2"/>
      <c r="AKM381" s="2"/>
      <c r="AKN381" s="2"/>
      <c r="AKO381" s="2"/>
      <c r="AKP381" s="2"/>
      <c r="AKQ381" s="2"/>
      <c r="AKR381" s="2"/>
      <c r="AKS381" s="2"/>
      <c r="AKT381" s="2"/>
      <c r="AKU381" s="2"/>
      <c r="AKV381" s="2"/>
      <c r="AKW381" s="2"/>
      <c r="AKX381" s="2"/>
      <c r="AKY381" s="2"/>
      <c r="AKZ381" s="2"/>
      <c r="ALA381" s="2"/>
      <c r="ALB381" s="2"/>
      <c r="ALC381" s="2"/>
      <c r="ALD381" s="2"/>
      <c r="ALE381" s="2"/>
      <c r="ALF381" s="2"/>
      <c r="ALG381" s="2"/>
      <c r="ALH381" s="2"/>
      <c r="ALI381" s="2"/>
      <c r="ALJ381" s="2"/>
      <c r="ALK381" s="2"/>
      <c r="ALL381" s="2"/>
      <c r="ALM381" s="2"/>
      <c r="ALN381" s="2"/>
      <c r="ALO381" s="2"/>
      <c r="ALP381" s="2"/>
      <c r="ALQ381" s="2"/>
      <c r="ALR381" s="2"/>
      <c r="ALS381" s="2"/>
      <c r="ALT381" s="2"/>
      <c r="ALU381" s="2"/>
      <c r="ALV381" s="2"/>
      <c r="ALW381" s="2"/>
      <c r="ALX381" s="2"/>
      <c r="ALY381" s="2"/>
      <c r="ALZ381" s="2"/>
      <c r="AMA381" s="2"/>
      <c r="AMB381" s="2"/>
      <c r="AMC381" s="2"/>
      <c r="AMD381" s="2"/>
      <c r="AME381" s="2"/>
      <c r="AMF381" s="2"/>
      <c r="AMG381" s="2"/>
      <c r="AMH381" s="2"/>
      <c r="AMI381" s="2"/>
      <c r="AMJ381" s="2"/>
      <c r="AMK381" s="2"/>
      <c r="AML381" s="2"/>
      <c r="AMM381" s="2"/>
      <c r="AMN381" s="2"/>
      <c r="AMO381" s="2"/>
      <c r="AMP381" s="2"/>
      <c r="AMQ381" s="2"/>
      <c r="AMR381" s="2"/>
      <c r="AMS381" s="2"/>
      <c r="AMT381" s="2"/>
      <c r="AMU381" s="2"/>
      <c r="AMV381" s="2"/>
      <c r="AMW381" s="2"/>
      <c r="AMX381" s="2"/>
      <c r="AMY381" s="2"/>
      <c r="AMZ381" s="2"/>
      <c r="ANA381" s="2"/>
      <c r="ANB381" s="2"/>
      <c r="ANC381" s="2"/>
      <c r="AND381" s="2"/>
      <c r="ANE381" s="2"/>
      <c r="ANF381" s="2"/>
      <c r="ANG381" s="2"/>
      <c r="ANH381" s="2"/>
      <c r="ANI381" s="2"/>
      <c r="ANJ381" s="2"/>
      <c r="ANK381" s="2"/>
      <c r="ANL381" s="2"/>
      <c r="ANM381" s="2"/>
      <c r="ANN381" s="2"/>
      <c r="ANO381" s="2"/>
      <c r="ANP381" s="2"/>
      <c r="ANQ381" s="2"/>
      <c r="ANR381" s="2"/>
      <c r="ANS381" s="2"/>
      <c r="ANT381" s="2"/>
      <c r="ANU381" s="2"/>
      <c r="ANV381" s="2"/>
      <c r="ANW381" s="2"/>
      <c r="ANX381" s="2"/>
      <c r="ANY381" s="2"/>
      <c r="ANZ381" s="2"/>
      <c r="AOA381" s="2"/>
      <c r="AOB381" s="2"/>
      <c r="AOC381" s="2"/>
      <c r="AOD381" s="2"/>
      <c r="AOE381" s="2"/>
      <c r="AOF381" s="2"/>
      <c r="AOG381" s="2"/>
      <c r="AOH381" s="2"/>
      <c r="AOI381" s="2"/>
      <c r="AOJ381" s="2"/>
      <c r="AOK381" s="2"/>
      <c r="AOL381" s="2"/>
      <c r="AOM381" s="2"/>
      <c r="AON381" s="2"/>
      <c r="AOO381" s="2"/>
      <c r="AOP381" s="2"/>
      <c r="AOQ381" s="2"/>
      <c r="AOR381" s="2"/>
      <c r="AOS381" s="2"/>
      <c r="AOT381" s="2"/>
      <c r="AOU381" s="2"/>
      <c r="AOV381" s="2"/>
      <c r="AOW381" s="2"/>
      <c r="AOX381" s="2"/>
      <c r="AOY381" s="2"/>
      <c r="AOZ381" s="2"/>
      <c r="APA381" s="2"/>
      <c r="APB381" s="2"/>
      <c r="APC381" s="2"/>
      <c r="APD381" s="2"/>
      <c r="APE381" s="2"/>
      <c r="APF381" s="2"/>
      <c r="APG381" s="2"/>
      <c r="APH381" s="2"/>
      <c r="API381" s="2"/>
      <c r="APJ381" s="2"/>
      <c r="APK381" s="2"/>
      <c r="APL381" s="2"/>
      <c r="APM381" s="2"/>
      <c r="APN381" s="2"/>
      <c r="APO381" s="2"/>
      <c r="APP381" s="2"/>
      <c r="APQ381" s="2"/>
      <c r="APR381" s="2"/>
      <c r="APS381" s="2"/>
      <c r="APT381" s="2"/>
      <c r="APU381" s="2"/>
      <c r="APV381" s="2"/>
      <c r="APW381" s="2"/>
      <c r="APX381" s="2"/>
      <c r="APY381" s="2"/>
      <c r="APZ381" s="2"/>
      <c r="AQA381" s="2"/>
      <c r="AQB381" s="2"/>
      <c r="AQC381" s="2"/>
      <c r="AQD381" s="2"/>
      <c r="AQE381" s="2"/>
      <c r="AQF381" s="2"/>
      <c r="AQG381" s="2"/>
      <c r="AQH381" s="2"/>
      <c r="AQI381" s="2"/>
      <c r="AQJ381" s="2"/>
      <c r="AQK381" s="2"/>
      <c r="AQL381" s="2"/>
      <c r="AQM381" s="2"/>
      <c r="AQN381" s="2"/>
      <c r="AQO381" s="2"/>
      <c r="AQP381" s="2"/>
      <c r="AQQ381" s="2"/>
      <c r="AQR381" s="2"/>
      <c r="AQS381" s="2"/>
      <c r="AQT381" s="2"/>
      <c r="AQU381" s="2"/>
      <c r="AQV381" s="2"/>
      <c r="AQW381" s="2"/>
      <c r="AQX381" s="2"/>
      <c r="AQY381" s="2"/>
      <c r="AQZ381" s="2"/>
      <c r="ARA381" s="2"/>
      <c r="ARB381" s="2"/>
      <c r="ARC381" s="2"/>
      <c r="ARD381" s="2"/>
      <c r="ARE381" s="2"/>
      <c r="ARF381" s="2"/>
      <c r="ARG381" s="2"/>
      <c r="ARH381" s="2"/>
      <c r="ARI381" s="2"/>
      <c r="ARJ381" s="2"/>
      <c r="ARK381" s="2"/>
      <c r="ARL381" s="2"/>
      <c r="ARM381" s="2"/>
      <c r="ARN381" s="2"/>
      <c r="ARO381" s="2"/>
      <c r="ARP381" s="2"/>
      <c r="ARQ381" s="2"/>
      <c r="ARR381" s="2"/>
      <c r="ARS381" s="2"/>
      <c r="ART381" s="2"/>
      <c r="ARU381" s="2"/>
      <c r="ARV381" s="2"/>
      <c r="ARW381" s="2"/>
      <c r="ARX381" s="2"/>
      <c r="ARY381" s="2"/>
      <c r="ARZ381" s="2"/>
      <c r="ASA381" s="2"/>
      <c r="ASB381" s="2"/>
      <c r="ASC381" s="2"/>
      <c r="ASD381" s="2"/>
      <c r="ASE381" s="2"/>
      <c r="ASF381" s="2"/>
      <c r="ASG381" s="2"/>
      <c r="ASH381" s="2"/>
      <c r="ASI381" s="2"/>
      <c r="ASJ381" s="2"/>
      <c r="ASK381" s="2"/>
      <c r="ASL381" s="2"/>
      <c r="ASM381" s="2"/>
      <c r="ASN381" s="2"/>
      <c r="ASO381" s="2"/>
      <c r="ASP381" s="2"/>
      <c r="ASQ381" s="2"/>
      <c r="ASR381" s="2"/>
      <c r="ASS381" s="2"/>
      <c r="AST381" s="2"/>
      <c r="ASU381" s="2"/>
      <c r="ASV381" s="2"/>
      <c r="ASW381" s="2"/>
      <c r="ASX381" s="2"/>
      <c r="ASY381" s="2"/>
      <c r="ASZ381" s="2"/>
      <c r="ATA381" s="2"/>
      <c r="ATB381" s="2"/>
      <c r="ATC381" s="2"/>
      <c r="ATD381" s="2"/>
      <c r="ATE381" s="2"/>
      <c r="ATF381" s="2"/>
      <c r="ATG381" s="2"/>
      <c r="ATH381" s="2"/>
      <c r="ATI381" s="2"/>
      <c r="ATJ381" s="2"/>
      <c r="ATK381" s="2"/>
      <c r="ATL381" s="2"/>
      <c r="ATM381" s="2"/>
      <c r="ATN381" s="2"/>
      <c r="ATO381" s="2"/>
      <c r="ATP381" s="2"/>
      <c r="ATQ381" s="2"/>
      <c r="ATR381" s="2"/>
      <c r="ATS381" s="2"/>
      <c r="ATT381" s="2"/>
      <c r="ATU381" s="2"/>
      <c r="ATV381" s="2"/>
      <c r="ATW381" s="2"/>
      <c r="ATX381" s="2"/>
      <c r="ATY381" s="2"/>
      <c r="ATZ381" s="2"/>
      <c r="AUA381" s="2"/>
      <c r="AUB381" s="2"/>
      <c r="AUC381" s="2"/>
      <c r="AUD381" s="2"/>
      <c r="AUE381" s="2"/>
      <c r="AUF381" s="2"/>
      <c r="AUG381" s="2"/>
      <c r="AUH381" s="2"/>
      <c r="AUI381" s="2"/>
      <c r="AUJ381" s="2"/>
      <c r="AUK381" s="2"/>
      <c r="AUL381" s="2"/>
      <c r="AUM381" s="2"/>
      <c r="AUN381" s="2"/>
      <c r="AUO381" s="2"/>
      <c r="AUP381" s="2"/>
      <c r="AUQ381" s="2"/>
      <c r="AUR381" s="2"/>
      <c r="AUS381" s="2"/>
      <c r="AUT381" s="2"/>
      <c r="AUU381" s="2"/>
      <c r="AUV381" s="2"/>
      <c r="AUW381" s="2"/>
      <c r="AUX381" s="2"/>
      <c r="AUY381" s="2"/>
      <c r="AUZ381" s="2"/>
      <c r="AVA381" s="2"/>
      <c r="AVB381" s="2"/>
      <c r="AVC381" s="2"/>
      <c r="AVD381" s="2"/>
      <c r="AVE381" s="2"/>
      <c r="AVF381" s="2"/>
      <c r="AVG381" s="2"/>
      <c r="AVH381" s="2"/>
      <c r="AVI381" s="2"/>
      <c r="AVJ381" s="2"/>
      <c r="AVK381" s="2"/>
      <c r="AVL381" s="2"/>
      <c r="AVM381" s="2"/>
      <c r="AVN381" s="2"/>
      <c r="AVO381" s="2"/>
      <c r="AVP381" s="2"/>
      <c r="AVQ381" s="2"/>
      <c r="AVR381" s="2"/>
      <c r="AVS381" s="2"/>
      <c r="AVT381" s="2"/>
      <c r="AVU381" s="2"/>
      <c r="AVV381" s="2"/>
      <c r="AVW381" s="2"/>
      <c r="AVX381" s="2"/>
      <c r="AVY381" s="2"/>
      <c r="AVZ381" s="2"/>
      <c r="AWA381" s="2"/>
      <c r="AWB381" s="2"/>
      <c r="AWC381" s="2"/>
      <c r="AWD381" s="2"/>
      <c r="AWE381" s="2"/>
      <c r="AWF381" s="2"/>
      <c r="AWG381" s="2"/>
      <c r="AWH381" s="2"/>
      <c r="AWI381" s="2"/>
      <c r="AWJ381" s="2"/>
      <c r="AWK381" s="2"/>
      <c r="AWL381" s="2"/>
      <c r="AWM381" s="2"/>
      <c r="AWN381" s="2"/>
      <c r="AWO381" s="2"/>
      <c r="AWP381" s="2"/>
      <c r="AWQ381" s="2"/>
      <c r="AWR381" s="2"/>
      <c r="AWS381" s="2"/>
      <c r="AWT381" s="2"/>
      <c r="AWU381" s="2"/>
      <c r="AWV381" s="2"/>
      <c r="AWW381" s="2"/>
      <c r="AWX381" s="2"/>
      <c r="AWY381" s="2"/>
      <c r="AWZ381" s="2"/>
      <c r="AXA381" s="2"/>
      <c r="AXB381" s="2"/>
      <c r="AXC381" s="2"/>
      <c r="AXD381" s="2"/>
      <c r="AXE381" s="2"/>
      <c r="AXF381" s="2"/>
      <c r="AXG381" s="2"/>
      <c r="AXH381" s="2"/>
      <c r="AXI381" s="2"/>
      <c r="AXJ381" s="2"/>
      <c r="AXK381" s="2"/>
      <c r="AXL381" s="2"/>
      <c r="AXM381" s="2"/>
      <c r="AXN381" s="2"/>
      <c r="AXO381" s="2"/>
      <c r="AXP381" s="2"/>
      <c r="AXQ381" s="2"/>
      <c r="AXR381" s="2"/>
      <c r="AXS381" s="2"/>
      <c r="AXT381" s="2"/>
      <c r="AXU381" s="2"/>
      <c r="AXV381" s="2"/>
      <c r="AXW381" s="2"/>
      <c r="AXX381" s="2"/>
      <c r="AXY381" s="2"/>
      <c r="AXZ381" s="2"/>
      <c r="AYA381" s="2"/>
      <c r="AYB381" s="2"/>
      <c r="AYC381" s="2"/>
      <c r="AYD381" s="2"/>
      <c r="AYE381" s="2"/>
      <c r="AYF381" s="2"/>
      <c r="AYG381" s="2"/>
      <c r="AYH381" s="2"/>
      <c r="AYI381" s="2"/>
      <c r="AYJ381" s="2"/>
      <c r="AYK381" s="2"/>
      <c r="AYL381" s="2"/>
      <c r="AYM381" s="2"/>
      <c r="AYN381" s="2"/>
      <c r="AYO381" s="2"/>
      <c r="AYP381" s="2"/>
      <c r="AYQ381" s="2"/>
      <c r="AYR381" s="2"/>
      <c r="AYS381" s="2"/>
      <c r="AYT381" s="2"/>
      <c r="AYU381" s="2"/>
      <c r="AYV381" s="2"/>
      <c r="AYW381" s="2"/>
      <c r="AYX381" s="2"/>
      <c r="AYY381" s="2"/>
      <c r="AYZ381" s="2"/>
      <c r="AZA381" s="2"/>
      <c r="AZB381" s="2"/>
      <c r="AZC381" s="2"/>
      <c r="AZD381" s="2"/>
      <c r="AZE381" s="2"/>
      <c r="AZF381" s="2"/>
      <c r="AZG381" s="2"/>
      <c r="AZH381" s="2"/>
      <c r="AZI381" s="2"/>
      <c r="AZJ381" s="2"/>
      <c r="AZK381" s="2"/>
      <c r="AZL381" s="2"/>
      <c r="AZM381" s="2"/>
      <c r="AZN381" s="2"/>
      <c r="AZO381" s="2"/>
      <c r="AZP381" s="2"/>
      <c r="AZQ381" s="2"/>
      <c r="AZR381" s="2"/>
      <c r="AZS381" s="2"/>
      <c r="AZT381" s="2"/>
      <c r="AZU381" s="2"/>
      <c r="AZV381" s="2"/>
      <c r="AZW381" s="2"/>
      <c r="AZX381" s="2"/>
      <c r="AZY381" s="2"/>
      <c r="AZZ381" s="2"/>
      <c r="BAA381" s="2"/>
      <c r="BAB381" s="2"/>
      <c r="BAC381" s="2"/>
      <c r="BAD381" s="2"/>
      <c r="BAE381" s="2"/>
      <c r="BAF381" s="2"/>
      <c r="BAG381" s="2"/>
      <c r="BAH381" s="2"/>
      <c r="BAI381" s="2"/>
      <c r="BAJ381" s="2"/>
      <c r="BAK381" s="2"/>
      <c r="BAL381" s="2"/>
      <c r="BAM381" s="2"/>
      <c r="BAN381" s="2"/>
      <c r="BAO381" s="2"/>
      <c r="BAP381" s="2"/>
      <c r="BAQ381" s="2"/>
      <c r="BAR381" s="2"/>
      <c r="BAS381" s="2"/>
      <c r="BAT381" s="2"/>
      <c r="BAU381" s="2"/>
      <c r="BAV381" s="2"/>
      <c r="BAW381" s="2"/>
      <c r="BAX381" s="2"/>
      <c r="BAY381" s="2"/>
      <c r="BAZ381" s="2"/>
      <c r="BBA381" s="2"/>
      <c r="BBB381" s="2"/>
      <c r="BBC381" s="2"/>
      <c r="BBD381" s="2"/>
      <c r="BBE381" s="2"/>
      <c r="BBF381" s="2"/>
      <c r="BBG381" s="2"/>
      <c r="BBH381" s="2"/>
      <c r="BBI381" s="2"/>
      <c r="BBJ381" s="2"/>
      <c r="BBK381" s="2"/>
      <c r="BBL381" s="2"/>
      <c r="BBM381" s="2"/>
      <c r="BBN381" s="2"/>
      <c r="BBO381" s="2"/>
      <c r="BBP381" s="2"/>
      <c r="BBQ381" s="2"/>
      <c r="BBR381" s="2"/>
      <c r="BBS381" s="2"/>
      <c r="BBT381" s="2"/>
      <c r="BBU381" s="2"/>
      <c r="BBV381" s="2"/>
      <c r="BBW381" s="2"/>
      <c r="BBX381" s="2"/>
      <c r="BBY381" s="2"/>
      <c r="BBZ381" s="2"/>
      <c r="BCA381" s="2"/>
      <c r="BCB381" s="2"/>
      <c r="BCC381" s="2"/>
      <c r="BCD381" s="2"/>
      <c r="BCE381" s="2"/>
      <c r="BCF381" s="2"/>
      <c r="BCG381" s="2"/>
      <c r="BCH381" s="2"/>
      <c r="BCI381" s="2"/>
      <c r="BCJ381" s="2"/>
      <c r="BCK381" s="2"/>
      <c r="BCL381" s="2"/>
      <c r="BCM381" s="2"/>
      <c r="BCN381" s="2"/>
      <c r="BCO381" s="2"/>
      <c r="BCP381" s="2"/>
      <c r="BCQ381" s="2"/>
      <c r="BCR381" s="2"/>
      <c r="BCS381" s="2"/>
      <c r="BCT381" s="2"/>
      <c r="BCU381" s="2"/>
      <c r="BCV381" s="2"/>
      <c r="BCW381" s="2"/>
      <c r="BCX381" s="2"/>
      <c r="BCY381" s="2"/>
      <c r="BCZ381" s="2"/>
      <c r="BDA381" s="2"/>
      <c r="BDB381" s="2"/>
      <c r="BDC381" s="2"/>
      <c r="BDD381" s="2"/>
      <c r="BDE381" s="2"/>
      <c r="BDF381" s="2"/>
      <c r="BDG381" s="2"/>
      <c r="BDH381" s="2"/>
      <c r="BDI381" s="2"/>
      <c r="BDJ381" s="2"/>
      <c r="BDK381" s="2"/>
      <c r="BDL381" s="2"/>
      <c r="BDM381" s="2"/>
      <c r="BDN381" s="2"/>
      <c r="BDO381" s="2"/>
      <c r="BDP381" s="2"/>
      <c r="BDQ381" s="2"/>
      <c r="BDR381" s="2"/>
      <c r="BDS381" s="2"/>
      <c r="BDT381" s="2"/>
      <c r="BDU381" s="2"/>
      <c r="BDV381" s="2"/>
      <c r="BDW381" s="2"/>
      <c r="BDX381" s="2"/>
      <c r="BDY381" s="2"/>
      <c r="BDZ381" s="2"/>
      <c r="BEA381" s="2"/>
      <c r="BEB381" s="2"/>
      <c r="BEC381" s="2"/>
      <c r="BED381" s="2"/>
      <c r="BEE381" s="2"/>
      <c r="BEF381" s="2"/>
      <c r="BEG381" s="2"/>
      <c r="BEH381" s="2"/>
      <c r="BEI381" s="2"/>
      <c r="BEJ381" s="2"/>
      <c r="BEK381" s="2"/>
      <c r="BEL381" s="2"/>
      <c r="BEM381" s="2"/>
      <c r="BEN381" s="2"/>
      <c r="BEO381" s="2"/>
      <c r="BEP381" s="2"/>
      <c r="BEQ381" s="2"/>
      <c r="BER381" s="2"/>
      <c r="BES381" s="2"/>
      <c r="BET381" s="2"/>
      <c r="BEU381" s="2"/>
      <c r="BEV381" s="2"/>
      <c r="BEW381" s="2"/>
      <c r="BEX381" s="2"/>
      <c r="BEY381" s="2"/>
      <c r="BEZ381" s="2"/>
      <c r="BFA381" s="2"/>
      <c r="BFB381" s="2"/>
      <c r="BFC381" s="2"/>
      <c r="BFD381" s="2"/>
      <c r="BFE381" s="2"/>
      <c r="BFF381" s="2"/>
      <c r="BFG381" s="2"/>
      <c r="BFH381" s="2"/>
      <c r="BFI381" s="2"/>
      <c r="BFJ381" s="2"/>
      <c r="BFK381" s="2"/>
      <c r="BFL381" s="2"/>
      <c r="BFM381" s="2"/>
      <c r="BFN381" s="2"/>
      <c r="BFO381" s="2"/>
      <c r="BFP381" s="2"/>
      <c r="BFQ381" s="2"/>
      <c r="BFR381" s="2"/>
      <c r="BFS381" s="2"/>
      <c r="BFT381" s="2"/>
      <c r="BFU381" s="2"/>
      <c r="BFV381" s="2"/>
      <c r="BFW381" s="2"/>
      <c r="BFX381" s="2"/>
      <c r="BFY381" s="2"/>
      <c r="BFZ381" s="2"/>
      <c r="BGA381" s="2"/>
      <c r="BGB381" s="2"/>
      <c r="BGC381" s="2"/>
      <c r="BGD381" s="2"/>
      <c r="BGE381" s="2"/>
      <c r="BGF381" s="2"/>
      <c r="BGG381" s="2"/>
      <c r="BGH381" s="2"/>
      <c r="BGI381" s="2"/>
      <c r="BGJ381" s="2"/>
      <c r="BGK381" s="2"/>
      <c r="BGL381" s="2"/>
      <c r="BGM381" s="2"/>
      <c r="BGN381" s="2"/>
      <c r="BGO381" s="2"/>
      <c r="BGP381" s="2"/>
      <c r="BGQ381" s="2"/>
      <c r="BGR381" s="2"/>
      <c r="BGS381" s="2"/>
      <c r="BGT381" s="2"/>
      <c r="BGU381" s="2"/>
      <c r="BGV381" s="2"/>
      <c r="BGW381" s="2"/>
      <c r="BGX381" s="2"/>
      <c r="BGY381" s="2"/>
      <c r="BGZ381" s="2"/>
      <c r="BHA381" s="2"/>
      <c r="BHB381" s="2"/>
      <c r="BHC381" s="2"/>
      <c r="BHD381" s="2"/>
      <c r="BHE381" s="2"/>
      <c r="BHF381" s="2"/>
      <c r="BHG381" s="2"/>
      <c r="BHH381" s="2"/>
      <c r="BHI381" s="2"/>
      <c r="BHJ381" s="2"/>
      <c r="BHK381" s="2"/>
      <c r="BHL381" s="2"/>
      <c r="BHM381" s="2"/>
      <c r="BHN381" s="2"/>
      <c r="BHO381" s="2"/>
      <c r="BHP381" s="2"/>
      <c r="BHQ381" s="2"/>
      <c r="BHR381" s="2"/>
      <c r="BHS381" s="2"/>
      <c r="BHT381" s="2"/>
      <c r="BHU381" s="2"/>
      <c r="BHV381" s="2"/>
      <c r="BHW381" s="2"/>
      <c r="BHX381" s="2"/>
      <c r="BHY381" s="2"/>
      <c r="BHZ381" s="2"/>
      <c r="BIA381" s="2"/>
      <c r="BIB381" s="2"/>
      <c r="BIC381" s="2"/>
      <c r="BID381" s="2"/>
      <c r="BIE381" s="2"/>
      <c r="BIF381" s="2"/>
      <c r="BIG381" s="2"/>
      <c r="BIH381" s="2"/>
      <c r="BII381" s="2"/>
      <c r="BIJ381" s="2"/>
      <c r="BIK381" s="2"/>
      <c r="BIL381" s="2"/>
      <c r="BIM381" s="2"/>
      <c r="BIN381" s="2"/>
      <c r="BIO381" s="2"/>
      <c r="BIP381" s="2"/>
      <c r="BIQ381" s="2"/>
      <c r="BIR381" s="2"/>
      <c r="BIS381" s="2"/>
      <c r="BIT381" s="2"/>
      <c r="BIU381" s="2"/>
      <c r="BIV381" s="2"/>
      <c r="BIW381" s="2"/>
      <c r="BIX381" s="2"/>
      <c r="BIY381" s="2"/>
      <c r="BIZ381" s="2"/>
      <c r="BJA381" s="2"/>
      <c r="BJB381" s="2"/>
      <c r="BJC381" s="2"/>
      <c r="BJD381" s="2"/>
      <c r="BJE381" s="2"/>
      <c r="BJF381" s="2"/>
      <c r="BJG381" s="2"/>
      <c r="BJH381" s="2"/>
      <c r="BJI381" s="2"/>
      <c r="BJJ381" s="2"/>
      <c r="BJK381" s="2"/>
      <c r="BJL381" s="2"/>
      <c r="BJM381" s="2"/>
      <c r="BJN381" s="2"/>
      <c r="BJO381" s="2"/>
      <c r="BJP381" s="2"/>
      <c r="BJQ381" s="2"/>
      <c r="BJR381" s="2"/>
      <c r="BJS381" s="2"/>
      <c r="BJT381" s="2"/>
      <c r="BJU381" s="2"/>
      <c r="BJV381" s="2"/>
      <c r="BJW381" s="2"/>
      <c r="BJX381" s="2"/>
      <c r="BJY381" s="2"/>
      <c r="BJZ381" s="2"/>
      <c r="BKA381" s="2"/>
      <c r="BKB381" s="2"/>
      <c r="BKC381" s="2"/>
      <c r="BKD381" s="2"/>
      <c r="BKE381" s="2"/>
      <c r="BKF381" s="2"/>
      <c r="BKG381" s="2"/>
      <c r="BKH381" s="2"/>
      <c r="BKI381" s="2"/>
      <c r="BKJ381" s="2"/>
      <c r="BKK381" s="2"/>
      <c r="BKL381" s="2"/>
      <c r="BKM381" s="2"/>
      <c r="BKN381" s="2"/>
      <c r="BKO381" s="2"/>
      <c r="BKP381" s="2"/>
      <c r="BKQ381" s="2"/>
      <c r="BKR381" s="2"/>
      <c r="BKS381" s="2"/>
      <c r="BKT381" s="2"/>
      <c r="BKU381" s="2"/>
      <c r="BKV381" s="2"/>
      <c r="BKW381" s="2"/>
      <c r="BKX381" s="2"/>
      <c r="BKY381" s="2"/>
      <c r="BKZ381" s="2"/>
      <c r="BLA381" s="2"/>
      <c r="BLB381" s="2"/>
      <c r="BLC381" s="2"/>
      <c r="BLD381" s="2"/>
      <c r="BLE381" s="2"/>
      <c r="BLF381" s="2"/>
      <c r="BLG381" s="2"/>
      <c r="BLH381" s="2"/>
      <c r="BLI381" s="2"/>
      <c r="BLJ381" s="2"/>
      <c r="BLK381" s="2"/>
      <c r="BLL381" s="2"/>
      <c r="BLM381" s="2"/>
      <c r="BLN381" s="2"/>
      <c r="BLO381" s="2"/>
      <c r="BLP381" s="2"/>
      <c r="BLQ381" s="2"/>
      <c r="BLR381" s="2"/>
      <c r="BLS381" s="2"/>
      <c r="BLT381" s="2"/>
      <c r="BLU381" s="2"/>
      <c r="BLV381" s="2"/>
      <c r="BLW381" s="2"/>
      <c r="BLX381" s="2"/>
      <c r="BLY381" s="2"/>
      <c r="BLZ381" s="2"/>
      <c r="BMA381" s="2"/>
      <c r="BMB381" s="2"/>
      <c r="BMC381" s="2"/>
      <c r="BMD381" s="2"/>
      <c r="BME381" s="2"/>
      <c r="BMF381" s="2"/>
      <c r="BMG381" s="2"/>
      <c r="BMH381" s="2"/>
      <c r="BMI381" s="2"/>
      <c r="BMJ381" s="2"/>
      <c r="BMK381" s="2"/>
      <c r="BML381" s="2"/>
      <c r="BMM381" s="2"/>
      <c r="BMN381" s="2"/>
      <c r="BMO381" s="2"/>
      <c r="BMP381" s="2"/>
      <c r="BMQ381" s="2"/>
      <c r="BMR381" s="2"/>
      <c r="BMS381" s="2"/>
      <c r="BMT381" s="2"/>
      <c r="BMU381" s="2"/>
      <c r="BMV381" s="2"/>
      <c r="BMW381" s="2"/>
      <c r="BMX381" s="2"/>
      <c r="BMY381" s="2"/>
      <c r="BMZ381" s="2"/>
      <c r="BNA381" s="2"/>
      <c r="BNB381" s="2"/>
      <c r="BNC381" s="2"/>
      <c r="BND381" s="2"/>
      <c r="BNE381" s="2"/>
      <c r="BNF381" s="2"/>
      <c r="BNG381" s="2"/>
      <c r="BNH381" s="2"/>
      <c r="BNI381" s="2"/>
      <c r="BNJ381" s="2"/>
      <c r="BNK381" s="2"/>
      <c r="BNL381" s="2"/>
      <c r="BNM381" s="2"/>
      <c r="BNN381" s="2"/>
      <c r="BNO381" s="2"/>
      <c r="BNP381" s="2"/>
      <c r="BNQ381" s="2"/>
      <c r="BNR381" s="2"/>
      <c r="BNS381" s="2"/>
      <c r="BNT381" s="2"/>
      <c r="BNU381" s="2"/>
      <c r="BNV381" s="2"/>
      <c r="BNW381" s="2"/>
      <c r="BNX381" s="2"/>
      <c r="BNY381" s="2"/>
      <c r="BNZ381" s="2"/>
      <c r="BOA381" s="2"/>
      <c r="BOB381" s="2"/>
      <c r="BOC381" s="2"/>
      <c r="BOD381" s="2"/>
      <c r="BOE381" s="2"/>
      <c r="BOF381" s="2"/>
      <c r="BOG381" s="2"/>
      <c r="BOH381" s="2"/>
      <c r="BOI381" s="2"/>
      <c r="BOJ381" s="2"/>
      <c r="BOK381" s="2"/>
      <c r="BOL381" s="2"/>
      <c r="BOM381" s="2"/>
      <c r="BON381" s="2"/>
      <c r="BOO381" s="2"/>
      <c r="BOP381" s="2"/>
      <c r="BOQ381" s="2"/>
      <c r="BOR381" s="2"/>
      <c r="BOS381" s="2"/>
      <c r="BOT381" s="2"/>
      <c r="BOU381" s="2"/>
      <c r="BOV381" s="2"/>
      <c r="BOW381" s="2"/>
      <c r="BOX381" s="2"/>
      <c r="BOY381" s="2"/>
      <c r="BOZ381" s="2"/>
      <c r="BPA381" s="2"/>
      <c r="BPB381" s="2"/>
      <c r="BPC381" s="2"/>
      <c r="BPD381" s="2"/>
      <c r="BPE381" s="2"/>
      <c r="BPF381" s="2"/>
      <c r="BPG381" s="2"/>
      <c r="BPH381" s="2"/>
      <c r="BPI381" s="2"/>
      <c r="BPJ381" s="2"/>
      <c r="BPK381" s="2"/>
      <c r="BPL381" s="2"/>
      <c r="BPM381" s="2"/>
      <c r="BPN381" s="2"/>
      <c r="BPO381" s="2"/>
      <c r="BPP381" s="2"/>
      <c r="BPQ381" s="2"/>
      <c r="BPR381" s="2"/>
      <c r="BPS381" s="2"/>
      <c r="BPT381" s="2"/>
      <c r="BPU381" s="2"/>
      <c r="BPV381" s="2"/>
      <c r="BPW381" s="2"/>
      <c r="BPX381" s="2"/>
      <c r="BPY381" s="2"/>
      <c r="BPZ381" s="2"/>
      <c r="BQA381" s="2"/>
      <c r="BQB381" s="2"/>
      <c r="BQC381" s="2"/>
      <c r="BQD381" s="2"/>
      <c r="BQE381" s="2"/>
      <c r="BQF381" s="2"/>
      <c r="BQG381" s="2"/>
      <c r="BQH381" s="2"/>
      <c r="BQI381" s="2"/>
      <c r="BQJ381" s="2"/>
      <c r="BQK381" s="2"/>
      <c r="BQL381" s="2"/>
      <c r="BQM381" s="2"/>
      <c r="BQN381" s="2"/>
      <c r="BQO381" s="2"/>
      <c r="BQP381" s="2"/>
      <c r="BQQ381" s="2"/>
      <c r="BQR381" s="2"/>
      <c r="BQS381" s="2"/>
      <c r="BQT381" s="2"/>
      <c r="BQU381" s="2"/>
      <c r="BQV381" s="2"/>
      <c r="BQW381" s="2"/>
      <c r="BQX381" s="2"/>
      <c r="BQY381" s="2"/>
      <c r="BQZ381" s="2"/>
      <c r="BRA381" s="2"/>
      <c r="BRB381" s="2"/>
      <c r="BRC381" s="2"/>
      <c r="BRD381" s="2"/>
      <c r="BRE381" s="2"/>
      <c r="BRF381" s="2"/>
      <c r="BRG381" s="2"/>
      <c r="BRH381" s="2"/>
      <c r="BRI381" s="2"/>
      <c r="BRJ381" s="2"/>
      <c r="BRK381" s="2"/>
      <c r="BRL381" s="2"/>
      <c r="BRM381" s="2"/>
      <c r="BRN381" s="2"/>
      <c r="BRO381" s="2"/>
      <c r="BRP381" s="2"/>
      <c r="BRQ381" s="2"/>
      <c r="BRR381" s="2"/>
      <c r="BRS381" s="2"/>
      <c r="BRT381" s="2"/>
      <c r="BRU381" s="2"/>
      <c r="BRV381" s="2"/>
      <c r="BRW381" s="2"/>
      <c r="BRX381" s="2"/>
      <c r="BRY381" s="2"/>
      <c r="BRZ381" s="2"/>
      <c r="BSA381" s="2"/>
      <c r="BSB381" s="2"/>
      <c r="BSC381" s="2"/>
      <c r="BSD381" s="2"/>
      <c r="BSE381" s="2"/>
      <c r="BSF381" s="2"/>
      <c r="BSG381" s="2"/>
      <c r="BSH381" s="2"/>
      <c r="BSI381" s="2"/>
      <c r="BSJ381" s="2"/>
      <c r="BSK381" s="2"/>
      <c r="BSL381" s="2"/>
      <c r="BSM381" s="2"/>
      <c r="BSN381" s="2"/>
      <c r="BSO381" s="2"/>
      <c r="BSP381" s="2"/>
      <c r="BSQ381" s="2"/>
      <c r="BSR381" s="2"/>
      <c r="BSS381" s="2"/>
      <c r="BST381" s="2"/>
      <c r="BSU381" s="2"/>
      <c r="BSV381" s="2"/>
      <c r="BSW381" s="2"/>
      <c r="BSX381" s="2"/>
      <c r="BSY381" s="2"/>
      <c r="BSZ381" s="2"/>
      <c r="BTA381" s="2"/>
      <c r="BTB381" s="2"/>
      <c r="BTC381" s="2"/>
      <c r="BTD381" s="2"/>
      <c r="BTE381" s="2"/>
      <c r="BTF381" s="2"/>
      <c r="BTG381" s="2"/>
      <c r="BTH381" s="2"/>
      <c r="BTI381" s="2"/>
      <c r="BTJ381" s="2"/>
      <c r="BTK381" s="2"/>
      <c r="BTL381" s="2"/>
      <c r="BTM381" s="2"/>
      <c r="BTN381" s="2"/>
      <c r="BTO381" s="2"/>
      <c r="BTP381" s="2"/>
      <c r="BTQ381" s="2"/>
      <c r="BTR381" s="2"/>
      <c r="BTS381" s="2"/>
      <c r="BTT381" s="2"/>
      <c r="BTU381" s="2"/>
      <c r="BTV381" s="2"/>
      <c r="BTW381" s="2"/>
      <c r="BTX381" s="2"/>
      <c r="BTY381" s="2"/>
      <c r="BTZ381" s="2"/>
      <c r="BUA381" s="2"/>
      <c r="BUB381" s="2"/>
      <c r="BUC381" s="2"/>
      <c r="BUD381" s="2"/>
      <c r="BUE381" s="2"/>
      <c r="BUF381" s="2"/>
      <c r="BUG381" s="2"/>
      <c r="BUH381" s="2"/>
      <c r="BUI381" s="2"/>
      <c r="BUJ381" s="2"/>
      <c r="BUK381" s="2"/>
      <c r="BUL381" s="2"/>
      <c r="BUM381" s="2"/>
      <c r="BUN381" s="2"/>
      <c r="BUO381" s="2"/>
      <c r="BUP381" s="2"/>
      <c r="BUQ381" s="2"/>
      <c r="BUR381" s="2"/>
      <c r="BUS381" s="2"/>
      <c r="BUT381" s="2"/>
      <c r="BUU381" s="2"/>
      <c r="BUV381" s="2"/>
      <c r="BUW381" s="2"/>
      <c r="BUX381" s="2"/>
      <c r="BUY381" s="2"/>
      <c r="BUZ381" s="2"/>
      <c r="BVA381" s="2"/>
      <c r="BVB381" s="2"/>
      <c r="BVC381" s="2"/>
      <c r="BVD381" s="2"/>
      <c r="BVE381" s="2"/>
      <c r="BVF381" s="2"/>
      <c r="BVG381" s="2"/>
      <c r="BVH381" s="2"/>
      <c r="BVI381" s="2"/>
      <c r="BVJ381" s="2"/>
      <c r="BVK381" s="2"/>
      <c r="BVL381" s="2"/>
      <c r="BVM381" s="2"/>
      <c r="BVN381" s="2"/>
      <c r="BVO381" s="2"/>
      <c r="BVP381" s="2"/>
      <c r="BVQ381" s="2"/>
      <c r="BVR381" s="2"/>
      <c r="BVS381" s="2"/>
      <c r="BVT381" s="2"/>
      <c r="BVU381" s="2"/>
      <c r="BVV381" s="2"/>
      <c r="BVW381" s="2"/>
      <c r="BVX381" s="2"/>
      <c r="BVY381" s="2"/>
      <c r="BVZ381" s="2"/>
      <c r="BWA381" s="2"/>
      <c r="BWB381" s="2"/>
      <c r="BWC381" s="2"/>
      <c r="BWD381" s="2"/>
      <c r="BWE381" s="2"/>
      <c r="BWF381" s="2"/>
      <c r="BWG381" s="2"/>
      <c r="BWH381" s="2"/>
      <c r="BWI381" s="2"/>
      <c r="BWJ381" s="2"/>
      <c r="BWK381" s="2"/>
      <c r="BWL381" s="2"/>
      <c r="BWM381" s="2"/>
      <c r="BWN381" s="2"/>
      <c r="BWO381" s="2"/>
      <c r="BWP381" s="2"/>
      <c r="BWQ381" s="2"/>
      <c r="BWR381" s="2"/>
      <c r="BWS381" s="2"/>
      <c r="BWT381" s="2"/>
      <c r="BWU381" s="2"/>
      <c r="BWV381" s="2"/>
      <c r="BWW381" s="2"/>
      <c r="BWX381" s="2"/>
      <c r="BWY381" s="2"/>
      <c r="BWZ381" s="2"/>
      <c r="BXA381" s="2"/>
      <c r="BXB381" s="2"/>
      <c r="BXC381" s="2"/>
      <c r="BXD381" s="2"/>
      <c r="BXE381" s="2"/>
      <c r="BXF381" s="2"/>
      <c r="BXG381" s="2"/>
      <c r="BXH381" s="2"/>
      <c r="BXI381" s="2"/>
      <c r="BXJ381" s="2"/>
      <c r="BXK381" s="2"/>
      <c r="BXL381" s="2"/>
      <c r="BXM381" s="2"/>
      <c r="BXN381" s="2"/>
      <c r="BXO381" s="2"/>
      <c r="BXP381" s="2"/>
      <c r="BXQ381" s="2"/>
      <c r="BXR381" s="2"/>
      <c r="BXS381" s="2"/>
      <c r="BXT381" s="2"/>
      <c r="BXU381" s="2"/>
      <c r="BXV381" s="2"/>
      <c r="BXW381" s="2"/>
      <c r="BXX381" s="2"/>
      <c r="BXY381" s="2"/>
      <c r="BXZ381" s="2"/>
      <c r="BYA381" s="2"/>
      <c r="BYB381" s="2"/>
      <c r="BYC381" s="2"/>
      <c r="BYD381" s="2"/>
      <c r="BYE381" s="2"/>
      <c r="BYF381" s="2"/>
      <c r="BYG381" s="2"/>
      <c r="BYH381" s="2"/>
      <c r="BYI381" s="2"/>
      <c r="BYJ381" s="2"/>
      <c r="BYK381" s="2"/>
      <c r="BYL381" s="2"/>
      <c r="BYM381" s="2"/>
      <c r="BYN381" s="2"/>
      <c r="BYO381" s="2"/>
      <c r="BYP381" s="2"/>
      <c r="BYQ381" s="2"/>
      <c r="BYR381" s="2"/>
      <c r="BYS381" s="2"/>
      <c r="BYT381" s="2"/>
      <c r="BYU381" s="2"/>
      <c r="BYV381" s="2"/>
      <c r="BYW381" s="2"/>
      <c r="BYX381" s="2"/>
      <c r="BYY381" s="2"/>
      <c r="BYZ381" s="2"/>
      <c r="BZA381" s="2"/>
      <c r="BZB381" s="2"/>
      <c r="BZC381" s="2"/>
      <c r="BZD381" s="2"/>
      <c r="BZE381" s="2"/>
      <c r="BZF381" s="2"/>
      <c r="BZG381" s="2"/>
      <c r="BZH381" s="2"/>
      <c r="BZI381" s="2"/>
      <c r="BZJ381" s="2"/>
      <c r="BZK381" s="2"/>
      <c r="BZL381" s="2"/>
      <c r="BZM381" s="2"/>
      <c r="BZN381" s="2"/>
      <c r="BZO381" s="2"/>
      <c r="BZP381" s="2"/>
      <c r="BZQ381" s="2"/>
      <c r="BZR381" s="2"/>
      <c r="BZS381" s="2"/>
      <c r="BZT381" s="2"/>
      <c r="BZU381" s="2"/>
      <c r="BZV381" s="2"/>
      <c r="BZW381" s="2"/>
      <c r="BZX381" s="2"/>
      <c r="BZY381" s="2"/>
      <c r="BZZ381" s="2"/>
      <c r="CAA381" s="2"/>
      <c r="CAB381" s="2"/>
      <c r="CAC381" s="2"/>
      <c r="CAD381" s="2"/>
      <c r="CAE381" s="2"/>
      <c r="CAF381" s="2"/>
      <c r="CAG381" s="2"/>
      <c r="CAH381" s="2"/>
      <c r="CAI381" s="2"/>
      <c r="CAJ381" s="2"/>
      <c r="CAK381" s="2"/>
      <c r="CAL381" s="2"/>
      <c r="CAM381" s="2"/>
      <c r="CAN381" s="2"/>
      <c r="CAO381" s="2"/>
      <c r="CAP381" s="2"/>
      <c r="CAQ381" s="2"/>
      <c r="CAR381" s="2"/>
      <c r="CAS381" s="2"/>
      <c r="CAT381" s="2"/>
      <c r="CAU381" s="2"/>
      <c r="CAV381" s="2"/>
      <c r="CAW381" s="2"/>
      <c r="CAX381" s="2"/>
      <c r="CAY381" s="2"/>
      <c r="CAZ381" s="2"/>
      <c r="CBA381" s="2"/>
      <c r="CBB381" s="2"/>
      <c r="CBC381" s="2"/>
      <c r="CBD381" s="2"/>
      <c r="CBE381" s="2"/>
      <c r="CBF381" s="2"/>
      <c r="CBG381" s="2"/>
      <c r="CBH381" s="2"/>
      <c r="CBI381" s="2"/>
      <c r="CBJ381" s="2"/>
      <c r="CBK381" s="2"/>
      <c r="CBL381" s="2"/>
      <c r="CBM381" s="2"/>
      <c r="CBN381" s="2"/>
      <c r="CBO381" s="2"/>
      <c r="CBP381" s="2"/>
      <c r="CBQ381" s="2"/>
      <c r="CBR381" s="2"/>
      <c r="CBS381" s="2"/>
      <c r="CBT381" s="2"/>
      <c r="CBU381" s="2"/>
      <c r="CBV381" s="2"/>
      <c r="CBW381" s="2"/>
      <c r="CBX381" s="2"/>
      <c r="CBY381" s="2"/>
      <c r="CBZ381" s="2"/>
      <c r="CCA381" s="2"/>
      <c r="CCB381" s="2"/>
      <c r="CCC381" s="2"/>
      <c r="CCD381" s="2"/>
      <c r="CCE381" s="2"/>
      <c r="CCF381" s="2"/>
      <c r="CCG381" s="2"/>
      <c r="CCH381" s="2"/>
      <c r="CCI381" s="2"/>
      <c r="CCJ381" s="2"/>
      <c r="CCK381" s="2"/>
      <c r="CCL381" s="2"/>
      <c r="CCM381" s="2"/>
      <c r="CCN381" s="2"/>
      <c r="CCO381" s="2"/>
      <c r="CCP381" s="2"/>
      <c r="CCQ381" s="2"/>
      <c r="CCR381" s="2"/>
      <c r="CCS381" s="2"/>
      <c r="CCT381" s="2"/>
      <c r="CCU381" s="2"/>
      <c r="CCV381" s="2"/>
      <c r="CCW381" s="2"/>
      <c r="CCX381" s="2"/>
      <c r="CCY381" s="2"/>
      <c r="CCZ381" s="2"/>
      <c r="CDA381" s="2"/>
      <c r="CDB381" s="2"/>
      <c r="CDC381" s="2"/>
      <c r="CDD381" s="2"/>
      <c r="CDE381" s="2"/>
      <c r="CDF381" s="2"/>
      <c r="CDG381" s="2"/>
      <c r="CDH381" s="2"/>
      <c r="CDI381" s="2"/>
      <c r="CDJ381" s="2"/>
      <c r="CDK381" s="2"/>
      <c r="CDL381" s="2"/>
      <c r="CDM381" s="2"/>
      <c r="CDN381" s="2"/>
      <c r="CDO381" s="2"/>
      <c r="CDP381" s="2"/>
      <c r="CDQ381" s="2"/>
      <c r="CDR381" s="2"/>
      <c r="CDS381" s="2"/>
      <c r="CDT381" s="2"/>
      <c r="CDU381" s="2"/>
      <c r="CDV381" s="2"/>
      <c r="CDW381" s="2"/>
      <c r="CDX381" s="2"/>
      <c r="CDY381" s="2"/>
      <c r="CDZ381" s="2"/>
      <c r="CEA381" s="2"/>
      <c r="CEB381" s="2"/>
      <c r="CEC381" s="2"/>
      <c r="CED381" s="2"/>
      <c r="CEE381" s="2"/>
      <c r="CEF381" s="2"/>
      <c r="CEG381" s="2"/>
      <c r="CEH381" s="2"/>
      <c r="CEI381" s="2"/>
      <c r="CEJ381" s="2"/>
      <c r="CEK381" s="2"/>
      <c r="CEL381" s="2"/>
      <c r="CEM381" s="2"/>
      <c r="CEN381" s="2"/>
      <c r="CEO381" s="2"/>
      <c r="CEP381" s="2"/>
      <c r="CEQ381" s="2"/>
      <c r="CER381" s="2"/>
      <c r="CES381" s="2"/>
      <c r="CET381" s="2"/>
      <c r="CEU381" s="2"/>
      <c r="CEV381" s="2"/>
      <c r="CEW381" s="2"/>
      <c r="CEX381" s="2"/>
      <c r="CEY381" s="2"/>
      <c r="CEZ381" s="2"/>
      <c r="CFA381" s="2"/>
      <c r="CFB381" s="2"/>
      <c r="CFC381" s="2"/>
      <c r="CFD381" s="2"/>
      <c r="CFE381" s="2"/>
      <c r="CFF381" s="2"/>
      <c r="CFG381" s="2"/>
      <c r="CFH381" s="2"/>
      <c r="CFI381" s="2"/>
      <c r="CFJ381" s="2"/>
      <c r="CFK381" s="2"/>
      <c r="CFL381" s="2"/>
      <c r="CFM381" s="2"/>
      <c r="CFN381" s="2"/>
      <c r="CFO381" s="2"/>
      <c r="CFP381" s="2"/>
      <c r="CFQ381" s="2"/>
      <c r="CFR381" s="2"/>
      <c r="CFS381" s="2"/>
      <c r="CFT381" s="2"/>
      <c r="CFU381" s="2"/>
      <c r="CFV381" s="2"/>
      <c r="CFW381" s="2"/>
      <c r="CFX381" s="2"/>
      <c r="CFY381" s="2"/>
      <c r="CFZ381" s="2"/>
      <c r="CGA381" s="2"/>
      <c r="CGB381" s="2"/>
      <c r="CGC381" s="2"/>
      <c r="CGD381" s="2"/>
      <c r="CGE381" s="2"/>
      <c r="CGF381" s="2"/>
      <c r="CGG381" s="2"/>
      <c r="CGH381" s="2"/>
      <c r="CGI381" s="2"/>
      <c r="CGJ381" s="2"/>
      <c r="CGK381" s="2"/>
      <c r="CGL381" s="2"/>
      <c r="CGM381" s="2"/>
      <c r="CGN381" s="2"/>
      <c r="CGO381" s="2"/>
      <c r="CGP381" s="2"/>
      <c r="CGQ381" s="2"/>
      <c r="CGR381" s="2"/>
      <c r="CGS381" s="2"/>
      <c r="CGT381" s="2"/>
      <c r="CGU381" s="2"/>
      <c r="CGV381" s="2"/>
      <c r="CGW381" s="2"/>
      <c r="CGX381" s="2"/>
      <c r="CGY381" s="2"/>
      <c r="CGZ381" s="2"/>
      <c r="CHA381" s="2"/>
      <c r="CHB381" s="2"/>
      <c r="CHC381" s="2"/>
      <c r="CHD381" s="2"/>
      <c r="CHE381" s="2"/>
      <c r="CHF381" s="2"/>
      <c r="CHG381" s="2"/>
      <c r="CHH381" s="2"/>
      <c r="CHI381" s="2"/>
      <c r="CHJ381" s="2"/>
      <c r="CHK381" s="2"/>
      <c r="CHL381" s="2"/>
      <c r="CHM381" s="2"/>
      <c r="CHN381" s="2"/>
      <c r="CHO381" s="2"/>
      <c r="CHP381" s="2"/>
      <c r="CHQ381" s="2"/>
      <c r="CHR381" s="2"/>
      <c r="CHS381" s="2"/>
      <c r="CHT381" s="2"/>
      <c r="CHU381" s="2"/>
      <c r="CHV381" s="2"/>
      <c r="CHW381" s="2"/>
      <c r="CHX381" s="2"/>
      <c r="CHY381" s="2"/>
      <c r="CHZ381" s="2"/>
      <c r="CIA381" s="2"/>
      <c r="CIB381" s="2"/>
      <c r="CIC381" s="2"/>
      <c r="CID381" s="2"/>
      <c r="CIE381" s="2"/>
      <c r="CIF381" s="2"/>
      <c r="CIG381" s="2"/>
      <c r="CIH381" s="2"/>
      <c r="CII381" s="2"/>
      <c r="CIJ381" s="2"/>
      <c r="CIK381" s="2"/>
      <c r="CIL381" s="2"/>
      <c r="CIM381" s="2"/>
      <c r="CIN381" s="2"/>
      <c r="CIO381" s="2"/>
      <c r="CIP381" s="2"/>
      <c r="CIQ381" s="2"/>
      <c r="CIR381" s="2"/>
      <c r="CIS381" s="2"/>
      <c r="CIT381" s="2"/>
      <c r="CIU381" s="2"/>
      <c r="CIV381" s="2"/>
      <c r="CIW381" s="2"/>
      <c r="CIX381" s="2"/>
      <c r="CIY381" s="2"/>
      <c r="CIZ381" s="2"/>
      <c r="CJA381" s="2"/>
      <c r="CJB381" s="2"/>
      <c r="CJC381" s="2"/>
      <c r="CJD381" s="2"/>
      <c r="CJE381" s="2"/>
      <c r="CJF381" s="2"/>
      <c r="CJG381" s="2"/>
      <c r="CJH381" s="2"/>
      <c r="CJI381" s="2"/>
      <c r="CJJ381" s="2"/>
      <c r="CJK381" s="2"/>
      <c r="CJL381" s="2"/>
      <c r="CJM381" s="2"/>
      <c r="CJN381" s="2"/>
      <c r="CJO381" s="2"/>
      <c r="CJP381" s="2"/>
      <c r="CJQ381" s="2"/>
      <c r="CJR381" s="2"/>
      <c r="CJS381" s="2"/>
      <c r="CJT381" s="2"/>
      <c r="CJU381" s="2"/>
      <c r="CJV381" s="2"/>
      <c r="CJW381" s="2"/>
      <c r="CJX381" s="2"/>
      <c r="CJY381" s="2"/>
      <c r="CJZ381" s="2"/>
      <c r="CKA381" s="2"/>
      <c r="CKB381" s="2"/>
      <c r="CKC381" s="2"/>
      <c r="CKD381" s="2"/>
      <c r="CKE381" s="2"/>
      <c r="CKF381" s="2"/>
      <c r="CKG381" s="2"/>
      <c r="CKH381" s="2"/>
      <c r="CKI381" s="2"/>
      <c r="CKJ381" s="2"/>
      <c r="CKK381" s="2"/>
      <c r="CKL381" s="2"/>
      <c r="CKM381" s="2"/>
      <c r="CKN381" s="2"/>
      <c r="CKO381" s="2"/>
      <c r="CKP381" s="2"/>
      <c r="CKQ381" s="2"/>
      <c r="CKR381" s="2"/>
      <c r="CKS381" s="2"/>
      <c r="CKT381" s="2"/>
      <c r="CKU381" s="2"/>
      <c r="CKV381" s="2"/>
      <c r="CKW381" s="2"/>
      <c r="CKX381" s="2"/>
      <c r="CKY381" s="2"/>
      <c r="CKZ381" s="2"/>
      <c r="CLA381" s="2"/>
      <c r="CLB381" s="2"/>
      <c r="CLC381" s="2"/>
      <c r="CLD381" s="2"/>
      <c r="CLE381" s="2"/>
      <c r="CLF381" s="2"/>
      <c r="CLG381" s="2"/>
      <c r="CLH381" s="2"/>
      <c r="CLI381" s="2"/>
      <c r="CLJ381" s="2"/>
      <c r="CLK381" s="2"/>
      <c r="CLL381" s="2"/>
      <c r="CLM381" s="2"/>
      <c r="CLN381" s="2"/>
      <c r="CLO381" s="2"/>
      <c r="CLP381" s="2"/>
      <c r="CLQ381" s="2"/>
      <c r="CLR381" s="2"/>
      <c r="CLS381" s="2"/>
      <c r="CLT381" s="2"/>
      <c r="CLU381" s="2"/>
      <c r="CLV381" s="2"/>
      <c r="CLW381" s="2"/>
      <c r="CLX381" s="2"/>
      <c r="CLY381" s="2"/>
      <c r="CLZ381" s="2"/>
      <c r="CMA381" s="2"/>
      <c r="CMB381" s="2"/>
      <c r="CMC381" s="2"/>
      <c r="CMD381" s="2"/>
      <c r="CME381" s="2"/>
      <c r="CMF381" s="2"/>
      <c r="CMG381" s="2"/>
      <c r="CMH381" s="2"/>
      <c r="CMI381" s="2"/>
      <c r="CMJ381" s="2"/>
      <c r="CMK381" s="2"/>
      <c r="CML381" s="2"/>
      <c r="CMM381" s="2"/>
      <c r="CMN381" s="2"/>
      <c r="CMO381" s="2"/>
      <c r="CMP381" s="2"/>
      <c r="CMQ381" s="2"/>
      <c r="CMR381" s="2"/>
      <c r="CMS381" s="2"/>
      <c r="CMT381" s="2"/>
      <c r="CMU381" s="2"/>
      <c r="CMV381" s="2"/>
      <c r="CMW381" s="2"/>
      <c r="CMX381" s="2"/>
      <c r="CMY381" s="2"/>
      <c r="CMZ381" s="2"/>
      <c r="CNA381" s="2"/>
      <c r="CNB381" s="2"/>
      <c r="CNC381" s="2"/>
      <c r="CND381" s="2"/>
      <c r="CNE381" s="2"/>
      <c r="CNF381" s="2"/>
      <c r="CNG381" s="2"/>
      <c r="CNH381" s="2"/>
      <c r="CNI381" s="2"/>
      <c r="CNJ381" s="2"/>
      <c r="CNK381" s="2"/>
      <c r="CNL381" s="2"/>
      <c r="CNM381" s="2"/>
      <c r="CNN381" s="2"/>
      <c r="CNO381" s="2"/>
      <c r="CNP381" s="2"/>
      <c r="CNQ381" s="2"/>
      <c r="CNR381" s="2"/>
      <c r="CNS381" s="2"/>
      <c r="CNT381" s="2"/>
      <c r="CNU381" s="2"/>
      <c r="CNV381" s="2"/>
      <c r="CNW381" s="2"/>
      <c r="CNX381" s="2"/>
      <c r="CNY381" s="2"/>
      <c r="CNZ381" s="2"/>
      <c r="COA381" s="2"/>
      <c r="COB381" s="2"/>
      <c r="COC381" s="2"/>
      <c r="COD381" s="2"/>
      <c r="COE381" s="2"/>
      <c r="COF381" s="2"/>
      <c r="COG381" s="2"/>
      <c r="COH381" s="2"/>
      <c r="COI381" s="2"/>
      <c r="COJ381" s="2"/>
      <c r="COK381" s="2"/>
      <c r="COL381" s="2"/>
      <c r="COM381" s="2"/>
      <c r="CON381" s="2"/>
      <c r="COO381" s="2"/>
      <c r="COP381" s="2"/>
      <c r="COQ381" s="2"/>
      <c r="COR381" s="2"/>
      <c r="COS381" s="2"/>
      <c r="COT381" s="2"/>
      <c r="COU381" s="2"/>
      <c r="COV381" s="2"/>
      <c r="COW381" s="2"/>
      <c r="COX381" s="2"/>
      <c r="COY381" s="2"/>
      <c r="COZ381" s="2"/>
      <c r="CPA381" s="2"/>
      <c r="CPB381" s="2"/>
      <c r="CPC381" s="2"/>
      <c r="CPD381" s="2"/>
      <c r="CPE381" s="2"/>
      <c r="CPF381" s="2"/>
      <c r="CPG381" s="2"/>
      <c r="CPH381" s="2"/>
      <c r="CPI381" s="2"/>
      <c r="CPJ381" s="2"/>
      <c r="CPK381" s="2"/>
      <c r="CPL381" s="2"/>
      <c r="CPM381" s="2"/>
      <c r="CPN381" s="2"/>
      <c r="CPO381" s="2"/>
      <c r="CPP381" s="2"/>
      <c r="CPQ381" s="2"/>
      <c r="CPR381" s="2"/>
      <c r="CPS381" s="2"/>
      <c r="CPT381" s="2"/>
      <c r="CPU381" s="2"/>
      <c r="CPV381" s="2"/>
      <c r="CPW381" s="2"/>
      <c r="CPX381" s="2"/>
      <c r="CPY381" s="2"/>
      <c r="CPZ381" s="2"/>
      <c r="CQA381" s="2"/>
      <c r="CQB381" s="2"/>
      <c r="CQC381" s="2"/>
      <c r="CQD381" s="2"/>
      <c r="CQE381" s="2"/>
      <c r="CQF381" s="2"/>
      <c r="CQG381" s="2"/>
      <c r="CQH381" s="2"/>
      <c r="CQI381" s="2"/>
      <c r="CQJ381" s="2"/>
      <c r="CQK381" s="2"/>
      <c r="CQL381" s="2"/>
      <c r="CQM381" s="2"/>
      <c r="CQN381" s="2"/>
      <c r="CQO381" s="2"/>
      <c r="CQP381" s="2"/>
      <c r="CQQ381" s="2"/>
      <c r="CQR381" s="2"/>
      <c r="CQS381" s="2"/>
      <c r="CQT381" s="2"/>
      <c r="CQU381" s="2"/>
      <c r="CQV381" s="2"/>
      <c r="CQW381" s="2"/>
      <c r="CQX381" s="2"/>
      <c r="CQY381" s="2"/>
      <c r="CQZ381" s="2"/>
      <c r="CRA381" s="2"/>
      <c r="CRB381" s="2"/>
      <c r="CRC381" s="2"/>
      <c r="CRD381" s="2"/>
      <c r="CRE381" s="2"/>
      <c r="CRF381" s="2"/>
      <c r="CRG381" s="2"/>
      <c r="CRH381" s="2"/>
      <c r="CRI381" s="2"/>
      <c r="CRJ381" s="2"/>
      <c r="CRK381" s="2"/>
      <c r="CRL381" s="2"/>
      <c r="CRM381" s="2"/>
      <c r="CRN381" s="2"/>
      <c r="CRO381" s="2"/>
      <c r="CRP381" s="2"/>
      <c r="CRQ381" s="2"/>
      <c r="CRR381" s="2"/>
      <c r="CRS381" s="2"/>
      <c r="CRT381" s="2"/>
      <c r="CRU381" s="2"/>
      <c r="CRV381" s="2"/>
      <c r="CRW381" s="2"/>
      <c r="CRX381" s="2"/>
      <c r="CRY381" s="2"/>
      <c r="CRZ381" s="2"/>
      <c r="CSA381" s="2"/>
      <c r="CSB381" s="2"/>
      <c r="CSC381" s="2"/>
      <c r="CSD381" s="2"/>
      <c r="CSE381" s="2"/>
      <c r="CSF381" s="2"/>
      <c r="CSG381" s="2"/>
      <c r="CSH381" s="2"/>
      <c r="CSI381" s="2"/>
      <c r="CSJ381" s="2"/>
      <c r="CSK381" s="2"/>
      <c r="CSL381" s="2"/>
      <c r="CSM381" s="2"/>
      <c r="CSN381" s="2"/>
      <c r="CSO381" s="2"/>
      <c r="CSP381" s="2"/>
      <c r="CSQ381" s="2"/>
      <c r="CSR381" s="2"/>
      <c r="CSS381" s="2"/>
      <c r="CST381" s="2"/>
      <c r="CSU381" s="2"/>
      <c r="CSV381" s="2"/>
      <c r="CSW381" s="2"/>
      <c r="CSX381" s="2"/>
      <c r="CSY381" s="2"/>
      <c r="CSZ381" s="2"/>
      <c r="CTA381" s="2"/>
      <c r="CTB381" s="2"/>
      <c r="CTC381" s="2"/>
      <c r="CTD381" s="2"/>
      <c r="CTE381" s="2"/>
      <c r="CTF381" s="2"/>
      <c r="CTG381" s="2"/>
      <c r="CTH381" s="2"/>
      <c r="CTI381" s="2"/>
      <c r="CTJ381" s="2"/>
      <c r="CTK381" s="2"/>
      <c r="CTL381" s="2"/>
      <c r="CTM381" s="2"/>
      <c r="CTN381" s="2"/>
      <c r="CTO381" s="2"/>
      <c r="CTP381" s="2"/>
      <c r="CTQ381" s="2"/>
      <c r="CTR381" s="2"/>
      <c r="CTS381" s="2"/>
      <c r="CTT381" s="2"/>
      <c r="CTU381" s="2"/>
      <c r="CTV381" s="2"/>
      <c r="CTW381" s="2"/>
      <c r="CTX381" s="2"/>
      <c r="CTY381" s="2"/>
      <c r="CTZ381" s="2"/>
      <c r="CUA381" s="2"/>
      <c r="CUB381" s="2"/>
      <c r="CUC381" s="2"/>
      <c r="CUD381" s="2"/>
      <c r="CUE381" s="2"/>
      <c r="CUF381" s="2"/>
      <c r="CUG381" s="2"/>
      <c r="CUH381" s="2"/>
      <c r="CUI381" s="2"/>
      <c r="CUJ381" s="2"/>
      <c r="CUK381" s="2"/>
      <c r="CUL381" s="2"/>
      <c r="CUM381" s="2"/>
      <c r="CUN381" s="2"/>
      <c r="CUO381" s="2"/>
      <c r="CUP381" s="2"/>
      <c r="CUQ381" s="2"/>
      <c r="CUR381" s="2"/>
      <c r="CUS381" s="2"/>
      <c r="CUT381" s="2"/>
      <c r="CUU381" s="2"/>
      <c r="CUV381" s="2"/>
      <c r="CUW381" s="2"/>
      <c r="CUX381" s="2"/>
      <c r="CUY381" s="2"/>
      <c r="CUZ381" s="2"/>
      <c r="CVA381" s="2"/>
      <c r="CVB381" s="2"/>
      <c r="CVC381" s="2"/>
      <c r="CVD381" s="2"/>
      <c r="CVE381" s="2"/>
      <c r="CVF381" s="2"/>
      <c r="CVG381" s="2"/>
      <c r="CVH381" s="2"/>
      <c r="CVI381" s="2"/>
      <c r="CVJ381" s="2"/>
      <c r="CVK381" s="2"/>
      <c r="CVL381" s="2"/>
      <c r="CVM381" s="2"/>
      <c r="CVN381" s="2"/>
      <c r="CVO381" s="2"/>
      <c r="CVP381" s="2"/>
      <c r="CVQ381" s="2"/>
      <c r="CVR381" s="2"/>
      <c r="CVS381" s="2"/>
      <c r="CVT381" s="2"/>
      <c r="CVU381" s="2"/>
      <c r="CVV381" s="2"/>
      <c r="CVW381" s="2"/>
      <c r="CVX381" s="2"/>
      <c r="CVY381" s="2"/>
      <c r="CVZ381" s="2"/>
      <c r="CWA381" s="2"/>
      <c r="CWB381" s="2"/>
      <c r="CWC381" s="2"/>
      <c r="CWD381" s="2"/>
      <c r="CWE381" s="2"/>
      <c r="CWF381" s="2"/>
      <c r="CWG381" s="2"/>
      <c r="CWH381" s="2"/>
      <c r="CWI381" s="2"/>
      <c r="CWJ381" s="2"/>
      <c r="CWK381" s="2"/>
      <c r="CWL381" s="2"/>
      <c r="CWM381" s="2"/>
      <c r="CWN381" s="2"/>
      <c r="CWO381" s="2"/>
      <c r="CWP381" s="2"/>
      <c r="CWQ381" s="2"/>
      <c r="CWR381" s="2"/>
      <c r="CWS381" s="2"/>
      <c r="CWT381" s="2"/>
      <c r="CWU381" s="2"/>
      <c r="CWV381" s="2"/>
      <c r="CWW381" s="2"/>
      <c r="CWX381" s="2"/>
      <c r="CWY381" s="2"/>
      <c r="CWZ381" s="2"/>
      <c r="CXA381" s="2"/>
      <c r="CXB381" s="2"/>
      <c r="CXC381" s="2"/>
      <c r="CXD381" s="2"/>
      <c r="CXE381" s="2"/>
      <c r="CXF381" s="2"/>
      <c r="CXG381" s="2"/>
      <c r="CXH381" s="2"/>
      <c r="CXI381" s="2"/>
      <c r="CXJ381" s="2"/>
      <c r="CXK381" s="2"/>
      <c r="CXL381" s="2"/>
      <c r="CXM381" s="2"/>
      <c r="CXN381" s="2"/>
      <c r="CXO381" s="2"/>
      <c r="CXP381" s="2"/>
      <c r="CXQ381" s="2"/>
      <c r="CXR381" s="2"/>
      <c r="CXS381" s="2"/>
      <c r="CXT381" s="2"/>
      <c r="CXU381" s="2"/>
      <c r="CXV381" s="2"/>
      <c r="CXW381" s="2"/>
      <c r="CXX381" s="2"/>
      <c r="CXY381" s="2"/>
      <c r="CXZ381" s="2"/>
      <c r="CYA381" s="2"/>
      <c r="CYB381" s="2"/>
      <c r="CYC381" s="2"/>
      <c r="CYD381" s="2"/>
      <c r="CYE381" s="2"/>
      <c r="CYF381" s="2"/>
      <c r="CYG381" s="2"/>
      <c r="CYH381" s="2"/>
      <c r="CYI381" s="2"/>
      <c r="CYJ381" s="2"/>
      <c r="CYK381" s="2"/>
      <c r="CYL381" s="2"/>
      <c r="CYM381" s="2"/>
      <c r="CYN381" s="2"/>
      <c r="CYO381" s="2"/>
      <c r="CYP381" s="2"/>
      <c r="CYQ381" s="2"/>
      <c r="CYR381" s="2"/>
      <c r="CYS381" s="2"/>
      <c r="CYT381" s="2"/>
      <c r="CYU381" s="2"/>
      <c r="CYV381" s="2"/>
      <c r="CYW381" s="2"/>
      <c r="CYX381" s="2"/>
      <c r="CYY381" s="2"/>
      <c r="CYZ381" s="2"/>
      <c r="CZA381" s="2"/>
      <c r="CZB381" s="2"/>
      <c r="CZC381" s="2"/>
      <c r="CZD381" s="2"/>
      <c r="CZE381" s="2"/>
      <c r="CZF381" s="2"/>
      <c r="CZG381" s="2"/>
      <c r="CZH381" s="2"/>
      <c r="CZI381" s="2"/>
      <c r="CZJ381" s="2"/>
      <c r="CZK381" s="2"/>
      <c r="CZL381" s="2"/>
      <c r="CZM381" s="2"/>
      <c r="CZN381" s="2"/>
      <c r="CZO381" s="2"/>
      <c r="CZP381" s="2"/>
      <c r="CZQ381" s="2"/>
      <c r="CZR381" s="2"/>
      <c r="CZS381" s="2"/>
      <c r="CZT381" s="2"/>
      <c r="CZU381" s="2"/>
      <c r="CZV381" s="2"/>
      <c r="CZW381" s="2"/>
      <c r="CZX381" s="2"/>
      <c r="CZY381" s="2"/>
      <c r="CZZ381" s="2"/>
      <c r="DAA381" s="2"/>
      <c r="DAB381" s="2"/>
      <c r="DAC381" s="2"/>
      <c r="DAD381" s="2"/>
      <c r="DAE381" s="2"/>
      <c r="DAF381" s="2"/>
      <c r="DAG381" s="2"/>
      <c r="DAH381" s="2"/>
      <c r="DAI381" s="2"/>
      <c r="DAJ381" s="2"/>
      <c r="DAK381" s="2"/>
      <c r="DAL381" s="2"/>
      <c r="DAM381" s="2"/>
      <c r="DAN381" s="2"/>
      <c r="DAO381" s="2"/>
      <c r="DAP381" s="2"/>
      <c r="DAQ381" s="2"/>
      <c r="DAR381" s="2"/>
      <c r="DAS381" s="2"/>
      <c r="DAT381" s="2"/>
      <c r="DAU381" s="2"/>
      <c r="DAV381" s="2"/>
      <c r="DAW381" s="2"/>
      <c r="DAX381" s="2"/>
      <c r="DAY381" s="2"/>
      <c r="DAZ381" s="2"/>
      <c r="DBA381" s="2"/>
      <c r="DBB381" s="2"/>
      <c r="DBC381" s="2"/>
      <c r="DBD381" s="2"/>
      <c r="DBE381" s="2"/>
      <c r="DBF381" s="2"/>
      <c r="DBG381" s="2"/>
      <c r="DBH381" s="2"/>
      <c r="DBI381" s="2"/>
      <c r="DBJ381" s="2"/>
      <c r="DBK381" s="2"/>
      <c r="DBL381" s="2"/>
      <c r="DBM381" s="2"/>
      <c r="DBN381" s="2"/>
      <c r="DBO381" s="2"/>
      <c r="DBP381" s="2"/>
      <c r="DBQ381" s="2"/>
      <c r="DBR381" s="2"/>
      <c r="DBS381" s="2"/>
      <c r="DBT381" s="2"/>
      <c r="DBU381" s="2"/>
      <c r="DBV381" s="2"/>
      <c r="DBW381" s="2"/>
      <c r="DBX381" s="2"/>
      <c r="DBY381" s="2"/>
      <c r="DBZ381" s="2"/>
      <c r="DCA381" s="2"/>
      <c r="DCB381" s="2"/>
      <c r="DCC381" s="2"/>
      <c r="DCD381" s="2"/>
      <c r="DCE381" s="2"/>
      <c r="DCF381" s="2"/>
      <c r="DCG381" s="2"/>
      <c r="DCH381" s="2"/>
      <c r="DCI381" s="2"/>
      <c r="DCJ381" s="2"/>
      <c r="DCK381" s="2"/>
      <c r="DCL381" s="2"/>
      <c r="DCM381" s="2"/>
      <c r="DCN381" s="2"/>
      <c r="DCO381" s="2"/>
      <c r="DCP381" s="2"/>
      <c r="DCQ381" s="2"/>
      <c r="DCR381" s="2"/>
      <c r="DCS381" s="2"/>
      <c r="DCT381" s="2"/>
      <c r="DCU381" s="2"/>
      <c r="DCV381" s="2"/>
      <c r="DCW381" s="2"/>
      <c r="DCX381" s="2"/>
      <c r="DCY381" s="2"/>
      <c r="DCZ381" s="2"/>
      <c r="DDA381" s="2"/>
      <c r="DDB381" s="2"/>
      <c r="DDC381" s="2"/>
      <c r="DDD381" s="2"/>
      <c r="DDE381" s="2"/>
      <c r="DDF381" s="2"/>
      <c r="DDG381" s="2"/>
      <c r="DDH381" s="2"/>
      <c r="DDI381" s="2"/>
      <c r="DDJ381" s="2"/>
      <c r="DDK381" s="2"/>
      <c r="DDL381" s="2"/>
      <c r="DDM381" s="2"/>
      <c r="DDN381" s="2"/>
      <c r="DDO381" s="2"/>
      <c r="DDP381" s="2"/>
      <c r="DDQ381" s="2"/>
      <c r="DDR381" s="2"/>
      <c r="DDS381" s="2"/>
      <c r="DDT381" s="2"/>
      <c r="DDU381" s="2"/>
      <c r="DDV381" s="2"/>
      <c r="DDW381" s="2"/>
      <c r="DDX381" s="2"/>
      <c r="DDY381" s="2"/>
      <c r="DDZ381" s="2"/>
      <c r="DEA381" s="2"/>
      <c r="DEB381" s="2"/>
      <c r="DEC381" s="2"/>
      <c r="DED381" s="2"/>
      <c r="DEE381" s="2"/>
      <c r="DEF381" s="2"/>
      <c r="DEG381" s="2"/>
      <c r="DEH381" s="2"/>
      <c r="DEI381" s="2"/>
      <c r="DEJ381" s="2"/>
      <c r="DEK381" s="2"/>
      <c r="DEL381" s="2"/>
      <c r="DEM381" s="2"/>
      <c r="DEN381" s="2"/>
      <c r="DEO381" s="2"/>
      <c r="DEP381" s="2"/>
      <c r="DEQ381" s="2"/>
      <c r="DER381" s="2"/>
      <c r="DES381" s="2"/>
      <c r="DET381" s="2"/>
      <c r="DEU381" s="2"/>
      <c r="DEV381" s="2"/>
      <c r="DEW381" s="2"/>
      <c r="DEX381" s="2"/>
      <c r="DEY381" s="2"/>
      <c r="DEZ381" s="2"/>
      <c r="DFA381" s="2"/>
      <c r="DFB381" s="2"/>
      <c r="DFC381" s="2"/>
      <c r="DFD381" s="2"/>
      <c r="DFE381" s="2"/>
      <c r="DFF381" s="2"/>
      <c r="DFG381" s="2"/>
      <c r="DFH381" s="2"/>
      <c r="DFI381" s="2"/>
      <c r="DFJ381" s="2"/>
      <c r="DFK381" s="2"/>
      <c r="DFL381" s="2"/>
      <c r="DFM381" s="2"/>
      <c r="DFN381" s="2"/>
      <c r="DFO381" s="2"/>
      <c r="DFP381" s="2"/>
      <c r="DFQ381" s="2"/>
      <c r="DFR381" s="2"/>
      <c r="DFS381" s="2"/>
      <c r="DFT381" s="2"/>
      <c r="DFU381" s="2"/>
      <c r="DFV381" s="2"/>
      <c r="DFW381" s="2"/>
      <c r="DFX381" s="2"/>
      <c r="DFY381" s="2"/>
      <c r="DFZ381" s="2"/>
      <c r="DGA381" s="2"/>
      <c r="DGB381" s="2"/>
      <c r="DGC381" s="2"/>
      <c r="DGD381" s="2"/>
      <c r="DGE381" s="2"/>
      <c r="DGF381" s="2"/>
      <c r="DGG381" s="2"/>
      <c r="DGH381" s="2"/>
      <c r="DGI381" s="2"/>
      <c r="DGJ381" s="2"/>
      <c r="DGK381" s="2"/>
      <c r="DGL381" s="2"/>
      <c r="DGM381" s="2"/>
      <c r="DGN381" s="2"/>
      <c r="DGO381" s="2"/>
      <c r="DGP381" s="2"/>
      <c r="DGQ381" s="2"/>
      <c r="DGR381" s="2"/>
      <c r="DGS381" s="2"/>
      <c r="DGT381" s="2"/>
      <c r="DGU381" s="2"/>
      <c r="DGV381" s="2"/>
      <c r="DGW381" s="2"/>
      <c r="DGX381" s="2"/>
      <c r="DGY381" s="2"/>
      <c r="DGZ381" s="2"/>
      <c r="DHA381" s="2"/>
      <c r="DHB381" s="2"/>
      <c r="DHC381" s="2"/>
      <c r="DHD381" s="2"/>
      <c r="DHE381" s="2"/>
      <c r="DHF381" s="2"/>
      <c r="DHG381" s="2"/>
      <c r="DHH381" s="2"/>
      <c r="DHI381" s="2"/>
      <c r="DHJ381" s="2"/>
      <c r="DHK381" s="2"/>
      <c r="DHL381" s="2"/>
      <c r="DHM381" s="2"/>
      <c r="DHN381" s="2"/>
      <c r="DHO381" s="2"/>
      <c r="DHP381" s="2"/>
      <c r="DHQ381" s="2"/>
      <c r="DHR381" s="2"/>
      <c r="DHS381" s="2"/>
      <c r="DHT381" s="2"/>
      <c r="DHU381" s="2"/>
      <c r="DHV381" s="2"/>
      <c r="DHW381" s="2"/>
      <c r="DHX381" s="2"/>
      <c r="DHY381" s="2"/>
      <c r="DHZ381" s="2"/>
      <c r="DIA381" s="2"/>
      <c r="DIB381" s="2"/>
      <c r="DIC381" s="2"/>
      <c r="DID381" s="2"/>
      <c r="DIE381" s="2"/>
      <c r="DIF381" s="2"/>
      <c r="DIG381" s="2"/>
      <c r="DIH381" s="2"/>
      <c r="DII381" s="2"/>
      <c r="DIJ381" s="2"/>
      <c r="DIK381" s="2"/>
      <c r="DIL381" s="2"/>
      <c r="DIM381" s="2"/>
      <c r="DIN381" s="2"/>
      <c r="DIO381" s="2"/>
      <c r="DIP381" s="2"/>
      <c r="DIQ381" s="2"/>
      <c r="DIR381" s="2"/>
      <c r="DIS381" s="2"/>
      <c r="DIT381" s="2"/>
      <c r="DIU381" s="2"/>
      <c r="DIV381" s="2"/>
      <c r="DIW381" s="2"/>
      <c r="DIX381" s="2"/>
      <c r="DIY381" s="2"/>
      <c r="DIZ381" s="2"/>
      <c r="DJA381" s="2"/>
      <c r="DJB381" s="2"/>
      <c r="DJC381" s="2"/>
      <c r="DJD381" s="2"/>
      <c r="DJE381" s="2"/>
      <c r="DJF381" s="2"/>
      <c r="DJG381" s="2"/>
      <c r="DJH381" s="2"/>
      <c r="DJI381" s="2"/>
      <c r="DJJ381" s="2"/>
      <c r="DJK381" s="2"/>
      <c r="DJL381" s="2"/>
      <c r="DJM381" s="2"/>
      <c r="DJN381" s="2"/>
      <c r="DJO381" s="2"/>
      <c r="DJP381" s="2"/>
      <c r="DJQ381" s="2"/>
      <c r="DJR381" s="2"/>
      <c r="DJS381" s="2"/>
      <c r="DJT381" s="2"/>
      <c r="DJU381" s="2"/>
      <c r="DJV381" s="2"/>
      <c r="DJW381" s="2"/>
      <c r="DJX381" s="2"/>
      <c r="DJY381" s="2"/>
      <c r="DJZ381" s="2"/>
      <c r="DKA381" s="2"/>
      <c r="DKB381" s="2"/>
      <c r="DKC381" s="2"/>
      <c r="DKD381" s="2"/>
      <c r="DKE381" s="2"/>
      <c r="DKF381" s="2"/>
      <c r="DKG381" s="2"/>
      <c r="DKH381" s="2"/>
      <c r="DKI381" s="2"/>
      <c r="DKJ381" s="2"/>
      <c r="DKK381" s="2"/>
      <c r="DKL381" s="2"/>
      <c r="DKM381" s="2"/>
      <c r="DKN381" s="2"/>
      <c r="DKO381" s="2"/>
      <c r="DKP381" s="2"/>
      <c r="DKQ381" s="2"/>
      <c r="DKR381" s="2"/>
      <c r="DKS381" s="2"/>
      <c r="DKT381" s="2"/>
      <c r="DKU381" s="2"/>
      <c r="DKV381" s="2"/>
      <c r="DKW381" s="2"/>
      <c r="DKX381" s="2"/>
      <c r="DKY381" s="2"/>
      <c r="DKZ381" s="2"/>
      <c r="DLA381" s="2"/>
      <c r="DLB381" s="2"/>
      <c r="DLC381" s="2"/>
      <c r="DLD381" s="2"/>
      <c r="DLE381" s="2"/>
      <c r="DLF381" s="2"/>
      <c r="DLG381" s="2"/>
      <c r="DLH381" s="2"/>
      <c r="DLI381" s="2"/>
      <c r="DLJ381" s="2"/>
      <c r="DLK381" s="2"/>
      <c r="DLL381" s="2"/>
      <c r="DLM381" s="2"/>
      <c r="DLN381" s="2"/>
      <c r="DLO381" s="2"/>
      <c r="DLP381" s="2"/>
      <c r="DLQ381" s="2"/>
      <c r="DLR381" s="2"/>
      <c r="DLS381" s="2"/>
      <c r="DLT381" s="2"/>
      <c r="DLU381" s="2"/>
      <c r="DLV381" s="2"/>
      <c r="DLW381" s="2"/>
      <c r="DLX381" s="2"/>
      <c r="DLY381" s="2"/>
      <c r="DLZ381" s="2"/>
      <c r="DMA381" s="2"/>
      <c r="DMB381" s="2"/>
      <c r="DMC381" s="2"/>
      <c r="DMD381" s="2"/>
      <c r="DME381" s="2"/>
      <c r="DMF381" s="2"/>
      <c r="DMG381" s="2"/>
      <c r="DMH381" s="2"/>
      <c r="DMI381" s="2"/>
      <c r="DMJ381" s="2"/>
      <c r="DMK381" s="2"/>
      <c r="DML381" s="2"/>
      <c r="DMM381" s="2"/>
      <c r="DMN381" s="2"/>
      <c r="DMO381" s="2"/>
      <c r="DMP381" s="2"/>
      <c r="DMQ381" s="2"/>
      <c r="DMR381" s="2"/>
      <c r="DMS381" s="2"/>
      <c r="DMT381" s="2"/>
      <c r="DMU381" s="2"/>
      <c r="DMV381" s="2"/>
      <c r="DMW381" s="2"/>
      <c r="DMX381" s="2"/>
      <c r="DMY381" s="2"/>
      <c r="DMZ381" s="2"/>
      <c r="DNA381" s="2"/>
      <c r="DNB381" s="2"/>
      <c r="DNC381" s="2"/>
      <c r="DND381" s="2"/>
      <c r="DNE381" s="2"/>
      <c r="DNF381" s="2"/>
      <c r="DNG381" s="2"/>
      <c r="DNH381" s="2"/>
      <c r="DNI381" s="2"/>
      <c r="DNJ381" s="2"/>
      <c r="DNK381" s="2"/>
      <c r="DNL381" s="2"/>
      <c r="DNM381" s="2"/>
      <c r="DNN381" s="2"/>
      <c r="DNO381" s="2"/>
      <c r="DNP381" s="2"/>
      <c r="DNQ381" s="2"/>
      <c r="DNR381" s="2"/>
      <c r="DNS381" s="2"/>
      <c r="DNT381" s="2"/>
      <c r="DNU381" s="2"/>
      <c r="DNV381" s="2"/>
      <c r="DNW381" s="2"/>
      <c r="DNX381" s="2"/>
      <c r="DNY381" s="2"/>
      <c r="DNZ381" s="2"/>
      <c r="DOA381" s="2"/>
      <c r="DOB381" s="2"/>
      <c r="DOC381" s="2"/>
      <c r="DOD381" s="2"/>
      <c r="DOE381" s="2"/>
      <c r="DOF381" s="2"/>
      <c r="DOG381" s="2"/>
      <c r="DOH381" s="2"/>
      <c r="DOI381" s="2"/>
      <c r="DOJ381" s="2"/>
      <c r="DOK381" s="2"/>
      <c r="DOL381" s="2"/>
      <c r="DOM381" s="2"/>
      <c r="DON381" s="2"/>
      <c r="DOO381" s="2"/>
      <c r="DOP381" s="2"/>
      <c r="DOQ381" s="2"/>
      <c r="DOR381" s="2"/>
      <c r="DOS381" s="2"/>
      <c r="DOT381" s="2"/>
      <c r="DOU381" s="2"/>
      <c r="DOV381" s="2"/>
      <c r="DOW381" s="2"/>
      <c r="DOX381" s="2"/>
      <c r="DOY381" s="2"/>
      <c r="DOZ381" s="2"/>
      <c r="DPA381" s="2"/>
      <c r="DPB381" s="2"/>
      <c r="DPC381" s="2"/>
      <c r="DPD381" s="2"/>
      <c r="DPE381" s="2"/>
      <c r="DPF381" s="2"/>
      <c r="DPG381" s="2"/>
      <c r="DPH381" s="2"/>
      <c r="DPI381" s="2"/>
      <c r="DPJ381" s="2"/>
      <c r="DPK381" s="2"/>
      <c r="DPL381" s="2"/>
      <c r="DPM381" s="2"/>
      <c r="DPN381" s="2"/>
      <c r="DPO381" s="2"/>
      <c r="DPP381" s="2"/>
      <c r="DPQ381" s="2"/>
      <c r="DPR381" s="2"/>
      <c r="DPS381" s="2"/>
      <c r="DPT381" s="2"/>
      <c r="DPU381" s="2"/>
      <c r="DPV381" s="2"/>
      <c r="DPW381" s="2"/>
      <c r="DPX381" s="2"/>
      <c r="DPY381" s="2"/>
      <c r="DPZ381" s="2"/>
      <c r="DQA381" s="2"/>
      <c r="DQB381" s="2"/>
      <c r="DQC381" s="2"/>
      <c r="DQD381" s="2"/>
      <c r="DQE381" s="2"/>
      <c r="DQF381" s="2"/>
      <c r="DQG381" s="2"/>
      <c r="DQH381" s="2"/>
      <c r="DQI381" s="2"/>
      <c r="DQJ381" s="2"/>
      <c r="DQK381" s="2"/>
      <c r="DQL381" s="2"/>
      <c r="DQM381" s="2"/>
      <c r="DQN381" s="2"/>
      <c r="DQO381" s="2"/>
      <c r="DQP381" s="2"/>
      <c r="DQQ381" s="2"/>
      <c r="DQR381" s="2"/>
      <c r="DQS381" s="2"/>
      <c r="DQT381" s="2"/>
      <c r="DQU381" s="2"/>
      <c r="DQV381" s="2"/>
      <c r="DQW381" s="2"/>
      <c r="DQX381" s="2"/>
      <c r="DQY381" s="2"/>
      <c r="DQZ381" s="2"/>
      <c r="DRA381" s="2"/>
      <c r="DRB381" s="2"/>
      <c r="DRC381" s="2"/>
      <c r="DRD381" s="2"/>
      <c r="DRE381" s="2"/>
      <c r="DRF381" s="2"/>
      <c r="DRG381" s="2"/>
      <c r="DRH381" s="2"/>
      <c r="DRI381" s="2"/>
      <c r="DRJ381" s="2"/>
      <c r="DRK381" s="2"/>
      <c r="DRL381" s="2"/>
      <c r="DRM381" s="2"/>
      <c r="DRN381" s="2"/>
      <c r="DRO381" s="2"/>
      <c r="DRP381" s="2"/>
      <c r="DRQ381" s="2"/>
      <c r="DRR381" s="2"/>
      <c r="DRS381" s="2"/>
      <c r="DRT381" s="2"/>
      <c r="DRU381" s="2"/>
      <c r="DRV381" s="2"/>
      <c r="DRW381" s="2"/>
      <c r="DRX381" s="2"/>
      <c r="DRY381" s="2"/>
      <c r="DRZ381" s="2"/>
      <c r="DSA381" s="2"/>
      <c r="DSB381" s="2"/>
      <c r="DSC381" s="2"/>
      <c r="DSD381" s="2"/>
      <c r="DSE381" s="2"/>
      <c r="DSF381" s="2"/>
      <c r="DSG381" s="2"/>
      <c r="DSH381" s="2"/>
      <c r="DSI381" s="2"/>
      <c r="DSJ381" s="2"/>
      <c r="DSK381" s="2"/>
      <c r="DSL381" s="2"/>
      <c r="DSM381" s="2"/>
      <c r="DSN381" s="2"/>
      <c r="DSO381" s="2"/>
      <c r="DSP381" s="2"/>
      <c r="DSQ381" s="2"/>
      <c r="DSR381" s="2"/>
      <c r="DSS381" s="2"/>
      <c r="DST381" s="2"/>
      <c r="DSU381" s="2"/>
      <c r="DSV381" s="2"/>
      <c r="DSW381" s="2"/>
      <c r="DSX381" s="2"/>
      <c r="DSY381" s="2"/>
      <c r="DSZ381" s="2"/>
      <c r="DTA381" s="2"/>
      <c r="DTB381" s="2"/>
      <c r="DTC381" s="2"/>
      <c r="DTD381" s="2"/>
      <c r="DTE381" s="2"/>
      <c r="DTF381" s="2"/>
      <c r="DTG381" s="2"/>
      <c r="DTH381" s="2"/>
      <c r="DTI381" s="2"/>
      <c r="DTJ381" s="2"/>
      <c r="DTK381" s="2"/>
      <c r="DTL381" s="2"/>
      <c r="DTM381" s="2"/>
      <c r="DTN381" s="2"/>
      <c r="DTO381" s="2"/>
      <c r="DTP381" s="2"/>
      <c r="DTQ381" s="2"/>
      <c r="DTR381" s="2"/>
      <c r="DTS381" s="2"/>
      <c r="DTT381" s="2"/>
      <c r="DTU381" s="2"/>
      <c r="DTV381" s="2"/>
      <c r="DTW381" s="2"/>
      <c r="DTX381" s="2"/>
      <c r="DTY381" s="2"/>
      <c r="DTZ381" s="2"/>
      <c r="DUA381" s="2"/>
      <c r="DUB381" s="2"/>
      <c r="DUC381" s="2"/>
      <c r="DUD381" s="2"/>
      <c r="DUE381" s="2"/>
      <c r="DUF381" s="2"/>
      <c r="DUG381" s="2"/>
      <c r="DUH381" s="2"/>
      <c r="DUI381" s="2"/>
      <c r="DUJ381" s="2"/>
      <c r="DUK381" s="2"/>
      <c r="DUL381" s="2"/>
      <c r="DUM381" s="2"/>
      <c r="DUN381" s="2"/>
      <c r="DUO381" s="2"/>
      <c r="DUP381" s="2"/>
      <c r="DUQ381" s="2"/>
      <c r="DUR381" s="2"/>
      <c r="DUS381" s="2"/>
      <c r="DUT381" s="2"/>
      <c r="DUU381" s="2"/>
      <c r="DUV381" s="2"/>
      <c r="DUW381" s="2"/>
      <c r="DUX381" s="2"/>
      <c r="DUY381" s="2"/>
      <c r="DUZ381" s="2"/>
      <c r="DVA381" s="2"/>
      <c r="DVB381" s="2"/>
      <c r="DVC381" s="2"/>
      <c r="DVD381" s="2"/>
      <c r="DVE381" s="2"/>
      <c r="DVF381" s="2"/>
      <c r="DVG381" s="2"/>
      <c r="DVH381" s="2"/>
      <c r="DVI381" s="2"/>
      <c r="DVJ381" s="2"/>
      <c r="DVK381" s="2"/>
      <c r="DVL381" s="2"/>
      <c r="DVM381" s="2"/>
      <c r="DVN381" s="2"/>
      <c r="DVO381" s="2"/>
      <c r="DVP381" s="2"/>
      <c r="DVQ381" s="2"/>
      <c r="DVR381" s="2"/>
      <c r="DVS381" s="2"/>
      <c r="DVT381" s="2"/>
      <c r="DVU381" s="2"/>
      <c r="DVV381" s="2"/>
      <c r="DVW381" s="2"/>
      <c r="DVX381" s="2"/>
      <c r="DVY381" s="2"/>
      <c r="DVZ381" s="2"/>
      <c r="DWA381" s="2"/>
      <c r="DWB381" s="2"/>
      <c r="DWC381" s="2"/>
      <c r="DWD381" s="2"/>
      <c r="DWE381" s="2"/>
      <c r="DWF381" s="2"/>
      <c r="DWG381" s="2"/>
      <c r="DWH381" s="2"/>
      <c r="DWI381" s="2"/>
      <c r="DWJ381" s="2"/>
      <c r="DWK381" s="2"/>
      <c r="DWL381" s="2"/>
      <c r="DWM381" s="2"/>
      <c r="DWN381" s="2"/>
      <c r="DWO381" s="2"/>
      <c r="DWP381" s="2"/>
      <c r="DWQ381" s="2"/>
      <c r="DWR381" s="2"/>
      <c r="DWS381" s="2"/>
      <c r="DWT381" s="2"/>
      <c r="DWU381" s="2"/>
      <c r="DWV381" s="2"/>
      <c r="DWW381" s="2"/>
      <c r="DWX381" s="2"/>
      <c r="DWY381" s="2"/>
      <c r="DWZ381" s="2"/>
      <c r="DXA381" s="2"/>
      <c r="DXB381" s="2"/>
      <c r="DXC381" s="2"/>
      <c r="DXD381" s="2"/>
      <c r="DXE381" s="2"/>
      <c r="DXF381" s="2"/>
      <c r="DXG381" s="2"/>
      <c r="DXH381" s="2"/>
      <c r="DXI381" s="2"/>
      <c r="DXJ381" s="2"/>
      <c r="DXK381" s="2"/>
      <c r="DXL381" s="2"/>
      <c r="DXM381" s="2"/>
      <c r="DXN381" s="2"/>
      <c r="DXO381" s="2"/>
      <c r="DXP381" s="2"/>
      <c r="DXQ381" s="2"/>
      <c r="DXR381" s="2"/>
      <c r="DXS381" s="2"/>
      <c r="DXT381" s="2"/>
      <c r="DXU381" s="2"/>
      <c r="DXV381" s="2"/>
      <c r="DXW381" s="2"/>
      <c r="DXX381" s="2"/>
      <c r="DXY381" s="2"/>
      <c r="DXZ381" s="2"/>
      <c r="DYA381" s="2"/>
      <c r="DYB381" s="2"/>
      <c r="DYC381" s="2"/>
      <c r="DYD381" s="2"/>
      <c r="DYE381" s="2"/>
      <c r="DYF381" s="2"/>
      <c r="DYG381" s="2"/>
      <c r="DYH381" s="2"/>
      <c r="DYI381" s="2"/>
      <c r="DYJ381" s="2"/>
      <c r="DYK381" s="2"/>
      <c r="DYL381" s="2"/>
      <c r="DYM381" s="2"/>
      <c r="DYN381" s="2"/>
      <c r="DYO381" s="2"/>
      <c r="DYP381" s="2"/>
      <c r="DYQ381" s="2"/>
      <c r="DYR381" s="2"/>
      <c r="DYS381" s="2"/>
      <c r="DYT381" s="2"/>
      <c r="DYU381" s="2"/>
      <c r="DYV381" s="2"/>
      <c r="DYW381" s="2"/>
      <c r="DYX381" s="2"/>
      <c r="DYY381" s="2"/>
      <c r="DYZ381" s="2"/>
      <c r="DZA381" s="2"/>
      <c r="DZB381" s="2"/>
      <c r="DZC381" s="2"/>
      <c r="DZD381" s="2"/>
      <c r="DZE381" s="2"/>
      <c r="DZF381" s="2"/>
      <c r="DZG381" s="2"/>
      <c r="DZH381" s="2"/>
      <c r="DZI381" s="2"/>
      <c r="DZJ381" s="2"/>
      <c r="DZK381" s="2"/>
      <c r="DZL381" s="2"/>
      <c r="DZM381" s="2"/>
      <c r="DZN381" s="2"/>
      <c r="DZO381" s="2"/>
      <c r="DZP381" s="2"/>
      <c r="DZQ381" s="2"/>
      <c r="DZR381" s="2"/>
      <c r="DZS381" s="2"/>
      <c r="DZT381" s="2"/>
      <c r="DZU381" s="2"/>
      <c r="DZV381" s="2"/>
      <c r="DZW381" s="2"/>
      <c r="DZX381" s="2"/>
      <c r="DZY381" s="2"/>
      <c r="DZZ381" s="2"/>
      <c r="EAA381" s="2"/>
      <c r="EAB381" s="2"/>
      <c r="EAC381" s="2"/>
      <c r="EAD381" s="2"/>
      <c r="EAE381" s="2"/>
      <c r="EAF381" s="2"/>
      <c r="EAG381" s="2"/>
      <c r="EAH381" s="2"/>
      <c r="EAI381" s="2"/>
      <c r="EAJ381" s="2"/>
      <c r="EAK381" s="2"/>
      <c r="EAL381" s="2"/>
      <c r="EAM381" s="2"/>
      <c r="EAN381" s="2"/>
      <c r="EAO381" s="2"/>
      <c r="EAP381" s="2"/>
      <c r="EAQ381" s="2"/>
      <c r="EAR381" s="2"/>
      <c r="EAS381" s="2"/>
      <c r="EAT381" s="2"/>
      <c r="EAU381" s="2"/>
      <c r="EAV381" s="2"/>
      <c r="EAW381" s="2"/>
      <c r="EAX381" s="2"/>
      <c r="EAY381" s="2"/>
      <c r="EAZ381" s="2"/>
      <c r="EBA381" s="2"/>
      <c r="EBB381" s="2"/>
      <c r="EBC381" s="2"/>
      <c r="EBD381" s="2"/>
      <c r="EBE381" s="2"/>
      <c r="EBF381" s="2"/>
      <c r="EBG381" s="2"/>
      <c r="EBH381" s="2"/>
      <c r="EBI381" s="2"/>
      <c r="EBJ381" s="2"/>
      <c r="EBK381" s="2"/>
      <c r="EBL381" s="2"/>
      <c r="EBM381" s="2"/>
      <c r="EBN381" s="2"/>
      <c r="EBO381" s="2"/>
      <c r="EBP381" s="2"/>
      <c r="EBQ381" s="2"/>
      <c r="EBR381" s="2"/>
      <c r="EBS381" s="2"/>
      <c r="EBT381" s="2"/>
      <c r="EBU381" s="2"/>
      <c r="EBV381" s="2"/>
      <c r="EBW381" s="2"/>
      <c r="EBX381" s="2"/>
      <c r="EBY381" s="2"/>
      <c r="EBZ381" s="2"/>
      <c r="ECA381" s="2"/>
      <c r="ECB381" s="2"/>
      <c r="ECC381" s="2"/>
      <c r="ECD381" s="2"/>
      <c r="ECE381" s="2"/>
      <c r="ECF381" s="2"/>
      <c r="ECG381" s="2"/>
      <c r="ECH381" s="2"/>
      <c r="ECI381" s="2"/>
      <c r="ECJ381" s="2"/>
      <c r="ECK381" s="2"/>
      <c r="ECL381" s="2"/>
      <c r="ECM381" s="2"/>
      <c r="ECN381" s="2"/>
      <c r="ECO381" s="2"/>
      <c r="ECP381" s="2"/>
      <c r="ECQ381" s="2"/>
      <c r="ECR381" s="2"/>
      <c r="ECS381" s="2"/>
      <c r="ECT381" s="2"/>
      <c r="ECU381" s="2"/>
      <c r="ECV381" s="2"/>
      <c r="ECW381" s="2"/>
      <c r="ECX381" s="2"/>
      <c r="ECY381" s="2"/>
      <c r="ECZ381" s="2"/>
      <c r="EDA381" s="2"/>
      <c r="EDB381" s="2"/>
      <c r="EDC381" s="2"/>
      <c r="EDD381" s="2"/>
      <c r="EDE381" s="2"/>
      <c r="EDF381" s="2"/>
      <c r="EDG381" s="2"/>
      <c r="EDH381" s="2"/>
      <c r="EDI381" s="2"/>
      <c r="EDJ381" s="2"/>
      <c r="EDK381" s="2"/>
      <c r="EDL381" s="2"/>
      <c r="EDM381" s="2"/>
      <c r="EDN381" s="2"/>
      <c r="EDO381" s="2"/>
      <c r="EDP381" s="2"/>
      <c r="EDQ381" s="2"/>
      <c r="EDR381" s="2"/>
      <c r="EDS381" s="2"/>
      <c r="EDT381" s="2"/>
      <c r="EDU381" s="2"/>
      <c r="EDV381" s="2"/>
      <c r="EDW381" s="2"/>
      <c r="EDX381" s="2"/>
      <c r="EDY381" s="2"/>
      <c r="EDZ381" s="2"/>
      <c r="EEA381" s="2"/>
      <c r="EEB381" s="2"/>
      <c r="EEC381" s="2"/>
      <c r="EED381" s="2"/>
      <c r="EEE381" s="2"/>
      <c r="EEF381" s="2"/>
      <c r="EEG381" s="2"/>
      <c r="EEH381" s="2"/>
      <c r="EEI381" s="2"/>
      <c r="EEJ381" s="2"/>
      <c r="EEK381" s="2"/>
      <c r="EEL381" s="2"/>
      <c r="EEM381" s="2"/>
      <c r="EEN381" s="2"/>
      <c r="EEO381" s="2"/>
      <c r="EEP381" s="2"/>
      <c r="EEQ381" s="2"/>
      <c r="EER381" s="2"/>
      <c r="EES381" s="2"/>
      <c r="EET381" s="2"/>
      <c r="EEU381" s="2"/>
      <c r="EEV381" s="2"/>
      <c r="EEW381" s="2"/>
      <c r="EEX381" s="2"/>
      <c r="EEY381" s="2"/>
      <c r="EEZ381" s="2"/>
      <c r="EFA381" s="2"/>
      <c r="EFB381" s="2"/>
      <c r="EFC381" s="2"/>
      <c r="EFD381" s="2"/>
      <c r="EFE381" s="2"/>
      <c r="EFF381" s="2"/>
      <c r="EFG381" s="2"/>
      <c r="EFH381" s="2"/>
      <c r="EFI381" s="2"/>
      <c r="EFJ381" s="2"/>
      <c r="EFK381" s="2"/>
      <c r="EFL381" s="2"/>
      <c r="EFM381" s="2"/>
      <c r="EFN381" s="2"/>
      <c r="EFO381" s="2"/>
      <c r="EFP381" s="2"/>
      <c r="EFQ381" s="2"/>
      <c r="EFR381" s="2"/>
      <c r="EFS381" s="2"/>
      <c r="EFT381" s="2"/>
      <c r="EFU381" s="2"/>
      <c r="EFV381" s="2"/>
      <c r="EFW381" s="2"/>
      <c r="EFX381" s="2"/>
      <c r="EFY381" s="2"/>
      <c r="EFZ381" s="2"/>
      <c r="EGA381" s="2"/>
      <c r="EGB381" s="2"/>
      <c r="EGC381" s="2"/>
      <c r="EGD381" s="2"/>
      <c r="EGE381" s="2"/>
      <c r="EGF381" s="2"/>
      <c r="EGG381" s="2"/>
      <c r="EGH381" s="2"/>
      <c r="EGI381" s="2"/>
      <c r="EGJ381" s="2"/>
      <c r="EGK381" s="2"/>
      <c r="EGL381" s="2"/>
      <c r="EGM381" s="2"/>
      <c r="EGN381" s="2"/>
      <c r="EGO381" s="2"/>
      <c r="EGP381" s="2"/>
      <c r="EGQ381" s="2"/>
      <c r="EGR381" s="2"/>
      <c r="EGS381" s="2"/>
      <c r="EGT381" s="2"/>
      <c r="EGU381" s="2"/>
      <c r="EGV381" s="2"/>
      <c r="EGW381" s="2"/>
      <c r="EGX381" s="2"/>
      <c r="EGY381" s="2"/>
      <c r="EGZ381" s="2"/>
      <c r="EHA381" s="2"/>
      <c r="EHB381" s="2"/>
      <c r="EHC381" s="2"/>
      <c r="EHD381" s="2"/>
      <c r="EHE381" s="2"/>
      <c r="EHF381" s="2"/>
      <c r="EHG381" s="2"/>
      <c r="EHH381" s="2"/>
      <c r="EHI381" s="2"/>
      <c r="EHJ381" s="2"/>
      <c r="EHK381" s="2"/>
      <c r="EHL381" s="2"/>
      <c r="EHM381" s="2"/>
      <c r="EHN381" s="2"/>
      <c r="EHO381" s="2"/>
      <c r="EHP381" s="2"/>
      <c r="EHQ381" s="2"/>
      <c r="EHR381" s="2"/>
      <c r="EHS381" s="2"/>
      <c r="EHT381" s="2"/>
      <c r="EHU381" s="2"/>
      <c r="EHV381" s="2"/>
      <c r="EHW381" s="2"/>
      <c r="EHX381" s="2"/>
      <c r="EHY381" s="2"/>
      <c r="EHZ381" s="2"/>
      <c r="EIA381" s="2"/>
      <c r="EIB381" s="2"/>
      <c r="EIC381" s="2"/>
      <c r="EID381" s="2"/>
      <c r="EIE381" s="2"/>
      <c r="EIF381" s="2"/>
      <c r="EIG381" s="2"/>
      <c r="EIH381" s="2"/>
      <c r="EII381" s="2"/>
      <c r="EIJ381" s="2"/>
      <c r="EIK381" s="2"/>
      <c r="EIL381" s="2"/>
      <c r="EIM381" s="2"/>
      <c r="EIN381" s="2"/>
      <c r="EIO381" s="2"/>
      <c r="EIP381" s="2"/>
      <c r="EIQ381" s="2"/>
      <c r="EIR381" s="2"/>
      <c r="EIS381" s="2"/>
      <c r="EIT381" s="2"/>
      <c r="EIU381" s="2"/>
      <c r="EIV381" s="2"/>
      <c r="EIW381" s="2"/>
      <c r="EIX381" s="2"/>
      <c r="EIY381" s="2"/>
      <c r="EIZ381" s="2"/>
      <c r="EJA381" s="2"/>
      <c r="EJB381" s="2"/>
      <c r="EJC381" s="2"/>
      <c r="EJD381" s="2"/>
      <c r="EJE381" s="2"/>
      <c r="EJF381" s="2"/>
      <c r="EJG381" s="2"/>
      <c r="EJH381" s="2"/>
      <c r="EJI381" s="2"/>
      <c r="EJJ381" s="2"/>
      <c r="EJK381" s="2"/>
      <c r="EJL381" s="2"/>
      <c r="EJM381" s="2"/>
      <c r="EJN381" s="2"/>
      <c r="EJO381" s="2"/>
      <c r="EJP381" s="2"/>
      <c r="EJQ381" s="2"/>
      <c r="EJR381" s="2"/>
      <c r="EJS381" s="2"/>
      <c r="EJT381" s="2"/>
      <c r="EJU381" s="2"/>
      <c r="EJV381" s="2"/>
      <c r="EJW381" s="2"/>
      <c r="EJX381" s="2"/>
      <c r="EJY381" s="2"/>
      <c r="EJZ381" s="2"/>
      <c r="EKA381" s="2"/>
      <c r="EKB381" s="2"/>
      <c r="EKC381" s="2"/>
      <c r="EKD381" s="2"/>
      <c r="EKE381" s="2"/>
      <c r="EKF381" s="2"/>
      <c r="EKG381" s="2"/>
      <c r="EKH381" s="2"/>
      <c r="EKI381" s="2"/>
      <c r="EKJ381" s="2"/>
      <c r="EKK381" s="2"/>
      <c r="EKL381" s="2"/>
      <c r="EKM381" s="2"/>
      <c r="EKN381" s="2"/>
      <c r="EKO381" s="2"/>
      <c r="EKP381" s="2"/>
      <c r="EKQ381" s="2"/>
      <c r="EKR381" s="2"/>
      <c r="EKS381" s="2"/>
      <c r="EKT381" s="2"/>
      <c r="EKU381" s="2"/>
      <c r="EKV381" s="2"/>
      <c r="EKW381" s="2"/>
      <c r="EKX381" s="2"/>
      <c r="EKY381" s="2"/>
      <c r="EKZ381" s="2"/>
      <c r="ELA381" s="2"/>
      <c r="ELB381" s="2"/>
      <c r="ELC381" s="2"/>
      <c r="ELD381" s="2"/>
      <c r="ELE381" s="2"/>
      <c r="ELF381" s="2"/>
      <c r="ELG381" s="2"/>
      <c r="ELH381" s="2"/>
      <c r="ELI381" s="2"/>
      <c r="ELJ381" s="2"/>
      <c r="ELK381" s="2"/>
      <c r="ELL381" s="2"/>
      <c r="ELM381" s="2"/>
      <c r="ELN381" s="2"/>
      <c r="ELO381" s="2"/>
      <c r="ELP381" s="2"/>
      <c r="ELQ381" s="2"/>
      <c r="ELR381" s="2"/>
      <c r="ELS381" s="2"/>
      <c r="ELT381" s="2"/>
      <c r="ELU381" s="2"/>
      <c r="ELV381" s="2"/>
      <c r="ELW381" s="2"/>
      <c r="ELX381" s="2"/>
      <c r="ELY381" s="2"/>
      <c r="ELZ381" s="2"/>
      <c r="EMA381" s="2"/>
      <c r="EMB381" s="2"/>
      <c r="EMC381" s="2"/>
      <c r="EMD381" s="2"/>
      <c r="EME381" s="2"/>
      <c r="EMF381" s="2"/>
      <c r="EMG381" s="2"/>
      <c r="EMH381" s="2"/>
      <c r="EMI381" s="2"/>
      <c r="EMJ381" s="2"/>
      <c r="EMK381" s="2"/>
      <c r="EML381" s="2"/>
      <c r="EMM381" s="2"/>
      <c r="EMN381" s="2"/>
      <c r="EMO381" s="2"/>
      <c r="EMP381" s="2"/>
      <c r="EMQ381" s="2"/>
      <c r="EMR381" s="2"/>
      <c r="EMS381" s="2"/>
      <c r="EMT381" s="2"/>
      <c r="EMU381" s="2"/>
      <c r="EMV381" s="2"/>
      <c r="EMW381" s="2"/>
      <c r="EMX381" s="2"/>
      <c r="EMY381" s="2"/>
      <c r="EMZ381" s="2"/>
      <c r="ENA381" s="2"/>
      <c r="ENB381" s="2"/>
      <c r="ENC381" s="2"/>
      <c r="END381" s="2"/>
      <c r="ENE381" s="2"/>
      <c r="ENF381" s="2"/>
      <c r="ENG381" s="2"/>
      <c r="ENH381" s="2"/>
      <c r="ENI381" s="2"/>
      <c r="ENJ381" s="2"/>
      <c r="ENK381" s="2"/>
      <c r="ENL381" s="2"/>
      <c r="ENM381" s="2"/>
      <c r="ENN381" s="2"/>
      <c r="ENO381" s="2"/>
      <c r="ENP381" s="2"/>
      <c r="ENQ381" s="2"/>
      <c r="ENR381" s="2"/>
      <c r="ENS381" s="2"/>
      <c r="ENT381" s="2"/>
      <c r="ENU381" s="2"/>
      <c r="ENV381" s="2"/>
      <c r="ENW381" s="2"/>
      <c r="ENX381" s="2"/>
      <c r="ENY381" s="2"/>
      <c r="ENZ381" s="2"/>
      <c r="EOA381" s="2"/>
      <c r="EOB381" s="2"/>
      <c r="EOC381" s="2"/>
      <c r="EOD381" s="2"/>
      <c r="EOE381" s="2"/>
      <c r="EOF381" s="2"/>
      <c r="EOG381" s="2"/>
      <c r="EOH381" s="2"/>
      <c r="EOI381" s="2"/>
      <c r="EOJ381" s="2"/>
      <c r="EOK381" s="2"/>
      <c r="EOL381" s="2"/>
      <c r="EOM381" s="2"/>
      <c r="EON381" s="2"/>
      <c r="EOO381" s="2"/>
      <c r="EOP381" s="2"/>
      <c r="EOQ381" s="2"/>
      <c r="EOR381" s="2"/>
      <c r="EOS381" s="2"/>
      <c r="EOT381" s="2"/>
      <c r="EOU381" s="2"/>
      <c r="EOV381" s="2"/>
      <c r="EOW381" s="2"/>
      <c r="EOX381" s="2"/>
      <c r="EOY381" s="2"/>
      <c r="EOZ381" s="2"/>
      <c r="EPA381" s="2"/>
      <c r="EPB381" s="2"/>
      <c r="EPC381" s="2"/>
      <c r="EPD381" s="2"/>
      <c r="EPE381" s="2"/>
      <c r="EPF381" s="2"/>
      <c r="EPG381" s="2"/>
      <c r="EPH381" s="2"/>
      <c r="EPI381" s="2"/>
      <c r="EPJ381" s="2"/>
      <c r="EPK381" s="2"/>
      <c r="EPL381" s="2"/>
      <c r="EPM381" s="2"/>
      <c r="EPN381" s="2"/>
      <c r="EPO381" s="2"/>
      <c r="EPP381" s="2"/>
      <c r="EPQ381" s="2"/>
      <c r="EPR381" s="2"/>
      <c r="EPS381" s="2"/>
      <c r="EPT381" s="2"/>
      <c r="EPU381" s="2"/>
      <c r="EPV381" s="2"/>
      <c r="EPW381" s="2"/>
      <c r="EPX381" s="2"/>
      <c r="EPY381" s="2"/>
      <c r="EPZ381" s="2"/>
      <c r="EQA381" s="2"/>
      <c r="EQB381" s="2"/>
      <c r="EQC381" s="2"/>
      <c r="EQD381" s="2"/>
      <c r="EQE381" s="2"/>
      <c r="EQF381" s="2"/>
      <c r="EQG381" s="2"/>
      <c r="EQH381" s="2"/>
      <c r="EQI381" s="2"/>
      <c r="EQJ381" s="2"/>
      <c r="EQK381" s="2"/>
      <c r="EQL381" s="2"/>
      <c r="EQM381" s="2"/>
      <c r="EQN381" s="2"/>
      <c r="EQO381" s="2"/>
      <c r="EQP381" s="2"/>
      <c r="EQQ381" s="2"/>
      <c r="EQR381" s="2"/>
      <c r="EQS381" s="2"/>
      <c r="EQT381" s="2"/>
      <c r="EQU381" s="2"/>
      <c r="EQV381" s="2"/>
      <c r="EQW381" s="2"/>
      <c r="EQX381" s="2"/>
      <c r="EQY381" s="2"/>
      <c r="EQZ381" s="2"/>
      <c r="ERA381" s="2"/>
      <c r="ERB381" s="2"/>
      <c r="ERC381" s="2"/>
      <c r="ERD381" s="2"/>
      <c r="ERE381" s="2"/>
      <c r="ERF381" s="2"/>
      <c r="ERG381" s="2"/>
      <c r="ERH381" s="2"/>
      <c r="ERI381" s="2"/>
      <c r="ERJ381" s="2"/>
      <c r="ERK381" s="2"/>
      <c r="ERL381" s="2"/>
      <c r="ERM381" s="2"/>
      <c r="ERN381" s="2"/>
      <c r="ERO381" s="2"/>
      <c r="ERP381" s="2"/>
      <c r="ERQ381" s="2"/>
      <c r="ERR381" s="2"/>
      <c r="ERS381" s="2"/>
      <c r="ERT381" s="2"/>
      <c r="ERU381" s="2"/>
      <c r="ERV381" s="2"/>
      <c r="ERW381" s="2"/>
      <c r="ERX381" s="2"/>
      <c r="ERY381" s="2"/>
      <c r="ERZ381" s="2"/>
      <c r="ESA381" s="2"/>
      <c r="ESB381" s="2"/>
      <c r="ESC381" s="2"/>
      <c r="ESD381" s="2"/>
      <c r="ESE381" s="2"/>
      <c r="ESF381" s="2"/>
      <c r="ESG381" s="2"/>
      <c r="ESH381" s="2"/>
      <c r="ESI381" s="2"/>
      <c r="ESJ381" s="2"/>
      <c r="ESK381" s="2"/>
      <c r="ESL381" s="2"/>
      <c r="ESM381" s="2"/>
      <c r="ESN381" s="2"/>
      <c r="ESO381" s="2"/>
      <c r="ESP381" s="2"/>
      <c r="ESQ381" s="2"/>
      <c r="ESR381" s="2"/>
      <c r="ESS381" s="2"/>
      <c r="EST381" s="2"/>
      <c r="ESU381" s="2"/>
      <c r="ESV381" s="2"/>
      <c r="ESW381" s="2"/>
      <c r="ESX381" s="2"/>
      <c r="ESY381" s="2"/>
      <c r="ESZ381" s="2"/>
      <c r="ETA381" s="2"/>
      <c r="ETB381" s="2"/>
      <c r="ETC381" s="2"/>
      <c r="ETD381" s="2"/>
      <c r="ETE381" s="2"/>
      <c r="ETF381" s="2"/>
      <c r="ETG381" s="2"/>
      <c r="ETH381" s="2"/>
      <c r="ETI381" s="2"/>
      <c r="ETJ381" s="2"/>
      <c r="ETK381" s="2"/>
      <c r="ETL381" s="2"/>
      <c r="ETM381" s="2"/>
      <c r="ETN381" s="2"/>
      <c r="ETO381" s="2"/>
      <c r="ETP381" s="2"/>
      <c r="ETQ381" s="2"/>
      <c r="ETR381" s="2"/>
      <c r="ETS381" s="2"/>
      <c r="ETT381" s="2"/>
      <c r="ETU381" s="2"/>
      <c r="ETV381" s="2"/>
      <c r="ETW381" s="2"/>
      <c r="ETX381" s="2"/>
      <c r="ETY381" s="2"/>
      <c r="ETZ381" s="2"/>
      <c r="EUA381" s="2"/>
      <c r="EUB381" s="2"/>
      <c r="EUC381" s="2"/>
      <c r="EUD381" s="2"/>
      <c r="EUE381" s="2"/>
      <c r="EUF381" s="2"/>
      <c r="EUG381" s="2"/>
      <c r="EUH381" s="2"/>
      <c r="EUI381" s="2"/>
      <c r="EUJ381" s="2"/>
      <c r="EUK381" s="2"/>
      <c r="EUL381" s="2"/>
      <c r="EUM381" s="2"/>
      <c r="EUN381" s="2"/>
      <c r="EUO381" s="2"/>
      <c r="EUP381" s="2"/>
      <c r="EUQ381" s="2"/>
      <c r="EUR381" s="2"/>
      <c r="EUS381" s="2"/>
      <c r="EUT381" s="2"/>
      <c r="EUU381" s="2"/>
      <c r="EUV381" s="2"/>
      <c r="EUW381" s="2"/>
      <c r="EUX381" s="2"/>
      <c r="EUY381" s="2"/>
      <c r="EUZ381" s="2"/>
      <c r="EVA381" s="2"/>
      <c r="EVB381" s="2"/>
      <c r="EVC381" s="2"/>
      <c r="EVD381" s="2"/>
      <c r="EVE381" s="2"/>
      <c r="EVF381" s="2"/>
      <c r="EVG381" s="2"/>
      <c r="EVH381" s="2"/>
      <c r="EVI381" s="2"/>
      <c r="EVJ381" s="2"/>
      <c r="EVK381" s="2"/>
      <c r="EVL381" s="2"/>
      <c r="EVM381" s="2"/>
      <c r="EVN381" s="2"/>
      <c r="EVO381" s="2"/>
      <c r="EVP381" s="2"/>
      <c r="EVQ381" s="2"/>
      <c r="EVR381" s="2"/>
      <c r="EVS381" s="2"/>
      <c r="EVT381" s="2"/>
      <c r="EVU381" s="2"/>
      <c r="EVV381" s="2"/>
      <c r="EVW381" s="2"/>
      <c r="EVX381" s="2"/>
      <c r="EVY381" s="2"/>
      <c r="EVZ381" s="2"/>
      <c r="EWA381" s="2"/>
      <c r="EWB381" s="2"/>
      <c r="EWC381" s="2"/>
      <c r="EWD381" s="2"/>
      <c r="EWE381" s="2"/>
      <c r="EWF381" s="2"/>
      <c r="EWG381" s="2"/>
      <c r="EWH381" s="2"/>
      <c r="EWI381" s="2"/>
      <c r="EWJ381" s="2"/>
      <c r="EWK381" s="2"/>
      <c r="EWL381" s="2"/>
      <c r="EWM381" s="2"/>
      <c r="EWN381" s="2"/>
      <c r="EWO381" s="2"/>
      <c r="EWP381" s="2"/>
      <c r="EWQ381" s="2"/>
      <c r="EWR381" s="2"/>
      <c r="EWS381" s="2"/>
      <c r="EWT381" s="2"/>
      <c r="EWU381" s="2"/>
      <c r="EWV381" s="2"/>
      <c r="EWW381" s="2"/>
      <c r="EWX381" s="2"/>
      <c r="EWY381" s="2"/>
      <c r="EWZ381" s="2"/>
      <c r="EXA381" s="2"/>
      <c r="EXB381" s="2"/>
      <c r="EXC381" s="2"/>
      <c r="EXD381" s="2"/>
      <c r="EXE381" s="2"/>
      <c r="EXF381" s="2"/>
      <c r="EXG381" s="2"/>
      <c r="EXH381" s="2"/>
      <c r="EXI381" s="2"/>
      <c r="EXJ381" s="2"/>
      <c r="EXK381" s="2"/>
      <c r="EXL381" s="2"/>
      <c r="EXM381" s="2"/>
      <c r="EXN381" s="2"/>
      <c r="EXO381" s="2"/>
      <c r="EXP381" s="2"/>
      <c r="EXQ381" s="2"/>
      <c r="EXR381" s="2"/>
      <c r="EXS381" s="2"/>
      <c r="EXT381" s="2"/>
      <c r="EXU381" s="2"/>
      <c r="EXV381" s="2"/>
      <c r="EXW381" s="2"/>
      <c r="EXX381" s="2"/>
      <c r="EXY381" s="2"/>
      <c r="EXZ381" s="2"/>
      <c r="EYA381" s="2"/>
      <c r="EYB381" s="2"/>
      <c r="EYC381" s="2"/>
      <c r="EYD381" s="2"/>
      <c r="EYE381" s="2"/>
      <c r="EYF381" s="2"/>
      <c r="EYG381" s="2"/>
      <c r="EYH381" s="2"/>
      <c r="EYI381" s="2"/>
      <c r="EYJ381" s="2"/>
      <c r="EYK381" s="2"/>
      <c r="EYL381" s="2"/>
      <c r="EYM381" s="2"/>
      <c r="EYN381" s="2"/>
      <c r="EYO381" s="2"/>
      <c r="EYP381" s="2"/>
      <c r="EYQ381" s="2"/>
      <c r="EYR381" s="2"/>
      <c r="EYS381" s="2"/>
      <c r="EYT381" s="2"/>
      <c r="EYU381" s="2"/>
      <c r="EYV381" s="2"/>
      <c r="EYW381" s="2"/>
      <c r="EYX381" s="2"/>
      <c r="EYY381" s="2"/>
      <c r="EYZ381" s="2"/>
      <c r="EZA381" s="2"/>
      <c r="EZB381" s="2"/>
      <c r="EZC381" s="2"/>
      <c r="EZD381" s="2"/>
      <c r="EZE381" s="2"/>
      <c r="EZF381" s="2"/>
      <c r="EZG381" s="2"/>
      <c r="EZH381" s="2"/>
      <c r="EZI381" s="2"/>
      <c r="EZJ381" s="2"/>
      <c r="EZK381" s="2"/>
      <c r="EZL381" s="2"/>
      <c r="EZM381" s="2"/>
      <c r="EZN381" s="2"/>
      <c r="EZO381" s="2"/>
      <c r="EZP381" s="2"/>
      <c r="EZQ381" s="2"/>
      <c r="EZR381" s="2"/>
      <c r="EZS381" s="2"/>
      <c r="EZT381" s="2"/>
      <c r="EZU381" s="2"/>
      <c r="EZV381" s="2"/>
      <c r="EZW381" s="2"/>
      <c r="EZX381" s="2"/>
      <c r="EZY381" s="2"/>
      <c r="EZZ381" s="2"/>
      <c r="FAA381" s="2"/>
      <c r="FAB381" s="2"/>
      <c r="FAC381" s="2"/>
      <c r="FAD381" s="2"/>
      <c r="FAE381" s="2"/>
      <c r="FAF381" s="2"/>
      <c r="FAG381" s="2"/>
      <c r="FAH381" s="2"/>
      <c r="FAI381" s="2"/>
      <c r="FAJ381" s="2"/>
      <c r="FAK381" s="2"/>
      <c r="FAL381" s="2"/>
      <c r="FAM381" s="2"/>
      <c r="FAN381" s="2"/>
      <c r="FAO381" s="2"/>
      <c r="FAP381" s="2"/>
      <c r="FAQ381" s="2"/>
      <c r="FAR381" s="2"/>
      <c r="FAS381" s="2"/>
      <c r="FAT381" s="2"/>
      <c r="FAU381" s="2"/>
      <c r="FAV381" s="2"/>
      <c r="FAW381" s="2"/>
      <c r="FAX381" s="2"/>
      <c r="FAY381" s="2"/>
      <c r="FAZ381" s="2"/>
      <c r="FBA381" s="2"/>
      <c r="FBB381" s="2"/>
      <c r="FBC381" s="2"/>
      <c r="FBD381" s="2"/>
      <c r="FBE381" s="2"/>
      <c r="FBF381" s="2"/>
      <c r="FBG381" s="2"/>
      <c r="FBH381" s="2"/>
      <c r="FBI381" s="2"/>
      <c r="FBJ381" s="2"/>
      <c r="FBK381" s="2"/>
      <c r="FBL381" s="2"/>
      <c r="FBM381" s="2"/>
      <c r="FBN381" s="2"/>
      <c r="FBO381" s="2"/>
      <c r="FBP381" s="2"/>
      <c r="FBQ381" s="2"/>
      <c r="FBR381" s="2"/>
      <c r="FBS381" s="2"/>
      <c r="FBT381" s="2"/>
      <c r="FBU381" s="2"/>
      <c r="FBV381" s="2"/>
      <c r="FBW381" s="2"/>
      <c r="FBX381" s="2"/>
      <c r="FBY381" s="2"/>
      <c r="FBZ381" s="2"/>
      <c r="FCA381" s="2"/>
      <c r="FCB381" s="2"/>
      <c r="FCC381" s="2"/>
      <c r="FCD381" s="2"/>
      <c r="FCE381" s="2"/>
      <c r="FCF381" s="2"/>
      <c r="FCG381" s="2"/>
      <c r="FCH381" s="2"/>
      <c r="FCI381" s="2"/>
      <c r="FCJ381" s="2"/>
      <c r="FCK381" s="2"/>
      <c r="FCL381" s="2"/>
      <c r="FCM381" s="2"/>
      <c r="FCN381" s="2"/>
      <c r="FCO381" s="2"/>
      <c r="FCP381" s="2"/>
      <c r="FCQ381" s="2"/>
      <c r="FCR381" s="2"/>
      <c r="FCS381" s="2"/>
      <c r="FCT381" s="2"/>
      <c r="FCU381" s="2"/>
      <c r="FCV381" s="2"/>
      <c r="FCW381" s="2"/>
      <c r="FCX381" s="2"/>
      <c r="FCY381" s="2"/>
      <c r="FCZ381" s="2"/>
      <c r="FDA381" s="2"/>
      <c r="FDB381" s="2"/>
      <c r="FDC381" s="2"/>
      <c r="FDD381" s="2"/>
      <c r="FDE381" s="2"/>
      <c r="FDF381" s="2"/>
      <c r="FDG381" s="2"/>
      <c r="FDH381" s="2"/>
      <c r="FDI381" s="2"/>
      <c r="FDJ381" s="2"/>
      <c r="FDK381" s="2"/>
      <c r="FDL381" s="2"/>
      <c r="FDM381" s="2"/>
      <c r="FDN381" s="2"/>
      <c r="FDO381" s="2"/>
      <c r="FDP381" s="2"/>
      <c r="FDQ381" s="2"/>
      <c r="FDR381" s="2"/>
      <c r="FDS381" s="2"/>
      <c r="FDT381" s="2"/>
      <c r="FDU381" s="2"/>
      <c r="FDV381" s="2"/>
      <c r="FDW381" s="2"/>
      <c r="FDX381" s="2"/>
      <c r="FDY381" s="2"/>
      <c r="FDZ381" s="2"/>
      <c r="FEA381" s="2"/>
      <c r="FEB381" s="2"/>
      <c r="FEC381" s="2"/>
      <c r="FED381" s="2"/>
      <c r="FEE381" s="2"/>
      <c r="FEF381" s="2"/>
      <c r="FEG381" s="2"/>
      <c r="FEH381" s="2"/>
      <c r="FEI381" s="2"/>
      <c r="FEJ381" s="2"/>
      <c r="FEK381" s="2"/>
      <c r="FEL381" s="2"/>
      <c r="FEM381" s="2"/>
      <c r="FEN381" s="2"/>
      <c r="FEO381" s="2"/>
      <c r="FEP381" s="2"/>
      <c r="FEQ381" s="2"/>
      <c r="FER381" s="2"/>
      <c r="FES381" s="2"/>
      <c r="FET381" s="2"/>
      <c r="FEU381" s="2"/>
      <c r="FEV381" s="2"/>
      <c r="FEW381" s="2"/>
      <c r="FEX381" s="2"/>
      <c r="FEY381" s="2"/>
      <c r="FEZ381" s="2"/>
      <c r="FFA381" s="2"/>
      <c r="FFB381" s="2"/>
      <c r="FFC381" s="2"/>
      <c r="FFD381" s="2"/>
      <c r="FFE381" s="2"/>
      <c r="FFF381" s="2"/>
      <c r="FFG381" s="2"/>
      <c r="FFH381" s="2"/>
      <c r="FFI381" s="2"/>
      <c r="FFJ381" s="2"/>
      <c r="FFK381" s="2"/>
      <c r="FFL381" s="2"/>
      <c r="FFM381" s="2"/>
      <c r="FFN381" s="2"/>
      <c r="FFO381" s="2"/>
      <c r="FFP381" s="2"/>
      <c r="FFQ381" s="2"/>
      <c r="FFR381" s="2"/>
      <c r="FFS381" s="2"/>
      <c r="FFT381" s="2"/>
      <c r="FFU381" s="2"/>
      <c r="FFV381" s="2"/>
      <c r="FFW381" s="2"/>
      <c r="FFX381" s="2"/>
      <c r="FFY381" s="2"/>
      <c r="FFZ381" s="2"/>
      <c r="FGA381" s="2"/>
      <c r="FGB381" s="2"/>
      <c r="FGC381" s="2"/>
      <c r="FGD381" s="2"/>
      <c r="FGE381" s="2"/>
      <c r="FGF381" s="2"/>
      <c r="FGG381" s="2"/>
      <c r="FGH381" s="2"/>
      <c r="FGI381" s="2"/>
      <c r="FGJ381" s="2"/>
      <c r="FGK381" s="2"/>
      <c r="FGL381" s="2"/>
      <c r="FGM381" s="2"/>
      <c r="FGN381" s="2"/>
      <c r="FGO381" s="2"/>
      <c r="FGP381" s="2"/>
      <c r="FGQ381" s="2"/>
      <c r="FGR381" s="2"/>
      <c r="FGS381" s="2"/>
      <c r="FGT381" s="2"/>
      <c r="FGU381" s="2"/>
      <c r="FGV381" s="2"/>
      <c r="FGW381" s="2"/>
      <c r="FGX381" s="2"/>
      <c r="FGY381" s="2"/>
      <c r="FGZ381" s="2"/>
      <c r="FHA381" s="2"/>
      <c r="FHB381" s="2"/>
      <c r="FHC381" s="2"/>
      <c r="FHD381" s="2"/>
      <c r="FHE381" s="2"/>
      <c r="FHF381" s="2"/>
      <c r="FHG381" s="2"/>
      <c r="FHH381" s="2"/>
      <c r="FHI381" s="2"/>
      <c r="FHJ381" s="2"/>
      <c r="FHK381" s="2"/>
      <c r="FHL381" s="2"/>
      <c r="FHM381" s="2"/>
      <c r="FHN381" s="2"/>
      <c r="FHO381" s="2"/>
      <c r="FHP381" s="2"/>
      <c r="FHQ381" s="2"/>
      <c r="FHR381" s="2"/>
      <c r="FHS381" s="2"/>
      <c r="FHT381" s="2"/>
      <c r="FHU381" s="2"/>
      <c r="FHV381" s="2"/>
      <c r="FHW381" s="2"/>
      <c r="FHX381" s="2"/>
      <c r="FHY381" s="2"/>
      <c r="FHZ381" s="2"/>
      <c r="FIA381" s="2"/>
      <c r="FIB381" s="2"/>
      <c r="FIC381" s="2"/>
      <c r="FID381" s="2"/>
      <c r="FIE381" s="2"/>
      <c r="FIF381" s="2"/>
      <c r="FIG381" s="2"/>
      <c r="FIH381" s="2"/>
      <c r="FII381" s="2"/>
      <c r="FIJ381" s="2"/>
      <c r="FIK381" s="2"/>
      <c r="FIL381" s="2"/>
      <c r="FIM381" s="2"/>
      <c r="FIN381" s="2"/>
      <c r="FIO381" s="2"/>
      <c r="FIP381" s="2"/>
      <c r="FIQ381" s="2"/>
      <c r="FIR381" s="2"/>
      <c r="FIS381" s="2"/>
      <c r="FIT381" s="2"/>
      <c r="FIU381" s="2"/>
      <c r="FIV381" s="2"/>
      <c r="FIW381" s="2"/>
      <c r="FIX381" s="2"/>
      <c r="FIY381" s="2"/>
      <c r="FIZ381" s="2"/>
      <c r="FJA381" s="2"/>
      <c r="FJB381" s="2"/>
      <c r="FJC381" s="2"/>
      <c r="FJD381" s="2"/>
      <c r="FJE381" s="2"/>
      <c r="FJF381" s="2"/>
      <c r="FJG381" s="2"/>
      <c r="FJH381" s="2"/>
      <c r="FJI381" s="2"/>
      <c r="FJJ381" s="2"/>
      <c r="FJK381" s="2"/>
      <c r="FJL381" s="2"/>
      <c r="FJM381" s="2"/>
      <c r="FJN381" s="2"/>
      <c r="FJO381" s="2"/>
      <c r="FJP381" s="2"/>
      <c r="FJQ381" s="2"/>
      <c r="FJR381" s="2"/>
      <c r="FJS381" s="2"/>
      <c r="FJT381" s="2"/>
      <c r="FJU381" s="2"/>
      <c r="FJV381" s="2"/>
      <c r="FJW381" s="2"/>
      <c r="FJX381" s="2"/>
      <c r="FJY381" s="2"/>
      <c r="FJZ381" s="2"/>
      <c r="FKA381" s="2"/>
      <c r="FKB381" s="2"/>
      <c r="FKC381" s="2"/>
      <c r="FKD381" s="2"/>
      <c r="FKE381" s="2"/>
      <c r="FKF381" s="2"/>
      <c r="FKG381" s="2"/>
      <c r="FKH381" s="2"/>
      <c r="FKI381" s="2"/>
      <c r="FKJ381" s="2"/>
      <c r="FKK381" s="2"/>
      <c r="FKL381" s="2"/>
      <c r="FKM381" s="2"/>
      <c r="FKN381" s="2"/>
      <c r="FKO381" s="2"/>
      <c r="FKP381" s="2"/>
      <c r="FKQ381" s="2"/>
      <c r="FKR381" s="2"/>
      <c r="FKS381" s="2"/>
      <c r="FKT381" s="2"/>
      <c r="FKU381" s="2"/>
      <c r="FKV381" s="2"/>
      <c r="FKW381" s="2"/>
      <c r="FKX381" s="2"/>
      <c r="FKY381" s="2"/>
      <c r="FKZ381" s="2"/>
      <c r="FLA381" s="2"/>
      <c r="FLB381" s="2"/>
      <c r="FLC381" s="2"/>
      <c r="FLD381" s="2"/>
      <c r="FLE381" s="2"/>
      <c r="FLF381" s="2"/>
      <c r="FLG381" s="2"/>
      <c r="FLH381" s="2"/>
      <c r="FLI381" s="2"/>
      <c r="FLJ381" s="2"/>
      <c r="FLK381" s="2"/>
      <c r="FLL381" s="2"/>
      <c r="FLM381" s="2"/>
      <c r="FLN381" s="2"/>
      <c r="FLO381" s="2"/>
      <c r="FLP381" s="2"/>
      <c r="FLQ381" s="2"/>
      <c r="FLR381" s="2"/>
      <c r="FLS381" s="2"/>
      <c r="FLT381" s="2"/>
      <c r="FLU381" s="2"/>
      <c r="FLV381" s="2"/>
      <c r="FLW381" s="2"/>
      <c r="FLX381" s="2"/>
      <c r="FLY381" s="2"/>
      <c r="FLZ381" s="2"/>
      <c r="FMA381" s="2"/>
      <c r="FMB381" s="2"/>
      <c r="FMC381" s="2"/>
      <c r="FMD381" s="2"/>
      <c r="FME381" s="2"/>
      <c r="FMF381" s="2"/>
      <c r="FMG381" s="2"/>
      <c r="FMH381" s="2"/>
      <c r="FMI381" s="2"/>
      <c r="FMJ381" s="2"/>
      <c r="FMK381" s="2"/>
      <c r="FML381" s="2"/>
      <c r="FMM381" s="2"/>
      <c r="FMN381" s="2"/>
      <c r="FMO381" s="2"/>
      <c r="FMP381" s="2"/>
      <c r="FMQ381" s="2"/>
      <c r="FMR381" s="2"/>
      <c r="FMS381" s="2"/>
      <c r="FMT381" s="2"/>
      <c r="FMU381" s="2"/>
      <c r="FMV381" s="2"/>
      <c r="FMW381" s="2"/>
      <c r="FMX381" s="2"/>
      <c r="FMY381" s="2"/>
      <c r="FMZ381" s="2"/>
      <c r="FNA381" s="2"/>
      <c r="FNB381" s="2"/>
      <c r="FNC381" s="2"/>
      <c r="FND381" s="2"/>
      <c r="FNE381" s="2"/>
      <c r="FNF381" s="2"/>
      <c r="FNG381" s="2"/>
      <c r="FNH381" s="2"/>
      <c r="FNI381" s="2"/>
      <c r="FNJ381" s="2"/>
      <c r="FNK381" s="2"/>
      <c r="FNL381" s="2"/>
      <c r="FNM381" s="2"/>
      <c r="FNN381" s="2"/>
      <c r="FNO381" s="2"/>
      <c r="FNP381" s="2"/>
      <c r="FNQ381" s="2"/>
      <c r="FNR381" s="2"/>
      <c r="FNS381" s="2"/>
      <c r="FNT381" s="2"/>
      <c r="FNU381" s="2"/>
      <c r="FNV381" s="2"/>
      <c r="FNW381" s="2"/>
      <c r="FNX381" s="2"/>
      <c r="FNY381" s="2"/>
      <c r="FNZ381" s="2"/>
      <c r="FOA381" s="2"/>
      <c r="FOB381" s="2"/>
      <c r="FOC381" s="2"/>
      <c r="FOD381" s="2"/>
      <c r="FOE381" s="2"/>
      <c r="FOF381" s="2"/>
      <c r="FOG381" s="2"/>
      <c r="FOH381" s="2"/>
      <c r="FOI381" s="2"/>
      <c r="FOJ381" s="2"/>
      <c r="FOK381" s="2"/>
      <c r="FOL381" s="2"/>
      <c r="FOM381" s="2"/>
      <c r="FON381" s="2"/>
      <c r="FOO381" s="2"/>
      <c r="FOP381" s="2"/>
      <c r="FOQ381" s="2"/>
      <c r="FOR381" s="2"/>
      <c r="FOS381" s="2"/>
      <c r="FOT381" s="2"/>
      <c r="FOU381" s="2"/>
      <c r="FOV381" s="2"/>
      <c r="FOW381" s="2"/>
      <c r="FOX381" s="2"/>
      <c r="FOY381" s="2"/>
      <c r="FOZ381" s="2"/>
      <c r="FPA381" s="2"/>
      <c r="FPB381" s="2"/>
      <c r="FPC381" s="2"/>
      <c r="FPD381" s="2"/>
      <c r="FPE381" s="2"/>
      <c r="FPF381" s="2"/>
      <c r="FPG381" s="2"/>
      <c r="FPH381" s="2"/>
      <c r="FPI381" s="2"/>
      <c r="FPJ381" s="2"/>
      <c r="FPK381" s="2"/>
      <c r="FPL381" s="2"/>
      <c r="FPM381" s="2"/>
      <c r="FPN381" s="2"/>
      <c r="FPO381" s="2"/>
      <c r="FPP381" s="2"/>
      <c r="FPQ381" s="2"/>
      <c r="FPR381" s="2"/>
      <c r="FPS381" s="2"/>
      <c r="FPT381" s="2"/>
      <c r="FPU381" s="2"/>
      <c r="FPV381" s="2"/>
      <c r="FPW381" s="2"/>
      <c r="FPX381" s="2"/>
      <c r="FPY381" s="2"/>
      <c r="FPZ381" s="2"/>
      <c r="FQA381" s="2"/>
      <c r="FQB381" s="2"/>
      <c r="FQC381" s="2"/>
      <c r="FQD381" s="2"/>
      <c r="FQE381" s="2"/>
      <c r="FQF381" s="2"/>
      <c r="FQG381" s="2"/>
      <c r="FQH381" s="2"/>
      <c r="FQI381" s="2"/>
      <c r="FQJ381" s="2"/>
      <c r="FQK381" s="2"/>
      <c r="FQL381" s="2"/>
      <c r="FQM381" s="2"/>
      <c r="FQN381" s="2"/>
      <c r="FQO381" s="2"/>
      <c r="FQP381" s="2"/>
      <c r="FQQ381" s="2"/>
      <c r="FQR381" s="2"/>
      <c r="FQS381" s="2"/>
      <c r="FQT381" s="2"/>
      <c r="FQU381" s="2"/>
      <c r="FQV381" s="2"/>
      <c r="FQW381" s="2"/>
      <c r="FQX381" s="2"/>
      <c r="FQY381" s="2"/>
      <c r="FQZ381" s="2"/>
      <c r="FRA381" s="2"/>
      <c r="FRB381" s="2"/>
      <c r="FRC381" s="2"/>
      <c r="FRD381" s="2"/>
      <c r="FRE381" s="2"/>
      <c r="FRF381" s="2"/>
      <c r="FRG381" s="2"/>
      <c r="FRH381" s="2"/>
      <c r="FRI381" s="2"/>
      <c r="FRJ381" s="2"/>
      <c r="FRK381" s="2"/>
      <c r="FRL381" s="2"/>
      <c r="FRM381" s="2"/>
      <c r="FRN381" s="2"/>
      <c r="FRO381" s="2"/>
      <c r="FRP381" s="2"/>
      <c r="FRQ381" s="2"/>
      <c r="FRR381" s="2"/>
      <c r="FRS381" s="2"/>
      <c r="FRT381" s="2"/>
      <c r="FRU381" s="2"/>
      <c r="FRV381" s="2"/>
      <c r="FRW381" s="2"/>
      <c r="FRX381" s="2"/>
      <c r="FRY381" s="2"/>
      <c r="FRZ381" s="2"/>
      <c r="FSA381" s="2"/>
      <c r="FSB381" s="2"/>
      <c r="FSC381" s="2"/>
      <c r="FSD381" s="2"/>
      <c r="FSE381" s="2"/>
      <c r="FSF381" s="2"/>
      <c r="FSG381" s="2"/>
      <c r="FSH381" s="2"/>
      <c r="FSI381" s="2"/>
      <c r="FSJ381" s="2"/>
      <c r="FSK381" s="2"/>
      <c r="FSL381" s="2"/>
      <c r="FSM381" s="2"/>
      <c r="FSN381" s="2"/>
      <c r="FSO381" s="2"/>
      <c r="FSP381" s="2"/>
      <c r="FSQ381" s="2"/>
      <c r="FSR381" s="2"/>
      <c r="FSS381" s="2"/>
      <c r="FST381" s="2"/>
      <c r="FSU381" s="2"/>
      <c r="FSV381" s="2"/>
      <c r="FSW381" s="2"/>
      <c r="FSX381" s="2"/>
      <c r="FSY381" s="2"/>
      <c r="FSZ381" s="2"/>
      <c r="FTA381" s="2"/>
      <c r="FTB381" s="2"/>
      <c r="FTC381" s="2"/>
      <c r="FTD381" s="2"/>
      <c r="FTE381" s="2"/>
      <c r="FTF381" s="2"/>
      <c r="FTG381" s="2"/>
      <c r="FTH381" s="2"/>
      <c r="FTI381" s="2"/>
      <c r="FTJ381" s="2"/>
      <c r="FTK381" s="2"/>
      <c r="FTL381" s="2"/>
      <c r="FTM381" s="2"/>
      <c r="FTN381" s="2"/>
      <c r="FTO381" s="2"/>
      <c r="FTP381" s="2"/>
      <c r="FTQ381" s="2"/>
      <c r="FTR381" s="2"/>
      <c r="FTS381" s="2"/>
      <c r="FTT381" s="2"/>
      <c r="FTU381" s="2"/>
      <c r="FTV381" s="2"/>
      <c r="FTW381" s="2"/>
      <c r="FTX381" s="2"/>
      <c r="FTY381" s="2"/>
      <c r="FTZ381" s="2"/>
      <c r="FUA381" s="2"/>
      <c r="FUB381" s="2"/>
      <c r="FUC381" s="2"/>
      <c r="FUD381" s="2"/>
      <c r="FUE381" s="2"/>
      <c r="FUF381" s="2"/>
      <c r="FUG381" s="2"/>
      <c r="FUH381" s="2"/>
      <c r="FUI381" s="2"/>
      <c r="FUJ381" s="2"/>
      <c r="FUK381" s="2"/>
      <c r="FUL381" s="2"/>
      <c r="FUM381" s="2"/>
      <c r="FUN381" s="2"/>
      <c r="FUO381" s="2"/>
      <c r="FUP381" s="2"/>
      <c r="FUQ381" s="2"/>
      <c r="FUR381" s="2"/>
      <c r="FUS381" s="2"/>
      <c r="FUT381" s="2"/>
      <c r="FUU381" s="2"/>
      <c r="FUV381" s="2"/>
      <c r="FUW381" s="2"/>
      <c r="FUX381" s="2"/>
      <c r="FUY381" s="2"/>
      <c r="FUZ381" s="2"/>
      <c r="FVA381" s="2"/>
      <c r="FVB381" s="2"/>
      <c r="FVC381" s="2"/>
      <c r="FVD381" s="2"/>
      <c r="FVE381" s="2"/>
      <c r="FVF381" s="2"/>
      <c r="FVG381" s="2"/>
      <c r="FVH381" s="2"/>
      <c r="FVI381" s="2"/>
      <c r="FVJ381" s="2"/>
      <c r="FVK381" s="2"/>
      <c r="FVL381" s="2"/>
      <c r="FVM381" s="2"/>
      <c r="FVN381" s="2"/>
      <c r="FVO381" s="2"/>
      <c r="FVP381" s="2"/>
      <c r="FVQ381" s="2"/>
      <c r="FVR381" s="2"/>
      <c r="FVS381" s="2"/>
      <c r="FVT381" s="2"/>
      <c r="FVU381" s="2"/>
      <c r="FVV381" s="2"/>
      <c r="FVW381" s="2"/>
      <c r="FVX381" s="2"/>
      <c r="FVY381" s="2"/>
      <c r="FVZ381" s="2"/>
      <c r="FWA381" s="2"/>
      <c r="FWB381" s="2"/>
      <c r="FWC381" s="2"/>
      <c r="FWD381" s="2"/>
      <c r="FWE381" s="2"/>
      <c r="FWF381" s="2"/>
      <c r="FWG381" s="2"/>
      <c r="FWH381" s="2"/>
      <c r="FWI381" s="2"/>
      <c r="FWJ381" s="2"/>
      <c r="FWK381" s="2"/>
      <c r="FWL381" s="2"/>
      <c r="FWM381" s="2"/>
      <c r="FWN381" s="2"/>
      <c r="FWO381" s="2"/>
      <c r="FWP381" s="2"/>
      <c r="FWQ381" s="2"/>
      <c r="FWR381" s="2"/>
      <c r="FWS381" s="2"/>
      <c r="FWT381" s="2"/>
      <c r="FWU381" s="2"/>
      <c r="FWV381" s="2"/>
      <c r="FWW381" s="2"/>
      <c r="FWX381" s="2"/>
      <c r="FWY381" s="2"/>
      <c r="FWZ381" s="2"/>
      <c r="FXA381" s="2"/>
      <c r="FXB381" s="2"/>
      <c r="FXC381" s="2"/>
      <c r="FXD381" s="2"/>
      <c r="FXE381" s="2"/>
      <c r="FXF381" s="2"/>
      <c r="FXG381" s="2"/>
      <c r="FXH381" s="2"/>
      <c r="FXI381" s="2"/>
      <c r="FXJ381" s="2"/>
      <c r="FXK381" s="2"/>
      <c r="FXL381" s="2"/>
      <c r="FXM381" s="2"/>
      <c r="FXN381" s="2"/>
      <c r="FXO381" s="2"/>
      <c r="FXP381" s="2"/>
      <c r="FXQ381" s="2"/>
      <c r="FXR381" s="2"/>
      <c r="FXS381" s="2"/>
      <c r="FXT381" s="2"/>
      <c r="FXU381" s="2"/>
      <c r="FXV381" s="2"/>
      <c r="FXW381" s="2"/>
      <c r="FXX381" s="2"/>
      <c r="FXY381" s="2"/>
      <c r="FXZ381" s="2"/>
      <c r="FYA381" s="2"/>
      <c r="FYB381" s="2"/>
      <c r="FYC381" s="2"/>
      <c r="FYD381" s="2"/>
      <c r="FYE381" s="2"/>
      <c r="FYF381" s="2"/>
      <c r="FYG381" s="2"/>
      <c r="FYH381" s="2"/>
      <c r="FYI381" s="2"/>
      <c r="FYJ381" s="2"/>
      <c r="FYK381" s="2"/>
      <c r="FYL381" s="2"/>
      <c r="FYM381" s="2"/>
      <c r="FYN381" s="2"/>
      <c r="FYO381" s="2"/>
      <c r="FYP381" s="2"/>
      <c r="FYQ381" s="2"/>
      <c r="FYR381" s="2"/>
      <c r="FYS381" s="2"/>
      <c r="FYT381" s="2"/>
      <c r="FYU381" s="2"/>
      <c r="FYV381" s="2"/>
      <c r="FYW381" s="2"/>
      <c r="FYX381" s="2"/>
      <c r="FYY381" s="2"/>
      <c r="FYZ381" s="2"/>
      <c r="FZA381" s="2"/>
      <c r="FZB381" s="2"/>
      <c r="FZC381" s="2"/>
      <c r="FZD381" s="2"/>
      <c r="FZE381" s="2"/>
      <c r="FZF381" s="2"/>
      <c r="FZG381" s="2"/>
      <c r="FZH381" s="2"/>
      <c r="FZI381" s="2"/>
      <c r="FZJ381" s="2"/>
      <c r="FZK381" s="2"/>
      <c r="FZL381" s="2"/>
      <c r="FZM381" s="2"/>
      <c r="FZN381" s="2"/>
      <c r="FZO381" s="2"/>
      <c r="FZP381" s="2"/>
      <c r="FZQ381" s="2"/>
      <c r="FZR381" s="2"/>
      <c r="FZS381" s="2"/>
      <c r="FZT381" s="2"/>
      <c r="FZU381" s="2"/>
      <c r="FZV381" s="2"/>
      <c r="FZW381" s="2"/>
      <c r="FZX381" s="2"/>
      <c r="FZY381" s="2"/>
      <c r="FZZ381" s="2"/>
      <c r="GAA381" s="2"/>
      <c r="GAB381" s="2"/>
      <c r="GAC381" s="2"/>
      <c r="GAD381" s="2"/>
      <c r="GAE381" s="2"/>
      <c r="GAF381" s="2"/>
      <c r="GAG381" s="2"/>
      <c r="GAH381" s="2"/>
      <c r="GAI381" s="2"/>
      <c r="GAJ381" s="2"/>
      <c r="GAK381" s="2"/>
      <c r="GAL381" s="2"/>
      <c r="GAM381" s="2"/>
      <c r="GAN381" s="2"/>
      <c r="GAO381" s="2"/>
      <c r="GAP381" s="2"/>
      <c r="GAQ381" s="2"/>
      <c r="GAR381" s="2"/>
      <c r="GAS381" s="2"/>
      <c r="GAT381" s="2"/>
      <c r="GAU381" s="2"/>
      <c r="GAV381" s="2"/>
      <c r="GAW381" s="2"/>
      <c r="GAX381" s="2"/>
      <c r="GAY381" s="2"/>
      <c r="GAZ381" s="2"/>
      <c r="GBA381" s="2"/>
      <c r="GBB381" s="2"/>
      <c r="GBC381" s="2"/>
      <c r="GBD381" s="2"/>
      <c r="GBE381" s="2"/>
      <c r="GBF381" s="2"/>
      <c r="GBG381" s="2"/>
      <c r="GBH381" s="2"/>
      <c r="GBI381" s="2"/>
      <c r="GBJ381" s="2"/>
      <c r="GBK381" s="2"/>
      <c r="GBL381" s="2"/>
      <c r="GBM381" s="2"/>
      <c r="GBN381" s="2"/>
      <c r="GBO381" s="2"/>
      <c r="GBP381" s="2"/>
      <c r="GBQ381" s="2"/>
      <c r="GBR381" s="2"/>
      <c r="GBS381" s="2"/>
      <c r="GBT381" s="2"/>
      <c r="GBU381" s="2"/>
      <c r="GBV381" s="2"/>
      <c r="GBW381" s="2"/>
      <c r="GBX381" s="2"/>
      <c r="GBY381" s="2"/>
      <c r="GBZ381" s="2"/>
      <c r="GCA381" s="2"/>
      <c r="GCB381" s="2"/>
      <c r="GCC381" s="2"/>
      <c r="GCD381" s="2"/>
      <c r="GCE381" s="2"/>
      <c r="GCF381" s="2"/>
      <c r="GCG381" s="2"/>
      <c r="GCH381" s="2"/>
      <c r="GCI381" s="2"/>
      <c r="GCJ381" s="2"/>
      <c r="GCK381" s="2"/>
      <c r="GCL381" s="2"/>
      <c r="GCM381" s="2"/>
      <c r="GCN381" s="2"/>
      <c r="GCO381" s="2"/>
      <c r="GCP381" s="2"/>
      <c r="GCQ381" s="2"/>
      <c r="GCR381" s="2"/>
      <c r="GCS381" s="2"/>
      <c r="GCT381" s="2"/>
      <c r="GCU381" s="2"/>
      <c r="GCV381" s="2"/>
      <c r="GCW381" s="2"/>
      <c r="GCX381" s="2"/>
      <c r="GCY381" s="2"/>
      <c r="GCZ381" s="2"/>
      <c r="GDA381" s="2"/>
      <c r="GDB381" s="2"/>
      <c r="GDC381" s="2"/>
      <c r="GDD381" s="2"/>
      <c r="GDE381" s="2"/>
      <c r="GDF381" s="2"/>
      <c r="GDG381" s="2"/>
      <c r="GDH381" s="2"/>
      <c r="GDI381" s="2"/>
      <c r="GDJ381" s="2"/>
      <c r="GDK381" s="2"/>
      <c r="GDL381" s="2"/>
      <c r="GDM381" s="2"/>
      <c r="GDN381" s="2"/>
      <c r="GDO381" s="2"/>
      <c r="GDP381" s="2"/>
      <c r="GDQ381" s="2"/>
      <c r="GDR381" s="2"/>
      <c r="GDS381" s="2"/>
      <c r="GDT381" s="2"/>
      <c r="GDU381" s="2"/>
      <c r="GDV381" s="2"/>
      <c r="GDW381" s="2"/>
      <c r="GDX381" s="2"/>
      <c r="GDY381" s="2"/>
      <c r="GDZ381" s="2"/>
      <c r="GEA381" s="2"/>
      <c r="GEB381" s="2"/>
      <c r="GEC381" s="2"/>
      <c r="GED381" s="2"/>
      <c r="GEE381" s="2"/>
      <c r="GEF381" s="2"/>
      <c r="GEG381" s="2"/>
      <c r="GEH381" s="2"/>
      <c r="GEI381" s="2"/>
      <c r="GEJ381" s="2"/>
      <c r="GEK381" s="2"/>
      <c r="GEL381" s="2"/>
      <c r="GEM381" s="2"/>
      <c r="GEN381" s="2"/>
      <c r="GEO381" s="2"/>
      <c r="GEP381" s="2"/>
      <c r="GEQ381" s="2"/>
      <c r="GER381" s="2"/>
      <c r="GES381" s="2"/>
      <c r="GET381" s="2"/>
      <c r="GEU381" s="2"/>
      <c r="GEV381" s="2"/>
      <c r="GEW381" s="2"/>
      <c r="GEX381" s="2"/>
      <c r="GEY381" s="2"/>
      <c r="GEZ381" s="2"/>
      <c r="GFA381" s="2"/>
      <c r="GFB381" s="2"/>
      <c r="GFC381" s="2"/>
      <c r="GFD381" s="2"/>
      <c r="GFE381" s="2"/>
      <c r="GFF381" s="2"/>
      <c r="GFG381" s="2"/>
      <c r="GFH381" s="2"/>
      <c r="GFI381" s="2"/>
      <c r="GFJ381" s="2"/>
      <c r="GFK381" s="2"/>
      <c r="GFL381" s="2"/>
      <c r="GFM381" s="2"/>
      <c r="GFN381" s="2"/>
      <c r="GFO381" s="2"/>
      <c r="GFP381" s="2"/>
      <c r="GFQ381" s="2"/>
      <c r="GFR381" s="2"/>
      <c r="GFS381" s="2"/>
      <c r="GFT381" s="2"/>
      <c r="GFU381" s="2"/>
      <c r="GFV381" s="2"/>
      <c r="GFW381" s="2"/>
      <c r="GFX381" s="2"/>
      <c r="GFY381" s="2"/>
      <c r="GFZ381" s="2"/>
      <c r="GGA381" s="2"/>
      <c r="GGB381" s="2"/>
      <c r="GGC381" s="2"/>
      <c r="GGD381" s="2"/>
      <c r="GGE381" s="2"/>
      <c r="GGF381" s="2"/>
      <c r="GGG381" s="2"/>
      <c r="GGH381" s="2"/>
      <c r="GGI381" s="2"/>
      <c r="GGJ381" s="2"/>
      <c r="GGK381" s="2"/>
      <c r="GGL381" s="2"/>
      <c r="GGM381" s="2"/>
      <c r="GGN381" s="2"/>
      <c r="GGO381" s="2"/>
      <c r="GGP381" s="2"/>
      <c r="GGQ381" s="2"/>
      <c r="GGR381" s="2"/>
      <c r="GGS381" s="2"/>
      <c r="GGT381" s="2"/>
      <c r="GGU381" s="2"/>
      <c r="GGV381" s="2"/>
      <c r="GGW381" s="2"/>
      <c r="GGX381" s="2"/>
      <c r="GGY381" s="2"/>
      <c r="GGZ381" s="2"/>
      <c r="GHA381" s="2"/>
      <c r="GHB381" s="2"/>
      <c r="GHC381" s="2"/>
      <c r="GHD381" s="2"/>
      <c r="GHE381" s="2"/>
      <c r="GHF381" s="2"/>
      <c r="GHG381" s="2"/>
      <c r="GHH381" s="2"/>
      <c r="GHI381" s="2"/>
      <c r="GHJ381" s="2"/>
      <c r="GHK381" s="2"/>
      <c r="GHL381" s="2"/>
      <c r="GHM381" s="2"/>
      <c r="GHN381" s="2"/>
      <c r="GHO381" s="2"/>
      <c r="GHP381" s="2"/>
      <c r="GHQ381" s="2"/>
      <c r="GHR381" s="2"/>
      <c r="GHS381" s="2"/>
      <c r="GHT381" s="2"/>
      <c r="GHU381" s="2"/>
      <c r="GHV381" s="2"/>
      <c r="GHW381" s="2"/>
      <c r="GHX381" s="2"/>
      <c r="GHY381" s="2"/>
      <c r="GHZ381" s="2"/>
      <c r="GIA381" s="2"/>
      <c r="GIB381" s="2"/>
      <c r="GIC381" s="2"/>
      <c r="GID381" s="2"/>
      <c r="GIE381" s="2"/>
      <c r="GIF381" s="2"/>
      <c r="GIG381" s="2"/>
      <c r="GIH381" s="2"/>
      <c r="GII381" s="2"/>
      <c r="GIJ381" s="2"/>
      <c r="GIK381" s="2"/>
      <c r="GIL381" s="2"/>
      <c r="GIM381" s="2"/>
      <c r="GIN381" s="2"/>
      <c r="GIO381" s="2"/>
      <c r="GIP381" s="2"/>
      <c r="GIQ381" s="2"/>
      <c r="GIR381" s="2"/>
      <c r="GIS381" s="2"/>
      <c r="GIT381" s="2"/>
      <c r="GIU381" s="2"/>
      <c r="GIV381" s="2"/>
      <c r="GIW381" s="2"/>
      <c r="GIX381" s="2"/>
      <c r="GIY381" s="2"/>
      <c r="GIZ381" s="2"/>
      <c r="GJA381" s="2"/>
      <c r="GJB381" s="2"/>
      <c r="GJC381" s="2"/>
      <c r="GJD381" s="2"/>
      <c r="GJE381" s="2"/>
      <c r="GJF381" s="2"/>
      <c r="GJG381" s="2"/>
      <c r="GJH381" s="2"/>
      <c r="GJI381" s="2"/>
      <c r="GJJ381" s="2"/>
      <c r="GJK381" s="2"/>
      <c r="GJL381" s="2"/>
      <c r="GJM381" s="2"/>
      <c r="GJN381" s="2"/>
      <c r="GJO381" s="2"/>
      <c r="GJP381" s="2"/>
      <c r="GJQ381" s="2"/>
      <c r="GJR381" s="2"/>
      <c r="GJS381" s="2"/>
      <c r="GJT381" s="2"/>
      <c r="GJU381" s="2"/>
      <c r="GJV381" s="2"/>
      <c r="GJW381" s="2"/>
      <c r="GJX381" s="2"/>
      <c r="GJY381" s="2"/>
      <c r="GJZ381" s="2"/>
      <c r="GKA381" s="2"/>
      <c r="GKB381" s="2"/>
      <c r="GKC381" s="2"/>
      <c r="GKD381" s="2"/>
      <c r="GKE381" s="2"/>
      <c r="GKF381" s="2"/>
      <c r="GKG381" s="2"/>
      <c r="GKH381" s="2"/>
      <c r="GKI381" s="2"/>
      <c r="GKJ381" s="2"/>
      <c r="GKK381" s="2"/>
      <c r="GKL381" s="2"/>
      <c r="GKM381" s="2"/>
      <c r="GKN381" s="2"/>
      <c r="GKO381" s="2"/>
      <c r="GKP381" s="2"/>
      <c r="GKQ381" s="2"/>
      <c r="GKR381" s="2"/>
      <c r="GKS381" s="2"/>
      <c r="GKT381" s="2"/>
      <c r="GKU381" s="2"/>
      <c r="GKV381" s="2"/>
      <c r="GKW381" s="2"/>
      <c r="GKX381" s="2"/>
      <c r="GKY381" s="2"/>
      <c r="GKZ381" s="2"/>
      <c r="GLA381" s="2"/>
      <c r="GLB381" s="2"/>
      <c r="GLC381" s="2"/>
      <c r="GLD381" s="2"/>
      <c r="GLE381" s="2"/>
      <c r="GLF381" s="2"/>
      <c r="GLG381" s="2"/>
      <c r="GLH381" s="2"/>
      <c r="GLI381" s="2"/>
      <c r="GLJ381" s="2"/>
      <c r="GLK381" s="2"/>
      <c r="GLL381" s="2"/>
      <c r="GLM381" s="2"/>
      <c r="GLN381" s="2"/>
      <c r="GLO381" s="2"/>
      <c r="GLP381" s="2"/>
      <c r="GLQ381" s="2"/>
      <c r="GLR381" s="2"/>
      <c r="GLS381" s="2"/>
      <c r="GLT381" s="2"/>
      <c r="GLU381" s="2"/>
      <c r="GLV381" s="2"/>
      <c r="GLW381" s="2"/>
      <c r="GLX381" s="2"/>
      <c r="GLY381" s="2"/>
      <c r="GLZ381" s="2"/>
      <c r="GMA381" s="2"/>
      <c r="GMB381" s="2"/>
      <c r="GMC381" s="2"/>
      <c r="GMD381" s="2"/>
      <c r="GME381" s="2"/>
      <c r="GMF381" s="2"/>
      <c r="GMG381" s="2"/>
      <c r="GMH381" s="2"/>
      <c r="GMI381" s="2"/>
      <c r="GMJ381" s="2"/>
      <c r="GMK381" s="2"/>
      <c r="GML381" s="2"/>
      <c r="GMM381" s="2"/>
      <c r="GMN381" s="2"/>
      <c r="GMO381" s="2"/>
      <c r="GMP381" s="2"/>
      <c r="GMQ381" s="2"/>
      <c r="GMR381" s="2"/>
      <c r="GMS381" s="2"/>
      <c r="GMT381" s="2"/>
      <c r="GMU381" s="2"/>
      <c r="GMV381" s="2"/>
      <c r="GMW381" s="2"/>
      <c r="GMX381" s="2"/>
      <c r="GMY381" s="2"/>
      <c r="GMZ381" s="2"/>
      <c r="GNA381" s="2"/>
      <c r="GNB381" s="2"/>
      <c r="GNC381" s="2"/>
      <c r="GND381" s="2"/>
      <c r="GNE381" s="2"/>
      <c r="GNF381" s="2"/>
      <c r="GNG381" s="2"/>
      <c r="GNH381" s="2"/>
      <c r="GNI381" s="2"/>
      <c r="GNJ381" s="2"/>
      <c r="GNK381" s="2"/>
      <c r="GNL381" s="2"/>
      <c r="GNM381" s="2"/>
      <c r="GNN381" s="2"/>
      <c r="GNO381" s="2"/>
      <c r="GNP381" s="2"/>
      <c r="GNQ381" s="2"/>
      <c r="GNR381" s="2"/>
      <c r="GNS381" s="2"/>
      <c r="GNT381" s="2"/>
      <c r="GNU381" s="2"/>
      <c r="GNV381" s="2"/>
      <c r="GNW381" s="2"/>
      <c r="GNX381" s="2"/>
      <c r="GNY381" s="2"/>
      <c r="GNZ381" s="2"/>
      <c r="GOA381" s="2"/>
      <c r="GOB381" s="2"/>
      <c r="GOC381" s="2"/>
      <c r="GOD381" s="2"/>
      <c r="GOE381" s="2"/>
      <c r="GOF381" s="2"/>
      <c r="GOG381" s="2"/>
      <c r="GOH381" s="2"/>
      <c r="GOI381" s="2"/>
      <c r="GOJ381" s="2"/>
      <c r="GOK381" s="2"/>
      <c r="GOL381" s="2"/>
      <c r="GOM381" s="2"/>
      <c r="GON381" s="2"/>
      <c r="GOO381" s="2"/>
      <c r="GOP381" s="2"/>
      <c r="GOQ381" s="2"/>
      <c r="GOR381" s="2"/>
      <c r="GOS381" s="2"/>
      <c r="GOT381" s="2"/>
      <c r="GOU381" s="2"/>
      <c r="GOV381" s="2"/>
      <c r="GOW381" s="2"/>
      <c r="GOX381" s="2"/>
      <c r="GOY381" s="2"/>
      <c r="GOZ381" s="2"/>
      <c r="GPA381" s="2"/>
      <c r="GPB381" s="2"/>
      <c r="GPC381" s="2"/>
      <c r="GPD381" s="2"/>
      <c r="GPE381" s="2"/>
      <c r="GPF381" s="2"/>
      <c r="GPG381" s="2"/>
      <c r="GPH381" s="2"/>
      <c r="GPI381" s="2"/>
      <c r="GPJ381" s="2"/>
      <c r="GPK381" s="2"/>
      <c r="GPL381" s="2"/>
      <c r="GPM381" s="2"/>
      <c r="GPN381" s="2"/>
      <c r="GPO381" s="2"/>
      <c r="GPP381" s="2"/>
      <c r="GPQ381" s="2"/>
      <c r="GPR381" s="2"/>
      <c r="GPS381" s="2"/>
      <c r="GPT381" s="2"/>
      <c r="GPU381" s="2"/>
      <c r="GPV381" s="2"/>
      <c r="GPW381" s="2"/>
      <c r="GPX381" s="2"/>
      <c r="GPY381" s="2"/>
      <c r="GPZ381" s="2"/>
      <c r="GQA381" s="2"/>
      <c r="GQB381" s="2"/>
      <c r="GQC381" s="2"/>
      <c r="GQD381" s="2"/>
      <c r="GQE381" s="2"/>
      <c r="GQF381" s="2"/>
      <c r="GQG381" s="2"/>
      <c r="GQH381" s="2"/>
      <c r="GQI381" s="2"/>
      <c r="GQJ381" s="2"/>
      <c r="GQK381" s="2"/>
      <c r="GQL381" s="2"/>
      <c r="GQM381" s="2"/>
      <c r="GQN381" s="2"/>
      <c r="GQO381" s="2"/>
      <c r="GQP381" s="2"/>
      <c r="GQQ381" s="2"/>
      <c r="GQR381" s="2"/>
      <c r="GQS381" s="2"/>
      <c r="GQT381" s="2"/>
      <c r="GQU381" s="2"/>
      <c r="GQV381" s="2"/>
      <c r="GQW381" s="2"/>
      <c r="GQX381" s="2"/>
      <c r="GQY381" s="2"/>
      <c r="GQZ381" s="2"/>
      <c r="GRA381" s="2"/>
      <c r="GRB381" s="2"/>
      <c r="GRC381" s="2"/>
      <c r="GRD381" s="2"/>
      <c r="GRE381" s="2"/>
      <c r="GRF381" s="2"/>
      <c r="GRG381" s="2"/>
      <c r="GRH381" s="2"/>
      <c r="GRI381" s="2"/>
      <c r="GRJ381" s="2"/>
      <c r="GRK381" s="2"/>
      <c r="GRL381" s="2"/>
      <c r="GRM381" s="2"/>
      <c r="GRN381" s="2"/>
      <c r="GRO381" s="2"/>
      <c r="GRP381" s="2"/>
      <c r="GRQ381" s="2"/>
      <c r="GRR381" s="2"/>
      <c r="GRS381" s="2"/>
      <c r="GRT381" s="2"/>
      <c r="GRU381" s="2"/>
      <c r="GRV381" s="2"/>
      <c r="GRW381" s="2"/>
      <c r="GRX381" s="2"/>
      <c r="GRY381" s="2"/>
      <c r="GRZ381" s="2"/>
      <c r="GSA381" s="2"/>
      <c r="GSB381" s="2"/>
      <c r="GSC381" s="2"/>
      <c r="GSD381" s="2"/>
      <c r="GSE381" s="2"/>
      <c r="GSF381" s="2"/>
      <c r="GSG381" s="2"/>
      <c r="GSH381" s="2"/>
      <c r="GSI381" s="2"/>
      <c r="GSJ381" s="2"/>
      <c r="GSK381" s="2"/>
      <c r="GSL381" s="2"/>
      <c r="GSM381" s="2"/>
      <c r="GSN381" s="2"/>
      <c r="GSO381" s="2"/>
      <c r="GSP381" s="2"/>
      <c r="GSQ381" s="2"/>
      <c r="GSR381" s="2"/>
      <c r="GSS381" s="2"/>
      <c r="GST381" s="2"/>
      <c r="GSU381" s="2"/>
      <c r="GSV381" s="2"/>
      <c r="GSW381" s="2"/>
      <c r="GSX381" s="2"/>
      <c r="GSY381" s="2"/>
      <c r="GSZ381" s="2"/>
      <c r="GTA381" s="2"/>
      <c r="GTB381" s="2"/>
      <c r="GTC381" s="2"/>
      <c r="GTD381" s="2"/>
      <c r="GTE381" s="2"/>
      <c r="GTF381" s="2"/>
      <c r="GTG381" s="2"/>
      <c r="GTH381" s="2"/>
      <c r="GTI381" s="2"/>
      <c r="GTJ381" s="2"/>
      <c r="GTK381" s="2"/>
      <c r="GTL381" s="2"/>
      <c r="GTM381" s="2"/>
      <c r="GTN381" s="2"/>
      <c r="GTO381" s="2"/>
      <c r="GTP381" s="2"/>
      <c r="GTQ381" s="2"/>
      <c r="GTR381" s="2"/>
      <c r="GTS381" s="2"/>
      <c r="GTT381" s="2"/>
      <c r="GTU381" s="2"/>
      <c r="GTV381" s="2"/>
      <c r="GTW381" s="2"/>
      <c r="GTX381" s="2"/>
      <c r="GTY381" s="2"/>
      <c r="GTZ381" s="2"/>
      <c r="GUA381" s="2"/>
      <c r="GUB381" s="2"/>
      <c r="GUC381" s="2"/>
      <c r="GUD381" s="2"/>
      <c r="GUE381" s="2"/>
      <c r="GUF381" s="2"/>
      <c r="GUG381" s="2"/>
      <c r="GUH381" s="2"/>
      <c r="GUI381" s="2"/>
      <c r="GUJ381" s="2"/>
      <c r="GUK381" s="2"/>
      <c r="GUL381" s="2"/>
      <c r="GUM381" s="2"/>
      <c r="GUN381" s="2"/>
      <c r="GUO381" s="2"/>
      <c r="GUP381" s="2"/>
      <c r="GUQ381" s="2"/>
      <c r="GUR381" s="2"/>
      <c r="GUS381" s="2"/>
      <c r="GUT381" s="2"/>
      <c r="GUU381" s="2"/>
      <c r="GUV381" s="2"/>
      <c r="GUW381" s="2"/>
      <c r="GUX381" s="2"/>
      <c r="GUY381" s="2"/>
      <c r="GUZ381" s="2"/>
      <c r="GVA381" s="2"/>
      <c r="GVB381" s="2"/>
      <c r="GVC381" s="2"/>
      <c r="GVD381" s="2"/>
      <c r="GVE381" s="2"/>
      <c r="GVF381" s="2"/>
      <c r="GVG381" s="2"/>
      <c r="GVH381" s="2"/>
      <c r="GVI381" s="2"/>
      <c r="GVJ381" s="2"/>
      <c r="GVK381" s="2"/>
      <c r="GVL381" s="2"/>
      <c r="GVM381" s="2"/>
      <c r="GVN381" s="2"/>
      <c r="GVO381" s="2"/>
      <c r="GVP381" s="2"/>
      <c r="GVQ381" s="2"/>
      <c r="GVR381" s="2"/>
      <c r="GVS381" s="2"/>
      <c r="GVT381" s="2"/>
      <c r="GVU381" s="2"/>
      <c r="GVV381" s="2"/>
      <c r="GVW381" s="2"/>
      <c r="GVX381" s="2"/>
      <c r="GVY381" s="2"/>
      <c r="GVZ381" s="2"/>
      <c r="GWA381" s="2"/>
      <c r="GWB381" s="2"/>
      <c r="GWC381" s="2"/>
      <c r="GWD381" s="2"/>
      <c r="GWE381" s="2"/>
      <c r="GWF381" s="2"/>
      <c r="GWG381" s="2"/>
      <c r="GWH381" s="2"/>
      <c r="GWI381" s="2"/>
      <c r="GWJ381" s="2"/>
      <c r="GWK381" s="2"/>
      <c r="GWL381" s="2"/>
      <c r="GWM381" s="2"/>
      <c r="GWN381" s="2"/>
      <c r="GWO381" s="2"/>
      <c r="GWP381" s="2"/>
      <c r="GWQ381" s="2"/>
      <c r="GWR381" s="2"/>
      <c r="GWS381" s="2"/>
      <c r="GWT381" s="2"/>
      <c r="GWU381" s="2"/>
      <c r="GWV381" s="2"/>
      <c r="GWW381" s="2"/>
      <c r="GWX381" s="2"/>
      <c r="GWY381" s="2"/>
      <c r="GWZ381" s="2"/>
      <c r="GXA381" s="2"/>
      <c r="GXB381" s="2"/>
      <c r="GXC381" s="2"/>
      <c r="GXD381" s="2"/>
      <c r="GXE381" s="2"/>
      <c r="GXF381" s="2"/>
      <c r="GXG381" s="2"/>
      <c r="GXH381" s="2"/>
      <c r="GXI381" s="2"/>
      <c r="GXJ381" s="2"/>
      <c r="GXK381" s="2"/>
      <c r="GXL381" s="2"/>
      <c r="GXM381" s="2"/>
      <c r="GXN381" s="2"/>
      <c r="GXO381" s="2"/>
      <c r="GXP381" s="2"/>
      <c r="GXQ381" s="2"/>
      <c r="GXR381" s="2"/>
      <c r="GXS381" s="2"/>
      <c r="GXT381" s="2"/>
      <c r="GXU381" s="2"/>
      <c r="GXV381" s="2"/>
      <c r="GXW381" s="2"/>
      <c r="GXX381" s="2"/>
      <c r="GXY381" s="2"/>
      <c r="GXZ381" s="2"/>
      <c r="GYA381" s="2"/>
      <c r="GYB381" s="2"/>
      <c r="GYC381" s="2"/>
      <c r="GYD381" s="2"/>
      <c r="GYE381" s="2"/>
      <c r="GYF381" s="2"/>
      <c r="GYG381" s="2"/>
      <c r="GYH381" s="2"/>
      <c r="GYI381" s="2"/>
      <c r="GYJ381" s="2"/>
      <c r="GYK381" s="2"/>
      <c r="GYL381" s="2"/>
      <c r="GYM381" s="2"/>
      <c r="GYN381" s="2"/>
      <c r="GYO381" s="2"/>
      <c r="GYP381" s="2"/>
      <c r="GYQ381" s="2"/>
      <c r="GYR381" s="2"/>
      <c r="GYS381" s="2"/>
      <c r="GYT381" s="2"/>
      <c r="GYU381" s="2"/>
      <c r="GYV381" s="2"/>
      <c r="GYW381" s="2"/>
      <c r="GYX381" s="2"/>
      <c r="GYY381" s="2"/>
      <c r="GYZ381" s="2"/>
      <c r="GZA381" s="2"/>
      <c r="GZB381" s="2"/>
      <c r="GZC381" s="2"/>
      <c r="GZD381" s="2"/>
      <c r="GZE381" s="2"/>
      <c r="GZF381" s="2"/>
      <c r="GZG381" s="2"/>
      <c r="GZH381" s="2"/>
      <c r="GZI381" s="2"/>
      <c r="GZJ381" s="2"/>
      <c r="GZK381" s="2"/>
      <c r="GZL381" s="2"/>
      <c r="GZM381" s="2"/>
      <c r="GZN381" s="2"/>
      <c r="GZO381" s="2"/>
      <c r="GZP381" s="2"/>
      <c r="GZQ381" s="2"/>
      <c r="GZR381" s="2"/>
      <c r="GZS381" s="2"/>
      <c r="GZT381" s="2"/>
      <c r="GZU381" s="2"/>
      <c r="GZV381" s="2"/>
      <c r="GZW381" s="2"/>
      <c r="GZX381" s="2"/>
      <c r="GZY381" s="2"/>
      <c r="GZZ381" s="2"/>
      <c r="HAA381" s="2"/>
      <c r="HAB381" s="2"/>
      <c r="HAC381" s="2"/>
      <c r="HAD381" s="2"/>
      <c r="HAE381" s="2"/>
      <c r="HAF381" s="2"/>
      <c r="HAG381" s="2"/>
      <c r="HAH381" s="2"/>
      <c r="HAI381" s="2"/>
      <c r="HAJ381" s="2"/>
      <c r="HAK381" s="2"/>
      <c r="HAL381" s="2"/>
      <c r="HAM381" s="2"/>
      <c r="HAN381" s="2"/>
      <c r="HAO381" s="2"/>
      <c r="HAP381" s="2"/>
      <c r="HAQ381" s="2"/>
      <c r="HAR381" s="2"/>
      <c r="HAS381" s="2"/>
      <c r="HAT381" s="2"/>
      <c r="HAU381" s="2"/>
      <c r="HAV381" s="2"/>
      <c r="HAW381" s="2"/>
      <c r="HAX381" s="2"/>
      <c r="HAY381" s="2"/>
      <c r="HAZ381" s="2"/>
      <c r="HBA381" s="2"/>
      <c r="HBB381" s="2"/>
      <c r="HBC381" s="2"/>
      <c r="HBD381" s="2"/>
      <c r="HBE381" s="2"/>
      <c r="HBF381" s="2"/>
      <c r="HBG381" s="2"/>
      <c r="HBH381" s="2"/>
      <c r="HBI381" s="2"/>
      <c r="HBJ381" s="2"/>
      <c r="HBK381" s="2"/>
      <c r="HBL381" s="2"/>
      <c r="HBM381" s="2"/>
      <c r="HBN381" s="2"/>
      <c r="HBO381" s="2"/>
      <c r="HBP381" s="2"/>
      <c r="HBQ381" s="2"/>
      <c r="HBR381" s="2"/>
      <c r="HBS381" s="2"/>
      <c r="HBT381" s="2"/>
      <c r="HBU381" s="2"/>
      <c r="HBV381" s="2"/>
      <c r="HBW381" s="2"/>
      <c r="HBX381" s="2"/>
      <c r="HBY381" s="2"/>
      <c r="HBZ381" s="2"/>
      <c r="HCA381" s="2"/>
      <c r="HCB381" s="2"/>
      <c r="HCC381" s="2"/>
      <c r="HCD381" s="2"/>
      <c r="HCE381" s="2"/>
      <c r="HCF381" s="2"/>
      <c r="HCG381" s="2"/>
      <c r="HCH381" s="2"/>
      <c r="HCI381" s="2"/>
      <c r="HCJ381" s="2"/>
      <c r="HCK381" s="2"/>
      <c r="HCL381" s="2"/>
      <c r="HCM381" s="2"/>
      <c r="HCN381" s="2"/>
      <c r="HCO381" s="2"/>
      <c r="HCP381" s="2"/>
      <c r="HCQ381" s="2"/>
      <c r="HCR381" s="2"/>
      <c r="HCS381" s="2"/>
      <c r="HCT381" s="2"/>
      <c r="HCU381" s="2"/>
      <c r="HCV381" s="2"/>
      <c r="HCW381" s="2"/>
      <c r="HCX381" s="2"/>
      <c r="HCY381" s="2"/>
      <c r="HCZ381" s="2"/>
      <c r="HDA381" s="2"/>
      <c r="HDB381" s="2"/>
      <c r="HDC381" s="2"/>
      <c r="HDD381" s="2"/>
      <c r="HDE381" s="2"/>
      <c r="HDF381" s="2"/>
      <c r="HDG381" s="2"/>
      <c r="HDH381" s="2"/>
      <c r="HDI381" s="2"/>
      <c r="HDJ381" s="2"/>
      <c r="HDK381" s="2"/>
      <c r="HDL381" s="2"/>
      <c r="HDM381" s="2"/>
      <c r="HDN381" s="2"/>
      <c r="HDO381" s="2"/>
      <c r="HDP381" s="2"/>
      <c r="HDQ381" s="2"/>
      <c r="HDR381" s="2"/>
      <c r="HDS381" s="2"/>
      <c r="HDT381" s="2"/>
      <c r="HDU381" s="2"/>
      <c r="HDV381" s="2"/>
      <c r="HDW381" s="2"/>
      <c r="HDX381" s="2"/>
      <c r="HDY381" s="2"/>
      <c r="HDZ381" s="2"/>
      <c r="HEA381" s="2"/>
      <c r="HEB381" s="2"/>
      <c r="HEC381" s="2"/>
      <c r="HED381" s="2"/>
      <c r="HEE381" s="2"/>
      <c r="HEF381" s="2"/>
      <c r="HEG381" s="2"/>
      <c r="HEH381" s="2"/>
      <c r="HEI381" s="2"/>
      <c r="HEJ381" s="2"/>
      <c r="HEK381" s="2"/>
      <c r="HEL381" s="2"/>
      <c r="HEM381" s="2"/>
      <c r="HEN381" s="2"/>
      <c r="HEO381" s="2"/>
      <c r="HEP381" s="2"/>
      <c r="HEQ381" s="2"/>
      <c r="HER381" s="2"/>
      <c r="HES381" s="2"/>
      <c r="HET381" s="2"/>
      <c r="HEU381" s="2"/>
      <c r="HEV381" s="2"/>
      <c r="HEW381" s="2"/>
      <c r="HEX381" s="2"/>
      <c r="HEY381" s="2"/>
      <c r="HEZ381" s="2"/>
      <c r="HFA381" s="2"/>
      <c r="HFB381" s="2"/>
      <c r="HFC381" s="2"/>
      <c r="HFD381" s="2"/>
      <c r="HFE381" s="2"/>
      <c r="HFF381" s="2"/>
      <c r="HFG381" s="2"/>
      <c r="HFH381" s="2"/>
      <c r="HFI381" s="2"/>
      <c r="HFJ381" s="2"/>
      <c r="HFK381" s="2"/>
      <c r="HFL381" s="2"/>
      <c r="HFM381" s="2"/>
      <c r="HFN381" s="2"/>
      <c r="HFO381" s="2"/>
      <c r="HFP381" s="2"/>
      <c r="HFQ381" s="2"/>
      <c r="HFR381" s="2"/>
      <c r="HFS381" s="2"/>
      <c r="HFT381" s="2"/>
      <c r="HFU381" s="2"/>
      <c r="HFV381" s="2"/>
      <c r="HFW381" s="2"/>
      <c r="HFX381" s="2"/>
      <c r="HFY381" s="2"/>
      <c r="HFZ381" s="2"/>
      <c r="HGA381" s="2"/>
      <c r="HGB381" s="2"/>
      <c r="HGC381" s="2"/>
      <c r="HGD381" s="2"/>
      <c r="HGE381" s="2"/>
      <c r="HGF381" s="2"/>
      <c r="HGG381" s="2"/>
      <c r="HGH381" s="2"/>
      <c r="HGI381" s="2"/>
      <c r="HGJ381" s="2"/>
      <c r="HGK381" s="2"/>
      <c r="HGL381" s="2"/>
      <c r="HGM381" s="2"/>
      <c r="HGN381" s="2"/>
      <c r="HGO381" s="2"/>
      <c r="HGP381" s="2"/>
      <c r="HGQ381" s="2"/>
      <c r="HGR381" s="2"/>
      <c r="HGS381" s="2"/>
      <c r="HGT381" s="2"/>
      <c r="HGU381" s="2"/>
      <c r="HGV381" s="2"/>
      <c r="HGW381" s="2"/>
      <c r="HGX381" s="2"/>
      <c r="HGY381" s="2"/>
      <c r="HGZ381" s="2"/>
      <c r="HHA381" s="2"/>
      <c r="HHB381" s="2"/>
      <c r="HHC381" s="2"/>
      <c r="HHD381" s="2"/>
      <c r="HHE381" s="2"/>
      <c r="HHF381" s="2"/>
      <c r="HHG381" s="2"/>
      <c r="HHH381" s="2"/>
      <c r="HHI381" s="2"/>
      <c r="HHJ381" s="2"/>
      <c r="HHK381" s="2"/>
      <c r="HHL381" s="2"/>
      <c r="HHM381" s="2"/>
      <c r="HHN381" s="2"/>
      <c r="HHO381" s="2"/>
      <c r="HHP381" s="2"/>
      <c r="HHQ381" s="2"/>
      <c r="HHR381" s="2"/>
      <c r="HHS381" s="2"/>
      <c r="HHT381" s="2"/>
      <c r="HHU381" s="2"/>
      <c r="HHV381" s="2"/>
      <c r="HHW381" s="2"/>
      <c r="HHX381" s="2"/>
      <c r="HHY381" s="2"/>
      <c r="HHZ381" s="2"/>
      <c r="HIA381" s="2"/>
      <c r="HIB381" s="2"/>
      <c r="HIC381" s="2"/>
      <c r="HID381" s="2"/>
      <c r="HIE381" s="2"/>
      <c r="HIF381" s="2"/>
      <c r="HIG381" s="2"/>
      <c r="HIH381" s="2"/>
      <c r="HII381" s="2"/>
      <c r="HIJ381" s="2"/>
      <c r="HIK381" s="2"/>
      <c r="HIL381" s="2"/>
      <c r="HIM381" s="2"/>
      <c r="HIN381" s="2"/>
      <c r="HIO381" s="2"/>
      <c r="HIP381" s="2"/>
      <c r="HIQ381" s="2"/>
      <c r="HIR381" s="2"/>
      <c r="HIS381" s="2"/>
      <c r="HIT381" s="2"/>
      <c r="HIU381" s="2"/>
      <c r="HIV381" s="2"/>
      <c r="HIW381" s="2"/>
      <c r="HIX381" s="2"/>
      <c r="HIY381" s="2"/>
      <c r="HIZ381" s="2"/>
      <c r="HJA381" s="2"/>
      <c r="HJB381" s="2"/>
      <c r="HJC381" s="2"/>
      <c r="HJD381" s="2"/>
      <c r="HJE381" s="2"/>
      <c r="HJF381" s="2"/>
      <c r="HJG381" s="2"/>
      <c r="HJH381" s="2"/>
      <c r="HJI381" s="2"/>
      <c r="HJJ381" s="2"/>
      <c r="HJK381" s="2"/>
      <c r="HJL381" s="2"/>
      <c r="HJM381" s="2"/>
      <c r="HJN381" s="2"/>
      <c r="HJO381" s="2"/>
      <c r="HJP381" s="2"/>
      <c r="HJQ381" s="2"/>
      <c r="HJR381" s="2"/>
      <c r="HJS381" s="2"/>
      <c r="HJT381" s="2"/>
      <c r="HJU381" s="2"/>
      <c r="HJV381" s="2"/>
      <c r="HJW381" s="2"/>
      <c r="HJX381" s="2"/>
      <c r="HJY381" s="2"/>
      <c r="HJZ381" s="2"/>
      <c r="HKA381" s="2"/>
      <c r="HKB381" s="2"/>
      <c r="HKC381" s="2"/>
      <c r="HKD381" s="2"/>
      <c r="HKE381" s="2"/>
      <c r="HKF381" s="2"/>
      <c r="HKG381" s="2"/>
      <c r="HKH381" s="2"/>
      <c r="HKI381" s="2"/>
      <c r="HKJ381" s="2"/>
      <c r="HKK381" s="2"/>
      <c r="HKL381" s="2"/>
      <c r="HKM381" s="2"/>
      <c r="HKN381" s="2"/>
      <c r="HKO381" s="2"/>
      <c r="HKP381" s="2"/>
      <c r="HKQ381" s="2"/>
      <c r="HKR381" s="2"/>
      <c r="HKS381" s="2"/>
      <c r="HKT381" s="2"/>
      <c r="HKU381" s="2"/>
      <c r="HKV381" s="2"/>
      <c r="HKW381" s="2"/>
      <c r="HKX381" s="2"/>
      <c r="HKY381" s="2"/>
      <c r="HKZ381" s="2"/>
      <c r="HLA381" s="2"/>
      <c r="HLB381" s="2"/>
      <c r="HLC381" s="2"/>
      <c r="HLD381" s="2"/>
      <c r="HLE381" s="2"/>
      <c r="HLF381" s="2"/>
      <c r="HLG381" s="2"/>
      <c r="HLH381" s="2"/>
      <c r="HLI381" s="2"/>
      <c r="HLJ381" s="2"/>
      <c r="HLK381" s="2"/>
      <c r="HLL381" s="2"/>
      <c r="HLM381" s="2"/>
      <c r="HLN381" s="2"/>
      <c r="HLO381" s="2"/>
      <c r="HLP381" s="2"/>
      <c r="HLQ381" s="2"/>
      <c r="HLR381" s="2"/>
      <c r="HLS381" s="2"/>
      <c r="HLT381" s="2"/>
      <c r="HLU381" s="2"/>
      <c r="HLV381" s="2"/>
      <c r="HLW381" s="2"/>
      <c r="HLX381" s="2"/>
      <c r="HLY381" s="2"/>
      <c r="HLZ381" s="2"/>
      <c r="HMA381" s="2"/>
      <c r="HMB381" s="2"/>
      <c r="HMC381" s="2"/>
      <c r="HMD381" s="2"/>
      <c r="HME381" s="2"/>
      <c r="HMF381" s="2"/>
      <c r="HMG381" s="2"/>
      <c r="HMH381" s="2"/>
      <c r="HMI381" s="2"/>
      <c r="HMJ381" s="2"/>
      <c r="HMK381" s="2"/>
      <c r="HML381" s="2"/>
      <c r="HMM381" s="2"/>
      <c r="HMN381" s="2"/>
      <c r="HMO381" s="2"/>
      <c r="HMP381" s="2"/>
      <c r="HMQ381" s="2"/>
      <c r="HMR381" s="2"/>
      <c r="HMS381" s="2"/>
      <c r="HMT381" s="2"/>
      <c r="HMU381" s="2"/>
      <c r="HMV381" s="2"/>
      <c r="HMW381" s="2"/>
      <c r="HMX381" s="2"/>
      <c r="HMY381" s="2"/>
      <c r="HMZ381" s="2"/>
      <c r="HNA381" s="2"/>
      <c r="HNB381" s="2"/>
      <c r="HNC381" s="2"/>
      <c r="HND381" s="2"/>
      <c r="HNE381" s="2"/>
      <c r="HNF381" s="2"/>
      <c r="HNG381" s="2"/>
      <c r="HNH381" s="2"/>
      <c r="HNI381" s="2"/>
      <c r="HNJ381" s="2"/>
      <c r="HNK381" s="2"/>
      <c r="HNL381" s="2"/>
      <c r="HNM381" s="2"/>
      <c r="HNN381" s="2"/>
      <c r="HNO381" s="2"/>
      <c r="HNP381" s="2"/>
      <c r="HNQ381" s="2"/>
      <c r="HNR381" s="2"/>
      <c r="HNS381" s="2"/>
      <c r="HNT381" s="2"/>
      <c r="HNU381" s="2"/>
      <c r="HNV381" s="2"/>
      <c r="HNW381" s="2"/>
      <c r="HNX381" s="2"/>
      <c r="HNY381" s="2"/>
      <c r="HNZ381" s="2"/>
      <c r="HOA381" s="2"/>
      <c r="HOB381" s="2"/>
      <c r="HOC381" s="2"/>
      <c r="HOD381" s="2"/>
      <c r="HOE381" s="2"/>
      <c r="HOF381" s="2"/>
      <c r="HOG381" s="2"/>
      <c r="HOH381" s="2"/>
      <c r="HOI381" s="2"/>
      <c r="HOJ381" s="2"/>
      <c r="HOK381" s="2"/>
      <c r="HOL381" s="2"/>
      <c r="HOM381" s="2"/>
      <c r="HON381" s="2"/>
      <c r="HOO381" s="2"/>
      <c r="HOP381" s="2"/>
      <c r="HOQ381" s="2"/>
      <c r="HOR381" s="2"/>
      <c r="HOS381" s="2"/>
      <c r="HOT381" s="2"/>
      <c r="HOU381" s="2"/>
      <c r="HOV381" s="2"/>
      <c r="HOW381" s="2"/>
      <c r="HOX381" s="2"/>
      <c r="HOY381" s="2"/>
      <c r="HOZ381" s="2"/>
      <c r="HPA381" s="2"/>
      <c r="HPB381" s="2"/>
      <c r="HPC381" s="2"/>
      <c r="HPD381" s="2"/>
      <c r="HPE381" s="2"/>
      <c r="HPF381" s="2"/>
      <c r="HPG381" s="2"/>
      <c r="HPH381" s="2"/>
      <c r="HPI381" s="2"/>
      <c r="HPJ381" s="2"/>
      <c r="HPK381" s="2"/>
      <c r="HPL381" s="2"/>
      <c r="HPM381" s="2"/>
      <c r="HPN381" s="2"/>
      <c r="HPO381" s="2"/>
      <c r="HPP381" s="2"/>
      <c r="HPQ381" s="2"/>
      <c r="HPR381" s="2"/>
      <c r="HPS381" s="2"/>
      <c r="HPT381" s="2"/>
      <c r="HPU381" s="2"/>
      <c r="HPV381" s="2"/>
      <c r="HPW381" s="2"/>
      <c r="HPX381" s="2"/>
      <c r="HPY381" s="2"/>
      <c r="HPZ381" s="2"/>
      <c r="HQA381" s="2"/>
      <c r="HQB381" s="2"/>
      <c r="HQC381" s="2"/>
      <c r="HQD381" s="2"/>
      <c r="HQE381" s="2"/>
      <c r="HQF381" s="2"/>
      <c r="HQG381" s="2"/>
      <c r="HQH381" s="2"/>
      <c r="HQI381" s="2"/>
      <c r="HQJ381" s="2"/>
      <c r="HQK381" s="2"/>
      <c r="HQL381" s="2"/>
      <c r="HQM381" s="2"/>
      <c r="HQN381" s="2"/>
      <c r="HQO381" s="2"/>
      <c r="HQP381" s="2"/>
      <c r="HQQ381" s="2"/>
      <c r="HQR381" s="2"/>
      <c r="HQS381" s="2"/>
      <c r="HQT381" s="2"/>
      <c r="HQU381" s="2"/>
      <c r="HQV381" s="2"/>
      <c r="HQW381" s="2"/>
      <c r="HQX381" s="2"/>
      <c r="HQY381" s="2"/>
      <c r="HQZ381" s="2"/>
      <c r="HRA381" s="2"/>
      <c r="HRB381" s="2"/>
      <c r="HRC381" s="2"/>
      <c r="HRD381" s="2"/>
      <c r="HRE381" s="2"/>
      <c r="HRF381" s="2"/>
      <c r="HRG381" s="2"/>
      <c r="HRH381" s="2"/>
      <c r="HRI381" s="2"/>
      <c r="HRJ381" s="2"/>
      <c r="HRK381" s="2"/>
      <c r="HRL381" s="2"/>
      <c r="HRM381" s="2"/>
      <c r="HRN381" s="2"/>
      <c r="HRO381" s="2"/>
      <c r="HRP381" s="2"/>
      <c r="HRQ381" s="2"/>
      <c r="HRR381" s="2"/>
      <c r="HRS381" s="2"/>
      <c r="HRT381" s="2"/>
      <c r="HRU381" s="2"/>
      <c r="HRV381" s="2"/>
      <c r="HRW381" s="2"/>
      <c r="HRX381" s="2"/>
      <c r="HRY381" s="2"/>
      <c r="HRZ381" s="2"/>
      <c r="HSA381" s="2"/>
      <c r="HSB381" s="2"/>
      <c r="HSC381" s="2"/>
      <c r="HSD381" s="2"/>
      <c r="HSE381" s="2"/>
      <c r="HSF381" s="2"/>
      <c r="HSG381" s="2"/>
      <c r="HSH381" s="2"/>
      <c r="HSI381" s="2"/>
      <c r="HSJ381" s="2"/>
      <c r="HSK381" s="2"/>
      <c r="HSL381" s="2"/>
      <c r="HSM381" s="2"/>
      <c r="HSN381" s="2"/>
      <c r="HSO381" s="2"/>
      <c r="HSP381" s="2"/>
      <c r="HSQ381" s="2"/>
      <c r="HSR381" s="2"/>
      <c r="HSS381" s="2"/>
      <c r="HST381" s="2"/>
      <c r="HSU381" s="2"/>
      <c r="HSV381" s="2"/>
      <c r="HSW381" s="2"/>
      <c r="HSX381" s="2"/>
      <c r="HSY381" s="2"/>
      <c r="HSZ381" s="2"/>
      <c r="HTA381" s="2"/>
      <c r="HTB381" s="2"/>
      <c r="HTC381" s="2"/>
      <c r="HTD381" s="2"/>
      <c r="HTE381" s="2"/>
      <c r="HTF381" s="2"/>
      <c r="HTG381" s="2"/>
      <c r="HTH381" s="2"/>
      <c r="HTI381" s="2"/>
      <c r="HTJ381" s="2"/>
      <c r="HTK381" s="2"/>
      <c r="HTL381" s="2"/>
      <c r="HTM381" s="2"/>
      <c r="HTN381" s="2"/>
      <c r="HTO381" s="2"/>
      <c r="HTP381" s="2"/>
      <c r="HTQ381" s="2"/>
      <c r="HTR381" s="2"/>
      <c r="HTS381" s="2"/>
      <c r="HTT381" s="2"/>
      <c r="HTU381" s="2"/>
      <c r="HTV381" s="2"/>
      <c r="HTW381" s="2"/>
      <c r="HTX381" s="2"/>
      <c r="HTY381" s="2"/>
      <c r="HTZ381" s="2"/>
      <c r="HUA381" s="2"/>
      <c r="HUB381" s="2"/>
      <c r="HUC381" s="2"/>
      <c r="HUD381" s="2"/>
      <c r="HUE381" s="2"/>
      <c r="HUF381" s="2"/>
      <c r="HUG381" s="2"/>
      <c r="HUH381" s="2"/>
      <c r="HUI381" s="2"/>
      <c r="HUJ381" s="2"/>
      <c r="HUK381" s="2"/>
      <c r="HUL381" s="2"/>
      <c r="HUM381" s="2"/>
      <c r="HUN381" s="2"/>
      <c r="HUO381" s="2"/>
      <c r="HUP381" s="2"/>
      <c r="HUQ381" s="2"/>
      <c r="HUR381" s="2"/>
      <c r="HUS381" s="2"/>
      <c r="HUT381" s="2"/>
      <c r="HUU381" s="2"/>
      <c r="HUV381" s="2"/>
      <c r="HUW381" s="2"/>
      <c r="HUX381" s="2"/>
      <c r="HUY381" s="2"/>
      <c r="HUZ381" s="2"/>
      <c r="HVA381" s="2"/>
      <c r="HVB381" s="2"/>
      <c r="HVC381" s="2"/>
      <c r="HVD381" s="2"/>
      <c r="HVE381" s="2"/>
      <c r="HVF381" s="2"/>
      <c r="HVG381" s="2"/>
      <c r="HVH381" s="2"/>
      <c r="HVI381" s="2"/>
      <c r="HVJ381" s="2"/>
      <c r="HVK381" s="2"/>
      <c r="HVL381" s="2"/>
      <c r="HVM381" s="2"/>
      <c r="HVN381" s="2"/>
      <c r="HVO381" s="2"/>
      <c r="HVP381" s="2"/>
      <c r="HVQ381" s="2"/>
      <c r="HVR381" s="2"/>
      <c r="HVS381" s="2"/>
      <c r="HVT381" s="2"/>
      <c r="HVU381" s="2"/>
      <c r="HVV381" s="2"/>
      <c r="HVW381" s="2"/>
      <c r="HVX381" s="2"/>
      <c r="HVY381" s="2"/>
      <c r="HVZ381" s="2"/>
      <c r="HWA381" s="2"/>
      <c r="HWB381" s="2"/>
      <c r="HWC381" s="2"/>
      <c r="HWD381" s="2"/>
      <c r="HWE381" s="2"/>
      <c r="HWF381" s="2"/>
      <c r="HWG381" s="2"/>
      <c r="HWH381" s="2"/>
      <c r="HWI381" s="2"/>
      <c r="HWJ381" s="2"/>
      <c r="HWK381" s="2"/>
      <c r="HWL381" s="2"/>
      <c r="HWM381" s="2"/>
      <c r="HWN381" s="2"/>
      <c r="HWO381" s="2"/>
      <c r="HWP381" s="2"/>
      <c r="HWQ381" s="2"/>
      <c r="HWR381" s="2"/>
      <c r="HWS381" s="2"/>
      <c r="HWT381" s="2"/>
      <c r="HWU381" s="2"/>
      <c r="HWV381" s="2"/>
      <c r="HWW381" s="2"/>
      <c r="HWX381" s="2"/>
      <c r="HWY381" s="2"/>
      <c r="HWZ381" s="2"/>
      <c r="HXA381" s="2"/>
      <c r="HXB381" s="2"/>
      <c r="HXC381" s="2"/>
      <c r="HXD381" s="2"/>
      <c r="HXE381" s="2"/>
      <c r="HXF381" s="2"/>
      <c r="HXG381" s="2"/>
      <c r="HXH381" s="2"/>
      <c r="HXI381" s="2"/>
      <c r="HXJ381" s="2"/>
      <c r="HXK381" s="2"/>
      <c r="HXL381" s="2"/>
      <c r="HXM381" s="2"/>
      <c r="HXN381" s="2"/>
      <c r="HXO381" s="2"/>
      <c r="HXP381" s="2"/>
      <c r="HXQ381" s="2"/>
      <c r="HXR381" s="2"/>
      <c r="HXS381" s="2"/>
      <c r="HXT381" s="2"/>
      <c r="HXU381" s="2"/>
      <c r="HXV381" s="2"/>
      <c r="HXW381" s="2"/>
      <c r="HXX381" s="2"/>
      <c r="HXY381" s="2"/>
      <c r="HXZ381" s="2"/>
      <c r="HYA381" s="2"/>
      <c r="HYB381" s="2"/>
      <c r="HYC381" s="2"/>
      <c r="HYD381" s="2"/>
      <c r="HYE381" s="2"/>
      <c r="HYF381" s="2"/>
      <c r="HYG381" s="2"/>
      <c r="HYH381" s="2"/>
      <c r="HYI381" s="2"/>
      <c r="HYJ381" s="2"/>
      <c r="HYK381" s="2"/>
      <c r="HYL381" s="2"/>
      <c r="HYM381" s="2"/>
      <c r="HYN381" s="2"/>
      <c r="HYO381" s="2"/>
      <c r="HYP381" s="2"/>
      <c r="HYQ381" s="2"/>
      <c r="HYR381" s="2"/>
      <c r="HYS381" s="2"/>
      <c r="HYT381" s="2"/>
      <c r="HYU381" s="2"/>
      <c r="HYV381" s="2"/>
      <c r="HYW381" s="2"/>
      <c r="HYX381" s="2"/>
      <c r="HYY381" s="2"/>
      <c r="HYZ381" s="2"/>
      <c r="HZA381" s="2"/>
      <c r="HZB381" s="2"/>
      <c r="HZC381" s="2"/>
      <c r="HZD381" s="2"/>
      <c r="HZE381" s="2"/>
      <c r="HZF381" s="2"/>
      <c r="HZG381" s="2"/>
      <c r="HZH381" s="2"/>
      <c r="HZI381" s="2"/>
      <c r="HZJ381" s="2"/>
      <c r="HZK381" s="2"/>
      <c r="HZL381" s="2"/>
      <c r="HZM381" s="2"/>
      <c r="HZN381" s="2"/>
      <c r="HZO381" s="2"/>
      <c r="HZP381" s="2"/>
      <c r="HZQ381" s="2"/>
      <c r="HZR381" s="2"/>
      <c r="HZS381" s="2"/>
      <c r="HZT381" s="2"/>
      <c r="HZU381" s="2"/>
      <c r="HZV381" s="2"/>
      <c r="HZW381" s="2"/>
      <c r="HZX381" s="2"/>
      <c r="HZY381" s="2"/>
      <c r="HZZ381" s="2"/>
      <c r="IAA381" s="2"/>
      <c r="IAB381" s="2"/>
      <c r="IAC381" s="2"/>
      <c r="IAD381" s="2"/>
      <c r="IAE381" s="2"/>
      <c r="IAF381" s="2"/>
      <c r="IAG381" s="2"/>
      <c r="IAH381" s="2"/>
      <c r="IAI381" s="2"/>
      <c r="IAJ381" s="2"/>
      <c r="IAK381" s="2"/>
      <c r="IAL381" s="2"/>
      <c r="IAM381" s="2"/>
      <c r="IAN381" s="2"/>
      <c r="IAO381" s="2"/>
      <c r="IAP381" s="2"/>
      <c r="IAQ381" s="2"/>
      <c r="IAR381" s="2"/>
      <c r="IAS381" s="2"/>
      <c r="IAT381" s="2"/>
      <c r="IAU381" s="2"/>
      <c r="IAV381" s="2"/>
      <c r="IAW381" s="2"/>
      <c r="IAX381" s="2"/>
      <c r="IAY381" s="2"/>
      <c r="IAZ381" s="2"/>
      <c r="IBA381" s="2"/>
      <c r="IBB381" s="2"/>
      <c r="IBC381" s="2"/>
      <c r="IBD381" s="2"/>
      <c r="IBE381" s="2"/>
      <c r="IBF381" s="2"/>
      <c r="IBG381" s="2"/>
      <c r="IBH381" s="2"/>
      <c r="IBI381" s="2"/>
      <c r="IBJ381" s="2"/>
      <c r="IBK381" s="2"/>
      <c r="IBL381" s="2"/>
      <c r="IBM381" s="2"/>
      <c r="IBN381" s="2"/>
      <c r="IBO381" s="2"/>
      <c r="IBP381" s="2"/>
      <c r="IBQ381" s="2"/>
      <c r="IBR381" s="2"/>
      <c r="IBS381" s="2"/>
      <c r="IBT381" s="2"/>
      <c r="IBU381" s="2"/>
      <c r="IBV381" s="2"/>
      <c r="IBW381" s="2"/>
      <c r="IBX381" s="2"/>
      <c r="IBY381" s="2"/>
      <c r="IBZ381" s="2"/>
      <c r="ICA381" s="2"/>
      <c r="ICB381" s="2"/>
      <c r="ICC381" s="2"/>
      <c r="ICD381" s="2"/>
      <c r="ICE381" s="2"/>
      <c r="ICF381" s="2"/>
      <c r="ICG381" s="2"/>
      <c r="ICH381" s="2"/>
      <c r="ICI381" s="2"/>
      <c r="ICJ381" s="2"/>
      <c r="ICK381" s="2"/>
      <c r="ICL381" s="2"/>
      <c r="ICM381" s="2"/>
      <c r="ICN381" s="2"/>
      <c r="ICO381" s="2"/>
      <c r="ICP381" s="2"/>
      <c r="ICQ381" s="2"/>
      <c r="ICR381" s="2"/>
      <c r="ICS381" s="2"/>
      <c r="ICT381" s="2"/>
      <c r="ICU381" s="2"/>
      <c r="ICV381" s="2"/>
      <c r="ICW381" s="2"/>
      <c r="ICX381" s="2"/>
      <c r="ICY381" s="2"/>
      <c r="ICZ381" s="2"/>
      <c r="IDA381" s="2"/>
      <c r="IDB381" s="2"/>
      <c r="IDC381" s="2"/>
      <c r="IDD381" s="2"/>
      <c r="IDE381" s="2"/>
      <c r="IDF381" s="2"/>
      <c r="IDG381" s="2"/>
      <c r="IDH381" s="2"/>
      <c r="IDI381" s="2"/>
      <c r="IDJ381" s="2"/>
      <c r="IDK381" s="2"/>
      <c r="IDL381" s="2"/>
      <c r="IDM381" s="2"/>
      <c r="IDN381" s="2"/>
      <c r="IDO381" s="2"/>
      <c r="IDP381" s="2"/>
      <c r="IDQ381" s="2"/>
      <c r="IDR381" s="2"/>
      <c r="IDS381" s="2"/>
      <c r="IDT381" s="2"/>
      <c r="IDU381" s="2"/>
      <c r="IDV381" s="2"/>
      <c r="IDW381" s="2"/>
      <c r="IDX381" s="2"/>
      <c r="IDY381" s="2"/>
      <c r="IDZ381" s="2"/>
      <c r="IEA381" s="2"/>
      <c r="IEB381" s="2"/>
      <c r="IEC381" s="2"/>
      <c r="IED381" s="2"/>
      <c r="IEE381" s="2"/>
      <c r="IEF381" s="2"/>
      <c r="IEG381" s="2"/>
      <c r="IEH381" s="2"/>
      <c r="IEI381" s="2"/>
      <c r="IEJ381" s="2"/>
      <c r="IEK381" s="2"/>
      <c r="IEL381" s="2"/>
      <c r="IEM381" s="2"/>
      <c r="IEN381" s="2"/>
      <c r="IEO381" s="2"/>
      <c r="IEP381" s="2"/>
      <c r="IEQ381" s="2"/>
      <c r="IER381" s="2"/>
      <c r="IES381" s="2"/>
      <c r="IET381" s="2"/>
      <c r="IEU381" s="2"/>
      <c r="IEV381" s="2"/>
      <c r="IEW381" s="2"/>
      <c r="IEX381" s="2"/>
      <c r="IEY381" s="2"/>
      <c r="IEZ381" s="2"/>
      <c r="IFA381" s="2"/>
      <c r="IFB381" s="2"/>
      <c r="IFC381" s="2"/>
      <c r="IFD381" s="2"/>
      <c r="IFE381" s="2"/>
      <c r="IFF381" s="2"/>
      <c r="IFG381" s="2"/>
      <c r="IFH381" s="2"/>
      <c r="IFI381" s="2"/>
      <c r="IFJ381" s="2"/>
      <c r="IFK381" s="2"/>
      <c r="IFL381" s="2"/>
      <c r="IFM381" s="2"/>
      <c r="IFN381" s="2"/>
      <c r="IFO381" s="2"/>
      <c r="IFP381" s="2"/>
      <c r="IFQ381" s="2"/>
      <c r="IFR381" s="2"/>
      <c r="IFS381" s="2"/>
      <c r="IFT381" s="2"/>
      <c r="IFU381" s="2"/>
      <c r="IFV381" s="2"/>
      <c r="IFW381" s="2"/>
      <c r="IFX381" s="2"/>
      <c r="IFY381" s="2"/>
      <c r="IFZ381" s="2"/>
      <c r="IGA381" s="2"/>
      <c r="IGB381" s="2"/>
      <c r="IGC381" s="2"/>
      <c r="IGD381" s="2"/>
      <c r="IGE381" s="2"/>
      <c r="IGF381" s="2"/>
      <c r="IGG381" s="2"/>
      <c r="IGH381" s="2"/>
      <c r="IGI381" s="2"/>
      <c r="IGJ381" s="2"/>
      <c r="IGK381" s="2"/>
      <c r="IGL381" s="2"/>
      <c r="IGM381" s="2"/>
      <c r="IGN381" s="2"/>
      <c r="IGO381" s="2"/>
      <c r="IGP381" s="2"/>
      <c r="IGQ381" s="2"/>
      <c r="IGR381" s="2"/>
      <c r="IGS381" s="2"/>
      <c r="IGT381" s="2"/>
      <c r="IGU381" s="2"/>
      <c r="IGV381" s="2"/>
      <c r="IGW381" s="2"/>
      <c r="IGX381" s="2"/>
      <c r="IGY381" s="2"/>
      <c r="IGZ381" s="2"/>
      <c r="IHA381" s="2"/>
      <c r="IHB381" s="2"/>
      <c r="IHC381" s="2"/>
      <c r="IHD381" s="2"/>
      <c r="IHE381" s="2"/>
      <c r="IHF381" s="2"/>
      <c r="IHG381" s="2"/>
      <c r="IHH381" s="2"/>
      <c r="IHI381" s="2"/>
      <c r="IHJ381" s="2"/>
      <c r="IHK381" s="2"/>
      <c r="IHL381" s="2"/>
      <c r="IHM381" s="2"/>
      <c r="IHN381" s="2"/>
      <c r="IHO381" s="2"/>
      <c r="IHP381" s="2"/>
      <c r="IHQ381" s="2"/>
      <c r="IHR381" s="2"/>
      <c r="IHS381" s="2"/>
      <c r="IHT381" s="2"/>
      <c r="IHU381" s="2"/>
      <c r="IHV381" s="2"/>
      <c r="IHW381" s="2"/>
      <c r="IHX381" s="2"/>
      <c r="IHY381" s="2"/>
      <c r="IHZ381" s="2"/>
      <c r="IIA381" s="2"/>
      <c r="IIB381" s="2"/>
      <c r="IIC381" s="2"/>
      <c r="IID381" s="2"/>
      <c r="IIE381" s="2"/>
      <c r="IIF381" s="2"/>
      <c r="IIG381" s="2"/>
      <c r="IIH381" s="2"/>
      <c r="III381" s="2"/>
      <c r="IIJ381" s="2"/>
      <c r="IIK381" s="2"/>
      <c r="IIL381" s="2"/>
      <c r="IIM381" s="2"/>
      <c r="IIN381" s="2"/>
      <c r="IIO381" s="2"/>
      <c r="IIP381" s="2"/>
      <c r="IIQ381" s="2"/>
      <c r="IIR381" s="2"/>
      <c r="IIS381" s="2"/>
      <c r="IIT381" s="2"/>
      <c r="IIU381" s="2"/>
      <c r="IIV381" s="2"/>
      <c r="IIW381" s="2"/>
      <c r="IIX381" s="2"/>
      <c r="IIY381" s="2"/>
      <c r="IIZ381" s="2"/>
      <c r="IJA381" s="2"/>
      <c r="IJB381" s="2"/>
      <c r="IJC381" s="2"/>
      <c r="IJD381" s="2"/>
      <c r="IJE381" s="2"/>
      <c r="IJF381" s="2"/>
      <c r="IJG381" s="2"/>
      <c r="IJH381" s="2"/>
      <c r="IJI381" s="2"/>
      <c r="IJJ381" s="2"/>
      <c r="IJK381" s="2"/>
      <c r="IJL381" s="2"/>
      <c r="IJM381" s="2"/>
      <c r="IJN381" s="2"/>
      <c r="IJO381" s="2"/>
      <c r="IJP381" s="2"/>
      <c r="IJQ381" s="2"/>
      <c r="IJR381" s="2"/>
      <c r="IJS381" s="2"/>
      <c r="IJT381" s="2"/>
      <c r="IJU381" s="2"/>
      <c r="IJV381" s="2"/>
      <c r="IJW381" s="2"/>
      <c r="IJX381" s="2"/>
      <c r="IJY381" s="2"/>
      <c r="IJZ381" s="2"/>
      <c r="IKA381" s="2"/>
      <c r="IKB381" s="2"/>
      <c r="IKC381" s="2"/>
      <c r="IKD381" s="2"/>
      <c r="IKE381" s="2"/>
      <c r="IKF381" s="2"/>
      <c r="IKG381" s="2"/>
      <c r="IKH381" s="2"/>
      <c r="IKI381" s="2"/>
      <c r="IKJ381" s="2"/>
      <c r="IKK381" s="2"/>
      <c r="IKL381" s="2"/>
      <c r="IKM381" s="2"/>
      <c r="IKN381" s="2"/>
      <c r="IKO381" s="2"/>
      <c r="IKP381" s="2"/>
      <c r="IKQ381" s="2"/>
      <c r="IKR381" s="2"/>
      <c r="IKS381" s="2"/>
      <c r="IKT381" s="2"/>
      <c r="IKU381" s="2"/>
      <c r="IKV381" s="2"/>
      <c r="IKW381" s="2"/>
      <c r="IKX381" s="2"/>
      <c r="IKY381" s="2"/>
      <c r="IKZ381" s="2"/>
      <c r="ILA381" s="2"/>
      <c r="ILB381" s="2"/>
      <c r="ILC381" s="2"/>
      <c r="ILD381" s="2"/>
      <c r="ILE381" s="2"/>
      <c r="ILF381" s="2"/>
      <c r="ILG381" s="2"/>
      <c r="ILH381" s="2"/>
      <c r="ILI381" s="2"/>
      <c r="ILJ381" s="2"/>
      <c r="ILK381" s="2"/>
      <c r="ILL381" s="2"/>
      <c r="ILM381" s="2"/>
      <c r="ILN381" s="2"/>
      <c r="ILO381" s="2"/>
      <c r="ILP381" s="2"/>
      <c r="ILQ381" s="2"/>
      <c r="ILR381" s="2"/>
      <c r="ILS381" s="2"/>
      <c r="ILT381" s="2"/>
      <c r="ILU381" s="2"/>
      <c r="ILV381" s="2"/>
      <c r="ILW381" s="2"/>
      <c r="ILX381" s="2"/>
      <c r="ILY381" s="2"/>
      <c r="ILZ381" s="2"/>
      <c r="IMA381" s="2"/>
      <c r="IMB381" s="2"/>
      <c r="IMC381" s="2"/>
      <c r="IMD381" s="2"/>
      <c r="IME381" s="2"/>
      <c r="IMF381" s="2"/>
      <c r="IMG381" s="2"/>
      <c r="IMH381" s="2"/>
      <c r="IMI381" s="2"/>
      <c r="IMJ381" s="2"/>
      <c r="IMK381" s="2"/>
      <c r="IML381" s="2"/>
      <c r="IMM381" s="2"/>
      <c r="IMN381" s="2"/>
      <c r="IMO381" s="2"/>
      <c r="IMP381" s="2"/>
      <c r="IMQ381" s="2"/>
      <c r="IMR381" s="2"/>
      <c r="IMS381" s="2"/>
      <c r="IMT381" s="2"/>
      <c r="IMU381" s="2"/>
      <c r="IMV381" s="2"/>
      <c r="IMW381" s="2"/>
      <c r="IMX381" s="2"/>
      <c r="IMY381" s="2"/>
      <c r="IMZ381" s="2"/>
      <c r="INA381" s="2"/>
      <c r="INB381" s="2"/>
      <c r="INC381" s="2"/>
      <c r="IND381" s="2"/>
      <c r="INE381" s="2"/>
      <c r="INF381" s="2"/>
      <c r="ING381" s="2"/>
      <c r="INH381" s="2"/>
      <c r="INI381" s="2"/>
      <c r="INJ381" s="2"/>
      <c r="INK381" s="2"/>
      <c r="INL381" s="2"/>
      <c r="INM381" s="2"/>
      <c r="INN381" s="2"/>
      <c r="INO381" s="2"/>
      <c r="INP381" s="2"/>
      <c r="INQ381" s="2"/>
      <c r="INR381" s="2"/>
      <c r="INS381" s="2"/>
      <c r="INT381" s="2"/>
      <c r="INU381" s="2"/>
      <c r="INV381" s="2"/>
      <c r="INW381" s="2"/>
      <c r="INX381" s="2"/>
      <c r="INY381" s="2"/>
      <c r="INZ381" s="2"/>
      <c r="IOA381" s="2"/>
      <c r="IOB381" s="2"/>
      <c r="IOC381" s="2"/>
      <c r="IOD381" s="2"/>
      <c r="IOE381" s="2"/>
      <c r="IOF381" s="2"/>
      <c r="IOG381" s="2"/>
      <c r="IOH381" s="2"/>
      <c r="IOI381" s="2"/>
      <c r="IOJ381" s="2"/>
      <c r="IOK381" s="2"/>
      <c r="IOL381" s="2"/>
      <c r="IOM381" s="2"/>
      <c r="ION381" s="2"/>
      <c r="IOO381" s="2"/>
      <c r="IOP381" s="2"/>
      <c r="IOQ381" s="2"/>
      <c r="IOR381" s="2"/>
      <c r="IOS381" s="2"/>
      <c r="IOT381" s="2"/>
      <c r="IOU381" s="2"/>
      <c r="IOV381" s="2"/>
      <c r="IOW381" s="2"/>
      <c r="IOX381" s="2"/>
      <c r="IOY381" s="2"/>
      <c r="IOZ381" s="2"/>
      <c r="IPA381" s="2"/>
      <c r="IPB381" s="2"/>
      <c r="IPC381" s="2"/>
      <c r="IPD381" s="2"/>
      <c r="IPE381" s="2"/>
      <c r="IPF381" s="2"/>
      <c r="IPG381" s="2"/>
      <c r="IPH381" s="2"/>
      <c r="IPI381" s="2"/>
      <c r="IPJ381" s="2"/>
      <c r="IPK381" s="2"/>
      <c r="IPL381" s="2"/>
      <c r="IPM381" s="2"/>
      <c r="IPN381" s="2"/>
      <c r="IPO381" s="2"/>
      <c r="IPP381" s="2"/>
      <c r="IPQ381" s="2"/>
      <c r="IPR381" s="2"/>
      <c r="IPS381" s="2"/>
      <c r="IPT381" s="2"/>
      <c r="IPU381" s="2"/>
      <c r="IPV381" s="2"/>
      <c r="IPW381" s="2"/>
      <c r="IPX381" s="2"/>
      <c r="IPY381" s="2"/>
      <c r="IPZ381" s="2"/>
      <c r="IQA381" s="2"/>
      <c r="IQB381" s="2"/>
      <c r="IQC381" s="2"/>
      <c r="IQD381" s="2"/>
      <c r="IQE381" s="2"/>
      <c r="IQF381" s="2"/>
      <c r="IQG381" s="2"/>
      <c r="IQH381" s="2"/>
      <c r="IQI381" s="2"/>
      <c r="IQJ381" s="2"/>
      <c r="IQK381" s="2"/>
      <c r="IQL381" s="2"/>
      <c r="IQM381" s="2"/>
      <c r="IQN381" s="2"/>
      <c r="IQO381" s="2"/>
      <c r="IQP381" s="2"/>
      <c r="IQQ381" s="2"/>
      <c r="IQR381" s="2"/>
      <c r="IQS381" s="2"/>
      <c r="IQT381" s="2"/>
      <c r="IQU381" s="2"/>
      <c r="IQV381" s="2"/>
      <c r="IQW381" s="2"/>
      <c r="IQX381" s="2"/>
      <c r="IQY381" s="2"/>
      <c r="IQZ381" s="2"/>
      <c r="IRA381" s="2"/>
      <c r="IRB381" s="2"/>
      <c r="IRC381" s="2"/>
      <c r="IRD381" s="2"/>
      <c r="IRE381" s="2"/>
      <c r="IRF381" s="2"/>
      <c r="IRG381" s="2"/>
      <c r="IRH381" s="2"/>
      <c r="IRI381" s="2"/>
      <c r="IRJ381" s="2"/>
      <c r="IRK381" s="2"/>
      <c r="IRL381" s="2"/>
      <c r="IRM381" s="2"/>
      <c r="IRN381" s="2"/>
      <c r="IRO381" s="2"/>
      <c r="IRP381" s="2"/>
      <c r="IRQ381" s="2"/>
      <c r="IRR381" s="2"/>
      <c r="IRS381" s="2"/>
      <c r="IRT381" s="2"/>
      <c r="IRU381" s="2"/>
      <c r="IRV381" s="2"/>
      <c r="IRW381" s="2"/>
      <c r="IRX381" s="2"/>
      <c r="IRY381" s="2"/>
      <c r="IRZ381" s="2"/>
      <c r="ISA381" s="2"/>
      <c r="ISB381" s="2"/>
      <c r="ISC381" s="2"/>
      <c r="ISD381" s="2"/>
      <c r="ISE381" s="2"/>
      <c r="ISF381" s="2"/>
      <c r="ISG381" s="2"/>
      <c r="ISH381" s="2"/>
      <c r="ISI381" s="2"/>
      <c r="ISJ381" s="2"/>
      <c r="ISK381" s="2"/>
      <c r="ISL381" s="2"/>
      <c r="ISM381" s="2"/>
      <c r="ISN381" s="2"/>
      <c r="ISO381" s="2"/>
      <c r="ISP381" s="2"/>
      <c r="ISQ381" s="2"/>
      <c r="ISR381" s="2"/>
      <c r="ISS381" s="2"/>
      <c r="IST381" s="2"/>
      <c r="ISU381" s="2"/>
      <c r="ISV381" s="2"/>
      <c r="ISW381" s="2"/>
      <c r="ISX381" s="2"/>
      <c r="ISY381" s="2"/>
      <c r="ISZ381" s="2"/>
      <c r="ITA381" s="2"/>
      <c r="ITB381" s="2"/>
      <c r="ITC381" s="2"/>
      <c r="ITD381" s="2"/>
      <c r="ITE381" s="2"/>
      <c r="ITF381" s="2"/>
      <c r="ITG381" s="2"/>
      <c r="ITH381" s="2"/>
      <c r="ITI381" s="2"/>
      <c r="ITJ381" s="2"/>
      <c r="ITK381" s="2"/>
      <c r="ITL381" s="2"/>
      <c r="ITM381" s="2"/>
      <c r="ITN381" s="2"/>
      <c r="ITO381" s="2"/>
      <c r="ITP381" s="2"/>
      <c r="ITQ381" s="2"/>
      <c r="ITR381" s="2"/>
      <c r="ITS381" s="2"/>
      <c r="ITT381" s="2"/>
      <c r="ITU381" s="2"/>
      <c r="ITV381" s="2"/>
      <c r="ITW381" s="2"/>
      <c r="ITX381" s="2"/>
      <c r="ITY381" s="2"/>
      <c r="ITZ381" s="2"/>
      <c r="IUA381" s="2"/>
      <c r="IUB381" s="2"/>
      <c r="IUC381" s="2"/>
      <c r="IUD381" s="2"/>
      <c r="IUE381" s="2"/>
      <c r="IUF381" s="2"/>
      <c r="IUG381" s="2"/>
      <c r="IUH381" s="2"/>
      <c r="IUI381" s="2"/>
      <c r="IUJ381" s="2"/>
      <c r="IUK381" s="2"/>
      <c r="IUL381" s="2"/>
      <c r="IUM381" s="2"/>
      <c r="IUN381" s="2"/>
      <c r="IUO381" s="2"/>
      <c r="IUP381" s="2"/>
      <c r="IUQ381" s="2"/>
      <c r="IUR381" s="2"/>
      <c r="IUS381" s="2"/>
      <c r="IUT381" s="2"/>
      <c r="IUU381" s="2"/>
      <c r="IUV381" s="2"/>
      <c r="IUW381" s="2"/>
      <c r="IUX381" s="2"/>
      <c r="IUY381" s="2"/>
      <c r="IUZ381" s="2"/>
      <c r="IVA381" s="2"/>
      <c r="IVB381" s="2"/>
      <c r="IVC381" s="2"/>
      <c r="IVD381" s="2"/>
      <c r="IVE381" s="2"/>
      <c r="IVF381" s="2"/>
      <c r="IVG381" s="2"/>
      <c r="IVH381" s="2"/>
      <c r="IVI381" s="2"/>
      <c r="IVJ381" s="2"/>
      <c r="IVK381" s="2"/>
      <c r="IVL381" s="2"/>
      <c r="IVM381" s="2"/>
      <c r="IVN381" s="2"/>
      <c r="IVO381" s="2"/>
      <c r="IVP381" s="2"/>
      <c r="IVQ381" s="2"/>
      <c r="IVR381" s="2"/>
      <c r="IVS381" s="2"/>
      <c r="IVT381" s="2"/>
      <c r="IVU381" s="2"/>
      <c r="IVV381" s="2"/>
      <c r="IVW381" s="2"/>
      <c r="IVX381" s="2"/>
      <c r="IVY381" s="2"/>
      <c r="IVZ381" s="2"/>
      <c r="IWA381" s="2"/>
      <c r="IWB381" s="2"/>
      <c r="IWC381" s="2"/>
      <c r="IWD381" s="2"/>
      <c r="IWE381" s="2"/>
      <c r="IWF381" s="2"/>
      <c r="IWG381" s="2"/>
      <c r="IWH381" s="2"/>
      <c r="IWI381" s="2"/>
      <c r="IWJ381" s="2"/>
      <c r="IWK381" s="2"/>
      <c r="IWL381" s="2"/>
      <c r="IWM381" s="2"/>
      <c r="IWN381" s="2"/>
      <c r="IWO381" s="2"/>
      <c r="IWP381" s="2"/>
      <c r="IWQ381" s="2"/>
      <c r="IWR381" s="2"/>
      <c r="IWS381" s="2"/>
      <c r="IWT381" s="2"/>
      <c r="IWU381" s="2"/>
      <c r="IWV381" s="2"/>
      <c r="IWW381" s="2"/>
      <c r="IWX381" s="2"/>
      <c r="IWY381" s="2"/>
      <c r="IWZ381" s="2"/>
      <c r="IXA381" s="2"/>
      <c r="IXB381" s="2"/>
      <c r="IXC381" s="2"/>
      <c r="IXD381" s="2"/>
      <c r="IXE381" s="2"/>
      <c r="IXF381" s="2"/>
      <c r="IXG381" s="2"/>
      <c r="IXH381" s="2"/>
      <c r="IXI381" s="2"/>
      <c r="IXJ381" s="2"/>
      <c r="IXK381" s="2"/>
      <c r="IXL381" s="2"/>
      <c r="IXM381" s="2"/>
      <c r="IXN381" s="2"/>
      <c r="IXO381" s="2"/>
      <c r="IXP381" s="2"/>
      <c r="IXQ381" s="2"/>
      <c r="IXR381" s="2"/>
      <c r="IXS381" s="2"/>
      <c r="IXT381" s="2"/>
      <c r="IXU381" s="2"/>
      <c r="IXV381" s="2"/>
      <c r="IXW381" s="2"/>
      <c r="IXX381" s="2"/>
      <c r="IXY381" s="2"/>
      <c r="IXZ381" s="2"/>
      <c r="IYA381" s="2"/>
      <c r="IYB381" s="2"/>
      <c r="IYC381" s="2"/>
      <c r="IYD381" s="2"/>
      <c r="IYE381" s="2"/>
      <c r="IYF381" s="2"/>
      <c r="IYG381" s="2"/>
      <c r="IYH381" s="2"/>
      <c r="IYI381" s="2"/>
      <c r="IYJ381" s="2"/>
      <c r="IYK381" s="2"/>
      <c r="IYL381" s="2"/>
      <c r="IYM381" s="2"/>
      <c r="IYN381" s="2"/>
      <c r="IYO381" s="2"/>
      <c r="IYP381" s="2"/>
      <c r="IYQ381" s="2"/>
      <c r="IYR381" s="2"/>
      <c r="IYS381" s="2"/>
      <c r="IYT381" s="2"/>
      <c r="IYU381" s="2"/>
      <c r="IYV381" s="2"/>
      <c r="IYW381" s="2"/>
      <c r="IYX381" s="2"/>
      <c r="IYY381" s="2"/>
      <c r="IYZ381" s="2"/>
      <c r="IZA381" s="2"/>
      <c r="IZB381" s="2"/>
      <c r="IZC381" s="2"/>
      <c r="IZD381" s="2"/>
      <c r="IZE381" s="2"/>
      <c r="IZF381" s="2"/>
      <c r="IZG381" s="2"/>
      <c r="IZH381" s="2"/>
      <c r="IZI381" s="2"/>
      <c r="IZJ381" s="2"/>
      <c r="IZK381" s="2"/>
      <c r="IZL381" s="2"/>
      <c r="IZM381" s="2"/>
      <c r="IZN381" s="2"/>
      <c r="IZO381" s="2"/>
      <c r="IZP381" s="2"/>
      <c r="IZQ381" s="2"/>
      <c r="IZR381" s="2"/>
      <c r="IZS381" s="2"/>
      <c r="IZT381" s="2"/>
      <c r="IZU381" s="2"/>
      <c r="IZV381" s="2"/>
      <c r="IZW381" s="2"/>
      <c r="IZX381" s="2"/>
      <c r="IZY381" s="2"/>
      <c r="IZZ381" s="2"/>
      <c r="JAA381" s="2"/>
      <c r="JAB381" s="2"/>
      <c r="JAC381" s="2"/>
      <c r="JAD381" s="2"/>
      <c r="JAE381" s="2"/>
      <c r="JAF381" s="2"/>
      <c r="JAG381" s="2"/>
      <c r="JAH381" s="2"/>
      <c r="JAI381" s="2"/>
      <c r="JAJ381" s="2"/>
      <c r="JAK381" s="2"/>
      <c r="JAL381" s="2"/>
      <c r="JAM381" s="2"/>
      <c r="JAN381" s="2"/>
      <c r="JAO381" s="2"/>
      <c r="JAP381" s="2"/>
      <c r="JAQ381" s="2"/>
      <c r="JAR381" s="2"/>
      <c r="JAS381" s="2"/>
      <c r="JAT381" s="2"/>
      <c r="JAU381" s="2"/>
      <c r="JAV381" s="2"/>
      <c r="JAW381" s="2"/>
      <c r="JAX381" s="2"/>
      <c r="JAY381" s="2"/>
      <c r="JAZ381" s="2"/>
      <c r="JBA381" s="2"/>
      <c r="JBB381" s="2"/>
      <c r="JBC381" s="2"/>
      <c r="JBD381" s="2"/>
      <c r="JBE381" s="2"/>
      <c r="JBF381" s="2"/>
      <c r="JBG381" s="2"/>
      <c r="JBH381" s="2"/>
      <c r="JBI381" s="2"/>
      <c r="JBJ381" s="2"/>
      <c r="JBK381" s="2"/>
      <c r="JBL381" s="2"/>
      <c r="JBM381" s="2"/>
      <c r="JBN381" s="2"/>
      <c r="JBO381" s="2"/>
      <c r="JBP381" s="2"/>
      <c r="JBQ381" s="2"/>
      <c r="JBR381" s="2"/>
      <c r="JBS381" s="2"/>
      <c r="JBT381" s="2"/>
      <c r="JBU381" s="2"/>
      <c r="JBV381" s="2"/>
      <c r="JBW381" s="2"/>
      <c r="JBX381" s="2"/>
      <c r="JBY381" s="2"/>
      <c r="JBZ381" s="2"/>
      <c r="JCA381" s="2"/>
      <c r="JCB381" s="2"/>
      <c r="JCC381" s="2"/>
      <c r="JCD381" s="2"/>
      <c r="JCE381" s="2"/>
      <c r="JCF381" s="2"/>
      <c r="JCG381" s="2"/>
      <c r="JCH381" s="2"/>
      <c r="JCI381" s="2"/>
      <c r="JCJ381" s="2"/>
      <c r="JCK381" s="2"/>
      <c r="JCL381" s="2"/>
      <c r="JCM381" s="2"/>
      <c r="JCN381" s="2"/>
      <c r="JCO381" s="2"/>
      <c r="JCP381" s="2"/>
      <c r="JCQ381" s="2"/>
      <c r="JCR381" s="2"/>
      <c r="JCS381" s="2"/>
      <c r="JCT381" s="2"/>
      <c r="JCU381" s="2"/>
      <c r="JCV381" s="2"/>
      <c r="JCW381" s="2"/>
      <c r="JCX381" s="2"/>
      <c r="JCY381" s="2"/>
      <c r="JCZ381" s="2"/>
      <c r="JDA381" s="2"/>
      <c r="JDB381" s="2"/>
      <c r="JDC381" s="2"/>
      <c r="JDD381" s="2"/>
      <c r="JDE381" s="2"/>
      <c r="JDF381" s="2"/>
      <c r="JDG381" s="2"/>
      <c r="JDH381" s="2"/>
      <c r="JDI381" s="2"/>
      <c r="JDJ381" s="2"/>
      <c r="JDK381" s="2"/>
      <c r="JDL381" s="2"/>
      <c r="JDM381" s="2"/>
      <c r="JDN381" s="2"/>
      <c r="JDO381" s="2"/>
      <c r="JDP381" s="2"/>
      <c r="JDQ381" s="2"/>
      <c r="JDR381" s="2"/>
      <c r="JDS381" s="2"/>
      <c r="JDT381" s="2"/>
      <c r="JDU381" s="2"/>
      <c r="JDV381" s="2"/>
      <c r="JDW381" s="2"/>
      <c r="JDX381" s="2"/>
      <c r="JDY381" s="2"/>
      <c r="JDZ381" s="2"/>
      <c r="JEA381" s="2"/>
      <c r="JEB381" s="2"/>
      <c r="JEC381" s="2"/>
      <c r="JED381" s="2"/>
      <c r="JEE381" s="2"/>
      <c r="JEF381" s="2"/>
      <c r="JEG381" s="2"/>
      <c r="JEH381" s="2"/>
      <c r="JEI381" s="2"/>
      <c r="JEJ381" s="2"/>
      <c r="JEK381" s="2"/>
      <c r="JEL381" s="2"/>
      <c r="JEM381" s="2"/>
      <c r="JEN381" s="2"/>
      <c r="JEO381" s="2"/>
      <c r="JEP381" s="2"/>
      <c r="JEQ381" s="2"/>
      <c r="JER381" s="2"/>
      <c r="JES381" s="2"/>
      <c r="JET381" s="2"/>
      <c r="JEU381" s="2"/>
      <c r="JEV381" s="2"/>
      <c r="JEW381" s="2"/>
      <c r="JEX381" s="2"/>
      <c r="JEY381" s="2"/>
      <c r="JEZ381" s="2"/>
      <c r="JFA381" s="2"/>
      <c r="JFB381" s="2"/>
      <c r="JFC381" s="2"/>
      <c r="JFD381" s="2"/>
      <c r="JFE381" s="2"/>
      <c r="JFF381" s="2"/>
      <c r="JFG381" s="2"/>
      <c r="JFH381" s="2"/>
      <c r="JFI381" s="2"/>
      <c r="JFJ381" s="2"/>
      <c r="JFK381" s="2"/>
      <c r="JFL381" s="2"/>
      <c r="JFM381" s="2"/>
      <c r="JFN381" s="2"/>
      <c r="JFO381" s="2"/>
      <c r="JFP381" s="2"/>
      <c r="JFQ381" s="2"/>
      <c r="JFR381" s="2"/>
      <c r="JFS381" s="2"/>
      <c r="JFT381" s="2"/>
      <c r="JFU381" s="2"/>
      <c r="JFV381" s="2"/>
      <c r="JFW381" s="2"/>
      <c r="JFX381" s="2"/>
      <c r="JFY381" s="2"/>
      <c r="JFZ381" s="2"/>
      <c r="JGA381" s="2"/>
      <c r="JGB381" s="2"/>
      <c r="JGC381" s="2"/>
      <c r="JGD381" s="2"/>
      <c r="JGE381" s="2"/>
      <c r="JGF381" s="2"/>
      <c r="JGG381" s="2"/>
      <c r="JGH381" s="2"/>
      <c r="JGI381" s="2"/>
      <c r="JGJ381" s="2"/>
      <c r="JGK381" s="2"/>
      <c r="JGL381" s="2"/>
      <c r="JGM381" s="2"/>
      <c r="JGN381" s="2"/>
      <c r="JGO381" s="2"/>
      <c r="JGP381" s="2"/>
      <c r="JGQ381" s="2"/>
      <c r="JGR381" s="2"/>
      <c r="JGS381" s="2"/>
      <c r="JGT381" s="2"/>
      <c r="JGU381" s="2"/>
      <c r="JGV381" s="2"/>
      <c r="JGW381" s="2"/>
      <c r="JGX381" s="2"/>
      <c r="JGY381" s="2"/>
      <c r="JGZ381" s="2"/>
      <c r="JHA381" s="2"/>
      <c r="JHB381" s="2"/>
      <c r="JHC381" s="2"/>
      <c r="JHD381" s="2"/>
      <c r="JHE381" s="2"/>
      <c r="JHF381" s="2"/>
      <c r="JHG381" s="2"/>
      <c r="JHH381" s="2"/>
      <c r="JHI381" s="2"/>
      <c r="JHJ381" s="2"/>
      <c r="JHK381" s="2"/>
      <c r="JHL381" s="2"/>
      <c r="JHM381" s="2"/>
      <c r="JHN381" s="2"/>
      <c r="JHO381" s="2"/>
      <c r="JHP381" s="2"/>
      <c r="JHQ381" s="2"/>
      <c r="JHR381" s="2"/>
      <c r="JHS381" s="2"/>
      <c r="JHT381" s="2"/>
      <c r="JHU381" s="2"/>
      <c r="JHV381" s="2"/>
      <c r="JHW381" s="2"/>
      <c r="JHX381" s="2"/>
      <c r="JHY381" s="2"/>
      <c r="JHZ381" s="2"/>
      <c r="JIA381" s="2"/>
      <c r="JIB381" s="2"/>
      <c r="JIC381" s="2"/>
      <c r="JID381" s="2"/>
      <c r="JIE381" s="2"/>
      <c r="JIF381" s="2"/>
      <c r="JIG381" s="2"/>
      <c r="JIH381" s="2"/>
      <c r="JII381" s="2"/>
      <c r="JIJ381" s="2"/>
      <c r="JIK381" s="2"/>
      <c r="JIL381" s="2"/>
      <c r="JIM381" s="2"/>
      <c r="JIN381" s="2"/>
      <c r="JIO381" s="2"/>
      <c r="JIP381" s="2"/>
      <c r="JIQ381" s="2"/>
      <c r="JIR381" s="2"/>
      <c r="JIS381" s="2"/>
      <c r="JIT381" s="2"/>
      <c r="JIU381" s="2"/>
      <c r="JIV381" s="2"/>
      <c r="JIW381" s="2"/>
      <c r="JIX381" s="2"/>
      <c r="JIY381" s="2"/>
      <c r="JIZ381" s="2"/>
      <c r="JJA381" s="2"/>
      <c r="JJB381" s="2"/>
      <c r="JJC381" s="2"/>
      <c r="JJD381" s="2"/>
      <c r="JJE381" s="2"/>
      <c r="JJF381" s="2"/>
      <c r="JJG381" s="2"/>
      <c r="JJH381" s="2"/>
      <c r="JJI381" s="2"/>
      <c r="JJJ381" s="2"/>
      <c r="JJK381" s="2"/>
      <c r="JJL381" s="2"/>
      <c r="JJM381" s="2"/>
      <c r="JJN381" s="2"/>
      <c r="JJO381" s="2"/>
      <c r="JJP381" s="2"/>
      <c r="JJQ381" s="2"/>
      <c r="JJR381" s="2"/>
      <c r="JJS381" s="2"/>
      <c r="JJT381" s="2"/>
      <c r="JJU381" s="2"/>
      <c r="JJV381" s="2"/>
      <c r="JJW381" s="2"/>
      <c r="JJX381" s="2"/>
      <c r="JJY381" s="2"/>
      <c r="JJZ381" s="2"/>
      <c r="JKA381" s="2"/>
      <c r="JKB381" s="2"/>
      <c r="JKC381" s="2"/>
      <c r="JKD381" s="2"/>
      <c r="JKE381" s="2"/>
      <c r="JKF381" s="2"/>
      <c r="JKG381" s="2"/>
      <c r="JKH381" s="2"/>
      <c r="JKI381" s="2"/>
      <c r="JKJ381" s="2"/>
      <c r="JKK381" s="2"/>
      <c r="JKL381" s="2"/>
      <c r="JKM381" s="2"/>
      <c r="JKN381" s="2"/>
      <c r="JKO381" s="2"/>
      <c r="JKP381" s="2"/>
      <c r="JKQ381" s="2"/>
      <c r="JKR381" s="2"/>
      <c r="JKS381" s="2"/>
      <c r="JKT381" s="2"/>
      <c r="JKU381" s="2"/>
      <c r="JKV381" s="2"/>
      <c r="JKW381" s="2"/>
      <c r="JKX381" s="2"/>
      <c r="JKY381" s="2"/>
      <c r="JKZ381" s="2"/>
      <c r="JLA381" s="2"/>
      <c r="JLB381" s="2"/>
      <c r="JLC381" s="2"/>
      <c r="JLD381" s="2"/>
      <c r="JLE381" s="2"/>
      <c r="JLF381" s="2"/>
      <c r="JLG381" s="2"/>
      <c r="JLH381" s="2"/>
      <c r="JLI381" s="2"/>
      <c r="JLJ381" s="2"/>
      <c r="JLK381" s="2"/>
      <c r="JLL381" s="2"/>
      <c r="JLM381" s="2"/>
      <c r="JLN381" s="2"/>
      <c r="JLO381" s="2"/>
      <c r="JLP381" s="2"/>
      <c r="JLQ381" s="2"/>
      <c r="JLR381" s="2"/>
      <c r="JLS381" s="2"/>
      <c r="JLT381" s="2"/>
      <c r="JLU381" s="2"/>
      <c r="JLV381" s="2"/>
      <c r="JLW381" s="2"/>
      <c r="JLX381" s="2"/>
      <c r="JLY381" s="2"/>
      <c r="JLZ381" s="2"/>
      <c r="JMA381" s="2"/>
      <c r="JMB381" s="2"/>
      <c r="JMC381" s="2"/>
      <c r="JMD381" s="2"/>
      <c r="JME381" s="2"/>
      <c r="JMF381" s="2"/>
      <c r="JMG381" s="2"/>
      <c r="JMH381" s="2"/>
      <c r="JMI381" s="2"/>
      <c r="JMJ381" s="2"/>
      <c r="JMK381" s="2"/>
      <c r="JML381" s="2"/>
      <c r="JMM381" s="2"/>
      <c r="JMN381" s="2"/>
      <c r="JMO381" s="2"/>
      <c r="JMP381" s="2"/>
      <c r="JMQ381" s="2"/>
      <c r="JMR381" s="2"/>
      <c r="JMS381" s="2"/>
      <c r="JMT381" s="2"/>
      <c r="JMU381" s="2"/>
      <c r="JMV381" s="2"/>
      <c r="JMW381" s="2"/>
      <c r="JMX381" s="2"/>
      <c r="JMY381" s="2"/>
      <c r="JMZ381" s="2"/>
      <c r="JNA381" s="2"/>
      <c r="JNB381" s="2"/>
      <c r="JNC381" s="2"/>
      <c r="JND381" s="2"/>
      <c r="JNE381" s="2"/>
      <c r="JNF381" s="2"/>
      <c r="JNG381" s="2"/>
      <c r="JNH381" s="2"/>
      <c r="JNI381" s="2"/>
      <c r="JNJ381" s="2"/>
      <c r="JNK381" s="2"/>
      <c r="JNL381" s="2"/>
      <c r="JNM381" s="2"/>
      <c r="JNN381" s="2"/>
      <c r="JNO381" s="2"/>
      <c r="JNP381" s="2"/>
      <c r="JNQ381" s="2"/>
      <c r="JNR381" s="2"/>
      <c r="JNS381" s="2"/>
      <c r="JNT381" s="2"/>
      <c r="JNU381" s="2"/>
      <c r="JNV381" s="2"/>
      <c r="JNW381" s="2"/>
      <c r="JNX381" s="2"/>
      <c r="JNY381" s="2"/>
      <c r="JNZ381" s="2"/>
      <c r="JOA381" s="2"/>
      <c r="JOB381" s="2"/>
      <c r="JOC381" s="2"/>
      <c r="JOD381" s="2"/>
      <c r="JOE381" s="2"/>
      <c r="JOF381" s="2"/>
      <c r="JOG381" s="2"/>
      <c r="JOH381" s="2"/>
      <c r="JOI381" s="2"/>
      <c r="JOJ381" s="2"/>
      <c r="JOK381" s="2"/>
      <c r="JOL381" s="2"/>
      <c r="JOM381" s="2"/>
      <c r="JON381" s="2"/>
      <c r="JOO381" s="2"/>
      <c r="JOP381" s="2"/>
      <c r="JOQ381" s="2"/>
      <c r="JOR381" s="2"/>
      <c r="JOS381" s="2"/>
      <c r="JOT381" s="2"/>
      <c r="JOU381" s="2"/>
      <c r="JOV381" s="2"/>
      <c r="JOW381" s="2"/>
      <c r="JOX381" s="2"/>
      <c r="JOY381" s="2"/>
      <c r="JOZ381" s="2"/>
      <c r="JPA381" s="2"/>
      <c r="JPB381" s="2"/>
      <c r="JPC381" s="2"/>
      <c r="JPD381" s="2"/>
      <c r="JPE381" s="2"/>
      <c r="JPF381" s="2"/>
      <c r="JPG381" s="2"/>
      <c r="JPH381" s="2"/>
      <c r="JPI381" s="2"/>
      <c r="JPJ381" s="2"/>
      <c r="JPK381" s="2"/>
      <c r="JPL381" s="2"/>
      <c r="JPM381" s="2"/>
      <c r="JPN381" s="2"/>
      <c r="JPO381" s="2"/>
      <c r="JPP381" s="2"/>
      <c r="JPQ381" s="2"/>
      <c r="JPR381" s="2"/>
      <c r="JPS381" s="2"/>
      <c r="JPT381" s="2"/>
      <c r="JPU381" s="2"/>
      <c r="JPV381" s="2"/>
      <c r="JPW381" s="2"/>
      <c r="JPX381" s="2"/>
      <c r="JPY381" s="2"/>
      <c r="JPZ381" s="2"/>
      <c r="JQA381" s="2"/>
      <c r="JQB381" s="2"/>
      <c r="JQC381" s="2"/>
      <c r="JQD381" s="2"/>
      <c r="JQE381" s="2"/>
      <c r="JQF381" s="2"/>
      <c r="JQG381" s="2"/>
      <c r="JQH381" s="2"/>
      <c r="JQI381" s="2"/>
      <c r="JQJ381" s="2"/>
      <c r="JQK381" s="2"/>
      <c r="JQL381" s="2"/>
      <c r="JQM381" s="2"/>
      <c r="JQN381" s="2"/>
      <c r="JQO381" s="2"/>
      <c r="JQP381" s="2"/>
      <c r="JQQ381" s="2"/>
      <c r="JQR381" s="2"/>
      <c r="JQS381" s="2"/>
      <c r="JQT381" s="2"/>
      <c r="JQU381" s="2"/>
      <c r="JQV381" s="2"/>
      <c r="JQW381" s="2"/>
      <c r="JQX381" s="2"/>
      <c r="JQY381" s="2"/>
      <c r="JQZ381" s="2"/>
      <c r="JRA381" s="2"/>
      <c r="JRB381" s="2"/>
      <c r="JRC381" s="2"/>
      <c r="JRD381" s="2"/>
      <c r="JRE381" s="2"/>
      <c r="JRF381" s="2"/>
      <c r="JRG381" s="2"/>
      <c r="JRH381" s="2"/>
      <c r="JRI381" s="2"/>
      <c r="JRJ381" s="2"/>
      <c r="JRK381" s="2"/>
      <c r="JRL381" s="2"/>
      <c r="JRM381" s="2"/>
      <c r="JRN381" s="2"/>
      <c r="JRO381" s="2"/>
      <c r="JRP381" s="2"/>
      <c r="JRQ381" s="2"/>
      <c r="JRR381" s="2"/>
      <c r="JRS381" s="2"/>
      <c r="JRT381" s="2"/>
      <c r="JRU381" s="2"/>
      <c r="JRV381" s="2"/>
      <c r="JRW381" s="2"/>
      <c r="JRX381" s="2"/>
      <c r="JRY381" s="2"/>
      <c r="JRZ381" s="2"/>
      <c r="JSA381" s="2"/>
      <c r="JSB381" s="2"/>
      <c r="JSC381" s="2"/>
      <c r="JSD381" s="2"/>
      <c r="JSE381" s="2"/>
      <c r="JSF381" s="2"/>
      <c r="JSG381" s="2"/>
      <c r="JSH381" s="2"/>
      <c r="JSI381" s="2"/>
      <c r="JSJ381" s="2"/>
      <c r="JSK381" s="2"/>
      <c r="JSL381" s="2"/>
      <c r="JSM381" s="2"/>
      <c r="JSN381" s="2"/>
      <c r="JSO381" s="2"/>
      <c r="JSP381" s="2"/>
      <c r="JSQ381" s="2"/>
      <c r="JSR381" s="2"/>
      <c r="JSS381" s="2"/>
      <c r="JST381" s="2"/>
      <c r="JSU381" s="2"/>
      <c r="JSV381" s="2"/>
      <c r="JSW381" s="2"/>
      <c r="JSX381" s="2"/>
      <c r="JSY381" s="2"/>
      <c r="JSZ381" s="2"/>
      <c r="JTA381" s="2"/>
      <c r="JTB381" s="2"/>
      <c r="JTC381" s="2"/>
      <c r="JTD381" s="2"/>
      <c r="JTE381" s="2"/>
      <c r="JTF381" s="2"/>
      <c r="JTG381" s="2"/>
      <c r="JTH381" s="2"/>
      <c r="JTI381" s="2"/>
      <c r="JTJ381" s="2"/>
      <c r="JTK381" s="2"/>
      <c r="JTL381" s="2"/>
      <c r="JTM381" s="2"/>
      <c r="JTN381" s="2"/>
      <c r="JTO381" s="2"/>
      <c r="JTP381" s="2"/>
      <c r="JTQ381" s="2"/>
      <c r="JTR381" s="2"/>
      <c r="JTS381" s="2"/>
      <c r="JTT381" s="2"/>
      <c r="JTU381" s="2"/>
      <c r="JTV381" s="2"/>
      <c r="JTW381" s="2"/>
      <c r="JTX381" s="2"/>
      <c r="JTY381" s="2"/>
      <c r="JTZ381" s="2"/>
      <c r="JUA381" s="2"/>
      <c r="JUB381" s="2"/>
      <c r="JUC381" s="2"/>
      <c r="JUD381" s="2"/>
      <c r="JUE381" s="2"/>
      <c r="JUF381" s="2"/>
      <c r="JUG381" s="2"/>
      <c r="JUH381" s="2"/>
      <c r="JUI381" s="2"/>
      <c r="JUJ381" s="2"/>
      <c r="JUK381" s="2"/>
      <c r="JUL381" s="2"/>
      <c r="JUM381" s="2"/>
      <c r="JUN381" s="2"/>
      <c r="JUO381" s="2"/>
      <c r="JUP381" s="2"/>
      <c r="JUQ381" s="2"/>
      <c r="JUR381" s="2"/>
      <c r="JUS381" s="2"/>
      <c r="JUT381" s="2"/>
      <c r="JUU381" s="2"/>
      <c r="JUV381" s="2"/>
      <c r="JUW381" s="2"/>
      <c r="JUX381" s="2"/>
      <c r="JUY381" s="2"/>
      <c r="JUZ381" s="2"/>
      <c r="JVA381" s="2"/>
      <c r="JVB381" s="2"/>
      <c r="JVC381" s="2"/>
      <c r="JVD381" s="2"/>
      <c r="JVE381" s="2"/>
      <c r="JVF381" s="2"/>
      <c r="JVG381" s="2"/>
      <c r="JVH381" s="2"/>
      <c r="JVI381" s="2"/>
      <c r="JVJ381" s="2"/>
      <c r="JVK381" s="2"/>
      <c r="JVL381" s="2"/>
      <c r="JVM381" s="2"/>
      <c r="JVN381" s="2"/>
      <c r="JVO381" s="2"/>
      <c r="JVP381" s="2"/>
      <c r="JVQ381" s="2"/>
      <c r="JVR381" s="2"/>
      <c r="JVS381" s="2"/>
      <c r="JVT381" s="2"/>
      <c r="JVU381" s="2"/>
      <c r="JVV381" s="2"/>
      <c r="JVW381" s="2"/>
      <c r="JVX381" s="2"/>
      <c r="JVY381" s="2"/>
      <c r="JVZ381" s="2"/>
      <c r="JWA381" s="2"/>
      <c r="JWB381" s="2"/>
      <c r="JWC381" s="2"/>
      <c r="JWD381" s="2"/>
      <c r="JWE381" s="2"/>
      <c r="JWF381" s="2"/>
      <c r="JWG381" s="2"/>
      <c r="JWH381" s="2"/>
      <c r="JWI381" s="2"/>
      <c r="JWJ381" s="2"/>
      <c r="JWK381" s="2"/>
      <c r="JWL381" s="2"/>
      <c r="JWM381" s="2"/>
      <c r="JWN381" s="2"/>
      <c r="JWO381" s="2"/>
      <c r="JWP381" s="2"/>
      <c r="JWQ381" s="2"/>
      <c r="JWR381" s="2"/>
      <c r="JWS381" s="2"/>
      <c r="JWT381" s="2"/>
      <c r="JWU381" s="2"/>
      <c r="JWV381" s="2"/>
      <c r="JWW381" s="2"/>
      <c r="JWX381" s="2"/>
      <c r="JWY381" s="2"/>
      <c r="JWZ381" s="2"/>
      <c r="JXA381" s="2"/>
      <c r="JXB381" s="2"/>
      <c r="JXC381" s="2"/>
      <c r="JXD381" s="2"/>
      <c r="JXE381" s="2"/>
      <c r="JXF381" s="2"/>
      <c r="JXG381" s="2"/>
      <c r="JXH381" s="2"/>
      <c r="JXI381" s="2"/>
      <c r="JXJ381" s="2"/>
      <c r="JXK381" s="2"/>
      <c r="JXL381" s="2"/>
      <c r="JXM381" s="2"/>
      <c r="JXN381" s="2"/>
      <c r="JXO381" s="2"/>
      <c r="JXP381" s="2"/>
      <c r="JXQ381" s="2"/>
      <c r="JXR381" s="2"/>
      <c r="JXS381" s="2"/>
      <c r="JXT381" s="2"/>
      <c r="JXU381" s="2"/>
      <c r="JXV381" s="2"/>
      <c r="JXW381" s="2"/>
      <c r="JXX381" s="2"/>
      <c r="JXY381" s="2"/>
      <c r="JXZ381" s="2"/>
      <c r="JYA381" s="2"/>
      <c r="JYB381" s="2"/>
      <c r="JYC381" s="2"/>
      <c r="JYD381" s="2"/>
      <c r="JYE381" s="2"/>
      <c r="JYF381" s="2"/>
      <c r="JYG381" s="2"/>
      <c r="JYH381" s="2"/>
      <c r="JYI381" s="2"/>
      <c r="JYJ381" s="2"/>
      <c r="JYK381" s="2"/>
      <c r="JYL381" s="2"/>
      <c r="JYM381" s="2"/>
      <c r="JYN381" s="2"/>
      <c r="JYO381" s="2"/>
      <c r="JYP381" s="2"/>
      <c r="JYQ381" s="2"/>
      <c r="JYR381" s="2"/>
      <c r="JYS381" s="2"/>
      <c r="JYT381" s="2"/>
      <c r="JYU381" s="2"/>
      <c r="JYV381" s="2"/>
      <c r="JYW381" s="2"/>
      <c r="JYX381" s="2"/>
      <c r="JYY381" s="2"/>
      <c r="JYZ381" s="2"/>
      <c r="JZA381" s="2"/>
      <c r="JZB381" s="2"/>
      <c r="JZC381" s="2"/>
      <c r="JZD381" s="2"/>
      <c r="JZE381" s="2"/>
      <c r="JZF381" s="2"/>
      <c r="JZG381" s="2"/>
      <c r="JZH381" s="2"/>
      <c r="JZI381" s="2"/>
      <c r="JZJ381" s="2"/>
      <c r="JZK381" s="2"/>
      <c r="JZL381" s="2"/>
      <c r="JZM381" s="2"/>
      <c r="JZN381" s="2"/>
      <c r="JZO381" s="2"/>
      <c r="JZP381" s="2"/>
      <c r="JZQ381" s="2"/>
      <c r="JZR381" s="2"/>
      <c r="JZS381" s="2"/>
      <c r="JZT381" s="2"/>
      <c r="JZU381" s="2"/>
      <c r="JZV381" s="2"/>
      <c r="JZW381" s="2"/>
      <c r="JZX381" s="2"/>
      <c r="JZY381" s="2"/>
      <c r="JZZ381" s="2"/>
      <c r="KAA381" s="2"/>
      <c r="KAB381" s="2"/>
      <c r="KAC381" s="2"/>
      <c r="KAD381" s="2"/>
      <c r="KAE381" s="2"/>
      <c r="KAF381" s="2"/>
      <c r="KAG381" s="2"/>
      <c r="KAH381" s="2"/>
      <c r="KAI381" s="2"/>
      <c r="KAJ381" s="2"/>
      <c r="KAK381" s="2"/>
      <c r="KAL381" s="2"/>
      <c r="KAM381" s="2"/>
      <c r="KAN381" s="2"/>
      <c r="KAO381" s="2"/>
      <c r="KAP381" s="2"/>
      <c r="KAQ381" s="2"/>
      <c r="KAR381" s="2"/>
      <c r="KAS381" s="2"/>
      <c r="KAT381" s="2"/>
      <c r="KAU381" s="2"/>
      <c r="KAV381" s="2"/>
      <c r="KAW381" s="2"/>
      <c r="KAX381" s="2"/>
      <c r="KAY381" s="2"/>
      <c r="KAZ381" s="2"/>
      <c r="KBA381" s="2"/>
      <c r="KBB381" s="2"/>
      <c r="KBC381" s="2"/>
      <c r="KBD381" s="2"/>
      <c r="KBE381" s="2"/>
      <c r="KBF381" s="2"/>
      <c r="KBG381" s="2"/>
      <c r="KBH381" s="2"/>
      <c r="KBI381" s="2"/>
      <c r="KBJ381" s="2"/>
      <c r="KBK381" s="2"/>
      <c r="KBL381" s="2"/>
      <c r="KBM381" s="2"/>
      <c r="KBN381" s="2"/>
      <c r="KBO381" s="2"/>
      <c r="KBP381" s="2"/>
      <c r="KBQ381" s="2"/>
      <c r="KBR381" s="2"/>
      <c r="KBS381" s="2"/>
      <c r="KBT381" s="2"/>
      <c r="KBU381" s="2"/>
      <c r="KBV381" s="2"/>
      <c r="KBW381" s="2"/>
      <c r="KBX381" s="2"/>
      <c r="KBY381" s="2"/>
      <c r="KBZ381" s="2"/>
      <c r="KCA381" s="2"/>
      <c r="KCB381" s="2"/>
      <c r="KCC381" s="2"/>
      <c r="KCD381" s="2"/>
      <c r="KCE381" s="2"/>
      <c r="KCF381" s="2"/>
      <c r="KCG381" s="2"/>
      <c r="KCH381" s="2"/>
      <c r="KCI381" s="2"/>
      <c r="KCJ381" s="2"/>
      <c r="KCK381" s="2"/>
      <c r="KCL381" s="2"/>
      <c r="KCM381" s="2"/>
      <c r="KCN381" s="2"/>
      <c r="KCO381" s="2"/>
      <c r="KCP381" s="2"/>
      <c r="KCQ381" s="2"/>
      <c r="KCR381" s="2"/>
      <c r="KCS381" s="2"/>
      <c r="KCT381" s="2"/>
      <c r="KCU381" s="2"/>
      <c r="KCV381" s="2"/>
      <c r="KCW381" s="2"/>
      <c r="KCX381" s="2"/>
      <c r="KCY381" s="2"/>
      <c r="KCZ381" s="2"/>
      <c r="KDA381" s="2"/>
      <c r="KDB381" s="2"/>
      <c r="KDC381" s="2"/>
      <c r="KDD381" s="2"/>
      <c r="KDE381" s="2"/>
      <c r="KDF381" s="2"/>
      <c r="KDG381" s="2"/>
      <c r="KDH381" s="2"/>
      <c r="KDI381" s="2"/>
      <c r="KDJ381" s="2"/>
      <c r="KDK381" s="2"/>
      <c r="KDL381" s="2"/>
      <c r="KDM381" s="2"/>
      <c r="KDN381" s="2"/>
      <c r="KDO381" s="2"/>
      <c r="KDP381" s="2"/>
      <c r="KDQ381" s="2"/>
      <c r="KDR381" s="2"/>
      <c r="KDS381" s="2"/>
      <c r="KDT381" s="2"/>
      <c r="KDU381" s="2"/>
      <c r="KDV381" s="2"/>
      <c r="KDW381" s="2"/>
      <c r="KDX381" s="2"/>
      <c r="KDY381" s="2"/>
      <c r="KDZ381" s="2"/>
      <c r="KEA381" s="2"/>
      <c r="KEB381" s="2"/>
      <c r="KEC381" s="2"/>
      <c r="KED381" s="2"/>
      <c r="KEE381" s="2"/>
      <c r="KEF381" s="2"/>
      <c r="KEG381" s="2"/>
      <c r="KEH381" s="2"/>
      <c r="KEI381" s="2"/>
      <c r="KEJ381" s="2"/>
      <c r="KEK381" s="2"/>
      <c r="KEL381" s="2"/>
      <c r="KEM381" s="2"/>
      <c r="KEN381" s="2"/>
      <c r="KEO381" s="2"/>
      <c r="KEP381" s="2"/>
      <c r="KEQ381" s="2"/>
      <c r="KER381" s="2"/>
      <c r="KES381" s="2"/>
      <c r="KET381" s="2"/>
      <c r="KEU381" s="2"/>
      <c r="KEV381" s="2"/>
      <c r="KEW381" s="2"/>
      <c r="KEX381" s="2"/>
      <c r="KEY381" s="2"/>
      <c r="KEZ381" s="2"/>
      <c r="KFA381" s="2"/>
      <c r="KFB381" s="2"/>
      <c r="KFC381" s="2"/>
      <c r="KFD381" s="2"/>
      <c r="KFE381" s="2"/>
      <c r="KFF381" s="2"/>
      <c r="KFG381" s="2"/>
      <c r="KFH381" s="2"/>
      <c r="KFI381" s="2"/>
      <c r="KFJ381" s="2"/>
      <c r="KFK381" s="2"/>
      <c r="KFL381" s="2"/>
      <c r="KFM381" s="2"/>
      <c r="KFN381" s="2"/>
      <c r="KFO381" s="2"/>
      <c r="KFP381" s="2"/>
      <c r="KFQ381" s="2"/>
      <c r="KFR381" s="2"/>
      <c r="KFS381" s="2"/>
      <c r="KFT381" s="2"/>
      <c r="KFU381" s="2"/>
      <c r="KFV381" s="2"/>
      <c r="KFW381" s="2"/>
      <c r="KFX381" s="2"/>
      <c r="KFY381" s="2"/>
      <c r="KFZ381" s="2"/>
      <c r="KGA381" s="2"/>
      <c r="KGB381" s="2"/>
      <c r="KGC381" s="2"/>
      <c r="KGD381" s="2"/>
      <c r="KGE381" s="2"/>
      <c r="KGF381" s="2"/>
      <c r="KGG381" s="2"/>
      <c r="KGH381" s="2"/>
      <c r="KGI381" s="2"/>
      <c r="KGJ381" s="2"/>
      <c r="KGK381" s="2"/>
      <c r="KGL381" s="2"/>
      <c r="KGM381" s="2"/>
      <c r="KGN381" s="2"/>
      <c r="KGO381" s="2"/>
      <c r="KGP381" s="2"/>
      <c r="KGQ381" s="2"/>
      <c r="KGR381" s="2"/>
      <c r="KGS381" s="2"/>
      <c r="KGT381" s="2"/>
      <c r="KGU381" s="2"/>
      <c r="KGV381" s="2"/>
      <c r="KGW381" s="2"/>
      <c r="KGX381" s="2"/>
      <c r="KGY381" s="2"/>
      <c r="KGZ381" s="2"/>
      <c r="KHA381" s="2"/>
      <c r="KHB381" s="2"/>
      <c r="KHC381" s="2"/>
      <c r="KHD381" s="2"/>
      <c r="KHE381" s="2"/>
      <c r="KHF381" s="2"/>
      <c r="KHG381" s="2"/>
      <c r="KHH381" s="2"/>
      <c r="KHI381" s="2"/>
      <c r="KHJ381" s="2"/>
      <c r="KHK381" s="2"/>
      <c r="KHL381" s="2"/>
      <c r="KHM381" s="2"/>
      <c r="KHN381" s="2"/>
      <c r="KHO381" s="2"/>
      <c r="KHP381" s="2"/>
      <c r="KHQ381" s="2"/>
      <c r="KHR381" s="2"/>
      <c r="KHS381" s="2"/>
      <c r="KHT381" s="2"/>
      <c r="KHU381" s="2"/>
      <c r="KHV381" s="2"/>
      <c r="KHW381" s="2"/>
      <c r="KHX381" s="2"/>
      <c r="KHY381" s="2"/>
      <c r="KHZ381" s="2"/>
      <c r="KIA381" s="2"/>
      <c r="KIB381" s="2"/>
      <c r="KIC381" s="2"/>
      <c r="KID381" s="2"/>
      <c r="KIE381" s="2"/>
      <c r="KIF381" s="2"/>
      <c r="KIG381" s="2"/>
      <c r="KIH381" s="2"/>
      <c r="KII381" s="2"/>
      <c r="KIJ381" s="2"/>
      <c r="KIK381" s="2"/>
      <c r="KIL381" s="2"/>
      <c r="KIM381" s="2"/>
      <c r="KIN381" s="2"/>
      <c r="KIO381" s="2"/>
      <c r="KIP381" s="2"/>
      <c r="KIQ381" s="2"/>
      <c r="KIR381" s="2"/>
      <c r="KIS381" s="2"/>
      <c r="KIT381" s="2"/>
      <c r="KIU381" s="2"/>
      <c r="KIV381" s="2"/>
      <c r="KIW381" s="2"/>
      <c r="KIX381" s="2"/>
      <c r="KIY381" s="2"/>
      <c r="KIZ381" s="2"/>
      <c r="KJA381" s="2"/>
      <c r="KJB381" s="2"/>
      <c r="KJC381" s="2"/>
      <c r="KJD381" s="2"/>
      <c r="KJE381" s="2"/>
      <c r="KJF381" s="2"/>
      <c r="KJG381" s="2"/>
      <c r="KJH381" s="2"/>
      <c r="KJI381" s="2"/>
      <c r="KJJ381" s="2"/>
      <c r="KJK381" s="2"/>
      <c r="KJL381" s="2"/>
      <c r="KJM381" s="2"/>
      <c r="KJN381" s="2"/>
      <c r="KJO381" s="2"/>
      <c r="KJP381" s="2"/>
      <c r="KJQ381" s="2"/>
      <c r="KJR381" s="2"/>
      <c r="KJS381" s="2"/>
      <c r="KJT381" s="2"/>
      <c r="KJU381" s="2"/>
      <c r="KJV381" s="2"/>
      <c r="KJW381" s="2"/>
      <c r="KJX381" s="2"/>
      <c r="KJY381" s="2"/>
      <c r="KJZ381" s="2"/>
      <c r="KKA381" s="2"/>
      <c r="KKB381" s="2"/>
      <c r="KKC381" s="2"/>
      <c r="KKD381" s="2"/>
      <c r="KKE381" s="2"/>
      <c r="KKF381" s="2"/>
      <c r="KKG381" s="2"/>
      <c r="KKH381" s="2"/>
      <c r="KKI381" s="2"/>
      <c r="KKJ381" s="2"/>
      <c r="KKK381" s="2"/>
      <c r="KKL381" s="2"/>
      <c r="KKM381" s="2"/>
      <c r="KKN381" s="2"/>
      <c r="KKO381" s="2"/>
      <c r="KKP381" s="2"/>
      <c r="KKQ381" s="2"/>
      <c r="KKR381" s="2"/>
      <c r="KKS381" s="2"/>
      <c r="KKT381" s="2"/>
      <c r="KKU381" s="2"/>
      <c r="KKV381" s="2"/>
      <c r="KKW381" s="2"/>
      <c r="KKX381" s="2"/>
      <c r="KKY381" s="2"/>
      <c r="KKZ381" s="2"/>
      <c r="KLA381" s="2"/>
      <c r="KLB381" s="2"/>
      <c r="KLC381" s="2"/>
      <c r="KLD381" s="2"/>
      <c r="KLE381" s="2"/>
      <c r="KLF381" s="2"/>
      <c r="KLG381" s="2"/>
      <c r="KLH381" s="2"/>
      <c r="KLI381" s="2"/>
      <c r="KLJ381" s="2"/>
      <c r="KLK381" s="2"/>
      <c r="KLL381" s="2"/>
      <c r="KLM381" s="2"/>
      <c r="KLN381" s="2"/>
      <c r="KLO381" s="2"/>
      <c r="KLP381" s="2"/>
      <c r="KLQ381" s="2"/>
      <c r="KLR381" s="2"/>
      <c r="KLS381" s="2"/>
      <c r="KLT381" s="2"/>
      <c r="KLU381" s="2"/>
      <c r="KLV381" s="2"/>
      <c r="KLW381" s="2"/>
      <c r="KLX381" s="2"/>
      <c r="KLY381" s="2"/>
      <c r="KLZ381" s="2"/>
      <c r="KMA381" s="2"/>
      <c r="KMB381" s="2"/>
      <c r="KMC381" s="2"/>
      <c r="KMD381" s="2"/>
      <c r="KME381" s="2"/>
      <c r="KMF381" s="2"/>
      <c r="KMG381" s="2"/>
      <c r="KMH381" s="2"/>
      <c r="KMI381" s="2"/>
      <c r="KMJ381" s="2"/>
      <c r="KMK381" s="2"/>
      <c r="KML381" s="2"/>
      <c r="KMM381" s="2"/>
      <c r="KMN381" s="2"/>
      <c r="KMO381" s="2"/>
      <c r="KMP381" s="2"/>
      <c r="KMQ381" s="2"/>
      <c r="KMR381" s="2"/>
      <c r="KMS381" s="2"/>
      <c r="KMT381" s="2"/>
      <c r="KMU381" s="2"/>
      <c r="KMV381" s="2"/>
      <c r="KMW381" s="2"/>
      <c r="KMX381" s="2"/>
      <c r="KMY381" s="2"/>
      <c r="KMZ381" s="2"/>
      <c r="KNA381" s="2"/>
      <c r="KNB381" s="2"/>
      <c r="KNC381" s="2"/>
      <c r="KND381" s="2"/>
      <c r="KNE381" s="2"/>
      <c r="KNF381" s="2"/>
      <c r="KNG381" s="2"/>
      <c r="KNH381" s="2"/>
      <c r="KNI381" s="2"/>
      <c r="KNJ381" s="2"/>
      <c r="KNK381" s="2"/>
      <c r="KNL381" s="2"/>
      <c r="KNM381" s="2"/>
      <c r="KNN381" s="2"/>
      <c r="KNO381" s="2"/>
      <c r="KNP381" s="2"/>
      <c r="KNQ381" s="2"/>
      <c r="KNR381" s="2"/>
      <c r="KNS381" s="2"/>
      <c r="KNT381" s="2"/>
      <c r="KNU381" s="2"/>
      <c r="KNV381" s="2"/>
      <c r="KNW381" s="2"/>
      <c r="KNX381" s="2"/>
      <c r="KNY381" s="2"/>
      <c r="KNZ381" s="2"/>
      <c r="KOA381" s="2"/>
      <c r="KOB381" s="2"/>
      <c r="KOC381" s="2"/>
      <c r="KOD381" s="2"/>
      <c r="KOE381" s="2"/>
      <c r="KOF381" s="2"/>
      <c r="KOG381" s="2"/>
      <c r="KOH381" s="2"/>
      <c r="KOI381" s="2"/>
      <c r="KOJ381" s="2"/>
      <c r="KOK381" s="2"/>
      <c r="KOL381" s="2"/>
      <c r="KOM381" s="2"/>
      <c r="KON381" s="2"/>
      <c r="KOO381" s="2"/>
      <c r="KOP381" s="2"/>
      <c r="KOQ381" s="2"/>
      <c r="KOR381" s="2"/>
      <c r="KOS381" s="2"/>
      <c r="KOT381" s="2"/>
      <c r="KOU381" s="2"/>
      <c r="KOV381" s="2"/>
      <c r="KOW381" s="2"/>
      <c r="KOX381" s="2"/>
      <c r="KOY381" s="2"/>
      <c r="KOZ381" s="2"/>
      <c r="KPA381" s="2"/>
      <c r="KPB381" s="2"/>
      <c r="KPC381" s="2"/>
      <c r="KPD381" s="2"/>
      <c r="KPE381" s="2"/>
      <c r="KPF381" s="2"/>
      <c r="KPG381" s="2"/>
      <c r="KPH381" s="2"/>
      <c r="KPI381" s="2"/>
      <c r="KPJ381" s="2"/>
      <c r="KPK381" s="2"/>
      <c r="KPL381" s="2"/>
      <c r="KPM381" s="2"/>
      <c r="KPN381" s="2"/>
      <c r="KPO381" s="2"/>
      <c r="KPP381" s="2"/>
      <c r="KPQ381" s="2"/>
      <c r="KPR381" s="2"/>
      <c r="KPS381" s="2"/>
      <c r="KPT381" s="2"/>
      <c r="KPU381" s="2"/>
      <c r="KPV381" s="2"/>
      <c r="KPW381" s="2"/>
      <c r="KPX381" s="2"/>
      <c r="KPY381" s="2"/>
      <c r="KPZ381" s="2"/>
      <c r="KQA381" s="2"/>
      <c r="KQB381" s="2"/>
      <c r="KQC381" s="2"/>
      <c r="KQD381" s="2"/>
      <c r="KQE381" s="2"/>
      <c r="KQF381" s="2"/>
      <c r="KQG381" s="2"/>
      <c r="KQH381" s="2"/>
      <c r="KQI381" s="2"/>
      <c r="KQJ381" s="2"/>
      <c r="KQK381" s="2"/>
      <c r="KQL381" s="2"/>
      <c r="KQM381" s="2"/>
      <c r="KQN381" s="2"/>
      <c r="KQO381" s="2"/>
      <c r="KQP381" s="2"/>
      <c r="KQQ381" s="2"/>
      <c r="KQR381" s="2"/>
      <c r="KQS381" s="2"/>
      <c r="KQT381" s="2"/>
      <c r="KQU381" s="2"/>
      <c r="KQV381" s="2"/>
      <c r="KQW381" s="2"/>
      <c r="KQX381" s="2"/>
      <c r="KQY381" s="2"/>
      <c r="KQZ381" s="2"/>
      <c r="KRA381" s="2"/>
      <c r="KRB381" s="2"/>
      <c r="KRC381" s="2"/>
      <c r="KRD381" s="2"/>
      <c r="KRE381" s="2"/>
      <c r="KRF381" s="2"/>
      <c r="KRG381" s="2"/>
      <c r="KRH381" s="2"/>
      <c r="KRI381" s="2"/>
      <c r="KRJ381" s="2"/>
      <c r="KRK381" s="2"/>
      <c r="KRL381" s="2"/>
      <c r="KRM381" s="2"/>
      <c r="KRN381" s="2"/>
      <c r="KRO381" s="2"/>
      <c r="KRP381" s="2"/>
      <c r="KRQ381" s="2"/>
      <c r="KRR381" s="2"/>
      <c r="KRS381" s="2"/>
      <c r="KRT381" s="2"/>
      <c r="KRU381" s="2"/>
      <c r="KRV381" s="2"/>
      <c r="KRW381" s="2"/>
      <c r="KRX381" s="2"/>
      <c r="KRY381" s="2"/>
      <c r="KRZ381" s="2"/>
      <c r="KSA381" s="2"/>
      <c r="KSB381" s="2"/>
      <c r="KSC381" s="2"/>
      <c r="KSD381" s="2"/>
      <c r="KSE381" s="2"/>
      <c r="KSF381" s="2"/>
      <c r="KSG381" s="2"/>
      <c r="KSH381" s="2"/>
      <c r="KSI381" s="2"/>
      <c r="KSJ381" s="2"/>
      <c r="KSK381" s="2"/>
      <c r="KSL381" s="2"/>
      <c r="KSM381" s="2"/>
      <c r="KSN381" s="2"/>
      <c r="KSO381" s="2"/>
      <c r="KSP381" s="2"/>
      <c r="KSQ381" s="2"/>
      <c r="KSR381" s="2"/>
      <c r="KSS381" s="2"/>
      <c r="KST381" s="2"/>
      <c r="KSU381" s="2"/>
      <c r="KSV381" s="2"/>
      <c r="KSW381" s="2"/>
      <c r="KSX381" s="2"/>
      <c r="KSY381" s="2"/>
      <c r="KSZ381" s="2"/>
      <c r="KTA381" s="2"/>
      <c r="KTB381" s="2"/>
      <c r="KTC381" s="2"/>
      <c r="KTD381" s="2"/>
      <c r="KTE381" s="2"/>
      <c r="KTF381" s="2"/>
      <c r="KTG381" s="2"/>
      <c r="KTH381" s="2"/>
      <c r="KTI381" s="2"/>
      <c r="KTJ381" s="2"/>
      <c r="KTK381" s="2"/>
      <c r="KTL381" s="2"/>
      <c r="KTM381" s="2"/>
      <c r="KTN381" s="2"/>
      <c r="KTO381" s="2"/>
      <c r="KTP381" s="2"/>
      <c r="KTQ381" s="2"/>
      <c r="KTR381" s="2"/>
      <c r="KTS381" s="2"/>
      <c r="KTT381" s="2"/>
      <c r="KTU381" s="2"/>
      <c r="KTV381" s="2"/>
      <c r="KTW381" s="2"/>
      <c r="KTX381" s="2"/>
      <c r="KTY381" s="2"/>
      <c r="KTZ381" s="2"/>
      <c r="KUA381" s="2"/>
      <c r="KUB381" s="2"/>
      <c r="KUC381" s="2"/>
      <c r="KUD381" s="2"/>
      <c r="KUE381" s="2"/>
      <c r="KUF381" s="2"/>
      <c r="KUG381" s="2"/>
      <c r="KUH381" s="2"/>
      <c r="KUI381" s="2"/>
      <c r="KUJ381" s="2"/>
      <c r="KUK381" s="2"/>
      <c r="KUL381" s="2"/>
      <c r="KUM381" s="2"/>
      <c r="KUN381" s="2"/>
      <c r="KUO381" s="2"/>
      <c r="KUP381" s="2"/>
      <c r="KUQ381" s="2"/>
      <c r="KUR381" s="2"/>
      <c r="KUS381" s="2"/>
      <c r="KUT381" s="2"/>
      <c r="KUU381" s="2"/>
      <c r="KUV381" s="2"/>
      <c r="KUW381" s="2"/>
      <c r="KUX381" s="2"/>
      <c r="KUY381" s="2"/>
      <c r="KUZ381" s="2"/>
      <c r="KVA381" s="2"/>
      <c r="KVB381" s="2"/>
      <c r="KVC381" s="2"/>
      <c r="KVD381" s="2"/>
      <c r="KVE381" s="2"/>
      <c r="KVF381" s="2"/>
      <c r="KVG381" s="2"/>
      <c r="KVH381" s="2"/>
      <c r="KVI381" s="2"/>
      <c r="KVJ381" s="2"/>
      <c r="KVK381" s="2"/>
      <c r="KVL381" s="2"/>
      <c r="KVM381" s="2"/>
      <c r="KVN381" s="2"/>
      <c r="KVO381" s="2"/>
      <c r="KVP381" s="2"/>
      <c r="KVQ381" s="2"/>
      <c r="KVR381" s="2"/>
      <c r="KVS381" s="2"/>
      <c r="KVT381" s="2"/>
      <c r="KVU381" s="2"/>
      <c r="KVV381" s="2"/>
      <c r="KVW381" s="2"/>
      <c r="KVX381" s="2"/>
      <c r="KVY381" s="2"/>
      <c r="KVZ381" s="2"/>
      <c r="KWA381" s="2"/>
      <c r="KWB381" s="2"/>
      <c r="KWC381" s="2"/>
      <c r="KWD381" s="2"/>
      <c r="KWE381" s="2"/>
      <c r="KWF381" s="2"/>
      <c r="KWG381" s="2"/>
      <c r="KWH381" s="2"/>
      <c r="KWI381" s="2"/>
      <c r="KWJ381" s="2"/>
      <c r="KWK381" s="2"/>
      <c r="KWL381" s="2"/>
      <c r="KWM381" s="2"/>
      <c r="KWN381" s="2"/>
      <c r="KWO381" s="2"/>
      <c r="KWP381" s="2"/>
      <c r="KWQ381" s="2"/>
      <c r="KWR381" s="2"/>
      <c r="KWS381" s="2"/>
      <c r="KWT381" s="2"/>
      <c r="KWU381" s="2"/>
      <c r="KWV381" s="2"/>
      <c r="KWW381" s="2"/>
      <c r="KWX381" s="2"/>
      <c r="KWY381" s="2"/>
      <c r="KWZ381" s="2"/>
      <c r="KXA381" s="2"/>
      <c r="KXB381" s="2"/>
      <c r="KXC381" s="2"/>
      <c r="KXD381" s="2"/>
      <c r="KXE381" s="2"/>
      <c r="KXF381" s="2"/>
      <c r="KXG381" s="2"/>
      <c r="KXH381" s="2"/>
      <c r="KXI381" s="2"/>
      <c r="KXJ381" s="2"/>
      <c r="KXK381" s="2"/>
      <c r="KXL381" s="2"/>
      <c r="KXM381" s="2"/>
      <c r="KXN381" s="2"/>
      <c r="KXO381" s="2"/>
      <c r="KXP381" s="2"/>
      <c r="KXQ381" s="2"/>
      <c r="KXR381" s="2"/>
      <c r="KXS381" s="2"/>
      <c r="KXT381" s="2"/>
      <c r="KXU381" s="2"/>
      <c r="KXV381" s="2"/>
      <c r="KXW381" s="2"/>
      <c r="KXX381" s="2"/>
      <c r="KXY381" s="2"/>
      <c r="KXZ381" s="2"/>
      <c r="KYA381" s="2"/>
      <c r="KYB381" s="2"/>
      <c r="KYC381" s="2"/>
      <c r="KYD381" s="2"/>
      <c r="KYE381" s="2"/>
      <c r="KYF381" s="2"/>
      <c r="KYG381" s="2"/>
      <c r="KYH381" s="2"/>
      <c r="KYI381" s="2"/>
      <c r="KYJ381" s="2"/>
      <c r="KYK381" s="2"/>
      <c r="KYL381" s="2"/>
      <c r="KYM381" s="2"/>
      <c r="KYN381" s="2"/>
      <c r="KYO381" s="2"/>
      <c r="KYP381" s="2"/>
      <c r="KYQ381" s="2"/>
      <c r="KYR381" s="2"/>
      <c r="KYS381" s="2"/>
      <c r="KYT381" s="2"/>
      <c r="KYU381" s="2"/>
      <c r="KYV381" s="2"/>
      <c r="KYW381" s="2"/>
      <c r="KYX381" s="2"/>
      <c r="KYY381" s="2"/>
      <c r="KYZ381" s="2"/>
      <c r="KZA381" s="2"/>
      <c r="KZB381" s="2"/>
      <c r="KZC381" s="2"/>
      <c r="KZD381" s="2"/>
      <c r="KZE381" s="2"/>
      <c r="KZF381" s="2"/>
      <c r="KZG381" s="2"/>
      <c r="KZH381" s="2"/>
      <c r="KZI381" s="2"/>
      <c r="KZJ381" s="2"/>
      <c r="KZK381" s="2"/>
      <c r="KZL381" s="2"/>
      <c r="KZM381" s="2"/>
      <c r="KZN381" s="2"/>
      <c r="KZO381" s="2"/>
      <c r="KZP381" s="2"/>
      <c r="KZQ381" s="2"/>
      <c r="KZR381" s="2"/>
      <c r="KZS381" s="2"/>
      <c r="KZT381" s="2"/>
      <c r="KZU381" s="2"/>
      <c r="KZV381" s="2"/>
      <c r="KZW381" s="2"/>
      <c r="KZX381" s="2"/>
      <c r="KZY381" s="2"/>
      <c r="KZZ381" s="2"/>
      <c r="LAA381" s="2"/>
      <c r="LAB381" s="2"/>
      <c r="LAC381" s="2"/>
      <c r="LAD381" s="2"/>
      <c r="LAE381" s="2"/>
      <c r="LAF381" s="2"/>
      <c r="LAG381" s="2"/>
      <c r="LAH381" s="2"/>
      <c r="LAI381" s="2"/>
      <c r="LAJ381" s="2"/>
      <c r="LAK381" s="2"/>
      <c r="LAL381" s="2"/>
      <c r="LAM381" s="2"/>
      <c r="LAN381" s="2"/>
      <c r="LAO381" s="2"/>
      <c r="LAP381" s="2"/>
      <c r="LAQ381" s="2"/>
      <c r="LAR381" s="2"/>
      <c r="LAS381" s="2"/>
      <c r="LAT381" s="2"/>
      <c r="LAU381" s="2"/>
      <c r="LAV381" s="2"/>
      <c r="LAW381" s="2"/>
      <c r="LAX381" s="2"/>
      <c r="LAY381" s="2"/>
      <c r="LAZ381" s="2"/>
      <c r="LBA381" s="2"/>
      <c r="LBB381" s="2"/>
      <c r="LBC381" s="2"/>
      <c r="LBD381" s="2"/>
      <c r="LBE381" s="2"/>
      <c r="LBF381" s="2"/>
      <c r="LBG381" s="2"/>
      <c r="LBH381" s="2"/>
      <c r="LBI381" s="2"/>
      <c r="LBJ381" s="2"/>
      <c r="LBK381" s="2"/>
      <c r="LBL381" s="2"/>
      <c r="LBM381" s="2"/>
      <c r="LBN381" s="2"/>
      <c r="LBO381" s="2"/>
      <c r="LBP381" s="2"/>
      <c r="LBQ381" s="2"/>
      <c r="LBR381" s="2"/>
      <c r="LBS381" s="2"/>
      <c r="LBT381" s="2"/>
      <c r="LBU381" s="2"/>
      <c r="LBV381" s="2"/>
      <c r="LBW381" s="2"/>
      <c r="LBX381" s="2"/>
      <c r="LBY381" s="2"/>
      <c r="LBZ381" s="2"/>
      <c r="LCA381" s="2"/>
      <c r="LCB381" s="2"/>
      <c r="LCC381" s="2"/>
      <c r="LCD381" s="2"/>
      <c r="LCE381" s="2"/>
      <c r="LCF381" s="2"/>
      <c r="LCG381" s="2"/>
      <c r="LCH381" s="2"/>
      <c r="LCI381" s="2"/>
      <c r="LCJ381" s="2"/>
      <c r="LCK381" s="2"/>
      <c r="LCL381" s="2"/>
      <c r="LCM381" s="2"/>
      <c r="LCN381" s="2"/>
      <c r="LCO381" s="2"/>
      <c r="LCP381" s="2"/>
      <c r="LCQ381" s="2"/>
      <c r="LCR381" s="2"/>
      <c r="LCS381" s="2"/>
      <c r="LCT381" s="2"/>
      <c r="LCU381" s="2"/>
      <c r="LCV381" s="2"/>
      <c r="LCW381" s="2"/>
      <c r="LCX381" s="2"/>
      <c r="LCY381" s="2"/>
      <c r="LCZ381" s="2"/>
      <c r="LDA381" s="2"/>
      <c r="LDB381" s="2"/>
      <c r="LDC381" s="2"/>
      <c r="LDD381" s="2"/>
      <c r="LDE381" s="2"/>
      <c r="LDF381" s="2"/>
      <c r="LDG381" s="2"/>
      <c r="LDH381" s="2"/>
      <c r="LDI381" s="2"/>
      <c r="LDJ381" s="2"/>
      <c r="LDK381" s="2"/>
      <c r="LDL381" s="2"/>
      <c r="LDM381" s="2"/>
      <c r="LDN381" s="2"/>
      <c r="LDO381" s="2"/>
      <c r="LDP381" s="2"/>
      <c r="LDQ381" s="2"/>
      <c r="LDR381" s="2"/>
      <c r="LDS381" s="2"/>
      <c r="LDT381" s="2"/>
      <c r="LDU381" s="2"/>
      <c r="LDV381" s="2"/>
      <c r="LDW381" s="2"/>
      <c r="LDX381" s="2"/>
      <c r="LDY381" s="2"/>
      <c r="LDZ381" s="2"/>
      <c r="LEA381" s="2"/>
      <c r="LEB381" s="2"/>
      <c r="LEC381" s="2"/>
      <c r="LED381" s="2"/>
      <c r="LEE381" s="2"/>
      <c r="LEF381" s="2"/>
      <c r="LEG381" s="2"/>
      <c r="LEH381" s="2"/>
      <c r="LEI381" s="2"/>
      <c r="LEJ381" s="2"/>
      <c r="LEK381" s="2"/>
      <c r="LEL381" s="2"/>
      <c r="LEM381" s="2"/>
      <c r="LEN381" s="2"/>
      <c r="LEO381" s="2"/>
      <c r="LEP381" s="2"/>
      <c r="LEQ381" s="2"/>
      <c r="LER381" s="2"/>
      <c r="LES381" s="2"/>
      <c r="LET381" s="2"/>
      <c r="LEU381" s="2"/>
      <c r="LEV381" s="2"/>
      <c r="LEW381" s="2"/>
      <c r="LEX381" s="2"/>
      <c r="LEY381" s="2"/>
      <c r="LEZ381" s="2"/>
      <c r="LFA381" s="2"/>
      <c r="LFB381" s="2"/>
      <c r="LFC381" s="2"/>
      <c r="LFD381" s="2"/>
      <c r="LFE381" s="2"/>
      <c r="LFF381" s="2"/>
      <c r="LFG381" s="2"/>
      <c r="LFH381" s="2"/>
      <c r="LFI381" s="2"/>
      <c r="LFJ381" s="2"/>
      <c r="LFK381" s="2"/>
      <c r="LFL381" s="2"/>
      <c r="LFM381" s="2"/>
      <c r="LFN381" s="2"/>
      <c r="LFO381" s="2"/>
      <c r="LFP381" s="2"/>
      <c r="LFQ381" s="2"/>
      <c r="LFR381" s="2"/>
      <c r="LFS381" s="2"/>
      <c r="LFT381" s="2"/>
      <c r="LFU381" s="2"/>
      <c r="LFV381" s="2"/>
      <c r="LFW381" s="2"/>
      <c r="LFX381" s="2"/>
      <c r="LFY381" s="2"/>
      <c r="LFZ381" s="2"/>
      <c r="LGA381" s="2"/>
      <c r="LGB381" s="2"/>
      <c r="LGC381" s="2"/>
      <c r="LGD381" s="2"/>
      <c r="LGE381" s="2"/>
      <c r="LGF381" s="2"/>
      <c r="LGG381" s="2"/>
      <c r="LGH381" s="2"/>
      <c r="LGI381" s="2"/>
      <c r="LGJ381" s="2"/>
      <c r="LGK381" s="2"/>
      <c r="LGL381" s="2"/>
      <c r="LGM381" s="2"/>
      <c r="LGN381" s="2"/>
      <c r="LGO381" s="2"/>
      <c r="LGP381" s="2"/>
      <c r="LGQ381" s="2"/>
      <c r="LGR381" s="2"/>
      <c r="LGS381" s="2"/>
      <c r="LGT381" s="2"/>
      <c r="LGU381" s="2"/>
      <c r="LGV381" s="2"/>
      <c r="LGW381" s="2"/>
      <c r="LGX381" s="2"/>
      <c r="LGY381" s="2"/>
      <c r="LGZ381" s="2"/>
      <c r="LHA381" s="2"/>
      <c r="LHB381" s="2"/>
      <c r="LHC381" s="2"/>
      <c r="LHD381" s="2"/>
      <c r="LHE381" s="2"/>
      <c r="LHF381" s="2"/>
      <c r="LHG381" s="2"/>
      <c r="LHH381" s="2"/>
      <c r="LHI381" s="2"/>
      <c r="LHJ381" s="2"/>
      <c r="LHK381" s="2"/>
      <c r="LHL381" s="2"/>
      <c r="LHM381" s="2"/>
      <c r="LHN381" s="2"/>
      <c r="LHO381" s="2"/>
      <c r="LHP381" s="2"/>
      <c r="LHQ381" s="2"/>
      <c r="LHR381" s="2"/>
      <c r="LHS381" s="2"/>
      <c r="LHT381" s="2"/>
      <c r="LHU381" s="2"/>
      <c r="LHV381" s="2"/>
      <c r="LHW381" s="2"/>
      <c r="LHX381" s="2"/>
      <c r="LHY381" s="2"/>
      <c r="LHZ381" s="2"/>
      <c r="LIA381" s="2"/>
      <c r="LIB381" s="2"/>
      <c r="LIC381" s="2"/>
      <c r="LID381" s="2"/>
      <c r="LIE381" s="2"/>
      <c r="LIF381" s="2"/>
      <c r="LIG381" s="2"/>
      <c r="LIH381" s="2"/>
      <c r="LII381" s="2"/>
      <c r="LIJ381" s="2"/>
      <c r="LIK381" s="2"/>
      <c r="LIL381" s="2"/>
      <c r="LIM381" s="2"/>
      <c r="LIN381" s="2"/>
      <c r="LIO381" s="2"/>
      <c r="LIP381" s="2"/>
      <c r="LIQ381" s="2"/>
      <c r="LIR381" s="2"/>
      <c r="LIS381" s="2"/>
      <c r="LIT381" s="2"/>
      <c r="LIU381" s="2"/>
      <c r="LIV381" s="2"/>
      <c r="LIW381" s="2"/>
      <c r="LIX381" s="2"/>
      <c r="LIY381" s="2"/>
      <c r="LIZ381" s="2"/>
      <c r="LJA381" s="2"/>
      <c r="LJB381" s="2"/>
      <c r="LJC381" s="2"/>
      <c r="LJD381" s="2"/>
      <c r="LJE381" s="2"/>
      <c r="LJF381" s="2"/>
      <c r="LJG381" s="2"/>
      <c r="LJH381" s="2"/>
      <c r="LJI381" s="2"/>
      <c r="LJJ381" s="2"/>
      <c r="LJK381" s="2"/>
      <c r="LJL381" s="2"/>
      <c r="LJM381" s="2"/>
      <c r="LJN381" s="2"/>
      <c r="LJO381" s="2"/>
      <c r="LJP381" s="2"/>
      <c r="LJQ381" s="2"/>
      <c r="LJR381" s="2"/>
      <c r="LJS381" s="2"/>
      <c r="LJT381" s="2"/>
      <c r="LJU381" s="2"/>
      <c r="LJV381" s="2"/>
      <c r="LJW381" s="2"/>
      <c r="LJX381" s="2"/>
      <c r="LJY381" s="2"/>
      <c r="LJZ381" s="2"/>
      <c r="LKA381" s="2"/>
      <c r="LKB381" s="2"/>
      <c r="LKC381" s="2"/>
      <c r="LKD381" s="2"/>
      <c r="LKE381" s="2"/>
      <c r="LKF381" s="2"/>
      <c r="LKG381" s="2"/>
      <c r="LKH381" s="2"/>
      <c r="LKI381" s="2"/>
      <c r="LKJ381" s="2"/>
      <c r="LKK381" s="2"/>
      <c r="LKL381" s="2"/>
      <c r="LKM381" s="2"/>
      <c r="LKN381" s="2"/>
      <c r="LKO381" s="2"/>
      <c r="LKP381" s="2"/>
      <c r="LKQ381" s="2"/>
      <c r="LKR381" s="2"/>
      <c r="LKS381" s="2"/>
      <c r="LKT381" s="2"/>
      <c r="LKU381" s="2"/>
      <c r="LKV381" s="2"/>
      <c r="LKW381" s="2"/>
      <c r="LKX381" s="2"/>
      <c r="LKY381" s="2"/>
      <c r="LKZ381" s="2"/>
      <c r="LLA381" s="2"/>
      <c r="LLB381" s="2"/>
      <c r="LLC381" s="2"/>
      <c r="LLD381" s="2"/>
      <c r="LLE381" s="2"/>
      <c r="LLF381" s="2"/>
      <c r="LLG381" s="2"/>
      <c r="LLH381" s="2"/>
      <c r="LLI381" s="2"/>
      <c r="LLJ381" s="2"/>
      <c r="LLK381" s="2"/>
      <c r="LLL381" s="2"/>
      <c r="LLM381" s="2"/>
      <c r="LLN381" s="2"/>
      <c r="LLO381" s="2"/>
      <c r="LLP381" s="2"/>
      <c r="LLQ381" s="2"/>
      <c r="LLR381" s="2"/>
      <c r="LLS381" s="2"/>
      <c r="LLT381" s="2"/>
      <c r="LLU381" s="2"/>
      <c r="LLV381" s="2"/>
      <c r="LLW381" s="2"/>
      <c r="LLX381" s="2"/>
      <c r="LLY381" s="2"/>
      <c r="LLZ381" s="2"/>
      <c r="LMA381" s="2"/>
      <c r="LMB381" s="2"/>
      <c r="LMC381" s="2"/>
      <c r="LMD381" s="2"/>
      <c r="LME381" s="2"/>
      <c r="LMF381" s="2"/>
      <c r="LMG381" s="2"/>
      <c r="LMH381" s="2"/>
      <c r="LMI381" s="2"/>
      <c r="LMJ381" s="2"/>
      <c r="LMK381" s="2"/>
      <c r="LML381" s="2"/>
      <c r="LMM381" s="2"/>
      <c r="LMN381" s="2"/>
      <c r="LMO381" s="2"/>
      <c r="LMP381" s="2"/>
      <c r="LMQ381" s="2"/>
      <c r="LMR381" s="2"/>
      <c r="LMS381" s="2"/>
      <c r="LMT381" s="2"/>
      <c r="LMU381" s="2"/>
      <c r="LMV381" s="2"/>
      <c r="LMW381" s="2"/>
      <c r="LMX381" s="2"/>
      <c r="LMY381" s="2"/>
      <c r="LMZ381" s="2"/>
      <c r="LNA381" s="2"/>
      <c r="LNB381" s="2"/>
      <c r="LNC381" s="2"/>
      <c r="LND381" s="2"/>
      <c r="LNE381" s="2"/>
      <c r="LNF381" s="2"/>
      <c r="LNG381" s="2"/>
      <c r="LNH381" s="2"/>
      <c r="LNI381" s="2"/>
      <c r="LNJ381" s="2"/>
      <c r="LNK381" s="2"/>
      <c r="LNL381" s="2"/>
      <c r="LNM381" s="2"/>
      <c r="LNN381" s="2"/>
      <c r="LNO381" s="2"/>
      <c r="LNP381" s="2"/>
      <c r="LNQ381" s="2"/>
      <c r="LNR381" s="2"/>
      <c r="LNS381" s="2"/>
      <c r="LNT381" s="2"/>
      <c r="LNU381" s="2"/>
      <c r="LNV381" s="2"/>
      <c r="LNW381" s="2"/>
      <c r="LNX381" s="2"/>
      <c r="LNY381" s="2"/>
      <c r="LNZ381" s="2"/>
      <c r="LOA381" s="2"/>
      <c r="LOB381" s="2"/>
      <c r="LOC381" s="2"/>
      <c r="LOD381" s="2"/>
      <c r="LOE381" s="2"/>
      <c r="LOF381" s="2"/>
      <c r="LOG381" s="2"/>
      <c r="LOH381" s="2"/>
      <c r="LOI381" s="2"/>
      <c r="LOJ381" s="2"/>
      <c r="LOK381" s="2"/>
      <c r="LOL381" s="2"/>
      <c r="LOM381" s="2"/>
      <c r="LON381" s="2"/>
      <c r="LOO381" s="2"/>
      <c r="LOP381" s="2"/>
      <c r="LOQ381" s="2"/>
      <c r="LOR381" s="2"/>
      <c r="LOS381" s="2"/>
      <c r="LOT381" s="2"/>
      <c r="LOU381" s="2"/>
      <c r="LOV381" s="2"/>
      <c r="LOW381" s="2"/>
      <c r="LOX381" s="2"/>
      <c r="LOY381" s="2"/>
      <c r="LOZ381" s="2"/>
      <c r="LPA381" s="2"/>
      <c r="LPB381" s="2"/>
      <c r="LPC381" s="2"/>
      <c r="LPD381" s="2"/>
      <c r="LPE381" s="2"/>
      <c r="LPF381" s="2"/>
      <c r="LPG381" s="2"/>
      <c r="LPH381" s="2"/>
      <c r="LPI381" s="2"/>
      <c r="LPJ381" s="2"/>
      <c r="LPK381" s="2"/>
      <c r="LPL381" s="2"/>
      <c r="LPM381" s="2"/>
      <c r="LPN381" s="2"/>
      <c r="LPO381" s="2"/>
      <c r="LPP381" s="2"/>
      <c r="LPQ381" s="2"/>
      <c r="LPR381" s="2"/>
      <c r="LPS381" s="2"/>
      <c r="LPT381" s="2"/>
      <c r="LPU381" s="2"/>
      <c r="LPV381" s="2"/>
      <c r="LPW381" s="2"/>
      <c r="LPX381" s="2"/>
      <c r="LPY381" s="2"/>
      <c r="LPZ381" s="2"/>
      <c r="LQA381" s="2"/>
      <c r="LQB381" s="2"/>
      <c r="LQC381" s="2"/>
      <c r="LQD381" s="2"/>
      <c r="LQE381" s="2"/>
      <c r="LQF381" s="2"/>
      <c r="LQG381" s="2"/>
      <c r="LQH381" s="2"/>
      <c r="LQI381" s="2"/>
      <c r="LQJ381" s="2"/>
      <c r="LQK381" s="2"/>
      <c r="LQL381" s="2"/>
      <c r="LQM381" s="2"/>
      <c r="LQN381" s="2"/>
      <c r="LQO381" s="2"/>
      <c r="LQP381" s="2"/>
      <c r="LQQ381" s="2"/>
      <c r="LQR381" s="2"/>
      <c r="LQS381" s="2"/>
      <c r="LQT381" s="2"/>
      <c r="LQU381" s="2"/>
      <c r="LQV381" s="2"/>
      <c r="LQW381" s="2"/>
      <c r="LQX381" s="2"/>
      <c r="LQY381" s="2"/>
      <c r="LQZ381" s="2"/>
      <c r="LRA381" s="2"/>
      <c r="LRB381" s="2"/>
      <c r="LRC381" s="2"/>
      <c r="LRD381" s="2"/>
      <c r="LRE381" s="2"/>
      <c r="LRF381" s="2"/>
      <c r="LRG381" s="2"/>
      <c r="LRH381" s="2"/>
      <c r="LRI381" s="2"/>
      <c r="LRJ381" s="2"/>
      <c r="LRK381" s="2"/>
      <c r="LRL381" s="2"/>
      <c r="LRM381" s="2"/>
      <c r="LRN381" s="2"/>
      <c r="LRO381" s="2"/>
      <c r="LRP381" s="2"/>
      <c r="LRQ381" s="2"/>
      <c r="LRR381" s="2"/>
      <c r="LRS381" s="2"/>
      <c r="LRT381" s="2"/>
      <c r="LRU381" s="2"/>
      <c r="LRV381" s="2"/>
      <c r="LRW381" s="2"/>
      <c r="LRX381" s="2"/>
      <c r="LRY381" s="2"/>
      <c r="LRZ381" s="2"/>
      <c r="LSA381" s="2"/>
      <c r="LSB381" s="2"/>
      <c r="LSC381" s="2"/>
      <c r="LSD381" s="2"/>
      <c r="LSE381" s="2"/>
      <c r="LSF381" s="2"/>
      <c r="LSG381" s="2"/>
      <c r="LSH381" s="2"/>
      <c r="LSI381" s="2"/>
      <c r="LSJ381" s="2"/>
      <c r="LSK381" s="2"/>
      <c r="LSL381" s="2"/>
      <c r="LSM381" s="2"/>
      <c r="LSN381" s="2"/>
      <c r="LSO381" s="2"/>
      <c r="LSP381" s="2"/>
      <c r="LSQ381" s="2"/>
      <c r="LSR381" s="2"/>
      <c r="LSS381" s="2"/>
      <c r="LST381" s="2"/>
      <c r="LSU381" s="2"/>
      <c r="LSV381" s="2"/>
      <c r="LSW381" s="2"/>
      <c r="LSX381" s="2"/>
      <c r="LSY381" s="2"/>
      <c r="LSZ381" s="2"/>
      <c r="LTA381" s="2"/>
      <c r="LTB381" s="2"/>
      <c r="LTC381" s="2"/>
      <c r="LTD381" s="2"/>
      <c r="LTE381" s="2"/>
      <c r="LTF381" s="2"/>
      <c r="LTG381" s="2"/>
      <c r="LTH381" s="2"/>
      <c r="LTI381" s="2"/>
      <c r="LTJ381" s="2"/>
      <c r="LTK381" s="2"/>
      <c r="LTL381" s="2"/>
      <c r="LTM381" s="2"/>
      <c r="LTN381" s="2"/>
      <c r="LTO381" s="2"/>
      <c r="LTP381" s="2"/>
      <c r="LTQ381" s="2"/>
      <c r="LTR381" s="2"/>
      <c r="LTS381" s="2"/>
      <c r="LTT381" s="2"/>
      <c r="LTU381" s="2"/>
      <c r="LTV381" s="2"/>
      <c r="LTW381" s="2"/>
      <c r="LTX381" s="2"/>
      <c r="LTY381" s="2"/>
      <c r="LTZ381" s="2"/>
      <c r="LUA381" s="2"/>
      <c r="LUB381" s="2"/>
      <c r="LUC381" s="2"/>
      <c r="LUD381" s="2"/>
      <c r="LUE381" s="2"/>
      <c r="LUF381" s="2"/>
      <c r="LUG381" s="2"/>
      <c r="LUH381" s="2"/>
      <c r="LUI381" s="2"/>
      <c r="LUJ381" s="2"/>
      <c r="LUK381" s="2"/>
      <c r="LUL381" s="2"/>
      <c r="LUM381" s="2"/>
      <c r="LUN381" s="2"/>
      <c r="LUO381" s="2"/>
      <c r="LUP381" s="2"/>
      <c r="LUQ381" s="2"/>
      <c r="LUR381" s="2"/>
      <c r="LUS381" s="2"/>
      <c r="LUT381" s="2"/>
      <c r="LUU381" s="2"/>
      <c r="LUV381" s="2"/>
      <c r="LUW381" s="2"/>
      <c r="LUX381" s="2"/>
      <c r="LUY381" s="2"/>
      <c r="LUZ381" s="2"/>
      <c r="LVA381" s="2"/>
      <c r="LVB381" s="2"/>
      <c r="LVC381" s="2"/>
      <c r="LVD381" s="2"/>
      <c r="LVE381" s="2"/>
      <c r="LVF381" s="2"/>
      <c r="LVG381" s="2"/>
      <c r="LVH381" s="2"/>
      <c r="LVI381" s="2"/>
      <c r="LVJ381" s="2"/>
      <c r="LVK381" s="2"/>
      <c r="LVL381" s="2"/>
      <c r="LVM381" s="2"/>
      <c r="LVN381" s="2"/>
      <c r="LVO381" s="2"/>
      <c r="LVP381" s="2"/>
      <c r="LVQ381" s="2"/>
      <c r="LVR381" s="2"/>
      <c r="LVS381" s="2"/>
      <c r="LVT381" s="2"/>
      <c r="LVU381" s="2"/>
      <c r="LVV381" s="2"/>
      <c r="LVW381" s="2"/>
      <c r="LVX381" s="2"/>
      <c r="LVY381" s="2"/>
      <c r="LVZ381" s="2"/>
      <c r="LWA381" s="2"/>
      <c r="LWB381" s="2"/>
      <c r="LWC381" s="2"/>
      <c r="LWD381" s="2"/>
      <c r="LWE381" s="2"/>
      <c r="LWF381" s="2"/>
      <c r="LWG381" s="2"/>
      <c r="LWH381" s="2"/>
      <c r="LWI381" s="2"/>
      <c r="LWJ381" s="2"/>
      <c r="LWK381" s="2"/>
      <c r="LWL381" s="2"/>
      <c r="LWM381" s="2"/>
      <c r="LWN381" s="2"/>
      <c r="LWO381" s="2"/>
      <c r="LWP381" s="2"/>
      <c r="LWQ381" s="2"/>
      <c r="LWR381" s="2"/>
      <c r="LWS381" s="2"/>
      <c r="LWT381" s="2"/>
      <c r="LWU381" s="2"/>
      <c r="LWV381" s="2"/>
      <c r="LWW381" s="2"/>
      <c r="LWX381" s="2"/>
      <c r="LWY381" s="2"/>
      <c r="LWZ381" s="2"/>
      <c r="LXA381" s="2"/>
      <c r="LXB381" s="2"/>
      <c r="LXC381" s="2"/>
      <c r="LXD381" s="2"/>
      <c r="LXE381" s="2"/>
      <c r="LXF381" s="2"/>
      <c r="LXG381" s="2"/>
      <c r="LXH381" s="2"/>
      <c r="LXI381" s="2"/>
      <c r="LXJ381" s="2"/>
      <c r="LXK381" s="2"/>
      <c r="LXL381" s="2"/>
      <c r="LXM381" s="2"/>
      <c r="LXN381" s="2"/>
      <c r="LXO381" s="2"/>
      <c r="LXP381" s="2"/>
      <c r="LXQ381" s="2"/>
      <c r="LXR381" s="2"/>
      <c r="LXS381" s="2"/>
      <c r="LXT381" s="2"/>
      <c r="LXU381" s="2"/>
      <c r="LXV381" s="2"/>
      <c r="LXW381" s="2"/>
      <c r="LXX381" s="2"/>
      <c r="LXY381" s="2"/>
      <c r="LXZ381" s="2"/>
      <c r="LYA381" s="2"/>
      <c r="LYB381" s="2"/>
      <c r="LYC381" s="2"/>
      <c r="LYD381" s="2"/>
      <c r="LYE381" s="2"/>
      <c r="LYF381" s="2"/>
      <c r="LYG381" s="2"/>
      <c r="LYH381" s="2"/>
      <c r="LYI381" s="2"/>
      <c r="LYJ381" s="2"/>
      <c r="LYK381" s="2"/>
      <c r="LYL381" s="2"/>
      <c r="LYM381" s="2"/>
      <c r="LYN381" s="2"/>
      <c r="LYO381" s="2"/>
      <c r="LYP381" s="2"/>
      <c r="LYQ381" s="2"/>
      <c r="LYR381" s="2"/>
      <c r="LYS381" s="2"/>
      <c r="LYT381" s="2"/>
      <c r="LYU381" s="2"/>
      <c r="LYV381" s="2"/>
      <c r="LYW381" s="2"/>
      <c r="LYX381" s="2"/>
      <c r="LYY381" s="2"/>
      <c r="LYZ381" s="2"/>
      <c r="LZA381" s="2"/>
      <c r="LZB381" s="2"/>
      <c r="LZC381" s="2"/>
      <c r="LZD381" s="2"/>
      <c r="LZE381" s="2"/>
      <c r="LZF381" s="2"/>
      <c r="LZG381" s="2"/>
      <c r="LZH381" s="2"/>
      <c r="LZI381" s="2"/>
      <c r="LZJ381" s="2"/>
      <c r="LZK381" s="2"/>
      <c r="LZL381" s="2"/>
      <c r="LZM381" s="2"/>
      <c r="LZN381" s="2"/>
      <c r="LZO381" s="2"/>
      <c r="LZP381" s="2"/>
      <c r="LZQ381" s="2"/>
      <c r="LZR381" s="2"/>
      <c r="LZS381" s="2"/>
      <c r="LZT381" s="2"/>
      <c r="LZU381" s="2"/>
      <c r="LZV381" s="2"/>
      <c r="LZW381" s="2"/>
      <c r="LZX381" s="2"/>
      <c r="LZY381" s="2"/>
      <c r="LZZ381" s="2"/>
      <c r="MAA381" s="2"/>
      <c r="MAB381" s="2"/>
      <c r="MAC381" s="2"/>
      <c r="MAD381" s="2"/>
      <c r="MAE381" s="2"/>
      <c r="MAF381" s="2"/>
      <c r="MAG381" s="2"/>
      <c r="MAH381" s="2"/>
      <c r="MAI381" s="2"/>
      <c r="MAJ381" s="2"/>
      <c r="MAK381" s="2"/>
      <c r="MAL381" s="2"/>
      <c r="MAM381" s="2"/>
      <c r="MAN381" s="2"/>
      <c r="MAO381" s="2"/>
      <c r="MAP381" s="2"/>
      <c r="MAQ381" s="2"/>
      <c r="MAR381" s="2"/>
      <c r="MAS381" s="2"/>
      <c r="MAT381" s="2"/>
      <c r="MAU381" s="2"/>
      <c r="MAV381" s="2"/>
      <c r="MAW381" s="2"/>
      <c r="MAX381" s="2"/>
      <c r="MAY381" s="2"/>
      <c r="MAZ381" s="2"/>
      <c r="MBA381" s="2"/>
      <c r="MBB381" s="2"/>
      <c r="MBC381" s="2"/>
      <c r="MBD381" s="2"/>
      <c r="MBE381" s="2"/>
      <c r="MBF381" s="2"/>
      <c r="MBG381" s="2"/>
      <c r="MBH381" s="2"/>
      <c r="MBI381" s="2"/>
      <c r="MBJ381" s="2"/>
      <c r="MBK381" s="2"/>
      <c r="MBL381" s="2"/>
      <c r="MBM381" s="2"/>
      <c r="MBN381" s="2"/>
      <c r="MBO381" s="2"/>
      <c r="MBP381" s="2"/>
      <c r="MBQ381" s="2"/>
      <c r="MBR381" s="2"/>
      <c r="MBS381" s="2"/>
      <c r="MBT381" s="2"/>
      <c r="MBU381" s="2"/>
      <c r="MBV381" s="2"/>
      <c r="MBW381" s="2"/>
      <c r="MBX381" s="2"/>
      <c r="MBY381" s="2"/>
      <c r="MBZ381" s="2"/>
      <c r="MCA381" s="2"/>
      <c r="MCB381" s="2"/>
      <c r="MCC381" s="2"/>
      <c r="MCD381" s="2"/>
      <c r="MCE381" s="2"/>
      <c r="MCF381" s="2"/>
      <c r="MCG381" s="2"/>
      <c r="MCH381" s="2"/>
      <c r="MCI381" s="2"/>
      <c r="MCJ381" s="2"/>
      <c r="MCK381" s="2"/>
      <c r="MCL381" s="2"/>
      <c r="MCM381" s="2"/>
      <c r="MCN381" s="2"/>
      <c r="MCO381" s="2"/>
      <c r="MCP381" s="2"/>
      <c r="MCQ381" s="2"/>
      <c r="MCR381" s="2"/>
      <c r="MCS381" s="2"/>
      <c r="MCT381" s="2"/>
      <c r="MCU381" s="2"/>
      <c r="MCV381" s="2"/>
      <c r="MCW381" s="2"/>
      <c r="MCX381" s="2"/>
      <c r="MCY381" s="2"/>
      <c r="MCZ381" s="2"/>
      <c r="MDA381" s="2"/>
      <c r="MDB381" s="2"/>
      <c r="MDC381" s="2"/>
      <c r="MDD381" s="2"/>
      <c r="MDE381" s="2"/>
      <c r="MDF381" s="2"/>
      <c r="MDG381" s="2"/>
      <c r="MDH381" s="2"/>
      <c r="MDI381" s="2"/>
      <c r="MDJ381" s="2"/>
      <c r="MDK381" s="2"/>
      <c r="MDL381" s="2"/>
      <c r="MDM381" s="2"/>
      <c r="MDN381" s="2"/>
      <c r="MDO381" s="2"/>
      <c r="MDP381" s="2"/>
      <c r="MDQ381" s="2"/>
      <c r="MDR381" s="2"/>
      <c r="MDS381" s="2"/>
      <c r="MDT381" s="2"/>
      <c r="MDU381" s="2"/>
      <c r="MDV381" s="2"/>
      <c r="MDW381" s="2"/>
      <c r="MDX381" s="2"/>
      <c r="MDY381" s="2"/>
      <c r="MDZ381" s="2"/>
      <c r="MEA381" s="2"/>
      <c r="MEB381" s="2"/>
      <c r="MEC381" s="2"/>
      <c r="MED381" s="2"/>
      <c r="MEE381" s="2"/>
      <c r="MEF381" s="2"/>
      <c r="MEG381" s="2"/>
      <c r="MEH381" s="2"/>
      <c r="MEI381" s="2"/>
      <c r="MEJ381" s="2"/>
      <c r="MEK381" s="2"/>
      <c r="MEL381" s="2"/>
      <c r="MEM381" s="2"/>
      <c r="MEN381" s="2"/>
      <c r="MEO381" s="2"/>
      <c r="MEP381" s="2"/>
      <c r="MEQ381" s="2"/>
      <c r="MER381" s="2"/>
      <c r="MES381" s="2"/>
      <c r="MET381" s="2"/>
      <c r="MEU381" s="2"/>
      <c r="MEV381" s="2"/>
      <c r="MEW381" s="2"/>
      <c r="MEX381" s="2"/>
      <c r="MEY381" s="2"/>
      <c r="MEZ381" s="2"/>
      <c r="MFA381" s="2"/>
      <c r="MFB381" s="2"/>
      <c r="MFC381" s="2"/>
      <c r="MFD381" s="2"/>
      <c r="MFE381" s="2"/>
      <c r="MFF381" s="2"/>
      <c r="MFG381" s="2"/>
      <c r="MFH381" s="2"/>
      <c r="MFI381" s="2"/>
      <c r="MFJ381" s="2"/>
      <c r="MFK381" s="2"/>
      <c r="MFL381" s="2"/>
      <c r="MFM381" s="2"/>
      <c r="MFN381" s="2"/>
      <c r="MFO381" s="2"/>
      <c r="MFP381" s="2"/>
      <c r="MFQ381" s="2"/>
      <c r="MFR381" s="2"/>
      <c r="MFS381" s="2"/>
      <c r="MFT381" s="2"/>
      <c r="MFU381" s="2"/>
      <c r="MFV381" s="2"/>
      <c r="MFW381" s="2"/>
      <c r="MFX381" s="2"/>
      <c r="MFY381" s="2"/>
      <c r="MFZ381" s="2"/>
      <c r="MGA381" s="2"/>
      <c r="MGB381" s="2"/>
      <c r="MGC381" s="2"/>
      <c r="MGD381" s="2"/>
      <c r="MGE381" s="2"/>
      <c r="MGF381" s="2"/>
      <c r="MGG381" s="2"/>
      <c r="MGH381" s="2"/>
      <c r="MGI381" s="2"/>
      <c r="MGJ381" s="2"/>
      <c r="MGK381" s="2"/>
      <c r="MGL381" s="2"/>
      <c r="MGM381" s="2"/>
      <c r="MGN381" s="2"/>
      <c r="MGO381" s="2"/>
      <c r="MGP381" s="2"/>
      <c r="MGQ381" s="2"/>
      <c r="MGR381" s="2"/>
      <c r="MGS381" s="2"/>
      <c r="MGT381" s="2"/>
      <c r="MGU381" s="2"/>
      <c r="MGV381" s="2"/>
      <c r="MGW381" s="2"/>
      <c r="MGX381" s="2"/>
      <c r="MGY381" s="2"/>
      <c r="MGZ381" s="2"/>
      <c r="MHA381" s="2"/>
      <c r="MHB381" s="2"/>
      <c r="MHC381" s="2"/>
      <c r="MHD381" s="2"/>
      <c r="MHE381" s="2"/>
      <c r="MHF381" s="2"/>
      <c r="MHG381" s="2"/>
      <c r="MHH381" s="2"/>
      <c r="MHI381" s="2"/>
      <c r="MHJ381" s="2"/>
      <c r="MHK381" s="2"/>
      <c r="MHL381" s="2"/>
      <c r="MHM381" s="2"/>
      <c r="MHN381" s="2"/>
      <c r="MHO381" s="2"/>
      <c r="MHP381" s="2"/>
      <c r="MHQ381" s="2"/>
      <c r="MHR381" s="2"/>
      <c r="MHS381" s="2"/>
      <c r="MHT381" s="2"/>
      <c r="MHU381" s="2"/>
      <c r="MHV381" s="2"/>
      <c r="MHW381" s="2"/>
      <c r="MHX381" s="2"/>
      <c r="MHY381" s="2"/>
      <c r="MHZ381" s="2"/>
      <c r="MIA381" s="2"/>
      <c r="MIB381" s="2"/>
      <c r="MIC381" s="2"/>
      <c r="MID381" s="2"/>
      <c r="MIE381" s="2"/>
      <c r="MIF381" s="2"/>
      <c r="MIG381" s="2"/>
      <c r="MIH381" s="2"/>
      <c r="MII381" s="2"/>
      <c r="MIJ381" s="2"/>
      <c r="MIK381" s="2"/>
      <c r="MIL381" s="2"/>
      <c r="MIM381" s="2"/>
      <c r="MIN381" s="2"/>
      <c r="MIO381" s="2"/>
      <c r="MIP381" s="2"/>
      <c r="MIQ381" s="2"/>
      <c r="MIR381" s="2"/>
      <c r="MIS381" s="2"/>
      <c r="MIT381" s="2"/>
      <c r="MIU381" s="2"/>
      <c r="MIV381" s="2"/>
      <c r="MIW381" s="2"/>
      <c r="MIX381" s="2"/>
      <c r="MIY381" s="2"/>
      <c r="MIZ381" s="2"/>
      <c r="MJA381" s="2"/>
      <c r="MJB381" s="2"/>
      <c r="MJC381" s="2"/>
      <c r="MJD381" s="2"/>
      <c r="MJE381" s="2"/>
      <c r="MJF381" s="2"/>
      <c r="MJG381" s="2"/>
      <c r="MJH381" s="2"/>
      <c r="MJI381" s="2"/>
      <c r="MJJ381" s="2"/>
      <c r="MJK381" s="2"/>
      <c r="MJL381" s="2"/>
      <c r="MJM381" s="2"/>
      <c r="MJN381" s="2"/>
      <c r="MJO381" s="2"/>
      <c r="MJP381" s="2"/>
      <c r="MJQ381" s="2"/>
      <c r="MJR381" s="2"/>
      <c r="MJS381" s="2"/>
      <c r="MJT381" s="2"/>
      <c r="MJU381" s="2"/>
      <c r="MJV381" s="2"/>
      <c r="MJW381" s="2"/>
      <c r="MJX381" s="2"/>
      <c r="MJY381" s="2"/>
      <c r="MJZ381" s="2"/>
      <c r="MKA381" s="2"/>
      <c r="MKB381" s="2"/>
      <c r="MKC381" s="2"/>
      <c r="MKD381" s="2"/>
      <c r="MKE381" s="2"/>
      <c r="MKF381" s="2"/>
      <c r="MKG381" s="2"/>
      <c r="MKH381" s="2"/>
      <c r="MKI381" s="2"/>
      <c r="MKJ381" s="2"/>
      <c r="MKK381" s="2"/>
      <c r="MKL381" s="2"/>
      <c r="MKM381" s="2"/>
      <c r="MKN381" s="2"/>
      <c r="MKO381" s="2"/>
      <c r="MKP381" s="2"/>
      <c r="MKQ381" s="2"/>
      <c r="MKR381" s="2"/>
      <c r="MKS381" s="2"/>
      <c r="MKT381" s="2"/>
      <c r="MKU381" s="2"/>
      <c r="MKV381" s="2"/>
      <c r="MKW381" s="2"/>
      <c r="MKX381" s="2"/>
      <c r="MKY381" s="2"/>
      <c r="MKZ381" s="2"/>
      <c r="MLA381" s="2"/>
      <c r="MLB381" s="2"/>
      <c r="MLC381" s="2"/>
      <c r="MLD381" s="2"/>
      <c r="MLE381" s="2"/>
      <c r="MLF381" s="2"/>
      <c r="MLG381" s="2"/>
      <c r="MLH381" s="2"/>
      <c r="MLI381" s="2"/>
      <c r="MLJ381" s="2"/>
      <c r="MLK381" s="2"/>
      <c r="MLL381" s="2"/>
      <c r="MLM381" s="2"/>
      <c r="MLN381" s="2"/>
      <c r="MLO381" s="2"/>
      <c r="MLP381" s="2"/>
      <c r="MLQ381" s="2"/>
      <c r="MLR381" s="2"/>
      <c r="MLS381" s="2"/>
      <c r="MLT381" s="2"/>
      <c r="MLU381" s="2"/>
      <c r="MLV381" s="2"/>
      <c r="MLW381" s="2"/>
      <c r="MLX381" s="2"/>
      <c r="MLY381" s="2"/>
      <c r="MLZ381" s="2"/>
      <c r="MMA381" s="2"/>
      <c r="MMB381" s="2"/>
      <c r="MMC381" s="2"/>
      <c r="MMD381" s="2"/>
      <c r="MME381" s="2"/>
      <c r="MMF381" s="2"/>
      <c r="MMG381" s="2"/>
      <c r="MMH381" s="2"/>
      <c r="MMI381" s="2"/>
      <c r="MMJ381" s="2"/>
      <c r="MMK381" s="2"/>
      <c r="MML381" s="2"/>
      <c r="MMM381" s="2"/>
      <c r="MMN381" s="2"/>
      <c r="MMO381" s="2"/>
      <c r="MMP381" s="2"/>
      <c r="MMQ381" s="2"/>
      <c r="MMR381" s="2"/>
      <c r="MMS381" s="2"/>
      <c r="MMT381" s="2"/>
      <c r="MMU381" s="2"/>
      <c r="MMV381" s="2"/>
      <c r="MMW381" s="2"/>
      <c r="MMX381" s="2"/>
      <c r="MMY381" s="2"/>
      <c r="MMZ381" s="2"/>
      <c r="MNA381" s="2"/>
      <c r="MNB381" s="2"/>
      <c r="MNC381" s="2"/>
      <c r="MND381" s="2"/>
      <c r="MNE381" s="2"/>
      <c r="MNF381" s="2"/>
      <c r="MNG381" s="2"/>
      <c r="MNH381" s="2"/>
      <c r="MNI381" s="2"/>
      <c r="MNJ381" s="2"/>
      <c r="MNK381" s="2"/>
      <c r="MNL381" s="2"/>
      <c r="MNM381" s="2"/>
      <c r="MNN381" s="2"/>
      <c r="MNO381" s="2"/>
      <c r="MNP381" s="2"/>
      <c r="MNQ381" s="2"/>
      <c r="MNR381" s="2"/>
      <c r="MNS381" s="2"/>
      <c r="MNT381" s="2"/>
      <c r="MNU381" s="2"/>
      <c r="MNV381" s="2"/>
      <c r="MNW381" s="2"/>
      <c r="MNX381" s="2"/>
      <c r="MNY381" s="2"/>
      <c r="MNZ381" s="2"/>
      <c r="MOA381" s="2"/>
      <c r="MOB381" s="2"/>
      <c r="MOC381" s="2"/>
      <c r="MOD381" s="2"/>
      <c r="MOE381" s="2"/>
      <c r="MOF381" s="2"/>
      <c r="MOG381" s="2"/>
      <c r="MOH381" s="2"/>
      <c r="MOI381" s="2"/>
      <c r="MOJ381" s="2"/>
      <c r="MOK381" s="2"/>
      <c r="MOL381" s="2"/>
      <c r="MOM381" s="2"/>
      <c r="MON381" s="2"/>
      <c r="MOO381" s="2"/>
      <c r="MOP381" s="2"/>
      <c r="MOQ381" s="2"/>
      <c r="MOR381" s="2"/>
      <c r="MOS381" s="2"/>
      <c r="MOT381" s="2"/>
      <c r="MOU381" s="2"/>
      <c r="MOV381" s="2"/>
      <c r="MOW381" s="2"/>
      <c r="MOX381" s="2"/>
      <c r="MOY381" s="2"/>
      <c r="MOZ381" s="2"/>
      <c r="MPA381" s="2"/>
      <c r="MPB381" s="2"/>
      <c r="MPC381" s="2"/>
      <c r="MPD381" s="2"/>
      <c r="MPE381" s="2"/>
      <c r="MPF381" s="2"/>
      <c r="MPG381" s="2"/>
      <c r="MPH381" s="2"/>
      <c r="MPI381" s="2"/>
      <c r="MPJ381" s="2"/>
      <c r="MPK381" s="2"/>
      <c r="MPL381" s="2"/>
      <c r="MPM381" s="2"/>
      <c r="MPN381" s="2"/>
      <c r="MPO381" s="2"/>
      <c r="MPP381" s="2"/>
      <c r="MPQ381" s="2"/>
      <c r="MPR381" s="2"/>
      <c r="MPS381" s="2"/>
      <c r="MPT381" s="2"/>
      <c r="MPU381" s="2"/>
      <c r="MPV381" s="2"/>
      <c r="MPW381" s="2"/>
      <c r="MPX381" s="2"/>
      <c r="MPY381" s="2"/>
      <c r="MPZ381" s="2"/>
      <c r="MQA381" s="2"/>
      <c r="MQB381" s="2"/>
      <c r="MQC381" s="2"/>
      <c r="MQD381" s="2"/>
      <c r="MQE381" s="2"/>
      <c r="MQF381" s="2"/>
      <c r="MQG381" s="2"/>
      <c r="MQH381" s="2"/>
      <c r="MQI381" s="2"/>
      <c r="MQJ381" s="2"/>
      <c r="MQK381" s="2"/>
      <c r="MQL381" s="2"/>
      <c r="MQM381" s="2"/>
      <c r="MQN381" s="2"/>
      <c r="MQO381" s="2"/>
      <c r="MQP381" s="2"/>
      <c r="MQQ381" s="2"/>
      <c r="MQR381" s="2"/>
      <c r="MQS381" s="2"/>
      <c r="MQT381" s="2"/>
      <c r="MQU381" s="2"/>
      <c r="MQV381" s="2"/>
      <c r="MQW381" s="2"/>
      <c r="MQX381" s="2"/>
      <c r="MQY381" s="2"/>
      <c r="MQZ381" s="2"/>
      <c r="MRA381" s="2"/>
      <c r="MRB381" s="2"/>
      <c r="MRC381" s="2"/>
      <c r="MRD381" s="2"/>
      <c r="MRE381" s="2"/>
      <c r="MRF381" s="2"/>
      <c r="MRG381" s="2"/>
      <c r="MRH381" s="2"/>
      <c r="MRI381" s="2"/>
      <c r="MRJ381" s="2"/>
      <c r="MRK381" s="2"/>
      <c r="MRL381" s="2"/>
      <c r="MRM381" s="2"/>
      <c r="MRN381" s="2"/>
      <c r="MRO381" s="2"/>
      <c r="MRP381" s="2"/>
      <c r="MRQ381" s="2"/>
      <c r="MRR381" s="2"/>
      <c r="MRS381" s="2"/>
      <c r="MRT381" s="2"/>
      <c r="MRU381" s="2"/>
      <c r="MRV381" s="2"/>
      <c r="MRW381" s="2"/>
      <c r="MRX381" s="2"/>
      <c r="MRY381" s="2"/>
      <c r="MRZ381" s="2"/>
      <c r="MSA381" s="2"/>
      <c r="MSB381" s="2"/>
      <c r="MSC381" s="2"/>
      <c r="MSD381" s="2"/>
      <c r="MSE381" s="2"/>
      <c r="MSF381" s="2"/>
      <c r="MSG381" s="2"/>
      <c r="MSH381" s="2"/>
      <c r="MSI381" s="2"/>
      <c r="MSJ381" s="2"/>
      <c r="MSK381" s="2"/>
      <c r="MSL381" s="2"/>
      <c r="MSM381" s="2"/>
      <c r="MSN381" s="2"/>
      <c r="MSO381" s="2"/>
      <c r="MSP381" s="2"/>
      <c r="MSQ381" s="2"/>
      <c r="MSR381" s="2"/>
      <c r="MSS381" s="2"/>
      <c r="MST381" s="2"/>
      <c r="MSU381" s="2"/>
      <c r="MSV381" s="2"/>
      <c r="MSW381" s="2"/>
      <c r="MSX381" s="2"/>
      <c r="MSY381" s="2"/>
      <c r="MSZ381" s="2"/>
      <c r="MTA381" s="2"/>
      <c r="MTB381" s="2"/>
      <c r="MTC381" s="2"/>
      <c r="MTD381" s="2"/>
      <c r="MTE381" s="2"/>
      <c r="MTF381" s="2"/>
      <c r="MTG381" s="2"/>
      <c r="MTH381" s="2"/>
      <c r="MTI381" s="2"/>
      <c r="MTJ381" s="2"/>
      <c r="MTK381" s="2"/>
      <c r="MTL381" s="2"/>
      <c r="MTM381" s="2"/>
      <c r="MTN381" s="2"/>
      <c r="MTO381" s="2"/>
      <c r="MTP381" s="2"/>
      <c r="MTQ381" s="2"/>
      <c r="MTR381" s="2"/>
      <c r="MTS381" s="2"/>
      <c r="MTT381" s="2"/>
      <c r="MTU381" s="2"/>
      <c r="MTV381" s="2"/>
      <c r="MTW381" s="2"/>
      <c r="MTX381" s="2"/>
      <c r="MTY381" s="2"/>
      <c r="MTZ381" s="2"/>
      <c r="MUA381" s="2"/>
      <c r="MUB381" s="2"/>
      <c r="MUC381" s="2"/>
      <c r="MUD381" s="2"/>
      <c r="MUE381" s="2"/>
      <c r="MUF381" s="2"/>
      <c r="MUG381" s="2"/>
      <c r="MUH381" s="2"/>
      <c r="MUI381" s="2"/>
      <c r="MUJ381" s="2"/>
      <c r="MUK381" s="2"/>
      <c r="MUL381" s="2"/>
      <c r="MUM381" s="2"/>
      <c r="MUN381" s="2"/>
      <c r="MUO381" s="2"/>
      <c r="MUP381" s="2"/>
      <c r="MUQ381" s="2"/>
      <c r="MUR381" s="2"/>
      <c r="MUS381" s="2"/>
      <c r="MUT381" s="2"/>
      <c r="MUU381" s="2"/>
      <c r="MUV381" s="2"/>
      <c r="MUW381" s="2"/>
      <c r="MUX381" s="2"/>
      <c r="MUY381" s="2"/>
      <c r="MUZ381" s="2"/>
      <c r="MVA381" s="2"/>
      <c r="MVB381" s="2"/>
      <c r="MVC381" s="2"/>
      <c r="MVD381" s="2"/>
      <c r="MVE381" s="2"/>
      <c r="MVF381" s="2"/>
      <c r="MVG381" s="2"/>
      <c r="MVH381" s="2"/>
      <c r="MVI381" s="2"/>
      <c r="MVJ381" s="2"/>
      <c r="MVK381" s="2"/>
      <c r="MVL381" s="2"/>
      <c r="MVM381" s="2"/>
      <c r="MVN381" s="2"/>
      <c r="MVO381" s="2"/>
      <c r="MVP381" s="2"/>
      <c r="MVQ381" s="2"/>
      <c r="MVR381" s="2"/>
      <c r="MVS381" s="2"/>
      <c r="MVT381" s="2"/>
      <c r="MVU381" s="2"/>
      <c r="MVV381" s="2"/>
      <c r="MVW381" s="2"/>
      <c r="MVX381" s="2"/>
      <c r="MVY381" s="2"/>
      <c r="MVZ381" s="2"/>
      <c r="MWA381" s="2"/>
      <c r="MWB381" s="2"/>
      <c r="MWC381" s="2"/>
      <c r="MWD381" s="2"/>
      <c r="MWE381" s="2"/>
      <c r="MWF381" s="2"/>
      <c r="MWG381" s="2"/>
      <c r="MWH381" s="2"/>
      <c r="MWI381" s="2"/>
      <c r="MWJ381" s="2"/>
      <c r="MWK381" s="2"/>
      <c r="MWL381" s="2"/>
      <c r="MWM381" s="2"/>
      <c r="MWN381" s="2"/>
      <c r="MWO381" s="2"/>
      <c r="MWP381" s="2"/>
      <c r="MWQ381" s="2"/>
      <c r="MWR381" s="2"/>
      <c r="MWS381" s="2"/>
      <c r="MWT381" s="2"/>
      <c r="MWU381" s="2"/>
      <c r="MWV381" s="2"/>
      <c r="MWW381" s="2"/>
      <c r="MWX381" s="2"/>
      <c r="MWY381" s="2"/>
      <c r="MWZ381" s="2"/>
      <c r="MXA381" s="2"/>
      <c r="MXB381" s="2"/>
      <c r="MXC381" s="2"/>
      <c r="MXD381" s="2"/>
      <c r="MXE381" s="2"/>
      <c r="MXF381" s="2"/>
      <c r="MXG381" s="2"/>
      <c r="MXH381" s="2"/>
      <c r="MXI381" s="2"/>
      <c r="MXJ381" s="2"/>
      <c r="MXK381" s="2"/>
      <c r="MXL381" s="2"/>
      <c r="MXM381" s="2"/>
      <c r="MXN381" s="2"/>
      <c r="MXO381" s="2"/>
      <c r="MXP381" s="2"/>
      <c r="MXQ381" s="2"/>
      <c r="MXR381" s="2"/>
      <c r="MXS381" s="2"/>
      <c r="MXT381" s="2"/>
      <c r="MXU381" s="2"/>
      <c r="MXV381" s="2"/>
      <c r="MXW381" s="2"/>
      <c r="MXX381" s="2"/>
      <c r="MXY381" s="2"/>
      <c r="MXZ381" s="2"/>
      <c r="MYA381" s="2"/>
      <c r="MYB381" s="2"/>
      <c r="MYC381" s="2"/>
      <c r="MYD381" s="2"/>
      <c r="MYE381" s="2"/>
      <c r="MYF381" s="2"/>
      <c r="MYG381" s="2"/>
      <c r="MYH381" s="2"/>
      <c r="MYI381" s="2"/>
      <c r="MYJ381" s="2"/>
      <c r="MYK381" s="2"/>
      <c r="MYL381" s="2"/>
      <c r="MYM381" s="2"/>
      <c r="MYN381" s="2"/>
      <c r="MYO381" s="2"/>
      <c r="MYP381" s="2"/>
      <c r="MYQ381" s="2"/>
      <c r="MYR381" s="2"/>
      <c r="MYS381" s="2"/>
      <c r="MYT381" s="2"/>
      <c r="MYU381" s="2"/>
      <c r="MYV381" s="2"/>
      <c r="MYW381" s="2"/>
      <c r="MYX381" s="2"/>
      <c r="MYY381" s="2"/>
      <c r="MYZ381" s="2"/>
      <c r="MZA381" s="2"/>
      <c r="MZB381" s="2"/>
      <c r="MZC381" s="2"/>
      <c r="MZD381" s="2"/>
      <c r="MZE381" s="2"/>
      <c r="MZF381" s="2"/>
      <c r="MZG381" s="2"/>
      <c r="MZH381" s="2"/>
      <c r="MZI381" s="2"/>
      <c r="MZJ381" s="2"/>
      <c r="MZK381" s="2"/>
      <c r="MZL381" s="2"/>
      <c r="MZM381" s="2"/>
      <c r="MZN381" s="2"/>
      <c r="MZO381" s="2"/>
      <c r="MZP381" s="2"/>
      <c r="MZQ381" s="2"/>
      <c r="MZR381" s="2"/>
      <c r="MZS381" s="2"/>
      <c r="MZT381" s="2"/>
      <c r="MZU381" s="2"/>
      <c r="MZV381" s="2"/>
      <c r="MZW381" s="2"/>
      <c r="MZX381" s="2"/>
      <c r="MZY381" s="2"/>
      <c r="MZZ381" s="2"/>
      <c r="NAA381" s="2"/>
      <c r="NAB381" s="2"/>
      <c r="NAC381" s="2"/>
      <c r="NAD381" s="2"/>
      <c r="NAE381" s="2"/>
      <c r="NAF381" s="2"/>
      <c r="NAG381" s="2"/>
      <c r="NAH381" s="2"/>
      <c r="NAI381" s="2"/>
      <c r="NAJ381" s="2"/>
      <c r="NAK381" s="2"/>
      <c r="NAL381" s="2"/>
      <c r="NAM381" s="2"/>
      <c r="NAN381" s="2"/>
      <c r="NAO381" s="2"/>
      <c r="NAP381" s="2"/>
      <c r="NAQ381" s="2"/>
      <c r="NAR381" s="2"/>
      <c r="NAS381" s="2"/>
      <c r="NAT381" s="2"/>
      <c r="NAU381" s="2"/>
      <c r="NAV381" s="2"/>
      <c r="NAW381" s="2"/>
      <c r="NAX381" s="2"/>
      <c r="NAY381" s="2"/>
      <c r="NAZ381" s="2"/>
      <c r="NBA381" s="2"/>
      <c r="NBB381" s="2"/>
      <c r="NBC381" s="2"/>
      <c r="NBD381" s="2"/>
      <c r="NBE381" s="2"/>
      <c r="NBF381" s="2"/>
      <c r="NBG381" s="2"/>
      <c r="NBH381" s="2"/>
      <c r="NBI381" s="2"/>
      <c r="NBJ381" s="2"/>
      <c r="NBK381" s="2"/>
      <c r="NBL381" s="2"/>
      <c r="NBM381" s="2"/>
      <c r="NBN381" s="2"/>
      <c r="NBO381" s="2"/>
      <c r="NBP381" s="2"/>
      <c r="NBQ381" s="2"/>
      <c r="NBR381" s="2"/>
      <c r="NBS381" s="2"/>
      <c r="NBT381" s="2"/>
      <c r="NBU381" s="2"/>
      <c r="NBV381" s="2"/>
      <c r="NBW381" s="2"/>
      <c r="NBX381" s="2"/>
      <c r="NBY381" s="2"/>
      <c r="NBZ381" s="2"/>
      <c r="NCA381" s="2"/>
      <c r="NCB381" s="2"/>
      <c r="NCC381" s="2"/>
      <c r="NCD381" s="2"/>
      <c r="NCE381" s="2"/>
      <c r="NCF381" s="2"/>
      <c r="NCG381" s="2"/>
      <c r="NCH381" s="2"/>
      <c r="NCI381" s="2"/>
      <c r="NCJ381" s="2"/>
      <c r="NCK381" s="2"/>
      <c r="NCL381" s="2"/>
      <c r="NCM381" s="2"/>
      <c r="NCN381" s="2"/>
      <c r="NCO381" s="2"/>
      <c r="NCP381" s="2"/>
      <c r="NCQ381" s="2"/>
      <c r="NCR381" s="2"/>
      <c r="NCS381" s="2"/>
      <c r="NCT381" s="2"/>
      <c r="NCU381" s="2"/>
      <c r="NCV381" s="2"/>
      <c r="NCW381" s="2"/>
      <c r="NCX381" s="2"/>
      <c r="NCY381" s="2"/>
      <c r="NCZ381" s="2"/>
      <c r="NDA381" s="2"/>
      <c r="NDB381" s="2"/>
      <c r="NDC381" s="2"/>
      <c r="NDD381" s="2"/>
      <c r="NDE381" s="2"/>
      <c r="NDF381" s="2"/>
      <c r="NDG381" s="2"/>
      <c r="NDH381" s="2"/>
      <c r="NDI381" s="2"/>
      <c r="NDJ381" s="2"/>
      <c r="NDK381" s="2"/>
      <c r="NDL381" s="2"/>
      <c r="NDM381" s="2"/>
      <c r="NDN381" s="2"/>
      <c r="NDO381" s="2"/>
      <c r="NDP381" s="2"/>
      <c r="NDQ381" s="2"/>
      <c r="NDR381" s="2"/>
      <c r="NDS381" s="2"/>
      <c r="NDT381" s="2"/>
      <c r="NDU381" s="2"/>
      <c r="NDV381" s="2"/>
      <c r="NDW381" s="2"/>
      <c r="NDX381" s="2"/>
      <c r="NDY381" s="2"/>
      <c r="NDZ381" s="2"/>
      <c r="NEA381" s="2"/>
      <c r="NEB381" s="2"/>
      <c r="NEC381" s="2"/>
      <c r="NED381" s="2"/>
      <c r="NEE381" s="2"/>
      <c r="NEF381" s="2"/>
      <c r="NEG381" s="2"/>
      <c r="NEH381" s="2"/>
      <c r="NEI381" s="2"/>
      <c r="NEJ381" s="2"/>
      <c r="NEK381" s="2"/>
      <c r="NEL381" s="2"/>
      <c r="NEM381" s="2"/>
      <c r="NEN381" s="2"/>
      <c r="NEO381" s="2"/>
      <c r="NEP381" s="2"/>
      <c r="NEQ381" s="2"/>
      <c r="NER381" s="2"/>
      <c r="NES381" s="2"/>
      <c r="NET381" s="2"/>
      <c r="NEU381" s="2"/>
      <c r="NEV381" s="2"/>
      <c r="NEW381" s="2"/>
      <c r="NEX381" s="2"/>
      <c r="NEY381" s="2"/>
      <c r="NEZ381" s="2"/>
      <c r="NFA381" s="2"/>
      <c r="NFB381" s="2"/>
      <c r="NFC381" s="2"/>
      <c r="NFD381" s="2"/>
      <c r="NFE381" s="2"/>
      <c r="NFF381" s="2"/>
      <c r="NFG381" s="2"/>
      <c r="NFH381" s="2"/>
      <c r="NFI381" s="2"/>
      <c r="NFJ381" s="2"/>
      <c r="NFK381" s="2"/>
      <c r="NFL381" s="2"/>
      <c r="NFM381" s="2"/>
      <c r="NFN381" s="2"/>
      <c r="NFO381" s="2"/>
      <c r="NFP381" s="2"/>
      <c r="NFQ381" s="2"/>
      <c r="NFR381" s="2"/>
      <c r="NFS381" s="2"/>
      <c r="NFT381" s="2"/>
      <c r="NFU381" s="2"/>
      <c r="NFV381" s="2"/>
      <c r="NFW381" s="2"/>
      <c r="NFX381" s="2"/>
      <c r="NFY381" s="2"/>
      <c r="NFZ381" s="2"/>
      <c r="NGA381" s="2"/>
      <c r="NGB381" s="2"/>
      <c r="NGC381" s="2"/>
      <c r="NGD381" s="2"/>
      <c r="NGE381" s="2"/>
      <c r="NGF381" s="2"/>
      <c r="NGG381" s="2"/>
      <c r="NGH381" s="2"/>
      <c r="NGI381" s="2"/>
      <c r="NGJ381" s="2"/>
      <c r="NGK381" s="2"/>
      <c r="NGL381" s="2"/>
      <c r="NGM381" s="2"/>
      <c r="NGN381" s="2"/>
      <c r="NGO381" s="2"/>
      <c r="NGP381" s="2"/>
      <c r="NGQ381" s="2"/>
      <c r="NGR381" s="2"/>
      <c r="NGS381" s="2"/>
      <c r="NGT381" s="2"/>
      <c r="NGU381" s="2"/>
      <c r="NGV381" s="2"/>
      <c r="NGW381" s="2"/>
      <c r="NGX381" s="2"/>
      <c r="NGY381" s="2"/>
      <c r="NGZ381" s="2"/>
      <c r="NHA381" s="2"/>
      <c r="NHB381" s="2"/>
      <c r="NHC381" s="2"/>
      <c r="NHD381" s="2"/>
      <c r="NHE381" s="2"/>
      <c r="NHF381" s="2"/>
      <c r="NHG381" s="2"/>
      <c r="NHH381" s="2"/>
      <c r="NHI381" s="2"/>
      <c r="NHJ381" s="2"/>
      <c r="NHK381" s="2"/>
      <c r="NHL381" s="2"/>
      <c r="NHM381" s="2"/>
      <c r="NHN381" s="2"/>
      <c r="NHO381" s="2"/>
      <c r="NHP381" s="2"/>
      <c r="NHQ381" s="2"/>
      <c r="NHR381" s="2"/>
      <c r="NHS381" s="2"/>
      <c r="NHT381" s="2"/>
      <c r="NHU381" s="2"/>
      <c r="NHV381" s="2"/>
      <c r="NHW381" s="2"/>
      <c r="NHX381" s="2"/>
      <c r="NHY381" s="2"/>
      <c r="NHZ381" s="2"/>
      <c r="NIA381" s="2"/>
      <c r="NIB381" s="2"/>
      <c r="NIC381" s="2"/>
      <c r="NID381" s="2"/>
      <c r="NIE381" s="2"/>
      <c r="NIF381" s="2"/>
      <c r="NIG381" s="2"/>
      <c r="NIH381" s="2"/>
      <c r="NII381" s="2"/>
      <c r="NIJ381" s="2"/>
      <c r="NIK381" s="2"/>
      <c r="NIL381" s="2"/>
      <c r="NIM381" s="2"/>
      <c r="NIN381" s="2"/>
      <c r="NIO381" s="2"/>
      <c r="NIP381" s="2"/>
      <c r="NIQ381" s="2"/>
      <c r="NIR381" s="2"/>
      <c r="NIS381" s="2"/>
      <c r="NIT381" s="2"/>
      <c r="NIU381" s="2"/>
      <c r="NIV381" s="2"/>
      <c r="NIW381" s="2"/>
      <c r="NIX381" s="2"/>
      <c r="NIY381" s="2"/>
      <c r="NIZ381" s="2"/>
      <c r="NJA381" s="2"/>
      <c r="NJB381" s="2"/>
      <c r="NJC381" s="2"/>
      <c r="NJD381" s="2"/>
      <c r="NJE381" s="2"/>
      <c r="NJF381" s="2"/>
      <c r="NJG381" s="2"/>
      <c r="NJH381" s="2"/>
      <c r="NJI381" s="2"/>
      <c r="NJJ381" s="2"/>
      <c r="NJK381" s="2"/>
      <c r="NJL381" s="2"/>
      <c r="NJM381" s="2"/>
      <c r="NJN381" s="2"/>
      <c r="NJO381" s="2"/>
      <c r="NJP381" s="2"/>
      <c r="NJQ381" s="2"/>
      <c r="NJR381" s="2"/>
      <c r="NJS381" s="2"/>
      <c r="NJT381" s="2"/>
      <c r="NJU381" s="2"/>
      <c r="NJV381" s="2"/>
      <c r="NJW381" s="2"/>
      <c r="NJX381" s="2"/>
      <c r="NJY381" s="2"/>
      <c r="NJZ381" s="2"/>
      <c r="NKA381" s="2"/>
      <c r="NKB381" s="2"/>
      <c r="NKC381" s="2"/>
      <c r="NKD381" s="2"/>
      <c r="NKE381" s="2"/>
      <c r="NKF381" s="2"/>
      <c r="NKG381" s="2"/>
      <c r="NKH381" s="2"/>
      <c r="NKI381" s="2"/>
      <c r="NKJ381" s="2"/>
      <c r="NKK381" s="2"/>
      <c r="NKL381" s="2"/>
      <c r="NKM381" s="2"/>
      <c r="NKN381" s="2"/>
      <c r="NKO381" s="2"/>
      <c r="NKP381" s="2"/>
      <c r="NKQ381" s="2"/>
      <c r="NKR381" s="2"/>
      <c r="NKS381" s="2"/>
      <c r="NKT381" s="2"/>
      <c r="NKU381" s="2"/>
      <c r="NKV381" s="2"/>
      <c r="NKW381" s="2"/>
      <c r="NKX381" s="2"/>
      <c r="NKY381" s="2"/>
      <c r="NKZ381" s="2"/>
      <c r="NLA381" s="2"/>
      <c r="NLB381" s="2"/>
      <c r="NLC381" s="2"/>
      <c r="NLD381" s="2"/>
      <c r="NLE381" s="2"/>
      <c r="NLF381" s="2"/>
      <c r="NLG381" s="2"/>
      <c r="NLH381" s="2"/>
      <c r="NLI381" s="2"/>
      <c r="NLJ381" s="2"/>
      <c r="NLK381" s="2"/>
      <c r="NLL381" s="2"/>
      <c r="NLM381" s="2"/>
      <c r="NLN381" s="2"/>
      <c r="NLO381" s="2"/>
      <c r="NLP381" s="2"/>
      <c r="NLQ381" s="2"/>
      <c r="NLR381" s="2"/>
      <c r="NLS381" s="2"/>
      <c r="NLT381" s="2"/>
      <c r="NLU381" s="2"/>
      <c r="NLV381" s="2"/>
      <c r="NLW381" s="2"/>
      <c r="NLX381" s="2"/>
      <c r="NLY381" s="2"/>
      <c r="NLZ381" s="2"/>
      <c r="NMA381" s="2"/>
      <c r="NMB381" s="2"/>
      <c r="NMC381" s="2"/>
      <c r="NMD381" s="2"/>
      <c r="NME381" s="2"/>
      <c r="NMF381" s="2"/>
      <c r="NMG381" s="2"/>
      <c r="NMH381" s="2"/>
      <c r="NMI381" s="2"/>
      <c r="NMJ381" s="2"/>
      <c r="NMK381" s="2"/>
      <c r="NML381" s="2"/>
      <c r="NMM381" s="2"/>
      <c r="NMN381" s="2"/>
      <c r="NMO381" s="2"/>
      <c r="NMP381" s="2"/>
      <c r="NMQ381" s="2"/>
      <c r="NMR381" s="2"/>
      <c r="NMS381" s="2"/>
      <c r="NMT381" s="2"/>
      <c r="NMU381" s="2"/>
      <c r="NMV381" s="2"/>
      <c r="NMW381" s="2"/>
      <c r="NMX381" s="2"/>
      <c r="NMY381" s="2"/>
      <c r="NMZ381" s="2"/>
      <c r="NNA381" s="2"/>
      <c r="NNB381" s="2"/>
      <c r="NNC381" s="2"/>
      <c r="NND381" s="2"/>
      <c r="NNE381" s="2"/>
      <c r="NNF381" s="2"/>
      <c r="NNG381" s="2"/>
      <c r="NNH381" s="2"/>
      <c r="NNI381" s="2"/>
      <c r="NNJ381" s="2"/>
      <c r="NNK381" s="2"/>
      <c r="NNL381" s="2"/>
      <c r="NNM381" s="2"/>
      <c r="NNN381" s="2"/>
      <c r="NNO381" s="2"/>
      <c r="NNP381" s="2"/>
      <c r="NNQ381" s="2"/>
      <c r="NNR381" s="2"/>
      <c r="NNS381" s="2"/>
      <c r="NNT381" s="2"/>
      <c r="NNU381" s="2"/>
      <c r="NNV381" s="2"/>
      <c r="NNW381" s="2"/>
      <c r="NNX381" s="2"/>
      <c r="NNY381" s="2"/>
      <c r="NNZ381" s="2"/>
      <c r="NOA381" s="2"/>
      <c r="NOB381" s="2"/>
      <c r="NOC381" s="2"/>
      <c r="NOD381" s="2"/>
      <c r="NOE381" s="2"/>
      <c r="NOF381" s="2"/>
      <c r="NOG381" s="2"/>
      <c r="NOH381" s="2"/>
      <c r="NOI381" s="2"/>
      <c r="NOJ381" s="2"/>
      <c r="NOK381" s="2"/>
      <c r="NOL381" s="2"/>
      <c r="NOM381" s="2"/>
      <c r="NON381" s="2"/>
      <c r="NOO381" s="2"/>
      <c r="NOP381" s="2"/>
      <c r="NOQ381" s="2"/>
      <c r="NOR381" s="2"/>
      <c r="NOS381" s="2"/>
      <c r="NOT381" s="2"/>
      <c r="NOU381" s="2"/>
      <c r="NOV381" s="2"/>
      <c r="NOW381" s="2"/>
      <c r="NOX381" s="2"/>
      <c r="NOY381" s="2"/>
      <c r="NOZ381" s="2"/>
      <c r="NPA381" s="2"/>
      <c r="NPB381" s="2"/>
      <c r="NPC381" s="2"/>
      <c r="NPD381" s="2"/>
      <c r="NPE381" s="2"/>
      <c r="NPF381" s="2"/>
      <c r="NPG381" s="2"/>
      <c r="NPH381" s="2"/>
      <c r="NPI381" s="2"/>
      <c r="NPJ381" s="2"/>
      <c r="NPK381" s="2"/>
      <c r="NPL381" s="2"/>
      <c r="NPM381" s="2"/>
      <c r="NPN381" s="2"/>
      <c r="NPO381" s="2"/>
      <c r="NPP381" s="2"/>
      <c r="NPQ381" s="2"/>
      <c r="NPR381" s="2"/>
      <c r="NPS381" s="2"/>
      <c r="NPT381" s="2"/>
      <c r="NPU381" s="2"/>
      <c r="NPV381" s="2"/>
      <c r="NPW381" s="2"/>
      <c r="NPX381" s="2"/>
      <c r="NPY381" s="2"/>
      <c r="NPZ381" s="2"/>
      <c r="NQA381" s="2"/>
      <c r="NQB381" s="2"/>
      <c r="NQC381" s="2"/>
      <c r="NQD381" s="2"/>
      <c r="NQE381" s="2"/>
      <c r="NQF381" s="2"/>
      <c r="NQG381" s="2"/>
      <c r="NQH381" s="2"/>
      <c r="NQI381" s="2"/>
      <c r="NQJ381" s="2"/>
      <c r="NQK381" s="2"/>
      <c r="NQL381" s="2"/>
      <c r="NQM381" s="2"/>
      <c r="NQN381" s="2"/>
      <c r="NQO381" s="2"/>
      <c r="NQP381" s="2"/>
      <c r="NQQ381" s="2"/>
      <c r="NQR381" s="2"/>
      <c r="NQS381" s="2"/>
      <c r="NQT381" s="2"/>
      <c r="NQU381" s="2"/>
      <c r="NQV381" s="2"/>
      <c r="NQW381" s="2"/>
      <c r="NQX381" s="2"/>
      <c r="NQY381" s="2"/>
      <c r="NQZ381" s="2"/>
      <c r="NRA381" s="2"/>
      <c r="NRB381" s="2"/>
      <c r="NRC381" s="2"/>
      <c r="NRD381" s="2"/>
      <c r="NRE381" s="2"/>
      <c r="NRF381" s="2"/>
      <c r="NRG381" s="2"/>
      <c r="NRH381" s="2"/>
      <c r="NRI381" s="2"/>
      <c r="NRJ381" s="2"/>
      <c r="NRK381" s="2"/>
      <c r="NRL381" s="2"/>
      <c r="NRM381" s="2"/>
      <c r="NRN381" s="2"/>
      <c r="NRO381" s="2"/>
      <c r="NRP381" s="2"/>
      <c r="NRQ381" s="2"/>
      <c r="NRR381" s="2"/>
      <c r="NRS381" s="2"/>
      <c r="NRT381" s="2"/>
      <c r="NRU381" s="2"/>
      <c r="NRV381" s="2"/>
      <c r="NRW381" s="2"/>
      <c r="NRX381" s="2"/>
      <c r="NRY381" s="2"/>
      <c r="NRZ381" s="2"/>
      <c r="NSA381" s="2"/>
      <c r="NSB381" s="2"/>
      <c r="NSC381" s="2"/>
      <c r="NSD381" s="2"/>
      <c r="NSE381" s="2"/>
      <c r="NSF381" s="2"/>
      <c r="NSG381" s="2"/>
      <c r="NSH381" s="2"/>
      <c r="NSI381" s="2"/>
      <c r="NSJ381" s="2"/>
      <c r="NSK381" s="2"/>
      <c r="NSL381" s="2"/>
      <c r="NSM381" s="2"/>
      <c r="NSN381" s="2"/>
      <c r="NSO381" s="2"/>
      <c r="NSP381" s="2"/>
      <c r="NSQ381" s="2"/>
      <c r="NSR381" s="2"/>
      <c r="NSS381" s="2"/>
      <c r="NST381" s="2"/>
      <c r="NSU381" s="2"/>
      <c r="NSV381" s="2"/>
      <c r="NSW381" s="2"/>
      <c r="NSX381" s="2"/>
      <c r="NSY381" s="2"/>
      <c r="NSZ381" s="2"/>
      <c r="NTA381" s="2"/>
      <c r="NTB381" s="2"/>
      <c r="NTC381" s="2"/>
      <c r="NTD381" s="2"/>
      <c r="NTE381" s="2"/>
      <c r="NTF381" s="2"/>
      <c r="NTG381" s="2"/>
      <c r="NTH381" s="2"/>
      <c r="NTI381" s="2"/>
      <c r="NTJ381" s="2"/>
      <c r="NTK381" s="2"/>
      <c r="NTL381" s="2"/>
      <c r="NTM381" s="2"/>
      <c r="NTN381" s="2"/>
      <c r="NTO381" s="2"/>
      <c r="NTP381" s="2"/>
      <c r="NTQ381" s="2"/>
      <c r="NTR381" s="2"/>
      <c r="NTS381" s="2"/>
      <c r="NTT381" s="2"/>
      <c r="NTU381" s="2"/>
      <c r="NTV381" s="2"/>
      <c r="NTW381" s="2"/>
      <c r="NTX381" s="2"/>
      <c r="NTY381" s="2"/>
      <c r="NTZ381" s="2"/>
      <c r="NUA381" s="2"/>
      <c r="NUB381" s="2"/>
      <c r="NUC381" s="2"/>
      <c r="NUD381" s="2"/>
      <c r="NUE381" s="2"/>
      <c r="NUF381" s="2"/>
      <c r="NUG381" s="2"/>
      <c r="NUH381" s="2"/>
      <c r="NUI381" s="2"/>
      <c r="NUJ381" s="2"/>
      <c r="NUK381" s="2"/>
      <c r="NUL381" s="2"/>
      <c r="NUM381" s="2"/>
      <c r="NUN381" s="2"/>
      <c r="NUO381" s="2"/>
      <c r="NUP381" s="2"/>
      <c r="NUQ381" s="2"/>
      <c r="NUR381" s="2"/>
      <c r="NUS381" s="2"/>
      <c r="NUT381" s="2"/>
      <c r="NUU381" s="2"/>
      <c r="NUV381" s="2"/>
      <c r="NUW381" s="2"/>
      <c r="NUX381" s="2"/>
      <c r="NUY381" s="2"/>
      <c r="NUZ381" s="2"/>
      <c r="NVA381" s="2"/>
      <c r="NVB381" s="2"/>
      <c r="NVC381" s="2"/>
      <c r="NVD381" s="2"/>
      <c r="NVE381" s="2"/>
      <c r="NVF381" s="2"/>
      <c r="NVG381" s="2"/>
      <c r="NVH381" s="2"/>
      <c r="NVI381" s="2"/>
      <c r="NVJ381" s="2"/>
      <c r="NVK381" s="2"/>
      <c r="NVL381" s="2"/>
      <c r="NVM381" s="2"/>
      <c r="NVN381" s="2"/>
      <c r="NVO381" s="2"/>
      <c r="NVP381" s="2"/>
      <c r="NVQ381" s="2"/>
      <c r="NVR381" s="2"/>
      <c r="NVS381" s="2"/>
      <c r="NVT381" s="2"/>
      <c r="NVU381" s="2"/>
      <c r="NVV381" s="2"/>
      <c r="NVW381" s="2"/>
      <c r="NVX381" s="2"/>
      <c r="NVY381" s="2"/>
      <c r="NVZ381" s="2"/>
      <c r="NWA381" s="2"/>
      <c r="NWB381" s="2"/>
      <c r="NWC381" s="2"/>
      <c r="NWD381" s="2"/>
      <c r="NWE381" s="2"/>
      <c r="NWF381" s="2"/>
      <c r="NWG381" s="2"/>
      <c r="NWH381" s="2"/>
      <c r="NWI381" s="2"/>
      <c r="NWJ381" s="2"/>
      <c r="NWK381" s="2"/>
      <c r="NWL381" s="2"/>
      <c r="NWM381" s="2"/>
      <c r="NWN381" s="2"/>
      <c r="NWO381" s="2"/>
      <c r="NWP381" s="2"/>
      <c r="NWQ381" s="2"/>
      <c r="NWR381" s="2"/>
      <c r="NWS381" s="2"/>
      <c r="NWT381" s="2"/>
      <c r="NWU381" s="2"/>
      <c r="NWV381" s="2"/>
      <c r="NWW381" s="2"/>
      <c r="NWX381" s="2"/>
      <c r="NWY381" s="2"/>
      <c r="NWZ381" s="2"/>
      <c r="NXA381" s="2"/>
      <c r="NXB381" s="2"/>
      <c r="NXC381" s="2"/>
      <c r="NXD381" s="2"/>
      <c r="NXE381" s="2"/>
      <c r="NXF381" s="2"/>
      <c r="NXG381" s="2"/>
      <c r="NXH381" s="2"/>
      <c r="NXI381" s="2"/>
      <c r="NXJ381" s="2"/>
      <c r="NXK381" s="2"/>
      <c r="NXL381" s="2"/>
      <c r="NXM381" s="2"/>
      <c r="NXN381" s="2"/>
      <c r="NXO381" s="2"/>
      <c r="NXP381" s="2"/>
      <c r="NXQ381" s="2"/>
      <c r="NXR381" s="2"/>
      <c r="NXS381" s="2"/>
      <c r="NXT381" s="2"/>
      <c r="NXU381" s="2"/>
      <c r="NXV381" s="2"/>
      <c r="NXW381" s="2"/>
      <c r="NXX381" s="2"/>
      <c r="NXY381" s="2"/>
      <c r="NXZ381" s="2"/>
      <c r="NYA381" s="2"/>
      <c r="NYB381" s="2"/>
      <c r="NYC381" s="2"/>
      <c r="NYD381" s="2"/>
      <c r="NYE381" s="2"/>
      <c r="NYF381" s="2"/>
      <c r="NYG381" s="2"/>
      <c r="NYH381" s="2"/>
      <c r="NYI381" s="2"/>
      <c r="NYJ381" s="2"/>
      <c r="NYK381" s="2"/>
      <c r="NYL381" s="2"/>
      <c r="NYM381" s="2"/>
      <c r="NYN381" s="2"/>
      <c r="NYO381" s="2"/>
      <c r="NYP381" s="2"/>
      <c r="NYQ381" s="2"/>
      <c r="NYR381" s="2"/>
      <c r="NYS381" s="2"/>
      <c r="NYT381" s="2"/>
      <c r="NYU381" s="2"/>
      <c r="NYV381" s="2"/>
      <c r="NYW381" s="2"/>
      <c r="NYX381" s="2"/>
      <c r="NYY381" s="2"/>
      <c r="NYZ381" s="2"/>
      <c r="NZA381" s="2"/>
      <c r="NZB381" s="2"/>
      <c r="NZC381" s="2"/>
      <c r="NZD381" s="2"/>
      <c r="NZE381" s="2"/>
      <c r="NZF381" s="2"/>
      <c r="NZG381" s="2"/>
      <c r="NZH381" s="2"/>
      <c r="NZI381" s="2"/>
      <c r="NZJ381" s="2"/>
      <c r="NZK381" s="2"/>
      <c r="NZL381" s="2"/>
      <c r="NZM381" s="2"/>
      <c r="NZN381" s="2"/>
      <c r="NZO381" s="2"/>
      <c r="NZP381" s="2"/>
      <c r="NZQ381" s="2"/>
      <c r="NZR381" s="2"/>
      <c r="NZS381" s="2"/>
      <c r="NZT381" s="2"/>
      <c r="NZU381" s="2"/>
      <c r="NZV381" s="2"/>
      <c r="NZW381" s="2"/>
      <c r="NZX381" s="2"/>
      <c r="NZY381" s="2"/>
      <c r="NZZ381" s="2"/>
      <c r="OAA381" s="2"/>
      <c r="OAB381" s="2"/>
      <c r="OAC381" s="2"/>
      <c r="OAD381" s="2"/>
      <c r="OAE381" s="2"/>
      <c r="OAF381" s="2"/>
      <c r="OAG381" s="2"/>
      <c r="OAH381" s="2"/>
      <c r="OAI381" s="2"/>
      <c r="OAJ381" s="2"/>
      <c r="OAK381" s="2"/>
      <c r="OAL381" s="2"/>
      <c r="OAM381" s="2"/>
      <c r="OAN381" s="2"/>
      <c r="OAO381" s="2"/>
      <c r="OAP381" s="2"/>
      <c r="OAQ381" s="2"/>
      <c r="OAR381" s="2"/>
      <c r="OAS381" s="2"/>
      <c r="OAT381" s="2"/>
      <c r="OAU381" s="2"/>
      <c r="OAV381" s="2"/>
      <c r="OAW381" s="2"/>
      <c r="OAX381" s="2"/>
      <c r="OAY381" s="2"/>
      <c r="OAZ381" s="2"/>
      <c r="OBA381" s="2"/>
      <c r="OBB381" s="2"/>
      <c r="OBC381" s="2"/>
      <c r="OBD381" s="2"/>
      <c r="OBE381" s="2"/>
      <c r="OBF381" s="2"/>
      <c r="OBG381" s="2"/>
      <c r="OBH381" s="2"/>
      <c r="OBI381" s="2"/>
      <c r="OBJ381" s="2"/>
      <c r="OBK381" s="2"/>
      <c r="OBL381" s="2"/>
      <c r="OBM381" s="2"/>
      <c r="OBN381" s="2"/>
      <c r="OBO381" s="2"/>
      <c r="OBP381" s="2"/>
      <c r="OBQ381" s="2"/>
      <c r="OBR381" s="2"/>
      <c r="OBS381" s="2"/>
      <c r="OBT381" s="2"/>
      <c r="OBU381" s="2"/>
      <c r="OBV381" s="2"/>
      <c r="OBW381" s="2"/>
      <c r="OBX381" s="2"/>
      <c r="OBY381" s="2"/>
      <c r="OBZ381" s="2"/>
      <c r="OCA381" s="2"/>
      <c r="OCB381" s="2"/>
      <c r="OCC381" s="2"/>
      <c r="OCD381" s="2"/>
      <c r="OCE381" s="2"/>
      <c r="OCF381" s="2"/>
      <c r="OCG381" s="2"/>
      <c r="OCH381" s="2"/>
      <c r="OCI381" s="2"/>
      <c r="OCJ381" s="2"/>
      <c r="OCK381" s="2"/>
      <c r="OCL381" s="2"/>
      <c r="OCM381" s="2"/>
      <c r="OCN381" s="2"/>
      <c r="OCO381" s="2"/>
      <c r="OCP381" s="2"/>
      <c r="OCQ381" s="2"/>
      <c r="OCR381" s="2"/>
      <c r="OCS381" s="2"/>
      <c r="OCT381" s="2"/>
      <c r="OCU381" s="2"/>
      <c r="OCV381" s="2"/>
      <c r="OCW381" s="2"/>
      <c r="OCX381" s="2"/>
      <c r="OCY381" s="2"/>
      <c r="OCZ381" s="2"/>
      <c r="ODA381" s="2"/>
      <c r="ODB381" s="2"/>
      <c r="ODC381" s="2"/>
      <c r="ODD381" s="2"/>
      <c r="ODE381" s="2"/>
      <c r="ODF381" s="2"/>
      <c r="ODG381" s="2"/>
      <c r="ODH381" s="2"/>
      <c r="ODI381" s="2"/>
      <c r="ODJ381" s="2"/>
      <c r="ODK381" s="2"/>
      <c r="ODL381" s="2"/>
      <c r="ODM381" s="2"/>
      <c r="ODN381" s="2"/>
      <c r="ODO381" s="2"/>
      <c r="ODP381" s="2"/>
      <c r="ODQ381" s="2"/>
      <c r="ODR381" s="2"/>
      <c r="ODS381" s="2"/>
      <c r="ODT381" s="2"/>
      <c r="ODU381" s="2"/>
      <c r="ODV381" s="2"/>
      <c r="ODW381" s="2"/>
      <c r="ODX381" s="2"/>
      <c r="ODY381" s="2"/>
      <c r="ODZ381" s="2"/>
      <c r="OEA381" s="2"/>
      <c r="OEB381" s="2"/>
      <c r="OEC381" s="2"/>
      <c r="OED381" s="2"/>
      <c r="OEE381" s="2"/>
      <c r="OEF381" s="2"/>
      <c r="OEG381" s="2"/>
      <c r="OEH381" s="2"/>
      <c r="OEI381" s="2"/>
      <c r="OEJ381" s="2"/>
      <c r="OEK381" s="2"/>
      <c r="OEL381" s="2"/>
      <c r="OEM381" s="2"/>
      <c r="OEN381" s="2"/>
      <c r="OEO381" s="2"/>
      <c r="OEP381" s="2"/>
      <c r="OEQ381" s="2"/>
      <c r="OER381" s="2"/>
      <c r="OES381" s="2"/>
      <c r="OET381" s="2"/>
      <c r="OEU381" s="2"/>
      <c r="OEV381" s="2"/>
      <c r="OEW381" s="2"/>
      <c r="OEX381" s="2"/>
      <c r="OEY381" s="2"/>
      <c r="OEZ381" s="2"/>
      <c r="OFA381" s="2"/>
      <c r="OFB381" s="2"/>
      <c r="OFC381" s="2"/>
      <c r="OFD381" s="2"/>
      <c r="OFE381" s="2"/>
      <c r="OFF381" s="2"/>
      <c r="OFG381" s="2"/>
      <c r="OFH381" s="2"/>
      <c r="OFI381" s="2"/>
      <c r="OFJ381" s="2"/>
      <c r="OFK381" s="2"/>
      <c r="OFL381" s="2"/>
      <c r="OFM381" s="2"/>
      <c r="OFN381" s="2"/>
      <c r="OFO381" s="2"/>
      <c r="OFP381" s="2"/>
      <c r="OFQ381" s="2"/>
      <c r="OFR381" s="2"/>
      <c r="OFS381" s="2"/>
      <c r="OFT381" s="2"/>
      <c r="OFU381" s="2"/>
      <c r="OFV381" s="2"/>
      <c r="OFW381" s="2"/>
      <c r="OFX381" s="2"/>
      <c r="OFY381" s="2"/>
      <c r="OFZ381" s="2"/>
      <c r="OGA381" s="2"/>
      <c r="OGB381" s="2"/>
      <c r="OGC381" s="2"/>
      <c r="OGD381" s="2"/>
      <c r="OGE381" s="2"/>
      <c r="OGF381" s="2"/>
      <c r="OGG381" s="2"/>
      <c r="OGH381" s="2"/>
      <c r="OGI381" s="2"/>
      <c r="OGJ381" s="2"/>
      <c r="OGK381" s="2"/>
      <c r="OGL381" s="2"/>
      <c r="OGM381" s="2"/>
      <c r="OGN381" s="2"/>
      <c r="OGO381" s="2"/>
      <c r="OGP381" s="2"/>
      <c r="OGQ381" s="2"/>
      <c r="OGR381" s="2"/>
      <c r="OGS381" s="2"/>
      <c r="OGT381" s="2"/>
      <c r="OGU381" s="2"/>
      <c r="OGV381" s="2"/>
      <c r="OGW381" s="2"/>
      <c r="OGX381" s="2"/>
      <c r="OGY381" s="2"/>
      <c r="OGZ381" s="2"/>
      <c r="OHA381" s="2"/>
      <c r="OHB381" s="2"/>
      <c r="OHC381" s="2"/>
      <c r="OHD381" s="2"/>
      <c r="OHE381" s="2"/>
      <c r="OHF381" s="2"/>
      <c r="OHG381" s="2"/>
      <c r="OHH381" s="2"/>
      <c r="OHI381" s="2"/>
      <c r="OHJ381" s="2"/>
      <c r="OHK381" s="2"/>
      <c r="OHL381" s="2"/>
      <c r="OHM381" s="2"/>
      <c r="OHN381" s="2"/>
      <c r="OHO381" s="2"/>
      <c r="OHP381" s="2"/>
      <c r="OHQ381" s="2"/>
      <c r="OHR381" s="2"/>
      <c r="OHS381" s="2"/>
      <c r="OHT381" s="2"/>
      <c r="OHU381" s="2"/>
      <c r="OHV381" s="2"/>
      <c r="OHW381" s="2"/>
      <c r="OHX381" s="2"/>
      <c r="OHY381" s="2"/>
      <c r="OHZ381" s="2"/>
      <c r="OIA381" s="2"/>
      <c r="OIB381" s="2"/>
      <c r="OIC381" s="2"/>
      <c r="OID381" s="2"/>
      <c r="OIE381" s="2"/>
      <c r="OIF381" s="2"/>
      <c r="OIG381" s="2"/>
      <c r="OIH381" s="2"/>
      <c r="OII381" s="2"/>
      <c r="OIJ381" s="2"/>
      <c r="OIK381" s="2"/>
      <c r="OIL381" s="2"/>
      <c r="OIM381" s="2"/>
      <c r="OIN381" s="2"/>
      <c r="OIO381" s="2"/>
      <c r="OIP381" s="2"/>
      <c r="OIQ381" s="2"/>
      <c r="OIR381" s="2"/>
      <c r="OIS381" s="2"/>
      <c r="OIT381" s="2"/>
      <c r="OIU381" s="2"/>
      <c r="OIV381" s="2"/>
      <c r="OIW381" s="2"/>
      <c r="OIX381" s="2"/>
      <c r="OIY381" s="2"/>
      <c r="OIZ381" s="2"/>
      <c r="OJA381" s="2"/>
      <c r="OJB381" s="2"/>
      <c r="OJC381" s="2"/>
      <c r="OJD381" s="2"/>
      <c r="OJE381" s="2"/>
      <c r="OJF381" s="2"/>
      <c r="OJG381" s="2"/>
      <c r="OJH381" s="2"/>
      <c r="OJI381" s="2"/>
      <c r="OJJ381" s="2"/>
      <c r="OJK381" s="2"/>
      <c r="OJL381" s="2"/>
      <c r="OJM381" s="2"/>
      <c r="OJN381" s="2"/>
      <c r="OJO381" s="2"/>
      <c r="OJP381" s="2"/>
      <c r="OJQ381" s="2"/>
      <c r="OJR381" s="2"/>
      <c r="OJS381" s="2"/>
      <c r="OJT381" s="2"/>
      <c r="OJU381" s="2"/>
      <c r="OJV381" s="2"/>
      <c r="OJW381" s="2"/>
      <c r="OJX381" s="2"/>
      <c r="OJY381" s="2"/>
      <c r="OJZ381" s="2"/>
      <c r="OKA381" s="2"/>
      <c r="OKB381" s="2"/>
      <c r="OKC381" s="2"/>
      <c r="OKD381" s="2"/>
      <c r="OKE381" s="2"/>
      <c r="OKF381" s="2"/>
      <c r="OKG381" s="2"/>
      <c r="OKH381" s="2"/>
      <c r="OKI381" s="2"/>
      <c r="OKJ381" s="2"/>
      <c r="OKK381" s="2"/>
      <c r="OKL381" s="2"/>
      <c r="OKM381" s="2"/>
      <c r="OKN381" s="2"/>
      <c r="OKO381" s="2"/>
      <c r="OKP381" s="2"/>
      <c r="OKQ381" s="2"/>
      <c r="OKR381" s="2"/>
      <c r="OKS381" s="2"/>
      <c r="OKT381" s="2"/>
      <c r="OKU381" s="2"/>
      <c r="OKV381" s="2"/>
      <c r="OKW381" s="2"/>
      <c r="OKX381" s="2"/>
      <c r="OKY381" s="2"/>
      <c r="OKZ381" s="2"/>
      <c r="OLA381" s="2"/>
      <c r="OLB381" s="2"/>
      <c r="OLC381" s="2"/>
      <c r="OLD381" s="2"/>
      <c r="OLE381" s="2"/>
      <c r="OLF381" s="2"/>
      <c r="OLG381" s="2"/>
      <c r="OLH381" s="2"/>
      <c r="OLI381" s="2"/>
      <c r="OLJ381" s="2"/>
      <c r="OLK381" s="2"/>
      <c r="OLL381" s="2"/>
      <c r="OLM381" s="2"/>
      <c r="OLN381" s="2"/>
      <c r="OLO381" s="2"/>
      <c r="OLP381" s="2"/>
      <c r="OLQ381" s="2"/>
      <c r="OLR381" s="2"/>
      <c r="OLS381" s="2"/>
      <c r="OLT381" s="2"/>
      <c r="OLU381" s="2"/>
      <c r="OLV381" s="2"/>
      <c r="OLW381" s="2"/>
      <c r="OLX381" s="2"/>
      <c r="OLY381" s="2"/>
      <c r="OLZ381" s="2"/>
      <c r="OMA381" s="2"/>
      <c r="OMB381" s="2"/>
      <c r="OMC381" s="2"/>
      <c r="OMD381" s="2"/>
      <c r="OME381" s="2"/>
      <c r="OMF381" s="2"/>
      <c r="OMG381" s="2"/>
      <c r="OMH381" s="2"/>
      <c r="OMI381" s="2"/>
      <c r="OMJ381" s="2"/>
      <c r="OMK381" s="2"/>
      <c r="OML381" s="2"/>
      <c r="OMM381" s="2"/>
      <c r="OMN381" s="2"/>
      <c r="OMO381" s="2"/>
      <c r="OMP381" s="2"/>
      <c r="OMQ381" s="2"/>
      <c r="OMR381" s="2"/>
      <c r="OMS381" s="2"/>
      <c r="OMT381" s="2"/>
      <c r="OMU381" s="2"/>
      <c r="OMV381" s="2"/>
      <c r="OMW381" s="2"/>
      <c r="OMX381" s="2"/>
      <c r="OMY381" s="2"/>
      <c r="OMZ381" s="2"/>
      <c r="ONA381" s="2"/>
      <c r="ONB381" s="2"/>
      <c r="ONC381" s="2"/>
      <c r="OND381" s="2"/>
      <c r="ONE381" s="2"/>
      <c r="ONF381" s="2"/>
      <c r="ONG381" s="2"/>
      <c r="ONH381" s="2"/>
      <c r="ONI381" s="2"/>
      <c r="ONJ381" s="2"/>
      <c r="ONK381" s="2"/>
      <c r="ONL381" s="2"/>
      <c r="ONM381" s="2"/>
      <c r="ONN381" s="2"/>
      <c r="ONO381" s="2"/>
      <c r="ONP381" s="2"/>
      <c r="ONQ381" s="2"/>
      <c r="ONR381" s="2"/>
      <c r="ONS381" s="2"/>
      <c r="ONT381" s="2"/>
      <c r="ONU381" s="2"/>
      <c r="ONV381" s="2"/>
      <c r="ONW381" s="2"/>
      <c r="ONX381" s="2"/>
      <c r="ONY381" s="2"/>
      <c r="ONZ381" s="2"/>
      <c r="OOA381" s="2"/>
      <c r="OOB381" s="2"/>
      <c r="OOC381" s="2"/>
      <c r="OOD381" s="2"/>
      <c r="OOE381" s="2"/>
      <c r="OOF381" s="2"/>
      <c r="OOG381" s="2"/>
      <c r="OOH381" s="2"/>
      <c r="OOI381" s="2"/>
      <c r="OOJ381" s="2"/>
      <c r="OOK381" s="2"/>
      <c r="OOL381" s="2"/>
      <c r="OOM381" s="2"/>
      <c r="OON381" s="2"/>
      <c r="OOO381" s="2"/>
      <c r="OOP381" s="2"/>
      <c r="OOQ381" s="2"/>
      <c r="OOR381" s="2"/>
      <c r="OOS381" s="2"/>
      <c r="OOT381" s="2"/>
      <c r="OOU381" s="2"/>
      <c r="OOV381" s="2"/>
      <c r="OOW381" s="2"/>
      <c r="OOX381" s="2"/>
      <c r="OOY381" s="2"/>
      <c r="OOZ381" s="2"/>
      <c r="OPA381" s="2"/>
      <c r="OPB381" s="2"/>
      <c r="OPC381" s="2"/>
      <c r="OPD381" s="2"/>
      <c r="OPE381" s="2"/>
      <c r="OPF381" s="2"/>
      <c r="OPG381" s="2"/>
      <c r="OPH381" s="2"/>
      <c r="OPI381" s="2"/>
      <c r="OPJ381" s="2"/>
      <c r="OPK381" s="2"/>
      <c r="OPL381" s="2"/>
      <c r="OPM381" s="2"/>
      <c r="OPN381" s="2"/>
      <c r="OPO381" s="2"/>
      <c r="OPP381" s="2"/>
      <c r="OPQ381" s="2"/>
      <c r="OPR381" s="2"/>
      <c r="OPS381" s="2"/>
      <c r="OPT381" s="2"/>
      <c r="OPU381" s="2"/>
      <c r="OPV381" s="2"/>
      <c r="OPW381" s="2"/>
      <c r="OPX381" s="2"/>
      <c r="OPY381" s="2"/>
      <c r="OPZ381" s="2"/>
      <c r="OQA381" s="2"/>
      <c r="OQB381" s="2"/>
      <c r="OQC381" s="2"/>
      <c r="OQD381" s="2"/>
      <c r="OQE381" s="2"/>
      <c r="OQF381" s="2"/>
      <c r="OQG381" s="2"/>
      <c r="OQH381" s="2"/>
      <c r="OQI381" s="2"/>
      <c r="OQJ381" s="2"/>
      <c r="OQK381" s="2"/>
      <c r="OQL381" s="2"/>
      <c r="OQM381" s="2"/>
      <c r="OQN381" s="2"/>
      <c r="OQO381" s="2"/>
      <c r="OQP381" s="2"/>
      <c r="OQQ381" s="2"/>
      <c r="OQR381" s="2"/>
      <c r="OQS381" s="2"/>
      <c r="OQT381" s="2"/>
      <c r="OQU381" s="2"/>
      <c r="OQV381" s="2"/>
      <c r="OQW381" s="2"/>
      <c r="OQX381" s="2"/>
      <c r="OQY381" s="2"/>
      <c r="OQZ381" s="2"/>
      <c r="ORA381" s="2"/>
      <c r="ORB381" s="2"/>
      <c r="ORC381" s="2"/>
      <c r="ORD381" s="2"/>
      <c r="ORE381" s="2"/>
      <c r="ORF381" s="2"/>
      <c r="ORG381" s="2"/>
      <c r="ORH381" s="2"/>
      <c r="ORI381" s="2"/>
      <c r="ORJ381" s="2"/>
      <c r="ORK381" s="2"/>
      <c r="ORL381" s="2"/>
      <c r="ORM381" s="2"/>
      <c r="ORN381" s="2"/>
      <c r="ORO381" s="2"/>
      <c r="ORP381" s="2"/>
      <c r="ORQ381" s="2"/>
      <c r="ORR381" s="2"/>
      <c r="ORS381" s="2"/>
      <c r="ORT381" s="2"/>
      <c r="ORU381" s="2"/>
      <c r="ORV381" s="2"/>
      <c r="ORW381" s="2"/>
      <c r="ORX381" s="2"/>
      <c r="ORY381" s="2"/>
      <c r="ORZ381" s="2"/>
      <c r="OSA381" s="2"/>
      <c r="OSB381" s="2"/>
      <c r="OSC381" s="2"/>
      <c r="OSD381" s="2"/>
      <c r="OSE381" s="2"/>
      <c r="OSF381" s="2"/>
      <c r="OSG381" s="2"/>
      <c r="OSH381" s="2"/>
      <c r="OSI381" s="2"/>
      <c r="OSJ381" s="2"/>
      <c r="OSK381" s="2"/>
      <c r="OSL381" s="2"/>
      <c r="OSM381" s="2"/>
      <c r="OSN381" s="2"/>
      <c r="OSO381" s="2"/>
      <c r="OSP381" s="2"/>
      <c r="OSQ381" s="2"/>
      <c r="OSR381" s="2"/>
      <c r="OSS381" s="2"/>
      <c r="OST381" s="2"/>
      <c r="OSU381" s="2"/>
      <c r="OSV381" s="2"/>
      <c r="OSW381" s="2"/>
      <c r="OSX381" s="2"/>
      <c r="OSY381" s="2"/>
      <c r="OSZ381" s="2"/>
      <c r="OTA381" s="2"/>
      <c r="OTB381" s="2"/>
      <c r="OTC381" s="2"/>
      <c r="OTD381" s="2"/>
      <c r="OTE381" s="2"/>
      <c r="OTF381" s="2"/>
      <c r="OTG381" s="2"/>
      <c r="OTH381" s="2"/>
      <c r="OTI381" s="2"/>
      <c r="OTJ381" s="2"/>
      <c r="OTK381" s="2"/>
      <c r="OTL381" s="2"/>
      <c r="OTM381" s="2"/>
      <c r="OTN381" s="2"/>
      <c r="OTO381" s="2"/>
      <c r="OTP381" s="2"/>
      <c r="OTQ381" s="2"/>
      <c r="OTR381" s="2"/>
      <c r="OTS381" s="2"/>
      <c r="OTT381" s="2"/>
      <c r="OTU381" s="2"/>
      <c r="OTV381" s="2"/>
      <c r="OTW381" s="2"/>
      <c r="OTX381" s="2"/>
      <c r="OTY381" s="2"/>
      <c r="OTZ381" s="2"/>
      <c r="OUA381" s="2"/>
      <c r="OUB381" s="2"/>
      <c r="OUC381" s="2"/>
      <c r="OUD381" s="2"/>
      <c r="OUE381" s="2"/>
      <c r="OUF381" s="2"/>
      <c r="OUG381" s="2"/>
      <c r="OUH381" s="2"/>
      <c r="OUI381" s="2"/>
      <c r="OUJ381" s="2"/>
      <c r="OUK381" s="2"/>
      <c r="OUL381" s="2"/>
      <c r="OUM381" s="2"/>
      <c r="OUN381" s="2"/>
      <c r="OUO381" s="2"/>
      <c r="OUP381" s="2"/>
      <c r="OUQ381" s="2"/>
      <c r="OUR381" s="2"/>
      <c r="OUS381" s="2"/>
      <c r="OUT381" s="2"/>
      <c r="OUU381" s="2"/>
      <c r="OUV381" s="2"/>
      <c r="OUW381" s="2"/>
      <c r="OUX381" s="2"/>
      <c r="OUY381" s="2"/>
      <c r="OUZ381" s="2"/>
      <c r="OVA381" s="2"/>
      <c r="OVB381" s="2"/>
      <c r="OVC381" s="2"/>
      <c r="OVD381" s="2"/>
      <c r="OVE381" s="2"/>
      <c r="OVF381" s="2"/>
      <c r="OVG381" s="2"/>
      <c r="OVH381" s="2"/>
      <c r="OVI381" s="2"/>
      <c r="OVJ381" s="2"/>
      <c r="OVK381" s="2"/>
      <c r="OVL381" s="2"/>
      <c r="OVM381" s="2"/>
      <c r="OVN381" s="2"/>
      <c r="OVO381" s="2"/>
      <c r="OVP381" s="2"/>
      <c r="OVQ381" s="2"/>
      <c r="OVR381" s="2"/>
      <c r="OVS381" s="2"/>
      <c r="OVT381" s="2"/>
      <c r="OVU381" s="2"/>
      <c r="OVV381" s="2"/>
      <c r="OVW381" s="2"/>
      <c r="OVX381" s="2"/>
      <c r="OVY381" s="2"/>
      <c r="OVZ381" s="2"/>
      <c r="OWA381" s="2"/>
      <c r="OWB381" s="2"/>
      <c r="OWC381" s="2"/>
      <c r="OWD381" s="2"/>
      <c r="OWE381" s="2"/>
      <c r="OWF381" s="2"/>
      <c r="OWG381" s="2"/>
      <c r="OWH381" s="2"/>
      <c r="OWI381" s="2"/>
      <c r="OWJ381" s="2"/>
      <c r="OWK381" s="2"/>
      <c r="OWL381" s="2"/>
      <c r="OWM381" s="2"/>
      <c r="OWN381" s="2"/>
      <c r="OWO381" s="2"/>
      <c r="OWP381" s="2"/>
      <c r="OWQ381" s="2"/>
      <c r="OWR381" s="2"/>
      <c r="OWS381" s="2"/>
      <c r="OWT381" s="2"/>
      <c r="OWU381" s="2"/>
      <c r="OWV381" s="2"/>
      <c r="OWW381" s="2"/>
      <c r="OWX381" s="2"/>
      <c r="OWY381" s="2"/>
      <c r="OWZ381" s="2"/>
      <c r="OXA381" s="2"/>
      <c r="OXB381" s="2"/>
      <c r="OXC381" s="2"/>
      <c r="OXD381" s="2"/>
      <c r="OXE381" s="2"/>
      <c r="OXF381" s="2"/>
      <c r="OXG381" s="2"/>
      <c r="OXH381" s="2"/>
      <c r="OXI381" s="2"/>
      <c r="OXJ381" s="2"/>
      <c r="OXK381" s="2"/>
      <c r="OXL381" s="2"/>
      <c r="OXM381" s="2"/>
      <c r="OXN381" s="2"/>
      <c r="OXO381" s="2"/>
      <c r="OXP381" s="2"/>
      <c r="OXQ381" s="2"/>
      <c r="OXR381" s="2"/>
      <c r="OXS381" s="2"/>
      <c r="OXT381" s="2"/>
      <c r="OXU381" s="2"/>
      <c r="OXV381" s="2"/>
      <c r="OXW381" s="2"/>
      <c r="OXX381" s="2"/>
      <c r="OXY381" s="2"/>
      <c r="OXZ381" s="2"/>
      <c r="OYA381" s="2"/>
      <c r="OYB381" s="2"/>
      <c r="OYC381" s="2"/>
      <c r="OYD381" s="2"/>
      <c r="OYE381" s="2"/>
      <c r="OYF381" s="2"/>
      <c r="OYG381" s="2"/>
      <c r="OYH381" s="2"/>
      <c r="OYI381" s="2"/>
      <c r="OYJ381" s="2"/>
      <c r="OYK381" s="2"/>
      <c r="OYL381" s="2"/>
      <c r="OYM381" s="2"/>
      <c r="OYN381" s="2"/>
      <c r="OYO381" s="2"/>
      <c r="OYP381" s="2"/>
      <c r="OYQ381" s="2"/>
      <c r="OYR381" s="2"/>
      <c r="OYS381" s="2"/>
      <c r="OYT381" s="2"/>
      <c r="OYU381" s="2"/>
      <c r="OYV381" s="2"/>
      <c r="OYW381" s="2"/>
      <c r="OYX381" s="2"/>
      <c r="OYY381" s="2"/>
      <c r="OYZ381" s="2"/>
      <c r="OZA381" s="2"/>
      <c r="OZB381" s="2"/>
      <c r="OZC381" s="2"/>
      <c r="OZD381" s="2"/>
      <c r="OZE381" s="2"/>
      <c r="OZF381" s="2"/>
      <c r="OZG381" s="2"/>
      <c r="OZH381" s="2"/>
      <c r="OZI381" s="2"/>
      <c r="OZJ381" s="2"/>
      <c r="OZK381" s="2"/>
      <c r="OZL381" s="2"/>
      <c r="OZM381" s="2"/>
      <c r="OZN381" s="2"/>
      <c r="OZO381" s="2"/>
      <c r="OZP381" s="2"/>
      <c r="OZQ381" s="2"/>
      <c r="OZR381" s="2"/>
      <c r="OZS381" s="2"/>
      <c r="OZT381" s="2"/>
      <c r="OZU381" s="2"/>
      <c r="OZV381" s="2"/>
      <c r="OZW381" s="2"/>
      <c r="OZX381" s="2"/>
      <c r="OZY381" s="2"/>
      <c r="OZZ381" s="2"/>
      <c r="PAA381" s="2"/>
      <c r="PAB381" s="2"/>
      <c r="PAC381" s="2"/>
      <c r="PAD381" s="2"/>
      <c r="PAE381" s="2"/>
      <c r="PAF381" s="2"/>
      <c r="PAG381" s="2"/>
      <c r="PAH381" s="2"/>
      <c r="PAI381" s="2"/>
      <c r="PAJ381" s="2"/>
      <c r="PAK381" s="2"/>
      <c r="PAL381" s="2"/>
      <c r="PAM381" s="2"/>
      <c r="PAN381" s="2"/>
      <c r="PAO381" s="2"/>
      <c r="PAP381" s="2"/>
      <c r="PAQ381" s="2"/>
      <c r="PAR381" s="2"/>
      <c r="PAS381" s="2"/>
      <c r="PAT381" s="2"/>
      <c r="PAU381" s="2"/>
      <c r="PAV381" s="2"/>
      <c r="PAW381" s="2"/>
      <c r="PAX381" s="2"/>
      <c r="PAY381" s="2"/>
      <c r="PAZ381" s="2"/>
      <c r="PBA381" s="2"/>
      <c r="PBB381" s="2"/>
      <c r="PBC381" s="2"/>
      <c r="PBD381" s="2"/>
      <c r="PBE381" s="2"/>
      <c r="PBF381" s="2"/>
      <c r="PBG381" s="2"/>
      <c r="PBH381" s="2"/>
      <c r="PBI381" s="2"/>
      <c r="PBJ381" s="2"/>
      <c r="PBK381" s="2"/>
      <c r="PBL381" s="2"/>
      <c r="PBM381" s="2"/>
      <c r="PBN381" s="2"/>
      <c r="PBO381" s="2"/>
      <c r="PBP381" s="2"/>
      <c r="PBQ381" s="2"/>
      <c r="PBR381" s="2"/>
      <c r="PBS381" s="2"/>
      <c r="PBT381" s="2"/>
      <c r="PBU381" s="2"/>
      <c r="PBV381" s="2"/>
      <c r="PBW381" s="2"/>
      <c r="PBX381" s="2"/>
      <c r="PBY381" s="2"/>
      <c r="PBZ381" s="2"/>
      <c r="PCA381" s="2"/>
      <c r="PCB381" s="2"/>
      <c r="PCC381" s="2"/>
      <c r="PCD381" s="2"/>
      <c r="PCE381" s="2"/>
      <c r="PCF381" s="2"/>
      <c r="PCG381" s="2"/>
      <c r="PCH381" s="2"/>
      <c r="PCI381" s="2"/>
      <c r="PCJ381" s="2"/>
      <c r="PCK381" s="2"/>
      <c r="PCL381" s="2"/>
      <c r="PCM381" s="2"/>
      <c r="PCN381" s="2"/>
      <c r="PCO381" s="2"/>
      <c r="PCP381" s="2"/>
      <c r="PCQ381" s="2"/>
      <c r="PCR381" s="2"/>
      <c r="PCS381" s="2"/>
      <c r="PCT381" s="2"/>
      <c r="PCU381" s="2"/>
      <c r="PCV381" s="2"/>
      <c r="PCW381" s="2"/>
      <c r="PCX381" s="2"/>
      <c r="PCY381" s="2"/>
      <c r="PCZ381" s="2"/>
      <c r="PDA381" s="2"/>
      <c r="PDB381" s="2"/>
      <c r="PDC381" s="2"/>
      <c r="PDD381" s="2"/>
      <c r="PDE381" s="2"/>
      <c r="PDF381" s="2"/>
      <c r="PDG381" s="2"/>
      <c r="PDH381" s="2"/>
      <c r="PDI381" s="2"/>
      <c r="PDJ381" s="2"/>
      <c r="PDK381" s="2"/>
      <c r="PDL381" s="2"/>
      <c r="PDM381" s="2"/>
      <c r="PDN381" s="2"/>
      <c r="PDO381" s="2"/>
      <c r="PDP381" s="2"/>
      <c r="PDQ381" s="2"/>
      <c r="PDR381" s="2"/>
      <c r="PDS381" s="2"/>
      <c r="PDT381" s="2"/>
      <c r="PDU381" s="2"/>
      <c r="PDV381" s="2"/>
      <c r="PDW381" s="2"/>
      <c r="PDX381" s="2"/>
      <c r="PDY381" s="2"/>
      <c r="PDZ381" s="2"/>
      <c r="PEA381" s="2"/>
      <c r="PEB381" s="2"/>
      <c r="PEC381" s="2"/>
      <c r="PED381" s="2"/>
      <c r="PEE381" s="2"/>
      <c r="PEF381" s="2"/>
      <c r="PEG381" s="2"/>
      <c r="PEH381" s="2"/>
      <c r="PEI381" s="2"/>
      <c r="PEJ381" s="2"/>
      <c r="PEK381" s="2"/>
      <c r="PEL381" s="2"/>
      <c r="PEM381" s="2"/>
      <c r="PEN381" s="2"/>
      <c r="PEO381" s="2"/>
      <c r="PEP381" s="2"/>
      <c r="PEQ381" s="2"/>
      <c r="PER381" s="2"/>
      <c r="PES381" s="2"/>
      <c r="PET381" s="2"/>
      <c r="PEU381" s="2"/>
      <c r="PEV381" s="2"/>
      <c r="PEW381" s="2"/>
      <c r="PEX381" s="2"/>
      <c r="PEY381" s="2"/>
      <c r="PEZ381" s="2"/>
      <c r="PFA381" s="2"/>
      <c r="PFB381" s="2"/>
      <c r="PFC381" s="2"/>
      <c r="PFD381" s="2"/>
      <c r="PFE381" s="2"/>
      <c r="PFF381" s="2"/>
      <c r="PFG381" s="2"/>
      <c r="PFH381" s="2"/>
      <c r="PFI381" s="2"/>
      <c r="PFJ381" s="2"/>
      <c r="PFK381" s="2"/>
      <c r="PFL381" s="2"/>
      <c r="PFM381" s="2"/>
      <c r="PFN381" s="2"/>
      <c r="PFO381" s="2"/>
      <c r="PFP381" s="2"/>
      <c r="PFQ381" s="2"/>
      <c r="PFR381" s="2"/>
      <c r="PFS381" s="2"/>
      <c r="PFT381" s="2"/>
      <c r="PFU381" s="2"/>
      <c r="PFV381" s="2"/>
      <c r="PFW381" s="2"/>
      <c r="PFX381" s="2"/>
      <c r="PFY381" s="2"/>
      <c r="PFZ381" s="2"/>
      <c r="PGA381" s="2"/>
      <c r="PGB381" s="2"/>
      <c r="PGC381" s="2"/>
      <c r="PGD381" s="2"/>
      <c r="PGE381" s="2"/>
      <c r="PGF381" s="2"/>
      <c r="PGG381" s="2"/>
      <c r="PGH381" s="2"/>
      <c r="PGI381" s="2"/>
      <c r="PGJ381" s="2"/>
      <c r="PGK381" s="2"/>
      <c r="PGL381" s="2"/>
      <c r="PGM381" s="2"/>
      <c r="PGN381" s="2"/>
      <c r="PGO381" s="2"/>
      <c r="PGP381" s="2"/>
      <c r="PGQ381" s="2"/>
      <c r="PGR381" s="2"/>
      <c r="PGS381" s="2"/>
      <c r="PGT381" s="2"/>
      <c r="PGU381" s="2"/>
      <c r="PGV381" s="2"/>
      <c r="PGW381" s="2"/>
      <c r="PGX381" s="2"/>
      <c r="PGY381" s="2"/>
      <c r="PGZ381" s="2"/>
      <c r="PHA381" s="2"/>
      <c r="PHB381" s="2"/>
      <c r="PHC381" s="2"/>
      <c r="PHD381" s="2"/>
      <c r="PHE381" s="2"/>
      <c r="PHF381" s="2"/>
      <c r="PHG381" s="2"/>
      <c r="PHH381" s="2"/>
      <c r="PHI381" s="2"/>
      <c r="PHJ381" s="2"/>
      <c r="PHK381" s="2"/>
      <c r="PHL381" s="2"/>
      <c r="PHM381" s="2"/>
      <c r="PHN381" s="2"/>
      <c r="PHO381" s="2"/>
      <c r="PHP381" s="2"/>
      <c r="PHQ381" s="2"/>
      <c r="PHR381" s="2"/>
      <c r="PHS381" s="2"/>
      <c r="PHT381" s="2"/>
      <c r="PHU381" s="2"/>
      <c r="PHV381" s="2"/>
      <c r="PHW381" s="2"/>
      <c r="PHX381" s="2"/>
      <c r="PHY381" s="2"/>
      <c r="PHZ381" s="2"/>
      <c r="PIA381" s="2"/>
      <c r="PIB381" s="2"/>
      <c r="PIC381" s="2"/>
      <c r="PID381" s="2"/>
      <c r="PIE381" s="2"/>
      <c r="PIF381" s="2"/>
      <c r="PIG381" s="2"/>
      <c r="PIH381" s="2"/>
      <c r="PII381" s="2"/>
      <c r="PIJ381" s="2"/>
      <c r="PIK381" s="2"/>
      <c r="PIL381" s="2"/>
      <c r="PIM381" s="2"/>
      <c r="PIN381" s="2"/>
      <c r="PIO381" s="2"/>
      <c r="PIP381" s="2"/>
      <c r="PIQ381" s="2"/>
      <c r="PIR381" s="2"/>
      <c r="PIS381" s="2"/>
      <c r="PIT381" s="2"/>
      <c r="PIU381" s="2"/>
      <c r="PIV381" s="2"/>
      <c r="PIW381" s="2"/>
      <c r="PIX381" s="2"/>
      <c r="PIY381" s="2"/>
      <c r="PIZ381" s="2"/>
      <c r="PJA381" s="2"/>
      <c r="PJB381" s="2"/>
      <c r="PJC381" s="2"/>
      <c r="PJD381" s="2"/>
      <c r="PJE381" s="2"/>
      <c r="PJF381" s="2"/>
      <c r="PJG381" s="2"/>
      <c r="PJH381" s="2"/>
      <c r="PJI381" s="2"/>
      <c r="PJJ381" s="2"/>
      <c r="PJK381" s="2"/>
      <c r="PJL381" s="2"/>
      <c r="PJM381" s="2"/>
      <c r="PJN381" s="2"/>
      <c r="PJO381" s="2"/>
      <c r="PJP381" s="2"/>
      <c r="PJQ381" s="2"/>
      <c r="PJR381" s="2"/>
      <c r="PJS381" s="2"/>
      <c r="PJT381" s="2"/>
      <c r="PJU381" s="2"/>
      <c r="PJV381" s="2"/>
      <c r="PJW381" s="2"/>
      <c r="PJX381" s="2"/>
      <c r="PJY381" s="2"/>
      <c r="PJZ381" s="2"/>
      <c r="PKA381" s="2"/>
      <c r="PKB381" s="2"/>
      <c r="PKC381" s="2"/>
      <c r="PKD381" s="2"/>
      <c r="PKE381" s="2"/>
      <c r="PKF381" s="2"/>
      <c r="PKG381" s="2"/>
      <c r="PKH381" s="2"/>
      <c r="PKI381" s="2"/>
      <c r="PKJ381" s="2"/>
      <c r="PKK381" s="2"/>
      <c r="PKL381" s="2"/>
      <c r="PKM381" s="2"/>
      <c r="PKN381" s="2"/>
      <c r="PKO381" s="2"/>
      <c r="PKP381" s="2"/>
      <c r="PKQ381" s="2"/>
      <c r="PKR381" s="2"/>
      <c r="PKS381" s="2"/>
      <c r="PKT381" s="2"/>
      <c r="PKU381" s="2"/>
      <c r="PKV381" s="2"/>
      <c r="PKW381" s="2"/>
      <c r="PKX381" s="2"/>
      <c r="PKY381" s="2"/>
      <c r="PKZ381" s="2"/>
      <c r="PLA381" s="2"/>
      <c r="PLB381" s="2"/>
      <c r="PLC381" s="2"/>
      <c r="PLD381" s="2"/>
      <c r="PLE381" s="2"/>
      <c r="PLF381" s="2"/>
      <c r="PLG381" s="2"/>
      <c r="PLH381" s="2"/>
      <c r="PLI381" s="2"/>
      <c r="PLJ381" s="2"/>
      <c r="PLK381" s="2"/>
      <c r="PLL381" s="2"/>
      <c r="PLM381" s="2"/>
      <c r="PLN381" s="2"/>
      <c r="PLO381" s="2"/>
      <c r="PLP381" s="2"/>
      <c r="PLQ381" s="2"/>
      <c r="PLR381" s="2"/>
      <c r="PLS381" s="2"/>
      <c r="PLT381" s="2"/>
      <c r="PLU381" s="2"/>
      <c r="PLV381" s="2"/>
      <c r="PLW381" s="2"/>
      <c r="PLX381" s="2"/>
      <c r="PLY381" s="2"/>
      <c r="PLZ381" s="2"/>
      <c r="PMA381" s="2"/>
      <c r="PMB381" s="2"/>
      <c r="PMC381" s="2"/>
      <c r="PMD381" s="2"/>
      <c r="PME381" s="2"/>
      <c r="PMF381" s="2"/>
      <c r="PMG381" s="2"/>
      <c r="PMH381" s="2"/>
      <c r="PMI381" s="2"/>
      <c r="PMJ381" s="2"/>
      <c r="PMK381" s="2"/>
      <c r="PML381" s="2"/>
      <c r="PMM381" s="2"/>
      <c r="PMN381" s="2"/>
      <c r="PMO381" s="2"/>
      <c r="PMP381" s="2"/>
      <c r="PMQ381" s="2"/>
      <c r="PMR381" s="2"/>
      <c r="PMS381" s="2"/>
      <c r="PMT381" s="2"/>
      <c r="PMU381" s="2"/>
      <c r="PMV381" s="2"/>
      <c r="PMW381" s="2"/>
      <c r="PMX381" s="2"/>
      <c r="PMY381" s="2"/>
      <c r="PMZ381" s="2"/>
      <c r="PNA381" s="2"/>
      <c r="PNB381" s="2"/>
      <c r="PNC381" s="2"/>
      <c r="PND381" s="2"/>
      <c r="PNE381" s="2"/>
      <c r="PNF381" s="2"/>
      <c r="PNG381" s="2"/>
      <c r="PNH381" s="2"/>
      <c r="PNI381" s="2"/>
      <c r="PNJ381" s="2"/>
      <c r="PNK381" s="2"/>
      <c r="PNL381" s="2"/>
      <c r="PNM381" s="2"/>
      <c r="PNN381" s="2"/>
      <c r="PNO381" s="2"/>
      <c r="PNP381" s="2"/>
      <c r="PNQ381" s="2"/>
      <c r="PNR381" s="2"/>
      <c r="PNS381" s="2"/>
      <c r="PNT381" s="2"/>
      <c r="PNU381" s="2"/>
      <c r="PNV381" s="2"/>
      <c r="PNW381" s="2"/>
      <c r="PNX381" s="2"/>
      <c r="PNY381" s="2"/>
      <c r="PNZ381" s="2"/>
      <c r="POA381" s="2"/>
      <c r="POB381" s="2"/>
      <c r="POC381" s="2"/>
      <c r="POD381" s="2"/>
      <c r="POE381" s="2"/>
      <c r="POF381" s="2"/>
      <c r="POG381" s="2"/>
      <c r="POH381" s="2"/>
      <c r="POI381" s="2"/>
      <c r="POJ381" s="2"/>
      <c r="POK381" s="2"/>
      <c r="POL381" s="2"/>
      <c r="POM381" s="2"/>
      <c r="PON381" s="2"/>
      <c r="POO381" s="2"/>
      <c r="POP381" s="2"/>
      <c r="POQ381" s="2"/>
      <c r="POR381" s="2"/>
      <c r="POS381" s="2"/>
      <c r="POT381" s="2"/>
      <c r="POU381" s="2"/>
      <c r="POV381" s="2"/>
      <c r="POW381" s="2"/>
      <c r="POX381" s="2"/>
      <c r="POY381" s="2"/>
      <c r="POZ381" s="2"/>
      <c r="PPA381" s="2"/>
      <c r="PPB381" s="2"/>
      <c r="PPC381" s="2"/>
      <c r="PPD381" s="2"/>
      <c r="PPE381" s="2"/>
      <c r="PPF381" s="2"/>
      <c r="PPG381" s="2"/>
      <c r="PPH381" s="2"/>
      <c r="PPI381" s="2"/>
      <c r="PPJ381" s="2"/>
      <c r="PPK381" s="2"/>
      <c r="PPL381" s="2"/>
      <c r="PPM381" s="2"/>
      <c r="PPN381" s="2"/>
      <c r="PPO381" s="2"/>
      <c r="PPP381" s="2"/>
      <c r="PPQ381" s="2"/>
      <c r="PPR381" s="2"/>
      <c r="PPS381" s="2"/>
      <c r="PPT381" s="2"/>
      <c r="PPU381" s="2"/>
      <c r="PPV381" s="2"/>
      <c r="PPW381" s="2"/>
      <c r="PPX381" s="2"/>
      <c r="PPY381" s="2"/>
      <c r="PPZ381" s="2"/>
      <c r="PQA381" s="2"/>
      <c r="PQB381" s="2"/>
      <c r="PQC381" s="2"/>
      <c r="PQD381" s="2"/>
      <c r="PQE381" s="2"/>
      <c r="PQF381" s="2"/>
      <c r="PQG381" s="2"/>
      <c r="PQH381" s="2"/>
      <c r="PQI381" s="2"/>
      <c r="PQJ381" s="2"/>
      <c r="PQK381" s="2"/>
      <c r="PQL381" s="2"/>
      <c r="PQM381" s="2"/>
      <c r="PQN381" s="2"/>
      <c r="PQO381" s="2"/>
      <c r="PQP381" s="2"/>
      <c r="PQQ381" s="2"/>
      <c r="PQR381" s="2"/>
      <c r="PQS381" s="2"/>
      <c r="PQT381" s="2"/>
      <c r="PQU381" s="2"/>
      <c r="PQV381" s="2"/>
      <c r="PQW381" s="2"/>
      <c r="PQX381" s="2"/>
      <c r="PQY381" s="2"/>
      <c r="PQZ381" s="2"/>
      <c r="PRA381" s="2"/>
      <c r="PRB381" s="2"/>
      <c r="PRC381" s="2"/>
      <c r="PRD381" s="2"/>
      <c r="PRE381" s="2"/>
      <c r="PRF381" s="2"/>
      <c r="PRG381" s="2"/>
      <c r="PRH381" s="2"/>
      <c r="PRI381" s="2"/>
      <c r="PRJ381" s="2"/>
      <c r="PRK381" s="2"/>
      <c r="PRL381" s="2"/>
      <c r="PRM381" s="2"/>
      <c r="PRN381" s="2"/>
      <c r="PRO381" s="2"/>
      <c r="PRP381" s="2"/>
      <c r="PRQ381" s="2"/>
      <c r="PRR381" s="2"/>
      <c r="PRS381" s="2"/>
      <c r="PRT381" s="2"/>
      <c r="PRU381" s="2"/>
      <c r="PRV381" s="2"/>
      <c r="PRW381" s="2"/>
      <c r="PRX381" s="2"/>
      <c r="PRY381" s="2"/>
      <c r="PRZ381" s="2"/>
      <c r="PSA381" s="2"/>
      <c r="PSB381" s="2"/>
      <c r="PSC381" s="2"/>
      <c r="PSD381" s="2"/>
      <c r="PSE381" s="2"/>
      <c r="PSF381" s="2"/>
      <c r="PSG381" s="2"/>
      <c r="PSH381" s="2"/>
      <c r="PSI381" s="2"/>
      <c r="PSJ381" s="2"/>
      <c r="PSK381" s="2"/>
      <c r="PSL381" s="2"/>
      <c r="PSM381" s="2"/>
      <c r="PSN381" s="2"/>
      <c r="PSO381" s="2"/>
      <c r="PSP381" s="2"/>
      <c r="PSQ381" s="2"/>
      <c r="PSR381" s="2"/>
      <c r="PSS381" s="2"/>
      <c r="PST381" s="2"/>
      <c r="PSU381" s="2"/>
      <c r="PSV381" s="2"/>
      <c r="PSW381" s="2"/>
      <c r="PSX381" s="2"/>
      <c r="PSY381" s="2"/>
      <c r="PSZ381" s="2"/>
      <c r="PTA381" s="2"/>
      <c r="PTB381" s="2"/>
      <c r="PTC381" s="2"/>
      <c r="PTD381" s="2"/>
      <c r="PTE381" s="2"/>
      <c r="PTF381" s="2"/>
      <c r="PTG381" s="2"/>
      <c r="PTH381" s="2"/>
      <c r="PTI381" s="2"/>
      <c r="PTJ381" s="2"/>
      <c r="PTK381" s="2"/>
      <c r="PTL381" s="2"/>
      <c r="PTM381" s="2"/>
      <c r="PTN381" s="2"/>
      <c r="PTO381" s="2"/>
      <c r="PTP381" s="2"/>
      <c r="PTQ381" s="2"/>
      <c r="PTR381" s="2"/>
      <c r="PTS381" s="2"/>
      <c r="PTT381" s="2"/>
      <c r="PTU381" s="2"/>
      <c r="PTV381" s="2"/>
      <c r="PTW381" s="2"/>
      <c r="PTX381" s="2"/>
      <c r="PTY381" s="2"/>
      <c r="PTZ381" s="2"/>
      <c r="PUA381" s="2"/>
      <c r="PUB381" s="2"/>
      <c r="PUC381" s="2"/>
      <c r="PUD381" s="2"/>
      <c r="PUE381" s="2"/>
      <c r="PUF381" s="2"/>
      <c r="PUG381" s="2"/>
      <c r="PUH381" s="2"/>
      <c r="PUI381" s="2"/>
      <c r="PUJ381" s="2"/>
      <c r="PUK381" s="2"/>
      <c r="PUL381" s="2"/>
      <c r="PUM381" s="2"/>
      <c r="PUN381" s="2"/>
      <c r="PUO381" s="2"/>
      <c r="PUP381" s="2"/>
      <c r="PUQ381" s="2"/>
      <c r="PUR381" s="2"/>
      <c r="PUS381" s="2"/>
      <c r="PUT381" s="2"/>
      <c r="PUU381" s="2"/>
      <c r="PUV381" s="2"/>
      <c r="PUW381" s="2"/>
      <c r="PUX381" s="2"/>
      <c r="PUY381" s="2"/>
      <c r="PUZ381" s="2"/>
      <c r="PVA381" s="2"/>
      <c r="PVB381" s="2"/>
      <c r="PVC381" s="2"/>
      <c r="PVD381" s="2"/>
      <c r="PVE381" s="2"/>
      <c r="PVF381" s="2"/>
      <c r="PVG381" s="2"/>
      <c r="PVH381" s="2"/>
      <c r="PVI381" s="2"/>
      <c r="PVJ381" s="2"/>
      <c r="PVK381" s="2"/>
      <c r="PVL381" s="2"/>
      <c r="PVM381" s="2"/>
      <c r="PVN381" s="2"/>
      <c r="PVO381" s="2"/>
      <c r="PVP381" s="2"/>
      <c r="PVQ381" s="2"/>
      <c r="PVR381" s="2"/>
      <c r="PVS381" s="2"/>
      <c r="PVT381" s="2"/>
      <c r="PVU381" s="2"/>
      <c r="PVV381" s="2"/>
      <c r="PVW381" s="2"/>
      <c r="PVX381" s="2"/>
      <c r="PVY381" s="2"/>
      <c r="PVZ381" s="2"/>
      <c r="PWA381" s="2"/>
      <c r="PWB381" s="2"/>
      <c r="PWC381" s="2"/>
      <c r="PWD381" s="2"/>
      <c r="PWE381" s="2"/>
      <c r="PWF381" s="2"/>
      <c r="PWG381" s="2"/>
      <c r="PWH381" s="2"/>
      <c r="PWI381" s="2"/>
      <c r="PWJ381" s="2"/>
      <c r="PWK381" s="2"/>
      <c r="PWL381" s="2"/>
      <c r="PWM381" s="2"/>
      <c r="PWN381" s="2"/>
      <c r="PWO381" s="2"/>
      <c r="PWP381" s="2"/>
      <c r="PWQ381" s="2"/>
      <c r="PWR381" s="2"/>
      <c r="PWS381" s="2"/>
      <c r="PWT381" s="2"/>
      <c r="PWU381" s="2"/>
      <c r="PWV381" s="2"/>
      <c r="PWW381" s="2"/>
      <c r="PWX381" s="2"/>
      <c r="PWY381" s="2"/>
      <c r="PWZ381" s="2"/>
      <c r="PXA381" s="2"/>
      <c r="PXB381" s="2"/>
      <c r="PXC381" s="2"/>
      <c r="PXD381" s="2"/>
      <c r="PXE381" s="2"/>
      <c r="PXF381" s="2"/>
      <c r="PXG381" s="2"/>
      <c r="PXH381" s="2"/>
      <c r="PXI381" s="2"/>
      <c r="PXJ381" s="2"/>
      <c r="PXK381" s="2"/>
      <c r="PXL381" s="2"/>
      <c r="PXM381" s="2"/>
      <c r="PXN381" s="2"/>
      <c r="PXO381" s="2"/>
      <c r="PXP381" s="2"/>
      <c r="PXQ381" s="2"/>
      <c r="PXR381" s="2"/>
      <c r="PXS381" s="2"/>
      <c r="PXT381" s="2"/>
      <c r="PXU381" s="2"/>
      <c r="PXV381" s="2"/>
      <c r="PXW381" s="2"/>
      <c r="PXX381" s="2"/>
      <c r="PXY381" s="2"/>
      <c r="PXZ381" s="2"/>
      <c r="PYA381" s="2"/>
      <c r="PYB381" s="2"/>
      <c r="PYC381" s="2"/>
      <c r="PYD381" s="2"/>
      <c r="PYE381" s="2"/>
      <c r="PYF381" s="2"/>
      <c r="PYG381" s="2"/>
      <c r="PYH381" s="2"/>
      <c r="PYI381" s="2"/>
      <c r="PYJ381" s="2"/>
      <c r="PYK381" s="2"/>
      <c r="PYL381" s="2"/>
      <c r="PYM381" s="2"/>
      <c r="PYN381" s="2"/>
      <c r="PYO381" s="2"/>
      <c r="PYP381" s="2"/>
      <c r="PYQ381" s="2"/>
      <c r="PYR381" s="2"/>
      <c r="PYS381" s="2"/>
      <c r="PYT381" s="2"/>
      <c r="PYU381" s="2"/>
      <c r="PYV381" s="2"/>
      <c r="PYW381" s="2"/>
      <c r="PYX381" s="2"/>
      <c r="PYY381" s="2"/>
      <c r="PYZ381" s="2"/>
      <c r="PZA381" s="2"/>
      <c r="PZB381" s="2"/>
      <c r="PZC381" s="2"/>
      <c r="PZD381" s="2"/>
      <c r="PZE381" s="2"/>
      <c r="PZF381" s="2"/>
      <c r="PZG381" s="2"/>
      <c r="PZH381" s="2"/>
      <c r="PZI381" s="2"/>
      <c r="PZJ381" s="2"/>
      <c r="PZK381" s="2"/>
      <c r="PZL381" s="2"/>
      <c r="PZM381" s="2"/>
      <c r="PZN381" s="2"/>
      <c r="PZO381" s="2"/>
      <c r="PZP381" s="2"/>
      <c r="PZQ381" s="2"/>
      <c r="PZR381" s="2"/>
      <c r="PZS381" s="2"/>
      <c r="PZT381" s="2"/>
      <c r="PZU381" s="2"/>
      <c r="PZV381" s="2"/>
      <c r="PZW381" s="2"/>
      <c r="PZX381" s="2"/>
      <c r="PZY381" s="2"/>
      <c r="PZZ381" s="2"/>
      <c r="QAA381" s="2"/>
      <c r="QAB381" s="2"/>
      <c r="QAC381" s="2"/>
      <c r="QAD381" s="2"/>
      <c r="QAE381" s="2"/>
      <c r="QAF381" s="2"/>
      <c r="QAG381" s="2"/>
      <c r="QAH381" s="2"/>
      <c r="QAI381" s="2"/>
      <c r="QAJ381" s="2"/>
      <c r="QAK381" s="2"/>
      <c r="QAL381" s="2"/>
      <c r="QAM381" s="2"/>
      <c r="QAN381" s="2"/>
      <c r="QAO381" s="2"/>
      <c r="QAP381" s="2"/>
      <c r="QAQ381" s="2"/>
      <c r="QAR381" s="2"/>
      <c r="QAS381" s="2"/>
      <c r="QAT381" s="2"/>
      <c r="QAU381" s="2"/>
      <c r="QAV381" s="2"/>
      <c r="QAW381" s="2"/>
      <c r="QAX381" s="2"/>
      <c r="QAY381" s="2"/>
      <c r="QAZ381" s="2"/>
      <c r="QBA381" s="2"/>
      <c r="QBB381" s="2"/>
      <c r="QBC381" s="2"/>
      <c r="QBD381" s="2"/>
      <c r="QBE381" s="2"/>
      <c r="QBF381" s="2"/>
      <c r="QBG381" s="2"/>
      <c r="QBH381" s="2"/>
      <c r="QBI381" s="2"/>
      <c r="QBJ381" s="2"/>
      <c r="QBK381" s="2"/>
      <c r="QBL381" s="2"/>
      <c r="QBM381" s="2"/>
      <c r="QBN381" s="2"/>
      <c r="QBO381" s="2"/>
      <c r="QBP381" s="2"/>
      <c r="QBQ381" s="2"/>
      <c r="QBR381" s="2"/>
      <c r="QBS381" s="2"/>
      <c r="QBT381" s="2"/>
      <c r="QBU381" s="2"/>
      <c r="QBV381" s="2"/>
      <c r="QBW381" s="2"/>
      <c r="QBX381" s="2"/>
      <c r="QBY381" s="2"/>
      <c r="QBZ381" s="2"/>
      <c r="QCA381" s="2"/>
      <c r="QCB381" s="2"/>
      <c r="QCC381" s="2"/>
      <c r="QCD381" s="2"/>
      <c r="QCE381" s="2"/>
      <c r="QCF381" s="2"/>
      <c r="QCG381" s="2"/>
      <c r="QCH381" s="2"/>
      <c r="QCI381" s="2"/>
      <c r="QCJ381" s="2"/>
      <c r="QCK381" s="2"/>
      <c r="QCL381" s="2"/>
      <c r="QCM381" s="2"/>
      <c r="QCN381" s="2"/>
      <c r="QCO381" s="2"/>
      <c r="QCP381" s="2"/>
      <c r="QCQ381" s="2"/>
      <c r="QCR381" s="2"/>
      <c r="QCS381" s="2"/>
      <c r="QCT381" s="2"/>
      <c r="QCU381" s="2"/>
      <c r="QCV381" s="2"/>
      <c r="QCW381" s="2"/>
      <c r="QCX381" s="2"/>
      <c r="QCY381" s="2"/>
      <c r="QCZ381" s="2"/>
      <c r="QDA381" s="2"/>
      <c r="QDB381" s="2"/>
      <c r="QDC381" s="2"/>
      <c r="QDD381" s="2"/>
      <c r="QDE381" s="2"/>
      <c r="QDF381" s="2"/>
      <c r="QDG381" s="2"/>
      <c r="QDH381" s="2"/>
      <c r="QDI381" s="2"/>
      <c r="QDJ381" s="2"/>
      <c r="QDK381" s="2"/>
      <c r="QDL381" s="2"/>
      <c r="QDM381" s="2"/>
      <c r="QDN381" s="2"/>
      <c r="QDO381" s="2"/>
      <c r="QDP381" s="2"/>
      <c r="QDQ381" s="2"/>
      <c r="QDR381" s="2"/>
      <c r="QDS381" s="2"/>
      <c r="QDT381" s="2"/>
      <c r="QDU381" s="2"/>
      <c r="QDV381" s="2"/>
      <c r="QDW381" s="2"/>
      <c r="QDX381" s="2"/>
      <c r="QDY381" s="2"/>
      <c r="QDZ381" s="2"/>
      <c r="QEA381" s="2"/>
      <c r="QEB381" s="2"/>
      <c r="QEC381" s="2"/>
      <c r="QED381" s="2"/>
      <c r="QEE381" s="2"/>
      <c r="QEF381" s="2"/>
      <c r="QEG381" s="2"/>
      <c r="QEH381" s="2"/>
      <c r="QEI381" s="2"/>
      <c r="QEJ381" s="2"/>
      <c r="QEK381" s="2"/>
      <c r="QEL381" s="2"/>
      <c r="QEM381" s="2"/>
      <c r="QEN381" s="2"/>
      <c r="QEO381" s="2"/>
      <c r="QEP381" s="2"/>
      <c r="QEQ381" s="2"/>
      <c r="QER381" s="2"/>
      <c r="QES381" s="2"/>
      <c r="QET381" s="2"/>
      <c r="QEU381" s="2"/>
      <c r="QEV381" s="2"/>
      <c r="QEW381" s="2"/>
      <c r="QEX381" s="2"/>
      <c r="QEY381" s="2"/>
      <c r="QEZ381" s="2"/>
      <c r="QFA381" s="2"/>
      <c r="QFB381" s="2"/>
      <c r="QFC381" s="2"/>
      <c r="QFD381" s="2"/>
      <c r="QFE381" s="2"/>
      <c r="QFF381" s="2"/>
      <c r="QFG381" s="2"/>
      <c r="QFH381" s="2"/>
      <c r="QFI381" s="2"/>
      <c r="QFJ381" s="2"/>
      <c r="QFK381" s="2"/>
      <c r="QFL381" s="2"/>
      <c r="QFM381" s="2"/>
      <c r="QFN381" s="2"/>
      <c r="QFO381" s="2"/>
      <c r="QFP381" s="2"/>
      <c r="QFQ381" s="2"/>
      <c r="QFR381" s="2"/>
      <c r="QFS381" s="2"/>
      <c r="QFT381" s="2"/>
      <c r="QFU381" s="2"/>
      <c r="QFV381" s="2"/>
      <c r="QFW381" s="2"/>
      <c r="QFX381" s="2"/>
      <c r="QFY381" s="2"/>
      <c r="QFZ381" s="2"/>
      <c r="QGA381" s="2"/>
      <c r="QGB381" s="2"/>
      <c r="QGC381" s="2"/>
      <c r="QGD381" s="2"/>
      <c r="QGE381" s="2"/>
      <c r="QGF381" s="2"/>
      <c r="QGG381" s="2"/>
      <c r="QGH381" s="2"/>
      <c r="QGI381" s="2"/>
      <c r="QGJ381" s="2"/>
      <c r="QGK381" s="2"/>
      <c r="QGL381" s="2"/>
      <c r="QGM381" s="2"/>
      <c r="QGN381" s="2"/>
      <c r="QGO381" s="2"/>
      <c r="QGP381" s="2"/>
      <c r="QGQ381" s="2"/>
      <c r="QGR381" s="2"/>
      <c r="QGS381" s="2"/>
      <c r="QGT381" s="2"/>
      <c r="QGU381" s="2"/>
      <c r="QGV381" s="2"/>
      <c r="QGW381" s="2"/>
      <c r="QGX381" s="2"/>
      <c r="QGY381" s="2"/>
      <c r="QGZ381" s="2"/>
      <c r="QHA381" s="2"/>
      <c r="QHB381" s="2"/>
      <c r="QHC381" s="2"/>
      <c r="QHD381" s="2"/>
      <c r="QHE381" s="2"/>
      <c r="QHF381" s="2"/>
      <c r="QHG381" s="2"/>
      <c r="QHH381" s="2"/>
      <c r="QHI381" s="2"/>
      <c r="QHJ381" s="2"/>
      <c r="QHK381" s="2"/>
      <c r="QHL381" s="2"/>
      <c r="QHM381" s="2"/>
      <c r="QHN381" s="2"/>
      <c r="QHO381" s="2"/>
      <c r="QHP381" s="2"/>
      <c r="QHQ381" s="2"/>
      <c r="QHR381" s="2"/>
      <c r="QHS381" s="2"/>
      <c r="QHT381" s="2"/>
      <c r="QHU381" s="2"/>
      <c r="QHV381" s="2"/>
      <c r="QHW381" s="2"/>
      <c r="QHX381" s="2"/>
      <c r="QHY381" s="2"/>
      <c r="QHZ381" s="2"/>
      <c r="QIA381" s="2"/>
      <c r="QIB381" s="2"/>
      <c r="QIC381" s="2"/>
      <c r="QID381" s="2"/>
      <c r="QIE381" s="2"/>
      <c r="QIF381" s="2"/>
      <c r="QIG381" s="2"/>
      <c r="QIH381" s="2"/>
      <c r="QII381" s="2"/>
      <c r="QIJ381" s="2"/>
      <c r="QIK381" s="2"/>
      <c r="QIL381" s="2"/>
      <c r="QIM381" s="2"/>
      <c r="QIN381" s="2"/>
      <c r="QIO381" s="2"/>
      <c r="QIP381" s="2"/>
      <c r="QIQ381" s="2"/>
      <c r="QIR381" s="2"/>
      <c r="QIS381" s="2"/>
      <c r="QIT381" s="2"/>
      <c r="QIU381" s="2"/>
      <c r="QIV381" s="2"/>
      <c r="QIW381" s="2"/>
      <c r="QIX381" s="2"/>
      <c r="QIY381" s="2"/>
      <c r="QIZ381" s="2"/>
      <c r="QJA381" s="2"/>
      <c r="QJB381" s="2"/>
      <c r="QJC381" s="2"/>
      <c r="QJD381" s="2"/>
      <c r="QJE381" s="2"/>
      <c r="QJF381" s="2"/>
      <c r="QJG381" s="2"/>
      <c r="QJH381" s="2"/>
      <c r="QJI381" s="2"/>
      <c r="QJJ381" s="2"/>
      <c r="QJK381" s="2"/>
      <c r="QJL381" s="2"/>
      <c r="QJM381" s="2"/>
      <c r="QJN381" s="2"/>
      <c r="QJO381" s="2"/>
      <c r="QJP381" s="2"/>
      <c r="QJQ381" s="2"/>
      <c r="QJR381" s="2"/>
      <c r="QJS381" s="2"/>
      <c r="QJT381" s="2"/>
      <c r="QJU381" s="2"/>
      <c r="QJV381" s="2"/>
      <c r="QJW381" s="2"/>
      <c r="QJX381" s="2"/>
      <c r="QJY381" s="2"/>
      <c r="QJZ381" s="2"/>
      <c r="QKA381" s="2"/>
      <c r="QKB381" s="2"/>
      <c r="QKC381" s="2"/>
      <c r="QKD381" s="2"/>
      <c r="QKE381" s="2"/>
      <c r="QKF381" s="2"/>
      <c r="QKG381" s="2"/>
      <c r="QKH381" s="2"/>
      <c r="QKI381" s="2"/>
      <c r="QKJ381" s="2"/>
      <c r="QKK381" s="2"/>
      <c r="QKL381" s="2"/>
      <c r="QKM381" s="2"/>
      <c r="QKN381" s="2"/>
      <c r="QKO381" s="2"/>
      <c r="QKP381" s="2"/>
      <c r="QKQ381" s="2"/>
      <c r="QKR381" s="2"/>
      <c r="QKS381" s="2"/>
      <c r="QKT381" s="2"/>
      <c r="QKU381" s="2"/>
      <c r="QKV381" s="2"/>
      <c r="QKW381" s="2"/>
      <c r="QKX381" s="2"/>
      <c r="QKY381" s="2"/>
      <c r="QKZ381" s="2"/>
      <c r="QLA381" s="2"/>
      <c r="QLB381" s="2"/>
      <c r="QLC381" s="2"/>
      <c r="QLD381" s="2"/>
      <c r="QLE381" s="2"/>
      <c r="QLF381" s="2"/>
      <c r="QLG381" s="2"/>
      <c r="QLH381" s="2"/>
      <c r="QLI381" s="2"/>
      <c r="QLJ381" s="2"/>
      <c r="QLK381" s="2"/>
      <c r="QLL381" s="2"/>
      <c r="QLM381" s="2"/>
      <c r="QLN381" s="2"/>
      <c r="QLO381" s="2"/>
      <c r="QLP381" s="2"/>
      <c r="QLQ381" s="2"/>
      <c r="QLR381" s="2"/>
      <c r="QLS381" s="2"/>
      <c r="QLT381" s="2"/>
      <c r="QLU381" s="2"/>
      <c r="QLV381" s="2"/>
      <c r="QLW381" s="2"/>
      <c r="QLX381" s="2"/>
      <c r="QLY381" s="2"/>
      <c r="QLZ381" s="2"/>
      <c r="QMA381" s="2"/>
      <c r="QMB381" s="2"/>
      <c r="QMC381" s="2"/>
      <c r="QMD381" s="2"/>
      <c r="QME381" s="2"/>
      <c r="QMF381" s="2"/>
      <c r="QMG381" s="2"/>
      <c r="QMH381" s="2"/>
      <c r="QMI381" s="2"/>
      <c r="QMJ381" s="2"/>
      <c r="QMK381" s="2"/>
      <c r="QML381" s="2"/>
      <c r="QMM381" s="2"/>
      <c r="QMN381" s="2"/>
      <c r="QMO381" s="2"/>
      <c r="QMP381" s="2"/>
      <c r="QMQ381" s="2"/>
      <c r="QMR381" s="2"/>
      <c r="QMS381" s="2"/>
      <c r="QMT381" s="2"/>
      <c r="QMU381" s="2"/>
      <c r="QMV381" s="2"/>
      <c r="QMW381" s="2"/>
      <c r="QMX381" s="2"/>
      <c r="QMY381" s="2"/>
      <c r="QMZ381" s="2"/>
      <c r="QNA381" s="2"/>
      <c r="QNB381" s="2"/>
      <c r="QNC381" s="2"/>
      <c r="QND381" s="2"/>
      <c r="QNE381" s="2"/>
      <c r="QNF381" s="2"/>
      <c r="QNG381" s="2"/>
      <c r="QNH381" s="2"/>
      <c r="QNI381" s="2"/>
      <c r="QNJ381" s="2"/>
      <c r="QNK381" s="2"/>
      <c r="QNL381" s="2"/>
      <c r="QNM381" s="2"/>
      <c r="QNN381" s="2"/>
      <c r="QNO381" s="2"/>
      <c r="QNP381" s="2"/>
      <c r="QNQ381" s="2"/>
      <c r="QNR381" s="2"/>
      <c r="QNS381" s="2"/>
      <c r="QNT381" s="2"/>
      <c r="QNU381" s="2"/>
      <c r="QNV381" s="2"/>
      <c r="QNW381" s="2"/>
      <c r="QNX381" s="2"/>
      <c r="QNY381" s="2"/>
      <c r="QNZ381" s="2"/>
      <c r="QOA381" s="2"/>
      <c r="QOB381" s="2"/>
      <c r="QOC381" s="2"/>
      <c r="QOD381" s="2"/>
      <c r="QOE381" s="2"/>
      <c r="QOF381" s="2"/>
      <c r="QOG381" s="2"/>
      <c r="QOH381" s="2"/>
      <c r="QOI381" s="2"/>
      <c r="QOJ381" s="2"/>
      <c r="QOK381" s="2"/>
      <c r="QOL381" s="2"/>
      <c r="QOM381" s="2"/>
      <c r="QON381" s="2"/>
      <c r="QOO381" s="2"/>
      <c r="QOP381" s="2"/>
      <c r="QOQ381" s="2"/>
      <c r="QOR381" s="2"/>
      <c r="QOS381" s="2"/>
      <c r="QOT381" s="2"/>
      <c r="QOU381" s="2"/>
      <c r="QOV381" s="2"/>
      <c r="QOW381" s="2"/>
      <c r="QOX381" s="2"/>
      <c r="QOY381" s="2"/>
      <c r="QOZ381" s="2"/>
      <c r="QPA381" s="2"/>
      <c r="QPB381" s="2"/>
      <c r="QPC381" s="2"/>
      <c r="QPD381" s="2"/>
      <c r="QPE381" s="2"/>
      <c r="QPF381" s="2"/>
      <c r="QPG381" s="2"/>
      <c r="QPH381" s="2"/>
      <c r="QPI381" s="2"/>
      <c r="QPJ381" s="2"/>
      <c r="QPK381" s="2"/>
      <c r="QPL381" s="2"/>
      <c r="QPM381" s="2"/>
      <c r="QPN381" s="2"/>
      <c r="QPO381" s="2"/>
      <c r="QPP381" s="2"/>
      <c r="QPQ381" s="2"/>
      <c r="QPR381" s="2"/>
      <c r="QPS381" s="2"/>
      <c r="QPT381" s="2"/>
      <c r="QPU381" s="2"/>
      <c r="QPV381" s="2"/>
      <c r="QPW381" s="2"/>
      <c r="QPX381" s="2"/>
      <c r="QPY381" s="2"/>
      <c r="QPZ381" s="2"/>
      <c r="QQA381" s="2"/>
      <c r="QQB381" s="2"/>
      <c r="QQC381" s="2"/>
      <c r="QQD381" s="2"/>
      <c r="QQE381" s="2"/>
      <c r="QQF381" s="2"/>
      <c r="QQG381" s="2"/>
      <c r="QQH381" s="2"/>
      <c r="QQI381" s="2"/>
      <c r="QQJ381" s="2"/>
      <c r="QQK381" s="2"/>
      <c r="QQL381" s="2"/>
      <c r="QQM381" s="2"/>
      <c r="QQN381" s="2"/>
      <c r="QQO381" s="2"/>
      <c r="QQP381" s="2"/>
      <c r="QQQ381" s="2"/>
      <c r="QQR381" s="2"/>
      <c r="QQS381" s="2"/>
      <c r="QQT381" s="2"/>
      <c r="QQU381" s="2"/>
      <c r="QQV381" s="2"/>
      <c r="QQW381" s="2"/>
      <c r="QQX381" s="2"/>
      <c r="QQY381" s="2"/>
      <c r="QQZ381" s="2"/>
      <c r="QRA381" s="2"/>
      <c r="QRB381" s="2"/>
      <c r="QRC381" s="2"/>
      <c r="QRD381" s="2"/>
      <c r="QRE381" s="2"/>
      <c r="QRF381" s="2"/>
      <c r="QRG381" s="2"/>
      <c r="QRH381" s="2"/>
      <c r="QRI381" s="2"/>
      <c r="QRJ381" s="2"/>
      <c r="QRK381" s="2"/>
      <c r="QRL381" s="2"/>
      <c r="QRM381" s="2"/>
      <c r="QRN381" s="2"/>
      <c r="QRO381" s="2"/>
      <c r="QRP381" s="2"/>
      <c r="QRQ381" s="2"/>
      <c r="QRR381" s="2"/>
      <c r="QRS381" s="2"/>
      <c r="QRT381" s="2"/>
      <c r="QRU381" s="2"/>
      <c r="QRV381" s="2"/>
      <c r="QRW381" s="2"/>
      <c r="QRX381" s="2"/>
      <c r="QRY381" s="2"/>
      <c r="QRZ381" s="2"/>
      <c r="QSA381" s="2"/>
      <c r="QSB381" s="2"/>
      <c r="QSC381" s="2"/>
      <c r="QSD381" s="2"/>
      <c r="QSE381" s="2"/>
      <c r="QSF381" s="2"/>
      <c r="QSG381" s="2"/>
      <c r="QSH381" s="2"/>
      <c r="QSI381" s="2"/>
      <c r="QSJ381" s="2"/>
      <c r="QSK381" s="2"/>
      <c r="QSL381" s="2"/>
      <c r="QSM381" s="2"/>
      <c r="QSN381" s="2"/>
      <c r="QSO381" s="2"/>
      <c r="QSP381" s="2"/>
      <c r="QSQ381" s="2"/>
      <c r="QSR381" s="2"/>
      <c r="QSS381" s="2"/>
      <c r="QST381" s="2"/>
      <c r="QSU381" s="2"/>
      <c r="QSV381" s="2"/>
      <c r="QSW381" s="2"/>
      <c r="QSX381" s="2"/>
      <c r="QSY381" s="2"/>
      <c r="QSZ381" s="2"/>
      <c r="QTA381" s="2"/>
      <c r="QTB381" s="2"/>
      <c r="QTC381" s="2"/>
      <c r="QTD381" s="2"/>
      <c r="QTE381" s="2"/>
      <c r="QTF381" s="2"/>
      <c r="QTG381" s="2"/>
      <c r="QTH381" s="2"/>
      <c r="QTI381" s="2"/>
      <c r="QTJ381" s="2"/>
      <c r="QTK381" s="2"/>
      <c r="QTL381" s="2"/>
      <c r="QTM381" s="2"/>
      <c r="QTN381" s="2"/>
      <c r="QTO381" s="2"/>
      <c r="QTP381" s="2"/>
      <c r="QTQ381" s="2"/>
      <c r="QTR381" s="2"/>
      <c r="QTS381" s="2"/>
      <c r="QTT381" s="2"/>
      <c r="QTU381" s="2"/>
      <c r="QTV381" s="2"/>
      <c r="QTW381" s="2"/>
      <c r="QTX381" s="2"/>
      <c r="QTY381" s="2"/>
      <c r="QTZ381" s="2"/>
      <c r="QUA381" s="2"/>
      <c r="QUB381" s="2"/>
      <c r="QUC381" s="2"/>
      <c r="QUD381" s="2"/>
      <c r="QUE381" s="2"/>
      <c r="QUF381" s="2"/>
      <c r="QUG381" s="2"/>
      <c r="QUH381" s="2"/>
      <c r="QUI381" s="2"/>
      <c r="QUJ381" s="2"/>
      <c r="QUK381" s="2"/>
      <c r="QUL381" s="2"/>
      <c r="QUM381" s="2"/>
      <c r="QUN381" s="2"/>
      <c r="QUO381" s="2"/>
      <c r="QUP381" s="2"/>
      <c r="QUQ381" s="2"/>
      <c r="QUR381" s="2"/>
      <c r="QUS381" s="2"/>
      <c r="QUT381" s="2"/>
      <c r="QUU381" s="2"/>
      <c r="QUV381" s="2"/>
      <c r="QUW381" s="2"/>
      <c r="QUX381" s="2"/>
      <c r="QUY381" s="2"/>
      <c r="QUZ381" s="2"/>
      <c r="QVA381" s="2"/>
      <c r="QVB381" s="2"/>
      <c r="QVC381" s="2"/>
      <c r="QVD381" s="2"/>
      <c r="QVE381" s="2"/>
      <c r="QVF381" s="2"/>
      <c r="QVG381" s="2"/>
      <c r="QVH381" s="2"/>
      <c r="QVI381" s="2"/>
      <c r="QVJ381" s="2"/>
      <c r="QVK381" s="2"/>
      <c r="QVL381" s="2"/>
      <c r="QVM381" s="2"/>
      <c r="QVN381" s="2"/>
      <c r="QVO381" s="2"/>
      <c r="QVP381" s="2"/>
      <c r="QVQ381" s="2"/>
      <c r="QVR381" s="2"/>
      <c r="QVS381" s="2"/>
      <c r="QVT381" s="2"/>
      <c r="QVU381" s="2"/>
      <c r="QVV381" s="2"/>
      <c r="QVW381" s="2"/>
      <c r="QVX381" s="2"/>
      <c r="QVY381" s="2"/>
      <c r="QVZ381" s="2"/>
      <c r="QWA381" s="2"/>
      <c r="QWB381" s="2"/>
      <c r="QWC381" s="2"/>
      <c r="QWD381" s="2"/>
      <c r="QWE381" s="2"/>
      <c r="QWF381" s="2"/>
      <c r="QWG381" s="2"/>
      <c r="QWH381" s="2"/>
      <c r="QWI381" s="2"/>
      <c r="QWJ381" s="2"/>
      <c r="QWK381" s="2"/>
      <c r="QWL381" s="2"/>
      <c r="QWM381" s="2"/>
      <c r="QWN381" s="2"/>
      <c r="QWO381" s="2"/>
      <c r="QWP381" s="2"/>
      <c r="QWQ381" s="2"/>
      <c r="QWR381" s="2"/>
      <c r="QWS381" s="2"/>
      <c r="QWT381" s="2"/>
      <c r="QWU381" s="2"/>
      <c r="QWV381" s="2"/>
      <c r="QWW381" s="2"/>
      <c r="QWX381" s="2"/>
      <c r="QWY381" s="2"/>
      <c r="QWZ381" s="2"/>
      <c r="QXA381" s="2"/>
      <c r="QXB381" s="2"/>
      <c r="QXC381" s="2"/>
      <c r="QXD381" s="2"/>
      <c r="QXE381" s="2"/>
      <c r="QXF381" s="2"/>
      <c r="QXG381" s="2"/>
      <c r="QXH381" s="2"/>
      <c r="QXI381" s="2"/>
      <c r="QXJ381" s="2"/>
      <c r="QXK381" s="2"/>
      <c r="QXL381" s="2"/>
      <c r="QXM381" s="2"/>
      <c r="QXN381" s="2"/>
      <c r="QXO381" s="2"/>
      <c r="QXP381" s="2"/>
      <c r="QXQ381" s="2"/>
      <c r="QXR381" s="2"/>
      <c r="QXS381" s="2"/>
      <c r="QXT381" s="2"/>
      <c r="QXU381" s="2"/>
      <c r="QXV381" s="2"/>
      <c r="QXW381" s="2"/>
      <c r="QXX381" s="2"/>
      <c r="QXY381" s="2"/>
      <c r="QXZ381" s="2"/>
      <c r="QYA381" s="2"/>
      <c r="QYB381" s="2"/>
      <c r="QYC381" s="2"/>
      <c r="QYD381" s="2"/>
      <c r="QYE381" s="2"/>
      <c r="QYF381" s="2"/>
      <c r="QYG381" s="2"/>
      <c r="QYH381" s="2"/>
      <c r="QYI381" s="2"/>
      <c r="QYJ381" s="2"/>
      <c r="QYK381" s="2"/>
      <c r="QYL381" s="2"/>
      <c r="QYM381" s="2"/>
      <c r="QYN381" s="2"/>
      <c r="QYO381" s="2"/>
      <c r="QYP381" s="2"/>
      <c r="QYQ381" s="2"/>
      <c r="QYR381" s="2"/>
      <c r="QYS381" s="2"/>
      <c r="QYT381" s="2"/>
      <c r="QYU381" s="2"/>
      <c r="QYV381" s="2"/>
      <c r="QYW381" s="2"/>
      <c r="QYX381" s="2"/>
      <c r="QYY381" s="2"/>
      <c r="QYZ381" s="2"/>
      <c r="QZA381" s="2"/>
      <c r="QZB381" s="2"/>
      <c r="QZC381" s="2"/>
      <c r="QZD381" s="2"/>
      <c r="QZE381" s="2"/>
      <c r="QZF381" s="2"/>
      <c r="QZG381" s="2"/>
      <c r="QZH381" s="2"/>
      <c r="QZI381" s="2"/>
      <c r="QZJ381" s="2"/>
      <c r="QZK381" s="2"/>
      <c r="QZL381" s="2"/>
      <c r="QZM381" s="2"/>
      <c r="QZN381" s="2"/>
      <c r="QZO381" s="2"/>
      <c r="QZP381" s="2"/>
      <c r="QZQ381" s="2"/>
      <c r="QZR381" s="2"/>
      <c r="QZS381" s="2"/>
      <c r="QZT381" s="2"/>
      <c r="QZU381" s="2"/>
      <c r="QZV381" s="2"/>
      <c r="QZW381" s="2"/>
      <c r="QZX381" s="2"/>
      <c r="QZY381" s="2"/>
      <c r="QZZ381" s="2"/>
      <c r="RAA381" s="2"/>
      <c r="RAB381" s="2"/>
      <c r="RAC381" s="2"/>
      <c r="RAD381" s="2"/>
      <c r="RAE381" s="2"/>
      <c r="RAF381" s="2"/>
      <c r="RAG381" s="2"/>
      <c r="RAH381" s="2"/>
      <c r="RAI381" s="2"/>
      <c r="RAJ381" s="2"/>
      <c r="RAK381" s="2"/>
      <c r="RAL381" s="2"/>
      <c r="RAM381" s="2"/>
      <c r="RAN381" s="2"/>
      <c r="RAO381" s="2"/>
      <c r="RAP381" s="2"/>
      <c r="RAQ381" s="2"/>
      <c r="RAR381" s="2"/>
      <c r="RAS381" s="2"/>
      <c r="RAT381" s="2"/>
      <c r="RAU381" s="2"/>
      <c r="RAV381" s="2"/>
      <c r="RAW381" s="2"/>
      <c r="RAX381" s="2"/>
      <c r="RAY381" s="2"/>
      <c r="RAZ381" s="2"/>
      <c r="RBA381" s="2"/>
      <c r="RBB381" s="2"/>
      <c r="RBC381" s="2"/>
      <c r="RBD381" s="2"/>
      <c r="RBE381" s="2"/>
      <c r="RBF381" s="2"/>
      <c r="RBG381" s="2"/>
      <c r="RBH381" s="2"/>
      <c r="RBI381" s="2"/>
      <c r="RBJ381" s="2"/>
      <c r="RBK381" s="2"/>
      <c r="RBL381" s="2"/>
      <c r="RBM381" s="2"/>
      <c r="RBN381" s="2"/>
      <c r="RBO381" s="2"/>
      <c r="RBP381" s="2"/>
      <c r="RBQ381" s="2"/>
      <c r="RBR381" s="2"/>
      <c r="RBS381" s="2"/>
      <c r="RBT381" s="2"/>
      <c r="RBU381" s="2"/>
      <c r="RBV381" s="2"/>
      <c r="RBW381" s="2"/>
      <c r="RBX381" s="2"/>
      <c r="RBY381" s="2"/>
      <c r="RBZ381" s="2"/>
      <c r="RCA381" s="2"/>
      <c r="RCB381" s="2"/>
      <c r="RCC381" s="2"/>
      <c r="RCD381" s="2"/>
      <c r="RCE381" s="2"/>
      <c r="RCF381" s="2"/>
      <c r="RCG381" s="2"/>
      <c r="RCH381" s="2"/>
      <c r="RCI381" s="2"/>
      <c r="RCJ381" s="2"/>
      <c r="RCK381" s="2"/>
      <c r="RCL381" s="2"/>
      <c r="RCM381" s="2"/>
      <c r="RCN381" s="2"/>
      <c r="RCO381" s="2"/>
      <c r="RCP381" s="2"/>
      <c r="RCQ381" s="2"/>
      <c r="RCR381" s="2"/>
      <c r="RCS381" s="2"/>
      <c r="RCT381" s="2"/>
      <c r="RCU381" s="2"/>
      <c r="RCV381" s="2"/>
      <c r="RCW381" s="2"/>
      <c r="RCX381" s="2"/>
      <c r="RCY381" s="2"/>
      <c r="RCZ381" s="2"/>
      <c r="RDA381" s="2"/>
      <c r="RDB381" s="2"/>
      <c r="RDC381" s="2"/>
      <c r="RDD381" s="2"/>
      <c r="RDE381" s="2"/>
      <c r="RDF381" s="2"/>
      <c r="RDG381" s="2"/>
      <c r="RDH381" s="2"/>
      <c r="RDI381" s="2"/>
      <c r="RDJ381" s="2"/>
      <c r="RDK381" s="2"/>
      <c r="RDL381" s="2"/>
      <c r="RDM381" s="2"/>
      <c r="RDN381" s="2"/>
      <c r="RDO381" s="2"/>
      <c r="RDP381" s="2"/>
      <c r="RDQ381" s="2"/>
      <c r="RDR381" s="2"/>
      <c r="RDS381" s="2"/>
      <c r="RDT381" s="2"/>
      <c r="RDU381" s="2"/>
      <c r="RDV381" s="2"/>
      <c r="RDW381" s="2"/>
      <c r="RDX381" s="2"/>
      <c r="RDY381" s="2"/>
      <c r="RDZ381" s="2"/>
      <c r="REA381" s="2"/>
      <c r="REB381" s="2"/>
      <c r="REC381" s="2"/>
      <c r="RED381" s="2"/>
      <c r="REE381" s="2"/>
      <c r="REF381" s="2"/>
      <c r="REG381" s="2"/>
      <c r="REH381" s="2"/>
      <c r="REI381" s="2"/>
      <c r="REJ381" s="2"/>
      <c r="REK381" s="2"/>
      <c r="REL381" s="2"/>
      <c r="REM381" s="2"/>
      <c r="REN381" s="2"/>
      <c r="REO381" s="2"/>
      <c r="REP381" s="2"/>
      <c r="REQ381" s="2"/>
      <c r="RER381" s="2"/>
      <c r="RES381" s="2"/>
      <c r="RET381" s="2"/>
      <c r="REU381" s="2"/>
      <c r="REV381" s="2"/>
      <c r="REW381" s="2"/>
      <c r="REX381" s="2"/>
      <c r="REY381" s="2"/>
      <c r="REZ381" s="2"/>
      <c r="RFA381" s="2"/>
      <c r="RFB381" s="2"/>
      <c r="RFC381" s="2"/>
      <c r="RFD381" s="2"/>
      <c r="RFE381" s="2"/>
      <c r="RFF381" s="2"/>
      <c r="RFG381" s="2"/>
      <c r="RFH381" s="2"/>
      <c r="RFI381" s="2"/>
      <c r="RFJ381" s="2"/>
      <c r="RFK381" s="2"/>
      <c r="RFL381" s="2"/>
      <c r="RFM381" s="2"/>
      <c r="RFN381" s="2"/>
      <c r="RFO381" s="2"/>
      <c r="RFP381" s="2"/>
      <c r="RFQ381" s="2"/>
      <c r="RFR381" s="2"/>
      <c r="RFS381" s="2"/>
      <c r="RFT381" s="2"/>
      <c r="RFU381" s="2"/>
      <c r="RFV381" s="2"/>
      <c r="RFW381" s="2"/>
      <c r="RFX381" s="2"/>
      <c r="RFY381" s="2"/>
      <c r="RFZ381" s="2"/>
      <c r="RGA381" s="2"/>
      <c r="RGB381" s="2"/>
      <c r="RGC381" s="2"/>
      <c r="RGD381" s="2"/>
      <c r="RGE381" s="2"/>
      <c r="RGF381" s="2"/>
      <c r="RGG381" s="2"/>
      <c r="RGH381" s="2"/>
      <c r="RGI381" s="2"/>
      <c r="RGJ381" s="2"/>
      <c r="RGK381" s="2"/>
      <c r="RGL381" s="2"/>
      <c r="RGM381" s="2"/>
      <c r="RGN381" s="2"/>
      <c r="RGO381" s="2"/>
      <c r="RGP381" s="2"/>
      <c r="RGQ381" s="2"/>
      <c r="RGR381" s="2"/>
      <c r="RGS381" s="2"/>
      <c r="RGT381" s="2"/>
      <c r="RGU381" s="2"/>
      <c r="RGV381" s="2"/>
      <c r="RGW381" s="2"/>
      <c r="RGX381" s="2"/>
      <c r="RGY381" s="2"/>
      <c r="RGZ381" s="2"/>
      <c r="RHA381" s="2"/>
      <c r="RHB381" s="2"/>
      <c r="RHC381" s="2"/>
      <c r="RHD381" s="2"/>
      <c r="RHE381" s="2"/>
      <c r="RHF381" s="2"/>
      <c r="RHG381" s="2"/>
      <c r="RHH381" s="2"/>
      <c r="RHI381" s="2"/>
      <c r="RHJ381" s="2"/>
      <c r="RHK381" s="2"/>
      <c r="RHL381" s="2"/>
      <c r="RHM381" s="2"/>
      <c r="RHN381" s="2"/>
      <c r="RHO381" s="2"/>
      <c r="RHP381" s="2"/>
      <c r="RHQ381" s="2"/>
      <c r="RHR381" s="2"/>
      <c r="RHS381" s="2"/>
      <c r="RHT381" s="2"/>
      <c r="RHU381" s="2"/>
      <c r="RHV381" s="2"/>
      <c r="RHW381" s="2"/>
      <c r="RHX381" s="2"/>
      <c r="RHY381" s="2"/>
      <c r="RHZ381" s="2"/>
      <c r="RIA381" s="2"/>
      <c r="RIB381" s="2"/>
      <c r="RIC381" s="2"/>
      <c r="RID381" s="2"/>
      <c r="RIE381" s="2"/>
      <c r="RIF381" s="2"/>
      <c r="RIG381" s="2"/>
      <c r="RIH381" s="2"/>
      <c r="RII381" s="2"/>
      <c r="RIJ381" s="2"/>
      <c r="RIK381" s="2"/>
      <c r="RIL381" s="2"/>
      <c r="RIM381" s="2"/>
      <c r="RIN381" s="2"/>
      <c r="RIO381" s="2"/>
      <c r="RIP381" s="2"/>
      <c r="RIQ381" s="2"/>
      <c r="RIR381" s="2"/>
      <c r="RIS381" s="2"/>
      <c r="RIT381" s="2"/>
      <c r="RIU381" s="2"/>
      <c r="RIV381" s="2"/>
      <c r="RIW381" s="2"/>
      <c r="RIX381" s="2"/>
      <c r="RIY381" s="2"/>
      <c r="RIZ381" s="2"/>
      <c r="RJA381" s="2"/>
      <c r="RJB381" s="2"/>
      <c r="RJC381" s="2"/>
      <c r="RJD381" s="2"/>
      <c r="RJE381" s="2"/>
      <c r="RJF381" s="2"/>
      <c r="RJG381" s="2"/>
      <c r="RJH381" s="2"/>
      <c r="RJI381" s="2"/>
      <c r="RJJ381" s="2"/>
      <c r="RJK381" s="2"/>
      <c r="RJL381" s="2"/>
      <c r="RJM381" s="2"/>
      <c r="RJN381" s="2"/>
      <c r="RJO381" s="2"/>
      <c r="RJP381" s="2"/>
      <c r="RJQ381" s="2"/>
      <c r="RJR381" s="2"/>
      <c r="RJS381" s="2"/>
      <c r="RJT381" s="2"/>
      <c r="RJU381" s="2"/>
      <c r="RJV381" s="2"/>
      <c r="RJW381" s="2"/>
      <c r="RJX381" s="2"/>
      <c r="RJY381" s="2"/>
      <c r="RJZ381" s="2"/>
      <c r="RKA381" s="2"/>
      <c r="RKB381" s="2"/>
      <c r="RKC381" s="2"/>
      <c r="RKD381" s="2"/>
      <c r="RKE381" s="2"/>
      <c r="RKF381" s="2"/>
      <c r="RKG381" s="2"/>
      <c r="RKH381" s="2"/>
      <c r="RKI381" s="2"/>
      <c r="RKJ381" s="2"/>
      <c r="RKK381" s="2"/>
      <c r="RKL381" s="2"/>
      <c r="RKM381" s="2"/>
      <c r="RKN381" s="2"/>
      <c r="RKO381" s="2"/>
      <c r="RKP381" s="2"/>
      <c r="RKQ381" s="2"/>
      <c r="RKR381" s="2"/>
      <c r="RKS381" s="2"/>
      <c r="RKT381" s="2"/>
      <c r="RKU381" s="2"/>
      <c r="RKV381" s="2"/>
      <c r="RKW381" s="2"/>
      <c r="RKX381" s="2"/>
      <c r="RKY381" s="2"/>
      <c r="RKZ381" s="2"/>
      <c r="RLA381" s="2"/>
      <c r="RLB381" s="2"/>
      <c r="RLC381" s="2"/>
      <c r="RLD381" s="2"/>
      <c r="RLE381" s="2"/>
      <c r="RLF381" s="2"/>
      <c r="RLG381" s="2"/>
      <c r="RLH381" s="2"/>
      <c r="RLI381" s="2"/>
      <c r="RLJ381" s="2"/>
      <c r="RLK381" s="2"/>
      <c r="RLL381" s="2"/>
      <c r="RLM381" s="2"/>
      <c r="RLN381" s="2"/>
      <c r="RLO381" s="2"/>
      <c r="RLP381" s="2"/>
      <c r="RLQ381" s="2"/>
      <c r="RLR381" s="2"/>
      <c r="RLS381" s="2"/>
      <c r="RLT381" s="2"/>
      <c r="RLU381" s="2"/>
      <c r="RLV381" s="2"/>
      <c r="RLW381" s="2"/>
      <c r="RLX381" s="2"/>
      <c r="RLY381" s="2"/>
      <c r="RLZ381" s="2"/>
      <c r="RMA381" s="2"/>
      <c r="RMB381" s="2"/>
      <c r="RMC381" s="2"/>
      <c r="RMD381" s="2"/>
      <c r="RME381" s="2"/>
      <c r="RMF381" s="2"/>
      <c r="RMG381" s="2"/>
      <c r="RMH381" s="2"/>
      <c r="RMI381" s="2"/>
      <c r="RMJ381" s="2"/>
      <c r="RMK381" s="2"/>
      <c r="RML381" s="2"/>
      <c r="RMM381" s="2"/>
      <c r="RMN381" s="2"/>
      <c r="RMO381" s="2"/>
      <c r="RMP381" s="2"/>
      <c r="RMQ381" s="2"/>
      <c r="RMR381" s="2"/>
      <c r="RMS381" s="2"/>
      <c r="RMT381" s="2"/>
      <c r="RMU381" s="2"/>
      <c r="RMV381" s="2"/>
      <c r="RMW381" s="2"/>
      <c r="RMX381" s="2"/>
      <c r="RMY381" s="2"/>
      <c r="RMZ381" s="2"/>
      <c r="RNA381" s="2"/>
      <c r="RNB381" s="2"/>
      <c r="RNC381" s="2"/>
      <c r="RND381" s="2"/>
      <c r="RNE381" s="2"/>
      <c r="RNF381" s="2"/>
      <c r="RNG381" s="2"/>
      <c r="RNH381" s="2"/>
      <c r="RNI381" s="2"/>
      <c r="RNJ381" s="2"/>
      <c r="RNK381" s="2"/>
      <c r="RNL381" s="2"/>
      <c r="RNM381" s="2"/>
      <c r="RNN381" s="2"/>
      <c r="RNO381" s="2"/>
      <c r="RNP381" s="2"/>
      <c r="RNQ381" s="2"/>
      <c r="RNR381" s="2"/>
      <c r="RNS381" s="2"/>
      <c r="RNT381" s="2"/>
      <c r="RNU381" s="2"/>
      <c r="RNV381" s="2"/>
      <c r="RNW381" s="2"/>
      <c r="RNX381" s="2"/>
      <c r="RNY381" s="2"/>
      <c r="RNZ381" s="2"/>
      <c r="ROA381" s="2"/>
      <c r="ROB381" s="2"/>
      <c r="ROC381" s="2"/>
      <c r="ROD381" s="2"/>
      <c r="ROE381" s="2"/>
      <c r="ROF381" s="2"/>
      <c r="ROG381" s="2"/>
      <c r="ROH381" s="2"/>
      <c r="ROI381" s="2"/>
      <c r="ROJ381" s="2"/>
      <c r="ROK381" s="2"/>
      <c r="ROL381" s="2"/>
      <c r="ROM381" s="2"/>
      <c r="RON381" s="2"/>
      <c r="ROO381" s="2"/>
      <c r="ROP381" s="2"/>
      <c r="ROQ381" s="2"/>
      <c r="ROR381" s="2"/>
      <c r="ROS381" s="2"/>
      <c r="ROT381" s="2"/>
      <c r="ROU381" s="2"/>
      <c r="ROV381" s="2"/>
      <c r="ROW381" s="2"/>
      <c r="ROX381" s="2"/>
      <c r="ROY381" s="2"/>
      <c r="ROZ381" s="2"/>
      <c r="RPA381" s="2"/>
      <c r="RPB381" s="2"/>
      <c r="RPC381" s="2"/>
      <c r="RPD381" s="2"/>
      <c r="RPE381" s="2"/>
      <c r="RPF381" s="2"/>
      <c r="RPG381" s="2"/>
      <c r="RPH381" s="2"/>
      <c r="RPI381" s="2"/>
      <c r="RPJ381" s="2"/>
      <c r="RPK381" s="2"/>
      <c r="RPL381" s="2"/>
      <c r="RPM381" s="2"/>
      <c r="RPN381" s="2"/>
      <c r="RPO381" s="2"/>
      <c r="RPP381" s="2"/>
      <c r="RPQ381" s="2"/>
      <c r="RPR381" s="2"/>
      <c r="RPS381" s="2"/>
      <c r="RPT381" s="2"/>
      <c r="RPU381" s="2"/>
      <c r="RPV381" s="2"/>
      <c r="RPW381" s="2"/>
      <c r="RPX381" s="2"/>
      <c r="RPY381" s="2"/>
      <c r="RPZ381" s="2"/>
      <c r="RQA381" s="2"/>
      <c r="RQB381" s="2"/>
      <c r="RQC381" s="2"/>
      <c r="RQD381" s="2"/>
      <c r="RQE381" s="2"/>
      <c r="RQF381" s="2"/>
      <c r="RQG381" s="2"/>
      <c r="RQH381" s="2"/>
      <c r="RQI381" s="2"/>
      <c r="RQJ381" s="2"/>
      <c r="RQK381" s="2"/>
      <c r="RQL381" s="2"/>
      <c r="RQM381" s="2"/>
      <c r="RQN381" s="2"/>
      <c r="RQO381" s="2"/>
      <c r="RQP381" s="2"/>
      <c r="RQQ381" s="2"/>
      <c r="RQR381" s="2"/>
      <c r="RQS381" s="2"/>
      <c r="RQT381" s="2"/>
      <c r="RQU381" s="2"/>
      <c r="RQV381" s="2"/>
      <c r="RQW381" s="2"/>
      <c r="RQX381" s="2"/>
      <c r="RQY381" s="2"/>
      <c r="RQZ381" s="2"/>
      <c r="RRA381" s="2"/>
      <c r="RRB381" s="2"/>
      <c r="RRC381" s="2"/>
      <c r="RRD381" s="2"/>
      <c r="RRE381" s="2"/>
      <c r="RRF381" s="2"/>
      <c r="RRG381" s="2"/>
      <c r="RRH381" s="2"/>
      <c r="RRI381" s="2"/>
      <c r="RRJ381" s="2"/>
      <c r="RRK381" s="2"/>
      <c r="RRL381" s="2"/>
      <c r="RRM381" s="2"/>
      <c r="RRN381" s="2"/>
      <c r="RRO381" s="2"/>
      <c r="RRP381" s="2"/>
      <c r="RRQ381" s="2"/>
      <c r="RRR381" s="2"/>
      <c r="RRS381" s="2"/>
      <c r="RRT381" s="2"/>
      <c r="RRU381" s="2"/>
      <c r="RRV381" s="2"/>
      <c r="RRW381" s="2"/>
      <c r="RRX381" s="2"/>
      <c r="RRY381" s="2"/>
      <c r="RRZ381" s="2"/>
      <c r="RSA381" s="2"/>
      <c r="RSB381" s="2"/>
      <c r="RSC381" s="2"/>
      <c r="RSD381" s="2"/>
      <c r="RSE381" s="2"/>
      <c r="RSF381" s="2"/>
      <c r="RSG381" s="2"/>
      <c r="RSH381" s="2"/>
      <c r="RSI381" s="2"/>
      <c r="RSJ381" s="2"/>
      <c r="RSK381" s="2"/>
      <c r="RSL381" s="2"/>
      <c r="RSM381" s="2"/>
      <c r="RSN381" s="2"/>
      <c r="RSO381" s="2"/>
      <c r="RSP381" s="2"/>
      <c r="RSQ381" s="2"/>
      <c r="RSR381" s="2"/>
      <c r="RSS381" s="2"/>
      <c r="RST381" s="2"/>
      <c r="RSU381" s="2"/>
      <c r="RSV381" s="2"/>
      <c r="RSW381" s="2"/>
      <c r="RSX381" s="2"/>
      <c r="RSY381" s="2"/>
      <c r="RSZ381" s="2"/>
      <c r="RTA381" s="2"/>
      <c r="RTB381" s="2"/>
      <c r="RTC381" s="2"/>
      <c r="RTD381" s="2"/>
      <c r="RTE381" s="2"/>
      <c r="RTF381" s="2"/>
      <c r="RTG381" s="2"/>
      <c r="RTH381" s="2"/>
      <c r="RTI381" s="2"/>
      <c r="RTJ381" s="2"/>
      <c r="RTK381" s="2"/>
      <c r="RTL381" s="2"/>
      <c r="RTM381" s="2"/>
      <c r="RTN381" s="2"/>
      <c r="RTO381" s="2"/>
      <c r="RTP381" s="2"/>
      <c r="RTQ381" s="2"/>
      <c r="RTR381" s="2"/>
      <c r="RTS381" s="2"/>
      <c r="RTT381" s="2"/>
      <c r="RTU381" s="2"/>
      <c r="RTV381" s="2"/>
      <c r="RTW381" s="2"/>
      <c r="RTX381" s="2"/>
      <c r="RTY381" s="2"/>
      <c r="RTZ381" s="2"/>
      <c r="RUA381" s="2"/>
      <c r="RUB381" s="2"/>
      <c r="RUC381" s="2"/>
      <c r="RUD381" s="2"/>
      <c r="RUE381" s="2"/>
      <c r="RUF381" s="2"/>
      <c r="RUG381" s="2"/>
      <c r="RUH381" s="2"/>
      <c r="RUI381" s="2"/>
      <c r="RUJ381" s="2"/>
      <c r="RUK381" s="2"/>
      <c r="RUL381" s="2"/>
      <c r="RUM381" s="2"/>
      <c r="RUN381" s="2"/>
      <c r="RUO381" s="2"/>
      <c r="RUP381" s="2"/>
      <c r="RUQ381" s="2"/>
      <c r="RUR381" s="2"/>
      <c r="RUS381" s="2"/>
      <c r="RUT381" s="2"/>
      <c r="RUU381" s="2"/>
      <c r="RUV381" s="2"/>
      <c r="RUW381" s="2"/>
      <c r="RUX381" s="2"/>
      <c r="RUY381" s="2"/>
      <c r="RUZ381" s="2"/>
      <c r="RVA381" s="2"/>
      <c r="RVB381" s="2"/>
      <c r="RVC381" s="2"/>
      <c r="RVD381" s="2"/>
      <c r="RVE381" s="2"/>
      <c r="RVF381" s="2"/>
      <c r="RVG381" s="2"/>
      <c r="RVH381" s="2"/>
      <c r="RVI381" s="2"/>
      <c r="RVJ381" s="2"/>
      <c r="RVK381" s="2"/>
      <c r="RVL381" s="2"/>
      <c r="RVM381" s="2"/>
      <c r="RVN381" s="2"/>
      <c r="RVO381" s="2"/>
      <c r="RVP381" s="2"/>
      <c r="RVQ381" s="2"/>
      <c r="RVR381" s="2"/>
      <c r="RVS381" s="2"/>
      <c r="RVT381" s="2"/>
      <c r="RVU381" s="2"/>
      <c r="RVV381" s="2"/>
      <c r="RVW381" s="2"/>
      <c r="RVX381" s="2"/>
      <c r="RVY381" s="2"/>
      <c r="RVZ381" s="2"/>
      <c r="RWA381" s="2"/>
      <c r="RWB381" s="2"/>
      <c r="RWC381" s="2"/>
      <c r="RWD381" s="2"/>
      <c r="RWE381" s="2"/>
      <c r="RWF381" s="2"/>
      <c r="RWG381" s="2"/>
      <c r="RWH381" s="2"/>
      <c r="RWI381" s="2"/>
      <c r="RWJ381" s="2"/>
      <c r="RWK381" s="2"/>
      <c r="RWL381" s="2"/>
      <c r="RWM381" s="2"/>
      <c r="RWN381" s="2"/>
      <c r="RWO381" s="2"/>
      <c r="RWP381" s="2"/>
      <c r="RWQ381" s="2"/>
      <c r="RWR381" s="2"/>
      <c r="RWS381" s="2"/>
      <c r="RWT381" s="2"/>
      <c r="RWU381" s="2"/>
      <c r="RWV381" s="2"/>
      <c r="RWW381" s="2"/>
      <c r="RWX381" s="2"/>
      <c r="RWY381" s="2"/>
      <c r="RWZ381" s="2"/>
      <c r="RXA381" s="2"/>
      <c r="RXB381" s="2"/>
      <c r="RXC381" s="2"/>
      <c r="RXD381" s="2"/>
      <c r="RXE381" s="2"/>
      <c r="RXF381" s="2"/>
      <c r="RXG381" s="2"/>
      <c r="RXH381" s="2"/>
      <c r="RXI381" s="2"/>
      <c r="RXJ381" s="2"/>
      <c r="RXK381" s="2"/>
      <c r="RXL381" s="2"/>
      <c r="RXM381" s="2"/>
      <c r="RXN381" s="2"/>
      <c r="RXO381" s="2"/>
      <c r="RXP381" s="2"/>
      <c r="RXQ381" s="2"/>
      <c r="RXR381" s="2"/>
      <c r="RXS381" s="2"/>
      <c r="RXT381" s="2"/>
      <c r="RXU381" s="2"/>
      <c r="RXV381" s="2"/>
      <c r="RXW381" s="2"/>
      <c r="RXX381" s="2"/>
      <c r="RXY381" s="2"/>
      <c r="RXZ381" s="2"/>
      <c r="RYA381" s="2"/>
      <c r="RYB381" s="2"/>
      <c r="RYC381" s="2"/>
      <c r="RYD381" s="2"/>
      <c r="RYE381" s="2"/>
      <c r="RYF381" s="2"/>
      <c r="RYG381" s="2"/>
      <c r="RYH381" s="2"/>
      <c r="RYI381" s="2"/>
      <c r="RYJ381" s="2"/>
      <c r="RYK381" s="2"/>
      <c r="RYL381" s="2"/>
      <c r="RYM381" s="2"/>
      <c r="RYN381" s="2"/>
      <c r="RYO381" s="2"/>
      <c r="RYP381" s="2"/>
      <c r="RYQ381" s="2"/>
      <c r="RYR381" s="2"/>
      <c r="RYS381" s="2"/>
      <c r="RYT381" s="2"/>
      <c r="RYU381" s="2"/>
      <c r="RYV381" s="2"/>
      <c r="RYW381" s="2"/>
      <c r="RYX381" s="2"/>
      <c r="RYY381" s="2"/>
      <c r="RYZ381" s="2"/>
      <c r="RZA381" s="2"/>
      <c r="RZB381" s="2"/>
      <c r="RZC381" s="2"/>
      <c r="RZD381" s="2"/>
      <c r="RZE381" s="2"/>
      <c r="RZF381" s="2"/>
      <c r="RZG381" s="2"/>
      <c r="RZH381" s="2"/>
      <c r="RZI381" s="2"/>
      <c r="RZJ381" s="2"/>
      <c r="RZK381" s="2"/>
      <c r="RZL381" s="2"/>
      <c r="RZM381" s="2"/>
      <c r="RZN381" s="2"/>
      <c r="RZO381" s="2"/>
      <c r="RZP381" s="2"/>
      <c r="RZQ381" s="2"/>
      <c r="RZR381" s="2"/>
      <c r="RZS381" s="2"/>
      <c r="RZT381" s="2"/>
      <c r="RZU381" s="2"/>
      <c r="RZV381" s="2"/>
      <c r="RZW381" s="2"/>
      <c r="RZX381" s="2"/>
      <c r="RZY381" s="2"/>
      <c r="RZZ381" s="2"/>
      <c r="SAA381" s="2"/>
      <c r="SAB381" s="2"/>
      <c r="SAC381" s="2"/>
      <c r="SAD381" s="2"/>
      <c r="SAE381" s="2"/>
      <c r="SAF381" s="2"/>
      <c r="SAG381" s="2"/>
      <c r="SAH381" s="2"/>
      <c r="SAI381" s="2"/>
      <c r="SAJ381" s="2"/>
      <c r="SAK381" s="2"/>
      <c r="SAL381" s="2"/>
      <c r="SAM381" s="2"/>
      <c r="SAN381" s="2"/>
      <c r="SAO381" s="2"/>
      <c r="SAP381" s="2"/>
      <c r="SAQ381" s="2"/>
      <c r="SAR381" s="2"/>
      <c r="SAS381" s="2"/>
      <c r="SAT381" s="2"/>
      <c r="SAU381" s="2"/>
      <c r="SAV381" s="2"/>
      <c r="SAW381" s="2"/>
      <c r="SAX381" s="2"/>
      <c r="SAY381" s="2"/>
      <c r="SAZ381" s="2"/>
      <c r="SBA381" s="2"/>
      <c r="SBB381" s="2"/>
      <c r="SBC381" s="2"/>
      <c r="SBD381" s="2"/>
      <c r="SBE381" s="2"/>
      <c r="SBF381" s="2"/>
      <c r="SBG381" s="2"/>
      <c r="SBH381" s="2"/>
      <c r="SBI381" s="2"/>
      <c r="SBJ381" s="2"/>
      <c r="SBK381" s="2"/>
      <c r="SBL381" s="2"/>
      <c r="SBM381" s="2"/>
      <c r="SBN381" s="2"/>
      <c r="SBO381" s="2"/>
      <c r="SBP381" s="2"/>
      <c r="SBQ381" s="2"/>
      <c r="SBR381" s="2"/>
      <c r="SBS381" s="2"/>
      <c r="SBT381" s="2"/>
      <c r="SBU381" s="2"/>
      <c r="SBV381" s="2"/>
      <c r="SBW381" s="2"/>
      <c r="SBX381" s="2"/>
      <c r="SBY381" s="2"/>
      <c r="SBZ381" s="2"/>
      <c r="SCA381" s="2"/>
      <c r="SCB381" s="2"/>
      <c r="SCC381" s="2"/>
      <c r="SCD381" s="2"/>
      <c r="SCE381" s="2"/>
      <c r="SCF381" s="2"/>
      <c r="SCG381" s="2"/>
      <c r="SCH381" s="2"/>
      <c r="SCI381" s="2"/>
      <c r="SCJ381" s="2"/>
      <c r="SCK381" s="2"/>
      <c r="SCL381" s="2"/>
      <c r="SCM381" s="2"/>
      <c r="SCN381" s="2"/>
      <c r="SCO381" s="2"/>
      <c r="SCP381" s="2"/>
      <c r="SCQ381" s="2"/>
      <c r="SCR381" s="2"/>
      <c r="SCS381" s="2"/>
      <c r="SCT381" s="2"/>
      <c r="SCU381" s="2"/>
      <c r="SCV381" s="2"/>
      <c r="SCW381" s="2"/>
      <c r="SCX381" s="2"/>
      <c r="SCY381" s="2"/>
      <c r="SCZ381" s="2"/>
      <c r="SDA381" s="2"/>
      <c r="SDB381" s="2"/>
      <c r="SDC381" s="2"/>
      <c r="SDD381" s="2"/>
      <c r="SDE381" s="2"/>
      <c r="SDF381" s="2"/>
      <c r="SDG381" s="2"/>
      <c r="SDH381" s="2"/>
      <c r="SDI381" s="2"/>
      <c r="SDJ381" s="2"/>
      <c r="SDK381" s="2"/>
      <c r="SDL381" s="2"/>
      <c r="SDM381" s="2"/>
      <c r="SDN381" s="2"/>
      <c r="SDO381" s="2"/>
      <c r="SDP381" s="2"/>
      <c r="SDQ381" s="2"/>
      <c r="SDR381" s="2"/>
      <c r="SDS381" s="2"/>
      <c r="SDT381" s="2"/>
      <c r="SDU381" s="2"/>
      <c r="SDV381" s="2"/>
      <c r="SDW381" s="2"/>
      <c r="SDX381" s="2"/>
      <c r="SDY381" s="2"/>
      <c r="SDZ381" s="2"/>
      <c r="SEA381" s="2"/>
      <c r="SEB381" s="2"/>
      <c r="SEC381" s="2"/>
      <c r="SED381" s="2"/>
      <c r="SEE381" s="2"/>
      <c r="SEF381" s="2"/>
      <c r="SEG381" s="2"/>
      <c r="SEH381" s="2"/>
      <c r="SEI381" s="2"/>
      <c r="SEJ381" s="2"/>
      <c r="SEK381" s="2"/>
      <c r="SEL381" s="2"/>
      <c r="SEM381" s="2"/>
      <c r="SEN381" s="2"/>
      <c r="SEO381" s="2"/>
      <c r="SEP381" s="2"/>
      <c r="SEQ381" s="2"/>
      <c r="SER381" s="2"/>
      <c r="SES381" s="2"/>
      <c r="SET381" s="2"/>
      <c r="SEU381" s="2"/>
      <c r="SEV381" s="2"/>
      <c r="SEW381" s="2"/>
      <c r="SEX381" s="2"/>
      <c r="SEY381" s="2"/>
      <c r="SEZ381" s="2"/>
      <c r="SFA381" s="2"/>
      <c r="SFB381" s="2"/>
      <c r="SFC381" s="2"/>
      <c r="SFD381" s="2"/>
      <c r="SFE381" s="2"/>
      <c r="SFF381" s="2"/>
      <c r="SFG381" s="2"/>
      <c r="SFH381" s="2"/>
      <c r="SFI381" s="2"/>
      <c r="SFJ381" s="2"/>
      <c r="SFK381" s="2"/>
      <c r="SFL381" s="2"/>
      <c r="SFM381" s="2"/>
      <c r="SFN381" s="2"/>
      <c r="SFO381" s="2"/>
      <c r="SFP381" s="2"/>
      <c r="SFQ381" s="2"/>
      <c r="SFR381" s="2"/>
      <c r="SFS381" s="2"/>
      <c r="SFT381" s="2"/>
      <c r="SFU381" s="2"/>
      <c r="SFV381" s="2"/>
      <c r="SFW381" s="2"/>
      <c r="SFX381" s="2"/>
      <c r="SFY381" s="2"/>
      <c r="SFZ381" s="2"/>
      <c r="SGA381" s="2"/>
      <c r="SGB381" s="2"/>
      <c r="SGC381" s="2"/>
      <c r="SGD381" s="2"/>
      <c r="SGE381" s="2"/>
      <c r="SGF381" s="2"/>
      <c r="SGG381" s="2"/>
      <c r="SGH381" s="2"/>
      <c r="SGI381" s="2"/>
      <c r="SGJ381" s="2"/>
      <c r="SGK381" s="2"/>
      <c r="SGL381" s="2"/>
      <c r="SGM381" s="2"/>
      <c r="SGN381" s="2"/>
      <c r="SGO381" s="2"/>
      <c r="SGP381" s="2"/>
      <c r="SGQ381" s="2"/>
      <c r="SGR381" s="2"/>
      <c r="SGS381" s="2"/>
      <c r="SGT381" s="2"/>
      <c r="SGU381" s="2"/>
      <c r="SGV381" s="2"/>
      <c r="SGW381" s="2"/>
      <c r="SGX381" s="2"/>
      <c r="SGY381" s="2"/>
      <c r="SGZ381" s="2"/>
      <c r="SHA381" s="2"/>
      <c r="SHB381" s="2"/>
      <c r="SHC381" s="2"/>
      <c r="SHD381" s="2"/>
      <c r="SHE381" s="2"/>
      <c r="SHF381" s="2"/>
      <c r="SHG381" s="2"/>
      <c r="SHH381" s="2"/>
      <c r="SHI381" s="2"/>
      <c r="SHJ381" s="2"/>
      <c r="SHK381" s="2"/>
      <c r="SHL381" s="2"/>
      <c r="SHM381" s="2"/>
      <c r="SHN381" s="2"/>
      <c r="SHO381" s="2"/>
      <c r="SHP381" s="2"/>
      <c r="SHQ381" s="2"/>
      <c r="SHR381" s="2"/>
      <c r="SHS381" s="2"/>
      <c r="SHT381" s="2"/>
      <c r="SHU381" s="2"/>
      <c r="SHV381" s="2"/>
      <c r="SHW381" s="2"/>
      <c r="SHX381" s="2"/>
      <c r="SHY381" s="2"/>
      <c r="SHZ381" s="2"/>
      <c r="SIA381" s="2"/>
      <c r="SIB381" s="2"/>
      <c r="SIC381" s="2"/>
      <c r="SID381" s="2"/>
      <c r="SIE381" s="2"/>
      <c r="SIF381" s="2"/>
      <c r="SIG381" s="2"/>
      <c r="SIH381" s="2"/>
      <c r="SII381" s="2"/>
      <c r="SIJ381" s="2"/>
      <c r="SIK381" s="2"/>
      <c r="SIL381" s="2"/>
      <c r="SIM381" s="2"/>
      <c r="SIN381" s="2"/>
      <c r="SIO381" s="2"/>
      <c r="SIP381" s="2"/>
      <c r="SIQ381" s="2"/>
      <c r="SIR381" s="2"/>
      <c r="SIS381" s="2"/>
      <c r="SIT381" s="2"/>
      <c r="SIU381" s="2"/>
      <c r="SIV381" s="2"/>
      <c r="SIW381" s="2"/>
      <c r="SIX381" s="2"/>
      <c r="SIY381" s="2"/>
      <c r="SIZ381" s="2"/>
      <c r="SJA381" s="2"/>
      <c r="SJB381" s="2"/>
      <c r="SJC381" s="2"/>
      <c r="SJD381" s="2"/>
      <c r="SJE381" s="2"/>
      <c r="SJF381" s="2"/>
      <c r="SJG381" s="2"/>
      <c r="SJH381" s="2"/>
      <c r="SJI381" s="2"/>
      <c r="SJJ381" s="2"/>
      <c r="SJK381" s="2"/>
      <c r="SJL381" s="2"/>
      <c r="SJM381" s="2"/>
      <c r="SJN381" s="2"/>
      <c r="SJO381" s="2"/>
      <c r="SJP381" s="2"/>
      <c r="SJQ381" s="2"/>
      <c r="SJR381" s="2"/>
      <c r="SJS381" s="2"/>
      <c r="SJT381" s="2"/>
      <c r="SJU381" s="2"/>
      <c r="SJV381" s="2"/>
      <c r="SJW381" s="2"/>
      <c r="SJX381" s="2"/>
      <c r="SJY381" s="2"/>
      <c r="SJZ381" s="2"/>
      <c r="SKA381" s="2"/>
      <c r="SKB381" s="2"/>
      <c r="SKC381" s="2"/>
      <c r="SKD381" s="2"/>
      <c r="SKE381" s="2"/>
      <c r="SKF381" s="2"/>
      <c r="SKG381" s="2"/>
      <c r="SKH381" s="2"/>
      <c r="SKI381" s="2"/>
      <c r="SKJ381" s="2"/>
      <c r="SKK381" s="2"/>
      <c r="SKL381" s="2"/>
      <c r="SKM381" s="2"/>
      <c r="SKN381" s="2"/>
      <c r="SKO381" s="2"/>
      <c r="SKP381" s="2"/>
      <c r="SKQ381" s="2"/>
      <c r="SKR381" s="2"/>
      <c r="SKS381" s="2"/>
      <c r="SKT381" s="2"/>
      <c r="SKU381" s="2"/>
      <c r="SKV381" s="2"/>
      <c r="SKW381" s="2"/>
      <c r="SKX381" s="2"/>
      <c r="SKY381" s="2"/>
      <c r="SKZ381" s="2"/>
      <c r="SLA381" s="2"/>
      <c r="SLB381" s="2"/>
      <c r="SLC381" s="2"/>
      <c r="SLD381" s="2"/>
      <c r="SLE381" s="2"/>
      <c r="SLF381" s="2"/>
      <c r="SLG381" s="2"/>
      <c r="SLH381" s="2"/>
      <c r="SLI381" s="2"/>
      <c r="SLJ381" s="2"/>
      <c r="SLK381" s="2"/>
      <c r="SLL381" s="2"/>
      <c r="SLM381" s="2"/>
      <c r="SLN381" s="2"/>
      <c r="SLO381" s="2"/>
      <c r="SLP381" s="2"/>
      <c r="SLQ381" s="2"/>
      <c r="SLR381" s="2"/>
      <c r="SLS381" s="2"/>
      <c r="SLT381" s="2"/>
      <c r="SLU381" s="2"/>
      <c r="SLV381" s="2"/>
      <c r="SLW381" s="2"/>
      <c r="SLX381" s="2"/>
      <c r="SLY381" s="2"/>
      <c r="SLZ381" s="2"/>
      <c r="SMA381" s="2"/>
      <c r="SMB381" s="2"/>
      <c r="SMC381" s="2"/>
      <c r="SMD381" s="2"/>
      <c r="SME381" s="2"/>
      <c r="SMF381" s="2"/>
      <c r="SMG381" s="2"/>
      <c r="SMH381" s="2"/>
      <c r="SMI381" s="2"/>
      <c r="SMJ381" s="2"/>
      <c r="SMK381" s="2"/>
      <c r="SML381" s="2"/>
      <c r="SMM381" s="2"/>
      <c r="SMN381" s="2"/>
      <c r="SMO381" s="2"/>
      <c r="SMP381" s="2"/>
      <c r="SMQ381" s="2"/>
      <c r="SMR381" s="2"/>
      <c r="SMS381" s="2"/>
      <c r="SMT381" s="2"/>
      <c r="SMU381" s="2"/>
      <c r="SMV381" s="2"/>
      <c r="SMW381" s="2"/>
      <c r="SMX381" s="2"/>
      <c r="SMY381" s="2"/>
      <c r="SMZ381" s="2"/>
      <c r="SNA381" s="2"/>
      <c r="SNB381" s="2"/>
      <c r="SNC381" s="2"/>
      <c r="SND381" s="2"/>
      <c r="SNE381" s="2"/>
      <c r="SNF381" s="2"/>
      <c r="SNG381" s="2"/>
      <c r="SNH381" s="2"/>
      <c r="SNI381" s="2"/>
      <c r="SNJ381" s="2"/>
      <c r="SNK381" s="2"/>
      <c r="SNL381" s="2"/>
      <c r="SNM381" s="2"/>
      <c r="SNN381" s="2"/>
      <c r="SNO381" s="2"/>
      <c r="SNP381" s="2"/>
      <c r="SNQ381" s="2"/>
      <c r="SNR381" s="2"/>
      <c r="SNS381" s="2"/>
      <c r="SNT381" s="2"/>
      <c r="SNU381" s="2"/>
      <c r="SNV381" s="2"/>
      <c r="SNW381" s="2"/>
      <c r="SNX381" s="2"/>
      <c r="SNY381" s="2"/>
      <c r="SNZ381" s="2"/>
      <c r="SOA381" s="2"/>
      <c r="SOB381" s="2"/>
      <c r="SOC381" s="2"/>
      <c r="SOD381" s="2"/>
      <c r="SOE381" s="2"/>
      <c r="SOF381" s="2"/>
      <c r="SOG381" s="2"/>
      <c r="SOH381" s="2"/>
      <c r="SOI381" s="2"/>
      <c r="SOJ381" s="2"/>
      <c r="SOK381" s="2"/>
      <c r="SOL381" s="2"/>
      <c r="SOM381" s="2"/>
      <c r="SON381" s="2"/>
      <c r="SOO381" s="2"/>
      <c r="SOP381" s="2"/>
      <c r="SOQ381" s="2"/>
      <c r="SOR381" s="2"/>
      <c r="SOS381" s="2"/>
      <c r="SOT381" s="2"/>
      <c r="SOU381" s="2"/>
      <c r="SOV381" s="2"/>
      <c r="SOW381" s="2"/>
      <c r="SOX381" s="2"/>
      <c r="SOY381" s="2"/>
      <c r="SOZ381" s="2"/>
      <c r="SPA381" s="2"/>
      <c r="SPB381" s="2"/>
      <c r="SPC381" s="2"/>
      <c r="SPD381" s="2"/>
      <c r="SPE381" s="2"/>
      <c r="SPF381" s="2"/>
      <c r="SPG381" s="2"/>
      <c r="SPH381" s="2"/>
      <c r="SPI381" s="2"/>
      <c r="SPJ381" s="2"/>
      <c r="SPK381" s="2"/>
      <c r="SPL381" s="2"/>
      <c r="SPM381" s="2"/>
      <c r="SPN381" s="2"/>
      <c r="SPO381" s="2"/>
      <c r="SPP381" s="2"/>
      <c r="SPQ381" s="2"/>
      <c r="SPR381" s="2"/>
      <c r="SPS381" s="2"/>
      <c r="SPT381" s="2"/>
      <c r="SPU381" s="2"/>
      <c r="SPV381" s="2"/>
      <c r="SPW381" s="2"/>
      <c r="SPX381" s="2"/>
      <c r="SPY381" s="2"/>
      <c r="SPZ381" s="2"/>
      <c r="SQA381" s="2"/>
      <c r="SQB381" s="2"/>
      <c r="SQC381" s="2"/>
      <c r="SQD381" s="2"/>
      <c r="SQE381" s="2"/>
      <c r="SQF381" s="2"/>
      <c r="SQG381" s="2"/>
      <c r="SQH381" s="2"/>
      <c r="SQI381" s="2"/>
      <c r="SQJ381" s="2"/>
      <c r="SQK381" s="2"/>
      <c r="SQL381" s="2"/>
      <c r="SQM381" s="2"/>
      <c r="SQN381" s="2"/>
      <c r="SQO381" s="2"/>
      <c r="SQP381" s="2"/>
      <c r="SQQ381" s="2"/>
      <c r="SQR381" s="2"/>
      <c r="SQS381" s="2"/>
      <c r="SQT381" s="2"/>
      <c r="SQU381" s="2"/>
      <c r="SQV381" s="2"/>
      <c r="SQW381" s="2"/>
      <c r="SQX381" s="2"/>
      <c r="SQY381" s="2"/>
      <c r="SQZ381" s="2"/>
      <c r="SRA381" s="2"/>
      <c r="SRB381" s="2"/>
      <c r="SRC381" s="2"/>
      <c r="SRD381" s="2"/>
      <c r="SRE381" s="2"/>
      <c r="SRF381" s="2"/>
      <c r="SRG381" s="2"/>
      <c r="SRH381" s="2"/>
      <c r="SRI381" s="2"/>
      <c r="SRJ381" s="2"/>
      <c r="SRK381" s="2"/>
      <c r="SRL381" s="2"/>
      <c r="SRM381" s="2"/>
      <c r="SRN381" s="2"/>
      <c r="SRO381" s="2"/>
      <c r="SRP381" s="2"/>
      <c r="SRQ381" s="2"/>
      <c r="SRR381" s="2"/>
      <c r="SRS381" s="2"/>
      <c r="SRT381" s="2"/>
      <c r="SRU381" s="2"/>
      <c r="SRV381" s="2"/>
      <c r="SRW381" s="2"/>
      <c r="SRX381" s="2"/>
      <c r="SRY381" s="2"/>
      <c r="SRZ381" s="2"/>
      <c r="SSA381" s="2"/>
      <c r="SSB381" s="2"/>
      <c r="SSC381" s="2"/>
      <c r="SSD381" s="2"/>
      <c r="SSE381" s="2"/>
      <c r="SSF381" s="2"/>
      <c r="SSG381" s="2"/>
      <c r="SSH381" s="2"/>
      <c r="SSI381" s="2"/>
      <c r="SSJ381" s="2"/>
      <c r="SSK381" s="2"/>
      <c r="SSL381" s="2"/>
      <c r="SSM381" s="2"/>
      <c r="SSN381" s="2"/>
      <c r="SSO381" s="2"/>
      <c r="SSP381" s="2"/>
      <c r="SSQ381" s="2"/>
      <c r="SSR381" s="2"/>
      <c r="SSS381" s="2"/>
      <c r="SST381" s="2"/>
      <c r="SSU381" s="2"/>
      <c r="SSV381" s="2"/>
      <c r="SSW381" s="2"/>
      <c r="SSX381" s="2"/>
      <c r="SSY381" s="2"/>
      <c r="SSZ381" s="2"/>
      <c r="STA381" s="2"/>
      <c r="STB381" s="2"/>
      <c r="STC381" s="2"/>
      <c r="STD381" s="2"/>
      <c r="STE381" s="2"/>
      <c r="STF381" s="2"/>
      <c r="STG381" s="2"/>
      <c r="STH381" s="2"/>
      <c r="STI381" s="2"/>
      <c r="STJ381" s="2"/>
      <c r="STK381" s="2"/>
      <c r="STL381" s="2"/>
      <c r="STM381" s="2"/>
      <c r="STN381" s="2"/>
      <c r="STO381" s="2"/>
      <c r="STP381" s="2"/>
      <c r="STQ381" s="2"/>
      <c r="STR381" s="2"/>
      <c r="STS381" s="2"/>
      <c r="STT381" s="2"/>
      <c r="STU381" s="2"/>
      <c r="STV381" s="2"/>
      <c r="STW381" s="2"/>
      <c r="STX381" s="2"/>
      <c r="STY381" s="2"/>
      <c r="STZ381" s="2"/>
      <c r="SUA381" s="2"/>
      <c r="SUB381" s="2"/>
      <c r="SUC381" s="2"/>
      <c r="SUD381" s="2"/>
      <c r="SUE381" s="2"/>
      <c r="SUF381" s="2"/>
      <c r="SUG381" s="2"/>
      <c r="SUH381" s="2"/>
      <c r="SUI381" s="2"/>
      <c r="SUJ381" s="2"/>
      <c r="SUK381" s="2"/>
      <c r="SUL381" s="2"/>
      <c r="SUM381" s="2"/>
      <c r="SUN381" s="2"/>
      <c r="SUO381" s="2"/>
      <c r="SUP381" s="2"/>
      <c r="SUQ381" s="2"/>
      <c r="SUR381" s="2"/>
      <c r="SUS381" s="2"/>
      <c r="SUT381" s="2"/>
      <c r="SUU381" s="2"/>
      <c r="SUV381" s="2"/>
      <c r="SUW381" s="2"/>
      <c r="SUX381" s="2"/>
      <c r="SUY381" s="2"/>
      <c r="SUZ381" s="2"/>
      <c r="SVA381" s="2"/>
      <c r="SVB381" s="2"/>
      <c r="SVC381" s="2"/>
      <c r="SVD381" s="2"/>
      <c r="SVE381" s="2"/>
      <c r="SVF381" s="2"/>
      <c r="SVG381" s="2"/>
      <c r="SVH381" s="2"/>
      <c r="SVI381" s="2"/>
      <c r="SVJ381" s="2"/>
      <c r="SVK381" s="2"/>
      <c r="SVL381" s="2"/>
      <c r="SVM381" s="2"/>
      <c r="SVN381" s="2"/>
      <c r="SVO381" s="2"/>
      <c r="SVP381" s="2"/>
      <c r="SVQ381" s="2"/>
      <c r="SVR381" s="2"/>
      <c r="SVS381" s="2"/>
      <c r="SVT381" s="2"/>
      <c r="SVU381" s="2"/>
      <c r="SVV381" s="2"/>
      <c r="SVW381" s="2"/>
      <c r="SVX381" s="2"/>
      <c r="SVY381" s="2"/>
      <c r="SVZ381" s="2"/>
      <c r="SWA381" s="2"/>
      <c r="SWB381" s="2"/>
      <c r="SWC381" s="2"/>
      <c r="SWD381" s="2"/>
      <c r="SWE381" s="2"/>
      <c r="SWF381" s="2"/>
      <c r="SWG381" s="2"/>
      <c r="SWH381" s="2"/>
      <c r="SWI381" s="2"/>
      <c r="SWJ381" s="2"/>
      <c r="SWK381" s="2"/>
      <c r="SWL381" s="2"/>
      <c r="SWM381" s="2"/>
      <c r="SWN381" s="2"/>
      <c r="SWO381" s="2"/>
      <c r="SWP381" s="2"/>
      <c r="SWQ381" s="2"/>
      <c r="SWR381" s="2"/>
      <c r="SWS381" s="2"/>
      <c r="SWT381" s="2"/>
      <c r="SWU381" s="2"/>
      <c r="SWV381" s="2"/>
      <c r="SWW381" s="2"/>
      <c r="SWX381" s="2"/>
      <c r="SWY381" s="2"/>
      <c r="SWZ381" s="2"/>
      <c r="SXA381" s="2"/>
      <c r="SXB381" s="2"/>
      <c r="SXC381" s="2"/>
      <c r="SXD381" s="2"/>
      <c r="SXE381" s="2"/>
      <c r="SXF381" s="2"/>
      <c r="SXG381" s="2"/>
      <c r="SXH381" s="2"/>
      <c r="SXI381" s="2"/>
      <c r="SXJ381" s="2"/>
      <c r="SXK381" s="2"/>
      <c r="SXL381" s="2"/>
      <c r="SXM381" s="2"/>
      <c r="SXN381" s="2"/>
      <c r="SXO381" s="2"/>
      <c r="SXP381" s="2"/>
      <c r="SXQ381" s="2"/>
      <c r="SXR381" s="2"/>
      <c r="SXS381" s="2"/>
      <c r="SXT381" s="2"/>
      <c r="SXU381" s="2"/>
      <c r="SXV381" s="2"/>
      <c r="SXW381" s="2"/>
      <c r="SXX381" s="2"/>
      <c r="SXY381" s="2"/>
      <c r="SXZ381" s="2"/>
      <c r="SYA381" s="2"/>
      <c r="SYB381" s="2"/>
      <c r="SYC381" s="2"/>
      <c r="SYD381" s="2"/>
      <c r="SYE381" s="2"/>
      <c r="SYF381" s="2"/>
      <c r="SYG381" s="2"/>
      <c r="SYH381" s="2"/>
      <c r="SYI381" s="2"/>
      <c r="SYJ381" s="2"/>
      <c r="SYK381" s="2"/>
      <c r="SYL381" s="2"/>
      <c r="SYM381" s="2"/>
      <c r="SYN381" s="2"/>
      <c r="SYO381" s="2"/>
      <c r="SYP381" s="2"/>
      <c r="SYQ381" s="2"/>
      <c r="SYR381" s="2"/>
      <c r="SYS381" s="2"/>
      <c r="SYT381" s="2"/>
      <c r="SYU381" s="2"/>
      <c r="SYV381" s="2"/>
      <c r="SYW381" s="2"/>
      <c r="SYX381" s="2"/>
      <c r="SYY381" s="2"/>
      <c r="SYZ381" s="2"/>
      <c r="SZA381" s="2"/>
      <c r="SZB381" s="2"/>
      <c r="SZC381" s="2"/>
      <c r="SZD381" s="2"/>
      <c r="SZE381" s="2"/>
      <c r="SZF381" s="2"/>
      <c r="SZG381" s="2"/>
      <c r="SZH381" s="2"/>
      <c r="SZI381" s="2"/>
      <c r="SZJ381" s="2"/>
      <c r="SZK381" s="2"/>
      <c r="SZL381" s="2"/>
      <c r="SZM381" s="2"/>
      <c r="SZN381" s="2"/>
      <c r="SZO381" s="2"/>
      <c r="SZP381" s="2"/>
      <c r="SZQ381" s="2"/>
      <c r="SZR381" s="2"/>
      <c r="SZS381" s="2"/>
      <c r="SZT381" s="2"/>
      <c r="SZU381" s="2"/>
      <c r="SZV381" s="2"/>
      <c r="SZW381" s="2"/>
      <c r="SZX381" s="2"/>
      <c r="SZY381" s="2"/>
      <c r="SZZ381" s="2"/>
      <c r="TAA381" s="2"/>
      <c r="TAB381" s="2"/>
      <c r="TAC381" s="2"/>
      <c r="TAD381" s="2"/>
      <c r="TAE381" s="2"/>
      <c r="TAF381" s="2"/>
      <c r="TAG381" s="2"/>
      <c r="TAH381" s="2"/>
      <c r="TAI381" s="2"/>
      <c r="TAJ381" s="2"/>
      <c r="TAK381" s="2"/>
      <c r="TAL381" s="2"/>
      <c r="TAM381" s="2"/>
      <c r="TAN381" s="2"/>
      <c r="TAO381" s="2"/>
      <c r="TAP381" s="2"/>
      <c r="TAQ381" s="2"/>
      <c r="TAR381" s="2"/>
      <c r="TAS381" s="2"/>
      <c r="TAT381" s="2"/>
      <c r="TAU381" s="2"/>
      <c r="TAV381" s="2"/>
      <c r="TAW381" s="2"/>
      <c r="TAX381" s="2"/>
      <c r="TAY381" s="2"/>
      <c r="TAZ381" s="2"/>
      <c r="TBA381" s="2"/>
      <c r="TBB381" s="2"/>
      <c r="TBC381" s="2"/>
      <c r="TBD381" s="2"/>
      <c r="TBE381" s="2"/>
      <c r="TBF381" s="2"/>
      <c r="TBG381" s="2"/>
      <c r="TBH381" s="2"/>
      <c r="TBI381" s="2"/>
      <c r="TBJ381" s="2"/>
      <c r="TBK381" s="2"/>
      <c r="TBL381" s="2"/>
      <c r="TBM381" s="2"/>
      <c r="TBN381" s="2"/>
      <c r="TBO381" s="2"/>
      <c r="TBP381" s="2"/>
      <c r="TBQ381" s="2"/>
      <c r="TBR381" s="2"/>
      <c r="TBS381" s="2"/>
      <c r="TBT381" s="2"/>
      <c r="TBU381" s="2"/>
      <c r="TBV381" s="2"/>
      <c r="TBW381" s="2"/>
      <c r="TBX381" s="2"/>
      <c r="TBY381" s="2"/>
      <c r="TBZ381" s="2"/>
      <c r="TCA381" s="2"/>
      <c r="TCB381" s="2"/>
      <c r="TCC381" s="2"/>
      <c r="TCD381" s="2"/>
      <c r="TCE381" s="2"/>
      <c r="TCF381" s="2"/>
      <c r="TCG381" s="2"/>
      <c r="TCH381" s="2"/>
      <c r="TCI381" s="2"/>
      <c r="TCJ381" s="2"/>
      <c r="TCK381" s="2"/>
      <c r="TCL381" s="2"/>
      <c r="TCM381" s="2"/>
      <c r="TCN381" s="2"/>
      <c r="TCO381" s="2"/>
      <c r="TCP381" s="2"/>
      <c r="TCQ381" s="2"/>
      <c r="TCR381" s="2"/>
      <c r="TCS381" s="2"/>
      <c r="TCT381" s="2"/>
      <c r="TCU381" s="2"/>
      <c r="TCV381" s="2"/>
      <c r="TCW381" s="2"/>
      <c r="TCX381" s="2"/>
      <c r="TCY381" s="2"/>
      <c r="TCZ381" s="2"/>
      <c r="TDA381" s="2"/>
      <c r="TDB381" s="2"/>
      <c r="TDC381" s="2"/>
      <c r="TDD381" s="2"/>
      <c r="TDE381" s="2"/>
      <c r="TDF381" s="2"/>
      <c r="TDG381" s="2"/>
      <c r="TDH381" s="2"/>
      <c r="TDI381" s="2"/>
      <c r="TDJ381" s="2"/>
      <c r="TDK381" s="2"/>
      <c r="TDL381" s="2"/>
      <c r="TDM381" s="2"/>
      <c r="TDN381" s="2"/>
      <c r="TDO381" s="2"/>
      <c r="TDP381" s="2"/>
      <c r="TDQ381" s="2"/>
      <c r="TDR381" s="2"/>
      <c r="TDS381" s="2"/>
      <c r="TDT381" s="2"/>
      <c r="TDU381" s="2"/>
      <c r="TDV381" s="2"/>
      <c r="TDW381" s="2"/>
      <c r="TDX381" s="2"/>
      <c r="TDY381" s="2"/>
      <c r="TDZ381" s="2"/>
      <c r="TEA381" s="2"/>
      <c r="TEB381" s="2"/>
      <c r="TEC381" s="2"/>
      <c r="TED381" s="2"/>
      <c r="TEE381" s="2"/>
      <c r="TEF381" s="2"/>
      <c r="TEG381" s="2"/>
      <c r="TEH381" s="2"/>
      <c r="TEI381" s="2"/>
      <c r="TEJ381" s="2"/>
      <c r="TEK381" s="2"/>
      <c r="TEL381" s="2"/>
      <c r="TEM381" s="2"/>
      <c r="TEN381" s="2"/>
      <c r="TEO381" s="2"/>
      <c r="TEP381" s="2"/>
      <c r="TEQ381" s="2"/>
      <c r="TER381" s="2"/>
      <c r="TES381" s="2"/>
      <c r="TET381" s="2"/>
      <c r="TEU381" s="2"/>
      <c r="TEV381" s="2"/>
      <c r="TEW381" s="2"/>
      <c r="TEX381" s="2"/>
      <c r="TEY381" s="2"/>
      <c r="TEZ381" s="2"/>
      <c r="TFA381" s="2"/>
      <c r="TFB381" s="2"/>
      <c r="TFC381" s="2"/>
      <c r="TFD381" s="2"/>
      <c r="TFE381" s="2"/>
      <c r="TFF381" s="2"/>
      <c r="TFG381" s="2"/>
      <c r="TFH381" s="2"/>
      <c r="TFI381" s="2"/>
      <c r="TFJ381" s="2"/>
      <c r="TFK381" s="2"/>
      <c r="TFL381" s="2"/>
      <c r="TFM381" s="2"/>
      <c r="TFN381" s="2"/>
      <c r="TFO381" s="2"/>
      <c r="TFP381" s="2"/>
      <c r="TFQ381" s="2"/>
      <c r="TFR381" s="2"/>
      <c r="TFS381" s="2"/>
      <c r="TFT381" s="2"/>
      <c r="TFU381" s="2"/>
      <c r="TFV381" s="2"/>
      <c r="TFW381" s="2"/>
      <c r="TFX381" s="2"/>
      <c r="TFY381" s="2"/>
      <c r="TFZ381" s="2"/>
      <c r="TGA381" s="2"/>
      <c r="TGB381" s="2"/>
      <c r="TGC381" s="2"/>
      <c r="TGD381" s="2"/>
      <c r="TGE381" s="2"/>
      <c r="TGF381" s="2"/>
      <c r="TGG381" s="2"/>
      <c r="TGH381" s="2"/>
      <c r="TGI381" s="2"/>
      <c r="TGJ381" s="2"/>
      <c r="TGK381" s="2"/>
      <c r="TGL381" s="2"/>
      <c r="TGM381" s="2"/>
      <c r="TGN381" s="2"/>
      <c r="TGO381" s="2"/>
      <c r="TGP381" s="2"/>
      <c r="TGQ381" s="2"/>
      <c r="TGR381" s="2"/>
      <c r="TGS381" s="2"/>
      <c r="TGT381" s="2"/>
      <c r="TGU381" s="2"/>
      <c r="TGV381" s="2"/>
      <c r="TGW381" s="2"/>
      <c r="TGX381" s="2"/>
      <c r="TGY381" s="2"/>
      <c r="TGZ381" s="2"/>
      <c r="THA381" s="2"/>
      <c r="THB381" s="2"/>
      <c r="THC381" s="2"/>
      <c r="THD381" s="2"/>
      <c r="THE381" s="2"/>
      <c r="THF381" s="2"/>
      <c r="THG381" s="2"/>
      <c r="THH381" s="2"/>
      <c r="THI381" s="2"/>
      <c r="THJ381" s="2"/>
      <c r="THK381" s="2"/>
      <c r="THL381" s="2"/>
      <c r="THM381" s="2"/>
      <c r="THN381" s="2"/>
      <c r="THO381" s="2"/>
      <c r="THP381" s="2"/>
      <c r="THQ381" s="2"/>
      <c r="THR381" s="2"/>
      <c r="THS381" s="2"/>
      <c r="THT381" s="2"/>
      <c r="THU381" s="2"/>
      <c r="THV381" s="2"/>
      <c r="THW381" s="2"/>
      <c r="THX381" s="2"/>
      <c r="THY381" s="2"/>
      <c r="THZ381" s="2"/>
      <c r="TIA381" s="2"/>
      <c r="TIB381" s="2"/>
      <c r="TIC381" s="2"/>
      <c r="TID381" s="2"/>
      <c r="TIE381" s="2"/>
      <c r="TIF381" s="2"/>
      <c r="TIG381" s="2"/>
      <c r="TIH381" s="2"/>
      <c r="TII381" s="2"/>
      <c r="TIJ381" s="2"/>
      <c r="TIK381" s="2"/>
      <c r="TIL381" s="2"/>
      <c r="TIM381" s="2"/>
      <c r="TIN381" s="2"/>
      <c r="TIO381" s="2"/>
      <c r="TIP381" s="2"/>
      <c r="TIQ381" s="2"/>
      <c r="TIR381" s="2"/>
      <c r="TIS381" s="2"/>
      <c r="TIT381" s="2"/>
      <c r="TIU381" s="2"/>
      <c r="TIV381" s="2"/>
      <c r="TIW381" s="2"/>
      <c r="TIX381" s="2"/>
      <c r="TIY381" s="2"/>
      <c r="TIZ381" s="2"/>
      <c r="TJA381" s="2"/>
      <c r="TJB381" s="2"/>
      <c r="TJC381" s="2"/>
      <c r="TJD381" s="2"/>
      <c r="TJE381" s="2"/>
      <c r="TJF381" s="2"/>
      <c r="TJG381" s="2"/>
      <c r="TJH381" s="2"/>
      <c r="TJI381" s="2"/>
      <c r="TJJ381" s="2"/>
      <c r="TJK381" s="2"/>
      <c r="TJL381" s="2"/>
      <c r="TJM381" s="2"/>
      <c r="TJN381" s="2"/>
      <c r="TJO381" s="2"/>
      <c r="TJP381" s="2"/>
      <c r="TJQ381" s="2"/>
      <c r="TJR381" s="2"/>
      <c r="TJS381" s="2"/>
      <c r="TJT381" s="2"/>
      <c r="TJU381" s="2"/>
      <c r="TJV381" s="2"/>
      <c r="TJW381" s="2"/>
      <c r="TJX381" s="2"/>
      <c r="TJY381" s="2"/>
      <c r="TJZ381" s="2"/>
      <c r="TKA381" s="2"/>
      <c r="TKB381" s="2"/>
      <c r="TKC381" s="2"/>
      <c r="TKD381" s="2"/>
      <c r="TKE381" s="2"/>
      <c r="TKF381" s="2"/>
      <c r="TKG381" s="2"/>
      <c r="TKH381" s="2"/>
      <c r="TKI381" s="2"/>
      <c r="TKJ381" s="2"/>
      <c r="TKK381" s="2"/>
      <c r="TKL381" s="2"/>
      <c r="TKM381" s="2"/>
      <c r="TKN381" s="2"/>
      <c r="TKO381" s="2"/>
      <c r="TKP381" s="2"/>
      <c r="TKQ381" s="2"/>
      <c r="TKR381" s="2"/>
      <c r="TKS381" s="2"/>
      <c r="TKT381" s="2"/>
      <c r="TKU381" s="2"/>
      <c r="TKV381" s="2"/>
      <c r="TKW381" s="2"/>
      <c r="TKX381" s="2"/>
      <c r="TKY381" s="2"/>
      <c r="TKZ381" s="2"/>
      <c r="TLA381" s="2"/>
      <c r="TLB381" s="2"/>
      <c r="TLC381" s="2"/>
      <c r="TLD381" s="2"/>
      <c r="TLE381" s="2"/>
      <c r="TLF381" s="2"/>
      <c r="TLG381" s="2"/>
      <c r="TLH381" s="2"/>
      <c r="TLI381" s="2"/>
      <c r="TLJ381" s="2"/>
      <c r="TLK381" s="2"/>
      <c r="TLL381" s="2"/>
      <c r="TLM381" s="2"/>
      <c r="TLN381" s="2"/>
      <c r="TLO381" s="2"/>
      <c r="TLP381" s="2"/>
      <c r="TLQ381" s="2"/>
      <c r="TLR381" s="2"/>
      <c r="TLS381" s="2"/>
      <c r="TLT381" s="2"/>
      <c r="TLU381" s="2"/>
      <c r="TLV381" s="2"/>
      <c r="TLW381" s="2"/>
      <c r="TLX381" s="2"/>
      <c r="TLY381" s="2"/>
      <c r="TLZ381" s="2"/>
      <c r="TMA381" s="2"/>
      <c r="TMB381" s="2"/>
      <c r="TMC381" s="2"/>
      <c r="TMD381" s="2"/>
      <c r="TME381" s="2"/>
      <c r="TMF381" s="2"/>
      <c r="TMG381" s="2"/>
      <c r="TMH381" s="2"/>
      <c r="TMI381" s="2"/>
      <c r="TMJ381" s="2"/>
      <c r="TMK381" s="2"/>
      <c r="TML381" s="2"/>
      <c r="TMM381" s="2"/>
      <c r="TMN381" s="2"/>
      <c r="TMO381" s="2"/>
      <c r="TMP381" s="2"/>
      <c r="TMQ381" s="2"/>
      <c r="TMR381" s="2"/>
      <c r="TMS381" s="2"/>
      <c r="TMT381" s="2"/>
      <c r="TMU381" s="2"/>
      <c r="TMV381" s="2"/>
      <c r="TMW381" s="2"/>
      <c r="TMX381" s="2"/>
      <c r="TMY381" s="2"/>
      <c r="TMZ381" s="2"/>
      <c r="TNA381" s="2"/>
      <c r="TNB381" s="2"/>
      <c r="TNC381" s="2"/>
      <c r="TND381" s="2"/>
      <c r="TNE381" s="2"/>
      <c r="TNF381" s="2"/>
      <c r="TNG381" s="2"/>
      <c r="TNH381" s="2"/>
      <c r="TNI381" s="2"/>
      <c r="TNJ381" s="2"/>
      <c r="TNK381" s="2"/>
      <c r="TNL381" s="2"/>
      <c r="TNM381" s="2"/>
      <c r="TNN381" s="2"/>
      <c r="TNO381" s="2"/>
      <c r="TNP381" s="2"/>
      <c r="TNQ381" s="2"/>
      <c r="TNR381" s="2"/>
      <c r="TNS381" s="2"/>
      <c r="TNT381" s="2"/>
      <c r="TNU381" s="2"/>
      <c r="TNV381" s="2"/>
      <c r="TNW381" s="2"/>
      <c r="TNX381" s="2"/>
      <c r="TNY381" s="2"/>
      <c r="TNZ381" s="2"/>
      <c r="TOA381" s="2"/>
      <c r="TOB381" s="2"/>
      <c r="TOC381" s="2"/>
      <c r="TOD381" s="2"/>
      <c r="TOE381" s="2"/>
      <c r="TOF381" s="2"/>
      <c r="TOG381" s="2"/>
      <c r="TOH381" s="2"/>
      <c r="TOI381" s="2"/>
      <c r="TOJ381" s="2"/>
      <c r="TOK381" s="2"/>
      <c r="TOL381" s="2"/>
      <c r="TOM381" s="2"/>
      <c r="TON381" s="2"/>
      <c r="TOO381" s="2"/>
      <c r="TOP381" s="2"/>
      <c r="TOQ381" s="2"/>
      <c r="TOR381" s="2"/>
      <c r="TOS381" s="2"/>
      <c r="TOT381" s="2"/>
      <c r="TOU381" s="2"/>
      <c r="TOV381" s="2"/>
      <c r="TOW381" s="2"/>
      <c r="TOX381" s="2"/>
      <c r="TOY381" s="2"/>
      <c r="TOZ381" s="2"/>
      <c r="TPA381" s="2"/>
      <c r="TPB381" s="2"/>
      <c r="TPC381" s="2"/>
      <c r="TPD381" s="2"/>
      <c r="TPE381" s="2"/>
      <c r="TPF381" s="2"/>
      <c r="TPG381" s="2"/>
      <c r="TPH381" s="2"/>
      <c r="TPI381" s="2"/>
      <c r="TPJ381" s="2"/>
      <c r="TPK381" s="2"/>
      <c r="TPL381" s="2"/>
      <c r="TPM381" s="2"/>
      <c r="TPN381" s="2"/>
      <c r="TPO381" s="2"/>
      <c r="TPP381" s="2"/>
      <c r="TPQ381" s="2"/>
      <c r="TPR381" s="2"/>
      <c r="TPS381" s="2"/>
      <c r="TPT381" s="2"/>
      <c r="TPU381" s="2"/>
      <c r="TPV381" s="2"/>
      <c r="TPW381" s="2"/>
      <c r="TPX381" s="2"/>
      <c r="TPY381" s="2"/>
      <c r="TPZ381" s="2"/>
      <c r="TQA381" s="2"/>
      <c r="TQB381" s="2"/>
      <c r="TQC381" s="2"/>
      <c r="TQD381" s="2"/>
      <c r="TQE381" s="2"/>
      <c r="TQF381" s="2"/>
      <c r="TQG381" s="2"/>
      <c r="TQH381" s="2"/>
      <c r="TQI381" s="2"/>
      <c r="TQJ381" s="2"/>
      <c r="TQK381" s="2"/>
      <c r="TQL381" s="2"/>
      <c r="TQM381" s="2"/>
      <c r="TQN381" s="2"/>
      <c r="TQO381" s="2"/>
      <c r="TQP381" s="2"/>
      <c r="TQQ381" s="2"/>
      <c r="TQR381" s="2"/>
      <c r="TQS381" s="2"/>
      <c r="TQT381" s="2"/>
      <c r="TQU381" s="2"/>
      <c r="TQV381" s="2"/>
      <c r="TQW381" s="2"/>
      <c r="TQX381" s="2"/>
      <c r="TQY381" s="2"/>
      <c r="TQZ381" s="2"/>
      <c r="TRA381" s="2"/>
      <c r="TRB381" s="2"/>
      <c r="TRC381" s="2"/>
      <c r="TRD381" s="2"/>
      <c r="TRE381" s="2"/>
      <c r="TRF381" s="2"/>
      <c r="TRG381" s="2"/>
      <c r="TRH381" s="2"/>
      <c r="TRI381" s="2"/>
      <c r="TRJ381" s="2"/>
      <c r="TRK381" s="2"/>
      <c r="TRL381" s="2"/>
      <c r="TRM381" s="2"/>
      <c r="TRN381" s="2"/>
      <c r="TRO381" s="2"/>
      <c r="TRP381" s="2"/>
      <c r="TRQ381" s="2"/>
      <c r="TRR381" s="2"/>
      <c r="TRS381" s="2"/>
      <c r="TRT381" s="2"/>
      <c r="TRU381" s="2"/>
      <c r="TRV381" s="2"/>
      <c r="TRW381" s="2"/>
      <c r="TRX381" s="2"/>
      <c r="TRY381" s="2"/>
      <c r="TRZ381" s="2"/>
      <c r="TSA381" s="2"/>
      <c r="TSB381" s="2"/>
      <c r="TSC381" s="2"/>
      <c r="TSD381" s="2"/>
      <c r="TSE381" s="2"/>
      <c r="TSF381" s="2"/>
      <c r="TSG381" s="2"/>
      <c r="TSH381" s="2"/>
      <c r="TSI381" s="2"/>
      <c r="TSJ381" s="2"/>
      <c r="TSK381" s="2"/>
      <c r="TSL381" s="2"/>
      <c r="TSM381" s="2"/>
      <c r="TSN381" s="2"/>
      <c r="TSO381" s="2"/>
      <c r="TSP381" s="2"/>
      <c r="TSQ381" s="2"/>
      <c r="TSR381" s="2"/>
      <c r="TSS381" s="2"/>
      <c r="TST381" s="2"/>
      <c r="TSU381" s="2"/>
      <c r="TSV381" s="2"/>
      <c r="TSW381" s="2"/>
      <c r="TSX381" s="2"/>
      <c r="TSY381" s="2"/>
      <c r="TSZ381" s="2"/>
      <c r="TTA381" s="2"/>
      <c r="TTB381" s="2"/>
      <c r="TTC381" s="2"/>
      <c r="TTD381" s="2"/>
      <c r="TTE381" s="2"/>
      <c r="TTF381" s="2"/>
      <c r="TTG381" s="2"/>
      <c r="TTH381" s="2"/>
      <c r="TTI381" s="2"/>
      <c r="TTJ381" s="2"/>
      <c r="TTK381" s="2"/>
      <c r="TTL381" s="2"/>
      <c r="TTM381" s="2"/>
      <c r="TTN381" s="2"/>
      <c r="TTO381" s="2"/>
      <c r="TTP381" s="2"/>
      <c r="TTQ381" s="2"/>
      <c r="TTR381" s="2"/>
      <c r="TTS381" s="2"/>
      <c r="TTT381" s="2"/>
      <c r="TTU381" s="2"/>
      <c r="TTV381" s="2"/>
      <c r="TTW381" s="2"/>
      <c r="TTX381" s="2"/>
      <c r="TTY381" s="2"/>
      <c r="TTZ381" s="2"/>
      <c r="TUA381" s="2"/>
      <c r="TUB381" s="2"/>
      <c r="TUC381" s="2"/>
      <c r="TUD381" s="2"/>
      <c r="TUE381" s="2"/>
      <c r="TUF381" s="2"/>
      <c r="TUG381" s="2"/>
      <c r="TUH381" s="2"/>
      <c r="TUI381" s="2"/>
      <c r="TUJ381" s="2"/>
      <c r="TUK381" s="2"/>
      <c r="TUL381" s="2"/>
      <c r="TUM381" s="2"/>
      <c r="TUN381" s="2"/>
      <c r="TUO381" s="2"/>
      <c r="TUP381" s="2"/>
      <c r="TUQ381" s="2"/>
      <c r="TUR381" s="2"/>
      <c r="TUS381" s="2"/>
      <c r="TUT381" s="2"/>
      <c r="TUU381" s="2"/>
      <c r="TUV381" s="2"/>
      <c r="TUW381" s="2"/>
      <c r="TUX381" s="2"/>
      <c r="TUY381" s="2"/>
      <c r="TUZ381" s="2"/>
      <c r="TVA381" s="2"/>
      <c r="TVB381" s="2"/>
      <c r="TVC381" s="2"/>
      <c r="TVD381" s="2"/>
      <c r="TVE381" s="2"/>
      <c r="TVF381" s="2"/>
      <c r="TVG381" s="2"/>
      <c r="TVH381" s="2"/>
      <c r="TVI381" s="2"/>
      <c r="TVJ381" s="2"/>
      <c r="TVK381" s="2"/>
      <c r="TVL381" s="2"/>
      <c r="TVM381" s="2"/>
      <c r="TVN381" s="2"/>
      <c r="TVO381" s="2"/>
      <c r="TVP381" s="2"/>
      <c r="TVQ381" s="2"/>
      <c r="TVR381" s="2"/>
      <c r="TVS381" s="2"/>
      <c r="TVT381" s="2"/>
      <c r="TVU381" s="2"/>
      <c r="TVV381" s="2"/>
      <c r="TVW381" s="2"/>
      <c r="TVX381" s="2"/>
      <c r="TVY381" s="2"/>
      <c r="TVZ381" s="2"/>
      <c r="TWA381" s="2"/>
      <c r="TWB381" s="2"/>
      <c r="TWC381" s="2"/>
      <c r="TWD381" s="2"/>
      <c r="TWE381" s="2"/>
      <c r="TWF381" s="2"/>
      <c r="TWG381" s="2"/>
      <c r="TWH381" s="2"/>
      <c r="TWI381" s="2"/>
      <c r="TWJ381" s="2"/>
      <c r="TWK381" s="2"/>
      <c r="TWL381" s="2"/>
      <c r="TWM381" s="2"/>
      <c r="TWN381" s="2"/>
      <c r="TWO381" s="2"/>
      <c r="TWP381" s="2"/>
      <c r="TWQ381" s="2"/>
      <c r="TWR381" s="2"/>
      <c r="TWS381" s="2"/>
      <c r="TWT381" s="2"/>
      <c r="TWU381" s="2"/>
      <c r="TWV381" s="2"/>
      <c r="TWW381" s="2"/>
      <c r="TWX381" s="2"/>
      <c r="TWY381" s="2"/>
      <c r="TWZ381" s="2"/>
      <c r="TXA381" s="2"/>
      <c r="TXB381" s="2"/>
      <c r="TXC381" s="2"/>
      <c r="TXD381" s="2"/>
      <c r="TXE381" s="2"/>
      <c r="TXF381" s="2"/>
      <c r="TXG381" s="2"/>
      <c r="TXH381" s="2"/>
      <c r="TXI381" s="2"/>
      <c r="TXJ381" s="2"/>
      <c r="TXK381" s="2"/>
      <c r="TXL381" s="2"/>
      <c r="TXM381" s="2"/>
      <c r="TXN381" s="2"/>
      <c r="TXO381" s="2"/>
      <c r="TXP381" s="2"/>
      <c r="TXQ381" s="2"/>
      <c r="TXR381" s="2"/>
      <c r="TXS381" s="2"/>
      <c r="TXT381" s="2"/>
      <c r="TXU381" s="2"/>
      <c r="TXV381" s="2"/>
      <c r="TXW381" s="2"/>
      <c r="TXX381" s="2"/>
      <c r="TXY381" s="2"/>
      <c r="TXZ381" s="2"/>
      <c r="TYA381" s="2"/>
      <c r="TYB381" s="2"/>
      <c r="TYC381" s="2"/>
      <c r="TYD381" s="2"/>
      <c r="TYE381" s="2"/>
      <c r="TYF381" s="2"/>
      <c r="TYG381" s="2"/>
      <c r="TYH381" s="2"/>
      <c r="TYI381" s="2"/>
      <c r="TYJ381" s="2"/>
      <c r="TYK381" s="2"/>
      <c r="TYL381" s="2"/>
      <c r="TYM381" s="2"/>
      <c r="TYN381" s="2"/>
      <c r="TYO381" s="2"/>
      <c r="TYP381" s="2"/>
      <c r="TYQ381" s="2"/>
      <c r="TYR381" s="2"/>
      <c r="TYS381" s="2"/>
      <c r="TYT381" s="2"/>
      <c r="TYU381" s="2"/>
      <c r="TYV381" s="2"/>
      <c r="TYW381" s="2"/>
      <c r="TYX381" s="2"/>
      <c r="TYY381" s="2"/>
      <c r="TYZ381" s="2"/>
      <c r="TZA381" s="2"/>
      <c r="TZB381" s="2"/>
      <c r="TZC381" s="2"/>
      <c r="TZD381" s="2"/>
      <c r="TZE381" s="2"/>
      <c r="TZF381" s="2"/>
      <c r="TZG381" s="2"/>
      <c r="TZH381" s="2"/>
      <c r="TZI381" s="2"/>
      <c r="TZJ381" s="2"/>
      <c r="TZK381" s="2"/>
      <c r="TZL381" s="2"/>
      <c r="TZM381" s="2"/>
      <c r="TZN381" s="2"/>
      <c r="TZO381" s="2"/>
      <c r="TZP381" s="2"/>
      <c r="TZQ381" s="2"/>
      <c r="TZR381" s="2"/>
      <c r="TZS381" s="2"/>
      <c r="TZT381" s="2"/>
      <c r="TZU381" s="2"/>
      <c r="TZV381" s="2"/>
      <c r="TZW381" s="2"/>
      <c r="TZX381" s="2"/>
      <c r="TZY381" s="2"/>
      <c r="TZZ381" s="2"/>
      <c r="UAA381" s="2"/>
      <c r="UAB381" s="2"/>
      <c r="UAC381" s="2"/>
      <c r="UAD381" s="2"/>
      <c r="UAE381" s="2"/>
      <c r="UAF381" s="2"/>
      <c r="UAG381" s="2"/>
      <c r="UAH381" s="2"/>
      <c r="UAI381" s="2"/>
      <c r="UAJ381" s="2"/>
      <c r="UAK381" s="2"/>
      <c r="UAL381" s="2"/>
      <c r="UAM381" s="2"/>
      <c r="UAN381" s="2"/>
      <c r="UAO381" s="2"/>
      <c r="UAP381" s="2"/>
      <c r="UAQ381" s="2"/>
      <c r="UAR381" s="2"/>
      <c r="UAS381" s="2"/>
      <c r="UAT381" s="2"/>
      <c r="UAU381" s="2"/>
      <c r="UAV381" s="2"/>
      <c r="UAW381" s="2"/>
      <c r="UAX381" s="2"/>
      <c r="UAY381" s="2"/>
      <c r="UAZ381" s="2"/>
      <c r="UBA381" s="2"/>
      <c r="UBB381" s="2"/>
      <c r="UBC381" s="2"/>
      <c r="UBD381" s="2"/>
      <c r="UBE381" s="2"/>
      <c r="UBF381" s="2"/>
      <c r="UBG381" s="2"/>
      <c r="UBH381" s="2"/>
      <c r="UBI381" s="2"/>
      <c r="UBJ381" s="2"/>
      <c r="UBK381" s="2"/>
      <c r="UBL381" s="2"/>
      <c r="UBM381" s="2"/>
      <c r="UBN381" s="2"/>
      <c r="UBO381" s="2"/>
      <c r="UBP381" s="2"/>
      <c r="UBQ381" s="2"/>
      <c r="UBR381" s="2"/>
      <c r="UBS381" s="2"/>
      <c r="UBT381" s="2"/>
      <c r="UBU381" s="2"/>
      <c r="UBV381" s="2"/>
      <c r="UBW381" s="2"/>
      <c r="UBX381" s="2"/>
      <c r="UBY381" s="2"/>
      <c r="UBZ381" s="2"/>
      <c r="UCA381" s="2"/>
      <c r="UCB381" s="2"/>
      <c r="UCC381" s="2"/>
      <c r="UCD381" s="2"/>
      <c r="UCE381" s="2"/>
      <c r="UCF381" s="2"/>
      <c r="UCG381" s="2"/>
      <c r="UCH381" s="2"/>
      <c r="UCI381" s="2"/>
      <c r="UCJ381" s="2"/>
      <c r="UCK381" s="2"/>
      <c r="UCL381" s="2"/>
      <c r="UCM381" s="2"/>
      <c r="UCN381" s="2"/>
      <c r="UCO381" s="2"/>
      <c r="UCP381" s="2"/>
      <c r="UCQ381" s="2"/>
      <c r="UCR381" s="2"/>
      <c r="UCS381" s="2"/>
      <c r="UCT381" s="2"/>
      <c r="UCU381" s="2"/>
      <c r="UCV381" s="2"/>
      <c r="UCW381" s="2"/>
      <c r="UCX381" s="2"/>
      <c r="UCY381" s="2"/>
      <c r="UCZ381" s="2"/>
      <c r="UDA381" s="2"/>
      <c r="UDB381" s="2"/>
      <c r="UDC381" s="2"/>
      <c r="UDD381" s="2"/>
      <c r="UDE381" s="2"/>
      <c r="UDF381" s="2"/>
      <c r="UDG381" s="2"/>
      <c r="UDH381" s="2"/>
      <c r="UDI381" s="2"/>
      <c r="UDJ381" s="2"/>
      <c r="UDK381" s="2"/>
      <c r="UDL381" s="2"/>
      <c r="UDM381" s="2"/>
      <c r="UDN381" s="2"/>
      <c r="UDO381" s="2"/>
      <c r="UDP381" s="2"/>
      <c r="UDQ381" s="2"/>
      <c r="UDR381" s="2"/>
      <c r="UDS381" s="2"/>
      <c r="UDT381" s="2"/>
      <c r="UDU381" s="2"/>
      <c r="UDV381" s="2"/>
      <c r="UDW381" s="2"/>
      <c r="UDX381" s="2"/>
      <c r="UDY381" s="2"/>
      <c r="UDZ381" s="2"/>
      <c r="UEA381" s="2"/>
      <c r="UEB381" s="2"/>
      <c r="UEC381" s="2"/>
      <c r="UED381" s="2"/>
      <c r="UEE381" s="2"/>
      <c r="UEF381" s="2"/>
      <c r="UEG381" s="2"/>
      <c r="UEH381" s="2"/>
      <c r="UEI381" s="2"/>
      <c r="UEJ381" s="2"/>
      <c r="UEK381" s="2"/>
      <c r="UEL381" s="2"/>
      <c r="UEM381" s="2"/>
      <c r="UEN381" s="2"/>
      <c r="UEO381" s="2"/>
      <c r="UEP381" s="2"/>
      <c r="UEQ381" s="2"/>
      <c r="UER381" s="2"/>
      <c r="UES381" s="2"/>
      <c r="UET381" s="2"/>
      <c r="UEU381" s="2"/>
      <c r="UEV381" s="2"/>
      <c r="UEW381" s="2"/>
      <c r="UEX381" s="2"/>
      <c r="UEY381" s="2"/>
      <c r="UEZ381" s="2"/>
      <c r="UFA381" s="2"/>
      <c r="UFB381" s="2"/>
      <c r="UFC381" s="2"/>
      <c r="UFD381" s="2"/>
      <c r="UFE381" s="2"/>
      <c r="UFF381" s="2"/>
      <c r="UFG381" s="2"/>
      <c r="UFH381" s="2"/>
      <c r="UFI381" s="2"/>
      <c r="UFJ381" s="2"/>
      <c r="UFK381" s="2"/>
      <c r="UFL381" s="2"/>
      <c r="UFM381" s="2"/>
      <c r="UFN381" s="2"/>
      <c r="UFO381" s="2"/>
      <c r="UFP381" s="2"/>
      <c r="UFQ381" s="2"/>
      <c r="UFR381" s="2"/>
      <c r="UFS381" s="2"/>
      <c r="UFT381" s="2"/>
      <c r="UFU381" s="2"/>
      <c r="UFV381" s="2"/>
      <c r="UFW381" s="2"/>
      <c r="UFX381" s="2"/>
      <c r="UFY381" s="2"/>
      <c r="UFZ381" s="2"/>
      <c r="UGA381" s="2"/>
      <c r="UGB381" s="2"/>
      <c r="UGC381" s="2"/>
      <c r="UGD381" s="2"/>
      <c r="UGE381" s="2"/>
      <c r="UGF381" s="2"/>
      <c r="UGG381" s="2"/>
      <c r="UGH381" s="2"/>
      <c r="UGI381" s="2"/>
      <c r="UGJ381" s="2"/>
      <c r="UGK381" s="2"/>
      <c r="UGL381" s="2"/>
      <c r="UGM381" s="2"/>
      <c r="UGN381" s="2"/>
      <c r="UGO381" s="2"/>
      <c r="UGP381" s="2"/>
      <c r="UGQ381" s="2"/>
      <c r="UGR381" s="2"/>
      <c r="UGS381" s="2"/>
      <c r="UGT381" s="2"/>
      <c r="UGU381" s="2"/>
      <c r="UGV381" s="2"/>
      <c r="UGW381" s="2"/>
      <c r="UGX381" s="2"/>
      <c r="UGY381" s="2"/>
      <c r="UGZ381" s="2"/>
      <c r="UHA381" s="2"/>
      <c r="UHB381" s="2"/>
      <c r="UHC381" s="2"/>
      <c r="UHD381" s="2"/>
      <c r="UHE381" s="2"/>
      <c r="UHF381" s="2"/>
      <c r="UHG381" s="2"/>
      <c r="UHH381" s="2"/>
      <c r="UHI381" s="2"/>
      <c r="UHJ381" s="2"/>
      <c r="UHK381" s="2"/>
      <c r="UHL381" s="2"/>
      <c r="UHM381" s="2"/>
      <c r="UHN381" s="2"/>
      <c r="UHO381" s="2"/>
      <c r="UHP381" s="2"/>
      <c r="UHQ381" s="2"/>
      <c r="UHR381" s="2"/>
      <c r="UHS381" s="2"/>
      <c r="UHT381" s="2"/>
      <c r="UHU381" s="2"/>
      <c r="UHV381" s="2"/>
      <c r="UHW381" s="2"/>
      <c r="UHX381" s="2"/>
      <c r="UHY381" s="2"/>
      <c r="UHZ381" s="2"/>
      <c r="UIA381" s="2"/>
      <c r="UIB381" s="2"/>
      <c r="UIC381" s="2"/>
      <c r="UID381" s="2"/>
      <c r="UIE381" s="2"/>
      <c r="UIF381" s="2"/>
      <c r="UIG381" s="2"/>
      <c r="UIH381" s="2"/>
      <c r="UII381" s="2"/>
      <c r="UIJ381" s="2"/>
      <c r="UIK381" s="2"/>
      <c r="UIL381" s="2"/>
      <c r="UIM381" s="2"/>
      <c r="UIN381" s="2"/>
      <c r="UIO381" s="2"/>
      <c r="UIP381" s="2"/>
      <c r="UIQ381" s="2"/>
      <c r="UIR381" s="2"/>
      <c r="UIS381" s="2"/>
      <c r="UIT381" s="2"/>
      <c r="UIU381" s="2"/>
      <c r="UIV381" s="2"/>
      <c r="UIW381" s="2"/>
      <c r="UIX381" s="2"/>
      <c r="UIY381" s="2"/>
      <c r="UIZ381" s="2"/>
      <c r="UJA381" s="2"/>
      <c r="UJB381" s="2"/>
      <c r="UJC381" s="2"/>
      <c r="UJD381" s="2"/>
      <c r="UJE381" s="2"/>
      <c r="UJF381" s="2"/>
      <c r="UJG381" s="2"/>
      <c r="UJH381" s="2"/>
      <c r="UJI381" s="2"/>
      <c r="UJJ381" s="2"/>
      <c r="UJK381" s="2"/>
      <c r="UJL381" s="2"/>
      <c r="UJM381" s="2"/>
      <c r="UJN381" s="2"/>
      <c r="UJO381" s="2"/>
      <c r="UJP381" s="2"/>
      <c r="UJQ381" s="2"/>
      <c r="UJR381" s="2"/>
      <c r="UJS381" s="2"/>
      <c r="UJT381" s="2"/>
      <c r="UJU381" s="2"/>
      <c r="UJV381" s="2"/>
      <c r="UJW381" s="2"/>
      <c r="UJX381" s="2"/>
      <c r="UJY381" s="2"/>
      <c r="UJZ381" s="2"/>
      <c r="UKA381" s="2"/>
      <c r="UKB381" s="2"/>
      <c r="UKC381" s="2"/>
      <c r="UKD381" s="2"/>
      <c r="UKE381" s="2"/>
      <c r="UKF381" s="2"/>
      <c r="UKG381" s="2"/>
      <c r="UKH381" s="2"/>
      <c r="UKI381" s="2"/>
      <c r="UKJ381" s="2"/>
      <c r="UKK381" s="2"/>
      <c r="UKL381" s="2"/>
      <c r="UKM381" s="2"/>
      <c r="UKN381" s="2"/>
      <c r="UKO381" s="2"/>
      <c r="UKP381" s="2"/>
      <c r="UKQ381" s="2"/>
      <c r="UKR381" s="2"/>
      <c r="UKS381" s="2"/>
      <c r="UKT381" s="2"/>
      <c r="UKU381" s="2"/>
      <c r="UKV381" s="2"/>
      <c r="UKW381" s="2"/>
      <c r="UKX381" s="2"/>
      <c r="UKY381" s="2"/>
      <c r="UKZ381" s="2"/>
      <c r="ULA381" s="2"/>
      <c r="ULB381" s="2"/>
      <c r="ULC381" s="2"/>
      <c r="ULD381" s="2"/>
      <c r="ULE381" s="2"/>
      <c r="ULF381" s="2"/>
      <c r="ULG381" s="2"/>
      <c r="ULH381" s="2"/>
      <c r="ULI381" s="2"/>
      <c r="ULJ381" s="2"/>
      <c r="ULK381" s="2"/>
      <c r="ULL381" s="2"/>
      <c r="ULM381" s="2"/>
      <c r="ULN381" s="2"/>
      <c r="ULO381" s="2"/>
      <c r="ULP381" s="2"/>
      <c r="ULQ381" s="2"/>
      <c r="ULR381" s="2"/>
      <c r="ULS381" s="2"/>
      <c r="ULT381" s="2"/>
      <c r="ULU381" s="2"/>
      <c r="ULV381" s="2"/>
      <c r="ULW381" s="2"/>
      <c r="ULX381" s="2"/>
      <c r="ULY381" s="2"/>
      <c r="ULZ381" s="2"/>
      <c r="UMA381" s="2"/>
      <c r="UMB381" s="2"/>
      <c r="UMC381" s="2"/>
      <c r="UMD381" s="2"/>
      <c r="UME381" s="2"/>
      <c r="UMF381" s="2"/>
      <c r="UMG381" s="2"/>
      <c r="UMH381" s="2"/>
      <c r="UMI381" s="2"/>
      <c r="UMJ381" s="2"/>
      <c r="UMK381" s="2"/>
      <c r="UML381" s="2"/>
      <c r="UMM381" s="2"/>
      <c r="UMN381" s="2"/>
      <c r="UMO381" s="2"/>
      <c r="UMP381" s="2"/>
      <c r="UMQ381" s="2"/>
      <c r="UMR381" s="2"/>
      <c r="UMS381" s="2"/>
      <c r="UMT381" s="2"/>
      <c r="UMU381" s="2"/>
      <c r="UMV381" s="2"/>
      <c r="UMW381" s="2"/>
      <c r="UMX381" s="2"/>
      <c r="UMY381" s="2"/>
      <c r="UMZ381" s="2"/>
      <c r="UNA381" s="2"/>
      <c r="UNB381" s="2"/>
      <c r="UNC381" s="2"/>
      <c r="UND381" s="2"/>
      <c r="UNE381" s="2"/>
      <c r="UNF381" s="2"/>
      <c r="UNG381" s="2"/>
      <c r="UNH381" s="2"/>
      <c r="UNI381" s="2"/>
      <c r="UNJ381" s="2"/>
      <c r="UNK381" s="2"/>
      <c r="UNL381" s="2"/>
      <c r="UNM381" s="2"/>
      <c r="UNN381" s="2"/>
      <c r="UNO381" s="2"/>
      <c r="UNP381" s="2"/>
      <c r="UNQ381" s="2"/>
      <c r="UNR381" s="2"/>
      <c r="UNS381" s="2"/>
      <c r="UNT381" s="2"/>
      <c r="UNU381" s="2"/>
      <c r="UNV381" s="2"/>
      <c r="UNW381" s="2"/>
      <c r="UNX381" s="2"/>
      <c r="UNY381" s="2"/>
      <c r="UNZ381" s="2"/>
      <c r="UOA381" s="2"/>
      <c r="UOB381" s="2"/>
      <c r="UOC381" s="2"/>
      <c r="UOD381" s="2"/>
      <c r="UOE381" s="2"/>
      <c r="UOF381" s="2"/>
      <c r="UOG381" s="2"/>
      <c r="UOH381" s="2"/>
      <c r="UOI381" s="2"/>
      <c r="UOJ381" s="2"/>
      <c r="UOK381" s="2"/>
      <c r="UOL381" s="2"/>
      <c r="UOM381" s="2"/>
      <c r="UON381" s="2"/>
      <c r="UOO381" s="2"/>
      <c r="UOP381" s="2"/>
      <c r="UOQ381" s="2"/>
      <c r="UOR381" s="2"/>
      <c r="UOS381" s="2"/>
      <c r="UOT381" s="2"/>
      <c r="UOU381" s="2"/>
      <c r="UOV381" s="2"/>
      <c r="UOW381" s="2"/>
      <c r="UOX381" s="2"/>
      <c r="UOY381" s="2"/>
      <c r="UOZ381" s="2"/>
      <c r="UPA381" s="2"/>
      <c r="UPB381" s="2"/>
      <c r="UPC381" s="2"/>
      <c r="UPD381" s="2"/>
      <c r="UPE381" s="2"/>
      <c r="UPF381" s="2"/>
      <c r="UPG381" s="2"/>
      <c r="UPH381" s="2"/>
      <c r="UPI381" s="2"/>
      <c r="UPJ381" s="2"/>
      <c r="UPK381" s="2"/>
      <c r="UPL381" s="2"/>
      <c r="UPM381" s="2"/>
      <c r="UPN381" s="2"/>
      <c r="UPO381" s="2"/>
      <c r="UPP381" s="2"/>
      <c r="UPQ381" s="2"/>
      <c r="UPR381" s="2"/>
      <c r="UPS381" s="2"/>
      <c r="UPT381" s="2"/>
      <c r="UPU381" s="2"/>
      <c r="UPV381" s="2"/>
      <c r="UPW381" s="2"/>
      <c r="UPX381" s="2"/>
      <c r="UPY381" s="2"/>
      <c r="UPZ381" s="2"/>
      <c r="UQA381" s="2"/>
      <c r="UQB381" s="2"/>
      <c r="UQC381" s="2"/>
      <c r="UQD381" s="2"/>
      <c r="UQE381" s="2"/>
      <c r="UQF381" s="2"/>
      <c r="UQG381" s="2"/>
      <c r="UQH381" s="2"/>
      <c r="UQI381" s="2"/>
      <c r="UQJ381" s="2"/>
      <c r="UQK381" s="2"/>
      <c r="UQL381" s="2"/>
      <c r="UQM381" s="2"/>
      <c r="UQN381" s="2"/>
      <c r="UQO381" s="2"/>
      <c r="UQP381" s="2"/>
      <c r="UQQ381" s="2"/>
      <c r="UQR381" s="2"/>
      <c r="UQS381" s="2"/>
      <c r="UQT381" s="2"/>
      <c r="UQU381" s="2"/>
      <c r="UQV381" s="2"/>
      <c r="UQW381" s="2"/>
      <c r="UQX381" s="2"/>
      <c r="UQY381" s="2"/>
      <c r="UQZ381" s="2"/>
      <c r="URA381" s="2"/>
      <c r="URB381" s="2"/>
      <c r="URC381" s="2"/>
      <c r="URD381" s="2"/>
      <c r="URE381" s="2"/>
      <c r="URF381" s="2"/>
      <c r="URG381" s="2"/>
      <c r="URH381" s="2"/>
      <c r="URI381" s="2"/>
      <c r="URJ381" s="2"/>
      <c r="URK381" s="2"/>
      <c r="URL381" s="2"/>
      <c r="URM381" s="2"/>
      <c r="URN381" s="2"/>
      <c r="URO381" s="2"/>
      <c r="URP381" s="2"/>
      <c r="URQ381" s="2"/>
      <c r="URR381" s="2"/>
      <c r="URS381" s="2"/>
      <c r="URT381" s="2"/>
      <c r="URU381" s="2"/>
      <c r="URV381" s="2"/>
      <c r="URW381" s="2"/>
      <c r="URX381" s="2"/>
      <c r="URY381" s="2"/>
      <c r="URZ381" s="2"/>
      <c r="USA381" s="2"/>
      <c r="USB381" s="2"/>
      <c r="USC381" s="2"/>
      <c r="USD381" s="2"/>
      <c r="USE381" s="2"/>
      <c r="USF381" s="2"/>
      <c r="USG381" s="2"/>
      <c r="USH381" s="2"/>
      <c r="USI381" s="2"/>
      <c r="USJ381" s="2"/>
      <c r="USK381" s="2"/>
      <c r="USL381" s="2"/>
      <c r="USM381" s="2"/>
      <c r="USN381" s="2"/>
      <c r="USO381" s="2"/>
      <c r="USP381" s="2"/>
      <c r="USQ381" s="2"/>
      <c r="USR381" s="2"/>
      <c r="USS381" s="2"/>
      <c r="UST381" s="2"/>
      <c r="USU381" s="2"/>
      <c r="USV381" s="2"/>
      <c r="USW381" s="2"/>
      <c r="USX381" s="2"/>
      <c r="USY381" s="2"/>
      <c r="USZ381" s="2"/>
      <c r="UTA381" s="2"/>
      <c r="UTB381" s="2"/>
      <c r="UTC381" s="2"/>
      <c r="UTD381" s="2"/>
      <c r="UTE381" s="2"/>
      <c r="UTF381" s="2"/>
      <c r="UTG381" s="2"/>
      <c r="UTH381" s="2"/>
      <c r="UTI381" s="2"/>
      <c r="UTJ381" s="2"/>
      <c r="UTK381" s="2"/>
      <c r="UTL381" s="2"/>
      <c r="UTM381" s="2"/>
      <c r="UTN381" s="2"/>
      <c r="UTO381" s="2"/>
      <c r="UTP381" s="2"/>
      <c r="UTQ381" s="2"/>
      <c r="UTR381" s="2"/>
      <c r="UTS381" s="2"/>
      <c r="UTT381" s="2"/>
      <c r="UTU381" s="2"/>
      <c r="UTV381" s="2"/>
      <c r="UTW381" s="2"/>
      <c r="UTX381" s="2"/>
      <c r="UTY381" s="2"/>
      <c r="UTZ381" s="2"/>
      <c r="UUA381" s="2"/>
      <c r="UUB381" s="2"/>
      <c r="UUC381" s="2"/>
      <c r="UUD381" s="2"/>
      <c r="UUE381" s="2"/>
      <c r="UUF381" s="2"/>
      <c r="UUG381" s="2"/>
      <c r="UUH381" s="2"/>
      <c r="UUI381" s="2"/>
      <c r="UUJ381" s="2"/>
      <c r="UUK381" s="2"/>
      <c r="UUL381" s="2"/>
      <c r="UUM381" s="2"/>
      <c r="UUN381" s="2"/>
      <c r="UUO381" s="2"/>
      <c r="UUP381" s="2"/>
      <c r="UUQ381" s="2"/>
      <c r="UUR381" s="2"/>
      <c r="UUS381" s="2"/>
      <c r="UUT381" s="2"/>
      <c r="UUU381" s="2"/>
      <c r="UUV381" s="2"/>
      <c r="UUW381" s="2"/>
      <c r="UUX381" s="2"/>
      <c r="UUY381" s="2"/>
      <c r="UUZ381" s="2"/>
      <c r="UVA381" s="2"/>
      <c r="UVB381" s="2"/>
      <c r="UVC381" s="2"/>
      <c r="UVD381" s="2"/>
      <c r="UVE381" s="2"/>
      <c r="UVF381" s="2"/>
      <c r="UVG381" s="2"/>
      <c r="UVH381" s="2"/>
      <c r="UVI381" s="2"/>
      <c r="UVJ381" s="2"/>
      <c r="UVK381" s="2"/>
      <c r="UVL381" s="2"/>
      <c r="UVM381" s="2"/>
      <c r="UVN381" s="2"/>
      <c r="UVO381" s="2"/>
      <c r="UVP381" s="2"/>
      <c r="UVQ381" s="2"/>
      <c r="UVR381" s="2"/>
      <c r="UVS381" s="2"/>
      <c r="UVT381" s="2"/>
      <c r="UVU381" s="2"/>
      <c r="UVV381" s="2"/>
      <c r="UVW381" s="2"/>
      <c r="UVX381" s="2"/>
      <c r="UVY381" s="2"/>
      <c r="UVZ381" s="2"/>
      <c r="UWA381" s="2"/>
      <c r="UWB381" s="2"/>
      <c r="UWC381" s="2"/>
      <c r="UWD381" s="2"/>
      <c r="UWE381" s="2"/>
      <c r="UWF381" s="2"/>
      <c r="UWG381" s="2"/>
      <c r="UWH381" s="2"/>
      <c r="UWI381" s="2"/>
      <c r="UWJ381" s="2"/>
      <c r="UWK381" s="2"/>
      <c r="UWL381" s="2"/>
      <c r="UWM381" s="2"/>
      <c r="UWN381" s="2"/>
      <c r="UWO381" s="2"/>
      <c r="UWP381" s="2"/>
      <c r="UWQ381" s="2"/>
      <c r="UWR381" s="2"/>
      <c r="UWS381" s="2"/>
      <c r="UWT381" s="2"/>
      <c r="UWU381" s="2"/>
      <c r="UWV381" s="2"/>
      <c r="UWW381" s="2"/>
      <c r="UWX381" s="2"/>
      <c r="UWY381" s="2"/>
      <c r="UWZ381" s="2"/>
      <c r="UXA381" s="2"/>
      <c r="UXB381" s="2"/>
      <c r="UXC381" s="2"/>
      <c r="UXD381" s="2"/>
      <c r="UXE381" s="2"/>
      <c r="UXF381" s="2"/>
      <c r="UXG381" s="2"/>
      <c r="UXH381" s="2"/>
      <c r="UXI381" s="2"/>
      <c r="UXJ381" s="2"/>
      <c r="UXK381" s="2"/>
      <c r="UXL381" s="2"/>
      <c r="UXM381" s="2"/>
      <c r="UXN381" s="2"/>
      <c r="UXO381" s="2"/>
      <c r="UXP381" s="2"/>
      <c r="UXQ381" s="2"/>
      <c r="UXR381" s="2"/>
      <c r="UXS381" s="2"/>
      <c r="UXT381" s="2"/>
      <c r="UXU381" s="2"/>
      <c r="UXV381" s="2"/>
      <c r="UXW381" s="2"/>
      <c r="UXX381" s="2"/>
      <c r="UXY381" s="2"/>
      <c r="UXZ381" s="2"/>
      <c r="UYA381" s="2"/>
      <c r="UYB381" s="2"/>
      <c r="UYC381" s="2"/>
      <c r="UYD381" s="2"/>
      <c r="UYE381" s="2"/>
      <c r="UYF381" s="2"/>
      <c r="UYG381" s="2"/>
      <c r="UYH381" s="2"/>
      <c r="UYI381" s="2"/>
      <c r="UYJ381" s="2"/>
      <c r="UYK381" s="2"/>
      <c r="UYL381" s="2"/>
      <c r="UYM381" s="2"/>
      <c r="UYN381" s="2"/>
      <c r="UYO381" s="2"/>
      <c r="UYP381" s="2"/>
      <c r="UYQ381" s="2"/>
      <c r="UYR381" s="2"/>
      <c r="UYS381" s="2"/>
      <c r="UYT381" s="2"/>
      <c r="UYU381" s="2"/>
      <c r="UYV381" s="2"/>
      <c r="UYW381" s="2"/>
      <c r="UYX381" s="2"/>
      <c r="UYY381" s="2"/>
      <c r="UYZ381" s="2"/>
      <c r="UZA381" s="2"/>
      <c r="UZB381" s="2"/>
      <c r="UZC381" s="2"/>
      <c r="UZD381" s="2"/>
      <c r="UZE381" s="2"/>
      <c r="UZF381" s="2"/>
      <c r="UZG381" s="2"/>
      <c r="UZH381" s="2"/>
      <c r="UZI381" s="2"/>
      <c r="UZJ381" s="2"/>
      <c r="UZK381" s="2"/>
      <c r="UZL381" s="2"/>
      <c r="UZM381" s="2"/>
      <c r="UZN381" s="2"/>
      <c r="UZO381" s="2"/>
      <c r="UZP381" s="2"/>
      <c r="UZQ381" s="2"/>
      <c r="UZR381" s="2"/>
      <c r="UZS381" s="2"/>
      <c r="UZT381" s="2"/>
      <c r="UZU381" s="2"/>
      <c r="UZV381" s="2"/>
      <c r="UZW381" s="2"/>
      <c r="UZX381" s="2"/>
      <c r="UZY381" s="2"/>
      <c r="UZZ381" s="2"/>
      <c r="VAA381" s="2"/>
      <c r="VAB381" s="2"/>
      <c r="VAC381" s="2"/>
      <c r="VAD381" s="2"/>
      <c r="VAE381" s="2"/>
      <c r="VAF381" s="2"/>
      <c r="VAG381" s="2"/>
      <c r="VAH381" s="2"/>
      <c r="VAI381" s="2"/>
      <c r="VAJ381" s="2"/>
      <c r="VAK381" s="2"/>
      <c r="VAL381" s="2"/>
      <c r="VAM381" s="2"/>
      <c r="VAN381" s="2"/>
      <c r="VAO381" s="2"/>
      <c r="VAP381" s="2"/>
      <c r="VAQ381" s="2"/>
      <c r="VAR381" s="2"/>
      <c r="VAS381" s="2"/>
      <c r="VAT381" s="2"/>
      <c r="VAU381" s="2"/>
      <c r="VAV381" s="2"/>
      <c r="VAW381" s="2"/>
      <c r="VAX381" s="2"/>
      <c r="VAY381" s="2"/>
      <c r="VAZ381" s="2"/>
      <c r="VBA381" s="2"/>
      <c r="VBB381" s="2"/>
      <c r="VBC381" s="2"/>
      <c r="VBD381" s="2"/>
      <c r="VBE381" s="2"/>
      <c r="VBF381" s="2"/>
      <c r="VBG381" s="2"/>
      <c r="VBH381" s="2"/>
      <c r="VBI381" s="2"/>
      <c r="VBJ381" s="2"/>
      <c r="VBK381" s="2"/>
      <c r="VBL381" s="2"/>
      <c r="VBM381" s="2"/>
      <c r="VBN381" s="2"/>
      <c r="VBO381" s="2"/>
      <c r="VBP381" s="2"/>
      <c r="VBQ381" s="2"/>
      <c r="VBR381" s="2"/>
      <c r="VBS381" s="2"/>
      <c r="VBT381" s="2"/>
      <c r="VBU381" s="2"/>
      <c r="VBV381" s="2"/>
      <c r="VBW381" s="2"/>
      <c r="VBX381" s="2"/>
      <c r="VBY381" s="2"/>
      <c r="VBZ381" s="2"/>
      <c r="VCA381" s="2"/>
      <c r="VCB381" s="2"/>
      <c r="VCC381" s="2"/>
      <c r="VCD381" s="2"/>
      <c r="VCE381" s="2"/>
      <c r="VCF381" s="2"/>
      <c r="VCG381" s="2"/>
      <c r="VCH381" s="2"/>
      <c r="VCI381" s="2"/>
      <c r="VCJ381" s="2"/>
      <c r="VCK381" s="2"/>
      <c r="VCL381" s="2"/>
      <c r="VCM381" s="2"/>
      <c r="VCN381" s="2"/>
      <c r="VCO381" s="2"/>
      <c r="VCP381" s="2"/>
      <c r="VCQ381" s="2"/>
      <c r="VCR381" s="2"/>
      <c r="VCS381" s="2"/>
      <c r="VCT381" s="2"/>
      <c r="VCU381" s="2"/>
      <c r="VCV381" s="2"/>
      <c r="VCW381" s="2"/>
      <c r="VCX381" s="2"/>
      <c r="VCY381" s="2"/>
      <c r="VCZ381" s="2"/>
      <c r="VDA381" s="2"/>
      <c r="VDB381" s="2"/>
      <c r="VDC381" s="2"/>
      <c r="VDD381" s="2"/>
      <c r="VDE381" s="2"/>
      <c r="VDF381" s="2"/>
      <c r="VDG381" s="2"/>
      <c r="VDH381" s="2"/>
      <c r="VDI381" s="2"/>
      <c r="VDJ381" s="2"/>
      <c r="VDK381" s="2"/>
      <c r="VDL381" s="2"/>
      <c r="VDM381" s="2"/>
      <c r="VDN381" s="2"/>
      <c r="VDO381" s="2"/>
      <c r="VDP381" s="2"/>
      <c r="VDQ381" s="2"/>
      <c r="VDR381" s="2"/>
      <c r="VDS381" s="2"/>
      <c r="VDT381" s="2"/>
      <c r="VDU381" s="2"/>
      <c r="VDV381" s="2"/>
      <c r="VDW381" s="2"/>
      <c r="VDX381" s="2"/>
      <c r="VDY381" s="2"/>
      <c r="VDZ381" s="2"/>
      <c r="VEA381" s="2"/>
      <c r="VEB381" s="2"/>
      <c r="VEC381" s="2"/>
      <c r="VED381" s="2"/>
      <c r="VEE381" s="2"/>
      <c r="VEF381" s="2"/>
      <c r="VEG381" s="2"/>
      <c r="VEH381" s="2"/>
      <c r="VEI381" s="2"/>
      <c r="VEJ381" s="2"/>
      <c r="VEK381" s="2"/>
      <c r="VEL381" s="2"/>
      <c r="VEM381" s="2"/>
      <c r="VEN381" s="2"/>
      <c r="VEO381" s="2"/>
      <c r="VEP381" s="2"/>
      <c r="VEQ381" s="2"/>
      <c r="VER381" s="2"/>
      <c r="VES381" s="2"/>
      <c r="VET381" s="2"/>
      <c r="VEU381" s="2"/>
      <c r="VEV381" s="2"/>
      <c r="VEW381" s="2"/>
      <c r="VEX381" s="2"/>
      <c r="VEY381" s="2"/>
      <c r="VEZ381" s="2"/>
      <c r="VFA381" s="2"/>
      <c r="VFB381" s="2"/>
      <c r="VFC381" s="2"/>
      <c r="VFD381" s="2"/>
      <c r="VFE381" s="2"/>
      <c r="VFF381" s="2"/>
      <c r="VFG381" s="2"/>
      <c r="VFH381" s="2"/>
      <c r="VFI381" s="2"/>
      <c r="VFJ381" s="2"/>
      <c r="VFK381" s="2"/>
      <c r="VFL381" s="2"/>
      <c r="VFM381" s="2"/>
      <c r="VFN381" s="2"/>
      <c r="VFO381" s="2"/>
      <c r="VFP381" s="2"/>
      <c r="VFQ381" s="2"/>
      <c r="VFR381" s="2"/>
      <c r="VFS381" s="2"/>
      <c r="VFT381" s="2"/>
      <c r="VFU381" s="2"/>
      <c r="VFV381" s="2"/>
      <c r="VFW381" s="2"/>
      <c r="VFX381" s="2"/>
      <c r="VFY381" s="2"/>
      <c r="VFZ381" s="2"/>
      <c r="VGA381" s="2"/>
      <c r="VGB381" s="2"/>
      <c r="VGC381" s="2"/>
      <c r="VGD381" s="2"/>
      <c r="VGE381" s="2"/>
      <c r="VGF381" s="2"/>
      <c r="VGG381" s="2"/>
      <c r="VGH381" s="2"/>
      <c r="VGI381" s="2"/>
      <c r="VGJ381" s="2"/>
      <c r="VGK381" s="2"/>
      <c r="VGL381" s="2"/>
      <c r="VGM381" s="2"/>
      <c r="VGN381" s="2"/>
      <c r="VGO381" s="2"/>
      <c r="VGP381" s="2"/>
      <c r="VGQ381" s="2"/>
      <c r="VGR381" s="2"/>
      <c r="VGS381" s="2"/>
      <c r="VGT381" s="2"/>
      <c r="VGU381" s="2"/>
      <c r="VGV381" s="2"/>
      <c r="VGW381" s="2"/>
      <c r="VGX381" s="2"/>
      <c r="VGY381" s="2"/>
      <c r="VGZ381" s="2"/>
      <c r="VHA381" s="2"/>
      <c r="VHB381" s="2"/>
      <c r="VHC381" s="2"/>
      <c r="VHD381" s="2"/>
      <c r="VHE381" s="2"/>
      <c r="VHF381" s="2"/>
      <c r="VHG381" s="2"/>
      <c r="VHH381" s="2"/>
      <c r="VHI381" s="2"/>
      <c r="VHJ381" s="2"/>
      <c r="VHK381" s="2"/>
      <c r="VHL381" s="2"/>
      <c r="VHM381" s="2"/>
      <c r="VHN381" s="2"/>
      <c r="VHO381" s="2"/>
      <c r="VHP381" s="2"/>
      <c r="VHQ381" s="2"/>
      <c r="VHR381" s="2"/>
      <c r="VHS381" s="2"/>
      <c r="VHT381" s="2"/>
      <c r="VHU381" s="2"/>
      <c r="VHV381" s="2"/>
      <c r="VHW381" s="2"/>
      <c r="VHX381" s="2"/>
      <c r="VHY381" s="2"/>
      <c r="VHZ381" s="2"/>
      <c r="VIA381" s="2"/>
      <c r="VIB381" s="2"/>
      <c r="VIC381" s="2"/>
      <c r="VID381" s="2"/>
      <c r="VIE381" s="2"/>
      <c r="VIF381" s="2"/>
      <c r="VIG381" s="2"/>
      <c r="VIH381" s="2"/>
      <c r="VII381" s="2"/>
      <c r="VIJ381" s="2"/>
      <c r="VIK381" s="2"/>
      <c r="VIL381" s="2"/>
      <c r="VIM381" s="2"/>
      <c r="VIN381" s="2"/>
      <c r="VIO381" s="2"/>
      <c r="VIP381" s="2"/>
      <c r="VIQ381" s="2"/>
      <c r="VIR381" s="2"/>
      <c r="VIS381" s="2"/>
      <c r="VIT381" s="2"/>
      <c r="VIU381" s="2"/>
      <c r="VIV381" s="2"/>
      <c r="VIW381" s="2"/>
      <c r="VIX381" s="2"/>
      <c r="VIY381" s="2"/>
      <c r="VIZ381" s="2"/>
      <c r="VJA381" s="2"/>
      <c r="VJB381" s="2"/>
      <c r="VJC381" s="2"/>
      <c r="VJD381" s="2"/>
      <c r="VJE381" s="2"/>
      <c r="VJF381" s="2"/>
      <c r="VJG381" s="2"/>
      <c r="VJH381" s="2"/>
      <c r="VJI381" s="2"/>
      <c r="VJJ381" s="2"/>
      <c r="VJK381" s="2"/>
      <c r="VJL381" s="2"/>
      <c r="VJM381" s="2"/>
      <c r="VJN381" s="2"/>
      <c r="VJO381" s="2"/>
      <c r="VJP381" s="2"/>
      <c r="VJQ381" s="2"/>
      <c r="VJR381" s="2"/>
      <c r="VJS381" s="2"/>
      <c r="VJT381" s="2"/>
      <c r="VJU381" s="2"/>
      <c r="VJV381" s="2"/>
      <c r="VJW381" s="2"/>
      <c r="VJX381" s="2"/>
      <c r="VJY381" s="2"/>
      <c r="VJZ381" s="2"/>
      <c r="VKA381" s="2"/>
      <c r="VKB381" s="2"/>
      <c r="VKC381" s="2"/>
      <c r="VKD381" s="2"/>
      <c r="VKE381" s="2"/>
      <c r="VKF381" s="2"/>
      <c r="VKG381" s="2"/>
      <c r="VKH381" s="2"/>
      <c r="VKI381" s="2"/>
      <c r="VKJ381" s="2"/>
      <c r="VKK381" s="2"/>
      <c r="VKL381" s="2"/>
      <c r="VKM381" s="2"/>
      <c r="VKN381" s="2"/>
      <c r="VKO381" s="2"/>
      <c r="VKP381" s="2"/>
      <c r="VKQ381" s="2"/>
      <c r="VKR381" s="2"/>
      <c r="VKS381" s="2"/>
      <c r="VKT381" s="2"/>
      <c r="VKU381" s="2"/>
      <c r="VKV381" s="2"/>
      <c r="VKW381" s="2"/>
      <c r="VKX381" s="2"/>
      <c r="VKY381" s="2"/>
      <c r="VKZ381" s="2"/>
      <c r="VLA381" s="2"/>
      <c r="VLB381" s="2"/>
      <c r="VLC381" s="2"/>
      <c r="VLD381" s="2"/>
      <c r="VLE381" s="2"/>
      <c r="VLF381" s="2"/>
      <c r="VLG381" s="2"/>
      <c r="VLH381" s="2"/>
      <c r="VLI381" s="2"/>
      <c r="VLJ381" s="2"/>
      <c r="VLK381" s="2"/>
      <c r="VLL381" s="2"/>
      <c r="VLM381" s="2"/>
      <c r="VLN381" s="2"/>
      <c r="VLO381" s="2"/>
      <c r="VLP381" s="2"/>
      <c r="VLQ381" s="2"/>
      <c r="VLR381" s="2"/>
      <c r="VLS381" s="2"/>
      <c r="VLT381" s="2"/>
      <c r="VLU381" s="2"/>
      <c r="VLV381" s="2"/>
      <c r="VLW381" s="2"/>
      <c r="VLX381" s="2"/>
      <c r="VLY381" s="2"/>
      <c r="VLZ381" s="2"/>
      <c r="VMA381" s="2"/>
      <c r="VMB381" s="2"/>
      <c r="VMC381" s="2"/>
      <c r="VMD381" s="2"/>
      <c r="VME381" s="2"/>
      <c r="VMF381" s="2"/>
      <c r="VMG381" s="2"/>
      <c r="VMH381" s="2"/>
      <c r="VMI381" s="2"/>
      <c r="VMJ381" s="2"/>
      <c r="VMK381" s="2"/>
      <c r="VML381" s="2"/>
      <c r="VMM381" s="2"/>
      <c r="VMN381" s="2"/>
      <c r="VMO381" s="2"/>
      <c r="VMP381" s="2"/>
      <c r="VMQ381" s="2"/>
      <c r="VMR381" s="2"/>
      <c r="VMS381" s="2"/>
      <c r="VMT381" s="2"/>
      <c r="VMU381" s="2"/>
      <c r="VMV381" s="2"/>
      <c r="VMW381" s="2"/>
      <c r="VMX381" s="2"/>
      <c r="VMY381" s="2"/>
      <c r="VMZ381" s="2"/>
      <c r="VNA381" s="2"/>
      <c r="VNB381" s="2"/>
      <c r="VNC381" s="2"/>
      <c r="VND381" s="2"/>
      <c r="VNE381" s="2"/>
      <c r="VNF381" s="2"/>
      <c r="VNG381" s="2"/>
      <c r="VNH381" s="2"/>
      <c r="VNI381" s="2"/>
      <c r="VNJ381" s="2"/>
      <c r="VNK381" s="2"/>
      <c r="VNL381" s="2"/>
      <c r="VNM381" s="2"/>
      <c r="VNN381" s="2"/>
      <c r="VNO381" s="2"/>
      <c r="VNP381" s="2"/>
      <c r="VNQ381" s="2"/>
      <c r="VNR381" s="2"/>
      <c r="VNS381" s="2"/>
      <c r="VNT381" s="2"/>
      <c r="VNU381" s="2"/>
      <c r="VNV381" s="2"/>
      <c r="VNW381" s="2"/>
      <c r="VNX381" s="2"/>
      <c r="VNY381" s="2"/>
      <c r="VNZ381" s="2"/>
      <c r="VOA381" s="2"/>
      <c r="VOB381" s="2"/>
      <c r="VOC381" s="2"/>
      <c r="VOD381" s="2"/>
      <c r="VOE381" s="2"/>
      <c r="VOF381" s="2"/>
      <c r="VOG381" s="2"/>
      <c r="VOH381" s="2"/>
      <c r="VOI381" s="2"/>
      <c r="VOJ381" s="2"/>
      <c r="VOK381" s="2"/>
      <c r="VOL381" s="2"/>
      <c r="VOM381" s="2"/>
      <c r="VON381" s="2"/>
      <c r="VOO381" s="2"/>
      <c r="VOP381" s="2"/>
      <c r="VOQ381" s="2"/>
      <c r="VOR381" s="2"/>
      <c r="VOS381" s="2"/>
      <c r="VOT381" s="2"/>
      <c r="VOU381" s="2"/>
      <c r="VOV381" s="2"/>
      <c r="VOW381" s="2"/>
      <c r="VOX381" s="2"/>
      <c r="VOY381" s="2"/>
      <c r="VOZ381" s="2"/>
      <c r="VPA381" s="2"/>
      <c r="VPB381" s="2"/>
      <c r="VPC381" s="2"/>
      <c r="VPD381" s="2"/>
      <c r="VPE381" s="2"/>
      <c r="VPF381" s="2"/>
      <c r="VPG381" s="2"/>
      <c r="VPH381" s="2"/>
      <c r="VPI381" s="2"/>
      <c r="VPJ381" s="2"/>
      <c r="VPK381" s="2"/>
      <c r="VPL381" s="2"/>
      <c r="VPM381" s="2"/>
      <c r="VPN381" s="2"/>
      <c r="VPO381" s="2"/>
      <c r="VPP381" s="2"/>
      <c r="VPQ381" s="2"/>
      <c r="VPR381" s="2"/>
      <c r="VPS381" s="2"/>
      <c r="VPT381" s="2"/>
      <c r="VPU381" s="2"/>
      <c r="VPV381" s="2"/>
      <c r="VPW381" s="2"/>
      <c r="VPX381" s="2"/>
      <c r="VPY381" s="2"/>
      <c r="VPZ381" s="2"/>
      <c r="VQA381" s="2"/>
      <c r="VQB381" s="2"/>
      <c r="VQC381" s="2"/>
      <c r="VQD381" s="2"/>
      <c r="VQE381" s="2"/>
      <c r="VQF381" s="2"/>
      <c r="VQG381" s="2"/>
      <c r="VQH381" s="2"/>
      <c r="VQI381" s="2"/>
      <c r="VQJ381" s="2"/>
      <c r="VQK381" s="2"/>
      <c r="VQL381" s="2"/>
      <c r="VQM381" s="2"/>
      <c r="VQN381" s="2"/>
      <c r="VQO381" s="2"/>
      <c r="VQP381" s="2"/>
      <c r="VQQ381" s="2"/>
      <c r="VQR381" s="2"/>
      <c r="VQS381" s="2"/>
      <c r="VQT381" s="2"/>
      <c r="VQU381" s="2"/>
      <c r="VQV381" s="2"/>
      <c r="VQW381" s="2"/>
      <c r="VQX381" s="2"/>
      <c r="VQY381" s="2"/>
      <c r="VQZ381" s="2"/>
      <c r="VRA381" s="2"/>
      <c r="VRB381" s="2"/>
      <c r="VRC381" s="2"/>
      <c r="VRD381" s="2"/>
      <c r="VRE381" s="2"/>
      <c r="VRF381" s="2"/>
      <c r="VRG381" s="2"/>
      <c r="VRH381" s="2"/>
      <c r="VRI381" s="2"/>
      <c r="VRJ381" s="2"/>
      <c r="VRK381" s="2"/>
      <c r="VRL381" s="2"/>
      <c r="VRM381" s="2"/>
      <c r="VRN381" s="2"/>
      <c r="VRO381" s="2"/>
      <c r="VRP381" s="2"/>
      <c r="VRQ381" s="2"/>
      <c r="VRR381" s="2"/>
      <c r="VRS381" s="2"/>
      <c r="VRT381" s="2"/>
      <c r="VRU381" s="2"/>
      <c r="VRV381" s="2"/>
      <c r="VRW381" s="2"/>
      <c r="VRX381" s="2"/>
      <c r="VRY381" s="2"/>
      <c r="VRZ381" s="2"/>
      <c r="VSA381" s="2"/>
      <c r="VSB381" s="2"/>
      <c r="VSC381" s="2"/>
      <c r="VSD381" s="2"/>
      <c r="VSE381" s="2"/>
      <c r="VSF381" s="2"/>
      <c r="VSG381" s="2"/>
      <c r="VSH381" s="2"/>
      <c r="VSI381" s="2"/>
      <c r="VSJ381" s="2"/>
      <c r="VSK381" s="2"/>
      <c r="VSL381" s="2"/>
      <c r="VSM381" s="2"/>
      <c r="VSN381" s="2"/>
      <c r="VSO381" s="2"/>
      <c r="VSP381" s="2"/>
      <c r="VSQ381" s="2"/>
      <c r="VSR381" s="2"/>
      <c r="VSS381" s="2"/>
      <c r="VST381" s="2"/>
      <c r="VSU381" s="2"/>
      <c r="VSV381" s="2"/>
      <c r="VSW381" s="2"/>
      <c r="VSX381" s="2"/>
      <c r="VSY381" s="2"/>
      <c r="VSZ381" s="2"/>
      <c r="VTA381" s="2"/>
      <c r="VTB381" s="2"/>
      <c r="VTC381" s="2"/>
      <c r="VTD381" s="2"/>
      <c r="VTE381" s="2"/>
      <c r="VTF381" s="2"/>
      <c r="VTG381" s="2"/>
      <c r="VTH381" s="2"/>
      <c r="VTI381" s="2"/>
      <c r="VTJ381" s="2"/>
      <c r="VTK381" s="2"/>
      <c r="VTL381" s="2"/>
      <c r="VTM381" s="2"/>
      <c r="VTN381" s="2"/>
      <c r="VTO381" s="2"/>
      <c r="VTP381" s="2"/>
      <c r="VTQ381" s="2"/>
      <c r="VTR381" s="2"/>
      <c r="VTS381" s="2"/>
      <c r="VTT381" s="2"/>
      <c r="VTU381" s="2"/>
      <c r="VTV381" s="2"/>
      <c r="VTW381" s="2"/>
      <c r="VTX381" s="2"/>
      <c r="VTY381" s="2"/>
      <c r="VTZ381" s="2"/>
      <c r="VUA381" s="2"/>
      <c r="VUB381" s="2"/>
      <c r="VUC381" s="2"/>
      <c r="VUD381" s="2"/>
      <c r="VUE381" s="2"/>
      <c r="VUF381" s="2"/>
      <c r="VUG381" s="2"/>
      <c r="VUH381" s="2"/>
      <c r="VUI381" s="2"/>
      <c r="VUJ381" s="2"/>
      <c r="VUK381" s="2"/>
      <c r="VUL381" s="2"/>
      <c r="VUM381" s="2"/>
      <c r="VUN381" s="2"/>
      <c r="VUO381" s="2"/>
      <c r="VUP381" s="2"/>
      <c r="VUQ381" s="2"/>
      <c r="VUR381" s="2"/>
      <c r="VUS381" s="2"/>
      <c r="VUT381" s="2"/>
      <c r="VUU381" s="2"/>
      <c r="VUV381" s="2"/>
      <c r="VUW381" s="2"/>
      <c r="VUX381" s="2"/>
      <c r="VUY381" s="2"/>
      <c r="VUZ381" s="2"/>
      <c r="VVA381" s="2"/>
      <c r="VVB381" s="2"/>
      <c r="VVC381" s="2"/>
      <c r="VVD381" s="2"/>
      <c r="VVE381" s="2"/>
      <c r="VVF381" s="2"/>
      <c r="VVG381" s="2"/>
      <c r="VVH381" s="2"/>
      <c r="VVI381" s="2"/>
      <c r="VVJ381" s="2"/>
      <c r="VVK381" s="2"/>
      <c r="VVL381" s="2"/>
      <c r="VVM381" s="2"/>
      <c r="VVN381" s="2"/>
      <c r="VVO381" s="2"/>
      <c r="VVP381" s="2"/>
      <c r="VVQ381" s="2"/>
      <c r="VVR381" s="2"/>
      <c r="VVS381" s="2"/>
      <c r="VVT381" s="2"/>
      <c r="VVU381" s="2"/>
      <c r="VVV381" s="2"/>
      <c r="VVW381" s="2"/>
      <c r="VVX381" s="2"/>
      <c r="VVY381" s="2"/>
      <c r="VVZ381" s="2"/>
      <c r="VWA381" s="2"/>
      <c r="VWB381" s="2"/>
      <c r="VWC381" s="2"/>
      <c r="VWD381" s="2"/>
      <c r="VWE381" s="2"/>
      <c r="VWF381" s="2"/>
      <c r="VWG381" s="2"/>
      <c r="VWH381" s="2"/>
      <c r="VWI381" s="2"/>
      <c r="VWJ381" s="2"/>
      <c r="VWK381" s="2"/>
      <c r="VWL381" s="2"/>
      <c r="VWM381" s="2"/>
      <c r="VWN381" s="2"/>
      <c r="VWO381" s="2"/>
      <c r="VWP381" s="2"/>
      <c r="VWQ381" s="2"/>
      <c r="VWR381" s="2"/>
      <c r="VWS381" s="2"/>
      <c r="VWT381" s="2"/>
      <c r="VWU381" s="2"/>
      <c r="VWV381" s="2"/>
      <c r="VWW381" s="2"/>
      <c r="VWX381" s="2"/>
      <c r="VWY381" s="2"/>
      <c r="VWZ381" s="2"/>
      <c r="VXA381" s="2"/>
      <c r="VXB381" s="2"/>
      <c r="VXC381" s="2"/>
      <c r="VXD381" s="2"/>
      <c r="VXE381" s="2"/>
      <c r="VXF381" s="2"/>
      <c r="VXG381" s="2"/>
      <c r="VXH381" s="2"/>
      <c r="VXI381" s="2"/>
      <c r="VXJ381" s="2"/>
      <c r="VXK381" s="2"/>
      <c r="VXL381" s="2"/>
      <c r="VXM381" s="2"/>
      <c r="VXN381" s="2"/>
      <c r="VXO381" s="2"/>
      <c r="VXP381" s="2"/>
      <c r="VXQ381" s="2"/>
      <c r="VXR381" s="2"/>
      <c r="VXS381" s="2"/>
      <c r="VXT381" s="2"/>
      <c r="VXU381" s="2"/>
      <c r="VXV381" s="2"/>
      <c r="VXW381" s="2"/>
      <c r="VXX381" s="2"/>
      <c r="VXY381" s="2"/>
      <c r="VXZ381" s="2"/>
      <c r="VYA381" s="2"/>
      <c r="VYB381" s="2"/>
      <c r="VYC381" s="2"/>
      <c r="VYD381" s="2"/>
      <c r="VYE381" s="2"/>
      <c r="VYF381" s="2"/>
      <c r="VYG381" s="2"/>
      <c r="VYH381" s="2"/>
      <c r="VYI381" s="2"/>
      <c r="VYJ381" s="2"/>
      <c r="VYK381" s="2"/>
      <c r="VYL381" s="2"/>
      <c r="VYM381" s="2"/>
      <c r="VYN381" s="2"/>
      <c r="VYO381" s="2"/>
      <c r="VYP381" s="2"/>
      <c r="VYQ381" s="2"/>
      <c r="VYR381" s="2"/>
      <c r="VYS381" s="2"/>
      <c r="VYT381" s="2"/>
      <c r="VYU381" s="2"/>
      <c r="VYV381" s="2"/>
      <c r="VYW381" s="2"/>
      <c r="VYX381" s="2"/>
      <c r="VYY381" s="2"/>
      <c r="VYZ381" s="2"/>
      <c r="VZA381" s="2"/>
      <c r="VZB381" s="2"/>
      <c r="VZC381" s="2"/>
      <c r="VZD381" s="2"/>
      <c r="VZE381" s="2"/>
      <c r="VZF381" s="2"/>
      <c r="VZG381" s="2"/>
      <c r="VZH381" s="2"/>
      <c r="VZI381" s="2"/>
      <c r="VZJ381" s="2"/>
      <c r="VZK381" s="2"/>
      <c r="VZL381" s="2"/>
      <c r="VZM381" s="2"/>
      <c r="VZN381" s="2"/>
      <c r="VZO381" s="2"/>
      <c r="VZP381" s="2"/>
      <c r="VZQ381" s="2"/>
      <c r="VZR381" s="2"/>
      <c r="VZS381" s="2"/>
      <c r="VZT381" s="2"/>
      <c r="VZU381" s="2"/>
      <c r="VZV381" s="2"/>
      <c r="VZW381" s="2"/>
      <c r="VZX381" s="2"/>
      <c r="VZY381" s="2"/>
      <c r="VZZ381" s="2"/>
      <c r="WAA381" s="2"/>
      <c r="WAB381" s="2"/>
      <c r="WAC381" s="2"/>
      <c r="WAD381" s="2"/>
      <c r="WAE381" s="2"/>
      <c r="WAF381" s="2"/>
      <c r="WAG381" s="2"/>
      <c r="WAH381" s="2"/>
      <c r="WAI381" s="2"/>
      <c r="WAJ381" s="2"/>
      <c r="WAK381" s="2"/>
      <c r="WAL381" s="2"/>
      <c r="WAM381" s="2"/>
      <c r="WAN381" s="2"/>
      <c r="WAO381" s="2"/>
      <c r="WAP381" s="2"/>
      <c r="WAQ381" s="2"/>
      <c r="WAR381" s="2"/>
      <c r="WAS381" s="2"/>
      <c r="WAT381" s="2"/>
      <c r="WAU381" s="2"/>
      <c r="WAV381" s="2"/>
      <c r="WAW381" s="2"/>
      <c r="WAX381" s="2"/>
      <c r="WAY381" s="2"/>
      <c r="WAZ381" s="2"/>
      <c r="WBA381" s="2"/>
      <c r="WBB381" s="2"/>
      <c r="WBC381" s="2"/>
      <c r="WBD381" s="2"/>
      <c r="WBE381" s="2"/>
      <c r="WBF381" s="2"/>
      <c r="WBG381" s="2"/>
      <c r="WBH381" s="2"/>
      <c r="WBI381" s="2"/>
      <c r="WBJ381" s="2"/>
      <c r="WBK381" s="2"/>
      <c r="WBL381" s="2"/>
      <c r="WBM381" s="2"/>
      <c r="WBN381" s="2"/>
      <c r="WBO381" s="2"/>
      <c r="WBP381" s="2"/>
      <c r="WBQ381" s="2"/>
      <c r="WBR381" s="2"/>
      <c r="WBS381" s="2"/>
      <c r="WBT381" s="2"/>
      <c r="WBU381" s="2"/>
      <c r="WBV381" s="2"/>
      <c r="WBW381" s="2"/>
      <c r="WBX381" s="2"/>
      <c r="WBY381" s="2"/>
      <c r="WBZ381" s="2"/>
      <c r="WCA381" s="2"/>
      <c r="WCB381" s="2"/>
      <c r="WCC381" s="2"/>
      <c r="WCD381" s="2"/>
      <c r="WCE381" s="2"/>
      <c r="WCF381" s="2"/>
      <c r="WCG381" s="2"/>
      <c r="WCH381" s="2"/>
      <c r="WCI381" s="2"/>
      <c r="WCJ381" s="2"/>
      <c r="WCK381" s="2"/>
      <c r="WCL381" s="2"/>
      <c r="WCM381" s="2"/>
      <c r="WCN381" s="2"/>
      <c r="WCO381" s="2"/>
      <c r="WCP381" s="2"/>
      <c r="WCQ381" s="2"/>
      <c r="WCR381" s="2"/>
      <c r="WCS381" s="2"/>
      <c r="WCT381" s="2"/>
      <c r="WCU381" s="2"/>
      <c r="WCV381" s="2"/>
      <c r="WCW381" s="2"/>
      <c r="WCX381" s="2"/>
      <c r="WCY381" s="2"/>
      <c r="WCZ381" s="2"/>
      <c r="WDA381" s="2"/>
      <c r="WDB381" s="2"/>
      <c r="WDC381" s="2"/>
      <c r="WDD381" s="2"/>
      <c r="WDE381" s="2"/>
      <c r="WDF381" s="2"/>
      <c r="WDG381" s="2"/>
      <c r="WDH381" s="2"/>
      <c r="WDI381" s="2"/>
      <c r="WDJ381" s="2"/>
      <c r="WDK381" s="2"/>
      <c r="WDL381" s="2"/>
      <c r="WDM381" s="2"/>
      <c r="WDN381" s="2"/>
      <c r="WDO381" s="2"/>
      <c r="WDP381" s="2"/>
      <c r="WDQ381" s="2"/>
      <c r="WDR381" s="2"/>
      <c r="WDS381" s="2"/>
      <c r="WDT381" s="2"/>
      <c r="WDU381" s="2"/>
      <c r="WDV381" s="2"/>
      <c r="WDW381" s="2"/>
      <c r="WDX381" s="2"/>
      <c r="WDY381" s="2"/>
      <c r="WDZ381" s="2"/>
      <c r="WEA381" s="2"/>
      <c r="WEB381" s="2"/>
      <c r="WEC381" s="2"/>
      <c r="WED381" s="2"/>
      <c r="WEE381" s="2"/>
      <c r="WEF381" s="2"/>
      <c r="WEG381" s="2"/>
      <c r="WEH381" s="2"/>
      <c r="WEI381" s="2"/>
      <c r="WEJ381" s="2"/>
      <c r="WEK381" s="2"/>
      <c r="WEL381" s="2"/>
      <c r="WEM381" s="2"/>
      <c r="WEN381" s="2"/>
      <c r="WEO381" s="2"/>
      <c r="WEP381" s="2"/>
      <c r="WEQ381" s="2"/>
      <c r="WER381" s="2"/>
      <c r="WES381" s="2"/>
      <c r="WET381" s="2"/>
      <c r="WEU381" s="2"/>
      <c r="WEV381" s="2"/>
      <c r="WEW381" s="2"/>
      <c r="WEX381" s="2"/>
      <c r="WEY381" s="2"/>
      <c r="WEZ381" s="2"/>
      <c r="WFA381" s="2"/>
      <c r="WFB381" s="2"/>
      <c r="WFC381" s="2"/>
      <c r="WFD381" s="2"/>
      <c r="WFE381" s="2"/>
      <c r="WFF381" s="2"/>
      <c r="WFG381" s="2"/>
      <c r="WFH381" s="2"/>
      <c r="WFI381" s="2"/>
      <c r="WFJ381" s="2"/>
      <c r="WFK381" s="2"/>
      <c r="WFL381" s="2"/>
      <c r="WFM381" s="2"/>
      <c r="WFN381" s="2"/>
      <c r="WFO381" s="2"/>
      <c r="WFP381" s="2"/>
      <c r="WFQ381" s="2"/>
      <c r="WFR381" s="2"/>
      <c r="WFS381" s="2"/>
      <c r="WFT381" s="2"/>
      <c r="WFU381" s="2"/>
      <c r="WFV381" s="2"/>
      <c r="WFW381" s="2"/>
      <c r="WFX381" s="2"/>
      <c r="WFY381" s="2"/>
      <c r="WFZ381" s="2"/>
      <c r="WGA381" s="2"/>
      <c r="WGB381" s="2"/>
      <c r="WGC381" s="2"/>
      <c r="WGD381" s="2"/>
      <c r="WGE381" s="2"/>
      <c r="WGF381" s="2"/>
      <c r="WGG381" s="2"/>
      <c r="WGH381" s="2"/>
      <c r="WGI381" s="2"/>
      <c r="WGJ381" s="2"/>
      <c r="WGK381" s="2"/>
      <c r="WGL381" s="2"/>
      <c r="WGM381" s="2"/>
      <c r="WGN381" s="2"/>
      <c r="WGO381" s="2"/>
      <c r="WGP381" s="2"/>
      <c r="WGQ381" s="2"/>
      <c r="WGR381" s="2"/>
      <c r="WGS381" s="2"/>
      <c r="WGT381" s="2"/>
      <c r="WGU381" s="2"/>
      <c r="WGV381" s="2"/>
      <c r="WGW381" s="2"/>
      <c r="WGX381" s="2"/>
      <c r="WGY381" s="2"/>
      <c r="WGZ381" s="2"/>
      <c r="WHA381" s="2"/>
      <c r="WHB381" s="2"/>
      <c r="WHC381" s="2"/>
      <c r="WHD381" s="2"/>
      <c r="WHE381" s="2"/>
      <c r="WHF381" s="2"/>
      <c r="WHG381" s="2"/>
      <c r="WHH381" s="2"/>
      <c r="WHI381" s="2"/>
      <c r="WHJ381" s="2"/>
      <c r="WHK381" s="2"/>
      <c r="WHL381" s="2"/>
      <c r="WHM381" s="2"/>
      <c r="WHN381" s="2"/>
      <c r="WHO381" s="2"/>
      <c r="WHP381" s="2"/>
      <c r="WHQ381" s="2"/>
      <c r="WHR381" s="2"/>
      <c r="WHS381" s="2"/>
      <c r="WHT381" s="2"/>
      <c r="WHU381" s="2"/>
      <c r="WHV381" s="2"/>
      <c r="WHW381" s="2"/>
      <c r="WHX381" s="2"/>
      <c r="WHY381" s="2"/>
      <c r="WHZ381" s="2"/>
      <c r="WIA381" s="2"/>
      <c r="WIB381" s="2"/>
      <c r="WIC381" s="2"/>
      <c r="WID381" s="2"/>
      <c r="WIE381" s="2"/>
      <c r="WIF381" s="2"/>
      <c r="WIG381" s="2"/>
      <c r="WIH381" s="2"/>
      <c r="WII381" s="2"/>
      <c r="WIJ381" s="2"/>
      <c r="WIK381" s="2"/>
      <c r="WIL381" s="2"/>
      <c r="WIM381" s="2"/>
      <c r="WIN381" s="2"/>
      <c r="WIO381" s="2"/>
      <c r="WIP381" s="2"/>
      <c r="WIQ381" s="2"/>
      <c r="WIR381" s="2"/>
      <c r="WIS381" s="2"/>
      <c r="WIT381" s="2"/>
      <c r="WIU381" s="2"/>
      <c r="WIV381" s="2"/>
      <c r="WIW381" s="2"/>
      <c r="WIX381" s="2"/>
      <c r="WIY381" s="2"/>
      <c r="WIZ381" s="2"/>
      <c r="WJA381" s="2"/>
      <c r="WJB381" s="2"/>
      <c r="WJC381" s="2"/>
      <c r="WJD381" s="2"/>
      <c r="WJE381" s="2"/>
      <c r="WJF381" s="2"/>
      <c r="WJG381" s="2"/>
      <c r="WJH381" s="2"/>
      <c r="WJI381" s="2"/>
      <c r="WJJ381" s="2"/>
      <c r="WJK381" s="2"/>
      <c r="WJL381" s="2"/>
      <c r="WJM381" s="2"/>
      <c r="WJN381" s="2"/>
      <c r="WJO381" s="2"/>
      <c r="WJP381" s="2"/>
      <c r="WJQ381" s="2"/>
      <c r="WJR381" s="2"/>
      <c r="WJS381" s="2"/>
      <c r="WJT381" s="2"/>
      <c r="WJU381" s="2"/>
      <c r="WJV381" s="2"/>
      <c r="WJW381" s="2"/>
      <c r="WJX381" s="2"/>
      <c r="WJY381" s="2"/>
      <c r="WJZ381" s="2"/>
      <c r="WKA381" s="2"/>
      <c r="WKB381" s="2"/>
      <c r="WKC381" s="2"/>
      <c r="WKD381" s="2"/>
      <c r="WKE381" s="2"/>
      <c r="WKF381" s="2"/>
      <c r="WKG381" s="2"/>
      <c r="WKH381" s="2"/>
      <c r="WKI381" s="2"/>
      <c r="WKJ381" s="2"/>
      <c r="WKK381" s="2"/>
      <c r="WKL381" s="2"/>
      <c r="WKM381" s="2"/>
      <c r="WKN381" s="2"/>
      <c r="WKO381" s="2"/>
      <c r="WKP381" s="2"/>
      <c r="WKQ381" s="2"/>
      <c r="WKR381" s="2"/>
      <c r="WKS381" s="2"/>
      <c r="WKT381" s="2"/>
      <c r="WKU381" s="2"/>
      <c r="WKV381" s="2"/>
      <c r="WKW381" s="2"/>
      <c r="WKX381" s="2"/>
      <c r="WKY381" s="2"/>
      <c r="WKZ381" s="2"/>
      <c r="WLA381" s="2"/>
      <c r="WLB381" s="2"/>
      <c r="WLC381" s="2"/>
      <c r="WLD381" s="2"/>
      <c r="WLE381" s="2"/>
      <c r="WLF381" s="2"/>
      <c r="WLG381" s="2"/>
      <c r="WLH381" s="2"/>
      <c r="WLI381" s="2"/>
      <c r="WLJ381" s="2"/>
      <c r="WLK381" s="2"/>
      <c r="WLL381" s="2"/>
      <c r="WLM381" s="2"/>
      <c r="WLN381" s="2"/>
      <c r="WLO381" s="2"/>
      <c r="WLP381" s="2"/>
      <c r="WLQ381" s="2"/>
      <c r="WLR381" s="2"/>
      <c r="WLS381" s="2"/>
      <c r="WLT381" s="2"/>
      <c r="WLU381" s="2"/>
      <c r="WLV381" s="2"/>
      <c r="WLW381" s="2"/>
      <c r="WLX381" s="2"/>
      <c r="WLY381" s="2"/>
      <c r="WLZ381" s="2"/>
      <c r="WMA381" s="2"/>
      <c r="WMB381" s="2"/>
      <c r="WMC381" s="2"/>
      <c r="WMD381" s="2"/>
      <c r="WME381" s="2"/>
      <c r="WMF381" s="2"/>
      <c r="WMG381" s="2"/>
      <c r="WMH381" s="2"/>
      <c r="WMI381" s="2"/>
      <c r="WMJ381" s="2"/>
      <c r="WMK381" s="2"/>
      <c r="WML381" s="2"/>
      <c r="WMM381" s="2"/>
      <c r="WMN381" s="2"/>
      <c r="WMO381" s="2"/>
      <c r="WMP381" s="2"/>
      <c r="WMQ381" s="2"/>
      <c r="WMR381" s="2"/>
      <c r="WMS381" s="2"/>
      <c r="WMT381" s="2"/>
      <c r="WMU381" s="2"/>
      <c r="WMV381" s="2"/>
      <c r="WMW381" s="2"/>
      <c r="WMX381" s="2"/>
      <c r="WMY381" s="2"/>
      <c r="WMZ381" s="2"/>
      <c r="WNA381" s="2"/>
      <c r="WNB381" s="2"/>
      <c r="WNC381" s="2"/>
      <c r="WND381" s="2"/>
      <c r="WNE381" s="2"/>
      <c r="WNF381" s="2"/>
      <c r="WNG381" s="2"/>
      <c r="WNH381" s="2"/>
      <c r="WNI381" s="2"/>
      <c r="WNJ381" s="2"/>
      <c r="WNK381" s="2"/>
      <c r="WNL381" s="2"/>
      <c r="WNM381" s="2"/>
      <c r="WNN381" s="2"/>
      <c r="WNO381" s="2"/>
      <c r="WNP381" s="2"/>
      <c r="WNQ381" s="2"/>
      <c r="WNR381" s="2"/>
      <c r="WNS381" s="2"/>
      <c r="WNT381" s="2"/>
      <c r="WNU381" s="2"/>
      <c r="WNV381" s="2"/>
      <c r="WNW381" s="2"/>
      <c r="WNX381" s="2"/>
      <c r="WNY381" s="2"/>
      <c r="WNZ381" s="2"/>
      <c r="WOA381" s="2"/>
      <c r="WOB381" s="2"/>
      <c r="WOC381" s="2"/>
      <c r="WOD381" s="2"/>
      <c r="WOE381" s="2"/>
      <c r="WOF381" s="2"/>
      <c r="WOG381" s="2"/>
      <c r="WOH381" s="2"/>
      <c r="WOI381" s="2"/>
      <c r="WOJ381" s="2"/>
      <c r="WOK381" s="2"/>
      <c r="WOL381" s="2"/>
      <c r="WOM381" s="2"/>
      <c r="WON381" s="2"/>
      <c r="WOO381" s="2"/>
      <c r="WOP381" s="2"/>
      <c r="WOQ381" s="2"/>
      <c r="WOR381" s="2"/>
      <c r="WOS381" s="2"/>
      <c r="WOT381" s="2"/>
      <c r="WOU381" s="2"/>
      <c r="WOV381" s="2"/>
      <c r="WOW381" s="2"/>
      <c r="WOX381" s="2"/>
      <c r="WOY381" s="2"/>
      <c r="WOZ381" s="2"/>
      <c r="WPA381" s="2"/>
      <c r="WPB381" s="2"/>
      <c r="WPC381" s="2"/>
      <c r="WPD381" s="2"/>
      <c r="WPE381" s="2"/>
      <c r="WPF381" s="2"/>
      <c r="WPG381" s="2"/>
      <c r="WPH381" s="2"/>
      <c r="WPI381" s="2"/>
      <c r="WPJ381" s="2"/>
      <c r="WPK381" s="2"/>
      <c r="WPL381" s="2"/>
      <c r="WPM381" s="2"/>
      <c r="WPN381" s="2"/>
      <c r="WPO381" s="2"/>
      <c r="WPP381" s="2"/>
      <c r="WPQ381" s="2"/>
      <c r="WPR381" s="2"/>
      <c r="WPS381" s="2"/>
      <c r="WPT381" s="2"/>
      <c r="WPU381" s="2"/>
      <c r="WPV381" s="2"/>
      <c r="WPW381" s="2"/>
      <c r="WPX381" s="2"/>
      <c r="WPY381" s="2"/>
      <c r="WPZ381" s="2"/>
      <c r="WQA381" s="2"/>
      <c r="WQB381" s="2"/>
      <c r="WQC381" s="2"/>
      <c r="WQD381" s="2"/>
      <c r="WQE381" s="2"/>
      <c r="WQF381" s="2"/>
      <c r="WQG381" s="2"/>
      <c r="WQH381" s="2"/>
      <c r="WQI381" s="2"/>
      <c r="WQJ381" s="2"/>
      <c r="WQK381" s="2"/>
      <c r="WQL381" s="2"/>
      <c r="WQM381" s="2"/>
      <c r="WQN381" s="2"/>
      <c r="WQO381" s="2"/>
      <c r="WQP381" s="2"/>
      <c r="WQQ381" s="2"/>
      <c r="WQR381" s="2"/>
      <c r="WQS381" s="2"/>
      <c r="WQT381" s="2"/>
      <c r="WQU381" s="2"/>
      <c r="WQV381" s="2"/>
      <c r="WQW381" s="2"/>
      <c r="WQX381" s="2"/>
      <c r="WQY381" s="2"/>
      <c r="WQZ381" s="2"/>
      <c r="WRA381" s="2"/>
      <c r="WRB381" s="2"/>
      <c r="WRC381" s="2"/>
      <c r="WRD381" s="2"/>
      <c r="WRE381" s="2"/>
      <c r="WRF381" s="2"/>
      <c r="WRG381" s="2"/>
      <c r="WRH381" s="2"/>
      <c r="WRI381" s="2"/>
      <c r="WRJ381" s="2"/>
      <c r="WRK381" s="2"/>
      <c r="WRL381" s="2"/>
      <c r="WRM381" s="2"/>
      <c r="WRN381" s="2"/>
      <c r="WRO381" s="2"/>
      <c r="WRP381" s="2"/>
      <c r="WRQ381" s="2"/>
      <c r="WRR381" s="2"/>
      <c r="WRS381" s="2"/>
      <c r="WRT381" s="2"/>
      <c r="WRU381" s="2"/>
      <c r="WRV381" s="2"/>
      <c r="WRW381" s="2"/>
      <c r="WRX381" s="2"/>
      <c r="WRY381" s="2"/>
      <c r="WRZ381" s="2"/>
      <c r="WSA381" s="2"/>
      <c r="WSB381" s="2"/>
      <c r="WSC381" s="2"/>
      <c r="WSD381" s="2"/>
      <c r="WSE381" s="2"/>
      <c r="WSF381" s="2"/>
      <c r="WSG381" s="2"/>
      <c r="WSH381" s="2"/>
      <c r="WSI381" s="2"/>
      <c r="WSJ381" s="2"/>
      <c r="WSK381" s="2"/>
      <c r="WSL381" s="2"/>
      <c r="WSM381" s="2"/>
      <c r="WSN381" s="2"/>
      <c r="WSO381" s="2"/>
      <c r="WSP381" s="2"/>
      <c r="WSQ381" s="2"/>
      <c r="WSR381" s="2"/>
      <c r="WSS381" s="2"/>
      <c r="WST381" s="2"/>
      <c r="WSU381" s="2"/>
      <c r="WSV381" s="2"/>
      <c r="WSW381" s="2"/>
      <c r="WSX381" s="2"/>
      <c r="WSY381" s="2"/>
      <c r="WSZ381" s="2"/>
      <c r="WTA381" s="2"/>
      <c r="WTB381" s="2"/>
      <c r="WTC381" s="2"/>
      <c r="WTD381" s="2"/>
      <c r="WTE381" s="2"/>
      <c r="WTF381" s="2"/>
      <c r="WTG381" s="2"/>
      <c r="WTH381" s="2"/>
      <c r="WTI381" s="2"/>
      <c r="WTJ381" s="2"/>
      <c r="WTK381" s="2"/>
      <c r="WTL381" s="2"/>
      <c r="WTM381" s="2"/>
      <c r="WTN381" s="2"/>
      <c r="WTO381" s="2"/>
      <c r="WTP381" s="2"/>
      <c r="WTQ381" s="2"/>
      <c r="WTR381" s="2"/>
      <c r="WTS381" s="2"/>
      <c r="WTT381" s="2"/>
      <c r="WTU381" s="2"/>
      <c r="WTV381" s="2"/>
      <c r="WTW381" s="2"/>
      <c r="WTX381" s="2"/>
      <c r="WTY381" s="2"/>
      <c r="WTZ381" s="2"/>
      <c r="WUA381" s="2"/>
      <c r="WUB381" s="2"/>
      <c r="WUC381" s="2"/>
      <c r="WUD381" s="2"/>
      <c r="WUE381" s="2"/>
      <c r="WUF381" s="2"/>
      <c r="WUG381" s="2"/>
      <c r="WUH381" s="2"/>
      <c r="WUI381" s="2"/>
      <c r="WUJ381" s="2"/>
      <c r="WUK381" s="2"/>
      <c r="WUL381" s="2"/>
      <c r="WUM381" s="2"/>
      <c r="WUN381" s="2"/>
      <c r="WUO381" s="2"/>
      <c r="WUP381" s="2"/>
      <c r="WUQ381" s="2"/>
      <c r="WUR381" s="2"/>
      <c r="WUS381" s="2"/>
      <c r="WUT381" s="2"/>
      <c r="WUU381" s="2"/>
      <c r="WUV381" s="2"/>
      <c r="WUW381" s="2"/>
      <c r="WUX381" s="2"/>
      <c r="WUY381" s="2"/>
      <c r="WUZ381" s="2"/>
      <c r="WVA381" s="2"/>
      <c r="WVB381" s="2"/>
      <c r="WVC381" s="2"/>
      <c r="WVD381" s="2"/>
      <c r="WVE381" s="2"/>
      <c r="WVF381" s="2"/>
      <c r="WVG381" s="2"/>
      <c r="WVH381" s="2"/>
      <c r="WVI381" s="2"/>
      <c r="WVJ381" s="2"/>
      <c r="WVK381" s="2"/>
      <c r="WVL381" s="2"/>
      <c r="WVM381" s="2"/>
      <c r="WVN381" s="2"/>
      <c r="WVO381" s="2"/>
      <c r="WVP381" s="2"/>
      <c r="WVQ381" s="2"/>
      <c r="WVR381" s="2"/>
      <c r="WVS381" s="2"/>
      <c r="WVT381" s="2"/>
      <c r="WVU381" s="2"/>
      <c r="WVV381" s="2"/>
      <c r="WVW381" s="2"/>
      <c r="WVX381" s="2"/>
      <c r="WVY381" s="2"/>
      <c r="WVZ381" s="2"/>
      <c r="WWA381" s="2"/>
      <c r="WWB381" s="2"/>
      <c r="WWC381" s="2"/>
      <c r="WWD381" s="2"/>
      <c r="WWE381" s="2"/>
      <c r="WWF381" s="2"/>
      <c r="WWG381" s="2"/>
      <c r="WWH381" s="2"/>
      <c r="WWI381" s="2"/>
      <c r="WWJ381" s="2"/>
      <c r="WWK381" s="2"/>
      <c r="WWL381" s="2"/>
      <c r="WWM381" s="2"/>
      <c r="WWN381" s="2"/>
      <c r="WWO381" s="2"/>
      <c r="WWP381" s="2"/>
      <c r="WWQ381" s="2"/>
      <c r="WWR381" s="2"/>
      <c r="WWS381" s="2"/>
      <c r="WWT381" s="2"/>
      <c r="WWU381" s="2"/>
      <c r="WWV381" s="2"/>
      <c r="WWW381" s="2"/>
      <c r="WWX381" s="2"/>
      <c r="WWY381" s="2"/>
      <c r="WWZ381" s="2"/>
      <c r="WXA381" s="2"/>
      <c r="WXB381" s="2"/>
      <c r="WXC381" s="2"/>
      <c r="WXD381" s="2"/>
      <c r="WXE381" s="2"/>
      <c r="WXF381" s="2"/>
      <c r="WXG381" s="2"/>
      <c r="WXH381" s="2"/>
      <c r="WXI381" s="2"/>
      <c r="WXJ381" s="2"/>
      <c r="WXK381" s="2"/>
      <c r="WXL381" s="2"/>
      <c r="WXM381" s="2"/>
      <c r="WXN381" s="2"/>
      <c r="WXO381" s="2"/>
      <c r="WXP381" s="2"/>
      <c r="WXQ381" s="2"/>
      <c r="WXR381" s="2"/>
      <c r="WXS381" s="2"/>
      <c r="WXT381" s="2"/>
      <c r="WXU381" s="2"/>
      <c r="WXV381" s="2"/>
      <c r="WXW381" s="2"/>
      <c r="WXX381" s="2"/>
      <c r="WXY381" s="2"/>
      <c r="WXZ381" s="2"/>
      <c r="WYA381" s="2"/>
      <c r="WYB381" s="2"/>
      <c r="WYC381" s="2"/>
      <c r="WYD381" s="2"/>
      <c r="WYE381" s="2"/>
      <c r="WYF381" s="2"/>
      <c r="WYG381" s="2"/>
      <c r="WYH381" s="2"/>
      <c r="WYI381" s="2"/>
      <c r="WYJ381" s="2"/>
      <c r="WYK381" s="2"/>
      <c r="WYL381" s="2"/>
      <c r="WYM381" s="2"/>
      <c r="WYN381" s="2"/>
      <c r="WYO381" s="2"/>
      <c r="WYP381" s="2"/>
      <c r="WYQ381" s="2"/>
      <c r="WYR381" s="2"/>
      <c r="WYS381" s="2"/>
      <c r="WYT381" s="2"/>
      <c r="WYU381" s="2"/>
      <c r="WYV381" s="2"/>
      <c r="WYW381" s="2"/>
      <c r="WYX381" s="2"/>
      <c r="WYY381" s="2"/>
      <c r="WYZ381" s="2"/>
      <c r="WZA381" s="2"/>
      <c r="WZB381" s="2"/>
      <c r="WZC381" s="2"/>
      <c r="WZD381" s="2"/>
      <c r="WZE381" s="2"/>
      <c r="WZF381" s="2"/>
      <c r="WZG381" s="2"/>
      <c r="WZH381" s="2"/>
      <c r="WZI381" s="2"/>
      <c r="WZJ381" s="2"/>
      <c r="WZK381" s="2"/>
      <c r="WZL381" s="2"/>
      <c r="WZM381" s="2"/>
      <c r="WZN381" s="2"/>
      <c r="WZO381" s="2"/>
      <c r="WZP381" s="2"/>
      <c r="WZQ381" s="2"/>
      <c r="WZR381" s="2"/>
      <c r="WZS381" s="2"/>
      <c r="WZT381" s="2"/>
      <c r="WZU381" s="2"/>
      <c r="WZV381" s="2"/>
      <c r="WZW381" s="2"/>
      <c r="WZX381" s="2"/>
      <c r="WZY381" s="2"/>
      <c r="WZZ381" s="2"/>
      <c r="XAA381" s="2"/>
      <c r="XAB381" s="2"/>
      <c r="XAC381" s="2"/>
      <c r="XAD381" s="2"/>
      <c r="XAE381" s="2"/>
      <c r="XAF381" s="2"/>
      <c r="XAG381" s="2"/>
      <c r="XAH381" s="2"/>
      <c r="XAI381" s="2"/>
      <c r="XAJ381" s="2"/>
      <c r="XAK381" s="2"/>
      <c r="XAL381" s="2"/>
      <c r="XAM381" s="2"/>
      <c r="XAN381" s="2"/>
      <c r="XAO381" s="2"/>
      <c r="XAP381" s="2"/>
      <c r="XAQ381" s="2"/>
      <c r="XAR381" s="2"/>
      <c r="XAS381" s="2"/>
      <c r="XAT381" s="2"/>
      <c r="XAU381" s="2"/>
      <c r="XAV381" s="2"/>
      <c r="XAW381" s="2"/>
      <c r="XAX381" s="2"/>
      <c r="XAY381" s="2"/>
      <c r="XAZ381" s="2"/>
      <c r="XBA381" s="2"/>
      <c r="XBB381" s="2"/>
      <c r="XBC381" s="2"/>
      <c r="XBD381" s="2"/>
      <c r="XBE381" s="2"/>
      <c r="XBF381" s="2"/>
      <c r="XBG381" s="2"/>
      <c r="XBH381" s="2"/>
      <c r="XBI381" s="2"/>
      <c r="XBJ381" s="2"/>
      <c r="XBK381" s="2"/>
      <c r="XBL381" s="2"/>
      <c r="XBM381" s="2"/>
      <c r="XBN381" s="2"/>
      <c r="XBO381" s="2"/>
      <c r="XBP381" s="2"/>
      <c r="XBQ381" s="2"/>
      <c r="XBR381" s="2"/>
      <c r="XBS381" s="2"/>
      <c r="XBT381" s="2"/>
    </row>
    <row r="382" spans="1:16296" s="70" customFormat="1" ht="16.5" thickTop="1" thickBot="1">
      <c r="E382" s="315"/>
      <c r="F382" s="316"/>
      <c r="G382" s="317"/>
      <c r="H382" s="317"/>
      <c r="I382" s="317"/>
      <c r="J382" s="317"/>
      <c r="K382" s="318" t="s">
        <v>802</v>
      </c>
      <c r="L382" s="319">
        <f t="shared" ref="L382:R382" si="94">SUM(L156:L373)</f>
        <v>1</v>
      </c>
      <c r="M382" s="319">
        <f t="shared" si="94"/>
        <v>0</v>
      </c>
      <c r="N382" s="319">
        <f t="shared" si="94"/>
        <v>0.61943026000000012</v>
      </c>
      <c r="O382" s="319">
        <f t="shared" si="94"/>
        <v>0.10040484999999993</v>
      </c>
      <c r="P382" s="319">
        <f t="shared" si="94"/>
        <v>0</v>
      </c>
      <c r="Q382" s="319">
        <f t="shared" si="94"/>
        <v>0</v>
      </c>
      <c r="R382" s="319">
        <f t="shared" si="94"/>
        <v>0.69502530000000007</v>
      </c>
      <c r="S382" s="62"/>
      <c r="T382" s="62"/>
      <c r="U382" s="62"/>
      <c r="V382" s="62"/>
      <c r="W382" s="319">
        <f t="shared" ref="W382:AK382" si="95">SUM(W156:W373)</f>
        <v>0.69028566000000002</v>
      </c>
      <c r="X382" s="319">
        <f t="shared" si="95"/>
        <v>0</v>
      </c>
      <c r="Y382" s="319">
        <f t="shared" si="95"/>
        <v>0.04</v>
      </c>
      <c r="Z382" s="319">
        <f t="shared" si="95"/>
        <v>8.7634900000000005E-3</v>
      </c>
      <c r="AA382" s="319">
        <f t="shared" si="95"/>
        <v>2.5999999999999994E-3</v>
      </c>
      <c r="AB382" s="319">
        <f t="shared" si="95"/>
        <v>0.219297691683701</v>
      </c>
      <c r="AC382" s="319">
        <f t="shared" si="95"/>
        <v>2.2000000000000002E-2</v>
      </c>
      <c r="AD382" s="319">
        <f t="shared" si="95"/>
        <v>9.6532317813349949E-2</v>
      </c>
      <c r="AE382" s="319"/>
      <c r="AF382" s="319">
        <f t="shared" si="95"/>
        <v>0.25227955930720247</v>
      </c>
      <c r="AG382" s="319"/>
      <c r="AH382" s="319">
        <f t="shared" si="95"/>
        <v>0.31018127606294643</v>
      </c>
      <c r="AI382" s="319"/>
      <c r="AJ382" s="319">
        <f t="shared" si="95"/>
        <v>0.63175663155368345</v>
      </c>
      <c r="AK382" s="319">
        <f t="shared" si="95"/>
        <v>0</v>
      </c>
      <c r="AL382" s="320"/>
      <c r="AM382" s="319">
        <f>SUM(AM156:AM373)</f>
        <v>0.7167675</v>
      </c>
      <c r="AN382" s="319"/>
      <c r="AO382" s="319">
        <f>SUM(AO156:AO373)</f>
        <v>9.0759036302305376E-2</v>
      </c>
      <c r="AP382" s="319"/>
      <c r="AQ382" s="319"/>
      <c r="AR382" s="319">
        <f>SUM(AR156:AR373)</f>
        <v>0.4</v>
      </c>
      <c r="AS382" s="321">
        <f>SUM(AS156:AS373)</f>
        <v>0.15000000000000002</v>
      </c>
      <c r="AT382" s="322"/>
      <c r="AU382" s="319">
        <f t="shared" ref="AU382:BA382" si="96">SUM(AU156:AU373)</f>
        <v>1</v>
      </c>
      <c r="AV382" s="319">
        <f t="shared" si="96"/>
        <v>0.98570188428739225</v>
      </c>
      <c r="AW382" s="323">
        <f t="shared" si="96"/>
        <v>6.0499999999999998E-2</v>
      </c>
      <c r="AX382" s="319">
        <f t="shared" si="96"/>
        <v>1</v>
      </c>
      <c r="AY382" s="319">
        <f t="shared" si="96"/>
        <v>9.1958759999999987E-2</v>
      </c>
      <c r="AZ382" s="319">
        <f t="shared" si="96"/>
        <v>0.18391751999999997</v>
      </c>
      <c r="BA382" s="319">
        <f t="shared" si="96"/>
        <v>0</v>
      </c>
      <c r="BB382" s="319"/>
      <c r="BC382" s="323">
        <f t="shared" ref="BC382:CK382" si="97">SUM(BC156:BC373)</f>
        <v>0.95000000000000007</v>
      </c>
      <c r="BD382" s="323">
        <f t="shared" si="97"/>
        <v>0.15</v>
      </c>
      <c r="BE382" s="319">
        <f t="shared" si="97"/>
        <v>0.45800000000000002</v>
      </c>
      <c r="BF382" s="319">
        <f t="shared" si="97"/>
        <v>7.3567708333333343E-2</v>
      </c>
      <c r="BG382" s="319">
        <f t="shared" si="97"/>
        <v>0.182</v>
      </c>
      <c r="BH382" s="319">
        <f t="shared" si="97"/>
        <v>3.6465638148667602E-3</v>
      </c>
      <c r="BI382" s="319">
        <f t="shared" si="97"/>
        <v>1</v>
      </c>
      <c r="BJ382" s="319">
        <f t="shared" si="97"/>
        <v>0.2486535094433889</v>
      </c>
      <c r="BK382" s="319">
        <f t="shared" si="97"/>
        <v>1.0000006100000012</v>
      </c>
      <c r="BL382" s="319">
        <f t="shared" si="97"/>
        <v>1.0000000400000002</v>
      </c>
      <c r="BM382" s="319">
        <f t="shared" si="97"/>
        <v>1</v>
      </c>
      <c r="BN382" s="319">
        <f t="shared" si="97"/>
        <v>0.75</v>
      </c>
      <c r="BO382" s="319">
        <f t="shared" si="97"/>
        <v>0.99999999000000006</v>
      </c>
      <c r="BP382" s="319">
        <f t="shared" si="97"/>
        <v>0.99999999000000006</v>
      </c>
      <c r="BQ382" s="323">
        <f t="shared" si="97"/>
        <v>0.95000000000000007</v>
      </c>
      <c r="BR382" s="323">
        <f t="shared" si="97"/>
        <v>0.11000000000000001</v>
      </c>
      <c r="BS382" s="319">
        <f t="shared" si="97"/>
        <v>0.98529999999999995</v>
      </c>
      <c r="BT382" s="319">
        <f t="shared" si="97"/>
        <v>1.0000000000000002</v>
      </c>
      <c r="BU382" s="319">
        <f t="shared" si="97"/>
        <v>1.0000000000000002</v>
      </c>
      <c r="BV382" s="319">
        <f t="shared" si="97"/>
        <v>1.0000000000000002</v>
      </c>
      <c r="BW382" s="319">
        <f t="shared" si="97"/>
        <v>0.99622000000000033</v>
      </c>
      <c r="BX382" s="319">
        <f t="shared" si="97"/>
        <v>1</v>
      </c>
      <c r="BY382" s="319">
        <f t="shared" si="97"/>
        <v>1</v>
      </c>
      <c r="BZ382" s="319">
        <f t="shared" si="97"/>
        <v>0.25819925263796972</v>
      </c>
      <c r="CA382" s="319">
        <f t="shared" si="97"/>
        <v>0.89665480377291118</v>
      </c>
      <c r="CB382" s="319">
        <f t="shared" si="97"/>
        <v>1</v>
      </c>
      <c r="CC382" s="323">
        <f t="shared" si="97"/>
        <v>0.90000000000000013</v>
      </c>
      <c r="CD382" s="319">
        <f t="shared" si="97"/>
        <v>1</v>
      </c>
      <c r="CE382" s="319">
        <f t="shared" si="97"/>
        <v>0.99839999999999995</v>
      </c>
      <c r="CF382" s="319">
        <f t="shared" si="97"/>
        <v>0.8401755198881552</v>
      </c>
      <c r="CG382" s="323">
        <f t="shared" si="97"/>
        <v>0.4</v>
      </c>
      <c r="CH382" s="323">
        <f t="shared" si="97"/>
        <v>0.4</v>
      </c>
      <c r="CI382" s="323">
        <f t="shared" si="97"/>
        <v>0.9850000000000001</v>
      </c>
      <c r="CJ382" s="323">
        <f t="shared" si="97"/>
        <v>0.25040000000000001</v>
      </c>
      <c r="CK382" s="324">
        <f t="shared" si="97"/>
        <v>0.99999999999999989</v>
      </c>
      <c r="CL382" s="317"/>
      <c r="CM382" s="314"/>
      <c r="CN382" s="323">
        <f t="shared" ref="CN382:CT382" si="98">SUM(CN156:CN373)</f>
        <v>0.44</v>
      </c>
      <c r="CO382" s="323">
        <f t="shared" si="98"/>
        <v>0.255</v>
      </c>
      <c r="CP382" s="324">
        <f t="shared" si="98"/>
        <v>0.98529999999999995</v>
      </c>
      <c r="CQ382" s="323">
        <f t="shared" si="98"/>
        <v>0.92999999999999994</v>
      </c>
      <c r="CR382" s="323">
        <f t="shared" si="98"/>
        <v>1</v>
      </c>
      <c r="CS382" s="319">
        <f t="shared" si="98"/>
        <v>0.96</v>
      </c>
      <c r="CT382" s="319">
        <f t="shared" si="98"/>
        <v>0.95000000000000018</v>
      </c>
      <c r="CU382" s="319"/>
      <c r="CV382" s="323">
        <f t="shared" ref="CV382:DS382" si="99">SUM(CV156:CV373)</f>
        <v>0</v>
      </c>
      <c r="CW382" s="325">
        <f t="shared" si="99"/>
        <v>0.75</v>
      </c>
      <c r="CX382" s="323">
        <f t="shared" si="99"/>
        <v>0.8</v>
      </c>
      <c r="CY382" s="323">
        <f t="shared" si="99"/>
        <v>0.3</v>
      </c>
      <c r="CZ382" s="323">
        <f t="shared" si="99"/>
        <v>1</v>
      </c>
      <c r="DA382" s="323">
        <f t="shared" si="99"/>
        <v>1</v>
      </c>
      <c r="DB382" s="323">
        <f t="shared" si="99"/>
        <v>1</v>
      </c>
      <c r="DC382" s="319">
        <f t="shared" si="99"/>
        <v>0.10600000000000001</v>
      </c>
      <c r="DD382" s="319">
        <f t="shared" si="99"/>
        <v>0.8</v>
      </c>
      <c r="DE382" s="319">
        <f t="shared" si="99"/>
        <v>0.57489251000000019</v>
      </c>
      <c r="DF382" s="319">
        <f t="shared" si="99"/>
        <v>0.48692539273809532</v>
      </c>
      <c r="DG382" s="319">
        <f t="shared" si="99"/>
        <v>0.8</v>
      </c>
      <c r="DH382" s="319">
        <f t="shared" si="99"/>
        <v>1</v>
      </c>
      <c r="DI382" s="319">
        <f t="shared" si="99"/>
        <v>0.8</v>
      </c>
      <c r="DJ382" s="319">
        <f t="shared" si="99"/>
        <v>0.75</v>
      </c>
      <c r="DK382" s="319">
        <f t="shared" si="99"/>
        <v>0.79</v>
      </c>
      <c r="DL382" s="319">
        <f t="shared" si="99"/>
        <v>0.29718</v>
      </c>
      <c r="DM382" s="319">
        <f t="shared" si="99"/>
        <v>0.66562534350174207</v>
      </c>
      <c r="DN382" s="323">
        <f t="shared" si="99"/>
        <v>1</v>
      </c>
      <c r="DO382" s="323">
        <f t="shared" si="99"/>
        <v>0.25</v>
      </c>
      <c r="DP382" s="319">
        <f t="shared" si="99"/>
        <v>1</v>
      </c>
      <c r="DQ382" s="319">
        <f t="shared" si="99"/>
        <v>1</v>
      </c>
      <c r="DR382" s="319">
        <f t="shared" si="99"/>
        <v>0</v>
      </c>
      <c r="DS382" s="319">
        <f t="shared" si="99"/>
        <v>1</v>
      </c>
      <c r="DT382" s="319"/>
      <c r="DU382" s="319"/>
      <c r="DV382" s="319"/>
      <c r="DW382" s="319"/>
      <c r="DX382" s="319"/>
      <c r="DY382" s="74"/>
      <c r="DZ382" s="74"/>
      <c r="EA382" s="74"/>
      <c r="EB382" s="74"/>
      <c r="EC382" s="74"/>
      <c r="ED382" s="74"/>
      <c r="EE382" s="74"/>
      <c r="EF382" s="74"/>
      <c r="EG382" s="74"/>
      <c r="EH382" s="74"/>
      <c r="EI382" s="74"/>
      <c r="EJ382" s="74"/>
      <c r="EK382" s="74"/>
      <c r="EL382" s="74"/>
      <c r="EM382" s="93"/>
      <c r="EN382" s="93"/>
      <c r="EO382" s="17"/>
      <c r="EP382" s="17"/>
      <c r="EQ382" s="17"/>
      <c r="ER382" s="2"/>
      <c r="ES382" s="2"/>
      <c r="ET382" s="2"/>
      <c r="EU382" s="2"/>
      <c r="EV382" s="2"/>
      <c r="EW382" s="2"/>
      <c r="EX382" s="2"/>
      <c r="EY382" s="2"/>
      <c r="EZ382" s="2"/>
      <c r="FA382" s="2"/>
      <c r="FB382" s="2"/>
      <c r="FC382" s="2"/>
      <c r="FD382" s="2"/>
      <c r="FE382" s="2"/>
      <c r="FF382" s="2"/>
      <c r="FG382" s="2"/>
      <c r="FH382" s="2"/>
      <c r="FI382" s="2"/>
      <c r="FJ382" s="2"/>
      <c r="FK382" s="2"/>
      <c r="FL382" s="2"/>
      <c r="FM382" s="2"/>
      <c r="FN382" s="2"/>
      <c r="FO382" s="2"/>
      <c r="FP382" s="2"/>
      <c r="FQ382" s="2"/>
      <c r="FR382" s="2"/>
      <c r="FS382" s="2"/>
      <c r="FT382" s="2"/>
      <c r="FU382" s="2"/>
      <c r="FV382" s="2"/>
      <c r="FW382" s="2"/>
      <c r="FX382" s="2"/>
      <c r="FY382" s="2"/>
      <c r="FZ382" s="2"/>
      <c r="GA382" s="2"/>
      <c r="GB382" s="2"/>
      <c r="GC382" s="2"/>
      <c r="GD382" s="2"/>
      <c r="GE382" s="2"/>
      <c r="GF382" s="2"/>
      <c r="GG382" s="2"/>
      <c r="GH382" s="2"/>
      <c r="GI382" s="2"/>
      <c r="GJ382" s="2"/>
      <c r="GK382" s="2"/>
      <c r="GL382" s="2"/>
      <c r="GM382" s="2"/>
      <c r="GN382" s="2"/>
      <c r="GO382" s="2"/>
      <c r="GP382" s="2"/>
      <c r="GQ382" s="2"/>
      <c r="GR382" s="2"/>
      <c r="GS382" s="2"/>
      <c r="GT382" s="2"/>
      <c r="GU382" s="2"/>
      <c r="GV382" s="2"/>
      <c r="GW382" s="2"/>
      <c r="GX382" s="2"/>
      <c r="GY382" s="2"/>
      <c r="GZ382" s="2"/>
      <c r="HA382" s="2"/>
      <c r="HB382" s="2"/>
      <c r="HC382" s="2"/>
      <c r="HD382" s="2"/>
      <c r="HE382" s="2"/>
      <c r="HF382" s="2"/>
      <c r="HG382" s="2"/>
      <c r="HH382" s="2"/>
      <c r="HI382" s="2"/>
      <c r="HJ382" s="2"/>
      <c r="HK382" s="2"/>
      <c r="HL382" s="2"/>
      <c r="HM382" s="2"/>
      <c r="HN382" s="2"/>
      <c r="HO382" s="2"/>
      <c r="HP382" s="2"/>
      <c r="HQ382" s="2"/>
      <c r="HR382" s="2"/>
      <c r="HS382" s="2"/>
      <c r="HT382" s="2"/>
      <c r="HU382" s="2"/>
      <c r="HV382" s="2"/>
      <c r="HW382" s="2"/>
      <c r="HX382" s="2"/>
      <c r="HY382" s="2"/>
      <c r="HZ382" s="2"/>
      <c r="IA382" s="2"/>
      <c r="IB382" s="2"/>
      <c r="IC382" s="2"/>
      <c r="ID382" s="2"/>
      <c r="IE382" s="2"/>
      <c r="IF382" s="2"/>
      <c r="IG382" s="2"/>
      <c r="IH382" s="2"/>
      <c r="II382" s="2"/>
      <c r="IJ382" s="2"/>
      <c r="IK382" s="2"/>
      <c r="IL382" s="2"/>
      <c r="IM382" s="2"/>
      <c r="IN382" s="2"/>
      <c r="IO382" s="2"/>
      <c r="IP382" s="2"/>
      <c r="IQ382" s="2"/>
      <c r="IR382" s="2"/>
      <c r="IS382" s="2"/>
      <c r="IT382" s="2"/>
      <c r="IU382" s="2"/>
      <c r="IV382" s="2"/>
      <c r="IW382" s="2"/>
      <c r="IX382" s="2"/>
      <c r="IY382" s="2"/>
      <c r="IZ382" s="2"/>
      <c r="JA382" s="2"/>
      <c r="JB382" s="2"/>
      <c r="JC382" s="2"/>
      <c r="JD382" s="2"/>
      <c r="JE382" s="2"/>
      <c r="JF382" s="2"/>
      <c r="JG382" s="2"/>
      <c r="JH382" s="2"/>
      <c r="JI382" s="2"/>
      <c r="JJ382" s="2"/>
      <c r="JK382" s="2"/>
      <c r="JL382" s="2"/>
      <c r="JM382" s="2"/>
      <c r="JN382" s="2"/>
      <c r="JO382" s="2"/>
      <c r="JP382" s="2"/>
      <c r="JQ382" s="2"/>
      <c r="JR382" s="2"/>
      <c r="JS382" s="2"/>
      <c r="JT382" s="2"/>
      <c r="JU382" s="2"/>
      <c r="JV382" s="2"/>
      <c r="JW382" s="2"/>
      <c r="JX382" s="2"/>
      <c r="JY382" s="2"/>
      <c r="JZ382" s="2"/>
      <c r="KA382" s="2"/>
      <c r="KB382" s="2"/>
      <c r="KC382" s="2"/>
      <c r="KD382" s="2"/>
      <c r="KE382" s="2"/>
      <c r="KF382" s="2"/>
      <c r="KG382" s="2"/>
      <c r="KH382" s="2"/>
      <c r="KI382" s="2"/>
      <c r="KJ382" s="2"/>
      <c r="KK382" s="2"/>
      <c r="KL382" s="2"/>
      <c r="KM382" s="2"/>
      <c r="KN382" s="2"/>
      <c r="KO382" s="2"/>
      <c r="KP382" s="2"/>
      <c r="KQ382" s="2"/>
      <c r="KR382" s="2"/>
      <c r="KS382" s="2"/>
      <c r="KT382" s="2"/>
      <c r="KU382" s="2"/>
      <c r="KV382" s="2"/>
      <c r="KW382" s="2"/>
      <c r="KX382" s="2"/>
      <c r="KY382" s="2"/>
      <c r="KZ382" s="2"/>
      <c r="LA382" s="2"/>
      <c r="LB382" s="2"/>
      <c r="LC382" s="2"/>
      <c r="LD382" s="2"/>
      <c r="LE382" s="2"/>
      <c r="LF382" s="2"/>
      <c r="LG382" s="2"/>
      <c r="LH382" s="2"/>
      <c r="LI382" s="2"/>
      <c r="LJ382" s="2"/>
      <c r="LK382" s="2"/>
      <c r="LL382" s="2"/>
      <c r="LM382" s="2"/>
      <c r="LN382" s="2"/>
      <c r="LO382" s="2"/>
      <c r="LP382" s="2"/>
      <c r="LQ382" s="2"/>
      <c r="LR382" s="2"/>
      <c r="LS382" s="2"/>
      <c r="LT382" s="2"/>
      <c r="LU382" s="2"/>
      <c r="LV382" s="2"/>
      <c r="LW382" s="2"/>
      <c r="LX382" s="2"/>
      <c r="LY382" s="2"/>
      <c r="LZ382" s="2"/>
      <c r="MA382" s="2"/>
      <c r="MB382" s="2"/>
      <c r="MC382" s="2"/>
      <c r="MD382" s="2"/>
      <c r="ME382" s="2"/>
      <c r="MF382" s="2"/>
      <c r="MG382" s="2"/>
      <c r="MH382" s="2"/>
      <c r="MI382" s="2"/>
      <c r="MJ382" s="2"/>
      <c r="MK382" s="2"/>
      <c r="ML382" s="2"/>
      <c r="MM382" s="2"/>
      <c r="MN382" s="2"/>
      <c r="MO382" s="2"/>
      <c r="MP382" s="2"/>
      <c r="MQ382" s="2"/>
      <c r="MR382" s="2"/>
      <c r="MS382" s="2"/>
      <c r="MT382" s="2"/>
      <c r="MU382" s="2"/>
      <c r="MV382" s="2"/>
      <c r="MW382" s="2"/>
      <c r="MX382" s="2"/>
      <c r="MY382" s="2"/>
      <c r="MZ382" s="2"/>
      <c r="NA382" s="2"/>
      <c r="NB382" s="2"/>
      <c r="NC382" s="2"/>
      <c r="ND382" s="2"/>
      <c r="NE382" s="2"/>
      <c r="NF382" s="2"/>
      <c r="NG382" s="2"/>
      <c r="NH382" s="2"/>
      <c r="NI382" s="2"/>
      <c r="NJ382" s="2"/>
      <c r="NK382" s="2"/>
      <c r="NL382" s="2"/>
      <c r="NM382" s="2"/>
      <c r="NN382" s="2"/>
      <c r="NO382" s="2"/>
      <c r="NP382" s="2"/>
      <c r="NQ382" s="2"/>
      <c r="NR382" s="2"/>
      <c r="NS382" s="2"/>
      <c r="NT382" s="2"/>
      <c r="NU382" s="2"/>
      <c r="NV382" s="2"/>
      <c r="NW382" s="2"/>
      <c r="NX382" s="2"/>
      <c r="NY382" s="2"/>
      <c r="NZ382" s="2"/>
      <c r="OA382" s="2"/>
      <c r="OB382" s="2"/>
      <c r="OC382" s="2"/>
      <c r="OD382" s="2"/>
      <c r="OE382" s="2"/>
      <c r="OF382" s="2"/>
      <c r="OG382" s="2"/>
      <c r="OH382" s="2"/>
      <c r="OI382" s="2"/>
      <c r="OJ382" s="2"/>
      <c r="OK382" s="2"/>
      <c r="OL382" s="2"/>
      <c r="OM382" s="2"/>
      <c r="ON382" s="2"/>
      <c r="OO382" s="2"/>
      <c r="OP382" s="2"/>
      <c r="OQ382" s="2"/>
      <c r="OR382" s="2"/>
      <c r="OS382" s="2"/>
      <c r="OT382" s="2"/>
      <c r="OU382" s="2"/>
      <c r="OV382" s="2"/>
      <c r="OW382" s="2"/>
      <c r="OX382" s="2"/>
      <c r="OY382" s="2"/>
      <c r="OZ382" s="2"/>
      <c r="PA382" s="2"/>
      <c r="PB382" s="2"/>
      <c r="PC382" s="2"/>
      <c r="PD382" s="2"/>
      <c r="PE382" s="2"/>
      <c r="PF382" s="2"/>
      <c r="PG382" s="2"/>
      <c r="PH382" s="2"/>
      <c r="PI382" s="2"/>
      <c r="PJ382" s="2"/>
      <c r="PK382" s="2"/>
      <c r="PL382" s="2"/>
      <c r="PM382" s="2"/>
      <c r="PN382" s="2"/>
      <c r="PO382" s="2"/>
      <c r="PP382" s="2"/>
      <c r="PQ382" s="2"/>
      <c r="PR382" s="2"/>
      <c r="PS382" s="2"/>
      <c r="PT382" s="2"/>
      <c r="PU382" s="2"/>
      <c r="PV382" s="2"/>
      <c r="PW382" s="2"/>
      <c r="PX382" s="2"/>
      <c r="PY382" s="2"/>
      <c r="PZ382" s="2"/>
      <c r="QA382" s="2"/>
      <c r="QB382" s="2"/>
      <c r="QC382" s="2"/>
      <c r="QD382" s="2"/>
      <c r="QE382" s="2"/>
      <c r="QF382" s="2"/>
      <c r="QG382" s="2"/>
      <c r="QH382" s="2"/>
      <c r="QI382" s="2"/>
      <c r="QJ382" s="2"/>
      <c r="QK382" s="2"/>
      <c r="QL382" s="2"/>
      <c r="QM382" s="2"/>
      <c r="QN382" s="2"/>
      <c r="QO382" s="2"/>
      <c r="QP382" s="2"/>
      <c r="QQ382" s="2"/>
      <c r="QR382" s="2"/>
      <c r="QS382" s="2"/>
      <c r="QT382" s="2"/>
      <c r="QU382" s="2"/>
      <c r="QV382" s="2"/>
      <c r="QW382" s="2"/>
      <c r="QX382" s="2"/>
      <c r="QY382" s="2"/>
      <c r="QZ382" s="2"/>
      <c r="RA382" s="2"/>
      <c r="RB382" s="2"/>
      <c r="RC382" s="2"/>
      <c r="RD382" s="2"/>
      <c r="RE382" s="2"/>
      <c r="RF382" s="2"/>
      <c r="RG382" s="2"/>
      <c r="RH382" s="2"/>
      <c r="RI382" s="2"/>
      <c r="RJ382" s="2"/>
      <c r="RK382" s="2"/>
      <c r="RL382" s="2"/>
      <c r="RM382" s="2"/>
      <c r="RN382" s="2"/>
      <c r="RO382" s="2"/>
      <c r="RP382" s="2"/>
      <c r="RQ382" s="2"/>
      <c r="RR382" s="2"/>
      <c r="RS382" s="2"/>
      <c r="RT382" s="2"/>
      <c r="RU382" s="2"/>
      <c r="RV382" s="2"/>
      <c r="RW382" s="2"/>
      <c r="RX382" s="2"/>
      <c r="RY382" s="2"/>
      <c r="RZ382" s="2"/>
      <c r="SA382" s="2"/>
      <c r="SB382" s="2"/>
      <c r="SC382" s="2"/>
      <c r="SD382" s="2"/>
      <c r="SE382" s="2"/>
      <c r="SF382" s="2"/>
      <c r="SG382" s="2"/>
      <c r="SH382" s="2"/>
      <c r="SI382" s="2"/>
      <c r="SJ382" s="2"/>
      <c r="SK382" s="2"/>
      <c r="SL382" s="2"/>
      <c r="SM382" s="2"/>
      <c r="SN382" s="2"/>
      <c r="SO382" s="2"/>
      <c r="SP382" s="2"/>
      <c r="SQ382" s="2"/>
      <c r="SR382" s="2"/>
      <c r="SS382" s="2"/>
      <c r="ST382" s="2"/>
      <c r="SU382" s="2"/>
      <c r="SV382" s="2"/>
      <c r="SW382" s="2"/>
      <c r="SX382" s="2"/>
      <c r="SY382" s="2"/>
      <c r="SZ382" s="2"/>
      <c r="TA382" s="2"/>
      <c r="TB382" s="2"/>
      <c r="TC382" s="2"/>
      <c r="TD382" s="2"/>
      <c r="TE382" s="2"/>
      <c r="TF382" s="2"/>
      <c r="TG382" s="2"/>
      <c r="TH382" s="2"/>
      <c r="TI382" s="2"/>
      <c r="TJ382" s="2"/>
      <c r="TK382" s="2"/>
      <c r="TL382" s="2"/>
      <c r="TM382" s="2"/>
      <c r="TN382" s="2"/>
      <c r="TO382" s="2"/>
      <c r="TP382" s="2"/>
      <c r="TQ382" s="2"/>
      <c r="TR382" s="2"/>
      <c r="TS382" s="2"/>
      <c r="TT382" s="2"/>
      <c r="TU382" s="2"/>
      <c r="TV382" s="2"/>
      <c r="TW382" s="2"/>
      <c r="TX382" s="2"/>
      <c r="TY382" s="2"/>
      <c r="TZ382" s="2"/>
      <c r="UA382" s="2"/>
      <c r="UB382" s="2"/>
      <c r="UC382" s="2"/>
      <c r="UD382" s="2"/>
      <c r="UE382" s="2"/>
      <c r="UF382" s="2"/>
      <c r="UG382" s="2"/>
      <c r="UH382" s="2"/>
      <c r="UI382" s="2"/>
      <c r="UJ382" s="2"/>
      <c r="UK382" s="2"/>
      <c r="UL382" s="2"/>
      <c r="UM382" s="2"/>
      <c r="UN382" s="2"/>
      <c r="UO382" s="2"/>
      <c r="UP382" s="2"/>
      <c r="UQ382" s="2"/>
      <c r="UR382" s="2"/>
      <c r="US382" s="2"/>
      <c r="UT382" s="2"/>
      <c r="UU382" s="2"/>
      <c r="UV382" s="2"/>
      <c r="UW382" s="2"/>
      <c r="UX382" s="2"/>
      <c r="UY382" s="2"/>
      <c r="UZ382" s="2"/>
      <c r="VA382" s="2"/>
      <c r="VB382" s="2"/>
      <c r="VC382" s="2"/>
      <c r="VD382" s="2"/>
      <c r="VE382" s="2"/>
      <c r="VF382" s="2"/>
      <c r="VG382" s="2"/>
      <c r="VH382" s="2"/>
      <c r="VI382" s="2"/>
      <c r="VJ382" s="2"/>
      <c r="VK382" s="2"/>
      <c r="VL382" s="2"/>
      <c r="VM382" s="2"/>
      <c r="VN382" s="2"/>
      <c r="VO382" s="2"/>
      <c r="VP382" s="2"/>
      <c r="VQ382" s="2"/>
      <c r="VR382" s="2"/>
      <c r="VS382" s="2"/>
      <c r="VT382" s="2"/>
      <c r="VU382" s="2"/>
      <c r="VV382" s="2"/>
      <c r="VW382" s="2"/>
      <c r="VX382" s="2"/>
      <c r="VY382" s="2"/>
      <c r="VZ382" s="2"/>
      <c r="WA382" s="2"/>
      <c r="WB382" s="2"/>
      <c r="WC382" s="2"/>
      <c r="WD382" s="2"/>
      <c r="WE382" s="2"/>
      <c r="WF382" s="2"/>
      <c r="WG382" s="2"/>
      <c r="WH382" s="2"/>
      <c r="WI382" s="2"/>
      <c r="WJ382" s="2"/>
      <c r="WK382" s="2"/>
      <c r="WL382" s="2"/>
      <c r="WM382" s="2"/>
      <c r="WN382" s="2"/>
      <c r="WO382" s="2"/>
      <c r="WP382" s="2"/>
      <c r="WQ382" s="2"/>
      <c r="WR382" s="2"/>
      <c r="WS382" s="2"/>
      <c r="WT382" s="2"/>
      <c r="WU382" s="2"/>
      <c r="WV382" s="2"/>
      <c r="WW382" s="2"/>
      <c r="WX382" s="2"/>
      <c r="WY382" s="2"/>
      <c r="WZ382" s="2"/>
      <c r="XA382" s="2"/>
      <c r="XB382" s="2"/>
      <c r="XC382" s="2"/>
      <c r="XD382" s="2"/>
      <c r="XE382" s="2"/>
      <c r="XF382" s="2"/>
      <c r="XG382" s="2"/>
      <c r="XH382" s="2"/>
      <c r="XI382" s="2"/>
      <c r="XJ382" s="2"/>
      <c r="XK382" s="2"/>
      <c r="XL382" s="2"/>
      <c r="XM382" s="2"/>
      <c r="XN382" s="2"/>
      <c r="XO382" s="2"/>
      <c r="XP382" s="2"/>
      <c r="XQ382" s="2"/>
      <c r="XR382" s="2"/>
      <c r="XS382" s="2"/>
      <c r="XT382" s="2"/>
      <c r="XU382" s="2"/>
      <c r="XV382" s="2"/>
      <c r="XW382" s="2"/>
      <c r="XX382" s="2"/>
      <c r="XY382" s="2"/>
      <c r="XZ382" s="2"/>
      <c r="YA382" s="2"/>
      <c r="YB382" s="2"/>
      <c r="YC382" s="2"/>
      <c r="YD382" s="2"/>
      <c r="YE382" s="2"/>
      <c r="YF382" s="2"/>
      <c r="YG382" s="2"/>
      <c r="YH382" s="2"/>
      <c r="YI382" s="2"/>
      <c r="YJ382" s="2"/>
      <c r="YK382" s="2"/>
      <c r="YL382" s="2"/>
      <c r="YM382" s="2"/>
      <c r="YN382" s="2"/>
      <c r="YO382" s="2"/>
      <c r="YP382" s="2"/>
      <c r="YQ382" s="2"/>
      <c r="YR382" s="2"/>
      <c r="YS382" s="2"/>
      <c r="YT382" s="2"/>
      <c r="YU382" s="2"/>
      <c r="YV382" s="2"/>
      <c r="YW382" s="2"/>
      <c r="YX382" s="2"/>
      <c r="YY382" s="2"/>
      <c r="YZ382" s="2"/>
      <c r="ZA382" s="2"/>
      <c r="ZB382" s="2"/>
      <c r="ZC382" s="2"/>
      <c r="ZD382" s="2"/>
      <c r="ZE382" s="2"/>
      <c r="ZF382" s="2"/>
      <c r="ZG382" s="2"/>
      <c r="ZH382" s="2"/>
      <c r="ZI382" s="2"/>
      <c r="ZJ382" s="2"/>
      <c r="ZK382" s="2"/>
      <c r="ZL382" s="2"/>
      <c r="ZM382" s="2"/>
      <c r="ZN382" s="2"/>
      <c r="ZO382" s="2"/>
      <c r="ZP382" s="2"/>
      <c r="ZQ382" s="2"/>
      <c r="ZR382" s="2"/>
      <c r="ZS382" s="2"/>
      <c r="ZT382" s="2"/>
      <c r="ZU382" s="2"/>
      <c r="ZV382" s="2"/>
      <c r="ZW382" s="2"/>
      <c r="ZX382" s="2"/>
      <c r="ZY382" s="2"/>
      <c r="ZZ382" s="2"/>
      <c r="AAA382" s="2"/>
      <c r="AAB382" s="2"/>
      <c r="AAC382" s="2"/>
      <c r="AAD382" s="2"/>
      <c r="AAE382" s="2"/>
      <c r="AAF382" s="2"/>
      <c r="AAG382" s="2"/>
      <c r="AAH382" s="2"/>
      <c r="AAI382" s="2"/>
      <c r="AAJ382" s="2"/>
      <c r="AAK382" s="2"/>
      <c r="AAL382" s="2"/>
      <c r="AAM382" s="2"/>
      <c r="AAN382" s="2"/>
      <c r="AAO382" s="2"/>
      <c r="AAP382" s="2"/>
      <c r="AAQ382" s="2"/>
      <c r="AAR382" s="2"/>
      <c r="AAS382" s="2"/>
      <c r="AAT382" s="2"/>
      <c r="AAU382" s="2"/>
      <c r="AAV382" s="2"/>
      <c r="AAW382" s="2"/>
      <c r="AAX382" s="2"/>
      <c r="AAY382" s="2"/>
      <c r="AAZ382" s="2"/>
      <c r="ABA382" s="2"/>
      <c r="ABB382" s="2"/>
      <c r="ABC382" s="2"/>
      <c r="ABD382" s="2"/>
      <c r="ABE382" s="2"/>
      <c r="ABF382" s="2"/>
      <c r="ABG382" s="2"/>
      <c r="ABH382" s="2"/>
      <c r="ABI382" s="2"/>
      <c r="ABJ382" s="2"/>
      <c r="ABK382" s="2"/>
      <c r="ABL382" s="2"/>
      <c r="ABM382" s="2"/>
      <c r="ABN382" s="2"/>
      <c r="ABO382" s="2"/>
      <c r="ABP382" s="2"/>
      <c r="ABQ382" s="2"/>
      <c r="ABR382" s="2"/>
      <c r="ABS382" s="2"/>
      <c r="ABT382" s="2"/>
      <c r="ABU382" s="2"/>
      <c r="ABV382" s="2"/>
      <c r="ABW382" s="2"/>
      <c r="ABX382" s="2"/>
      <c r="ABY382" s="2"/>
      <c r="ABZ382" s="2"/>
      <c r="ACA382" s="2"/>
      <c r="ACB382" s="2"/>
      <c r="ACC382" s="2"/>
      <c r="ACD382" s="2"/>
      <c r="ACE382" s="2"/>
      <c r="ACF382" s="2"/>
      <c r="ACG382" s="2"/>
      <c r="ACH382" s="2"/>
      <c r="ACI382" s="2"/>
      <c r="ACJ382" s="2"/>
      <c r="ACK382" s="2"/>
      <c r="ACL382" s="2"/>
      <c r="ACM382" s="2"/>
      <c r="ACN382" s="2"/>
      <c r="ACO382" s="2"/>
      <c r="ACP382" s="2"/>
      <c r="ACQ382" s="2"/>
      <c r="ACR382" s="2"/>
      <c r="ACS382" s="2"/>
      <c r="ACT382" s="2"/>
      <c r="ACU382" s="2"/>
      <c r="ACV382" s="2"/>
      <c r="ACW382" s="2"/>
      <c r="ACX382" s="2"/>
      <c r="ACY382" s="2"/>
      <c r="ACZ382" s="2"/>
      <c r="ADA382" s="2"/>
      <c r="ADB382" s="2"/>
      <c r="ADC382" s="2"/>
      <c r="ADD382" s="2"/>
      <c r="ADE382" s="2"/>
      <c r="ADF382" s="2"/>
      <c r="ADG382" s="2"/>
      <c r="ADH382" s="2"/>
      <c r="ADI382" s="2"/>
      <c r="ADJ382" s="2"/>
      <c r="ADK382" s="2"/>
      <c r="ADL382" s="2"/>
      <c r="ADM382" s="2"/>
      <c r="ADN382" s="2"/>
      <c r="ADO382" s="2"/>
      <c r="ADP382" s="2"/>
      <c r="ADQ382" s="2"/>
      <c r="ADR382" s="2"/>
      <c r="ADS382" s="2"/>
      <c r="ADT382" s="2"/>
      <c r="ADU382" s="2"/>
      <c r="ADV382" s="2"/>
      <c r="ADW382" s="2"/>
      <c r="ADX382" s="2"/>
      <c r="ADY382" s="2"/>
      <c r="ADZ382" s="2"/>
      <c r="AEA382" s="2"/>
      <c r="AEB382" s="2"/>
      <c r="AEC382" s="2"/>
      <c r="AED382" s="2"/>
      <c r="AEE382" s="2"/>
      <c r="AEF382" s="2"/>
      <c r="AEG382" s="2"/>
      <c r="AEH382" s="2"/>
      <c r="AEI382" s="2"/>
      <c r="AEJ382" s="2"/>
      <c r="AEK382" s="2"/>
      <c r="AEL382" s="2"/>
      <c r="AEM382" s="2"/>
      <c r="AEN382" s="2"/>
      <c r="AEO382" s="2"/>
      <c r="AEP382" s="2"/>
      <c r="AEQ382" s="2"/>
      <c r="AER382" s="2"/>
      <c r="AES382" s="2"/>
      <c r="AET382" s="2"/>
      <c r="AEU382" s="2"/>
      <c r="AEV382" s="2"/>
      <c r="AEW382" s="2"/>
      <c r="AEX382" s="2"/>
      <c r="AEY382" s="2"/>
      <c r="AEZ382" s="2"/>
      <c r="AFA382" s="2"/>
      <c r="AFB382" s="2"/>
      <c r="AFC382" s="2"/>
      <c r="AFD382" s="2"/>
      <c r="AFE382" s="2"/>
      <c r="AFF382" s="2"/>
      <c r="AFG382" s="2"/>
      <c r="AFH382" s="2"/>
      <c r="AFI382" s="2"/>
      <c r="AFJ382" s="2"/>
      <c r="AFK382" s="2"/>
      <c r="AFL382" s="2"/>
      <c r="AFM382" s="2"/>
      <c r="AFN382" s="2"/>
      <c r="AFO382" s="2"/>
      <c r="AFP382" s="2"/>
      <c r="AFQ382" s="2"/>
      <c r="AFR382" s="2"/>
      <c r="AFS382" s="2"/>
      <c r="AFT382" s="2"/>
      <c r="AFU382" s="2"/>
      <c r="AFV382" s="2"/>
      <c r="AFW382" s="2"/>
      <c r="AFX382" s="2"/>
      <c r="AFY382" s="2"/>
      <c r="AFZ382" s="2"/>
      <c r="AGA382" s="2"/>
      <c r="AGB382" s="2"/>
      <c r="AGC382" s="2"/>
      <c r="AGD382" s="2"/>
      <c r="AGE382" s="2"/>
      <c r="AGF382" s="2"/>
      <c r="AGG382" s="2"/>
      <c r="AGH382" s="2"/>
      <c r="AGI382" s="2"/>
      <c r="AGJ382" s="2"/>
      <c r="AGK382" s="2"/>
      <c r="AGL382" s="2"/>
      <c r="AGM382" s="2"/>
      <c r="AGN382" s="2"/>
      <c r="AGO382" s="2"/>
      <c r="AGP382" s="2"/>
      <c r="AGQ382" s="2"/>
      <c r="AGR382" s="2"/>
      <c r="AGS382" s="2"/>
      <c r="AGT382" s="2"/>
      <c r="AGU382" s="2"/>
      <c r="AGV382" s="2"/>
      <c r="AGW382" s="2"/>
      <c r="AGX382" s="2"/>
      <c r="AGY382" s="2"/>
      <c r="AGZ382" s="2"/>
      <c r="AHA382" s="2"/>
      <c r="AHB382" s="2"/>
      <c r="AHC382" s="2"/>
      <c r="AHD382" s="2"/>
      <c r="AHE382" s="2"/>
      <c r="AHF382" s="2"/>
      <c r="AHG382" s="2"/>
      <c r="AHH382" s="2"/>
      <c r="AHI382" s="2"/>
      <c r="AHJ382" s="2"/>
      <c r="AHK382" s="2"/>
      <c r="AHL382" s="2"/>
      <c r="AHM382" s="2"/>
      <c r="AHN382" s="2"/>
      <c r="AHO382" s="2"/>
      <c r="AHP382" s="2"/>
      <c r="AHQ382" s="2"/>
      <c r="AHR382" s="2"/>
      <c r="AHS382" s="2"/>
      <c r="AHT382" s="2"/>
      <c r="AHU382" s="2"/>
      <c r="AHV382" s="2"/>
      <c r="AHW382" s="2"/>
      <c r="AHX382" s="2"/>
      <c r="AHY382" s="2"/>
      <c r="AHZ382" s="2"/>
      <c r="AIA382" s="2"/>
      <c r="AIB382" s="2"/>
      <c r="AIC382" s="2"/>
      <c r="AID382" s="2"/>
      <c r="AIE382" s="2"/>
      <c r="AIF382" s="2"/>
      <c r="AIG382" s="2"/>
      <c r="AIH382" s="2"/>
      <c r="AII382" s="2"/>
      <c r="AIJ382" s="2"/>
      <c r="AIK382" s="2"/>
      <c r="AIL382" s="2"/>
      <c r="AIM382" s="2"/>
      <c r="AIN382" s="2"/>
      <c r="AIO382" s="2"/>
      <c r="AIP382" s="2"/>
      <c r="AIQ382" s="2"/>
      <c r="AIR382" s="2"/>
      <c r="AIS382" s="2"/>
      <c r="AIT382" s="2"/>
      <c r="AIU382" s="2"/>
      <c r="AIV382" s="2"/>
      <c r="AIW382" s="2"/>
      <c r="AIX382" s="2"/>
      <c r="AIY382" s="2"/>
      <c r="AIZ382" s="2"/>
      <c r="AJA382" s="2"/>
      <c r="AJB382" s="2"/>
      <c r="AJC382" s="2"/>
      <c r="AJD382" s="2"/>
      <c r="AJE382" s="2"/>
      <c r="AJF382" s="2"/>
      <c r="AJG382" s="2"/>
      <c r="AJH382" s="2"/>
      <c r="AJI382" s="2"/>
      <c r="AJJ382" s="2"/>
      <c r="AJK382" s="2"/>
      <c r="AJL382" s="2"/>
      <c r="AJM382" s="2"/>
      <c r="AJN382" s="2"/>
      <c r="AJO382" s="2"/>
      <c r="AJP382" s="2"/>
      <c r="AJQ382" s="2"/>
      <c r="AJR382" s="2"/>
      <c r="AJS382" s="2"/>
      <c r="AJT382" s="2"/>
      <c r="AJU382" s="2"/>
      <c r="AJV382" s="2"/>
      <c r="AJW382" s="2"/>
      <c r="AJX382" s="2"/>
      <c r="AJY382" s="2"/>
      <c r="AJZ382" s="2"/>
      <c r="AKA382" s="2"/>
      <c r="AKB382" s="2"/>
      <c r="AKC382" s="2"/>
      <c r="AKD382" s="2"/>
      <c r="AKE382" s="2"/>
      <c r="AKF382" s="2"/>
      <c r="AKG382" s="2"/>
      <c r="AKH382" s="2"/>
      <c r="AKI382" s="2"/>
      <c r="AKJ382" s="2"/>
      <c r="AKK382" s="2"/>
      <c r="AKL382" s="2"/>
      <c r="AKM382" s="2"/>
      <c r="AKN382" s="2"/>
      <c r="AKO382" s="2"/>
      <c r="AKP382" s="2"/>
      <c r="AKQ382" s="2"/>
      <c r="AKR382" s="2"/>
      <c r="AKS382" s="2"/>
      <c r="AKT382" s="2"/>
      <c r="AKU382" s="2"/>
      <c r="AKV382" s="2"/>
      <c r="AKW382" s="2"/>
      <c r="AKX382" s="2"/>
      <c r="AKY382" s="2"/>
      <c r="AKZ382" s="2"/>
      <c r="ALA382" s="2"/>
      <c r="ALB382" s="2"/>
      <c r="ALC382" s="2"/>
      <c r="ALD382" s="2"/>
      <c r="ALE382" s="2"/>
      <c r="ALF382" s="2"/>
      <c r="ALG382" s="2"/>
      <c r="ALH382" s="2"/>
      <c r="ALI382" s="2"/>
      <c r="ALJ382" s="2"/>
      <c r="ALK382" s="2"/>
      <c r="ALL382" s="2"/>
      <c r="ALM382" s="2"/>
      <c r="ALN382" s="2"/>
      <c r="ALO382" s="2"/>
      <c r="ALP382" s="2"/>
      <c r="ALQ382" s="2"/>
      <c r="ALR382" s="2"/>
      <c r="ALS382" s="2"/>
      <c r="ALT382" s="2"/>
      <c r="ALU382" s="2"/>
      <c r="ALV382" s="2"/>
      <c r="ALW382" s="2"/>
      <c r="ALX382" s="2"/>
      <c r="ALY382" s="2"/>
      <c r="ALZ382" s="2"/>
      <c r="AMA382" s="2"/>
      <c r="AMB382" s="2"/>
      <c r="AMC382" s="2"/>
      <c r="AMD382" s="2"/>
      <c r="AME382" s="2"/>
      <c r="AMF382" s="2"/>
      <c r="AMG382" s="2"/>
      <c r="AMH382" s="2"/>
      <c r="AMI382" s="2"/>
      <c r="AMJ382" s="2"/>
      <c r="AMK382" s="2"/>
      <c r="AML382" s="2"/>
      <c r="AMM382" s="2"/>
      <c r="AMN382" s="2"/>
      <c r="AMO382" s="2"/>
      <c r="AMP382" s="2"/>
      <c r="AMQ382" s="2"/>
      <c r="AMR382" s="2"/>
      <c r="AMS382" s="2"/>
      <c r="AMT382" s="2"/>
      <c r="AMU382" s="2"/>
      <c r="AMV382" s="2"/>
      <c r="AMW382" s="2"/>
      <c r="AMX382" s="2"/>
      <c r="AMY382" s="2"/>
      <c r="AMZ382" s="2"/>
      <c r="ANA382" s="2"/>
      <c r="ANB382" s="2"/>
      <c r="ANC382" s="2"/>
      <c r="AND382" s="2"/>
      <c r="ANE382" s="2"/>
      <c r="ANF382" s="2"/>
      <c r="ANG382" s="2"/>
      <c r="ANH382" s="2"/>
      <c r="ANI382" s="2"/>
      <c r="ANJ382" s="2"/>
      <c r="ANK382" s="2"/>
      <c r="ANL382" s="2"/>
      <c r="ANM382" s="2"/>
      <c r="ANN382" s="2"/>
      <c r="ANO382" s="2"/>
      <c r="ANP382" s="2"/>
      <c r="ANQ382" s="2"/>
      <c r="ANR382" s="2"/>
      <c r="ANS382" s="2"/>
      <c r="ANT382" s="2"/>
      <c r="ANU382" s="2"/>
      <c r="ANV382" s="2"/>
      <c r="ANW382" s="2"/>
      <c r="ANX382" s="2"/>
      <c r="ANY382" s="2"/>
      <c r="ANZ382" s="2"/>
      <c r="AOA382" s="2"/>
      <c r="AOB382" s="2"/>
      <c r="AOC382" s="2"/>
      <c r="AOD382" s="2"/>
      <c r="AOE382" s="2"/>
      <c r="AOF382" s="2"/>
      <c r="AOG382" s="2"/>
      <c r="AOH382" s="2"/>
      <c r="AOI382" s="2"/>
      <c r="AOJ382" s="2"/>
      <c r="AOK382" s="2"/>
      <c r="AOL382" s="2"/>
      <c r="AOM382" s="2"/>
      <c r="AON382" s="2"/>
      <c r="AOO382" s="2"/>
      <c r="AOP382" s="2"/>
      <c r="AOQ382" s="2"/>
      <c r="AOR382" s="2"/>
      <c r="AOS382" s="2"/>
      <c r="AOT382" s="2"/>
      <c r="AOU382" s="2"/>
      <c r="AOV382" s="2"/>
      <c r="AOW382" s="2"/>
      <c r="AOX382" s="2"/>
      <c r="AOY382" s="2"/>
      <c r="AOZ382" s="2"/>
      <c r="APA382" s="2"/>
      <c r="APB382" s="2"/>
      <c r="APC382" s="2"/>
      <c r="APD382" s="2"/>
      <c r="APE382" s="2"/>
      <c r="APF382" s="2"/>
      <c r="APG382" s="2"/>
      <c r="APH382" s="2"/>
      <c r="API382" s="2"/>
      <c r="APJ382" s="2"/>
      <c r="APK382" s="2"/>
      <c r="APL382" s="2"/>
      <c r="APM382" s="2"/>
      <c r="APN382" s="2"/>
      <c r="APO382" s="2"/>
      <c r="APP382" s="2"/>
      <c r="APQ382" s="2"/>
      <c r="APR382" s="2"/>
      <c r="APS382" s="2"/>
      <c r="APT382" s="2"/>
      <c r="APU382" s="2"/>
      <c r="APV382" s="2"/>
      <c r="APW382" s="2"/>
      <c r="APX382" s="2"/>
      <c r="APY382" s="2"/>
      <c r="APZ382" s="2"/>
      <c r="AQA382" s="2"/>
      <c r="AQB382" s="2"/>
      <c r="AQC382" s="2"/>
      <c r="AQD382" s="2"/>
      <c r="AQE382" s="2"/>
      <c r="AQF382" s="2"/>
      <c r="AQG382" s="2"/>
      <c r="AQH382" s="2"/>
      <c r="AQI382" s="2"/>
      <c r="AQJ382" s="2"/>
      <c r="AQK382" s="2"/>
      <c r="AQL382" s="2"/>
      <c r="AQM382" s="2"/>
      <c r="AQN382" s="2"/>
      <c r="AQO382" s="2"/>
      <c r="AQP382" s="2"/>
      <c r="AQQ382" s="2"/>
      <c r="AQR382" s="2"/>
      <c r="AQS382" s="2"/>
      <c r="AQT382" s="2"/>
      <c r="AQU382" s="2"/>
      <c r="AQV382" s="2"/>
      <c r="AQW382" s="2"/>
      <c r="AQX382" s="2"/>
      <c r="AQY382" s="2"/>
      <c r="AQZ382" s="2"/>
      <c r="ARA382" s="2"/>
      <c r="ARB382" s="2"/>
      <c r="ARC382" s="2"/>
      <c r="ARD382" s="2"/>
      <c r="ARE382" s="2"/>
      <c r="ARF382" s="2"/>
      <c r="ARG382" s="2"/>
      <c r="ARH382" s="2"/>
      <c r="ARI382" s="2"/>
      <c r="ARJ382" s="2"/>
      <c r="ARK382" s="2"/>
      <c r="ARL382" s="2"/>
      <c r="ARM382" s="2"/>
      <c r="ARN382" s="2"/>
      <c r="ARO382" s="2"/>
      <c r="ARP382" s="2"/>
      <c r="ARQ382" s="2"/>
      <c r="ARR382" s="2"/>
      <c r="ARS382" s="2"/>
      <c r="ART382" s="2"/>
      <c r="ARU382" s="2"/>
      <c r="ARV382" s="2"/>
      <c r="ARW382" s="2"/>
      <c r="ARX382" s="2"/>
      <c r="ARY382" s="2"/>
      <c r="ARZ382" s="2"/>
      <c r="ASA382" s="2"/>
      <c r="ASB382" s="2"/>
      <c r="ASC382" s="2"/>
      <c r="ASD382" s="2"/>
      <c r="ASE382" s="2"/>
      <c r="ASF382" s="2"/>
      <c r="ASG382" s="2"/>
      <c r="ASH382" s="2"/>
      <c r="ASI382" s="2"/>
      <c r="ASJ382" s="2"/>
      <c r="ASK382" s="2"/>
      <c r="ASL382" s="2"/>
      <c r="ASM382" s="2"/>
      <c r="ASN382" s="2"/>
      <c r="ASO382" s="2"/>
      <c r="ASP382" s="2"/>
      <c r="ASQ382" s="2"/>
      <c r="ASR382" s="2"/>
      <c r="ASS382" s="2"/>
      <c r="AST382" s="2"/>
      <c r="ASU382" s="2"/>
      <c r="ASV382" s="2"/>
      <c r="ASW382" s="2"/>
      <c r="ASX382" s="2"/>
      <c r="ASY382" s="2"/>
      <c r="ASZ382" s="2"/>
      <c r="ATA382" s="2"/>
      <c r="ATB382" s="2"/>
      <c r="ATC382" s="2"/>
      <c r="ATD382" s="2"/>
      <c r="ATE382" s="2"/>
      <c r="ATF382" s="2"/>
      <c r="ATG382" s="2"/>
      <c r="ATH382" s="2"/>
      <c r="ATI382" s="2"/>
      <c r="ATJ382" s="2"/>
      <c r="ATK382" s="2"/>
      <c r="ATL382" s="2"/>
      <c r="ATM382" s="2"/>
      <c r="ATN382" s="2"/>
      <c r="ATO382" s="2"/>
      <c r="ATP382" s="2"/>
      <c r="ATQ382" s="2"/>
      <c r="ATR382" s="2"/>
      <c r="ATS382" s="2"/>
      <c r="ATT382" s="2"/>
      <c r="ATU382" s="2"/>
      <c r="ATV382" s="2"/>
      <c r="ATW382" s="2"/>
      <c r="ATX382" s="2"/>
      <c r="ATY382" s="2"/>
      <c r="ATZ382" s="2"/>
      <c r="AUA382" s="2"/>
      <c r="AUB382" s="2"/>
      <c r="AUC382" s="2"/>
      <c r="AUD382" s="2"/>
      <c r="AUE382" s="2"/>
      <c r="AUF382" s="2"/>
      <c r="AUG382" s="2"/>
      <c r="AUH382" s="2"/>
      <c r="AUI382" s="2"/>
      <c r="AUJ382" s="2"/>
      <c r="AUK382" s="2"/>
      <c r="AUL382" s="2"/>
      <c r="AUM382" s="2"/>
      <c r="AUN382" s="2"/>
      <c r="AUO382" s="2"/>
      <c r="AUP382" s="2"/>
      <c r="AUQ382" s="2"/>
      <c r="AUR382" s="2"/>
      <c r="AUS382" s="2"/>
      <c r="AUT382" s="2"/>
      <c r="AUU382" s="2"/>
      <c r="AUV382" s="2"/>
      <c r="AUW382" s="2"/>
      <c r="AUX382" s="2"/>
      <c r="AUY382" s="2"/>
      <c r="AUZ382" s="2"/>
      <c r="AVA382" s="2"/>
      <c r="AVB382" s="2"/>
      <c r="AVC382" s="2"/>
      <c r="AVD382" s="2"/>
      <c r="AVE382" s="2"/>
      <c r="AVF382" s="2"/>
      <c r="AVG382" s="2"/>
      <c r="AVH382" s="2"/>
      <c r="AVI382" s="2"/>
      <c r="AVJ382" s="2"/>
      <c r="AVK382" s="2"/>
      <c r="AVL382" s="2"/>
      <c r="AVM382" s="2"/>
      <c r="AVN382" s="2"/>
      <c r="AVO382" s="2"/>
      <c r="AVP382" s="2"/>
      <c r="AVQ382" s="2"/>
      <c r="AVR382" s="2"/>
      <c r="AVS382" s="2"/>
      <c r="AVT382" s="2"/>
      <c r="AVU382" s="2"/>
      <c r="AVV382" s="2"/>
      <c r="AVW382" s="2"/>
      <c r="AVX382" s="2"/>
      <c r="AVY382" s="2"/>
      <c r="AVZ382" s="2"/>
      <c r="AWA382" s="2"/>
      <c r="AWB382" s="2"/>
      <c r="AWC382" s="2"/>
      <c r="AWD382" s="2"/>
      <c r="AWE382" s="2"/>
      <c r="AWF382" s="2"/>
      <c r="AWG382" s="2"/>
      <c r="AWH382" s="2"/>
      <c r="AWI382" s="2"/>
      <c r="AWJ382" s="2"/>
      <c r="AWK382" s="2"/>
      <c r="AWL382" s="2"/>
      <c r="AWM382" s="2"/>
      <c r="AWN382" s="2"/>
      <c r="AWO382" s="2"/>
      <c r="AWP382" s="2"/>
      <c r="AWQ382" s="2"/>
      <c r="AWR382" s="2"/>
      <c r="AWS382" s="2"/>
      <c r="AWT382" s="2"/>
      <c r="AWU382" s="2"/>
      <c r="AWV382" s="2"/>
      <c r="AWW382" s="2"/>
      <c r="AWX382" s="2"/>
      <c r="AWY382" s="2"/>
      <c r="AWZ382" s="2"/>
      <c r="AXA382" s="2"/>
      <c r="AXB382" s="2"/>
      <c r="AXC382" s="2"/>
      <c r="AXD382" s="2"/>
      <c r="AXE382" s="2"/>
      <c r="AXF382" s="2"/>
      <c r="AXG382" s="2"/>
      <c r="AXH382" s="2"/>
      <c r="AXI382" s="2"/>
      <c r="AXJ382" s="2"/>
      <c r="AXK382" s="2"/>
      <c r="AXL382" s="2"/>
      <c r="AXM382" s="2"/>
      <c r="AXN382" s="2"/>
      <c r="AXO382" s="2"/>
      <c r="AXP382" s="2"/>
      <c r="AXQ382" s="2"/>
      <c r="AXR382" s="2"/>
      <c r="AXS382" s="2"/>
      <c r="AXT382" s="2"/>
      <c r="AXU382" s="2"/>
      <c r="AXV382" s="2"/>
      <c r="AXW382" s="2"/>
      <c r="AXX382" s="2"/>
      <c r="AXY382" s="2"/>
      <c r="AXZ382" s="2"/>
      <c r="AYA382" s="2"/>
      <c r="AYB382" s="2"/>
      <c r="AYC382" s="2"/>
      <c r="AYD382" s="2"/>
      <c r="AYE382" s="2"/>
      <c r="AYF382" s="2"/>
      <c r="AYG382" s="2"/>
      <c r="AYH382" s="2"/>
      <c r="AYI382" s="2"/>
      <c r="AYJ382" s="2"/>
      <c r="AYK382" s="2"/>
      <c r="AYL382" s="2"/>
      <c r="AYM382" s="2"/>
      <c r="AYN382" s="2"/>
      <c r="AYO382" s="2"/>
      <c r="AYP382" s="2"/>
      <c r="AYQ382" s="2"/>
      <c r="AYR382" s="2"/>
      <c r="AYS382" s="2"/>
      <c r="AYT382" s="2"/>
      <c r="AYU382" s="2"/>
      <c r="AYV382" s="2"/>
      <c r="AYW382" s="2"/>
      <c r="AYX382" s="2"/>
      <c r="AYY382" s="2"/>
      <c r="AYZ382" s="2"/>
      <c r="AZA382" s="2"/>
      <c r="AZB382" s="2"/>
      <c r="AZC382" s="2"/>
      <c r="AZD382" s="2"/>
      <c r="AZE382" s="2"/>
      <c r="AZF382" s="2"/>
      <c r="AZG382" s="2"/>
      <c r="AZH382" s="2"/>
      <c r="AZI382" s="2"/>
      <c r="AZJ382" s="2"/>
      <c r="AZK382" s="2"/>
      <c r="AZL382" s="2"/>
      <c r="AZM382" s="2"/>
      <c r="AZN382" s="2"/>
      <c r="AZO382" s="2"/>
      <c r="AZP382" s="2"/>
      <c r="AZQ382" s="2"/>
      <c r="AZR382" s="2"/>
      <c r="AZS382" s="2"/>
      <c r="AZT382" s="2"/>
      <c r="AZU382" s="2"/>
      <c r="AZV382" s="2"/>
      <c r="AZW382" s="2"/>
      <c r="AZX382" s="2"/>
      <c r="AZY382" s="2"/>
      <c r="AZZ382" s="2"/>
      <c r="BAA382" s="2"/>
      <c r="BAB382" s="2"/>
      <c r="BAC382" s="2"/>
      <c r="BAD382" s="2"/>
      <c r="BAE382" s="2"/>
      <c r="BAF382" s="2"/>
      <c r="BAG382" s="2"/>
      <c r="BAH382" s="2"/>
      <c r="BAI382" s="2"/>
      <c r="BAJ382" s="2"/>
      <c r="BAK382" s="2"/>
      <c r="BAL382" s="2"/>
      <c r="BAM382" s="2"/>
      <c r="BAN382" s="2"/>
      <c r="BAO382" s="2"/>
      <c r="BAP382" s="2"/>
      <c r="BAQ382" s="2"/>
      <c r="BAR382" s="2"/>
      <c r="BAS382" s="2"/>
      <c r="BAT382" s="2"/>
      <c r="BAU382" s="2"/>
      <c r="BAV382" s="2"/>
      <c r="BAW382" s="2"/>
      <c r="BAX382" s="2"/>
      <c r="BAY382" s="2"/>
      <c r="BAZ382" s="2"/>
      <c r="BBA382" s="2"/>
      <c r="BBB382" s="2"/>
      <c r="BBC382" s="2"/>
      <c r="BBD382" s="2"/>
      <c r="BBE382" s="2"/>
      <c r="BBF382" s="2"/>
      <c r="BBG382" s="2"/>
      <c r="BBH382" s="2"/>
      <c r="BBI382" s="2"/>
      <c r="BBJ382" s="2"/>
      <c r="BBK382" s="2"/>
      <c r="BBL382" s="2"/>
      <c r="BBM382" s="2"/>
      <c r="BBN382" s="2"/>
      <c r="BBO382" s="2"/>
      <c r="BBP382" s="2"/>
      <c r="BBQ382" s="2"/>
      <c r="BBR382" s="2"/>
      <c r="BBS382" s="2"/>
      <c r="BBT382" s="2"/>
      <c r="BBU382" s="2"/>
      <c r="BBV382" s="2"/>
      <c r="BBW382" s="2"/>
      <c r="BBX382" s="2"/>
      <c r="BBY382" s="2"/>
      <c r="BBZ382" s="2"/>
      <c r="BCA382" s="2"/>
      <c r="BCB382" s="2"/>
      <c r="BCC382" s="2"/>
      <c r="BCD382" s="2"/>
      <c r="BCE382" s="2"/>
      <c r="BCF382" s="2"/>
      <c r="BCG382" s="2"/>
      <c r="BCH382" s="2"/>
      <c r="BCI382" s="2"/>
      <c r="BCJ382" s="2"/>
      <c r="BCK382" s="2"/>
      <c r="BCL382" s="2"/>
      <c r="BCM382" s="2"/>
      <c r="BCN382" s="2"/>
      <c r="BCO382" s="2"/>
      <c r="BCP382" s="2"/>
      <c r="BCQ382" s="2"/>
      <c r="BCR382" s="2"/>
      <c r="BCS382" s="2"/>
      <c r="BCT382" s="2"/>
      <c r="BCU382" s="2"/>
      <c r="BCV382" s="2"/>
      <c r="BCW382" s="2"/>
      <c r="BCX382" s="2"/>
      <c r="BCY382" s="2"/>
      <c r="BCZ382" s="2"/>
      <c r="BDA382" s="2"/>
      <c r="BDB382" s="2"/>
      <c r="BDC382" s="2"/>
      <c r="BDD382" s="2"/>
      <c r="BDE382" s="2"/>
      <c r="BDF382" s="2"/>
      <c r="BDG382" s="2"/>
      <c r="BDH382" s="2"/>
      <c r="BDI382" s="2"/>
      <c r="BDJ382" s="2"/>
      <c r="BDK382" s="2"/>
      <c r="BDL382" s="2"/>
      <c r="BDM382" s="2"/>
      <c r="BDN382" s="2"/>
      <c r="BDO382" s="2"/>
      <c r="BDP382" s="2"/>
      <c r="BDQ382" s="2"/>
      <c r="BDR382" s="2"/>
      <c r="BDS382" s="2"/>
      <c r="BDT382" s="2"/>
      <c r="BDU382" s="2"/>
      <c r="BDV382" s="2"/>
      <c r="BDW382" s="2"/>
      <c r="BDX382" s="2"/>
      <c r="BDY382" s="2"/>
      <c r="BDZ382" s="2"/>
      <c r="BEA382" s="2"/>
      <c r="BEB382" s="2"/>
      <c r="BEC382" s="2"/>
      <c r="BED382" s="2"/>
      <c r="BEE382" s="2"/>
      <c r="BEF382" s="2"/>
      <c r="BEG382" s="2"/>
      <c r="BEH382" s="2"/>
      <c r="BEI382" s="2"/>
      <c r="BEJ382" s="2"/>
      <c r="BEK382" s="2"/>
      <c r="BEL382" s="2"/>
      <c r="BEM382" s="2"/>
      <c r="BEN382" s="2"/>
      <c r="BEO382" s="2"/>
      <c r="BEP382" s="2"/>
      <c r="BEQ382" s="2"/>
      <c r="BER382" s="2"/>
      <c r="BES382" s="2"/>
      <c r="BET382" s="2"/>
      <c r="BEU382" s="2"/>
      <c r="BEV382" s="2"/>
      <c r="BEW382" s="2"/>
      <c r="BEX382" s="2"/>
      <c r="BEY382" s="2"/>
      <c r="BEZ382" s="2"/>
      <c r="BFA382" s="2"/>
      <c r="BFB382" s="2"/>
      <c r="BFC382" s="2"/>
      <c r="BFD382" s="2"/>
      <c r="BFE382" s="2"/>
      <c r="BFF382" s="2"/>
      <c r="BFG382" s="2"/>
      <c r="BFH382" s="2"/>
      <c r="BFI382" s="2"/>
      <c r="BFJ382" s="2"/>
      <c r="BFK382" s="2"/>
      <c r="BFL382" s="2"/>
      <c r="BFM382" s="2"/>
      <c r="BFN382" s="2"/>
      <c r="BFO382" s="2"/>
      <c r="BFP382" s="2"/>
      <c r="BFQ382" s="2"/>
      <c r="BFR382" s="2"/>
      <c r="BFS382" s="2"/>
      <c r="BFT382" s="2"/>
      <c r="BFU382" s="2"/>
      <c r="BFV382" s="2"/>
      <c r="BFW382" s="2"/>
      <c r="BFX382" s="2"/>
      <c r="BFY382" s="2"/>
      <c r="BFZ382" s="2"/>
      <c r="BGA382" s="2"/>
      <c r="BGB382" s="2"/>
      <c r="BGC382" s="2"/>
      <c r="BGD382" s="2"/>
      <c r="BGE382" s="2"/>
      <c r="BGF382" s="2"/>
      <c r="BGG382" s="2"/>
      <c r="BGH382" s="2"/>
      <c r="BGI382" s="2"/>
      <c r="BGJ382" s="2"/>
      <c r="BGK382" s="2"/>
      <c r="BGL382" s="2"/>
      <c r="BGM382" s="2"/>
      <c r="BGN382" s="2"/>
      <c r="BGO382" s="2"/>
      <c r="BGP382" s="2"/>
      <c r="BGQ382" s="2"/>
      <c r="BGR382" s="2"/>
      <c r="BGS382" s="2"/>
      <c r="BGT382" s="2"/>
      <c r="BGU382" s="2"/>
      <c r="BGV382" s="2"/>
      <c r="BGW382" s="2"/>
      <c r="BGX382" s="2"/>
      <c r="BGY382" s="2"/>
      <c r="BGZ382" s="2"/>
      <c r="BHA382" s="2"/>
      <c r="BHB382" s="2"/>
      <c r="BHC382" s="2"/>
      <c r="BHD382" s="2"/>
      <c r="BHE382" s="2"/>
      <c r="BHF382" s="2"/>
      <c r="BHG382" s="2"/>
      <c r="BHH382" s="2"/>
      <c r="BHI382" s="2"/>
      <c r="BHJ382" s="2"/>
      <c r="BHK382" s="2"/>
      <c r="BHL382" s="2"/>
      <c r="BHM382" s="2"/>
      <c r="BHN382" s="2"/>
      <c r="BHO382" s="2"/>
      <c r="BHP382" s="2"/>
      <c r="BHQ382" s="2"/>
      <c r="BHR382" s="2"/>
      <c r="BHS382" s="2"/>
      <c r="BHT382" s="2"/>
      <c r="BHU382" s="2"/>
      <c r="BHV382" s="2"/>
      <c r="BHW382" s="2"/>
      <c r="BHX382" s="2"/>
      <c r="BHY382" s="2"/>
      <c r="BHZ382" s="2"/>
      <c r="BIA382" s="2"/>
      <c r="BIB382" s="2"/>
      <c r="BIC382" s="2"/>
      <c r="BID382" s="2"/>
      <c r="BIE382" s="2"/>
      <c r="BIF382" s="2"/>
      <c r="BIG382" s="2"/>
      <c r="BIH382" s="2"/>
      <c r="BII382" s="2"/>
      <c r="BIJ382" s="2"/>
      <c r="BIK382" s="2"/>
      <c r="BIL382" s="2"/>
      <c r="BIM382" s="2"/>
      <c r="BIN382" s="2"/>
      <c r="BIO382" s="2"/>
      <c r="BIP382" s="2"/>
      <c r="BIQ382" s="2"/>
      <c r="BIR382" s="2"/>
      <c r="BIS382" s="2"/>
      <c r="BIT382" s="2"/>
      <c r="BIU382" s="2"/>
      <c r="BIV382" s="2"/>
      <c r="BIW382" s="2"/>
      <c r="BIX382" s="2"/>
      <c r="BIY382" s="2"/>
      <c r="BIZ382" s="2"/>
      <c r="BJA382" s="2"/>
      <c r="BJB382" s="2"/>
      <c r="BJC382" s="2"/>
      <c r="BJD382" s="2"/>
      <c r="BJE382" s="2"/>
      <c r="BJF382" s="2"/>
      <c r="BJG382" s="2"/>
      <c r="BJH382" s="2"/>
      <c r="BJI382" s="2"/>
      <c r="BJJ382" s="2"/>
      <c r="BJK382" s="2"/>
      <c r="BJL382" s="2"/>
      <c r="BJM382" s="2"/>
      <c r="BJN382" s="2"/>
      <c r="BJO382" s="2"/>
      <c r="BJP382" s="2"/>
      <c r="BJQ382" s="2"/>
      <c r="BJR382" s="2"/>
      <c r="BJS382" s="2"/>
      <c r="BJT382" s="2"/>
      <c r="BJU382" s="2"/>
      <c r="BJV382" s="2"/>
      <c r="BJW382" s="2"/>
      <c r="BJX382" s="2"/>
      <c r="BJY382" s="2"/>
      <c r="BJZ382" s="2"/>
      <c r="BKA382" s="2"/>
      <c r="BKB382" s="2"/>
      <c r="BKC382" s="2"/>
      <c r="BKD382" s="2"/>
      <c r="BKE382" s="2"/>
      <c r="BKF382" s="2"/>
      <c r="BKG382" s="2"/>
      <c r="BKH382" s="2"/>
      <c r="BKI382" s="2"/>
      <c r="BKJ382" s="2"/>
      <c r="BKK382" s="2"/>
      <c r="BKL382" s="2"/>
      <c r="BKM382" s="2"/>
      <c r="BKN382" s="2"/>
      <c r="BKO382" s="2"/>
      <c r="BKP382" s="2"/>
      <c r="BKQ382" s="2"/>
      <c r="BKR382" s="2"/>
      <c r="BKS382" s="2"/>
      <c r="BKT382" s="2"/>
      <c r="BKU382" s="2"/>
      <c r="BKV382" s="2"/>
      <c r="BKW382" s="2"/>
      <c r="BKX382" s="2"/>
      <c r="BKY382" s="2"/>
      <c r="BKZ382" s="2"/>
      <c r="BLA382" s="2"/>
      <c r="BLB382" s="2"/>
      <c r="BLC382" s="2"/>
      <c r="BLD382" s="2"/>
      <c r="BLE382" s="2"/>
      <c r="BLF382" s="2"/>
      <c r="BLG382" s="2"/>
      <c r="BLH382" s="2"/>
      <c r="BLI382" s="2"/>
      <c r="BLJ382" s="2"/>
      <c r="BLK382" s="2"/>
      <c r="BLL382" s="2"/>
      <c r="BLM382" s="2"/>
      <c r="BLN382" s="2"/>
      <c r="BLO382" s="2"/>
      <c r="BLP382" s="2"/>
      <c r="BLQ382" s="2"/>
      <c r="BLR382" s="2"/>
      <c r="BLS382" s="2"/>
      <c r="BLT382" s="2"/>
      <c r="BLU382" s="2"/>
      <c r="BLV382" s="2"/>
      <c r="BLW382" s="2"/>
      <c r="BLX382" s="2"/>
      <c r="BLY382" s="2"/>
      <c r="BLZ382" s="2"/>
      <c r="BMA382" s="2"/>
      <c r="BMB382" s="2"/>
      <c r="BMC382" s="2"/>
      <c r="BMD382" s="2"/>
      <c r="BME382" s="2"/>
      <c r="BMF382" s="2"/>
      <c r="BMG382" s="2"/>
      <c r="BMH382" s="2"/>
      <c r="BMI382" s="2"/>
      <c r="BMJ382" s="2"/>
      <c r="BMK382" s="2"/>
      <c r="BML382" s="2"/>
      <c r="BMM382" s="2"/>
      <c r="BMN382" s="2"/>
      <c r="BMO382" s="2"/>
      <c r="BMP382" s="2"/>
      <c r="BMQ382" s="2"/>
      <c r="BMR382" s="2"/>
      <c r="BMS382" s="2"/>
      <c r="BMT382" s="2"/>
      <c r="BMU382" s="2"/>
      <c r="BMV382" s="2"/>
      <c r="BMW382" s="2"/>
      <c r="BMX382" s="2"/>
      <c r="BMY382" s="2"/>
      <c r="BMZ382" s="2"/>
      <c r="BNA382" s="2"/>
      <c r="BNB382" s="2"/>
      <c r="BNC382" s="2"/>
      <c r="BND382" s="2"/>
      <c r="BNE382" s="2"/>
      <c r="BNF382" s="2"/>
      <c r="BNG382" s="2"/>
      <c r="BNH382" s="2"/>
      <c r="BNI382" s="2"/>
      <c r="BNJ382" s="2"/>
      <c r="BNK382" s="2"/>
      <c r="BNL382" s="2"/>
      <c r="BNM382" s="2"/>
      <c r="BNN382" s="2"/>
      <c r="BNO382" s="2"/>
      <c r="BNP382" s="2"/>
      <c r="BNQ382" s="2"/>
      <c r="BNR382" s="2"/>
      <c r="BNS382" s="2"/>
      <c r="BNT382" s="2"/>
      <c r="BNU382" s="2"/>
      <c r="BNV382" s="2"/>
      <c r="BNW382" s="2"/>
      <c r="BNX382" s="2"/>
      <c r="BNY382" s="2"/>
      <c r="BNZ382" s="2"/>
      <c r="BOA382" s="2"/>
      <c r="BOB382" s="2"/>
      <c r="BOC382" s="2"/>
      <c r="BOD382" s="2"/>
      <c r="BOE382" s="2"/>
      <c r="BOF382" s="2"/>
      <c r="BOG382" s="2"/>
      <c r="BOH382" s="2"/>
      <c r="BOI382" s="2"/>
      <c r="BOJ382" s="2"/>
      <c r="BOK382" s="2"/>
      <c r="BOL382" s="2"/>
      <c r="BOM382" s="2"/>
      <c r="BON382" s="2"/>
      <c r="BOO382" s="2"/>
      <c r="BOP382" s="2"/>
      <c r="BOQ382" s="2"/>
      <c r="BOR382" s="2"/>
      <c r="BOS382" s="2"/>
      <c r="BOT382" s="2"/>
      <c r="BOU382" s="2"/>
      <c r="BOV382" s="2"/>
      <c r="BOW382" s="2"/>
      <c r="BOX382" s="2"/>
      <c r="BOY382" s="2"/>
      <c r="BOZ382" s="2"/>
      <c r="BPA382" s="2"/>
      <c r="BPB382" s="2"/>
      <c r="BPC382" s="2"/>
      <c r="BPD382" s="2"/>
      <c r="BPE382" s="2"/>
      <c r="BPF382" s="2"/>
      <c r="BPG382" s="2"/>
      <c r="BPH382" s="2"/>
      <c r="BPI382" s="2"/>
      <c r="BPJ382" s="2"/>
      <c r="BPK382" s="2"/>
      <c r="BPL382" s="2"/>
      <c r="BPM382" s="2"/>
      <c r="BPN382" s="2"/>
      <c r="BPO382" s="2"/>
      <c r="BPP382" s="2"/>
      <c r="BPQ382" s="2"/>
      <c r="BPR382" s="2"/>
      <c r="BPS382" s="2"/>
      <c r="BPT382" s="2"/>
      <c r="BPU382" s="2"/>
      <c r="BPV382" s="2"/>
      <c r="BPW382" s="2"/>
      <c r="BPX382" s="2"/>
      <c r="BPY382" s="2"/>
      <c r="BPZ382" s="2"/>
      <c r="BQA382" s="2"/>
      <c r="BQB382" s="2"/>
      <c r="BQC382" s="2"/>
      <c r="BQD382" s="2"/>
      <c r="BQE382" s="2"/>
      <c r="BQF382" s="2"/>
      <c r="BQG382" s="2"/>
      <c r="BQH382" s="2"/>
      <c r="BQI382" s="2"/>
      <c r="BQJ382" s="2"/>
      <c r="BQK382" s="2"/>
      <c r="BQL382" s="2"/>
      <c r="BQM382" s="2"/>
      <c r="BQN382" s="2"/>
      <c r="BQO382" s="2"/>
      <c r="BQP382" s="2"/>
      <c r="BQQ382" s="2"/>
      <c r="BQR382" s="2"/>
      <c r="BQS382" s="2"/>
      <c r="BQT382" s="2"/>
      <c r="BQU382" s="2"/>
      <c r="BQV382" s="2"/>
      <c r="BQW382" s="2"/>
      <c r="BQX382" s="2"/>
      <c r="BQY382" s="2"/>
      <c r="BQZ382" s="2"/>
      <c r="BRA382" s="2"/>
      <c r="BRB382" s="2"/>
      <c r="BRC382" s="2"/>
      <c r="BRD382" s="2"/>
      <c r="BRE382" s="2"/>
      <c r="BRF382" s="2"/>
      <c r="BRG382" s="2"/>
      <c r="BRH382" s="2"/>
      <c r="BRI382" s="2"/>
      <c r="BRJ382" s="2"/>
      <c r="BRK382" s="2"/>
      <c r="BRL382" s="2"/>
      <c r="BRM382" s="2"/>
      <c r="BRN382" s="2"/>
      <c r="BRO382" s="2"/>
      <c r="BRP382" s="2"/>
      <c r="BRQ382" s="2"/>
      <c r="BRR382" s="2"/>
      <c r="BRS382" s="2"/>
      <c r="BRT382" s="2"/>
      <c r="BRU382" s="2"/>
      <c r="BRV382" s="2"/>
      <c r="BRW382" s="2"/>
      <c r="BRX382" s="2"/>
      <c r="BRY382" s="2"/>
      <c r="BRZ382" s="2"/>
      <c r="BSA382" s="2"/>
      <c r="BSB382" s="2"/>
      <c r="BSC382" s="2"/>
      <c r="BSD382" s="2"/>
      <c r="BSE382" s="2"/>
      <c r="BSF382" s="2"/>
      <c r="BSG382" s="2"/>
      <c r="BSH382" s="2"/>
      <c r="BSI382" s="2"/>
      <c r="BSJ382" s="2"/>
      <c r="BSK382" s="2"/>
      <c r="BSL382" s="2"/>
      <c r="BSM382" s="2"/>
      <c r="BSN382" s="2"/>
      <c r="BSO382" s="2"/>
      <c r="BSP382" s="2"/>
      <c r="BSQ382" s="2"/>
      <c r="BSR382" s="2"/>
      <c r="BSS382" s="2"/>
      <c r="BST382" s="2"/>
      <c r="BSU382" s="2"/>
      <c r="BSV382" s="2"/>
      <c r="BSW382" s="2"/>
      <c r="BSX382" s="2"/>
      <c r="BSY382" s="2"/>
      <c r="BSZ382" s="2"/>
      <c r="BTA382" s="2"/>
      <c r="BTB382" s="2"/>
      <c r="BTC382" s="2"/>
      <c r="BTD382" s="2"/>
      <c r="BTE382" s="2"/>
      <c r="BTF382" s="2"/>
      <c r="BTG382" s="2"/>
      <c r="BTH382" s="2"/>
      <c r="BTI382" s="2"/>
      <c r="BTJ382" s="2"/>
      <c r="BTK382" s="2"/>
      <c r="BTL382" s="2"/>
      <c r="BTM382" s="2"/>
      <c r="BTN382" s="2"/>
      <c r="BTO382" s="2"/>
      <c r="BTP382" s="2"/>
      <c r="BTQ382" s="2"/>
      <c r="BTR382" s="2"/>
      <c r="BTS382" s="2"/>
      <c r="BTT382" s="2"/>
      <c r="BTU382" s="2"/>
      <c r="BTV382" s="2"/>
      <c r="BTW382" s="2"/>
      <c r="BTX382" s="2"/>
      <c r="BTY382" s="2"/>
      <c r="BTZ382" s="2"/>
      <c r="BUA382" s="2"/>
      <c r="BUB382" s="2"/>
      <c r="BUC382" s="2"/>
      <c r="BUD382" s="2"/>
      <c r="BUE382" s="2"/>
      <c r="BUF382" s="2"/>
      <c r="BUG382" s="2"/>
      <c r="BUH382" s="2"/>
      <c r="BUI382" s="2"/>
      <c r="BUJ382" s="2"/>
      <c r="BUK382" s="2"/>
      <c r="BUL382" s="2"/>
      <c r="BUM382" s="2"/>
      <c r="BUN382" s="2"/>
      <c r="BUO382" s="2"/>
      <c r="BUP382" s="2"/>
      <c r="BUQ382" s="2"/>
      <c r="BUR382" s="2"/>
      <c r="BUS382" s="2"/>
      <c r="BUT382" s="2"/>
      <c r="BUU382" s="2"/>
      <c r="BUV382" s="2"/>
      <c r="BUW382" s="2"/>
      <c r="BUX382" s="2"/>
      <c r="BUY382" s="2"/>
      <c r="BUZ382" s="2"/>
      <c r="BVA382" s="2"/>
      <c r="BVB382" s="2"/>
      <c r="BVC382" s="2"/>
      <c r="BVD382" s="2"/>
      <c r="BVE382" s="2"/>
      <c r="BVF382" s="2"/>
      <c r="BVG382" s="2"/>
      <c r="BVH382" s="2"/>
      <c r="BVI382" s="2"/>
      <c r="BVJ382" s="2"/>
      <c r="BVK382" s="2"/>
      <c r="BVL382" s="2"/>
      <c r="BVM382" s="2"/>
      <c r="BVN382" s="2"/>
      <c r="BVO382" s="2"/>
      <c r="BVP382" s="2"/>
      <c r="BVQ382" s="2"/>
      <c r="BVR382" s="2"/>
      <c r="BVS382" s="2"/>
      <c r="BVT382" s="2"/>
      <c r="BVU382" s="2"/>
      <c r="BVV382" s="2"/>
      <c r="BVW382" s="2"/>
      <c r="BVX382" s="2"/>
      <c r="BVY382" s="2"/>
      <c r="BVZ382" s="2"/>
      <c r="BWA382" s="2"/>
      <c r="BWB382" s="2"/>
      <c r="BWC382" s="2"/>
      <c r="BWD382" s="2"/>
      <c r="BWE382" s="2"/>
      <c r="BWF382" s="2"/>
      <c r="BWG382" s="2"/>
      <c r="BWH382" s="2"/>
      <c r="BWI382" s="2"/>
      <c r="BWJ382" s="2"/>
      <c r="BWK382" s="2"/>
      <c r="BWL382" s="2"/>
      <c r="BWM382" s="2"/>
      <c r="BWN382" s="2"/>
      <c r="BWO382" s="2"/>
      <c r="BWP382" s="2"/>
      <c r="BWQ382" s="2"/>
      <c r="BWR382" s="2"/>
      <c r="BWS382" s="2"/>
      <c r="BWT382" s="2"/>
      <c r="BWU382" s="2"/>
      <c r="BWV382" s="2"/>
      <c r="BWW382" s="2"/>
      <c r="BWX382" s="2"/>
      <c r="BWY382" s="2"/>
      <c r="BWZ382" s="2"/>
      <c r="BXA382" s="2"/>
      <c r="BXB382" s="2"/>
      <c r="BXC382" s="2"/>
      <c r="BXD382" s="2"/>
      <c r="BXE382" s="2"/>
      <c r="BXF382" s="2"/>
      <c r="BXG382" s="2"/>
      <c r="BXH382" s="2"/>
      <c r="BXI382" s="2"/>
      <c r="BXJ382" s="2"/>
      <c r="BXK382" s="2"/>
      <c r="BXL382" s="2"/>
      <c r="BXM382" s="2"/>
      <c r="BXN382" s="2"/>
      <c r="BXO382" s="2"/>
      <c r="BXP382" s="2"/>
      <c r="BXQ382" s="2"/>
      <c r="BXR382" s="2"/>
      <c r="BXS382" s="2"/>
      <c r="BXT382" s="2"/>
      <c r="BXU382" s="2"/>
      <c r="BXV382" s="2"/>
      <c r="BXW382" s="2"/>
      <c r="BXX382" s="2"/>
      <c r="BXY382" s="2"/>
      <c r="BXZ382" s="2"/>
      <c r="BYA382" s="2"/>
      <c r="BYB382" s="2"/>
      <c r="BYC382" s="2"/>
      <c r="BYD382" s="2"/>
      <c r="BYE382" s="2"/>
      <c r="BYF382" s="2"/>
      <c r="BYG382" s="2"/>
      <c r="BYH382" s="2"/>
      <c r="BYI382" s="2"/>
      <c r="BYJ382" s="2"/>
      <c r="BYK382" s="2"/>
      <c r="BYL382" s="2"/>
      <c r="BYM382" s="2"/>
      <c r="BYN382" s="2"/>
      <c r="BYO382" s="2"/>
      <c r="BYP382" s="2"/>
      <c r="BYQ382" s="2"/>
      <c r="BYR382" s="2"/>
      <c r="BYS382" s="2"/>
      <c r="BYT382" s="2"/>
      <c r="BYU382" s="2"/>
      <c r="BYV382" s="2"/>
      <c r="BYW382" s="2"/>
      <c r="BYX382" s="2"/>
      <c r="BYY382" s="2"/>
      <c r="BYZ382" s="2"/>
      <c r="BZA382" s="2"/>
      <c r="BZB382" s="2"/>
      <c r="BZC382" s="2"/>
      <c r="BZD382" s="2"/>
      <c r="BZE382" s="2"/>
      <c r="BZF382" s="2"/>
      <c r="BZG382" s="2"/>
      <c r="BZH382" s="2"/>
      <c r="BZI382" s="2"/>
      <c r="BZJ382" s="2"/>
      <c r="BZK382" s="2"/>
      <c r="BZL382" s="2"/>
      <c r="BZM382" s="2"/>
      <c r="BZN382" s="2"/>
      <c r="BZO382" s="2"/>
      <c r="BZP382" s="2"/>
      <c r="BZQ382" s="2"/>
      <c r="BZR382" s="2"/>
      <c r="BZS382" s="2"/>
      <c r="BZT382" s="2"/>
      <c r="BZU382" s="2"/>
      <c r="BZV382" s="2"/>
      <c r="BZW382" s="2"/>
      <c r="BZX382" s="2"/>
      <c r="BZY382" s="2"/>
      <c r="BZZ382" s="2"/>
      <c r="CAA382" s="2"/>
      <c r="CAB382" s="2"/>
      <c r="CAC382" s="2"/>
      <c r="CAD382" s="2"/>
      <c r="CAE382" s="2"/>
      <c r="CAF382" s="2"/>
      <c r="CAG382" s="2"/>
      <c r="CAH382" s="2"/>
      <c r="CAI382" s="2"/>
      <c r="CAJ382" s="2"/>
      <c r="CAK382" s="2"/>
      <c r="CAL382" s="2"/>
      <c r="CAM382" s="2"/>
      <c r="CAN382" s="2"/>
      <c r="CAO382" s="2"/>
      <c r="CAP382" s="2"/>
      <c r="CAQ382" s="2"/>
      <c r="CAR382" s="2"/>
      <c r="CAS382" s="2"/>
      <c r="CAT382" s="2"/>
      <c r="CAU382" s="2"/>
      <c r="CAV382" s="2"/>
      <c r="CAW382" s="2"/>
      <c r="CAX382" s="2"/>
      <c r="CAY382" s="2"/>
      <c r="CAZ382" s="2"/>
      <c r="CBA382" s="2"/>
      <c r="CBB382" s="2"/>
      <c r="CBC382" s="2"/>
      <c r="CBD382" s="2"/>
      <c r="CBE382" s="2"/>
      <c r="CBF382" s="2"/>
      <c r="CBG382" s="2"/>
      <c r="CBH382" s="2"/>
      <c r="CBI382" s="2"/>
      <c r="CBJ382" s="2"/>
      <c r="CBK382" s="2"/>
      <c r="CBL382" s="2"/>
      <c r="CBM382" s="2"/>
      <c r="CBN382" s="2"/>
      <c r="CBO382" s="2"/>
      <c r="CBP382" s="2"/>
      <c r="CBQ382" s="2"/>
      <c r="CBR382" s="2"/>
      <c r="CBS382" s="2"/>
      <c r="CBT382" s="2"/>
      <c r="CBU382" s="2"/>
      <c r="CBV382" s="2"/>
      <c r="CBW382" s="2"/>
      <c r="CBX382" s="2"/>
      <c r="CBY382" s="2"/>
      <c r="CBZ382" s="2"/>
      <c r="CCA382" s="2"/>
      <c r="CCB382" s="2"/>
      <c r="CCC382" s="2"/>
      <c r="CCD382" s="2"/>
      <c r="CCE382" s="2"/>
      <c r="CCF382" s="2"/>
      <c r="CCG382" s="2"/>
      <c r="CCH382" s="2"/>
      <c r="CCI382" s="2"/>
      <c r="CCJ382" s="2"/>
      <c r="CCK382" s="2"/>
      <c r="CCL382" s="2"/>
      <c r="CCM382" s="2"/>
      <c r="CCN382" s="2"/>
      <c r="CCO382" s="2"/>
      <c r="CCP382" s="2"/>
      <c r="CCQ382" s="2"/>
      <c r="CCR382" s="2"/>
      <c r="CCS382" s="2"/>
      <c r="CCT382" s="2"/>
      <c r="CCU382" s="2"/>
      <c r="CCV382" s="2"/>
      <c r="CCW382" s="2"/>
      <c r="CCX382" s="2"/>
      <c r="CCY382" s="2"/>
      <c r="CCZ382" s="2"/>
      <c r="CDA382" s="2"/>
      <c r="CDB382" s="2"/>
      <c r="CDC382" s="2"/>
      <c r="CDD382" s="2"/>
      <c r="CDE382" s="2"/>
      <c r="CDF382" s="2"/>
      <c r="CDG382" s="2"/>
      <c r="CDH382" s="2"/>
      <c r="CDI382" s="2"/>
      <c r="CDJ382" s="2"/>
      <c r="CDK382" s="2"/>
      <c r="CDL382" s="2"/>
      <c r="CDM382" s="2"/>
      <c r="CDN382" s="2"/>
      <c r="CDO382" s="2"/>
      <c r="CDP382" s="2"/>
      <c r="CDQ382" s="2"/>
      <c r="CDR382" s="2"/>
      <c r="CDS382" s="2"/>
      <c r="CDT382" s="2"/>
      <c r="CDU382" s="2"/>
      <c r="CDV382" s="2"/>
      <c r="CDW382" s="2"/>
      <c r="CDX382" s="2"/>
      <c r="CDY382" s="2"/>
      <c r="CDZ382" s="2"/>
      <c r="CEA382" s="2"/>
      <c r="CEB382" s="2"/>
      <c r="CEC382" s="2"/>
      <c r="CED382" s="2"/>
      <c r="CEE382" s="2"/>
      <c r="CEF382" s="2"/>
      <c r="CEG382" s="2"/>
      <c r="CEH382" s="2"/>
      <c r="CEI382" s="2"/>
      <c r="CEJ382" s="2"/>
      <c r="CEK382" s="2"/>
      <c r="CEL382" s="2"/>
      <c r="CEM382" s="2"/>
      <c r="CEN382" s="2"/>
      <c r="CEO382" s="2"/>
      <c r="CEP382" s="2"/>
      <c r="CEQ382" s="2"/>
      <c r="CER382" s="2"/>
      <c r="CES382" s="2"/>
      <c r="CET382" s="2"/>
      <c r="CEU382" s="2"/>
      <c r="CEV382" s="2"/>
      <c r="CEW382" s="2"/>
      <c r="CEX382" s="2"/>
      <c r="CEY382" s="2"/>
      <c r="CEZ382" s="2"/>
      <c r="CFA382" s="2"/>
      <c r="CFB382" s="2"/>
      <c r="CFC382" s="2"/>
      <c r="CFD382" s="2"/>
      <c r="CFE382" s="2"/>
      <c r="CFF382" s="2"/>
      <c r="CFG382" s="2"/>
      <c r="CFH382" s="2"/>
      <c r="CFI382" s="2"/>
      <c r="CFJ382" s="2"/>
      <c r="CFK382" s="2"/>
      <c r="CFL382" s="2"/>
      <c r="CFM382" s="2"/>
      <c r="CFN382" s="2"/>
      <c r="CFO382" s="2"/>
      <c r="CFP382" s="2"/>
      <c r="CFQ382" s="2"/>
      <c r="CFR382" s="2"/>
      <c r="CFS382" s="2"/>
      <c r="CFT382" s="2"/>
      <c r="CFU382" s="2"/>
      <c r="CFV382" s="2"/>
      <c r="CFW382" s="2"/>
      <c r="CFX382" s="2"/>
      <c r="CFY382" s="2"/>
      <c r="CFZ382" s="2"/>
      <c r="CGA382" s="2"/>
      <c r="CGB382" s="2"/>
      <c r="CGC382" s="2"/>
      <c r="CGD382" s="2"/>
      <c r="CGE382" s="2"/>
      <c r="CGF382" s="2"/>
      <c r="CGG382" s="2"/>
      <c r="CGH382" s="2"/>
      <c r="CGI382" s="2"/>
      <c r="CGJ382" s="2"/>
      <c r="CGK382" s="2"/>
      <c r="CGL382" s="2"/>
      <c r="CGM382" s="2"/>
      <c r="CGN382" s="2"/>
      <c r="CGO382" s="2"/>
      <c r="CGP382" s="2"/>
      <c r="CGQ382" s="2"/>
      <c r="CGR382" s="2"/>
      <c r="CGS382" s="2"/>
      <c r="CGT382" s="2"/>
      <c r="CGU382" s="2"/>
      <c r="CGV382" s="2"/>
      <c r="CGW382" s="2"/>
      <c r="CGX382" s="2"/>
      <c r="CGY382" s="2"/>
      <c r="CGZ382" s="2"/>
      <c r="CHA382" s="2"/>
      <c r="CHB382" s="2"/>
      <c r="CHC382" s="2"/>
      <c r="CHD382" s="2"/>
      <c r="CHE382" s="2"/>
      <c r="CHF382" s="2"/>
      <c r="CHG382" s="2"/>
      <c r="CHH382" s="2"/>
      <c r="CHI382" s="2"/>
      <c r="CHJ382" s="2"/>
      <c r="CHK382" s="2"/>
      <c r="CHL382" s="2"/>
      <c r="CHM382" s="2"/>
      <c r="CHN382" s="2"/>
      <c r="CHO382" s="2"/>
      <c r="CHP382" s="2"/>
      <c r="CHQ382" s="2"/>
      <c r="CHR382" s="2"/>
      <c r="CHS382" s="2"/>
      <c r="CHT382" s="2"/>
      <c r="CHU382" s="2"/>
      <c r="CHV382" s="2"/>
      <c r="CHW382" s="2"/>
      <c r="CHX382" s="2"/>
      <c r="CHY382" s="2"/>
      <c r="CHZ382" s="2"/>
      <c r="CIA382" s="2"/>
      <c r="CIB382" s="2"/>
      <c r="CIC382" s="2"/>
      <c r="CID382" s="2"/>
      <c r="CIE382" s="2"/>
      <c r="CIF382" s="2"/>
      <c r="CIG382" s="2"/>
      <c r="CIH382" s="2"/>
      <c r="CII382" s="2"/>
      <c r="CIJ382" s="2"/>
      <c r="CIK382" s="2"/>
      <c r="CIL382" s="2"/>
      <c r="CIM382" s="2"/>
      <c r="CIN382" s="2"/>
      <c r="CIO382" s="2"/>
      <c r="CIP382" s="2"/>
      <c r="CIQ382" s="2"/>
      <c r="CIR382" s="2"/>
      <c r="CIS382" s="2"/>
      <c r="CIT382" s="2"/>
      <c r="CIU382" s="2"/>
      <c r="CIV382" s="2"/>
      <c r="CIW382" s="2"/>
      <c r="CIX382" s="2"/>
      <c r="CIY382" s="2"/>
      <c r="CIZ382" s="2"/>
      <c r="CJA382" s="2"/>
      <c r="CJB382" s="2"/>
      <c r="CJC382" s="2"/>
      <c r="CJD382" s="2"/>
      <c r="CJE382" s="2"/>
      <c r="CJF382" s="2"/>
      <c r="CJG382" s="2"/>
      <c r="CJH382" s="2"/>
      <c r="CJI382" s="2"/>
      <c r="CJJ382" s="2"/>
      <c r="CJK382" s="2"/>
      <c r="CJL382" s="2"/>
      <c r="CJM382" s="2"/>
      <c r="CJN382" s="2"/>
      <c r="CJO382" s="2"/>
      <c r="CJP382" s="2"/>
      <c r="CJQ382" s="2"/>
      <c r="CJR382" s="2"/>
      <c r="CJS382" s="2"/>
      <c r="CJT382" s="2"/>
      <c r="CJU382" s="2"/>
      <c r="CJV382" s="2"/>
      <c r="CJW382" s="2"/>
      <c r="CJX382" s="2"/>
      <c r="CJY382" s="2"/>
      <c r="CJZ382" s="2"/>
      <c r="CKA382" s="2"/>
      <c r="CKB382" s="2"/>
      <c r="CKC382" s="2"/>
      <c r="CKD382" s="2"/>
      <c r="CKE382" s="2"/>
      <c r="CKF382" s="2"/>
      <c r="CKG382" s="2"/>
      <c r="CKH382" s="2"/>
      <c r="CKI382" s="2"/>
      <c r="CKJ382" s="2"/>
      <c r="CKK382" s="2"/>
      <c r="CKL382" s="2"/>
      <c r="CKM382" s="2"/>
      <c r="CKN382" s="2"/>
      <c r="CKO382" s="2"/>
      <c r="CKP382" s="2"/>
      <c r="CKQ382" s="2"/>
      <c r="CKR382" s="2"/>
      <c r="CKS382" s="2"/>
      <c r="CKT382" s="2"/>
      <c r="CKU382" s="2"/>
      <c r="CKV382" s="2"/>
      <c r="CKW382" s="2"/>
      <c r="CKX382" s="2"/>
      <c r="CKY382" s="2"/>
      <c r="CKZ382" s="2"/>
      <c r="CLA382" s="2"/>
      <c r="CLB382" s="2"/>
      <c r="CLC382" s="2"/>
      <c r="CLD382" s="2"/>
      <c r="CLE382" s="2"/>
      <c r="CLF382" s="2"/>
      <c r="CLG382" s="2"/>
      <c r="CLH382" s="2"/>
      <c r="CLI382" s="2"/>
      <c r="CLJ382" s="2"/>
      <c r="CLK382" s="2"/>
      <c r="CLL382" s="2"/>
      <c r="CLM382" s="2"/>
      <c r="CLN382" s="2"/>
      <c r="CLO382" s="2"/>
      <c r="CLP382" s="2"/>
      <c r="CLQ382" s="2"/>
      <c r="CLR382" s="2"/>
      <c r="CLS382" s="2"/>
      <c r="CLT382" s="2"/>
      <c r="CLU382" s="2"/>
      <c r="CLV382" s="2"/>
      <c r="CLW382" s="2"/>
      <c r="CLX382" s="2"/>
      <c r="CLY382" s="2"/>
      <c r="CLZ382" s="2"/>
      <c r="CMA382" s="2"/>
      <c r="CMB382" s="2"/>
      <c r="CMC382" s="2"/>
      <c r="CMD382" s="2"/>
      <c r="CME382" s="2"/>
      <c r="CMF382" s="2"/>
      <c r="CMG382" s="2"/>
      <c r="CMH382" s="2"/>
      <c r="CMI382" s="2"/>
      <c r="CMJ382" s="2"/>
      <c r="CMK382" s="2"/>
      <c r="CML382" s="2"/>
      <c r="CMM382" s="2"/>
      <c r="CMN382" s="2"/>
      <c r="CMO382" s="2"/>
      <c r="CMP382" s="2"/>
      <c r="CMQ382" s="2"/>
      <c r="CMR382" s="2"/>
      <c r="CMS382" s="2"/>
      <c r="CMT382" s="2"/>
      <c r="CMU382" s="2"/>
      <c r="CMV382" s="2"/>
      <c r="CMW382" s="2"/>
      <c r="CMX382" s="2"/>
      <c r="CMY382" s="2"/>
      <c r="CMZ382" s="2"/>
      <c r="CNA382" s="2"/>
      <c r="CNB382" s="2"/>
      <c r="CNC382" s="2"/>
      <c r="CND382" s="2"/>
      <c r="CNE382" s="2"/>
      <c r="CNF382" s="2"/>
      <c r="CNG382" s="2"/>
      <c r="CNH382" s="2"/>
      <c r="CNI382" s="2"/>
      <c r="CNJ382" s="2"/>
      <c r="CNK382" s="2"/>
      <c r="CNL382" s="2"/>
      <c r="CNM382" s="2"/>
      <c r="CNN382" s="2"/>
      <c r="CNO382" s="2"/>
      <c r="CNP382" s="2"/>
      <c r="CNQ382" s="2"/>
      <c r="CNR382" s="2"/>
      <c r="CNS382" s="2"/>
      <c r="CNT382" s="2"/>
      <c r="CNU382" s="2"/>
      <c r="CNV382" s="2"/>
      <c r="CNW382" s="2"/>
      <c r="CNX382" s="2"/>
      <c r="CNY382" s="2"/>
      <c r="CNZ382" s="2"/>
      <c r="COA382" s="2"/>
      <c r="COB382" s="2"/>
      <c r="COC382" s="2"/>
      <c r="COD382" s="2"/>
      <c r="COE382" s="2"/>
      <c r="COF382" s="2"/>
      <c r="COG382" s="2"/>
      <c r="COH382" s="2"/>
      <c r="COI382" s="2"/>
      <c r="COJ382" s="2"/>
      <c r="COK382" s="2"/>
      <c r="COL382" s="2"/>
      <c r="COM382" s="2"/>
      <c r="CON382" s="2"/>
      <c r="COO382" s="2"/>
      <c r="COP382" s="2"/>
      <c r="COQ382" s="2"/>
      <c r="COR382" s="2"/>
      <c r="COS382" s="2"/>
      <c r="COT382" s="2"/>
      <c r="COU382" s="2"/>
      <c r="COV382" s="2"/>
      <c r="COW382" s="2"/>
      <c r="COX382" s="2"/>
      <c r="COY382" s="2"/>
      <c r="COZ382" s="2"/>
      <c r="CPA382" s="2"/>
      <c r="CPB382" s="2"/>
      <c r="CPC382" s="2"/>
      <c r="CPD382" s="2"/>
      <c r="CPE382" s="2"/>
      <c r="CPF382" s="2"/>
      <c r="CPG382" s="2"/>
      <c r="CPH382" s="2"/>
      <c r="CPI382" s="2"/>
      <c r="CPJ382" s="2"/>
      <c r="CPK382" s="2"/>
      <c r="CPL382" s="2"/>
      <c r="CPM382" s="2"/>
      <c r="CPN382" s="2"/>
      <c r="CPO382" s="2"/>
      <c r="CPP382" s="2"/>
      <c r="CPQ382" s="2"/>
      <c r="CPR382" s="2"/>
      <c r="CPS382" s="2"/>
      <c r="CPT382" s="2"/>
      <c r="CPU382" s="2"/>
      <c r="CPV382" s="2"/>
      <c r="CPW382" s="2"/>
      <c r="CPX382" s="2"/>
      <c r="CPY382" s="2"/>
      <c r="CPZ382" s="2"/>
      <c r="CQA382" s="2"/>
      <c r="CQB382" s="2"/>
      <c r="CQC382" s="2"/>
      <c r="CQD382" s="2"/>
      <c r="CQE382" s="2"/>
      <c r="CQF382" s="2"/>
      <c r="CQG382" s="2"/>
      <c r="CQH382" s="2"/>
      <c r="CQI382" s="2"/>
      <c r="CQJ382" s="2"/>
      <c r="CQK382" s="2"/>
      <c r="CQL382" s="2"/>
      <c r="CQM382" s="2"/>
      <c r="CQN382" s="2"/>
      <c r="CQO382" s="2"/>
      <c r="CQP382" s="2"/>
      <c r="CQQ382" s="2"/>
      <c r="CQR382" s="2"/>
      <c r="CQS382" s="2"/>
      <c r="CQT382" s="2"/>
      <c r="CQU382" s="2"/>
      <c r="CQV382" s="2"/>
      <c r="CQW382" s="2"/>
      <c r="CQX382" s="2"/>
      <c r="CQY382" s="2"/>
      <c r="CQZ382" s="2"/>
      <c r="CRA382" s="2"/>
      <c r="CRB382" s="2"/>
      <c r="CRC382" s="2"/>
      <c r="CRD382" s="2"/>
      <c r="CRE382" s="2"/>
      <c r="CRF382" s="2"/>
      <c r="CRG382" s="2"/>
      <c r="CRH382" s="2"/>
      <c r="CRI382" s="2"/>
      <c r="CRJ382" s="2"/>
      <c r="CRK382" s="2"/>
      <c r="CRL382" s="2"/>
      <c r="CRM382" s="2"/>
      <c r="CRN382" s="2"/>
      <c r="CRO382" s="2"/>
      <c r="CRP382" s="2"/>
      <c r="CRQ382" s="2"/>
      <c r="CRR382" s="2"/>
      <c r="CRS382" s="2"/>
      <c r="CRT382" s="2"/>
      <c r="CRU382" s="2"/>
      <c r="CRV382" s="2"/>
      <c r="CRW382" s="2"/>
      <c r="CRX382" s="2"/>
      <c r="CRY382" s="2"/>
      <c r="CRZ382" s="2"/>
      <c r="CSA382" s="2"/>
      <c r="CSB382" s="2"/>
      <c r="CSC382" s="2"/>
      <c r="CSD382" s="2"/>
      <c r="CSE382" s="2"/>
      <c r="CSF382" s="2"/>
      <c r="CSG382" s="2"/>
      <c r="CSH382" s="2"/>
      <c r="CSI382" s="2"/>
      <c r="CSJ382" s="2"/>
      <c r="CSK382" s="2"/>
      <c r="CSL382" s="2"/>
      <c r="CSM382" s="2"/>
      <c r="CSN382" s="2"/>
      <c r="CSO382" s="2"/>
      <c r="CSP382" s="2"/>
      <c r="CSQ382" s="2"/>
      <c r="CSR382" s="2"/>
      <c r="CSS382" s="2"/>
      <c r="CST382" s="2"/>
      <c r="CSU382" s="2"/>
      <c r="CSV382" s="2"/>
      <c r="CSW382" s="2"/>
      <c r="CSX382" s="2"/>
      <c r="CSY382" s="2"/>
      <c r="CSZ382" s="2"/>
      <c r="CTA382" s="2"/>
      <c r="CTB382" s="2"/>
      <c r="CTC382" s="2"/>
      <c r="CTD382" s="2"/>
      <c r="CTE382" s="2"/>
      <c r="CTF382" s="2"/>
      <c r="CTG382" s="2"/>
      <c r="CTH382" s="2"/>
      <c r="CTI382" s="2"/>
      <c r="CTJ382" s="2"/>
      <c r="CTK382" s="2"/>
      <c r="CTL382" s="2"/>
      <c r="CTM382" s="2"/>
      <c r="CTN382" s="2"/>
      <c r="CTO382" s="2"/>
      <c r="CTP382" s="2"/>
      <c r="CTQ382" s="2"/>
      <c r="CTR382" s="2"/>
      <c r="CTS382" s="2"/>
      <c r="CTT382" s="2"/>
      <c r="CTU382" s="2"/>
      <c r="CTV382" s="2"/>
      <c r="CTW382" s="2"/>
      <c r="CTX382" s="2"/>
      <c r="CTY382" s="2"/>
      <c r="CTZ382" s="2"/>
      <c r="CUA382" s="2"/>
      <c r="CUB382" s="2"/>
      <c r="CUC382" s="2"/>
      <c r="CUD382" s="2"/>
      <c r="CUE382" s="2"/>
      <c r="CUF382" s="2"/>
      <c r="CUG382" s="2"/>
      <c r="CUH382" s="2"/>
      <c r="CUI382" s="2"/>
      <c r="CUJ382" s="2"/>
      <c r="CUK382" s="2"/>
      <c r="CUL382" s="2"/>
      <c r="CUM382" s="2"/>
      <c r="CUN382" s="2"/>
      <c r="CUO382" s="2"/>
      <c r="CUP382" s="2"/>
      <c r="CUQ382" s="2"/>
      <c r="CUR382" s="2"/>
      <c r="CUS382" s="2"/>
      <c r="CUT382" s="2"/>
      <c r="CUU382" s="2"/>
      <c r="CUV382" s="2"/>
      <c r="CUW382" s="2"/>
      <c r="CUX382" s="2"/>
      <c r="CUY382" s="2"/>
      <c r="CUZ382" s="2"/>
      <c r="CVA382" s="2"/>
      <c r="CVB382" s="2"/>
      <c r="CVC382" s="2"/>
      <c r="CVD382" s="2"/>
      <c r="CVE382" s="2"/>
      <c r="CVF382" s="2"/>
      <c r="CVG382" s="2"/>
      <c r="CVH382" s="2"/>
      <c r="CVI382" s="2"/>
      <c r="CVJ382" s="2"/>
      <c r="CVK382" s="2"/>
      <c r="CVL382" s="2"/>
      <c r="CVM382" s="2"/>
      <c r="CVN382" s="2"/>
      <c r="CVO382" s="2"/>
      <c r="CVP382" s="2"/>
      <c r="CVQ382" s="2"/>
      <c r="CVR382" s="2"/>
      <c r="CVS382" s="2"/>
      <c r="CVT382" s="2"/>
      <c r="CVU382" s="2"/>
      <c r="CVV382" s="2"/>
      <c r="CVW382" s="2"/>
      <c r="CVX382" s="2"/>
      <c r="CVY382" s="2"/>
      <c r="CVZ382" s="2"/>
      <c r="CWA382" s="2"/>
      <c r="CWB382" s="2"/>
      <c r="CWC382" s="2"/>
      <c r="CWD382" s="2"/>
      <c r="CWE382" s="2"/>
      <c r="CWF382" s="2"/>
      <c r="CWG382" s="2"/>
      <c r="CWH382" s="2"/>
      <c r="CWI382" s="2"/>
      <c r="CWJ382" s="2"/>
      <c r="CWK382" s="2"/>
      <c r="CWL382" s="2"/>
      <c r="CWM382" s="2"/>
      <c r="CWN382" s="2"/>
      <c r="CWO382" s="2"/>
      <c r="CWP382" s="2"/>
      <c r="CWQ382" s="2"/>
      <c r="CWR382" s="2"/>
      <c r="CWS382" s="2"/>
      <c r="CWT382" s="2"/>
      <c r="CWU382" s="2"/>
      <c r="CWV382" s="2"/>
      <c r="CWW382" s="2"/>
      <c r="CWX382" s="2"/>
      <c r="CWY382" s="2"/>
      <c r="CWZ382" s="2"/>
      <c r="CXA382" s="2"/>
      <c r="CXB382" s="2"/>
      <c r="CXC382" s="2"/>
      <c r="CXD382" s="2"/>
      <c r="CXE382" s="2"/>
      <c r="CXF382" s="2"/>
      <c r="CXG382" s="2"/>
      <c r="CXH382" s="2"/>
      <c r="CXI382" s="2"/>
      <c r="CXJ382" s="2"/>
      <c r="CXK382" s="2"/>
      <c r="CXL382" s="2"/>
      <c r="CXM382" s="2"/>
      <c r="CXN382" s="2"/>
      <c r="CXO382" s="2"/>
      <c r="CXP382" s="2"/>
      <c r="CXQ382" s="2"/>
      <c r="CXR382" s="2"/>
      <c r="CXS382" s="2"/>
      <c r="CXT382" s="2"/>
      <c r="CXU382" s="2"/>
      <c r="CXV382" s="2"/>
      <c r="CXW382" s="2"/>
      <c r="CXX382" s="2"/>
      <c r="CXY382" s="2"/>
      <c r="CXZ382" s="2"/>
      <c r="CYA382" s="2"/>
      <c r="CYB382" s="2"/>
      <c r="CYC382" s="2"/>
      <c r="CYD382" s="2"/>
      <c r="CYE382" s="2"/>
      <c r="CYF382" s="2"/>
      <c r="CYG382" s="2"/>
      <c r="CYH382" s="2"/>
      <c r="CYI382" s="2"/>
      <c r="CYJ382" s="2"/>
      <c r="CYK382" s="2"/>
      <c r="CYL382" s="2"/>
      <c r="CYM382" s="2"/>
      <c r="CYN382" s="2"/>
      <c r="CYO382" s="2"/>
      <c r="CYP382" s="2"/>
      <c r="CYQ382" s="2"/>
      <c r="CYR382" s="2"/>
      <c r="CYS382" s="2"/>
      <c r="CYT382" s="2"/>
      <c r="CYU382" s="2"/>
      <c r="CYV382" s="2"/>
      <c r="CYW382" s="2"/>
      <c r="CYX382" s="2"/>
      <c r="CYY382" s="2"/>
      <c r="CYZ382" s="2"/>
      <c r="CZA382" s="2"/>
      <c r="CZB382" s="2"/>
      <c r="CZC382" s="2"/>
      <c r="CZD382" s="2"/>
      <c r="CZE382" s="2"/>
      <c r="CZF382" s="2"/>
      <c r="CZG382" s="2"/>
      <c r="CZH382" s="2"/>
      <c r="CZI382" s="2"/>
      <c r="CZJ382" s="2"/>
      <c r="CZK382" s="2"/>
      <c r="CZL382" s="2"/>
      <c r="CZM382" s="2"/>
      <c r="CZN382" s="2"/>
      <c r="CZO382" s="2"/>
      <c r="CZP382" s="2"/>
      <c r="CZQ382" s="2"/>
      <c r="CZR382" s="2"/>
      <c r="CZS382" s="2"/>
      <c r="CZT382" s="2"/>
      <c r="CZU382" s="2"/>
      <c r="CZV382" s="2"/>
      <c r="CZW382" s="2"/>
      <c r="CZX382" s="2"/>
      <c r="CZY382" s="2"/>
      <c r="CZZ382" s="2"/>
      <c r="DAA382" s="2"/>
      <c r="DAB382" s="2"/>
      <c r="DAC382" s="2"/>
      <c r="DAD382" s="2"/>
      <c r="DAE382" s="2"/>
      <c r="DAF382" s="2"/>
      <c r="DAG382" s="2"/>
      <c r="DAH382" s="2"/>
      <c r="DAI382" s="2"/>
      <c r="DAJ382" s="2"/>
      <c r="DAK382" s="2"/>
      <c r="DAL382" s="2"/>
      <c r="DAM382" s="2"/>
      <c r="DAN382" s="2"/>
      <c r="DAO382" s="2"/>
      <c r="DAP382" s="2"/>
      <c r="DAQ382" s="2"/>
      <c r="DAR382" s="2"/>
      <c r="DAS382" s="2"/>
      <c r="DAT382" s="2"/>
      <c r="DAU382" s="2"/>
      <c r="DAV382" s="2"/>
      <c r="DAW382" s="2"/>
      <c r="DAX382" s="2"/>
      <c r="DAY382" s="2"/>
      <c r="DAZ382" s="2"/>
      <c r="DBA382" s="2"/>
      <c r="DBB382" s="2"/>
      <c r="DBC382" s="2"/>
      <c r="DBD382" s="2"/>
      <c r="DBE382" s="2"/>
      <c r="DBF382" s="2"/>
      <c r="DBG382" s="2"/>
      <c r="DBH382" s="2"/>
      <c r="DBI382" s="2"/>
      <c r="DBJ382" s="2"/>
      <c r="DBK382" s="2"/>
      <c r="DBL382" s="2"/>
      <c r="DBM382" s="2"/>
      <c r="DBN382" s="2"/>
      <c r="DBO382" s="2"/>
      <c r="DBP382" s="2"/>
      <c r="DBQ382" s="2"/>
      <c r="DBR382" s="2"/>
      <c r="DBS382" s="2"/>
      <c r="DBT382" s="2"/>
      <c r="DBU382" s="2"/>
      <c r="DBV382" s="2"/>
      <c r="DBW382" s="2"/>
      <c r="DBX382" s="2"/>
      <c r="DBY382" s="2"/>
      <c r="DBZ382" s="2"/>
      <c r="DCA382" s="2"/>
      <c r="DCB382" s="2"/>
      <c r="DCC382" s="2"/>
      <c r="DCD382" s="2"/>
      <c r="DCE382" s="2"/>
      <c r="DCF382" s="2"/>
      <c r="DCG382" s="2"/>
      <c r="DCH382" s="2"/>
      <c r="DCI382" s="2"/>
      <c r="DCJ382" s="2"/>
      <c r="DCK382" s="2"/>
      <c r="DCL382" s="2"/>
      <c r="DCM382" s="2"/>
      <c r="DCN382" s="2"/>
      <c r="DCO382" s="2"/>
      <c r="DCP382" s="2"/>
      <c r="DCQ382" s="2"/>
      <c r="DCR382" s="2"/>
      <c r="DCS382" s="2"/>
      <c r="DCT382" s="2"/>
      <c r="DCU382" s="2"/>
      <c r="DCV382" s="2"/>
      <c r="DCW382" s="2"/>
      <c r="DCX382" s="2"/>
      <c r="DCY382" s="2"/>
      <c r="DCZ382" s="2"/>
      <c r="DDA382" s="2"/>
      <c r="DDB382" s="2"/>
      <c r="DDC382" s="2"/>
      <c r="DDD382" s="2"/>
      <c r="DDE382" s="2"/>
      <c r="DDF382" s="2"/>
      <c r="DDG382" s="2"/>
      <c r="DDH382" s="2"/>
      <c r="DDI382" s="2"/>
      <c r="DDJ382" s="2"/>
      <c r="DDK382" s="2"/>
      <c r="DDL382" s="2"/>
      <c r="DDM382" s="2"/>
      <c r="DDN382" s="2"/>
      <c r="DDO382" s="2"/>
      <c r="DDP382" s="2"/>
      <c r="DDQ382" s="2"/>
      <c r="DDR382" s="2"/>
      <c r="DDS382" s="2"/>
      <c r="DDT382" s="2"/>
      <c r="DDU382" s="2"/>
      <c r="DDV382" s="2"/>
      <c r="DDW382" s="2"/>
      <c r="DDX382" s="2"/>
      <c r="DDY382" s="2"/>
      <c r="DDZ382" s="2"/>
      <c r="DEA382" s="2"/>
      <c r="DEB382" s="2"/>
      <c r="DEC382" s="2"/>
      <c r="DED382" s="2"/>
      <c r="DEE382" s="2"/>
      <c r="DEF382" s="2"/>
      <c r="DEG382" s="2"/>
      <c r="DEH382" s="2"/>
      <c r="DEI382" s="2"/>
      <c r="DEJ382" s="2"/>
      <c r="DEK382" s="2"/>
      <c r="DEL382" s="2"/>
      <c r="DEM382" s="2"/>
      <c r="DEN382" s="2"/>
      <c r="DEO382" s="2"/>
      <c r="DEP382" s="2"/>
      <c r="DEQ382" s="2"/>
      <c r="DER382" s="2"/>
      <c r="DES382" s="2"/>
      <c r="DET382" s="2"/>
      <c r="DEU382" s="2"/>
      <c r="DEV382" s="2"/>
      <c r="DEW382" s="2"/>
      <c r="DEX382" s="2"/>
      <c r="DEY382" s="2"/>
      <c r="DEZ382" s="2"/>
      <c r="DFA382" s="2"/>
      <c r="DFB382" s="2"/>
      <c r="DFC382" s="2"/>
      <c r="DFD382" s="2"/>
      <c r="DFE382" s="2"/>
      <c r="DFF382" s="2"/>
      <c r="DFG382" s="2"/>
      <c r="DFH382" s="2"/>
      <c r="DFI382" s="2"/>
      <c r="DFJ382" s="2"/>
      <c r="DFK382" s="2"/>
      <c r="DFL382" s="2"/>
      <c r="DFM382" s="2"/>
      <c r="DFN382" s="2"/>
      <c r="DFO382" s="2"/>
      <c r="DFP382" s="2"/>
      <c r="DFQ382" s="2"/>
      <c r="DFR382" s="2"/>
      <c r="DFS382" s="2"/>
      <c r="DFT382" s="2"/>
      <c r="DFU382" s="2"/>
      <c r="DFV382" s="2"/>
      <c r="DFW382" s="2"/>
      <c r="DFX382" s="2"/>
      <c r="DFY382" s="2"/>
      <c r="DFZ382" s="2"/>
      <c r="DGA382" s="2"/>
      <c r="DGB382" s="2"/>
      <c r="DGC382" s="2"/>
      <c r="DGD382" s="2"/>
      <c r="DGE382" s="2"/>
      <c r="DGF382" s="2"/>
      <c r="DGG382" s="2"/>
      <c r="DGH382" s="2"/>
      <c r="DGI382" s="2"/>
      <c r="DGJ382" s="2"/>
      <c r="DGK382" s="2"/>
      <c r="DGL382" s="2"/>
      <c r="DGM382" s="2"/>
      <c r="DGN382" s="2"/>
      <c r="DGO382" s="2"/>
      <c r="DGP382" s="2"/>
      <c r="DGQ382" s="2"/>
      <c r="DGR382" s="2"/>
      <c r="DGS382" s="2"/>
      <c r="DGT382" s="2"/>
      <c r="DGU382" s="2"/>
      <c r="DGV382" s="2"/>
      <c r="DGW382" s="2"/>
      <c r="DGX382" s="2"/>
      <c r="DGY382" s="2"/>
      <c r="DGZ382" s="2"/>
      <c r="DHA382" s="2"/>
      <c r="DHB382" s="2"/>
      <c r="DHC382" s="2"/>
      <c r="DHD382" s="2"/>
      <c r="DHE382" s="2"/>
      <c r="DHF382" s="2"/>
      <c r="DHG382" s="2"/>
      <c r="DHH382" s="2"/>
      <c r="DHI382" s="2"/>
      <c r="DHJ382" s="2"/>
      <c r="DHK382" s="2"/>
      <c r="DHL382" s="2"/>
      <c r="DHM382" s="2"/>
      <c r="DHN382" s="2"/>
      <c r="DHO382" s="2"/>
      <c r="DHP382" s="2"/>
      <c r="DHQ382" s="2"/>
      <c r="DHR382" s="2"/>
      <c r="DHS382" s="2"/>
      <c r="DHT382" s="2"/>
      <c r="DHU382" s="2"/>
      <c r="DHV382" s="2"/>
      <c r="DHW382" s="2"/>
      <c r="DHX382" s="2"/>
      <c r="DHY382" s="2"/>
      <c r="DHZ382" s="2"/>
      <c r="DIA382" s="2"/>
      <c r="DIB382" s="2"/>
      <c r="DIC382" s="2"/>
      <c r="DID382" s="2"/>
      <c r="DIE382" s="2"/>
      <c r="DIF382" s="2"/>
      <c r="DIG382" s="2"/>
      <c r="DIH382" s="2"/>
      <c r="DII382" s="2"/>
      <c r="DIJ382" s="2"/>
      <c r="DIK382" s="2"/>
      <c r="DIL382" s="2"/>
      <c r="DIM382" s="2"/>
      <c r="DIN382" s="2"/>
      <c r="DIO382" s="2"/>
      <c r="DIP382" s="2"/>
      <c r="DIQ382" s="2"/>
      <c r="DIR382" s="2"/>
      <c r="DIS382" s="2"/>
      <c r="DIT382" s="2"/>
      <c r="DIU382" s="2"/>
      <c r="DIV382" s="2"/>
      <c r="DIW382" s="2"/>
      <c r="DIX382" s="2"/>
      <c r="DIY382" s="2"/>
      <c r="DIZ382" s="2"/>
      <c r="DJA382" s="2"/>
      <c r="DJB382" s="2"/>
      <c r="DJC382" s="2"/>
      <c r="DJD382" s="2"/>
      <c r="DJE382" s="2"/>
      <c r="DJF382" s="2"/>
      <c r="DJG382" s="2"/>
      <c r="DJH382" s="2"/>
      <c r="DJI382" s="2"/>
      <c r="DJJ382" s="2"/>
      <c r="DJK382" s="2"/>
      <c r="DJL382" s="2"/>
      <c r="DJM382" s="2"/>
      <c r="DJN382" s="2"/>
      <c r="DJO382" s="2"/>
      <c r="DJP382" s="2"/>
      <c r="DJQ382" s="2"/>
      <c r="DJR382" s="2"/>
      <c r="DJS382" s="2"/>
      <c r="DJT382" s="2"/>
      <c r="DJU382" s="2"/>
      <c r="DJV382" s="2"/>
      <c r="DJW382" s="2"/>
      <c r="DJX382" s="2"/>
      <c r="DJY382" s="2"/>
      <c r="DJZ382" s="2"/>
      <c r="DKA382" s="2"/>
      <c r="DKB382" s="2"/>
      <c r="DKC382" s="2"/>
      <c r="DKD382" s="2"/>
      <c r="DKE382" s="2"/>
      <c r="DKF382" s="2"/>
      <c r="DKG382" s="2"/>
      <c r="DKH382" s="2"/>
      <c r="DKI382" s="2"/>
      <c r="DKJ382" s="2"/>
      <c r="DKK382" s="2"/>
      <c r="DKL382" s="2"/>
      <c r="DKM382" s="2"/>
      <c r="DKN382" s="2"/>
      <c r="DKO382" s="2"/>
      <c r="DKP382" s="2"/>
      <c r="DKQ382" s="2"/>
      <c r="DKR382" s="2"/>
      <c r="DKS382" s="2"/>
      <c r="DKT382" s="2"/>
      <c r="DKU382" s="2"/>
      <c r="DKV382" s="2"/>
      <c r="DKW382" s="2"/>
      <c r="DKX382" s="2"/>
      <c r="DKY382" s="2"/>
      <c r="DKZ382" s="2"/>
      <c r="DLA382" s="2"/>
      <c r="DLB382" s="2"/>
      <c r="DLC382" s="2"/>
      <c r="DLD382" s="2"/>
      <c r="DLE382" s="2"/>
      <c r="DLF382" s="2"/>
      <c r="DLG382" s="2"/>
      <c r="DLH382" s="2"/>
      <c r="DLI382" s="2"/>
      <c r="DLJ382" s="2"/>
      <c r="DLK382" s="2"/>
      <c r="DLL382" s="2"/>
      <c r="DLM382" s="2"/>
      <c r="DLN382" s="2"/>
      <c r="DLO382" s="2"/>
      <c r="DLP382" s="2"/>
      <c r="DLQ382" s="2"/>
      <c r="DLR382" s="2"/>
      <c r="DLS382" s="2"/>
      <c r="DLT382" s="2"/>
      <c r="DLU382" s="2"/>
      <c r="DLV382" s="2"/>
      <c r="DLW382" s="2"/>
      <c r="DLX382" s="2"/>
      <c r="DLY382" s="2"/>
      <c r="DLZ382" s="2"/>
      <c r="DMA382" s="2"/>
      <c r="DMB382" s="2"/>
      <c r="DMC382" s="2"/>
      <c r="DMD382" s="2"/>
      <c r="DME382" s="2"/>
      <c r="DMF382" s="2"/>
      <c r="DMG382" s="2"/>
      <c r="DMH382" s="2"/>
      <c r="DMI382" s="2"/>
      <c r="DMJ382" s="2"/>
      <c r="DMK382" s="2"/>
      <c r="DML382" s="2"/>
      <c r="DMM382" s="2"/>
      <c r="DMN382" s="2"/>
      <c r="DMO382" s="2"/>
      <c r="DMP382" s="2"/>
      <c r="DMQ382" s="2"/>
      <c r="DMR382" s="2"/>
      <c r="DMS382" s="2"/>
      <c r="DMT382" s="2"/>
      <c r="DMU382" s="2"/>
      <c r="DMV382" s="2"/>
      <c r="DMW382" s="2"/>
      <c r="DMX382" s="2"/>
      <c r="DMY382" s="2"/>
      <c r="DMZ382" s="2"/>
      <c r="DNA382" s="2"/>
      <c r="DNB382" s="2"/>
      <c r="DNC382" s="2"/>
      <c r="DND382" s="2"/>
      <c r="DNE382" s="2"/>
      <c r="DNF382" s="2"/>
      <c r="DNG382" s="2"/>
      <c r="DNH382" s="2"/>
      <c r="DNI382" s="2"/>
      <c r="DNJ382" s="2"/>
      <c r="DNK382" s="2"/>
      <c r="DNL382" s="2"/>
      <c r="DNM382" s="2"/>
      <c r="DNN382" s="2"/>
      <c r="DNO382" s="2"/>
      <c r="DNP382" s="2"/>
      <c r="DNQ382" s="2"/>
      <c r="DNR382" s="2"/>
      <c r="DNS382" s="2"/>
      <c r="DNT382" s="2"/>
      <c r="DNU382" s="2"/>
      <c r="DNV382" s="2"/>
      <c r="DNW382" s="2"/>
      <c r="DNX382" s="2"/>
      <c r="DNY382" s="2"/>
      <c r="DNZ382" s="2"/>
      <c r="DOA382" s="2"/>
      <c r="DOB382" s="2"/>
      <c r="DOC382" s="2"/>
      <c r="DOD382" s="2"/>
      <c r="DOE382" s="2"/>
      <c r="DOF382" s="2"/>
      <c r="DOG382" s="2"/>
      <c r="DOH382" s="2"/>
      <c r="DOI382" s="2"/>
      <c r="DOJ382" s="2"/>
      <c r="DOK382" s="2"/>
      <c r="DOL382" s="2"/>
      <c r="DOM382" s="2"/>
      <c r="DON382" s="2"/>
      <c r="DOO382" s="2"/>
      <c r="DOP382" s="2"/>
      <c r="DOQ382" s="2"/>
      <c r="DOR382" s="2"/>
      <c r="DOS382" s="2"/>
      <c r="DOT382" s="2"/>
      <c r="DOU382" s="2"/>
      <c r="DOV382" s="2"/>
      <c r="DOW382" s="2"/>
      <c r="DOX382" s="2"/>
      <c r="DOY382" s="2"/>
      <c r="DOZ382" s="2"/>
      <c r="DPA382" s="2"/>
      <c r="DPB382" s="2"/>
      <c r="DPC382" s="2"/>
      <c r="DPD382" s="2"/>
      <c r="DPE382" s="2"/>
      <c r="DPF382" s="2"/>
      <c r="DPG382" s="2"/>
      <c r="DPH382" s="2"/>
      <c r="DPI382" s="2"/>
      <c r="DPJ382" s="2"/>
      <c r="DPK382" s="2"/>
      <c r="DPL382" s="2"/>
      <c r="DPM382" s="2"/>
      <c r="DPN382" s="2"/>
      <c r="DPO382" s="2"/>
      <c r="DPP382" s="2"/>
      <c r="DPQ382" s="2"/>
      <c r="DPR382" s="2"/>
      <c r="DPS382" s="2"/>
      <c r="DPT382" s="2"/>
      <c r="DPU382" s="2"/>
      <c r="DPV382" s="2"/>
      <c r="DPW382" s="2"/>
      <c r="DPX382" s="2"/>
      <c r="DPY382" s="2"/>
      <c r="DPZ382" s="2"/>
      <c r="DQA382" s="2"/>
      <c r="DQB382" s="2"/>
      <c r="DQC382" s="2"/>
      <c r="DQD382" s="2"/>
      <c r="DQE382" s="2"/>
      <c r="DQF382" s="2"/>
      <c r="DQG382" s="2"/>
      <c r="DQH382" s="2"/>
      <c r="DQI382" s="2"/>
      <c r="DQJ382" s="2"/>
      <c r="DQK382" s="2"/>
      <c r="DQL382" s="2"/>
      <c r="DQM382" s="2"/>
      <c r="DQN382" s="2"/>
      <c r="DQO382" s="2"/>
      <c r="DQP382" s="2"/>
      <c r="DQQ382" s="2"/>
      <c r="DQR382" s="2"/>
      <c r="DQS382" s="2"/>
      <c r="DQT382" s="2"/>
      <c r="DQU382" s="2"/>
      <c r="DQV382" s="2"/>
      <c r="DQW382" s="2"/>
      <c r="DQX382" s="2"/>
      <c r="DQY382" s="2"/>
      <c r="DQZ382" s="2"/>
      <c r="DRA382" s="2"/>
      <c r="DRB382" s="2"/>
      <c r="DRC382" s="2"/>
      <c r="DRD382" s="2"/>
      <c r="DRE382" s="2"/>
      <c r="DRF382" s="2"/>
      <c r="DRG382" s="2"/>
      <c r="DRH382" s="2"/>
      <c r="DRI382" s="2"/>
      <c r="DRJ382" s="2"/>
      <c r="DRK382" s="2"/>
      <c r="DRL382" s="2"/>
      <c r="DRM382" s="2"/>
      <c r="DRN382" s="2"/>
      <c r="DRO382" s="2"/>
      <c r="DRP382" s="2"/>
      <c r="DRQ382" s="2"/>
      <c r="DRR382" s="2"/>
      <c r="DRS382" s="2"/>
      <c r="DRT382" s="2"/>
      <c r="DRU382" s="2"/>
      <c r="DRV382" s="2"/>
      <c r="DRW382" s="2"/>
      <c r="DRX382" s="2"/>
      <c r="DRY382" s="2"/>
      <c r="DRZ382" s="2"/>
      <c r="DSA382" s="2"/>
      <c r="DSB382" s="2"/>
      <c r="DSC382" s="2"/>
      <c r="DSD382" s="2"/>
      <c r="DSE382" s="2"/>
      <c r="DSF382" s="2"/>
      <c r="DSG382" s="2"/>
      <c r="DSH382" s="2"/>
      <c r="DSI382" s="2"/>
      <c r="DSJ382" s="2"/>
      <c r="DSK382" s="2"/>
      <c r="DSL382" s="2"/>
      <c r="DSM382" s="2"/>
      <c r="DSN382" s="2"/>
      <c r="DSO382" s="2"/>
      <c r="DSP382" s="2"/>
      <c r="DSQ382" s="2"/>
      <c r="DSR382" s="2"/>
      <c r="DSS382" s="2"/>
      <c r="DST382" s="2"/>
      <c r="DSU382" s="2"/>
      <c r="DSV382" s="2"/>
      <c r="DSW382" s="2"/>
      <c r="DSX382" s="2"/>
      <c r="DSY382" s="2"/>
      <c r="DSZ382" s="2"/>
      <c r="DTA382" s="2"/>
      <c r="DTB382" s="2"/>
      <c r="DTC382" s="2"/>
      <c r="DTD382" s="2"/>
      <c r="DTE382" s="2"/>
      <c r="DTF382" s="2"/>
      <c r="DTG382" s="2"/>
      <c r="DTH382" s="2"/>
      <c r="DTI382" s="2"/>
      <c r="DTJ382" s="2"/>
      <c r="DTK382" s="2"/>
      <c r="DTL382" s="2"/>
      <c r="DTM382" s="2"/>
      <c r="DTN382" s="2"/>
      <c r="DTO382" s="2"/>
      <c r="DTP382" s="2"/>
      <c r="DTQ382" s="2"/>
      <c r="DTR382" s="2"/>
      <c r="DTS382" s="2"/>
      <c r="DTT382" s="2"/>
      <c r="DTU382" s="2"/>
      <c r="DTV382" s="2"/>
      <c r="DTW382" s="2"/>
      <c r="DTX382" s="2"/>
      <c r="DTY382" s="2"/>
      <c r="DTZ382" s="2"/>
      <c r="DUA382" s="2"/>
      <c r="DUB382" s="2"/>
      <c r="DUC382" s="2"/>
      <c r="DUD382" s="2"/>
      <c r="DUE382" s="2"/>
      <c r="DUF382" s="2"/>
      <c r="DUG382" s="2"/>
      <c r="DUH382" s="2"/>
      <c r="DUI382" s="2"/>
      <c r="DUJ382" s="2"/>
      <c r="DUK382" s="2"/>
      <c r="DUL382" s="2"/>
      <c r="DUM382" s="2"/>
      <c r="DUN382" s="2"/>
      <c r="DUO382" s="2"/>
      <c r="DUP382" s="2"/>
      <c r="DUQ382" s="2"/>
      <c r="DUR382" s="2"/>
      <c r="DUS382" s="2"/>
      <c r="DUT382" s="2"/>
      <c r="DUU382" s="2"/>
      <c r="DUV382" s="2"/>
      <c r="DUW382" s="2"/>
      <c r="DUX382" s="2"/>
      <c r="DUY382" s="2"/>
      <c r="DUZ382" s="2"/>
      <c r="DVA382" s="2"/>
      <c r="DVB382" s="2"/>
      <c r="DVC382" s="2"/>
      <c r="DVD382" s="2"/>
      <c r="DVE382" s="2"/>
      <c r="DVF382" s="2"/>
      <c r="DVG382" s="2"/>
      <c r="DVH382" s="2"/>
      <c r="DVI382" s="2"/>
      <c r="DVJ382" s="2"/>
      <c r="DVK382" s="2"/>
      <c r="DVL382" s="2"/>
      <c r="DVM382" s="2"/>
      <c r="DVN382" s="2"/>
      <c r="DVO382" s="2"/>
      <c r="DVP382" s="2"/>
      <c r="DVQ382" s="2"/>
      <c r="DVR382" s="2"/>
      <c r="DVS382" s="2"/>
      <c r="DVT382" s="2"/>
      <c r="DVU382" s="2"/>
      <c r="DVV382" s="2"/>
      <c r="DVW382" s="2"/>
      <c r="DVX382" s="2"/>
      <c r="DVY382" s="2"/>
      <c r="DVZ382" s="2"/>
      <c r="DWA382" s="2"/>
      <c r="DWB382" s="2"/>
      <c r="DWC382" s="2"/>
      <c r="DWD382" s="2"/>
      <c r="DWE382" s="2"/>
      <c r="DWF382" s="2"/>
      <c r="DWG382" s="2"/>
      <c r="DWH382" s="2"/>
      <c r="DWI382" s="2"/>
      <c r="DWJ382" s="2"/>
      <c r="DWK382" s="2"/>
      <c r="DWL382" s="2"/>
      <c r="DWM382" s="2"/>
      <c r="DWN382" s="2"/>
      <c r="DWO382" s="2"/>
      <c r="DWP382" s="2"/>
      <c r="DWQ382" s="2"/>
      <c r="DWR382" s="2"/>
      <c r="DWS382" s="2"/>
      <c r="DWT382" s="2"/>
      <c r="DWU382" s="2"/>
      <c r="DWV382" s="2"/>
      <c r="DWW382" s="2"/>
      <c r="DWX382" s="2"/>
      <c r="DWY382" s="2"/>
      <c r="DWZ382" s="2"/>
      <c r="DXA382" s="2"/>
      <c r="DXB382" s="2"/>
      <c r="DXC382" s="2"/>
      <c r="DXD382" s="2"/>
      <c r="DXE382" s="2"/>
      <c r="DXF382" s="2"/>
      <c r="DXG382" s="2"/>
      <c r="DXH382" s="2"/>
      <c r="DXI382" s="2"/>
      <c r="DXJ382" s="2"/>
      <c r="DXK382" s="2"/>
      <c r="DXL382" s="2"/>
      <c r="DXM382" s="2"/>
      <c r="DXN382" s="2"/>
      <c r="DXO382" s="2"/>
      <c r="DXP382" s="2"/>
      <c r="DXQ382" s="2"/>
      <c r="DXR382" s="2"/>
      <c r="DXS382" s="2"/>
      <c r="DXT382" s="2"/>
      <c r="DXU382" s="2"/>
      <c r="DXV382" s="2"/>
      <c r="DXW382" s="2"/>
      <c r="DXX382" s="2"/>
      <c r="DXY382" s="2"/>
      <c r="DXZ382" s="2"/>
      <c r="DYA382" s="2"/>
      <c r="DYB382" s="2"/>
      <c r="DYC382" s="2"/>
      <c r="DYD382" s="2"/>
      <c r="DYE382" s="2"/>
      <c r="DYF382" s="2"/>
      <c r="DYG382" s="2"/>
      <c r="DYH382" s="2"/>
      <c r="DYI382" s="2"/>
      <c r="DYJ382" s="2"/>
      <c r="DYK382" s="2"/>
      <c r="DYL382" s="2"/>
      <c r="DYM382" s="2"/>
      <c r="DYN382" s="2"/>
      <c r="DYO382" s="2"/>
      <c r="DYP382" s="2"/>
      <c r="DYQ382" s="2"/>
      <c r="DYR382" s="2"/>
      <c r="DYS382" s="2"/>
      <c r="DYT382" s="2"/>
      <c r="DYU382" s="2"/>
      <c r="DYV382" s="2"/>
      <c r="DYW382" s="2"/>
      <c r="DYX382" s="2"/>
      <c r="DYY382" s="2"/>
      <c r="DYZ382" s="2"/>
      <c r="DZA382" s="2"/>
      <c r="DZB382" s="2"/>
      <c r="DZC382" s="2"/>
      <c r="DZD382" s="2"/>
      <c r="DZE382" s="2"/>
      <c r="DZF382" s="2"/>
      <c r="DZG382" s="2"/>
      <c r="DZH382" s="2"/>
      <c r="DZI382" s="2"/>
      <c r="DZJ382" s="2"/>
      <c r="DZK382" s="2"/>
      <c r="DZL382" s="2"/>
      <c r="DZM382" s="2"/>
      <c r="DZN382" s="2"/>
      <c r="DZO382" s="2"/>
      <c r="DZP382" s="2"/>
      <c r="DZQ382" s="2"/>
      <c r="DZR382" s="2"/>
      <c r="DZS382" s="2"/>
      <c r="DZT382" s="2"/>
      <c r="DZU382" s="2"/>
      <c r="DZV382" s="2"/>
      <c r="DZW382" s="2"/>
      <c r="DZX382" s="2"/>
      <c r="DZY382" s="2"/>
      <c r="DZZ382" s="2"/>
      <c r="EAA382" s="2"/>
      <c r="EAB382" s="2"/>
      <c r="EAC382" s="2"/>
      <c r="EAD382" s="2"/>
      <c r="EAE382" s="2"/>
      <c r="EAF382" s="2"/>
      <c r="EAG382" s="2"/>
      <c r="EAH382" s="2"/>
      <c r="EAI382" s="2"/>
      <c r="EAJ382" s="2"/>
      <c r="EAK382" s="2"/>
      <c r="EAL382" s="2"/>
      <c r="EAM382" s="2"/>
      <c r="EAN382" s="2"/>
      <c r="EAO382" s="2"/>
      <c r="EAP382" s="2"/>
      <c r="EAQ382" s="2"/>
      <c r="EAR382" s="2"/>
      <c r="EAS382" s="2"/>
      <c r="EAT382" s="2"/>
      <c r="EAU382" s="2"/>
      <c r="EAV382" s="2"/>
      <c r="EAW382" s="2"/>
      <c r="EAX382" s="2"/>
      <c r="EAY382" s="2"/>
      <c r="EAZ382" s="2"/>
      <c r="EBA382" s="2"/>
      <c r="EBB382" s="2"/>
      <c r="EBC382" s="2"/>
      <c r="EBD382" s="2"/>
      <c r="EBE382" s="2"/>
      <c r="EBF382" s="2"/>
      <c r="EBG382" s="2"/>
      <c r="EBH382" s="2"/>
      <c r="EBI382" s="2"/>
      <c r="EBJ382" s="2"/>
      <c r="EBK382" s="2"/>
      <c r="EBL382" s="2"/>
      <c r="EBM382" s="2"/>
      <c r="EBN382" s="2"/>
      <c r="EBO382" s="2"/>
      <c r="EBP382" s="2"/>
      <c r="EBQ382" s="2"/>
      <c r="EBR382" s="2"/>
      <c r="EBS382" s="2"/>
      <c r="EBT382" s="2"/>
      <c r="EBU382" s="2"/>
      <c r="EBV382" s="2"/>
      <c r="EBW382" s="2"/>
      <c r="EBX382" s="2"/>
      <c r="EBY382" s="2"/>
      <c r="EBZ382" s="2"/>
      <c r="ECA382" s="2"/>
      <c r="ECB382" s="2"/>
      <c r="ECC382" s="2"/>
      <c r="ECD382" s="2"/>
      <c r="ECE382" s="2"/>
      <c r="ECF382" s="2"/>
      <c r="ECG382" s="2"/>
      <c r="ECH382" s="2"/>
      <c r="ECI382" s="2"/>
      <c r="ECJ382" s="2"/>
      <c r="ECK382" s="2"/>
      <c r="ECL382" s="2"/>
      <c r="ECM382" s="2"/>
      <c r="ECN382" s="2"/>
      <c r="ECO382" s="2"/>
      <c r="ECP382" s="2"/>
      <c r="ECQ382" s="2"/>
      <c r="ECR382" s="2"/>
      <c r="ECS382" s="2"/>
      <c r="ECT382" s="2"/>
      <c r="ECU382" s="2"/>
      <c r="ECV382" s="2"/>
      <c r="ECW382" s="2"/>
      <c r="ECX382" s="2"/>
      <c r="ECY382" s="2"/>
      <c r="ECZ382" s="2"/>
      <c r="EDA382" s="2"/>
      <c r="EDB382" s="2"/>
      <c r="EDC382" s="2"/>
      <c r="EDD382" s="2"/>
      <c r="EDE382" s="2"/>
      <c r="EDF382" s="2"/>
      <c r="EDG382" s="2"/>
      <c r="EDH382" s="2"/>
      <c r="EDI382" s="2"/>
      <c r="EDJ382" s="2"/>
      <c r="EDK382" s="2"/>
      <c r="EDL382" s="2"/>
      <c r="EDM382" s="2"/>
      <c r="EDN382" s="2"/>
      <c r="EDO382" s="2"/>
      <c r="EDP382" s="2"/>
      <c r="EDQ382" s="2"/>
      <c r="EDR382" s="2"/>
      <c r="EDS382" s="2"/>
      <c r="EDT382" s="2"/>
      <c r="EDU382" s="2"/>
      <c r="EDV382" s="2"/>
      <c r="EDW382" s="2"/>
      <c r="EDX382" s="2"/>
      <c r="EDY382" s="2"/>
      <c r="EDZ382" s="2"/>
      <c r="EEA382" s="2"/>
      <c r="EEB382" s="2"/>
      <c r="EEC382" s="2"/>
      <c r="EED382" s="2"/>
      <c r="EEE382" s="2"/>
      <c r="EEF382" s="2"/>
      <c r="EEG382" s="2"/>
      <c r="EEH382" s="2"/>
      <c r="EEI382" s="2"/>
      <c r="EEJ382" s="2"/>
      <c r="EEK382" s="2"/>
      <c r="EEL382" s="2"/>
      <c r="EEM382" s="2"/>
      <c r="EEN382" s="2"/>
      <c r="EEO382" s="2"/>
      <c r="EEP382" s="2"/>
      <c r="EEQ382" s="2"/>
      <c r="EER382" s="2"/>
      <c r="EES382" s="2"/>
      <c r="EET382" s="2"/>
      <c r="EEU382" s="2"/>
      <c r="EEV382" s="2"/>
      <c r="EEW382" s="2"/>
      <c r="EEX382" s="2"/>
      <c r="EEY382" s="2"/>
      <c r="EEZ382" s="2"/>
      <c r="EFA382" s="2"/>
      <c r="EFB382" s="2"/>
      <c r="EFC382" s="2"/>
      <c r="EFD382" s="2"/>
      <c r="EFE382" s="2"/>
      <c r="EFF382" s="2"/>
      <c r="EFG382" s="2"/>
      <c r="EFH382" s="2"/>
      <c r="EFI382" s="2"/>
      <c r="EFJ382" s="2"/>
      <c r="EFK382" s="2"/>
      <c r="EFL382" s="2"/>
      <c r="EFM382" s="2"/>
      <c r="EFN382" s="2"/>
      <c r="EFO382" s="2"/>
      <c r="EFP382" s="2"/>
      <c r="EFQ382" s="2"/>
      <c r="EFR382" s="2"/>
      <c r="EFS382" s="2"/>
      <c r="EFT382" s="2"/>
      <c r="EFU382" s="2"/>
      <c r="EFV382" s="2"/>
      <c r="EFW382" s="2"/>
      <c r="EFX382" s="2"/>
      <c r="EFY382" s="2"/>
      <c r="EFZ382" s="2"/>
      <c r="EGA382" s="2"/>
      <c r="EGB382" s="2"/>
      <c r="EGC382" s="2"/>
      <c r="EGD382" s="2"/>
      <c r="EGE382" s="2"/>
      <c r="EGF382" s="2"/>
      <c r="EGG382" s="2"/>
      <c r="EGH382" s="2"/>
      <c r="EGI382" s="2"/>
      <c r="EGJ382" s="2"/>
      <c r="EGK382" s="2"/>
      <c r="EGL382" s="2"/>
      <c r="EGM382" s="2"/>
      <c r="EGN382" s="2"/>
      <c r="EGO382" s="2"/>
      <c r="EGP382" s="2"/>
      <c r="EGQ382" s="2"/>
      <c r="EGR382" s="2"/>
      <c r="EGS382" s="2"/>
      <c r="EGT382" s="2"/>
      <c r="EGU382" s="2"/>
      <c r="EGV382" s="2"/>
      <c r="EGW382" s="2"/>
      <c r="EGX382" s="2"/>
      <c r="EGY382" s="2"/>
      <c r="EGZ382" s="2"/>
      <c r="EHA382" s="2"/>
      <c r="EHB382" s="2"/>
      <c r="EHC382" s="2"/>
      <c r="EHD382" s="2"/>
      <c r="EHE382" s="2"/>
      <c r="EHF382" s="2"/>
      <c r="EHG382" s="2"/>
      <c r="EHH382" s="2"/>
      <c r="EHI382" s="2"/>
      <c r="EHJ382" s="2"/>
      <c r="EHK382" s="2"/>
      <c r="EHL382" s="2"/>
      <c r="EHM382" s="2"/>
      <c r="EHN382" s="2"/>
      <c r="EHO382" s="2"/>
      <c r="EHP382" s="2"/>
      <c r="EHQ382" s="2"/>
      <c r="EHR382" s="2"/>
      <c r="EHS382" s="2"/>
      <c r="EHT382" s="2"/>
      <c r="EHU382" s="2"/>
      <c r="EHV382" s="2"/>
      <c r="EHW382" s="2"/>
      <c r="EHX382" s="2"/>
      <c r="EHY382" s="2"/>
      <c r="EHZ382" s="2"/>
      <c r="EIA382" s="2"/>
      <c r="EIB382" s="2"/>
      <c r="EIC382" s="2"/>
      <c r="EID382" s="2"/>
      <c r="EIE382" s="2"/>
      <c r="EIF382" s="2"/>
      <c r="EIG382" s="2"/>
      <c r="EIH382" s="2"/>
      <c r="EII382" s="2"/>
      <c r="EIJ382" s="2"/>
      <c r="EIK382" s="2"/>
      <c r="EIL382" s="2"/>
      <c r="EIM382" s="2"/>
      <c r="EIN382" s="2"/>
      <c r="EIO382" s="2"/>
      <c r="EIP382" s="2"/>
      <c r="EIQ382" s="2"/>
      <c r="EIR382" s="2"/>
      <c r="EIS382" s="2"/>
      <c r="EIT382" s="2"/>
      <c r="EIU382" s="2"/>
      <c r="EIV382" s="2"/>
      <c r="EIW382" s="2"/>
      <c r="EIX382" s="2"/>
      <c r="EIY382" s="2"/>
      <c r="EIZ382" s="2"/>
      <c r="EJA382" s="2"/>
      <c r="EJB382" s="2"/>
      <c r="EJC382" s="2"/>
      <c r="EJD382" s="2"/>
      <c r="EJE382" s="2"/>
      <c r="EJF382" s="2"/>
      <c r="EJG382" s="2"/>
      <c r="EJH382" s="2"/>
      <c r="EJI382" s="2"/>
      <c r="EJJ382" s="2"/>
      <c r="EJK382" s="2"/>
      <c r="EJL382" s="2"/>
      <c r="EJM382" s="2"/>
      <c r="EJN382" s="2"/>
      <c r="EJO382" s="2"/>
      <c r="EJP382" s="2"/>
      <c r="EJQ382" s="2"/>
      <c r="EJR382" s="2"/>
      <c r="EJS382" s="2"/>
      <c r="EJT382" s="2"/>
      <c r="EJU382" s="2"/>
      <c r="EJV382" s="2"/>
      <c r="EJW382" s="2"/>
      <c r="EJX382" s="2"/>
      <c r="EJY382" s="2"/>
      <c r="EJZ382" s="2"/>
      <c r="EKA382" s="2"/>
      <c r="EKB382" s="2"/>
      <c r="EKC382" s="2"/>
      <c r="EKD382" s="2"/>
      <c r="EKE382" s="2"/>
      <c r="EKF382" s="2"/>
      <c r="EKG382" s="2"/>
      <c r="EKH382" s="2"/>
      <c r="EKI382" s="2"/>
      <c r="EKJ382" s="2"/>
      <c r="EKK382" s="2"/>
      <c r="EKL382" s="2"/>
      <c r="EKM382" s="2"/>
      <c r="EKN382" s="2"/>
      <c r="EKO382" s="2"/>
      <c r="EKP382" s="2"/>
      <c r="EKQ382" s="2"/>
      <c r="EKR382" s="2"/>
      <c r="EKS382" s="2"/>
      <c r="EKT382" s="2"/>
      <c r="EKU382" s="2"/>
      <c r="EKV382" s="2"/>
      <c r="EKW382" s="2"/>
      <c r="EKX382" s="2"/>
      <c r="EKY382" s="2"/>
      <c r="EKZ382" s="2"/>
      <c r="ELA382" s="2"/>
      <c r="ELB382" s="2"/>
      <c r="ELC382" s="2"/>
      <c r="ELD382" s="2"/>
      <c r="ELE382" s="2"/>
      <c r="ELF382" s="2"/>
      <c r="ELG382" s="2"/>
      <c r="ELH382" s="2"/>
      <c r="ELI382" s="2"/>
      <c r="ELJ382" s="2"/>
      <c r="ELK382" s="2"/>
      <c r="ELL382" s="2"/>
      <c r="ELM382" s="2"/>
      <c r="ELN382" s="2"/>
      <c r="ELO382" s="2"/>
      <c r="ELP382" s="2"/>
      <c r="ELQ382" s="2"/>
      <c r="ELR382" s="2"/>
      <c r="ELS382" s="2"/>
      <c r="ELT382" s="2"/>
      <c r="ELU382" s="2"/>
      <c r="ELV382" s="2"/>
      <c r="ELW382" s="2"/>
      <c r="ELX382" s="2"/>
      <c r="ELY382" s="2"/>
      <c r="ELZ382" s="2"/>
      <c r="EMA382" s="2"/>
      <c r="EMB382" s="2"/>
      <c r="EMC382" s="2"/>
      <c r="EMD382" s="2"/>
      <c r="EME382" s="2"/>
      <c r="EMF382" s="2"/>
      <c r="EMG382" s="2"/>
      <c r="EMH382" s="2"/>
      <c r="EMI382" s="2"/>
      <c r="EMJ382" s="2"/>
      <c r="EMK382" s="2"/>
      <c r="EML382" s="2"/>
      <c r="EMM382" s="2"/>
      <c r="EMN382" s="2"/>
      <c r="EMO382" s="2"/>
      <c r="EMP382" s="2"/>
      <c r="EMQ382" s="2"/>
      <c r="EMR382" s="2"/>
      <c r="EMS382" s="2"/>
      <c r="EMT382" s="2"/>
      <c r="EMU382" s="2"/>
      <c r="EMV382" s="2"/>
      <c r="EMW382" s="2"/>
      <c r="EMX382" s="2"/>
      <c r="EMY382" s="2"/>
      <c r="EMZ382" s="2"/>
      <c r="ENA382" s="2"/>
      <c r="ENB382" s="2"/>
      <c r="ENC382" s="2"/>
      <c r="END382" s="2"/>
      <c r="ENE382" s="2"/>
      <c r="ENF382" s="2"/>
      <c r="ENG382" s="2"/>
      <c r="ENH382" s="2"/>
      <c r="ENI382" s="2"/>
      <c r="ENJ382" s="2"/>
      <c r="ENK382" s="2"/>
      <c r="ENL382" s="2"/>
      <c r="ENM382" s="2"/>
      <c r="ENN382" s="2"/>
      <c r="ENO382" s="2"/>
      <c r="ENP382" s="2"/>
      <c r="ENQ382" s="2"/>
      <c r="ENR382" s="2"/>
      <c r="ENS382" s="2"/>
      <c r="ENT382" s="2"/>
      <c r="ENU382" s="2"/>
      <c r="ENV382" s="2"/>
      <c r="ENW382" s="2"/>
      <c r="ENX382" s="2"/>
      <c r="ENY382" s="2"/>
      <c r="ENZ382" s="2"/>
      <c r="EOA382" s="2"/>
      <c r="EOB382" s="2"/>
      <c r="EOC382" s="2"/>
      <c r="EOD382" s="2"/>
      <c r="EOE382" s="2"/>
      <c r="EOF382" s="2"/>
      <c r="EOG382" s="2"/>
      <c r="EOH382" s="2"/>
      <c r="EOI382" s="2"/>
      <c r="EOJ382" s="2"/>
      <c r="EOK382" s="2"/>
      <c r="EOL382" s="2"/>
      <c r="EOM382" s="2"/>
      <c r="EON382" s="2"/>
      <c r="EOO382" s="2"/>
      <c r="EOP382" s="2"/>
      <c r="EOQ382" s="2"/>
      <c r="EOR382" s="2"/>
      <c r="EOS382" s="2"/>
      <c r="EOT382" s="2"/>
      <c r="EOU382" s="2"/>
      <c r="EOV382" s="2"/>
      <c r="EOW382" s="2"/>
      <c r="EOX382" s="2"/>
      <c r="EOY382" s="2"/>
      <c r="EOZ382" s="2"/>
      <c r="EPA382" s="2"/>
      <c r="EPB382" s="2"/>
      <c r="EPC382" s="2"/>
      <c r="EPD382" s="2"/>
      <c r="EPE382" s="2"/>
      <c r="EPF382" s="2"/>
      <c r="EPG382" s="2"/>
      <c r="EPH382" s="2"/>
      <c r="EPI382" s="2"/>
      <c r="EPJ382" s="2"/>
      <c r="EPK382" s="2"/>
      <c r="EPL382" s="2"/>
      <c r="EPM382" s="2"/>
      <c r="EPN382" s="2"/>
      <c r="EPO382" s="2"/>
      <c r="EPP382" s="2"/>
      <c r="EPQ382" s="2"/>
      <c r="EPR382" s="2"/>
      <c r="EPS382" s="2"/>
      <c r="EPT382" s="2"/>
      <c r="EPU382" s="2"/>
      <c r="EPV382" s="2"/>
      <c r="EPW382" s="2"/>
      <c r="EPX382" s="2"/>
      <c r="EPY382" s="2"/>
      <c r="EPZ382" s="2"/>
      <c r="EQA382" s="2"/>
      <c r="EQB382" s="2"/>
      <c r="EQC382" s="2"/>
      <c r="EQD382" s="2"/>
      <c r="EQE382" s="2"/>
      <c r="EQF382" s="2"/>
      <c r="EQG382" s="2"/>
      <c r="EQH382" s="2"/>
      <c r="EQI382" s="2"/>
      <c r="EQJ382" s="2"/>
      <c r="EQK382" s="2"/>
      <c r="EQL382" s="2"/>
      <c r="EQM382" s="2"/>
      <c r="EQN382" s="2"/>
      <c r="EQO382" s="2"/>
      <c r="EQP382" s="2"/>
      <c r="EQQ382" s="2"/>
      <c r="EQR382" s="2"/>
      <c r="EQS382" s="2"/>
      <c r="EQT382" s="2"/>
      <c r="EQU382" s="2"/>
      <c r="EQV382" s="2"/>
      <c r="EQW382" s="2"/>
      <c r="EQX382" s="2"/>
      <c r="EQY382" s="2"/>
      <c r="EQZ382" s="2"/>
      <c r="ERA382" s="2"/>
      <c r="ERB382" s="2"/>
      <c r="ERC382" s="2"/>
      <c r="ERD382" s="2"/>
      <c r="ERE382" s="2"/>
      <c r="ERF382" s="2"/>
      <c r="ERG382" s="2"/>
      <c r="ERH382" s="2"/>
      <c r="ERI382" s="2"/>
      <c r="ERJ382" s="2"/>
      <c r="ERK382" s="2"/>
      <c r="ERL382" s="2"/>
      <c r="ERM382" s="2"/>
      <c r="ERN382" s="2"/>
      <c r="ERO382" s="2"/>
      <c r="ERP382" s="2"/>
      <c r="ERQ382" s="2"/>
      <c r="ERR382" s="2"/>
      <c r="ERS382" s="2"/>
      <c r="ERT382" s="2"/>
      <c r="ERU382" s="2"/>
      <c r="ERV382" s="2"/>
      <c r="ERW382" s="2"/>
      <c r="ERX382" s="2"/>
      <c r="ERY382" s="2"/>
      <c r="ERZ382" s="2"/>
      <c r="ESA382" s="2"/>
      <c r="ESB382" s="2"/>
      <c r="ESC382" s="2"/>
      <c r="ESD382" s="2"/>
      <c r="ESE382" s="2"/>
      <c r="ESF382" s="2"/>
      <c r="ESG382" s="2"/>
      <c r="ESH382" s="2"/>
      <c r="ESI382" s="2"/>
      <c r="ESJ382" s="2"/>
      <c r="ESK382" s="2"/>
      <c r="ESL382" s="2"/>
      <c r="ESM382" s="2"/>
      <c r="ESN382" s="2"/>
      <c r="ESO382" s="2"/>
      <c r="ESP382" s="2"/>
      <c r="ESQ382" s="2"/>
      <c r="ESR382" s="2"/>
      <c r="ESS382" s="2"/>
      <c r="EST382" s="2"/>
      <c r="ESU382" s="2"/>
      <c r="ESV382" s="2"/>
      <c r="ESW382" s="2"/>
      <c r="ESX382" s="2"/>
      <c r="ESY382" s="2"/>
      <c r="ESZ382" s="2"/>
      <c r="ETA382" s="2"/>
      <c r="ETB382" s="2"/>
      <c r="ETC382" s="2"/>
      <c r="ETD382" s="2"/>
      <c r="ETE382" s="2"/>
      <c r="ETF382" s="2"/>
      <c r="ETG382" s="2"/>
      <c r="ETH382" s="2"/>
      <c r="ETI382" s="2"/>
      <c r="ETJ382" s="2"/>
      <c r="ETK382" s="2"/>
      <c r="ETL382" s="2"/>
      <c r="ETM382" s="2"/>
      <c r="ETN382" s="2"/>
      <c r="ETO382" s="2"/>
      <c r="ETP382" s="2"/>
      <c r="ETQ382" s="2"/>
      <c r="ETR382" s="2"/>
      <c r="ETS382" s="2"/>
      <c r="ETT382" s="2"/>
      <c r="ETU382" s="2"/>
      <c r="ETV382" s="2"/>
      <c r="ETW382" s="2"/>
      <c r="ETX382" s="2"/>
      <c r="ETY382" s="2"/>
      <c r="ETZ382" s="2"/>
      <c r="EUA382" s="2"/>
      <c r="EUB382" s="2"/>
      <c r="EUC382" s="2"/>
      <c r="EUD382" s="2"/>
      <c r="EUE382" s="2"/>
      <c r="EUF382" s="2"/>
      <c r="EUG382" s="2"/>
      <c r="EUH382" s="2"/>
      <c r="EUI382" s="2"/>
      <c r="EUJ382" s="2"/>
      <c r="EUK382" s="2"/>
      <c r="EUL382" s="2"/>
      <c r="EUM382" s="2"/>
      <c r="EUN382" s="2"/>
      <c r="EUO382" s="2"/>
      <c r="EUP382" s="2"/>
      <c r="EUQ382" s="2"/>
      <c r="EUR382" s="2"/>
      <c r="EUS382" s="2"/>
      <c r="EUT382" s="2"/>
      <c r="EUU382" s="2"/>
      <c r="EUV382" s="2"/>
      <c r="EUW382" s="2"/>
      <c r="EUX382" s="2"/>
      <c r="EUY382" s="2"/>
      <c r="EUZ382" s="2"/>
      <c r="EVA382" s="2"/>
      <c r="EVB382" s="2"/>
      <c r="EVC382" s="2"/>
      <c r="EVD382" s="2"/>
      <c r="EVE382" s="2"/>
      <c r="EVF382" s="2"/>
      <c r="EVG382" s="2"/>
      <c r="EVH382" s="2"/>
      <c r="EVI382" s="2"/>
      <c r="EVJ382" s="2"/>
      <c r="EVK382" s="2"/>
      <c r="EVL382" s="2"/>
      <c r="EVM382" s="2"/>
      <c r="EVN382" s="2"/>
      <c r="EVO382" s="2"/>
      <c r="EVP382" s="2"/>
      <c r="EVQ382" s="2"/>
      <c r="EVR382" s="2"/>
      <c r="EVS382" s="2"/>
      <c r="EVT382" s="2"/>
      <c r="EVU382" s="2"/>
      <c r="EVV382" s="2"/>
      <c r="EVW382" s="2"/>
      <c r="EVX382" s="2"/>
      <c r="EVY382" s="2"/>
      <c r="EVZ382" s="2"/>
      <c r="EWA382" s="2"/>
      <c r="EWB382" s="2"/>
      <c r="EWC382" s="2"/>
      <c r="EWD382" s="2"/>
      <c r="EWE382" s="2"/>
      <c r="EWF382" s="2"/>
      <c r="EWG382" s="2"/>
      <c r="EWH382" s="2"/>
      <c r="EWI382" s="2"/>
      <c r="EWJ382" s="2"/>
      <c r="EWK382" s="2"/>
      <c r="EWL382" s="2"/>
      <c r="EWM382" s="2"/>
      <c r="EWN382" s="2"/>
      <c r="EWO382" s="2"/>
      <c r="EWP382" s="2"/>
      <c r="EWQ382" s="2"/>
      <c r="EWR382" s="2"/>
      <c r="EWS382" s="2"/>
      <c r="EWT382" s="2"/>
      <c r="EWU382" s="2"/>
      <c r="EWV382" s="2"/>
      <c r="EWW382" s="2"/>
      <c r="EWX382" s="2"/>
      <c r="EWY382" s="2"/>
      <c r="EWZ382" s="2"/>
      <c r="EXA382" s="2"/>
      <c r="EXB382" s="2"/>
      <c r="EXC382" s="2"/>
      <c r="EXD382" s="2"/>
      <c r="EXE382" s="2"/>
      <c r="EXF382" s="2"/>
      <c r="EXG382" s="2"/>
      <c r="EXH382" s="2"/>
      <c r="EXI382" s="2"/>
      <c r="EXJ382" s="2"/>
      <c r="EXK382" s="2"/>
      <c r="EXL382" s="2"/>
      <c r="EXM382" s="2"/>
      <c r="EXN382" s="2"/>
      <c r="EXO382" s="2"/>
      <c r="EXP382" s="2"/>
      <c r="EXQ382" s="2"/>
      <c r="EXR382" s="2"/>
      <c r="EXS382" s="2"/>
      <c r="EXT382" s="2"/>
      <c r="EXU382" s="2"/>
      <c r="EXV382" s="2"/>
      <c r="EXW382" s="2"/>
      <c r="EXX382" s="2"/>
      <c r="EXY382" s="2"/>
      <c r="EXZ382" s="2"/>
      <c r="EYA382" s="2"/>
      <c r="EYB382" s="2"/>
      <c r="EYC382" s="2"/>
      <c r="EYD382" s="2"/>
      <c r="EYE382" s="2"/>
      <c r="EYF382" s="2"/>
      <c r="EYG382" s="2"/>
      <c r="EYH382" s="2"/>
      <c r="EYI382" s="2"/>
      <c r="EYJ382" s="2"/>
      <c r="EYK382" s="2"/>
      <c r="EYL382" s="2"/>
      <c r="EYM382" s="2"/>
      <c r="EYN382" s="2"/>
      <c r="EYO382" s="2"/>
      <c r="EYP382" s="2"/>
      <c r="EYQ382" s="2"/>
      <c r="EYR382" s="2"/>
      <c r="EYS382" s="2"/>
      <c r="EYT382" s="2"/>
      <c r="EYU382" s="2"/>
      <c r="EYV382" s="2"/>
      <c r="EYW382" s="2"/>
      <c r="EYX382" s="2"/>
      <c r="EYY382" s="2"/>
      <c r="EYZ382" s="2"/>
      <c r="EZA382" s="2"/>
      <c r="EZB382" s="2"/>
      <c r="EZC382" s="2"/>
      <c r="EZD382" s="2"/>
      <c r="EZE382" s="2"/>
      <c r="EZF382" s="2"/>
      <c r="EZG382" s="2"/>
      <c r="EZH382" s="2"/>
      <c r="EZI382" s="2"/>
      <c r="EZJ382" s="2"/>
      <c r="EZK382" s="2"/>
      <c r="EZL382" s="2"/>
      <c r="EZM382" s="2"/>
      <c r="EZN382" s="2"/>
      <c r="EZO382" s="2"/>
      <c r="EZP382" s="2"/>
      <c r="EZQ382" s="2"/>
      <c r="EZR382" s="2"/>
      <c r="EZS382" s="2"/>
      <c r="EZT382" s="2"/>
      <c r="EZU382" s="2"/>
      <c r="EZV382" s="2"/>
      <c r="EZW382" s="2"/>
      <c r="EZX382" s="2"/>
      <c r="EZY382" s="2"/>
      <c r="EZZ382" s="2"/>
      <c r="FAA382" s="2"/>
      <c r="FAB382" s="2"/>
      <c r="FAC382" s="2"/>
      <c r="FAD382" s="2"/>
      <c r="FAE382" s="2"/>
      <c r="FAF382" s="2"/>
      <c r="FAG382" s="2"/>
      <c r="FAH382" s="2"/>
      <c r="FAI382" s="2"/>
      <c r="FAJ382" s="2"/>
      <c r="FAK382" s="2"/>
      <c r="FAL382" s="2"/>
      <c r="FAM382" s="2"/>
      <c r="FAN382" s="2"/>
      <c r="FAO382" s="2"/>
      <c r="FAP382" s="2"/>
      <c r="FAQ382" s="2"/>
      <c r="FAR382" s="2"/>
      <c r="FAS382" s="2"/>
      <c r="FAT382" s="2"/>
      <c r="FAU382" s="2"/>
      <c r="FAV382" s="2"/>
      <c r="FAW382" s="2"/>
      <c r="FAX382" s="2"/>
      <c r="FAY382" s="2"/>
      <c r="FAZ382" s="2"/>
      <c r="FBA382" s="2"/>
      <c r="FBB382" s="2"/>
      <c r="FBC382" s="2"/>
      <c r="FBD382" s="2"/>
      <c r="FBE382" s="2"/>
      <c r="FBF382" s="2"/>
      <c r="FBG382" s="2"/>
      <c r="FBH382" s="2"/>
      <c r="FBI382" s="2"/>
      <c r="FBJ382" s="2"/>
      <c r="FBK382" s="2"/>
      <c r="FBL382" s="2"/>
      <c r="FBM382" s="2"/>
      <c r="FBN382" s="2"/>
      <c r="FBO382" s="2"/>
      <c r="FBP382" s="2"/>
      <c r="FBQ382" s="2"/>
      <c r="FBR382" s="2"/>
      <c r="FBS382" s="2"/>
      <c r="FBT382" s="2"/>
      <c r="FBU382" s="2"/>
      <c r="FBV382" s="2"/>
      <c r="FBW382" s="2"/>
      <c r="FBX382" s="2"/>
      <c r="FBY382" s="2"/>
      <c r="FBZ382" s="2"/>
      <c r="FCA382" s="2"/>
      <c r="FCB382" s="2"/>
      <c r="FCC382" s="2"/>
      <c r="FCD382" s="2"/>
      <c r="FCE382" s="2"/>
      <c r="FCF382" s="2"/>
      <c r="FCG382" s="2"/>
      <c r="FCH382" s="2"/>
      <c r="FCI382" s="2"/>
      <c r="FCJ382" s="2"/>
      <c r="FCK382" s="2"/>
      <c r="FCL382" s="2"/>
      <c r="FCM382" s="2"/>
      <c r="FCN382" s="2"/>
      <c r="FCO382" s="2"/>
      <c r="FCP382" s="2"/>
      <c r="FCQ382" s="2"/>
      <c r="FCR382" s="2"/>
      <c r="FCS382" s="2"/>
      <c r="FCT382" s="2"/>
      <c r="FCU382" s="2"/>
      <c r="FCV382" s="2"/>
      <c r="FCW382" s="2"/>
      <c r="FCX382" s="2"/>
      <c r="FCY382" s="2"/>
      <c r="FCZ382" s="2"/>
      <c r="FDA382" s="2"/>
      <c r="FDB382" s="2"/>
      <c r="FDC382" s="2"/>
      <c r="FDD382" s="2"/>
      <c r="FDE382" s="2"/>
      <c r="FDF382" s="2"/>
      <c r="FDG382" s="2"/>
      <c r="FDH382" s="2"/>
      <c r="FDI382" s="2"/>
      <c r="FDJ382" s="2"/>
      <c r="FDK382" s="2"/>
      <c r="FDL382" s="2"/>
      <c r="FDM382" s="2"/>
      <c r="FDN382" s="2"/>
      <c r="FDO382" s="2"/>
      <c r="FDP382" s="2"/>
      <c r="FDQ382" s="2"/>
      <c r="FDR382" s="2"/>
      <c r="FDS382" s="2"/>
      <c r="FDT382" s="2"/>
      <c r="FDU382" s="2"/>
      <c r="FDV382" s="2"/>
      <c r="FDW382" s="2"/>
      <c r="FDX382" s="2"/>
      <c r="FDY382" s="2"/>
      <c r="FDZ382" s="2"/>
      <c r="FEA382" s="2"/>
      <c r="FEB382" s="2"/>
      <c r="FEC382" s="2"/>
      <c r="FED382" s="2"/>
      <c r="FEE382" s="2"/>
      <c r="FEF382" s="2"/>
      <c r="FEG382" s="2"/>
      <c r="FEH382" s="2"/>
      <c r="FEI382" s="2"/>
      <c r="FEJ382" s="2"/>
      <c r="FEK382" s="2"/>
      <c r="FEL382" s="2"/>
      <c r="FEM382" s="2"/>
      <c r="FEN382" s="2"/>
      <c r="FEO382" s="2"/>
      <c r="FEP382" s="2"/>
      <c r="FEQ382" s="2"/>
      <c r="FER382" s="2"/>
      <c r="FES382" s="2"/>
      <c r="FET382" s="2"/>
      <c r="FEU382" s="2"/>
      <c r="FEV382" s="2"/>
      <c r="FEW382" s="2"/>
      <c r="FEX382" s="2"/>
      <c r="FEY382" s="2"/>
      <c r="FEZ382" s="2"/>
      <c r="FFA382" s="2"/>
      <c r="FFB382" s="2"/>
      <c r="FFC382" s="2"/>
      <c r="FFD382" s="2"/>
      <c r="FFE382" s="2"/>
      <c r="FFF382" s="2"/>
      <c r="FFG382" s="2"/>
      <c r="FFH382" s="2"/>
      <c r="FFI382" s="2"/>
      <c r="FFJ382" s="2"/>
      <c r="FFK382" s="2"/>
      <c r="FFL382" s="2"/>
      <c r="FFM382" s="2"/>
      <c r="FFN382" s="2"/>
      <c r="FFO382" s="2"/>
      <c r="FFP382" s="2"/>
      <c r="FFQ382" s="2"/>
      <c r="FFR382" s="2"/>
      <c r="FFS382" s="2"/>
      <c r="FFT382" s="2"/>
      <c r="FFU382" s="2"/>
      <c r="FFV382" s="2"/>
      <c r="FFW382" s="2"/>
      <c r="FFX382" s="2"/>
      <c r="FFY382" s="2"/>
      <c r="FFZ382" s="2"/>
      <c r="FGA382" s="2"/>
      <c r="FGB382" s="2"/>
      <c r="FGC382" s="2"/>
      <c r="FGD382" s="2"/>
      <c r="FGE382" s="2"/>
      <c r="FGF382" s="2"/>
      <c r="FGG382" s="2"/>
      <c r="FGH382" s="2"/>
      <c r="FGI382" s="2"/>
      <c r="FGJ382" s="2"/>
      <c r="FGK382" s="2"/>
      <c r="FGL382" s="2"/>
      <c r="FGM382" s="2"/>
      <c r="FGN382" s="2"/>
      <c r="FGO382" s="2"/>
      <c r="FGP382" s="2"/>
      <c r="FGQ382" s="2"/>
      <c r="FGR382" s="2"/>
      <c r="FGS382" s="2"/>
      <c r="FGT382" s="2"/>
      <c r="FGU382" s="2"/>
      <c r="FGV382" s="2"/>
      <c r="FGW382" s="2"/>
      <c r="FGX382" s="2"/>
      <c r="FGY382" s="2"/>
      <c r="FGZ382" s="2"/>
      <c r="FHA382" s="2"/>
      <c r="FHB382" s="2"/>
      <c r="FHC382" s="2"/>
      <c r="FHD382" s="2"/>
      <c r="FHE382" s="2"/>
      <c r="FHF382" s="2"/>
      <c r="FHG382" s="2"/>
      <c r="FHH382" s="2"/>
      <c r="FHI382" s="2"/>
      <c r="FHJ382" s="2"/>
      <c r="FHK382" s="2"/>
      <c r="FHL382" s="2"/>
      <c r="FHM382" s="2"/>
      <c r="FHN382" s="2"/>
      <c r="FHO382" s="2"/>
      <c r="FHP382" s="2"/>
      <c r="FHQ382" s="2"/>
      <c r="FHR382" s="2"/>
      <c r="FHS382" s="2"/>
      <c r="FHT382" s="2"/>
      <c r="FHU382" s="2"/>
      <c r="FHV382" s="2"/>
      <c r="FHW382" s="2"/>
      <c r="FHX382" s="2"/>
      <c r="FHY382" s="2"/>
      <c r="FHZ382" s="2"/>
      <c r="FIA382" s="2"/>
      <c r="FIB382" s="2"/>
      <c r="FIC382" s="2"/>
      <c r="FID382" s="2"/>
      <c r="FIE382" s="2"/>
      <c r="FIF382" s="2"/>
      <c r="FIG382" s="2"/>
      <c r="FIH382" s="2"/>
      <c r="FII382" s="2"/>
      <c r="FIJ382" s="2"/>
      <c r="FIK382" s="2"/>
      <c r="FIL382" s="2"/>
      <c r="FIM382" s="2"/>
      <c r="FIN382" s="2"/>
      <c r="FIO382" s="2"/>
      <c r="FIP382" s="2"/>
      <c r="FIQ382" s="2"/>
      <c r="FIR382" s="2"/>
      <c r="FIS382" s="2"/>
      <c r="FIT382" s="2"/>
      <c r="FIU382" s="2"/>
      <c r="FIV382" s="2"/>
      <c r="FIW382" s="2"/>
      <c r="FIX382" s="2"/>
      <c r="FIY382" s="2"/>
      <c r="FIZ382" s="2"/>
      <c r="FJA382" s="2"/>
      <c r="FJB382" s="2"/>
      <c r="FJC382" s="2"/>
      <c r="FJD382" s="2"/>
      <c r="FJE382" s="2"/>
      <c r="FJF382" s="2"/>
      <c r="FJG382" s="2"/>
      <c r="FJH382" s="2"/>
      <c r="FJI382" s="2"/>
      <c r="FJJ382" s="2"/>
      <c r="FJK382" s="2"/>
      <c r="FJL382" s="2"/>
      <c r="FJM382" s="2"/>
      <c r="FJN382" s="2"/>
      <c r="FJO382" s="2"/>
      <c r="FJP382" s="2"/>
      <c r="FJQ382" s="2"/>
      <c r="FJR382" s="2"/>
      <c r="FJS382" s="2"/>
      <c r="FJT382" s="2"/>
      <c r="FJU382" s="2"/>
      <c r="FJV382" s="2"/>
      <c r="FJW382" s="2"/>
      <c r="FJX382" s="2"/>
      <c r="FJY382" s="2"/>
      <c r="FJZ382" s="2"/>
      <c r="FKA382" s="2"/>
      <c r="FKB382" s="2"/>
      <c r="FKC382" s="2"/>
      <c r="FKD382" s="2"/>
      <c r="FKE382" s="2"/>
      <c r="FKF382" s="2"/>
      <c r="FKG382" s="2"/>
      <c r="FKH382" s="2"/>
      <c r="FKI382" s="2"/>
      <c r="FKJ382" s="2"/>
      <c r="FKK382" s="2"/>
      <c r="FKL382" s="2"/>
      <c r="FKM382" s="2"/>
      <c r="FKN382" s="2"/>
      <c r="FKO382" s="2"/>
      <c r="FKP382" s="2"/>
      <c r="FKQ382" s="2"/>
      <c r="FKR382" s="2"/>
      <c r="FKS382" s="2"/>
      <c r="FKT382" s="2"/>
      <c r="FKU382" s="2"/>
      <c r="FKV382" s="2"/>
      <c r="FKW382" s="2"/>
      <c r="FKX382" s="2"/>
      <c r="FKY382" s="2"/>
      <c r="FKZ382" s="2"/>
      <c r="FLA382" s="2"/>
      <c r="FLB382" s="2"/>
      <c r="FLC382" s="2"/>
      <c r="FLD382" s="2"/>
      <c r="FLE382" s="2"/>
      <c r="FLF382" s="2"/>
      <c r="FLG382" s="2"/>
      <c r="FLH382" s="2"/>
      <c r="FLI382" s="2"/>
      <c r="FLJ382" s="2"/>
      <c r="FLK382" s="2"/>
      <c r="FLL382" s="2"/>
      <c r="FLM382" s="2"/>
      <c r="FLN382" s="2"/>
      <c r="FLO382" s="2"/>
      <c r="FLP382" s="2"/>
      <c r="FLQ382" s="2"/>
      <c r="FLR382" s="2"/>
      <c r="FLS382" s="2"/>
      <c r="FLT382" s="2"/>
      <c r="FLU382" s="2"/>
      <c r="FLV382" s="2"/>
      <c r="FLW382" s="2"/>
      <c r="FLX382" s="2"/>
      <c r="FLY382" s="2"/>
      <c r="FLZ382" s="2"/>
      <c r="FMA382" s="2"/>
      <c r="FMB382" s="2"/>
      <c r="FMC382" s="2"/>
      <c r="FMD382" s="2"/>
      <c r="FME382" s="2"/>
      <c r="FMF382" s="2"/>
      <c r="FMG382" s="2"/>
      <c r="FMH382" s="2"/>
      <c r="FMI382" s="2"/>
      <c r="FMJ382" s="2"/>
      <c r="FMK382" s="2"/>
      <c r="FML382" s="2"/>
      <c r="FMM382" s="2"/>
      <c r="FMN382" s="2"/>
      <c r="FMO382" s="2"/>
      <c r="FMP382" s="2"/>
      <c r="FMQ382" s="2"/>
      <c r="FMR382" s="2"/>
      <c r="FMS382" s="2"/>
      <c r="FMT382" s="2"/>
      <c r="FMU382" s="2"/>
      <c r="FMV382" s="2"/>
      <c r="FMW382" s="2"/>
      <c r="FMX382" s="2"/>
      <c r="FMY382" s="2"/>
      <c r="FMZ382" s="2"/>
      <c r="FNA382" s="2"/>
      <c r="FNB382" s="2"/>
      <c r="FNC382" s="2"/>
      <c r="FND382" s="2"/>
      <c r="FNE382" s="2"/>
      <c r="FNF382" s="2"/>
      <c r="FNG382" s="2"/>
      <c r="FNH382" s="2"/>
      <c r="FNI382" s="2"/>
      <c r="FNJ382" s="2"/>
      <c r="FNK382" s="2"/>
      <c r="FNL382" s="2"/>
      <c r="FNM382" s="2"/>
      <c r="FNN382" s="2"/>
      <c r="FNO382" s="2"/>
      <c r="FNP382" s="2"/>
      <c r="FNQ382" s="2"/>
      <c r="FNR382" s="2"/>
      <c r="FNS382" s="2"/>
      <c r="FNT382" s="2"/>
      <c r="FNU382" s="2"/>
      <c r="FNV382" s="2"/>
      <c r="FNW382" s="2"/>
      <c r="FNX382" s="2"/>
      <c r="FNY382" s="2"/>
      <c r="FNZ382" s="2"/>
      <c r="FOA382" s="2"/>
      <c r="FOB382" s="2"/>
      <c r="FOC382" s="2"/>
      <c r="FOD382" s="2"/>
      <c r="FOE382" s="2"/>
      <c r="FOF382" s="2"/>
      <c r="FOG382" s="2"/>
      <c r="FOH382" s="2"/>
      <c r="FOI382" s="2"/>
      <c r="FOJ382" s="2"/>
      <c r="FOK382" s="2"/>
      <c r="FOL382" s="2"/>
      <c r="FOM382" s="2"/>
      <c r="FON382" s="2"/>
      <c r="FOO382" s="2"/>
      <c r="FOP382" s="2"/>
      <c r="FOQ382" s="2"/>
      <c r="FOR382" s="2"/>
      <c r="FOS382" s="2"/>
      <c r="FOT382" s="2"/>
      <c r="FOU382" s="2"/>
      <c r="FOV382" s="2"/>
      <c r="FOW382" s="2"/>
      <c r="FOX382" s="2"/>
      <c r="FOY382" s="2"/>
      <c r="FOZ382" s="2"/>
      <c r="FPA382" s="2"/>
      <c r="FPB382" s="2"/>
      <c r="FPC382" s="2"/>
      <c r="FPD382" s="2"/>
      <c r="FPE382" s="2"/>
      <c r="FPF382" s="2"/>
      <c r="FPG382" s="2"/>
      <c r="FPH382" s="2"/>
      <c r="FPI382" s="2"/>
      <c r="FPJ382" s="2"/>
      <c r="FPK382" s="2"/>
      <c r="FPL382" s="2"/>
      <c r="FPM382" s="2"/>
      <c r="FPN382" s="2"/>
      <c r="FPO382" s="2"/>
      <c r="FPP382" s="2"/>
      <c r="FPQ382" s="2"/>
      <c r="FPR382" s="2"/>
      <c r="FPS382" s="2"/>
      <c r="FPT382" s="2"/>
      <c r="FPU382" s="2"/>
      <c r="FPV382" s="2"/>
      <c r="FPW382" s="2"/>
      <c r="FPX382" s="2"/>
      <c r="FPY382" s="2"/>
      <c r="FPZ382" s="2"/>
      <c r="FQA382" s="2"/>
      <c r="FQB382" s="2"/>
      <c r="FQC382" s="2"/>
      <c r="FQD382" s="2"/>
      <c r="FQE382" s="2"/>
      <c r="FQF382" s="2"/>
      <c r="FQG382" s="2"/>
      <c r="FQH382" s="2"/>
      <c r="FQI382" s="2"/>
      <c r="FQJ382" s="2"/>
      <c r="FQK382" s="2"/>
      <c r="FQL382" s="2"/>
      <c r="FQM382" s="2"/>
      <c r="FQN382" s="2"/>
      <c r="FQO382" s="2"/>
      <c r="FQP382" s="2"/>
      <c r="FQQ382" s="2"/>
      <c r="FQR382" s="2"/>
      <c r="FQS382" s="2"/>
      <c r="FQT382" s="2"/>
      <c r="FQU382" s="2"/>
      <c r="FQV382" s="2"/>
      <c r="FQW382" s="2"/>
      <c r="FQX382" s="2"/>
      <c r="FQY382" s="2"/>
      <c r="FQZ382" s="2"/>
      <c r="FRA382" s="2"/>
      <c r="FRB382" s="2"/>
      <c r="FRC382" s="2"/>
      <c r="FRD382" s="2"/>
      <c r="FRE382" s="2"/>
      <c r="FRF382" s="2"/>
      <c r="FRG382" s="2"/>
      <c r="FRH382" s="2"/>
      <c r="FRI382" s="2"/>
      <c r="FRJ382" s="2"/>
      <c r="FRK382" s="2"/>
      <c r="FRL382" s="2"/>
      <c r="FRM382" s="2"/>
      <c r="FRN382" s="2"/>
      <c r="FRO382" s="2"/>
      <c r="FRP382" s="2"/>
      <c r="FRQ382" s="2"/>
      <c r="FRR382" s="2"/>
      <c r="FRS382" s="2"/>
      <c r="FRT382" s="2"/>
      <c r="FRU382" s="2"/>
      <c r="FRV382" s="2"/>
      <c r="FRW382" s="2"/>
      <c r="FRX382" s="2"/>
      <c r="FRY382" s="2"/>
      <c r="FRZ382" s="2"/>
      <c r="FSA382" s="2"/>
      <c r="FSB382" s="2"/>
      <c r="FSC382" s="2"/>
      <c r="FSD382" s="2"/>
      <c r="FSE382" s="2"/>
      <c r="FSF382" s="2"/>
      <c r="FSG382" s="2"/>
      <c r="FSH382" s="2"/>
      <c r="FSI382" s="2"/>
      <c r="FSJ382" s="2"/>
      <c r="FSK382" s="2"/>
      <c r="FSL382" s="2"/>
      <c r="FSM382" s="2"/>
      <c r="FSN382" s="2"/>
      <c r="FSO382" s="2"/>
      <c r="FSP382" s="2"/>
      <c r="FSQ382" s="2"/>
      <c r="FSR382" s="2"/>
      <c r="FSS382" s="2"/>
      <c r="FST382" s="2"/>
      <c r="FSU382" s="2"/>
      <c r="FSV382" s="2"/>
      <c r="FSW382" s="2"/>
      <c r="FSX382" s="2"/>
      <c r="FSY382" s="2"/>
      <c r="FSZ382" s="2"/>
      <c r="FTA382" s="2"/>
      <c r="FTB382" s="2"/>
      <c r="FTC382" s="2"/>
      <c r="FTD382" s="2"/>
      <c r="FTE382" s="2"/>
      <c r="FTF382" s="2"/>
      <c r="FTG382" s="2"/>
      <c r="FTH382" s="2"/>
      <c r="FTI382" s="2"/>
      <c r="FTJ382" s="2"/>
      <c r="FTK382" s="2"/>
      <c r="FTL382" s="2"/>
      <c r="FTM382" s="2"/>
      <c r="FTN382" s="2"/>
      <c r="FTO382" s="2"/>
      <c r="FTP382" s="2"/>
      <c r="FTQ382" s="2"/>
      <c r="FTR382" s="2"/>
      <c r="FTS382" s="2"/>
      <c r="FTT382" s="2"/>
      <c r="FTU382" s="2"/>
      <c r="FTV382" s="2"/>
      <c r="FTW382" s="2"/>
      <c r="FTX382" s="2"/>
      <c r="FTY382" s="2"/>
      <c r="FTZ382" s="2"/>
      <c r="FUA382" s="2"/>
      <c r="FUB382" s="2"/>
      <c r="FUC382" s="2"/>
      <c r="FUD382" s="2"/>
      <c r="FUE382" s="2"/>
      <c r="FUF382" s="2"/>
      <c r="FUG382" s="2"/>
      <c r="FUH382" s="2"/>
      <c r="FUI382" s="2"/>
      <c r="FUJ382" s="2"/>
      <c r="FUK382" s="2"/>
      <c r="FUL382" s="2"/>
      <c r="FUM382" s="2"/>
      <c r="FUN382" s="2"/>
      <c r="FUO382" s="2"/>
      <c r="FUP382" s="2"/>
      <c r="FUQ382" s="2"/>
      <c r="FUR382" s="2"/>
      <c r="FUS382" s="2"/>
      <c r="FUT382" s="2"/>
      <c r="FUU382" s="2"/>
      <c r="FUV382" s="2"/>
      <c r="FUW382" s="2"/>
      <c r="FUX382" s="2"/>
      <c r="FUY382" s="2"/>
      <c r="FUZ382" s="2"/>
      <c r="FVA382" s="2"/>
      <c r="FVB382" s="2"/>
      <c r="FVC382" s="2"/>
      <c r="FVD382" s="2"/>
      <c r="FVE382" s="2"/>
      <c r="FVF382" s="2"/>
      <c r="FVG382" s="2"/>
      <c r="FVH382" s="2"/>
      <c r="FVI382" s="2"/>
      <c r="FVJ382" s="2"/>
      <c r="FVK382" s="2"/>
      <c r="FVL382" s="2"/>
      <c r="FVM382" s="2"/>
      <c r="FVN382" s="2"/>
      <c r="FVO382" s="2"/>
      <c r="FVP382" s="2"/>
      <c r="FVQ382" s="2"/>
      <c r="FVR382" s="2"/>
      <c r="FVS382" s="2"/>
      <c r="FVT382" s="2"/>
      <c r="FVU382" s="2"/>
      <c r="FVV382" s="2"/>
      <c r="FVW382" s="2"/>
      <c r="FVX382" s="2"/>
      <c r="FVY382" s="2"/>
      <c r="FVZ382" s="2"/>
      <c r="FWA382" s="2"/>
      <c r="FWB382" s="2"/>
      <c r="FWC382" s="2"/>
      <c r="FWD382" s="2"/>
      <c r="FWE382" s="2"/>
      <c r="FWF382" s="2"/>
      <c r="FWG382" s="2"/>
      <c r="FWH382" s="2"/>
      <c r="FWI382" s="2"/>
      <c r="FWJ382" s="2"/>
      <c r="FWK382" s="2"/>
      <c r="FWL382" s="2"/>
      <c r="FWM382" s="2"/>
      <c r="FWN382" s="2"/>
      <c r="FWO382" s="2"/>
      <c r="FWP382" s="2"/>
      <c r="FWQ382" s="2"/>
      <c r="FWR382" s="2"/>
      <c r="FWS382" s="2"/>
      <c r="FWT382" s="2"/>
      <c r="FWU382" s="2"/>
      <c r="FWV382" s="2"/>
      <c r="FWW382" s="2"/>
      <c r="FWX382" s="2"/>
      <c r="FWY382" s="2"/>
      <c r="FWZ382" s="2"/>
      <c r="FXA382" s="2"/>
      <c r="FXB382" s="2"/>
      <c r="FXC382" s="2"/>
      <c r="FXD382" s="2"/>
      <c r="FXE382" s="2"/>
      <c r="FXF382" s="2"/>
      <c r="FXG382" s="2"/>
      <c r="FXH382" s="2"/>
      <c r="FXI382" s="2"/>
      <c r="FXJ382" s="2"/>
      <c r="FXK382" s="2"/>
      <c r="FXL382" s="2"/>
      <c r="FXM382" s="2"/>
      <c r="FXN382" s="2"/>
      <c r="FXO382" s="2"/>
      <c r="FXP382" s="2"/>
      <c r="FXQ382" s="2"/>
      <c r="FXR382" s="2"/>
      <c r="FXS382" s="2"/>
      <c r="FXT382" s="2"/>
      <c r="FXU382" s="2"/>
      <c r="FXV382" s="2"/>
      <c r="FXW382" s="2"/>
      <c r="FXX382" s="2"/>
      <c r="FXY382" s="2"/>
      <c r="FXZ382" s="2"/>
      <c r="FYA382" s="2"/>
      <c r="FYB382" s="2"/>
      <c r="FYC382" s="2"/>
      <c r="FYD382" s="2"/>
      <c r="FYE382" s="2"/>
      <c r="FYF382" s="2"/>
      <c r="FYG382" s="2"/>
      <c r="FYH382" s="2"/>
      <c r="FYI382" s="2"/>
      <c r="FYJ382" s="2"/>
      <c r="FYK382" s="2"/>
      <c r="FYL382" s="2"/>
      <c r="FYM382" s="2"/>
      <c r="FYN382" s="2"/>
      <c r="FYO382" s="2"/>
      <c r="FYP382" s="2"/>
      <c r="FYQ382" s="2"/>
      <c r="FYR382" s="2"/>
      <c r="FYS382" s="2"/>
      <c r="FYT382" s="2"/>
      <c r="FYU382" s="2"/>
      <c r="FYV382" s="2"/>
      <c r="FYW382" s="2"/>
      <c r="FYX382" s="2"/>
      <c r="FYY382" s="2"/>
      <c r="FYZ382" s="2"/>
      <c r="FZA382" s="2"/>
      <c r="FZB382" s="2"/>
      <c r="FZC382" s="2"/>
      <c r="FZD382" s="2"/>
      <c r="FZE382" s="2"/>
      <c r="FZF382" s="2"/>
      <c r="FZG382" s="2"/>
      <c r="FZH382" s="2"/>
      <c r="FZI382" s="2"/>
      <c r="FZJ382" s="2"/>
      <c r="FZK382" s="2"/>
      <c r="FZL382" s="2"/>
      <c r="FZM382" s="2"/>
      <c r="FZN382" s="2"/>
      <c r="FZO382" s="2"/>
      <c r="FZP382" s="2"/>
      <c r="FZQ382" s="2"/>
      <c r="FZR382" s="2"/>
      <c r="FZS382" s="2"/>
      <c r="FZT382" s="2"/>
      <c r="FZU382" s="2"/>
      <c r="FZV382" s="2"/>
      <c r="FZW382" s="2"/>
      <c r="FZX382" s="2"/>
      <c r="FZY382" s="2"/>
      <c r="FZZ382" s="2"/>
      <c r="GAA382" s="2"/>
      <c r="GAB382" s="2"/>
      <c r="GAC382" s="2"/>
      <c r="GAD382" s="2"/>
      <c r="GAE382" s="2"/>
      <c r="GAF382" s="2"/>
      <c r="GAG382" s="2"/>
      <c r="GAH382" s="2"/>
      <c r="GAI382" s="2"/>
      <c r="GAJ382" s="2"/>
      <c r="GAK382" s="2"/>
      <c r="GAL382" s="2"/>
      <c r="GAM382" s="2"/>
      <c r="GAN382" s="2"/>
      <c r="GAO382" s="2"/>
      <c r="GAP382" s="2"/>
      <c r="GAQ382" s="2"/>
      <c r="GAR382" s="2"/>
      <c r="GAS382" s="2"/>
      <c r="GAT382" s="2"/>
      <c r="GAU382" s="2"/>
      <c r="GAV382" s="2"/>
      <c r="GAW382" s="2"/>
      <c r="GAX382" s="2"/>
      <c r="GAY382" s="2"/>
      <c r="GAZ382" s="2"/>
      <c r="GBA382" s="2"/>
      <c r="GBB382" s="2"/>
      <c r="GBC382" s="2"/>
      <c r="GBD382" s="2"/>
      <c r="GBE382" s="2"/>
      <c r="GBF382" s="2"/>
      <c r="GBG382" s="2"/>
      <c r="GBH382" s="2"/>
      <c r="GBI382" s="2"/>
      <c r="GBJ382" s="2"/>
      <c r="GBK382" s="2"/>
      <c r="GBL382" s="2"/>
      <c r="GBM382" s="2"/>
      <c r="GBN382" s="2"/>
      <c r="GBO382" s="2"/>
      <c r="GBP382" s="2"/>
      <c r="GBQ382" s="2"/>
      <c r="GBR382" s="2"/>
      <c r="GBS382" s="2"/>
      <c r="GBT382" s="2"/>
      <c r="GBU382" s="2"/>
      <c r="GBV382" s="2"/>
      <c r="GBW382" s="2"/>
      <c r="GBX382" s="2"/>
      <c r="GBY382" s="2"/>
      <c r="GBZ382" s="2"/>
      <c r="GCA382" s="2"/>
      <c r="GCB382" s="2"/>
      <c r="GCC382" s="2"/>
      <c r="GCD382" s="2"/>
      <c r="GCE382" s="2"/>
      <c r="GCF382" s="2"/>
      <c r="GCG382" s="2"/>
      <c r="GCH382" s="2"/>
      <c r="GCI382" s="2"/>
      <c r="GCJ382" s="2"/>
      <c r="GCK382" s="2"/>
      <c r="GCL382" s="2"/>
      <c r="GCM382" s="2"/>
      <c r="GCN382" s="2"/>
      <c r="GCO382" s="2"/>
      <c r="GCP382" s="2"/>
      <c r="GCQ382" s="2"/>
      <c r="GCR382" s="2"/>
      <c r="GCS382" s="2"/>
      <c r="GCT382" s="2"/>
      <c r="GCU382" s="2"/>
      <c r="GCV382" s="2"/>
      <c r="GCW382" s="2"/>
      <c r="GCX382" s="2"/>
      <c r="GCY382" s="2"/>
      <c r="GCZ382" s="2"/>
      <c r="GDA382" s="2"/>
      <c r="GDB382" s="2"/>
      <c r="GDC382" s="2"/>
      <c r="GDD382" s="2"/>
      <c r="GDE382" s="2"/>
      <c r="GDF382" s="2"/>
      <c r="GDG382" s="2"/>
      <c r="GDH382" s="2"/>
      <c r="GDI382" s="2"/>
      <c r="GDJ382" s="2"/>
      <c r="GDK382" s="2"/>
      <c r="GDL382" s="2"/>
      <c r="GDM382" s="2"/>
      <c r="GDN382" s="2"/>
      <c r="GDO382" s="2"/>
      <c r="GDP382" s="2"/>
      <c r="GDQ382" s="2"/>
      <c r="GDR382" s="2"/>
      <c r="GDS382" s="2"/>
      <c r="GDT382" s="2"/>
      <c r="GDU382" s="2"/>
      <c r="GDV382" s="2"/>
      <c r="GDW382" s="2"/>
      <c r="GDX382" s="2"/>
      <c r="GDY382" s="2"/>
      <c r="GDZ382" s="2"/>
      <c r="GEA382" s="2"/>
      <c r="GEB382" s="2"/>
      <c r="GEC382" s="2"/>
      <c r="GED382" s="2"/>
      <c r="GEE382" s="2"/>
      <c r="GEF382" s="2"/>
      <c r="GEG382" s="2"/>
      <c r="GEH382" s="2"/>
      <c r="GEI382" s="2"/>
      <c r="GEJ382" s="2"/>
      <c r="GEK382" s="2"/>
      <c r="GEL382" s="2"/>
      <c r="GEM382" s="2"/>
      <c r="GEN382" s="2"/>
      <c r="GEO382" s="2"/>
      <c r="GEP382" s="2"/>
      <c r="GEQ382" s="2"/>
      <c r="GER382" s="2"/>
      <c r="GES382" s="2"/>
      <c r="GET382" s="2"/>
      <c r="GEU382" s="2"/>
      <c r="GEV382" s="2"/>
      <c r="GEW382" s="2"/>
      <c r="GEX382" s="2"/>
      <c r="GEY382" s="2"/>
      <c r="GEZ382" s="2"/>
      <c r="GFA382" s="2"/>
      <c r="GFB382" s="2"/>
      <c r="GFC382" s="2"/>
      <c r="GFD382" s="2"/>
      <c r="GFE382" s="2"/>
      <c r="GFF382" s="2"/>
      <c r="GFG382" s="2"/>
      <c r="GFH382" s="2"/>
      <c r="GFI382" s="2"/>
      <c r="GFJ382" s="2"/>
      <c r="GFK382" s="2"/>
      <c r="GFL382" s="2"/>
      <c r="GFM382" s="2"/>
      <c r="GFN382" s="2"/>
      <c r="GFO382" s="2"/>
      <c r="GFP382" s="2"/>
      <c r="GFQ382" s="2"/>
      <c r="GFR382" s="2"/>
      <c r="GFS382" s="2"/>
      <c r="GFT382" s="2"/>
      <c r="GFU382" s="2"/>
      <c r="GFV382" s="2"/>
      <c r="GFW382" s="2"/>
      <c r="GFX382" s="2"/>
      <c r="GFY382" s="2"/>
      <c r="GFZ382" s="2"/>
      <c r="GGA382" s="2"/>
      <c r="GGB382" s="2"/>
      <c r="GGC382" s="2"/>
      <c r="GGD382" s="2"/>
      <c r="GGE382" s="2"/>
      <c r="GGF382" s="2"/>
      <c r="GGG382" s="2"/>
      <c r="GGH382" s="2"/>
      <c r="GGI382" s="2"/>
      <c r="GGJ382" s="2"/>
      <c r="GGK382" s="2"/>
      <c r="GGL382" s="2"/>
      <c r="GGM382" s="2"/>
      <c r="GGN382" s="2"/>
      <c r="GGO382" s="2"/>
      <c r="GGP382" s="2"/>
      <c r="GGQ382" s="2"/>
      <c r="GGR382" s="2"/>
      <c r="GGS382" s="2"/>
      <c r="GGT382" s="2"/>
      <c r="GGU382" s="2"/>
      <c r="GGV382" s="2"/>
      <c r="GGW382" s="2"/>
      <c r="GGX382" s="2"/>
      <c r="GGY382" s="2"/>
      <c r="GGZ382" s="2"/>
      <c r="GHA382" s="2"/>
      <c r="GHB382" s="2"/>
      <c r="GHC382" s="2"/>
      <c r="GHD382" s="2"/>
      <c r="GHE382" s="2"/>
      <c r="GHF382" s="2"/>
      <c r="GHG382" s="2"/>
      <c r="GHH382" s="2"/>
      <c r="GHI382" s="2"/>
      <c r="GHJ382" s="2"/>
      <c r="GHK382" s="2"/>
      <c r="GHL382" s="2"/>
      <c r="GHM382" s="2"/>
      <c r="GHN382" s="2"/>
      <c r="GHO382" s="2"/>
      <c r="GHP382" s="2"/>
      <c r="GHQ382" s="2"/>
      <c r="GHR382" s="2"/>
      <c r="GHS382" s="2"/>
      <c r="GHT382" s="2"/>
      <c r="GHU382" s="2"/>
      <c r="GHV382" s="2"/>
      <c r="GHW382" s="2"/>
      <c r="GHX382" s="2"/>
      <c r="GHY382" s="2"/>
      <c r="GHZ382" s="2"/>
      <c r="GIA382" s="2"/>
      <c r="GIB382" s="2"/>
      <c r="GIC382" s="2"/>
      <c r="GID382" s="2"/>
      <c r="GIE382" s="2"/>
      <c r="GIF382" s="2"/>
      <c r="GIG382" s="2"/>
      <c r="GIH382" s="2"/>
      <c r="GII382" s="2"/>
      <c r="GIJ382" s="2"/>
      <c r="GIK382" s="2"/>
      <c r="GIL382" s="2"/>
      <c r="GIM382" s="2"/>
      <c r="GIN382" s="2"/>
      <c r="GIO382" s="2"/>
      <c r="GIP382" s="2"/>
      <c r="GIQ382" s="2"/>
      <c r="GIR382" s="2"/>
      <c r="GIS382" s="2"/>
      <c r="GIT382" s="2"/>
      <c r="GIU382" s="2"/>
      <c r="GIV382" s="2"/>
      <c r="GIW382" s="2"/>
      <c r="GIX382" s="2"/>
      <c r="GIY382" s="2"/>
      <c r="GIZ382" s="2"/>
      <c r="GJA382" s="2"/>
      <c r="GJB382" s="2"/>
      <c r="GJC382" s="2"/>
      <c r="GJD382" s="2"/>
      <c r="GJE382" s="2"/>
      <c r="GJF382" s="2"/>
      <c r="GJG382" s="2"/>
      <c r="GJH382" s="2"/>
      <c r="GJI382" s="2"/>
      <c r="GJJ382" s="2"/>
      <c r="GJK382" s="2"/>
      <c r="GJL382" s="2"/>
      <c r="GJM382" s="2"/>
      <c r="GJN382" s="2"/>
      <c r="GJO382" s="2"/>
      <c r="GJP382" s="2"/>
      <c r="GJQ382" s="2"/>
      <c r="GJR382" s="2"/>
      <c r="GJS382" s="2"/>
      <c r="GJT382" s="2"/>
      <c r="GJU382" s="2"/>
      <c r="GJV382" s="2"/>
      <c r="GJW382" s="2"/>
      <c r="GJX382" s="2"/>
      <c r="GJY382" s="2"/>
      <c r="GJZ382" s="2"/>
      <c r="GKA382" s="2"/>
      <c r="GKB382" s="2"/>
      <c r="GKC382" s="2"/>
      <c r="GKD382" s="2"/>
      <c r="GKE382" s="2"/>
      <c r="GKF382" s="2"/>
      <c r="GKG382" s="2"/>
      <c r="GKH382" s="2"/>
      <c r="GKI382" s="2"/>
      <c r="GKJ382" s="2"/>
      <c r="GKK382" s="2"/>
      <c r="GKL382" s="2"/>
      <c r="GKM382" s="2"/>
      <c r="GKN382" s="2"/>
      <c r="GKO382" s="2"/>
      <c r="GKP382" s="2"/>
      <c r="GKQ382" s="2"/>
      <c r="GKR382" s="2"/>
      <c r="GKS382" s="2"/>
      <c r="GKT382" s="2"/>
      <c r="GKU382" s="2"/>
      <c r="GKV382" s="2"/>
      <c r="GKW382" s="2"/>
      <c r="GKX382" s="2"/>
      <c r="GKY382" s="2"/>
      <c r="GKZ382" s="2"/>
      <c r="GLA382" s="2"/>
      <c r="GLB382" s="2"/>
      <c r="GLC382" s="2"/>
      <c r="GLD382" s="2"/>
      <c r="GLE382" s="2"/>
      <c r="GLF382" s="2"/>
      <c r="GLG382" s="2"/>
      <c r="GLH382" s="2"/>
      <c r="GLI382" s="2"/>
      <c r="GLJ382" s="2"/>
      <c r="GLK382" s="2"/>
      <c r="GLL382" s="2"/>
      <c r="GLM382" s="2"/>
      <c r="GLN382" s="2"/>
      <c r="GLO382" s="2"/>
      <c r="GLP382" s="2"/>
      <c r="GLQ382" s="2"/>
      <c r="GLR382" s="2"/>
      <c r="GLS382" s="2"/>
      <c r="GLT382" s="2"/>
      <c r="GLU382" s="2"/>
      <c r="GLV382" s="2"/>
      <c r="GLW382" s="2"/>
      <c r="GLX382" s="2"/>
      <c r="GLY382" s="2"/>
      <c r="GLZ382" s="2"/>
      <c r="GMA382" s="2"/>
      <c r="GMB382" s="2"/>
      <c r="GMC382" s="2"/>
      <c r="GMD382" s="2"/>
      <c r="GME382" s="2"/>
      <c r="GMF382" s="2"/>
      <c r="GMG382" s="2"/>
      <c r="GMH382" s="2"/>
      <c r="GMI382" s="2"/>
      <c r="GMJ382" s="2"/>
      <c r="GMK382" s="2"/>
      <c r="GML382" s="2"/>
      <c r="GMM382" s="2"/>
      <c r="GMN382" s="2"/>
      <c r="GMO382" s="2"/>
      <c r="GMP382" s="2"/>
      <c r="GMQ382" s="2"/>
      <c r="GMR382" s="2"/>
      <c r="GMS382" s="2"/>
      <c r="GMT382" s="2"/>
      <c r="GMU382" s="2"/>
      <c r="GMV382" s="2"/>
      <c r="GMW382" s="2"/>
      <c r="GMX382" s="2"/>
      <c r="GMY382" s="2"/>
      <c r="GMZ382" s="2"/>
      <c r="GNA382" s="2"/>
      <c r="GNB382" s="2"/>
      <c r="GNC382" s="2"/>
      <c r="GND382" s="2"/>
      <c r="GNE382" s="2"/>
      <c r="GNF382" s="2"/>
      <c r="GNG382" s="2"/>
      <c r="GNH382" s="2"/>
      <c r="GNI382" s="2"/>
      <c r="GNJ382" s="2"/>
      <c r="GNK382" s="2"/>
      <c r="GNL382" s="2"/>
      <c r="GNM382" s="2"/>
      <c r="GNN382" s="2"/>
      <c r="GNO382" s="2"/>
      <c r="GNP382" s="2"/>
      <c r="GNQ382" s="2"/>
      <c r="GNR382" s="2"/>
      <c r="GNS382" s="2"/>
      <c r="GNT382" s="2"/>
      <c r="GNU382" s="2"/>
      <c r="GNV382" s="2"/>
      <c r="GNW382" s="2"/>
      <c r="GNX382" s="2"/>
      <c r="GNY382" s="2"/>
      <c r="GNZ382" s="2"/>
      <c r="GOA382" s="2"/>
      <c r="GOB382" s="2"/>
      <c r="GOC382" s="2"/>
      <c r="GOD382" s="2"/>
      <c r="GOE382" s="2"/>
      <c r="GOF382" s="2"/>
      <c r="GOG382" s="2"/>
      <c r="GOH382" s="2"/>
      <c r="GOI382" s="2"/>
      <c r="GOJ382" s="2"/>
      <c r="GOK382" s="2"/>
      <c r="GOL382" s="2"/>
      <c r="GOM382" s="2"/>
      <c r="GON382" s="2"/>
      <c r="GOO382" s="2"/>
      <c r="GOP382" s="2"/>
      <c r="GOQ382" s="2"/>
      <c r="GOR382" s="2"/>
      <c r="GOS382" s="2"/>
      <c r="GOT382" s="2"/>
      <c r="GOU382" s="2"/>
      <c r="GOV382" s="2"/>
      <c r="GOW382" s="2"/>
      <c r="GOX382" s="2"/>
      <c r="GOY382" s="2"/>
      <c r="GOZ382" s="2"/>
      <c r="GPA382" s="2"/>
      <c r="GPB382" s="2"/>
      <c r="GPC382" s="2"/>
      <c r="GPD382" s="2"/>
      <c r="GPE382" s="2"/>
      <c r="GPF382" s="2"/>
      <c r="GPG382" s="2"/>
      <c r="GPH382" s="2"/>
      <c r="GPI382" s="2"/>
      <c r="GPJ382" s="2"/>
      <c r="GPK382" s="2"/>
      <c r="GPL382" s="2"/>
      <c r="GPM382" s="2"/>
      <c r="GPN382" s="2"/>
      <c r="GPO382" s="2"/>
      <c r="GPP382" s="2"/>
      <c r="GPQ382" s="2"/>
      <c r="GPR382" s="2"/>
      <c r="GPS382" s="2"/>
      <c r="GPT382" s="2"/>
      <c r="GPU382" s="2"/>
      <c r="GPV382" s="2"/>
      <c r="GPW382" s="2"/>
      <c r="GPX382" s="2"/>
      <c r="GPY382" s="2"/>
      <c r="GPZ382" s="2"/>
      <c r="GQA382" s="2"/>
      <c r="GQB382" s="2"/>
      <c r="GQC382" s="2"/>
      <c r="GQD382" s="2"/>
      <c r="GQE382" s="2"/>
      <c r="GQF382" s="2"/>
      <c r="GQG382" s="2"/>
      <c r="GQH382" s="2"/>
      <c r="GQI382" s="2"/>
      <c r="GQJ382" s="2"/>
      <c r="GQK382" s="2"/>
      <c r="GQL382" s="2"/>
      <c r="GQM382" s="2"/>
      <c r="GQN382" s="2"/>
      <c r="GQO382" s="2"/>
      <c r="GQP382" s="2"/>
      <c r="GQQ382" s="2"/>
      <c r="GQR382" s="2"/>
      <c r="GQS382" s="2"/>
      <c r="GQT382" s="2"/>
      <c r="GQU382" s="2"/>
      <c r="GQV382" s="2"/>
      <c r="GQW382" s="2"/>
      <c r="GQX382" s="2"/>
      <c r="GQY382" s="2"/>
      <c r="GQZ382" s="2"/>
      <c r="GRA382" s="2"/>
      <c r="GRB382" s="2"/>
      <c r="GRC382" s="2"/>
      <c r="GRD382" s="2"/>
      <c r="GRE382" s="2"/>
      <c r="GRF382" s="2"/>
      <c r="GRG382" s="2"/>
      <c r="GRH382" s="2"/>
      <c r="GRI382" s="2"/>
      <c r="GRJ382" s="2"/>
      <c r="GRK382" s="2"/>
      <c r="GRL382" s="2"/>
      <c r="GRM382" s="2"/>
      <c r="GRN382" s="2"/>
      <c r="GRO382" s="2"/>
      <c r="GRP382" s="2"/>
      <c r="GRQ382" s="2"/>
      <c r="GRR382" s="2"/>
      <c r="GRS382" s="2"/>
      <c r="GRT382" s="2"/>
      <c r="GRU382" s="2"/>
      <c r="GRV382" s="2"/>
      <c r="GRW382" s="2"/>
      <c r="GRX382" s="2"/>
      <c r="GRY382" s="2"/>
      <c r="GRZ382" s="2"/>
      <c r="GSA382" s="2"/>
      <c r="GSB382" s="2"/>
      <c r="GSC382" s="2"/>
      <c r="GSD382" s="2"/>
      <c r="GSE382" s="2"/>
      <c r="GSF382" s="2"/>
      <c r="GSG382" s="2"/>
      <c r="GSH382" s="2"/>
      <c r="GSI382" s="2"/>
      <c r="GSJ382" s="2"/>
      <c r="GSK382" s="2"/>
      <c r="GSL382" s="2"/>
      <c r="GSM382" s="2"/>
      <c r="GSN382" s="2"/>
      <c r="GSO382" s="2"/>
      <c r="GSP382" s="2"/>
      <c r="GSQ382" s="2"/>
      <c r="GSR382" s="2"/>
      <c r="GSS382" s="2"/>
      <c r="GST382" s="2"/>
      <c r="GSU382" s="2"/>
      <c r="GSV382" s="2"/>
      <c r="GSW382" s="2"/>
      <c r="GSX382" s="2"/>
      <c r="GSY382" s="2"/>
      <c r="GSZ382" s="2"/>
      <c r="GTA382" s="2"/>
      <c r="GTB382" s="2"/>
      <c r="GTC382" s="2"/>
      <c r="GTD382" s="2"/>
      <c r="GTE382" s="2"/>
      <c r="GTF382" s="2"/>
      <c r="GTG382" s="2"/>
      <c r="GTH382" s="2"/>
      <c r="GTI382" s="2"/>
      <c r="GTJ382" s="2"/>
      <c r="GTK382" s="2"/>
      <c r="GTL382" s="2"/>
      <c r="GTM382" s="2"/>
      <c r="GTN382" s="2"/>
      <c r="GTO382" s="2"/>
      <c r="GTP382" s="2"/>
      <c r="GTQ382" s="2"/>
      <c r="GTR382" s="2"/>
      <c r="GTS382" s="2"/>
      <c r="GTT382" s="2"/>
      <c r="GTU382" s="2"/>
      <c r="GTV382" s="2"/>
      <c r="GTW382" s="2"/>
      <c r="GTX382" s="2"/>
      <c r="GTY382" s="2"/>
      <c r="GTZ382" s="2"/>
      <c r="GUA382" s="2"/>
      <c r="GUB382" s="2"/>
      <c r="GUC382" s="2"/>
      <c r="GUD382" s="2"/>
      <c r="GUE382" s="2"/>
      <c r="GUF382" s="2"/>
      <c r="GUG382" s="2"/>
      <c r="GUH382" s="2"/>
      <c r="GUI382" s="2"/>
      <c r="GUJ382" s="2"/>
      <c r="GUK382" s="2"/>
      <c r="GUL382" s="2"/>
      <c r="GUM382" s="2"/>
      <c r="GUN382" s="2"/>
      <c r="GUO382" s="2"/>
      <c r="GUP382" s="2"/>
      <c r="GUQ382" s="2"/>
      <c r="GUR382" s="2"/>
      <c r="GUS382" s="2"/>
      <c r="GUT382" s="2"/>
      <c r="GUU382" s="2"/>
      <c r="GUV382" s="2"/>
      <c r="GUW382" s="2"/>
      <c r="GUX382" s="2"/>
      <c r="GUY382" s="2"/>
      <c r="GUZ382" s="2"/>
      <c r="GVA382" s="2"/>
      <c r="GVB382" s="2"/>
      <c r="GVC382" s="2"/>
      <c r="GVD382" s="2"/>
      <c r="GVE382" s="2"/>
      <c r="GVF382" s="2"/>
      <c r="GVG382" s="2"/>
      <c r="GVH382" s="2"/>
      <c r="GVI382" s="2"/>
      <c r="GVJ382" s="2"/>
      <c r="GVK382" s="2"/>
      <c r="GVL382" s="2"/>
      <c r="GVM382" s="2"/>
      <c r="GVN382" s="2"/>
      <c r="GVO382" s="2"/>
      <c r="GVP382" s="2"/>
      <c r="GVQ382" s="2"/>
      <c r="GVR382" s="2"/>
      <c r="GVS382" s="2"/>
      <c r="GVT382" s="2"/>
      <c r="GVU382" s="2"/>
      <c r="GVV382" s="2"/>
      <c r="GVW382" s="2"/>
      <c r="GVX382" s="2"/>
      <c r="GVY382" s="2"/>
      <c r="GVZ382" s="2"/>
      <c r="GWA382" s="2"/>
      <c r="GWB382" s="2"/>
      <c r="GWC382" s="2"/>
      <c r="GWD382" s="2"/>
      <c r="GWE382" s="2"/>
      <c r="GWF382" s="2"/>
      <c r="GWG382" s="2"/>
      <c r="GWH382" s="2"/>
      <c r="GWI382" s="2"/>
      <c r="GWJ382" s="2"/>
      <c r="GWK382" s="2"/>
      <c r="GWL382" s="2"/>
      <c r="GWM382" s="2"/>
      <c r="GWN382" s="2"/>
      <c r="GWO382" s="2"/>
      <c r="GWP382" s="2"/>
      <c r="GWQ382" s="2"/>
      <c r="GWR382" s="2"/>
      <c r="GWS382" s="2"/>
      <c r="GWT382" s="2"/>
      <c r="GWU382" s="2"/>
      <c r="GWV382" s="2"/>
      <c r="GWW382" s="2"/>
      <c r="GWX382" s="2"/>
      <c r="GWY382" s="2"/>
      <c r="GWZ382" s="2"/>
      <c r="GXA382" s="2"/>
      <c r="GXB382" s="2"/>
      <c r="GXC382" s="2"/>
      <c r="GXD382" s="2"/>
      <c r="GXE382" s="2"/>
      <c r="GXF382" s="2"/>
      <c r="GXG382" s="2"/>
      <c r="GXH382" s="2"/>
      <c r="GXI382" s="2"/>
      <c r="GXJ382" s="2"/>
      <c r="GXK382" s="2"/>
      <c r="GXL382" s="2"/>
      <c r="GXM382" s="2"/>
      <c r="GXN382" s="2"/>
      <c r="GXO382" s="2"/>
      <c r="GXP382" s="2"/>
      <c r="GXQ382" s="2"/>
      <c r="GXR382" s="2"/>
      <c r="GXS382" s="2"/>
      <c r="GXT382" s="2"/>
      <c r="GXU382" s="2"/>
      <c r="GXV382" s="2"/>
      <c r="GXW382" s="2"/>
      <c r="GXX382" s="2"/>
      <c r="GXY382" s="2"/>
      <c r="GXZ382" s="2"/>
      <c r="GYA382" s="2"/>
      <c r="GYB382" s="2"/>
      <c r="GYC382" s="2"/>
      <c r="GYD382" s="2"/>
      <c r="GYE382" s="2"/>
      <c r="GYF382" s="2"/>
      <c r="GYG382" s="2"/>
      <c r="GYH382" s="2"/>
      <c r="GYI382" s="2"/>
      <c r="GYJ382" s="2"/>
      <c r="GYK382" s="2"/>
      <c r="GYL382" s="2"/>
      <c r="GYM382" s="2"/>
      <c r="GYN382" s="2"/>
      <c r="GYO382" s="2"/>
      <c r="GYP382" s="2"/>
      <c r="GYQ382" s="2"/>
      <c r="GYR382" s="2"/>
      <c r="GYS382" s="2"/>
      <c r="GYT382" s="2"/>
      <c r="GYU382" s="2"/>
      <c r="GYV382" s="2"/>
      <c r="GYW382" s="2"/>
      <c r="GYX382" s="2"/>
      <c r="GYY382" s="2"/>
      <c r="GYZ382" s="2"/>
      <c r="GZA382" s="2"/>
      <c r="GZB382" s="2"/>
      <c r="GZC382" s="2"/>
      <c r="GZD382" s="2"/>
      <c r="GZE382" s="2"/>
      <c r="GZF382" s="2"/>
      <c r="GZG382" s="2"/>
      <c r="GZH382" s="2"/>
      <c r="GZI382" s="2"/>
      <c r="GZJ382" s="2"/>
      <c r="GZK382" s="2"/>
      <c r="GZL382" s="2"/>
      <c r="GZM382" s="2"/>
      <c r="GZN382" s="2"/>
      <c r="GZO382" s="2"/>
      <c r="GZP382" s="2"/>
      <c r="GZQ382" s="2"/>
      <c r="GZR382" s="2"/>
      <c r="GZS382" s="2"/>
      <c r="GZT382" s="2"/>
      <c r="GZU382" s="2"/>
      <c r="GZV382" s="2"/>
      <c r="GZW382" s="2"/>
      <c r="GZX382" s="2"/>
      <c r="GZY382" s="2"/>
      <c r="GZZ382" s="2"/>
      <c r="HAA382" s="2"/>
      <c r="HAB382" s="2"/>
      <c r="HAC382" s="2"/>
      <c r="HAD382" s="2"/>
      <c r="HAE382" s="2"/>
      <c r="HAF382" s="2"/>
      <c r="HAG382" s="2"/>
      <c r="HAH382" s="2"/>
      <c r="HAI382" s="2"/>
      <c r="HAJ382" s="2"/>
      <c r="HAK382" s="2"/>
      <c r="HAL382" s="2"/>
      <c r="HAM382" s="2"/>
      <c r="HAN382" s="2"/>
      <c r="HAO382" s="2"/>
      <c r="HAP382" s="2"/>
      <c r="HAQ382" s="2"/>
      <c r="HAR382" s="2"/>
      <c r="HAS382" s="2"/>
      <c r="HAT382" s="2"/>
      <c r="HAU382" s="2"/>
      <c r="HAV382" s="2"/>
      <c r="HAW382" s="2"/>
      <c r="HAX382" s="2"/>
      <c r="HAY382" s="2"/>
      <c r="HAZ382" s="2"/>
      <c r="HBA382" s="2"/>
      <c r="HBB382" s="2"/>
      <c r="HBC382" s="2"/>
      <c r="HBD382" s="2"/>
      <c r="HBE382" s="2"/>
      <c r="HBF382" s="2"/>
      <c r="HBG382" s="2"/>
      <c r="HBH382" s="2"/>
      <c r="HBI382" s="2"/>
      <c r="HBJ382" s="2"/>
      <c r="HBK382" s="2"/>
      <c r="HBL382" s="2"/>
      <c r="HBM382" s="2"/>
      <c r="HBN382" s="2"/>
      <c r="HBO382" s="2"/>
      <c r="HBP382" s="2"/>
      <c r="HBQ382" s="2"/>
      <c r="HBR382" s="2"/>
      <c r="HBS382" s="2"/>
      <c r="HBT382" s="2"/>
      <c r="HBU382" s="2"/>
      <c r="HBV382" s="2"/>
      <c r="HBW382" s="2"/>
      <c r="HBX382" s="2"/>
      <c r="HBY382" s="2"/>
      <c r="HBZ382" s="2"/>
      <c r="HCA382" s="2"/>
      <c r="HCB382" s="2"/>
      <c r="HCC382" s="2"/>
      <c r="HCD382" s="2"/>
      <c r="HCE382" s="2"/>
      <c r="HCF382" s="2"/>
      <c r="HCG382" s="2"/>
      <c r="HCH382" s="2"/>
      <c r="HCI382" s="2"/>
      <c r="HCJ382" s="2"/>
      <c r="HCK382" s="2"/>
      <c r="HCL382" s="2"/>
      <c r="HCM382" s="2"/>
      <c r="HCN382" s="2"/>
      <c r="HCO382" s="2"/>
      <c r="HCP382" s="2"/>
      <c r="HCQ382" s="2"/>
      <c r="HCR382" s="2"/>
      <c r="HCS382" s="2"/>
      <c r="HCT382" s="2"/>
      <c r="HCU382" s="2"/>
      <c r="HCV382" s="2"/>
      <c r="HCW382" s="2"/>
      <c r="HCX382" s="2"/>
      <c r="HCY382" s="2"/>
      <c r="HCZ382" s="2"/>
      <c r="HDA382" s="2"/>
      <c r="HDB382" s="2"/>
      <c r="HDC382" s="2"/>
      <c r="HDD382" s="2"/>
      <c r="HDE382" s="2"/>
      <c r="HDF382" s="2"/>
      <c r="HDG382" s="2"/>
      <c r="HDH382" s="2"/>
      <c r="HDI382" s="2"/>
      <c r="HDJ382" s="2"/>
      <c r="HDK382" s="2"/>
      <c r="HDL382" s="2"/>
      <c r="HDM382" s="2"/>
      <c r="HDN382" s="2"/>
      <c r="HDO382" s="2"/>
      <c r="HDP382" s="2"/>
      <c r="HDQ382" s="2"/>
      <c r="HDR382" s="2"/>
      <c r="HDS382" s="2"/>
      <c r="HDT382" s="2"/>
      <c r="HDU382" s="2"/>
      <c r="HDV382" s="2"/>
      <c r="HDW382" s="2"/>
      <c r="HDX382" s="2"/>
      <c r="HDY382" s="2"/>
      <c r="HDZ382" s="2"/>
      <c r="HEA382" s="2"/>
      <c r="HEB382" s="2"/>
      <c r="HEC382" s="2"/>
      <c r="HED382" s="2"/>
      <c r="HEE382" s="2"/>
      <c r="HEF382" s="2"/>
      <c r="HEG382" s="2"/>
      <c r="HEH382" s="2"/>
      <c r="HEI382" s="2"/>
      <c r="HEJ382" s="2"/>
      <c r="HEK382" s="2"/>
      <c r="HEL382" s="2"/>
      <c r="HEM382" s="2"/>
      <c r="HEN382" s="2"/>
      <c r="HEO382" s="2"/>
      <c r="HEP382" s="2"/>
      <c r="HEQ382" s="2"/>
      <c r="HER382" s="2"/>
      <c r="HES382" s="2"/>
      <c r="HET382" s="2"/>
      <c r="HEU382" s="2"/>
      <c r="HEV382" s="2"/>
      <c r="HEW382" s="2"/>
      <c r="HEX382" s="2"/>
      <c r="HEY382" s="2"/>
      <c r="HEZ382" s="2"/>
      <c r="HFA382" s="2"/>
      <c r="HFB382" s="2"/>
      <c r="HFC382" s="2"/>
      <c r="HFD382" s="2"/>
      <c r="HFE382" s="2"/>
      <c r="HFF382" s="2"/>
      <c r="HFG382" s="2"/>
      <c r="HFH382" s="2"/>
      <c r="HFI382" s="2"/>
      <c r="HFJ382" s="2"/>
      <c r="HFK382" s="2"/>
      <c r="HFL382" s="2"/>
      <c r="HFM382" s="2"/>
      <c r="HFN382" s="2"/>
      <c r="HFO382" s="2"/>
      <c r="HFP382" s="2"/>
      <c r="HFQ382" s="2"/>
      <c r="HFR382" s="2"/>
      <c r="HFS382" s="2"/>
      <c r="HFT382" s="2"/>
      <c r="HFU382" s="2"/>
      <c r="HFV382" s="2"/>
      <c r="HFW382" s="2"/>
      <c r="HFX382" s="2"/>
      <c r="HFY382" s="2"/>
      <c r="HFZ382" s="2"/>
      <c r="HGA382" s="2"/>
      <c r="HGB382" s="2"/>
      <c r="HGC382" s="2"/>
      <c r="HGD382" s="2"/>
      <c r="HGE382" s="2"/>
      <c r="HGF382" s="2"/>
      <c r="HGG382" s="2"/>
      <c r="HGH382" s="2"/>
      <c r="HGI382" s="2"/>
      <c r="HGJ382" s="2"/>
      <c r="HGK382" s="2"/>
      <c r="HGL382" s="2"/>
      <c r="HGM382" s="2"/>
      <c r="HGN382" s="2"/>
      <c r="HGO382" s="2"/>
      <c r="HGP382" s="2"/>
      <c r="HGQ382" s="2"/>
      <c r="HGR382" s="2"/>
      <c r="HGS382" s="2"/>
      <c r="HGT382" s="2"/>
      <c r="HGU382" s="2"/>
      <c r="HGV382" s="2"/>
      <c r="HGW382" s="2"/>
      <c r="HGX382" s="2"/>
      <c r="HGY382" s="2"/>
      <c r="HGZ382" s="2"/>
      <c r="HHA382" s="2"/>
      <c r="HHB382" s="2"/>
      <c r="HHC382" s="2"/>
      <c r="HHD382" s="2"/>
      <c r="HHE382" s="2"/>
      <c r="HHF382" s="2"/>
      <c r="HHG382" s="2"/>
      <c r="HHH382" s="2"/>
      <c r="HHI382" s="2"/>
      <c r="HHJ382" s="2"/>
      <c r="HHK382" s="2"/>
      <c r="HHL382" s="2"/>
      <c r="HHM382" s="2"/>
      <c r="HHN382" s="2"/>
      <c r="HHO382" s="2"/>
      <c r="HHP382" s="2"/>
      <c r="HHQ382" s="2"/>
      <c r="HHR382" s="2"/>
      <c r="HHS382" s="2"/>
      <c r="HHT382" s="2"/>
      <c r="HHU382" s="2"/>
      <c r="HHV382" s="2"/>
      <c r="HHW382" s="2"/>
      <c r="HHX382" s="2"/>
      <c r="HHY382" s="2"/>
      <c r="HHZ382" s="2"/>
      <c r="HIA382" s="2"/>
      <c r="HIB382" s="2"/>
      <c r="HIC382" s="2"/>
      <c r="HID382" s="2"/>
      <c r="HIE382" s="2"/>
      <c r="HIF382" s="2"/>
      <c r="HIG382" s="2"/>
      <c r="HIH382" s="2"/>
      <c r="HII382" s="2"/>
      <c r="HIJ382" s="2"/>
      <c r="HIK382" s="2"/>
      <c r="HIL382" s="2"/>
      <c r="HIM382" s="2"/>
      <c r="HIN382" s="2"/>
      <c r="HIO382" s="2"/>
      <c r="HIP382" s="2"/>
      <c r="HIQ382" s="2"/>
      <c r="HIR382" s="2"/>
      <c r="HIS382" s="2"/>
      <c r="HIT382" s="2"/>
      <c r="HIU382" s="2"/>
      <c r="HIV382" s="2"/>
      <c r="HIW382" s="2"/>
      <c r="HIX382" s="2"/>
      <c r="HIY382" s="2"/>
      <c r="HIZ382" s="2"/>
      <c r="HJA382" s="2"/>
      <c r="HJB382" s="2"/>
      <c r="HJC382" s="2"/>
      <c r="HJD382" s="2"/>
      <c r="HJE382" s="2"/>
      <c r="HJF382" s="2"/>
      <c r="HJG382" s="2"/>
      <c r="HJH382" s="2"/>
      <c r="HJI382" s="2"/>
      <c r="HJJ382" s="2"/>
      <c r="HJK382" s="2"/>
      <c r="HJL382" s="2"/>
      <c r="HJM382" s="2"/>
      <c r="HJN382" s="2"/>
      <c r="HJO382" s="2"/>
      <c r="HJP382" s="2"/>
      <c r="HJQ382" s="2"/>
      <c r="HJR382" s="2"/>
      <c r="HJS382" s="2"/>
      <c r="HJT382" s="2"/>
      <c r="HJU382" s="2"/>
      <c r="HJV382" s="2"/>
      <c r="HJW382" s="2"/>
      <c r="HJX382" s="2"/>
      <c r="HJY382" s="2"/>
      <c r="HJZ382" s="2"/>
      <c r="HKA382" s="2"/>
      <c r="HKB382" s="2"/>
      <c r="HKC382" s="2"/>
      <c r="HKD382" s="2"/>
      <c r="HKE382" s="2"/>
      <c r="HKF382" s="2"/>
      <c r="HKG382" s="2"/>
      <c r="HKH382" s="2"/>
      <c r="HKI382" s="2"/>
      <c r="HKJ382" s="2"/>
      <c r="HKK382" s="2"/>
      <c r="HKL382" s="2"/>
      <c r="HKM382" s="2"/>
      <c r="HKN382" s="2"/>
      <c r="HKO382" s="2"/>
      <c r="HKP382" s="2"/>
      <c r="HKQ382" s="2"/>
      <c r="HKR382" s="2"/>
      <c r="HKS382" s="2"/>
      <c r="HKT382" s="2"/>
      <c r="HKU382" s="2"/>
      <c r="HKV382" s="2"/>
      <c r="HKW382" s="2"/>
      <c r="HKX382" s="2"/>
      <c r="HKY382" s="2"/>
      <c r="HKZ382" s="2"/>
      <c r="HLA382" s="2"/>
      <c r="HLB382" s="2"/>
      <c r="HLC382" s="2"/>
      <c r="HLD382" s="2"/>
      <c r="HLE382" s="2"/>
      <c r="HLF382" s="2"/>
      <c r="HLG382" s="2"/>
      <c r="HLH382" s="2"/>
      <c r="HLI382" s="2"/>
      <c r="HLJ382" s="2"/>
      <c r="HLK382" s="2"/>
      <c r="HLL382" s="2"/>
      <c r="HLM382" s="2"/>
      <c r="HLN382" s="2"/>
      <c r="HLO382" s="2"/>
      <c r="HLP382" s="2"/>
      <c r="HLQ382" s="2"/>
      <c r="HLR382" s="2"/>
      <c r="HLS382" s="2"/>
      <c r="HLT382" s="2"/>
      <c r="HLU382" s="2"/>
      <c r="HLV382" s="2"/>
      <c r="HLW382" s="2"/>
      <c r="HLX382" s="2"/>
      <c r="HLY382" s="2"/>
      <c r="HLZ382" s="2"/>
      <c r="HMA382" s="2"/>
      <c r="HMB382" s="2"/>
      <c r="HMC382" s="2"/>
      <c r="HMD382" s="2"/>
      <c r="HME382" s="2"/>
      <c r="HMF382" s="2"/>
      <c r="HMG382" s="2"/>
      <c r="HMH382" s="2"/>
      <c r="HMI382" s="2"/>
      <c r="HMJ382" s="2"/>
      <c r="HMK382" s="2"/>
      <c r="HML382" s="2"/>
      <c r="HMM382" s="2"/>
      <c r="HMN382" s="2"/>
      <c r="HMO382" s="2"/>
      <c r="HMP382" s="2"/>
      <c r="HMQ382" s="2"/>
      <c r="HMR382" s="2"/>
      <c r="HMS382" s="2"/>
      <c r="HMT382" s="2"/>
      <c r="HMU382" s="2"/>
      <c r="HMV382" s="2"/>
      <c r="HMW382" s="2"/>
      <c r="HMX382" s="2"/>
      <c r="HMY382" s="2"/>
      <c r="HMZ382" s="2"/>
      <c r="HNA382" s="2"/>
      <c r="HNB382" s="2"/>
      <c r="HNC382" s="2"/>
      <c r="HND382" s="2"/>
      <c r="HNE382" s="2"/>
      <c r="HNF382" s="2"/>
      <c r="HNG382" s="2"/>
      <c r="HNH382" s="2"/>
      <c r="HNI382" s="2"/>
      <c r="HNJ382" s="2"/>
      <c r="HNK382" s="2"/>
      <c r="HNL382" s="2"/>
      <c r="HNM382" s="2"/>
      <c r="HNN382" s="2"/>
      <c r="HNO382" s="2"/>
      <c r="HNP382" s="2"/>
      <c r="HNQ382" s="2"/>
      <c r="HNR382" s="2"/>
      <c r="HNS382" s="2"/>
      <c r="HNT382" s="2"/>
      <c r="HNU382" s="2"/>
      <c r="HNV382" s="2"/>
      <c r="HNW382" s="2"/>
      <c r="HNX382" s="2"/>
      <c r="HNY382" s="2"/>
      <c r="HNZ382" s="2"/>
      <c r="HOA382" s="2"/>
      <c r="HOB382" s="2"/>
      <c r="HOC382" s="2"/>
      <c r="HOD382" s="2"/>
      <c r="HOE382" s="2"/>
      <c r="HOF382" s="2"/>
      <c r="HOG382" s="2"/>
      <c r="HOH382" s="2"/>
      <c r="HOI382" s="2"/>
      <c r="HOJ382" s="2"/>
      <c r="HOK382" s="2"/>
      <c r="HOL382" s="2"/>
      <c r="HOM382" s="2"/>
      <c r="HON382" s="2"/>
      <c r="HOO382" s="2"/>
      <c r="HOP382" s="2"/>
      <c r="HOQ382" s="2"/>
      <c r="HOR382" s="2"/>
      <c r="HOS382" s="2"/>
      <c r="HOT382" s="2"/>
      <c r="HOU382" s="2"/>
      <c r="HOV382" s="2"/>
      <c r="HOW382" s="2"/>
      <c r="HOX382" s="2"/>
      <c r="HOY382" s="2"/>
      <c r="HOZ382" s="2"/>
      <c r="HPA382" s="2"/>
      <c r="HPB382" s="2"/>
      <c r="HPC382" s="2"/>
      <c r="HPD382" s="2"/>
      <c r="HPE382" s="2"/>
      <c r="HPF382" s="2"/>
      <c r="HPG382" s="2"/>
      <c r="HPH382" s="2"/>
      <c r="HPI382" s="2"/>
      <c r="HPJ382" s="2"/>
      <c r="HPK382" s="2"/>
      <c r="HPL382" s="2"/>
      <c r="HPM382" s="2"/>
      <c r="HPN382" s="2"/>
      <c r="HPO382" s="2"/>
      <c r="HPP382" s="2"/>
      <c r="HPQ382" s="2"/>
      <c r="HPR382" s="2"/>
      <c r="HPS382" s="2"/>
      <c r="HPT382" s="2"/>
      <c r="HPU382" s="2"/>
      <c r="HPV382" s="2"/>
      <c r="HPW382" s="2"/>
      <c r="HPX382" s="2"/>
      <c r="HPY382" s="2"/>
      <c r="HPZ382" s="2"/>
      <c r="HQA382" s="2"/>
      <c r="HQB382" s="2"/>
      <c r="HQC382" s="2"/>
      <c r="HQD382" s="2"/>
      <c r="HQE382" s="2"/>
      <c r="HQF382" s="2"/>
      <c r="HQG382" s="2"/>
      <c r="HQH382" s="2"/>
      <c r="HQI382" s="2"/>
      <c r="HQJ382" s="2"/>
      <c r="HQK382" s="2"/>
      <c r="HQL382" s="2"/>
      <c r="HQM382" s="2"/>
      <c r="HQN382" s="2"/>
      <c r="HQO382" s="2"/>
      <c r="HQP382" s="2"/>
      <c r="HQQ382" s="2"/>
      <c r="HQR382" s="2"/>
      <c r="HQS382" s="2"/>
      <c r="HQT382" s="2"/>
      <c r="HQU382" s="2"/>
      <c r="HQV382" s="2"/>
      <c r="HQW382" s="2"/>
      <c r="HQX382" s="2"/>
      <c r="HQY382" s="2"/>
      <c r="HQZ382" s="2"/>
      <c r="HRA382" s="2"/>
      <c r="HRB382" s="2"/>
      <c r="HRC382" s="2"/>
      <c r="HRD382" s="2"/>
      <c r="HRE382" s="2"/>
      <c r="HRF382" s="2"/>
      <c r="HRG382" s="2"/>
      <c r="HRH382" s="2"/>
      <c r="HRI382" s="2"/>
      <c r="HRJ382" s="2"/>
      <c r="HRK382" s="2"/>
      <c r="HRL382" s="2"/>
      <c r="HRM382" s="2"/>
      <c r="HRN382" s="2"/>
      <c r="HRO382" s="2"/>
      <c r="HRP382" s="2"/>
      <c r="HRQ382" s="2"/>
      <c r="HRR382" s="2"/>
      <c r="HRS382" s="2"/>
      <c r="HRT382" s="2"/>
      <c r="HRU382" s="2"/>
      <c r="HRV382" s="2"/>
      <c r="HRW382" s="2"/>
      <c r="HRX382" s="2"/>
      <c r="HRY382" s="2"/>
      <c r="HRZ382" s="2"/>
      <c r="HSA382" s="2"/>
      <c r="HSB382" s="2"/>
      <c r="HSC382" s="2"/>
      <c r="HSD382" s="2"/>
      <c r="HSE382" s="2"/>
      <c r="HSF382" s="2"/>
      <c r="HSG382" s="2"/>
      <c r="HSH382" s="2"/>
      <c r="HSI382" s="2"/>
      <c r="HSJ382" s="2"/>
      <c r="HSK382" s="2"/>
      <c r="HSL382" s="2"/>
      <c r="HSM382" s="2"/>
      <c r="HSN382" s="2"/>
      <c r="HSO382" s="2"/>
      <c r="HSP382" s="2"/>
      <c r="HSQ382" s="2"/>
      <c r="HSR382" s="2"/>
      <c r="HSS382" s="2"/>
      <c r="HST382" s="2"/>
      <c r="HSU382" s="2"/>
      <c r="HSV382" s="2"/>
      <c r="HSW382" s="2"/>
      <c r="HSX382" s="2"/>
      <c r="HSY382" s="2"/>
      <c r="HSZ382" s="2"/>
      <c r="HTA382" s="2"/>
      <c r="HTB382" s="2"/>
      <c r="HTC382" s="2"/>
      <c r="HTD382" s="2"/>
      <c r="HTE382" s="2"/>
      <c r="HTF382" s="2"/>
      <c r="HTG382" s="2"/>
      <c r="HTH382" s="2"/>
      <c r="HTI382" s="2"/>
      <c r="HTJ382" s="2"/>
      <c r="HTK382" s="2"/>
      <c r="HTL382" s="2"/>
      <c r="HTM382" s="2"/>
      <c r="HTN382" s="2"/>
      <c r="HTO382" s="2"/>
      <c r="HTP382" s="2"/>
      <c r="HTQ382" s="2"/>
      <c r="HTR382" s="2"/>
      <c r="HTS382" s="2"/>
      <c r="HTT382" s="2"/>
      <c r="HTU382" s="2"/>
      <c r="HTV382" s="2"/>
      <c r="HTW382" s="2"/>
      <c r="HTX382" s="2"/>
      <c r="HTY382" s="2"/>
      <c r="HTZ382" s="2"/>
      <c r="HUA382" s="2"/>
      <c r="HUB382" s="2"/>
      <c r="HUC382" s="2"/>
      <c r="HUD382" s="2"/>
      <c r="HUE382" s="2"/>
      <c r="HUF382" s="2"/>
      <c r="HUG382" s="2"/>
      <c r="HUH382" s="2"/>
      <c r="HUI382" s="2"/>
      <c r="HUJ382" s="2"/>
      <c r="HUK382" s="2"/>
      <c r="HUL382" s="2"/>
      <c r="HUM382" s="2"/>
      <c r="HUN382" s="2"/>
      <c r="HUO382" s="2"/>
      <c r="HUP382" s="2"/>
      <c r="HUQ382" s="2"/>
      <c r="HUR382" s="2"/>
      <c r="HUS382" s="2"/>
      <c r="HUT382" s="2"/>
      <c r="HUU382" s="2"/>
      <c r="HUV382" s="2"/>
      <c r="HUW382" s="2"/>
      <c r="HUX382" s="2"/>
      <c r="HUY382" s="2"/>
      <c r="HUZ382" s="2"/>
      <c r="HVA382" s="2"/>
      <c r="HVB382" s="2"/>
      <c r="HVC382" s="2"/>
      <c r="HVD382" s="2"/>
      <c r="HVE382" s="2"/>
      <c r="HVF382" s="2"/>
      <c r="HVG382" s="2"/>
      <c r="HVH382" s="2"/>
      <c r="HVI382" s="2"/>
      <c r="HVJ382" s="2"/>
      <c r="HVK382" s="2"/>
      <c r="HVL382" s="2"/>
      <c r="HVM382" s="2"/>
      <c r="HVN382" s="2"/>
      <c r="HVO382" s="2"/>
      <c r="HVP382" s="2"/>
      <c r="HVQ382" s="2"/>
      <c r="HVR382" s="2"/>
      <c r="HVS382" s="2"/>
      <c r="HVT382" s="2"/>
      <c r="HVU382" s="2"/>
      <c r="HVV382" s="2"/>
      <c r="HVW382" s="2"/>
      <c r="HVX382" s="2"/>
      <c r="HVY382" s="2"/>
      <c r="HVZ382" s="2"/>
      <c r="HWA382" s="2"/>
      <c r="HWB382" s="2"/>
      <c r="HWC382" s="2"/>
      <c r="HWD382" s="2"/>
      <c r="HWE382" s="2"/>
      <c r="HWF382" s="2"/>
      <c r="HWG382" s="2"/>
      <c r="HWH382" s="2"/>
      <c r="HWI382" s="2"/>
      <c r="HWJ382" s="2"/>
      <c r="HWK382" s="2"/>
      <c r="HWL382" s="2"/>
      <c r="HWM382" s="2"/>
      <c r="HWN382" s="2"/>
      <c r="HWO382" s="2"/>
      <c r="HWP382" s="2"/>
      <c r="HWQ382" s="2"/>
      <c r="HWR382" s="2"/>
      <c r="HWS382" s="2"/>
      <c r="HWT382" s="2"/>
      <c r="HWU382" s="2"/>
      <c r="HWV382" s="2"/>
      <c r="HWW382" s="2"/>
      <c r="HWX382" s="2"/>
      <c r="HWY382" s="2"/>
      <c r="HWZ382" s="2"/>
      <c r="HXA382" s="2"/>
      <c r="HXB382" s="2"/>
      <c r="HXC382" s="2"/>
      <c r="HXD382" s="2"/>
      <c r="HXE382" s="2"/>
      <c r="HXF382" s="2"/>
      <c r="HXG382" s="2"/>
      <c r="HXH382" s="2"/>
      <c r="HXI382" s="2"/>
      <c r="HXJ382" s="2"/>
      <c r="HXK382" s="2"/>
      <c r="HXL382" s="2"/>
      <c r="HXM382" s="2"/>
      <c r="HXN382" s="2"/>
      <c r="HXO382" s="2"/>
      <c r="HXP382" s="2"/>
      <c r="HXQ382" s="2"/>
      <c r="HXR382" s="2"/>
      <c r="HXS382" s="2"/>
      <c r="HXT382" s="2"/>
      <c r="HXU382" s="2"/>
      <c r="HXV382" s="2"/>
      <c r="HXW382" s="2"/>
      <c r="HXX382" s="2"/>
      <c r="HXY382" s="2"/>
      <c r="HXZ382" s="2"/>
      <c r="HYA382" s="2"/>
      <c r="HYB382" s="2"/>
      <c r="HYC382" s="2"/>
      <c r="HYD382" s="2"/>
      <c r="HYE382" s="2"/>
      <c r="HYF382" s="2"/>
      <c r="HYG382" s="2"/>
      <c r="HYH382" s="2"/>
      <c r="HYI382" s="2"/>
      <c r="HYJ382" s="2"/>
      <c r="HYK382" s="2"/>
      <c r="HYL382" s="2"/>
      <c r="HYM382" s="2"/>
      <c r="HYN382" s="2"/>
      <c r="HYO382" s="2"/>
      <c r="HYP382" s="2"/>
      <c r="HYQ382" s="2"/>
      <c r="HYR382" s="2"/>
      <c r="HYS382" s="2"/>
      <c r="HYT382" s="2"/>
      <c r="HYU382" s="2"/>
      <c r="HYV382" s="2"/>
      <c r="HYW382" s="2"/>
      <c r="HYX382" s="2"/>
      <c r="HYY382" s="2"/>
      <c r="HYZ382" s="2"/>
      <c r="HZA382" s="2"/>
      <c r="HZB382" s="2"/>
      <c r="HZC382" s="2"/>
      <c r="HZD382" s="2"/>
      <c r="HZE382" s="2"/>
      <c r="HZF382" s="2"/>
      <c r="HZG382" s="2"/>
      <c r="HZH382" s="2"/>
      <c r="HZI382" s="2"/>
      <c r="HZJ382" s="2"/>
      <c r="HZK382" s="2"/>
      <c r="HZL382" s="2"/>
      <c r="HZM382" s="2"/>
      <c r="HZN382" s="2"/>
      <c r="HZO382" s="2"/>
      <c r="HZP382" s="2"/>
      <c r="HZQ382" s="2"/>
      <c r="HZR382" s="2"/>
      <c r="HZS382" s="2"/>
      <c r="HZT382" s="2"/>
      <c r="HZU382" s="2"/>
      <c r="HZV382" s="2"/>
      <c r="HZW382" s="2"/>
      <c r="HZX382" s="2"/>
      <c r="HZY382" s="2"/>
      <c r="HZZ382" s="2"/>
      <c r="IAA382" s="2"/>
      <c r="IAB382" s="2"/>
      <c r="IAC382" s="2"/>
      <c r="IAD382" s="2"/>
      <c r="IAE382" s="2"/>
      <c r="IAF382" s="2"/>
      <c r="IAG382" s="2"/>
      <c r="IAH382" s="2"/>
      <c r="IAI382" s="2"/>
      <c r="IAJ382" s="2"/>
      <c r="IAK382" s="2"/>
      <c r="IAL382" s="2"/>
      <c r="IAM382" s="2"/>
      <c r="IAN382" s="2"/>
      <c r="IAO382" s="2"/>
      <c r="IAP382" s="2"/>
      <c r="IAQ382" s="2"/>
      <c r="IAR382" s="2"/>
      <c r="IAS382" s="2"/>
      <c r="IAT382" s="2"/>
      <c r="IAU382" s="2"/>
      <c r="IAV382" s="2"/>
      <c r="IAW382" s="2"/>
      <c r="IAX382" s="2"/>
      <c r="IAY382" s="2"/>
      <c r="IAZ382" s="2"/>
      <c r="IBA382" s="2"/>
      <c r="IBB382" s="2"/>
      <c r="IBC382" s="2"/>
      <c r="IBD382" s="2"/>
      <c r="IBE382" s="2"/>
      <c r="IBF382" s="2"/>
      <c r="IBG382" s="2"/>
      <c r="IBH382" s="2"/>
      <c r="IBI382" s="2"/>
      <c r="IBJ382" s="2"/>
      <c r="IBK382" s="2"/>
      <c r="IBL382" s="2"/>
      <c r="IBM382" s="2"/>
      <c r="IBN382" s="2"/>
      <c r="IBO382" s="2"/>
      <c r="IBP382" s="2"/>
      <c r="IBQ382" s="2"/>
      <c r="IBR382" s="2"/>
      <c r="IBS382" s="2"/>
      <c r="IBT382" s="2"/>
      <c r="IBU382" s="2"/>
      <c r="IBV382" s="2"/>
      <c r="IBW382" s="2"/>
      <c r="IBX382" s="2"/>
      <c r="IBY382" s="2"/>
      <c r="IBZ382" s="2"/>
      <c r="ICA382" s="2"/>
      <c r="ICB382" s="2"/>
      <c r="ICC382" s="2"/>
      <c r="ICD382" s="2"/>
      <c r="ICE382" s="2"/>
      <c r="ICF382" s="2"/>
      <c r="ICG382" s="2"/>
      <c r="ICH382" s="2"/>
      <c r="ICI382" s="2"/>
      <c r="ICJ382" s="2"/>
      <c r="ICK382" s="2"/>
      <c r="ICL382" s="2"/>
      <c r="ICM382" s="2"/>
      <c r="ICN382" s="2"/>
      <c r="ICO382" s="2"/>
      <c r="ICP382" s="2"/>
      <c r="ICQ382" s="2"/>
      <c r="ICR382" s="2"/>
      <c r="ICS382" s="2"/>
      <c r="ICT382" s="2"/>
      <c r="ICU382" s="2"/>
      <c r="ICV382" s="2"/>
      <c r="ICW382" s="2"/>
      <c r="ICX382" s="2"/>
      <c r="ICY382" s="2"/>
      <c r="ICZ382" s="2"/>
      <c r="IDA382" s="2"/>
      <c r="IDB382" s="2"/>
      <c r="IDC382" s="2"/>
      <c r="IDD382" s="2"/>
      <c r="IDE382" s="2"/>
      <c r="IDF382" s="2"/>
      <c r="IDG382" s="2"/>
      <c r="IDH382" s="2"/>
      <c r="IDI382" s="2"/>
      <c r="IDJ382" s="2"/>
      <c r="IDK382" s="2"/>
      <c r="IDL382" s="2"/>
      <c r="IDM382" s="2"/>
      <c r="IDN382" s="2"/>
      <c r="IDO382" s="2"/>
      <c r="IDP382" s="2"/>
      <c r="IDQ382" s="2"/>
      <c r="IDR382" s="2"/>
      <c r="IDS382" s="2"/>
      <c r="IDT382" s="2"/>
      <c r="IDU382" s="2"/>
      <c r="IDV382" s="2"/>
      <c r="IDW382" s="2"/>
      <c r="IDX382" s="2"/>
      <c r="IDY382" s="2"/>
      <c r="IDZ382" s="2"/>
      <c r="IEA382" s="2"/>
      <c r="IEB382" s="2"/>
      <c r="IEC382" s="2"/>
      <c r="IED382" s="2"/>
      <c r="IEE382" s="2"/>
      <c r="IEF382" s="2"/>
      <c r="IEG382" s="2"/>
      <c r="IEH382" s="2"/>
      <c r="IEI382" s="2"/>
      <c r="IEJ382" s="2"/>
      <c r="IEK382" s="2"/>
      <c r="IEL382" s="2"/>
      <c r="IEM382" s="2"/>
      <c r="IEN382" s="2"/>
      <c r="IEO382" s="2"/>
      <c r="IEP382" s="2"/>
      <c r="IEQ382" s="2"/>
      <c r="IER382" s="2"/>
      <c r="IES382" s="2"/>
      <c r="IET382" s="2"/>
      <c r="IEU382" s="2"/>
      <c r="IEV382" s="2"/>
      <c r="IEW382" s="2"/>
      <c r="IEX382" s="2"/>
      <c r="IEY382" s="2"/>
      <c r="IEZ382" s="2"/>
      <c r="IFA382" s="2"/>
      <c r="IFB382" s="2"/>
      <c r="IFC382" s="2"/>
      <c r="IFD382" s="2"/>
      <c r="IFE382" s="2"/>
      <c r="IFF382" s="2"/>
      <c r="IFG382" s="2"/>
      <c r="IFH382" s="2"/>
      <c r="IFI382" s="2"/>
      <c r="IFJ382" s="2"/>
      <c r="IFK382" s="2"/>
      <c r="IFL382" s="2"/>
      <c r="IFM382" s="2"/>
      <c r="IFN382" s="2"/>
      <c r="IFO382" s="2"/>
      <c r="IFP382" s="2"/>
      <c r="IFQ382" s="2"/>
      <c r="IFR382" s="2"/>
      <c r="IFS382" s="2"/>
      <c r="IFT382" s="2"/>
      <c r="IFU382" s="2"/>
      <c r="IFV382" s="2"/>
      <c r="IFW382" s="2"/>
      <c r="IFX382" s="2"/>
      <c r="IFY382" s="2"/>
      <c r="IFZ382" s="2"/>
      <c r="IGA382" s="2"/>
      <c r="IGB382" s="2"/>
      <c r="IGC382" s="2"/>
      <c r="IGD382" s="2"/>
      <c r="IGE382" s="2"/>
      <c r="IGF382" s="2"/>
      <c r="IGG382" s="2"/>
      <c r="IGH382" s="2"/>
      <c r="IGI382" s="2"/>
      <c r="IGJ382" s="2"/>
      <c r="IGK382" s="2"/>
      <c r="IGL382" s="2"/>
      <c r="IGM382" s="2"/>
      <c r="IGN382" s="2"/>
      <c r="IGO382" s="2"/>
      <c r="IGP382" s="2"/>
      <c r="IGQ382" s="2"/>
      <c r="IGR382" s="2"/>
      <c r="IGS382" s="2"/>
      <c r="IGT382" s="2"/>
      <c r="IGU382" s="2"/>
      <c r="IGV382" s="2"/>
      <c r="IGW382" s="2"/>
      <c r="IGX382" s="2"/>
      <c r="IGY382" s="2"/>
      <c r="IGZ382" s="2"/>
      <c r="IHA382" s="2"/>
      <c r="IHB382" s="2"/>
      <c r="IHC382" s="2"/>
      <c r="IHD382" s="2"/>
      <c r="IHE382" s="2"/>
      <c r="IHF382" s="2"/>
      <c r="IHG382" s="2"/>
      <c r="IHH382" s="2"/>
      <c r="IHI382" s="2"/>
      <c r="IHJ382" s="2"/>
      <c r="IHK382" s="2"/>
      <c r="IHL382" s="2"/>
      <c r="IHM382" s="2"/>
      <c r="IHN382" s="2"/>
      <c r="IHO382" s="2"/>
      <c r="IHP382" s="2"/>
      <c r="IHQ382" s="2"/>
      <c r="IHR382" s="2"/>
      <c r="IHS382" s="2"/>
      <c r="IHT382" s="2"/>
      <c r="IHU382" s="2"/>
      <c r="IHV382" s="2"/>
      <c r="IHW382" s="2"/>
      <c r="IHX382" s="2"/>
      <c r="IHY382" s="2"/>
      <c r="IHZ382" s="2"/>
      <c r="IIA382" s="2"/>
      <c r="IIB382" s="2"/>
      <c r="IIC382" s="2"/>
      <c r="IID382" s="2"/>
      <c r="IIE382" s="2"/>
      <c r="IIF382" s="2"/>
      <c r="IIG382" s="2"/>
      <c r="IIH382" s="2"/>
      <c r="III382" s="2"/>
      <c r="IIJ382" s="2"/>
      <c r="IIK382" s="2"/>
      <c r="IIL382" s="2"/>
      <c r="IIM382" s="2"/>
      <c r="IIN382" s="2"/>
      <c r="IIO382" s="2"/>
      <c r="IIP382" s="2"/>
      <c r="IIQ382" s="2"/>
      <c r="IIR382" s="2"/>
      <c r="IIS382" s="2"/>
      <c r="IIT382" s="2"/>
      <c r="IIU382" s="2"/>
      <c r="IIV382" s="2"/>
      <c r="IIW382" s="2"/>
      <c r="IIX382" s="2"/>
      <c r="IIY382" s="2"/>
      <c r="IIZ382" s="2"/>
      <c r="IJA382" s="2"/>
      <c r="IJB382" s="2"/>
      <c r="IJC382" s="2"/>
      <c r="IJD382" s="2"/>
      <c r="IJE382" s="2"/>
      <c r="IJF382" s="2"/>
      <c r="IJG382" s="2"/>
      <c r="IJH382" s="2"/>
      <c r="IJI382" s="2"/>
      <c r="IJJ382" s="2"/>
      <c r="IJK382" s="2"/>
      <c r="IJL382" s="2"/>
      <c r="IJM382" s="2"/>
      <c r="IJN382" s="2"/>
      <c r="IJO382" s="2"/>
      <c r="IJP382" s="2"/>
      <c r="IJQ382" s="2"/>
      <c r="IJR382" s="2"/>
      <c r="IJS382" s="2"/>
      <c r="IJT382" s="2"/>
      <c r="IJU382" s="2"/>
      <c r="IJV382" s="2"/>
      <c r="IJW382" s="2"/>
      <c r="IJX382" s="2"/>
      <c r="IJY382" s="2"/>
      <c r="IJZ382" s="2"/>
      <c r="IKA382" s="2"/>
      <c r="IKB382" s="2"/>
      <c r="IKC382" s="2"/>
      <c r="IKD382" s="2"/>
      <c r="IKE382" s="2"/>
      <c r="IKF382" s="2"/>
      <c r="IKG382" s="2"/>
      <c r="IKH382" s="2"/>
      <c r="IKI382" s="2"/>
      <c r="IKJ382" s="2"/>
      <c r="IKK382" s="2"/>
      <c r="IKL382" s="2"/>
      <c r="IKM382" s="2"/>
      <c r="IKN382" s="2"/>
      <c r="IKO382" s="2"/>
      <c r="IKP382" s="2"/>
      <c r="IKQ382" s="2"/>
      <c r="IKR382" s="2"/>
      <c r="IKS382" s="2"/>
      <c r="IKT382" s="2"/>
      <c r="IKU382" s="2"/>
      <c r="IKV382" s="2"/>
      <c r="IKW382" s="2"/>
      <c r="IKX382" s="2"/>
      <c r="IKY382" s="2"/>
      <c r="IKZ382" s="2"/>
      <c r="ILA382" s="2"/>
      <c r="ILB382" s="2"/>
      <c r="ILC382" s="2"/>
      <c r="ILD382" s="2"/>
      <c r="ILE382" s="2"/>
      <c r="ILF382" s="2"/>
      <c r="ILG382" s="2"/>
      <c r="ILH382" s="2"/>
      <c r="ILI382" s="2"/>
      <c r="ILJ382" s="2"/>
      <c r="ILK382" s="2"/>
      <c r="ILL382" s="2"/>
      <c r="ILM382" s="2"/>
      <c r="ILN382" s="2"/>
      <c r="ILO382" s="2"/>
      <c r="ILP382" s="2"/>
      <c r="ILQ382" s="2"/>
      <c r="ILR382" s="2"/>
      <c r="ILS382" s="2"/>
      <c r="ILT382" s="2"/>
      <c r="ILU382" s="2"/>
      <c r="ILV382" s="2"/>
      <c r="ILW382" s="2"/>
      <c r="ILX382" s="2"/>
      <c r="ILY382" s="2"/>
      <c r="ILZ382" s="2"/>
      <c r="IMA382" s="2"/>
      <c r="IMB382" s="2"/>
      <c r="IMC382" s="2"/>
      <c r="IMD382" s="2"/>
      <c r="IME382" s="2"/>
      <c r="IMF382" s="2"/>
      <c r="IMG382" s="2"/>
      <c r="IMH382" s="2"/>
      <c r="IMI382" s="2"/>
      <c r="IMJ382" s="2"/>
      <c r="IMK382" s="2"/>
      <c r="IML382" s="2"/>
      <c r="IMM382" s="2"/>
      <c r="IMN382" s="2"/>
      <c r="IMO382" s="2"/>
      <c r="IMP382" s="2"/>
      <c r="IMQ382" s="2"/>
      <c r="IMR382" s="2"/>
      <c r="IMS382" s="2"/>
      <c r="IMT382" s="2"/>
      <c r="IMU382" s="2"/>
      <c r="IMV382" s="2"/>
      <c r="IMW382" s="2"/>
      <c r="IMX382" s="2"/>
      <c r="IMY382" s="2"/>
      <c r="IMZ382" s="2"/>
      <c r="INA382" s="2"/>
      <c r="INB382" s="2"/>
      <c r="INC382" s="2"/>
      <c r="IND382" s="2"/>
      <c r="INE382" s="2"/>
      <c r="INF382" s="2"/>
      <c r="ING382" s="2"/>
      <c r="INH382" s="2"/>
      <c r="INI382" s="2"/>
      <c r="INJ382" s="2"/>
      <c r="INK382" s="2"/>
      <c r="INL382" s="2"/>
      <c r="INM382" s="2"/>
      <c r="INN382" s="2"/>
      <c r="INO382" s="2"/>
      <c r="INP382" s="2"/>
      <c r="INQ382" s="2"/>
      <c r="INR382" s="2"/>
      <c r="INS382" s="2"/>
      <c r="INT382" s="2"/>
      <c r="INU382" s="2"/>
      <c r="INV382" s="2"/>
      <c r="INW382" s="2"/>
      <c r="INX382" s="2"/>
      <c r="INY382" s="2"/>
      <c r="INZ382" s="2"/>
      <c r="IOA382" s="2"/>
      <c r="IOB382" s="2"/>
      <c r="IOC382" s="2"/>
      <c r="IOD382" s="2"/>
      <c r="IOE382" s="2"/>
      <c r="IOF382" s="2"/>
      <c r="IOG382" s="2"/>
      <c r="IOH382" s="2"/>
      <c r="IOI382" s="2"/>
      <c r="IOJ382" s="2"/>
      <c r="IOK382" s="2"/>
      <c r="IOL382" s="2"/>
      <c r="IOM382" s="2"/>
      <c r="ION382" s="2"/>
      <c r="IOO382" s="2"/>
      <c r="IOP382" s="2"/>
      <c r="IOQ382" s="2"/>
      <c r="IOR382" s="2"/>
      <c r="IOS382" s="2"/>
      <c r="IOT382" s="2"/>
      <c r="IOU382" s="2"/>
      <c r="IOV382" s="2"/>
      <c r="IOW382" s="2"/>
      <c r="IOX382" s="2"/>
      <c r="IOY382" s="2"/>
      <c r="IOZ382" s="2"/>
      <c r="IPA382" s="2"/>
      <c r="IPB382" s="2"/>
      <c r="IPC382" s="2"/>
      <c r="IPD382" s="2"/>
      <c r="IPE382" s="2"/>
      <c r="IPF382" s="2"/>
      <c r="IPG382" s="2"/>
      <c r="IPH382" s="2"/>
      <c r="IPI382" s="2"/>
      <c r="IPJ382" s="2"/>
      <c r="IPK382" s="2"/>
      <c r="IPL382" s="2"/>
      <c r="IPM382" s="2"/>
      <c r="IPN382" s="2"/>
      <c r="IPO382" s="2"/>
      <c r="IPP382" s="2"/>
      <c r="IPQ382" s="2"/>
      <c r="IPR382" s="2"/>
      <c r="IPS382" s="2"/>
      <c r="IPT382" s="2"/>
      <c r="IPU382" s="2"/>
      <c r="IPV382" s="2"/>
      <c r="IPW382" s="2"/>
      <c r="IPX382" s="2"/>
      <c r="IPY382" s="2"/>
      <c r="IPZ382" s="2"/>
      <c r="IQA382" s="2"/>
      <c r="IQB382" s="2"/>
      <c r="IQC382" s="2"/>
      <c r="IQD382" s="2"/>
      <c r="IQE382" s="2"/>
      <c r="IQF382" s="2"/>
      <c r="IQG382" s="2"/>
      <c r="IQH382" s="2"/>
      <c r="IQI382" s="2"/>
      <c r="IQJ382" s="2"/>
      <c r="IQK382" s="2"/>
      <c r="IQL382" s="2"/>
      <c r="IQM382" s="2"/>
      <c r="IQN382" s="2"/>
      <c r="IQO382" s="2"/>
      <c r="IQP382" s="2"/>
      <c r="IQQ382" s="2"/>
      <c r="IQR382" s="2"/>
      <c r="IQS382" s="2"/>
      <c r="IQT382" s="2"/>
      <c r="IQU382" s="2"/>
      <c r="IQV382" s="2"/>
      <c r="IQW382" s="2"/>
      <c r="IQX382" s="2"/>
      <c r="IQY382" s="2"/>
      <c r="IQZ382" s="2"/>
      <c r="IRA382" s="2"/>
      <c r="IRB382" s="2"/>
      <c r="IRC382" s="2"/>
      <c r="IRD382" s="2"/>
      <c r="IRE382" s="2"/>
      <c r="IRF382" s="2"/>
      <c r="IRG382" s="2"/>
      <c r="IRH382" s="2"/>
      <c r="IRI382" s="2"/>
      <c r="IRJ382" s="2"/>
      <c r="IRK382" s="2"/>
      <c r="IRL382" s="2"/>
      <c r="IRM382" s="2"/>
      <c r="IRN382" s="2"/>
      <c r="IRO382" s="2"/>
      <c r="IRP382" s="2"/>
      <c r="IRQ382" s="2"/>
      <c r="IRR382" s="2"/>
      <c r="IRS382" s="2"/>
      <c r="IRT382" s="2"/>
      <c r="IRU382" s="2"/>
      <c r="IRV382" s="2"/>
      <c r="IRW382" s="2"/>
      <c r="IRX382" s="2"/>
      <c r="IRY382" s="2"/>
      <c r="IRZ382" s="2"/>
      <c r="ISA382" s="2"/>
      <c r="ISB382" s="2"/>
      <c r="ISC382" s="2"/>
      <c r="ISD382" s="2"/>
      <c r="ISE382" s="2"/>
      <c r="ISF382" s="2"/>
      <c r="ISG382" s="2"/>
      <c r="ISH382" s="2"/>
      <c r="ISI382" s="2"/>
      <c r="ISJ382" s="2"/>
      <c r="ISK382" s="2"/>
      <c r="ISL382" s="2"/>
      <c r="ISM382" s="2"/>
      <c r="ISN382" s="2"/>
      <c r="ISO382" s="2"/>
      <c r="ISP382" s="2"/>
      <c r="ISQ382" s="2"/>
      <c r="ISR382" s="2"/>
      <c r="ISS382" s="2"/>
      <c r="IST382" s="2"/>
      <c r="ISU382" s="2"/>
      <c r="ISV382" s="2"/>
      <c r="ISW382" s="2"/>
      <c r="ISX382" s="2"/>
      <c r="ISY382" s="2"/>
      <c r="ISZ382" s="2"/>
      <c r="ITA382" s="2"/>
      <c r="ITB382" s="2"/>
      <c r="ITC382" s="2"/>
      <c r="ITD382" s="2"/>
      <c r="ITE382" s="2"/>
      <c r="ITF382" s="2"/>
      <c r="ITG382" s="2"/>
      <c r="ITH382" s="2"/>
      <c r="ITI382" s="2"/>
      <c r="ITJ382" s="2"/>
      <c r="ITK382" s="2"/>
      <c r="ITL382" s="2"/>
      <c r="ITM382" s="2"/>
      <c r="ITN382" s="2"/>
      <c r="ITO382" s="2"/>
      <c r="ITP382" s="2"/>
      <c r="ITQ382" s="2"/>
      <c r="ITR382" s="2"/>
      <c r="ITS382" s="2"/>
      <c r="ITT382" s="2"/>
      <c r="ITU382" s="2"/>
      <c r="ITV382" s="2"/>
      <c r="ITW382" s="2"/>
      <c r="ITX382" s="2"/>
      <c r="ITY382" s="2"/>
      <c r="ITZ382" s="2"/>
      <c r="IUA382" s="2"/>
      <c r="IUB382" s="2"/>
      <c r="IUC382" s="2"/>
      <c r="IUD382" s="2"/>
      <c r="IUE382" s="2"/>
      <c r="IUF382" s="2"/>
      <c r="IUG382" s="2"/>
      <c r="IUH382" s="2"/>
      <c r="IUI382" s="2"/>
      <c r="IUJ382" s="2"/>
      <c r="IUK382" s="2"/>
      <c r="IUL382" s="2"/>
      <c r="IUM382" s="2"/>
      <c r="IUN382" s="2"/>
      <c r="IUO382" s="2"/>
      <c r="IUP382" s="2"/>
      <c r="IUQ382" s="2"/>
      <c r="IUR382" s="2"/>
      <c r="IUS382" s="2"/>
      <c r="IUT382" s="2"/>
      <c r="IUU382" s="2"/>
      <c r="IUV382" s="2"/>
      <c r="IUW382" s="2"/>
      <c r="IUX382" s="2"/>
      <c r="IUY382" s="2"/>
      <c r="IUZ382" s="2"/>
      <c r="IVA382" s="2"/>
      <c r="IVB382" s="2"/>
      <c r="IVC382" s="2"/>
      <c r="IVD382" s="2"/>
      <c r="IVE382" s="2"/>
      <c r="IVF382" s="2"/>
      <c r="IVG382" s="2"/>
      <c r="IVH382" s="2"/>
      <c r="IVI382" s="2"/>
      <c r="IVJ382" s="2"/>
      <c r="IVK382" s="2"/>
      <c r="IVL382" s="2"/>
      <c r="IVM382" s="2"/>
      <c r="IVN382" s="2"/>
      <c r="IVO382" s="2"/>
      <c r="IVP382" s="2"/>
      <c r="IVQ382" s="2"/>
      <c r="IVR382" s="2"/>
      <c r="IVS382" s="2"/>
      <c r="IVT382" s="2"/>
      <c r="IVU382" s="2"/>
      <c r="IVV382" s="2"/>
      <c r="IVW382" s="2"/>
      <c r="IVX382" s="2"/>
      <c r="IVY382" s="2"/>
      <c r="IVZ382" s="2"/>
      <c r="IWA382" s="2"/>
      <c r="IWB382" s="2"/>
      <c r="IWC382" s="2"/>
      <c r="IWD382" s="2"/>
      <c r="IWE382" s="2"/>
      <c r="IWF382" s="2"/>
      <c r="IWG382" s="2"/>
      <c r="IWH382" s="2"/>
      <c r="IWI382" s="2"/>
      <c r="IWJ382" s="2"/>
      <c r="IWK382" s="2"/>
      <c r="IWL382" s="2"/>
      <c r="IWM382" s="2"/>
      <c r="IWN382" s="2"/>
      <c r="IWO382" s="2"/>
      <c r="IWP382" s="2"/>
      <c r="IWQ382" s="2"/>
      <c r="IWR382" s="2"/>
      <c r="IWS382" s="2"/>
      <c r="IWT382" s="2"/>
      <c r="IWU382" s="2"/>
      <c r="IWV382" s="2"/>
      <c r="IWW382" s="2"/>
      <c r="IWX382" s="2"/>
      <c r="IWY382" s="2"/>
      <c r="IWZ382" s="2"/>
      <c r="IXA382" s="2"/>
      <c r="IXB382" s="2"/>
      <c r="IXC382" s="2"/>
      <c r="IXD382" s="2"/>
      <c r="IXE382" s="2"/>
      <c r="IXF382" s="2"/>
      <c r="IXG382" s="2"/>
      <c r="IXH382" s="2"/>
      <c r="IXI382" s="2"/>
      <c r="IXJ382" s="2"/>
      <c r="IXK382" s="2"/>
      <c r="IXL382" s="2"/>
      <c r="IXM382" s="2"/>
      <c r="IXN382" s="2"/>
      <c r="IXO382" s="2"/>
      <c r="IXP382" s="2"/>
      <c r="IXQ382" s="2"/>
      <c r="IXR382" s="2"/>
      <c r="IXS382" s="2"/>
      <c r="IXT382" s="2"/>
      <c r="IXU382" s="2"/>
      <c r="IXV382" s="2"/>
      <c r="IXW382" s="2"/>
      <c r="IXX382" s="2"/>
      <c r="IXY382" s="2"/>
      <c r="IXZ382" s="2"/>
      <c r="IYA382" s="2"/>
      <c r="IYB382" s="2"/>
      <c r="IYC382" s="2"/>
      <c r="IYD382" s="2"/>
      <c r="IYE382" s="2"/>
      <c r="IYF382" s="2"/>
      <c r="IYG382" s="2"/>
      <c r="IYH382" s="2"/>
      <c r="IYI382" s="2"/>
      <c r="IYJ382" s="2"/>
      <c r="IYK382" s="2"/>
      <c r="IYL382" s="2"/>
      <c r="IYM382" s="2"/>
      <c r="IYN382" s="2"/>
      <c r="IYO382" s="2"/>
      <c r="IYP382" s="2"/>
      <c r="IYQ382" s="2"/>
      <c r="IYR382" s="2"/>
      <c r="IYS382" s="2"/>
      <c r="IYT382" s="2"/>
      <c r="IYU382" s="2"/>
      <c r="IYV382" s="2"/>
      <c r="IYW382" s="2"/>
      <c r="IYX382" s="2"/>
      <c r="IYY382" s="2"/>
      <c r="IYZ382" s="2"/>
      <c r="IZA382" s="2"/>
      <c r="IZB382" s="2"/>
      <c r="IZC382" s="2"/>
      <c r="IZD382" s="2"/>
      <c r="IZE382" s="2"/>
      <c r="IZF382" s="2"/>
      <c r="IZG382" s="2"/>
      <c r="IZH382" s="2"/>
      <c r="IZI382" s="2"/>
      <c r="IZJ382" s="2"/>
      <c r="IZK382" s="2"/>
      <c r="IZL382" s="2"/>
      <c r="IZM382" s="2"/>
      <c r="IZN382" s="2"/>
      <c r="IZO382" s="2"/>
      <c r="IZP382" s="2"/>
      <c r="IZQ382" s="2"/>
      <c r="IZR382" s="2"/>
      <c r="IZS382" s="2"/>
      <c r="IZT382" s="2"/>
      <c r="IZU382" s="2"/>
      <c r="IZV382" s="2"/>
      <c r="IZW382" s="2"/>
      <c r="IZX382" s="2"/>
      <c r="IZY382" s="2"/>
      <c r="IZZ382" s="2"/>
      <c r="JAA382" s="2"/>
      <c r="JAB382" s="2"/>
      <c r="JAC382" s="2"/>
      <c r="JAD382" s="2"/>
      <c r="JAE382" s="2"/>
      <c r="JAF382" s="2"/>
      <c r="JAG382" s="2"/>
      <c r="JAH382" s="2"/>
      <c r="JAI382" s="2"/>
      <c r="JAJ382" s="2"/>
      <c r="JAK382" s="2"/>
      <c r="JAL382" s="2"/>
      <c r="JAM382" s="2"/>
      <c r="JAN382" s="2"/>
      <c r="JAO382" s="2"/>
      <c r="JAP382" s="2"/>
      <c r="JAQ382" s="2"/>
      <c r="JAR382" s="2"/>
      <c r="JAS382" s="2"/>
      <c r="JAT382" s="2"/>
      <c r="JAU382" s="2"/>
      <c r="JAV382" s="2"/>
      <c r="JAW382" s="2"/>
      <c r="JAX382" s="2"/>
      <c r="JAY382" s="2"/>
      <c r="JAZ382" s="2"/>
      <c r="JBA382" s="2"/>
      <c r="JBB382" s="2"/>
      <c r="JBC382" s="2"/>
      <c r="JBD382" s="2"/>
      <c r="JBE382" s="2"/>
      <c r="JBF382" s="2"/>
      <c r="JBG382" s="2"/>
      <c r="JBH382" s="2"/>
      <c r="JBI382" s="2"/>
      <c r="JBJ382" s="2"/>
      <c r="JBK382" s="2"/>
      <c r="JBL382" s="2"/>
      <c r="JBM382" s="2"/>
      <c r="JBN382" s="2"/>
      <c r="JBO382" s="2"/>
      <c r="JBP382" s="2"/>
      <c r="JBQ382" s="2"/>
      <c r="JBR382" s="2"/>
      <c r="JBS382" s="2"/>
      <c r="JBT382" s="2"/>
      <c r="JBU382" s="2"/>
      <c r="JBV382" s="2"/>
      <c r="JBW382" s="2"/>
      <c r="JBX382" s="2"/>
      <c r="JBY382" s="2"/>
      <c r="JBZ382" s="2"/>
      <c r="JCA382" s="2"/>
      <c r="JCB382" s="2"/>
      <c r="JCC382" s="2"/>
      <c r="JCD382" s="2"/>
      <c r="JCE382" s="2"/>
      <c r="JCF382" s="2"/>
      <c r="JCG382" s="2"/>
      <c r="JCH382" s="2"/>
      <c r="JCI382" s="2"/>
      <c r="JCJ382" s="2"/>
      <c r="JCK382" s="2"/>
      <c r="JCL382" s="2"/>
      <c r="JCM382" s="2"/>
      <c r="JCN382" s="2"/>
      <c r="JCO382" s="2"/>
      <c r="JCP382" s="2"/>
      <c r="JCQ382" s="2"/>
      <c r="JCR382" s="2"/>
      <c r="JCS382" s="2"/>
      <c r="JCT382" s="2"/>
      <c r="JCU382" s="2"/>
      <c r="JCV382" s="2"/>
      <c r="JCW382" s="2"/>
      <c r="JCX382" s="2"/>
      <c r="JCY382" s="2"/>
      <c r="JCZ382" s="2"/>
      <c r="JDA382" s="2"/>
      <c r="JDB382" s="2"/>
      <c r="JDC382" s="2"/>
      <c r="JDD382" s="2"/>
      <c r="JDE382" s="2"/>
      <c r="JDF382" s="2"/>
      <c r="JDG382" s="2"/>
      <c r="JDH382" s="2"/>
      <c r="JDI382" s="2"/>
      <c r="JDJ382" s="2"/>
      <c r="JDK382" s="2"/>
      <c r="JDL382" s="2"/>
      <c r="JDM382" s="2"/>
      <c r="JDN382" s="2"/>
      <c r="JDO382" s="2"/>
      <c r="JDP382" s="2"/>
      <c r="JDQ382" s="2"/>
      <c r="JDR382" s="2"/>
      <c r="JDS382" s="2"/>
      <c r="JDT382" s="2"/>
      <c r="JDU382" s="2"/>
      <c r="JDV382" s="2"/>
      <c r="JDW382" s="2"/>
      <c r="JDX382" s="2"/>
      <c r="JDY382" s="2"/>
      <c r="JDZ382" s="2"/>
      <c r="JEA382" s="2"/>
      <c r="JEB382" s="2"/>
      <c r="JEC382" s="2"/>
      <c r="JED382" s="2"/>
      <c r="JEE382" s="2"/>
      <c r="JEF382" s="2"/>
      <c r="JEG382" s="2"/>
      <c r="JEH382" s="2"/>
      <c r="JEI382" s="2"/>
      <c r="JEJ382" s="2"/>
      <c r="JEK382" s="2"/>
      <c r="JEL382" s="2"/>
      <c r="JEM382" s="2"/>
      <c r="JEN382" s="2"/>
      <c r="JEO382" s="2"/>
      <c r="JEP382" s="2"/>
      <c r="JEQ382" s="2"/>
      <c r="JER382" s="2"/>
      <c r="JES382" s="2"/>
      <c r="JET382" s="2"/>
      <c r="JEU382" s="2"/>
      <c r="JEV382" s="2"/>
      <c r="JEW382" s="2"/>
      <c r="JEX382" s="2"/>
      <c r="JEY382" s="2"/>
      <c r="JEZ382" s="2"/>
      <c r="JFA382" s="2"/>
      <c r="JFB382" s="2"/>
      <c r="JFC382" s="2"/>
      <c r="JFD382" s="2"/>
      <c r="JFE382" s="2"/>
      <c r="JFF382" s="2"/>
      <c r="JFG382" s="2"/>
      <c r="JFH382" s="2"/>
      <c r="JFI382" s="2"/>
      <c r="JFJ382" s="2"/>
      <c r="JFK382" s="2"/>
      <c r="JFL382" s="2"/>
      <c r="JFM382" s="2"/>
      <c r="JFN382" s="2"/>
      <c r="JFO382" s="2"/>
      <c r="JFP382" s="2"/>
      <c r="JFQ382" s="2"/>
      <c r="JFR382" s="2"/>
      <c r="JFS382" s="2"/>
      <c r="JFT382" s="2"/>
      <c r="JFU382" s="2"/>
      <c r="JFV382" s="2"/>
      <c r="JFW382" s="2"/>
      <c r="JFX382" s="2"/>
      <c r="JFY382" s="2"/>
      <c r="JFZ382" s="2"/>
      <c r="JGA382" s="2"/>
      <c r="JGB382" s="2"/>
      <c r="JGC382" s="2"/>
      <c r="JGD382" s="2"/>
      <c r="JGE382" s="2"/>
      <c r="JGF382" s="2"/>
      <c r="JGG382" s="2"/>
      <c r="JGH382" s="2"/>
      <c r="JGI382" s="2"/>
      <c r="JGJ382" s="2"/>
      <c r="JGK382" s="2"/>
      <c r="JGL382" s="2"/>
      <c r="JGM382" s="2"/>
      <c r="JGN382" s="2"/>
      <c r="JGO382" s="2"/>
      <c r="JGP382" s="2"/>
      <c r="JGQ382" s="2"/>
      <c r="JGR382" s="2"/>
      <c r="JGS382" s="2"/>
      <c r="JGT382" s="2"/>
      <c r="JGU382" s="2"/>
      <c r="JGV382" s="2"/>
      <c r="JGW382" s="2"/>
      <c r="JGX382" s="2"/>
      <c r="JGY382" s="2"/>
      <c r="JGZ382" s="2"/>
      <c r="JHA382" s="2"/>
      <c r="JHB382" s="2"/>
      <c r="JHC382" s="2"/>
      <c r="JHD382" s="2"/>
      <c r="JHE382" s="2"/>
      <c r="JHF382" s="2"/>
      <c r="JHG382" s="2"/>
      <c r="JHH382" s="2"/>
      <c r="JHI382" s="2"/>
      <c r="JHJ382" s="2"/>
      <c r="JHK382" s="2"/>
      <c r="JHL382" s="2"/>
      <c r="JHM382" s="2"/>
      <c r="JHN382" s="2"/>
      <c r="JHO382" s="2"/>
      <c r="JHP382" s="2"/>
      <c r="JHQ382" s="2"/>
      <c r="JHR382" s="2"/>
      <c r="JHS382" s="2"/>
      <c r="JHT382" s="2"/>
      <c r="JHU382" s="2"/>
      <c r="JHV382" s="2"/>
      <c r="JHW382" s="2"/>
      <c r="JHX382" s="2"/>
      <c r="JHY382" s="2"/>
      <c r="JHZ382" s="2"/>
      <c r="JIA382" s="2"/>
      <c r="JIB382" s="2"/>
      <c r="JIC382" s="2"/>
      <c r="JID382" s="2"/>
      <c r="JIE382" s="2"/>
      <c r="JIF382" s="2"/>
      <c r="JIG382" s="2"/>
      <c r="JIH382" s="2"/>
      <c r="JII382" s="2"/>
      <c r="JIJ382" s="2"/>
      <c r="JIK382" s="2"/>
      <c r="JIL382" s="2"/>
      <c r="JIM382" s="2"/>
      <c r="JIN382" s="2"/>
      <c r="JIO382" s="2"/>
      <c r="JIP382" s="2"/>
      <c r="JIQ382" s="2"/>
      <c r="JIR382" s="2"/>
      <c r="JIS382" s="2"/>
      <c r="JIT382" s="2"/>
      <c r="JIU382" s="2"/>
      <c r="JIV382" s="2"/>
      <c r="JIW382" s="2"/>
      <c r="JIX382" s="2"/>
      <c r="JIY382" s="2"/>
      <c r="JIZ382" s="2"/>
      <c r="JJA382" s="2"/>
      <c r="JJB382" s="2"/>
      <c r="JJC382" s="2"/>
      <c r="JJD382" s="2"/>
      <c r="JJE382" s="2"/>
      <c r="JJF382" s="2"/>
      <c r="JJG382" s="2"/>
      <c r="JJH382" s="2"/>
      <c r="JJI382" s="2"/>
      <c r="JJJ382" s="2"/>
      <c r="JJK382" s="2"/>
      <c r="JJL382" s="2"/>
      <c r="JJM382" s="2"/>
      <c r="JJN382" s="2"/>
      <c r="JJO382" s="2"/>
      <c r="JJP382" s="2"/>
      <c r="JJQ382" s="2"/>
      <c r="JJR382" s="2"/>
      <c r="JJS382" s="2"/>
      <c r="JJT382" s="2"/>
      <c r="JJU382" s="2"/>
      <c r="JJV382" s="2"/>
      <c r="JJW382" s="2"/>
      <c r="JJX382" s="2"/>
      <c r="JJY382" s="2"/>
      <c r="JJZ382" s="2"/>
      <c r="JKA382" s="2"/>
      <c r="JKB382" s="2"/>
      <c r="JKC382" s="2"/>
      <c r="JKD382" s="2"/>
      <c r="JKE382" s="2"/>
      <c r="JKF382" s="2"/>
      <c r="JKG382" s="2"/>
      <c r="JKH382" s="2"/>
      <c r="JKI382" s="2"/>
      <c r="JKJ382" s="2"/>
      <c r="JKK382" s="2"/>
      <c r="JKL382" s="2"/>
      <c r="JKM382" s="2"/>
      <c r="JKN382" s="2"/>
      <c r="JKO382" s="2"/>
      <c r="JKP382" s="2"/>
      <c r="JKQ382" s="2"/>
      <c r="JKR382" s="2"/>
      <c r="JKS382" s="2"/>
      <c r="JKT382" s="2"/>
      <c r="JKU382" s="2"/>
      <c r="JKV382" s="2"/>
      <c r="JKW382" s="2"/>
      <c r="JKX382" s="2"/>
      <c r="JKY382" s="2"/>
      <c r="JKZ382" s="2"/>
      <c r="JLA382" s="2"/>
      <c r="JLB382" s="2"/>
      <c r="JLC382" s="2"/>
      <c r="JLD382" s="2"/>
      <c r="JLE382" s="2"/>
      <c r="JLF382" s="2"/>
      <c r="JLG382" s="2"/>
      <c r="JLH382" s="2"/>
      <c r="JLI382" s="2"/>
      <c r="JLJ382" s="2"/>
      <c r="JLK382" s="2"/>
      <c r="JLL382" s="2"/>
      <c r="JLM382" s="2"/>
      <c r="JLN382" s="2"/>
      <c r="JLO382" s="2"/>
      <c r="JLP382" s="2"/>
      <c r="JLQ382" s="2"/>
      <c r="JLR382" s="2"/>
      <c r="JLS382" s="2"/>
      <c r="JLT382" s="2"/>
      <c r="JLU382" s="2"/>
      <c r="JLV382" s="2"/>
      <c r="JLW382" s="2"/>
      <c r="JLX382" s="2"/>
      <c r="JLY382" s="2"/>
      <c r="JLZ382" s="2"/>
      <c r="JMA382" s="2"/>
      <c r="JMB382" s="2"/>
      <c r="JMC382" s="2"/>
      <c r="JMD382" s="2"/>
      <c r="JME382" s="2"/>
      <c r="JMF382" s="2"/>
      <c r="JMG382" s="2"/>
      <c r="JMH382" s="2"/>
      <c r="JMI382" s="2"/>
      <c r="JMJ382" s="2"/>
      <c r="JMK382" s="2"/>
      <c r="JML382" s="2"/>
      <c r="JMM382" s="2"/>
      <c r="JMN382" s="2"/>
      <c r="JMO382" s="2"/>
      <c r="JMP382" s="2"/>
      <c r="JMQ382" s="2"/>
      <c r="JMR382" s="2"/>
      <c r="JMS382" s="2"/>
      <c r="JMT382" s="2"/>
      <c r="JMU382" s="2"/>
      <c r="JMV382" s="2"/>
      <c r="JMW382" s="2"/>
      <c r="JMX382" s="2"/>
      <c r="JMY382" s="2"/>
      <c r="JMZ382" s="2"/>
      <c r="JNA382" s="2"/>
      <c r="JNB382" s="2"/>
      <c r="JNC382" s="2"/>
      <c r="JND382" s="2"/>
      <c r="JNE382" s="2"/>
      <c r="JNF382" s="2"/>
      <c r="JNG382" s="2"/>
      <c r="JNH382" s="2"/>
      <c r="JNI382" s="2"/>
      <c r="JNJ382" s="2"/>
      <c r="JNK382" s="2"/>
      <c r="JNL382" s="2"/>
      <c r="JNM382" s="2"/>
      <c r="JNN382" s="2"/>
      <c r="JNO382" s="2"/>
      <c r="JNP382" s="2"/>
      <c r="JNQ382" s="2"/>
      <c r="JNR382" s="2"/>
      <c r="JNS382" s="2"/>
      <c r="JNT382" s="2"/>
      <c r="JNU382" s="2"/>
      <c r="JNV382" s="2"/>
      <c r="JNW382" s="2"/>
      <c r="JNX382" s="2"/>
      <c r="JNY382" s="2"/>
      <c r="JNZ382" s="2"/>
      <c r="JOA382" s="2"/>
      <c r="JOB382" s="2"/>
      <c r="JOC382" s="2"/>
      <c r="JOD382" s="2"/>
      <c r="JOE382" s="2"/>
      <c r="JOF382" s="2"/>
      <c r="JOG382" s="2"/>
      <c r="JOH382" s="2"/>
      <c r="JOI382" s="2"/>
      <c r="JOJ382" s="2"/>
      <c r="JOK382" s="2"/>
      <c r="JOL382" s="2"/>
      <c r="JOM382" s="2"/>
      <c r="JON382" s="2"/>
      <c r="JOO382" s="2"/>
      <c r="JOP382" s="2"/>
      <c r="JOQ382" s="2"/>
      <c r="JOR382" s="2"/>
      <c r="JOS382" s="2"/>
      <c r="JOT382" s="2"/>
      <c r="JOU382" s="2"/>
      <c r="JOV382" s="2"/>
      <c r="JOW382" s="2"/>
      <c r="JOX382" s="2"/>
      <c r="JOY382" s="2"/>
      <c r="JOZ382" s="2"/>
      <c r="JPA382" s="2"/>
      <c r="JPB382" s="2"/>
      <c r="JPC382" s="2"/>
      <c r="JPD382" s="2"/>
      <c r="JPE382" s="2"/>
      <c r="JPF382" s="2"/>
      <c r="JPG382" s="2"/>
      <c r="JPH382" s="2"/>
      <c r="JPI382" s="2"/>
      <c r="JPJ382" s="2"/>
      <c r="JPK382" s="2"/>
      <c r="JPL382" s="2"/>
      <c r="JPM382" s="2"/>
      <c r="JPN382" s="2"/>
      <c r="JPO382" s="2"/>
      <c r="JPP382" s="2"/>
      <c r="JPQ382" s="2"/>
      <c r="JPR382" s="2"/>
      <c r="JPS382" s="2"/>
      <c r="JPT382" s="2"/>
      <c r="JPU382" s="2"/>
      <c r="JPV382" s="2"/>
      <c r="JPW382" s="2"/>
      <c r="JPX382" s="2"/>
      <c r="JPY382" s="2"/>
      <c r="JPZ382" s="2"/>
      <c r="JQA382" s="2"/>
      <c r="JQB382" s="2"/>
      <c r="JQC382" s="2"/>
      <c r="JQD382" s="2"/>
      <c r="JQE382" s="2"/>
      <c r="JQF382" s="2"/>
      <c r="JQG382" s="2"/>
      <c r="JQH382" s="2"/>
      <c r="JQI382" s="2"/>
      <c r="JQJ382" s="2"/>
      <c r="JQK382" s="2"/>
      <c r="JQL382" s="2"/>
      <c r="JQM382" s="2"/>
      <c r="JQN382" s="2"/>
      <c r="JQO382" s="2"/>
      <c r="JQP382" s="2"/>
      <c r="JQQ382" s="2"/>
      <c r="JQR382" s="2"/>
      <c r="JQS382" s="2"/>
      <c r="JQT382" s="2"/>
      <c r="JQU382" s="2"/>
      <c r="JQV382" s="2"/>
      <c r="JQW382" s="2"/>
      <c r="JQX382" s="2"/>
      <c r="JQY382" s="2"/>
      <c r="JQZ382" s="2"/>
      <c r="JRA382" s="2"/>
      <c r="JRB382" s="2"/>
      <c r="JRC382" s="2"/>
      <c r="JRD382" s="2"/>
      <c r="JRE382" s="2"/>
      <c r="JRF382" s="2"/>
      <c r="JRG382" s="2"/>
      <c r="JRH382" s="2"/>
      <c r="JRI382" s="2"/>
      <c r="JRJ382" s="2"/>
      <c r="JRK382" s="2"/>
      <c r="JRL382" s="2"/>
      <c r="JRM382" s="2"/>
      <c r="JRN382" s="2"/>
      <c r="JRO382" s="2"/>
      <c r="JRP382" s="2"/>
      <c r="JRQ382" s="2"/>
      <c r="JRR382" s="2"/>
      <c r="JRS382" s="2"/>
      <c r="JRT382" s="2"/>
      <c r="JRU382" s="2"/>
      <c r="JRV382" s="2"/>
      <c r="JRW382" s="2"/>
      <c r="JRX382" s="2"/>
      <c r="JRY382" s="2"/>
      <c r="JRZ382" s="2"/>
      <c r="JSA382" s="2"/>
      <c r="JSB382" s="2"/>
      <c r="JSC382" s="2"/>
      <c r="JSD382" s="2"/>
      <c r="JSE382" s="2"/>
      <c r="JSF382" s="2"/>
      <c r="JSG382" s="2"/>
      <c r="JSH382" s="2"/>
      <c r="JSI382" s="2"/>
      <c r="JSJ382" s="2"/>
      <c r="JSK382" s="2"/>
      <c r="JSL382" s="2"/>
      <c r="JSM382" s="2"/>
      <c r="JSN382" s="2"/>
      <c r="JSO382" s="2"/>
      <c r="JSP382" s="2"/>
      <c r="JSQ382" s="2"/>
      <c r="JSR382" s="2"/>
      <c r="JSS382" s="2"/>
      <c r="JST382" s="2"/>
      <c r="JSU382" s="2"/>
      <c r="JSV382" s="2"/>
      <c r="JSW382" s="2"/>
      <c r="JSX382" s="2"/>
      <c r="JSY382" s="2"/>
      <c r="JSZ382" s="2"/>
      <c r="JTA382" s="2"/>
      <c r="JTB382" s="2"/>
      <c r="JTC382" s="2"/>
      <c r="JTD382" s="2"/>
      <c r="JTE382" s="2"/>
      <c r="JTF382" s="2"/>
      <c r="JTG382" s="2"/>
      <c r="JTH382" s="2"/>
      <c r="JTI382" s="2"/>
      <c r="JTJ382" s="2"/>
      <c r="JTK382" s="2"/>
      <c r="JTL382" s="2"/>
      <c r="JTM382" s="2"/>
      <c r="JTN382" s="2"/>
      <c r="JTO382" s="2"/>
      <c r="JTP382" s="2"/>
      <c r="JTQ382" s="2"/>
      <c r="JTR382" s="2"/>
      <c r="JTS382" s="2"/>
      <c r="JTT382" s="2"/>
      <c r="JTU382" s="2"/>
      <c r="JTV382" s="2"/>
      <c r="JTW382" s="2"/>
      <c r="JTX382" s="2"/>
      <c r="JTY382" s="2"/>
      <c r="JTZ382" s="2"/>
      <c r="JUA382" s="2"/>
      <c r="JUB382" s="2"/>
      <c r="JUC382" s="2"/>
      <c r="JUD382" s="2"/>
      <c r="JUE382" s="2"/>
      <c r="JUF382" s="2"/>
      <c r="JUG382" s="2"/>
      <c r="JUH382" s="2"/>
      <c r="JUI382" s="2"/>
      <c r="JUJ382" s="2"/>
      <c r="JUK382" s="2"/>
      <c r="JUL382" s="2"/>
      <c r="JUM382" s="2"/>
      <c r="JUN382" s="2"/>
      <c r="JUO382" s="2"/>
      <c r="JUP382" s="2"/>
      <c r="JUQ382" s="2"/>
      <c r="JUR382" s="2"/>
      <c r="JUS382" s="2"/>
      <c r="JUT382" s="2"/>
      <c r="JUU382" s="2"/>
      <c r="JUV382" s="2"/>
      <c r="JUW382" s="2"/>
      <c r="JUX382" s="2"/>
      <c r="JUY382" s="2"/>
      <c r="JUZ382" s="2"/>
      <c r="JVA382" s="2"/>
      <c r="JVB382" s="2"/>
      <c r="JVC382" s="2"/>
      <c r="JVD382" s="2"/>
      <c r="JVE382" s="2"/>
      <c r="JVF382" s="2"/>
      <c r="JVG382" s="2"/>
      <c r="JVH382" s="2"/>
      <c r="JVI382" s="2"/>
      <c r="JVJ382" s="2"/>
      <c r="JVK382" s="2"/>
      <c r="JVL382" s="2"/>
      <c r="JVM382" s="2"/>
      <c r="JVN382" s="2"/>
      <c r="JVO382" s="2"/>
      <c r="JVP382" s="2"/>
      <c r="JVQ382" s="2"/>
      <c r="JVR382" s="2"/>
      <c r="JVS382" s="2"/>
      <c r="JVT382" s="2"/>
      <c r="JVU382" s="2"/>
      <c r="JVV382" s="2"/>
      <c r="JVW382" s="2"/>
      <c r="JVX382" s="2"/>
      <c r="JVY382" s="2"/>
      <c r="JVZ382" s="2"/>
      <c r="JWA382" s="2"/>
      <c r="JWB382" s="2"/>
      <c r="JWC382" s="2"/>
      <c r="JWD382" s="2"/>
      <c r="JWE382" s="2"/>
      <c r="JWF382" s="2"/>
      <c r="JWG382" s="2"/>
      <c r="JWH382" s="2"/>
      <c r="JWI382" s="2"/>
      <c r="JWJ382" s="2"/>
      <c r="JWK382" s="2"/>
      <c r="JWL382" s="2"/>
      <c r="JWM382" s="2"/>
      <c r="JWN382" s="2"/>
      <c r="JWO382" s="2"/>
      <c r="JWP382" s="2"/>
      <c r="JWQ382" s="2"/>
      <c r="JWR382" s="2"/>
      <c r="JWS382" s="2"/>
      <c r="JWT382" s="2"/>
      <c r="JWU382" s="2"/>
      <c r="JWV382" s="2"/>
      <c r="JWW382" s="2"/>
      <c r="JWX382" s="2"/>
      <c r="JWY382" s="2"/>
      <c r="JWZ382" s="2"/>
      <c r="JXA382" s="2"/>
      <c r="JXB382" s="2"/>
      <c r="JXC382" s="2"/>
      <c r="JXD382" s="2"/>
      <c r="JXE382" s="2"/>
      <c r="JXF382" s="2"/>
      <c r="JXG382" s="2"/>
      <c r="JXH382" s="2"/>
      <c r="JXI382" s="2"/>
      <c r="JXJ382" s="2"/>
      <c r="JXK382" s="2"/>
      <c r="JXL382" s="2"/>
      <c r="JXM382" s="2"/>
      <c r="JXN382" s="2"/>
      <c r="JXO382" s="2"/>
      <c r="JXP382" s="2"/>
      <c r="JXQ382" s="2"/>
      <c r="JXR382" s="2"/>
      <c r="JXS382" s="2"/>
      <c r="JXT382" s="2"/>
      <c r="JXU382" s="2"/>
      <c r="JXV382" s="2"/>
      <c r="JXW382" s="2"/>
      <c r="JXX382" s="2"/>
      <c r="JXY382" s="2"/>
      <c r="JXZ382" s="2"/>
      <c r="JYA382" s="2"/>
      <c r="JYB382" s="2"/>
      <c r="JYC382" s="2"/>
      <c r="JYD382" s="2"/>
      <c r="JYE382" s="2"/>
      <c r="JYF382" s="2"/>
      <c r="JYG382" s="2"/>
      <c r="JYH382" s="2"/>
      <c r="JYI382" s="2"/>
      <c r="JYJ382" s="2"/>
      <c r="JYK382" s="2"/>
      <c r="JYL382" s="2"/>
      <c r="JYM382" s="2"/>
      <c r="JYN382" s="2"/>
      <c r="JYO382" s="2"/>
      <c r="JYP382" s="2"/>
      <c r="JYQ382" s="2"/>
      <c r="JYR382" s="2"/>
      <c r="JYS382" s="2"/>
      <c r="JYT382" s="2"/>
      <c r="JYU382" s="2"/>
      <c r="JYV382" s="2"/>
      <c r="JYW382" s="2"/>
      <c r="JYX382" s="2"/>
      <c r="JYY382" s="2"/>
      <c r="JYZ382" s="2"/>
      <c r="JZA382" s="2"/>
      <c r="JZB382" s="2"/>
      <c r="JZC382" s="2"/>
      <c r="JZD382" s="2"/>
      <c r="JZE382" s="2"/>
      <c r="JZF382" s="2"/>
      <c r="JZG382" s="2"/>
      <c r="JZH382" s="2"/>
      <c r="JZI382" s="2"/>
      <c r="JZJ382" s="2"/>
      <c r="JZK382" s="2"/>
      <c r="JZL382" s="2"/>
      <c r="JZM382" s="2"/>
      <c r="JZN382" s="2"/>
      <c r="JZO382" s="2"/>
      <c r="JZP382" s="2"/>
      <c r="JZQ382" s="2"/>
      <c r="JZR382" s="2"/>
      <c r="JZS382" s="2"/>
      <c r="JZT382" s="2"/>
      <c r="JZU382" s="2"/>
      <c r="JZV382" s="2"/>
      <c r="JZW382" s="2"/>
      <c r="JZX382" s="2"/>
      <c r="JZY382" s="2"/>
      <c r="JZZ382" s="2"/>
      <c r="KAA382" s="2"/>
      <c r="KAB382" s="2"/>
      <c r="KAC382" s="2"/>
      <c r="KAD382" s="2"/>
      <c r="KAE382" s="2"/>
      <c r="KAF382" s="2"/>
      <c r="KAG382" s="2"/>
      <c r="KAH382" s="2"/>
      <c r="KAI382" s="2"/>
      <c r="KAJ382" s="2"/>
      <c r="KAK382" s="2"/>
      <c r="KAL382" s="2"/>
      <c r="KAM382" s="2"/>
      <c r="KAN382" s="2"/>
      <c r="KAO382" s="2"/>
      <c r="KAP382" s="2"/>
      <c r="KAQ382" s="2"/>
      <c r="KAR382" s="2"/>
      <c r="KAS382" s="2"/>
      <c r="KAT382" s="2"/>
      <c r="KAU382" s="2"/>
      <c r="KAV382" s="2"/>
      <c r="KAW382" s="2"/>
      <c r="KAX382" s="2"/>
      <c r="KAY382" s="2"/>
      <c r="KAZ382" s="2"/>
      <c r="KBA382" s="2"/>
      <c r="KBB382" s="2"/>
      <c r="KBC382" s="2"/>
      <c r="KBD382" s="2"/>
      <c r="KBE382" s="2"/>
      <c r="KBF382" s="2"/>
      <c r="KBG382" s="2"/>
      <c r="KBH382" s="2"/>
      <c r="KBI382" s="2"/>
      <c r="KBJ382" s="2"/>
      <c r="KBK382" s="2"/>
      <c r="KBL382" s="2"/>
      <c r="KBM382" s="2"/>
      <c r="KBN382" s="2"/>
      <c r="KBO382" s="2"/>
      <c r="KBP382" s="2"/>
      <c r="KBQ382" s="2"/>
      <c r="KBR382" s="2"/>
      <c r="KBS382" s="2"/>
      <c r="KBT382" s="2"/>
      <c r="KBU382" s="2"/>
      <c r="KBV382" s="2"/>
      <c r="KBW382" s="2"/>
      <c r="KBX382" s="2"/>
      <c r="KBY382" s="2"/>
      <c r="KBZ382" s="2"/>
      <c r="KCA382" s="2"/>
      <c r="KCB382" s="2"/>
      <c r="KCC382" s="2"/>
      <c r="KCD382" s="2"/>
      <c r="KCE382" s="2"/>
      <c r="KCF382" s="2"/>
      <c r="KCG382" s="2"/>
      <c r="KCH382" s="2"/>
      <c r="KCI382" s="2"/>
      <c r="KCJ382" s="2"/>
      <c r="KCK382" s="2"/>
      <c r="KCL382" s="2"/>
      <c r="KCM382" s="2"/>
      <c r="KCN382" s="2"/>
      <c r="KCO382" s="2"/>
      <c r="KCP382" s="2"/>
      <c r="KCQ382" s="2"/>
      <c r="KCR382" s="2"/>
      <c r="KCS382" s="2"/>
      <c r="KCT382" s="2"/>
      <c r="KCU382" s="2"/>
      <c r="KCV382" s="2"/>
      <c r="KCW382" s="2"/>
      <c r="KCX382" s="2"/>
      <c r="KCY382" s="2"/>
      <c r="KCZ382" s="2"/>
      <c r="KDA382" s="2"/>
      <c r="KDB382" s="2"/>
      <c r="KDC382" s="2"/>
      <c r="KDD382" s="2"/>
      <c r="KDE382" s="2"/>
      <c r="KDF382" s="2"/>
      <c r="KDG382" s="2"/>
      <c r="KDH382" s="2"/>
      <c r="KDI382" s="2"/>
      <c r="KDJ382" s="2"/>
      <c r="KDK382" s="2"/>
      <c r="KDL382" s="2"/>
      <c r="KDM382" s="2"/>
      <c r="KDN382" s="2"/>
      <c r="KDO382" s="2"/>
      <c r="KDP382" s="2"/>
      <c r="KDQ382" s="2"/>
      <c r="KDR382" s="2"/>
      <c r="KDS382" s="2"/>
      <c r="KDT382" s="2"/>
      <c r="KDU382" s="2"/>
      <c r="KDV382" s="2"/>
      <c r="KDW382" s="2"/>
      <c r="KDX382" s="2"/>
      <c r="KDY382" s="2"/>
      <c r="KDZ382" s="2"/>
      <c r="KEA382" s="2"/>
      <c r="KEB382" s="2"/>
      <c r="KEC382" s="2"/>
      <c r="KED382" s="2"/>
      <c r="KEE382" s="2"/>
      <c r="KEF382" s="2"/>
      <c r="KEG382" s="2"/>
      <c r="KEH382" s="2"/>
      <c r="KEI382" s="2"/>
      <c r="KEJ382" s="2"/>
      <c r="KEK382" s="2"/>
      <c r="KEL382" s="2"/>
      <c r="KEM382" s="2"/>
      <c r="KEN382" s="2"/>
      <c r="KEO382" s="2"/>
      <c r="KEP382" s="2"/>
      <c r="KEQ382" s="2"/>
      <c r="KER382" s="2"/>
      <c r="KES382" s="2"/>
      <c r="KET382" s="2"/>
      <c r="KEU382" s="2"/>
      <c r="KEV382" s="2"/>
      <c r="KEW382" s="2"/>
      <c r="KEX382" s="2"/>
      <c r="KEY382" s="2"/>
      <c r="KEZ382" s="2"/>
      <c r="KFA382" s="2"/>
      <c r="KFB382" s="2"/>
      <c r="KFC382" s="2"/>
      <c r="KFD382" s="2"/>
      <c r="KFE382" s="2"/>
      <c r="KFF382" s="2"/>
      <c r="KFG382" s="2"/>
      <c r="KFH382" s="2"/>
      <c r="KFI382" s="2"/>
      <c r="KFJ382" s="2"/>
      <c r="KFK382" s="2"/>
      <c r="KFL382" s="2"/>
      <c r="KFM382" s="2"/>
      <c r="KFN382" s="2"/>
      <c r="KFO382" s="2"/>
      <c r="KFP382" s="2"/>
      <c r="KFQ382" s="2"/>
      <c r="KFR382" s="2"/>
      <c r="KFS382" s="2"/>
      <c r="KFT382" s="2"/>
      <c r="KFU382" s="2"/>
      <c r="KFV382" s="2"/>
      <c r="KFW382" s="2"/>
      <c r="KFX382" s="2"/>
      <c r="KFY382" s="2"/>
      <c r="KFZ382" s="2"/>
      <c r="KGA382" s="2"/>
      <c r="KGB382" s="2"/>
      <c r="KGC382" s="2"/>
      <c r="KGD382" s="2"/>
      <c r="KGE382" s="2"/>
      <c r="KGF382" s="2"/>
      <c r="KGG382" s="2"/>
      <c r="KGH382" s="2"/>
      <c r="KGI382" s="2"/>
      <c r="KGJ382" s="2"/>
      <c r="KGK382" s="2"/>
      <c r="KGL382" s="2"/>
      <c r="KGM382" s="2"/>
      <c r="KGN382" s="2"/>
      <c r="KGO382" s="2"/>
      <c r="KGP382" s="2"/>
      <c r="KGQ382" s="2"/>
      <c r="KGR382" s="2"/>
      <c r="KGS382" s="2"/>
      <c r="KGT382" s="2"/>
      <c r="KGU382" s="2"/>
      <c r="KGV382" s="2"/>
      <c r="KGW382" s="2"/>
      <c r="KGX382" s="2"/>
      <c r="KGY382" s="2"/>
      <c r="KGZ382" s="2"/>
      <c r="KHA382" s="2"/>
      <c r="KHB382" s="2"/>
      <c r="KHC382" s="2"/>
      <c r="KHD382" s="2"/>
      <c r="KHE382" s="2"/>
      <c r="KHF382" s="2"/>
      <c r="KHG382" s="2"/>
      <c r="KHH382" s="2"/>
      <c r="KHI382" s="2"/>
      <c r="KHJ382" s="2"/>
      <c r="KHK382" s="2"/>
      <c r="KHL382" s="2"/>
      <c r="KHM382" s="2"/>
      <c r="KHN382" s="2"/>
      <c r="KHO382" s="2"/>
      <c r="KHP382" s="2"/>
      <c r="KHQ382" s="2"/>
      <c r="KHR382" s="2"/>
      <c r="KHS382" s="2"/>
      <c r="KHT382" s="2"/>
      <c r="KHU382" s="2"/>
      <c r="KHV382" s="2"/>
      <c r="KHW382" s="2"/>
      <c r="KHX382" s="2"/>
      <c r="KHY382" s="2"/>
      <c r="KHZ382" s="2"/>
      <c r="KIA382" s="2"/>
      <c r="KIB382" s="2"/>
      <c r="KIC382" s="2"/>
      <c r="KID382" s="2"/>
      <c r="KIE382" s="2"/>
      <c r="KIF382" s="2"/>
      <c r="KIG382" s="2"/>
      <c r="KIH382" s="2"/>
      <c r="KII382" s="2"/>
      <c r="KIJ382" s="2"/>
      <c r="KIK382" s="2"/>
      <c r="KIL382" s="2"/>
      <c r="KIM382" s="2"/>
      <c r="KIN382" s="2"/>
      <c r="KIO382" s="2"/>
      <c r="KIP382" s="2"/>
      <c r="KIQ382" s="2"/>
      <c r="KIR382" s="2"/>
      <c r="KIS382" s="2"/>
      <c r="KIT382" s="2"/>
      <c r="KIU382" s="2"/>
      <c r="KIV382" s="2"/>
      <c r="KIW382" s="2"/>
      <c r="KIX382" s="2"/>
      <c r="KIY382" s="2"/>
      <c r="KIZ382" s="2"/>
      <c r="KJA382" s="2"/>
      <c r="KJB382" s="2"/>
      <c r="KJC382" s="2"/>
      <c r="KJD382" s="2"/>
      <c r="KJE382" s="2"/>
      <c r="KJF382" s="2"/>
      <c r="KJG382" s="2"/>
      <c r="KJH382" s="2"/>
      <c r="KJI382" s="2"/>
      <c r="KJJ382" s="2"/>
      <c r="KJK382" s="2"/>
      <c r="KJL382" s="2"/>
      <c r="KJM382" s="2"/>
      <c r="KJN382" s="2"/>
      <c r="KJO382" s="2"/>
      <c r="KJP382" s="2"/>
      <c r="KJQ382" s="2"/>
      <c r="KJR382" s="2"/>
      <c r="KJS382" s="2"/>
      <c r="KJT382" s="2"/>
      <c r="KJU382" s="2"/>
      <c r="KJV382" s="2"/>
      <c r="KJW382" s="2"/>
      <c r="KJX382" s="2"/>
      <c r="KJY382" s="2"/>
      <c r="KJZ382" s="2"/>
      <c r="KKA382" s="2"/>
      <c r="KKB382" s="2"/>
      <c r="KKC382" s="2"/>
      <c r="KKD382" s="2"/>
      <c r="KKE382" s="2"/>
      <c r="KKF382" s="2"/>
      <c r="KKG382" s="2"/>
      <c r="KKH382" s="2"/>
      <c r="KKI382" s="2"/>
      <c r="KKJ382" s="2"/>
      <c r="KKK382" s="2"/>
      <c r="KKL382" s="2"/>
      <c r="KKM382" s="2"/>
      <c r="KKN382" s="2"/>
      <c r="KKO382" s="2"/>
      <c r="KKP382" s="2"/>
      <c r="KKQ382" s="2"/>
      <c r="KKR382" s="2"/>
      <c r="KKS382" s="2"/>
      <c r="KKT382" s="2"/>
      <c r="KKU382" s="2"/>
      <c r="KKV382" s="2"/>
      <c r="KKW382" s="2"/>
      <c r="KKX382" s="2"/>
      <c r="KKY382" s="2"/>
      <c r="KKZ382" s="2"/>
      <c r="KLA382" s="2"/>
      <c r="KLB382" s="2"/>
      <c r="KLC382" s="2"/>
      <c r="KLD382" s="2"/>
      <c r="KLE382" s="2"/>
      <c r="KLF382" s="2"/>
      <c r="KLG382" s="2"/>
      <c r="KLH382" s="2"/>
      <c r="KLI382" s="2"/>
      <c r="KLJ382" s="2"/>
      <c r="KLK382" s="2"/>
      <c r="KLL382" s="2"/>
      <c r="KLM382" s="2"/>
      <c r="KLN382" s="2"/>
      <c r="KLO382" s="2"/>
      <c r="KLP382" s="2"/>
      <c r="KLQ382" s="2"/>
      <c r="KLR382" s="2"/>
      <c r="KLS382" s="2"/>
      <c r="KLT382" s="2"/>
      <c r="KLU382" s="2"/>
      <c r="KLV382" s="2"/>
      <c r="KLW382" s="2"/>
      <c r="KLX382" s="2"/>
      <c r="KLY382" s="2"/>
      <c r="KLZ382" s="2"/>
      <c r="KMA382" s="2"/>
      <c r="KMB382" s="2"/>
      <c r="KMC382" s="2"/>
      <c r="KMD382" s="2"/>
      <c r="KME382" s="2"/>
      <c r="KMF382" s="2"/>
      <c r="KMG382" s="2"/>
      <c r="KMH382" s="2"/>
      <c r="KMI382" s="2"/>
      <c r="KMJ382" s="2"/>
      <c r="KMK382" s="2"/>
      <c r="KML382" s="2"/>
      <c r="KMM382" s="2"/>
      <c r="KMN382" s="2"/>
      <c r="KMO382" s="2"/>
      <c r="KMP382" s="2"/>
      <c r="KMQ382" s="2"/>
      <c r="KMR382" s="2"/>
      <c r="KMS382" s="2"/>
      <c r="KMT382" s="2"/>
      <c r="KMU382" s="2"/>
      <c r="KMV382" s="2"/>
      <c r="KMW382" s="2"/>
      <c r="KMX382" s="2"/>
      <c r="KMY382" s="2"/>
      <c r="KMZ382" s="2"/>
      <c r="KNA382" s="2"/>
      <c r="KNB382" s="2"/>
      <c r="KNC382" s="2"/>
      <c r="KND382" s="2"/>
      <c r="KNE382" s="2"/>
      <c r="KNF382" s="2"/>
      <c r="KNG382" s="2"/>
      <c r="KNH382" s="2"/>
      <c r="KNI382" s="2"/>
      <c r="KNJ382" s="2"/>
      <c r="KNK382" s="2"/>
      <c r="KNL382" s="2"/>
      <c r="KNM382" s="2"/>
      <c r="KNN382" s="2"/>
      <c r="KNO382" s="2"/>
      <c r="KNP382" s="2"/>
      <c r="KNQ382" s="2"/>
      <c r="KNR382" s="2"/>
      <c r="KNS382" s="2"/>
      <c r="KNT382" s="2"/>
      <c r="KNU382" s="2"/>
      <c r="KNV382" s="2"/>
      <c r="KNW382" s="2"/>
      <c r="KNX382" s="2"/>
      <c r="KNY382" s="2"/>
      <c r="KNZ382" s="2"/>
      <c r="KOA382" s="2"/>
      <c r="KOB382" s="2"/>
      <c r="KOC382" s="2"/>
      <c r="KOD382" s="2"/>
      <c r="KOE382" s="2"/>
      <c r="KOF382" s="2"/>
      <c r="KOG382" s="2"/>
      <c r="KOH382" s="2"/>
      <c r="KOI382" s="2"/>
      <c r="KOJ382" s="2"/>
      <c r="KOK382" s="2"/>
      <c r="KOL382" s="2"/>
      <c r="KOM382" s="2"/>
      <c r="KON382" s="2"/>
      <c r="KOO382" s="2"/>
      <c r="KOP382" s="2"/>
      <c r="KOQ382" s="2"/>
      <c r="KOR382" s="2"/>
      <c r="KOS382" s="2"/>
      <c r="KOT382" s="2"/>
      <c r="KOU382" s="2"/>
      <c r="KOV382" s="2"/>
      <c r="KOW382" s="2"/>
      <c r="KOX382" s="2"/>
      <c r="KOY382" s="2"/>
      <c r="KOZ382" s="2"/>
      <c r="KPA382" s="2"/>
      <c r="KPB382" s="2"/>
      <c r="KPC382" s="2"/>
      <c r="KPD382" s="2"/>
      <c r="KPE382" s="2"/>
      <c r="KPF382" s="2"/>
      <c r="KPG382" s="2"/>
      <c r="KPH382" s="2"/>
      <c r="KPI382" s="2"/>
      <c r="KPJ382" s="2"/>
      <c r="KPK382" s="2"/>
      <c r="KPL382" s="2"/>
      <c r="KPM382" s="2"/>
      <c r="KPN382" s="2"/>
      <c r="KPO382" s="2"/>
      <c r="KPP382" s="2"/>
      <c r="KPQ382" s="2"/>
      <c r="KPR382" s="2"/>
      <c r="KPS382" s="2"/>
      <c r="KPT382" s="2"/>
      <c r="KPU382" s="2"/>
      <c r="KPV382" s="2"/>
      <c r="KPW382" s="2"/>
      <c r="KPX382" s="2"/>
      <c r="KPY382" s="2"/>
      <c r="KPZ382" s="2"/>
      <c r="KQA382" s="2"/>
      <c r="KQB382" s="2"/>
      <c r="KQC382" s="2"/>
      <c r="KQD382" s="2"/>
      <c r="KQE382" s="2"/>
      <c r="KQF382" s="2"/>
      <c r="KQG382" s="2"/>
      <c r="KQH382" s="2"/>
      <c r="KQI382" s="2"/>
      <c r="KQJ382" s="2"/>
      <c r="KQK382" s="2"/>
      <c r="KQL382" s="2"/>
      <c r="KQM382" s="2"/>
      <c r="KQN382" s="2"/>
      <c r="KQO382" s="2"/>
      <c r="KQP382" s="2"/>
      <c r="KQQ382" s="2"/>
      <c r="KQR382" s="2"/>
      <c r="KQS382" s="2"/>
      <c r="KQT382" s="2"/>
      <c r="KQU382" s="2"/>
      <c r="KQV382" s="2"/>
      <c r="KQW382" s="2"/>
      <c r="KQX382" s="2"/>
      <c r="KQY382" s="2"/>
      <c r="KQZ382" s="2"/>
      <c r="KRA382" s="2"/>
      <c r="KRB382" s="2"/>
      <c r="KRC382" s="2"/>
      <c r="KRD382" s="2"/>
      <c r="KRE382" s="2"/>
      <c r="KRF382" s="2"/>
      <c r="KRG382" s="2"/>
      <c r="KRH382" s="2"/>
      <c r="KRI382" s="2"/>
      <c r="KRJ382" s="2"/>
      <c r="KRK382" s="2"/>
      <c r="KRL382" s="2"/>
      <c r="KRM382" s="2"/>
      <c r="KRN382" s="2"/>
      <c r="KRO382" s="2"/>
      <c r="KRP382" s="2"/>
      <c r="KRQ382" s="2"/>
      <c r="KRR382" s="2"/>
      <c r="KRS382" s="2"/>
      <c r="KRT382" s="2"/>
      <c r="KRU382" s="2"/>
      <c r="KRV382" s="2"/>
      <c r="KRW382" s="2"/>
      <c r="KRX382" s="2"/>
      <c r="KRY382" s="2"/>
      <c r="KRZ382" s="2"/>
      <c r="KSA382" s="2"/>
      <c r="KSB382" s="2"/>
      <c r="KSC382" s="2"/>
      <c r="KSD382" s="2"/>
      <c r="KSE382" s="2"/>
      <c r="KSF382" s="2"/>
      <c r="KSG382" s="2"/>
      <c r="KSH382" s="2"/>
      <c r="KSI382" s="2"/>
      <c r="KSJ382" s="2"/>
      <c r="KSK382" s="2"/>
      <c r="KSL382" s="2"/>
      <c r="KSM382" s="2"/>
      <c r="KSN382" s="2"/>
      <c r="KSO382" s="2"/>
      <c r="KSP382" s="2"/>
      <c r="KSQ382" s="2"/>
      <c r="KSR382" s="2"/>
      <c r="KSS382" s="2"/>
      <c r="KST382" s="2"/>
      <c r="KSU382" s="2"/>
      <c r="KSV382" s="2"/>
      <c r="KSW382" s="2"/>
      <c r="KSX382" s="2"/>
      <c r="KSY382" s="2"/>
      <c r="KSZ382" s="2"/>
      <c r="KTA382" s="2"/>
      <c r="KTB382" s="2"/>
      <c r="KTC382" s="2"/>
      <c r="KTD382" s="2"/>
      <c r="KTE382" s="2"/>
      <c r="KTF382" s="2"/>
      <c r="KTG382" s="2"/>
      <c r="KTH382" s="2"/>
      <c r="KTI382" s="2"/>
      <c r="KTJ382" s="2"/>
      <c r="KTK382" s="2"/>
      <c r="KTL382" s="2"/>
      <c r="KTM382" s="2"/>
      <c r="KTN382" s="2"/>
      <c r="KTO382" s="2"/>
      <c r="KTP382" s="2"/>
      <c r="KTQ382" s="2"/>
      <c r="KTR382" s="2"/>
      <c r="KTS382" s="2"/>
      <c r="KTT382" s="2"/>
      <c r="KTU382" s="2"/>
      <c r="KTV382" s="2"/>
      <c r="KTW382" s="2"/>
      <c r="KTX382" s="2"/>
      <c r="KTY382" s="2"/>
      <c r="KTZ382" s="2"/>
      <c r="KUA382" s="2"/>
      <c r="KUB382" s="2"/>
      <c r="KUC382" s="2"/>
      <c r="KUD382" s="2"/>
      <c r="KUE382" s="2"/>
      <c r="KUF382" s="2"/>
      <c r="KUG382" s="2"/>
      <c r="KUH382" s="2"/>
      <c r="KUI382" s="2"/>
      <c r="KUJ382" s="2"/>
      <c r="KUK382" s="2"/>
      <c r="KUL382" s="2"/>
      <c r="KUM382" s="2"/>
      <c r="KUN382" s="2"/>
      <c r="KUO382" s="2"/>
      <c r="KUP382" s="2"/>
      <c r="KUQ382" s="2"/>
      <c r="KUR382" s="2"/>
      <c r="KUS382" s="2"/>
      <c r="KUT382" s="2"/>
      <c r="KUU382" s="2"/>
      <c r="KUV382" s="2"/>
      <c r="KUW382" s="2"/>
      <c r="KUX382" s="2"/>
      <c r="KUY382" s="2"/>
      <c r="KUZ382" s="2"/>
      <c r="KVA382" s="2"/>
      <c r="KVB382" s="2"/>
      <c r="KVC382" s="2"/>
      <c r="KVD382" s="2"/>
      <c r="KVE382" s="2"/>
      <c r="KVF382" s="2"/>
      <c r="KVG382" s="2"/>
      <c r="KVH382" s="2"/>
      <c r="KVI382" s="2"/>
      <c r="KVJ382" s="2"/>
      <c r="KVK382" s="2"/>
      <c r="KVL382" s="2"/>
      <c r="KVM382" s="2"/>
      <c r="KVN382" s="2"/>
      <c r="KVO382" s="2"/>
      <c r="KVP382" s="2"/>
      <c r="KVQ382" s="2"/>
      <c r="KVR382" s="2"/>
      <c r="KVS382" s="2"/>
      <c r="KVT382" s="2"/>
      <c r="KVU382" s="2"/>
      <c r="KVV382" s="2"/>
      <c r="KVW382" s="2"/>
      <c r="KVX382" s="2"/>
      <c r="KVY382" s="2"/>
      <c r="KVZ382" s="2"/>
      <c r="KWA382" s="2"/>
      <c r="KWB382" s="2"/>
      <c r="KWC382" s="2"/>
      <c r="KWD382" s="2"/>
      <c r="KWE382" s="2"/>
      <c r="KWF382" s="2"/>
      <c r="KWG382" s="2"/>
      <c r="KWH382" s="2"/>
      <c r="KWI382" s="2"/>
      <c r="KWJ382" s="2"/>
      <c r="KWK382" s="2"/>
      <c r="KWL382" s="2"/>
      <c r="KWM382" s="2"/>
      <c r="KWN382" s="2"/>
      <c r="KWO382" s="2"/>
      <c r="KWP382" s="2"/>
      <c r="KWQ382" s="2"/>
      <c r="KWR382" s="2"/>
      <c r="KWS382" s="2"/>
      <c r="KWT382" s="2"/>
      <c r="KWU382" s="2"/>
      <c r="KWV382" s="2"/>
      <c r="KWW382" s="2"/>
      <c r="KWX382" s="2"/>
      <c r="KWY382" s="2"/>
      <c r="KWZ382" s="2"/>
      <c r="KXA382" s="2"/>
      <c r="KXB382" s="2"/>
      <c r="KXC382" s="2"/>
      <c r="KXD382" s="2"/>
      <c r="KXE382" s="2"/>
      <c r="KXF382" s="2"/>
      <c r="KXG382" s="2"/>
      <c r="KXH382" s="2"/>
      <c r="KXI382" s="2"/>
      <c r="KXJ382" s="2"/>
      <c r="KXK382" s="2"/>
      <c r="KXL382" s="2"/>
      <c r="KXM382" s="2"/>
      <c r="KXN382" s="2"/>
      <c r="KXO382" s="2"/>
      <c r="KXP382" s="2"/>
      <c r="KXQ382" s="2"/>
      <c r="KXR382" s="2"/>
      <c r="KXS382" s="2"/>
      <c r="KXT382" s="2"/>
      <c r="KXU382" s="2"/>
      <c r="KXV382" s="2"/>
      <c r="KXW382" s="2"/>
      <c r="KXX382" s="2"/>
      <c r="KXY382" s="2"/>
      <c r="KXZ382" s="2"/>
      <c r="KYA382" s="2"/>
      <c r="KYB382" s="2"/>
      <c r="KYC382" s="2"/>
      <c r="KYD382" s="2"/>
      <c r="KYE382" s="2"/>
      <c r="KYF382" s="2"/>
      <c r="KYG382" s="2"/>
      <c r="KYH382" s="2"/>
      <c r="KYI382" s="2"/>
      <c r="KYJ382" s="2"/>
      <c r="KYK382" s="2"/>
      <c r="KYL382" s="2"/>
      <c r="KYM382" s="2"/>
      <c r="KYN382" s="2"/>
      <c r="KYO382" s="2"/>
      <c r="KYP382" s="2"/>
      <c r="KYQ382" s="2"/>
      <c r="KYR382" s="2"/>
      <c r="KYS382" s="2"/>
      <c r="KYT382" s="2"/>
      <c r="KYU382" s="2"/>
      <c r="KYV382" s="2"/>
      <c r="KYW382" s="2"/>
      <c r="KYX382" s="2"/>
      <c r="KYY382" s="2"/>
      <c r="KYZ382" s="2"/>
      <c r="KZA382" s="2"/>
      <c r="KZB382" s="2"/>
      <c r="KZC382" s="2"/>
      <c r="KZD382" s="2"/>
      <c r="KZE382" s="2"/>
      <c r="KZF382" s="2"/>
      <c r="KZG382" s="2"/>
      <c r="KZH382" s="2"/>
      <c r="KZI382" s="2"/>
      <c r="KZJ382" s="2"/>
      <c r="KZK382" s="2"/>
      <c r="KZL382" s="2"/>
      <c r="KZM382" s="2"/>
      <c r="KZN382" s="2"/>
      <c r="KZO382" s="2"/>
      <c r="KZP382" s="2"/>
      <c r="KZQ382" s="2"/>
      <c r="KZR382" s="2"/>
      <c r="KZS382" s="2"/>
      <c r="KZT382" s="2"/>
      <c r="KZU382" s="2"/>
      <c r="KZV382" s="2"/>
      <c r="KZW382" s="2"/>
      <c r="KZX382" s="2"/>
      <c r="KZY382" s="2"/>
      <c r="KZZ382" s="2"/>
      <c r="LAA382" s="2"/>
      <c r="LAB382" s="2"/>
      <c r="LAC382" s="2"/>
      <c r="LAD382" s="2"/>
      <c r="LAE382" s="2"/>
      <c r="LAF382" s="2"/>
      <c r="LAG382" s="2"/>
      <c r="LAH382" s="2"/>
      <c r="LAI382" s="2"/>
      <c r="LAJ382" s="2"/>
      <c r="LAK382" s="2"/>
      <c r="LAL382" s="2"/>
      <c r="LAM382" s="2"/>
      <c r="LAN382" s="2"/>
      <c r="LAO382" s="2"/>
      <c r="LAP382" s="2"/>
      <c r="LAQ382" s="2"/>
      <c r="LAR382" s="2"/>
      <c r="LAS382" s="2"/>
      <c r="LAT382" s="2"/>
      <c r="LAU382" s="2"/>
      <c r="LAV382" s="2"/>
      <c r="LAW382" s="2"/>
      <c r="LAX382" s="2"/>
      <c r="LAY382" s="2"/>
      <c r="LAZ382" s="2"/>
      <c r="LBA382" s="2"/>
      <c r="LBB382" s="2"/>
      <c r="LBC382" s="2"/>
      <c r="LBD382" s="2"/>
      <c r="LBE382" s="2"/>
      <c r="LBF382" s="2"/>
      <c r="LBG382" s="2"/>
      <c r="LBH382" s="2"/>
      <c r="LBI382" s="2"/>
      <c r="LBJ382" s="2"/>
      <c r="LBK382" s="2"/>
      <c r="LBL382" s="2"/>
      <c r="LBM382" s="2"/>
      <c r="LBN382" s="2"/>
      <c r="LBO382" s="2"/>
      <c r="LBP382" s="2"/>
      <c r="LBQ382" s="2"/>
      <c r="LBR382" s="2"/>
      <c r="LBS382" s="2"/>
      <c r="LBT382" s="2"/>
      <c r="LBU382" s="2"/>
      <c r="LBV382" s="2"/>
      <c r="LBW382" s="2"/>
      <c r="LBX382" s="2"/>
      <c r="LBY382" s="2"/>
      <c r="LBZ382" s="2"/>
      <c r="LCA382" s="2"/>
      <c r="LCB382" s="2"/>
      <c r="LCC382" s="2"/>
      <c r="LCD382" s="2"/>
      <c r="LCE382" s="2"/>
      <c r="LCF382" s="2"/>
      <c r="LCG382" s="2"/>
      <c r="LCH382" s="2"/>
      <c r="LCI382" s="2"/>
      <c r="LCJ382" s="2"/>
      <c r="LCK382" s="2"/>
      <c r="LCL382" s="2"/>
      <c r="LCM382" s="2"/>
      <c r="LCN382" s="2"/>
      <c r="LCO382" s="2"/>
      <c r="LCP382" s="2"/>
      <c r="LCQ382" s="2"/>
      <c r="LCR382" s="2"/>
      <c r="LCS382" s="2"/>
      <c r="LCT382" s="2"/>
      <c r="LCU382" s="2"/>
      <c r="LCV382" s="2"/>
      <c r="LCW382" s="2"/>
      <c r="LCX382" s="2"/>
      <c r="LCY382" s="2"/>
      <c r="LCZ382" s="2"/>
      <c r="LDA382" s="2"/>
      <c r="LDB382" s="2"/>
      <c r="LDC382" s="2"/>
      <c r="LDD382" s="2"/>
      <c r="LDE382" s="2"/>
      <c r="LDF382" s="2"/>
      <c r="LDG382" s="2"/>
      <c r="LDH382" s="2"/>
      <c r="LDI382" s="2"/>
      <c r="LDJ382" s="2"/>
      <c r="LDK382" s="2"/>
      <c r="LDL382" s="2"/>
      <c r="LDM382" s="2"/>
      <c r="LDN382" s="2"/>
      <c r="LDO382" s="2"/>
      <c r="LDP382" s="2"/>
      <c r="LDQ382" s="2"/>
      <c r="LDR382" s="2"/>
      <c r="LDS382" s="2"/>
      <c r="LDT382" s="2"/>
      <c r="LDU382" s="2"/>
      <c r="LDV382" s="2"/>
      <c r="LDW382" s="2"/>
      <c r="LDX382" s="2"/>
      <c r="LDY382" s="2"/>
      <c r="LDZ382" s="2"/>
      <c r="LEA382" s="2"/>
      <c r="LEB382" s="2"/>
      <c r="LEC382" s="2"/>
      <c r="LED382" s="2"/>
      <c r="LEE382" s="2"/>
      <c r="LEF382" s="2"/>
      <c r="LEG382" s="2"/>
      <c r="LEH382" s="2"/>
      <c r="LEI382" s="2"/>
      <c r="LEJ382" s="2"/>
      <c r="LEK382" s="2"/>
      <c r="LEL382" s="2"/>
      <c r="LEM382" s="2"/>
      <c r="LEN382" s="2"/>
      <c r="LEO382" s="2"/>
      <c r="LEP382" s="2"/>
      <c r="LEQ382" s="2"/>
      <c r="LER382" s="2"/>
      <c r="LES382" s="2"/>
      <c r="LET382" s="2"/>
      <c r="LEU382" s="2"/>
      <c r="LEV382" s="2"/>
      <c r="LEW382" s="2"/>
      <c r="LEX382" s="2"/>
      <c r="LEY382" s="2"/>
      <c r="LEZ382" s="2"/>
      <c r="LFA382" s="2"/>
      <c r="LFB382" s="2"/>
      <c r="LFC382" s="2"/>
      <c r="LFD382" s="2"/>
      <c r="LFE382" s="2"/>
      <c r="LFF382" s="2"/>
      <c r="LFG382" s="2"/>
      <c r="LFH382" s="2"/>
      <c r="LFI382" s="2"/>
      <c r="LFJ382" s="2"/>
      <c r="LFK382" s="2"/>
      <c r="LFL382" s="2"/>
      <c r="LFM382" s="2"/>
      <c r="LFN382" s="2"/>
      <c r="LFO382" s="2"/>
      <c r="LFP382" s="2"/>
      <c r="LFQ382" s="2"/>
      <c r="LFR382" s="2"/>
      <c r="LFS382" s="2"/>
      <c r="LFT382" s="2"/>
      <c r="LFU382" s="2"/>
      <c r="LFV382" s="2"/>
      <c r="LFW382" s="2"/>
      <c r="LFX382" s="2"/>
      <c r="LFY382" s="2"/>
      <c r="LFZ382" s="2"/>
      <c r="LGA382" s="2"/>
      <c r="LGB382" s="2"/>
      <c r="LGC382" s="2"/>
      <c r="LGD382" s="2"/>
      <c r="LGE382" s="2"/>
      <c r="LGF382" s="2"/>
      <c r="LGG382" s="2"/>
      <c r="LGH382" s="2"/>
      <c r="LGI382" s="2"/>
      <c r="LGJ382" s="2"/>
      <c r="LGK382" s="2"/>
      <c r="LGL382" s="2"/>
      <c r="LGM382" s="2"/>
      <c r="LGN382" s="2"/>
      <c r="LGO382" s="2"/>
      <c r="LGP382" s="2"/>
      <c r="LGQ382" s="2"/>
      <c r="LGR382" s="2"/>
      <c r="LGS382" s="2"/>
      <c r="LGT382" s="2"/>
      <c r="LGU382" s="2"/>
      <c r="LGV382" s="2"/>
      <c r="LGW382" s="2"/>
      <c r="LGX382" s="2"/>
      <c r="LGY382" s="2"/>
      <c r="LGZ382" s="2"/>
      <c r="LHA382" s="2"/>
      <c r="LHB382" s="2"/>
      <c r="LHC382" s="2"/>
      <c r="LHD382" s="2"/>
      <c r="LHE382" s="2"/>
      <c r="LHF382" s="2"/>
      <c r="LHG382" s="2"/>
      <c r="LHH382" s="2"/>
      <c r="LHI382" s="2"/>
      <c r="LHJ382" s="2"/>
      <c r="LHK382" s="2"/>
      <c r="LHL382" s="2"/>
      <c r="LHM382" s="2"/>
      <c r="LHN382" s="2"/>
      <c r="LHO382" s="2"/>
      <c r="LHP382" s="2"/>
      <c r="LHQ382" s="2"/>
      <c r="LHR382" s="2"/>
      <c r="LHS382" s="2"/>
      <c r="LHT382" s="2"/>
      <c r="LHU382" s="2"/>
      <c r="LHV382" s="2"/>
      <c r="LHW382" s="2"/>
      <c r="LHX382" s="2"/>
      <c r="LHY382" s="2"/>
      <c r="LHZ382" s="2"/>
      <c r="LIA382" s="2"/>
      <c r="LIB382" s="2"/>
      <c r="LIC382" s="2"/>
      <c r="LID382" s="2"/>
      <c r="LIE382" s="2"/>
      <c r="LIF382" s="2"/>
      <c r="LIG382" s="2"/>
      <c r="LIH382" s="2"/>
      <c r="LII382" s="2"/>
      <c r="LIJ382" s="2"/>
      <c r="LIK382" s="2"/>
      <c r="LIL382" s="2"/>
      <c r="LIM382" s="2"/>
      <c r="LIN382" s="2"/>
      <c r="LIO382" s="2"/>
      <c r="LIP382" s="2"/>
      <c r="LIQ382" s="2"/>
      <c r="LIR382" s="2"/>
      <c r="LIS382" s="2"/>
      <c r="LIT382" s="2"/>
      <c r="LIU382" s="2"/>
      <c r="LIV382" s="2"/>
      <c r="LIW382" s="2"/>
      <c r="LIX382" s="2"/>
      <c r="LIY382" s="2"/>
      <c r="LIZ382" s="2"/>
      <c r="LJA382" s="2"/>
      <c r="LJB382" s="2"/>
      <c r="LJC382" s="2"/>
      <c r="LJD382" s="2"/>
      <c r="LJE382" s="2"/>
      <c r="LJF382" s="2"/>
      <c r="LJG382" s="2"/>
      <c r="LJH382" s="2"/>
      <c r="LJI382" s="2"/>
      <c r="LJJ382" s="2"/>
      <c r="LJK382" s="2"/>
      <c r="LJL382" s="2"/>
      <c r="LJM382" s="2"/>
      <c r="LJN382" s="2"/>
      <c r="LJO382" s="2"/>
      <c r="LJP382" s="2"/>
      <c r="LJQ382" s="2"/>
      <c r="LJR382" s="2"/>
      <c r="LJS382" s="2"/>
      <c r="LJT382" s="2"/>
      <c r="LJU382" s="2"/>
      <c r="LJV382" s="2"/>
      <c r="LJW382" s="2"/>
      <c r="LJX382" s="2"/>
      <c r="LJY382" s="2"/>
      <c r="LJZ382" s="2"/>
      <c r="LKA382" s="2"/>
      <c r="LKB382" s="2"/>
      <c r="LKC382" s="2"/>
      <c r="LKD382" s="2"/>
      <c r="LKE382" s="2"/>
      <c r="LKF382" s="2"/>
      <c r="LKG382" s="2"/>
      <c r="LKH382" s="2"/>
      <c r="LKI382" s="2"/>
      <c r="LKJ382" s="2"/>
      <c r="LKK382" s="2"/>
      <c r="LKL382" s="2"/>
      <c r="LKM382" s="2"/>
      <c r="LKN382" s="2"/>
      <c r="LKO382" s="2"/>
      <c r="LKP382" s="2"/>
      <c r="LKQ382" s="2"/>
      <c r="LKR382" s="2"/>
      <c r="LKS382" s="2"/>
      <c r="LKT382" s="2"/>
      <c r="LKU382" s="2"/>
      <c r="LKV382" s="2"/>
      <c r="LKW382" s="2"/>
      <c r="LKX382" s="2"/>
      <c r="LKY382" s="2"/>
      <c r="LKZ382" s="2"/>
      <c r="LLA382" s="2"/>
      <c r="LLB382" s="2"/>
      <c r="LLC382" s="2"/>
      <c r="LLD382" s="2"/>
      <c r="LLE382" s="2"/>
      <c r="LLF382" s="2"/>
      <c r="LLG382" s="2"/>
      <c r="LLH382" s="2"/>
      <c r="LLI382" s="2"/>
      <c r="LLJ382" s="2"/>
      <c r="LLK382" s="2"/>
      <c r="LLL382" s="2"/>
      <c r="LLM382" s="2"/>
      <c r="LLN382" s="2"/>
      <c r="LLO382" s="2"/>
      <c r="LLP382" s="2"/>
      <c r="LLQ382" s="2"/>
      <c r="LLR382" s="2"/>
      <c r="LLS382" s="2"/>
      <c r="LLT382" s="2"/>
      <c r="LLU382" s="2"/>
      <c r="LLV382" s="2"/>
      <c r="LLW382" s="2"/>
      <c r="LLX382" s="2"/>
      <c r="LLY382" s="2"/>
      <c r="LLZ382" s="2"/>
      <c r="LMA382" s="2"/>
      <c r="LMB382" s="2"/>
      <c r="LMC382" s="2"/>
      <c r="LMD382" s="2"/>
      <c r="LME382" s="2"/>
      <c r="LMF382" s="2"/>
      <c r="LMG382" s="2"/>
      <c r="LMH382" s="2"/>
      <c r="LMI382" s="2"/>
      <c r="LMJ382" s="2"/>
      <c r="LMK382" s="2"/>
      <c r="LML382" s="2"/>
      <c r="LMM382" s="2"/>
      <c r="LMN382" s="2"/>
      <c r="LMO382" s="2"/>
      <c r="LMP382" s="2"/>
      <c r="LMQ382" s="2"/>
      <c r="LMR382" s="2"/>
      <c r="LMS382" s="2"/>
      <c r="LMT382" s="2"/>
      <c r="LMU382" s="2"/>
      <c r="LMV382" s="2"/>
      <c r="LMW382" s="2"/>
      <c r="LMX382" s="2"/>
      <c r="LMY382" s="2"/>
      <c r="LMZ382" s="2"/>
      <c r="LNA382" s="2"/>
      <c r="LNB382" s="2"/>
      <c r="LNC382" s="2"/>
      <c r="LND382" s="2"/>
      <c r="LNE382" s="2"/>
      <c r="LNF382" s="2"/>
      <c r="LNG382" s="2"/>
      <c r="LNH382" s="2"/>
      <c r="LNI382" s="2"/>
      <c r="LNJ382" s="2"/>
      <c r="LNK382" s="2"/>
      <c r="LNL382" s="2"/>
      <c r="LNM382" s="2"/>
      <c r="LNN382" s="2"/>
      <c r="LNO382" s="2"/>
      <c r="LNP382" s="2"/>
      <c r="LNQ382" s="2"/>
      <c r="LNR382" s="2"/>
      <c r="LNS382" s="2"/>
      <c r="LNT382" s="2"/>
      <c r="LNU382" s="2"/>
      <c r="LNV382" s="2"/>
      <c r="LNW382" s="2"/>
      <c r="LNX382" s="2"/>
      <c r="LNY382" s="2"/>
      <c r="LNZ382" s="2"/>
      <c r="LOA382" s="2"/>
      <c r="LOB382" s="2"/>
      <c r="LOC382" s="2"/>
      <c r="LOD382" s="2"/>
      <c r="LOE382" s="2"/>
      <c r="LOF382" s="2"/>
      <c r="LOG382" s="2"/>
      <c r="LOH382" s="2"/>
      <c r="LOI382" s="2"/>
      <c r="LOJ382" s="2"/>
      <c r="LOK382" s="2"/>
      <c r="LOL382" s="2"/>
      <c r="LOM382" s="2"/>
      <c r="LON382" s="2"/>
      <c r="LOO382" s="2"/>
      <c r="LOP382" s="2"/>
      <c r="LOQ382" s="2"/>
      <c r="LOR382" s="2"/>
      <c r="LOS382" s="2"/>
      <c r="LOT382" s="2"/>
      <c r="LOU382" s="2"/>
      <c r="LOV382" s="2"/>
      <c r="LOW382" s="2"/>
      <c r="LOX382" s="2"/>
      <c r="LOY382" s="2"/>
      <c r="LOZ382" s="2"/>
      <c r="LPA382" s="2"/>
      <c r="LPB382" s="2"/>
      <c r="LPC382" s="2"/>
      <c r="LPD382" s="2"/>
      <c r="LPE382" s="2"/>
      <c r="LPF382" s="2"/>
      <c r="LPG382" s="2"/>
      <c r="LPH382" s="2"/>
      <c r="LPI382" s="2"/>
      <c r="LPJ382" s="2"/>
      <c r="LPK382" s="2"/>
      <c r="LPL382" s="2"/>
      <c r="LPM382" s="2"/>
      <c r="LPN382" s="2"/>
      <c r="LPO382" s="2"/>
      <c r="LPP382" s="2"/>
      <c r="LPQ382" s="2"/>
      <c r="LPR382" s="2"/>
      <c r="LPS382" s="2"/>
      <c r="LPT382" s="2"/>
      <c r="LPU382" s="2"/>
      <c r="LPV382" s="2"/>
      <c r="LPW382" s="2"/>
      <c r="LPX382" s="2"/>
      <c r="LPY382" s="2"/>
      <c r="LPZ382" s="2"/>
      <c r="LQA382" s="2"/>
      <c r="LQB382" s="2"/>
      <c r="LQC382" s="2"/>
      <c r="LQD382" s="2"/>
      <c r="LQE382" s="2"/>
      <c r="LQF382" s="2"/>
      <c r="LQG382" s="2"/>
      <c r="LQH382" s="2"/>
      <c r="LQI382" s="2"/>
      <c r="LQJ382" s="2"/>
      <c r="LQK382" s="2"/>
      <c r="LQL382" s="2"/>
      <c r="LQM382" s="2"/>
      <c r="LQN382" s="2"/>
      <c r="LQO382" s="2"/>
      <c r="LQP382" s="2"/>
      <c r="LQQ382" s="2"/>
      <c r="LQR382" s="2"/>
      <c r="LQS382" s="2"/>
      <c r="LQT382" s="2"/>
      <c r="LQU382" s="2"/>
      <c r="LQV382" s="2"/>
      <c r="LQW382" s="2"/>
      <c r="LQX382" s="2"/>
      <c r="LQY382" s="2"/>
      <c r="LQZ382" s="2"/>
      <c r="LRA382" s="2"/>
      <c r="LRB382" s="2"/>
      <c r="LRC382" s="2"/>
      <c r="LRD382" s="2"/>
      <c r="LRE382" s="2"/>
      <c r="LRF382" s="2"/>
      <c r="LRG382" s="2"/>
      <c r="LRH382" s="2"/>
      <c r="LRI382" s="2"/>
      <c r="LRJ382" s="2"/>
      <c r="LRK382" s="2"/>
      <c r="LRL382" s="2"/>
      <c r="LRM382" s="2"/>
      <c r="LRN382" s="2"/>
      <c r="LRO382" s="2"/>
      <c r="LRP382" s="2"/>
      <c r="LRQ382" s="2"/>
      <c r="LRR382" s="2"/>
      <c r="LRS382" s="2"/>
      <c r="LRT382" s="2"/>
      <c r="LRU382" s="2"/>
      <c r="LRV382" s="2"/>
      <c r="LRW382" s="2"/>
      <c r="LRX382" s="2"/>
      <c r="LRY382" s="2"/>
      <c r="LRZ382" s="2"/>
      <c r="LSA382" s="2"/>
      <c r="LSB382" s="2"/>
      <c r="LSC382" s="2"/>
      <c r="LSD382" s="2"/>
      <c r="LSE382" s="2"/>
      <c r="LSF382" s="2"/>
      <c r="LSG382" s="2"/>
      <c r="LSH382" s="2"/>
      <c r="LSI382" s="2"/>
      <c r="LSJ382" s="2"/>
      <c r="LSK382" s="2"/>
      <c r="LSL382" s="2"/>
      <c r="LSM382" s="2"/>
      <c r="LSN382" s="2"/>
      <c r="LSO382" s="2"/>
      <c r="LSP382" s="2"/>
      <c r="LSQ382" s="2"/>
      <c r="LSR382" s="2"/>
      <c r="LSS382" s="2"/>
      <c r="LST382" s="2"/>
      <c r="LSU382" s="2"/>
      <c r="LSV382" s="2"/>
      <c r="LSW382" s="2"/>
      <c r="LSX382" s="2"/>
      <c r="LSY382" s="2"/>
      <c r="LSZ382" s="2"/>
      <c r="LTA382" s="2"/>
      <c r="LTB382" s="2"/>
      <c r="LTC382" s="2"/>
      <c r="LTD382" s="2"/>
      <c r="LTE382" s="2"/>
      <c r="LTF382" s="2"/>
      <c r="LTG382" s="2"/>
      <c r="LTH382" s="2"/>
      <c r="LTI382" s="2"/>
      <c r="LTJ382" s="2"/>
      <c r="LTK382" s="2"/>
      <c r="LTL382" s="2"/>
      <c r="LTM382" s="2"/>
      <c r="LTN382" s="2"/>
      <c r="LTO382" s="2"/>
      <c r="LTP382" s="2"/>
      <c r="LTQ382" s="2"/>
      <c r="LTR382" s="2"/>
      <c r="LTS382" s="2"/>
      <c r="LTT382" s="2"/>
      <c r="LTU382" s="2"/>
      <c r="LTV382" s="2"/>
      <c r="LTW382" s="2"/>
      <c r="LTX382" s="2"/>
      <c r="LTY382" s="2"/>
      <c r="LTZ382" s="2"/>
      <c r="LUA382" s="2"/>
      <c r="LUB382" s="2"/>
      <c r="LUC382" s="2"/>
      <c r="LUD382" s="2"/>
      <c r="LUE382" s="2"/>
      <c r="LUF382" s="2"/>
      <c r="LUG382" s="2"/>
      <c r="LUH382" s="2"/>
      <c r="LUI382" s="2"/>
      <c r="LUJ382" s="2"/>
      <c r="LUK382" s="2"/>
      <c r="LUL382" s="2"/>
      <c r="LUM382" s="2"/>
      <c r="LUN382" s="2"/>
      <c r="LUO382" s="2"/>
      <c r="LUP382" s="2"/>
      <c r="LUQ382" s="2"/>
      <c r="LUR382" s="2"/>
      <c r="LUS382" s="2"/>
      <c r="LUT382" s="2"/>
      <c r="LUU382" s="2"/>
      <c r="LUV382" s="2"/>
      <c r="LUW382" s="2"/>
      <c r="LUX382" s="2"/>
      <c r="LUY382" s="2"/>
      <c r="LUZ382" s="2"/>
      <c r="LVA382" s="2"/>
      <c r="LVB382" s="2"/>
      <c r="LVC382" s="2"/>
      <c r="LVD382" s="2"/>
      <c r="LVE382" s="2"/>
      <c r="LVF382" s="2"/>
      <c r="LVG382" s="2"/>
      <c r="LVH382" s="2"/>
      <c r="LVI382" s="2"/>
      <c r="LVJ382" s="2"/>
      <c r="LVK382" s="2"/>
      <c r="LVL382" s="2"/>
      <c r="LVM382" s="2"/>
      <c r="LVN382" s="2"/>
      <c r="LVO382" s="2"/>
      <c r="LVP382" s="2"/>
      <c r="LVQ382" s="2"/>
      <c r="LVR382" s="2"/>
      <c r="LVS382" s="2"/>
      <c r="LVT382" s="2"/>
      <c r="LVU382" s="2"/>
      <c r="LVV382" s="2"/>
      <c r="LVW382" s="2"/>
      <c r="LVX382" s="2"/>
      <c r="LVY382" s="2"/>
      <c r="LVZ382" s="2"/>
      <c r="LWA382" s="2"/>
      <c r="LWB382" s="2"/>
      <c r="LWC382" s="2"/>
      <c r="LWD382" s="2"/>
      <c r="LWE382" s="2"/>
      <c r="LWF382" s="2"/>
      <c r="LWG382" s="2"/>
      <c r="LWH382" s="2"/>
      <c r="LWI382" s="2"/>
      <c r="LWJ382" s="2"/>
      <c r="LWK382" s="2"/>
      <c r="LWL382" s="2"/>
      <c r="LWM382" s="2"/>
      <c r="LWN382" s="2"/>
      <c r="LWO382" s="2"/>
      <c r="LWP382" s="2"/>
      <c r="LWQ382" s="2"/>
      <c r="LWR382" s="2"/>
      <c r="LWS382" s="2"/>
      <c r="LWT382" s="2"/>
      <c r="LWU382" s="2"/>
      <c r="LWV382" s="2"/>
      <c r="LWW382" s="2"/>
      <c r="LWX382" s="2"/>
      <c r="LWY382" s="2"/>
      <c r="LWZ382" s="2"/>
      <c r="LXA382" s="2"/>
      <c r="LXB382" s="2"/>
      <c r="LXC382" s="2"/>
      <c r="LXD382" s="2"/>
      <c r="LXE382" s="2"/>
      <c r="LXF382" s="2"/>
      <c r="LXG382" s="2"/>
      <c r="LXH382" s="2"/>
      <c r="LXI382" s="2"/>
      <c r="LXJ382" s="2"/>
      <c r="LXK382" s="2"/>
      <c r="LXL382" s="2"/>
      <c r="LXM382" s="2"/>
      <c r="LXN382" s="2"/>
      <c r="LXO382" s="2"/>
      <c r="LXP382" s="2"/>
      <c r="LXQ382" s="2"/>
      <c r="LXR382" s="2"/>
      <c r="LXS382" s="2"/>
      <c r="LXT382" s="2"/>
      <c r="LXU382" s="2"/>
      <c r="LXV382" s="2"/>
      <c r="LXW382" s="2"/>
      <c r="LXX382" s="2"/>
      <c r="LXY382" s="2"/>
      <c r="LXZ382" s="2"/>
      <c r="LYA382" s="2"/>
      <c r="LYB382" s="2"/>
      <c r="LYC382" s="2"/>
      <c r="LYD382" s="2"/>
      <c r="LYE382" s="2"/>
      <c r="LYF382" s="2"/>
      <c r="LYG382" s="2"/>
      <c r="LYH382" s="2"/>
      <c r="LYI382" s="2"/>
      <c r="LYJ382" s="2"/>
      <c r="LYK382" s="2"/>
      <c r="LYL382" s="2"/>
      <c r="LYM382" s="2"/>
      <c r="LYN382" s="2"/>
      <c r="LYO382" s="2"/>
      <c r="LYP382" s="2"/>
      <c r="LYQ382" s="2"/>
      <c r="LYR382" s="2"/>
      <c r="LYS382" s="2"/>
      <c r="LYT382" s="2"/>
      <c r="LYU382" s="2"/>
      <c r="LYV382" s="2"/>
      <c r="LYW382" s="2"/>
      <c r="LYX382" s="2"/>
      <c r="LYY382" s="2"/>
      <c r="LYZ382" s="2"/>
      <c r="LZA382" s="2"/>
      <c r="LZB382" s="2"/>
      <c r="LZC382" s="2"/>
      <c r="LZD382" s="2"/>
      <c r="LZE382" s="2"/>
      <c r="LZF382" s="2"/>
      <c r="LZG382" s="2"/>
      <c r="LZH382" s="2"/>
      <c r="LZI382" s="2"/>
      <c r="LZJ382" s="2"/>
      <c r="LZK382" s="2"/>
      <c r="LZL382" s="2"/>
      <c r="LZM382" s="2"/>
      <c r="LZN382" s="2"/>
      <c r="LZO382" s="2"/>
      <c r="LZP382" s="2"/>
      <c r="LZQ382" s="2"/>
      <c r="LZR382" s="2"/>
      <c r="LZS382" s="2"/>
      <c r="LZT382" s="2"/>
      <c r="LZU382" s="2"/>
      <c r="LZV382" s="2"/>
      <c r="LZW382" s="2"/>
      <c r="LZX382" s="2"/>
      <c r="LZY382" s="2"/>
      <c r="LZZ382" s="2"/>
      <c r="MAA382" s="2"/>
      <c r="MAB382" s="2"/>
      <c r="MAC382" s="2"/>
      <c r="MAD382" s="2"/>
      <c r="MAE382" s="2"/>
      <c r="MAF382" s="2"/>
      <c r="MAG382" s="2"/>
      <c r="MAH382" s="2"/>
      <c r="MAI382" s="2"/>
      <c r="MAJ382" s="2"/>
      <c r="MAK382" s="2"/>
      <c r="MAL382" s="2"/>
      <c r="MAM382" s="2"/>
      <c r="MAN382" s="2"/>
      <c r="MAO382" s="2"/>
      <c r="MAP382" s="2"/>
      <c r="MAQ382" s="2"/>
      <c r="MAR382" s="2"/>
      <c r="MAS382" s="2"/>
      <c r="MAT382" s="2"/>
      <c r="MAU382" s="2"/>
      <c r="MAV382" s="2"/>
      <c r="MAW382" s="2"/>
      <c r="MAX382" s="2"/>
      <c r="MAY382" s="2"/>
      <c r="MAZ382" s="2"/>
      <c r="MBA382" s="2"/>
      <c r="MBB382" s="2"/>
      <c r="MBC382" s="2"/>
      <c r="MBD382" s="2"/>
      <c r="MBE382" s="2"/>
      <c r="MBF382" s="2"/>
      <c r="MBG382" s="2"/>
      <c r="MBH382" s="2"/>
      <c r="MBI382" s="2"/>
      <c r="MBJ382" s="2"/>
      <c r="MBK382" s="2"/>
      <c r="MBL382" s="2"/>
      <c r="MBM382" s="2"/>
      <c r="MBN382" s="2"/>
      <c r="MBO382" s="2"/>
      <c r="MBP382" s="2"/>
      <c r="MBQ382" s="2"/>
      <c r="MBR382" s="2"/>
      <c r="MBS382" s="2"/>
      <c r="MBT382" s="2"/>
      <c r="MBU382" s="2"/>
      <c r="MBV382" s="2"/>
      <c r="MBW382" s="2"/>
      <c r="MBX382" s="2"/>
      <c r="MBY382" s="2"/>
      <c r="MBZ382" s="2"/>
      <c r="MCA382" s="2"/>
      <c r="MCB382" s="2"/>
      <c r="MCC382" s="2"/>
      <c r="MCD382" s="2"/>
      <c r="MCE382" s="2"/>
      <c r="MCF382" s="2"/>
      <c r="MCG382" s="2"/>
      <c r="MCH382" s="2"/>
      <c r="MCI382" s="2"/>
      <c r="MCJ382" s="2"/>
      <c r="MCK382" s="2"/>
      <c r="MCL382" s="2"/>
      <c r="MCM382" s="2"/>
      <c r="MCN382" s="2"/>
      <c r="MCO382" s="2"/>
      <c r="MCP382" s="2"/>
      <c r="MCQ382" s="2"/>
      <c r="MCR382" s="2"/>
      <c r="MCS382" s="2"/>
      <c r="MCT382" s="2"/>
      <c r="MCU382" s="2"/>
      <c r="MCV382" s="2"/>
      <c r="MCW382" s="2"/>
      <c r="MCX382" s="2"/>
      <c r="MCY382" s="2"/>
      <c r="MCZ382" s="2"/>
      <c r="MDA382" s="2"/>
      <c r="MDB382" s="2"/>
      <c r="MDC382" s="2"/>
      <c r="MDD382" s="2"/>
      <c r="MDE382" s="2"/>
      <c r="MDF382" s="2"/>
      <c r="MDG382" s="2"/>
      <c r="MDH382" s="2"/>
      <c r="MDI382" s="2"/>
      <c r="MDJ382" s="2"/>
      <c r="MDK382" s="2"/>
      <c r="MDL382" s="2"/>
      <c r="MDM382" s="2"/>
      <c r="MDN382" s="2"/>
      <c r="MDO382" s="2"/>
      <c r="MDP382" s="2"/>
      <c r="MDQ382" s="2"/>
      <c r="MDR382" s="2"/>
      <c r="MDS382" s="2"/>
      <c r="MDT382" s="2"/>
      <c r="MDU382" s="2"/>
      <c r="MDV382" s="2"/>
      <c r="MDW382" s="2"/>
      <c r="MDX382" s="2"/>
      <c r="MDY382" s="2"/>
      <c r="MDZ382" s="2"/>
      <c r="MEA382" s="2"/>
      <c r="MEB382" s="2"/>
      <c r="MEC382" s="2"/>
      <c r="MED382" s="2"/>
      <c r="MEE382" s="2"/>
      <c r="MEF382" s="2"/>
      <c r="MEG382" s="2"/>
      <c r="MEH382" s="2"/>
      <c r="MEI382" s="2"/>
      <c r="MEJ382" s="2"/>
      <c r="MEK382" s="2"/>
      <c r="MEL382" s="2"/>
      <c r="MEM382" s="2"/>
      <c r="MEN382" s="2"/>
      <c r="MEO382" s="2"/>
      <c r="MEP382" s="2"/>
      <c r="MEQ382" s="2"/>
      <c r="MER382" s="2"/>
      <c r="MES382" s="2"/>
      <c r="MET382" s="2"/>
      <c r="MEU382" s="2"/>
      <c r="MEV382" s="2"/>
      <c r="MEW382" s="2"/>
      <c r="MEX382" s="2"/>
      <c r="MEY382" s="2"/>
      <c r="MEZ382" s="2"/>
      <c r="MFA382" s="2"/>
      <c r="MFB382" s="2"/>
      <c r="MFC382" s="2"/>
      <c r="MFD382" s="2"/>
      <c r="MFE382" s="2"/>
      <c r="MFF382" s="2"/>
      <c r="MFG382" s="2"/>
      <c r="MFH382" s="2"/>
      <c r="MFI382" s="2"/>
      <c r="MFJ382" s="2"/>
      <c r="MFK382" s="2"/>
      <c r="MFL382" s="2"/>
      <c r="MFM382" s="2"/>
      <c r="MFN382" s="2"/>
      <c r="MFO382" s="2"/>
      <c r="MFP382" s="2"/>
      <c r="MFQ382" s="2"/>
      <c r="MFR382" s="2"/>
      <c r="MFS382" s="2"/>
      <c r="MFT382" s="2"/>
      <c r="MFU382" s="2"/>
      <c r="MFV382" s="2"/>
      <c r="MFW382" s="2"/>
      <c r="MFX382" s="2"/>
      <c r="MFY382" s="2"/>
      <c r="MFZ382" s="2"/>
      <c r="MGA382" s="2"/>
      <c r="MGB382" s="2"/>
      <c r="MGC382" s="2"/>
      <c r="MGD382" s="2"/>
      <c r="MGE382" s="2"/>
      <c r="MGF382" s="2"/>
      <c r="MGG382" s="2"/>
      <c r="MGH382" s="2"/>
      <c r="MGI382" s="2"/>
      <c r="MGJ382" s="2"/>
      <c r="MGK382" s="2"/>
      <c r="MGL382" s="2"/>
      <c r="MGM382" s="2"/>
      <c r="MGN382" s="2"/>
      <c r="MGO382" s="2"/>
      <c r="MGP382" s="2"/>
      <c r="MGQ382" s="2"/>
      <c r="MGR382" s="2"/>
      <c r="MGS382" s="2"/>
      <c r="MGT382" s="2"/>
      <c r="MGU382" s="2"/>
      <c r="MGV382" s="2"/>
      <c r="MGW382" s="2"/>
      <c r="MGX382" s="2"/>
      <c r="MGY382" s="2"/>
      <c r="MGZ382" s="2"/>
      <c r="MHA382" s="2"/>
      <c r="MHB382" s="2"/>
      <c r="MHC382" s="2"/>
      <c r="MHD382" s="2"/>
      <c r="MHE382" s="2"/>
      <c r="MHF382" s="2"/>
      <c r="MHG382" s="2"/>
      <c r="MHH382" s="2"/>
      <c r="MHI382" s="2"/>
      <c r="MHJ382" s="2"/>
      <c r="MHK382" s="2"/>
      <c r="MHL382" s="2"/>
      <c r="MHM382" s="2"/>
      <c r="MHN382" s="2"/>
      <c r="MHO382" s="2"/>
      <c r="MHP382" s="2"/>
      <c r="MHQ382" s="2"/>
      <c r="MHR382" s="2"/>
      <c r="MHS382" s="2"/>
      <c r="MHT382" s="2"/>
      <c r="MHU382" s="2"/>
      <c r="MHV382" s="2"/>
      <c r="MHW382" s="2"/>
      <c r="MHX382" s="2"/>
      <c r="MHY382" s="2"/>
      <c r="MHZ382" s="2"/>
      <c r="MIA382" s="2"/>
      <c r="MIB382" s="2"/>
      <c r="MIC382" s="2"/>
      <c r="MID382" s="2"/>
      <c r="MIE382" s="2"/>
      <c r="MIF382" s="2"/>
      <c r="MIG382" s="2"/>
      <c r="MIH382" s="2"/>
      <c r="MII382" s="2"/>
      <c r="MIJ382" s="2"/>
      <c r="MIK382" s="2"/>
      <c r="MIL382" s="2"/>
      <c r="MIM382" s="2"/>
      <c r="MIN382" s="2"/>
      <c r="MIO382" s="2"/>
      <c r="MIP382" s="2"/>
      <c r="MIQ382" s="2"/>
      <c r="MIR382" s="2"/>
      <c r="MIS382" s="2"/>
      <c r="MIT382" s="2"/>
      <c r="MIU382" s="2"/>
      <c r="MIV382" s="2"/>
      <c r="MIW382" s="2"/>
      <c r="MIX382" s="2"/>
      <c r="MIY382" s="2"/>
      <c r="MIZ382" s="2"/>
      <c r="MJA382" s="2"/>
      <c r="MJB382" s="2"/>
      <c r="MJC382" s="2"/>
      <c r="MJD382" s="2"/>
      <c r="MJE382" s="2"/>
      <c r="MJF382" s="2"/>
      <c r="MJG382" s="2"/>
      <c r="MJH382" s="2"/>
      <c r="MJI382" s="2"/>
      <c r="MJJ382" s="2"/>
      <c r="MJK382" s="2"/>
      <c r="MJL382" s="2"/>
      <c r="MJM382" s="2"/>
      <c r="MJN382" s="2"/>
      <c r="MJO382" s="2"/>
      <c r="MJP382" s="2"/>
      <c r="MJQ382" s="2"/>
      <c r="MJR382" s="2"/>
      <c r="MJS382" s="2"/>
      <c r="MJT382" s="2"/>
      <c r="MJU382" s="2"/>
      <c r="MJV382" s="2"/>
      <c r="MJW382" s="2"/>
      <c r="MJX382" s="2"/>
      <c r="MJY382" s="2"/>
      <c r="MJZ382" s="2"/>
      <c r="MKA382" s="2"/>
      <c r="MKB382" s="2"/>
      <c r="MKC382" s="2"/>
      <c r="MKD382" s="2"/>
      <c r="MKE382" s="2"/>
      <c r="MKF382" s="2"/>
      <c r="MKG382" s="2"/>
      <c r="MKH382" s="2"/>
      <c r="MKI382" s="2"/>
      <c r="MKJ382" s="2"/>
      <c r="MKK382" s="2"/>
      <c r="MKL382" s="2"/>
      <c r="MKM382" s="2"/>
      <c r="MKN382" s="2"/>
      <c r="MKO382" s="2"/>
      <c r="MKP382" s="2"/>
      <c r="MKQ382" s="2"/>
      <c r="MKR382" s="2"/>
      <c r="MKS382" s="2"/>
      <c r="MKT382" s="2"/>
      <c r="MKU382" s="2"/>
      <c r="MKV382" s="2"/>
      <c r="MKW382" s="2"/>
      <c r="MKX382" s="2"/>
      <c r="MKY382" s="2"/>
      <c r="MKZ382" s="2"/>
      <c r="MLA382" s="2"/>
      <c r="MLB382" s="2"/>
      <c r="MLC382" s="2"/>
      <c r="MLD382" s="2"/>
      <c r="MLE382" s="2"/>
      <c r="MLF382" s="2"/>
      <c r="MLG382" s="2"/>
      <c r="MLH382" s="2"/>
      <c r="MLI382" s="2"/>
      <c r="MLJ382" s="2"/>
      <c r="MLK382" s="2"/>
      <c r="MLL382" s="2"/>
      <c r="MLM382" s="2"/>
      <c r="MLN382" s="2"/>
      <c r="MLO382" s="2"/>
      <c r="MLP382" s="2"/>
      <c r="MLQ382" s="2"/>
      <c r="MLR382" s="2"/>
      <c r="MLS382" s="2"/>
      <c r="MLT382" s="2"/>
      <c r="MLU382" s="2"/>
      <c r="MLV382" s="2"/>
      <c r="MLW382" s="2"/>
      <c r="MLX382" s="2"/>
      <c r="MLY382" s="2"/>
      <c r="MLZ382" s="2"/>
      <c r="MMA382" s="2"/>
      <c r="MMB382" s="2"/>
      <c r="MMC382" s="2"/>
      <c r="MMD382" s="2"/>
      <c r="MME382" s="2"/>
      <c r="MMF382" s="2"/>
      <c r="MMG382" s="2"/>
      <c r="MMH382" s="2"/>
      <c r="MMI382" s="2"/>
      <c r="MMJ382" s="2"/>
      <c r="MMK382" s="2"/>
      <c r="MML382" s="2"/>
      <c r="MMM382" s="2"/>
      <c r="MMN382" s="2"/>
      <c r="MMO382" s="2"/>
      <c r="MMP382" s="2"/>
      <c r="MMQ382" s="2"/>
      <c r="MMR382" s="2"/>
      <c r="MMS382" s="2"/>
      <c r="MMT382" s="2"/>
      <c r="MMU382" s="2"/>
      <c r="MMV382" s="2"/>
      <c r="MMW382" s="2"/>
      <c r="MMX382" s="2"/>
      <c r="MMY382" s="2"/>
      <c r="MMZ382" s="2"/>
      <c r="MNA382" s="2"/>
      <c r="MNB382" s="2"/>
      <c r="MNC382" s="2"/>
      <c r="MND382" s="2"/>
      <c r="MNE382" s="2"/>
      <c r="MNF382" s="2"/>
      <c r="MNG382" s="2"/>
      <c r="MNH382" s="2"/>
      <c r="MNI382" s="2"/>
      <c r="MNJ382" s="2"/>
      <c r="MNK382" s="2"/>
      <c r="MNL382" s="2"/>
      <c r="MNM382" s="2"/>
      <c r="MNN382" s="2"/>
      <c r="MNO382" s="2"/>
      <c r="MNP382" s="2"/>
      <c r="MNQ382" s="2"/>
      <c r="MNR382" s="2"/>
      <c r="MNS382" s="2"/>
      <c r="MNT382" s="2"/>
      <c r="MNU382" s="2"/>
      <c r="MNV382" s="2"/>
      <c r="MNW382" s="2"/>
      <c r="MNX382" s="2"/>
      <c r="MNY382" s="2"/>
      <c r="MNZ382" s="2"/>
      <c r="MOA382" s="2"/>
      <c r="MOB382" s="2"/>
      <c r="MOC382" s="2"/>
      <c r="MOD382" s="2"/>
      <c r="MOE382" s="2"/>
      <c r="MOF382" s="2"/>
      <c r="MOG382" s="2"/>
      <c r="MOH382" s="2"/>
      <c r="MOI382" s="2"/>
      <c r="MOJ382" s="2"/>
      <c r="MOK382" s="2"/>
      <c r="MOL382" s="2"/>
      <c r="MOM382" s="2"/>
      <c r="MON382" s="2"/>
      <c r="MOO382" s="2"/>
      <c r="MOP382" s="2"/>
      <c r="MOQ382" s="2"/>
      <c r="MOR382" s="2"/>
      <c r="MOS382" s="2"/>
      <c r="MOT382" s="2"/>
      <c r="MOU382" s="2"/>
      <c r="MOV382" s="2"/>
      <c r="MOW382" s="2"/>
      <c r="MOX382" s="2"/>
      <c r="MOY382" s="2"/>
      <c r="MOZ382" s="2"/>
      <c r="MPA382" s="2"/>
      <c r="MPB382" s="2"/>
      <c r="MPC382" s="2"/>
      <c r="MPD382" s="2"/>
      <c r="MPE382" s="2"/>
      <c r="MPF382" s="2"/>
      <c r="MPG382" s="2"/>
      <c r="MPH382" s="2"/>
      <c r="MPI382" s="2"/>
      <c r="MPJ382" s="2"/>
      <c r="MPK382" s="2"/>
      <c r="MPL382" s="2"/>
      <c r="MPM382" s="2"/>
      <c r="MPN382" s="2"/>
      <c r="MPO382" s="2"/>
      <c r="MPP382" s="2"/>
      <c r="MPQ382" s="2"/>
      <c r="MPR382" s="2"/>
      <c r="MPS382" s="2"/>
      <c r="MPT382" s="2"/>
      <c r="MPU382" s="2"/>
      <c r="MPV382" s="2"/>
      <c r="MPW382" s="2"/>
      <c r="MPX382" s="2"/>
      <c r="MPY382" s="2"/>
      <c r="MPZ382" s="2"/>
      <c r="MQA382" s="2"/>
      <c r="MQB382" s="2"/>
      <c r="MQC382" s="2"/>
      <c r="MQD382" s="2"/>
      <c r="MQE382" s="2"/>
      <c r="MQF382" s="2"/>
      <c r="MQG382" s="2"/>
      <c r="MQH382" s="2"/>
      <c r="MQI382" s="2"/>
      <c r="MQJ382" s="2"/>
      <c r="MQK382" s="2"/>
      <c r="MQL382" s="2"/>
      <c r="MQM382" s="2"/>
      <c r="MQN382" s="2"/>
      <c r="MQO382" s="2"/>
      <c r="MQP382" s="2"/>
      <c r="MQQ382" s="2"/>
      <c r="MQR382" s="2"/>
      <c r="MQS382" s="2"/>
      <c r="MQT382" s="2"/>
      <c r="MQU382" s="2"/>
      <c r="MQV382" s="2"/>
      <c r="MQW382" s="2"/>
      <c r="MQX382" s="2"/>
      <c r="MQY382" s="2"/>
      <c r="MQZ382" s="2"/>
      <c r="MRA382" s="2"/>
      <c r="MRB382" s="2"/>
      <c r="MRC382" s="2"/>
      <c r="MRD382" s="2"/>
      <c r="MRE382" s="2"/>
      <c r="MRF382" s="2"/>
      <c r="MRG382" s="2"/>
      <c r="MRH382" s="2"/>
      <c r="MRI382" s="2"/>
      <c r="MRJ382" s="2"/>
      <c r="MRK382" s="2"/>
      <c r="MRL382" s="2"/>
      <c r="MRM382" s="2"/>
      <c r="MRN382" s="2"/>
      <c r="MRO382" s="2"/>
      <c r="MRP382" s="2"/>
      <c r="MRQ382" s="2"/>
      <c r="MRR382" s="2"/>
      <c r="MRS382" s="2"/>
      <c r="MRT382" s="2"/>
      <c r="MRU382" s="2"/>
      <c r="MRV382" s="2"/>
      <c r="MRW382" s="2"/>
      <c r="MRX382" s="2"/>
      <c r="MRY382" s="2"/>
      <c r="MRZ382" s="2"/>
      <c r="MSA382" s="2"/>
      <c r="MSB382" s="2"/>
      <c r="MSC382" s="2"/>
      <c r="MSD382" s="2"/>
      <c r="MSE382" s="2"/>
      <c r="MSF382" s="2"/>
      <c r="MSG382" s="2"/>
      <c r="MSH382" s="2"/>
      <c r="MSI382" s="2"/>
      <c r="MSJ382" s="2"/>
      <c r="MSK382" s="2"/>
      <c r="MSL382" s="2"/>
      <c r="MSM382" s="2"/>
      <c r="MSN382" s="2"/>
      <c r="MSO382" s="2"/>
      <c r="MSP382" s="2"/>
      <c r="MSQ382" s="2"/>
      <c r="MSR382" s="2"/>
      <c r="MSS382" s="2"/>
      <c r="MST382" s="2"/>
      <c r="MSU382" s="2"/>
      <c r="MSV382" s="2"/>
      <c r="MSW382" s="2"/>
      <c r="MSX382" s="2"/>
      <c r="MSY382" s="2"/>
      <c r="MSZ382" s="2"/>
      <c r="MTA382" s="2"/>
      <c r="MTB382" s="2"/>
      <c r="MTC382" s="2"/>
      <c r="MTD382" s="2"/>
      <c r="MTE382" s="2"/>
      <c r="MTF382" s="2"/>
      <c r="MTG382" s="2"/>
      <c r="MTH382" s="2"/>
      <c r="MTI382" s="2"/>
      <c r="MTJ382" s="2"/>
      <c r="MTK382" s="2"/>
      <c r="MTL382" s="2"/>
      <c r="MTM382" s="2"/>
      <c r="MTN382" s="2"/>
      <c r="MTO382" s="2"/>
      <c r="MTP382" s="2"/>
      <c r="MTQ382" s="2"/>
      <c r="MTR382" s="2"/>
      <c r="MTS382" s="2"/>
      <c r="MTT382" s="2"/>
      <c r="MTU382" s="2"/>
      <c r="MTV382" s="2"/>
      <c r="MTW382" s="2"/>
      <c r="MTX382" s="2"/>
      <c r="MTY382" s="2"/>
      <c r="MTZ382" s="2"/>
      <c r="MUA382" s="2"/>
      <c r="MUB382" s="2"/>
      <c r="MUC382" s="2"/>
      <c r="MUD382" s="2"/>
      <c r="MUE382" s="2"/>
      <c r="MUF382" s="2"/>
      <c r="MUG382" s="2"/>
      <c r="MUH382" s="2"/>
      <c r="MUI382" s="2"/>
      <c r="MUJ382" s="2"/>
      <c r="MUK382" s="2"/>
      <c r="MUL382" s="2"/>
      <c r="MUM382" s="2"/>
      <c r="MUN382" s="2"/>
      <c r="MUO382" s="2"/>
      <c r="MUP382" s="2"/>
      <c r="MUQ382" s="2"/>
      <c r="MUR382" s="2"/>
      <c r="MUS382" s="2"/>
      <c r="MUT382" s="2"/>
      <c r="MUU382" s="2"/>
      <c r="MUV382" s="2"/>
      <c r="MUW382" s="2"/>
      <c r="MUX382" s="2"/>
      <c r="MUY382" s="2"/>
      <c r="MUZ382" s="2"/>
      <c r="MVA382" s="2"/>
      <c r="MVB382" s="2"/>
      <c r="MVC382" s="2"/>
      <c r="MVD382" s="2"/>
      <c r="MVE382" s="2"/>
      <c r="MVF382" s="2"/>
      <c r="MVG382" s="2"/>
      <c r="MVH382" s="2"/>
      <c r="MVI382" s="2"/>
      <c r="MVJ382" s="2"/>
      <c r="MVK382" s="2"/>
      <c r="MVL382" s="2"/>
      <c r="MVM382" s="2"/>
      <c r="MVN382" s="2"/>
      <c r="MVO382" s="2"/>
      <c r="MVP382" s="2"/>
      <c r="MVQ382" s="2"/>
      <c r="MVR382" s="2"/>
      <c r="MVS382" s="2"/>
      <c r="MVT382" s="2"/>
      <c r="MVU382" s="2"/>
      <c r="MVV382" s="2"/>
      <c r="MVW382" s="2"/>
      <c r="MVX382" s="2"/>
      <c r="MVY382" s="2"/>
      <c r="MVZ382" s="2"/>
      <c r="MWA382" s="2"/>
      <c r="MWB382" s="2"/>
      <c r="MWC382" s="2"/>
      <c r="MWD382" s="2"/>
      <c r="MWE382" s="2"/>
      <c r="MWF382" s="2"/>
      <c r="MWG382" s="2"/>
      <c r="MWH382" s="2"/>
      <c r="MWI382" s="2"/>
      <c r="MWJ382" s="2"/>
      <c r="MWK382" s="2"/>
      <c r="MWL382" s="2"/>
      <c r="MWM382" s="2"/>
      <c r="MWN382" s="2"/>
      <c r="MWO382" s="2"/>
      <c r="MWP382" s="2"/>
      <c r="MWQ382" s="2"/>
      <c r="MWR382" s="2"/>
      <c r="MWS382" s="2"/>
      <c r="MWT382" s="2"/>
      <c r="MWU382" s="2"/>
      <c r="MWV382" s="2"/>
      <c r="MWW382" s="2"/>
      <c r="MWX382" s="2"/>
      <c r="MWY382" s="2"/>
      <c r="MWZ382" s="2"/>
      <c r="MXA382" s="2"/>
      <c r="MXB382" s="2"/>
      <c r="MXC382" s="2"/>
      <c r="MXD382" s="2"/>
      <c r="MXE382" s="2"/>
      <c r="MXF382" s="2"/>
      <c r="MXG382" s="2"/>
      <c r="MXH382" s="2"/>
      <c r="MXI382" s="2"/>
      <c r="MXJ382" s="2"/>
      <c r="MXK382" s="2"/>
      <c r="MXL382" s="2"/>
      <c r="MXM382" s="2"/>
      <c r="MXN382" s="2"/>
      <c r="MXO382" s="2"/>
      <c r="MXP382" s="2"/>
      <c r="MXQ382" s="2"/>
      <c r="MXR382" s="2"/>
      <c r="MXS382" s="2"/>
      <c r="MXT382" s="2"/>
      <c r="MXU382" s="2"/>
      <c r="MXV382" s="2"/>
      <c r="MXW382" s="2"/>
      <c r="MXX382" s="2"/>
      <c r="MXY382" s="2"/>
      <c r="MXZ382" s="2"/>
      <c r="MYA382" s="2"/>
      <c r="MYB382" s="2"/>
      <c r="MYC382" s="2"/>
      <c r="MYD382" s="2"/>
      <c r="MYE382" s="2"/>
      <c r="MYF382" s="2"/>
      <c r="MYG382" s="2"/>
      <c r="MYH382" s="2"/>
      <c r="MYI382" s="2"/>
      <c r="MYJ382" s="2"/>
      <c r="MYK382" s="2"/>
      <c r="MYL382" s="2"/>
      <c r="MYM382" s="2"/>
      <c r="MYN382" s="2"/>
      <c r="MYO382" s="2"/>
      <c r="MYP382" s="2"/>
      <c r="MYQ382" s="2"/>
      <c r="MYR382" s="2"/>
      <c r="MYS382" s="2"/>
      <c r="MYT382" s="2"/>
      <c r="MYU382" s="2"/>
      <c r="MYV382" s="2"/>
      <c r="MYW382" s="2"/>
      <c r="MYX382" s="2"/>
      <c r="MYY382" s="2"/>
      <c r="MYZ382" s="2"/>
      <c r="MZA382" s="2"/>
      <c r="MZB382" s="2"/>
      <c r="MZC382" s="2"/>
      <c r="MZD382" s="2"/>
      <c r="MZE382" s="2"/>
      <c r="MZF382" s="2"/>
      <c r="MZG382" s="2"/>
      <c r="MZH382" s="2"/>
      <c r="MZI382" s="2"/>
      <c r="MZJ382" s="2"/>
      <c r="MZK382" s="2"/>
      <c r="MZL382" s="2"/>
      <c r="MZM382" s="2"/>
      <c r="MZN382" s="2"/>
      <c r="MZO382" s="2"/>
      <c r="MZP382" s="2"/>
      <c r="MZQ382" s="2"/>
      <c r="MZR382" s="2"/>
      <c r="MZS382" s="2"/>
      <c r="MZT382" s="2"/>
      <c r="MZU382" s="2"/>
      <c r="MZV382" s="2"/>
      <c r="MZW382" s="2"/>
      <c r="MZX382" s="2"/>
      <c r="MZY382" s="2"/>
      <c r="MZZ382" s="2"/>
      <c r="NAA382" s="2"/>
      <c r="NAB382" s="2"/>
      <c r="NAC382" s="2"/>
      <c r="NAD382" s="2"/>
      <c r="NAE382" s="2"/>
      <c r="NAF382" s="2"/>
      <c r="NAG382" s="2"/>
      <c r="NAH382" s="2"/>
      <c r="NAI382" s="2"/>
      <c r="NAJ382" s="2"/>
      <c r="NAK382" s="2"/>
      <c r="NAL382" s="2"/>
      <c r="NAM382" s="2"/>
      <c r="NAN382" s="2"/>
      <c r="NAO382" s="2"/>
      <c r="NAP382" s="2"/>
      <c r="NAQ382" s="2"/>
      <c r="NAR382" s="2"/>
      <c r="NAS382" s="2"/>
      <c r="NAT382" s="2"/>
      <c r="NAU382" s="2"/>
      <c r="NAV382" s="2"/>
      <c r="NAW382" s="2"/>
      <c r="NAX382" s="2"/>
      <c r="NAY382" s="2"/>
      <c r="NAZ382" s="2"/>
      <c r="NBA382" s="2"/>
      <c r="NBB382" s="2"/>
      <c r="NBC382" s="2"/>
      <c r="NBD382" s="2"/>
      <c r="NBE382" s="2"/>
      <c r="NBF382" s="2"/>
      <c r="NBG382" s="2"/>
      <c r="NBH382" s="2"/>
      <c r="NBI382" s="2"/>
      <c r="NBJ382" s="2"/>
      <c r="NBK382" s="2"/>
      <c r="NBL382" s="2"/>
      <c r="NBM382" s="2"/>
      <c r="NBN382" s="2"/>
      <c r="NBO382" s="2"/>
      <c r="NBP382" s="2"/>
      <c r="NBQ382" s="2"/>
      <c r="NBR382" s="2"/>
      <c r="NBS382" s="2"/>
      <c r="NBT382" s="2"/>
      <c r="NBU382" s="2"/>
      <c r="NBV382" s="2"/>
      <c r="NBW382" s="2"/>
      <c r="NBX382" s="2"/>
      <c r="NBY382" s="2"/>
      <c r="NBZ382" s="2"/>
      <c r="NCA382" s="2"/>
      <c r="NCB382" s="2"/>
      <c r="NCC382" s="2"/>
      <c r="NCD382" s="2"/>
      <c r="NCE382" s="2"/>
      <c r="NCF382" s="2"/>
      <c r="NCG382" s="2"/>
      <c r="NCH382" s="2"/>
      <c r="NCI382" s="2"/>
      <c r="NCJ382" s="2"/>
      <c r="NCK382" s="2"/>
      <c r="NCL382" s="2"/>
      <c r="NCM382" s="2"/>
      <c r="NCN382" s="2"/>
      <c r="NCO382" s="2"/>
      <c r="NCP382" s="2"/>
      <c r="NCQ382" s="2"/>
      <c r="NCR382" s="2"/>
      <c r="NCS382" s="2"/>
      <c r="NCT382" s="2"/>
      <c r="NCU382" s="2"/>
      <c r="NCV382" s="2"/>
      <c r="NCW382" s="2"/>
      <c r="NCX382" s="2"/>
      <c r="NCY382" s="2"/>
      <c r="NCZ382" s="2"/>
      <c r="NDA382" s="2"/>
      <c r="NDB382" s="2"/>
      <c r="NDC382" s="2"/>
      <c r="NDD382" s="2"/>
      <c r="NDE382" s="2"/>
      <c r="NDF382" s="2"/>
      <c r="NDG382" s="2"/>
      <c r="NDH382" s="2"/>
      <c r="NDI382" s="2"/>
      <c r="NDJ382" s="2"/>
      <c r="NDK382" s="2"/>
      <c r="NDL382" s="2"/>
      <c r="NDM382" s="2"/>
      <c r="NDN382" s="2"/>
      <c r="NDO382" s="2"/>
      <c r="NDP382" s="2"/>
      <c r="NDQ382" s="2"/>
      <c r="NDR382" s="2"/>
      <c r="NDS382" s="2"/>
      <c r="NDT382" s="2"/>
      <c r="NDU382" s="2"/>
      <c r="NDV382" s="2"/>
      <c r="NDW382" s="2"/>
      <c r="NDX382" s="2"/>
      <c r="NDY382" s="2"/>
      <c r="NDZ382" s="2"/>
      <c r="NEA382" s="2"/>
      <c r="NEB382" s="2"/>
      <c r="NEC382" s="2"/>
      <c r="NED382" s="2"/>
      <c r="NEE382" s="2"/>
      <c r="NEF382" s="2"/>
      <c r="NEG382" s="2"/>
      <c r="NEH382" s="2"/>
      <c r="NEI382" s="2"/>
      <c r="NEJ382" s="2"/>
      <c r="NEK382" s="2"/>
      <c r="NEL382" s="2"/>
      <c r="NEM382" s="2"/>
      <c r="NEN382" s="2"/>
      <c r="NEO382" s="2"/>
      <c r="NEP382" s="2"/>
      <c r="NEQ382" s="2"/>
      <c r="NER382" s="2"/>
      <c r="NES382" s="2"/>
      <c r="NET382" s="2"/>
      <c r="NEU382" s="2"/>
      <c r="NEV382" s="2"/>
      <c r="NEW382" s="2"/>
      <c r="NEX382" s="2"/>
      <c r="NEY382" s="2"/>
      <c r="NEZ382" s="2"/>
      <c r="NFA382" s="2"/>
      <c r="NFB382" s="2"/>
      <c r="NFC382" s="2"/>
      <c r="NFD382" s="2"/>
      <c r="NFE382" s="2"/>
      <c r="NFF382" s="2"/>
      <c r="NFG382" s="2"/>
      <c r="NFH382" s="2"/>
      <c r="NFI382" s="2"/>
      <c r="NFJ382" s="2"/>
      <c r="NFK382" s="2"/>
      <c r="NFL382" s="2"/>
      <c r="NFM382" s="2"/>
      <c r="NFN382" s="2"/>
      <c r="NFO382" s="2"/>
      <c r="NFP382" s="2"/>
      <c r="NFQ382" s="2"/>
      <c r="NFR382" s="2"/>
      <c r="NFS382" s="2"/>
      <c r="NFT382" s="2"/>
      <c r="NFU382" s="2"/>
      <c r="NFV382" s="2"/>
      <c r="NFW382" s="2"/>
      <c r="NFX382" s="2"/>
      <c r="NFY382" s="2"/>
      <c r="NFZ382" s="2"/>
      <c r="NGA382" s="2"/>
      <c r="NGB382" s="2"/>
      <c r="NGC382" s="2"/>
      <c r="NGD382" s="2"/>
      <c r="NGE382" s="2"/>
      <c r="NGF382" s="2"/>
      <c r="NGG382" s="2"/>
      <c r="NGH382" s="2"/>
      <c r="NGI382" s="2"/>
      <c r="NGJ382" s="2"/>
      <c r="NGK382" s="2"/>
      <c r="NGL382" s="2"/>
      <c r="NGM382" s="2"/>
      <c r="NGN382" s="2"/>
      <c r="NGO382" s="2"/>
      <c r="NGP382" s="2"/>
      <c r="NGQ382" s="2"/>
      <c r="NGR382" s="2"/>
      <c r="NGS382" s="2"/>
      <c r="NGT382" s="2"/>
      <c r="NGU382" s="2"/>
      <c r="NGV382" s="2"/>
      <c r="NGW382" s="2"/>
      <c r="NGX382" s="2"/>
      <c r="NGY382" s="2"/>
      <c r="NGZ382" s="2"/>
      <c r="NHA382" s="2"/>
      <c r="NHB382" s="2"/>
      <c r="NHC382" s="2"/>
      <c r="NHD382" s="2"/>
      <c r="NHE382" s="2"/>
      <c r="NHF382" s="2"/>
      <c r="NHG382" s="2"/>
      <c r="NHH382" s="2"/>
      <c r="NHI382" s="2"/>
      <c r="NHJ382" s="2"/>
      <c r="NHK382" s="2"/>
      <c r="NHL382" s="2"/>
      <c r="NHM382" s="2"/>
      <c r="NHN382" s="2"/>
      <c r="NHO382" s="2"/>
      <c r="NHP382" s="2"/>
      <c r="NHQ382" s="2"/>
      <c r="NHR382" s="2"/>
      <c r="NHS382" s="2"/>
      <c r="NHT382" s="2"/>
      <c r="NHU382" s="2"/>
      <c r="NHV382" s="2"/>
      <c r="NHW382" s="2"/>
      <c r="NHX382" s="2"/>
      <c r="NHY382" s="2"/>
      <c r="NHZ382" s="2"/>
      <c r="NIA382" s="2"/>
      <c r="NIB382" s="2"/>
      <c r="NIC382" s="2"/>
      <c r="NID382" s="2"/>
      <c r="NIE382" s="2"/>
      <c r="NIF382" s="2"/>
      <c r="NIG382" s="2"/>
      <c r="NIH382" s="2"/>
      <c r="NII382" s="2"/>
      <c r="NIJ382" s="2"/>
      <c r="NIK382" s="2"/>
      <c r="NIL382" s="2"/>
      <c r="NIM382" s="2"/>
      <c r="NIN382" s="2"/>
      <c r="NIO382" s="2"/>
      <c r="NIP382" s="2"/>
      <c r="NIQ382" s="2"/>
      <c r="NIR382" s="2"/>
      <c r="NIS382" s="2"/>
      <c r="NIT382" s="2"/>
      <c r="NIU382" s="2"/>
      <c r="NIV382" s="2"/>
      <c r="NIW382" s="2"/>
      <c r="NIX382" s="2"/>
      <c r="NIY382" s="2"/>
      <c r="NIZ382" s="2"/>
      <c r="NJA382" s="2"/>
      <c r="NJB382" s="2"/>
      <c r="NJC382" s="2"/>
      <c r="NJD382" s="2"/>
      <c r="NJE382" s="2"/>
      <c r="NJF382" s="2"/>
      <c r="NJG382" s="2"/>
      <c r="NJH382" s="2"/>
      <c r="NJI382" s="2"/>
      <c r="NJJ382" s="2"/>
      <c r="NJK382" s="2"/>
      <c r="NJL382" s="2"/>
      <c r="NJM382" s="2"/>
      <c r="NJN382" s="2"/>
      <c r="NJO382" s="2"/>
      <c r="NJP382" s="2"/>
      <c r="NJQ382" s="2"/>
      <c r="NJR382" s="2"/>
      <c r="NJS382" s="2"/>
      <c r="NJT382" s="2"/>
      <c r="NJU382" s="2"/>
      <c r="NJV382" s="2"/>
      <c r="NJW382" s="2"/>
      <c r="NJX382" s="2"/>
      <c r="NJY382" s="2"/>
      <c r="NJZ382" s="2"/>
      <c r="NKA382" s="2"/>
      <c r="NKB382" s="2"/>
      <c r="NKC382" s="2"/>
      <c r="NKD382" s="2"/>
      <c r="NKE382" s="2"/>
      <c r="NKF382" s="2"/>
      <c r="NKG382" s="2"/>
      <c r="NKH382" s="2"/>
      <c r="NKI382" s="2"/>
      <c r="NKJ382" s="2"/>
      <c r="NKK382" s="2"/>
      <c r="NKL382" s="2"/>
      <c r="NKM382" s="2"/>
      <c r="NKN382" s="2"/>
      <c r="NKO382" s="2"/>
      <c r="NKP382" s="2"/>
      <c r="NKQ382" s="2"/>
      <c r="NKR382" s="2"/>
      <c r="NKS382" s="2"/>
      <c r="NKT382" s="2"/>
      <c r="NKU382" s="2"/>
      <c r="NKV382" s="2"/>
      <c r="NKW382" s="2"/>
      <c r="NKX382" s="2"/>
      <c r="NKY382" s="2"/>
      <c r="NKZ382" s="2"/>
      <c r="NLA382" s="2"/>
      <c r="NLB382" s="2"/>
      <c r="NLC382" s="2"/>
      <c r="NLD382" s="2"/>
      <c r="NLE382" s="2"/>
      <c r="NLF382" s="2"/>
      <c r="NLG382" s="2"/>
      <c r="NLH382" s="2"/>
      <c r="NLI382" s="2"/>
      <c r="NLJ382" s="2"/>
      <c r="NLK382" s="2"/>
      <c r="NLL382" s="2"/>
      <c r="NLM382" s="2"/>
      <c r="NLN382" s="2"/>
      <c r="NLO382" s="2"/>
      <c r="NLP382" s="2"/>
      <c r="NLQ382" s="2"/>
      <c r="NLR382" s="2"/>
      <c r="NLS382" s="2"/>
      <c r="NLT382" s="2"/>
      <c r="NLU382" s="2"/>
      <c r="NLV382" s="2"/>
      <c r="NLW382" s="2"/>
      <c r="NLX382" s="2"/>
      <c r="NLY382" s="2"/>
      <c r="NLZ382" s="2"/>
      <c r="NMA382" s="2"/>
      <c r="NMB382" s="2"/>
      <c r="NMC382" s="2"/>
      <c r="NMD382" s="2"/>
      <c r="NME382" s="2"/>
      <c r="NMF382" s="2"/>
      <c r="NMG382" s="2"/>
      <c r="NMH382" s="2"/>
      <c r="NMI382" s="2"/>
      <c r="NMJ382" s="2"/>
      <c r="NMK382" s="2"/>
      <c r="NML382" s="2"/>
      <c r="NMM382" s="2"/>
      <c r="NMN382" s="2"/>
      <c r="NMO382" s="2"/>
      <c r="NMP382" s="2"/>
      <c r="NMQ382" s="2"/>
      <c r="NMR382" s="2"/>
      <c r="NMS382" s="2"/>
      <c r="NMT382" s="2"/>
      <c r="NMU382" s="2"/>
      <c r="NMV382" s="2"/>
      <c r="NMW382" s="2"/>
      <c r="NMX382" s="2"/>
      <c r="NMY382" s="2"/>
      <c r="NMZ382" s="2"/>
      <c r="NNA382" s="2"/>
      <c r="NNB382" s="2"/>
      <c r="NNC382" s="2"/>
      <c r="NND382" s="2"/>
      <c r="NNE382" s="2"/>
      <c r="NNF382" s="2"/>
      <c r="NNG382" s="2"/>
      <c r="NNH382" s="2"/>
      <c r="NNI382" s="2"/>
      <c r="NNJ382" s="2"/>
      <c r="NNK382" s="2"/>
      <c r="NNL382" s="2"/>
      <c r="NNM382" s="2"/>
      <c r="NNN382" s="2"/>
      <c r="NNO382" s="2"/>
      <c r="NNP382" s="2"/>
      <c r="NNQ382" s="2"/>
      <c r="NNR382" s="2"/>
      <c r="NNS382" s="2"/>
      <c r="NNT382" s="2"/>
      <c r="NNU382" s="2"/>
      <c r="NNV382" s="2"/>
      <c r="NNW382" s="2"/>
      <c r="NNX382" s="2"/>
      <c r="NNY382" s="2"/>
      <c r="NNZ382" s="2"/>
      <c r="NOA382" s="2"/>
      <c r="NOB382" s="2"/>
      <c r="NOC382" s="2"/>
      <c r="NOD382" s="2"/>
      <c r="NOE382" s="2"/>
      <c r="NOF382" s="2"/>
      <c r="NOG382" s="2"/>
      <c r="NOH382" s="2"/>
      <c r="NOI382" s="2"/>
      <c r="NOJ382" s="2"/>
      <c r="NOK382" s="2"/>
      <c r="NOL382" s="2"/>
      <c r="NOM382" s="2"/>
      <c r="NON382" s="2"/>
      <c r="NOO382" s="2"/>
      <c r="NOP382" s="2"/>
      <c r="NOQ382" s="2"/>
      <c r="NOR382" s="2"/>
      <c r="NOS382" s="2"/>
      <c r="NOT382" s="2"/>
      <c r="NOU382" s="2"/>
      <c r="NOV382" s="2"/>
      <c r="NOW382" s="2"/>
      <c r="NOX382" s="2"/>
      <c r="NOY382" s="2"/>
      <c r="NOZ382" s="2"/>
      <c r="NPA382" s="2"/>
      <c r="NPB382" s="2"/>
      <c r="NPC382" s="2"/>
      <c r="NPD382" s="2"/>
      <c r="NPE382" s="2"/>
      <c r="NPF382" s="2"/>
      <c r="NPG382" s="2"/>
      <c r="NPH382" s="2"/>
      <c r="NPI382" s="2"/>
      <c r="NPJ382" s="2"/>
      <c r="NPK382" s="2"/>
      <c r="NPL382" s="2"/>
      <c r="NPM382" s="2"/>
      <c r="NPN382" s="2"/>
      <c r="NPO382" s="2"/>
      <c r="NPP382" s="2"/>
      <c r="NPQ382" s="2"/>
      <c r="NPR382" s="2"/>
      <c r="NPS382" s="2"/>
      <c r="NPT382" s="2"/>
      <c r="NPU382" s="2"/>
      <c r="NPV382" s="2"/>
      <c r="NPW382" s="2"/>
      <c r="NPX382" s="2"/>
      <c r="NPY382" s="2"/>
      <c r="NPZ382" s="2"/>
      <c r="NQA382" s="2"/>
      <c r="NQB382" s="2"/>
      <c r="NQC382" s="2"/>
      <c r="NQD382" s="2"/>
      <c r="NQE382" s="2"/>
      <c r="NQF382" s="2"/>
      <c r="NQG382" s="2"/>
      <c r="NQH382" s="2"/>
      <c r="NQI382" s="2"/>
      <c r="NQJ382" s="2"/>
      <c r="NQK382" s="2"/>
      <c r="NQL382" s="2"/>
      <c r="NQM382" s="2"/>
      <c r="NQN382" s="2"/>
      <c r="NQO382" s="2"/>
      <c r="NQP382" s="2"/>
      <c r="NQQ382" s="2"/>
      <c r="NQR382" s="2"/>
      <c r="NQS382" s="2"/>
      <c r="NQT382" s="2"/>
      <c r="NQU382" s="2"/>
      <c r="NQV382" s="2"/>
      <c r="NQW382" s="2"/>
      <c r="NQX382" s="2"/>
      <c r="NQY382" s="2"/>
      <c r="NQZ382" s="2"/>
      <c r="NRA382" s="2"/>
      <c r="NRB382" s="2"/>
      <c r="NRC382" s="2"/>
      <c r="NRD382" s="2"/>
      <c r="NRE382" s="2"/>
      <c r="NRF382" s="2"/>
      <c r="NRG382" s="2"/>
      <c r="NRH382" s="2"/>
      <c r="NRI382" s="2"/>
      <c r="NRJ382" s="2"/>
      <c r="NRK382" s="2"/>
      <c r="NRL382" s="2"/>
      <c r="NRM382" s="2"/>
      <c r="NRN382" s="2"/>
      <c r="NRO382" s="2"/>
      <c r="NRP382" s="2"/>
      <c r="NRQ382" s="2"/>
      <c r="NRR382" s="2"/>
      <c r="NRS382" s="2"/>
      <c r="NRT382" s="2"/>
      <c r="NRU382" s="2"/>
      <c r="NRV382" s="2"/>
      <c r="NRW382" s="2"/>
      <c r="NRX382" s="2"/>
      <c r="NRY382" s="2"/>
      <c r="NRZ382" s="2"/>
      <c r="NSA382" s="2"/>
      <c r="NSB382" s="2"/>
      <c r="NSC382" s="2"/>
      <c r="NSD382" s="2"/>
      <c r="NSE382" s="2"/>
      <c r="NSF382" s="2"/>
      <c r="NSG382" s="2"/>
      <c r="NSH382" s="2"/>
      <c r="NSI382" s="2"/>
      <c r="NSJ382" s="2"/>
      <c r="NSK382" s="2"/>
      <c r="NSL382" s="2"/>
      <c r="NSM382" s="2"/>
      <c r="NSN382" s="2"/>
      <c r="NSO382" s="2"/>
      <c r="NSP382" s="2"/>
      <c r="NSQ382" s="2"/>
      <c r="NSR382" s="2"/>
      <c r="NSS382" s="2"/>
      <c r="NST382" s="2"/>
      <c r="NSU382" s="2"/>
      <c r="NSV382" s="2"/>
      <c r="NSW382" s="2"/>
      <c r="NSX382" s="2"/>
      <c r="NSY382" s="2"/>
      <c r="NSZ382" s="2"/>
      <c r="NTA382" s="2"/>
      <c r="NTB382" s="2"/>
      <c r="NTC382" s="2"/>
      <c r="NTD382" s="2"/>
      <c r="NTE382" s="2"/>
      <c r="NTF382" s="2"/>
      <c r="NTG382" s="2"/>
      <c r="NTH382" s="2"/>
      <c r="NTI382" s="2"/>
      <c r="NTJ382" s="2"/>
      <c r="NTK382" s="2"/>
      <c r="NTL382" s="2"/>
      <c r="NTM382" s="2"/>
      <c r="NTN382" s="2"/>
      <c r="NTO382" s="2"/>
      <c r="NTP382" s="2"/>
      <c r="NTQ382" s="2"/>
      <c r="NTR382" s="2"/>
      <c r="NTS382" s="2"/>
      <c r="NTT382" s="2"/>
      <c r="NTU382" s="2"/>
      <c r="NTV382" s="2"/>
      <c r="NTW382" s="2"/>
      <c r="NTX382" s="2"/>
      <c r="NTY382" s="2"/>
      <c r="NTZ382" s="2"/>
      <c r="NUA382" s="2"/>
      <c r="NUB382" s="2"/>
      <c r="NUC382" s="2"/>
      <c r="NUD382" s="2"/>
      <c r="NUE382" s="2"/>
      <c r="NUF382" s="2"/>
      <c r="NUG382" s="2"/>
      <c r="NUH382" s="2"/>
      <c r="NUI382" s="2"/>
      <c r="NUJ382" s="2"/>
      <c r="NUK382" s="2"/>
      <c r="NUL382" s="2"/>
      <c r="NUM382" s="2"/>
      <c r="NUN382" s="2"/>
      <c r="NUO382" s="2"/>
      <c r="NUP382" s="2"/>
      <c r="NUQ382" s="2"/>
      <c r="NUR382" s="2"/>
      <c r="NUS382" s="2"/>
      <c r="NUT382" s="2"/>
      <c r="NUU382" s="2"/>
      <c r="NUV382" s="2"/>
      <c r="NUW382" s="2"/>
      <c r="NUX382" s="2"/>
      <c r="NUY382" s="2"/>
      <c r="NUZ382" s="2"/>
      <c r="NVA382" s="2"/>
      <c r="NVB382" s="2"/>
      <c r="NVC382" s="2"/>
      <c r="NVD382" s="2"/>
      <c r="NVE382" s="2"/>
      <c r="NVF382" s="2"/>
      <c r="NVG382" s="2"/>
      <c r="NVH382" s="2"/>
      <c r="NVI382" s="2"/>
      <c r="NVJ382" s="2"/>
      <c r="NVK382" s="2"/>
      <c r="NVL382" s="2"/>
      <c r="NVM382" s="2"/>
      <c r="NVN382" s="2"/>
      <c r="NVO382" s="2"/>
      <c r="NVP382" s="2"/>
      <c r="NVQ382" s="2"/>
      <c r="NVR382" s="2"/>
      <c r="NVS382" s="2"/>
      <c r="NVT382" s="2"/>
      <c r="NVU382" s="2"/>
      <c r="NVV382" s="2"/>
      <c r="NVW382" s="2"/>
      <c r="NVX382" s="2"/>
      <c r="NVY382" s="2"/>
      <c r="NVZ382" s="2"/>
      <c r="NWA382" s="2"/>
      <c r="NWB382" s="2"/>
      <c r="NWC382" s="2"/>
      <c r="NWD382" s="2"/>
      <c r="NWE382" s="2"/>
      <c r="NWF382" s="2"/>
      <c r="NWG382" s="2"/>
      <c r="NWH382" s="2"/>
      <c r="NWI382" s="2"/>
      <c r="NWJ382" s="2"/>
      <c r="NWK382" s="2"/>
      <c r="NWL382" s="2"/>
      <c r="NWM382" s="2"/>
      <c r="NWN382" s="2"/>
      <c r="NWO382" s="2"/>
      <c r="NWP382" s="2"/>
      <c r="NWQ382" s="2"/>
      <c r="NWR382" s="2"/>
      <c r="NWS382" s="2"/>
      <c r="NWT382" s="2"/>
      <c r="NWU382" s="2"/>
      <c r="NWV382" s="2"/>
      <c r="NWW382" s="2"/>
      <c r="NWX382" s="2"/>
      <c r="NWY382" s="2"/>
      <c r="NWZ382" s="2"/>
      <c r="NXA382" s="2"/>
      <c r="NXB382" s="2"/>
      <c r="NXC382" s="2"/>
      <c r="NXD382" s="2"/>
      <c r="NXE382" s="2"/>
      <c r="NXF382" s="2"/>
      <c r="NXG382" s="2"/>
      <c r="NXH382" s="2"/>
      <c r="NXI382" s="2"/>
      <c r="NXJ382" s="2"/>
      <c r="NXK382" s="2"/>
      <c r="NXL382" s="2"/>
      <c r="NXM382" s="2"/>
      <c r="NXN382" s="2"/>
      <c r="NXO382" s="2"/>
      <c r="NXP382" s="2"/>
      <c r="NXQ382" s="2"/>
      <c r="NXR382" s="2"/>
      <c r="NXS382" s="2"/>
      <c r="NXT382" s="2"/>
      <c r="NXU382" s="2"/>
      <c r="NXV382" s="2"/>
      <c r="NXW382" s="2"/>
      <c r="NXX382" s="2"/>
      <c r="NXY382" s="2"/>
      <c r="NXZ382" s="2"/>
      <c r="NYA382" s="2"/>
      <c r="NYB382" s="2"/>
      <c r="NYC382" s="2"/>
      <c r="NYD382" s="2"/>
      <c r="NYE382" s="2"/>
      <c r="NYF382" s="2"/>
      <c r="NYG382" s="2"/>
      <c r="NYH382" s="2"/>
      <c r="NYI382" s="2"/>
      <c r="NYJ382" s="2"/>
      <c r="NYK382" s="2"/>
      <c r="NYL382" s="2"/>
      <c r="NYM382" s="2"/>
      <c r="NYN382" s="2"/>
      <c r="NYO382" s="2"/>
      <c r="NYP382" s="2"/>
      <c r="NYQ382" s="2"/>
      <c r="NYR382" s="2"/>
      <c r="NYS382" s="2"/>
      <c r="NYT382" s="2"/>
      <c r="NYU382" s="2"/>
      <c r="NYV382" s="2"/>
      <c r="NYW382" s="2"/>
      <c r="NYX382" s="2"/>
      <c r="NYY382" s="2"/>
      <c r="NYZ382" s="2"/>
      <c r="NZA382" s="2"/>
      <c r="NZB382" s="2"/>
      <c r="NZC382" s="2"/>
      <c r="NZD382" s="2"/>
      <c r="NZE382" s="2"/>
      <c r="NZF382" s="2"/>
      <c r="NZG382" s="2"/>
      <c r="NZH382" s="2"/>
      <c r="NZI382" s="2"/>
      <c r="NZJ382" s="2"/>
      <c r="NZK382" s="2"/>
      <c r="NZL382" s="2"/>
      <c r="NZM382" s="2"/>
      <c r="NZN382" s="2"/>
      <c r="NZO382" s="2"/>
      <c r="NZP382" s="2"/>
      <c r="NZQ382" s="2"/>
      <c r="NZR382" s="2"/>
      <c r="NZS382" s="2"/>
      <c r="NZT382" s="2"/>
      <c r="NZU382" s="2"/>
      <c r="NZV382" s="2"/>
      <c r="NZW382" s="2"/>
      <c r="NZX382" s="2"/>
      <c r="NZY382" s="2"/>
      <c r="NZZ382" s="2"/>
      <c r="OAA382" s="2"/>
      <c r="OAB382" s="2"/>
      <c r="OAC382" s="2"/>
      <c r="OAD382" s="2"/>
      <c r="OAE382" s="2"/>
      <c r="OAF382" s="2"/>
      <c r="OAG382" s="2"/>
      <c r="OAH382" s="2"/>
      <c r="OAI382" s="2"/>
      <c r="OAJ382" s="2"/>
      <c r="OAK382" s="2"/>
      <c r="OAL382" s="2"/>
      <c r="OAM382" s="2"/>
      <c r="OAN382" s="2"/>
      <c r="OAO382" s="2"/>
      <c r="OAP382" s="2"/>
      <c r="OAQ382" s="2"/>
      <c r="OAR382" s="2"/>
      <c r="OAS382" s="2"/>
      <c r="OAT382" s="2"/>
      <c r="OAU382" s="2"/>
      <c r="OAV382" s="2"/>
      <c r="OAW382" s="2"/>
      <c r="OAX382" s="2"/>
      <c r="OAY382" s="2"/>
      <c r="OAZ382" s="2"/>
      <c r="OBA382" s="2"/>
      <c r="OBB382" s="2"/>
      <c r="OBC382" s="2"/>
      <c r="OBD382" s="2"/>
      <c r="OBE382" s="2"/>
      <c r="OBF382" s="2"/>
      <c r="OBG382" s="2"/>
      <c r="OBH382" s="2"/>
      <c r="OBI382" s="2"/>
      <c r="OBJ382" s="2"/>
      <c r="OBK382" s="2"/>
      <c r="OBL382" s="2"/>
      <c r="OBM382" s="2"/>
      <c r="OBN382" s="2"/>
      <c r="OBO382" s="2"/>
      <c r="OBP382" s="2"/>
      <c r="OBQ382" s="2"/>
      <c r="OBR382" s="2"/>
      <c r="OBS382" s="2"/>
      <c r="OBT382" s="2"/>
      <c r="OBU382" s="2"/>
      <c r="OBV382" s="2"/>
      <c r="OBW382" s="2"/>
      <c r="OBX382" s="2"/>
      <c r="OBY382" s="2"/>
      <c r="OBZ382" s="2"/>
      <c r="OCA382" s="2"/>
      <c r="OCB382" s="2"/>
      <c r="OCC382" s="2"/>
      <c r="OCD382" s="2"/>
      <c r="OCE382" s="2"/>
      <c r="OCF382" s="2"/>
      <c r="OCG382" s="2"/>
      <c r="OCH382" s="2"/>
      <c r="OCI382" s="2"/>
      <c r="OCJ382" s="2"/>
      <c r="OCK382" s="2"/>
      <c r="OCL382" s="2"/>
      <c r="OCM382" s="2"/>
      <c r="OCN382" s="2"/>
      <c r="OCO382" s="2"/>
      <c r="OCP382" s="2"/>
      <c r="OCQ382" s="2"/>
      <c r="OCR382" s="2"/>
      <c r="OCS382" s="2"/>
      <c r="OCT382" s="2"/>
      <c r="OCU382" s="2"/>
      <c r="OCV382" s="2"/>
      <c r="OCW382" s="2"/>
      <c r="OCX382" s="2"/>
      <c r="OCY382" s="2"/>
      <c r="OCZ382" s="2"/>
      <c r="ODA382" s="2"/>
      <c r="ODB382" s="2"/>
      <c r="ODC382" s="2"/>
      <c r="ODD382" s="2"/>
      <c r="ODE382" s="2"/>
      <c r="ODF382" s="2"/>
      <c r="ODG382" s="2"/>
      <c r="ODH382" s="2"/>
      <c r="ODI382" s="2"/>
      <c r="ODJ382" s="2"/>
      <c r="ODK382" s="2"/>
      <c r="ODL382" s="2"/>
      <c r="ODM382" s="2"/>
      <c r="ODN382" s="2"/>
      <c r="ODO382" s="2"/>
      <c r="ODP382" s="2"/>
      <c r="ODQ382" s="2"/>
      <c r="ODR382" s="2"/>
      <c r="ODS382" s="2"/>
      <c r="ODT382" s="2"/>
      <c r="ODU382" s="2"/>
      <c r="ODV382" s="2"/>
      <c r="ODW382" s="2"/>
      <c r="ODX382" s="2"/>
      <c r="ODY382" s="2"/>
      <c r="ODZ382" s="2"/>
      <c r="OEA382" s="2"/>
      <c r="OEB382" s="2"/>
      <c r="OEC382" s="2"/>
      <c r="OED382" s="2"/>
      <c r="OEE382" s="2"/>
      <c r="OEF382" s="2"/>
      <c r="OEG382" s="2"/>
      <c r="OEH382" s="2"/>
      <c r="OEI382" s="2"/>
      <c r="OEJ382" s="2"/>
      <c r="OEK382" s="2"/>
      <c r="OEL382" s="2"/>
      <c r="OEM382" s="2"/>
      <c r="OEN382" s="2"/>
      <c r="OEO382" s="2"/>
      <c r="OEP382" s="2"/>
      <c r="OEQ382" s="2"/>
      <c r="OER382" s="2"/>
      <c r="OES382" s="2"/>
      <c r="OET382" s="2"/>
      <c r="OEU382" s="2"/>
      <c r="OEV382" s="2"/>
      <c r="OEW382" s="2"/>
      <c r="OEX382" s="2"/>
      <c r="OEY382" s="2"/>
      <c r="OEZ382" s="2"/>
      <c r="OFA382" s="2"/>
      <c r="OFB382" s="2"/>
      <c r="OFC382" s="2"/>
      <c r="OFD382" s="2"/>
      <c r="OFE382" s="2"/>
      <c r="OFF382" s="2"/>
      <c r="OFG382" s="2"/>
      <c r="OFH382" s="2"/>
      <c r="OFI382" s="2"/>
      <c r="OFJ382" s="2"/>
      <c r="OFK382" s="2"/>
      <c r="OFL382" s="2"/>
      <c r="OFM382" s="2"/>
      <c r="OFN382" s="2"/>
      <c r="OFO382" s="2"/>
      <c r="OFP382" s="2"/>
      <c r="OFQ382" s="2"/>
      <c r="OFR382" s="2"/>
      <c r="OFS382" s="2"/>
      <c r="OFT382" s="2"/>
      <c r="OFU382" s="2"/>
      <c r="OFV382" s="2"/>
      <c r="OFW382" s="2"/>
      <c r="OFX382" s="2"/>
      <c r="OFY382" s="2"/>
      <c r="OFZ382" s="2"/>
      <c r="OGA382" s="2"/>
      <c r="OGB382" s="2"/>
      <c r="OGC382" s="2"/>
      <c r="OGD382" s="2"/>
      <c r="OGE382" s="2"/>
      <c r="OGF382" s="2"/>
      <c r="OGG382" s="2"/>
      <c r="OGH382" s="2"/>
      <c r="OGI382" s="2"/>
      <c r="OGJ382" s="2"/>
      <c r="OGK382" s="2"/>
      <c r="OGL382" s="2"/>
      <c r="OGM382" s="2"/>
      <c r="OGN382" s="2"/>
      <c r="OGO382" s="2"/>
      <c r="OGP382" s="2"/>
      <c r="OGQ382" s="2"/>
      <c r="OGR382" s="2"/>
      <c r="OGS382" s="2"/>
      <c r="OGT382" s="2"/>
      <c r="OGU382" s="2"/>
      <c r="OGV382" s="2"/>
      <c r="OGW382" s="2"/>
      <c r="OGX382" s="2"/>
      <c r="OGY382" s="2"/>
      <c r="OGZ382" s="2"/>
      <c r="OHA382" s="2"/>
      <c r="OHB382" s="2"/>
      <c r="OHC382" s="2"/>
      <c r="OHD382" s="2"/>
      <c r="OHE382" s="2"/>
      <c r="OHF382" s="2"/>
      <c r="OHG382" s="2"/>
      <c r="OHH382" s="2"/>
      <c r="OHI382" s="2"/>
      <c r="OHJ382" s="2"/>
      <c r="OHK382" s="2"/>
      <c r="OHL382" s="2"/>
      <c r="OHM382" s="2"/>
      <c r="OHN382" s="2"/>
      <c r="OHO382" s="2"/>
      <c r="OHP382" s="2"/>
      <c r="OHQ382" s="2"/>
      <c r="OHR382" s="2"/>
      <c r="OHS382" s="2"/>
      <c r="OHT382" s="2"/>
      <c r="OHU382" s="2"/>
      <c r="OHV382" s="2"/>
      <c r="OHW382" s="2"/>
      <c r="OHX382" s="2"/>
      <c r="OHY382" s="2"/>
      <c r="OHZ382" s="2"/>
      <c r="OIA382" s="2"/>
      <c r="OIB382" s="2"/>
      <c r="OIC382" s="2"/>
      <c r="OID382" s="2"/>
      <c r="OIE382" s="2"/>
      <c r="OIF382" s="2"/>
      <c r="OIG382" s="2"/>
      <c r="OIH382" s="2"/>
      <c r="OII382" s="2"/>
      <c r="OIJ382" s="2"/>
      <c r="OIK382" s="2"/>
      <c r="OIL382" s="2"/>
      <c r="OIM382" s="2"/>
      <c r="OIN382" s="2"/>
      <c r="OIO382" s="2"/>
      <c r="OIP382" s="2"/>
      <c r="OIQ382" s="2"/>
      <c r="OIR382" s="2"/>
      <c r="OIS382" s="2"/>
      <c r="OIT382" s="2"/>
      <c r="OIU382" s="2"/>
      <c r="OIV382" s="2"/>
      <c r="OIW382" s="2"/>
      <c r="OIX382" s="2"/>
      <c r="OIY382" s="2"/>
      <c r="OIZ382" s="2"/>
      <c r="OJA382" s="2"/>
      <c r="OJB382" s="2"/>
      <c r="OJC382" s="2"/>
      <c r="OJD382" s="2"/>
      <c r="OJE382" s="2"/>
      <c r="OJF382" s="2"/>
      <c r="OJG382" s="2"/>
      <c r="OJH382" s="2"/>
      <c r="OJI382" s="2"/>
      <c r="OJJ382" s="2"/>
      <c r="OJK382" s="2"/>
      <c r="OJL382" s="2"/>
      <c r="OJM382" s="2"/>
      <c r="OJN382" s="2"/>
      <c r="OJO382" s="2"/>
      <c r="OJP382" s="2"/>
      <c r="OJQ382" s="2"/>
      <c r="OJR382" s="2"/>
      <c r="OJS382" s="2"/>
      <c r="OJT382" s="2"/>
      <c r="OJU382" s="2"/>
      <c r="OJV382" s="2"/>
      <c r="OJW382" s="2"/>
      <c r="OJX382" s="2"/>
      <c r="OJY382" s="2"/>
      <c r="OJZ382" s="2"/>
      <c r="OKA382" s="2"/>
      <c r="OKB382" s="2"/>
      <c r="OKC382" s="2"/>
      <c r="OKD382" s="2"/>
      <c r="OKE382" s="2"/>
      <c r="OKF382" s="2"/>
      <c r="OKG382" s="2"/>
      <c r="OKH382" s="2"/>
      <c r="OKI382" s="2"/>
      <c r="OKJ382" s="2"/>
      <c r="OKK382" s="2"/>
      <c r="OKL382" s="2"/>
      <c r="OKM382" s="2"/>
      <c r="OKN382" s="2"/>
      <c r="OKO382" s="2"/>
      <c r="OKP382" s="2"/>
      <c r="OKQ382" s="2"/>
      <c r="OKR382" s="2"/>
      <c r="OKS382" s="2"/>
      <c r="OKT382" s="2"/>
      <c r="OKU382" s="2"/>
      <c r="OKV382" s="2"/>
      <c r="OKW382" s="2"/>
      <c r="OKX382" s="2"/>
      <c r="OKY382" s="2"/>
      <c r="OKZ382" s="2"/>
      <c r="OLA382" s="2"/>
      <c r="OLB382" s="2"/>
      <c r="OLC382" s="2"/>
      <c r="OLD382" s="2"/>
      <c r="OLE382" s="2"/>
      <c r="OLF382" s="2"/>
      <c r="OLG382" s="2"/>
      <c r="OLH382" s="2"/>
      <c r="OLI382" s="2"/>
      <c r="OLJ382" s="2"/>
      <c r="OLK382" s="2"/>
      <c r="OLL382" s="2"/>
      <c r="OLM382" s="2"/>
      <c r="OLN382" s="2"/>
      <c r="OLO382" s="2"/>
      <c r="OLP382" s="2"/>
      <c r="OLQ382" s="2"/>
      <c r="OLR382" s="2"/>
      <c r="OLS382" s="2"/>
      <c r="OLT382" s="2"/>
      <c r="OLU382" s="2"/>
      <c r="OLV382" s="2"/>
      <c r="OLW382" s="2"/>
      <c r="OLX382" s="2"/>
      <c r="OLY382" s="2"/>
      <c r="OLZ382" s="2"/>
      <c r="OMA382" s="2"/>
      <c r="OMB382" s="2"/>
      <c r="OMC382" s="2"/>
      <c r="OMD382" s="2"/>
      <c r="OME382" s="2"/>
      <c r="OMF382" s="2"/>
      <c r="OMG382" s="2"/>
      <c r="OMH382" s="2"/>
      <c r="OMI382" s="2"/>
      <c r="OMJ382" s="2"/>
      <c r="OMK382" s="2"/>
      <c r="OML382" s="2"/>
      <c r="OMM382" s="2"/>
      <c r="OMN382" s="2"/>
      <c r="OMO382" s="2"/>
      <c r="OMP382" s="2"/>
      <c r="OMQ382" s="2"/>
      <c r="OMR382" s="2"/>
      <c r="OMS382" s="2"/>
      <c r="OMT382" s="2"/>
      <c r="OMU382" s="2"/>
      <c r="OMV382" s="2"/>
      <c r="OMW382" s="2"/>
      <c r="OMX382" s="2"/>
      <c r="OMY382" s="2"/>
      <c r="OMZ382" s="2"/>
      <c r="ONA382" s="2"/>
      <c r="ONB382" s="2"/>
      <c r="ONC382" s="2"/>
      <c r="OND382" s="2"/>
      <c r="ONE382" s="2"/>
      <c r="ONF382" s="2"/>
      <c r="ONG382" s="2"/>
      <c r="ONH382" s="2"/>
      <c r="ONI382" s="2"/>
      <c r="ONJ382" s="2"/>
      <c r="ONK382" s="2"/>
      <c r="ONL382" s="2"/>
      <c r="ONM382" s="2"/>
      <c r="ONN382" s="2"/>
      <c r="ONO382" s="2"/>
      <c r="ONP382" s="2"/>
      <c r="ONQ382" s="2"/>
      <c r="ONR382" s="2"/>
      <c r="ONS382" s="2"/>
      <c r="ONT382" s="2"/>
      <c r="ONU382" s="2"/>
      <c r="ONV382" s="2"/>
      <c r="ONW382" s="2"/>
      <c r="ONX382" s="2"/>
      <c r="ONY382" s="2"/>
      <c r="ONZ382" s="2"/>
      <c r="OOA382" s="2"/>
      <c r="OOB382" s="2"/>
      <c r="OOC382" s="2"/>
      <c r="OOD382" s="2"/>
      <c r="OOE382" s="2"/>
      <c r="OOF382" s="2"/>
      <c r="OOG382" s="2"/>
      <c r="OOH382" s="2"/>
      <c r="OOI382" s="2"/>
      <c r="OOJ382" s="2"/>
      <c r="OOK382" s="2"/>
      <c r="OOL382" s="2"/>
      <c r="OOM382" s="2"/>
      <c r="OON382" s="2"/>
      <c r="OOO382" s="2"/>
      <c r="OOP382" s="2"/>
      <c r="OOQ382" s="2"/>
      <c r="OOR382" s="2"/>
      <c r="OOS382" s="2"/>
      <c r="OOT382" s="2"/>
      <c r="OOU382" s="2"/>
      <c r="OOV382" s="2"/>
      <c r="OOW382" s="2"/>
      <c r="OOX382" s="2"/>
      <c r="OOY382" s="2"/>
      <c r="OOZ382" s="2"/>
      <c r="OPA382" s="2"/>
      <c r="OPB382" s="2"/>
      <c r="OPC382" s="2"/>
      <c r="OPD382" s="2"/>
      <c r="OPE382" s="2"/>
      <c r="OPF382" s="2"/>
      <c r="OPG382" s="2"/>
      <c r="OPH382" s="2"/>
      <c r="OPI382" s="2"/>
      <c r="OPJ382" s="2"/>
      <c r="OPK382" s="2"/>
      <c r="OPL382" s="2"/>
      <c r="OPM382" s="2"/>
      <c r="OPN382" s="2"/>
      <c r="OPO382" s="2"/>
      <c r="OPP382" s="2"/>
      <c r="OPQ382" s="2"/>
      <c r="OPR382" s="2"/>
      <c r="OPS382" s="2"/>
      <c r="OPT382" s="2"/>
      <c r="OPU382" s="2"/>
      <c r="OPV382" s="2"/>
      <c r="OPW382" s="2"/>
      <c r="OPX382" s="2"/>
      <c r="OPY382" s="2"/>
      <c r="OPZ382" s="2"/>
      <c r="OQA382" s="2"/>
      <c r="OQB382" s="2"/>
      <c r="OQC382" s="2"/>
      <c r="OQD382" s="2"/>
      <c r="OQE382" s="2"/>
      <c r="OQF382" s="2"/>
      <c r="OQG382" s="2"/>
      <c r="OQH382" s="2"/>
      <c r="OQI382" s="2"/>
      <c r="OQJ382" s="2"/>
      <c r="OQK382" s="2"/>
      <c r="OQL382" s="2"/>
      <c r="OQM382" s="2"/>
      <c r="OQN382" s="2"/>
      <c r="OQO382" s="2"/>
      <c r="OQP382" s="2"/>
      <c r="OQQ382" s="2"/>
      <c r="OQR382" s="2"/>
      <c r="OQS382" s="2"/>
      <c r="OQT382" s="2"/>
      <c r="OQU382" s="2"/>
      <c r="OQV382" s="2"/>
      <c r="OQW382" s="2"/>
      <c r="OQX382" s="2"/>
      <c r="OQY382" s="2"/>
      <c r="OQZ382" s="2"/>
      <c r="ORA382" s="2"/>
      <c r="ORB382" s="2"/>
      <c r="ORC382" s="2"/>
      <c r="ORD382" s="2"/>
      <c r="ORE382" s="2"/>
      <c r="ORF382" s="2"/>
      <c r="ORG382" s="2"/>
      <c r="ORH382" s="2"/>
      <c r="ORI382" s="2"/>
      <c r="ORJ382" s="2"/>
      <c r="ORK382" s="2"/>
      <c r="ORL382" s="2"/>
      <c r="ORM382" s="2"/>
      <c r="ORN382" s="2"/>
      <c r="ORO382" s="2"/>
      <c r="ORP382" s="2"/>
      <c r="ORQ382" s="2"/>
      <c r="ORR382" s="2"/>
      <c r="ORS382" s="2"/>
      <c r="ORT382" s="2"/>
      <c r="ORU382" s="2"/>
      <c r="ORV382" s="2"/>
      <c r="ORW382" s="2"/>
      <c r="ORX382" s="2"/>
      <c r="ORY382" s="2"/>
      <c r="ORZ382" s="2"/>
      <c r="OSA382" s="2"/>
      <c r="OSB382" s="2"/>
      <c r="OSC382" s="2"/>
      <c r="OSD382" s="2"/>
      <c r="OSE382" s="2"/>
      <c r="OSF382" s="2"/>
      <c r="OSG382" s="2"/>
      <c r="OSH382" s="2"/>
      <c r="OSI382" s="2"/>
      <c r="OSJ382" s="2"/>
      <c r="OSK382" s="2"/>
      <c r="OSL382" s="2"/>
      <c r="OSM382" s="2"/>
      <c r="OSN382" s="2"/>
      <c r="OSO382" s="2"/>
      <c r="OSP382" s="2"/>
      <c r="OSQ382" s="2"/>
      <c r="OSR382" s="2"/>
      <c r="OSS382" s="2"/>
      <c r="OST382" s="2"/>
      <c r="OSU382" s="2"/>
      <c r="OSV382" s="2"/>
      <c r="OSW382" s="2"/>
      <c r="OSX382" s="2"/>
      <c r="OSY382" s="2"/>
      <c r="OSZ382" s="2"/>
      <c r="OTA382" s="2"/>
      <c r="OTB382" s="2"/>
      <c r="OTC382" s="2"/>
      <c r="OTD382" s="2"/>
      <c r="OTE382" s="2"/>
      <c r="OTF382" s="2"/>
      <c r="OTG382" s="2"/>
      <c r="OTH382" s="2"/>
      <c r="OTI382" s="2"/>
      <c r="OTJ382" s="2"/>
      <c r="OTK382" s="2"/>
      <c r="OTL382" s="2"/>
      <c r="OTM382" s="2"/>
      <c r="OTN382" s="2"/>
      <c r="OTO382" s="2"/>
      <c r="OTP382" s="2"/>
      <c r="OTQ382" s="2"/>
      <c r="OTR382" s="2"/>
      <c r="OTS382" s="2"/>
      <c r="OTT382" s="2"/>
      <c r="OTU382" s="2"/>
      <c r="OTV382" s="2"/>
      <c r="OTW382" s="2"/>
      <c r="OTX382" s="2"/>
      <c r="OTY382" s="2"/>
      <c r="OTZ382" s="2"/>
      <c r="OUA382" s="2"/>
      <c r="OUB382" s="2"/>
      <c r="OUC382" s="2"/>
      <c r="OUD382" s="2"/>
      <c r="OUE382" s="2"/>
      <c r="OUF382" s="2"/>
      <c r="OUG382" s="2"/>
      <c r="OUH382" s="2"/>
      <c r="OUI382" s="2"/>
      <c r="OUJ382" s="2"/>
      <c r="OUK382" s="2"/>
      <c r="OUL382" s="2"/>
      <c r="OUM382" s="2"/>
      <c r="OUN382" s="2"/>
      <c r="OUO382" s="2"/>
      <c r="OUP382" s="2"/>
      <c r="OUQ382" s="2"/>
      <c r="OUR382" s="2"/>
      <c r="OUS382" s="2"/>
      <c r="OUT382" s="2"/>
      <c r="OUU382" s="2"/>
      <c r="OUV382" s="2"/>
      <c r="OUW382" s="2"/>
      <c r="OUX382" s="2"/>
      <c r="OUY382" s="2"/>
      <c r="OUZ382" s="2"/>
      <c r="OVA382" s="2"/>
      <c r="OVB382" s="2"/>
      <c r="OVC382" s="2"/>
      <c r="OVD382" s="2"/>
      <c r="OVE382" s="2"/>
      <c r="OVF382" s="2"/>
      <c r="OVG382" s="2"/>
      <c r="OVH382" s="2"/>
      <c r="OVI382" s="2"/>
      <c r="OVJ382" s="2"/>
      <c r="OVK382" s="2"/>
      <c r="OVL382" s="2"/>
      <c r="OVM382" s="2"/>
      <c r="OVN382" s="2"/>
      <c r="OVO382" s="2"/>
      <c r="OVP382" s="2"/>
      <c r="OVQ382" s="2"/>
      <c r="OVR382" s="2"/>
      <c r="OVS382" s="2"/>
      <c r="OVT382" s="2"/>
      <c r="OVU382" s="2"/>
      <c r="OVV382" s="2"/>
      <c r="OVW382" s="2"/>
      <c r="OVX382" s="2"/>
      <c r="OVY382" s="2"/>
      <c r="OVZ382" s="2"/>
      <c r="OWA382" s="2"/>
      <c r="OWB382" s="2"/>
      <c r="OWC382" s="2"/>
      <c r="OWD382" s="2"/>
      <c r="OWE382" s="2"/>
      <c r="OWF382" s="2"/>
      <c r="OWG382" s="2"/>
      <c r="OWH382" s="2"/>
      <c r="OWI382" s="2"/>
      <c r="OWJ382" s="2"/>
      <c r="OWK382" s="2"/>
      <c r="OWL382" s="2"/>
      <c r="OWM382" s="2"/>
      <c r="OWN382" s="2"/>
      <c r="OWO382" s="2"/>
      <c r="OWP382" s="2"/>
      <c r="OWQ382" s="2"/>
      <c r="OWR382" s="2"/>
      <c r="OWS382" s="2"/>
      <c r="OWT382" s="2"/>
      <c r="OWU382" s="2"/>
      <c r="OWV382" s="2"/>
      <c r="OWW382" s="2"/>
      <c r="OWX382" s="2"/>
      <c r="OWY382" s="2"/>
      <c r="OWZ382" s="2"/>
      <c r="OXA382" s="2"/>
      <c r="OXB382" s="2"/>
      <c r="OXC382" s="2"/>
      <c r="OXD382" s="2"/>
      <c r="OXE382" s="2"/>
      <c r="OXF382" s="2"/>
      <c r="OXG382" s="2"/>
      <c r="OXH382" s="2"/>
      <c r="OXI382" s="2"/>
      <c r="OXJ382" s="2"/>
      <c r="OXK382" s="2"/>
      <c r="OXL382" s="2"/>
      <c r="OXM382" s="2"/>
      <c r="OXN382" s="2"/>
      <c r="OXO382" s="2"/>
      <c r="OXP382" s="2"/>
      <c r="OXQ382" s="2"/>
      <c r="OXR382" s="2"/>
      <c r="OXS382" s="2"/>
      <c r="OXT382" s="2"/>
      <c r="OXU382" s="2"/>
      <c r="OXV382" s="2"/>
      <c r="OXW382" s="2"/>
      <c r="OXX382" s="2"/>
      <c r="OXY382" s="2"/>
      <c r="OXZ382" s="2"/>
      <c r="OYA382" s="2"/>
      <c r="OYB382" s="2"/>
      <c r="OYC382" s="2"/>
      <c r="OYD382" s="2"/>
      <c r="OYE382" s="2"/>
      <c r="OYF382" s="2"/>
      <c r="OYG382" s="2"/>
      <c r="OYH382" s="2"/>
      <c r="OYI382" s="2"/>
      <c r="OYJ382" s="2"/>
      <c r="OYK382" s="2"/>
      <c r="OYL382" s="2"/>
      <c r="OYM382" s="2"/>
      <c r="OYN382" s="2"/>
      <c r="OYO382" s="2"/>
      <c r="OYP382" s="2"/>
      <c r="OYQ382" s="2"/>
      <c r="OYR382" s="2"/>
      <c r="OYS382" s="2"/>
      <c r="OYT382" s="2"/>
      <c r="OYU382" s="2"/>
      <c r="OYV382" s="2"/>
      <c r="OYW382" s="2"/>
      <c r="OYX382" s="2"/>
      <c r="OYY382" s="2"/>
      <c r="OYZ382" s="2"/>
      <c r="OZA382" s="2"/>
      <c r="OZB382" s="2"/>
      <c r="OZC382" s="2"/>
      <c r="OZD382" s="2"/>
      <c r="OZE382" s="2"/>
      <c r="OZF382" s="2"/>
      <c r="OZG382" s="2"/>
      <c r="OZH382" s="2"/>
      <c r="OZI382" s="2"/>
      <c r="OZJ382" s="2"/>
      <c r="OZK382" s="2"/>
      <c r="OZL382" s="2"/>
      <c r="OZM382" s="2"/>
      <c r="OZN382" s="2"/>
      <c r="OZO382" s="2"/>
      <c r="OZP382" s="2"/>
      <c r="OZQ382" s="2"/>
      <c r="OZR382" s="2"/>
      <c r="OZS382" s="2"/>
      <c r="OZT382" s="2"/>
      <c r="OZU382" s="2"/>
      <c r="OZV382" s="2"/>
      <c r="OZW382" s="2"/>
      <c r="OZX382" s="2"/>
      <c r="OZY382" s="2"/>
      <c r="OZZ382" s="2"/>
      <c r="PAA382" s="2"/>
      <c r="PAB382" s="2"/>
      <c r="PAC382" s="2"/>
      <c r="PAD382" s="2"/>
      <c r="PAE382" s="2"/>
      <c r="PAF382" s="2"/>
      <c r="PAG382" s="2"/>
      <c r="PAH382" s="2"/>
      <c r="PAI382" s="2"/>
      <c r="PAJ382" s="2"/>
      <c r="PAK382" s="2"/>
      <c r="PAL382" s="2"/>
      <c r="PAM382" s="2"/>
      <c r="PAN382" s="2"/>
      <c r="PAO382" s="2"/>
      <c r="PAP382" s="2"/>
      <c r="PAQ382" s="2"/>
      <c r="PAR382" s="2"/>
      <c r="PAS382" s="2"/>
      <c r="PAT382" s="2"/>
      <c r="PAU382" s="2"/>
      <c r="PAV382" s="2"/>
      <c r="PAW382" s="2"/>
      <c r="PAX382" s="2"/>
      <c r="PAY382" s="2"/>
      <c r="PAZ382" s="2"/>
      <c r="PBA382" s="2"/>
      <c r="PBB382" s="2"/>
      <c r="PBC382" s="2"/>
      <c r="PBD382" s="2"/>
      <c r="PBE382" s="2"/>
      <c r="PBF382" s="2"/>
      <c r="PBG382" s="2"/>
      <c r="PBH382" s="2"/>
      <c r="PBI382" s="2"/>
      <c r="PBJ382" s="2"/>
      <c r="PBK382" s="2"/>
      <c r="PBL382" s="2"/>
      <c r="PBM382" s="2"/>
      <c r="PBN382" s="2"/>
      <c r="PBO382" s="2"/>
      <c r="PBP382" s="2"/>
      <c r="PBQ382" s="2"/>
      <c r="PBR382" s="2"/>
      <c r="PBS382" s="2"/>
      <c r="PBT382" s="2"/>
      <c r="PBU382" s="2"/>
      <c r="PBV382" s="2"/>
      <c r="PBW382" s="2"/>
      <c r="PBX382" s="2"/>
      <c r="PBY382" s="2"/>
      <c r="PBZ382" s="2"/>
      <c r="PCA382" s="2"/>
      <c r="PCB382" s="2"/>
      <c r="PCC382" s="2"/>
      <c r="PCD382" s="2"/>
      <c r="PCE382" s="2"/>
      <c r="PCF382" s="2"/>
      <c r="PCG382" s="2"/>
      <c r="PCH382" s="2"/>
      <c r="PCI382" s="2"/>
      <c r="PCJ382" s="2"/>
      <c r="PCK382" s="2"/>
      <c r="PCL382" s="2"/>
      <c r="PCM382" s="2"/>
      <c r="PCN382" s="2"/>
      <c r="PCO382" s="2"/>
      <c r="PCP382" s="2"/>
      <c r="PCQ382" s="2"/>
      <c r="PCR382" s="2"/>
      <c r="PCS382" s="2"/>
      <c r="PCT382" s="2"/>
      <c r="PCU382" s="2"/>
      <c r="PCV382" s="2"/>
      <c r="PCW382" s="2"/>
      <c r="PCX382" s="2"/>
      <c r="PCY382" s="2"/>
      <c r="PCZ382" s="2"/>
      <c r="PDA382" s="2"/>
      <c r="PDB382" s="2"/>
      <c r="PDC382" s="2"/>
      <c r="PDD382" s="2"/>
      <c r="PDE382" s="2"/>
      <c r="PDF382" s="2"/>
      <c r="PDG382" s="2"/>
      <c r="PDH382" s="2"/>
      <c r="PDI382" s="2"/>
      <c r="PDJ382" s="2"/>
      <c r="PDK382" s="2"/>
      <c r="PDL382" s="2"/>
      <c r="PDM382" s="2"/>
      <c r="PDN382" s="2"/>
      <c r="PDO382" s="2"/>
      <c r="PDP382" s="2"/>
      <c r="PDQ382" s="2"/>
      <c r="PDR382" s="2"/>
      <c r="PDS382" s="2"/>
      <c r="PDT382" s="2"/>
      <c r="PDU382" s="2"/>
      <c r="PDV382" s="2"/>
      <c r="PDW382" s="2"/>
      <c r="PDX382" s="2"/>
      <c r="PDY382" s="2"/>
      <c r="PDZ382" s="2"/>
      <c r="PEA382" s="2"/>
      <c r="PEB382" s="2"/>
      <c r="PEC382" s="2"/>
      <c r="PED382" s="2"/>
      <c r="PEE382" s="2"/>
      <c r="PEF382" s="2"/>
      <c r="PEG382" s="2"/>
      <c r="PEH382" s="2"/>
      <c r="PEI382" s="2"/>
      <c r="PEJ382" s="2"/>
      <c r="PEK382" s="2"/>
      <c r="PEL382" s="2"/>
      <c r="PEM382" s="2"/>
      <c r="PEN382" s="2"/>
      <c r="PEO382" s="2"/>
      <c r="PEP382" s="2"/>
      <c r="PEQ382" s="2"/>
      <c r="PER382" s="2"/>
      <c r="PES382" s="2"/>
      <c r="PET382" s="2"/>
      <c r="PEU382" s="2"/>
      <c r="PEV382" s="2"/>
      <c r="PEW382" s="2"/>
      <c r="PEX382" s="2"/>
      <c r="PEY382" s="2"/>
      <c r="PEZ382" s="2"/>
      <c r="PFA382" s="2"/>
      <c r="PFB382" s="2"/>
      <c r="PFC382" s="2"/>
      <c r="PFD382" s="2"/>
      <c r="PFE382" s="2"/>
      <c r="PFF382" s="2"/>
      <c r="PFG382" s="2"/>
      <c r="PFH382" s="2"/>
      <c r="PFI382" s="2"/>
      <c r="PFJ382" s="2"/>
      <c r="PFK382" s="2"/>
      <c r="PFL382" s="2"/>
      <c r="PFM382" s="2"/>
      <c r="PFN382" s="2"/>
      <c r="PFO382" s="2"/>
      <c r="PFP382" s="2"/>
      <c r="PFQ382" s="2"/>
      <c r="PFR382" s="2"/>
      <c r="PFS382" s="2"/>
      <c r="PFT382" s="2"/>
      <c r="PFU382" s="2"/>
      <c r="PFV382" s="2"/>
      <c r="PFW382" s="2"/>
      <c r="PFX382" s="2"/>
      <c r="PFY382" s="2"/>
      <c r="PFZ382" s="2"/>
      <c r="PGA382" s="2"/>
      <c r="PGB382" s="2"/>
      <c r="PGC382" s="2"/>
      <c r="PGD382" s="2"/>
      <c r="PGE382" s="2"/>
      <c r="PGF382" s="2"/>
      <c r="PGG382" s="2"/>
      <c r="PGH382" s="2"/>
      <c r="PGI382" s="2"/>
      <c r="PGJ382" s="2"/>
      <c r="PGK382" s="2"/>
      <c r="PGL382" s="2"/>
      <c r="PGM382" s="2"/>
      <c r="PGN382" s="2"/>
      <c r="PGO382" s="2"/>
      <c r="PGP382" s="2"/>
      <c r="PGQ382" s="2"/>
      <c r="PGR382" s="2"/>
      <c r="PGS382" s="2"/>
      <c r="PGT382" s="2"/>
      <c r="PGU382" s="2"/>
      <c r="PGV382" s="2"/>
      <c r="PGW382" s="2"/>
      <c r="PGX382" s="2"/>
      <c r="PGY382" s="2"/>
      <c r="PGZ382" s="2"/>
      <c r="PHA382" s="2"/>
      <c r="PHB382" s="2"/>
      <c r="PHC382" s="2"/>
      <c r="PHD382" s="2"/>
      <c r="PHE382" s="2"/>
      <c r="PHF382" s="2"/>
      <c r="PHG382" s="2"/>
      <c r="PHH382" s="2"/>
      <c r="PHI382" s="2"/>
      <c r="PHJ382" s="2"/>
      <c r="PHK382" s="2"/>
      <c r="PHL382" s="2"/>
      <c r="PHM382" s="2"/>
      <c r="PHN382" s="2"/>
      <c r="PHO382" s="2"/>
      <c r="PHP382" s="2"/>
      <c r="PHQ382" s="2"/>
      <c r="PHR382" s="2"/>
      <c r="PHS382" s="2"/>
      <c r="PHT382" s="2"/>
      <c r="PHU382" s="2"/>
      <c r="PHV382" s="2"/>
      <c r="PHW382" s="2"/>
      <c r="PHX382" s="2"/>
      <c r="PHY382" s="2"/>
      <c r="PHZ382" s="2"/>
      <c r="PIA382" s="2"/>
      <c r="PIB382" s="2"/>
      <c r="PIC382" s="2"/>
      <c r="PID382" s="2"/>
      <c r="PIE382" s="2"/>
      <c r="PIF382" s="2"/>
      <c r="PIG382" s="2"/>
      <c r="PIH382" s="2"/>
      <c r="PII382" s="2"/>
      <c r="PIJ382" s="2"/>
      <c r="PIK382" s="2"/>
      <c r="PIL382" s="2"/>
      <c r="PIM382" s="2"/>
      <c r="PIN382" s="2"/>
      <c r="PIO382" s="2"/>
      <c r="PIP382" s="2"/>
      <c r="PIQ382" s="2"/>
      <c r="PIR382" s="2"/>
      <c r="PIS382" s="2"/>
      <c r="PIT382" s="2"/>
      <c r="PIU382" s="2"/>
      <c r="PIV382" s="2"/>
      <c r="PIW382" s="2"/>
      <c r="PIX382" s="2"/>
      <c r="PIY382" s="2"/>
      <c r="PIZ382" s="2"/>
      <c r="PJA382" s="2"/>
      <c r="PJB382" s="2"/>
      <c r="PJC382" s="2"/>
      <c r="PJD382" s="2"/>
      <c r="PJE382" s="2"/>
      <c r="PJF382" s="2"/>
      <c r="PJG382" s="2"/>
      <c r="PJH382" s="2"/>
      <c r="PJI382" s="2"/>
      <c r="PJJ382" s="2"/>
      <c r="PJK382" s="2"/>
      <c r="PJL382" s="2"/>
      <c r="PJM382" s="2"/>
      <c r="PJN382" s="2"/>
      <c r="PJO382" s="2"/>
      <c r="PJP382" s="2"/>
      <c r="PJQ382" s="2"/>
      <c r="PJR382" s="2"/>
      <c r="PJS382" s="2"/>
      <c r="PJT382" s="2"/>
      <c r="PJU382" s="2"/>
      <c r="PJV382" s="2"/>
      <c r="PJW382" s="2"/>
      <c r="PJX382" s="2"/>
      <c r="PJY382" s="2"/>
      <c r="PJZ382" s="2"/>
      <c r="PKA382" s="2"/>
      <c r="PKB382" s="2"/>
      <c r="PKC382" s="2"/>
      <c r="PKD382" s="2"/>
      <c r="PKE382" s="2"/>
      <c r="PKF382" s="2"/>
      <c r="PKG382" s="2"/>
      <c r="PKH382" s="2"/>
      <c r="PKI382" s="2"/>
      <c r="PKJ382" s="2"/>
      <c r="PKK382" s="2"/>
      <c r="PKL382" s="2"/>
      <c r="PKM382" s="2"/>
      <c r="PKN382" s="2"/>
      <c r="PKO382" s="2"/>
      <c r="PKP382" s="2"/>
      <c r="PKQ382" s="2"/>
      <c r="PKR382" s="2"/>
      <c r="PKS382" s="2"/>
      <c r="PKT382" s="2"/>
      <c r="PKU382" s="2"/>
      <c r="PKV382" s="2"/>
      <c r="PKW382" s="2"/>
      <c r="PKX382" s="2"/>
      <c r="PKY382" s="2"/>
      <c r="PKZ382" s="2"/>
      <c r="PLA382" s="2"/>
      <c r="PLB382" s="2"/>
      <c r="PLC382" s="2"/>
      <c r="PLD382" s="2"/>
      <c r="PLE382" s="2"/>
      <c r="PLF382" s="2"/>
      <c r="PLG382" s="2"/>
      <c r="PLH382" s="2"/>
      <c r="PLI382" s="2"/>
      <c r="PLJ382" s="2"/>
      <c r="PLK382" s="2"/>
      <c r="PLL382" s="2"/>
      <c r="PLM382" s="2"/>
      <c r="PLN382" s="2"/>
      <c r="PLO382" s="2"/>
      <c r="PLP382" s="2"/>
      <c r="PLQ382" s="2"/>
      <c r="PLR382" s="2"/>
      <c r="PLS382" s="2"/>
      <c r="PLT382" s="2"/>
      <c r="PLU382" s="2"/>
      <c r="PLV382" s="2"/>
      <c r="PLW382" s="2"/>
      <c r="PLX382" s="2"/>
      <c r="PLY382" s="2"/>
      <c r="PLZ382" s="2"/>
      <c r="PMA382" s="2"/>
      <c r="PMB382" s="2"/>
      <c r="PMC382" s="2"/>
      <c r="PMD382" s="2"/>
      <c r="PME382" s="2"/>
      <c r="PMF382" s="2"/>
      <c r="PMG382" s="2"/>
      <c r="PMH382" s="2"/>
      <c r="PMI382" s="2"/>
      <c r="PMJ382" s="2"/>
      <c r="PMK382" s="2"/>
      <c r="PML382" s="2"/>
      <c r="PMM382" s="2"/>
      <c r="PMN382" s="2"/>
      <c r="PMO382" s="2"/>
      <c r="PMP382" s="2"/>
      <c r="PMQ382" s="2"/>
      <c r="PMR382" s="2"/>
      <c r="PMS382" s="2"/>
      <c r="PMT382" s="2"/>
      <c r="PMU382" s="2"/>
      <c r="PMV382" s="2"/>
      <c r="PMW382" s="2"/>
      <c r="PMX382" s="2"/>
      <c r="PMY382" s="2"/>
      <c r="PMZ382" s="2"/>
      <c r="PNA382" s="2"/>
      <c r="PNB382" s="2"/>
      <c r="PNC382" s="2"/>
      <c r="PND382" s="2"/>
      <c r="PNE382" s="2"/>
      <c r="PNF382" s="2"/>
      <c r="PNG382" s="2"/>
      <c r="PNH382" s="2"/>
      <c r="PNI382" s="2"/>
      <c r="PNJ382" s="2"/>
      <c r="PNK382" s="2"/>
      <c r="PNL382" s="2"/>
      <c r="PNM382" s="2"/>
      <c r="PNN382" s="2"/>
      <c r="PNO382" s="2"/>
      <c r="PNP382" s="2"/>
      <c r="PNQ382" s="2"/>
      <c r="PNR382" s="2"/>
      <c r="PNS382" s="2"/>
      <c r="PNT382" s="2"/>
      <c r="PNU382" s="2"/>
      <c r="PNV382" s="2"/>
      <c r="PNW382" s="2"/>
      <c r="PNX382" s="2"/>
      <c r="PNY382" s="2"/>
      <c r="PNZ382" s="2"/>
      <c r="POA382" s="2"/>
      <c r="POB382" s="2"/>
      <c r="POC382" s="2"/>
      <c r="POD382" s="2"/>
      <c r="POE382" s="2"/>
      <c r="POF382" s="2"/>
      <c r="POG382" s="2"/>
      <c r="POH382" s="2"/>
      <c r="POI382" s="2"/>
      <c r="POJ382" s="2"/>
      <c r="POK382" s="2"/>
      <c r="POL382" s="2"/>
      <c r="POM382" s="2"/>
      <c r="PON382" s="2"/>
      <c r="POO382" s="2"/>
      <c r="POP382" s="2"/>
      <c r="POQ382" s="2"/>
      <c r="POR382" s="2"/>
      <c r="POS382" s="2"/>
      <c r="POT382" s="2"/>
      <c r="POU382" s="2"/>
      <c r="POV382" s="2"/>
      <c r="POW382" s="2"/>
      <c r="POX382" s="2"/>
      <c r="POY382" s="2"/>
      <c r="POZ382" s="2"/>
      <c r="PPA382" s="2"/>
      <c r="PPB382" s="2"/>
      <c r="PPC382" s="2"/>
      <c r="PPD382" s="2"/>
      <c r="PPE382" s="2"/>
      <c r="PPF382" s="2"/>
      <c r="PPG382" s="2"/>
      <c r="PPH382" s="2"/>
      <c r="PPI382" s="2"/>
      <c r="PPJ382" s="2"/>
      <c r="PPK382" s="2"/>
      <c r="PPL382" s="2"/>
      <c r="PPM382" s="2"/>
      <c r="PPN382" s="2"/>
      <c r="PPO382" s="2"/>
      <c r="PPP382" s="2"/>
      <c r="PPQ382" s="2"/>
      <c r="PPR382" s="2"/>
      <c r="PPS382" s="2"/>
      <c r="PPT382" s="2"/>
      <c r="PPU382" s="2"/>
      <c r="PPV382" s="2"/>
      <c r="PPW382" s="2"/>
      <c r="PPX382" s="2"/>
      <c r="PPY382" s="2"/>
      <c r="PPZ382" s="2"/>
      <c r="PQA382" s="2"/>
      <c r="PQB382" s="2"/>
      <c r="PQC382" s="2"/>
      <c r="PQD382" s="2"/>
      <c r="PQE382" s="2"/>
      <c r="PQF382" s="2"/>
      <c r="PQG382" s="2"/>
      <c r="PQH382" s="2"/>
      <c r="PQI382" s="2"/>
      <c r="PQJ382" s="2"/>
      <c r="PQK382" s="2"/>
      <c r="PQL382" s="2"/>
      <c r="PQM382" s="2"/>
      <c r="PQN382" s="2"/>
      <c r="PQO382" s="2"/>
      <c r="PQP382" s="2"/>
      <c r="PQQ382" s="2"/>
      <c r="PQR382" s="2"/>
      <c r="PQS382" s="2"/>
      <c r="PQT382" s="2"/>
      <c r="PQU382" s="2"/>
      <c r="PQV382" s="2"/>
      <c r="PQW382" s="2"/>
      <c r="PQX382" s="2"/>
      <c r="PQY382" s="2"/>
      <c r="PQZ382" s="2"/>
      <c r="PRA382" s="2"/>
      <c r="PRB382" s="2"/>
      <c r="PRC382" s="2"/>
      <c r="PRD382" s="2"/>
      <c r="PRE382" s="2"/>
      <c r="PRF382" s="2"/>
      <c r="PRG382" s="2"/>
      <c r="PRH382" s="2"/>
      <c r="PRI382" s="2"/>
      <c r="PRJ382" s="2"/>
      <c r="PRK382" s="2"/>
      <c r="PRL382" s="2"/>
      <c r="PRM382" s="2"/>
      <c r="PRN382" s="2"/>
      <c r="PRO382" s="2"/>
      <c r="PRP382" s="2"/>
      <c r="PRQ382" s="2"/>
      <c r="PRR382" s="2"/>
      <c r="PRS382" s="2"/>
      <c r="PRT382" s="2"/>
      <c r="PRU382" s="2"/>
      <c r="PRV382" s="2"/>
      <c r="PRW382" s="2"/>
      <c r="PRX382" s="2"/>
      <c r="PRY382" s="2"/>
      <c r="PRZ382" s="2"/>
      <c r="PSA382" s="2"/>
      <c r="PSB382" s="2"/>
      <c r="PSC382" s="2"/>
      <c r="PSD382" s="2"/>
      <c r="PSE382" s="2"/>
      <c r="PSF382" s="2"/>
      <c r="PSG382" s="2"/>
      <c r="PSH382" s="2"/>
      <c r="PSI382" s="2"/>
      <c r="PSJ382" s="2"/>
      <c r="PSK382" s="2"/>
      <c r="PSL382" s="2"/>
      <c r="PSM382" s="2"/>
      <c r="PSN382" s="2"/>
      <c r="PSO382" s="2"/>
      <c r="PSP382" s="2"/>
      <c r="PSQ382" s="2"/>
      <c r="PSR382" s="2"/>
      <c r="PSS382" s="2"/>
      <c r="PST382" s="2"/>
      <c r="PSU382" s="2"/>
      <c r="PSV382" s="2"/>
      <c r="PSW382" s="2"/>
      <c r="PSX382" s="2"/>
      <c r="PSY382" s="2"/>
      <c r="PSZ382" s="2"/>
      <c r="PTA382" s="2"/>
      <c r="PTB382" s="2"/>
      <c r="PTC382" s="2"/>
      <c r="PTD382" s="2"/>
      <c r="PTE382" s="2"/>
      <c r="PTF382" s="2"/>
      <c r="PTG382" s="2"/>
      <c r="PTH382" s="2"/>
      <c r="PTI382" s="2"/>
      <c r="PTJ382" s="2"/>
      <c r="PTK382" s="2"/>
      <c r="PTL382" s="2"/>
      <c r="PTM382" s="2"/>
      <c r="PTN382" s="2"/>
      <c r="PTO382" s="2"/>
      <c r="PTP382" s="2"/>
      <c r="PTQ382" s="2"/>
      <c r="PTR382" s="2"/>
      <c r="PTS382" s="2"/>
      <c r="PTT382" s="2"/>
      <c r="PTU382" s="2"/>
      <c r="PTV382" s="2"/>
      <c r="PTW382" s="2"/>
      <c r="PTX382" s="2"/>
      <c r="PTY382" s="2"/>
      <c r="PTZ382" s="2"/>
      <c r="PUA382" s="2"/>
      <c r="PUB382" s="2"/>
      <c r="PUC382" s="2"/>
      <c r="PUD382" s="2"/>
      <c r="PUE382" s="2"/>
      <c r="PUF382" s="2"/>
      <c r="PUG382" s="2"/>
      <c r="PUH382" s="2"/>
      <c r="PUI382" s="2"/>
      <c r="PUJ382" s="2"/>
      <c r="PUK382" s="2"/>
      <c r="PUL382" s="2"/>
      <c r="PUM382" s="2"/>
      <c r="PUN382" s="2"/>
      <c r="PUO382" s="2"/>
      <c r="PUP382" s="2"/>
      <c r="PUQ382" s="2"/>
      <c r="PUR382" s="2"/>
      <c r="PUS382" s="2"/>
      <c r="PUT382" s="2"/>
      <c r="PUU382" s="2"/>
      <c r="PUV382" s="2"/>
      <c r="PUW382" s="2"/>
      <c r="PUX382" s="2"/>
      <c r="PUY382" s="2"/>
      <c r="PUZ382" s="2"/>
      <c r="PVA382" s="2"/>
      <c r="PVB382" s="2"/>
      <c r="PVC382" s="2"/>
      <c r="PVD382" s="2"/>
      <c r="PVE382" s="2"/>
      <c r="PVF382" s="2"/>
      <c r="PVG382" s="2"/>
      <c r="PVH382" s="2"/>
      <c r="PVI382" s="2"/>
      <c r="PVJ382" s="2"/>
      <c r="PVK382" s="2"/>
      <c r="PVL382" s="2"/>
      <c r="PVM382" s="2"/>
      <c r="PVN382" s="2"/>
      <c r="PVO382" s="2"/>
      <c r="PVP382" s="2"/>
      <c r="PVQ382" s="2"/>
      <c r="PVR382" s="2"/>
      <c r="PVS382" s="2"/>
      <c r="PVT382" s="2"/>
      <c r="PVU382" s="2"/>
      <c r="PVV382" s="2"/>
      <c r="PVW382" s="2"/>
      <c r="PVX382" s="2"/>
      <c r="PVY382" s="2"/>
      <c r="PVZ382" s="2"/>
      <c r="PWA382" s="2"/>
      <c r="PWB382" s="2"/>
      <c r="PWC382" s="2"/>
      <c r="PWD382" s="2"/>
      <c r="PWE382" s="2"/>
      <c r="PWF382" s="2"/>
      <c r="PWG382" s="2"/>
      <c r="PWH382" s="2"/>
      <c r="PWI382" s="2"/>
      <c r="PWJ382" s="2"/>
      <c r="PWK382" s="2"/>
      <c r="PWL382" s="2"/>
      <c r="PWM382" s="2"/>
      <c r="PWN382" s="2"/>
      <c r="PWO382" s="2"/>
      <c r="PWP382" s="2"/>
      <c r="PWQ382" s="2"/>
      <c r="PWR382" s="2"/>
      <c r="PWS382" s="2"/>
      <c r="PWT382" s="2"/>
      <c r="PWU382" s="2"/>
      <c r="PWV382" s="2"/>
      <c r="PWW382" s="2"/>
      <c r="PWX382" s="2"/>
      <c r="PWY382" s="2"/>
      <c r="PWZ382" s="2"/>
      <c r="PXA382" s="2"/>
      <c r="PXB382" s="2"/>
      <c r="PXC382" s="2"/>
      <c r="PXD382" s="2"/>
      <c r="PXE382" s="2"/>
      <c r="PXF382" s="2"/>
      <c r="PXG382" s="2"/>
      <c r="PXH382" s="2"/>
      <c r="PXI382" s="2"/>
      <c r="PXJ382" s="2"/>
      <c r="PXK382" s="2"/>
      <c r="PXL382" s="2"/>
      <c r="PXM382" s="2"/>
      <c r="PXN382" s="2"/>
      <c r="PXO382" s="2"/>
      <c r="PXP382" s="2"/>
      <c r="PXQ382" s="2"/>
      <c r="PXR382" s="2"/>
      <c r="PXS382" s="2"/>
      <c r="PXT382" s="2"/>
      <c r="PXU382" s="2"/>
      <c r="PXV382" s="2"/>
      <c r="PXW382" s="2"/>
      <c r="PXX382" s="2"/>
      <c r="PXY382" s="2"/>
      <c r="PXZ382" s="2"/>
      <c r="PYA382" s="2"/>
      <c r="PYB382" s="2"/>
      <c r="PYC382" s="2"/>
      <c r="PYD382" s="2"/>
      <c r="PYE382" s="2"/>
      <c r="PYF382" s="2"/>
      <c r="PYG382" s="2"/>
      <c r="PYH382" s="2"/>
      <c r="PYI382" s="2"/>
      <c r="PYJ382" s="2"/>
      <c r="PYK382" s="2"/>
      <c r="PYL382" s="2"/>
      <c r="PYM382" s="2"/>
      <c r="PYN382" s="2"/>
      <c r="PYO382" s="2"/>
      <c r="PYP382" s="2"/>
      <c r="PYQ382" s="2"/>
      <c r="PYR382" s="2"/>
      <c r="PYS382" s="2"/>
      <c r="PYT382" s="2"/>
      <c r="PYU382" s="2"/>
      <c r="PYV382" s="2"/>
      <c r="PYW382" s="2"/>
      <c r="PYX382" s="2"/>
      <c r="PYY382" s="2"/>
      <c r="PYZ382" s="2"/>
      <c r="PZA382" s="2"/>
      <c r="PZB382" s="2"/>
      <c r="PZC382" s="2"/>
      <c r="PZD382" s="2"/>
      <c r="PZE382" s="2"/>
      <c r="PZF382" s="2"/>
      <c r="PZG382" s="2"/>
      <c r="PZH382" s="2"/>
      <c r="PZI382" s="2"/>
      <c r="PZJ382" s="2"/>
      <c r="PZK382" s="2"/>
      <c r="PZL382" s="2"/>
      <c r="PZM382" s="2"/>
      <c r="PZN382" s="2"/>
      <c r="PZO382" s="2"/>
      <c r="PZP382" s="2"/>
      <c r="PZQ382" s="2"/>
      <c r="PZR382" s="2"/>
      <c r="PZS382" s="2"/>
      <c r="PZT382" s="2"/>
      <c r="PZU382" s="2"/>
      <c r="PZV382" s="2"/>
      <c r="PZW382" s="2"/>
      <c r="PZX382" s="2"/>
      <c r="PZY382" s="2"/>
      <c r="PZZ382" s="2"/>
      <c r="QAA382" s="2"/>
      <c r="QAB382" s="2"/>
      <c r="QAC382" s="2"/>
      <c r="QAD382" s="2"/>
      <c r="QAE382" s="2"/>
      <c r="QAF382" s="2"/>
      <c r="QAG382" s="2"/>
      <c r="QAH382" s="2"/>
      <c r="QAI382" s="2"/>
      <c r="QAJ382" s="2"/>
      <c r="QAK382" s="2"/>
      <c r="QAL382" s="2"/>
      <c r="QAM382" s="2"/>
      <c r="QAN382" s="2"/>
      <c r="QAO382" s="2"/>
      <c r="QAP382" s="2"/>
      <c r="QAQ382" s="2"/>
      <c r="QAR382" s="2"/>
      <c r="QAS382" s="2"/>
      <c r="QAT382" s="2"/>
      <c r="QAU382" s="2"/>
      <c r="QAV382" s="2"/>
      <c r="QAW382" s="2"/>
      <c r="QAX382" s="2"/>
      <c r="QAY382" s="2"/>
      <c r="QAZ382" s="2"/>
      <c r="QBA382" s="2"/>
      <c r="QBB382" s="2"/>
      <c r="QBC382" s="2"/>
      <c r="QBD382" s="2"/>
      <c r="QBE382" s="2"/>
      <c r="QBF382" s="2"/>
      <c r="QBG382" s="2"/>
      <c r="QBH382" s="2"/>
      <c r="QBI382" s="2"/>
      <c r="QBJ382" s="2"/>
      <c r="QBK382" s="2"/>
      <c r="QBL382" s="2"/>
      <c r="QBM382" s="2"/>
      <c r="QBN382" s="2"/>
      <c r="QBO382" s="2"/>
      <c r="QBP382" s="2"/>
      <c r="QBQ382" s="2"/>
      <c r="QBR382" s="2"/>
      <c r="QBS382" s="2"/>
      <c r="QBT382" s="2"/>
      <c r="QBU382" s="2"/>
      <c r="QBV382" s="2"/>
      <c r="QBW382" s="2"/>
      <c r="QBX382" s="2"/>
      <c r="QBY382" s="2"/>
      <c r="QBZ382" s="2"/>
      <c r="QCA382" s="2"/>
      <c r="QCB382" s="2"/>
      <c r="QCC382" s="2"/>
      <c r="QCD382" s="2"/>
      <c r="QCE382" s="2"/>
      <c r="QCF382" s="2"/>
      <c r="QCG382" s="2"/>
      <c r="QCH382" s="2"/>
      <c r="QCI382" s="2"/>
      <c r="QCJ382" s="2"/>
      <c r="QCK382" s="2"/>
      <c r="QCL382" s="2"/>
      <c r="QCM382" s="2"/>
      <c r="QCN382" s="2"/>
      <c r="QCO382" s="2"/>
      <c r="QCP382" s="2"/>
      <c r="QCQ382" s="2"/>
      <c r="QCR382" s="2"/>
      <c r="QCS382" s="2"/>
      <c r="QCT382" s="2"/>
      <c r="QCU382" s="2"/>
      <c r="QCV382" s="2"/>
      <c r="QCW382" s="2"/>
      <c r="QCX382" s="2"/>
      <c r="QCY382" s="2"/>
      <c r="QCZ382" s="2"/>
      <c r="QDA382" s="2"/>
      <c r="QDB382" s="2"/>
      <c r="QDC382" s="2"/>
      <c r="QDD382" s="2"/>
      <c r="QDE382" s="2"/>
      <c r="QDF382" s="2"/>
      <c r="QDG382" s="2"/>
      <c r="QDH382" s="2"/>
      <c r="QDI382" s="2"/>
      <c r="QDJ382" s="2"/>
      <c r="QDK382" s="2"/>
      <c r="QDL382" s="2"/>
      <c r="QDM382" s="2"/>
      <c r="QDN382" s="2"/>
      <c r="QDO382" s="2"/>
      <c r="QDP382" s="2"/>
      <c r="QDQ382" s="2"/>
      <c r="QDR382" s="2"/>
      <c r="QDS382" s="2"/>
      <c r="QDT382" s="2"/>
      <c r="QDU382" s="2"/>
      <c r="QDV382" s="2"/>
      <c r="QDW382" s="2"/>
      <c r="QDX382" s="2"/>
      <c r="QDY382" s="2"/>
      <c r="QDZ382" s="2"/>
      <c r="QEA382" s="2"/>
      <c r="QEB382" s="2"/>
      <c r="QEC382" s="2"/>
      <c r="QED382" s="2"/>
      <c r="QEE382" s="2"/>
      <c r="QEF382" s="2"/>
      <c r="QEG382" s="2"/>
      <c r="QEH382" s="2"/>
      <c r="QEI382" s="2"/>
      <c r="QEJ382" s="2"/>
      <c r="QEK382" s="2"/>
      <c r="QEL382" s="2"/>
      <c r="QEM382" s="2"/>
      <c r="QEN382" s="2"/>
      <c r="QEO382" s="2"/>
      <c r="QEP382" s="2"/>
      <c r="QEQ382" s="2"/>
      <c r="QER382" s="2"/>
      <c r="QES382" s="2"/>
      <c r="QET382" s="2"/>
      <c r="QEU382" s="2"/>
      <c r="QEV382" s="2"/>
      <c r="QEW382" s="2"/>
      <c r="QEX382" s="2"/>
      <c r="QEY382" s="2"/>
      <c r="QEZ382" s="2"/>
      <c r="QFA382" s="2"/>
      <c r="QFB382" s="2"/>
      <c r="QFC382" s="2"/>
      <c r="QFD382" s="2"/>
      <c r="QFE382" s="2"/>
      <c r="QFF382" s="2"/>
      <c r="QFG382" s="2"/>
      <c r="QFH382" s="2"/>
      <c r="QFI382" s="2"/>
      <c r="QFJ382" s="2"/>
      <c r="QFK382" s="2"/>
      <c r="QFL382" s="2"/>
      <c r="QFM382" s="2"/>
      <c r="QFN382" s="2"/>
      <c r="QFO382" s="2"/>
      <c r="QFP382" s="2"/>
      <c r="QFQ382" s="2"/>
      <c r="QFR382" s="2"/>
      <c r="QFS382" s="2"/>
      <c r="QFT382" s="2"/>
      <c r="QFU382" s="2"/>
      <c r="QFV382" s="2"/>
      <c r="QFW382" s="2"/>
      <c r="QFX382" s="2"/>
      <c r="QFY382" s="2"/>
      <c r="QFZ382" s="2"/>
      <c r="QGA382" s="2"/>
      <c r="QGB382" s="2"/>
      <c r="QGC382" s="2"/>
      <c r="QGD382" s="2"/>
      <c r="QGE382" s="2"/>
      <c r="QGF382" s="2"/>
      <c r="QGG382" s="2"/>
      <c r="QGH382" s="2"/>
      <c r="QGI382" s="2"/>
      <c r="QGJ382" s="2"/>
      <c r="QGK382" s="2"/>
      <c r="QGL382" s="2"/>
      <c r="QGM382" s="2"/>
      <c r="QGN382" s="2"/>
      <c r="QGO382" s="2"/>
      <c r="QGP382" s="2"/>
      <c r="QGQ382" s="2"/>
      <c r="QGR382" s="2"/>
      <c r="QGS382" s="2"/>
      <c r="QGT382" s="2"/>
      <c r="QGU382" s="2"/>
      <c r="QGV382" s="2"/>
      <c r="QGW382" s="2"/>
      <c r="QGX382" s="2"/>
      <c r="QGY382" s="2"/>
      <c r="QGZ382" s="2"/>
      <c r="QHA382" s="2"/>
      <c r="QHB382" s="2"/>
      <c r="QHC382" s="2"/>
      <c r="QHD382" s="2"/>
      <c r="QHE382" s="2"/>
      <c r="QHF382" s="2"/>
      <c r="QHG382" s="2"/>
      <c r="QHH382" s="2"/>
      <c r="QHI382" s="2"/>
      <c r="QHJ382" s="2"/>
      <c r="QHK382" s="2"/>
      <c r="QHL382" s="2"/>
      <c r="QHM382" s="2"/>
      <c r="QHN382" s="2"/>
      <c r="QHO382" s="2"/>
      <c r="QHP382" s="2"/>
      <c r="QHQ382" s="2"/>
      <c r="QHR382" s="2"/>
      <c r="QHS382" s="2"/>
      <c r="QHT382" s="2"/>
      <c r="QHU382" s="2"/>
      <c r="QHV382" s="2"/>
      <c r="QHW382" s="2"/>
      <c r="QHX382" s="2"/>
      <c r="QHY382" s="2"/>
      <c r="QHZ382" s="2"/>
      <c r="QIA382" s="2"/>
      <c r="QIB382" s="2"/>
      <c r="QIC382" s="2"/>
      <c r="QID382" s="2"/>
      <c r="QIE382" s="2"/>
      <c r="QIF382" s="2"/>
      <c r="QIG382" s="2"/>
      <c r="QIH382" s="2"/>
      <c r="QII382" s="2"/>
      <c r="QIJ382" s="2"/>
      <c r="QIK382" s="2"/>
      <c r="QIL382" s="2"/>
      <c r="QIM382" s="2"/>
      <c r="QIN382" s="2"/>
      <c r="QIO382" s="2"/>
      <c r="QIP382" s="2"/>
      <c r="QIQ382" s="2"/>
      <c r="QIR382" s="2"/>
      <c r="QIS382" s="2"/>
      <c r="QIT382" s="2"/>
      <c r="QIU382" s="2"/>
      <c r="QIV382" s="2"/>
      <c r="QIW382" s="2"/>
      <c r="QIX382" s="2"/>
      <c r="QIY382" s="2"/>
      <c r="QIZ382" s="2"/>
      <c r="QJA382" s="2"/>
      <c r="QJB382" s="2"/>
      <c r="QJC382" s="2"/>
      <c r="QJD382" s="2"/>
      <c r="QJE382" s="2"/>
      <c r="QJF382" s="2"/>
      <c r="QJG382" s="2"/>
      <c r="QJH382" s="2"/>
      <c r="QJI382" s="2"/>
      <c r="QJJ382" s="2"/>
      <c r="QJK382" s="2"/>
      <c r="QJL382" s="2"/>
      <c r="QJM382" s="2"/>
      <c r="QJN382" s="2"/>
      <c r="QJO382" s="2"/>
      <c r="QJP382" s="2"/>
      <c r="QJQ382" s="2"/>
      <c r="QJR382" s="2"/>
      <c r="QJS382" s="2"/>
      <c r="QJT382" s="2"/>
      <c r="QJU382" s="2"/>
      <c r="QJV382" s="2"/>
      <c r="QJW382" s="2"/>
      <c r="QJX382" s="2"/>
      <c r="QJY382" s="2"/>
      <c r="QJZ382" s="2"/>
      <c r="QKA382" s="2"/>
      <c r="QKB382" s="2"/>
      <c r="QKC382" s="2"/>
      <c r="QKD382" s="2"/>
      <c r="QKE382" s="2"/>
      <c r="QKF382" s="2"/>
      <c r="QKG382" s="2"/>
      <c r="QKH382" s="2"/>
      <c r="QKI382" s="2"/>
      <c r="QKJ382" s="2"/>
      <c r="QKK382" s="2"/>
      <c r="QKL382" s="2"/>
      <c r="QKM382" s="2"/>
      <c r="QKN382" s="2"/>
      <c r="QKO382" s="2"/>
      <c r="QKP382" s="2"/>
      <c r="QKQ382" s="2"/>
      <c r="QKR382" s="2"/>
      <c r="QKS382" s="2"/>
      <c r="QKT382" s="2"/>
      <c r="QKU382" s="2"/>
      <c r="QKV382" s="2"/>
      <c r="QKW382" s="2"/>
      <c r="QKX382" s="2"/>
      <c r="QKY382" s="2"/>
      <c r="QKZ382" s="2"/>
      <c r="QLA382" s="2"/>
      <c r="QLB382" s="2"/>
      <c r="QLC382" s="2"/>
      <c r="QLD382" s="2"/>
      <c r="QLE382" s="2"/>
      <c r="QLF382" s="2"/>
      <c r="QLG382" s="2"/>
      <c r="QLH382" s="2"/>
      <c r="QLI382" s="2"/>
      <c r="QLJ382" s="2"/>
      <c r="QLK382" s="2"/>
      <c r="QLL382" s="2"/>
      <c r="QLM382" s="2"/>
      <c r="QLN382" s="2"/>
      <c r="QLO382" s="2"/>
      <c r="QLP382" s="2"/>
      <c r="QLQ382" s="2"/>
      <c r="QLR382" s="2"/>
      <c r="QLS382" s="2"/>
      <c r="QLT382" s="2"/>
      <c r="QLU382" s="2"/>
      <c r="QLV382" s="2"/>
      <c r="QLW382" s="2"/>
      <c r="QLX382" s="2"/>
      <c r="QLY382" s="2"/>
      <c r="QLZ382" s="2"/>
      <c r="QMA382" s="2"/>
      <c r="QMB382" s="2"/>
      <c r="QMC382" s="2"/>
      <c r="QMD382" s="2"/>
      <c r="QME382" s="2"/>
      <c r="QMF382" s="2"/>
      <c r="QMG382" s="2"/>
      <c r="QMH382" s="2"/>
      <c r="QMI382" s="2"/>
      <c r="QMJ382" s="2"/>
      <c r="QMK382" s="2"/>
      <c r="QML382" s="2"/>
      <c r="QMM382" s="2"/>
      <c r="QMN382" s="2"/>
      <c r="QMO382" s="2"/>
      <c r="QMP382" s="2"/>
      <c r="QMQ382" s="2"/>
      <c r="QMR382" s="2"/>
      <c r="QMS382" s="2"/>
      <c r="QMT382" s="2"/>
      <c r="QMU382" s="2"/>
      <c r="QMV382" s="2"/>
      <c r="QMW382" s="2"/>
      <c r="QMX382" s="2"/>
      <c r="QMY382" s="2"/>
      <c r="QMZ382" s="2"/>
      <c r="QNA382" s="2"/>
      <c r="QNB382" s="2"/>
      <c r="QNC382" s="2"/>
      <c r="QND382" s="2"/>
      <c r="QNE382" s="2"/>
      <c r="QNF382" s="2"/>
      <c r="QNG382" s="2"/>
      <c r="QNH382" s="2"/>
      <c r="QNI382" s="2"/>
      <c r="QNJ382" s="2"/>
      <c r="QNK382" s="2"/>
      <c r="QNL382" s="2"/>
      <c r="QNM382" s="2"/>
      <c r="QNN382" s="2"/>
      <c r="QNO382" s="2"/>
      <c r="QNP382" s="2"/>
      <c r="QNQ382" s="2"/>
      <c r="QNR382" s="2"/>
      <c r="QNS382" s="2"/>
      <c r="QNT382" s="2"/>
      <c r="QNU382" s="2"/>
      <c r="QNV382" s="2"/>
      <c r="QNW382" s="2"/>
      <c r="QNX382" s="2"/>
      <c r="QNY382" s="2"/>
      <c r="QNZ382" s="2"/>
      <c r="QOA382" s="2"/>
      <c r="QOB382" s="2"/>
      <c r="QOC382" s="2"/>
      <c r="QOD382" s="2"/>
      <c r="QOE382" s="2"/>
      <c r="QOF382" s="2"/>
      <c r="QOG382" s="2"/>
      <c r="QOH382" s="2"/>
      <c r="QOI382" s="2"/>
      <c r="QOJ382" s="2"/>
      <c r="QOK382" s="2"/>
      <c r="QOL382" s="2"/>
      <c r="QOM382" s="2"/>
      <c r="QON382" s="2"/>
      <c r="QOO382" s="2"/>
      <c r="QOP382" s="2"/>
      <c r="QOQ382" s="2"/>
      <c r="QOR382" s="2"/>
      <c r="QOS382" s="2"/>
      <c r="QOT382" s="2"/>
      <c r="QOU382" s="2"/>
      <c r="QOV382" s="2"/>
      <c r="QOW382" s="2"/>
      <c r="QOX382" s="2"/>
      <c r="QOY382" s="2"/>
      <c r="QOZ382" s="2"/>
      <c r="QPA382" s="2"/>
      <c r="QPB382" s="2"/>
      <c r="QPC382" s="2"/>
      <c r="QPD382" s="2"/>
      <c r="QPE382" s="2"/>
      <c r="QPF382" s="2"/>
      <c r="QPG382" s="2"/>
      <c r="QPH382" s="2"/>
      <c r="QPI382" s="2"/>
      <c r="QPJ382" s="2"/>
      <c r="QPK382" s="2"/>
      <c r="QPL382" s="2"/>
      <c r="QPM382" s="2"/>
      <c r="QPN382" s="2"/>
      <c r="QPO382" s="2"/>
      <c r="QPP382" s="2"/>
      <c r="QPQ382" s="2"/>
      <c r="QPR382" s="2"/>
      <c r="QPS382" s="2"/>
      <c r="QPT382" s="2"/>
      <c r="QPU382" s="2"/>
      <c r="QPV382" s="2"/>
      <c r="QPW382" s="2"/>
      <c r="QPX382" s="2"/>
      <c r="QPY382" s="2"/>
      <c r="QPZ382" s="2"/>
      <c r="QQA382" s="2"/>
      <c r="QQB382" s="2"/>
      <c r="QQC382" s="2"/>
      <c r="QQD382" s="2"/>
      <c r="QQE382" s="2"/>
      <c r="QQF382" s="2"/>
      <c r="QQG382" s="2"/>
      <c r="QQH382" s="2"/>
      <c r="QQI382" s="2"/>
      <c r="QQJ382" s="2"/>
      <c r="QQK382" s="2"/>
      <c r="QQL382" s="2"/>
      <c r="QQM382" s="2"/>
      <c r="QQN382" s="2"/>
      <c r="QQO382" s="2"/>
      <c r="QQP382" s="2"/>
      <c r="QQQ382" s="2"/>
      <c r="QQR382" s="2"/>
      <c r="QQS382" s="2"/>
      <c r="QQT382" s="2"/>
      <c r="QQU382" s="2"/>
      <c r="QQV382" s="2"/>
      <c r="QQW382" s="2"/>
      <c r="QQX382" s="2"/>
      <c r="QQY382" s="2"/>
      <c r="QQZ382" s="2"/>
      <c r="QRA382" s="2"/>
      <c r="QRB382" s="2"/>
      <c r="QRC382" s="2"/>
      <c r="QRD382" s="2"/>
      <c r="QRE382" s="2"/>
      <c r="QRF382" s="2"/>
      <c r="QRG382" s="2"/>
      <c r="QRH382" s="2"/>
      <c r="QRI382" s="2"/>
      <c r="QRJ382" s="2"/>
      <c r="QRK382" s="2"/>
      <c r="QRL382" s="2"/>
      <c r="QRM382" s="2"/>
      <c r="QRN382" s="2"/>
      <c r="QRO382" s="2"/>
      <c r="QRP382" s="2"/>
      <c r="QRQ382" s="2"/>
      <c r="QRR382" s="2"/>
      <c r="QRS382" s="2"/>
      <c r="QRT382" s="2"/>
      <c r="QRU382" s="2"/>
      <c r="QRV382" s="2"/>
      <c r="QRW382" s="2"/>
      <c r="QRX382" s="2"/>
      <c r="QRY382" s="2"/>
      <c r="QRZ382" s="2"/>
      <c r="QSA382" s="2"/>
      <c r="QSB382" s="2"/>
      <c r="QSC382" s="2"/>
      <c r="QSD382" s="2"/>
      <c r="QSE382" s="2"/>
      <c r="QSF382" s="2"/>
      <c r="QSG382" s="2"/>
      <c r="QSH382" s="2"/>
      <c r="QSI382" s="2"/>
      <c r="QSJ382" s="2"/>
      <c r="QSK382" s="2"/>
      <c r="QSL382" s="2"/>
      <c r="QSM382" s="2"/>
      <c r="QSN382" s="2"/>
      <c r="QSO382" s="2"/>
      <c r="QSP382" s="2"/>
      <c r="QSQ382" s="2"/>
      <c r="QSR382" s="2"/>
      <c r="QSS382" s="2"/>
      <c r="QST382" s="2"/>
      <c r="QSU382" s="2"/>
      <c r="QSV382" s="2"/>
      <c r="QSW382" s="2"/>
      <c r="QSX382" s="2"/>
      <c r="QSY382" s="2"/>
      <c r="QSZ382" s="2"/>
      <c r="QTA382" s="2"/>
      <c r="QTB382" s="2"/>
      <c r="QTC382" s="2"/>
      <c r="QTD382" s="2"/>
      <c r="QTE382" s="2"/>
      <c r="QTF382" s="2"/>
      <c r="QTG382" s="2"/>
      <c r="QTH382" s="2"/>
      <c r="QTI382" s="2"/>
      <c r="QTJ382" s="2"/>
      <c r="QTK382" s="2"/>
      <c r="QTL382" s="2"/>
      <c r="QTM382" s="2"/>
      <c r="QTN382" s="2"/>
      <c r="QTO382" s="2"/>
      <c r="QTP382" s="2"/>
      <c r="QTQ382" s="2"/>
      <c r="QTR382" s="2"/>
      <c r="QTS382" s="2"/>
      <c r="QTT382" s="2"/>
      <c r="QTU382" s="2"/>
      <c r="QTV382" s="2"/>
      <c r="QTW382" s="2"/>
      <c r="QTX382" s="2"/>
      <c r="QTY382" s="2"/>
      <c r="QTZ382" s="2"/>
      <c r="QUA382" s="2"/>
      <c r="QUB382" s="2"/>
      <c r="QUC382" s="2"/>
      <c r="QUD382" s="2"/>
      <c r="QUE382" s="2"/>
      <c r="QUF382" s="2"/>
      <c r="QUG382" s="2"/>
      <c r="QUH382" s="2"/>
      <c r="QUI382" s="2"/>
      <c r="QUJ382" s="2"/>
      <c r="QUK382" s="2"/>
      <c r="QUL382" s="2"/>
      <c r="QUM382" s="2"/>
      <c r="QUN382" s="2"/>
      <c r="QUO382" s="2"/>
      <c r="QUP382" s="2"/>
      <c r="QUQ382" s="2"/>
      <c r="QUR382" s="2"/>
      <c r="QUS382" s="2"/>
      <c r="QUT382" s="2"/>
      <c r="QUU382" s="2"/>
      <c r="QUV382" s="2"/>
      <c r="QUW382" s="2"/>
      <c r="QUX382" s="2"/>
      <c r="QUY382" s="2"/>
      <c r="QUZ382" s="2"/>
      <c r="QVA382" s="2"/>
      <c r="QVB382" s="2"/>
      <c r="QVC382" s="2"/>
      <c r="QVD382" s="2"/>
      <c r="QVE382" s="2"/>
      <c r="QVF382" s="2"/>
      <c r="QVG382" s="2"/>
      <c r="QVH382" s="2"/>
      <c r="QVI382" s="2"/>
      <c r="QVJ382" s="2"/>
      <c r="QVK382" s="2"/>
      <c r="QVL382" s="2"/>
      <c r="QVM382" s="2"/>
      <c r="QVN382" s="2"/>
      <c r="QVO382" s="2"/>
      <c r="QVP382" s="2"/>
      <c r="QVQ382" s="2"/>
      <c r="QVR382" s="2"/>
      <c r="QVS382" s="2"/>
      <c r="QVT382" s="2"/>
      <c r="QVU382" s="2"/>
      <c r="QVV382" s="2"/>
      <c r="QVW382" s="2"/>
      <c r="QVX382" s="2"/>
      <c r="QVY382" s="2"/>
      <c r="QVZ382" s="2"/>
      <c r="QWA382" s="2"/>
      <c r="QWB382" s="2"/>
      <c r="QWC382" s="2"/>
      <c r="QWD382" s="2"/>
      <c r="QWE382" s="2"/>
      <c r="QWF382" s="2"/>
      <c r="QWG382" s="2"/>
      <c r="QWH382" s="2"/>
      <c r="QWI382" s="2"/>
      <c r="QWJ382" s="2"/>
      <c r="QWK382" s="2"/>
      <c r="QWL382" s="2"/>
      <c r="QWM382" s="2"/>
      <c r="QWN382" s="2"/>
      <c r="QWO382" s="2"/>
      <c r="QWP382" s="2"/>
      <c r="QWQ382" s="2"/>
      <c r="QWR382" s="2"/>
      <c r="QWS382" s="2"/>
      <c r="QWT382" s="2"/>
      <c r="QWU382" s="2"/>
      <c r="QWV382" s="2"/>
      <c r="QWW382" s="2"/>
      <c r="QWX382" s="2"/>
      <c r="QWY382" s="2"/>
      <c r="QWZ382" s="2"/>
      <c r="QXA382" s="2"/>
      <c r="QXB382" s="2"/>
      <c r="QXC382" s="2"/>
      <c r="QXD382" s="2"/>
      <c r="QXE382" s="2"/>
      <c r="QXF382" s="2"/>
      <c r="QXG382" s="2"/>
      <c r="QXH382" s="2"/>
      <c r="QXI382" s="2"/>
      <c r="QXJ382" s="2"/>
      <c r="QXK382" s="2"/>
      <c r="QXL382" s="2"/>
      <c r="QXM382" s="2"/>
      <c r="QXN382" s="2"/>
      <c r="QXO382" s="2"/>
      <c r="QXP382" s="2"/>
      <c r="QXQ382" s="2"/>
      <c r="QXR382" s="2"/>
      <c r="QXS382" s="2"/>
      <c r="QXT382" s="2"/>
      <c r="QXU382" s="2"/>
      <c r="QXV382" s="2"/>
      <c r="QXW382" s="2"/>
      <c r="QXX382" s="2"/>
      <c r="QXY382" s="2"/>
      <c r="QXZ382" s="2"/>
      <c r="QYA382" s="2"/>
      <c r="QYB382" s="2"/>
      <c r="QYC382" s="2"/>
      <c r="QYD382" s="2"/>
      <c r="QYE382" s="2"/>
      <c r="QYF382" s="2"/>
      <c r="QYG382" s="2"/>
      <c r="QYH382" s="2"/>
      <c r="QYI382" s="2"/>
      <c r="QYJ382" s="2"/>
      <c r="QYK382" s="2"/>
      <c r="QYL382" s="2"/>
      <c r="QYM382" s="2"/>
      <c r="QYN382" s="2"/>
      <c r="QYO382" s="2"/>
      <c r="QYP382" s="2"/>
      <c r="QYQ382" s="2"/>
      <c r="QYR382" s="2"/>
      <c r="QYS382" s="2"/>
      <c r="QYT382" s="2"/>
      <c r="QYU382" s="2"/>
      <c r="QYV382" s="2"/>
      <c r="QYW382" s="2"/>
      <c r="QYX382" s="2"/>
      <c r="QYY382" s="2"/>
      <c r="QYZ382" s="2"/>
      <c r="QZA382" s="2"/>
      <c r="QZB382" s="2"/>
      <c r="QZC382" s="2"/>
      <c r="QZD382" s="2"/>
      <c r="QZE382" s="2"/>
      <c r="QZF382" s="2"/>
      <c r="QZG382" s="2"/>
      <c r="QZH382" s="2"/>
      <c r="QZI382" s="2"/>
      <c r="QZJ382" s="2"/>
      <c r="QZK382" s="2"/>
      <c r="QZL382" s="2"/>
      <c r="QZM382" s="2"/>
      <c r="QZN382" s="2"/>
      <c r="QZO382" s="2"/>
      <c r="QZP382" s="2"/>
      <c r="QZQ382" s="2"/>
      <c r="QZR382" s="2"/>
      <c r="QZS382" s="2"/>
      <c r="QZT382" s="2"/>
      <c r="QZU382" s="2"/>
      <c r="QZV382" s="2"/>
      <c r="QZW382" s="2"/>
      <c r="QZX382" s="2"/>
      <c r="QZY382" s="2"/>
      <c r="QZZ382" s="2"/>
      <c r="RAA382" s="2"/>
      <c r="RAB382" s="2"/>
      <c r="RAC382" s="2"/>
      <c r="RAD382" s="2"/>
      <c r="RAE382" s="2"/>
      <c r="RAF382" s="2"/>
      <c r="RAG382" s="2"/>
      <c r="RAH382" s="2"/>
      <c r="RAI382" s="2"/>
      <c r="RAJ382" s="2"/>
      <c r="RAK382" s="2"/>
      <c r="RAL382" s="2"/>
      <c r="RAM382" s="2"/>
      <c r="RAN382" s="2"/>
      <c r="RAO382" s="2"/>
      <c r="RAP382" s="2"/>
      <c r="RAQ382" s="2"/>
      <c r="RAR382" s="2"/>
      <c r="RAS382" s="2"/>
      <c r="RAT382" s="2"/>
      <c r="RAU382" s="2"/>
      <c r="RAV382" s="2"/>
      <c r="RAW382" s="2"/>
      <c r="RAX382" s="2"/>
      <c r="RAY382" s="2"/>
      <c r="RAZ382" s="2"/>
      <c r="RBA382" s="2"/>
      <c r="RBB382" s="2"/>
      <c r="RBC382" s="2"/>
      <c r="RBD382" s="2"/>
      <c r="RBE382" s="2"/>
      <c r="RBF382" s="2"/>
      <c r="RBG382" s="2"/>
      <c r="RBH382" s="2"/>
      <c r="RBI382" s="2"/>
      <c r="RBJ382" s="2"/>
      <c r="RBK382" s="2"/>
      <c r="RBL382" s="2"/>
      <c r="RBM382" s="2"/>
      <c r="RBN382" s="2"/>
      <c r="RBO382" s="2"/>
      <c r="RBP382" s="2"/>
      <c r="RBQ382" s="2"/>
      <c r="RBR382" s="2"/>
      <c r="RBS382" s="2"/>
      <c r="RBT382" s="2"/>
      <c r="RBU382" s="2"/>
      <c r="RBV382" s="2"/>
      <c r="RBW382" s="2"/>
      <c r="RBX382" s="2"/>
      <c r="RBY382" s="2"/>
      <c r="RBZ382" s="2"/>
      <c r="RCA382" s="2"/>
      <c r="RCB382" s="2"/>
      <c r="RCC382" s="2"/>
      <c r="RCD382" s="2"/>
      <c r="RCE382" s="2"/>
      <c r="RCF382" s="2"/>
      <c r="RCG382" s="2"/>
      <c r="RCH382" s="2"/>
      <c r="RCI382" s="2"/>
      <c r="RCJ382" s="2"/>
      <c r="RCK382" s="2"/>
      <c r="RCL382" s="2"/>
      <c r="RCM382" s="2"/>
      <c r="RCN382" s="2"/>
      <c r="RCO382" s="2"/>
      <c r="RCP382" s="2"/>
      <c r="RCQ382" s="2"/>
      <c r="RCR382" s="2"/>
      <c r="RCS382" s="2"/>
      <c r="RCT382" s="2"/>
      <c r="RCU382" s="2"/>
      <c r="RCV382" s="2"/>
      <c r="RCW382" s="2"/>
      <c r="RCX382" s="2"/>
      <c r="RCY382" s="2"/>
      <c r="RCZ382" s="2"/>
      <c r="RDA382" s="2"/>
      <c r="RDB382" s="2"/>
      <c r="RDC382" s="2"/>
      <c r="RDD382" s="2"/>
      <c r="RDE382" s="2"/>
      <c r="RDF382" s="2"/>
      <c r="RDG382" s="2"/>
      <c r="RDH382" s="2"/>
      <c r="RDI382" s="2"/>
      <c r="RDJ382" s="2"/>
      <c r="RDK382" s="2"/>
      <c r="RDL382" s="2"/>
      <c r="RDM382" s="2"/>
      <c r="RDN382" s="2"/>
      <c r="RDO382" s="2"/>
      <c r="RDP382" s="2"/>
      <c r="RDQ382" s="2"/>
      <c r="RDR382" s="2"/>
      <c r="RDS382" s="2"/>
      <c r="RDT382" s="2"/>
      <c r="RDU382" s="2"/>
      <c r="RDV382" s="2"/>
      <c r="RDW382" s="2"/>
      <c r="RDX382" s="2"/>
      <c r="RDY382" s="2"/>
      <c r="RDZ382" s="2"/>
      <c r="REA382" s="2"/>
      <c r="REB382" s="2"/>
      <c r="REC382" s="2"/>
      <c r="RED382" s="2"/>
      <c r="REE382" s="2"/>
      <c r="REF382" s="2"/>
      <c r="REG382" s="2"/>
      <c r="REH382" s="2"/>
      <c r="REI382" s="2"/>
      <c r="REJ382" s="2"/>
      <c r="REK382" s="2"/>
      <c r="REL382" s="2"/>
      <c r="REM382" s="2"/>
      <c r="REN382" s="2"/>
      <c r="REO382" s="2"/>
      <c r="REP382" s="2"/>
      <c r="REQ382" s="2"/>
      <c r="RER382" s="2"/>
      <c r="RES382" s="2"/>
      <c r="RET382" s="2"/>
      <c r="REU382" s="2"/>
      <c r="REV382" s="2"/>
      <c r="REW382" s="2"/>
      <c r="REX382" s="2"/>
      <c r="REY382" s="2"/>
      <c r="REZ382" s="2"/>
      <c r="RFA382" s="2"/>
      <c r="RFB382" s="2"/>
      <c r="RFC382" s="2"/>
      <c r="RFD382" s="2"/>
      <c r="RFE382" s="2"/>
      <c r="RFF382" s="2"/>
      <c r="RFG382" s="2"/>
      <c r="RFH382" s="2"/>
      <c r="RFI382" s="2"/>
      <c r="RFJ382" s="2"/>
      <c r="RFK382" s="2"/>
      <c r="RFL382" s="2"/>
      <c r="RFM382" s="2"/>
      <c r="RFN382" s="2"/>
      <c r="RFO382" s="2"/>
      <c r="RFP382" s="2"/>
      <c r="RFQ382" s="2"/>
      <c r="RFR382" s="2"/>
      <c r="RFS382" s="2"/>
      <c r="RFT382" s="2"/>
      <c r="RFU382" s="2"/>
      <c r="RFV382" s="2"/>
      <c r="RFW382" s="2"/>
      <c r="RFX382" s="2"/>
      <c r="RFY382" s="2"/>
      <c r="RFZ382" s="2"/>
      <c r="RGA382" s="2"/>
      <c r="RGB382" s="2"/>
      <c r="RGC382" s="2"/>
      <c r="RGD382" s="2"/>
      <c r="RGE382" s="2"/>
      <c r="RGF382" s="2"/>
      <c r="RGG382" s="2"/>
      <c r="RGH382" s="2"/>
      <c r="RGI382" s="2"/>
      <c r="RGJ382" s="2"/>
      <c r="RGK382" s="2"/>
      <c r="RGL382" s="2"/>
      <c r="RGM382" s="2"/>
      <c r="RGN382" s="2"/>
      <c r="RGO382" s="2"/>
      <c r="RGP382" s="2"/>
      <c r="RGQ382" s="2"/>
      <c r="RGR382" s="2"/>
      <c r="RGS382" s="2"/>
      <c r="RGT382" s="2"/>
      <c r="RGU382" s="2"/>
      <c r="RGV382" s="2"/>
      <c r="RGW382" s="2"/>
      <c r="RGX382" s="2"/>
      <c r="RGY382" s="2"/>
      <c r="RGZ382" s="2"/>
      <c r="RHA382" s="2"/>
      <c r="RHB382" s="2"/>
      <c r="RHC382" s="2"/>
      <c r="RHD382" s="2"/>
      <c r="RHE382" s="2"/>
      <c r="RHF382" s="2"/>
      <c r="RHG382" s="2"/>
      <c r="RHH382" s="2"/>
      <c r="RHI382" s="2"/>
      <c r="RHJ382" s="2"/>
      <c r="RHK382" s="2"/>
      <c r="RHL382" s="2"/>
      <c r="RHM382" s="2"/>
      <c r="RHN382" s="2"/>
      <c r="RHO382" s="2"/>
      <c r="RHP382" s="2"/>
      <c r="RHQ382" s="2"/>
      <c r="RHR382" s="2"/>
      <c r="RHS382" s="2"/>
      <c r="RHT382" s="2"/>
      <c r="RHU382" s="2"/>
      <c r="RHV382" s="2"/>
      <c r="RHW382" s="2"/>
      <c r="RHX382" s="2"/>
      <c r="RHY382" s="2"/>
      <c r="RHZ382" s="2"/>
      <c r="RIA382" s="2"/>
      <c r="RIB382" s="2"/>
      <c r="RIC382" s="2"/>
      <c r="RID382" s="2"/>
      <c r="RIE382" s="2"/>
      <c r="RIF382" s="2"/>
      <c r="RIG382" s="2"/>
      <c r="RIH382" s="2"/>
      <c r="RII382" s="2"/>
      <c r="RIJ382" s="2"/>
      <c r="RIK382" s="2"/>
      <c r="RIL382" s="2"/>
      <c r="RIM382" s="2"/>
      <c r="RIN382" s="2"/>
      <c r="RIO382" s="2"/>
      <c r="RIP382" s="2"/>
      <c r="RIQ382" s="2"/>
      <c r="RIR382" s="2"/>
      <c r="RIS382" s="2"/>
      <c r="RIT382" s="2"/>
      <c r="RIU382" s="2"/>
      <c r="RIV382" s="2"/>
      <c r="RIW382" s="2"/>
      <c r="RIX382" s="2"/>
      <c r="RIY382" s="2"/>
      <c r="RIZ382" s="2"/>
      <c r="RJA382" s="2"/>
      <c r="RJB382" s="2"/>
      <c r="RJC382" s="2"/>
      <c r="RJD382" s="2"/>
      <c r="RJE382" s="2"/>
      <c r="RJF382" s="2"/>
      <c r="RJG382" s="2"/>
      <c r="RJH382" s="2"/>
      <c r="RJI382" s="2"/>
      <c r="RJJ382" s="2"/>
      <c r="RJK382" s="2"/>
      <c r="RJL382" s="2"/>
      <c r="RJM382" s="2"/>
      <c r="RJN382" s="2"/>
      <c r="RJO382" s="2"/>
      <c r="RJP382" s="2"/>
      <c r="RJQ382" s="2"/>
      <c r="RJR382" s="2"/>
      <c r="RJS382" s="2"/>
      <c r="RJT382" s="2"/>
      <c r="RJU382" s="2"/>
      <c r="RJV382" s="2"/>
      <c r="RJW382" s="2"/>
      <c r="RJX382" s="2"/>
      <c r="RJY382" s="2"/>
      <c r="RJZ382" s="2"/>
      <c r="RKA382" s="2"/>
      <c r="RKB382" s="2"/>
      <c r="RKC382" s="2"/>
      <c r="RKD382" s="2"/>
      <c r="RKE382" s="2"/>
      <c r="RKF382" s="2"/>
      <c r="RKG382" s="2"/>
      <c r="RKH382" s="2"/>
      <c r="RKI382" s="2"/>
      <c r="RKJ382" s="2"/>
      <c r="RKK382" s="2"/>
      <c r="RKL382" s="2"/>
      <c r="RKM382" s="2"/>
      <c r="RKN382" s="2"/>
      <c r="RKO382" s="2"/>
      <c r="RKP382" s="2"/>
      <c r="RKQ382" s="2"/>
      <c r="RKR382" s="2"/>
      <c r="RKS382" s="2"/>
      <c r="RKT382" s="2"/>
      <c r="RKU382" s="2"/>
      <c r="RKV382" s="2"/>
      <c r="RKW382" s="2"/>
      <c r="RKX382" s="2"/>
      <c r="RKY382" s="2"/>
      <c r="RKZ382" s="2"/>
      <c r="RLA382" s="2"/>
      <c r="RLB382" s="2"/>
      <c r="RLC382" s="2"/>
      <c r="RLD382" s="2"/>
      <c r="RLE382" s="2"/>
      <c r="RLF382" s="2"/>
      <c r="RLG382" s="2"/>
      <c r="RLH382" s="2"/>
      <c r="RLI382" s="2"/>
      <c r="RLJ382" s="2"/>
      <c r="RLK382" s="2"/>
      <c r="RLL382" s="2"/>
      <c r="RLM382" s="2"/>
      <c r="RLN382" s="2"/>
      <c r="RLO382" s="2"/>
      <c r="RLP382" s="2"/>
      <c r="RLQ382" s="2"/>
      <c r="RLR382" s="2"/>
      <c r="RLS382" s="2"/>
      <c r="RLT382" s="2"/>
      <c r="RLU382" s="2"/>
      <c r="RLV382" s="2"/>
      <c r="RLW382" s="2"/>
      <c r="RLX382" s="2"/>
      <c r="RLY382" s="2"/>
      <c r="RLZ382" s="2"/>
      <c r="RMA382" s="2"/>
      <c r="RMB382" s="2"/>
      <c r="RMC382" s="2"/>
      <c r="RMD382" s="2"/>
      <c r="RME382" s="2"/>
      <c r="RMF382" s="2"/>
      <c r="RMG382" s="2"/>
      <c r="RMH382" s="2"/>
      <c r="RMI382" s="2"/>
      <c r="RMJ382" s="2"/>
      <c r="RMK382" s="2"/>
      <c r="RML382" s="2"/>
      <c r="RMM382" s="2"/>
      <c r="RMN382" s="2"/>
      <c r="RMO382" s="2"/>
      <c r="RMP382" s="2"/>
      <c r="RMQ382" s="2"/>
      <c r="RMR382" s="2"/>
      <c r="RMS382" s="2"/>
      <c r="RMT382" s="2"/>
      <c r="RMU382" s="2"/>
      <c r="RMV382" s="2"/>
      <c r="RMW382" s="2"/>
      <c r="RMX382" s="2"/>
      <c r="RMY382" s="2"/>
      <c r="RMZ382" s="2"/>
      <c r="RNA382" s="2"/>
      <c r="RNB382" s="2"/>
      <c r="RNC382" s="2"/>
      <c r="RND382" s="2"/>
      <c r="RNE382" s="2"/>
      <c r="RNF382" s="2"/>
      <c r="RNG382" s="2"/>
      <c r="RNH382" s="2"/>
      <c r="RNI382" s="2"/>
      <c r="RNJ382" s="2"/>
      <c r="RNK382" s="2"/>
      <c r="RNL382" s="2"/>
      <c r="RNM382" s="2"/>
      <c r="RNN382" s="2"/>
      <c r="RNO382" s="2"/>
      <c r="RNP382" s="2"/>
      <c r="RNQ382" s="2"/>
      <c r="RNR382" s="2"/>
      <c r="RNS382" s="2"/>
      <c r="RNT382" s="2"/>
      <c r="RNU382" s="2"/>
      <c r="RNV382" s="2"/>
      <c r="RNW382" s="2"/>
      <c r="RNX382" s="2"/>
      <c r="RNY382" s="2"/>
      <c r="RNZ382" s="2"/>
      <c r="ROA382" s="2"/>
      <c r="ROB382" s="2"/>
      <c r="ROC382" s="2"/>
      <c r="ROD382" s="2"/>
      <c r="ROE382" s="2"/>
      <c r="ROF382" s="2"/>
      <c r="ROG382" s="2"/>
      <c r="ROH382" s="2"/>
      <c r="ROI382" s="2"/>
      <c r="ROJ382" s="2"/>
      <c r="ROK382" s="2"/>
      <c r="ROL382" s="2"/>
      <c r="ROM382" s="2"/>
      <c r="RON382" s="2"/>
      <c r="ROO382" s="2"/>
      <c r="ROP382" s="2"/>
      <c r="ROQ382" s="2"/>
      <c r="ROR382" s="2"/>
      <c r="ROS382" s="2"/>
      <c r="ROT382" s="2"/>
      <c r="ROU382" s="2"/>
      <c r="ROV382" s="2"/>
      <c r="ROW382" s="2"/>
      <c r="ROX382" s="2"/>
      <c r="ROY382" s="2"/>
      <c r="ROZ382" s="2"/>
      <c r="RPA382" s="2"/>
      <c r="RPB382" s="2"/>
      <c r="RPC382" s="2"/>
      <c r="RPD382" s="2"/>
      <c r="RPE382" s="2"/>
      <c r="RPF382" s="2"/>
      <c r="RPG382" s="2"/>
      <c r="RPH382" s="2"/>
      <c r="RPI382" s="2"/>
      <c r="RPJ382" s="2"/>
      <c r="RPK382" s="2"/>
      <c r="RPL382" s="2"/>
      <c r="RPM382" s="2"/>
      <c r="RPN382" s="2"/>
      <c r="RPO382" s="2"/>
      <c r="RPP382" s="2"/>
      <c r="RPQ382" s="2"/>
      <c r="RPR382" s="2"/>
      <c r="RPS382" s="2"/>
      <c r="RPT382" s="2"/>
      <c r="RPU382" s="2"/>
      <c r="RPV382" s="2"/>
      <c r="RPW382" s="2"/>
      <c r="RPX382" s="2"/>
      <c r="RPY382" s="2"/>
      <c r="RPZ382" s="2"/>
      <c r="RQA382" s="2"/>
      <c r="RQB382" s="2"/>
      <c r="RQC382" s="2"/>
      <c r="RQD382" s="2"/>
      <c r="RQE382" s="2"/>
      <c r="RQF382" s="2"/>
      <c r="RQG382" s="2"/>
      <c r="RQH382" s="2"/>
      <c r="RQI382" s="2"/>
      <c r="RQJ382" s="2"/>
      <c r="RQK382" s="2"/>
      <c r="RQL382" s="2"/>
      <c r="RQM382" s="2"/>
      <c r="RQN382" s="2"/>
      <c r="RQO382" s="2"/>
      <c r="RQP382" s="2"/>
      <c r="RQQ382" s="2"/>
      <c r="RQR382" s="2"/>
      <c r="RQS382" s="2"/>
      <c r="RQT382" s="2"/>
      <c r="RQU382" s="2"/>
      <c r="RQV382" s="2"/>
      <c r="RQW382" s="2"/>
      <c r="RQX382" s="2"/>
      <c r="RQY382" s="2"/>
      <c r="RQZ382" s="2"/>
      <c r="RRA382" s="2"/>
      <c r="RRB382" s="2"/>
      <c r="RRC382" s="2"/>
      <c r="RRD382" s="2"/>
      <c r="RRE382" s="2"/>
      <c r="RRF382" s="2"/>
      <c r="RRG382" s="2"/>
      <c r="RRH382" s="2"/>
      <c r="RRI382" s="2"/>
      <c r="RRJ382" s="2"/>
      <c r="RRK382" s="2"/>
      <c r="RRL382" s="2"/>
      <c r="RRM382" s="2"/>
      <c r="RRN382" s="2"/>
      <c r="RRO382" s="2"/>
      <c r="RRP382" s="2"/>
      <c r="RRQ382" s="2"/>
      <c r="RRR382" s="2"/>
      <c r="RRS382" s="2"/>
      <c r="RRT382" s="2"/>
      <c r="RRU382" s="2"/>
      <c r="RRV382" s="2"/>
      <c r="RRW382" s="2"/>
      <c r="RRX382" s="2"/>
      <c r="RRY382" s="2"/>
      <c r="RRZ382" s="2"/>
      <c r="RSA382" s="2"/>
      <c r="RSB382" s="2"/>
      <c r="RSC382" s="2"/>
      <c r="RSD382" s="2"/>
      <c r="RSE382" s="2"/>
      <c r="RSF382" s="2"/>
      <c r="RSG382" s="2"/>
      <c r="RSH382" s="2"/>
      <c r="RSI382" s="2"/>
      <c r="RSJ382" s="2"/>
      <c r="RSK382" s="2"/>
      <c r="RSL382" s="2"/>
      <c r="RSM382" s="2"/>
      <c r="RSN382" s="2"/>
      <c r="RSO382" s="2"/>
      <c r="RSP382" s="2"/>
      <c r="RSQ382" s="2"/>
      <c r="RSR382" s="2"/>
      <c r="RSS382" s="2"/>
      <c r="RST382" s="2"/>
      <c r="RSU382" s="2"/>
      <c r="RSV382" s="2"/>
      <c r="RSW382" s="2"/>
      <c r="RSX382" s="2"/>
      <c r="RSY382" s="2"/>
      <c r="RSZ382" s="2"/>
      <c r="RTA382" s="2"/>
      <c r="RTB382" s="2"/>
      <c r="RTC382" s="2"/>
      <c r="RTD382" s="2"/>
      <c r="RTE382" s="2"/>
      <c r="RTF382" s="2"/>
      <c r="RTG382" s="2"/>
      <c r="RTH382" s="2"/>
      <c r="RTI382" s="2"/>
      <c r="RTJ382" s="2"/>
      <c r="RTK382" s="2"/>
      <c r="RTL382" s="2"/>
      <c r="RTM382" s="2"/>
      <c r="RTN382" s="2"/>
      <c r="RTO382" s="2"/>
      <c r="RTP382" s="2"/>
      <c r="RTQ382" s="2"/>
      <c r="RTR382" s="2"/>
      <c r="RTS382" s="2"/>
      <c r="RTT382" s="2"/>
      <c r="RTU382" s="2"/>
      <c r="RTV382" s="2"/>
      <c r="RTW382" s="2"/>
      <c r="RTX382" s="2"/>
      <c r="RTY382" s="2"/>
      <c r="RTZ382" s="2"/>
      <c r="RUA382" s="2"/>
      <c r="RUB382" s="2"/>
      <c r="RUC382" s="2"/>
      <c r="RUD382" s="2"/>
      <c r="RUE382" s="2"/>
      <c r="RUF382" s="2"/>
      <c r="RUG382" s="2"/>
      <c r="RUH382" s="2"/>
      <c r="RUI382" s="2"/>
      <c r="RUJ382" s="2"/>
      <c r="RUK382" s="2"/>
      <c r="RUL382" s="2"/>
      <c r="RUM382" s="2"/>
      <c r="RUN382" s="2"/>
      <c r="RUO382" s="2"/>
      <c r="RUP382" s="2"/>
      <c r="RUQ382" s="2"/>
      <c r="RUR382" s="2"/>
      <c r="RUS382" s="2"/>
      <c r="RUT382" s="2"/>
      <c r="RUU382" s="2"/>
      <c r="RUV382" s="2"/>
      <c r="RUW382" s="2"/>
      <c r="RUX382" s="2"/>
      <c r="RUY382" s="2"/>
      <c r="RUZ382" s="2"/>
      <c r="RVA382" s="2"/>
      <c r="RVB382" s="2"/>
      <c r="RVC382" s="2"/>
      <c r="RVD382" s="2"/>
      <c r="RVE382" s="2"/>
      <c r="RVF382" s="2"/>
      <c r="RVG382" s="2"/>
      <c r="RVH382" s="2"/>
      <c r="RVI382" s="2"/>
      <c r="RVJ382" s="2"/>
      <c r="RVK382" s="2"/>
      <c r="RVL382" s="2"/>
      <c r="RVM382" s="2"/>
      <c r="RVN382" s="2"/>
      <c r="RVO382" s="2"/>
      <c r="RVP382" s="2"/>
      <c r="RVQ382" s="2"/>
      <c r="RVR382" s="2"/>
      <c r="RVS382" s="2"/>
      <c r="RVT382" s="2"/>
      <c r="RVU382" s="2"/>
      <c r="RVV382" s="2"/>
      <c r="RVW382" s="2"/>
      <c r="RVX382" s="2"/>
      <c r="RVY382" s="2"/>
      <c r="RVZ382" s="2"/>
      <c r="RWA382" s="2"/>
      <c r="RWB382" s="2"/>
      <c r="RWC382" s="2"/>
      <c r="RWD382" s="2"/>
      <c r="RWE382" s="2"/>
      <c r="RWF382" s="2"/>
      <c r="RWG382" s="2"/>
      <c r="RWH382" s="2"/>
      <c r="RWI382" s="2"/>
      <c r="RWJ382" s="2"/>
      <c r="RWK382" s="2"/>
      <c r="RWL382" s="2"/>
      <c r="RWM382" s="2"/>
      <c r="RWN382" s="2"/>
      <c r="RWO382" s="2"/>
      <c r="RWP382" s="2"/>
      <c r="RWQ382" s="2"/>
      <c r="RWR382" s="2"/>
      <c r="RWS382" s="2"/>
      <c r="RWT382" s="2"/>
      <c r="RWU382" s="2"/>
      <c r="RWV382" s="2"/>
      <c r="RWW382" s="2"/>
      <c r="RWX382" s="2"/>
      <c r="RWY382" s="2"/>
      <c r="RWZ382" s="2"/>
      <c r="RXA382" s="2"/>
      <c r="RXB382" s="2"/>
      <c r="RXC382" s="2"/>
      <c r="RXD382" s="2"/>
      <c r="RXE382" s="2"/>
      <c r="RXF382" s="2"/>
      <c r="RXG382" s="2"/>
      <c r="RXH382" s="2"/>
      <c r="RXI382" s="2"/>
      <c r="RXJ382" s="2"/>
      <c r="RXK382" s="2"/>
      <c r="RXL382" s="2"/>
      <c r="RXM382" s="2"/>
      <c r="RXN382" s="2"/>
      <c r="RXO382" s="2"/>
      <c r="RXP382" s="2"/>
      <c r="RXQ382" s="2"/>
      <c r="RXR382" s="2"/>
      <c r="RXS382" s="2"/>
      <c r="RXT382" s="2"/>
      <c r="RXU382" s="2"/>
      <c r="RXV382" s="2"/>
      <c r="RXW382" s="2"/>
      <c r="RXX382" s="2"/>
      <c r="RXY382" s="2"/>
      <c r="RXZ382" s="2"/>
      <c r="RYA382" s="2"/>
      <c r="RYB382" s="2"/>
      <c r="RYC382" s="2"/>
      <c r="RYD382" s="2"/>
      <c r="RYE382" s="2"/>
      <c r="RYF382" s="2"/>
      <c r="RYG382" s="2"/>
      <c r="RYH382" s="2"/>
      <c r="RYI382" s="2"/>
      <c r="RYJ382" s="2"/>
      <c r="RYK382" s="2"/>
      <c r="RYL382" s="2"/>
      <c r="RYM382" s="2"/>
      <c r="RYN382" s="2"/>
      <c r="RYO382" s="2"/>
      <c r="RYP382" s="2"/>
      <c r="RYQ382" s="2"/>
      <c r="RYR382" s="2"/>
      <c r="RYS382" s="2"/>
      <c r="RYT382" s="2"/>
      <c r="RYU382" s="2"/>
      <c r="RYV382" s="2"/>
      <c r="RYW382" s="2"/>
      <c r="RYX382" s="2"/>
      <c r="RYY382" s="2"/>
      <c r="RYZ382" s="2"/>
      <c r="RZA382" s="2"/>
      <c r="RZB382" s="2"/>
      <c r="RZC382" s="2"/>
      <c r="RZD382" s="2"/>
      <c r="RZE382" s="2"/>
      <c r="RZF382" s="2"/>
      <c r="RZG382" s="2"/>
      <c r="RZH382" s="2"/>
      <c r="RZI382" s="2"/>
      <c r="RZJ382" s="2"/>
      <c r="RZK382" s="2"/>
      <c r="RZL382" s="2"/>
      <c r="RZM382" s="2"/>
      <c r="RZN382" s="2"/>
      <c r="RZO382" s="2"/>
      <c r="RZP382" s="2"/>
      <c r="RZQ382" s="2"/>
      <c r="RZR382" s="2"/>
      <c r="RZS382" s="2"/>
      <c r="RZT382" s="2"/>
      <c r="RZU382" s="2"/>
      <c r="RZV382" s="2"/>
      <c r="RZW382" s="2"/>
      <c r="RZX382" s="2"/>
      <c r="RZY382" s="2"/>
      <c r="RZZ382" s="2"/>
      <c r="SAA382" s="2"/>
      <c r="SAB382" s="2"/>
      <c r="SAC382" s="2"/>
      <c r="SAD382" s="2"/>
      <c r="SAE382" s="2"/>
      <c r="SAF382" s="2"/>
      <c r="SAG382" s="2"/>
      <c r="SAH382" s="2"/>
      <c r="SAI382" s="2"/>
      <c r="SAJ382" s="2"/>
      <c r="SAK382" s="2"/>
      <c r="SAL382" s="2"/>
      <c r="SAM382" s="2"/>
      <c r="SAN382" s="2"/>
      <c r="SAO382" s="2"/>
      <c r="SAP382" s="2"/>
      <c r="SAQ382" s="2"/>
      <c r="SAR382" s="2"/>
      <c r="SAS382" s="2"/>
      <c r="SAT382" s="2"/>
      <c r="SAU382" s="2"/>
      <c r="SAV382" s="2"/>
      <c r="SAW382" s="2"/>
      <c r="SAX382" s="2"/>
      <c r="SAY382" s="2"/>
      <c r="SAZ382" s="2"/>
      <c r="SBA382" s="2"/>
      <c r="SBB382" s="2"/>
      <c r="SBC382" s="2"/>
      <c r="SBD382" s="2"/>
      <c r="SBE382" s="2"/>
      <c r="SBF382" s="2"/>
      <c r="SBG382" s="2"/>
      <c r="SBH382" s="2"/>
      <c r="SBI382" s="2"/>
      <c r="SBJ382" s="2"/>
      <c r="SBK382" s="2"/>
      <c r="SBL382" s="2"/>
      <c r="SBM382" s="2"/>
      <c r="SBN382" s="2"/>
      <c r="SBO382" s="2"/>
      <c r="SBP382" s="2"/>
      <c r="SBQ382" s="2"/>
      <c r="SBR382" s="2"/>
      <c r="SBS382" s="2"/>
      <c r="SBT382" s="2"/>
      <c r="SBU382" s="2"/>
      <c r="SBV382" s="2"/>
      <c r="SBW382" s="2"/>
      <c r="SBX382" s="2"/>
      <c r="SBY382" s="2"/>
      <c r="SBZ382" s="2"/>
      <c r="SCA382" s="2"/>
      <c r="SCB382" s="2"/>
      <c r="SCC382" s="2"/>
      <c r="SCD382" s="2"/>
      <c r="SCE382" s="2"/>
      <c r="SCF382" s="2"/>
      <c r="SCG382" s="2"/>
      <c r="SCH382" s="2"/>
      <c r="SCI382" s="2"/>
      <c r="SCJ382" s="2"/>
      <c r="SCK382" s="2"/>
      <c r="SCL382" s="2"/>
      <c r="SCM382" s="2"/>
      <c r="SCN382" s="2"/>
      <c r="SCO382" s="2"/>
      <c r="SCP382" s="2"/>
      <c r="SCQ382" s="2"/>
      <c r="SCR382" s="2"/>
      <c r="SCS382" s="2"/>
      <c r="SCT382" s="2"/>
      <c r="SCU382" s="2"/>
      <c r="SCV382" s="2"/>
      <c r="SCW382" s="2"/>
      <c r="SCX382" s="2"/>
      <c r="SCY382" s="2"/>
      <c r="SCZ382" s="2"/>
      <c r="SDA382" s="2"/>
      <c r="SDB382" s="2"/>
      <c r="SDC382" s="2"/>
      <c r="SDD382" s="2"/>
      <c r="SDE382" s="2"/>
      <c r="SDF382" s="2"/>
      <c r="SDG382" s="2"/>
      <c r="SDH382" s="2"/>
      <c r="SDI382" s="2"/>
      <c r="SDJ382" s="2"/>
      <c r="SDK382" s="2"/>
      <c r="SDL382" s="2"/>
      <c r="SDM382" s="2"/>
      <c r="SDN382" s="2"/>
      <c r="SDO382" s="2"/>
      <c r="SDP382" s="2"/>
      <c r="SDQ382" s="2"/>
      <c r="SDR382" s="2"/>
      <c r="SDS382" s="2"/>
      <c r="SDT382" s="2"/>
      <c r="SDU382" s="2"/>
      <c r="SDV382" s="2"/>
      <c r="SDW382" s="2"/>
      <c r="SDX382" s="2"/>
      <c r="SDY382" s="2"/>
      <c r="SDZ382" s="2"/>
      <c r="SEA382" s="2"/>
      <c r="SEB382" s="2"/>
      <c r="SEC382" s="2"/>
      <c r="SED382" s="2"/>
      <c r="SEE382" s="2"/>
      <c r="SEF382" s="2"/>
      <c r="SEG382" s="2"/>
      <c r="SEH382" s="2"/>
      <c r="SEI382" s="2"/>
      <c r="SEJ382" s="2"/>
      <c r="SEK382" s="2"/>
      <c r="SEL382" s="2"/>
      <c r="SEM382" s="2"/>
      <c r="SEN382" s="2"/>
      <c r="SEO382" s="2"/>
      <c r="SEP382" s="2"/>
      <c r="SEQ382" s="2"/>
      <c r="SER382" s="2"/>
      <c r="SES382" s="2"/>
      <c r="SET382" s="2"/>
      <c r="SEU382" s="2"/>
      <c r="SEV382" s="2"/>
      <c r="SEW382" s="2"/>
      <c r="SEX382" s="2"/>
      <c r="SEY382" s="2"/>
      <c r="SEZ382" s="2"/>
      <c r="SFA382" s="2"/>
      <c r="SFB382" s="2"/>
      <c r="SFC382" s="2"/>
      <c r="SFD382" s="2"/>
      <c r="SFE382" s="2"/>
      <c r="SFF382" s="2"/>
      <c r="SFG382" s="2"/>
      <c r="SFH382" s="2"/>
      <c r="SFI382" s="2"/>
      <c r="SFJ382" s="2"/>
      <c r="SFK382" s="2"/>
      <c r="SFL382" s="2"/>
      <c r="SFM382" s="2"/>
      <c r="SFN382" s="2"/>
      <c r="SFO382" s="2"/>
      <c r="SFP382" s="2"/>
      <c r="SFQ382" s="2"/>
      <c r="SFR382" s="2"/>
      <c r="SFS382" s="2"/>
      <c r="SFT382" s="2"/>
      <c r="SFU382" s="2"/>
      <c r="SFV382" s="2"/>
      <c r="SFW382" s="2"/>
      <c r="SFX382" s="2"/>
      <c r="SFY382" s="2"/>
      <c r="SFZ382" s="2"/>
      <c r="SGA382" s="2"/>
      <c r="SGB382" s="2"/>
      <c r="SGC382" s="2"/>
      <c r="SGD382" s="2"/>
      <c r="SGE382" s="2"/>
      <c r="SGF382" s="2"/>
      <c r="SGG382" s="2"/>
      <c r="SGH382" s="2"/>
      <c r="SGI382" s="2"/>
      <c r="SGJ382" s="2"/>
      <c r="SGK382" s="2"/>
      <c r="SGL382" s="2"/>
      <c r="SGM382" s="2"/>
      <c r="SGN382" s="2"/>
      <c r="SGO382" s="2"/>
      <c r="SGP382" s="2"/>
      <c r="SGQ382" s="2"/>
      <c r="SGR382" s="2"/>
      <c r="SGS382" s="2"/>
      <c r="SGT382" s="2"/>
      <c r="SGU382" s="2"/>
      <c r="SGV382" s="2"/>
      <c r="SGW382" s="2"/>
      <c r="SGX382" s="2"/>
      <c r="SGY382" s="2"/>
      <c r="SGZ382" s="2"/>
      <c r="SHA382" s="2"/>
      <c r="SHB382" s="2"/>
      <c r="SHC382" s="2"/>
      <c r="SHD382" s="2"/>
      <c r="SHE382" s="2"/>
      <c r="SHF382" s="2"/>
      <c r="SHG382" s="2"/>
      <c r="SHH382" s="2"/>
      <c r="SHI382" s="2"/>
      <c r="SHJ382" s="2"/>
      <c r="SHK382" s="2"/>
      <c r="SHL382" s="2"/>
      <c r="SHM382" s="2"/>
      <c r="SHN382" s="2"/>
      <c r="SHO382" s="2"/>
      <c r="SHP382" s="2"/>
      <c r="SHQ382" s="2"/>
      <c r="SHR382" s="2"/>
      <c r="SHS382" s="2"/>
      <c r="SHT382" s="2"/>
      <c r="SHU382" s="2"/>
      <c r="SHV382" s="2"/>
      <c r="SHW382" s="2"/>
      <c r="SHX382" s="2"/>
      <c r="SHY382" s="2"/>
      <c r="SHZ382" s="2"/>
      <c r="SIA382" s="2"/>
      <c r="SIB382" s="2"/>
      <c r="SIC382" s="2"/>
      <c r="SID382" s="2"/>
      <c r="SIE382" s="2"/>
      <c r="SIF382" s="2"/>
      <c r="SIG382" s="2"/>
      <c r="SIH382" s="2"/>
      <c r="SII382" s="2"/>
      <c r="SIJ382" s="2"/>
      <c r="SIK382" s="2"/>
      <c r="SIL382" s="2"/>
      <c r="SIM382" s="2"/>
      <c r="SIN382" s="2"/>
      <c r="SIO382" s="2"/>
      <c r="SIP382" s="2"/>
      <c r="SIQ382" s="2"/>
      <c r="SIR382" s="2"/>
      <c r="SIS382" s="2"/>
      <c r="SIT382" s="2"/>
      <c r="SIU382" s="2"/>
      <c r="SIV382" s="2"/>
      <c r="SIW382" s="2"/>
      <c r="SIX382" s="2"/>
      <c r="SIY382" s="2"/>
      <c r="SIZ382" s="2"/>
      <c r="SJA382" s="2"/>
      <c r="SJB382" s="2"/>
      <c r="SJC382" s="2"/>
      <c r="SJD382" s="2"/>
      <c r="SJE382" s="2"/>
      <c r="SJF382" s="2"/>
      <c r="SJG382" s="2"/>
      <c r="SJH382" s="2"/>
      <c r="SJI382" s="2"/>
      <c r="SJJ382" s="2"/>
      <c r="SJK382" s="2"/>
      <c r="SJL382" s="2"/>
      <c r="SJM382" s="2"/>
      <c r="SJN382" s="2"/>
      <c r="SJO382" s="2"/>
      <c r="SJP382" s="2"/>
      <c r="SJQ382" s="2"/>
      <c r="SJR382" s="2"/>
      <c r="SJS382" s="2"/>
      <c r="SJT382" s="2"/>
      <c r="SJU382" s="2"/>
      <c r="SJV382" s="2"/>
      <c r="SJW382" s="2"/>
      <c r="SJX382" s="2"/>
      <c r="SJY382" s="2"/>
      <c r="SJZ382" s="2"/>
      <c r="SKA382" s="2"/>
      <c r="SKB382" s="2"/>
      <c r="SKC382" s="2"/>
      <c r="SKD382" s="2"/>
      <c r="SKE382" s="2"/>
      <c r="SKF382" s="2"/>
      <c r="SKG382" s="2"/>
      <c r="SKH382" s="2"/>
      <c r="SKI382" s="2"/>
      <c r="SKJ382" s="2"/>
      <c r="SKK382" s="2"/>
      <c r="SKL382" s="2"/>
      <c r="SKM382" s="2"/>
      <c r="SKN382" s="2"/>
      <c r="SKO382" s="2"/>
      <c r="SKP382" s="2"/>
      <c r="SKQ382" s="2"/>
      <c r="SKR382" s="2"/>
      <c r="SKS382" s="2"/>
      <c r="SKT382" s="2"/>
      <c r="SKU382" s="2"/>
      <c r="SKV382" s="2"/>
      <c r="SKW382" s="2"/>
      <c r="SKX382" s="2"/>
      <c r="SKY382" s="2"/>
      <c r="SKZ382" s="2"/>
      <c r="SLA382" s="2"/>
      <c r="SLB382" s="2"/>
      <c r="SLC382" s="2"/>
      <c r="SLD382" s="2"/>
      <c r="SLE382" s="2"/>
      <c r="SLF382" s="2"/>
      <c r="SLG382" s="2"/>
      <c r="SLH382" s="2"/>
      <c r="SLI382" s="2"/>
      <c r="SLJ382" s="2"/>
      <c r="SLK382" s="2"/>
      <c r="SLL382" s="2"/>
      <c r="SLM382" s="2"/>
      <c r="SLN382" s="2"/>
      <c r="SLO382" s="2"/>
      <c r="SLP382" s="2"/>
      <c r="SLQ382" s="2"/>
      <c r="SLR382" s="2"/>
      <c r="SLS382" s="2"/>
      <c r="SLT382" s="2"/>
      <c r="SLU382" s="2"/>
      <c r="SLV382" s="2"/>
      <c r="SLW382" s="2"/>
      <c r="SLX382" s="2"/>
      <c r="SLY382" s="2"/>
      <c r="SLZ382" s="2"/>
      <c r="SMA382" s="2"/>
      <c r="SMB382" s="2"/>
      <c r="SMC382" s="2"/>
      <c r="SMD382" s="2"/>
      <c r="SME382" s="2"/>
      <c r="SMF382" s="2"/>
      <c r="SMG382" s="2"/>
      <c r="SMH382" s="2"/>
      <c r="SMI382" s="2"/>
      <c r="SMJ382" s="2"/>
      <c r="SMK382" s="2"/>
      <c r="SML382" s="2"/>
      <c r="SMM382" s="2"/>
      <c r="SMN382" s="2"/>
      <c r="SMO382" s="2"/>
      <c r="SMP382" s="2"/>
      <c r="SMQ382" s="2"/>
      <c r="SMR382" s="2"/>
      <c r="SMS382" s="2"/>
      <c r="SMT382" s="2"/>
      <c r="SMU382" s="2"/>
      <c r="SMV382" s="2"/>
      <c r="SMW382" s="2"/>
      <c r="SMX382" s="2"/>
      <c r="SMY382" s="2"/>
      <c r="SMZ382" s="2"/>
      <c r="SNA382" s="2"/>
      <c r="SNB382" s="2"/>
      <c r="SNC382" s="2"/>
      <c r="SND382" s="2"/>
      <c r="SNE382" s="2"/>
      <c r="SNF382" s="2"/>
      <c r="SNG382" s="2"/>
      <c r="SNH382" s="2"/>
      <c r="SNI382" s="2"/>
      <c r="SNJ382" s="2"/>
      <c r="SNK382" s="2"/>
      <c r="SNL382" s="2"/>
      <c r="SNM382" s="2"/>
      <c r="SNN382" s="2"/>
      <c r="SNO382" s="2"/>
      <c r="SNP382" s="2"/>
      <c r="SNQ382" s="2"/>
      <c r="SNR382" s="2"/>
      <c r="SNS382" s="2"/>
      <c r="SNT382" s="2"/>
      <c r="SNU382" s="2"/>
      <c r="SNV382" s="2"/>
      <c r="SNW382" s="2"/>
      <c r="SNX382" s="2"/>
      <c r="SNY382" s="2"/>
      <c r="SNZ382" s="2"/>
      <c r="SOA382" s="2"/>
      <c r="SOB382" s="2"/>
      <c r="SOC382" s="2"/>
      <c r="SOD382" s="2"/>
      <c r="SOE382" s="2"/>
      <c r="SOF382" s="2"/>
      <c r="SOG382" s="2"/>
      <c r="SOH382" s="2"/>
      <c r="SOI382" s="2"/>
      <c r="SOJ382" s="2"/>
      <c r="SOK382" s="2"/>
      <c r="SOL382" s="2"/>
      <c r="SOM382" s="2"/>
      <c r="SON382" s="2"/>
      <c r="SOO382" s="2"/>
      <c r="SOP382" s="2"/>
      <c r="SOQ382" s="2"/>
      <c r="SOR382" s="2"/>
      <c r="SOS382" s="2"/>
      <c r="SOT382" s="2"/>
      <c r="SOU382" s="2"/>
      <c r="SOV382" s="2"/>
      <c r="SOW382" s="2"/>
      <c r="SOX382" s="2"/>
      <c r="SOY382" s="2"/>
      <c r="SOZ382" s="2"/>
      <c r="SPA382" s="2"/>
      <c r="SPB382" s="2"/>
      <c r="SPC382" s="2"/>
      <c r="SPD382" s="2"/>
      <c r="SPE382" s="2"/>
      <c r="SPF382" s="2"/>
      <c r="SPG382" s="2"/>
      <c r="SPH382" s="2"/>
      <c r="SPI382" s="2"/>
      <c r="SPJ382" s="2"/>
      <c r="SPK382" s="2"/>
      <c r="SPL382" s="2"/>
      <c r="SPM382" s="2"/>
      <c r="SPN382" s="2"/>
      <c r="SPO382" s="2"/>
      <c r="SPP382" s="2"/>
      <c r="SPQ382" s="2"/>
      <c r="SPR382" s="2"/>
      <c r="SPS382" s="2"/>
      <c r="SPT382" s="2"/>
      <c r="SPU382" s="2"/>
      <c r="SPV382" s="2"/>
      <c r="SPW382" s="2"/>
      <c r="SPX382" s="2"/>
      <c r="SPY382" s="2"/>
      <c r="SPZ382" s="2"/>
      <c r="SQA382" s="2"/>
      <c r="SQB382" s="2"/>
      <c r="SQC382" s="2"/>
      <c r="SQD382" s="2"/>
      <c r="SQE382" s="2"/>
      <c r="SQF382" s="2"/>
      <c r="SQG382" s="2"/>
      <c r="SQH382" s="2"/>
      <c r="SQI382" s="2"/>
      <c r="SQJ382" s="2"/>
      <c r="SQK382" s="2"/>
      <c r="SQL382" s="2"/>
      <c r="SQM382" s="2"/>
      <c r="SQN382" s="2"/>
      <c r="SQO382" s="2"/>
      <c r="SQP382" s="2"/>
      <c r="SQQ382" s="2"/>
      <c r="SQR382" s="2"/>
      <c r="SQS382" s="2"/>
      <c r="SQT382" s="2"/>
      <c r="SQU382" s="2"/>
      <c r="SQV382" s="2"/>
      <c r="SQW382" s="2"/>
      <c r="SQX382" s="2"/>
      <c r="SQY382" s="2"/>
      <c r="SQZ382" s="2"/>
      <c r="SRA382" s="2"/>
      <c r="SRB382" s="2"/>
      <c r="SRC382" s="2"/>
      <c r="SRD382" s="2"/>
      <c r="SRE382" s="2"/>
      <c r="SRF382" s="2"/>
      <c r="SRG382" s="2"/>
      <c r="SRH382" s="2"/>
      <c r="SRI382" s="2"/>
      <c r="SRJ382" s="2"/>
      <c r="SRK382" s="2"/>
      <c r="SRL382" s="2"/>
      <c r="SRM382" s="2"/>
      <c r="SRN382" s="2"/>
      <c r="SRO382" s="2"/>
      <c r="SRP382" s="2"/>
      <c r="SRQ382" s="2"/>
      <c r="SRR382" s="2"/>
      <c r="SRS382" s="2"/>
      <c r="SRT382" s="2"/>
      <c r="SRU382" s="2"/>
      <c r="SRV382" s="2"/>
      <c r="SRW382" s="2"/>
      <c r="SRX382" s="2"/>
      <c r="SRY382" s="2"/>
      <c r="SRZ382" s="2"/>
      <c r="SSA382" s="2"/>
      <c r="SSB382" s="2"/>
      <c r="SSC382" s="2"/>
      <c r="SSD382" s="2"/>
      <c r="SSE382" s="2"/>
      <c r="SSF382" s="2"/>
      <c r="SSG382" s="2"/>
      <c r="SSH382" s="2"/>
      <c r="SSI382" s="2"/>
      <c r="SSJ382" s="2"/>
      <c r="SSK382" s="2"/>
      <c r="SSL382" s="2"/>
      <c r="SSM382" s="2"/>
      <c r="SSN382" s="2"/>
      <c r="SSO382" s="2"/>
      <c r="SSP382" s="2"/>
      <c r="SSQ382" s="2"/>
      <c r="SSR382" s="2"/>
      <c r="SSS382" s="2"/>
      <c r="SST382" s="2"/>
      <c r="SSU382" s="2"/>
      <c r="SSV382" s="2"/>
      <c r="SSW382" s="2"/>
      <c r="SSX382" s="2"/>
      <c r="SSY382" s="2"/>
      <c r="SSZ382" s="2"/>
      <c r="STA382" s="2"/>
      <c r="STB382" s="2"/>
      <c r="STC382" s="2"/>
      <c r="STD382" s="2"/>
      <c r="STE382" s="2"/>
      <c r="STF382" s="2"/>
      <c r="STG382" s="2"/>
      <c r="STH382" s="2"/>
      <c r="STI382" s="2"/>
      <c r="STJ382" s="2"/>
      <c r="STK382" s="2"/>
      <c r="STL382" s="2"/>
      <c r="STM382" s="2"/>
      <c r="STN382" s="2"/>
      <c r="STO382" s="2"/>
      <c r="STP382" s="2"/>
      <c r="STQ382" s="2"/>
      <c r="STR382" s="2"/>
      <c r="STS382" s="2"/>
      <c r="STT382" s="2"/>
      <c r="STU382" s="2"/>
      <c r="STV382" s="2"/>
      <c r="STW382" s="2"/>
      <c r="STX382" s="2"/>
      <c r="STY382" s="2"/>
      <c r="STZ382" s="2"/>
      <c r="SUA382" s="2"/>
      <c r="SUB382" s="2"/>
      <c r="SUC382" s="2"/>
      <c r="SUD382" s="2"/>
      <c r="SUE382" s="2"/>
      <c r="SUF382" s="2"/>
      <c r="SUG382" s="2"/>
      <c r="SUH382" s="2"/>
      <c r="SUI382" s="2"/>
      <c r="SUJ382" s="2"/>
      <c r="SUK382" s="2"/>
      <c r="SUL382" s="2"/>
      <c r="SUM382" s="2"/>
      <c r="SUN382" s="2"/>
      <c r="SUO382" s="2"/>
      <c r="SUP382" s="2"/>
      <c r="SUQ382" s="2"/>
      <c r="SUR382" s="2"/>
      <c r="SUS382" s="2"/>
      <c r="SUT382" s="2"/>
      <c r="SUU382" s="2"/>
      <c r="SUV382" s="2"/>
      <c r="SUW382" s="2"/>
      <c r="SUX382" s="2"/>
      <c r="SUY382" s="2"/>
      <c r="SUZ382" s="2"/>
      <c r="SVA382" s="2"/>
      <c r="SVB382" s="2"/>
      <c r="SVC382" s="2"/>
      <c r="SVD382" s="2"/>
      <c r="SVE382" s="2"/>
      <c r="SVF382" s="2"/>
      <c r="SVG382" s="2"/>
      <c r="SVH382" s="2"/>
      <c r="SVI382" s="2"/>
      <c r="SVJ382" s="2"/>
      <c r="SVK382" s="2"/>
      <c r="SVL382" s="2"/>
      <c r="SVM382" s="2"/>
      <c r="SVN382" s="2"/>
      <c r="SVO382" s="2"/>
      <c r="SVP382" s="2"/>
      <c r="SVQ382" s="2"/>
      <c r="SVR382" s="2"/>
      <c r="SVS382" s="2"/>
      <c r="SVT382" s="2"/>
      <c r="SVU382" s="2"/>
      <c r="SVV382" s="2"/>
      <c r="SVW382" s="2"/>
      <c r="SVX382" s="2"/>
      <c r="SVY382" s="2"/>
      <c r="SVZ382" s="2"/>
      <c r="SWA382" s="2"/>
      <c r="SWB382" s="2"/>
      <c r="SWC382" s="2"/>
      <c r="SWD382" s="2"/>
      <c r="SWE382" s="2"/>
      <c r="SWF382" s="2"/>
      <c r="SWG382" s="2"/>
      <c r="SWH382" s="2"/>
      <c r="SWI382" s="2"/>
      <c r="SWJ382" s="2"/>
      <c r="SWK382" s="2"/>
      <c r="SWL382" s="2"/>
      <c r="SWM382" s="2"/>
      <c r="SWN382" s="2"/>
      <c r="SWO382" s="2"/>
      <c r="SWP382" s="2"/>
      <c r="SWQ382" s="2"/>
      <c r="SWR382" s="2"/>
      <c r="SWS382" s="2"/>
      <c r="SWT382" s="2"/>
      <c r="SWU382" s="2"/>
      <c r="SWV382" s="2"/>
      <c r="SWW382" s="2"/>
      <c r="SWX382" s="2"/>
      <c r="SWY382" s="2"/>
      <c r="SWZ382" s="2"/>
      <c r="SXA382" s="2"/>
      <c r="SXB382" s="2"/>
      <c r="SXC382" s="2"/>
      <c r="SXD382" s="2"/>
      <c r="SXE382" s="2"/>
      <c r="SXF382" s="2"/>
      <c r="SXG382" s="2"/>
      <c r="SXH382" s="2"/>
      <c r="SXI382" s="2"/>
      <c r="SXJ382" s="2"/>
      <c r="SXK382" s="2"/>
      <c r="SXL382" s="2"/>
      <c r="SXM382" s="2"/>
      <c r="SXN382" s="2"/>
      <c r="SXO382" s="2"/>
      <c r="SXP382" s="2"/>
      <c r="SXQ382" s="2"/>
      <c r="SXR382" s="2"/>
      <c r="SXS382" s="2"/>
      <c r="SXT382" s="2"/>
      <c r="SXU382" s="2"/>
      <c r="SXV382" s="2"/>
      <c r="SXW382" s="2"/>
      <c r="SXX382" s="2"/>
      <c r="SXY382" s="2"/>
      <c r="SXZ382" s="2"/>
      <c r="SYA382" s="2"/>
      <c r="SYB382" s="2"/>
      <c r="SYC382" s="2"/>
      <c r="SYD382" s="2"/>
      <c r="SYE382" s="2"/>
      <c r="SYF382" s="2"/>
      <c r="SYG382" s="2"/>
      <c r="SYH382" s="2"/>
      <c r="SYI382" s="2"/>
      <c r="SYJ382" s="2"/>
      <c r="SYK382" s="2"/>
      <c r="SYL382" s="2"/>
      <c r="SYM382" s="2"/>
      <c r="SYN382" s="2"/>
      <c r="SYO382" s="2"/>
      <c r="SYP382" s="2"/>
      <c r="SYQ382" s="2"/>
      <c r="SYR382" s="2"/>
      <c r="SYS382" s="2"/>
      <c r="SYT382" s="2"/>
      <c r="SYU382" s="2"/>
      <c r="SYV382" s="2"/>
      <c r="SYW382" s="2"/>
      <c r="SYX382" s="2"/>
      <c r="SYY382" s="2"/>
      <c r="SYZ382" s="2"/>
      <c r="SZA382" s="2"/>
      <c r="SZB382" s="2"/>
      <c r="SZC382" s="2"/>
      <c r="SZD382" s="2"/>
      <c r="SZE382" s="2"/>
      <c r="SZF382" s="2"/>
      <c r="SZG382" s="2"/>
      <c r="SZH382" s="2"/>
      <c r="SZI382" s="2"/>
      <c r="SZJ382" s="2"/>
      <c r="SZK382" s="2"/>
      <c r="SZL382" s="2"/>
      <c r="SZM382" s="2"/>
      <c r="SZN382" s="2"/>
      <c r="SZO382" s="2"/>
      <c r="SZP382" s="2"/>
      <c r="SZQ382" s="2"/>
      <c r="SZR382" s="2"/>
      <c r="SZS382" s="2"/>
      <c r="SZT382" s="2"/>
      <c r="SZU382" s="2"/>
      <c r="SZV382" s="2"/>
      <c r="SZW382" s="2"/>
      <c r="SZX382" s="2"/>
      <c r="SZY382" s="2"/>
      <c r="SZZ382" s="2"/>
      <c r="TAA382" s="2"/>
      <c r="TAB382" s="2"/>
      <c r="TAC382" s="2"/>
      <c r="TAD382" s="2"/>
      <c r="TAE382" s="2"/>
      <c r="TAF382" s="2"/>
      <c r="TAG382" s="2"/>
      <c r="TAH382" s="2"/>
      <c r="TAI382" s="2"/>
      <c r="TAJ382" s="2"/>
      <c r="TAK382" s="2"/>
      <c r="TAL382" s="2"/>
      <c r="TAM382" s="2"/>
      <c r="TAN382" s="2"/>
      <c r="TAO382" s="2"/>
      <c r="TAP382" s="2"/>
      <c r="TAQ382" s="2"/>
      <c r="TAR382" s="2"/>
      <c r="TAS382" s="2"/>
      <c r="TAT382" s="2"/>
      <c r="TAU382" s="2"/>
      <c r="TAV382" s="2"/>
      <c r="TAW382" s="2"/>
      <c r="TAX382" s="2"/>
      <c r="TAY382" s="2"/>
      <c r="TAZ382" s="2"/>
      <c r="TBA382" s="2"/>
      <c r="TBB382" s="2"/>
      <c r="TBC382" s="2"/>
      <c r="TBD382" s="2"/>
      <c r="TBE382" s="2"/>
      <c r="TBF382" s="2"/>
      <c r="TBG382" s="2"/>
      <c r="TBH382" s="2"/>
      <c r="TBI382" s="2"/>
      <c r="TBJ382" s="2"/>
      <c r="TBK382" s="2"/>
      <c r="TBL382" s="2"/>
      <c r="TBM382" s="2"/>
      <c r="TBN382" s="2"/>
      <c r="TBO382" s="2"/>
      <c r="TBP382" s="2"/>
      <c r="TBQ382" s="2"/>
      <c r="TBR382" s="2"/>
      <c r="TBS382" s="2"/>
      <c r="TBT382" s="2"/>
      <c r="TBU382" s="2"/>
      <c r="TBV382" s="2"/>
      <c r="TBW382" s="2"/>
      <c r="TBX382" s="2"/>
      <c r="TBY382" s="2"/>
      <c r="TBZ382" s="2"/>
      <c r="TCA382" s="2"/>
      <c r="TCB382" s="2"/>
      <c r="TCC382" s="2"/>
      <c r="TCD382" s="2"/>
      <c r="TCE382" s="2"/>
      <c r="TCF382" s="2"/>
      <c r="TCG382" s="2"/>
      <c r="TCH382" s="2"/>
      <c r="TCI382" s="2"/>
      <c r="TCJ382" s="2"/>
      <c r="TCK382" s="2"/>
      <c r="TCL382" s="2"/>
      <c r="TCM382" s="2"/>
      <c r="TCN382" s="2"/>
      <c r="TCO382" s="2"/>
      <c r="TCP382" s="2"/>
      <c r="TCQ382" s="2"/>
      <c r="TCR382" s="2"/>
      <c r="TCS382" s="2"/>
      <c r="TCT382" s="2"/>
      <c r="TCU382" s="2"/>
      <c r="TCV382" s="2"/>
      <c r="TCW382" s="2"/>
      <c r="TCX382" s="2"/>
      <c r="TCY382" s="2"/>
      <c r="TCZ382" s="2"/>
      <c r="TDA382" s="2"/>
      <c r="TDB382" s="2"/>
      <c r="TDC382" s="2"/>
      <c r="TDD382" s="2"/>
      <c r="TDE382" s="2"/>
      <c r="TDF382" s="2"/>
      <c r="TDG382" s="2"/>
      <c r="TDH382" s="2"/>
      <c r="TDI382" s="2"/>
      <c r="TDJ382" s="2"/>
      <c r="TDK382" s="2"/>
      <c r="TDL382" s="2"/>
      <c r="TDM382" s="2"/>
      <c r="TDN382" s="2"/>
      <c r="TDO382" s="2"/>
      <c r="TDP382" s="2"/>
      <c r="TDQ382" s="2"/>
      <c r="TDR382" s="2"/>
      <c r="TDS382" s="2"/>
      <c r="TDT382" s="2"/>
      <c r="TDU382" s="2"/>
      <c r="TDV382" s="2"/>
      <c r="TDW382" s="2"/>
      <c r="TDX382" s="2"/>
      <c r="TDY382" s="2"/>
      <c r="TDZ382" s="2"/>
      <c r="TEA382" s="2"/>
      <c r="TEB382" s="2"/>
      <c r="TEC382" s="2"/>
      <c r="TED382" s="2"/>
      <c r="TEE382" s="2"/>
      <c r="TEF382" s="2"/>
      <c r="TEG382" s="2"/>
      <c r="TEH382" s="2"/>
      <c r="TEI382" s="2"/>
      <c r="TEJ382" s="2"/>
      <c r="TEK382" s="2"/>
      <c r="TEL382" s="2"/>
      <c r="TEM382" s="2"/>
      <c r="TEN382" s="2"/>
      <c r="TEO382" s="2"/>
      <c r="TEP382" s="2"/>
      <c r="TEQ382" s="2"/>
      <c r="TER382" s="2"/>
      <c r="TES382" s="2"/>
      <c r="TET382" s="2"/>
      <c r="TEU382" s="2"/>
      <c r="TEV382" s="2"/>
      <c r="TEW382" s="2"/>
      <c r="TEX382" s="2"/>
      <c r="TEY382" s="2"/>
      <c r="TEZ382" s="2"/>
      <c r="TFA382" s="2"/>
      <c r="TFB382" s="2"/>
      <c r="TFC382" s="2"/>
      <c r="TFD382" s="2"/>
      <c r="TFE382" s="2"/>
      <c r="TFF382" s="2"/>
      <c r="TFG382" s="2"/>
      <c r="TFH382" s="2"/>
      <c r="TFI382" s="2"/>
      <c r="TFJ382" s="2"/>
      <c r="TFK382" s="2"/>
      <c r="TFL382" s="2"/>
      <c r="TFM382" s="2"/>
      <c r="TFN382" s="2"/>
      <c r="TFO382" s="2"/>
      <c r="TFP382" s="2"/>
      <c r="TFQ382" s="2"/>
      <c r="TFR382" s="2"/>
      <c r="TFS382" s="2"/>
      <c r="TFT382" s="2"/>
      <c r="TFU382" s="2"/>
      <c r="TFV382" s="2"/>
      <c r="TFW382" s="2"/>
      <c r="TFX382" s="2"/>
      <c r="TFY382" s="2"/>
      <c r="TFZ382" s="2"/>
      <c r="TGA382" s="2"/>
      <c r="TGB382" s="2"/>
      <c r="TGC382" s="2"/>
      <c r="TGD382" s="2"/>
      <c r="TGE382" s="2"/>
      <c r="TGF382" s="2"/>
      <c r="TGG382" s="2"/>
      <c r="TGH382" s="2"/>
      <c r="TGI382" s="2"/>
      <c r="TGJ382" s="2"/>
      <c r="TGK382" s="2"/>
      <c r="TGL382" s="2"/>
      <c r="TGM382" s="2"/>
      <c r="TGN382" s="2"/>
      <c r="TGO382" s="2"/>
      <c r="TGP382" s="2"/>
      <c r="TGQ382" s="2"/>
      <c r="TGR382" s="2"/>
      <c r="TGS382" s="2"/>
      <c r="TGT382" s="2"/>
      <c r="TGU382" s="2"/>
      <c r="TGV382" s="2"/>
      <c r="TGW382" s="2"/>
      <c r="TGX382" s="2"/>
      <c r="TGY382" s="2"/>
      <c r="TGZ382" s="2"/>
      <c r="THA382" s="2"/>
      <c r="THB382" s="2"/>
      <c r="THC382" s="2"/>
      <c r="THD382" s="2"/>
      <c r="THE382" s="2"/>
      <c r="THF382" s="2"/>
      <c r="THG382" s="2"/>
      <c r="THH382" s="2"/>
      <c r="THI382" s="2"/>
      <c r="THJ382" s="2"/>
      <c r="THK382" s="2"/>
      <c r="THL382" s="2"/>
      <c r="THM382" s="2"/>
      <c r="THN382" s="2"/>
      <c r="THO382" s="2"/>
      <c r="THP382" s="2"/>
      <c r="THQ382" s="2"/>
      <c r="THR382" s="2"/>
      <c r="THS382" s="2"/>
      <c r="THT382" s="2"/>
      <c r="THU382" s="2"/>
      <c r="THV382" s="2"/>
      <c r="THW382" s="2"/>
      <c r="THX382" s="2"/>
      <c r="THY382" s="2"/>
      <c r="THZ382" s="2"/>
      <c r="TIA382" s="2"/>
      <c r="TIB382" s="2"/>
      <c r="TIC382" s="2"/>
      <c r="TID382" s="2"/>
      <c r="TIE382" s="2"/>
      <c r="TIF382" s="2"/>
      <c r="TIG382" s="2"/>
      <c r="TIH382" s="2"/>
      <c r="TII382" s="2"/>
      <c r="TIJ382" s="2"/>
      <c r="TIK382" s="2"/>
      <c r="TIL382" s="2"/>
      <c r="TIM382" s="2"/>
      <c r="TIN382" s="2"/>
      <c r="TIO382" s="2"/>
      <c r="TIP382" s="2"/>
      <c r="TIQ382" s="2"/>
      <c r="TIR382" s="2"/>
      <c r="TIS382" s="2"/>
      <c r="TIT382" s="2"/>
      <c r="TIU382" s="2"/>
      <c r="TIV382" s="2"/>
      <c r="TIW382" s="2"/>
      <c r="TIX382" s="2"/>
      <c r="TIY382" s="2"/>
      <c r="TIZ382" s="2"/>
      <c r="TJA382" s="2"/>
      <c r="TJB382" s="2"/>
      <c r="TJC382" s="2"/>
      <c r="TJD382" s="2"/>
      <c r="TJE382" s="2"/>
      <c r="TJF382" s="2"/>
      <c r="TJG382" s="2"/>
      <c r="TJH382" s="2"/>
      <c r="TJI382" s="2"/>
      <c r="TJJ382" s="2"/>
      <c r="TJK382" s="2"/>
      <c r="TJL382" s="2"/>
      <c r="TJM382" s="2"/>
      <c r="TJN382" s="2"/>
      <c r="TJO382" s="2"/>
      <c r="TJP382" s="2"/>
      <c r="TJQ382" s="2"/>
      <c r="TJR382" s="2"/>
      <c r="TJS382" s="2"/>
      <c r="TJT382" s="2"/>
      <c r="TJU382" s="2"/>
      <c r="TJV382" s="2"/>
      <c r="TJW382" s="2"/>
      <c r="TJX382" s="2"/>
      <c r="TJY382" s="2"/>
      <c r="TJZ382" s="2"/>
      <c r="TKA382" s="2"/>
      <c r="TKB382" s="2"/>
      <c r="TKC382" s="2"/>
      <c r="TKD382" s="2"/>
      <c r="TKE382" s="2"/>
      <c r="TKF382" s="2"/>
      <c r="TKG382" s="2"/>
      <c r="TKH382" s="2"/>
      <c r="TKI382" s="2"/>
      <c r="TKJ382" s="2"/>
      <c r="TKK382" s="2"/>
      <c r="TKL382" s="2"/>
      <c r="TKM382" s="2"/>
      <c r="TKN382" s="2"/>
      <c r="TKO382" s="2"/>
      <c r="TKP382" s="2"/>
      <c r="TKQ382" s="2"/>
      <c r="TKR382" s="2"/>
      <c r="TKS382" s="2"/>
      <c r="TKT382" s="2"/>
      <c r="TKU382" s="2"/>
      <c r="TKV382" s="2"/>
      <c r="TKW382" s="2"/>
      <c r="TKX382" s="2"/>
      <c r="TKY382" s="2"/>
      <c r="TKZ382" s="2"/>
      <c r="TLA382" s="2"/>
      <c r="TLB382" s="2"/>
      <c r="TLC382" s="2"/>
      <c r="TLD382" s="2"/>
      <c r="TLE382" s="2"/>
      <c r="TLF382" s="2"/>
      <c r="TLG382" s="2"/>
      <c r="TLH382" s="2"/>
      <c r="TLI382" s="2"/>
      <c r="TLJ382" s="2"/>
      <c r="TLK382" s="2"/>
      <c r="TLL382" s="2"/>
      <c r="TLM382" s="2"/>
      <c r="TLN382" s="2"/>
      <c r="TLO382" s="2"/>
      <c r="TLP382" s="2"/>
      <c r="TLQ382" s="2"/>
      <c r="TLR382" s="2"/>
      <c r="TLS382" s="2"/>
      <c r="TLT382" s="2"/>
      <c r="TLU382" s="2"/>
      <c r="TLV382" s="2"/>
      <c r="TLW382" s="2"/>
      <c r="TLX382" s="2"/>
      <c r="TLY382" s="2"/>
      <c r="TLZ382" s="2"/>
      <c r="TMA382" s="2"/>
      <c r="TMB382" s="2"/>
      <c r="TMC382" s="2"/>
      <c r="TMD382" s="2"/>
      <c r="TME382" s="2"/>
      <c r="TMF382" s="2"/>
      <c r="TMG382" s="2"/>
      <c r="TMH382" s="2"/>
      <c r="TMI382" s="2"/>
      <c r="TMJ382" s="2"/>
      <c r="TMK382" s="2"/>
      <c r="TML382" s="2"/>
      <c r="TMM382" s="2"/>
      <c r="TMN382" s="2"/>
      <c r="TMO382" s="2"/>
      <c r="TMP382" s="2"/>
      <c r="TMQ382" s="2"/>
      <c r="TMR382" s="2"/>
      <c r="TMS382" s="2"/>
      <c r="TMT382" s="2"/>
      <c r="TMU382" s="2"/>
      <c r="TMV382" s="2"/>
      <c r="TMW382" s="2"/>
      <c r="TMX382" s="2"/>
      <c r="TMY382" s="2"/>
      <c r="TMZ382" s="2"/>
      <c r="TNA382" s="2"/>
      <c r="TNB382" s="2"/>
      <c r="TNC382" s="2"/>
      <c r="TND382" s="2"/>
      <c r="TNE382" s="2"/>
      <c r="TNF382" s="2"/>
      <c r="TNG382" s="2"/>
      <c r="TNH382" s="2"/>
      <c r="TNI382" s="2"/>
      <c r="TNJ382" s="2"/>
      <c r="TNK382" s="2"/>
      <c r="TNL382" s="2"/>
      <c r="TNM382" s="2"/>
      <c r="TNN382" s="2"/>
      <c r="TNO382" s="2"/>
      <c r="TNP382" s="2"/>
      <c r="TNQ382" s="2"/>
      <c r="TNR382" s="2"/>
      <c r="TNS382" s="2"/>
      <c r="TNT382" s="2"/>
      <c r="TNU382" s="2"/>
      <c r="TNV382" s="2"/>
      <c r="TNW382" s="2"/>
      <c r="TNX382" s="2"/>
      <c r="TNY382" s="2"/>
      <c r="TNZ382" s="2"/>
      <c r="TOA382" s="2"/>
      <c r="TOB382" s="2"/>
      <c r="TOC382" s="2"/>
      <c r="TOD382" s="2"/>
      <c r="TOE382" s="2"/>
      <c r="TOF382" s="2"/>
      <c r="TOG382" s="2"/>
      <c r="TOH382" s="2"/>
      <c r="TOI382" s="2"/>
      <c r="TOJ382" s="2"/>
      <c r="TOK382" s="2"/>
      <c r="TOL382" s="2"/>
      <c r="TOM382" s="2"/>
      <c r="TON382" s="2"/>
      <c r="TOO382" s="2"/>
      <c r="TOP382" s="2"/>
      <c r="TOQ382" s="2"/>
      <c r="TOR382" s="2"/>
      <c r="TOS382" s="2"/>
      <c r="TOT382" s="2"/>
      <c r="TOU382" s="2"/>
      <c r="TOV382" s="2"/>
      <c r="TOW382" s="2"/>
      <c r="TOX382" s="2"/>
      <c r="TOY382" s="2"/>
      <c r="TOZ382" s="2"/>
      <c r="TPA382" s="2"/>
      <c r="TPB382" s="2"/>
      <c r="TPC382" s="2"/>
      <c r="TPD382" s="2"/>
      <c r="TPE382" s="2"/>
      <c r="TPF382" s="2"/>
      <c r="TPG382" s="2"/>
      <c r="TPH382" s="2"/>
      <c r="TPI382" s="2"/>
      <c r="TPJ382" s="2"/>
      <c r="TPK382" s="2"/>
      <c r="TPL382" s="2"/>
      <c r="TPM382" s="2"/>
      <c r="TPN382" s="2"/>
      <c r="TPO382" s="2"/>
      <c r="TPP382" s="2"/>
      <c r="TPQ382" s="2"/>
      <c r="TPR382" s="2"/>
      <c r="TPS382" s="2"/>
      <c r="TPT382" s="2"/>
      <c r="TPU382" s="2"/>
      <c r="TPV382" s="2"/>
      <c r="TPW382" s="2"/>
      <c r="TPX382" s="2"/>
      <c r="TPY382" s="2"/>
      <c r="TPZ382" s="2"/>
      <c r="TQA382" s="2"/>
      <c r="TQB382" s="2"/>
      <c r="TQC382" s="2"/>
      <c r="TQD382" s="2"/>
      <c r="TQE382" s="2"/>
      <c r="TQF382" s="2"/>
      <c r="TQG382" s="2"/>
      <c r="TQH382" s="2"/>
      <c r="TQI382" s="2"/>
      <c r="TQJ382" s="2"/>
      <c r="TQK382" s="2"/>
      <c r="TQL382" s="2"/>
      <c r="TQM382" s="2"/>
      <c r="TQN382" s="2"/>
      <c r="TQO382" s="2"/>
      <c r="TQP382" s="2"/>
      <c r="TQQ382" s="2"/>
      <c r="TQR382" s="2"/>
      <c r="TQS382" s="2"/>
      <c r="TQT382" s="2"/>
      <c r="TQU382" s="2"/>
      <c r="TQV382" s="2"/>
      <c r="TQW382" s="2"/>
      <c r="TQX382" s="2"/>
      <c r="TQY382" s="2"/>
      <c r="TQZ382" s="2"/>
      <c r="TRA382" s="2"/>
      <c r="TRB382" s="2"/>
      <c r="TRC382" s="2"/>
      <c r="TRD382" s="2"/>
      <c r="TRE382" s="2"/>
      <c r="TRF382" s="2"/>
      <c r="TRG382" s="2"/>
      <c r="TRH382" s="2"/>
      <c r="TRI382" s="2"/>
      <c r="TRJ382" s="2"/>
      <c r="TRK382" s="2"/>
      <c r="TRL382" s="2"/>
      <c r="TRM382" s="2"/>
      <c r="TRN382" s="2"/>
      <c r="TRO382" s="2"/>
      <c r="TRP382" s="2"/>
      <c r="TRQ382" s="2"/>
      <c r="TRR382" s="2"/>
      <c r="TRS382" s="2"/>
      <c r="TRT382" s="2"/>
      <c r="TRU382" s="2"/>
      <c r="TRV382" s="2"/>
      <c r="TRW382" s="2"/>
      <c r="TRX382" s="2"/>
      <c r="TRY382" s="2"/>
      <c r="TRZ382" s="2"/>
      <c r="TSA382" s="2"/>
      <c r="TSB382" s="2"/>
      <c r="TSC382" s="2"/>
      <c r="TSD382" s="2"/>
      <c r="TSE382" s="2"/>
      <c r="TSF382" s="2"/>
      <c r="TSG382" s="2"/>
      <c r="TSH382" s="2"/>
      <c r="TSI382" s="2"/>
      <c r="TSJ382" s="2"/>
      <c r="TSK382" s="2"/>
      <c r="TSL382" s="2"/>
      <c r="TSM382" s="2"/>
      <c r="TSN382" s="2"/>
      <c r="TSO382" s="2"/>
      <c r="TSP382" s="2"/>
      <c r="TSQ382" s="2"/>
      <c r="TSR382" s="2"/>
      <c r="TSS382" s="2"/>
      <c r="TST382" s="2"/>
      <c r="TSU382" s="2"/>
      <c r="TSV382" s="2"/>
      <c r="TSW382" s="2"/>
      <c r="TSX382" s="2"/>
      <c r="TSY382" s="2"/>
      <c r="TSZ382" s="2"/>
      <c r="TTA382" s="2"/>
      <c r="TTB382" s="2"/>
      <c r="TTC382" s="2"/>
      <c r="TTD382" s="2"/>
      <c r="TTE382" s="2"/>
      <c r="TTF382" s="2"/>
      <c r="TTG382" s="2"/>
      <c r="TTH382" s="2"/>
      <c r="TTI382" s="2"/>
      <c r="TTJ382" s="2"/>
      <c r="TTK382" s="2"/>
      <c r="TTL382" s="2"/>
      <c r="TTM382" s="2"/>
      <c r="TTN382" s="2"/>
      <c r="TTO382" s="2"/>
      <c r="TTP382" s="2"/>
      <c r="TTQ382" s="2"/>
      <c r="TTR382" s="2"/>
      <c r="TTS382" s="2"/>
      <c r="TTT382" s="2"/>
      <c r="TTU382" s="2"/>
      <c r="TTV382" s="2"/>
      <c r="TTW382" s="2"/>
      <c r="TTX382" s="2"/>
      <c r="TTY382" s="2"/>
      <c r="TTZ382" s="2"/>
      <c r="TUA382" s="2"/>
      <c r="TUB382" s="2"/>
      <c r="TUC382" s="2"/>
      <c r="TUD382" s="2"/>
      <c r="TUE382" s="2"/>
      <c r="TUF382" s="2"/>
      <c r="TUG382" s="2"/>
      <c r="TUH382" s="2"/>
      <c r="TUI382" s="2"/>
      <c r="TUJ382" s="2"/>
      <c r="TUK382" s="2"/>
      <c r="TUL382" s="2"/>
      <c r="TUM382" s="2"/>
      <c r="TUN382" s="2"/>
      <c r="TUO382" s="2"/>
      <c r="TUP382" s="2"/>
      <c r="TUQ382" s="2"/>
      <c r="TUR382" s="2"/>
      <c r="TUS382" s="2"/>
      <c r="TUT382" s="2"/>
      <c r="TUU382" s="2"/>
      <c r="TUV382" s="2"/>
      <c r="TUW382" s="2"/>
      <c r="TUX382" s="2"/>
      <c r="TUY382" s="2"/>
      <c r="TUZ382" s="2"/>
      <c r="TVA382" s="2"/>
      <c r="TVB382" s="2"/>
      <c r="TVC382" s="2"/>
      <c r="TVD382" s="2"/>
      <c r="TVE382" s="2"/>
      <c r="TVF382" s="2"/>
      <c r="TVG382" s="2"/>
      <c r="TVH382" s="2"/>
      <c r="TVI382" s="2"/>
      <c r="TVJ382" s="2"/>
      <c r="TVK382" s="2"/>
      <c r="TVL382" s="2"/>
      <c r="TVM382" s="2"/>
      <c r="TVN382" s="2"/>
      <c r="TVO382" s="2"/>
      <c r="TVP382" s="2"/>
      <c r="TVQ382" s="2"/>
      <c r="TVR382" s="2"/>
      <c r="TVS382" s="2"/>
      <c r="TVT382" s="2"/>
      <c r="TVU382" s="2"/>
      <c r="TVV382" s="2"/>
      <c r="TVW382" s="2"/>
      <c r="TVX382" s="2"/>
      <c r="TVY382" s="2"/>
      <c r="TVZ382" s="2"/>
      <c r="TWA382" s="2"/>
      <c r="TWB382" s="2"/>
      <c r="TWC382" s="2"/>
      <c r="TWD382" s="2"/>
      <c r="TWE382" s="2"/>
      <c r="TWF382" s="2"/>
      <c r="TWG382" s="2"/>
      <c r="TWH382" s="2"/>
      <c r="TWI382" s="2"/>
      <c r="TWJ382" s="2"/>
      <c r="TWK382" s="2"/>
      <c r="TWL382" s="2"/>
      <c r="TWM382" s="2"/>
      <c r="TWN382" s="2"/>
      <c r="TWO382" s="2"/>
      <c r="TWP382" s="2"/>
      <c r="TWQ382" s="2"/>
      <c r="TWR382" s="2"/>
      <c r="TWS382" s="2"/>
      <c r="TWT382" s="2"/>
      <c r="TWU382" s="2"/>
      <c r="TWV382" s="2"/>
      <c r="TWW382" s="2"/>
      <c r="TWX382" s="2"/>
      <c r="TWY382" s="2"/>
      <c r="TWZ382" s="2"/>
      <c r="TXA382" s="2"/>
      <c r="TXB382" s="2"/>
      <c r="TXC382" s="2"/>
      <c r="TXD382" s="2"/>
      <c r="TXE382" s="2"/>
      <c r="TXF382" s="2"/>
      <c r="TXG382" s="2"/>
      <c r="TXH382" s="2"/>
      <c r="TXI382" s="2"/>
      <c r="TXJ382" s="2"/>
      <c r="TXK382" s="2"/>
      <c r="TXL382" s="2"/>
      <c r="TXM382" s="2"/>
      <c r="TXN382" s="2"/>
      <c r="TXO382" s="2"/>
      <c r="TXP382" s="2"/>
      <c r="TXQ382" s="2"/>
      <c r="TXR382" s="2"/>
      <c r="TXS382" s="2"/>
      <c r="TXT382" s="2"/>
      <c r="TXU382" s="2"/>
      <c r="TXV382" s="2"/>
      <c r="TXW382" s="2"/>
      <c r="TXX382" s="2"/>
      <c r="TXY382" s="2"/>
      <c r="TXZ382" s="2"/>
      <c r="TYA382" s="2"/>
      <c r="TYB382" s="2"/>
      <c r="TYC382" s="2"/>
      <c r="TYD382" s="2"/>
      <c r="TYE382" s="2"/>
      <c r="TYF382" s="2"/>
      <c r="TYG382" s="2"/>
      <c r="TYH382" s="2"/>
      <c r="TYI382" s="2"/>
      <c r="TYJ382" s="2"/>
      <c r="TYK382" s="2"/>
      <c r="TYL382" s="2"/>
      <c r="TYM382" s="2"/>
      <c r="TYN382" s="2"/>
      <c r="TYO382" s="2"/>
      <c r="TYP382" s="2"/>
      <c r="TYQ382" s="2"/>
      <c r="TYR382" s="2"/>
      <c r="TYS382" s="2"/>
      <c r="TYT382" s="2"/>
      <c r="TYU382" s="2"/>
      <c r="TYV382" s="2"/>
      <c r="TYW382" s="2"/>
      <c r="TYX382" s="2"/>
      <c r="TYY382" s="2"/>
      <c r="TYZ382" s="2"/>
      <c r="TZA382" s="2"/>
      <c r="TZB382" s="2"/>
      <c r="TZC382" s="2"/>
      <c r="TZD382" s="2"/>
      <c r="TZE382" s="2"/>
      <c r="TZF382" s="2"/>
      <c r="TZG382" s="2"/>
      <c r="TZH382" s="2"/>
      <c r="TZI382" s="2"/>
      <c r="TZJ382" s="2"/>
      <c r="TZK382" s="2"/>
      <c r="TZL382" s="2"/>
      <c r="TZM382" s="2"/>
      <c r="TZN382" s="2"/>
      <c r="TZO382" s="2"/>
      <c r="TZP382" s="2"/>
      <c r="TZQ382" s="2"/>
      <c r="TZR382" s="2"/>
      <c r="TZS382" s="2"/>
      <c r="TZT382" s="2"/>
      <c r="TZU382" s="2"/>
      <c r="TZV382" s="2"/>
      <c r="TZW382" s="2"/>
      <c r="TZX382" s="2"/>
      <c r="TZY382" s="2"/>
      <c r="TZZ382" s="2"/>
      <c r="UAA382" s="2"/>
      <c r="UAB382" s="2"/>
      <c r="UAC382" s="2"/>
      <c r="UAD382" s="2"/>
      <c r="UAE382" s="2"/>
      <c r="UAF382" s="2"/>
      <c r="UAG382" s="2"/>
      <c r="UAH382" s="2"/>
      <c r="UAI382" s="2"/>
      <c r="UAJ382" s="2"/>
      <c r="UAK382" s="2"/>
      <c r="UAL382" s="2"/>
      <c r="UAM382" s="2"/>
      <c r="UAN382" s="2"/>
      <c r="UAO382" s="2"/>
      <c r="UAP382" s="2"/>
      <c r="UAQ382" s="2"/>
      <c r="UAR382" s="2"/>
      <c r="UAS382" s="2"/>
      <c r="UAT382" s="2"/>
      <c r="UAU382" s="2"/>
      <c r="UAV382" s="2"/>
      <c r="UAW382" s="2"/>
      <c r="UAX382" s="2"/>
      <c r="UAY382" s="2"/>
      <c r="UAZ382" s="2"/>
      <c r="UBA382" s="2"/>
      <c r="UBB382" s="2"/>
      <c r="UBC382" s="2"/>
      <c r="UBD382" s="2"/>
      <c r="UBE382" s="2"/>
      <c r="UBF382" s="2"/>
      <c r="UBG382" s="2"/>
      <c r="UBH382" s="2"/>
      <c r="UBI382" s="2"/>
      <c r="UBJ382" s="2"/>
      <c r="UBK382" s="2"/>
      <c r="UBL382" s="2"/>
      <c r="UBM382" s="2"/>
      <c r="UBN382" s="2"/>
      <c r="UBO382" s="2"/>
      <c r="UBP382" s="2"/>
      <c r="UBQ382" s="2"/>
      <c r="UBR382" s="2"/>
      <c r="UBS382" s="2"/>
      <c r="UBT382" s="2"/>
      <c r="UBU382" s="2"/>
      <c r="UBV382" s="2"/>
      <c r="UBW382" s="2"/>
      <c r="UBX382" s="2"/>
      <c r="UBY382" s="2"/>
      <c r="UBZ382" s="2"/>
      <c r="UCA382" s="2"/>
      <c r="UCB382" s="2"/>
      <c r="UCC382" s="2"/>
      <c r="UCD382" s="2"/>
      <c r="UCE382" s="2"/>
      <c r="UCF382" s="2"/>
      <c r="UCG382" s="2"/>
      <c r="UCH382" s="2"/>
      <c r="UCI382" s="2"/>
      <c r="UCJ382" s="2"/>
      <c r="UCK382" s="2"/>
      <c r="UCL382" s="2"/>
      <c r="UCM382" s="2"/>
      <c r="UCN382" s="2"/>
      <c r="UCO382" s="2"/>
      <c r="UCP382" s="2"/>
      <c r="UCQ382" s="2"/>
      <c r="UCR382" s="2"/>
      <c r="UCS382" s="2"/>
      <c r="UCT382" s="2"/>
      <c r="UCU382" s="2"/>
      <c r="UCV382" s="2"/>
      <c r="UCW382" s="2"/>
      <c r="UCX382" s="2"/>
      <c r="UCY382" s="2"/>
      <c r="UCZ382" s="2"/>
      <c r="UDA382" s="2"/>
      <c r="UDB382" s="2"/>
      <c r="UDC382" s="2"/>
      <c r="UDD382" s="2"/>
      <c r="UDE382" s="2"/>
      <c r="UDF382" s="2"/>
      <c r="UDG382" s="2"/>
      <c r="UDH382" s="2"/>
      <c r="UDI382" s="2"/>
      <c r="UDJ382" s="2"/>
      <c r="UDK382" s="2"/>
      <c r="UDL382" s="2"/>
      <c r="UDM382" s="2"/>
      <c r="UDN382" s="2"/>
      <c r="UDO382" s="2"/>
      <c r="UDP382" s="2"/>
      <c r="UDQ382" s="2"/>
      <c r="UDR382" s="2"/>
      <c r="UDS382" s="2"/>
      <c r="UDT382" s="2"/>
      <c r="UDU382" s="2"/>
      <c r="UDV382" s="2"/>
      <c r="UDW382" s="2"/>
      <c r="UDX382" s="2"/>
      <c r="UDY382" s="2"/>
      <c r="UDZ382" s="2"/>
      <c r="UEA382" s="2"/>
      <c r="UEB382" s="2"/>
      <c r="UEC382" s="2"/>
      <c r="UED382" s="2"/>
      <c r="UEE382" s="2"/>
      <c r="UEF382" s="2"/>
      <c r="UEG382" s="2"/>
      <c r="UEH382" s="2"/>
      <c r="UEI382" s="2"/>
      <c r="UEJ382" s="2"/>
      <c r="UEK382" s="2"/>
      <c r="UEL382" s="2"/>
      <c r="UEM382" s="2"/>
      <c r="UEN382" s="2"/>
      <c r="UEO382" s="2"/>
      <c r="UEP382" s="2"/>
      <c r="UEQ382" s="2"/>
      <c r="UER382" s="2"/>
      <c r="UES382" s="2"/>
      <c r="UET382" s="2"/>
      <c r="UEU382" s="2"/>
      <c r="UEV382" s="2"/>
      <c r="UEW382" s="2"/>
      <c r="UEX382" s="2"/>
      <c r="UEY382" s="2"/>
      <c r="UEZ382" s="2"/>
      <c r="UFA382" s="2"/>
      <c r="UFB382" s="2"/>
      <c r="UFC382" s="2"/>
      <c r="UFD382" s="2"/>
      <c r="UFE382" s="2"/>
      <c r="UFF382" s="2"/>
      <c r="UFG382" s="2"/>
      <c r="UFH382" s="2"/>
      <c r="UFI382" s="2"/>
      <c r="UFJ382" s="2"/>
      <c r="UFK382" s="2"/>
      <c r="UFL382" s="2"/>
      <c r="UFM382" s="2"/>
      <c r="UFN382" s="2"/>
      <c r="UFO382" s="2"/>
      <c r="UFP382" s="2"/>
      <c r="UFQ382" s="2"/>
      <c r="UFR382" s="2"/>
      <c r="UFS382" s="2"/>
      <c r="UFT382" s="2"/>
      <c r="UFU382" s="2"/>
      <c r="UFV382" s="2"/>
      <c r="UFW382" s="2"/>
      <c r="UFX382" s="2"/>
      <c r="UFY382" s="2"/>
      <c r="UFZ382" s="2"/>
      <c r="UGA382" s="2"/>
      <c r="UGB382" s="2"/>
      <c r="UGC382" s="2"/>
      <c r="UGD382" s="2"/>
      <c r="UGE382" s="2"/>
      <c r="UGF382" s="2"/>
      <c r="UGG382" s="2"/>
      <c r="UGH382" s="2"/>
      <c r="UGI382" s="2"/>
      <c r="UGJ382" s="2"/>
      <c r="UGK382" s="2"/>
      <c r="UGL382" s="2"/>
      <c r="UGM382" s="2"/>
      <c r="UGN382" s="2"/>
      <c r="UGO382" s="2"/>
      <c r="UGP382" s="2"/>
      <c r="UGQ382" s="2"/>
      <c r="UGR382" s="2"/>
      <c r="UGS382" s="2"/>
      <c r="UGT382" s="2"/>
      <c r="UGU382" s="2"/>
      <c r="UGV382" s="2"/>
      <c r="UGW382" s="2"/>
      <c r="UGX382" s="2"/>
      <c r="UGY382" s="2"/>
      <c r="UGZ382" s="2"/>
      <c r="UHA382" s="2"/>
      <c r="UHB382" s="2"/>
      <c r="UHC382" s="2"/>
      <c r="UHD382" s="2"/>
      <c r="UHE382" s="2"/>
      <c r="UHF382" s="2"/>
      <c r="UHG382" s="2"/>
      <c r="UHH382" s="2"/>
      <c r="UHI382" s="2"/>
      <c r="UHJ382" s="2"/>
      <c r="UHK382" s="2"/>
      <c r="UHL382" s="2"/>
      <c r="UHM382" s="2"/>
      <c r="UHN382" s="2"/>
      <c r="UHO382" s="2"/>
      <c r="UHP382" s="2"/>
      <c r="UHQ382" s="2"/>
      <c r="UHR382" s="2"/>
      <c r="UHS382" s="2"/>
      <c r="UHT382" s="2"/>
      <c r="UHU382" s="2"/>
      <c r="UHV382" s="2"/>
      <c r="UHW382" s="2"/>
      <c r="UHX382" s="2"/>
      <c r="UHY382" s="2"/>
      <c r="UHZ382" s="2"/>
      <c r="UIA382" s="2"/>
      <c r="UIB382" s="2"/>
      <c r="UIC382" s="2"/>
      <c r="UID382" s="2"/>
      <c r="UIE382" s="2"/>
      <c r="UIF382" s="2"/>
      <c r="UIG382" s="2"/>
      <c r="UIH382" s="2"/>
      <c r="UII382" s="2"/>
      <c r="UIJ382" s="2"/>
      <c r="UIK382" s="2"/>
      <c r="UIL382" s="2"/>
      <c r="UIM382" s="2"/>
      <c r="UIN382" s="2"/>
      <c r="UIO382" s="2"/>
      <c r="UIP382" s="2"/>
      <c r="UIQ382" s="2"/>
      <c r="UIR382" s="2"/>
      <c r="UIS382" s="2"/>
      <c r="UIT382" s="2"/>
      <c r="UIU382" s="2"/>
      <c r="UIV382" s="2"/>
      <c r="UIW382" s="2"/>
      <c r="UIX382" s="2"/>
      <c r="UIY382" s="2"/>
      <c r="UIZ382" s="2"/>
      <c r="UJA382" s="2"/>
      <c r="UJB382" s="2"/>
      <c r="UJC382" s="2"/>
      <c r="UJD382" s="2"/>
      <c r="UJE382" s="2"/>
      <c r="UJF382" s="2"/>
      <c r="UJG382" s="2"/>
      <c r="UJH382" s="2"/>
      <c r="UJI382" s="2"/>
      <c r="UJJ382" s="2"/>
      <c r="UJK382" s="2"/>
      <c r="UJL382" s="2"/>
      <c r="UJM382" s="2"/>
      <c r="UJN382" s="2"/>
      <c r="UJO382" s="2"/>
      <c r="UJP382" s="2"/>
      <c r="UJQ382" s="2"/>
      <c r="UJR382" s="2"/>
      <c r="UJS382" s="2"/>
      <c r="UJT382" s="2"/>
      <c r="UJU382" s="2"/>
      <c r="UJV382" s="2"/>
      <c r="UJW382" s="2"/>
      <c r="UJX382" s="2"/>
      <c r="UJY382" s="2"/>
      <c r="UJZ382" s="2"/>
      <c r="UKA382" s="2"/>
      <c r="UKB382" s="2"/>
      <c r="UKC382" s="2"/>
      <c r="UKD382" s="2"/>
      <c r="UKE382" s="2"/>
      <c r="UKF382" s="2"/>
      <c r="UKG382" s="2"/>
      <c r="UKH382" s="2"/>
      <c r="UKI382" s="2"/>
      <c r="UKJ382" s="2"/>
      <c r="UKK382" s="2"/>
      <c r="UKL382" s="2"/>
      <c r="UKM382" s="2"/>
      <c r="UKN382" s="2"/>
      <c r="UKO382" s="2"/>
      <c r="UKP382" s="2"/>
      <c r="UKQ382" s="2"/>
      <c r="UKR382" s="2"/>
      <c r="UKS382" s="2"/>
      <c r="UKT382" s="2"/>
      <c r="UKU382" s="2"/>
      <c r="UKV382" s="2"/>
      <c r="UKW382" s="2"/>
      <c r="UKX382" s="2"/>
      <c r="UKY382" s="2"/>
      <c r="UKZ382" s="2"/>
      <c r="ULA382" s="2"/>
      <c r="ULB382" s="2"/>
      <c r="ULC382" s="2"/>
      <c r="ULD382" s="2"/>
      <c r="ULE382" s="2"/>
      <c r="ULF382" s="2"/>
      <c r="ULG382" s="2"/>
      <c r="ULH382" s="2"/>
      <c r="ULI382" s="2"/>
      <c r="ULJ382" s="2"/>
      <c r="ULK382" s="2"/>
      <c r="ULL382" s="2"/>
      <c r="ULM382" s="2"/>
      <c r="ULN382" s="2"/>
      <c r="ULO382" s="2"/>
      <c r="ULP382" s="2"/>
      <c r="ULQ382" s="2"/>
      <c r="ULR382" s="2"/>
      <c r="ULS382" s="2"/>
      <c r="ULT382" s="2"/>
      <c r="ULU382" s="2"/>
      <c r="ULV382" s="2"/>
      <c r="ULW382" s="2"/>
      <c r="ULX382" s="2"/>
      <c r="ULY382" s="2"/>
      <c r="ULZ382" s="2"/>
      <c r="UMA382" s="2"/>
      <c r="UMB382" s="2"/>
      <c r="UMC382" s="2"/>
      <c r="UMD382" s="2"/>
      <c r="UME382" s="2"/>
      <c r="UMF382" s="2"/>
      <c r="UMG382" s="2"/>
      <c r="UMH382" s="2"/>
      <c r="UMI382" s="2"/>
      <c r="UMJ382" s="2"/>
      <c r="UMK382" s="2"/>
      <c r="UML382" s="2"/>
      <c r="UMM382" s="2"/>
      <c r="UMN382" s="2"/>
      <c r="UMO382" s="2"/>
      <c r="UMP382" s="2"/>
      <c r="UMQ382" s="2"/>
      <c r="UMR382" s="2"/>
      <c r="UMS382" s="2"/>
      <c r="UMT382" s="2"/>
      <c r="UMU382" s="2"/>
      <c r="UMV382" s="2"/>
      <c r="UMW382" s="2"/>
      <c r="UMX382" s="2"/>
      <c r="UMY382" s="2"/>
      <c r="UMZ382" s="2"/>
      <c r="UNA382" s="2"/>
      <c r="UNB382" s="2"/>
      <c r="UNC382" s="2"/>
      <c r="UND382" s="2"/>
      <c r="UNE382" s="2"/>
      <c r="UNF382" s="2"/>
      <c r="UNG382" s="2"/>
      <c r="UNH382" s="2"/>
      <c r="UNI382" s="2"/>
      <c r="UNJ382" s="2"/>
      <c r="UNK382" s="2"/>
      <c r="UNL382" s="2"/>
      <c r="UNM382" s="2"/>
      <c r="UNN382" s="2"/>
      <c r="UNO382" s="2"/>
      <c r="UNP382" s="2"/>
      <c r="UNQ382" s="2"/>
      <c r="UNR382" s="2"/>
      <c r="UNS382" s="2"/>
      <c r="UNT382" s="2"/>
      <c r="UNU382" s="2"/>
      <c r="UNV382" s="2"/>
      <c r="UNW382" s="2"/>
      <c r="UNX382" s="2"/>
      <c r="UNY382" s="2"/>
      <c r="UNZ382" s="2"/>
      <c r="UOA382" s="2"/>
      <c r="UOB382" s="2"/>
      <c r="UOC382" s="2"/>
      <c r="UOD382" s="2"/>
      <c r="UOE382" s="2"/>
      <c r="UOF382" s="2"/>
      <c r="UOG382" s="2"/>
      <c r="UOH382" s="2"/>
      <c r="UOI382" s="2"/>
      <c r="UOJ382" s="2"/>
      <c r="UOK382" s="2"/>
      <c r="UOL382" s="2"/>
      <c r="UOM382" s="2"/>
      <c r="UON382" s="2"/>
      <c r="UOO382" s="2"/>
      <c r="UOP382" s="2"/>
      <c r="UOQ382" s="2"/>
      <c r="UOR382" s="2"/>
      <c r="UOS382" s="2"/>
      <c r="UOT382" s="2"/>
      <c r="UOU382" s="2"/>
      <c r="UOV382" s="2"/>
      <c r="UOW382" s="2"/>
      <c r="UOX382" s="2"/>
      <c r="UOY382" s="2"/>
      <c r="UOZ382" s="2"/>
      <c r="UPA382" s="2"/>
      <c r="UPB382" s="2"/>
      <c r="UPC382" s="2"/>
      <c r="UPD382" s="2"/>
      <c r="UPE382" s="2"/>
      <c r="UPF382" s="2"/>
      <c r="UPG382" s="2"/>
      <c r="UPH382" s="2"/>
      <c r="UPI382" s="2"/>
      <c r="UPJ382" s="2"/>
      <c r="UPK382" s="2"/>
      <c r="UPL382" s="2"/>
      <c r="UPM382" s="2"/>
      <c r="UPN382" s="2"/>
      <c r="UPO382" s="2"/>
      <c r="UPP382" s="2"/>
      <c r="UPQ382" s="2"/>
      <c r="UPR382" s="2"/>
      <c r="UPS382" s="2"/>
      <c r="UPT382" s="2"/>
      <c r="UPU382" s="2"/>
      <c r="UPV382" s="2"/>
      <c r="UPW382" s="2"/>
      <c r="UPX382" s="2"/>
      <c r="UPY382" s="2"/>
      <c r="UPZ382" s="2"/>
      <c r="UQA382" s="2"/>
      <c r="UQB382" s="2"/>
      <c r="UQC382" s="2"/>
      <c r="UQD382" s="2"/>
      <c r="UQE382" s="2"/>
      <c r="UQF382" s="2"/>
      <c r="UQG382" s="2"/>
      <c r="UQH382" s="2"/>
      <c r="UQI382" s="2"/>
      <c r="UQJ382" s="2"/>
      <c r="UQK382" s="2"/>
      <c r="UQL382" s="2"/>
      <c r="UQM382" s="2"/>
      <c r="UQN382" s="2"/>
      <c r="UQO382" s="2"/>
      <c r="UQP382" s="2"/>
      <c r="UQQ382" s="2"/>
      <c r="UQR382" s="2"/>
      <c r="UQS382" s="2"/>
      <c r="UQT382" s="2"/>
      <c r="UQU382" s="2"/>
      <c r="UQV382" s="2"/>
      <c r="UQW382" s="2"/>
      <c r="UQX382" s="2"/>
      <c r="UQY382" s="2"/>
      <c r="UQZ382" s="2"/>
      <c r="URA382" s="2"/>
      <c r="URB382" s="2"/>
      <c r="URC382" s="2"/>
      <c r="URD382" s="2"/>
      <c r="URE382" s="2"/>
      <c r="URF382" s="2"/>
      <c r="URG382" s="2"/>
      <c r="URH382" s="2"/>
      <c r="URI382" s="2"/>
      <c r="URJ382" s="2"/>
      <c r="URK382" s="2"/>
      <c r="URL382" s="2"/>
      <c r="URM382" s="2"/>
      <c r="URN382" s="2"/>
      <c r="URO382" s="2"/>
      <c r="URP382" s="2"/>
      <c r="URQ382" s="2"/>
      <c r="URR382" s="2"/>
      <c r="URS382" s="2"/>
      <c r="URT382" s="2"/>
      <c r="URU382" s="2"/>
      <c r="URV382" s="2"/>
      <c r="URW382" s="2"/>
      <c r="URX382" s="2"/>
      <c r="URY382" s="2"/>
      <c r="URZ382" s="2"/>
      <c r="USA382" s="2"/>
      <c r="USB382" s="2"/>
      <c r="USC382" s="2"/>
      <c r="USD382" s="2"/>
      <c r="USE382" s="2"/>
      <c r="USF382" s="2"/>
      <c r="USG382" s="2"/>
      <c r="USH382" s="2"/>
      <c r="USI382" s="2"/>
      <c r="USJ382" s="2"/>
      <c r="USK382" s="2"/>
      <c r="USL382" s="2"/>
      <c r="USM382" s="2"/>
      <c r="USN382" s="2"/>
      <c r="USO382" s="2"/>
      <c r="USP382" s="2"/>
      <c r="USQ382" s="2"/>
      <c r="USR382" s="2"/>
      <c r="USS382" s="2"/>
      <c r="UST382" s="2"/>
      <c r="USU382" s="2"/>
      <c r="USV382" s="2"/>
      <c r="USW382" s="2"/>
      <c r="USX382" s="2"/>
      <c r="USY382" s="2"/>
      <c r="USZ382" s="2"/>
      <c r="UTA382" s="2"/>
      <c r="UTB382" s="2"/>
      <c r="UTC382" s="2"/>
      <c r="UTD382" s="2"/>
      <c r="UTE382" s="2"/>
      <c r="UTF382" s="2"/>
      <c r="UTG382" s="2"/>
      <c r="UTH382" s="2"/>
      <c r="UTI382" s="2"/>
      <c r="UTJ382" s="2"/>
      <c r="UTK382" s="2"/>
      <c r="UTL382" s="2"/>
      <c r="UTM382" s="2"/>
      <c r="UTN382" s="2"/>
      <c r="UTO382" s="2"/>
      <c r="UTP382" s="2"/>
      <c r="UTQ382" s="2"/>
      <c r="UTR382" s="2"/>
      <c r="UTS382" s="2"/>
      <c r="UTT382" s="2"/>
      <c r="UTU382" s="2"/>
      <c r="UTV382" s="2"/>
      <c r="UTW382" s="2"/>
      <c r="UTX382" s="2"/>
      <c r="UTY382" s="2"/>
      <c r="UTZ382" s="2"/>
      <c r="UUA382" s="2"/>
      <c r="UUB382" s="2"/>
      <c r="UUC382" s="2"/>
      <c r="UUD382" s="2"/>
      <c r="UUE382" s="2"/>
      <c r="UUF382" s="2"/>
      <c r="UUG382" s="2"/>
      <c r="UUH382" s="2"/>
      <c r="UUI382" s="2"/>
      <c r="UUJ382" s="2"/>
      <c r="UUK382" s="2"/>
      <c r="UUL382" s="2"/>
      <c r="UUM382" s="2"/>
      <c r="UUN382" s="2"/>
      <c r="UUO382" s="2"/>
      <c r="UUP382" s="2"/>
      <c r="UUQ382" s="2"/>
      <c r="UUR382" s="2"/>
      <c r="UUS382" s="2"/>
      <c r="UUT382" s="2"/>
      <c r="UUU382" s="2"/>
      <c r="UUV382" s="2"/>
      <c r="UUW382" s="2"/>
      <c r="UUX382" s="2"/>
      <c r="UUY382" s="2"/>
      <c r="UUZ382" s="2"/>
      <c r="UVA382" s="2"/>
      <c r="UVB382" s="2"/>
      <c r="UVC382" s="2"/>
      <c r="UVD382" s="2"/>
      <c r="UVE382" s="2"/>
      <c r="UVF382" s="2"/>
      <c r="UVG382" s="2"/>
      <c r="UVH382" s="2"/>
      <c r="UVI382" s="2"/>
      <c r="UVJ382" s="2"/>
      <c r="UVK382" s="2"/>
      <c r="UVL382" s="2"/>
      <c r="UVM382" s="2"/>
      <c r="UVN382" s="2"/>
      <c r="UVO382" s="2"/>
      <c r="UVP382" s="2"/>
      <c r="UVQ382" s="2"/>
      <c r="UVR382" s="2"/>
      <c r="UVS382" s="2"/>
      <c r="UVT382" s="2"/>
      <c r="UVU382" s="2"/>
      <c r="UVV382" s="2"/>
      <c r="UVW382" s="2"/>
      <c r="UVX382" s="2"/>
      <c r="UVY382" s="2"/>
      <c r="UVZ382" s="2"/>
      <c r="UWA382" s="2"/>
      <c r="UWB382" s="2"/>
      <c r="UWC382" s="2"/>
      <c r="UWD382" s="2"/>
      <c r="UWE382" s="2"/>
      <c r="UWF382" s="2"/>
      <c r="UWG382" s="2"/>
      <c r="UWH382" s="2"/>
      <c r="UWI382" s="2"/>
      <c r="UWJ382" s="2"/>
      <c r="UWK382" s="2"/>
      <c r="UWL382" s="2"/>
      <c r="UWM382" s="2"/>
      <c r="UWN382" s="2"/>
      <c r="UWO382" s="2"/>
      <c r="UWP382" s="2"/>
      <c r="UWQ382" s="2"/>
      <c r="UWR382" s="2"/>
      <c r="UWS382" s="2"/>
      <c r="UWT382" s="2"/>
      <c r="UWU382" s="2"/>
      <c r="UWV382" s="2"/>
      <c r="UWW382" s="2"/>
      <c r="UWX382" s="2"/>
      <c r="UWY382" s="2"/>
      <c r="UWZ382" s="2"/>
      <c r="UXA382" s="2"/>
      <c r="UXB382" s="2"/>
      <c r="UXC382" s="2"/>
      <c r="UXD382" s="2"/>
      <c r="UXE382" s="2"/>
      <c r="UXF382" s="2"/>
      <c r="UXG382" s="2"/>
      <c r="UXH382" s="2"/>
      <c r="UXI382" s="2"/>
      <c r="UXJ382" s="2"/>
      <c r="UXK382" s="2"/>
      <c r="UXL382" s="2"/>
      <c r="UXM382" s="2"/>
      <c r="UXN382" s="2"/>
      <c r="UXO382" s="2"/>
      <c r="UXP382" s="2"/>
      <c r="UXQ382" s="2"/>
      <c r="UXR382" s="2"/>
      <c r="UXS382" s="2"/>
      <c r="UXT382" s="2"/>
      <c r="UXU382" s="2"/>
      <c r="UXV382" s="2"/>
      <c r="UXW382" s="2"/>
      <c r="UXX382" s="2"/>
      <c r="UXY382" s="2"/>
      <c r="UXZ382" s="2"/>
      <c r="UYA382" s="2"/>
      <c r="UYB382" s="2"/>
      <c r="UYC382" s="2"/>
      <c r="UYD382" s="2"/>
      <c r="UYE382" s="2"/>
      <c r="UYF382" s="2"/>
      <c r="UYG382" s="2"/>
      <c r="UYH382" s="2"/>
      <c r="UYI382" s="2"/>
      <c r="UYJ382" s="2"/>
      <c r="UYK382" s="2"/>
      <c r="UYL382" s="2"/>
      <c r="UYM382" s="2"/>
      <c r="UYN382" s="2"/>
      <c r="UYO382" s="2"/>
      <c r="UYP382" s="2"/>
      <c r="UYQ382" s="2"/>
      <c r="UYR382" s="2"/>
      <c r="UYS382" s="2"/>
      <c r="UYT382" s="2"/>
      <c r="UYU382" s="2"/>
      <c r="UYV382" s="2"/>
      <c r="UYW382" s="2"/>
      <c r="UYX382" s="2"/>
      <c r="UYY382" s="2"/>
      <c r="UYZ382" s="2"/>
      <c r="UZA382" s="2"/>
      <c r="UZB382" s="2"/>
      <c r="UZC382" s="2"/>
      <c r="UZD382" s="2"/>
      <c r="UZE382" s="2"/>
      <c r="UZF382" s="2"/>
      <c r="UZG382" s="2"/>
      <c r="UZH382" s="2"/>
      <c r="UZI382" s="2"/>
      <c r="UZJ382" s="2"/>
      <c r="UZK382" s="2"/>
      <c r="UZL382" s="2"/>
      <c r="UZM382" s="2"/>
      <c r="UZN382" s="2"/>
      <c r="UZO382" s="2"/>
      <c r="UZP382" s="2"/>
      <c r="UZQ382" s="2"/>
      <c r="UZR382" s="2"/>
      <c r="UZS382" s="2"/>
      <c r="UZT382" s="2"/>
      <c r="UZU382" s="2"/>
      <c r="UZV382" s="2"/>
      <c r="UZW382" s="2"/>
      <c r="UZX382" s="2"/>
      <c r="UZY382" s="2"/>
      <c r="UZZ382" s="2"/>
      <c r="VAA382" s="2"/>
      <c r="VAB382" s="2"/>
      <c r="VAC382" s="2"/>
      <c r="VAD382" s="2"/>
      <c r="VAE382" s="2"/>
      <c r="VAF382" s="2"/>
      <c r="VAG382" s="2"/>
      <c r="VAH382" s="2"/>
      <c r="VAI382" s="2"/>
      <c r="VAJ382" s="2"/>
      <c r="VAK382" s="2"/>
      <c r="VAL382" s="2"/>
      <c r="VAM382" s="2"/>
      <c r="VAN382" s="2"/>
      <c r="VAO382" s="2"/>
      <c r="VAP382" s="2"/>
      <c r="VAQ382" s="2"/>
      <c r="VAR382" s="2"/>
      <c r="VAS382" s="2"/>
      <c r="VAT382" s="2"/>
      <c r="VAU382" s="2"/>
      <c r="VAV382" s="2"/>
      <c r="VAW382" s="2"/>
      <c r="VAX382" s="2"/>
      <c r="VAY382" s="2"/>
      <c r="VAZ382" s="2"/>
      <c r="VBA382" s="2"/>
      <c r="VBB382" s="2"/>
      <c r="VBC382" s="2"/>
      <c r="VBD382" s="2"/>
      <c r="VBE382" s="2"/>
      <c r="VBF382" s="2"/>
      <c r="VBG382" s="2"/>
      <c r="VBH382" s="2"/>
      <c r="VBI382" s="2"/>
      <c r="VBJ382" s="2"/>
      <c r="VBK382" s="2"/>
      <c r="VBL382" s="2"/>
      <c r="VBM382" s="2"/>
      <c r="VBN382" s="2"/>
      <c r="VBO382" s="2"/>
      <c r="VBP382" s="2"/>
      <c r="VBQ382" s="2"/>
      <c r="VBR382" s="2"/>
      <c r="VBS382" s="2"/>
      <c r="VBT382" s="2"/>
      <c r="VBU382" s="2"/>
      <c r="VBV382" s="2"/>
      <c r="VBW382" s="2"/>
      <c r="VBX382" s="2"/>
      <c r="VBY382" s="2"/>
      <c r="VBZ382" s="2"/>
      <c r="VCA382" s="2"/>
      <c r="VCB382" s="2"/>
      <c r="VCC382" s="2"/>
      <c r="VCD382" s="2"/>
      <c r="VCE382" s="2"/>
      <c r="VCF382" s="2"/>
      <c r="VCG382" s="2"/>
      <c r="VCH382" s="2"/>
      <c r="VCI382" s="2"/>
      <c r="VCJ382" s="2"/>
      <c r="VCK382" s="2"/>
      <c r="VCL382" s="2"/>
      <c r="VCM382" s="2"/>
      <c r="VCN382" s="2"/>
      <c r="VCO382" s="2"/>
      <c r="VCP382" s="2"/>
      <c r="VCQ382" s="2"/>
      <c r="VCR382" s="2"/>
      <c r="VCS382" s="2"/>
      <c r="VCT382" s="2"/>
      <c r="VCU382" s="2"/>
      <c r="VCV382" s="2"/>
      <c r="VCW382" s="2"/>
      <c r="VCX382" s="2"/>
      <c r="VCY382" s="2"/>
      <c r="VCZ382" s="2"/>
      <c r="VDA382" s="2"/>
      <c r="VDB382" s="2"/>
      <c r="VDC382" s="2"/>
      <c r="VDD382" s="2"/>
      <c r="VDE382" s="2"/>
      <c r="VDF382" s="2"/>
      <c r="VDG382" s="2"/>
      <c r="VDH382" s="2"/>
      <c r="VDI382" s="2"/>
      <c r="VDJ382" s="2"/>
      <c r="VDK382" s="2"/>
      <c r="VDL382" s="2"/>
      <c r="VDM382" s="2"/>
      <c r="VDN382" s="2"/>
      <c r="VDO382" s="2"/>
      <c r="VDP382" s="2"/>
      <c r="VDQ382" s="2"/>
      <c r="VDR382" s="2"/>
      <c r="VDS382" s="2"/>
      <c r="VDT382" s="2"/>
      <c r="VDU382" s="2"/>
      <c r="VDV382" s="2"/>
      <c r="VDW382" s="2"/>
      <c r="VDX382" s="2"/>
      <c r="VDY382" s="2"/>
      <c r="VDZ382" s="2"/>
      <c r="VEA382" s="2"/>
      <c r="VEB382" s="2"/>
      <c r="VEC382" s="2"/>
      <c r="VED382" s="2"/>
      <c r="VEE382" s="2"/>
      <c r="VEF382" s="2"/>
      <c r="VEG382" s="2"/>
      <c r="VEH382" s="2"/>
      <c r="VEI382" s="2"/>
      <c r="VEJ382" s="2"/>
      <c r="VEK382" s="2"/>
      <c r="VEL382" s="2"/>
      <c r="VEM382" s="2"/>
      <c r="VEN382" s="2"/>
      <c r="VEO382" s="2"/>
      <c r="VEP382" s="2"/>
      <c r="VEQ382" s="2"/>
      <c r="VER382" s="2"/>
      <c r="VES382" s="2"/>
      <c r="VET382" s="2"/>
      <c r="VEU382" s="2"/>
      <c r="VEV382" s="2"/>
      <c r="VEW382" s="2"/>
      <c r="VEX382" s="2"/>
      <c r="VEY382" s="2"/>
      <c r="VEZ382" s="2"/>
      <c r="VFA382" s="2"/>
      <c r="VFB382" s="2"/>
      <c r="VFC382" s="2"/>
      <c r="VFD382" s="2"/>
      <c r="VFE382" s="2"/>
      <c r="VFF382" s="2"/>
      <c r="VFG382" s="2"/>
      <c r="VFH382" s="2"/>
      <c r="VFI382" s="2"/>
      <c r="VFJ382" s="2"/>
      <c r="VFK382" s="2"/>
      <c r="VFL382" s="2"/>
      <c r="VFM382" s="2"/>
      <c r="VFN382" s="2"/>
      <c r="VFO382" s="2"/>
      <c r="VFP382" s="2"/>
      <c r="VFQ382" s="2"/>
      <c r="VFR382" s="2"/>
      <c r="VFS382" s="2"/>
      <c r="VFT382" s="2"/>
      <c r="VFU382" s="2"/>
      <c r="VFV382" s="2"/>
      <c r="VFW382" s="2"/>
      <c r="VFX382" s="2"/>
      <c r="VFY382" s="2"/>
      <c r="VFZ382" s="2"/>
      <c r="VGA382" s="2"/>
      <c r="VGB382" s="2"/>
      <c r="VGC382" s="2"/>
      <c r="VGD382" s="2"/>
      <c r="VGE382" s="2"/>
      <c r="VGF382" s="2"/>
      <c r="VGG382" s="2"/>
      <c r="VGH382" s="2"/>
      <c r="VGI382" s="2"/>
      <c r="VGJ382" s="2"/>
      <c r="VGK382" s="2"/>
      <c r="VGL382" s="2"/>
      <c r="VGM382" s="2"/>
      <c r="VGN382" s="2"/>
      <c r="VGO382" s="2"/>
      <c r="VGP382" s="2"/>
      <c r="VGQ382" s="2"/>
      <c r="VGR382" s="2"/>
      <c r="VGS382" s="2"/>
      <c r="VGT382" s="2"/>
      <c r="VGU382" s="2"/>
      <c r="VGV382" s="2"/>
      <c r="VGW382" s="2"/>
      <c r="VGX382" s="2"/>
      <c r="VGY382" s="2"/>
      <c r="VGZ382" s="2"/>
      <c r="VHA382" s="2"/>
      <c r="VHB382" s="2"/>
      <c r="VHC382" s="2"/>
      <c r="VHD382" s="2"/>
      <c r="VHE382" s="2"/>
      <c r="VHF382" s="2"/>
      <c r="VHG382" s="2"/>
      <c r="VHH382" s="2"/>
      <c r="VHI382" s="2"/>
      <c r="VHJ382" s="2"/>
      <c r="VHK382" s="2"/>
      <c r="VHL382" s="2"/>
      <c r="VHM382" s="2"/>
      <c r="VHN382" s="2"/>
      <c r="VHO382" s="2"/>
      <c r="VHP382" s="2"/>
      <c r="VHQ382" s="2"/>
      <c r="VHR382" s="2"/>
      <c r="VHS382" s="2"/>
      <c r="VHT382" s="2"/>
      <c r="VHU382" s="2"/>
      <c r="VHV382" s="2"/>
      <c r="VHW382" s="2"/>
      <c r="VHX382" s="2"/>
      <c r="VHY382" s="2"/>
      <c r="VHZ382" s="2"/>
      <c r="VIA382" s="2"/>
      <c r="VIB382" s="2"/>
      <c r="VIC382" s="2"/>
      <c r="VID382" s="2"/>
      <c r="VIE382" s="2"/>
      <c r="VIF382" s="2"/>
      <c r="VIG382" s="2"/>
      <c r="VIH382" s="2"/>
      <c r="VII382" s="2"/>
      <c r="VIJ382" s="2"/>
      <c r="VIK382" s="2"/>
      <c r="VIL382" s="2"/>
      <c r="VIM382" s="2"/>
      <c r="VIN382" s="2"/>
      <c r="VIO382" s="2"/>
      <c r="VIP382" s="2"/>
      <c r="VIQ382" s="2"/>
      <c r="VIR382" s="2"/>
      <c r="VIS382" s="2"/>
      <c r="VIT382" s="2"/>
      <c r="VIU382" s="2"/>
      <c r="VIV382" s="2"/>
      <c r="VIW382" s="2"/>
      <c r="VIX382" s="2"/>
      <c r="VIY382" s="2"/>
      <c r="VIZ382" s="2"/>
      <c r="VJA382" s="2"/>
      <c r="VJB382" s="2"/>
      <c r="VJC382" s="2"/>
      <c r="VJD382" s="2"/>
      <c r="VJE382" s="2"/>
      <c r="VJF382" s="2"/>
      <c r="VJG382" s="2"/>
      <c r="VJH382" s="2"/>
      <c r="VJI382" s="2"/>
      <c r="VJJ382" s="2"/>
      <c r="VJK382" s="2"/>
      <c r="VJL382" s="2"/>
      <c r="VJM382" s="2"/>
      <c r="VJN382" s="2"/>
      <c r="VJO382" s="2"/>
      <c r="VJP382" s="2"/>
      <c r="VJQ382" s="2"/>
      <c r="VJR382" s="2"/>
      <c r="VJS382" s="2"/>
      <c r="VJT382" s="2"/>
      <c r="VJU382" s="2"/>
      <c r="VJV382" s="2"/>
      <c r="VJW382" s="2"/>
      <c r="VJX382" s="2"/>
      <c r="VJY382" s="2"/>
      <c r="VJZ382" s="2"/>
      <c r="VKA382" s="2"/>
      <c r="VKB382" s="2"/>
      <c r="VKC382" s="2"/>
      <c r="VKD382" s="2"/>
      <c r="VKE382" s="2"/>
      <c r="VKF382" s="2"/>
      <c r="VKG382" s="2"/>
      <c r="VKH382" s="2"/>
      <c r="VKI382" s="2"/>
      <c r="VKJ382" s="2"/>
      <c r="VKK382" s="2"/>
      <c r="VKL382" s="2"/>
      <c r="VKM382" s="2"/>
      <c r="VKN382" s="2"/>
      <c r="VKO382" s="2"/>
      <c r="VKP382" s="2"/>
      <c r="VKQ382" s="2"/>
      <c r="VKR382" s="2"/>
      <c r="VKS382" s="2"/>
      <c r="VKT382" s="2"/>
      <c r="VKU382" s="2"/>
      <c r="VKV382" s="2"/>
      <c r="VKW382" s="2"/>
      <c r="VKX382" s="2"/>
      <c r="VKY382" s="2"/>
      <c r="VKZ382" s="2"/>
      <c r="VLA382" s="2"/>
      <c r="VLB382" s="2"/>
      <c r="VLC382" s="2"/>
      <c r="VLD382" s="2"/>
      <c r="VLE382" s="2"/>
      <c r="VLF382" s="2"/>
      <c r="VLG382" s="2"/>
      <c r="VLH382" s="2"/>
      <c r="VLI382" s="2"/>
      <c r="VLJ382" s="2"/>
      <c r="VLK382" s="2"/>
      <c r="VLL382" s="2"/>
      <c r="VLM382" s="2"/>
      <c r="VLN382" s="2"/>
      <c r="VLO382" s="2"/>
      <c r="VLP382" s="2"/>
      <c r="VLQ382" s="2"/>
      <c r="VLR382" s="2"/>
      <c r="VLS382" s="2"/>
      <c r="VLT382" s="2"/>
      <c r="VLU382" s="2"/>
      <c r="VLV382" s="2"/>
      <c r="VLW382" s="2"/>
      <c r="VLX382" s="2"/>
      <c r="VLY382" s="2"/>
      <c r="VLZ382" s="2"/>
      <c r="VMA382" s="2"/>
      <c r="VMB382" s="2"/>
      <c r="VMC382" s="2"/>
      <c r="VMD382" s="2"/>
      <c r="VME382" s="2"/>
      <c r="VMF382" s="2"/>
      <c r="VMG382" s="2"/>
      <c r="VMH382" s="2"/>
      <c r="VMI382" s="2"/>
      <c r="VMJ382" s="2"/>
      <c r="VMK382" s="2"/>
      <c r="VML382" s="2"/>
      <c r="VMM382" s="2"/>
      <c r="VMN382" s="2"/>
      <c r="VMO382" s="2"/>
      <c r="VMP382" s="2"/>
      <c r="VMQ382" s="2"/>
      <c r="VMR382" s="2"/>
      <c r="VMS382" s="2"/>
      <c r="VMT382" s="2"/>
      <c r="VMU382" s="2"/>
      <c r="VMV382" s="2"/>
      <c r="VMW382" s="2"/>
      <c r="VMX382" s="2"/>
      <c r="VMY382" s="2"/>
      <c r="VMZ382" s="2"/>
      <c r="VNA382" s="2"/>
      <c r="VNB382" s="2"/>
      <c r="VNC382" s="2"/>
      <c r="VND382" s="2"/>
      <c r="VNE382" s="2"/>
      <c r="VNF382" s="2"/>
      <c r="VNG382" s="2"/>
      <c r="VNH382" s="2"/>
      <c r="VNI382" s="2"/>
      <c r="VNJ382" s="2"/>
      <c r="VNK382" s="2"/>
      <c r="VNL382" s="2"/>
      <c r="VNM382" s="2"/>
      <c r="VNN382" s="2"/>
      <c r="VNO382" s="2"/>
      <c r="VNP382" s="2"/>
      <c r="VNQ382" s="2"/>
      <c r="VNR382" s="2"/>
      <c r="VNS382" s="2"/>
      <c r="VNT382" s="2"/>
      <c r="VNU382" s="2"/>
      <c r="VNV382" s="2"/>
      <c r="VNW382" s="2"/>
      <c r="VNX382" s="2"/>
      <c r="VNY382" s="2"/>
      <c r="VNZ382" s="2"/>
      <c r="VOA382" s="2"/>
      <c r="VOB382" s="2"/>
      <c r="VOC382" s="2"/>
      <c r="VOD382" s="2"/>
      <c r="VOE382" s="2"/>
      <c r="VOF382" s="2"/>
      <c r="VOG382" s="2"/>
      <c r="VOH382" s="2"/>
      <c r="VOI382" s="2"/>
      <c r="VOJ382" s="2"/>
      <c r="VOK382" s="2"/>
      <c r="VOL382" s="2"/>
      <c r="VOM382" s="2"/>
      <c r="VON382" s="2"/>
      <c r="VOO382" s="2"/>
      <c r="VOP382" s="2"/>
      <c r="VOQ382" s="2"/>
      <c r="VOR382" s="2"/>
      <c r="VOS382" s="2"/>
      <c r="VOT382" s="2"/>
      <c r="VOU382" s="2"/>
      <c r="VOV382" s="2"/>
      <c r="VOW382" s="2"/>
      <c r="VOX382" s="2"/>
      <c r="VOY382" s="2"/>
      <c r="VOZ382" s="2"/>
      <c r="VPA382" s="2"/>
      <c r="VPB382" s="2"/>
      <c r="VPC382" s="2"/>
      <c r="VPD382" s="2"/>
      <c r="VPE382" s="2"/>
      <c r="VPF382" s="2"/>
      <c r="VPG382" s="2"/>
      <c r="VPH382" s="2"/>
      <c r="VPI382" s="2"/>
      <c r="VPJ382" s="2"/>
      <c r="VPK382" s="2"/>
      <c r="VPL382" s="2"/>
      <c r="VPM382" s="2"/>
      <c r="VPN382" s="2"/>
      <c r="VPO382" s="2"/>
      <c r="VPP382" s="2"/>
      <c r="VPQ382" s="2"/>
      <c r="VPR382" s="2"/>
      <c r="VPS382" s="2"/>
      <c r="VPT382" s="2"/>
      <c r="VPU382" s="2"/>
      <c r="VPV382" s="2"/>
      <c r="VPW382" s="2"/>
      <c r="VPX382" s="2"/>
      <c r="VPY382" s="2"/>
      <c r="VPZ382" s="2"/>
      <c r="VQA382" s="2"/>
      <c r="VQB382" s="2"/>
      <c r="VQC382" s="2"/>
      <c r="VQD382" s="2"/>
      <c r="VQE382" s="2"/>
      <c r="VQF382" s="2"/>
      <c r="VQG382" s="2"/>
      <c r="VQH382" s="2"/>
      <c r="VQI382" s="2"/>
      <c r="VQJ382" s="2"/>
      <c r="VQK382" s="2"/>
      <c r="VQL382" s="2"/>
      <c r="VQM382" s="2"/>
      <c r="VQN382" s="2"/>
      <c r="VQO382" s="2"/>
      <c r="VQP382" s="2"/>
      <c r="VQQ382" s="2"/>
      <c r="VQR382" s="2"/>
      <c r="VQS382" s="2"/>
      <c r="VQT382" s="2"/>
      <c r="VQU382" s="2"/>
      <c r="VQV382" s="2"/>
      <c r="VQW382" s="2"/>
      <c r="VQX382" s="2"/>
      <c r="VQY382" s="2"/>
      <c r="VQZ382" s="2"/>
      <c r="VRA382" s="2"/>
      <c r="VRB382" s="2"/>
      <c r="VRC382" s="2"/>
      <c r="VRD382" s="2"/>
      <c r="VRE382" s="2"/>
      <c r="VRF382" s="2"/>
      <c r="VRG382" s="2"/>
      <c r="VRH382" s="2"/>
      <c r="VRI382" s="2"/>
      <c r="VRJ382" s="2"/>
      <c r="VRK382" s="2"/>
      <c r="VRL382" s="2"/>
      <c r="VRM382" s="2"/>
      <c r="VRN382" s="2"/>
      <c r="VRO382" s="2"/>
      <c r="VRP382" s="2"/>
      <c r="VRQ382" s="2"/>
      <c r="VRR382" s="2"/>
      <c r="VRS382" s="2"/>
      <c r="VRT382" s="2"/>
      <c r="VRU382" s="2"/>
      <c r="VRV382" s="2"/>
      <c r="VRW382" s="2"/>
      <c r="VRX382" s="2"/>
      <c r="VRY382" s="2"/>
      <c r="VRZ382" s="2"/>
      <c r="VSA382" s="2"/>
      <c r="VSB382" s="2"/>
      <c r="VSC382" s="2"/>
      <c r="VSD382" s="2"/>
      <c r="VSE382" s="2"/>
      <c r="VSF382" s="2"/>
      <c r="VSG382" s="2"/>
      <c r="VSH382" s="2"/>
      <c r="VSI382" s="2"/>
      <c r="VSJ382" s="2"/>
      <c r="VSK382" s="2"/>
      <c r="VSL382" s="2"/>
      <c r="VSM382" s="2"/>
      <c r="VSN382" s="2"/>
      <c r="VSO382" s="2"/>
      <c r="VSP382" s="2"/>
      <c r="VSQ382" s="2"/>
      <c r="VSR382" s="2"/>
      <c r="VSS382" s="2"/>
      <c r="VST382" s="2"/>
      <c r="VSU382" s="2"/>
      <c r="VSV382" s="2"/>
      <c r="VSW382" s="2"/>
      <c r="VSX382" s="2"/>
      <c r="VSY382" s="2"/>
      <c r="VSZ382" s="2"/>
      <c r="VTA382" s="2"/>
      <c r="VTB382" s="2"/>
      <c r="VTC382" s="2"/>
      <c r="VTD382" s="2"/>
      <c r="VTE382" s="2"/>
      <c r="VTF382" s="2"/>
      <c r="VTG382" s="2"/>
      <c r="VTH382" s="2"/>
      <c r="VTI382" s="2"/>
      <c r="VTJ382" s="2"/>
      <c r="VTK382" s="2"/>
      <c r="VTL382" s="2"/>
      <c r="VTM382" s="2"/>
      <c r="VTN382" s="2"/>
      <c r="VTO382" s="2"/>
      <c r="VTP382" s="2"/>
      <c r="VTQ382" s="2"/>
      <c r="VTR382" s="2"/>
      <c r="VTS382" s="2"/>
      <c r="VTT382" s="2"/>
      <c r="VTU382" s="2"/>
      <c r="VTV382" s="2"/>
      <c r="VTW382" s="2"/>
      <c r="VTX382" s="2"/>
      <c r="VTY382" s="2"/>
      <c r="VTZ382" s="2"/>
      <c r="VUA382" s="2"/>
      <c r="VUB382" s="2"/>
      <c r="VUC382" s="2"/>
      <c r="VUD382" s="2"/>
      <c r="VUE382" s="2"/>
      <c r="VUF382" s="2"/>
      <c r="VUG382" s="2"/>
      <c r="VUH382" s="2"/>
      <c r="VUI382" s="2"/>
      <c r="VUJ382" s="2"/>
      <c r="VUK382" s="2"/>
      <c r="VUL382" s="2"/>
      <c r="VUM382" s="2"/>
      <c r="VUN382" s="2"/>
      <c r="VUO382" s="2"/>
      <c r="VUP382" s="2"/>
      <c r="VUQ382" s="2"/>
      <c r="VUR382" s="2"/>
      <c r="VUS382" s="2"/>
      <c r="VUT382" s="2"/>
      <c r="VUU382" s="2"/>
      <c r="VUV382" s="2"/>
      <c r="VUW382" s="2"/>
      <c r="VUX382" s="2"/>
      <c r="VUY382" s="2"/>
      <c r="VUZ382" s="2"/>
      <c r="VVA382" s="2"/>
      <c r="VVB382" s="2"/>
      <c r="VVC382" s="2"/>
      <c r="VVD382" s="2"/>
      <c r="VVE382" s="2"/>
      <c r="VVF382" s="2"/>
      <c r="VVG382" s="2"/>
      <c r="VVH382" s="2"/>
      <c r="VVI382" s="2"/>
      <c r="VVJ382" s="2"/>
      <c r="VVK382" s="2"/>
      <c r="VVL382" s="2"/>
      <c r="VVM382" s="2"/>
      <c r="VVN382" s="2"/>
      <c r="VVO382" s="2"/>
      <c r="VVP382" s="2"/>
      <c r="VVQ382" s="2"/>
      <c r="VVR382" s="2"/>
      <c r="VVS382" s="2"/>
      <c r="VVT382" s="2"/>
      <c r="VVU382" s="2"/>
      <c r="VVV382" s="2"/>
      <c r="VVW382" s="2"/>
      <c r="VVX382" s="2"/>
      <c r="VVY382" s="2"/>
      <c r="VVZ382" s="2"/>
      <c r="VWA382" s="2"/>
      <c r="VWB382" s="2"/>
      <c r="VWC382" s="2"/>
      <c r="VWD382" s="2"/>
      <c r="VWE382" s="2"/>
      <c r="VWF382" s="2"/>
      <c r="VWG382" s="2"/>
      <c r="VWH382" s="2"/>
      <c r="VWI382" s="2"/>
      <c r="VWJ382" s="2"/>
      <c r="VWK382" s="2"/>
      <c r="VWL382" s="2"/>
      <c r="VWM382" s="2"/>
      <c r="VWN382" s="2"/>
      <c r="VWO382" s="2"/>
      <c r="VWP382" s="2"/>
      <c r="VWQ382" s="2"/>
      <c r="VWR382" s="2"/>
      <c r="VWS382" s="2"/>
      <c r="VWT382" s="2"/>
      <c r="VWU382" s="2"/>
      <c r="VWV382" s="2"/>
      <c r="VWW382" s="2"/>
      <c r="VWX382" s="2"/>
      <c r="VWY382" s="2"/>
      <c r="VWZ382" s="2"/>
      <c r="VXA382" s="2"/>
      <c r="VXB382" s="2"/>
      <c r="VXC382" s="2"/>
      <c r="VXD382" s="2"/>
      <c r="VXE382" s="2"/>
      <c r="VXF382" s="2"/>
      <c r="VXG382" s="2"/>
      <c r="VXH382" s="2"/>
      <c r="VXI382" s="2"/>
      <c r="VXJ382" s="2"/>
      <c r="VXK382" s="2"/>
      <c r="VXL382" s="2"/>
      <c r="VXM382" s="2"/>
      <c r="VXN382" s="2"/>
      <c r="VXO382" s="2"/>
      <c r="VXP382" s="2"/>
      <c r="VXQ382" s="2"/>
      <c r="VXR382" s="2"/>
      <c r="VXS382" s="2"/>
      <c r="VXT382" s="2"/>
      <c r="VXU382" s="2"/>
      <c r="VXV382" s="2"/>
      <c r="VXW382" s="2"/>
      <c r="VXX382" s="2"/>
      <c r="VXY382" s="2"/>
      <c r="VXZ382" s="2"/>
      <c r="VYA382" s="2"/>
      <c r="VYB382" s="2"/>
      <c r="VYC382" s="2"/>
      <c r="VYD382" s="2"/>
      <c r="VYE382" s="2"/>
      <c r="VYF382" s="2"/>
      <c r="VYG382" s="2"/>
      <c r="VYH382" s="2"/>
      <c r="VYI382" s="2"/>
      <c r="VYJ382" s="2"/>
      <c r="VYK382" s="2"/>
      <c r="VYL382" s="2"/>
      <c r="VYM382" s="2"/>
      <c r="VYN382" s="2"/>
      <c r="VYO382" s="2"/>
      <c r="VYP382" s="2"/>
      <c r="VYQ382" s="2"/>
      <c r="VYR382" s="2"/>
      <c r="VYS382" s="2"/>
      <c r="VYT382" s="2"/>
      <c r="VYU382" s="2"/>
      <c r="VYV382" s="2"/>
      <c r="VYW382" s="2"/>
      <c r="VYX382" s="2"/>
      <c r="VYY382" s="2"/>
      <c r="VYZ382" s="2"/>
      <c r="VZA382" s="2"/>
      <c r="VZB382" s="2"/>
      <c r="VZC382" s="2"/>
      <c r="VZD382" s="2"/>
      <c r="VZE382" s="2"/>
      <c r="VZF382" s="2"/>
      <c r="VZG382" s="2"/>
      <c r="VZH382" s="2"/>
      <c r="VZI382" s="2"/>
      <c r="VZJ382" s="2"/>
      <c r="VZK382" s="2"/>
      <c r="VZL382" s="2"/>
      <c r="VZM382" s="2"/>
      <c r="VZN382" s="2"/>
      <c r="VZO382" s="2"/>
      <c r="VZP382" s="2"/>
      <c r="VZQ382" s="2"/>
      <c r="VZR382" s="2"/>
      <c r="VZS382" s="2"/>
      <c r="VZT382" s="2"/>
      <c r="VZU382" s="2"/>
      <c r="VZV382" s="2"/>
      <c r="VZW382" s="2"/>
      <c r="VZX382" s="2"/>
      <c r="VZY382" s="2"/>
      <c r="VZZ382" s="2"/>
      <c r="WAA382" s="2"/>
      <c r="WAB382" s="2"/>
      <c r="WAC382" s="2"/>
      <c r="WAD382" s="2"/>
      <c r="WAE382" s="2"/>
      <c r="WAF382" s="2"/>
      <c r="WAG382" s="2"/>
      <c r="WAH382" s="2"/>
      <c r="WAI382" s="2"/>
      <c r="WAJ382" s="2"/>
      <c r="WAK382" s="2"/>
      <c r="WAL382" s="2"/>
      <c r="WAM382" s="2"/>
      <c r="WAN382" s="2"/>
      <c r="WAO382" s="2"/>
      <c r="WAP382" s="2"/>
      <c r="WAQ382" s="2"/>
      <c r="WAR382" s="2"/>
      <c r="WAS382" s="2"/>
      <c r="WAT382" s="2"/>
      <c r="WAU382" s="2"/>
      <c r="WAV382" s="2"/>
      <c r="WAW382" s="2"/>
      <c r="WAX382" s="2"/>
      <c r="WAY382" s="2"/>
      <c r="WAZ382" s="2"/>
      <c r="WBA382" s="2"/>
      <c r="WBB382" s="2"/>
      <c r="WBC382" s="2"/>
      <c r="WBD382" s="2"/>
      <c r="WBE382" s="2"/>
      <c r="WBF382" s="2"/>
      <c r="WBG382" s="2"/>
      <c r="WBH382" s="2"/>
      <c r="WBI382" s="2"/>
      <c r="WBJ382" s="2"/>
      <c r="WBK382" s="2"/>
      <c r="WBL382" s="2"/>
      <c r="WBM382" s="2"/>
      <c r="WBN382" s="2"/>
      <c r="WBO382" s="2"/>
      <c r="WBP382" s="2"/>
      <c r="WBQ382" s="2"/>
      <c r="WBR382" s="2"/>
      <c r="WBS382" s="2"/>
      <c r="WBT382" s="2"/>
      <c r="WBU382" s="2"/>
      <c r="WBV382" s="2"/>
      <c r="WBW382" s="2"/>
      <c r="WBX382" s="2"/>
      <c r="WBY382" s="2"/>
      <c r="WBZ382" s="2"/>
      <c r="WCA382" s="2"/>
      <c r="WCB382" s="2"/>
      <c r="WCC382" s="2"/>
      <c r="WCD382" s="2"/>
      <c r="WCE382" s="2"/>
      <c r="WCF382" s="2"/>
      <c r="WCG382" s="2"/>
      <c r="WCH382" s="2"/>
      <c r="WCI382" s="2"/>
      <c r="WCJ382" s="2"/>
      <c r="WCK382" s="2"/>
      <c r="WCL382" s="2"/>
      <c r="WCM382" s="2"/>
      <c r="WCN382" s="2"/>
      <c r="WCO382" s="2"/>
      <c r="WCP382" s="2"/>
      <c r="WCQ382" s="2"/>
      <c r="WCR382" s="2"/>
      <c r="WCS382" s="2"/>
      <c r="WCT382" s="2"/>
      <c r="WCU382" s="2"/>
      <c r="WCV382" s="2"/>
      <c r="WCW382" s="2"/>
      <c r="WCX382" s="2"/>
      <c r="WCY382" s="2"/>
      <c r="WCZ382" s="2"/>
      <c r="WDA382" s="2"/>
      <c r="WDB382" s="2"/>
      <c r="WDC382" s="2"/>
      <c r="WDD382" s="2"/>
      <c r="WDE382" s="2"/>
      <c r="WDF382" s="2"/>
      <c r="WDG382" s="2"/>
      <c r="WDH382" s="2"/>
      <c r="WDI382" s="2"/>
      <c r="WDJ382" s="2"/>
      <c r="WDK382" s="2"/>
      <c r="WDL382" s="2"/>
      <c r="WDM382" s="2"/>
      <c r="WDN382" s="2"/>
      <c r="WDO382" s="2"/>
      <c r="WDP382" s="2"/>
      <c r="WDQ382" s="2"/>
      <c r="WDR382" s="2"/>
      <c r="WDS382" s="2"/>
      <c r="WDT382" s="2"/>
      <c r="WDU382" s="2"/>
      <c r="WDV382" s="2"/>
      <c r="WDW382" s="2"/>
      <c r="WDX382" s="2"/>
      <c r="WDY382" s="2"/>
      <c r="WDZ382" s="2"/>
      <c r="WEA382" s="2"/>
      <c r="WEB382" s="2"/>
      <c r="WEC382" s="2"/>
      <c r="WED382" s="2"/>
      <c r="WEE382" s="2"/>
      <c r="WEF382" s="2"/>
      <c r="WEG382" s="2"/>
      <c r="WEH382" s="2"/>
      <c r="WEI382" s="2"/>
      <c r="WEJ382" s="2"/>
      <c r="WEK382" s="2"/>
      <c r="WEL382" s="2"/>
      <c r="WEM382" s="2"/>
      <c r="WEN382" s="2"/>
      <c r="WEO382" s="2"/>
      <c r="WEP382" s="2"/>
      <c r="WEQ382" s="2"/>
      <c r="WER382" s="2"/>
      <c r="WES382" s="2"/>
      <c r="WET382" s="2"/>
      <c r="WEU382" s="2"/>
      <c r="WEV382" s="2"/>
      <c r="WEW382" s="2"/>
      <c r="WEX382" s="2"/>
      <c r="WEY382" s="2"/>
      <c r="WEZ382" s="2"/>
      <c r="WFA382" s="2"/>
      <c r="WFB382" s="2"/>
      <c r="WFC382" s="2"/>
      <c r="WFD382" s="2"/>
      <c r="WFE382" s="2"/>
      <c r="WFF382" s="2"/>
      <c r="WFG382" s="2"/>
      <c r="WFH382" s="2"/>
      <c r="WFI382" s="2"/>
      <c r="WFJ382" s="2"/>
      <c r="WFK382" s="2"/>
      <c r="WFL382" s="2"/>
      <c r="WFM382" s="2"/>
      <c r="WFN382" s="2"/>
      <c r="WFO382" s="2"/>
      <c r="WFP382" s="2"/>
      <c r="WFQ382" s="2"/>
      <c r="WFR382" s="2"/>
      <c r="WFS382" s="2"/>
      <c r="WFT382" s="2"/>
      <c r="WFU382" s="2"/>
      <c r="WFV382" s="2"/>
      <c r="WFW382" s="2"/>
      <c r="WFX382" s="2"/>
      <c r="WFY382" s="2"/>
      <c r="WFZ382" s="2"/>
      <c r="WGA382" s="2"/>
      <c r="WGB382" s="2"/>
      <c r="WGC382" s="2"/>
      <c r="WGD382" s="2"/>
      <c r="WGE382" s="2"/>
      <c r="WGF382" s="2"/>
      <c r="WGG382" s="2"/>
      <c r="WGH382" s="2"/>
      <c r="WGI382" s="2"/>
      <c r="WGJ382" s="2"/>
      <c r="WGK382" s="2"/>
      <c r="WGL382" s="2"/>
      <c r="WGM382" s="2"/>
      <c r="WGN382" s="2"/>
      <c r="WGO382" s="2"/>
      <c r="WGP382" s="2"/>
      <c r="WGQ382" s="2"/>
      <c r="WGR382" s="2"/>
      <c r="WGS382" s="2"/>
      <c r="WGT382" s="2"/>
      <c r="WGU382" s="2"/>
      <c r="WGV382" s="2"/>
      <c r="WGW382" s="2"/>
      <c r="WGX382" s="2"/>
      <c r="WGY382" s="2"/>
      <c r="WGZ382" s="2"/>
      <c r="WHA382" s="2"/>
      <c r="WHB382" s="2"/>
      <c r="WHC382" s="2"/>
      <c r="WHD382" s="2"/>
      <c r="WHE382" s="2"/>
      <c r="WHF382" s="2"/>
      <c r="WHG382" s="2"/>
      <c r="WHH382" s="2"/>
      <c r="WHI382" s="2"/>
      <c r="WHJ382" s="2"/>
      <c r="WHK382" s="2"/>
      <c r="WHL382" s="2"/>
      <c r="WHM382" s="2"/>
      <c r="WHN382" s="2"/>
      <c r="WHO382" s="2"/>
      <c r="WHP382" s="2"/>
      <c r="WHQ382" s="2"/>
      <c r="WHR382" s="2"/>
      <c r="WHS382" s="2"/>
      <c r="WHT382" s="2"/>
      <c r="WHU382" s="2"/>
      <c r="WHV382" s="2"/>
      <c r="WHW382" s="2"/>
      <c r="WHX382" s="2"/>
      <c r="WHY382" s="2"/>
      <c r="WHZ382" s="2"/>
      <c r="WIA382" s="2"/>
      <c r="WIB382" s="2"/>
      <c r="WIC382" s="2"/>
      <c r="WID382" s="2"/>
      <c r="WIE382" s="2"/>
      <c r="WIF382" s="2"/>
      <c r="WIG382" s="2"/>
      <c r="WIH382" s="2"/>
      <c r="WII382" s="2"/>
      <c r="WIJ382" s="2"/>
      <c r="WIK382" s="2"/>
      <c r="WIL382" s="2"/>
      <c r="WIM382" s="2"/>
      <c r="WIN382" s="2"/>
      <c r="WIO382" s="2"/>
      <c r="WIP382" s="2"/>
      <c r="WIQ382" s="2"/>
      <c r="WIR382" s="2"/>
      <c r="WIS382" s="2"/>
      <c r="WIT382" s="2"/>
      <c r="WIU382" s="2"/>
      <c r="WIV382" s="2"/>
      <c r="WIW382" s="2"/>
      <c r="WIX382" s="2"/>
      <c r="WIY382" s="2"/>
      <c r="WIZ382" s="2"/>
      <c r="WJA382" s="2"/>
      <c r="WJB382" s="2"/>
      <c r="WJC382" s="2"/>
      <c r="WJD382" s="2"/>
      <c r="WJE382" s="2"/>
      <c r="WJF382" s="2"/>
      <c r="WJG382" s="2"/>
      <c r="WJH382" s="2"/>
      <c r="WJI382" s="2"/>
      <c r="WJJ382" s="2"/>
      <c r="WJK382" s="2"/>
      <c r="WJL382" s="2"/>
      <c r="WJM382" s="2"/>
      <c r="WJN382" s="2"/>
      <c r="WJO382" s="2"/>
      <c r="WJP382" s="2"/>
      <c r="WJQ382" s="2"/>
      <c r="WJR382" s="2"/>
      <c r="WJS382" s="2"/>
      <c r="WJT382" s="2"/>
      <c r="WJU382" s="2"/>
      <c r="WJV382" s="2"/>
      <c r="WJW382" s="2"/>
      <c r="WJX382" s="2"/>
      <c r="WJY382" s="2"/>
      <c r="WJZ382" s="2"/>
      <c r="WKA382" s="2"/>
      <c r="WKB382" s="2"/>
      <c r="WKC382" s="2"/>
      <c r="WKD382" s="2"/>
      <c r="WKE382" s="2"/>
      <c r="WKF382" s="2"/>
      <c r="WKG382" s="2"/>
      <c r="WKH382" s="2"/>
      <c r="WKI382" s="2"/>
      <c r="WKJ382" s="2"/>
      <c r="WKK382" s="2"/>
      <c r="WKL382" s="2"/>
      <c r="WKM382" s="2"/>
      <c r="WKN382" s="2"/>
      <c r="WKO382" s="2"/>
      <c r="WKP382" s="2"/>
      <c r="WKQ382" s="2"/>
      <c r="WKR382" s="2"/>
      <c r="WKS382" s="2"/>
      <c r="WKT382" s="2"/>
      <c r="WKU382" s="2"/>
      <c r="WKV382" s="2"/>
      <c r="WKW382" s="2"/>
      <c r="WKX382" s="2"/>
      <c r="WKY382" s="2"/>
      <c r="WKZ382" s="2"/>
      <c r="WLA382" s="2"/>
      <c r="WLB382" s="2"/>
      <c r="WLC382" s="2"/>
      <c r="WLD382" s="2"/>
      <c r="WLE382" s="2"/>
      <c r="WLF382" s="2"/>
      <c r="WLG382" s="2"/>
      <c r="WLH382" s="2"/>
      <c r="WLI382" s="2"/>
      <c r="WLJ382" s="2"/>
      <c r="WLK382" s="2"/>
      <c r="WLL382" s="2"/>
      <c r="WLM382" s="2"/>
      <c r="WLN382" s="2"/>
      <c r="WLO382" s="2"/>
      <c r="WLP382" s="2"/>
      <c r="WLQ382" s="2"/>
      <c r="WLR382" s="2"/>
      <c r="WLS382" s="2"/>
      <c r="WLT382" s="2"/>
      <c r="WLU382" s="2"/>
      <c r="WLV382" s="2"/>
      <c r="WLW382" s="2"/>
      <c r="WLX382" s="2"/>
      <c r="WLY382" s="2"/>
      <c r="WLZ382" s="2"/>
      <c r="WMA382" s="2"/>
      <c r="WMB382" s="2"/>
      <c r="WMC382" s="2"/>
      <c r="WMD382" s="2"/>
      <c r="WME382" s="2"/>
      <c r="WMF382" s="2"/>
      <c r="WMG382" s="2"/>
      <c r="WMH382" s="2"/>
      <c r="WMI382" s="2"/>
      <c r="WMJ382" s="2"/>
      <c r="WMK382" s="2"/>
      <c r="WML382" s="2"/>
      <c r="WMM382" s="2"/>
      <c r="WMN382" s="2"/>
      <c r="WMO382" s="2"/>
      <c r="WMP382" s="2"/>
      <c r="WMQ382" s="2"/>
      <c r="WMR382" s="2"/>
      <c r="WMS382" s="2"/>
      <c r="WMT382" s="2"/>
      <c r="WMU382" s="2"/>
      <c r="WMV382" s="2"/>
      <c r="WMW382" s="2"/>
      <c r="WMX382" s="2"/>
      <c r="WMY382" s="2"/>
      <c r="WMZ382" s="2"/>
      <c r="WNA382" s="2"/>
      <c r="WNB382" s="2"/>
      <c r="WNC382" s="2"/>
      <c r="WND382" s="2"/>
      <c r="WNE382" s="2"/>
      <c r="WNF382" s="2"/>
      <c r="WNG382" s="2"/>
      <c r="WNH382" s="2"/>
      <c r="WNI382" s="2"/>
      <c r="WNJ382" s="2"/>
      <c r="WNK382" s="2"/>
      <c r="WNL382" s="2"/>
      <c r="WNM382" s="2"/>
      <c r="WNN382" s="2"/>
      <c r="WNO382" s="2"/>
      <c r="WNP382" s="2"/>
      <c r="WNQ382" s="2"/>
      <c r="WNR382" s="2"/>
      <c r="WNS382" s="2"/>
      <c r="WNT382" s="2"/>
      <c r="WNU382" s="2"/>
      <c r="WNV382" s="2"/>
      <c r="WNW382" s="2"/>
      <c r="WNX382" s="2"/>
      <c r="WNY382" s="2"/>
      <c r="WNZ382" s="2"/>
      <c r="WOA382" s="2"/>
      <c r="WOB382" s="2"/>
      <c r="WOC382" s="2"/>
      <c r="WOD382" s="2"/>
      <c r="WOE382" s="2"/>
      <c r="WOF382" s="2"/>
      <c r="WOG382" s="2"/>
      <c r="WOH382" s="2"/>
      <c r="WOI382" s="2"/>
      <c r="WOJ382" s="2"/>
      <c r="WOK382" s="2"/>
      <c r="WOL382" s="2"/>
      <c r="WOM382" s="2"/>
      <c r="WON382" s="2"/>
      <c r="WOO382" s="2"/>
      <c r="WOP382" s="2"/>
      <c r="WOQ382" s="2"/>
      <c r="WOR382" s="2"/>
      <c r="WOS382" s="2"/>
      <c r="WOT382" s="2"/>
      <c r="WOU382" s="2"/>
      <c r="WOV382" s="2"/>
      <c r="WOW382" s="2"/>
      <c r="WOX382" s="2"/>
      <c r="WOY382" s="2"/>
      <c r="WOZ382" s="2"/>
      <c r="WPA382" s="2"/>
      <c r="WPB382" s="2"/>
      <c r="WPC382" s="2"/>
      <c r="WPD382" s="2"/>
      <c r="WPE382" s="2"/>
      <c r="WPF382" s="2"/>
      <c r="WPG382" s="2"/>
      <c r="WPH382" s="2"/>
      <c r="WPI382" s="2"/>
      <c r="WPJ382" s="2"/>
      <c r="WPK382" s="2"/>
      <c r="WPL382" s="2"/>
      <c r="WPM382" s="2"/>
      <c r="WPN382" s="2"/>
      <c r="WPO382" s="2"/>
      <c r="WPP382" s="2"/>
      <c r="WPQ382" s="2"/>
      <c r="WPR382" s="2"/>
      <c r="WPS382" s="2"/>
      <c r="WPT382" s="2"/>
      <c r="WPU382" s="2"/>
      <c r="WPV382" s="2"/>
      <c r="WPW382" s="2"/>
      <c r="WPX382" s="2"/>
      <c r="WPY382" s="2"/>
      <c r="WPZ382" s="2"/>
      <c r="WQA382" s="2"/>
      <c r="WQB382" s="2"/>
      <c r="WQC382" s="2"/>
      <c r="WQD382" s="2"/>
      <c r="WQE382" s="2"/>
      <c r="WQF382" s="2"/>
      <c r="WQG382" s="2"/>
      <c r="WQH382" s="2"/>
      <c r="WQI382" s="2"/>
      <c r="WQJ382" s="2"/>
      <c r="WQK382" s="2"/>
      <c r="WQL382" s="2"/>
      <c r="WQM382" s="2"/>
      <c r="WQN382" s="2"/>
      <c r="WQO382" s="2"/>
      <c r="WQP382" s="2"/>
      <c r="WQQ382" s="2"/>
      <c r="WQR382" s="2"/>
      <c r="WQS382" s="2"/>
      <c r="WQT382" s="2"/>
      <c r="WQU382" s="2"/>
      <c r="WQV382" s="2"/>
      <c r="WQW382" s="2"/>
      <c r="WQX382" s="2"/>
      <c r="WQY382" s="2"/>
      <c r="WQZ382" s="2"/>
      <c r="WRA382" s="2"/>
      <c r="WRB382" s="2"/>
      <c r="WRC382" s="2"/>
      <c r="WRD382" s="2"/>
      <c r="WRE382" s="2"/>
      <c r="WRF382" s="2"/>
      <c r="WRG382" s="2"/>
      <c r="WRH382" s="2"/>
      <c r="WRI382" s="2"/>
      <c r="WRJ382" s="2"/>
      <c r="WRK382" s="2"/>
      <c r="WRL382" s="2"/>
      <c r="WRM382" s="2"/>
      <c r="WRN382" s="2"/>
      <c r="WRO382" s="2"/>
      <c r="WRP382" s="2"/>
      <c r="WRQ382" s="2"/>
      <c r="WRR382" s="2"/>
      <c r="WRS382" s="2"/>
      <c r="WRT382" s="2"/>
      <c r="WRU382" s="2"/>
      <c r="WRV382" s="2"/>
      <c r="WRW382" s="2"/>
      <c r="WRX382" s="2"/>
      <c r="WRY382" s="2"/>
      <c r="WRZ382" s="2"/>
      <c r="WSA382" s="2"/>
      <c r="WSB382" s="2"/>
      <c r="WSC382" s="2"/>
      <c r="WSD382" s="2"/>
      <c r="WSE382" s="2"/>
      <c r="WSF382" s="2"/>
      <c r="WSG382" s="2"/>
      <c r="WSH382" s="2"/>
      <c r="WSI382" s="2"/>
      <c r="WSJ382" s="2"/>
      <c r="WSK382" s="2"/>
      <c r="WSL382" s="2"/>
      <c r="WSM382" s="2"/>
      <c r="WSN382" s="2"/>
      <c r="WSO382" s="2"/>
      <c r="WSP382" s="2"/>
      <c r="WSQ382" s="2"/>
      <c r="WSR382" s="2"/>
      <c r="WSS382" s="2"/>
      <c r="WST382" s="2"/>
      <c r="WSU382" s="2"/>
      <c r="WSV382" s="2"/>
      <c r="WSW382" s="2"/>
      <c r="WSX382" s="2"/>
      <c r="WSY382" s="2"/>
      <c r="WSZ382" s="2"/>
      <c r="WTA382" s="2"/>
      <c r="WTB382" s="2"/>
      <c r="WTC382" s="2"/>
      <c r="WTD382" s="2"/>
      <c r="WTE382" s="2"/>
      <c r="WTF382" s="2"/>
      <c r="WTG382" s="2"/>
      <c r="WTH382" s="2"/>
      <c r="WTI382" s="2"/>
      <c r="WTJ382" s="2"/>
      <c r="WTK382" s="2"/>
      <c r="WTL382" s="2"/>
      <c r="WTM382" s="2"/>
      <c r="WTN382" s="2"/>
      <c r="WTO382" s="2"/>
      <c r="WTP382" s="2"/>
      <c r="WTQ382" s="2"/>
      <c r="WTR382" s="2"/>
      <c r="WTS382" s="2"/>
      <c r="WTT382" s="2"/>
      <c r="WTU382" s="2"/>
      <c r="WTV382" s="2"/>
      <c r="WTW382" s="2"/>
      <c r="WTX382" s="2"/>
      <c r="WTY382" s="2"/>
      <c r="WTZ382" s="2"/>
      <c r="WUA382" s="2"/>
      <c r="WUB382" s="2"/>
      <c r="WUC382" s="2"/>
      <c r="WUD382" s="2"/>
      <c r="WUE382" s="2"/>
      <c r="WUF382" s="2"/>
      <c r="WUG382" s="2"/>
      <c r="WUH382" s="2"/>
      <c r="WUI382" s="2"/>
      <c r="WUJ382" s="2"/>
      <c r="WUK382" s="2"/>
      <c r="WUL382" s="2"/>
      <c r="WUM382" s="2"/>
      <c r="WUN382" s="2"/>
      <c r="WUO382" s="2"/>
      <c r="WUP382" s="2"/>
      <c r="WUQ382" s="2"/>
      <c r="WUR382" s="2"/>
      <c r="WUS382" s="2"/>
      <c r="WUT382" s="2"/>
      <c r="WUU382" s="2"/>
      <c r="WUV382" s="2"/>
      <c r="WUW382" s="2"/>
      <c r="WUX382" s="2"/>
      <c r="WUY382" s="2"/>
      <c r="WUZ382" s="2"/>
      <c r="WVA382" s="2"/>
      <c r="WVB382" s="2"/>
      <c r="WVC382" s="2"/>
      <c r="WVD382" s="2"/>
      <c r="WVE382" s="2"/>
      <c r="WVF382" s="2"/>
      <c r="WVG382" s="2"/>
      <c r="WVH382" s="2"/>
      <c r="WVI382" s="2"/>
      <c r="WVJ382" s="2"/>
      <c r="WVK382" s="2"/>
      <c r="WVL382" s="2"/>
      <c r="WVM382" s="2"/>
      <c r="WVN382" s="2"/>
      <c r="WVO382" s="2"/>
      <c r="WVP382" s="2"/>
      <c r="WVQ382" s="2"/>
      <c r="WVR382" s="2"/>
      <c r="WVS382" s="2"/>
      <c r="WVT382" s="2"/>
      <c r="WVU382" s="2"/>
      <c r="WVV382" s="2"/>
      <c r="WVW382" s="2"/>
      <c r="WVX382" s="2"/>
      <c r="WVY382" s="2"/>
      <c r="WVZ382" s="2"/>
      <c r="WWA382" s="2"/>
      <c r="WWB382" s="2"/>
      <c r="WWC382" s="2"/>
      <c r="WWD382" s="2"/>
      <c r="WWE382" s="2"/>
      <c r="WWF382" s="2"/>
      <c r="WWG382" s="2"/>
      <c r="WWH382" s="2"/>
      <c r="WWI382" s="2"/>
      <c r="WWJ382" s="2"/>
      <c r="WWK382" s="2"/>
      <c r="WWL382" s="2"/>
      <c r="WWM382" s="2"/>
      <c r="WWN382" s="2"/>
      <c r="WWO382" s="2"/>
      <c r="WWP382" s="2"/>
      <c r="WWQ382" s="2"/>
      <c r="WWR382" s="2"/>
      <c r="WWS382" s="2"/>
      <c r="WWT382" s="2"/>
      <c r="WWU382" s="2"/>
      <c r="WWV382" s="2"/>
      <c r="WWW382" s="2"/>
      <c r="WWX382" s="2"/>
      <c r="WWY382" s="2"/>
      <c r="WWZ382" s="2"/>
      <c r="WXA382" s="2"/>
      <c r="WXB382" s="2"/>
      <c r="WXC382" s="2"/>
      <c r="WXD382" s="2"/>
      <c r="WXE382" s="2"/>
      <c r="WXF382" s="2"/>
      <c r="WXG382" s="2"/>
      <c r="WXH382" s="2"/>
      <c r="WXI382" s="2"/>
      <c r="WXJ382" s="2"/>
      <c r="WXK382" s="2"/>
      <c r="WXL382" s="2"/>
      <c r="WXM382" s="2"/>
      <c r="WXN382" s="2"/>
      <c r="WXO382" s="2"/>
      <c r="WXP382" s="2"/>
      <c r="WXQ382" s="2"/>
      <c r="WXR382" s="2"/>
      <c r="WXS382" s="2"/>
      <c r="WXT382" s="2"/>
      <c r="WXU382" s="2"/>
      <c r="WXV382" s="2"/>
      <c r="WXW382" s="2"/>
      <c r="WXX382" s="2"/>
      <c r="WXY382" s="2"/>
      <c r="WXZ382" s="2"/>
      <c r="WYA382" s="2"/>
      <c r="WYB382" s="2"/>
      <c r="WYC382" s="2"/>
      <c r="WYD382" s="2"/>
      <c r="WYE382" s="2"/>
      <c r="WYF382" s="2"/>
      <c r="WYG382" s="2"/>
      <c r="WYH382" s="2"/>
      <c r="WYI382" s="2"/>
      <c r="WYJ382" s="2"/>
      <c r="WYK382" s="2"/>
      <c r="WYL382" s="2"/>
      <c r="WYM382" s="2"/>
      <c r="WYN382" s="2"/>
      <c r="WYO382" s="2"/>
      <c r="WYP382" s="2"/>
      <c r="WYQ382" s="2"/>
      <c r="WYR382" s="2"/>
      <c r="WYS382" s="2"/>
      <c r="WYT382" s="2"/>
      <c r="WYU382" s="2"/>
      <c r="WYV382" s="2"/>
      <c r="WYW382" s="2"/>
      <c r="WYX382" s="2"/>
      <c r="WYY382" s="2"/>
      <c r="WYZ382" s="2"/>
      <c r="WZA382" s="2"/>
      <c r="WZB382" s="2"/>
      <c r="WZC382" s="2"/>
      <c r="WZD382" s="2"/>
      <c r="WZE382" s="2"/>
      <c r="WZF382" s="2"/>
      <c r="WZG382" s="2"/>
      <c r="WZH382" s="2"/>
      <c r="WZI382" s="2"/>
      <c r="WZJ382" s="2"/>
      <c r="WZK382" s="2"/>
      <c r="WZL382" s="2"/>
      <c r="WZM382" s="2"/>
      <c r="WZN382" s="2"/>
      <c r="WZO382" s="2"/>
      <c r="WZP382" s="2"/>
      <c r="WZQ382" s="2"/>
      <c r="WZR382" s="2"/>
      <c r="WZS382" s="2"/>
      <c r="WZT382" s="2"/>
      <c r="WZU382" s="2"/>
      <c r="WZV382" s="2"/>
      <c r="WZW382" s="2"/>
      <c r="WZX382" s="2"/>
      <c r="WZY382" s="2"/>
      <c r="WZZ382" s="2"/>
      <c r="XAA382" s="2"/>
      <c r="XAB382" s="2"/>
      <c r="XAC382" s="2"/>
      <c r="XAD382" s="2"/>
      <c r="XAE382" s="2"/>
      <c r="XAF382" s="2"/>
      <c r="XAG382" s="2"/>
      <c r="XAH382" s="2"/>
      <c r="XAI382" s="2"/>
      <c r="XAJ382" s="2"/>
      <c r="XAK382" s="2"/>
      <c r="XAL382" s="2"/>
      <c r="XAM382" s="2"/>
      <c r="XAN382" s="2"/>
      <c r="XAO382" s="2"/>
      <c r="XAP382" s="2"/>
      <c r="XAQ382" s="2"/>
      <c r="XAR382" s="2"/>
      <c r="XAS382" s="2"/>
      <c r="XAT382" s="2"/>
      <c r="XAU382" s="2"/>
      <c r="XAV382" s="2"/>
      <c r="XAW382" s="2"/>
      <c r="XAX382" s="2"/>
      <c r="XAY382" s="2"/>
      <c r="XAZ382" s="2"/>
      <c r="XBA382" s="2"/>
      <c r="XBB382" s="2"/>
      <c r="XBC382" s="2"/>
      <c r="XBD382" s="2"/>
      <c r="XBE382" s="2"/>
      <c r="XBF382" s="2"/>
      <c r="XBG382" s="2"/>
      <c r="XBH382" s="2"/>
      <c r="XBI382" s="2"/>
      <c r="XBJ382" s="2"/>
      <c r="XBK382" s="2"/>
      <c r="XBL382" s="2"/>
      <c r="XBM382" s="2"/>
      <c r="XBN382" s="2"/>
      <c r="XBO382" s="2"/>
      <c r="XBP382" s="2"/>
      <c r="XBQ382" s="2"/>
      <c r="XBR382" s="2"/>
      <c r="XBS382" s="2"/>
      <c r="XBT382" s="2"/>
    </row>
    <row r="383" spans="1:16296" s="314" customFormat="1" ht="21.75" thickBot="1">
      <c r="E383" s="18"/>
      <c r="F383" s="34"/>
      <c r="G383" s="44"/>
      <c r="H383" s="12"/>
      <c r="I383" s="12"/>
      <c r="J383" s="12"/>
      <c r="K383" s="143" t="s">
        <v>945</v>
      </c>
      <c r="L383" s="93"/>
      <c r="M383" s="93"/>
      <c r="N383" s="93"/>
      <c r="O383" s="93"/>
      <c r="P383" s="93"/>
      <c r="Q383" s="84"/>
      <c r="R383" s="93"/>
      <c r="S383" s="62"/>
      <c r="T383" s="62"/>
      <c r="U383" s="62"/>
      <c r="V383" s="62"/>
      <c r="W383" s="93"/>
      <c r="X383" s="93"/>
      <c r="Y383" s="93"/>
      <c r="Z383" s="23"/>
      <c r="AA383" s="23"/>
      <c r="AB383" s="93"/>
      <c r="AC383" s="93"/>
      <c r="AD383" s="708">
        <v>-1.7486095263841199E-4</v>
      </c>
      <c r="AE383" s="74"/>
      <c r="AF383" s="74"/>
      <c r="AG383" s="74"/>
      <c r="AH383" s="460"/>
      <c r="AI383" s="460">
        <v>1.29718355027175E-4</v>
      </c>
      <c r="AJ383" s="23"/>
      <c r="AK383" s="23"/>
      <c r="AL383" s="709">
        <v>-2.59436710055017E-5</v>
      </c>
      <c r="AM383" s="23"/>
      <c r="AN383" s="23"/>
      <c r="AO383" s="23"/>
      <c r="AP383" s="23"/>
      <c r="AQ383" s="23"/>
      <c r="AR383" s="23"/>
      <c r="AS383" s="259"/>
      <c r="AT383" s="84"/>
      <c r="AU383" s="23"/>
      <c r="AV383" s="23"/>
      <c r="AW383" s="274"/>
      <c r="AX383" s="23"/>
      <c r="AY383" s="43"/>
      <c r="AZ383" s="23"/>
      <c r="BA383" s="23"/>
      <c r="BB383" s="23"/>
      <c r="BC383" s="274"/>
      <c r="BD383" s="274"/>
      <c r="BE383" s="23"/>
      <c r="BF383" s="23"/>
      <c r="BG383" s="23"/>
      <c r="BH383" s="23"/>
      <c r="BI383" s="23"/>
      <c r="BJ383" s="23"/>
      <c r="BK383" s="23"/>
      <c r="BL383" s="23"/>
      <c r="BM383" s="23"/>
      <c r="BN383" s="23"/>
      <c r="BO383" s="23"/>
      <c r="BP383" s="23"/>
      <c r="BQ383" s="274"/>
      <c r="BR383" s="274"/>
      <c r="BS383" s="23"/>
      <c r="BT383" s="23"/>
      <c r="BU383" s="23"/>
      <c r="BV383" s="23"/>
      <c r="BW383" s="23"/>
      <c r="BX383" s="23"/>
      <c r="BY383" s="23"/>
      <c r="BZ383" s="23"/>
      <c r="CA383" s="23"/>
      <c r="CB383" s="23"/>
      <c r="CC383" s="274"/>
      <c r="CD383" s="23"/>
      <c r="CE383" s="100"/>
      <c r="CF383" s="23"/>
      <c r="CG383" s="270"/>
      <c r="CH383" s="270"/>
      <c r="CI383" s="270"/>
      <c r="CJ383" s="270"/>
      <c r="CK383" s="76"/>
      <c r="CL383" s="76"/>
      <c r="CM383" s="270"/>
      <c r="CN383" s="270"/>
      <c r="CO383" s="270"/>
      <c r="CP383" s="100"/>
      <c r="CQ383" s="274"/>
      <c r="CR383" s="274"/>
      <c r="CS383" s="74"/>
      <c r="CT383" s="74"/>
      <c r="CU383" s="74"/>
      <c r="CV383" s="270"/>
      <c r="CW383" s="238"/>
      <c r="CX383" s="270"/>
      <c r="CY383" s="270"/>
      <c r="CZ383" s="270"/>
      <c r="DA383" s="270"/>
      <c r="DB383" s="270"/>
      <c r="DC383" s="23"/>
      <c r="DD383" s="23"/>
      <c r="DE383" s="23"/>
      <c r="DF383" s="23"/>
      <c r="DG383" s="23"/>
      <c r="DH383" s="74"/>
      <c r="DI383" s="74"/>
      <c r="DJ383" s="74"/>
      <c r="DK383" s="74"/>
      <c r="DL383" s="74"/>
      <c r="DM383" s="74"/>
      <c r="DN383" s="270"/>
      <c r="DO383" s="270"/>
      <c r="DP383" s="74"/>
      <c r="DQ383" s="74"/>
      <c r="DR383" s="74"/>
      <c r="DS383" s="74"/>
      <c r="DT383" s="74"/>
      <c r="DU383" s="74"/>
      <c r="DV383" s="23"/>
      <c r="DW383" s="23"/>
      <c r="DX383" s="74"/>
      <c r="DY383" s="74"/>
      <c r="DZ383" s="74"/>
      <c r="EA383" s="74"/>
      <c r="EB383" s="74"/>
      <c r="EC383" s="74"/>
      <c r="ED383" s="74"/>
      <c r="EE383" s="74"/>
      <c r="EF383" s="74"/>
      <c r="EG383" s="74"/>
      <c r="EH383" s="74"/>
      <c r="EI383" s="74"/>
      <c r="EJ383" s="74"/>
      <c r="EK383" s="74"/>
      <c r="EL383" s="74"/>
      <c r="EM383" s="93"/>
      <c r="EN383" s="93"/>
      <c r="EO383" s="17"/>
      <c r="EP383" s="17"/>
      <c r="EQ383" s="17"/>
      <c r="ER383" s="2"/>
      <c r="ES383" s="2"/>
      <c r="ET383" s="2"/>
      <c r="EU383" s="2"/>
      <c r="EV383" s="2"/>
      <c r="EW383" s="2"/>
      <c r="EX383" s="2"/>
      <c r="EY383" s="2"/>
      <c r="EZ383" s="2"/>
      <c r="FA383" s="2"/>
      <c r="FB383" s="2"/>
      <c r="FC383" s="2"/>
      <c r="FD383" s="2"/>
      <c r="FE383" s="2"/>
      <c r="FF383" s="2"/>
      <c r="FG383" s="2"/>
      <c r="FH383" s="2"/>
      <c r="FI383" s="2"/>
      <c r="FJ383" s="2"/>
      <c r="FK383" s="2"/>
      <c r="FL383" s="2"/>
      <c r="FM383" s="2"/>
      <c r="FN383" s="2"/>
      <c r="FO383" s="2"/>
      <c r="FP383" s="2"/>
      <c r="FQ383" s="2"/>
      <c r="FR383" s="2"/>
      <c r="FS383" s="2"/>
      <c r="FT383" s="2"/>
      <c r="FU383" s="2"/>
      <c r="FV383" s="2"/>
      <c r="FW383" s="2"/>
      <c r="FX383" s="2"/>
      <c r="FY383" s="2"/>
      <c r="FZ383" s="2"/>
      <c r="GA383" s="2"/>
      <c r="GB383" s="2"/>
      <c r="GC383" s="2"/>
      <c r="GD383" s="2"/>
      <c r="GE383" s="2"/>
      <c r="GF383" s="2"/>
      <c r="GG383" s="2"/>
      <c r="GH383" s="2"/>
      <c r="GI383" s="2"/>
      <c r="GJ383" s="2"/>
      <c r="GK383" s="2"/>
      <c r="GL383" s="2"/>
      <c r="GM383" s="2"/>
      <c r="GN383" s="2"/>
      <c r="GO383" s="2"/>
      <c r="GP383" s="2"/>
      <c r="GQ383" s="2"/>
      <c r="GR383" s="2"/>
      <c r="GS383" s="2"/>
      <c r="GT383" s="2"/>
      <c r="GU383" s="2"/>
      <c r="GV383" s="2"/>
      <c r="GW383" s="2"/>
      <c r="GX383" s="2"/>
      <c r="GY383" s="2"/>
      <c r="GZ383" s="2"/>
      <c r="HA383" s="2"/>
      <c r="HB383" s="2"/>
      <c r="HC383" s="2"/>
      <c r="HD383" s="2"/>
      <c r="HE383" s="2"/>
      <c r="HF383" s="2"/>
      <c r="HG383" s="2"/>
      <c r="HH383" s="2"/>
      <c r="HI383" s="2"/>
      <c r="HJ383" s="2"/>
      <c r="HK383" s="2"/>
      <c r="HL383" s="2"/>
      <c r="HM383" s="2"/>
      <c r="HN383" s="2"/>
      <c r="HO383" s="2"/>
      <c r="HP383" s="2"/>
      <c r="HQ383" s="2"/>
      <c r="HR383" s="2"/>
      <c r="HS383" s="2"/>
      <c r="HT383" s="2"/>
      <c r="HU383" s="2"/>
      <c r="HV383" s="2"/>
      <c r="HW383" s="2"/>
      <c r="HX383" s="2"/>
      <c r="HY383" s="2"/>
      <c r="HZ383" s="2"/>
      <c r="IA383" s="2"/>
      <c r="IB383" s="2"/>
      <c r="IC383" s="2"/>
      <c r="ID383" s="2"/>
      <c r="IE383" s="2"/>
      <c r="IF383" s="2"/>
      <c r="IG383" s="2"/>
      <c r="IH383" s="2"/>
      <c r="II383" s="2"/>
      <c r="IJ383" s="2"/>
      <c r="IK383" s="2"/>
      <c r="IL383" s="2"/>
      <c r="IM383" s="2"/>
      <c r="IN383" s="2"/>
      <c r="IO383" s="2"/>
      <c r="IP383" s="2"/>
      <c r="IQ383" s="2"/>
      <c r="IR383" s="2"/>
      <c r="IS383" s="2"/>
      <c r="IT383" s="2"/>
      <c r="IU383" s="2"/>
      <c r="IV383" s="2"/>
      <c r="IW383" s="2"/>
      <c r="IX383" s="2"/>
      <c r="IY383" s="2"/>
      <c r="IZ383" s="2"/>
      <c r="JA383" s="2"/>
      <c r="JB383" s="2"/>
      <c r="JC383" s="2"/>
      <c r="JD383" s="2"/>
      <c r="JE383" s="2"/>
      <c r="JF383" s="2"/>
      <c r="JG383" s="2"/>
      <c r="JH383" s="2"/>
      <c r="JI383" s="2"/>
      <c r="JJ383" s="2"/>
      <c r="JK383" s="2"/>
      <c r="JL383" s="2"/>
      <c r="JM383" s="2"/>
      <c r="JN383" s="2"/>
      <c r="JO383" s="2"/>
      <c r="JP383" s="2"/>
      <c r="JQ383" s="2"/>
      <c r="JR383" s="2"/>
      <c r="JS383" s="2"/>
      <c r="JT383" s="2"/>
      <c r="JU383" s="2"/>
      <c r="JV383" s="2"/>
      <c r="JW383" s="2"/>
      <c r="JX383" s="2"/>
      <c r="JY383" s="2"/>
      <c r="JZ383" s="2"/>
      <c r="KA383" s="2"/>
      <c r="KB383" s="2"/>
      <c r="KC383" s="2"/>
      <c r="KD383" s="2"/>
      <c r="KE383" s="2"/>
      <c r="KF383" s="2"/>
      <c r="KG383" s="2"/>
      <c r="KH383" s="2"/>
      <c r="KI383" s="2"/>
      <c r="KJ383" s="2"/>
      <c r="KK383" s="2"/>
      <c r="KL383" s="2"/>
      <c r="KM383" s="2"/>
      <c r="KN383" s="2"/>
      <c r="KO383" s="2"/>
      <c r="KP383" s="2"/>
      <c r="KQ383" s="2"/>
      <c r="KR383" s="2"/>
      <c r="KS383" s="2"/>
      <c r="KT383" s="2"/>
      <c r="KU383" s="2"/>
      <c r="KV383" s="2"/>
      <c r="KW383" s="2"/>
      <c r="KX383" s="2"/>
      <c r="KY383" s="2"/>
      <c r="KZ383" s="2"/>
      <c r="LA383" s="2"/>
      <c r="LB383" s="2"/>
      <c r="LC383" s="2"/>
      <c r="LD383" s="2"/>
      <c r="LE383" s="2"/>
      <c r="LF383" s="2"/>
      <c r="LG383" s="2"/>
      <c r="LH383" s="2"/>
      <c r="LI383" s="2"/>
      <c r="LJ383" s="2"/>
      <c r="LK383" s="2"/>
      <c r="LL383" s="2"/>
      <c r="LM383" s="2"/>
      <c r="LN383" s="2"/>
      <c r="LO383" s="2"/>
      <c r="LP383" s="2"/>
      <c r="LQ383" s="2"/>
      <c r="LR383" s="2"/>
      <c r="LS383" s="2"/>
      <c r="LT383" s="2"/>
      <c r="LU383" s="2"/>
      <c r="LV383" s="2"/>
      <c r="LW383" s="2"/>
      <c r="LX383" s="2"/>
      <c r="LY383" s="2"/>
      <c r="LZ383" s="2"/>
      <c r="MA383" s="2"/>
      <c r="MB383" s="2"/>
      <c r="MC383" s="2"/>
      <c r="MD383" s="2"/>
      <c r="ME383" s="2"/>
      <c r="MF383" s="2"/>
      <c r="MG383" s="2"/>
      <c r="MH383" s="2"/>
      <c r="MI383" s="2"/>
      <c r="MJ383" s="2"/>
      <c r="MK383" s="2"/>
      <c r="ML383" s="2"/>
      <c r="MM383" s="2"/>
      <c r="MN383" s="2"/>
      <c r="MO383" s="2"/>
      <c r="MP383" s="2"/>
      <c r="MQ383" s="2"/>
      <c r="MR383" s="2"/>
      <c r="MS383" s="2"/>
      <c r="MT383" s="2"/>
      <c r="MU383" s="2"/>
      <c r="MV383" s="2"/>
      <c r="MW383" s="2"/>
      <c r="MX383" s="2"/>
      <c r="MY383" s="2"/>
      <c r="MZ383" s="2"/>
      <c r="NA383" s="2"/>
      <c r="NB383" s="2"/>
      <c r="NC383" s="2"/>
      <c r="ND383" s="2"/>
      <c r="NE383" s="2"/>
      <c r="NF383" s="2"/>
      <c r="NG383" s="2"/>
      <c r="NH383" s="2"/>
      <c r="NI383" s="2"/>
      <c r="NJ383" s="2"/>
      <c r="NK383" s="2"/>
      <c r="NL383" s="2"/>
      <c r="NM383" s="2"/>
      <c r="NN383" s="2"/>
      <c r="NO383" s="2"/>
      <c r="NP383" s="2"/>
      <c r="NQ383" s="2"/>
      <c r="NR383" s="2"/>
      <c r="NS383" s="2"/>
      <c r="NT383" s="2"/>
      <c r="NU383" s="2"/>
      <c r="NV383" s="2"/>
      <c r="NW383" s="2"/>
      <c r="NX383" s="2"/>
      <c r="NY383" s="2"/>
      <c r="NZ383" s="2"/>
      <c r="OA383" s="2"/>
      <c r="OB383" s="2"/>
      <c r="OC383" s="2"/>
      <c r="OD383" s="2"/>
      <c r="OE383" s="2"/>
      <c r="OF383" s="2"/>
      <c r="OG383" s="2"/>
      <c r="OH383" s="2"/>
      <c r="OI383" s="2"/>
      <c r="OJ383" s="2"/>
      <c r="OK383" s="2"/>
      <c r="OL383" s="2"/>
      <c r="OM383" s="2"/>
      <c r="ON383" s="2"/>
      <c r="OO383" s="2"/>
      <c r="OP383" s="2"/>
      <c r="OQ383" s="2"/>
      <c r="OR383" s="2"/>
      <c r="OS383" s="2"/>
      <c r="OT383" s="2"/>
      <c r="OU383" s="2"/>
      <c r="OV383" s="2"/>
      <c r="OW383" s="2"/>
      <c r="OX383" s="2"/>
      <c r="OY383" s="2"/>
      <c r="OZ383" s="2"/>
      <c r="PA383" s="2"/>
      <c r="PB383" s="2"/>
      <c r="PC383" s="2"/>
      <c r="PD383" s="2"/>
      <c r="PE383" s="2"/>
      <c r="PF383" s="2"/>
      <c r="PG383" s="2"/>
      <c r="PH383" s="2"/>
      <c r="PI383" s="2"/>
      <c r="PJ383" s="2"/>
      <c r="PK383" s="2"/>
      <c r="PL383" s="2"/>
      <c r="PM383" s="2"/>
      <c r="PN383" s="2"/>
      <c r="PO383" s="2"/>
      <c r="PP383" s="2"/>
      <c r="PQ383" s="2"/>
      <c r="PR383" s="2"/>
      <c r="PS383" s="2"/>
      <c r="PT383" s="2"/>
      <c r="PU383" s="2"/>
      <c r="PV383" s="2"/>
      <c r="PW383" s="2"/>
      <c r="PX383" s="2"/>
      <c r="PY383" s="2"/>
      <c r="PZ383" s="2"/>
      <c r="QA383" s="2"/>
      <c r="QB383" s="2"/>
      <c r="QC383" s="2"/>
      <c r="QD383" s="2"/>
      <c r="QE383" s="2"/>
      <c r="QF383" s="2"/>
      <c r="QG383" s="2"/>
      <c r="QH383" s="2"/>
      <c r="QI383" s="2"/>
      <c r="QJ383" s="2"/>
      <c r="QK383" s="2"/>
      <c r="QL383" s="2"/>
      <c r="QM383" s="2"/>
      <c r="QN383" s="2"/>
      <c r="QO383" s="2"/>
      <c r="QP383" s="2"/>
      <c r="QQ383" s="2"/>
      <c r="QR383" s="2"/>
      <c r="QS383" s="2"/>
      <c r="QT383" s="2"/>
      <c r="QU383" s="2"/>
      <c r="QV383" s="2"/>
      <c r="QW383" s="2"/>
      <c r="QX383" s="2"/>
      <c r="QY383" s="2"/>
      <c r="QZ383" s="2"/>
      <c r="RA383" s="2"/>
      <c r="RB383" s="2"/>
      <c r="RC383" s="2"/>
      <c r="RD383" s="2"/>
      <c r="RE383" s="2"/>
      <c r="RF383" s="2"/>
      <c r="RG383" s="2"/>
      <c r="RH383" s="2"/>
      <c r="RI383" s="2"/>
      <c r="RJ383" s="2"/>
      <c r="RK383" s="2"/>
      <c r="RL383" s="2"/>
      <c r="RM383" s="2"/>
      <c r="RN383" s="2"/>
      <c r="RO383" s="2"/>
      <c r="RP383" s="2"/>
      <c r="RQ383" s="2"/>
      <c r="RR383" s="2"/>
      <c r="RS383" s="2"/>
      <c r="RT383" s="2"/>
      <c r="RU383" s="2"/>
      <c r="RV383" s="2"/>
      <c r="RW383" s="2"/>
      <c r="RX383" s="2"/>
      <c r="RY383" s="2"/>
      <c r="RZ383" s="2"/>
      <c r="SA383" s="2"/>
      <c r="SB383" s="2"/>
      <c r="SC383" s="2"/>
      <c r="SD383" s="2"/>
      <c r="SE383" s="2"/>
      <c r="SF383" s="2"/>
      <c r="SG383" s="2"/>
      <c r="SH383" s="2"/>
      <c r="SI383" s="2"/>
      <c r="SJ383" s="2"/>
      <c r="SK383" s="2"/>
      <c r="SL383" s="2"/>
      <c r="SM383" s="2"/>
      <c r="SN383" s="2"/>
      <c r="SO383" s="2"/>
      <c r="SP383" s="2"/>
      <c r="SQ383" s="2"/>
      <c r="SR383" s="2"/>
      <c r="SS383" s="2"/>
      <c r="ST383" s="2"/>
      <c r="SU383" s="2"/>
      <c r="SV383" s="2"/>
      <c r="SW383" s="2"/>
      <c r="SX383" s="2"/>
      <c r="SY383" s="2"/>
      <c r="SZ383" s="2"/>
      <c r="TA383" s="2"/>
      <c r="TB383" s="2"/>
      <c r="TC383" s="2"/>
      <c r="TD383" s="2"/>
      <c r="TE383" s="2"/>
      <c r="TF383" s="2"/>
      <c r="TG383" s="2"/>
      <c r="TH383" s="2"/>
      <c r="TI383" s="2"/>
      <c r="TJ383" s="2"/>
      <c r="TK383" s="2"/>
      <c r="TL383" s="2"/>
      <c r="TM383" s="2"/>
      <c r="TN383" s="2"/>
      <c r="TO383" s="2"/>
      <c r="TP383" s="2"/>
      <c r="TQ383" s="2"/>
      <c r="TR383" s="2"/>
      <c r="TS383" s="2"/>
      <c r="TT383" s="2"/>
      <c r="TU383" s="2"/>
      <c r="TV383" s="2"/>
      <c r="TW383" s="2"/>
      <c r="TX383" s="2"/>
      <c r="TY383" s="2"/>
      <c r="TZ383" s="2"/>
      <c r="UA383" s="2"/>
      <c r="UB383" s="2"/>
      <c r="UC383" s="2"/>
      <c r="UD383" s="2"/>
      <c r="UE383" s="2"/>
      <c r="UF383" s="2"/>
      <c r="UG383" s="2"/>
      <c r="UH383" s="2"/>
      <c r="UI383" s="2"/>
      <c r="UJ383" s="2"/>
      <c r="UK383" s="2"/>
      <c r="UL383" s="2"/>
      <c r="UM383" s="2"/>
      <c r="UN383" s="2"/>
      <c r="UO383" s="2"/>
      <c r="UP383" s="2"/>
      <c r="UQ383" s="2"/>
      <c r="UR383" s="2"/>
      <c r="US383" s="2"/>
      <c r="UT383" s="2"/>
      <c r="UU383" s="2"/>
      <c r="UV383" s="2"/>
      <c r="UW383" s="2"/>
      <c r="UX383" s="2"/>
      <c r="UY383" s="2"/>
      <c r="UZ383" s="2"/>
      <c r="VA383" s="2"/>
      <c r="VB383" s="2"/>
      <c r="VC383" s="2"/>
      <c r="VD383" s="2"/>
      <c r="VE383" s="2"/>
      <c r="VF383" s="2"/>
      <c r="VG383" s="2"/>
      <c r="VH383" s="2"/>
      <c r="VI383" s="2"/>
      <c r="VJ383" s="2"/>
      <c r="VK383" s="2"/>
      <c r="VL383" s="2"/>
      <c r="VM383" s="2"/>
      <c r="VN383" s="2"/>
      <c r="VO383" s="2"/>
      <c r="VP383" s="2"/>
      <c r="VQ383" s="2"/>
      <c r="VR383" s="2"/>
      <c r="VS383" s="2"/>
      <c r="VT383" s="2"/>
      <c r="VU383" s="2"/>
      <c r="VV383" s="2"/>
      <c r="VW383" s="2"/>
      <c r="VX383" s="2"/>
      <c r="VY383" s="2"/>
      <c r="VZ383" s="2"/>
      <c r="WA383" s="2"/>
      <c r="WB383" s="2"/>
      <c r="WC383" s="2"/>
      <c r="WD383" s="2"/>
      <c r="WE383" s="2"/>
      <c r="WF383" s="2"/>
      <c r="WG383" s="2"/>
      <c r="WH383" s="2"/>
      <c r="WI383" s="2"/>
      <c r="WJ383" s="2"/>
      <c r="WK383" s="2"/>
      <c r="WL383" s="2"/>
      <c r="WM383" s="2"/>
      <c r="WN383" s="2"/>
      <c r="WO383" s="2"/>
      <c r="WP383" s="2"/>
      <c r="WQ383" s="2"/>
      <c r="WR383" s="2"/>
      <c r="WS383" s="2"/>
      <c r="WT383" s="2"/>
      <c r="WU383" s="2"/>
      <c r="WV383" s="2"/>
      <c r="WW383" s="2"/>
      <c r="WX383" s="2"/>
      <c r="WY383" s="2"/>
      <c r="WZ383" s="2"/>
      <c r="XA383" s="2"/>
      <c r="XB383" s="2"/>
      <c r="XC383" s="2"/>
      <c r="XD383" s="2"/>
      <c r="XE383" s="2"/>
      <c r="XF383" s="2"/>
      <c r="XG383" s="2"/>
      <c r="XH383" s="2"/>
      <c r="XI383" s="2"/>
      <c r="XJ383" s="2"/>
      <c r="XK383" s="2"/>
      <c r="XL383" s="2"/>
      <c r="XM383" s="2"/>
      <c r="XN383" s="2"/>
      <c r="XO383" s="2"/>
      <c r="XP383" s="2"/>
      <c r="XQ383" s="2"/>
      <c r="XR383" s="2"/>
      <c r="XS383" s="2"/>
      <c r="XT383" s="2"/>
      <c r="XU383" s="2"/>
      <c r="XV383" s="2"/>
      <c r="XW383" s="2"/>
      <c r="XX383" s="2"/>
      <c r="XY383" s="2"/>
      <c r="XZ383" s="2"/>
      <c r="YA383" s="2"/>
      <c r="YB383" s="2"/>
      <c r="YC383" s="2"/>
      <c r="YD383" s="2"/>
      <c r="YE383" s="2"/>
      <c r="YF383" s="2"/>
      <c r="YG383" s="2"/>
      <c r="YH383" s="2"/>
      <c r="YI383" s="2"/>
      <c r="YJ383" s="2"/>
      <c r="YK383" s="2"/>
      <c r="YL383" s="2"/>
      <c r="YM383" s="2"/>
      <c r="YN383" s="2"/>
      <c r="YO383" s="2"/>
      <c r="YP383" s="2"/>
      <c r="YQ383" s="2"/>
      <c r="YR383" s="2"/>
      <c r="YS383" s="2"/>
      <c r="YT383" s="2"/>
      <c r="YU383" s="2"/>
      <c r="YV383" s="2"/>
      <c r="YW383" s="2"/>
      <c r="YX383" s="2"/>
      <c r="YY383" s="2"/>
      <c r="YZ383" s="2"/>
      <c r="ZA383" s="2"/>
      <c r="ZB383" s="2"/>
      <c r="ZC383" s="2"/>
      <c r="ZD383" s="2"/>
      <c r="ZE383" s="2"/>
      <c r="ZF383" s="2"/>
      <c r="ZG383" s="2"/>
      <c r="ZH383" s="2"/>
      <c r="ZI383" s="2"/>
      <c r="ZJ383" s="2"/>
      <c r="ZK383" s="2"/>
      <c r="ZL383" s="2"/>
      <c r="ZM383" s="2"/>
      <c r="ZN383" s="2"/>
      <c r="ZO383" s="2"/>
      <c r="ZP383" s="2"/>
      <c r="ZQ383" s="2"/>
      <c r="ZR383" s="2"/>
      <c r="ZS383" s="2"/>
      <c r="ZT383" s="2"/>
      <c r="ZU383" s="2"/>
      <c r="ZV383" s="2"/>
      <c r="ZW383" s="2"/>
      <c r="ZX383" s="2"/>
      <c r="ZY383" s="2"/>
      <c r="ZZ383" s="2"/>
      <c r="AAA383" s="2"/>
      <c r="AAB383" s="2"/>
      <c r="AAC383" s="2"/>
      <c r="AAD383" s="2"/>
      <c r="AAE383" s="2"/>
      <c r="AAF383" s="2"/>
      <c r="AAG383" s="2"/>
      <c r="AAH383" s="2"/>
      <c r="AAI383" s="2"/>
      <c r="AAJ383" s="2"/>
      <c r="AAK383" s="2"/>
      <c r="AAL383" s="2"/>
      <c r="AAM383" s="2"/>
      <c r="AAN383" s="2"/>
      <c r="AAO383" s="2"/>
      <c r="AAP383" s="2"/>
      <c r="AAQ383" s="2"/>
      <c r="AAR383" s="2"/>
      <c r="AAS383" s="2"/>
      <c r="AAT383" s="2"/>
      <c r="AAU383" s="2"/>
      <c r="AAV383" s="2"/>
      <c r="AAW383" s="2"/>
      <c r="AAX383" s="2"/>
      <c r="AAY383" s="2"/>
      <c r="AAZ383" s="2"/>
      <c r="ABA383" s="2"/>
      <c r="ABB383" s="2"/>
      <c r="ABC383" s="2"/>
      <c r="ABD383" s="2"/>
      <c r="ABE383" s="2"/>
      <c r="ABF383" s="2"/>
      <c r="ABG383" s="2"/>
      <c r="ABH383" s="2"/>
      <c r="ABI383" s="2"/>
      <c r="ABJ383" s="2"/>
      <c r="ABK383" s="2"/>
      <c r="ABL383" s="2"/>
      <c r="ABM383" s="2"/>
      <c r="ABN383" s="2"/>
      <c r="ABO383" s="2"/>
      <c r="ABP383" s="2"/>
      <c r="ABQ383" s="2"/>
      <c r="ABR383" s="2"/>
      <c r="ABS383" s="2"/>
      <c r="ABT383" s="2"/>
      <c r="ABU383" s="2"/>
      <c r="ABV383" s="2"/>
      <c r="ABW383" s="2"/>
      <c r="ABX383" s="2"/>
      <c r="ABY383" s="2"/>
      <c r="ABZ383" s="2"/>
      <c r="ACA383" s="2"/>
      <c r="ACB383" s="2"/>
      <c r="ACC383" s="2"/>
      <c r="ACD383" s="2"/>
      <c r="ACE383" s="2"/>
      <c r="ACF383" s="2"/>
      <c r="ACG383" s="2"/>
      <c r="ACH383" s="2"/>
      <c r="ACI383" s="2"/>
      <c r="ACJ383" s="2"/>
      <c r="ACK383" s="2"/>
      <c r="ACL383" s="2"/>
      <c r="ACM383" s="2"/>
      <c r="ACN383" s="2"/>
      <c r="ACO383" s="2"/>
      <c r="ACP383" s="2"/>
      <c r="ACQ383" s="2"/>
      <c r="ACR383" s="2"/>
      <c r="ACS383" s="2"/>
      <c r="ACT383" s="2"/>
      <c r="ACU383" s="2"/>
      <c r="ACV383" s="2"/>
      <c r="ACW383" s="2"/>
      <c r="ACX383" s="2"/>
      <c r="ACY383" s="2"/>
      <c r="ACZ383" s="2"/>
      <c r="ADA383" s="2"/>
      <c r="ADB383" s="2"/>
      <c r="ADC383" s="2"/>
      <c r="ADD383" s="2"/>
      <c r="ADE383" s="2"/>
      <c r="ADF383" s="2"/>
      <c r="ADG383" s="2"/>
      <c r="ADH383" s="2"/>
      <c r="ADI383" s="2"/>
      <c r="ADJ383" s="2"/>
      <c r="ADK383" s="2"/>
      <c r="ADL383" s="2"/>
      <c r="ADM383" s="2"/>
      <c r="ADN383" s="2"/>
      <c r="ADO383" s="2"/>
      <c r="ADP383" s="2"/>
      <c r="ADQ383" s="2"/>
      <c r="ADR383" s="2"/>
      <c r="ADS383" s="2"/>
      <c r="ADT383" s="2"/>
      <c r="ADU383" s="2"/>
      <c r="ADV383" s="2"/>
      <c r="ADW383" s="2"/>
      <c r="ADX383" s="2"/>
      <c r="ADY383" s="2"/>
      <c r="ADZ383" s="2"/>
      <c r="AEA383" s="2"/>
      <c r="AEB383" s="2"/>
      <c r="AEC383" s="2"/>
      <c r="AED383" s="2"/>
      <c r="AEE383" s="2"/>
      <c r="AEF383" s="2"/>
      <c r="AEG383" s="2"/>
      <c r="AEH383" s="2"/>
      <c r="AEI383" s="2"/>
      <c r="AEJ383" s="2"/>
      <c r="AEK383" s="2"/>
      <c r="AEL383" s="2"/>
      <c r="AEM383" s="2"/>
      <c r="AEN383" s="2"/>
      <c r="AEO383" s="2"/>
      <c r="AEP383" s="2"/>
      <c r="AEQ383" s="2"/>
      <c r="AER383" s="2"/>
      <c r="AES383" s="2"/>
      <c r="AET383" s="2"/>
      <c r="AEU383" s="2"/>
      <c r="AEV383" s="2"/>
      <c r="AEW383" s="2"/>
      <c r="AEX383" s="2"/>
      <c r="AEY383" s="2"/>
      <c r="AEZ383" s="2"/>
      <c r="AFA383" s="2"/>
      <c r="AFB383" s="2"/>
      <c r="AFC383" s="2"/>
      <c r="AFD383" s="2"/>
      <c r="AFE383" s="2"/>
      <c r="AFF383" s="2"/>
      <c r="AFG383" s="2"/>
      <c r="AFH383" s="2"/>
      <c r="AFI383" s="2"/>
      <c r="AFJ383" s="2"/>
      <c r="AFK383" s="2"/>
      <c r="AFL383" s="2"/>
      <c r="AFM383" s="2"/>
      <c r="AFN383" s="2"/>
      <c r="AFO383" s="2"/>
      <c r="AFP383" s="2"/>
      <c r="AFQ383" s="2"/>
      <c r="AFR383" s="2"/>
      <c r="AFS383" s="2"/>
      <c r="AFT383" s="2"/>
      <c r="AFU383" s="2"/>
      <c r="AFV383" s="2"/>
      <c r="AFW383" s="2"/>
      <c r="AFX383" s="2"/>
      <c r="AFY383" s="2"/>
      <c r="AFZ383" s="2"/>
      <c r="AGA383" s="2"/>
      <c r="AGB383" s="2"/>
      <c r="AGC383" s="2"/>
      <c r="AGD383" s="2"/>
      <c r="AGE383" s="2"/>
      <c r="AGF383" s="2"/>
      <c r="AGG383" s="2"/>
      <c r="AGH383" s="2"/>
      <c r="AGI383" s="2"/>
      <c r="AGJ383" s="2"/>
      <c r="AGK383" s="2"/>
      <c r="AGL383" s="2"/>
      <c r="AGM383" s="2"/>
      <c r="AGN383" s="2"/>
      <c r="AGO383" s="2"/>
      <c r="AGP383" s="2"/>
      <c r="AGQ383" s="2"/>
      <c r="AGR383" s="2"/>
      <c r="AGS383" s="2"/>
      <c r="AGT383" s="2"/>
      <c r="AGU383" s="2"/>
      <c r="AGV383" s="2"/>
      <c r="AGW383" s="2"/>
      <c r="AGX383" s="2"/>
      <c r="AGY383" s="2"/>
      <c r="AGZ383" s="2"/>
      <c r="AHA383" s="2"/>
      <c r="AHB383" s="2"/>
      <c r="AHC383" s="2"/>
      <c r="AHD383" s="2"/>
      <c r="AHE383" s="2"/>
      <c r="AHF383" s="2"/>
      <c r="AHG383" s="2"/>
      <c r="AHH383" s="2"/>
      <c r="AHI383" s="2"/>
      <c r="AHJ383" s="2"/>
      <c r="AHK383" s="2"/>
      <c r="AHL383" s="2"/>
      <c r="AHM383" s="2"/>
      <c r="AHN383" s="2"/>
      <c r="AHO383" s="2"/>
      <c r="AHP383" s="2"/>
      <c r="AHQ383" s="2"/>
      <c r="AHR383" s="2"/>
      <c r="AHS383" s="2"/>
      <c r="AHT383" s="2"/>
      <c r="AHU383" s="2"/>
      <c r="AHV383" s="2"/>
      <c r="AHW383" s="2"/>
      <c r="AHX383" s="2"/>
      <c r="AHY383" s="2"/>
      <c r="AHZ383" s="2"/>
      <c r="AIA383" s="2"/>
      <c r="AIB383" s="2"/>
      <c r="AIC383" s="2"/>
      <c r="AID383" s="2"/>
      <c r="AIE383" s="2"/>
      <c r="AIF383" s="2"/>
      <c r="AIG383" s="2"/>
      <c r="AIH383" s="2"/>
      <c r="AII383" s="2"/>
      <c r="AIJ383" s="2"/>
      <c r="AIK383" s="2"/>
      <c r="AIL383" s="2"/>
      <c r="AIM383" s="2"/>
      <c r="AIN383" s="2"/>
      <c r="AIO383" s="2"/>
      <c r="AIP383" s="2"/>
      <c r="AIQ383" s="2"/>
      <c r="AIR383" s="2"/>
      <c r="AIS383" s="2"/>
      <c r="AIT383" s="2"/>
      <c r="AIU383" s="2"/>
      <c r="AIV383" s="2"/>
      <c r="AIW383" s="2"/>
      <c r="AIX383" s="2"/>
      <c r="AIY383" s="2"/>
      <c r="AIZ383" s="2"/>
      <c r="AJA383" s="2"/>
      <c r="AJB383" s="2"/>
      <c r="AJC383" s="2"/>
      <c r="AJD383" s="2"/>
      <c r="AJE383" s="2"/>
      <c r="AJF383" s="2"/>
      <c r="AJG383" s="2"/>
      <c r="AJH383" s="2"/>
      <c r="AJI383" s="2"/>
      <c r="AJJ383" s="2"/>
      <c r="AJK383" s="2"/>
      <c r="AJL383" s="2"/>
      <c r="AJM383" s="2"/>
      <c r="AJN383" s="2"/>
      <c r="AJO383" s="2"/>
      <c r="AJP383" s="2"/>
      <c r="AJQ383" s="2"/>
      <c r="AJR383" s="2"/>
      <c r="AJS383" s="2"/>
      <c r="AJT383" s="2"/>
      <c r="AJU383" s="2"/>
      <c r="AJV383" s="2"/>
      <c r="AJW383" s="2"/>
      <c r="AJX383" s="2"/>
      <c r="AJY383" s="2"/>
      <c r="AJZ383" s="2"/>
      <c r="AKA383" s="2"/>
      <c r="AKB383" s="2"/>
      <c r="AKC383" s="2"/>
      <c r="AKD383" s="2"/>
      <c r="AKE383" s="2"/>
      <c r="AKF383" s="2"/>
      <c r="AKG383" s="2"/>
      <c r="AKH383" s="2"/>
      <c r="AKI383" s="2"/>
      <c r="AKJ383" s="2"/>
      <c r="AKK383" s="2"/>
      <c r="AKL383" s="2"/>
      <c r="AKM383" s="2"/>
      <c r="AKN383" s="2"/>
      <c r="AKO383" s="2"/>
      <c r="AKP383" s="2"/>
      <c r="AKQ383" s="2"/>
      <c r="AKR383" s="2"/>
      <c r="AKS383" s="2"/>
      <c r="AKT383" s="2"/>
      <c r="AKU383" s="2"/>
      <c r="AKV383" s="2"/>
      <c r="AKW383" s="2"/>
      <c r="AKX383" s="2"/>
      <c r="AKY383" s="2"/>
      <c r="AKZ383" s="2"/>
      <c r="ALA383" s="2"/>
      <c r="ALB383" s="2"/>
      <c r="ALC383" s="2"/>
      <c r="ALD383" s="2"/>
      <c r="ALE383" s="2"/>
      <c r="ALF383" s="2"/>
      <c r="ALG383" s="2"/>
      <c r="ALH383" s="2"/>
      <c r="ALI383" s="2"/>
      <c r="ALJ383" s="2"/>
      <c r="ALK383" s="2"/>
      <c r="ALL383" s="2"/>
      <c r="ALM383" s="2"/>
      <c r="ALN383" s="2"/>
      <c r="ALO383" s="2"/>
      <c r="ALP383" s="2"/>
      <c r="ALQ383" s="2"/>
      <c r="ALR383" s="2"/>
      <c r="ALS383" s="2"/>
      <c r="ALT383" s="2"/>
      <c r="ALU383" s="2"/>
      <c r="ALV383" s="2"/>
      <c r="ALW383" s="2"/>
      <c r="ALX383" s="2"/>
      <c r="ALY383" s="2"/>
      <c r="ALZ383" s="2"/>
      <c r="AMA383" s="2"/>
      <c r="AMB383" s="2"/>
      <c r="AMC383" s="2"/>
      <c r="AMD383" s="2"/>
      <c r="AME383" s="2"/>
      <c r="AMF383" s="2"/>
      <c r="AMG383" s="2"/>
      <c r="AMH383" s="2"/>
      <c r="AMI383" s="2"/>
      <c r="AMJ383" s="2"/>
      <c r="AMK383" s="2"/>
      <c r="AML383" s="2"/>
      <c r="AMM383" s="2"/>
      <c r="AMN383" s="2"/>
      <c r="AMO383" s="2"/>
      <c r="AMP383" s="2"/>
      <c r="AMQ383" s="2"/>
      <c r="AMR383" s="2"/>
      <c r="AMS383" s="2"/>
      <c r="AMT383" s="2"/>
      <c r="AMU383" s="2"/>
      <c r="AMV383" s="2"/>
      <c r="AMW383" s="2"/>
      <c r="AMX383" s="2"/>
      <c r="AMY383" s="2"/>
      <c r="AMZ383" s="2"/>
      <c r="ANA383" s="2"/>
      <c r="ANB383" s="2"/>
      <c r="ANC383" s="2"/>
      <c r="AND383" s="2"/>
      <c r="ANE383" s="2"/>
      <c r="ANF383" s="2"/>
      <c r="ANG383" s="2"/>
      <c r="ANH383" s="2"/>
      <c r="ANI383" s="2"/>
      <c r="ANJ383" s="2"/>
      <c r="ANK383" s="2"/>
      <c r="ANL383" s="2"/>
      <c r="ANM383" s="2"/>
      <c r="ANN383" s="2"/>
      <c r="ANO383" s="2"/>
      <c r="ANP383" s="2"/>
      <c r="ANQ383" s="2"/>
      <c r="ANR383" s="2"/>
      <c r="ANS383" s="2"/>
      <c r="ANT383" s="2"/>
      <c r="ANU383" s="2"/>
      <c r="ANV383" s="2"/>
      <c r="ANW383" s="2"/>
      <c r="ANX383" s="2"/>
      <c r="ANY383" s="2"/>
      <c r="ANZ383" s="2"/>
      <c r="AOA383" s="2"/>
      <c r="AOB383" s="2"/>
      <c r="AOC383" s="2"/>
      <c r="AOD383" s="2"/>
      <c r="AOE383" s="2"/>
      <c r="AOF383" s="2"/>
      <c r="AOG383" s="2"/>
      <c r="AOH383" s="2"/>
      <c r="AOI383" s="2"/>
      <c r="AOJ383" s="2"/>
      <c r="AOK383" s="2"/>
      <c r="AOL383" s="2"/>
      <c r="AOM383" s="2"/>
      <c r="AON383" s="2"/>
      <c r="AOO383" s="2"/>
      <c r="AOP383" s="2"/>
      <c r="AOQ383" s="2"/>
      <c r="AOR383" s="2"/>
      <c r="AOS383" s="2"/>
      <c r="AOT383" s="2"/>
      <c r="AOU383" s="2"/>
      <c r="AOV383" s="2"/>
      <c r="AOW383" s="2"/>
      <c r="AOX383" s="2"/>
      <c r="AOY383" s="2"/>
      <c r="AOZ383" s="2"/>
      <c r="APA383" s="2"/>
      <c r="APB383" s="2"/>
      <c r="APC383" s="2"/>
      <c r="APD383" s="2"/>
      <c r="APE383" s="2"/>
      <c r="APF383" s="2"/>
      <c r="APG383" s="2"/>
      <c r="APH383" s="2"/>
      <c r="API383" s="2"/>
      <c r="APJ383" s="2"/>
      <c r="APK383" s="2"/>
      <c r="APL383" s="2"/>
      <c r="APM383" s="2"/>
      <c r="APN383" s="2"/>
      <c r="APO383" s="2"/>
      <c r="APP383" s="2"/>
      <c r="APQ383" s="2"/>
      <c r="APR383" s="2"/>
      <c r="APS383" s="2"/>
      <c r="APT383" s="2"/>
      <c r="APU383" s="2"/>
      <c r="APV383" s="2"/>
      <c r="APW383" s="2"/>
      <c r="APX383" s="2"/>
      <c r="APY383" s="2"/>
      <c r="APZ383" s="2"/>
      <c r="AQA383" s="2"/>
      <c r="AQB383" s="2"/>
      <c r="AQC383" s="2"/>
      <c r="AQD383" s="2"/>
      <c r="AQE383" s="2"/>
      <c r="AQF383" s="2"/>
      <c r="AQG383" s="2"/>
      <c r="AQH383" s="2"/>
      <c r="AQI383" s="2"/>
      <c r="AQJ383" s="2"/>
      <c r="AQK383" s="2"/>
      <c r="AQL383" s="2"/>
      <c r="AQM383" s="2"/>
      <c r="AQN383" s="2"/>
      <c r="AQO383" s="2"/>
      <c r="AQP383" s="2"/>
      <c r="AQQ383" s="2"/>
      <c r="AQR383" s="2"/>
      <c r="AQS383" s="2"/>
      <c r="AQT383" s="2"/>
      <c r="AQU383" s="2"/>
      <c r="AQV383" s="2"/>
      <c r="AQW383" s="2"/>
      <c r="AQX383" s="2"/>
      <c r="AQY383" s="2"/>
      <c r="AQZ383" s="2"/>
      <c r="ARA383" s="2"/>
      <c r="ARB383" s="2"/>
      <c r="ARC383" s="2"/>
      <c r="ARD383" s="2"/>
      <c r="ARE383" s="2"/>
      <c r="ARF383" s="2"/>
      <c r="ARG383" s="2"/>
      <c r="ARH383" s="2"/>
      <c r="ARI383" s="2"/>
      <c r="ARJ383" s="2"/>
      <c r="ARK383" s="2"/>
      <c r="ARL383" s="2"/>
      <c r="ARM383" s="2"/>
      <c r="ARN383" s="2"/>
      <c r="ARO383" s="2"/>
      <c r="ARP383" s="2"/>
      <c r="ARQ383" s="2"/>
      <c r="ARR383" s="2"/>
      <c r="ARS383" s="2"/>
      <c r="ART383" s="2"/>
      <c r="ARU383" s="2"/>
      <c r="ARV383" s="2"/>
      <c r="ARW383" s="2"/>
      <c r="ARX383" s="2"/>
      <c r="ARY383" s="2"/>
      <c r="ARZ383" s="2"/>
      <c r="ASA383" s="2"/>
      <c r="ASB383" s="2"/>
      <c r="ASC383" s="2"/>
      <c r="ASD383" s="2"/>
      <c r="ASE383" s="2"/>
      <c r="ASF383" s="2"/>
      <c r="ASG383" s="2"/>
      <c r="ASH383" s="2"/>
      <c r="ASI383" s="2"/>
      <c r="ASJ383" s="2"/>
      <c r="ASK383" s="2"/>
      <c r="ASL383" s="2"/>
      <c r="ASM383" s="2"/>
      <c r="ASN383" s="2"/>
      <c r="ASO383" s="2"/>
      <c r="ASP383" s="2"/>
      <c r="ASQ383" s="2"/>
      <c r="ASR383" s="2"/>
      <c r="ASS383" s="2"/>
      <c r="AST383" s="2"/>
      <c r="ASU383" s="2"/>
      <c r="ASV383" s="2"/>
      <c r="ASW383" s="2"/>
      <c r="ASX383" s="2"/>
      <c r="ASY383" s="2"/>
      <c r="ASZ383" s="2"/>
      <c r="ATA383" s="2"/>
      <c r="ATB383" s="2"/>
      <c r="ATC383" s="2"/>
      <c r="ATD383" s="2"/>
      <c r="ATE383" s="2"/>
      <c r="ATF383" s="2"/>
      <c r="ATG383" s="2"/>
      <c r="ATH383" s="2"/>
      <c r="ATI383" s="2"/>
      <c r="ATJ383" s="2"/>
      <c r="ATK383" s="2"/>
      <c r="ATL383" s="2"/>
      <c r="ATM383" s="2"/>
      <c r="ATN383" s="2"/>
      <c r="ATO383" s="2"/>
      <c r="ATP383" s="2"/>
      <c r="ATQ383" s="2"/>
      <c r="ATR383" s="2"/>
      <c r="ATS383" s="2"/>
      <c r="ATT383" s="2"/>
      <c r="ATU383" s="2"/>
      <c r="ATV383" s="2"/>
      <c r="ATW383" s="2"/>
      <c r="ATX383" s="2"/>
      <c r="ATY383" s="2"/>
      <c r="ATZ383" s="2"/>
      <c r="AUA383" s="2"/>
      <c r="AUB383" s="2"/>
      <c r="AUC383" s="2"/>
      <c r="AUD383" s="2"/>
      <c r="AUE383" s="2"/>
      <c r="AUF383" s="2"/>
      <c r="AUG383" s="2"/>
      <c r="AUH383" s="2"/>
      <c r="AUI383" s="2"/>
      <c r="AUJ383" s="2"/>
      <c r="AUK383" s="2"/>
      <c r="AUL383" s="2"/>
      <c r="AUM383" s="2"/>
      <c r="AUN383" s="2"/>
      <c r="AUO383" s="2"/>
      <c r="AUP383" s="2"/>
      <c r="AUQ383" s="2"/>
      <c r="AUR383" s="2"/>
      <c r="AUS383" s="2"/>
      <c r="AUT383" s="2"/>
      <c r="AUU383" s="2"/>
      <c r="AUV383" s="2"/>
      <c r="AUW383" s="2"/>
      <c r="AUX383" s="2"/>
      <c r="AUY383" s="2"/>
      <c r="AUZ383" s="2"/>
      <c r="AVA383" s="2"/>
      <c r="AVB383" s="2"/>
      <c r="AVC383" s="2"/>
      <c r="AVD383" s="2"/>
      <c r="AVE383" s="2"/>
      <c r="AVF383" s="2"/>
      <c r="AVG383" s="2"/>
      <c r="AVH383" s="2"/>
      <c r="AVI383" s="2"/>
      <c r="AVJ383" s="2"/>
      <c r="AVK383" s="2"/>
      <c r="AVL383" s="2"/>
      <c r="AVM383" s="2"/>
      <c r="AVN383" s="2"/>
      <c r="AVO383" s="2"/>
      <c r="AVP383" s="2"/>
      <c r="AVQ383" s="2"/>
      <c r="AVR383" s="2"/>
      <c r="AVS383" s="2"/>
      <c r="AVT383" s="2"/>
      <c r="AVU383" s="2"/>
      <c r="AVV383" s="2"/>
      <c r="AVW383" s="2"/>
      <c r="AVX383" s="2"/>
      <c r="AVY383" s="2"/>
      <c r="AVZ383" s="2"/>
      <c r="AWA383" s="2"/>
      <c r="AWB383" s="2"/>
      <c r="AWC383" s="2"/>
      <c r="AWD383" s="2"/>
      <c r="AWE383" s="2"/>
      <c r="AWF383" s="2"/>
      <c r="AWG383" s="2"/>
      <c r="AWH383" s="2"/>
      <c r="AWI383" s="2"/>
      <c r="AWJ383" s="2"/>
      <c r="AWK383" s="2"/>
      <c r="AWL383" s="2"/>
      <c r="AWM383" s="2"/>
      <c r="AWN383" s="2"/>
      <c r="AWO383" s="2"/>
      <c r="AWP383" s="2"/>
      <c r="AWQ383" s="2"/>
      <c r="AWR383" s="2"/>
      <c r="AWS383" s="2"/>
      <c r="AWT383" s="2"/>
      <c r="AWU383" s="2"/>
      <c r="AWV383" s="2"/>
      <c r="AWW383" s="2"/>
      <c r="AWX383" s="2"/>
      <c r="AWY383" s="2"/>
      <c r="AWZ383" s="2"/>
      <c r="AXA383" s="2"/>
      <c r="AXB383" s="2"/>
      <c r="AXC383" s="2"/>
      <c r="AXD383" s="2"/>
      <c r="AXE383" s="2"/>
      <c r="AXF383" s="2"/>
      <c r="AXG383" s="2"/>
      <c r="AXH383" s="2"/>
      <c r="AXI383" s="2"/>
      <c r="AXJ383" s="2"/>
      <c r="AXK383" s="2"/>
      <c r="AXL383" s="2"/>
      <c r="AXM383" s="2"/>
      <c r="AXN383" s="2"/>
      <c r="AXO383" s="2"/>
      <c r="AXP383" s="2"/>
      <c r="AXQ383" s="2"/>
      <c r="AXR383" s="2"/>
      <c r="AXS383" s="2"/>
      <c r="AXT383" s="2"/>
      <c r="AXU383" s="2"/>
      <c r="AXV383" s="2"/>
      <c r="AXW383" s="2"/>
      <c r="AXX383" s="2"/>
      <c r="AXY383" s="2"/>
      <c r="AXZ383" s="2"/>
      <c r="AYA383" s="2"/>
      <c r="AYB383" s="2"/>
      <c r="AYC383" s="2"/>
      <c r="AYD383" s="2"/>
      <c r="AYE383" s="2"/>
      <c r="AYF383" s="2"/>
      <c r="AYG383" s="2"/>
      <c r="AYH383" s="2"/>
      <c r="AYI383" s="2"/>
      <c r="AYJ383" s="2"/>
      <c r="AYK383" s="2"/>
      <c r="AYL383" s="2"/>
      <c r="AYM383" s="2"/>
      <c r="AYN383" s="2"/>
      <c r="AYO383" s="2"/>
      <c r="AYP383" s="2"/>
      <c r="AYQ383" s="2"/>
      <c r="AYR383" s="2"/>
      <c r="AYS383" s="2"/>
      <c r="AYT383" s="2"/>
      <c r="AYU383" s="2"/>
      <c r="AYV383" s="2"/>
      <c r="AYW383" s="2"/>
      <c r="AYX383" s="2"/>
      <c r="AYY383" s="2"/>
      <c r="AYZ383" s="2"/>
      <c r="AZA383" s="2"/>
      <c r="AZB383" s="2"/>
      <c r="AZC383" s="2"/>
      <c r="AZD383" s="2"/>
      <c r="AZE383" s="2"/>
      <c r="AZF383" s="2"/>
      <c r="AZG383" s="2"/>
      <c r="AZH383" s="2"/>
      <c r="AZI383" s="2"/>
      <c r="AZJ383" s="2"/>
      <c r="AZK383" s="2"/>
      <c r="AZL383" s="2"/>
      <c r="AZM383" s="2"/>
      <c r="AZN383" s="2"/>
      <c r="AZO383" s="2"/>
      <c r="AZP383" s="2"/>
      <c r="AZQ383" s="2"/>
      <c r="AZR383" s="2"/>
      <c r="AZS383" s="2"/>
      <c r="AZT383" s="2"/>
      <c r="AZU383" s="2"/>
      <c r="AZV383" s="2"/>
      <c r="AZW383" s="2"/>
      <c r="AZX383" s="2"/>
      <c r="AZY383" s="2"/>
      <c r="AZZ383" s="2"/>
      <c r="BAA383" s="2"/>
      <c r="BAB383" s="2"/>
      <c r="BAC383" s="2"/>
      <c r="BAD383" s="2"/>
      <c r="BAE383" s="2"/>
      <c r="BAF383" s="2"/>
      <c r="BAG383" s="2"/>
      <c r="BAH383" s="2"/>
      <c r="BAI383" s="2"/>
      <c r="BAJ383" s="2"/>
      <c r="BAK383" s="2"/>
      <c r="BAL383" s="2"/>
      <c r="BAM383" s="2"/>
      <c r="BAN383" s="2"/>
      <c r="BAO383" s="2"/>
      <c r="BAP383" s="2"/>
      <c r="BAQ383" s="2"/>
      <c r="BAR383" s="2"/>
      <c r="BAS383" s="2"/>
      <c r="BAT383" s="2"/>
      <c r="BAU383" s="2"/>
      <c r="BAV383" s="2"/>
      <c r="BAW383" s="2"/>
      <c r="BAX383" s="2"/>
      <c r="BAY383" s="2"/>
      <c r="BAZ383" s="2"/>
      <c r="BBA383" s="2"/>
      <c r="BBB383" s="2"/>
      <c r="BBC383" s="2"/>
      <c r="BBD383" s="2"/>
      <c r="BBE383" s="2"/>
      <c r="BBF383" s="2"/>
      <c r="BBG383" s="2"/>
      <c r="BBH383" s="2"/>
      <c r="BBI383" s="2"/>
      <c r="BBJ383" s="2"/>
      <c r="BBK383" s="2"/>
      <c r="BBL383" s="2"/>
      <c r="BBM383" s="2"/>
      <c r="BBN383" s="2"/>
      <c r="BBO383" s="2"/>
      <c r="BBP383" s="2"/>
      <c r="BBQ383" s="2"/>
      <c r="BBR383" s="2"/>
      <c r="BBS383" s="2"/>
      <c r="BBT383" s="2"/>
      <c r="BBU383" s="2"/>
      <c r="BBV383" s="2"/>
      <c r="BBW383" s="2"/>
      <c r="BBX383" s="2"/>
      <c r="BBY383" s="2"/>
      <c r="BBZ383" s="2"/>
      <c r="BCA383" s="2"/>
      <c r="BCB383" s="2"/>
      <c r="BCC383" s="2"/>
      <c r="BCD383" s="2"/>
      <c r="BCE383" s="2"/>
      <c r="BCF383" s="2"/>
      <c r="BCG383" s="2"/>
      <c r="BCH383" s="2"/>
      <c r="BCI383" s="2"/>
      <c r="BCJ383" s="2"/>
      <c r="BCK383" s="2"/>
      <c r="BCL383" s="2"/>
      <c r="BCM383" s="2"/>
      <c r="BCN383" s="2"/>
      <c r="BCO383" s="2"/>
      <c r="BCP383" s="2"/>
      <c r="BCQ383" s="2"/>
      <c r="BCR383" s="2"/>
      <c r="BCS383" s="2"/>
      <c r="BCT383" s="2"/>
      <c r="BCU383" s="2"/>
      <c r="BCV383" s="2"/>
      <c r="BCW383" s="2"/>
      <c r="BCX383" s="2"/>
      <c r="BCY383" s="2"/>
      <c r="BCZ383" s="2"/>
      <c r="BDA383" s="2"/>
      <c r="BDB383" s="2"/>
      <c r="BDC383" s="2"/>
      <c r="BDD383" s="2"/>
      <c r="BDE383" s="2"/>
      <c r="BDF383" s="2"/>
      <c r="BDG383" s="2"/>
      <c r="BDH383" s="2"/>
      <c r="BDI383" s="2"/>
      <c r="BDJ383" s="2"/>
      <c r="BDK383" s="2"/>
      <c r="BDL383" s="2"/>
      <c r="BDM383" s="2"/>
      <c r="BDN383" s="2"/>
      <c r="BDO383" s="2"/>
      <c r="BDP383" s="2"/>
      <c r="BDQ383" s="2"/>
      <c r="BDR383" s="2"/>
      <c r="BDS383" s="2"/>
      <c r="BDT383" s="2"/>
      <c r="BDU383" s="2"/>
      <c r="BDV383" s="2"/>
      <c r="BDW383" s="2"/>
      <c r="BDX383" s="2"/>
      <c r="BDY383" s="2"/>
      <c r="BDZ383" s="2"/>
      <c r="BEA383" s="2"/>
      <c r="BEB383" s="2"/>
      <c r="BEC383" s="2"/>
      <c r="BED383" s="2"/>
      <c r="BEE383" s="2"/>
      <c r="BEF383" s="2"/>
      <c r="BEG383" s="2"/>
      <c r="BEH383" s="2"/>
      <c r="BEI383" s="2"/>
      <c r="BEJ383" s="2"/>
      <c r="BEK383" s="2"/>
      <c r="BEL383" s="2"/>
      <c r="BEM383" s="2"/>
      <c r="BEN383" s="2"/>
      <c r="BEO383" s="2"/>
      <c r="BEP383" s="2"/>
      <c r="BEQ383" s="2"/>
      <c r="BER383" s="2"/>
      <c r="BES383" s="2"/>
      <c r="BET383" s="2"/>
      <c r="BEU383" s="2"/>
      <c r="BEV383" s="2"/>
      <c r="BEW383" s="2"/>
      <c r="BEX383" s="2"/>
      <c r="BEY383" s="2"/>
      <c r="BEZ383" s="2"/>
      <c r="BFA383" s="2"/>
      <c r="BFB383" s="2"/>
      <c r="BFC383" s="2"/>
      <c r="BFD383" s="2"/>
      <c r="BFE383" s="2"/>
      <c r="BFF383" s="2"/>
      <c r="BFG383" s="2"/>
      <c r="BFH383" s="2"/>
      <c r="BFI383" s="2"/>
      <c r="BFJ383" s="2"/>
      <c r="BFK383" s="2"/>
      <c r="BFL383" s="2"/>
      <c r="BFM383" s="2"/>
      <c r="BFN383" s="2"/>
      <c r="BFO383" s="2"/>
      <c r="BFP383" s="2"/>
      <c r="BFQ383" s="2"/>
      <c r="BFR383" s="2"/>
      <c r="BFS383" s="2"/>
      <c r="BFT383" s="2"/>
      <c r="BFU383" s="2"/>
      <c r="BFV383" s="2"/>
      <c r="BFW383" s="2"/>
      <c r="BFX383" s="2"/>
      <c r="BFY383" s="2"/>
      <c r="BFZ383" s="2"/>
      <c r="BGA383" s="2"/>
      <c r="BGB383" s="2"/>
      <c r="BGC383" s="2"/>
      <c r="BGD383" s="2"/>
      <c r="BGE383" s="2"/>
      <c r="BGF383" s="2"/>
      <c r="BGG383" s="2"/>
      <c r="BGH383" s="2"/>
      <c r="BGI383" s="2"/>
      <c r="BGJ383" s="2"/>
      <c r="BGK383" s="2"/>
      <c r="BGL383" s="2"/>
      <c r="BGM383" s="2"/>
      <c r="BGN383" s="2"/>
      <c r="BGO383" s="2"/>
      <c r="BGP383" s="2"/>
      <c r="BGQ383" s="2"/>
      <c r="BGR383" s="2"/>
      <c r="BGS383" s="2"/>
      <c r="BGT383" s="2"/>
      <c r="BGU383" s="2"/>
      <c r="BGV383" s="2"/>
      <c r="BGW383" s="2"/>
      <c r="BGX383" s="2"/>
      <c r="BGY383" s="2"/>
      <c r="BGZ383" s="2"/>
      <c r="BHA383" s="2"/>
      <c r="BHB383" s="2"/>
      <c r="BHC383" s="2"/>
      <c r="BHD383" s="2"/>
      <c r="BHE383" s="2"/>
      <c r="BHF383" s="2"/>
      <c r="BHG383" s="2"/>
      <c r="BHH383" s="2"/>
      <c r="BHI383" s="2"/>
      <c r="BHJ383" s="2"/>
      <c r="BHK383" s="2"/>
      <c r="BHL383" s="2"/>
      <c r="BHM383" s="2"/>
      <c r="BHN383" s="2"/>
      <c r="BHO383" s="2"/>
      <c r="BHP383" s="2"/>
      <c r="BHQ383" s="2"/>
      <c r="BHR383" s="2"/>
      <c r="BHS383" s="2"/>
      <c r="BHT383" s="2"/>
      <c r="BHU383" s="2"/>
      <c r="BHV383" s="2"/>
      <c r="BHW383" s="2"/>
      <c r="BHX383" s="2"/>
      <c r="BHY383" s="2"/>
      <c r="BHZ383" s="2"/>
      <c r="BIA383" s="2"/>
      <c r="BIB383" s="2"/>
      <c r="BIC383" s="2"/>
      <c r="BID383" s="2"/>
      <c r="BIE383" s="2"/>
      <c r="BIF383" s="2"/>
      <c r="BIG383" s="2"/>
      <c r="BIH383" s="2"/>
      <c r="BII383" s="2"/>
      <c r="BIJ383" s="2"/>
      <c r="BIK383" s="2"/>
      <c r="BIL383" s="2"/>
      <c r="BIM383" s="2"/>
      <c r="BIN383" s="2"/>
      <c r="BIO383" s="2"/>
      <c r="BIP383" s="2"/>
      <c r="BIQ383" s="2"/>
      <c r="BIR383" s="2"/>
      <c r="BIS383" s="2"/>
      <c r="BIT383" s="2"/>
      <c r="BIU383" s="2"/>
      <c r="BIV383" s="2"/>
      <c r="BIW383" s="2"/>
      <c r="BIX383" s="2"/>
      <c r="BIY383" s="2"/>
      <c r="BIZ383" s="2"/>
      <c r="BJA383" s="2"/>
      <c r="BJB383" s="2"/>
      <c r="BJC383" s="2"/>
      <c r="BJD383" s="2"/>
      <c r="BJE383" s="2"/>
      <c r="BJF383" s="2"/>
      <c r="BJG383" s="2"/>
      <c r="BJH383" s="2"/>
      <c r="BJI383" s="2"/>
      <c r="BJJ383" s="2"/>
      <c r="BJK383" s="2"/>
      <c r="BJL383" s="2"/>
      <c r="BJM383" s="2"/>
      <c r="BJN383" s="2"/>
      <c r="BJO383" s="2"/>
      <c r="BJP383" s="2"/>
      <c r="BJQ383" s="2"/>
      <c r="BJR383" s="2"/>
      <c r="BJS383" s="2"/>
      <c r="BJT383" s="2"/>
      <c r="BJU383" s="2"/>
      <c r="BJV383" s="2"/>
      <c r="BJW383" s="2"/>
      <c r="BJX383" s="2"/>
      <c r="BJY383" s="2"/>
      <c r="BJZ383" s="2"/>
      <c r="BKA383" s="2"/>
      <c r="BKB383" s="2"/>
      <c r="BKC383" s="2"/>
      <c r="BKD383" s="2"/>
      <c r="BKE383" s="2"/>
      <c r="BKF383" s="2"/>
      <c r="BKG383" s="2"/>
      <c r="BKH383" s="2"/>
      <c r="BKI383" s="2"/>
      <c r="BKJ383" s="2"/>
      <c r="BKK383" s="2"/>
      <c r="BKL383" s="2"/>
      <c r="BKM383" s="2"/>
      <c r="BKN383" s="2"/>
      <c r="BKO383" s="2"/>
      <c r="BKP383" s="2"/>
      <c r="BKQ383" s="2"/>
      <c r="BKR383" s="2"/>
      <c r="BKS383" s="2"/>
      <c r="BKT383" s="2"/>
      <c r="BKU383" s="2"/>
      <c r="BKV383" s="2"/>
      <c r="BKW383" s="2"/>
      <c r="BKX383" s="2"/>
      <c r="BKY383" s="2"/>
      <c r="BKZ383" s="2"/>
      <c r="BLA383" s="2"/>
      <c r="BLB383" s="2"/>
      <c r="BLC383" s="2"/>
      <c r="BLD383" s="2"/>
      <c r="BLE383" s="2"/>
      <c r="BLF383" s="2"/>
      <c r="BLG383" s="2"/>
      <c r="BLH383" s="2"/>
      <c r="BLI383" s="2"/>
      <c r="BLJ383" s="2"/>
      <c r="BLK383" s="2"/>
      <c r="BLL383" s="2"/>
      <c r="BLM383" s="2"/>
      <c r="BLN383" s="2"/>
      <c r="BLO383" s="2"/>
      <c r="BLP383" s="2"/>
      <c r="BLQ383" s="2"/>
      <c r="BLR383" s="2"/>
      <c r="BLS383" s="2"/>
      <c r="BLT383" s="2"/>
      <c r="BLU383" s="2"/>
      <c r="BLV383" s="2"/>
      <c r="BLW383" s="2"/>
      <c r="BLX383" s="2"/>
      <c r="BLY383" s="2"/>
      <c r="BLZ383" s="2"/>
      <c r="BMA383" s="2"/>
      <c r="BMB383" s="2"/>
      <c r="BMC383" s="2"/>
      <c r="BMD383" s="2"/>
      <c r="BME383" s="2"/>
      <c r="BMF383" s="2"/>
      <c r="BMG383" s="2"/>
      <c r="BMH383" s="2"/>
      <c r="BMI383" s="2"/>
      <c r="BMJ383" s="2"/>
      <c r="BMK383" s="2"/>
      <c r="BML383" s="2"/>
      <c r="BMM383" s="2"/>
      <c r="BMN383" s="2"/>
      <c r="BMO383" s="2"/>
      <c r="BMP383" s="2"/>
      <c r="BMQ383" s="2"/>
      <c r="BMR383" s="2"/>
      <c r="BMS383" s="2"/>
      <c r="BMT383" s="2"/>
      <c r="BMU383" s="2"/>
      <c r="BMV383" s="2"/>
      <c r="BMW383" s="2"/>
      <c r="BMX383" s="2"/>
      <c r="BMY383" s="2"/>
      <c r="BMZ383" s="2"/>
      <c r="BNA383" s="2"/>
      <c r="BNB383" s="2"/>
      <c r="BNC383" s="2"/>
      <c r="BND383" s="2"/>
      <c r="BNE383" s="2"/>
      <c r="BNF383" s="2"/>
      <c r="BNG383" s="2"/>
      <c r="BNH383" s="2"/>
      <c r="BNI383" s="2"/>
      <c r="BNJ383" s="2"/>
      <c r="BNK383" s="2"/>
      <c r="BNL383" s="2"/>
      <c r="BNM383" s="2"/>
      <c r="BNN383" s="2"/>
      <c r="BNO383" s="2"/>
      <c r="BNP383" s="2"/>
      <c r="BNQ383" s="2"/>
      <c r="BNR383" s="2"/>
      <c r="BNS383" s="2"/>
      <c r="BNT383" s="2"/>
      <c r="BNU383" s="2"/>
      <c r="BNV383" s="2"/>
      <c r="BNW383" s="2"/>
      <c r="BNX383" s="2"/>
      <c r="BNY383" s="2"/>
      <c r="BNZ383" s="2"/>
      <c r="BOA383" s="2"/>
      <c r="BOB383" s="2"/>
      <c r="BOC383" s="2"/>
      <c r="BOD383" s="2"/>
      <c r="BOE383" s="2"/>
      <c r="BOF383" s="2"/>
      <c r="BOG383" s="2"/>
      <c r="BOH383" s="2"/>
      <c r="BOI383" s="2"/>
      <c r="BOJ383" s="2"/>
      <c r="BOK383" s="2"/>
      <c r="BOL383" s="2"/>
      <c r="BOM383" s="2"/>
      <c r="BON383" s="2"/>
      <c r="BOO383" s="2"/>
      <c r="BOP383" s="2"/>
      <c r="BOQ383" s="2"/>
      <c r="BOR383" s="2"/>
      <c r="BOS383" s="2"/>
      <c r="BOT383" s="2"/>
      <c r="BOU383" s="2"/>
      <c r="BOV383" s="2"/>
      <c r="BOW383" s="2"/>
      <c r="BOX383" s="2"/>
      <c r="BOY383" s="2"/>
      <c r="BOZ383" s="2"/>
      <c r="BPA383" s="2"/>
      <c r="BPB383" s="2"/>
      <c r="BPC383" s="2"/>
      <c r="BPD383" s="2"/>
      <c r="BPE383" s="2"/>
      <c r="BPF383" s="2"/>
      <c r="BPG383" s="2"/>
      <c r="BPH383" s="2"/>
      <c r="BPI383" s="2"/>
      <c r="BPJ383" s="2"/>
      <c r="BPK383" s="2"/>
      <c r="BPL383" s="2"/>
      <c r="BPM383" s="2"/>
      <c r="BPN383" s="2"/>
      <c r="BPO383" s="2"/>
      <c r="BPP383" s="2"/>
      <c r="BPQ383" s="2"/>
      <c r="BPR383" s="2"/>
      <c r="BPS383" s="2"/>
      <c r="BPT383" s="2"/>
      <c r="BPU383" s="2"/>
      <c r="BPV383" s="2"/>
      <c r="BPW383" s="2"/>
      <c r="BPX383" s="2"/>
      <c r="BPY383" s="2"/>
      <c r="BPZ383" s="2"/>
      <c r="BQA383" s="2"/>
      <c r="BQB383" s="2"/>
      <c r="BQC383" s="2"/>
      <c r="BQD383" s="2"/>
      <c r="BQE383" s="2"/>
      <c r="BQF383" s="2"/>
      <c r="BQG383" s="2"/>
      <c r="BQH383" s="2"/>
      <c r="BQI383" s="2"/>
      <c r="BQJ383" s="2"/>
      <c r="BQK383" s="2"/>
      <c r="BQL383" s="2"/>
      <c r="BQM383" s="2"/>
      <c r="BQN383" s="2"/>
      <c r="BQO383" s="2"/>
      <c r="BQP383" s="2"/>
      <c r="BQQ383" s="2"/>
      <c r="BQR383" s="2"/>
      <c r="BQS383" s="2"/>
      <c r="BQT383" s="2"/>
      <c r="BQU383" s="2"/>
      <c r="BQV383" s="2"/>
      <c r="BQW383" s="2"/>
      <c r="BQX383" s="2"/>
      <c r="BQY383" s="2"/>
      <c r="BQZ383" s="2"/>
      <c r="BRA383" s="2"/>
      <c r="BRB383" s="2"/>
      <c r="BRC383" s="2"/>
      <c r="BRD383" s="2"/>
      <c r="BRE383" s="2"/>
      <c r="BRF383" s="2"/>
      <c r="BRG383" s="2"/>
      <c r="BRH383" s="2"/>
      <c r="BRI383" s="2"/>
      <c r="BRJ383" s="2"/>
      <c r="BRK383" s="2"/>
      <c r="BRL383" s="2"/>
      <c r="BRM383" s="2"/>
      <c r="BRN383" s="2"/>
      <c r="BRO383" s="2"/>
      <c r="BRP383" s="2"/>
      <c r="BRQ383" s="2"/>
      <c r="BRR383" s="2"/>
      <c r="BRS383" s="2"/>
      <c r="BRT383" s="2"/>
      <c r="BRU383" s="2"/>
      <c r="BRV383" s="2"/>
      <c r="BRW383" s="2"/>
      <c r="BRX383" s="2"/>
      <c r="BRY383" s="2"/>
      <c r="BRZ383" s="2"/>
      <c r="BSA383" s="2"/>
      <c r="BSB383" s="2"/>
      <c r="BSC383" s="2"/>
      <c r="BSD383" s="2"/>
      <c r="BSE383" s="2"/>
      <c r="BSF383" s="2"/>
      <c r="BSG383" s="2"/>
      <c r="BSH383" s="2"/>
      <c r="BSI383" s="2"/>
      <c r="BSJ383" s="2"/>
      <c r="BSK383" s="2"/>
      <c r="BSL383" s="2"/>
      <c r="BSM383" s="2"/>
      <c r="BSN383" s="2"/>
      <c r="BSO383" s="2"/>
      <c r="BSP383" s="2"/>
      <c r="BSQ383" s="2"/>
      <c r="BSR383" s="2"/>
      <c r="BSS383" s="2"/>
      <c r="BST383" s="2"/>
      <c r="BSU383" s="2"/>
      <c r="BSV383" s="2"/>
      <c r="BSW383" s="2"/>
      <c r="BSX383" s="2"/>
      <c r="BSY383" s="2"/>
      <c r="BSZ383" s="2"/>
      <c r="BTA383" s="2"/>
      <c r="BTB383" s="2"/>
      <c r="BTC383" s="2"/>
      <c r="BTD383" s="2"/>
      <c r="BTE383" s="2"/>
      <c r="BTF383" s="2"/>
      <c r="BTG383" s="2"/>
      <c r="BTH383" s="2"/>
      <c r="BTI383" s="2"/>
      <c r="BTJ383" s="2"/>
      <c r="BTK383" s="2"/>
      <c r="BTL383" s="2"/>
      <c r="BTM383" s="2"/>
      <c r="BTN383" s="2"/>
      <c r="BTO383" s="2"/>
      <c r="BTP383" s="2"/>
      <c r="BTQ383" s="2"/>
      <c r="BTR383" s="2"/>
      <c r="BTS383" s="2"/>
      <c r="BTT383" s="2"/>
      <c r="BTU383" s="2"/>
      <c r="BTV383" s="2"/>
      <c r="BTW383" s="2"/>
      <c r="BTX383" s="2"/>
      <c r="BTY383" s="2"/>
      <c r="BTZ383" s="2"/>
      <c r="BUA383" s="2"/>
      <c r="BUB383" s="2"/>
      <c r="BUC383" s="2"/>
      <c r="BUD383" s="2"/>
      <c r="BUE383" s="2"/>
      <c r="BUF383" s="2"/>
      <c r="BUG383" s="2"/>
      <c r="BUH383" s="2"/>
      <c r="BUI383" s="2"/>
      <c r="BUJ383" s="2"/>
      <c r="BUK383" s="2"/>
      <c r="BUL383" s="2"/>
      <c r="BUM383" s="2"/>
      <c r="BUN383" s="2"/>
      <c r="BUO383" s="2"/>
      <c r="BUP383" s="2"/>
      <c r="BUQ383" s="2"/>
      <c r="BUR383" s="2"/>
      <c r="BUS383" s="2"/>
      <c r="BUT383" s="2"/>
      <c r="BUU383" s="2"/>
      <c r="BUV383" s="2"/>
      <c r="BUW383" s="2"/>
      <c r="BUX383" s="2"/>
      <c r="BUY383" s="2"/>
      <c r="BUZ383" s="2"/>
      <c r="BVA383" s="2"/>
      <c r="BVB383" s="2"/>
      <c r="BVC383" s="2"/>
      <c r="BVD383" s="2"/>
      <c r="BVE383" s="2"/>
      <c r="BVF383" s="2"/>
      <c r="BVG383" s="2"/>
      <c r="BVH383" s="2"/>
      <c r="BVI383" s="2"/>
      <c r="BVJ383" s="2"/>
      <c r="BVK383" s="2"/>
      <c r="BVL383" s="2"/>
      <c r="BVM383" s="2"/>
      <c r="BVN383" s="2"/>
      <c r="BVO383" s="2"/>
      <c r="BVP383" s="2"/>
      <c r="BVQ383" s="2"/>
      <c r="BVR383" s="2"/>
      <c r="BVS383" s="2"/>
      <c r="BVT383" s="2"/>
      <c r="BVU383" s="2"/>
      <c r="BVV383" s="2"/>
      <c r="BVW383" s="2"/>
      <c r="BVX383" s="2"/>
      <c r="BVY383" s="2"/>
      <c r="BVZ383" s="2"/>
      <c r="BWA383" s="2"/>
      <c r="BWB383" s="2"/>
      <c r="BWC383" s="2"/>
      <c r="BWD383" s="2"/>
      <c r="BWE383" s="2"/>
      <c r="BWF383" s="2"/>
      <c r="BWG383" s="2"/>
      <c r="BWH383" s="2"/>
      <c r="BWI383" s="2"/>
      <c r="BWJ383" s="2"/>
      <c r="BWK383" s="2"/>
      <c r="BWL383" s="2"/>
      <c r="BWM383" s="2"/>
      <c r="BWN383" s="2"/>
      <c r="BWO383" s="2"/>
      <c r="BWP383" s="2"/>
      <c r="BWQ383" s="2"/>
      <c r="BWR383" s="2"/>
      <c r="BWS383" s="2"/>
      <c r="BWT383" s="2"/>
      <c r="BWU383" s="2"/>
      <c r="BWV383" s="2"/>
      <c r="BWW383" s="2"/>
      <c r="BWX383" s="2"/>
      <c r="BWY383" s="2"/>
      <c r="BWZ383" s="2"/>
      <c r="BXA383" s="2"/>
      <c r="BXB383" s="2"/>
      <c r="BXC383" s="2"/>
      <c r="BXD383" s="2"/>
      <c r="BXE383" s="2"/>
      <c r="BXF383" s="2"/>
      <c r="BXG383" s="2"/>
      <c r="BXH383" s="2"/>
      <c r="BXI383" s="2"/>
      <c r="BXJ383" s="2"/>
      <c r="BXK383" s="2"/>
      <c r="BXL383" s="2"/>
      <c r="BXM383" s="2"/>
      <c r="BXN383" s="2"/>
      <c r="BXO383" s="2"/>
      <c r="BXP383" s="2"/>
      <c r="BXQ383" s="2"/>
      <c r="BXR383" s="2"/>
      <c r="BXS383" s="2"/>
      <c r="BXT383" s="2"/>
      <c r="BXU383" s="2"/>
      <c r="BXV383" s="2"/>
      <c r="BXW383" s="2"/>
      <c r="BXX383" s="2"/>
      <c r="BXY383" s="2"/>
      <c r="BXZ383" s="2"/>
      <c r="BYA383" s="2"/>
      <c r="BYB383" s="2"/>
      <c r="BYC383" s="2"/>
      <c r="BYD383" s="2"/>
      <c r="BYE383" s="2"/>
      <c r="BYF383" s="2"/>
      <c r="BYG383" s="2"/>
      <c r="BYH383" s="2"/>
      <c r="BYI383" s="2"/>
      <c r="BYJ383" s="2"/>
      <c r="BYK383" s="2"/>
      <c r="BYL383" s="2"/>
      <c r="BYM383" s="2"/>
      <c r="BYN383" s="2"/>
      <c r="BYO383" s="2"/>
      <c r="BYP383" s="2"/>
      <c r="BYQ383" s="2"/>
      <c r="BYR383" s="2"/>
      <c r="BYS383" s="2"/>
      <c r="BYT383" s="2"/>
      <c r="BYU383" s="2"/>
      <c r="BYV383" s="2"/>
      <c r="BYW383" s="2"/>
      <c r="BYX383" s="2"/>
      <c r="BYY383" s="2"/>
      <c r="BYZ383" s="2"/>
      <c r="BZA383" s="2"/>
      <c r="BZB383" s="2"/>
      <c r="BZC383" s="2"/>
      <c r="BZD383" s="2"/>
      <c r="BZE383" s="2"/>
      <c r="BZF383" s="2"/>
      <c r="BZG383" s="2"/>
      <c r="BZH383" s="2"/>
      <c r="BZI383" s="2"/>
      <c r="BZJ383" s="2"/>
      <c r="BZK383" s="2"/>
      <c r="BZL383" s="2"/>
      <c r="BZM383" s="2"/>
      <c r="BZN383" s="2"/>
      <c r="BZO383" s="2"/>
      <c r="BZP383" s="2"/>
      <c r="BZQ383" s="2"/>
      <c r="BZR383" s="2"/>
      <c r="BZS383" s="2"/>
      <c r="BZT383" s="2"/>
      <c r="BZU383" s="2"/>
      <c r="BZV383" s="2"/>
      <c r="BZW383" s="2"/>
      <c r="BZX383" s="2"/>
      <c r="BZY383" s="2"/>
      <c r="BZZ383" s="2"/>
      <c r="CAA383" s="2"/>
      <c r="CAB383" s="2"/>
      <c r="CAC383" s="2"/>
      <c r="CAD383" s="2"/>
      <c r="CAE383" s="2"/>
      <c r="CAF383" s="2"/>
      <c r="CAG383" s="2"/>
      <c r="CAH383" s="2"/>
      <c r="CAI383" s="2"/>
      <c r="CAJ383" s="2"/>
      <c r="CAK383" s="2"/>
      <c r="CAL383" s="2"/>
      <c r="CAM383" s="2"/>
      <c r="CAN383" s="2"/>
      <c r="CAO383" s="2"/>
      <c r="CAP383" s="2"/>
      <c r="CAQ383" s="2"/>
      <c r="CAR383" s="2"/>
      <c r="CAS383" s="2"/>
      <c r="CAT383" s="2"/>
      <c r="CAU383" s="2"/>
      <c r="CAV383" s="2"/>
      <c r="CAW383" s="2"/>
      <c r="CAX383" s="2"/>
      <c r="CAY383" s="2"/>
      <c r="CAZ383" s="2"/>
      <c r="CBA383" s="2"/>
      <c r="CBB383" s="2"/>
      <c r="CBC383" s="2"/>
      <c r="CBD383" s="2"/>
      <c r="CBE383" s="2"/>
      <c r="CBF383" s="2"/>
      <c r="CBG383" s="2"/>
      <c r="CBH383" s="2"/>
      <c r="CBI383" s="2"/>
      <c r="CBJ383" s="2"/>
      <c r="CBK383" s="2"/>
      <c r="CBL383" s="2"/>
      <c r="CBM383" s="2"/>
      <c r="CBN383" s="2"/>
      <c r="CBO383" s="2"/>
      <c r="CBP383" s="2"/>
      <c r="CBQ383" s="2"/>
      <c r="CBR383" s="2"/>
      <c r="CBS383" s="2"/>
      <c r="CBT383" s="2"/>
      <c r="CBU383" s="2"/>
      <c r="CBV383" s="2"/>
      <c r="CBW383" s="2"/>
      <c r="CBX383" s="2"/>
      <c r="CBY383" s="2"/>
      <c r="CBZ383" s="2"/>
      <c r="CCA383" s="2"/>
      <c r="CCB383" s="2"/>
      <c r="CCC383" s="2"/>
      <c r="CCD383" s="2"/>
      <c r="CCE383" s="2"/>
      <c r="CCF383" s="2"/>
      <c r="CCG383" s="2"/>
      <c r="CCH383" s="2"/>
      <c r="CCI383" s="2"/>
      <c r="CCJ383" s="2"/>
      <c r="CCK383" s="2"/>
      <c r="CCL383" s="2"/>
      <c r="CCM383" s="2"/>
      <c r="CCN383" s="2"/>
      <c r="CCO383" s="2"/>
      <c r="CCP383" s="2"/>
      <c r="CCQ383" s="2"/>
      <c r="CCR383" s="2"/>
      <c r="CCS383" s="2"/>
      <c r="CCT383" s="2"/>
      <c r="CCU383" s="2"/>
      <c r="CCV383" s="2"/>
      <c r="CCW383" s="2"/>
      <c r="CCX383" s="2"/>
      <c r="CCY383" s="2"/>
      <c r="CCZ383" s="2"/>
      <c r="CDA383" s="2"/>
      <c r="CDB383" s="2"/>
      <c r="CDC383" s="2"/>
      <c r="CDD383" s="2"/>
      <c r="CDE383" s="2"/>
      <c r="CDF383" s="2"/>
      <c r="CDG383" s="2"/>
      <c r="CDH383" s="2"/>
      <c r="CDI383" s="2"/>
      <c r="CDJ383" s="2"/>
      <c r="CDK383" s="2"/>
      <c r="CDL383" s="2"/>
      <c r="CDM383" s="2"/>
      <c r="CDN383" s="2"/>
      <c r="CDO383" s="2"/>
      <c r="CDP383" s="2"/>
      <c r="CDQ383" s="2"/>
      <c r="CDR383" s="2"/>
      <c r="CDS383" s="2"/>
      <c r="CDT383" s="2"/>
      <c r="CDU383" s="2"/>
      <c r="CDV383" s="2"/>
      <c r="CDW383" s="2"/>
      <c r="CDX383" s="2"/>
      <c r="CDY383" s="2"/>
      <c r="CDZ383" s="2"/>
      <c r="CEA383" s="2"/>
      <c r="CEB383" s="2"/>
      <c r="CEC383" s="2"/>
      <c r="CED383" s="2"/>
      <c r="CEE383" s="2"/>
      <c r="CEF383" s="2"/>
      <c r="CEG383" s="2"/>
      <c r="CEH383" s="2"/>
      <c r="CEI383" s="2"/>
      <c r="CEJ383" s="2"/>
      <c r="CEK383" s="2"/>
      <c r="CEL383" s="2"/>
      <c r="CEM383" s="2"/>
      <c r="CEN383" s="2"/>
      <c r="CEO383" s="2"/>
      <c r="CEP383" s="2"/>
      <c r="CEQ383" s="2"/>
      <c r="CER383" s="2"/>
      <c r="CES383" s="2"/>
      <c r="CET383" s="2"/>
      <c r="CEU383" s="2"/>
      <c r="CEV383" s="2"/>
      <c r="CEW383" s="2"/>
      <c r="CEX383" s="2"/>
      <c r="CEY383" s="2"/>
      <c r="CEZ383" s="2"/>
      <c r="CFA383" s="2"/>
      <c r="CFB383" s="2"/>
      <c r="CFC383" s="2"/>
      <c r="CFD383" s="2"/>
      <c r="CFE383" s="2"/>
      <c r="CFF383" s="2"/>
      <c r="CFG383" s="2"/>
      <c r="CFH383" s="2"/>
      <c r="CFI383" s="2"/>
      <c r="CFJ383" s="2"/>
      <c r="CFK383" s="2"/>
      <c r="CFL383" s="2"/>
      <c r="CFM383" s="2"/>
      <c r="CFN383" s="2"/>
      <c r="CFO383" s="2"/>
      <c r="CFP383" s="2"/>
      <c r="CFQ383" s="2"/>
      <c r="CFR383" s="2"/>
      <c r="CFS383" s="2"/>
      <c r="CFT383" s="2"/>
      <c r="CFU383" s="2"/>
      <c r="CFV383" s="2"/>
      <c r="CFW383" s="2"/>
      <c r="CFX383" s="2"/>
      <c r="CFY383" s="2"/>
      <c r="CFZ383" s="2"/>
      <c r="CGA383" s="2"/>
      <c r="CGB383" s="2"/>
      <c r="CGC383" s="2"/>
      <c r="CGD383" s="2"/>
      <c r="CGE383" s="2"/>
      <c r="CGF383" s="2"/>
      <c r="CGG383" s="2"/>
      <c r="CGH383" s="2"/>
      <c r="CGI383" s="2"/>
      <c r="CGJ383" s="2"/>
      <c r="CGK383" s="2"/>
      <c r="CGL383" s="2"/>
      <c r="CGM383" s="2"/>
      <c r="CGN383" s="2"/>
      <c r="CGO383" s="2"/>
      <c r="CGP383" s="2"/>
      <c r="CGQ383" s="2"/>
      <c r="CGR383" s="2"/>
      <c r="CGS383" s="2"/>
      <c r="CGT383" s="2"/>
      <c r="CGU383" s="2"/>
      <c r="CGV383" s="2"/>
      <c r="CGW383" s="2"/>
      <c r="CGX383" s="2"/>
      <c r="CGY383" s="2"/>
      <c r="CGZ383" s="2"/>
      <c r="CHA383" s="2"/>
      <c r="CHB383" s="2"/>
      <c r="CHC383" s="2"/>
      <c r="CHD383" s="2"/>
      <c r="CHE383" s="2"/>
      <c r="CHF383" s="2"/>
      <c r="CHG383" s="2"/>
      <c r="CHH383" s="2"/>
      <c r="CHI383" s="2"/>
      <c r="CHJ383" s="2"/>
      <c r="CHK383" s="2"/>
      <c r="CHL383" s="2"/>
      <c r="CHM383" s="2"/>
      <c r="CHN383" s="2"/>
      <c r="CHO383" s="2"/>
      <c r="CHP383" s="2"/>
      <c r="CHQ383" s="2"/>
      <c r="CHR383" s="2"/>
      <c r="CHS383" s="2"/>
      <c r="CHT383" s="2"/>
      <c r="CHU383" s="2"/>
      <c r="CHV383" s="2"/>
      <c r="CHW383" s="2"/>
      <c r="CHX383" s="2"/>
      <c r="CHY383" s="2"/>
      <c r="CHZ383" s="2"/>
      <c r="CIA383" s="2"/>
      <c r="CIB383" s="2"/>
      <c r="CIC383" s="2"/>
      <c r="CID383" s="2"/>
      <c r="CIE383" s="2"/>
      <c r="CIF383" s="2"/>
      <c r="CIG383" s="2"/>
      <c r="CIH383" s="2"/>
      <c r="CII383" s="2"/>
      <c r="CIJ383" s="2"/>
      <c r="CIK383" s="2"/>
      <c r="CIL383" s="2"/>
      <c r="CIM383" s="2"/>
      <c r="CIN383" s="2"/>
      <c r="CIO383" s="2"/>
      <c r="CIP383" s="2"/>
      <c r="CIQ383" s="2"/>
      <c r="CIR383" s="2"/>
      <c r="CIS383" s="2"/>
      <c r="CIT383" s="2"/>
      <c r="CIU383" s="2"/>
      <c r="CIV383" s="2"/>
      <c r="CIW383" s="2"/>
      <c r="CIX383" s="2"/>
      <c r="CIY383" s="2"/>
      <c r="CIZ383" s="2"/>
      <c r="CJA383" s="2"/>
      <c r="CJB383" s="2"/>
      <c r="CJC383" s="2"/>
      <c r="CJD383" s="2"/>
      <c r="CJE383" s="2"/>
      <c r="CJF383" s="2"/>
      <c r="CJG383" s="2"/>
      <c r="CJH383" s="2"/>
      <c r="CJI383" s="2"/>
      <c r="CJJ383" s="2"/>
      <c r="CJK383" s="2"/>
      <c r="CJL383" s="2"/>
      <c r="CJM383" s="2"/>
      <c r="CJN383" s="2"/>
      <c r="CJO383" s="2"/>
      <c r="CJP383" s="2"/>
      <c r="CJQ383" s="2"/>
      <c r="CJR383" s="2"/>
      <c r="CJS383" s="2"/>
      <c r="CJT383" s="2"/>
      <c r="CJU383" s="2"/>
      <c r="CJV383" s="2"/>
      <c r="CJW383" s="2"/>
      <c r="CJX383" s="2"/>
      <c r="CJY383" s="2"/>
      <c r="CJZ383" s="2"/>
      <c r="CKA383" s="2"/>
      <c r="CKB383" s="2"/>
      <c r="CKC383" s="2"/>
      <c r="CKD383" s="2"/>
      <c r="CKE383" s="2"/>
      <c r="CKF383" s="2"/>
      <c r="CKG383" s="2"/>
      <c r="CKH383" s="2"/>
      <c r="CKI383" s="2"/>
      <c r="CKJ383" s="2"/>
      <c r="CKK383" s="2"/>
      <c r="CKL383" s="2"/>
      <c r="CKM383" s="2"/>
      <c r="CKN383" s="2"/>
      <c r="CKO383" s="2"/>
      <c r="CKP383" s="2"/>
      <c r="CKQ383" s="2"/>
      <c r="CKR383" s="2"/>
      <c r="CKS383" s="2"/>
      <c r="CKT383" s="2"/>
      <c r="CKU383" s="2"/>
      <c r="CKV383" s="2"/>
      <c r="CKW383" s="2"/>
      <c r="CKX383" s="2"/>
      <c r="CKY383" s="2"/>
      <c r="CKZ383" s="2"/>
      <c r="CLA383" s="2"/>
      <c r="CLB383" s="2"/>
      <c r="CLC383" s="2"/>
      <c r="CLD383" s="2"/>
      <c r="CLE383" s="2"/>
      <c r="CLF383" s="2"/>
      <c r="CLG383" s="2"/>
      <c r="CLH383" s="2"/>
      <c r="CLI383" s="2"/>
      <c r="CLJ383" s="2"/>
      <c r="CLK383" s="2"/>
      <c r="CLL383" s="2"/>
      <c r="CLM383" s="2"/>
      <c r="CLN383" s="2"/>
      <c r="CLO383" s="2"/>
      <c r="CLP383" s="2"/>
      <c r="CLQ383" s="2"/>
      <c r="CLR383" s="2"/>
      <c r="CLS383" s="2"/>
      <c r="CLT383" s="2"/>
      <c r="CLU383" s="2"/>
      <c r="CLV383" s="2"/>
      <c r="CLW383" s="2"/>
      <c r="CLX383" s="2"/>
      <c r="CLY383" s="2"/>
      <c r="CLZ383" s="2"/>
      <c r="CMA383" s="2"/>
      <c r="CMB383" s="2"/>
      <c r="CMC383" s="2"/>
      <c r="CMD383" s="2"/>
      <c r="CME383" s="2"/>
      <c r="CMF383" s="2"/>
      <c r="CMG383" s="2"/>
      <c r="CMH383" s="2"/>
      <c r="CMI383" s="2"/>
      <c r="CMJ383" s="2"/>
      <c r="CMK383" s="2"/>
      <c r="CML383" s="2"/>
      <c r="CMM383" s="2"/>
      <c r="CMN383" s="2"/>
      <c r="CMO383" s="2"/>
      <c r="CMP383" s="2"/>
      <c r="CMQ383" s="2"/>
      <c r="CMR383" s="2"/>
      <c r="CMS383" s="2"/>
      <c r="CMT383" s="2"/>
      <c r="CMU383" s="2"/>
      <c r="CMV383" s="2"/>
      <c r="CMW383" s="2"/>
      <c r="CMX383" s="2"/>
      <c r="CMY383" s="2"/>
      <c r="CMZ383" s="2"/>
      <c r="CNA383" s="2"/>
      <c r="CNB383" s="2"/>
      <c r="CNC383" s="2"/>
      <c r="CND383" s="2"/>
      <c r="CNE383" s="2"/>
      <c r="CNF383" s="2"/>
      <c r="CNG383" s="2"/>
      <c r="CNH383" s="2"/>
      <c r="CNI383" s="2"/>
      <c r="CNJ383" s="2"/>
      <c r="CNK383" s="2"/>
      <c r="CNL383" s="2"/>
      <c r="CNM383" s="2"/>
      <c r="CNN383" s="2"/>
      <c r="CNO383" s="2"/>
      <c r="CNP383" s="2"/>
      <c r="CNQ383" s="2"/>
      <c r="CNR383" s="2"/>
      <c r="CNS383" s="2"/>
      <c r="CNT383" s="2"/>
      <c r="CNU383" s="2"/>
      <c r="CNV383" s="2"/>
      <c r="CNW383" s="2"/>
      <c r="CNX383" s="2"/>
      <c r="CNY383" s="2"/>
      <c r="CNZ383" s="2"/>
      <c r="COA383" s="2"/>
      <c r="COB383" s="2"/>
      <c r="COC383" s="2"/>
      <c r="COD383" s="2"/>
      <c r="COE383" s="2"/>
      <c r="COF383" s="2"/>
      <c r="COG383" s="2"/>
      <c r="COH383" s="2"/>
      <c r="COI383" s="2"/>
      <c r="COJ383" s="2"/>
      <c r="COK383" s="2"/>
      <c r="COL383" s="2"/>
      <c r="COM383" s="2"/>
      <c r="CON383" s="2"/>
      <c r="COO383" s="2"/>
      <c r="COP383" s="2"/>
      <c r="COQ383" s="2"/>
      <c r="COR383" s="2"/>
      <c r="COS383" s="2"/>
      <c r="COT383" s="2"/>
      <c r="COU383" s="2"/>
      <c r="COV383" s="2"/>
      <c r="COW383" s="2"/>
      <c r="COX383" s="2"/>
      <c r="COY383" s="2"/>
      <c r="COZ383" s="2"/>
      <c r="CPA383" s="2"/>
      <c r="CPB383" s="2"/>
      <c r="CPC383" s="2"/>
      <c r="CPD383" s="2"/>
      <c r="CPE383" s="2"/>
      <c r="CPF383" s="2"/>
      <c r="CPG383" s="2"/>
      <c r="CPH383" s="2"/>
      <c r="CPI383" s="2"/>
      <c r="CPJ383" s="2"/>
      <c r="CPK383" s="2"/>
      <c r="CPL383" s="2"/>
      <c r="CPM383" s="2"/>
      <c r="CPN383" s="2"/>
      <c r="CPO383" s="2"/>
      <c r="CPP383" s="2"/>
      <c r="CPQ383" s="2"/>
      <c r="CPR383" s="2"/>
      <c r="CPS383" s="2"/>
      <c r="CPT383" s="2"/>
      <c r="CPU383" s="2"/>
      <c r="CPV383" s="2"/>
      <c r="CPW383" s="2"/>
      <c r="CPX383" s="2"/>
      <c r="CPY383" s="2"/>
      <c r="CPZ383" s="2"/>
      <c r="CQA383" s="2"/>
      <c r="CQB383" s="2"/>
      <c r="CQC383" s="2"/>
      <c r="CQD383" s="2"/>
      <c r="CQE383" s="2"/>
      <c r="CQF383" s="2"/>
      <c r="CQG383" s="2"/>
      <c r="CQH383" s="2"/>
      <c r="CQI383" s="2"/>
      <c r="CQJ383" s="2"/>
      <c r="CQK383" s="2"/>
      <c r="CQL383" s="2"/>
      <c r="CQM383" s="2"/>
      <c r="CQN383" s="2"/>
      <c r="CQO383" s="2"/>
      <c r="CQP383" s="2"/>
      <c r="CQQ383" s="2"/>
      <c r="CQR383" s="2"/>
      <c r="CQS383" s="2"/>
      <c r="CQT383" s="2"/>
      <c r="CQU383" s="2"/>
      <c r="CQV383" s="2"/>
      <c r="CQW383" s="2"/>
      <c r="CQX383" s="2"/>
      <c r="CQY383" s="2"/>
      <c r="CQZ383" s="2"/>
      <c r="CRA383" s="2"/>
      <c r="CRB383" s="2"/>
      <c r="CRC383" s="2"/>
      <c r="CRD383" s="2"/>
      <c r="CRE383" s="2"/>
      <c r="CRF383" s="2"/>
      <c r="CRG383" s="2"/>
      <c r="CRH383" s="2"/>
      <c r="CRI383" s="2"/>
      <c r="CRJ383" s="2"/>
      <c r="CRK383" s="2"/>
      <c r="CRL383" s="2"/>
      <c r="CRM383" s="2"/>
      <c r="CRN383" s="2"/>
      <c r="CRO383" s="2"/>
      <c r="CRP383" s="2"/>
      <c r="CRQ383" s="2"/>
      <c r="CRR383" s="2"/>
      <c r="CRS383" s="2"/>
      <c r="CRT383" s="2"/>
      <c r="CRU383" s="2"/>
      <c r="CRV383" s="2"/>
      <c r="CRW383" s="2"/>
      <c r="CRX383" s="2"/>
      <c r="CRY383" s="2"/>
      <c r="CRZ383" s="2"/>
      <c r="CSA383" s="2"/>
      <c r="CSB383" s="2"/>
      <c r="CSC383" s="2"/>
      <c r="CSD383" s="2"/>
      <c r="CSE383" s="2"/>
      <c r="CSF383" s="2"/>
      <c r="CSG383" s="2"/>
      <c r="CSH383" s="2"/>
      <c r="CSI383" s="2"/>
      <c r="CSJ383" s="2"/>
      <c r="CSK383" s="2"/>
      <c r="CSL383" s="2"/>
      <c r="CSM383" s="2"/>
      <c r="CSN383" s="2"/>
      <c r="CSO383" s="2"/>
      <c r="CSP383" s="2"/>
      <c r="CSQ383" s="2"/>
      <c r="CSR383" s="2"/>
      <c r="CSS383" s="2"/>
      <c r="CST383" s="2"/>
      <c r="CSU383" s="2"/>
      <c r="CSV383" s="2"/>
      <c r="CSW383" s="2"/>
      <c r="CSX383" s="2"/>
      <c r="CSY383" s="2"/>
      <c r="CSZ383" s="2"/>
      <c r="CTA383" s="2"/>
      <c r="CTB383" s="2"/>
      <c r="CTC383" s="2"/>
      <c r="CTD383" s="2"/>
      <c r="CTE383" s="2"/>
      <c r="CTF383" s="2"/>
      <c r="CTG383" s="2"/>
      <c r="CTH383" s="2"/>
      <c r="CTI383" s="2"/>
      <c r="CTJ383" s="2"/>
      <c r="CTK383" s="2"/>
      <c r="CTL383" s="2"/>
      <c r="CTM383" s="2"/>
      <c r="CTN383" s="2"/>
      <c r="CTO383" s="2"/>
      <c r="CTP383" s="2"/>
      <c r="CTQ383" s="2"/>
      <c r="CTR383" s="2"/>
      <c r="CTS383" s="2"/>
      <c r="CTT383" s="2"/>
      <c r="CTU383" s="2"/>
      <c r="CTV383" s="2"/>
      <c r="CTW383" s="2"/>
      <c r="CTX383" s="2"/>
      <c r="CTY383" s="2"/>
      <c r="CTZ383" s="2"/>
      <c r="CUA383" s="2"/>
      <c r="CUB383" s="2"/>
      <c r="CUC383" s="2"/>
      <c r="CUD383" s="2"/>
      <c r="CUE383" s="2"/>
      <c r="CUF383" s="2"/>
      <c r="CUG383" s="2"/>
      <c r="CUH383" s="2"/>
      <c r="CUI383" s="2"/>
      <c r="CUJ383" s="2"/>
      <c r="CUK383" s="2"/>
      <c r="CUL383" s="2"/>
      <c r="CUM383" s="2"/>
      <c r="CUN383" s="2"/>
      <c r="CUO383" s="2"/>
      <c r="CUP383" s="2"/>
      <c r="CUQ383" s="2"/>
      <c r="CUR383" s="2"/>
      <c r="CUS383" s="2"/>
      <c r="CUT383" s="2"/>
      <c r="CUU383" s="2"/>
      <c r="CUV383" s="2"/>
      <c r="CUW383" s="2"/>
      <c r="CUX383" s="2"/>
      <c r="CUY383" s="2"/>
      <c r="CUZ383" s="2"/>
      <c r="CVA383" s="2"/>
      <c r="CVB383" s="2"/>
      <c r="CVC383" s="2"/>
      <c r="CVD383" s="2"/>
      <c r="CVE383" s="2"/>
      <c r="CVF383" s="2"/>
      <c r="CVG383" s="2"/>
      <c r="CVH383" s="2"/>
      <c r="CVI383" s="2"/>
      <c r="CVJ383" s="2"/>
      <c r="CVK383" s="2"/>
      <c r="CVL383" s="2"/>
      <c r="CVM383" s="2"/>
      <c r="CVN383" s="2"/>
      <c r="CVO383" s="2"/>
      <c r="CVP383" s="2"/>
      <c r="CVQ383" s="2"/>
      <c r="CVR383" s="2"/>
      <c r="CVS383" s="2"/>
      <c r="CVT383" s="2"/>
      <c r="CVU383" s="2"/>
      <c r="CVV383" s="2"/>
      <c r="CVW383" s="2"/>
      <c r="CVX383" s="2"/>
      <c r="CVY383" s="2"/>
      <c r="CVZ383" s="2"/>
      <c r="CWA383" s="2"/>
      <c r="CWB383" s="2"/>
      <c r="CWC383" s="2"/>
      <c r="CWD383" s="2"/>
      <c r="CWE383" s="2"/>
      <c r="CWF383" s="2"/>
      <c r="CWG383" s="2"/>
      <c r="CWH383" s="2"/>
      <c r="CWI383" s="2"/>
      <c r="CWJ383" s="2"/>
      <c r="CWK383" s="2"/>
      <c r="CWL383" s="2"/>
      <c r="CWM383" s="2"/>
      <c r="CWN383" s="2"/>
      <c r="CWO383" s="2"/>
      <c r="CWP383" s="2"/>
      <c r="CWQ383" s="2"/>
      <c r="CWR383" s="2"/>
      <c r="CWS383" s="2"/>
      <c r="CWT383" s="2"/>
      <c r="CWU383" s="2"/>
      <c r="CWV383" s="2"/>
      <c r="CWW383" s="2"/>
      <c r="CWX383" s="2"/>
      <c r="CWY383" s="2"/>
      <c r="CWZ383" s="2"/>
      <c r="CXA383" s="2"/>
      <c r="CXB383" s="2"/>
      <c r="CXC383" s="2"/>
      <c r="CXD383" s="2"/>
      <c r="CXE383" s="2"/>
      <c r="CXF383" s="2"/>
      <c r="CXG383" s="2"/>
      <c r="CXH383" s="2"/>
      <c r="CXI383" s="2"/>
      <c r="CXJ383" s="2"/>
      <c r="CXK383" s="2"/>
      <c r="CXL383" s="2"/>
      <c r="CXM383" s="2"/>
      <c r="CXN383" s="2"/>
      <c r="CXO383" s="2"/>
      <c r="CXP383" s="2"/>
      <c r="CXQ383" s="2"/>
      <c r="CXR383" s="2"/>
      <c r="CXS383" s="2"/>
      <c r="CXT383" s="2"/>
      <c r="CXU383" s="2"/>
      <c r="CXV383" s="2"/>
      <c r="CXW383" s="2"/>
      <c r="CXX383" s="2"/>
      <c r="CXY383" s="2"/>
      <c r="CXZ383" s="2"/>
      <c r="CYA383" s="2"/>
      <c r="CYB383" s="2"/>
      <c r="CYC383" s="2"/>
      <c r="CYD383" s="2"/>
      <c r="CYE383" s="2"/>
      <c r="CYF383" s="2"/>
      <c r="CYG383" s="2"/>
      <c r="CYH383" s="2"/>
      <c r="CYI383" s="2"/>
      <c r="CYJ383" s="2"/>
      <c r="CYK383" s="2"/>
      <c r="CYL383" s="2"/>
      <c r="CYM383" s="2"/>
      <c r="CYN383" s="2"/>
      <c r="CYO383" s="2"/>
      <c r="CYP383" s="2"/>
      <c r="CYQ383" s="2"/>
      <c r="CYR383" s="2"/>
      <c r="CYS383" s="2"/>
      <c r="CYT383" s="2"/>
      <c r="CYU383" s="2"/>
      <c r="CYV383" s="2"/>
      <c r="CYW383" s="2"/>
      <c r="CYX383" s="2"/>
      <c r="CYY383" s="2"/>
      <c r="CYZ383" s="2"/>
      <c r="CZA383" s="2"/>
      <c r="CZB383" s="2"/>
      <c r="CZC383" s="2"/>
      <c r="CZD383" s="2"/>
      <c r="CZE383" s="2"/>
      <c r="CZF383" s="2"/>
      <c r="CZG383" s="2"/>
      <c r="CZH383" s="2"/>
      <c r="CZI383" s="2"/>
      <c r="CZJ383" s="2"/>
      <c r="CZK383" s="2"/>
      <c r="CZL383" s="2"/>
      <c r="CZM383" s="2"/>
      <c r="CZN383" s="2"/>
      <c r="CZO383" s="2"/>
      <c r="CZP383" s="2"/>
      <c r="CZQ383" s="2"/>
      <c r="CZR383" s="2"/>
      <c r="CZS383" s="2"/>
      <c r="CZT383" s="2"/>
      <c r="CZU383" s="2"/>
      <c r="CZV383" s="2"/>
      <c r="CZW383" s="2"/>
      <c r="CZX383" s="2"/>
      <c r="CZY383" s="2"/>
      <c r="CZZ383" s="2"/>
      <c r="DAA383" s="2"/>
      <c r="DAB383" s="2"/>
      <c r="DAC383" s="2"/>
      <c r="DAD383" s="2"/>
      <c r="DAE383" s="2"/>
      <c r="DAF383" s="2"/>
      <c r="DAG383" s="2"/>
      <c r="DAH383" s="2"/>
      <c r="DAI383" s="2"/>
      <c r="DAJ383" s="2"/>
      <c r="DAK383" s="2"/>
      <c r="DAL383" s="2"/>
      <c r="DAM383" s="2"/>
      <c r="DAN383" s="2"/>
      <c r="DAO383" s="2"/>
      <c r="DAP383" s="2"/>
      <c r="DAQ383" s="2"/>
      <c r="DAR383" s="2"/>
      <c r="DAS383" s="2"/>
      <c r="DAT383" s="2"/>
      <c r="DAU383" s="2"/>
      <c r="DAV383" s="2"/>
      <c r="DAW383" s="2"/>
      <c r="DAX383" s="2"/>
      <c r="DAY383" s="2"/>
      <c r="DAZ383" s="2"/>
      <c r="DBA383" s="2"/>
      <c r="DBB383" s="2"/>
      <c r="DBC383" s="2"/>
      <c r="DBD383" s="2"/>
      <c r="DBE383" s="2"/>
      <c r="DBF383" s="2"/>
      <c r="DBG383" s="2"/>
      <c r="DBH383" s="2"/>
      <c r="DBI383" s="2"/>
      <c r="DBJ383" s="2"/>
      <c r="DBK383" s="2"/>
      <c r="DBL383" s="2"/>
      <c r="DBM383" s="2"/>
      <c r="DBN383" s="2"/>
      <c r="DBO383" s="2"/>
      <c r="DBP383" s="2"/>
      <c r="DBQ383" s="2"/>
      <c r="DBR383" s="2"/>
      <c r="DBS383" s="2"/>
      <c r="DBT383" s="2"/>
      <c r="DBU383" s="2"/>
      <c r="DBV383" s="2"/>
      <c r="DBW383" s="2"/>
      <c r="DBX383" s="2"/>
      <c r="DBY383" s="2"/>
      <c r="DBZ383" s="2"/>
      <c r="DCA383" s="2"/>
      <c r="DCB383" s="2"/>
      <c r="DCC383" s="2"/>
      <c r="DCD383" s="2"/>
      <c r="DCE383" s="2"/>
      <c r="DCF383" s="2"/>
      <c r="DCG383" s="2"/>
      <c r="DCH383" s="2"/>
      <c r="DCI383" s="2"/>
      <c r="DCJ383" s="2"/>
      <c r="DCK383" s="2"/>
      <c r="DCL383" s="2"/>
      <c r="DCM383" s="2"/>
      <c r="DCN383" s="2"/>
      <c r="DCO383" s="2"/>
      <c r="DCP383" s="2"/>
      <c r="DCQ383" s="2"/>
      <c r="DCR383" s="2"/>
      <c r="DCS383" s="2"/>
      <c r="DCT383" s="2"/>
      <c r="DCU383" s="2"/>
      <c r="DCV383" s="2"/>
      <c r="DCW383" s="2"/>
      <c r="DCX383" s="2"/>
      <c r="DCY383" s="2"/>
      <c r="DCZ383" s="2"/>
      <c r="DDA383" s="2"/>
      <c r="DDB383" s="2"/>
      <c r="DDC383" s="2"/>
      <c r="DDD383" s="2"/>
      <c r="DDE383" s="2"/>
      <c r="DDF383" s="2"/>
      <c r="DDG383" s="2"/>
      <c r="DDH383" s="2"/>
      <c r="DDI383" s="2"/>
      <c r="DDJ383" s="2"/>
      <c r="DDK383" s="2"/>
      <c r="DDL383" s="2"/>
      <c r="DDM383" s="2"/>
      <c r="DDN383" s="2"/>
      <c r="DDO383" s="2"/>
      <c r="DDP383" s="2"/>
      <c r="DDQ383" s="2"/>
      <c r="DDR383" s="2"/>
      <c r="DDS383" s="2"/>
      <c r="DDT383" s="2"/>
      <c r="DDU383" s="2"/>
      <c r="DDV383" s="2"/>
      <c r="DDW383" s="2"/>
      <c r="DDX383" s="2"/>
      <c r="DDY383" s="2"/>
      <c r="DDZ383" s="2"/>
      <c r="DEA383" s="2"/>
      <c r="DEB383" s="2"/>
      <c r="DEC383" s="2"/>
      <c r="DED383" s="2"/>
      <c r="DEE383" s="2"/>
      <c r="DEF383" s="2"/>
      <c r="DEG383" s="2"/>
      <c r="DEH383" s="2"/>
      <c r="DEI383" s="2"/>
      <c r="DEJ383" s="2"/>
      <c r="DEK383" s="2"/>
      <c r="DEL383" s="2"/>
      <c r="DEM383" s="2"/>
      <c r="DEN383" s="2"/>
      <c r="DEO383" s="2"/>
      <c r="DEP383" s="2"/>
      <c r="DEQ383" s="2"/>
      <c r="DER383" s="2"/>
      <c r="DES383" s="2"/>
      <c r="DET383" s="2"/>
      <c r="DEU383" s="2"/>
      <c r="DEV383" s="2"/>
      <c r="DEW383" s="2"/>
      <c r="DEX383" s="2"/>
      <c r="DEY383" s="2"/>
      <c r="DEZ383" s="2"/>
      <c r="DFA383" s="2"/>
      <c r="DFB383" s="2"/>
      <c r="DFC383" s="2"/>
      <c r="DFD383" s="2"/>
      <c r="DFE383" s="2"/>
      <c r="DFF383" s="2"/>
      <c r="DFG383" s="2"/>
      <c r="DFH383" s="2"/>
      <c r="DFI383" s="2"/>
      <c r="DFJ383" s="2"/>
      <c r="DFK383" s="2"/>
      <c r="DFL383" s="2"/>
      <c r="DFM383" s="2"/>
      <c r="DFN383" s="2"/>
      <c r="DFO383" s="2"/>
      <c r="DFP383" s="2"/>
      <c r="DFQ383" s="2"/>
      <c r="DFR383" s="2"/>
      <c r="DFS383" s="2"/>
      <c r="DFT383" s="2"/>
      <c r="DFU383" s="2"/>
      <c r="DFV383" s="2"/>
      <c r="DFW383" s="2"/>
      <c r="DFX383" s="2"/>
      <c r="DFY383" s="2"/>
      <c r="DFZ383" s="2"/>
      <c r="DGA383" s="2"/>
      <c r="DGB383" s="2"/>
      <c r="DGC383" s="2"/>
      <c r="DGD383" s="2"/>
      <c r="DGE383" s="2"/>
      <c r="DGF383" s="2"/>
      <c r="DGG383" s="2"/>
      <c r="DGH383" s="2"/>
      <c r="DGI383" s="2"/>
      <c r="DGJ383" s="2"/>
      <c r="DGK383" s="2"/>
      <c r="DGL383" s="2"/>
      <c r="DGM383" s="2"/>
      <c r="DGN383" s="2"/>
      <c r="DGO383" s="2"/>
      <c r="DGP383" s="2"/>
      <c r="DGQ383" s="2"/>
      <c r="DGR383" s="2"/>
      <c r="DGS383" s="2"/>
      <c r="DGT383" s="2"/>
      <c r="DGU383" s="2"/>
      <c r="DGV383" s="2"/>
      <c r="DGW383" s="2"/>
      <c r="DGX383" s="2"/>
      <c r="DGY383" s="2"/>
      <c r="DGZ383" s="2"/>
      <c r="DHA383" s="2"/>
      <c r="DHB383" s="2"/>
      <c r="DHC383" s="2"/>
      <c r="DHD383" s="2"/>
      <c r="DHE383" s="2"/>
      <c r="DHF383" s="2"/>
      <c r="DHG383" s="2"/>
      <c r="DHH383" s="2"/>
      <c r="DHI383" s="2"/>
      <c r="DHJ383" s="2"/>
      <c r="DHK383" s="2"/>
      <c r="DHL383" s="2"/>
      <c r="DHM383" s="2"/>
      <c r="DHN383" s="2"/>
      <c r="DHO383" s="2"/>
      <c r="DHP383" s="2"/>
      <c r="DHQ383" s="2"/>
      <c r="DHR383" s="2"/>
      <c r="DHS383" s="2"/>
      <c r="DHT383" s="2"/>
      <c r="DHU383" s="2"/>
      <c r="DHV383" s="2"/>
      <c r="DHW383" s="2"/>
      <c r="DHX383" s="2"/>
      <c r="DHY383" s="2"/>
      <c r="DHZ383" s="2"/>
      <c r="DIA383" s="2"/>
      <c r="DIB383" s="2"/>
      <c r="DIC383" s="2"/>
      <c r="DID383" s="2"/>
      <c r="DIE383" s="2"/>
      <c r="DIF383" s="2"/>
      <c r="DIG383" s="2"/>
      <c r="DIH383" s="2"/>
      <c r="DII383" s="2"/>
      <c r="DIJ383" s="2"/>
      <c r="DIK383" s="2"/>
      <c r="DIL383" s="2"/>
      <c r="DIM383" s="2"/>
      <c r="DIN383" s="2"/>
      <c r="DIO383" s="2"/>
      <c r="DIP383" s="2"/>
      <c r="DIQ383" s="2"/>
      <c r="DIR383" s="2"/>
      <c r="DIS383" s="2"/>
      <c r="DIT383" s="2"/>
      <c r="DIU383" s="2"/>
      <c r="DIV383" s="2"/>
      <c r="DIW383" s="2"/>
      <c r="DIX383" s="2"/>
      <c r="DIY383" s="2"/>
      <c r="DIZ383" s="2"/>
      <c r="DJA383" s="2"/>
      <c r="DJB383" s="2"/>
      <c r="DJC383" s="2"/>
      <c r="DJD383" s="2"/>
      <c r="DJE383" s="2"/>
      <c r="DJF383" s="2"/>
      <c r="DJG383" s="2"/>
      <c r="DJH383" s="2"/>
      <c r="DJI383" s="2"/>
      <c r="DJJ383" s="2"/>
      <c r="DJK383" s="2"/>
      <c r="DJL383" s="2"/>
      <c r="DJM383" s="2"/>
      <c r="DJN383" s="2"/>
      <c r="DJO383" s="2"/>
      <c r="DJP383" s="2"/>
      <c r="DJQ383" s="2"/>
      <c r="DJR383" s="2"/>
      <c r="DJS383" s="2"/>
      <c r="DJT383" s="2"/>
      <c r="DJU383" s="2"/>
      <c r="DJV383" s="2"/>
      <c r="DJW383" s="2"/>
      <c r="DJX383" s="2"/>
      <c r="DJY383" s="2"/>
      <c r="DJZ383" s="2"/>
      <c r="DKA383" s="2"/>
      <c r="DKB383" s="2"/>
      <c r="DKC383" s="2"/>
      <c r="DKD383" s="2"/>
      <c r="DKE383" s="2"/>
      <c r="DKF383" s="2"/>
      <c r="DKG383" s="2"/>
      <c r="DKH383" s="2"/>
      <c r="DKI383" s="2"/>
      <c r="DKJ383" s="2"/>
      <c r="DKK383" s="2"/>
      <c r="DKL383" s="2"/>
      <c r="DKM383" s="2"/>
      <c r="DKN383" s="2"/>
      <c r="DKO383" s="2"/>
      <c r="DKP383" s="2"/>
      <c r="DKQ383" s="2"/>
      <c r="DKR383" s="2"/>
      <c r="DKS383" s="2"/>
      <c r="DKT383" s="2"/>
      <c r="DKU383" s="2"/>
      <c r="DKV383" s="2"/>
      <c r="DKW383" s="2"/>
      <c r="DKX383" s="2"/>
      <c r="DKY383" s="2"/>
      <c r="DKZ383" s="2"/>
      <c r="DLA383" s="2"/>
      <c r="DLB383" s="2"/>
      <c r="DLC383" s="2"/>
      <c r="DLD383" s="2"/>
      <c r="DLE383" s="2"/>
      <c r="DLF383" s="2"/>
      <c r="DLG383" s="2"/>
      <c r="DLH383" s="2"/>
      <c r="DLI383" s="2"/>
      <c r="DLJ383" s="2"/>
      <c r="DLK383" s="2"/>
      <c r="DLL383" s="2"/>
      <c r="DLM383" s="2"/>
      <c r="DLN383" s="2"/>
      <c r="DLO383" s="2"/>
      <c r="DLP383" s="2"/>
      <c r="DLQ383" s="2"/>
      <c r="DLR383" s="2"/>
      <c r="DLS383" s="2"/>
      <c r="DLT383" s="2"/>
      <c r="DLU383" s="2"/>
      <c r="DLV383" s="2"/>
      <c r="DLW383" s="2"/>
      <c r="DLX383" s="2"/>
      <c r="DLY383" s="2"/>
      <c r="DLZ383" s="2"/>
      <c r="DMA383" s="2"/>
      <c r="DMB383" s="2"/>
      <c r="DMC383" s="2"/>
      <c r="DMD383" s="2"/>
      <c r="DME383" s="2"/>
      <c r="DMF383" s="2"/>
      <c r="DMG383" s="2"/>
      <c r="DMH383" s="2"/>
      <c r="DMI383" s="2"/>
      <c r="DMJ383" s="2"/>
      <c r="DMK383" s="2"/>
      <c r="DML383" s="2"/>
      <c r="DMM383" s="2"/>
      <c r="DMN383" s="2"/>
      <c r="DMO383" s="2"/>
      <c r="DMP383" s="2"/>
      <c r="DMQ383" s="2"/>
      <c r="DMR383" s="2"/>
      <c r="DMS383" s="2"/>
      <c r="DMT383" s="2"/>
      <c r="DMU383" s="2"/>
      <c r="DMV383" s="2"/>
      <c r="DMW383" s="2"/>
      <c r="DMX383" s="2"/>
      <c r="DMY383" s="2"/>
      <c r="DMZ383" s="2"/>
      <c r="DNA383" s="2"/>
      <c r="DNB383" s="2"/>
      <c r="DNC383" s="2"/>
      <c r="DND383" s="2"/>
      <c r="DNE383" s="2"/>
      <c r="DNF383" s="2"/>
      <c r="DNG383" s="2"/>
      <c r="DNH383" s="2"/>
      <c r="DNI383" s="2"/>
      <c r="DNJ383" s="2"/>
      <c r="DNK383" s="2"/>
      <c r="DNL383" s="2"/>
      <c r="DNM383" s="2"/>
      <c r="DNN383" s="2"/>
      <c r="DNO383" s="2"/>
      <c r="DNP383" s="2"/>
      <c r="DNQ383" s="2"/>
      <c r="DNR383" s="2"/>
      <c r="DNS383" s="2"/>
      <c r="DNT383" s="2"/>
      <c r="DNU383" s="2"/>
      <c r="DNV383" s="2"/>
      <c r="DNW383" s="2"/>
      <c r="DNX383" s="2"/>
      <c r="DNY383" s="2"/>
      <c r="DNZ383" s="2"/>
      <c r="DOA383" s="2"/>
      <c r="DOB383" s="2"/>
      <c r="DOC383" s="2"/>
      <c r="DOD383" s="2"/>
      <c r="DOE383" s="2"/>
      <c r="DOF383" s="2"/>
      <c r="DOG383" s="2"/>
      <c r="DOH383" s="2"/>
      <c r="DOI383" s="2"/>
      <c r="DOJ383" s="2"/>
      <c r="DOK383" s="2"/>
      <c r="DOL383" s="2"/>
      <c r="DOM383" s="2"/>
      <c r="DON383" s="2"/>
      <c r="DOO383" s="2"/>
      <c r="DOP383" s="2"/>
      <c r="DOQ383" s="2"/>
      <c r="DOR383" s="2"/>
      <c r="DOS383" s="2"/>
      <c r="DOT383" s="2"/>
      <c r="DOU383" s="2"/>
      <c r="DOV383" s="2"/>
      <c r="DOW383" s="2"/>
      <c r="DOX383" s="2"/>
      <c r="DOY383" s="2"/>
      <c r="DOZ383" s="2"/>
      <c r="DPA383" s="2"/>
      <c r="DPB383" s="2"/>
      <c r="DPC383" s="2"/>
      <c r="DPD383" s="2"/>
      <c r="DPE383" s="2"/>
      <c r="DPF383" s="2"/>
      <c r="DPG383" s="2"/>
      <c r="DPH383" s="2"/>
      <c r="DPI383" s="2"/>
      <c r="DPJ383" s="2"/>
      <c r="DPK383" s="2"/>
      <c r="DPL383" s="2"/>
      <c r="DPM383" s="2"/>
      <c r="DPN383" s="2"/>
      <c r="DPO383" s="2"/>
      <c r="DPP383" s="2"/>
      <c r="DPQ383" s="2"/>
      <c r="DPR383" s="2"/>
      <c r="DPS383" s="2"/>
      <c r="DPT383" s="2"/>
      <c r="DPU383" s="2"/>
      <c r="DPV383" s="2"/>
      <c r="DPW383" s="2"/>
      <c r="DPX383" s="2"/>
      <c r="DPY383" s="2"/>
      <c r="DPZ383" s="2"/>
      <c r="DQA383" s="2"/>
      <c r="DQB383" s="2"/>
      <c r="DQC383" s="2"/>
      <c r="DQD383" s="2"/>
      <c r="DQE383" s="2"/>
      <c r="DQF383" s="2"/>
      <c r="DQG383" s="2"/>
      <c r="DQH383" s="2"/>
      <c r="DQI383" s="2"/>
      <c r="DQJ383" s="2"/>
      <c r="DQK383" s="2"/>
      <c r="DQL383" s="2"/>
      <c r="DQM383" s="2"/>
      <c r="DQN383" s="2"/>
      <c r="DQO383" s="2"/>
      <c r="DQP383" s="2"/>
      <c r="DQQ383" s="2"/>
      <c r="DQR383" s="2"/>
      <c r="DQS383" s="2"/>
      <c r="DQT383" s="2"/>
      <c r="DQU383" s="2"/>
      <c r="DQV383" s="2"/>
      <c r="DQW383" s="2"/>
      <c r="DQX383" s="2"/>
      <c r="DQY383" s="2"/>
      <c r="DQZ383" s="2"/>
      <c r="DRA383" s="2"/>
      <c r="DRB383" s="2"/>
      <c r="DRC383" s="2"/>
      <c r="DRD383" s="2"/>
      <c r="DRE383" s="2"/>
      <c r="DRF383" s="2"/>
      <c r="DRG383" s="2"/>
      <c r="DRH383" s="2"/>
      <c r="DRI383" s="2"/>
      <c r="DRJ383" s="2"/>
      <c r="DRK383" s="2"/>
      <c r="DRL383" s="2"/>
      <c r="DRM383" s="2"/>
      <c r="DRN383" s="2"/>
      <c r="DRO383" s="2"/>
      <c r="DRP383" s="2"/>
      <c r="DRQ383" s="2"/>
      <c r="DRR383" s="2"/>
      <c r="DRS383" s="2"/>
      <c r="DRT383" s="2"/>
      <c r="DRU383" s="2"/>
      <c r="DRV383" s="2"/>
      <c r="DRW383" s="2"/>
      <c r="DRX383" s="2"/>
      <c r="DRY383" s="2"/>
      <c r="DRZ383" s="2"/>
      <c r="DSA383" s="2"/>
      <c r="DSB383" s="2"/>
      <c r="DSC383" s="2"/>
      <c r="DSD383" s="2"/>
      <c r="DSE383" s="2"/>
      <c r="DSF383" s="2"/>
      <c r="DSG383" s="2"/>
      <c r="DSH383" s="2"/>
      <c r="DSI383" s="2"/>
      <c r="DSJ383" s="2"/>
      <c r="DSK383" s="2"/>
      <c r="DSL383" s="2"/>
      <c r="DSM383" s="2"/>
      <c r="DSN383" s="2"/>
      <c r="DSO383" s="2"/>
      <c r="DSP383" s="2"/>
      <c r="DSQ383" s="2"/>
      <c r="DSR383" s="2"/>
      <c r="DSS383" s="2"/>
      <c r="DST383" s="2"/>
      <c r="DSU383" s="2"/>
      <c r="DSV383" s="2"/>
      <c r="DSW383" s="2"/>
      <c r="DSX383" s="2"/>
      <c r="DSY383" s="2"/>
      <c r="DSZ383" s="2"/>
      <c r="DTA383" s="2"/>
      <c r="DTB383" s="2"/>
      <c r="DTC383" s="2"/>
      <c r="DTD383" s="2"/>
      <c r="DTE383" s="2"/>
      <c r="DTF383" s="2"/>
      <c r="DTG383" s="2"/>
      <c r="DTH383" s="2"/>
      <c r="DTI383" s="2"/>
      <c r="DTJ383" s="2"/>
      <c r="DTK383" s="2"/>
      <c r="DTL383" s="2"/>
      <c r="DTM383" s="2"/>
      <c r="DTN383" s="2"/>
      <c r="DTO383" s="2"/>
      <c r="DTP383" s="2"/>
      <c r="DTQ383" s="2"/>
      <c r="DTR383" s="2"/>
      <c r="DTS383" s="2"/>
      <c r="DTT383" s="2"/>
      <c r="DTU383" s="2"/>
      <c r="DTV383" s="2"/>
      <c r="DTW383" s="2"/>
      <c r="DTX383" s="2"/>
      <c r="DTY383" s="2"/>
      <c r="DTZ383" s="2"/>
      <c r="DUA383" s="2"/>
      <c r="DUB383" s="2"/>
      <c r="DUC383" s="2"/>
      <c r="DUD383" s="2"/>
      <c r="DUE383" s="2"/>
      <c r="DUF383" s="2"/>
      <c r="DUG383" s="2"/>
      <c r="DUH383" s="2"/>
      <c r="DUI383" s="2"/>
      <c r="DUJ383" s="2"/>
      <c r="DUK383" s="2"/>
      <c r="DUL383" s="2"/>
      <c r="DUM383" s="2"/>
      <c r="DUN383" s="2"/>
      <c r="DUO383" s="2"/>
      <c r="DUP383" s="2"/>
      <c r="DUQ383" s="2"/>
      <c r="DUR383" s="2"/>
      <c r="DUS383" s="2"/>
      <c r="DUT383" s="2"/>
      <c r="DUU383" s="2"/>
      <c r="DUV383" s="2"/>
      <c r="DUW383" s="2"/>
      <c r="DUX383" s="2"/>
      <c r="DUY383" s="2"/>
      <c r="DUZ383" s="2"/>
      <c r="DVA383" s="2"/>
      <c r="DVB383" s="2"/>
      <c r="DVC383" s="2"/>
      <c r="DVD383" s="2"/>
      <c r="DVE383" s="2"/>
      <c r="DVF383" s="2"/>
      <c r="DVG383" s="2"/>
      <c r="DVH383" s="2"/>
      <c r="DVI383" s="2"/>
      <c r="DVJ383" s="2"/>
      <c r="DVK383" s="2"/>
      <c r="DVL383" s="2"/>
      <c r="DVM383" s="2"/>
      <c r="DVN383" s="2"/>
      <c r="DVO383" s="2"/>
      <c r="DVP383" s="2"/>
      <c r="DVQ383" s="2"/>
      <c r="DVR383" s="2"/>
      <c r="DVS383" s="2"/>
      <c r="DVT383" s="2"/>
      <c r="DVU383" s="2"/>
      <c r="DVV383" s="2"/>
      <c r="DVW383" s="2"/>
      <c r="DVX383" s="2"/>
      <c r="DVY383" s="2"/>
      <c r="DVZ383" s="2"/>
      <c r="DWA383" s="2"/>
      <c r="DWB383" s="2"/>
      <c r="DWC383" s="2"/>
      <c r="DWD383" s="2"/>
      <c r="DWE383" s="2"/>
      <c r="DWF383" s="2"/>
      <c r="DWG383" s="2"/>
      <c r="DWH383" s="2"/>
      <c r="DWI383" s="2"/>
      <c r="DWJ383" s="2"/>
      <c r="DWK383" s="2"/>
      <c r="DWL383" s="2"/>
      <c r="DWM383" s="2"/>
      <c r="DWN383" s="2"/>
      <c r="DWO383" s="2"/>
      <c r="DWP383" s="2"/>
      <c r="DWQ383" s="2"/>
      <c r="DWR383" s="2"/>
      <c r="DWS383" s="2"/>
      <c r="DWT383" s="2"/>
      <c r="DWU383" s="2"/>
      <c r="DWV383" s="2"/>
      <c r="DWW383" s="2"/>
      <c r="DWX383" s="2"/>
      <c r="DWY383" s="2"/>
      <c r="DWZ383" s="2"/>
      <c r="DXA383" s="2"/>
      <c r="DXB383" s="2"/>
      <c r="DXC383" s="2"/>
      <c r="DXD383" s="2"/>
      <c r="DXE383" s="2"/>
      <c r="DXF383" s="2"/>
      <c r="DXG383" s="2"/>
      <c r="DXH383" s="2"/>
      <c r="DXI383" s="2"/>
      <c r="DXJ383" s="2"/>
      <c r="DXK383" s="2"/>
      <c r="DXL383" s="2"/>
      <c r="DXM383" s="2"/>
      <c r="DXN383" s="2"/>
      <c r="DXO383" s="2"/>
      <c r="DXP383" s="2"/>
      <c r="DXQ383" s="2"/>
      <c r="DXR383" s="2"/>
      <c r="DXS383" s="2"/>
      <c r="DXT383" s="2"/>
      <c r="DXU383" s="2"/>
      <c r="DXV383" s="2"/>
      <c r="DXW383" s="2"/>
      <c r="DXX383" s="2"/>
      <c r="DXY383" s="2"/>
      <c r="DXZ383" s="2"/>
      <c r="DYA383" s="2"/>
      <c r="DYB383" s="2"/>
      <c r="DYC383" s="2"/>
      <c r="DYD383" s="2"/>
      <c r="DYE383" s="2"/>
      <c r="DYF383" s="2"/>
      <c r="DYG383" s="2"/>
      <c r="DYH383" s="2"/>
      <c r="DYI383" s="2"/>
      <c r="DYJ383" s="2"/>
      <c r="DYK383" s="2"/>
      <c r="DYL383" s="2"/>
      <c r="DYM383" s="2"/>
      <c r="DYN383" s="2"/>
      <c r="DYO383" s="2"/>
      <c r="DYP383" s="2"/>
      <c r="DYQ383" s="2"/>
      <c r="DYR383" s="2"/>
      <c r="DYS383" s="2"/>
      <c r="DYT383" s="2"/>
      <c r="DYU383" s="2"/>
      <c r="DYV383" s="2"/>
      <c r="DYW383" s="2"/>
      <c r="DYX383" s="2"/>
      <c r="DYY383" s="2"/>
      <c r="DYZ383" s="2"/>
      <c r="DZA383" s="2"/>
      <c r="DZB383" s="2"/>
      <c r="DZC383" s="2"/>
      <c r="DZD383" s="2"/>
      <c r="DZE383" s="2"/>
      <c r="DZF383" s="2"/>
      <c r="DZG383" s="2"/>
      <c r="DZH383" s="2"/>
      <c r="DZI383" s="2"/>
      <c r="DZJ383" s="2"/>
      <c r="DZK383" s="2"/>
      <c r="DZL383" s="2"/>
      <c r="DZM383" s="2"/>
      <c r="DZN383" s="2"/>
      <c r="DZO383" s="2"/>
      <c r="DZP383" s="2"/>
      <c r="DZQ383" s="2"/>
      <c r="DZR383" s="2"/>
      <c r="DZS383" s="2"/>
      <c r="DZT383" s="2"/>
      <c r="DZU383" s="2"/>
      <c r="DZV383" s="2"/>
      <c r="DZW383" s="2"/>
      <c r="DZX383" s="2"/>
      <c r="DZY383" s="2"/>
      <c r="DZZ383" s="2"/>
      <c r="EAA383" s="2"/>
      <c r="EAB383" s="2"/>
      <c r="EAC383" s="2"/>
      <c r="EAD383" s="2"/>
      <c r="EAE383" s="2"/>
      <c r="EAF383" s="2"/>
      <c r="EAG383" s="2"/>
      <c r="EAH383" s="2"/>
      <c r="EAI383" s="2"/>
      <c r="EAJ383" s="2"/>
      <c r="EAK383" s="2"/>
      <c r="EAL383" s="2"/>
      <c r="EAM383" s="2"/>
      <c r="EAN383" s="2"/>
      <c r="EAO383" s="2"/>
      <c r="EAP383" s="2"/>
      <c r="EAQ383" s="2"/>
      <c r="EAR383" s="2"/>
      <c r="EAS383" s="2"/>
      <c r="EAT383" s="2"/>
      <c r="EAU383" s="2"/>
      <c r="EAV383" s="2"/>
      <c r="EAW383" s="2"/>
      <c r="EAX383" s="2"/>
      <c r="EAY383" s="2"/>
      <c r="EAZ383" s="2"/>
      <c r="EBA383" s="2"/>
      <c r="EBB383" s="2"/>
      <c r="EBC383" s="2"/>
      <c r="EBD383" s="2"/>
      <c r="EBE383" s="2"/>
      <c r="EBF383" s="2"/>
      <c r="EBG383" s="2"/>
      <c r="EBH383" s="2"/>
      <c r="EBI383" s="2"/>
      <c r="EBJ383" s="2"/>
      <c r="EBK383" s="2"/>
      <c r="EBL383" s="2"/>
      <c r="EBM383" s="2"/>
      <c r="EBN383" s="2"/>
      <c r="EBO383" s="2"/>
      <c r="EBP383" s="2"/>
      <c r="EBQ383" s="2"/>
      <c r="EBR383" s="2"/>
      <c r="EBS383" s="2"/>
      <c r="EBT383" s="2"/>
      <c r="EBU383" s="2"/>
      <c r="EBV383" s="2"/>
      <c r="EBW383" s="2"/>
      <c r="EBX383" s="2"/>
      <c r="EBY383" s="2"/>
      <c r="EBZ383" s="2"/>
      <c r="ECA383" s="2"/>
      <c r="ECB383" s="2"/>
      <c r="ECC383" s="2"/>
      <c r="ECD383" s="2"/>
      <c r="ECE383" s="2"/>
      <c r="ECF383" s="2"/>
      <c r="ECG383" s="2"/>
      <c r="ECH383" s="2"/>
      <c r="ECI383" s="2"/>
      <c r="ECJ383" s="2"/>
      <c r="ECK383" s="2"/>
      <c r="ECL383" s="2"/>
      <c r="ECM383" s="2"/>
      <c r="ECN383" s="2"/>
      <c r="ECO383" s="2"/>
      <c r="ECP383" s="2"/>
      <c r="ECQ383" s="2"/>
      <c r="ECR383" s="2"/>
      <c r="ECS383" s="2"/>
      <c r="ECT383" s="2"/>
      <c r="ECU383" s="2"/>
      <c r="ECV383" s="2"/>
      <c r="ECW383" s="2"/>
      <c r="ECX383" s="2"/>
      <c r="ECY383" s="2"/>
      <c r="ECZ383" s="2"/>
      <c r="EDA383" s="2"/>
      <c r="EDB383" s="2"/>
      <c r="EDC383" s="2"/>
      <c r="EDD383" s="2"/>
      <c r="EDE383" s="2"/>
      <c r="EDF383" s="2"/>
      <c r="EDG383" s="2"/>
      <c r="EDH383" s="2"/>
      <c r="EDI383" s="2"/>
      <c r="EDJ383" s="2"/>
      <c r="EDK383" s="2"/>
      <c r="EDL383" s="2"/>
      <c r="EDM383" s="2"/>
      <c r="EDN383" s="2"/>
      <c r="EDO383" s="2"/>
      <c r="EDP383" s="2"/>
      <c r="EDQ383" s="2"/>
      <c r="EDR383" s="2"/>
      <c r="EDS383" s="2"/>
      <c r="EDT383" s="2"/>
      <c r="EDU383" s="2"/>
      <c r="EDV383" s="2"/>
      <c r="EDW383" s="2"/>
      <c r="EDX383" s="2"/>
      <c r="EDY383" s="2"/>
      <c r="EDZ383" s="2"/>
      <c r="EEA383" s="2"/>
      <c r="EEB383" s="2"/>
      <c r="EEC383" s="2"/>
      <c r="EED383" s="2"/>
      <c r="EEE383" s="2"/>
      <c r="EEF383" s="2"/>
      <c r="EEG383" s="2"/>
      <c r="EEH383" s="2"/>
      <c r="EEI383" s="2"/>
      <c r="EEJ383" s="2"/>
      <c r="EEK383" s="2"/>
      <c r="EEL383" s="2"/>
      <c r="EEM383" s="2"/>
      <c r="EEN383" s="2"/>
      <c r="EEO383" s="2"/>
      <c r="EEP383" s="2"/>
      <c r="EEQ383" s="2"/>
      <c r="EER383" s="2"/>
      <c r="EES383" s="2"/>
      <c r="EET383" s="2"/>
      <c r="EEU383" s="2"/>
      <c r="EEV383" s="2"/>
      <c r="EEW383" s="2"/>
      <c r="EEX383" s="2"/>
      <c r="EEY383" s="2"/>
      <c r="EEZ383" s="2"/>
      <c r="EFA383" s="2"/>
      <c r="EFB383" s="2"/>
      <c r="EFC383" s="2"/>
      <c r="EFD383" s="2"/>
      <c r="EFE383" s="2"/>
      <c r="EFF383" s="2"/>
      <c r="EFG383" s="2"/>
      <c r="EFH383" s="2"/>
      <c r="EFI383" s="2"/>
      <c r="EFJ383" s="2"/>
      <c r="EFK383" s="2"/>
      <c r="EFL383" s="2"/>
      <c r="EFM383" s="2"/>
      <c r="EFN383" s="2"/>
      <c r="EFO383" s="2"/>
      <c r="EFP383" s="2"/>
      <c r="EFQ383" s="2"/>
      <c r="EFR383" s="2"/>
      <c r="EFS383" s="2"/>
      <c r="EFT383" s="2"/>
      <c r="EFU383" s="2"/>
      <c r="EFV383" s="2"/>
      <c r="EFW383" s="2"/>
      <c r="EFX383" s="2"/>
      <c r="EFY383" s="2"/>
      <c r="EFZ383" s="2"/>
      <c r="EGA383" s="2"/>
      <c r="EGB383" s="2"/>
      <c r="EGC383" s="2"/>
      <c r="EGD383" s="2"/>
      <c r="EGE383" s="2"/>
      <c r="EGF383" s="2"/>
      <c r="EGG383" s="2"/>
      <c r="EGH383" s="2"/>
      <c r="EGI383" s="2"/>
      <c r="EGJ383" s="2"/>
      <c r="EGK383" s="2"/>
      <c r="EGL383" s="2"/>
      <c r="EGM383" s="2"/>
      <c r="EGN383" s="2"/>
      <c r="EGO383" s="2"/>
      <c r="EGP383" s="2"/>
      <c r="EGQ383" s="2"/>
      <c r="EGR383" s="2"/>
      <c r="EGS383" s="2"/>
      <c r="EGT383" s="2"/>
      <c r="EGU383" s="2"/>
      <c r="EGV383" s="2"/>
      <c r="EGW383" s="2"/>
      <c r="EGX383" s="2"/>
      <c r="EGY383" s="2"/>
      <c r="EGZ383" s="2"/>
      <c r="EHA383" s="2"/>
      <c r="EHB383" s="2"/>
      <c r="EHC383" s="2"/>
      <c r="EHD383" s="2"/>
      <c r="EHE383" s="2"/>
      <c r="EHF383" s="2"/>
      <c r="EHG383" s="2"/>
      <c r="EHH383" s="2"/>
      <c r="EHI383" s="2"/>
      <c r="EHJ383" s="2"/>
      <c r="EHK383" s="2"/>
      <c r="EHL383" s="2"/>
      <c r="EHM383" s="2"/>
      <c r="EHN383" s="2"/>
      <c r="EHO383" s="2"/>
      <c r="EHP383" s="2"/>
      <c r="EHQ383" s="2"/>
      <c r="EHR383" s="2"/>
      <c r="EHS383" s="2"/>
      <c r="EHT383" s="2"/>
      <c r="EHU383" s="2"/>
      <c r="EHV383" s="2"/>
      <c r="EHW383" s="2"/>
      <c r="EHX383" s="2"/>
      <c r="EHY383" s="2"/>
      <c r="EHZ383" s="2"/>
      <c r="EIA383" s="2"/>
      <c r="EIB383" s="2"/>
      <c r="EIC383" s="2"/>
      <c r="EID383" s="2"/>
      <c r="EIE383" s="2"/>
      <c r="EIF383" s="2"/>
      <c r="EIG383" s="2"/>
      <c r="EIH383" s="2"/>
      <c r="EII383" s="2"/>
      <c r="EIJ383" s="2"/>
      <c r="EIK383" s="2"/>
      <c r="EIL383" s="2"/>
      <c r="EIM383" s="2"/>
      <c r="EIN383" s="2"/>
      <c r="EIO383" s="2"/>
      <c r="EIP383" s="2"/>
      <c r="EIQ383" s="2"/>
      <c r="EIR383" s="2"/>
      <c r="EIS383" s="2"/>
      <c r="EIT383" s="2"/>
      <c r="EIU383" s="2"/>
      <c r="EIV383" s="2"/>
      <c r="EIW383" s="2"/>
      <c r="EIX383" s="2"/>
      <c r="EIY383" s="2"/>
      <c r="EIZ383" s="2"/>
      <c r="EJA383" s="2"/>
      <c r="EJB383" s="2"/>
      <c r="EJC383" s="2"/>
      <c r="EJD383" s="2"/>
      <c r="EJE383" s="2"/>
      <c r="EJF383" s="2"/>
      <c r="EJG383" s="2"/>
      <c r="EJH383" s="2"/>
      <c r="EJI383" s="2"/>
      <c r="EJJ383" s="2"/>
      <c r="EJK383" s="2"/>
      <c r="EJL383" s="2"/>
      <c r="EJM383" s="2"/>
      <c r="EJN383" s="2"/>
      <c r="EJO383" s="2"/>
      <c r="EJP383" s="2"/>
      <c r="EJQ383" s="2"/>
      <c r="EJR383" s="2"/>
      <c r="EJS383" s="2"/>
      <c r="EJT383" s="2"/>
      <c r="EJU383" s="2"/>
      <c r="EJV383" s="2"/>
      <c r="EJW383" s="2"/>
      <c r="EJX383" s="2"/>
      <c r="EJY383" s="2"/>
      <c r="EJZ383" s="2"/>
      <c r="EKA383" s="2"/>
      <c r="EKB383" s="2"/>
      <c r="EKC383" s="2"/>
      <c r="EKD383" s="2"/>
      <c r="EKE383" s="2"/>
      <c r="EKF383" s="2"/>
      <c r="EKG383" s="2"/>
      <c r="EKH383" s="2"/>
      <c r="EKI383" s="2"/>
      <c r="EKJ383" s="2"/>
      <c r="EKK383" s="2"/>
      <c r="EKL383" s="2"/>
      <c r="EKM383" s="2"/>
      <c r="EKN383" s="2"/>
      <c r="EKO383" s="2"/>
      <c r="EKP383" s="2"/>
      <c r="EKQ383" s="2"/>
      <c r="EKR383" s="2"/>
      <c r="EKS383" s="2"/>
      <c r="EKT383" s="2"/>
      <c r="EKU383" s="2"/>
      <c r="EKV383" s="2"/>
      <c r="EKW383" s="2"/>
      <c r="EKX383" s="2"/>
      <c r="EKY383" s="2"/>
      <c r="EKZ383" s="2"/>
      <c r="ELA383" s="2"/>
      <c r="ELB383" s="2"/>
      <c r="ELC383" s="2"/>
      <c r="ELD383" s="2"/>
      <c r="ELE383" s="2"/>
      <c r="ELF383" s="2"/>
      <c r="ELG383" s="2"/>
      <c r="ELH383" s="2"/>
      <c r="ELI383" s="2"/>
      <c r="ELJ383" s="2"/>
      <c r="ELK383" s="2"/>
      <c r="ELL383" s="2"/>
      <c r="ELM383" s="2"/>
      <c r="ELN383" s="2"/>
      <c r="ELO383" s="2"/>
      <c r="ELP383" s="2"/>
      <c r="ELQ383" s="2"/>
      <c r="ELR383" s="2"/>
      <c r="ELS383" s="2"/>
      <c r="ELT383" s="2"/>
      <c r="ELU383" s="2"/>
      <c r="ELV383" s="2"/>
      <c r="ELW383" s="2"/>
      <c r="ELX383" s="2"/>
      <c r="ELY383" s="2"/>
      <c r="ELZ383" s="2"/>
      <c r="EMA383" s="2"/>
      <c r="EMB383" s="2"/>
      <c r="EMC383" s="2"/>
      <c r="EMD383" s="2"/>
      <c r="EME383" s="2"/>
      <c r="EMF383" s="2"/>
      <c r="EMG383" s="2"/>
      <c r="EMH383" s="2"/>
      <c r="EMI383" s="2"/>
      <c r="EMJ383" s="2"/>
      <c r="EMK383" s="2"/>
      <c r="EML383" s="2"/>
      <c r="EMM383" s="2"/>
      <c r="EMN383" s="2"/>
      <c r="EMO383" s="2"/>
      <c r="EMP383" s="2"/>
      <c r="EMQ383" s="2"/>
      <c r="EMR383" s="2"/>
      <c r="EMS383" s="2"/>
      <c r="EMT383" s="2"/>
      <c r="EMU383" s="2"/>
      <c r="EMV383" s="2"/>
      <c r="EMW383" s="2"/>
      <c r="EMX383" s="2"/>
      <c r="EMY383" s="2"/>
      <c r="EMZ383" s="2"/>
      <c r="ENA383" s="2"/>
      <c r="ENB383" s="2"/>
      <c r="ENC383" s="2"/>
      <c r="END383" s="2"/>
      <c r="ENE383" s="2"/>
      <c r="ENF383" s="2"/>
      <c r="ENG383" s="2"/>
      <c r="ENH383" s="2"/>
      <c r="ENI383" s="2"/>
      <c r="ENJ383" s="2"/>
      <c r="ENK383" s="2"/>
      <c r="ENL383" s="2"/>
      <c r="ENM383" s="2"/>
      <c r="ENN383" s="2"/>
      <c r="ENO383" s="2"/>
      <c r="ENP383" s="2"/>
      <c r="ENQ383" s="2"/>
      <c r="ENR383" s="2"/>
      <c r="ENS383" s="2"/>
      <c r="ENT383" s="2"/>
      <c r="ENU383" s="2"/>
      <c r="ENV383" s="2"/>
      <c r="ENW383" s="2"/>
      <c r="ENX383" s="2"/>
      <c r="ENY383" s="2"/>
      <c r="ENZ383" s="2"/>
      <c r="EOA383" s="2"/>
      <c r="EOB383" s="2"/>
      <c r="EOC383" s="2"/>
      <c r="EOD383" s="2"/>
      <c r="EOE383" s="2"/>
      <c r="EOF383" s="2"/>
      <c r="EOG383" s="2"/>
      <c r="EOH383" s="2"/>
      <c r="EOI383" s="2"/>
      <c r="EOJ383" s="2"/>
      <c r="EOK383" s="2"/>
      <c r="EOL383" s="2"/>
      <c r="EOM383" s="2"/>
      <c r="EON383" s="2"/>
      <c r="EOO383" s="2"/>
      <c r="EOP383" s="2"/>
      <c r="EOQ383" s="2"/>
      <c r="EOR383" s="2"/>
      <c r="EOS383" s="2"/>
      <c r="EOT383" s="2"/>
      <c r="EOU383" s="2"/>
      <c r="EOV383" s="2"/>
      <c r="EOW383" s="2"/>
      <c r="EOX383" s="2"/>
      <c r="EOY383" s="2"/>
      <c r="EOZ383" s="2"/>
      <c r="EPA383" s="2"/>
      <c r="EPB383" s="2"/>
      <c r="EPC383" s="2"/>
      <c r="EPD383" s="2"/>
      <c r="EPE383" s="2"/>
      <c r="EPF383" s="2"/>
      <c r="EPG383" s="2"/>
      <c r="EPH383" s="2"/>
      <c r="EPI383" s="2"/>
      <c r="EPJ383" s="2"/>
      <c r="EPK383" s="2"/>
      <c r="EPL383" s="2"/>
      <c r="EPM383" s="2"/>
      <c r="EPN383" s="2"/>
      <c r="EPO383" s="2"/>
      <c r="EPP383" s="2"/>
      <c r="EPQ383" s="2"/>
      <c r="EPR383" s="2"/>
      <c r="EPS383" s="2"/>
      <c r="EPT383" s="2"/>
      <c r="EPU383" s="2"/>
      <c r="EPV383" s="2"/>
      <c r="EPW383" s="2"/>
      <c r="EPX383" s="2"/>
      <c r="EPY383" s="2"/>
      <c r="EPZ383" s="2"/>
      <c r="EQA383" s="2"/>
      <c r="EQB383" s="2"/>
      <c r="EQC383" s="2"/>
      <c r="EQD383" s="2"/>
      <c r="EQE383" s="2"/>
      <c r="EQF383" s="2"/>
      <c r="EQG383" s="2"/>
      <c r="EQH383" s="2"/>
      <c r="EQI383" s="2"/>
      <c r="EQJ383" s="2"/>
      <c r="EQK383" s="2"/>
      <c r="EQL383" s="2"/>
      <c r="EQM383" s="2"/>
      <c r="EQN383" s="2"/>
      <c r="EQO383" s="2"/>
      <c r="EQP383" s="2"/>
      <c r="EQQ383" s="2"/>
      <c r="EQR383" s="2"/>
      <c r="EQS383" s="2"/>
      <c r="EQT383" s="2"/>
      <c r="EQU383" s="2"/>
      <c r="EQV383" s="2"/>
      <c r="EQW383" s="2"/>
      <c r="EQX383" s="2"/>
      <c r="EQY383" s="2"/>
      <c r="EQZ383" s="2"/>
      <c r="ERA383" s="2"/>
      <c r="ERB383" s="2"/>
      <c r="ERC383" s="2"/>
      <c r="ERD383" s="2"/>
      <c r="ERE383" s="2"/>
      <c r="ERF383" s="2"/>
      <c r="ERG383" s="2"/>
      <c r="ERH383" s="2"/>
      <c r="ERI383" s="2"/>
      <c r="ERJ383" s="2"/>
      <c r="ERK383" s="2"/>
      <c r="ERL383" s="2"/>
      <c r="ERM383" s="2"/>
      <c r="ERN383" s="2"/>
      <c r="ERO383" s="2"/>
      <c r="ERP383" s="2"/>
      <c r="ERQ383" s="2"/>
      <c r="ERR383" s="2"/>
      <c r="ERS383" s="2"/>
      <c r="ERT383" s="2"/>
      <c r="ERU383" s="2"/>
      <c r="ERV383" s="2"/>
      <c r="ERW383" s="2"/>
      <c r="ERX383" s="2"/>
      <c r="ERY383" s="2"/>
      <c r="ERZ383" s="2"/>
      <c r="ESA383" s="2"/>
      <c r="ESB383" s="2"/>
      <c r="ESC383" s="2"/>
      <c r="ESD383" s="2"/>
      <c r="ESE383" s="2"/>
      <c r="ESF383" s="2"/>
      <c r="ESG383" s="2"/>
      <c r="ESH383" s="2"/>
      <c r="ESI383" s="2"/>
      <c r="ESJ383" s="2"/>
      <c r="ESK383" s="2"/>
      <c r="ESL383" s="2"/>
      <c r="ESM383" s="2"/>
      <c r="ESN383" s="2"/>
      <c r="ESO383" s="2"/>
      <c r="ESP383" s="2"/>
      <c r="ESQ383" s="2"/>
      <c r="ESR383" s="2"/>
      <c r="ESS383" s="2"/>
      <c r="EST383" s="2"/>
      <c r="ESU383" s="2"/>
      <c r="ESV383" s="2"/>
      <c r="ESW383" s="2"/>
      <c r="ESX383" s="2"/>
      <c r="ESY383" s="2"/>
      <c r="ESZ383" s="2"/>
      <c r="ETA383" s="2"/>
      <c r="ETB383" s="2"/>
      <c r="ETC383" s="2"/>
      <c r="ETD383" s="2"/>
      <c r="ETE383" s="2"/>
      <c r="ETF383" s="2"/>
      <c r="ETG383" s="2"/>
      <c r="ETH383" s="2"/>
      <c r="ETI383" s="2"/>
      <c r="ETJ383" s="2"/>
      <c r="ETK383" s="2"/>
      <c r="ETL383" s="2"/>
      <c r="ETM383" s="2"/>
      <c r="ETN383" s="2"/>
      <c r="ETO383" s="2"/>
      <c r="ETP383" s="2"/>
      <c r="ETQ383" s="2"/>
      <c r="ETR383" s="2"/>
      <c r="ETS383" s="2"/>
      <c r="ETT383" s="2"/>
      <c r="ETU383" s="2"/>
      <c r="ETV383" s="2"/>
      <c r="ETW383" s="2"/>
      <c r="ETX383" s="2"/>
      <c r="ETY383" s="2"/>
      <c r="ETZ383" s="2"/>
      <c r="EUA383" s="2"/>
      <c r="EUB383" s="2"/>
      <c r="EUC383" s="2"/>
      <c r="EUD383" s="2"/>
      <c r="EUE383" s="2"/>
      <c r="EUF383" s="2"/>
      <c r="EUG383" s="2"/>
      <c r="EUH383" s="2"/>
      <c r="EUI383" s="2"/>
      <c r="EUJ383" s="2"/>
      <c r="EUK383" s="2"/>
      <c r="EUL383" s="2"/>
      <c r="EUM383" s="2"/>
      <c r="EUN383" s="2"/>
      <c r="EUO383" s="2"/>
      <c r="EUP383" s="2"/>
      <c r="EUQ383" s="2"/>
      <c r="EUR383" s="2"/>
      <c r="EUS383" s="2"/>
      <c r="EUT383" s="2"/>
      <c r="EUU383" s="2"/>
      <c r="EUV383" s="2"/>
      <c r="EUW383" s="2"/>
      <c r="EUX383" s="2"/>
      <c r="EUY383" s="2"/>
      <c r="EUZ383" s="2"/>
      <c r="EVA383" s="2"/>
      <c r="EVB383" s="2"/>
      <c r="EVC383" s="2"/>
      <c r="EVD383" s="2"/>
      <c r="EVE383" s="2"/>
      <c r="EVF383" s="2"/>
      <c r="EVG383" s="2"/>
      <c r="EVH383" s="2"/>
      <c r="EVI383" s="2"/>
      <c r="EVJ383" s="2"/>
      <c r="EVK383" s="2"/>
      <c r="EVL383" s="2"/>
      <c r="EVM383" s="2"/>
      <c r="EVN383" s="2"/>
      <c r="EVO383" s="2"/>
      <c r="EVP383" s="2"/>
      <c r="EVQ383" s="2"/>
      <c r="EVR383" s="2"/>
      <c r="EVS383" s="2"/>
      <c r="EVT383" s="2"/>
      <c r="EVU383" s="2"/>
      <c r="EVV383" s="2"/>
      <c r="EVW383" s="2"/>
      <c r="EVX383" s="2"/>
      <c r="EVY383" s="2"/>
      <c r="EVZ383" s="2"/>
      <c r="EWA383" s="2"/>
      <c r="EWB383" s="2"/>
      <c r="EWC383" s="2"/>
      <c r="EWD383" s="2"/>
      <c r="EWE383" s="2"/>
      <c r="EWF383" s="2"/>
      <c r="EWG383" s="2"/>
      <c r="EWH383" s="2"/>
      <c r="EWI383" s="2"/>
      <c r="EWJ383" s="2"/>
      <c r="EWK383" s="2"/>
      <c r="EWL383" s="2"/>
      <c r="EWM383" s="2"/>
      <c r="EWN383" s="2"/>
      <c r="EWO383" s="2"/>
      <c r="EWP383" s="2"/>
      <c r="EWQ383" s="2"/>
      <c r="EWR383" s="2"/>
      <c r="EWS383" s="2"/>
      <c r="EWT383" s="2"/>
      <c r="EWU383" s="2"/>
      <c r="EWV383" s="2"/>
      <c r="EWW383" s="2"/>
      <c r="EWX383" s="2"/>
      <c r="EWY383" s="2"/>
      <c r="EWZ383" s="2"/>
      <c r="EXA383" s="2"/>
      <c r="EXB383" s="2"/>
      <c r="EXC383" s="2"/>
      <c r="EXD383" s="2"/>
      <c r="EXE383" s="2"/>
      <c r="EXF383" s="2"/>
      <c r="EXG383" s="2"/>
      <c r="EXH383" s="2"/>
      <c r="EXI383" s="2"/>
      <c r="EXJ383" s="2"/>
      <c r="EXK383" s="2"/>
      <c r="EXL383" s="2"/>
      <c r="EXM383" s="2"/>
      <c r="EXN383" s="2"/>
      <c r="EXO383" s="2"/>
      <c r="EXP383" s="2"/>
      <c r="EXQ383" s="2"/>
      <c r="EXR383" s="2"/>
      <c r="EXS383" s="2"/>
      <c r="EXT383" s="2"/>
      <c r="EXU383" s="2"/>
      <c r="EXV383" s="2"/>
      <c r="EXW383" s="2"/>
      <c r="EXX383" s="2"/>
      <c r="EXY383" s="2"/>
      <c r="EXZ383" s="2"/>
      <c r="EYA383" s="2"/>
      <c r="EYB383" s="2"/>
      <c r="EYC383" s="2"/>
      <c r="EYD383" s="2"/>
      <c r="EYE383" s="2"/>
      <c r="EYF383" s="2"/>
      <c r="EYG383" s="2"/>
      <c r="EYH383" s="2"/>
      <c r="EYI383" s="2"/>
      <c r="EYJ383" s="2"/>
      <c r="EYK383" s="2"/>
      <c r="EYL383" s="2"/>
      <c r="EYM383" s="2"/>
      <c r="EYN383" s="2"/>
      <c r="EYO383" s="2"/>
      <c r="EYP383" s="2"/>
      <c r="EYQ383" s="2"/>
      <c r="EYR383" s="2"/>
      <c r="EYS383" s="2"/>
      <c r="EYT383" s="2"/>
      <c r="EYU383" s="2"/>
      <c r="EYV383" s="2"/>
      <c r="EYW383" s="2"/>
      <c r="EYX383" s="2"/>
      <c r="EYY383" s="2"/>
      <c r="EYZ383" s="2"/>
      <c r="EZA383" s="2"/>
      <c r="EZB383" s="2"/>
      <c r="EZC383" s="2"/>
      <c r="EZD383" s="2"/>
      <c r="EZE383" s="2"/>
      <c r="EZF383" s="2"/>
      <c r="EZG383" s="2"/>
      <c r="EZH383" s="2"/>
      <c r="EZI383" s="2"/>
      <c r="EZJ383" s="2"/>
      <c r="EZK383" s="2"/>
      <c r="EZL383" s="2"/>
      <c r="EZM383" s="2"/>
      <c r="EZN383" s="2"/>
      <c r="EZO383" s="2"/>
      <c r="EZP383" s="2"/>
      <c r="EZQ383" s="2"/>
      <c r="EZR383" s="2"/>
      <c r="EZS383" s="2"/>
      <c r="EZT383" s="2"/>
      <c r="EZU383" s="2"/>
      <c r="EZV383" s="2"/>
      <c r="EZW383" s="2"/>
      <c r="EZX383" s="2"/>
      <c r="EZY383" s="2"/>
      <c r="EZZ383" s="2"/>
      <c r="FAA383" s="2"/>
      <c r="FAB383" s="2"/>
      <c r="FAC383" s="2"/>
      <c r="FAD383" s="2"/>
      <c r="FAE383" s="2"/>
      <c r="FAF383" s="2"/>
      <c r="FAG383" s="2"/>
      <c r="FAH383" s="2"/>
      <c r="FAI383" s="2"/>
      <c r="FAJ383" s="2"/>
      <c r="FAK383" s="2"/>
      <c r="FAL383" s="2"/>
      <c r="FAM383" s="2"/>
      <c r="FAN383" s="2"/>
      <c r="FAO383" s="2"/>
      <c r="FAP383" s="2"/>
      <c r="FAQ383" s="2"/>
      <c r="FAR383" s="2"/>
      <c r="FAS383" s="2"/>
      <c r="FAT383" s="2"/>
      <c r="FAU383" s="2"/>
      <c r="FAV383" s="2"/>
      <c r="FAW383" s="2"/>
      <c r="FAX383" s="2"/>
      <c r="FAY383" s="2"/>
      <c r="FAZ383" s="2"/>
      <c r="FBA383" s="2"/>
      <c r="FBB383" s="2"/>
      <c r="FBC383" s="2"/>
      <c r="FBD383" s="2"/>
      <c r="FBE383" s="2"/>
      <c r="FBF383" s="2"/>
      <c r="FBG383" s="2"/>
      <c r="FBH383" s="2"/>
      <c r="FBI383" s="2"/>
      <c r="FBJ383" s="2"/>
      <c r="FBK383" s="2"/>
      <c r="FBL383" s="2"/>
      <c r="FBM383" s="2"/>
      <c r="FBN383" s="2"/>
      <c r="FBO383" s="2"/>
      <c r="FBP383" s="2"/>
      <c r="FBQ383" s="2"/>
      <c r="FBR383" s="2"/>
      <c r="FBS383" s="2"/>
      <c r="FBT383" s="2"/>
      <c r="FBU383" s="2"/>
      <c r="FBV383" s="2"/>
      <c r="FBW383" s="2"/>
      <c r="FBX383" s="2"/>
      <c r="FBY383" s="2"/>
      <c r="FBZ383" s="2"/>
      <c r="FCA383" s="2"/>
      <c r="FCB383" s="2"/>
      <c r="FCC383" s="2"/>
      <c r="FCD383" s="2"/>
      <c r="FCE383" s="2"/>
      <c r="FCF383" s="2"/>
      <c r="FCG383" s="2"/>
      <c r="FCH383" s="2"/>
      <c r="FCI383" s="2"/>
      <c r="FCJ383" s="2"/>
      <c r="FCK383" s="2"/>
      <c r="FCL383" s="2"/>
      <c r="FCM383" s="2"/>
      <c r="FCN383" s="2"/>
      <c r="FCO383" s="2"/>
      <c r="FCP383" s="2"/>
      <c r="FCQ383" s="2"/>
      <c r="FCR383" s="2"/>
      <c r="FCS383" s="2"/>
      <c r="FCT383" s="2"/>
      <c r="FCU383" s="2"/>
      <c r="FCV383" s="2"/>
      <c r="FCW383" s="2"/>
      <c r="FCX383" s="2"/>
      <c r="FCY383" s="2"/>
      <c r="FCZ383" s="2"/>
      <c r="FDA383" s="2"/>
      <c r="FDB383" s="2"/>
      <c r="FDC383" s="2"/>
      <c r="FDD383" s="2"/>
      <c r="FDE383" s="2"/>
      <c r="FDF383" s="2"/>
      <c r="FDG383" s="2"/>
      <c r="FDH383" s="2"/>
      <c r="FDI383" s="2"/>
      <c r="FDJ383" s="2"/>
      <c r="FDK383" s="2"/>
      <c r="FDL383" s="2"/>
      <c r="FDM383" s="2"/>
      <c r="FDN383" s="2"/>
      <c r="FDO383" s="2"/>
      <c r="FDP383" s="2"/>
      <c r="FDQ383" s="2"/>
      <c r="FDR383" s="2"/>
      <c r="FDS383" s="2"/>
      <c r="FDT383" s="2"/>
      <c r="FDU383" s="2"/>
      <c r="FDV383" s="2"/>
      <c r="FDW383" s="2"/>
      <c r="FDX383" s="2"/>
      <c r="FDY383" s="2"/>
      <c r="FDZ383" s="2"/>
      <c r="FEA383" s="2"/>
      <c r="FEB383" s="2"/>
      <c r="FEC383" s="2"/>
      <c r="FED383" s="2"/>
      <c r="FEE383" s="2"/>
      <c r="FEF383" s="2"/>
      <c r="FEG383" s="2"/>
      <c r="FEH383" s="2"/>
      <c r="FEI383" s="2"/>
      <c r="FEJ383" s="2"/>
      <c r="FEK383" s="2"/>
      <c r="FEL383" s="2"/>
      <c r="FEM383" s="2"/>
      <c r="FEN383" s="2"/>
      <c r="FEO383" s="2"/>
      <c r="FEP383" s="2"/>
      <c r="FEQ383" s="2"/>
      <c r="FER383" s="2"/>
      <c r="FES383" s="2"/>
      <c r="FET383" s="2"/>
      <c r="FEU383" s="2"/>
      <c r="FEV383" s="2"/>
      <c r="FEW383" s="2"/>
      <c r="FEX383" s="2"/>
      <c r="FEY383" s="2"/>
      <c r="FEZ383" s="2"/>
      <c r="FFA383" s="2"/>
      <c r="FFB383" s="2"/>
      <c r="FFC383" s="2"/>
      <c r="FFD383" s="2"/>
      <c r="FFE383" s="2"/>
      <c r="FFF383" s="2"/>
      <c r="FFG383" s="2"/>
      <c r="FFH383" s="2"/>
      <c r="FFI383" s="2"/>
      <c r="FFJ383" s="2"/>
      <c r="FFK383" s="2"/>
      <c r="FFL383" s="2"/>
      <c r="FFM383" s="2"/>
      <c r="FFN383" s="2"/>
      <c r="FFO383" s="2"/>
      <c r="FFP383" s="2"/>
      <c r="FFQ383" s="2"/>
      <c r="FFR383" s="2"/>
      <c r="FFS383" s="2"/>
      <c r="FFT383" s="2"/>
      <c r="FFU383" s="2"/>
      <c r="FFV383" s="2"/>
      <c r="FFW383" s="2"/>
      <c r="FFX383" s="2"/>
      <c r="FFY383" s="2"/>
      <c r="FFZ383" s="2"/>
      <c r="FGA383" s="2"/>
      <c r="FGB383" s="2"/>
      <c r="FGC383" s="2"/>
      <c r="FGD383" s="2"/>
      <c r="FGE383" s="2"/>
      <c r="FGF383" s="2"/>
      <c r="FGG383" s="2"/>
      <c r="FGH383" s="2"/>
      <c r="FGI383" s="2"/>
      <c r="FGJ383" s="2"/>
      <c r="FGK383" s="2"/>
      <c r="FGL383" s="2"/>
      <c r="FGM383" s="2"/>
      <c r="FGN383" s="2"/>
      <c r="FGO383" s="2"/>
      <c r="FGP383" s="2"/>
      <c r="FGQ383" s="2"/>
      <c r="FGR383" s="2"/>
      <c r="FGS383" s="2"/>
      <c r="FGT383" s="2"/>
      <c r="FGU383" s="2"/>
      <c r="FGV383" s="2"/>
      <c r="FGW383" s="2"/>
      <c r="FGX383" s="2"/>
      <c r="FGY383" s="2"/>
      <c r="FGZ383" s="2"/>
      <c r="FHA383" s="2"/>
      <c r="FHB383" s="2"/>
      <c r="FHC383" s="2"/>
      <c r="FHD383" s="2"/>
      <c r="FHE383" s="2"/>
      <c r="FHF383" s="2"/>
      <c r="FHG383" s="2"/>
      <c r="FHH383" s="2"/>
      <c r="FHI383" s="2"/>
      <c r="FHJ383" s="2"/>
      <c r="FHK383" s="2"/>
      <c r="FHL383" s="2"/>
      <c r="FHM383" s="2"/>
      <c r="FHN383" s="2"/>
      <c r="FHO383" s="2"/>
      <c r="FHP383" s="2"/>
      <c r="FHQ383" s="2"/>
      <c r="FHR383" s="2"/>
      <c r="FHS383" s="2"/>
      <c r="FHT383" s="2"/>
      <c r="FHU383" s="2"/>
      <c r="FHV383" s="2"/>
      <c r="FHW383" s="2"/>
      <c r="FHX383" s="2"/>
      <c r="FHY383" s="2"/>
      <c r="FHZ383" s="2"/>
      <c r="FIA383" s="2"/>
      <c r="FIB383" s="2"/>
      <c r="FIC383" s="2"/>
      <c r="FID383" s="2"/>
      <c r="FIE383" s="2"/>
      <c r="FIF383" s="2"/>
      <c r="FIG383" s="2"/>
      <c r="FIH383" s="2"/>
      <c r="FII383" s="2"/>
      <c r="FIJ383" s="2"/>
      <c r="FIK383" s="2"/>
      <c r="FIL383" s="2"/>
      <c r="FIM383" s="2"/>
      <c r="FIN383" s="2"/>
      <c r="FIO383" s="2"/>
      <c r="FIP383" s="2"/>
      <c r="FIQ383" s="2"/>
      <c r="FIR383" s="2"/>
      <c r="FIS383" s="2"/>
      <c r="FIT383" s="2"/>
      <c r="FIU383" s="2"/>
      <c r="FIV383" s="2"/>
      <c r="FIW383" s="2"/>
      <c r="FIX383" s="2"/>
      <c r="FIY383" s="2"/>
      <c r="FIZ383" s="2"/>
      <c r="FJA383" s="2"/>
      <c r="FJB383" s="2"/>
      <c r="FJC383" s="2"/>
      <c r="FJD383" s="2"/>
      <c r="FJE383" s="2"/>
      <c r="FJF383" s="2"/>
      <c r="FJG383" s="2"/>
      <c r="FJH383" s="2"/>
      <c r="FJI383" s="2"/>
      <c r="FJJ383" s="2"/>
      <c r="FJK383" s="2"/>
      <c r="FJL383" s="2"/>
      <c r="FJM383" s="2"/>
      <c r="FJN383" s="2"/>
      <c r="FJO383" s="2"/>
      <c r="FJP383" s="2"/>
      <c r="FJQ383" s="2"/>
      <c r="FJR383" s="2"/>
      <c r="FJS383" s="2"/>
      <c r="FJT383" s="2"/>
      <c r="FJU383" s="2"/>
      <c r="FJV383" s="2"/>
      <c r="FJW383" s="2"/>
      <c r="FJX383" s="2"/>
      <c r="FJY383" s="2"/>
      <c r="FJZ383" s="2"/>
      <c r="FKA383" s="2"/>
      <c r="FKB383" s="2"/>
      <c r="FKC383" s="2"/>
      <c r="FKD383" s="2"/>
      <c r="FKE383" s="2"/>
      <c r="FKF383" s="2"/>
      <c r="FKG383" s="2"/>
      <c r="FKH383" s="2"/>
      <c r="FKI383" s="2"/>
      <c r="FKJ383" s="2"/>
      <c r="FKK383" s="2"/>
      <c r="FKL383" s="2"/>
      <c r="FKM383" s="2"/>
      <c r="FKN383" s="2"/>
      <c r="FKO383" s="2"/>
      <c r="FKP383" s="2"/>
      <c r="FKQ383" s="2"/>
      <c r="FKR383" s="2"/>
      <c r="FKS383" s="2"/>
      <c r="FKT383" s="2"/>
      <c r="FKU383" s="2"/>
      <c r="FKV383" s="2"/>
      <c r="FKW383" s="2"/>
      <c r="FKX383" s="2"/>
      <c r="FKY383" s="2"/>
      <c r="FKZ383" s="2"/>
      <c r="FLA383" s="2"/>
      <c r="FLB383" s="2"/>
      <c r="FLC383" s="2"/>
      <c r="FLD383" s="2"/>
      <c r="FLE383" s="2"/>
      <c r="FLF383" s="2"/>
      <c r="FLG383" s="2"/>
      <c r="FLH383" s="2"/>
      <c r="FLI383" s="2"/>
      <c r="FLJ383" s="2"/>
      <c r="FLK383" s="2"/>
      <c r="FLL383" s="2"/>
      <c r="FLM383" s="2"/>
      <c r="FLN383" s="2"/>
      <c r="FLO383" s="2"/>
      <c r="FLP383" s="2"/>
      <c r="FLQ383" s="2"/>
      <c r="FLR383" s="2"/>
      <c r="FLS383" s="2"/>
      <c r="FLT383" s="2"/>
      <c r="FLU383" s="2"/>
      <c r="FLV383" s="2"/>
      <c r="FLW383" s="2"/>
      <c r="FLX383" s="2"/>
      <c r="FLY383" s="2"/>
      <c r="FLZ383" s="2"/>
      <c r="FMA383" s="2"/>
      <c r="FMB383" s="2"/>
      <c r="FMC383" s="2"/>
      <c r="FMD383" s="2"/>
      <c r="FME383" s="2"/>
      <c r="FMF383" s="2"/>
      <c r="FMG383" s="2"/>
      <c r="FMH383" s="2"/>
      <c r="FMI383" s="2"/>
      <c r="FMJ383" s="2"/>
      <c r="FMK383" s="2"/>
      <c r="FML383" s="2"/>
      <c r="FMM383" s="2"/>
      <c r="FMN383" s="2"/>
      <c r="FMO383" s="2"/>
      <c r="FMP383" s="2"/>
      <c r="FMQ383" s="2"/>
      <c r="FMR383" s="2"/>
      <c r="FMS383" s="2"/>
      <c r="FMT383" s="2"/>
      <c r="FMU383" s="2"/>
      <c r="FMV383" s="2"/>
      <c r="FMW383" s="2"/>
      <c r="FMX383" s="2"/>
      <c r="FMY383" s="2"/>
      <c r="FMZ383" s="2"/>
      <c r="FNA383" s="2"/>
      <c r="FNB383" s="2"/>
      <c r="FNC383" s="2"/>
      <c r="FND383" s="2"/>
      <c r="FNE383" s="2"/>
      <c r="FNF383" s="2"/>
      <c r="FNG383" s="2"/>
      <c r="FNH383" s="2"/>
      <c r="FNI383" s="2"/>
      <c r="FNJ383" s="2"/>
      <c r="FNK383" s="2"/>
      <c r="FNL383" s="2"/>
      <c r="FNM383" s="2"/>
      <c r="FNN383" s="2"/>
      <c r="FNO383" s="2"/>
      <c r="FNP383" s="2"/>
      <c r="FNQ383" s="2"/>
      <c r="FNR383" s="2"/>
      <c r="FNS383" s="2"/>
      <c r="FNT383" s="2"/>
      <c r="FNU383" s="2"/>
      <c r="FNV383" s="2"/>
      <c r="FNW383" s="2"/>
      <c r="FNX383" s="2"/>
      <c r="FNY383" s="2"/>
      <c r="FNZ383" s="2"/>
      <c r="FOA383" s="2"/>
      <c r="FOB383" s="2"/>
      <c r="FOC383" s="2"/>
      <c r="FOD383" s="2"/>
      <c r="FOE383" s="2"/>
      <c r="FOF383" s="2"/>
      <c r="FOG383" s="2"/>
      <c r="FOH383" s="2"/>
      <c r="FOI383" s="2"/>
      <c r="FOJ383" s="2"/>
      <c r="FOK383" s="2"/>
      <c r="FOL383" s="2"/>
      <c r="FOM383" s="2"/>
      <c r="FON383" s="2"/>
      <c r="FOO383" s="2"/>
      <c r="FOP383" s="2"/>
      <c r="FOQ383" s="2"/>
      <c r="FOR383" s="2"/>
      <c r="FOS383" s="2"/>
      <c r="FOT383" s="2"/>
      <c r="FOU383" s="2"/>
      <c r="FOV383" s="2"/>
      <c r="FOW383" s="2"/>
      <c r="FOX383" s="2"/>
      <c r="FOY383" s="2"/>
      <c r="FOZ383" s="2"/>
      <c r="FPA383" s="2"/>
      <c r="FPB383" s="2"/>
      <c r="FPC383" s="2"/>
      <c r="FPD383" s="2"/>
      <c r="FPE383" s="2"/>
      <c r="FPF383" s="2"/>
      <c r="FPG383" s="2"/>
      <c r="FPH383" s="2"/>
      <c r="FPI383" s="2"/>
      <c r="FPJ383" s="2"/>
      <c r="FPK383" s="2"/>
      <c r="FPL383" s="2"/>
      <c r="FPM383" s="2"/>
      <c r="FPN383" s="2"/>
      <c r="FPO383" s="2"/>
      <c r="FPP383" s="2"/>
      <c r="FPQ383" s="2"/>
      <c r="FPR383" s="2"/>
      <c r="FPS383" s="2"/>
      <c r="FPT383" s="2"/>
      <c r="FPU383" s="2"/>
      <c r="FPV383" s="2"/>
      <c r="FPW383" s="2"/>
      <c r="FPX383" s="2"/>
      <c r="FPY383" s="2"/>
      <c r="FPZ383" s="2"/>
      <c r="FQA383" s="2"/>
      <c r="FQB383" s="2"/>
      <c r="FQC383" s="2"/>
      <c r="FQD383" s="2"/>
      <c r="FQE383" s="2"/>
      <c r="FQF383" s="2"/>
      <c r="FQG383" s="2"/>
      <c r="FQH383" s="2"/>
      <c r="FQI383" s="2"/>
      <c r="FQJ383" s="2"/>
      <c r="FQK383" s="2"/>
      <c r="FQL383" s="2"/>
      <c r="FQM383" s="2"/>
      <c r="FQN383" s="2"/>
      <c r="FQO383" s="2"/>
      <c r="FQP383" s="2"/>
      <c r="FQQ383" s="2"/>
      <c r="FQR383" s="2"/>
      <c r="FQS383" s="2"/>
      <c r="FQT383" s="2"/>
      <c r="FQU383" s="2"/>
      <c r="FQV383" s="2"/>
      <c r="FQW383" s="2"/>
      <c r="FQX383" s="2"/>
      <c r="FQY383" s="2"/>
      <c r="FQZ383" s="2"/>
      <c r="FRA383" s="2"/>
      <c r="FRB383" s="2"/>
      <c r="FRC383" s="2"/>
      <c r="FRD383" s="2"/>
      <c r="FRE383" s="2"/>
      <c r="FRF383" s="2"/>
      <c r="FRG383" s="2"/>
      <c r="FRH383" s="2"/>
      <c r="FRI383" s="2"/>
      <c r="FRJ383" s="2"/>
      <c r="FRK383" s="2"/>
      <c r="FRL383" s="2"/>
      <c r="FRM383" s="2"/>
      <c r="FRN383" s="2"/>
      <c r="FRO383" s="2"/>
      <c r="FRP383" s="2"/>
      <c r="FRQ383" s="2"/>
      <c r="FRR383" s="2"/>
      <c r="FRS383" s="2"/>
      <c r="FRT383" s="2"/>
      <c r="FRU383" s="2"/>
      <c r="FRV383" s="2"/>
      <c r="FRW383" s="2"/>
      <c r="FRX383" s="2"/>
      <c r="FRY383" s="2"/>
      <c r="FRZ383" s="2"/>
      <c r="FSA383" s="2"/>
      <c r="FSB383" s="2"/>
      <c r="FSC383" s="2"/>
      <c r="FSD383" s="2"/>
      <c r="FSE383" s="2"/>
      <c r="FSF383" s="2"/>
      <c r="FSG383" s="2"/>
      <c r="FSH383" s="2"/>
      <c r="FSI383" s="2"/>
      <c r="FSJ383" s="2"/>
      <c r="FSK383" s="2"/>
      <c r="FSL383" s="2"/>
      <c r="FSM383" s="2"/>
      <c r="FSN383" s="2"/>
      <c r="FSO383" s="2"/>
      <c r="FSP383" s="2"/>
      <c r="FSQ383" s="2"/>
      <c r="FSR383" s="2"/>
      <c r="FSS383" s="2"/>
      <c r="FST383" s="2"/>
      <c r="FSU383" s="2"/>
      <c r="FSV383" s="2"/>
      <c r="FSW383" s="2"/>
      <c r="FSX383" s="2"/>
      <c r="FSY383" s="2"/>
      <c r="FSZ383" s="2"/>
      <c r="FTA383" s="2"/>
      <c r="FTB383" s="2"/>
      <c r="FTC383" s="2"/>
      <c r="FTD383" s="2"/>
      <c r="FTE383" s="2"/>
      <c r="FTF383" s="2"/>
      <c r="FTG383" s="2"/>
      <c r="FTH383" s="2"/>
      <c r="FTI383" s="2"/>
      <c r="FTJ383" s="2"/>
      <c r="FTK383" s="2"/>
      <c r="FTL383" s="2"/>
      <c r="FTM383" s="2"/>
      <c r="FTN383" s="2"/>
      <c r="FTO383" s="2"/>
      <c r="FTP383" s="2"/>
      <c r="FTQ383" s="2"/>
      <c r="FTR383" s="2"/>
      <c r="FTS383" s="2"/>
      <c r="FTT383" s="2"/>
      <c r="FTU383" s="2"/>
      <c r="FTV383" s="2"/>
      <c r="FTW383" s="2"/>
      <c r="FTX383" s="2"/>
      <c r="FTY383" s="2"/>
      <c r="FTZ383" s="2"/>
      <c r="FUA383" s="2"/>
      <c r="FUB383" s="2"/>
      <c r="FUC383" s="2"/>
      <c r="FUD383" s="2"/>
      <c r="FUE383" s="2"/>
      <c r="FUF383" s="2"/>
      <c r="FUG383" s="2"/>
      <c r="FUH383" s="2"/>
      <c r="FUI383" s="2"/>
      <c r="FUJ383" s="2"/>
      <c r="FUK383" s="2"/>
      <c r="FUL383" s="2"/>
      <c r="FUM383" s="2"/>
      <c r="FUN383" s="2"/>
      <c r="FUO383" s="2"/>
      <c r="FUP383" s="2"/>
      <c r="FUQ383" s="2"/>
      <c r="FUR383" s="2"/>
      <c r="FUS383" s="2"/>
      <c r="FUT383" s="2"/>
      <c r="FUU383" s="2"/>
      <c r="FUV383" s="2"/>
      <c r="FUW383" s="2"/>
      <c r="FUX383" s="2"/>
      <c r="FUY383" s="2"/>
      <c r="FUZ383" s="2"/>
      <c r="FVA383" s="2"/>
      <c r="FVB383" s="2"/>
      <c r="FVC383" s="2"/>
      <c r="FVD383" s="2"/>
      <c r="FVE383" s="2"/>
      <c r="FVF383" s="2"/>
      <c r="FVG383" s="2"/>
      <c r="FVH383" s="2"/>
      <c r="FVI383" s="2"/>
      <c r="FVJ383" s="2"/>
      <c r="FVK383" s="2"/>
      <c r="FVL383" s="2"/>
      <c r="FVM383" s="2"/>
      <c r="FVN383" s="2"/>
      <c r="FVO383" s="2"/>
      <c r="FVP383" s="2"/>
      <c r="FVQ383" s="2"/>
      <c r="FVR383" s="2"/>
      <c r="FVS383" s="2"/>
      <c r="FVT383" s="2"/>
      <c r="FVU383" s="2"/>
      <c r="FVV383" s="2"/>
      <c r="FVW383" s="2"/>
      <c r="FVX383" s="2"/>
      <c r="FVY383" s="2"/>
      <c r="FVZ383" s="2"/>
      <c r="FWA383" s="2"/>
      <c r="FWB383" s="2"/>
      <c r="FWC383" s="2"/>
      <c r="FWD383" s="2"/>
      <c r="FWE383" s="2"/>
      <c r="FWF383" s="2"/>
      <c r="FWG383" s="2"/>
      <c r="FWH383" s="2"/>
      <c r="FWI383" s="2"/>
      <c r="FWJ383" s="2"/>
      <c r="FWK383" s="2"/>
      <c r="FWL383" s="2"/>
      <c r="FWM383" s="2"/>
      <c r="FWN383" s="2"/>
      <c r="FWO383" s="2"/>
      <c r="FWP383" s="2"/>
      <c r="FWQ383" s="2"/>
      <c r="FWR383" s="2"/>
      <c r="FWS383" s="2"/>
      <c r="FWT383" s="2"/>
      <c r="FWU383" s="2"/>
      <c r="FWV383" s="2"/>
      <c r="FWW383" s="2"/>
      <c r="FWX383" s="2"/>
      <c r="FWY383" s="2"/>
      <c r="FWZ383" s="2"/>
      <c r="FXA383" s="2"/>
      <c r="FXB383" s="2"/>
      <c r="FXC383" s="2"/>
      <c r="FXD383" s="2"/>
      <c r="FXE383" s="2"/>
      <c r="FXF383" s="2"/>
      <c r="FXG383" s="2"/>
      <c r="FXH383" s="2"/>
      <c r="FXI383" s="2"/>
      <c r="FXJ383" s="2"/>
      <c r="FXK383" s="2"/>
      <c r="FXL383" s="2"/>
      <c r="FXM383" s="2"/>
      <c r="FXN383" s="2"/>
      <c r="FXO383" s="2"/>
      <c r="FXP383" s="2"/>
      <c r="FXQ383" s="2"/>
      <c r="FXR383" s="2"/>
      <c r="FXS383" s="2"/>
      <c r="FXT383" s="2"/>
      <c r="FXU383" s="2"/>
      <c r="FXV383" s="2"/>
      <c r="FXW383" s="2"/>
      <c r="FXX383" s="2"/>
      <c r="FXY383" s="2"/>
      <c r="FXZ383" s="2"/>
      <c r="FYA383" s="2"/>
      <c r="FYB383" s="2"/>
      <c r="FYC383" s="2"/>
      <c r="FYD383" s="2"/>
      <c r="FYE383" s="2"/>
      <c r="FYF383" s="2"/>
      <c r="FYG383" s="2"/>
      <c r="FYH383" s="2"/>
      <c r="FYI383" s="2"/>
      <c r="FYJ383" s="2"/>
      <c r="FYK383" s="2"/>
      <c r="FYL383" s="2"/>
      <c r="FYM383" s="2"/>
      <c r="FYN383" s="2"/>
      <c r="FYO383" s="2"/>
      <c r="FYP383" s="2"/>
      <c r="FYQ383" s="2"/>
      <c r="FYR383" s="2"/>
      <c r="FYS383" s="2"/>
      <c r="FYT383" s="2"/>
      <c r="FYU383" s="2"/>
      <c r="FYV383" s="2"/>
      <c r="FYW383" s="2"/>
      <c r="FYX383" s="2"/>
      <c r="FYY383" s="2"/>
      <c r="FYZ383" s="2"/>
      <c r="FZA383" s="2"/>
      <c r="FZB383" s="2"/>
      <c r="FZC383" s="2"/>
      <c r="FZD383" s="2"/>
      <c r="FZE383" s="2"/>
      <c r="FZF383" s="2"/>
      <c r="FZG383" s="2"/>
      <c r="FZH383" s="2"/>
      <c r="FZI383" s="2"/>
      <c r="FZJ383" s="2"/>
      <c r="FZK383" s="2"/>
      <c r="FZL383" s="2"/>
      <c r="FZM383" s="2"/>
      <c r="FZN383" s="2"/>
      <c r="FZO383" s="2"/>
      <c r="FZP383" s="2"/>
      <c r="FZQ383" s="2"/>
      <c r="FZR383" s="2"/>
      <c r="FZS383" s="2"/>
      <c r="FZT383" s="2"/>
      <c r="FZU383" s="2"/>
      <c r="FZV383" s="2"/>
      <c r="FZW383" s="2"/>
      <c r="FZX383" s="2"/>
      <c r="FZY383" s="2"/>
      <c r="FZZ383" s="2"/>
      <c r="GAA383" s="2"/>
      <c r="GAB383" s="2"/>
      <c r="GAC383" s="2"/>
      <c r="GAD383" s="2"/>
      <c r="GAE383" s="2"/>
      <c r="GAF383" s="2"/>
      <c r="GAG383" s="2"/>
      <c r="GAH383" s="2"/>
      <c r="GAI383" s="2"/>
      <c r="GAJ383" s="2"/>
      <c r="GAK383" s="2"/>
      <c r="GAL383" s="2"/>
      <c r="GAM383" s="2"/>
      <c r="GAN383" s="2"/>
      <c r="GAO383" s="2"/>
      <c r="GAP383" s="2"/>
      <c r="GAQ383" s="2"/>
      <c r="GAR383" s="2"/>
      <c r="GAS383" s="2"/>
      <c r="GAT383" s="2"/>
      <c r="GAU383" s="2"/>
      <c r="GAV383" s="2"/>
      <c r="GAW383" s="2"/>
      <c r="GAX383" s="2"/>
      <c r="GAY383" s="2"/>
      <c r="GAZ383" s="2"/>
      <c r="GBA383" s="2"/>
      <c r="GBB383" s="2"/>
      <c r="GBC383" s="2"/>
      <c r="GBD383" s="2"/>
      <c r="GBE383" s="2"/>
      <c r="GBF383" s="2"/>
      <c r="GBG383" s="2"/>
      <c r="GBH383" s="2"/>
      <c r="GBI383" s="2"/>
      <c r="GBJ383" s="2"/>
      <c r="GBK383" s="2"/>
      <c r="GBL383" s="2"/>
      <c r="GBM383" s="2"/>
      <c r="GBN383" s="2"/>
      <c r="GBO383" s="2"/>
      <c r="GBP383" s="2"/>
      <c r="GBQ383" s="2"/>
      <c r="GBR383" s="2"/>
      <c r="GBS383" s="2"/>
      <c r="GBT383" s="2"/>
      <c r="GBU383" s="2"/>
      <c r="GBV383" s="2"/>
      <c r="GBW383" s="2"/>
      <c r="GBX383" s="2"/>
      <c r="GBY383" s="2"/>
      <c r="GBZ383" s="2"/>
      <c r="GCA383" s="2"/>
      <c r="GCB383" s="2"/>
      <c r="GCC383" s="2"/>
      <c r="GCD383" s="2"/>
      <c r="GCE383" s="2"/>
      <c r="GCF383" s="2"/>
      <c r="GCG383" s="2"/>
      <c r="GCH383" s="2"/>
      <c r="GCI383" s="2"/>
      <c r="GCJ383" s="2"/>
      <c r="GCK383" s="2"/>
      <c r="GCL383" s="2"/>
      <c r="GCM383" s="2"/>
      <c r="GCN383" s="2"/>
      <c r="GCO383" s="2"/>
      <c r="GCP383" s="2"/>
      <c r="GCQ383" s="2"/>
      <c r="GCR383" s="2"/>
      <c r="GCS383" s="2"/>
      <c r="GCT383" s="2"/>
      <c r="GCU383" s="2"/>
      <c r="GCV383" s="2"/>
      <c r="GCW383" s="2"/>
      <c r="GCX383" s="2"/>
      <c r="GCY383" s="2"/>
      <c r="GCZ383" s="2"/>
      <c r="GDA383" s="2"/>
      <c r="GDB383" s="2"/>
      <c r="GDC383" s="2"/>
      <c r="GDD383" s="2"/>
      <c r="GDE383" s="2"/>
      <c r="GDF383" s="2"/>
      <c r="GDG383" s="2"/>
      <c r="GDH383" s="2"/>
      <c r="GDI383" s="2"/>
      <c r="GDJ383" s="2"/>
      <c r="GDK383" s="2"/>
      <c r="GDL383" s="2"/>
      <c r="GDM383" s="2"/>
      <c r="GDN383" s="2"/>
      <c r="GDO383" s="2"/>
      <c r="GDP383" s="2"/>
      <c r="GDQ383" s="2"/>
      <c r="GDR383" s="2"/>
      <c r="GDS383" s="2"/>
      <c r="GDT383" s="2"/>
      <c r="GDU383" s="2"/>
      <c r="GDV383" s="2"/>
      <c r="GDW383" s="2"/>
      <c r="GDX383" s="2"/>
      <c r="GDY383" s="2"/>
      <c r="GDZ383" s="2"/>
      <c r="GEA383" s="2"/>
      <c r="GEB383" s="2"/>
      <c r="GEC383" s="2"/>
      <c r="GED383" s="2"/>
      <c r="GEE383" s="2"/>
      <c r="GEF383" s="2"/>
      <c r="GEG383" s="2"/>
      <c r="GEH383" s="2"/>
      <c r="GEI383" s="2"/>
      <c r="GEJ383" s="2"/>
      <c r="GEK383" s="2"/>
      <c r="GEL383" s="2"/>
      <c r="GEM383" s="2"/>
      <c r="GEN383" s="2"/>
      <c r="GEO383" s="2"/>
      <c r="GEP383" s="2"/>
      <c r="GEQ383" s="2"/>
      <c r="GER383" s="2"/>
      <c r="GES383" s="2"/>
      <c r="GET383" s="2"/>
      <c r="GEU383" s="2"/>
      <c r="GEV383" s="2"/>
      <c r="GEW383" s="2"/>
      <c r="GEX383" s="2"/>
      <c r="GEY383" s="2"/>
      <c r="GEZ383" s="2"/>
      <c r="GFA383" s="2"/>
      <c r="GFB383" s="2"/>
      <c r="GFC383" s="2"/>
      <c r="GFD383" s="2"/>
      <c r="GFE383" s="2"/>
      <c r="GFF383" s="2"/>
      <c r="GFG383" s="2"/>
      <c r="GFH383" s="2"/>
      <c r="GFI383" s="2"/>
      <c r="GFJ383" s="2"/>
      <c r="GFK383" s="2"/>
      <c r="GFL383" s="2"/>
      <c r="GFM383" s="2"/>
      <c r="GFN383" s="2"/>
      <c r="GFO383" s="2"/>
      <c r="GFP383" s="2"/>
      <c r="GFQ383" s="2"/>
      <c r="GFR383" s="2"/>
      <c r="GFS383" s="2"/>
      <c r="GFT383" s="2"/>
      <c r="GFU383" s="2"/>
      <c r="GFV383" s="2"/>
      <c r="GFW383" s="2"/>
      <c r="GFX383" s="2"/>
      <c r="GFY383" s="2"/>
      <c r="GFZ383" s="2"/>
      <c r="GGA383" s="2"/>
      <c r="GGB383" s="2"/>
      <c r="GGC383" s="2"/>
      <c r="GGD383" s="2"/>
      <c r="GGE383" s="2"/>
      <c r="GGF383" s="2"/>
      <c r="GGG383" s="2"/>
      <c r="GGH383" s="2"/>
      <c r="GGI383" s="2"/>
      <c r="GGJ383" s="2"/>
      <c r="GGK383" s="2"/>
      <c r="GGL383" s="2"/>
      <c r="GGM383" s="2"/>
      <c r="GGN383" s="2"/>
      <c r="GGO383" s="2"/>
      <c r="GGP383" s="2"/>
      <c r="GGQ383" s="2"/>
      <c r="GGR383" s="2"/>
      <c r="GGS383" s="2"/>
      <c r="GGT383" s="2"/>
      <c r="GGU383" s="2"/>
      <c r="GGV383" s="2"/>
      <c r="GGW383" s="2"/>
      <c r="GGX383" s="2"/>
      <c r="GGY383" s="2"/>
      <c r="GGZ383" s="2"/>
      <c r="GHA383" s="2"/>
      <c r="GHB383" s="2"/>
      <c r="GHC383" s="2"/>
      <c r="GHD383" s="2"/>
      <c r="GHE383" s="2"/>
      <c r="GHF383" s="2"/>
      <c r="GHG383" s="2"/>
      <c r="GHH383" s="2"/>
      <c r="GHI383" s="2"/>
      <c r="GHJ383" s="2"/>
      <c r="GHK383" s="2"/>
      <c r="GHL383" s="2"/>
      <c r="GHM383" s="2"/>
      <c r="GHN383" s="2"/>
      <c r="GHO383" s="2"/>
      <c r="GHP383" s="2"/>
      <c r="GHQ383" s="2"/>
      <c r="GHR383" s="2"/>
      <c r="GHS383" s="2"/>
      <c r="GHT383" s="2"/>
      <c r="GHU383" s="2"/>
      <c r="GHV383" s="2"/>
      <c r="GHW383" s="2"/>
      <c r="GHX383" s="2"/>
      <c r="GHY383" s="2"/>
      <c r="GHZ383" s="2"/>
      <c r="GIA383" s="2"/>
      <c r="GIB383" s="2"/>
      <c r="GIC383" s="2"/>
      <c r="GID383" s="2"/>
      <c r="GIE383" s="2"/>
      <c r="GIF383" s="2"/>
      <c r="GIG383" s="2"/>
      <c r="GIH383" s="2"/>
      <c r="GII383" s="2"/>
      <c r="GIJ383" s="2"/>
      <c r="GIK383" s="2"/>
      <c r="GIL383" s="2"/>
      <c r="GIM383" s="2"/>
      <c r="GIN383" s="2"/>
      <c r="GIO383" s="2"/>
      <c r="GIP383" s="2"/>
      <c r="GIQ383" s="2"/>
      <c r="GIR383" s="2"/>
      <c r="GIS383" s="2"/>
      <c r="GIT383" s="2"/>
      <c r="GIU383" s="2"/>
      <c r="GIV383" s="2"/>
      <c r="GIW383" s="2"/>
      <c r="GIX383" s="2"/>
      <c r="GIY383" s="2"/>
      <c r="GIZ383" s="2"/>
      <c r="GJA383" s="2"/>
      <c r="GJB383" s="2"/>
      <c r="GJC383" s="2"/>
      <c r="GJD383" s="2"/>
      <c r="GJE383" s="2"/>
      <c r="GJF383" s="2"/>
      <c r="GJG383" s="2"/>
      <c r="GJH383" s="2"/>
      <c r="GJI383" s="2"/>
      <c r="GJJ383" s="2"/>
      <c r="GJK383" s="2"/>
      <c r="GJL383" s="2"/>
      <c r="GJM383" s="2"/>
      <c r="GJN383" s="2"/>
      <c r="GJO383" s="2"/>
      <c r="GJP383" s="2"/>
      <c r="GJQ383" s="2"/>
      <c r="GJR383" s="2"/>
      <c r="GJS383" s="2"/>
      <c r="GJT383" s="2"/>
      <c r="GJU383" s="2"/>
      <c r="GJV383" s="2"/>
      <c r="GJW383" s="2"/>
      <c r="GJX383" s="2"/>
      <c r="GJY383" s="2"/>
      <c r="GJZ383" s="2"/>
      <c r="GKA383" s="2"/>
      <c r="GKB383" s="2"/>
      <c r="GKC383" s="2"/>
      <c r="GKD383" s="2"/>
      <c r="GKE383" s="2"/>
      <c r="GKF383" s="2"/>
      <c r="GKG383" s="2"/>
      <c r="GKH383" s="2"/>
      <c r="GKI383" s="2"/>
      <c r="GKJ383" s="2"/>
      <c r="GKK383" s="2"/>
      <c r="GKL383" s="2"/>
      <c r="GKM383" s="2"/>
      <c r="GKN383" s="2"/>
      <c r="GKO383" s="2"/>
      <c r="GKP383" s="2"/>
      <c r="GKQ383" s="2"/>
      <c r="GKR383" s="2"/>
      <c r="GKS383" s="2"/>
      <c r="GKT383" s="2"/>
      <c r="GKU383" s="2"/>
      <c r="GKV383" s="2"/>
      <c r="GKW383" s="2"/>
      <c r="GKX383" s="2"/>
      <c r="GKY383" s="2"/>
      <c r="GKZ383" s="2"/>
      <c r="GLA383" s="2"/>
      <c r="GLB383" s="2"/>
      <c r="GLC383" s="2"/>
      <c r="GLD383" s="2"/>
      <c r="GLE383" s="2"/>
      <c r="GLF383" s="2"/>
      <c r="GLG383" s="2"/>
      <c r="GLH383" s="2"/>
      <c r="GLI383" s="2"/>
      <c r="GLJ383" s="2"/>
      <c r="GLK383" s="2"/>
      <c r="GLL383" s="2"/>
      <c r="GLM383" s="2"/>
      <c r="GLN383" s="2"/>
      <c r="GLO383" s="2"/>
      <c r="GLP383" s="2"/>
      <c r="GLQ383" s="2"/>
      <c r="GLR383" s="2"/>
      <c r="GLS383" s="2"/>
      <c r="GLT383" s="2"/>
      <c r="GLU383" s="2"/>
      <c r="GLV383" s="2"/>
      <c r="GLW383" s="2"/>
      <c r="GLX383" s="2"/>
      <c r="GLY383" s="2"/>
      <c r="GLZ383" s="2"/>
      <c r="GMA383" s="2"/>
      <c r="GMB383" s="2"/>
      <c r="GMC383" s="2"/>
      <c r="GMD383" s="2"/>
      <c r="GME383" s="2"/>
      <c r="GMF383" s="2"/>
      <c r="GMG383" s="2"/>
      <c r="GMH383" s="2"/>
      <c r="GMI383" s="2"/>
      <c r="GMJ383" s="2"/>
      <c r="GMK383" s="2"/>
      <c r="GML383" s="2"/>
      <c r="GMM383" s="2"/>
      <c r="GMN383" s="2"/>
      <c r="GMO383" s="2"/>
      <c r="GMP383" s="2"/>
      <c r="GMQ383" s="2"/>
      <c r="GMR383" s="2"/>
      <c r="GMS383" s="2"/>
      <c r="GMT383" s="2"/>
      <c r="GMU383" s="2"/>
      <c r="GMV383" s="2"/>
      <c r="GMW383" s="2"/>
      <c r="GMX383" s="2"/>
      <c r="GMY383" s="2"/>
      <c r="GMZ383" s="2"/>
      <c r="GNA383" s="2"/>
      <c r="GNB383" s="2"/>
      <c r="GNC383" s="2"/>
      <c r="GND383" s="2"/>
      <c r="GNE383" s="2"/>
      <c r="GNF383" s="2"/>
      <c r="GNG383" s="2"/>
      <c r="GNH383" s="2"/>
      <c r="GNI383" s="2"/>
      <c r="GNJ383" s="2"/>
      <c r="GNK383" s="2"/>
      <c r="GNL383" s="2"/>
      <c r="GNM383" s="2"/>
      <c r="GNN383" s="2"/>
      <c r="GNO383" s="2"/>
      <c r="GNP383" s="2"/>
      <c r="GNQ383" s="2"/>
      <c r="GNR383" s="2"/>
      <c r="GNS383" s="2"/>
      <c r="GNT383" s="2"/>
      <c r="GNU383" s="2"/>
      <c r="GNV383" s="2"/>
      <c r="GNW383" s="2"/>
      <c r="GNX383" s="2"/>
      <c r="GNY383" s="2"/>
      <c r="GNZ383" s="2"/>
      <c r="GOA383" s="2"/>
      <c r="GOB383" s="2"/>
      <c r="GOC383" s="2"/>
      <c r="GOD383" s="2"/>
      <c r="GOE383" s="2"/>
      <c r="GOF383" s="2"/>
      <c r="GOG383" s="2"/>
      <c r="GOH383" s="2"/>
      <c r="GOI383" s="2"/>
      <c r="GOJ383" s="2"/>
      <c r="GOK383" s="2"/>
      <c r="GOL383" s="2"/>
      <c r="GOM383" s="2"/>
      <c r="GON383" s="2"/>
      <c r="GOO383" s="2"/>
      <c r="GOP383" s="2"/>
      <c r="GOQ383" s="2"/>
      <c r="GOR383" s="2"/>
      <c r="GOS383" s="2"/>
      <c r="GOT383" s="2"/>
      <c r="GOU383" s="2"/>
      <c r="GOV383" s="2"/>
      <c r="GOW383" s="2"/>
      <c r="GOX383" s="2"/>
      <c r="GOY383" s="2"/>
      <c r="GOZ383" s="2"/>
      <c r="GPA383" s="2"/>
      <c r="GPB383" s="2"/>
      <c r="GPC383" s="2"/>
      <c r="GPD383" s="2"/>
      <c r="GPE383" s="2"/>
      <c r="GPF383" s="2"/>
      <c r="GPG383" s="2"/>
      <c r="GPH383" s="2"/>
      <c r="GPI383" s="2"/>
      <c r="GPJ383" s="2"/>
      <c r="GPK383" s="2"/>
      <c r="GPL383" s="2"/>
      <c r="GPM383" s="2"/>
      <c r="GPN383" s="2"/>
      <c r="GPO383" s="2"/>
      <c r="GPP383" s="2"/>
      <c r="GPQ383" s="2"/>
      <c r="GPR383" s="2"/>
      <c r="GPS383" s="2"/>
      <c r="GPT383" s="2"/>
      <c r="GPU383" s="2"/>
      <c r="GPV383" s="2"/>
      <c r="GPW383" s="2"/>
      <c r="GPX383" s="2"/>
      <c r="GPY383" s="2"/>
      <c r="GPZ383" s="2"/>
      <c r="GQA383" s="2"/>
      <c r="GQB383" s="2"/>
      <c r="GQC383" s="2"/>
      <c r="GQD383" s="2"/>
      <c r="GQE383" s="2"/>
      <c r="GQF383" s="2"/>
      <c r="GQG383" s="2"/>
      <c r="GQH383" s="2"/>
      <c r="GQI383" s="2"/>
      <c r="GQJ383" s="2"/>
      <c r="GQK383" s="2"/>
      <c r="GQL383" s="2"/>
      <c r="GQM383" s="2"/>
      <c r="GQN383" s="2"/>
      <c r="GQO383" s="2"/>
      <c r="GQP383" s="2"/>
      <c r="GQQ383" s="2"/>
      <c r="GQR383" s="2"/>
      <c r="GQS383" s="2"/>
      <c r="GQT383" s="2"/>
      <c r="GQU383" s="2"/>
      <c r="GQV383" s="2"/>
      <c r="GQW383" s="2"/>
      <c r="GQX383" s="2"/>
      <c r="GQY383" s="2"/>
      <c r="GQZ383" s="2"/>
      <c r="GRA383" s="2"/>
      <c r="GRB383" s="2"/>
      <c r="GRC383" s="2"/>
      <c r="GRD383" s="2"/>
      <c r="GRE383" s="2"/>
      <c r="GRF383" s="2"/>
      <c r="GRG383" s="2"/>
      <c r="GRH383" s="2"/>
      <c r="GRI383" s="2"/>
      <c r="GRJ383" s="2"/>
      <c r="GRK383" s="2"/>
      <c r="GRL383" s="2"/>
      <c r="GRM383" s="2"/>
      <c r="GRN383" s="2"/>
      <c r="GRO383" s="2"/>
      <c r="GRP383" s="2"/>
      <c r="GRQ383" s="2"/>
      <c r="GRR383" s="2"/>
      <c r="GRS383" s="2"/>
      <c r="GRT383" s="2"/>
      <c r="GRU383" s="2"/>
      <c r="GRV383" s="2"/>
      <c r="GRW383" s="2"/>
      <c r="GRX383" s="2"/>
      <c r="GRY383" s="2"/>
      <c r="GRZ383" s="2"/>
      <c r="GSA383" s="2"/>
      <c r="GSB383" s="2"/>
      <c r="GSC383" s="2"/>
      <c r="GSD383" s="2"/>
      <c r="GSE383" s="2"/>
      <c r="GSF383" s="2"/>
      <c r="GSG383" s="2"/>
      <c r="GSH383" s="2"/>
      <c r="GSI383" s="2"/>
      <c r="GSJ383" s="2"/>
      <c r="GSK383" s="2"/>
      <c r="GSL383" s="2"/>
      <c r="GSM383" s="2"/>
      <c r="GSN383" s="2"/>
      <c r="GSO383" s="2"/>
      <c r="GSP383" s="2"/>
      <c r="GSQ383" s="2"/>
      <c r="GSR383" s="2"/>
      <c r="GSS383" s="2"/>
      <c r="GST383" s="2"/>
      <c r="GSU383" s="2"/>
      <c r="GSV383" s="2"/>
      <c r="GSW383" s="2"/>
      <c r="GSX383" s="2"/>
      <c r="GSY383" s="2"/>
      <c r="GSZ383" s="2"/>
      <c r="GTA383" s="2"/>
      <c r="GTB383" s="2"/>
      <c r="GTC383" s="2"/>
      <c r="GTD383" s="2"/>
      <c r="GTE383" s="2"/>
      <c r="GTF383" s="2"/>
      <c r="GTG383" s="2"/>
      <c r="GTH383" s="2"/>
      <c r="GTI383" s="2"/>
      <c r="GTJ383" s="2"/>
      <c r="GTK383" s="2"/>
      <c r="GTL383" s="2"/>
      <c r="GTM383" s="2"/>
      <c r="GTN383" s="2"/>
      <c r="GTO383" s="2"/>
      <c r="GTP383" s="2"/>
      <c r="GTQ383" s="2"/>
      <c r="GTR383" s="2"/>
      <c r="GTS383" s="2"/>
      <c r="GTT383" s="2"/>
      <c r="GTU383" s="2"/>
      <c r="GTV383" s="2"/>
      <c r="GTW383" s="2"/>
      <c r="GTX383" s="2"/>
      <c r="GTY383" s="2"/>
      <c r="GTZ383" s="2"/>
      <c r="GUA383" s="2"/>
      <c r="GUB383" s="2"/>
      <c r="GUC383" s="2"/>
      <c r="GUD383" s="2"/>
      <c r="GUE383" s="2"/>
      <c r="GUF383" s="2"/>
      <c r="GUG383" s="2"/>
      <c r="GUH383" s="2"/>
      <c r="GUI383" s="2"/>
      <c r="GUJ383" s="2"/>
      <c r="GUK383" s="2"/>
      <c r="GUL383" s="2"/>
      <c r="GUM383" s="2"/>
      <c r="GUN383" s="2"/>
      <c r="GUO383" s="2"/>
      <c r="GUP383" s="2"/>
      <c r="GUQ383" s="2"/>
      <c r="GUR383" s="2"/>
      <c r="GUS383" s="2"/>
      <c r="GUT383" s="2"/>
      <c r="GUU383" s="2"/>
      <c r="GUV383" s="2"/>
      <c r="GUW383" s="2"/>
      <c r="GUX383" s="2"/>
      <c r="GUY383" s="2"/>
      <c r="GUZ383" s="2"/>
      <c r="GVA383" s="2"/>
      <c r="GVB383" s="2"/>
      <c r="GVC383" s="2"/>
      <c r="GVD383" s="2"/>
      <c r="GVE383" s="2"/>
      <c r="GVF383" s="2"/>
      <c r="GVG383" s="2"/>
      <c r="GVH383" s="2"/>
      <c r="GVI383" s="2"/>
      <c r="GVJ383" s="2"/>
      <c r="GVK383" s="2"/>
      <c r="GVL383" s="2"/>
      <c r="GVM383" s="2"/>
      <c r="GVN383" s="2"/>
      <c r="GVO383" s="2"/>
      <c r="GVP383" s="2"/>
      <c r="GVQ383" s="2"/>
      <c r="GVR383" s="2"/>
      <c r="GVS383" s="2"/>
      <c r="GVT383" s="2"/>
      <c r="GVU383" s="2"/>
      <c r="GVV383" s="2"/>
      <c r="GVW383" s="2"/>
      <c r="GVX383" s="2"/>
      <c r="GVY383" s="2"/>
      <c r="GVZ383" s="2"/>
      <c r="GWA383" s="2"/>
      <c r="GWB383" s="2"/>
      <c r="GWC383" s="2"/>
      <c r="GWD383" s="2"/>
      <c r="GWE383" s="2"/>
      <c r="GWF383" s="2"/>
      <c r="GWG383" s="2"/>
      <c r="GWH383" s="2"/>
      <c r="GWI383" s="2"/>
      <c r="GWJ383" s="2"/>
      <c r="GWK383" s="2"/>
      <c r="GWL383" s="2"/>
      <c r="GWM383" s="2"/>
      <c r="GWN383" s="2"/>
      <c r="GWO383" s="2"/>
      <c r="GWP383" s="2"/>
      <c r="GWQ383" s="2"/>
      <c r="GWR383" s="2"/>
      <c r="GWS383" s="2"/>
      <c r="GWT383" s="2"/>
      <c r="GWU383" s="2"/>
      <c r="GWV383" s="2"/>
      <c r="GWW383" s="2"/>
      <c r="GWX383" s="2"/>
      <c r="GWY383" s="2"/>
      <c r="GWZ383" s="2"/>
      <c r="GXA383" s="2"/>
      <c r="GXB383" s="2"/>
      <c r="GXC383" s="2"/>
      <c r="GXD383" s="2"/>
      <c r="GXE383" s="2"/>
      <c r="GXF383" s="2"/>
      <c r="GXG383" s="2"/>
      <c r="GXH383" s="2"/>
      <c r="GXI383" s="2"/>
      <c r="GXJ383" s="2"/>
      <c r="GXK383" s="2"/>
      <c r="GXL383" s="2"/>
      <c r="GXM383" s="2"/>
      <c r="GXN383" s="2"/>
      <c r="GXO383" s="2"/>
      <c r="GXP383" s="2"/>
      <c r="GXQ383" s="2"/>
      <c r="GXR383" s="2"/>
      <c r="GXS383" s="2"/>
      <c r="GXT383" s="2"/>
      <c r="GXU383" s="2"/>
      <c r="GXV383" s="2"/>
      <c r="GXW383" s="2"/>
      <c r="GXX383" s="2"/>
      <c r="GXY383" s="2"/>
      <c r="GXZ383" s="2"/>
      <c r="GYA383" s="2"/>
      <c r="GYB383" s="2"/>
      <c r="GYC383" s="2"/>
      <c r="GYD383" s="2"/>
      <c r="GYE383" s="2"/>
      <c r="GYF383" s="2"/>
      <c r="GYG383" s="2"/>
      <c r="GYH383" s="2"/>
      <c r="GYI383" s="2"/>
      <c r="GYJ383" s="2"/>
      <c r="GYK383" s="2"/>
      <c r="GYL383" s="2"/>
      <c r="GYM383" s="2"/>
      <c r="GYN383" s="2"/>
      <c r="GYO383" s="2"/>
      <c r="GYP383" s="2"/>
      <c r="GYQ383" s="2"/>
      <c r="GYR383" s="2"/>
      <c r="GYS383" s="2"/>
      <c r="GYT383" s="2"/>
      <c r="GYU383" s="2"/>
      <c r="GYV383" s="2"/>
      <c r="GYW383" s="2"/>
      <c r="GYX383" s="2"/>
      <c r="GYY383" s="2"/>
      <c r="GYZ383" s="2"/>
      <c r="GZA383" s="2"/>
      <c r="GZB383" s="2"/>
      <c r="GZC383" s="2"/>
      <c r="GZD383" s="2"/>
      <c r="GZE383" s="2"/>
      <c r="GZF383" s="2"/>
      <c r="GZG383" s="2"/>
      <c r="GZH383" s="2"/>
      <c r="GZI383" s="2"/>
      <c r="GZJ383" s="2"/>
      <c r="GZK383" s="2"/>
      <c r="GZL383" s="2"/>
      <c r="GZM383" s="2"/>
      <c r="GZN383" s="2"/>
      <c r="GZO383" s="2"/>
      <c r="GZP383" s="2"/>
      <c r="GZQ383" s="2"/>
      <c r="GZR383" s="2"/>
      <c r="GZS383" s="2"/>
      <c r="GZT383" s="2"/>
      <c r="GZU383" s="2"/>
      <c r="GZV383" s="2"/>
      <c r="GZW383" s="2"/>
      <c r="GZX383" s="2"/>
      <c r="GZY383" s="2"/>
      <c r="GZZ383" s="2"/>
      <c r="HAA383" s="2"/>
      <c r="HAB383" s="2"/>
      <c r="HAC383" s="2"/>
      <c r="HAD383" s="2"/>
      <c r="HAE383" s="2"/>
      <c r="HAF383" s="2"/>
      <c r="HAG383" s="2"/>
      <c r="HAH383" s="2"/>
      <c r="HAI383" s="2"/>
      <c r="HAJ383" s="2"/>
      <c r="HAK383" s="2"/>
      <c r="HAL383" s="2"/>
      <c r="HAM383" s="2"/>
      <c r="HAN383" s="2"/>
      <c r="HAO383" s="2"/>
      <c r="HAP383" s="2"/>
      <c r="HAQ383" s="2"/>
      <c r="HAR383" s="2"/>
      <c r="HAS383" s="2"/>
      <c r="HAT383" s="2"/>
      <c r="HAU383" s="2"/>
      <c r="HAV383" s="2"/>
      <c r="HAW383" s="2"/>
      <c r="HAX383" s="2"/>
      <c r="HAY383" s="2"/>
      <c r="HAZ383" s="2"/>
      <c r="HBA383" s="2"/>
      <c r="HBB383" s="2"/>
      <c r="HBC383" s="2"/>
      <c r="HBD383" s="2"/>
      <c r="HBE383" s="2"/>
      <c r="HBF383" s="2"/>
      <c r="HBG383" s="2"/>
      <c r="HBH383" s="2"/>
      <c r="HBI383" s="2"/>
      <c r="HBJ383" s="2"/>
      <c r="HBK383" s="2"/>
      <c r="HBL383" s="2"/>
      <c r="HBM383" s="2"/>
      <c r="HBN383" s="2"/>
      <c r="HBO383" s="2"/>
      <c r="HBP383" s="2"/>
      <c r="HBQ383" s="2"/>
      <c r="HBR383" s="2"/>
      <c r="HBS383" s="2"/>
      <c r="HBT383" s="2"/>
      <c r="HBU383" s="2"/>
      <c r="HBV383" s="2"/>
      <c r="HBW383" s="2"/>
      <c r="HBX383" s="2"/>
      <c r="HBY383" s="2"/>
      <c r="HBZ383" s="2"/>
      <c r="HCA383" s="2"/>
      <c r="HCB383" s="2"/>
      <c r="HCC383" s="2"/>
      <c r="HCD383" s="2"/>
      <c r="HCE383" s="2"/>
      <c r="HCF383" s="2"/>
      <c r="HCG383" s="2"/>
      <c r="HCH383" s="2"/>
      <c r="HCI383" s="2"/>
      <c r="HCJ383" s="2"/>
      <c r="HCK383" s="2"/>
      <c r="HCL383" s="2"/>
      <c r="HCM383" s="2"/>
      <c r="HCN383" s="2"/>
      <c r="HCO383" s="2"/>
      <c r="HCP383" s="2"/>
      <c r="HCQ383" s="2"/>
      <c r="HCR383" s="2"/>
      <c r="HCS383" s="2"/>
      <c r="HCT383" s="2"/>
      <c r="HCU383" s="2"/>
      <c r="HCV383" s="2"/>
      <c r="HCW383" s="2"/>
      <c r="HCX383" s="2"/>
      <c r="HCY383" s="2"/>
      <c r="HCZ383" s="2"/>
      <c r="HDA383" s="2"/>
      <c r="HDB383" s="2"/>
      <c r="HDC383" s="2"/>
      <c r="HDD383" s="2"/>
      <c r="HDE383" s="2"/>
      <c r="HDF383" s="2"/>
      <c r="HDG383" s="2"/>
      <c r="HDH383" s="2"/>
      <c r="HDI383" s="2"/>
      <c r="HDJ383" s="2"/>
      <c r="HDK383" s="2"/>
      <c r="HDL383" s="2"/>
      <c r="HDM383" s="2"/>
      <c r="HDN383" s="2"/>
      <c r="HDO383" s="2"/>
      <c r="HDP383" s="2"/>
      <c r="HDQ383" s="2"/>
      <c r="HDR383" s="2"/>
      <c r="HDS383" s="2"/>
      <c r="HDT383" s="2"/>
      <c r="HDU383" s="2"/>
      <c r="HDV383" s="2"/>
      <c r="HDW383" s="2"/>
      <c r="HDX383" s="2"/>
      <c r="HDY383" s="2"/>
      <c r="HDZ383" s="2"/>
      <c r="HEA383" s="2"/>
      <c r="HEB383" s="2"/>
      <c r="HEC383" s="2"/>
      <c r="HED383" s="2"/>
      <c r="HEE383" s="2"/>
      <c r="HEF383" s="2"/>
      <c r="HEG383" s="2"/>
      <c r="HEH383" s="2"/>
      <c r="HEI383" s="2"/>
      <c r="HEJ383" s="2"/>
      <c r="HEK383" s="2"/>
      <c r="HEL383" s="2"/>
      <c r="HEM383" s="2"/>
      <c r="HEN383" s="2"/>
      <c r="HEO383" s="2"/>
      <c r="HEP383" s="2"/>
      <c r="HEQ383" s="2"/>
      <c r="HER383" s="2"/>
      <c r="HES383" s="2"/>
      <c r="HET383" s="2"/>
      <c r="HEU383" s="2"/>
      <c r="HEV383" s="2"/>
      <c r="HEW383" s="2"/>
      <c r="HEX383" s="2"/>
      <c r="HEY383" s="2"/>
      <c r="HEZ383" s="2"/>
      <c r="HFA383" s="2"/>
      <c r="HFB383" s="2"/>
      <c r="HFC383" s="2"/>
      <c r="HFD383" s="2"/>
      <c r="HFE383" s="2"/>
      <c r="HFF383" s="2"/>
      <c r="HFG383" s="2"/>
      <c r="HFH383" s="2"/>
      <c r="HFI383" s="2"/>
      <c r="HFJ383" s="2"/>
      <c r="HFK383" s="2"/>
      <c r="HFL383" s="2"/>
      <c r="HFM383" s="2"/>
      <c r="HFN383" s="2"/>
      <c r="HFO383" s="2"/>
      <c r="HFP383" s="2"/>
      <c r="HFQ383" s="2"/>
      <c r="HFR383" s="2"/>
      <c r="HFS383" s="2"/>
      <c r="HFT383" s="2"/>
      <c r="HFU383" s="2"/>
      <c r="HFV383" s="2"/>
      <c r="HFW383" s="2"/>
      <c r="HFX383" s="2"/>
      <c r="HFY383" s="2"/>
      <c r="HFZ383" s="2"/>
      <c r="HGA383" s="2"/>
      <c r="HGB383" s="2"/>
      <c r="HGC383" s="2"/>
      <c r="HGD383" s="2"/>
      <c r="HGE383" s="2"/>
      <c r="HGF383" s="2"/>
      <c r="HGG383" s="2"/>
      <c r="HGH383" s="2"/>
      <c r="HGI383" s="2"/>
      <c r="HGJ383" s="2"/>
      <c r="HGK383" s="2"/>
      <c r="HGL383" s="2"/>
      <c r="HGM383" s="2"/>
      <c r="HGN383" s="2"/>
      <c r="HGO383" s="2"/>
      <c r="HGP383" s="2"/>
      <c r="HGQ383" s="2"/>
      <c r="HGR383" s="2"/>
      <c r="HGS383" s="2"/>
      <c r="HGT383" s="2"/>
      <c r="HGU383" s="2"/>
      <c r="HGV383" s="2"/>
      <c r="HGW383" s="2"/>
      <c r="HGX383" s="2"/>
      <c r="HGY383" s="2"/>
      <c r="HGZ383" s="2"/>
      <c r="HHA383" s="2"/>
      <c r="HHB383" s="2"/>
      <c r="HHC383" s="2"/>
      <c r="HHD383" s="2"/>
      <c r="HHE383" s="2"/>
      <c r="HHF383" s="2"/>
      <c r="HHG383" s="2"/>
      <c r="HHH383" s="2"/>
      <c r="HHI383" s="2"/>
      <c r="HHJ383" s="2"/>
      <c r="HHK383" s="2"/>
      <c r="HHL383" s="2"/>
      <c r="HHM383" s="2"/>
      <c r="HHN383" s="2"/>
      <c r="HHO383" s="2"/>
      <c r="HHP383" s="2"/>
      <c r="HHQ383" s="2"/>
      <c r="HHR383" s="2"/>
      <c r="HHS383" s="2"/>
      <c r="HHT383" s="2"/>
      <c r="HHU383" s="2"/>
      <c r="HHV383" s="2"/>
      <c r="HHW383" s="2"/>
      <c r="HHX383" s="2"/>
      <c r="HHY383" s="2"/>
      <c r="HHZ383" s="2"/>
      <c r="HIA383" s="2"/>
      <c r="HIB383" s="2"/>
      <c r="HIC383" s="2"/>
      <c r="HID383" s="2"/>
      <c r="HIE383" s="2"/>
      <c r="HIF383" s="2"/>
      <c r="HIG383" s="2"/>
      <c r="HIH383" s="2"/>
      <c r="HII383" s="2"/>
      <c r="HIJ383" s="2"/>
      <c r="HIK383" s="2"/>
      <c r="HIL383" s="2"/>
      <c r="HIM383" s="2"/>
      <c r="HIN383" s="2"/>
      <c r="HIO383" s="2"/>
      <c r="HIP383" s="2"/>
      <c r="HIQ383" s="2"/>
      <c r="HIR383" s="2"/>
      <c r="HIS383" s="2"/>
      <c r="HIT383" s="2"/>
      <c r="HIU383" s="2"/>
      <c r="HIV383" s="2"/>
      <c r="HIW383" s="2"/>
      <c r="HIX383" s="2"/>
      <c r="HIY383" s="2"/>
      <c r="HIZ383" s="2"/>
      <c r="HJA383" s="2"/>
      <c r="HJB383" s="2"/>
      <c r="HJC383" s="2"/>
      <c r="HJD383" s="2"/>
      <c r="HJE383" s="2"/>
      <c r="HJF383" s="2"/>
      <c r="HJG383" s="2"/>
      <c r="HJH383" s="2"/>
      <c r="HJI383" s="2"/>
      <c r="HJJ383" s="2"/>
      <c r="HJK383" s="2"/>
      <c r="HJL383" s="2"/>
      <c r="HJM383" s="2"/>
      <c r="HJN383" s="2"/>
      <c r="HJO383" s="2"/>
      <c r="HJP383" s="2"/>
      <c r="HJQ383" s="2"/>
      <c r="HJR383" s="2"/>
      <c r="HJS383" s="2"/>
      <c r="HJT383" s="2"/>
      <c r="HJU383" s="2"/>
      <c r="HJV383" s="2"/>
      <c r="HJW383" s="2"/>
      <c r="HJX383" s="2"/>
      <c r="HJY383" s="2"/>
      <c r="HJZ383" s="2"/>
      <c r="HKA383" s="2"/>
      <c r="HKB383" s="2"/>
      <c r="HKC383" s="2"/>
      <c r="HKD383" s="2"/>
      <c r="HKE383" s="2"/>
      <c r="HKF383" s="2"/>
      <c r="HKG383" s="2"/>
      <c r="HKH383" s="2"/>
      <c r="HKI383" s="2"/>
      <c r="HKJ383" s="2"/>
      <c r="HKK383" s="2"/>
      <c r="HKL383" s="2"/>
      <c r="HKM383" s="2"/>
      <c r="HKN383" s="2"/>
      <c r="HKO383" s="2"/>
      <c r="HKP383" s="2"/>
      <c r="HKQ383" s="2"/>
      <c r="HKR383" s="2"/>
      <c r="HKS383" s="2"/>
      <c r="HKT383" s="2"/>
      <c r="HKU383" s="2"/>
      <c r="HKV383" s="2"/>
      <c r="HKW383" s="2"/>
      <c r="HKX383" s="2"/>
      <c r="HKY383" s="2"/>
      <c r="HKZ383" s="2"/>
      <c r="HLA383" s="2"/>
      <c r="HLB383" s="2"/>
      <c r="HLC383" s="2"/>
      <c r="HLD383" s="2"/>
      <c r="HLE383" s="2"/>
      <c r="HLF383" s="2"/>
      <c r="HLG383" s="2"/>
      <c r="HLH383" s="2"/>
      <c r="HLI383" s="2"/>
      <c r="HLJ383" s="2"/>
      <c r="HLK383" s="2"/>
      <c r="HLL383" s="2"/>
      <c r="HLM383" s="2"/>
      <c r="HLN383" s="2"/>
      <c r="HLO383" s="2"/>
      <c r="HLP383" s="2"/>
      <c r="HLQ383" s="2"/>
      <c r="HLR383" s="2"/>
      <c r="HLS383" s="2"/>
      <c r="HLT383" s="2"/>
      <c r="HLU383" s="2"/>
      <c r="HLV383" s="2"/>
      <c r="HLW383" s="2"/>
      <c r="HLX383" s="2"/>
      <c r="HLY383" s="2"/>
      <c r="HLZ383" s="2"/>
      <c r="HMA383" s="2"/>
      <c r="HMB383" s="2"/>
      <c r="HMC383" s="2"/>
      <c r="HMD383" s="2"/>
      <c r="HME383" s="2"/>
      <c r="HMF383" s="2"/>
      <c r="HMG383" s="2"/>
      <c r="HMH383" s="2"/>
      <c r="HMI383" s="2"/>
      <c r="HMJ383" s="2"/>
      <c r="HMK383" s="2"/>
      <c r="HML383" s="2"/>
      <c r="HMM383" s="2"/>
      <c r="HMN383" s="2"/>
      <c r="HMO383" s="2"/>
      <c r="HMP383" s="2"/>
      <c r="HMQ383" s="2"/>
      <c r="HMR383" s="2"/>
      <c r="HMS383" s="2"/>
      <c r="HMT383" s="2"/>
      <c r="HMU383" s="2"/>
      <c r="HMV383" s="2"/>
      <c r="HMW383" s="2"/>
      <c r="HMX383" s="2"/>
      <c r="HMY383" s="2"/>
      <c r="HMZ383" s="2"/>
      <c r="HNA383" s="2"/>
      <c r="HNB383" s="2"/>
      <c r="HNC383" s="2"/>
      <c r="HND383" s="2"/>
      <c r="HNE383" s="2"/>
      <c r="HNF383" s="2"/>
      <c r="HNG383" s="2"/>
      <c r="HNH383" s="2"/>
      <c r="HNI383" s="2"/>
      <c r="HNJ383" s="2"/>
      <c r="HNK383" s="2"/>
      <c r="HNL383" s="2"/>
      <c r="HNM383" s="2"/>
      <c r="HNN383" s="2"/>
      <c r="HNO383" s="2"/>
      <c r="HNP383" s="2"/>
      <c r="HNQ383" s="2"/>
      <c r="HNR383" s="2"/>
      <c r="HNS383" s="2"/>
      <c r="HNT383" s="2"/>
      <c r="HNU383" s="2"/>
      <c r="HNV383" s="2"/>
      <c r="HNW383" s="2"/>
      <c r="HNX383" s="2"/>
      <c r="HNY383" s="2"/>
      <c r="HNZ383" s="2"/>
      <c r="HOA383" s="2"/>
      <c r="HOB383" s="2"/>
      <c r="HOC383" s="2"/>
      <c r="HOD383" s="2"/>
      <c r="HOE383" s="2"/>
      <c r="HOF383" s="2"/>
      <c r="HOG383" s="2"/>
      <c r="HOH383" s="2"/>
      <c r="HOI383" s="2"/>
      <c r="HOJ383" s="2"/>
      <c r="HOK383" s="2"/>
      <c r="HOL383" s="2"/>
      <c r="HOM383" s="2"/>
      <c r="HON383" s="2"/>
      <c r="HOO383" s="2"/>
      <c r="HOP383" s="2"/>
      <c r="HOQ383" s="2"/>
      <c r="HOR383" s="2"/>
      <c r="HOS383" s="2"/>
      <c r="HOT383" s="2"/>
      <c r="HOU383" s="2"/>
      <c r="HOV383" s="2"/>
      <c r="HOW383" s="2"/>
      <c r="HOX383" s="2"/>
      <c r="HOY383" s="2"/>
      <c r="HOZ383" s="2"/>
      <c r="HPA383" s="2"/>
      <c r="HPB383" s="2"/>
      <c r="HPC383" s="2"/>
      <c r="HPD383" s="2"/>
      <c r="HPE383" s="2"/>
      <c r="HPF383" s="2"/>
      <c r="HPG383" s="2"/>
      <c r="HPH383" s="2"/>
      <c r="HPI383" s="2"/>
      <c r="HPJ383" s="2"/>
      <c r="HPK383" s="2"/>
      <c r="HPL383" s="2"/>
      <c r="HPM383" s="2"/>
      <c r="HPN383" s="2"/>
      <c r="HPO383" s="2"/>
      <c r="HPP383" s="2"/>
      <c r="HPQ383" s="2"/>
      <c r="HPR383" s="2"/>
      <c r="HPS383" s="2"/>
      <c r="HPT383" s="2"/>
      <c r="HPU383" s="2"/>
      <c r="HPV383" s="2"/>
      <c r="HPW383" s="2"/>
      <c r="HPX383" s="2"/>
      <c r="HPY383" s="2"/>
      <c r="HPZ383" s="2"/>
      <c r="HQA383" s="2"/>
      <c r="HQB383" s="2"/>
      <c r="HQC383" s="2"/>
      <c r="HQD383" s="2"/>
      <c r="HQE383" s="2"/>
      <c r="HQF383" s="2"/>
      <c r="HQG383" s="2"/>
      <c r="HQH383" s="2"/>
      <c r="HQI383" s="2"/>
      <c r="HQJ383" s="2"/>
      <c r="HQK383" s="2"/>
      <c r="HQL383" s="2"/>
      <c r="HQM383" s="2"/>
      <c r="HQN383" s="2"/>
      <c r="HQO383" s="2"/>
      <c r="HQP383" s="2"/>
      <c r="HQQ383" s="2"/>
      <c r="HQR383" s="2"/>
      <c r="HQS383" s="2"/>
      <c r="HQT383" s="2"/>
      <c r="HQU383" s="2"/>
      <c r="HQV383" s="2"/>
      <c r="HQW383" s="2"/>
      <c r="HQX383" s="2"/>
      <c r="HQY383" s="2"/>
      <c r="HQZ383" s="2"/>
      <c r="HRA383" s="2"/>
      <c r="HRB383" s="2"/>
      <c r="HRC383" s="2"/>
      <c r="HRD383" s="2"/>
      <c r="HRE383" s="2"/>
      <c r="HRF383" s="2"/>
      <c r="HRG383" s="2"/>
      <c r="HRH383" s="2"/>
      <c r="HRI383" s="2"/>
      <c r="HRJ383" s="2"/>
      <c r="HRK383" s="2"/>
      <c r="HRL383" s="2"/>
      <c r="HRM383" s="2"/>
      <c r="HRN383" s="2"/>
      <c r="HRO383" s="2"/>
      <c r="HRP383" s="2"/>
      <c r="HRQ383" s="2"/>
      <c r="HRR383" s="2"/>
      <c r="HRS383" s="2"/>
      <c r="HRT383" s="2"/>
      <c r="HRU383" s="2"/>
      <c r="HRV383" s="2"/>
      <c r="HRW383" s="2"/>
      <c r="HRX383" s="2"/>
      <c r="HRY383" s="2"/>
      <c r="HRZ383" s="2"/>
      <c r="HSA383" s="2"/>
      <c r="HSB383" s="2"/>
      <c r="HSC383" s="2"/>
      <c r="HSD383" s="2"/>
      <c r="HSE383" s="2"/>
      <c r="HSF383" s="2"/>
      <c r="HSG383" s="2"/>
      <c r="HSH383" s="2"/>
      <c r="HSI383" s="2"/>
      <c r="HSJ383" s="2"/>
      <c r="HSK383" s="2"/>
      <c r="HSL383" s="2"/>
      <c r="HSM383" s="2"/>
      <c r="HSN383" s="2"/>
      <c r="HSO383" s="2"/>
      <c r="HSP383" s="2"/>
      <c r="HSQ383" s="2"/>
      <c r="HSR383" s="2"/>
      <c r="HSS383" s="2"/>
      <c r="HST383" s="2"/>
      <c r="HSU383" s="2"/>
      <c r="HSV383" s="2"/>
      <c r="HSW383" s="2"/>
      <c r="HSX383" s="2"/>
      <c r="HSY383" s="2"/>
      <c r="HSZ383" s="2"/>
      <c r="HTA383" s="2"/>
      <c r="HTB383" s="2"/>
      <c r="HTC383" s="2"/>
      <c r="HTD383" s="2"/>
      <c r="HTE383" s="2"/>
      <c r="HTF383" s="2"/>
      <c r="HTG383" s="2"/>
      <c r="HTH383" s="2"/>
      <c r="HTI383" s="2"/>
      <c r="HTJ383" s="2"/>
      <c r="HTK383" s="2"/>
      <c r="HTL383" s="2"/>
      <c r="HTM383" s="2"/>
      <c r="HTN383" s="2"/>
      <c r="HTO383" s="2"/>
      <c r="HTP383" s="2"/>
      <c r="HTQ383" s="2"/>
      <c r="HTR383" s="2"/>
      <c r="HTS383" s="2"/>
      <c r="HTT383" s="2"/>
      <c r="HTU383" s="2"/>
      <c r="HTV383" s="2"/>
      <c r="HTW383" s="2"/>
      <c r="HTX383" s="2"/>
      <c r="HTY383" s="2"/>
      <c r="HTZ383" s="2"/>
      <c r="HUA383" s="2"/>
      <c r="HUB383" s="2"/>
      <c r="HUC383" s="2"/>
      <c r="HUD383" s="2"/>
      <c r="HUE383" s="2"/>
      <c r="HUF383" s="2"/>
      <c r="HUG383" s="2"/>
      <c r="HUH383" s="2"/>
      <c r="HUI383" s="2"/>
      <c r="HUJ383" s="2"/>
      <c r="HUK383" s="2"/>
      <c r="HUL383" s="2"/>
      <c r="HUM383" s="2"/>
      <c r="HUN383" s="2"/>
      <c r="HUO383" s="2"/>
      <c r="HUP383" s="2"/>
      <c r="HUQ383" s="2"/>
      <c r="HUR383" s="2"/>
      <c r="HUS383" s="2"/>
      <c r="HUT383" s="2"/>
      <c r="HUU383" s="2"/>
      <c r="HUV383" s="2"/>
      <c r="HUW383" s="2"/>
      <c r="HUX383" s="2"/>
      <c r="HUY383" s="2"/>
      <c r="HUZ383" s="2"/>
      <c r="HVA383" s="2"/>
      <c r="HVB383" s="2"/>
      <c r="HVC383" s="2"/>
      <c r="HVD383" s="2"/>
      <c r="HVE383" s="2"/>
      <c r="HVF383" s="2"/>
      <c r="HVG383" s="2"/>
      <c r="HVH383" s="2"/>
      <c r="HVI383" s="2"/>
      <c r="HVJ383" s="2"/>
      <c r="HVK383" s="2"/>
      <c r="HVL383" s="2"/>
      <c r="HVM383" s="2"/>
      <c r="HVN383" s="2"/>
      <c r="HVO383" s="2"/>
      <c r="HVP383" s="2"/>
      <c r="HVQ383" s="2"/>
      <c r="HVR383" s="2"/>
      <c r="HVS383" s="2"/>
      <c r="HVT383" s="2"/>
      <c r="HVU383" s="2"/>
      <c r="HVV383" s="2"/>
      <c r="HVW383" s="2"/>
      <c r="HVX383" s="2"/>
      <c r="HVY383" s="2"/>
      <c r="HVZ383" s="2"/>
      <c r="HWA383" s="2"/>
      <c r="HWB383" s="2"/>
      <c r="HWC383" s="2"/>
      <c r="HWD383" s="2"/>
      <c r="HWE383" s="2"/>
      <c r="HWF383" s="2"/>
      <c r="HWG383" s="2"/>
      <c r="HWH383" s="2"/>
      <c r="HWI383" s="2"/>
      <c r="HWJ383" s="2"/>
      <c r="HWK383" s="2"/>
      <c r="HWL383" s="2"/>
      <c r="HWM383" s="2"/>
      <c r="HWN383" s="2"/>
      <c r="HWO383" s="2"/>
      <c r="HWP383" s="2"/>
      <c r="HWQ383" s="2"/>
      <c r="HWR383" s="2"/>
      <c r="HWS383" s="2"/>
      <c r="HWT383" s="2"/>
      <c r="HWU383" s="2"/>
      <c r="HWV383" s="2"/>
      <c r="HWW383" s="2"/>
      <c r="HWX383" s="2"/>
      <c r="HWY383" s="2"/>
      <c r="HWZ383" s="2"/>
      <c r="HXA383" s="2"/>
      <c r="HXB383" s="2"/>
      <c r="HXC383" s="2"/>
      <c r="HXD383" s="2"/>
      <c r="HXE383" s="2"/>
      <c r="HXF383" s="2"/>
      <c r="HXG383" s="2"/>
      <c r="HXH383" s="2"/>
      <c r="HXI383" s="2"/>
      <c r="HXJ383" s="2"/>
      <c r="HXK383" s="2"/>
      <c r="HXL383" s="2"/>
      <c r="HXM383" s="2"/>
      <c r="HXN383" s="2"/>
      <c r="HXO383" s="2"/>
      <c r="HXP383" s="2"/>
      <c r="HXQ383" s="2"/>
      <c r="HXR383" s="2"/>
      <c r="HXS383" s="2"/>
      <c r="HXT383" s="2"/>
      <c r="HXU383" s="2"/>
      <c r="HXV383" s="2"/>
      <c r="HXW383" s="2"/>
      <c r="HXX383" s="2"/>
      <c r="HXY383" s="2"/>
      <c r="HXZ383" s="2"/>
      <c r="HYA383" s="2"/>
      <c r="HYB383" s="2"/>
      <c r="HYC383" s="2"/>
      <c r="HYD383" s="2"/>
      <c r="HYE383" s="2"/>
      <c r="HYF383" s="2"/>
      <c r="HYG383" s="2"/>
      <c r="HYH383" s="2"/>
      <c r="HYI383" s="2"/>
      <c r="HYJ383" s="2"/>
      <c r="HYK383" s="2"/>
      <c r="HYL383" s="2"/>
      <c r="HYM383" s="2"/>
      <c r="HYN383" s="2"/>
      <c r="HYO383" s="2"/>
      <c r="HYP383" s="2"/>
      <c r="HYQ383" s="2"/>
      <c r="HYR383" s="2"/>
      <c r="HYS383" s="2"/>
      <c r="HYT383" s="2"/>
      <c r="HYU383" s="2"/>
      <c r="HYV383" s="2"/>
      <c r="HYW383" s="2"/>
      <c r="HYX383" s="2"/>
      <c r="HYY383" s="2"/>
      <c r="HYZ383" s="2"/>
      <c r="HZA383" s="2"/>
      <c r="HZB383" s="2"/>
      <c r="HZC383" s="2"/>
      <c r="HZD383" s="2"/>
      <c r="HZE383" s="2"/>
      <c r="HZF383" s="2"/>
      <c r="HZG383" s="2"/>
      <c r="HZH383" s="2"/>
      <c r="HZI383" s="2"/>
      <c r="HZJ383" s="2"/>
      <c r="HZK383" s="2"/>
      <c r="HZL383" s="2"/>
      <c r="HZM383" s="2"/>
      <c r="HZN383" s="2"/>
      <c r="HZO383" s="2"/>
      <c r="HZP383" s="2"/>
      <c r="HZQ383" s="2"/>
      <c r="HZR383" s="2"/>
      <c r="HZS383" s="2"/>
      <c r="HZT383" s="2"/>
      <c r="HZU383" s="2"/>
      <c r="HZV383" s="2"/>
      <c r="HZW383" s="2"/>
      <c r="HZX383" s="2"/>
      <c r="HZY383" s="2"/>
      <c r="HZZ383" s="2"/>
      <c r="IAA383" s="2"/>
      <c r="IAB383" s="2"/>
      <c r="IAC383" s="2"/>
      <c r="IAD383" s="2"/>
      <c r="IAE383" s="2"/>
      <c r="IAF383" s="2"/>
      <c r="IAG383" s="2"/>
      <c r="IAH383" s="2"/>
      <c r="IAI383" s="2"/>
      <c r="IAJ383" s="2"/>
      <c r="IAK383" s="2"/>
      <c r="IAL383" s="2"/>
      <c r="IAM383" s="2"/>
      <c r="IAN383" s="2"/>
      <c r="IAO383" s="2"/>
      <c r="IAP383" s="2"/>
      <c r="IAQ383" s="2"/>
      <c r="IAR383" s="2"/>
      <c r="IAS383" s="2"/>
      <c r="IAT383" s="2"/>
      <c r="IAU383" s="2"/>
      <c r="IAV383" s="2"/>
      <c r="IAW383" s="2"/>
      <c r="IAX383" s="2"/>
      <c r="IAY383" s="2"/>
      <c r="IAZ383" s="2"/>
      <c r="IBA383" s="2"/>
      <c r="IBB383" s="2"/>
      <c r="IBC383" s="2"/>
      <c r="IBD383" s="2"/>
      <c r="IBE383" s="2"/>
      <c r="IBF383" s="2"/>
      <c r="IBG383" s="2"/>
      <c r="IBH383" s="2"/>
      <c r="IBI383" s="2"/>
      <c r="IBJ383" s="2"/>
      <c r="IBK383" s="2"/>
      <c r="IBL383" s="2"/>
      <c r="IBM383" s="2"/>
      <c r="IBN383" s="2"/>
      <c r="IBO383" s="2"/>
      <c r="IBP383" s="2"/>
      <c r="IBQ383" s="2"/>
      <c r="IBR383" s="2"/>
      <c r="IBS383" s="2"/>
      <c r="IBT383" s="2"/>
      <c r="IBU383" s="2"/>
      <c r="IBV383" s="2"/>
      <c r="IBW383" s="2"/>
      <c r="IBX383" s="2"/>
      <c r="IBY383" s="2"/>
      <c r="IBZ383" s="2"/>
      <c r="ICA383" s="2"/>
      <c r="ICB383" s="2"/>
      <c r="ICC383" s="2"/>
      <c r="ICD383" s="2"/>
      <c r="ICE383" s="2"/>
      <c r="ICF383" s="2"/>
      <c r="ICG383" s="2"/>
      <c r="ICH383" s="2"/>
      <c r="ICI383" s="2"/>
      <c r="ICJ383" s="2"/>
      <c r="ICK383" s="2"/>
      <c r="ICL383" s="2"/>
      <c r="ICM383" s="2"/>
      <c r="ICN383" s="2"/>
      <c r="ICO383" s="2"/>
      <c r="ICP383" s="2"/>
      <c r="ICQ383" s="2"/>
      <c r="ICR383" s="2"/>
      <c r="ICS383" s="2"/>
      <c r="ICT383" s="2"/>
      <c r="ICU383" s="2"/>
      <c r="ICV383" s="2"/>
      <c r="ICW383" s="2"/>
      <c r="ICX383" s="2"/>
      <c r="ICY383" s="2"/>
      <c r="ICZ383" s="2"/>
      <c r="IDA383" s="2"/>
      <c r="IDB383" s="2"/>
      <c r="IDC383" s="2"/>
      <c r="IDD383" s="2"/>
      <c r="IDE383" s="2"/>
      <c r="IDF383" s="2"/>
      <c r="IDG383" s="2"/>
      <c r="IDH383" s="2"/>
      <c r="IDI383" s="2"/>
      <c r="IDJ383" s="2"/>
      <c r="IDK383" s="2"/>
      <c r="IDL383" s="2"/>
      <c r="IDM383" s="2"/>
      <c r="IDN383" s="2"/>
      <c r="IDO383" s="2"/>
      <c r="IDP383" s="2"/>
      <c r="IDQ383" s="2"/>
      <c r="IDR383" s="2"/>
      <c r="IDS383" s="2"/>
      <c r="IDT383" s="2"/>
      <c r="IDU383" s="2"/>
      <c r="IDV383" s="2"/>
      <c r="IDW383" s="2"/>
      <c r="IDX383" s="2"/>
      <c r="IDY383" s="2"/>
      <c r="IDZ383" s="2"/>
      <c r="IEA383" s="2"/>
      <c r="IEB383" s="2"/>
      <c r="IEC383" s="2"/>
      <c r="IED383" s="2"/>
      <c r="IEE383" s="2"/>
      <c r="IEF383" s="2"/>
      <c r="IEG383" s="2"/>
      <c r="IEH383" s="2"/>
      <c r="IEI383" s="2"/>
      <c r="IEJ383" s="2"/>
      <c r="IEK383" s="2"/>
      <c r="IEL383" s="2"/>
      <c r="IEM383" s="2"/>
      <c r="IEN383" s="2"/>
      <c r="IEO383" s="2"/>
      <c r="IEP383" s="2"/>
      <c r="IEQ383" s="2"/>
      <c r="IER383" s="2"/>
      <c r="IES383" s="2"/>
      <c r="IET383" s="2"/>
      <c r="IEU383" s="2"/>
      <c r="IEV383" s="2"/>
      <c r="IEW383" s="2"/>
      <c r="IEX383" s="2"/>
      <c r="IEY383" s="2"/>
      <c r="IEZ383" s="2"/>
      <c r="IFA383" s="2"/>
      <c r="IFB383" s="2"/>
      <c r="IFC383" s="2"/>
      <c r="IFD383" s="2"/>
      <c r="IFE383" s="2"/>
      <c r="IFF383" s="2"/>
      <c r="IFG383" s="2"/>
      <c r="IFH383" s="2"/>
      <c r="IFI383" s="2"/>
      <c r="IFJ383" s="2"/>
      <c r="IFK383" s="2"/>
      <c r="IFL383" s="2"/>
      <c r="IFM383" s="2"/>
      <c r="IFN383" s="2"/>
      <c r="IFO383" s="2"/>
      <c r="IFP383" s="2"/>
      <c r="IFQ383" s="2"/>
      <c r="IFR383" s="2"/>
      <c r="IFS383" s="2"/>
      <c r="IFT383" s="2"/>
      <c r="IFU383" s="2"/>
      <c r="IFV383" s="2"/>
      <c r="IFW383" s="2"/>
      <c r="IFX383" s="2"/>
      <c r="IFY383" s="2"/>
      <c r="IFZ383" s="2"/>
      <c r="IGA383" s="2"/>
      <c r="IGB383" s="2"/>
      <c r="IGC383" s="2"/>
      <c r="IGD383" s="2"/>
      <c r="IGE383" s="2"/>
      <c r="IGF383" s="2"/>
      <c r="IGG383" s="2"/>
      <c r="IGH383" s="2"/>
      <c r="IGI383" s="2"/>
      <c r="IGJ383" s="2"/>
      <c r="IGK383" s="2"/>
      <c r="IGL383" s="2"/>
      <c r="IGM383" s="2"/>
      <c r="IGN383" s="2"/>
      <c r="IGO383" s="2"/>
      <c r="IGP383" s="2"/>
      <c r="IGQ383" s="2"/>
      <c r="IGR383" s="2"/>
      <c r="IGS383" s="2"/>
      <c r="IGT383" s="2"/>
      <c r="IGU383" s="2"/>
      <c r="IGV383" s="2"/>
      <c r="IGW383" s="2"/>
      <c r="IGX383" s="2"/>
      <c r="IGY383" s="2"/>
      <c r="IGZ383" s="2"/>
      <c r="IHA383" s="2"/>
      <c r="IHB383" s="2"/>
      <c r="IHC383" s="2"/>
      <c r="IHD383" s="2"/>
      <c r="IHE383" s="2"/>
      <c r="IHF383" s="2"/>
      <c r="IHG383" s="2"/>
      <c r="IHH383" s="2"/>
      <c r="IHI383" s="2"/>
      <c r="IHJ383" s="2"/>
      <c r="IHK383" s="2"/>
      <c r="IHL383" s="2"/>
      <c r="IHM383" s="2"/>
      <c r="IHN383" s="2"/>
      <c r="IHO383" s="2"/>
      <c r="IHP383" s="2"/>
      <c r="IHQ383" s="2"/>
      <c r="IHR383" s="2"/>
      <c r="IHS383" s="2"/>
      <c r="IHT383" s="2"/>
      <c r="IHU383" s="2"/>
      <c r="IHV383" s="2"/>
      <c r="IHW383" s="2"/>
      <c r="IHX383" s="2"/>
      <c r="IHY383" s="2"/>
      <c r="IHZ383" s="2"/>
      <c r="IIA383" s="2"/>
      <c r="IIB383" s="2"/>
      <c r="IIC383" s="2"/>
      <c r="IID383" s="2"/>
      <c r="IIE383" s="2"/>
      <c r="IIF383" s="2"/>
      <c r="IIG383" s="2"/>
      <c r="IIH383" s="2"/>
      <c r="III383" s="2"/>
      <c r="IIJ383" s="2"/>
      <c r="IIK383" s="2"/>
      <c r="IIL383" s="2"/>
      <c r="IIM383" s="2"/>
      <c r="IIN383" s="2"/>
      <c r="IIO383" s="2"/>
      <c r="IIP383" s="2"/>
      <c r="IIQ383" s="2"/>
      <c r="IIR383" s="2"/>
      <c r="IIS383" s="2"/>
      <c r="IIT383" s="2"/>
      <c r="IIU383" s="2"/>
      <c r="IIV383" s="2"/>
      <c r="IIW383" s="2"/>
      <c r="IIX383" s="2"/>
      <c r="IIY383" s="2"/>
      <c r="IIZ383" s="2"/>
      <c r="IJA383" s="2"/>
      <c r="IJB383" s="2"/>
      <c r="IJC383" s="2"/>
      <c r="IJD383" s="2"/>
      <c r="IJE383" s="2"/>
      <c r="IJF383" s="2"/>
      <c r="IJG383" s="2"/>
      <c r="IJH383" s="2"/>
      <c r="IJI383" s="2"/>
      <c r="IJJ383" s="2"/>
      <c r="IJK383" s="2"/>
      <c r="IJL383" s="2"/>
      <c r="IJM383" s="2"/>
      <c r="IJN383" s="2"/>
      <c r="IJO383" s="2"/>
      <c r="IJP383" s="2"/>
      <c r="IJQ383" s="2"/>
      <c r="IJR383" s="2"/>
      <c r="IJS383" s="2"/>
      <c r="IJT383" s="2"/>
      <c r="IJU383" s="2"/>
      <c r="IJV383" s="2"/>
      <c r="IJW383" s="2"/>
      <c r="IJX383" s="2"/>
      <c r="IJY383" s="2"/>
      <c r="IJZ383" s="2"/>
      <c r="IKA383" s="2"/>
      <c r="IKB383" s="2"/>
      <c r="IKC383" s="2"/>
      <c r="IKD383" s="2"/>
      <c r="IKE383" s="2"/>
      <c r="IKF383" s="2"/>
      <c r="IKG383" s="2"/>
      <c r="IKH383" s="2"/>
      <c r="IKI383" s="2"/>
      <c r="IKJ383" s="2"/>
      <c r="IKK383" s="2"/>
      <c r="IKL383" s="2"/>
      <c r="IKM383" s="2"/>
      <c r="IKN383" s="2"/>
      <c r="IKO383" s="2"/>
      <c r="IKP383" s="2"/>
      <c r="IKQ383" s="2"/>
      <c r="IKR383" s="2"/>
      <c r="IKS383" s="2"/>
      <c r="IKT383" s="2"/>
      <c r="IKU383" s="2"/>
      <c r="IKV383" s="2"/>
      <c r="IKW383" s="2"/>
      <c r="IKX383" s="2"/>
      <c r="IKY383" s="2"/>
      <c r="IKZ383" s="2"/>
      <c r="ILA383" s="2"/>
      <c r="ILB383" s="2"/>
      <c r="ILC383" s="2"/>
      <c r="ILD383" s="2"/>
      <c r="ILE383" s="2"/>
      <c r="ILF383" s="2"/>
      <c r="ILG383" s="2"/>
      <c r="ILH383" s="2"/>
      <c r="ILI383" s="2"/>
      <c r="ILJ383" s="2"/>
      <c r="ILK383" s="2"/>
      <c r="ILL383" s="2"/>
      <c r="ILM383" s="2"/>
      <c r="ILN383" s="2"/>
      <c r="ILO383" s="2"/>
      <c r="ILP383" s="2"/>
      <c r="ILQ383" s="2"/>
      <c r="ILR383" s="2"/>
      <c r="ILS383" s="2"/>
      <c r="ILT383" s="2"/>
      <c r="ILU383" s="2"/>
      <c r="ILV383" s="2"/>
      <c r="ILW383" s="2"/>
      <c r="ILX383" s="2"/>
      <c r="ILY383" s="2"/>
      <c r="ILZ383" s="2"/>
      <c r="IMA383" s="2"/>
      <c r="IMB383" s="2"/>
      <c r="IMC383" s="2"/>
      <c r="IMD383" s="2"/>
      <c r="IME383" s="2"/>
      <c r="IMF383" s="2"/>
      <c r="IMG383" s="2"/>
      <c r="IMH383" s="2"/>
      <c r="IMI383" s="2"/>
      <c r="IMJ383" s="2"/>
      <c r="IMK383" s="2"/>
      <c r="IML383" s="2"/>
      <c r="IMM383" s="2"/>
      <c r="IMN383" s="2"/>
      <c r="IMO383" s="2"/>
      <c r="IMP383" s="2"/>
      <c r="IMQ383" s="2"/>
      <c r="IMR383" s="2"/>
      <c r="IMS383" s="2"/>
      <c r="IMT383" s="2"/>
      <c r="IMU383" s="2"/>
      <c r="IMV383" s="2"/>
      <c r="IMW383" s="2"/>
      <c r="IMX383" s="2"/>
      <c r="IMY383" s="2"/>
      <c r="IMZ383" s="2"/>
      <c r="INA383" s="2"/>
      <c r="INB383" s="2"/>
      <c r="INC383" s="2"/>
      <c r="IND383" s="2"/>
      <c r="INE383" s="2"/>
      <c r="INF383" s="2"/>
      <c r="ING383" s="2"/>
      <c r="INH383" s="2"/>
      <c r="INI383" s="2"/>
      <c r="INJ383" s="2"/>
      <c r="INK383" s="2"/>
      <c r="INL383" s="2"/>
      <c r="INM383" s="2"/>
      <c r="INN383" s="2"/>
      <c r="INO383" s="2"/>
      <c r="INP383" s="2"/>
      <c r="INQ383" s="2"/>
      <c r="INR383" s="2"/>
      <c r="INS383" s="2"/>
      <c r="INT383" s="2"/>
      <c r="INU383" s="2"/>
      <c r="INV383" s="2"/>
      <c r="INW383" s="2"/>
      <c r="INX383" s="2"/>
      <c r="INY383" s="2"/>
      <c r="INZ383" s="2"/>
      <c r="IOA383" s="2"/>
      <c r="IOB383" s="2"/>
      <c r="IOC383" s="2"/>
      <c r="IOD383" s="2"/>
      <c r="IOE383" s="2"/>
      <c r="IOF383" s="2"/>
      <c r="IOG383" s="2"/>
      <c r="IOH383" s="2"/>
      <c r="IOI383" s="2"/>
      <c r="IOJ383" s="2"/>
      <c r="IOK383" s="2"/>
      <c r="IOL383" s="2"/>
      <c r="IOM383" s="2"/>
      <c r="ION383" s="2"/>
      <c r="IOO383" s="2"/>
      <c r="IOP383" s="2"/>
      <c r="IOQ383" s="2"/>
      <c r="IOR383" s="2"/>
      <c r="IOS383" s="2"/>
      <c r="IOT383" s="2"/>
      <c r="IOU383" s="2"/>
      <c r="IOV383" s="2"/>
      <c r="IOW383" s="2"/>
      <c r="IOX383" s="2"/>
      <c r="IOY383" s="2"/>
      <c r="IOZ383" s="2"/>
      <c r="IPA383" s="2"/>
      <c r="IPB383" s="2"/>
      <c r="IPC383" s="2"/>
      <c r="IPD383" s="2"/>
      <c r="IPE383" s="2"/>
      <c r="IPF383" s="2"/>
      <c r="IPG383" s="2"/>
      <c r="IPH383" s="2"/>
      <c r="IPI383" s="2"/>
      <c r="IPJ383" s="2"/>
      <c r="IPK383" s="2"/>
      <c r="IPL383" s="2"/>
      <c r="IPM383" s="2"/>
      <c r="IPN383" s="2"/>
      <c r="IPO383" s="2"/>
      <c r="IPP383" s="2"/>
      <c r="IPQ383" s="2"/>
      <c r="IPR383" s="2"/>
      <c r="IPS383" s="2"/>
      <c r="IPT383" s="2"/>
      <c r="IPU383" s="2"/>
      <c r="IPV383" s="2"/>
      <c r="IPW383" s="2"/>
      <c r="IPX383" s="2"/>
      <c r="IPY383" s="2"/>
      <c r="IPZ383" s="2"/>
      <c r="IQA383" s="2"/>
      <c r="IQB383" s="2"/>
      <c r="IQC383" s="2"/>
      <c r="IQD383" s="2"/>
      <c r="IQE383" s="2"/>
      <c r="IQF383" s="2"/>
      <c r="IQG383" s="2"/>
      <c r="IQH383" s="2"/>
      <c r="IQI383" s="2"/>
      <c r="IQJ383" s="2"/>
      <c r="IQK383" s="2"/>
      <c r="IQL383" s="2"/>
      <c r="IQM383" s="2"/>
      <c r="IQN383" s="2"/>
      <c r="IQO383" s="2"/>
      <c r="IQP383" s="2"/>
      <c r="IQQ383" s="2"/>
      <c r="IQR383" s="2"/>
      <c r="IQS383" s="2"/>
      <c r="IQT383" s="2"/>
      <c r="IQU383" s="2"/>
      <c r="IQV383" s="2"/>
      <c r="IQW383" s="2"/>
      <c r="IQX383" s="2"/>
      <c r="IQY383" s="2"/>
      <c r="IQZ383" s="2"/>
      <c r="IRA383" s="2"/>
      <c r="IRB383" s="2"/>
      <c r="IRC383" s="2"/>
      <c r="IRD383" s="2"/>
      <c r="IRE383" s="2"/>
      <c r="IRF383" s="2"/>
      <c r="IRG383" s="2"/>
      <c r="IRH383" s="2"/>
      <c r="IRI383" s="2"/>
      <c r="IRJ383" s="2"/>
      <c r="IRK383" s="2"/>
      <c r="IRL383" s="2"/>
      <c r="IRM383" s="2"/>
      <c r="IRN383" s="2"/>
      <c r="IRO383" s="2"/>
      <c r="IRP383" s="2"/>
      <c r="IRQ383" s="2"/>
      <c r="IRR383" s="2"/>
      <c r="IRS383" s="2"/>
      <c r="IRT383" s="2"/>
      <c r="IRU383" s="2"/>
      <c r="IRV383" s="2"/>
      <c r="IRW383" s="2"/>
      <c r="IRX383" s="2"/>
      <c r="IRY383" s="2"/>
      <c r="IRZ383" s="2"/>
      <c r="ISA383" s="2"/>
      <c r="ISB383" s="2"/>
      <c r="ISC383" s="2"/>
      <c r="ISD383" s="2"/>
      <c r="ISE383" s="2"/>
      <c r="ISF383" s="2"/>
      <c r="ISG383" s="2"/>
      <c r="ISH383" s="2"/>
      <c r="ISI383" s="2"/>
      <c r="ISJ383" s="2"/>
      <c r="ISK383" s="2"/>
      <c r="ISL383" s="2"/>
      <c r="ISM383" s="2"/>
      <c r="ISN383" s="2"/>
      <c r="ISO383" s="2"/>
      <c r="ISP383" s="2"/>
      <c r="ISQ383" s="2"/>
      <c r="ISR383" s="2"/>
      <c r="ISS383" s="2"/>
      <c r="IST383" s="2"/>
      <c r="ISU383" s="2"/>
      <c r="ISV383" s="2"/>
      <c r="ISW383" s="2"/>
      <c r="ISX383" s="2"/>
      <c r="ISY383" s="2"/>
      <c r="ISZ383" s="2"/>
      <c r="ITA383" s="2"/>
      <c r="ITB383" s="2"/>
      <c r="ITC383" s="2"/>
      <c r="ITD383" s="2"/>
      <c r="ITE383" s="2"/>
      <c r="ITF383" s="2"/>
      <c r="ITG383" s="2"/>
      <c r="ITH383" s="2"/>
      <c r="ITI383" s="2"/>
      <c r="ITJ383" s="2"/>
      <c r="ITK383" s="2"/>
      <c r="ITL383" s="2"/>
      <c r="ITM383" s="2"/>
      <c r="ITN383" s="2"/>
      <c r="ITO383" s="2"/>
      <c r="ITP383" s="2"/>
      <c r="ITQ383" s="2"/>
      <c r="ITR383" s="2"/>
      <c r="ITS383" s="2"/>
      <c r="ITT383" s="2"/>
      <c r="ITU383" s="2"/>
      <c r="ITV383" s="2"/>
      <c r="ITW383" s="2"/>
      <c r="ITX383" s="2"/>
      <c r="ITY383" s="2"/>
      <c r="ITZ383" s="2"/>
      <c r="IUA383" s="2"/>
      <c r="IUB383" s="2"/>
      <c r="IUC383" s="2"/>
      <c r="IUD383" s="2"/>
      <c r="IUE383" s="2"/>
      <c r="IUF383" s="2"/>
      <c r="IUG383" s="2"/>
      <c r="IUH383" s="2"/>
      <c r="IUI383" s="2"/>
      <c r="IUJ383" s="2"/>
      <c r="IUK383" s="2"/>
      <c r="IUL383" s="2"/>
      <c r="IUM383" s="2"/>
      <c r="IUN383" s="2"/>
      <c r="IUO383" s="2"/>
      <c r="IUP383" s="2"/>
      <c r="IUQ383" s="2"/>
      <c r="IUR383" s="2"/>
      <c r="IUS383" s="2"/>
      <c r="IUT383" s="2"/>
      <c r="IUU383" s="2"/>
      <c r="IUV383" s="2"/>
      <c r="IUW383" s="2"/>
      <c r="IUX383" s="2"/>
      <c r="IUY383" s="2"/>
      <c r="IUZ383" s="2"/>
      <c r="IVA383" s="2"/>
      <c r="IVB383" s="2"/>
      <c r="IVC383" s="2"/>
      <c r="IVD383" s="2"/>
      <c r="IVE383" s="2"/>
      <c r="IVF383" s="2"/>
      <c r="IVG383" s="2"/>
      <c r="IVH383" s="2"/>
      <c r="IVI383" s="2"/>
      <c r="IVJ383" s="2"/>
      <c r="IVK383" s="2"/>
      <c r="IVL383" s="2"/>
      <c r="IVM383" s="2"/>
      <c r="IVN383" s="2"/>
      <c r="IVO383" s="2"/>
      <c r="IVP383" s="2"/>
      <c r="IVQ383" s="2"/>
      <c r="IVR383" s="2"/>
      <c r="IVS383" s="2"/>
      <c r="IVT383" s="2"/>
      <c r="IVU383" s="2"/>
      <c r="IVV383" s="2"/>
      <c r="IVW383" s="2"/>
      <c r="IVX383" s="2"/>
      <c r="IVY383" s="2"/>
      <c r="IVZ383" s="2"/>
      <c r="IWA383" s="2"/>
      <c r="IWB383" s="2"/>
      <c r="IWC383" s="2"/>
      <c r="IWD383" s="2"/>
      <c r="IWE383" s="2"/>
      <c r="IWF383" s="2"/>
      <c r="IWG383" s="2"/>
      <c r="IWH383" s="2"/>
      <c r="IWI383" s="2"/>
      <c r="IWJ383" s="2"/>
      <c r="IWK383" s="2"/>
      <c r="IWL383" s="2"/>
      <c r="IWM383" s="2"/>
      <c r="IWN383" s="2"/>
      <c r="IWO383" s="2"/>
      <c r="IWP383" s="2"/>
      <c r="IWQ383" s="2"/>
      <c r="IWR383" s="2"/>
      <c r="IWS383" s="2"/>
      <c r="IWT383" s="2"/>
      <c r="IWU383" s="2"/>
      <c r="IWV383" s="2"/>
      <c r="IWW383" s="2"/>
      <c r="IWX383" s="2"/>
      <c r="IWY383" s="2"/>
      <c r="IWZ383" s="2"/>
      <c r="IXA383" s="2"/>
      <c r="IXB383" s="2"/>
      <c r="IXC383" s="2"/>
      <c r="IXD383" s="2"/>
      <c r="IXE383" s="2"/>
      <c r="IXF383" s="2"/>
      <c r="IXG383" s="2"/>
      <c r="IXH383" s="2"/>
      <c r="IXI383" s="2"/>
      <c r="IXJ383" s="2"/>
      <c r="IXK383" s="2"/>
      <c r="IXL383" s="2"/>
      <c r="IXM383" s="2"/>
      <c r="IXN383" s="2"/>
      <c r="IXO383" s="2"/>
      <c r="IXP383" s="2"/>
      <c r="IXQ383" s="2"/>
      <c r="IXR383" s="2"/>
      <c r="IXS383" s="2"/>
      <c r="IXT383" s="2"/>
      <c r="IXU383" s="2"/>
      <c r="IXV383" s="2"/>
      <c r="IXW383" s="2"/>
      <c r="IXX383" s="2"/>
      <c r="IXY383" s="2"/>
      <c r="IXZ383" s="2"/>
      <c r="IYA383" s="2"/>
      <c r="IYB383" s="2"/>
      <c r="IYC383" s="2"/>
      <c r="IYD383" s="2"/>
      <c r="IYE383" s="2"/>
      <c r="IYF383" s="2"/>
      <c r="IYG383" s="2"/>
      <c r="IYH383" s="2"/>
      <c r="IYI383" s="2"/>
      <c r="IYJ383" s="2"/>
      <c r="IYK383" s="2"/>
      <c r="IYL383" s="2"/>
      <c r="IYM383" s="2"/>
      <c r="IYN383" s="2"/>
      <c r="IYO383" s="2"/>
      <c r="IYP383" s="2"/>
      <c r="IYQ383" s="2"/>
      <c r="IYR383" s="2"/>
      <c r="IYS383" s="2"/>
      <c r="IYT383" s="2"/>
      <c r="IYU383" s="2"/>
      <c r="IYV383" s="2"/>
      <c r="IYW383" s="2"/>
      <c r="IYX383" s="2"/>
      <c r="IYY383" s="2"/>
      <c r="IYZ383" s="2"/>
      <c r="IZA383" s="2"/>
      <c r="IZB383" s="2"/>
      <c r="IZC383" s="2"/>
      <c r="IZD383" s="2"/>
      <c r="IZE383" s="2"/>
      <c r="IZF383" s="2"/>
      <c r="IZG383" s="2"/>
      <c r="IZH383" s="2"/>
      <c r="IZI383" s="2"/>
      <c r="IZJ383" s="2"/>
      <c r="IZK383" s="2"/>
      <c r="IZL383" s="2"/>
      <c r="IZM383" s="2"/>
      <c r="IZN383" s="2"/>
      <c r="IZO383" s="2"/>
      <c r="IZP383" s="2"/>
      <c r="IZQ383" s="2"/>
      <c r="IZR383" s="2"/>
      <c r="IZS383" s="2"/>
      <c r="IZT383" s="2"/>
      <c r="IZU383" s="2"/>
      <c r="IZV383" s="2"/>
      <c r="IZW383" s="2"/>
      <c r="IZX383" s="2"/>
      <c r="IZY383" s="2"/>
      <c r="IZZ383" s="2"/>
      <c r="JAA383" s="2"/>
      <c r="JAB383" s="2"/>
      <c r="JAC383" s="2"/>
      <c r="JAD383" s="2"/>
      <c r="JAE383" s="2"/>
      <c r="JAF383" s="2"/>
      <c r="JAG383" s="2"/>
      <c r="JAH383" s="2"/>
      <c r="JAI383" s="2"/>
      <c r="JAJ383" s="2"/>
      <c r="JAK383" s="2"/>
      <c r="JAL383" s="2"/>
      <c r="JAM383" s="2"/>
      <c r="JAN383" s="2"/>
      <c r="JAO383" s="2"/>
      <c r="JAP383" s="2"/>
      <c r="JAQ383" s="2"/>
      <c r="JAR383" s="2"/>
      <c r="JAS383" s="2"/>
      <c r="JAT383" s="2"/>
      <c r="JAU383" s="2"/>
      <c r="JAV383" s="2"/>
      <c r="JAW383" s="2"/>
      <c r="JAX383" s="2"/>
      <c r="JAY383" s="2"/>
      <c r="JAZ383" s="2"/>
      <c r="JBA383" s="2"/>
      <c r="JBB383" s="2"/>
      <c r="JBC383" s="2"/>
      <c r="JBD383" s="2"/>
      <c r="JBE383" s="2"/>
      <c r="JBF383" s="2"/>
      <c r="JBG383" s="2"/>
      <c r="JBH383" s="2"/>
      <c r="JBI383" s="2"/>
      <c r="JBJ383" s="2"/>
      <c r="JBK383" s="2"/>
      <c r="JBL383" s="2"/>
      <c r="JBM383" s="2"/>
      <c r="JBN383" s="2"/>
      <c r="JBO383" s="2"/>
      <c r="JBP383" s="2"/>
      <c r="JBQ383" s="2"/>
      <c r="JBR383" s="2"/>
      <c r="JBS383" s="2"/>
      <c r="JBT383" s="2"/>
      <c r="JBU383" s="2"/>
      <c r="JBV383" s="2"/>
      <c r="JBW383" s="2"/>
      <c r="JBX383" s="2"/>
      <c r="JBY383" s="2"/>
      <c r="JBZ383" s="2"/>
      <c r="JCA383" s="2"/>
      <c r="JCB383" s="2"/>
      <c r="JCC383" s="2"/>
      <c r="JCD383" s="2"/>
      <c r="JCE383" s="2"/>
      <c r="JCF383" s="2"/>
      <c r="JCG383" s="2"/>
      <c r="JCH383" s="2"/>
      <c r="JCI383" s="2"/>
      <c r="JCJ383" s="2"/>
      <c r="JCK383" s="2"/>
      <c r="JCL383" s="2"/>
      <c r="JCM383" s="2"/>
      <c r="JCN383" s="2"/>
      <c r="JCO383" s="2"/>
      <c r="JCP383" s="2"/>
      <c r="JCQ383" s="2"/>
      <c r="JCR383" s="2"/>
      <c r="JCS383" s="2"/>
      <c r="JCT383" s="2"/>
      <c r="JCU383" s="2"/>
      <c r="JCV383" s="2"/>
      <c r="JCW383" s="2"/>
      <c r="JCX383" s="2"/>
      <c r="JCY383" s="2"/>
      <c r="JCZ383" s="2"/>
      <c r="JDA383" s="2"/>
      <c r="JDB383" s="2"/>
      <c r="JDC383" s="2"/>
      <c r="JDD383" s="2"/>
      <c r="JDE383" s="2"/>
      <c r="JDF383" s="2"/>
      <c r="JDG383" s="2"/>
      <c r="JDH383" s="2"/>
      <c r="JDI383" s="2"/>
      <c r="JDJ383" s="2"/>
      <c r="JDK383" s="2"/>
      <c r="JDL383" s="2"/>
      <c r="JDM383" s="2"/>
      <c r="JDN383" s="2"/>
      <c r="JDO383" s="2"/>
      <c r="JDP383" s="2"/>
      <c r="JDQ383" s="2"/>
      <c r="JDR383" s="2"/>
      <c r="JDS383" s="2"/>
      <c r="JDT383" s="2"/>
      <c r="JDU383" s="2"/>
      <c r="JDV383" s="2"/>
      <c r="JDW383" s="2"/>
      <c r="JDX383" s="2"/>
      <c r="JDY383" s="2"/>
      <c r="JDZ383" s="2"/>
      <c r="JEA383" s="2"/>
      <c r="JEB383" s="2"/>
      <c r="JEC383" s="2"/>
      <c r="JED383" s="2"/>
      <c r="JEE383" s="2"/>
      <c r="JEF383" s="2"/>
      <c r="JEG383" s="2"/>
      <c r="JEH383" s="2"/>
      <c r="JEI383" s="2"/>
      <c r="JEJ383" s="2"/>
      <c r="JEK383" s="2"/>
      <c r="JEL383" s="2"/>
      <c r="JEM383" s="2"/>
      <c r="JEN383" s="2"/>
      <c r="JEO383" s="2"/>
      <c r="JEP383" s="2"/>
      <c r="JEQ383" s="2"/>
      <c r="JER383" s="2"/>
      <c r="JES383" s="2"/>
      <c r="JET383" s="2"/>
      <c r="JEU383" s="2"/>
      <c r="JEV383" s="2"/>
      <c r="JEW383" s="2"/>
      <c r="JEX383" s="2"/>
      <c r="JEY383" s="2"/>
      <c r="JEZ383" s="2"/>
      <c r="JFA383" s="2"/>
      <c r="JFB383" s="2"/>
      <c r="JFC383" s="2"/>
      <c r="JFD383" s="2"/>
      <c r="JFE383" s="2"/>
      <c r="JFF383" s="2"/>
      <c r="JFG383" s="2"/>
      <c r="JFH383" s="2"/>
      <c r="JFI383" s="2"/>
      <c r="JFJ383" s="2"/>
      <c r="JFK383" s="2"/>
      <c r="JFL383" s="2"/>
      <c r="JFM383" s="2"/>
      <c r="JFN383" s="2"/>
      <c r="JFO383" s="2"/>
      <c r="JFP383" s="2"/>
      <c r="JFQ383" s="2"/>
      <c r="JFR383" s="2"/>
      <c r="JFS383" s="2"/>
      <c r="JFT383" s="2"/>
      <c r="JFU383" s="2"/>
      <c r="JFV383" s="2"/>
      <c r="JFW383" s="2"/>
      <c r="JFX383" s="2"/>
      <c r="JFY383" s="2"/>
      <c r="JFZ383" s="2"/>
      <c r="JGA383" s="2"/>
      <c r="JGB383" s="2"/>
      <c r="JGC383" s="2"/>
      <c r="JGD383" s="2"/>
      <c r="JGE383" s="2"/>
      <c r="JGF383" s="2"/>
      <c r="JGG383" s="2"/>
      <c r="JGH383" s="2"/>
      <c r="JGI383" s="2"/>
      <c r="JGJ383" s="2"/>
      <c r="JGK383" s="2"/>
      <c r="JGL383" s="2"/>
      <c r="JGM383" s="2"/>
      <c r="JGN383" s="2"/>
      <c r="JGO383" s="2"/>
      <c r="JGP383" s="2"/>
      <c r="JGQ383" s="2"/>
      <c r="JGR383" s="2"/>
      <c r="JGS383" s="2"/>
      <c r="JGT383" s="2"/>
      <c r="JGU383" s="2"/>
      <c r="JGV383" s="2"/>
      <c r="JGW383" s="2"/>
      <c r="JGX383" s="2"/>
      <c r="JGY383" s="2"/>
      <c r="JGZ383" s="2"/>
      <c r="JHA383" s="2"/>
      <c r="JHB383" s="2"/>
      <c r="JHC383" s="2"/>
      <c r="JHD383" s="2"/>
      <c r="JHE383" s="2"/>
      <c r="JHF383" s="2"/>
      <c r="JHG383" s="2"/>
      <c r="JHH383" s="2"/>
      <c r="JHI383" s="2"/>
      <c r="JHJ383" s="2"/>
      <c r="JHK383" s="2"/>
      <c r="JHL383" s="2"/>
      <c r="JHM383" s="2"/>
      <c r="JHN383" s="2"/>
      <c r="JHO383" s="2"/>
      <c r="JHP383" s="2"/>
      <c r="JHQ383" s="2"/>
      <c r="JHR383" s="2"/>
      <c r="JHS383" s="2"/>
      <c r="JHT383" s="2"/>
      <c r="JHU383" s="2"/>
      <c r="JHV383" s="2"/>
      <c r="JHW383" s="2"/>
      <c r="JHX383" s="2"/>
      <c r="JHY383" s="2"/>
      <c r="JHZ383" s="2"/>
      <c r="JIA383" s="2"/>
      <c r="JIB383" s="2"/>
      <c r="JIC383" s="2"/>
      <c r="JID383" s="2"/>
      <c r="JIE383" s="2"/>
      <c r="JIF383" s="2"/>
      <c r="JIG383" s="2"/>
      <c r="JIH383" s="2"/>
      <c r="JII383" s="2"/>
      <c r="JIJ383" s="2"/>
      <c r="JIK383" s="2"/>
      <c r="JIL383" s="2"/>
      <c r="JIM383" s="2"/>
      <c r="JIN383" s="2"/>
      <c r="JIO383" s="2"/>
      <c r="JIP383" s="2"/>
      <c r="JIQ383" s="2"/>
      <c r="JIR383" s="2"/>
      <c r="JIS383" s="2"/>
      <c r="JIT383" s="2"/>
      <c r="JIU383" s="2"/>
      <c r="JIV383" s="2"/>
      <c r="JIW383" s="2"/>
      <c r="JIX383" s="2"/>
      <c r="JIY383" s="2"/>
      <c r="JIZ383" s="2"/>
      <c r="JJA383" s="2"/>
      <c r="JJB383" s="2"/>
      <c r="JJC383" s="2"/>
      <c r="JJD383" s="2"/>
      <c r="JJE383" s="2"/>
      <c r="JJF383" s="2"/>
      <c r="JJG383" s="2"/>
      <c r="JJH383" s="2"/>
      <c r="JJI383" s="2"/>
      <c r="JJJ383" s="2"/>
      <c r="JJK383" s="2"/>
      <c r="JJL383" s="2"/>
      <c r="JJM383" s="2"/>
      <c r="JJN383" s="2"/>
      <c r="JJO383" s="2"/>
      <c r="JJP383" s="2"/>
      <c r="JJQ383" s="2"/>
      <c r="JJR383" s="2"/>
      <c r="JJS383" s="2"/>
      <c r="JJT383" s="2"/>
      <c r="JJU383" s="2"/>
      <c r="JJV383" s="2"/>
      <c r="JJW383" s="2"/>
      <c r="JJX383" s="2"/>
      <c r="JJY383" s="2"/>
      <c r="JJZ383" s="2"/>
      <c r="JKA383" s="2"/>
      <c r="JKB383" s="2"/>
      <c r="JKC383" s="2"/>
      <c r="JKD383" s="2"/>
      <c r="JKE383" s="2"/>
      <c r="JKF383" s="2"/>
      <c r="JKG383" s="2"/>
      <c r="JKH383" s="2"/>
      <c r="JKI383" s="2"/>
      <c r="JKJ383" s="2"/>
      <c r="JKK383" s="2"/>
      <c r="JKL383" s="2"/>
      <c r="JKM383" s="2"/>
      <c r="JKN383" s="2"/>
      <c r="JKO383" s="2"/>
      <c r="JKP383" s="2"/>
      <c r="JKQ383" s="2"/>
      <c r="JKR383" s="2"/>
      <c r="JKS383" s="2"/>
      <c r="JKT383" s="2"/>
      <c r="JKU383" s="2"/>
      <c r="JKV383" s="2"/>
      <c r="JKW383" s="2"/>
      <c r="JKX383" s="2"/>
      <c r="JKY383" s="2"/>
      <c r="JKZ383" s="2"/>
      <c r="JLA383" s="2"/>
      <c r="JLB383" s="2"/>
      <c r="JLC383" s="2"/>
      <c r="JLD383" s="2"/>
      <c r="JLE383" s="2"/>
      <c r="JLF383" s="2"/>
      <c r="JLG383" s="2"/>
      <c r="JLH383" s="2"/>
      <c r="JLI383" s="2"/>
      <c r="JLJ383" s="2"/>
      <c r="JLK383" s="2"/>
      <c r="JLL383" s="2"/>
      <c r="JLM383" s="2"/>
      <c r="JLN383" s="2"/>
      <c r="JLO383" s="2"/>
      <c r="JLP383" s="2"/>
      <c r="JLQ383" s="2"/>
      <c r="JLR383" s="2"/>
      <c r="JLS383" s="2"/>
      <c r="JLT383" s="2"/>
      <c r="JLU383" s="2"/>
      <c r="JLV383" s="2"/>
      <c r="JLW383" s="2"/>
      <c r="JLX383" s="2"/>
      <c r="JLY383" s="2"/>
      <c r="JLZ383" s="2"/>
      <c r="JMA383" s="2"/>
      <c r="JMB383" s="2"/>
      <c r="JMC383" s="2"/>
      <c r="JMD383" s="2"/>
      <c r="JME383" s="2"/>
      <c r="JMF383" s="2"/>
      <c r="JMG383" s="2"/>
      <c r="JMH383" s="2"/>
      <c r="JMI383" s="2"/>
      <c r="JMJ383" s="2"/>
      <c r="JMK383" s="2"/>
      <c r="JML383" s="2"/>
      <c r="JMM383" s="2"/>
      <c r="JMN383" s="2"/>
      <c r="JMO383" s="2"/>
      <c r="JMP383" s="2"/>
      <c r="JMQ383" s="2"/>
      <c r="JMR383" s="2"/>
      <c r="JMS383" s="2"/>
      <c r="JMT383" s="2"/>
      <c r="JMU383" s="2"/>
      <c r="JMV383" s="2"/>
      <c r="JMW383" s="2"/>
      <c r="JMX383" s="2"/>
      <c r="JMY383" s="2"/>
      <c r="JMZ383" s="2"/>
      <c r="JNA383" s="2"/>
      <c r="JNB383" s="2"/>
      <c r="JNC383" s="2"/>
      <c r="JND383" s="2"/>
      <c r="JNE383" s="2"/>
      <c r="JNF383" s="2"/>
      <c r="JNG383" s="2"/>
      <c r="JNH383" s="2"/>
      <c r="JNI383" s="2"/>
      <c r="JNJ383" s="2"/>
      <c r="JNK383" s="2"/>
      <c r="JNL383" s="2"/>
      <c r="JNM383" s="2"/>
      <c r="JNN383" s="2"/>
      <c r="JNO383" s="2"/>
      <c r="JNP383" s="2"/>
      <c r="JNQ383" s="2"/>
      <c r="JNR383" s="2"/>
      <c r="JNS383" s="2"/>
      <c r="JNT383" s="2"/>
      <c r="JNU383" s="2"/>
      <c r="JNV383" s="2"/>
      <c r="JNW383" s="2"/>
      <c r="JNX383" s="2"/>
      <c r="JNY383" s="2"/>
      <c r="JNZ383" s="2"/>
      <c r="JOA383" s="2"/>
      <c r="JOB383" s="2"/>
      <c r="JOC383" s="2"/>
      <c r="JOD383" s="2"/>
      <c r="JOE383" s="2"/>
      <c r="JOF383" s="2"/>
      <c r="JOG383" s="2"/>
      <c r="JOH383" s="2"/>
      <c r="JOI383" s="2"/>
      <c r="JOJ383" s="2"/>
      <c r="JOK383" s="2"/>
      <c r="JOL383" s="2"/>
      <c r="JOM383" s="2"/>
      <c r="JON383" s="2"/>
      <c r="JOO383" s="2"/>
      <c r="JOP383" s="2"/>
      <c r="JOQ383" s="2"/>
      <c r="JOR383" s="2"/>
      <c r="JOS383" s="2"/>
      <c r="JOT383" s="2"/>
      <c r="JOU383" s="2"/>
      <c r="JOV383" s="2"/>
      <c r="JOW383" s="2"/>
      <c r="JOX383" s="2"/>
      <c r="JOY383" s="2"/>
      <c r="JOZ383" s="2"/>
      <c r="JPA383" s="2"/>
      <c r="JPB383" s="2"/>
      <c r="JPC383" s="2"/>
      <c r="JPD383" s="2"/>
      <c r="JPE383" s="2"/>
      <c r="JPF383" s="2"/>
      <c r="JPG383" s="2"/>
      <c r="JPH383" s="2"/>
      <c r="JPI383" s="2"/>
      <c r="JPJ383" s="2"/>
      <c r="JPK383" s="2"/>
      <c r="JPL383" s="2"/>
      <c r="JPM383" s="2"/>
      <c r="JPN383" s="2"/>
      <c r="JPO383" s="2"/>
      <c r="JPP383" s="2"/>
      <c r="JPQ383" s="2"/>
      <c r="JPR383" s="2"/>
      <c r="JPS383" s="2"/>
      <c r="JPT383" s="2"/>
      <c r="JPU383" s="2"/>
      <c r="JPV383" s="2"/>
      <c r="JPW383" s="2"/>
      <c r="JPX383" s="2"/>
      <c r="JPY383" s="2"/>
      <c r="JPZ383" s="2"/>
      <c r="JQA383" s="2"/>
      <c r="JQB383" s="2"/>
      <c r="JQC383" s="2"/>
      <c r="JQD383" s="2"/>
      <c r="JQE383" s="2"/>
      <c r="JQF383" s="2"/>
      <c r="JQG383" s="2"/>
      <c r="JQH383" s="2"/>
      <c r="JQI383" s="2"/>
      <c r="JQJ383" s="2"/>
      <c r="JQK383" s="2"/>
      <c r="JQL383" s="2"/>
      <c r="JQM383" s="2"/>
      <c r="JQN383" s="2"/>
      <c r="JQO383" s="2"/>
      <c r="JQP383" s="2"/>
      <c r="JQQ383" s="2"/>
      <c r="JQR383" s="2"/>
      <c r="JQS383" s="2"/>
      <c r="JQT383" s="2"/>
      <c r="JQU383" s="2"/>
      <c r="JQV383" s="2"/>
      <c r="JQW383" s="2"/>
      <c r="JQX383" s="2"/>
      <c r="JQY383" s="2"/>
      <c r="JQZ383" s="2"/>
      <c r="JRA383" s="2"/>
      <c r="JRB383" s="2"/>
      <c r="JRC383" s="2"/>
      <c r="JRD383" s="2"/>
      <c r="JRE383" s="2"/>
      <c r="JRF383" s="2"/>
      <c r="JRG383" s="2"/>
      <c r="JRH383" s="2"/>
      <c r="JRI383" s="2"/>
      <c r="JRJ383" s="2"/>
      <c r="JRK383" s="2"/>
      <c r="JRL383" s="2"/>
      <c r="JRM383" s="2"/>
      <c r="JRN383" s="2"/>
      <c r="JRO383" s="2"/>
      <c r="JRP383" s="2"/>
      <c r="JRQ383" s="2"/>
      <c r="JRR383" s="2"/>
      <c r="JRS383" s="2"/>
      <c r="JRT383" s="2"/>
      <c r="JRU383" s="2"/>
      <c r="JRV383" s="2"/>
      <c r="JRW383" s="2"/>
      <c r="JRX383" s="2"/>
      <c r="JRY383" s="2"/>
      <c r="JRZ383" s="2"/>
      <c r="JSA383" s="2"/>
      <c r="JSB383" s="2"/>
      <c r="JSC383" s="2"/>
      <c r="JSD383" s="2"/>
      <c r="JSE383" s="2"/>
      <c r="JSF383" s="2"/>
      <c r="JSG383" s="2"/>
      <c r="JSH383" s="2"/>
      <c r="JSI383" s="2"/>
      <c r="JSJ383" s="2"/>
      <c r="JSK383" s="2"/>
      <c r="JSL383" s="2"/>
      <c r="JSM383" s="2"/>
      <c r="JSN383" s="2"/>
      <c r="JSO383" s="2"/>
      <c r="JSP383" s="2"/>
      <c r="JSQ383" s="2"/>
      <c r="JSR383" s="2"/>
      <c r="JSS383" s="2"/>
      <c r="JST383" s="2"/>
      <c r="JSU383" s="2"/>
      <c r="JSV383" s="2"/>
      <c r="JSW383" s="2"/>
      <c r="JSX383" s="2"/>
      <c r="JSY383" s="2"/>
      <c r="JSZ383" s="2"/>
      <c r="JTA383" s="2"/>
      <c r="JTB383" s="2"/>
      <c r="JTC383" s="2"/>
      <c r="JTD383" s="2"/>
      <c r="JTE383" s="2"/>
      <c r="JTF383" s="2"/>
      <c r="JTG383" s="2"/>
      <c r="JTH383" s="2"/>
      <c r="JTI383" s="2"/>
      <c r="JTJ383" s="2"/>
      <c r="JTK383" s="2"/>
      <c r="JTL383" s="2"/>
      <c r="JTM383" s="2"/>
      <c r="JTN383" s="2"/>
      <c r="JTO383" s="2"/>
      <c r="JTP383" s="2"/>
      <c r="JTQ383" s="2"/>
      <c r="JTR383" s="2"/>
      <c r="JTS383" s="2"/>
      <c r="JTT383" s="2"/>
      <c r="JTU383" s="2"/>
      <c r="JTV383" s="2"/>
      <c r="JTW383" s="2"/>
      <c r="JTX383" s="2"/>
      <c r="JTY383" s="2"/>
      <c r="JTZ383" s="2"/>
      <c r="JUA383" s="2"/>
      <c r="JUB383" s="2"/>
      <c r="JUC383" s="2"/>
      <c r="JUD383" s="2"/>
      <c r="JUE383" s="2"/>
      <c r="JUF383" s="2"/>
      <c r="JUG383" s="2"/>
      <c r="JUH383" s="2"/>
      <c r="JUI383" s="2"/>
      <c r="JUJ383" s="2"/>
      <c r="JUK383" s="2"/>
      <c r="JUL383" s="2"/>
      <c r="JUM383" s="2"/>
      <c r="JUN383" s="2"/>
      <c r="JUO383" s="2"/>
      <c r="JUP383" s="2"/>
      <c r="JUQ383" s="2"/>
      <c r="JUR383" s="2"/>
      <c r="JUS383" s="2"/>
      <c r="JUT383" s="2"/>
      <c r="JUU383" s="2"/>
      <c r="JUV383" s="2"/>
      <c r="JUW383" s="2"/>
      <c r="JUX383" s="2"/>
      <c r="JUY383" s="2"/>
      <c r="JUZ383" s="2"/>
      <c r="JVA383" s="2"/>
      <c r="JVB383" s="2"/>
      <c r="JVC383" s="2"/>
      <c r="JVD383" s="2"/>
      <c r="JVE383" s="2"/>
      <c r="JVF383" s="2"/>
      <c r="JVG383" s="2"/>
      <c r="JVH383" s="2"/>
      <c r="JVI383" s="2"/>
      <c r="JVJ383" s="2"/>
      <c r="JVK383" s="2"/>
      <c r="JVL383" s="2"/>
      <c r="JVM383" s="2"/>
      <c r="JVN383" s="2"/>
      <c r="JVO383" s="2"/>
      <c r="JVP383" s="2"/>
      <c r="JVQ383" s="2"/>
      <c r="JVR383" s="2"/>
      <c r="JVS383" s="2"/>
      <c r="JVT383" s="2"/>
      <c r="JVU383" s="2"/>
      <c r="JVV383" s="2"/>
      <c r="JVW383" s="2"/>
      <c r="JVX383" s="2"/>
      <c r="JVY383" s="2"/>
      <c r="JVZ383" s="2"/>
      <c r="JWA383" s="2"/>
      <c r="JWB383" s="2"/>
      <c r="JWC383" s="2"/>
      <c r="JWD383" s="2"/>
      <c r="JWE383" s="2"/>
      <c r="JWF383" s="2"/>
      <c r="JWG383" s="2"/>
      <c r="JWH383" s="2"/>
      <c r="JWI383" s="2"/>
      <c r="JWJ383" s="2"/>
      <c r="JWK383" s="2"/>
      <c r="JWL383" s="2"/>
      <c r="JWM383" s="2"/>
      <c r="JWN383" s="2"/>
      <c r="JWO383" s="2"/>
      <c r="JWP383" s="2"/>
      <c r="JWQ383" s="2"/>
      <c r="JWR383" s="2"/>
      <c r="JWS383" s="2"/>
      <c r="JWT383" s="2"/>
      <c r="JWU383" s="2"/>
      <c r="JWV383" s="2"/>
      <c r="JWW383" s="2"/>
      <c r="JWX383" s="2"/>
      <c r="JWY383" s="2"/>
      <c r="JWZ383" s="2"/>
      <c r="JXA383" s="2"/>
      <c r="JXB383" s="2"/>
      <c r="JXC383" s="2"/>
      <c r="JXD383" s="2"/>
      <c r="JXE383" s="2"/>
      <c r="JXF383" s="2"/>
      <c r="JXG383" s="2"/>
      <c r="JXH383" s="2"/>
      <c r="JXI383" s="2"/>
      <c r="JXJ383" s="2"/>
      <c r="JXK383" s="2"/>
      <c r="JXL383" s="2"/>
      <c r="JXM383" s="2"/>
      <c r="JXN383" s="2"/>
      <c r="JXO383" s="2"/>
      <c r="JXP383" s="2"/>
      <c r="JXQ383" s="2"/>
      <c r="JXR383" s="2"/>
      <c r="JXS383" s="2"/>
      <c r="JXT383" s="2"/>
      <c r="JXU383" s="2"/>
      <c r="JXV383" s="2"/>
      <c r="JXW383" s="2"/>
      <c r="JXX383" s="2"/>
      <c r="JXY383" s="2"/>
      <c r="JXZ383" s="2"/>
      <c r="JYA383" s="2"/>
      <c r="JYB383" s="2"/>
      <c r="JYC383" s="2"/>
      <c r="JYD383" s="2"/>
      <c r="JYE383" s="2"/>
      <c r="JYF383" s="2"/>
      <c r="JYG383" s="2"/>
      <c r="JYH383" s="2"/>
      <c r="JYI383" s="2"/>
      <c r="JYJ383" s="2"/>
      <c r="JYK383" s="2"/>
      <c r="JYL383" s="2"/>
      <c r="JYM383" s="2"/>
      <c r="JYN383" s="2"/>
      <c r="JYO383" s="2"/>
      <c r="JYP383" s="2"/>
      <c r="JYQ383" s="2"/>
      <c r="JYR383" s="2"/>
      <c r="JYS383" s="2"/>
      <c r="JYT383" s="2"/>
      <c r="JYU383" s="2"/>
      <c r="JYV383" s="2"/>
      <c r="JYW383" s="2"/>
      <c r="JYX383" s="2"/>
      <c r="JYY383" s="2"/>
      <c r="JYZ383" s="2"/>
      <c r="JZA383" s="2"/>
      <c r="JZB383" s="2"/>
      <c r="JZC383" s="2"/>
      <c r="JZD383" s="2"/>
      <c r="JZE383" s="2"/>
      <c r="JZF383" s="2"/>
      <c r="JZG383" s="2"/>
      <c r="JZH383" s="2"/>
      <c r="JZI383" s="2"/>
      <c r="JZJ383" s="2"/>
      <c r="JZK383" s="2"/>
      <c r="JZL383" s="2"/>
      <c r="JZM383" s="2"/>
      <c r="JZN383" s="2"/>
      <c r="JZO383" s="2"/>
      <c r="JZP383" s="2"/>
      <c r="JZQ383" s="2"/>
      <c r="JZR383" s="2"/>
      <c r="JZS383" s="2"/>
      <c r="JZT383" s="2"/>
      <c r="JZU383" s="2"/>
      <c r="JZV383" s="2"/>
      <c r="JZW383" s="2"/>
      <c r="JZX383" s="2"/>
      <c r="JZY383" s="2"/>
      <c r="JZZ383" s="2"/>
      <c r="KAA383" s="2"/>
      <c r="KAB383" s="2"/>
      <c r="KAC383" s="2"/>
      <c r="KAD383" s="2"/>
      <c r="KAE383" s="2"/>
      <c r="KAF383" s="2"/>
      <c r="KAG383" s="2"/>
      <c r="KAH383" s="2"/>
      <c r="KAI383" s="2"/>
      <c r="KAJ383" s="2"/>
      <c r="KAK383" s="2"/>
      <c r="KAL383" s="2"/>
      <c r="KAM383" s="2"/>
      <c r="KAN383" s="2"/>
      <c r="KAO383" s="2"/>
      <c r="KAP383" s="2"/>
      <c r="KAQ383" s="2"/>
      <c r="KAR383" s="2"/>
      <c r="KAS383" s="2"/>
      <c r="KAT383" s="2"/>
      <c r="KAU383" s="2"/>
      <c r="KAV383" s="2"/>
      <c r="KAW383" s="2"/>
      <c r="KAX383" s="2"/>
      <c r="KAY383" s="2"/>
      <c r="KAZ383" s="2"/>
      <c r="KBA383" s="2"/>
      <c r="KBB383" s="2"/>
      <c r="KBC383" s="2"/>
      <c r="KBD383" s="2"/>
      <c r="KBE383" s="2"/>
      <c r="KBF383" s="2"/>
      <c r="KBG383" s="2"/>
      <c r="KBH383" s="2"/>
      <c r="KBI383" s="2"/>
      <c r="KBJ383" s="2"/>
      <c r="KBK383" s="2"/>
      <c r="KBL383" s="2"/>
      <c r="KBM383" s="2"/>
      <c r="KBN383" s="2"/>
      <c r="KBO383" s="2"/>
      <c r="KBP383" s="2"/>
      <c r="KBQ383" s="2"/>
      <c r="KBR383" s="2"/>
      <c r="KBS383" s="2"/>
      <c r="KBT383" s="2"/>
      <c r="KBU383" s="2"/>
      <c r="KBV383" s="2"/>
      <c r="KBW383" s="2"/>
      <c r="KBX383" s="2"/>
      <c r="KBY383" s="2"/>
      <c r="KBZ383" s="2"/>
      <c r="KCA383" s="2"/>
      <c r="KCB383" s="2"/>
      <c r="KCC383" s="2"/>
      <c r="KCD383" s="2"/>
      <c r="KCE383" s="2"/>
      <c r="KCF383" s="2"/>
      <c r="KCG383" s="2"/>
      <c r="KCH383" s="2"/>
      <c r="KCI383" s="2"/>
      <c r="KCJ383" s="2"/>
      <c r="KCK383" s="2"/>
      <c r="KCL383" s="2"/>
      <c r="KCM383" s="2"/>
      <c r="KCN383" s="2"/>
      <c r="KCO383" s="2"/>
      <c r="KCP383" s="2"/>
      <c r="KCQ383" s="2"/>
      <c r="KCR383" s="2"/>
      <c r="KCS383" s="2"/>
      <c r="KCT383" s="2"/>
      <c r="KCU383" s="2"/>
      <c r="KCV383" s="2"/>
      <c r="KCW383" s="2"/>
      <c r="KCX383" s="2"/>
      <c r="KCY383" s="2"/>
      <c r="KCZ383" s="2"/>
      <c r="KDA383" s="2"/>
      <c r="KDB383" s="2"/>
      <c r="KDC383" s="2"/>
      <c r="KDD383" s="2"/>
      <c r="KDE383" s="2"/>
      <c r="KDF383" s="2"/>
      <c r="KDG383" s="2"/>
      <c r="KDH383" s="2"/>
      <c r="KDI383" s="2"/>
      <c r="KDJ383" s="2"/>
      <c r="KDK383" s="2"/>
      <c r="KDL383" s="2"/>
      <c r="KDM383" s="2"/>
      <c r="KDN383" s="2"/>
      <c r="KDO383" s="2"/>
      <c r="KDP383" s="2"/>
      <c r="KDQ383" s="2"/>
      <c r="KDR383" s="2"/>
      <c r="KDS383" s="2"/>
      <c r="KDT383" s="2"/>
      <c r="KDU383" s="2"/>
      <c r="KDV383" s="2"/>
      <c r="KDW383" s="2"/>
      <c r="KDX383" s="2"/>
      <c r="KDY383" s="2"/>
      <c r="KDZ383" s="2"/>
      <c r="KEA383" s="2"/>
      <c r="KEB383" s="2"/>
      <c r="KEC383" s="2"/>
      <c r="KED383" s="2"/>
      <c r="KEE383" s="2"/>
      <c r="KEF383" s="2"/>
      <c r="KEG383" s="2"/>
      <c r="KEH383" s="2"/>
      <c r="KEI383" s="2"/>
      <c r="KEJ383" s="2"/>
      <c r="KEK383" s="2"/>
      <c r="KEL383" s="2"/>
      <c r="KEM383" s="2"/>
      <c r="KEN383" s="2"/>
      <c r="KEO383" s="2"/>
      <c r="KEP383" s="2"/>
      <c r="KEQ383" s="2"/>
      <c r="KER383" s="2"/>
      <c r="KES383" s="2"/>
      <c r="KET383" s="2"/>
      <c r="KEU383" s="2"/>
      <c r="KEV383" s="2"/>
      <c r="KEW383" s="2"/>
      <c r="KEX383" s="2"/>
      <c r="KEY383" s="2"/>
      <c r="KEZ383" s="2"/>
      <c r="KFA383" s="2"/>
      <c r="KFB383" s="2"/>
      <c r="KFC383" s="2"/>
      <c r="KFD383" s="2"/>
      <c r="KFE383" s="2"/>
      <c r="KFF383" s="2"/>
      <c r="KFG383" s="2"/>
      <c r="KFH383" s="2"/>
      <c r="KFI383" s="2"/>
      <c r="KFJ383" s="2"/>
      <c r="KFK383" s="2"/>
      <c r="KFL383" s="2"/>
      <c r="KFM383" s="2"/>
      <c r="KFN383" s="2"/>
      <c r="KFO383" s="2"/>
      <c r="KFP383" s="2"/>
      <c r="KFQ383" s="2"/>
      <c r="KFR383" s="2"/>
      <c r="KFS383" s="2"/>
      <c r="KFT383" s="2"/>
      <c r="KFU383" s="2"/>
      <c r="KFV383" s="2"/>
      <c r="KFW383" s="2"/>
      <c r="KFX383" s="2"/>
      <c r="KFY383" s="2"/>
      <c r="KFZ383" s="2"/>
      <c r="KGA383" s="2"/>
      <c r="KGB383" s="2"/>
      <c r="KGC383" s="2"/>
      <c r="KGD383" s="2"/>
      <c r="KGE383" s="2"/>
      <c r="KGF383" s="2"/>
      <c r="KGG383" s="2"/>
      <c r="KGH383" s="2"/>
      <c r="KGI383" s="2"/>
      <c r="KGJ383" s="2"/>
      <c r="KGK383" s="2"/>
      <c r="KGL383" s="2"/>
      <c r="KGM383" s="2"/>
      <c r="KGN383" s="2"/>
      <c r="KGO383" s="2"/>
      <c r="KGP383" s="2"/>
      <c r="KGQ383" s="2"/>
      <c r="KGR383" s="2"/>
      <c r="KGS383" s="2"/>
      <c r="KGT383" s="2"/>
      <c r="KGU383" s="2"/>
      <c r="KGV383" s="2"/>
      <c r="KGW383" s="2"/>
      <c r="KGX383" s="2"/>
      <c r="KGY383" s="2"/>
      <c r="KGZ383" s="2"/>
      <c r="KHA383" s="2"/>
      <c r="KHB383" s="2"/>
      <c r="KHC383" s="2"/>
      <c r="KHD383" s="2"/>
      <c r="KHE383" s="2"/>
      <c r="KHF383" s="2"/>
      <c r="KHG383" s="2"/>
      <c r="KHH383" s="2"/>
      <c r="KHI383" s="2"/>
      <c r="KHJ383" s="2"/>
      <c r="KHK383" s="2"/>
      <c r="KHL383" s="2"/>
      <c r="KHM383" s="2"/>
      <c r="KHN383" s="2"/>
      <c r="KHO383" s="2"/>
      <c r="KHP383" s="2"/>
      <c r="KHQ383" s="2"/>
      <c r="KHR383" s="2"/>
      <c r="KHS383" s="2"/>
      <c r="KHT383" s="2"/>
      <c r="KHU383" s="2"/>
      <c r="KHV383" s="2"/>
      <c r="KHW383" s="2"/>
      <c r="KHX383" s="2"/>
      <c r="KHY383" s="2"/>
      <c r="KHZ383" s="2"/>
      <c r="KIA383" s="2"/>
      <c r="KIB383" s="2"/>
      <c r="KIC383" s="2"/>
      <c r="KID383" s="2"/>
      <c r="KIE383" s="2"/>
      <c r="KIF383" s="2"/>
      <c r="KIG383" s="2"/>
      <c r="KIH383" s="2"/>
      <c r="KII383" s="2"/>
      <c r="KIJ383" s="2"/>
      <c r="KIK383" s="2"/>
      <c r="KIL383" s="2"/>
      <c r="KIM383" s="2"/>
      <c r="KIN383" s="2"/>
      <c r="KIO383" s="2"/>
      <c r="KIP383" s="2"/>
      <c r="KIQ383" s="2"/>
      <c r="KIR383" s="2"/>
      <c r="KIS383" s="2"/>
      <c r="KIT383" s="2"/>
      <c r="KIU383" s="2"/>
      <c r="KIV383" s="2"/>
      <c r="KIW383" s="2"/>
      <c r="KIX383" s="2"/>
      <c r="KIY383" s="2"/>
      <c r="KIZ383" s="2"/>
      <c r="KJA383" s="2"/>
      <c r="KJB383" s="2"/>
      <c r="KJC383" s="2"/>
      <c r="KJD383" s="2"/>
      <c r="KJE383" s="2"/>
      <c r="KJF383" s="2"/>
      <c r="KJG383" s="2"/>
      <c r="KJH383" s="2"/>
      <c r="KJI383" s="2"/>
      <c r="KJJ383" s="2"/>
      <c r="KJK383" s="2"/>
      <c r="KJL383" s="2"/>
      <c r="KJM383" s="2"/>
      <c r="KJN383" s="2"/>
      <c r="KJO383" s="2"/>
      <c r="KJP383" s="2"/>
      <c r="KJQ383" s="2"/>
      <c r="KJR383" s="2"/>
      <c r="KJS383" s="2"/>
      <c r="KJT383" s="2"/>
      <c r="KJU383" s="2"/>
      <c r="KJV383" s="2"/>
      <c r="KJW383" s="2"/>
      <c r="KJX383" s="2"/>
      <c r="KJY383" s="2"/>
      <c r="KJZ383" s="2"/>
      <c r="KKA383" s="2"/>
      <c r="KKB383" s="2"/>
      <c r="KKC383" s="2"/>
      <c r="KKD383" s="2"/>
      <c r="KKE383" s="2"/>
      <c r="KKF383" s="2"/>
      <c r="KKG383" s="2"/>
      <c r="KKH383" s="2"/>
      <c r="KKI383" s="2"/>
      <c r="KKJ383" s="2"/>
      <c r="KKK383" s="2"/>
      <c r="KKL383" s="2"/>
      <c r="KKM383" s="2"/>
      <c r="KKN383" s="2"/>
      <c r="KKO383" s="2"/>
      <c r="KKP383" s="2"/>
      <c r="KKQ383" s="2"/>
      <c r="KKR383" s="2"/>
      <c r="KKS383" s="2"/>
      <c r="KKT383" s="2"/>
      <c r="KKU383" s="2"/>
      <c r="KKV383" s="2"/>
      <c r="KKW383" s="2"/>
      <c r="KKX383" s="2"/>
      <c r="KKY383" s="2"/>
      <c r="KKZ383" s="2"/>
      <c r="KLA383" s="2"/>
      <c r="KLB383" s="2"/>
      <c r="KLC383" s="2"/>
      <c r="KLD383" s="2"/>
      <c r="KLE383" s="2"/>
      <c r="KLF383" s="2"/>
      <c r="KLG383" s="2"/>
      <c r="KLH383" s="2"/>
      <c r="KLI383" s="2"/>
      <c r="KLJ383" s="2"/>
      <c r="KLK383" s="2"/>
      <c r="KLL383" s="2"/>
      <c r="KLM383" s="2"/>
      <c r="KLN383" s="2"/>
      <c r="KLO383" s="2"/>
      <c r="KLP383" s="2"/>
      <c r="KLQ383" s="2"/>
      <c r="KLR383" s="2"/>
      <c r="KLS383" s="2"/>
      <c r="KLT383" s="2"/>
      <c r="KLU383" s="2"/>
      <c r="KLV383" s="2"/>
      <c r="KLW383" s="2"/>
      <c r="KLX383" s="2"/>
      <c r="KLY383" s="2"/>
      <c r="KLZ383" s="2"/>
      <c r="KMA383" s="2"/>
      <c r="KMB383" s="2"/>
      <c r="KMC383" s="2"/>
      <c r="KMD383" s="2"/>
      <c r="KME383" s="2"/>
      <c r="KMF383" s="2"/>
      <c r="KMG383" s="2"/>
      <c r="KMH383" s="2"/>
      <c r="KMI383" s="2"/>
      <c r="KMJ383" s="2"/>
      <c r="KMK383" s="2"/>
      <c r="KML383" s="2"/>
      <c r="KMM383" s="2"/>
      <c r="KMN383" s="2"/>
      <c r="KMO383" s="2"/>
      <c r="KMP383" s="2"/>
      <c r="KMQ383" s="2"/>
      <c r="KMR383" s="2"/>
      <c r="KMS383" s="2"/>
      <c r="KMT383" s="2"/>
      <c r="KMU383" s="2"/>
      <c r="KMV383" s="2"/>
      <c r="KMW383" s="2"/>
      <c r="KMX383" s="2"/>
      <c r="KMY383" s="2"/>
      <c r="KMZ383" s="2"/>
      <c r="KNA383" s="2"/>
      <c r="KNB383" s="2"/>
      <c r="KNC383" s="2"/>
      <c r="KND383" s="2"/>
      <c r="KNE383" s="2"/>
      <c r="KNF383" s="2"/>
      <c r="KNG383" s="2"/>
      <c r="KNH383" s="2"/>
      <c r="KNI383" s="2"/>
      <c r="KNJ383" s="2"/>
      <c r="KNK383" s="2"/>
      <c r="KNL383" s="2"/>
      <c r="KNM383" s="2"/>
      <c r="KNN383" s="2"/>
      <c r="KNO383" s="2"/>
      <c r="KNP383" s="2"/>
      <c r="KNQ383" s="2"/>
      <c r="KNR383" s="2"/>
      <c r="KNS383" s="2"/>
      <c r="KNT383" s="2"/>
      <c r="KNU383" s="2"/>
      <c r="KNV383" s="2"/>
      <c r="KNW383" s="2"/>
      <c r="KNX383" s="2"/>
      <c r="KNY383" s="2"/>
      <c r="KNZ383" s="2"/>
      <c r="KOA383" s="2"/>
      <c r="KOB383" s="2"/>
      <c r="KOC383" s="2"/>
      <c r="KOD383" s="2"/>
      <c r="KOE383" s="2"/>
      <c r="KOF383" s="2"/>
      <c r="KOG383" s="2"/>
      <c r="KOH383" s="2"/>
      <c r="KOI383" s="2"/>
      <c r="KOJ383" s="2"/>
      <c r="KOK383" s="2"/>
      <c r="KOL383" s="2"/>
      <c r="KOM383" s="2"/>
      <c r="KON383" s="2"/>
      <c r="KOO383" s="2"/>
      <c r="KOP383" s="2"/>
      <c r="KOQ383" s="2"/>
      <c r="KOR383" s="2"/>
      <c r="KOS383" s="2"/>
      <c r="KOT383" s="2"/>
      <c r="KOU383" s="2"/>
      <c r="KOV383" s="2"/>
      <c r="KOW383" s="2"/>
      <c r="KOX383" s="2"/>
      <c r="KOY383" s="2"/>
      <c r="KOZ383" s="2"/>
      <c r="KPA383" s="2"/>
      <c r="KPB383" s="2"/>
      <c r="KPC383" s="2"/>
      <c r="KPD383" s="2"/>
      <c r="KPE383" s="2"/>
      <c r="KPF383" s="2"/>
      <c r="KPG383" s="2"/>
      <c r="KPH383" s="2"/>
      <c r="KPI383" s="2"/>
      <c r="KPJ383" s="2"/>
      <c r="KPK383" s="2"/>
      <c r="KPL383" s="2"/>
      <c r="KPM383" s="2"/>
      <c r="KPN383" s="2"/>
      <c r="KPO383" s="2"/>
      <c r="KPP383" s="2"/>
      <c r="KPQ383" s="2"/>
      <c r="KPR383" s="2"/>
      <c r="KPS383" s="2"/>
      <c r="KPT383" s="2"/>
      <c r="KPU383" s="2"/>
      <c r="KPV383" s="2"/>
      <c r="KPW383" s="2"/>
      <c r="KPX383" s="2"/>
      <c r="KPY383" s="2"/>
      <c r="KPZ383" s="2"/>
      <c r="KQA383" s="2"/>
      <c r="KQB383" s="2"/>
      <c r="KQC383" s="2"/>
      <c r="KQD383" s="2"/>
      <c r="KQE383" s="2"/>
      <c r="KQF383" s="2"/>
      <c r="KQG383" s="2"/>
      <c r="KQH383" s="2"/>
      <c r="KQI383" s="2"/>
      <c r="KQJ383" s="2"/>
      <c r="KQK383" s="2"/>
      <c r="KQL383" s="2"/>
      <c r="KQM383" s="2"/>
      <c r="KQN383" s="2"/>
      <c r="KQO383" s="2"/>
      <c r="KQP383" s="2"/>
      <c r="KQQ383" s="2"/>
      <c r="KQR383" s="2"/>
      <c r="KQS383" s="2"/>
      <c r="KQT383" s="2"/>
      <c r="KQU383" s="2"/>
      <c r="KQV383" s="2"/>
      <c r="KQW383" s="2"/>
      <c r="KQX383" s="2"/>
      <c r="KQY383" s="2"/>
      <c r="KQZ383" s="2"/>
      <c r="KRA383" s="2"/>
      <c r="KRB383" s="2"/>
      <c r="KRC383" s="2"/>
      <c r="KRD383" s="2"/>
      <c r="KRE383" s="2"/>
      <c r="KRF383" s="2"/>
      <c r="KRG383" s="2"/>
      <c r="KRH383" s="2"/>
      <c r="KRI383" s="2"/>
      <c r="KRJ383" s="2"/>
      <c r="KRK383" s="2"/>
      <c r="KRL383" s="2"/>
      <c r="KRM383" s="2"/>
      <c r="KRN383" s="2"/>
      <c r="KRO383" s="2"/>
      <c r="KRP383" s="2"/>
      <c r="KRQ383" s="2"/>
      <c r="KRR383" s="2"/>
      <c r="KRS383" s="2"/>
      <c r="KRT383" s="2"/>
      <c r="KRU383" s="2"/>
      <c r="KRV383" s="2"/>
      <c r="KRW383" s="2"/>
      <c r="KRX383" s="2"/>
      <c r="KRY383" s="2"/>
      <c r="KRZ383" s="2"/>
      <c r="KSA383" s="2"/>
      <c r="KSB383" s="2"/>
      <c r="KSC383" s="2"/>
      <c r="KSD383" s="2"/>
      <c r="KSE383" s="2"/>
      <c r="KSF383" s="2"/>
      <c r="KSG383" s="2"/>
      <c r="KSH383" s="2"/>
      <c r="KSI383" s="2"/>
      <c r="KSJ383" s="2"/>
      <c r="KSK383" s="2"/>
      <c r="KSL383" s="2"/>
      <c r="KSM383" s="2"/>
      <c r="KSN383" s="2"/>
      <c r="KSO383" s="2"/>
      <c r="KSP383" s="2"/>
      <c r="KSQ383" s="2"/>
      <c r="KSR383" s="2"/>
      <c r="KSS383" s="2"/>
      <c r="KST383" s="2"/>
      <c r="KSU383" s="2"/>
      <c r="KSV383" s="2"/>
      <c r="KSW383" s="2"/>
      <c r="KSX383" s="2"/>
      <c r="KSY383" s="2"/>
      <c r="KSZ383" s="2"/>
      <c r="KTA383" s="2"/>
      <c r="KTB383" s="2"/>
      <c r="KTC383" s="2"/>
      <c r="KTD383" s="2"/>
      <c r="KTE383" s="2"/>
      <c r="KTF383" s="2"/>
      <c r="KTG383" s="2"/>
      <c r="KTH383" s="2"/>
      <c r="KTI383" s="2"/>
      <c r="KTJ383" s="2"/>
      <c r="KTK383" s="2"/>
      <c r="KTL383" s="2"/>
      <c r="KTM383" s="2"/>
      <c r="KTN383" s="2"/>
      <c r="KTO383" s="2"/>
      <c r="KTP383" s="2"/>
      <c r="KTQ383" s="2"/>
      <c r="KTR383" s="2"/>
      <c r="KTS383" s="2"/>
      <c r="KTT383" s="2"/>
      <c r="KTU383" s="2"/>
      <c r="KTV383" s="2"/>
      <c r="KTW383" s="2"/>
      <c r="KTX383" s="2"/>
      <c r="KTY383" s="2"/>
      <c r="KTZ383" s="2"/>
      <c r="KUA383" s="2"/>
      <c r="KUB383" s="2"/>
      <c r="KUC383" s="2"/>
      <c r="KUD383" s="2"/>
      <c r="KUE383" s="2"/>
      <c r="KUF383" s="2"/>
      <c r="KUG383" s="2"/>
      <c r="KUH383" s="2"/>
      <c r="KUI383" s="2"/>
      <c r="KUJ383" s="2"/>
      <c r="KUK383" s="2"/>
      <c r="KUL383" s="2"/>
      <c r="KUM383" s="2"/>
      <c r="KUN383" s="2"/>
      <c r="KUO383" s="2"/>
      <c r="KUP383" s="2"/>
      <c r="KUQ383" s="2"/>
      <c r="KUR383" s="2"/>
      <c r="KUS383" s="2"/>
      <c r="KUT383" s="2"/>
      <c r="KUU383" s="2"/>
      <c r="KUV383" s="2"/>
      <c r="KUW383" s="2"/>
      <c r="KUX383" s="2"/>
      <c r="KUY383" s="2"/>
      <c r="KUZ383" s="2"/>
      <c r="KVA383" s="2"/>
      <c r="KVB383" s="2"/>
      <c r="KVC383" s="2"/>
      <c r="KVD383" s="2"/>
      <c r="KVE383" s="2"/>
      <c r="KVF383" s="2"/>
      <c r="KVG383" s="2"/>
      <c r="KVH383" s="2"/>
      <c r="KVI383" s="2"/>
      <c r="KVJ383" s="2"/>
      <c r="KVK383" s="2"/>
      <c r="KVL383" s="2"/>
      <c r="KVM383" s="2"/>
      <c r="KVN383" s="2"/>
      <c r="KVO383" s="2"/>
      <c r="KVP383" s="2"/>
      <c r="KVQ383" s="2"/>
      <c r="KVR383" s="2"/>
      <c r="KVS383" s="2"/>
      <c r="KVT383" s="2"/>
      <c r="KVU383" s="2"/>
      <c r="KVV383" s="2"/>
      <c r="KVW383" s="2"/>
      <c r="KVX383" s="2"/>
      <c r="KVY383" s="2"/>
      <c r="KVZ383" s="2"/>
      <c r="KWA383" s="2"/>
      <c r="KWB383" s="2"/>
      <c r="KWC383" s="2"/>
      <c r="KWD383" s="2"/>
      <c r="KWE383" s="2"/>
      <c r="KWF383" s="2"/>
      <c r="KWG383" s="2"/>
      <c r="KWH383" s="2"/>
      <c r="KWI383" s="2"/>
      <c r="KWJ383" s="2"/>
      <c r="KWK383" s="2"/>
      <c r="KWL383" s="2"/>
      <c r="KWM383" s="2"/>
      <c r="KWN383" s="2"/>
      <c r="KWO383" s="2"/>
      <c r="KWP383" s="2"/>
      <c r="KWQ383" s="2"/>
      <c r="KWR383" s="2"/>
      <c r="KWS383" s="2"/>
      <c r="KWT383" s="2"/>
      <c r="KWU383" s="2"/>
      <c r="KWV383" s="2"/>
      <c r="KWW383" s="2"/>
      <c r="KWX383" s="2"/>
      <c r="KWY383" s="2"/>
      <c r="KWZ383" s="2"/>
      <c r="KXA383" s="2"/>
      <c r="KXB383" s="2"/>
      <c r="KXC383" s="2"/>
      <c r="KXD383" s="2"/>
      <c r="KXE383" s="2"/>
      <c r="KXF383" s="2"/>
      <c r="KXG383" s="2"/>
      <c r="KXH383" s="2"/>
      <c r="KXI383" s="2"/>
      <c r="KXJ383" s="2"/>
      <c r="KXK383" s="2"/>
      <c r="KXL383" s="2"/>
      <c r="KXM383" s="2"/>
      <c r="KXN383" s="2"/>
      <c r="KXO383" s="2"/>
      <c r="KXP383" s="2"/>
      <c r="KXQ383" s="2"/>
      <c r="KXR383" s="2"/>
      <c r="KXS383" s="2"/>
      <c r="KXT383" s="2"/>
      <c r="KXU383" s="2"/>
      <c r="KXV383" s="2"/>
      <c r="KXW383" s="2"/>
      <c r="KXX383" s="2"/>
      <c r="KXY383" s="2"/>
      <c r="KXZ383" s="2"/>
      <c r="KYA383" s="2"/>
      <c r="KYB383" s="2"/>
      <c r="KYC383" s="2"/>
      <c r="KYD383" s="2"/>
      <c r="KYE383" s="2"/>
      <c r="KYF383" s="2"/>
      <c r="KYG383" s="2"/>
      <c r="KYH383" s="2"/>
      <c r="KYI383" s="2"/>
      <c r="KYJ383" s="2"/>
      <c r="KYK383" s="2"/>
      <c r="KYL383" s="2"/>
      <c r="KYM383" s="2"/>
      <c r="KYN383" s="2"/>
      <c r="KYO383" s="2"/>
      <c r="KYP383" s="2"/>
      <c r="KYQ383" s="2"/>
      <c r="KYR383" s="2"/>
      <c r="KYS383" s="2"/>
      <c r="KYT383" s="2"/>
      <c r="KYU383" s="2"/>
      <c r="KYV383" s="2"/>
      <c r="KYW383" s="2"/>
      <c r="KYX383" s="2"/>
      <c r="KYY383" s="2"/>
      <c r="KYZ383" s="2"/>
      <c r="KZA383" s="2"/>
      <c r="KZB383" s="2"/>
      <c r="KZC383" s="2"/>
      <c r="KZD383" s="2"/>
      <c r="KZE383" s="2"/>
      <c r="KZF383" s="2"/>
      <c r="KZG383" s="2"/>
      <c r="KZH383" s="2"/>
      <c r="KZI383" s="2"/>
      <c r="KZJ383" s="2"/>
      <c r="KZK383" s="2"/>
      <c r="KZL383" s="2"/>
      <c r="KZM383" s="2"/>
      <c r="KZN383" s="2"/>
      <c r="KZO383" s="2"/>
      <c r="KZP383" s="2"/>
      <c r="KZQ383" s="2"/>
      <c r="KZR383" s="2"/>
      <c r="KZS383" s="2"/>
      <c r="KZT383" s="2"/>
      <c r="KZU383" s="2"/>
      <c r="KZV383" s="2"/>
      <c r="KZW383" s="2"/>
      <c r="KZX383" s="2"/>
      <c r="KZY383" s="2"/>
      <c r="KZZ383" s="2"/>
      <c r="LAA383" s="2"/>
      <c r="LAB383" s="2"/>
      <c r="LAC383" s="2"/>
      <c r="LAD383" s="2"/>
      <c r="LAE383" s="2"/>
      <c r="LAF383" s="2"/>
      <c r="LAG383" s="2"/>
      <c r="LAH383" s="2"/>
      <c r="LAI383" s="2"/>
      <c r="LAJ383" s="2"/>
      <c r="LAK383" s="2"/>
      <c r="LAL383" s="2"/>
      <c r="LAM383" s="2"/>
      <c r="LAN383" s="2"/>
      <c r="LAO383" s="2"/>
      <c r="LAP383" s="2"/>
      <c r="LAQ383" s="2"/>
      <c r="LAR383" s="2"/>
      <c r="LAS383" s="2"/>
      <c r="LAT383" s="2"/>
      <c r="LAU383" s="2"/>
      <c r="LAV383" s="2"/>
      <c r="LAW383" s="2"/>
      <c r="LAX383" s="2"/>
      <c r="LAY383" s="2"/>
      <c r="LAZ383" s="2"/>
      <c r="LBA383" s="2"/>
      <c r="LBB383" s="2"/>
      <c r="LBC383" s="2"/>
      <c r="LBD383" s="2"/>
      <c r="LBE383" s="2"/>
      <c r="LBF383" s="2"/>
      <c r="LBG383" s="2"/>
      <c r="LBH383" s="2"/>
      <c r="LBI383" s="2"/>
      <c r="LBJ383" s="2"/>
      <c r="LBK383" s="2"/>
      <c r="LBL383" s="2"/>
      <c r="LBM383" s="2"/>
      <c r="LBN383" s="2"/>
      <c r="LBO383" s="2"/>
      <c r="LBP383" s="2"/>
      <c r="LBQ383" s="2"/>
      <c r="LBR383" s="2"/>
      <c r="LBS383" s="2"/>
      <c r="LBT383" s="2"/>
      <c r="LBU383" s="2"/>
      <c r="LBV383" s="2"/>
      <c r="LBW383" s="2"/>
      <c r="LBX383" s="2"/>
      <c r="LBY383" s="2"/>
      <c r="LBZ383" s="2"/>
      <c r="LCA383" s="2"/>
      <c r="LCB383" s="2"/>
      <c r="LCC383" s="2"/>
      <c r="LCD383" s="2"/>
      <c r="LCE383" s="2"/>
      <c r="LCF383" s="2"/>
      <c r="LCG383" s="2"/>
      <c r="LCH383" s="2"/>
      <c r="LCI383" s="2"/>
      <c r="LCJ383" s="2"/>
      <c r="LCK383" s="2"/>
      <c r="LCL383" s="2"/>
      <c r="LCM383" s="2"/>
      <c r="LCN383" s="2"/>
      <c r="LCO383" s="2"/>
      <c r="LCP383" s="2"/>
      <c r="LCQ383" s="2"/>
      <c r="LCR383" s="2"/>
      <c r="LCS383" s="2"/>
      <c r="LCT383" s="2"/>
      <c r="LCU383" s="2"/>
      <c r="LCV383" s="2"/>
      <c r="LCW383" s="2"/>
      <c r="LCX383" s="2"/>
      <c r="LCY383" s="2"/>
      <c r="LCZ383" s="2"/>
      <c r="LDA383" s="2"/>
      <c r="LDB383" s="2"/>
      <c r="LDC383" s="2"/>
      <c r="LDD383" s="2"/>
      <c r="LDE383" s="2"/>
      <c r="LDF383" s="2"/>
      <c r="LDG383" s="2"/>
      <c r="LDH383" s="2"/>
      <c r="LDI383" s="2"/>
      <c r="LDJ383" s="2"/>
      <c r="LDK383" s="2"/>
      <c r="LDL383" s="2"/>
      <c r="LDM383" s="2"/>
      <c r="LDN383" s="2"/>
      <c r="LDO383" s="2"/>
      <c r="LDP383" s="2"/>
      <c r="LDQ383" s="2"/>
      <c r="LDR383" s="2"/>
      <c r="LDS383" s="2"/>
      <c r="LDT383" s="2"/>
      <c r="LDU383" s="2"/>
      <c r="LDV383" s="2"/>
      <c r="LDW383" s="2"/>
      <c r="LDX383" s="2"/>
      <c r="LDY383" s="2"/>
      <c r="LDZ383" s="2"/>
      <c r="LEA383" s="2"/>
      <c r="LEB383" s="2"/>
      <c r="LEC383" s="2"/>
      <c r="LED383" s="2"/>
      <c r="LEE383" s="2"/>
      <c r="LEF383" s="2"/>
      <c r="LEG383" s="2"/>
      <c r="LEH383" s="2"/>
      <c r="LEI383" s="2"/>
      <c r="LEJ383" s="2"/>
      <c r="LEK383" s="2"/>
      <c r="LEL383" s="2"/>
      <c r="LEM383" s="2"/>
      <c r="LEN383" s="2"/>
      <c r="LEO383" s="2"/>
      <c r="LEP383" s="2"/>
      <c r="LEQ383" s="2"/>
      <c r="LER383" s="2"/>
      <c r="LES383" s="2"/>
      <c r="LET383" s="2"/>
      <c r="LEU383" s="2"/>
      <c r="LEV383" s="2"/>
      <c r="LEW383" s="2"/>
      <c r="LEX383" s="2"/>
      <c r="LEY383" s="2"/>
      <c r="LEZ383" s="2"/>
      <c r="LFA383" s="2"/>
      <c r="LFB383" s="2"/>
      <c r="LFC383" s="2"/>
      <c r="LFD383" s="2"/>
      <c r="LFE383" s="2"/>
      <c r="LFF383" s="2"/>
      <c r="LFG383" s="2"/>
      <c r="LFH383" s="2"/>
      <c r="LFI383" s="2"/>
      <c r="LFJ383" s="2"/>
      <c r="LFK383" s="2"/>
      <c r="LFL383" s="2"/>
      <c r="LFM383" s="2"/>
      <c r="LFN383" s="2"/>
      <c r="LFO383" s="2"/>
      <c r="LFP383" s="2"/>
      <c r="LFQ383" s="2"/>
      <c r="LFR383" s="2"/>
      <c r="LFS383" s="2"/>
      <c r="LFT383" s="2"/>
      <c r="LFU383" s="2"/>
      <c r="LFV383" s="2"/>
      <c r="LFW383" s="2"/>
      <c r="LFX383" s="2"/>
      <c r="LFY383" s="2"/>
      <c r="LFZ383" s="2"/>
      <c r="LGA383" s="2"/>
      <c r="LGB383" s="2"/>
      <c r="LGC383" s="2"/>
      <c r="LGD383" s="2"/>
      <c r="LGE383" s="2"/>
      <c r="LGF383" s="2"/>
      <c r="LGG383" s="2"/>
      <c r="LGH383" s="2"/>
      <c r="LGI383" s="2"/>
      <c r="LGJ383" s="2"/>
      <c r="LGK383" s="2"/>
      <c r="LGL383" s="2"/>
      <c r="LGM383" s="2"/>
      <c r="LGN383" s="2"/>
      <c r="LGO383" s="2"/>
      <c r="LGP383" s="2"/>
      <c r="LGQ383" s="2"/>
      <c r="LGR383" s="2"/>
      <c r="LGS383" s="2"/>
      <c r="LGT383" s="2"/>
      <c r="LGU383" s="2"/>
      <c r="LGV383" s="2"/>
      <c r="LGW383" s="2"/>
      <c r="LGX383" s="2"/>
      <c r="LGY383" s="2"/>
      <c r="LGZ383" s="2"/>
      <c r="LHA383" s="2"/>
      <c r="LHB383" s="2"/>
      <c r="LHC383" s="2"/>
      <c r="LHD383" s="2"/>
      <c r="LHE383" s="2"/>
      <c r="LHF383" s="2"/>
      <c r="LHG383" s="2"/>
      <c r="LHH383" s="2"/>
      <c r="LHI383" s="2"/>
      <c r="LHJ383" s="2"/>
      <c r="LHK383" s="2"/>
      <c r="LHL383" s="2"/>
      <c r="LHM383" s="2"/>
      <c r="LHN383" s="2"/>
      <c r="LHO383" s="2"/>
      <c r="LHP383" s="2"/>
      <c r="LHQ383" s="2"/>
      <c r="LHR383" s="2"/>
      <c r="LHS383" s="2"/>
      <c r="LHT383" s="2"/>
      <c r="LHU383" s="2"/>
      <c r="LHV383" s="2"/>
      <c r="LHW383" s="2"/>
      <c r="LHX383" s="2"/>
      <c r="LHY383" s="2"/>
      <c r="LHZ383" s="2"/>
      <c r="LIA383" s="2"/>
      <c r="LIB383" s="2"/>
      <c r="LIC383" s="2"/>
      <c r="LID383" s="2"/>
      <c r="LIE383" s="2"/>
      <c r="LIF383" s="2"/>
      <c r="LIG383" s="2"/>
      <c r="LIH383" s="2"/>
      <c r="LII383" s="2"/>
      <c r="LIJ383" s="2"/>
      <c r="LIK383" s="2"/>
      <c r="LIL383" s="2"/>
      <c r="LIM383" s="2"/>
      <c r="LIN383" s="2"/>
      <c r="LIO383" s="2"/>
      <c r="LIP383" s="2"/>
      <c r="LIQ383" s="2"/>
      <c r="LIR383" s="2"/>
      <c r="LIS383" s="2"/>
      <c r="LIT383" s="2"/>
      <c r="LIU383" s="2"/>
      <c r="LIV383" s="2"/>
      <c r="LIW383" s="2"/>
      <c r="LIX383" s="2"/>
      <c r="LIY383" s="2"/>
      <c r="LIZ383" s="2"/>
      <c r="LJA383" s="2"/>
      <c r="LJB383" s="2"/>
      <c r="LJC383" s="2"/>
      <c r="LJD383" s="2"/>
      <c r="LJE383" s="2"/>
      <c r="LJF383" s="2"/>
      <c r="LJG383" s="2"/>
      <c r="LJH383" s="2"/>
      <c r="LJI383" s="2"/>
      <c r="LJJ383" s="2"/>
      <c r="LJK383" s="2"/>
      <c r="LJL383" s="2"/>
      <c r="LJM383" s="2"/>
      <c r="LJN383" s="2"/>
      <c r="LJO383" s="2"/>
      <c r="LJP383" s="2"/>
      <c r="LJQ383" s="2"/>
      <c r="LJR383" s="2"/>
      <c r="LJS383" s="2"/>
      <c r="LJT383" s="2"/>
      <c r="LJU383" s="2"/>
      <c r="LJV383" s="2"/>
      <c r="LJW383" s="2"/>
      <c r="LJX383" s="2"/>
      <c r="LJY383" s="2"/>
      <c r="LJZ383" s="2"/>
      <c r="LKA383" s="2"/>
      <c r="LKB383" s="2"/>
      <c r="LKC383" s="2"/>
      <c r="LKD383" s="2"/>
      <c r="LKE383" s="2"/>
      <c r="LKF383" s="2"/>
      <c r="LKG383" s="2"/>
      <c r="LKH383" s="2"/>
      <c r="LKI383" s="2"/>
      <c r="LKJ383" s="2"/>
      <c r="LKK383" s="2"/>
      <c r="LKL383" s="2"/>
      <c r="LKM383" s="2"/>
      <c r="LKN383" s="2"/>
      <c r="LKO383" s="2"/>
      <c r="LKP383" s="2"/>
      <c r="LKQ383" s="2"/>
      <c r="LKR383" s="2"/>
      <c r="LKS383" s="2"/>
      <c r="LKT383" s="2"/>
      <c r="LKU383" s="2"/>
      <c r="LKV383" s="2"/>
      <c r="LKW383" s="2"/>
      <c r="LKX383" s="2"/>
      <c r="LKY383" s="2"/>
      <c r="LKZ383" s="2"/>
      <c r="LLA383" s="2"/>
      <c r="LLB383" s="2"/>
      <c r="LLC383" s="2"/>
      <c r="LLD383" s="2"/>
      <c r="LLE383" s="2"/>
      <c r="LLF383" s="2"/>
      <c r="LLG383" s="2"/>
      <c r="LLH383" s="2"/>
      <c r="LLI383" s="2"/>
      <c r="LLJ383" s="2"/>
      <c r="LLK383" s="2"/>
      <c r="LLL383" s="2"/>
      <c r="LLM383" s="2"/>
      <c r="LLN383" s="2"/>
      <c r="LLO383" s="2"/>
      <c r="LLP383" s="2"/>
      <c r="LLQ383" s="2"/>
      <c r="LLR383" s="2"/>
      <c r="LLS383" s="2"/>
      <c r="LLT383" s="2"/>
      <c r="LLU383" s="2"/>
      <c r="LLV383" s="2"/>
      <c r="LLW383" s="2"/>
      <c r="LLX383" s="2"/>
      <c r="LLY383" s="2"/>
      <c r="LLZ383" s="2"/>
      <c r="LMA383" s="2"/>
      <c r="LMB383" s="2"/>
      <c r="LMC383" s="2"/>
      <c r="LMD383" s="2"/>
      <c r="LME383" s="2"/>
      <c r="LMF383" s="2"/>
      <c r="LMG383" s="2"/>
      <c r="LMH383" s="2"/>
      <c r="LMI383" s="2"/>
      <c r="LMJ383" s="2"/>
      <c r="LMK383" s="2"/>
      <c r="LML383" s="2"/>
      <c r="LMM383" s="2"/>
      <c r="LMN383" s="2"/>
      <c r="LMO383" s="2"/>
      <c r="LMP383" s="2"/>
      <c r="LMQ383" s="2"/>
      <c r="LMR383" s="2"/>
      <c r="LMS383" s="2"/>
      <c r="LMT383" s="2"/>
      <c r="LMU383" s="2"/>
      <c r="LMV383" s="2"/>
      <c r="LMW383" s="2"/>
      <c r="LMX383" s="2"/>
      <c r="LMY383" s="2"/>
      <c r="LMZ383" s="2"/>
      <c r="LNA383" s="2"/>
      <c r="LNB383" s="2"/>
      <c r="LNC383" s="2"/>
      <c r="LND383" s="2"/>
      <c r="LNE383" s="2"/>
      <c r="LNF383" s="2"/>
      <c r="LNG383" s="2"/>
      <c r="LNH383" s="2"/>
      <c r="LNI383" s="2"/>
      <c r="LNJ383" s="2"/>
      <c r="LNK383" s="2"/>
      <c r="LNL383" s="2"/>
      <c r="LNM383" s="2"/>
      <c r="LNN383" s="2"/>
      <c r="LNO383" s="2"/>
      <c r="LNP383" s="2"/>
      <c r="LNQ383" s="2"/>
      <c r="LNR383" s="2"/>
      <c r="LNS383" s="2"/>
      <c r="LNT383" s="2"/>
      <c r="LNU383" s="2"/>
      <c r="LNV383" s="2"/>
      <c r="LNW383" s="2"/>
      <c r="LNX383" s="2"/>
      <c r="LNY383" s="2"/>
      <c r="LNZ383" s="2"/>
      <c r="LOA383" s="2"/>
      <c r="LOB383" s="2"/>
      <c r="LOC383" s="2"/>
      <c r="LOD383" s="2"/>
      <c r="LOE383" s="2"/>
      <c r="LOF383" s="2"/>
      <c r="LOG383" s="2"/>
      <c r="LOH383" s="2"/>
      <c r="LOI383" s="2"/>
      <c r="LOJ383" s="2"/>
      <c r="LOK383" s="2"/>
      <c r="LOL383" s="2"/>
      <c r="LOM383" s="2"/>
      <c r="LON383" s="2"/>
      <c r="LOO383" s="2"/>
      <c r="LOP383" s="2"/>
      <c r="LOQ383" s="2"/>
      <c r="LOR383" s="2"/>
      <c r="LOS383" s="2"/>
      <c r="LOT383" s="2"/>
      <c r="LOU383" s="2"/>
      <c r="LOV383" s="2"/>
      <c r="LOW383" s="2"/>
      <c r="LOX383" s="2"/>
      <c r="LOY383" s="2"/>
      <c r="LOZ383" s="2"/>
      <c r="LPA383" s="2"/>
      <c r="LPB383" s="2"/>
      <c r="LPC383" s="2"/>
      <c r="LPD383" s="2"/>
      <c r="LPE383" s="2"/>
      <c r="LPF383" s="2"/>
      <c r="LPG383" s="2"/>
      <c r="LPH383" s="2"/>
      <c r="LPI383" s="2"/>
      <c r="LPJ383" s="2"/>
      <c r="LPK383" s="2"/>
      <c r="LPL383" s="2"/>
      <c r="LPM383" s="2"/>
      <c r="LPN383" s="2"/>
      <c r="LPO383" s="2"/>
      <c r="LPP383" s="2"/>
      <c r="LPQ383" s="2"/>
      <c r="LPR383" s="2"/>
      <c r="LPS383" s="2"/>
      <c r="LPT383" s="2"/>
      <c r="LPU383" s="2"/>
      <c r="LPV383" s="2"/>
      <c r="LPW383" s="2"/>
      <c r="LPX383" s="2"/>
      <c r="LPY383" s="2"/>
      <c r="LPZ383" s="2"/>
      <c r="LQA383" s="2"/>
      <c r="LQB383" s="2"/>
      <c r="LQC383" s="2"/>
      <c r="LQD383" s="2"/>
      <c r="LQE383" s="2"/>
      <c r="LQF383" s="2"/>
      <c r="LQG383" s="2"/>
      <c r="LQH383" s="2"/>
      <c r="LQI383" s="2"/>
      <c r="LQJ383" s="2"/>
      <c r="LQK383" s="2"/>
      <c r="LQL383" s="2"/>
      <c r="LQM383" s="2"/>
      <c r="LQN383" s="2"/>
      <c r="LQO383" s="2"/>
      <c r="LQP383" s="2"/>
      <c r="LQQ383" s="2"/>
      <c r="LQR383" s="2"/>
      <c r="LQS383" s="2"/>
      <c r="LQT383" s="2"/>
      <c r="LQU383" s="2"/>
      <c r="LQV383" s="2"/>
      <c r="LQW383" s="2"/>
      <c r="LQX383" s="2"/>
      <c r="LQY383" s="2"/>
      <c r="LQZ383" s="2"/>
      <c r="LRA383" s="2"/>
      <c r="LRB383" s="2"/>
      <c r="LRC383" s="2"/>
      <c r="LRD383" s="2"/>
      <c r="LRE383" s="2"/>
      <c r="LRF383" s="2"/>
      <c r="LRG383" s="2"/>
      <c r="LRH383" s="2"/>
      <c r="LRI383" s="2"/>
      <c r="LRJ383" s="2"/>
      <c r="LRK383" s="2"/>
      <c r="LRL383" s="2"/>
      <c r="LRM383" s="2"/>
      <c r="LRN383" s="2"/>
      <c r="LRO383" s="2"/>
      <c r="LRP383" s="2"/>
      <c r="LRQ383" s="2"/>
      <c r="LRR383" s="2"/>
      <c r="LRS383" s="2"/>
      <c r="LRT383" s="2"/>
      <c r="LRU383" s="2"/>
      <c r="LRV383" s="2"/>
      <c r="LRW383" s="2"/>
      <c r="LRX383" s="2"/>
      <c r="LRY383" s="2"/>
      <c r="LRZ383" s="2"/>
      <c r="LSA383" s="2"/>
      <c r="LSB383" s="2"/>
      <c r="LSC383" s="2"/>
      <c r="LSD383" s="2"/>
      <c r="LSE383" s="2"/>
      <c r="LSF383" s="2"/>
      <c r="LSG383" s="2"/>
      <c r="LSH383" s="2"/>
      <c r="LSI383" s="2"/>
      <c r="LSJ383" s="2"/>
      <c r="LSK383" s="2"/>
      <c r="LSL383" s="2"/>
      <c r="LSM383" s="2"/>
      <c r="LSN383" s="2"/>
      <c r="LSO383" s="2"/>
      <c r="LSP383" s="2"/>
      <c r="LSQ383" s="2"/>
      <c r="LSR383" s="2"/>
      <c r="LSS383" s="2"/>
      <c r="LST383" s="2"/>
      <c r="LSU383" s="2"/>
      <c r="LSV383" s="2"/>
      <c r="LSW383" s="2"/>
      <c r="LSX383" s="2"/>
      <c r="LSY383" s="2"/>
      <c r="LSZ383" s="2"/>
      <c r="LTA383" s="2"/>
      <c r="LTB383" s="2"/>
      <c r="LTC383" s="2"/>
      <c r="LTD383" s="2"/>
      <c r="LTE383" s="2"/>
      <c r="LTF383" s="2"/>
      <c r="LTG383" s="2"/>
      <c r="LTH383" s="2"/>
      <c r="LTI383" s="2"/>
      <c r="LTJ383" s="2"/>
      <c r="LTK383" s="2"/>
      <c r="LTL383" s="2"/>
      <c r="LTM383" s="2"/>
      <c r="LTN383" s="2"/>
      <c r="LTO383" s="2"/>
      <c r="LTP383" s="2"/>
      <c r="LTQ383" s="2"/>
      <c r="LTR383" s="2"/>
      <c r="LTS383" s="2"/>
      <c r="LTT383" s="2"/>
      <c r="LTU383" s="2"/>
      <c r="LTV383" s="2"/>
      <c r="LTW383" s="2"/>
      <c r="LTX383" s="2"/>
      <c r="LTY383" s="2"/>
      <c r="LTZ383" s="2"/>
      <c r="LUA383" s="2"/>
      <c r="LUB383" s="2"/>
      <c r="LUC383" s="2"/>
      <c r="LUD383" s="2"/>
      <c r="LUE383" s="2"/>
      <c r="LUF383" s="2"/>
      <c r="LUG383" s="2"/>
      <c r="LUH383" s="2"/>
      <c r="LUI383" s="2"/>
      <c r="LUJ383" s="2"/>
      <c r="LUK383" s="2"/>
      <c r="LUL383" s="2"/>
      <c r="LUM383" s="2"/>
      <c r="LUN383" s="2"/>
      <c r="LUO383" s="2"/>
      <c r="LUP383" s="2"/>
      <c r="LUQ383" s="2"/>
      <c r="LUR383" s="2"/>
      <c r="LUS383" s="2"/>
      <c r="LUT383" s="2"/>
      <c r="LUU383" s="2"/>
      <c r="LUV383" s="2"/>
      <c r="LUW383" s="2"/>
      <c r="LUX383" s="2"/>
      <c r="LUY383" s="2"/>
      <c r="LUZ383" s="2"/>
      <c r="LVA383" s="2"/>
      <c r="LVB383" s="2"/>
      <c r="LVC383" s="2"/>
      <c r="LVD383" s="2"/>
      <c r="LVE383" s="2"/>
      <c r="LVF383" s="2"/>
      <c r="LVG383" s="2"/>
      <c r="LVH383" s="2"/>
      <c r="LVI383" s="2"/>
      <c r="LVJ383" s="2"/>
      <c r="LVK383" s="2"/>
      <c r="LVL383" s="2"/>
      <c r="LVM383" s="2"/>
      <c r="LVN383" s="2"/>
      <c r="LVO383" s="2"/>
      <c r="LVP383" s="2"/>
      <c r="LVQ383" s="2"/>
      <c r="LVR383" s="2"/>
      <c r="LVS383" s="2"/>
      <c r="LVT383" s="2"/>
      <c r="LVU383" s="2"/>
      <c r="LVV383" s="2"/>
      <c r="LVW383" s="2"/>
      <c r="LVX383" s="2"/>
      <c r="LVY383" s="2"/>
      <c r="LVZ383" s="2"/>
      <c r="LWA383" s="2"/>
      <c r="LWB383" s="2"/>
      <c r="LWC383" s="2"/>
      <c r="LWD383" s="2"/>
      <c r="LWE383" s="2"/>
      <c r="LWF383" s="2"/>
      <c r="LWG383" s="2"/>
      <c r="LWH383" s="2"/>
      <c r="LWI383" s="2"/>
      <c r="LWJ383" s="2"/>
      <c r="LWK383" s="2"/>
      <c r="LWL383" s="2"/>
      <c r="LWM383" s="2"/>
      <c r="LWN383" s="2"/>
      <c r="LWO383" s="2"/>
      <c r="LWP383" s="2"/>
      <c r="LWQ383" s="2"/>
      <c r="LWR383" s="2"/>
      <c r="LWS383" s="2"/>
      <c r="LWT383" s="2"/>
      <c r="LWU383" s="2"/>
      <c r="LWV383" s="2"/>
      <c r="LWW383" s="2"/>
      <c r="LWX383" s="2"/>
      <c r="LWY383" s="2"/>
      <c r="LWZ383" s="2"/>
      <c r="LXA383" s="2"/>
      <c r="LXB383" s="2"/>
      <c r="LXC383" s="2"/>
      <c r="LXD383" s="2"/>
      <c r="LXE383" s="2"/>
      <c r="LXF383" s="2"/>
      <c r="LXG383" s="2"/>
      <c r="LXH383" s="2"/>
      <c r="LXI383" s="2"/>
      <c r="LXJ383" s="2"/>
      <c r="LXK383" s="2"/>
      <c r="LXL383" s="2"/>
      <c r="LXM383" s="2"/>
      <c r="LXN383" s="2"/>
      <c r="LXO383" s="2"/>
      <c r="LXP383" s="2"/>
      <c r="LXQ383" s="2"/>
      <c r="LXR383" s="2"/>
      <c r="LXS383" s="2"/>
      <c r="LXT383" s="2"/>
      <c r="LXU383" s="2"/>
      <c r="LXV383" s="2"/>
      <c r="LXW383" s="2"/>
      <c r="LXX383" s="2"/>
      <c r="LXY383" s="2"/>
      <c r="LXZ383" s="2"/>
      <c r="LYA383" s="2"/>
      <c r="LYB383" s="2"/>
      <c r="LYC383" s="2"/>
      <c r="LYD383" s="2"/>
      <c r="LYE383" s="2"/>
      <c r="LYF383" s="2"/>
      <c r="LYG383" s="2"/>
      <c r="LYH383" s="2"/>
      <c r="LYI383" s="2"/>
      <c r="LYJ383" s="2"/>
      <c r="LYK383" s="2"/>
      <c r="LYL383" s="2"/>
      <c r="LYM383" s="2"/>
      <c r="LYN383" s="2"/>
      <c r="LYO383" s="2"/>
      <c r="LYP383" s="2"/>
      <c r="LYQ383" s="2"/>
      <c r="LYR383" s="2"/>
      <c r="LYS383" s="2"/>
      <c r="LYT383" s="2"/>
      <c r="LYU383" s="2"/>
      <c r="LYV383" s="2"/>
      <c r="LYW383" s="2"/>
      <c r="LYX383" s="2"/>
      <c r="LYY383" s="2"/>
      <c r="LYZ383" s="2"/>
      <c r="LZA383" s="2"/>
      <c r="LZB383" s="2"/>
      <c r="LZC383" s="2"/>
      <c r="LZD383" s="2"/>
      <c r="LZE383" s="2"/>
      <c r="LZF383" s="2"/>
      <c r="LZG383" s="2"/>
      <c r="LZH383" s="2"/>
      <c r="LZI383" s="2"/>
      <c r="LZJ383" s="2"/>
      <c r="LZK383" s="2"/>
      <c r="LZL383" s="2"/>
      <c r="LZM383" s="2"/>
      <c r="LZN383" s="2"/>
      <c r="LZO383" s="2"/>
      <c r="LZP383" s="2"/>
      <c r="LZQ383" s="2"/>
      <c r="LZR383" s="2"/>
      <c r="LZS383" s="2"/>
      <c r="LZT383" s="2"/>
      <c r="LZU383" s="2"/>
      <c r="LZV383" s="2"/>
      <c r="LZW383" s="2"/>
      <c r="LZX383" s="2"/>
      <c r="LZY383" s="2"/>
      <c r="LZZ383" s="2"/>
      <c r="MAA383" s="2"/>
      <c r="MAB383" s="2"/>
      <c r="MAC383" s="2"/>
      <c r="MAD383" s="2"/>
      <c r="MAE383" s="2"/>
      <c r="MAF383" s="2"/>
      <c r="MAG383" s="2"/>
      <c r="MAH383" s="2"/>
      <c r="MAI383" s="2"/>
      <c r="MAJ383" s="2"/>
      <c r="MAK383" s="2"/>
      <c r="MAL383" s="2"/>
      <c r="MAM383" s="2"/>
      <c r="MAN383" s="2"/>
      <c r="MAO383" s="2"/>
      <c r="MAP383" s="2"/>
      <c r="MAQ383" s="2"/>
      <c r="MAR383" s="2"/>
      <c r="MAS383" s="2"/>
      <c r="MAT383" s="2"/>
      <c r="MAU383" s="2"/>
      <c r="MAV383" s="2"/>
      <c r="MAW383" s="2"/>
      <c r="MAX383" s="2"/>
      <c r="MAY383" s="2"/>
      <c r="MAZ383" s="2"/>
      <c r="MBA383" s="2"/>
      <c r="MBB383" s="2"/>
      <c r="MBC383" s="2"/>
      <c r="MBD383" s="2"/>
      <c r="MBE383" s="2"/>
      <c r="MBF383" s="2"/>
      <c r="MBG383" s="2"/>
      <c r="MBH383" s="2"/>
      <c r="MBI383" s="2"/>
      <c r="MBJ383" s="2"/>
      <c r="MBK383" s="2"/>
      <c r="MBL383" s="2"/>
      <c r="MBM383" s="2"/>
      <c r="MBN383" s="2"/>
      <c r="MBO383" s="2"/>
      <c r="MBP383" s="2"/>
      <c r="MBQ383" s="2"/>
      <c r="MBR383" s="2"/>
      <c r="MBS383" s="2"/>
      <c r="MBT383" s="2"/>
      <c r="MBU383" s="2"/>
      <c r="MBV383" s="2"/>
      <c r="MBW383" s="2"/>
      <c r="MBX383" s="2"/>
      <c r="MBY383" s="2"/>
      <c r="MBZ383" s="2"/>
      <c r="MCA383" s="2"/>
      <c r="MCB383" s="2"/>
      <c r="MCC383" s="2"/>
      <c r="MCD383" s="2"/>
      <c r="MCE383" s="2"/>
      <c r="MCF383" s="2"/>
      <c r="MCG383" s="2"/>
      <c r="MCH383" s="2"/>
      <c r="MCI383" s="2"/>
      <c r="MCJ383" s="2"/>
      <c r="MCK383" s="2"/>
      <c r="MCL383" s="2"/>
      <c r="MCM383" s="2"/>
      <c r="MCN383" s="2"/>
      <c r="MCO383" s="2"/>
      <c r="MCP383" s="2"/>
      <c r="MCQ383" s="2"/>
      <c r="MCR383" s="2"/>
      <c r="MCS383" s="2"/>
      <c r="MCT383" s="2"/>
      <c r="MCU383" s="2"/>
      <c r="MCV383" s="2"/>
      <c r="MCW383" s="2"/>
      <c r="MCX383" s="2"/>
      <c r="MCY383" s="2"/>
      <c r="MCZ383" s="2"/>
      <c r="MDA383" s="2"/>
      <c r="MDB383" s="2"/>
      <c r="MDC383" s="2"/>
      <c r="MDD383" s="2"/>
      <c r="MDE383" s="2"/>
      <c r="MDF383" s="2"/>
      <c r="MDG383" s="2"/>
      <c r="MDH383" s="2"/>
      <c r="MDI383" s="2"/>
      <c r="MDJ383" s="2"/>
      <c r="MDK383" s="2"/>
      <c r="MDL383" s="2"/>
      <c r="MDM383" s="2"/>
      <c r="MDN383" s="2"/>
      <c r="MDO383" s="2"/>
      <c r="MDP383" s="2"/>
      <c r="MDQ383" s="2"/>
      <c r="MDR383" s="2"/>
      <c r="MDS383" s="2"/>
      <c r="MDT383" s="2"/>
      <c r="MDU383" s="2"/>
      <c r="MDV383" s="2"/>
      <c r="MDW383" s="2"/>
      <c r="MDX383" s="2"/>
      <c r="MDY383" s="2"/>
      <c r="MDZ383" s="2"/>
      <c r="MEA383" s="2"/>
      <c r="MEB383" s="2"/>
      <c r="MEC383" s="2"/>
      <c r="MED383" s="2"/>
      <c r="MEE383" s="2"/>
      <c r="MEF383" s="2"/>
      <c r="MEG383" s="2"/>
      <c r="MEH383" s="2"/>
      <c r="MEI383" s="2"/>
      <c r="MEJ383" s="2"/>
      <c r="MEK383" s="2"/>
      <c r="MEL383" s="2"/>
      <c r="MEM383" s="2"/>
      <c r="MEN383" s="2"/>
      <c r="MEO383" s="2"/>
      <c r="MEP383" s="2"/>
      <c r="MEQ383" s="2"/>
      <c r="MER383" s="2"/>
      <c r="MES383" s="2"/>
      <c r="MET383" s="2"/>
      <c r="MEU383" s="2"/>
      <c r="MEV383" s="2"/>
      <c r="MEW383" s="2"/>
      <c r="MEX383" s="2"/>
      <c r="MEY383" s="2"/>
      <c r="MEZ383" s="2"/>
      <c r="MFA383" s="2"/>
      <c r="MFB383" s="2"/>
      <c r="MFC383" s="2"/>
      <c r="MFD383" s="2"/>
      <c r="MFE383" s="2"/>
      <c r="MFF383" s="2"/>
      <c r="MFG383" s="2"/>
      <c r="MFH383" s="2"/>
      <c r="MFI383" s="2"/>
      <c r="MFJ383" s="2"/>
      <c r="MFK383" s="2"/>
      <c r="MFL383" s="2"/>
      <c r="MFM383" s="2"/>
      <c r="MFN383" s="2"/>
      <c r="MFO383" s="2"/>
      <c r="MFP383" s="2"/>
      <c r="MFQ383" s="2"/>
      <c r="MFR383" s="2"/>
      <c r="MFS383" s="2"/>
      <c r="MFT383" s="2"/>
      <c r="MFU383" s="2"/>
      <c r="MFV383" s="2"/>
      <c r="MFW383" s="2"/>
      <c r="MFX383" s="2"/>
      <c r="MFY383" s="2"/>
      <c r="MFZ383" s="2"/>
      <c r="MGA383" s="2"/>
      <c r="MGB383" s="2"/>
      <c r="MGC383" s="2"/>
      <c r="MGD383" s="2"/>
      <c r="MGE383" s="2"/>
      <c r="MGF383" s="2"/>
      <c r="MGG383" s="2"/>
      <c r="MGH383" s="2"/>
      <c r="MGI383" s="2"/>
      <c r="MGJ383" s="2"/>
      <c r="MGK383" s="2"/>
      <c r="MGL383" s="2"/>
      <c r="MGM383" s="2"/>
      <c r="MGN383" s="2"/>
      <c r="MGO383" s="2"/>
      <c r="MGP383" s="2"/>
      <c r="MGQ383" s="2"/>
      <c r="MGR383" s="2"/>
      <c r="MGS383" s="2"/>
      <c r="MGT383" s="2"/>
      <c r="MGU383" s="2"/>
      <c r="MGV383" s="2"/>
      <c r="MGW383" s="2"/>
      <c r="MGX383" s="2"/>
      <c r="MGY383" s="2"/>
      <c r="MGZ383" s="2"/>
      <c r="MHA383" s="2"/>
      <c r="MHB383" s="2"/>
      <c r="MHC383" s="2"/>
      <c r="MHD383" s="2"/>
      <c r="MHE383" s="2"/>
      <c r="MHF383" s="2"/>
      <c r="MHG383" s="2"/>
      <c r="MHH383" s="2"/>
      <c r="MHI383" s="2"/>
      <c r="MHJ383" s="2"/>
      <c r="MHK383" s="2"/>
      <c r="MHL383" s="2"/>
      <c r="MHM383" s="2"/>
      <c r="MHN383" s="2"/>
      <c r="MHO383" s="2"/>
      <c r="MHP383" s="2"/>
      <c r="MHQ383" s="2"/>
      <c r="MHR383" s="2"/>
      <c r="MHS383" s="2"/>
      <c r="MHT383" s="2"/>
      <c r="MHU383" s="2"/>
      <c r="MHV383" s="2"/>
      <c r="MHW383" s="2"/>
      <c r="MHX383" s="2"/>
      <c r="MHY383" s="2"/>
      <c r="MHZ383" s="2"/>
      <c r="MIA383" s="2"/>
      <c r="MIB383" s="2"/>
      <c r="MIC383" s="2"/>
      <c r="MID383" s="2"/>
      <c r="MIE383" s="2"/>
      <c r="MIF383" s="2"/>
      <c r="MIG383" s="2"/>
      <c r="MIH383" s="2"/>
      <c r="MII383" s="2"/>
      <c r="MIJ383" s="2"/>
      <c r="MIK383" s="2"/>
      <c r="MIL383" s="2"/>
      <c r="MIM383" s="2"/>
      <c r="MIN383" s="2"/>
      <c r="MIO383" s="2"/>
      <c r="MIP383" s="2"/>
      <c r="MIQ383" s="2"/>
      <c r="MIR383" s="2"/>
      <c r="MIS383" s="2"/>
      <c r="MIT383" s="2"/>
      <c r="MIU383" s="2"/>
      <c r="MIV383" s="2"/>
      <c r="MIW383" s="2"/>
      <c r="MIX383" s="2"/>
      <c r="MIY383" s="2"/>
      <c r="MIZ383" s="2"/>
      <c r="MJA383" s="2"/>
      <c r="MJB383" s="2"/>
      <c r="MJC383" s="2"/>
      <c r="MJD383" s="2"/>
      <c r="MJE383" s="2"/>
      <c r="MJF383" s="2"/>
      <c r="MJG383" s="2"/>
      <c r="MJH383" s="2"/>
      <c r="MJI383" s="2"/>
      <c r="MJJ383" s="2"/>
      <c r="MJK383" s="2"/>
      <c r="MJL383" s="2"/>
      <c r="MJM383" s="2"/>
      <c r="MJN383" s="2"/>
      <c r="MJO383" s="2"/>
      <c r="MJP383" s="2"/>
      <c r="MJQ383" s="2"/>
      <c r="MJR383" s="2"/>
      <c r="MJS383" s="2"/>
      <c r="MJT383" s="2"/>
      <c r="MJU383" s="2"/>
      <c r="MJV383" s="2"/>
      <c r="MJW383" s="2"/>
      <c r="MJX383" s="2"/>
      <c r="MJY383" s="2"/>
      <c r="MJZ383" s="2"/>
      <c r="MKA383" s="2"/>
      <c r="MKB383" s="2"/>
      <c r="MKC383" s="2"/>
      <c r="MKD383" s="2"/>
      <c r="MKE383" s="2"/>
      <c r="MKF383" s="2"/>
      <c r="MKG383" s="2"/>
      <c r="MKH383" s="2"/>
      <c r="MKI383" s="2"/>
      <c r="MKJ383" s="2"/>
      <c r="MKK383" s="2"/>
      <c r="MKL383" s="2"/>
      <c r="MKM383" s="2"/>
      <c r="MKN383" s="2"/>
      <c r="MKO383" s="2"/>
      <c r="MKP383" s="2"/>
      <c r="MKQ383" s="2"/>
      <c r="MKR383" s="2"/>
      <c r="MKS383" s="2"/>
      <c r="MKT383" s="2"/>
      <c r="MKU383" s="2"/>
      <c r="MKV383" s="2"/>
      <c r="MKW383" s="2"/>
      <c r="MKX383" s="2"/>
      <c r="MKY383" s="2"/>
      <c r="MKZ383" s="2"/>
      <c r="MLA383" s="2"/>
      <c r="MLB383" s="2"/>
      <c r="MLC383" s="2"/>
      <c r="MLD383" s="2"/>
      <c r="MLE383" s="2"/>
      <c r="MLF383" s="2"/>
      <c r="MLG383" s="2"/>
      <c r="MLH383" s="2"/>
      <c r="MLI383" s="2"/>
      <c r="MLJ383" s="2"/>
      <c r="MLK383" s="2"/>
      <c r="MLL383" s="2"/>
      <c r="MLM383" s="2"/>
      <c r="MLN383" s="2"/>
      <c r="MLO383" s="2"/>
      <c r="MLP383" s="2"/>
      <c r="MLQ383" s="2"/>
      <c r="MLR383" s="2"/>
      <c r="MLS383" s="2"/>
      <c r="MLT383" s="2"/>
      <c r="MLU383" s="2"/>
      <c r="MLV383" s="2"/>
      <c r="MLW383" s="2"/>
      <c r="MLX383" s="2"/>
      <c r="MLY383" s="2"/>
      <c r="MLZ383" s="2"/>
      <c r="MMA383" s="2"/>
      <c r="MMB383" s="2"/>
      <c r="MMC383" s="2"/>
      <c r="MMD383" s="2"/>
      <c r="MME383" s="2"/>
      <c r="MMF383" s="2"/>
      <c r="MMG383" s="2"/>
      <c r="MMH383" s="2"/>
      <c r="MMI383" s="2"/>
      <c r="MMJ383" s="2"/>
      <c r="MMK383" s="2"/>
      <c r="MML383" s="2"/>
      <c r="MMM383" s="2"/>
      <c r="MMN383" s="2"/>
      <c r="MMO383" s="2"/>
      <c r="MMP383" s="2"/>
      <c r="MMQ383" s="2"/>
      <c r="MMR383" s="2"/>
      <c r="MMS383" s="2"/>
      <c r="MMT383" s="2"/>
      <c r="MMU383" s="2"/>
      <c r="MMV383" s="2"/>
      <c r="MMW383" s="2"/>
      <c r="MMX383" s="2"/>
      <c r="MMY383" s="2"/>
      <c r="MMZ383" s="2"/>
      <c r="MNA383" s="2"/>
      <c r="MNB383" s="2"/>
      <c r="MNC383" s="2"/>
      <c r="MND383" s="2"/>
      <c r="MNE383" s="2"/>
      <c r="MNF383" s="2"/>
      <c r="MNG383" s="2"/>
      <c r="MNH383" s="2"/>
      <c r="MNI383" s="2"/>
      <c r="MNJ383" s="2"/>
      <c r="MNK383" s="2"/>
      <c r="MNL383" s="2"/>
      <c r="MNM383" s="2"/>
      <c r="MNN383" s="2"/>
      <c r="MNO383" s="2"/>
      <c r="MNP383" s="2"/>
      <c r="MNQ383" s="2"/>
      <c r="MNR383" s="2"/>
      <c r="MNS383" s="2"/>
      <c r="MNT383" s="2"/>
      <c r="MNU383" s="2"/>
      <c r="MNV383" s="2"/>
      <c r="MNW383" s="2"/>
      <c r="MNX383" s="2"/>
      <c r="MNY383" s="2"/>
      <c r="MNZ383" s="2"/>
      <c r="MOA383" s="2"/>
      <c r="MOB383" s="2"/>
      <c r="MOC383" s="2"/>
      <c r="MOD383" s="2"/>
      <c r="MOE383" s="2"/>
      <c r="MOF383" s="2"/>
      <c r="MOG383" s="2"/>
      <c r="MOH383" s="2"/>
      <c r="MOI383" s="2"/>
      <c r="MOJ383" s="2"/>
      <c r="MOK383" s="2"/>
      <c r="MOL383" s="2"/>
      <c r="MOM383" s="2"/>
      <c r="MON383" s="2"/>
      <c r="MOO383" s="2"/>
      <c r="MOP383" s="2"/>
      <c r="MOQ383" s="2"/>
      <c r="MOR383" s="2"/>
      <c r="MOS383" s="2"/>
      <c r="MOT383" s="2"/>
      <c r="MOU383" s="2"/>
      <c r="MOV383" s="2"/>
      <c r="MOW383" s="2"/>
      <c r="MOX383" s="2"/>
      <c r="MOY383" s="2"/>
      <c r="MOZ383" s="2"/>
      <c r="MPA383" s="2"/>
      <c r="MPB383" s="2"/>
      <c r="MPC383" s="2"/>
      <c r="MPD383" s="2"/>
      <c r="MPE383" s="2"/>
      <c r="MPF383" s="2"/>
      <c r="MPG383" s="2"/>
      <c r="MPH383" s="2"/>
      <c r="MPI383" s="2"/>
      <c r="MPJ383" s="2"/>
      <c r="MPK383" s="2"/>
      <c r="MPL383" s="2"/>
      <c r="MPM383" s="2"/>
      <c r="MPN383" s="2"/>
      <c r="MPO383" s="2"/>
      <c r="MPP383" s="2"/>
      <c r="MPQ383" s="2"/>
      <c r="MPR383" s="2"/>
      <c r="MPS383" s="2"/>
      <c r="MPT383" s="2"/>
      <c r="MPU383" s="2"/>
      <c r="MPV383" s="2"/>
      <c r="MPW383" s="2"/>
      <c r="MPX383" s="2"/>
      <c r="MPY383" s="2"/>
      <c r="MPZ383" s="2"/>
      <c r="MQA383" s="2"/>
      <c r="MQB383" s="2"/>
      <c r="MQC383" s="2"/>
      <c r="MQD383" s="2"/>
      <c r="MQE383" s="2"/>
      <c r="MQF383" s="2"/>
      <c r="MQG383" s="2"/>
      <c r="MQH383" s="2"/>
      <c r="MQI383" s="2"/>
      <c r="MQJ383" s="2"/>
      <c r="MQK383" s="2"/>
      <c r="MQL383" s="2"/>
      <c r="MQM383" s="2"/>
      <c r="MQN383" s="2"/>
      <c r="MQO383" s="2"/>
      <c r="MQP383" s="2"/>
      <c r="MQQ383" s="2"/>
      <c r="MQR383" s="2"/>
      <c r="MQS383" s="2"/>
      <c r="MQT383" s="2"/>
      <c r="MQU383" s="2"/>
      <c r="MQV383" s="2"/>
      <c r="MQW383" s="2"/>
      <c r="MQX383" s="2"/>
      <c r="MQY383" s="2"/>
      <c r="MQZ383" s="2"/>
      <c r="MRA383" s="2"/>
      <c r="MRB383" s="2"/>
      <c r="MRC383" s="2"/>
      <c r="MRD383" s="2"/>
      <c r="MRE383" s="2"/>
      <c r="MRF383" s="2"/>
      <c r="MRG383" s="2"/>
      <c r="MRH383" s="2"/>
      <c r="MRI383" s="2"/>
      <c r="MRJ383" s="2"/>
      <c r="MRK383" s="2"/>
      <c r="MRL383" s="2"/>
      <c r="MRM383" s="2"/>
      <c r="MRN383" s="2"/>
      <c r="MRO383" s="2"/>
      <c r="MRP383" s="2"/>
      <c r="MRQ383" s="2"/>
      <c r="MRR383" s="2"/>
      <c r="MRS383" s="2"/>
      <c r="MRT383" s="2"/>
      <c r="MRU383" s="2"/>
      <c r="MRV383" s="2"/>
      <c r="MRW383" s="2"/>
      <c r="MRX383" s="2"/>
      <c r="MRY383" s="2"/>
      <c r="MRZ383" s="2"/>
      <c r="MSA383" s="2"/>
      <c r="MSB383" s="2"/>
      <c r="MSC383" s="2"/>
      <c r="MSD383" s="2"/>
      <c r="MSE383" s="2"/>
      <c r="MSF383" s="2"/>
      <c r="MSG383" s="2"/>
      <c r="MSH383" s="2"/>
      <c r="MSI383" s="2"/>
      <c r="MSJ383" s="2"/>
      <c r="MSK383" s="2"/>
      <c r="MSL383" s="2"/>
      <c r="MSM383" s="2"/>
      <c r="MSN383" s="2"/>
      <c r="MSO383" s="2"/>
      <c r="MSP383" s="2"/>
      <c r="MSQ383" s="2"/>
      <c r="MSR383" s="2"/>
      <c r="MSS383" s="2"/>
      <c r="MST383" s="2"/>
      <c r="MSU383" s="2"/>
      <c r="MSV383" s="2"/>
      <c r="MSW383" s="2"/>
      <c r="MSX383" s="2"/>
      <c r="MSY383" s="2"/>
      <c r="MSZ383" s="2"/>
      <c r="MTA383" s="2"/>
      <c r="MTB383" s="2"/>
      <c r="MTC383" s="2"/>
      <c r="MTD383" s="2"/>
      <c r="MTE383" s="2"/>
      <c r="MTF383" s="2"/>
      <c r="MTG383" s="2"/>
      <c r="MTH383" s="2"/>
      <c r="MTI383" s="2"/>
      <c r="MTJ383" s="2"/>
      <c r="MTK383" s="2"/>
      <c r="MTL383" s="2"/>
      <c r="MTM383" s="2"/>
      <c r="MTN383" s="2"/>
      <c r="MTO383" s="2"/>
      <c r="MTP383" s="2"/>
      <c r="MTQ383" s="2"/>
      <c r="MTR383" s="2"/>
      <c r="MTS383" s="2"/>
      <c r="MTT383" s="2"/>
      <c r="MTU383" s="2"/>
      <c r="MTV383" s="2"/>
      <c r="MTW383" s="2"/>
      <c r="MTX383" s="2"/>
      <c r="MTY383" s="2"/>
      <c r="MTZ383" s="2"/>
      <c r="MUA383" s="2"/>
      <c r="MUB383" s="2"/>
      <c r="MUC383" s="2"/>
      <c r="MUD383" s="2"/>
      <c r="MUE383" s="2"/>
      <c r="MUF383" s="2"/>
      <c r="MUG383" s="2"/>
      <c r="MUH383" s="2"/>
      <c r="MUI383" s="2"/>
      <c r="MUJ383" s="2"/>
      <c r="MUK383" s="2"/>
      <c r="MUL383" s="2"/>
      <c r="MUM383" s="2"/>
      <c r="MUN383" s="2"/>
      <c r="MUO383" s="2"/>
      <c r="MUP383" s="2"/>
      <c r="MUQ383" s="2"/>
      <c r="MUR383" s="2"/>
      <c r="MUS383" s="2"/>
      <c r="MUT383" s="2"/>
      <c r="MUU383" s="2"/>
      <c r="MUV383" s="2"/>
      <c r="MUW383" s="2"/>
      <c r="MUX383" s="2"/>
      <c r="MUY383" s="2"/>
      <c r="MUZ383" s="2"/>
      <c r="MVA383" s="2"/>
      <c r="MVB383" s="2"/>
      <c r="MVC383" s="2"/>
      <c r="MVD383" s="2"/>
      <c r="MVE383" s="2"/>
      <c r="MVF383" s="2"/>
      <c r="MVG383" s="2"/>
      <c r="MVH383" s="2"/>
      <c r="MVI383" s="2"/>
      <c r="MVJ383" s="2"/>
      <c r="MVK383" s="2"/>
      <c r="MVL383" s="2"/>
      <c r="MVM383" s="2"/>
      <c r="MVN383" s="2"/>
      <c r="MVO383" s="2"/>
      <c r="MVP383" s="2"/>
      <c r="MVQ383" s="2"/>
      <c r="MVR383" s="2"/>
      <c r="MVS383" s="2"/>
      <c r="MVT383" s="2"/>
      <c r="MVU383" s="2"/>
      <c r="MVV383" s="2"/>
      <c r="MVW383" s="2"/>
      <c r="MVX383" s="2"/>
      <c r="MVY383" s="2"/>
      <c r="MVZ383" s="2"/>
      <c r="MWA383" s="2"/>
      <c r="MWB383" s="2"/>
      <c r="MWC383" s="2"/>
      <c r="MWD383" s="2"/>
      <c r="MWE383" s="2"/>
      <c r="MWF383" s="2"/>
      <c r="MWG383" s="2"/>
      <c r="MWH383" s="2"/>
      <c r="MWI383" s="2"/>
      <c r="MWJ383" s="2"/>
      <c r="MWK383" s="2"/>
      <c r="MWL383" s="2"/>
      <c r="MWM383" s="2"/>
      <c r="MWN383" s="2"/>
      <c r="MWO383" s="2"/>
      <c r="MWP383" s="2"/>
      <c r="MWQ383" s="2"/>
      <c r="MWR383" s="2"/>
      <c r="MWS383" s="2"/>
      <c r="MWT383" s="2"/>
      <c r="MWU383" s="2"/>
      <c r="MWV383" s="2"/>
      <c r="MWW383" s="2"/>
      <c r="MWX383" s="2"/>
      <c r="MWY383" s="2"/>
      <c r="MWZ383" s="2"/>
      <c r="MXA383" s="2"/>
      <c r="MXB383" s="2"/>
      <c r="MXC383" s="2"/>
      <c r="MXD383" s="2"/>
      <c r="MXE383" s="2"/>
      <c r="MXF383" s="2"/>
      <c r="MXG383" s="2"/>
      <c r="MXH383" s="2"/>
      <c r="MXI383" s="2"/>
      <c r="MXJ383" s="2"/>
      <c r="MXK383" s="2"/>
      <c r="MXL383" s="2"/>
      <c r="MXM383" s="2"/>
      <c r="MXN383" s="2"/>
      <c r="MXO383" s="2"/>
      <c r="MXP383" s="2"/>
      <c r="MXQ383" s="2"/>
      <c r="MXR383" s="2"/>
      <c r="MXS383" s="2"/>
      <c r="MXT383" s="2"/>
      <c r="MXU383" s="2"/>
      <c r="MXV383" s="2"/>
      <c r="MXW383" s="2"/>
      <c r="MXX383" s="2"/>
      <c r="MXY383" s="2"/>
      <c r="MXZ383" s="2"/>
      <c r="MYA383" s="2"/>
      <c r="MYB383" s="2"/>
      <c r="MYC383" s="2"/>
      <c r="MYD383" s="2"/>
      <c r="MYE383" s="2"/>
      <c r="MYF383" s="2"/>
      <c r="MYG383" s="2"/>
      <c r="MYH383" s="2"/>
      <c r="MYI383" s="2"/>
      <c r="MYJ383" s="2"/>
      <c r="MYK383" s="2"/>
      <c r="MYL383" s="2"/>
      <c r="MYM383" s="2"/>
      <c r="MYN383" s="2"/>
      <c r="MYO383" s="2"/>
      <c r="MYP383" s="2"/>
      <c r="MYQ383" s="2"/>
      <c r="MYR383" s="2"/>
      <c r="MYS383" s="2"/>
      <c r="MYT383" s="2"/>
      <c r="MYU383" s="2"/>
      <c r="MYV383" s="2"/>
      <c r="MYW383" s="2"/>
      <c r="MYX383" s="2"/>
      <c r="MYY383" s="2"/>
      <c r="MYZ383" s="2"/>
      <c r="MZA383" s="2"/>
      <c r="MZB383" s="2"/>
      <c r="MZC383" s="2"/>
      <c r="MZD383" s="2"/>
      <c r="MZE383" s="2"/>
      <c r="MZF383" s="2"/>
      <c r="MZG383" s="2"/>
      <c r="MZH383" s="2"/>
      <c r="MZI383" s="2"/>
      <c r="MZJ383" s="2"/>
      <c r="MZK383" s="2"/>
      <c r="MZL383" s="2"/>
      <c r="MZM383" s="2"/>
      <c r="MZN383" s="2"/>
      <c r="MZO383" s="2"/>
      <c r="MZP383" s="2"/>
      <c r="MZQ383" s="2"/>
      <c r="MZR383" s="2"/>
      <c r="MZS383" s="2"/>
      <c r="MZT383" s="2"/>
      <c r="MZU383" s="2"/>
      <c r="MZV383" s="2"/>
      <c r="MZW383" s="2"/>
      <c r="MZX383" s="2"/>
      <c r="MZY383" s="2"/>
      <c r="MZZ383" s="2"/>
      <c r="NAA383" s="2"/>
      <c r="NAB383" s="2"/>
      <c r="NAC383" s="2"/>
      <c r="NAD383" s="2"/>
      <c r="NAE383" s="2"/>
      <c r="NAF383" s="2"/>
      <c r="NAG383" s="2"/>
      <c r="NAH383" s="2"/>
      <c r="NAI383" s="2"/>
      <c r="NAJ383" s="2"/>
      <c r="NAK383" s="2"/>
      <c r="NAL383" s="2"/>
      <c r="NAM383" s="2"/>
      <c r="NAN383" s="2"/>
      <c r="NAO383" s="2"/>
      <c r="NAP383" s="2"/>
      <c r="NAQ383" s="2"/>
      <c r="NAR383" s="2"/>
      <c r="NAS383" s="2"/>
      <c r="NAT383" s="2"/>
      <c r="NAU383" s="2"/>
      <c r="NAV383" s="2"/>
      <c r="NAW383" s="2"/>
      <c r="NAX383" s="2"/>
      <c r="NAY383" s="2"/>
      <c r="NAZ383" s="2"/>
      <c r="NBA383" s="2"/>
      <c r="NBB383" s="2"/>
      <c r="NBC383" s="2"/>
      <c r="NBD383" s="2"/>
      <c r="NBE383" s="2"/>
      <c r="NBF383" s="2"/>
      <c r="NBG383" s="2"/>
      <c r="NBH383" s="2"/>
      <c r="NBI383" s="2"/>
      <c r="NBJ383" s="2"/>
      <c r="NBK383" s="2"/>
      <c r="NBL383" s="2"/>
      <c r="NBM383" s="2"/>
      <c r="NBN383" s="2"/>
      <c r="NBO383" s="2"/>
      <c r="NBP383" s="2"/>
      <c r="NBQ383" s="2"/>
      <c r="NBR383" s="2"/>
      <c r="NBS383" s="2"/>
      <c r="NBT383" s="2"/>
      <c r="NBU383" s="2"/>
      <c r="NBV383" s="2"/>
      <c r="NBW383" s="2"/>
      <c r="NBX383" s="2"/>
      <c r="NBY383" s="2"/>
      <c r="NBZ383" s="2"/>
      <c r="NCA383" s="2"/>
      <c r="NCB383" s="2"/>
      <c r="NCC383" s="2"/>
      <c r="NCD383" s="2"/>
      <c r="NCE383" s="2"/>
      <c r="NCF383" s="2"/>
      <c r="NCG383" s="2"/>
      <c r="NCH383" s="2"/>
      <c r="NCI383" s="2"/>
      <c r="NCJ383" s="2"/>
      <c r="NCK383" s="2"/>
      <c r="NCL383" s="2"/>
      <c r="NCM383" s="2"/>
      <c r="NCN383" s="2"/>
      <c r="NCO383" s="2"/>
      <c r="NCP383" s="2"/>
      <c r="NCQ383" s="2"/>
      <c r="NCR383" s="2"/>
      <c r="NCS383" s="2"/>
      <c r="NCT383" s="2"/>
      <c r="NCU383" s="2"/>
      <c r="NCV383" s="2"/>
      <c r="NCW383" s="2"/>
      <c r="NCX383" s="2"/>
      <c r="NCY383" s="2"/>
      <c r="NCZ383" s="2"/>
      <c r="NDA383" s="2"/>
      <c r="NDB383" s="2"/>
      <c r="NDC383" s="2"/>
      <c r="NDD383" s="2"/>
      <c r="NDE383" s="2"/>
      <c r="NDF383" s="2"/>
      <c r="NDG383" s="2"/>
      <c r="NDH383" s="2"/>
      <c r="NDI383" s="2"/>
      <c r="NDJ383" s="2"/>
      <c r="NDK383" s="2"/>
      <c r="NDL383" s="2"/>
      <c r="NDM383" s="2"/>
      <c r="NDN383" s="2"/>
      <c r="NDO383" s="2"/>
      <c r="NDP383" s="2"/>
      <c r="NDQ383" s="2"/>
      <c r="NDR383" s="2"/>
      <c r="NDS383" s="2"/>
      <c r="NDT383" s="2"/>
      <c r="NDU383" s="2"/>
      <c r="NDV383" s="2"/>
      <c r="NDW383" s="2"/>
      <c r="NDX383" s="2"/>
      <c r="NDY383" s="2"/>
      <c r="NDZ383" s="2"/>
      <c r="NEA383" s="2"/>
      <c r="NEB383" s="2"/>
      <c r="NEC383" s="2"/>
      <c r="NED383" s="2"/>
      <c r="NEE383" s="2"/>
      <c r="NEF383" s="2"/>
      <c r="NEG383" s="2"/>
      <c r="NEH383" s="2"/>
      <c r="NEI383" s="2"/>
      <c r="NEJ383" s="2"/>
      <c r="NEK383" s="2"/>
      <c r="NEL383" s="2"/>
      <c r="NEM383" s="2"/>
      <c r="NEN383" s="2"/>
      <c r="NEO383" s="2"/>
      <c r="NEP383" s="2"/>
      <c r="NEQ383" s="2"/>
      <c r="NER383" s="2"/>
      <c r="NES383" s="2"/>
      <c r="NET383" s="2"/>
      <c r="NEU383" s="2"/>
      <c r="NEV383" s="2"/>
      <c r="NEW383" s="2"/>
      <c r="NEX383" s="2"/>
      <c r="NEY383" s="2"/>
      <c r="NEZ383" s="2"/>
      <c r="NFA383" s="2"/>
      <c r="NFB383" s="2"/>
      <c r="NFC383" s="2"/>
      <c r="NFD383" s="2"/>
      <c r="NFE383" s="2"/>
      <c r="NFF383" s="2"/>
      <c r="NFG383" s="2"/>
      <c r="NFH383" s="2"/>
      <c r="NFI383" s="2"/>
      <c r="NFJ383" s="2"/>
      <c r="NFK383" s="2"/>
      <c r="NFL383" s="2"/>
      <c r="NFM383" s="2"/>
      <c r="NFN383" s="2"/>
      <c r="NFO383" s="2"/>
      <c r="NFP383" s="2"/>
      <c r="NFQ383" s="2"/>
      <c r="NFR383" s="2"/>
      <c r="NFS383" s="2"/>
      <c r="NFT383" s="2"/>
      <c r="NFU383" s="2"/>
      <c r="NFV383" s="2"/>
      <c r="NFW383" s="2"/>
      <c r="NFX383" s="2"/>
      <c r="NFY383" s="2"/>
      <c r="NFZ383" s="2"/>
      <c r="NGA383" s="2"/>
      <c r="NGB383" s="2"/>
      <c r="NGC383" s="2"/>
      <c r="NGD383" s="2"/>
      <c r="NGE383" s="2"/>
      <c r="NGF383" s="2"/>
      <c r="NGG383" s="2"/>
      <c r="NGH383" s="2"/>
      <c r="NGI383" s="2"/>
      <c r="NGJ383" s="2"/>
      <c r="NGK383" s="2"/>
      <c r="NGL383" s="2"/>
      <c r="NGM383" s="2"/>
      <c r="NGN383" s="2"/>
      <c r="NGO383" s="2"/>
      <c r="NGP383" s="2"/>
      <c r="NGQ383" s="2"/>
      <c r="NGR383" s="2"/>
      <c r="NGS383" s="2"/>
      <c r="NGT383" s="2"/>
      <c r="NGU383" s="2"/>
      <c r="NGV383" s="2"/>
      <c r="NGW383" s="2"/>
      <c r="NGX383" s="2"/>
      <c r="NGY383" s="2"/>
      <c r="NGZ383" s="2"/>
      <c r="NHA383" s="2"/>
      <c r="NHB383" s="2"/>
      <c r="NHC383" s="2"/>
      <c r="NHD383" s="2"/>
      <c r="NHE383" s="2"/>
      <c r="NHF383" s="2"/>
      <c r="NHG383" s="2"/>
      <c r="NHH383" s="2"/>
      <c r="NHI383" s="2"/>
      <c r="NHJ383" s="2"/>
      <c r="NHK383" s="2"/>
      <c r="NHL383" s="2"/>
      <c r="NHM383" s="2"/>
      <c r="NHN383" s="2"/>
      <c r="NHO383" s="2"/>
      <c r="NHP383" s="2"/>
      <c r="NHQ383" s="2"/>
      <c r="NHR383" s="2"/>
      <c r="NHS383" s="2"/>
      <c r="NHT383" s="2"/>
      <c r="NHU383" s="2"/>
      <c r="NHV383" s="2"/>
      <c r="NHW383" s="2"/>
      <c r="NHX383" s="2"/>
      <c r="NHY383" s="2"/>
      <c r="NHZ383" s="2"/>
      <c r="NIA383" s="2"/>
      <c r="NIB383" s="2"/>
      <c r="NIC383" s="2"/>
      <c r="NID383" s="2"/>
      <c r="NIE383" s="2"/>
      <c r="NIF383" s="2"/>
      <c r="NIG383" s="2"/>
      <c r="NIH383" s="2"/>
      <c r="NII383" s="2"/>
      <c r="NIJ383" s="2"/>
      <c r="NIK383" s="2"/>
      <c r="NIL383" s="2"/>
      <c r="NIM383" s="2"/>
      <c r="NIN383" s="2"/>
      <c r="NIO383" s="2"/>
      <c r="NIP383" s="2"/>
      <c r="NIQ383" s="2"/>
      <c r="NIR383" s="2"/>
      <c r="NIS383" s="2"/>
      <c r="NIT383" s="2"/>
      <c r="NIU383" s="2"/>
      <c r="NIV383" s="2"/>
      <c r="NIW383" s="2"/>
      <c r="NIX383" s="2"/>
      <c r="NIY383" s="2"/>
      <c r="NIZ383" s="2"/>
      <c r="NJA383" s="2"/>
      <c r="NJB383" s="2"/>
      <c r="NJC383" s="2"/>
      <c r="NJD383" s="2"/>
      <c r="NJE383" s="2"/>
      <c r="NJF383" s="2"/>
      <c r="NJG383" s="2"/>
      <c r="NJH383" s="2"/>
      <c r="NJI383" s="2"/>
      <c r="NJJ383" s="2"/>
      <c r="NJK383" s="2"/>
      <c r="NJL383" s="2"/>
      <c r="NJM383" s="2"/>
      <c r="NJN383" s="2"/>
      <c r="NJO383" s="2"/>
      <c r="NJP383" s="2"/>
      <c r="NJQ383" s="2"/>
      <c r="NJR383" s="2"/>
      <c r="NJS383" s="2"/>
      <c r="NJT383" s="2"/>
      <c r="NJU383" s="2"/>
      <c r="NJV383" s="2"/>
      <c r="NJW383" s="2"/>
      <c r="NJX383" s="2"/>
      <c r="NJY383" s="2"/>
      <c r="NJZ383" s="2"/>
      <c r="NKA383" s="2"/>
      <c r="NKB383" s="2"/>
      <c r="NKC383" s="2"/>
      <c r="NKD383" s="2"/>
      <c r="NKE383" s="2"/>
      <c r="NKF383" s="2"/>
      <c r="NKG383" s="2"/>
      <c r="NKH383" s="2"/>
      <c r="NKI383" s="2"/>
      <c r="NKJ383" s="2"/>
      <c r="NKK383" s="2"/>
      <c r="NKL383" s="2"/>
      <c r="NKM383" s="2"/>
      <c r="NKN383" s="2"/>
      <c r="NKO383" s="2"/>
      <c r="NKP383" s="2"/>
      <c r="NKQ383" s="2"/>
      <c r="NKR383" s="2"/>
      <c r="NKS383" s="2"/>
      <c r="NKT383" s="2"/>
      <c r="NKU383" s="2"/>
      <c r="NKV383" s="2"/>
      <c r="NKW383" s="2"/>
      <c r="NKX383" s="2"/>
      <c r="NKY383" s="2"/>
      <c r="NKZ383" s="2"/>
      <c r="NLA383" s="2"/>
      <c r="NLB383" s="2"/>
      <c r="NLC383" s="2"/>
      <c r="NLD383" s="2"/>
      <c r="NLE383" s="2"/>
      <c r="NLF383" s="2"/>
      <c r="NLG383" s="2"/>
      <c r="NLH383" s="2"/>
      <c r="NLI383" s="2"/>
      <c r="NLJ383" s="2"/>
      <c r="NLK383" s="2"/>
      <c r="NLL383" s="2"/>
      <c r="NLM383" s="2"/>
      <c r="NLN383" s="2"/>
      <c r="NLO383" s="2"/>
      <c r="NLP383" s="2"/>
      <c r="NLQ383" s="2"/>
      <c r="NLR383" s="2"/>
      <c r="NLS383" s="2"/>
      <c r="NLT383" s="2"/>
      <c r="NLU383" s="2"/>
      <c r="NLV383" s="2"/>
      <c r="NLW383" s="2"/>
      <c r="NLX383" s="2"/>
      <c r="NLY383" s="2"/>
      <c r="NLZ383" s="2"/>
      <c r="NMA383" s="2"/>
      <c r="NMB383" s="2"/>
      <c r="NMC383" s="2"/>
      <c r="NMD383" s="2"/>
      <c r="NME383" s="2"/>
      <c r="NMF383" s="2"/>
      <c r="NMG383" s="2"/>
      <c r="NMH383" s="2"/>
      <c r="NMI383" s="2"/>
      <c r="NMJ383" s="2"/>
      <c r="NMK383" s="2"/>
      <c r="NML383" s="2"/>
      <c r="NMM383" s="2"/>
      <c r="NMN383" s="2"/>
      <c r="NMO383" s="2"/>
      <c r="NMP383" s="2"/>
      <c r="NMQ383" s="2"/>
      <c r="NMR383" s="2"/>
      <c r="NMS383" s="2"/>
      <c r="NMT383" s="2"/>
      <c r="NMU383" s="2"/>
      <c r="NMV383" s="2"/>
      <c r="NMW383" s="2"/>
      <c r="NMX383" s="2"/>
      <c r="NMY383" s="2"/>
      <c r="NMZ383" s="2"/>
      <c r="NNA383" s="2"/>
      <c r="NNB383" s="2"/>
      <c r="NNC383" s="2"/>
      <c r="NND383" s="2"/>
      <c r="NNE383" s="2"/>
      <c r="NNF383" s="2"/>
      <c r="NNG383" s="2"/>
      <c r="NNH383" s="2"/>
      <c r="NNI383" s="2"/>
      <c r="NNJ383" s="2"/>
      <c r="NNK383" s="2"/>
      <c r="NNL383" s="2"/>
      <c r="NNM383" s="2"/>
      <c r="NNN383" s="2"/>
      <c r="NNO383" s="2"/>
      <c r="NNP383" s="2"/>
      <c r="NNQ383" s="2"/>
      <c r="NNR383" s="2"/>
      <c r="NNS383" s="2"/>
      <c r="NNT383" s="2"/>
      <c r="NNU383" s="2"/>
      <c r="NNV383" s="2"/>
      <c r="NNW383" s="2"/>
      <c r="NNX383" s="2"/>
      <c r="NNY383" s="2"/>
      <c r="NNZ383" s="2"/>
      <c r="NOA383" s="2"/>
      <c r="NOB383" s="2"/>
      <c r="NOC383" s="2"/>
      <c r="NOD383" s="2"/>
      <c r="NOE383" s="2"/>
      <c r="NOF383" s="2"/>
      <c r="NOG383" s="2"/>
      <c r="NOH383" s="2"/>
      <c r="NOI383" s="2"/>
      <c r="NOJ383" s="2"/>
      <c r="NOK383" s="2"/>
      <c r="NOL383" s="2"/>
      <c r="NOM383" s="2"/>
      <c r="NON383" s="2"/>
      <c r="NOO383" s="2"/>
      <c r="NOP383" s="2"/>
      <c r="NOQ383" s="2"/>
      <c r="NOR383" s="2"/>
      <c r="NOS383" s="2"/>
      <c r="NOT383" s="2"/>
      <c r="NOU383" s="2"/>
      <c r="NOV383" s="2"/>
      <c r="NOW383" s="2"/>
      <c r="NOX383" s="2"/>
      <c r="NOY383" s="2"/>
      <c r="NOZ383" s="2"/>
      <c r="NPA383" s="2"/>
      <c r="NPB383" s="2"/>
      <c r="NPC383" s="2"/>
      <c r="NPD383" s="2"/>
      <c r="NPE383" s="2"/>
      <c r="NPF383" s="2"/>
      <c r="NPG383" s="2"/>
      <c r="NPH383" s="2"/>
      <c r="NPI383" s="2"/>
      <c r="NPJ383" s="2"/>
      <c r="NPK383" s="2"/>
      <c r="NPL383" s="2"/>
      <c r="NPM383" s="2"/>
      <c r="NPN383" s="2"/>
      <c r="NPO383" s="2"/>
      <c r="NPP383" s="2"/>
      <c r="NPQ383" s="2"/>
      <c r="NPR383" s="2"/>
      <c r="NPS383" s="2"/>
      <c r="NPT383" s="2"/>
      <c r="NPU383" s="2"/>
      <c r="NPV383" s="2"/>
      <c r="NPW383" s="2"/>
      <c r="NPX383" s="2"/>
      <c r="NPY383" s="2"/>
      <c r="NPZ383" s="2"/>
      <c r="NQA383" s="2"/>
      <c r="NQB383" s="2"/>
      <c r="NQC383" s="2"/>
      <c r="NQD383" s="2"/>
      <c r="NQE383" s="2"/>
      <c r="NQF383" s="2"/>
      <c r="NQG383" s="2"/>
      <c r="NQH383" s="2"/>
      <c r="NQI383" s="2"/>
      <c r="NQJ383" s="2"/>
      <c r="NQK383" s="2"/>
      <c r="NQL383" s="2"/>
      <c r="NQM383" s="2"/>
      <c r="NQN383" s="2"/>
      <c r="NQO383" s="2"/>
      <c r="NQP383" s="2"/>
      <c r="NQQ383" s="2"/>
      <c r="NQR383" s="2"/>
      <c r="NQS383" s="2"/>
      <c r="NQT383" s="2"/>
      <c r="NQU383" s="2"/>
      <c r="NQV383" s="2"/>
      <c r="NQW383" s="2"/>
      <c r="NQX383" s="2"/>
      <c r="NQY383" s="2"/>
      <c r="NQZ383" s="2"/>
      <c r="NRA383" s="2"/>
      <c r="NRB383" s="2"/>
      <c r="NRC383" s="2"/>
      <c r="NRD383" s="2"/>
      <c r="NRE383" s="2"/>
      <c r="NRF383" s="2"/>
      <c r="NRG383" s="2"/>
      <c r="NRH383" s="2"/>
      <c r="NRI383" s="2"/>
      <c r="NRJ383" s="2"/>
      <c r="NRK383" s="2"/>
      <c r="NRL383" s="2"/>
      <c r="NRM383" s="2"/>
      <c r="NRN383" s="2"/>
      <c r="NRO383" s="2"/>
      <c r="NRP383" s="2"/>
      <c r="NRQ383" s="2"/>
      <c r="NRR383" s="2"/>
      <c r="NRS383" s="2"/>
      <c r="NRT383" s="2"/>
      <c r="NRU383" s="2"/>
      <c r="NRV383" s="2"/>
      <c r="NRW383" s="2"/>
      <c r="NRX383" s="2"/>
      <c r="NRY383" s="2"/>
      <c r="NRZ383" s="2"/>
      <c r="NSA383" s="2"/>
      <c r="NSB383" s="2"/>
      <c r="NSC383" s="2"/>
      <c r="NSD383" s="2"/>
      <c r="NSE383" s="2"/>
      <c r="NSF383" s="2"/>
      <c r="NSG383" s="2"/>
      <c r="NSH383" s="2"/>
      <c r="NSI383" s="2"/>
      <c r="NSJ383" s="2"/>
      <c r="NSK383" s="2"/>
      <c r="NSL383" s="2"/>
      <c r="NSM383" s="2"/>
      <c r="NSN383" s="2"/>
      <c r="NSO383" s="2"/>
      <c r="NSP383" s="2"/>
      <c r="NSQ383" s="2"/>
      <c r="NSR383" s="2"/>
      <c r="NSS383" s="2"/>
      <c r="NST383" s="2"/>
      <c r="NSU383" s="2"/>
      <c r="NSV383" s="2"/>
      <c r="NSW383" s="2"/>
      <c r="NSX383" s="2"/>
      <c r="NSY383" s="2"/>
      <c r="NSZ383" s="2"/>
      <c r="NTA383" s="2"/>
      <c r="NTB383" s="2"/>
      <c r="NTC383" s="2"/>
      <c r="NTD383" s="2"/>
      <c r="NTE383" s="2"/>
      <c r="NTF383" s="2"/>
      <c r="NTG383" s="2"/>
      <c r="NTH383" s="2"/>
      <c r="NTI383" s="2"/>
      <c r="NTJ383" s="2"/>
      <c r="NTK383" s="2"/>
      <c r="NTL383" s="2"/>
      <c r="NTM383" s="2"/>
      <c r="NTN383" s="2"/>
      <c r="NTO383" s="2"/>
      <c r="NTP383" s="2"/>
      <c r="NTQ383" s="2"/>
      <c r="NTR383" s="2"/>
      <c r="NTS383" s="2"/>
      <c r="NTT383" s="2"/>
      <c r="NTU383" s="2"/>
      <c r="NTV383" s="2"/>
      <c r="NTW383" s="2"/>
      <c r="NTX383" s="2"/>
      <c r="NTY383" s="2"/>
      <c r="NTZ383" s="2"/>
      <c r="NUA383" s="2"/>
      <c r="NUB383" s="2"/>
      <c r="NUC383" s="2"/>
      <c r="NUD383" s="2"/>
      <c r="NUE383" s="2"/>
      <c r="NUF383" s="2"/>
      <c r="NUG383" s="2"/>
      <c r="NUH383" s="2"/>
      <c r="NUI383" s="2"/>
      <c r="NUJ383" s="2"/>
      <c r="NUK383" s="2"/>
      <c r="NUL383" s="2"/>
      <c r="NUM383" s="2"/>
      <c r="NUN383" s="2"/>
      <c r="NUO383" s="2"/>
      <c r="NUP383" s="2"/>
      <c r="NUQ383" s="2"/>
      <c r="NUR383" s="2"/>
      <c r="NUS383" s="2"/>
      <c r="NUT383" s="2"/>
      <c r="NUU383" s="2"/>
      <c r="NUV383" s="2"/>
      <c r="NUW383" s="2"/>
      <c r="NUX383" s="2"/>
      <c r="NUY383" s="2"/>
      <c r="NUZ383" s="2"/>
      <c r="NVA383" s="2"/>
      <c r="NVB383" s="2"/>
      <c r="NVC383" s="2"/>
      <c r="NVD383" s="2"/>
      <c r="NVE383" s="2"/>
      <c r="NVF383" s="2"/>
      <c r="NVG383" s="2"/>
      <c r="NVH383" s="2"/>
      <c r="NVI383" s="2"/>
      <c r="NVJ383" s="2"/>
      <c r="NVK383" s="2"/>
      <c r="NVL383" s="2"/>
      <c r="NVM383" s="2"/>
      <c r="NVN383" s="2"/>
      <c r="NVO383" s="2"/>
      <c r="NVP383" s="2"/>
      <c r="NVQ383" s="2"/>
      <c r="NVR383" s="2"/>
      <c r="NVS383" s="2"/>
      <c r="NVT383" s="2"/>
      <c r="NVU383" s="2"/>
      <c r="NVV383" s="2"/>
      <c r="NVW383" s="2"/>
      <c r="NVX383" s="2"/>
      <c r="NVY383" s="2"/>
      <c r="NVZ383" s="2"/>
      <c r="NWA383" s="2"/>
      <c r="NWB383" s="2"/>
      <c r="NWC383" s="2"/>
      <c r="NWD383" s="2"/>
      <c r="NWE383" s="2"/>
      <c r="NWF383" s="2"/>
      <c r="NWG383" s="2"/>
      <c r="NWH383" s="2"/>
      <c r="NWI383" s="2"/>
      <c r="NWJ383" s="2"/>
      <c r="NWK383" s="2"/>
      <c r="NWL383" s="2"/>
      <c r="NWM383" s="2"/>
      <c r="NWN383" s="2"/>
      <c r="NWO383" s="2"/>
      <c r="NWP383" s="2"/>
      <c r="NWQ383" s="2"/>
      <c r="NWR383" s="2"/>
      <c r="NWS383" s="2"/>
      <c r="NWT383" s="2"/>
      <c r="NWU383" s="2"/>
      <c r="NWV383" s="2"/>
      <c r="NWW383" s="2"/>
      <c r="NWX383" s="2"/>
      <c r="NWY383" s="2"/>
      <c r="NWZ383" s="2"/>
      <c r="NXA383" s="2"/>
      <c r="NXB383" s="2"/>
      <c r="NXC383" s="2"/>
      <c r="NXD383" s="2"/>
      <c r="NXE383" s="2"/>
      <c r="NXF383" s="2"/>
      <c r="NXG383" s="2"/>
      <c r="NXH383" s="2"/>
      <c r="NXI383" s="2"/>
      <c r="NXJ383" s="2"/>
      <c r="NXK383" s="2"/>
      <c r="NXL383" s="2"/>
      <c r="NXM383" s="2"/>
      <c r="NXN383" s="2"/>
      <c r="NXO383" s="2"/>
      <c r="NXP383" s="2"/>
      <c r="NXQ383" s="2"/>
      <c r="NXR383" s="2"/>
      <c r="NXS383" s="2"/>
      <c r="NXT383" s="2"/>
      <c r="NXU383" s="2"/>
      <c r="NXV383" s="2"/>
      <c r="NXW383" s="2"/>
      <c r="NXX383" s="2"/>
      <c r="NXY383" s="2"/>
      <c r="NXZ383" s="2"/>
      <c r="NYA383" s="2"/>
      <c r="NYB383" s="2"/>
      <c r="NYC383" s="2"/>
      <c r="NYD383" s="2"/>
      <c r="NYE383" s="2"/>
      <c r="NYF383" s="2"/>
      <c r="NYG383" s="2"/>
      <c r="NYH383" s="2"/>
      <c r="NYI383" s="2"/>
      <c r="NYJ383" s="2"/>
      <c r="NYK383" s="2"/>
      <c r="NYL383" s="2"/>
      <c r="NYM383" s="2"/>
      <c r="NYN383" s="2"/>
      <c r="NYO383" s="2"/>
      <c r="NYP383" s="2"/>
      <c r="NYQ383" s="2"/>
      <c r="NYR383" s="2"/>
      <c r="NYS383" s="2"/>
      <c r="NYT383" s="2"/>
      <c r="NYU383" s="2"/>
      <c r="NYV383" s="2"/>
      <c r="NYW383" s="2"/>
      <c r="NYX383" s="2"/>
      <c r="NYY383" s="2"/>
      <c r="NYZ383" s="2"/>
      <c r="NZA383" s="2"/>
      <c r="NZB383" s="2"/>
      <c r="NZC383" s="2"/>
      <c r="NZD383" s="2"/>
      <c r="NZE383" s="2"/>
      <c r="NZF383" s="2"/>
      <c r="NZG383" s="2"/>
      <c r="NZH383" s="2"/>
      <c r="NZI383" s="2"/>
      <c r="NZJ383" s="2"/>
      <c r="NZK383" s="2"/>
      <c r="NZL383" s="2"/>
      <c r="NZM383" s="2"/>
      <c r="NZN383" s="2"/>
      <c r="NZO383" s="2"/>
      <c r="NZP383" s="2"/>
      <c r="NZQ383" s="2"/>
      <c r="NZR383" s="2"/>
      <c r="NZS383" s="2"/>
      <c r="NZT383" s="2"/>
      <c r="NZU383" s="2"/>
      <c r="NZV383" s="2"/>
      <c r="NZW383" s="2"/>
      <c r="NZX383" s="2"/>
      <c r="NZY383" s="2"/>
      <c r="NZZ383" s="2"/>
      <c r="OAA383" s="2"/>
      <c r="OAB383" s="2"/>
      <c r="OAC383" s="2"/>
      <c r="OAD383" s="2"/>
      <c r="OAE383" s="2"/>
      <c r="OAF383" s="2"/>
      <c r="OAG383" s="2"/>
      <c r="OAH383" s="2"/>
      <c r="OAI383" s="2"/>
      <c r="OAJ383" s="2"/>
      <c r="OAK383" s="2"/>
      <c r="OAL383" s="2"/>
      <c r="OAM383" s="2"/>
      <c r="OAN383" s="2"/>
      <c r="OAO383" s="2"/>
      <c r="OAP383" s="2"/>
      <c r="OAQ383" s="2"/>
      <c r="OAR383" s="2"/>
      <c r="OAS383" s="2"/>
      <c r="OAT383" s="2"/>
      <c r="OAU383" s="2"/>
      <c r="OAV383" s="2"/>
      <c r="OAW383" s="2"/>
      <c r="OAX383" s="2"/>
      <c r="OAY383" s="2"/>
      <c r="OAZ383" s="2"/>
      <c r="OBA383" s="2"/>
      <c r="OBB383" s="2"/>
      <c r="OBC383" s="2"/>
      <c r="OBD383" s="2"/>
      <c r="OBE383" s="2"/>
      <c r="OBF383" s="2"/>
      <c r="OBG383" s="2"/>
      <c r="OBH383" s="2"/>
      <c r="OBI383" s="2"/>
      <c r="OBJ383" s="2"/>
      <c r="OBK383" s="2"/>
      <c r="OBL383" s="2"/>
      <c r="OBM383" s="2"/>
      <c r="OBN383" s="2"/>
      <c r="OBO383" s="2"/>
      <c r="OBP383" s="2"/>
      <c r="OBQ383" s="2"/>
      <c r="OBR383" s="2"/>
      <c r="OBS383" s="2"/>
      <c r="OBT383" s="2"/>
      <c r="OBU383" s="2"/>
      <c r="OBV383" s="2"/>
      <c r="OBW383" s="2"/>
      <c r="OBX383" s="2"/>
      <c r="OBY383" s="2"/>
      <c r="OBZ383" s="2"/>
      <c r="OCA383" s="2"/>
      <c r="OCB383" s="2"/>
      <c r="OCC383" s="2"/>
      <c r="OCD383" s="2"/>
      <c r="OCE383" s="2"/>
      <c r="OCF383" s="2"/>
      <c r="OCG383" s="2"/>
      <c r="OCH383" s="2"/>
      <c r="OCI383" s="2"/>
      <c r="OCJ383" s="2"/>
      <c r="OCK383" s="2"/>
      <c r="OCL383" s="2"/>
      <c r="OCM383" s="2"/>
      <c r="OCN383" s="2"/>
      <c r="OCO383" s="2"/>
      <c r="OCP383" s="2"/>
      <c r="OCQ383" s="2"/>
      <c r="OCR383" s="2"/>
      <c r="OCS383" s="2"/>
      <c r="OCT383" s="2"/>
      <c r="OCU383" s="2"/>
      <c r="OCV383" s="2"/>
      <c r="OCW383" s="2"/>
      <c r="OCX383" s="2"/>
      <c r="OCY383" s="2"/>
      <c r="OCZ383" s="2"/>
      <c r="ODA383" s="2"/>
      <c r="ODB383" s="2"/>
      <c r="ODC383" s="2"/>
      <c r="ODD383" s="2"/>
      <c r="ODE383" s="2"/>
      <c r="ODF383" s="2"/>
      <c r="ODG383" s="2"/>
      <c r="ODH383" s="2"/>
      <c r="ODI383" s="2"/>
      <c r="ODJ383" s="2"/>
      <c r="ODK383" s="2"/>
      <c r="ODL383" s="2"/>
      <c r="ODM383" s="2"/>
      <c r="ODN383" s="2"/>
      <c r="ODO383" s="2"/>
      <c r="ODP383" s="2"/>
      <c r="ODQ383" s="2"/>
      <c r="ODR383" s="2"/>
      <c r="ODS383" s="2"/>
      <c r="ODT383" s="2"/>
      <c r="ODU383" s="2"/>
      <c r="ODV383" s="2"/>
      <c r="ODW383" s="2"/>
      <c r="ODX383" s="2"/>
      <c r="ODY383" s="2"/>
      <c r="ODZ383" s="2"/>
      <c r="OEA383" s="2"/>
      <c r="OEB383" s="2"/>
      <c r="OEC383" s="2"/>
      <c r="OED383" s="2"/>
      <c r="OEE383" s="2"/>
      <c r="OEF383" s="2"/>
      <c r="OEG383" s="2"/>
      <c r="OEH383" s="2"/>
      <c r="OEI383" s="2"/>
      <c r="OEJ383" s="2"/>
      <c r="OEK383" s="2"/>
      <c r="OEL383" s="2"/>
      <c r="OEM383" s="2"/>
      <c r="OEN383" s="2"/>
      <c r="OEO383" s="2"/>
      <c r="OEP383" s="2"/>
      <c r="OEQ383" s="2"/>
      <c r="OER383" s="2"/>
      <c r="OES383" s="2"/>
      <c r="OET383" s="2"/>
      <c r="OEU383" s="2"/>
      <c r="OEV383" s="2"/>
      <c r="OEW383" s="2"/>
      <c r="OEX383" s="2"/>
      <c r="OEY383" s="2"/>
      <c r="OEZ383" s="2"/>
      <c r="OFA383" s="2"/>
      <c r="OFB383" s="2"/>
      <c r="OFC383" s="2"/>
      <c r="OFD383" s="2"/>
      <c r="OFE383" s="2"/>
      <c r="OFF383" s="2"/>
      <c r="OFG383" s="2"/>
      <c r="OFH383" s="2"/>
      <c r="OFI383" s="2"/>
      <c r="OFJ383" s="2"/>
      <c r="OFK383" s="2"/>
      <c r="OFL383" s="2"/>
      <c r="OFM383" s="2"/>
      <c r="OFN383" s="2"/>
      <c r="OFO383" s="2"/>
      <c r="OFP383" s="2"/>
      <c r="OFQ383" s="2"/>
      <c r="OFR383" s="2"/>
      <c r="OFS383" s="2"/>
      <c r="OFT383" s="2"/>
      <c r="OFU383" s="2"/>
      <c r="OFV383" s="2"/>
      <c r="OFW383" s="2"/>
      <c r="OFX383" s="2"/>
      <c r="OFY383" s="2"/>
      <c r="OFZ383" s="2"/>
      <c r="OGA383" s="2"/>
      <c r="OGB383" s="2"/>
      <c r="OGC383" s="2"/>
      <c r="OGD383" s="2"/>
      <c r="OGE383" s="2"/>
      <c r="OGF383" s="2"/>
      <c r="OGG383" s="2"/>
      <c r="OGH383" s="2"/>
      <c r="OGI383" s="2"/>
      <c r="OGJ383" s="2"/>
      <c r="OGK383" s="2"/>
      <c r="OGL383" s="2"/>
      <c r="OGM383" s="2"/>
      <c r="OGN383" s="2"/>
      <c r="OGO383" s="2"/>
      <c r="OGP383" s="2"/>
      <c r="OGQ383" s="2"/>
      <c r="OGR383" s="2"/>
      <c r="OGS383" s="2"/>
      <c r="OGT383" s="2"/>
      <c r="OGU383" s="2"/>
      <c r="OGV383" s="2"/>
      <c r="OGW383" s="2"/>
      <c r="OGX383" s="2"/>
      <c r="OGY383" s="2"/>
      <c r="OGZ383" s="2"/>
      <c r="OHA383" s="2"/>
      <c r="OHB383" s="2"/>
      <c r="OHC383" s="2"/>
      <c r="OHD383" s="2"/>
      <c r="OHE383" s="2"/>
      <c r="OHF383" s="2"/>
      <c r="OHG383" s="2"/>
      <c r="OHH383" s="2"/>
      <c r="OHI383" s="2"/>
      <c r="OHJ383" s="2"/>
      <c r="OHK383" s="2"/>
      <c r="OHL383" s="2"/>
      <c r="OHM383" s="2"/>
      <c r="OHN383" s="2"/>
      <c r="OHO383" s="2"/>
      <c r="OHP383" s="2"/>
      <c r="OHQ383" s="2"/>
      <c r="OHR383" s="2"/>
      <c r="OHS383" s="2"/>
      <c r="OHT383" s="2"/>
      <c r="OHU383" s="2"/>
      <c r="OHV383" s="2"/>
      <c r="OHW383" s="2"/>
      <c r="OHX383" s="2"/>
      <c r="OHY383" s="2"/>
      <c r="OHZ383" s="2"/>
      <c r="OIA383" s="2"/>
      <c r="OIB383" s="2"/>
      <c r="OIC383" s="2"/>
      <c r="OID383" s="2"/>
      <c r="OIE383" s="2"/>
      <c r="OIF383" s="2"/>
      <c r="OIG383" s="2"/>
      <c r="OIH383" s="2"/>
      <c r="OII383" s="2"/>
      <c r="OIJ383" s="2"/>
      <c r="OIK383" s="2"/>
      <c r="OIL383" s="2"/>
      <c r="OIM383" s="2"/>
      <c r="OIN383" s="2"/>
      <c r="OIO383" s="2"/>
      <c r="OIP383" s="2"/>
      <c r="OIQ383" s="2"/>
      <c r="OIR383" s="2"/>
      <c r="OIS383" s="2"/>
      <c r="OIT383" s="2"/>
      <c r="OIU383" s="2"/>
      <c r="OIV383" s="2"/>
      <c r="OIW383" s="2"/>
      <c r="OIX383" s="2"/>
      <c r="OIY383" s="2"/>
      <c r="OIZ383" s="2"/>
      <c r="OJA383" s="2"/>
      <c r="OJB383" s="2"/>
      <c r="OJC383" s="2"/>
      <c r="OJD383" s="2"/>
      <c r="OJE383" s="2"/>
      <c r="OJF383" s="2"/>
      <c r="OJG383" s="2"/>
      <c r="OJH383" s="2"/>
      <c r="OJI383" s="2"/>
      <c r="OJJ383" s="2"/>
      <c r="OJK383" s="2"/>
      <c r="OJL383" s="2"/>
      <c r="OJM383" s="2"/>
      <c r="OJN383" s="2"/>
      <c r="OJO383" s="2"/>
      <c r="OJP383" s="2"/>
      <c r="OJQ383" s="2"/>
      <c r="OJR383" s="2"/>
      <c r="OJS383" s="2"/>
      <c r="OJT383" s="2"/>
      <c r="OJU383" s="2"/>
      <c r="OJV383" s="2"/>
      <c r="OJW383" s="2"/>
      <c r="OJX383" s="2"/>
      <c r="OJY383" s="2"/>
      <c r="OJZ383" s="2"/>
      <c r="OKA383" s="2"/>
      <c r="OKB383" s="2"/>
      <c r="OKC383" s="2"/>
      <c r="OKD383" s="2"/>
      <c r="OKE383" s="2"/>
      <c r="OKF383" s="2"/>
      <c r="OKG383" s="2"/>
      <c r="OKH383" s="2"/>
      <c r="OKI383" s="2"/>
      <c r="OKJ383" s="2"/>
      <c r="OKK383" s="2"/>
      <c r="OKL383" s="2"/>
      <c r="OKM383" s="2"/>
      <c r="OKN383" s="2"/>
      <c r="OKO383" s="2"/>
      <c r="OKP383" s="2"/>
      <c r="OKQ383" s="2"/>
      <c r="OKR383" s="2"/>
      <c r="OKS383" s="2"/>
      <c r="OKT383" s="2"/>
      <c r="OKU383" s="2"/>
      <c r="OKV383" s="2"/>
      <c r="OKW383" s="2"/>
      <c r="OKX383" s="2"/>
      <c r="OKY383" s="2"/>
      <c r="OKZ383" s="2"/>
      <c r="OLA383" s="2"/>
      <c r="OLB383" s="2"/>
      <c r="OLC383" s="2"/>
      <c r="OLD383" s="2"/>
      <c r="OLE383" s="2"/>
      <c r="OLF383" s="2"/>
      <c r="OLG383" s="2"/>
      <c r="OLH383" s="2"/>
      <c r="OLI383" s="2"/>
      <c r="OLJ383" s="2"/>
      <c r="OLK383" s="2"/>
      <c r="OLL383" s="2"/>
      <c r="OLM383" s="2"/>
      <c r="OLN383" s="2"/>
      <c r="OLO383" s="2"/>
      <c r="OLP383" s="2"/>
      <c r="OLQ383" s="2"/>
      <c r="OLR383" s="2"/>
      <c r="OLS383" s="2"/>
      <c r="OLT383" s="2"/>
      <c r="OLU383" s="2"/>
      <c r="OLV383" s="2"/>
      <c r="OLW383" s="2"/>
      <c r="OLX383" s="2"/>
      <c r="OLY383" s="2"/>
      <c r="OLZ383" s="2"/>
      <c r="OMA383" s="2"/>
      <c r="OMB383" s="2"/>
      <c r="OMC383" s="2"/>
      <c r="OMD383" s="2"/>
      <c r="OME383" s="2"/>
      <c r="OMF383" s="2"/>
      <c r="OMG383" s="2"/>
      <c r="OMH383" s="2"/>
      <c r="OMI383" s="2"/>
      <c r="OMJ383" s="2"/>
      <c r="OMK383" s="2"/>
      <c r="OML383" s="2"/>
      <c r="OMM383" s="2"/>
      <c r="OMN383" s="2"/>
      <c r="OMO383" s="2"/>
      <c r="OMP383" s="2"/>
      <c r="OMQ383" s="2"/>
      <c r="OMR383" s="2"/>
      <c r="OMS383" s="2"/>
      <c r="OMT383" s="2"/>
      <c r="OMU383" s="2"/>
      <c r="OMV383" s="2"/>
      <c r="OMW383" s="2"/>
      <c r="OMX383" s="2"/>
      <c r="OMY383" s="2"/>
      <c r="OMZ383" s="2"/>
      <c r="ONA383" s="2"/>
      <c r="ONB383" s="2"/>
      <c r="ONC383" s="2"/>
      <c r="OND383" s="2"/>
      <c r="ONE383" s="2"/>
      <c r="ONF383" s="2"/>
      <c r="ONG383" s="2"/>
      <c r="ONH383" s="2"/>
      <c r="ONI383" s="2"/>
      <c r="ONJ383" s="2"/>
      <c r="ONK383" s="2"/>
      <c r="ONL383" s="2"/>
      <c r="ONM383" s="2"/>
      <c r="ONN383" s="2"/>
      <c r="ONO383" s="2"/>
      <c r="ONP383" s="2"/>
      <c r="ONQ383" s="2"/>
      <c r="ONR383" s="2"/>
      <c r="ONS383" s="2"/>
      <c r="ONT383" s="2"/>
      <c r="ONU383" s="2"/>
      <c r="ONV383" s="2"/>
      <c r="ONW383" s="2"/>
      <c r="ONX383" s="2"/>
      <c r="ONY383" s="2"/>
      <c r="ONZ383" s="2"/>
      <c r="OOA383" s="2"/>
      <c r="OOB383" s="2"/>
      <c r="OOC383" s="2"/>
      <c r="OOD383" s="2"/>
      <c r="OOE383" s="2"/>
      <c r="OOF383" s="2"/>
      <c r="OOG383" s="2"/>
      <c r="OOH383" s="2"/>
      <c r="OOI383" s="2"/>
      <c r="OOJ383" s="2"/>
      <c r="OOK383" s="2"/>
      <c r="OOL383" s="2"/>
      <c r="OOM383" s="2"/>
      <c r="OON383" s="2"/>
      <c r="OOO383" s="2"/>
      <c r="OOP383" s="2"/>
      <c r="OOQ383" s="2"/>
      <c r="OOR383" s="2"/>
      <c r="OOS383" s="2"/>
      <c r="OOT383" s="2"/>
      <c r="OOU383" s="2"/>
      <c r="OOV383" s="2"/>
      <c r="OOW383" s="2"/>
      <c r="OOX383" s="2"/>
      <c r="OOY383" s="2"/>
      <c r="OOZ383" s="2"/>
      <c r="OPA383" s="2"/>
      <c r="OPB383" s="2"/>
      <c r="OPC383" s="2"/>
      <c r="OPD383" s="2"/>
      <c r="OPE383" s="2"/>
      <c r="OPF383" s="2"/>
      <c r="OPG383" s="2"/>
      <c r="OPH383" s="2"/>
      <c r="OPI383" s="2"/>
      <c r="OPJ383" s="2"/>
      <c r="OPK383" s="2"/>
      <c r="OPL383" s="2"/>
      <c r="OPM383" s="2"/>
      <c r="OPN383" s="2"/>
      <c r="OPO383" s="2"/>
      <c r="OPP383" s="2"/>
      <c r="OPQ383" s="2"/>
      <c r="OPR383" s="2"/>
      <c r="OPS383" s="2"/>
      <c r="OPT383" s="2"/>
      <c r="OPU383" s="2"/>
      <c r="OPV383" s="2"/>
      <c r="OPW383" s="2"/>
      <c r="OPX383" s="2"/>
      <c r="OPY383" s="2"/>
      <c r="OPZ383" s="2"/>
      <c r="OQA383" s="2"/>
      <c r="OQB383" s="2"/>
      <c r="OQC383" s="2"/>
      <c r="OQD383" s="2"/>
      <c r="OQE383" s="2"/>
      <c r="OQF383" s="2"/>
      <c r="OQG383" s="2"/>
      <c r="OQH383" s="2"/>
      <c r="OQI383" s="2"/>
      <c r="OQJ383" s="2"/>
      <c r="OQK383" s="2"/>
      <c r="OQL383" s="2"/>
      <c r="OQM383" s="2"/>
      <c r="OQN383" s="2"/>
      <c r="OQO383" s="2"/>
      <c r="OQP383" s="2"/>
      <c r="OQQ383" s="2"/>
      <c r="OQR383" s="2"/>
      <c r="OQS383" s="2"/>
      <c r="OQT383" s="2"/>
      <c r="OQU383" s="2"/>
      <c r="OQV383" s="2"/>
      <c r="OQW383" s="2"/>
      <c r="OQX383" s="2"/>
      <c r="OQY383" s="2"/>
      <c r="OQZ383" s="2"/>
      <c r="ORA383" s="2"/>
      <c r="ORB383" s="2"/>
      <c r="ORC383" s="2"/>
      <c r="ORD383" s="2"/>
      <c r="ORE383" s="2"/>
      <c r="ORF383" s="2"/>
      <c r="ORG383" s="2"/>
      <c r="ORH383" s="2"/>
      <c r="ORI383" s="2"/>
      <c r="ORJ383" s="2"/>
      <c r="ORK383" s="2"/>
      <c r="ORL383" s="2"/>
      <c r="ORM383" s="2"/>
      <c r="ORN383" s="2"/>
      <c r="ORO383" s="2"/>
      <c r="ORP383" s="2"/>
      <c r="ORQ383" s="2"/>
      <c r="ORR383" s="2"/>
      <c r="ORS383" s="2"/>
      <c r="ORT383" s="2"/>
      <c r="ORU383" s="2"/>
      <c r="ORV383" s="2"/>
      <c r="ORW383" s="2"/>
      <c r="ORX383" s="2"/>
      <c r="ORY383" s="2"/>
      <c r="ORZ383" s="2"/>
      <c r="OSA383" s="2"/>
      <c r="OSB383" s="2"/>
      <c r="OSC383" s="2"/>
      <c r="OSD383" s="2"/>
      <c r="OSE383" s="2"/>
      <c r="OSF383" s="2"/>
      <c r="OSG383" s="2"/>
      <c r="OSH383" s="2"/>
      <c r="OSI383" s="2"/>
      <c r="OSJ383" s="2"/>
      <c r="OSK383" s="2"/>
      <c r="OSL383" s="2"/>
      <c r="OSM383" s="2"/>
      <c r="OSN383" s="2"/>
      <c r="OSO383" s="2"/>
      <c r="OSP383" s="2"/>
      <c r="OSQ383" s="2"/>
      <c r="OSR383" s="2"/>
      <c r="OSS383" s="2"/>
      <c r="OST383" s="2"/>
      <c r="OSU383" s="2"/>
      <c r="OSV383" s="2"/>
      <c r="OSW383" s="2"/>
      <c r="OSX383" s="2"/>
      <c r="OSY383" s="2"/>
      <c r="OSZ383" s="2"/>
      <c r="OTA383" s="2"/>
      <c r="OTB383" s="2"/>
      <c r="OTC383" s="2"/>
      <c r="OTD383" s="2"/>
      <c r="OTE383" s="2"/>
      <c r="OTF383" s="2"/>
      <c r="OTG383" s="2"/>
      <c r="OTH383" s="2"/>
      <c r="OTI383" s="2"/>
      <c r="OTJ383" s="2"/>
      <c r="OTK383" s="2"/>
      <c r="OTL383" s="2"/>
      <c r="OTM383" s="2"/>
      <c r="OTN383" s="2"/>
      <c r="OTO383" s="2"/>
      <c r="OTP383" s="2"/>
      <c r="OTQ383" s="2"/>
      <c r="OTR383" s="2"/>
      <c r="OTS383" s="2"/>
      <c r="OTT383" s="2"/>
      <c r="OTU383" s="2"/>
      <c r="OTV383" s="2"/>
      <c r="OTW383" s="2"/>
      <c r="OTX383" s="2"/>
      <c r="OTY383" s="2"/>
      <c r="OTZ383" s="2"/>
      <c r="OUA383" s="2"/>
      <c r="OUB383" s="2"/>
      <c r="OUC383" s="2"/>
      <c r="OUD383" s="2"/>
      <c r="OUE383" s="2"/>
      <c r="OUF383" s="2"/>
      <c r="OUG383" s="2"/>
      <c r="OUH383" s="2"/>
      <c r="OUI383" s="2"/>
      <c r="OUJ383" s="2"/>
      <c r="OUK383" s="2"/>
      <c r="OUL383" s="2"/>
      <c r="OUM383" s="2"/>
      <c r="OUN383" s="2"/>
      <c r="OUO383" s="2"/>
      <c r="OUP383" s="2"/>
      <c r="OUQ383" s="2"/>
      <c r="OUR383" s="2"/>
      <c r="OUS383" s="2"/>
      <c r="OUT383" s="2"/>
      <c r="OUU383" s="2"/>
      <c r="OUV383" s="2"/>
      <c r="OUW383" s="2"/>
      <c r="OUX383" s="2"/>
      <c r="OUY383" s="2"/>
      <c r="OUZ383" s="2"/>
      <c r="OVA383" s="2"/>
      <c r="OVB383" s="2"/>
      <c r="OVC383" s="2"/>
      <c r="OVD383" s="2"/>
      <c r="OVE383" s="2"/>
      <c r="OVF383" s="2"/>
      <c r="OVG383" s="2"/>
      <c r="OVH383" s="2"/>
      <c r="OVI383" s="2"/>
      <c r="OVJ383" s="2"/>
      <c r="OVK383" s="2"/>
      <c r="OVL383" s="2"/>
      <c r="OVM383" s="2"/>
      <c r="OVN383" s="2"/>
      <c r="OVO383" s="2"/>
      <c r="OVP383" s="2"/>
      <c r="OVQ383" s="2"/>
      <c r="OVR383" s="2"/>
      <c r="OVS383" s="2"/>
      <c r="OVT383" s="2"/>
      <c r="OVU383" s="2"/>
      <c r="OVV383" s="2"/>
      <c r="OVW383" s="2"/>
      <c r="OVX383" s="2"/>
      <c r="OVY383" s="2"/>
      <c r="OVZ383" s="2"/>
      <c r="OWA383" s="2"/>
      <c r="OWB383" s="2"/>
      <c r="OWC383" s="2"/>
      <c r="OWD383" s="2"/>
      <c r="OWE383" s="2"/>
      <c r="OWF383" s="2"/>
      <c r="OWG383" s="2"/>
      <c r="OWH383" s="2"/>
      <c r="OWI383" s="2"/>
      <c r="OWJ383" s="2"/>
      <c r="OWK383" s="2"/>
      <c r="OWL383" s="2"/>
      <c r="OWM383" s="2"/>
      <c r="OWN383" s="2"/>
      <c r="OWO383" s="2"/>
      <c r="OWP383" s="2"/>
      <c r="OWQ383" s="2"/>
      <c r="OWR383" s="2"/>
      <c r="OWS383" s="2"/>
      <c r="OWT383" s="2"/>
      <c r="OWU383" s="2"/>
      <c r="OWV383" s="2"/>
      <c r="OWW383" s="2"/>
      <c r="OWX383" s="2"/>
      <c r="OWY383" s="2"/>
      <c r="OWZ383" s="2"/>
      <c r="OXA383" s="2"/>
      <c r="OXB383" s="2"/>
      <c r="OXC383" s="2"/>
      <c r="OXD383" s="2"/>
      <c r="OXE383" s="2"/>
      <c r="OXF383" s="2"/>
      <c r="OXG383" s="2"/>
      <c r="OXH383" s="2"/>
      <c r="OXI383" s="2"/>
      <c r="OXJ383" s="2"/>
      <c r="OXK383" s="2"/>
      <c r="OXL383" s="2"/>
      <c r="OXM383" s="2"/>
      <c r="OXN383" s="2"/>
      <c r="OXO383" s="2"/>
      <c r="OXP383" s="2"/>
      <c r="OXQ383" s="2"/>
      <c r="OXR383" s="2"/>
      <c r="OXS383" s="2"/>
      <c r="OXT383" s="2"/>
      <c r="OXU383" s="2"/>
      <c r="OXV383" s="2"/>
      <c r="OXW383" s="2"/>
      <c r="OXX383" s="2"/>
      <c r="OXY383" s="2"/>
      <c r="OXZ383" s="2"/>
      <c r="OYA383" s="2"/>
      <c r="OYB383" s="2"/>
      <c r="OYC383" s="2"/>
      <c r="OYD383" s="2"/>
      <c r="OYE383" s="2"/>
      <c r="OYF383" s="2"/>
      <c r="OYG383" s="2"/>
      <c r="OYH383" s="2"/>
      <c r="OYI383" s="2"/>
      <c r="OYJ383" s="2"/>
      <c r="OYK383" s="2"/>
      <c r="OYL383" s="2"/>
      <c r="OYM383" s="2"/>
      <c r="OYN383" s="2"/>
      <c r="OYO383" s="2"/>
      <c r="OYP383" s="2"/>
      <c r="OYQ383" s="2"/>
      <c r="OYR383" s="2"/>
      <c r="OYS383" s="2"/>
      <c r="OYT383" s="2"/>
      <c r="OYU383" s="2"/>
      <c r="OYV383" s="2"/>
      <c r="OYW383" s="2"/>
      <c r="OYX383" s="2"/>
      <c r="OYY383" s="2"/>
      <c r="OYZ383" s="2"/>
      <c r="OZA383" s="2"/>
      <c r="OZB383" s="2"/>
      <c r="OZC383" s="2"/>
      <c r="OZD383" s="2"/>
      <c r="OZE383" s="2"/>
      <c r="OZF383" s="2"/>
      <c r="OZG383" s="2"/>
      <c r="OZH383" s="2"/>
      <c r="OZI383" s="2"/>
      <c r="OZJ383" s="2"/>
      <c r="OZK383" s="2"/>
      <c r="OZL383" s="2"/>
      <c r="OZM383" s="2"/>
      <c r="OZN383" s="2"/>
      <c r="OZO383" s="2"/>
      <c r="OZP383" s="2"/>
      <c r="OZQ383" s="2"/>
      <c r="OZR383" s="2"/>
      <c r="OZS383" s="2"/>
      <c r="OZT383" s="2"/>
      <c r="OZU383" s="2"/>
      <c r="OZV383" s="2"/>
      <c r="OZW383" s="2"/>
      <c r="OZX383" s="2"/>
      <c r="OZY383" s="2"/>
      <c r="OZZ383" s="2"/>
      <c r="PAA383" s="2"/>
      <c r="PAB383" s="2"/>
      <c r="PAC383" s="2"/>
      <c r="PAD383" s="2"/>
      <c r="PAE383" s="2"/>
      <c r="PAF383" s="2"/>
      <c r="PAG383" s="2"/>
      <c r="PAH383" s="2"/>
      <c r="PAI383" s="2"/>
      <c r="PAJ383" s="2"/>
      <c r="PAK383" s="2"/>
      <c r="PAL383" s="2"/>
      <c r="PAM383" s="2"/>
      <c r="PAN383" s="2"/>
      <c r="PAO383" s="2"/>
      <c r="PAP383" s="2"/>
      <c r="PAQ383" s="2"/>
      <c r="PAR383" s="2"/>
      <c r="PAS383" s="2"/>
      <c r="PAT383" s="2"/>
      <c r="PAU383" s="2"/>
      <c r="PAV383" s="2"/>
      <c r="PAW383" s="2"/>
      <c r="PAX383" s="2"/>
      <c r="PAY383" s="2"/>
      <c r="PAZ383" s="2"/>
      <c r="PBA383" s="2"/>
      <c r="PBB383" s="2"/>
      <c r="PBC383" s="2"/>
      <c r="PBD383" s="2"/>
      <c r="PBE383" s="2"/>
      <c r="PBF383" s="2"/>
      <c r="PBG383" s="2"/>
      <c r="PBH383" s="2"/>
      <c r="PBI383" s="2"/>
      <c r="PBJ383" s="2"/>
      <c r="PBK383" s="2"/>
      <c r="PBL383" s="2"/>
      <c r="PBM383" s="2"/>
      <c r="PBN383" s="2"/>
      <c r="PBO383" s="2"/>
      <c r="PBP383" s="2"/>
      <c r="PBQ383" s="2"/>
      <c r="PBR383" s="2"/>
      <c r="PBS383" s="2"/>
      <c r="PBT383" s="2"/>
      <c r="PBU383" s="2"/>
      <c r="PBV383" s="2"/>
      <c r="PBW383" s="2"/>
      <c r="PBX383" s="2"/>
      <c r="PBY383" s="2"/>
      <c r="PBZ383" s="2"/>
      <c r="PCA383" s="2"/>
      <c r="PCB383" s="2"/>
      <c r="PCC383" s="2"/>
      <c r="PCD383" s="2"/>
      <c r="PCE383" s="2"/>
      <c r="PCF383" s="2"/>
      <c r="PCG383" s="2"/>
      <c r="PCH383" s="2"/>
      <c r="PCI383" s="2"/>
      <c r="PCJ383" s="2"/>
      <c r="PCK383" s="2"/>
      <c r="PCL383" s="2"/>
      <c r="PCM383" s="2"/>
      <c r="PCN383" s="2"/>
      <c r="PCO383" s="2"/>
      <c r="PCP383" s="2"/>
      <c r="PCQ383" s="2"/>
      <c r="PCR383" s="2"/>
      <c r="PCS383" s="2"/>
      <c r="PCT383" s="2"/>
      <c r="PCU383" s="2"/>
      <c r="PCV383" s="2"/>
      <c r="PCW383" s="2"/>
      <c r="PCX383" s="2"/>
      <c r="PCY383" s="2"/>
      <c r="PCZ383" s="2"/>
      <c r="PDA383" s="2"/>
      <c r="PDB383" s="2"/>
      <c r="PDC383" s="2"/>
      <c r="PDD383" s="2"/>
      <c r="PDE383" s="2"/>
      <c r="PDF383" s="2"/>
      <c r="PDG383" s="2"/>
      <c r="PDH383" s="2"/>
      <c r="PDI383" s="2"/>
      <c r="PDJ383" s="2"/>
      <c r="PDK383" s="2"/>
      <c r="PDL383" s="2"/>
      <c r="PDM383" s="2"/>
      <c r="PDN383" s="2"/>
      <c r="PDO383" s="2"/>
      <c r="PDP383" s="2"/>
      <c r="PDQ383" s="2"/>
      <c r="PDR383" s="2"/>
      <c r="PDS383" s="2"/>
      <c r="PDT383" s="2"/>
      <c r="PDU383" s="2"/>
      <c r="PDV383" s="2"/>
      <c r="PDW383" s="2"/>
      <c r="PDX383" s="2"/>
      <c r="PDY383" s="2"/>
      <c r="PDZ383" s="2"/>
      <c r="PEA383" s="2"/>
      <c r="PEB383" s="2"/>
      <c r="PEC383" s="2"/>
      <c r="PED383" s="2"/>
      <c r="PEE383" s="2"/>
      <c r="PEF383" s="2"/>
      <c r="PEG383" s="2"/>
      <c r="PEH383" s="2"/>
      <c r="PEI383" s="2"/>
      <c r="PEJ383" s="2"/>
      <c r="PEK383" s="2"/>
      <c r="PEL383" s="2"/>
      <c r="PEM383" s="2"/>
      <c r="PEN383" s="2"/>
      <c r="PEO383" s="2"/>
      <c r="PEP383" s="2"/>
      <c r="PEQ383" s="2"/>
      <c r="PER383" s="2"/>
      <c r="PES383" s="2"/>
      <c r="PET383" s="2"/>
      <c r="PEU383" s="2"/>
      <c r="PEV383" s="2"/>
      <c r="PEW383" s="2"/>
      <c r="PEX383" s="2"/>
      <c r="PEY383" s="2"/>
      <c r="PEZ383" s="2"/>
      <c r="PFA383" s="2"/>
      <c r="PFB383" s="2"/>
      <c r="PFC383" s="2"/>
      <c r="PFD383" s="2"/>
      <c r="PFE383" s="2"/>
      <c r="PFF383" s="2"/>
      <c r="PFG383" s="2"/>
      <c r="PFH383" s="2"/>
      <c r="PFI383" s="2"/>
      <c r="PFJ383" s="2"/>
      <c r="PFK383" s="2"/>
      <c r="PFL383" s="2"/>
      <c r="PFM383" s="2"/>
      <c r="PFN383" s="2"/>
      <c r="PFO383" s="2"/>
      <c r="PFP383" s="2"/>
      <c r="PFQ383" s="2"/>
      <c r="PFR383" s="2"/>
      <c r="PFS383" s="2"/>
      <c r="PFT383" s="2"/>
      <c r="PFU383" s="2"/>
      <c r="PFV383" s="2"/>
      <c r="PFW383" s="2"/>
      <c r="PFX383" s="2"/>
      <c r="PFY383" s="2"/>
      <c r="PFZ383" s="2"/>
      <c r="PGA383" s="2"/>
      <c r="PGB383" s="2"/>
      <c r="PGC383" s="2"/>
      <c r="PGD383" s="2"/>
      <c r="PGE383" s="2"/>
      <c r="PGF383" s="2"/>
      <c r="PGG383" s="2"/>
      <c r="PGH383" s="2"/>
      <c r="PGI383" s="2"/>
      <c r="PGJ383" s="2"/>
      <c r="PGK383" s="2"/>
      <c r="PGL383" s="2"/>
      <c r="PGM383" s="2"/>
      <c r="PGN383" s="2"/>
      <c r="PGO383" s="2"/>
      <c r="PGP383" s="2"/>
      <c r="PGQ383" s="2"/>
      <c r="PGR383" s="2"/>
      <c r="PGS383" s="2"/>
      <c r="PGT383" s="2"/>
      <c r="PGU383" s="2"/>
      <c r="PGV383" s="2"/>
      <c r="PGW383" s="2"/>
      <c r="PGX383" s="2"/>
      <c r="PGY383" s="2"/>
      <c r="PGZ383" s="2"/>
      <c r="PHA383" s="2"/>
      <c r="PHB383" s="2"/>
      <c r="PHC383" s="2"/>
      <c r="PHD383" s="2"/>
      <c r="PHE383" s="2"/>
      <c r="PHF383" s="2"/>
      <c r="PHG383" s="2"/>
      <c r="PHH383" s="2"/>
      <c r="PHI383" s="2"/>
      <c r="PHJ383" s="2"/>
      <c r="PHK383" s="2"/>
      <c r="PHL383" s="2"/>
      <c r="PHM383" s="2"/>
      <c r="PHN383" s="2"/>
      <c r="PHO383" s="2"/>
      <c r="PHP383" s="2"/>
      <c r="PHQ383" s="2"/>
      <c r="PHR383" s="2"/>
      <c r="PHS383" s="2"/>
      <c r="PHT383" s="2"/>
      <c r="PHU383" s="2"/>
      <c r="PHV383" s="2"/>
      <c r="PHW383" s="2"/>
      <c r="PHX383" s="2"/>
      <c r="PHY383" s="2"/>
      <c r="PHZ383" s="2"/>
      <c r="PIA383" s="2"/>
      <c r="PIB383" s="2"/>
      <c r="PIC383" s="2"/>
      <c r="PID383" s="2"/>
      <c r="PIE383" s="2"/>
      <c r="PIF383" s="2"/>
      <c r="PIG383" s="2"/>
      <c r="PIH383" s="2"/>
      <c r="PII383" s="2"/>
      <c r="PIJ383" s="2"/>
      <c r="PIK383" s="2"/>
      <c r="PIL383" s="2"/>
      <c r="PIM383" s="2"/>
      <c r="PIN383" s="2"/>
      <c r="PIO383" s="2"/>
      <c r="PIP383" s="2"/>
      <c r="PIQ383" s="2"/>
      <c r="PIR383" s="2"/>
      <c r="PIS383" s="2"/>
      <c r="PIT383" s="2"/>
      <c r="PIU383" s="2"/>
      <c r="PIV383" s="2"/>
      <c r="PIW383" s="2"/>
      <c r="PIX383" s="2"/>
      <c r="PIY383" s="2"/>
      <c r="PIZ383" s="2"/>
      <c r="PJA383" s="2"/>
      <c r="PJB383" s="2"/>
      <c r="PJC383" s="2"/>
      <c r="PJD383" s="2"/>
      <c r="PJE383" s="2"/>
      <c r="PJF383" s="2"/>
      <c r="PJG383" s="2"/>
      <c r="PJH383" s="2"/>
      <c r="PJI383" s="2"/>
      <c r="PJJ383" s="2"/>
      <c r="PJK383" s="2"/>
      <c r="PJL383" s="2"/>
      <c r="PJM383" s="2"/>
      <c r="PJN383" s="2"/>
      <c r="PJO383" s="2"/>
      <c r="PJP383" s="2"/>
      <c r="PJQ383" s="2"/>
      <c r="PJR383" s="2"/>
      <c r="PJS383" s="2"/>
      <c r="PJT383" s="2"/>
      <c r="PJU383" s="2"/>
      <c r="PJV383" s="2"/>
      <c r="PJW383" s="2"/>
      <c r="PJX383" s="2"/>
      <c r="PJY383" s="2"/>
      <c r="PJZ383" s="2"/>
      <c r="PKA383" s="2"/>
      <c r="PKB383" s="2"/>
      <c r="PKC383" s="2"/>
      <c r="PKD383" s="2"/>
      <c r="PKE383" s="2"/>
      <c r="PKF383" s="2"/>
      <c r="PKG383" s="2"/>
      <c r="PKH383" s="2"/>
      <c r="PKI383" s="2"/>
      <c r="PKJ383" s="2"/>
      <c r="PKK383" s="2"/>
      <c r="PKL383" s="2"/>
      <c r="PKM383" s="2"/>
      <c r="PKN383" s="2"/>
      <c r="PKO383" s="2"/>
      <c r="PKP383" s="2"/>
      <c r="PKQ383" s="2"/>
      <c r="PKR383" s="2"/>
      <c r="PKS383" s="2"/>
      <c r="PKT383" s="2"/>
      <c r="PKU383" s="2"/>
      <c r="PKV383" s="2"/>
      <c r="PKW383" s="2"/>
      <c r="PKX383" s="2"/>
      <c r="PKY383" s="2"/>
      <c r="PKZ383" s="2"/>
      <c r="PLA383" s="2"/>
      <c r="PLB383" s="2"/>
      <c r="PLC383" s="2"/>
      <c r="PLD383" s="2"/>
      <c r="PLE383" s="2"/>
      <c r="PLF383" s="2"/>
      <c r="PLG383" s="2"/>
      <c r="PLH383" s="2"/>
      <c r="PLI383" s="2"/>
      <c r="PLJ383" s="2"/>
      <c r="PLK383" s="2"/>
      <c r="PLL383" s="2"/>
      <c r="PLM383" s="2"/>
      <c r="PLN383" s="2"/>
      <c r="PLO383" s="2"/>
      <c r="PLP383" s="2"/>
      <c r="PLQ383" s="2"/>
      <c r="PLR383" s="2"/>
      <c r="PLS383" s="2"/>
      <c r="PLT383" s="2"/>
      <c r="PLU383" s="2"/>
      <c r="PLV383" s="2"/>
      <c r="PLW383" s="2"/>
      <c r="PLX383" s="2"/>
      <c r="PLY383" s="2"/>
      <c r="PLZ383" s="2"/>
      <c r="PMA383" s="2"/>
      <c r="PMB383" s="2"/>
      <c r="PMC383" s="2"/>
      <c r="PMD383" s="2"/>
      <c r="PME383" s="2"/>
      <c r="PMF383" s="2"/>
      <c r="PMG383" s="2"/>
      <c r="PMH383" s="2"/>
      <c r="PMI383" s="2"/>
      <c r="PMJ383" s="2"/>
      <c r="PMK383" s="2"/>
      <c r="PML383" s="2"/>
      <c r="PMM383" s="2"/>
      <c r="PMN383" s="2"/>
      <c r="PMO383" s="2"/>
      <c r="PMP383" s="2"/>
      <c r="PMQ383" s="2"/>
      <c r="PMR383" s="2"/>
      <c r="PMS383" s="2"/>
      <c r="PMT383" s="2"/>
      <c r="PMU383" s="2"/>
      <c r="PMV383" s="2"/>
      <c r="PMW383" s="2"/>
      <c r="PMX383" s="2"/>
      <c r="PMY383" s="2"/>
      <c r="PMZ383" s="2"/>
      <c r="PNA383" s="2"/>
      <c r="PNB383" s="2"/>
      <c r="PNC383" s="2"/>
      <c r="PND383" s="2"/>
      <c r="PNE383" s="2"/>
      <c r="PNF383" s="2"/>
      <c r="PNG383" s="2"/>
      <c r="PNH383" s="2"/>
      <c r="PNI383" s="2"/>
      <c r="PNJ383" s="2"/>
      <c r="PNK383" s="2"/>
      <c r="PNL383" s="2"/>
      <c r="PNM383" s="2"/>
      <c r="PNN383" s="2"/>
      <c r="PNO383" s="2"/>
      <c r="PNP383" s="2"/>
      <c r="PNQ383" s="2"/>
      <c r="PNR383" s="2"/>
      <c r="PNS383" s="2"/>
      <c r="PNT383" s="2"/>
      <c r="PNU383" s="2"/>
      <c r="PNV383" s="2"/>
      <c r="PNW383" s="2"/>
      <c r="PNX383" s="2"/>
      <c r="PNY383" s="2"/>
      <c r="PNZ383" s="2"/>
      <c r="POA383" s="2"/>
      <c r="POB383" s="2"/>
      <c r="POC383" s="2"/>
      <c r="POD383" s="2"/>
      <c r="POE383" s="2"/>
      <c r="POF383" s="2"/>
      <c r="POG383" s="2"/>
      <c r="POH383" s="2"/>
      <c r="POI383" s="2"/>
      <c r="POJ383" s="2"/>
      <c r="POK383" s="2"/>
      <c r="POL383" s="2"/>
      <c r="POM383" s="2"/>
      <c r="PON383" s="2"/>
      <c r="POO383" s="2"/>
      <c r="POP383" s="2"/>
      <c r="POQ383" s="2"/>
      <c r="POR383" s="2"/>
      <c r="POS383" s="2"/>
      <c r="POT383" s="2"/>
      <c r="POU383" s="2"/>
      <c r="POV383" s="2"/>
      <c r="POW383" s="2"/>
      <c r="POX383" s="2"/>
      <c r="POY383" s="2"/>
      <c r="POZ383" s="2"/>
      <c r="PPA383" s="2"/>
      <c r="PPB383" s="2"/>
      <c r="PPC383" s="2"/>
      <c r="PPD383" s="2"/>
      <c r="PPE383" s="2"/>
      <c r="PPF383" s="2"/>
      <c r="PPG383" s="2"/>
      <c r="PPH383" s="2"/>
      <c r="PPI383" s="2"/>
      <c r="PPJ383" s="2"/>
      <c r="PPK383" s="2"/>
      <c r="PPL383" s="2"/>
      <c r="PPM383" s="2"/>
      <c r="PPN383" s="2"/>
      <c r="PPO383" s="2"/>
      <c r="PPP383" s="2"/>
      <c r="PPQ383" s="2"/>
      <c r="PPR383" s="2"/>
      <c r="PPS383" s="2"/>
      <c r="PPT383" s="2"/>
      <c r="PPU383" s="2"/>
      <c r="PPV383" s="2"/>
      <c r="PPW383" s="2"/>
      <c r="PPX383" s="2"/>
      <c r="PPY383" s="2"/>
      <c r="PPZ383" s="2"/>
      <c r="PQA383" s="2"/>
      <c r="PQB383" s="2"/>
      <c r="PQC383" s="2"/>
      <c r="PQD383" s="2"/>
      <c r="PQE383" s="2"/>
      <c r="PQF383" s="2"/>
      <c r="PQG383" s="2"/>
      <c r="PQH383" s="2"/>
      <c r="PQI383" s="2"/>
      <c r="PQJ383" s="2"/>
      <c r="PQK383" s="2"/>
      <c r="PQL383" s="2"/>
      <c r="PQM383" s="2"/>
      <c r="PQN383" s="2"/>
      <c r="PQO383" s="2"/>
      <c r="PQP383" s="2"/>
      <c r="PQQ383" s="2"/>
      <c r="PQR383" s="2"/>
      <c r="PQS383" s="2"/>
      <c r="PQT383" s="2"/>
      <c r="PQU383" s="2"/>
      <c r="PQV383" s="2"/>
      <c r="PQW383" s="2"/>
      <c r="PQX383" s="2"/>
      <c r="PQY383" s="2"/>
      <c r="PQZ383" s="2"/>
      <c r="PRA383" s="2"/>
      <c r="PRB383" s="2"/>
      <c r="PRC383" s="2"/>
      <c r="PRD383" s="2"/>
      <c r="PRE383" s="2"/>
      <c r="PRF383" s="2"/>
      <c r="PRG383" s="2"/>
      <c r="PRH383" s="2"/>
      <c r="PRI383" s="2"/>
      <c r="PRJ383" s="2"/>
      <c r="PRK383" s="2"/>
      <c r="PRL383" s="2"/>
      <c r="PRM383" s="2"/>
      <c r="PRN383" s="2"/>
      <c r="PRO383" s="2"/>
      <c r="PRP383" s="2"/>
      <c r="PRQ383" s="2"/>
      <c r="PRR383" s="2"/>
      <c r="PRS383" s="2"/>
      <c r="PRT383" s="2"/>
      <c r="PRU383" s="2"/>
      <c r="PRV383" s="2"/>
      <c r="PRW383" s="2"/>
      <c r="PRX383" s="2"/>
      <c r="PRY383" s="2"/>
      <c r="PRZ383" s="2"/>
      <c r="PSA383" s="2"/>
      <c r="PSB383" s="2"/>
      <c r="PSC383" s="2"/>
      <c r="PSD383" s="2"/>
      <c r="PSE383" s="2"/>
      <c r="PSF383" s="2"/>
      <c r="PSG383" s="2"/>
      <c r="PSH383" s="2"/>
      <c r="PSI383" s="2"/>
      <c r="PSJ383" s="2"/>
      <c r="PSK383" s="2"/>
      <c r="PSL383" s="2"/>
      <c r="PSM383" s="2"/>
      <c r="PSN383" s="2"/>
      <c r="PSO383" s="2"/>
      <c r="PSP383" s="2"/>
      <c r="PSQ383" s="2"/>
      <c r="PSR383" s="2"/>
      <c r="PSS383" s="2"/>
      <c r="PST383" s="2"/>
      <c r="PSU383" s="2"/>
      <c r="PSV383" s="2"/>
      <c r="PSW383" s="2"/>
      <c r="PSX383" s="2"/>
      <c r="PSY383" s="2"/>
      <c r="PSZ383" s="2"/>
      <c r="PTA383" s="2"/>
      <c r="PTB383" s="2"/>
      <c r="PTC383" s="2"/>
      <c r="PTD383" s="2"/>
      <c r="PTE383" s="2"/>
      <c r="PTF383" s="2"/>
      <c r="PTG383" s="2"/>
      <c r="PTH383" s="2"/>
      <c r="PTI383" s="2"/>
      <c r="PTJ383" s="2"/>
      <c r="PTK383" s="2"/>
      <c r="PTL383" s="2"/>
      <c r="PTM383" s="2"/>
      <c r="PTN383" s="2"/>
      <c r="PTO383" s="2"/>
      <c r="PTP383" s="2"/>
      <c r="PTQ383" s="2"/>
      <c r="PTR383" s="2"/>
      <c r="PTS383" s="2"/>
      <c r="PTT383" s="2"/>
      <c r="PTU383" s="2"/>
      <c r="PTV383" s="2"/>
      <c r="PTW383" s="2"/>
      <c r="PTX383" s="2"/>
      <c r="PTY383" s="2"/>
      <c r="PTZ383" s="2"/>
      <c r="PUA383" s="2"/>
      <c r="PUB383" s="2"/>
      <c r="PUC383" s="2"/>
      <c r="PUD383" s="2"/>
      <c r="PUE383" s="2"/>
      <c r="PUF383" s="2"/>
      <c r="PUG383" s="2"/>
      <c r="PUH383" s="2"/>
      <c r="PUI383" s="2"/>
      <c r="PUJ383" s="2"/>
      <c r="PUK383" s="2"/>
      <c r="PUL383" s="2"/>
      <c r="PUM383" s="2"/>
      <c r="PUN383" s="2"/>
      <c r="PUO383" s="2"/>
      <c r="PUP383" s="2"/>
      <c r="PUQ383" s="2"/>
      <c r="PUR383" s="2"/>
      <c r="PUS383" s="2"/>
      <c r="PUT383" s="2"/>
      <c r="PUU383" s="2"/>
      <c r="PUV383" s="2"/>
      <c r="PUW383" s="2"/>
      <c r="PUX383" s="2"/>
      <c r="PUY383" s="2"/>
      <c r="PUZ383" s="2"/>
      <c r="PVA383" s="2"/>
      <c r="PVB383" s="2"/>
      <c r="PVC383" s="2"/>
      <c r="PVD383" s="2"/>
      <c r="PVE383" s="2"/>
      <c r="PVF383" s="2"/>
      <c r="PVG383" s="2"/>
      <c r="PVH383" s="2"/>
      <c r="PVI383" s="2"/>
      <c r="PVJ383" s="2"/>
      <c r="PVK383" s="2"/>
      <c r="PVL383" s="2"/>
      <c r="PVM383" s="2"/>
      <c r="PVN383" s="2"/>
      <c r="PVO383" s="2"/>
      <c r="PVP383" s="2"/>
      <c r="PVQ383" s="2"/>
      <c r="PVR383" s="2"/>
      <c r="PVS383" s="2"/>
      <c r="PVT383" s="2"/>
      <c r="PVU383" s="2"/>
      <c r="PVV383" s="2"/>
      <c r="PVW383" s="2"/>
      <c r="PVX383" s="2"/>
      <c r="PVY383" s="2"/>
      <c r="PVZ383" s="2"/>
      <c r="PWA383" s="2"/>
      <c r="PWB383" s="2"/>
      <c r="PWC383" s="2"/>
      <c r="PWD383" s="2"/>
      <c r="PWE383" s="2"/>
      <c r="PWF383" s="2"/>
      <c r="PWG383" s="2"/>
      <c r="PWH383" s="2"/>
      <c r="PWI383" s="2"/>
      <c r="PWJ383" s="2"/>
      <c r="PWK383" s="2"/>
      <c r="PWL383" s="2"/>
      <c r="PWM383" s="2"/>
      <c r="PWN383" s="2"/>
      <c r="PWO383" s="2"/>
      <c r="PWP383" s="2"/>
      <c r="PWQ383" s="2"/>
      <c r="PWR383" s="2"/>
      <c r="PWS383" s="2"/>
      <c r="PWT383" s="2"/>
      <c r="PWU383" s="2"/>
      <c r="PWV383" s="2"/>
      <c r="PWW383" s="2"/>
      <c r="PWX383" s="2"/>
      <c r="PWY383" s="2"/>
      <c r="PWZ383" s="2"/>
      <c r="PXA383" s="2"/>
      <c r="PXB383" s="2"/>
      <c r="PXC383" s="2"/>
      <c r="PXD383" s="2"/>
      <c r="PXE383" s="2"/>
      <c r="PXF383" s="2"/>
      <c r="PXG383" s="2"/>
      <c r="PXH383" s="2"/>
      <c r="PXI383" s="2"/>
      <c r="PXJ383" s="2"/>
      <c r="PXK383" s="2"/>
      <c r="PXL383" s="2"/>
      <c r="PXM383" s="2"/>
      <c r="PXN383" s="2"/>
      <c r="PXO383" s="2"/>
      <c r="PXP383" s="2"/>
      <c r="PXQ383" s="2"/>
      <c r="PXR383" s="2"/>
      <c r="PXS383" s="2"/>
      <c r="PXT383" s="2"/>
      <c r="PXU383" s="2"/>
      <c r="PXV383" s="2"/>
      <c r="PXW383" s="2"/>
      <c r="PXX383" s="2"/>
      <c r="PXY383" s="2"/>
      <c r="PXZ383" s="2"/>
      <c r="PYA383" s="2"/>
      <c r="PYB383" s="2"/>
      <c r="PYC383" s="2"/>
      <c r="PYD383" s="2"/>
      <c r="PYE383" s="2"/>
      <c r="PYF383" s="2"/>
      <c r="PYG383" s="2"/>
      <c r="PYH383" s="2"/>
      <c r="PYI383" s="2"/>
      <c r="PYJ383" s="2"/>
      <c r="PYK383" s="2"/>
      <c r="PYL383" s="2"/>
      <c r="PYM383" s="2"/>
      <c r="PYN383" s="2"/>
      <c r="PYO383" s="2"/>
      <c r="PYP383" s="2"/>
      <c r="PYQ383" s="2"/>
      <c r="PYR383" s="2"/>
      <c r="PYS383" s="2"/>
      <c r="PYT383" s="2"/>
      <c r="PYU383" s="2"/>
      <c r="PYV383" s="2"/>
      <c r="PYW383" s="2"/>
      <c r="PYX383" s="2"/>
      <c r="PYY383" s="2"/>
      <c r="PYZ383" s="2"/>
      <c r="PZA383" s="2"/>
      <c r="PZB383" s="2"/>
      <c r="PZC383" s="2"/>
      <c r="PZD383" s="2"/>
      <c r="PZE383" s="2"/>
      <c r="PZF383" s="2"/>
      <c r="PZG383" s="2"/>
      <c r="PZH383" s="2"/>
      <c r="PZI383" s="2"/>
      <c r="PZJ383" s="2"/>
      <c r="PZK383" s="2"/>
      <c r="PZL383" s="2"/>
      <c r="PZM383" s="2"/>
      <c r="PZN383" s="2"/>
      <c r="PZO383" s="2"/>
      <c r="PZP383" s="2"/>
      <c r="PZQ383" s="2"/>
      <c r="PZR383" s="2"/>
      <c r="PZS383" s="2"/>
      <c r="PZT383" s="2"/>
      <c r="PZU383" s="2"/>
      <c r="PZV383" s="2"/>
      <c r="PZW383" s="2"/>
      <c r="PZX383" s="2"/>
      <c r="PZY383" s="2"/>
      <c r="PZZ383" s="2"/>
      <c r="QAA383" s="2"/>
      <c r="QAB383" s="2"/>
      <c r="QAC383" s="2"/>
      <c r="QAD383" s="2"/>
      <c r="QAE383" s="2"/>
      <c r="QAF383" s="2"/>
      <c r="QAG383" s="2"/>
      <c r="QAH383" s="2"/>
      <c r="QAI383" s="2"/>
      <c r="QAJ383" s="2"/>
      <c r="QAK383" s="2"/>
      <c r="QAL383" s="2"/>
      <c r="QAM383" s="2"/>
      <c r="QAN383" s="2"/>
      <c r="QAO383" s="2"/>
      <c r="QAP383" s="2"/>
      <c r="QAQ383" s="2"/>
      <c r="QAR383" s="2"/>
      <c r="QAS383" s="2"/>
      <c r="QAT383" s="2"/>
      <c r="QAU383" s="2"/>
      <c r="QAV383" s="2"/>
      <c r="QAW383" s="2"/>
      <c r="QAX383" s="2"/>
      <c r="QAY383" s="2"/>
      <c r="QAZ383" s="2"/>
      <c r="QBA383" s="2"/>
      <c r="QBB383" s="2"/>
      <c r="QBC383" s="2"/>
      <c r="QBD383" s="2"/>
      <c r="QBE383" s="2"/>
      <c r="QBF383" s="2"/>
      <c r="QBG383" s="2"/>
      <c r="QBH383" s="2"/>
      <c r="QBI383" s="2"/>
      <c r="QBJ383" s="2"/>
      <c r="QBK383" s="2"/>
      <c r="QBL383" s="2"/>
      <c r="QBM383" s="2"/>
      <c r="QBN383" s="2"/>
      <c r="QBO383" s="2"/>
      <c r="QBP383" s="2"/>
      <c r="QBQ383" s="2"/>
      <c r="QBR383" s="2"/>
      <c r="QBS383" s="2"/>
      <c r="QBT383" s="2"/>
      <c r="QBU383" s="2"/>
      <c r="QBV383" s="2"/>
      <c r="QBW383" s="2"/>
      <c r="QBX383" s="2"/>
      <c r="QBY383" s="2"/>
      <c r="QBZ383" s="2"/>
      <c r="QCA383" s="2"/>
      <c r="QCB383" s="2"/>
      <c r="QCC383" s="2"/>
      <c r="QCD383" s="2"/>
      <c r="QCE383" s="2"/>
      <c r="QCF383" s="2"/>
      <c r="QCG383" s="2"/>
      <c r="QCH383" s="2"/>
      <c r="QCI383" s="2"/>
      <c r="QCJ383" s="2"/>
      <c r="QCK383" s="2"/>
      <c r="QCL383" s="2"/>
      <c r="QCM383" s="2"/>
      <c r="QCN383" s="2"/>
      <c r="QCO383" s="2"/>
      <c r="QCP383" s="2"/>
      <c r="QCQ383" s="2"/>
      <c r="QCR383" s="2"/>
      <c r="QCS383" s="2"/>
      <c r="QCT383" s="2"/>
      <c r="QCU383" s="2"/>
      <c r="QCV383" s="2"/>
      <c r="QCW383" s="2"/>
      <c r="QCX383" s="2"/>
      <c r="QCY383" s="2"/>
      <c r="QCZ383" s="2"/>
      <c r="QDA383" s="2"/>
      <c r="QDB383" s="2"/>
      <c r="QDC383" s="2"/>
      <c r="QDD383" s="2"/>
      <c r="QDE383" s="2"/>
      <c r="QDF383" s="2"/>
      <c r="QDG383" s="2"/>
      <c r="QDH383" s="2"/>
      <c r="QDI383" s="2"/>
      <c r="QDJ383" s="2"/>
      <c r="QDK383" s="2"/>
      <c r="QDL383" s="2"/>
      <c r="QDM383" s="2"/>
      <c r="QDN383" s="2"/>
      <c r="QDO383" s="2"/>
      <c r="QDP383" s="2"/>
      <c r="QDQ383" s="2"/>
      <c r="QDR383" s="2"/>
      <c r="QDS383" s="2"/>
      <c r="QDT383" s="2"/>
      <c r="QDU383" s="2"/>
      <c r="QDV383" s="2"/>
      <c r="QDW383" s="2"/>
      <c r="QDX383" s="2"/>
      <c r="QDY383" s="2"/>
      <c r="QDZ383" s="2"/>
      <c r="QEA383" s="2"/>
      <c r="QEB383" s="2"/>
      <c r="QEC383" s="2"/>
      <c r="QED383" s="2"/>
      <c r="QEE383" s="2"/>
      <c r="QEF383" s="2"/>
      <c r="QEG383" s="2"/>
      <c r="QEH383" s="2"/>
      <c r="QEI383" s="2"/>
      <c r="QEJ383" s="2"/>
      <c r="QEK383" s="2"/>
      <c r="QEL383" s="2"/>
      <c r="QEM383" s="2"/>
      <c r="QEN383" s="2"/>
      <c r="QEO383" s="2"/>
      <c r="QEP383" s="2"/>
      <c r="QEQ383" s="2"/>
      <c r="QER383" s="2"/>
      <c r="QES383" s="2"/>
      <c r="QET383" s="2"/>
      <c r="QEU383" s="2"/>
      <c r="QEV383" s="2"/>
      <c r="QEW383" s="2"/>
      <c r="QEX383" s="2"/>
      <c r="QEY383" s="2"/>
      <c r="QEZ383" s="2"/>
      <c r="QFA383" s="2"/>
      <c r="QFB383" s="2"/>
      <c r="QFC383" s="2"/>
      <c r="QFD383" s="2"/>
      <c r="QFE383" s="2"/>
      <c r="QFF383" s="2"/>
      <c r="QFG383" s="2"/>
      <c r="QFH383" s="2"/>
      <c r="QFI383" s="2"/>
      <c r="QFJ383" s="2"/>
      <c r="QFK383" s="2"/>
      <c r="QFL383" s="2"/>
      <c r="QFM383" s="2"/>
      <c r="QFN383" s="2"/>
      <c r="QFO383" s="2"/>
      <c r="QFP383" s="2"/>
      <c r="QFQ383" s="2"/>
      <c r="QFR383" s="2"/>
      <c r="QFS383" s="2"/>
      <c r="QFT383" s="2"/>
      <c r="QFU383" s="2"/>
      <c r="QFV383" s="2"/>
      <c r="QFW383" s="2"/>
      <c r="QFX383" s="2"/>
      <c r="QFY383" s="2"/>
      <c r="QFZ383" s="2"/>
      <c r="QGA383" s="2"/>
      <c r="QGB383" s="2"/>
      <c r="QGC383" s="2"/>
      <c r="QGD383" s="2"/>
      <c r="QGE383" s="2"/>
      <c r="QGF383" s="2"/>
      <c r="QGG383" s="2"/>
      <c r="QGH383" s="2"/>
      <c r="QGI383" s="2"/>
      <c r="QGJ383" s="2"/>
      <c r="QGK383" s="2"/>
      <c r="QGL383" s="2"/>
      <c r="QGM383" s="2"/>
      <c r="QGN383" s="2"/>
      <c r="QGO383" s="2"/>
      <c r="QGP383" s="2"/>
      <c r="QGQ383" s="2"/>
      <c r="QGR383" s="2"/>
      <c r="QGS383" s="2"/>
      <c r="QGT383" s="2"/>
      <c r="QGU383" s="2"/>
      <c r="QGV383" s="2"/>
      <c r="QGW383" s="2"/>
      <c r="QGX383" s="2"/>
      <c r="QGY383" s="2"/>
      <c r="QGZ383" s="2"/>
      <c r="QHA383" s="2"/>
      <c r="QHB383" s="2"/>
      <c r="QHC383" s="2"/>
      <c r="QHD383" s="2"/>
      <c r="QHE383" s="2"/>
      <c r="QHF383" s="2"/>
      <c r="QHG383" s="2"/>
      <c r="QHH383" s="2"/>
      <c r="QHI383" s="2"/>
      <c r="QHJ383" s="2"/>
      <c r="QHK383" s="2"/>
      <c r="QHL383" s="2"/>
      <c r="QHM383" s="2"/>
      <c r="QHN383" s="2"/>
      <c r="QHO383" s="2"/>
      <c r="QHP383" s="2"/>
      <c r="QHQ383" s="2"/>
      <c r="QHR383" s="2"/>
      <c r="QHS383" s="2"/>
      <c r="QHT383" s="2"/>
      <c r="QHU383" s="2"/>
      <c r="QHV383" s="2"/>
      <c r="QHW383" s="2"/>
      <c r="QHX383" s="2"/>
      <c r="QHY383" s="2"/>
      <c r="QHZ383" s="2"/>
      <c r="QIA383" s="2"/>
      <c r="QIB383" s="2"/>
      <c r="QIC383" s="2"/>
      <c r="QID383" s="2"/>
      <c r="QIE383" s="2"/>
      <c r="QIF383" s="2"/>
      <c r="QIG383" s="2"/>
      <c r="QIH383" s="2"/>
      <c r="QII383" s="2"/>
      <c r="QIJ383" s="2"/>
      <c r="QIK383" s="2"/>
      <c r="QIL383" s="2"/>
      <c r="QIM383" s="2"/>
      <c r="QIN383" s="2"/>
      <c r="QIO383" s="2"/>
      <c r="QIP383" s="2"/>
      <c r="QIQ383" s="2"/>
      <c r="QIR383" s="2"/>
      <c r="QIS383" s="2"/>
      <c r="QIT383" s="2"/>
      <c r="QIU383" s="2"/>
      <c r="QIV383" s="2"/>
      <c r="QIW383" s="2"/>
      <c r="QIX383" s="2"/>
      <c r="QIY383" s="2"/>
      <c r="QIZ383" s="2"/>
      <c r="QJA383" s="2"/>
      <c r="QJB383" s="2"/>
      <c r="QJC383" s="2"/>
      <c r="QJD383" s="2"/>
      <c r="QJE383" s="2"/>
      <c r="QJF383" s="2"/>
      <c r="QJG383" s="2"/>
      <c r="QJH383" s="2"/>
      <c r="QJI383" s="2"/>
      <c r="QJJ383" s="2"/>
      <c r="QJK383" s="2"/>
      <c r="QJL383" s="2"/>
      <c r="QJM383" s="2"/>
      <c r="QJN383" s="2"/>
      <c r="QJO383" s="2"/>
      <c r="QJP383" s="2"/>
      <c r="QJQ383" s="2"/>
      <c r="QJR383" s="2"/>
      <c r="QJS383" s="2"/>
      <c r="QJT383" s="2"/>
      <c r="QJU383" s="2"/>
      <c r="QJV383" s="2"/>
      <c r="QJW383" s="2"/>
      <c r="QJX383" s="2"/>
      <c r="QJY383" s="2"/>
      <c r="QJZ383" s="2"/>
      <c r="QKA383" s="2"/>
      <c r="QKB383" s="2"/>
      <c r="QKC383" s="2"/>
      <c r="QKD383" s="2"/>
      <c r="QKE383" s="2"/>
      <c r="QKF383" s="2"/>
      <c r="QKG383" s="2"/>
      <c r="QKH383" s="2"/>
      <c r="QKI383" s="2"/>
      <c r="QKJ383" s="2"/>
      <c r="QKK383" s="2"/>
      <c r="QKL383" s="2"/>
      <c r="QKM383" s="2"/>
      <c r="QKN383" s="2"/>
      <c r="QKO383" s="2"/>
      <c r="QKP383" s="2"/>
      <c r="QKQ383" s="2"/>
      <c r="QKR383" s="2"/>
      <c r="QKS383" s="2"/>
      <c r="QKT383" s="2"/>
      <c r="QKU383" s="2"/>
      <c r="QKV383" s="2"/>
      <c r="QKW383" s="2"/>
      <c r="QKX383" s="2"/>
      <c r="QKY383" s="2"/>
      <c r="QKZ383" s="2"/>
      <c r="QLA383" s="2"/>
      <c r="QLB383" s="2"/>
      <c r="QLC383" s="2"/>
      <c r="QLD383" s="2"/>
      <c r="QLE383" s="2"/>
      <c r="QLF383" s="2"/>
      <c r="QLG383" s="2"/>
      <c r="QLH383" s="2"/>
      <c r="QLI383" s="2"/>
      <c r="QLJ383" s="2"/>
      <c r="QLK383" s="2"/>
      <c r="QLL383" s="2"/>
      <c r="QLM383" s="2"/>
      <c r="QLN383" s="2"/>
      <c r="QLO383" s="2"/>
      <c r="QLP383" s="2"/>
      <c r="QLQ383" s="2"/>
      <c r="QLR383" s="2"/>
      <c r="QLS383" s="2"/>
      <c r="QLT383" s="2"/>
      <c r="QLU383" s="2"/>
      <c r="QLV383" s="2"/>
      <c r="QLW383" s="2"/>
      <c r="QLX383" s="2"/>
      <c r="QLY383" s="2"/>
      <c r="QLZ383" s="2"/>
      <c r="QMA383" s="2"/>
      <c r="QMB383" s="2"/>
      <c r="QMC383" s="2"/>
      <c r="QMD383" s="2"/>
      <c r="QME383" s="2"/>
      <c r="QMF383" s="2"/>
      <c r="QMG383" s="2"/>
      <c r="QMH383" s="2"/>
      <c r="QMI383" s="2"/>
      <c r="QMJ383" s="2"/>
      <c r="QMK383" s="2"/>
      <c r="QML383" s="2"/>
      <c r="QMM383" s="2"/>
      <c r="QMN383" s="2"/>
      <c r="QMO383" s="2"/>
      <c r="QMP383" s="2"/>
      <c r="QMQ383" s="2"/>
      <c r="QMR383" s="2"/>
      <c r="QMS383" s="2"/>
      <c r="QMT383" s="2"/>
      <c r="QMU383" s="2"/>
      <c r="QMV383" s="2"/>
      <c r="QMW383" s="2"/>
      <c r="QMX383" s="2"/>
      <c r="QMY383" s="2"/>
      <c r="QMZ383" s="2"/>
      <c r="QNA383" s="2"/>
      <c r="QNB383" s="2"/>
      <c r="QNC383" s="2"/>
      <c r="QND383" s="2"/>
      <c r="QNE383" s="2"/>
      <c r="QNF383" s="2"/>
      <c r="QNG383" s="2"/>
      <c r="QNH383" s="2"/>
      <c r="QNI383" s="2"/>
      <c r="QNJ383" s="2"/>
      <c r="QNK383" s="2"/>
      <c r="QNL383" s="2"/>
      <c r="QNM383" s="2"/>
      <c r="QNN383" s="2"/>
      <c r="QNO383" s="2"/>
      <c r="QNP383" s="2"/>
      <c r="QNQ383" s="2"/>
      <c r="QNR383" s="2"/>
      <c r="QNS383" s="2"/>
      <c r="QNT383" s="2"/>
      <c r="QNU383" s="2"/>
      <c r="QNV383" s="2"/>
      <c r="QNW383" s="2"/>
      <c r="QNX383" s="2"/>
      <c r="QNY383" s="2"/>
      <c r="QNZ383" s="2"/>
      <c r="QOA383" s="2"/>
      <c r="QOB383" s="2"/>
      <c r="QOC383" s="2"/>
      <c r="QOD383" s="2"/>
      <c r="QOE383" s="2"/>
      <c r="QOF383" s="2"/>
      <c r="QOG383" s="2"/>
      <c r="QOH383" s="2"/>
      <c r="QOI383" s="2"/>
      <c r="QOJ383" s="2"/>
      <c r="QOK383" s="2"/>
      <c r="QOL383" s="2"/>
      <c r="QOM383" s="2"/>
      <c r="QON383" s="2"/>
      <c r="QOO383" s="2"/>
      <c r="QOP383" s="2"/>
      <c r="QOQ383" s="2"/>
      <c r="QOR383" s="2"/>
      <c r="QOS383" s="2"/>
      <c r="QOT383" s="2"/>
      <c r="QOU383" s="2"/>
      <c r="QOV383" s="2"/>
      <c r="QOW383" s="2"/>
      <c r="QOX383" s="2"/>
      <c r="QOY383" s="2"/>
      <c r="QOZ383" s="2"/>
      <c r="QPA383" s="2"/>
      <c r="QPB383" s="2"/>
      <c r="QPC383" s="2"/>
      <c r="QPD383" s="2"/>
      <c r="QPE383" s="2"/>
      <c r="QPF383" s="2"/>
      <c r="QPG383" s="2"/>
      <c r="QPH383" s="2"/>
      <c r="QPI383" s="2"/>
      <c r="QPJ383" s="2"/>
      <c r="QPK383" s="2"/>
      <c r="QPL383" s="2"/>
      <c r="QPM383" s="2"/>
      <c r="QPN383" s="2"/>
      <c r="QPO383" s="2"/>
      <c r="QPP383" s="2"/>
      <c r="QPQ383" s="2"/>
      <c r="QPR383" s="2"/>
      <c r="QPS383" s="2"/>
      <c r="QPT383" s="2"/>
      <c r="QPU383" s="2"/>
      <c r="QPV383" s="2"/>
      <c r="QPW383" s="2"/>
      <c r="QPX383" s="2"/>
      <c r="QPY383" s="2"/>
      <c r="QPZ383" s="2"/>
      <c r="QQA383" s="2"/>
      <c r="QQB383" s="2"/>
      <c r="QQC383" s="2"/>
      <c r="QQD383" s="2"/>
      <c r="QQE383" s="2"/>
      <c r="QQF383" s="2"/>
      <c r="QQG383" s="2"/>
      <c r="QQH383" s="2"/>
      <c r="QQI383" s="2"/>
      <c r="QQJ383" s="2"/>
      <c r="QQK383" s="2"/>
      <c r="QQL383" s="2"/>
      <c r="QQM383" s="2"/>
      <c r="QQN383" s="2"/>
      <c r="QQO383" s="2"/>
      <c r="QQP383" s="2"/>
      <c r="QQQ383" s="2"/>
      <c r="QQR383" s="2"/>
      <c r="QQS383" s="2"/>
      <c r="QQT383" s="2"/>
      <c r="QQU383" s="2"/>
      <c r="QQV383" s="2"/>
      <c r="QQW383" s="2"/>
      <c r="QQX383" s="2"/>
      <c r="QQY383" s="2"/>
      <c r="QQZ383" s="2"/>
      <c r="QRA383" s="2"/>
      <c r="QRB383" s="2"/>
      <c r="QRC383" s="2"/>
      <c r="QRD383" s="2"/>
      <c r="QRE383" s="2"/>
      <c r="QRF383" s="2"/>
      <c r="QRG383" s="2"/>
      <c r="QRH383" s="2"/>
      <c r="QRI383" s="2"/>
      <c r="QRJ383" s="2"/>
      <c r="QRK383" s="2"/>
      <c r="QRL383" s="2"/>
      <c r="QRM383" s="2"/>
      <c r="QRN383" s="2"/>
      <c r="QRO383" s="2"/>
      <c r="QRP383" s="2"/>
      <c r="QRQ383" s="2"/>
      <c r="QRR383" s="2"/>
      <c r="QRS383" s="2"/>
      <c r="QRT383" s="2"/>
      <c r="QRU383" s="2"/>
      <c r="QRV383" s="2"/>
      <c r="QRW383" s="2"/>
      <c r="QRX383" s="2"/>
      <c r="QRY383" s="2"/>
      <c r="QRZ383" s="2"/>
      <c r="QSA383" s="2"/>
      <c r="QSB383" s="2"/>
      <c r="QSC383" s="2"/>
      <c r="QSD383" s="2"/>
      <c r="QSE383" s="2"/>
      <c r="QSF383" s="2"/>
      <c r="QSG383" s="2"/>
      <c r="QSH383" s="2"/>
      <c r="QSI383" s="2"/>
      <c r="QSJ383" s="2"/>
      <c r="QSK383" s="2"/>
      <c r="QSL383" s="2"/>
      <c r="QSM383" s="2"/>
      <c r="QSN383" s="2"/>
      <c r="QSO383" s="2"/>
      <c r="QSP383" s="2"/>
      <c r="QSQ383" s="2"/>
      <c r="QSR383" s="2"/>
      <c r="QSS383" s="2"/>
      <c r="QST383" s="2"/>
      <c r="QSU383" s="2"/>
      <c r="QSV383" s="2"/>
      <c r="QSW383" s="2"/>
      <c r="QSX383" s="2"/>
      <c r="QSY383" s="2"/>
      <c r="QSZ383" s="2"/>
      <c r="QTA383" s="2"/>
      <c r="QTB383" s="2"/>
      <c r="QTC383" s="2"/>
      <c r="QTD383" s="2"/>
      <c r="QTE383" s="2"/>
      <c r="QTF383" s="2"/>
      <c r="QTG383" s="2"/>
      <c r="QTH383" s="2"/>
      <c r="QTI383" s="2"/>
      <c r="QTJ383" s="2"/>
      <c r="QTK383" s="2"/>
      <c r="QTL383" s="2"/>
      <c r="QTM383" s="2"/>
      <c r="QTN383" s="2"/>
      <c r="QTO383" s="2"/>
      <c r="QTP383" s="2"/>
      <c r="QTQ383" s="2"/>
      <c r="QTR383" s="2"/>
      <c r="QTS383" s="2"/>
      <c r="QTT383" s="2"/>
      <c r="QTU383" s="2"/>
      <c r="QTV383" s="2"/>
      <c r="QTW383" s="2"/>
      <c r="QTX383" s="2"/>
      <c r="QTY383" s="2"/>
      <c r="QTZ383" s="2"/>
      <c r="QUA383" s="2"/>
      <c r="QUB383" s="2"/>
      <c r="QUC383" s="2"/>
      <c r="QUD383" s="2"/>
      <c r="QUE383" s="2"/>
      <c r="QUF383" s="2"/>
      <c r="QUG383" s="2"/>
      <c r="QUH383" s="2"/>
      <c r="QUI383" s="2"/>
      <c r="QUJ383" s="2"/>
      <c r="QUK383" s="2"/>
      <c r="QUL383" s="2"/>
      <c r="QUM383" s="2"/>
      <c r="QUN383" s="2"/>
      <c r="QUO383" s="2"/>
      <c r="QUP383" s="2"/>
      <c r="QUQ383" s="2"/>
      <c r="QUR383" s="2"/>
      <c r="QUS383" s="2"/>
      <c r="QUT383" s="2"/>
      <c r="QUU383" s="2"/>
      <c r="QUV383" s="2"/>
      <c r="QUW383" s="2"/>
      <c r="QUX383" s="2"/>
      <c r="QUY383" s="2"/>
      <c r="QUZ383" s="2"/>
      <c r="QVA383" s="2"/>
      <c r="QVB383" s="2"/>
      <c r="QVC383" s="2"/>
      <c r="QVD383" s="2"/>
      <c r="QVE383" s="2"/>
      <c r="QVF383" s="2"/>
      <c r="QVG383" s="2"/>
      <c r="QVH383" s="2"/>
      <c r="QVI383" s="2"/>
      <c r="QVJ383" s="2"/>
      <c r="QVK383" s="2"/>
      <c r="QVL383" s="2"/>
      <c r="QVM383" s="2"/>
      <c r="QVN383" s="2"/>
      <c r="QVO383" s="2"/>
      <c r="QVP383" s="2"/>
      <c r="QVQ383" s="2"/>
      <c r="QVR383" s="2"/>
      <c r="QVS383" s="2"/>
      <c r="QVT383" s="2"/>
      <c r="QVU383" s="2"/>
      <c r="QVV383" s="2"/>
      <c r="QVW383" s="2"/>
      <c r="QVX383" s="2"/>
      <c r="QVY383" s="2"/>
      <c r="QVZ383" s="2"/>
      <c r="QWA383" s="2"/>
      <c r="QWB383" s="2"/>
      <c r="QWC383" s="2"/>
      <c r="QWD383" s="2"/>
      <c r="QWE383" s="2"/>
      <c r="QWF383" s="2"/>
      <c r="QWG383" s="2"/>
      <c r="QWH383" s="2"/>
      <c r="QWI383" s="2"/>
      <c r="QWJ383" s="2"/>
      <c r="QWK383" s="2"/>
      <c r="QWL383" s="2"/>
      <c r="QWM383" s="2"/>
      <c r="QWN383" s="2"/>
      <c r="QWO383" s="2"/>
      <c r="QWP383" s="2"/>
      <c r="QWQ383" s="2"/>
      <c r="QWR383" s="2"/>
      <c r="QWS383" s="2"/>
      <c r="QWT383" s="2"/>
      <c r="QWU383" s="2"/>
      <c r="QWV383" s="2"/>
      <c r="QWW383" s="2"/>
      <c r="QWX383" s="2"/>
      <c r="QWY383" s="2"/>
      <c r="QWZ383" s="2"/>
      <c r="QXA383" s="2"/>
      <c r="QXB383" s="2"/>
      <c r="QXC383" s="2"/>
      <c r="QXD383" s="2"/>
      <c r="QXE383" s="2"/>
      <c r="QXF383" s="2"/>
      <c r="QXG383" s="2"/>
      <c r="QXH383" s="2"/>
      <c r="QXI383" s="2"/>
      <c r="QXJ383" s="2"/>
      <c r="QXK383" s="2"/>
      <c r="QXL383" s="2"/>
      <c r="QXM383" s="2"/>
      <c r="QXN383" s="2"/>
      <c r="QXO383" s="2"/>
      <c r="QXP383" s="2"/>
      <c r="QXQ383" s="2"/>
      <c r="QXR383" s="2"/>
      <c r="QXS383" s="2"/>
      <c r="QXT383" s="2"/>
      <c r="QXU383" s="2"/>
      <c r="QXV383" s="2"/>
      <c r="QXW383" s="2"/>
      <c r="QXX383" s="2"/>
      <c r="QXY383" s="2"/>
      <c r="QXZ383" s="2"/>
      <c r="QYA383" s="2"/>
      <c r="QYB383" s="2"/>
      <c r="QYC383" s="2"/>
      <c r="QYD383" s="2"/>
      <c r="QYE383" s="2"/>
      <c r="QYF383" s="2"/>
      <c r="QYG383" s="2"/>
      <c r="QYH383" s="2"/>
      <c r="QYI383" s="2"/>
      <c r="QYJ383" s="2"/>
      <c r="QYK383" s="2"/>
      <c r="QYL383" s="2"/>
      <c r="QYM383" s="2"/>
      <c r="QYN383" s="2"/>
      <c r="QYO383" s="2"/>
      <c r="QYP383" s="2"/>
      <c r="QYQ383" s="2"/>
      <c r="QYR383" s="2"/>
      <c r="QYS383" s="2"/>
      <c r="QYT383" s="2"/>
      <c r="QYU383" s="2"/>
      <c r="QYV383" s="2"/>
      <c r="QYW383" s="2"/>
      <c r="QYX383" s="2"/>
      <c r="QYY383" s="2"/>
      <c r="QYZ383" s="2"/>
      <c r="QZA383" s="2"/>
      <c r="QZB383" s="2"/>
      <c r="QZC383" s="2"/>
      <c r="QZD383" s="2"/>
      <c r="QZE383" s="2"/>
      <c r="QZF383" s="2"/>
      <c r="QZG383" s="2"/>
      <c r="QZH383" s="2"/>
      <c r="QZI383" s="2"/>
      <c r="QZJ383" s="2"/>
      <c r="QZK383" s="2"/>
      <c r="QZL383" s="2"/>
      <c r="QZM383" s="2"/>
      <c r="QZN383" s="2"/>
      <c r="QZO383" s="2"/>
      <c r="QZP383" s="2"/>
      <c r="QZQ383" s="2"/>
      <c r="QZR383" s="2"/>
      <c r="QZS383" s="2"/>
      <c r="QZT383" s="2"/>
      <c r="QZU383" s="2"/>
      <c r="QZV383" s="2"/>
      <c r="QZW383" s="2"/>
      <c r="QZX383" s="2"/>
      <c r="QZY383" s="2"/>
      <c r="QZZ383" s="2"/>
      <c r="RAA383" s="2"/>
      <c r="RAB383" s="2"/>
      <c r="RAC383" s="2"/>
      <c r="RAD383" s="2"/>
      <c r="RAE383" s="2"/>
      <c r="RAF383" s="2"/>
      <c r="RAG383" s="2"/>
      <c r="RAH383" s="2"/>
      <c r="RAI383" s="2"/>
      <c r="RAJ383" s="2"/>
      <c r="RAK383" s="2"/>
      <c r="RAL383" s="2"/>
      <c r="RAM383" s="2"/>
      <c r="RAN383" s="2"/>
      <c r="RAO383" s="2"/>
      <c r="RAP383" s="2"/>
      <c r="RAQ383" s="2"/>
      <c r="RAR383" s="2"/>
      <c r="RAS383" s="2"/>
      <c r="RAT383" s="2"/>
      <c r="RAU383" s="2"/>
      <c r="RAV383" s="2"/>
      <c r="RAW383" s="2"/>
      <c r="RAX383" s="2"/>
      <c r="RAY383" s="2"/>
      <c r="RAZ383" s="2"/>
      <c r="RBA383" s="2"/>
      <c r="RBB383" s="2"/>
      <c r="RBC383" s="2"/>
      <c r="RBD383" s="2"/>
      <c r="RBE383" s="2"/>
      <c r="RBF383" s="2"/>
      <c r="RBG383" s="2"/>
      <c r="RBH383" s="2"/>
      <c r="RBI383" s="2"/>
      <c r="RBJ383" s="2"/>
      <c r="RBK383" s="2"/>
      <c r="RBL383" s="2"/>
      <c r="RBM383" s="2"/>
      <c r="RBN383" s="2"/>
      <c r="RBO383" s="2"/>
      <c r="RBP383" s="2"/>
      <c r="RBQ383" s="2"/>
      <c r="RBR383" s="2"/>
      <c r="RBS383" s="2"/>
      <c r="RBT383" s="2"/>
      <c r="RBU383" s="2"/>
      <c r="RBV383" s="2"/>
      <c r="RBW383" s="2"/>
      <c r="RBX383" s="2"/>
      <c r="RBY383" s="2"/>
      <c r="RBZ383" s="2"/>
      <c r="RCA383" s="2"/>
      <c r="RCB383" s="2"/>
      <c r="RCC383" s="2"/>
      <c r="RCD383" s="2"/>
      <c r="RCE383" s="2"/>
      <c r="RCF383" s="2"/>
      <c r="RCG383" s="2"/>
      <c r="RCH383" s="2"/>
      <c r="RCI383" s="2"/>
      <c r="RCJ383" s="2"/>
      <c r="RCK383" s="2"/>
      <c r="RCL383" s="2"/>
      <c r="RCM383" s="2"/>
      <c r="RCN383" s="2"/>
      <c r="RCO383" s="2"/>
      <c r="RCP383" s="2"/>
      <c r="RCQ383" s="2"/>
      <c r="RCR383" s="2"/>
      <c r="RCS383" s="2"/>
      <c r="RCT383" s="2"/>
      <c r="RCU383" s="2"/>
      <c r="RCV383" s="2"/>
      <c r="RCW383" s="2"/>
      <c r="RCX383" s="2"/>
      <c r="RCY383" s="2"/>
      <c r="RCZ383" s="2"/>
      <c r="RDA383" s="2"/>
      <c r="RDB383" s="2"/>
      <c r="RDC383" s="2"/>
      <c r="RDD383" s="2"/>
      <c r="RDE383" s="2"/>
      <c r="RDF383" s="2"/>
      <c r="RDG383" s="2"/>
      <c r="RDH383" s="2"/>
      <c r="RDI383" s="2"/>
      <c r="RDJ383" s="2"/>
      <c r="RDK383" s="2"/>
      <c r="RDL383" s="2"/>
      <c r="RDM383" s="2"/>
      <c r="RDN383" s="2"/>
      <c r="RDO383" s="2"/>
      <c r="RDP383" s="2"/>
      <c r="RDQ383" s="2"/>
      <c r="RDR383" s="2"/>
      <c r="RDS383" s="2"/>
      <c r="RDT383" s="2"/>
      <c r="RDU383" s="2"/>
      <c r="RDV383" s="2"/>
      <c r="RDW383" s="2"/>
      <c r="RDX383" s="2"/>
      <c r="RDY383" s="2"/>
      <c r="RDZ383" s="2"/>
      <c r="REA383" s="2"/>
      <c r="REB383" s="2"/>
      <c r="REC383" s="2"/>
      <c r="RED383" s="2"/>
      <c r="REE383" s="2"/>
      <c r="REF383" s="2"/>
      <c r="REG383" s="2"/>
      <c r="REH383" s="2"/>
      <c r="REI383" s="2"/>
      <c r="REJ383" s="2"/>
      <c r="REK383" s="2"/>
      <c r="REL383" s="2"/>
      <c r="REM383" s="2"/>
      <c r="REN383" s="2"/>
      <c r="REO383" s="2"/>
      <c r="REP383" s="2"/>
      <c r="REQ383" s="2"/>
      <c r="RER383" s="2"/>
      <c r="RES383" s="2"/>
      <c r="RET383" s="2"/>
      <c r="REU383" s="2"/>
      <c r="REV383" s="2"/>
      <c r="REW383" s="2"/>
      <c r="REX383" s="2"/>
      <c r="REY383" s="2"/>
      <c r="REZ383" s="2"/>
      <c r="RFA383" s="2"/>
      <c r="RFB383" s="2"/>
      <c r="RFC383" s="2"/>
      <c r="RFD383" s="2"/>
      <c r="RFE383" s="2"/>
      <c r="RFF383" s="2"/>
      <c r="RFG383" s="2"/>
      <c r="RFH383" s="2"/>
      <c r="RFI383" s="2"/>
      <c r="RFJ383" s="2"/>
      <c r="RFK383" s="2"/>
      <c r="RFL383" s="2"/>
      <c r="RFM383" s="2"/>
      <c r="RFN383" s="2"/>
      <c r="RFO383" s="2"/>
      <c r="RFP383" s="2"/>
      <c r="RFQ383" s="2"/>
      <c r="RFR383" s="2"/>
      <c r="RFS383" s="2"/>
      <c r="RFT383" s="2"/>
      <c r="RFU383" s="2"/>
      <c r="RFV383" s="2"/>
      <c r="RFW383" s="2"/>
      <c r="RFX383" s="2"/>
      <c r="RFY383" s="2"/>
      <c r="RFZ383" s="2"/>
      <c r="RGA383" s="2"/>
      <c r="RGB383" s="2"/>
      <c r="RGC383" s="2"/>
      <c r="RGD383" s="2"/>
      <c r="RGE383" s="2"/>
      <c r="RGF383" s="2"/>
      <c r="RGG383" s="2"/>
      <c r="RGH383" s="2"/>
      <c r="RGI383" s="2"/>
      <c r="RGJ383" s="2"/>
      <c r="RGK383" s="2"/>
      <c r="RGL383" s="2"/>
      <c r="RGM383" s="2"/>
      <c r="RGN383" s="2"/>
      <c r="RGO383" s="2"/>
      <c r="RGP383" s="2"/>
      <c r="RGQ383" s="2"/>
      <c r="RGR383" s="2"/>
      <c r="RGS383" s="2"/>
      <c r="RGT383" s="2"/>
      <c r="RGU383" s="2"/>
      <c r="RGV383" s="2"/>
      <c r="RGW383" s="2"/>
      <c r="RGX383" s="2"/>
      <c r="RGY383" s="2"/>
      <c r="RGZ383" s="2"/>
      <c r="RHA383" s="2"/>
      <c r="RHB383" s="2"/>
      <c r="RHC383" s="2"/>
      <c r="RHD383" s="2"/>
      <c r="RHE383" s="2"/>
      <c r="RHF383" s="2"/>
      <c r="RHG383" s="2"/>
      <c r="RHH383" s="2"/>
      <c r="RHI383" s="2"/>
      <c r="RHJ383" s="2"/>
      <c r="RHK383" s="2"/>
      <c r="RHL383" s="2"/>
      <c r="RHM383" s="2"/>
      <c r="RHN383" s="2"/>
      <c r="RHO383" s="2"/>
      <c r="RHP383" s="2"/>
      <c r="RHQ383" s="2"/>
      <c r="RHR383" s="2"/>
      <c r="RHS383" s="2"/>
      <c r="RHT383" s="2"/>
      <c r="RHU383" s="2"/>
      <c r="RHV383" s="2"/>
      <c r="RHW383" s="2"/>
      <c r="RHX383" s="2"/>
      <c r="RHY383" s="2"/>
      <c r="RHZ383" s="2"/>
      <c r="RIA383" s="2"/>
      <c r="RIB383" s="2"/>
      <c r="RIC383" s="2"/>
      <c r="RID383" s="2"/>
      <c r="RIE383" s="2"/>
      <c r="RIF383" s="2"/>
      <c r="RIG383" s="2"/>
      <c r="RIH383" s="2"/>
      <c r="RII383" s="2"/>
      <c r="RIJ383" s="2"/>
      <c r="RIK383" s="2"/>
      <c r="RIL383" s="2"/>
      <c r="RIM383" s="2"/>
      <c r="RIN383" s="2"/>
      <c r="RIO383" s="2"/>
      <c r="RIP383" s="2"/>
      <c r="RIQ383" s="2"/>
      <c r="RIR383" s="2"/>
      <c r="RIS383" s="2"/>
      <c r="RIT383" s="2"/>
      <c r="RIU383" s="2"/>
      <c r="RIV383" s="2"/>
      <c r="RIW383" s="2"/>
      <c r="RIX383" s="2"/>
      <c r="RIY383" s="2"/>
      <c r="RIZ383" s="2"/>
      <c r="RJA383" s="2"/>
      <c r="RJB383" s="2"/>
      <c r="RJC383" s="2"/>
      <c r="RJD383" s="2"/>
      <c r="RJE383" s="2"/>
      <c r="RJF383" s="2"/>
      <c r="RJG383" s="2"/>
      <c r="RJH383" s="2"/>
      <c r="RJI383" s="2"/>
      <c r="RJJ383" s="2"/>
      <c r="RJK383" s="2"/>
      <c r="RJL383" s="2"/>
      <c r="RJM383" s="2"/>
      <c r="RJN383" s="2"/>
      <c r="RJO383" s="2"/>
      <c r="RJP383" s="2"/>
      <c r="RJQ383" s="2"/>
      <c r="RJR383" s="2"/>
      <c r="RJS383" s="2"/>
      <c r="RJT383" s="2"/>
      <c r="RJU383" s="2"/>
      <c r="RJV383" s="2"/>
      <c r="RJW383" s="2"/>
      <c r="RJX383" s="2"/>
      <c r="RJY383" s="2"/>
      <c r="RJZ383" s="2"/>
      <c r="RKA383" s="2"/>
      <c r="RKB383" s="2"/>
      <c r="RKC383" s="2"/>
      <c r="RKD383" s="2"/>
      <c r="RKE383" s="2"/>
      <c r="RKF383" s="2"/>
      <c r="RKG383" s="2"/>
      <c r="RKH383" s="2"/>
      <c r="RKI383" s="2"/>
      <c r="RKJ383" s="2"/>
      <c r="RKK383" s="2"/>
      <c r="RKL383" s="2"/>
      <c r="RKM383" s="2"/>
      <c r="RKN383" s="2"/>
      <c r="RKO383" s="2"/>
      <c r="RKP383" s="2"/>
      <c r="RKQ383" s="2"/>
      <c r="RKR383" s="2"/>
      <c r="RKS383" s="2"/>
      <c r="RKT383" s="2"/>
      <c r="RKU383" s="2"/>
      <c r="RKV383" s="2"/>
      <c r="RKW383" s="2"/>
      <c r="RKX383" s="2"/>
      <c r="RKY383" s="2"/>
      <c r="RKZ383" s="2"/>
      <c r="RLA383" s="2"/>
      <c r="RLB383" s="2"/>
      <c r="RLC383" s="2"/>
      <c r="RLD383" s="2"/>
      <c r="RLE383" s="2"/>
      <c r="RLF383" s="2"/>
      <c r="RLG383" s="2"/>
      <c r="RLH383" s="2"/>
      <c r="RLI383" s="2"/>
      <c r="RLJ383" s="2"/>
      <c r="RLK383" s="2"/>
      <c r="RLL383" s="2"/>
      <c r="RLM383" s="2"/>
      <c r="RLN383" s="2"/>
      <c r="RLO383" s="2"/>
      <c r="RLP383" s="2"/>
      <c r="RLQ383" s="2"/>
      <c r="RLR383" s="2"/>
      <c r="RLS383" s="2"/>
      <c r="RLT383" s="2"/>
      <c r="RLU383" s="2"/>
      <c r="RLV383" s="2"/>
      <c r="RLW383" s="2"/>
      <c r="RLX383" s="2"/>
      <c r="RLY383" s="2"/>
      <c r="RLZ383" s="2"/>
      <c r="RMA383" s="2"/>
      <c r="RMB383" s="2"/>
      <c r="RMC383" s="2"/>
      <c r="RMD383" s="2"/>
      <c r="RME383" s="2"/>
      <c r="RMF383" s="2"/>
      <c r="RMG383" s="2"/>
      <c r="RMH383" s="2"/>
      <c r="RMI383" s="2"/>
      <c r="RMJ383" s="2"/>
      <c r="RMK383" s="2"/>
      <c r="RML383" s="2"/>
      <c r="RMM383" s="2"/>
      <c r="RMN383" s="2"/>
      <c r="RMO383" s="2"/>
      <c r="RMP383" s="2"/>
      <c r="RMQ383" s="2"/>
      <c r="RMR383" s="2"/>
      <c r="RMS383" s="2"/>
      <c r="RMT383" s="2"/>
      <c r="RMU383" s="2"/>
      <c r="RMV383" s="2"/>
      <c r="RMW383" s="2"/>
      <c r="RMX383" s="2"/>
      <c r="RMY383" s="2"/>
      <c r="RMZ383" s="2"/>
      <c r="RNA383" s="2"/>
      <c r="RNB383" s="2"/>
      <c r="RNC383" s="2"/>
      <c r="RND383" s="2"/>
      <c r="RNE383" s="2"/>
      <c r="RNF383" s="2"/>
      <c r="RNG383" s="2"/>
      <c r="RNH383" s="2"/>
      <c r="RNI383" s="2"/>
      <c r="RNJ383" s="2"/>
      <c r="RNK383" s="2"/>
      <c r="RNL383" s="2"/>
      <c r="RNM383" s="2"/>
      <c r="RNN383" s="2"/>
      <c r="RNO383" s="2"/>
      <c r="RNP383" s="2"/>
      <c r="RNQ383" s="2"/>
      <c r="RNR383" s="2"/>
      <c r="RNS383" s="2"/>
      <c r="RNT383" s="2"/>
      <c r="RNU383" s="2"/>
      <c r="RNV383" s="2"/>
      <c r="RNW383" s="2"/>
      <c r="RNX383" s="2"/>
      <c r="RNY383" s="2"/>
      <c r="RNZ383" s="2"/>
      <c r="ROA383" s="2"/>
      <c r="ROB383" s="2"/>
      <c r="ROC383" s="2"/>
      <c r="ROD383" s="2"/>
      <c r="ROE383" s="2"/>
      <c r="ROF383" s="2"/>
      <c r="ROG383" s="2"/>
      <c r="ROH383" s="2"/>
      <c r="ROI383" s="2"/>
      <c r="ROJ383" s="2"/>
      <c r="ROK383" s="2"/>
      <c r="ROL383" s="2"/>
      <c r="ROM383" s="2"/>
      <c r="RON383" s="2"/>
      <c r="ROO383" s="2"/>
      <c r="ROP383" s="2"/>
      <c r="ROQ383" s="2"/>
      <c r="ROR383" s="2"/>
      <c r="ROS383" s="2"/>
      <c r="ROT383" s="2"/>
      <c r="ROU383" s="2"/>
      <c r="ROV383" s="2"/>
      <c r="ROW383" s="2"/>
      <c r="ROX383" s="2"/>
      <c r="ROY383" s="2"/>
      <c r="ROZ383" s="2"/>
      <c r="RPA383" s="2"/>
      <c r="RPB383" s="2"/>
      <c r="RPC383" s="2"/>
      <c r="RPD383" s="2"/>
      <c r="RPE383" s="2"/>
      <c r="RPF383" s="2"/>
      <c r="RPG383" s="2"/>
      <c r="RPH383" s="2"/>
      <c r="RPI383" s="2"/>
      <c r="RPJ383" s="2"/>
      <c r="RPK383" s="2"/>
      <c r="RPL383" s="2"/>
      <c r="RPM383" s="2"/>
      <c r="RPN383" s="2"/>
      <c r="RPO383" s="2"/>
      <c r="RPP383" s="2"/>
      <c r="RPQ383" s="2"/>
      <c r="RPR383" s="2"/>
      <c r="RPS383" s="2"/>
      <c r="RPT383" s="2"/>
      <c r="RPU383" s="2"/>
      <c r="RPV383" s="2"/>
      <c r="RPW383" s="2"/>
      <c r="RPX383" s="2"/>
      <c r="RPY383" s="2"/>
      <c r="RPZ383" s="2"/>
      <c r="RQA383" s="2"/>
      <c r="RQB383" s="2"/>
      <c r="RQC383" s="2"/>
      <c r="RQD383" s="2"/>
      <c r="RQE383" s="2"/>
      <c r="RQF383" s="2"/>
      <c r="RQG383" s="2"/>
      <c r="RQH383" s="2"/>
      <c r="RQI383" s="2"/>
      <c r="RQJ383" s="2"/>
      <c r="RQK383" s="2"/>
      <c r="RQL383" s="2"/>
      <c r="RQM383" s="2"/>
      <c r="RQN383" s="2"/>
      <c r="RQO383" s="2"/>
      <c r="RQP383" s="2"/>
      <c r="RQQ383" s="2"/>
      <c r="RQR383" s="2"/>
      <c r="RQS383" s="2"/>
      <c r="RQT383" s="2"/>
      <c r="RQU383" s="2"/>
      <c r="RQV383" s="2"/>
      <c r="RQW383" s="2"/>
      <c r="RQX383" s="2"/>
      <c r="RQY383" s="2"/>
      <c r="RQZ383" s="2"/>
      <c r="RRA383" s="2"/>
      <c r="RRB383" s="2"/>
      <c r="RRC383" s="2"/>
      <c r="RRD383" s="2"/>
      <c r="RRE383" s="2"/>
      <c r="RRF383" s="2"/>
      <c r="RRG383" s="2"/>
      <c r="RRH383" s="2"/>
      <c r="RRI383" s="2"/>
      <c r="RRJ383" s="2"/>
      <c r="RRK383" s="2"/>
      <c r="RRL383" s="2"/>
      <c r="RRM383" s="2"/>
      <c r="RRN383" s="2"/>
      <c r="RRO383" s="2"/>
      <c r="RRP383" s="2"/>
      <c r="RRQ383" s="2"/>
      <c r="RRR383" s="2"/>
      <c r="RRS383" s="2"/>
      <c r="RRT383" s="2"/>
      <c r="RRU383" s="2"/>
      <c r="RRV383" s="2"/>
      <c r="RRW383" s="2"/>
      <c r="RRX383" s="2"/>
      <c r="RRY383" s="2"/>
      <c r="RRZ383" s="2"/>
      <c r="RSA383" s="2"/>
      <c r="RSB383" s="2"/>
      <c r="RSC383" s="2"/>
      <c r="RSD383" s="2"/>
      <c r="RSE383" s="2"/>
      <c r="RSF383" s="2"/>
      <c r="RSG383" s="2"/>
      <c r="RSH383" s="2"/>
      <c r="RSI383" s="2"/>
      <c r="RSJ383" s="2"/>
      <c r="RSK383" s="2"/>
      <c r="RSL383" s="2"/>
      <c r="RSM383" s="2"/>
      <c r="RSN383" s="2"/>
      <c r="RSO383" s="2"/>
      <c r="RSP383" s="2"/>
      <c r="RSQ383" s="2"/>
      <c r="RSR383" s="2"/>
      <c r="RSS383" s="2"/>
      <c r="RST383" s="2"/>
      <c r="RSU383" s="2"/>
      <c r="RSV383" s="2"/>
      <c r="RSW383" s="2"/>
      <c r="RSX383" s="2"/>
      <c r="RSY383" s="2"/>
      <c r="RSZ383" s="2"/>
      <c r="RTA383" s="2"/>
      <c r="RTB383" s="2"/>
      <c r="RTC383" s="2"/>
      <c r="RTD383" s="2"/>
      <c r="RTE383" s="2"/>
      <c r="RTF383" s="2"/>
      <c r="RTG383" s="2"/>
      <c r="RTH383" s="2"/>
      <c r="RTI383" s="2"/>
      <c r="RTJ383" s="2"/>
      <c r="RTK383" s="2"/>
      <c r="RTL383" s="2"/>
      <c r="RTM383" s="2"/>
      <c r="RTN383" s="2"/>
      <c r="RTO383" s="2"/>
      <c r="RTP383" s="2"/>
      <c r="RTQ383" s="2"/>
      <c r="RTR383" s="2"/>
      <c r="RTS383" s="2"/>
      <c r="RTT383" s="2"/>
      <c r="RTU383" s="2"/>
      <c r="RTV383" s="2"/>
      <c r="RTW383" s="2"/>
      <c r="RTX383" s="2"/>
      <c r="RTY383" s="2"/>
      <c r="RTZ383" s="2"/>
      <c r="RUA383" s="2"/>
      <c r="RUB383" s="2"/>
      <c r="RUC383" s="2"/>
      <c r="RUD383" s="2"/>
      <c r="RUE383" s="2"/>
      <c r="RUF383" s="2"/>
      <c r="RUG383" s="2"/>
      <c r="RUH383" s="2"/>
      <c r="RUI383" s="2"/>
      <c r="RUJ383" s="2"/>
      <c r="RUK383" s="2"/>
      <c r="RUL383" s="2"/>
      <c r="RUM383" s="2"/>
      <c r="RUN383" s="2"/>
      <c r="RUO383" s="2"/>
      <c r="RUP383" s="2"/>
      <c r="RUQ383" s="2"/>
      <c r="RUR383" s="2"/>
      <c r="RUS383" s="2"/>
      <c r="RUT383" s="2"/>
      <c r="RUU383" s="2"/>
      <c r="RUV383" s="2"/>
      <c r="RUW383" s="2"/>
      <c r="RUX383" s="2"/>
      <c r="RUY383" s="2"/>
      <c r="RUZ383" s="2"/>
      <c r="RVA383" s="2"/>
      <c r="RVB383" s="2"/>
      <c r="RVC383" s="2"/>
      <c r="RVD383" s="2"/>
      <c r="RVE383" s="2"/>
      <c r="RVF383" s="2"/>
      <c r="RVG383" s="2"/>
      <c r="RVH383" s="2"/>
      <c r="RVI383" s="2"/>
      <c r="RVJ383" s="2"/>
      <c r="RVK383" s="2"/>
      <c r="RVL383" s="2"/>
      <c r="RVM383" s="2"/>
      <c r="RVN383" s="2"/>
      <c r="RVO383" s="2"/>
      <c r="RVP383" s="2"/>
      <c r="RVQ383" s="2"/>
      <c r="RVR383" s="2"/>
      <c r="RVS383" s="2"/>
      <c r="RVT383" s="2"/>
      <c r="RVU383" s="2"/>
      <c r="RVV383" s="2"/>
      <c r="RVW383" s="2"/>
      <c r="RVX383" s="2"/>
      <c r="RVY383" s="2"/>
      <c r="RVZ383" s="2"/>
      <c r="RWA383" s="2"/>
      <c r="RWB383" s="2"/>
      <c r="RWC383" s="2"/>
      <c r="RWD383" s="2"/>
      <c r="RWE383" s="2"/>
      <c r="RWF383" s="2"/>
      <c r="RWG383" s="2"/>
      <c r="RWH383" s="2"/>
      <c r="RWI383" s="2"/>
      <c r="RWJ383" s="2"/>
      <c r="RWK383" s="2"/>
      <c r="RWL383" s="2"/>
      <c r="RWM383" s="2"/>
      <c r="RWN383" s="2"/>
      <c r="RWO383" s="2"/>
      <c r="RWP383" s="2"/>
      <c r="RWQ383" s="2"/>
      <c r="RWR383" s="2"/>
      <c r="RWS383" s="2"/>
      <c r="RWT383" s="2"/>
      <c r="RWU383" s="2"/>
      <c r="RWV383" s="2"/>
      <c r="RWW383" s="2"/>
      <c r="RWX383" s="2"/>
      <c r="RWY383" s="2"/>
      <c r="RWZ383" s="2"/>
      <c r="RXA383" s="2"/>
      <c r="RXB383" s="2"/>
      <c r="RXC383" s="2"/>
      <c r="RXD383" s="2"/>
      <c r="RXE383" s="2"/>
      <c r="RXF383" s="2"/>
      <c r="RXG383" s="2"/>
      <c r="RXH383" s="2"/>
      <c r="RXI383" s="2"/>
      <c r="RXJ383" s="2"/>
      <c r="RXK383" s="2"/>
      <c r="RXL383" s="2"/>
      <c r="RXM383" s="2"/>
      <c r="RXN383" s="2"/>
      <c r="RXO383" s="2"/>
      <c r="RXP383" s="2"/>
      <c r="RXQ383" s="2"/>
      <c r="RXR383" s="2"/>
      <c r="RXS383" s="2"/>
      <c r="RXT383" s="2"/>
      <c r="RXU383" s="2"/>
      <c r="RXV383" s="2"/>
      <c r="RXW383" s="2"/>
      <c r="RXX383" s="2"/>
      <c r="RXY383" s="2"/>
      <c r="RXZ383" s="2"/>
      <c r="RYA383" s="2"/>
      <c r="RYB383" s="2"/>
      <c r="RYC383" s="2"/>
      <c r="RYD383" s="2"/>
      <c r="RYE383" s="2"/>
      <c r="RYF383" s="2"/>
      <c r="RYG383" s="2"/>
      <c r="RYH383" s="2"/>
      <c r="RYI383" s="2"/>
      <c r="RYJ383" s="2"/>
      <c r="RYK383" s="2"/>
      <c r="RYL383" s="2"/>
      <c r="RYM383" s="2"/>
      <c r="RYN383" s="2"/>
      <c r="RYO383" s="2"/>
      <c r="RYP383" s="2"/>
      <c r="RYQ383" s="2"/>
      <c r="RYR383" s="2"/>
      <c r="RYS383" s="2"/>
      <c r="RYT383" s="2"/>
      <c r="RYU383" s="2"/>
      <c r="RYV383" s="2"/>
      <c r="RYW383" s="2"/>
      <c r="RYX383" s="2"/>
      <c r="RYY383" s="2"/>
      <c r="RYZ383" s="2"/>
      <c r="RZA383" s="2"/>
      <c r="RZB383" s="2"/>
      <c r="RZC383" s="2"/>
      <c r="RZD383" s="2"/>
      <c r="RZE383" s="2"/>
      <c r="RZF383" s="2"/>
      <c r="RZG383" s="2"/>
      <c r="RZH383" s="2"/>
      <c r="RZI383" s="2"/>
      <c r="RZJ383" s="2"/>
      <c r="RZK383" s="2"/>
      <c r="RZL383" s="2"/>
      <c r="RZM383" s="2"/>
      <c r="RZN383" s="2"/>
      <c r="RZO383" s="2"/>
      <c r="RZP383" s="2"/>
      <c r="RZQ383" s="2"/>
      <c r="RZR383" s="2"/>
      <c r="RZS383" s="2"/>
      <c r="RZT383" s="2"/>
      <c r="RZU383" s="2"/>
      <c r="RZV383" s="2"/>
      <c r="RZW383" s="2"/>
      <c r="RZX383" s="2"/>
      <c r="RZY383" s="2"/>
      <c r="RZZ383" s="2"/>
      <c r="SAA383" s="2"/>
      <c r="SAB383" s="2"/>
      <c r="SAC383" s="2"/>
      <c r="SAD383" s="2"/>
      <c r="SAE383" s="2"/>
      <c r="SAF383" s="2"/>
      <c r="SAG383" s="2"/>
      <c r="SAH383" s="2"/>
      <c r="SAI383" s="2"/>
      <c r="SAJ383" s="2"/>
      <c r="SAK383" s="2"/>
      <c r="SAL383" s="2"/>
      <c r="SAM383" s="2"/>
      <c r="SAN383" s="2"/>
      <c r="SAO383" s="2"/>
      <c r="SAP383" s="2"/>
      <c r="SAQ383" s="2"/>
      <c r="SAR383" s="2"/>
      <c r="SAS383" s="2"/>
      <c r="SAT383" s="2"/>
      <c r="SAU383" s="2"/>
      <c r="SAV383" s="2"/>
      <c r="SAW383" s="2"/>
      <c r="SAX383" s="2"/>
      <c r="SAY383" s="2"/>
      <c r="SAZ383" s="2"/>
      <c r="SBA383" s="2"/>
      <c r="SBB383" s="2"/>
      <c r="SBC383" s="2"/>
      <c r="SBD383" s="2"/>
      <c r="SBE383" s="2"/>
      <c r="SBF383" s="2"/>
      <c r="SBG383" s="2"/>
      <c r="SBH383" s="2"/>
      <c r="SBI383" s="2"/>
      <c r="SBJ383" s="2"/>
      <c r="SBK383" s="2"/>
      <c r="SBL383" s="2"/>
      <c r="SBM383" s="2"/>
      <c r="SBN383" s="2"/>
      <c r="SBO383" s="2"/>
      <c r="SBP383" s="2"/>
      <c r="SBQ383" s="2"/>
      <c r="SBR383" s="2"/>
      <c r="SBS383" s="2"/>
      <c r="SBT383" s="2"/>
      <c r="SBU383" s="2"/>
      <c r="SBV383" s="2"/>
      <c r="SBW383" s="2"/>
      <c r="SBX383" s="2"/>
      <c r="SBY383" s="2"/>
      <c r="SBZ383" s="2"/>
      <c r="SCA383" s="2"/>
      <c r="SCB383" s="2"/>
      <c r="SCC383" s="2"/>
      <c r="SCD383" s="2"/>
      <c r="SCE383" s="2"/>
      <c r="SCF383" s="2"/>
      <c r="SCG383" s="2"/>
      <c r="SCH383" s="2"/>
      <c r="SCI383" s="2"/>
      <c r="SCJ383" s="2"/>
      <c r="SCK383" s="2"/>
      <c r="SCL383" s="2"/>
      <c r="SCM383" s="2"/>
      <c r="SCN383" s="2"/>
      <c r="SCO383" s="2"/>
      <c r="SCP383" s="2"/>
      <c r="SCQ383" s="2"/>
      <c r="SCR383" s="2"/>
      <c r="SCS383" s="2"/>
      <c r="SCT383" s="2"/>
      <c r="SCU383" s="2"/>
      <c r="SCV383" s="2"/>
      <c r="SCW383" s="2"/>
      <c r="SCX383" s="2"/>
      <c r="SCY383" s="2"/>
      <c r="SCZ383" s="2"/>
      <c r="SDA383" s="2"/>
      <c r="SDB383" s="2"/>
      <c r="SDC383" s="2"/>
      <c r="SDD383" s="2"/>
      <c r="SDE383" s="2"/>
      <c r="SDF383" s="2"/>
      <c r="SDG383" s="2"/>
      <c r="SDH383" s="2"/>
      <c r="SDI383" s="2"/>
      <c r="SDJ383" s="2"/>
      <c r="SDK383" s="2"/>
      <c r="SDL383" s="2"/>
      <c r="SDM383" s="2"/>
      <c r="SDN383" s="2"/>
      <c r="SDO383" s="2"/>
      <c r="SDP383" s="2"/>
      <c r="SDQ383" s="2"/>
      <c r="SDR383" s="2"/>
      <c r="SDS383" s="2"/>
      <c r="SDT383" s="2"/>
      <c r="SDU383" s="2"/>
      <c r="SDV383" s="2"/>
      <c r="SDW383" s="2"/>
      <c r="SDX383" s="2"/>
      <c r="SDY383" s="2"/>
      <c r="SDZ383" s="2"/>
      <c r="SEA383" s="2"/>
      <c r="SEB383" s="2"/>
      <c r="SEC383" s="2"/>
      <c r="SED383" s="2"/>
      <c r="SEE383" s="2"/>
      <c r="SEF383" s="2"/>
      <c r="SEG383" s="2"/>
      <c r="SEH383" s="2"/>
      <c r="SEI383" s="2"/>
      <c r="SEJ383" s="2"/>
      <c r="SEK383" s="2"/>
      <c r="SEL383" s="2"/>
      <c r="SEM383" s="2"/>
      <c r="SEN383" s="2"/>
      <c r="SEO383" s="2"/>
      <c r="SEP383" s="2"/>
      <c r="SEQ383" s="2"/>
      <c r="SER383" s="2"/>
      <c r="SES383" s="2"/>
      <c r="SET383" s="2"/>
      <c r="SEU383" s="2"/>
      <c r="SEV383" s="2"/>
      <c r="SEW383" s="2"/>
      <c r="SEX383" s="2"/>
      <c r="SEY383" s="2"/>
      <c r="SEZ383" s="2"/>
      <c r="SFA383" s="2"/>
      <c r="SFB383" s="2"/>
      <c r="SFC383" s="2"/>
      <c r="SFD383" s="2"/>
      <c r="SFE383" s="2"/>
      <c r="SFF383" s="2"/>
      <c r="SFG383" s="2"/>
      <c r="SFH383" s="2"/>
      <c r="SFI383" s="2"/>
      <c r="SFJ383" s="2"/>
      <c r="SFK383" s="2"/>
      <c r="SFL383" s="2"/>
      <c r="SFM383" s="2"/>
      <c r="SFN383" s="2"/>
      <c r="SFO383" s="2"/>
      <c r="SFP383" s="2"/>
      <c r="SFQ383" s="2"/>
      <c r="SFR383" s="2"/>
      <c r="SFS383" s="2"/>
      <c r="SFT383" s="2"/>
      <c r="SFU383" s="2"/>
      <c r="SFV383" s="2"/>
      <c r="SFW383" s="2"/>
      <c r="SFX383" s="2"/>
      <c r="SFY383" s="2"/>
      <c r="SFZ383" s="2"/>
      <c r="SGA383" s="2"/>
      <c r="SGB383" s="2"/>
      <c r="SGC383" s="2"/>
      <c r="SGD383" s="2"/>
      <c r="SGE383" s="2"/>
      <c r="SGF383" s="2"/>
      <c r="SGG383" s="2"/>
      <c r="SGH383" s="2"/>
      <c r="SGI383" s="2"/>
      <c r="SGJ383" s="2"/>
      <c r="SGK383" s="2"/>
      <c r="SGL383" s="2"/>
      <c r="SGM383" s="2"/>
      <c r="SGN383" s="2"/>
      <c r="SGO383" s="2"/>
      <c r="SGP383" s="2"/>
      <c r="SGQ383" s="2"/>
      <c r="SGR383" s="2"/>
      <c r="SGS383" s="2"/>
      <c r="SGT383" s="2"/>
      <c r="SGU383" s="2"/>
      <c r="SGV383" s="2"/>
      <c r="SGW383" s="2"/>
      <c r="SGX383" s="2"/>
      <c r="SGY383" s="2"/>
      <c r="SGZ383" s="2"/>
      <c r="SHA383" s="2"/>
      <c r="SHB383" s="2"/>
      <c r="SHC383" s="2"/>
      <c r="SHD383" s="2"/>
      <c r="SHE383" s="2"/>
      <c r="SHF383" s="2"/>
      <c r="SHG383" s="2"/>
      <c r="SHH383" s="2"/>
      <c r="SHI383" s="2"/>
      <c r="SHJ383" s="2"/>
      <c r="SHK383" s="2"/>
      <c r="SHL383" s="2"/>
      <c r="SHM383" s="2"/>
      <c r="SHN383" s="2"/>
      <c r="SHO383" s="2"/>
      <c r="SHP383" s="2"/>
      <c r="SHQ383" s="2"/>
      <c r="SHR383" s="2"/>
      <c r="SHS383" s="2"/>
      <c r="SHT383" s="2"/>
      <c r="SHU383" s="2"/>
      <c r="SHV383" s="2"/>
      <c r="SHW383" s="2"/>
      <c r="SHX383" s="2"/>
      <c r="SHY383" s="2"/>
      <c r="SHZ383" s="2"/>
      <c r="SIA383" s="2"/>
      <c r="SIB383" s="2"/>
      <c r="SIC383" s="2"/>
      <c r="SID383" s="2"/>
      <c r="SIE383" s="2"/>
      <c r="SIF383" s="2"/>
      <c r="SIG383" s="2"/>
      <c r="SIH383" s="2"/>
      <c r="SII383" s="2"/>
      <c r="SIJ383" s="2"/>
      <c r="SIK383" s="2"/>
      <c r="SIL383" s="2"/>
      <c r="SIM383" s="2"/>
      <c r="SIN383" s="2"/>
      <c r="SIO383" s="2"/>
      <c r="SIP383" s="2"/>
      <c r="SIQ383" s="2"/>
      <c r="SIR383" s="2"/>
      <c r="SIS383" s="2"/>
      <c r="SIT383" s="2"/>
      <c r="SIU383" s="2"/>
      <c r="SIV383" s="2"/>
      <c r="SIW383" s="2"/>
      <c r="SIX383" s="2"/>
      <c r="SIY383" s="2"/>
      <c r="SIZ383" s="2"/>
      <c r="SJA383" s="2"/>
      <c r="SJB383" s="2"/>
      <c r="SJC383" s="2"/>
      <c r="SJD383" s="2"/>
      <c r="SJE383" s="2"/>
      <c r="SJF383" s="2"/>
      <c r="SJG383" s="2"/>
      <c r="SJH383" s="2"/>
      <c r="SJI383" s="2"/>
      <c r="SJJ383" s="2"/>
      <c r="SJK383" s="2"/>
      <c r="SJL383" s="2"/>
      <c r="SJM383" s="2"/>
      <c r="SJN383" s="2"/>
      <c r="SJO383" s="2"/>
      <c r="SJP383" s="2"/>
      <c r="SJQ383" s="2"/>
      <c r="SJR383" s="2"/>
      <c r="SJS383" s="2"/>
      <c r="SJT383" s="2"/>
      <c r="SJU383" s="2"/>
      <c r="SJV383" s="2"/>
      <c r="SJW383" s="2"/>
      <c r="SJX383" s="2"/>
      <c r="SJY383" s="2"/>
      <c r="SJZ383" s="2"/>
      <c r="SKA383" s="2"/>
      <c r="SKB383" s="2"/>
      <c r="SKC383" s="2"/>
      <c r="SKD383" s="2"/>
      <c r="SKE383" s="2"/>
      <c r="SKF383" s="2"/>
      <c r="SKG383" s="2"/>
      <c r="SKH383" s="2"/>
      <c r="SKI383" s="2"/>
      <c r="SKJ383" s="2"/>
      <c r="SKK383" s="2"/>
      <c r="SKL383" s="2"/>
      <c r="SKM383" s="2"/>
      <c r="SKN383" s="2"/>
      <c r="SKO383" s="2"/>
      <c r="SKP383" s="2"/>
      <c r="SKQ383" s="2"/>
      <c r="SKR383" s="2"/>
      <c r="SKS383" s="2"/>
      <c r="SKT383" s="2"/>
      <c r="SKU383" s="2"/>
      <c r="SKV383" s="2"/>
      <c r="SKW383" s="2"/>
      <c r="SKX383" s="2"/>
      <c r="SKY383" s="2"/>
      <c r="SKZ383" s="2"/>
      <c r="SLA383" s="2"/>
      <c r="SLB383" s="2"/>
      <c r="SLC383" s="2"/>
      <c r="SLD383" s="2"/>
      <c r="SLE383" s="2"/>
      <c r="SLF383" s="2"/>
      <c r="SLG383" s="2"/>
      <c r="SLH383" s="2"/>
      <c r="SLI383" s="2"/>
      <c r="SLJ383" s="2"/>
      <c r="SLK383" s="2"/>
      <c r="SLL383" s="2"/>
      <c r="SLM383" s="2"/>
      <c r="SLN383" s="2"/>
      <c r="SLO383" s="2"/>
      <c r="SLP383" s="2"/>
      <c r="SLQ383" s="2"/>
      <c r="SLR383" s="2"/>
      <c r="SLS383" s="2"/>
      <c r="SLT383" s="2"/>
      <c r="SLU383" s="2"/>
      <c r="SLV383" s="2"/>
      <c r="SLW383" s="2"/>
      <c r="SLX383" s="2"/>
      <c r="SLY383" s="2"/>
      <c r="SLZ383" s="2"/>
      <c r="SMA383" s="2"/>
      <c r="SMB383" s="2"/>
      <c r="SMC383" s="2"/>
      <c r="SMD383" s="2"/>
      <c r="SME383" s="2"/>
      <c r="SMF383" s="2"/>
      <c r="SMG383" s="2"/>
      <c r="SMH383" s="2"/>
      <c r="SMI383" s="2"/>
      <c r="SMJ383" s="2"/>
      <c r="SMK383" s="2"/>
      <c r="SML383" s="2"/>
      <c r="SMM383" s="2"/>
      <c r="SMN383" s="2"/>
      <c r="SMO383" s="2"/>
      <c r="SMP383" s="2"/>
      <c r="SMQ383" s="2"/>
      <c r="SMR383" s="2"/>
      <c r="SMS383" s="2"/>
      <c r="SMT383" s="2"/>
      <c r="SMU383" s="2"/>
      <c r="SMV383" s="2"/>
      <c r="SMW383" s="2"/>
      <c r="SMX383" s="2"/>
      <c r="SMY383" s="2"/>
      <c r="SMZ383" s="2"/>
      <c r="SNA383" s="2"/>
      <c r="SNB383" s="2"/>
      <c r="SNC383" s="2"/>
      <c r="SND383" s="2"/>
      <c r="SNE383" s="2"/>
      <c r="SNF383" s="2"/>
      <c r="SNG383" s="2"/>
      <c r="SNH383" s="2"/>
      <c r="SNI383" s="2"/>
      <c r="SNJ383" s="2"/>
      <c r="SNK383" s="2"/>
      <c r="SNL383" s="2"/>
      <c r="SNM383" s="2"/>
      <c r="SNN383" s="2"/>
      <c r="SNO383" s="2"/>
      <c r="SNP383" s="2"/>
      <c r="SNQ383" s="2"/>
      <c r="SNR383" s="2"/>
      <c r="SNS383" s="2"/>
      <c r="SNT383" s="2"/>
      <c r="SNU383" s="2"/>
      <c r="SNV383" s="2"/>
      <c r="SNW383" s="2"/>
      <c r="SNX383" s="2"/>
      <c r="SNY383" s="2"/>
      <c r="SNZ383" s="2"/>
      <c r="SOA383" s="2"/>
      <c r="SOB383" s="2"/>
      <c r="SOC383" s="2"/>
      <c r="SOD383" s="2"/>
      <c r="SOE383" s="2"/>
      <c r="SOF383" s="2"/>
      <c r="SOG383" s="2"/>
      <c r="SOH383" s="2"/>
      <c r="SOI383" s="2"/>
      <c r="SOJ383" s="2"/>
      <c r="SOK383" s="2"/>
      <c r="SOL383" s="2"/>
      <c r="SOM383" s="2"/>
      <c r="SON383" s="2"/>
      <c r="SOO383" s="2"/>
      <c r="SOP383" s="2"/>
      <c r="SOQ383" s="2"/>
      <c r="SOR383" s="2"/>
      <c r="SOS383" s="2"/>
      <c r="SOT383" s="2"/>
      <c r="SOU383" s="2"/>
      <c r="SOV383" s="2"/>
      <c r="SOW383" s="2"/>
      <c r="SOX383" s="2"/>
      <c r="SOY383" s="2"/>
      <c r="SOZ383" s="2"/>
      <c r="SPA383" s="2"/>
      <c r="SPB383" s="2"/>
      <c r="SPC383" s="2"/>
      <c r="SPD383" s="2"/>
      <c r="SPE383" s="2"/>
      <c r="SPF383" s="2"/>
      <c r="SPG383" s="2"/>
      <c r="SPH383" s="2"/>
      <c r="SPI383" s="2"/>
      <c r="SPJ383" s="2"/>
      <c r="SPK383" s="2"/>
      <c r="SPL383" s="2"/>
      <c r="SPM383" s="2"/>
      <c r="SPN383" s="2"/>
      <c r="SPO383" s="2"/>
      <c r="SPP383" s="2"/>
      <c r="SPQ383" s="2"/>
      <c r="SPR383" s="2"/>
      <c r="SPS383" s="2"/>
      <c r="SPT383" s="2"/>
      <c r="SPU383" s="2"/>
      <c r="SPV383" s="2"/>
      <c r="SPW383" s="2"/>
      <c r="SPX383" s="2"/>
      <c r="SPY383" s="2"/>
      <c r="SPZ383" s="2"/>
      <c r="SQA383" s="2"/>
      <c r="SQB383" s="2"/>
      <c r="SQC383" s="2"/>
      <c r="SQD383" s="2"/>
      <c r="SQE383" s="2"/>
      <c r="SQF383" s="2"/>
      <c r="SQG383" s="2"/>
      <c r="SQH383" s="2"/>
      <c r="SQI383" s="2"/>
      <c r="SQJ383" s="2"/>
      <c r="SQK383" s="2"/>
      <c r="SQL383" s="2"/>
      <c r="SQM383" s="2"/>
      <c r="SQN383" s="2"/>
      <c r="SQO383" s="2"/>
      <c r="SQP383" s="2"/>
      <c r="SQQ383" s="2"/>
      <c r="SQR383" s="2"/>
      <c r="SQS383" s="2"/>
      <c r="SQT383" s="2"/>
      <c r="SQU383" s="2"/>
      <c r="SQV383" s="2"/>
      <c r="SQW383" s="2"/>
      <c r="SQX383" s="2"/>
      <c r="SQY383" s="2"/>
      <c r="SQZ383" s="2"/>
      <c r="SRA383" s="2"/>
      <c r="SRB383" s="2"/>
      <c r="SRC383" s="2"/>
      <c r="SRD383" s="2"/>
      <c r="SRE383" s="2"/>
      <c r="SRF383" s="2"/>
      <c r="SRG383" s="2"/>
      <c r="SRH383" s="2"/>
      <c r="SRI383" s="2"/>
      <c r="SRJ383" s="2"/>
      <c r="SRK383" s="2"/>
      <c r="SRL383" s="2"/>
      <c r="SRM383" s="2"/>
      <c r="SRN383" s="2"/>
      <c r="SRO383" s="2"/>
      <c r="SRP383" s="2"/>
      <c r="SRQ383" s="2"/>
      <c r="SRR383" s="2"/>
      <c r="SRS383" s="2"/>
      <c r="SRT383" s="2"/>
      <c r="SRU383" s="2"/>
      <c r="SRV383" s="2"/>
      <c r="SRW383" s="2"/>
      <c r="SRX383" s="2"/>
      <c r="SRY383" s="2"/>
      <c r="SRZ383" s="2"/>
      <c r="SSA383" s="2"/>
      <c r="SSB383" s="2"/>
      <c r="SSC383" s="2"/>
      <c r="SSD383" s="2"/>
      <c r="SSE383" s="2"/>
      <c r="SSF383" s="2"/>
      <c r="SSG383" s="2"/>
      <c r="SSH383" s="2"/>
      <c r="SSI383" s="2"/>
      <c r="SSJ383" s="2"/>
      <c r="SSK383" s="2"/>
      <c r="SSL383" s="2"/>
      <c r="SSM383" s="2"/>
      <c r="SSN383" s="2"/>
      <c r="SSO383" s="2"/>
      <c r="SSP383" s="2"/>
      <c r="SSQ383" s="2"/>
      <c r="SSR383" s="2"/>
      <c r="SSS383" s="2"/>
      <c r="SST383" s="2"/>
      <c r="SSU383" s="2"/>
      <c r="SSV383" s="2"/>
      <c r="SSW383" s="2"/>
      <c r="SSX383" s="2"/>
      <c r="SSY383" s="2"/>
      <c r="SSZ383" s="2"/>
      <c r="STA383" s="2"/>
      <c r="STB383" s="2"/>
      <c r="STC383" s="2"/>
      <c r="STD383" s="2"/>
      <c r="STE383" s="2"/>
      <c r="STF383" s="2"/>
      <c r="STG383" s="2"/>
      <c r="STH383" s="2"/>
      <c r="STI383" s="2"/>
      <c r="STJ383" s="2"/>
      <c r="STK383" s="2"/>
      <c r="STL383" s="2"/>
      <c r="STM383" s="2"/>
      <c r="STN383" s="2"/>
      <c r="STO383" s="2"/>
      <c r="STP383" s="2"/>
      <c r="STQ383" s="2"/>
      <c r="STR383" s="2"/>
      <c r="STS383" s="2"/>
      <c r="STT383" s="2"/>
      <c r="STU383" s="2"/>
      <c r="STV383" s="2"/>
      <c r="STW383" s="2"/>
      <c r="STX383" s="2"/>
      <c r="STY383" s="2"/>
      <c r="STZ383" s="2"/>
      <c r="SUA383" s="2"/>
      <c r="SUB383" s="2"/>
      <c r="SUC383" s="2"/>
      <c r="SUD383" s="2"/>
      <c r="SUE383" s="2"/>
      <c r="SUF383" s="2"/>
      <c r="SUG383" s="2"/>
      <c r="SUH383" s="2"/>
      <c r="SUI383" s="2"/>
      <c r="SUJ383" s="2"/>
      <c r="SUK383" s="2"/>
      <c r="SUL383" s="2"/>
      <c r="SUM383" s="2"/>
      <c r="SUN383" s="2"/>
      <c r="SUO383" s="2"/>
      <c r="SUP383" s="2"/>
      <c r="SUQ383" s="2"/>
      <c r="SUR383" s="2"/>
      <c r="SUS383" s="2"/>
      <c r="SUT383" s="2"/>
      <c r="SUU383" s="2"/>
      <c r="SUV383" s="2"/>
      <c r="SUW383" s="2"/>
      <c r="SUX383" s="2"/>
      <c r="SUY383" s="2"/>
      <c r="SUZ383" s="2"/>
      <c r="SVA383" s="2"/>
      <c r="SVB383" s="2"/>
      <c r="SVC383" s="2"/>
      <c r="SVD383" s="2"/>
      <c r="SVE383" s="2"/>
      <c r="SVF383" s="2"/>
      <c r="SVG383" s="2"/>
      <c r="SVH383" s="2"/>
      <c r="SVI383" s="2"/>
      <c r="SVJ383" s="2"/>
      <c r="SVK383" s="2"/>
      <c r="SVL383" s="2"/>
      <c r="SVM383" s="2"/>
      <c r="SVN383" s="2"/>
      <c r="SVO383" s="2"/>
      <c r="SVP383" s="2"/>
      <c r="SVQ383" s="2"/>
      <c r="SVR383" s="2"/>
      <c r="SVS383" s="2"/>
      <c r="SVT383" s="2"/>
      <c r="SVU383" s="2"/>
      <c r="SVV383" s="2"/>
      <c r="SVW383" s="2"/>
      <c r="SVX383" s="2"/>
      <c r="SVY383" s="2"/>
      <c r="SVZ383" s="2"/>
      <c r="SWA383" s="2"/>
      <c r="SWB383" s="2"/>
      <c r="SWC383" s="2"/>
      <c r="SWD383" s="2"/>
      <c r="SWE383" s="2"/>
      <c r="SWF383" s="2"/>
      <c r="SWG383" s="2"/>
      <c r="SWH383" s="2"/>
      <c r="SWI383" s="2"/>
      <c r="SWJ383" s="2"/>
      <c r="SWK383" s="2"/>
      <c r="SWL383" s="2"/>
      <c r="SWM383" s="2"/>
      <c r="SWN383" s="2"/>
      <c r="SWO383" s="2"/>
      <c r="SWP383" s="2"/>
      <c r="SWQ383" s="2"/>
      <c r="SWR383" s="2"/>
      <c r="SWS383" s="2"/>
      <c r="SWT383" s="2"/>
      <c r="SWU383" s="2"/>
      <c r="SWV383" s="2"/>
      <c r="SWW383" s="2"/>
      <c r="SWX383" s="2"/>
      <c r="SWY383" s="2"/>
      <c r="SWZ383" s="2"/>
      <c r="SXA383" s="2"/>
      <c r="SXB383" s="2"/>
      <c r="SXC383" s="2"/>
      <c r="SXD383" s="2"/>
      <c r="SXE383" s="2"/>
      <c r="SXF383" s="2"/>
      <c r="SXG383" s="2"/>
      <c r="SXH383" s="2"/>
      <c r="SXI383" s="2"/>
      <c r="SXJ383" s="2"/>
      <c r="SXK383" s="2"/>
      <c r="SXL383" s="2"/>
      <c r="SXM383" s="2"/>
      <c r="SXN383" s="2"/>
      <c r="SXO383" s="2"/>
      <c r="SXP383" s="2"/>
      <c r="SXQ383" s="2"/>
      <c r="SXR383" s="2"/>
      <c r="SXS383" s="2"/>
      <c r="SXT383" s="2"/>
      <c r="SXU383" s="2"/>
      <c r="SXV383" s="2"/>
      <c r="SXW383" s="2"/>
      <c r="SXX383" s="2"/>
      <c r="SXY383" s="2"/>
      <c r="SXZ383" s="2"/>
      <c r="SYA383" s="2"/>
      <c r="SYB383" s="2"/>
      <c r="SYC383" s="2"/>
      <c r="SYD383" s="2"/>
      <c r="SYE383" s="2"/>
      <c r="SYF383" s="2"/>
      <c r="SYG383" s="2"/>
      <c r="SYH383" s="2"/>
      <c r="SYI383" s="2"/>
      <c r="SYJ383" s="2"/>
      <c r="SYK383" s="2"/>
      <c r="SYL383" s="2"/>
      <c r="SYM383" s="2"/>
      <c r="SYN383" s="2"/>
      <c r="SYO383" s="2"/>
      <c r="SYP383" s="2"/>
      <c r="SYQ383" s="2"/>
      <c r="SYR383" s="2"/>
      <c r="SYS383" s="2"/>
      <c r="SYT383" s="2"/>
      <c r="SYU383" s="2"/>
      <c r="SYV383" s="2"/>
      <c r="SYW383" s="2"/>
      <c r="SYX383" s="2"/>
      <c r="SYY383" s="2"/>
      <c r="SYZ383" s="2"/>
      <c r="SZA383" s="2"/>
      <c r="SZB383" s="2"/>
      <c r="SZC383" s="2"/>
      <c r="SZD383" s="2"/>
      <c r="SZE383" s="2"/>
      <c r="SZF383" s="2"/>
      <c r="SZG383" s="2"/>
      <c r="SZH383" s="2"/>
      <c r="SZI383" s="2"/>
      <c r="SZJ383" s="2"/>
      <c r="SZK383" s="2"/>
      <c r="SZL383" s="2"/>
      <c r="SZM383" s="2"/>
      <c r="SZN383" s="2"/>
      <c r="SZO383" s="2"/>
      <c r="SZP383" s="2"/>
      <c r="SZQ383" s="2"/>
      <c r="SZR383" s="2"/>
      <c r="SZS383" s="2"/>
      <c r="SZT383" s="2"/>
      <c r="SZU383" s="2"/>
      <c r="SZV383" s="2"/>
      <c r="SZW383" s="2"/>
      <c r="SZX383" s="2"/>
      <c r="SZY383" s="2"/>
      <c r="SZZ383" s="2"/>
      <c r="TAA383" s="2"/>
      <c r="TAB383" s="2"/>
      <c r="TAC383" s="2"/>
      <c r="TAD383" s="2"/>
      <c r="TAE383" s="2"/>
      <c r="TAF383" s="2"/>
      <c r="TAG383" s="2"/>
      <c r="TAH383" s="2"/>
      <c r="TAI383" s="2"/>
      <c r="TAJ383" s="2"/>
      <c r="TAK383" s="2"/>
      <c r="TAL383" s="2"/>
      <c r="TAM383" s="2"/>
      <c r="TAN383" s="2"/>
      <c r="TAO383" s="2"/>
      <c r="TAP383" s="2"/>
      <c r="TAQ383" s="2"/>
      <c r="TAR383" s="2"/>
      <c r="TAS383" s="2"/>
      <c r="TAT383" s="2"/>
      <c r="TAU383" s="2"/>
      <c r="TAV383" s="2"/>
      <c r="TAW383" s="2"/>
      <c r="TAX383" s="2"/>
      <c r="TAY383" s="2"/>
      <c r="TAZ383" s="2"/>
      <c r="TBA383" s="2"/>
      <c r="TBB383" s="2"/>
      <c r="TBC383" s="2"/>
      <c r="TBD383" s="2"/>
      <c r="TBE383" s="2"/>
      <c r="TBF383" s="2"/>
      <c r="TBG383" s="2"/>
      <c r="TBH383" s="2"/>
      <c r="TBI383" s="2"/>
      <c r="TBJ383" s="2"/>
      <c r="TBK383" s="2"/>
      <c r="TBL383" s="2"/>
      <c r="TBM383" s="2"/>
      <c r="TBN383" s="2"/>
      <c r="TBO383" s="2"/>
      <c r="TBP383" s="2"/>
      <c r="TBQ383" s="2"/>
      <c r="TBR383" s="2"/>
      <c r="TBS383" s="2"/>
      <c r="TBT383" s="2"/>
      <c r="TBU383" s="2"/>
      <c r="TBV383" s="2"/>
      <c r="TBW383" s="2"/>
      <c r="TBX383" s="2"/>
      <c r="TBY383" s="2"/>
      <c r="TBZ383" s="2"/>
      <c r="TCA383" s="2"/>
      <c r="TCB383" s="2"/>
      <c r="TCC383" s="2"/>
      <c r="TCD383" s="2"/>
      <c r="TCE383" s="2"/>
      <c r="TCF383" s="2"/>
      <c r="TCG383" s="2"/>
      <c r="TCH383" s="2"/>
      <c r="TCI383" s="2"/>
      <c r="TCJ383" s="2"/>
      <c r="TCK383" s="2"/>
      <c r="TCL383" s="2"/>
      <c r="TCM383" s="2"/>
      <c r="TCN383" s="2"/>
      <c r="TCO383" s="2"/>
      <c r="TCP383" s="2"/>
      <c r="TCQ383" s="2"/>
      <c r="TCR383" s="2"/>
      <c r="TCS383" s="2"/>
      <c r="TCT383" s="2"/>
      <c r="TCU383" s="2"/>
      <c r="TCV383" s="2"/>
      <c r="TCW383" s="2"/>
      <c r="TCX383" s="2"/>
      <c r="TCY383" s="2"/>
      <c r="TCZ383" s="2"/>
      <c r="TDA383" s="2"/>
      <c r="TDB383" s="2"/>
      <c r="TDC383" s="2"/>
      <c r="TDD383" s="2"/>
      <c r="TDE383" s="2"/>
      <c r="TDF383" s="2"/>
      <c r="TDG383" s="2"/>
      <c r="TDH383" s="2"/>
      <c r="TDI383" s="2"/>
      <c r="TDJ383" s="2"/>
      <c r="TDK383" s="2"/>
      <c r="TDL383" s="2"/>
      <c r="TDM383" s="2"/>
      <c r="TDN383" s="2"/>
      <c r="TDO383" s="2"/>
      <c r="TDP383" s="2"/>
      <c r="TDQ383" s="2"/>
      <c r="TDR383" s="2"/>
      <c r="TDS383" s="2"/>
      <c r="TDT383" s="2"/>
      <c r="TDU383" s="2"/>
      <c r="TDV383" s="2"/>
      <c r="TDW383" s="2"/>
      <c r="TDX383" s="2"/>
      <c r="TDY383" s="2"/>
      <c r="TDZ383" s="2"/>
      <c r="TEA383" s="2"/>
      <c r="TEB383" s="2"/>
      <c r="TEC383" s="2"/>
      <c r="TED383" s="2"/>
      <c r="TEE383" s="2"/>
      <c r="TEF383" s="2"/>
      <c r="TEG383" s="2"/>
      <c r="TEH383" s="2"/>
      <c r="TEI383" s="2"/>
      <c r="TEJ383" s="2"/>
      <c r="TEK383" s="2"/>
      <c r="TEL383" s="2"/>
      <c r="TEM383" s="2"/>
      <c r="TEN383" s="2"/>
      <c r="TEO383" s="2"/>
      <c r="TEP383" s="2"/>
      <c r="TEQ383" s="2"/>
      <c r="TER383" s="2"/>
      <c r="TES383" s="2"/>
      <c r="TET383" s="2"/>
      <c r="TEU383" s="2"/>
      <c r="TEV383" s="2"/>
      <c r="TEW383" s="2"/>
      <c r="TEX383" s="2"/>
      <c r="TEY383" s="2"/>
      <c r="TEZ383" s="2"/>
      <c r="TFA383" s="2"/>
      <c r="TFB383" s="2"/>
      <c r="TFC383" s="2"/>
      <c r="TFD383" s="2"/>
      <c r="TFE383" s="2"/>
      <c r="TFF383" s="2"/>
      <c r="TFG383" s="2"/>
      <c r="TFH383" s="2"/>
      <c r="TFI383" s="2"/>
      <c r="TFJ383" s="2"/>
      <c r="TFK383" s="2"/>
      <c r="TFL383" s="2"/>
      <c r="TFM383" s="2"/>
      <c r="TFN383" s="2"/>
      <c r="TFO383" s="2"/>
      <c r="TFP383" s="2"/>
      <c r="TFQ383" s="2"/>
      <c r="TFR383" s="2"/>
      <c r="TFS383" s="2"/>
      <c r="TFT383" s="2"/>
      <c r="TFU383" s="2"/>
      <c r="TFV383" s="2"/>
      <c r="TFW383" s="2"/>
      <c r="TFX383" s="2"/>
      <c r="TFY383" s="2"/>
      <c r="TFZ383" s="2"/>
      <c r="TGA383" s="2"/>
      <c r="TGB383" s="2"/>
      <c r="TGC383" s="2"/>
      <c r="TGD383" s="2"/>
      <c r="TGE383" s="2"/>
      <c r="TGF383" s="2"/>
      <c r="TGG383" s="2"/>
      <c r="TGH383" s="2"/>
      <c r="TGI383" s="2"/>
      <c r="TGJ383" s="2"/>
      <c r="TGK383" s="2"/>
      <c r="TGL383" s="2"/>
      <c r="TGM383" s="2"/>
      <c r="TGN383" s="2"/>
      <c r="TGO383" s="2"/>
      <c r="TGP383" s="2"/>
      <c r="TGQ383" s="2"/>
      <c r="TGR383" s="2"/>
      <c r="TGS383" s="2"/>
      <c r="TGT383" s="2"/>
      <c r="TGU383" s="2"/>
      <c r="TGV383" s="2"/>
      <c r="TGW383" s="2"/>
      <c r="TGX383" s="2"/>
      <c r="TGY383" s="2"/>
      <c r="TGZ383" s="2"/>
      <c r="THA383" s="2"/>
      <c r="THB383" s="2"/>
      <c r="THC383" s="2"/>
      <c r="THD383" s="2"/>
      <c r="THE383" s="2"/>
      <c r="THF383" s="2"/>
      <c r="THG383" s="2"/>
      <c r="THH383" s="2"/>
      <c r="THI383" s="2"/>
      <c r="THJ383" s="2"/>
      <c r="THK383" s="2"/>
      <c r="THL383" s="2"/>
      <c r="THM383" s="2"/>
      <c r="THN383" s="2"/>
      <c r="THO383" s="2"/>
      <c r="THP383" s="2"/>
      <c r="THQ383" s="2"/>
      <c r="THR383" s="2"/>
      <c r="THS383" s="2"/>
      <c r="THT383" s="2"/>
      <c r="THU383" s="2"/>
      <c r="THV383" s="2"/>
      <c r="THW383" s="2"/>
      <c r="THX383" s="2"/>
      <c r="THY383" s="2"/>
      <c r="THZ383" s="2"/>
      <c r="TIA383" s="2"/>
      <c r="TIB383" s="2"/>
      <c r="TIC383" s="2"/>
      <c r="TID383" s="2"/>
      <c r="TIE383" s="2"/>
      <c r="TIF383" s="2"/>
      <c r="TIG383" s="2"/>
      <c r="TIH383" s="2"/>
      <c r="TII383" s="2"/>
      <c r="TIJ383" s="2"/>
      <c r="TIK383" s="2"/>
      <c r="TIL383" s="2"/>
      <c r="TIM383" s="2"/>
      <c r="TIN383" s="2"/>
      <c r="TIO383" s="2"/>
      <c r="TIP383" s="2"/>
      <c r="TIQ383" s="2"/>
      <c r="TIR383" s="2"/>
      <c r="TIS383" s="2"/>
      <c r="TIT383" s="2"/>
      <c r="TIU383" s="2"/>
      <c r="TIV383" s="2"/>
      <c r="TIW383" s="2"/>
      <c r="TIX383" s="2"/>
      <c r="TIY383" s="2"/>
      <c r="TIZ383" s="2"/>
      <c r="TJA383" s="2"/>
      <c r="TJB383" s="2"/>
      <c r="TJC383" s="2"/>
      <c r="TJD383" s="2"/>
      <c r="TJE383" s="2"/>
      <c r="TJF383" s="2"/>
      <c r="TJG383" s="2"/>
      <c r="TJH383" s="2"/>
      <c r="TJI383" s="2"/>
      <c r="TJJ383" s="2"/>
      <c r="TJK383" s="2"/>
      <c r="TJL383" s="2"/>
      <c r="TJM383" s="2"/>
      <c r="TJN383" s="2"/>
      <c r="TJO383" s="2"/>
      <c r="TJP383" s="2"/>
      <c r="TJQ383" s="2"/>
      <c r="TJR383" s="2"/>
      <c r="TJS383" s="2"/>
      <c r="TJT383" s="2"/>
      <c r="TJU383" s="2"/>
      <c r="TJV383" s="2"/>
      <c r="TJW383" s="2"/>
      <c r="TJX383" s="2"/>
      <c r="TJY383" s="2"/>
      <c r="TJZ383" s="2"/>
      <c r="TKA383" s="2"/>
      <c r="TKB383" s="2"/>
      <c r="TKC383" s="2"/>
      <c r="TKD383" s="2"/>
      <c r="TKE383" s="2"/>
      <c r="TKF383" s="2"/>
      <c r="TKG383" s="2"/>
      <c r="TKH383" s="2"/>
      <c r="TKI383" s="2"/>
      <c r="TKJ383" s="2"/>
      <c r="TKK383" s="2"/>
      <c r="TKL383" s="2"/>
      <c r="TKM383" s="2"/>
      <c r="TKN383" s="2"/>
      <c r="TKO383" s="2"/>
      <c r="TKP383" s="2"/>
      <c r="TKQ383" s="2"/>
      <c r="TKR383" s="2"/>
      <c r="TKS383" s="2"/>
      <c r="TKT383" s="2"/>
      <c r="TKU383" s="2"/>
      <c r="TKV383" s="2"/>
      <c r="TKW383" s="2"/>
      <c r="TKX383" s="2"/>
      <c r="TKY383" s="2"/>
      <c r="TKZ383" s="2"/>
      <c r="TLA383" s="2"/>
      <c r="TLB383" s="2"/>
      <c r="TLC383" s="2"/>
      <c r="TLD383" s="2"/>
      <c r="TLE383" s="2"/>
      <c r="TLF383" s="2"/>
      <c r="TLG383" s="2"/>
      <c r="TLH383" s="2"/>
      <c r="TLI383" s="2"/>
      <c r="TLJ383" s="2"/>
      <c r="TLK383" s="2"/>
      <c r="TLL383" s="2"/>
      <c r="TLM383" s="2"/>
      <c r="TLN383" s="2"/>
      <c r="TLO383" s="2"/>
      <c r="TLP383" s="2"/>
      <c r="TLQ383" s="2"/>
      <c r="TLR383" s="2"/>
      <c r="TLS383" s="2"/>
      <c r="TLT383" s="2"/>
      <c r="TLU383" s="2"/>
      <c r="TLV383" s="2"/>
      <c r="TLW383" s="2"/>
      <c r="TLX383" s="2"/>
      <c r="TLY383" s="2"/>
      <c r="TLZ383" s="2"/>
      <c r="TMA383" s="2"/>
      <c r="TMB383" s="2"/>
      <c r="TMC383" s="2"/>
      <c r="TMD383" s="2"/>
      <c r="TME383" s="2"/>
      <c r="TMF383" s="2"/>
      <c r="TMG383" s="2"/>
      <c r="TMH383" s="2"/>
      <c r="TMI383" s="2"/>
      <c r="TMJ383" s="2"/>
      <c r="TMK383" s="2"/>
      <c r="TML383" s="2"/>
      <c r="TMM383" s="2"/>
      <c r="TMN383" s="2"/>
      <c r="TMO383" s="2"/>
      <c r="TMP383" s="2"/>
      <c r="TMQ383" s="2"/>
      <c r="TMR383" s="2"/>
      <c r="TMS383" s="2"/>
      <c r="TMT383" s="2"/>
      <c r="TMU383" s="2"/>
      <c r="TMV383" s="2"/>
      <c r="TMW383" s="2"/>
      <c r="TMX383" s="2"/>
      <c r="TMY383" s="2"/>
      <c r="TMZ383" s="2"/>
      <c r="TNA383" s="2"/>
      <c r="TNB383" s="2"/>
      <c r="TNC383" s="2"/>
      <c r="TND383" s="2"/>
      <c r="TNE383" s="2"/>
      <c r="TNF383" s="2"/>
      <c r="TNG383" s="2"/>
      <c r="TNH383" s="2"/>
      <c r="TNI383" s="2"/>
      <c r="TNJ383" s="2"/>
      <c r="TNK383" s="2"/>
      <c r="TNL383" s="2"/>
      <c r="TNM383" s="2"/>
      <c r="TNN383" s="2"/>
      <c r="TNO383" s="2"/>
      <c r="TNP383" s="2"/>
      <c r="TNQ383" s="2"/>
      <c r="TNR383" s="2"/>
      <c r="TNS383" s="2"/>
      <c r="TNT383" s="2"/>
      <c r="TNU383" s="2"/>
      <c r="TNV383" s="2"/>
      <c r="TNW383" s="2"/>
      <c r="TNX383" s="2"/>
      <c r="TNY383" s="2"/>
      <c r="TNZ383" s="2"/>
      <c r="TOA383" s="2"/>
      <c r="TOB383" s="2"/>
      <c r="TOC383" s="2"/>
      <c r="TOD383" s="2"/>
      <c r="TOE383" s="2"/>
      <c r="TOF383" s="2"/>
      <c r="TOG383" s="2"/>
      <c r="TOH383" s="2"/>
      <c r="TOI383" s="2"/>
      <c r="TOJ383" s="2"/>
      <c r="TOK383" s="2"/>
      <c r="TOL383" s="2"/>
      <c r="TOM383" s="2"/>
      <c r="TON383" s="2"/>
      <c r="TOO383" s="2"/>
      <c r="TOP383" s="2"/>
      <c r="TOQ383" s="2"/>
      <c r="TOR383" s="2"/>
      <c r="TOS383" s="2"/>
      <c r="TOT383" s="2"/>
      <c r="TOU383" s="2"/>
      <c r="TOV383" s="2"/>
      <c r="TOW383" s="2"/>
      <c r="TOX383" s="2"/>
      <c r="TOY383" s="2"/>
      <c r="TOZ383" s="2"/>
      <c r="TPA383" s="2"/>
      <c r="TPB383" s="2"/>
      <c r="TPC383" s="2"/>
      <c r="TPD383" s="2"/>
      <c r="TPE383" s="2"/>
      <c r="TPF383" s="2"/>
      <c r="TPG383" s="2"/>
      <c r="TPH383" s="2"/>
      <c r="TPI383" s="2"/>
      <c r="TPJ383" s="2"/>
      <c r="TPK383" s="2"/>
      <c r="TPL383" s="2"/>
      <c r="TPM383" s="2"/>
      <c r="TPN383" s="2"/>
      <c r="TPO383" s="2"/>
      <c r="TPP383" s="2"/>
      <c r="TPQ383" s="2"/>
      <c r="TPR383" s="2"/>
      <c r="TPS383" s="2"/>
      <c r="TPT383" s="2"/>
      <c r="TPU383" s="2"/>
      <c r="TPV383" s="2"/>
      <c r="TPW383" s="2"/>
      <c r="TPX383" s="2"/>
      <c r="TPY383" s="2"/>
      <c r="TPZ383" s="2"/>
      <c r="TQA383" s="2"/>
      <c r="TQB383" s="2"/>
      <c r="TQC383" s="2"/>
      <c r="TQD383" s="2"/>
      <c r="TQE383" s="2"/>
      <c r="TQF383" s="2"/>
      <c r="TQG383" s="2"/>
      <c r="TQH383" s="2"/>
      <c r="TQI383" s="2"/>
      <c r="TQJ383" s="2"/>
      <c r="TQK383" s="2"/>
      <c r="TQL383" s="2"/>
      <c r="TQM383" s="2"/>
      <c r="TQN383" s="2"/>
      <c r="TQO383" s="2"/>
      <c r="TQP383" s="2"/>
      <c r="TQQ383" s="2"/>
      <c r="TQR383" s="2"/>
      <c r="TQS383" s="2"/>
      <c r="TQT383" s="2"/>
      <c r="TQU383" s="2"/>
      <c r="TQV383" s="2"/>
      <c r="TQW383" s="2"/>
      <c r="TQX383" s="2"/>
      <c r="TQY383" s="2"/>
      <c r="TQZ383" s="2"/>
      <c r="TRA383" s="2"/>
      <c r="TRB383" s="2"/>
      <c r="TRC383" s="2"/>
      <c r="TRD383" s="2"/>
      <c r="TRE383" s="2"/>
      <c r="TRF383" s="2"/>
      <c r="TRG383" s="2"/>
      <c r="TRH383" s="2"/>
      <c r="TRI383" s="2"/>
      <c r="TRJ383" s="2"/>
      <c r="TRK383" s="2"/>
      <c r="TRL383" s="2"/>
      <c r="TRM383" s="2"/>
      <c r="TRN383" s="2"/>
      <c r="TRO383" s="2"/>
      <c r="TRP383" s="2"/>
      <c r="TRQ383" s="2"/>
      <c r="TRR383" s="2"/>
      <c r="TRS383" s="2"/>
      <c r="TRT383" s="2"/>
      <c r="TRU383" s="2"/>
      <c r="TRV383" s="2"/>
      <c r="TRW383" s="2"/>
      <c r="TRX383" s="2"/>
      <c r="TRY383" s="2"/>
      <c r="TRZ383" s="2"/>
      <c r="TSA383" s="2"/>
      <c r="TSB383" s="2"/>
      <c r="TSC383" s="2"/>
      <c r="TSD383" s="2"/>
      <c r="TSE383" s="2"/>
      <c r="TSF383" s="2"/>
      <c r="TSG383" s="2"/>
      <c r="TSH383" s="2"/>
      <c r="TSI383" s="2"/>
      <c r="TSJ383" s="2"/>
      <c r="TSK383" s="2"/>
      <c r="TSL383" s="2"/>
      <c r="TSM383" s="2"/>
      <c r="TSN383" s="2"/>
      <c r="TSO383" s="2"/>
      <c r="TSP383" s="2"/>
      <c r="TSQ383" s="2"/>
      <c r="TSR383" s="2"/>
      <c r="TSS383" s="2"/>
      <c r="TST383" s="2"/>
      <c r="TSU383" s="2"/>
      <c r="TSV383" s="2"/>
      <c r="TSW383" s="2"/>
      <c r="TSX383" s="2"/>
      <c r="TSY383" s="2"/>
      <c r="TSZ383" s="2"/>
      <c r="TTA383" s="2"/>
      <c r="TTB383" s="2"/>
      <c r="TTC383" s="2"/>
      <c r="TTD383" s="2"/>
      <c r="TTE383" s="2"/>
      <c r="TTF383" s="2"/>
      <c r="TTG383" s="2"/>
      <c r="TTH383" s="2"/>
      <c r="TTI383" s="2"/>
      <c r="TTJ383" s="2"/>
      <c r="TTK383" s="2"/>
      <c r="TTL383" s="2"/>
      <c r="TTM383" s="2"/>
      <c r="TTN383" s="2"/>
      <c r="TTO383" s="2"/>
      <c r="TTP383" s="2"/>
      <c r="TTQ383" s="2"/>
      <c r="TTR383" s="2"/>
      <c r="TTS383" s="2"/>
      <c r="TTT383" s="2"/>
      <c r="TTU383" s="2"/>
      <c r="TTV383" s="2"/>
      <c r="TTW383" s="2"/>
      <c r="TTX383" s="2"/>
      <c r="TTY383" s="2"/>
      <c r="TTZ383" s="2"/>
      <c r="TUA383" s="2"/>
      <c r="TUB383" s="2"/>
      <c r="TUC383" s="2"/>
      <c r="TUD383" s="2"/>
      <c r="TUE383" s="2"/>
      <c r="TUF383" s="2"/>
      <c r="TUG383" s="2"/>
      <c r="TUH383" s="2"/>
      <c r="TUI383" s="2"/>
      <c r="TUJ383" s="2"/>
      <c r="TUK383" s="2"/>
      <c r="TUL383" s="2"/>
      <c r="TUM383" s="2"/>
      <c r="TUN383" s="2"/>
      <c r="TUO383" s="2"/>
      <c r="TUP383" s="2"/>
      <c r="TUQ383" s="2"/>
      <c r="TUR383" s="2"/>
      <c r="TUS383" s="2"/>
      <c r="TUT383" s="2"/>
      <c r="TUU383" s="2"/>
      <c r="TUV383" s="2"/>
      <c r="TUW383" s="2"/>
      <c r="TUX383" s="2"/>
      <c r="TUY383" s="2"/>
      <c r="TUZ383" s="2"/>
      <c r="TVA383" s="2"/>
      <c r="TVB383" s="2"/>
      <c r="TVC383" s="2"/>
      <c r="TVD383" s="2"/>
      <c r="TVE383" s="2"/>
      <c r="TVF383" s="2"/>
      <c r="TVG383" s="2"/>
      <c r="TVH383" s="2"/>
      <c r="TVI383" s="2"/>
      <c r="TVJ383" s="2"/>
      <c r="TVK383" s="2"/>
      <c r="TVL383" s="2"/>
      <c r="TVM383" s="2"/>
      <c r="TVN383" s="2"/>
      <c r="TVO383" s="2"/>
      <c r="TVP383" s="2"/>
      <c r="TVQ383" s="2"/>
      <c r="TVR383" s="2"/>
      <c r="TVS383" s="2"/>
      <c r="TVT383" s="2"/>
      <c r="TVU383" s="2"/>
      <c r="TVV383" s="2"/>
      <c r="TVW383" s="2"/>
      <c r="TVX383" s="2"/>
      <c r="TVY383" s="2"/>
      <c r="TVZ383" s="2"/>
      <c r="TWA383" s="2"/>
      <c r="TWB383" s="2"/>
      <c r="TWC383" s="2"/>
      <c r="TWD383" s="2"/>
      <c r="TWE383" s="2"/>
      <c r="TWF383" s="2"/>
      <c r="TWG383" s="2"/>
      <c r="TWH383" s="2"/>
      <c r="TWI383" s="2"/>
      <c r="TWJ383" s="2"/>
      <c r="TWK383" s="2"/>
      <c r="TWL383" s="2"/>
      <c r="TWM383" s="2"/>
      <c r="TWN383" s="2"/>
      <c r="TWO383" s="2"/>
      <c r="TWP383" s="2"/>
      <c r="TWQ383" s="2"/>
      <c r="TWR383" s="2"/>
      <c r="TWS383" s="2"/>
      <c r="TWT383" s="2"/>
      <c r="TWU383" s="2"/>
      <c r="TWV383" s="2"/>
      <c r="TWW383" s="2"/>
      <c r="TWX383" s="2"/>
      <c r="TWY383" s="2"/>
      <c r="TWZ383" s="2"/>
      <c r="TXA383" s="2"/>
      <c r="TXB383" s="2"/>
      <c r="TXC383" s="2"/>
      <c r="TXD383" s="2"/>
      <c r="TXE383" s="2"/>
      <c r="TXF383" s="2"/>
      <c r="TXG383" s="2"/>
      <c r="TXH383" s="2"/>
      <c r="TXI383" s="2"/>
      <c r="TXJ383" s="2"/>
      <c r="TXK383" s="2"/>
      <c r="TXL383" s="2"/>
      <c r="TXM383" s="2"/>
      <c r="TXN383" s="2"/>
      <c r="TXO383" s="2"/>
      <c r="TXP383" s="2"/>
      <c r="TXQ383" s="2"/>
      <c r="TXR383" s="2"/>
      <c r="TXS383" s="2"/>
      <c r="TXT383" s="2"/>
      <c r="TXU383" s="2"/>
      <c r="TXV383" s="2"/>
      <c r="TXW383" s="2"/>
      <c r="TXX383" s="2"/>
      <c r="TXY383" s="2"/>
      <c r="TXZ383" s="2"/>
      <c r="TYA383" s="2"/>
      <c r="TYB383" s="2"/>
      <c r="TYC383" s="2"/>
      <c r="TYD383" s="2"/>
      <c r="TYE383" s="2"/>
      <c r="TYF383" s="2"/>
      <c r="TYG383" s="2"/>
      <c r="TYH383" s="2"/>
      <c r="TYI383" s="2"/>
      <c r="TYJ383" s="2"/>
      <c r="TYK383" s="2"/>
      <c r="TYL383" s="2"/>
      <c r="TYM383" s="2"/>
      <c r="TYN383" s="2"/>
      <c r="TYO383" s="2"/>
      <c r="TYP383" s="2"/>
      <c r="TYQ383" s="2"/>
      <c r="TYR383" s="2"/>
      <c r="TYS383" s="2"/>
      <c r="TYT383" s="2"/>
      <c r="TYU383" s="2"/>
      <c r="TYV383" s="2"/>
      <c r="TYW383" s="2"/>
      <c r="TYX383" s="2"/>
      <c r="TYY383" s="2"/>
      <c r="TYZ383" s="2"/>
      <c r="TZA383" s="2"/>
      <c r="TZB383" s="2"/>
      <c r="TZC383" s="2"/>
      <c r="TZD383" s="2"/>
      <c r="TZE383" s="2"/>
      <c r="TZF383" s="2"/>
      <c r="TZG383" s="2"/>
      <c r="TZH383" s="2"/>
      <c r="TZI383" s="2"/>
      <c r="TZJ383" s="2"/>
      <c r="TZK383" s="2"/>
      <c r="TZL383" s="2"/>
      <c r="TZM383" s="2"/>
      <c r="TZN383" s="2"/>
      <c r="TZO383" s="2"/>
      <c r="TZP383" s="2"/>
      <c r="TZQ383" s="2"/>
      <c r="TZR383" s="2"/>
      <c r="TZS383" s="2"/>
      <c r="TZT383" s="2"/>
      <c r="TZU383" s="2"/>
      <c r="TZV383" s="2"/>
      <c r="TZW383" s="2"/>
      <c r="TZX383" s="2"/>
      <c r="TZY383" s="2"/>
      <c r="TZZ383" s="2"/>
      <c r="UAA383" s="2"/>
      <c r="UAB383" s="2"/>
      <c r="UAC383" s="2"/>
      <c r="UAD383" s="2"/>
      <c r="UAE383" s="2"/>
      <c r="UAF383" s="2"/>
      <c r="UAG383" s="2"/>
      <c r="UAH383" s="2"/>
      <c r="UAI383" s="2"/>
      <c r="UAJ383" s="2"/>
      <c r="UAK383" s="2"/>
      <c r="UAL383" s="2"/>
      <c r="UAM383" s="2"/>
      <c r="UAN383" s="2"/>
      <c r="UAO383" s="2"/>
      <c r="UAP383" s="2"/>
      <c r="UAQ383" s="2"/>
      <c r="UAR383" s="2"/>
      <c r="UAS383" s="2"/>
      <c r="UAT383" s="2"/>
      <c r="UAU383" s="2"/>
      <c r="UAV383" s="2"/>
      <c r="UAW383" s="2"/>
      <c r="UAX383" s="2"/>
      <c r="UAY383" s="2"/>
      <c r="UAZ383" s="2"/>
      <c r="UBA383" s="2"/>
      <c r="UBB383" s="2"/>
      <c r="UBC383" s="2"/>
      <c r="UBD383" s="2"/>
      <c r="UBE383" s="2"/>
      <c r="UBF383" s="2"/>
      <c r="UBG383" s="2"/>
      <c r="UBH383" s="2"/>
      <c r="UBI383" s="2"/>
      <c r="UBJ383" s="2"/>
      <c r="UBK383" s="2"/>
      <c r="UBL383" s="2"/>
      <c r="UBM383" s="2"/>
      <c r="UBN383" s="2"/>
      <c r="UBO383" s="2"/>
      <c r="UBP383" s="2"/>
      <c r="UBQ383" s="2"/>
      <c r="UBR383" s="2"/>
      <c r="UBS383" s="2"/>
      <c r="UBT383" s="2"/>
      <c r="UBU383" s="2"/>
      <c r="UBV383" s="2"/>
      <c r="UBW383" s="2"/>
      <c r="UBX383" s="2"/>
      <c r="UBY383" s="2"/>
      <c r="UBZ383" s="2"/>
      <c r="UCA383" s="2"/>
      <c r="UCB383" s="2"/>
      <c r="UCC383" s="2"/>
      <c r="UCD383" s="2"/>
      <c r="UCE383" s="2"/>
      <c r="UCF383" s="2"/>
      <c r="UCG383" s="2"/>
      <c r="UCH383" s="2"/>
      <c r="UCI383" s="2"/>
      <c r="UCJ383" s="2"/>
      <c r="UCK383" s="2"/>
      <c r="UCL383" s="2"/>
      <c r="UCM383" s="2"/>
      <c r="UCN383" s="2"/>
      <c r="UCO383" s="2"/>
      <c r="UCP383" s="2"/>
      <c r="UCQ383" s="2"/>
      <c r="UCR383" s="2"/>
      <c r="UCS383" s="2"/>
      <c r="UCT383" s="2"/>
      <c r="UCU383" s="2"/>
      <c r="UCV383" s="2"/>
      <c r="UCW383" s="2"/>
      <c r="UCX383" s="2"/>
      <c r="UCY383" s="2"/>
      <c r="UCZ383" s="2"/>
      <c r="UDA383" s="2"/>
      <c r="UDB383" s="2"/>
      <c r="UDC383" s="2"/>
      <c r="UDD383" s="2"/>
      <c r="UDE383" s="2"/>
      <c r="UDF383" s="2"/>
      <c r="UDG383" s="2"/>
      <c r="UDH383" s="2"/>
      <c r="UDI383" s="2"/>
      <c r="UDJ383" s="2"/>
      <c r="UDK383" s="2"/>
      <c r="UDL383" s="2"/>
      <c r="UDM383" s="2"/>
      <c r="UDN383" s="2"/>
      <c r="UDO383" s="2"/>
      <c r="UDP383" s="2"/>
      <c r="UDQ383" s="2"/>
      <c r="UDR383" s="2"/>
      <c r="UDS383" s="2"/>
      <c r="UDT383" s="2"/>
      <c r="UDU383" s="2"/>
      <c r="UDV383" s="2"/>
      <c r="UDW383" s="2"/>
      <c r="UDX383" s="2"/>
      <c r="UDY383" s="2"/>
      <c r="UDZ383" s="2"/>
      <c r="UEA383" s="2"/>
      <c r="UEB383" s="2"/>
      <c r="UEC383" s="2"/>
      <c r="UED383" s="2"/>
      <c r="UEE383" s="2"/>
      <c r="UEF383" s="2"/>
      <c r="UEG383" s="2"/>
      <c r="UEH383" s="2"/>
      <c r="UEI383" s="2"/>
      <c r="UEJ383" s="2"/>
      <c r="UEK383" s="2"/>
      <c r="UEL383" s="2"/>
      <c r="UEM383" s="2"/>
      <c r="UEN383" s="2"/>
      <c r="UEO383" s="2"/>
      <c r="UEP383" s="2"/>
      <c r="UEQ383" s="2"/>
      <c r="UER383" s="2"/>
      <c r="UES383" s="2"/>
      <c r="UET383" s="2"/>
      <c r="UEU383" s="2"/>
      <c r="UEV383" s="2"/>
      <c r="UEW383" s="2"/>
      <c r="UEX383" s="2"/>
      <c r="UEY383" s="2"/>
      <c r="UEZ383" s="2"/>
      <c r="UFA383" s="2"/>
      <c r="UFB383" s="2"/>
      <c r="UFC383" s="2"/>
      <c r="UFD383" s="2"/>
      <c r="UFE383" s="2"/>
      <c r="UFF383" s="2"/>
      <c r="UFG383" s="2"/>
      <c r="UFH383" s="2"/>
      <c r="UFI383" s="2"/>
      <c r="UFJ383" s="2"/>
      <c r="UFK383" s="2"/>
      <c r="UFL383" s="2"/>
      <c r="UFM383" s="2"/>
      <c r="UFN383" s="2"/>
      <c r="UFO383" s="2"/>
      <c r="UFP383" s="2"/>
      <c r="UFQ383" s="2"/>
      <c r="UFR383" s="2"/>
      <c r="UFS383" s="2"/>
      <c r="UFT383" s="2"/>
      <c r="UFU383" s="2"/>
      <c r="UFV383" s="2"/>
      <c r="UFW383" s="2"/>
      <c r="UFX383" s="2"/>
      <c r="UFY383" s="2"/>
      <c r="UFZ383" s="2"/>
      <c r="UGA383" s="2"/>
      <c r="UGB383" s="2"/>
      <c r="UGC383" s="2"/>
      <c r="UGD383" s="2"/>
      <c r="UGE383" s="2"/>
      <c r="UGF383" s="2"/>
      <c r="UGG383" s="2"/>
      <c r="UGH383" s="2"/>
      <c r="UGI383" s="2"/>
      <c r="UGJ383" s="2"/>
      <c r="UGK383" s="2"/>
      <c r="UGL383" s="2"/>
      <c r="UGM383" s="2"/>
      <c r="UGN383" s="2"/>
      <c r="UGO383" s="2"/>
      <c r="UGP383" s="2"/>
      <c r="UGQ383" s="2"/>
      <c r="UGR383" s="2"/>
      <c r="UGS383" s="2"/>
      <c r="UGT383" s="2"/>
      <c r="UGU383" s="2"/>
      <c r="UGV383" s="2"/>
      <c r="UGW383" s="2"/>
      <c r="UGX383" s="2"/>
      <c r="UGY383" s="2"/>
      <c r="UGZ383" s="2"/>
      <c r="UHA383" s="2"/>
      <c r="UHB383" s="2"/>
      <c r="UHC383" s="2"/>
      <c r="UHD383" s="2"/>
      <c r="UHE383" s="2"/>
      <c r="UHF383" s="2"/>
      <c r="UHG383" s="2"/>
      <c r="UHH383" s="2"/>
      <c r="UHI383" s="2"/>
      <c r="UHJ383" s="2"/>
      <c r="UHK383" s="2"/>
      <c r="UHL383" s="2"/>
      <c r="UHM383" s="2"/>
      <c r="UHN383" s="2"/>
      <c r="UHO383" s="2"/>
      <c r="UHP383" s="2"/>
      <c r="UHQ383" s="2"/>
      <c r="UHR383" s="2"/>
      <c r="UHS383" s="2"/>
      <c r="UHT383" s="2"/>
      <c r="UHU383" s="2"/>
      <c r="UHV383" s="2"/>
      <c r="UHW383" s="2"/>
      <c r="UHX383" s="2"/>
      <c r="UHY383" s="2"/>
      <c r="UHZ383" s="2"/>
      <c r="UIA383" s="2"/>
      <c r="UIB383" s="2"/>
      <c r="UIC383" s="2"/>
      <c r="UID383" s="2"/>
      <c r="UIE383" s="2"/>
      <c r="UIF383" s="2"/>
      <c r="UIG383" s="2"/>
      <c r="UIH383" s="2"/>
      <c r="UII383" s="2"/>
      <c r="UIJ383" s="2"/>
      <c r="UIK383" s="2"/>
      <c r="UIL383" s="2"/>
      <c r="UIM383" s="2"/>
      <c r="UIN383" s="2"/>
      <c r="UIO383" s="2"/>
      <c r="UIP383" s="2"/>
      <c r="UIQ383" s="2"/>
      <c r="UIR383" s="2"/>
      <c r="UIS383" s="2"/>
      <c r="UIT383" s="2"/>
      <c r="UIU383" s="2"/>
      <c r="UIV383" s="2"/>
      <c r="UIW383" s="2"/>
      <c r="UIX383" s="2"/>
      <c r="UIY383" s="2"/>
      <c r="UIZ383" s="2"/>
      <c r="UJA383" s="2"/>
      <c r="UJB383" s="2"/>
      <c r="UJC383" s="2"/>
      <c r="UJD383" s="2"/>
      <c r="UJE383" s="2"/>
      <c r="UJF383" s="2"/>
      <c r="UJG383" s="2"/>
      <c r="UJH383" s="2"/>
      <c r="UJI383" s="2"/>
      <c r="UJJ383" s="2"/>
      <c r="UJK383" s="2"/>
      <c r="UJL383" s="2"/>
      <c r="UJM383" s="2"/>
      <c r="UJN383" s="2"/>
      <c r="UJO383" s="2"/>
      <c r="UJP383" s="2"/>
      <c r="UJQ383" s="2"/>
      <c r="UJR383" s="2"/>
      <c r="UJS383" s="2"/>
      <c r="UJT383" s="2"/>
      <c r="UJU383" s="2"/>
      <c r="UJV383" s="2"/>
      <c r="UJW383" s="2"/>
      <c r="UJX383" s="2"/>
      <c r="UJY383" s="2"/>
      <c r="UJZ383" s="2"/>
      <c r="UKA383" s="2"/>
      <c r="UKB383" s="2"/>
      <c r="UKC383" s="2"/>
      <c r="UKD383" s="2"/>
      <c r="UKE383" s="2"/>
      <c r="UKF383" s="2"/>
      <c r="UKG383" s="2"/>
      <c r="UKH383" s="2"/>
      <c r="UKI383" s="2"/>
      <c r="UKJ383" s="2"/>
      <c r="UKK383" s="2"/>
      <c r="UKL383" s="2"/>
      <c r="UKM383" s="2"/>
      <c r="UKN383" s="2"/>
      <c r="UKO383" s="2"/>
      <c r="UKP383" s="2"/>
      <c r="UKQ383" s="2"/>
      <c r="UKR383" s="2"/>
      <c r="UKS383" s="2"/>
      <c r="UKT383" s="2"/>
      <c r="UKU383" s="2"/>
      <c r="UKV383" s="2"/>
      <c r="UKW383" s="2"/>
      <c r="UKX383" s="2"/>
      <c r="UKY383" s="2"/>
      <c r="UKZ383" s="2"/>
      <c r="ULA383" s="2"/>
      <c r="ULB383" s="2"/>
      <c r="ULC383" s="2"/>
      <c r="ULD383" s="2"/>
      <c r="ULE383" s="2"/>
      <c r="ULF383" s="2"/>
      <c r="ULG383" s="2"/>
      <c r="ULH383" s="2"/>
      <c r="ULI383" s="2"/>
      <c r="ULJ383" s="2"/>
      <c r="ULK383" s="2"/>
      <c r="ULL383" s="2"/>
      <c r="ULM383" s="2"/>
      <c r="ULN383" s="2"/>
      <c r="ULO383" s="2"/>
      <c r="ULP383" s="2"/>
      <c r="ULQ383" s="2"/>
      <c r="ULR383" s="2"/>
      <c r="ULS383" s="2"/>
      <c r="ULT383" s="2"/>
      <c r="ULU383" s="2"/>
      <c r="ULV383" s="2"/>
      <c r="ULW383" s="2"/>
      <c r="ULX383" s="2"/>
      <c r="ULY383" s="2"/>
      <c r="ULZ383" s="2"/>
      <c r="UMA383" s="2"/>
      <c r="UMB383" s="2"/>
      <c r="UMC383" s="2"/>
      <c r="UMD383" s="2"/>
      <c r="UME383" s="2"/>
      <c r="UMF383" s="2"/>
      <c r="UMG383" s="2"/>
      <c r="UMH383" s="2"/>
      <c r="UMI383" s="2"/>
      <c r="UMJ383" s="2"/>
      <c r="UMK383" s="2"/>
      <c r="UML383" s="2"/>
      <c r="UMM383" s="2"/>
      <c r="UMN383" s="2"/>
      <c r="UMO383" s="2"/>
      <c r="UMP383" s="2"/>
      <c r="UMQ383" s="2"/>
      <c r="UMR383" s="2"/>
      <c r="UMS383" s="2"/>
      <c r="UMT383" s="2"/>
      <c r="UMU383" s="2"/>
      <c r="UMV383" s="2"/>
      <c r="UMW383" s="2"/>
      <c r="UMX383" s="2"/>
      <c r="UMY383" s="2"/>
      <c r="UMZ383" s="2"/>
      <c r="UNA383" s="2"/>
      <c r="UNB383" s="2"/>
      <c r="UNC383" s="2"/>
      <c r="UND383" s="2"/>
      <c r="UNE383" s="2"/>
      <c r="UNF383" s="2"/>
      <c r="UNG383" s="2"/>
      <c r="UNH383" s="2"/>
      <c r="UNI383" s="2"/>
      <c r="UNJ383" s="2"/>
      <c r="UNK383" s="2"/>
      <c r="UNL383" s="2"/>
      <c r="UNM383" s="2"/>
      <c r="UNN383" s="2"/>
      <c r="UNO383" s="2"/>
      <c r="UNP383" s="2"/>
      <c r="UNQ383" s="2"/>
      <c r="UNR383" s="2"/>
      <c r="UNS383" s="2"/>
      <c r="UNT383" s="2"/>
      <c r="UNU383" s="2"/>
      <c r="UNV383" s="2"/>
      <c r="UNW383" s="2"/>
      <c r="UNX383" s="2"/>
      <c r="UNY383" s="2"/>
      <c r="UNZ383" s="2"/>
      <c r="UOA383" s="2"/>
      <c r="UOB383" s="2"/>
      <c r="UOC383" s="2"/>
      <c r="UOD383" s="2"/>
      <c r="UOE383" s="2"/>
      <c r="UOF383" s="2"/>
      <c r="UOG383" s="2"/>
      <c r="UOH383" s="2"/>
      <c r="UOI383" s="2"/>
      <c r="UOJ383" s="2"/>
      <c r="UOK383" s="2"/>
      <c r="UOL383" s="2"/>
      <c r="UOM383" s="2"/>
      <c r="UON383" s="2"/>
      <c r="UOO383" s="2"/>
      <c r="UOP383" s="2"/>
      <c r="UOQ383" s="2"/>
      <c r="UOR383" s="2"/>
      <c r="UOS383" s="2"/>
      <c r="UOT383" s="2"/>
      <c r="UOU383" s="2"/>
      <c r="UOV383" s="2"/>
      <c r="UOW383" s="2"/>
      <c r="UOX383" s="2"/>
      <c r="UOY383" s="2"/>
      <c r="UOZ383" s="2"/>
      <c r="UPA383" s="2"/>
      <c r="UPB383" s="2"/>
      <c r="UPC383" s="2"/>
      <c r="UPD383" s="2"/>
      <c r="UPE383" s="2"/>
      <c r="UPF383" s="2"/>
      <c r="UPG383" s="2"/>
      <c r="UPH383" s="2"/>
      <c r="UPI383" s="2"/>
      <c r="UPJ383" s="2"/>
      <c r="UPK383" s="2"/>
      <c r="UPL383" s="2"/>
      <c r="UPM383" s="2"/>
      <c r="UPN383" s="2"/>
      <c r="UPO383" s="2"/>
      <c r="UPP383" s="2"/>
      <c r="UPQ383" s="2"/>
      <c r="UPR383" s="2"/>
      <c r="UPS383" s="2"/>
      <c r="UPT383" s="2"/>
      <c r="UPU383" s="2"/>
      <c r="UPV383" s="2"/>
      <c r="UPW383" s="2"/>
      <c r="UPX383" s="2"/>
      <c r="UPY383" s="2"/>
      <c r="UPZ383" s="2"/>
      <c r="UQA383" s="2"/>
      <c r="UQB383" s="2"/>
      <c r="UQC383" s="2"/>
      <c r="UQD383" s="2"/>
      <c r="UQE383" s="2"/>
      <c r="UQF383" s="2"/>
      <c r="UQG383" s="2"/>
      <c r="UQH383" s="2"/>
      <c r="UQI383" s="2"/>
      <c r="UQJ383" s="2"/>
      <c r="UQK383" s="2"/>
      <c r="UQL383" s="2"/>
      <c r="UQM383" s="2"/>
      <c r="UQN383" s="2"/>
      <c r="UQO383" s="2"/>
      <c r="UQP383" s="2"/>
      <c r="UQQ383" s="2"/>
      <c r="UQR383" s="2"/>
      <c r="UQS383" s="2"/>
      <c r="UQT383" s="2"/>
      <c r="UQU383" s="2"/>
      <c r="UQV383" s="2"/>
      <c r="UQW383" s="2"/>
      <c r="UQX383" s="2"/>
      <c r="UQY383" s="2"/>
      <c r="UQZ383" s="2"/>
      <c r="URA383" s="2"/>
      <c r="URB383" s="2"/>
      <c r="URC383" s="2"/>
      <c r="URD383" s="2"/>
      <c r="URE383" s="2"/>
      <c r="URF383" s="2"/>
      <c r="URG383" s="2"/>
      <c r="URH383" s="2"/>
      <c r="URI383" s="2"/>
      <c r="URJ383" s="2"/>
      <c r="URK383" s="2"/>
      <c r="URL383" s="2"/>
      <c r="URM383" s="2"/>
      <c r="URN383" s="2"/>
      <c r="URO383" s="2"/>
      <c r="URP383" s="2"/>
      <c r="URQ383" s="2"/>
      <c r="URR383" s="2"/>
      <c r="URS383" s="2"/>
      <c r="URT383" s="2"/>
      <c r="URU383" s="2"/>
      <c r="URV383" s="2"/>
      <c r="URW383" s="2"/>
      <c r="URX383" s="2"/>
      <c r="URY383" s="2"/>
      <c r="URZ383" s="2"/>
      <c r="USA383" s="2"/>
      <c r="USB383" s="2"/>
      <c r="USC383" s="2"/>
      <c r="USD383" s="2"/>
      <c r="USE383" s="2"/>
      <c r="USF383" s="2"/>
      <c r="USG383" s="2"/>
      <c r="USH383" s="2"/>
      <c r="USI383" s="2"/>
      <c r="USJ383" s="2"/>
      <c r="USK383" s="2"/>
      <c r="USL383" s="2"/>
      <c r="USM383" s="2"/>
      <c r="USN383" s="2"/>
      <c r="USO383" s="2"/>
      <c r="USP383" s="2"/>
      <c r="USQ383" s="2"/>
      <c r="USR383" s="2"/>
      <c r="USS383" s="2"/>
      <c r="UST383" s="2"/>
      <c r="USU383" s="2"/>
      <c r="USV383" s="2"/>
      <c r="USW383" s="2"/>
      <c r="USX383" s="2"/>
      <c r="USY383" s="2"/>
      <c r="USZ383" s="2"/>
      <c r="UTA383" s="2"/>
      <c r="UTB383" s="2"/>
      <c r="UTC383" s="2"/>
      <c r="UTD383" s="2"/>
      <c r="UTE383" s="2"/>
      <c r="UTF383" s="2"/>
      <c r="UTG383" s="2"/>
      <c r="UTH383" s="2"/>
      <c r="UTI383" s="2"/>
      <c r="UTJ383" s="2"/>
      <c r="UTK383" s="2"/>
      <c r="UTL383" s="2"/>
      <c r="UTM383" s="2"/>
      <c r="UTN383" s="2"/>
      <c r="UTO383" s="2"/>
      <c r="UTP383" s="2"/>
      <c r="UTQ383" s="2"/>
      <c r="UTR383" s="2"/>
      <c r="UTS383" s="2"/>
      <c r="UTT383" s="2"/>
      <c r="UTU383" s="2"/>
      <c r="UTV383" s="2"/>
      <c r="UTW383" s="2"/>
      <c r="UTX383" s="2"/>
      <c r="UTY383" s="2"/>
      <c r="UTZ383" s="2"/>
      <c r="UUA383" s="2"/>
      <c r="UUB383" s="2"/>
      <c r="UUC383" s="2"/>
      <c r="UUD383" s="2"/>
      <c r="UUE383" s="2"/>
      <c r="UUF383" s="2"/>
      <c r="UUG383" s="2"/>
      <c r="UUH383" s="2"/>
      <c r="UUI383" s="2"/>
      <c r="UUJ383" s="2"/>
      <c r="UUK383" s="2"/>
      <c r="UUL383" s="2"/>
      <c r="UUM383" s="2"/>
      <c r="UUN383" s="2"/>
      <c r="UUO383" s="2"/>
      <c r="UUP383" s="2"/>
      <c r="UUQ383" s="2"/>
      <c r="UUR383" s="2"/>
      <c r="UUS383" s="2"/>
      <c r="UUT383" s="2"/>
      <c r="UUU383" s="2"/>
      <c r="UUV383" s="2"/>
      <c r="UUW383" s="2"/>
      <c r="UUX383" s="2"/>
      <c r="UUY383" s="2"/>
      <c r="UUZ383" s="2"/>
      <c r="UVA383" s="2"/>
      <c r="UVB383" s="2"/>
      <c r="UVC383" s="2"/>
      <c r="UVD383" s="2"/>
      <c r="UVE383" s="2"/>
      <c r="UVF383" s="2"/>
      <c r="UVG383" s="2"/>
      <c r="UVH383" s="2"/>
      <c r="UVI383" s="2"/>
      <c r="UVJ383" s="2"/>
      <c r="UVK383" s="2"/>
      <c r="UVL383" s="2"/>
      <c r="UVM383" s="2"/>
      <c r="UVN383" s="2"/>
      <c r="UVO383" s="2"/>
      <c r="UVP383" s="2"/>
      <c r="UVQ383" s="2"/>
      <c r="UVR383" s="2"/>
      <c r="UVS383" s="2"/>
      <c r="UVT383" s="2"/>
      <c r="UVU383" s="2"/>
      <c r="UVV383" s="2"/>
      <c r="UVW383" s="2"/>
      <c r="UVX383" s="2"/>
      <c r="UVY383" s="2"/>
      <c r="UVZ383" s="2"/>
      <c r="UWA383" s="2"/>
      <c r="UWB383" s="2"/>
      <c r="UWC383" s="2"/>
      <c r="UWD383" s="2"/>
      <c r="UWE383" s="2"/>
      <c r="UWF383" s="2"/>
      <c r="UWG383" s="2"/>
      <c r="UWH383" s="2"/>
      <c r="UWI383" s="2"/>
      <c r="UWJ383" s="2"/>
      <c r="UWK383" s="2"/>
      <c r="UWL383" s="2"/>
      <c r="UWM383" s="2"/>
      <c r="UWN383" s="2"/>
      <c r="UWO383" s="2"/>
      <c r="UWP383" s="2"/>
      <c r="UWQ383" s="2"/>
      <c r="UWR383" s="2"/>
      <c r="UWS383" s="2"/>
      <c r="UWT383" s="2"/>
      <c r="UWU383" s="2"/>
      <c r="UWV383" s="2"/>
      <c r="UWW383" s="2"/>
      <c r="UWX383" s="2"/>
      <c r="UWY383" s="2"/>
      <c r="UWZ383" s="2"/>
      <c r="UXA383" s="2"/>
      <c r="UXB383" s="2"/>
      <c r="UXC383" s="2"/>
      <c r="UXD383" s="2"/>
      <c r="UXE383" s="2"/>
      <c r="UXF383" s="2"/>
      <c r="UXG383" s="2"/>
      <c r="UXH383" s="2"/>
      <c r="UXI383" s="2"/>
      <c r="UXJ383" s="2"/>
      <c r="UXK383" s="2"/>
      <c r="UXL383" s="2"/>
      <c r="UXM383" s="2"/>
      <c r="UXN383" s="2"/>
      <c r="UXO383" s="2"/>
      <c r="UXP383" s="2"/>
      <c r="UXQ383" s="2"/>
      <c r="UXR383" s="2"/>
      <c r="UXS383" s="2"/>
      <c r="UXT383" s="2"/>
      <c r="UXU383" s="2"/>
      <c r="UXV383" s="2"/>
      <c r="UXW383" s="2"/>
      <c r="UXX383" s="2"/>
      <c r="UXY383" s="2"/>
      <c r="UXZ383" s="2"/>
      <c r="UYA383" s="2"/>
      <c r="UYB383" s="2"/>
      <c r="UYC383" s="2"/>
      <c r="UYD383" s="2"/>
      <c r="UYE383" s="2"/>
      <c r="UYF383" s="2"/>
      <c r="UYG383" s="2"/>
      <c r="UYH383" s="2"/>
      <c r="UYI383" s="2"/>
      <c r="UYJ383" s="2"/>
      <c r="UYK383" s="2"/>
      <c r="UYL383" s="2"/>
      <c r="UYM383" s="2"/>
      <c r="UYN383" s="2"/>
      <c r="UYO383" s="2"/>
      <c r="UYP383" s="2"/>
      <c r="UYQ383" s="2"/>
      <c r="UYR383" s="2"/>
      <c r="UYS383" s="2"/>
      <c r="UYT383" s="2"/>
      <c r="UYU383" s="2"/>
      <c r="UYV383" s="2"/>
      <c r="UYW383" s="2"/>
      <c r="UYX383" s="2"/>
      <c r="UYY383" s="2"/>
      <c r="UYZ383" s="2"/>
      <c r="UZA383" s="2"/>
      <c r="UZB383" s="2"/>
      <c r="UZC383" s="2"/>
      <c r="UZD383" s="2"/>
      <c r="UZE383" s="2"/>
      <c r="UZF383" s="2"/>
      <c r="UZG383" s="2"/>
      <c r="UZH383" s="2"/>
      <c r="UZI383" s="2"/>
      <c r="UZJ383" s="2"/>
      <c r="UZK383" s="2"/>
      <c r="UZL383" s="2"/>
      <c r="UZM383" s="2"/>
      <c r="UZN383" s="2"/>
      <c r="UZO383" s="2"/>
      <c r="UZP383" s="2"/>
      <c r="UZQ383" s="2"/>
      <c r="UZR383" s="2"/>
      <c r="UZS383" s="2"/>
      <c r="UZT383" s="2"/>
      <c r="UZU383" s="2"/>
      <c r="UZV383" s="2"/>
      <c r="UZW383" s="2"/>
      <c r="UZX383" s="2"/>
      <c r="UZY383" s="2"/>
      <c r="UZZ383" s="2"/>
      <c r="VAA383" s="2"/>
      <c r="VAB383" s="2"/>
      <c r="VAC383" s="2"/>
      <c r="VAD383" s="2"/>
      <c r="VAE383" s="2"/>
      <c r="VAF383" s="2"/>
      <c r="VAG383" s="2"/>
      <c r="VAH383" s="2"/>
      <c r="VAI383" s="2"/>
      <c r="VAJ383" s="2"/>
      <c r="VAK383" s="2"/>
      <c r="VAL383" s="2"/>
      <c r="VAM383" s="2"/>
      <c r="VAN383" s="2"/>
      <c r="VAO383" s="2"/>
      <c r="VAP383" s="2"/>
      <c r="VAQ383" s="2"/>
      <c r="VAR383" s="2"/>
      <c r="VAS383" s="2"/>
      <c r="VAT383" s="2"/>
      <c r="VAU383" s="2"/>
      <c r="VAV383" s="2"/>
      <c r="VAW383" s="2"/>
      <c r="VAX383" s="2"/>
      <c r="VAY383" s="2"/>
      <c r="VAZ383" s="2"/>
      <c r="VBA383" s="2"/>
      <c r="VBB383" s="2"/>
      <c r="VBC383" s="2"/>
      <c r="VBD383" s="2"/>
      <c r="VBE383" s="2"/>
      <c r="VBF383" s="2"/>
      <c r="VBG383" s="2"/>
      <c r="VBH383" s="2"/>
      <c r="VBI383" s="2"/>
      <c r="VBJ383" s="2"/>
      <c r="VBK383" s="2"/>
      <c r="VBL383" s="2"/>
      <c r="VBM383" s="2"/>
      <c r="VBN383" s="2"/>
      <c r="VBO383" s="2"/>
      <c r="VBP383" s="2"/>
      <c r="VBQ383" s="2"/>
      <c r="VBR383" s="2"/>
      <c r="VBS383" s="2"/>
      <c r="VBT383" s="2"/>
      <c r="VBU383" s="2"/>
      <c r="VBV383" s="2"/>
      <c r="VBW383" s="2"/>
      <c r="VBX383" s="2"/>
      <c r="VBY383" s="2"/>
      <c r="VBZ383" s="2"/>
      <c r="VCA383" s="2"/>
      <c r="VCB383" s="2"/>
      <c r="VCC383" s="2"/>
      <c r="VCD383" s="2"/>
      <c r="VCE383" s="2"/>
      <c r="VCF383" s="2"/>
      <c r="VCG383" s="2"/>
      <c r="VCH383" s="2"/>
      <c r="VCI383" s="2"/>
      <c r="VCJ383" s="2"/>
      <c r="VCK383" s="2"/>
      <c r="VCL383" s="2"/>
      <c r="VCM383" s="2"/>
      <c r="VCN383" s="2"/>
      <c r="VCO383" s="2"/>
      <c r="VCP383" s="2"/>
      <c r="VCQ383" s="2"/>
      <c r="VCR383" s="2"/>
      <c r="VCS383" s="2"/>
      <c r="VCT383" s="2"/>
      <c r="VCU383" s="2"/>
      <c r="VCV383" s="2"/>
      <c r="VCW383" s="2"/>
      <c r="VCX383" s="2"/>
      <c r="VCY383" s="2"/>
      <c r="VCZ383" s="2"/>
      <c r="VDA383" s="2"/>
      <c r="VDB383" s="2"/>
      <c r="VDC383" s="2"/>
      <c r="VDD383" s="2"/>
      <c r="VDE383" s="2"/>
      <c r="VDF383" s="2"/>
      <c r="VDG383" s="2"/>
      <c r="VDH383" s="2"/>
      <c r="VDI383" s="2"/>
      <c r="VDJ383" s="2"/>
      <c r="VDK383" s="2"/>
      <c r="VDL383" s="2"/>
      <c r="VDM383" s="2"/>
      <c r="VDN383" s="2"/>
      <c r="VDO383" s="2"/>
      <c r="VDP383" s="2"/>
      <c r="VDQ383" s="2"/>
      <c r="VDR383" s="2"/>
      <c r="VDS383" s="2"/>
      <c r="VDT383" s="2"/>
      <c r="VDU383" s="2"/>
      <c r="VDV383" s="2"/>
      <c r="VDW383" s="2"/>
      <c r="VDX383" s="2"/>
      <c r="VDY383" s="2"/>
      <c r="VDZ383" s="2"/>
      <c r="VEA383" s="2"/>
      <c r="VEB383" s="2"/>
      <c r="VEC383" s="2"/>
      <c r="VED383" s="2"/>
      <c r="VEE383" s="2"/>
      <c r="VEF383" s="2"/>
      <c r="VEG383" s="2"/>
      <c r="VEH383" s="2"/>
      <c r="VEI383" s="2"/>
      <c r="VEJ383" s="2"/>
      <c r="VEK383" s="2"/>
      <c r="VEL383" s="2"/>
      <c r="VEM383" s="2"/>
      <c r="VEN383" s="2"/>
      <c r="VEO383" s="2"/>
      <c r="VEP383" s="2"/>
      <c r="VEQ383" s="2"/>
      <c r="VER383" s="2"/>
      <c r="VES383" s="2"/>
      <c r="VET383" s="2"/>
      <c r="VEU383" s="2"/>
      <c r="VEV383" s="2"/>
      <c r="VEW383" s="2"/>
      <c r="VEX383" s="2"/>
      <c r="VEY383" s="2"/>
      <c r="VEZ383" s="2"/>
      <c r="VFA383" s="2"/>
      <c r="VFB383" s="2"/>
      <c r="VFC383" s="2"/>
      <c r="VFD383" s="2"/>
      <c r="VFE383" s="2"/>
      <c r="VFF383" s="2"/>
      <c r="VFG383" s="2"/>
      <c r="VFH383" s="2"/>
      <c r="VFI383" s="2"/>
      <c r="VFJ383" s="2"/>
      <c r="VFK383" s="2"/>
      <c r="VFL383" s="2"/>
      <c r="VFM383" s="2"/>
      <c r="VFN383" s="2"/>
      <c r="VFO383" s="2"/>
      <c r="VFP383" s="2"/>
      <c r="VFQ383" s="2"/>
      <c r="VFR383" s="2"/>
      <c r="VFS383" s="2"/>
      <c r="VFT383" s="2"/>
      <c r="VFU383" s="2"/>
      <c r="VFV383" s="2"/>
      <c r="VFW383" s="2"/>
      <c r="VFX383" s="2"/>
      <c r="VFY383" s="2"/>
      <c r="VFZ383" s="2"/>
      <c r="VGA383" s="2"/>
      <c r="VGB383" s="2"/>
      <c r="VGC383" s="2"/>
      <c r="VGD383" s="2"/>
      <c r="VGE383" s="2"/>
      <c r="VGF383" s="2"/>
      <c r="VGG383" s="2"/>
      <c r="VGH383" s="2"/>
      <c r="VGI383" s="2"/>
      <c r="VGJ383" s="2"/>
      <c r="VGK383" s="2"/>
      <c r="VGL383" s="2"/>
      <c r="VGM383" s="2"/>
      <c r="VGN383" s="2"/>
      <c r="VGO383" s="2"/>
      <c r="VGP383" s="2"/>
      <c r="VGQ383" s="2"/>
      <c r="VGR383" s="2"/>
      <c r="VGS383" s="2"/>
      <c r="VGT383" s="2"/>
      <c r="VGU383" s="2"/>
      <c r="VGV383" s="2"/>
      <c r="VGW383" s="2"/>
      <c r="VGX383" s="2"/>
      <c r="VGY383" s="2"/>
      <c r="VGZ383" s="2"/>
      <c r="VHA383" s="2"/>
      <c r="VHB383" s="2"/>
      <c r="VHC383" s="2"/>
      <c r="VHD383" s="2"/>
      <c r="VHE383" s="2"/>
      <c r="VHF383" s="2"/>
      <c r="VHG383" s="2"/>
      <c r="VHH383" s="2"/>
      <c r="VHI383" s="2"/>
      <c r="VHJ383" s="2"/>
      <c r="VHK383" s="2"/>
      <c r="VHL383" s="2"/>
      <c r="VHM383" s="2"/>
      <c r="VHN383" s="2"/>
      <c r="VHO383" s="2"/>
      <c r="VHP383" s="2"/>
      <c r="VHQ383" s="2"/>
      <c r="VHR383" s="2"/>
      <c r="VHS383" s="2"/>
      <c r="VHT383" s="2"/>
      <c r="VHU383" s="2"/>
      <c r="VHV383" s="2"/>
      <c r="VHW383" s="2"/>
      <c r="VHX383" s="2"/>
      <c r="VHY383" s="2"/>
      <c r="VHZ383" s="2"/>
      <c r="VIA383" s="2"/>
      <c r="VIB383" s="2"/>
      <c r="VIC383" s="2"/>
      <c r="VID383" s="2"/>
      <c r="VIE383" s="2"/>
      <c r="VIF383" s="2"/>
      <c r="VIG383" s="2"/>
      <c r="VIH383" s="2"/>
      <c r="VII383" s="2"/>
      <c r="VIJ383" s="2"/>
      <c r="VIK383" s="2"/>
      <c r="VIL383" s="2"/>
      <c r="VIM383" s="2"/>
      <c r="VIN383" s="2"/>
      <c r="VIO383" s="2"/>
      <c r="VIP383" s="2"/>
      <c r="VIQ383" s="2"/>
      <c r="VIR383" s="2"/>
      <c r="VIS383" s="2"/>
      <c r="VIT383" s="2"/>
      <c r="VIU383" s="2"/>
      <c r="VIV383" s="2"/>
      <c r="VIW383" s="2"/>
      <c r="VIX383" s="2"/>
      <c r="VIY383" s="2"/>
      <c r="VIZ383" s="2"/>
      <c r="VJA383" s="2"/>
      <c r="VJB383" s="2"/>
      <c r="VJC383" s="2"/>
      <c r="VJD383" s="2"/>
      <c r="VJE383" s="2"/>
      <c r="VJF383" s="2"/>
      <c r="VJG383" s="2"/>
      <c r="VJH383" s="2"/>
      <c r="VJI383" s="2"/>
      <c r="VJJ383" s="2"/>
      <c r="VJK383" s="2"/>
      <c r="VJL383" s="2"/>
      <c r="VJM383" s="2"/>
      <c r="VJN383" s="2"/>
      <c r="VJO383" s="2"/>
      <c r="VJP383" s="2"/>
      <c r="VJQ383" s="2"/>
      <c r="VJR383" s="2"/>
      <c r="VJS383" s="2"/>
      <c r="VJT383" s="2"/>
      <c r="VJU383" s="2"/>
      <c r="VJV383" s="2"/>
      <c r="VJW383" s="2"/>
      <c r="VJX383" s="2"/>
      <c r="VJY383" s="2"/>
      <c r="VJZ383" s="2"/>
      <c r="VKA383" s="2"/>
      <c r="VKB383" s="2"/>
      <c r="VKC383" s="2"/>
      <c r="VKD383" s="2"/>
      <c r="VKE383" s="2"/>
      <c r="VKF383" s="2"/>
      <c r="VKG383" s="2"/>
      <c r="VKH383" s="2"/>
      <c r="VKI383" s="2"/>
      <c r="VKJ383" s="2"/>
      <c r="VKK383" s="2"/>
      <c r="VKL383" s="2"/>
      <c r="VKM383" s="2"/>
      <c r="VKN383" s="2"/>
      <c r="VKO383" s="2"/>
      <c r="VKP383" s="2"/>
      <c r="VKQ383" s="2"/>
      <c r="VKR383" s="2"/>
      <c r="VKS383" s="2"/>
      <c r="VKT383" s="2"/>
      <c r="VKU383" s="2"/>
      <c r="VKV383" s="2"/>
      <c r="VKW383" s="2"/>
      <c r="VKX383" s="2"/>
      <c r="VKY383" s="2"/>
      <c r="VKZ383" s="2"/>
      <c r="VLA383" s="2"/>
      <c r="VLB383" s="2"/>
      <c r="VLC383" s="2"/>
      <c r="VLD383" s="2"/>
      <c r="VLE383" s="2"/>
      <c r="VLF383" s="2"/>
      <c r="VLG383" s="2"/>
      <c r="VLH383" s="2"/>
      <c r="VLI383" s="2"/>
      <c r="VLJ383" s="2"/>
      <c r="VLK383" s="2"/>
      <c r="VLL383" s="2"/>
      <c r="VLM383" s="2"/>
      <c r="VLN383" s="2"/>
      <c r="VLO383" s="2"/>
      <c r="VLP383" s="2"/>
      <c r="VLQ383" s="2"/>
      <c r="VLR383" s="2"/>
      <c r="VLS383" s="2"/>
      <c r="VLT383" s="2"/>
      <c r="VLU383" s="2"/>
      <c r="VLV383" s="2"/>
      <c r="VLW383" s="2"/>
      <c r="VLX383" s="2"/>
      <c r="VLY383" s="2"/>
      <c r="VLZ383" s="2"/>
      <c r="VMA383" s="2"/>
      <c r="VMB383" s="2"/>
      <c r="VMC383" s="2"/>
      <c r="VMD383" s="2"/>
      <c r="VME383" s="2"/>
      <c r="VMF383" s="2"/>
      <c r="VMG383" s="2"/>
      <c r="VMH383" s="2"/>
      <c r="VMI383" s="2"/>
      <c r="VMJ383" s="2"/>
      <c r="VMK383" s="2"/>
      <c r="VML383" s="2"/>
      <c r="VMM383" s="2"/>
      <c r="VMN383" s="2"/>
      <c r="VMO383" s="2"/>
      <c r="VMP383" s="2"/>
      <c r="VMQ383" s="2"/>
      <c r="VMR383" s="2"/>
      <c r="VMS383" s="2"/>
      <c r="VMT383" s="2"/>
      <c r="VMU383" s="2"/>
      <c r="VMV383" s="2"/>
      <c r="VMW383" s="2"/>
      <c r="VMX383" s="2"/>
      <c r="VMY383" s="2"/>
      <c r="VMZ383" s="2"/>
      <c r="VNA383" s="2"/>
      <c r="VNB383" s="2"/>
      <c r="VNC383" s="2"/>
      <c r="VND383" s="2"/>
      <c r="VNE383" s="2"/>
      <c r="VNF383" s="2"/>
      <c r="VNG383" s="2"/>
      <c r="VNH383" s="2"/>
      <c r="VNI383" s="2"/>
      <c r="VNJ383" s="2"/>
      <c r="VNK383" s="2"/>
      <c r="VNL383" s="2"/>
      <c r="VNM383" s="2"/>
      <c r="VNN383" s="2"/>
      <c r="VNO383" s="2"/>
      <c r="VNP383" s="2"/>
      <c r="VNQ383" s="2"/>
      <c r="VNR383" s="2"/>
      <c r="VNS383" s="2"/>
      <c r="VNT383" s="2"/>
      <c r="VNU383" s="2"/>
      <c r="VNV383" s="2"/>
      <c r="VNW383" s="2"/>
      <c r="VNX383" s="2"/>
      <c r="VNY383" s="2"/>
      <c r="VNZ383" s="2"/>
      <c r="VOA383" s="2"/>
      <c r="VOB383" s="2"/>
      <c r="VOC383" s="2"/>
      <c r="VOD383" s="2"/>
      <c r="VOE383" s="2"/>
      <c r="VOF383" s="2"/>
      <c r="VOG383" s="2"/>
      <c r="VOH383" s="2"/>
      <c r="VOI383" s="2"/>
      <c r="VOJ383" s="2"/>
      <c r="VOK383" s="2"/>
      <c r="VOL383" s="2"/>
      <c r="VOM383" s="2"/>
      <c r="VON383" s="2"/>
      <c r="VOO383" s="2"/>
      <c r="VOP383" s="2"/>
      <c r="VOQ383" s="2"/>
      <c r="VOR383" s="2"/>
      <c r="VOS383" s="2"/>
      <c r="VOT383" s="2"/>
      <c r="VOU383" s="2"/>
      <c r="VOV383" s="2"/>
      <c r="VOW383" s="2"/>
      <c r="VOX383" s="2"/>
      <c r="VOY383" s="2"/>
      <c r="VOZ383" s="2"/>
      <c r="VPA383" s="2"/>
      <c r="VPB383" s="2"/>
      <c r="VPC383" s="2"/>
      <c r="VPD383" s="2"/>
      <c r="VPE383" s="2"/>
      <c r="VPF383" s="2"/>
      <c r="VPG383" s="2"/>
      <c r="VPH383" s="2"/>
      <c r="VPI383" s="2"/>
      <c r="VPJ383" s="2"/>
      <c r="VPK383" s="2"/>
      <c r="VPL383" s="2"/>
      <c r="VPM383" s="2"/>
      <c r="VPN383" s="2"/>
      <c r="VPO383" s="2"/>
      <c r="VPP383" s="2"/>
      <c r="VPQ383" s="2"/>
      <c r="VPR383" s="2"/>
      <c r="VPS383" s="2"/>
      <c r="VPT383" s="2"/>
      <c r="VPU383" s="2"/>
      <c r="VPV383" s="2"/>
      <c r="VPW383" s="2"/>
      <c r="VPX383" s="2"/>
      <c r="VPY383" s="2"/>
      <c r="VPZ383" s="2"/>
      <c r="VQA383" s="2"/>
      <c r="VQB383" s="2"/>
      <c r="VQC383" s="2"/>
      <c r="VQD383" s="2"/>
      <c r="VQE383" s="2"/>
      <c r="VQF383" s="2"/>
      <c r="VQG383" s="2"/>
      <c r="VQH383" s="2"/>
      <c r="VQI383" s="2"/>
      <c r="VQJ383" s="2"/>
      <c r="VQK383" s="2"/>
      <c r="VQL383" s="2"/>
      <c r="VQM383" s="2"/>
      <c r="VQN383" s="2"/>
      <c r="VQO383" s="2"/>
      <c r="VQP383" s="2"/>
      <c r="VQQ383" s="2"/>
      <c r="VQR383" s="2"/>
      <c r="VQS383" s="2"/>
      <c r="VQT383" s="2"/>
      <c r="VQU383" s="2"/>
      <c r="VQV383" s="2"/>
      <c r="VQW383" s="2"/>
      <c r="VQX383" s="2"/>
      <c r="VQY383" s="2"/>
      <c r="VQZ383" s="2"/>
      <c r="VRA383" s="2"/>
      <c r="VRB383" s="2"/>
      <c r="VRC383" s="2"/>
      <c r="VRD383" s="2"/>
      <c r="VRE383" s="2"/>
      <c r="VRF383" s="2"/>
      <c r="VRG383" s="2"/>
      <c r="VRH383" s="2"/>
      <c r="VRI383" s="2"/>
      <c r="VRJ383" s="2"/>
      <c r="VRK383" s="2"/>
      <c r="VRL383" s="2"/>
      <c r="VRM383" s="2"/>
      <c r="VRN383" s="2"/>
      <c r="VRO383" s="2"/>
      <c r="VRP383" s="2"/>
      <c r="VRQ383" s="2"/>
      <c r="VRR383" s="2"/>
      <c r="VRS383" s="2"/>
      <c r="VRT383" s="2"/>
      <c r="VRU383" s="2"/>
      <c r="VRV383" s="2"/>
      <c r="VRW383" s="2"/>
      <c r="VRX383" s="2"/>
      <c r="VRY383" s="2"/>
      <c r="VRZ383" s="2"/>
      <c r="VSA383" s="2"/>
      <c r="VSB383" s="2"/>
      <c r="VSC383" s="2"/>
      <c r="VSD383" s="2"/>
      <c r="VSE383" s="2"/>
      <c r="VSF383" s="2"/>
      <c r="VSG383" s="2"/>
      <c r="VSH383" s="2"/>
      <c r="VSI383" s="2"/>
      <c r="VSJ383" s="2"/>
      <c r="VSK383" s="2"/>
      <c r="VSL383" s="2"/>
      <c r="VSM383" s="2"/>
      <c r="VSN383" s="2"/>
      <c r="VSO383" s="2"/>
      <c r="VSP383" s="2"/>
      <c r="VSQ383" s="2"/>
      <c r="VSR383" s="2"/>
      <c r="VSS383" s="2"/>
      <c r="VST383" s="2"/>
      <c r="VSU383" s="2"/>
      <c r="VSV383" s="2"/>
      <c r="VSW383" s="2"/>
      <c r="VSX383" s="2"/>
      <c r="VSY383" s="2"/>
      <c r="VSZ383" s="2"/>
      <c r="VTA383" s="2"/>
      <c r="VTB383" s="2"/>
      <c r="VTC383" s="2"/>
      <c r="VTD383" s="2"/>
      <c r="VTE383" s="2"/>
      <c r="VTF383" s="2"/>
      <c r="VTG383" s="2"/>
      <c r="VTH383" s="2"/>
      <c r="VTI383" s="2"/>
      <c r="VTJ383" s="2"/>
      <c r="VTK383" s="2"/>
      <c r="VTL383" s="2"/>
      <c r="VTM383" s="2"/>
      <c r="VTN383" s="2"/>
      <c r="VTO383" s="2"/>
      <c r="VTP383" s="2"/>
      <c r="VTQ383" s="2"/>
      <c r="VTR383" s="2"/>
      <c r="VTS383" s="2"/>
      <c r="VTT383" s="2"/>
      <c r="VTU383" s="2"/>
      <c r="VTV383" s="2"/>
      <c r="VTW383" s="2"/>
      <c r="VTX383" s="2"/>
      <c r="VTY383" s="2"/>
      <c r="VTZ383" s="2"/>
      <c r="VUA383" s="2"/>
      <c r="VUB383" s="2"/>
      <c r="VUC383" s="2"/>
      <c r="VUD383" s="2"/>
      <c r="VUE383" s="2"/>
      <c r="VUF383" s="2"/>
      <c r="VUG383" s="2"/>
      <c r="VUH383" s="2"/>
      <c r="VUI383" s="2"/>
      <c r="VUJ383" s="2"/>
      <c r="VUK383" s="2"/>
      <c r="VUL383" s="2"/>
      <c r="VUM383" s="2"/>
      <c r="VUN383" s="2"/>
      <c r="VUO383" s="2"/>
      <c r="VUP383" s="2"/>
      <c r="VUQ383" s="2"/>
      <c r="VUR383" s="2"/>
      <c r="VUS383" s="2"/>
      <c r="VUT383" s="2"/>
      <c r="VUU383" s="2"/>
      <c r="VUV383" s="2"/>
      <c r="VUW383" s="2"/>
      <c r="VUX383" s="2"/>
      <c r="VUY383" s="2"/>
      <c r="VUZ383" s="2"/>
      <c r="VVA383" s="2"/>
      <c r="VVB383" s="2"/>
      <c r="VVC383" s="2"/>
      <c r="VVD383" s="2"/>
      <c r="VVE383" s="2"/>
      <c r="VVF383" s="2"/>
      <c r="VVG383" s="2"/>
      <c r="VVH383" s="2"/>
      <c r="VVI383" s="2"/>
      <c r="VVJ383" s="2"/>
      <c r="VVK383" s="2"/>
      <c r="VVL383" s="2"/>
      <c r="VVM383" s="2"/>
      <c r="VVN383" s="2"/>
      <c r="VVO383" s="2"/>
      <c r="VVP383" s="2"/>
      <c r="VVQ383" s="2"/>
      <c r="VVR383" s="2"/>
      <c r="VVS383" s="2"/>
      <c r="VVT383" s="2"/>
      <c r="VVU383" s="2"/>
      <c r="VVV383" s="2"/>
      <c r="VVW383" s="2"/>
      <c r="VVX383" s="2"/>
      <c r="VVY383" s="2"/>
      <c r="VVZ383" s="2"/>
      <c r="VWA383" s="2"/>
      <c r="VWB383" s="2"/>
      <c r="VWC383" s="2"/>
      <c r="VWD383" s="2"/>
      <c r="VWE383" s="2"/>
      <c r="VWF383" s="2"/>
      <c r="VWG383" s="2"/>
      <c r="VWH383" s="2"/>
      <c r="VWI383" s="2"/>
      <c r="VWJ383" s="2"/>
      <c r="VWK383" s="2"/>
      <c r="VWL383" s="2"/>
      <c r="VWM383" s="2"/>
      <c r="VWN383" s="2"/>
      <c r="VWO383" s="2"/>
      <c r="VWP383" s="2"/>
      <c r="VWQ383" s="2"/>
      <c r="VWR383" s="2"/>
      <c r="VWS383" s="2"/>
      <c r="VWT383" s="2"/>
      <c r="VWU383" s="2"/>
      <c r="VWV383" s="2"/>
      <c r="VWW383" s="2"/>
      <c r="VWX383" s="2"/>
      <c r="VWY383" s="2"/>
      <c r="VWZ383" s="2"/>
      <c r="VXA383" s="2"/>
      <c r="VXB383" s="2"/>
      <c r="VXC383" s="2"/>
      <c r="VXD383" s="2"/>
      <c r="VXE383" s="2"/>
      <c r="VXF383" s="2"/>
      <c r="VXG383" s="2"/>
      <c r="VXH383" s="2"/>
      <c r="VXI383" s="2"/>
      <c r="VXJ383" s="2"/>
      <c r="VXK383" s="2"/>
      <c r="VXL383" s="2"/>
      <c r="VXM383" s="2"/>
      <c r="VXN383" s="2"/>
      <c r="VXO383" s="2"/>
      <c r="VXP383" s="2"/>
      <c r="VXQ383" s="2"/>
      <c r="VXR383" s="2"/>
      <c r="VXS383" s="2"/>
      <c r="VXT383" s="2"/>
      <c r="VXU383" s="2"/>
      <c r="VXV383" s="2"/>
      <c r="VXW383" s="2"/>
      <c r="VXX383" s="2"/>
      <c r="VXY383" s="2"/>
      <c r="VXZ383" s="2"/>
      <c r="VYA383" s="2"/>
      <c r="VYB383" s="2"/>
      <c r="VYC383" s="2"/>
      <c r="VYD383" s="2"/>
      <c r="VYE383" s="2"/>
      <c r="VYF383" s="2"/>
      <c r="VYG383" s="2"/>
      <c r="VYH383" s="2"/>
      <c r="VYI383" s="2"/>
      <c r="VYJ383" s="2"/>
      <c r="VYK383" s="2"/>
      <c r="VYL383" s="2"/>
      <c r="VYM383" s="2"/>
      <c r="VYN383" s="2"/>
      <c r="VYO383" s="2"/>
      <c r="VYP383" s="2"/>
      <c r="VYQ383" s="2"/>
      <c r="VYR383" s="2"/>
      <c r="VYS383" s="2"/>
      <c r="VYT383" s="2"/>
      <c r="VYU383" s="2"/>
      <c r="VYV383" s="2"/>
      <c r="VYW383" s="2"/>
      <c r="VYX383" s="2"/>
      <c r="VYY383" s="2"/>
      <c r="VYZ383" s="2"/>
      <c r="VZA383" s="2"/>
      <c r="VZB383" s="2"/>
      <c r="VZC383" s="2"/>
      <c r="VZD383" s="2"/>
      <c r="VZE383" s="2"/>
      <c r="VZF383" s="2"/>
      <c r="VZG383" s="2"/>
      <c r="VZH383" s="2"/>
      <c r="VZI383" s="2"/>
      <c r="VZJ383" s="2"/>
      <c r="VZK383" s="2"/>
      <c r="VZL383" s="2"/>
      <c r="VZM383" s="2"/>
      <c r="VZN383" s="2"/>
      <c r="VZO383" s="2"/>
      <c r="VZP383" s="2"/>
      <c r="VZQ383" s="2"/>
      <c r="VZR383" s="2"/>
      <c r="VZS383" s="2"/>
      <c r="VZT383" s="2"/>
      <c r="VZU383" s="2"/>
      <c r="VZV383" s="2"/>
      <c r="VZW383" s="2"/>
      <c r="VZX383" s="2"/>
      <c r="VZY383" s="2"/>
      <c r="VZZ383" s="2"/>
      <c r="WAA383" s="2"/>
      <c r="WAB383" s="2"/>
      <c r="WAC383" s="2"/>
      <c r="WAD383" s="2"/>
      <c r="WAE383" s="2"/>
      <c r="WAF383" s="2"/>
      <c r="WAG383" s="2"/>
      <c r="WAH383" s="2"/>
      <c r="WAI383" s="2"/>
      <c r="WAJ383" s="2"/>
      <c r="WAK383" s="2"/>
      <c r="WAL383" s="2"/>
      <c r="WAM383" s="2"/>
      <c r="WAN383" s="2"/>
      <c r="WAO383" s="2"/>
      <c r="WAP383" s="2"/>
      <c r="WAQ383" s="2"/>
      <c r="WAR383" s="2"/>
      <c r="WAS383" s="2"/>
      <c r="WAT383" s="2"/>
      <c r="WAU383" s="2"/>
      <c r="WAV383" s="2"/>
      <c r="WAW383" s="2"/>
      <c r="WAX383" s="2"/>
      <c r="WAY383" s="2"/>
      <c r="WAZ383" s="2"/>
      <c r="WBA383" s="2"/>
      <c r="WBB383" s="2"/>
      <c r="WBC383" s="2"/>
      <c r="WBD383" s="2"/>
      <c r="WBE383" s="2"/>
      <c r="WBF383" s="2"/>
      <c r="WBG383" s="2"/>
      <c r="WBH383" s="2"/>
      <c r="WBI383" s="2"/>
      <c r="WBJ383" s="2"/>
      <c r="WBK383" s="2"/>
      <c r="WBL383" s="2"/>
      <c r="WBM383" s="2"/>
      <c r="WBN383" s="2"/>
      <c r="WBO383" s="2"/>
      <c r="WBP383" s="2"/>
      <c r="WBQ383" s="2"/>
      <c r="WBR383" s="2"/>
      <c r="WBS383" s="2"/>
      <c r="WBT383" s="2"/>
      <c r="WBU383" s="2"/>
      <c r="WBV383" s="2"/>
      <c r="WBW383" s="2"/>
      <c r="WBX383" s="2"/>
      <c r="WBY383" s="2"/>
      <c r="WBZ383" s="2"/>
      <c r="WCA383" s="2"/>
      <c r="WCB383" s="2"/>
      <c r="WCC383" s="2"/>
      <c r="WCD383" s="2"/>
      <c r="WCE383" s="2"/>
      <c r="WCF383" s="2"/>
      <c r="WCG383" s="2"/>
      <c r="WCH383" s="2"/>
      <c r="WCI383" s="2"/>
      <c r="WCJ383" s="2"/>
      <c r="WCK383" s="2"/>
      <c r="WCL383" s="2"/>
      <c r="WCM383" s="2"/>
      <c r="WCN383" s="2"/>
      <c r="WCO383" s="2"/>
      <c r="WCP383" s="2"/>
      <c r="WCQ383" s="2"/>
      <c r="WCR383" s="2"/>
      <c r="WCS383" s="2"/>
      <c r="WCT383" s="2"/>
      <c r="WCU383" s="2"/>
      <c r="WCV383" s="2"/>
      <c r="WCW383" s="2"/>
      <c r="WCX383" s="2"/>
      <c r="WCY383" s="2"/>
      <c r="WCZ383" s="2"/>
      <c r="WDA383" s="2"/>
      <c r="WDB383" s="2"/>
      <c r="WDC383" s="2"/>
      <c r="WDD383" s="2"/>
      <c r="WDE383" s="2"/>
      <c r="WDF383" s="2"/>
      <c r="WDG383" s="2"/>
      <c r="WDH383" s="2"/>
      <c r="WDI383" s="2"/>
      <c r="WDJ383" s="2"/>
      <c r="WDK383" s="2"/>
      <c r="WDL383" s="2"/>
      <c r="WDM383" s="2"/>
      <c r="WDN383" s="2"/>
      <c r="WDO383" s="2"/>
      <c r="WDP383" s="2"/>
      <c r="WDQ383" s="2"/>
      <c r="WDR383" s="2"/>
      <c r="WDS383" s="2"/>
      <c r="WDT383" s="2"/>
      <c r="WDU383" s="2"/>
      <c r="WDV383" s="2"/>
      <c r="WDW383" s="2"/>
      <c r="WDX383" s="2"/>
      <c r="WDY383" s="2"/>
      <c r="WDZ383" s="2"/>
      <c r="WEA383" s="2"/>
      <c r="WEB383" s="2"/>
      <c r="WEC383" s="2"/>
      <c r="WED383" s="2"/>
      <c r="WEE383" s="2"/>
      <c r="WEF383" s="2"/>
      <c r="WEG383" s="2"/>
      <c r="WEH383" s="2"/>
      <c r="WEI383" s="2"/>
      <c r="WEJ383" s="2"/>
      <c r="WEK383" s="2"/>
      <c r="WEL383" s="2"/>
      <c r="WEM383" s="2"/>
      <c r="WEN383" s="2"/>
      <c r="WEO383" s="2"/>
      <c r="WEP383" s="2"/>
      <c r="WEQ383" s="2"/>
      <c r="WER383" s="2"/>
      <c r="WES383" s="2"/>
      <c r="WET383" s="2"/>
      <c r="WEU383" s="2"/>
      <c r="WEV383" s="2"/>
      <c r="WEW383" s="2"/>
      <c r="WEX383" s="2"/>
      <c r="WEY383" s="2"/>
      <c r="WEZ383" s="2"/>
      <c r="WFA383" s="2"/>
      <c r="WFB383" s="2"/>
      <c r="WFC383" s="2"/>
      <c r="WFD383" s="2"/>
      <c r="WFE383" s="2"/>
      <c r="WFF383" s="2"/>
      <c r="WFG383" s="2"/>
      <c r="WFH383" s="2"/>
      <c r="WFI383" s="2"/>
      <c r="WFJ383" s="2"/>
      <c r="WFK383" s="2"/>
      <c r="WFL383" s="2"/>
      <c r="WFM383" s="2"/>
      <c r="WFN383" s="2"/>
      <c r="WFO383" s="2"/>
      <c r="WFP383" s="2"/>
      <c r="WFQ383" s="2"/>
      <c r="WFR383" s="2"/>
      <c r="WFS383" s="2"/>
      <c r="WFT383" s="2"/>
      <c r="WFU383" s="2"/>
      <c r="WFV383" s="2"/>
      <c r="WFW383" s="2"/>
      <c r="WFX383" s="2"/>
      <c r="WFY383" s="2"/>
      <c r="WFZ383" s="2"/>
      <c r="WGA383" s="2"/>
      <c r="WGB383" s="2"/>
      <c r="WGC383" s="2"/>
      <c r="WGD383" s="2"/>
      <c r="WGE383" s="2"/>
      <c r="WGF383" s="2"/>
      <c r="WGG383" s="2"/>
      <c r="WGH383" s="2"/>
      <c r="WGI383" s="2"/>
      <c r="WGJ383" s="2"/>
      <c r="WGK383" s="2"/>
      <c r="WGL383" s="2"/>
      <c r="WGM383" s="2"/>
      <c r="WGN383" s="2"/>
      <c r="WGO383" s="2"/>
      <c r="WGP383" s="2"/>
      <c r="WGQ383" s="2"/>
      <c r="WGR383" s="2"/>
      <c r="WGS383" s="2"/>
      <c r="WGT383" s="2"/>
      <c r="WGU383" s="2"/>
      <c r="WGV383" s="2"/>
      <c r="WGW383" s="2"/>
      <c r="WGX383" s="2"/>
      <c r="WGY383" s="2"/>
      <c r="WGZ383" s="2"/>
      <c r="WHA383" s="2"/>
      <c r="WHB383" s="2"/>
      <c r="WHC383" s="2"/>
      <c r="WHD383" s="2"/>
      <c r="WHE383" s="2"/>
      <c r="WHF383" s="2"/>
      <c r="WHG383" s="2"/>
      <c r="WHH383" s="2"/>
      <c r="WHI383" s="2"/>
      <c r="WHJ383" s="2"/>
      <c r="WHK383" s="2"/>
      <c r="WHL383" s="2"/>
      <c r="WHM383" s="2"/>
      <c r="WHN383" s="2"/>
      <c r="WHO383" s="2"/>
      <c r="WHP383" s="2"/>
      <c r="WHQ383" s="2"/>
      <c r="WHR383" s="2"/>
      <c r="WHS383" s="2"/>
      <c r="WHT383" s="2"/>
      <c r="WHU383" s="2"/>
      <c r="WHV383" s="2"/>
      <c r="WHW383" s="2"/>
      <c r="WHX383" s="2"/>
      <c r="WHY383" s="2"/>
      <c r="WHZ383" s="2"/>
      <c r="WIA383" s="2"/>
      <c r="WIB383" s="2"/>
      <c r="WIC383" s="2"/>
      <c r="WID383" s="2"/>
      <c r="WIE383" s="2"/>
      <c r="WIF383" s="2"/>
      <c r="WIG383" s="2"/>
      <c r="WIH383" s="2"/>
      <c r="WII383" s="2"/>
      <c r="WIJ383" s="2"/>
      <c r="WIK383" s="2"/>
      <c r="WIL383" s="2"/>
      <c r="WIM383" s="2"/>
      <c r="WIN383" s="2"/>
      <c r="WIO383" s="2"/>
      <c r="WIP383" s="2"/>
      <c r="WIQ383" s="2"/>
      <c r="WIR383" s="2"/>
      <c r="WIS383" s="2"/>
      <c r="WIT383" s="2"/>
      <c r="WIU383" s="2"/>
      <c r="WIV383" s="2"/>
      <c r="WIW383" s="2"/>
      <c r="WIX383" s="2"/>
      <c r="WIY383" s="2"/>
      <c r="WIZ383" s="2"/>
      <c r="WJA383" s="2"/>
      <c r="WJB383" s="2"/>
      <c r="WJC383" s="2"/>
      <c r="WJD383" s="2"/>
      <c r="WJE383" s="2"/>
      <c r="WJF383" s="2"/>
      <c r="WJG383" s="2"/>
      <c r="WJH383" s="2"/>
      <c r="WJI383" s="2"/>
      <c r="WJJ383" s="2"/>
      <c r="WJK383" s="2"/>
      <c r="WJL383" s="2"/>
      <c r="WJM383" s="2"/>
      <c r="WJN383" s="2"/>
      <c r="WJO383" s="2"/>
      <c r="WJP383" s="2"/>
      <c r="WJQ383" s="2"/>
      <c r="WJR383" s="2"/>
      <c r="WJS383" s="2"/>
      <c r="WJT383" s="2"/>
      <c r="WJU383" s="2"/>
      <c r="WJV383" s="2"/>
      <c r="WJW383" s="2"/>
      <c r="WJX383" s="2"/>
      <c r="WJY383" s="2"/>
      <c r="WJZ383" s="2"/>
      <c r="WKA383" s="2"/>
      <c r="WKB383" s="2"/>
      <c r="WKC383" s="2"/>
      <c r="WKD383" s="2"/>
      <c r="WKE383" s="2"/>
      <c r="WKF383" s="2"/>
      <c r="WKG383" s="2"/>
      <c r="WKH383" s="2"/>
      <c r="WKI383" s="2"/>
      <c r="WKJ383" s="2"/>
      <c r="WKK383" s="2"/>
      <c r="WKL383" s="2"/>
      <c r="WKM383" s="2"/>
      <c r="WKN383" s="2"/>
      <c r="WKO383" s="2"/>
      <c r="WKP383" s="2"/>
      <c r="WKQ383" s="2"/>
      <c r="WKR383" s="2"/>
      <c r="WKS383" s="2"/>
      <c r="WKT383" s="2"/>
      <c r="WKU383" s="2"/>
      <c r="WKV383" s="2"/>
      <c r="WKW383" s="2"/>
      <c r="WKX383" s="2"/>
      <c r="WKY383" s="2"/>
      <c r="WKZ383" s="2"/>
      <c r="WLA383" s="2"/>
      <c r="WLB383" s="2"/>
      <c r="WLC383" s="2"/>
      <c r="WLD383" s="2"/>
      <c r="WLE383" s="2"/>
      <c r="WLF383" s="2"/>
      <c r="WLG383" s="2"/>
      <c r="WLH383" s="2"/>
      <c r="WLI383" s="2"/>
      <c r="WLJ383" s="2"/>
      <c r="WLK383" s="2"/>
      <c r="WLL383" s="2"/>
      <c r="WLM383" s="2"/>
      <c r="WLN383" s="2"/>
      <c r="WLO383" s="2"/>
      <c r="WLP383" s="2"/>
      <c r="WLQ383" s="2"/>
      <c r="WLR383" s="2"/>
      <c r="WLS383" s="2"/>
      <c r="WLT383" s="2"/>
      <c r="WLU383" s="2"/>
      <c r="WLV383" s="2"/>
      <c r="WLW383" s="2"/>
      <c r="WLX383" s="2"/>
      <c r="WLY383" s="2"/>
      <c r="WLZ383" s="2"/>
      <c r="WMA383" s="2"/>
      <c r="WMB383" s="2"/>
      <c r="WMC383" s="2"/>
      <c r="WMD383" s="2"/>
      <c r="WME383" s="2"/>
      <c r="WMF383" s="2"/>
      <c r="WMG383" s="2"/>
      <c r="WMH383" s="2"/>
      <c r="WMI383" s="2"/>
      <c r="WMJ383" s="2"/>
      <c r="WMK383" s="2"/>
      <c r="WML383" s="2"/>
      <c r="WMM383" s="2"/>
      <c r="WMN383" s="2"/>
      <c r="WMO383" s="2"/>
      <c r="WMP383" s="2"/>
      <c r="WMQ383" s="2"/>
      <c r="WMR383" s="2"/>
      <c r="WMS383" s="2"/>
      <c r="WMT383" s="2"/>
      <c r="WMU383" s="2"/>
      <c r="WMV383" s="2"/>
      <c r="WMW383" s="2"/>
      <c r="WMX383" s="2"/>
      <c r="WMY383" s="2"/>
      <c r="WMZ383" s="2"/>
      <c r="WNA383" s="2"/>
      <c r="WNB383" s="2"/>
      <c r="WNC383" s="2"/>
      <c r="WND383" s="2"/>
      <c r="WNE383" s="2"/>
      <c r="WNF383" s="2"/>
      <c r="WNG383" s="2"/>
      <c r="WNH383" s="2"/>
      <c r="WNI383" s="2"/>
      <c r="WNJ383" s="2"/>
      <c r="WNK383" s="2"/>
      <c r="WNL383" s="2"/>
      <c r="WNM383" s="2"/>
      <c r="WNN383" s="2"/>
      <c r="WNO383" s="2"/>
      <c r="WNP383" s="2"/>
      <c r="WNQ383" s="2"/>
      <c r="WNR383" s="2"/>
      <c r="WNS383" s="2"/>
      <c r="WNT383" s="2"/>
      <c r="WNU383" s="2"/>
      <c r="WNV383" s="2"/>
      <c r="WNW383" s="2"/>
      <c r="WNX383" s="2"/>
      <c r="WNY383" s="2"/>
      <c r="WNZ383" s="2"/>
      <c r="WOA383" s="2"/>
      <c r="WOB383" s="2"/>
      <c r="WOC383" s="2"/>
      <c r="WOD383" s="2"/>
      <c r="WOE383" s="2"/>
      <c r="WOF383" s="2"/>
      <c r="WOG383" s="2"/>
      <c r="WOH383" s="2"/>
      <c r="WOI383" s="2"/>
      <c r="WOJ383" s="2"/>
      <c r="WOK383" s="2"/>
      <c r="WOL383" s="2"/>
      <c r="WOM383" s="2"/>
      <c r="WON383" s="2"/>
      <c r="WOO383" s="2"/>
      <c r="WOP383" s="2"/>
      <c r="WOQ383" s="2"/>
      <c r="WOR383" s="2"/>
      <c r="WOS383" s="2"/>
      <c r="WOT383" s="2"/>
      <c r="WOU383" s="2"/>
      <c r="WOV383" s="2"/>
      <c r="WOW383" s="2"/>
      <c r="WOX383" s="2"/>
      <c r="WOY383" s="2"/>
      <c r="WOZ383" s="2"/>
      <c r="WPA383" s="2"/>
      <c r="WPB383" s="2"/>
      <c r="WPC383" s="2"/>
      <c r="WPD383" s="2"/>
      <c r="WPE383" s="2"/>
      <c r="WPF383" s="2"/>
      <c r="WPG383" s="2"/>
      <c r="WPH383" s="2"/>
      <c r="WPI383" s="2"/>
      <c r="WPJ383" s="2"/>
      <c r="WPK383" s="2"/>
      <c r="WPL383" s="2"/>
      <c r="WPM383" s="2"/>
      <c r="WPN383" s="2"/>
      <c r="WPO383" s="2"/>
      <c r="WPP383" s="2"/>
      <c r="WPQ383" s="2"/>
      <c r="WPR383" s="2"/>
      <c r="WPS383" s="2"/>
      <c r="WPT383" s="2"/>
      <c r="WPU383" s="2"/>
      <c r="WPV383" s="2"/>
      <c r="WPW383" s="2"/>
      <c r="WPX383" s="2"/>
      <c r="WPY383" s="2"/>
      <c r="WPZ383" s="2"/>
      <c r="WQA383" s="2"/>
      <c r="WQB383" s="2"/>
      <c r="WQC383" s="2"/>
      <c r="WQD383" s="2"/>
      <c r="WQE383" s="2"/>
      <c r="WQF383" s="2"/>
      <c r="WQG383" s="2"/>
      <c r="WQH383" s="2"/>
      <c r="WQI383" s="2"/>
      <c r="WQJ383" s="2"/>
      <c r="WQK383" s="2"/>
      <c r="WQL383" s="2"/>
      <c r="WQM383" s="2"/>
      <c r="WQN383" s="2"/>
      <c r="WQO383" s="2"/>
      <c r="WQP383" s="2"/>
      <c r="WQQ383" s="2"/>
      <c r="WQR383" s="2"/>
      <c r="WQS383" s="2"/>
      <c r="WQT383" s="2"/>
      <c r="WQU383" s="2"/>
      <c r="WQV383" s="2"/>
      <c r="WQW383" s="2"/>
      <c r="WQX383" s="2"/>
      <c r="WQY383" s="2"/>
      <c r="WQZ383" s="2"/>
      <c r="WRA383" s="2"/>
      <c r="WRB383" s="2"/>
      <c r="WRC383" s="2"/>
      <c r="WRD383" s="2"/>
      <c r="WRE383" s="2"/>
      <c r="WRF383" s="2"/>
      <c r="WRG383" s="2"/>
      <c r="WRH383" s="2"/>
      <c r="WRI383" s="2"/>
      <c r="WRJ383" s="2"/>
      <c r="WRK383" s="2"/>
      <c r="WRL383" s="2"/>
      <c r="WRM383" s="2"/>
      <c r="WRN383" s="2"/>
      <c r="WRO383" s="2"/>
      <c r="WRP383" s="2"/>
      <c r="WRQ383" s="2"/>
      <c r="WRR383" s="2"/>
      <c r="WRS383" s="2"/>
      <c r="WRT383" s="2"/>
      <c r="WRU383" s="2"/>
      <c r="WRV383" s="2"/>
      <c r="WRW383" s="2"/>
      <c r="WRX383" s="2"/>
      <c r="WRY383" s="2"/>
      <c r="WRZ383" s="2"/>
      <c r="WSA383" s="2"/>
      <c r="WSB383" s="2"/>
      <c r="WSC383" s="2"/>
      <c r="WSD383" s="2"/>
      <c r="WSE383" s="2"/>
      <c r="WSF383" s="2"/>
      <c r="WSG383" s="2"/>
      <c r="WSH383" s="2"/>
      <c r="WSI383" s="2"/>
      <c r="WSJ383" s="2"/>
      <c r="WSK383" s="2"/>
      <c r="WSL383" s="2"/>
      <c r="WSM383" s="2"/>
      <c r="WSN383" s="2"/>
      <c r="WSO383" s="2"/>
      <c r="WSP383" s="2"/>
      <c r="WSQ383" s="2"/>
      <c r="WSR383" s="2"/>
      <c r="WSS383" s="2"/>
      <c r="WST383" s="2"/>
      <c r="WSU383" s="2"/>
      <c r="WSV383" s="2"/>
      <c r="WSW383" s="2"/>
      <c r="WSX383" s="2"/>
      <c r="WSY383" s="2"/>
      <c r="WSZ383" s="2"/>
      <c r="WTA383" s="2"/>
      <c r="WTB383" s="2"/>
      <c r="WTC383" s="2"/>
      <c r="WTD383" s="2"/>
      <c r="WTE383" s="2"/>
      <c r="WTF383" s="2"/>
      <c r="WTG383" s="2"/>
      <c r="WTH383" s="2"/>
      <c r="WTI383" s="2"/>
      <c r="WTJ383" s="2"/>
      <c r="WTK383" s="2"/>
      <c r="WTL383" s="2"/>
      <c r="WTM383" s="2"/>
      <c r="WTN383" s="2"/>
      <c r="WTO383" s="2"/>
      <c r="WTP383" s="2"/>
      <c r="WTQ383" s="2"/>
      <c r="WTR383" s="2"/>
      <c r="WTS383" s="2"/>
      <c r="WTT383" s="2"/>
      <c r="WTU383" s="2"/>
      <c r="WTV383" s="2"/>
      <c r="WTW383" s="2"/>
      <c r="WTX383" s="2"/>
      <c r="WTY383" s="2"/>
      <c r="WTZ383" s="2"/>
      <c r="WUA383" s="2"/>
      <c r="WUB383" s="2"/>
      <c r="WUC383" s="2"/>
      <c r="WUD383" s="2"/>
      <c r="WUE383" s="2"/>
      <c r="WUF383" s="2"/>
      <c r="WUG383" s="2"/>
      <c r="WUH383" s="2"/>
      <c r="WUI383" s="2"/>
      <c r="WUJ383" s="2"/>
      <c r="WUK383" s="2"/>
      <c r="WUL383" s="2"/>
      <c r="WUM383" s="2"/>
      <c r="WUN383" s="2"/>
      <c r="WUO383" s="2"/>
      <c r="WUP383" s="2"/>
      <c r="WUQ383" s="2"/>
      <c r="WUR383" s="2"/>
      <c r="WUS383" s="2"/>
      <c r="WUT383" s="2"/>
      <c r="WUU383" s="2"/>
      <c r="WUV383" s="2"/>
      <c r="WUW383" s="2"/>
      <c r="WUX383" s="2"/>
      <c r="WUY383" s="2"/>
      <c r="WUZ383" s="2"/>
      <c r="WVA383" s="2"/>
      <c r="WVB383" s="2"/>
      <c r="WVC383" s="2"/>
      <c r="WVD383" s="2"/>
      <c r="WVE383" s="2"/>
      <c r="WVF383" s="2"/>
      <c r="WVG383" s="2"/>
      <c r="WVH383" s="2"/>
      <c r="WVI383" s="2"/>
      <c r="WVJ383" s="2"/>
      <c r="WVK383" s="2"/>
      <c r="WVL383" s="2"/>
      <c r="WVM383" s="2"/>
      <c r="WVN383" s="2"/>
      <c r="WVO383" s="2"/>
      <c r="WVP383" s="2"/>
      <c r="WVQ383" s="2"/>
      <c r="WVR383" s="2"/>
      <c r="WVS383" s="2"/>
      <c r="WVT383" s="2"/>
      <c r="WVU383" s="2"/>
      <c r="WVV383" s="2"/>
      <c r="WVW383" s="2"/>
      <c r="WVX383" s="2"/>
      <c r="WVY383" s="2"/>
      <c r="WVZ383" s="2"/>
      <c r="WWA383" s="2"/>
      <c r="WWB383" s="2"/>
      <c r="WWC383" s="2"/>
      <c r="WWD383" s="2"/>
      <c r="WWE383" s="2"/>
      <c r="WWF383" s="2"/>
      <c r="WWG383" s="2"/>
      <c r="WWH383" s="2"/>
      <c r="WWI383" s="2"/>
      <c r="WWJ383" s="2"/>
      <c r="WWK383" s="2"/>
      <c r="WWL383" s="2"/>
      <c r="WWM383" s="2"/>
      <c r="WWN383" s="2"/>
      <c r="WWO383" s="2"/>
      <c r="WWP383" s="2"/>
      <c r="WWQ383" s="2"/>
      <c r="WWR383" s="2"/>
      <c r="WWS383" s="2"/>
      <c r="WWT383" s="2"/>
      <c r="WWU383" s="2"/>
      <c r="WWV383" s="2"/>
      <c r="WWW383" s="2"/>
      <c r="WWX383" s="2"/>
      <c r="WWY383" s="2"/>
      <c r="WWZ383" s="2"/>
      <c r="WXA383" s="2"/>
      <c r="WXB383" s="2"/>
      <c r="WXC383" s="2"/>
      <c r="WXD383" s="2"/>
      <c r="WXE383" s="2"/>
      <c r="WXF383" s="2"/>
      <c r="WXG383" s="2"/>
      <c r="WXH383" s="2"/>
      <c r="WXI383" s="2"/>
      <c r="WXJ383" s="2"/>
      <c r="WXK383" s="2"/>
      <c r="WXL383" s="2"/>
      <c r="WXM383" s="2"/>
      <c r="WXN383" s="2"/>
      <c r="WXO383" s="2"/>
      <c r="WXP383" s="2"/>
      <c r="WXQ383" s="2"/>
      <c r="WXR383" s="2"/>
      <c r="WXS383" s="2"/>
      <c r="WXT383" s="2"/>
      <c r="WXU383" s="2"/>
      <c r="WXV383" s="2"/>
      <c r="WXW383" s="2"/>
      <c r="WXX383" s="2"/>
      <c r="WXY383" s="2"/>
      <c r="WXZ383" s="2"/>
      <c r="WYA383" s="2"/>
      <c r="WYB383" s="2"/>
      <c r="WYC383" s="2"/>
      <c r="WYD383" s="2"/>
      <c r="WYE383" s="2"/>
      <c r="WYF383" s="2"/>
      <c r="WYG383" s="2"/>
      <c r="WYH383" s="2"/>
      <c r="WYI383" s="2"/>
      <c r="WYJ383" s="2"/>
      <c r="WYK383" s="2"/>
      <c r="WYL383" s="2"/>
      <c r="WYM383" s="2"/>
      <c r="WYN383" s="2"/>
      <c r="WYO383" s="2"/>
      <c r="WYP383" s="2"/>
      <c r="WYQ383" s="2"/>
      <c r="WYR383" s="2"/>
      <c r="WYS383" s="2"/>
      <c r="WYT383" s="2"/>
      <c r="WYU383" s="2"/>
      <c r="WYV383" s="2"/>
      <c r="WYW383" s="2"/>
      <c r="WYX383" s="2"/>
      <c r="WYY383" s="2"/>
      <c r="WYZ383" s="2"/>
      <c r="WZA383" s="2"/>
      <c r="WZB383" s="2"/>
      <c r="WZC383" s="2"/>
      <c r="WZD383" s="2"/>
      <c r="WZE383" s="2"/>
      <c r="WZF383" s="2"/>
      <c r="WZG383" s="2"/>
      <c r="WZH383" s="2"/>
      <c r="WZI383" s="2"/>
      <c r="WZJ383" s="2"/>
      <c r="WZK383" s="2"/>
      <c r="WZL383" s="2"/>
      <c r="WZM383" s="2"/>
      <c r="WZN383" s="2"/>
      <c r="WZO383" s="2"/>
      <c r="WZP383" s="2"/>
      <c r="WZQ383" s="2"/>
      <c r="WZR383" s="2"/>
      <c r="WZS383" s="2"/>
      <c r="WZT383" s="2"/>
      <c r="WZU383" s="2"/>
      <c r="WZV383" s="2"/>
      <c r="WZW383" s="2"/>
      <c r="WZX383" s="2"/>
      <c r="WZY383" s="2"/>
      <c r="WZZ383" s="2"/>
      <c r="XAA383" s="2"/>
      <c r="XAB383" s="2"/>
      <c r="XAC383" s="2"/>
      <c r="XAD383" s="2"/>
      <c r="XAE383" s="2"/>
      <c r="XAF383" s="2"/>
      <c r="XAG383" s="2"/>
      <c r="XAH383" s="2"/>
      <c r="XAI383" s="2"/>
      <c r="XAJ383" s="2"/>
      <c r="XAK383" s="2"/>
      <c r="XAL383" s="2"/>
      <c r="XAM383" s="2"/>
      <c r="XAN383" s="2"/>
      <c r="XAO383" s="2"/>
      <c r="XAP383" s="2"/>
      <c r="XAQ383" s="2"/>
      <c r="XAR383" s="2"/>
      <c r="XAS383" s="2"/>
      <c r="XAT383" s="2"/>
      <c r="XAU383" s="2"/>
      <c r="XAV383" s="2"/>
      <c r="XAW383" s="2"/>
      <c r="XAX383" s="2"/>
      <c r="XAY383" s="2"/>
      <c r="XAZ383" s="2"/>
      <c r="XBA383" s="2"/>
      <c r="XBB383" s="2"/>
      <c r="XBC383" s="2"/>
      <c r="XBD383" s="2"/>
      <c r="XBE383" s="2"/>
      <c r="XBF383" s="2"/>
      <c r="XBG383" s="2"/>
      <c r="XBH383" s="2"/>
      <c r="XBI383" s="2"/>
      <c r="XBJ383" s="2"/>
      <c r="XBK383" s="2"/>
      <c r="XBL383" s="2"/>
      <c r="XBM383" s="2"/>
      <c r="XBN383" s="2"/>
      <c r="XBO383" s="2"/>
      <c r="XBP383" s="2"/>
      <c r="XBQ383" s="2"/>
      <c r="XBR383" s="2"/>
      <c r="XBS383" s="2"/>
      <c r="XBT383" s="2"/>
    </row>
    <row r="384" spans="1:16296">
      <c r="B384" s="17"/>
      <c r="C384" s="17"/>
      <c r="D384" s="17"/>
      <c r="L384" s="93"/>
      <c r="M384" s="93"/>
      <c r="P384" s="93"/>
      <c r="Q384" s="76"/>
      <c r="AY384" s="93"/>
      <c r="DY384" s="103"/>
      <c r="DZ384" s="103"/>
      <c r="EA384" s="103"/>
      <c r="EB384" s="103"/>
      <c r="EC384" s="103"/>
      <c r="ED384" s="103"/>
      <c r="EE384" s="103"/>
      <c r="EF384" s="103"/>
      <c r="EG384" s="103"/>
      <c r="EH384" s="103"/>
      <c r="EI384" s="103"/>
      <c r="EJ384" s="103"/>
      <c r="EK384" s="103"/>
      <c r="EL384" s="103"/>
      <c r="EM384" s="103"/>
      <c r="EN384" s="103"/>
      <c r="EO384" s="63"/>
      <c r="EP384" s="63"/>
      <c r="EQ384" s="63"/>
      <c r="ER384" s="63"/>
      <c r="ES384" s="63"/>
      <c r="ET384" s="63"/>
      <c r="EU384" s="63"/>
      <c r="EV384" s="63"/>
      <c r="EW384" s="63"/>
      <c r="EX384" s="63"/>
      <c r="EY384" s="63"/>
      <c r="EZ384" s="63"/>
      <c r="FA384" s="63"/>
      <c r="FB384" s="63"/>
      <c r="FC384" s="63"/>
      <c r="FD384" s="63"/>
      <c r="FE384" s="63"/>
      <c r="FF384" s="63"/>
      <c r="FG384" s="63"/>
      <c r="FH384" s="63"/>
      <c r="FI384" s="63"/>
      <c r="FJ384" s="63"/>
      <c r="FK384" s="63"/>
      <c r="FL384" s="63"/>
      <c r="FM384" s="63"/>
      <c r="FN384" s="63"/>
      <c r="FO384" s="63"/>
      <c r="FP384" s="63"/>
      <c r="FQ384" s="63"/>
      <c r="FR384" s="63"/>
      <c r="FS384" s="63"/>
      <c r="FT384" s="63"/>
      <c r="FU384" s="63"/>
      <c r="FV384" s="63"/>
      <c r="FW384" s="63"/>
      <c r="FX384" s="63"/>
      <c r="FY384" s="63"/>
      <c r="FZ384" s="63"/>
      <c r="GA384" s="63"/>
      <c r="GB384" s="63"/>
      <c r="GC384" s="63"/>
      <c r="GD384" s="63"/>
      <c r="GE384" s="63"/>
      <c r="GF384" s="63"/>
      <c r="GG384" s="63"/>
      <c r="GH384" s="63"/>
      <c r="GI384" s="63"/>
      <c r="GJ384" s="63"/>
      <c r="GK384" s="63"/>
      <c r="GL384" s="63"/>
      <c r="GM384" s="63"/>
      <c r="GN384" s="63"/>
      <c r="GO384" s="63"/>
      <c r="GP384" s="63"/>
      <c r="GQ384" s="63"/>
      <c r="GR384" s="63"/>
      <c r="GS384" s="63"/>
      <c r="GT384" s="63"/>
      <c r="GU384" s="63"/>
      <c r="GV384" s="63"/>
      <c r="GW384" s="63"/>
      <c r="GX384" s="63"/>
      <c r="GY384" s="63"/>
      <c r="GZ384" s="63"/>
      <c r="HA384" s="63"/>
      <c r="HB384" s="63"/>
      <c r="HC384" s="63"/>
      <c r="HD384" s="63"/>
      <c r="HE384" s="63"/>
      <c r="HF384" s="63"/>
      <c r="HG384" s="63"/>
      <c r="HH384" s="63"/>
      <c r="HI384" s="63"/>
      <c r="HJ384" s="63"/>
      <c r="HK384" s="63"/>
      <c r="HL384" s="63"/>
      <c r="HM384" s="63"/>
      <c r="HN384" s="63"/>
      <c r="HO384" s="63"/>
      <c r="HP384" s="63"/>
      <c r="HQ384" s="63"/>
      <c r="HR384" s="63"/>
      <c r="HS384" s="63"/>
      <c r="HT384" s="63"/>
      <c r="HU384" s="63"/>
      <c r="HV384" s="63"/>
      <c r="HW384" s="63"/>
      <c r="HX384" s="63"/>
      <c r="HY384" s="63"/>
      <c r="HZ384" s="63"/>
      <c r="IA384" s="63"/>
      <c r="IB384" s="63"/>
      <c r="IC384" s="63"/>
      <c r="ID384" s="63"/>
      <c r="IE384" s="63"/>
      <c r="IF384" s="63"/>
      <c r="IG384" s="63"/>
      <c r="IH384" s="63"/>
      <c r="II384" s="63"/>
      <c r="IJ384" s="63"/>
      <c r="IK384" s="63"/>
      <c r="IL384" s="63"/>
      <c r="IM384" s="63"/>
      <c r="IN384" s="63"/>
      <c r="IO384" s="63"/>
      <c r="IP384" s="63"/>
      <c r="IQ384" s="63"/>
      <c r="IR384" s="63"/>
      <c r="IS384" s="63"/>
      <c r="IT384" s="63"/>
      <c r="IU384" s="63"/>
      <c r="IV384" s="63"/>
      <c r="IW384" s="63"/>
      <c r="IX384" s="63"/>
      <c r="IY384" s="63"/>
      <c r="IZ384" s="63"/>
      <c r="JA384" s="63"/>
      <c r="JB384" s="63"/>
      <c r="JC384" s="63"/>
      <c r="JD384" s="63"/>
      <c r="JE384" s="63"/>
      <c r="JF384" s="63"/>
      <c r="JG384" s="63"/>
      <c r="JH384" s="63"/>
      <c r="JI384" s="63"/>
      <c r="JJ384" s="63"/>
      <c r="JK384" s="63"/>
      <c r="JL384" s="63"/>
      <c r="JM384" s="63"/>
      <c r="JN384" s="63"/>
      <c r="JO384" s="63"/>
      <c r="JP384" s="63"/>
      <c r="JQ384" s="63"/>
      <c r="JR384" s="63"/>
      <c r="JS384" s="63"/>
      <c r="JT384" s="63"/>
      <c r="JU384" s="63"/>
      <c r="JV384" s="63"/>
      <c r="JW384" s="63"/>
      <c r="JX384" s="63"/>
      <c r="JY384" s="63"/>
      <c r="JZ384" s="63"/>
      <c r="KA384" s="63"/>
      <c r="KB384" s="63"/>
      <c r="KC384" s="63"/>
      <c r="KD384" s="63"/>
      <c r="KE384" s="63"/>
      <c r="KF384" s="63"/>
      <c r="KG384" s="63"/>
      <c r="KH384" s="63"/>
      <c r="KI384" s="63"/>
      <c r="KJ384" s="63"/>
      <c r="KK384" s="63"/>
      <c r="KL384" s="63"/>
      <c r="KM384" s="63"/>
      <c r="KN384" s="63"/>
      <c r="KO384" s="63"/>
      <c r="KP384" s="63"/>
      <c r="KQ384" s="63"/>
      <c r="KR384" s="63"/>
      <c r="KS384" s="63"/>
      <c r="KT384" s="63"/>
      <c r="KU384" s="63"/>
      <c r="KV384" s="63"/>
      <c r="KW384" s="63"/>
      <c r="KX384" s="63"/>
      <c r="KY384" s="63"/>
      <c r="KZ384" s="63"/>
      <c r="LA384" s="63"/>
      <c r="LB384" s="63"/>
      <c r="LC384" s="63"/>
      <c r="LD384" s="63"/>
      <c r="LE384" s="63"/>
      <c r="LF384" s="63"/>
      <c r="LG384" s="63"/>
      <c r="LH384" s="63"/>
      <c r="LI384" s="63"/>
      <c r="LJ384" s="63"/>
      <c r="LK384" s="63"/>
      <c r="LL384" s="63"/>
      <c r="LM384" s="63"/>
      <c r="LN384" s="63"/>
      <c r="LO384" s="63"/>
      <c r="LP384" s="63"/>
      <c r="LQ384" s="63"/>
      <c r="LR384" s="63"/>
      <c r="LS384" s="63"/>
      <c r="LT384" s="63"/>
      <c r="LU384" s="63"/>
      <c r="LV384" s="63"/>
      <c r="LW384" s="63"/>
      <c r="LX384" s="63"/>
      <c r="LY384" s="63"/>
      <c r="LZ384" s="63"/>
      <c r="MA384" s="63"/>
      <c r="MB384" s="63"/>
      <c r="MC384" s="63"/>
      <c r="MD384" s="63"/>
      <c r="ME384" s="63"/>
      <c r="MF384" s="63"/>
      <c r="MG384" s="63"/>
      <c r="MH384" s="63"/>
      <c r="MI384" s="63"/>
      <c r="MJ384" s="63"/>
      <c r="MK384" s="63"/>
      <c r="ML384" s="63"/>
      <c r="MM384" s="63"/>
      <c r="MN384" s="63"/>
      <c r="MO384" s="63"/>
      <c r="MP384" s="63"/>
      <c r="MQ384" s="63"/>
      <c r="MR384" s="63"/>
      <c r="MS384" s="63"/>
      <c r="MT384" s="63"/>
      <c r="MU384" s="63"/>
      <c r="MV384" s="63"/>
      <c r="MW384" s="63"/>
      <c r="MX384" s="63"/>
      <c r="MY384" s="63"/>
      <c r="MZ384" s="63"/>
      <c r="NA384" s="63"/>
      <c r="NB384" s="63"/>
      <c r="NC384" s="63"/>
      <c r="ND384" s="63"/>
      <c r="NE384" s="63"/>
      <c r="NF384" s="63"/>
      <c r="NG384" s="63"/>
      <c r="NH384" s="63"/>
      <c r="NI384" s="63"/>
      <c r="NJ384" s="63"/>
      <c r="NK384" s="63"/>
      <c r="NL384" s="63"/>
      <c r="NM384" s="63"/>
      <c r="NN384" s="63"/>
      <c r="NO384" s="63"/>
      <c r="NP384" s="63"/>
      <c r="NQ384" s="63"/>
      <c r="NR384" s="63"/>
      <c r="NS384" s="63"/>
      <c r="NT384" s="63"/>
      <c r="NU384" s="63"/>
      <c r="NV384" s="63"/>
      <c r="NW384" s="63"/>
      <c r="NX384" s="63"/>
      <c r="NY384" s="63"/>
      <c r="NZ384" s="63"/>
      <c r="OA384" s="63"/>
      <c r="OB384" s="63"/>
      <c r="OC384" s="63"/>
      <c r="OD384" s="63"/>
      <c r="OE384" s="63"/>
      <c r="OF384" s="63"/>
      <c r="OG384" s="63"/>
      <c r="OH384" s="63"/>
      <c r="OI384" s="63"/>
      <c r="OJ384" s="63"/>
      <c r="OK384" s="63"/>
      <c r="OL384" s="63"/>
      <c r="OM384" s="63"/>
      <c r="ON384" s="63"/>
      <c r="OO384" s="63"/>
      <c r="OP384" s="63"/>
      <c r="OQ384" s="63"/>
      <c r="OR384" s="63"/>
      <c r="OS384" s="63"/>
      <c r="OT384" s="63"/>
      <c r="OU384" s="63"/>
      <c r="OV384" s="63"/>
      <c r="OW384" s="63"/>
      <c r="OX384" s="63"/>
      <c r="OY384" s="63"/>
      <c r="OZ384" s="63"/>
      <c r="PA384" s="63"/>
      <c r="PB384" s="63"/>
      <c r="PC384" s="63"/>
      <c r="PD384" s="63"/>
      <c r="PE384" s="63"/>
      <c r="PF384" s="63"/>
      <c r="PG384" s="63"/>
      <c r="PH384" s="63"/>
      <c r="PI384" s="63"/>
      <c r="PJ384" s="63"/>
      <c r="PK384" s="63"/>
      <c r="PL384" s="63"/>
      <c r="PM384" s="63"/>
      <c r="PN384" s="63"/>
      <c r="PO384" s="63"/>
      <c r="PP384" s="63"/>
      <c r="PQ384" s="63"/>
      <c r="PR384" s="63"/>
      <c r="PS384" s="63"/>
      <c r="PT384" s="63"/>
      <c r="PU384" s="63"/>
      <c r="PV384" s="63"/>
      <c r="PW384" s="63"/>
      <c r="PX384" s="63"/>
      <c r="PY384" s="63"/>
      <c r="PZ384" s="63"/>
      <c r="QA384" s="63"/>
      <c r="QB384" s="63"/>
      <c r="QC384" s="63"/>
      <c r="QD384" s="63"/>
      <c r="QE384" s="63"/>
      <c r="QF384" s="63"/>
      <c r="QG384" s="63"/>
      <c r="QH384" s="63"/>
      <c r="QI384" s="63"/>
      <c r="QJ384" s="63"/>
      <c r="QK384" s="63"/>
      <c r="QL384" s="63"/>
      <c r="QM384" s="63"/>
      <c r="QN384" s="63"/>
      <c r="QO384" s="63"/>
      <c r="QP384" s="63"/>
      <c r="QQ384" s="63"/>
      <c r="QR384" s="63"/>
      <c r="QS384" s="63"/>
      <c r="QT384" s="63"/>
      <c r="QU384" s="63"/>
      <c r="QV384" s="63"/>
      <c r="QW384" s="63"/>
      <c r="QX384" s="63"/>
      <c r="QY384" s="63"/>
      <c r="QZ384" s="63"/>
      <c r="RA384" s="63"/>
      <c r="RB384" s="63"/>
      <c r="RC384" s="63"/>
      <c r="RD384" s="63"/>
      <c r="RE384" s="63"/>
      <c r="RF384" s="63"/>
      <c r="RG384" s="63"/>
      <c r="RH384" s="63"/>
      <c r="RI384" s="63"/>
      <c r="RJ384" s="63"/>
      <c r="RK384" s="63"/>
      <c r="RL384" s="63"/>
      <c r="RM384" s="63"/>
      <c r="RN384" s="63"/>
      <c r="RO384" s="63"/>
      <c r="RP384" s="63"/>
      <c r="RQ384" s="63"/>
      <c r="RR384" s="63"/>
      <c r="RS384" s="63"/>
      <c r="RT384" s="63"/>
      <c r="RU384" s="63"/>
      <c r="RV384" s="63"/>
      <c r="RW384" s="63"/>
      <c r="RX384" s="63"/>
      <c r="RY384" s="63"/>
      <c r="RZ384" s="63"/>
      <c r="SA384" s="63"/>
      <c r="SB384" s="63"/>
      <c r="SC384" s="63"/>
      <c r="SD384" s="63"/>
      <c r="SE384" s="63"/>
      <c r="SF384" s="63"/>
      <c r="SG384" s="63"/>
      <c r="SH384" s="63"/>
      <c r="SI384" s="63"/>
      <c r="SJ384" s="63"/>
      <c r="SK384" s="63"/>
      <c r="SL384" s="63"/>
      <c r="SM384" s="63"/>
      <c r="SN384" s="63"/>
      <c r="SO384" s="63"/>
      <c r="SP384" s="63"/>
      <c r="SQ384" s="63"/>
      <c r="SR384" s="63"/>
      <c r="SS384" s="63"/>
      <c r="ST384" s="63"/>
      <c r="SU384" s="63"/>
      <c r="SV384" s="63"/>
      <c r="SW384" s="63"/>
      <c r="SX384" s="63"/>
      <c r="SY384" s="63"/>
      <c r="SZ384" s="63"/>
      <c r="TA384" s="63"/>
      <c r="TB384" s="63"/>
      <c r="TC384" s="63"/>
      <c r="TD384" s="63"/>
      <c r="TE384" s="63"/>
      <c r="TF384" s="63"/>
      <c r="TG384" s="63"/>
      <c r="TH384" s="63"/>
      <c r="TI384" s="63"/>
      <c r="TJ384" s="63"/>
      <c r="TK384" s="63"/>
      <c r="TL384" s="63"/>
      <c r="TM384" s="63"/>
      <c r="TN384" s="63"/>
      <c r="TO384" s="63"/>
      <c r="TP384" s="63"/>
      <c r="TQ384" s="63"/>
      <c r="TR384" s="63"/>
      <c r="TS384" s="63"/>
      <c r="TT384" s="63"/>
      <c r="TU384" s="63"/>
      <c r="TV384" s="63"/>
      <c r="TW384" s="63"/>
      <c r="TX384" s="63"/>
      <c r="TY384" s="63"/>
      <c r="TZ384" s="63"/>
      <c r="UA384" s="63"/>
      <c r="UB384" s="63"/>
      <c r="UC384" s="63"/>
      <c r="UD384" s="63"/>
      <c r="UE384" s="63"/>
      <c r="UF384" s="63"/>
      <c r="UG384" s="63"/>
      <c r="UH384" s="63"/>
      <c r="UI384" s="63"/>
      <c r="UJ384" s="63"/>
      <c r="UK384" s="63"/>
      <c r="UL384" s="63"/>
      <c r="UM384" s="63"/>
      <c r="UN384" s="63"/>
      <c r="UO384" s="63"/>
      <c r="UP384" s="63"/>
      <c r="UQ384" s="63"/>
      <c r="UR384" s="63"/>
      <c r="US384" s="63"/>
      <c r="UT384" s="63"/>
      <c r="UU384" s="63"/>
      <c r="UV384" s="63"/>
      <c r="UW384" s="63"/>
      <c r="UX384" s="63"/>
      <c r="UY384" s="63"/>
      <c r="UZ384" s="63"/>
      <c r="VA384" s="63"/>
      <c r="VB384" s="63"/>
      <c r="VC384" s="63"/>
      <c r="VD384" s="63"/>
      <c r="VE384" s="63"/>
      <c r="VF384" s="63"/>
      <c r="VG384" s="63"/>
      <c r="VH384" s="63"/>
      <c r="VI384" s="63"/>
      <c r="VJ384" s="63"/>
      <c r="VK384" s="63"/>
      <c r="VL384" s="63"/>
      <c r="VM384" s="63"/>
      <c r="VN384" s="63"/>
      <c r="VO384" s="63"/>
      <c r="VP384" s="63"/>
      <c r="VQ384" s="63"/>
      <c r="VR384" s="63"/>
      <c r="VS384" s="63"/>
      <c r="VT384" s="63"/>
      <c r="VU384" s="63"/>
      <c r="VV384" s="63"/>
      <c r="VW384" s="63"/>
      <c r="VX384" s="63"/>
      <c r="VY384" s="63"/>
      <c r="VZ384" s="63"/>
      <c r="WA384" s="63"/>
      <c r="WB384" s="63"/>
      <c r="WC384" s="63"/>
      <c r="WD384" s="63"/>
      <c r="WE384" s="63"/>
      <c r="WF384" s="63"/>
      <c r="WG384" s="63"/>
      <c r="WH384" s="63"/>
      <c r="WI384" s="63"/>
      <c r="WJ384" s="63"/>
      <c r="WK384" s="63"/>
      <c r="WL384" s="63"/>
      <c r="WM384" s="63"/>
      <c r="WN384" s="63"/>
      <c r="WO384" s="63"/>
      <c r="WP384" s="63"/>
      <c r="WQ384" s="63"/>
      <c r="WR384" s="63"/>
      <c r="WS384" s="63"/>
      <c r="WT384" s="63"/>
      <c r="WU384" s="63"/>
      <c r="WV384" s="63"/>
      <c r="WW384" s="63"/>
      <c r="WX384" s="63"/>
      <c r="WY384" s="63"/>
      <c r="WZ384" s="63"/>
      <c r="XA384" s="63"/>
      <c r="XB384" s="63"/>
      <c r="XC384" s="63"/>
      <c r="XD384" s="63"/>
      <c r="XE384" s="63"/>
      <c r="XF384" s="63"/>
      <c r="XG384" s="63"/>
      <c r="XH384" s="63"/>
      <c r="XI384" s="63"/>
      <c r="XJ384" s="63"/>
      <c r="XK384" s="63"/>
      <c r="XL384" s="63"/>
      <c r="XM384" s="63"/>
      <c r="XN384" s="63"/>
      <c r="XO384" s="63"/>
      <c r="XP384" s="63"/>
      <c r="XQ384" s="63"/>
      <c r="XR384" s="63"/>
      <c r="XS384" s="63"/>
      <c r="XT384" s="63"/>
      <c r="XU384" s="63"/>
      <c r="XV384" s="63"/>
      <c r="XW384" s="63"/>
      <c r="XX384" s="63"/>
      <c r="XY384" s="63"/>
      <c r="XZ384" s="63"/>
      <c r="YA384" s="63"/>
      <c r="YB384" s="63"/>
      <c r="YC384" s="63"/>
      <c r="YD384" s="63"/>
      <c r="YE384" s="63"/>
      <c r="YF384" s="63"/>
      <c r="YG384" s="63"/>
      <c r="YH384" s="63"/>
      <c r="YI384" s="63"/>
      <c r="YJ384" s="63"/>
      <c r="YK384" s="63"/>
      <c r="YL384" s="63"/>
      <c r="YM384" s="63"/>
      <c r="YN384" s="63"/>
      <c r="YO384" s="63"/>
      <c r="YP384" s="63"/>
      <c r="YQ384" s="63"/>
      <c r="YR384" s="63"/>
      <c r="YS384" s="63"/>
      <c r="YT384" s="63"/>
      <c r="YU384" s="63"/>
      <c r="YV384" s="63"/>
      <c r="YW384" s="63"/>
      <c r="YX384" s="63"/>
      <c r="YY384" s="63"/>
      <c r="YZ384" s="63"/>
      <c r="ZA384" s="63"/>
      <c r="ZB384" s="63"/>
      <c r="ZC384" s="63"/>
      <c r="ZD384" s="63"/>
      <c r="ZE384" s="63"/>
      <c r="ZF384" s="63"/>
      <c r="ZG384" s="63"/>
      <c r="ZH384" s="63"/>
      <c r="ZI384" s="63"/>
      <c r="ZJ384" s="63"/>
      <c r="ZK384" s="63"/>
      <c r="ZL384" s="63"/>
      <c r="ZM384" s="63"/>
      <c r="ZN384" s="63"/>
      <c r="ZO384" s="63"/>
      <c r="ZP384" s="63"/>
      <c r="ZQ384" s="63"/>
      <c r="ZR384" s="63"/>
      <c r="ZS384" s="63"/>
      <c r="ZT384" s="63"/>
      <c r="ZU384" s="63"/>
      <c r="ZV384" s="63"/>
      <c r="ZW384" s="63"/>
      <c r="ZX384" s="63"/>
      <c r="ZY384" s="63"/>
      <c r="ZZ384" s="63"/>
      <c r="AAA384" s="63"/>
      <c r="AAB384" s="63"/>
      <c r="AAC384" s="63"/>
      <c r="AAD384" s="63"/>
      <c r="AAE384" s="63"/>
      <c r="AAF384" s="63"/>
      <c r="AAG384" s="63"/>
      <c r="AAH384" s="63"/>
      <c r="AAI384" s="63"/>
      <c r="AAJ384" s="63"/>
      <c r="AAK384" s="63"/>
      <c r="AAL384" s="63"/>
      <c r="AAM384" s="63"/>
      <c r="AAN384" s="63"/>
      <c r="AAO384" s="63"/>
      <c r="AAP384" s="63"/>
      <c r="AAQ384" s="63"/>
      <c r="AAR384" s="63"/>
      <c r="AAS384" s="63"/>
      <c r="AAT384" s="63"/>
      <c r="AAU384" s="63"/>
      <c r="AAV384" s="63"/>
      <c r="AAW384" s="63"/>
      <c r="AAX384" s="63"/>
      <c r="AAY384" s="63"/>
      <c r="AAZ384" s="63"/>
      <c r="ABA384" s="63"/>
      <c r="ABB384" s="63"/>
      <c r="ABC384" s="63"/>
      <c r="ABD384" s="63"/>
      <c r="ABE384" s="63"/>
      <c r="ABF384" s="63"/>
      <c r="ABG384" s="63"/>
      <c r="ABH384" s="63"/>
      <c r="ABI384" s="63"/>
      <c r="ABJ384" s="63"/>
      <c r="ABK384" s="63"/>
      <c r="ABL384" s="63"/>
      <c r="ABM384" s="63"/>
      <c r="ABN384" s="63"/>
      <c r="ABO384" s="63"/>
      <c r="ABP384" s="63"/>
      <c r="ABQ384" s="63"/>
      <c r="ABR384" s="63"/>
      <c r="ABS384" s="63"/>
      <c r="ABT384" s="63"/>
      <c r="ABU384" s="63"/>
      <c r="ABV384" s="63"/>
      <c r="ABW384" s="63"/>
      <c r="ABX384" s="63"/>
      <c r="ABY384" s="63"/>
      <c r="ABZ384" s="63"/>
      <c r="ACA384" s="63"/>
      <c r="ACB384" s="63"/>
      <c r="ACC384" s="63"/>
      <c r="ACD384" s="63"/>
      <c r="ACE384" s="63"/>
      <c r="ACF384" s="63"/>
      <c r="ACG384" s="63"/>
      <c r="ACH384" s="63"/>
      <c r="ACI384" s="63"/>
      <c r="ACJ384" s="63"/>
      <c r="ACK384" s="63"/>
      <c r="ACL384" s="63"/>
      <c r="ACM384" s="63"/>
      <c r="ACN384" s="63"/>
      <c r="ACO384" s="63"/>
      <c r="ACP384" s="63"/>
      <c r="ACQ384" s="63"/>
      <c r="ACR384" s="63"/>
      <c r="ACS384" s="63"/>
      <c r="ACT384" s="63"/>
      <c r="ACU384" s="63"/>
      <c r="ACV384" s="63"/>
      <c r="ACW384" s="63"/>
      <c r="ACX384" s="63"/>
      <c r="ACY384" s="63"/>
      <c r="ACZ384" s="63"/>
      <c r="ADA384" s="63"/>
      <c r="ADB384" s="63"/>
      <c r="ADC384" s="63"/>
      <c r="ADD384" s="63"/>
      <c r="ADE384" s="63"/>
      <c r="ADF384" s="63"/>
      <c r="ADG384" s="63"/>
      <c r="ADH384" s="63"/>
      <c r="ADI384" s="63"/>
      <c r="ADJ384" s="63"/>
      <c r="ADK384" s="63"/>
      <c r="ADL384" s="63"/>
      <c r="ADM384" s="63"/>
      <c r="ADN384" s="63"/>
      <c r="ADO384" s="63"/>
      <c r="ADP384" s="63"/>
      <c r="ADQ384" s="63"/>
      <c r="ADR384" s="63"/>
      <c r="ADS384" s="63"/>
      <c r="ADT384" s="63"/>
      <c r="ADU384" s="63"/>
      <c r="ADV384" s="63"/>
      <c r="ADW384" s="63"/>
      <c r="ADX384" s="63"/>
      <c r="ADY384" s="63"/>
      <c r="ADZ384" s="63"/>
      <c r="AEA384" s="63"/>
      <c r="AEB384" s="63"/>
      <c r="AEC384" s="63"/>
      <c r="AED384" s="63"/>
      <c r="AEE384" s="63"/>
      <c r="AEF384" s="63"/>
      <c r="AEG384" s="63"/>
      <c r="AEH384" s="63"/>
      <c r="AEI384" s="63"/>
      <c r="AEJ384" s="63"/>
      <c r="AEK384" s="63"/>
      <c r="AEL384" s="63"/>
      <c r="AEM384" s="63"/>
      <c r="AEN384" s="63"/>
      <c r="AEO384" s="63"/>
      <c r="AEP384" s="63"/>
      <c r="AEQ384" s="63"/>
      <c r="AER384" s="63"/>
      <c r="AES384" s="63"/>
      <c r="AET384" s="63"/>
      <c r="AEU384" s="63"/>
      <c r="AEV384" s="63"/>
      <c r="AEW384" s="63"/>
      <c r="AEX384" s="63"/>
      <c r="AEY384" s="63"/>
      <c r="AEZ384" s="63"/>
      <c r="AFA384" s="63"/>
      <c r="AFB384" s="63"/>
      <c r="AFC384" s="63"/>
      <c r="AFD384" s="63"/>
      <c r="AFE384" s="63"/>
      <c r="AFF384" s="63"/>
      <c r="AFG384" s="63"/>
      <c r="AFH384" s="63"/>
      <c r="AFI384" s="63"/>
      <c r="AFJ384" s="63"/>
      <c r="AFK384" s="63"/>
      <c r="AFL384" s="63"/>
      <c r="AFM384" s="63"/>
      <c r="AFN384" s="63"/>
      <c r="AFO384" s="63"/>
      <c r="AFP384" s="63"/>
      <c r="AFQ384" s="63"/>
      <c r="AFR384" s="63"/>
      <c r="AFS384" s="63"/>
      <c r="AFT384" s="63"/>
      <c r="AFU384" s="63"/>
      <c r="AFV384" s="63"/>
      <c r="AFW384" s="63"/>
      <c r="AFX384" s="63"/>
      <c r="AFY384" s="63"/>
      <c r="AFZ384" s="63"/>
      <c r="AGA384" s="63"/>
      <c r="AGB384" s="63"/>
      <c r="AGC384" s="63"/>
      <c r="AGD384" s="63"/>
      <c r="AGE384" s="63"/>
      <c r="AGF384" s="63"/>
      <c r="AGG384" s="63"/>
      <c r="AGH384" s="63"/>
      <c r="AGI384" s="63"/>
      <c r="AGJ384" s="63"/>
      <c r="AGK384" s="63"/>
      <c r="AGL384" s="63"/>
      <c r="AGM384" s="63"/>
      <c r="AGN384" s="63"/>
      <c r="AGO384" s="63"/>
      <c r="AGP384" s="63"/>
      <c r="AGQ384" s="63"/>
      <c r="AGR384" s="63"/>
      <c r="AGS384" s="63"/>
      <c r="AGT384" s="63"/>
      <c r="AGU384" s="63"/>
      <c r="AGV384" s="63"/>
      <c r="AGW384" s="63"/>
      <c r="AGX384" s="63"/>
      <c r="AGY384" s="63"/>
      <c r="AGZ384" s="63"/>
      <c r="AHA384" s="63"/>
      <c r="AHB384" s="63"/>
      <c r="AHC384" s="63"/>
      <c r="AHD384" s="63"/>
      <c r="AHE384" s="63"/>
      <c r="AHF384" s="63"/>
      <c r="AHG384" s="63"/>
      <c r="AHH384" s="63"/>
      <c r="AHI384" s="63"/>
      <c r="AHJ384" s="63"/>
      <c r="AHK384" s="63"/>
      <c r="AHL384" s="63"/>
      <c r="AHM384" s="63"/>
      <c r="AHN384" s="63"/>
      <c r="AHO384" s="63"/>
      <c r="AHP384" s="63"/>
      <c r="AHQ384" s="63"/>
      <c r="AHR384" s="63"/>
      <c r="AHS384" s="63"/>
      <c r="AHT384" s="63"/>
      <c r="AHU384" s="63"/>
      <c r="AHV384" s="63"/>
      <c r="AHW384" s="63"/>
      <c r="AHX384" s="63"/>
      <c r="AHY384" s="63"/>
      <c r="AHZ384" s="63"/>
      <c r="AIA384" s="63"/>
      <c r="AIB384" s="63"/>
      <c r="AIC384" s="63"/>
      <c r="AID384" s="63"/>
      <c r="AIE384" s="63"/>
      <c r="AIF384" s="63"/>
      <c r="AIG384" s="63"/>
      <c r="AIH384" s="63"/>
      <c r="AII384" s="63"/>
      <c r="AIJ384" s="63"/>
      <c r="AIK384" s="63"/>
      <c r="AIL384" s="63"/>
      <c r="AIM384" s="63"/>
      <c r="AIN384" s="63"/>
      <c r="AIO384" s="63"/>
      <c r="AIP384" s="63"/>
      <c r="AIQ384" s="63"/>
      <c r="AIR384" s="63"/>
      <c r="AIS384" s="63"/>
      <c r="AIT384" s="63"/>
      <c r="AIU384" s="63"/>
      <c r="AIV384" s="63"/>
      <c r="AIW384" s="63"/>
      <c r="AIX384" s="63"/>
      <c r="AIY384" s="63"/>
      <c r="AIZ384" s="63"/>
      <c r="AJA384" s="63"/>
      <c r="AJB384" s="63"/>
      <c r="AJC384" s="63"/>
      <c r="AJD384" s="63"/>
      <c r="AJE384" s="63"/>
      <c r="AJF384" s="63"/>
      <c r="AJG384" s="63"/>
      <c r="AJH384" s="63"/>
      <c r="AJI384" s="63"/>
      <c r="AJJ384" s="63"/>
      <c r="AJK384" s="63"/>
      <c r="AJL384" s="63"/>
      <c r="AJM384" s="63"/>
      <c r="AJN384" s="63"/>
      <c r="AJO384" s="63"/>
      <c r="AJP384" s="63"/>
      <c r="AJQ384" s="63"/>
      <c r="AJR384" s="63"/>
      <c r="AJS384" s="63"/>
      <c r="AJT384" s="63"/>
      <c r="AJU384" s="63"/>
      <c r="AJV384" s="63"/>
      <c r="AJW384" s="63"/>
      <c r="AJX384" s="63"/>
      <c r="AJY384" s="63"/>
      <c r="AJZ384" s="63"/>
      <c r="AKA384" s="63"/>
      <c r="AKB384" s="63"/>
      <c r="AKC384" s="63"/>
      <c r="AKD384" s="63"/>
      <c r="AKE384" s="63"/>
      <c r="AKF384" s="63"/>
      <c r="AKG384" s="63"/>
      <c r="AKH384" s="63"/>
      <c r="AKI384" s="63"/>
      <c r="AKJ384" s="63"/>
      <c r="AKK384" s="63"/>
      <c r="AKL384" s="63"/>
      <c r="AKM384" s="63"/>
      <c r="AKN384" s="63"/>
      <c r="AKO384" s="63"/>
      <c r="AKP384" s="63"/>
      <c r="AKQ384" s="63"/>
      <c r="AKR384" s="63"/>
      <c r="AKS384" s="63"/>
      <c r="AKT384" s="63"/>
      <c r="AKU384" s="63"/>
      <c r="AKV384" s="63"/>
      <c r="AKW384" s="63"/>
      <c r="AKX384" s="63"/>
      <c r="AKY384" s="63"/>
      <c r="AKZ384" s="63"/>
      <c r="ALA384" s="63"/>
      <c r="ALB384" s="63"/>
      <c r="ALC384" s="63"/>
      <c r="ALD384" s="63"/>
      <c r="ALE384" s="63"/>
      <c r="ALF384" s="63"/>
      <c r="ALG384" s="63"/>
      <c r="ALH384" s="63"/>
      <c r="ALI384" s="63"/>
      <c r="ALJ384" s="63"/>
      <c r="ALK384" s="63"/>
      <c r="ALL384" s="63"/>
      <c r="ALM384" s="63"/>
      <c r="ALN384" s="63"/>
      <c r="ALO384" s="63"/>
      <c r="ALP384" s="63"/>
      <c r="ALQ384" s="63"/>
      <c r="ALR384" s="63"/>
      <c r="ALS384" s="63"/>
      <c r="ALT384" s="63"/>
      <c r="ALU384" s="63"/>
      <c r="ALV384" s="63"/>
      <c r="ALW384" s="63"/>
      <c r="ALX384" s="63"/>
      <c r="ALY384" s="63"/>
      <c r="ALZ384" s="63"/>
      <c r="AMA384" s="63"/>
      <c r="AMB384" s="63"/>
      <c r="AMC384" s="63"/>
      <c r="AMD384" s="63"/>
      <c r="AME384" s="63"/>
      <c r="AMF384" s="63"/>
      <c r="AMG384" s="63"/>
      <c r="AMH384" s="63"/>
      <c r="AMI384" s="63"/>
      <c r="AMJ384" s="63"/>
      <c r="AMK384" s="63"/>
      <c r="AML384" s="63"/>
      <c r="AMM384" s="63"/>
      <c r="AMN384" s="63"/>
      <c r="AMO384" s="63"/>
      <c r="AMP384" s="63"/>
      <c r="AMQ384" s="63"/>
      <c r="AMR384" s="63"/>
      <c r="AMS384" s="63"/>
      <c r="AMT384" s="63"/>
      <c r="AMU384" s="63"/>
      <c r="AMV384" s="63"/>
      <c r="AMW384" s="63"/>
      <c r="AMX384" s="63"/>
      <c r="AMY384" s="63"/>
      <c r="AMZ384" s="63"/>
      <c r="ANA384" s="63"/>
      <c r="ANB384" s="63"/>
      <c r="ANC384" s="63"/>
      <c r="AND384" s="63"/>
      <c r="ANE384" s="63"/>
      <c r="ANF384" s="63"/>
      <c r="ANG384" s="63"/>
      <c r="ANH384" s="63"/>
      <c r="ANI384" s="63"/>
      <c r="ANJ384" s="63"/>
      <c r="ANK384" s="63"/>
      <c r="ANL384" s="63"/>
      <c r="ANM384" s="63"/>
      <c r="ANN384" s="63"/>
      <c r="ANO384" s="63"/>
      <c r="ANP384" s="63"/>
      <c r="ANQ384" s="63"/>
      <c r="ANR384" s="63"/>
      <c r="ANS384" s="63"/>
      <c r="ANT384" s="63"/>
      <c r="ANU384" s="63"/>
      <c r="ANV384" s="63"/>
      <c r="ANW384" s="63"/>
      <c r="ANX384" s="63"/>
      <c r="ANY384" s="63"/>
      <c r="ANZ384" s="63"/>
      <c r="AOA384" s="63"/>
      <c r="AOB384" s="63"/>
      <c r="AOC384" s="63"/>
      <c r="AOD384" s="63"/>
      <c r="AOE384" s="63"/>
      <c r="AOF384" s="63"/>
      <c r="AOG384" s="63"/>
      <c r="AOH384" s="63"/>
      <c r="AOI384" s="63"/>
      <c r="AOJ384" s="63"/>
      <c r="AOK384" s="63"/>
      <c r="AOL384" s="63"/>
      <c r="AOM384" s="63"/>
      <c r="AON384" s="63"/>
      <c r="AOO384" s="63"/>
      <c r="AOP384" s="63"/>
      <c r="AOQ384" s="63"/>
      <c r="AOR384" s="63"/>
      <c r="AOS384" s="63"/>
      <c r="AOT384" s="63"/>
      <c r="AOU384" s="63"/>
      <c r="AOV384" s="63"/>
      <c r="AOW384" s="63"/>
      <c r="AOX384" s="63"/>
      <c r="AOY384" s="63"/>
      <c r="AOZ384" s="63"/>
      <c r="APA384" s="63"/>
      <c r="APB384" s="63"/>
      <c r="APC384" s="63"/>
      <c r="APD384" s="63"/>
      <c r="APE384" s="63"/>
      <c r="APF384" s="63"/>
      <c r="APG384" s="63"/>
      <c r="APH384" s="63"/>
      <c r="API384" s="63"/>
      <c r="APJ384" s="63"/>
      <c r="APK384" s="63"/>
      <c r="APL384" s="63"/>
      <c r="APM384" s="63"/>
      <c r="APN384" s="63"/>
      <c r="APO384" s="63"/>
      <c r="APP384" s="63"/>
      <c r="APQ384" s="63"/>
      <c r="APR384" s="63"/>
      <c r="APS384" s="63"/>
      <c r="APT384" s="63"/>
      <c r="APU384" s="63"/>
      <c r="APV384" s="63"/>
      <c r="APW384" s="63"/>
      <c r="APX384" s="63"/>
      <c r="APY384" s="63"/>
      <c r="APZ384" s="63"/>
      <c r="AQA384" s="63"/>
      <c r="AQB384" s="63"/>
      <c r="AQC384" s="63"/>
      <c r="AQD384" s="63"/>
      <c r="AQE384" s="63"/>
      <c r="AQF384" s="63"/>
      <c r="AQG384" s="63"/>
      <c r="AQH384" s="63"/>
      <c r="AQI384" s="63"/>
      <c r="AQJ384" s="63"/>
      <c r="AQK384" s="63"/>
      <c r="AQL384" s="63"/>
      <c r="AQM384" s="63"/>
      <c r="AQN384" s="63"/>
      <c r="AQO384" s="63"/>
      <c r="AQP384" s="63"/>
      <c r="AQQ384" s="63"/>
      <c r="AQR384" s="63"/>
      <c r="AQS384" s="63"/>
      <c r="AQT384" s="63"/>
      <c r="AQU384" s="63"/>
      <c r="AQV384" s="63"/>
      <c r="AQW384" s="63"/>
      <c r="AQX384" s="63"/>
      <c r="AQY384" s="63"/>
      <c r="AQZ384" s="63"/>
      <c r="ARA384" s="63"/>
      <c r="ARB384" s="63"/>
      <c r="ARC384" s="63"/>
      <c r="ARD384" s="63"/>
      <c r="ARE384" s="63"/>
      <c r="ARF384" s="63"/>
      <c r="ARG384" s="63"/>
      <c r="ARH384" s="63"/>
      <c r="ARI384" s="63"/>
      <c r="ARJ384" s="63"/>
      <c r="ARK384" s="63"/>
      <c r="ARL384" s="63"/>
      <c r="ARM384" s="63"/>
      <c r="ARN384" s="63"/>
      <c r="ARO384" s="63"/>
      <c r="ARP384" s="63"/>
      <c r="ARQ384" s="63"/>
      <c r="ARR384" s="63"/>
      <c r="ARS384" s="63"/>
      <c r="ART384" s="63"/>
      <c r="ARU384" s="63"/>
      <c r="ARV384" s="63"/>
      <c r="ARW384" s="63"/>
      <c r="ARX384" s="63"/>
      <c r="ARY384" s="63"/>
      <c r="ARZ384" s="63"/>
      <c r="ASA384" s="63"/>
      <c r="ASB384" s="63"/>
      <c r="ASC384" s="63"/>
      <c r="ASD384" s="63"/>
      <c r="ASE384" s="63"/>
      <c r="ASF384" s="63"/>
      <c r="ASG384" s="63"/>
      <c r="ASH384" s="63"/>
      <c r="ASI384" s="63"/>
      <c r="ASJ384" s="63"/>
      <c r="ASK384" s="63"/>
      <c r="ASL384" s="63"/>
      <c r="ASM384" s="63"/>
      <c r="ASN384" s="63"/>
      <c r="ASO384" s="63"/>
      <c r="ASP384" s="63"/>
      <c r="ASQ384" s="63"/>
      <c r="ASR384" s="63"/>
      <c r="ASS384" s="63"/>
      <c r="AST384" s="63"/>
      <c r="ASU384" s="63"/>
      <c r="ASV384" s="63"/>
      <c r="ASW384" s="63"/>
      <c r="ASX384" s="63"/>
      <c r="ASY384" s="63"/>
      <c r="ASZ384" s="63"/>
      <c r="ATA384" s="63"/>
      <c r="ATB384" s="63"/>
      <c r="ATC384" s="63"/>
      <c r="ATD384" s="63"/>
      <c r="ATE384" s="63"/>
      <c r="ATF384" s="63"/>
      <c r="ATG384" s="63"/>
      <c r="ATH384" s="63"/>
      <c r="ATI384" s="63"/>
      <c r="ATJ384" s="63"/>
      <c r="ATK384" s="63"/>
      <c r="ATL384" s="63"/>
      <c r="ATM384" s="63"/>
      <c r="ATN384" s="63"/>
      <c r="ATO384" s="63"/>
      <c r="ATP384" s="63"/>
      <c r="ATQ384" s="63"/>
      <c r="ATR384" s="63"/>
      <c r="ATS384" s="63"/>
      <c r="ATT384" s="63"/>
      <c r="ATU384" s="63"/>
      <c r="ATV384" s="63"/>
      <c r="ATW384" s="63"/>
      <c r="ATX384" s="63"/>
      <c r="ATY384" s="63"/>
      <c r="ATZ384" s="63"/>
      <c r="AUA384" s="63"/>
      <c r="AUB384" s="63"/>
      <c r="AUC384" s="63"/>
      <c r="AUD384" s="63"/>
      <c r="AUE384" s="63"/>
      <c r="AUF384" s="63"/>
      <c r="AUG384" s="63"/>
      <c r="AUH384" s="63"/>
      <c r="AUI384" s="63"/>
      <c r="AUJ384" s="63"/>
      <c r="AUK384" s="63"/>
      <c r="AUL384" s="63"/>
      <c r="AUM384" s="63"/>
      <c r="AUN384" s="63"/>
      <c r="AUO384" s="63"/>
      <c r="AUP384" s="63"/>
      <c r="AUQ384" s="63"/>
      <c r="AUR384" s="63"/>
      <c r="AUS384" s="63"/>
      <c r="AUT384" s="63"/>
      <c r="AUU384" s="63"/>
      <c r="AUV384" s="63"/>
      <c r="AUW384" s="63"/>
      <c r="AUX384" s="63"/>
      <c r="AUY384" s="63"/>
      <c r="AUZ384" s="63"/>
      <c r="AVA384" s="63"/>
      <c r="AVB384" s="63"/>
      <c r="AVC384" s="63"/>
      <c r="AVD384" s="63"/>
      <c r="AVE384" s="63"/>
      <c r="AVF384" s="63"/>
      <c r="AVG384" s="63"/>
      <c r="AVH384" s="63"/>
      <c r="AVI384" s="63"/>
      <c r="AVJ384" s="63"/>
      <c r="AVK384" s="63"/>
      <c r="AVL384" s="63"/>
      <c r="AVM384" s="63"/>
      <c r="AVN384" s="63"/>
      <c r="AVO384" s="63"/>
      <c r="AVP384" s="63"/>
      <c r="AVQ384" s="63"/>
      <c r="AVR384" s="63"/>
      <c r="AVS384" s="63"/>
      <c r="AVT384" s="63"/>
      <c r="AVU384" s="63"/>
      <c r="AVV384" s="63"/>
      <c r="AVW384" s="63"/>
      <c r="AVX384" s="63"/>
      <c r="AVY384" s="63"/>
      <c r="AVZ384" s="63"/>
      <c r="AWA384" s="63"/>
      <c r="AWB384" s="63"/>
      <c r="AWC384" s="63"/>
      <c r="AWD384" s="63"/>
      <c r="AWE384" s="63"/>
      <c r="AWF384" s="63"/>
      <c r="AWG384" s="63"/>
      <c r="AWH384" s="63"/>
      <c r="AWI384" s="63"/>
      <c r="AWJ384" s="63"/>
      <c r="AWK384" s="63"/>
      <c r="AWL384" s="63"/>
      <c r="AWM384" s="63"/>
      <c r="AWN384" s="63"/>
      <c r="AWO384" s="63"/>
      <c r="AWP384" s="63"/>
      <c r="AWQ384" s="63"/>
      <c r="AWR384" s="63"/>
      <c r="AWS384" s="63"/>
      <c r="AWT384" s="63"/>
      <c r="AWU384" s="63"/>
      <c r="AWV384" s="63"/>
      <c r="AWW384" s="63"/>
      <c r="AWX384" s="63"/>
      <c r="AWY384" s="63"/>
      <c r="AWZ384" s="63"/>
      <c r="AXA384" s="63"/>
      <c r="AXB384" s="63"/>
      <c r="AXC384" s="63"/>
      <c r="AXD384" s="63"/>
      <c r="AXE384" s="63"/>
      <c r="AXF384" s="63"/>
      <c r="AXG384" s="63"/>
      <c r="AXH384" s="63"/>
      <c r="AXI384" s="63"/>
      <c r="AXJ384" s="63"/>
      <c r="AXK384" s="63"/>
      <c r="AXL384" s="63"/>
      <c r="AXM384" s="63"/>
      <c r="AXN384" s="63"/>
      <c r="AXO384" s="63"/>
      <c r="AXP384" s="63"/>
      <c r="AXQ384" s="63"/>
      <c r="AXR384" s="63"/>
      <c r="AXS384" s="63"/>
      <c r="AXT384" s="63"/>
      <c r="AXU384" s="63"/>
      <c r="AXV384" s="63"/>
      <c r="AXW384" s="63"/>
      <c r="AXX384" s="63"/>
      <c r="AXY384" s="63"/>
      <c r="AXZ384" s="63"/>
      <c r="AYA384" s="63"/>
      <c r="AYB384" s="63"/>
      <c r="AYC384" s="63"/>
      <c r="AYD384" s="63"/>
      <c r="AYE384" s="63"/>
      <c r="AYF384" s="63"/>
      <c r="AYG384" s="63"/>
      <c r="AYH384" s="63"/>
      <c r="AYI384" s="63"/>
      <c r="AYJ384" s="63"/>
      <c r="AYK384" s="63"/>
      <c r="AYL384" s="63"/>
      <c r="AYM384" s="63"/>
      <c r="AYN384" s="63"/>
      <c r="AYO384" s="63"/>
      <c r="AYP384" s="63"/>
      <c r="AYQ384" s="63"/>
      <c r="AYR384" s="63"/>
      <c r="AYS384" s="63"/>
      <c r="AYT384" s="63"/>
      <c r="AYU384" s="63"/>
      <c r="AYV384" s="63"/>
      <c r="AYW384" s="63"/>
      <c r="AYX384" s="63"/>
      <c r="AYY384" s="63"/>
      <c r="AYZ384" s="63"/>
      <c r="AZA384" s="63"/>
      <c r="AZB384" s="63"/>
      <c r="AZC384" s="63"/>
      <c r="AZD384" s="63"/>
      <c r="AZE384" s="63"/>
      <c r="AZF384" s="63"/>
      <c r="AZG384" s="63"/>
      <c r="AZH384" s="63"/>
      <c r="AZI384" s="63"/>
      <c r="AZJ384" s="63"/>
      <c r="AZK384" s="63"/>
      <c r="AZL384" s="63"/>
      <c r="AZM384" s="63"/>
      <c r="AZN384" s="63"/>
      <c r="AZO384" s="63"/>
      <c r="AZP384" s="63"/>
      <c r="AZQ384" s="63"/>
      <c r="AZR384" s="63"/>
      <c r="AZS384" s="63"/>
      <c r="AZT384" s="63"/>
      <c r="AZU384" s="63"/>
      <c r="AZV384" s="63"/>
      <c r="AZW384" s="63"/>
      <c r="AZX384" s="63"/>
      <c r="AZY384" s="63"/>
      <c r="AZZ384" s="63"/>
      <c r="BAA384" s="63"/>
      <c r="BAB384" s="63"/>
      <c r="BAC384" s="63"/>
      <c r="BAD384" s="63"/>
      <c r="BAE384" s="63"/>
      <c r="BAF384" s="63"/>
      <c r="BAG384" s="63"/>
      <c r="BAH384" s="63"/>
      <c r="BAI384" s="63"/>
      <c r="BAJ384" s="63"/>
      <c r="BAK384" s="63"/>
      <c r="BAL384" s="63"/>
      <c r="BAM384" s="63"/>
      <c r="BAN384" s="63"/>
      <c r="BAO384" s="63"/>
      <c r="BAP384" s="63"/>
      <c r="BAQ384" s="63"/>
      <c r="BAR384" s="63"/>
      <c r="BAS384" s="63"/>
      <c r="BAT384" s="63"/>
      <c r="BAU384" s="63"/>
      <c r="BAV384" s="63"/>
      <c r="BAW384" s="63"/>
      <c r="BAX384" s="63"/>
      <c r="BAY384" s="63"/>
      <c r="BAZ384" s="63"/>
      <c r="BBA384" s="63"/>
      <c r="BBB384" s="63"/>
      <c r="BBC384" s="63"/>
      <c r="BBD384" s="63"/>
      <c r="BBE384" s="63"/>
      <c r="BBF384" s="63"/>
      <c r="BBG384" s="63"/>
      <c r="BBH384" s="63"/>
      <c r="BBI384" s="63"/>
      <c r="BBJ384" s="63"/>
      <c r="BBK384" s="63"/>
      <c r="BBL384" s="63"/>
      <c r="BBM384" s="63"/>
      <c r="BBN384" s="63"/>
      <c r="BBO384" s="63"/>
      <c r="BBP384" s="63"/>
      <c r="BBQ384" s="63"/>
      <c r="BBR384" s="63"/>
      <c r="BBS384" s="63"/>
      <c r="BBT384" s="63"/>
      <c r="BBU384" s="63"/>
      <c r="BBV384" s="63"/>
      <c r="BBW384" s="63"/>
      <c r="BBX384" s="63"/>
      <c r="BBY384" s="63"/>
      <c r="BBZ384" s="63"/>
      <c r="BCA384" s="63"/>
      <c r="BCB384" s="63"/>
      <c r="BCC384" s="63"/>
      <c r="BCD384" s="63"/>
      <c r="BCE384" s="63"/>
      <c r="BCF384" s="63"/>
      <c r="BCG384" s="63"/>
      <c r="BCH384" s="63"/>
      <c r="BCI384" s="63"/>
      <c r="BCJ384" s="63"/>
      <c r="BCK384" s="63"/>
      <c r="BCL384" s="63"/>
      <c r="BCM384" s="63"/>
      <c r="BCN384" s="63"/>
      <c r="BCO384" s="63"/>
      <c r="BCP384" s="63"/>
      <c r="BCQ384" s="63"/>
      <c r="BCR384" s="63"/>
      <c r="BCS384" s="63"/>
      <c r="BCT384" s="63"/>
      <c r="BCU384" s="63"/>
      <c r="BCV384" s="63"/>
      <c r="BCW384" s="63"/>
      <c r="BCX384" s="63"/>
      <c r="BCY384" s="63"/>
      <c r="BCZ384" s="63"/>
      <c r="BDA384" s="63"/>
      <c r="BDB384" s="63"/>
      <c r="BDC384" s="63"/>
      <c r="BDD384" s="63"/>
      <c r="BDE384" s="63"/>
      <c r="BDF384" s="63"/>
      <c r="BDG384" s="63"/>
      <c r="BDH384" s="63"/>
      <c r="BDI384" s="63"/>
      <c r="BDJ384" s="63"/>
      <c r="BDK384" s="63"/>
      <c r="BDL384" s="63"/>
      <c r="BDM384" s="63"/>
      <c r="BDN384" s="63"/>
      <c r="BDO384" s="63"/>
      <c r="BDP384" s="63"/>
      <c r="BDQ384" s="63"/>
      <c r="BDR384" s="63"/>
      <c r="BDS384" s="63"/>
      <c r="BDT384" s="63"/>
      <c r="BDU384" s="63"/>
      <c r="BDV384" s="63"/>
      <c r="BDW384" s="63"/>
      <c r="BDX384" s="63"/>
      <c r="BDY384" s="63"/>
      <c r="BDZ384" s="63"/>
      <c r="BEA384" s="63"/>
      <c r="BEB384" s="63"/>
      <c r="BEC384" s="63"/>
      <c r="BED384" s="63"/>
      <c r="BEE384" s="63"/>
      <c r="BEF384" s="63"/>
      <c r="BEG384" s="63"/>
      <c r="BEH384" s="63"/>
      <c r="BEI384" s="63"/>
      <c r="BEJ384" s="63"/>
      <c r="BEK384" s="63"/>
      <c r="BEL384" s="63"/>
      <c r="BEM384" s="63"/>
      <c r="BEN384" s="63"/>
      <c r="BEO384" s="63"/>
      <c r="BEP384" s="63"/>
      <c r="BEQ384" s="63"/>
      <c r="BER384" s="63"/>
      <c r="BES384" s="63"/>
      <c r="BET384" s="63"/>
      <c r="BEU384" s="63"/>
      <c r="BEV384" s="63"/>
      <c r="BEW384" s="63"/>
      <c r="BEX384" s="63"/>
      <c r="BEY384" s="63"/>
      <c r="BEZ384" s="63"/>
      <c r="BFA384" s="63"/>
      <c r="BFB384" s="63"/>
      <c r="BFC384" s="63"/>
      <c r="BFD384" s="63"/>
      <c r="BFE384" s="63"/>
      <c r="BFF384" s="63"/>
      <c r="BFG384" s="63"/>
      <c r="BFH384" s="63"/>
      <c r="BFI384" s="63"/>
      <c r="BFJ384" s="63"/>
      <c r="BFK384" s="63"/>
      <c r="BFL384" s="63"/>
      <c r="BFM384" s="63"/>
      <c r="BFN384" s="63"/>
      <c r="BFO384" s="63"/>
      <c r="BFP384" s="63"/>
      <c r="BFQ384" s="63"/>
      <c r="BFR384" s="63"/>
      <c r="BFS384" s="63"/>
      <c r="BFT384" s="63"/>
      <c r="BFU384" s="63"/>
      <c r="BFV384" s="63"/>
      <c r="BFW384" s="63"/>
      <c r="BFX384" s="63"/>
      <c r="BFY384" s="63"/>
      <c r="BFZ384" s="63"/>
      <c r="BGA384" s="63"/>
      <c r="BGB384" s="63"/>
      <c r="BGC384" s="63"/>
      <c r="BGD384" s="63"/>
      <c r="BGE384" s="63"/>
      <c r="BGF384" s="63"/>
      <c r="BGG384" s="63"/>
      <c r="BGH384" s="63"/>
      <c r="BGI384" s="63"/>
      <c r="BGJ384" s="63"/>
      <c r="BGK384" s="63"/>
      <c r="BGL384" s="63"/>
      <c r="BGM384" s="63"/>
      <c r="BGN384" s="63"/>
      <c r="BGO384" s="63"/>
      <c r="BGP384" s="63"/>
      <c r="BGQ384" s="63"/>
      <c r="BGR384" s="63"/>
      <c r="BGS384" s="63"/>
      <c r="BGT384" s="63"/>
      <c r="BGU384" s="63"/>
      <c r="BGV384" s="63"/>
      <c r="BGW384" s="63"/>
      <c r="BGX384" s="63"/>
      <c r="BGY384" s="63"/>
      <c r="BGZ384" s="63"/>
      <c r="BHA384" s="63"/>
      <c r="BHB384" s="63"/>
      <c r="BHC384" s="63"/>
      <c r="BHD384" s="63"/>
      <c r="BHE384" s="63"/>
      <c r="BHF384" s="63"/>
      <c r="BHG384" s="63"/>
      <c r="BHH384" s="63"/>
      <c r="BHI384" s="63"/>
      <c r="BHJ384" s="63"/>
      <c r="BHK384" s="63"/>
      <c r="BHL384" s="63"/>
      <c r="BHM384" s="63"/>
      <c r="BHN384" s="63"/>
      <c r="BHO384" s="63"/>
      <c r="BHP384" s="63"/>
      <c r="BHQ384" s="63"/>
      <c r="BHR384" s="63"/>
      <c r="BHS384" s="63"/>
      <c r="BHT384" s="63"/>
      <c r="BHU384" s="63"/>
      <c r="BHV384" s="63"/>
      <c r="BHW384" s="63"/>
      <c r="BHX384" s="63"/>
      <c r="BHY384" s="63"/>
      <c r="BHZ384" s="63"/>
      <c r="BIA384" s="63"/>
      <c r="BIB384" s="63"/>
      <c r="BIC384" s="63"/>
      <c r="BID384" s="63"/>
      <c r="BIE384" s="63"/>
      <c r="BIF384" s="63"/>
      <c r="BIG384" s="63"/>
      <c r="BIH384" s="63"/>
      <c r="BII384" s="63"/>
      <c r="BIJ384" s="63"/>
      <c r="BIK384" s="63"/>
      <c r="BIL384" s="63"/>
      <c r="BIM384" s="63"/>
      <c r="BIN384" s="63"/>
      <c r="BIO384" s="63"/>
      <c r="BIP384" s="63"/>
      <c r="BIQ384" s="63"/>
      <c r="BIR384" s="63"/>
      <c r="BIS384" s="63"/>
      <c r="BIT384" s="63"/>
      <c r="BIU384" s="63"/>
      <c r="BIV384" s="63"/>
      <c r="BIW384" s="63"/>
      <c r="BIX384" s="63"/>
      <c r="BIY384" s="63"/>
      <c r="BIZ384" s="63"/>
      <c r="BJA384" s="63"/>
      <c r="BJB384" s="63"/>
      <c r="BJC384" s="63"/>
      <c r="BJD384" s="63"/>
      <c r="BJE384" s="63"/>
      <c r="BJF384" s="63"/>
      <c r="BJG384" s="63"/>
      <c r="BJH384" s="63"/>
      <c r="BJI384" s="63"/>
      <c r="BJJ384" s="63"/>
      <c r="BJK384" s="63"/>
      <c r="BJL384" s="63"/>
      <c r="BJM384" s="63"/>
      <c r="BJN384" s="63"/>
      <c r="BJO384" s="63"/>
      <c r="BJP384" s="63"/>
      <c r="BJQ384" s="63"/>
      <c r="BJR384" s="63"/>
      <c r="BJS384" s="63"/>
      <c r="BJT384" s="63"/>
      <c r="BJU384" s="63"/>
      <c r="BJV384" s="63"/>
      <c r="BJW384" s="63"/>
      <c r="BJX384" s="63"/>
      <c r="BJY384" s="63"/>
      <c r="BJZ384" s="63"/>
      <c r="BKA384" s="63"/>
      <c r="BKB384" s="63"/>
      <c r="BKC384" s="63"/>
      <c r="BKD384" s="63"/>
      <c r="BKE384" s="63"/>
      <c r="BKF384" s="63"/>
      <c r="BKG384" s="63"/>
      <c r="BKH384" s="63"/>
      <c r="BKI384" s="63"/>
      <c r="BKJ384" s="63"/>
      <c r="BKK384" s="63"/>
      <c r="BKL384" s="63"/>
      <c r="BKM384" s="63"/>
      <c r="BKN384" s="63"/>
      <c r="BKO384" s="63"/>
      <c r="BKP384" s="63"/>
      <c r="BKQ384" s="63"/>
      <c r="BKR384" s="63"/>
      <c r="BKS384" s="63"/>
      <c r="BKT384" s="63"/>
      <c r="BKU384" s="63"/>
      <c r="BKV384" s="63"/>
      <c r="BKW384" s="63"/>
      <c r="BKX384" s="63"/>
      <c r="BKY384" s="63"/>
      <c r="BKZ384" s="63"/>
      <c r="BLA384" s="63"/>
      <c r="BLB384" s="63"/>
      <c r="BLC384" s="63"/>
      <c r="BLD384" s="63"/>
      <c r="BLE384" s="63"/>
      <c r="BLF384" s="63"/>
      <c r="BLG384" s="63"/>
      <c r="BLH384" s="63"/>
      <c r="BLI384" s="63"/>
      <c r="BLJ384" s="63"/>
      <c r="BLK384" s="63"/>
      <c r="BLL384" s="63"/>
      <c r="BLM384" s="63"/>
      <c r="BLN384" s="63"/>
      <c r="BLO384" s="63"/>
      <c r="BLP384" s="63"/>
      <c r="BLQ384" s="63"/>
      <c r="BLR384" s="63"/>
      <c r="BLS384" s="63"/>
      <c r="BLT384" s="63"/>
      <c r="BLU384" s="63"/>
      <c r="BLV384" s="63"/>
      <c r="BLW384" s="63"/>
      <c r="BLX384" s="63"/>
      <c r="BLY384" s="63"/>
      <c r="BLZ384" s="63"/>
      <c r="BMA384" s="63"/>
      <c r="BMB384" s="63"/>
      <c r="BMC384" s="63"/>
      <c r="BMD384" s="63"/>
      <c r="BME384" s="63"/>
      <c r="BMF384" s="63"/>
      <c r="BMG384" s="63"/>
      <c r="BMH384" s="63"/>
      <c r="BMI384" s="63"/>
      <c r="BMJ384" s="63"/>
      <c r="BMK384" s="63"/>
      <c r="BML384" s="63"/>
      <c r="BMM384" s="63"/>
      <c r="BMN384" s="63"/>
      <c r="BMO384" s="63"/>
      <c r="BMP384" s="63"/>
      <c r="BMQ384" s="63"/>
      <c r="BMR384" s="63"/>
      <c r="BMS384" s="63"/>
      <c r="BMT384" s="63"/>
      <c r="BMU384" s="63"/>
      <c r="BMV384" s="63"/>
      <c r="BMW384" s="63"/>
      <c r="BMX384" s="63"/>
      <c r="BMY384" s="63"/>
      <c r="BMZ384" s="63"/>
      <c r="BNA384" s="63"/>
      <c r="BNB384" s="63"/>
      <c r="BNC384" s="63"/>
      <c r="BND384" s="63"/>
      <c r="BNE384" s="63"/>
      <c r="BNF384" s="63"/>
      <c r="BNG384" s="63"/>
      <c r="BNH384" s="63"/>
      <c r="BNI384" s="63"/>
      <c r="BNJ384" s="63"/>
      <c r="BNK384" s="63"/>
      <c r="BNL384" s="63"/>
      <c r="BNM384" s="63"/>
      <c r="BNN384" s="63"/>
      <c r="BNO384" s="63"/>
      <c r="BNP384" s="63"/>
      <c r="BNQ384" s="63"/>
      <c r="BNR384" s="63"/>
      <c r="BNS384" s="63"/>
      <c r="BNT384" s="63"/>
      <c r="BNU384" s="63"/>
      <c r="BNV384" s="63"/>
      <c r="BNW384" s="63"/>
      <c r="BNX384" s="63"/>
      <c r="BNY384" s="63"/>
      <c r="BNZ384" s="63"/>
      <c r="BOA384" s="63"/>
      <c r="BOB384" s="63"/>
      <c r="BOC384" s="63"/>
      <c r="BOD384" s="63"/>
      <c r="BOE384" s="63"/>
      <c r="BOF384" s="63"/>
      <c r="BOG384" s="63"/>
      <c r="BOH384" s="63"/>
      <c r="BOI384" s="63"/>
      <c r="BOJ384" s="63"/>
      <c r="BOK384" s="63"/>
      <c r="BOL384" s="63"/>
      <c r="BOM384" s="63"/>
      <c r="BON384" s="63"/>
      <c r="BOO384" s="63"/>
      <c r="BOP384" s="63"/>
      <c r="BOQ384" s="63"/>
      <c r="BOR384" s="63"/>
      <c r="BOS384" s="63"/>
      <c r="BOT384" s="63"/>
      <c r="BOU384" s="63"/>
      <c r="BOV384" s="63"/>
      <c r="BOW384" s="63"/>
      <c r="BOX384" s="63"/>
      <c r="BOY384" s="63"/>
      <c r="BOZ384" s="63"/>
      <c r="BPA384" s="63"/>
      <c r="BPB384" s="63"/>
      <c r="BPC384" s="63"/>
      <c r="BPD384" s="63"/>
      <c r="BPE384" s="63"/>
      <c r="BPF384" s="63"/>
      <c r="BPG384" s="63"/>
      <c r="BPH384" s="63"/>
      <c r="BPI384" s="63"/>
      <c r="BPJ384" s="63"/>
      <c r="BPK384" s="63"/>
      <c r="BPL384" s="63"/>
      <c r="BPM384" s="63"/>
      <c r="BPN384" s="63"/>
      <c r="BPO384" s="63"/>
      <c r="BPP384" s="63"/>
      <c r="BPQ384" s="63"/>
      <c r="BPR384" s="63"/>
      <c r="BPS384" s="63"/>
      <c r="BPT384" s="63"/>
      <c r="BPU384" s="63"/>
      <c r="BPV384" s="63"/>
      <c r="BPW384" s="63"/>
      <c r="BPX384" s="63"/>
      <c r="BPY384" s="63"/>
      <c r="BPZ384" s="63"/>
      <c r="BQA384" s="63"/>
      <c r="BQB384" s="63"/>
      <c r="BQC384" s="63"/>
      <c r="BQD384" s="63"/>
      <c r="BQE384" s="63"/>
      <c r="BQF384" s="63"/>
      <c r="BQG384" s="63"/>
      <c r="BQH384" s="63"/>
      <c r="BQI384" s="63"/>
      <c r="BQJ384" s="63"/>
      <c r="BQK384" s="63"/>
      <c r="BQL384" s="63"/>
      <c r="BQM384" s="63"/>
      <c r="BQN384" s="63"/>
      <c r="BQO384" s="63"/>
      <c r="BQP384" s="63"/>
      <c r="BQQ384" s="63"/>
      <c r="BQR384" s="63"/>
      <c r="BQS384" s="63"/>
      <c r="BQT384" s="63"/>
      <c r="BQU384" s="63"/>
      <c r="BQV384" s="63"/>
      <c r="BQW384" s="63"/>
      <c r="BQX384" s="63"/>
      <c r="BQY384" s="63"/>
      <c r="BQZ384" s="63"/>
      <c r="BRA384" s="63"/>
      <c r="BRB384" s="63"/>
      <c r="BRC384" s="63"/>
      <c r="BRD384" s="63"/>
      <c r="BRE384" s="63"/>
      <c r="BRF384" s="63"/>
      <c r="BRG384" s="63"/>
      <c r="BRH384" s="63"/>
      <c r="BRI384" s="63"/>
      <c r="BRJ384" s="63"/>
      <c r="BRK384" s="63"/>
      <c r="BRL384" s="63"/>
      <c r="BRM384" s="63"/>
      <c r="BRN384" s="63"/>
      <c r="BRO384" s="63"/>
      <c r="BRP384" s="63"/>
      <c r="BRQ384" s="63"/>
      <c r="BRR384" s="63"/>
      <c r="BRS384" s="63"/>
      <c r="BRT384" s="63"/>
      <c r="BRU384" s="63"/>
      <c r="BRV384" s="63"/>
      <c r="BRW384" s="63"/>
      <c r="BRX384" s="63"/>
      <c r="BRY384" s="63"/>
      <c r="BRZ384" s="63"/>
      <c r="BSA384" s="63"/>
      <c r="BSB384" s="63"/>
      <c r="BSC384" s="63"/>
      <c r="BSD384" s="63"/>
      <c r="BSE384" s="63"/>
      <c r="BSF384" s="63"/>
      <c r="BSG384" s="63"/>
      <c r="BSH384" s="63"/>
      <c r="BSI384" s="63"/>
      <c r="BSJ384" s="63"/>
      <c r="BSK384" s="63"/>
      <c r="BSL384" s="63"/>
      <c r="BSM384" s="63"/>
      <c r="BSN384" s="63"/>
      <c r="BSO384" s="63"/>
      <c r="BSP384" s="63"/>
      <c r="BSQ384" s="63"/>
      <c r="BSR384" s="63"/>
      <c r="BSS384" s="63"/>
      <c r="BST384" s="63"/>
      <c r="BSU384" s="63"/>
      <c r="BSV384" s="63"/>
      <c r="BSW384" s="63"/>
      <c r="BSX384" s="63"/>
      <c r="BSY384" s="63"/>
      <c r="BSZ384" s="63"/>
      <c r="BTA384" s="63"/>
      <c r="BTB384" s="63"/>
      <c r="BTC384" s="63"/>
      <c r="BTD384" s="63"/>
      <c r="BTE384" s="63"/>
      <c r="BTF384" s="63"/>
      <c r="BTG384" s="63"/>
      <c r="BTH384" s="63"/>
      <c r="BTI384" s="63"/>
      <c r="BTJ384" s="63"/>
      <c r="BTK384" s="63"/>
      <c r="BTL384" s="63"/>
      <c r="BTM384" s="63"/>
      <c r="BTN384" s="63"/>
      <c r="BTO384" s="63"/>
      <c r="BTP384" s="63"/>
      <c r="BTQ384" s="63"/>
      <c r="BTR384" s="63"/>
      <c r="BTS384" s="63"/>
      <c r="BTT384" s="63"/>
      <c r="BTU384" s="63"/>
      <c r="BTV384" s="63"/>
      <c r="BTW384" s="63"/>
      <c r="BTX384" s="63"/>
      <c r="BTY384" s="63"/>
      <c r="BTZ384" s="63"/>
      <c r="BUA384" s="63"/>
      <c r="BUB384" s="63"/>
      <c r="BUC384" s="63"/>
      <c r="BUD384" s="63"/>
      <c r="BUE384" s="63"/>
      <c r="BUF384" s="63"/>
      <c r="BUG384" s="63"/>
      <c r="BUH384" s="63"/>
      <c r="BUI384" s="63"/>
      <c r="BUJ384" s="63"/>
      <c r="BUK384" s="63"/>
      <c r="BUL384" s="63"/>
      <c r="BUM384" s="63"/>
      <c r="BUN384" s="63"/>
      <c r="BUO384" s="63"/>
      <c r="BUP384" s="63"/>
      <c r="BUQ384" s="63"/>
      <c r="BUR384" s="63"/>
      <c r="BUS384" s="63"/>
      <c r="BUT384" s="63"/>
      <c r="BUU384" s="63"/>
      <c r="BUV384" s="63"/>
      <c r="BUW384" s="63"/>
      <c r="BUX384" s="63"/>
      <c r="BUY384" s="63"/>
      <c r="BUZ384" s="63"/>
      <c r="BVA384" s="63"/>
      <c r="BVB384" s="63"/>
      <c r="BVC384" s="63"/>
      <c r="BVD384" s="63"/>
      <c r="BVE384" s="63"/>
      <c r="BVF384" s="63"/>
      <c r="BVG384" s="63"/>
      <c r="BVH384" s="63"/>
      <c r="BVI384" s="63"/>
      <c r="BVJ384" s="63"/>
      <c r="BVK384" s="63"/>
      <c r="BVL384" s="63"/>
      <c r="BVM384" s="63"/>
      <c r="BVN384" s="63"/>
      <c r="BVO384" s="63"/>
      <c r="BVP384" s="63"/>
      <c r="BVQ384" s="63"/>
      <c r="BVR384" s="63"/>
      <c r="BVS384" s="63"/>
      <c r="BVT384" s="63"/>
      <c r="BVU384" s="63"/>
      <c r="BVV384" s="63"/>
      <c r="BVW384" s="63"/>
      <c r="BVX384" s="63"/>
      <c r="BVY384" s="63"/>
      <c r="BVZ384" s="63"/>
      <c r="BWA384" s="63"/>
      <c r="BWB384" s="63"/>
      <c r="BWC384" s="63"/>
      <c r="BWD384" s="63"/>
      <c r="BWE384" s="63"/>
      <c r="BWF384" s="63"/>
      <c r="BWG384" s="63"/>
      <c r="BWH384" s="63"/>
      <c r="BWI384" s="63"/>
      <c r="BWJ384" s="63"/>
      <c r="BWK384" s="63"/>
      <c r="BWL384" s="63"/>
      <c r="BWM384" s="63"/>
      <c r="BWN384" s="63"/>
      <c r="BWO384" s="63"/>
      <c r="BWP384" s="63"/>
      <c r="BWQ384" s="63"/>
      <c r="BWR384" s="63"/>
      <c r="BWS384" s="63"/>
      <c r="BWT384" s="63"/>
      <c r="BWU384" s="63"/>
      <c r="BWV384" s="63"/>
      <c r="BWW384" s="63"/>
      <c r="BWX384" s="63"/>
      <c r="BWY384" s="63"/>
      <c r="BWZ384" s="63"/>
      <c r="BXA384" s="63"/>
      <c r="BXB384" s="63"/>
      <c r="BXC384" s="63"/>
      <c r="BXD384" s="63"/>
      <c r="BXE384" s="63"/>
      <c r="BXF384" s="63"/>
      <c r="BXG384" s="63"/>
      <c r="BXH384" s="63"/>
      <c r="BXI384" s="63"/>
      <c r="BXJ384" s="63"/>
      <c r="BXK384" s="63"/>
      <c r="BXL384" s="63"/>
      <c r="BXM384" s="63"/>
      <c r="BXN384" s="63"/>
      <c r="BXO384" s="63"/>
      <c r="BXP384" s="63"/>
      <c r="BXQ384" s="63"/>
      <c r="BXR384" s="63"/>
      <c r="BXS384" s="63"/>
      <c r="BXT384" s="63"/>
      <c r="BXU384" s="63"/>
      <c r="BXV384" s="63"/>
      <c r="BXW384" s="63"/>
      <c r="BXX384" s="63"/>
      <c r="BXY384" s="63"/>
      <c r="BXZ384" s="63"/>
      <c r="BYA384" s="63"/>
      <c r="BYB384" s="63"/>
      <c r="BYC384" s="63"/>
      <c r="BYD384" s="63"/>
      <c r="BYE384" s="63"/>
      <c r="BYF384" s="63"/>
      <c r="BYG384" s="63"/>
      <c r="BYH384" s="63"/>
      <c r="BYI384" s="63"/>
      <c r="BYJ384" s="63"/>
      <c r="BYK384" s="63"/>
      <c r="BYL384" s="63"/>
      <c r="BYM384" s="63"/>
      <c r="BYN384" s="63"/>
      <c r="BYO384" s="63"/>
      <c r="BYP384" s="63"/>
      <c r="BYQ384" s="63"/>
      <c r="BYR384" s="63"/>
      <c r="BYS384" s="63"/>
      <c r="BYT384" s="63"/>
      <c r="BYU384" s="63"/>
      <c r="BYV384" s="63"/>
      <c r="BYW384" s="63"/>
      <c r="BYX384" s="63"/>
      <c r="BYY384" s="63"/>
      <c r="BYZ384" s="63"/>
      <c r="BZA384" s="63"/>
      <c r="BZB384" s="63"/>
      <c r="BZC384" s="63"/>
      <c r="BZD384" s="63"/>
      <c r="BZE384" s="63"/>
      <c r="BZF384" s="63"/>
      <c r="BZG384" s="63"/>
      <c r="BZH384" s="63"/>
      <c r="BZI384" s="63"/>
      <c r="BZJ384" s="63"/>
      <c r="BZK384" s="63"/>
      <c r="BZL384" s="63"/>
      <c r="BZM384" s="63"/>
      <c r="BZN384" s="63"/>
      <c r="BZO384" s="63"/>
      <c r="BZP384" s="63"/>
      <c r="BZQ384" s="63"/>
      <c r="BZR384" s="63"/>
      <c r="BZS384" s="63"/>
      <c r="BZT384" s="63"/>
      <c r="BZU384" s="63"/>
      <c r="BZV384" s="63"/>
      <c r="BZW384" s="63"/>
      <c r="BZX384" s="63"/>
      <c r="BZY384" s="63"/>
      <c r="BZZ384" s="63"/>
      <c r="CAA384" s="63"/>
      <c r="CAB384" s="63"/>
      <c r="CAC384" s="63"/>
      <c r="CAD384" s="63"/>
      <c r="CAE384" s="63"/>
      <c r="CAF384" s="63"/>
      <c r="CAG384" s="63"/>
      <c r="CAH384" s="63"/>
      <c r="CAI384" s="63"/>
      <c r="CAJ384" s="63"/>
      <c r="CAK384" s="63"/>
      <c r="CAL384" s="63"/>
      <c r="CAM384" s="63"/>
      <c r="CAN384" s="63"/>
      <c r="CAO384" s="63"/>
      <c r="CAP384" s="63"/>
      <c r="CAQ384" s="63"/>
      <c r="CAR384" s="63"/>
      <c r="CAS384" s="63"/>
      <c r="CAT384" s="63"/>
      <c r="CAU384" s="63"/>
      <c r="CAV384" s="63"/>
      <c r="CAW384" s="63"/>
      <c r="CAX384" s="63"/>
      <c r="CAY384" s="63"/>
      <c r="CAZ384" s="63"/>
      <c r="CBA384" s="63"/>
      <c r="CBB384" s="63"/>
      <c r="CBC384" s="63"/>
      <c r="CBD384" s="63"/>
      <c r="CBE384" s="63"/>
      <c r="CBF384" s="63"/>
      <c r="CBG384" s="63"/>
      <c r="CBH384" s="63"/>
      <c r="CBI384" s="63"/>
      <c r="CBJ384" s="63"/>
      <c r="CBK384" s="63"/>
      <c r="CBL384" s="63"/>
      <c r="CBM384" s="63"/>
      <c r="CBN384" s="63"/>
      <c r="CBO384" s="63"/>
      <c r="CBP384" s="63"/>
      <c r="CBQ384" s="63"/>
      <c r="CBR384" s="63"/>
      <c r="CBS384" s="63"/>
      <c r="CBT384" s="63"/>
      <c r="CBU384" s="63"/>
      <c r="CBV384" s="63"/>
      <c r="CBW384" s="63"/>
      <c r="CBX384" s="63"/>
      <c r="CBY384" s="63"/>
      <c r="CBZ384" s="63"/>
      <c r="CCA384" s="63"/>
      <c r="CCB384" s="63"/>
      <c r="CCC384" s="63"/>
      <c r="CCD384" s="63"/>
      <c r="CCE384" s="63"/>
      <c r="CCF384" s="63"/>
      <c r="CCG384" s="63"/>
      <c r="CCH384" s="63"/>
      <c r="CCI384" s="63"/>
      <c r="CCJ384" s="63"/>
      <c r="CCK384" s="63"/>
      <c r="CCL384" s="63"/>
      <c r="CCM384" s="63"/>
      <c r="CCN384" s="63"/>
      <c r="CCO384" s="63"/>
      <c r="CCP384" s="63"/>
      <c r="CCQ384" s="63"/>
      <c r="CCR384" s="63"/>
      <c r="CCS384" s="63"/>
      <c r="CCT384" s="63"/>
      <c r="CCU384" s="63"/>
      <c r="CCV384" s="63"/>
      <c r="CCW384" s="63"/>
      <c r="CCX384" s="63"/>
      <c r="CCY384" s="63"/>
      <c r="CCZ384" s="63"/>
      <c r="CDA384" s="63"/>
      <c r="CDB384" s="63"/>
      <c r="CDC384" s="63"/>
      <c r="CDD384" s="63"/>
      <c r="CDE384" s="63"/>
      <c r="CDF384" s="63"/>
      <c r="CDG384" s="63"/>
      <c r="CDH384" s="63"/>
      <c r="CDI384" s="63"/>
      <c r="CDJ384" s="63"/>
      <c r="CDK384" s="63"/>
      <c r="CDL384" s="63"/>
      <c r="CDM384" s="63"/>
      <c r="CDN384" s="63"/>
      <c r="CDO384" s="63"/>
      <c r="CDP384" s="63"/>
      <c r="CDQ384" s="63"/>
      <c r="CDR384" s="63"/>
      <c r="CDS384" s="63"/>
      <c r="CDT384" s="63"/>
      <c r="CDU384" s="63"/>
      <c r="CDV384" s="63"/>
      <c r="CDW384" s="63"/>
      <c r="CDX384" s="63"/>
      <c r="CDY384" s="63"/>
      <c r="CDZ384" s="63"/>
      <c r="CEA384" s="63"/>
      <c r="CEB384" s="63"/>
      <c r="CEC384" s="63"/>
      <c r="CED384" s="63"/>
      <c r="CEE384" s="63"/>
      <c r="CEF384" s="63"/>
      <c r="CEG384" s="63"/>
      <c r="CEH384" s="63"/>
      <c r="CEI384" s="63"/>
      <c r="CEJ384" s="63"/>
      <c r="CEK384" s="63"/>
      <c r="CEL384" s="63"/>
      <c r="CEM384" s="63"/>
      <c r="CEN384" s="63"/>
      <c r="CEO384" s="63"/>
      <c r="CEP384" s="63"/>
      <c r="CEQ384" s="63"/>
      <c r="CER384" s="63"/>
      <c r="CES384" s="63"/>
      <c r="CET384" s="63"/>
      <c r="CEU384" s="63"/>
      <c r="CEV384" s="63"/>
      <c r="CEW384" s="63"/>
      <c r="CEX384" s="63"/>
      <c r="CEY384" s="63"/>
      <c r="CEZ384" s="63"/>
      <c r="CFA384" s="63"/>
      <c r="CFB384" s="63"/>
      <c r="CFC384" s="63"/>
      <c r="CFD384" s="63"/>
      <c r="CFE384" s="63"/>
      <c r="CFF384" s="63"/>
      <c r="CFG384" s="63"/>
      <c r="CFH384" s="63"/>
      <c r="CFI384" s="63"/>
      <c r="CFJ384" s="63"/>
      <c r="CFK384" s="63"/>
      <c r="CFL384" s="63"/>
      <c r="CFM384" s="63"/>
      <c r="CFN384" s="63"/>
      <c r="CFO384" s="63"/>
      <c r="CFP384" s="63"/>
      <c r="CFQ384" s="63"/>
      <c r="CFR384" s="63"/>
      <c r="CFS384" s="63"/>
      <c r="CFT384" s="63"/>
      <c r="CFU384" s="63"/>
      <c r="CFV384" s="63"/>
      <c r="CFW384" s="63"/>
      <c r="CFX384" s="63"/>
      <c r="CFY384" s="63"/>
      <c r="CFZ384" s="63"/>
      <c r="CGA384" s="63"/>
      <c r="CGB384" s="63"/>
      <c r="CGC384" s="63"/>
      <c r="CGD384" s="63"/>
      <c r="CGE384" s="63"/>
      <c r="CGF384" s="63"/>
      <c r="CGG384" s="63"/>
      <c r="CGH384" s="63"/>
      <c r="CGI384" s="63"/>
      <c r="CGJ384" s="63"/>
      <c r="CGK384" s="63"/>
      <c r="CGL384" s="63"/>
      <c r="CGM384" s="63"/>
      <c r="CGN384" s="63"/>
      <c r="CGO384" s="63"/>
      <c r="CGP384" s="63"/>
      <c r="CGQ384" s="63"/>
      <c r="CGR384" s="63"/>
      <c r="CGS384" s="63"/>
      <c r="CGT384" s="63"/>
      <c r="CGU384" s="63"/>
      <c r="CGV384" s="63"/>
      <c r="CGW384" s="63"/>
      <c r="CGX384" s="63"/>
      <c r="CGY384" s="63"/>
      <c r="CGZ384" s="63"/>
      <c r="CHA384" s="63"/>
      <c r="CHB384" s="63"/>
      <c r="CHC384" s="63"/>
      <c r="CHD384" s="63"/>
      <c r="CHE384" s="63"/>
      <c r="CHF384" s="63"/>
      <c r="CHG384" s="63"/>
      <c r="CHH384" s="63"/>
      <c r="CHI384" s="63"/>
      <c r="CHJ384" s="63"/>
      <c r="CHK384" s="63"/>
      <c r="CHL384" s="63"/>
      <c r="CHM384" s="63"/>
      <c r="CHN384" s="63"/>
      <c r="CHO384" s="63"/>
      <c r="CHP384" s="63"/>
      <c r="CHQ384" s="63"/>
      <c r="CHR384" s="63"/>
      <c r="CHS384" s="63"/>
      <c r="CHT384" s="63"/>
      <c r="CHU384" s="63"/>
      <c r="CHV384" s="63"/>
      <c r="CHW384" s="63"/>
      <c r="CHX384" s="63"/>
      <c r="CHY384" s="63"/>
      <c r="CHZ384" s="63"/>
      <c r="CIA384" s="63"/>
      <c r="CIB384" s="63"/>
      <c r="CIC384" s="63"/>
      <c r="CID384" s="63"/>
      <c r="CIE384" s="63"/>
      <c r="CIF384" s="63"/>
      <c r="CIG384" s="63"/>
      <c r="CIH384" s="63"/>
      <c r="CII384" s="63"/>
      <c r="CIJ384" s="63"/>
      <c r="CIK384" s="63"/>
      <c r="CIL384" s="63"/>
      <c r="CIM384" s="63"/>
      <c r="CIN384" s="63"/>
      <c r="CIO384" s="63"/>
      <c r="CIP384" s="63"/>
      <c r="CIQ384" s="63"/>
      <c r="CIR384" s="63"/>
      <c r="CIS384" s="63"/>
      <c r="CIT384" s="63"/>
      <c r="CIU384" s="63"/>
      <c r="CIV384" s="63"/>
      <c r="CIW384" s="63"/>
      <c r="CIX384" s="63"/>
      <c r="CIY384" s="63"/>
      <c r="CIZ384" s="63"/>
      <c r="CJA384" s="63"/>
      <c r="CJB384" s="63"/>
      <c r="CJC384" s="63"/>
      <c r="CJD384" s="63"/>
      <c r="CJE384" s="63"/>
      <c r="CJF384" s="63"/>
      <c r="CJG384" s="63"/>
      <c r="CJH384" s="63"/>
      <c r="CJI384" s="63"/>
      <c r="CJJ384" s="63"/>
      <c r="CJK384" s="63"/>
      <c r="CJL384" s="63"/>
      <c r="CJM384" s="63"/>
      <c r="CJN384" s="63"/>
      <c r="CJO384" s="63"/>
      <c r="CJP384" s="63"/>
      <c r="CJQ384" s="63"/>
      <c r="CJR384" s="63"/>
      <c r="CJS384" s="63"/>
      <c r="CJT384" s="63"/>
      <c r="CJU384" s="63"/>
      <c r="CJV384" s="63"/>
      <c r="CJW384" s="63"/>
      <c r="CJX384" s="63"/>
      <c r="CJY384" s="63"/>
      <c r="CJZ384" s="63"/>
      <c r="CKA384" s="63"/>
      <c r="CKB384" s="63"/>
      <c r="CKC384" s="63"/>
      <c r="CKD384" s="63"/>
      <c r="CKE384" s="63"/>
      <c r="CKF384" s="63"/>
      <c r="CKG384" s="63"/>
      <c r="CKH384" s="63"/>
      <c r="CKI384" s="63"/>
      <c r="CKJ384" s="63"/>
      <c r="CKK384" s="63"/>
      <c r="CKL384" s="63"/>
      <c r="CKM384" s="63"/>
      <c r="CKN384" s="63"/>
      <c r="CKO384" s="63"/>
      <c r="CKP384" s="63"/>
      <c r="CKQ384" s="63"/>
      <c r="CKR384" s="63"/>
      <c r="CKS384" s="63"/>
      <c r="CKT384" s="63"/>
      <c r="CKU384" s="63"/>
      <c r="CKV384" s="63"/>
      <c r="CKW384" s="63"/>
      <c r="CKX384" s="63"/>
      <c r="CKY384" s="63"/>
      <c r="CKZ384" s="63"/>
      <c r="CLA384" s="63"/>
      <c r="CLB384" s="63"/>
      <c r="CLC384" s="63"/>
      <c r="CLD384" s="63"/>
      <c r="CLE384" s="63"/>
      <c r="CLF384" s="63"/>
      <c r="CLG384" s="63"/>
      <c r="CLH384" s="63"/>
      <c r="CLI384" s="63"/>
      <c r="CLJ384" s="63"/>
      <c r="CLK384" s="63"/>
      <c r="CLL384" s="63"/>
      <c r="CLM384" s="63"/>
      <c r="CLN384" s="63"/>
      <c r="CLO384" s="63"/>
      <c r="CLP384" s="63"/>
      <c r="CLQ384" s="63"/>
      <c r="CLR384" s="63"/>
      <c r="CLS384" s="63"/>
      <c r="CLT384" s="63"/>
      <c r="CLU384" s="63"/>
      <c r="CLV384" s="63"/>
      <c r="CLW384" s="63"/>
      <c r="CLX384" s="63"/>
      <c r="CLY384" s="63"/>
      <c r="CLZ384" s="63"/>
      <c r="CMA384" s="63"/>
      <c r="CMB384" s="63"/>
      <c r="CMC384" s="63"/>
      <c r="CMD384" s="63"/>
      <c r="CME384" s="63"/>
      <c r="CMF384" s="63"/>
      <c r="CMG384" s="63"/>
      <c r="CMH384" s="63"/>
      <c r="CMI384" s="63"/>
      <c r="CMJ384" s="63"/>
      <c r="CMK384" s="63"/>
      <c r="CML384" s="63"/>
      <c r="CMM384" s="63"/>
      <c r="CMN384" s="63"/>
      <c r="CMO384" s="63"/>
      <c r="CMP384" s="63"/>
      <c r="CMQ384" s="63"/>
      <c r="CMR384" s="63"/>
      <c r="CMS384" s="63"/>
      <c r="CMT384" s="63"/>
      <c r="CMU384" s="63"/>
      <c r="CMV384" s="63"/>
      <c r="CMW384" s="63"/>
      <c r="CMX384" s="63"/>
      <c r="CMY384" s="63"/>
      <c r="CMZ384" s="63"/>
      <c r="CNA384" s="63"/>
      <c r="CNB384" s="63"/>
      <c r="CNC384" s="63"/>
      <c r="CND384" s="63"/>
      <c r="CNE384" s="63"/>
      <c r="CNF384" s="63"/>
      <c r="CNG384" s="63"/>
      <c r="CNH384" s="63"/>
      <c r="CNI384" s="63"/>
      <c r="CNJ384" s="63"/>
      <c r="CNK384" s="63"/>
      <c r="CNL384" s="63"/>
      <c r="CNM384" s="63"/>
      <c r="CNN384" s="63"/>
      <c r="CNO384" s="63"/>
      <c r="CNP384" s="63"/>
      <c r="CNQ384" s="63"/>
      <c r="CNR384" s="63"/>
      <c r="CNS384" s="63"/>
      <c r="CNT384" s="63"/>
      <c r="CNU384" s="63"/>
      <c r="CNV384" s="63"/>
      <c r="CNW384" s="63"/>
      <c r="CNX384" s="63"/>
      <c r="CNY384" s="63"/>
      <c r="CNZ384" s="63"/>
      <c r="COA384" s="63"/>
      <c r="COB384" s="63"/>
      <c r="COC384" s="63"/>
      <c r="COD384" s="63"/>
      <c r="COE384" s="63"/>
      <c r="COF384" s="63"/>
      <c r="COG384" s="63"/>
      <c r="COH384" s="63"/>
      <c r="COI384" s="63"/>
      <c r="COJ384" s="63"/>
      <c r="COK384" s="63"/>
      <c r="COL384" s="63"/>
      <c r="COM384" s="63"/>
      <c r="CON384" s="63"/>
      <c r="COO384" s="63"/>
      <c r="COP384" s="63"/>
      <c r="COQ384" s="63"/>
      <c r="COR384" s="63"/>
      <c r="COS384" s="63"/>
      <c r="COT384" s="63"/>
      <c r="COU384" s="63"/>
      <c r="COV384" s="63"/>
      <c r="COW384" s="63"/>
      <c r="COX384" s="63"/>
      <c r="COY384" s="63"/>
      <c r="COZ384" s="63"/>
      <c r="CPA384" s="63"/>
      <c r="CPB384" s="63"/>
      <c r="CPC384" s="63"/>
      <c r="CPD384" s="63"/>
      <c r="CPE384" s="63"/>
      <c r="CPF384" s="63"/>
      <c r="CPG384" s="63"/>
      <c r="CPH384" s="63"/>
      <c r="CPI384" s="63"/>
      <c r="CPJ384" s="63"/>
      <c r="CPK384" s="63"/>
      <c r="CPL384" s="63"/>
      <c r="CPM384" s="63"/>
      <c r="CPN384" s="63"/>
      <c r="CPO384" s="63"/>
      <c r="CPP384" s="63"/>
      <c r="CPQ384" s="63"/>
      <c r="CPR384" s="63"/>
      <c r="CPS384" s="63"/>
      <c r="CPT384" s="63"/>
      <c r="CPU384" s="63"/>
      <c r="CPV384" s="63"/>
      <c r="CPW384" s="63"/>
      <c r="CPX384" s="63"/>
      <c r="CPY384" s="63"/>
      <c r="CPZ384" s="63"/>
      <c r="CQA384" s="63"/>
      <c r="CQB384" s="63"/>
      <c r="CQC384" s="63"/>
      <c r="CQD384" s="63"/>
      <c r="CQE384" s="63"/>
      <c r="CQF384" s="63"/>
      <c r="CQG384" s="63"/>
      <c r="CQH384" s="63"/>
      <c r="CQI384" s="63"/>
      <c r="CQJ384" s="63"/>
      <c r="CQK384" s="63"/>
      <c r="CQL384" s="63"/>
      <c r="CQM384" s="63"/>
      <c r="CQN384" s="63"/>
      <c r="CQO384" s="63"/>
      <c r="CQP384" s="63"/>
      <c r="CQQ384" s="63"/>
      <c r="CQR384" s="63"/>
      <c r="CQS384" s="63"/>
      <c r="CQT384" s="63"/>
      <c r="CQU384" s="63"/>
      <c r="CQV384" s="63"/>
      <c r="CQW384" s="63"/>
      <c r="CQX384" s="63"/>
      <c r="CQY384" s="63"/>
      <c r="CQZ384" s="63"/>
      <c r="CRA384" s="63"/>
      <c r="CRB384" s="63"/>
      <c r="CRC384" s="63"/>
      <c r="CRD384" s="63"/>
      <c r="CRE384" s="63"/>
      <c r="CRF384" s="63"/>
      <c r="CRG384" s="63"/>
      <c r="CRH384" s="63"/>
      <c r="CRI384" s="63"/>
      <c r="CRJ384" s="63"/>
      <c r="CRK384" s="63"/>
      <c r="CRL384" s="63"/>
      <c r="CRM384" s="63"/>
      <c r="CRN384" s="63"/>
      <c r="CRO384" s="63"/>
      <c r="CRP384" s="63"/>
      <c r="CRQ384" s="63"/>
      <c r="CRR384" s="63"/>
      <c r="CRS384" s="63"/>
      <c r="CRT384" s="63"/>
      <c r="CRU384" s="63"/>
      <c r="CRV384" s="63"/>
      <c r="CRW384" s="63"/>
      <c r="CRX384" s="63"/>
      <c r="CRY384" s="63"/>
      <c r="CRZ384" s="63"/>
      <c r="CSA384" s="63"/>
      <c r="CSB384" s="63"/>
      <c r="CSC384" s="63"/>
      <c r="CSD384" s="63"/>
      <c r="CSE384" s="63"/>
      <c r="CSF384" s="63"/>
      <c r="CSG384" s="63"/>
      <c r="CSH384" s="63"/>
      <c r="CSI384" s="63"/>
      <c r="CSJ384" s="63"/>
      <c r="CSK384" s="63"/>
      <c r="CSL384" s="63"/>
      <c r="CSM384" s="63"/>
      <c r="CSN384" s="63"/>
      <c r="CSO384" s="63"/>
      <c r="CSP384" s="63"/>
      <c r="CSQ384" s="63"/>
      <c r="CSR384" s="63"/>
      <c r="CSS384" s="63"/>
      <c r="CST384" s="63"/>
      <c r="CSU384" s="63"/>
      <c r="CSV384" s="63"/>
      <c r="CSW384" s="63"/>
      <c r="CSX384" s="63"/>
      <c r="CSY384" s="63"/>
      <c r="CSZ384" s="63"/>
      <c r="CTA384" s="63"/>
      <c r="CTB384" s="63"/>
      <c r="CTC384" s="63"/>
      <c r="CTD384" s="63"/>
      <c r="CTE384" s="63"/>
      <c r="CTF384" s="63"/>
      <c r="CTG384" s="63"/>
      <c r="CTH384" s="63"/>
      <c r="CTI384" s="63"/>
      <c r="CTJ384" s="63"/>
      <c r="CTK384" s="63"/>
      <c r="CTL384" s="63"/>
      <c r="CTM384" s="63"/>
      <c r="CTN384" s="63"/>
      <c r="CTO384" s="63"/>
      <c r="CTP384" s="63"/>
      <c r="CTQ384" s="63"/>
      <c r="CTR384" s="63"/>
      <c r="CTS384" s="63"/>
      <c r="CTT384" s="63"/>
      <c r="CTU384" s="63"/>
      <c r="CTV384" s="63"/>
      <c r="CTW384" s="63"/>
      <c r="CTX384" s="63"/>
      <c r="CTY384" s="63"/>
      <c r="CTZ384" s="63"/>
      <c r="CUA384" s="63"/>
      <c r="CUB384" s="63"/>
      <c r="CUC384" s="63"/>
      <c r="CUD384" s="63"/>
      <c r="CUE384" s="63"/>
      <c r="CUF384" s="63"/>
      <c r="CUG384" s="63"/>
      <c r="CUH384" s="63"/>
      <c r="CUI384" s="63"/>
      <c r="CUJ384" s="63"/>
      <c r="CUK384" s="63"/>
      <c r="CUL384" s="63"/>
      <c r="CUM384" s="63"/>
      <c r="CUN384" s="63"/>
      <c r="CUO384" s="63"/>
      <c r="CUP384" s="63"/>
      <c r="CUQ384" s="63"/>
      <c r="CUR384" s="63"/>
      <c r="CUS384" s="63"/>
      <c r="CUT384" s="63"/>
      <c r="CUU384" s="63"/>
      <c r="CUV384" s="63"/>
      <c r="CUW384" s="63"/>
      <c r="CUX384" s="63"/>
      <c r="CUY384" s="63"/>
      <c r="CUZ384" s="63"/>
      <c r="CVA384" s="63"/>
      <c r="CVB384" s="63"/>
      <c r="CVC384" s="63"/>
      <c r="CVD384" s="63"/>
      <c r="CVE384" s="63"/>
      <c r="CVF384" s="63"/>
      <c r="CVG384" s="63"/>
      <c r="CVH384" s="63"/>
      <c r="CVI384" s="63"/>
      <c r="CVJ384" s="63"/>
      <c r="CVK384" s="63"/>
      <c r="CVL384" s="63"/>
      <c r="CVM384" s="63"/>
      <c r="CVN384" s="63"/>
      <c r="CVO384" s="63"/>
      <c r="CVP384" s="63"/>
      <c r="CVQ384" s="63"/>
      <c r="CVR384" s="63"/>
      <c r="CVS384" s="63"/>
      <c r="CVT384" s="63"/>
      <c r="CVU384" s="63"/>
      <c r="CVV384" s="63"/>
      <c r="CVW384" s="63"/>
      <c r="CVX384" s="63"/>
      <c r="CVY384" s="63"/>
      <c r="CVZ384" s="63"/>
      <c r="CWA384" s="63"/>
      <c r="CWB384" s="63"/>
      <c r="CWC384" s="63"/>
      <c r="CWD384" s="63"/>
      <c r="CWE384" s="63"/>
      <c r="CWF384" s="63"/>
      <c r="CWG384" s="63"/>
      <c r="CWH384" s="63"/>
      <c r="CWI384" s="63"/>
      <c r="CWJ384" s="63"/>
      <c r="CWK384" s="63"/>
      <c r="CWL384" s="63"/>
      <c r="CWM384" s="63"/>
      <c r="CWN384" s="63"/>
      <c r="CWO384" s="63"/>
      <c r="CWP384" s="63"/>
      <c r="CWQ384" s="63"/>
      <c r="CWR384" s="63"/>
      <c r="CWS384" s="63"/>
      <c r="CWT384" s="63"/>
      <c r="CWU384" s="63"/>
      <c r="CWV384" s="63"/>
      <c r="CWW384" s="63"/>
      <c r="CWX384" s="63"/>
      <c r="CWY384" s="63"/>
      <c r="CWZ384" s="63"/>
      <c r="CXA384" s="63"/>
      <c r="CXB384" s="63"/>
      <c r="CXC384" s="63"/>
      <c r="CXD384" s="63"/>
      <c r="CXE384" s="63"/>
      <c r="CXF384" s="63"/>
      <c r="CXG384" s="63"/>
      <c r="CXH384" s="63"/>
      <c r="CXI384" s="63"/>
      <c r="CXJ384" s="63"/>
      <c r="CXK384" s="63"/>
      <c r="CXL384" s="63"/>
      <c r="CXM384" s="63"/>
      <c r="CXN384" s="63"/>
      <c r="CXO384" s="63"/>
      <c r="CXP384" s="63"/>
      <c r="CXQ384" s="63"/>
      <c r="CXR384" s="63"/>
      <c r="CXS384" s="63"/>
      <c r="CXT384" s="63"/>
      <c r="CXU384" s="63"/>
      <c r="CXV384" s="63"/>
      <c r="CXW384" s="63"/>
      <c r="CXX384" s="63"/>
      <c r="CXY384" s="63"/>
      <c r="CXZ384" s="63"/>
      <c r="CYA384" s="63"/>
      <c r="CYB384" s="63"/>
      <c r="CYC384" s="63"/>
      <c r="CYD384" s="63"/>
      <c r="CYE384" s="63"/>
      <c r="CYF384" s="63"/>
      <c r="CYG384" s="63"/>
      <c r="CYH384" s="63"/>
      <c r="CYI384" s="63"/>
      <c r="CYJ384" s="63"/>
      <c r="CYK384" s="63"/>
      <c r="CYL384" s="63"/>
      <c r="CYM384" s="63"/>
      <c r="CYN384" s="63"/>
      <c r="CYO384" s="63"/>
      <c r="CYP384" s="63"/>
      <c r="CYQ384" s="63"/>
      <c r="CYR384" s="63"/>
      <c r="CYS384" s="63"/>
      <c r="CYT384" s="63"/>
      <c r="CYU384" s="63"/>
      <c r="CYV384" s="63"/>
      <c r="CYW384" s="63"/>
      <c r="CYX384" s="63"/>
      <c r="CYY384" s="63"/>
      <c r="CYZ384" s="63"/>
      <c r="CZA384" s="63"/>
      <c r="CZB384" s="63"/>
      <c r="CZC384" s="63"/>
      <c r="CZD384" s="63"/>
      <c r="CZE384" s="63"/>
      <c r="CZF384" s="63"/>
      <c r="CZG384" s="63"/>
      <c r="CZH384" s="63"/>
      <c r="CZI384" s="63"/>
      <c r="CZJ384" s="63"/>
      <c r="CZK384" s="63"/>
      <c r="CZL384" s="63"/>
      <c r="CZM384" s="63"/>
      <c r="CZN384" s="63"/>
      <c r="CZO384" s="63"/>
      <c r="CZP384" s="63"/>
      <c r="CZQ384" s="63"/>
      <c r="CZR384" s="63"/>
      <c r="CZS384" s="63"/>
      <c r="CZT384" s="63"/>
      <c r="CZU384" s="63"/>
      <c r="CZV384" s="63"/>
      <c r="CZW384" s="63"/>
      <c r="CZX384" s="63"/>
      <c r="CZY384" s="63"/>
      <c r="CZZ384" s="63"/>
      <c r="DAA384" s="63"/>
      <c r="DAB384" s="63"/>
      <c r="DAC384" s="63"/>
      <c r="DAD384" s="63"/>
      <c r="DAE384" s="63"/>
      <c r="DAF384" s="63"/>
      <c r="DAG384" s="63"/>
      <c r="DAH384" s="63"/>
      <c r="DAI384" s="63"/>
      <c r="DAJ384" s="63"/>
      <c r="DAK384" s="63"/>
      <c r="DAL384" s="63"/>
      <c r="DAM384" s="63"/>
      <c r="DAN384" s="63"/>
      <c r="DAO384" s="63"/>
      <c r="DAP384" s="63"/>
      <c r="DAQ384" s="63"/>
      <c r="DAR384" s="63"/>
      <c r="DAS384" s="63"/>
      <c r="DAT384" s="63"/>
      <c r="DAU384" s="63"/>
      <c r="DAV384" s="63"/>
      <c r="DAW384" s="63"/>
      <c r="DAX384" s="63"/>
      <c r="DAY384" s="63"/>
      <c r="DAZ384" s="63"/>
      <c r="DBA384" s="63"/>
      <c r="DBB384" s="63"/>
      <c r="DBC384" s="63"/>
      <c r="DBD384" s="63"/>
      <c r="DBE384" s="63"/>
      <c r="DBF384" s="63"/>
      <c r="DBG384" s="63"/>
      <c r="DBH384" s="63"/>
      <c r="DBI384" s="63"/>
      <c r="DBJ384" s="63"/>
      <c r="DBK384" s="63"/>
      <c r="DBL384" s="63"/>
      <c r="DBM384" s="63"/>
      <c r="DBN384" s="63"/>
      <c r="DBO384" s="63"/>
      <c r="DBP384" s="63"/>
      <c r="DBQ384" s="63"/>
      <c r="DBR384" s="63"/>
      <c r="DBS384" s="63"/>
      <c r="DBT384" s="63"/>
      <c r="DBU384" s="63"/>
      <c r="DBV384" s="63"/>
      <c r="DBW384" s="63"/>
      <c r="DBX384" s="63"/>
      <c r="DBY384" s="63"/>
      <c r="DBZ384" s="63"/>
      <c r="DCA384" s="63"/>
      <c r="DCB384" s="63"/>
      <c r="DCC384" s="63"/>
      <c r="DCD384" s="63"/>
      <c r="DCE384" s="63"/>
      <c r="DCF384" s="63"/>
      <c r="DCG384" s="63"/>
      <c r="DCH384" s="63"/>
      <c r="DCI384" s="63"/>
      <c r="DCJ384" s="63"/>
      <c r="DCK384" s="63"/>
      <c r="DCL384" s="63"/>
      <c r="DCM384" s="63"/>
      <c r="DCN384" s="63"/>
      <c r="DCO384" s="63"/>
      <c r="DCP384" s="63"/>
      <c r="DCQ384" s="63"/>
      <c r="DCR384" s="63"/>
      <c r="DCS384" s="63"/>
      <c r="DCT384" s="63"/>
      <c r="DCU384" s="63"/>
      <c r="DCV384" s="63"/>
      <c r="DCW384" s="63"/>
      <c r="DCX384" s="63"/>
      <c r="DCY384" s="63"/>
      <c r="DCZ384" s="63"/>
      <c r="DDA384" s="63"/>
      <c r="DDB384" s="63"/>
      <c r="DDC384" s="63"/>
      <c r="DDD384" s="63"/>
      <c r="DDE384" s="63"/>
      <c r="DDF384" s="63"/>
      <c r="DDG384" s="63"/>
      <c r="DDH384" s="63"/>
      <c r="DDI384" s="63"/>
      <c r="DDJ384" s="63"/>
      <c r="DDK384" s="63"/>
      <c r="DDL384" s="63"/>
      <c r="DDM384" s="63"/>
      <c r="DDN384" s="63"/>
      <c r="DDO384" s="63"/>
      <c r="DDP384" s="63"/>
      <c r="DDQ384" s="63"/>
      <c r="DDR384" s="63"/>
      <c r="DDS384" s="63"/>
      <c r="DDT384" s="63"/>
      <c r="DDU384" s="63"/>
      <c r="DDV384" s="63"/>
      <c r="DDW384" s="63"/>
      <c r="DDX384" s="63"/>
      <c r="DDY384" s="63"/>
      <c r="DDZ384" s="63"/>
      <c r="DEA384" s="63"/>
      <c r="DEB384" s="63"/>
      <c r="DEC384" s="63"/>
      <c r="DED384" s="63"/>
      <c r="DEE384" s="63"/>
      <c r="DEF384" s="63"/>
      <c r="DEG384" s="63"/>
      <c r="DEH384" s="63"/>
      <c r="DEI384" s="63"/>
      <c r="DEJ384" s="63"/>
      <c r="DEK384" s="63"/>
      <c r="DEL384" s="63"/>
      <c r="DEM384" s="63"/>
      <c r="DEN384" s="63"/>
      <c r="DEO384" s="63"/>
      <c r="DEP384" s="63"/>
      <c r="DEQ384" s="63"/>
      <c r="DER384" s="63"/>
      <c r="DES384" s="63"/>
      <c r="DET384" s="63"/>
      <c r="DEU384" s="63"/>
      <c r="DEV384" s="63"/>
      <c r="DEW384" s="63"/>
      <c r="DEX384" s="63"/>
      <c r="DEY384" s="63"/>
      <c r="DEZ384" s="63"/>
      <c r="DFA384" s="63"/>
      <c r="DFB384" s="63"/>
      <c r="DFC384" s="63"/>
      <c r="DFD384" s="63"/>
      <c r="DFE384" s="63"/>
      <c r="DFF384" s="63"/>
      <c r="DFG384" s="63"/>
      <c r="DFH384" s="63"/>
      <c r="DFI384" s="63"/>
      <c r="DFJ384" s="63"/>
      <c r="DFK384" s="63"/>
      <c r="DFL384" s="63"/>
      <c r="DFM384" s="63"/>
      <c r="DFN384" s="63"/>
      <c r="DFO384" s="63"/>
      <c r="DFP384" s="63"/>
      <c r="DFQ384" s="63"/>
      <c r="DFR384" s="63"/>
      <c r="DFS384" s="63"/>
      <c r="DFT384" s="63"/>
      <c r="DFU384" s="63"/>
      <c r="DFV384" s="63"/>
      <c r="DFW384" s="63"/>
      <c r="DFX384" s="63"/>
      <c r="DFY384" s="63"/>
      <c r="DFZ384" s="63"/>
      <c r="DGA384" s="63"/>
      <c r="DGB384" s="63"/>
      <c r="DGC384" s="63"/>
      <c r="DGD384" s="63"/>
      <c r="DGE384" s="63"/>
      <c r="DGF384" s="63"/>
      <c r="DGG384" s="63"/>
      <c r="DGH384" s="63"/>
      <c r="DGI384" s="63"/>
      <c r="DGJ384" s="63"/>
      <c r="DGK384" s="63"/>
      <c r="DGL384" s="63"/>
      <c r="DGM384" s="63"/>
      <c r="DGN384" s="63"/>
      <c r="DGO384" s="63"/>
      <c r="DGP384" s="63"/>
      <c r="DGQ384" s="63"/>
      <c r="DGR384" s="63"/>
      <c r="DGS384" s="63"/>
      <c r="DGT384" s="63"/>
      <c r="DGU384" s="63"/>
      <c r="DGV384" s="63"/>
      <c r="DGW384" s="63"/>
      <c r="DGX384" s="63"/>
      <c r="DGY384" s="63"/>
      <c r="DGZ384" s="63"/>
      <c r="DHA384" s="63"/>
      <c r="DHB384" s="63"/>
      <c r="DHC384" s="63"/>
      <c r="DHD384" s="63"/>
      <c r="DHE384" s="63"/>
      <c r="DHF384" s="63"/>
      <c r="DHG384" s="63"/>
      <c r="DHH384" s="63"/>
      <c r="DHI384" s="63"/>
      <c r="DHJ384" s="63"/>
      <c r="DHK384" s="63"/>
      <c r="DHL384" s="63"/>
      <c r="DHM384" s="63"/>
      <c r="DHN384" s="63"/>
      <c r="DHO384" s="63"/>
      <c r="DHP384" s="63"/>
      <c r="DHQ384" s="63"/>
      <c r="DHR384" s="63"/>
      <c r="DHS384" s="63"/>
      <c r="DHT384" s="63"/>
      <c r="DHU384" s="63"/>
      <c r="DHV384" s="63"/>
      <c r="DHW384" s="63"/>
      <c r="DHX384" s="63"/>
      <c r="DHY384" s="63"/>
      <c r="DHZ384" s="63"/>
      <c r="DIA384" s="63"/>
      <c r="DIB384" s="63"/>
      <c r="DIC384" s="63"/>
      <c r="DID384" s="63"/>
      <c r="DIE384" s="63"/>
      <c r="DIF384" s="63"/>
      <c r="DIG384" s="63"/>
      <c r="DIH384" s="63"/>
      <c r="DII384" s="63"/>
      <c r="DIJ384" s="63"/>
      <c r="DIK384" s="63"/>
      <c r="DIL384" s="63"/>
      <c r="DIM384" s="63"/>
      <c r="DIN384" s="63"/>
      <c r="DIO384" s="63"/>
      <c r="DIP384" s="63"/>
      <c r="DIQ384" s="63"/>
      <c r="DIR384" s="63"/>
      <c r="DIS384" s="63"/>
      <c r="DIT384" s="63"/>
      <c r="DIU384" s="63"/>
      <c r="DIV384" s="63"/>
      <c r="DIW384" s="63"/>
      <c r="DIX384" s="63"/>
      <c r="DIY384" s="63"/>
      <c r="DIZ384" s="63"/>
      <c r="DJA384" s="63"/>
      <c r="DJB384" s="63"/>
      <c r="DJC384" s="63"/>
      <c r="DJD384" s="63"/>
      <c r="DJE384" s="63"/>
      <c r="DJF384" s="63"/>
      <c r="DJG384" s="63"/>
      <c r="DJH384" s="63"/>
      <c r="DJI384" s="63"/>
      <c r="DJJ384" s="63"/>
      <c r="DJK384" s="63"/>
      <c r="DJL384" s="63"/>
      <c r="DJM384" s="63"/>
      <c r="DJN384" s="63"/>
      <c r="DJO384" s="63"/>
      <c r="DJP384" s="63"/>
      <c r="DJQ384" s="63"/>
      <c r="DJR384" s="63"/>
      <c r="DJS384" s="63"/>
      <c r="DJT384" s="63"/>
      <c r="DJU384" s="63"/>
      <c r="DJV384" s="63"/>
      <c r="DJW384" s="63"/>
      <c r="DJX384" s="63"/>
      <c r="DJY384" s="63"/>
      <c r="DJZ384" s="63"/>
      <c r="DKA384" s="63"/>
      <c r="DKB384" s="63"/>
      <c r="DKC384" s="63"/>
      <c r="DKD384" s="63"/>
      <c r="DKE384" s="63"/>
      <c r="DKF384" s="63"/>
      <c r="DKG384" s="63"/>
      <c r="DKH384" s="63"/>
      <c r="DKI384" s="63"/>
      <c r="DKJ384" s="63"/>
      <c r="DKK384" s="63"/>
      <c r="DKL384" s="63"/>
      <c r="DKM384" s="63"/>
      <c r="DKN384" s="63"/>
      <c r="DKO384" s="63"/>
      <c r="DKP384" s="63"/>
      <c r="DKQ384" s="63"/>
      <c r="DKR384" s="63"/>
      <c r="DKS384" s="63"/>
      <c r="DKT384" s="63"/>
      <c r="DKU384" s="63"/>
      <c r="DKV384" s="63"/>
      <c r="DKW384" s="63"/>
      <c r="DKX384" s="63"/>
      <c r="DKY384" s="63"/>
      <c r="DKZ384" s="63"/>
      <c r="DLA384" s="63"/>
      <c r="DLB384" s="63"/>
      <c r="DLC384" s="63"/>
      <c r="DLD384" s="63"/>
      <c r="DLE384" s="63"/>
      <c r="DLF384" s="63"/>
      <c r="DLG384" s="63"/>
      <c r="DLH384" s="63"/>
      <c r="DLI384" s="63"/>
      <c r="DLJ384" s="63"/>
      <c r="DLK384" s="63"/>
      <c r="DLL384" s="63"/>
      <c r="DLM384" s="63"/>
      <c r="DLN384" s="63"/>
      <c r="DLO384" s="63"/>
      <c r="DLP384" s="63"/>
      <c r="DLQ384" s="63"/>
      <c r="DLR384" s="63"/>
      <c r="DLS384" s="63"/>
      <c r="DLT384" s="63"/>
      <c r="DLU384" s="63"/>
      <c r="DLV384" s="63"/>
      <c r="DLW384" s="63"/>
      <c r="DLX384" s="63"/>
      <c r="DLY384" s="63"/>
      <c r="DLZ384" s="63"/>
      <c r="DMA384" s="63"/>
      <c r="DMB384" s="63"/>
      <c r="DMC384" s="63"/>
      <c r="DMD384" s="63"/>
      <c r="DME384" s="63"/>
      <c r="DMF384" s="63"/>
      <c r="DMG384" s="63"/>
      <c r="DMH384" s="63"/>
      <c r="DMI384" s="63"/>
      <c r="DMJ384" s="63"/>
      <c r="DMK384" s="63"/>
      <c r="DML384" s="63"/>
      <c r="DMM384" s="63"/>
      <c r="DMN384" s="63"/>
      <c r="DMO384" s="63"/>
      <c r="DMP384" s="63"/>
      <c r="DMQ384" s="63"/>
      <c r="DMR384" s="63"/>
      <c r="DMS384" s="63"/>
      <c r="DMT384" s="63"/>
      <c r="DMU384" s="63"/>
      <c r="DMV384" s="63"/>
      <c r="DMW384" s="63"/>
      <c r="DMX384" s="63"/>
      <c r="DMY384" s="63"/>
      <c r="DMZ384" s="63"/>
      <c r="DNA384" s="63"/>
      <c r="DNB384" s="63"/>
      <c r="DNC384" s="63"/>
      <c r="DND384" s="63"/>
      <c r="DNE384" s="63"/>
      <c r="DNF384" s="63"/>
      <c r="DNG384" s="63"/>
      <c r="DNH384" s="63"/>
      <c r="DNI384" s="63"/>
      <c r="DNJ384" s="63"/>
      <c r="DNK384" s="63"/>
      <c r="DNL384" s="63"/>
      <c r="DNM384" s="63"/>
      <c r="DNN384" s="63"/>
      <c r="DNO384" s="63"/>
      <c r="DNP384" s="63"/>
      <c r="DNQ384" s="63"/>
      <c r="DNR384" s="63"/>
      <c r="DNS384" s="63"/>
      <c r="DNT384" s="63"/>
      <c r="DNU384" s="63"/>
      <c r="DNV384" s="63"/>
      <c r="DNW384" s="63"/>
      <c r="DNX384" s="63"/>
      <c r="DNY384" s="63"/>
      <c r="DNZ384" s="63"/>
      <c r="DOA384" s="63"/>
      <c r="DOB384" s="63"/>
      <c r="DOC384" s="63"/>
      <c r="DOD384" s="63"/>
      <c r="DOE384" s="63"/>
      <c r="DOF384" s="63"/>
      <c r="DOG384" s="63"/>
      <c r="DOH384" s="63"/>
      <c r="DOI384" s="63"/>
      <c r="DOJ384" s="63"/>
      <c r="DOK384" s="63"/>
      <c r="DOL384" s="63"/>
      <c r="DOM384" s="63"/>
      <c r="DON384" s="63"/>
      <c r="DOO384" s="63"/>
      <c r="DOP384" s="63"/>
      <c r="DOQ384" s="63"/>
      <c r="DOR384" s="63"/>
      <c r="DOS384" s="63"/>
      <c r="DOT384" s="63"/>
      <c r="DOU384" s="63"/>
      <c r="DOV384" s="63"/>
      <c r="DOW384" s="63"/>
      <c r="DOX384" s="63"/>
      <c r="DOY384" s="63"/>
      <c r="DOZ384" s="63"/>
      <c r="DPA384" s="63"/>
      <c r="DPB384" s="63"/>
      <c r="DPC384" s="63"/>
      <c r="DPD384" s="63"/>
      <c r="DPE384" s="63"/>
      <c r="DPF384" s="63"/>
      <c r="DPG384" s="63"/>
      <c r="DPH384" s="63"/>
      <c r="DPI384" s="63"/>
      <c r="DPJ384" s="63"/>
      <c r="DPK384" s="63"/>
      <c r="DPL384" s="63"/>
      <c r="DPM384" s="63"/>
      <c r="DPN384" s="63"/>
      <c r="DPO384" s="63"/>
      <c r="DPP384" s="63"/>
      <c r="DPQ384" s="63"/>
      <c r="DPR384" s="63"/>
      <c r="DPS384" s="63"/>
      <c r="DPT384" s="63"/>
      <c r="DPU384" s="63"/>
      <c r="DPV384" s="63"/>
      <c r="DPW384" s="63"/>
      <c r="DPX384" s="63"/>
      <c r="DPY384" s="63"/>
      <c r="DPZ384" s="63"/>
      <c r="DQA384" s="63"/>
      <c r="DQB384" s="63"/>
      <c r="DQC384" s="63"/>
      <c r="DQD384" s="63"/>
      <c r="DQE384" s="63"/>
      <c r="DQF384" s="63"/>
      <c r="DQG384" s="63"/>
      <c r="DQH384" s="63"/>
      <c r="DQI384" s="63"/>
      <c r="DQJ384" s="63"/>
      <c r="DQK384" s="63"/>
      <c r="DQL384" s="63"/>
      <c r="DQM384" s="63"/>
      <c r="DQN384" s="63"/>
      <c r="DQO384" s="63"/>
      <c r="DQP384" s="63"/>
      <c r="DQQ384" s="63"/>
      <c r="DQR384" s="63"/>
      <c r="DQS384" s="63"/>
      <c r="DQT384" s="63"/>
      <c r="DQU384" s="63"/>
      <c r="DQV384" s="63"/>
      <c r="DQW384" s="63"/>
      <c r="DQX384" s="63"/>
      <c r="DQY384" s="63"/>
      <c r="DQZ384" s="63"/>
      <c r="DRA384" s="63"/>
      <c r="DRB384" s="63"/>
      <c r="DRC384" s="63"/>
      <c r="DRD384" s="63"/>
      <c r="DRE384" s="63"/>
      <c r="DRF384" s="63"/>
      <c r="DRG384" s="63"/>
      <c r="DRH384" s="63"/>
      <c r="DRI384" s="63"/>
      <c r="DRJ384" s="63"/>
      <c r="DRK384" s="63"/>
      <c r="DRL384" s="63"/>
      <c r="DRM384" s="63"/>
      <c r="DRN384" s="63"/>
      <c r="DRO384" s="63"/>
      <c r="DRP384" s="63"/>
      <c r="DRQ384" s="63"/>
      <c r="DRR384" s="63"/>
      <c r="DRS384" s="63"/>
      <c r="DRT384" s="63"/>
      <c r="DRU384" s="63"/>
      <c r="DRV384" s="63"/>
      <c r="DRW384" s="63"/>
      <c r="DRX384" s="63"/>
      <c r="DRY384" s="63"/>
      <c r="DRZ384" s="63"/>
      <c r="DSA384" s="63"/>
      <c r="DSB384" s="63"/>
      <c r="DSC384" s="63"/>
      <c r="DSD384" s="63"/>
      <c r="DSE384" s="63"/>
      <c r="DSF384" s="63"/>
      <c r="DSG384" s="63"/>
      <c r="DSH384" s="63"/>
      <c r="DSI384" s="63"/>
      <c r="DSJ384" s="63"/>
      <c r="DSK384" s="63"/>
      <c r="DSL384" s="63"/>
      <c r="DSM384" s="63"/>
      <c r="DSN384" s="63"/>
      <c r="DSO384" s="63"/>
      <c r="DSP384" s="63"/>
      <c r="DSQ384" s="63"/>
      <c r="DSR384" s="63"/>
      <c r="DSS384" s="63"/>
      <c r="DST384" s="63"/>
      <c r="DSU384" s="63"/>
      <c r="DSV384" s="63"/>
      <c r="DSW384" s="63"/>
      <c r="DSX384" s="63"/>
      <c r="DSY384" s="63"/>
      <c r="DSZ384" s="63"/>
      <c r="DTA384" s="63"/>
      <c r="DTB384" s="63"/>
      <c r="DTC384" s="63"/>
      <c r="DTD384" s="63"/>
      <c r="DTE384" s="63"/>
      <c r="DTF384" s="63"/>
      <c r="DTG384" s="63"/>
      <c r="DTH384" s="63"/>
      <c r="DTI384" s="63"/>
      <c r="DTJ384" s="63"/>
      <c r="DTK384" s="63"/>
      <c r="DTL384" s="63"/>
      <c r="DTM384" s="63"/>
      <c r="DTN384" s="63"/>
      <c r="DTO384" s="63"/>
      <c r="DTP384" s="63"/>
      <c r="DTQ384" s="63"/>
      <c r="DTR384" s="63"/>
      <c r="DTS384" s="63"/>
      <c r="DTT384" s="63"/>
      <c r="DTU384" s="63"/>
      <c r="DTV384" s="63"/>
      <c r="DTW384" s="63"/>
      <c r="DTX384" s="63"/>
      <c r="DTY384" s="63"/>
      <c r="DTZ384" s="63"/>
      <c r="DUA384" s="63"/>
      <c r="DUB384" s="63"/>
      <c r="DUC384" s="63"/>
      <c r="DUD384" s="63"/>
      <c r="DUE384" s="63"/>
      <c r="DUF384" s="63"/>
      <c r="DUG384" s="63"/>
      <c r="DUH384" s="63"/>
      <c r="DUI384" s="63"/>
      <c r="DUJ384" s="63"/>
      <c r="DUK384" s="63"/>
      <c r="DUL384" s="63"/>
      <c r="DUM384" s="63"/>
      <c r="DUN384" s="63"/>
      <c r="DUO384" s="63"/>
      <c r="DUP384" s="63"/>
      <c r="DUQ384" s="63"/>
      <c r="DUR384" s="63"/>
      <c r="DUS384" s="63"/>
      <c r="DUT384" s="63"/>
      <c r="DUU384" s="63"/>
      <c r="DUV384" s="63"/>
      <c r="DUW384" s="63"/>
      <c r="DUX384" s="63"/>
      <c r="DUY384" s="63"/>
      <c r="DUZ384" s="63"/>
      <c r="DVA384" s="63"/>
      <c r="DVB384" s="63"/>
      <c r="DVC384" s="63"/>
      <c r="DVD384" s="63"/>
      <c r="DVE384" s="63"/>
      <c r="DVF384" s="63"/>
      <c r="DVG384" s="63"/>
      <c r="DVH384" s="63"/>
      <c r="DVI384" s="63"/>
      <c r="DVJ384" s="63"/>
      <c r="DVK384" s="63"/>
      <c r="DVL384" s="63"/>
      <c r="DVM384" s="63"/>
      <c r="DVN384" s="63"/>
      <c r="DVO384" s="63"/>
      <c r="DVP384" s="63"/>
      <c r="DVQ384" s="63"/>
      <c r="DVR384" s="63"/>
      <c r="DVS384" s="63"/>
      <c r="DVT384" s="63"/>
      <c r="DVU384" s="63"/>
      <c r="DVV384" s="63"/>
      <c r="DVW384" s="63"/>
      <c r="DVX384" s="63"/>
      <c r="DVY384" s="63"/>
      <c r="DVZ384" s="63"/>
      <c r="DWA384" s="63"/>
      <c r="DWB384" s="63"/>
      <c r="DWC384" s="63"/>
      <c r="DWD384" s="63"/>
      <c r="DWE384" s="63"/>
      <c r="DWF384" s="63"/>
      <c r="DWG384" s="63"/>
      <c r="DWH384" s="63"/>
      <c r="DWI384" s="63"/>
      <c r="DWJ384" s="63"/>
      <c r="DWK384" s="63"/>
      <c r="DWL384" s="63"/>
      <c r="DWM384" s="63"/>
      <c r="DWN384" s="63"/>
      <c r="DWO384" s="63"/>
      <c r="DWP384" s="63"/>
      <c r="DWQ384" s="63"/>
      <c r="DWR384" s="63"/>
      <c r="DWS384" s="63"/>
      <c r="DWT384" s="63"/>
      <c r="DWU384" s="63"/>
      <c r="DWV384" s="63"/>
      <c r="DWW384" s="63"/>
      <c r="DWX384" s="63"/>
      <c r="DWY384" s="63"/>
      <c r="DWZ384" s="63"/>
      <c r="DXA384" s="63"/>
      <c r="DXB384" s="63"/>
      <c r="DXC384" s="63"/>
      <c r="DXD384" s="63"/>
      <c r="DXE384" s="63"/>
      <c r="DXF384" s="63"/>
      <c r="DXG384" s="63"/>
      <c r="DXH384" s="63"/>
      <c r="DXI384" s="63"/>
      <c r="DXJ384" s="63"/>
      <c r="DXK384" s="63"/>
      <c r="DXL384" s="63"/>
      <c r="DXM384" s="63"/>
      <c r="DXN384" s="63"/>
      <c r="DXO384" s="63"/>
      <c r="DXP384" s="63"/>
      <c r="DXQ384" s="63"/>
      <c r="DXR384" s="63"/>
      <c r="DXS384" s="63"/>
      <c r="DXT384" s="63"/>
      <c r="DXU384" s="63"/>
      <c r="DXV384" s="63"/>
      <c r="DXW384" s="63"/>
      <c r="DXX384" s="63"/>
      <c r="DXY384" s="63"/>
      <c r="DXZ384" s="63"/>
      <c r="DYA384" s="63"/>
      <c r="DYB384" s="63"/>
      <c r="DYC384" s="63"/>
      <c r="DYD384" s="63"/>
      <c r="DYE384" s="63"/>
      <c r="DYF384" s="63"/>
      <c r="DYG384" s="63"/>
      <c r="DYH384" s="63"/>
      <c r="DYI384" s="63"/>
      <c r="DYJ384" s="63"/>
      <c r="DYK384" s="63"/>
      <c r="DYL384" s="63"/>
      <c r="DYM384" s="63"/>
      <c r="DYN384" s="63"/>
      <c r="DYO384" s="63"/>
      <c r="DYP384" s="63"/>
      <c r="DYQ384" s="63"/>
      <c r="DYR384" s="63"/>
      <c r="DYS384" s="63"/>
      <c r="DYT384" s="63"/>
      <c r="DYU384" s="63"/>
      <c r="DYV384" s="63"/>
      <c r="DYW384" s="63"/>
      <c r="DYX384" s="63"/>
      <c r="DYY384" s="63"/>
      <c r="DYZ384" s="63"/>
      <c r="DZA384" s="63"/>
      <c r="DZB384" s="63"/>
      <c r="DZC384" s="63"/>
      <c r="DZD384" s="63"/>
      <c r="DZE384" s="63"/>
      <c r="DZF384" s="63"/>
      <c r="DZG384" s="63"/>
      <c r="DZH384" s="63"/>
      <c r="DZI384" s="63"/>
      <c r="DZJ384" s="63"/>
      <c r="DZK384" s="63"/>
      <c r="DZL384" s="63"/>
      <c r="DZM384" s="63"/>
      <c r="DZN384" s="63"/>
      <c r="DZO384" s="63"/>
      <c r="DZP384" s="63"/>
      <c r="DZQ384" s="63"/>
      <c r="DZR384" s="63"/>
      <c r="DZS384" s="63"/>
      <c r="DZT384" s="63"/>
      <c r="DZU384" s="63"/>
      <c r="DZV384" s="63"/>
      <c r="DZW384" s="63"/>
      <c r="DZX384" s="63"/>
      <c r="DZY384" s="63"/>
      <c r="DZZ384" s="63"/>
      <c r="EAA384" s="63"/>
      <c r="EAB384" s="63"/>
      <c r="EAC384" s="63"/>
      <c r="EAD384" s="63"/>
      <c r="EAE384" s="63"/>
      <c r="EAF384" s="63"/>
      <c r="EAG384" s="63"/>
      <c r="EAH384" s="63"/>
      <c r="EAI384" s="63"/>
      <c r="EAJ384" s="63"/>
      <c r="EAK384" s="63"/>
      <c r="EAL384" s="63"/>
      <c r="EAM384" s="63"/>
      <c r="EAN384" s="63"/>
      <c r="EAO384" s="63"/>
      <c r="EAP384" s="63"/>
      <c r="EAQ384" s="63"/>
      <c r="EAR384" s="63"/>
      <c r="EAS384" s="63"/>
      <c r="EAT384" s="63"/>
      <c r="EAU384" s="63"/>
      <c r="EAV384" s="63"/>
      <c r="EAW384" s="63"/>
      <c r="EAX384" s="63"/>
      <c r="EAY384" s="63"/>
      <c r="EAZ384" s="63"/>
      <c r="EBA384" s="63"/>
      <c r="EBB384" s="63"/>
      <c r="EBC384" s="63"/>
      <c r="EBD384" s="63"/>
      <c r="EBE384" s="63"/>
      <c r="EBF384" s="63"/>
      <c r="EBG384" s="63"/>
      <c r="EBH384" s="63"/>
      <c r="EBI384" s="63"/>
      <c r="EBJ384" s="63"/>
      <c r="EBK384" s="63"/>
      <c r="EBL384" s="63"/>
      <c r="EBM384" s="63"/>
      <c r="EBN384" s="63"/>
      <c r="EBO384" s="63"/>
      <c r="EBP384" s="63"/>
      <c r="EBQ384" s="63"/>
      <c r="EBR384" s="63"/>
      <c r="EBS384" s="63"/>
      <c r="EBT384" s="63"/>
      <c r="EBU384" s="63"/>
      <c r="EBV384" s="63"/>
      <c r="EBW384" s="63"/>
      <c r="EBX384" s="63"/>
      <c r="EBY384" s="63"/>
      <c r="EBZ384" s="63"/>
      <c r="ECA384" s="63"/>
      <c r="ECB384" s="63"/>
      <c r="ECC384" s="63"/>
      <c r="ECD384" s="63"/>
      <c r="ECE384" s="63"/>
      <c r="ECF384" s="63"/>
      <c r="ECG384" s="63"/>
      <c r="ECH384" s="63"/>
      <c r="ECI384" s="63"/>
      <c r="ECJ384" s="63"/>
      <c r="ECK384" s="63"/>
      <c r="ECL384" s="63"/>
      <c r="ECM384" s="63"/>
      <c r="ECN384" s="63"/>
      <c r="ECO384" s="63"/>
      <c r="ECP384" s="63"/>
      <c r="ECQ384" s="63"/>
      <c r="ECR384" s="63"/>
      <c r="ECS384" s="63"/>
      <c r="ECT384" s="63"/>
      <c r="ECU384" s="63"/>
      <c r="ECV384" s="63"/>
      <c r="ECW384" s="63"/>
      <c r="ECX384" s="63"/>
      <c r="ECY384" s="63"/>
      <c r="ECZ384" s="63"/>
      <c r="EDA384" s="63"/>
      <c r="EDB384" s="63"/>
      <c r="EDC384" s="63"/>
      <c r="EDD384" s="63"/>
      <c r="EDE384" s="63"/>
      <c r="EDF384" s="63"/>
      <c r="EDG384" s="63"/>
      <c r="EDH384" s="63"/>
      <c r="EDI384" s="63"/>
      <c r="EDJ384" s="63"/>
      <c r="EDK384" s="63"/>
      <c r="EDL384" s="63"/>
      <c r="EDM384" s="63"/>
      <c r="EDN384" s="63"/>
      <c r="EDO384" s="63"/>
      <c r="EDP384" s="63"/>
      <c r="EDQ384" s="63"/>
      <c r="EDR384" s="63"/>
      <c r="EDS384" s="63"/>
      <c r="EDT384" s="63"/>
      <c r="EDU384" s="63"/>
      <c r="EDV384" s="63"/>
      <c r="EDW384" s="63"/>
      <c r="EDX384" s="63"/>
      <c r="EDY384" s="63"/>
      <c r="EDZ384" s="63"/>
      <c r="EEA384" s="63"/>
      <c r="EEB384" s="63"/>
      <c r="EEC384" s="63"/>
      <c r="EED384" s="63"/>
      <c r="EEE384" s="63"/>
      <c r="EEF384" s="63"/>
      <c r="EEG384" s="63"/>
      <c r="EEH384" s="63"/>
      <c r="EEI384" s="63"/>
      <c r="EEJ384" s="63"/>
      <c r="EEK384" s="63"/>
      <c r="EEL384" s="63"/>
      <c r="EEM384" s="63"/>
      <c r="EEN384" s="63"/>
      <c r="EEO384" s="63"/>
      <c r="EEP384" s="63"/>
      <c r="EEQ384" s="63"/>
      <c r="EER384" s="63"/>
      <c r="EES384" s="63"/>
      <c r="EET384" s="63"/>
      <c r="EEU384" s="63"/>
      <c r="EEV384" s="63"/>
      <c r="EEW384" s="63"/>
      <c r="EEX384" s="63"/>
      <c r="EEY384" s="63"/>
      <c r="EEZ384" s="63"/>
      <c r="EFA384" s="63"/>
      <c r="EFB384" s="63"/>
      <c r="EFC384" s="63"/>
      <c r="EFD384" s="63"/>
      <c r="EFE384" s="63"/>
      <c r="EFF384" s="63"/>
      <c r="EFG384" s="63"/>
      <c r="EFH384" s="63"/>
      <c r="EFI384" s="63"/>
      <c r="EFJ384" s="63"/>
      <c r="EFK384" s="63"/>
      <c r="EFL384" s="63"/>
      <c r="EFM384" s="63"/>
      <c r="EFN384" s="63"/>
      <c r="EFO384" s="63"/>
      <c r="EFP384" s="63"/>
      <c r="EFQ384" s="63"/>
      <c r="EFR384" s="63"/>
      <c r="EFS384" s="63"/>
      <c r="EFT384" s="63"/>
      <c r="EFU384" s="63"/>
      <c r="EFV384" s="63"/>
      <c r="EFW384" s="63"/>
      <c r="EFX384" s="63"/>
      <c r="EFY384" s="63"/>
      <c r="EFZ384" s="63"/>
      <c r="EGA384" s="63"/>
      <c r="EGB384" s="63"/>
      <c r="EGC384" s="63"/>
      <c r="EGD384" s="63"/>
      <c r="EGE384" s="63"/>
      <c r="EGF384" s="63"/>
      <c r="EGG384" s="63"/>
      <c r="EGH384" s="63"/>
      <c r="EGI384" s="63"/>
      <c r="EGJ384" s="63"/>
      <c r="EGK384" s="63"/>
      <c r="EGL384" s="63"/>
      <c r="EGM384" s="63"/>
      <c r="EGN384" s="63"/>
      <c r="EGO384" s="63"/>
      <c r="EGP384" s="63"/>
      <c r="EGQ384" s="63"/>
      <c r="EGR384" s="63"/>
      <c r="EGS384" s="63"/>
      <c r="EGT384" s="63"/>
      <c r="EGU384" s="63"/>
      <c r="EGV384" s="63"/>
      <c r="EGW384" s="63"/>
      <c r="EGX384" s="63"/>
      <c r="EGY384" s="63"/>
      <c r="EGZ384" s="63"/>
      <c r="EHA384" s="63"/>
      <c r="EHB384" s="63"/>
      <c r="EHC384" s="63"/>
      <c r="EHD384" s="63"/>
      <c r="EHE384" s="63"/>
      <c r="EHF384" s="63"/>
      <c r="EHG384" s="63"/>
      <c r="EHH384" s="63"/>
      <c r="EHI384" s="63"/>
      <c r="EHJ384" s="63"/>
      <c r="EHK384" s="63"/>
      <c r="EHL384" s="63"/>
      <c r="EHM384" s="63"/>
      <c r="EHN384" s="63"/>
      <c r="EHO384" s="63"/>
      <c r="EHP384" s="63"/>
      <c r="EHQ384" s="63"/>
      <c r="EHR384" s="63"/>
      <c r="EHS384" s="63"/>
      <c r="EHT384" s="63"/>
      <c r="EHU384" s="63"/>
      <c r="EHV384" s="63"/>
      <c r="EHW384" s="63"/>
      <c r="EHX384" s="63"/>
      <c r="EHY384" s="63"/>
      <c r="EHZ384" s="63"/>
      <c r="EIA384" s="63"/>
      <c r="EIB384" s="63"/>
      <c r="EIC384" s="63"/>
      <c r="EID384" s="63"/>
      <c r="EIE384" s="63"/>
      <c r="EIF384" s="63"/>
      <c r="EIG384" s="63"/>
      <c r="EIH384" s="63"/>
      <c r="EII384" s="63"/>
      <c r="EIJ384" s="63"/>
      <c r="EIK384" s="63"/>
      <c r="EIL384" s="63"/>
      <c r="EIM384" s="63"/>
      <c r="EIN384" s="63"/>
      <c r="EIO384" s="63"/>
      <c r="EIP384" s="63"/>
      <c r="EIQ384" s="63"/>
      <c r="EIR384" s="63"/>
      <c r="EIS384" s="63"/>
      <c r="EIT384" s="63"/>
      <c r="EIU384" s="63"/>
      <c r="EIV384" s="63"/>
      <c r="EIW384" s="63"/>
      <c r="EIX384" s="63"/>
      <c r="EIY384" s="63"/>
      <c r="EIZ384" s="63"/>
      <c r="EJA384" s="63"/>
      <c r="EJB384" s="63"/>
      <c r="EJC384" s="63"/>
      <c r="EJD384" s="63"/>
      <c r="EJE384" s="63"/>
      <c r="EJF384" s="63"/>
      <c r="EJG384" s="63"/>
      <c r="EJH384" s="63"/>
      <c r="EJI384" s="63"/>
      <c r="EJJ384" s="63"/>
      <c r="EJK384" s="63"/>
      <c r="EJL384" s="63"/>
      <c r="EJM384" s="63"/>
      <c r="EJN384" s="63"/>
      <c r="EJO384" s="63"/>
      <c r="EJP384" s="63"/>
      <c r="EJQ384" s="63"/>
      <c r="EJR384" s="63"/>
      <c r="EJS384" s="63"/>
      <c r="EJT384" s="63"/>
      <c r="EJU384" s="63"/>
      <c r="EJV384" s="63"/>
      <c r="EJW384" s="63"/>
      <c r="EJX384" s="63"/>
      <c r="EJY384" s="63"/>
      <c r="EJZ384" s="63"/>
      <c r="EKA384" s="63"/>
      <c r="EKB384" s="63"/>
      <c r="EKC384" s="63"/>
      <c r="EKD384" s="63"/>
      <c r="EKE384" s="63"/>
      <c r="EKF384" s="63"/>
      <c r="EKG384" s="63"/>
      <c r="EKH384" s="63"/>
      <c r="EKI384" s="63"/>
      <c r="EKJ384" s="63"/>
      <c r="EKK384" s="63"/>
      <c r="EKL384" s="63"/>
      <c r="EKM384" s="63"/>
      <c r="EKN384" s="63"/>
      <c r="EKO384" s="63"/>
      <c r="EKP384" s="63"/>
      <c r="EKQ384" s="63"/>
      <c r="EKR384" s="63"/>
      <c r="EKS384" s="63"/>
      <c r="EKT384" s="63"/>
      <c r="EKU384" s="63"/>
      <c r="EKV384" s="63"/>
      <c r="EKW384" s="63"/>
      <c r="EKX384" s="63"/>
      <c r="EKY384" s="63"/>
      <c r="EKZ384" s="63"/>
      <c r="ELA384" s="63"/>
      <c r="ELB384" s="63"/>
      <c r="ELC384" s="63"/>
      <c r="ELD384" s="63"/>
      <c r="ELE384" s="63"/>
      <c r="ELF384" s="63"/>
      <c r="ELG384" s="63"/>
      <c r="ELH384" s="63"/>
      <c r="ELI384" s="63"/>
      <c r="ELJ384" s="63"/>
      <c r="ELK384" s="63"/>
      <c r="ELL384" s="63"/>
      <c r="ELM384" s="63"/>
      <c r="ELN384" s="63"/>
      <c r="ELO384" s="63"/>
      <c r="ELP384" s="63"/>
      <c r="ELQ384" s="63"/>
      <c r="ELR384" s="63"/>
      <c r="ELS384" s="63"/>
      <c r="ELT384" s="63"/>
      <c r="ELU384" s="63"/>
      <c r="ELV384" s="63"/>
      <c r="ELW384" s="63"/>
      <c r="ELX384" s="63"/>
      <c r="ELY384" s="63"/>
      <c r="ELZ384" s="63"/>
      <c r="EMA384" s="63"/>
      <c r="EMB384" s="63"/>
      <c r="EMC384" s="63"/>
      <c r="EMD384" s="63"/>
      <c r="EME384" s="63"/>
      <c r="EMF384" s="63"/>
      <c r="EMG384" s="63"/>
      <c r="EMH384" s="63"/>
      <c r="EMI384" s="63"/>
      <c r="EMJ384" s="63"/>
      <c r="EMK384" s="63"/>
      <c r="EML384" s="63"/>
      <c r="EMM384" s="63"/>
      <c r="EMN384" s="63"/>
      <c r="EMO384" s="63"/>
      <c r="EMP384" s="63"/>
      <c r="EMQ384" s="63"/>
      <c r="EMR384" s="63"/>
      <c r="EMS384" s="63"/>
      <c r="EMT384" s="63"/>
      <c r="EMU384" s="63"/>
      <c r="EMV384" s="63"/>
      <c r="EMW384" s="63"/>
      <c r="EMX384" s="63"/>
      <c r="EMY384" s="63"/>
      <c r="EMZ384" s="63"/>
      <c r="ENA384" s="63"/>
      <c r="ENB384" s="63"/>
      <c r="ENC384" s="63"/>
      <c r="END384" s="63"/>
      <c r="ENE384" s="63"/>
      <c r="ENF384" s="63"/>
      <c r="ENG384" s="63"/>
      <c r="ENH384" s="63"/>
      <c r="ENI384" s="63"/>
      <c r="ENJ384" s="63"/>
      <c r="ENK384" s="63"/>
      <c r="ENL384" s="63"/>
      <c r="ENM384" s="63"/>
      <c r="ENN384" s="63"/>
      <c r="ENO384" s="63"/>
      <c r="ENP384" s="63"/>
      <c r="ENQ384" s="63"/>
      <c r="ENR384" s="63"/>
      <c r="ENS384" s="63"/>
      <c r="ENT384" s="63"/>
      <c r="ENU384" s="63"/>
      <c r="ENV384" s="63"/>
      <c r="ENW384" s="63"/>
      <c r="ENX384" s="63"/>
      <c r="ENY384" s="63"/>
      <c r="ENZ384" s="63"/>
      <c r="EOA384" s="63"/>
      <c r="EOB384" s="63"/>
      <c r="EOC384" s="63"/>
      <c r="EOD384" s="63"/>
      <c r="EOE384" s="63"/>
      <c r="EOF384" s="63"/>
      <c r="EOG384" s="63"/>
      <c r="EOH384" s="63"/>
      <c r="EOI384" s="63"/>
      <c r="EOJ384" s="63"/>
      <c r="EOK384" s="63"/>
      <c r="EOL384" s="63"/>
      <c r="EOM384" s="63"/>
      <c r="EON384" s="63"/>
      <c r="EOO384" s="63"/>
      <c r="EOP384" s="63"/>
      <c r="EOQ384" s="63"/>
      <c r="EOR384" s="63"/>
      <c r="EOS384" s="63"/>
      <c r="EOT384" s="63"/>
      <c r="EOU384" s="63"/>
      <c r="EOV384" s="63"/>
      <c r="EOW384" s="63"/>
      <c r="EOX384" s="63"/>
      <c r="EOY384" s="63"/>
      <c r="EOZ384" s="63"/>
      <c r="EPA384" s="63"/>
      <c r="EPB384" s="63"/>
      <c r="EPC384" s="63"/>
      <c r="EPD384" s="63"/>
      <c r="EPE384" s="63"/>
      <c r="EPF384" s="63"/>
      <c r="EPG384" s="63"/>
      <c r="EPH384" s="63"/>
      <c r="EPI384" s="63"/>
      <c r="EPJ384" s="63"/>
      <c r="EPK384" s="63"/>
      <c r="EPL384" s="63"/>
      <c r="EPM384" s="63"/>
      <c r="EPN384" s="63"/>
      <c r="EPO384" s="63"/>
      <c r="EPP384" s="63"/>
      <c r="EPQ384" s="63"/>
      <c r="EPR384" s="63"/>
      <c r="EPS384" s="63"/>
      <c r="EPT384" s="63"/>
      <c r="EPU384" s="63"/>
      <c r="EPV384" s="63"/>
      <c r="EPW384" s="63"/>
      <c r="EPX384" s="63"/>
      <c r="EPY384" s="63"/>
      <c r="EPZ384" s="63"/>
      <c r="EQA384" s="63"/>
      <c r="EQB384" s="63"/>
      <c r="EQC384" s="63"/>
      <c r="EQD384" s="63"/>
      <c r="EQE384" s="63"/>
      <c r="EQF384" s="63"/>
      <c r="EQG384" s="63"/>
      <c r="EQH384" s="63"/>
      <c r="EQI384" s="63"/>
      <c r="EQJ384" s="63"/>
      <c r="EQK384" s="63"/>
      <c r="EQL384" s="63"/>
      <c r="EQM384" s="63"/>
      <c r="EQN384" s="63"/>
      <c r="EQO384" s="63"/>
      <c r="EQP384" s="63"/>
      <c r="EQQ384" s="63"/>
      <c r="EQR384" s="63"/>
      <c r="EQS384" s="63"/>
      <c r="EQT384" s="63"/>
      <c r="EQU384" s="63"/>
      <c r="EQV384" s="63"/>
      <c r="EQW384" s="63"/>
      <c r="EQX384" s="63"/>
      <c r="EQY384" s="63"/>
      <c r="EQZ384" s="63"/>
      <c r="ERA384" s="63"/>
      <c r="ERB384" s="63"/>
      <c r="ERC384" s="63"/>
      <c r="ERD384" s="63"/>
      <c r="ERE384" s="63"/>
      <c r="ERF384" s="63"/>
      <c r="ERG384" s="63"/>
      <c r="ERH384" s="63"/>
      <c r="ERI384" s="63"/>
      <c r="ERJ384" s="63"/>
      <c r="ERK384" s="63"/>
      <c r="ERL384" s="63"/>
      <c r="ERM384" s="63"/>
      <c r="ERN384" s="63"/>
      <c r="ERO384" s="63"/>
      <c r="ERP384" s="63"/>
      <c r="ERQ384" s="63"/>
      <c r="ERR384" s="63"/>
      <c r="ERS384" s="63"/>
      <c r="ERT384" s="63"/>
      <c r="ERU384" s="63"/>
      <c r="ERV384" s="63"/>
      <c r="ERW384" s="63"/>
      <c r="ERX384" s="63"/>
      <c r="ERY384" s="63"/>
      <c r="ERZ384" s="63"/>
      <c r="ESA384" s="63"/>
      <c r="ESB384" s="63"/>
      <c r="ESC384" s="63"/>
      <c r="ESD384" s="63"/>
      <c r="ESE384" s="63"/>
      <c r="ESF384" s="63"/>
      <c r="ESG384" s="63"/>
      <c r="ESH384" s="63"/>
      <c r="ESI384" s="63"/>
      <c r="ESJ384" s="63"/>
      <c r="ESK384" s="63"/>
      <c r="ESL384" s="63"/>
      <c r="ESM384" s="63"/>
      <c r="ESN384" s="63"/>
      <c r="ESO384" s="63"/>
      <c r="ESP384" s="63"/>
      <c r="ESQ384" s="63"/>
      <c r="ESR384" s="63"/>
      <c r="ESS384" s="63"/>
      <c r="EST384" s="63"/>
      <c r="ESU384" s="63"/>
      <c r="ESV384" s="63"/>
      <c r="ESW384" s="63"/>
      <c r="ESX384" s="63"/>
      <c r="ESY384" s="63"/>
      <c r="ESZ384" s="63"/>
      <c r="ETA384" s="63"/>
      <c r="ETB384" s="63"/>
      <c r="ETC384" s="63"/>
      <c r="ETD384" s="63"/>
      <c r="ETE384" s="63"/>
      <c r="ETF384" s="63"/>
      <c r="ETG384" s="63"/>
      <c r="ETH384" s="63"/>
      <c r="ETI384" s="63"/>
      <c r="ETJ384" s="63"/>
      <c r="ETK384" s="63"/>
      <c r="ETL384" s="63"/>
      <c r="ETM384" s="63"/>
      <c r="ETN384" s="63"/>
      <c r="ETO384" s="63"/>
      <c r="ETP384" s="63"/>
      <c r="ETQ384" s="63"/>
      <c r="ETR384" s="63"/>
      <c r="ETS384" s="63"/>
      <c r="ETT384" s="63"/>
      <c r="ETU384" s="63"/>
      <c r="ETV384" s="63"/>
      <c r="ETW384" s="63"/>
      <c r="ETX384" s="63"/>
      <c r="ETY384" s="63"/>
      <c r="ETZ384" s="63"/>
      <c r="EUA384" s="63"/>
      <c r="EUB384" s="63"/>
      <c r="EUC384" s="63"/>
      <c r="EUD384" s="63"/>
      <c r="EUE384" s="63"/>
      <c r="EUF384" s="63"/>
      <c r="EUG384" s="63"/>
      <c r="EUH384" s="63"/>
      <c r="EUI384" s="63"/>
      <c r="EUJ384" s="63"/>
      <c r="EUK384" s="63"/>
      <c r="EUL384" s="63"/>
      <c r="EUM384" s="63"/>
      <c r="EUN384" s="63"/>
      <c r="EUO384" s="63"/>
      <c r="EUP384" s="63"/>
      <c r="EUQ384" s="63"/>
      <c r="EUR384" s="63"/>
      <c r="EUS384" s="63"/>
      <c r="EUT384" s="63"/>
      <c r="EUU384" s="63"/>
      <c r="EUV384" s="63"/>
      <c r="EUW384" s="63"/>
      <c r="EUX384" s="63"/>
      <c r="EUY384" s="63"/>
      <c r="EUZ384" s="63"/>
      <c r="EVA384" s="63"/>
      <c r="EVB384" s="63"/>
      <c r="EVC384" s="63"/>
      <c r="EVD384" s="63"/>
      <c r="EVE384" s="63"/>
      <c r="EVF384" s="63"/>
      <c r="EVG384" s="63"/>
      <c r="EVH384" s="63"/>
      <c r="EVI384" s="63"/>
      <c r="EVJ384" s="63"/>
      <c r="EVK384" s="63"/>
      <c r="EVL384" s="63"/>
      <c r="EVM384" s="63"/>
      <c r="EVN384" s="63"/>
      <c r="EVO384" s="63"/>
      <c r="EVP384" s="63"/>
      <c r="EVQ384" s="63"/>
      <c r="EVR384" s="63"/>
      <c r="EVS384" s="63"/>
      <c r="EVT384" s="63"/>
      <c r="EVU384" s="63"/>
      <c r="EVV384" s="63"/>
      <c r="EVW384" s="63"/>
      <c r="EVX384" s="63"/>
      <c r="EVY384" s="63"/>
      <c r="EVZ384" s="63"/>
      <c r="EWA384" s="63"/>
      <c r="EWB384" s="63"/>
      <c r="EWC384" s="63"/>
      <c r="EWD384" s="63"/>
      <c r="EWE384" s="63"/>
      <c r="EWF384" s="63"/>
      <c r="EWG384" s="63"/>
      <c r="EWH384" s="63"/>
      <c r="EWI384" s="63"/>
      <c r="EWJ384" s="63"/>
      <c r="EWK384" s="63"/>
      <c r="EWL384" s="63"/>
      <c r="EWM384" s="63"/>
      <c r="EWN384" s="63"/>
      <c r="EWO384" s="63"/>
      <c r="EWP384" s="63"/>
      <c r="EWQ384" s="63"/>
      <c r="EWR384" s="63"/>
      <c r="EWS384" s="63"/>
      <c r="EWT384" s="63"/>
      <c r="EWU384" s="63"/>
      <c r="EWV384" s="63"/>
      <c r="EWW384" s="63"/>
      <c r="EWX384" s="63"/>
      <c r="EWY384" s="63"/>
      <c r="EWZ384" s="63"/>
      <c r="EXA384" s="63"/>
      <c r="EXB384" s="63"/>
      <c r="EXC384" s="63"/>
      <c r="EXD384" s="63"/>
      <c r="EXE384" s="63"/>
      <c r="EXF384" s="63"/>
      <c r="EXG384" s="63"/>
      <c r="EXH384" s="63"/>
      <c r="EXI384" s="63"/>
      <c r="EXJ384" s="63"/>
      <c r="EXK384" s="63"/>
      <c r="EXL384" s="63"/>
      <c r="EXM384" s="63"/>
      <c r="EXN384" s="63"/>
      <c r="EXO384" s="63"/>
      <c r="EXP384" s="63"/>
      <c r="EXQ384" s="63"/>
      <c r="EXR384" s="63"/>
      <c r="EXS384" s="63"/>
      <c r="EXT384" s="63"/>
      <c r="EXU384" s="63"/>
      <c r="EXV384" s="63"/>
      <c r="EXW384" s="63"/>
      <c r="EXX384" s="63"/>
      <c r="EXY384" s="63"/>
      <c r="EXZ384" s="63"/>
      <c r="EYA384" s="63"/>
      <c r="EYB384" s="63"/>
      <c r="EYC384" s="63"/>
      <c r="EYD384" s="63"/>
      <c r="EYE384" s="63"/>
      <c r="EYF384" s="63"/>
      <c r="EYG384" s="63"/>
      <c r="EYH384" s="63"/>
      <c r="EYI384" s="63"/>
      <c r="EYJ384" s="63"/>
      <c r="EYK384" s="63"/>
      <c r="EYL384" s="63"/>
      <c r="EYM384" s="63"/>
      <c r="EYN384" s="63"/>
      <c r="EYO384" s="63"/>
      <c r="EYP384" s="63"/>
      <c r="EYQ384" s="63"/>
      <c r="EYR384" s="63"/>
      <c r="EYS384" s="63"/>
      <c r="EYT384" s="63"/>
      <c r="EYU384" s="63"/>
      <c r="EYV384" s="63"/>
      <c r="EYW384" s="63"/>
      <c r="EYX384" s="63"/>
      <c r="EYY384" s="63"/>
      <c r="EYZ384" s="63"/>
      <c r="EZA384" s="63"/>
      <c r="EZB384" s="63"/>
      <c r="EZC384" s="63"/>
      <c r="EZD384" s="63"/>
      <c r="EZE384" s="63"/>
      <c r="EZF384" s="63"/>
      <c r="EZG384" s="63"/>
      <c r="EZH384" s="63"/>
      <c r="EZI384" s="63"/>
      <c r="EZJ384" s="63"/>
      <c r="EZK384" s="63"/>
      <c r="EZL384" s="63"/>
      <c r="EZM384" s="63"/>
      <c r="EZN384" s="63"/>
      <c r="EZO384" s="63"/>
      <c r="EZP384" s="63"/>
      <c r="EZQ384" s="63"/>
      <c r="EZR384" s="63"/>
      <c r="EZS384" s="63"/>
      <c r="EZT384" s="63"/>
      <c r="EZU384" s="63"/>
      <c r="EZV384" s="63"/>
      <c r="EZW384" s="63"/>
      <c r="EZX384" s="63"/>
      <c r="EZY384" s="63"/>
      <c r="EZZ384" s="63"/>
      <c r="FAA384" s="63"/>
      <c r="FAB384" s="63"/>
      <c r="FAC384" s="63"/>
      <c r="FAD384" s="63"/>
      <c r="FAE384" s="63"/>
      <c r="FAF384" s="63"/>
      <c r="FAG384" s="63"/>
      <c r="FAH384" s="63"/>
      <c r="FAI384" s="63"/>
      <c r="FAJ384" s="63"/>
      <c r="FAK384" s="63"/>
      <c r="FAL384" s="63"/>
      <c r="FAM384" s="63"/>
      <c r="FAN384" s="63"/>
      <c r="FAO384" s="63"/>
      <c r="FAP384" s="63"/>
      <c r="FAQ384" s="63"/>
      <c r="FAR384" s="63"/>
      <c r="FAS384" s="63"/>
      <c r="FAT384" s="63"/>
      <c r="FAU384" s="63"/>
      <c r="FAV384" s="63"/>
      <c r="FAW384" s="63"/>
      <c r="FAX384" s="63"/>
      <c r="FAY384" s="63"/>
      <c r="FAZ384" s="63"/>
      <c r="FBA384" s="63"/>
      <c r="FBB384" s="63"/>
      <c r="FBC384" s="63"/>
      <c r="FBD384" s="63"/>
      <c r="FBE384" s="63"/>
      <c r="FBF384" s="63"/>
      <c r="FBG384" s="63"/>
      <c r="FBH384" s="63"/>
      <c r="FBI384" s="63"/>
      <c r="FBJ384" s="63"/>
      <c r="FBK384" s="63"/>
      <c r="FBL384" s="63"/>
      <c r="FBM384" s="63"/>
      <c r="FBN384" s="63"/>
      <c r="FBO384" s="63"/>
      <c r="FBP384" s="63"/>
      <c r="FBQ384" s="63"/>
      <c r="FBR384" s="63"/>
      <c r="FBS384" s="63"/>
      <c r="FBT384" s="63"/>
      <c r="FBU384" s="63"/>
      <c r="FBV384" s="63"/>
      <c r="FBW384" s="63"/>
      <c r="FBX384" s="63"/>
      <c r="FBY384" s="63"/>
      <c r="FBZ384" s="63"/>
      <c r="FCA384" s="63"/>
      <c r="FCB384" s="63"/>
      <c r="FCC384" s="63"/>
      <c r="FCD384" s="63"/>
      <c r="FCE384" s="63"/>
      <c r="FCF384" s="63"/>
      <c r="FCG384" s="63"/>
      <c r="FCH384" s="63"/>
      <c r="FCI384" s="63"/>
      <c r="FCJ384" s="63"/>
      <c r="FCK384" s="63"/>
      <c r="FCL384" s="63"/>
      <c r="FCM384" s="63"/>
      <c r="FCN384" s="63"/>
      <c r="FCO384" s="63"/>
      <c r="FCP384" s="63"/>
      <c r="FCQ384" s="63"/>
      <c r="FCR384" s="63"/>
      <c r="FCS384" s="63"/>
      <c r="FCT384" s="63"/>
      <c r="FCU384" s="63"/>
      <c r="FCV384" s="63"/>
      <c r="FCW384" s="63"/>
      <c r="FCX384" s="63"/>
      <c r="FCY384" s="63"/>
      <c r="FCZ384" s="63"/>
      <c r="FDA384" s="63"/>
      <c r="FDB384" s="63"/>
      <c r="FDC384" s="63"/>
      <c r="FDD384" s="63"/>
      <c r="FDE384" s="63"/>
      <c r="FDF384" s="63"/>
      <c r="FDG384" s="63"/>
      <c r="FDH384" s="63"/>
      <c r="FDI384" s="63"/>
      <c r="FDJ384" s="63"/>
      <c r="FDK384" s="63"/>
      <c r="FDL384" s="63"/>
      <c r="FDM384" s="63"/>
      <c r="FDN384" s="63"/>
      <c r="FDO384" s="63"/>
      <c r="FDP384" s="63"/>
      <c r="FDQ384" s="63"/>
      <c r="FDR384" s="63"/>
      <c r="FDS384" s="63"/>
      <c r="FDT384" s="63"/>
      <c r="FDU384" s="63"/>
      <c r="FDV384" s="63"/>
      <c r="FDW384" s="63"/>
      <c r="FDX384" s="63"/>
      <c r="FDY384" s="63"/>
      <c r="FDZ384" s="63"/>
      <c r="FEA384" s="63"/>
      <c r="FEB384" s="63"/>
      <c r="FEC384" s="63"/>
      <c r="FED384" s="63"/>
      <c r="FEE384" s="63"/>
      <c r="FEF384" s="63"/>
      <c r="FEG384" s="63"/>
      <c r="FEH384" s="63"/>
      <c r="FEI384" s="63"/>
      <c r="FEJ384" s="63"/>
      <c r="FEK384" s="63"/>
      <c r="FEL384" s="63"/>
      <c r="FEM384" s="63"/>
      <c r="FEN384" s="63"/>
      <c r="FEO384" s="63"/>
      <c r="FEP384" s="63"/>
      <c r="FEQ384" s="63"/>
      <c r="FER384" s="63"/>
      <c r="FES384" s="63"/>
      <c r="FET384" s="63"/>
      <c r="FEU384" s="63"/>
      <c r="FEV384" s="63"/>
      <c r="FEW384" s="63"/>
      <c r="FEX384" s="63"/>
      <c r="FEY384" s="63"/>
      <c r="FEZ384" s="63"/>
      <c r="FFA384" s="63"/>
      <c r="FFB384" s="63"/>
      <c r="FFC384" s="63"/>
      <c r="FFD384" s="63"/>
      <c r="FFE384" s="63"/>
      <c r="FFF384" s="63"/>
      <c r="FFG384" s="63"/>
      <c r="FFH384" s="63"/>
      <c r="FFI384" s="63"/>
      <c r="FFJ384" s="63"/>
      <c r="FFK384" s="63"/>
      <c r="FFL384" s="63"/>
      <c r="FFM384" s="63"/>
      <c r="FFN384" s="63"/>
      <c r="FFO384" s="63"/>
      <c r="FFP384" s="63"/>
      <c r="FFQ384" s="63"/>
      <c r="FFR384" s="63"/>
      <c r="FFS384" s="63"/>
      <c r="FFT384" s="63"/>
      <c r="FFU384" s="63"/>
      <c r="FFV384" s="63"/>
      <c r="FFW384" s="63"/>
      <c r="FFX384" s="63"/>
      <c r="FFY384" s="63"/>
      <c r="FFZ384" s="63"/>
      <c r="FGA384" s="63"/>
      <c r="FGB384" s="63"/>
      <c r="FGC384" s="63"/>
      <c r="FGD384" s="63"/>
      <c r="FGE384" s="63"/>
      <c r="FGF384" s="63"/>
      <c r="FGG384" s="63"/>
      <c r="FGH384" s="63"/>
      <c r="FGI384" s="63"/>
      <c r="FGJ384" s="63"/>
      <c r="FGK384" s="63"/>
      <c r="FGL384" s="63"/>
      <c r="FGM384" s="63"/>
      <c r="FGN384" s="63"/>
      <c r="FGO384" s="63"/>
      <c r="FGP384" s="63"/>
      <c r="FGQ384" s="63"/>
      <c r="FGR384" s="63"/>
      <c r="FGS384" s="63"/>
      <c r="FGT384" s="63"/>
      <c r="FGU384" s="63"/>
      <c r="FGV384" s="63"/>
      <c r="FGW384" s="63"/>
      <c r="FGX384" s="63"/>
      <c r="FGY384" s="63"/>
      <c r="FGZ384" s="63"/>
      <c r="FHA384" s="63"/>
      <c r="FHB384" s="63"/>
      <c r="FHC384" s="63"/>
      <c r="FHD384" s="63"/>
      <c r="FHE384" s="63"/>
      <c r="FHF384" s="63"/>
      <c r="FHG384" s="63"/>
      <c r="FHH384" s="63"/>
      <c r="FHI384" s="63"/>
      <c r="FHJ384" s="63"/>
      <c r="FHK384" s="63"/>
      <c r="FHL384" s="63"/>
      <c r="FHM384" s="63"/>
      <c r="FHN384" s="63"/>
      <c r="FHO384" s="63"/>
      <c r="FHP384" s="63"/>
      <c r="FHQ384" s="63"/>
      <c r="FHR384" s="63"/>
      <c r="FHS384" s="63"/>
      <c r="FHT384" s="63"/>
      <c r="FHU384" s="63"/>
      <c r="FHV384" s="63"/>
      <c r="FHW384" s="63"/>
      <c r="FHX384" s="63"/>
      <c r="FHY384" s="63"/>
      <c r="FHZ384" s="63"/>
      <c r="FIA384" s="63"/>
      <c r="FIB384" s="63"/>
      <c r="FIC384" s="63"/>
      <c r="FID384" s="63"/>
      <c r="FIE384" s="63"/>
      <c r="FIF384" s="63"/>
      <c r="FIG384" s="63"/>
      <c r="FIH384" s="63"/>
      <c r="FII384" s="63"/>
      <c r="FIJ384" s="63"/>
      <c r="FIK384" s="63"/>
      <c r="FIL384" s="63"/>
      <c r="FIM384" s="63"/>
      <c r="FIN384" s="63"/>
      <c r="FIO384" s="63"/>
      <c r="FIP384" s="63"/>
      <c r="FIQ384" s="63"/>
      <c r="FIR384" s="63"/>
      <c r="FIS384" s="63"/>
      <c r="FIT384" s="63"/>
      <c r="FIU384" s="63"/>
      <c r="FIV384" s="63"/>
      <c r="FIW384" s="63"/>
      <c r="FIX384" s="63"/>
      <c r="FIY384" s="63"/>
      <c r="FIZ384" s="63"/>
      <c r="FJA384" s="63"/>
      <c r="FJB384" s="63"/>
      <c r="FJC384" s="63"/>
      <c r="FJD384" s="63"/>
      <c r="FJE384" s="63"/>
      <c r="FJF384" s="63"/>
      <c r="FJG384" s="63"/>
      <c r="FJH384" s="63"/>
      <c r="FJI384" s="63"/>
      <c r="FJJ384" s="63"/>
      <c r="FJK384" s="63"/>
      <c r="FJL384" s="63"/>
      <c r="FJM384" s="63"/>
      <c r="FJN384" s="63"/>
      <c r="FJO384" s="63"/>
      <c r="FJP384" s="63"/>
      <c r="FJQ384" s="63"/>
      <c r="FJR384" s="63"/>
      <c r="FJS384" s="63"/>
      <c r="FJT384" s="63"/>
      <c r="FJU384" s="63"/>
      <c r="FJV384" s="63"/>
      <c r="FJW384" s="63"/>
      <c r="FJX384" s="63"/>
      <c r="FJY384" s="63"/>
      <c r="FJZ384" s="63"/>
      <c r="FKA384" s="63"/>
      <c r="FKB384" s="63"/>
      <c r="FKC384" s="63"/>
      <c r="FKD384" s="63"/>
      <c r="FKE384" s="63"/>
      <c r="FKF384" s="63"/>
      <c r="FKG384" s="63"/>
      <c r="FKH384" s="63"/>
      <c r="FKI384" s="63"/>
      <c r="FKJ384" s="63"/>
      <c r="FKK384" s="63"/>
      <c r="FKL384" s="63"/>
      <c r="FKM384" s="63"/>
      <c r="FKN384" s="63"/>
      <c r="FKO384" s="63"/>
      <c r="FKP384" s="63"/>
      <c r="FKQ384" s="63"/>
      <c r="FKR384" s="63"/>
      <c r="FKS384" s="63"/>
      <c r="FKT384" s="63"/>
      <c r="FKU384" s="63"/>
      <c r="FKV384" s="63"/>
      <c r="FKW384" s="63"/>
      <c r="FKX384" s="63"/>
      <c r="FKY384" s="63"/>
      <c r="FKZ384" s="63"/>
      <c r="FLA384" s="63"/>
      <c r="FLB384" s="63"/>
      <c r="FLC384" s="63"/>
      <c r="FLD384" s="63"/>
      <c r="FLE384" s="63"/>
      <c r="FLF384" s="63"/>
      <c r="FLG384" s="63"/>
      <c r="FLH384" s="63"/>
      <c r="FLI384" s="63"/>
      <c r="FLJ384" s="63"/>
      <c r="FLK384" s="63"/>
      <c r="FLL384" s="63"/>
      <c r="FLM384" s="63"/>
      <c r="FLN384" s="63"/>
      <c r="FLO384" s="63"/>
      <c r="FLP384" s="63"/>
      <c r="FLQ384" s="63"/>
      <c r="FLR384" s="63"/>
      <c r="FLS384" s="63"/>
      <c r="FLT384" s="63"/>
      <c r="FLU384" s="63"/>
      <c r="FLV384" s="63"/>
      <c r="FLW384" s="63"/>
      <c r="FLX384" s="63"/>
      <c r="FLY384" s="63"/>
      <c r="FLZ384" s="63"/>
      <c r="FMA384" s="63"/>
      <c r="FMB384" s="63"/>
      <c r="FMC384" s="63"/>
      <c r="FMD384" s="63"/>
      <c r="FME384" s="63"/>
      <c r="FMF384" s="63"/>
      <c r="FMG384" s="63"/>
      <c r="FMH384" s="63"/>
      <c r="FMI384" s="63"/>
      <c r="FMJ384" s="63"/>
      <c r="FMK384" s="63"/>
      <c r="FML384" s="63"/>
      <c r="FMM384" s="63"/>
      <c r="FMN384" s="63"/>
      <c r="FMO384" s="63"/>
      <c r="FMP384" s="63"/>
      <c r="FMQ384" s="63"/>
      <c r="FMR384" s="63"/>
      <c r="FMS384" s="63"/>
      <c r="FMT384" s="63"/>
      <c r="FMU384" s="63"/>
      <c r="FMV384" s="63"/>
      <c r="FMW384" s="63"/>
      <c r="FMX384" s="63"/>
      <c r="FMY384" s="63"/>
      <c r="FMZ384" s="63"/>
      <c r="FNA384" s="63"/>
      <c r="FNB384" s="63"/>
      <c r="FNC384" s="63"/>
      <c r="FND384" s="63"/>
      <c r="FNE384" s="63"/>
      <c r="FNF384" s="63"/>
      <c r="FNG384" s="63"/>
      <c r="FNH384" s="63"/>
      <c r="FNI384" s="63"/>
      <c r="FNJ384" s="63"/>
      <c r="FNK384" s="63"/>
      <c r="FNL384" s="63"/>
      <c r="FNM384" s="63"/>
      <c r="FNN384" s="63"/>
      <c r="FNO384" s="63"/>
      <c r="FNP384" s="63"/>
      <c r="FNQ384" s="63"/>
      <c r="FNR384" s="63"/>
      <c r="FNS384" s="63"/>
      <c r="FNT384" s="63"/>
      <c r="FNU384" s="63"/>
      <c r="FNV384" s="63"/>
      <c r="FNW384" s="63"/>
      <c r="FNX384" s="63"/>
      <c r="FNY384" s="63"/>
      <c r="FNZ384" s="63"/>
      <c r="FOA384" s="63"/>
      <c r="FOB384" s="63"/>
      <c r="FOC384" s="63"/>
      <c r="FOD384" s="63"/>
      <c r="FOE384" s="63"/>
      <c r="FOF384" s="63"/>
      <c r="FOG384" s="63"/>
      <c r="FOH384" s="63"/>
      <c r="FOI384" s="63"/>
      <c r="FOJ384" s="63"/>
      <c r="FOK384" s="63"/>
      <c r="FOL384" s="63"/>
      <c r="FOM384" s="63"/>
      <c r="FON384" s="63"/>
      <c r="FOO384" s="63"/>
      <c r="FOP384" s="63"/>
      <c r="FOQ384" s="63"/>
      <c r="FOR384" s="63"/>
      <c r="FOS384" s="63"/>
      <c r="FOT384" s="63"/>
      <c r="FOU384" s="63"/>
      <c r="FOV384" s="63"/>
      <c r="FOW384" s="63"/>
      <c r="FOX384" s="63"/>
      <c r="FOY384" s="63"/>
      <c r="FOZ384" s="63"/>
      <c r="FPA384" s="63"/>
      <c r="FPB384" s="63"/>
      <c r="FPC384" s="63"/>
      <c r="FPD384" s="63"/>
      <c r="FPE384" s="63"/>
      <c r="FPF384" s="63"/>
      <c r="FPG384" s="63"/>
      <c r="FPH384" s="63"/>
      <c r="FPI384" s="63"/>
      <c r="FPJ384" s="63"/>
      <c r="FPK384" s="63"/>
      <c r="FPL384" s="63"/>
      <c r="FPM384" s="63"/>
      <c r="FPN384" s="63"/>
      <c r="FPO384" s="63"/>
      <c r="FPP384" s="63"/>
      <c r="FPQ384" s="63"/>
      <c r="FPR384" s="63"/>
      <c r="FPS384" s="63"/>
      <c r="FPT384" s="63"/>
      <c r="FPU384" s="63"/>
      <c r="FPV384" s="63"/>
      <c r="FPW384" s="63"/>
      <c r="FPX384" s="63"/>
      <c r="FPY384" s="63"/>
      <c r="FPZ384" s="63"/>
      <c r="FQA384" s="63"/>
      <c r="FQB384" s="63"/>
      <c r="FQC384" s="63"/>
      <c r="FQD384" s="63"/>
      <c r="FQE384" s="63"/>
      <c r="FQF384" s="63"/>
      <c r="FQG384" s="63"/>
      <c r="FQH384" s="63"/>
      <c r="FQI384" s="63"/>
      <c r="FQJ384" s="63"/>
      <c r="FQK384" s="63"/>
      <c r="FQL384" s="63"/>
      <c r="FQM384" s="63"/>
      <c r="FQN384" s="63"/>
      <c r="FQO384" s="63"/>
      <c r="FQP384" s="63"/>
      <c r="FQQ384" s="63"/>
      <c r="FQR384" s="63"/>
      <c r="FQS384" s="63"/>
      <c r="FQT384" s="63"/>
      <c r="FQU384" s="63"/>
      <c r="FQV384" s="63"/>
      <c r="FQW384" s="63"/>
      <c r="FQX384" s="63"/>
      <c r="FQY384" s="63"/>
      <c r="FQZ384" s="63"/>
      <c r="FRA384" s="63"/>
      <c r="FRB384" s="63"/>
      <c r="FRC384" s="63"/>
      <c r="FRD384" s="63"/>
      <c r="FRE384" s="63"/>
      <c r="FRF384" s="63"/>
      <c r="FRG384" s="63"/>
      <c r="FRH384" s="63"/>
      <c r="FRI384" s="63"/>
      <c r="FRJ384" s="63"/>
      <c r="FRK384" s="63"/>
      <c r="FRL384" s="63"/>
      <c r="FRM384" s="63"/>
      <c r="FRN384" s="63"/>
      <c r="FRO384" s="63"/>
      <c r="FRP384" s="63"/>
      <c r="FRQ384" s="63"/>
      <c r="FRR384" s="63"/>
      <c r="FRS384" s="63"/>
      <c r="FRT384" s="63"/>
      <c r="FRU384" s="63"/>
      <c r="FRV384" s="63"/>
      <c r="FRW384" s="63"/>
      <c r="FRX384" s="63"/>
      <c r="FRY384" s="63"/>
      <c r="FRZ384" s="63"/>
      <c r="FSA384" s="63"/>
      <c r="FSB384" s="63"/>
      <c r="FSC384" s="63"/>
      <c r="FSD384" s="63"/>
      <c r="FSE384" s="63"/>
      <c r="FSF384" s="63"/>
      <c r="FSG384" s="63"/>
      <c r="FSH384" s="63"/>
      <c r="FSI384" s="63"/>
      <c r="FSJ384" s="63"/>
      <c r="FSK384" s="63"/>
      <c r="FSL384" s="63"/>
      <c r="FSM384" s="63"/>
      <c r="FSN384" s="63"/>
      <c r="FSO384" s="63"/>
      <c r="FSP384" s="63"/>
      <c r="FSQ384" s="63"/>
      <c r="FSR384" s="63"/>
      <c r="FSS384" s="63"/>
      <c r="FST384" s="63"/>
      <c r="FSU384" s="63"/>
      <c r="FSV384" s="63"/>
      <c r="FSW384" s="63"/>
      <c r="FSX384" s="63"/>
      <c r="FSY384" s="63"/>
      <c r="FSZ384" s="63"/>
      <c r="FTA384" s="63"/>
      <c r="FTB384" s="63"/>
      <c r="FTC384" s="63"/>
      <c r="FTD384" s="63"/>
      <c r="FTE384" s="63"/>
      <c r="FTF384" s="63"/>
      <c r="FTG384" s="63"/>
      <c r="FTH384" s="63"/>
      <c r="FTI384" s="63"/>
      <c r="FTJ384" s="63"/>
      <c r="FTK384" s="63"/>
      <c r="FTL384" s="63"/>
      <c r="FTM384" s="63"/>
      <c r="FTN384" s="63"/>
      <c r="FTO384" s="63"/>
      <c r="FTP384" s="63"/>
      <c r="FTQ384" s="63"/>
      <c r="FTR384" s="63"/>
      <c r="FTS384" s="63"/>
      <c r="FTT384" s="63"/>
      <c r="FTU384" s="63"/>
      <c r="FTV384" s="63"/>
      <c r="FTW384" s="63"/>
      <c r="FTX384" s="63"/>
      <c r="FTY384" s="63"/>
      <c r="FTZ384" s="63"/>
      <c r="FUA384" s="63"/>
      <c r="FUB384" s="63"/>
      <c r="FUC384" s="63"/>
      <c r="FUD384" s="63"/>
      <c r="FUE384" s="63"/>
      <c r="FUF384" s="63"/>
      <c r="FUG384" s="63"/>
      <c r="FUH384" s="63"/>
      <c r="FUI384" s="63"/>
      <c r="FUJ384" s="63"/>
      <c r="FUK384" s="63"/>
      <c r="FUL384" s="63"/>
      <c r="FUM384" s="63"/>
      <c r="FUN384" s="63"/>
      <c r="FUO384" s="63"/>
      <c r="FUP384" s="63"/>
      <c r="FUQ384" s="63"/>
      <c r="FUR384" s="63"/>
      <c r="FUS384" s="63"/>
      <c r="FUT384" s="63"/>
      <c r="FUU384" s="63"/>
      <c r="FUV384" s="63"/>
      <c r="FUW384" s="63"/>
      <c r="FUX384" s="63"/>
      <c r="FUY384" s="63"/>
      <c r="FUZ384" s="63"/>
      <c r="FVA384" s="63"/>
      <c r="FVB384" s="63"/>
      <c r="FVC384" s="63"/>
      <c r="FVD384" s="63"/>
      <c r="FVE384" s="63"/>
      <c r="FVF384" s="63"/>
      <c r="FVG384" s="63"/>
      <c r="FVH384" s="63"/>
      <c r="FVI384" s="63"/>
      <c r="FVJ384" s="63"/>
      <c r="FVK384" s="63"/>
      <c r="FVL384" s="63"/>
      <c r="FVM384" s="63"/>
      <c r="FVN384" s="63"/>
      <c r="FVO384" s="63"/>
      <c r="FVP384" s="63"/>
      <c r="FVQ384" s="63"/>
      <c r="FVR384" s="63"/>
      <c r="FVS384" s="63"/>
      <c r="FVT384" s="63"/>
      <c r="FVU384" s="63"/>
      <c r="FVV384" s="63"/>
      <c r="FVW384" s="63"/>
      <c r="FVX384" s="63"/>
      <c r="FVY384" s="63"/>
      <c r="FVZ384" s="63"/>
      <c r="FWA384" s="63"/>
      <c r="FWB384" s="63"/>
      <c r="FWC384" s="63"/>
      <c r="FWD384" s="63"/>
      <c r="FWE384" s="63"/>
      <c r="FWF384" s="63"/>
      <c r="FWG384" s="63"/>
      <c r="FWH384" s="63"/>
      <c r="FWI384" s="63"/>
      <c r="FWJ384" s="63"/>
      <c r="FWK384" s="63"/>
      <c r="FWL384" s="63"/>
      <c r="FWM384" s="63"/>
      <c r="FWN384" s="63"/>
      <c r="FWO384" s="63"/>
      <c r="FWP384" s="63"/>
      <c r="FWQ384" s="63"/>
      <c r="FWR384" s="63"/>
      <c r="FWS384" s="63"/>
      <c r="FWT384" s="63"/>
      <c r="FWU384" s="63"/>
      <c r="FWV384" s="63"/>
      <c r="FWW384" s="63"/>
      <c r="FWX384" s="63"/>
      <c r="FWY384" s="63"/>
      <c r="FWZ384" s="63"/>
      <c r="FXA384" s="63"/>
      <c r="FXB384" s="63"/>
      <c r="FXC384" s="63"/>
      <c r="FXD384" s="63"/>
      <c r="FXE384" s="63"/>
      <c r="FXF384" s="63"/>
      <c r="FXG384" s="63"/>
      <c r="FXH384" s="63"/>
      <c r="FXI384" s="63"/>
      <c r="FXJ384" s="63"/>
      <c r="FXK384" s="63"/>
      <c r="FXL384" s="63"/>
      <c r="FXM384" s="63"/>
      <c r="FXN384" s="63"/>
      <c r="FXO384" s="63"/>
      <c r="FXP384" s="63"/>
      <c r="FXQ384" s="63"/>
      <c r="FXR384" s="63"/>
      <c r="FXS384" s="63"/>
      <c r="FXT384" s="63"/>
      <c r="FXU384" s="63"/>
      <c r="FXV384" s="63"/>
      <c r="FXW384" s="63"/>
      <c r="FXX384" s="63"/>
      <c r="FXY384" s="63"/>
      <c r="FXZ384" s="63"/>
      <c r="FYA384" s="63"/>
      <c r="FYB384" s="63"/>
      <c r="FYC384" s="63"/>
      <c r="FYD384" s="63"/>
      <c r="FYE384" s="63"/>
      <c r="FYF384" s="63"/>
      <c r="FYG384" s="63"/>
      <c r="FYH384" s="63"/>
      <c r="FYI384" s="63"/>
      <c r="FYJ384" s="63"/>
      <c r="FYK384" s="63"/>
      <c r="FYL384" s="63"/>
      <c r="FYM384" s="63"/>
      <c r="FYN384" s="63"/>
      <c r="FYO384" s="63"/>
      <c r="FYP384" s="63"/>
      <c r="FYQ384" s="63"/>
      <c r="FYR384" s="63"/>
      <c r="FYS384" s="63"/>
      <c r="FYT384" s="63"/>
      <c r="FYU384" s="63"/>
      <c r="FYV384" s="63"/>
      <c r="FYW384" s="63"/>
      <c r="FYX384" s="63"/>
      <c r="FYY384" s="63"/>
      <c r="FYZ384" s="63"/>
      <c r="FZA384" s="63"/>
      <c r="FZB384" s="63"/>
      <c r="FZC384" s="63"/>
      <c r="FZD384" s="63"/>
      <c r="FZE384" s="63"/>
      <c r="FZF384" s="63"/>
      <c r="FZG384" s="63"/>
      <c r="FZH384" s="63"/>
      <c r="FZI384" s="63"/>
      <c r="FZJ384" s="63"/>
      <c r="FZK384" s="63"/>
      <c r="FZL384" s="63"/>
      <c r="FZM384" s="63"/>
      <c r="FZN384" s="63"/>
      <c r="FZO384" s="63"/>
      <c r="FZP384" s="63"/>
      <c r="FZQ384" s="63"/>
      <c r="FZR384" s="63"/>
      <c r="FZS384" s="63"/>
      <c r="FZT384" s="63"/>
      <c r="FZU384" s="63"/>
      <c r="FZV384" s="63"/>
      <c r="FZW384" s="63"/>
      <c r="FZX384" s="63"/>
      <c r="FZY384" s="63"/>
      <c r="FZZ384" s="63"/>
      <c r="GAA384" s="63"/>
      <c r="GAB384" s="63"/>
      <c r="GAC384" s="63"/>
      <c r="GAD384" s="63"/>
      <c r="GAE384" s="63"/>
      <c r="GAF384" s="63"/>
      <c r="GAG384" s="63"/>
      <c r="GAH384" s="63"/>
      <c r="GAI384" s="63"/>
      <c r="GAJ384" s="63"/>
      <c r="GAK384" s="63"/>
      <c r="GAL384" s="63"/>
      <c r="GAM384" s="63"/>
      <c r="GAN384" s="63"/>
      <c r="GAO384" s="63"/>
      <c r="GAP384" s="63"/>
      <c r="GAQ384" s="63"/>
      <c r="GAR384" s="63"/>
      <c r="GAS384" s="63"/>
      <c r="GAT384" s="63"/>
      <c r="GAU384" s="63"/>
      <c r="GAV384" s="63"/>
      <c r="GAW384" s="63"/>
      <c r="GAX384" s="63"/>
      <c r="GAY384" s="63"/>
      <c r="GAZ384" s="63"/>
      <c r="GBA384" s="63"/>
      <c r="GBB384" s="63"/>
      <c r="GBC384" s="63"/>
      <c r="GBD384" s="63"/>
      <c r="GBE384" s="63"/>
      <c r="GBF384" s="63"/>
      <c r="GBG384" s="63"/>
      <c r="GBH384" s="63"/>
      <c r="GBI384" s="63"/>
      <c r="GBJ384" s="63"/>
      <c r="GBK384" s="63"/>
      <c r="GBL384" s="63"/>
      <c r="GBM384" s="63"/>
      <c r="GBN384" s="63"/>
      <c r="GBO384" s="63"/>
      <c r="GBP384" s="63"/>
      <c r="GBQ384" s="63"/>
      <c r="GBR384" s="63"/>
      <c r="GBS384" s="63"/>
      <c r="GBT384" s="63"/>
      <c r="GBU384" s="63"/>
      <c r="GBV384" s="63"/>
      <c r="GBW384" s="63"/>
      <c r="GBX384" s="63"/>
      <c r="GBY384" s="63"/>
      <c r="GBZ384" s="63"/>
      <c r="GCA384" s="63"/>
      <c r="GCB384" s="63"/>
      <c r="GCC384" s="63"/>
      <c r="GCD384" s="63"/>
      <c r="GCE384" s="63"/>
      <c r="GCF384" s="63"/>
      <c r="GCG384" s="63"/>
      <c r="GCH384" s="63"/>
      <c r="GCI384" s="63"/>
      <c r="GCJ384" s="63"/>
      <c r="GCK384" s="63"/>
      <c r="GCL384" s="63"/>
      <c r="GCM384" s="63"/>
      <c r="GCN384" s="63"/>
      <c r="GCO384" s="63"/>
      <c r="GCP384" s="63"/>
      <c r="GCQ384" s="63"/>
      <c r="GCR384" s="63"/>
      <c r="GCS384" s="63"/>
      <c r="GCT384" s="63"/>
      <c r="GCU384" s="63"/>
      <c r="GCV384" s="63"/>
      <c r="GCW384" s="63"/>
      <c r="GCX384" s="63"/>
      <c r="GCY384" s="63"/>
      <c r="GCZ384" s="63"/>
      <c r="GDA384" s="63"/>
      <c r="GDB384" s="63"/>
      <c r="GDC384" s="63"/>
      <c r="GDD384" s="63"/>
      <c r="GDE384" s="63"/>
      <c r="GDF384" s="63"/>
      <c r="GDG384" s="63"/>
      <c r="GDH384" s="63"/>
      <c r="GDI384" s="63"/>
      <c r="GDJ384" s="63"/>
      <c r="GDK384" s="63"/>
      <c r="GDL384" s="63"/>
      <c r="GDM384" s="63"/>
      <c r="GDN384" s="63"/>
      <c r="GDO384" s="63"/>
      <c r="GDP384" s="63"/>
      <c r="GDQ384" s="63"/>
      <c r="GDR384" s="63"/>
      <c r="GDS384" s="63"/>
      <c r="GDT384" s="63"/>
      <c r="GDU384" s="63"/>
      <c r="GDV384" s="63"/>
      <c r="GDW384" s="63"/>
      <c r="GDX384" s="63"/>
      <c r="GDY384" s="63"/>
      <c r="GDZ384" s="63"/>
      <c r="GEA384" s="63"/>
      <c r="GEB384" s="63"/>
      <c r="GEC384" s="63"/>
      <c r="GED384" s="63"/>
      <c r="GEE384" s="63"/>
      <c r="GEF384" s="63"/>
      <c r="GEG384" s="63"/>
      <c r="GEH384" s="63"/>
      <c r="GEI384" s="63"/>
      <c r="GEJ384" s="63"/>
      <c r="GEK384" s="63"/>
      <c r="GEL384" s="63"/>
      <c r="GEM384" s="63"/>
      <c r="GEN384" s="63"/>
      <c r="GEO384" s="63"/>
      <c r="GEP384" s="63"/>
      <c r="GEQ384" s="63"/>
      <c r="GER384" s="63"/>
      <c r="GES384" s="63"/>
      <c r="GET384" s="63"/>
      <c r="GEU384" s="63"/>
      <c r="GEV384" s="63"/>
      <c r="GEW384" s="63"/>
      <c r="GEX384" s="63"/>
      <c r="GEY384" s="63"/>
      <c r="GEZ384" s="63"/>
      <c r="GFA384" s="63"/>
      <c r="GFB384" s="63"/>
      <c r="GFC384" s="63"/>
      <c r="GFD384" s="63"/>
      <c r="GFE384" s="63"/>
      <c r="GFF384" s="63"/>
      <c r="GFG384" s="63"/>
      <c r="GFH384" s="63"/>
      <c r="GFI384" s="63"/>
      <c r="GFJ384" s="63"/>
      <c r="GFK384" s="63"/>
      <c r="GFL384" s="63"/>
      <c r="GFM384" s="63"/>
      <c r="GFN384" s="63"/>
      <c r="GFO384" s="63"/>
      <c r="GFP384" s="63"/>
      <c r="GFQ384" s="63"/>
      <c r="GFR384" s="63"/>
      <c r="GFS384" s="63"/>
      <c r="GFT384" s="63"/>
      <c r="GFU384" s="63"/>
      <c r="GFV384" s="63"/>
      <c r="GFW384" s="63"/>
      <c r="GFX384" s="63"/>
      <c r="GFY384" s="63"/>
      <c r="GFZ384" s="63"/>
      <c r="GGA384" s="63"/>
      <c r="GGB384" s="63"/>
      <c r="GGC384" s="63"/>
      <c r="GGD384" s="63"/>
      <c r="GGE384" s="63"/>
      <c r="GGF384" s="63"/>
      <c r="GGG384" s="63"/>
      <c r="GGH384" s="63"/>
      <c r="GGI384" s="63"/>
      <c r="GGJ384" s="63"/>
      <c r="GGK384" s="63"/>
      <c r="GGL384" s="63"/>
      <c r="GGM384" s="63"/>
      <c r="GGN384" s="63"/>
      <c r="GGO384" s="63"/>
      <c r="GGP384" s="63"/>
      <c r="GGQ384" s="63"/>
      <c r="GGR384" s="63"/>
      <c r="GGS384" s="63"/>
      <c r="GGT384" s="63"/>
      <c r="GGU384" s="63"/>
      <c r="GGV384" s="63"/>
      <c r="GGW384" s="63"/>
      <c r="GGX384" s="63"/>
      <c r="GGY384" s="63"/>
      <c r="GGZ384" s="63"/>
      <c r="GHA384" s="63"/>
      <c r="GHB384" s="63"/>
      <c r="GHC384" s="63"/>
      <c r="GHD384" s="63"/>
      <c r="GHE384" s="63"/>
      <c r="GHF384" s="63"/>
      <c r="GHG384" s="63"/>
      <c r="GHH384" s="63"/>
      <c r="GHI384" s="63"/>
      <c r="GHJ384" s="63"/>
      <c r="GHK384" s="63"/>
      <c r="GHL384" s="63"/>
      <c r="GHM384" s="63"/>
      <c r="GHN384" s="63"/>
      <c r="GHO384" s="63"/>
      <c r="GHP384" s="63"/>
      <c r="GHQ384" s="63"/>
      <c r="GHR384" s="63"/>
      <c r="GHS384" s="63"/>
      <c r="GHT384" s="63"/>
      <c r="GHU384" s="63"/>
      <c r="GHV384" s="63"/>
      <c r="GHW384" s="63"/>
      <c r="GHX384" s="63"/>
      <c r="GHY384" s="63"/>
      <c r="GHZ384" s="63"/>
      <c r="GIA384" s="63"/>
      <c r="GIB384" s="63"/>
      <c r="GIC384" s="63"/>
      <c r="GID384" s="63"/>
      <c r="GIE384" s="63"/>
      <c r="GIF384" s="63"/>
      <c r="GIG384" s="63"/>
      <c r="GIH384" s="63"/>
      <c r="GII384" s="63"/>
      <c r="GIJ384" s="63"/>
      <c r="GIK384" s="63"/>
      <c r="GIL384" s="63"/>
      <c r="GIM384" s="63"/>
      <c r="GIN384" s="63"/>
      <c r="GIO384" s="63"/>
      <c r="GIP384" s="63"/>
      <c r="GIQ384" s="63"/>
      <c r="GIR384" s="63"/>
      <c r="GIS384" s="63"/>
      <c r="GIT384" s="63"/>
      <c r="GIU384" s="63"/>
      <c r="GIV384" s="63"/>
      <c r="GIW384" s="63"/>
      <c r="GIX384" s="63"/>
      <c r="GIY384" s="63"/>
      <c r="GIZ384" s="63"/>
      <c r="GJA384" s="63"/>
      <c r="GJB384" s="63"/>
      <c r="GJC384" s="63"/>
      <c r="GJD384" s="63"/>
      <c r="GJE384" s="63"/>
      <c r="GJF384" s="63"/>
      <c r="GJG384" s="63"/>
      <c r="GJH384" s="63"/>
      <c r="GJI384" s="63"/>
      <c r="GJJ384" s="63"/>
      <c r="GJK384" s="63"/>
      <c r="GJL384" s="63"/>
      <c r="GJM384" s="63"/>
      <c r="GJN384" s="63"/>
      <c r="GJO384" s="63"/>
      <c r="GJP384" s="63"/>
      <c r="GJQ384" s="63"/>
      <c r="GJR384" s="63"/>
      <c r="GJS384" s="63"/>
      <c r="GJT384" s="63"/>
      <c r="GJU384" s="63"/>
      <c r="GJV384" s="63"/>
      <c r="GJW384" s="63"/>
      <c r="GJX384" s="63"/>
      <c r="GJY384" s="63"/>
      <c r="GJZ384" s="63"/>
      <c r="GKA384" s="63"/>
      <c r="GKB384" s="63"/>
      <c r="GKC384" s="63"/>
      <c r="GKD384" s="63"/>
      <c r="GKE384" s="63"/>
      <c r="GKF384" s="63"/>
      <c r="GKG384" s="63"/>
      <c r="GKH384" s="63"/>
      <c r="GKI384" s="63"/>
      <c r="GKJ384" s="63"/>
      <c r="GKK384" s="63"/>
      <c r="GKL384" s="63"/>
      <c r="GKM384" s="63"/>
      <c r="GKN384" s="63"/>
      <c r="GKO384" s="63"/>
      <c r="GKP384" s="63"/>
      <c r="GKQ384" s="63"/>
      <c r="GKR384" s="63"/>
      <c r="GKS384" s="63"/>
      <c r="GKT384" s="63"/>
      <c r="GKU384" s="63"/>
      <c r="GKV384" s="63"/>
      <c r="GKW384" s="63"/>
      <c r="GKX384" s="63"/>
      <c r="GKY384" s="63"/>
      <c r="GKZ384" s="63"/>
      <c r="GLA384" s="63"/>
      <c r="GLB384" s="63"/>
      <c r="GLC384" s="63"/>
      <c r="GLD384" s="63"/>
      <c r="GLE384" s="63"/>
      <c r="GLF384" s="63"/>
      <c r="GLG384" s="63"/>
      <c r="GLH384" s="63"/>
      <c r="GLI384" s="63"/>
      <c r="GLJ384" s="63"/>
      <c r="GLK384" s="63"/>
      <c r="GLL384" s="63"/>
      <c r="GLM384" s="63"/>
      <c r="GLN384" s="63"/>
      <c r="GLO384" s="63"/>
      <c r="GLP384" s="63"/>
      <c r="GLQ384" s="63"/>
      <c r="GLR384" s="63"/>
      <c r="GLS384" s="63"/>
      <c r="GLT384" s="63"/>
      <c r="GLU384" s="63"/>
      <c r="GLV384" s="63"/>
      <c r="GLW384" s="63"/>
      <c r="GLX384" s="63"/>
      <c r="GLY384" s="63"/>
      <c r="GLZ384" s="63"/>
      <c r="GMA384" s="63"/>
      <c r="GMB384" s="63"/>
      <c r="GMC384" s="63"/>
      <c r="GMD384" s="63"/>
      <c r="GME384" s="63"/>
      <c r="GMF384" s="63"/>
      <c r="GMG384" s="63"/>
      <c r="GMH384" s="63"/>
      <c r="GMI384" s="63"/>
      <c r="GMJ384" s="63"/>
      <c r="GMK384" s="63"/>
      <c r="GML384" s="63"/>
      <c r="GMM384" s="63"/>
      <c r="GMN384" s="63"/>
      <c r="GMO384" s="63"/>
      <c r="GMP384" s="63"/>
      <c r="GMQ384" s="63"/>
      <c r="GMR384" s="63"/>
      <c r="GMS384" s="63"/>
      <c r="GMT384" s="63"/>
      <c r="GMU384" s="63"/>
      <c r="GMV384" s="63"/>
      <c r="GMW384" s="63"/>
      <c r="GMX384" s="63"/>
      <c r="GMY384" s="63"/>
      <c r="GMZ384" s="63"/>
      <c r="GNA384" s="63"/>
      <c r="GNB384" s="63"/>
      <c r="GNC384" s="63"/>
      <c r="GND384" s="63"/>
      <c r="GNE384" s="63"/>
      <c r="GNF384" s="63"/>
      <c r="GNG384" s="63"/>
      <c r="GNH384" s="63"/>
      <c r="GNI384" s="63"/>
      <c r="GNJ384" s="63"/>
      <c r="GNK384" s="63"/>
      <c r="GNL384" s="63"/>
      <c r="GNM384" s="63"/>
      <c r="GNN384" s="63"/>
      <c r="GNO384" s="63"/>
      <c r="GNP384" s="63"/>
      <c r="GNQ384" s="63"/>
      <c r="GNR384" s="63"/>
      <c r="GNS384" s="63"/>
      <c r="GNT384" s="63"/>
      <c r="GNU384" s="63"/>
      <c r="GNV384" s="63"/>
      <c r="GNW384" s="63"/>
      <c r="GNX384" s="63"/>
      <c r="GNY384" s="63"/>
      <c r="GNZ384" s="63"/>
      <c r="GOA384" s="63"/>
      <c r="GOB384" s="63"/>
      <c r="GOC384" s="63"/>
      <c r="GOD384" s="63"/>
      <c r="GOE384" s="63"/>
      <c r="GOF384" s="63"/>
      <c r="GOG384" s="63"/>
      <c r="GOH384" s="63"/>
      <c r="GOI384" s="63"/>
      <c r="GOJ384" s="63"/>
      <c r="GOK384" s="63"/>
      <c r="GOL384" s="63"/>
      <c r="GOM384" s="63"/>
      <c r="GON384" s="63"/>
      <c r="GOO384" s="63"/>
      <c r="GOP384" s="63"/>
      <c r="GOQ384" s="63"/>
      <c r="GOR384" s="63"/>
      <c r="GOS384" s="63"/>
      <c r="GOT384" s="63"/>
      <c r="GOU384" s="63"/>
      <c r="GOV384" s="63"/>
      <c r="GOW384" s="63"/>
      <c r="GOX384" s="63"/>
      <c r="GOY384" s="63"/>
      <c r="GOZ384" s="63"/>
      <c r="GPA384" s="63"/>
      <c r="GPB384" s="63"/>
      <c r="GPC384" s="63"/>
      <c r="GPD384" s="63"/>
      <c r="GPE384" s="63"/>
      <c r="GPF384" s="63"/>
      <c r="GPG384" s="63"/>
      <c r="GPH384" s="63"/>
      <c r="GPI384" s="63"/>
      <c r="GPJ384" s="63"/>
      <c r="GPK384" s="63"/>
      <c r="GPL384" s="63"/>
      <c r="GPM384" s="63"/>
      <c r="GPN384" s="63"/>
      <c r="GPO384" s="63"/>
      <c r="GPP384" s="63"/>
      <c r="GPQ384" s="63"/>
      <c r="GPR384" s="63"/>
      <c r="GPS384" s="63"/>
      <c r="GPT384" s="63"/>
      <c r="GPU384" s="63"/>
      <c r="GPV384" s="63"/>
      <c r="GPW384" s="63"/>
      <c r="GPX384" s="63"/>
      <c r="GPY384" s="63"/>
      <c r="GPZ384" s="63"/>
      <c r="GQA384" s="63"/>
      <c r="GQB384" s="63"/>
      <c r="GQC384" s="63"/>
      <c r="GQD384" s="63"/>
      <c r="GQE384" s="63"/>
      <c r="GQF384" s="63"/>
      <c r="GQG384" s="63"/>
      <c r="GQH384" s="63"/>
      <c r="GQI384" s="63"/>
      <c r="GQJ384" s="63"/>
      <c r="GQK384" s="63"/>
      <c r="GQL384" s="63"/>
      <c r="GQM384" s="63"/>
      <c r="GQN384" s="63"/>
      <c r="GQO384" s="63"/>
      <c r="GQP384" s="63"/>
      <c r="GQQ384" s="63"/>
      <c r="GQR384" s="63"/>
      <c r="GQS384" s="63"/>
      <c r="GQT384" s="63"/>
      <c r="GQU384" s="63"/>
      <c r="GQV384" s="63"/>
      <c r="GQW384" s="63"/>
      <c r="GQX384" s="63"/>
      <c r="GQY384" s="63"/>
      <c r="GQZ384" s="63"/>
      <c r="GRA384" s="63"/>
      <c r="GRB384" s="63"/>
      <c r="GRC384" s="63"/>
      <c r="GRD384" s="63"/>
      <c r="GRE384" s="63"/>
      <c r="GRF384" s="63"/>
      <c r="GRG384" s="63"/>
      <c r="GRH384" s="63"/>
      <c r="GRI384" s="63"/>
      <c r="GRJ384" s="63"/>
      <c r="GRK384" s="63"/>
      <c r="GRL384" s="63"/>
      <c r="GRM384" s="63"/>
      <c r="GRN384" s="63"/>
      <c r="GRO384" s="63"/>
      <c r="GRP384" s="63"/>
      <c r="GRQ384" s="63"/>
      <c r="GRR384" s="63"/>
      <c r="GRS384" s="63"/>
      <c r="GRT384" s="63"/>
      <c r="GRU384" s="63"/>
      <c r="GRV384" s="63"/>
      <c r="GRW384" s="63"/>
      <c r="GRX384" s="63"/>
      <c r="GRY384" s="63"/>
      <c r="GRZ384" s="63"/>
      <c r="GSA384" s="63"/>
      <c r="GSB384" s="63"/>
      <c r="GSC384" s="63"/>
      <c r="GSD384" s="63"/>
      <c r="GSE384" s="63"/>
      <c r="GSF384" s="63"/>
      <c r="GSG384" s="63"/>
      <c r="GSH384" s="63"/>
      <c r="GSI384" s="63"/>
      <c r="GSJ384" s="63"/>
      <c r="GSK384" s="63"/>
      <c r="GSL384" s="63"/>
      <c r="GSM384" s="63"/>
      <c r="GSN384" s="63"/>
      <c r="GSO384" s="63"/>
      <c r="GSP384" s="63"/>
      <c r="GSQ384" s="63"/>
      <c r="GSR384" s="63"/>
      <c r="GSS384" s="63"/>
      <c r="GST384" s="63"/>
      <c r="GSU384" s="63"/>
      <c r="GSV384" s="63"/>
      <c r="GSW384" s="63"/>
      <c r="GSX384" s="63"/>
      <c r="GSY384" s="63"/>
      <c r="GSZ384" s="63"/>
      <c r="GTA384" s="63"/>
      <c r="GTB384" s="63"/>
      <c r="GTC384" s="63"/>
      <c r="GTD384" s="63"/>
      <c r="GTE384" s="63"/>
      <c r="GTF384" s="63"/>
      <c r="GTG384" s="63"/>
      <c r="GTH384" s="63"/>
      <c r="GTI384" s="63"/>
      <c r="GTJ384" s="63"/>
      <c r="GTK384" s="63"/>
      <c r="GTL384" s="63"/>
      <c r="GTM384" s="63"/>
      <c r="GTN384" s="63"/>
      <c r="GTO384" s="63"/>
      <c r="GTP384" s="63"/>
      <c r="GTQ384" s="63"/>
      <c r="GTR384" s="63"/>
      <c r="GTS384" s="63"/>
      <c r="GTT384" s="63"/>
      <c r="GTU384" s="63"/>
      <c r="GTV384" s="63"/>
      <c r="GTW384" s="63"/>
      <c r="GTX384" s="63"/>
      <c r="GTY384" s="63"/>
      <c r="GTZ384" s="63"/>
      <c r="GUA384" s="63"/>
      <c r="GUB384" s="63"/>
      <c r="GUC384" s="63"/>
      <c r="GUD384" s="63"/>
      <c r="GUE384" s="63"/>
      <c r="GUF384" s="63"/>
      <c r="GUG384" s="63"/>
      <c r="GUH384" s="63"/>
      <c r="GUI384" s="63"/>
      <c r="GUJ384" s="63"/>
      <c r="GUK384" s="63"/>
      <c r="GUL384" s="63"/>
      <c r="GUM384" s="63"/>
      <c r="GUN384" s="63"/>
      <c r="GUO384" s="63"/>
      <c r="GUP384" s="63"/>
      <c r="GUQ384" s="63"/>
      <c r="GUR384" s="63"/>
      <c r="GUS384" s="63"/>
      <c r="GUT384" s="63"/>
      <c r="GUU384" s="63"/>
      <c r="GUV384" s="63"/>
      <c r="GUW384" s="63"/>
      <c r="GUX384" s="63"/>
      <c r="GUY384" s="63"/>
      <c r="GUZ384" s="63"/>
      <c r="GVA384" s="63"/>
      <c r="GVB384" s="63"/>
      <c r="GVC384" s="63"/>
      <c r="GVD384" s="63"/>
      <c r="GVE384" s="63"/>
      <c r="GVF384" s="63"/>
      <c r="GVG384" s="63"/>
      <c r="GVH384" s="63"/>
      <c r="GVI384" s="63"/>
      <c r="GVJ384" s="63"/>
      <c r="GVK384" s="63"/>
      <c r="GVL384" s="63"/>
      <c r="GVM384" s="63"/>
      <c r="GVN384" s="63"/>
      <c r="GVO384" s="63"/>
      <c r="GVP384" s="63"/>
      <c r="GVQ384" s="63"/>
      <c r="GVR384" s="63"/>
      <c r="GVS384" s="63"/>
      <c r="GVT384" s="63"/>
      <c r="GVU384" s="63"/>
      <c r="GVV384" s="63"/>
      <c r="GVW384" s="63"/>
      <c r="GVX384" s="63"/>
      <c r="GVY384" s="63"/>
      <c r="GVZ384" s="63"/>
      <c r="GWA384" s="63"/>
      <c r="GWB384" s="63"/>
      <c r="GWC384" s="63"/>
      <c r="GWD384" s="63"/>
      <c r="GWE384" s="63"/>
      <c r="GWF384" s="63"/>
      <c r="GWG384" s="63"/>
      <c r="GWH384" s="63"/>
      <c r="GWI384" s="63"/>
      <c r="GWJ384" s="63"/>
      <c r="GWK384" s="63"/>
      <c r="GWL384" s="63"/>
      <c r="GWM384" s="63"/>
      <c r="GWN384" s="63"/>
      <c r="GWO384" s="63"/>
      <c r="GWP384" s="63"/>
      <c r="GWQ384" s="63"/>
      <c r="GWR384" s="63"/>
      <c r="GWS384" s="63"/>
      <c r="GWT384" s="63"/>
      <c r="GWU384" s="63"/>
      <c r="GWV384" s="63"/>
      <c r="GWW384" s="63"/>
      <c r="GWX384" s="63"/>
      <c r="GWY384" s="63"/>
      <c r="GWZ384" s="63"/>
      <c r="GXA384" s="63"/>
      <c r="GXB384" s="63"/>
      <c r="GXC384" s="63"/>
      <c r="GXD384" s="63"/>
      <c r="GXE384" s="63"/>
      <c r="GXF384" s="63"/>
      <c r="GXG384" s="63"/>
      <c r="GXH384" s="63"/>
      <c r="GXI384" s="63"/>
      <c r="GXJ384" s="63"/>
      <c r="GXK384" s="63"/>
      <c r="GXL384" s="63"/>
      <c r="GXM384" s="63"/>
      <c r="GXN384" s="63"/>
      <c r="GXO384" s="63"/>
      <c r="GXP384" s="63"/>
      <c r="GXQ384" s="63"/>
      <c r="GXR384" s="63"/>
      <c r="GXS384" s="63"/>
      <c r="GXT384" s="63"/>
      <c r="GXU384" s="63"/>
      <c r="GXV384" s="63"/>
      <c r="GXW384" s="63"/>
      <c r="GXX384" s="63"/>
      <c r="GXY384" s="63"/>
      <c r="GXZ384" s="63"/>
      <c r="GYA384" s="63"/>
      <c r="GYB384" s="63"/>
      <c r="GYC384" s="63"/>
      <c r="GYD384" s="63"/>
      <c r="GYE384" s="63"/>
      <c r="GYF384" s="63"/>
      <c r="GYG384" s="63"/>
      <c r="GYH384" s="63"/>
      <c r="GYI384" s="63"/>
      <c r="GYJ384" s="63"/>
      <c r="GYK384" s="63"/>
      <c r="GYL384" s="63"/>
      <c r="GYM384" s="63"/>
      <c r="GYN384" s="63"/>
      <c r="GYO384" s="63"/>
      <c r="GYP384" s="63"/>
      <c r="GYQ384" s="63"/>
      <c r="GYR384" s="63"/>
      <c r="GYS384" s="63"/>
      <c r="GYT384" s="63"/>
      <c r="GYU384" s="63"/>
      <c r="GYV384" s="63"/>
      <c r="GYW384" s="63"/>
      <c r="GYX384" s="63"/>
      <c r="GYY384" s="63"/>
      <c r="GYZ384" s="63"/>
      <c r="GZA384" s="63"/>
      <c r="GZB384" s="63"/>
      <c r="GZC384" s="63"/>
      <c r="GZD384" s="63"/>
      <c r="GZE384" s="63"/>
      <c r="GZF384" s="63"/>
      <c r="GZG384" s="63"/>
      <c r="GZH384" s="63"/>
      <c r="GZI384" s="63"/>
      <c r="GZJ384" s="63"/>
      <c r="GZK384" s="63"/>
      <c r="GZL384" s="63"/>
      <c r="GZM384" s="63"/>
      <c r="GZN384" s="63"/>
      <c r="GZO384" s="63"/>
      <c r="GZP384" s="63"/>
      <c r="GZQ384" s="63"/>
      <c r="GZR384" s="63"/>
      <c r="GZS384" s="63"/>
      <c r="GZT384" s="63"/>
      <c r="GZU384" s="63"/>
      <c r="GZV384" s="63"/>
      <c r="GZW384" s="63"/>
      <c r="GZX384" s="63"/>
      <c r="GZY384" s="63"/>
      <c r="GZZ384" s="63"/>
      <c r="HAA384" s="63"/>
      <c r="HAB384" s="63"/>
      <c r="HAC384" s="63"/>
      <c r="HAD384" s="63"/>
      <c r="HAE384" s="63"/>
      <c r="HAF384" s="63"/>
      <c r="HAG384" s="63"/>
      <c r="HAH384" s="63"/>
      <c r="HAI384" s="63"/>
      <c r="HAJ384" s="63"/>
      <c r="HAK384" s="63"/>
      <c r="HAL384" s="63"/>
      <c r="HAM384" s="63"/>
      <c r="HAN384" s="63"/>
      <c r="HAO384" s="63"/>
      <c r="HAP384" s="63"/>
      <c r="HAQ384" s="63"/>
      <c r="HAR384" s="63"/>
      <c r="HAS384" s="63"/>
      <c r="HAT384" s="63"/>
      <c r="HAU384" s="63"/>
      <c r="HAV384" s="63"/>
      <c r="HAW384" s="63"/>
      <c r="HAX384" s="63"/>
      <c r="HAY384" s="63"/>
      <c r="HAZ384" s="63"/>
      <c r="HBA384" s="63"/>
      <c r="HBB384" s="63"/>
      <c r="HBC384" s="63"/>
      <c r="HBD384" s="63"/>
      <c r="HBE384" s="63"/>
      <c r="HBF384" s="63"/>
      <c r="HBG384" s="63"/>
      <c r="HBH384" s="63"/>
      <c r="HBI384" s="63"/>
      <c r="HBJ384" s="63"/>
      <c r="HBK384" s="63"/>
      <c r="HBL384" s="63"/>
      <c r="HBM384" s="63"/>
      <c r="HBN384" s="63"/>
      <c r="HBO384" s="63"/>
      <c r="HBP384" s="63"/>
      <c r="HBQ384" s="63"/>
      <c r="HBR384" s="63"/>
      <c r="HBS384" s="63"/>
      <c r="HBT384" s="63"/>
      <c r="HBU384" s="63"/>
      <c r="HBV384" s="63"/>
      <c r="HBW384" s="63"/>
      <c r="HBX384" s="63"/>
      <c r="HBY384" s="63"/>
      <c r="HBZ384" s="63"/>
      <c r="HCA384" s="63"/>
      <c r="HCB384" s="63"/>
      <c r="HCC384" s="63"/>
      <c r="HCD384" s="63"/>
      <c r="HCE384" s="63"/>
      <c r="HCF384" s="63"/>
      <c r="HCG384" s="63"/>
      <c r="HCH384" s="63"/>
      <c r="HCI384" s="63"/>
      <c r="HCJ384" s="63"/>
      <c r="HCK384" s="63"/>
      <c r="HCL384" s="63"/>
      <c r="HCM384" s="63"/>
      <c r="HCN384" s="63"/>
      <c r="HCO384" s="63"/>
      <c r="HCP384" s="63"/>
      <c r="HCQ384" s="63"/>
      <c r="HCR384" s="63"/>
      <c r="HCS384" s="63"/>
      <c r="HCT384" s="63"/>
      <c r="HCU384" s="63"/>
      <c r="HCV384" s="63"/>
      <c r="HCW384" s="63"/>
      <c r="HCX384" s="63"/>
      <c r="HCY384" s="63"/>
      <c r="HCZ384" s="63"/>
      <c r="HDA384" s="63"/>
      <c r="HDB384" s="63"/>
      <c r="HDC384" s="63"/>
      <c r="HDD384" s="63"/>
      <c r="HDE384" s="63"/>
      <c r="HDF384" s="63"/>
      <c r="HDG384" s="63"/>
      <c r="HDH384" s="63"/>
      <c r="HDI384" s="63"/>
      <c r="HDJ384" s="63"/>
      <c r="HDK384" s="63"/>
      <c r="HDL384" s="63"/>
      <c r="HDM384" s="63"/>
      <c r="HDN384" s="63"/>
      <c r="HDO384" s="63"/>
      <c r="HDP384" s="63"/>
      <c r="HDQ384" s="63"/>
      <c r="HDR384" s="63"/>
      <c r="HDS384" s="63"/>
      <c r="HDT384" s="63"/>
      <c r="HDU384" s="63"/>
      <c r="HDV384" s="63"/>
      <c r="HDW384" s="63"/>
      <c r="HDX384" s="63"/>
      <c r="HDY384" s="63"/>
      <c r="HDZ384" s="63"/>
      <c r="HEA384" s="63"/>
      <c r="HEB384" s="63"/>
      <c r="HEC384" s="63"/>
      <c r="HED384" s="63"/>
      <c r="HEE384" s="63"/>
      <c r="HEF384" s="63"/>
      <c r="HEG384" s="63"/>
      <c r="HEH384" s="63"/>
      <c r="HEI384" s="63"/>
      <c r="HEJ384" s="63"/>
      <c r="HEK384" s="63"/>
      <c r="HEL384" s="63"/>
      <c r="HEM384" s="63"/>
      <c r="HEN384" s="63"/>
      <c r="HEO384" s="63"/>
      <c r="HEP384" s="63"/>
      <c r="HEQ384" s="63"/>
      <c r="HER384" s="63"/>
      <c r="HES384" s="63"/>
      <c r="HET384" s="63"/>
      <c r="HEU384" s="63"/>
      <c r="HEV384" s="63"/>
      <c r="HEW384" s="63"/>
      <c r="HEX384" s="63"/>
      <c r="HEY384" s="63"/>
      <c r="HEZ384" s="63"/>
      <c r="HFA384" s="63"/>
      <c r="HFB384" s="63"/>
      <c r="HFC384" s="63"/>
      <c r="HFD384" s="63"/>
      <c r="HFE384" s="63"/>
      <c r="HFF384" s="63"/>
      <c r="HFG384" s="63"/>
      <c r="HFH384" s="63"/>
      <c r="HFI384" s="63"/>
      <c r="HFJ384" s="63"/>
      <c r="HFK384" s="63"/>
      <c r="HFL384" s="63"/>
      <c r="HFM384" s="63"/>
      <c r="HFN384" s="63"/>
      <c r="HFO384" s="63"/>
      <c r="HFP384" s="63"/>
      <c r="HFQ384" s="63"/>
      <c r="HFR384" s="63"/>
      <c r="HFS384" s="63"/>
      <c r="HFT384" s="63"/>
      <c r="HFU384" s="63"/>
      <c r="HFV384" s="63"/>
      <c r="HFW384" s="63"/>
      <c r="HFX384" s="63"/>
      <c r="HFY384" s="63"/>
      <c r="HFZ384" s="63"/>
      <c r="HGA384" s="63"/>
      <c r="HGB384" s="63"/>
      <c r="HGC384" s="63"/>
      <c r="HGD384" s="63"/>
      <c r="HGE384" s="63"/>
      <c r="HGF384" s="63"/>
      <c r="HGG384" s="63"/>
      <c r="HGH384" s="63"/>
      <c r="HGI384" s="63"/>
      <c r="HGJ384" s="63"/>
      <c r="HGK384" s="63"/>
      <c r="HGL384" s="63"/>
      <c r="HGM384" s="63"/>
      <c r="HGN384" s="63"/>
      <c r="HGO384" s="63"/>
      <c r="HGP384" s="63"/>
      <c r="HGQ384" s="63"/>
      <c r="HGR384" s="63"/>
      <c r="HGS384" s="63"/>
      <c r="HGT384" s="63"/>
      <c r="HGU384" s="63"/>
      <c r="HGV384" s="63"/>
      <c r="HGW384" s="63"/>
      <c r="HGX384" s="63"/>
      <c r="HGY384" s="63"/>
      <c r="HGZ384" s="63"/>
      <c r="HHA384" s="63"/>
      <c r="HHB384" s="63"/>
      <c r="HHC384" s="63"/>
      <c r="HHD384" s="63"/>
      <c r="HHE384" s="63"/>
      <c r="HHF384" s="63"/>
      <c r="HHG384" s="63"/>
      <c r="HHH384" s="63"/>
      <c r="HHI384" s="63"/>
      <c r="HHJ384" s="63"/>
      <c r="HHK384" s="63"/>
      <c r="HHL384" s="63"/>
      <c r="HHM384" s="63"/>
      <c r="HHN384" s="63"/>
      <c r="HHO384" s="63"/>
      <c r="HHP384" s="63"/>
      <c r="HHQ384" s="63"/>
      <c r="HHR384" s="63"/>
      <c r="HHS384" s="63"/>
      <c r="HHT384" s="63"/>
      <c r="HHU384" s="63"/>
      <c r="HHV384" s="63"/>
      <c r="HHW384" s="63"/>
      <c r="HHX384" s="63"/>
      <c r="HHY384" s="63"/>
      <c r="HHZ384" s="63"/>
      <c r="HIA384" s="63"/>
      <c r="HIB384" s="63"/>
      <c r="HIC384" s="63"/>
      <c r="HID384" s="63"/>
      <c r="HIE384" s="63"/>
      <c r="HIF384" s="63"/>
      <c r="HIG384" s="63"/>
      <c r="HIH384" s="63"/>
      <c r="HII384" s="63"/>
      <c r="HIJ384" s="63"/>
      <c r="HIK384" s="63"/>
      <c r="HIL384" s="63"/>
      <c r="HIM384" s="63"/>
      <c r="HIN384" s="63"/>
      <c r="HIO384" s="63"/>
      <c r="HIP384" s="63"/>
      <c r="HIQ384" s="63"/>
      <c r="HIR384" s="63"/>
      <c r="HIS384" s="63"/>
      <c r="HIT384" s="63"/>
      <c r="HIU384" s="63"/>
      <c r="HIV384" s="63"/>
      <c r="HIW384" s="63"/>
      <c r="HIX384" s="63"/>
      <c r="HIY384" s="63"/>
      <c r="HIZ384" s="63"/>
      <c r="HJA384" s="63"/>
      <c r="HJB384" s="63"/>
      <c r="HJC384" s="63"/>
      <c r="HJD384" s="63"/>
      <c r="HJE384" s="63"/>
      <c r="HJF384" s="63"/>
      <c r="HJG384" s="63"/>
      <c r="HJH384" s="63"/>
      <c r="HJI384" s="63"/>
      <c r="HJJ384" s="63"/>
      <c r="HJK384" s="63"/>
      <c r="HJL384" s="63"/>
      <c r="HJM384" s="63"/>
      <c r="HJN384" s="63"/>
      <c r="HJO384" s="63"/>
      <c r="HJP384" s="63"/>
      <c r="HJQ384" s="63"/>
      <c r="HJR384" s="63"/>
      <c r="HJS384" s="63"/>
      <c r="HJT384" s="63"/>
      <c r="HJU384" s="63"/>
      <c r="HJV384" s="63"/>
      <c r="HJW384" s="63"/>
      <c r="HJX384" s="63"/>
      <c r="HJY384" s="63"/>
      <c r="HJZ384" s="63"/>
      <c r="HKA384" s="63"/>
      <c r="HKB384" s="63"/>
      <c r="HKC384" s="63"/>
      <c r="HKD384" s="63"/>
      <c r="HKE384" s="63"/>
      <c r="HKF384" s="63"/>
      <c r="HKG384" s="63"/>
      <c r="HKH384" s="63"/>
      <c r="HKI384" s="63"/>
      <c r="HKJ384" s="63"/>
      <c r="HKK384" s="63"/>
      <c r="HKL384" s="63"/>
      <c r="HKM384" s="63"/>
      <c r="HKN384" s="63"/>
      <c r="HKO384" s="63"/>
      <c r="HKP384" s="63"/>
      <c r="HKQ384" s="63"/>
      <c r="HKR384" s="63"/>
      <c r="HKS384" s="63"/>
      <c r="HKT384" s="63"/>
      <c r="HKU384" s="63"/>
      <c r="HKV384" s="63"/>
      <c r="HKW384" s="63"/>
      <c r="HKX384" s="63"/>
      <c r="HKY384" s="63"/>
      <c r="HKZ384" s="63"/>
      <c r="HLA384" s="63"/>
      <c r="HLB384" s="63"/>
      <c r="HLC384" s="63"/>
      <c r="HLD384" s="63"/>
      <c r="HLE384" s="63"/>
      <c r="HLF384" s="63"/>
      <c r="HLG384" s="63"/>
      <c r="HLH384" s="63"/>
      <c r="HLI384" s="63"/>
      <c r="HLJ384" s="63"/>
      <c r="HLK384" s="63"/>
      <c r="HLL384" s="63"/>
      <c r="HLM384" s="63"/>
      <c r="HLN384" s="63"/>
      <c r="HLO384" s="63"/>
      <c r="HLP384" s="63"/>
      <c r="HLQ384" s="63"/>
      <c r="HLR384" s="63"/>
      <c r="HLS384" s="63"/>
      <c r="HLT384" s="63"/>
      <c r="HLU384" s="63"/>
      <c r="HLV384" s="63"/>
      <c r="HLW384" s="63"/>
      <c r="HLX384" s="63"/>
      <c r="HLY384" s="63"/>
      <c r="HLZ384" s="63"/>
      <c r="HMA384" s="63"/>
      <c r="HMB384" s="63"/>
      <c r="HMC384" s="63"/>
      <c r="HMD384" s="63"/>
      <c r="HME384" s="63"/>
      <c r="HMF384" s="63"/>
      <c r="HMG384" s="63"/>
      <c r="HMH384" s="63"/>
      <c r="HMI384" s="63"/>
      <c r="HMJ384" s="63"/>
      <c r="HMK384" s="63"/>
      <c r="HML384" s="63"/>
      <c r="HMM384" s="63"/>
      <c r="HMN384" s="63"/>
      <c r="HMO384" s="63"/>
      <c r="HMP384" s="63"/>
      <c r="HMQ384" s="63"/>
      <c r="HMR384" s="63"/>
      <c r="HMS384" s="63"/>
      <c r="HMT384" s="63"/>
      <c r="HMU384" s="63"/>
      <c r="HMV384" s="63"/>
      <c r="HMW384" s="63"/>
      <c r="HMX384" s="63"/>
      <c r="HMY384" s="63"/>
      <c r="HMZ384" s="63"/>
      <c r="HNA384" s="63"/>
      <c r="HNB384" s="63"/>
      <c r="HNC384" s="63"/>
      <c r="HND384" s="63"/>
      <c r="HNE384" s="63"/>
      <c r="HNF384" s="63"/>
      <c r="HNG384" s="63"/>
      <c r="HNH384" s="63"/>
      <c r="HNI384" s="63"/>
      <c r="HNJ384" s="63"/>
      <c r="HNK384" s="63"/>
      <c r="HNL384" s="63"/>
      <c r="HNM384" s="63"/>
      <c r="HNN384" s="63"/>
      <c r="HNO384" s="63"/>
      <c r="HNP384" s="63"/>
      <c r="HNQ384" s="63"/>
      <c r="HNR384" s="63"/>
      <c r="HNS384" s="63"/>
      <c r="HNT384" s="63"/>
      <c r="HNU384" s="63"/>
      <c r="HNV384" s="63"/>
      <c r="HNW384" s="63"/>
      <c r="HNX384" s="63"/>
      <c r="HNY384" s="63"/>
      <c r="HNZ384" s="63"/>
      <c r="HOA384" s="63"/>
      <c r="HOB384" s="63"/>
      <c r="HOC384" s="63"/>
      <c r="HOD384" s="63"/>
      <c r="HOE384" s="63"/>
      <c r="HOF384" s="63"/>
      <c r="HOG384" s="63"/>
      <c r="HOH384" s="63"/>
      <c r="HOI384" s="63"/>
      <c r="HOJ384" s="63"/>
      <c r="HOK384" s="63"/>
      <c r="HOL384" s="63"/>
      <c r="HOM384" s="63"/>
      <c r="HON384" s="63"/>
      <c r="HOO384" s="63"/>
      <c r="HOP384" s="63"/>
      <c r="HOQ384" s="63"/>
      <c r="HOR384" s="63"/>
      <c r="HOS384" s="63"/>
      <c r="HOT384" s="63"/>
      <c r="HOU384" s="63"/>
      <c r="HOV384" s="63"/>
      <c r="HOW384" s="63"/>
      <c r="HOX384" s="63"/>
      <c r="HOY384" s="63"/>
      <c r="HOZ384" s="63"/>
      <c r="HPA384" s="63"/>
      <c r="HPB384" s="63"/>
      <c r="HPC384" s="63"/>
      <c r="HPD384" s="63"/>
      <c r="HPE384" s="63"/>
      <c r="HPF384" s="63"/>
      <c r="HPG384" s="63"/>
      <c r="HPH384" s="63"/>
      <c r="HPI384" s="63"/>
      <c r="HPJ384" s="63"/>
      <c r="HPK384" s="63"/>
      <c r="HPL384" s="63"/>
      <c r="HPM384" s="63"/>
      <c r="HPN384" s="63"/>
      <c r="HPO384" s="63"/>
      <c r="HPP384" s="63"/>
      <c r="HPQ384" s="63"/>
      <c r="HPR384" s="63"/>
      <c r="HPS384" s="63"/>
      <c r="HPT384" s="63"/>
      <c r="HPU384" s="63"/>
      <c r="HPV384" s="63"/>
      <c r="HPW384" s="63"/>
      <c r="HPX384" s="63"/>
      <c r="HPY384" s="63"/>
      <c r="HPZ384" s="63"/>
      <c r="HQA384" s="63"/>
      <c r="HQB384" s="63"/>
      <c r="HQC384" s="63"/>
      <c r="HQD384" s="63"/>
      <c r="HQE384" s="63"/>
      <c r="HQF384" s="63"/>
      <c r="HQG384" s="63"/>
      <c r="HQH384" s="63"/>
      <c r="HQI384" s="63"/>
      <c r="HQJ384" s="63"/>
      <c r="HQK384" s="63"/>
      <c r="HQL384" s="63"/>
      <c r="HQM384" s="63"/>
      <c r="HQN384" s="63"/>
      <c r="HQO384" s="63"/>
      <c r="HQP384" s="63"/>
      <c r="HQQ384" s="63"/>
      <c r="HQR384" s="63"/>
      <c r="HQS384" s="63"/>
      <c r="HQT384" s="63"/>
      <c r="HQU384" s="63"/>
      <c r="HQV384" s="63"/>
      <c r="HQW384" s="63"/>
      <c r="HQX384" s="63"/>
      <c r="HQY384" s="63"/>
      <c r="HQZ384" s="63"/>
      <c r="HRA384" s="63"/>
      <c r="HRB384" s="63"/>
      <c r="HRC384" s="63"/>
      <c r="HRD384" s="63"/>
      <c r="HRE384" s="63"/>
      <c r="HRF384" s="63"/>
      <c r="HRG384" s="63"/>
      <c r="HRH384" s="63"/>
      <c r="HRI384" s="63"/>
      <c r="HRJ384" s="63"/>
      <c r="HRK384" s="63"/>
      <c r="HRL384" s="63"/>
      <c r="HRM384" s="63"/>
      <c r="HRN384" s="63"/>
      <c r="HRO384" s="63"/>
      <c r="HRP384" s="63"/>
      <c r="HRQ384" s="63"/>
      <c r="HRR384" s="63"/>
      <c r="HRS384" s="63"/>
      <c r="HRT384" s="63"/>
      <c r="HRU384" s="63"/>
      <c r="HRV384" s="63"/>
      <c r="HRW384" s="63"/>
      <c r="HRX384" s="63"/>
      <c r="HRY384" s="63"/>
      <c r="HRZ384" s="63"/>
      <c r="HSA384" s="63"/>
      <c r="HSB384" s="63"/>
      <c r="HSC384" s="63"/>
      <c r="HSD384" s="63"/>
      <c r="HSE384" s="63"/>
      <c r="HSF384" s="63"/>
      <c r="HSG384" s="63"/>
      <c r="HSH384" s="63"/>
      <c r="HSI384" s="63"/>
      <c r="HSJ384" s="63"/>
      <c r="HSK384" s="63"/>
      <c r="HSL384" s="63"/>
      <c r="HSM384" s="63"/>
      <c r="HSN384" s="63"/>
      <c r="HSO384" s="63"/>
      <c r="HSP384" s="63"/>
      <c r="HSQ384" s="63"/>
      <c r="HSR384" s="63"/>
      <c r="HSS384" s="63"/>
      <c r="HST384" s="63"/>
      <c r="HSU384" s="63"/>
      <c r="HSV384" s="63"/>
      <c r="HSW384" s="63"/>
      <c r="HSX384" s="63"/>
      <c r="HSY384" s="63"/>
      <c r="HSZ384" s="63"/>
      <c r="HTA384" s="63"/>
      <c r="HTB384" s="63"/>
      <c r="HTC384" s="63"/>
      <c r="HTD384" s="63"/>
      <c r="HTE384" s="63"/>
      <c r="HTF384" s="63"/>
      <c r="HTG384" s="63"/>
      <c r="HTH384" s="63"/>
      <c r="HTI384" s="63"/>
      <c r="HTJ384" s="63"/>
      <c r="HTK384" s="63"/>
      <c r="HTL384" s="63"/>
      <c r="HTM384" s="63"/>
      <c r="HTN384" s="63"/>
      <c r="HTO384" s="63"/>
      <c r="HTP384" s="63"/>
      <c r="HTQ384" s="63"/>
      <c r="HTR384" s="63"/>
      <c r="HTS384" s="63"/>
      <c r="HTT384" s="63"/>
      <c r="HTU384" s="63"/>
      <c r="HTV384" s="63"/>
      <c r="HTW384" s="63"/>
      <c r="HTX384" s="63"/>
      <c r="HTY384" s="63"/>
      <c r="HTZ384" s="63"/>
      <c r="HUA384" s="63"/>
      <c r="HUB384" s="63"/>
      <c r="HUC384" s="63"/>
      <c r="HUD384" s="63"/>
      <c r="HUE384" s="63"/>
      <c r="HUF384" s="63"/>
      <c r="HUG384" s="63"/>
      <c r="HUH384" s="63"/>
      <c r="HUI384" s="63"/>
      <c r="HUJ384" s="63"/>
      <c r="HUK384" s="63"/>
      <c r="HUL384" s="63"/>
      <c r="HUM384" s="63"/>
      <c r="HUN384" s="63"/>
      <c r="HUO384" s="63"/>
      <c r="HUP384" s="63"/>
      <c r="HUQ384" s="63"/>
      <c r="HUR384" s="63"/>
      <c r="HUS384" s="63"/>
      <c r="HUT384" s="63"/>
      <c r="HUU384" s="63"/>
      <c r="HUV384" s="63"/>
      <c r="HUW384" s="63"/>
      <c r="HUX384" s="63"/>
      <c r="HUY384" s="63"/>
      <c r="HUZ384" s="63"/>
      <c r="HVA384" s="63"/>
      <c r="HVB384" s="63"/>
      <c r="HVC384" s="63"/>
      <c r="HVD384" s="63"/>
      <c r="HVE384" s="63"/>
      <c r="HVF384" s="63"/>
      <c r="HVG384" s="63"/>
      <c r="HVH384" s="63"/>
      <c r="HVI384" s="63"/>
      <c r="HVJ384" s="63"/>
      <c r="HVK384" s="63"/>
      <c r="HVL384" s="63"/>
      <c r="HVM384" s="63"/>
      <c r="HVN384" s="63"/>
      <c r="HVO384" s="63"/>
      <c r="HVP384" s="63"/>
      <c r="HVQ384" s="63"/>
      <c r="HVR384" s="63"/>
      <c r="HVS384" s="63"/>
      <c r="HVT384" s="63"/>
      <c r="HVU384" s="63"/>
      <c r="HVV384" s="63"/>
      <c r="HVW384" s="63"/>
      <c r="HVX384" s="63"/>
      <c r="HVY384" s="63"/>
      <c r="HVZ384" s="63"/>
      <c r="HWA384" s="63"/>
      <c r="HWB384" s="63"/>
      <c r="HWC384" s="63"/>
      <c r="HWD384" s="63"/>
      <c r="HWE384" s="63"/>
      <c r="HWF384" s="63"/>
      <c r="HWG384" s="63"/>
      <c r="HWH384" s="63"/>
      <c r="HWI384" s="63"/>
      <c r="HWJ384" s="63"/>
      <c r="HWK384" s="63"/>
      <c r="HWL384" s="63"/>
      <c r="HWM384" s="63"/>
      <c r="HWN384" s="63"/>
      <c r="HWO384" s="63"/>
      <c r="HWP384" s="63"/>
      <c r="HWQ384" s="63"/>
      <c r="HWR384" s="63"/>
      <c r="HWS384" s="63"/>
      <c r="HWT384" s="63"/>
      <c r="HWU384" s="63"/>
      <c r="HWV384" s="63"/>
      <c r="HWW384" s="63"/>
      <c r="HWX384" s="63"/>
      <c r="HWY384" s="63"/>
      <c r="HWZ384" s="63"/>
      <c r="HXA384" s="63"/>
      <c r="HXB384" s="63"/>
      <c r="HXC384" s="63"/>
      <c r="HXD384" s="63"/>
      <c r="HXE384" s="63"/>
      <c r="HXF384" s="63"/>
      <c r="HXG384" s="63"/>
      <c r="HXH384" s="63"/>
      <c r="HXI384" s="63"/>
      <c r="HXJ384" s="63"/>
      <c r="HXK384" s="63"/>
      <c r="HXL384" s="63"/>
      <c r="HXM384" s="63"/>
      <c r="HXN384" s="63"/>
      <c r="HXO384" s="63"/>
      <c r="HXP384" s="63"/>
      <c r="HXQ384" s="63"/>
      <c r="HXR384" s="63"/>
      <c r="HXS384" s="63"/>
      <c r="HXT384" s="63"/>
      <c r="HXU384" s="63"/>
      <c r="HXV384" s="63"/>
      <c r="HXW384" s="63"/>
      <c r="HXX384" s="63"/>
      <c r="HXY384" s="63"/>
      <c r="HXZ384" s="63"/>
      <c r="HYA384" s="63"/>
      <c r="HYB384" s="63"/>
      <c r="HYC384" s="63"/>
      <c r="HYD384" s="63"/>
      <c r="HYE384" s="63"/>
      <c r="HYF384" s="63"/>
      <c r="HYG384" s="63"/>
      <c r="HYH384" s="63"/>
      <c r="HYI384" s="63"/>
      <c r="HYJ384" s="63"/>
      <c r="HYK384" s="63"/>
      <c r="HYL384" s="63"/>
      <c r="HYM384" s="63"/>
      <c r="HYN384" s="63"/>
      <c r="HYO384" s="63"/>
      <c r="HYP384" s="63"/>
      <c r="HYQ384" s="63"/>
      <c r="HYR384" s="63"/>
      <c r="HYS384" s="63"/>
      <c r="HYT384" s="63"/>
      <c r="HYU384" s="63"/>
      <c r="HYV384" s="63"/>
      <c r="HYW384" s="63"/>
      <c r="HYX384" s="63"/>
      <c r="HYY384" s="63"/>
      <c r="HYZ384" s="63"/>
      <c r="HZA384" s="63"/>
      <c r="HZB384" s="63"/>
      <c r="HZC384" s="63"/>
      <c r="HZD384" s="63"/>
      <c r="HZE384" s="63"/>
      <c r="HZF384" s="63"/>
      <c r="HZG384" s="63"/>
      <c r="HZH384" s="63"/>
      <c r="HZI384" s="63"/>
      <c r="HZJ384" s="63"/>
      <c r="HZK384" s="63"/>
      <c r="HZL384" s="63"/>
      <c r="HZM384" s="63"/>
      <c r="HZN384" s="63"/>
      <c r="HZO384" s="63"/>
      <c r="HZP384" s="63"/>
      <c r="HZQ384" s="63"/>
      <c r="HZR384" s="63"/>
      <c r="HZS384" s="63"/>
      <c r="HZT384" s="63"/>
      <c r="HZU384" s="63"/>
      <c r="HZV384" s="63"/>
      <c r="HZW384" s="63"/>
      <c r="HZX384" s="63"/>
      <c r="HZY384" s="63"/>
      <c r="HZZ384" s="63"/>
      <c r="IAA384" s="63"/>
      <c r="IAB384" s="63"/>
      <c r="IAC384" s="63"/>
      <c r="IAD384" s="63"/>
      <c r="IAE384" s="63"/>
      <c r="IAF384" s="63"/>
      <c r="IAG384" s="63"/>
      <c r="IAH384" s="63"/>
      <c r="IAI384" s="63"/>
      <c r="IAJ384" s="63"/>
      <c r="IAK384" s="63"/>
      <c r="IAL384" s="63"/>
      <c r="IAM384" s="63"/>
      <c r="IAN384" s="63"/>
      <c r="IAO384" s="63"/>
      <c r="IAP384" s="63"/>
      <c r="IAQ384" s="63"/>
      <c r="IAR384" s="63"/>
      <c r="IAS384" s="63"/>
      <c r="IAT384" s="63"/>
      <c r="IAU384" s="63"/>
      <c r="IAV384" s="63"/>
      <c r="IAW384" s="63"/>
      <c r="IAX384" s="63"/>
      <c r="IAY384" s="63"/>
      <c r="IAZ384" s="63"/>
      <c r="IBA384" s="63"/>
      <c r="IBB384" s="63"/>
      <c r="IBC384" s="63"/>
      <c r="IBD384" s="63"/>
      <c r="IBE384" s="63"/>
      <c r="IBF384" s="63"/>
      <c r="IBG384" s="63"/>
      <c r="IBH384" s="63"/>
      <c r="IBI384" s="63"/>
      <c r="IBJ384" s="63"/>
      <c r="IBK384" s="63"/>
      <c r="IBL384" s="63"/>
      <c r="IBM384" s="63"/>
      <c r="IBN384" s="63"/>
      <c r="IBO384" s="63"/>
      <c r="IBP384" s="63"/>
      <c r="IBQ384" s="63"/>
      <c r="IBR384" s="63"/>
      <c r="IBS384" s="63"/>
      <c r="IBT384" s="63"/>
      <c r="IBU384" s="63"/>
      <c r="IBV384" s="63"/>
      <c r="IBW384" s="63"/>
      <c r="IBX384" s="63"/>
      <c r="IBY384" s="63"/>
      <c r="IBZ384" s="63"/>
      <c r="ICA384" s="63"/>
      <c r="ICB384" s="63"/>
      <c r="ICC384" s="63"/>
      <c r="ICD384" s="63"/>
      <c r="ICE384" s="63"/>
      <c r="ICF384" s="63"/>
      <c r="ICG384" s="63"/>
      <c r="ICH384" s="63"/>
      <c r="ICI384" s="63"/>
      <c r="ICJ384" s="63"/>
      <c r="ICK384" s="63"/>
      <c r="ICL384" s="63"/>
      <c r="ICM384" s="63"/>
      <c r="ICN384" s="63"/>
      <c r="ICO384" s="63"/>
      <c r="ICP384" s="63"/>
      <c r="ICQ384" s="63"/>
      <c r="ICR384" s="63"/>
      <c r="ICS384" s="63"/>
      <c r="ICT384" s="63"/>
      <c r="ICU384" s="63"/>
      <c r="ICV384" s="63"/>
      <c r="ICW384" s="63"/>
      <c r="ICX384" s="63"/>
      <c r="ICY384" s="63"/>
      <c r="ICZ384" s="63"/>
      <c r="IDA384" s="63"/>
      <c r="IDB384" s="63"/>
      <c r="IDC384" s="63"/>
      <c r="IDD384" s="63"/>
      <c r="IDE384" s="63"/>
      <c r="IDF384" s="63"/>
      <c r="IDG384" s="63"/>
      <c r="IDH384" s="63"/>
      <c r="IDI384" s="63"/>
      <c r="IDJ384" s="63"/>
      <c r="IDK384" s="63"/>
      <c r="IDL384" s="63"/>
      <c r="IDM384" s="63"/>
      <c r="IDN384" s="63"/>
      <c r="IDO384" s="63"/>
      <c r="IDP384" s="63"/>
      <c r="IDQ384" s="63"/>
      <c r="IDR384" s="63"/>
      <c r="IDS384" s="63"/>
      <c r="IDT384" s="63"/>
      <c r="IDU384" s="63"/>
      <c r="IDV384" s="63"/>
      <c r="IDW384" s="63"/>
      <c r="IDX384" s="63"/>
      <c r="IDY384" s="63"/>
      <c r="IDZ384" s="63"/>
      <c r="IEA384" s="63"/>
      <c r="IEB384" s="63"/>
      <c r="IEC384" s="63"/>
      <c r="IED384" s="63"/>
      <c r="IEE384" s="63"/>
      <c r="IEF384" s="63"/>
      <c r="IEG384" s="63"/>
      <c r="IEH384" s="63"/>
      <c r="IEI384" s="63"/>
      <c r="IEJ384" s="63"/>
      <c r="IEK384" s="63"/>
      <c r="IEL384" s="63"/>
      <c r="IEM384" s="63"/>
      <c r="IEN384" s="63"/>
      <c r="IEO384" s="63"/>
      <c r="IEP384" s="63"/>
      <c r="IEQ384" s="63"/>
      <c r="IER384" s="63"/>
      <c r="IES384" s="63"/>
      <c r="IET384" s="63"/>
      <c r="IEU384" s="63"/>
      <c r="IEV384" s="63"/>
      <c r="IEW384" s="63"/>
      <c r="IEX384" s="63"/>
      <c r="IEY384" s="63"/>
      <c r="IEZ384" s="63"/>
      <c r="IFA384" s="63"/>
      <c r="IFB384" s="63"/>
      <c r="IFC384" s="63"/>
      <c r="IFD384" s="63"/>
      <c r="IFE384" s="63"/>
      <c r="IFF384" s="63"/>
      <c r="IFG384" s="63"/>
      <c r="IFH384" s="63"/>
      <c r="IFI384" s="63"/>
      <c r="IFJ384" s="63"/>
      <c r="IFK384" s="63"/>
      <c r="IFL384" s="63"/>
      <c r="IFM384" s="63"/>
      <c r="IFN384" s="63"/>
      <c r="IFO384" s="63"/>
      <c r="IFP384" s="63"/>
      <c r="IFQ384" s="63"/>
      <c r="IFR384" s="63"/>
      <c r="IFS384" s="63"/>
      <c r="IFT384" s="63"/>
      <c r="IFU384" s="63"/>
      <c r="IFV384" s="63"/>
      <c r="IFW384" s="63"/>
      <c r="IFX384" s="63"/>
      <c r="IFY384" s="63"/>
      <c r="IFZ384" s="63"/>
      <c r="IGA384" s="63"/>
      <c r="IGB384" s="63"/>
      <c r="IGC384" s="63"/>
      <c r="IGD384" s="63"/>
      <c r="IGE384" s="63"/>
      <c r="IGF384" s="63"/>
      <c r="IGG384" s="63"/>
      <c r="IGH384" s="63"/>
      <c r="IGI384" s="63"/>
      <c r="IGJ384" s="63"/>
      <c r="IGK384" s="63"/>
      <c r="IGL384" s="63"/>
      <c r="IGM384" s="63"/>
      <c r="IGN384" s="63"/>
      <c r="IGO384" s="63"/>
      <c r="IGP384" s="63"/>
      <c r="IGQ384" s="63"/>
      <c r="IGR384" s="63"/>
      <c r="IGS384" s="63"/>
      <c r="IGT384" s="63"/>
      <c r="IGU384" s="63"/>
      <c r="IGV384" s="63"/>
      <c r="IGW384" s="63"/>
      <c r="IGX384" s="63"/>
      <c r="IGY384" s="63"/>
      <c r="IGZ384" s="63"/>
      <c r="IHA384" s="63"/>
      <c r="IHB384" s="63"/>
      <c r="IHC384" s="63"/>
      <c r="IHD384" s="63"/>
      <c r="IHE384" s="63"/>
      <c r="IHF384" s="63"/>
      <c r="IHG384" s="63"/>
      <c r="IHH384" s="63"/>
      <c r="IHI384" s="63"/>
      <c r="IHJ384" s="63"/>
      <c r="IHK384" s="63"/>
      <c r="IHL384" s="63"/>
      <c r="IHM384" s="63"/>
      <c r="IHN384" s="63"/>
      <c r="IHO384" s="63"/>
      <c r="IHP384" s="63"/>
      <c r="IHQ384" s="63"/>
      <c r="IHR384" s="63"/>
      <c r="IHS384" s="63"/>
      <c r="IHT384" s="63"/>
      <c r="IHU384" s="63"/>
      <c r="IHV384" s="63"/>
      <c r="IHW384" s="63"/>
      <c r="IHX384" s="63"/>
      <c r="IHY384" s="63"/>
      <c r="IHZ384" s="63"/>
      <c r="IIA384" s="63"/>
      <c r="IIB384" s="63"/>
      <c r="IIC384" s="63"/>
      <c r="IID384" s="63"/>
      <c r="IIE384" s="63"/>
      <c r="IIF384" s="63"/>
      <c r="IIG384" s="63"/>
      <c r="IIH384" s="63"/>
      <c r="III384" s="63"/>
      <c r="IIJ384" s="63"/>
      <c r="IIK384" s="63"/>
      <c r="IIL384" s="63"/>
      <c r="IIM384" s="63"/>
      <c r="IIN384" s="63"/>
      <c r="IIO384" s="63"/>
      <c r="IIP384" s="63"/>
      <c r="IIQ384" s="63"/>
      <c r="IIR384" s="63"/>
      <c r="IIS384" s="63"/>
      <c r="IIT384" s="63"/>
      <c r="IIU384" s="63"/>
      <c r="IIV384" s="63"/>
      <c r="IIW384" s="63"/>
      <c r="IIX384" s="63"/>
      <c r="IIY384" s="63"/>
      <c r="IIZ384" s="63"/>
      <c r="IJA384" s="63"/>
      <c r="IJB384" s="63"/>
      <c r="IJC384" s="63"/>
      <c r="IJD384" s="63"/>
      <c r="IJE384" s="63"/>
      <c r="IJF384" s="63"/>
      <c r="IJG384" s="63"/>
      <c r="IJH384" s="63"/>
      <c r="IJI384" s="63"/>
      <c r="IJJ384" s="63"/>
      <c r="IJK384" s="63"/>
      <c r="IJL384" s="63"/>
      <c r="IJM384" s="63"/>
      <c r="IJN384" s="63"/>
      <c r="IJO384" s="63"/>
      <c r="IJP384" s="63"/>
      <c r="IJQ384" s="63"/>
      <c r="IJR384" s="63"/>
      <c r="IJS384" s="63"/>
      <c r="IJT384" s="63"/>
      <c r="IJU384" s="63"/>
      <c r="IJV384" s="63"/>
      <c r="IJW384" s="63"/>
      <c r="IJX384" s="63"/>
      <c r="IJY384" s="63"/>
      <c r="IJZ384" s="63"/>
      <c r="IKA384" s="63"/>
      <c r="IKB384" s="63"/>
      <c r="IKC384" s="63"/>
      <c r="IKD384" s="63"/>
      <c r="IKE384" s="63"/>
      <c r="IKF384" s="63"/>
      <c r="IKG384" s="63"/>
      <c r="IKH384" s="63"/>
      <c r="IKI384" s="63"/>
      <c r="IKJ384" s="63"/>
      <c r="IKK384" s="63"/>
      <c r="IKL384" s="63"/>
      <c r="IKM384" s="63"/>
      <c r="IKN384" s="63"/>
      <c r="IKO384" s="63"/>
      <c r="IKP384" s="63"/>
      <c r="IKQ384" s="63"/>
      <c r="IKR384" s="63"/>
      <c r="IKS384" s="63"/>
      <c r="IKT384" s="63"/>
      <c r="IKU384" s="63"/>
      <c r="IKV384" s="63"/>
      <c r="IKW384" s="63"/>
      <c r="IKX384" s="63"/>
      <c r="IKY384" s="63"/>
      <c r="IKZ384" s="63"/>
      <c r="ILA384" s="63"/>
      <c r="ILB384" s="63"/>
      <c r="ILC384" s="63"/>
      <c r="ILD384" s="63"/>
      <c r="ILE384" s="63"/>
      <c r="ILF384" s="63"/>
      <c r="ILG384" s="63"/>
      <c r="ILH384" s="63"/>
      <c r="ILI384" s="63"/>
      <c r="ILJ384" s="63"/>
      <c r="ILK384" s="63"/>
      <c r="ILL384" s="63"/>
      <c r="ILM384" s="63"/>
      <c r="ILN384" s="63"/>
      <c r="ILO384" s="63"/>
      <c r="ILP384" s="63"/>
      <c r="ILQ384" s="63"/>
      <c r="ILR384" s="63"/>
      <c r="ILS384" s="63"/>
      <c r="ILT384" s="63"/>
      <c r="ILU384" s="63"/>
      <c r="ILV384" s="63"/>
      <c r="ILW384" s="63"/>
      <c r="ILX384" s="63"/>
      <c r="ILY384" s="63"/>
      <c r="ILZ384" s="63"/>
      <c r="IMA384" s="63"/>
      <c r="IMB384" s="63"/>
      <c r="IMC384" s="63"/>
      <c r="IMD384" s="63"/>
      <c r="IME384" s="63"/>
      <c r="IMF384" s="63"/>
      <c r="IMG384" s="63"/>
      <c r="IMH384" s="63"/>
      <c r="IMI384" s="63"/>
      <c r="IMJ384" s="63"/>
      <c r="IMK384" s="63"/>
      <c r="IML384" s="63"/>
      <c r="IMM384" s="63"/>
      <c r="IMN384" s="63"/>
      <c r="IMO384" s="63"/>
      <c r="IMP384" s="63"/>
      <c r="IMQ384" s="63"/>
      <c r="IMR384" s="63"/>
      <c r="IMS384" s="63"/>
      <c r="IMT384" s="63"/>
      <c r="IMU384" s="63"/>
      <c r="IMV384" s="63"/>
      <c r="IMW384" s="63"/>
      <c r="IMX384" s="63"/>
      <c r="IMY384" s="63"/>
      <c r="IMZ384" s="63"/>
      <c r="INA384" s="63"/>
      <c r="INB384" s="63"/>
      <c r="INC384" s="63"/>
      <c r="IND384" s="63"/>
      <c r="INE384" s="63"/>
      <c r="INF384" s="63"/>
      <c r="ING384" s="63"/>
      <c r="INH384" s="63"/>
      <c r="INI384" s="63"/>
      <c r="INJ384" s="63"/>
      <c r="INK384" s="63"/>
      <c r="INL384" s="63"/>
      <c r="INM384" s="63"/>
      <c r="INN384" s="63"/>
      <c r="INO384" s="63"/>
      <c r="INP384" s="63"/>
      <c r="INQ384" s="63"/>
      <c r="INR384" s="63"/>
      <c r="INS384" s="63"/>
      <c r="INT384" s="63"/>
      <c r="INU384" s="63"/>
      <c r="INV384" s="63"/>
      <c r="INW384" s="63"/>
      <c r="INX384" s="63"/>
      <c r="INY384" s="63"/>
      <c r="INZ384" s="63"/>
      <c r="IOA384" s="63"/>
      <c r="IOB384" s="63"/>
      <c r="IOC384" s="63"/>
      <c r="IOD384" s="63"/>
      <c r="IOE384" s="63"/>
      <c r="IOF384" s="63"/>
      <c r="IOG384" s="63"/>
      <c r="IOH384" s="63"/>
      <c r="IOI384" s="63"/>
      <c r="IOJ384" s="63"/>
      <c r="IOK384" s="63"/>
      <c r="IOL384" s="63"/>
      <c r="IOM384" s="63"/>
      <c r="ION384" s="63"/>
      <c r="IOO384" s="63"/>
      <c r="IOP384" s="63"/>
      <c r="IOQ384" s="63"/>
      <c r="IOR384" s="63"/>
      <c r="IOS384" s="63"/>
      <c r="IOT384" s="63"/>
      <c r="IOU384" s="63"/>
      <c r="IOV384" s="63"/>
      <c r="IOW384" s="63"/>
      <c r="IOX384" s="63"/>
      <c r="IOY384" s="63"/>
      <c r="IOZ384" s="63"/>
      <c r="IPA384" s="63"/>
      <c r="IPB384" s="63"/>
      <c r="IPC384" s="63"/>
      <c r="IPD384" s="63"/>
      <c r="IPE384" s="63"/>
      <c r="IPF384" s="63"/>
      <c r="IPG384" s="63"/>
      <c r="IPH384" s="63"/>
      <c r="IPI384" s="63"/>
      <c r="IPJ384" s="63"/>
      <c r="IPK384" s="63"/>
      <c r="IPL384" s="63"/>
      <c r="IPM384" s="63"/>
      <c r="IPN384" s="63"/>
      <c r="IPO384" s="63"/>
      <c r="IPP384" s="63"/>
      <c r="IPQ384" s="63"/>
      <c r="IPR384" s="63"/>
      <c r="IPS384" s="63"/>
      <c r="IPT384" s="63"/>
      <c r="IPU384" s="63"/>
      <c r="IPV384" s="63"/>
      <c r="IPW384" s="63"/>
      <c r="IPX384" s="63"/>
      <c r="IPY384" s="63"/>
      <c r="IPZ384" s="63"/>
      <c r="IQA384" s="63"/>
      <c r="IQB384" s="63"/>
      <c r="IQC384" s="63"/>
      <c r="IQD384" s="63"/>
      <c r="IQE384" s="63"/>
      <c r="IQF384" s="63"/>
      <c r="IQG384" s="63"/>
      <c r="IQH384" s="63"/>
      <c r="IQI384" s="63"/>
      <c r="IQJ384" s="63"/>
      <c r="IQK384" s="63"/>
      <c r="IQL384" s="63"/>
      <c r="IQM384" s="63"/>
      <c r="IQN384" s="63"/>
      <c r="IQO384" s="63"/>
      <c r="IQP384" s="63"/>
      <c r="IQQ384" s="63"/>
      <c r="IQR384" s="63"/>
      <c r="IQS384" s="63"/>
      <c r="IQT384" s="63"/>
      <c r="IQU384" s="63"/>
      <c r="IQV384" s="63"/>
      <c r="IQW384" s="63"/>
      <c r="IQX384" s="63"/>
      <c r="IQY384" s="63"/>
      <c r="IQZ384" s="63"/>
      <c r="IRA384" s="63"/>
      <c r="IRB384" s="63"/>
      <c r="IRC384" s="63"/>
      <c r="IRD384" s="63"/>
      <c r="IRE384" s="63"/>
      <c r="IRF384" s="63"/>
      <c r="IRG384" s="63"/>
      <c r="IRH384" s="63"/>
      <c r="IRI384" s="63"/>
      <c r="IRJ384" s="63"/>
      <c r="IRK384" s="63"/>
      <c r="IRL384" s="63"/>
      <c r="IRM384" s="63"/>
      <c r="IRN384" s="63"/>
      <c r="IRO384" s="63"/>
      <c r="IRP384" s="63"/>
      <c r="IRQ384" s="63"/>
      <c r="IRR384" s="63"/>
      <c r="IRS384" s="63"/>
      <c r="IRT384" s="63"/>
      <c r="IRU384" s="63"/>
      <c r="IRV384" s="63"/>
      <c r="IRW384" s="63"/>
      <c r="IRX384" s="63"/>
      <c r="IRY384" s="63"/>
      <c r="IRZ384" s="63"/>
      <c r="ISA384" s="63"/>
      <c r="ISB384" s="63"/>
      <c r="ISC384" s="63"/>
      <c r="ISD384" s="63"/>
      <c r="ISE384" s="63"/>
      <c r="ISF384" s="63"/>
      <c r="ISG384" s="63"/>
      <c r="ISH384" s="63"/>
      <c r="ISI384" s="63"/>
      <c r="ISJ384" s="63"/>
      <c r="ISK384" s="63"/>
      <c r="ISL384" s="63"/>
      <c r="ISM384" s="63"/>
      <c r="ISN384" s="63"/>
      <c r="ISO384" s="63"/>
      <c r="ISP384" s="63"/>
      <c r="ISQ384" s="63"/>
      <c r="ISR384" s="63"/>
      <c r="ISS384" s="63"/>
      <c r="IST384" s="63"/>
      <c r="ISU384" s="63"/>
      <c r="ISV384" s="63"/>
      <c r="ISW384" s="63"/>
      <c r="ISX384" s="63"/>
      <c r="ISY384" s="63"/>
      <c r="ISZ384" s="63"/>
      <c r="ITA384" s="63"/>
      <c r="ITB384" s="63"/>
      <c r="ITC384" s="63"/>
      <c r="ITD384" s="63"/>
      <c r="ITE384" s="63"/>
      <c r="ITF384" s="63"/>
      <c r="ITG384" s="63"/>
      <c r="ITH384" s="63"/>
      <c r="ITI384" s="63"/>
      <c r="ITJ384" s="63"/>
      <c r="ITK384" s="63"/>
      <c r="ITL384" s="63"/>
      <c r="ITM384" s="63"/>
      <c r="ITN384" s="63"/>
      <c r="ITO384" s="63"/>
      <c r="ITP384" s="63"/>
      <c r="ITQ384" s="63"/>
      <c r="ITR384" s="63"/>
      <c r="ITS384" s="63"/>
      <c r="ITT384" s="63"/>
      <c r="ITU384" s="63"/>
      <c r="ITV384" s="63"/>
      <c r="ITW384" s="63"/>
      <c r="ITX384" s="63"/>
      <c r="ITY384" s="63"/>
      <c r="ITZ384" s="63"/>
      <c r="IUA384" s="63"/>
      <c r="IUB384" s="63"/>
      <c r="IUC384" s="63"/>
      <c r="IUD384" s="63"/>
      <c r="IUE384" s="63"/>
      <c r="IUF384" s="63"/>
      <c r="IUG384" s="63"/>
      <c r="IUH384" s="63"/>
      <c r="IUI384" s="63"/>
      <c r="IUJ384" s="63"/>
      <c r="IUK384" s="63"/>
      <c r="IUL384" s="63"/>
      <c r="IUM384" s="63"/>
      <c r="IUN384" s="63"/>
      <c r="IUO384" s="63"/>
      <c r="IUP384" s="63"/>
      <c r="IUQ384" s="63"/>
      <c r="IUR384" s="63"/>
      <c r="IUS384" s="63"/>
      <c r="IUT384" s="63"/>
      <c r="IUU384" s="63"/>
      <c r="IUV384" s="63"/>
      <c r="IUW384" s="63"/>
      <c r="IUX384" s="63"/>
      <c r="IUY384" s="63"/>
      <c r="IUZ384" s="63"/>
      <c r="IVA384" s="63"/>
      <c r="IVB384" s="63"/>
      <c r="IVC384" s="63"/>
      <c r="IVD384" s="63"/>
      <c r="IVE384" s="63"/>
      <c r="IVF384" s="63"/>
      <c r="IVG384" s="63"/>
      <c r="IVH384" s="63"/>
      <c r="IVI384" s="63"/>
      <c r="IVJ384" s="63"/>
      <c r="IVK384" s="63"/>
      <c r="IVL384" s="63"/>
      <c r="IVM384" s="63"/>
      <c r="IVN384" s="63"/>
      <c r="IVO384" s="63"/>
      <c r="IVP384" s="63"/>
      <c r="IVQ384" s="63"/>
      <c r="IVR384" s="63"/>
      <c r="IVS384" s="63"/>
      <c r="IVT384" s="63"/>
      <c r="IVU384" s="63"/>
      <c r="IVV384" s="63"/>
      <c r="IVW384" s="63"/>
      <c r="IVX384" s="63"/>
      <c r="IVY384" s="63"/>
      <c r="IVZ384" s="63"/>
      <c r="IWA384" s="63"/>
      <c r="IWB384" s="63"/>
      <c r="IWC384" s="63"/>
      <c r="IWD384" s="63"/>
      <c r="IWE384" s="63"/>
      <c r="IWF384" s="63"/>
      <c r="IWG384" s="63"/>
      <c r="IWH384" s="63"/>
      <c r="IWI384" s="63"/>
      <c r="IWJ384" s="63"/>
      <c r="IWK384" s="63"/>
      <c r="IWL384" s="63"/>
      <c r="IWM384" s="63"/>
      <c r="IWN384" s="63"/>
      <c r="IWO384" s="63"/>
      <c r="IWP384" s="63"/>
      <c r="IWQ384" s="63"/>
      <c r="IWR384" s="63"/>
      <c r="IWS384" s="63"/>
      <c r="IWT384" s="63"/>
      <c r="IWU384" s="63"/>
      <c r="IWV384" s="63"/>
      <c r="IWW384" s="63"/>
      <c r="IWX384" s="63"/>
      <c r="IWY384" s="63"/>
      <c r="IWZ384" s="63"/>
      <c r="IXA384" s="63"/>
      <c r="IXB384" s="63"/>
      <c r="IXC384" s="63"/>
      <c r="IXD384" s="63"/>
      <c r="IXE384" s="63"/>
      <c r="IXF384" s="63"/>
      <c r="IXG384" s="63"/>
      <c r="IXH384" s="63"/>
      <c r="IXI384" s="63"/>
      <c r="IXJ384" s="63"/>
      <c r="IXK384" s="63"/>
      <c r="IXL384" s="63"/>
      <c r="IXM384" s="63"/>
      <c r="IXN384" s="63"/>
      <c r="IXO384" s="63"/>
      <c r="IXP384" s="63"/>
      <c r="IXQ384" s="63"/>
      <c r="IXR384" s="63"/>
      <c r="IXS384" s="63"/>
      <c r="IXT384" s="63"/>
      <c r="IXU384" s="63"/>
      <c r="IXV384" s="63"/>
      <c r="IXW384" s="63"/>
      <c r="IXX384" s="63"/>
      <c r="IXY384" s="63"/>
      <c r="IXZ384" s="63"/>
      <c r="IYA384" s="63"/>
      <c r="IYB384" s="63"/>
      <c r="IYC384" s="63"/>
      <c r="IYD384" s="63"/>
      <c r="IYE384" s="63"/>
      <c r="IYF384" s="63"/>
      <c r="IYG384" s="63"/>
      <c r="IYH384" s="63"/>
      <c r="IYI384" s="63"/>
      <c r="IYJ384" s="63"/>
      <c r="IYK384" s="63"/>
      <c r="IYL384" s="63"/>
      <c r="IYM384" s="63"/>
      <c r="IYN384" s="63"/>
      <c r="IYO384" s="63"/>
      <c r="IYP384" s="63"/>
      <c r="IYQ384" s="63"/>
      <c r="IYR384" s="63"/>
      <c r="IYS384" s="63"/>
      <c r="IYT384" s="63"/>
      <c r="IYU384" s="63"/>
      <c r="IYV384" s="63"/>
      <c r="IYW384" s="63"/>
      <c r="IYX384" s="63"/>
      <c r="IYY384" s="63"/>
      <c r="IYZ384" s="63"/>
      <c r="IZA384" s="63"/>
      <c r="IZB384" s="63"/>
      <c r="IZC384" s="63"/>
      <c r="IZD384" s="63"/>
      <c r="IZE384" s="63"/>
      <c r="IZF384" s="63"/>
      <c r="IZG384" s="63"/>
      <c r="IZH384" s="63"/>
      <c r="IZI384" s="63"/>
      <c r="IZJ384" s="63"/>
      <c r="IZK384" s="63"/>
      <c r="IZL384" s="63"/>
      <c r="IZM384" s="63"/>
      <c r="IZN384" s="63"/>
      <c r="IZO384" s="63"/>
      <c r="IZP384" s="63"/>
      <c r="IZQ384" s="63"/>
      <c r="IZR384" s="63"/>
      <c r="IZS384" s="63"/>
      <c r="IZT384" s="63"/>
      <c r="IZU384" s="63"/>
      <c r="IZV384" s="63"/>
      <c r="IZW384" s="63"/>
      <c r="IZX384" s="63"/>
      <c r="IZY384" s="63"/>
      <c r="IZZ384" s="63"/>
      <c r="JAA384" s="63"/>
      <c r="JAB384" s="63"/>
      <c r="JAC384" s="63"/>
      <c r="JAD384" s="63"/>
      <c r="JAE384" s="63"/>
      <c r="JAF384" s="63"/>
      <c r="JAG384" s="63"/>
      <c r="JAH384" s="63"/>
      <c r="JAI384" s="63"/>
      <c r="JAJ384" s="63"/>
      <c r="JAK384" s="63"/>
      <c r="JAL384" s="63"/>
      <c r="JAM384" s="63"/>
      <c r="JAN384" s="63"/>
      <c r="JAO384" s="63"/>
      <c r="JAP384" s="63"/>
      <c r="JAQ384" s="63"/>
      <c r="JAR384" s="63"/>
      <c r="JAS384" s="63"/>
      <c r="JAT384" s="63"/>
      <c r="JAU384" s="63"/>
      <c r="JAV384" s="63"/>
      <c r="JAW384" s="63"/>
      <c r="JAX384" s="63"/>
      <c r="JAY384" s="63"/>
      <c r="JAZ384" s="63"/>
      <c r="JBA384" s="63"/>
      <c r="JBB384" s="63"/>
      <c r="JBC384" s="63"/>
      <c r="JBD384" s="63"/>
      <c r="JBE384" s="63"/>
      <c r="JBF384" s="63"/>
      <c r="JBG384" s="63"/>
      <c r="JBH384" s="63"/>
      <c r="JBI384" s="63"/>
      <c r="JBJ384" s="63"/>
      <c r="JBK384" s="63"/>
      <c r="JBL384" s="63"/>
      <c r="JBM384" s="63"/>
      <c r="JBN384" s="63"/>
      <c r="JBO384" s="63"/>
      <c r="JBP384" s="63"/>
      <c r="JBQ384" s="63"/>
      <c r="JBR384" s="63"/>
      <c r="JBS384" s="63"/>
      <c r="JBT384" s="63"/>
      <c r="JBU384" s="63"/>
      <c r="JBV384" s="63"/>
      <c r="JBW384" s="63"/>
      <c r="JBX384" s="63"/>
      <c r="JBY384" s="63"/>
      <c r="JBZ384" s="63"/>
      <c r="JCA384" s="63"/>
      <c r="JCB384" s="63"/>
      <c r="JCC384" s="63"/>
      <c r="JCD384" s="63"/>
      <c r="JCE384" s="63"/>
      <c r="JCF384" s="63"/>
      <c r="JCG384" s="63"/>
      <c r="JCH384" s="63"/>
      <c r="JCI384" s="63"/>
      <c r="JCJ384" s="63"/>
      <c r="JCK384" s="63"/>
      <c r="JCL384" s="63"/>
      <c r="JCM384" s="63"/>
      <c r="JCN384" s="63"/>
      <c r="JCO384" s="63"/>
      <c r="JCP384" s="63"/>
      <c r="JCQ384" s="63"/>
      <c r="JCR384" s="63"/>
      <c r="JCS384" s="63"/>
      <c r="JCT384" s="63"/>
      <c r="JCU384" s="63"/>
      <c r="JCV384" s="63"/>
      <c r="JCW384" s="63"/>
      <c r="JCX384" s="63"/>
      <c r="JCY384" s="63"/>
      <c r="JCZ384" s="63"/>
      <c r="JDA384" s="63"/>
      <c r="JDB384" s="63"/>
      <c r="JDC384" s="63"/>
      <c r="JDD384" s="63"/>
      <c r="JDE384" s="63"/>
      <c r="JDF384" s="63"/>
      <c r="JDG384" s="63"/>
      <c r="JDH384" s="63"/>
      <c r="JDI384" s="63"/>
      <c r="JDJ384" s="63"/>
      <c r="JDK384" s="63"/>
      <c r="JDL384" s="63"/>
      <c r="JDM384" s="63"/>
      <c r="JDN384" s="63"/>
      <c r="JDO384" s="63"/>
      <c r="JDP384" s="63"/>
      <c r="JDQ384" s="63"/>
      <c r="JDR384" s="63"/>
      <c r="JDS384" s="63"/>
      <c r="JDT384" s="63"/>
      <c r="JDU384" s="63"/>
      <c r="JDV384" s="63"/>
      <c r="JDW384" s="63"/>
      <c r="JDX384" s="63"/>
      <c r="JDY384" s="63"/>
      <c r="JDZ384" s="63"/>
      <c r="JEA384" s="63"/>
      <c r="JEB384" s="63"/>
      <c r="JEC384" s="63"/>
      <c r="JED384" s="63"/>
      <c r="JEE384" s="63"/>
      <c r="JEF384" s="63"/>
      <c r="JEG384" s="63"/>
      <c r="JEH384" s="63"/>
      <c r="JEI384" s="63"/>
      <c r="JEJ384" s="63"/>
      <c r="JEK384" s="63"/>
      <c r="JEL384" s="63"/>
      <c r="JEM384" s="63"/>
      <c r="JEN384" s="63"/>
      <c r="JEO384" s="63"/>
      <c r="JEP384" s="63"/>
      <c r="JEQ384" s="63"/>
      <c r="JER384" s="63"/>
      <c r="JES384" s="63"/>
      <c r="JET384" s="63"/>
      <c r="JEU384" s="63"/>
      <c r="JEV384" s="63"/>
      <c r="JEW384" s="63"/>
      <c r="JEX384" s="63"/>
      <c r="JEY384" s="63"/>
      <c r="JEZ384" s="63"/>
      <c r="JFA384" s="63"/>
      <c r="JFB384" s="63"/>
      <c r="JFC384" s="63"/>
      <c r="JFD384" s="63"/>
      <c r="JFE384" s="63"/>
      <c r="JFF384" s="63"/>
      <c r="JFG384" s="63"/>
      <c r="JFH384" s="63"/>
      <c r="JFI384" s="63"/>
      <c r="JFJ384" s="63"/>
      <c r="JFK384" s="63"/>
      <c r="JFL384" s="63"/>
      <c r="JFM384" s="63"/>
      <c r="JFN384" s="63"/>
      <c r="JFO384" s="63"/>
      <c r="JFP384" s="63"/>
      <c r="JFQ384" s="63"/>
      <c r="JFR384" s="63"/>
      <c r="JFS384" s="63"/>
      <c r="JFT384" s="63"/>
      <c r="JFU384" s="63"/>
      <c r="JFV384" s="63"/>
      <c r="JFW384" s="63"/>
      <c r="JFX384" s="63"/>
      <c r="JFY384" s="63"/>
      <c r="JFZ384" s="63"/>
      <c r="JGA384" s="63"/>
      <c r="JGB384" s="63"/>
      <c r="JGC384" s="63"/>
      <c r="JGD384" s="63"/>
      <c r="JGE384" s="63"/>
      <c r="JGF384" s="63"/>
      <c r="JGG384" s="63"/>
      <c r="JGH384" s="63"/>
      <c r="JGI384" s="63"/>
      <c r="JGJ384" s="63"/>
      <c r="JGK384" s="63"/>
      <c r="JGL384" s="63"/>
      <c r="JGM384" s="63"/>
      <c r="JGN384" s="63"/>
      <c r="JGO384" s="63"/>
      <c r="JGP384" s="63"/>
      <c r="JGQ384" s="63"/>
      <c r="JGR384" s="63"/>
      <c r="JGS384" s="63"/>
      <c r="JGT384" s="63"/>
      <c r="JGU384" s="63"/>
      <c r="JGV384" s="63"/>
      <c r="JGW384" s="63"/>
      <c r="JGX384" s="63"/>
      <c r="JGY384" s="63"/>
      <c r="JGZ384" s="63"/>
      <c r="JHA384" s="63"/>
      <c r="JHB384" s="63"/>
      <c r="JHC384" s="63"/>
      <c r="JHD384" s="63"/>
      <c r="JHE384" s="63"/>
      <c r="JHF384" s="63"/>
      <c r="JHG384" s="63"/>
      <c r="JHH384" s="63"/>
      <c r="JHI384" s="63"/>
      <c r="JHJ384" s="63"/>
      <c r="JHK384" s="63"/>
      <c r="JHL384" s="63"/>
      <c r="JHM384" s="63"/>
      <c r="JHN384" s="63"/>
      <c r="JHO384" s="63"/>
      <c r="JHP384" s="63"/>
      <c r="JHQ384" s="63"/>
      <c r="JHR384" s="63"/>
      <c r="JHS384" s="63"/>
      <c r="JHT384" s="63"/>
      <c r="JHU384" s="63"/>
      <c r="JHV384" s="63"/>
      <c r="JHW384" s="63"/>
      <c r="JHX384" s="63"/>
      <c r="JHY384" s="63"/>
      <c r="JHZ384" s="63"/>
      <c r="JIA384" s="63"/>
      <c r="JIB384" s="63"/>
      <c r="JIC384" s="63"/>
      <c r="JID384" s="63"/>
      <c r="JIE384" s="63"/>
      <c r="JIF384" s="63"/>
      <c r="JIG384" s="63"/>
      <c r="JIH384" s="63"/>
      <c r="JII384" s="63"/>
      <c r="JIJ384" s="63"/>
      <c r="JIK384" s="63"/>
      <c r="JIL384" s="63"/>
      <c r="JIM384" s="63"/>
      <c r="JIN384" s="63"/>
      <c r="JIO384" s="63"/>
      <c r="JIP384" s="63"/>
      <c r="JIQ384" s="63"/>
      <c r="JIR384" s="63"/>
      <c r="JIS384" s="63"/>
      <c r="JIT384" s="63"/>
      <c r="JIU384" s="63"/>
      <c r="JIV384" s="63"/>
      <c r="JIW384" s="63"/>
      <c r="JIX384" s="63"/>
      <c r="JIY384" s="63"/>
      <c r="JIZ384" s="63"/>
      <c r="JJA384" s="63"/>
      <c r="JJB384" s="63"/>
      <c r="JJC384" s="63"/>
      <c r="JJD384" s="63"/>
      <c r="JJE384" s="63"/>
      <c r="JJF384" s="63"/>
      <c r="JJG384" s="63"/>
      <c r="JJH384" s="63"/>
      <c r="JJI384" s="63"/>
      <c r="JJJ384" s="63"/>
      <c r="JJK384" s="63"/>
      <c r="JJL384" s="63"/>
      <c r="JJM384" s="63"/>
      <c r="JJN384" s="63"/>
      <c r="JJO384" s="63"/>
      <c r="JJP384" s="63"/>
      <c r="JJQ384" s="63"/>
      <c r="JJR384" s="63"/>
      <c r="JJS384" s="63"/>
      <c r="JJT384" s="63"/>
      <c r="JJU384" s="63"/>
      <c r="JJV384" s="63"/>
      <c r="JJW384" s="63"/>
      <c r="JJX384" s="63"/>
      <c r="JJY384" s="63"/>
      <c r="JJZ384" s="63"/>
      <c r="JKA384" s="63"/>
      <c r="JKB384" s="63"/>
      <c r="JKC384" s="63"/>
      <c r="JKD384" s="63"/>
      <c r="JKE384" s="63"/>
      <c r="JKF384" s="63"/>
      <c r="JKG384" s="63"/>
      <c r="JKH384" s="63"/>
      <c r="JKI384" s="63"/>
      <c r="JKJ384" s="63"/>
      <c r="JKK384" s="63"/>
      <c r="JKL384" s="63"/>
      <c r="JKM384" s="63"/>
      <c r="JKN384" s="63"/>
      <c r="JKO384" s="63"/>
      <c r="JKP384" s="63"/>
      <c r="JKQ384" s="63"/>
      <c r="JKR384" s="63"/>
      <c r="JKS384" s="63"/>
      <c r="JKT384" s="63"/>
      <c r="JKU384" s="63"/>
      <c r="JKV384" s="63"/>
      <c r="JKW384" s="63"/>
      <c r="JKX384" s="63"/>
      <c r="JKY384" s="63"/>
      <c r="JKZ384" s="63"/>
      <c r="JLA384" s="63"/>
      <c r="JLB384" s="63"/>
      <c r="JLC384" s="63"/>
      <c r="JLD384" s="63"/>
      <c r="JLE384" s="63"/>
      <c r="JLF384" s="63"/>
      <c r="JLG384" s="63"/>
      <c r="JLH384" s="63"/>
      <c r="JLI384" s="63"/>
      <c r="JLJ384" s="63"/>
      <c r="JLK384" s="63"/>
      <c r="JLL384" s="63"/>
      <c r="JLM384" s="63"/>
      <c r="JLN384" s="63"/>
      <c r="JLO384" s="63"/>
      <c r="JLP384" s="63"/>
      <c r="JLQ384" s="63"/>
      <c r="JLR384" s="63"/>
      <c r="JLS384" s="63"/>
      <c r="JLT384" s="63"/>
      <c r="JLU384" s="63"/>
      <c r="JLV384" s="63"/>
      <c r="JLW384" s="63"/>
      <c r="JLX384" s="63"/>
      <c r="JLY384" s="63"/>
      <c r="JLZ384" s="63"/>
      <c r="JMA384" s="63"/>
      <c r="JMB384" s="63"/>
      <c r="JMC384" s="63"/>
      <c r="JMD384" s="63"/>
      <c r="JME384" s="63"/>
      <c r="JMF384" s="63"/>
      <c r="JMG384" s="63"/>
      <c r="JMH384" s="63"/>
      <c r="JMI384" s="63"/>
      <c r="JMJ384" s="63"/>
      <c r="JMK384" s="63"/>
      <c r="JML384" s="63"/>
      <c r="JMM384" s="63"/>
      <c r="JMN384" s="63"/>
      <c r="JMO384" s="63"/>
      <c r="JMP384" s="63"/>
      <c r="JMQ384" s="63"/>
      <c r="JMR384" s="63"/>
      <c r="JMS384" s="63"/>
      <c r="JMT384" s="63"/>
      <c r="JMU384" s="63"/>
      <c r="JMV384" s="63"/>
      <c r="JMW384" s="63"/>
      <c r="JMX384" s="63"/>
      <c r="JMY384" s="63"/>
      <c r="JMZ384" s="63"/>
      <c r="JNA384" s="63"/>
      <c r="JNB384" s="63"/>
      <c r="JNC384" s="63"/>
      <c r="JND384" s="63"/>
      <c r="JNE384" s="63"/>
      <c r="JNF384" s="63"/>
      <c r="JNG384" s="63"/>
      <c r="JNH384" s="63"/>
      <c r="JNI384" s="63"/>
      <c r="JNJ384" s="63"/>
      <c r="JNK384" s="63"/>
      <c r="JNL384" s="63"/>
      <c r="JNM384" s="63"/>
      <c r="JNN384" s="63"/>
      <c r="JNO384" s="63"/>
      <c r="JNP384" s="63"/>
      <c r="JNQ384" s="63"/>
      <c r="JNR384" s="63"/>
      <c r="JNS384" s="63"/>
      <c r="JNT384" s="63"/>
      <c r="JNU384" s="63"/>
      <c r="JNV384" s="63"/>
      <c r="JNW384" s="63"/>
      <c r="JNX384" s="63"/>
      <c r="JNY384" s="63"/>
      <c r="JNZ384" s="63"/>
      <c r="JOA384" s="63"/>
      <c r="JOB384" s="63"/>
      <c r="JOC384" s="63"/>
      <c r="JOD384" s="63"/>
      <c r="JOE384" s="63"/>
      <c r="JOF384" s="63"/>
      <c r="JOG384" s="63"/>
      <c r="JOH384" s="63"/>
      <c r="JOI384" s="63"/>
      <c r="JOJ384" s="63"/>
      <c r="JOK384" s="63"/>
      <c r="JOL384" s="63"/>
      <c r="JOM384" s="63"/>
      <c r="JON384" s="63"/>
      <c r="JOO384" s="63"/>
      <c r="JOP384" s="63"/>
      <c r="JOQ384" s="63"/>
      <c r="JOR384" s="63"/>
      <c r="JOS384" s="63"/>
      <c r="JOT384" s="63"/>
      <c r="JOU384" s="63"/>
      <c r="JOV384" s="63"/>
      <c r="JOW384" s="63"/>
      <c r="JOX384" s="63"/>
      <c r="JOY384" s="63"/>
      <c r="JOZ384" s="63"/>
      <c r="JPA384" s="63"/>
      <c r="JPB384" s="63"/>
      <c r="JPC384" s="63"/>
      <c r="JPD384" s="63"/>
      <c r="JPE384" s="63"/>
      <c r="JPF384" s="63"/>
      <c r="JPG384" s="63"/>
      <c r="JPH384" s="63"/>
      <c r="JPI384" s="63"/>
      <c r="JPJ384" s="63"/>
      <c r="JPK384" s="63"/>
      <c r="JPL384" s="63"/>
      <c r="JPM384" s="63"/>
      <c r="JPN384" s="63"/>
      <c r="JPO384" s="63"/>
      <c r="JPP384" s="63"/>
      <c r="JPQ384" s="63"/>
      <c r="JPR384" s="63"/>
      <c r="JPS384" s="63"/>
      <c r="JPT384" s="63"/>
      <c r="JPU384" s="63"/>
      <c r="JPV384" s="63"/>
      <c r="JPW384" s="63"/>
      <c r="JPX384" s="63"/>
      <c r="JPY384" s="63"/>
      <c r="JPZ384" s="63"/>
      <c r="JQA384" s="63"/>
      <c r="JQB384" s="63"/>
      <c r="JQC384" s="63"/>
      <c r="JQD384" s="63"/>
      <c r="JQE384" s="63"/>
      <c r="JQF384" s="63"/>
      <c r="JQG384" s="63"/>
      <c r="JQH384" s="63"/>
      <c r="JQI384" s="63"/>
      <c r="JQJ384" s="63"/>
      <c r="JQK384" s="63"/>
      <c r="JQL384" s="63"/>
      <c r="JQM384" s="63"/>
      <c r="JQN384" s="63"/>
      <c r="JQO384" s="63"/>
      <c r="JQP384" s="63"/>
      <c r="JQQ384" s="63"/>
      <c r="JQR384" s="63"/>
      <c r="JQS384" s="63"/>
      <c r="JQT384" s="63"/>
      <c r="JQU384" s="63"/>
      <c r="JQV384" s="63"/>
      <c r="JQW384" s="63"/>
      <c r="JQX384" s="63"/>
      <c r="JQY384" s="63"/>
      <c r="JQZ384" s="63"/>
      <c r="JRA384" s="63"/>
      <c r="JRB384" s="63"/>
      <c r="JRC384" s="63"/>
      <c r="JRD384" s="63"/>
      <c r="JRE384" s="63"/>
      <c r="JRF384" s="63"/>
      <c r="JRG384" s="63"/>
      <c r="JRH384" s="63"/>
      <c r="JRI384" s="63"/>
      <c r="JRJ384" s="63"/>
      <c r="JRK384" s="63"/>
      <c r="JRL384" s="63"/>
      <c r="JRM384" s="63"/>
      <c r="JRN384" s="63"/>
      <c r="JRO384" s="63"/>
      <c r="JRP384" s="63"/>
      <c r="JRQ384" s="63"/>
      <c r="JRR384" s="63"/>
      <c r="JRS384" s="63"/>
      <c r="JRT384" s="63"/>
      <c r="JRU384" s="63"/>
      <c r="JRV384" s="63"/>
      <c r="JRW384" s="63"/>
      <c r="JRX384" s="63"/>
      <c r="JRY384" s="63"/>
      <c r="JRZ384" s="63"/>
      <c r="JSA384" s="63"/>
      <c r="JSB384" s="63"/>
      <c r="JSC384" s="63"/>
      <c r="JSD384" s="63"/>
      <c r="JSE384" s="63"/>
      <c r="JSF384" s="63"/>
      <c r="JSG384" s="63"/>
      <c r="JSH384" s="63"/>
      <c r="JSI384" s="63"/>
      <c r="JSJ384" s="63"/>
      <c r="JSK384" s="63"/>
      <c r="JSL384" s="63"/>
      <c r="JSM384" s="63"/>
      <c r="JSN384" s="63"/>
      <c r="JSO384" s="63"/>
      <c r="JSP384" s="63"/>
      <c r="JSQ384" s="63"/>
      <c r="JSR384" s="63"/>
      <c r="JSS384" s="63"/>
      <c r="JST384" s="63"/>
      <c r="JSU384" s="63"/>
      <c r="JSV384" s="63"/>
      <c r="JSW384" s="63"/>
      <c r="JSX384" s="63"/>
      <c r="JSY384" s="63"/>
      <c r="JSZ384" s="63"/>
      <c r="JTA384" s="63"/>
      <c r="JTB384" s="63"/>
      <c r="JTC384" s="63"/>
      <c r="JTD384" s="63"/>
      <c r="JTE384" s="63"/>
      <c r="JTF384" s="63"/>
      <c r="JTG384" s="63"/>
      <c r="JTH384" s="63"/>
      <c r="JTI384" s="63"/>
      <c r="JTJ384" s="63"/>
      <c r="JTK384" s="63"/>
      <c r="JTL384" s="63"/>
      <c r="JTM384" s="63"/>
      <c r="JTN384" s="63"/>
      <c r="JTO384" s="63"/>
      <c r="JTP384" s="63"/>
      <c r="JTQ384" s="63"/>
      <c r="JTR384" s="63"/>
      <c r="JTS384" s="63"/>
      <c r="JTT384" s="63"/>
      <c r="JTU384" s="63"/>
      <c r="JTV384" s="63"/>
      <c r="JTW384" s="63"/>
      <c r="JTX384" s="63"/>
      <c r="JTY384" s="63"/>
      <c r="JTZ384" s="63"/>
      <c r="JUA384" s="63"/>
      <c r="JUB384" s="63"/>
      <c r="JUC384" s="63"/>
      <c r="JUD384" s="63"/>
      <c r="JUE384" s="63"/>
      <c r="JUF384" s="63"/>
      <c r="JUG384" s="63"/>
      <c r="JUH384" s="63"/>
      <c r="JUI384" s="63"/>
      <c r="JUJ384" s="63"/>
      <c r="JUK384" s="63"/>
      <c r="JUL384" s="63"/>
      <c r="JUM384" s="63"/>
      <c r="JUN384" s="63"/>
      <c r="JUO384" s="63"/>
      <c r="JUP384" s="63"/>
      <c r="JUQ384" s="63"/>
      <c r="JUR384" s="63"/>
      <c r="JUS384" s="63"/>
      <c r="JUT384" s="63"/>
      <c r="JUU384" s="63"/>
      <c r="JUV384" s="63"/>
      <c r="JUW384" s="63"/>
      <c r="JUX384" s="63"/>
      <c r="JUY384" s="63"/>
      <c r="JUZ384" s="63"/>
      <c r="JVA384" s="63"/>
      <c r="JVB384" s="63"/>
      <c r="JVC384" s="63"/>
      <c r="JVD384" s="63"/>
      <c r="JVE384" s="63"/>
      <c r="JVF384" s="63"/>
      <c r="JVG384" s="63"/>
      <c r="JVH384" s="63"/>
      <c r="JVI384" s="63"/>
      <c r="JVJ384" s="63"/>
      <c r="JVK384" s="63"/>
      <c r="JVL384" s="63"/>
      <c r="JVM384" s="63"/>
      <c r="JVN384" s="63"/>
      <c r="JVO384" s="63"/>
      <c r="JVP384" s="63"/>
      <c r="JVQ384" s="63"/>
      <c r="JVR384" s="63"/>
      <c r="JVS384" s="63"/>
      <c r="JVT384" s="63"/>
      <c r="JVU384" s="63"/>
      <c r="JVV384" s="63"/>
      <c r="JVW384" s="63"/>
      <c r="JVX384" s="63"/>
      <c r="JVY384" s="63"/>
      <c r="JVZ384" s="63"/>
      <c r="JWA384" s="63"/>
      <c r="JWB384" s="63"/>
      <c r="JWC384" s="63"/>
      <c r="JWD384" s="63"/>
      <c r="JWE384" s="63"/>
      <c r="JWF384" s="63"/>
      <c r="JWG384" s="63"/>
      <c r="JWH384" s="63"/>
      <c r="JWI384" s="63"/>
      <c r="JWJ384" s="63"/>
      <c r="JWK384" s="63"/>
      <c r="JWL384" s="63"/>
      <c r="JWM384" s="63"/>
      <c r="JWN384" s="63"/>
      <c r="JWO384" s="63"/>
      <c r="JWP384" s="63"/>
      <c r="JWQ384" s="63"/>
      <c r="JWR384" s="63"/>
      <c r="JWS384" s="63"/>
      <c r="JWT384" s="63"/>
      <c r="JWU384" s="63"/>
      <c r="JWV384" s="63"/>
      <c r="JWW384" s="63"/>
      <c r="JWX384" s="63"/>
      <c r="JWY384" s="63"/>
      <c r="JWZ384" s="63"/>
      <c r="JXA384" s="63"/>
      <c r="JXB384" s="63"/>
      <c r="JXC384" s="63"/>
      <c r="JXD384" s="63"/>
      <c r="JXE384" s="63"/>
      <c r="JXF384" s="63"/>
      <c r="JXG384" s="63"/>
      <c r="JXH384" s="63"/>
      <c r="JXI384" s="63"/>
      <c r="JXJ384" s="63"/>
      <c r="JXK384" s="63"/>
      <c r="JXL384" s="63"/>
      <c r="JXM384" s="63"/>
      <c r="JXN384" s="63"/>
      <c r="JXO384" s="63"/>
      <c r="JXP384" s="63"/>
      <c r="JXQ384" s="63"/>
      <c r="JXR384" s="63"/>
      <c r="JXS384" s="63"/>
      <c r="JXT384" s="63"/>
      <c r="JXU384" s="63"/>
      <c r="JXV384" s="63"/>
      <c r="JXW384" s="63"/>
      <c r="JXX384" s="63"/>
      <c r="JXY384" s="63"/>
      <c r="JXZ384" s="63"/>
      <c r="JYA384" s="63"/>
      <c r="JYB384" s="63"/>
      <c r="JYC384" s="63"/>
      <c r="JYD384" s="63"/>
      <c r="JYE384" s="63"/>
      <c r="JYF384" s="63"/>
      <c r="JYG384" s="63"/>
      <c r="JYH384" s="63"/>
      <c r="JYI384" s="63"/>
      <c r="JYJ384" s="63"/>
      <c r="JYK384" s="63"/>
      <c r="JYL384" s="63"/>
      <c r="JYM384" s="63"/>
      <c r="JYN384" s="63"/>
      <c r="JYO384" s="63"/>
      <c r="JYP384" s="63"/>
      <c r="JYQ384" s="63"/>
      <c r="JYR384" s="63"/>
      <c r="JYS384" s="63"/>
      <c r="JYT384" s="63"/>
      <c r="JYU384" s="63"/>
      <c r="JYV384" s="63"/>
      <c r="JYW384" s="63"/>
      <c r="JYX384" s="63"/>
      <c r="JYY384" s="63"/>
      <c r="JYZ384" s="63"/>
      <c r="JZA384" s="63"/>
      <c r="JZB384" s="63"/>
      <c r="JZC384" s="63"/>
      <c r="JZD384" s="63"/>
      <c r="JZE384" s="63"/>
      <c r="JZF384" s="63"/>
      <c r="JZG384" s="63"/>
      <c r="JZH384" s="63"/>
      <c r="JZI384" s="63"/>
      <c r="JZJ384" s="63"/>
      <c r="JZK384" s="63"/>
      <c r="JZL384" s="63"/>
      <c r="JZM384" s="63"/>
      <c r="JZN384" s="63"/>
      <c r="JZO384" s="63"/>
      <c r="JZP384" s="63"/>
      <c r="JZQ384" s="63"/>
      <c r="JZR384" s="63"/>
      <c r="JZS384" s="63"/>
      <c r="JZT384" s="63"/>
      <c r="JZU384" s="63"/>
      <c r="JZV384" s="63"/>
      <c r="JZW384" s="63"/>
      <c r="JZX384" s="63"/>
      <c r="JZY384" s="63"/>
      <c r="JZZ384" s="63"/>
      <c r="KAA384" s="63"/>
      <c r="KAB384" s="63"/>
      <c r="KAC384" s="63"/>
      <c r="KAD384" s="63"/>
      <c r="KAE384" s="63"/>
      <c r="KAF384" s="63"/>
      <c r="KAG384" s="63"/>
      <c r="KAH384" s="63"/>
      <c r="KAI384" s="63"/>
      <c r="KAJ384" s="63"/>
      <c r="KAK384" s="63"/>
      <c r="KAL384" s="63"/>
      <c r="KAM384" s="63"/>
      <c r="KAN384" s="63"/>
      <c r="KAO384" s="63"/>
      <c r="KAP384" s="63"/>
      <c r="KAQ384" s="63"/>
      <c r="KAR384" s="63"/>
      <c r="KAS384" s="63"/>
      <c r="KAT384" s="63"/>
      <c r="KAU384" s="63"/>
      <c r="KAV384" s="63"/>
      <c r="KAW384" s="63"/>
      <c r="KAX384" s="63"/>
      <c r="KAY384" s="63"/>
      <c r="KAZ384" s="63"/>
      <c r="KBA384" s="63"/>
      <c r="KBB384" s="63"/>
      <c r="KBC384" s="63"/>
      <c r="KBD384" s="63"/>
      <c r="KBE384" s="63"/>
      <c r="KBF384" s="63"/>
      <c r="KBG384" s="63"/>
      <c r="KBH384" s="63"/>
      <c r="KBI384" s="63"/>
      <c r="KBJ384" s="63"/>
      <c r="KBK384" s="63"/>
      <c r="KBL384" s="63"/>
      <c r="KBM384" s="63"/>
      <c r="KBN384" s="63"/>
      <c r="KBO384" s="63"/>
      <c r="KBP384" s="63"/>
      <c r="KBQ384" s="63"/>
      <c r="KBR384" s="63"/>
      <c r="KBS384" s="63"/>
      <c r="KBT384" s="63"/>
      <c r="KBU384" s="63"/>
      <c r="KBV384" s="63"/>
      <c r="KBW384" s="63"/>
      <c r="KBX384" s="63"/>
      <c r="KBY384" s="63"/>
      <c r="KBZ384" s="63"/>
      <c r="KCA384" s="63"/>
      <c r="KCB384" s="63"/>
      <c r="KCC384" s="63"/>
      <c r="KCD384" s="63"/>
      <c r="KCE384" s="63"/>
      <c r="KCF384" s="63"/>
      <c r="KCG384" s="63"/>
      <c r="KCH384" s="63"/>
      <c r="KCI384" s="63"/>
      <c r="KCJ384" s="63"/>
      <c r="KCK384" s="63"/>
      <c r="KCL384" s="63"/>
      <c r="KCM384" s="63"/>
      <c r="KCN384" s="63"/>
      <c r="KCO384" s="63"/>
      <c r="KCP384" s="63"/>
      <c r="KCQ384" s="63"/>
      <c r="KCR384" s="63"/>
      <c r="KCS384" s="63"/>
      <c r="KCT384" s="63"/>
      <c r="KCU384" s="63"/>
      <c r="KCV384" s="63"/>
      <c r="KCW384" s="63"/>
      <c r="KCX384" s="63"/>
      <c r="KCY384" s="63"/>
      <c r="KCZ384" s="63"/>
      <c r="KDA384" s="63"/>
      <c r="KDB384" s="63"/>
      <c r="KDC384" s="63"/>
      <c r="KDD384" s="63"/>
      <c r="KDE384" s="63"/>
      <c r="KDF384" s="63"/>
      <c r="KDG384" s="63"/>
      <c r="KDH384" s="63"/>
      <c r="KDI384" s="63"/>
      <c r="KDJ384" s="63"/>
      <c r="KDK384" s="63"/>
      <c r="KDL384" s="63"/>
      <c r="KDM384" s="63"/>
      <c r="KDN384" s="63"/>
      <c r="KDO384" s="63"/>
      <c r="KDP384" s="63"/>
      <c r="KDQ384" s="63"/>
      <c r="KDR384" s="63"/>
      <c r="KDS384" s="63"/>
      <c r="KDT384" s="63"/>
      <c r="KDU384" s="63"/>
      <c r="KDV384" s="63"/>
      <c r="KDW384" s="63"/>
      <c r="KDX384" s="63"/>
      <c r="KDY384" s="63"/>
      <c r="KDZ384" s="63"/>
      <c r="KEA384" s="63"/>
      <c r="KEB384" s="63"/>
      <c r="KEC384" s="63"/>
      <c r="KED384" s="63"/>
      <c r="KEE384" s="63"/>
      <c r="KEF384" s="63"/>
      <c r="KEG384" s="63"/>
      <c r="KEH384" s="63"/>
      <c r="KEI384" s="63"/>
      <c r="KEJ384" s="63"/>
      <c r="KEK384" s="63"/>
      <c r="KEL384" s="63"/>
      <c r="KEM384" s="63"/>
      <c r="KEN384" s="63"/>
      <c r="KEO384" s="63"/>
      <c r="KEP384" s="63"/>
      <c r="KEQ384" s="63"/>
      <c r="KER384" s="63"/>
      <c r="KES384" s="63"/>
      <c r="KET384" s="63"/>
      <c r="KEU384" s="63"/>
      <c r="KEV384" s="63"/>
      <c r="KEW384" s="63"/>
      <c r="KEX384" s="63"/>
      <c r="KEY384" s="63"/>
      <c r="KEZ384" s="63"/>
      <c r="KFA384" s="63"/>
      <c r="KFB384" s="63"/>
      <c r="KFC384" s="63"/>
      <c r="KFD384" s="63"/>
      <c r="KFE384" s="63"/>
      <c r="KFF384" s="63"/>
      <c r="KFG384" s="63"/>
      <c r="KFH384" s="63"/>
      <c r="KFI384" s="63"/>
      <c r="KFJ384" s="63"/>
      <c r="KFK384" s="63"/>
      <c r="KFL384" s="63"/>
      <c r="KFM384" s="63"/>
      <c r="KFN384" s="63"/>
      <c r="KFO384" s="63"/>
      <c r="KFP384" s="63"/>
      <c r="KFQ384" s="63"/>
      <c r="KFR384" s="63"/>
      <c r="KFS384" s="63"/>
      <c r="KFT384" s="63"/>
      <c r="KFU384" s="63"/>
      <c r="KFV384" s="63"/>
      <c r="KFW384" s="63"/>
      <c r="KFX384" s="63"/>
      <c r="KFY384" s="63"/>
      <c r="KFZ384" s="63"/>
      <c r="KGA384" s="63"/>
      <c r="KGB384" s="63"/>
      <c r="KGC384" s="63"/>
      <c r="KGD384" s="63"/>
      <c r="KGE384" s="63"/>
      <c r="KGF384" s="63"/>
      <c r="KGG384" s="63"/>
      <c r="KGH384" s="63"/>
      <c r="KGI384" s="63"/>
      <c r="KGJ384" s="63"/>
      <c r="KGK384" s="63"/>
      <c r="KGL384" s="63"/>
      <c r="KGM384" s="63"/>
      <c r="KGN384" s="63"/>
      <c r="KGO384" s="63"/>
      <c r="KGP384" s="63"/>
      <c r="KGQ384" s="63"/>
      <c r="KGR384" s="63"/>
      <c r="KGS384" s="63"/>
      <c r="KGT384" s="63"/>
      <c r="KGU384" s="63"/>
      <c r="KGV384" s="63"/>
      <c r="KGW384" s="63"/>
      <c r="KGX384" s="63"/>
      <c r="KGY384" s="63"/>
      <c r="KGZ384" s="63"/>
      <c r="KHA384" s="63"/>
      <c r="KHB384" s="63"/>
      <c r="KHC384" s="63"/>
      <c r="KHD384" s="63"/>
      <c r="KHE384" s="63"/>
      <c r="KHF384" s="63"/>
      <c r="KHG384" s="63"/>
      <c r="KHH384" s="63"/>
      <c r="KHI384" s="63"/>
      <c r="KHJ384" s="63"/>
      <c r="KHK384" s="63"/>
      <c r="KHL384" s="63"/>
      <c r="KHM384" s="63"/>
      <c r="KHN384" s="63"/>
      <c r="KHO384" s="63"/>
      <c r="KHP384" s="63"/>
      <c r="KHQ384" s="63"/>
      <c r="KHR384" s="63"/>
      <c r="KHS384" s="63"/>
      <c r="KHT384" s="63"/>
      <c r="KHU384" s="63"/>
      <c r="KHV384" s="63"/>
      <c r="KHW384" s="63"/>
      <c r="KHX384" s="63"/>
      <c r="KHY384" s="63"/>
      <c r="KHZ384" s="63"/>
      <c r="KIA384" s="63"/>
      <c r="KIB384" s="63"/>
      <c r="KIC384" s="63"/>
      <c r="KID384" s="63"/>
      <c r="KIE384" s="63"/>
      <c r="KIF384" s="63"/>
      <c r="KIG384" s="63"/>
      <c r="KIH384" s="63"/>
      <c r="KII384" s="63"/>
      <c r="KIJ384" s="63"/>
      <c r="KIK384" s="63"/>
      <c r="KIL384" s="63"/>
      <c r="KIM384" s="63"/>
      <c r="KIN384" s="63"/>
      <c r="KIO384" s="63"/>
      <c r="KIP384" s="63"/>
      <c r="KIQ384" s="63"/>
      <c r="KIR384" s="63"/>
      <c r="KIS384" s="63"/>
      <c r="KIT384" s="63"/>
      <c r="KIU384" s="63"/>
      <c r="KIV384" s="63"/>
      <c r="KIW384" s="63"/>
      <c r="KIX384" s="63"/>
      <c r="KIY384" s="63"/>
      <c r="KIZ384" s="63"/>
      <c r="KJA384" s="63"/>
      <c r="KJB384" s="63"/>
      <c r="KJC384" s="63"/>
      <c r="KJD384" s="63"/>
      <c r="KJE384" s="63"/>
      <c r="KJF384" s="63"/>
      <c r="KJG384" s="63"/>
      <c r="KJH384" s="63"/>
      <c r="KJI384" s="63"/>
      <c r="KJJ384" s="63"/>
      <c r="KJK384" s="63"/>
      <c r="KJL384" s="63"/>
      <c r="KJM384" s="63"/>
      <c r="KJN384" s="63"/>
      <c r="KJO384" s="63"/>
      <c r="KJP384" s="63"/>
      <c r="KJQ384" s="63"/>
      <c r="KJR384" s="63"/>
      <c r="KJS384" s="63"/>
      <c r="KJT384" s="63"/>
      <c r="KJU384" s="63"/>
      <c r="KJV384" s="63"/>
      <c r="KJW384" s="63"/>
      <c r="KJX384" s="63"/>
      <c r="KJY384" s="63"/>
      <c r="KJZ384" s="63"/>
      <c r="KKA384" s="63"/>
      <c r="KKB384" s="63"/>
      <c r="KKC384" s="63"/>
      <c r="KKD384" s="63"/>
      <c r="KKE384" s="63"/>
      <c r="KKF384" s="63"/>
      <c r="KKG384" s="63"/>
      <c r="KKH384" s="63"/>
      <c r="KKI384" s="63"/>
      <c r="KKJ384" s="63"/>
      <c r="KKK384" s="63"/>
      <c r="KKL384" s="63"/>
      <c r="KKM384" s="63"/>
      <c r="KKN384" s="63"/>
      <c r="KKO384" s="63"/>
      <c r="KKP384" s="63"/>
      <c r="KKQ384" s="63"/>
      <c r="KKR384" s="63"/>
      <c r="KKS384" s="63"/>
      <c r="KKT384" s="63"/>
      <c r="KKU384" s="63"/>
      <c r="KKV384" s="63"/>
      <c r="KKW384" s="63"/>
      <c r="KKX384" s="63"/>
      <c r="KKY384" s="63"/>
      <c r="KKZ384" s="63"/>
      <c r="KLA384" s="63"/>
      <c r="KLB384" s="63"/>
      <c r="KLC384" s="63"/>
      <c r="KLD384" s="63"/>
      <c r="KLE384" s="63"/>
      <c r="KLF384" s="63"/>
      <c r="KLG384" s="63"/>
      <c r="KLH384" s="63"/>
      <c r="KLI384" s="63"/>
      <c r="KLJ384" s="63"/>
      <c r="KLK384" s="63"/>
      <c r="KLL384" s="63"/>
      <c r="KLM384" s="63"/>
      <c r="KLN384" s="63"/>
      <c r="KLO384" s="63"/>
      <c r="KLP384" s="63"/>
      <c r="KLQ384" s="63"/>
      <c r="KLR384" s="63"/>
      <c r="KLS384" s="63"/>
      <c r="KLT384" s="63"/>
      <c r="KLU384" s="63"/>
      <c r="KLV384" s="63"/>
      <c r="KLW384" s="63"/>
      <c r="KLX384" s="63"/>
      <c r="KLY384" s="63"/>
      <c r="KLZ384" s="63"/>
      <c r="KMA384" s="63"/>
      <c r="KMB384" s="63"/>
      <c r="KMC384" s="63"/>
      <c r="KMD384" s="63"/>
      <c r="KME384" s="63"/>
      <c r="KMF384" s="63"/>
      <c r="KMG384" s="63"/>
      <c r="KMH384" s="63"/>
      <c r="KMI384" s="63"/>
      <c r="KMJ384" s="63"/>
      <c r="KMK384" s="63"/>
      <c r="KML384" s="63"/>
      <c r="KMM384" s="63"/>
      <c r="KMN384" s="63"/>
      <c r="KMO384" s="63"/>
      <c r="KMP384" s="63"/>
      <c r="KMQ384" s="63"/>
      <c r="KMR384" s="63"/>
      <c r="KMS384" s="63"/>
      <c r="KMT384" s="63"/>
      <c r="KMU384" s="63"/>
      <c r="KMV384" s="63"/>
      <c r="KMW384" s="63"/>
      <c r="KMX384" s="63"/>
      <c r="KMY384" s="63"/>
      <c r="KMZ384" s="63"/>
      <c r="KNA384" s="63"/>
      <c r="KNB384" s="63"/>
      <c r="KNC384" s="63"/>
      <c r="KND384" s="63"/>
      <c r="KNE384" s="63"/>
      <c r="KNF384" s="63"/>
      <c r="KNG384" s="63"/>
      <c r="KNH384" s="63"/>
      <c r="KNI384" s="63"/>
      <c r="KNJ384" s="63"/>
      <c r="KNK384" s="63"/>
      <c r="KNL384" s="63"/>
      <c r="KNM384" s="63"/>
      <c r="KNN384" s="63"/>
      <c r="KNO384" s="63"/>
      <c r="KNP384" s="63"/>
      <c r="KNQ384" s="63"/>
      <c r="KNR384" s="63"/>
      <c r="KNS384" s="63"/>
      <c r="KNT384" s="63"/>
      <c r="KNU384" s="63"/>
      <c r="KNV384" s="63"/>
      <c r="KNW384" s="63"/>
      <c r="KNX384" s="63"/>
      <c r="KNY384" s="63"/>
      <c r="KNZ384" s="63"/>
      <c r="KOA384" s="63"/>
      <c r="KOB384" s="63"/>
      <c r="KOC384" s="63"/>
      <c r="KOD384" s="63"/>
      <c r="KOE384" s="63"/>
      <c r="KOF384" s="63"/>
      <c r="KOG384" s="63"/>
      <c r="KOH384" s="63"/>
      <c r="KOI384" s="63"/>
      <c r="KOJ384" s="63"/>
      <c r="KOK384" s="63"/>
      <c r="KOL384" s="63"/>
      <c r="KOM384" s="63"/>
      <c r="KON384" s="63"/>
      <c r="KOO384" s="63"/>
      <c r="KOP384" s="63"/>
      <c r="KOQ384" s="63"/>
      <c r="KOR384" s="63"/>
      <c r="KOS384" s="63"/>
      <c r="KOT384" s="63"/>
      <c r="KOU384" s="63"/>
      <c r="KOV384" s="63"/>
      <c r="KOW384" s="63"/>
      <c r="KOX384" s="63"/>
      <c r="KOY384" s="63"/>
      <c r="KOZ384" s="63"/>
      <c r="KPA384" s="63"/>
      <c r="KPB384" s="63"/>
      <c r="KPC384" s="63"/>
      <c r="KPD384" s="63"/>
      <c r="KPE384" s="63"/>
      <c r="KPF384" s="63"/>
      <c r="KPG384" s="63"/>
      <c r="KPH384" s="63"/>
      <c r="KPI384" s="63"/>
      <c r="KPJ384" s="63"/>
      <c r="KPK384" s="63"/>
      <c r="KPL384" s="63"/>
      <c r="KPM384" s="63"/>
      <c r="KPN384" s="63"/>
      <c r="KPO384" s="63"/>
      <c r="KPP384" s="63"/>
      <c r="KPQ384" s="63"/>
      <c r="KPR384" s="63"/>
      <c r="KPS384" s="63"/>
      <c r="KPT384" s="63"/>
      <c r="KPU384" s="63"/>
      <c r="KPV384" s="63"/>
      <c r="KPW384" s="63"/>
      <c r="KPX384" s="63"/>
      <c r="KPY384" s="63"/>
      <c r="KPZ384" s="63"/>
      <c r="KQA384" s="63"/>
      <c r="KQB384" s="63"/>
      <c r="KQC384" s="63"/>
      <c r="KQD384" s="63"/>
      <c r="KQE384" s="63"/>
      <c r="KQF384" s="63"/>
      <c r="KQG384" s="63"/>
      <c r="KQH384" s="63"/>
      <c r="KQI384" s="63"/>
      <c r="KQJ384" s="63"/>
      <c r="KQK384" s="63"/>
      <c r="KQL384" s="63"/>
      <c r="KQM384" s="63"/>
      <c r="KQN384" s="63"/>
      <c r="KQO384" s="63"/>
      <c r="KQP384" s="63"/>
      <c r="KQQ384" s="63"/>
      <c r="KQR384" s="63"/>
      <c r="KQS384" s="63"/>
      <c r="KQT384" s="63"/>
      <c r="KQU384" s="63"/>
      <c r="KQV384" s="63"/>
      <c r="KQW384" s="63"/>
      <c r="KQX384" s="63"/>
      <c r="KQY384" s="63"/>
      <c r="KQZ384" s="63"/>
      <c r="KRA384" s="63"/>
      <c r="KRB384" s="63"/>
      <c r="KRC384" s="63"/>
      <c r="KRD384" s="63"/>
      <c r="KRE384" s="63"/>
      <c r="KRF384" s="63"/>
      <c r="KRG384" s="63"/>
      <c r="KRH384" s="63"/>
      <c r="KRI384" s="63"/>
      <c r="KRJ384" s="63"/>
      <c r="KRK384" s="63"/>
      <c r="KRL384" s="63"/>
      <c r="KRM384" s="63"/>
      <c r="KRN384" s="63"/>
      <c r="KRO384" s="63"/>
      <c r="KRP384" s="63"/>
      <c r="KRQ384" s="63"/>
      <c r="KRR384" s="63"/>
      <c r="KRS384" s="63"/>
      <c r="KRT384" s="63"/>
      <c r="KRU384" s="63"/>
      <c r="KRV384" s="63"/>
      <c r="KRW384" s="63"/>
      <c r="KRX384" s="63"/>
      <c r="KRY384" s="63"/>
      <c r="KRZ384" s="63"/>
      <c r="KSA384" s="63"/>
      <c r="KSB384" s="63"/>
      <c r="KSC384" s="63"/>
      <c r="KSD384" s="63"/>
      <c r="KSE384" s="63"/>
      <c r="KSF384" s="63"/>
      <c r="KSG384" s="63"/>
      <c r="KSH384" s="63"/>
      <c r="KSI384" s="63"/>
      <c r="KSJ384" s="63"/>
      <c r="KSK384" s="63"/>
      <c r="KSL384" s="63"/>
      <c r="KSM384" s="63"/>
      <c r="KSN384" s="63"/>
      <c r="KSO384" s="63"/>
      <c r="KSP384" s="63"/>
      <c r="KSQ384" s="63"/>
      <c r="KSR384" s="63"/>
      <c r="KSS384" s="63"/>
      <c r="KST384" s="63"/>
      <c r="KSU384" s="63"/>
      <c r="KSV384" s="63"/>
      <c r="KSW384" s="63"/>
      <c r="KSX384" s="63"/>
      <c r="KSY384" s="63"/>
      <c r="KSZ384" s="63"/>
      <c r="KTA384" s="63"/>
      <c r="KTB384" s="63"/>
      <c r="KTC384" s="63"/>
      <c r="KTD384" s="63"/>
      <c r="KTE384" s="63"/>
      <c r="KTF384" s="63"/>
      <c r="KTG384" s="63"/>
      <c r="KTH384" s="63"/>
      <c r="KTI384" s="63"/>
      <c r="KTJ384" s="63"/>
      <c r="KTK384" s="63"/>
      <c r="KTL384" s="63"/>
      <c r="KTM384" s="63"/>
      <c r="KTN384" s="63"/>
      <c r="KTO384" s="63"/>
      <c r="KTP384" s="63"/>
      <c r="KTQ384" s="63"/>
      <c r="KTR384" s="63"/>
      <c r="KTS384" s="63"/>
      <c r="KTT384" s="63"/>
      <c r="KTU384" s="63"/>
      <c r="KTV384" s="63"/>
      <c r="KTW384" s="63"/>
      <c r="KTX384" s="63"/>
      <c r="KTY384" s="63"/>
      <c r="KTZ384" s="63"/>
      <c r="KUA384" s="63"/>
      <c r="KUB384" s="63"/>
      <c r="KUC384" s="63"/>
      <c r="KUD384" s="63"/>
      <c r="KUE384" s="63"/>
      <c r="KUF384" s="63"/>
      <c r="KUG384" s="63"/>
      <c r="KUH384" s="63"/>
      <c r="KUI384" s="63"/>
      <c r="KUJ384" s="63"/>
      <c r="KUK384" s="63"/>
      <c r="KUL384" s="63"/>
      <c r="KUM384" s="63"/>
      <c r="KUN384" s="63"/>
      <c r="KUO384" s="63"/>
      <c r="KUP384" s="63"/>
      <c r="KUQ384" s="63"/>
      <c r="KUR384" s="63"/>
      <c r="KUS384" s="63"/>
      <c r="KUT384" s="63"/>
      <c r="KUU384" s="63"/>
      <c r="KUV384" s="63"/>
      <c r="KUW384" s="63"/>
      <c r="KUX384" s="63"/>
      <c r="KUY384" s="63"/>
      <c r="KUZ384" s="63"/>
      <c r="KVA384" s="63"/>
      <c r="KVB384" s="63"/>
      <c r="KVC384" s="63"/>
      <c r="KVD384" s="63"/>
      <c r="KVE384" s="63"/>
      <c r="KVF384" s="63"/>
      <c r="KVG384" s="63"/>
      <c r="KVH384" s="63"/>
      <c r="KVI384" s="63"/>
      <c r="KVJ384" s="63"/>
      <c r="KVK384" s="63"/>
      <c r="KVL384" s="63"/>
      <c r="KVM384" s="63"/>
      <c r="KVN384" s="63"/>
      <c r="KVO384" s="63"/>
      <c r="KVP384" s="63"/>
      <c r="KVQ384" s="63"/>
      <c r="KVR384" s="63"/>
      <c r="KVS384" s="63"/>
      <c r="KVT384" s="63"/>
      <c r="KVU384" s="63"/>
      <c r="KVV384" s="63"/>
      <c r="KVW384" s="63"/>
      <c r="KVX384" s="63"/>
      <c r="KVY384" s="63"/>
      <c r="KVZ384" s="63"/>
      <c r="KWA384" s="63"/>
      <c r="KWB384" s="63"/>
      <c r="KWC384" s="63"/>
      <c r="KWD384" s="63"/>
      <c r="KWE384" s="63"/>
      <c r="KWF384" s="63"/>
      <c r="KWG384" s="63"/>
      <c r="KWH384" s="63"/>
      <c r="KWI384" s="63"/>
      <c r="KWJ384" s="63"/>
      <c r="KWK384" s="63"/>
      <c r="KWL384" s="63"/>
      <c r="KWM384" s="63"/>
      <c r="KWN384" s="63"/>
      <c r="KWO384" s="63"/>
      <c r="KWP384" s="63"/>
      <c r="KWQ384" s="63"/>
      <c r="KWR384" s="63"/>
      <c r="KWS384" s="63"/>
      <c r="KWT384" s="63"/>
      <c r="KWU384" s="63"/>
      <c r="KWV384" s="63"/>
      <c r="KWW384" s="63"/>
      <c r="KWX384" s="63"/>
      <c r="KWY384" s="63"/>
      <c r="KWZ384" s="63"/>
      <c r="KXA384" s="63"/>
      <c r="KXB384" s="63"/>
      <c r="KXC384" s="63"/>
      <c r="KXD384" s="63"/>
      <c r="KXE384" s="63"/>
      <c r="KXF384" s="63"/>
      <c r="KXG384" s="63"/>
      <c r="KXH384" s="63"/>
      <c r="KXI384" s="63"/>
      <c r="KXJ384" s="63"/>
      <c r="KXK384" s="63"/>
      <c r="KXL384" s="63"/>
      <c r="KXM384" s="63"/>
      <c r="KXN384" s="63"/>
      <c r="KXO384" s="63"/>
      <c r="KXP384" s="63"/>
      <c r="KXQ384" s="63"/>
      <c r="KXR384" s="63"/>
      <c r="KXS384" s="63"/>
      <c r="KXT384" s="63"/>
      <c r="KXU384" s="63"/>
      <c r="KXV384" s="63"/>
      <c r="KXW384" s="63"/>
      <c r="KXX384" s="63"/>
      <c r="KXY384" s="63"/>
      <c r="KXZ384" s="63"/>
      <c r="KYA384" s="63"/>
      <c r="KYB384" s="63"/>
      <c r="KYC384" s="63"/>
      <c r="KYD384" s="63"/>
      <c r="KYE384" s="63"/>
      <c r="KYF384" s="63"/>
      <c r="KYG384" s="63"/>
      <c r="KYH384" s="63"/>
      <c r="KYI384" s="63"/>
      <c r="KYJ384" s="63"/>
      <c r="KYK384" s="63"/>
      <c r="KYL384" s="63"/>
      <c r="KYM384" s="63"/>
      <c r="KYN384" s="63"/>
      <c r="KYO384" s="63"/>
      <c r="KYP384" s="63"/>
      <c r="KYQ384" s="63"/>
      <c r="KYR384" s="63"/>
      <c r="KYS384" s="63"/>
      <c r="KYT384" s="63"/>
      <c r="KYU384" s="63"/>
      <c r="KYV384" s="63"/>
      <c r="KYW384" s="63"/>
      <c r="KYX384" s="63"/>
      <c r="KYY384" s="63"/>
      <c r="KYZ384" s="63"/>
      <c r="KZA384" s="63"/>
      <c r="KZB384" s="63"/>
      <c r="KZC384" s="63"/>
      <c r="KZD384" s="63"/>
      <c r="KZE384" s="63"/>
      <c r="KZF384" s="63"/>
      <c r="KZG384" s="63"/>
      <c r="KZH384" s="63"/>
      <c r="KZI384" s="63"/>
      <c r="KZJ384" s="63"/>
      <c r="KZK384" s="63"/>
      <c r="KZL384" s="63"/>
      <c r="KZM384" s="63"/>
      <c r="KZN384" s="63"/>
      <c r="KZO384" s="63"/>
      <c r="KZP384" s="63"/>
      <c r="KZQ384" s="63"/>
      <c r="KZR384" s="63"/>
      <c r="KZS384" s="63"/>
      <c r="KZT384" s="63"/>
      <c r="KZU384" s="63"/>
      <c r="KZV384" s="63"/>
      <c r="KZW384" s="63"/>
      <c r="KZX384" s="63"/>
      <c r="KZY384" s="63"/>
      <c r="KZZ384" s="63"/>
      <c r="LAA384" s="63"/>
      <c r="LAB384" s="63"/>
      <c r="LAC384" s="63"/>
      <c r="LAD384" s="63"/>
      <c r="LAE384" s="63"/>
      <c r="LAF384" s="63"/>
      <c r="LAG384" s="63"/>
      <c r="LAH384" s="63"/>
      <c r="LAI384" s="63"/>
      <c r="LAJ384" s="63"/>
      <c r="LAK384" s="63"/>
      <c r="LAL384" s="63"/>
      <c r="LAM384" s="63"/>
      <c r="LAN384" s="63"/>
      <c r="LAO384" s="63"/>
      <c r="LAP384" s="63"/>
      <c r="LAQ384" s="63"/>
      <c r="LAR384" s="63"/>
      <c r="LAS384" s="63"/>
      <c r="LAT384" s="63"/>
      <c r="LAU384" s="63"/>
      <c r="LAV384" s="63"/>
      <c r="LAW384" s="63"/>
      <c r="LAX384" s="63"/>
      <c r="LAY384" s="63"/>
      <c r="LAZ384" s="63"/>
      <c r="LBA384" s="63"/>
      <c r="LBB384" s="63"/>
      <c r="LBC384" s="63"/>
      <c r="LBD384" s="63"/>
      <c r="LBE384" s="63"/>
      <c r="LBF384" s="63"/>
      <c r="LBG384" s="63"/>
      <c r="LBH384" s="63"/>
      <c r="LBI384" s="63"/>
      <c r="LBJ384" s="63"/>
      <c r="LBK384" s="63"/>
      <c r="LBL384" s="63"/>
      <c r="LBM384" s="63"/>
      <c r="LBN384" s="63"/>
      <c r="LBO384" s="63"/>
      <c r="LBP384" s="63"/>
      <c r="LBQ384" s="63"/>
      <c r="LBR384" s="63"/>
      <c r="LBS384" s="63"/>
      <c r="LBT384" s="63"/>
      <c r="LBU384" s="63"/>
      <c r="LBV384" s="63"/>
      <c r="LBW384" s="63"/>
      <c r="LBX384" s="63"/>
      <c r="LBY384" s="63"/>
      <c r="LBZ384" s="63"/>
      <c r="LCA384" s="63"/>
      <c r="LCB384" s="63"/>
      <c r="LCC384" s="63"/>
      <c r="LCD384" s="63"/>
      <c r="LCE384" s="63"/>
      <c r="LCF384" s="63"/>
      <c r="LCG384" s="63"/>
      <c r="LCH384" s="63"/>
      <c r="LCI384" s="63"/>
      <c r="LCJ384" s="63"/>
      <c r="LCK384" s="63"/>
      <c r="LCL384" s="63"/>
      <c r="LCM384" s="63"/>
      <c r="LCN384" s="63"/>
      <c r="LCO384" s="63"/>
      <c r="LCP384" s="63"/>
      <c r="LCQ384" s="63"/>
      <c r="LCR384" s="63"/>
      <c r="LCS384" s="63"/>
      <c r="LCT384" s="63"/>
      <c r="LCU384" s="63"/>
      <c r="LCV384" s="63"/>
      <c r="LCW384" s="63"/>
      <c r="LCX384" s="63"/>
      <c r="LCY384" s="63"/>
      <c r="LCZ384" s="63"/>
      <c r="LDA384" s="63"/>
      <c r="LDB384" s="63"/>
      <c r="LDC384" s="63"/>
      <c r="LDD384" s="63"/>
      <c r="LDE384" s="63"/>
      <c r="LDF384" s="63"/>
      <c r="LDG384" s="63"/>
      <c r="LDH384" s="63"/>
      <c r="LDI384" s="63"/>
      <c r="LDJ384" s="63"/>
      <c r="LDK384" s="63"/>
      <c r="LDL384" s="63"/>
      <c r="LDM384" s="63"/>
      <c r="LDN384" s="63"/>
      <c r="LDO384" s="63"/>
      <c r="LDP384" s="63"/>
      <c r="LDQ384" s="63"/>
      <c r="LDR384" s="63"/>
      <c r="LDS384" s="63"/>
      <c r="LDT384" s="63"/>
      <c r="LDU384" s="63"/>
      <c r="LDV384" s="63"/>
      <c r="LDW384" s="63"/>
      <c r="LDX384" s="63"/>
      <c r="LDY384" s="63"/>
      <c r="LDZ384" s="63"/>
      <c r="LEA384" s="63"/>
      <c r="LEB384" s="63"/>
      <c r="LEC384" s="63"/>
      <c r="LED384" s="63"/>
      <c r="LEE384" s="63"/>
      <c r="LEF384" s="63"/>
      <c r="LEG384" s="63"/>
      <c r="LEH384" s="63"/>
      <c r="LEI384" s="63"/>
      <c r="LEJ384" s="63"/>
      <c r="LEK384" s="63"/>
      <c r="LEL384" s="63"/>
      <c r="LEM384" s="63"/>
      <c r="LEN384" s="63"/>
      <c r="LEO384" s="63"/>
      <c r="LEP384" s="63"/>
      <c r="LEQ384" s="63"/>
      <c r="LER384" s="63"/>
      <c r="LES384" s="63"/>
      <c r="LET384" s="63"/>
      <c r="LEU384" s="63"/>
      <c r="LEV384" s="63"/>
      <c r="LEW384" s="63"/>
      <c r="LEX384" s="63"/>
      <c r="LEY384" s="63"/>
      <c r="LEZ384" s="63"/>
      <c r="LFA384" s="63"/>
      <c r="LFB384" s="63"/>
      <c r="LFC384" s="63"/>
      <c r="LFD384" s="63"/>
      <c r="LFE384" s="63"/>
      <c r="LFF384" s="63"/>
      <c r="LFG384" s="63"/>
      <c r="LFH384" s="63"/>
      <c r="LFI384" s="63"/>
      <c r="LFJ384" s="63"/>
      <c r="LFK384" s="63"/>
      <c r="LFL384" s="63"/>
      <c r="LFM384" s="63"/>
      <c r="LFN384" s="63"/>
      <c r="LFO384" s="63"/>
      <c r="LFP384" s="63"/>
      <c r="LFQ384" s="63"/>
      <c r="LFR384" s="63"/>
      <c r="LFS384" s="63"/>
      <c r="LFT384" s="63"/>
      <c r="LFU384" s="63"/>
      <c r="LFV384" s="63"/>
      <c r="LFW384" s="63"/>
      <c r="LFX384" s="63"/>
      <c r="LFY384" s="63"/>
      <c r="LFZ384" s="63"/>
      <c r="LGA384" s="63"/>
      <c r="LGB384" s="63"/>
      <c r="LGC384" s="63"/>
      <c r="LGD384" s="63"/>
      <c r="LGE384" s="63"/>
      <c r="LGF384" s="63"/>
      <c r="LGG384" s="63"/>
      <c r="LGH384" s="63"/>
      <c r="LGI384" s="63"/>
      <c r="LGJ384" s="63"/>
      <c r="LGK384" s="63"/>
      <c r="LGL384" s="63"/>
      <c r="LGM384" s="63"/>
      <c r="LGN384" s="63"/>
      <c r="LGO384" s="63"/>
      <c r="LGP384" s="63"/>
      <c r="LGQ384" s="63"/>
      <c r="LGR384" s="63"/>
      <c r="LGS384" s="63"/>
      <c r="LGT384" s="63"/>
      <c r="LGU384" s="63"/>
      <c r="LGV384" s="63"/>
      <c r="LGW384" s="63"/>
      <c r="LGX384" s="63"/>
      <c r="LGY384" s="63"/>
      <c r="LGZ384" s="63"/>
      <c r="LHA384" s="63"/>
      <c r="LHB384" s="63"/>
      <c r="LHC384" s="63"/>
      <c r="LHD384" s="63"/>
      <c r="LHE384" s="63"/>
      <c r="LHF384" s="63"/>
      <c r="LHG384" s="63"/>
      <c r="LHH384" s="63"/>
      <c r="LHI384" s="63"/>
      <c r="LHJ384" s="63"/>
      <c r="LHK384" s="63"/>
      <c r="LHL384" s="63"/>
      <c r="LHM384" s="63"/>
      <c r="LHN384" s="63"/>
      <c r="LHO384" s="63"/>
      <c r="LHP384" s="63"/>
      <c r="LHQ384" s="63"/>
      <c r="LHR384" s="63"/>
      <c r="LHS384" s="63"/>
      <c r="LHT384" s="63"/>
      <c r="LHU384" s="63"/>
      <c r="LHV384" s="63"/>
      <c r="LHW384" s="63"/>
      <c r="LHX384" s="63"/>
      <c r="LHY384" s="63"/>
      <c r="LHZ384" s="63"/>
      <c r="LIA384" s="63"/>
      <c r="LIB384" s="63"/>
      <c r="LIC384" s="63"/>
      <c r="LID384" s="63"/>
      <c r="LIE384" s="63"/>
      <c r="LIF384" s="63"/>
      <c r="LIG384" s="63"/>
      <c r="LIH384" s="63"/>
      <c r="LII384" s="63"/>
      <c r="LIJ384" s="63"/>
      <c r="LIK384" s="63"/>
      <c r="LIL384" s="63"/>
      <c r="LIM384" s="63"/>
      <c r="LIN384" s="63"/>
      <c r="LIO384" s="63"/>
      <c r="LIP384" s="63"/>
      <c r="LIQ384" s="63"/>
      <c r="LIR384" s="63"/>
      <c r="LIS384" s="63"/>
      <c r="LIT384" s="63"/>
      <c r="LIU384" s="63"/>
      <c r="LIV384" s="63"/>
      <c r="LIW384" s="63"/>
      <c r="LIX384" s="63"/>
      <c r="LIY384" s="63"/>
      <c r="LIZ384" s="63"/>
      <c r="LJA384" s="63"/>
      <c r="LJB384" s="63"/>
      <c r="LJC384" s="63"/>
      <c r="LJD384" s="63"/>
      <c r="LJE384" s="63"/>
      <c r="LJF384" s="63"/>
      <c r="LJG384" s="63"/>
      <c r="LJH384" s="63"/>
      <c r="LJI384" s="63"/>
      <c r="LJJ384" s="63"/>
      <c r="LJK384" s="63"/>
      <c r="LJL384" s="63"/>
      <c r="LJM384" s="63"/>
      <c r="LJN384" s="63"/>
      <c r="LJO384" s="63"/>
      <c r="LJP384" s="63"/>
      <c r="LJQ384" s="63"/>
      <c r="LJR384" s="63"/>
      <c r="LJS384" s="63"/>
      <c r="LJT384" s="63"/>
      <c r="LJU384" s="63"/>
      <c r="LJV384" s="63"/>
      <c r="LJW384" s="63"/>
      <c r="LJX384" s="63"/>
      <c r="LJY384" s="63"/>
      <c r="LJZ384" s="63"/>
      <c r="LKA384" s="63"/>
      <c r="LKB384" s="63"/>
      <c r="LKC384" s="63"/>
      <c r="LKD384" s="63"/>
      <c r="LKE384" s="63"/>
      <c r="LKF384" s="63"/>
      <c r="LKG384" s="63"/>
      <c r="LKH384" s="63"/>
      <c r="LKI384" s="63"/>
      <c r="LKJ384" s="63"/>
      <c r="LKK384" s="63"/>
      <c r="LKL384" s="63"/>
      <c r="LKM384" s="63"/>
      <c r="LKN384" s="63"/>
      <c r="LKO384" s="63"/>
      <c r="LKP384" s="63"/>
      <c r="LKQ384" s="63"/>
      <c r="LKR384" s="63"/>
      <c r="LKS384" s="63"/>
      <c r="LKT384" s="63"/>
      <c r="LKU384" s="63"/>
      <c r="LKV384" s="63"/>
      <c r="LKW384" s="63"/>
      <c r="LKX384" s="63"/>
      <c r="LKY384" s="63"/>
      <c r="LKZ384" s="63"/>
      <c r="LLA384" s="63"/>
      <c r="LLB384" s="63"/>
      <c r="LLC384" s="63"/>
      <c r="LLD384" s="63"/>
      <c r="LLE384" s="63"/>
      <c r="LLF384" s="63"/>
      <c r="LLG384" s="63"/>
      <c r="LLH384" s="63"/>
      <c r="LLI384" s="63"/>
      <c r="LLJ384" s="63"/>
      <c r="LLK384" s="63"/>
      <c r="LLL384" s="63"/>
      <c r="LLM384" s="63"/>
      <c r="LLN384" s="63"/>
      <c r="LLO384" s="63"/>
      <c r="LLP384" s="63"/>
      <c r="LLQ384" s="63"/>
      <c r="LLR384" s="63"/>
      <c r="LLS384" s="63"/>
      <c r="LLT384" s="63"/>
      <c r="LLU384" s="63"/>
      <c r="LLV384" s="63"/>
      <c r="LLW384" s="63"/>
      <c r="LLX384" s="63"/>
      <c r="LLY384" s="63"/>
      <c r="LLZ384" s="63"/>
      <c r="LMA384" s="63"/>
      <c r="LMB384" s="63"/>
      <c r="LMC384" s="63"/>
      <c r="LMD384" s="63"/>
      <c r="LME384" s="63"/>
      <c r="LMF384" s="63"/>
      <c r="LMG384" s="63"/>
      <c r="LMH384" s="63"/>
      <c r="LMI384" s="63"/>
      <c r="LMJ384" s="63"/>
      <c r="LMK384" s="63"/>
      <c r="LML384" s="63"/>
      <c r="LMM384" s="63"/>
      <c r="LMN384" s="63"/>
      <c r="LMO384" s="63"/>
      <c r="LMP384" s="63"/>
      <c r="LMQ384" s="63"/>
      <c r="LMR384" s="63"/>
      <c r="LMS384" s="63"/>
      <c r="LMT384" s="63"/>
      <c r="LMU384" s="63"/>
      <c r="LMV384" s="63"/>
      <c r="LMW384" s="63"/>
      <c r="LMX384" s="63"/>
      <c r="LMY384" s="63"/>
      <c r="LMZ384" s="63"/>
      <c r="LNA384" s="63"/>
      <c r="LNB384" s="63"/>
      <c r="LNC384" s="63"/>
      <c r="LND384" s="63"/>
      <c r="LNE384" s="63"/>
      <c r="LNF384" s="63"/>
      <c r="LNG384" s="63"/>
      <c r="LNH384" s="63"/>
      <c r="LNI384" s="63"/>
      <c r="LNJ384" s="63"/>
      <c r="LNK384" s="63"/>
      <c r="LNL384" s="63"/>
      <c r="LNM384" s="63"/>
      <c r="LNN384" s="63"/>
      <c r="LNO384" s="63"/>
      <c r="LNP384" s="63"/>
      <c r="LNQ384" s="63"/>
      <c r="LNR384" s="63"/>
      <c r="LNS384" s="63"/>
      <c r="LNT384" s="63"/>
      <c r="LNU384" s="63"/>
      <c r="LNV384" s="63"/>
      <c r="LNW384" s="63"/>
      <c r="LNX384" s="63"/>
      <c r="LNY384" s="63"/>
      <c r="LNZ384" s="63"/>
      <c r="LOA384" s="63"/>
      <c r="LOB384" s="63"/>
      <c r="LOC384" s="63"/>
      <c r="LOD384" s="63"/>
      <c r="LOE384" s="63"/>
      <c r="LOF384" s="63"/>
      <c r="LOG384" s="63"/>
      <c r="LOH384" s="63"/>
      <c r="LOI384" s="63"/>
      <c r="LOJ384" s="63"/>
      <c r="LOK384" s="63"/>
      <c r="LOL384" s="63"/>
      <c r="LOM384" s="63"/>
      <c r="LON384" s="63"/>
      <c r="LOO384" s="63"/>
      <c r="LOP384" s="63"/>
      <c r="LOQ384" s="63"/>
      <c r="LOR384" s="63"/>
      <c r="LOS384" s="63"/>
      <c r="LOT384" s="63"/>
      <c r="LOU384" s="63"/>
      <c r="LOV384" s="63"/>
      <c r="LOW384" s="63"/>
      <c r="LOX384" s="63"/>
      <c r="LOY384" s="63"/>
      <c r="LOZ384" s="63"/>
      <c r="LPA384" s="63"/>
      <c r="LPB384" s="63"/>
      <c r="LPC384" s="63"/>
      <c r="LPD384" s="63"/>
      <c r="LPE384" s="63"/>
      <c r="LPF384" s="63"/>
      <c r="LPG384" s="63"/>
      <c r="LPH384" s="63"/>
      <c r="LPI384" s="63"/>
      <c r="LPJ384" s="63"/>
      <c r="LPK384" s="63"/>
      <c r="LPL384" s="63"/>
      <c r="LPM384" s="63"/>
      <c r="LPN384" s="63"/>
      <c r="LPO384" s="63"/>
      <c r="LPP384" s="63"/>
      <c r="LPQ384" s="63"/>
      <c r="LPR384" s="63"/>
      <c r="LPS384" s="63"/>
      <c r="LPT384" s="63"/>
      <c r="LPU384" s="63"/>
      <c r="LPV384" s="63"/>
      <c r="LPW384" s="63"/>
      <c r="LPX384" s="63"/>
      <c r="LPY384" s="63"/>
      <c r="LPZ384" s="63"/>
      <c r="LQA384" s="63"/>
      <c r="LQB384" s="63"/>
      <c r="LQC384" s="63"/>
      <c r="LQD384" s="63"/>
      <c r="LQE384" s="63"/>
      <c r="LQF384" s="63"/>
      <c r="LQG384" s="63"/>
      <c r="LQH384" s="63"/>
      <c r="LQI384" s="63"/>
      <c r="LQJ384" s="63"/>
      <c r="LQK384" s="63"/>
      <c r="LQL384" s="63"/>
      <c r="LQM384" s="63"/>
      <c r="LQN384" s="63"/>
      <c r="LQO384" s="63"/>
      <c r="LQP384" s="63"/>
      <c r="LQQ384" s="63"/>
      <c r="LQR384" s="63"/>
      <c r="LQS384" s="63"/>
      <c r="LQT384" s="63"/>
      <c r="LQU384" s="63"/>
      <c r="LQV384" s="63"/>
      <c r="LQW384" s="63"/>
      <c r="LQX384" s="63"/>
      <c r="LQY384" s="63"/>
      <c r="LQZ384" s="63"/>
      <c r="LRA384" s="63"/>
      <c r="LRB384" s="63"/>
      <c r="LRC384" s="63"/>
      <c r="LRD384" s="63"/>
      <c r="LRE384" s="63"/>
      <c r="LRF384" s="63"/>
      <c r="LRG384" s="63"/>
      <c r="LRH384" s="63"/>
      <c r="LRI384" s="63"/>
      <c r="LRJ384" s="63"/>
      <c r="LRK384" s="63"/>
      <c r="LRL384" s="63"/>
      <c r="LRM384" s="63"/>
      <c r="LRN384" s="63"/>
      <c r="LRO384" s="63"/>
      <c r="LRP384" s="63"/>
      <c r="LRQ384" s="63"/>
      <c r="LRR384" s="63"/>
      <c r="LRS384" s="63"/>
      <c r="LRT384" s="63"/>
      <c r="LRU384" s="63"/>
      <c r="LRV384" s="63"/>
      <c r="LRW384" s="63"/>
      <c r="LRX384" s="63"/>
      <c r="LRY384" s="63"/>
      <c r="LRZ384" s="63"/>
      <c r="LSA384" s="63"/>
      <c r="LSB384" s="63"/>
      <c r="LSC384" s="63"/>
      <c r="LSD384" s="63"/>
      <c r="LSE384" s="63"/>
      <c r="LSF384" s="63"/>
      <c r="LSG384" s="63"/>
      <c r="LSH384" s="63"/>
      <c r="LSI384" s="63"/>
      <c r="LSJ384" s="63"/>
      <c r="LSK384" s="63"/>
      <c r="LSL384" s="63"/>
      <c r="LSM384" s="63"/>
      <c r="LSN384" s="63"/>
      <c r="LSO384" s="63"/>
      <c r="LSP384" s="63"/>
      <c r="LSQ384" s="63"/>
      <c r="LSR384" s="63"/>
      <c r="LSS384" s="63"/>
      <c r="LST384" s="63"/>
      <c r="LSU384" s="63"/>
      <c r="LSV384" s="63"/>
      <c r="LSW384" s="63"/>
      <c r="LSX384" s="63"/>
      <c r="LSY384" s="63"/>
      <c r="LSZ384" s="63"/>
      <c r="LTA384" s="63"/>
      <c r="LTB384" s="63"/>
      <c r="LTC384" s="63"/>
      <c r="LTD384" s="63"/>
      <c r="LTE384" s="63"/>
      <c r="LTF384" s="63"/>
      <c r="LTG384" s="63"/>
      <c r="LTH384" s="63"/>
      <c r="LTI384" s="63"/>
      <c r="LTJ384" s="63"/>
      <c r="LTK384" s="63"/>
      <c r="LTL384" s="63"/>
      <c r="LTM384" s="63"/>
      <c r="LTN384" s="63"/>
      <c r="LTO384" s="63"/>
      <c r="LTP384" s="63"/>
      <c r="LTQ384" s="63"/>
      <c r="LTR384" s="63"/>
      <c r="LTS384" s="63"/>
      <c r="LTT384" s="63"/>
      <c r="LTU384" s="63"/>
      <c r="LTV384" s="63"/>
      <c r="LTW384" s="63"/>
      <c r="LTX384" s="63"/>
      <c r="LTY384" s="63"/>
      <c r="LTZ384" s="63"/>
      <c r="LUA384" s="63"/>
      <c r="LUB384" s="63"/>
      <c r="LUC384" s="63"/>
      <c r="LUD384" s="63"/>
      <c r="LUE384" s="63"/>
      <c r="LUF384" s="63"/>
      <c r="LUG384" s="63"/>
      <c r="LUH384" s="63"/>
      <c r="LUI384" s="63"/>
      <c r="LUJ384" s="63"/>
      <c r="LUK384" s="63"/>
      <c r="LUL384" s="63"/>
      <c r="LUM384" s="63"/>
      <c r="LUN384" s="63"/>
      <c r="LUO384" s="63"/>
      <c r="LUP384" s="63"/>
      <c r="LUQ384" s="63"/>
      <c r="LUR384" s="63"/>
      <c r="LUS384" s="63"/>
      <c r="LUT384" s="63"/>
      <c r="LUU384" s="63"/>
      <c r="LUV384" s="63"/>
      <c r="LUW384" s="63"/>
      <c r="LUX384" s="63"/>
      <c r="LUY384" s="63"/>
      <c r="LUZ384" s="63"/>
      <c r="LVA384" s="63"/>
      <c r="LVB384" s="63"/>
      <c r="LVC384" s="63"/>
      <c r="LVD384" s="63"/>
      <c r="LVE384" s="63"/>
      <c r="LVF384" s="63"/>
      <c r="LVG384" s="63"/>
      <c r="LVH384" s="63"/>
      <c r="LVI384" s="63"/>
      <c r="LVJ384" s="63"/>
      <c r="LVK384" s="63"/>
      <c r="LVL384" s="63"/>
      <c r="LVM384" s="63"/>
      <c r="LVN384" s="63"/>
      <c r="LVO384" s="63"/>
      <c r="LVP384" s="63"/>
      <c r="LVQ384" s="63"/>
      <c r="LVR384" s="63"/>
      <c r="LVS384" s="63"/>
      <c r="LVT384" s="63"/>
      <c r="LVU384" s="63"/>
      <c r="LVV384" s="63"/>
      <c r="LVW384" s="63"/>
      <c r="LVX384" s="63"/>
      <c r="LVY384" s="63"/>
      <c r="LVZ384" s="63"/>
      <c r="LWA384" s="63"/>
      <c r="LWB384" s="63"/>
      <c r="LWC384" s="63"/>
      <c r="LWD384" s="63"/>
      <c r="LWE384" s="63"/>
      <c r="LWF384" s="63"/>
      <c r="LWG384" s="63"/>
      <c r="LWH384" s="63"/>
      <c r="LWI384" s="63"/>
      <c r="LWJ384" s="63"/>
      <c r="LWK384" s="63"/>
      <c r="LWL384" s="63"/>
      <c r="LWM384" s="63"/>
      <c r="LWN384" s="63"/>
      <c r="LWO384" s="63"/>
      <c r="LWP384" s="63"/>
      <c r="LWQ384" s="63"/>
      <c r="LWR384" s="63"/>
      <c r="LWS384" s="63"/>
      <c r="LWT384" s="63"/>
      <c r="LWU384" s="63"/>
      <c r="LWV384" s="63"/>
      <c r="LWW384" s="63"/>
      <c r="LWX384" s="63"/>
      <c r="LWY384" s="63"/>
      <c r="LWZ384" s="63"/>
      <c r="LXA384" s="63"/>
      <c r="LXB384" s="63"/>
      <c r="LXC384" s="63"/>
      <c r="LXD384" s="63"/>
      <c r="LXE384" s="63"/>
      <c r="LXF384" s="63"/>
      <c r="LXG384" s="63"/>
      <c r="LXH384" s="63"/>
      <c r="LXI384" s="63"/>
      <c r="LXJ384" s="63"/>
      <c r="LXK384" s="63"/>
      <c r="LXL384" s="63"/>
      <c r="LXM384" s="63"/>
      <c r="LXN384" s="63"/>
      <c r="LXO384" s="63"/>
      <c r="LXP384" s="63"/>
      <c r="LXQ384" s="63"/>
      <c r="LXR384" s="63"/>
      <c r="LXS384" s="63"/>
      <c r="LXT384" s="63"/>
      <c r="LXU384" s="63"/>
      <c r="LXV384" s="63"/>
      <c r="LXW384" s="63"/>
      <c r="LXX384" s="63"/>
      <c r="LXY384" s="63"/>
      <c r="LXZ384" s="63"/>
      <c r="LYA384" s="63"/>
      <c r="LYB384" s="63"/>
      <c r="LYC384" s="63"/>
      <c r="LYD384" s="63"/>
      <c r="LYE384" s="63"/>
      <c r="LYF384" s="63"/>
      <c r="LYG384" s="63"/>
      <c r="LYH384" s="63"/>
      <c r="LYI384" s="63"/>
      <c r="LYJ384" s="63"/>
      <c r="LYK384" s="63"/>
      <c r="LYL384" s="63"/>
      <c r="LYM384" s="63"/>
      <c r="LYN384" s="63"/>
      <c r="LYO384" s="63"/>
      <c r="LYP384" s="63"/>
      <c r="LYQ384" s="63"/>
      <c r="LYR384" s="63"/>
      <c r="LYS384" s="63"/>
      <c r="LYT384" s="63"/>
      <c r="LYU384" s="63"/>
      <c r="LYV384" s="63"/>
      <c r="LYW384" s="63"/>
      <c r="LYX384" s="63"/>
      <c r="LYY384" s="63"/>
      <c r="LYZ384" s="63"/>
      <c r="LZA384" s="63"/>
      <c r="LZB384" s="63"/>
      <c r="LZC384" s="63"/>
      <c r="LZD384" s="63"/>
      <c r="LZE384" s="63"/>
      <c r="LZF384" s="63"/>
      <c r="LZG384" s="63"/>
      <c r="LZH384" s="63"/>
      <c r="LZI384" s="63"/>
      <c r="LZJ384" s="63"/>
      <c r="LZK384" s="63"/>
      <c r="LZL384" s="63"/>
      <c r="LZM384" s="63"/>
      <c r="LZN384" s="63"/>
      <c r="LZO384" s="63"/>
      <c r="LZP384" s="63"/>
      <c r="LZQ384" s="63"/>
      <c r="LZR384" s="63"/>
      <c r="LZS384" s="63"/>
      <c r="LZT384" s="63"/>
      <c r="LZU384" s="63"/>
      <c r="LZV384" s="63"/>
      <c r="LZW384" s="63"/>
      <c r="LZX384" s="63"/>
      <c r="LZY384" s="63"/>
      <c r="LZZ384" s="63"/>
      <c r="MAA384" s="63"/>
      <c r="MAB384" s="63"/>
      <c r="MAC384" s="63"/>
      <c r="MAD384" s="63"/>
      <c r="MAE384" s="63"/>
      <c r="MAF384" s="63"/>
      <c r="MAG384" s="63"/>
      <c r="MAH384" s="63"/>
      <c r="MAI384" s="63"/>
      <c r="MAJ384" s="63"/>
      <c r="MAK384" s="63"/>
      <c r="MAL384" s="63"/>
      <c r="MAM384" s="63"/>
      <c r="MAN384" s="63"/>
      <c r="MAO384" s="63"/>
      <c r="MAP384" s="63"/>
      <c r="MAQ384" s="63"/>
      <c r="MAR384" s="63"/>
      <c r="MAS384" s="63"/>
      <c r="MAT384" s="63"/>
      <c r="MAU384" s="63"/>
      <c r="MAV384" s="63"/>
      <c r="MAW384" s="63"/>
      <c r="MAX384" s="63"/>
      <c r="MAY384" s="63"/>
      <c r="MAZ384" s="63"/>
      <c r="MBA384" s="63"/>
      <c r="MBB384" s="63"/>
      <c r="MBC384" s="63"/>
      <c r="MBD384" s="63"/>
      <c r="MBE384" s="63"/>
      <c r="MBF384" s="63"/>
      <c r="MBG384" s="63"/>
      <c r="MBH384" s="63"/>
      <c r="MBI384" s="63"/>
      <c r="MBJ384" s="63"/>
      <c r="MBK384" s="63"/>
      <c r="MBL384" s="63"/>
      <c r="MBM384" s="63"/>
      <c r="MBN384" s="63"/>
      <c r="MBO384" s="63"/>
      <c r="MBP384" s="63"/>
      <c r="MBQ384" s="63"/>
      <c r="MBR384" s="63"/>
      <c r="MBS384" s="63"/>
      <c r="MBT384" s="63"/>
      <c r="MBU384" s="63"/>
      <c r="MBV384" s="63"/>
      <c r="MBW384" s="63"/>
      <c r="MBX384" s="63"/>
      <c r="MBY384" s="63"/>
      <c r="MBZ384" s="63"/>
      <c r="MCA384" s="63"/>
      <c r="MCB384" s="63"/>
      <c r="MCC384" s="63"/>
      <c r="MCD384" s="63"/>
      <c r="MCE384" s="63"/>
      <c r="MCF384" s="63"/>
      <c r="MCG384" s="63"/>
      <c r="MCH384" s="63"/>
      <c r="MCI384" s="63"/>
      <c r="MCJ384" s="63"/>
      <c r="MCK384" s="63"/>
      <c r="MCL384" s="63"/>
      <c r="MCM384" s="63"/>
      <c r="MCN384" s="63"/>
      <c r="MCO384" s="63"/>
      <c r="MCP384" s="63"/>
      <c r="MCQ384" s="63"/>
      <c r="MCR384" s="63"/>
      <c r="MCS384" s="63"/>
      <c r="MCT384" s="63"/>
      <c r="MCU384" s="63"/>
      <c r="MCV384" s="63"/>
      <c r="MCW384" s="63"/>
      <c r="MCX384" s="63"/>
      <c r="MCY384" s="63"/>
      <c r="MCZ384" s="63"/>
      <c r="MDA384" s="63"/>
      <c r="MDB384" s="63"/>
      <c r="MDC384" s="63"/>
      <c r="MDD384" s="63"/>
      <c r="MDE384" s="63"/>
      <c r="MDF384" s="63"/>
      <c r="MDG384" s="63"/>
      <c r="MDH384" s="63"/>
      <c r="MDI384" s="63"/>
      <c r="MDJ384" s="63"/>
      <c r="MDK384" s="63"/>
      <c r="MDL384" s="63"/>
      <c r="MDM384" s="63"/>
      <c r="MDN384" s="63"/>
      <c r="MDO384" s="63"/>
      <c r="MDP384" s="63"/>
      <c r="MDQ384" s="63"/>
      <c r="MDR384" s="63"/>
      <c r="MDS384" s="63"/>
      <c r="MDT384" s="63"/>
      <c r="MDU384" s="63"/>
      <c r="MDV384" s="63"/>
      <c r="MDW384" s="63"/>
      <c r="MDX384" s="63"/>
      <c r="MDY384" s="63"/>
      <c r="MDZ384" s="63"/>
      <c r="MEA384" s="63"/>
      <c r="MEB384" s="63"/>
      <c r="MEC384" s="63"/>
      <c r="MED384" s="63"/>
      <c r="MEE384" s="63"/>
      <c r="MEF384" s="63"/>
      <c r="MEG384" s="63"/>
      <c r="MEH384" s="63"/>
      <c r="MEI384" s="63"/>
      <c r="MEJ384" s="63"/>
      <c r="MEK384" s="63"/>
      <c r="MEL384" s="63"/>
      <c r="MEM384" s="63"/>
      <c r="MEN384" s="63"/>
      <c r="MEO384" s="63"/>
      <c r="MEP384" s="63"/>
      <c r="MEQ384" s="63"/>
      <c r="MER384" s="63"/>
      <c r="MES384" s="63"/>
      <c r="MET384" s="63"/>
      <c r="MEU384" s="63"/>
      <c r="MEV384" s="63"/>
      <c r="MEW384" s="63"/>
      <c r="MEX384" s="63"/>
      <c r="MEY384" s="63"/>
      <c r="MEZ384" s="63"/>
      <c r="MFA384" s="63"/>
      <c r="MFB384" s="63"/>
      <c r="MFC384" s="63"/>
      <c r="MFD384" s="63"/>
      <c r="MFE384" s="63"/>
      <c r="MFF384" s="63"/>
      <c r="MFG384" s="63"/>
      <c r="MFH384" s="63"/>
      <c r="MFI384" s="63"/>
      <c r="MFJ384" s="63"/>
      <c r="MFK384" s="63"/>
      <c r="MFL384" s="63"/>
      <c r="MFM384" s="63"/>
      <c r="MFN384" s="63"/>
      <c r="MFO384" s="63"/>
      <c r="MFP384" s="63"/>
      <c r="MFQ384" s="63"/>
      <c r="MFR384" s="63"/>
      <c r="MFS384" s="63"/>
      <c r="MFT384" s="63"/>
      <c r="MFU384" s="63"/>
      <c r="MFV384" s="63"/>
      <c r="MFW384" s="63"/>
      <c r="MFX384" s="63"/>
      <c r="MFY384" s="63"/>
      <c r="MFZ384" s="63"/>
      <c r="MGA384" s="63"/>
      <c r="MGB384" s="63"/>
      <c r="MGC384" s="63"/>
      <c r="MGD384" s="63"/>
      <c r="MGE384" s="63"/>
      <c r="MGF384" s="63"/>
      <c r="MGG384" s="63"/>
      <c r="MGH384" s="63"/>
      <c r="MGI384" s="63"/>
      <c r="MGJ384" s="63"/>
      <c r="MGK384" s="63"/>
      <c r="MGL384" s="63"/>
      <c r="MGM384" s="63"/>
      <c r="MGN384" s="63"/>
      <c r="MGO384" s="63"/>
      <c r="MGP384" s="63"/>
      <c r="MGQ384" s="63"/>
      <c r="MGR384" s="63"/>
      <c r="MGS384" s="63"/>
      <c r="MGT384" s="63"/>
      <c r="MGU384" s="63"/>
      <c r="MGV384" s="63"/>
      <c r="MGW384" s="63"/>
      <c r="MGX384" s="63"/>
      <c r="MGY384" s="63"/>
      <c r="MGZ384" s="63"/>
      <c r="MHA384" s="63"/>
      <c r="MHB384" s="63"/>
      <c r="MHC384" s="63"/>
      <c r="MHD384" s="63"/>
      <c r="MHE384" s="63"/>
      <c r="MHF384" s="63"/>
      <c r="MHG384" s="63"/>
      <c r="MHH384" s="63"/>
      <c r="MHI384" s="63"/>
      <c r="MHJ384" s="63"/>
      <c r="MHK384" s="63"/>
      <c r="MHL384" s="63"/>
      <c r="MHM384" s="63"/>
      <c r="MHN384" s="63"/>
      <c r="MHO384" s="63"/>
      <c r="MHP384" s="63"/>
      <c r="MHQ384" s="63"/>
      <c r="MHR384" s="63"/>
      <c r="MHS384" s="63"/>
      <c r="MHT384" s="63"/>
      <c r="MHU384" s="63"/>
      <c r="MHV384" s="63"/>
      <c r="MHW384" s="63"/>
      <c r="MHX384" s="63"/>
      <c r="MHY384" s="63"/>
      <c r="MHZ384" s="63"/>
      <c r="MIA384" s="63"/>
      <c r="MIB384" s="63"/>
      <c r="MIC384" s="63"/>
      <c r="MID384" s="63"/>
      <c r="MIE384" s="63"/>
      <c r="MIF384" s="63"/>
      <c r="MIG384" s="63"/>
      <c r="MIH384" s="63"/>
      <c r="MII384" s="63"/>
      <c r="MIJ384" s="63"/>
      <c r="MIK384" s="63"/>
      <c r="MIL384" s="63"/>
      <c r="MIM384" s="63"/>
      <c r="MIN384" s="63"/>
      <c r="MIO384" s="63"/>
      <c r="MIP384" s="63"/>
      <c r="MIQ384" s="63"/>
      <c r="MIR384" s="63"/>
      <c r="MIS384" s="63"/>
      <c r="MIT384" s="63"/>
      <c r="MIU384" s="63"/>
      <c r="MIV384" s="63"/>
      <c r="MIW384" s="63"/>
      <c r="MIX384" s="63"/>
      <c r="MIY384" s="63"/>
      <c r="MIZ384" s="63"/>
      <c r="MJA384" s="63"/>
      <c r="MJB384" s="63"/>
      <c r="MJC384" s="63"/>
      <c r="MJD384" s="63"/>
      <c r="MJE384" s="63"/>
      <c r="MJF384" s="63"/>
      <c r="MJG384" s="63"/>
      <c r="MJH384" s="63"/>
      <c r="MJI384" s="63"/>
      <c r="MJJ384" s="63"/>
      <c r="MJK384" s="63"/>
      <c r="MJL384" s="63"/>
      <c r="MJM384" s="63"/>
      <c r="MJN384" s="63"/>
      <c r="MJO384" s="63"/>
      <c r="MJP384" s="63"/>
      <c r="MJQ384" s="63"/>
      <c r="MJR384" s="63"/>
      <c r="MJS384" s="63"/>
      <c r="MJT384" s="63"/>
      <c r="MJU384" s="63"/>
      <c r="MJV384" s="63"/>
      <c r="MJW384" s="63"/>
      <c r="MJX384" s="63"/>
      <c r="MJY384" s="63"/>
      <c r="MJZ384" s="63"/>
      <c r="MKA384" s="63"/>
      <c r="MKB384" s="63"/>
      <c r="MKC384" s="63"/>
      <c r="MKD384" s="63"/>
      <c r="MKE384" s="63"/>
      <c r="MKF384" s="63"/>
      <c r="MKG384" s="63"/>
      <c r="MKH384" s="63"/>
      <c r="MKI384" s="63"/>
      <c r="MKJ384" s="63"/>
      <c r="MKK384" s="63"/>
      <c r="MKL384" s="63"/>
      <c r="MKM384" s="63"/>
      <c r="MKN384" s="63"/>
      <c r="MKO384" s="63"/>
      <c r="MKP384" s="63"/>
      <c r="MKQ384" s="63"/>
      <c r="MKR384" s="63"/>
      <c r="MKS384" s="63"/>
      <c r="MKT384" s="63"/>
      <c r="MKU384" s="63"/>
      <c r="MKV384" s="63"/>
      <c r="MKW384" s="63"/>
      <c r="MKX384" s="63"/>
      <c r="MKY384" s="63"/>
      <c r="MKZ384" s="63"/>
      <c r="MLA384" s="63"/>
      <c r="MLB384" s="63"/>
      <c r="MLC384" s="63"/>
      <c r="MLD384" s="63"/>
      <c r="MLE384" s="63"/>
      <c r="MLF384" s="63"/>
      <c r="MLG384" s="63"/>
      <c r="MLH384" s="63"/>
      <c r="MLI384" s="63"/>
      <c r="MLJ384" s="63"/>
      <c r="MLK384" s="63"/>
      <c r="MLL384" s="63"/>
      <c r="MLM384" s="63"/>
      <c r="MLN384" s="63"/>
      <c r="MLO384" s="63"/>
      <c r="MLP384" s="63"/>
      <c r="MLQ384" s="63"/>
      <c r="MLR384" s="63"/>
      <c r="MLS384" s="63"/>
      <c r="MLT384" s="63"/>
      <c r="MLU384" s="63"/>
      <c r="MLV384" s="63"/>
      <c r="MLW384" s="63"/>
      <c r="MLX384" s="63"/>
      <c r="MLY384" s="63"/>
      <c r="MLZ384" s="63"/>
      <c r="MMA384" s="63"/>
      <c r="MMB384" s="63"/>
      <c r="MMC384" s="63"/>
      <c r="MMD384" s="63"/>
      <c r="MME384" s="63"/>
      <c r="MMF384" s="63"/>
      <c r="MMG384" s="63"/>
      <c r="MMH384" s="63"/>
      <c r="MMI384" s="63"/>
      <c r="MMJ384" s="63"/>
      <c r="MMK384" s="63"/>
      <c r="MML384" s="63"/>
      <c r="MMM384" s="63"/>
      <c r="MMN384" s="63"/>
      <c r="MMO384" s="63"/>
      <c r="MMP384" s="63"/>
      <c r="MMQ384" s="63"/>
      <c r="MMR384" s="63"/>
      <c r="MMS384" s="63"/>
      <c r="MMT384" s="63"/>
      <c r="MMU384" s="63"/>
      <c r="MMV384" s="63"/>
      <c r="MMW384" s="63"/>
      <c r="MMX384" s="63"/>
      <c r="MMY384" s="63"/>
      <c r="MMZ384" s="63"/>
      <c r="MNA384" s="63"/>
      <c r="MNB384" s="63"/>
      <c r="MNC384" s="63"/>
      <c r="MND384" s="63"/>
      <c r="MNE384" s="63"/>
      <c r="MNF384" s="63"/>
      <c r="MNG384" s="63"/>
      <c r="MNH384" s="63"/>
      <c r="MNI384" s="63"/>
      <c r="MNJ384" s="63"/>
      <c r="MNK384" s="63"/>
      <c r="MNL384" s="63"/>
      <c r="MNM384" s="63"/>
      <c r="MNN384" s="63"/>
      <c r="MNO384" s="63"/>
      <c r="MNP384" s="63"/>
      <c r="MNQ384" s="63"/>
      <c r="MNR384" s="63"/>
      <c r="MNS384" s="63"/>
      <c r="MNT384" s="63"/>
      <c r="MNU384" s="63"/>
      <c r="MNV384" s="63"/>
      <c r="MNW384" s="63"/>
      <c r="MNX384" s="63"/>
      <c r="MNY384" s="63"/>
      <c r="MNZ384" s="63"/>
      <c r="MOA384" s="63"/>
      <c r="MOB384" s="63"/>
      <c r="MOC384" s="63"/>
      <c r="MOD384" s="63"/>
      <c r="MOE384" s="63"/>
      <c r="MOF384" s="63"/>
      <c r="MOG384" s="63"/>
      <c r="MOH384" s="63"/>
      <c r="MOI384" s="63"/>
      <c r="MOJ384" s="63"/>
      <c r="MOK384" s="63"/>
      <c r="MOL384" s="63"/>
      <c r="MOM384" s="63"/>
      <c r="MON384" s="63"/>
      <c r="MOO384" s="63"/>
      <c r="MOP384" s="63"/>
      <c r="MOQ384" s="63"/>
      <c r="MOR384" s="63"/>
      <c r="MOS384" s="63"/>
      <c r="MOT384" s="63"/>
      <c r="MOU384" s="63"/>
      <c r="MOV384" s="63"/>
      <c r="MOW384" s="63"/>
      <c r="MOX384" s="63"/>
      <c r="MOY384" s="63"/>
      <c r="MOZ384" s="63"/>
      <c r="MPA384" s="63"/>
      <c r="MPB384" s="63"/>
      <c r="MPC384" s="63"/>
      <c r="MPD384" s="63"/>
      <c r="MPE384" s="63"/>
      <c r="MPF384" s="63"/>
      <c r="MPG384" s="63"/>
      <c r="MPH384" s="63"/>
      <c r="MPI384" s="63"/>
      <c r="MPJ384" s="63"/>
      <c r="MPK384" s="63"/>
      <c r="MPL384" s="63"/>
      <c r="MPM384" s="63"/>
      <c r="MPN384" s="63"/>
      <c r="MPO384" s="63"/>
      <c r="MPP384" s="63"/>
      <c r="MPQ384" s="63"/>
      <c r="MPR384" s="63"/>
      <c r="MPS384" s="63"/>
      <c r="MPT384" s="63"/>
      <c r="MPU384" s="63"/>
      <c r="MPV384" s="63"/>
      <c r="MPW384" s="63"/>
      <c r="MPX384" s="63"/>
      <c r="MPY384" s="63"/>
      <c r="MPZ384" s="63"/>
      <c r="MQA384" s="63"/>
      <c r="MQB384" s="63"/>
      <c r="MQC384" s="63"/>
      <c r="MQD384" s="63"/>
      <c r="MQE384" s="63"/>
      <c r="MQF384" s="63"/>
      <c r="MQG384" s="63"/>
      <c r="MQH384" s="63"/>
      <c r="MQI384" s="63"/>
      <c r="MQJ384" s="63"/>
      <c r="MQK384" s="63"/>
      <c r="MQL384" s="63"/>
      <c r="MQM384" s="63"/>
      <c r="MQN384" s="63"/>
      <c r="MQO384" s="63"/>
      <c r="MQP384" s="63"/>
      <c r="MQQ384" s="63"/>
      <c r="MQR384" s="63"/>
      <c r="MQS384" s="63"/>
      <c r="MQT384" s="63"/>
      <c r="MQU384" s="63"/>
      <c r="MQV384" s="63"/>
      <c r="MQW384" s="63"/>
      <c r="MQX384" s="63"/>
      <c r="MQY384" s="63"/>
      <c r="MQZ384" s="63"/>
      <c r="MRA384" s="63"/>
      <c r="MRB384" s="63"/>
      <c r="MRC384" s="63"/>
      <c r="MRD384" s="63"/>
      <c r="MRE384" s="63"/>
      <c r="MRF384" s="63"/>
      <c r="MRG384" s="63"/>
      <c r="MRH384" s="63"/>
      <c r="MRI384" s="63"/>
      <c r="MRJ384" s="63"/>
      <c r="MRK384" s="63"/>
      <c r="MRL384" s="63"/>
      <c r="MRM384" s="63"/>
      <c r="MRN384" s="63"/>
      <c r="MRO384" s="63"/>
      <c r="MRP384" s="63"/>
      <c r="MRQ384" s="63"/>
      <c r="MRR384" s="63"/>
      <c r="MRS384" s="63"/>
      <c r="MRT384" s="63"/>
      <c r="MRU384" s="63"/>
      <c r="MRV384" s="63"/>
      <c r="MRW384" s="63"/>
      <c r="MRX384" s="63"/>
      <c r="MRY384" s="63"/>
      <c r="MRZ384" s="63"/>
      <c r="MSA384" s="63"/>
      <c r="MSB384" s="63"/>
      <c r="MSC384" s="63"/>
      <c r="MSD384" s="63"/>
      <c r="MSE384" s="63"/>
      <c r="MSF384" s="63"/>
      <c r="MSG384" s="63"/>
      <c r="MSH384" s="63"/>
      <c r="MSI384" s="63"/>
      <c r="MSJ384" s="63"/>
      <c r="MSK384" s="63"/>
      <c r="MSL384" s="63"/>
      <c r="MSM384" s="63"/>
      <c r="MSN384" s="63"/>
      <c r="MSO384" s="63"/>
      <c r="MSP384" s="63"/>
      <c r="MSQ384" s="63"/>
      <c r="MSR384" s="63"/>
      <c r="MSS384" s="63"/>
      <c r="MST384" s="63"/>
      <c r="MSU384" s="63"/>
      <c r="MSV384" s="63"/>
      <c r="MSW384" s="63"/>
      <c r="MSX384" s="63"/>
      <c r="MSY384" s="63"/>
      <c r="MSZ384" s="63"/>
      <c r="MTA384" s="63"/>
      <c r="MTB384" s="63"/>
      <c r="MTC384" s="63"/>
      <c r="MTD384" s="63"/>
      <c r="MTE384" s="63"/>
      <c r="MTF384" s="63"/>
      <c r="MTG384" s="63"/>
      <c r="MTH384" s="63"/>
      <c r="MTI384" s="63"/>
      <c r="MTJ384" s="63"/>
      <c r="MTK384" s="63"/>
      <c r="MTL384" s="63"/>
      <c r="MTM384" s="63"/>
      <c r="MTN384" s="63"/>
      <c r="MTO384" s="63"/>
      <c r="MTP384" s="63"/>
      <c r="MTQ384" s="63"/>
      <c r="MTR384" s="63"/>
      <c r="MTS384" s="63"/>
      <c r="MTT384" s="63"/>
      <c r="MTU384" s="63"/>
      <c r="MTV384" s="63"/>
      <c r="MTW384" s="63"/>
      <c r="MTX384" s="63"/>
      <c r="MTY384" s="63"/>
      <c r="MTZ384" s="63"/>
      <c r="MUA384" s="63"/>
      <c r="MUB384" s="63"/>
      <c r="MUC384" s="63"/>
      <c r="MUD384" s="63"/>
      <c r="MUE384" s="63"/>
      <c r="MUF384" s="63"/>
      <c r="MUG384" s="63"/>
      <c r="MUH384" s="63"/>
      <c r="MUI384" s="63"/>
      <c r="MUJ384" s="63"/>
      <c r="MUK384" s="63"/>
      <c r="MUL384" s="63"/>
      <c r="MUM384" s="63"/>
      <c r="MUN384" s="63"/>
      <c r="MUO384" s="63"/>
      <c r="MUP384" s="63"/>
      <c r="MUQ384" s="63"/>
      <c r="MUR384" s="63"/>
      <c r="MUS384" s="63"/>
      <c r="MUT384" s="63"/>
      <c r="MUU384" s="63"/>
      <c r="MUV384" s="63"/>
      <c r="MUW384" s="63"/>
      <c r="MUX384" s="63"/>
      <c r="MUY384" s="63"/>
      <c r="MUZ384" s="63"/>
      <c r="MVA384" s="63"/>
      <c r="MVB384" s="63"/>
      <c r="MVC384" s="63"/>
      <c r="MVD384" s="63"/>
      <c r="MVE384" s="63"/>
      <c r="MVF384" s="63"/>
      <c r="MVG384" s="63"/>
      <c r="MVH384" s="63"/>
      <c r="MVI384" s="63"/>
      <c r="MVJ384" s="63"/>
      <c r="MVK384" s="63"/>
      <c r="MVL384" s="63"/>
      <c r="MVM384" s="63"/>
      <c r="MVN384" s="63"/>
      <c r="MVO384" s="63"/>
      <c r="MVP384" s="63"/>
      <c r="MVQ384" s="63"/>
      <c r="MVR384" s="63"/>
      <c r="MVS384" s="63"/>
      <c r="MVT384" s="63"/>
      <c r="MVU384" s="63"/>
      <c r="MVV384" s="63"/>
      <c r="MVW384" s="63"/>
      <c r="MVX384" s="63"/>
      <c r="MVY384" s="63"/>
      <c r="MVZ384" s="63"/>
      <c r="MWA384" s="63"/>
      <c r="MWB384" s="63"/>
      <c r="MWC384" s="63"/>
      <c r="MWD384" s="63"/>
      <c r="MWE384" s="63"/>
      <c r="MWF384" s="63"/>
      <c r="MWG384" s="63"/>
      <c r="MWH384" s="63"/>
      <c r="MWI384" s="63"/>
      <c r="MWJ384" s="63"/>
      <c r="MWK384" s="63"/>
      <c r="MWL384" s="63"/>
      <c r="MWM384" s="63"/>
      <c r="MWN384" s="63"/>
      <c r="MWO384" s="63"/>
      <c r="MWP384" s="63"/>
      <c r="MWQ384" s="63"/>
      <c r="MWR384" s="63"/>
      <c r="MWS384" s="63"/>
      <c r="MWT384" s="63"/>
      <c r="MWU384" s="63"/>
      <c r="MWV384" s="63"/>
      <c r="MWW384" s="63"/>
      <c r="MWX384" s="63"/>
      <c r="MWY384" s="63"/>
      <c r="MWZ384" s="63"/>
      <c r="MXA384" s="63"/>
      <c r="MXB384" s="63"/>
      <c r="MXC384" s="63"/>
      <c r="MXD384" s="63"/>
      <c r="MXE384" s="63"/>
      <c r="MXF384" s="63"/>
      <c r="MXG384" s="63"/>
      <c r="MXH384" s="63"/>
      <c r="MXI384" s="63"/>
      <c r="MXJ384" s="63"/>
      <c r="MXK384" s="63"/>
      <c r="MXL384" s="63"/>
      <c r="MXM384" s="63"/>
      <c r="MXN384" s="63"/>
      <c r="MXO384" s="63"/>
      <c r="MXP384" s="63"/>
      <c r="MXQ384" s="63"/>
      <c r="MXR384" s="63"/>
      <c r="MXS384" s="63"/>
      <c r="MXT384" s="63"/>
      <c r="MXU384" s="63"/>
      <c r="MXV384" s="63"/>
      <c r="MXW384" s="63"/>
      <c r="MXX384" s="63"/>
      <c r="MXY384" s="63"/>
      <c r="MXZ384" s="63"/>
      <c r="MYA384" s="63"/>
      <c r="MYB384" s="63"/>
      <c r="MYC384" s="63"/>
      <c r="MYD384" s="63"/>
      <c r="MYE384" s="63"/>
      <c r="MYF384" s="63"/>
      <c r="MYG384" s="63"/>
      <c r="MYH384" s="63"/>
      <c r="MYI384" s="63"/>
      <c r="MYJ384" s="63"/>
      <c r="MYK384" s="63"/>
      <c r="MYL384" s="63"/>
      <c r="MYM384" s="63"/>
      <c r="MYN384" s="63"/>
      <c r="MYO384" s="63"/>
      <c r="MYP384" s="63"/>
      <c r="MYQ384" s="63"/>
      <c r="MYR384" s="63"/>
      <c r="MYS384" s="63"/>
      <c r="MYT384" s="63"/>
      <c r="MYU384" s="63"/>
      <c r="MYV384" s="63"/>
      <c r="MYW384" s="63"/>
      <c r="MYX384" s="63"/>
      <c r="MYY384" s="63"/>
      <c r="MYZ384" s="63"/>
      <c r="MZA384" s="63"/>
      <c r="MZB384" s="63"/>
      <c r="MZC384" s="63"/>
      <c r="MZD384" s="63"/>
      <c r="MZE384" s="63"/>
      <c r="MZF384" s="63"/>
      <c r="MZG384" s="63"/>
      <c r="MZH384" s="63"/>
      <c r="MZI384" s="63"/>
      <c r="MZJ384" s="63"/>
      <c r="MZK384" s="63"/>
      <c r="MZL384" s="63"/>
      <c r="MZM384" s="63"/>
      <c r="MZN384" s="63"/>
      <c r="MZO384" s="63"/>
      <c r="MZP384" s="63"/>
      <c r="MZQ384" s="63"/>
      <c r="MZR384" s="63"/>
      <c r="MZS384" s="63"/>
      <c r="MZT384" s="63"/>
      <c r="MZU384" s="63"/>
      <c r="MZV384" s="63"/>
      <c r="MZW384" s="63"/>
      <c r="MZX384" s="63"/>
      <c r="MZY384" s="63"/>
      <c r="MZZ384" s="63"/>
      <c r="NAA384" s="63"/>
      <c r="NAB384" s="63"/>
      <c r="NAC384" s="63"/>
      <c r="NAD384" s="63"/>
      <c r="NAE384" s="63"/>
      <c r="NAF384" s="63"/>
      <c r="NAG384" s="63"/>
      <c r="NAH384" s="63"/>
      <c r="NAI384" s="63"/>
      <c r="NAJ384" s="63"/>
      <c r="NAK384" s="63"/>
      <c r="NAL384" s="63"/>
      <c r="NAM384" s="63"/>
      <c r="NAN384" s="63"/>
      <c r="NAO384" s="63"/>
      <c r="NAP384" s="63"/>
      <c r="NAQ384" s="63"/>
      <c r="NAR384" s="63"/>
      <c r="NAS384" s="63"/>
      <c r="NAT384" s="63"/>
      <c r="NAU384" s="63"/>
      <c r="NAV384" s="63"/>
      <c r="NAW384" s="63"/>
      <c r="NAX384" s="63"/>
      <c r="NAY384" s="63"/>
      <c r="NAZ384" s="63"/>
      <c r="NBA384" s="63"/>
      <c r="NBB384" s="63"/>
      <c r="NBC384" s="63"/>
      <c r="NBD384" s="63"/>
      <c r="NBE384" s="63"/>
      <c r="NBF384" s="63"/>
      <c r="NBG384" s="63"/>
      <c r="NBH384" s="63"/>
      <c r="NBI384" s="63"/>
      <c r="NBJ384" s="63"/>
      <c r="NBK384" s="63"/>
      <c r="NBL384" s="63"/>
      <c r="NBM384" s="63"/>
      <c r="NBN384" s="63"/>
      <c r="NBO384" s="63"/>
      <c r="NBP384" s="63"/>
      <c r="NBQ384" s="63"/>
      <c r="NBR384" s="63"/>
      <c r="NBS384" s="63"/>
      <c r="NBT384" s="63"/>
      <c r="NBU384" s="63"/>
      <c r="NBV384" s="63"/>
      <c r="NBW384" s="63"/>
      <c r="NBX384" s="63"/>
      <c r="NBY384" s="63"/>
      <c r="NBZ384" s="63"/>
      <c r="NCA384" s="63"/>
      <c r="NCB384" s="63"/>
      <c r="NCC384" s="63"/>
      <c r="NCD384" s="63"/>
      <c r="NCE384" s="63"/>
      <c r="NCF384" s="63"/>
      <c r="NCG384" s="63"/>
      <c r="NCH384" s="63"/>
      <c r="NCI384" s="63"/>
      <c r="NCJ384" s="63"/>
      <c r="NCK384" s="63"/>
      <c r="NCL384" s="63"/>
      <c r="NCM384" s="63"/>
      <c r="NCN384" s="63"/>
      <c r="NCO384" s="63"/>
      <c r="NCP384" s="63"/>
      <c r="NCQ384" s="63"/>
      <c r="NCR384" s="63"/>
      <c r="NCS384" s="63"/>
      <c r="NCT384" s="63"/>
      <c r="NCU384" s="63"/>
      <c r="NCV384" s="63"/>
      <c r="NCW384" s="63"/>
      <c r="NCX384" s="63"/>
      <c r="NCY384" s="63"/>
      <c r="NCZ384" s="63"/>
      <c r="NDA384" s="63"/>
      <c r="NDB384" s="63"/>
      <c r="NDC384" s="63"/>
      <c r="NDD384" s="63"/>
      <c r="NDE384" s="63"/>
      <c r="NDF384" s="63"/>
      <c r="NDG384" s="63"/>
      <c r="NDH384" s="63"/>
      <c r="NDI384" s="63"/>
      <c r="NDJ384" s="63"/>
      <c r="NDK384" s="63"/>
      <c r="NDL384" s="63"/>
      <c r="NDM384" s="63"/>
      <c r="NDN384" s="63"/>
      <c r="NDO384" s="63"/>
      <c r="NDP384" s="63"/>
      <c r="NDQ384" s="63"/>
      <c r="NDR384" s="63"/>
      <c r="NDS384" s="63"/>
      <c r="NDT384" s="63"/>
      <c r="NDU384" s="63"/>
      <c r="NDV384" s="63"/>
      <c r="NDW384" s="63"/>
      <c r="NDX384" s="63"/>
      <c r="NDY384" s="63"/>
      <c r="NDZ384" s="63"/>
      <c r="NEA384" s="63"/>
      <c r="NEB384" s="63"/>
      <c r="NEC384" s="63"/>
      <c r="NED384" s="63"/>
      <c r="NEE384" s="63"/>
      <c r="NEF384" s="63"/>
      <c r="NEG384" s="63"/>
      <c r="NEH384" s="63"/>
      <c r="NEI384" s="63"/>
      <c r="NEJ384" s="63"/>
      <c r="NEK384" s="63"/>
      <c r="NEL384" s="63"/>
      <c r="NEM384" s="63"/>
      <c r="NEN384" s="63"/>
      <c r="NEO384" s="63"/>
      <c r="NEP384" s="63"/>
      <c r="NEQ384" s="63"/>
      <c r="NER384" s="63"/>
      <c r="NES384" s="63"/>
      <c r="NET384" s="63"/>
      <c r="NEU384" s="63"/>
      <c r="NEV384" s="63"/>
      <c r="NEW384" s="63"/>
      <c r="NEX384" s="63"/>
      <c r="NEY384" s="63"/>
      <c r="NEZ384" s="63"/>
      <c r="NFA384" s="63"/>
      <c r="NFB384" s="63"/>
      <c r="NFC384" s="63"/>
      <c r="NFD384" s="63"/>
      <c r="NFE384" s="63"/>
      <c r="NFF384" s="63"/>
      <c r="NFG384" s="63"/>
      <c r="NFH384" s="63"/>
      <c r="NFI384" s="63"/>
      <c r="NFJ384" s="63"/>
      <c r="NFK384" s="63"/>
      <c r="NFL384" s="63"/>
      <c r="NFM384" s="63"/>
      <c r="NFN384" s="63"/>
      <c r="NFO384" s="63"/>
      <c r="NFP384" s="63"/>
      <c r="NFQ384" s="63"/>
      <c r="NFR384" s="63"/>
      <c r="NFS384" s="63"/>
      <c r="NFT384" s="63"/>
      <c r="NFU384" s="63"/>
      <c r="NFV384" s="63"/>
      <c r="NFW384" s="63"/>
      <c r="NFX384" s="63"/>
      <c r="NFY384" s="63"/>
      <c r="NFZ384" s="63"/>
      <c r="NGA384" s="63"/>
      <c r="NGB384" s="63"/>
      <c r="NGC384" s="63"/>
      <c r="NGD384" s="63"/>
      <c r="NGE384" s="63"/>
      <c r="NGF384" s="63"/>
      <c r="NGG384" s="63"/>
      <c r="NGH384" s="63"/>
      <c r="NGI384" s="63"/>
      <c r="NGJ384" s="63"/>
      <c r="NGK384" s="63"/>
      <c r="NGL384" s="63"/>
      <c r="NGM384" s="63"/>
      <c r="NGN384" s="63"/>
      <c r="NGO384" s="63"/>
      <c r="NGP384" s="63"/>
      <c r="NGQ384" s="63"/>
      <c r="NGR384" s="63"/>
      <c r="NGS384" s="63"/>
      <c r="NGT384" s="63"/>
      <c r="NGU384" s="63"/>
      <c r="NGV384" s="63"/>
      <c r="NGW384" s="63"/>
      <c r="NGX384" s="63"/>
      <c r="NGY384" s="63"/>
      <c r="NGZ384" s="63"/>
      <c r="NHA384" s="63"/>
      <c r="NHB384" s="63"/>
      <c r="NHC384" s="63"/>
      <c r="NHD384" s="63"/>
      <c r="NHE384" s="63"/>
      <c r="NHF384" s="63"/>
      <c r="NHG384" s="63"/>
      <c r="NHH384" s="63"/>
      <c r="NHI384" s="63"/>
      <c r="NHJ384" s="63"/>
      <c r="NHK384" s="63"/>
      <c r="NHL384" s="63"/>
      <c r="NHM384" s="63"/>
      <c r="NHN384" s="63"/>
      <c r="NHO384" s="63"/>
      <c r="NHP384" s="63"/>
      <c r="NHQ384" s="63"/>
      <c r="NHR384" s="63"/>
      <c r="NHS384" s="63"/>
      <c r="NHT384" s="63"/>
      <c r="NHU384" s="63"/>
      <c r="NHV384" s="63"/>
      <c r="NHW384" s="63"/>
      <c r="NHX384" s="63"/>
      <c r="NHY384" s="63"/>
      <c r="NHZ384" s="63"/>
      <c r="NIA384" s="63"/>
      <c r="NIB384" s="63"/>
      <c r="NIC384" s="63"/>
      <c r="NID384" s="63"/>
      <c r="NIE384" s="63"/>
      <c r="NIF384" s="63"/>
      <c r="NIG384" s="63"/>
      <c r="NIH384" s="63"/>
      <c r="NII384" s="63"/>
      <c r="NIJ384" s="63"/>
      <c r="NIK384" s="63"/>
      <c r="NIL384" s="63"/>
      <c r="NIM384" s="63"/>
      <c r="NIN384" s="63"/>
      <c r="NIO384" s="63"/>
      <c r="NIP384" s="63"/>
      <c r="NIQ384" s="63"/>
      <c r="NIR384" s="63"/>
      <c r="NIS384" s="63"/>
      <c r="NIT384" s="63"/>
      <c r="NIU384" s="63"/>
      <c r="NIV384" s="63"/>
      <c r="NIW384" s="63"/>
      <c r="NIX384" s="63"/>
      <c r="NIY384" s="63"/>
      <c r="NIZ384" s="63"/>
      <c r="NJA384" s="63"/>
      <c r="NJB384" s="63"/>
      <c r="NJC384" s="63"/>
      <c r="NJD384" s="63"/>
      <c r="NJE384" s="63"/>
      <c r="NJF384" s="63"/>
      <c r="NJG384" s="63"/>
      <c r="NJH384" s="63"/>
      <c r="NJI384" s="63"/>
      <c r="NJJ384" s="63"/>
      <c r="NJK384" s="63"/>
      <c r="NJL384" s="63"/>
      <c r="NJM384" s="63"/>
      <c r="NJN384" s="63"/>
      <c r="NJO384" s="63"/>
      <c r="NJP384" s="63"/>
      <c r="NJQ384" s="63"/>
      <c r="NJR384" s="63"/>
      <c r="NJS384" s="63"/>
      <c r="NJT384" s="63"/>
      <c r="NJU384" s="63"/>
      <c r="NJV384" s="63"/>
      <c r="NJW384" s="63"/>
      <c r="NJX384" s="63"/>
      <c r="NJY384" s="63"/>
      <c r="NJZ384" s="63"/>
      <c r="NKA384" s="63"/>
      <c r="NKB384" s="63"/>
      <c r="NKC384" s="63"/>
      <c r="NKD384" s="63"/>
      <c r="NKE384" s="63"/>
      <c r="NKF384" s="63"/>
      <c r="NKG384" s="63"/>
      <c r="NKH384" s="63"/>
      <c r="NKI384" s="63"/>
      <c r="NKJ384" s="63"/>
      <c r="NKK384" s="63"/>
      <c r="NKL384" s="63"/>
      <c r="NKM384" s="63"/>
      <c r="NKN384" s="63"/>
      <c r="NKO384" s="63"/>
      <c r="NKP384" s="63"/>
      <c r="NKQ384" s="63"/>
      <c r="NKR384" s="63"/>
      <c r="NKS384" s="63"/>
      <c r="NKT384" s="63"/>
      <c r="NKU384" s="63"/>
      <c r="NKV384" s="63"/>
      <c r="NKW384" s="63"/>
      <c r="NKX384" s="63"/>
      <c r="NKY384" s="63"/>
      <c r="NKZ384" s="63"/>
      <c r="NLA384" s="63"/>
      <c r="NLB384" s="63"/>
      <c r="NLC384" s="63"/>
      <c r="NLD384" s="63"/>
      <c r="NLE384" s="63"/>
      <c r="NLF384" s="63"/>
      <c r="NLG384" s="63"/>
      <c r="NLH384" s="63"/>
      <c r="NLI384" s="63"/>
      <c r="NLJ384" s="63"/>
      <c r="NLK384" s="63"/>
      <c r="NLL384" s="63"/>
      <c r="NLM384" s="63"/>
      <c r="NLN384" s="63"/>
      <c r="NLO384" s="63"/>
      <c r="NLP384" s="63"/>
      <c r="NLQ384" s="63"/>
      <c r="NLR384" s="63"/>
      <c r="NLS384" s="63"/>
      <c r="NLT384" s="63"/>
      <c r="NLU384" s="63"/>
      <c r="NLV384" s="63"/>
      <c r="NLW384" s="63"/>
      <c r="NLX384" s="63"/>
      <c r="NLY384" s="63"/>
      <c r="NLZ384" s="63"/>
      <c r="NMA384" s="63"/>
      <c r="NMB384" s="63"/>
      <c r="NMC384" s="63"/>
      <c r="NMD384" s="63"/>
      <c r="NME384" s="63"/>
      <c r="NMF384" s="63"/>
      <c r="NMG384" s="63"/>
      <c r="NMH384" s="63"/>
      <c r="NMI384" s="63"/>
      <c r="NMJ384" s="63"/>
      <c r="NMK384" s="63"/>
      <c r="NML384" s="63"/>
      <c r="NMM384" s="63"/>
      <c r="NMN384" s="63"/>
      <c r="NMO384" s="63"/>
      <c r="NMP384" s="63"/>
      <c r="NMQ384" s="63"/>
      <c r="NMR384" s="63"/>
      <c r="NMS384" s="63"/>
      <c r="NMT384" s="63"/>
      <c r="NMU384" s="63"/>
      <c r="NMV384" s="63"/>
      <c r="NMW384" s="63"/>
      <c r="NMX384" s="63"/>
      <c r="NMY384" s="63"/>
      <c r="NMZ384" s="63"/>
      <c r="NNA384" s="63"/>
      <c r="NNB384" s="63"/>
      <c r="NNC384" s="63"/>
      <c r="NND384" s="63"/>
      <c r="NNE384" s="63"/>
      <c r="NNF384" s="63"/>
      <c r="NNG384" s="63"/>
      <c r="NNH384" s="63"/>
      <c r="NNI384" s="63"/>
      <c r="NNJ384" s="63"/>
      <c r="NNK384" s="63"/>
      <c r="NNL384" s="63"/>
      <c r="NNM384" s="63"/>
      <c r="NNN384" s="63"/>
      <c r="NNO384" s="63"/>
      <c r="NNP384" s="63"/>
      <c r="NNQ384" s="63"/>
      <c r="NNR384" s="63"/>
      <c r="NNS384" s="63"/>
      <c r="NNT384" s="63"/>
      <c r="NNU384" s="63"/>
      <c r="NNV384" s="63"/>
      <c r="NNW384" s="63"/>
      <c r="NNX384" s="63"/>
      <c r="NNY384" s="63"/>
      <c r="NNZ384" s="63"/>
      <c r="NOA384" s="63"/>
      <c r="NOB384" s="63"/>
      <c r="NOC384" s="63"/>
      <c r="NOD384" s="63"/>
      <c r="NOE384" s="63"/>
      <c r="NOF384" s="63"/>
      <c r="NOG384" s="63"/>
      <c r="NOH384" s="63"/>
      <c r="NOI384" s="63"/>
      <c r="NOJ384" s="63"/>
      <c r="NOK384" s="63"/>
      <c r="NOL384" s="63"/>
      <c r="NOM384" s="63"/>
      <c r="NON384" s="63"/>
      <c r="NOO384" s="63"/>
      <c r="NOP384" s="63"/>
      <c r="NOQ384" s="63"/>
      <c r="NOR384" s="63"/>
      <c r="NOS384" s="63"/>
      <c r="NOT384" s="63"/>
      <c r="NOU384" s="63"/>
      <c r="NOV384" s="63"/>
      <c r="NOW384" s="63"/>
      <c r="NOX384" s="63"/>
      <c r="NOY384" s="63"/>
      <c r="NOZ384" s="63"/>
      <c r="NPA384" s="63"/>
      <c r="NPB384" s="63"/>
      <c r="NPC384" s="63"/>
      <c r="NPD384" s="63"/>
      <c r="NPE384" s="63"/>
      <c r="NPF384" s="63"/>
      <c r="NPG384" s="63"/>
      <c r="NPH384" s="63"/>
      <c r="NPI384" s="63"/>
      <c r="NPJ384" s="63"/>
      <c r="NPK384" s="63"/>
      <c r="NPL384" s="63"/>
      <c r="NPM384" s="63"/>
      <c r="NPN384" s="63"/>
      <c r="NPO384" s="63"/>
      <c r="NPP384" s="63"/>
      <c r="NPQ384" s="63"/>
      <c r="NPR384" s="63"/>
      <c r="NPS384" s="63"/>
      <c r="NPT384" s="63"/>
      <c r="NPU384" s="63"/>
      <c r="NPV384" s="63"/>
      <c r="NPW384" s="63"/>
      <c r="NPX384" s="63"/>
      <c r="NPY384" s="63"/>
      <c r="NPZ384" s="63"/>
      <c r="NQA384" s="63"/>
      <c r="NQB384" s="63"/>
      <c r="NQC384" s="63"/>
      <c r="NQD384" s="63"/>
      <c r="NQE384" s="63"/>
      <c r="NQF384" s="63"/>
      <c r="NQG384" s="63"/>
      <c r="NQH384" s="63"/>
      <c r="NQI384" s="63"/>
      <c r="NQJ384" s="63"/>
      <c r="NQK384" s="63"/>
      <c r="NQL384" s="63"/>
      <c r="NQM384" s="63"/>
      <c r="NQN384" s="63"/>
      <c r="NQO384" s="63"/>
      <c r="NQP384" s="63"/>
      <c r="NQQ384" s="63"/>
      <c r="NQR384" s="63"/>
      <c r="NQS384" s="63"/>
      <c r="NQT384" s="63"/>
      <c r="NQU384" s="63"/>
      <c r="NQV384" s="63"/>
      <c r="NQW384" s="63"/>
      <c r="NQX384" s="63"/>
      <c r="NQY384" s="63"/>
      <c r="NQZ384" s="63"/>
      <c r="NRA384" s="63"/>
      <c r="NRB384" s="63"/>
      <c r="NRC384" s="63"/>
      <c r="NRD384" s="63"/>
      <c r="NRE384" s="63"/>
      <c r="NRF384" s="63"/>
      <c r="NRG384" s="63"/>
      <c r="NRH384" s="63"/>
      <c r="NRI384" s="63"/>
      <c r="NRJ384" s="63"/>
      <c r="NRK384" s="63"/>
      <c r="NRL384" s="63"/>
      <c r="NRM384" s="63"/>
      <c r="NRN384" s="63"/>
      <c r="NRO384" s="63"/>
      <c r="NRP384" s="63"/>
      <c r="NRQ384" s="63"/>
      <c r="NRR384" s="63"/>
      <c r="NRS384" s="63"/>
      <c r="NRT384" s="63"/>
      <c r="NRU384" s="63"/>
      <c r="NRV384" s="63"/>
      <c r="NRW384" s="63"/>
      <c r="NRX384" s="63"/>
      <c r="NRY384" s="63"/>
      <c r="NRZ384" s="63"/>
      <c r="NSA384" s="63"/>
      <c r="NSB384" s="63"/>
      <c r="NSC384" s="63"/>
      <c r="NSD384" s="63"/>
      <c r="NSE384" s="63"/>
      <c r="NSF384" s="63"/>
      <c r="NSG384" s="63"/>
      <c r="NSH384" s="63"/>
      <c r="NSI384" s="63"/>
      <c r="NSJ384" s="63"/>
      <c r="NSK384" s="63"/>
      <c r="NSL384" s="63"/>
      <c r="NSM384" s="63"/>
      <c r="NSN384" s="63"/>
      <c r="NSO384" s="63"/>
      <c r="NSP384" s="63"/>
      <c r="NSQ384" s="63"/>
      <c r="NSR384" s="63"/>
      <c r="NSS384" s="63"/>
      <c r="NST384" s="63"/>
      <c r="NSU384" s="63"/>
      <c r="NSV384" s="63"/>
      <c r="NSW384" s="63"/>
      <c r="NSX384" s="63"/>
      <c r="NSY384" s="63"/>
      <c r="NSZ384" s="63"/>
      <c r="NTA384" s="63"/>
      <c r="NTB384" s="63"/>
      <c r="NTC384" s="63"/>
      <c r="NTD384" s="63"/>
      <c r="NTE384" s="63"/>
      <c r="NTF384" s="63"/>
      <c r="NTG384" s="63"/>
      <c r="NTH384" s="63"/>
      <c r="NTI384" s="63"/>
      <c r="NTJ384" s="63"/>
      <c r="NTK384" s="63"/>
      <c r="NTL384" s="63"/>
      <c r="NTM384" s="63"/>
      <c r="NTN384" s="63"/>
      <c r="NTO384" s="63"/>
      <c r="NTP384" s="63"/>
      <c r="NTQ384" s="63"/>
      <c r="NTR384" s="63"/>
      <c r="NTS384" s="63"/>
      <c r="NTT384" s="63"/>
      <c r="NTU384" s="63"/>
      <c r="NTV384" s="63"/>
      <c r="NTW384" s="63"/>
      <c r="NTX384" s="63"/>
      <c r="NTY384" s="63"/>
      <c r="NTZ384" s="63"/>
      <c r="NUA384" s="63"/>
      <c r="NUB384" s="63"/>
      <c r="NUC384" s="63"/>
      <c r="NUD384" s="63"/>
      <c r="NUE384" s="63"/>
      <c r="NUF384" s="63"/>
      <c r="NUG384" s="63"/>
      <c r="NUH384" s="63"/>
      <c r="NUI384" s="63"/>
      <c r="NUJ384" s="63"/>
      <c r="NUK384" s="63"/>
      <c r="NUL384" s="63"/>
      <c r="NUM384" s="63"/>
      <c r="NUN384" s="63"/>
      <c r="NUO384" s="63"/>
      <c r="NUP384" s="63"/>
      <c r="NUQ384" s="63"/>
      <c r="NUR384" s="63"/>
      <c r="NUS384" s="63"/>
      <c r="NUT384" s="63"/>
      <c r="NUU384" s="63"/>
      <c r="NUV384" s="63"/>
      <c r="NUW384" s="63"/>
      <c r="NUX384" s="63"/>
      <c r="NUY384" s="63"/>
      <c r="NUZ384" s="63"/>
      <c r="NVA384" s="63"/>
      <c r="NVB384" s="63"/>
      <c r="NVC384" s="63"/>
      <c r="NVD384" s="63"/>
      <c r="NVE384" s="63"/>
      <c r="NVF384" s="63"/>
      <c r="NVG384" s="63"/>
      <c r="NVH384" s="63"/>
      <c r="NVI384" s="63"/>
      <c r="NVJ384" s="63"/>
      <c r="NVK384" s="63"/>
      <c r="NVL384" s="63"/>
      <c r="NVM384" s="63"/>
      <c r="NVN384" s="63"/>
      <c r="NVO384" s="63"/>
      <c r="NVP384" s="63"/>
      <c r="NVQ384" s="63"/>
      <c r="NVR384" s="63"/>
      <c r="NVS384" s="63"/>
      <c r="NVT384" s="63"/>
      <c r="NVU384" s="63"/>
      <c r="NVV384" s="63"/>
      <c r="NVW384" s="63"/>
      <c r="NVX384" s="63"/>
      <c r="NVY384" s="63"/>
      <c r="NVZ384" s="63"/>
      <c r="NWA384" s="63"/>
      <c r="NWB384" s="63"/>
      <c r="NWC384" s="63"/>
      <c r="NWD384" s="63"/>
      <c r="NWE384" s="63"/>
      <c r="NWF384" s="63"/>
      <c r="NWG384" s="63"/>
      <c r="NWH384" s="63"/>
      <c r="NWI384" s="63"/>
      <c r="NWJ384" s="63"/>
      <c r="NWK384" s="63"/>
      <c r="NWL384" s="63"/>
      <c r="NWM384" s="63"/>
      <c r="NWN384" s="63"/>
      <c r="NWO384" s="63"/>
      <c r="NWP384" s="63"/>
      <c r="NWQ384" s="63"/>
      <c r="NWR384" s="63"/>
      <c r="NWS384" s="63"/>
      <c r="NWT384" s="63"/>
      <c r="NWU384" s="63"/>
      <c r="NWV384" s="63"/>
      <c r="NWW384" s="63"/>
      <c r="NWX384" s="63"/>
      <c r="NWY384" s="63"/>
      <c r="NWZ384" s="63"/>
      <c r="NXA384" s="63"/>
      <c r="NXB384" s="63"/>
      <c r="NXC384" s="63"/>
      <c r="NXD384" s="63"/>
      <c r="NXE384" s="63"/>
      <c r="NXF384" s="63"/>
      <c r="NXG384" s="63"/>
      <c r="NXH384" s="63"/>
      <c r="NXI384" s="63"/>
      <c r="NXJ384" s="63"/>
      <c r="NXK384" s="63"/>
      <c r="NXL384" s="63"/>
      <c r="NXM384" s="63"/>
      <c r="NXN384" s="63"/>
      <c r="NXO384" s="63"/>
      <c r="NXP384" s="63"/>
      <c r="NXQ384" s="63"/>
      <c r="NXR384" s="63"/>
      <c r="NXS384" s="63"/>
      <c r="NXT384" s="63"/>
      <c r="NXU384" s="63"/>
      <c r="NXV384" s="63"/>
      <c r="NXW384" s="63"/>
      <c r="NXX384" s="63"/>
      <c r="NXY384" s="63"/>
      <c r="NXZ384" s="63"/>
      <c r="NYA384" s="63"/>
      <c r="NYB384" s="63"/>
      <c r="NYC384" s="63"/>
      <c r="NYD384" s="63"/>
      <c r="NYE384" s="63"/>
      <c r="NYF384" s="63"/>
      <c r="NYG384" s="63"/>
      <c r="NYH384" s="63"/>
      <c r="NYI384" s="63"/>
      <c r="NYJ384" s="63"/>
      <c r="NYK384" s="63"/>
      <c r="NYL384" s="63"/>
      <c r="NYM384" s="63"/>
      <c r="NYN384" s="63"/>
      <c r="NYO384" s="63"/>
      <c r="NYP384" s="63"/>
      <c r="NYQ384" s="63"/>
      <c r="NYR384" s="63"/>
      <c r="NYS384" s="63"/>
      <c r="NYT384" s="63"/>
      <c r="NYU384" s="63"/>
      <c r="NYV384" s="63"/>
      <c r="NYW384" s="63"/>
      <c r="NYX384" s="63"/>
      <c r="NYY384" s="63"/>
      <c r="NYZ384" s="63"/>
      <c r="NZA384" s="63"/>
      <c r="NZB384" s="63"/>
      <c r="NZC384" s="63"/>
      <c r="NZD384" s="63"/>
      <c r="NZE384" s="63"/>
      <c r="NZF384" s="63"/>
      <c r="NZG384" s="63"/>
      <c r="NZH384" s="63"/>
      <c r="NZI384" s="63"/>
      <c r="NZJ384" s="63"/>
      <c r="NZK384" s="63"/>
      <c r="NZL384" s="63"/>
      <c r="NZM384" s="63"/>
      <c r="NZN384" s="63"/>
      <c r="NZO384" s="63"/>
      <c r="NZP384" s="63"/>
      <c r="NZQ384" s="63"/>
      <c r="NZR384" s="63"/>
      <c r="NZS384" s="63"/>
      <c r="NZT384" s="63"/>
      <c r="NZU384" s="63"/>
      <c r="NZV384" s="63"/>
      <c r="NZW384" s="63"/>
      <c r="NZX384" s="63"/>
      <c r="NZY384" s="63"/>
      <c r="NZZ384" s="63"/>
      <c r="OAA384" s="63"/>
      <c r="OAB384" s="63"/>
      <c r="OAC384" s="63"/>
      <c r="OAD384" s="63"/>
      <c r="OAE384" s="63"/>
      <c r="OAF384" s="63"/>
      <c r="OAG384" s="63"/>
      <c r="OAH384" s="63"/>
      <c r="OAI384" s="63"/>
      <c r="OAJ384" s="63"/>
      <c r="OAK384" s="63"/>
      <c r="OAL384" s="63"/>
      <c r="OAM384" s="63"/>
      <c r="OAN384" s="63"/>
      <c r="OAO384" s="63"/>
      <c r="OAP384" s="63"/>
      <c r="OAQ384" s="63"/>
      <c r="OAR384" s="63"/>
      <c r="OAS384" s="63"/>
      <c r="OAT384" s="63"/>
      <c r="OAU384" s="63"/>
      <c r="OAV384" s="63"/>
      <c r="OAW384" s="63"/>
      <c r="OAX384" s="63"/>
      <c r="OAY384" s="63"/>
      <c r="OAZ384" s="63"/>
      <c r="OBA384" s="63"/>
      <c r="OBB384" s="63"/>
      <c r="OBC384" s="63"/>
      <c r="OBD384" s="63"/>
      <c r="OBE384" s="63"/>
      <c r="OBF384" s="63"/>
      <c r="OBG384" s="63"/>
      <c r="OBH384" s="63"/>
      <c r="OBI384" s="63"/>
      <c r="OBJ384" s="63"/>
      <c r="OBK384" s="63"/>
      <c r="OBL384" s="63"/>
      <c r="OBM384" s="63"/>
      <c r="OBN384" s="63"/>
      <c r="OBO384" s="63"/>
      <c r="OBP384" s="63"/>
      <c r="OBQ384" s="63"/>
      <c r="OBR384" s="63"/>
      <c r="OBS384" s="63"/>
      <c r="OBT384" s="63"/>
      <c r="OBU384" s="63"/>
      <c r="OBV384" s="63"/>
      <c r="OBW384" s="63"/>
      <c r="OBX384" s="63"/>
      <c r="OBY384" s="63"/>
      <c r="OBZ384" s="63"/>
      <c r="OCA384" s="63"/>
      <c r="OCB384" s="63"/>
      <c r="OCC384" s="63"/>
      <c r="OCD384" s="63"/>
      <c r="OCE384" s="63"/>
      <c r="OCF384" s="63"/>
      <c r="OCG384" s="63"/>
      <c r="OCH384" s="63"/>
      <c r="OCI384" s="63"/>
      <c r="OCJ384" s="63"/>
      <c r="OCK384" s="63"/>
      <c r="OCL384" s="63"/>
      <c r="OCM384" s="63"/>
      <c r="OCN384" s="63"/>
      <c r="OCO384" s="63"/>
      <c r="OCP384" s="63"/>
      <c r="OCQ384" s="63"/>
      <c r="OCR384" s="63"/>
      <c r="OCS384" s="63"/>
      <c r="OCT384" s="63"/>
      <c r="OCU384" s="63"/>
      <c r="OCV384" s="63"/>
      <c r="OCW384" s="63"/>
      <c r="OCX384" s="63"/>
      <c r="OCY384" s="63"/>
      <c r="OCZ384" s="63"/>
      <c r="ODA384" s="63"/>
      <c r="ODB384" s="63"/>
      <c r="ODC384" s="63"/>
      <c r="ODD384" s="63"/>
      <c r="ODE384" s="63"/>
      <c r="ODF384" s="63"/>
      <c r="ODG384" s="63"/>
      <c r="ODH384" s="63"/>
      <c r="ODI384" s="63"/>
      <c r="ODJ384" s="63"/>
      <c r="ODK384" s="63"/>
      <c r="ODL384" s="63"/>
      <c r="ODM384" s="63"/>
      <c r="ODN384" s="63"/>
      <c r="ODO384" s="63"/>
      <c r="ODP384" s="63"/>
      <c r="ODQ384" s="63"/>
      <c r="ODR384" s="63"/>
      <c r="ODS384" s="63"/>
      <c r="ODT384" s="63"/>
      <c r="ODU384" s="63"/>
      <c r="ODV384" s="63"/>
      <c r="ODW384" s="63"/>
      <c r="ODX384" s="63"/>
      <c r="ODY384" s="63"/>
      <c r="ODZ384" s="63"/>
      <c r="OEA384" s="63"/>
      <c r="OEB384" s="63"/>
      <c r="OEC384" s="63"/>
      <c r="OED384" s="63"/>
      <c r="OEE384" s="63"/>
      <c r="OEF384" s="63"/>
      <c r="OEG384" s="63"/>
      <c r="OEH384" s="63"/>
      <c r="OEI384" s="63"/>
      <c r="OEJ384" s="63"/>
      <c r="OEK384" s="63"/>
      <c r="OEL384" s="63"/>
      <c r="OEM384" s="63"/>
      <c r="OEN384" s="63"/>
      <c r="OEO384" s="63"/>
      <c r="OEP384" s="63"/>
      <c r="OEQ384" s="63"/>
      <c r="OER384" s="63"/>
      <c r="OES384" s="63"/>
      <c r="OET384" s="63"/>
      <c r="OEU384" s="63"/>
      <c r="OEV384" s="63"/>
      <c r="OEW384" s="63"/>
      <c r="OEX384" s="63"/>
      <c r="OEY384" s="63"/>
      <c r="OEZ384" s="63"/>
      <c r="OFA384" s="63"/>
      <c r="OFB384" s="63"/>
      <c r="OFC384" s="63"/>
      <c r="OFD384" s="63"/>
      <c r="OFE384" s="63"/>
      <c r="OFF384" s="63"/>
      <c r="OFG384" s="63"/>
      <c r="OFH384" s="63"/>
      <c r="OFI384" s="63"/>
      <c r="OFJ384" s="63"/>
      <c r="OFK384" s="63"/>
      <c r="OFL384" s="63"/>
      <c r="OFM384" s="63"/>
      <c r="OFN384" s="63"/>
      <c r="OFO384" s="63"/>
      <c r="OFP384" s="63"/>
      <c r="OFQ384" s="63"/>
      <c r="OFR384" s="63"/>
      <c r="OFS384" s="63"/>
      <c r="OFT384" s="63"/>
      <c r="OFU384" s="63"/>
      <c r="OFV384" s="63"/>
      <c r="OFW384" s="63"/>
      <c r="OFX384" s="63"/>
      <c r="OFY384" s="63"/>
      <c r="OFZ384" s="63"/>
      <c r="OGA384" s="63"/>
      <c r="OGB384" s="63"/>
      <c r="OGC384" s="63"/>
      <c r="OGD384" s="63"/>
      <c r="OGE384" s="63"/>
      <c r="OGF384" s="63"/>
      <c r="OGG384" s="63"/>
      <c r="OGH384" s="63"/>
      <c r="OGI384" s="63"/>
      <c r="OGJ384" s="63"/>
      <c r="OGK384" s="63"/>
      <c r="OGL384" s="63"/>
      <c r="OGM384" s="63"/>
      <c r="OGN384" s="63"/>
      <c r="OGO384" s="63"/>
      <c r="OGP384" s="63"/>
      <c r="OGQ384" s="63"/>
      <c r="OGR384" s="63"/>
      <c r="OGS384" s="63"/>
      <c r="OGT384" s="63"/>
      <c r="OGU384" s="63"/>
      <c r="OGV384" s="63"/>
      <c r="OGW384" s="63"/>
      <c r="OGX384" s="63"/>
      <c r="OGY384" s="63"/>
      <c r="OGZ384" s="63"/>
      <c r="OHA384" s="63"/>
      <c r="OHB384" s="63"/>
      <c r="OHC384" s="63"/>
      <c r="OHD384" s="63"/>
      <c r="OHE384" s="63"/>
      <c r="OHF384" s="63"/>
      <c r="OHG384" s="63"/>
      <c r="OHH384" s="63"/>
      <c r="OHI384" s="63"/>
      <c r="OHJ384" s="63"/>
      <c r="OHK384" s="63"/>
      <c r="OHL384" s="63"/>
      <c r="OHM384" s="63"/>
      <c r="OHN384" s="63"/>
      <c r="OHO384" s="63"/>
      <c r="OHP384" s="63"/>
      <c r="OHQ384" s="63"/>
      <c r="OHR384" s="63"/>
      <c r="OHS384" s="63"/>
      <c r="OHT384" s="63"/>
      <c r="OHU384" s="63"/>
      <c r="OHV384" s="63"/>
      <c r="OHW384" s="63"/>
      <c r="OHX384" s="63"/>
      <c r="OHY384" s="63"/>
      <c r="OHZ384" s="63"/>
      <c r="OIA384" s="63"/>
      <c r="OIB384" s="63"/>
      <c r="OIC384" s="63"/>
      <c r="OID384" s="63"/>
      <c r="OIE384" s="63"/>
      <c r="OIF384" s="63"/>
      <c r="OIG384" s="63"/>
      <c r="OIH384" s="63"/>
      <c r="OII384" s="63"/>
      <c r="OIJ384" s="63"/>
      <c r="OIK384" s="63"/>
      <c r="OIL384" s="63"/>
      <c r="OIM384" s="63"/>
      <c r="OIN384" s="63"/>
      <c r="OIO384" s="63"/>
      <c r="OIP384" s="63"/>
      <c r="OIQ384" s="63"/>
      <c r="OIR384" s="63"/>
      <c r="OIS384" s="63"/>
      <c r="OIT384" s="63"/>
      <c r="OIU384" s="63"/>
      <c r="OIV384" s="63"/>
      <c r="OIW384" s="63"/>
      <c r="OIX384" s="63"/>
      <c r="OIY384" s="63"/>
      <c r="OIZ384" s="63"/>
      <c r="OJA384" s="63"/>
      <c r="OJB384" s="63"/>
      <c r="OJC384" s="63"/>
      <c r="OJD384" s="63"/>
      <c r="OJE384" s="63"/>
      <c r="OJF384" s="63"/>
      <c r="OJG384" s="63"/>
      <c r="OJH384" s="63"/>
      <c r="OJI384" s="63"/>
      <c r="OJJ384" s="63"/>
      <c r="OJK384" s="63"/>
      <c r="OJL384" s="63"/>
      <c r="OJM384" s="63"/>
      <c r="OJN384" s="63"/>
      <c r="OJO384" s="63"/>
      <c r="OJP384" s="63"/>
      <c r="OJQ384" s="63"/>
      <c r="OJR384" s="63"/>
      <c r="OJS384" s="63"/>
      <c r="OJT384" s="63"/>
      <c r="OJU384" s="63"/>
      <c r="OJV384" s="63"/>
      <c r="OJW384" s="63"/>
      <c r="OJX384" s="63"/>
      <c r="OJY384" s="63"/>
      <c r="OJZ384" s="63"/>
      <c r="OKA384" s="63"/>
      <c r="OKB384" s="63"/>
      <c r="OKC384" s="63"/>
      <c r="OKD384" s="63"/>
      <c r="OKE384" s="63"/>
      <c r="OKF384" s="63"/>
      <c r="OKG384" s="63"/>
      <c r="OKH384" s="63"/>
      <c r="OKI384" s="63"/>
      <c r="OKJ384" s="63"/>
      <c r="OKK384" s="63"/>
      <c r="OKL384" s="63"/>
      <c r="OKM384" s="63"/>
      <c r="OKN384" s="63"/>
      <c r="OKO384" s="63"/>
      <c r="OKP384" s="63"/>
      <c r="OKQ384" s="63"/>
      <c r="OKR384" s="63"/>
      <c r="OKS384" s="63"/>
      <c r="OKT384" s="63"/>
      <c r="OKU384" s="63"/>
      <c r="OKV384" s="63"/>
      <c r="OKW384" s="63"/>
      <c r="OKX384" s="63"/>
      <c r="OKY384" s="63"/>
      <c r="OKZ384" s="63"/>
      <c r="OLA384" s="63"/>
      <c r="OLB384" s="63"/>
      <c r="OLC384" s="63"/>
      <c r="OLD384" s="63"/>
      <c r="OLE384" s="63"/>
      <c r="OLF384" s="63"/>
      <c r="OLG384" s="63"/>
      <c r="OLH384" s="63"/>
      <c r="OLI384" s="63"/>
      <c r="OLJ384" s="63"/>
      <c r="OLK384" s="63"/>
      <c r="OLL384" s="63"/>
      <c r="OLM384" s="63"/>
      <c r="OLN384" s="63"/>
      <c r="OLO384" s="63"/>
      <c r="OLP384" s="63"/>
      <c r="OLQ384" s="63"/>
      <c r="OLR384" s="63"/>
      <c r="OLS384" s="63"/>
      <c r="OLT384" s="63"/>
      <c r="OLU384" s="63"/>
      <c r="OLV384" s="63"/>
      <c r="OLW384" s="63"/>
      <c r="OLX384" s="63"/>
      <c r="OLY384" s="63"/>
      <c r="OLZ384" s="63"/>
      <c r="OMA384" s="63"/>
      <c r="OMB384" s="63"/>
      <c r="OMC384" s="63"/>
      <c r="OMD384" s="63"/>
      <c r="OME384" s="63"/>
      <c r="OMF384" s="63"/>
      <c r="OMG384" s="63"/>
      <c r="OMH384" s="63"/>
      <c r="OMI384" s="63"/>
      <c r="OMJ384" s="63"/>
      <c r="OMK384" s="63"/>
      <c r="OML384" s="63"/>
      <c r="OMM384" s="63"/>
      <c r="OMN384" s="63"/>
      <c r="OMO384" s="63"/>
      <c r="OMP384" s="63"/>
      <c r="OMQ384" s="63"/>
      <c r="OMR384" s="63"/>
      <c r="OMS384" s="63"/>
      <c r="OMT384" s="63"/>
      <c r="OMU384" s="63"/>
      <c r="OMV384" s="63"/>
      <c r="OMW384" s="63"/>
      <c r="OMX384" s="63"/>
      <c r="OMY384" s="63"/>
      <c r="OMZ384" s="63"/>
      <c r="ONA384" s="63"/>
      <c r="ONB384" s="63"/>
      <c r="ONC384" s="63"/>
      <c r="OND384" s="63"/>
      <c r="ONE384" s="63"/>
      <c r="ONF384" s="63"/>
      <c r="ONG384" s="63"/>
      <c r="ONH384" s="63"/>
      <c r="ONI384" s="63"/>
      <c r="ONJ384" s="63"/>
      <c r="ONK384" s="63"/>
      <c r="ONL384" s="63"/>
      <c r="ONM384" s="63"/>
      <c r="ONN384" s="63"/>
      <c r="ONO384" s="63"/>
      <c r="ONP384" s="63"/>
      <c r="ONQ384" s="63"/>
      <c r="ONR384" s="63"/>
      <c r="ONS384" s="63"/>
      <c r="ONT384" s="63"/>
      <c r="ONU384" s="63"/>
      <c r="ONV384" s="63"/>
      <c r="ONW384" s="63"/>
      <c r="ONX384" s="63"/>
      <c r="ONY384" s="63"/>
      <c r="ONZ384" s="63"/>
      <c r="OOA384" s="63"/>
      <c r="OOB384" s="63"/>
      <c r="OOC384" s="63"/>
      <c r="OOD384" s="63"/>
      <c r="OOE384" s="63"/>
      <c r="OOF384" s="63"/>
      <c r="OOG384" s="63"/>
      <c r="OOH384" s="63"/>
      <c r="OOI384" s="63"/>
      <c r="OOJ384" s="63"/>
      <c r="OOK384" s="63"/>
      <c r="OOL384" s="63"/>
      <c r="OOM384" s="63"/>
      <c r="OON384" s="63"/>
      <c r="OOO384" s="63"/>
      <c r="OOP384" s="63"/>
      <c r="OOQ384" s="63"/>
      <c r="OOR384" s="63"/>
      <c r="OOS384" s="63"/>
      <c r="OOT384" s="63"/>
      <c r="OOU384" s="63"/>
      <c r="OOV384" s="63"/>
      <c r="OOW384" s="63"/>
      <c r="OOX384" s="63"/>
      <c r="OOY384" s="63"/>
      <c r="OOZ384" s="63"/>
      <c r="OPA384" s="63"/>
      <c r="OPB384" s="63"/>
      <c r="OPC384" s="63"/>
      <c r="OPD384" s="63"/>
      <c r="OPE384" s="63"/>
      <c r="OPF384" s="63"/>
      <c r="OPG384" s="63"/>
      <c r="OPH384" s="63"/>
      <c r="OPI384" s="63"/>
      <c r="OPJ384" s="63"/>
      <c r="OPK384" s="63"/>
      <c r="OPL384" s="63"/>
      <c r="OPM384" s="63"/>
      <c r="OPN384" s="63"/>
      <c r="OPO384" s="63"/>
      <c r="OPP384" s="63"/>
      <c r="OPQ384" s="63"/>
      <c r="OPR384" s="63"/>
      <c r="OPS384" s="63"/>
      <c r="OPT384" s="63"/>
      <c r="OPU384" s="63"/>
      <c r="OPV384" s="63"/>
      <c r="OPW384" s="63"/>
      <c r="OPX384" s="63"/>
      <c r="OPY384" s="63"/>
      <c r="OPZ384" s="63"/>
      <c r="OQA384" s="63"/>
      <c r="OQB384" s="63"/>
      <c r="OQC384" s="63"/>
      <c r="OQD384" s="63"/>
      <c r="OQE384" s="63"/>
      <c r="OQF384" s="63"/>
      <c r="OQG384" s="63"/>
      <c r="OQH384" s="63"/>
      <c r="OQI384" s="63"/>
      <c r="OQJ384" s="63"/>
      <c r="OQK384" s="63"/>
      <c r="OQL384" s="63"/>
      <c r="OQM384" s="63"/>
      <c r="OQN384" s="63"/>
      <c r="OQO384" s="63"/>
      <c r="OQP384" s="63"/>
      <c r="OQQ384" s="63"/>
      <c r="OQR384" s="63"/>
      <c r="OQS384" s="63"/>
      <c r="OQT384" s="63"/>
      <c r="OQU384" s="63"/>
      <c r="OQV384" s="63"/>
      <c r="OQW384" s="63"/>
      <c r="OQX384" s="63"/>
      <c r="OQY384" s="63"/>
      <c r="OQZ384" s="63"/>
      <c r="ORA384" s="63"/>
      <c r="ORB384" s="63"/>
      <c r="ORC384" s="63"/>
      <c r="ORD384" s="63"/>
      <c r="ORE384" s="63"/>
      <c r="ORF384" s="63"/>
      <c r="ORG384" s="63"/>
      <c r="ORH384" s="63"/>
      <c r="ORI384" s="63"/>
      <c r="ORJ384" s="63"/>
      <c r="ORK384" s="63"/>
      <c r="ORL384" s="63"/>
      <c r="ORM384" s="63"/>
      <c r="ORN384" s="63"/>
      <c r="ORO384" s="63"/>
      <c r="ORP384" s="63"/>
      <c r="ORQ384" s="63"/>
      <c r="ORR384" s="63"/>
      <c r="ORS384" s="63"/>
      <c r="ORT384" s="63"/>
      <c r="ORU384" s="63"/>
      <c r="ORV384" s="63"/>
      <c r="ORW384" s="63"/>
      <c r="ORX384" s="63"/>
      <c r="ORY384" s="63"/>
      <c r="ORZ384" s="63"/>
      <c r="OSA384" s="63"/>
      <c r="OSB384" s="63"/>
      <c r="OSC384" s="63"/>
      <c r="OSD384" s="63"/>
      <c r="OSE384" s="63"/>
      <c r="OSF384" s="63"/>
      <c r="OSG384" s="63"/>
      <c r="OSH384" s="63"/>
      <c r="OSI384" s="63"/>
      <c r="OSJ384" s="63"/>
      <c r="OSK384" s="63"/>
      <c r="OSL384" s="63"/>
      <c r="OSM384" s="63"/>
      <c r="OSN384" s="63"/>
      <c r="OSO384" s="63"/>
      <c r="OSP384" s="63"/>
      <c r="OSQ384" s="63"/>
      <c r="OSR384" s="63"/>
      <c r="OSS384" s="63"/>
      <c r="OST384" s="63"/>
      <c r="OSU384" s="63"/>
      <c r="OSV384" s="63"/>
      <c r="OSW384" s="63"/>
      <c r="OSX384" s="63"/>
      <c r="OSY384" s="63"/>
      <c r="OSZ384" s="63"/>
      <c r="OTA384" s="63"/>
      <c r="OTB384" s="63"/>
      <c r="OTC384" s="63"/>
      <c r="OTD384" s="63"/>
      <c r="OTE384" s="63"/>
      <c r="OTF384" s="63"/>
      <c r="OTG384" s="63"/>
      <c r="OTH384" s="63"/>
      <c r="OTI384" s="63"/>
      <c r="OTJ384" s="63"/>
      <c r="OTK384" s="63"/>
      <c r="OTL384" s="63"/>
      <c r="OTM384" s="63"/>
      <c r="OTN384" s="63"/>
      <c r="OTO384" s="63"/>
      <c r="OTP384" s="63"/>
      <c r="OTQ384" s="63"/>
      <c r="OTR384" s="63"/>
      <c r="OTS384" s="63"/>
      <c r="OTT384" s="63"/>
      <c r="OTU384" s="63"/>
      <c r="OTV384" s="63"/>
      <c r="OTW384" s="63"/>
      <c r="OTX384" s="63"/>
      <c r="OTY384" s="63"/>
      <c r="OTZ384" s="63"/>
      <c r="OUA384" s="63"/>
      <c r="OUB384" s="63"/>
      <c r="OUC384" s="63"/>
      <c r="OUD384" s="63"/>
      <c r="OUE384" s="63"/>
      <c r="OUF384" s="63"/>
      <c r="OUG384" s="63"/>
      <c r="OUH384" s="63"/>
      <c r="OUI384" s="63"/>
      <c r="OUJ384" s="63"/>
      <c r="OUK384" s="63"/>
      <c r="OUL384" s="63"/>
      <c r="OUM384" s="63"/>
      <c r="OUN384" s="63"/>
      <c r="OUO384" s="63"/>
      <c r="OUP384" s="63"/>
      <c r="OUQ384" s="63"/>
      <c r="OUR384" s="63"/>
      <c r="OUS384" s="63"/>
      <c r="OUT384" s="63"/>
      <c r="OUU384" s="63"/>
      <c r="OUV384" s="63"/>
      <c r="OUW384" s="63"/>
      <c r="OUX384" s="63"/>
      <c r="OUY384" s="63"/>
      <c r="OUZ384" s="63"/>
      <c r="OVA384" s="63"/>
      <c r="OVB384" s="63"/>
      <c r="OVC384" s="63"/>
      <c r="OVD384" s="63"/>
      <c r="OVE384" s="63"/>
      <c r="OVF384" s="63"/>
      <c r="OVG384" s="63"/>
      <c r="OVH384" s="63"/>
      <c r="OVI384" s="63"/>
      <c r="OVJ384" s="63"/>
      <c r="OVK384" s="63"/>
      <c r="OVL384" s="63"/>
      <c r="OVM384" s="63"/>
      <c r="OVN384" s="63"/>
      <c r="OVO384" s="63"/>
      <c r="OVP384" s="63"/>
      <c r="OVQ384" s="63"/>
      <c r="OVR384" s="63"/>
      <c r="OVS384" s="63"/>
      <c r="OVT384" s="63"/>
      <c r="OVU384" s="63"/>
      <c r="OVV384" s="63"/>
      <c r="OVW384" s="63"/>
      <c r="OVX384" s="63"/>
      <c r="OVY384" s="63"/>
      <c r="OVZ384" s="63"/>
      <c r="OWA384" s="63"/>
      <c r="OWB384" s="63"/>
      <c r="OWC384" s="63"/>
      <c r="OWD384" s="63"/>
      <c r="OWE384" s="63"/>
      <c r="OWF384" s="63"/>
      <c r="OWG384" s="63"/>
      <c r="OWH384" s="63"/>
      <c r="OWI384" s="63"/>
      <c r="OWJ384" s="63"/>
      <c r="OWK384" s="63"/>
      <c r="OWL384" s="63"/>
      <c r="OWM384" s="63"/>
      <c r="OWN384" s="63"/>
      <c r="OWO384" s="63"/>
      <c r="OWP384" s="63"/>
      <c r="OWQ384" s="63"/>
      <c r="OWR384" s="63"/>
      <c r="OWS384" s="63"/>
      <c r="OWT384" s="63"/>
      <c r="OWU384" s="63"/>
      <c r="OWV384" s="63"/>
      <c r="OWW384" s="63"/>
      <c r="OWX384" s="63"/>
      <c r="OWY384" s="63"/>
      <c r="OWZ384" s="63"/>
      <c r="OXA384" s="63"/>
      <c r="OXB384" s="63"/>
      <c r="OXC384" s="63"/>
      <c r="OXD384" s="63"/>
      <c r="OXE384" s="63"/>
      <c r="OXF384" s="63"/>
      <c r="OXG384" s="63"/>
      <c r="OXH384" s="63"/>
      <c r="OXI384" s="63"/>
      <c r="OXJ384" s="63"/>
      <c r="OXK384" s="63"/>
      <c r="OXL384" s="63"/>
      <c r="OXM384" s="63"/>
      <c r="OXN384" s="63"/>
      <c r="OXO384" s="63"/>
      <c r="OXP384" s="63"/>
      <c r="OXQ384" s="63"/>
      <c r="OXR384" s="63"/>
      <c r="OXS384" s="63"/>
      <c r="OXT384" s="63"/>
      <c r="OXU384" s="63"/>
      <c r="OXV384" s="63"/>
      <c r="OXW384" s="63"/>
      <c r="OXX384" s="63"/>
      <c r="OXY384" s="63"/>
      <c r="OXZ384" s="63"/>
      <c r="OYA384" s="63"/>
      <c r="OYB384" s="63"/>
      <c r="OYC384" s="63"/>
      <c r="OYD384" s="63"/>
      <c r="OYE384" s="63"/>
      <c r="OYF384" s="63"/>
      <c r="OYG384" s="63"/>
      <c r="OYH384" s="63"/>
      <c r="OYI384" s="63"/>
      <c r="OYJ384" s="63"/>
      <c r="OYK384" s="63"/>
      <c r="OYL384" s="63"/>
      <c r="OYM384" s="63"/>
      <c r="OYN384" s="63"/>
      <c r="OYO384" s="63"/>
      <c r="OYP384" s="63"/>
      <c r="OYQ384" s="63"/>
      <c r="OYR384" s="63"/>
      <c r="OYS384" s="63"/>
      <c r="OYT384" s="63"/>
      <c r="OYU384" s="63"/>
      <c r="OYV384" s="63"/>
      <c r="OYW384" s="63"/>
      <c r="OYX384" s="63"/>
      <c r="OYY384" s="63"/>
      <c r="OYZ384" s="63"/>
      <c r="OZA384" s="63"/>
      <c r="OZB384" s="63"/>
      <c r="OZC384" s="63"/>
      <c r="OZD384" s="63"/>
      <c r="OZE384" s="63"/>
      <c r="OZF384" s="63"/>
      <c r="OZG384" s="63"/>
      <c r="OZH384" s="63"/>
      <c r="OZI384" s="63"/>
      <c r="OZJ384" s="63"/>
      <c r="OZK384" s="63"/>
      <c r="OZL384" s="63"/>
      <c r="OZM384" s="63"/>
      <c r="OZN384" s="63"/>
      <c r="OZO384" s="63"/>
      <c r="OZP384" s="63"/>
      <c r="OZQ384" s="63"/>
      <c r="OZR384" s="63"/>
      <c r="OZS384" s="63"/>
      <c r="OZT384" s="63"/>
      <c r="OZU384" s="63"/>
      <c r="OZV384" s="63"/>
      <c r="OZW384" s="63"/>
      <c r="OZX384" s="63"/>
      <c r="OZY384" s="63"/>
      <c r="OZZ384" s="63"/>
      <c r="PAA384" s="63"/>
      <c r="PAB384" s="63"/>
      <c r="PAC384" s="63"/>
      <c r="PAD384" s="63"/>
      <c r="PAE384" s="63"/>
      <c r="PAF384" s="63"/>
      <c r="PAG384" s="63"/>
      <c r="PAH384" s="63"/>
      <c r="PAI384" s="63"/>
      <c r="PAJ384" s="63"/>
      <c r="PAK384" s="63"/>
      <c r="PAL384" s="63"/>
      <c r="PAM384" s="63"/>
      <c r="PAN384" s="63"/>
      <c r="PAO384" s="63"/>
      <c r="PAP384" s="63"/>
      <c r="PAQ384" s="63"/>
      <c r="PAR384" s="63"/>
      <c r="PAS384" s="63"/>
      <c r="PAT384" s="63"/>
      <c r="PAU384" s="63"/>
      <c r="PAV384" s="63"/>
      <c r="PAW384" s="63"/>
      <c r="PAX384" s="63"/>
      <c r="PAY384" s="63"/>
      <c r="PAZ384" s="63"/>
      <c r="PBA384" s="63"/>
      <c r="PBB384" s="63"/>
      <c r="PBC384" s="63"/>
      <c r="PBD384" s="63"/>
      <c r="PBE384" s="63"/>
      <c r="PBF384" s="63"/>
      <c r="PBG384" s="63"/>
      <c r="PBH384" s="63"/>
      <c r="PBI384" s="63"/>
      <c r="PBJ384" s="63"/>
      <c r="PBK384" s="63"/>
      <c r="PBL384" s="63"/>
      <c r="PBM384" s="63"/>
      <c r="PBN384" s="63"/>
      <c r="PBO384" s="63"/>
      <c r="PBP384" s="63"/>
      <c r="PBQ384" s="63"/>
      <c r="PBR384" s="63"/>
      <c r="PBS384" s="63"/>
      <c r="PBT384" s="63"/>
      <c r="PBU384" s="63"/>
      <c r="PBV384" s="63"/>
      <c r="PBW384" s="63"/>
      <c r="PBX384" s="63"/>
      <c r="PBY384" s="63"/>
      <c r="PBZ384" s="63"/>
      <c r="PCA384" s="63"/>
      <c r="PCB384" s="63"/>
      <c r="PCC384" s="63"/>
      <c r="PCD384" s="63"/>
      <c r="PCE384" s="63"/>
      <c r="PCF384" s="63"/>
      <c r="PCG384" s="63"/>
      <c r="PCH384" s="63"/>
      <c r="PCI384" s="63"/>
      <c r="PCJ384" s="63"/>
      <c r="PCK384" s="63"/>
      <c r="PCL384" s="63"/>
      <c r="PCM384" s="63"/>
      <c r="PCN384" s="63"/>
      <c r="PCO384" s="63"/>
      <c r="PCP384" s="63"/>
      <c r="PCQ384" s="63"/>
      <c r="PCR384" s="63"/>
      <c r="PCS384" s="63"/>
      <c r="PCT384" s="63"/>
      <c r="PCU384" s="63"/>
      <c r="PCV384" s="63"/>
      <c r="PCW384" s="63"/>
      <c r="PCX384" s="63"/>
      <c r="PCY384" s="63"/>
      <c r="PCZ384" s="63"/>
      <c r="PDA384" s="63"/>
      <c r="PDB384" s="63"/>
      <c r="PDC384" s="63"/>
      <c r="PDD384" s="63"/>
      <c r="PDE384" s="63"/>
      <c r="PDF384" s="63"/>
      <c r="PDG384" s="63"/>
      <c r="PDH384" s="63"/>
      <c r="PDI384" s="63"/>
      <c r="PDJ384" s="63"/>
      <c r="PDK384" s="63"/>
      <c r="PDL384" s="63"/>
      <c r="PDM384" s="63"/>
      <c r="PDN384" s="63"/>
      <c r="PDO384" s="63"/>
      <c r="PDP384" s="63"/>
      <c r="PDQ384" s="63"/>
      <c r="PDR384" s="63"/>
      <c r="PDS384" s="63"/>
      <c r="PDT384" s="63"/>
      <c r="PDU384" s="63"/>
      <c r="PDV384" s="63"/>
      <c r="PDW384" s="63"/>
      <c r="PDX384" s="63"/>
      <c r="PDY384" s="63"/>
      <c r="PDZ384" s="63"/>
      <c r="PEA384" s="63"/>
      <c r="PEB384" s="63"/>
      <c r="PEC384" s="63"/>
      <c r="PED384" s="63"/>
      <c r="PEE384" s="63"/>
      <c r="PEF384" s="63"/>
      <c r="PEG384" s="63"/>
      <c r="PEH384" s="63"/>
      <c r="PEI384" s="63"/>
      <c r="PEJ384" s="63"/>
      <c r="PEK384" s="63"/>
      <c r="PEL384" s="63"/>
      <c r="PEM384" s="63"/>
      <c r="PEN384" s="63"/>
      <c r="PEO384" s="63"/>
      <c r="PEP384" s="63"/>
      <c r="PEQ384" s="63"/>
      <c r="PER384" s="63"/>
      <c r="PES384" s="63"/>
      <c r="PET384" s="63"/>
      <c r="PEU384" s="63"/>
      <c r="PEV384" s="63"/>
      <c r="PEW384" s="63"/>
      <c r="PEX384" s="63"/>
      <c r="PEY384" s="63"/>
      <c r="PEZ384" s="63"/>
      <c r="PFA384" s="63"/>
      <c r="PFB384" s="63"/>
      <c r="PFC384" s="63"/>
      <c r="PFD384" s="63"/>
      <c r="PFE384" s="63"/>
      <c r="PFF384" s="63"/>
      <c r="PFG384" s="63"/>
      <c r="PFH384" s="63"/>
      <c r="PFI384" s="63"/>
      <c r="PFJ384" s="63"/>
      <c r="PFK384" s="63"/>
      <c r="PFL384" s="63"/>
      <c r="PFM384" s="63"/>
      <c r="PFN384" s="63"/>
      <c r="PFO384" s="63"/>
      <c r="PFP384" s="63"/>
      <c r="PFQ384" s="63"/>
      <c r="PFR384" s="63"/>
      <c r="PFS384" s="63"/>
      <c r="PFT384" s="63"/>
      <c r="PFU384" s="63"/>
      <c r="PFV384" s="63"/>
      <c r="PFW384" s="63"/>
      <c r="PFX384" s="63"/>
      <c r="PFY384" s="63"/>
      <c r="PFZ384" s="63"/>
      <c r="PGA384" s="63"/>
      <c r="PGB384" s="63"/>
      <c r="PGC384" s="63"/>
      <c r="PGD384" s="63"/>
      <c r="PGE384" s="63"/>
      <c r="PGF384" s="63"/>
      <c r="PGG384" s="63"/>
      <c r="PGH384" s="63"/>
      <c r="PGI384" s="63"/>
      <c r="PGJ384" s="63"/>
      <c r="PGK384" s="63"/>
      <c r="PGL384" s="63"/>
      <c r="PGM384" s="63"/>
      <c r="PGN384" s="63"/>
      <c r="PGO384" s="63"/>
      <c r="PGP384" s="63"/>
      <c r="PGQ384" s="63"/>
      <c r="PGR384" s="63"/>
      <c r="PGS384" s="63"/>
      <c r="PGT384" s="63"/>
      <c r="PGU384" s="63"/>
      <c r="PGV384" s="63"/>
      <c r="PGW384" s="63"/>
      <c r="PGX384" s="63"/>
      <c r="PGY384" s="63"/>
      <c r="PGZ384" s="63"/>
      <c r="PHA384" s="63"/>
      <c r="PHB384" s="63"/>
      <c r="PHC384" s="63"/>
      <c r="PHD384" s="63"/>
      <c r="PHE384" s="63"/>
      <c r="PHF384" s="63"/>
      <c r="PHG384" s="63"/>
      <c r="PHH384" s="63"/>
      <c r="PHI384" s="63"/>
      <c r="PHJ384" s="63"/>
      <c r="PHK384" s="63"/>
      <c r="PHL384" s="63"/>
      <c r="PHM384" s="63"/>
      <c r="PHN384" s="63"/>
      <c r="PHO384" s="63"/>
      <c r="PHP384" s="63"/>
      <c r="PHQ384" s="63"/>
      <c r="PHR384" s="63"/>
      <c r="PHS384" s="63"/>
      <c r="PHT384" s="63"/>
      <c r="PHU384" s="63"/>
      <c r="PHV384" s="63"/>
      <c r="PHW384" s="63"/>
      <c r="PHX384" s="63"/>
      <c r="PHY384" s="63"/>
      <c r="PHZ384" s="63"/>
      <c r="PIA384" s="63"/>
      <c r="PIB384" s="63"/>
      <c r="PIC384" s="63"/>
      <c r="PID384" s="63"/>
      <c r="PIE384" s="63"/>
      <c r="PIF384" s="63"/>
      <c r="PIG384" s="63"/>
      <c r="PIH384" s="63"/>
      <c r="PII384" s="63"/>
      <c r="PIJ384" s="63"/>
      <c r="PIK384" s="63"/>
      <c r="PIL384" s="63"/>
      <c r="PIM384" s="63"/>
      <c r="PIN384" s="63"/>
      <c r="PIO384" s="63"/>
      <c r="PIP384" s="63"/>
      <c r="PIQ384" s="63"/>
      <c r="PIR384" s="63"/>
      <c r="PIS384" s="63"/>
      <c r="PIT384" s="63"/>
      <c r="PIU384" s="63"/>
      <c r="PIV384" s="63"/>
      <c r="PIW384" s="63"/>
      <c r="PIX384" s="63"/>
      <c r="PIY384" s="63"/>
      <c r="PIZ384" s="63"/>
      <c r="PJA384" s="63"/>
      <c r="PJB384" s="63"/>
      <c r="PJC384" s="63"/>
      <c r="PJD384" s="63"/>
      <c r="PJE384" s="63"/>
      <c r="PJF384" s="63"/>
      <c r="PJG384" s="63"/>
      <c r="PJH384" s="63"/>
      <c r="PJI384" s="63"/>
      <c r="PJJ384" s="63"/>
      <c r="PJK384" s="63"/>
      <c r="PJL384" s="63"/>
      <c r="PJM384" s="63"/>
      <c r="PJN384" s="63"/>
      <c r="PJO384" s="63"/>
      <c r="PJP384" s="63"/>
      <c r="PJQ384" s="63"/>
      <c r="PJR384" s="63"/>
      <c r="PJS384" s="63"/>
      <c r="PJT384" s="63"/>
      <c r="PJU384" s="63"/>
      <c r="PJV384" s="63"/>
      <c r="PJW384" s="63"/>
      <c r="PJX384" s="63"/>
      <c r="PJY384" s="63"/>
      <c r="PJZ384" s="63"/>
      <c r="PKA384" s="63"/>
      <c r="PKB384" s="63"/>
      <c r="PKC384" s="63"/>
      <c r="PKD384" s="63"/>
      <c r="PKE384" s="63"/>
      <c r="PKF384" s="63"/>
      <c r="PKG384" s="63"/>
      <c r="PKH384" s="63"/>
      <c r="PKI384" s="63"/>
      <c r="PKJ384" s="63"/>
      <c r="PKK384" s="63"/>
      <c r="PKL384" s="63"/>
      <c r="PKM384" s="63"/>
      <c r="PKN384" s="63"/>
      <c r="PKO384" s="63"/>
      <c r="PKP384" s="63"/>
      <c r="PKQ384" s="63"/>
      <c r="PKR384" s="63"/>
      <c r="PKS384" s="63"/>
      <c r="PKT384" s="63"/>
      <c r="PKU384" s="63"/>
      <c r="PKV384" s="63"/>
      <c r="PKW384" s="63"/>
      <c r="PKX384" s="63"/>
      <c r="PKY384" s="63"/>
      <c r="PKZ384" s="63"/>
      <c r="PLA384" s="63"/>
      <c r="PLB384" s="63"/>
      <c r="PLC384" s="63"/>
      <c r="PLD384" s="63"/>
      <c r="PLE384" s="63"/>
      <c r="PLF384" s="63"/>
      <c r="PLG384" s="63"/>
      <c r="PLH384" s="63"/>
      <c r="PLI384" s="63"/>
      <c r="PLJ384" s="63"/>
      <c r="PLK384" s="63"/>
      <c r="PLL384" s="63"/>
      <c r="PLM384" s="63"/>
      <c r="PLN384" s="63"/>
      <c r="PLO384" s="63"/>
      <c r="PLP384" s="63"/>
      <c r="PLQ384" s="63"/>
      <c r="PLR384" s="63"/>
      <c r="PLS384" s="63"/>
      <c r="PLT384" s="63"/>
      <c r="PLU384" s="63"/>
      <c r="PLV384" s="63"/>
      <c r="PLW384" s="63"/>
      <c r="PLX384" s="63"/>
      <c r="PLY384" s="63"/>
      <c r="PLZ384" s="63"/>
      <c r="PMA384" s="63"/>
      <c r="PMB384" s="63"/>
      <c r="PMC384" s="63"/>
      <c r="PMD384" s="63"/>
      <c r="PME384" s="63"/>
      <c r="PMF384" s="63"/>
      <c r="PMG384" s="63"/>
      <c r="PMH384" s="63"/>
      <c r="PMI384" s="63"/>
      <c r="PMJ384" s="63"/>
      <c r="PMK384" s="63"/>
      <c r="PML384" s="63"/>
      <c r="PMM384" s="63"/>
      <c r="PMN384" s="63"/>
      <c r="PMO384" s="63"/>
      <c r="PMP384" s="63"/>
      <c r="PMQ384" s="63"/>
      <c r="PMR384" s="63"/>
      <c r="PMS384" s="63"/>
      <c r="PMT384" s="63"/>
      <c r="PMU384" s="63"/>
      <c r="PMV384" s="63"/>
      <c r="PMW384" s="63"/>
      <c r="PMX384" s="63"/>
      <c r="PMY384" s="63"/>
      <c r="PMZ384" s="63"/>
      <c r="PNA384" s="63"/>
      <c r="PNB384" s="63"/>
      <c r="PNC384" s="63"/>
      <c r="PND384" s="63"/>
      <c r="PNE384" s="63"/>
      <c r="PNF384" s="63"/>
      <c r="PNG384" s="63"/>
      <c r="PNH384" s="63"/>
      <c r="PNI384" s="63"/>
      <c r="PNJ384" s="63"/>
      <c r="PNK384" s="63"/>
      <c r="PNL384" s="63"/>
      <c r="PNM384" s="63"/>
      <c r="PNN384" s="63"/>
      <c r="PNO384" s="63"/>
      <c r="PNP384" s="63"/>
      <c r="PNQ384" s="63"/>
      <c r="PNR384" s="63"/>
      <c r="PNS384" s="63"/>
      <c r="PNT384" s="63"/>
      <c r="PNU384" s="63"/>
      <c r="PNV384" s="63"/>
      <c r="PNW384" s="63"/>
      <c r="PNX384" s="63"/>
      <c r="PNY384" s="63"/>
      <c r="PNZ384" s="63"/>
      <c r="POA384" s="63"/>
      <c r="POB384" s="63"/>
      <c r="POC384" s="63"/>
      <c r="POD384" s="63"/>
      <c r="POE384" s="63"/>
      <c r="POF384" s="63"/>
      <c r="POG384" s="63"/>
      <c r="POH384" s="63"/>
      <c r="POI384" s="63"/>
      <c r="POJ384" s="63"/>
      <c r="POK384" s="63"/>
      <c r="POL384" s="63"/>
      <c r="POM384" s="63"/>
      <c r="PON384" s="63"/>
      <c r="POO384" s="63"/>
      <c r="POP384" s="63"/>
      <c r="POQ384" s="63"/>
      <c r="POR384" s="63"/>
      <c r="POS384" s="63"/>
      <c r="POT384" s="63"/>
      <c r="POU384" s="63"/>
      <c r="POV384" s="63"/>
      <c r="POW384" s="63"/>
      <c r="POX384" s="63"/>
      <c r="POY384" s="63"/>
      <c r="POZ384" s="63"/>
      <c r="PPA384" s="63"/>
      <c r="PPB384" s="63"/>
      <c r="PPC384" s="63"/>
      <c r="PPD384" s="63"/>
      <c r="PPE384" s="63"/>
      <c r="PPF384" s="63"/>
      <c r="PPG384" s="63"/>
      <c r="PPH384" s="63"/>
      <c r="PPI384" s="63"/>
      <c r="PPJ384" s="63"/>
      <c r="PPK384" s="63"/>
      <c r="PPL384" s="63"/>
      <c r="PPM384" s="63"/>
      <c r="PPN384" s="63"/>
      <c r="PPO384" s="63"/>
      <c r="PPP384" s="63"/>
      <c r="PPQ384" s="63"/>
      <c r="PPR384" s="63"/>
      <c r="PPS384" s="63"/>
      <c r="PPT384" s="63"/>
      <c r="PPU384" s="63"/>
      <c r="PPV384" s="63"/>
      <c r="PPW384" s="63"/>
      <c r="PPX384" s="63"/>
      <c r="PPY384" s="63"/>
      <c r="PPZ384" s="63"/>
      <c r="PQA384" s="63"/>
      <c r="PQB384" s="63"/>
      <c r="PQC384" s="63"/>
      <c r="PQD384" s="63"/>
      <c r="PQE384" s="63"/>
      <c r="PQF384" s="63"/>
      <c r="PQG384" s="63"/>
      <c r="PQH384" s="63"/>
      <c r="PQI384" s="63"/>
      <c r="PQJ384" s="63"/>
      <c r="PQK384" s="63"/>
      <c r="PQL384" s="63"/>
      <c r="PQM384" s="63"/>
      <c r="PQN384" s="63"/>
      <c r="PQO384" s="63"/>
      <c r="PQP384" s="63"/>
      <c r="PQQ384" s="63"/>
      <c r="PQR384" s="63"/>
      <c r="PQS384" s="63"/>
      <c r="PQT384" s="63"/>
      <c r="PQU384" s="63"/>
      <c r="PQV384" s="63"/>
      <c r="PQW384" s="63"/>
      <c r="PQX384" s="63"/>
      <c r="PQY384" s="63"/>
      <c r="PQZ384" s="63"/>
      <c r="PRA384" s="63"/>
      <c r="PRB384" s="63"/>
      <c r="PRC384" s="63"/>
      <c r="PRD384" s="63"/>
      <c r="PRE384" s="63"/>
      <c r="PRF384" s="63"/>
      <c r="PRG384" s="63"/>
      <c r="PRH384" s="63"/>
      <c r="PRI384" s="63"/>
      <c r="PRJ384" s="63"/>
      <c r="PRK384" s="63"/>
      <c r="PRL384" s="63"/>
      <c r="PRM384" s="63"/>
      <c r="PRN384" s="63"/>
      <c r="PRO384" s="63"/>
      <c r="PRP384" s="63"/>
      <c r="PRQ384" s="63"/>
      <c r="PRR384" s="63"/>
      <c r="PRS384" s="63"/>
      <c r="PRT384" s="63"/>
      <c r="PRU384" s="63"/>
      <c r="PRV384" s="63"/>
      <c r="PRW384" s="63"/>
      <c r="PRX384" s="63"/>
      <c r="PRY384" s="63"/>
      <c r="PRZ384" s="63"/>
      <c r="PSA384" s="63"/>
      <c r="PSB384" s="63"/>
      <c r="PSC384" s="63"/>
      <c r="PSD384" s="63"/>
      <c r="PSE384" s="63"/>
      <c r="PSF384" s="63"/>
      <c r="PSG384" s="63"/>
      <c r="PSH384" s="63"/>
      <c r="PSI384" s="63"/>
      <c r="PSJ384" s="63"/>
      <c r="PSK384" s="63"/>
      <c r="PSL384" s="63"/>
      <c r="PSM384" s="63"/>
      <c r="PSN384" s="63"/>
      <c r="PSO384" s="63"/>
      <c r="PSP384" s="63"/>
      <c r="PSQ384" s="63"/>
      <c r="PSR384" s="63"/>
      <c r="PSS384" s="63"/>
      <c r="PST384" s="63"/>
      <c r="PSU384" s="63"/>
      <c r="PSV384" s="63"/>
      <c r="PSW384" s="63"/>
      <c r="PSX384" s="63"/>
      <c r="PSY384" s="63"/>
      <c r="PSZ384" s="63"/>
      <c r="PTA384" s="63"/>
      <c r="PTB384" s="63"/>
      <c r="PTC384" s="63"/>
      <c r="PTD384" s="63"/>
      <c r="PTE384" s="63"/>
      <c r="PTF384" s="63"/>
      <c r="PTG384" s="63"/>
      <c r="PTH384" s="63"/>
      <c r="PTI384" s="63"/>
      <c r="PTJ384" s="63"/>
      <c r="PTK384" s="63"/>
      <c r="PTL384" s="63"/>
      <c r="PTM384" s="63"/>
      <c r="PTN384" s="63"/>
      <c r="PTO384" s="63"/>
      <c r="PTP384" s="63"/>
      <c r="PTQ384" s="63"/>
      <c r="PTR384" s="63"/>
      <c r="PTS384" s="63"/>
      <c r="PTT384" s="63"/>
      <c r="PTU384" s="63"/>
      <c r="PTV384" s="63"/>
      <c r="PTW384" s="63"/>
      <c r="PTX384" s="63"/>
      <c r="PTY384" s="63"/>
      <c r="PTZ384" s="63"/>
      <c r="PUA384" s="63"/>
      <c r="PUB384" s="63"/>
      <c r="PUC384" s="63"/>
      <c r="PUD384" s="63"/>
      <c r="PUE384" s="63"/>
      <c r="PUF384" s="63"/>
      <c r="PUG384" s="63"/>
      <c r="PUH384" s="63"/>
      <c r="PUI384" s="63"/>
      <c r="PUJ384" s="63"/>
      <c r="PUK384" s="63"/>
      <c r="PUL384" s="63"/>
      <c r="PUM384" s="63"/>
      <c r="PUN384" s="63"/>
      <c r="PUO384" s="63"/>
      <c r="PUP384" s="63"/>
      <c r="PUQ384" s="63"/>
      <c r="PUR384" s="63"/>
      <c r="PUS384" s="63"/>
      <c r="PUT384" s="63"/>
      <c r="PUU384" s="63"/>
      <c r="PUV384" s="63"/>
      <c r="PUW384" s="63"/>
      <c r="PUX384" s="63"/>
      <c r="PUY384" s="63"/>
      <c r="PUZ384" s="63"/>
      <c r="PVA384" s="63"/>
      <c r="PVB384" s="63"/>
      <c r="PVC384" s="63"/>
      <c r="PVD384" s="63"/>
      <c r="PVE384" s="63"/>
      <c r="PVF384" s="63"/>
      <c r="PVG384" s="63"/>
      <c r="PVH384" s="63"/>
      <c r="PVI384" s="63"/>
      <c r="PVJ384" s="63"/>
      <c r="PVK384" s="63"/>
      <c r="PVL384" s="63"/>
      <c r="PVM384" s="63"/>
      <c r="PVN384" s="63"/>
      <c r="PVO384" s="63"/>
      <c r="PVP384" s="63"/>
      <c r="PVQ384" s="63"/>
      <c r="PVR384" s="63"/>
      <c r="PVS384" s="63"/>
      <c r="PVT384" s="63"/>
      <c r="PVU384" s="63"/>
      <c r="PVV384" s="63"/>
      <c r="PVW384" s="63"/>
      <c r="PVX384" s="63"/>
      <c r="PVY384" s="63"/>
      <c r="PVZ384" s="63"/>
      <c r="PWA384" s="63"/>
      <c r="PWB384" s="63"/>
      <c r="PWC384" s="63"/>
      <c r="PWD384" s="63"/>
      <c r="PWE384" s="63"/>
      <c r="PWF384" s="63"/>
      <c r="PWG384" s="63"/>
      <c r="PWH384" s="63"/>
      <c r="PWI384" s="63"/>
      <c r="PWJ384" s="63"/>
      <c r="PWK384" s="63"/>
      <c r="PWL384" s="63"/>
      <c r="PWM384" s="63"/>
      <c r="PWN384" s="63"/>
      <c r="PWO384" s="63"/>
      <c r="PWP384" s="63"/>
      <c r="PWQ384" s="63"/>
      <c r="PWR384" s="63"/>
      <c r="PWS384" s="63"/>
      <c r="PWT384" s="63"/>
      <c r="PWU384" s="63"/>
      <c r="PWV384" s="63"/>
      <c r="PWW384" s="63"/>
      <c r="PWX384" s="63"/>
      <c r="PWY384" s="63"/>
      <c r="PWZ384" s="63"/>
      <c r="PXA384" s="63"/>
      <c r="PXB384" s="63"/>
      <c r="PXC384" s="63"/>
      <c r="PXD384" s="63"/>
      <c r="PXE384" s="63"/>
      <c r="PXF384" s="63"/>
      <c r="PXG384" s="63"/>
      <c r="PXH384" s="63"/>
      <c r="PXI384" s="63"/>
      <c r="PXJ384" s="63"/>
      <c r="PXK384" s="63"/>
      <c r="PXL384" s="63"/>
      <c r="PXM384" s="63"/>
      <c r="PXN384" s="63"/>
      <c r="PXO384" s="63"/>
      <c r="PXP384" s="63"/>
      <c r="PXQ384" s="63"/>
      <c r="PXR384" s="63"/>
      <c r="PXS384" s="63"/>
      <c r="PXT384" s="63"/>
      <c r="PXU384" s="63"/>
      <c r="PXV384" s="63"/>
      <c r="PXW384" s="63"/>
      <c r="PXX384" s="63"/>
      <c r="PXY384" s="63"/>
      <c r="PXZ384" s="63"/>
      <c r="PYA384" s="63"/>
      <c r="PYB384" s="63"/>
      <c r="PYC384" s="63"/>
      <c r="PYD384" s="63"/>
      <c r="PYE384" s="63"/>
      <c r="PYF384" s="63"/>
      <c r="PYG384" s="63"/>
      <c r="PYH384" s="63"/>
      <c r="PYI384" s="63"/>
      <c r="PYJ384" s="63"/>
      <c r="PYK384" s="63"/>
      <c r="PYL384" s="63"/>
      <c r="PYM384" s="63"/>
      <c r="PYN384" s="63"/>
      <c r="PYO384" s="63"/>
      <c r="PYP384" s="63"/>
      <c r="PYQ384" s="63"/>
      <c r="PYR384" s="63"/>
      <c r="PYS384" s="63"/>
      <c r="PYT384" s="63"/>
      <c r="PYU384" s="63"/>
      <c r="PYV384" s="63"/>
      <c r="PYW384" s="63"/>
      <c r="PYX384" s="63"/>
      <c r="PYY384" s="63"/>
      <c r="PYZ384" s="63"/>
      <c r="PZA384" s="63"/>
      <c r="PZB384" s="63"/>
      <c r="PZC384" s="63"/>
      <c r="PZD384" s="63"/>
      <c r="PZE384" s="63"/>
      <c r="PZF384" s="63"/>
      <c r="PZG384" s="63"/>
      <c r="PZH384" s="63"/>
      <c r="PZI384" s="63"/>
      <c r="PZJ384" s="63"/>
      <c r="PZK384" s="63"/>
      <c r="PZL384" s="63"/>
      <c r="PZM384" s="63"/>
      <c r="PZN384" s="63"/>
      <c r="PZO384" s="63"/>
      <c r="PZP384" s="63"/>
      <c r="PZQ384" s="63"/>
      <c r="PZR384" s="63"/>
      <c r="PZS384" s="63"/>
      <c r="PZT384" s="63"/>
      <c r="PZU384" s="63"/>
      <c r="PZV384" s="63"/>
      <c r="PZW384" s="63"/>
      <c r="PZX384" s="63"/>
      <c r="PZY384" s="63"/>
      <c r="PZZ384" s="63"/>
      <c r="QAA384" s="63"/>
      <c r="QAB384" s="63"/>
      <c r="QAC384" s="63"/>
      <c r="QAD384" s="63"/>
      <c r="QAE384" s="63"/>
      <c r="QAF384" s="63"/>
      <c r="QAG384" s="63"/>
      <c r="QAH384" s="63"/>
      <c r="QAI384" s="63"/>
      <c r="QAJ384" s="63"/>
      <c r="QAK384" s="63"/>
      <c r="QAL384" s="63"/>
      <c r="QAM384" s="63"/>
      <c r="QAN384" s="63"/>
      <c r="QAO384" s="63"/>
      <c r="QAP384" s="63"/>
      <c r="QAQ384" s="63"/>
      <c r="QAR384" s="63"/>
      <c r="QAS384" s="63"/>
      <c r="QAT384" s="63"/>
      <c r="QAU384" s="63"/>
      <c r="QAV384" s="63"/>
      <c r="QAW384" s="63"/>
      <c r="QAX384" s="63"/>
      <c r="QAY384" s="63"/>
      <c r="QAZ384" s="63"/>
      <c r="QBA384" s="63"/>
      <c r="QBB384" s="63"/>
      <c r="QBC384" s="63"/>
      <c r="QBD384" s="63"/>
      <c r="QBE384" s="63"/>
      <c r="QBF384" s="63"/>
      <c r="QBG384" s="63"/>
      <c r="QBH384" s="63"/>
      <c r="QBI384" s="63"/>
      <c r="QBJ384" s="63"/>
      <c r="QBK384" s="63"/>
      <c r="QBL384" s="63"/>
      <c r="QBM384" s="63"/>
      <c r="QBN384" s="63"/>
      <c r="QBO384" s="63"/>
      <c r="QBP384" s="63"/>
      <c r="QBQ384" s="63"/>
      <c r="QBR384" s="63"/>
      <c r="QBS384" s="63"/>
      <c r="QBT384" s="63"/>
      <c r="QBU384" s="63"/>
      <c r="QBV384" s="63"/>
      <c r="QBW384" s="63"/>
      <c r="QBX384" s="63"/>
      <c r="QBY384" s="63"/>
      <c r="QBZ384" s="63"/>
      <c r="QCA384" s="63"/>
      <c r="QCB384" s="63"/>
      <c r="QCC384" s="63"/>
      <c r="QCD384" s="63"/>
      <c r="QCE384" s="63"/>
      <c r="QCF384" s="63"/>
      <c r="QCG384" s="63"/>
      <c r="QCH384" s="63"/>
      <c r="QCI384" s="63"/>
      <c r="QCJ384" s="63"/>
      <c r="QCK384" s="63"/>
      <c r="QCL384" s="63"/>
      <c r="QCM384" s="63"/>
      <c r="QCN384" s="63"/>
      <c r="QCO384" s="63"/>
      <c r="QCP384" s="63"/>
      <c r="QCQ384" s="63"/>
      <c r="QCR384" s="63"/>
      <c r="QCS384" s="63"/>
      <c r="QCT384" s="63"/>
      <c r="QCU384" s="63"/>
      <c r="QCV384" s="63"/>
      <c r="QCW384" s="63"/>
      <c r="QCX384" s="63"/>
      <c r="QCY384" s="63"/>
      <c r="QCZ384" s="63"/>
      <c r="QDA384" s="63"/>
      <c r="QDB384" s="63"/>
      <c r="QDC384" s="63"/>
      <c r="QDD384" s="63"/>
      <c r="QDE384" s="63"/>
      <c r="QDF384" s="63"/>
      <c r="QDG384" s="63"/>
      <c r="QDH384" s="63"/>
      <c r="QDI384" s="63"/>
      <c r="QDJ384" s="63"/>
      <c r="QDK384" s="63"/>
      <c r="QDL384" s="63"/>
      <c r="QDM384" s="63"/>
      <c r="QDN384" s="63"/>
      <c r="QDO384" s="63"/>
      <c r="QDP384" s="63"/>
      <c r="QDQ384" s="63"/>
      <c r="QDR384" s="63"/>
      <c r="QDS384" s="63"/>
      <c r="QDT384" s="63"/>
      <c r="QDU384" s="63"/>
      <c r="QDV384" s="63"/>
      <c r="QDW384" s="63"/>
      <c r="QDX384" s="63"/>
      <c r="QDY384" s="63"/>
      <c r="QDZ384" s="63"/>
      <c r="QEA384" s="63"/>
      <c r="QEB384" s="63"/>
      <c r="QEC384" s="63"/>
      <c r="QED384" s="63"/>
      <c r="QEE384" s="63"/>
      <c r="QEF384" s="63"/>
      <c r="QEG384" s="63"/>
      <c r="QEH384" s="63"/>
      <c r="QEI384" s="63"/>
      <c r="QEJ384" s="63"/>
      <c r="QEK384" s="63"/>
      <c r="QEL384" s="63"/>
      <c r="QEM384" s="63"/>
      <c r="QEN384" s="63"/>
      <c r="QEO384" s="63"/>
      <c r="QEP384" s="63"/>
      <c r="QEQ384" s="63"/>
      <c r="QER384" s="63"/>
      <c r="QES384" s="63"/>
      <c r="QET384" s="63"/>
      <c r="QEU384" s="63"/>
      <c r="QEV384" s="63"/>
      <c r="QEW384" s="63"/>
      <c r="QEX384" s="63"/>
      <c r="QEY384" s="63"/>
      <c r="QEZ384" s="63"/>
      <c r="QFA384" s="63"/>
      <c r="QFB384" s="63"/>
      <c r="QFC384" s="63"/>
      <c r="QFD384" s="63"/>
      <c r="QFE384" s="63"/>
      <c r="QFF384" s="63"/>
      <c r="QFG384" s="63"/>
      <c r="QFH384" s="63"/>
      <c r="QFI384" s="63"/>
      <c r="QFJ384" s="63"/>
      <c r="QFK384" s="63"/>
      <c r="QFL384" s="63"/>
      <c r="QFM384" s="63"/>
      <c r="QFN384" s="63"/>
      <c r="QFO384" s="63"/>
      <c r="QFP384" s="63"/>
      <c r="QFQ384" s="63"/>
      <c r="QFR384" s="63"/>
      <c r="QFS384" s="63"/>
      <c r="QFT384" s="63"/>
      <c r="QFU384" s="63"/>
      <c r="QFV384" s="63"/>
      <c r="QFW384" s="63"/>
      <c r="QFX384" s="63"/>
      <c r="QFY384" s="63"/>
      <c r="QFZ384" s="63"/>
      <c r="QGA384" s="63"/>
      <c r="QGB384" s="63"/>
      <c r="QGC384" s="63"/>
      <c r="QGD384" s="63"/>
      <c r="QGE384" s="63"/>
      <c r="QGF384" s="63"/>
      <c r="QGG384" s="63"/>
      <c r="QGH384" s="63"/>
      <c r="QGI384" s="63"/>
      <c r="QGJ384" s="63"/>
      <c r="QGK384" s="63"/>
      <c r="QGL384" s="63"/>
      <c r="QGM384" s="63"/>
      <c r="QGN384" s="63"/>
      <c r="QGO384" s="63"/>
      <c r="QGP384" s="63"/>
      <c r="QGQ384" s="63"/>
      <c r="QGR384" s="63"/>
      <c r="QGS384" s="63"/>
      <c r="QGT384" s="63"/>
      <c r="QGU384" s="63"/>
      <c r="QGV384" s="63"/>
      <c r="QGW384" s="63"/>
      <c r="QGX384" s="63"/>
      <c r="QGY384" s="63"/>
      <c r="QGZ384" s="63"/>
      <c r="QHA384" s="63"/>
      <c r="QHB384" s="63"/>
      <c r="QHC384" s="63"/>
      <c r="QHD384" s="63"/>
      <c r="QHE384" s="63"/>
      <c r="QHF384" s="63"/>
      <c r="QHG384" s="63"/>
      <c r="QHH384" s="63"/>
      <c r="QHI384" s="63"/>
      <c r="QHJ384" s="63"/>
      <c r="QHK384" s="63"/>
      <c r="QHL384" s="63"/>
      <c r="QHM384" s="63"/>
      <c r="QHN384" s="63"/>
      <c r="QHO384" s="63"/>
      <c r="QHP384" s="63"/>
      <c r="QHQ384" s="63"/>
      <c r="QHR384" s="63"/>
      <c r="QHS384" s="63"/>
      <c r="QHT384" s="63"/>
      <c r="QHU384" s="63"/>
      <c r="QHV384" s="63"/>
      <c r="QHW384" s="63"/>
      <c r="QHX384" s="63"/>
      <c r="QHY384" s="63"/>
      <c r="QHZ384" s="63"/>
      <c r="QIA384" s="63"/>
      <c r="QIB384" s="63"/>
      <c r="QIC384" s="63"/>
      <c r="QID384" s="63"/>
      <c r="QIE384" s="63"/>
      <c r="QIF384" s="63"/>
      <c r="QIG384" s="63"/>
      <c r="QIH384" s="63"/>
      <c r="QII384" s="63"/>
      <c r="QIJ384" s="63"/>
      <c r="QIK384" s="63"/>
      <c r="QIL384" s="63"/>
      <c r="QIM384" s="63"/>
      <c r="QIN384" s="63"/>
      <c r="QIO384" s="63"/>
      <c r="QIP384" s="63"/>
      <c r="QIQ384" s="63"/>
      <c r="QIR384" s="63"/>
      <c r="QIS384" s="63"/>
      <c r="QIT384" s="63"/>
      <c r="QIU384" s="63"/>
      <c r="QIV384" s="63"/>
      <c r="QIW384" s="63"/>
      <c r="QIX384" s="63"/>
      <c r="QIY384" s="63"/>
      <c r="QIZ384" s="63"/>
      <c r="QJA384" s="63"/>
      <c r="QJB384" s="63"/>
      <c r="QJC384" s="63"/>
      <c r="QJD384" s="63"/>
      <c r="QJE384" s="63"/>
      <c r="QJF384" s="63"/>
      <c r="QJG384" s="63"/>
      <c r="QJH384" s="63"/>
      <c r="QJI384" s="63"/>
      <c r="QJJ384" s="63"/>
      <c r="QJK384" s="63"/>
      <c r="QJL384" s="63"/>
      <c r="QJM384" s="63"/>
      <c r="QJN384" s="63"/>
      <c r="QJO384" s="63"/>
      <c r="QJP384" s="63"/>
      <c r="QJQ384" s="63"/>
      <c r="QJR384" s="63"/>
      <c r="QJS384" s="63"/>
      <c r="QJT384" s="63"/>
      <c r="QJU384" s="63"/>
      <c r="QJV384" s="63"/>
      <c r="QJW384" s="63"/>
      <c r="QJX384" s="63"/>
      <c r="QJY384" s="63"/>
      <c r="QJZ384" s="63"/>
      <c r="QKA384" s="63"/>
      <c r="QKB384" s="63"/>
      <c r="QKC384" s="63"/>
      <c r="QKD384" s="63"/>
      <c r="QKE384" s="63"/>
      <c r="QKF384" s="63"/>
      <c r="QKG384" s="63"/>
      <c r="QKH384" s="63"/>
      <c r="QKI384" s="63"/>
      <c r="QKJ384" s="63"/>
      <c r="QKK384" s="63"/>
      <c r="QKL384" s="63"/>
      <c r="QKM384" s="63"/>
      <c r="QKN384" s="63"/>
      <c r="QKO384" s="63"/>
      <c r="QKP384" s="63"/>
      <c r="QKQ384" s="63"/>
      <c r="QKR384" s="63"/>
      <c r="QKS384" s="63"/>
      <c r="QKT384" s="63"/>
      <c r="QKU384" s="63"/>
      <c r="QKV384" s="63"/>
      <c r="QKW384" s="63"/>
      <c r="QKX384" s="63"/>
      <c r="QKY384" s="63"/>
      <c r="QKZ384" s="63"/>
      <c r="QLA384" s="63"/>
      <c r="QLB384" s="63"/>
      <c r="QLC384" s="63"/>
      <c r="QLD384" s="63"/>
      <c r="QLE384" s="63"/>
      <c r="QLF384" s="63"/>
      <c r="QLG384" s="63"/>
      <c r="QLH384" s="63"/>
      <c r="QLI384" s="63"/>
      <c r="QLJ384" s="63"/>
      <c r="QLK384" s="63"/>
      <c r="QLL384" s="63"/>
      <c r="QLM384" s="63"/>
      <c r="QLN384" s="63"/>
      <c r="QLO384" s="63"/>
      <c r="QLP384" s="63"/>
      <c r="QLQ384" s="63"/>
      <c r="QLR384" s="63"/>
      <c r="QLS384" s="63"/>
      <c r="QLT384" s="63"/>
      <c r="QLU384" s="63"/>
      <c r="QLV384" s="63"/>
      <c r="QLW384" s="63"/>
      <c r="QLX384" s="63"/>
      <c r="QLY384" s="63"/>
      <c r="QLZ384" s="63"/>
      <c r="QMA384" s="63"/>
      <c r="QMB384" s="63"/>
      <c r="QMC384" s="63"/>
      <c r="QMD384" s="63"/>
      <c r="QME384" s="63"/>
      <c r="QMF384" s="63"/>
      <c r="QMG384" s="63"/>
      <c r="QMH384" s="63"/>
      <c r="QMI384" s="63"/>
      <c r="QMJ384" s="63"/>
      <c r="QMK384" s="63"/>
      <c r="QML384" s="63"/>
      <c r="QMM384" s="63"/>
      <c r="QMN384" s="63"/>
      <c r="QMO384" s="63"/>
      <c r="QMP384" s="63"/>
      <c r="QMQ384" s="63"/>
      <c r="QMR384" s="63"/>
      <c r="QMS384" s="63"/>
      <c r="QMT384" s="63"/>
      <c r="QMU384" s="63"/>
      <c r="QMV384" s="63"/>
      <c r="QMW384" s="63"/>
      <c r="QMX384" s="63"/>
      <c r="QMY384" s="63"/>
      <c r="QMZ384" s="63"/>
      <c r="QNA384" s="63"/>
      <c r="QNB384" s="63"/>
      <c r="QNC384" s="63"/>
      <c r="QND384" s="63"/>
      <c r="QNE384" s="63"/>
      <c r="QNF384" s="63"/>
      <c r="QNG384" s="63"/>
      <c r="QNH384" s="63"/>
      <c r="QNI384" s="63"/>
      <c r="QNJ384" s="63"/>
      <c r="QNK384" s="63"/>
      <c r="QNL384" s="63"/>
      <c r="QNM384" s="63"/>
      <c r="QNN384" s="63"/>
      <c r="QNO384" s="63"/>
      <c r="QNP384" s="63"/>
      <c r="QNQ384" s="63"/>
      <c r="QNR384" s="63"/>
      <c r="QNS384" s="63"/>
      <c r="QNT384" s="63"/>
      <c r="QNU384" s="63"/>
      <c r="QNV384" s="63"/>
      <c r="QNW384" s="63"/>
      <c r="QNX384" s="63"/>
      <c r="QNY384" s="63"/>
      <c r="QNZ384" s="63"/>
      <c r="QOA384" s="63"/>
      <c r="QOB384" s="63"/>
      <c r="QOC384" s="63"/>
      <c r="QOD384" s="63"/>
      <c r="QOE384" s="63"/>
      <c r="QOF384" s="63"/>
      <c r="QOG384" s="63"/>
      <c r="QOH384" s="63"/>
      <c r="QOI384" s="63"/>
      <c r="QOJ384" s="63"/>
      <c r="QOK384" s="63"/>
      <c r="QOL384" s="63"/>
      <c r="QOM384" s="63"/>
      <c r="QON384" s="63"/>
      <c r="QOO384" s="63"/>
      <c r="QOP384" s="63"/>
      <c r="QOQ384" s="63"/>
      <c r="QOR384" s="63"/>
      <c r="QOS384" s="63"/>
      <c r="QOT384" s="63"/>
      <c r="QOU384" s="63"/>
      <c r="QOV384" s="63"/>
      <c r="QOW384" s="63"/>
      <c r="QOX384" s="63"/>
      <c r="QOY384" s="63"/>
      <c r="QOZ384" s="63"/>
      <c r="QPA384" s="63"/>
      <c r="QPB384" s="63"/>
      <c r="QPC384" s="63"/>
      <c r="QPD384" s="63"/>
      <c r="QPE384" s="63"/>
      <c r="QPF384" s="63"/>
      <c r="QPG384" s="63"/>
      <c r="QPH384" s="63"/>
      <c r="QPI384" s="63"/>
      <c r="QPJ384" s="63"/>
      <c r="QPK384" s="63"/>
      <c r="QPL384" s="63"/>
      <c r="QPM384" s="63"/>
      <c r="QPN384" s="63"/>
      <c r="QPO384" s="63"/>
      <c r="QPP384" s="63"/>
      <c r="QPQ384" s="63"/>
      <c r="QPR384" s="63"/>
      <c r="QPS384" s="63"/>
      <c r="QPT384" s="63"/>
      <c r="QPU384" s="63"/>
      <c r="QPV384" s="63"/>
      <c r="QPW384" s="63"/>
      <c r="QPX384" s="63"/>
      <c r="QPY384" s="63"/>
      <c r="QPZ384" s="63"/>
      <c r="QQA384" s="63"/>
      <c r="QQB384" s="63"/>
      <c r="QQC384" s="63"/>
      <c r="QQD384" s="63"/>
      <c r="QQE384" s="63"/>
      <c r="QQF384" s="63"/>
      <c r="QQG384" s="63"/>
      <c r="QQH384" s="63"/>
      <c r="QQI384" s="63"/>
      <c r="QQJ384" s="63"/>
      <c r="QQK384" s="63"/>
      <c r="QQL384" s="63"/>
      <c r="QQM384" s="63"/>
      <c r="QQN384" s="63"/>
      <c r="QQO384" s="63"/>
      <c r="QQP384" s="63"/>
      <c r="QQQ384" s="63"/>
      <c r="QQR384" s="63"/>
      <c r="QQS384" s="63"/>
      <c r="QQT384" s="63"/>
      <c r="QQU384" s="63"/>
      <c r="QQV384" s="63"/>
      <c r="QQW384" s="63"/>
      <c r="QQX384" s="63"/>
      <c r="QQY384" s="63"/>
      <c r="QQZ384" s="63"/>
      <c r="QRA384" s="63"/>
      <c r="QRB384" s="63"/>
      <c r="QRC384" s="63"/>
      <c r="QRD384" s="63"/>
      <c r="QRE384" s="63"/>
      <c r="QRF384" s="63"/>
      <c r="QRG384" s="63"/>
      <c r="QRH384" s="63"/>
      <c r="QRI384" s="63"/>
      <c r="QRJ384" s="63"/>
      <c r="QRK384" s="63"/>
      <c r="QRL384" s="63"/>
      <c r="QRM384" s="63"/>
      <c r="QRN384" s="63"/>
      <c r="QRO384" s="63"/>
      <c r="QRP384" s="63"/>
      <c r="QRQ384" s="63"/>
      <c r="QRR384" s="63"/>
      <c r="QRS384" s="63"/>
      <c r="QRT384" s="63"/>
      <c r="QRU384" s="63"/>
      <c r="QRV384" s="63"/>
      <c r="QRW384" s="63"/>
      <c r="QRX384" s="63"/>
      <c r="QRY384" s="63"/>
      <c r="QRZ384" s="63"/>
      <c r="QSA384" s="63"/>
      <c r="QSB384" s="63"/>
      <c r="QSC384" s="63"/>
      <c r="QSD384" s="63"/>
      <c r="QSE384" s="63"/>
      <c r="QSF384" s="63"/>
      <c r="QSG384" s="63"/>
      <c r="QSH384" s="63"/>
      <c r="QSI384" s="63"/>
      <c r="QSJ384" s="63"/>
      <c r="QSK384" s="63"/>
      <c r="QSL384" s="63"/>
      <c r="QSM384" s="63"/>
      <c r="QSN384" s="63"/>
      <c r="QSO384" s="63"/>
      <c r="QSP384" s="63"/>
      <c r="QSQ384" s="63"/>
      <c r="QSR384" s="63"/>
      <c r="QSS384" s="63"/>
      <c r="QST384" s="63"/>
      <c r="QSU384" s="63"/>
      <c r="QSV384" s="63"/>
      <c r="QSW384" s="63"/>
      <c r="QSX384" s="63"/>
      <c r="QSY384" s="63"/>
      <c r="QSZ384" s="63"/>
      <c r="QTA384" s="63"/>
      <c r="QTB384" s="63"/>
      <c r="QTC384" s="63"/>
      <c r="QTD384" s="63"/>
      <c r="QTE384" s="63"/>
      <c r="QTF384" s="63"/>
      <c r="QTG384" s="63"/>
      <c r="QTH384" s="63"/>
      <c r="QTI384" s="63"/>
      <c r="QTJ384" s="63"/>
      <c r="QTK384" s="63"/>
      <c r="QTL384" s="63"/>
      <c r="QTM384" s="63"/>
      <c r="QTN384" s="63"/>
      <c r="QTO384" s="63"/>
      <c r="QTP384" s="63"/>
      <c r="QTQ384" s="63"/>
      <c r="QTR384" s="63"/>
      <c r="QTS384" s="63"/>
      <c r="QTT384" s="63"/>
      <c r="QTU384" s="63"/>
      <c r="QTV384" s="63"/>
      <c r="QTW384" s="63"/>
      <c r="QTX384" s="63"/>
      <c r="QTY384" s="63"/>
      <c r="QTZ384" s="63"/>
      <c r="QUA384" s="63"/>
      <c r="QUB384" s="63"/>
      <c r="QUC384" s="63"/>
      <c r="QUD384" s="63"/>
      <c r="QUE384" s="63"/>
      <c r="QUF384" s="63"/>
      <c r="QUG384" s="63"/>
      <c r="QUH384" s="63"/>
      <c r="QUI384" s="63"/>
      <c r="QUJ384" s="63"/>
      <c r="QUK384" s="63"/>
      <c r="QUL384" s="63"/>
      <c r="QUM384" s="63"/>
      <c r="QUN384" s="63"/>
      <c r="QUO384" s="63"/>
      <c r="QUP384" s="63"/>
      <c r="QUQ384" s="63"/>
      <c r="QUR384" s="63"/>
      <c r="QUS384" s="63"/>
      <c r="QUT384" s="63"/>
      <c r="QUU384" s="63"/>
      <c r="QUV384" s="63"/>
      <c r="QUW384" s="63"/>
      <c r="QUX384" s="63"/>
      <c r="QUY384" s="63"/>
      <c r="QUZ384" s="63"/>
      <c r="QVA384" s="63"/>
      <c r="QVB384" s="63"/>
      <c r="QVC384" s="63"/>
      <c r="QVD384" s="63"/>
      <c r="QVE384" s="63"/>
      <c r="QVF384" s="63"/>
      <c r="QVG384" s="63"/>
      <c r="QVH384" s="63"/>
      <c r="QVI384" s="63"/>
      <c r="QVJ384" s="63"/>
      <c r="QVK384" s="63"/>
      <c r="QVL384" s="63"/>
      <c r="QVM384" s="63"/>
      <c r="QVN384" s="63"/>
      <c r="QVO384" s="63"/>
      <c r="QVP384" s="63"/>
      <c r="QVQ384" s="63"/>
      <c r="QVR384" s="63"/>
      <c r="QVS384" s="63"/>
      <c r="QVT384" s="63"/>
      <c r="QVU384" s="63"/>
      <c r="QVV384" s="63"/>
      <c r="QVW384" s="63"/>
      <c r="QVX384" s="63"/>
      <c r="QVY384" s="63"/>
      <c r="QVZ384" s="63"/>
      <c r="QWA384" s="63"/>
      <c r="QWB384" s="63"/>
      <c r="QWC384" s="63"/>
      <c r="QWD384" s="63"/>
      <c r="QWE384" s="63"/>
      <c r="QWF384" s="63"/>
      <c r="QWG384" s="63"/>
      <c r="QWH384" s="63"/>
      <c r="QWI384" s="63"/>
      <c r="QWJ384" s="63"/>
      <c r="QWK384" s="63"/>
      <c r="QWL384" s="63"/>
      <c r="QWM384" s="63"/>
      <c r="QWN384" s="63"/>
      <c r="QWO384" s="63"/>
      <c r="QWP384" s="63"/>
      <c r="QWQ384" s="63"/>
      <c r="QWR384" s="63"/>
      <c r="QWS384" s="63"/>
      <c r="QWT384" s="63"/>
      <c r="QWU384" s="63"/>
      <c r="QWV384" s="63"/>
      <c r="QWW384" s="63"/>
      <c r="QWX384" s="63"/>
      <c r="QWY384" s="63"/>
      <c r="QWZ384" s="63"/>
      <c r="QXA384" s="63"/>
      <c r="QXB384" s="63"/>
      <c r="QXC384" s="63"/>
      <c r="QXD384" s="63"/>
      <c r="QXE384" s="63"/>
      <c r="QXF384" s="63"/>
      <c r="QXG384" s="63"/>
      <c r="QXH384" s="63"/>
      <c r="QXI384" s="63"/>
      <c r="QXJ384" s="63"/>
      <c r="QXK384" s="63"/>
      <c r="QXL384" s="63"/>
      <c r="QXM384" s="63"/>
      <c r="QXN384" s="63"/>
      <c r="QXO384" s="63"/>
      <c r="QXP384" s="63"/>
      <c r="QXQ384" s="63"/>
      <c r="QXR384" s="63"/>
      <c r="QXS384" s="63"/>
      <c r="QXT384" s="63"/>
      <c r="QXU384" s="63"/>
      <c r="QXV384" s="63"/>
      <c r="QXW384" s="63"/>
      <c r="QXX384" s="63"/>
      <c r="QXY384" s="63"/>
      <c r="QXZ384" s="63"/>
      <c r="QYA384" s="63"/>
      <c r="QYB384" s="63"/>
      <c r="QYC384" s="63"/>
      <c r="QYD384" s="63"/>
      <c r="QYE384" s="63"/>
      <c r="QYF384" s="63"/>
      <c r="QYG384" s="63"/>
      <c r="QYH384" s="63"/>
      <c r="QYI384" s="63"/>
      <c r="QYJ384" s="63"/>
      <c r="QYK384" s="63"/>
      <c r="QYL384" s="63"/>
      <c r="QYM384" s="63"/>
      <c r="QYN384" s="63"/>
      <c r="QYO384" s="63"/>
      <c r="QYP384" s="63"/>
      <c r="QYQ384" s="63"/>
      <c r="QYR384" s="63"/>
      <c r="QYS384" s="63"/>
      <c r="QYT384" s="63"/>
      <c r="QYU384" s="63"/>
      <c r="QYV384" s="63"/>
      <c r="QYW384" s="63"/>
      <c r="QYX384" s="63"/>
      <c r="QYY384" s="63"/>
      <c r="QYZ384" s="63"/>
      <c r="QZA384" s="63"/>
      <c r="QZB384" s="63"/>
      <c r="QZC384" s="63"/>
      <c r="QZD384" s="63"/>
      <c r="QZE384" s="63"/>
      <c r="QZF384" s="63"/>
      <c r="QZG384" s="63"/>
      <c r="QZH384" s="63"/>
      <c r="QZI384" s="63"/>
      <c r="QZJ384" s="63"/>
      <c r="QZK384" s="63"/>
      <c r="QZL384" s="63"/>
      <c r="QZM384" s="63"/>
      <c r="QZN384" s="63"/>
      <c r="QZO384" s="63"/>
      <c r="QZP384" s="63"/>
      <c r="QZQ384" s="63"/>
      <c r="QZR384" s="63"/>
      <c r="QZS384" s="63"/>
      <c r="QZT384" s="63"/>
      <c r="QZU384" s="63"/>
      <c r="QZV384" s="63"/>
      <c r="QZW384" s="63"/>
      <c r="QZX384" s="63"/>
      <c r="QZY384" s="63"/>
      <c r="QZZ384" s="63"/>
      <c r="RAA384" s="63"/>
      <c r="RAB384" s="63"/>
      <c r="RAC384" s="63"/>
      <c r="RAD384" s="63"/>
      <c r="RAE384" s="63"/>
      <c r="RAF384" s="63"/>
      <c r="RAG384" s="63"/>
      <c r="RAH384" s="63"/>
      <c r="RAI384" s="63"/>
      <c r="RAJ384" s="63"/>
      <c r="RAK384" s="63"/>
      <c r="RAL384" s="63"/>
      <c r="RAM384" s="63"/>
      <c r="RAN384" s="63"/>
      <c r="RAO384" s="63"/>
      <c r="RAP384" s="63"/>
      <c r="RAQ384" s="63"/>
      <c r="RAR384" s="63"/>
      <c r="RAS384" s="63"/>
      <c r="RAT384" s="63"/>
      <c r="RAU384" s="63"/>
      <c r="RAV384" s="63"/>
      <c r="RAW384" s="63"/>
      <c r="RAX384" s="63"/>
      <c r="RAY384" s="63"/>
      <c r="RAZ384" s="63"/>
      <c r="RBA384" s="63"/>
      <c r="RBB384" s="63"/>
      <c r="RBC384" s="63"/>
      <c r="RBD384" s="63"/>
      <c r="RBE384" s="63"/>
      <c r="RBF384" s="63"/>
      <c r="RBG384" s="63"/>
      <c r="RBH384" s="63"/>
      <c r="RBI384" s="63"/>
      <c r="RBJ384" s="63"/>
      <c r="RBK384" s="63"/>
      <c r="RBL384" s="63"/>
      <c r="RBM384" s="63"/>
      <c r="RBN384" s="63"/>
      <c r="RBO384" s="63"/>
      <c r="RBP384" s="63"/>
      <c r="RBQ384" s="63"/>
      <c r="RBR384" s="63"/>
      <c r="RBS384" s="63"/>
      <c r="RBT384" s="63"/>
      <c r="RBU384" s="63"/>
      <c r="RBV384" s="63"/>
      <c r="RBW384" s="63"/>
      <c r="RBX384" s="63"/>
      <c r="RBY384" s="63"/>
      <c r="RBZ384" s="63"/>
      <c r="RCA384" s="63"/>
      <c r="RCB384" s="63"/>
      <c r="RCC384" s="63"/>
      <c r="RCD384" s="63"/>
      <c r="RCE384" s="63"/>
      <c r="RCF384" s="63"/>
      <c r="RCG384" s="63"/>
      <c r="RCH384" s="63"/>
      <c r="RCI384" s="63"/>
      <c r="RCJ384" s="63"/>
      <c r="RCK384" s="63"/>
      <c r="RCL384" s="63"/>
      <c r="RCM384" s="63"/>
      <c r="RCN384" s="63"/>
      <c r="RCO384" s="63"/>
      <c r="RCP384" s="63"/>
      <c r="RCQ384" s="63"/>
      <c r="RCR384" s="63"/>
      <c r="RCS384" s="63"/>
      <c r="RCT384" s="63"/>
      <c r="RCU384" s="63"/>
      <c r="RCV384" s="63"/>
      <c r="RCW384" s="63"/>
      <c r="RCX384" s="63"/>
      <c r="RCY384" s="63"/>
      <c r="RCZ384" s="63"/>
      <c r="RDA384" s="63"/>
      <c r="RDB384" s="63"/>
      <c r="RDC384" s="63"/>
      <c r="RDD384" s="63"/>
      <c r="RDE384" s="63"/>
      <c r="RDF384" s="63"/>
      <c r="RDG384" s="63"/>
      <c r="RDH384" s="63"/>
      <c r="RDI384" s="63"/>
      <c r="RDJ384" s="63"/>
      <c r="RDK384" s="63"/>
      <c r="RDL384" s="63"/>
      <c r="RDM384" s="63"/>
      <c r="RDN384" s="63"/>
      <c r="RDO384" s="63"/>
      <c r="RDP384" s="63"/>
      <c r="RDQ384" s="63"/>
      <c r="RDR384" s="63"/>
      <c r="RDS384" s="63"/>
      <c r="RDT384" s="63"/>
      <c r="RDU384" s="63"/>
      <c r="RDV384" s="63"/>
      <c r="RDW384" s="63"/>
      <c r="RDX384" s="63"/>
      <c r="RDY384" s="63"/>
      <c r="RDZ384" s="63"/>
      <c r="REA384" s="63"/>
      <c r="REB384" s="63"/>
      <c r="REC384" s="63"/>
      <c r="RED384" s="63"/>
      <c r="REE384" s="63"/>
      <c r="REF384" s="63"/>
      <c r="REG384" s="63"/>
      <c r="REH384" s="63"/>
      <c r="REI384" s="63"/>
      <c r="REJ384" s="63"/>
      <c r="REK384" s="63"/>
      <c r="REL384" s="63"/>
      <c r="REM384" s="63"/>
      <c r="REN384" s="63"/>
      <c r="REO384" s="63"/>
      <c r="REP384" s="63"/>
      <c r="REQ384" s="63"/>
      <c r="RER384" s="63"/>
      <c r="RES384" s="63"/>
      <c r="RET384" s="63"/>
      <c r="REU384" s="63"/>
      <c r="REV384" s="63"/>
      <c r="REW384" s="63"/>
      <c r="REX384" s="63"/>
      <c r="REY384" s="63"/>
      <c r="REZ384" s="63"/>
      <c r="RFA384" s="63"/>
      <c r="RFB384" s="63"/>
      <c r="RFC384" s="63"/>
      <c r="RFD384" s="63"/>
      <c r="RFE384" s="63"/>
      <c r="RFF384" s="63"/>
      <c r="RFG384" s="63"/>
      <c r="RFH384" s="63"/>
      <c r="RFI384" s="63"/>
      <c r="RFJ384" s="63"/>
      <c r="RFK384" s="63"/>
      <c r="RFL384" s="63"/>
      <c r="RFM384" s="63"/>
      <c r="RFN384" s="63"/>
      <c r="RFO384" s="63"/>
      <c r="RFP384" s="63"/>
      <c r="RFQ384" s="63"/>
      <c r="RFR384" s="63"/>
      <c r="RFS384" s="63"/>
      <c r="RFT384" s="63"/>
      <c r="RFU384" s="63"/>
      <c r="RFV384" s="63"/>
      <c r="RFW384" s="63"/>
      <c r="RFX384" s="63"/>
      <c r="RFY384" s="63"/>
      <c r="RFZ384" s="63"/>
      <c r="RGA384" s="63"/>
      <c r="RGB384" s="63"/>
      <c r="RGC384" s="63"/>
      <c r="RGD384" s="63"/>
      <c r="RGE384" s="63"/>
      <c r="RGF384" s="63"/>
      <c r="RGG384" s="63"/>
      <c r="RGH384" s="63"/>
      <c r="RGI384" s="63"/>
      <c r="RGJ384" s="63"/>
      <c r="RGK384" s="63"/>
      <c r="RGL384" s="63"/>
      <c r="RGM384" s="63"/>
      <c r="RGN384" s="63"/>
      <c r="RGO384" s="63"/>
      <c r="RGP384" s="63"/>
      <c r="RGQ384" s="63"/>
      <c r="RGR384" s="63"/>
      <c r="RGS384" s="63"/>
      <c r="RGT384" s="63"/>
      <c r="RGU384" s="63"/>
      <c r="RGV384" s="63"/>
      <c r="RGW384" s="63"/>
      <c r="RGX384" s="63"/>
      <c r="RGY384" s="63"/>
      <c r="RGZ384" s="63"/>
      <c r="RHA384" s="63"/>
      <c r="RHB384" s="63"/>
      <c r="RHC384" s="63"/>
      <c r="RHD384" s="63"/>
      <c r="RHE384" s="63"/>
      <c r="RHF384" s="63"/>
      <c r="RHG384" s="63"/>
      <c r="RHH384" s="63"/>
      <c r="RHI384" s="63"/>
      <c r="RHJ384" s="63"/>
      <c r="RHK384" s="63"/>
      <c r="RHL384" s="63"/>
      <c r="RHM384" s="63"/>
      <c r="RHN384" s="63"/>
      <c r="RHO384" s="63"/>
      <c r="RHP384" s="63"/>
      <c r="RHQ384" s="63"/>
      <c r="RHR384" s="63"/>
      <c r="RHS384" s="63"/>
      <c r="RHT384" s="63"/>
      <c r="RHU384" s="63"/>
      <c r="RHV384" s="63"/>
      <c r="RHW384" s="63"/>
      <c r="RHX384" s="63"/>
      <c r="RHY384" s="63"/>
      <c r="RHZ384" s="63"/>
      <c r="RIA384" s="63"/>
      <c r="RIB384" s="63"/>
      <c r="RIC384" s="63"/>
      <c r="RID384" s="63"/>
      <c r="RIE384" s="63"/>
      <c r="RIF384" s="63"/>
      <c r="RIG384" s="63"/>
      <c r="RIH384" s="63"/>
      <c r="RII384" s="63"/>
      <c r="RIJ384" s="63"/>
      <c r="RIK384" s="63"/>
      <c r="RIL384" s="63"/>
      <c r="RIM384" s="63"/>
      <c r="RIN384" s="63"/>
      <c r="RIO384" s="63"/>
      <c r="RIP384" s="63"/>
      <c r="RIQ384" s="63"/>
      <c r="RIR384" s="63"/>
      <c r="RIS384" s="63"/>
      <c r="RIT384" s="63"/>
      <c r="RIU384" s="63"/>
      <c r="RIV384" s="63"/>
      <c r="RIW384" s="63"/>
      <c r="RIX384" s="63"/>
      <c r="RIY384" s="63"/>
      <c r="RIZ384" s="63"/>
      <c r="RJA384" s="63"/>
      <c r="RJB384" s="63"/>
      <c r="RJC384" s="63"/>
      <c r="RJD384" s="63"/>
      <c r="RJE384" s="63"/>
      <c r="RJF384" s="63"/>
      <c r="RJG384" s="63"/>
      <c r="RJH384" s="63"/>
      <c r="RJI384" s="63"/>
      <c r="RJJ384" s="63"/>
      <c r="RJK384" s="63"/>
      <c r="RJL384" s="63"/>
      <c r="RJM384" s="63"/>
      <c r="RJN384" s="63"/>
      <c r="RJO384" s="63"/>
      <c r="RJP384" s="63"/>
      <c r="RJQ384" s="63"/>
      <c r="RJR384" s="63"/>
      <c r="RJS384" s="63"/>
      <c r="RJT384" s="63"/>
      <c r="RJU384" s="63"/>
      <c r="RJV384" s="63"/>
      <c r="RJW384" s="63"/>
      <c r="RJX384" s="63"/>
      <c r="RJY384" s="63"/>
      <c r="RJZ384" s="63"/>
      <c r="RKA384" s="63"/>
      <c r="RKB384" s="63"/>
      <c r="RKC384" s="63"/>
      <c r="RKD384" s="63"/>
      <c r="RKE384" s="63"/>
      <c r="RKF384" s="63"/>
      <c r="RKG384" s="63"/>
      <c r="RKH384" s="63"/>
      <c r="RKI384" s="63"/>
      <c r="RKJ384" s="63"/>
      <c r="RKK384" s="63"/>
      <c r="RKL384" s="63"/>
      <c r="RKM384" s="63"/>
      <c r="RKN384" s="63"/>
      <c r="RKO384" s="63"/>
      <c r="RKP384" s="63"/>
      <c r="RKQ384" s="63"/>
      <c r="RKR384" s="63"/>
      <c r="RKS384" s="63"/>
      <c r="RKT384" s="63"/>
      <c r="RKU384" s="63"/>
      <c r="RKV384" s="63"/>
      <c r="RKW384" s="63"/>
      <c r="RKX384" s="63"/>
      <c r="RKY384" s="63"/>
      <c r="RKZ384" s="63"/>
      <c r="RLA384" s="63"/>
      <c r="RLB384" s="63"/>
      <c r="RLC384" s="63"/>
      <c r="RLD384" s="63"/>
      <c r="RLE384" s="63"/>
      <c r="RLF384" s="63"/>
      <c r="RLG384" s="63"/>
      <c r="RLH384" s="63"/>
      <c r="RLI384" s="63"/>
      <c r="RLJ384" s="63"/>
      <c r="RLK384" s="63"/>
      <c r="RLL384" s="63"/>
      <c r="RLM384" s="63"/>
      <c r="RLN384" s="63"/>
      <c r="RLO384" s="63"/>
      <c r="RLP384" s="63"/>
      <c r="RLQ384" s="63"/>
      <c r="RLR384" s="63"/>
      <c r="RLS384" s="63"/>
      <c r="RLT384" s="63"/>
      <c r="RLU384" s="63"/>
      <c r="RLV384" s="63"/>
      <c r="RLW384" s="63"/>
      <c r="RLX384" s="63"/>
      <c r="RLY384" s="63"/>
      <c r="RLZ384" s="63"/>
      <c r="RMA384" s="63"/>
      <c r="RMB384" s="63"/>
      <c r="RMC384" s="63"/>
      <c r="RMD384" s="63"/>
      <c r="RME384" s="63"/>
      <c r="RMF384" s="63"/>
      <c r="RMG384" s="63"/>
      <c r="RMH384" s="63"/>
      <c r="RMI384" s="63"/>
      <c r="RMJ384" s="63"/>
      <c r="RMK384" s="63"/>
      <c r="RML384" s="63"/>
      <c r="RMM384" s="63"/>
      <c r="RMN384" s="63"/>
      <c r="RMO384" s="63"/>
      <c r="RMP384" s="63"/>
      <c r="RMQ384" s="63"/>
      <c r="RMR384" s="63"/>
      <c r="RMS384" s="63"/>
      <c r="RMT384" s="63"/>
      <c r="RMU384" s="63"/>
      <c r="RMV384" s="63"/>
      <c r="RMW384" s="63"/>
      <c r="RMX384" s="63"/>
      <c r="RMY384" s="63"/>
      <c r="RMZ384" s="63"/>
      <c r="RNA384" s="63"/>
      <c r="RNB384" s="63"/>
      <c r="RNC384" s="63"/>
      <c r="RND384" s="63"/>
      <c r="RNE384" s="63"/>
      <c r="RNF384" s="63"/>
      <c r="RNG384" s="63"/>
      <c r="RNH384" s="63"/>
      <c r="RNI384" s="63"/>
      <c r="RNJ384" s="63"/>
      <c r="RNK384" s="63"/>
      <c r="RNL384" s="63"/>
      <c r="RNM384" s="63"/>
      <c r="RNN384" s="63"/>
      <c r="RNO384" s="63"/>
      <c r="RNP384" s="63"/>
      <c r="RNQ384" s="63"/>
      <c r="RNR384" s="63"/>
      <c r="RNS384" s="63"/>
      <c r="RNT384" s="63"/>
      <c r="RNU384" s="63"/>
      <c r="RNV384" s="63"/>
      <c r="RNW384" s="63"/>
      <c r="RNX384" s="63"/>
      <c r="RNY384" s="63"/>
      <c r="RNZ384" s="63"/>
      <c r="ROA384" s="63"/>
      <c r="ROB384" s="63"/>
      <c r="ROC384" s="63"/>
      <c r="ROD384" s="63"/>
      <c r="ROE384" s="63"/>
      <c r="ROF384" s="63"/>
      <c r="ROG384" s="63"/>
      <c r="ROH384" s="63"/>
      <c r="ROI384" s="63"/>
      <c r="ROJ384" s="63"/>
      <c r="ROK384" s="63"/>
      <c r="ROL384" s="63"/>
      <c r="ROM384" s="63"/>
      <c r="RON384" s="63"/>
      <c r="ROO384" s="63"/>
      <c r="ROP384" s="63"/>
      <c r="ROQ384" s="63"/>
      <c r="ROR384" s="63"/>
      <c r="ROS384" s="63"/>
      <c r="ROT384" s="63"/>
      <c r="ROU384" s="63"/>
      <c r="ROV384" s="63"/>
      <c r="ROW384" s="63"/>
      <c r="ROX384" s="63"/>
      <c r="ROY384" s="63"/>
      <c r="ROZ384" s="63"/>
      <c r="RPA384" s="63"/>
      <c r="RPB384" s="63"/>
      <c r="RPC384" s="63"/>
      <c r="RPD384" s="63"/>
      <c r="RPE384" s="63"/>
      <c r="RPF384" s="63"/>
      <c r="RPG384" s="63"/>
      <c r="RPH384" s="63"/>
      <c r="RPI384" s="63"/>
      <c r="RPJ384" s="63"/>
      <c r="RPK384" s="63"/>
      <c r="RPL384" s="63"/>
      <c r="RPM384" s="63"/>
      <c r="RPN384" s="63"/>
      <c r="RPO384" s="63"/>
      <c r="RPP384" s="63"/>
      <c r="RPQ384" s="63"/>
      <c r="RPR384" s="63"/>
      <c r="RPS384" s="63"/>
      <c r="RPT384" s="63"/>
      <c r="RPU384" s="63"/>
      <c r="RPV384" s="63"/>
      <c r="RPW384" s="63"/>
      <c r="RPX384" s="63"/>
      <c r="RPY384" s="63"/>
      <c r="RPZ384" s="63"/>
      <c r="RQA384" s="63"/>
      <c r="RQB384" s="63"/>
      <c r="RQC384" s="63"/>
      <c r="RQD384" s="63"/>
      <c r="RQE384" s="63"/>
      <c r="RQF384" s="63"/>
      <c r="RQG384" s="63"/>
      <c r="RQH384" s="63"/>
      <c r="RQI384" s="63"/>
      <c r="RQJ384" s="63"/>
      <c r="RQK384" s="63"/>
      <c r="RQL384" s="63"/>
      <c r="RQM384" s="63"/>
      <c r="RQN384" s="63"/>
      <c r="RQO384" s="63"/>
      <c r="RQP384" s="63"/>
      <c r="RQQ384" s="63"/>
      <c r="RQR384" s="63"/>
      <c r="RQS384" s="63"/>
      <c r="RQT384" s="63"/>
      <c r="RQU384" s="63"/>
      <c r="RQV384" s="63"/>
      <c r="RQW384" s="63"/>
      <c r="RQX384" s="63"/>
      <c r="RQY384" s="63"/>
      <c r="RQZ384" s="63"/>
      <c r="RRA384" s="63"/>
      <c r="RRB384" s="63"/>
      <c r="RRC384" s="63"/>
      <c r="RRD384" s="63"/>
      <c r="RRE384" s="63"/>
      <c r="RRF384" s="63"/>
      <c r="RRG384" s="63"/>
      <c r="RRH384" s="63"/>
      <c r="RRI384" s="63"/>
      <c r="RRJ384" s="63"/>
      <c r="RRK384" s="63"/>
      <c r="RRL384" s="63"/>
      <c r="RRM384" s="63"/>
      <c r="RRN384" s="63"/>
      <c r="RRO384" s="63"/>
      <c r="RRP384" s="63"/>
      <c r="RRQ384" s="63"/>
      <c r="RRR384" s="63"/>
      <c r="RRS384" s="63"/>
      <c r="RRT384" s="63"/>
      <c r="RRU384" s="63"/>
      <c r="RRV384" s="63"/>
      <c r="RRW384" s="63"/>
      <c r="RRX384" s="63"/>
      <c r="RRY384" s="63"/>
      <c r="RRZ384" s="63"/>
      <c r="RSA384" s="63"/>
      <c r="RSB384" s="63"/>
      <c r="RSC384" s="63"/>
      <c r="RSD384" s="63"/>
      <c r="RSE384" s="63"/>
      <c r="RSF384" s="63"/>
      <c r="RSG384" s="63"/>
      <c r="RSH384" s="63"/>
      <c r="RSI384" s="63"/>
      <c r="RSJ384" s="63"/>
      <c r="RSK384" s="63"/>
      <c r="RSL384" s="63"/>
      <c r="RSM384" s="63"/>
      <c r="RSN384" s="63"/>
      <c r="RSO384" s="63"/>
      <c r="RSP384" s="63"/>
      <c r="RSQ384" s="63"/>
      <c r="RSR384" s="63"/>
      <c r="RSS384" s="63"/>
      <c r="RST384" s="63"/>
      <c r="RSU384" s="63"/>
      <c r="RSV384" s="63"/>
      <c r="RSW384" s="63"/>
      <c r="RSX384" s="63"/>
      <c r="RSY384" s="63"/>
      <c r="RSZ384" s="63"/>
      <c r="RTA384" s="63"/>
      <c r="RTB384" s="63"/>
      <c r="RTC384" s="63"/>
      <c r="RTD384" s="63"/>
      <c r="RTE384" s="63"/>
      <c r="RTF384" s="63"/>
      <c r="RTG384" s="63"/>
      <c r="RTH384" s="63"/>
      <c r="RTI384" s="63"/>
      <c r="RTJ384" s="63"/>
      <c r="RTK384" s="63"/>
      <c r="RTL384" s="63"/>
      <c r="RTM384" s="63"/>
      <c r="RTN384" s="63"/>
      <c r="RTO384" s="63"/>
      <c r="RTP384" s="63"/>
      <c r="RTQ384" s="63"/>
      <c r="RTR384" s="63"/>
      <c r="RTS384" s="63"/>
      <c r="RTT384" s="63"/>
      <c r="RTU384" s="63"/>
      <c r="RTV384" s="63"/>
      <c r="RTW384" s="63"/>
      <c r="RTX384" s="63"/>
      <c r="RTY384" s="63"/>
      <c r="RTZ384" s="63"/>
      <c r="RUA384" s="63"/>
      <c r="RUB384" s="63"/>
      <c r="RUC384" s="63"/>
      <c r="RUD384" s="63"/>
      <c r="RUE384" s="63"/>
      <c r="RUF384" s="63"/>
      <c r="RUG384" s="63"/>
      <c r="RUH384" s="63"/>
      <c r="RUI384" s="63"/>
      <c r="RUJ384" s="63"/>
      <c r="RUK384" s="63"/>
      <c r="RUL384" s="63"/>
      <c r="RUM384" s="63"/>
      <c r="RUN384" s="63"/>
      <c r="RUO384" s="63"/>
      <c r="RUP384" s="63"/>
      <c r="RUQ384" s="63"/>
      <c r="RUR384" s="63"/>
      <c r="RUS384" s="63"/>
      <c r="RUT384" s="63"/>
      <c r="RUU384" s="63"/>
      <c r="RUV384" s="63"/>
      <c r="RUW384" s="63"/>
      <c r="RUX384" s="63"/>
      <c r="RUY384" s="63"/>
      <c r="RUZ384" s="63"/>
      <c r="RVA384" s="63"/>
      <c r="RVB384" s="63"/>
      <c r="RVC384" s="63"/>
      <c r="RVD384" s="63"/>
      <c r="RVE384" s="63"/>
      <c r="RVF384" s="63"/>
      <c r="RVG384" s="63"/>
      <c r="RVH384" s="63"/>
      <c r="RVI384" s="63"/>
      <c r="RVJ384" s="63"/>
      <c r="RVK384" s="63"/>
      <c r="RVL384" s="63"/>
      <c r="RVM384" s="63"/>
      <c r="RVN384" s="63"/>
      <c r="RVO384" s="63"/>
      <c r="RVP384" s="63"/>
      <c r="RVQ384" s="63"/>
      <c r="RVR384" s="63"/>
      <c r="RVS384" s="63"/>
      <c r="RVT384" s="63"/>
      <c r="RVU384" s="63"/>
      <c r="RVV384" s="63"/>
      <c r="RVW384" s="63"/>
      <c r="RVX384" s="63"/>
      <c r="RVY384" s="63"/>
      <c r="RVZ384" s="63"/>
      <c r="RWA384" s="63"/>
      <c r="RWB384" s="63"/>
      <c r="RWC384" s="63"/>
      <c r="RWD384" s="63"/>
      <c r="RWE384" s="63"/>
      <c r="RWF384" s="63"/>
      <c r="RWG384" s="63"/>
      <c r="RWH384" s="63"/>
      <c r="RWI384" s="63"/>
      <c r="RWJ384" s="63"/>
      <c r="RWK384" s="63"/>
      <c r="RWL384" s="63"/>
      <c r="RWM384" s="63"/>
      <c r="RWN384" s="63"/>
      <c r="RWO384" s="63"/>
      <c r="RWP384" s="63"/>
      <c r="RWQ384" s="63"/>
      <c r="RWR384" s="63"/>
      <c r="RWS384" s="63"/>
      <c r="RWT384" s="63"/>
      <c r="RWU384" s="63"/>
      <c r="RWV384" s="63"/>
      <c r="RWW384" s="63"/>
      <c r="RWX384" s="63"/>
      <c r="RWY384" s="63"/>
      <c r="RWZ384" s="63"/>
      <c r="RXA384" s="63"/>
      <c r="RXB384" s="63"/>
      <c r="RXC384" s="63"/>
      <c r="RXD384" s="63"/>
      <c r="RXE384" s="63"/>
      <c r="RXF384" s="63"/>
      <c r="RXG384" s="63"/>
      <c r="RXH384" s="63"/>
      <c r="RXI384" s="63"/>
      <c r="RXJ384" s="63"/>
      <c r="RXK384" s="63"/>
      <c r="RXL384" s="63"/>
      <c r="RXM384" s="63"/>
      <c r="RXN384" s="63"/>
      <c r="RXO384" s="63"/>
      <c r="RXP384" s="63"/>
      <c r="RXQ384" s="63"/>
      <c r="RXR384" s="63"/>
      <c r="RXS384" s="63"/>
      <c r="RXT384" s="63"/>
      <c r="RXU384" s="63"/>
      <c r="RXV384" s="63"/>
      <c r="RXW384" s="63"/>
      <c r="RXX384" s="63"/>
      <c r="RXY384" s="63"/>
      <c r="RXZ384" s="63"/>
      <c r="RYA384" s="63"/>
      <c r="RYB384" s="63"/>
      <c r="RYC384" s="63"/>
      <c r="RYD384" s="63"/>
      <c r="RYE384" s="63"/>
      <c r="RYF384" s="63"/>
      <c r="RYG384" s="63"/>
      <c r="RYH384" s="63"/>
      <c r="RYI384" s="63"/>
      <c r="RYJ384" s="63"/>
      <c r="RYK384" s="63"/>
      <c r="RYL384" s="63"/>
      <c r="RYM384" s="63"/>
      <c r="RYN384" s="63"/>
      <c r="RYO384" s="63"/>
      <c r="RYP384" s="63"/>
      <c r="RYQ384" s="63"/>
      <c r="RYR384" s="63"/>
      <c r="RYS384" s="63"/>
      <c r="RYT384" s="63"/>
      <c r="RYU384" s="63"/>
      <c r="RYV384" s="63"/>
      <c r="RYW384" s="63"/>
      <c r="RYX384" s="63"/>
      <c r="RYY384" s="63"/>
      <c r="RYZ384" s="63"/>
      <c r="RZA384" s="63"/>
      <c r="RZB384" s="63"/>
      <c r="RZC384" s="63"/>
      <c r="RZD384" s="63"/>
      <c r="RZE384" s="63"/>
      <c r="RZF384" s="63"/>
      <c r="RZG384" s="63"/>
      <c r="RZH384" s="63"/>
      <c r="RZI384" s="63"/>
      <c r="RZJ384" s="63"/>
      <c r="RZK384" s="63"/>
      <c r="RZL384" s="63"/>
      <c r="RZM384" s="63"/>
      <c r="RZN384" s="63"/>
      <c r="RZO384" s="63"/>
      <c r="RZP384" s="63"/>
      <c r="RZQ384" s="63"/>
      <c r="RZR384" s="63"/>
      <c r="RZS384" s="63"/>
      <c r="RZT384" s="63"/>
      <c r="RZU384" s="63"/>
      <c r="RZV384" s="63"/>
      <c r="RZW384" s="63"/>
      <c r="RZX384" s="63"/>
      <c r="RZY384" s="63"/>
      <c r="RZZ384" s="63"/>
      <c r="SAA384" s="63"/>
      <c r="SAB384" s="63"/>
      <c r="SAC384" s="63"/>
      <c r="SAD384" s="63"/>
      <c r="SAE384" s="63"/>
      <c r="SAF384" s="63"/>
      <c r="SAG384" s="63"/>
      <c r="SAH384" s="63"/>
      <c r="SAI384" s="63"/>
      <c r="SAJ384" s="63"/>
      <c r="SAK384" s="63"/>
      <c r="SAL384" s="63"/>
      <c r="SAM384" s="63"/>
      <c r="SAN384" s="63"/>
      <c r="SAO384" s="63"/>
      <c r="SAP384" s="63"/>
      <c r="SAQ384" s="63"/>
      <c r="SAR384" s="63"/>
      <c r="SAS384" s="63"/>
      <c r="SAT384" s="63"/>
      <c r="SAU384" s="63"/>
      <c r="SAV384" s="63"/>
      <c r="SAW384" s="63"/>
      <c r="SAX384" s="63"/>
      <c r="SAY384" s="63"/>
      <c r="SAZ384" s="63"/>
      <c r="SBA384" s="63"/>
      <c r="SBB384" s="63"/>
      <c r="SBC384" s="63"/>
      <c r="SBD384" s="63"/>
      <c r="SBE384" s="63"/>
      <c r="SBF384" s="63"/>
      <c r="SBG384" s="63"/>
      <c r="SBH384" s="63"/>
      <c r="SBI384" s="63"/>
      <c r="SBJ384" s="63"/>
      <c r="SBK384" s="63"/>
      <c r="SBL384" s="63"/>
      <c r="SBM384" s="63"/>
      <c r="SBN384" s="63"/>
      <c r="SBO384" s="63"/>
      <c r="SBP384" s="63"/>
      <c r="SBQ384" s="63"/>
      <c r="SBR384" s="63"/>
      <c r="SBS384" s="63"/>
      <c r="SBT384" s="63"/>
      <c r="SBU384" s="63"/>
      <c r="SBV384" s="63"/>
      <c r="SBW384" s="63"/>
      <c r="SBX384" s="63"/>
      <c r="SBY384" s="63"/>
      <c r="SBZ384" s="63"/>
      <c r="SCA384" s="63"/>
      <c r="SCB384" s="63"/>
      <c r="SCC384" s="63"/>
      <c r="SCD384" s="63"/>
      <c r="SCE384" s="63"/>
      <c r="SCF384" s="63"/>
      <c r="SCG384" s="63"/>
      <c r="SCH384" s="63"/>
      <c r="SCI384" s="63"/>
      <c r="SCJ384" s="63"/>
      <c r="SCK384" s="63"/>
      <c r="SCL384" s="63"/>
      <c r="SCM384" s="63"/>
      <c r="SCN384" s="63"/>
      <c r="SCO384" s="63"/>
      <c r="SCP384" s="63"/>
      <c r="SCQ384" s="63"/>
      <c r="SCR384" s="63"/>
      <c r="SCS384" s="63"/>
      <c r="SCT384" s="63"/>
      <c r="SCU384" s="63"/>
      <c r="SCV384" s="63"/>
      <c r="SCW384" s="63"/>
      <c r="SCX384" s="63"/>
      <c r="SCY384" s="63"/>
      <c r="SCZ384" s="63"/>
      <c r="SDA384" s="63"/>
      <c r="SDB384" s="63"/>
      <c r="SDC384" s="63"/>
      <c r="SDD384" s="63"/>
      <c r="SDE384" s="63"/>
      <c r="SDF384" s="63"/>
      <c r="SDG384" s="63"/>
      <c r="SDH384" s="63"/>
      <c r="SDI384" s="63"/>
      <c r="SDJ384" s="63"/>
      <c r="SDK384" s="63"/>
      <c r="SDL384" s="63"/>
      <c r="SDM384" s="63"/>
      <c r="SDN384" s="63"/>
      <c r="SDO384" s="63"/>
      <c r="SDP384" s="63"/>
      <c r="SDQ384" s="63"/>
      <c r="SDR384" s="63"/>
      <c r="SDS384" s="63"/>
      <c r="SDT384" s="63"/>
      <c r="SDU384" s="63"/>
      <c r="SDV384" s="63"/>
      <c r="SDW384" s="63"/>
      <c r="SDX384" s="63"/>
      <c r="SDY384" s="63"/>
      <c r="SDZ384" s="63"/>
      <c r="SEA384" s="63"/>
      <c r="SEB384" s="63"/>
      <c r="SEC384" s="63"/>
      <c r="SED384" s="63"/>
      <c r="SEE384" s="63"/>
      <c r="SEF384" s="63"/>
      <c r="SEG384" s="63"/>
      <c r="SEH384" s="63"/>
      <c r="SEI384" s="63"/>
      <c r="SEJ384" s="63"/>
      <c r="SEK384" s="63"/>
      <c r="SEL384" s="63"/>
      <c r="SEM384" s="63"/>
      <c r="SEN384" s="63"/>
      <c r="SEO384" s="63"/>
      <c r="SEP384" s="63"/>
      <c r="SEQ384" s="63"/>
      <c r="SER384" s="63"/>
      <c r="SES384" s="63"/>
      <c r="SET384" s="63"/>
      <c r="SEU384" s="63"/>
      <c r="SEV384" s="63"/>
      <c r="SEW384" s="63"/>
      <c r="SEX384" s="63"/>
      <c r="SEY384" s="63"/>
      <c r="SEZ384" s="63"/>
      <c r="SFA384" s="63"/>
      <c r="SFB384" s="63"/>
      <c r="SFC384" s="63"/>
      <c r="SFD384" s="63"/>
      <c r="SFE384" s="63"/>
      <c r="SFF384" s="63"/>
      <c r="SFG384" s="63"/>
      <c r="SFH384" s="63"/>
      <c r="SFI384" s="63"/>
      <c r="SFJ384" s="63"/>
      <c r="SFK384" s="63"/>
      <c r="SFL384" s="63"/>
      <c r="SFM384" s="63"/>
      <c r="SFN384" s="63"/>
      <c r="SFO384" s="63"/>
      <c r="SFP384" s="63"/>
      <c r="SFQ384" s="63"/>
      <c r="SFR384" s="63"/>
      <c r="SFS384" s="63"/>
      <c r="SFT384" s="63"/>
      <c r="SFU384" s="63"/>
      <c r="SFV384" s="63"/>
      <c r="SFW384" s="63"/>
      <c r="SFX384" s="63"/>
      <c r="SFY384" s="63"/>
      <c r="SFZ384" s="63"/>
      <c r="SGA384" s="63"/>
      <c r="SGB384" s="63"/>
      <c r="SGC384" s="63"/>
      <c r="SGD384" s="63"/>
      <c r="SGE384" s="63"/>
      <c r="SGF384" s="63"/>
      <c r="SGG384" s="63"/>
      <c r="SGH384" s="63"/>
      <c r="SGI384" s="63"/>
      <c r="SGJ384" s="63"/>
      <c r="SGK384" s="63"/>
      <c r="SGL384" s="63"/>
      <c r="SGM384" s="63"/>
      <c r="SGN384" s="63"/>
      <c r="SGO384" s="63"/>
      <c r="SGP384" s="63"/>
      <c r="SGQ384" s="63"/>
      <c r="SGR384" s="63"/>
      <c r="SGS384" s="63"/>
      <c r="SGT384" s="63"/>
      <c r="SGU384" s="63"/>
      <c r="SGV384" s="63"/>
      <c r="SGW384" s="63"/>
      <c r="SGX384" s="63"/>
      <c r="SGY384" s="63"/>
      <c r="SGZ384" s="63"/>
      <c r="SHA384" s="63"/>
      <c r="SHB384" s="63"/>
      <c r="SHC384" s="63"/>
      <c r="SHD384" s="63"/>
      <c r="SHE384" s="63"/>
      <c r="SHF384" s="63"/>
      <c r="SHG384" s="63"/>
      <c r="SHH384" s="63"/>
      <c r="SHI384" s="63"/>
      <c r="SHJ384" s="63"/>
      <c r="SHK384" s="63"/>
      <c r="SHL384" s="63"/>
      <c r="SHM384" s="63"/>
      <c r="SHN384" s="63"/>
      <c r="SHO384" s="63"/>
      <c r="SHP384" s="63"/>
      <c r="SHQ384" s="63"/>
      <c r="SHR384" s="63"/>
      <c r="SHS384" s="63"/>
      <c r="SHT384" s="63"/>
      <c r="SHU384" s="63"/>
      <c r="SHV384" s="63"/>
      <c r="SHW384" s="63"/>
      <c r="SHX384" s="63"/>
      <c r="SHY384" s="63"/>
      <c r="SHZ384" s="63"/>
      <c r="SIA384" s="63"/>
      <c r="SIB384" s="63"/>
      <c r="SIC384" s="63"/>
      <c r="SID384" s="63"/>
      <c r="SIE384" s="63"/>
      <c r="SIF384" s="63"/>
      <c r="SIG384" s="63"/>
      <c r="SIH384" s="63"/>
      <c r="SII384" s="63"/>
      <c r="SIJ384" s="63"/>
      <c r="SIK384" s="63"/>
      <c r="SIL384" s="63"/>
      <c r="SIM384" s="63"/>
      <c r="SIN384" s="63"/>
      <c r="SIO384" s="63"/>
      <c r="SIP384" s="63"/>
      <c r="SIQ384" s="63"/>
      <c r="SIR384" s="63"/>
      <c r="SIS384" s="63"/>
      <c r="SIT384" s="63"/>
      <c r="SIU384" s="63"/>
      <c r="SIV384" s="63"/>
      <c r="SIW384" s="63"/>
      <c r="SIX384" s="63"/>
      <c r="SIY384" s="63"/>
      <c r="SIZ384" s="63"/>
      <c r="SJA384" s="63"/>
      <c r="SJB384" s="63"/>
      <c r="SJC384" s="63"/>
      <c r="SJD384" s="63"/>
      <c r="SJE384" s="63"/>
      <c r="SJF384" s="63"/>
      <c r="SJG384" s="63"/>
      <c r="SJH384" s="63"/>
      <c r="SJI384" s="63"/>
      <c r="SJJ384" s="63"/>
      <c r="SJK384" s="63"/>
      <c r="SJL384" s="63"/>
      <c r="SJM384" s="63"/>
      <c r="SJN384" s="63"/>
      <c r="SJO384" s="63"/>
      <c r="SJP384" s="63"/>
      <c r="SJQ384" s="63"/>
      <c r="SJR384" s="63"/>
      <c r="SJS384" s="63"/>
      <c r="SJT384" s="63"/>
      <c r="SJU384" s="63"/>
      <c r="SJV384" s="63"/>
      <c r="SJW384" s="63"/>
      <c r="SJX384" s="63"/>
      <c r="SJY384" s="63"/>
      <c r="SJZ384" s="63"/>
      <c r="SKA384" s="63"/>
      <c r="SKB384" s="63"/>
      <c r="SKC384" s="63"/>
      <c r="SKD384" s="63"/>
      <c r="SKE384" s="63"/>
      <c r="SKF384" s="63"/>
      <c r="SKG384" s="63"/>
      <c r="SKH384" s="63"/>
      <c r="SKI384" s="63"/>
      <c r="SKJ384" s="63"/>
      <c r="SKK384" s="63"/>
      <c r="SKL384" s="63"/>
      <c r="SKM384" s="63"/>
      <c r="SKN384" s="63"/>
      <c r="SKO384" s="63"/>
      <c r="SKP384" s="63"/>
      <c r="SKQ384" s="63"/>
      <c r="SKR384" s="63"/>
      <c r="SKS384" s="63"/>
      <c r="SKT384" s="63"/>
      <c r="SKU384" s="63"/>
      <c r="SKV384" s="63"/>
      <c r="SKW384" s="63"/>
      <c r="SKX384" s="63"/>
      <c r="SKY384" s="63"/>
      <c r="SKZ384" s="63"/>
      <c r="SLA384" s="63"/>
      <c r="SLB384" s="63"/>
      <c r="SLC384" s="63"/>
      <c r="SLD384" s="63"/>
      <c r="SLE384" s="63"/>
      <c r="SLF384" s="63"/>
      <c r="SLG384" s="63"/>
      <c r="SLH384" s="63"/>
      <c r="SLI384" s="63"/>
      <c r="SLJ384" s="63"/>
      <c r="SLK384" s="63"/>
      <c r="SLL384" s="63"/>
      <c r="SLM384" s="63"/>
      <c r="SLN384" s="63"/>
      <c r="SLO384" s="63"/>
      <c r="SLP384" s="63"/>
      <c r="SLQ384" s="63"/>
      <c r="SLR384" s="63"/>
      <c r="SLS384" s="63"/>
      <c r="SLT384" s="63"/>
      <c r="SLU384" s="63"/>
      <c r="SLV384" s="63"/>
      <c r="SLW384" s="63"/>
      <c r="SLX384" s="63"/>
      <c r="SLY384" s="63"/>
      <c r="SLZ384" s="63"/>
      <c r="SMA384" s="63"/>
      <c r="SMB384" s="63"/>
      <c r="SMC384" s="63"/>
      <c r="SMD384" s="63"/>
      <c r="SME384" s="63"/>
      <c r="SMF384" s="63"/>
      <c r="SMG384" s="63"/>
      <c r="SMH384" s="63"/>
      <c r="SMI384" s="63"/>
      <c r="SMJ384" s="63"/>
      <c r="SMK384" s="63"/>
      <c r="SML384" s="63"/>
      <c r="SMM384" s="63"/>
      <c r="SMN384" s="63"/>
      <c r="SMO384" s="63"/>
      <c r="SMP384" s="63"/>
      <c r="SMQ384" s="63"/>
      <c r="SMR384" s="63"/>
      <c r="SMS384" s="63"/>
      <c r="SMT384" s="63"/>
      <c r="SMU384" s="63"/>
      <c r="SMV384" s="63"/>
      <c r="SMW384" s="63"/>
      <c r="SMX384" s="63"/>
      <c r="SMY384" s="63"/>
      <c r="SMZ384" s="63"/>
      <c r="SNA384" s="63"/>
      <c r="SNB384" s="63"/>
      <c r="SNC384" s="63"/>
      <c r="SND384" s="63"/>
      <c r="SNE384" s="63"/>
      <c r="SNF384" s="63"/>
      <c r="SNG384" s="63"/>
      <c r="SNH384" s="63"/>
      <c r="SNI384" s="63"/>
      <c r="SNJ384" s="63"/>
      <c r="SNK384" s="63"/>
      <c r="SNL384" s="63"/>
      <c r="SNM384" s="63"/>
      <c r="SNN384" s="63"/>
      <c r="SNO384" s="63"/>
      <c r="SNP384" s="63"/>
      <c r="SNQ384" s="63"/>
      <c r="SNR384" s="63"/>
      <c r="SNS384" s="63"/>
      <c r="SNT384" s="63"/>
      <c r="SNU384" s="63"/>
      <c r="SNV384" s="63"/>
      <c r="SNW384" s="63"/>
      <c r="SNX384" s="63"/>
      <c r="SNY384" s="63"/>
      <c r="SNZ384" s="63"/>
      <c r="SOA384" s="63"/>
      <c r="SOB384" s="63"/>
      <c r="SOC384" s="63"/>
      <c r="SOD384" s="63"/>
      <c r="SOE384" s="63"/>
      <c r="SOF384" s="63"/>
      <c r="SOG384" s="63"/>
      <c r="SOH384" s="63"/>
      <c r="SOI384" s="63"/>
      <c r="SOJ384" s="63"/>
      <c r="SOK384" s="63"/>
      <c r="SOL384" s="63"/>
      <c r="SOM384" s="63"/>
      <c r="SON384" s="63"/>
      <c r="SOO384" s="63"/>
      <c r="SOP384" s="63"/>
      <c r="SOQ384" s="63"/>
      <c r="SOR384" s="63"/>
      <c r="SOS384" s="63"/>
      <c r="SOT384" s="63"/>
      <c r="SOU384" s="63"/>
      <c r="SOV384" s="63"/>
      <c r="SOW384" s="63"/>
      <c r="SOX384" s="63"/>
      <c r="SOY384" s="63"/>
      <c r="SOZ384" s="63"/>
      <c r="SPA384" s="63"/>
      <c r="SPB384" s="63"/>
      <c r="SPC384" s="63"/>
      <c r="SPD384" s="63"/>
      <c r="SPE384" s="63"/>
      <c r="SPF384" s="63"/>
      <c r="SPG384" s="63"/>
      <c r="SPH384" s="63"/>
      <c r="SPI384" s="63"/>
      <c r="SPJ384" s="63"/>
      <c r="SPK384" s="63"/>
      <c r="SPL384" s="63"/>
      <c r="SPM384" s="63"/>
      <c r="SPN384" s="63"/>
      <c r="SPO384" s="63"/>
      <c r="SPP384" s="63"/>
      <c r="SPQ384" s="63"/>
      <c r="SPR384" s="63"/>
      <c r="SPS384" s="63"/>
      <c r="SPT384" s="63"/>
      <c r="SPU384" s="63"/>
      <c r="SPV384" s="63"/>
      <c r="SPW384" s="63"/>
      <c r="SPX384" s="63"/>
      <c r="SPY384" s="63"/>
      <c r="SPZ384" s="63"/>
      <c r="SQA384" s="63"/>
      <c r="SQB384" s="63"/>
      <c r="SQC384" s="63"/>
      <c r="SQD384" s="63"/>
      <c r="SQE384" s="63"/>
      <c r="SQF384" s="63"/>
      <c r="SQG384" s="63"/>
      <c r="SQH384" s="63"/>
      <c r="SQI384" s="63"/>
      <c r="SQJ384" s="63"/>
      <c r="SQK384" s="63"/>
      <c r="SQL384" s="63"/>
      <c r="SQM384" s="63"/>
      <c r="SQN384" s="63"/>
      <c r="SQO384" s="63"/>
      <c r="SQP384" s="63"/>
      <c r="SQQ384" s="63"/>
      <c r="SQR384" s="63"/>
      <c r="SQS384" s="63"/>
      <c r="SQT384" s="63"/>
      <c r="SQU384" s="63"/>
      <c r="SQV384" s="63"/>
      <c r="SQW384" s="63"/>
      <c r="SQX384" s="63"/>
      <c r="SQY384" s="63"/>
      <c r="SQZ384" s="63"/>
      <c r="SRA384" s="63"/>
      <c r="SRB384" s="63"/>
      <c r="SRC384" s="63"/>
      <c r="SRD384" s="63"/>
      <c r="SRE384" s="63"/>
      <c r="SRF384" s="63"/>
      <c r="SRG384" s="63"/>
      <c r="SRH384" s="63"/>
      <c r="SRI384" s="63"/>
      <c r="SRJ384" s="63"/>
      <c r="SRK384" s="63"/>
      <c r="SRL384" s="63"/>
      <c r="SRM384" s="63"/>
      <c r="SRN384" s="63"/>
      <c r="SRO384" s="63"/>
      <c r="SRP384" s="63"/>
      <c r="SRQ384" s="63"/>
      <c r="SRR384" s="63"/>
      <c r="SRS384" s="63"/>
      <c r="SRT384" s="63"/>
      <c r="SRU384" s="63"/>
      <c r="SRV384" s="63"/>
      <c r="SRW384" s="63"/>
      <c r="SRX384" s="63"/>
      <c r="SRY384" s="63"/>
      <c r="SRZ384" s="63"/>
      <c r="SSA384" s="63"/>
      <c r="SSB384" s="63"/>
      <c r="SSC384" s="63"/>
      <c r="SSD384" s="63"/>
      <c r="SSE384" s="63"/>
      <c r="SSF384" s="63"/>
      <c r="SSG384" s="63"/>
      <c r="SSH384" s="63"/>
      <c r="SSI384" s="63"/>
      <c r="SSJ384" s="63"/>
      <c r="SSK384" s="63"/>
      <c r="SSL384" s="63"/>
      <c r="SSM384" s="63"/>
      <c r="SSN384" s="63"/>
      <c r="SSO384" s="63"/>
      <c r="SSP384" s="63"/>
      <c r="SSQ384" s="63"/>
      <c r="SSR384" s="63"/>
      <c r="SSS384" s="63"/>
      <c r="SST384" s="63"/>
      <c r="SSU384" s="63"/>
      <c r="SSV384" s="63"/>
      <c r="SSW384" s="63"/>
      <c r="SSX384" s="63"/>
      <c r="SSY384" s="63"/>
      <c r="SSZ384" s="63"/>
      <c r="STA384" s="63"/>
      <c r="STB384" s="63"/>
      <c r="STC384" s="63"/>
      <c r="STD384" s="63"/>
      <c r="STE384" s="63"/>
      <c r="STF384" s="63"/>
      <c r="STG384" s="63"/>
      <c r="STH384" s="63"/>
      <c r="STI384" s="63"/>
      <c r="STJ384" s="63"/>
      <c r="STK384" s="63"/>
      <c r="STL384" s="63"/>
      <c r="STM384" s="63"/>
      <c r="STN384" s="63"/>
      <c r="STO384" s="63"/>
      <c r="STP384" s="63"/>
      <c r="STQ384" s="63"/>
      <c r="STR384" s="63"/>
      <c r="STS384" s="63"/>
      <c r="STT384" s="63"/>
      <c r="STU384" s="63"/>
      <c r="STV384" s="63"/>
      <c r="STW384" s="63"/>
      <c r="STX384" s="63"/>
      <c r="STY384" s="63"/>
      <c r="STZ384" s="63"/>
      <c r="SUA384" s="63"/>
      <c r="SUB384" s="63"/>
      <c r="SUC384" s="63"/>
      <c r="SUD384" s="63"/>
      <c r="SUE384" s="63"/>
      <c r="SUF384" s="63"/>
      <c r="SUG384" s="63"/>
      <c r="SUH384" s="63"/>
      <c r="SUI384" s="63"/>
      <c r="SUJ384" s="63"/>
      <c r="SUK384" s="63"/>
      <c r="SUL384" s="63"/>
      <c r="SUM384" s="63"/>
      <c r="SUN384" s="63"/>
      <c r="SUO384" s="63"/>
      <c r="SUP384" s="63"/>
      <c r="SUQ384" s="63"/>
      <c r="SUR384" s="63"/>
      <c r="SUS384" s="63"/>
      <c r="SUT384" s="63"/>
      <c r="SUU384" s="63"/>
      <c r="SUV384" s="63"/>
      <c r="SUW384" s="63"/>
      <c r="SUX384" s="63"/>
      <c r="SUY384" s="63"/>
      <c r="SUZ384" s="63"/>
      <c r="SVA384" s="63"/>
      <c r="SVB384" s="63"/>
      <c r="SVC384" s="63"/>
      <c r="SVD384" s="63"/>
      <c r="SVE384" s="63"/>
      <c r="SVF384" s="63"/>
      <c r="SVG384" s="63"/>
      <c r="SVH384" s="63"/>
      <c r="SVI384" s="63"/>
      <c r="SVJ384" s="63"/>
      <c r="SVK384" s="63"/>
      <c r="SVL384" s="63"/>
      <c r="SVM384" s="63"/>
      <c r="SVN384" s="63"/>
      <c r="SVO384" s="63"/>
      <c r="SVP384" s="63"/>
      <c r="SVQ384" s="63"/>
      <c r="SVR384" s="63"/>
      <c r="SVS384" s="63"/>
      <c r="SVT384" s="63"/>
      <c r="SVU384" s="63"/>
      <c r="SVV384" s="63"/>
      <c r="SVW384" s="63"/>
      <c r="SVX384" s="63"/>
      <c r="SVY384" s="63"/>
      <c r="SVZ384" s="63"/>
      <c r="SWA384" s="63"/>
      <c r="SWB384" s="63"/>
      <c r="SWC384" s="63"/>
      <c r="SWD384" s="63"/>
      <c r="SWE384" s="63"/>
      <c r="SWF384" s="63"/>
      <c r="SWG384" s="63"/>
      <c r="SWH384" s="63"/>
      <c r="SWI384" s="63"/>
      <c r="SWJ384" s="63"/>
      <c r="SWK384" s="63"/>
      <c r="SWL384" s="63"/>
      <c r="SWM384" s="63"/>
      <c r="SWN384" s="63"/>
      <c r="SWO384" s="63"/>
      <c r="SWP384" s="63"/>
      <c r="SWQ384" s="63"/>
      <c r="SWR384" s="63"/>
      <c r="SWS384" s="63"/>
      <c r="SWT384" s="63"/>
      <c r="SWU384" s="63"/>
      <c r="SWV384" s="63"/>
      <c r="SWW384" s="63"/>
      <c r="SWX384" s="63"/>
      <c r="SWY384" s="63"/>
      <c r="SWZ384" s="63"/>
      <c r="SXA384" s="63"/>
      <c r="SXB384" s="63"/>
      <c r="SXC384" s="63"/>
      <c r="SXD384" s="63"/>
      <c r="SXE384" s="63"/>
      <c r="SXF384" s="63"/>
      <c r="SXG384" s="63"/>
      <c r="SXH384" s="63"/>
      <c r="SXI384" s="63"/>
      <c r="SXJ384" s="63"/>
      <c r="SXK384" s="63"/>
      <c r="SXL384" s="63"/>
      <c r="SXM384" s="63"/>
      <c r="SXN384" s="63"/>
      <c r="SXO384" s="63"/>
      <c r="SXP384" s="63"/>
      <c r="SXQ384" s="63"/>
      <c r="SXR384" s="63"/>
      <c r="SXS384" s="63"/>
      <c r="SXT384" s="63"/>
      <c r="SXU384" s="63"/>
      <c r="SXV384" s="63"/>
      <c r="SXW384" s="63"/>
      <c r="SXX384" s="63"/>
      <c r="SXY384" s="63"/>
      <c r="SXZ384" s="63"/>
      <c r="SYA384" s="63"/>
      <c r="SYB384" s="63"/>
      <c r="SYC384" s="63"/>
      <c r="SYD384" s="63"/>
      <c r="SYE384" s="63"/>
      <c r="SYF384" s="63"/>
      <c r="SYG384" s="63"/>
      <c r="SYH384" s="63"/>
      <c r="SYI384" s="63"/>
      <c r="SYJ384" s="63"/>
      <c r="SYK384" s="63"/>
      <c r="SYL384" s="63"/>
      <c r="SYM384" s="63"/>
      <c r="SYN384" s="63"/>
      <c r="SYO384" s="63"/>
      <c r="SYP384" s="63"/>
      <c r="SYQ384" s="63"/>
      <c r="SYR384" s="63"/>
      <c r="SYS384" s="63"/>
      <c r="SYT384" s="63"/>
      <c r="SYU384" s="63"/>
      <c r="SYV384" s="63"/>
      <c r="SYW384" s="63"/>
      <c r="SYX384" s="63"/>
      <c r="SYY384" s="63"/>
      <c r="SYZ384" s="63"/>
      <c r="SZA384" s="63"/>
      <c r="SZB384" s="63"/>
      <c r="SZC384" s="63"/>
      <c r="SZD384" s="63"/>
      <c r="SZE384" s="63"/>
      <c r="SZF384" s="63"/>
      <c r="SZG384" s="63"/>
      <c r="SZH384" s="63"/>
      <c r="SZI384" s="63"/>
      <c r="SZJ384" s="63"/>
      <c r="SZK384" s="63"/>
      <c r="SZL384" s="63"/>
      <c r="SZM384" s="63"/>
      <c r="SZN384" s="63"/>
      <c r="SZO384" s="63"/>
      <c r="SZP384" s="63"/>
      <c r="SZQ384" s="63"/>
      <c r="SZR384" s="63"/>
      <c r="SZS384" s="63"/>
      <c r="SZT384" s="63"/>
      <c r="SZU384" s="63"/>
      <c r="SZV384" s="63"/>
      <c r="SZW384" s="63"/>
      <c r="SZX384" s="63"/>
      <c r="SZY384" s="63"/>
      <c r="SZZ384" s="63"/>
      <c r="TAA384" s="63"/>
      <c r="TAB384" s="63"/>
      <c r="TAC384" s="63"/>
      <c r="TAD384" s="63"/>
      <c r="TAE384" s="63"/>
      <c r="TAF384" s="63"/>
      <c r="TAG384" s="63"/>
      <c r="TAH384" s="63"/>
      <c r="TAI384" s="63"/>
      <c r="TAJ384" s="63"/>
      <c r="TAK384" s="63"/>
      <c r="TAL384" s="63"/>
      <c r="TAM384" s="63"/>
      <c r="TAN384" s="63"/>
      <c r="TAO384" s="63"/>
      <c r="TAP384" s="63"/>
      <c r="TAQ384" s="63"/>
      <c r="TAR384" s="63"/>
      <c r="TAS384" s="63"/>
      <c r="TAT384" s="63"/>
      <c r="TAU384" s="63"/>
      <c r="TAV384" s="63"/>
      <c r="TAW384" s="63"/>
      <c r="TAX384" s="63"/>
      <c r="TAY384" s="63"/>
      <c r="TAZ384" s="63"/>
      <c r="TBA384" s="63"/>
      <c r="TBB384" s="63"/>
      <c r="TBC384" s="63"/>
      <c r="TBD384" s="63"/>
      <c r="TBE384" s="63"/>
      <c r="TBF384" s="63"/>
      <c r="TBG384" s="63"/>
      <c r="TBH384" s="63"/>
      <c r="TBI384" s="63"/>
      <c r="TBJ384" s="63"/>
      <c r="TBK384" s="63"/>
      <c r="TBL384" s="63"/>
      <c r="TBM384" s="63"/>
      <c r="TBN384" s="63"/>
      <c r="TBO384" s="63"/>
      <c r="TBP384" s="63"/>
      <c r="TBQ384" s="63"/>
      <c r="TBR384" s="63"/>
      <c r="TBS384" s="63"/>
      <c r="TBT384" s="63"/>
      <c r="TBU384" s="63"/>
      <c r="TBV384" s="63"/>
      <c r="TBW384" s="63"/>
      <c r="TBX384" s="63"/>
      <c r="TBY384" s="63"/>
      <c r="TBZ384" s="63"/>
      <c r="TCA384" s="63"/>
      <c r="TCB384" s="63"/>
      <c r="TCC384" s="63"/>
      <c r="TCD384" s="63"/>
      <c r="TCE384" s="63"/>
      <c r="TCF384" s="63"/>
      <c r="TCG384" s="63"/>
      <c r="TCH384" s="63"/>
      <c r="TCI384" s="63"/>
      <c r="TCJ384" s="63"/>
      <c r="TCK384" s="63"/>
      <c r="TCL384" s="63"/>
      <c r="TCM384" s="63"/>
      <c r="TCN384" s="63"/>
      <c r="TCO384" s="63"/>
      <c r="TCP384" s="63"/>
      <c r="TCQ384" s="63"/>
      <c r="TCR384" s="63"/>
      <c r="TCS384" s="63"/>
      <c r="TCT384" s="63"/>
      <c r="TCU384" s="63"/>
      <c r="TCV384" s="63"/>
      <c r="TCW384" s="63"/>
      <c r="TCX384" s="63"/>
      <c r="TCY384" s="63"/>
      <c r="TCZ384" s="63"/>
      <c r="TDA384" s="63"/>
      <c r="TDB384" s="63"/>
      <c r="TDC384" s="63"/>
      <c r="TDD384" s="63"/>
      <c r="TDE384" s="63"/>
      <c r="TDF384" s="63"/>
      <c r="TDG384" s="63"/>
      <c r="TDH384" s="63"/>
      <c r="TDI384" s="63"/>
      <c r="TDJ384" s="63"/>
      <c r="TDK384" s="63"/>
      <c r="TDL384" s="63"/>
      <c r="TDM384" s="63"/>
      <c r="TDN384" s="63"/>
      <c r="TDO384" s="63"/>
      <c r="TDP384" s="63"/>
      <c r="TDQ384" s="63"/>
      <c r="TDR384" s="63"/>
      <c r="TDS384" s="63"/>
      <c r="TDT384" s="63"/>
      <c r="TDU384" s="63"/>
      <c r="TDV384" s="63"/>
      <c r="TDW384" s="63"/>
      <c r="TDX384" s="63"/>
      <c r="TDY384" s="63"/>
      <c r="TDZ384" s="63"/>
      <c r="TEA384" s="63"/>
      <c r="TEB384" s="63"/>
      <c r="TEC384" s="63"/>
      <c r="TED384" s="63"/>
      <c r="TEE384" s="63"/>
      <c r="TEF384" s="63"/>
      <c r="TEG384" s="63"/>
      <c r="TEH384" s="63"/>
      <c r="TEI384" s="63"/>
      <c r="TEJ384" s="63"/>
      <c r="TEK384" s="63"/>
      <c r="TEL384" s="63"/>
      <c r="TEM384" s="63"/>
      <c r="TEN384" s="63"/>
      <c r="TEO384" s="63"/>
      <c r="TEP384" s="63"/>
      <c r="TEQ384" s="63"/>
      <c r="TER384" s="63"/>
      <c r="TES384" s="63"/>
      <c r="TET384" s="63"/>
      <c r="TEU384" s="63"/>
      <c r="TEV384" s="63"/>
      <c r="TEW384" s="63"/>
      <c r="TEX384" s="63"/>
      <c r="TEY384" s="63"/>
      <c r="TEZ384" s="63"/>
      <c r="TFA384" s="63"/>
      <c r="TFB384" s="63"/>
      <c r="TFC384" s="63"/>
      <c r="TFD384" s="63"/>
      <c r="TFE384" s="63"/>
      <c r="TFF384" s="63"/>
      <c r="TFG384" s="63"/>
      <c r="TFH384" s="63"/>
      <c r="TFI384" s="63"/>
      <c r="TFJ384" s="63"/>
      <c r="TFK384" s="63"/>
      <c r="TFL384" s="63"/>
      <c r="TFM384" s="63"/>
      <c r="TFN384" s="63"/>
      <c r="TFO384" s="63"/>
      <c r="TFP384" s="63"/>
      <c r="TFQ384" s="63"/>
      <c r="TFR384" s="63"/>
      <c r="TFS384" s="63"/>
      <c r="TFT384" s="63"/>
      <c r="TFU384" s="63"/>
      <c r="TFV384" s="63"/>
      <c r="TFW384" s="63"/>
      <c r="TFX384" s="63"/>
      <c r="TFY384" s="63"/>
      <c r="TFZ384" s="63"/>
      <c r="TGA384" s="63"/>
      <c r="TGB384" s="63"/>
      <c r="TGC384" s="63"/>
      <c r="TGD384" s="63"/>
      <c r="TGE384" s="63"/>
      <c r="TGF384" s="63"/>
      <c r="TGG384" s="63"/>
      <c r="TGH384" s="63"/>
      <c r="TGI384" s="63"/>
      <c r="TGJ384" s="63"/>
      <c r="TGK384" s="63"/>
      <c r="TGL384" s="63"/>
      <c r="TGM384" s="63"/>
      <c r="TGN384" s="63"/>
      <c r="TGO384" s="63"/>
      <c r="TGP384" s="63"/>
      <c r="TGQ384" s="63"/>
      <c r="TGR384" s="63"/>
      <c r="TGS384" s="63"/>
      <c r="TGT384" s="63"/>
      <c r="TGU384" s="63"/>
      <c r="TGV384" s="63"/>
      <c r="TGW384" s="63"/>
      <c r="TGX384" s="63"/>
      <c r="TGY384" s="63"/>
      <c r="TGZ384" s="63"/>
      <c r="THA384" s="63"/>
      <c r="THB384" s="63"/>
      <c r="THC384" s="63"/>
      <c r="THD384" s="63"/>
      <c r="THE384" s="63"/>
      <c r="THF384" s="63"/>
      <c r="THG384" s="63"/>
      <c r="THH384" s="63"/>
      <c r="THI384" s="63"/>
      <c r="THJ384" s="63"/>
      <c r="THK384" s="63"/>
      <c r="THL384" s="63"/>
      <c r="THM384" s="63"/>
      <c r="THN384" s="63"/>
      <c r="THO384" s="63"/>
      <c r="THP384" s="63"/>
      <c r="THQ384" s="63"/>
      <c r="THR384" s="63"/>
      <c r="THS384" s="63"/>
      <c r="THT384" s="63"/>
      <c r="THU384" s="63"/>
      <c r="THV384" s="63"/>
      <c r="THW384" s="63"/>
      <c r="THX384" s="63"/>
      <c r="THY384" s="63"/>
      <c r="THZ384" s="63"/>
      <c r="TIA384" s="63"/>
      <c r="TIB384" s="63"/>
      <c r="TIC384" s="63"/>
      <c r="TID384" s="63"/>
      <c r="TIE384" s="63"/>
      <c r="TIF384" s="63"/>
      <c r="TIG384" s="63"/>
      <c r="TIH384" s="63"/>
      <c r="TII384" s="63"/>
      <c r="TIJ384" s="63"/>
      <c r="TIK384" s="63"/>
      <c r="TIL384" s="63"/>
      <c r="TIM384" s="63"/>
      <c r="TIN384" s="63"/>
      <c r="TIO384" s="63"/>
      <c r="TIP384" s="63"/>
      <c r="TIQ384" s="63"/>
      <c r="TIR384" s="63"/>
      <c r="TIS384" s="63"/>
      <c r="TIT384" s="63"/>
      <c r="TIU384" s="63"/>
      <c r="TIV384" s="63"/>
      <c r="TIW384" s="63"/>
      <c r="TIX384" s="63"/>
      <c r="TIY384" s="63"/>
      <c r="TIZ384" s="63"/>
      <c r="TJA384" s="63"/>
      <c r="TJB384" s="63"/>
      <c r="TJC384" s="63"/>
      <c r="TJD384" s="63"/>
      <c r="TJE384" s="63"/>
      <c r="TJF384" s="63"/>
      <c r="TJG384" s="63"/>
      <c r="TJH384" s="63"/>
      <c r="TJI384" s="63"/>
      <c r="TJJ384" s="63"/>
      <c r="TJK384" s="63"/>
      <c r="TJL384" s="63"/>
      <c r="TJM384" s="63"/>
      <c r="TJN384" s="63"/>
      <c r="TJO384" s="63"/>
      <c r="TJP384" s="63"/>
      <c r="TJQ384" s="63"/>
      <c r="TJR384" s="63"/>
      <c r="TJS384" s="63"/>
      <c r="TJT384" s="63"/>
      <c r="TJU384" s="63"/>
      <c r="TJV384" s="63"/>
      <c r="TJW384" s="63"/>
      <c r="TJX384" s="63"/>
      <c r="TJY384" s="63"/>
      <c r="TJZ384" s="63"/>
      <c r="TKA384" s="63"/>
      <c r="TKB384" s="63"/>
      <c r="TKC384" s="63"/>
      <c r="TKD384" s="63"/>
      <c r="TKE384" s="63"/>
      <c r="TKF384" s="63"/>
      <c r="TKG384" s="63"/>
      <c r="TKH384" s="63"/>
      <c r="TKI384" s="63"/>
      <c r="TKJ384" s="63"/>
      <c r="TKK384" s="63"/>
      <c r="TKL384" s="63"/>
      <c r="TKM384" s="63"/>
      <c r="TKN384" s="63"/>
      <c r="TKO384" s="63"/>
      <c r="TKP384" s="63"/>
      <c r="TKQ384" s="63"/>
      <c r="TKR384" s="63"/>
      <c r="TKS384" s="63"/>
      <c r="TKT384" s="63"/>
      <c r="TKU384" s="63"/>
      <c r="TKV384" s="63"/>
      <c r="TKW384" s="63"/>
      <c r="TKX384" s="63"/>
      <c r="TKY384" s="63"/>
      <c r="TKZ384" s="63"/>
      <c r="TLA384" s="63"/>
      <c r="TLB384" s="63"/>
      <c r="TLC384" s="63"/>
      <c r="TLD384" s="63"/>
      <c r="TLE384" s="63"/>
      <c r="TLF384" s="63"/>
      <c r="TLG384" s="63"/>
      <c r="TLH384" s="63"/>
      <c r="TLI384" s="63"/>
      <c r="TLJ384" s="63"/>
      <c r="TLK384" s="63"/>
      <c r="TLL384" s="63"/>
      <c r="TLM384" s="63"/>
      <c r="TLN384" s="63"/>
      <c r="TLO384" s="63"/>
      <c r="TLP384" s="63"/>
      <c r="TLQ384" s="63"/>
      <c r="TLR384" s="63"/>
      <c r="TLS384" s="63"/>
      <c r="TLT384" s="63"/>
      <c r="TLU384" s="63"/>
      <c r="TLV384" s="63"/>
      <c r="TLW384" s="63"/>
      <c r="TLX384" s="63"/>
      <c r="TLY384" s="63"/>
      <c r="TLZ384" s="63"/>
      <c r="TMA384" s="63"/>
      <c r="TMB384" s="63"/>
      <c r="TMC384" s="63"/>
      <c r="TMD384" s="63"/>
      <c r="TME384" s="63"/>
      <c r="TMF384" s="63"/>
      <c r="TMG384" s="63"/>
      <c r="TMH384" s="63"/>
      <c r="TMI384" s="63"/>
      <c r="TMJ384" s="63"/>
      <c r="TMK384" s="63"/>
      <c r="TML384" s="63"/>
      <c r="TMM384" s="63"/>
      <c r="TMN384" s="63"/>
      <c r="TMO384" s="63"/>
      <c r="TMP384" s="63"/>
      <c r="TMQ384" s="63"/>
      <c r="TMR384" s="63"/>
      <c r="TMS384" s="63"/>
      <c r="TMT384" s="63"/>
      <c r="TMU384" s="63"/>
      <c r="TMV384" s="63"/>
      <c r="TMW384" s="63"/>
      <c r="TMX384" s="63"/>
      <c r="TMY384" s="63"/>
      <c r="TMZ384" s="63"/>
      <c r="TNA384" s="63"/>
      <c r="TNB384" s="63"/>
      <c r="TNC384" s="63"/>
      <c r="TND384" s="63"/>
      <c r="TNE384" s="63"/>
      <c r="TNF384" s="63"/>
      <c r="TNG384" s="63"/>
      <c r="TNH384" s="63"/>
      <c r="TNI384" s="63"/>
      <c r="TNJ384" s="63"/>
      <c r="TNK384" s="63"/>
      <c r="TNL384" s="63"/>
      <c r="TNM384" s="63"/>
      <c r="TNN384" s="63"/>
      <c r="TNO384" s="63"/>
      <c r="TNP384" s="63"/>
      <c r="TNQ384" s="63"/>
      <c r="TNR384" s="63"/>
      <c r="TNS384" s="63"/>
      <c r="TNT384" s="63"/>
      <c r="TNU384" s="63"/>
      <c r="TNV384" s="63"/>
      <c r="TNW384" s="63"/>
      <c r="TNX384" s="63"/>
      <c r="TNY384" s="63"/>
      <c r="TNZ384" s="63"/>
      <c r="TOA384" s="63"/>
      <c r="TOB384" s="63"/>
      <c r="TOC384" s="63"/>
      <c r="TOD384" s="63"/>
      <c r="TOE384" s="63"/>
      <c r="TOF384" s="63"/>
      <c r="TOG384" s="63"/>
      <c r="TOH384" s="63"/>
      <c r="TOI384" s="63"/>
      <c r="TOJ384" s="63"/>
      <c r="TOK384" s="63"/>
      <c r="TOL384" s="63"/>
      <c r="TOM384" s="63"/>
      <c r="TON384" s="63"/>
      <c r="TOO384" s="63"/>
      <c r="TOP384" s="63"/>
      <c r="TOQ384" s="63"/>
      <c r="TOR384" s="63"/>
      <c r="TOS384" s="63"/>
      <c r="TOT384" s="63"/>
      <c r="TOU384" s="63"/>
      <c r="TOV384" s="63"/>
      <c r="TOW384" s="63"/>
      <c r="TOX384" s="63"/>
      <c r="TOY384" s="63"/>
      <c r="TOZ384" s="63"/>
      <c r="TPA384" s="63"/>
      <c r="TPB384" s="63"/>
      <c r="TPC384" s="63"/>
      <c r="TPD384" s="63"/>
      <c r="TPE384" s="63"/>
      <c r="TPF384" s="63"/>
      <c r="TPG384" s="63"/>
      <c r="TPH384" s="63"/>
      <c r="TPI384" s="63"/>
      <c r="TPJ384" s="63"/>
      <c r="TPK384" s="63"/>
      <c r="TPL384" s="63"/>
      <c r="TPM384" s="63"/>
      <c r="TPN384" s="63"/>
      <c r="TPO384" s="63"/>
      <c r="TPP384" s="63"/>
      <c r="TPQ384" s="63"/>
      <c r="TPR384" s="63"/>
      <c r="TPS384" s="63"/>
      <c r="TPT384" s="63"/>
      <c r="TPU384" s="63"/>
      <c r="TPV384" s="63"/>
      <c r="TPW384" s="63"/>
      <c r="TPX384" s="63"/>
      <c r="TPY384" s="63"/>
      <c r="TPZ384" s="63"/>
      <c r="TQA384" s="63"/>
      <c r="TQB384" s="63"/>
      <c r="TQC384" s="63"/>
      <c r="TQD384" s="63"/>
      <c r="TQE384" s="63"/>
      <c r="TQF384" s="63"/>
      <c r="TQG384" s="63"/>
      <c r="TQH384" s="63"/>
      <c r="TQI384" s="63"/>
      <c r="TQJ384" s="63"/>
      <c r="TQK384" s="63"/>
      <c r="TQL384" s="63"/>
      <c r="TQM384" s="63"/>
      <c r="TQN384" s="63"/>
      <c r="TQO384" s="63"/>
      <c r="TQP384" s="63"/>
      <c r="TQQ384" s="63"/>
      <c r="TQR384" s="63"/>
      <c r="TQS384" s="63"/>
      <c r="TQT384" s="63"/>
      <c r="TQU384" s="63"/>
      <c r="TQV384" s="63"/>
      <c r="TQW384" s="63"/>
      <c r="TQX384" s="63"/>
      <c r="TQY384" s="63"/>
      <c r="TQZ384" s="63"/>
      <c r="TRA384" s="63"/>
      <c r="TRB384" s="63"/>
      <c r="TRC384" s="63"/>
      <c r="TRD384" s="63"/>
      <c r="TRE384" s="63"/>
      <c r="TRF384" s="63"/>
      <c r="TRG384" s="63"/>
      <c r="TRH384" s="63"/>
      <c r="TRI384" s="63"/>
      <c r="TRJ384" s="63"/>
      <c r="TRK384" s="63"/>
      <c r="TRL384" s="63"/>
      <c r="TRM384" s="63"/>
      <c r="TRN384" s="63"/>
      <c r="TRO384" s="63"/>
      <c r="TRP384" s="63"/>
      <c r="TRQ384" s="63"/>
      <c r="TRR384" s="63"/>
      <c r="TRS384" s="63"/>
      <c r="TRT384" s="63"/>
      <c r="TRU384" s="63"/>
      <c r="TRV384" s="63"/>
      <c r="TRW384" s="63"/>
      <c r="TRX384" s="63"/>
      <c r="TRY384" s="63"/>
      <c r="TRZ384" s="63"/>
      <c r="TSA384" s="63"/>
      <c r="TSB384" s="63"/>
      <c r="TSC384" s="63"/>
      <c r="TSD384" s="63"/>
      <c r="TSE384" s="63"/>
      <c r="TSF384" s="63"/>
      <c r="TSG384" s="63"/>
      <c r="TSH384" s="63"/>
      <c r="TSI384" s="63"/>
      <c r="TSJ384" s="63"/>
      <c r="TSK384" s="63"/>
      <c r="TSL384" s="63"/>
      <c r="TSM384" s="63"/>
      <c r="TSN384" s="63"/>
      <c r="TSO384" s="63"/>
      <c r="TSP384" s="63"/>
      <c r="TSQ384" s="63"/>
      <c r="TSR384" s="63"/>
      <c r="TSS384" s="63"/>
      <c r="TST384" s="63"/>
      <c r="TSU384" s="63"/>
      <c r="TSV384" s="63"/>
      <c r="TSW384" s="63"/>
      <c r="TSX384" s="63"/>
      <c r="TSY384" s="63"/>
      <c r="TSZ384" s="63"/>
      <c r="TTA384" s="63"/>
      <c r="TTB384" s="63"/>
      <c r="TTC384" s="63"/>
      <c r="TTD384" s="63"/>
      <c r="TTE384" s="63"/>
      <c r="TTF384" s="63"/>
      <c r="TTG384" s="63"/>
      <c r="TTH384" s="63"/>
      <c r="TTI384" s="63"/>
      <c r="TTJ384" s="63"/>
      <c r="TTK384" s="63"/>
      <c r="TTL384" s="63"/>
      <c r="TTM384" s="63"/>
      <c r="TTN384" s="63"/>
      <c r="TTO384" s="63"/>
      <c r="TTP384" s="63"/>
      <c r="TTQ384" s="63"/>
      <c r="TTR384" s="63"/>
      <c r="TTS384" s="63"/>
      <c r="TTT384" s="63"/>
      <c r="TTU384" s="63"/>
      <c r="TTV384" s="63"/>
      <c r="TTW384" s="63"/>
      <c r="TTX384" s="63"/>
      <c r="TTY384" s="63"/>
      <c r="TTZ384" s="63"/>
      <c r="TUA384" s="63"/>
      <c r="TUB384" s="63"/>
      <c r="TUC384" s="63"/>
      <c r="TUD384" s="63"/>
      <c r="TUE384" s="63"/>
      <c r="TUF384" s="63"/>
      <c r="TUG384" s="63"/>
      <c r="TUH384" s="63"/>
      <c r="TUI384" s="63"/>
      <c r="TUJ384" s="63"/>
      <c r="TUK384" s="63"/>
      <c r="TUL384" s="63"/>
      <c r="TUM384" s="63"/>
      <c r="TUN384" s="63"/>
      <c r="TUO384" s="63"/>
      <c r="TUP384" s="63"/>
      <c r="TUQ384" s="63"/>
      <c r="TUR384" s="63"/>
      <c r="TUS384" s="63"/>
      <c r="TUT384" s="63"/>
      <c r="TUU384" s="63"/>
      <c r="TUV384" s="63"/>
      <c r="TUW384" s="63"/>
      <c r="TUX384" s="63"/>
      <c r="TUY384" s="63"/>
      <c r="TUZ384" s="63"/>
      <c r="TVA384" s="63"/>
      <c r="TVB384" s="63"/>
      <c r="TVC384" s="63"/>
      <c r="TVD384" s="63"/>
      <c r="TVE384" s="63"/>
      <c r="TVF384" s="63"/>
      <c r="TVG384" s="63"/>
      <c r="TVH384" s="63"/>
      <c r="TVI384" s="63"/>
      <c r="TVJ384" s="63"/>
      <c r="TVK384" s="63"/>
      <c r="TVL384" s="63"/>
      <c r="TVM384" s="63"/>
      <c r="TVN384" s="63"/>
      <c r="TVO384" s="63"/>
      <c r="TVP384" s="63"/>
      <c r="TVQ384" s="63"/>
      <c r="TVR384" s="63"/>
      <c r="TVS384" s="63"/>
      <c r="TVT384" s="63"/>
      <c r="TVU384" s="63"/>
      <c r="TVV384" s="63"/>
      <c r="TVW384" s="63"/>
      <c r="TVX384" s="63"/>
      <c r="TVY384" s="63"/>
      <c r="TVZ384" s="63"/>
      <c r="TWA384" s="63"/>
      <c r="TWB384" s="63"/>
      <c r="TWC384" s="63"/>
      <c r="TWD384" s="63"/>
      <c r="TWE384" s="63"/>
      <c r="TWF384" s="63"/>
      <c r="TWG384" s="63"/>
      <c r="TWH384" s="63"/>
      <c r="TWI384" s="63"/>
      <c r="TWJ384" s="63"/>
      <c r="TWK384" s="63"/>
      <c r="TWL384" s="63"/>
      <c r="TWM384" s="63"/>
      <c r="TWN384" s="63"/>
      <c r="TWO384" s="63"/>
      <c r="TWP384" s="63"/>
      <c r="TWQ384" s="63"/>
      <c r="TWR384" s="63"/>
      <c r="TWS384" s="63"/>
      <c r="TWT384" s="63"/>
      <c r="TWU384" s="63"/>
      <c r="TWV384" s="63"/>
      <c r="TWW384" s="63"/>
      <c r="TWX384" s="63"/>
      <c r="TWY384" s="63"/>
      <c r="TWZ384" s="63"/>
      <c r="TXA384" s="63"/>
      <c r="TXB384" s="63"/>
      <c r="TXC384" s="63"/>
      <c r="TXD384" s="63"/>
      <c r="TXE384" s="63"/>
      <c r="TXF384" s="63"/>
      <c r="TXG384" s="63"/>
      <c r="TXH384" s="63"/>
      <c r="TXI384" s="63"/>
      <c r="TXJ384" s="63"/>
      <c r="TXK384" s="63"/>
      <c r="TXL384" s="63"/>
      <c r="TXM384" s="63"/>
      <c r="TXN384" s="63"/>
      <c r="TXO384" s="63"/>
      <c r="TXP384" s="63"/>
      <c r="TXQ384" s="63"/>
      <c r="TXR384" s="63"/>
      <c r="TXS384" s="63"/>
      <c r="TXT384" s="63"/>
      <c r="TXU384" s="63"/>
      <c r="TXV384" s="63"/>
      <c r="TXW384" s="63"/>
      <c r="TXX384" s="63"/>
      <c r="TXY384" s="63"/>
      <c r="TXZ384" s="63"/>
      <c r="TYA384" s="63"/>
      <c r="TYB384" s="63"/>
      <c r="TYC384" s="63"/>
      <c r="TYD384" s="63"/>
      <c r="TYE384" s="63"/>
      <c r="TYF384" s="63"/>
      <c r="TYG384" s="63"/>
      <c r="TYH384" s="63"/>
      <c r="TYI384" s="63"/>
      <c r="TYJ384" s="63"/>
      <c r="TYK384" s="63"/>
      <c r="TYL384" s="63"/>
      <c r="TYM384" s="63"/>
      <c r="TYN384" s="63"/>
      <c r="TYO384" s="63"/>
      <c r="TYP384" s="63"/>
      <c r="TYQ384" s="63"/>
      <c r="TYR384" s="63"/>
      <c r="TYS384" s="63"/>
      <c r="TYT384" s="63"/>
      <c r="TYU384" s="63"/>
      <c r="TYV384" s="63"/>
      <c r="TYW384" s="63"/>
      <c r="TYX384" s="63"/>
      <c r="TYY384" s="63"/>
      <c r="TYZ384" s="63"/>
      <c r="TZA384" s="63"/>
      <c r="TZB384" s="63"/>
      <c r="TZC384" s="63"/>
      <c r="TZD384" s="63"/>
      <c r="TZE384" s="63"/>
      <c r="TZF384" s="63"/>
      <c r="TZG384" s="63"/>
      <c r="TZH384" s="63"/>
      <c r="TZI384" s="63"/>
      <c r="TZJ384" s="63"/>
      <c r="TZK384" s="63"/>
      <c r="TZL384" s="63"/>
      <c r="TZM384" s="63"/>
      <c r="TZN384" s="63"/>
      <c r="TZO384" s="63"/>
      <c r="TZP384" s="63"/>
      <c r="TZQ384" s="63"/>
      <c r="TZR384" s="63"/>
      <c r="TZS384" s="63"/>
      <c r="TZT384" s="63"/>
      <c r="TZU384" s="63"/>
      <c r="TZV384" s="63"/>
      <c r="TZW384" s="63"/>
      <c r="TZX384" s="63"/>
      <c r="TZY384" s="63"/>
      <c r="TZZ384" s="63"/>
      <c r="UAA384" s="63"/>
      <c r="UAB384" s="63"/>
      <c r="UAC384" s="63"/>
      <c r="UAD384" s="63"/>
      <c r="UAE384" s="63"/>
      <c r="UAF384" s="63"/>
      <c r="UAG384" s="63"/>
      <c r="UAH384" s="63"/>
      <c r="UAI384" s="63"/>
      <c r="UAJ384" s="63"/>
      <c r="UAK384" s="63"/>
      <c r="UAL384" s="63"/>
      <c r="UAM384" s="63"/>
      <c r="UAN384" s="63"/>
      <c r="UAO384" s="63"/>
      <c r="UAP384" s="63"/>
      <c r="UAQ384" s="63"/>
      <c r="UAR384" s="63"/>
      <c r="UAS384" s="63"/>
      <c r="UAT384" s="63"/>
      <c r="UAU384" s="63"/>
      <c r="UAV384" s="63"/>
      <c r="UAW384" s="63"/>
      <c r="UAX384" s="63"/>
      <c r="UAY384" s="63"/>
      <c r="UAZ384" s="63"/>
      <c r="UBA384" s="63"/>
      <c r="UBB384" s="63"/>
      <c r="UBC384" s="63"/>
      <c r="UBD384" s="63"/>
      <c r="UBE384" s="63"/>
      <c r="UBF384" s="63"/>
      <c r="UBG384" s="63"/>
      <c r="UBH384" s="63"/>
      <c r="UBI384" s="63"/>
      <c r="UBJ384" s="63"/>
      <c r="UBK384" s="63"/>
      <c r="UBL384" s="63"/>
      <c r="UBM384" s="63"/>
      <c r="UBN384" s="63"/>
      <c r="UBO384" s="63"/>
      <c r="UBP384" s="63"/>
      <c r="UBQ384" s="63"/>
      <c r="UBR384" s="63"/>
      <c r="UBS384" s="63"/>
      <c r="UBT384" s="63"/>
      <c r="UBU384" s="63"/>
      <c r="UBV384" s="63"/>
      <c r="UBW384" s="63"/>
      <c r="UBX384" s="63"/>
      <c r="UBY384" s="63"/>
      <c r="UBZ384" s="63"/>
      <c r="UCA384" s="63"/>
      <c r="UCB384" s="63"/>
      <c r="UCC384" s="63"/>
      <c r="UCD384" s="63"/>
      <c r="UCE384" s="63"/>
      <c r="UCF384" s="63"/>
      <c r="UCG384" s="63"/>
      <c r="UCH384" s="63"/>
      <c r="UCI384" s="63"/>
      <c r="UCJ384" s="63"/>
      <c r="UCK384" s="63"/>
      <c r="UCL384" s="63"/>
      <c r="UCM384" s="63"/>
      <c r="UCN384" s="63"/>
      <c r="UCO384" s="63"/>
      <c r="UCP384" s="63"/>
      <c r="UCQ384" s="63"/>
      <c r="UCR384" s="63"/>
      <c r="UCS384" s="63"/>
      <c r="UCT384" s="63"/>
      <c r="UCU384" s="63"/>
      <c r="UCV384" s="63"/>
      <c r="UCW384" s="63"/>
      <c r="UCX384" s="63"/>
      <c r="UCY384" s="63"/>
      <c r="UCZ384" s="63"/>
      <c r="UDA384" s="63"/>
      <c r="UDB384" s="63"/>
      <c r="UDC384" s="63"/>
      <c r="UDD384" s="63"/>
      <c r="UDE384" s="63"/>
      <c r="UDF384" s="63"/>
      <c r="UDG384" s="63"/>
      <c r="UDH384" s="63"/>
      <c r="UDI384" s="63"/>
      <c r="UDJ384" s="63"/>
      <c r="UDK384" s="63"/>
      <c r="UDL384" s="63"/>
      <c r="UDM384" s="63"/>
      <c r="UDN384" s="63"/>
      <c r="UDO384" s="63"/>
      <c r="UDP384" s="63"/>
      <c r="UDQ384" s="63"/>
      <c r="UDR384" s="63"/>
      <c r="UDS384" s="63"/>
      <c r="UDT384" s="63"/>
      <c r="UDU384" s="63"/>
      <c r="UDV384" s="63"/>
      <c r="UDW384" s="63"/>
      <c r="UDX384" s="63"/>
      <c r="UDY384" s="63"/>
      <c r="UDZ384" s="63"/>
      <c r="UEA384" s="63"/>
      <c r="UEB384" s="63"/>
      <c r="UEC384" s="63"/>
      <c r="UED384" s="63"/>
      <c r="UEE384" s="63"/>
      <c r="UEF384" s="63"/>
      <c r="UEG384" s="63"/>
      <c r="UEH384" s="63"/>
      <c r="UEI384" s="63"/>
      <c r="UEJ384" s="63"/>
      <c r="UEK384" s="63"/>
      <c r="UEL384" s="63"/>
      <c r="UEM384" s="63"/>
      <c r="UEN384" s="63"/>
      <c r="UEO384" s="63"/>
      <c r="UEP384" s="63"/>
      <c r="UEQ384" s="63"/>
      <c r="UER384" s="63"/>
      <c r="UES384" s="63"/>
      <c r="UET384" s="63"/>
      <c r="UEU384" s="63"/>
      <c r="UEV384" s="63"/>
      <c r="UEW384" s="63"/>
      <c r="UEX384" s="63"/>
      <c r="UEY384" s="63"/>
      <c r="UEZ384" s="63"/>
      <c r="UFA384" s="63"/>
      <c r="UFB384" s="63"/>
      <c r="UFC384" s="63"/>
      <c r="UFD384" s="63"/>
      <c r="UFE384" s="63"/>
      <c r="UFF384" s="63"/>
      <c r="UFG384" s="63"/>
      <c r="UFH384" s="63"/>
      <c r="UFI384" s="63"/>
      <c r="UFJ384" s="63"/>
      <c r="UFK384" s="63"/>
      <c r="UFL384" s="63"/>
      <c r="UFM384" s="63"/>
      <c r="UFN384" s="63"/>
      <c r="UFO384" s="63"/>
      <c r="UFP384" s="63"/>
      <c r="UFQ384" s="63"/>
      <c r="UFR384" s="63"/>
      <c r="UFS384" s="63"/>
      <c r="UFT384" s="63"/>
      <c r="UFU384" s="63"/>
      <c r="UFV384" s="63"/>
      <c r="UFW384" s="63"/>
      <c r="UFX384" s="63"/>
      <c r="UFY384" s="63"/>
      <c r="UFZ384" s="63"/>
      <c r="UGA384" s="63"/>
      <c r="UGB384" s="63"/>
      <c r="UGC384" s="63"/>
      <c r="UGD384" s="63"/>
      <c r="UGE384" s="63"/>
      <c r="UGF384" s="63"/>
      <c r="UGG384" s="63"/>
      <c r="UGH384" s="63"/>
      <c r="UGI384" s="63"/>
      <c r="UGJ384" s="63"/>
      <c r="UGK384" s="63"/>
      <c r="UGL384" s="63"/>
      <c r="UGM384" s="63"/>
      <c r="UGN384" s="63"/>
      <c r="UGO384" s="63"/>
      <c r="UGP384" s="63"/>
      <c r="UGQ384" s="63"/>
      <c r="UGR384" s="63"/>
      <c r="UGS384" s="63"/>
      <c r="UGT384" s="63"/>
      <c r="UGU384" s="63"/>
      <c r="UGV384" s="63"/>
      <c r="UGW384" s="63"/>
      <c r="UGX384" s="63"/>
      <c r="UGY384" s="63"/>
      <c r="UGZ384" s="63"/>
      <c r="UHA384" s="63"/>
      <c r="UHB384" s="63"/>
      <c r="UHC384" s="63"/>
      <c r="UHD384" s="63"/>
      <c r="UHE384" s="63"/>
      <c r="UHF384" s="63"/>
      <c r="UHG384" s="63"/>
      <c r="UHH384" s="63"/>
      <c r="UHI384" s="63"/>
      <c r="UHJ384" s="63"/>
      <c r="UHK384" s="63"/>
      <c r="UHL384" s="63"/>
      <c r="UHM384" s="63"/>
      <c r="UHN384" s="63"/>
      <c r="UHO384" s="63"/>
      <c r="UHP384" s="63"/>
      <c r="UHQ384" s="63"/>
      <c r="UHR384" s="63"/>
      <c r="UHS384" s="63"/>
      <c r="UHT384" s="63"/>
      <c r="UHU384" s="63"/>
      <c r="UHV384" s="63"/>
      <c r="UHW384" s="63"/>
      <c r="UHX384" s="63"/>
      <c r="UHY384" s="63"/>
      <c r="UHZ384" s="63"/>
      <c r="UIA384" s="63"/>
      <c r="UIB384" s="63"/>
      <c r="UIC384" s="63"/>
      <c r="UID384" s="63"/>
      <c r="UIE384" s="63"/>
      <c r="UIF384" s="63"/>
      <c r="UIG384" s="63"/>
      <c r="UIH384" s="63"/>
      <c r="UII384" s="63"/>
      <c r="UIJ384" s="63"/>
      <c r="UIK384" s="63"/>
      <c r="UIL384" s="63"/>
      <c r="UIM384" s="63"/>
      <c r="UIN384" s="63"/>
      <c r="UIO384" s="63"/>
      <c r="UIP384" s="63"/>
      <c r="UIQ384" s="63"/>
      <c r="UIR384" s="63"/>
      <c r="UIS384" s="63"/>
      <c r="UIT384" s="63"/>
      <c r="UIU384" s="63"/>
      <c r="UIV384" s="63"/>
      <c r="UIW384" s="63"/>
      <c r="UIX384" s="63"/>
      <c r="UIY384" s="63"/>
      <c r="UIZ384" s="63"/>
      <c r="UJA384" s="63"/>
      <c r="UJB384" s="63"/>
      <c r="UJC384" s="63"/>
      <c r="UJD384" s="63"/>
      <c r="UJE384" s="63"/>
      <c r="UJF384" s="63"/>
      <c r="UJG384" s="63"/>
      <c r="UJH384" s="63"/>
      <c r="UJI384" s="63"/>
      <c r="UJJ384" s="63"/>
      <c r="UJK384" s="63"/>
      <c r="UJL384" s="63"/>
      <c r="UJM384" s="63"/>
      <c r="UJN384" s="63"/>
      <c r="UJO384" s="63"/>
      <c r="UJP384" s="63"/>
      <c r="UJQ384" s="63"/>
      <c r="UJR384" s="63"/>
      <c r="UJS384" s="63"/>
      <c r="UJT384" s="63"/>
      <c r="UJU384" s="63"/>
      <c r="UJV384" s="63"/>
      <c r="UJW384" s="63"/>
      <c r="UJX384" s="63"/>
      <c r="UJY384" s="63"/>
      <c r="UJZ384" s="63"/>
      <c r="UKA384" s="63"/>
      <c r="UKB384" s="63"/>
      <c r="UKC384" s="63"/>
      <c r="UKD384" s="63"/>
      <c r="UKE384" s="63"/>
      <c r="UKF384" s="63"/>
      <c r="UKG384" s="63"/>
      <c r="UKH384" s="63"/>
      <c r="UKI384" s="63"/>
      <c r="UKJ384" s="63"/>
      <c r="UKK384" s="63"/>
      <c r="UKL384" s="63"/>
      <c r="UKM384" s="63"/>
      <c r="UKN384" s="63"/>
      <c r="UKO384" s="63"/>
      <c r="UKP384" s="63"/>
      <c r="UKQ384" s="63"/>
      <c r="UKR384" s="63"/>
      <c r="UKS384" s="63"/>
      <c r="UKT384" s="63"/>
      <c r="UKU384" s="63"/>
      <c r="UKV384" s="63"/>
      <c r="UKW384" s="63"/>
      <c r="UKX384" s="63"/>
      <c r="UKY384" s="63"/>
      <c r="UKZ384" s="63"/>
      <c r="ULA384" s="63"/>
      <c r="ULB384" s="63"/>
      <c r="ULC384" s="63"/>
      <c r="ULD384" s="63"/>
      <c r="ULE384" s="63"/>
      <c r="ULF384" s="63"/>
      <c r="ULG384" s="63"/>
      <c r="ULH384" s="63"/>
      <c r="ULI384" s="63"/>
      <c r="ULJ384" s="63"/>
      <c r="ULK384" s="63"/>
      <c r="ULL384" s="63"/>
      <c r="ULM384" s="63"/>
      <c r="ULN384" s="63"/>
      <c r="ULO384" s="63"/>
      <c r="ULP384" s="63"/>
      <c r="ULQ384" s="63"/>
      <c r="ULR384" s="63"/>
      <c r="ULS384" s="63"/>
      <c r="ULT384" s="63"/>
      <c r="ULU384" s="63"/>
      <c r="ULV384" s="63"/>
      <c r="ULW384" s="63"/>
      <c r="ULX384" s="63"/>
      <c r="ULY384" s="63"/>
      <c r="ULZ384" s="63"/>
      <c r="UMA384" s="63"/>
      <c r="UMB384" s="63"/>
      <c r="UMC384" s="63"/>
      <c r="UMD384" s="63"/>
      <c r="UME384" s="63"/>
      <c r="UMF384" s="63"/>
      <c r="UMG384" s="63"/>
      <c r="UMH384" s="63"/>
      <c r="UMI384" s="63"/>
      <c r="UMJ384" s="63"/>
      <c r="UMK384" s="63"/>
      <c r="UML384" s="63"/>
      <c r="UMM384" s="63"/>
      <c r="UMN384" s="63"/>
      <c r="UMO384" s="63"/>
      <c r="UMP384" s="63"/>
      <c r="UMQ384" s="63"/>
      <c r="UMR384" s="63"/>
      <c r="UMS384" s="63"/>
      <c r="UMT384" s="63"/>
      <c r="UMU384" s="63"/>
      <c r="UMV384" s="63"/>
      <c r="UMW384" s="63"/>
      <c r="UMX384" s="63"/>
      <c r="UMY384" s="63"/>
      <c r="UMZ384" s="63"/>
      <c r="UNA384" s="63"/>
      <c r="UNB384" s="63"/>
      <c r="UNC384" s="63"/>
      <c r="UND384" s="63"/>
      <c r="UNE384" s="63"/>
      <c r="UNF384" s="63"/>
      <c r="UNG384" s="63"/>
      <c r="UNH384" s="63"/>
      <c r="UNI384" s="63"/>
      <c r="UNJ384" s="63"/>
      <c r="UNK384" s="63"/>
      <c r="UNL384" s="63"/>
      <c r="UNM384" s="63"/>
      <c r="UNN384" s="63"/>
      <c r="UNO384" s="63"/>
      <c r="UNP384" s="63"/>
      <c r="UNQ384" s="63"/>
      <c r="UNR384" s="63"/>
      <c r="UNS384" s="63"/>
      <c r="UNT384" s="63"/>
      <c r="UNU384" s="63"/>
      <c r="UNV384" s="63"/>
      <c r="UNW384" s="63"/>
      <c r="UNX384" s="63"/>
      <c r="UNY384" s="63"/>
      <c r="UNZ384" s="63"/>
      <c r="UOA384" s="63"/>
      <c r="UOB384" s="63"/>
      <c r="UOC384" s="63"/>
      <c r="UOD384" s="63"/>
      <c r="UOE384" s="63"/>
      <c r="UOF384" s="63"/>
      <c r="UOG384" s="63"/>
      <c r="UOH384" s="63"/>
      <c r="UOI384" s="63"/>
      <c r="UOJ384" s="63"/>
      <c r="UOK384" s="63"/>
      <c r="UOL384" s="63"/>
      <c r="UOM384" s="63"/>
      <c r="UON384" s="63"/>
      <c r="UOO384" s="63"/>
      <c r="UOP384" s="63"/>
      <c r="UOQ384" s="63"/>
      <c r="UOR384" s="63"/>
      <c r="UOS384" s="63"/>
      <c r="UOT384" s="63"/>
      <c r="UOU384" s="63"/>
      <c r="UOV384" s="63"/>
      <c r="UOW384" s="63"/>
      <c r="UOX384" s="63"/>
      <c r="UOY384" s="63"/>
      <c r="UOZ384" s="63"/>
      <c r="UPA384" s="63"/>
      <c r="UPB384" s="63"/>
      <c r="UPC384" s="63"/>
      <c r="UPD384" s="63"/>
      <c r="UPE384" s="63"/>
      <c r="UPF384" s="63"/>
      <c r="UPG384" s="63"/>
      <c r="UPH384" s="63"/>
      <c r="UPI384" s="63"/>
      <c r="UPJ384" s="63"/>
      <c r="UPK384" s="63"/>
      <c r="UPL384" s="63"/>
      <c r="UPM384" s="63"/>
      <c r="UPN384" s="63"/>
      <c r="UPO384" s="63"/>
      <c r="UPP384" s="63"/>
      <c r="UPQ384" s="63"/>
      <c r="UPR384" s="63"/>
      <c r="UPS384" s="63"/>
      <c r="UPT384" s="63"/>
      <c r="UPU384" s="63"/>
      <c r="UPV384" s="63"/>
      <c r="UPW384" s="63"/>
      <c r="UPX384" s="63"/>
      <c r="UPY384" s="63"/>
      <c r="UPZ384" s="63"/>
      <c r="UQA384" s="63"/>
      <c r="UQB384" s="63"/>
      <c r="UQC384" s="63"/>
      <c r="UQD384" s="63"/>
      <c r="UQE384" s="63"/>
      <c r="UQF384" s="63"/>
      <c r="UQG384" s="63"/>
      <c r="UQH384" s="63"/>
      <c r="UQI384" s="63"/>
      <c r="UQJ384" s="63"/>
      <c r="UQK384" s="63"/>
      <c r="UQL384" s="63"/>
      <c r="UQM384" s="63"/>
      <c r="UQN384" s="63"/>
      <c r="UQO384" s="63"/>
      <c r="UQP384" s="63"/>
      <c r="UQQ384" s="63"/>
      <c r="UQR384" s="63"/>
      <c r="UQS384" s="63"/>
      <c r="UQT384" s="63"/>
      <c r="UQU384" s="63"/>
      <c r="UQV384" s="63"/>
      <c r="UQW384" s="63"/>
      <c r="UQX384" s="63"/>
      <c r="UQY384" s="63"/>
      <c r="UQZ384" s="63"/>
      <c r="URA384" s="63"/>
      <c r="URB384" s="63"/>
      <c r="URC384" s="63"/>
      <c r="URD384" s="63"/>
      <c r="URE384" s="63"/>
      <c r="URF384" s="63"/>
      <c r="URG384" s="63"/>
      <c r="URH384" s="63"/>
      <c r="URI384" s="63"/>
      <c r="URJ384" s="63"/>
      <c r="URK384" s="63"/>
      <c r="URL384" s="63"/>
      <c r="URM384" s="63"/>
      <c r="URN384" s="63"/>
      <c r="URO384" s="63"/>
      <c r="URP384" s="63"/>
      <c r="URQ384" s="63"/>
      <c r="URR384" s="63"/>
      <c r="URS384" s="63"/>
      <c r="URT384" s="63"/>
      <c r="URU384" s="63"/>
      <c r="URV384" s="63"/>
      <c r="URW384" s="63"/>
      <c r="URX384" s="63"/>
      <c r="URY384" s="63"/>
      <c r="URZ384" s="63"/>
      <c r="USA384" s="63"/>
      <c r="USB384" s="63"/>
      <c r="USC384" s="63"/>
      <c r="USD384" s="63"/>
      <c r="USE384" s="63"/>
      <c r="USF384" s="63"/>
      <c r="USG384" s="63"/>
      <c r="USH384" s="63"/>
      <c r="USI384" s="63"/>
      <c r="USJ384" s="63"/>
      <c r="USK384" s="63"/>
      <c r="USL384" s="63"/>
      <c r="USM384" s="63"/>
      <c r="USN384" s="63"/>
      <c r="USO384" s="63"/>
      <c r="USP384" s="63"/>
      <c r="USQ384" s="63"/>
      <c r="USR384" s="63"/>
      <c r="USS384" s="63"/>
      <c r="UST384" s="63"/>
      <c r="USU384" s="63"/>
      <c r="USV384" s="63"/>
      <c r="USW384" s="63"/>
      <c r="USX384" s="63"/>
      <c r="USY384" s="63"/>
      <c r="USZ384" s="63"/>
      <c r="UTA384" s="63"/>
      <c r="UTB384" s="63"/>
      <c r="UTC384" s="63"/>
      <c r="UTD384" s="63"/>
      <c r="UTE384" s="63"/>
      <c r="UTF384" s="63"/>
      <c r="UTG384" s="63"/>
      <c r="UTH384" s="63"/>
      <c r="UTI384" s="63"/>
      <c r="UTJ384" s="63"/>
      <c r="UTK384" s="63"/>
      <c r="UTL384" s="63"/>
      <c r="UTM384" s="63"/>
      <c r="UTN384" s="63"/>
      <c r="UTO384" s="63"/>
      <c r="UTP384" s="63"/>
      <c r="UTQ384" s="63"/>
      <c r="UTR384" s="63"/>
      <c r="UTS384" s="63"/>
      <c r="UTT384" s="63"/>
      <c r="UTU384" s="63"/>
      <c r="UTV384" s="63"/>
      <c r="UTW384" s="63"/>
      <c r="UTX384" s="63"/>
      <c r="UTY384" s="63"/>
      <c r="UTZ384" s="63"/>
      <c r="UUA384" s="63"/>
      <c r="UUB384" s="63"/>
      <c r="UUC384" s="63"/>
      <c r="UUD384" s="63"/>
      <c r="UUE384" s="63"/>
      <c r="UUF384" s="63"/>
      <c r="UUG384" s="63"/>
      <c r="UUH384" s="63"/>
      <c r="UUI384" s="63"/>
      <c r="UUJ384" s="63"/>
      <c r="UUK384" s="63"/>
      <c r="UUL384" s="63"/>
      <c r="UUM384" s="63"/>
      <c r="UUN384" s="63"/>
      <c r="UUO384" s="63"/>
      <c r="UUP384" s="63"/>
      <c r="UUQ384" s="63"/>
      <c r="UUR384" s="63"/>
      <c r="UUS384" s="63"/>
      <c r="UUT384" s="63"/>
      <c r="UUU384" s="63"/>
      <c r="UUV384" s="63"/>
      <c r="UUW384" s="63"/>
      <c r="UUX384" s="63"/>
      <c r="UUY384" s="63"/>
      <c r="UUZ384" s="63"/>
      <c r="UVA384" s="63"/>
      <c r="UVB384" s="63"/>
      <c r="UVC384" s="63"/>
      <c r="UVD384" s="63"/>
      <c r="UVE384" s="63"/>
      <c r="UVF384" s="63"/>
      <c r="UVG384" s="63"/>
      <c r="UVH384" s="63"/>
      <c r="UVI384" s="63"/>
      <c r="UVJ384" s="63"/>
      <c r="UVK384" s="63"/>
      <c r="UVL384" s="63"/>
      <c r="UVM384" s="63"/>
      <c r="UVN384" s="63"/>
      <c r="UVO384" s="63"/>
      <c r="UVP384" s="63"/>
      <c r="UVQ384" s="63"/>
      <c r="UVR384" s="63"/>
      <c r="UVS384" s="63"/>
      <c r="UVT384" s="63"/>
      <c r="UVU384" s="63"/>
      <c r="UVV384" s="63"/>
      <c r="UVW384" s="63"/>
      <c r="UVX384" s="63"/>
      <c r="UVY384" s="63"/>
      <c r="UVZ384" s="63"/>
      <c r="UWA384" s="63"/>
      <c r="UWB384" s="63"/>
      <c r="UWC384" s="63"/>
      <c r="UWD384" s="63"/>
      <c r="UWE384" s="63"/>
      <c r="UWF384" s="63"/>
      <c r="UWG384" s="63"/>
      <c r="UWH384" s="63"/>
      <c r="UWI384" s="63"/>
      <c r="UWJ384" s="63"/>
      <c r="UWK384" s="63"/>
      <c r="UWL384" s="63"/>
      <c r="UWM384" s="63"/>
      <c r="UWN384" s="63"/>
      <c r="UWO384" s="63"/>
      <c r="UWP384" s="63"/>
      <c r="UWQ384" s="63"/>
      <c r="UWR384" s="63"/>
      <c r="UWS384" s="63"/>
      <c r="UWT384" s="63"/>
      <c r="UWU384" s="63"/>
      <c r="UWV384" s="63"/>
      <c r="UWW384" s="63"/>
      <c r="UWX384" s="63"/>
      <c r="UWY384" s="63"/>
      <c r="UWZ384" s="63"/>
      <c r="UXA384" s="63"/>
      <c r="UXB384" s="63"/>
      <c r="UXC384" s="63"/>
      <c r="UXD384" s="63"/>
      <c r="UXE384" s="63"/>
      <c r="UXF384" s="63"/>
      <c r="UXG384" s="63"/>
      <c r="UXH384" s="63"/>
      <c r="UXI384" s="63"/>
      <c r="UXJ384" s="63"/>
      <c r="UXK384" s="63"/>
      <c r="UXL384" s="63"/>
      <c r="UXM384" s="63"/>
      <c r="UXN384" s="63"/>
      <c r="UXO384" s="63"/>
      <c r="UXP384" s="63"/>
      <c r="UXQ384" s="63"/>
      <c r="UXR384" s="63"/>
      <c r="UXS384" s="63"/>
      <c r="UXT384" s="63"/>
      <c r="UXU384" s="63"/>
      <c r="UXV384" s="63"/>
      <c r="UXW384" s="63"/>
      <c r="UXX384" s="63"/>
      <c r="UXY384" s="63"/>
      <c r="UXZ384" s="63"/>
      <c r="UYA384" s="63"/>
      <c r="UYB384" s="63"/>
      <c r="UYC384" s="63"/>
      <c r="UYD384" s="63"/>
      <c r="UYE384" s="63"/>
      <c r="UYF384" s="63"/>
      <c r="UYG384" s="63"/>
      <c r="UYH384" s="63"/>
      <c r="UYI384" s="63"/>
      <c r="UYJ384" s="63"/>
      <c r="UYK384" s="63"/>
      <c r="UYL384" s="63"/>
      <c r="UYM384" s="63"/>
      <c r="UYN384" s="63"/>
      <c r="UYO384" s="63"/>
      <c r="UYP384" s="63"/>
      <c r="UYQ384" s="63"/>
      <c r="UYR384" s="63"/>
      <c r="UYS384" s="63"/>
      <c r="UYT384" s="63"/>
      <c r="UYU384" s="63"/>
      <c r="UYV384" s="63"/>
      <c r="UYW384" s="63"/>
      <c r="UYX384" s="63"/>
      <c r="UYY384" s="63"/>
      <c r="UYZ384" s="63"/>
      <c r="UZA384" s="63"/>
      <c r="UZB384" s="63"/>
      <c r="UZC384" s="63"/>
      <c r="UZD384" s="63"/>
      <c r="UZE384" s="63"/>
      <c r="UZF384" s="63"/>
      <c r="UZG384" s="63"/>
      <c r="UZH384" s="63"/>
      <c r="UZI384" s="63"/>
      <c r="UZJ384" s="63"/>
      <c r="UZK384" s="63"/>
      <c r="UZL384" s="63"/>
      <c r="UZM384" s="63"/>
      <c r="UZN384" s="63"/>
      <c r="UZO384" s="63"/>
      <c r="UZP384" s="63"/>
      <c r="UZQ384" s="63"/>
      <c r="UZR384" s="63"/>
      <c r="UZS384" s="63"/>
      <c r="UZT384" s="63"/>
      <c r="UZU384" s="63"/>
      <c r="UZV384" s="63"/>
      <c r="UZW384" s="63"/>
      <c r="UZX384" s="63"/>
      <c r="UZY384" s="63"/>
      <c r="UZZ384" s="63"/>
      <c r="VAA384" s="63"/>
      <c r="VAB384" s="63"/>
      <c r="VAC384" s="63"/>
      <c r="VAD384" s="63"/>
      <c r="VAE384" s="63"/>
      <c r="VAF384" s="63"/>
      <c r="VAG384" s="63"/>
      <c r="VAH384" s="63"/>
      <c r="VAI384" s="63"/>
      <c r="VAJ384" s="63"/>
      <c r="VAK384" s="63"/>
      <c r="VAL384" s="63"/>
      <c r="VAM384" s="63"/>
      <c r="VAN384" s="63"/>
      <c r="VAO384" s="63"/>
      <c r="VAP384" s="63"/>
      <c r="VAQ384" s="63"/>
      <c r="VAR384" s="63"/>
      <c r="VAS384" s="63"/>
      <c r="VAT384" s="63"/>
      <c r="VAU384" s="63"/>
      <c r="VAV384" s="63"/>
      <c r="VAW384" s="63"/>
      <c r="VAX384" s="63"/>
      <c r="VAY384" s="63"/>
      <c r="VAZ384" s="63"/>
      <c r="VBA384" s="63"/>
      <c r="VBB384" s="63"/>
      <c r="VBC384" s="63"/>
      <c r="VBD384" s="63"/>
      <c r="VBE384" s="63"/>
      <c r="VBF384" s="63"/>
      <c r="VBG384" s="63"/>
      <c r="VBH384" s="63"/>
      <c r="VBI384" s="63"/>
      <c r="VBJ384" s="63"/>
      <c r="VBK384" s="63"/>
      <c r="VBL384" s="63"/>
      <c r="VBM384" s="63"/>
      <c r="VBN384" s="63"/>
      <c r="VBO384" s="63"/>
      <c r="VBP384" s="63"/>
      <c r="VBQ384" s="63"/>
      <c r="VBR384" s="63"/>
      <c r="VBS384" s="63"/>
      <c r="VBT384" s="63"/>
      <c r="VBU384" s="63"/>
      <c r="VBV384" s="63"/>
      <c r="VBW384" s="63"/>
      <c r="VBX384" s="63"/>
      <c r="VBY384" s="63"/>
      <c r="VBZ384" s="63"/>
      <c r="VCA384" s="63"/>
      <c r="VCB384" s="63"/>
      <c r="VCC384" s="63"/>
      <c r="VCD384" s="63"/>
      <c r="VCE384" s="63"/>
      <c r="VCF384" s="63"/>
      <c r="VCG384" s="63"/>
      <c r="VCH384" s="63"/>
      <c r="VCI384" s="63"/>
      <c r="VCJ384" s="63"/>
      <c r="VCK384" s="63"/>
      <c r="VCL384" s="63"/>
      <c r="VCM384" s="63"/>
      <c r="VCN384" s="63"/>
      <c r="VCO384" s="63"/>
      <c r="VCP384" s="63"/>
      <c r="VCQ384" s="63"/>
      <c r="VCR384" s="63"/>
      <c r="VCS384" s="63"/>
      <c r="VCT384" s="63"/>
      <c r="VCU384" s="63"/>
      <c r="VCV384" s="63"/>
      <c r="VCW384" s="63"/>
      <c r="VCX384" s="63"/>
      <c r="VCY384" s="63"/>
      <c r="VCZ384" s="63"/>
      <c r="VDA384" s="63"/>
      <c r="VDB384" s="63"/>
      <c r="VDC384" s="63"/>
      <c r="VDD384" s="63"/>
      <c r="VDE384" s="63"/>
      <c r="VDF384" s="63"/>
      <c r="VDG384" s="63"/>
      <c r="VDH384" s="63"/>
      <c r="VDI384" s="63"/>
      <c r="VDJ384" s="63"/>
      <c r="VDK384" s="63"/>
      <c r="VDL384" s="63"/>
      <c r="VDM384" s="63"/>
      <c r="VDN384" s="63"/>
      <c r="VDO384" s="63"/>
      <c r="VDP384" s="63"/>
      <c r="VDQ384" s="63"/>
      <c r="VDR384" s="63"/>
      <c r="VDS384" s="63"/>
      <c r="VDT384" s="63"/>
      <c r="VDU384" s="63"/>
      <c r="VDV384" s="63"/>
      <c r="VDW384" s="63"/>
      <c r="VDX384" s="63"/>
      <c r="VDY384" s="63"/>
      <c r="VDZ384" s="63"/>
      <c r="VEA384" s="63"/>
      <c r="VEB384" s="63"/>
      <c r="VEC384" s="63"/>
      <c r="VED384" s="63"/>
      <c r="VEE384" s="63"/>
      <c r="VEF384" s="63"/>
      <c r="VEG384" s="63"/>
      <c r="VEH384" s="63"/>
      <c r="VEI384" s="63"/>
      <c r="VEJ384" s="63"/>
      <c r="VEK384" s="63"/>
      <c r="VEL384" s="63"/>
      <c r="VEM384" s="63"/>
      <c r="VEN384" s="63"/>
      <c r="VEO384" s="63"/>
      <c r="VEP384" s="63"/>
      <c r="VEQ384" s="63"/>
      <c r="VER384" s="63"/>
      <c r="VES384" s="63"/>
      <c r="VET384" s="63"/>
      <c r="VEU384" s="63"/>
      <c r="VEV384" s="63"/>
      <c r="VEW384" s="63"/>
      <c r="VEX384" s="63"/>
      <c r="VEY384" s="63"/>
      <c r="VEZ384" s="63"/>
      <c r="VFA384" s="63"/>
      <c r="VFB384" s="63"/>
      <c r="VFC384" s="63"/>
      <c r="VFD384" s="63"/>
      <c r="VFE384" s="63"/>
      <c r="VFF384" s="63"/>
      <c r="VFG384" s="63"/>
      <c r="VFH384" s="63"/>
      <c r="VFI384" s="63"/>
      <c r="VFJ384" s="63"/>
      <c r="VFK384" s="63"/>
      <c r="VFL384" s="63"/>
      <c r="VFM384" s="63"/>
      <c r="VFN384" s="63"/>
      <c r="VFO384" s="63"/>
      <c r="VFP384" s="63"/>
      <c r="VFQ384" s="63"/>
      <c r="VFR384" s="63"/>
      <c r="VFS384" s="63"/>
      <c r="VFT384" s="63"/>
      <c r="VFU384" s="63"/>
      <c r="VFV384" s="63"/>
      <c r="VFW384" s="63"/>
      <c r="VFX384" s="63"/>
      <c r="VFY384" s="63"/>
      <c r="VFZ384" s="63"/>
      <c r="VGA384" s="63"/>
      <c r="VGB384" s="63"/>
      <c r="VGC384" s="63"/>
      <c r="VGD384" s="63"/>
      <c r="VGE384" s="63"/>
      <c r="VGF384" s="63"/>
      <c r="VGG384" s="63"/>
      <c r="VGH384" s="63"/>
      <c r="VGI384" s="63"/>
      <c r="VGJ384" s="63"/>
      <c r="VGK384" s="63"/>
      <c r="VGL384" s="63"/>
      <c r="VGM384" s="63"/>
      <c r="VGN384" s="63"/>
      <c r="VGO384" s="63"/>
      <c r="VGP384" s="63"/>
      <c r="VGQ384" s="63"/>
      <c r="VGR384" s="63"/>
      <c r="VGS384" s="63"/>
      <c r="VGT384" s="63"/>
      <c r="VGU384" s="63"/>
      <c r="VGV384" s="63"/>
      <c r="VGW384" s="63"/>
      <c r="VGX384" s="63"/>
      <c r="VGY384" s="63"/>
      <c r="VGZ384" s="63"/>
      <c r="VHA384" s="63"/>
      <c r="VHB384" s="63"/>
      <c r="VHC384" s="63"/>
      <c r="VHD384" s="63"/>
      <c r="VHE384" s="63"/>
      <c r="VHF384" s="63"/>
      <c r="VHG384" s="63"/>
      <c r="VHH384" s="63"/>
      <c r="VHI384" s="63"/>
      <c r="VHJ384" s="63"/>
      <c r="VHK384" s="63"/>
      <c r="VHL384" s="63"/>
      <c r="VHM384" s="63"/>
      <c r="VHN384" s="63"/>
      <c r="VHO384" s="63"/>
      <c r="VHP384" s="63"/>
      <c r="VHQ384" s="63"/>
      <c r="VHR384" s="63"/>
      <c r="VHS384" s="63"/>
      <c r="VHT384" s="63"/>
      <c r="VHU384" s="63"/>
      <c r="VHV384" s="63"/>
      <c r="VHW384" s="63"/>
      <c r="VHX384" s="63"/>
      <c r="VHY384" s="63"/>
      <c r="VHZ384" s="63"/>
      <c r="VIA384" s="63"/>
      <c r="VIB384" s="63"/>
      <c r="VIC384" s="63"/>
      <c r="VID384" s="63"/>
      <c r="VIE384" s="63"/>
      <c r="VIF384" s="63"/>
      <c r="VIG384" s="63"/>
      <c r="VIH384" s="63"/>
      <c r="VII384" s="63"/>
      <c r="VIJ384" s="63"/>
      <c r="VIK384" s="63"/>
      <c r="VIL384" s="63"/>
      <c r="VIM384" s="63"/>
      <c r="VIN384" s="63"/>
      <c r="VIO384" s="63"/>
      <c r="VIP384" s="63"/>
      <c r="VIQ384" s="63"/>
      <c r="VIR384" s="63"/>
      <c r="VIS384" s="63"/>
      <c r="VIT384" s="63"/>
      <c r="VIU384" s="63"/>
      <c r="VIV384" s="63"/>
      <c r="VIW384" s="63"/>
      <c r="VIX384" s="63"/>
      <c r="VIY384" s="63"/>
      <c r="VIZ384" s="63"/>
      <c r="VJA384" s="63"/>
      <c r="VJB384" s="63"/>
      <c r="VJC384" s="63"/>
      <c r="VJD384" s="63"/>
      <c r="VJE384" s="63"/>
      <c r="VJF384" s="63"/>
      <c r="VJG384" s="63"/>
      <c r="VJH384" s="63"/>
      <c r="VJI384" s="63"/>
      <c r="VJJ384" s="63"/>
      <c r="VJK384" s="63"/>
      <c r="VJL384" s="63"/>
      <c r="VJM384" s="63"/>
      <c r="VJN384" s="63"/>
      <c r="VJO384" s="63"/>
      <c r="VJP384" s="63"/>
      <c r="VJQ384" s="63"/>
      <c r="VJR384" s="63"/>
      <c r="VJS384" s="63"/>
      <c r="VJT384" s="63"/>
      <c r="VJU384" s="63"/>
      <c r="VJV384" s="63"/>
      <c r="VJW384" s="63"/>
      <c r="VJX384" s="63"/>
      <c r="VJY384" s="63"/>
      <c r="VJZ384" s="63"/>
      <c r="VKA384" s="63"/>
      <c r="VKB384" s="63"/>
      <c r="VKC384" s="63"/>
      <c r="VKD384" s="63"/>
      <c r="VKE384" s="63"/>
      <c r="VKF384" s="63"/>
      <c r="VKG384" s="63"/>
      <c r="VKH384" s="63"/>
      <c r="VKI384" s="63"/>
      <c r="VKJ384" s="63"/>
      <c r="VKK384" s="63"/>
      <c r="VKL384" s="63"/>
      <c r="VKM384" s="63"/>
      <c r="VKN384" s="63"/>
      <c r="VKO384" s="63"/>
      <c r="VKP384" s="63"/>
      <c r="VKQ384" s="63"/>
      <c r="VKR384" s="63"/>
      <c r="VKS384" s="63"/>
      <c r="VKT384" s="63"/>
      <c r="VKU384" s="63"/>
      <c r="VKV384" s="63"/>
      <c r="VKW384" s="63"/>
      <c r="VKX384" s="63"/>
      <c r="VKY384" s="63"/>
      <c r="VKZ384" s="63"/>
      <c r="VLA384" s="63"/>
      <c r="VLB384" s="63"/>
      <c r="VLC384" s="63"/>
      <c r="VLD384" s="63"/>
      <c r="VLE384" s="63"/>
      <c r="VLF384" s="63"/>
      <c r="VLG384" s="63"/>
      <c r="VLH384" s="63"/>
      <c r="VLI384" s="63"/>
      <c r="VLJ384" s="63"/>
      <c r="VLK384" s="63"/>
      <c r="VLL384" s="63"/>
      <c r="VLM384" s="63"/>
      <c r="VLN384" s="63"/>
      <c r="VLO384" s="63"/>
      <c r="VLP384" s="63"/>
      <c r="VLQ384" s="63"/>
      <c r="VLR384" s="63"/>
      <c r="VLS384" s="63"/>
      <c r="VLT384" s="63"/>
      <c r="VLU384" s="63"/>
      <c r="VLV384" s="63"/>
      <c r="VLW384" s="63"/>
      <c r="VLX384" s="63"/>
      <c r="VLY384" s="63"/>
      <c r="VLZ384" s="63"/>
      <c r="VMA384" s="63"/>
      <c r="VMB384" s="63"/>
      <c r="VMC384" s="63"/>
      <c r="VMD384" s="63"/>
      <c r="VME384" s="63"/>
      <c r="VMF384" s="63"/>
      <c r="VMG384" s="63"/>
      <c r="VMH384" s="63"/>
      <c r="VMI384" s="63"/>
      <c r="VMJ384" s="63"/>
      <c r="VMK384" s="63"/>
      <c r="VML384" s="63"/>
      <c r="VMM384" s="63"/>
      <c r="VMN384" s="63"/>
      <c r="VMO384" s="63"/>
      <c r="VMP384" s="63"/>
      <c r="VMQ384" s="63"/>
      <c r="VMR384" s="63"/>
      <c r="VMS384" s="63"/>
      <c r="VMT384" s="63"/>
      <c r="VMU384" s="63"/>
      <c r="VMV384" s="63"/>
      <c r="VMW384" s="63"/>
      <c r="VMX384" s="63"/>
      <c r="VMY384" s="63"/>
      <c r="VMZ384" s="63"/>
      <c r="VNA384" s="63"/>
      <c r="VNB384" s="63"/>
      <c r="VNC384" s="63"/>
      <c r="VND384" s="63"/>
      <c r="VNE384" s="63"/>
      <c r="VNF384" s="63"/>
      <c r="VNG384" s="63"/>
      <c r="VNH384" s="63"/>
      <c r="VNI384" s="63"/>
      <c r="VNJ384" s="63"/>
      <c r="VNK384" s="63"/>
      <c r="VNL384" s="63"/>
      <c r="VNM384" s="63"/>
      <c r="VNN384" s="63"/>
      <c r="VNO384" s="63"/>
      <c r="VNP384" s="63"/>
      <c r="VNQ384" s="63"/>
      <c r="VNR384" s="63"/>
      <c r="VNS384" s="63"/>
      <c r="VNT384" s="63"/>
      <c r="VNU384" s="63"/>
      <c r="VNV384" s="63"/>
      <c r="VNW384" s="63"/>
      <c r="VNX384" s="63"/>
      <c r="VNY384" s="63"/>
      <c r="VNZ384" s="63"/>
      <c r="VOA384" s="63"/>
      <c r="VOB384" s="63"/>
      <c r="VOC384" s="63"/>
      <c r="VOD384" s="63"/>
      <c r="VOE384" s="63"/>
      <c r="VOF384" s="63"/>
      <c r="VOG384" s="63"/>
      <c r="VOH384" s="63"/>
      <c r="VOI384" s="63"/>
      <c r="VOJ384" s="63"/>
      <c r="VOK384" s="63"/>
      <c r="VOL384" s="63"/>
      <c r="VOM384" s="63"/>
      <c r="VON384" s="63"/>
      <c r="VOO384" s="63"/>
      <c r="VOP384" s="63"/>
      <c r="VOQ384" s="63"/>
      <c r="VOR384" s="63"/>
      <c r="VOS384" s="63"/>
      <c r="VOT384" s="63"/>
      <c r="VOU384" s="63"/>
      <c r="VOV384" s="63"/>
      <c r="VOW384" s="63"/>
      <c r="VOX384" s="63"/>
      <c r="VOY384" s="63"/>
      <c r="VOZ384" s="63"/>
      <c r="VPA384" s="63"/>
      <c r="VPB384" s="63"/>
      <c r="VPC384" s="63"/>
      <c r="VPD384" s="63"/>
      <c r="VPE384" s="63"/>
      <c r="VPF384" s="63"/>
      <c r="VPG384" s="63"/>
      <c r="VPH384" s="63"/>
      <c r="VPI384" s="63"/>
      <c r="VPJ384" s="63"/>
      <c r="VPK384" s="63"/>
      <c r="VPL384" s="63"/>
      <c r="VPM384" s="63"/>
      <c r="VPN384" s="63"/>
      <c r="VPO384" s="63"/>
      <c r="VPP384" s="63"/>
      <c r="VPQ384" s="63"/>
      <c r="VPR384" s="63"/>
      <c r="VPS384" s="63"/>
      <c r="VPT384" s="63"/>
      <c r="VPU384" s="63"/>
      <c r="VPV384" s="63"/>
      <c r="VPW384" s="63"/>
      <c r="VPX384" s="63"/>
      <c r="VPY384" s="63"/>
      <c r="VPZ384" s="63"/>
      <c r="VQA384" s="63"/>
      <c r="VQB384" s="63"/>
      <c r="VQC384" s="63"/>
      <c r="VQD384" s="63"/>
      <c r="VQE384" s="63"/>
      <c r="VQF384" s="63"/>
      <c r="VQG384" s="63"/>
      <c r="VQH384" s="63"/>
      <c r="VQI384" s="63"/>
      <c r="VQJ384" s="63"/>
      <c r="VQK384" s="63"/>
      <c r="VQL384" s="63"/>
      <c r="VQM384" s="63"/>
      <c r="VQN384" s="63"/>
      <c r="VQO384" s="63"/>
      <c r="VQP384" s="63"/>
      <c r="VQQ384" s="63"/>
      <c r="VQR384" s="63"/>
      <c r="VQS384" s="63"/>
      <c r="VQT384" s="63"/>
      <c r="VQU384" s="63"/>
      <c r="VQV384" s="63"/>
      <c r="VQW384" s="63"/>
      <c r="VQX384" s="63"/>
      <c r="VQY384" s="63"/>
      <c r="VQZ384" s="63"/>
      <c r="VRA384" s="63"/>
      <c r="VRB384" s="63"/>
      <c r="VRC384" s="63"/>
      <c r="VRD384" s="63"/>
      <c r="VRE384" s="63"/>
      <c r="VRF384" s="63"/>
      <c r="VRG384" s="63"/>
      <c r="VRH384" s="63"/>
      <c r="VRI384" s="63"/>
      <c r="VRJ384" s="63"/>
      <c r="VRK384" s="63"/>
      <c r="VRL384" s="63"/>
      <c r="VRM384" s="63"/>
      <c r="VRN384" s="63"/>
      <c r="VRO384" s="63"/>
      <c r="VRP384" s="63"/>
      <c r="VRQ384" s="63"/>
      <c r="VRR384" s="63"/>
      <c r="VRS384" s="63"/>
      <c r="VRT384" s="63"/>
      <c r="VRU384" s="63"/>
      <c r="VRV384" s="63"/>
      <c r="VRW384" s="63"/>
      <c r="VRX384" s="63"/>
      <c r="VRY384" s="63"/>
      <c r="VRZ384" s="63"/>
      <c r="VSA384" s="63"/>
      <c r="VSB384" s="63"/>
      <c r="VSC384" s="63"/>
      <c r="VSD384" s="63"/>
      <c r="VSE384" s="63"/>
      <c r="VSF384" s="63"/>
      <c r="VSG384" s="63"/>
      <c r="VSH384" s="63"/>
      <c r="VSI384" s="63"/>
      <c r="VSJ384" s="63"/>
      <c r="VSK384" s="63"/>
      <c r="VSL384" s="63"/>
      <c r="VSM384" s="63"/>
      <c r="VSN384" s="63"/>
      <c r="VSO384" s="63"/>
      <c r="VSP384" s="63"/>
      <c r="VSQ384" s="63"/>
      <c r="VSR384" s="63"/>
      <c r="VSS384" s="63"/>
      <c r="VST384" s="63"/>
      <c r="VSU384" s="63"/>
      <c r="VSV384" s="63"/>
      <c r="VSW384" s="63"/>
      <c r="VSX384" s="63"/>
      <c r="VSY384" s="63"/>
      <c r="VSZ384" s="63"/>
      <c r="VTA384" s="63"/>
      <c r="VTB384" s="63"/>
      <c r="VTC384" s="63"/>
      <c r="VTD384" s="63"/>
      <c r="VTE384" s="63"/>
      <c r="VTF384" s="63"/>
      <c r="VTG384" s="63"/>
      <c r="VTH384" s="63"/>
      <c r="VTI384" s="63"/>
      <c r="VTJ384" s="63"/>
      <c r="VTK384" s="63"/>
      <c r="VTL384" s="63"/>
      <c r="VTM384" s="63"/>
      <c r="VTN384" s="63"/>
      <c r="VTO384" s="63"/>
      <c r="VTP384" s="63"/>
      <c r="VTQ384" s="63"/>
      <c r="VTR384" s="63"/>
      <c r="VTS384" s="63"/>
      <c r="VTT384" s="63"/>
      <c r="VTU384" s="63"/>
      <c r="VTV384" s="63"/>
      <c r="VTW384" s="63"/>
      <c r="VTX384" s="63"/>
      <c r="VTY384" s="63"/>
      <c r="VTZ384" s="63"/>
      <c r="VUA384" s="63"/>
      <c r="VUB384" s="63"/>
      <c r="VUC384" s="63"/>
      <c r="VUD384" s="63"/>
      <c r="VUE384" s="63"/>
      <c r="VUF384" s="63"/>
      <c r="VUG384" s="63"/>
      <c r="VUH384" s="63"/>
      <c r="VUI384" s="63"/>
      <c r="VUJ384" s="63"/>
      <c r="VUK384" s="63"/>
      <c r="VUL384" s="63"/>
      <c r="VUM384" s="63"/>
      <c r="VUN384" s="63"/>
      <c r="VUO384" s="63"/>
      <c r="VUP384" s="63"/>
      <c r="VUQ384" s="63"/>
      <c r="VUR384" s="63"/>
      <c r="VUS384" s="63"/>
      <c r="VUT384" s="63"/>
      <c r="VUU384" s="63"/>
      <c r="VUV384" s="63"/>
      <c r="VUW384" s="63"/>
      <c r="VUX384" s="63"/>
      <c r="VUY384" s="63"/>
      <c r="VUZ384" s="63"/>
      <c r="VVA384" s="63"/>
      <c r="VVB384" s="63"/>
      <c r="VVC384" s="63"/>
      <c r="VVD384" s="63"/>
      <c r="VVE384" s="63"/>
      <c r="VVF384" s="63"/>
      <c r="VVG384" s="63"/>
      <c r="VVH384" s="63"/>
      <c r="VVI384" s="63"/>
      <c r="VVJ384" s="63"/>
      <c r="VVK384" s="63"/>
      <c r="VVL384" s="63"/>
      <c r="VVM384" s="63"/>
      <c r="VVN384" s="63"/>
      <c r="VVO384" s="63"/>
      <c r="VVP384" s="63"/>
      <c r="VVQ384" s="63"/>
      <c r="VVR384" s="63"/>
      <c r="VVS384" s="63"/>
      <c r="VVT384" s="63"/>
      <c r="VVU384" s="63"/>
      <c r="VVV384" s="63"/>
      <c r="VVW384" s="63"/>
      <c r="VVX384" s="63"/>
      <c r="VVY384" s="63"/>
      <c r="VVZ384" s="63"/>
      <c r="VWA384" s="63"/>
      <c r="VWB384" s="63"/>
      <c r="VWC384" s="63"/>
      <c r="VWD384" s="63"/>
      <c r="VWE384" s="63"/>
      <c r="VWF384" s="63"/>
      <c r="VWG384" s="63"/>
      <c r="VWH384" s="63"/>
      <c r="VWI384" s="63"/>
      <c r="VWJ384" s="63"/>
      <c r="VWK384" s="63"/>
      <c r="VWL384" s="63"/>
      <c r="VWM384" s="63"/>
      <c r="VWN384" s="63"/>
      <c r="VWO384" s="63"/>
      <c r="VWP384" s="63"/>
      <c r="VWQ384" s="63"/>
      <c r="VWR384" s="63"/>
      <c r="VWS384" s="63"/>
      <c r="VWT384" s="63"/>
      <c r="VWU384" s="63"/>
      <c r="VWV384" s="63"/>
      <c r="VWW384" s="63"/>
      <c r="VWX384" s="63"/>
      <c r="VWY384" s="63"/>
      <c r="VWZ384" s="63"/>
      <c r="VXA384" s="63"/>
      <c r="VXB384" s="63"/>
      <c r="VXC384" s="63"/>
      <c r="VXD384" s="63"/>
      <c r="VXE384" s="63"/>
      <c r="VXF384" s="63"/>
      <c r="VXG384" s="63"/>
      <c r="VXH384" s="63"/>
      <c r="VXI384" s="63"/>
      <c r="VXJ384" s="63"/>
      <c r="VXK384" s="63"/>
      <c r="VXL384" s="63"/>
      <c r="VXM384" s="63"/>
      <c r="VXN384" s="63"/>
      <c r="VXO384" s="63"/>
      <c r="VXP384" s="63"/>
      <c r="VXQ384" s="63"/>
      <c r="VXR384" s="63"/>
      <c r="VXS384" s="63"/>
      <c r="VXT384" s="63"/>
      <c r="VXU384" s="63"/>
      <c r="VXV384" s="63"/>
      <c r="VXW384" s="63"/>
      <c r="VXX384" s="63"/>
      <c r="VXY384" s="63"/>
      <c r="VXZ384" s="63"/>
      <c r="VYA384" s="63"/>
      <c r="VYB384" s="63"/>
      <c r="VYC384" s="63"/>
      <c r="VYD384" s="63"/>
      <c r="VYE384" s="63"/>
      <c r="VYF384" s="63"/>
      <c r="VYG384" s="63"/>
      <c r="VYH384" s="63"/>
      <c r="VYI384" s="63"/>
      <c r="VYJ384" s="63"/>
      <c r="VYK384" s="63"/>
      <c r="VYL384" s="63"/>
      <c r="VYM384" s="63"/>
      <c r="VYN384" s="63"/>
      <c r="VYO384" s="63"/>
      <c r="VYP384" s="63"/>
      <c r="VYQ384" s="63"/>
      <c r="VYR384" s="63"/>
      <c r="VYS384" s="63"/>
      <c r="VYT384" s="63"/>
      <c r="VYU384" s="63"/>
      <c r="VYV384" s="63"/>
      <c r="VYW384" s="63"/>
      <c r="VYX384" s="63"/>
      <c r="VYY384" s="63"/>
      <c r="VYZ384" s="63"/>
      <c r="VZA384" s="63"/>
      <c r="VZB384" s="63"/>
      <c r="VZC384" s="63"/>
      <c r="VZD384" s="63"/>
      <c r="VZE384" s="63"/>
      <c r="VZF384" s="63"/>
      <c r="VZG384" s="63"/>
      <c r="VZH384" s="63"/>
      <c r="VZI384" s="63"/>
      <c r="VZJ384" s="63"/>
      <c r="VZK384" s="63"/>
      <c r="VZL384" s="63"/>
      <c r="VZM384" s="63"/>
      <c r="VZN384" s="63"/>
      <c r="VZO384" s="63"/>
      <c r="VZP384" s="63"/>
      <c r="VZQ384" s="63"/>
      <c r="VZR384" s="63"/>
      <c r="VZS384" s="63"/>
      <c r="VZT384" s="63"/>
      <c r="VZU384" s="63"/>
      <c r="VZV384" s="63"/>
      <c r="VZW384" s="63"/>
      <c r="VZX384" s="63"/>
      <c r="VZY384" s="63"/>
      <c r="VZZ384" s="63"/>
      <c r="WAA384" s="63"/>
      <c r="WAB384" s="63"/>
      <c r="WAC384" s="63"/>
      <c r="WAD384" s="63"/>
      <c r="WAE384" s="63"/>
      <c r="WAF384" s="63"/>
      <c r="WAG384" s="63"/>
      <c r="WAH384" s="63"/>
      <c r="WAI384" s="63"/>
      <c r="WAJ384" s="63"/>
      <c r="WAK384" s="63"/>
      <c r="WAL384" s="63"/>
      <c r="WAM384" s="63"/>
      <c r="WAN384" s="63"/>
      <c r="WAO384" s="63"/>
      <c r="WAP384" s="63"/>
      <c r="WAQ384" s="63"/>
      <c r="WAR384" s="63"/>
      <c r="WAS384" s="63"/>
      <c r="WAT384" s="63"/>
      <c r="WAU384" s="63"/>
      <c r="WAV384" s="63"/>
      <c r="WAW384" s="63"/>
      <c r="WAX384" s="63"/>
      <c r="WAY384" s="63"/>
      <c r="WAZ384" s="63"/>
      <c r="WBA384" s="63"/>
      <c r="WBB384" s="63"/>
      <c r="WBC384" s="63"/>
      <c r="WBD384" s="63"/>
      <c r="WBE384" s="63"/>
      <c r="WBF384" s="63"/>
      <c r="WBG384" s="63"/>
      <c r="WBH384" s="63"/>
      <c r="WBI384" s="63"/>
      <c r="WBJ384" s="63"/>
      <c r="WBK384" s="63"/>
      <c r="WBL384" s="63"/>
      <c r="WBM384" s="63"/>
      <c r="WBN384" s="63"/>
      <c r="WBO384" s="63"/>
      <c r="WBP384" s="63"/>
      <c r="WBQ384" s="63"/>
      <c r="WBR384" s="63"/>
      <c r="WBS384" s="63"/>
      <c r="WBT384" s="63"/>
      <c r="WBU384" s="63"/>
      <c r="WBV384" s="63"/>
      <c r="WBW384" s="63"/>
      <c r="WBX384" s="63"/>
      <c r="WBY384" s="63"/>
      <c r="WBZ384" s="63"/>
      <c r="WCA384" s="63"/>
      <c r="WCB384" s="63"/>
      <c r="WCC384" s="63"/>
      <c r="WCD384" s="63"/>
      <c r="WCE384" s="63"/>
      <c r="WCF384" s="63"/>
      <c r="WCG384" s="63"/>
      <c r="WCH384" s="63"/>
      <c r="WCI384" s="63"/>
      <c r="WCJ384" s="63"/>
      <c r="WCK384" s="63"/>
      <c r="WCL384" s="63"/>
      <c r="WCM384" s="63"/>
      <c r="WCN384" s="63"/>
      <c r="WCO384" s="63"/>
      <c r="WCP384" s="63"/>
      <c r="WCQ384" s="63"/>
      <c r="WCR384" s="63"/>
      <c r="WCS384" s="63"/>
      <c r="WCT384" s="63"/>
      <c r="WCU384" s="63"/>
      <c r="WCV384" s="63"/>
      <c r="WCW384" s="63"/>
      <c r="WCX384" s="63"/>
      <c r="WCY384" s="63"/>
      <c r="WCZ384" s="63"/>
      <c r="WDA384" s="63"/>
      <c r="WDB384" s="63"/>
      <c r="WDC384" s="63"/>
      <c r="WDD384" s="63"/>
      <c r="WDE384" s="63"/>
      <c r="WDF384" s="63"/>
      <c r="WDG384" s="63"/>
      <c r="WDH384" s="63"/>
      <c r="WDI384" s="63"/>
      <c r="WDJ384" s="63"/>
      <c r="WDK384" s="63"/>
      <c r="WDL384" s="63"/>
      <c r="WDM384" s="63"/>
      <c r="WDN384" s="63"/>
      <c r="WDO384" s="63"/>
      <c r="WDP384" s="63"/>
      <c r="WDQ384" s="63"/>
      <c r="WDR384" s="63"/>
      <c r="WDS384" s="63"/>
      <c r="WDT384" s="63"/>
      <c r="WDU384" s="63"/>
      <c r="WDV384" s="63"/>
      <c r="WDW384" s="63"/>
      <c r="WDX384" s="63"/>
      <c r="WDY384" s="63"/>
      <c r="WDZ384" s="63"/>
      <c r="WEA384" s="63"/>
      <c r="WEB384" s="63"/>
      <c r="WEC384" s="63"/>
      <c r="WED384" s="63"/>
      <c r="WEE384" s="63"/>
      <c r="WEF384" s="63"/>
      <c r="WEG384" s="63"/>
      <c r="WEH384" s="63"/>
      <c r="WEI384" s="63"/>
      <c r="WEJ384" s="63"/>
      <c r="WEK384" s="63"/>
      <c r="WEL384" s="63"/>
      <c r="WEM384" s="63"/>
      <c r="WEN384" s="63"/>
      <c r="WEO384" s="63"/>
      <c r="WEP384" s="63"/>
      <c r="WEQ384" s="63"/>
      <c r="WER384" s="63"/>
      <c r="WES384" s="63"/>
      <c r="WET384" s="63"/>
      <c r="WEU384" s="63"/>
      <c r="WEV384" s="63"/>
      <c r="WEW384" s="63"/>
      <c r="WEX384" s="63"/>
      <c r="WEY384" s="63"/>
      <c r="WEZ384" s="63"/>
      <c r="WFA384" s="63"/>
      <c r="WFB384" s="63"/>
      <c r="WFC384" s="63"/>
      <c r="WFD384" s="63"/>
      <c r="WFE384" s="63"/>
      <c r="WFF384" s="63"/>
      <c r="WFG384" s="63"/>
      <c r="WFH384" s="63"/>
      <c r="WFI384" s="63"/>
      <c r="WFJ384" s="63"/>
      <c r="WFK384" s="63"/>
      <c r="WFL384" s="63"/>
      <c r="WFM384" s="63"/>
      <c r="WFN384" s="63"/>
      <c r="WFO384" s="63"/>
      <c r="WFP384" s="63"/>
      <c r="WFQ384" s="63"/>
      <c r="WFR384" s="63"/>
      <c r="WFS384" s="63"/>
      <c r="WFT384" s="63"/>
      <c r="WFU384" s="63"/>
      <c r="WFV384" s="63"/>
      <c r="WFW384" s="63"/>
      <c r="WFX384" s="63"/>
      <c r="WFY384" s="63"/>
      <c r="WFZ384" s="63"/>
      <c r="WGA384" s="63"/>
      <c r="WGB384" s="63"/>
      <c r="WGC384" s="63"/>
      <c r="WGD384" s="63"/>
      <c r="WGE384" s="63"/>
      <c r="WGF384" s="63"/>
      <c r="WGG384" s="63"/>
      <c r="WGH384" s="63"/>
      <c r="WGI384" s="63"/>
      <c r="WGJ384" s="63"/>
      <c r="WGK384" s="63"/>
      <c r="WGL384" s="63"/>
      <c r="WGM384" s="63"/>
      <c r="WGN384" s="63"/>
      <c r="WGO384" s="63"/>
      <c r="WGP384" s="63"/>
      <c r="WGQ384" s="63"/>
      <c r="WGR384" s="63"/>
      <c r="WGS384" s="63"/>
      <c r="WGT384" s="63"/>
      <c r="WGU384" s="63"/>
      <c r="WGV384" s="63"/>
      <c r="WGW384" s="63"/>
      <c r="WGX384" s="63"/>
      <c r="WGY384" s="63"/>
      <c r="WGZ384" s="63"/>
      <c r="WHA384" s="63"/>
      <c r="WHB384" s="63"/>
      <c r="WHC384" s="63"/>
      <c r="WHD384" s="63"/>
      <c r="WHE384" s="63"/>
      <c r="WHF384" s="63"/>
      <c r="WHG384" s="63"/>
      <c r="WHH384" s="63"/>
      <c r="WHI384" s="63"/>
      <c r="WHJ384" s="63"/>
      <c r="WHK384" s="63"/>
      <c r="WHL384" s="63"/>
      <c r="WHM384" s="63"/>
      <c r="WHN384" s="63"/>
      <c r="WHO384" s="63"/>
      <c r="WHP384" s="63"/>
      <c r="WHQ384" s="63"/>
      <c r="WHR384" s="63"/>
      <c r="WHS384" s="63"/>
      <c r="WHT384" s="63"/>
      <c r="WHU384" s="63"/>
      <c r="WHV384" s="63"/>
      <c r="WHW384" s="63"/>
      <c r="WHX384" s="63"/>
      <c r="WHY384" s="63"/>
      <c r="WHZ384" s="63"/>
      <c r="WIA384" s="63"/>
      <c r="WIB384" s="63"/>
      <c r="WIC384" s="63"/>
      <c r="WID384" s="63"/>
      <c r="WIE384" s="63"/>
      <c r="WIF384" s="63"/>
      <c r="WIG384" s="63"/>
      <c r="WIH384" s="63"/>
      <c r="WII384" s="63"/>
      <c r="WIJ384" s="63"/>
      <c r="WIK384" s="63"/>
      <c r="WIL384" s="63"/>
      <c r="WIM384" s="63"/>
      <c r="WIN384" s="63"/>
      <c r="WIO384" s="63"/>
      <c r="WIP384" s="63"/>
      <c r="WIQ384" s="63"/>
      <c r="WIR384" s="63"/>
      <c r="WIS384" s="63"/>
      <c r="WIT384" s="63"/>
      <c r="WIU384" s="63"/>
      <c r="WIV384" s="63"/>
      <c r="WIW384" s="63"/>
      <c r="WIX384" s="63"/>
      <c r="WIY384" s="63"/>
      <c r="WIZ384" s="63"/>
      <c r="WJA384" s="63"/>
      <c r="WJB384" s="63"/>
      <c r="WJC384" s="63"/>
      <c r="WJD384" s="63"/>
      <c r="WJE384" s="63"/>
      <c r="WJF384" s="63"/>
      <c r="WJG384" s="63"/>
      <c r="WJH384" s="63"/>
      <c r="WJI384" s="63"/>
      <c r="WJJ384" s="63"/>
      <c r="WJK384" s="63"/>
      <c r="WJL384" s="63"/>
      <c r="WJM384" s="63"/>
      <c r="WJN384" s="63"/>
      <c r="WJO384" s="63"/>
      <c r="WJP384" s="63"/>
      <c r="WJQ384" s="63"/>
      <c r="WJR384" s="63"/>
      <c r="WJS384" s="63"/>
      <c r="WJT384" s="63"/>
      <c r="WJU384" s="63"/>
      <c r="WJV384" s="63"/>
      <c r="WJW384" s="63"/>
      <c r="WJX384" s="63"/>
      <c r="WJY384" s="63"/>
      <c r="WJZ384" s="63"/>
      <c r="WKA384" s="63"/>
      <c r="WKB384" s="63"/>
      <c r="WKC384" s="63"/>
      <c r="WKD384" s="63"/>
      <c r="WKE384" s="63"/>
      <c r="WKF384" s="63"/>
      <c r="WKG384" s="63"/>
      <c r="WKH384" s="63"/>
      <c r="WKI384" s="63"/>
      <c r="WKJ384" s="63"/>
      <c r="WKK384" s="63"/>
      <c r="WKL384" s="63"/>
      <c r="WKM384" s="63"/>
      <c r="WKN384" s="63"/>
      <c r="WKO384" s="63"/>
      <c r="WKP384" s="63"/>
      <c r="WKQ384" s="63"/>
      <c r="WKR384" s="63"/>
      <c r="WKS384" s="63"/>
      <c r="WKT384" s="63"/>
      <c r="WKU384" s="63"/>
      <c r="WKV384" s="63"/>
      <c r="WKW384" s="63"/>
      <c r="WKX384" s="63"/>
      <c r="WKY384" s="63"/>
      <c r="WKZ384" s="63"/>
      <c r="WLA384" s="63"/>
      <c r="WLB384" s="63"/>
      <c r="WLC384" s="63"/>
      <c r="WLD384" s="63"/>
      <c r="WLE384" s="63"/>
      <c r="WLF384" s="63"/>
      <c r="WLG384" s="63"/>
      <c r="WLH384" s="63"/>
      <c r="WLI384" s="63"/>
      <c r="WLJ384" s="63"/>
      <c r="WLK384" s="63"/>
      <c r="WLL384" s="63"/>
      <c r="WLM384" s="63"/>
      <c r="WLN384" s="63"/>
      <c r="WLO384" s="63"/>
      <c r="WLP384" s="63"/>
      <c r="WLQ384" s="63"/>
      <c r="WLR384" s="63"/>
      <c r="WLS384" s="63"/>
      <c r="WLT384" s="63"/>
      <c r="WLU384" s="63"/>
      <c r="WLV384" s="63"/>
      <c r="WLW384" s="63"/>
      <c r="WLX384" s="63"/>
      <c r="WLY384" s="63"/>
      <c r="WLZ384" s="63"/>
      <c r="WMA384" s="63"/>
      <c r="WMB384" s="63"/>
      <c r="WMC384" s="63"/>
      <c r="WMD384" s="63"/>
      <c r="WME384" s="63"/>
      <c r="WMF384" s="63"/>
      <c r="WMG384" s="63"/>
      <c r="WMH384" s="63"/>
      <c r="WMI384" s="63"/>
      <c r="WMJ384" s="63"/>
      <c r="WMK384" s="63"/>
      <c r="WML384" s="63"/>
      <c r="WMM384" s="63"/>
      <c r="WMN384" s="63"/>
      <c r="WMO384" s="63"/>
      <c r="WMP384" s="63"/>
      <c r="WMQ384" s="63"/>
      <c r="WMR384" s="63"/>
      <c r="WMS384" s="63"/>
      <c r="WMT384" s="63"/>
      <c r="WMU384" s="63"/>
      <c r="WMV384" s="63"/>
      <c r="WMW384" s="63"/>
      <c r="WMX384" s="63"/>
      <c r="WMY384" s="63"/>
      <c r="WMZ384" s="63"/>
      <c r="WNA384" s="63"/>
      <c r="WNB384" s="63"/>
      <c r="WNC384" s="63"/>
      <c r="WND384" s="63"/>
      <c r="WNE384" s="63"/>
      <c r="WNF384" s="63"/>
      <c r="WNG384" s="63"/>
      <c r="WNH384" s="63"/>
      <c r="WNI384" s="63"/>
      <c r="WNJ384" s="63"/>
      <c r="WNK384" s="63"/>
      <c r="WNL384" s="63"/>
      <c r="WNM384" s="63"/>
      <c r="WNN384" s="63"/>
      <c r="WNO384" s="63"/>
      <c r="WNP384" s="63"/>
      <c r="WNQ384" s="63"/>
      <c r="WNR384" s="63"/>
      <c r="WNS384" s="63"/>
      <c r="WNT384" s="63"/>
      <c r="WNU384" s="63"/>
      <c r="WNV384" s="63"/>
      <c r="WNW384" s="63"/>
      <c r="WNX384" s="63"/>
      <c r="WNY384" s="63"/>
      <c r="WNZ384" s="63"/>
      <c r="WOA384" s="63"/>
      <c r="WOB384" s="63"/>
      <c r="WOC384" s="63"/>
      <c r="WOD384" s="63"/>
      <c r="WOE384" s="63"/>
      <c r="WOF384" s="63"/>
      <c r="WOG384" s="63"/>
      <c r="WOH384" s="63"/>
      <c r="WOI384" s="63"/>
      <c r="WOJ384" s="63"/>
      <c r="WOK384" s="63"/>
      <c r="WOL384" s="63"/>
      <c r="WOM384" s="63"/>
      <c r="WON384" s="63"/>
      <c r="WOO384" s="63"/>
      <c r="WOP384" s="63"/>
      <c r="WOQ384" s="63"/>
      <c r="WOR384" s="63"/>
      <c r="WOS384" s="63"/>
      <c r="WOT384" s="63"/>
      <c r="WOU384" s="63"/>
      <c r="WOV384" s="63"/>
      <c r="WOW384" s="63"/>
      <c r="WOX384" s="63"/>
      <c r="WOY384" s="63"/>
      <c r="WOZ384" s="63"/>
      <c r="WPA384" s="63"/>
      <c r="WPB384" s="63"/>
      <c r="WPC384" s="63"/>
      <c r="WPD384" s="63"/>
      <c r="WPE384" s="63"/>
      <c r="WPF384" s="63"/>
      <c r="WPG384" s="63"/>
      <c r="WPH384" s="63"/>
      <c r="WPI384" s="63"/>
      <c r="WPJ384" s="63"/>
      <c r="WPK384" s="63"/>
      <c r="WPL384" s="63"/>
      <c r="WPM384" s="63"/>
      <c r="WPN384" s="63"/>
      <c r="WPO384" s="63"/>
      <c r="WPP384" s="63"/>
      <c r="WPQ384" s="63"/>
      <c r="WPR384" s="63"/>
      <c r="WPS384" s="63"/>
      <c r="WPT384" s="63"/>
      <c r="WPU384" s="63"/>
      <c r="WPV384" s="63"/>
      <c r="WPW384" s="63"/>
      <c r="WPX384" s="63"/>
      <c r="WPY384" s="63"/>
      <c r="WPZ384" s="63"/>
      <c r="WQA384" s="63"/>
      <c r="WQB384" s="63"/>
      <c r="WQC384" s="63"/>
      <c r="WQD384" s="63"/>
      <c r="WQE384" s="63"/>
      <c r="WQF384" s="63"/>
      <c r="WQG384" s="63"/>
      <c r="WQH384" s="63"/>
      <c r="WQI384" s="63"/>
      <c r="WQJ384" s="63"/>
      <c r="WQK384" s="63"/>
      <c r="WQL384" s="63"/>
      <c r="WQM384" s="63"/>
      <c r="WQN384" s="63"/>
      <c r="WQO384" s="63"/>
      <c r="WQP384" s="63"/>
      <c r="WQQ384" s="63"/>
      <c r="WQR384" s="63"/>
      <c r="WQS384" s="63"/>
      <c r="WQT384" s="63"/>
      <c r="WQU384" s="63"/>
      <c r="WQV384" s="63"/>
      <c r="WQW384" s="63"/>
      <c r="WQX384" s="63"/>
      <c r="WQY384" s="63"/>
      <c r="WQZ384" s="63"/>
      <c r="WRA384" s="63"/>
      <c r="WRB384" s="63"/>
      <c r="WRC384" s="63"/>
      <c r="WRD384" s="63"/>
      <c r="WRE384" s="63"/>
      <c r="WRF384" s="63"/>
      <c r="WRG384" s="63"/>
      <c r="WRH384" s="63"/>
      <c r="WRI384" s="63"/>
      <c r="WRJ384" s="63"/>
      <c r="WRK384" s="63"/>
      <c r="WRL384" s="63"/>
      <c r="WRM384" s="63"/>
      <c r="WRN384" s="63"/>
      <c r="WRO384" s="63"/>
      <c r="WRP384" s="63"/>
      <c r="WRQ384" s="63"/>
      <c r="WRR384" s="63"/>
      <c r="WRS384" s="63"/>
      <c r="WRT384" s="63"/>
      <c r="WRU384" s="63"/>
      <c r="WRV384" s="63"/>
      <c r="WRW384" s="63"/>
      <c r="WRX384" s="63"/>
      <c r="WRY384" s="63"/>
      <c r="WRZ384" s="63"/>
      <c r="WSA384" s="63"/>
      <c r="WSB384" s="63"/>
      <c r="WSC384" s="63"/>
      <c r="WSD384" s="63"/>
      <c r="WSE384" s="63"/>
      <c r="WSF384" s="63"/>
      <c r="WSG384" s="63"/>
      <c r="WSH384" s="63"/>
      <c r="WSI384" s="63"/>
      <c r="WSJ384" s="63"/>
      <c r="WSK384" s="63"/>
      <c r="WSL384" s="63"/>
      <c r="WSM384" s="63"/>
      <c r="WSN384" s="63"/>
      <c r="WSO384" s="63"/>
      <c r="WSP384" s="63"/>
      <c r="WSQ384" s="63"/>
      <c r="WSR384" s="63"/>
      <c r="WSS384" s="63"/>
      <c r="WST384" s="63"/>
      <c r="WSU384" s="63"/>
      <c r="WSV384" s="63"/>
      <c r="WSW384" s="63"/>
      <c r="WSX384" s="63"/>
      <c r="WSY384" s="63"/>
      <c r="WSZ384" s="63"/>
      <c r="WTA384" s="63"/>
      <c r="WTB384" s="63"/>
      <c r="WTC384" s="63"/>
      <c r="WTD384" s="63"/>
      <c r="WTE384" s="63"/>
      <c r="WTF384" s="63"/>
      <c r="WTG384" s="63"/>
      <c r="WTH384" s="63"/>
      <c r="WTI384" s="63"/>
      <c r="WTJ384" s="63"/>
      <c r="WTK384" s="63"/>
      <c r="WTL384" s="63"/>
      <c r="WTM384" s="63"/>
      <c r="WTN384" s="63"/>
      <c r="WTO384" s="63"/>
      <c r="WTP384" s="63"/>
      <c r="WTQ384" s="63"/>
      <c r="WTR384" s="63"/>
      <c r="WTS384" s="63"/>
      <c r="WTT384" s="63"/>
      <c r="WTU384" s="63"/>
      <c r="WTV384" s="63"/>
      <c r="WTW384" s="63"/>
      <c r="WTX384" s="63"/>
      <c r="WTY384" s="63"/>
      <c r="WTZ384" s="63"/>
      <c r="WUA384" s="63"/>
      <c r="WUB384" s="63"/>
      <c r="WUC384" s="63"/>
      <c r="WUD384" s="63"/>
      <c r="WUE384" s="63"/>
      <c r="WUF384" s="63"/>
      <c r="WUG384" s="63"/>
      <c r="WUH384" s="63"/>
      <c r="WUI384" s="63"/>
      <c r="WUJ384" s="63"/>
      <c r="WUK384" s="63"/>
      <c r="WUL384" s="63"/>
      <c r="WUM384" s="63"/>
      <c r="WUN384" s="63"/>
      <c r="WUO384" s="63"/>
      <c r="WUP384" s="63"/>
      <c r="WUQ384" s="63"/>
      <c r="WUR384" s="63"/>
      <c r="WUS384" s="63"/>
      <c r="WUT384" s="63"/>
      <c r="WUU384" s="63"/>
      <c r="WUV384" s="63"/>
      <c r="WUW384" s="63"/>
      <c r="WUX384" s="63"/>
      <c r="WUY384" s="63"/>
      <c r="WUZ384" s="63"/>
      <c r="WVA384" s="63"/>
      <c r="WVB384" s="63"/>
      <c r="WVC384" s="63"/>
      <c r="WVD384" s="63"/>
      <c r="WVE384" s="63"/>
      <c r="WVF384" s="63"/>
      <c r="WVG384" s="63"/>
      <c r="WVH384" s="63"/>
      <c r="WVI384" s="63"/>
      <c r="WVJ384" s="63"/>
      <c r="WVK384" s="63"/>
      <c r="WVL384" s="63"/>
      <c r="WVM384" s="63"/>
      <c r="WVN384" s="63"/>
      <c r="WVO384" s="63"/>
      <c r="WVP384" s="63"/>
      <c r="WVQ384" s="63"/>
      <c r="WVR384" s="63"/>
      <c r="WVS384" s="63"/>
      <c r="WVT384" s="63"/>
      <c r="WVU384" s="63"/>
      <c r="WVV384" s="63"/>
      <c r="WVW384" s="63"/>
      <c r="WVX384" s="63"/>
      <c r="WVY384" s="63"/>
      <c r="WVZ384" s="63"/>
      <c r="WWA384" s="63"/>
      <c r="WWB384" s="63"/>
      <c r="WWC384" s="63"/>
      <c r="WWD384" s="63"/>
      <c r="WWE384" s="63"/>
      <c r="WWF384" s="63"/>
      <c r="WWG384" s="63"/>
      <c r="WWH384" s="63"/>
      <c r="WWI384" s="63"/>
      <c r="WWJ384" s="63"/>
      <c r="WWK384" s="63"/>
      <c r="WWL384" s="63"/>
      <c r="WWM384" s="63"/>
      <c r="WWN384" s="63"/>
      <c r="WWO384" s="63"/>
      <c r="WWP384" s="63"/>
      <c r="WWQ384" s="63"/>
      <c r="WWR384" s="63"/>
      <c r="WWS384" s="63"/>
      <c r="WWT384" s="63"/>
      <c r="WWU384" s="63"/>
      <c r="WWV384" s="63"/>
      <c r="WWW384" s="63"/>
      <c r="WWX384" s="63"/>
      <c r="WWY384" s="63"/>
      <c r="WWZ384" s="63"/>
      <c r="WXA384" s="63"/>
      <c r="WXB384" s="63"/>
      <c r="WXC384" s="63"/>
      <c r="WXD384" s="63"/>
      <c r="WXE384" s="63"/>
      <c r="WXF384" s="63"/>
      <c r="WXG384" s="63"/>
      <c r="WXH384" s="63"/>
      <c r="WXI384" s="63"/>
      <c r="WXJ384" s="63"/>
      <c r="WXK384" s="63"/>
      <c r="WXL384" s="63"/>
      <c r="WXM384" s="63"/>
      <c r="WXN384" s="63"/>
      <c r="WXO384" s="63"/>
      <c r="WXP384" s="63"/>
      <c r="WXQ384" s="63"/>
      <c r="WXR384" s="63"/>
      <c r="WXS384" s="63"/>
      <c r="WXT384" s="63"/>
      <c r="WXU384" s="63"/>
      <c r="WXV384" s="63"/>
      <c r="WXW384" s="63"/>
      <c r="WXX384" s="63"/>
      <c r="WXY384" s="63"/>
      <c r="WXZ384" s="63"/>
      <c r="WYA384" s="63"/>
      <c r="WYB384" s="63"/>
      <c r="WYC384" s="63"/>
      <c r="WYD384" s="63"/>
      <c r="WYE384" s="63"/>
      <c r="WYF384" s="63"/>
      <c r="WYG384" s="63"/>
      <c r="WYH384" s="63"/>
      <c r="WYI384" s="63"/>
      <c r="WYJ384" s="63"/>
      <c r="WYK384" s="63"/>
      <c r="WYL384" s="63"/>
      <c r="WYM384" s="63"/>
      <c r="WYN384" s="63"/>
      <c r="WYO384" s="63"/>
      <c r="WYP384" s="63"/>
      <c r="WYQ384" s="63"/>
      <c r="WYR384" s="63"/>
      <c r="WYS384" s="63"/>
      <c r="WYT384" s="63"/>
      <c r="WYU384" s="63"/>
      <c r="WYV384" s="63"/>
      <c r="WYW384" s="63"/>
      <c r="WYX384" s="63"/>
      <c r="WYY384" s="63"/>
      <c r="WYZ384" s="63"/>
      <c r="WZA384" s="63"/>
      <c r="WZB384" s="63"/>
      <c r="WZC384" s="63"/>
      <c r="WZD384" s="63"/>
      <c r="WZE384" s="63"/>
      <c r="WZF384" s="63"/>
      <c r="WZG384" s="63"/>
      <c r="WZH384" s="63"/>
      <c r="WZI384" s="63"/>
      <c r="WZJ384" s="63"/>
      <c r="WZK384" s="63"/>
      <c r="WZL384" s="63"/>
      <c r="WZM384" s="63"/>
      <c r="WZN384" s="63"/>
      <c r="WZO384" s="63"/>
      <c r="WZP384" s="63"/>
      <c r="WZQ384" s="63"/>
      <c r="WZR384" s="63"/>
      <c r="WZS384" s="63"/>
      <c r="WZT384" s="63"/>
      <c r="WZU384" s="63"/>
      <c r="WZV384" s="63"/>
      <c r="WZW384" s="63"/>
      <c r="WZX384" s="63"/>
      <c r="WZY384" s="63"/>
      <c r="WZZ384" s="63"/>
      <c r="XAA384" s="63"/>
      <c r="XAB384" s="63"/>
      <c r="XAC384" s="63"/>
      <c r="XAD384" s="63"/>
      <c r="XAE384" s="63"/>
      <c r="XAF384" s="63"/>
      <c r="XAG384" s="63"/>
      <c r="XAH384" s="63"/>
      <c r="XAI384" s="63"/>
      <c r="XAJ384" s="63"/>
      <c r="XAK384" s="63"/>
      <c r="XAL384" s="63"/>
      <c r="XAM384" s="63"/>
      <c r="XAN384" s="63"/>
      <c r="XAO384" s="63"/>
      <c r="XAP384" s="63"/>
      <c r="XAQ384" s="63"/>
      <c r="XAR384" s="63"/>
      <c r="XAS384" s="63"/>
      <c r="XAT384" s="63"/>
      <c r="XAU384" s="63"/>
      <c r="XAV384" s="63"/>
      <c r="XAW384" s="63"/>
      <c r="XAX384" s="63"/>
      <c r="XAY384" s="63"/>
      <c r="XAZ384" s="63"/>
      <c r="XBA384" s="63"/>
      <c r="XBB384" s="63"/>
      <c r="XBC384" s="63"/>
      <c r="XBD384" s="63"/>
      <c r="XBE384" s="63"/>
      <c r="XBF384" s="63"/>
      <c r="XBG384" s="63"/>
      <c r="XBH384" s="63"/>
      <c r="XBI384" s="63"/>
      <c r="XBJ384" s="63"/>
      <c r="XBK384" s="63"/>
      <c r="XBL384" s="63"/>
      <c r="XBM384" s="63"/>
      <c r="XBN384" s="63"/>
      <c r="XBO384" s="63"/>
      <c r="XBP384" s="63"/>
      <c r="XBQ384" s="63"/>
      <c r="XBR384" s="63"/>
      <c r="XBS384" s="63"/>
      <c r="XBT384" s="63"/>
    </row>
    <row r="385" spans="8:16296">
      <c r="H385" s="62">
        <v>1</v>
      </c>
      <c r="I385" s="62" t="s">
        <v>715</v>
      </c>
      <c r="J385" s="62">
        <v>1</v>
      </c>
      <c r="K385" s="62" t="s">
        <v>715</v>
      </c>
      <c r="L385" s="93">
        <f t="shared" ref="L385:R394" si="100">SUMIF($F$6:$F$379,$K385,L$6:L$379)</f>
        <v>0</v>
      </c>
      <c r="M385" s="93">
        <f t="shared" si="100"/>
        <v>0</v>
      </c>
      <c r="N385" s="720">
        <f t="shared" si="100"/>
        <v>0</v>
      </c>
      <c r="O385" s="720">
        <f t="shared" si="100"/>
        <v>0</v>
      </c>
      <c r="P385" s="93">
        <f t="shared" si="100"/>
        <v>0</v>
      </c>
      <c r="Q385" s="93">
        <f t="shared" si="100"/>
        <v>0</v>
      </c>
      <c r="R385" s="93">
        <f t="shared" si="100"/>
        <v>0</v>
      </c>
      <c r="W385" s="93">
        <f t="shared" ref="W385:AH394" si="101">SUMIF($F$6:$F$379,$K385,W$6:W$379)</f>
        <v>0</v>
      </c>
      <c r="X385" s="93">
        <f t="shared" si="101"/>
        <v>0</v>
      </c>
      <c r="Y385" s="93">
        <f t="shared" si="101"/>
        <v>0</v>
      </c>
      <c r="Z385" s="93">
        <f t="shared" si="101"/>
        <v>0</v>
      </c>
      <c r="AA385" s="93">
        <f t="shared" si="101"/>
        <v>0</v>
      </c>
      <c r="AB385" s="93">
        <f t="shared" si="101"/>
        <v>0</v>
      </c>
      <c r="AC385" s="93">
        <f t="shared" si="101"/>
        <v>0</v>
      </c>
      <c r="AD385" s="93">
        <f t="shared" si="101"/>
        <v>0</v>
      </c>
      <c r="AE385" s="93"/>
      <c r="AF385" s="93">
        <f t="shared" si="101"/>
        <v>0</v>
      </c>
      <c r="AG385" s="93"/>
      <c r="AH385" s="93">
        <f t="shared" si="101"/>
        <v>0</v>
      </c>
      <c r="AI385" s="93"/>
      <c r="AJ385" s="93">
        <f t="shared" ref="AJ385:AU394" si="102">SUMIF($F$6:$F$379,$K385,AJ$6:AJ$379)</f>
        <v>0</v>
      </c>
      <c r="AK385" s="93">
        <f t="shared" si="102"/>
        <v>0</v>
      </c>
      <c r="AL385" s="255">
        <f t="shared" si="102"/>
        <v>0</v>
      </c>
      <c r="AM385" s="93">
        <f t="shared" si="102"/>
        <v>0</v>
      </c>
      <c r="AN385" s="93"/>
      <c r="AO385" s="93">
        <f t="shared" si="102"/>
        <v>0</v>
      </c>
      <c r="AP385" s="93"/>
      <c r="AQ385" s="93">
        <f t="shared" si="102"/>
        <v>0</v>
      </c>
      <c r="AR385" s="93">
        <f t="shared" si="102"/>
        <v>0</v>
      </c>
      <c r="AS385" s="259">
        <f t="shared" si="102"/>
        <v>0</v>
      </c>
      <c r="AT385" s="84">
        <f t="shared" si="102"/>
        <v>0</v>
      </c>
      <c r="AU385" s="93">
        <f t="shared" si="102"/>
        <v>0</v>
      </c>
      <c r="AV385" s="93">
        <f t="shared" ref="AV385:BA394" si="103">SUMIF($F$6:$F$379,$K385,AV$6:AV$379)</f>
        <v>0</v>
      </c>
      <c r="AW385" s="259">
        <f t="shared" si="103"/>
        <v>0</v>
      </c>
      <c r="AX385" s="93">
        <f t="shared" si="103"/>
        <v>0</v>
      </c>
      <c r="AY385" s="93">
        <f t="shared" si="103"/>
        <v>0</v>
      </c>
      <c r="AZ385" s="93">
        <f t="shared" si="103"/>
        <v>0</v>
      </c>
      <c r="BA385" s="93">
        <f t="shared" si="103"/>
        <v>0</v>
      </c>
      <c r="BB385" s="93"/>
      <c r="BC385" s="259">
        <f t="shared" ref="BC385:BI394" si="104">SUMIF($F$6:$F$379,$K385,BC$6:BC$379)</f>
        <v>0</v>
      </c>
      <c r="BD385" s="259">
        <f t="shared" si="104"/>
        <v>0</v>
      </c>
      <c r="BE385" s="93">
        <f t="shared" si="104"/>
        <v>0</v>
      </c>
      <c r="BF385" s="93">
        <f t="shared" si="104"/>
        <v>0</v>
      </c>
      <c r="BG385" s="93">
        <f t="shared" si="104"/>
        <v>0</v>
      </c>
      <c r="BH385" s="93">
        <f t="shared" si="104"/>
        <v>0</v>
      </c>
      <c r="BI385" s="93">
        <f t="shared" si="104"/>
        <v>0</v>
      </c>
      <c r="BJ385" s="93"/>
      <c r="BK385" s="93">
        <f t="shared" ref="BK385:BT394" si="105">SUMIF($F$6:$F$379,$K385,BK$6:BK$379)</f>
        <v>0</v>
      </c>
      <c r="BL385" s="93">
        <f t="shared" si="105"/>
        <v>0</v>
      </c>
      <c r="BM385" s="93">
        <f t="shared" si="105"/>
        <v>0</v>
      </c>
      <c r="BN385" s="93">
        <f t="shared" si="105"/>
        <v>0</v>
      </c>
      <c r="BO385" s="93">
        <f t="shared" si="105"/>
        <v>0</v>
      </c>
      <c r="BP385" s="93">
        <f t="shared" si="105"/>
        <v>0</v>
      </c>
      <c r="BQ385" s="259">
        <f t="shared" si="105"/>
        <v>0</v>
      </c>
      <c r="BR385" s="259">
        <f t="shared" si="105"/>
        <v>0</v>
      </c>
      <c r="BS385" s="93">
        <f t="shared" si="105"/>
        <v>0</v>
      </c>
      <c r="BT385" s="93">
        <f t="shared" si="105"/>
        <v>0</v>
      </c>
      <c r="BU385" s="93">
        <f t="shared" ref="BU385:CD394" si="106">SUMIF($F$6:$F$379,$K385,BU$6:BU$379)</f>
        <v>0</v>
      </c>
      <c r="BV385" s="93">
        <f t="shared" si="106"/>
        <v>0</v>
      </c>
      <c r="BW385" s="93">
        <f t="shared" si="106"/>
        <v>0</v>
      </c>
      <c r="BX385" s="93">
        <f t="shared" si="106"/>
        <v>0</v>
      </c>
      <c r="BY385" s="93">
        <f t="shared" si="106"/>
        <v>0</v>
      </c>
      <c r="BZ385" s="93">
        <f t="shared" si="106"/>
        <v>0</v>
      </c>
      <c r="CA385" s="93">
        <f t="shared" si="106"/>
        <v>0</v>
      </c>
      <c r="CB385" s="93">
        <f t="shared" si="106"/>
        <v>0</v>
      </c>
      <c r="CC385" s="259">
        <f t="shared" si="106"/>
        <v>0</v>
      </c>
      <c r="CD385" s="93">
        <f t="shared" si="106"/>
        <v>0</v>
      </c>
      <c r="CE385" s="93">
        <f t="shared" ref="CE385:CK394" si="107">SUMIF($F$6:$F$379,$K385,CE$6:CE$379)</f>
        <v>0</v>
      </c>
      <c r="CF385" s="93">
        <f t="shared" si="107"/>
        <v>0</v>
      </c>
      <c r="CG385" s="259">
        <f t="shared" si="107"/>
        <v>0</v>
      </c>
      <c r="CH385" s="259">
        <f t="shared" si="107"/>
        <v>0</v>
      </c>
      <c r="CI385" s="259">
        <f t="shared" si="107"/>
        <v>0</v>
      </c>
      <c r="CJ385" s="259">
        <f>SUMIF($F$6:$F$379,$K385,CJ$6:CJ$379)</f>
        <v>0</v>
      </c>
      <c r="CK385" s="84">
        <f t="shared" si="107"/>
        <v>0</v>
      </c>
      <c r="CL385" s="84">
        <f t="shared" ref="CL385:CL416" si="108">SUMIF($F$6:$F$379,$K385,CK$6:CK$379)</f>
        <v>0</v>
      </c>
      <c r="CM385" s="259">
        <f>SUM(CK385:CL385)/2</f>
        <v>0</v>
      </c>
      <c r="CN385" s="259">
        <f t="shared" ref="CN385:CT394" si="109">SUMIF($F$6:$F$373,$K378,CN$6:CN$379)</f>
        <v>0</v>
      </c>
      <c r="CO385" s="259">
        <f t="shared" si="109"/>
        <v>0</v>
      </c>
      <c r="CP385" s="93">
        <f t="shared" si="109"/>
        <v>0</v>
      </c>
      <c r="CQ385" s="259">
        <f t="shared" si="109"/>
        <v>0</v>
      </c>
      <c r="CR385" s="259">
        <f t="shared" si="109"/>
        <v>0</v>
      </c>
      <c r="CS385" s="93">
        <f t="shared" si="109"/>
        <v>0</v>
      </c>
      <c r="CT385" s="93">
        <f t="shared" si="109"/>
        <v>0</v>
      </c>
      <c r="CU385" s="93"/>
      <c r="CV385" s="259">
        <f t="shared" ref="CV385:DB385" si="110">SUMIF($F$6:$F$373,$K378,CV$6:CV$379)</f>
        <v>0</v>
      </c>
      <c r="CW385" s="246">
        <f t="shared" si="110"/>
        <v>0</v>
      </c>
      <c r="CX385" s="259">
        <f t="shared" si="110"/>
        <v>0</v>
      </c>
      <c r="CY385" s="259">
        <f t="shared" si="110"/>
        <v>0</v>
      </c>
      <c r="CZ385" s="259">
        <f t="shared" si="110"/>
        <v>0</v>
      </c>
      <c r="DA385" s="259">
        <f t="shared" si="110"/>
        <v>0</v>
      </c>
      <c r="DB385" s="259">
        <f t="shared" si="110"/>
        <v>0</v>
      </c>
      <c r="DC385" s="93">
        <f>SUMIF($F$6:$F$373,$K385,DC$6:DC$379)</f>
        <v>0</v>
      </c>
      <c r="DD385" s="93">
        <f t="shared" ref="DC385:DE400" si="111">SUMIF($F$6:$F$373,$K385,DD$6:DD$379)</f>
        <v>0</v>
      </c>
      <c r="DE385" s="93">
        <f>SUMIF($F$6:$F$373,$K385,DE$6:DE$379)</f>
        <v>0</v>
      </c>
      <c r="DF385" s="93">
        <f>AVERAGE(DC385:DE385)</f>
        <v>0</v>
      </c>
      <c r="DG385" s="93">
        <f t="shared" ref="DG385:DT385" si="112">SUMIF($F$6:$F$373,$K378,DG$6:DG$379)</f>
        <v>0</v>
      </c>
      <c r="DH385" s="93">
        <f t="shared" si="112"/>
        <v>0</v>
      </c>
      <c r="DI385" s="93">
        <f t="shared" si="112"/>
        <v>0</v>
      </c>
      <c r="DJ385" s="93">
        <f t="shared" si="112"/>
        <v>0</v>
      </c>
      <c r="DK385" s="93">
        <f t="shared" si="112"/>
        <v>0</v>
      </c>
      <c r="DL385" s="93">
        <f t="shared" si="112"/>
        <v>0</v>
      </c>
      <c r="DM385" s="93">
        <f t="shared" si="112"/>
        <v>0</v>
      </c>
      <c r="DN385" s="259">
        <f t="shared" si="112"/>
        <v>0</v>
      </c>
      <c r="DO385" s="259">
        <f t="shared" si="112"/>
        <v>0</v>
      </c>
      <c r="DP385" s="93">
        <f t="shared" si="112"/>
        <v>0</v>
      </c>
      <c r="DQ385" s="93">
        <f t="shared" si="112"/>
        <v>0</v>
      </c>
      <c r="DR385" s="93">
        <f t="shared" si="112"/>
        <v>0</v>
      </c>
      <c r="DS385" s="93">
        <f t="shared" si="112"/>
        <v>0</v>
      </c>
      <c r="DT385" s="93">
        <f t="shared" si="112"/>
        <v>0</v>
      </c>
      <c r="DU385" s="93"/>
      <c r="DV385" s="93">
        <f t="shared" ref="DV385:DX404" si="113">SUMIF($F$6:$F$373,$K378,DV$6:DV$379)</f>
        <v>0</v>
      </c>
      <c r="DW385" s="93">
        <f t="shared" si="113"/>
        <v>0</v>
      </c>
      <c r="DX385" s="93">
        <f t="shared" si="113"/>
        <v>0</v>
      </c>
      <c r="DY385" s="102"/>
      <c r="DZ385" s="102"/>
      <c r="EA385" s="102"/>
      <c r="EB385" s="102"/>
      <c r="EC385" s="102"/>
      <c r="ED385" s="102"/>
      <c r="EE385" s="102"/>
      <c r="EF385" s="102"/>
      <c r="EG385" s="102"/>
      <c r="EH385" s="102"/>
      <c r="EI385" s="102"/>
      <c r="EJ385" s="102"/>
      <c r="EK385" s="102"/>
      <c r="EL385" s="102"/>
      <c r="EM385" s="102"/>
      <c r="EN385" s="102"/>
      <c r="EO385" s="41"/>
      <c r="EP385" s="41"/>
      <c r="EQ385" s="41"/>
      <c r="ER385" s="41"/>
      <c r="ES385" s="41"/>
      <c r="ET385" s="41"/>
      <c r="EU385" s="41"/>
      <c r="EV385" s="41"/>
      <c r="EW385" s="41"/>
      <c r="EX385" s="41"/>
      <c r="EY385" s="41"/>
      <c r="EZ385" s="41"/>
      <c r="FA385" s="41"/>
      <c r="FB385" s="41"/>
      <c r="FC385" s="41"/>
      <c r="FD385" s="41"/>
      <c r="FE385" s="41"/>
      <c r="FF385" s="41"/>
      <c r="FG385" s="41"/>
      <c r="FH385" s="41"/>
      <c r="FI385" s="41"/>
      <c r="FJ385" s="41"/>
      <c r="FK385" s="41"/>
      <c r="FL385" s="41"/>
      <c r="FM385" s="41"/>
      <c r="FN385" s="41"/>
      <c r="FO385" s="41"/>
      <c r="FP385" s="41"/>
      <c r="FQ385" s="41"/>
      <c r="FR385" s="41"/>
      <c r="FS385" s="41"/>
      <c r="FT385" s="41"/>
      <c r="FU385" s="41"/>
      <c r="FV385" s="41"/>
      <c r="FW385" s="41"/>
      <c r="FX385" s="41"/>
      <c r="FY385" s="41"/>
      <c r="FZ385" s="41"/>
      <c r="GA385" s="41"/>
      <c r="GB385" s="41"/>
      <c r="GC385" s="41"/>
      <c r="GD385" s="41"/>
      <c r="GE385" s="41"/>
      <c r="GF385" s="41"/>
      <c r="GG385" s="41"/>
      <c r="GH385" s="41"/>
      <c r="GI385" s="41"/>
      <c r="GJ385" s="41"/>
      <c r="GK385" s="41"/>
      <c r="GL385" s="41"/>
      <c r="GM385" s="41"/>
      <c r="GN385" s="41"/>
      <c r="GO385" s="41"/>
      <c r="GP385" s="41"/>
      <c r="GQ385" s="41"/>
      <c r="GR385" s="41"/>
      <c r="GS385" s="41"/>
      <c r="GT385" s="41"/>
      <c r="GU385" s="41"/>
      <c r="GV385" s="41"/>
      <c r="GW385" s="41"/>
      <c r="GX385" s="41"/>
      <c r="GY385" s="41"/>
      <c r="GZ385" s="41"/>
      <c r="HA385" s="41"/>
      <c r="HB385" s="41"/>
      <c r="HC385" s="41"/>
      <c r="HD385" s="41"/>
      <c r="HE385" s="41"/>
      <c r="HF385" s="41"/>
      <c r="HG385" s="41"/>
      <c r="HH385" s="41"/>
      <c r="HI385" s="41"/>
      <c r="HJ385" s="41"/>
      <c r="HK385" s="41"/>
      <c r="HL385" s="41"/>
      <c r="HM385" s="41"/>
      <c r="HN385" s="41"/>
      <c r="HO385" s="41"/>
      <c r="HP385" s="41"/>
      <c r="HQ385" s="41"/>
      <c r="HR385" s="41"/>
      <c r="HS385" s="41"/>
      <c r="HT385" s="41"/>
      <c r="HU385" s="41"/>
      <c r="HV385" s="41"/>
      <c r="HW385" s="41"/>
      <c r="HX385" s="41"/>
      <c r="HY385" s="41"/>
      <c r="HZ385" s="41"/>
      <c r="IA385" s="41"/>
      <c r="IB385" s="41"/>
      <c r="IC385" s="41"/>
      <c r="ID385" s="41"/>
      <c r="IE385" s="41"/>
      <c r="IF385" s="41"/>
      <c r="IG385" s="41"/>
      <c r="IH385" s="41"/>
      <c r="II385" s="41"/>
      <c r="IJ385" s="41"/>
      <c r="IK385" s="41"/>
      <c r="IL385" s="41"/>
      <c r="IM385" s="41"/>
      <c r="IN385" s="41"/>
      <c r="IO385" s="41"/>
      <c r="IP385" s="41"/>
      <c r="IQ385" s="41"/>
      <c r="IR385" s="41"/>
      <c r="IS385" s="41"/>
      <c r="IT385" s="41"/>
      <c r="IU385" s="41"/>
      <c r="IV385" s="41"/>
      <c r="IW385" s="41"/>
      <c r="IX385" s="41"/>
      <c r="IY385" s="41"/>
      <c r="IZ385" s="41"/>
      <c r="JA385" s="41"/>
      <c r="JB385" s="41"/>
      <c r="JC385" s="41"/>
      <c r="JD385" s="41"/>
      <c r="JE385" s="41"/>
      <c r="JF385" s="41"/>
      <c r="JG385" s="41"/>
      <c r="JH385" s="41"/>
      <c r="JI385" s="41"/>
      <c r="JJ385" s="41"/>
      <c r="JK385" s="41"/>
      <c r="JL385" s="41"/>
      <c r="JM385" s="41"/>
      <c r="JN385" s="41"/>
      <c r="JO385" s="41"/>
      <c r="JP385" s="41"/>
      <c r="JQ385" s="41"/>
      <c r="JR385" s="41"/>
      <c r="JS385" s="41"/>
      <c r="JT385" s="41"/>
      <c r="JU385" s="41"/>
      <c r="JV385" s="41"/>
      <c r="JW385" s="41"/>
      <c r="JX385" s="41"/>
      <c r="JY385" s="41"/>
      <c r="JZ385" s="41"/>
      <c r="KA385" s="41"/>
      <c r="KB385" s="41"/>
      <c r="KC385" s="41"/>
      <c r="KD385" s="41"/>
      <c r="KE385" s="41"/>
      <c r="KF385" s="41"/>
      <c r="KG385" s="41"/>
      <c r="KH385" s="41"/>
      <c r="KI385" s="41"/>
      <c r="KJ385" s="41"/>
      <c r="KK385" s="41"/>
      <c r="KL385" s="41"/>
      <c r="KM385" s="41"/>
      <c r="KN385" s="41"/>
      <c r="KO385" s="41"/>
      <c r="KP385" s="41"/>
      <c r="KQ385" s="41"/>
      <c r="KR385" s="41"/>
      <c r="KS385" s="41"/>
      <c r="KT385" s="41"/>
      <c r="KU385" s="41"/>
      <c r="KV385" s="41"/>
      <c r="KW385" s="41"/>
      <c r="KX385" s="41"/>
      <c r="KY385" s="41"/>
      <c r="KZ385" s="41"/>
      <c r="LA385" s="41"/>
      <c r="LB385" s="41"/>
      <c r="LC385" s="41"/>
      <c r="LD385" s="41"/>
      <c r="LE385" s="41"/>
      <c r="LF385" s="41"/>
      <c r="LG385" s="41"/>
      <c r="LH385" s="41"/>
      <c r="LI385" s="41"/>
      <c r="LJ385" s="41"/>
      <c r="LK385" s="41"/>
      <c r="LL385" s="41"/>
      <c r="LM385" s="41"/>
      <c r="LN385" s="41"/>
      <c r="LO385" s="41"/>
      <c r="LP385" s="41"/>
      <c r="LQ385" s="41"/>
      <c r="LR385" s="41"/>
      <c r="LS385" s="41"/>
      <c r="LT385" s="41"/>
      <c r="LU385" s="41"/>
      <c r="LV385" s="41"/>
      <c r="LW385" s="41"/>
      <c r="LX385" s="41"/>
      <c r="LY385" s="41"/>
      <c r="LZ385" s="41"/>
      <c r="MA385" s="41"/>
      <c r="MB385" s="41"/>
      <c r="MC385" s="41"/>
      <c r="MD385" s="41"/>
      <c r="ME385" s="41"/>
      <c r="MF385" s="41"/>
      <c r="MG385" s="41"/>
      <c r="MH385" s="41"/>
      <c r="MI385" s="41"/>
      <c r="MJ385" s="41"/>
      <c r="MK385" s="41"/>
      <c r="ML385" s="41"/>
      <c r="MM385" s="41"/>
      <c r="MN385" s="41"/>
      <c r="MO385" s="41"/>
      <c r="MP385" s="41"/>
      <c r="MQ385" s="41"/>
      <c r="MR385" s="41"/>
      <c r="MS385" s="41"/>
      <c r="MT385" s="41"/>
      <c r="MU385" s="41"/>
      <c r="MV385" s="41"/>
      <c r="MW385" s="41"/>
      <c r="MX385" s="41"/>
      <c r="MY385" s="41"/>
      <c r="MZ385" s="41"/>
      <c r="NA385" s="41"/>
      <c r="NB385" s="41"/>
      <c r="NC385" s="41"/>
      <c r="ND385" s="41"/>
      <c r="NE385" s="41"/>
      <c r="NF385" s="41"/>
      <c r="NG385" s="41"/>
      <c r="NH385" s="41"/>
      <c r="NI385" s="41"/>
      <c r="NJ385" s="41"/>
      <c r="NK385" s="41"/>
      <c r="NL385" s="41"/>
      <c r="NM385" s="41"/>
      <c r="NN385" s="41"/>
      <c r="NO385" s="41"/>
      <c r="NP385" s="41"/>
      <c r="NQ385" s="41"/>
      <c r="NR385" s="41"/>
      <c r="NS385" s="41"/>
      <c r="NT385" s="41"/>
      <c r="NU385" s="41"/>
      <c r="NV385" s="41"/>
      <c r="NW385" s="41"/>
      <c r="NX385" s="41"/>
      <c r="NY385" s="41"/>
      <c r="NZ385" s="41"/>
      <c r="OA385" s="41"/>
      <c r="OB385" s="41"/>
      <c r="OC385" s="41"/>
      <c r="OD385" s="41"/>
      <c r="OE385" s="41"/>
      <c r="OF385" s="41"/>
      <c r="OG385" s="41"/>
      <c r="OH385" s="41"/>
      <c r="OI385" s="41"/>
      <c r="OJ385" s="41"/>
      <c r="OK385" s="41"/>
      <c r="OL385" s="41"/>
      <c r="OM385" s="41"/>
      <c r="ON385" s="41"/>
      <c r="OO385" s="41"/>
      <c r="OP385" s="41"/>
      <c r="OQ385" s="41"/>
      <c r="OR385" s="41"/>
      <c r="OS385" s="41"/>
      <c r="OT385" s="41"/>
      <c r="OU385" s="41"/>
      <c r="OV385" s="41"/>
      <c r="OW385" s="41"/>
      <c r="OX385" s="41"/>
      <c r="OY385" s="41"/>
      <c r="OZ385" s="41"/>
      <c r="PA385" s="41"/>
      <c r="PB385" s="41"/>
      <c r="PC385" s="41"/>
      <c r="PD385" s="41"/>
      <c r="PE385" s="41"/>
      <c r="PF385" s="41"/>
      <c r="PG385" s="41"/>
      <c r="PH385" s="41"/>
      <c r="PI385" s="41"/>
      <c r="PJ385" s="41"/>
      <c r="PK385" s="41"/>
      <c r="PL385" s="41"/>
      <c r="PM385" s="41"/>
      <c r="PN385" s="41"/>
      <c r="PO385" s="41"/>
      <c r="PP385" s="41"/>
      <c r="PQ385" s="41"/>
      <c r="PR385" s="41"/>
      <c r="PS385" s="41"/>
      <c r="PT385" s="41"/>
      <c r="PU385" s="41"/>
      <c r="PV385" s="41"/>
      <c r="PW385" s="41"/>
      <c r="PX385" s="41"/>
      <c r="PY385" s="41"/>
      <c r="PZ385" s="41"/>
      <c r="QA385" s="41"/>
      <c r="QB385" s="41"/>
      <c r="QC385" s="41"/>
      <c r="QD385" s="41"/>
      <c r="QE385" s="41"/>
      <c r="QF385" s="41"/>
      <c r="QG385" s="41"/>
      <c r="QH385" s="41"/>
      <c r="QI385" s="41"/>
      <c r="QJ385" s="41"/>
      <c r="QK385" s="41"/>
      <c r="QL385" s="41"/>
      <c r="QM385" s="41"/>
      <c r="QN385" s="41"/>
      <c r="QO385" s="41"/>
      <c r="QP385" s="41"/>
      <c r="QQ385" s="41"/>
      <c r="QR385" s="41"/>
      <c r="QS385" s="41"/>
      <c r="QT385" s="41"/>
      <c r="QU385" s="41"/>
      <c r="QV385" s="41"/>
      <c r="QW385" s="41"/>
      <c r="QX385" s="41"/>
      <c r="QY385" s="41"/>
      <c r="QZ385" s="41"/>
      <c r="RA385" s="41"/>
      <c r="RB385" s="41"/>
      <c r="RC385" s="41"/>
      <c r="RD385" s="41"/>
      <c r="RE385" s="41"/>
      <c r="RF385" s="41"/>
      <c r="RG385" s="41"/>
      <c r="RH385" s="41"/>
      <c r="RI385" s="41"/>
      <c r="RJ385" s="41"/>
      <c r="RK385" s="41"/>
      <c r="RL385" s="41"/>
      <c r="RM385" s="41"/>
      <c r="RN385" s="41"/>
      <c r="RO385" s="41"/>
      <c r="RP385" s="41"/>
      <c r="RQ385" s="41"/>
      <c r="RR385" s="41"/>
      <c r="RS385" s="41"/>
      <c r="RT385" s="41"/>
      <c r="RU385" s="41"/>
      <c r="RV385" s="41"/>
      <c r="RW385" s="41"/>
      <c r="RX385" s="41"/>
      <c r="RY385" s="41"/>
      <c r="RZ385" s="41"/>
      <c r="SA385" s="41"/>
      <c r="SB385" s="41"/>
      <c r="SC385" s="41"/>
      <c r="SD385" s="41"/>
      <c r="SE385" s="41"/>
      <c r="SF385" s="41"/>
      <c r="SG385" s="41"/>
      <c r="SH385" s="41"/>
      <c r="SI385" s="41"/>
      <c r="SJ385" s="41"/>
      <c r="SK385" s="41"/>
      <c r="SL385" s="41"/>
      <c r="SM385" s="41"/>
      <c r="SN385" s="41"/>
      <c r="SO385" s="41"/>
      <c r="SP385" s="41"/>
      <c r="SQ385" s="41"/>
      <c r="SR385" s="41"/>
      <c r="SS385" s="41"/>
      <c r="ST385" s="41"/>
      <c r="SU385" s="41"/>
      <c r="SV385" s="41"/>
      <c r="SW385" s="41"/>
      <c r="SX385" s="41"/>
      <c r="SY385" s="41"/>
      <c r="SZ385" s="41"/>
      <c r="TA385" s="41"/>
      <c r="TB385" s="41"/>
      <c r="TC385" s="41"/>
      <c r="TD385" s="41"/>
      <c r="TE385" s="41"/>
      <c r="TF385" s="41"/>
      <c r="TG385" s="41"/>
      <c r="TH385" s="41"/>
      <c r="TI385" s="41"/>
      <c r="TJ385" s="41"/>
      <c r="TK385" s="41"/>
      <c r="TL385" s="41"/>
      <c r="TM385" s="41"/>
      <c r="TN385" s="41"/>
      <c r="TO385" s="41"/>
      <c r="TP385" s="41"/>
      <c r="TQ385" s="41"/>
      <c r="TR385" s="41"/>
      <c r="TS385" s="41"/>
      <c r="TT385" s="41"/>
      <c r="TU385" s="41"/>
      <c r="TV385" s="41"/>
      <c r="TW385" s="41"/>
      <c r="TX385" s="41"/>
      <c r="TY385" s="41"/>
      <c r="TZ385" s="41"/>
      <c r="UA385" s="41"/>
      <c r="UB385" s="41"/>
      <c r="UC385" s="41"/>
      <c r="UD385" s="41"/>
      <c r="UE385" s="41"/>
      <c r="UF385" s="41"/>
      <c r="UG385" s="41"/>
      <c r="UH385" s="41"/>
      <c r="UI385" s="41"/>
      <c r="UJ385" s="41"/>
      <c r="UK385" s="41"/>
      <c r="UL385" s="41"/>
      <c r="UM385" s="41"/>
      <c r="UN385" s="41"/>
      <c r="UO385" s="41"/>
      <c r="UP385" s="41"/>
      <c r="UQ385" s="41"/>
      <c r="UR385" s="41"/>
      <c r="US385" s="41"/>
      <c r="UT385" s="41"/>
      <c r="UU385" s="41"/>
      <c r="UV385" s="41"/>
      <c r="UW385" s="41"/>
      <c r="UX385" s="41"/>
      <c r="UY385" s="41"/>
      <c r="UZ385" s="41"/>
      <c r="VA385" s="41"/>
      <c r="VB385" s="41"/>
      <c r="VC385" s="41"/>
      <c r="VD385" s="41"/>
      <c r="VE385" s="41"/>
      <c r="VF385" s="41"/>
      <c r="VG385" s="41"/>
      <c r="VH385" s="41"/>
      <c r="VI385" s="41"/>
      <c r="VJ385" s="41"/>
      <c r="VK385" s="41"/>
      <c r="VL385" s="41"/>
      <c r="VM385" s="41"/>
      <c r="VN385" s="41"/>
      <c r="VO385" s="41"/>
      <c r="VP385" s="41"/>
      <c r="VQ385" s="41"/>
      <c r="VR385" s="41"/>
      <c r="VS385" s="41"/>
      <c r="VT385" s="41"/>
      <c r="VU385" s="41"/>
      <c r="VV385" s="41"/>
      <c r="VW385" s="41"/>
      <c r="VX385" s="41"/>
      <c r="VY385" s="41"/>
      <c r="VZ385" s="41"/>
      <c r="WA385" s="41"/>
      <c r="WB385" s="41"/>
      <c r="WC385" s="41"/>
      <c r="WD385" s="41"/>
      <c r="WE385" s="41"/>
      <c r="WF385" s="41"/>
      <c r="WG385" s="41"/>
      <c r="WH385" s="41"/>
      <c r="WI385" s="41"/>
      <c r="WJ385" s="41"/>
      <c r="WK385" s="41"/>
      <c r="WL385" s="41"/>
      <c r="WM385" s="41"/>
      <c r="WN385" s="41"/>
      <c r="WO385" s="41"/>
      <c r="WP385" s="41"/>
      <c r="WQ385" s="41"/>
      <c r="WR385" s="41"/>
      <c r="WS385" s="41"/>
      <c r="WT385" s="41"/>
      <c r="WU385" s="41"/>
      <c r="WV385" s="41"/>
      <c r="WW385" s="41"/>
      <c r="WX385" s="41"/>
      <c r="WY385" s="41"/>
      <c r="WZ385" s="41"/>
      <c r="XA385" s="41"/>
      <c r="XB385" s="41"/>
      <c r="XC385" s="41"/>
      <c r="XD385" s="41"/>
      <c r="XE385" s="41"/>
      <c r="XF385" s="41"/>
      <c r="XG385" s="41"/>
      <c r="XH385" s="41"/>
      <c r="XI385" s="41"/>
      <c r="XJ385" s="41"/>
      <c r="XK385" s="41"/>
      <c r="XL385" s="41"/>
      <c r="XM385" s="41"/>
      <c r="XN385" s="41"/>
      <c r="XO385" s="41"/>
      <c r="XP385" s="41"/>
      <c r="XQ385" s="41"/>
      <c r="XR385" s="41"/>
      <c r="XS385" s="41"/>
      <c r="XT385" s="41"/>
      <c r="XU385" s="41"/>
      <c r="XV385" s="41"/>
      <c r="XW385" s="41"/>
      <c r="XX385" s="41"/>
      <c r="XY385" s="41"/>
      <c r="XZ385" s="41"/>
      <c r="YA385" s="41"/>
      <c r="YB385" s="41"/>
      <c r="YC385" s="41"/>
      <c r="YD385" s="41"/>
      <c r="YE385" s="41"/>
      <c r="YF385" s="41"/>
      <c r="YG385" s="41"/>
      <c r="YH385" s="41"/>
      <c r="YI385" s="41"/>
      <c r="YJ385" s="41"/>
      <c r="YK385" s="41"/>
      <c r="YL385" s="41"/>
      <c r="YM385" s="41"/>
      <c r="YN385" s="41"/>
      <c r="YO385" s="41"/>
      <c r="YP385" s="41"/>
      <c r="YQ385" s="41"/>
      <c r="YR385" s="41"/>
      <c r="YS385" s="41"/>
      <c r="YT385" s="41"/>
      <c r="YU385" s="41"/>
      <c r="YV385" s="41"/>
      <c r="YW385" s="41"/>
      <c r="YX385" s="41"/>
      <c r="YY385" s="41"/>
      <c r="YZ385" s="41"/>
      <c r="ZA385" s="41"/>
      <c r="ZB385" s="41"/>
      <c r="ZC385" s="41"/>
      <c r="ZD385" s="41"/>
      <c r="ZE385" s="41"/>
      <c r="ZF385" s="41"/>
      <c r="ZG385" s="41"/>
      <c r="ZH385" s="41"/>
      <c r="ZI385" s="41"/>
      <c r="ZJ385" s="41"/>
      <c r="ZK385" s="41"/>
      <c r="ZL385" s="41"/>
      <c r="ZM385" s="41"/>
      <c r="ZN385" s="41"/>
      <c r="ZO385" s="41"/>
      <c r="ZP385" s="41"/>
      <c r="ZQ385" s="41"/>
      <c r="ZR385" s="41"/>
      <c r="ZS385" s="41"/>
      <c r="ZT385" s="41"/>
      <c r="ZU385" s="41"/>
      <c r="ZV385" s="41"/>
      <c r="ZW385" s="41"/>
      <c r="ZX385" s="41"/>
      <c r="ZY385" s="41"/>
      <c r="ZZ385" s="41"/>
      <c r="AAA385" s="41"/>
      <c r="AAB385" s="41"/>
      <c r="AAC385" s="41"/>
      <c r="AAD385" s="41"/>
      <c r="AAE385" s="41"/>
      <c r="AAF385" s="41"/>
      <c r="AAG385" s="41"/>
      <c r="AAH385" s="41"/>
      <c r="AAI385" s="41"/>
      <c r="AAJ385" s="41"/>
      <c r="AAK385" s="41"/>
      <c r="AAL385" s="41"/>
      <c r="AAM385" s="41"/>
      <c r="AAN385" s="41"/>
      <c r="AAO385" s="41"/>
      <c r="AAP385" s="41"/>
      <c r="AAQ385" s="41"/>
      <c r="AAR385" s="41"/>
      <c r="AAS385" s="41"/>
      <c r="AAT385" s="41"/>
      <c r="AAU385" s="41"/>
      <c r="AAV385" s="41"/>
      <c r="AAW385" s="41"/>
      <c r="AAX385" s="41"/>
      <c r="AAY385" s="41"/>
      <c r="AAZ385" s="41"/>
      <c r="ABA385" s="41"/>
      <c r="ABB385" s="41"/>
      <c r="ABC385" s="41"/>
      <c r="ABD385" s="41"/>
      <c r="ABE385" s="41"/>
      <c r="ABF385" s="41"/>
      <c r="ABG385" s="41"/>
      <c r="ABH385" s="41"/>
      <c r="ABI385" s="41"/>
      <c r="ABJ385" s="41"/>
      <c r="ABK385" s="41"/>
      <c r="ABL385" s="41"/>
      <c r="ABM385" s="41"/>
      <c r="ABN385" s="41"/>
      <c r="ABO385" s="41"/>
      <c r="ABP385" s="41"/>
      <c r="ABQ385" s="41"/>
      <c r="ABR385" s="41"/>
      <c r="ABS385" s="41"/>
      <c r="ABT385" s="41"/>
      <c r="ABU385" s="41"/>
      <c r="ABV385" s="41"/>
      <c r="ABW385" s="41"/>
      <c r="ABX385" s="41"/>
      <c r="ABY385" s="41"/>
      <c r="ABZ385" s="41"/>
      <c r="ACA385" s="41"/>
      <c r="ACB385" s="41"/>
      <c r="ACC385" s="41"/>
      <c r="ACD385" s="41"/>
      <c r="ACE385" s="41"/>
      <c r="ACF385" s="41"/>
      <c r="ACG385" s="41"/>
      <c r="ACH385" s="41"/>
      <c r="ACI385" s="41"/>
      <c r="ACJ385" s="41"/>
      <c r="ACK385" s="41"/>
      <c r="ACL385" s="41"/>
      <c r="ACM385" s="41"/>
      <c r="ACN385" s="41"/>
      <c r="ACO385" s="41"/>
      <c r="ACP385" s="41"/>
      <c r="ACQ385" s="41"/>
      <c r="ACR385" s="41"/>
      <c r="ACS385" s="41"/>
      <c r="ACT385" s="41"/>
      <c r="ACU385" s="41"/>
      <c r="ACV385" s="41"/>
      <c r="ACW385" s="41"/>
      <c r="ACX385" s="41"/>
      <c r="ACY385" s="41"/>
      <c r="ACZ385" s="41"/>
      <c r="ADA385" s="41"/>
      <c r="ADB385" s="41"/>
      <c r="ADC385" s="41"/>
      <c r="ADD385" s="41"/>
      <c r="ADE385" s="41"/>
      <c r="ADF385" s="41"/>
      <c r="ADG385" s="41"/>
      <c r="ADH385" s="41"/>
      <c r="ADI385" s="41"/>
      <c r="ADJ385" s="41"/>
      <c r="ADK385" s="41"/>
      <c r="ADL385" s="41"/>
      <c r="ADM385" s="41"/>
      <c r="ADN385" s="41"/>
      <c r="ADO385" s="41"/>
      <c r="ADP385" s="41"/>
      <c r="ADQ385" s="41"/>
      <c r="ADR385" s="41"/>
      <c r="ADS385" s="41"/>
      <c r="ADT385" s="41"/>
      <c r="ADU385" s="41"/>
      <c r="ADV385" s="41"/>
      <c r="ADW385" s="41"/>
      <c r="ADX385" s="41"/>
      <c r="ADY385" s="41"/>
      <c r="ADZ385" s="41"/>
      <c r="AEA385" s="41"/>
      <c r="AEB385" s="41"/>
      <c r="AEC385" s="41"/>
      <c r="AED385" s="41"/>
      <c r="AEE385" s="41"/>
      <c r="AEF385" s="41"/>
      <c r="AEG385" s="41"/>
      <c r="AEH385" s="41"/>
      <c r="AEI385" s="41"/>
      <c r="AEJ385" s="41"/>
      <c r="AEK385" s="41"/>
      <c r="AEL385" s="41"/>
      <c r="AEM385" s="41"/>
      <c r="AEN385" s="41"/>
      <c r="AEO385" s="41"/>
      <c r="AEP385" s="41"/>
      <c r="AEQ385" s="41"/>
      <c r="AER385" s="41"/>
      <c r="AES385" s="41"/>
      <c r="AET385" s="41"/>
      <c r="AEU385" s="41"/>
      <c r="AEV385" s="41"/>
      <c r="AEW385" s="41"/>
      <c r="AEX385" s="41"/>
      <c r="AEY385" s="41"/>
      <c r="AEZ385" s="41"/>
      <c r="AFA385" s="41"/>
      <c r="AFB385" s="41"/>
      <c r="AFC385" s="41"/>
      <c r="AFD385" s="41"/>
      <c r="AFE385" s="41"/>
      <c r="AFF385" s="41"/>
      <c r="AFG385" s="41"/>
      <c r="AFH385" s="41"/>
      <c r="AFI385" s="41"/>
      <c r="AFJ385" s="41"/>
      <c r="AFK385" s="41"/>
      <c r="AFL385" s="41"/>
      <c r="AFM385" s="41"/>
      <c r="AFN385" s="41"/>
      <c r="AFO385" s="41"/>
      <c r="AFP385" s="41"/>
      <c r="AFQ385" s="41"/>
      <c r="AFR385" s="41"/>
      <c r="AFS385" s="41"/>
      <c r="AFT385" s="41"/>
      <c r="AFU385" s="41"/>
      <c r="AFV385" s="41"/>
      <c r="AFW385" s="41"/>
      <c r="AFX385" s="41"/>
      <c r="AFY385" s="41"/>
      <c r="AFZ385" s="41"/>
      <c r="AGA385" s="41"/>
      <c r="AGB385" s="41"/>
      <c r="AGC385" s="41"/>
      <c r="AGD385" s="41"/>
      <c r="AGE385" s="41"/>
      <c r="AGF385" s="41"/>
      <c r="AGG385" s="41"/>
      <c r="AGH385" s="41"/>
      <c r="AGI385" s="41"/>
      <c r="AGJ385" s="41"/>
      <c r="AGK385" s="41"/>
      <c r="AGL385" s="41"/>
      <c r="AGM385" s="41"/>
      <c r="AGN385" s="41"/>
      <c r="AGO385" s="41"/>
      <c r="AGP385" s="41"/>
      <c r="AGQ385" s="41"/>
      <c r="AGR385" s="41"/>
      <c r="AGS385" s="41"/>
      <c r="AGT385" s="41"/>
      <c r="AGU385" s="41"/>
      <c r="AGV385" s="41"/>
      <c r="AGW385" s="41"/>
      <c r="AGX385" s="41"/>
      <c r="AGY385" s="41"/>
      <c r="AGZ385" s="41"/>
      <c r="AHA385" s="41"/>
      <c r="AHB385" s="41"/>
      <c r="AHC385" s="41"/>
      <c r="AHD385" s="41"/>
      <c r="AHE385" s="41"/>
      <c r="AHF385" s="41"/>
      <c r="AHG385" s="41"/>
      <c r="AHH385" s="41"/>
      <c r="AHI385" s="41"/>
      <c r="AHJ385" s="41"/>
      <c r="AHK385" s="41"/>
      <c r="AHL385" s="41"/>
      <c r="AHM385" s="41"/>
      <c r="AHN385" s="41"/>
      <c r="AHO385" s="41"/>
      <c r="AHP385" s="41"/>
      <c r="AHQ385" s="41"/>
      <c r="AHR385" s="41"/>
      <c r="AHS385" s="41"/>
      <c r="AHT385" s="41"/>
      <c r="AHU385" s="41"/>
      <c r="AHV385" s="41"/>
      <c r="AHW385" s="41"/>
      <c r="AHX385" s="41"/>
      <c r="AHY385" s="41"/>
      <c r="AHZ385" s="41"/>
      <c r="AIA385" s="41"/>
      <c r="AIB385" s="41"/>
      <c r="AIC385" s="41"/>
      <c r="AID385" s="41"/>
      <c r="AIE385" s="41"/>
      <c r="AIF385" s="41"/>
      <c r="AIG385" s="41"/>
      <c r="AIH385" s="41"/>
      <c r="AII385" s="41"/>
      <c r="AIJ385" s="41"/>
      <c r="AIK385" s="41"/>
      <c r="AIL385" s="41"/>
      <c r="AIM385" s="41"/>
      <c r="AIN385" s="41"/>
      <c r="AIO385" s="41"/>
      <c r="AIP385" s="41"/>
      <c r="AIQ385" s="41"/>
      <c r="AIR385" s="41"/>
      <c r="AIS385" s="41"/>
      <c r="AIT385" s="41"/>
      <c r="AIU385" s="41"/>
      <c r="AIV385" s="41"/>
      <c r="AIW385" s="41"/>
      <c r="AIX385" s="41"/>
      <c r="AIY385" s="41"/>
      <c r="AIZ385" s="41"/>
      <c r="AJA385" s="41"/>
      <c r="AJB385" s="41"/>
      <c r="AJC385" s="41"/>
      <c r="AJD385" s="41"/>
      <c r="AJE385" s="41"/>
      <c r="AJF385" s="41"/>
      <c r="AJG385" s="41"/>
      <c r="AJH385" s="41"/>
      <c r="AJI385" s="41"/>
      <c r="AJJ385" s="41"/>
      <c r="AJK385" s="41"/>
      <c r="AJL385" s="41"/>
      <c r="AJM385" s="41"/>
      <c r="AJN385" s="41"/>
      <c r="AJO385" s="41"/>
      <c r="AJP385" s="41"/>
      <c r="AJQ385" s="41"/>
      <c r="AJR385" s="41"/>
      <c r="AJS385" s="41"/>
      <c r="AJT385" s="41"/>
      <c r="AJU385" s="41"/>
      <c r="AJV385" s="41"/>
      <c r="AJW385" s="41"/>
      <c r="AJX385" s="41"/>
      <c r="AJY385" s="41"/>
      <c r="AJZ385" s="41"/>
      <c r="AKA385" s="41"/>
      <c r="AKB385" s="41"/>
      <c r="AKC385" s="41"/>
      <c r="AKD385" s="41"/>
      <c r="AKE385" s="41"/>
      <c r="AKF385" s="41"/>
      <c r="AKG385" s="41"/>
      <c r="AKH385" s="41"/>
      <c r="AKI385" s="41"/>
      <c r="AKJ385" s="41"/>
      <c r="AKK385" s="41"/>
      <c r="AKL385" s="41"/>
      <c r="AKM385" s="41"/>
      <c r="AKN385" s="41"/>
      <c r="AKO385" s="41"/>
      <c r="AKP385" s="41"/>
      <c r="AKQ385" s="41"/>
      <c r="AKR385" s="41"/>
      <c r="AKS385" s="41"/>
      <c r="AKT385" s="41"/>
      <c r="AKU385" s="41"/>
      <c r="AKV385" s="41"/>
      <c r="AKW385" s="41"/>
      <c r="AKX385" s="41"/>
      <c r="AKY385" s="41"/>
      <c r="AKZ385" s="41"/>
      <c r="ALA385" s="41"/>
      <c r="ALB385" s="41"/>
      <c r="ALC385" s="41"/>
      <c r="ALD385" s="41"/>
      <c r="ALE385" s="41"/>
      <c r="ALF385" s="41"/>
      <c r="ALG385" s="41"/>
      <c r="ALH385" s="41"/>
      <c r="ALI385" s="41"/>
      <c r="ALJ385" s="41"/>
      <c r="ALK385" s="41"/>
      <c r="ALL385" s="41"/>
      <c r="ALM385" s="41"/>
      <c r="ALN385" s="41"/>
      <c r="ALO385" s="41"/>
      <c r="ALP385" s="41"/>
      <c r="ALQ385" s="41"/>
      <c r="ALR385" s="41"/>
      <c r="ALS385" s="41"/>
      <c r="ALT385" s="41"/>
      <c r="ALU385" s="41"/>
      <c r="ALV385" s="41"/>
      <c r="ALW385" s="41"/>
      <c r="ALX385" s="41"/>
      <c r="ALY385" s="41"/>
      <c r="ALZ385" s="41"/>
      <c r="AMA385" s="41"/>
      <c r="AMB385" s="41"/>
      <c r="AMC385" s="41"/>
      <c r="AMD385" s="41"/>
      <c r="AME385" s="41"/>
      <c r="AMF385" s="41"/>
      <c r="AMG385" s="41"/>
      <c r="AMH385" s="41"/>
      <c r="AMI385" s="41"/>
      <c r="AMJ385" s="41"/>
      <c r="AMK385" s="41"/>
      <c r="AML385" s="41"/>
      <c r="AMM385" s="41"/>
      <c r="AMN385" s="41"/>
      <c r="AMO385" s="41"/>
      <c r="AMP385" s="41"/>
      <c r="AMQ385" s="41"/>
      <c r="AMR385" s="41"/>
      <c r="AMS385" s="41"/>
      <c r="AMT385" s="41"/>
      <c r="AMU385" s="41"/>
      <c r="AMV385" s="41"/>
      <c r="AMW385" s="41"/>
      <c r="AMX385" s="41"/>
      <c r="AMY385" s="41"/>
      <c r="AMZ385" s="41"/>
      <c r="ANA385" s="41"/>
      <c r="ANB385" s="41"/>
      <c r="ANC385" s="41"/>
      <c r="AND385" s="41"/>
      <c r="ANE385" s="41"/>
      <c r="ANF385" s="41"/>
      <c r="ANG385" s="41"/>
      <c r="ANH385" s="41"/>
      <c r="ANI385" s="41"/>
      <c r="ANJ385" s="41"/>
      <c r="ANK385" s="41"/>
      <c r="ANL385" s="41"/>
      <c r="ANM385" s="41"/>
      <c r="ANN385" s="41"/>
      <c r="ANO385" s="41"/>
      <c r="ANP385" s="41"/>
      <c r="ANQ385" s="41"/>
      <c r="ANR385" s="41"/>
      <c r="ANS385" s="41"/>
      <c r="ANT385" s="41"/>
      <c r="ANU385" s="41"/>
      <c r="ANV385" s="41"/>
      <c r="ANW385" s="41"/>
      <c r="ANX385" s="41"/>
      <c r="ANY385" s="41"/>
      <c r="ANZ385" s="41"/>
      <c r="AOA385" s="41"/>
      <c r="AOB385" s="41"/>
      <c r="AOC385" s="41"/>
      <c r="AOD385" s="41"/>
      <c r="AOE385" s="41"/>
      <c r="AOF385" s="41"/>
      <c r="AOG385" s="41"/>
      <c r="AOH385" s="41"/>
      <c r="AOI385" s="41"/>
      <c r="AOJ385" s="41"/>
      <c r="AOK385" s="41"/>
      <c r="AOL385" s="41"/>
      <c r="AOM385" s="41"/>
      <c r="AON385" s="41"/>
      <c r="AOO385" s="41"/>
      <c r="AOP385" s="41"/>
      <c r="AOQ385" s="41"/>
      <c r="AOR385" s="41"/>
      <c r="AOS385" s="41"/>
      <c r="AOT385" s="41"/>
      <c r="AOU385" s="41"/>
      <c r="AOV385" s="41"/>
      <c r="AOW385" s="41"/>
      <c r="AOX385" s="41"/>
      <c r="AOY385" s="41"/>
      <c r="AOZ385" s="41"/>
      <c r="APA385" s="41"/>
      <c r="APB385" s="41"/>
      <c r="APC385" s="41"/>
      <c r="APD385" s="41"/>
      <c r="APE385" s="41"/>
      <c r="APF385" s="41"/>
      <c r="APG385" s="41"/>
      <c r="APH385" s="41"/>
      <c r="API385" s="41"/>
      <c r="APJ385" s="41"/>
      <c r="APK385" s="41"/>
      <c r="APL385" s="41"/>
      <c r="APM385" s="41"/>
      <c r="APN385" s="41"/>
      <c r="APO385" s="41"/>
      <c r="APP385" s="41"/>
      <c r="APQ385" s="41"/>
      <c r="APR385" s="41"/>
      <c r="APS385" s="41"/>
      <c r="APT385" s="41"/>
      <c r="APU385" s="41"/>
      <c r="APV385" s="41"/>
      <c r="APW385" s="41"/>
      <c r="APX385" s="41"/>
      <c r="APY385" s="41"/>
      <c r="APZ385" s="41"/>
      <c r="AQA385" s="41"/>
      <c r="AQB385" s="41"/>
      <c r="AQC385" s="41"/>
      <c r="AQD385" s="41"/>
      <c r="AQE385" s="41"/>
      <c r="AQF385" s="41"/>
      <c r="AQG385" s="41"/>
      <c r="AQH385" s="41"/>
      <c r="AQI385" s="41"/>
      <c r="AQJ385" s="41"/>
      <c r="AQK385" s="41"/>
      <c r="AQL385" s="41"/>
      <c r="AQM385" s="41"/>
      <c r="AQN385" s="41"/>
      <c r="AQO385" s="41"/>
      <c r="AQP385" s="41"/>
      <c r="AQQ385" s="41"/>
      <c r="AQR385" s="41"/>
      <c r="AQS385" s="41"/>
      <c r="AQT385" s="41"/>
      <c r="AQU385" s="41"/>
      <c r="AQV385" s="41"/>
      <c r="AQW385" s="41"/>
      <c r="AQX385" s="41"/>
      <c r="AQY385" s="41"/>
      <c r="AQZ385" s="41"/>
      <c r="ARA385" s="41"/>
      <c r="ARB385" s="41"/>
      <c r="ARC385" s="41"/>
      <c r="ARD385" s="41"/>
      <c r="ARE385" s="41"/>
      <c r="ARF385" s="41"/>
      <c r="ARG385" s="41"/>
      <c r="ARH385" s="41"/>
      <c r="ARI385" s="41"/>
      <c r="ARJ385" s="41"/>
      <c r="ARK385" s="41"/>
      <c r="ARL385" s="41"/>
      <c r="ARM385" s="41"/>
      <c r="ARN385" s="41"/>
      <c r="ARO385" s="41"/>
      <c r="ARP385" s="41"/>
      <c r="ARQ385" s="41"/>
      <c r="ARR385" s="41"/>
      <c r="ARS385" s="41"/>
      <c r="ART385" s="41"/>
      <c r="ARU385" s="41"/>
      <c r="ARV385" s="41"/>
      <c r="ARW385" s="41"/>
      <c r="ARX385" s="41"/>
      <c r="ARY385" s="41"/>
      <c r="ARZ385" s="41"/>
      <c r="ASA385" s="41"/>
      <c r="ASB385" s="41"/>
      <c r="ASC385" s="41"/>
      <c r="ASD385" s="41"/>
      <c r="ASE385" s="41"/>
      <c r="ASF385" s="41"/>
      <c r="ASG385" s="41"/>
      <c r="ASH385" s="41"/>
      <c r="ASI385" s="41"/>
      <c r="ASJ385" s="41"/>
      <c r="ASK385" s="41"/>
      <c r="ASL385" s="41"/>
      <c r="ASM385" s="41"/>
      <c r="ASN385" s="41"/>
      <c r="ASO385" s="41"/>
      <c r="ASP385" s="41"/>
      <c r="ASQ385" s="41"/>
      <c r="ASR385" s="41"/>
      <c r="ASS385" s="41"/>
      <c r="AST385" s="41"/>
      <c r="ASU385" s="41"/>
      <c r="ASV385" s="41"/>
      <c r="ASW385" s="41"/>
      <c r="ASX385" s="41"/>
      <c r="ASY385" s="41"/>
      <c r="ASZ385" s="41"/>
      <c r="ATA385" s="41"/>
      <c r="ATB385" s="41"/>
      <c r="ATC385" s="41"/>
      <c r="ATD385" s="41"/>
      <c r="ATE385" s="41"/>
      <c r="ATF385" s="41"/>
      <c r="ATG385" s="41"/>
      <c r="ATH385" s="41"/>
      <c r="ATI385" s="41"/>
      <c r="ATJ385" s="41"/>
      <c r="ATK385" s="41"/>
      <c r="ATL385" s="41"/>
      <c r="ATM385" s="41"/>
      <c r="ATN385" s="41"/>
      <c r="ATO385" s="41"/>
      <c r="ATP385" s="41"/>
      <c r="ATQ385" s="41"/>
      <c r="ATR385" s="41"/>
      <c r="ATS385" s="41"/>
      <c r="ATT385" s="41"/>
      <c r="ATU385" s="41"/>
      <c r="ATV385" s="41"/>
      <c r="ATW385" s="41"/>
      <c r="ATX385" s="41"/>
      <c r="ATY385" s="41"/>
      <c r="ATZ385" s="41"/>
      <c r="AUA385" s="41"/>
      <c r="AUB385" s="41"/>
      <c r="AUC385" s="41"/>
      <c r="AUD385" s="41"/>
      <c r="AUE385" s="41"/>
      <c r="AUF385" s="41"/>
      <c r="AUG385" s="41"/>
      <c r="AUH385" s="41"/>
      <c r="AUI385" s="41"/>
      <c r="AUJ385" s="41"/>
      <c r="AUK385" s="41"/>
      <c r="AUL385" s="41"/>
      <c r="AUM385" s="41"/>
      <c r="AUN385" s="41"/>
      <c r="AUO385" s="41"/>
      <c r="AUP385" s="41"/>
      <c r="AUQ385" s="41"/>
      <c r="AUR385" s="41"/>
      <c r="AUS385" s="41"/>
      <c r="AUT385" s="41"/>
      <c r="AUU385" s="41"/>
      <c r="AUV385" s="41"/>
      <c r="AUW385" s="41"/>
      <c r="AUX385" s="41"/>
      <c r="AUY385" s="41"/>
      <c r="AUZ385" s="41"/>
      <c r="AVA385" s="41"/>
      <c r="AVB385" s="41"/>
      <c r="AVC385" s="41"/>
      <c r="AVD385" s="41"/>
      <c r="AVE385" s="41"/>
      <c r="AVF385" s="41"/>
      <c r="AVG385" s="41"/>
      <c r="AVH385" s="41"/>
      <c r="AVI385" s="41"/>
      <c r="AVJ385" s="41"/>
      <c r="AVK385" s="41"/>
      <c r="AVL385" s="41"/>
      <c r="AVM385" s="41"/>
      <c r="AVN385" s="41"/>
      <c r="AVO385" s="41"/>
      <c r="AVP385" s="41"/>
      <c r="AVQ385" s="41"/>
      <c r="AVR385" s="41"/>
      <c r="AVS385" s="41"/>
      <c r="AVT385" s="41"/>
      <c r="AVU385" s="41"/>
      <c r="AVV385" s="41"/>
      <c r="AVW385" s="41"/>
      <c r="AVX385" s="41"/>
      <c r="AVY385" s="41"/>
      <c r="AVZ385" s="41"/>
      <c r="AWA385" s="41"/>
      <c r="AWB385" s="41"/>
      <c r="AWC385" s="41"/>
      <c r="AWD385" s="41"/>
      <c r="AWE385" s="41"/>
      <c r="AWF385" s="41"/>
      <c r="AWG385" s="41"/>
      <c r="AWH385" s="41"/>
      <c r="AWI385" s="41"/>
      <c r="AWJ385" s="41"/>
      <c r="AWK385" s="41"/>
      <c r="AWL385" s="41"/>
      <c r="AWM385" s="41"/>
      <c r="AWN385" s="41"/>
      <c r="AWO385" s="41"/>
      <c r="AWP385" s="41"/>
      <c r="AWQ385" s="41"/>
      <c r="AWR385" s="41"/>
      <c r="AWS385" s="41"/>
      <c r="AWT385" s="41"/>
      <c r="AWU385" s="41"/>
      <c r="AWV385" s="41"/>
      <c r="AWW385" s="41"/>
      <c r="AWX385" s="41"/>
      <c r="AWY385" s="41"/>
      <c r="AWZ385" s="41"/>
      <c r="AXA385" s="41"/>
      <c r="AXB385" s="41"/>
      <c r="AXC385" s="41"/>
      <c r="AXD385" s="41"/>
      <c r="AXE385" s="41"/>
      <c r="AXF385" s="41"/>
      <c r="AXG385" s="41"/>
      <c r="AXH385" s="41"/>
      <c r="AXI385" s="41"/>
      <c r="AXJ385" s="41"/>
      <c r="AXK385" s="41"/>
      <c r="AXL385" s="41"/>
      <c r="AXM385" s="41"/>
      <c r="AXN385" s="41"/>
      <c r="AXO385" s="41"/>
      <c r="AXP385" s="41"/>
      <c r="AXQ385" s="41"/>
      <c r="AXR385" s="41"/>
      <c r="AXS385" s="41"/>
      <c r="AXT385" s="41"/>
      <c r="AXU385" s="41"/>
      <c r="AXV385" s="41"/>
      <c r="AXW385" s="41"/>
      <c r="AXX385" s="41"/>
      <c r="AXY385" s="41"/>
      <c r="AXZ385" s="41"/>
      <c r="AYA385" s="41"/>
      <c r="AYB385" s="41"/>
      <c r="AYC385" s="41"/>
      <c r="AYD385" s="41"/>
      <c r="AYE385" s="41"/>
      <c r="AYF385" s="41"/>
      <c r="AYG385" s="41"/>
      <c r="AYH385" s="41"/>
      <c r="AYI385" s="41"/>
      <c r="AYJ385" s="41"/>
      <c r="AYK385" s="41"/>
      <c r="AYL385" s="41"/>
      <c r="AYM385" s="41"/>
      <c r="AYN385" s="41"/>
      <c r="AYO385" s="41"/>
      <c r="AYP385" s="41"/>
      <c r="AYQ385" s="41"/>
      <c r="AYR385" s="41"/>
      <c r="AYS385" s="41"/>
      <c r="AYT385" s="41"/>
      <c r="AYU385" s="41"/>
      <c r="AYV385" s="41"/>
      <c r="AYW385" s="41"/>
      <c r="AYX385" s="41"/>
      <c r="AYY385" s="41"/>
      <c r="AYZ385" s="41"/>
      <c r="AZA385" s="41"/>
      <c r="AZB385" s="41"/>
      <c r="AZC385" s="41"/>
      <c r="AZD385" s="41"/>
      <c r="AZE385" s="41"/>
      <c r="AZF385" s="41"/>
      <c r="AZG385" s="41"/>
      <c r="AZH385" s="41"/>
      <c r="AZI385" s="41"/>
      <c r="AZJ385" s="41"/>
      <c r="AZK385" s="41"/>
      <c r="AZL385" s="41"/>
      <c r="AZM385" s="41"/>
      <c r="AZN385" s="41"/>
      <c r="AZO385" s="41"/>
      <c r="AZP385" s="41"/>
      <c r="AZQ385" s="41"/>
      <c r="AZR385" s="41"/>
      <c r="AZS385" s="41"/>
      <c r="AZT385" s="41"/>
      <c r="AZU385" s="41"/>
      <c r="AZV385" s="41"/>
      <c r="AZW385" s="41"/>
      <c r="AZX385" s="41"/>
      <c r="AZY385" s="41"/>
      <c r="AZZ385" s="41"/>
      <c r="BAA385" s="41"/>
      <c r="BAB385" s="41"/>
      <c r="BAC385" s="41"/>
      <c r="BAD385" s="41"/>
      <c r="BAE385" s="41"/>
      <c r="BAF385" s="41"/>
      <c r="BAG385" s="41"/>
      <c r="BAH385" s="41"/>
      <c r="BAI385" s="41"/>
      <c r="BAJ385" s="41"/>
      <c r="BAK385" s="41"/>
      <c r="BAL385" s="41"/>
      <c r="BAM385" s="41"/>
      <c r="BAN385" s="41"/>
      <c r="BAO385" s="41"/>
      <c r="BAP385" s="41"/>
      <c r="BAQ385" s="41"/>
      <c r="BAR385" s="41"/>
      <c r="BAS385" s="41"/>
      <c r="BAT385" s="41"/>
      <c r="BAU385" s="41"/>
      <c r="BAV385" s="41"/>
      <c r="BAW385" s="41"/>
      <c r="BAX385" s="41"/>
      <c r="BAY385" s="41"/>
      <c r="BAZ385" s="41"/>
      <c r="BBA385" s="41"/>
      <c r="BBB385" s="41"/>
      <c r="BBC385" s="41"/>
      <c r="BBD385" s="41"/>
      <c r="BBE385" s="41"/>
      <c r="BBF385" s="41"/>
      <c r="BBG385" s="41"/>
      <c r="BBH385" s="41"/>
      <c r="BBI385" s="41"/>
      <c r="BBJ385" s="41"/>
      <c r="BBK385" s="41"/>
      <c r="BBL385" s="41"/>
      <c r="BBM385" s="41"/>
      <c r="BBN385" s="41"/>
      <c r="BBO385" s="41"/>
      <c r="BBP385" s="41"/>
      <c r="BBQ385" s="41"/>
      <c r="BBR385" s="41"/>
      <c r="BBS385" s="41"/>
      <c r="BBT385" s="41"/>
      <c r="BBU385" s="41"/>
      <c r="BBV385" s="41"/>
      <c r="BBW385" s="41"/>
      <c r="BBX385" s="41"/>
      <c r="BBY385" s="41"/>
      <c r="BBZ385" s="41"/>
      <c r="BCA385" s="41"/>
      <c r="BCB385" s="41"/>
      <c r="BCC385" s="41"/>
      <c r="BCD385" s="41"/>
      <c r="BCE385" s="41"/>
      <c r="BCF385" s="41"/>
      <c r="BCG385" s="41"/>
      <c r="BCH385" s="41"/>
      <c r="BCI385" s="41"/>
      <c r="BCJ385" s="41"/>
      <c r="BCK385" s="41"/>
      <c r="BCL385" s="41"/>
      <c r="BCM385" s="41"/>
      <c r="BCN385" s="41"/>
      <c r="BCO385" s="41"/>
      <c r="BCP385" s="41"/>
      <c r="BCQ385" s="41"/>
      <c r="BCR385" s="41"/>
      <c r="BCS385" s="41"/>
      <c r="BCT385" s="41"/>
      <c r="BCU385" s="41"/>
      <c r="BCV385" s="41"/>
      <c r="BCW385" s="41"/>
      <c r="BCX385" s="41"/>
      <c r="BCY385" s="41"/>
      <c r="BCZ385" s="41"/>
      <c r="BDA385" s="41"/>
      <c r="BDB385" s="41"/>
      <c r="BDC385" s="41"/>
      <c r="BDD385" s="41"/>
      <c r="BDE385" s="41"/>
      <c r="BDF385" s="41"/>
      <c r="BDG385" s="41"/>
      <c r="BDH385" s="41"/>
      <c r="BDI385" s="41"/>
      <c r="BDJ385" s="41"/>
      <c r="BDK385" s="41"/>
      <c r="BDL385" s="41"/>
      <c r="BDM385" s="41"/>
      <c r="BDN385" s="41"/>
      <c r="BDO385" s="41"/>
      <c r="BDP385" s="41"/>
      <c r="BDQ385" s="41"/>
      <c r="BDR385" s="41"/>
      <c r="BDS385" s="41"/>
      <c r="BDT385" s="41"/>
      <c r="BDU385" s="41"/>
      <c r="BDV385" s="41"/>
      <c r="BDW385" s="41"/>
      <c r="BDX385" s="41"/>
      <c r="BDY385" s="41"/>
      <c r="BDZ385" s="41"/>
      <c r="BEA385" s="41"/>
      <c r="BEB385" s="41"/>
      <c r="BEC385" s="41"/>
      <c r="BED385" s="41"/>
      <c r="BEE385" s="41"/>
      <c r="BEF385" s="41"/>
      <c r="BEG385" s="41"/>
      <c r="BEH385" s="41"/>
      <c r="BEI385" s="41"/>
      <c r="BEJ385" s="41"/>
      <c r="BEK385" s="41"/>
      <c r="BEL385" s="41"/>
      <c r="BEM385" s="41"/>
      <c r="BEN385" s="41"/>
      <c r="BEO385" s="41"/>
      <c r="BEP385" s="41"/>
      <c r="BEQ385" s="41"/>
      <c r="BER385" s="41"/>
      <c r="BES385" s="41"/>
      <c r="BET385" s="41"/>
      <c r="BEU385" s="41"/>
      <c r="BEV385" s="41"/>
      <c r="BEW385" s="41"/>
      <c r="BEX385" s="41"/>
      <c r="BEY385" s="41"/>
      <c r="BEZ385" s="41"/>
      <c r="BFA385" s="41"/>
      <c r="BFB385" s="41"/>
      <c r="BFC385" s="41"/>
      <c r="BFD385" s="41"/>
      <c r="BFE385" s="41"/>
      <c r="BFF385" s="41"/>
      <c r="BFG385" s="41"/>
      <c r="BFH385" s="41"/>
      <c r="BFI385" s="41"/>
      <c r="BFJ385" s="41"/>
      <c r="BFK385" s="41"/>
      <c r="BFL385" s="41"/>
      <c r="BFM385" s="41"/>
      <c r="BFN385" s="41"/>
      <c r="BFO385" s="41"/>
      <c r="BFP385" s="41"/>
      <c r="BFQ385" s="41"/>
      <c r="BFR385" s="41"/>
      <c r="BFS385" s="41"/>
      <c r="BFT385" s="41"/>
      <c r="BFU385" s="41"/>
      <c r="BFV385" s="41"/>
      <c r="BFW385" s="41"/>
      <c r="BFX385" s="41"/>
      <c r="BFY385" s="41"/>
      <c r="BFZ385" s="41"/>
      <c r="BGA385" s="41"/>
      <c r="BGB385" s="41"/>
      <c r="BGC385" s="41"/>
      <c r="BGD385" s="41"/>
      <c r="BGE385" s="41"/>
      <c r="BGF385" s="41"/>
      <c r="BGG385" s="41"/>
      <c r="BGH385" s="41"/>
      <c r="BGI385" s="41"/>
      <c r="BGJ385" s="41"/>
      <c r="BGK385" s="41"/>
      <c r="BGL385" s="41"/>
      <c r="BGM385" s="41"/>
      <c r="BGN385" s="41"/>
      <c r="BGO385" s="41"/>
      <c r="BGP385" s="41"/>
      <c r="BGQ385" s="41"/>
      <c r="BGR385" s="41"/>
      <c r="BGS385" s="41"/>
      <c r="BGT385" s="41"/>
      <c r="BGU385" s="41"/>
      <c r="BGV385" s="41"/>
      <c r="BGW385" s="41"/>
      <c r="BGX385" s="41"/>
      <c r="BGY385" s="41"/>
      <c r="BGZ385" s="41"/>
      <c r="BHA385" s="41"/>
      <c r="BHB385" s="41"/>
      <c r="BHC385" s="41"/>
      <c r="BHD385" s="41"/>
      <c r="BHE385" s="41"/>
      <c r="BHF385" s="41"/>
      <c r="BHG385" s="41"/>
      <c r="BHH385" s="41"/>
      <c r="BHI385" s="41"/>
      <c r="BHJ385" s="41"/>
      <c r="BHK385" s="41"/>
      <c r="BHL385" s="41"/>
      <c r="BHM385" s="41"/>
      <c r="BHN385" s="41"/>
      <c r="BHO385" s="41"/>
      <c r="BHP385" s="41"/>
      <c r="BHQ385" s="41"/>
      <c r="BHR385" s="41"/>
      <c r="BHS385" s="41"/>
      <c r="BHT385" s="41"/>
      <c r="BHU385" s="41"/>
      <c r="BHV385" s="41"/>
      <c r="BHW385" s="41"/>
      <c r="BHX385" s="41"/>
      <c r="BHY385" s="41"/>
      <c r="BHZ385" s="41"/>
      <c r="BIA385" s="41"/>
      <c r="BIB385" s="41"/>
      <c r="BIC385" s="41"/>
      <c r="BID385" s="41"/>
      <c r="BIE385" s="41"/>
      <c r="BIF385" s="41"/>
      <c r="BIG385" s="41"/>
      <c r="BIH385" s="41"/>
      <c r="BII385" s="41"/>
      <c r="BIJ385" s="41"/>
      <c r="BIK385" s="41"/>
      <c r="BIL385" s="41"/>
      <c r="BIM385" s="41"/>
      <c r="BIN385" s="41"/>
      <c r="BIO385" s="41"/>
      <c r="BIP385" s="41"/>
      <c r="BIQ385" s="41"/>
      <c r="BIR385" s="41"/>
      <c r="BIS385" s="41"/>
      <c r="BIT385" s="41"/>
      <c r="BIU385" s="41"/>
      <c r="BIV385" s="41"/>
      <c r="BIW385" s="41"/>
      <c r="BIX385" s="41"/>
      <c r="BIY385" s="41"/>
      <c r="BIZ385" s="41"/>
      <c r="BJA385" s="41"/>
      <c r="BJB385" s="41"/>
      <c r="BJC385" s="41"/>
      <c r="BJD385" s="41"/>
      <c r="BJE385" s="41"/>
      <c r="BJF385" s="41"/>
      <c r="BJG385" s="41"/>
      <c r="BJH385" s="41"/>
      <c r="BJI385" s="41"/>
      <c r="BJJ385" s="41"/>
      <c r="BJK385" s="41"/>
      <c r="BJL385" s="41"/>
      <c r="BJM385" s="41"/>
      <c r="BJN385" s="41"/>
      <c r="BJO385" s="41"/>
      <c r="BJP385" s="41"/>
      <c r="BJQ385" s="41"/>
      <c r="BJR385" s="41"/>
      <c r="BJS385" s="41"/>
      <c r="BJT385" s="41"/>
      <c r="BJU385" s="41"/>
      <c r="BJV385" s="41"/>
      <c r="BJW385" s="41"/>
      <c r="BJX385" s="41"/>
      <c r="BJY385" s="41"/>
      <c r="BJZ385" s="41"/>
      <c r="BKA385" s="41"/>
      <c r="BKB385" s="41"/>
      <c r="BKC385" s="41"/>
      <c r="BKD385" s="41"/>
      <c r="BKE385" s="41"/>
      <c r="BKF385" s="41"/>
      <c r="BKG385" s="41"/>
      <c r="BKH385" s="41"/>
      <c r="BKI385" s="41"/>
      <c r="BKJ385" s="41"/>
      <c r="BKK385" s="41"/>
      <c r="BKL385" s="41"/>
      <c r="BKM385" s="41"/>
      <c r="BKN385" s="41"/>
      <c r="BKO385" s="41"/>
      <c r="BKP385" s="41"/>
      <c r="BKQ385" s="41"/>
      <c r="BKR385" s="41"/>
      <c r="BKS385" s="41"/>
      <c r="BKT385" s="41"/>
      <c r="BKU385" s="41"/>
      <c r="BKV385" s="41"/>
      <c r="BKW385" s="41"/>
      <c r="BKX385" s="41"/>
      <c r="BKY385" s="41"/>
      <c r="BKZ385" s="41"/>
      <c r="BLA385" s="41"/>
      <c r="BLB385" s="41"/>
      <c r="BLC385" s="41"/>
      <c r="BLD385" s="41"/>
      <c r="BLE385" s="41"/>
      <c r="BLF385" s="41"/>
      <c r="BLG385" s="41"/>
      <c r="BLH385" s="41"/>
      <c r="BLI385" s="41"/>
      <c r="BLJ385" s="41"/>
      <c r="BLK385" s="41"/>
      <c r="BLL385" s="41"/>
      <c r="BLM385" s="41"/>
      <c r="BLN385" s="41"/>
      <c r="BLO385" s="41"/>
      <c r="BLP385" s="41"/>
      <c r="BLQ385" s="41"/>
      <c r="BLR385" s="41"/>
      <c r="BLS385" s="41"/>
      <c r="BLT385" s="41"/>
      <c r="BLU385" s="41"/>
      <c r="BLV385" s="41"/>
      <c r="BLW385" s="41"/>
      <c r="BLX385" s="41"/>
      <c r="BLY385" s="41"/>
      <c r="BLZ385" s="41"/>
      <c r="BMA385" s="41"/>
      <c r="BMB385" s="41"/>
      <c r="BMC385" s="41"/>
      <c r="BMD385" s="41"/>
      <c r="BME385" s="41"/>
      <c r="BMF385" s="41"/>
      <c r="BMG385" s="41"/>
      <c r="BMH385" s="41"/>
      <c r="BMI385" s="41"/>
      <c r="BMJ385" s="41"/>
      <c r="BMK385" s="41"/>
      <c r="BML385" s="41"/>
      <c r="BMM385" s="41"/>
      <c r="BMN385" s="41"/>
      <c r="BMO385" s="41"/>
      <c r="BMP385" s="41"/>
      <c r="BMQ385" s="41"/>
      <c r="BMR385" s="41"/>
      <c r="BMS385" s="41"/>
      <c r="BMT385" s="41"/>
      <c r="BMU385" s="41"/>
      <c r="BMV385" s="41"/>
      <c r="BMW385" s="41"/>
      <c r="BMX385" s="41"/>
      <c r="BMY385" s="41"/>
      <c r="BMZ385" s="41"/>
      <c r="BNA385" s="41"/>
      <c r="BNB385" s="41"/>
      <c r="BNC385" s="41"/>
      <c r="BND385" s="41"/>
      <c r="BNE385" s="41"/>
      <c r="BNF385" s="41"/>
      <c r="BNG385" s="41"/>
      <c r="BNH385" s="41"/>
      <c r="BNI385" s="41"/>
      <c r="BNJ385" s="41"/>
      <c r="BNK385" s="41"/>
      <c r="BNL385" s="41"/>
      <c r="BNM385" s="41"/>
      <c r="BNN385" s="41"/>
      <c r="BNO385" s="41"/>
      <c r="BNP385" s="41"/>
      <c r="BNQ385" s="41"/>
      <c r="BNR385" s="41"/>
      <c r="BNS385" s="41"/>
      <c r="BNT385" s="41"/>
      <c r="BNU385" s="41"/>
      <c r="BNV385" s="41"/>
      <c r="BNW385" s="41"/>
      <c r="BNX385" s="41"/>
      <c r="BNY385" s="41"/>
      <c r="BNZ385" s="41"/>
      <c r="BOA385" s="41"/>
      <c r="BOB385" s="41"/>
      <c r="BOC385" s="41"/>
      <c r="BOD385" s="41"/>
      <c r="BOE385" s="41"/>
      <c r="BOF385" s="41"/>
      <c r="BOG385" s="41"/>
      <c r="BOH385" s="41"/>
      <c r="BOI385" s="41"/>
      <c r="BOJ385" s="41"/>
      <c r="BOK385" s="41"/>
      <c r="BOL385" s="41"/>
      <c r="BOM385" s="41"/>
      <c r="BON385" s="41"/>
      <c r="BOO385" s="41"/>
      <c r="BOP385" s="41"/>
      <c r="BOQ385" s="41"/>
      <c r="BOR385" s="41"/>
      <c r="BOS385" s="41"/>
      <c r="BOT385" s="41"/>
      <c r="BOU385" s="41"/>
      <c r="BOV385" s="41"/>
      <c r="BOW385" s="41"/>
      <c r="BOX385" s="41"/>
      <c r="BOY385" s="41"/>
      <c r="BOZ385" s="41"/>
      <c r="BPA385" s="41"/>
      <c r="BPB385" s="41"/>
      <c r="BPC385" s="41"/>
      <c r="BPD385" s="41"/>
      <c r="BPE385" s="41"/>
      <c r="BPF385" s="41"/>
      <c r="BPG385" s="41"/>
      <c r="BPH385" s="41"/>
      <c r="BPI385" s="41"/>
      <c r="BPJ385" s="41"/>
      <c r="BPK385" s="41"/>
      <c r="BPL385" s="41"/>
      <c r="BPM385" s="41"/>
      <c r="BPN385" s="41"/>
      <c r="BPO385" s="41"/>
      <c r="BPP385" s="41"/>
      <c r="BPQ385" s="41"/>
      <c r="BPR385" s="41"/>
      <c r="BPS385" s="41"/>
      <c r="BPT385" s="41"/>
      <c r="BPU385" s="41"/>
      <c r="BPV385" s="41"/>
      <c r="BPW385" s="41"/>
      <c r="BPX385" s="41"/>
      <c r="BPY385" s="41"/>
      <c r="BPZ385" s="41"/>
      <c r="BQA385" s="41"/>
      <c r="BQB385" s="41"/>
      <c r="BQC385" s="41"/>
      <c r="BQD385" s="41"/>
      <c r="BQE385" s="41"/>
      <c r="BQF385" s="41"/>
      <c r="BQG385" s="41"/>
      <c r="BQH385" s="41"/>
      <c r="BQI385" s="41"/>
      <c r="BQJ385" s="41"/>
      <c r="BQK385" s="41"/>
      <c r="BQL385" s="41"/>
      <c r="BQM385" s="41"/>
      <c r="BQN385" s="41"/>
      <c r="BQO385" s="41"/>
      <c r="BQP385" s="41"/>
      <c r="BQQ385" s="41"/>
      <c r="BQR385" s="41"/>
      <c r="BQS385" s="41"/>
      <c r="BQT385" s="41"/>
      <c r="BQU385" s="41"/>
      <c r="BQV385" s="41"/>
      <c r="BQW385" s="41"/>
      <c r="BQX385" s="41"/>
      <c r="BQY385" s="41"/>
      <c r="BQZ385" s="41"/>
      <c r="BRA385" s="41"/>
      <c r="BRB385" s="41"/>
      <c r="BRC385" s="41"/>
      <c r="BRD385" s="41"/>
      <c r="BRE385" s="41"/>
      <c r="BRF385" s="41"/>
      <c r="BRG385" s="41"/>
      <c r="BRH385" s="41"/>
      <c r="BRI385" s="41"/>
      <c r="BRJ385" s="41"/>
      <c r="BRK385" s="41"/>
      <c r="BRL385" s="41"/>
      <c r="BRM385" s="41"/>
      <c r="BRN385" s="41"/>
      <c r="BRO385" s="41"/>
      <c r="BRP385" s="41"/>
      <c r="BRQ385" s="41"/>
      <c r="BRR385" s="41"/>
      <c r="BRS385" s="41"/>
      <c r="BRT385" s="41"/>
      <c r="BRU385" s="41"/>
      <c r="BRV385" s="41"/>
      <c r="BRW385" s="41"/>
      <c r="BRX385" s="41"/>
      <c r="BRY385" s="41"/>
      <c r="BRZ385" s="41"/>
      <c r="BSA385" s="41"/>
      <c r="BSB385" s="41"/>
      <c r="BSC385" s="41"/>
      <c r="BSD385" s="41"/>
      <c r="BSE385" s="41"/>
      <c r="BSF385" s="41"/>
      <c r="BSG385" s="41"/>
      <c r="BSH385" s="41"/>
      <c r="BSI385" s="41"/>
      <c r="BSJ385" s="41"/>
      <c r="BSK385" s="41"/>
      <c r="BSL385" s="41"/>
      <c r="BSM385" s="41"/>
      <c r="BSN385" s="41"/>
      <c r="BSO385" s="41"/>
      <c r="BSP385" s="41"/>
      <c r="BSQ385" s="41"/>
      <c r="BSR385" s="41"/>
      <c r="BSS385" s="41"/>
      <c r="BST385" s="41"/>
      <c r="BSU385" s="41"/>
      <c r="BSV385" s="41"/>
      <c r="BSW385" s="41"/>
      <c r="BSX385" s="41"/>
      <c r="BSY385" s="41"/>
      <c r="BSZ385" s="41"/>
      <c r="BTA385" s="41"/>
      <c r="BTB385" s="41"/>
      <c r="BTC385" s="41"/>
      <c r="BTD385" s="41"/>
      <c r="BTE385" s="41"/>
      <c r="BTF385" s="41"/>
      <c r="BTG385" s="41"/>
      <c r="BTH385" s="41"/>
      <c r="BTI385" s="41"/>
      <c r="BTJ385" s="41"/>
      <c r="BTK385" s="41"/>
      <c r="BTL385" s="41"/>
      <c r="BTM385" s="41"/>
      <c r="BTN385" s="41"/>
      <c r="BTO385" s="41"/>
      <c r="BTP385" s="41"/>
      <c r="BTQ385" s="41"/>
      <c r="BTR385" s="41"/>
      <c r="BTS385" s="41"/>
      <c r="BTT385" s="41"/>
      <c r="BTU385" s="41"/>
      <c r="BTV385" s="41"/>
      <c r="BTW385" s="41"/>
      <c r="BTX385" s="41"/>
      <c r="BTY385" s="41"/>
      <c r="BTZ385" s="41"/>
      <c r="BUA385" s="41"/>
      <c r="BUB385" s="41"/>
      <c r="BUC385" s="41"/>
      <c r="BUD385" s="41"/>
      <c r="BUE385" s="41"/>
      <c r="BUF385" s="41"/>
      <c r="BUG385" s="41"/>
      <c r="BUH385" s="41"/>
      <c r="BUI385" s="41"/>
      <c r="BUJ385" s="41"/>
      <c r="BUK385" s="41"/>
      <c r="BUL385" s="41"/>
      <c r="BUM385" s="41"/>
      <c r="BUN385" s="41"/>
      <c r="BUO385" s="41"/>
      <c r="BUP385" s="41"/>
      <c r="BUQ385" s="41"/>
      <c r="BUR385" s="41"/>
      <c r="BUS385" s="41"/>
      <c r="BUT385" s="41"/>
      <c r="BUU385" s="41"/>
      <c r="BUV385" s="41"/>
      <c r="BUW385" s="41"/>
      <c r="BUX385" s="41"/>
      <c r="BUY385" s="41"/>
      <c r="BUZ385" s="41"/>
      <c r="BVA385" s="41"/>
      <c r="BVB385" s="41"/>
      <c r="BVC385" s="41"/>
      <c r="BVD385" s="41"/>
      <c r="BVE385" s="41"/>
      <c r="BVF385" s="41"/>
      <c r="BVG385" s="41"/>
      <c r="BVH385" s="41"/>
      <c r="BVI385" s="41"/>
      <c r="BVJ385" s="41"/>
      <c r="BVK385" s="41"/>
      <c r="BVL385" s="41"/>
      <c r="BVM385" s="41"/>
      <c r="BVN385" s="41"/>
      <c r="BVO385" s="41"/>
      <c r="BVP385" s="41"/>
      <c r="BVQ385" s="41"/>
      <c r="BVR385" s="41"/>
      <c r="BVS385" s="41"/>
      <c r="BVT385" s="41"/>
      <c r="BVU385" s="41"/>
      <c r="BVV385" s="41"/>
      <c r="BVW385" s="41"/>
      <c r="BVX385" s="41"/>
      <c r="BVY385" s="41"/>
      <c r="BVZ385" s="41"/>
      <c r="BWA385" s="41"/>
      <c r="BWB385" s="41"/>
      <c r="BWC385" s="41"/>
      <c r="BWD385" s="41"/>
      <c r="BWE385" s="41"/>
      <c r="BWF385" s="41"/>
      <c r="BWG385" s="41"/>
      <c r="BWH385" s="41"/>
      <c r="BWI385" s="41"/>
      <c r="BWJ385" s="41"/>
      <c r="BWK385" s="41"/>
      <c r="BWL385" s="41"/>
      <c r="BWM385" s="41"/>
      <c r="BWN385" s="41"/>
      <c r="BWO385" s="41"/>
      <c r="BWP385" s="41"/>
      <c r="BWQ385" s="41"/>
      <c r="BWR385" s="41"/>
      <c r="BWS385" s="41"/>
      <c r="BWT385" s="41"/>
      <c r="BWU385" s="41"/>
      <c r="BWV385" s="41"/>
      <c r="BWW385" s="41"/>
      <c r="BWX385" s="41"/>
      <c r="BWY385" s="41"/>
      <c r="BWZ385" s="41"/>
      <c r="BXA385" s="41"/>
      <c r="BXB385" s="41"/>
      <c r="BXC385" s="41"/>
      <c r="BXD385" s="41"/>
      <c r="BXE385" s="41"/>
      <c r="BXF385" s="41"/>
      <c r="BXG385" s="41"/>
      <c r="BXH385" s="41"/>
      <c r="BXI385" s="41"/>
      <c r="BXJ385" s="41"/>
      <c r="BXK385" s="41"/>
      <c r="BXL385" s="41"/>
      <c r="BXM385" s="41"/>
      <c r="BXN385" s="41"/>
      <c r="BXO385" s="41"/>
      <c r="BXP385" s="41"/>
      <c r="BXQ385" s="41"/>
      <c r="BXR385" s="41"/>
      <c r="BXS385" s="41"/>
      <c r="BXT385" s="41"/>
      <c r="BXU385" s="41"/>
      <c r="BXV385" s="41"/>
      <c r="BXW385" s="41"/>
      <c r="BXX385" s="41"/>
      <c r="BXY385" s="41"/>
      <c r="BXZ385" s="41"/>
      <c r="BYA385" s="41"/>
      <c r="BYB385" s="41"/>
      <c r="BYC385" s="41"/>
      <c r="BYD385" s="41"/>
      <c r="BYE385" s="41"/>
      <c r="BYF385" s="41"/>
      <c r="BYG385" s="41"/>
      <c r="BYH385" s="41"/>
      <c r="BYI385" s="41"/>
      <c r="BYJ385" s="41"/>
      <c r="BYK385" s="41"/>
      <c r="BYL385" s="41"/>
      <c r="BYM385" s="41"/>
      <c r="BYN385" s="41"/>
      <c r="BYO385" s="41"/>
      <c r="BYP385" s="41"/>
      <c r="BYQ385" s="41"/>
      <c r="BYR385" s="41"/>
      <c r="BYS385" s="41"/>
      <c r="BYT385" s="41"/>
      <c r="BYU385" s="41"/>
      <c r="BYV385" s="41"/>
      <c r="BYW385" s="41"/>
      <c r="BYX385" s="41"/>
      <c r="BYY385" s="41"/>
      <c r="BYZ385" s="41"/>
      <c r="BZA385" s="41"/>
      <c r="BZB385" s="41"/>
      <c r="BZC385" s="41"/>
      <c r="BZD385" s="41"/>
      <c r="BZE385" s="41"/>
      <c r="BZF385" s="41"/>
      <c r="BZG385" s="41"/>
      <c r="BZH385" s="41"/>
      <c r="BZI385" s="41"/>
      <c r="BZJ385" s="41"/>
      <c r="BZK385" s="41"/>
      <c r="BZL385" s="41"/>
      <c r="BZM385" s="41"/>
      <c r="BZN385" s="41"/>
      <c r="BZO385" s="41"/>
      <c r="BZP385" s="41"/>
      <c r="BZQ385" s="41"/>
      <c r="BZR385" s="41"/>
      <c r="BZS385" s="41"/>
      <c r="BZT385" s="41"/>
      <c r="BZU385" s="41"/>
      <c r="BZV385" s="41"/>
      <c r="BZW385" s="41"/>
      <c r="BZX385" s="41"/>
      <c r="BZY385" s="41"/>
      <c r="BZZ385" s="41"/>
      <c r="CAA385" s="41"/>
      <c r="CAB385" s="41"/>
      <c r="CAC385" s="41"/>
      <c r="CAD385" s="41"/>
      <c r="CAE385" s="41"/>
      <c r="CAF385" s="41"/>
      <c r="CAG385" s="41"/>
      <c r="CAH385" s="41"/>
      <c r="CAI385" s="41"/>
      <c r="CAJ385" s="41"/>
      <c r="CAK385" s="41"/>
      <c r="CAL385" s="41"/>
      <c r="CAM385" s="41"/>
      <c r="CAN385" s="41"/>
      <c r="CAO385" s="41"/>
      <c r="CAP385" s="41"/>
      <c r="CAQ385" s="41"/>
      <c r="CAR385" s="41"/>
      <c r="CAS385" s="41"/>
      <c r="CAT385" s="41"/>
      <c r="CAU385" s="41"/>
      <c r="CAV385" s="41"/>
      <c r="CAW385" s="41"/>
      <c r="CAX385" s="41"/>
      <c r="CAY385" s="41"/>
      <c r="CAZ385" s="41"/>
      <c r="CBA385" s="41"/>
      <c r="CBB385" s="41"/>
      <c r="CBC385" s="41"/>
      <c r="CBD385" s="41"/>
      <c r="CBE385" s="41"/>
      <c r="CBF385" s="41"/>
      <c r="CBG385" s="41"/>
      <c r="CBH385" s="41"/>
      <c r="CBI385" s="41"/>
      <c r="CBJ385" s="41"/>
      <c r="CBK385" s="41"/>
      <c r="CBL385" s="41"/>
      <c r="CBM385" s="41"/>
      <c r="CBN385" s="41"/>
      <c r="CBO385" s="41"/>
      <c r="CBP385" s="41"/>
      <c r="CBQ385" s="41"/>
      <c r="CBR385" s="41"/>
      <c r="CBS385" s="41"/>
      <c r="CBT385" s="41"/>
      <c r="CBU385" s="41"/>
      <c r="CBV385" s="41"/>
      <c r="CBW385" s="41"/>
      <c r="CBX385" s="41"/>
      <c r="CBY385" s="41"/>
      <c r="CBZ385" s="41"/>
      <c r="CCA385" s="41"/>
      <c r="CCB385" s="41"/>
      <c r="CCC385" s="41"/>
      <c r="CCD385" s="41"/>
      <c r="CCE385" s="41"/>
      <c r="CCF385" s="41"/>
      <c r="CCG385" s="41"/>
      <c r="CCH385" s="41"/>
      <c r="CCI385" s="41"/>
      <c r="CCJ385" s="41"/>
      <c r="CCK385" s="41"/>
      <c r="CCL385" s="41"/>
      <c r="CCM385" s="41"/>
      <c r="CCN385" s="41"/>
      <c r="CCO385" s="41"/>
      <c r="CCP385" s="41"/>
      <c r="CCQ385" s="41"/>
      <c r="CCR385" s="41"/>
      <c r="CCS385" s="41"/>
      <c r="CCT385" s="41"/>
      <c r="CCU385" s="41"/>
      <c r="CCV385" s="41"/>
      <c r="CCW385" s="41"/>
      <c r="CCX385" s="41"/>
      <c r="CCY385" s="41"/>
      <c r="CCZ385" s="41"/>
      <c r="CDA385" s="41"/>
      <c r="CDB385" s="41"/>
      <c r="CDC385" s="41"/>
      <c r="CDD385" s="41"/>
      <c r="CDE385" s="41"/>
      <c r="CDF385" s="41"/>
      <c r="CDG385" s="41"/>
      <c r="CDH385" s="41"/>
      <c r="CDI385" s="41"/>
      <c r="CDJ385" s="41"/>
      <c r="CDK385" s="41"/>
      <c r="CDL385" s="41"/>
      <c r="CDM385" s="41"/>
      <c r="CDN385" s="41"/>
      <c r="CDO385" s="41"/>
      <c r="CDP385" s="41"/>
      <c r="CDQ385" s="41"/>
      <c r="CDR385" s="41"/>
      <c r="CDS385" s="41"/>
      <c r="CDT385" s="41"/>
      <c r="CDU385" s="41"/>
      <c r="CDV385" s="41"/>
      <c r="CDW385" s="41"/>
      <c r="CDX385" s="41"/>
      <c r="CDY385" s="41"/>
      <c r="CDZ385" s="41"/>
      <c r="CEA385" s="41"/>
      <c r="CEB385" s="41"/>
      <c r="CEC385" s="41"/>
      <c r="CED385" s="41"/>
      <c r="CEE385" s="41"/>
      <c r="CEF385" s="41"/>
      <c r="CEG385" s="41"/>
      <c r="CEH385" s="41"/>
      <c r="CEI385" s="41"/>
      <c r="CEJ385" s="41"/>
      <c r="CEK385" s="41"/>
      <c r="CEL385" s="41"/>
      <c r="CEM385" s="41"/>
      <c r="CEN385" s="41"/>
      <c r="CEO385" s="41"/>
      <c r="CEP385" s="41"/>
      <c r="CEQ385" s="41"/>
      <c r="CER385" s="41"/>
      <c r="CES385" s="41"/>
      <c r="CET385" s="41"/>
      <c r="CEU385" s="41"/>
      <c r="CEV385" s="41"/>
      <c r="CEW385" s="41"/>
      <c r="CEX385" s="41"/>
      <c r="CEY385" s="41"/>
      <c r="CEZ385" s="41"/>
      <c r="CFA385" s="41"/>
      <c r="CFB385" s="41"/>
      <c r="CFC385" s="41"/>
      <c r="CFD385" s="41"/>
      <c r="CFE385" s="41"/>
      <c r="CFF385" s="41"/>
      <c r="CFG385" s="41"/>
      <c r="CFH385" s="41"/>
      <c r="CFI385" s="41"/>
      <c r="CFJ385" s="41"/>
      <c r="CFK385" s="41"/>
      <c r="CFL385" s="41"/>
      <c r="CFM385" s="41"/>
      <c r="CFN385" s="41"/>
      <c r="CFO385" s="41"/>
      <c r="CFP385" s="41"/>
      <c r="CFQ385" s="41"/>
      <c r="CFR385" s="41"/>
      <c r="CFS385" s="41"/>
      <c r="CFT385" s="41"/>
      <c r="CFU385" s="41"/>
      <c r="CFV385" s="41"/>
      <c r="CFW385" s="41"/>
      <c r="CFX385" s="41"/>
      <c r="CFY385" s="41"/>
      <c r="CFZ385" s="41"/>
      <c r="CGA385" s="41"/>
      <c r="CGB385" s="41"/>
      <c r="CGC385" s="41"/>
      <c r="CGD385" s="41"/>
      <c r="CGE385" s="41"/>
      <c r="CGF385" s="41"/>
      <c r="CGG385" s="41"/>
      <c r="CGH385" s="41"/>
      <c r="CGI385" s="41"/>
      <c r="CGJ385" s="41"/>
      <c r="CGK385" s="41"/>
      <c r="CGL385" s="41"/>
      <c r="CGM385" s="41"/>
      <c r="CGN385" s="41"/>
      <c r="CGO385" s="41"/>
      <c r="CGP385" s="41"/>
      <c r="CGQ385" s="41"/>
      <c r="CGR385" s="41"/>
      <c r="CGS385" s="41"/>
      <c r="CGT385" s="41"/>
      <c r="CGU385" s="41"/>
      <c r="CGV385" s="41"/>
      <c r="CGW385" s="41"/>
      <c r="CGX385" s="41"/>
      <c r="CGY385" s="41"/>
      <c r="CGZ385" s="41"/>
      <c r="CHA385" s="41"/>
      <c r="CHB385" s="41"/>
      <c r="CHC385" s="41"/>
      <c r="CHD385" s="41"/>
      <c r="CHE385" s="41"/>
      <c r="CHF385" s="41"/>
      <c r="CHG385" s="41"/>
      <c r="CHH385" s="41"/>
      <c r="CHI385" s="41"/>
      <c r="CHJ385" s="41"/>
      <c r="CHK385" s="41"/>
      <c r="CHL385" s="41"/>
      <c r="CHM385" s="41"/>
      <c r="CHN385" s="41"/>
      <c r="CHO385" s="41"/>
      <c r="CHP385" s="41"/>
      <c r="CHQ385" s="41"/>
      <c r="CHR385" s="41"/>
      <c r="CHS385" s="41"/>
      <c r="CHT385" s="41"/>
      <c r="CHU385" s="41"/>
      <c r="CHV385" s="41"/>
      <c r="CHW385" s="41"/>
      <c r="CHX385" s="41"/>
      <c r="CHY385" s="41"/>
      <c r="CHZ385" s="41"/>
      <c r="CIA385" s="41"/>
      <c r="CIB385" s="41"/>
      <c r="CIC385" s="41"/>
      <c r="CID385" s="41"/>
      <c r="CIE385" s="41"/>
      <c r="CIF385" s="41"/>
      <c r="CIG385" s="41"/>
      <c r="CIH385" s="41"/>
      <c r="CII385" s="41"/>
      <c r="CIJ385" s="41"/>
      <c r="CIK385" s="41"/>
      <c r="CIL385" s="41"/>
      <c r="CIM385" s="41"/>
      <c r="CIN385" s="41"/>
      <c r="CIO385" s="41"/>
      <c r="CIP385" s="41"/>
      <c r="CIQ385" s="41"/>
      <c r="CIR385" s="41"/>
      <c r="CIS385" s="41"/>
      <c r="CIT385" s="41"/>
      <c r="CIU385" s="41"/>
      <c r="CIV385" s="41"/>
      <c r="CIW385" s="41"/>
      <c r="CIX385" s="41"/>
      <c r="CIY385" s="41"/>
      <c r="CIZ385" s="41"/>
      <c r="CJA385" s="41"/>
      <c r="CJB385" s="41"/>
      <c r="CJC385" s="41"/>
      <c r="CJD385" s="41"/>
      <c r="CJE385" s="41"/>
      <c r="CJF385" s="41"/>
      <c r="CJG385" s="41"/>
      <c r="CJH385" s="41"/>
      <c r="CJI385" s="41"/>
      <c r="CJJ385" s="41"/>
      <c r="CJK385" s="41"/>
      <c r="CJL385" s="41"/>
      <c r="CJM385" s="41"/>
      <c r="CJN385" s="41"/>
      <c r="CJO385" s="41"/>
      <c r="CJP385" s="41"/>
      <c r="CJQ385" s="41"/>
      <c r="CJR385" s="41"/>
      <c r="CJS385" s="41"/>
      <c r="CJT385" s="41"/>
      <c r="CJU385" s="41"/>
      <c r="CJV385" s="41"/>
      <c r="CJW385" s="41"/>
      <c r="CJX385" s="41"/>
      <c r="CJY385" s="41"/>
      <c r="CJZ385" s="41"/>
      <c r="CKA385" s="41"/>
      <c r="CKB385" s="41"/>
      <c r="CKC385" s="41"/>
      <c r="CKD385" s="41"/>
      <c r="CKE385" s="41"/>
      <c r="CKF385" s="41"/>
      <c r="CKG385" s="41"/>
      <c r="CKH385" s="41"/>
      <c r="CKI385" s="41"/>
      <c r="CKJ385" s="41"/>
      <c r="CKK385" s="41"/>
      <c r="CKL385" s="41"/>
      <c r="CKM385" s="41"/>
      <c r="CKN385" s="41"/>
      <c r="CKO385" s="41"/>
      <c r="CKP385" s="41"/>
      <c r="CKQ385" s="41"/>
      <c r="CKR385" s="41"/>
      <c r="CKS385" s="41"/>
      <c r="CKT385" s="41"/>
      <c r="CKU385" s="41"/>
      <c r="CKV385" s="41"/>
      <c r="CKW385" s="41"/>
      <c r="CKX385" s="41"/>
      <c r="CKY385" s="41"/>
      <c r="CKZ385" s="41"/>
      <c r="CLA385" s="41"/>
      <c r="CLB385" s="41"/>
      <c r="CLC385" s="41"/>
      <c r="CLD385" s="41"/>
      <c r="CLE385" s="41"/>
      <c r="CLF385" s="41"/>
      <c r="CLG385" s="41"/>
      <c r="CLH385" s="41"/>
      <c r="CLI385" s="41"/>
      <c r="CLJ385" s="41"/>
      <c r="CLK385" s="41"/>
      <c r="CLL385" s="41"/>
      <c r="CLM385" s="41"/>
      <c r="CLN385" s="41"/>
      <c r="CLO385" s="41"/>
      <c r="CLP385" s="41"/>
      <c r="CLQ385" s="41"/>
      <c r="CLR385" s="41"/>
      <c r="CLS385" s="41"/>
      <c r="CLT385" s="41"/>
      <c r="CLU385" s="41"/>
      <c r="CLV385" s="41"/>
      <c r="CLW385" s="41"/>
      <c r="CLX385" s="41"/>
      <c r="CLY385" s="41"/>
      <c r="CLZ385" s="41"/>
      <c r="CMA385" s="41"/>
      <c r="CMB385" s="41"/>
      <c r="CMC385" s="41"/>
      <c r="CMD385" s="41"/>
      <c r="CME385" s="41"/>
      <c r="CMF385" s="41"/>
      <c r="CMG385" s="41"/>
      <c r="CMH385" s="41"/>
      <c r="CMI385" s="41"/>
      <c r="CMJ385" s="41"/>
      <c r="CMK385" s="41"/>
      <c r="CML385" s="41"/>
      <c r="CMM385" s="41"/>
      <c r="CMN385" s="41"/>
      <c r="CMO385" s="41"/>
      <c r="CMP385" s="41"/>
      <c r="CMQ385" s="41"/>
      <c r="CMR385" s="41"/>
      <c r="CMS385" s="41"/>
      <c r="CMT385" s="41"/>
      <c r="CMU385" s="41"/>
      <c r="CMV385" s="41"/>
      <c r="CMW385" s="41"/>
      <c r="CMX385" s="41"/>
      <c r="CMY385" s="41"/>
      <c r="CMZ385" s="41"/>
      <c r="CNA385" s="41"/>
      <c r="CNB385" s="41"/>
      <c r="CNC385" s="41"/>
      <c r="CND385" s="41"/>
      <c r="CNE385" s="41"/>
      <c r="CNF385" s="41"/>
      <c r="CNG385" s="41"/>
      <c r="CNH385" s="41"/>
      <c r="CNI385" s="41"/>
      <c r="CNJ385" s="41"/>
      <c r="CNK385" s="41"/>
      <c r="CNL385" s="41"/>
      <c r="CNM385" s="41"/>
      <c r="CNN385" s="41"/>
      <c r="CNO385" s="41"/>
      <c r="CNP385" s="41"/>
      <c r="CNQ385" s="41"/>
      <c r="CNR385" s="41"/>
      <c r="CNS385" s="41"/>
      <c r="CNT385" s="41"/>
      <c r="CNU385" s="41"/>
      <c r="CNV385" s="41"/>
      <c r="CNW385" s="41"/>
      <c r="CNX385" s="41"/>
      <c r="CNY385" s="41"/>
      <c r="CNZ385" s="41"/>
      <c r="COA385" s="41"/>
      <c r="COB385" s="41"/>
      <c r="COC385" s="41"/>
      <c r="COD385" s="41"/>
      <c r="COE385" s="41"/>
      <c r="COF385" s="41"/>
      <c r="COG385" s="41"/>
      <c r="COH385" s="41"/>
      <c r="COI385" s="41"/>
      <c r="COJ385" s="41"/>
      <c r="COK385" s="41"/>
      <c r="COL385" s="41"/>
      <c r="COM385" s="41"/>
      <c r="CON385" s="41"/>
      <c r="COO385" s="41"/>
      <c r="COP385" s="41"/>
      <c r="COQ385" s="41"/>
      <c r="COR385" s="41"/>
      <c r="COS385" s="41"/>
      <c r="COT385" s="41"/>
      <c r="COU385" s="41"/>
      <c r="COV385" s="41"/>
      <c r="COW385" s="41"/>
      <c r="COX385" s="41"/>
      <c r="COY385" s="41"/>
      <c r="COZ385" s="41"/>
      <c r="CPA385" s="41"/>
      <c r="CPB385" s="41"/>
      <c r="CPC385" s="41"/>
      <c r="CPD385" s="41"/>
      <c r="CPE385" s="41"/>
      <c r="CPF385" s="41"/>
      <c r="CPG385" s="41"/>
      <c r="CPH385" s="41"/>
      <c r="CPI385" s="41"/>
      <c r="CPJ385" s="41"/>
      <c r="CPK385" s="41"/>
      <c r="CPL385" s="41"/>
      <c r="CPM385" s="41"/>
      <c r="CPN385" s="41"/>
      <c r="CPO385" s="41"/>
      <c r="CPP385" s="41"/>
      <c r="CPQ385" s="41"/>
      <c r="CPR385" s="41"/>
      <c r="CPS385" s="41"/>
      <c r="CPT385" s="41"/>
      <c r="CPU385" s="41"/>
      <c r="CPV385" s="41"/>
      <c r="CPW385" s="41"/>
      <c r="CPX385" s="41"/>
      <c r="CPY385" s="41"/>
      <c r="CPZ385" s="41"/>
      <c r="CQA385" s="41"/>
      <c r="CQB385" s="41"/>
      <c r="CQC385" s="41"/>
      <c r="CQD385" s="41"/>
      <c r="CQE385" s="41"/>
      <c r="CQF385" s="41"/>
      <c r="CQG385" s="41"/>
      <c r="CQH385" s="41"/>
      <c r="CQI385" s="41"/>
      <c r="CQJ385" s="41"/>
      <c r="CQK385" s="41"/>
      <c r="CQL385" s="41"/>
      <c r="CQM385" s="41"/>
      <c r="CQN385" s="41"/>
      <c r="CQO385" s="41"/>
      <c r="CQP385" s="41"/>
      <c r="CQQ385" s="41"/>
      <c r="CQR385" s="41"/>
      <c r="CQS385" s="41"/>
      <c r="CQT385" s="41"/>
      <c r="CQU385" s="41"/>
      <c r="CQV385" s="41"/>
      <c r="CQW385" s="41"/>
      <c r="CQX385" s="41"/>
      <c r="CQY385" s="41"/>
      <c r="CQZ385" s="41"/>
      <c r="CRA385" s="41"/>
      <c r="CRB385" s="41"/>
      <c r="CRC385" s="41"/>
      <c r="CRD385" s="41"/>
      <c r="CRE385" s="41"/>
      <c r="CRF385" s="41"/>
      <c r="CRG385" s="41"/>
      <c r="CRH385" s="41"/>
      <c r="CRI385" s="41"/>
      <c r="CRJ385" s="41"/>
      <c r="CRK385" s="41"/>
      <c r="CRL385" s="41"/>
      <c r="CRM385" s="41"/>
      <c r="CRN385" s="41"/>
      <c r="CRO385" s="41"/>
      <c r="CRP385" s="41"/>
      <c r="CRQ385" s="41"/>
      <c r="CRR385" s="41"/>
      <c r="CRS385" s="41"/>
      <c r="CRT385" s="41"/>
      <c r="CRU385" s="41"/>
      <c r="CRV385" s="41"/>
      <c r="CRW385" s="41"/>
      <c r="CRX385" s="41"/>
      <c r="CRY385" s="41"/>
      <c r="CRZ385" s="41"/>
      <c r="CSA385" s="41"/>
      <c r="CSB385" s="41"/>
      <c r="CSC385" s="41"/>
      <c r="CSD385" s="41"/>
      <c r="CSE385" s="41"/>
      <c r="CSF385" s="41"/>
      <c r="CSG385" s="41"/>
      <c r="CSH385" s="41"/>
      <c r="CSI385" s="41"/>
      <c r="CSJ385" s="41"/>
      <c r="CSK385" s="41"/>
      <c r="CSL385" s="41"/>
      <c r="CSM385" s="41"/>
      <c r="CSN385" s="41"/>
      <c r="CSO385" s="41"/>
      <c r="CSP385" s="41"/>
      <c r="CSQ385" s="41"/>
      <c r="CSR385" s="41"/>
      <c r="CSS385" s="41"/>
      <c r="CST385" s="41"/>
      <c r="CSU385" s="41"/>
      <c r="CSV385" s="41"/>
      <c r="CSW385" s="41"/>
      <c r="CSX385" s="41"/>
      <c r="CSY385" s="41"/>
      <c r="CSZ385" s="41"/>
      <c r="CTA385" s="41"/>
      <c r="CTB385" s="41"/>
      <c r="CTC385" s="41"/>
      <c r="CTD385" s="41"/>
      <c r="CTE385" s="41"/>
      <c r="CTF385" s="41"/>
      <c r="CTG385" s="41"/>
      <c r="CTH385" s="41"/>
      <c r="CTI385" s="41"/>
      <c r="CTJ385" s="41"/>
      <c r="CTK385" s="41"/>
      <c r="CTL385" s="41"/>
      <c r="CTM385" s="41"/>
      <c r="CTN385" s="41"/>
      <c r="CTO385" s="41"/>
      <c r="CTP385" s="41"/>
      <c r="CTQ385" s="41"/>
      <c r="CTR385" s="41"/>
      <c r="CTS385" s="41"/>
      <c r="CTT385" s="41"/>
      <c r="CTU385" s="41"/>
      <c r="CTV385" s="41"/>
      <c r="CTW385" s="41"/>
      <c r="CTX385" s="41"/>
      <c r="CTY385" s="41"/>
      <c r="CTZ385" s="41"/>
      <c r="CUA385" s="41"/>
      <c r="CUB385" s="41"/>
      <c r="CUC385" s="41"/>
      <c r="CUD385" s="41"/>
      <c r="CUE385" s="41"/>
      <c r="CUF385" s="41"/>
      <c r="CUG385" s="41"/>
      <c r="CUH385" s="41"/>
      <c r="CUI385" s="41"/>
      <c r="CUJ385" s="41"/>
      <c r="CUK385" s="41"/>
      <c r="CUL385" s="41"/>
      <c r="CUM385" s="41"/>
      <c r="CUN385" s="41"/>
      <c r="CUO385" s="41"/>
      <c r="CUP385" s="41"/>
      <c r="CUQ385" s="41"/>
      <c r="CUR385" s="41"/>
      <c r="CUS385" s="41"/>
      <c r="CUT385" s="41"/>
      <c r="CUU385" s="41"/>
      <c r="CUV385" s="41"/>
      <c r="CUW385" s="41"/>
      <c r="CUX385" s="41"/>
      <c r="CUY385" s="41"/>
      <c r="CUZ385" s="41"/>
      <c r="CVA385" s="41"/>
      <c r="CVB385" s="41"/>
      <c r="CVC385" s="41"/>
      <c r="CVD385" s="41"/>
      <c r="CVE385" s="41"/>
      <c r="CVF385" s="41"/>
      <c r="CVG385" s="41"/>
      <c r="CVH385" s="41"/>
      <c r="CVI385" s="41"/>
      <c r="CVJ385" s="41"/>
      <c r="CVK385" s="41"/>
      <c r="CVL385" s="41"/>
      <c r="CVM385" s="41"/>
      <c r="CVN385" s="41"/>
      <c r="CVO385" s="41"/>
      <c r="CVP385" s="41"/>
      <c r="CVQ385" s="41"/>
      <c r="CVR385" s="41"/>
      <c r="CVS385" s="41"/>
      <c r="CVT385" s="41"/>
      <c r="CVU385" s="41"/>
      <c r="CVV385" s="41"/>
      <c r="CVW385" s="41"/>
      <c r="CVX385" s="41"/>
      <c r="CVY385" s="41"/>
      <c r="CVZ385" s="41"/>
      <c r="CWA385" s="41"/>
      <c r="CWB385" s="41"/>
      <c r="CWC385" s="41"/>
      <c r="CWD385" s="41"/>
      <c r="CWE385" s="41"/>
      <c r="CWF385" s="41"/>
      <c r="CWG385" s="41"/>
      <c r="CWH385" s="41"/>
      <c r="CWI385" s="41"/>
      <c r="CWJ385" s="41"/>
      <c r="CWK385" s="41"/>
      <c r="CWL385" s="41"/>
      <c r="CWM385" s="41"/>
      <c r="CWN385" s="41"/>
      <c r="CWO385" s="41"/>
      <c r="CWP385" s="41"/>
      <c r="CWQ385" s="41"/>
      <c r="CWR385" s="41"/>
      <c r="CWS385" s="41"/>
      <c r="CWT385" s="41"/>
      <c r="CWU385" s="41"/>
      <c r="CWV385" s="41"/>
      <c r="CWW385" s="41"/>
      <c r="CWX385" s="41"/>
      <c r="CWY385" s="41"/>
      <c r="CWZ385" s="41"/>
      <c r="CXA385" s="41"/>
      <c r="CXB385" s="41"/>
      <c r="CXC385" s="41"/>
      <c r="CXD385" s="41"/>
      <c r="CXE385" s="41"/>
      <c r="CXF385" s="41"/>
      <c r="CXG385" s="41"/>
      <c r="CXH385" s="41"/>
      <c r="CXI385" s="41"/>
      <c r="CXJ385" s="41"/>
      <c r="CXK385" s="41"/>
      <c r="CXL385" s="41"/>
      <c r="CXM385" s="41"/>
      <c r="CXN385" s="41"/>
      <c r="CXO385" s="41"/>
      <c r="CXP385" s="41"/>
      <c r="CXQ385" s="41"/>
      <c r="CXR385" s="41"/>
      <c r="CXS385" s="41"/>
      <c r="CXT385" s="41"/>
      <c r="CXU385" s="41"/>
      <c r="CXV385" s="41"/>
      <c r="CXW385" s="41"/>
      <c r="CXX385" s="41"/>
      <c r="CXY385" s="41"/>
      <c r="CXZ385" s="41"/>
      <c r="CYA385" s="41"/>
      <c r="CYB385" s="41"/>
      <c r="CYC385" s="41"/>
      <c r="CYD385" s="41"/>
      <c r="CYE385" s="41"/>
      <c r="CYF385" s="41"/>
      <c r="CYG385" s="41"/>
      <c r="CYH385" s="41"/>
      <c r="CYI385" s="41"/>
      <c r="CYJ385" s="41"/>
      <c r="CYK385" s="41"/>
      <c r="CYL385" s="41"/>
      <c r="CYM385" s="41"/>
      <c r="CYN385" s="41"/>
      <c r="CYO385" s="41"/>
      <c r="CYP385" s="41"/>
      <c r="CYQ385" s="41"/>
      <c r="CYR385" s="41"/>
      <c r="CYS385" s="41"/>
      <c r="CYT385" s="41"/>
      <c r="CYU385" s="41"/>
      <c r="CYV385" s="41"/>
      <c r="CYW385" s="41"/>
      <c r="CYX385" s="41"/>
      <c r="CYY385" s="41"/>
      <c r="CYZ385" s="41"/>
      <c r="CZA385" s="41"/>
      <c r="CZB385" s="41"/>
      <c r="CZC385" s="41"/>
      <c r="CZD385" s="41"/>
      <c r="CZE385" s="41"/>
      <c r="CZF385" s="41"/>
      <c r="CZG385" s="41"/>
      <c r="CZH385" s="41"/>
      <c r="CZI385" s="41"/>
      <c r="CZJ385" s="41"/>
      <c r="CZK385" s="41"/>
      <c r="CZL385" s="41"/>
      <c r="CZM385" s="41"/>
      <c r="CZN385" s="41"/>
      <c r="CZO385" s="41"/>
      <c r="CZP385" s="41"/>
      <c r="CZQ385" s="41"/>
      <c r="CZR385" s="41"/>
      <c r="CZS385" s="41"/>
      <c r="CZT385" s="41"/>
      <c r="CZU385" s="41"/>
      <c r="CZV385" s="41"/>
      <c r="CZW385" s="41"/>
      <c r="CZX385" s="41"/>
      <c r="CZY385" s="41"/>
      <c r="CZZ385" s="41"/>
      <c r="DAA385" s="41"/>
      <c r="DAB385" s="41"/>
      <c r="DAC385" s="41"/>
      <c r="DAD385" s="41"/>
      <c r="DAE385" s="41"/>
      <c r="DAF385" s="41"/>
      <c r="DAG385" s="41"/>
      <c r="DAH385" s="41"/>
      <c r="DAI385" s="41"/>
      <c r="DAJ385" s="41"/>
      <c r="DAK385" s="41"/>
      <c r="DAL385" s="41"/>
      <c r="DAM385" s="41"/>
      <c r="DAN385" s="41"/>
      <c r="DAO385" s="41"/>
      <c r="DAP385" s="41"/>
      <c r="DAQ385" s="41"/>
      <c r="DAR385" s="41"/>
      <c r="DAS385" s="41"/>
      <c r="DAT385" s="41"/>
      <c r="DAU385" s="41"/>
      <c r="DAV385" s="41"/>
      <c r="DAW385" s="41"/>
      <c r="DAX385" s="41"/>
      <c r="DAY385" s="41"/>
      <c r="DAZ385" s="41"/>
      <c r="DBA385" s="41"/>
      <c r="DBB385" s="41"/>
      <c r="DBC385" s="41"/>
      <c r="DBD385" s="41"/>
      <c r="DBE385" s="41"/>
      <c r="DBF385" s="41"/>
      <c r="DBG385" s="41"/>
      <c r="DBH385" s="41"/>
      <c r="DBI385" s="41"/>
      <c r="DBJ385" s="41"/>
      <c r="DBK385" s="41"/>
      <c r="DBL385" s="41"/>
      <c r="DBM385" s="41"/>
      <c r="DBN385" s="41"/>
      <c r="DBO385" s="41"/>
      <c r="DBP385" s="41"/>
      <c r="DBQ385" s="41"/>
      <c r="DBR385" s="41"/>
      <c r="DBS385" s="41"/>
      <c r="DBT385" s="41"/>
      <c r="DBU385" s="41"/>
      <c r="DBV385" s="41"/>
      <c r="DBW385" s="41"/>
      <c r="DBX385" s="41"/>
      <c r="DBY385" s="41"/>
      <c r="DBZ385" s="41"/>
      <c r="DCA385" s="41"/>
      <c r="DCB385" s="41"/>
      <c r="DCC385" s="41"/>
      <c r="DCD385" s="41"/>
      <c r="DCE385" s="41"/>
      <c r="DCF385" s="41"/>
      <c r="DCG385" s="41"/>
      <c r="DCH385" s="41"/>
      <c r="DCI385" s="41"/>
      <c r="DCJ385" s="41"/>
      <c r="DCK385" s="41"/>
      <c r="DCL385" s="41"/>
      <c r="DCM385" s="41"/>
      <c r="DCN385" s="41"/>
      <c r="DCO385" s="41"/>
      <c r="DCP385" s="41"/>
      <c r="DCQ385" s="41"/>
      <c r="DCR385" s="41"/>
      <c r="DCS385" s="41"/>
      <c r="DCT385" s="41"/>
      <c r="DCU385" s="41"/>
      <c r="DCV385" s="41"/>
      <c r="DCW385" s="41"/>
      <c r="DCX385" s="41"/>
      <c r="DCY385" s="41"/>
      <c r="DCZ385" s="41"/>
      <c r="DDA385" s="41"/>
      <c r="DDB385" s="41"/>
      <c r="DDC385" s="41"/>
      <c r="DDD385" s="41"/>
      <c r="DDE385" s="41"/>
      <c r="DDF385" s="41"/>
      <c r="DDG385" s="41"/>
      <c r="DDH385" s="41"/>
      <c r="DDI385" s="41"/>
      <c r="DDJ385" s="41"/>
      <c r="DDK385" s="41"/>
      <c r="DDL385" s="41"/>
      <c r="DDM385" s="41"/>
      <c r="DDN385" s="41"/>
      <c r="DDO385" s="41"/>
      <c r="DDP385" s="41"/>
      <c r="DDQ385" s="41"/>
      <c r="DDR385" s="41"/>
      <c r="DDS385" s="41"/>
      <c r="DDT385" s="41"/>
      <c r="DDU385" s="41"/>
      <c r="DDV385" s="41"/>
      <c r="DDW385" s="41"/>
      <c r="DDX385" s="41"/>
      <c r="DDY385" s="41"/>
      <c r="DDZ385" s="41"/>
      <c r="DEA385" s="41"/>
      <c r="DEB385" s="41"/>
      <c r="DEC385" s="41"/>
      <c r="DED385" s="41"/>
      <c r="DEE385" s="41"/>
      <c r="DEF385" s="41"/>
      <c r="DEG385" s="41"/>
      <c r="DEH385" s="41"/>
      <c r="DEI385" s="41"/>
      <c r="DEJ385" s="41"/>
      <c r="DEK385" s="41"/>
      <c r="DEL385" s="41"/>
      <c r="DEM385" s="41"/>
      <c r="DEN385" s="41"/>
      <c r="DEO385" s="41"/>
      <c r="DEP385" s="41"/>
      <c r="DEQ385" s="41"/>
      <c r="DER385" s="41"/>
      <c r="DES385" s="41"/>
      <c r="DET385" s="41"/>
      <c r="DEU385" s="41"/>
      <c r="DEV385" s="41"/>
      <c r="DEW385" s="41"/>
      <c r="DEX385" s="41"/>
      <c r="DEY385" s="41"/>
      <c r="DEZ385" s="41"/>
      <c r="DFA385" s="41"/>
      <c r="DFB385" s="41"/>
      <c r="DFC385" s="41"/>
      <c r="DFD385" s="41"/>
      <c r="DFE385" s="41"/>
      <c r="DFF385" s="41"/>
      <c r="DFG385" s="41"/>
      <c r="DFH385" s="41"/>
      <c r="DFI385" s="41"/>
      <c r="DFJ385" s="41"/>
      <c r="DFK385" s="41"/>
      <c r="DFL385" s="41"/>
      <c r="DFM385" s="41"/>
      <c r="DFN385" s="41"/>
      <c r="DFO385" s="41"/>
      <c r="DFP385" s="41"/>
      <c r="DFQ385" s="41"/>
      <c r="DFR385" s="41"/>
      <c r="DFS385" s="41"/>
      <c r="DFT385" s="41"/>
      <c r="DFU385" s="41"/>
      <c r="DFV385" s="41"/>
      <c r="DFW385" s="41"/>
      <c r="DFX385" s="41"/>
      <c r="DFY385" s="41"/>
      <c r="DFZ385" s="41"/>
      <c r="DGA385" s="41"/>
      <c r="DGB385" s="41"/>
      <c r="DGC385" s="41"/>
      <c r="DGD385" s="41"/>
      <c r="DGE385" s="41"/>
      <c r="DGF385" s="41"/>
      <c r="DGG385" s="41"/>
      <c r="DGH385" s="41"/>
      <c r="DGI385" s="41"/>
      <c r="DGJ385" s="41"/>
      <c r="DGK385" s="41"/>
      <c r="DGL385" s="41"/>
      <c r="DGM385" s="41"/>
      <c r="DGN385" s="41"/>
      <c r="DGO385" s="41"/>
      <c r="DGP385" s="41"/>
      <c r="DGQ385" s="41"/>
      <c r="DGR385" s="41"/>
      <c r="DGS385" s="41"/>
      <c r="DGT385" s="41"/>
      <c r="DGU385" s="41"/>
      <c r="DGV385" s="41"/>
      <c r="DGW385" s="41"/>
      <c r="DGX385" s="41"/>
      <c r="DGY385" s="41"/>
      <c r="DGZ385" s="41"/>
      <c r="DHA385" s="41"/>
      <c r="DHB385" s="41"/>
      <c r="DHC385" s="41"/>
      <c r="DHD385" s="41"/>
      <c r="DHE385" s="41"/>
      <c r="DHF385" s="41"/>
      <c r="DHG385" s="41"/>
      <c r="DHH385" s="41"/>
      <c r="DHI385" s="41"/>
      <c r="DHJ385" s="41"/>
      <c r="DHK385" s="41"/>
      <c r="DHL385" s="41"/>
      <c r="DHM385" s="41"/>
      <c r="DHN385" s="41"/>
      <c r="DHO385" s="41"/>
      <c r="DHP385" s="41"/>
      <c r="DHQ385" s="41"/>
      <c r="DHR385" s="41"/>
      <c r="DHS385" s="41"/>
      <c r="DHT385" s="41"/>
      <c r="DHU385" s="41"/>
      <c r="DHV385" s="41"/>
      <c r="DHW385" s="41"/>
      <c r="DHX385" s="41"/>
      <c r="DHY385" s="41"/>
      <c r="DHZ385" s="41"/>
      <c r="DIA385" s="41"/>
      <c r="DIB385" s="41"/>
      <c r="DIC385" s="41"/>
      <c r="DID385" s="41"/>
      <c r="DIE385" s="41"/>
      <c r="DIF385" s="41"/>
      <c r="DIG385" s="41"/>
      <c r="DIH385" s="41"/>
      <c r="DII385" s="41"/>
      <c r="DIJ385" s="41"/>
      <c r="DIK385" s="41"/>
      <c r="DIL385" s="41"/>
      <c r="DIM385" s="41"/>
      <c r="DIN385" s="41"/>
      <c r="DIO385" s="41"/>
      <c r="DIP385" s="41"/>
      <c r="DIQ385" s="41"/>
      <c r="DIR385" s="41"/>
      <c r="DIS385" s="41"/>
      <c r="DIT385" s="41"/>
      <c r="DIU385" s="41"/>
      <c r="DIV385" s="41"/>
      <c r="DIW385" s="41"/>
      <c r="DIX385" s="41"/>
      <c r="DIY385" s="41"/>
      <c r="DIZ385" s="41"/>
      <c r="DJA385" s="41"/>
      <c r="DJB385" s="41"/>
      <c r="DJC385" s="41"/>
      <c r="DJD385" s="41"/>
      <c r="DJE385" s="41"/>
      <c r="DJF385" s="41"/>
      <c r="DJG385" s="41"/>
      <c r="DJH385" s="41"/>
      <c r="DJI385" s="41"/>
      <c r="DJJ385" s="41"/>
      <c r="DJK385" s="41"/>
      <c r="DJL385" s="41"/>
      <c r="DJM385" s="41"/>
      <c r="DJN385" s="41"/>
      <c r="DJO385" s="41"/>
      <c r="DJP385" s="41"/>
      <c r="DJQ385" s="41"/>
      <c r="DJR385" s="41"/>
      <c r="DJS385" s="41"/>
      <c r="DJT385" s="41"/>
      <c r="DJU385" s="41"/>
      <c r="DJV385" s="41"/>
      <c r="DJW385" s="41"/>
      <c r="DJX385" s="41"/>
      <c r="DJY385" s="41"/>
      <c r="DJZ385" s="41"/>
      <c r="DKA385" s="41"/>
      <c r="DKB385" s="41"/>
      <c r="DKC385" s="41"/>
      <c r="DKD385" s="41"/>
      <c r="DKE385" s="41"/>
      <c r="DKF385" s="41"/>
      <c r="DKG385" s="41"/>
      <c r="DKH385" s="41"/>
      <c r="DKI385" s="41"/>
      <c r="DKJ385" s="41"/>
      <c r="DKK385" s="41"/>
      <c r="DKL385" s="41"/>
      <c r="DKM385" s="41"/>
      <c r="DKN385" s="41"/>
      <c r="DKO385" s="41"/>
      <c r="DKP385" s="41"/>
      <c r="DKQ385" s="41"/>
      <c r="DKR385" s="41"/>
      <c r="DKS385" s="41"/>
      <c r="DKT385" s="41"/>
      <c r="DKU385" s="41"/>
      <c r="DKV385" s="41"/>
      <c r="DKW385" s="41"/>
      <c r="DKX385" s="41"/>
      <c r="DKY385" s="41"/>
      <c r="DKZ385" s="41"/>
      <c r="DLA385" s="41"/>
      <c r="DLB385" s="41"/>
      <c r="DLC385" s="41"/>
      <c r="DLD385" s="41"/>
      <c r="DLE385" s="41"/>
      <c r="DLF385" s="41"/>
      <c r="DLG385" s="41"/>
      <c r="DLH385" s="41"/>
      <c r="DLI385" s="41"/>
      <c r="DLJ385" s="41"/>
      <c r="DLK385" s="41"/>
      <c r="DLL385" s="41"/>
      <c r="DLM385" s="41"/>
      <c r="DLN385" s="41"/>
      <c r="DLO385" s="41"/>
      <c r="DLP385" s="41"/>
      <c r="DLQ385" s="41"/>
      <c r="DLR385" s="41"/>
      <c r="DLS385" s="41"/>
      <c r="DLT385" s="41"/>
      <c r="DLU385" s="41"/>
      <c r="DLV385" s="41"/>
      <c r="DLW385" s="41"/>
      <c r="DLX385" s="41"/>
      <c r="DLY385" s="41"/>
      <c r="DLZ385" s="41"/>
      <c r="DMA385" s="41"/>
      <c r="DMB385" s="41"/>
      <c r="DMC385" s="41"/>
      <c r="DMD385" s="41"/>
      <c r="DME385" s="41"/>
      <c r="DMF385" s="41"/>
      <c r="DMG385" s="41"/>
      <c r="DMH385" s="41"/>
      <c r="DMI385" s="41"/>
      <c r="DMJ385" s="41"/>
      <c r="DMK385" s="41"/>
      <c r="DML385" s="41"/>
      <c r="DMM385" s="41"/>
      <c r="DMN385" s="41"/>
      <c r="DMO385" s="41"/>
      <c r="DMP385" s="41"/>
      <c r="DMQ385" s="41"/>
      <c r="DMR385" s="41"/>
      <c r="DMS385" s="41"/>
      <c r="DMT385" s="41"/>
      <c r="DMU385" s="41"/>
      <c r="DMV385" s="41"/>
      <c r="DMW385" s="41"/>
      <c r="DMX385" s="41"/>
      <c r="DMY385" s="41"/>
      <c r="DMZ385" s="41"/>
      <c r="DNA385" s="41"/>
      <c r="DNB385" s="41"/>
      <c r="DNC385" s="41"/>
      <c r="DND385" s="41"/>
      <c r="DNE385" s="41"/>
      <c r="DNF385" s="41"/>
      <c r="DNG385" s="41"/>
      <c r="DNH385" s="41"/>
      <c r="DNI385" s="41"/>
      <c r="DNJ385" s="41"/>
      <c r="DNK385" s="41"/>
      <c r="DNL385" s="41"/>
      <c r="DNM385" s="41"/>
      <c r="DNN385" s="41"/>
      <c r="DNO385" s="41"/>
      <c r="DNP385" s="41"/>
      <c r="DNQ385" s="41"/>
      <c r="DNR385" s="41"/>
      <c r="DNS385" s="41"/>
      <c r="DNT385" s="41"/>
      <c r="DNU385" s="41"/>
      <c r="DNV385" s="41"/>
      <c r="DNW385" s="41"/>
      <c r="DNX385" s="41"/>
      <c r="DNY385" s="41"/>
      <c r="DNZ385" s="41"/>
      <c r="DOA385" s="41"/>
      <c r="DOB385" s="41"/>
      <c r="DOC385" s="41"/>
      <c r="DOD385" s="41"/>
      <c r="DOE385" s="41"/>
      <c r="DOF385" s="41"/>
      <c r="DOG385" s="41"/>
      <c r="DOH385" s="41"/>
      <c r="DOI385" s="41"/>
      <c r="DOJ385" s="41"/>
      <c r="DOK385" s="41"/>
      <c r="DOL385" s="41"/>
      <c r="DOM385" s="41"/>
      <c r="DON385" s="41"/>
      <c r="DOO385" s="41"/>
      <c r="DOP385" s="41"/>
      <c r="DOQ385" s="41"/>
      <c r="DOR385" s="41"/>
      <c r="DOS385" s="41"/>
      <c r="DOT385" s="41"/>
      <c r="DOU385" s="41"/>
      <c r="DOV385" s="41"/>
      <c r="DOW385" s="41"/>
      <c r="DOX385" s="41"/>
      <c r="DOY385" s="41"/>
      <c r="DOZ385" s="41"/>
      <c r="DPA385" s="41"/>
      <c r="DPB385" s="41"/>
      <c r="DPC385" s="41"/>
      <c r="DPD385" s="41"/>
      <c r="DPE385" s="41"/>
      <c r="DPF385" s="41"/>
      <c r="DPG385" s="41"/>
      <c r="DPH385" s="41"/>
      <c r="DPI385" s="41"/>
      <c r="DPJ385" s="41"/>
      <c r="DPK385" s="41"/>
      <c r="DPL385" s="41"/>
      <c r="DPM385" s="41"/>
      <c r="DPN385" s="41"/>
      <c r="DPO385" s="41"/>
      <c r="DPP385" s="41"/>
      <c r="DPQ385" s="41"/>
      <c r="DPR385" s="41"/>
      <c r="DPS385" s="41"/>
      <c r="DPT385" s="41"/>
      <c r="DPU385" s="41"/>
      <c r="DPV385" s="41"/>
      <c r="DPW385" s="41"/>
      <c r="DPX385" s="41"/>
      <c r="DPY385" s="41"/>
      <c r="DPZ385" s="41"/>
      <c r="DQA385" s="41"/>
      <c r="DQB385" s="41"/>
      <c r="DQC385" s="41"/>
      <c r="DQD385" s="41"/>
      <c r="DQE385" s="41"/>
      <c r="DQF385" s="41"/>
      <c r="DQG385" s="41"/>
      <c r="DQH385" s="41"/>
      <c r="DQI385" s="41"/>
      <c r="DQJ385" s="41"/>
      <c r="DQK385" s="41"/>
      <c r="DQL385" s="41"/>
      <c r="DQM385" s="41"/>
      <c r="DQN385" s="41"/>
      <c r="DQO385" s="41"/>
      <c r="DQP385" s="41"/>
      <c r="DQQ385" s="41"/>
      <c r="DQR385" s="41"/>
      <c r="DQS385" s="41"/>
      <c r="DQT385" s="41"/>
      <c r="DQU385" s="41"/>
      <c r="DQV385" s="41"/>
      <c r="DQW385" s="41"/>
      <c r="DQX385" s="41"/>
      <c r="DQY385" s="41"/>
      <c r="DQZ385" s="41"/>
      <c r="DRA385" s="41"/>
      <c r="DRB385" s="41"/>
      <c r="DRC385" s="41"/>
      <c r="DRD385" s="41"/>
      <c r="DRE385" s="41"/>
      <c r="DRF385" s="41"/>
      <c r="DRG385" s="41"/>
      <c r="DRH385" s="41"/>
      <c r="DRI385" s="41"/>
      <c r="DRJ385" s="41"/>
      <c r="DRK385" s="41"/>
      <c r="DRL385" s="41"/>
      <c r="DRM385" s="41"/>
      <c r="DRN385" s="41"/>
      <c r="DRO385" s="41"/>
      <c r="DRP385" s="41"/>
      <c r="DRQ385" s="41"/>
      <c r="DRR385" s="41"/>
      <c r="DRS385" s="41"/>
      <c r="DRT385" s="41"/>
      <c r="DRU385" s="41"/>
      <c r="DRV385" s="41"/>
      <c r="DRW385" s="41"/>
      <c r="DRX385" s="41"/>
      <c r="DRY385" s="41"/>
      <c r="DRZ385" s="41"/>
      <c r="DSA385" s="41"/>
      <c r="DSB385" s="41"/>
      <c r="DSC385" s="41"/>
      <c r="DSD385" s="41"/>
      <c r="DSE385" s="41"/>
      <c r="DSF385" s="41"/>
      <c r="DSG385" s="41"/>
      <c r="DSH385" s="41"/>
      <c r="DSI385" s="41"/>
      <c r="DSJ385" s="41"/>
      <c r="DSK385" s="41"/>
      <c r="DSL385" s="41"/>
      <c r="DSM385" s="41"/>
      <c r="DSN385" s="41"/>
      <c r="DSO385" s="41"/>
      <c r="DSP385" s="41"/>
      <c r="DSQ385" s="41"/>
      <c r="DSR385" s="41"/>
      <c r="DSS385" s="41"/>
      <c r="DST385" s="41"/>
      <c r="DSU385" s="41"/>
      <c r="DSV385" s="41"/>
      <c r="DSW385" s="41"/>
      <c r="DSX385" s="41"/>
      <c r="DSY385" s="41"/>
      <c r="DSZ385" s="41"/>
      <c r="DTA385" s="41"/>
      <c r="DTB385" s="41"/>
      <c r="DTC385" s="41"/>
      <c r="DTD385" s="41"/>
      <c r="DTE385" s="41"/>
      <c r="DTF385" s="41"/>
      <c r="DTG385" s="41"/>
      <c r="DTH385" s="41"/>
      <c r="DTI385" s="41"/>
      <c r="DTJ385" s="41"/>
      <c r="DTK385" s="41"/>
      <c r="DTL385" s="41"/>
      <c r="DTM385" s="41"/>
      <c r="DTN385" s="41"/>
      <c r="DTO385" s="41"/>
      <c r="DTP385" s="41"/>
      <c r="DTQ385" s="41"/>
      <c r="DTR385" s="41"/>
      <c r="DTS385" s="41"/>
      <c r="DTT385" s="41"/>
      <c r="DTU385" s="41"/>
      <c r="DTV385" s="41"/>
      <c r="DTW385" s="41"/>
      <c r="DTX385" s="41"/>
      <c r="DTY385" s="41"/>
      <c r="DTZ385" s="41"/>
      <c r="DUA385" s="41"/>
      <c r="DUB385" s="41"/>
      <c r="DUC385" s="41"/>
      <c r="DUD385" s="41"/>
      <c r="DUE385" s="41"/>
      <c r="DUF385" s="41"/>
      <c r="DUG385" s="41"/>
      <c r="DUH385" s="41"/>
      <c r="DUI385" s="41"/>
      <c r="DUJ385" s="41"/>
      <c r="DUK385" s="41"/>
      <c r="DUL385" s="41"/>
      <c r="DUM385" s="41"/>
      <c r="DUN385" s="41"/>
      <c r="DUO385" s="41"/>
      <c r="DUP385" s="41"/>
      <c r="DUQ385" s="41"/>
      <c r="DUR385" s="41"/>
      <c r="DUS385" s="41"/>
      <c r="DUT385" s="41"/>
      <c r="DUU385" s="41"/>
      <c r="DUV385" s="41"/>
      <c r="DUW385" s="41"/>
      <c r="DUX385" s="41"/>
      <c r="DUY385" s="41"/>
      <c r="DUZ385" s="41"/>
      <c r="DVA385" s="41"/>
      <c r="DVB385" s="41"/>
      <c r="DVC385" s="41"/>
      <c r="DVD385" s="41"/>
      <c r="DVE385" s="41"/>
      <c r="DVF385" s="41"/>
      <c r="DVG385" s="41"/>
      <c r="DVH385" s="41"/>
      <c r="DVI385" s="41"/>
      <c r="DVJ385" s="41"/>
      <c r="DVK385" s="41"/>
      <c r="DVL385" s="41"/>
      <c r="DVM385" s="41"/>
      <c r="DVN385" s="41"/>
      <c r="DVO385" s="41"/>
      <c r="DVP385" s="41"/>
      <c r="DVQ385" s="41"/>
      <c r="DVR385" s="41"/>
      <c r="DVS385" s="41"/>
      <c r="DVT385" s="41"/>
      <c r="DVU385" s="41"/>
      <c r="DVV385" s="41"/>
      <c r="DVW385" s="41"/>
      <c r="DVX385" s="41"/>
      <c r="DVY385" s="41"/>
      <c r="DVZ385" s="41"/>
      <c r="DWA385" s="41"/>
      <c r="DWB385" s="41"/>
      <c r="DWC385" s="41"/>
      <c r="DWD385" s="41"/>
      <c r="DWE385" s="41"/>
      <c r="DWF385" s="41"/>
      <c r="DWG385" s="41"/>
      <c r="DWH385" s="41"/>
      <c r="DWI385" s="41"/>
      <c r="DWJ385" s="41"/>
      <c r="DWK385" s="41"/>
      <c r="DWL385" s="41"/>
      <c r="DWM385" s="41"/>
      <c r="DWN385" s="41"/>
      <c r="DWO385" s="41"/>
      <c r="DWP385" s="41"/>
      <c r="DWQ385" s="41"/>
      <c r="DWR385" s="41"/>
      <c r="DWS385" s="41"/>
      <c r="DWT385" s="41"/>
      <c r="DWU385" s="41"/>
      <c r="DWV385" s="41"/>
      <c r="DWW385" s="41"/>
      <c r="DWX385" s="41"/>
      <c r="DWY385" s="41"/>
      <c r="DWZ385" s="41"/>
      <c r="DXA385" s="41"/>
      <c r="DXB385" s="41"/>
      <c r="DXC385" s="41"/>
      <c r="DXD385" s="41"/>
      <c r="DXE385" s="41"/>
      <c r="DXF385" s="41"/>
      <c r="DXG385" s="41"/>
      <c r="DXH385" s="41"/>
      <c r="DXI385" s="41"/>
      <c r="DXJ385" s="41"/>
      <c r="DXK385" s="41"/>
      <c r="DXL385" s="41"/>
      <c r="DXM385" s="41"/>
      <c r="DXN385" s="41"/>
      <c r="DXO385" s="41"/>
      <c r="DXP385" s="41"/>
      <c r="DXQ385" s="41"/>
      <c r="DXR385" s="41"/>
      <c r="DXS385" s="41"/>
      <c r="DXT385" s="41"/>
      <c r="DXU385" s="41"/>
      <c r="DXV385" s="41"/>
      <c r="DXW385" s="41"/>
      <c r="DXX385" s="41"/>
      <c r="DXY385" s="41"/>
      <c r="DXZ385" s="41"/>
      <c r="DYA385" s="41"/>
      <c r="DYB385" s="41"/>
      <c r="DYC385" s="41"/>
      <c r="DYD385" s="41"/>
      <c r="DYE385" s="41"/>
      <c r="DYF385" s="41"/>
      <c r="DYG385" s="41"/>
      <c r="DYH385" s="41"/>
      <c r="DYI385" s="41"/>
      <c r="DYJ385" s="41"/>
      <c r="DYK385" s="41"/>
      <c r="DYL385" s="41"/>
      <c r="DYM385" s="41"/>
      <c r="DYN385" s="41"/>
      <c r="DYO385" s="41"/>
      <c r="DYP385" s="41"/>
      <c r="DYQ385" s="41"/>
      <c r="DYR385" s="41"/>
      <c r="DYS385" s="41"/>
      <c r="DYT385" s="41"/>
      <c r="DYU385" s="41"/>
      <c r="DYV385" s="41"/>
      <c r="DYW385" s="41"/>
      <c r="DYX385" s="41"/>
      <c r="DYY385" s="41"/>
      <c r="DYZ385" s="41"/>
      <c r="DZA385" s="41"/>
      <c r="DZB385" s="41"/>
      <c r="DZC385" s="41"/>
      <c r="DZD385" s="41"/>
      <c r="DZE385" s="41"/>
      <c r="DZF385" s="41"/>
      <c r="DZG385" s="41"/>
      <c r="DZH385" s="41"/>
      <c r="DZI385" s="41"/>
      <c r="DZJ385" s="41"/>
      <c r="DZK385" s="41"/>
      <c r="DZL385" s="41"/>
      <c r="DZM385" s="41"/>
      <c r="DZN385" s="41"/>
      <c r="DZO385" s="41"/>
      <c r="DZP385" s="41"/>
      <c r="DZQ385" s="41"/>
      <c r="DZR385" s="41"/>
      <c r="DZS385" s="41"/>
      <c r="DZT385" s="41"/>
      <c r="DZU385" s="41"/>
      <c r="DZV385" s="41"/>
      <c r="DZW385" s="41"/>
      <c r="DZX385" s="41"/>
      <c r="DZY385" s="41"/>
      <c r="DZZ385" s="41"/>
      <c r="EAA385" s="41"/>
      <c r="EAB385" s="41"/>
      <c r="EAC385" s="41"/>
      <c r="EAD385" s="41"/>
      <c r="EAE385" s="41"/>
      <c r="EAF385" s="41"/>
      <c r="EAG385" s="41"/>
      <c r="EAH385" s="41"/>
      <c r="EAI385" s="41"/>
      <c r="EAJ385" s="41"/>
      <c r="EAK385" s="41"/>
      <c r="EAL385" s="41"/>
      <c r="EAM385" s="41"/>
      <c r="EAN385" s="41"/>
      <c r="EAO385" s="41"/>
      <c r="EAP385" s="41"/>
      <c r="EAQ385" s="41"/>
      <c r="EAR385" s="41"/>
      <c r="EAS385" s="41"/>
      <c r="EAT385" s="41"/>
      <c r="EAU385" s="41"/>
      <c r="EAV385" s="41"/>
      <c r="EAW385" s="41"/>
      <c r="EAX385" s="41"/>
      <c r="EAY385" s="41"/>
      <c r="EAZ385" s="41"/>
      <c r="EBA385" s="41"/>
      <c r="EBB385" s="41"/>
      <c r="EBC385" s="41"/>
      <c r="EBD385" s="41"/>
      <c r="EBE385" s="41"/>
      <c r="EBF385" s="41"/>
      <c r="EBG385" s="41"/>
      <c r="EBH385" s="41"/>
      <c r="EBI385" s="41"/>
      <c r="EBJ385" s="41"/>
      <c r="EBK385" s="41"/>
      <c r="EBL385" s="41"/>
      <c r="EBM385" s="41"/>
      <c r="EBN385" s="41"/>
      <c r="EBO385" s="41"/>
      <c r="EBP385" s="41"/>
      <c r="EBQ385" s="41"/>
      <c r="EBR385" s="41"/>
      <c r="EBS385" s="41"/>
      <c r="EBT385" s="41"/>
      <c r="EBU385" s="41"/>
      <c r="EBV385" s="41"/>
      <c r="EBW385" s="41"/>
      <c r="EBX385" s="41"/>
      <c r="EBY385" s="41"/>
      <c r="EBZ385" s="41"/>
      <c r="ECA385" s="41"/>
      <c r="ECB385" s="41"/>
      <c r="ECC385" s="41"/>
      <c r="ECD385" s="41"/>
      <c r="ECE385" s="41"/>
      <c r="ECF385" s="41"/>
      <c r="ECG385" s="41"/>
      <c r="ECH385" s="41"/>
      <c r="ECI385" s="41"/>
      <c r="ECJ385" s="41"/>
      <c r="ECK385" s="41"/>
      <c r="ECL385" s="41"/>
      <c r="ECM385" s="41"/>
      <c r="ECN385" s="41"/>
      <c r="ECO385" s="41"/>
      <c r="ECP385" s="41"/>
      <c r="ECQ385" s="41"/>
      <c r="ECR385" s="41"/>
      <c r="ECS385" s="41"/>
      <c r="ECT385" s="41"/>
      <c r="ECU385" s="41"/>
      <c r="ECV385" s="41"/>
      <c r="ECW385" s="41"/>
      <c r="ECX385" s="41"/>
      <c r="ECY385" s="41"/>
      <c r="ECZ385" s="41"/>
      <c r="EDA385" s="41"/>
      <c r="EDB385" s="41"/>
      <c r="EDC385" s="41"/>
      <c r="EDD385" s="41"/>
      <c r="EDE385" s="41"/>
      <c r="EDF385" s="41"/>
      <c r="EDG385" s="41"/>
      <c r="EDH385" s="41"/>
      <c r="EDI385" s="41"/>
      <c r="EDJ385" s="41"/>
      <c r="EDK385" s="41"/>
      <c r="EDL385" s="41"/>
      <c r="EDM385" s="41"/>
      <c r="EDN385" s="41"/>
      <c r="EDO385" s="41"/>
      <c r="EDP385" s="41"/>
      <c r="EDQ385" s="41"/>
      <c r="EDR385" s="41"/>
      <c r="EDS385" s="41"/>
      <c r="EDT385" s="41"/>
      <c r="EDU385" s="41"/>
      <c r="EDV385" s="41"/>
      <c r="EDW385" s="41"/>
      <c r="EDX385" s="41"/>
      <c r="EDY385" s="41"/>
      <c r="EDZ385" s="41"/>
      <c r="EEA385" s="41"/>
      <c r="EEB385" s="41"/>
      <c r="EEC385" s="41"/>
      <c r="EED385" s="41"/>
      <c r="EEE385" s="41"/>
      <c r="EEF385" s="41"/>
      <c r="EEG385" s="41"/>
      <c r="EEH385" s="41"/>
      <c r="EEI385" s="41"/>
      <c r="EEJ385" s="41"/>
      <c r="EEK385" s="41"/>
      <c r="EEL385" s="41"/>
      <c r="EEM385" s="41"/>
      <c r="EEN385" s="41"/>
      <c r="EEO385" s="41"/>
      <c r="EEP385" s="41"/>
      <c r="EEQ385" s="41"/>
      <c r="EER385" s="41"/>
      <c r="EES385" s="41"/>
      <c r="EET385" s="41"/>
      <c r="EEU385" s="41"/>
      <c r="EEV385" s="41"/>
      <c r="EEW385" s="41"/>
      <c r="EEX385" s="41"/>
      <c r="EEY385" s="41"/>
      <c r="EEZ385" s="41"/>
      <c r="EFA385" s="41"/>
      <c r="EFB385" s="41"/>
      <c r="EFC385" s="41"/>
      <c r="EFD385" s="41"/>
      <c r="EFE385" s="41"/>
      <c r="EFF385" s="41"/>
      <c r="EFG385" s="41"/>
      <c r="EFH385" s="41"/>
      <c r="EFI385" s="41"/>
      <c r="EFJ385" s="41"/>
      <c r="EFK385" s="41"/>
      <c r="EFL385" s="41"/>
      <c r="EFM385" s="41"/>
      <c r="EFN385" s="41"/>
      <c r="EFO385" s="41"/>
      <c r="EFP385" s="41"/>
      <c r="EFQ385" s="41"/>
      <c r="EFR385" s="41"/>
      <c r="EFS385" s="41"/>
      <c r="EFT385" s="41"/>
      <c r="EFU385" s="41"/>
      <c r="EFV385" s="41"/>
      <c r="EFW385" s="41"/>
      <c r="EFX385" s="41"/>
      <c r="EFY385" s="41"/>
      <c r="EFZ385" s="41"/>
      <c r="EGA385" s="41"/>
      <c r="EGB385" s="41"/>
      <c r="EGC385" s="41"/>
      <c r="EGD385" s="41"/>
      <c r="EGE385" s="41"/>
      <c r="EGF385" s="41"/>
      <c r="EGG385" s="41"/>
      <c r="EGH385" s="41"/>
      <c r="EGI385" s="41"/>
      <c r="EGJ385" s="41"/>
      <c r="EGK385" s="41"/>
      <c r="EGL385" s="41"/>
      <c r="EGM385" s="41"/>
      <c r="EGN385" s="41"/>
      <c r="EGO385" s="41"/>
      <c r="EGP385" s="41"/>
      <c r="EGQ385" s="41"/>
      <c r="EGR385" s="41"/>
      <c r="EGS385" s="41"/>
      <c r="EGT385" s="41"/>
      <c r="EGU385" s="41"/>
      <c r="EGV385" s="41"/>
      <c r="EGW385" s="41"/>
      <c r="EGX385" s="41"/>
      <c r="EGY385" s="41"/>
      <c r="EGZ385" s="41"/>
      <c r="EHA385" s="41"/>
      <c r="EHB385" s="41"/>
      <c r="EHC385" s="41"/>
      <c r="EHD385" s="41"/>
      <c r="EHE385" s="41"/>
      <c r="EHF385" s="41"/>
      <c r="EHG385" s="41"/>
      <c r="EHH385" s="41"/>
      <c r="EHI385" s="41"/>
      <c r="EHJ385" s="41"/>
      <c r="EHK385" s="41"/>
      <c r="EHL385" s="41"/>
      <c r="EHM385" s="41"/>
      <c r="EHN385" s="41"/>
      <c r="EHO385" s="41"/>
      <c r="EHP385" s="41"/>
      <c r="EHQ385" s="41"/>
      <c r="EHR385" s="41"/>
      <c r="EHS385" s="41"/>
      <c r="EHT385" s="41"/>
      <c r="EHU385" s="41"/>
      <c r="EHV385" s="41"/>
      <c r="EHW385" s="41"/>
      <c r="EHX385" s="41"/>
      <c r="EHY385" s="41"/>
      <c r="EHZ385" s="41"/>
      <c r="EIA385" s="41"/>
      <c r="EIB385" s="41"/>
      <c r="EIC385" s="41"/>
      <c r="EID385" s="41"/>
      <c r="EIE385" s="41"/>
      <c r="EIF385" s="41"/>
      <c r="EIG385" s="41"/>
      <c r="EIH385" s="41"/>
      <c r="EII385" s="41"/>
      <c r="EIJ385" s="41"/>
      <c r="EIK385" s="41"/>
      <c r="EIL385" s="41"/>
      <c r="EIM385" s="41"/>
      <c r="EIN385" s="41"/>
      <c r="EIO385" s="41"/>
      <c r="EIP385" s="41"/>
      <c r="EIQ385" s="41"/>
      <c r="EIR385" s="41"/>
      <c r="EIS385" s="41"/>
      <c r="EIT385" s="41"/>
      <c r="EIU385" s="41"/>
      <c r="EIV385" s="41"/>
      <c r="EIW385" s="41"/>
      <c r="EIX385" s="41"/>
      <c r="EIY385" s="41"/>
      <c r="EIZ385" s="41"/>
      <c r="EJA385" s="41"/>
      <c r="EJB385" s="41"/>
      <c r="EJC385" s="41"/>
      <c r="EJD385" s="41"/>
      <c r="EJE385" s="41"/>
      <c r="EJF385" s="41"/>
      <c r="EJG385" s="41"/>
      <c r="EJH385" s="41"/>
      <c r="EJI385" s="41"/>
      <c r="EJJ385" s="41"/>
      <c r="EJK385" s="41"/>
      <c r="EJL385" s="41"/>
      <c r="EJM385" s="41"/>
      <c r="EJN385" s="41"/>
      <c r="EJO385" s="41"/>
      <c r="EJP385" s="41"/>
      <c r="EJQ385" s="41"/>
      <c r="EJR385" s="41"/>
      <c r="EJS385" s="41"/>
      <c r="EJT385" s="41"/>
      <c r="EJU385" s="41"/>
      <c r="EJV385" s="41"/>
      <c r="EJW385" s="41"/>
      <c r="EJX385" s="41"/>
      <c r="EJY385" s="41"/>
      <c r="EJZ385" s="41"/>
      <c r="EKA385" s="41"/>
      <c r="EKB385" s="41"/>
      <c r="EKC385" s="41"/>
      <c r="EKD385" s="41"/>
      <c r="EKE385" s="41"/>
      <c r="EKF385" s="41"/>
      <c r="EKG385" s="41"/>
      <c r="EKH385" s="41"/>
      <c r="EKI385" s="41"/>
      <c r="EKJ385" s="41"/>
      <c r="EKK385" s="41"/>
      <c r="EKL385" s="41"/>
      <c r="EKM385" s="41"/>
      <c r="EKN385" s="41"/>
      <c r="EKO385" s="41"/>
      <c r="EKP385" s="41"/>
      <c r="EKQ385" s="41"/>
      <c r="EKR385" s="41"/>
      <c r="EKS385" s="41"/>
      <c r="EKT385" s="41"/>
      <c r="EKU385" s="41"/>
      <c r="EKV385" s="41"/>
      <c r="EKW385" s="41"/>
      <c r="EKX385" s="41"/>
      <c r="EKY385" s="41"/>
      <c r="EKZ385" s="41"/>
      <c r="ELA385" s="41"/>
      <c r="ELB385" s="41"/>
      <c r="ELC385" s="41"/>
      <c r="ELD385" s="41"/>
      <c r="ELE385" s="41"/>
      <c r="ELF385" s="41"/>
      <c r="ELG385" s="41"/>
      <c r="ELH385" s="41"/>
      <c r="ELI385" s="41"/>
      <c r="ELJ385" s="41"/>
      <c r="ELK385" s="41"/>
      <c r="ELL385" s="41"/>
      <c r="ELM385" s="41"/>
      <c r="ELN385" s="41"/>
      <c r="ELO385" s="41"/>
      <c r="ELP385" s="41"/>
      <c r="ELQ385" s="41"/>
      <c r="ELR385" s="41"/>
      <c r="ELS385" s="41"/>
      <c r="ELT385" s="41"/>
      <c r="ELU385" s="41"/>
      <c r="ELV385" s="41"/>
      <c r="ELW385" s="41"/>
      <c r="ELX385" s="41"/>
      <c r="ELY385" s="41"/>
      <c r="ELZ385" s="41"/>
      <c r="EMA385" s="41"/>
      <c r="EMB385" s="41"/>
      <c r="EMC385" s="41"/>
      <c r="EMD385" s="41"/>
      <c r="EME385" s="41"/>
      <c r="EMF385" s="41"/>
      <c r="EMG385" s="41"/>
      <c r="EMH385" s="41"/>
      <c r="EMI385" s="41"/>
      <c r="EMJ385" s="41"/>
      <c r="EMK385" s="41"/>
      <c r="EML385" s="41"/>
      <c r="EMM385" s="41"/>
      <c r="EMN385" s="41"/>
      <c r="EMO385" s="41"/>
      <c r="EMP385" s="41"/>
      <c r="EMQ385" s="41"/>
      <c r="EMR385" s="41"/>
      <c r="EMS385" s="41"/>
      <c r="EMT385" s="41"/>
      <c r="EMU385" s="41"/>
      <c r="EMV385" s="41"/>
      <c r="EMW385" s="41"/>
      <c r="EMX385" s="41"/>
      <c r="EMY385" s="41"/>
      <c r="EMZ385" s="41"/>
      <c r="ENA385" s="41"/>
      <c r="ENB385" s="41"/>
      <c r="ENC385" s="41"/>
      <c r="END385" s="41"/>
      <c r="ENE385" s="41"/>
      <c r="ENF385" s="41"/>
      <c r="ENG385" s="41"/>
      <c r="ENH385" s="41"/>
      <c r="ENI385" s="41"/>
      <c r="ENJ385" s="41"/>
      <c r="ENK385" s="41"/>
      <c r="ENL385" s="41"/>
      <c r="ENM385" s="41"/>
      <c r="ENN385" s="41"/>
      <c r="ENO385" s="41"/>
      <c r="ENP385" s="41"/>
      <c r="ENQ385" s="41"/>
      <c r="ENR385" s="41"/>
      <c r="ENS385" s="41"/>
      <c r="ENT385" s="41"/>
      <c r="ENU385" s="41"/>
      <c r="ENV385" s="41"/>
      <c r="ENW385" s="41"/>
      <c r="ENX385" s="41"/>
      <c r="ENY385" s="41"/>
      <c r="ENZ385" s="41"/>
      <c r="EOA385" s="41"/>
      <c r="EOB385" s="41"/>
      <c r="EOC385" s="41"/>
      <c r="EOD385" s="41"/>
      <c r="EOE385" s="41"/>
      <c r="EOF385" s="41"/>
      <c r="EOG385" s="41"/>
      <c r="EOH385" s="41"/>
      <c r="EOI385" s="41"/>
      <c r="EOJ385" s="41"/>
      <c r="EOK385" s="41"/>
      <c r="EOL385" s="41"/>
      <c r="EOM385" s="41"/>
      <c r="EON385" s="41"/>
      <c r="EOO385" s="41"/>
      <c r="EOP385" s="41"/>
      <c r="EOQ385" s="41"/>
      <c r="EOR385" s="41"/>
      <c r="EOS385" s="41"/>
      <c r="EOT385" s="41"/>
      <c r="EOU385" s="41"/>
      <c r="EOV385" s="41"/>
      <c r="EOW385" s="41"/>
      <c r="EOX385" s="41"/>
      <c r="EOY385" s="41"/>
      <c r="EOZ385" s="41"/>
      <c r="EPA385" s="41"/>
      <c r="EPB385" s="41"/>
      <c r="EPC385" s="41"/>
      <c r="EPD385" s="41"/>
      <c r="EPE385" s="41"/>
      <c r="EPF385" s="41"/>
      <c r="EPG385" s="41"/>
      <c r="EPH385" s="41"/>
      <c r="EPI385" s="41"/>
      <c r="EPJ385" s="41"/>
      <c r="EPK385" s="41"/>
      <c r="EPL385" s="41"/>
      <c r="EPM385" s="41"/>
      <c r="EPN385" s="41"/>
      <c r="EPO385" s="41"/>
      <c r="EPP385" s="41"/>
      <c r="EPQ385" s="41"/>
      <c r="EPR385" s="41"/>
      <c r="EPS385" s="41"/>
      <c r="EPT385" s="41"/>
      <c r="EPU385" s="41"/>
      <c r="EPV385" s="41"/>
      <c r="EPW385" s="41"/>
      <c r="EPX385" s="41"/>
      <c r="EPY385" s="41"/>
      <c r="EPZ385" s="41"/>
      <c r="EQA385" s="41"/>
      <c r="EQB385" s="41"/>
      <c r="EQC385" s="41"/>
      <c r="EQD385" s="41"/>
      <c r="EQE385" s="41"/>
      <c r="EQF385" s="41"/>
      <c r="EQG385" s="41"/>
      <c r="EQH385" s="41"/>
      <c r="EQI385" s="41"/>
      <c r="EQJ385" s="41"/>
      <c r="EQK385" s="41"/>
      <c r="EQL385" s="41"/>
      <c r="EQM385" s="41"/>
      <c r="EQN385" s="41"/>
      <c r="EQO385" s="41"/>
      <c r="EQP385" s="41"/>
      <c r="EQQ385" s="41"/>
      <c r="EQR385" s="41"/>
      <c r="EQS385" s="41"/>
      <c r="EQT385" s="41"/>
      <c r="EQU385" s="41"/>
      <c r="EQV385" s="41"/>
      <c r="EQW385" s="41"/>
      <c r="EQX385" s="41"/>
      <c r="EQY385" s="41"/>
      <c r="EQZ385" s="41"/>
      <c r="ERA385" s="41"/>
      <c r="ERB385" s="41"/>
      <c r="ERC385" s="41"/>
      <c r="ERD385" s="41"/>
      <c r="ERE385" s="41"/>
      <c r="ERF385" s="41"/>
      <c r="ERG385" s="41"/>
      <c r="ERH385" s="41"/>
      <c r="ERI385" s="41"/>
      <c r="ERJ385" s="41"/>
      <c r="ERK385" s="41"/>
      <c r="ERL385" s="41"/>
      <c r="ERM385" s="41"/>
      <c r="ERN385" s="41"/>
      <c r="ERO385" s="41"/>
      <c r="ERP385" s="41"/>
      <c r="ERQ385" s="41"/>
      <c r="ERR385" s="41"/>
      <c r="ERS385" s="41"/>
      <c r="ERT385" s="41"/>
      <c r="ERU385" s="41"/>
      <c r="ERV385" s="41"/>
      <c r="ERW385" s="41"/>
      <c r="ERX385" s="41"/>
      <c r="ERY385" s="41"/>
      <c r="ERZ385" s="41"/>
      <c r="ESA385" s="41"/>
      <c r="ESB385" s="41"/>
      <c r="ESC385" s="41"/>
      <c r="ESD385" s="41"/>
      <c r="ESE385" s="41"/>
      <c r="ESF385" s="41"/>
      <c r="ESG385" s="41"/>
      <c r="ESH385" s="41"/>
      <c r="ESI385" s="41"/>
      <c r="ESJ385" s="41"/>
      <c r="ESK385" s="41"/>
      <c r="ESL385" s="41"/>
      <c r="ESM385" s="41"/>
      <c r="ESN385" s="41"/>
      <c r="ESO385" s="41"/>
      <c r="ESP385" s="41"/>
      <c r="ESQ385" s="41"/>
      <c r="ESR385" s="41"/>
      <c r="ESS385" s="41"/>
      <c r="EST385" s="41"/>
      <c r="ESU385" s="41"/>
      <c r="ESV385" s="41"/>
      <c r="ESW385" s="41"/>
      <c r="ESX385" s="41"/>
      <c r="ESY385" s="41"/>
      <c r="ESZ385" s="41"/>
      <c r="ETA385" s="41"/>
      <c r="ETB385" s="41"/>
      <c r="ETC385" s="41"/>
      <c r="ETD385" s="41"/>
      <c r="ETE385" s="41"/>
      <c r="ETF385" s="41"/>
      <c r="ETG385" s="41"/>
      <c r="ETH385" s="41"/>
      <c r="ETI385" s="41"/>
      <c r="ETJ385" s="41"/>
      <c r="ETK385" s="41"/>
      <c r="ETL385" s="41"/>
      <c r="ETM385" s="41"/>
      <c r="ETN385" s="41"/>
      <c r="ETO385" s="41"/>
      <c r="ETP385" s="41"/>
      <c r="ETQ385" s="41"/>
      <c r="ETR385" s="41"/>
      <c r="ETS385" s="41"/>
      <c r="ETT385" s="41"/>
      <c r="ETU385" s="41"/>
      <c r="ETV385" s="41"/>
      <c r="ETW385" s="41"/>
      <c r="ETX385" s="41"/>
      <c r="ETY385" s="41"/>
      <c r="ETZ385" s="41"/>
      <c r="EUA385" s="41"/>
      <c r="EUB385" s="41"/>
      <c r="EUC385" s="41"/>
      <c r="EUD385" s="41"/>
      <c r="EUE385" s="41"/>
      <c r="EUF385" s="41"/>
      <c r="EUG385" s="41"/>
      <c r="EUH385" s="41"/>
      <c r="EUI385" s="41"/>
      <c r="EUJ385" s="41"/>
      <c r="EUK385" s="41"/>
      <c r="EUL385" s="41"/>
      <c r="EUM385" s="41"/>
      <c r="EUN385" s="41"/>
      <c r="EUO385" s="41"/>
      <c r="EUP385" s="41"/>
      <c r="EUQ385" s="41"/>
      <c r="EUR385" s="41"/>
      <c r="EUS385" s="41"/>
      <c r="EUT385" s="41"/>
      <c r="EUU385" s="41"/>
      <c r="EUV385" s="41"/>
      <c r="EUW385" s="41"/>
      <c r="EUX385" s="41"/>
      <c r="EUY385" s="41"/>
      <c r="EUZ385" s="41"/>
      <c r="EVA385" s="41"/>
      <c r="EVB385" s="41"/>
      <c r="EVC385" s="41"/>
      <c r="EVD385" s="41"/>
      <c r="EVE385" s="41"/>
      <c r="EVF385" s="41"/>
      <c r="EVG385" s="41"/>
      <c r="EVH385" s="41"/>
      <c r="EVI385" s="41"/>
      <c r="EVJ385" s="41"/>
      <c r="EVK385" s="41"/>
      <c r="EVL385" s="41"/>
      <c r="EVM385" s="41"/>
      <c r="EVN385" s="41"/>
      <c r="EVO385" s="41"/>
      <c r="EVP385" s="41"/>
      <c r="EVQ385" s="41"/>
      <c r="EVR385" s="41"/>
      <c r="EVS385" s="41"/>
      <c r="EVT385" s="41"/>
      <c r="EVU385" s="41"/>
      <c r="EVV385" s="41"/>
      <c r="EVW385" s="41"/>
      <c r="EVX385" s="41"/>
      <c r="EVY385" s="41"/>
      <c r="EVZ385" s="41"/>
      <c r="EWA385" s="41"/>
      <c r="EWB385" s="41"/>
      <c r="EWC385" s="41"/>
      <c r="EWD385" s="41"/>
      <c r="EWE385" s="41"/>
      <c r="EWF385" s="41"/>
      <c r="EWG385" s="41"/>
      <c r="EWH385" s="41"/>
      <c r="EWI385" s="41"/>
      <c r="EWJ385" s="41"/>
      <c r="EWK385" s="41"/>
      <c r="EWL385" s="41"/>
      <c r="EWM385" s="41"/>
      <c r="EWN385" s="41"/>
      <c r="EWO385" s="41"/>
      <c r="EWP385" s="41"/>
      <c r="EWQ385" s="41"/>
      <c r="EWR385" s="41"/>
      <c r="EWS385" s="41"/>
      <c r="EWT385" s="41"/>
      <c r="EWU385" s="41"/>
      <c r="EWV385" s="41"/>
      <c r="EWW385" s="41"/>
      <c r="EWX385" s="41"/>
      <c r="EWY385" s="41"/>
      <c r="EWZ385" s="41"/>
      <c r="EXA385" s="41"/>
      <c r="EXB385" s="41"/>
      <c r="EXC385" s="41"/>
      <c r="EXD385" s="41"/>
      <c r="EXE385" s="41"/>
      <c r="EXF385" s="41"/>
      <c r="EXG385" s="41"/>
      <c r="EXH385" s="41"/>
      <c r="EXI385" s="41"/>
      <c r="EXJ385" s="41"/>
      <c r="EXK385" s="41"/>
      <c r="EXL385" s="41"/>
      <c r="EXM385" s="41"/>
      <c r="EXN385" s="41"/>
      <c r="EXO385" s="41"/>
      <c r="EXP385" s="41"/>
      <c r="EXQ385" s="41"/>
      <c r="EXR385" s="41"/>
      <c r="EXS385" s="41"/>
      <c r="EXT385" s="41"/>
      <c r="EXU385" s="41"/>
      <c r="EXV385" s="41"/>
      <c r="EXW385" s="41"/>
      <c r="EXX385" s="41"/>
      <c r="EXY385" s="41"/>
      <c r="EXZ385" s="41"/>
      <c r="EYA385" s="41"/>
      <c r="EYB385" s="41"/>
      <c r="EYC385" s="41"/>
      <c r="EYD385" s="41"/>
      <c r="EYE385" s="41"/>
      <c r="EYF385" s="41"/>
      <c r="EYG385" s="41"/>
      <c r="EYH385" s="41"/>
      <c r="EYI385" s="41"/>
      <c r="EYJ385" s="41"/>
      <c r="EYK385" s="41"/>
      <c r="EYL385" s="41"/>
      <c r="EYM385" s="41"/>
      <c r="EYN385" s="41"/>
      <c r="EYO385" s="41"/>
      <c r="EYP385" s="41"/>
      <c r="EYQ385" s="41"/>
      <c r="EYR385" s="41"/>
      <c r="EYS385" s="41"/>
      <c r="EYT385" s="41"/>
      <c r="EYU385" s="41"/>
      <c r="EYV385" s="41"/>
      <c r="EYW385" s="41"/>
      <c r="EYX385" s="41"/>
      <c r="EYY385" s="41"/>
      <c r="EYZ385" s="41"/>
      <c r="EZA385" s="41"/>
      <c r="EZB385" s="41"/>
      <c r="EZC385" s="41"/>
      <c r="EZD385" s="41"/>
      <c r="EZE385" s="41"/>
      <c r="EZF385" s="41"/>
      <c r="EZG385" s="41"/>
      <c r="EZH385" s="41"/>
      <c r="EZI385" s="41"/>
      <c r="EZJ385" s="41"/>
      <c r="EZK385" s="41"/>
      <c r="EZL385" s="41"/>
      <c r="EZM385" s="41"/>
      <c r="EZN385" s="41"/>
      <c r="EZO385" s="41"/>
      <c r="EZP385" s="41"/>
      <c r="EZQ385" s="41"/>
      <c r="EZR385" s="41"/>
      <c r="EZS385" s="41"/>
      <c r="EZT385" s="41"/>
      <c r="EZU385" s="41"/>
      <c r="EZV385" s="41"/>
      <c r="EZW385" s="41"/>
      <c r="EZX385" s="41"/>
      <c r="EZY385" s="41"/>
      <c r="EZZ385" s="41"/>
      <c r="FAA385" s="41"/>
      <c r="FAB385" s="41"/>
      <c r="FAC385" s="41"/>
      <c r="FAD385" s="41"/>
      <c r="FAE385" s="41"/>
      <c r="FAF385" s="41"/>
      <c r="FAG385" s="41"/>
      <c r="FAH385" s="41"/>
      <c r="FAI385" s="41"/>
      <c r="FAJ385" s="41"/>
      <c r="FAK385" s="41"/>
      <c r="FAL385" s="41"/>
      <c r="FAM385" s="41"/>
      <c r="FAN385" s="41"/>
      <c r="FAO385" s="41"/>
      <c r="FAP385" s="41"/>
      <c r="FAQ385" s="41"/>
      <c r="FAR385" s="41"/>
      <c r="FAS385" s="41"/>
      <c r="FAT385" s="41"/>
      <c r="FAU385" s="41"/>
      <c r="FAV385" s="41"/>
      <c r="FAW385" s="41"/>
      <c r="FAX385" s="41"/>
      <c r="FAY385" s="41"/>
      <c r="FAZ385" s="41"/>
      <c r="FBA385" s="41"/>
      <c r="FBB385" s="41"/>
      <c r="FBC385" s="41"/>
      <c r="FBD385" s="41"/>
      <c r="FBE385" s="41"/>
      <c r="FBF385" s="41"/>
      <c r="FBG385" s="41"/>
      <c r="FBH385" s="41"/>
      <c r="FBI385" s="41"/>
      <c r="FBJ385" s="41"/>
      <c r="FBK385" s="41"/>
      <c r="FBL385" s="41"/>
      <c r="FBM385" s="41"/>
      <c r="FBN385" s="41"/>
      <c r="FBO385" s="41"/>
      <c r="FBP385" s="41"/>
      <c r="FBQ385" s="41"/>
      <c r="FBR385" s="41"/>
      <c r="FBS385" s="41"/>
      <c r="FBT385" s="41"/>
      <c r="FBU385" s="41"/>
      <c r="FBV385" s="41"/>
      <c r="FBW385" s="41"/>
      <c r="FBX385" s="41"/>
      <c r="FBY385" s="41"/>
      <c r="FBZ385" s="41"/>
      <c r="FCA385" s="41"/>
      <c r="FCB385" s="41"/>
      <c r="FCC385" s="41"/>
      <c r="FCD385" s="41"/>
      <c r="FCE385" s="41"/>
      <c r="FCF385" s="41"/>
      <c r="FCG385" s="41"/>
      <c r="FCH385" s="41"/>
      <c r="FCI385" s="41"/>
      <c r="FCJ385" s="41"/>
      <c r="FCK385" s="41"/>
      <c r="FCL385" s="41"/>
      <c r="FCM385" s="41"/>
      <c r="FCN385" s="41"/>
      <c r="FCO385" s="41"/>
      <c r="FCP385" s="41"/>
      <c r="FCQ385" s="41"/>
      <c r="FCR385" s="41"/>
      <c r="FCS385" s="41"/>
      <c r="FCT385" s="41"/>
      <c r="FCU385" s="41"/>
      <c r="FCV385" s="41"/>
      <c r="FCW385" s="41"/>
      <c r="FCX385" s="41"/>
      <c r="FCY385" s="41"/>
      <c r="FCZ385" s="41"/>
      <c r="FDA385" s="41"/>
      <c r="FDB385" s="41"/>
      <c r="FDC385" s="41"/>
      <c r="FDD385" s="41"/>
      <c r="FDE385" s="41"/>
      <c r="FDF385" s="41"/>
      <c r="FDG385" s="41"/>
      <c r="FDH385" s="41"/>
      <c r="FDI385" s="41"/>
      <c r="FDJ385" s="41"/>
      <c r="FDK385" s="41"/>
      <c r="FDL385" s="41"/>
      <c r="FDM385" s="41"/>
      <c r="FDN385" s="41"/>
      <c r="FDO385" s="41"/>
      <c r="FDP385" s="41"/>
      <c r="FDQ385" s="41"/>
      <c r="FDR385" s="41"/>
      <c r="FDS385" s="41"/>
      <c r="FDT385" s="41"/>
      <c r="FDU385" s="41"/>
      <c r="FDV385" s="41"/>
      <c r="FDW385" s="41"/>
      <c r="FDX385" s="41"/>
      <c r="FDY385" s="41"/>
      <c r="FDZ385" s="41"/>
      <c r="FEA385" s="41"/>
      <c r="FEB385" s="41"/>
      <c r="FEC385" s="41"/>
      <c r="FED385" s="41"/>
      <c r="FEE385" s="41"/>
      <c r="FEF385" s="41"/>
      <c r="FEG385" s="41"/>
      <c r="FEH385" s="41"/>
      <c r="FEI385" s="41"/>
      <c r="FEJ385" s="41"/>
      <c r="FEK385" s="41"/>
      <c r="FEL385" s="41"/>
      <c r="FEM385" s="41"/>
      <c r="FEN385" s="41"/>
      <c r="FEO385" s="41"/>
      <c r="FEP385" s="41"/>
      <c r="FEQ385" s="41"/>
      <c r="FER385" s="41"/>
      <c r="FES385" s="41"/>
      <c r="FET385" s="41"/>
      <c r="FEU385" s="41"/>
      <c r="FEV385" s="41"/>
      <c r="FEW385" s="41"/>
      <c r="FEX385" s="41"/>
      <c r="FEY385" s="41"/>
      <c r="FEZ385" s="41"/>
      <c r="FFA385" s="41"/>
      <c r="FFB385" s="41"/>
      <c r="FFC385" s="41"/>
      <c r="FFD385" s="41"/>
      <c r="FFE385" s="41"/>
      <c r="FFF385" s="41"/>
      <c r="FFG385" s="41"/>
      <c r="FFH385" s="41"/>
      <c r="FFI385" s="41"/>
      <c r="FFJ385" s="41"/>
      <c r="FFK385" s="41"/>
      <c r="FFL385" s="41"/>
      <c r="FFM385" s="41"/>
      <c r="FFN385" s="41"/>
      <c r="FFO385" s="41"/>
      <c r="FFP385" s="41"/>
      <c r="FFQ385" s="41"/>
      <c r="FFR385" s="41"/>
      <c r="FFS385" s="41"/>
      <c r="FFT385" s="41"/>
      <c r="FFU385" s="41"/>
      <c r="FFV385" s="41"/>
      <c r="FFW385" s="41"/>
      <c r="FFX385" s="41"/>
      <c r="FFY385" s="41"/>
      <c r="FFZ385" s="41"/>
      <c r="FGA385" s="41"/>
      <c r="FGB385" s="41"/>
      <c r="FGC385" s="41"/>
      <c r="FGD385" s="41"/>
      <c r="FGE385" s="41"/>
      <c r="FGF385" s="41"/>
      <c r="FGG385" s="41"/>
      <c r="FGH385" s="41"/>
      <c r="FGI385" s="41"/>
      <c r="FGJ385" s="41"/>
      <c r="FGK385" s="41"/>
      <c r="FGL385" s="41"/>
      <c r="FGM385" s="41"/>
      <c r="FGN385" s="41"/>
      <c r="FGO385" s="41"/>
      <c r="FGP385" s="41"/>
      <c r="FGQ385" s="41"/>
      <c r="FGR385" s="41"/>
      <c r="FGS385" s="41"/>
      <c r="FGT385" s="41"/>
      <c r="FGU385" s="41"/>
      <c r="FGV385" s="41"/>
      <c r="FGW385" s="41"/>
      <c r="FGX385" s="41"/>
      <c r="FGY385" s="41"/>
      <c r="FGZ385" s="41"/>
      <c r="FHA385" s="41"/>
      <c r="FHB385" s="41"/>
      <c r="FHC385" s="41"/>
      <c r="FHD385" s="41"/>
      <c r="FHE385" s="41"/>
      <c r="FHF385" s="41"/>
      <c r="FHG385" s="41"/>
      <c r="FHH385" s="41"/>
      <c r="FHI385" s="41"/>
      <c r="FHJ385" s="41"/>
      <c r="FHK385" s="41"/>
      <c r="FHL385" s="41"/>
      <c r="FHM385" s="41"/>
      <c r="FHN385" s="41"/>
      <c r="FHO385" s="41"/>
      <c r="FHP385" s="41"/>
      <c r="FHQ385" s="41"/>
      <c r="FHR385" s="41"/>
      <c r="FHS385" s="41"/>
      <c r="FHT385" s="41"/>
      <c r="FHU385" s="41"/>
      <c r="FHV385" s="41"/>
      <c r="FHW385" s="41"/>
      <c r="FHX385" s="41"/>
      <c r="FHY385" s="41"/>
      <c r="FHZ385" s="41"/>
      <c r="FIA385" s="41"/>
      <c r="FIB385" s="41"/>
      <c r="FIC385" s="41"/>
      <c r="FID385" s="41"/>
      <c r="FIE385" s="41"/>
      <c r="FIF385" s="41"/>
      <c r="FIG385" s="41"/>
      <c r="FIH385" s="41"/>
      <c r="FII385" s="41"/>
      <c r="FIJ385" s="41"/>
      <c r="FIK385" s="41"/>
      <c r="FIL385" s="41"/>
      <c r="FIM385" s="41"/>
      <c r="FIN385" s="41"/>
      <c r="FIO385" s="41"/>
      <c r="FIP385" s="41"/>
      <c r="FIQ385" s="41"/>
      <c r="FIR385" s="41"/>
      <c r="FIS385" s="41"/>
      <c r="FIT385" s="41"/>
      <c r="FIU385" s="41"/>
      <c r="FIV385" s="41"/>
      <c r="FIW385" s="41"/>
      <c r="FIX385" s="41"/>
      <c r="FIY385" s="41"/>
      <c r="FIZ385" s="41"/>
      <c r="FJA385" s="41"/>
      <c r="FJB385" s="41"/>
      <c r="FJC385" s="41"/>
      <c r="FJD385" s="41"/>
      <c r="FJE385" s="41"/>
      <c r="FJF385" s="41"/>
      <c r="FJG385" s="41"/>
      <c r="FJH385" s="41"/>
      <c r="FJI385" s="41"/>
      <c r="FJJ385" s="41"/>
      <c r="FJK385" s="41"/>
      <c r="FJL385" s="41"/>
      <c r="FJM385" s="41"/>
      <c r="FJN385" s="41"/>
      <c r="FJO385" s="41"/>
      <c r="FJP385" s="41"/>
      <c r="FJQ385" s="41"/>
      <c r="FJR385" s="41"/>
      <c r="FJS385" s="41"/>
      <c r="FJT385" s="41"/>
      <c r="FJU385" s="41"/>
      <c r="FJV385" s="41"/>
      <c r="FJW385" s="41"/>
      <c r="FJX385" s="41"/>
      <c r="FJY385" s="41"/>
      <c r="FJZ385" s="41"/>
      <c r="FKA385" s="41"/>
      <c r="FKB385" s="41"/>
      <c r="FKC385" s="41"/>
      <c r="FKD385" s="41"/>
      <c r="FKE385" s="41"/>
      <c r="FKF385" s="41"/>
      <c r="FKG385" s="41"/>
      <c r="FKH385" s="41"/>
      <c r="FKI385" s="41"/>
      <c r="FKJ385" s="41"/>
      <c r="FKK385" s="41"/>
      <c r="FKL385" s="41"/>
      <c r="FKM385" s="41"/>
      <c r="FKN385" s="41"/>
      <c r="FKO385" s="41"/>
      <c r="FKP385" s="41"/>
      <c r="FKQ385" s="41"/>
      <c r="FKR385" s="41"/>
      <c r="FKS385" s="41"/>
      <c r="FKT385" s="41"/>
      <c r="FKU385" s="41"/>
      <c r="FKV385" s="41"/>
      <c r="FKW385" s="41"/>
      <c r="FKX385" s="41"/>
      <c r="FKY385" s="41"/>
      <c r="FKZ385" s="41"/>
      <c r="FLA385" s="41"/>
      <c r="FLB385" s="41"/>
      <c r="FLC385" s="41"/>
      <c r="FLD385" s="41"/>
      <c r="FLE385" s="41"/>
      <c r="FLF385" s="41"/>
      <c r="FLG385" s="41"/>
      <c r="FLH385" s="41"/>
      <c r="FLI385" s="41"/>
      <c r="FLJ385" s="41"/>
      <c r="FLK385" s="41"/>
      <c r="FLL385" s="41"/>
      <c r="FLM385" s="41"/>
      <c r="FLN385" s="41"/>
      <c r="FLO385" s="41"/>
      <c r="FLP385" s="41"/>
      <c r="FLQ385" s="41"/>
      <c r="FLR385" s="41"/>
      <c r="FLS385" s="41"/>
      <c r="FLT385" s="41"/>
      <c r="FLU385" s="41"/>
      <c r="FLV385" s="41"/>
      <c r="FLW385" s="41"/>
      <c r="FLX385" s="41"/>
      <c r="FLY385" s="41"/>
      <c r="FLZ385" s="41"/>
      <c r="FMA385" s="41"/>
      <c r="FMB385" s="41"/>
      <c r="FMC385" s="41"/>
      <c r="FMD385" s="41"/>
      <c r="FME385" s="41"/>
      <c r="FMF385" s="41"/>
      <c r="FMG385" s="41"/>
      <c r="FMH385" s="41"/>
      <c r="FMI385" s="41"/>
      <c r="FMJ385" s="41"/>
      <c r="FMK385" s="41"/>
      <c r="FML385" s="41"/>
      <c r="FMM385" s="41"/>
      <c r="FMN385" s="41"/>
      <c r="FMO385" s="41"/>
      <c r="FMP385" s="41"/>
      <c r="FMQ385" s="41"/>
      <c r="FMR385" s="41"/>
      <c r="FMS385" s="41"/>
      <c r="FMT385" s="41"/>
      <c r="FMU385" s="41"/>
      <c r="FMV385" s="41"/>
      <c r="FMW385" s="41"/>
      <c r="FMX385" s="41"/>
      <c r="FMY385" s="41"/>
      <c r="FMZ385" s="41"/>
      <c r="FNA385" s="41"/>
      <c r="FNB385" s="41"/>
      <c r="FNC385" s="41"/>
      <c r="FND385" s="41"/>
      <c r="FNE385" s="41"/>
      <c r="FNF385" s="41"/>
      <c r="FNG385" s="41"/>
      <c r="FNH385" s="41"/>
      <c r="FNI385" s="41"/>
      <c r="FNJ385" s="41"/>
      <c r="FNK385" s="41"/>
      <c r="FNL385" s="41"/>
      <c r="FNM385" s="41"/>
      <c r="FNN385" s="41"/>
      <c r="FNO385" s="41"/>
      <c r="FNP385" s="41"/>
      <c r="FNQ385" s="41"/>
      <c r="FNR385" s="41"/>
      <c r="FNS385" s="41"/>
      <c r="FNT385" s="41"/>
      <c r="FNU385" s="41"/>
      <c r="FNV385" s="41"/>
      <c r="FNW385" s="41"/>
      <c r="FNX385" s="41"/>
      <c r="FNY385" s="41"/>
      <c r="FNZ385" s="41"/>
      <c r="FOA385" s="41"/>
      <c r="FOB385" s="41"/>
      <c r="FOC385" s="41"/>
      <c r="FOD385" s="41"/>
      <c r="FOE385" s="41"/>
      <c r="FOF385" s="41"/>
      <c r="FOG385" s="41"/>
      <c r="FOH385" s="41"/>
      <c r="FOI385" s="41"/>
      <c r="FOJ385" s="41"/>
      <c r="FOK385" s="41"/>
      <c r="FOL385" s="41"/>
      <c r="FOM385" s="41"/>
      <c r="FON385" s="41"/>
      <c r="FOO385" s="41"/>
      <c r="FOP385" s="41"/>
      <c r="FOQ385" s="41"/>
      <c r="FOR385" s="41"/>
      <c r="FOS385" s="41"/>
      <c r="FOT385" s="41"/>
      <c r="FOU385" s="41"/>
      <c r="FOV385" s="41"/>
      <c r="FOW385" s="41"/>
      <c r="FOX385" s="41"/>
      <c r="FOY385" s="41"/>
      <c r="FOZ385" s="41"/>
      <c r="FPA385" s="41"/>
      <c r="FPB385" s="41"/>
      <c r="FPC385" s="41"/>
      <c r="FPD385" s="41"/>
      <c r="FPE385" s="41"/>
      <c r="FPF385" s="41"/>
      <c r="FPG385" s="41"/>
      <c r="FPH385" s="41"/>
      <c r="FPI385" s="41"/>
      <c r="FPJ385" s="41"/>
      <c r="FPK385" s="41"/>
      <c r="FPL385" s="41"/>
      <c r="FPM385" s="41"/>
      <c r="FPN385" s="41"/>
      <c r="FPO385" s="41"/>
      <c r="FPP385" s="41"/>
      <c r="FPQ385" s="41"/>
      <c r="FPR385" s="41"/>
      <c r="FPS385" s="41"/>
      <c r="FPT385" s="41"/>
      <c r="FPU385" s="41"/>
      <c r="FPV385" s="41"/>
      <c r="FPW385" s="41"/>
      <c r="FPX385" s="41"/>
      <c r="FPY385" s="41"/>
      <c r="FPZ385" s="41"/>
      <c r="FQA385" s="41"/>
      <c r="FQB385" s="41"/>
      <c r="FQC385" s="41"/>
      <c r="FQD385" s="41"/>
      <c r="FQE385" s="41"/>
      <c r="FQF385" s="41"/>
      <c r="FQG385" s="41"/>
      <c r="FQH385" s="41"/>
      <c r="FQI385" s="41"/>
      <c r="FQJ385" s="41"/>
      <c r="FQK385" s="41"/>
      <c r="FQL385" s="41"/>
      <c r="FQM385" s="41"/>
      <c r="FQN385" s="41"/>
      <c r="FQO385" s="41"/>
      <c r="FQP385" s="41"/>
      <c r="FQQ385" s="41"/>
      <c r="FQR385" s="41"/>
      <c r="FQS385" s="41"/>
      <c r="FQT385" s="41"/>
      <c r="FQU385" s="41"/>
      <c r="FQV385" s="41"/>
      <c r="FQW385" s="41"/>
      <c r="FQX385" s="41"/>
      <c r="FQY385" s="41"/>
      <c r="FQZ385" s="41"/>
      <c r="FRA385" s="41"/>
      <c r="FRB385" s="41"/>
      <c r="FRC385" s="41"/>
      <c r="FRD385" s="41"/>
      <c r="FRE385" s="41"/>
      <c r="FRF385" s="41"/>
      <c r="FRG385" s="41"/>
      <c r="FRH385" s="41"/>
      <c r="FRI385" s="41"/>
      <c r="FRJ385" s="41"/>
      <c r="FRK385" s="41"/>
      <c r="FRL385" s="41"/>
      <c r="FRM385" s="41"/>
      <c r="FRN385" s="41"/>
      <c r="FRO385" s="41"/>
      <c r="FRP385" s="41"/>
      <c r="FRQ385" s="41"/>
      <c r="FRR385" s="41"/>
      <c r="FRS385" s="41"/>
      <c r="FRT385" s="41"/>
      <c r="FRU385" s="41"/>
      <c r="FRV385" s="41"/>
      <c r="FRW385" s="41"/>
      <c r="FRX385" s="41"/>
      <c r="FRY385" s="41"/>
      <c r="FRZ385" s="41"/>
      <c r="FSA385" s="41"/>
      <c r="FSB385" s="41"/>
      <c r="FSC385" s="41"/>
      <c r="FSD385" s="41"/>
      <c r="FSE385" s="41"/>
      <c r="FSF385" s="41"/>
      <c r="FSG385" s="41"/>
      <c r="FSH385" s="41"/>
      <c r="FSI385" s="41"/>
      <c r="FSJ385" s="41"/>
      <c r="FSK385" s="41"/>
      <c r="FSL385" s="41"/>
      <c r="FSM385" s="41"/>
      <c r="FSN385" s="41"/>
      <c r="FSO385" s="41"/>
      <c r="FSP385" s="41"/>
      <c r="FSQ385" s="41"/>
      <c r="FSR385" s="41"/>
      <c r="FSS385" s="41"/>
      <c r="FST385" s="41"/>
      <c r="FSU385" s="41"/>
      <c r="FSV385" s="41"/>
      <c r="FSW385" s="41"/>
      <c r="FSX385" s="41"/>
      <c r="FSY385" s="41"/>
      <c r="FSZ385" s="41"/>
      <c r="FTA385" s="41"/>
      <c r="FTB385" s="41"/>
      <c r="FTC385" s="41"/>
      <c r="FTD385" s="41"/>
      <c r="FTE385" s="41"/>
      <c r="FTF385" s="41"/>
      <c r="FTG385" s="41"/>
      <c r="FTH385" s="41"/>
      <c r="FTI385" s="41"/>
      <c r="FTJ385" s="41"/>
      <c r="FTK385" s="41"/>
      <c r="FTL385" s="41"/>
      <c r="FTM385" s="41"/>
      <c r="FTN385" s="41"/>
      <c r="FTO385" s="41"/>
      <c r="FTP385" s="41"/>
      <c r="FTQ385" s="41"/>
      <c r="FTR385" s="41"/>
      <c r="FTS385" s="41"/>
      <c r="FTT385" s="41"/>
      <c r="FTU385" s="41"/>
      <c r="FTV385" s="41"/>
      <c r="FTW385" s="41"/>
      <c r="FTX385" s="41"/>
      <c r="FTY385" s="41"/>
      <c r="FTZ385" s="41"/>
      <c r="FUA385" s="41"/>
      <c r="FUB385" s="41"/>
      <c r="FUC385" s="41"/>
      <c r="FUD385" s="41"/>
      <c r="FUE385" s="41"/>
      <c r="FUF385" s="41"/>
      <c r="FUG385" s="41"/>
      <c r="FUH385" s="41"/>
      <c r="FUI385" s="41"/>
      <c r="FUJ385" s="41"/>
      <c r="FUK385" s="41"/>
      <c r="FUL385" s="41"/>
      <c r="FUM385" s="41"/>
      <c r="FUN385" s="41"/>
      <c r="FUO385" s="41"/>
      <c r="FUP385" s="41"/>
      <c r="FUQ385" s="41"/>
      <c r="FUR385" s="41"/>
      <c r="FUS385" s="41"/>
      <c r="FUT385" s="41"/>
      <c r="FUU385" s="41"/>
      <c r="FUV385" s="41"/>
      <c r="FUW385" s="41"/>
      <c r="FUX385" s="41"/>
      <c r="FUY385" s="41"/>
      <c r="FUZ385" s="41"/>
      <c r="FVA385" s="41"/>
      <c r="FVB385" s="41"/>
      <c r="FVC385" s="41"/>
      <c r="FVD385" s="41"/>
      <c r="FVE385" s="41"/>
      <c r="FVF385" s="41"/>
      <c r="FVG385" s="41"/>
      <c r="FVH385" s="41"/>
      <c r="FVI385" s="41"/>
      <c r="FVJ385" s="41"/>
      <c r="FVK385" s="41"/>
      <c r="FVL385" s="41"/>
      <c r="FVM385" s="41"/>
      <c r="FVN385" s="41"/>
      <c r="FVO385" s="41"/>
      <c r="FVP385" s="41"/>
      <c r="FVQ385" s="41"/>
      <c r="FVR385" s="41"/>
      <c r="FVS385" s="41"/>
      <c r="FVT385" s="41"/>
      <c r="FVU385" s="41"/>
      <c r="FVV385" s="41"/>
      <c r="FVW385" s="41"/>
      <c r="FVX385" s="41"/>
      <c r="FVY385" s="41"/>
      <c r="FVZ385" s="41"/>
      <c r="FWA385" s="41"/>
      <c r="FWB385" s="41"/>
      <c r="FWC385" s="41"/>
      <c r="FWD385" s="41"/>
      <c r="FWE385" s="41"/>
      <c r="FWF385" s="41"/>
      <c r="FWG385" s="41"/>
      <c r="FWH385" s="41"/>
      <c r="FWI385" s="41"/>
      <c r="FWJ385" s="41"/>
      <c r="FWK385" s="41"/>
      <c r="FWL385" s="41"/>
      <c r="FWM385" s="41"/>
      <c r="FWN385" s="41"/>
      <c r="FWO385" s="41"/>
      <c r="FWP385" s="41"/>
      <c r="FWQ385" s="41"/>
      <c r="FWR385" s="41"/>
      <c r="FWS385" s="41"/>
      <c r="FWT385" s="41"/>
      <c r="FWU385" s="41"/>
      <c r="FWV385" s="41"/>
      <c r="FWW385" s="41"/>
      <c r="FWX385" s="41"/>
      <c r="FWY385" s="41"/>
      <c r="FWZ385" s="41"/>
      <c r="FXA385" s="41"/>
      <c r="FXB385" s="41"/>
      <c r="FXC385" s="41"/>
      <c r="FXD385" s="41"/>
      <c r="FXE385" s="41"/>
      <c r="FXF385" s="41"/>
      <c r="FXG385" s="41"/>
      <c r="FXH385" s="41"/>
      <c r="FXI385" s="41"/>
      <c r="FXJ385" s="41"/>
      <c r="FXK385" s="41"/>
      <c r="FXL385" s="41"/>
      <c r="FXM385" s="41"/>
      <c r="FXN385" s="41"/>
      <c r="FXO385" s="41"/>
      <c r="FXP385" s="41"/>
      <c r="FXQ385" s="41"/>
      <c r="FXR385" s="41"/>
      <c r="FXS385" s="41"/>
      <c r="FXT385" s="41"/>
      <c r="FXU385" s="41"/>
      <c r="FXV385" s="41"/>
      <c r="FXW385" s="41"/>
      <c r="FXX385" s="41"/>
      <c r="FXY385" s="41"/>
      <c r="FXZ385" s="41"/>
      <c r="FYA385" s="41"/>
      <c r="FYB385" s="41"/>
      <c r="FYC385" s="41"/>
      <c r="FYD385" s="41"/>
      <c r="FYE385" s="41"/>
      <c r="FYF385" s="41"/>
      <c r="FYG385" s="41"/>
      <c r="FYH385" s="41"/>
      <c r="FYI385" s="41"/>
      <c r="FYJ385" s="41"/>
      <c r="FYK385" s="41"/>
      <c r="FYL385" s="41"/>
      <c r="FYM385" s="41"/>
      <c r="FYN385" s="41"/>
      <c r="FYO385" s="41"/>
      <c r="FYP385" s="41"/>
      <c r="FYQ385" s="41"/>
      <c r="FYR385" s="41"/>
      <c r="FYS385" s="41"/>
      <c r="FYT385" s="41"/>
      <c r="FYU385" s="41"/>
      <c r="FYV385" s="41"/>
      <c r="FYW385" s="41"/>
      <c r="FYX385" s="41"/>
      <c r="FYY385" s="41"/>
      <c r="FYZ385" s="41"/>
      <c r="FZA385" s="41"/>
      <c r="FZB385" s="41"/>
      <c r="FZC385" s="41"/>
      <c r="FZD385" s="41"/>
      <c r="FZE385" s="41"/>
      <c r="FZF385" s="41"/>
      <c r="FZG385" s="41"/>
      <c r="FZH385" s="41"/>
      <c r="FZI385" s="41"/>
      <c r="FZJ385" s="41"/>
      <c r="FZK385" s="41"/>
      <c r="FZL385" s="41"/>
      <c r="FZM385" s="41"/>
      <c r="FZN385" s="41"/>
      <c r="FZO385" s="41"/>
      <c r="FZP385" s="41"/>
      <c r="FZQ385" s="41"/>
      <c r="FZR385" s="41"/>
      <c r="FZS385" s="41"/>
      <c r="FZT385" s="41"/>
      <c r="FZU385" s="41"/>
      <c r="FZV385" s="41"/>
      <c r="FZW385" s="41"/>
      <c r="FZX385" s="41"/>
      <c r="FZY385" s="41"/>
      <c r="FZZ385" s="41"/>
      <c r="GAA385" s="41"/>
      <c r="GAB385" s="41"/>
      <c r="GAC385" s="41"/>
      <c r="GAD385" s="41"/>
      <c r="GAE385" s="41"/>
      <c r="GAF385" s="41"/>
      <c r="GAG385" s="41"/>
      <c r="GAH385" s="41"/>
      <c r="GAI385" s="41"/>
      <c r="GAJ385" s="41"/>
      <c r="GAK385" s="41"/>
      <c r="GAL385" s="41"/>
      <c r="GAM385" s="41"/>
      <c r="GAN385" s="41"/>
      <c r="GAO385" s="41"/>
      <c r="GAP385" s="41"/>
      <c r="GAQ385" s="41"/>
      <c r="GAR385" s="41"/>
      <c r="GAS385" s="41"/>
      <c r="GAT385" s="41"/>
      <c r="GAU385" s="41"/>
      <c r="GAV385" s="41"/>
      <c r="GAW385" s="41"/>
      <c r="GAX385" s="41"/>
      <c r="GAY385" s="41"/>
      <c r="GAZ385" s="41"/>
      <c r="GBA385" s="41"/>
      <c r="GBB385" s="41"/>
      <c r="GBC385" s="41"/>
      <c r="GBD385" s="41"/>
      <c r="GBE385" s="41"/>
      <c r="GBF385" s="41"/>
      <c r="GBG385" s="41"/>
      <c r="GBH385" s="41"/>
      <c r="GBI385" s="41"/>
      <c r="GBJ385" s="41"/>
      <c r="GBK385" s="41"/>
      <c r="GBL385" s="41"/>
      <c r="GBM385" s="41"/>
      <c r="GBN385" s="41"/>
      <c r="GBO385" s="41"/>
      <c r="GBP385" s="41"/>
      <c r="GBQ385" s="41"/>
      <c r="GBR385" s="41"/>
      <c r="GBS385" s="41"/>
      <c r="GBT385" s="41"/>
      <c r="GBU385" s="41"/>
      <c r="GBV385" s="41"/>
      <c r="GBW385" s="41"/>
      <c r="GBX385" s="41"/>
      <c r="GBY385" s="41"/>
      <c r="GBZ385" s="41"/>
      <c r="GCA385" s="41"/>
      <c r="GCB385" s="41"/>
      <c r="GCC385" s="41"/>
      <c r="GCD385" s="41"/>
      <c r="GCE385" s="41"/>
      <c r="GCF385" s="41"/>
      <c r="GCG385" s="41"/>
      <c r="GCH385" s="41"/>
      <c r="GCI385" s="41"/>
      <c r="GCJ385" s="41"/>
      <c r="GCK385" s="41"/>
      <c r="GCL385" s="41"/>
      <c r="GCM385" s="41"/>
      <c r="GCN385" s="41"/>
      <c r="GCO385" s="41"/>
      <c r="GCP385" s="41"/>
      <c r="GCQ385" s="41"/>
      <c r="GCR385" s="41"/>
      <c r="GCS385" s="41"/>
      <c r="GCT385" s="41"/>
      <c r="GCU385" s="41"/>
      <c r="GCV385" s="41"/>
      <c r="GCW385" s="41"/>
      <c r="GCX385" s="41"/>
      <c r="GCY385" s="41"/>
      <c r="GCZ385" s="41"/>
      <c r="GDA385" s="41"/>
      <c r="GDB385" s="41"/>
      <c r="GDC385" s="41"/>
      <c r="GDD385" s="41"/>
      <c r="GDE385" s="41"/>
      <c r="GDF385" s="41"/>
      <c r="GDG385" s="41"/>
      <c r="GDH385" s="41"/>
      <c r="GDI385" s="41"/>
      <c r="GDJ385" s="41"/>
      <c r="GDK385" s="41"/>
      <c r="GDL385" s="41"/>
      <c r="GDM385" s="41"/>
      <c r="GDN385" s="41"/>
      <c r="GDO385" s="41"/>
      <c r="GDP385" s="41"/>
      <c r="GDQ385" s="41"/>
      <c r="GDR385" s="41"/>
      <c r="GDS385" s="41"/>
      <c r="GDT385" s="41"/>
      <c r="GDU385" s="41"/>
      <c r="GDV385" s="41"/>
      <c r="GDW385" s="41"/>
      <c r="GDX385" s="41"/>
      <c r="GDY385" s="41"/>
      <c r="GDZ385" s="41"/>
      <c r="GEA385" s="41"/>
      <c r="GEB385" s="41"/>
      <c r="GEC385" s="41"/>
      <c r="GED385" s="41"/>
      <c r="GEE385" s="41"/>
      <c r="GEF385" s="41"/>
      <c r="GEG385" s="41"/>
      <c r="GEH385" s="41"/>
      <c r="GEI385" s="41"/>
      <c r="GEJ385" s="41"/>
      <c r="GEK385" s="41"/>
      <c r="GEL385" s="41"/>
      <c r="GEM385" s="41"/>
      <c r="GEN385" s="41"/>
      <c r="GEO385" s="41"/>
      <c r="GEP385" s="41"/>
      <c r="GEQ385" s="41"/>
      <c r="GER385" s="41"/>
      <c r="GES385" s="41"/>
      <c r="GET385" s="41"/>
      <c r="GEU385" s="41"/>
      <c r="GEV385" s="41"/>
      <c r="GEW385" s="41"/>
      <c r="GEX385" s="41"/>
      <c r="GEY385" s="41"/>
      <c r="GEZ385" s="41"/>
      <c r="GFA385" s="41"/>
      <c r="GFB385" s="41"/>
      <c r="GFC385" s="41"/>
      <c r="GFD385" s="41"/>
      <c r="GFE385" s="41"/>
      <c r="GFF385" s="41"/>
      <c r="GFG385" s="41"/>
      <c r="GFH385" s="41"/>
      <c r="GFI385" s="41"/>
      <c r="GFJ385" s="41"/>
      <c r="GFK385" s="41"/>
      <c r="GFL385" s="41"/>
      <c r="GFM385" s="41"/>
      <c r="GFN385" s="41"/>
      <c r="GFO385" s="41"/>
      <c r="GFP385" s="41"/>
      <c r="GFQ385" s="41"/>
      <c r="GFR385" s="41"/>
      <c r="GFS385" s="41"/>
      <c r="GFT385" s="41"/>
      <c r="GFU385" s="41"/>
      <c r="GFV385" s="41"/>
      <c r="GFW385" s="41"/>
      <c r="GFX385" s="41"/>
      <c r="GFY385" s="41"/>
      <c r="GFZ385" s="41"/>
      <c r="GGA385" s="41"/>
      <c r="GGB385" s="41"/>
      <c r="GGC385" s="41"/>
      <c r="GGD385" s="41"/>
      <c r="GGE385" s="41"/>
      <c r="GGF385" s="41"/>
      <c r="GGG385" s="41"/>
      <c r="GGH385" s="41"/>
      <c r="GGI385" s="41"/>
      <c r="GGJ385" s="41"/>
      <c r="GGK385" s="41"/>
      <c r="GGL385" s="41"/>
      <c r="GGM385" s="41"/>
      <c r="GGN385" s="41"/>
      <c r="GGO385" s="41"/>
      <c r="GGP385" s="41"/>
      <c r="GGQ385" s="41"/>
      <c r="GGR385" s="41"/>
      <c r="GGS385" s="41"/>
      <c r="GGT385" s="41"/>
      <c r="GGU385" s="41"/>
      <c r="GGV385" s="41"/>
      <c r="GGW385" s="41"/>
      <c r="GGX385" s="41"/>
      <c r="GGY385" s="41"/>
      <c r="GGZ385" s="41"/>
      <c r="GHA385" s="41"/>
      <c r="GHB385" s="41"/>
      <c r="GHC385" s="41"/>
      <c r="GHD385" s="41"/>
      <c r="GHE385" s="41"/>
      <c r="GHF385" s="41"/>
      <c r="GHG385" s="41"/>
      <c r="GHH385" s="41"/>
      <c r="GHI385" s="41"/>
      <c r="GHJ385" s="41"/>
      <c r="GHK385" s="41"/>
      <c r="GHL385" s="41"/>
      <c r="GHM385" s="41"/>
      <c r="GHN385" s="41"/>
      <c r="GHO385" s="41"/>
      <c r="GHP385" s="41"/>
      <c r="GHQ385" s="41"/>
      <c r="GHR385" s="41"/>
      <c r="GHS385" s="41"/>
      <c r="GHT385" s="41"/>
      <c r="GHU385" s="41"/>
      <c r="GHV385" s="41"/>
      <c r="GHW385" s="41"/>
      <c r="GHX385" s="41"/>
      <c r="GHY385" s="41"/>
      <c r="GHZ385" s="41"/>
      <c r="GIA385" s="41"/>
      <c r="GIB385" s="41"/>
      <c r="GIC385" s="41"/>
      <c r="GID385" s="41"/>
      <c r="GIE385" s="41"/>
      <c r="GIF385" s="41"/>
      <c r="GIG385" s="41"/>
      <c r="GIH385" s="41"/>
      <c r="GII385" s="41"/>
      <c r="GIJ385" s="41"/>
      <c r="GIK385" s="41"/>
      <c r="GIL385" s="41"/>
      <c r="GIM385" s="41"/>
      <c r="GIN385" s="41"/>
      <c r="GIO385" s="41"/>
      <c r="GIP385" s="41"/>
      <c r="GIQ385" s="41"/>
      <c r="GIR385" s="41"/>
      <c r="GIS385" s="41"/>
      <c r="GIT385" s="41"/>
      <c r="GIU385" s="41"/>
      <c r="GIV385" s="41"/>
      <c r="GIW385" s="41"/>
      <c r="GIX385" s="41"/>
      <c r="GIY385" s="41"/>
      <c r="GIZ385" s="41"/>
      <c r="GJA385" s="41"/>
      <c r="GJB385" s="41"/>
      <c r="GJC385" s="41"/>
      <c r="GJD385" s="41"/>
      <c r="GJE385" s="41"/>
      <c r="GJF385" s="41"/>
      <c r="GJG385" s="41"/>
      <c r="GJH385" s="41"/>
      <c r="GJI385" s="41"/>
      <c r="GJJ385" s="41"/>
      <c r="GJK385" s="41"/>
      <c r="GJL385" s="41"/>
      <c r="GJM385" s="41"/>
      <c r="GJN385" s="41"/>
      <c r="GJO385" s="41"/>
      <c r="GJP385" s="41"/>
      <c r="GJQ385" s="41"/>
      <c r="GJR385" s="41"/>
      <c r="GJS385" s="41"/>
      <c r="GJT385" s="41"/>
      <c r="GJU385" s="41"/>
      <c r="GJV385" s="41"/>
      <c r="GJW385" s="41"/>
      <c r="GJX385" s="41"/>
      <c r="GJY385" s="41"/>
      <c r="GJZ385" s="41"/>
      <c r="GKA385" s="41"/>
      <c r="GKB385" s="41"/>
      <c r="GKC385" s="41"/>
      <c r="GKD385" s="41"/>
      <c r="GKE385" s="41"/>
      <c r="GKF385" s="41"/>
      <c r="GKG385" s="41"/>
      <c r="GKH385" s="41"/>
      <c r="GKI385" s="41"/>
      <c r="GKJ385" s="41"/>
      <c r="GKK385" s="41"/>
      <c r="GKL385" s="41"/>
      <c r="GKM385" s="41"/>
      <c r="GKN385" s="41"/>
      <c r="GKO385" s="41"/>
      <c r="GKP385" s="41"/>
      <c r="GKQ385" s="41"/>
      <c r="GKR385" s="41"/>
      <c r="GKS385" s="41"/>
      <c r="GKT385" s="41"/>
      <c r="GKU385" s="41"/>
      <c r="GKV385" s="41"/>
      <c r="GKW385" s="41"/>
      <c r="GKX385" s="41"/>
      <c r="GKY385" s="41"/>
      <c r="GKZ385" s="41"/>
      <c r="GLA385" s="41"/>
      <c r="GLB385" s="41"/>
      <c r="GLC385" s="41"/>
      <c r="GLD385" s="41"/>
      <c r="GLE385" s="41"/>
      <c r="GLF385" s="41"/>
      <c r="GLG385" s="41"/>
      <c r="GLH385" s="41"/>
      <c r="GLI385" s="41"/>
      <c r="GLJ385" s="41"/>
      <c r="GLK385" s="41"/>
      <c r="GLL385" s="41"/>
      <c r="GLM385" s="41"/>
      <c r="GLN385" s="41"/>
      <c r="GLO385" s="41"/>
      <c r="GLP385" s="41"/>
      <c r="GLQ385" s="41"/>
      <c r="GLR385" s="41"/>
      <c r="GLS385" s="41"/>
      <c r="GLT385" s="41"/>
      <c r="GLU385" s="41"/>
      <c r="GLV385" s="41"/>
      <c r="GLW385" s="41"/>
      <c r="GLX385" s="41"/>
      <c r="GLY385" s="41"/>
      <c r="GLZ385" s="41"/>
      <c r="GMA385" s="41"/>
      <c r="GMB385" s="41"/>
      <c r="GMC385" s="41"/>
      <c r="GMD385" s="41"/>
      <c r="GME385" s="41"/>
      <c r="GMF385" s="41"/>
      <c r="GMG385" s="41"/>
      <c r="GMH385" s="41"/>
      <c r="GMI385" s="41"/>
      <c r="GMJ385" s="41"/>
      <c r="GMK385" s="41"/>
      <c r="GML385" s="41"/>
      <c r="GMM385" s="41"/>
      <c r="GMN385" s="41"/>
      <c r="GMO385" s="41"/>
      <c r="GMP385" s="41"/>
      <c r="GMQ385" s="41"/>
      <c r="GMR385" s="41"/>
      <c r="GMS385" s="41"/>
      <c r="GMT385" s="41"/>
      <c r="GMU385" s="41"/>
      <c r="GMV385" s="41"/>
      <c r="GMW385" s="41"/>
      <c r="GMX385" s="41"/>
      <c r="GMY385" s="41"/>
      <c r="GMZ385" s="41"/>
      <c r="GNA385" s="41"/>
      <c r="GNB385" s="41"/>
      <c r="GNC385" s="41"/>
      <c r="GND385" s="41"/>
      <c r="GNE385" s="41"/>
      <c r="GNF385" s="41"/>
      <c r="GNG385" s="41"/>
      <c r="GNH385" s="41"/>
      <c r="GNI385" s="41"/>
      <c r="GNJ385" s="41"/>
      <c r="GNK385" s="41"/>
      <c r="GNL385" s="41"/>
      <c r="GNM385" s="41"/>
      <c r="GNN385" s="41"/>
      <c r="GNO385" s="41"/>
      <c r="GNP385" s="41"/>
      <c r="GNQ385" s="41"/>
      <c r="GNR385" s="41"/>
      <c r="GNS385" s="41"/>
      <c r="GNT385" s="41"/>
      <c r="GNU385" s="41"/>
      <c r="GNV385" s="41"/>
      <c r="GNW385" s="41"/>
      <c r="GNX385" s="41"/>
      <c r="GNY385" s="41"/>
      <c r="GNZ385" s="41"/>
      <c r="GOA385" s="41"/>
      <c r="GOB385" s="41"/>
      <c r="GOC385" s="41"/>
      <c r="GOD385" s="41"/>
      <c r="GOE385" s="41"/>
      <c r="GOF385" s="41"/>
      <c r="GOG385" s="41"/>
      <c r="GOH385" s="41"/>
      <c r="GOI385" s="41"/>
      <c r="GOJ385" s="41"/>
      <c r="GOK385" s="41"/>
      <c r="GOL385" s="41"/>
      <c r="GOM385" s="41"/>
      <c r="GON385" s="41"/>
      <c r="GOO385" s="41"/>
      <c r="GOP385" s="41"/>
      <c r="GOQ385" s="41"/>
      <c r="GOR385" s="41"/>
      <c r="GOS385" s="41"/>
      <c r="GOT385" s="41"/>
      <c r="GOU385" s="41"/>
      <c r="GOV385" s="41"/>
      <c r="GOW385" s="41"/>
      <c r="GOX385" s="41"/>
      <c r="GOY385" s="41"/>
      <c r="GOZ385" s="41"/>
      <c r="GPA385" s="41"/>
      <c r="GPB385" s="41"/>
      <c r="GPC385" s="41"/>
      <c r="GPD385" s="41"/>
      <c r="GPE385" s="41"/>
      <c r="GPF385" s="41"/>
      <c r="GPG385" s="41"/>
      <c r="GPH385" s="41"/>
      <c r="GPI385" s="41"/>
      <c r="GPJ385" s="41"/>
      <c r="GPK385" s="41"/>
      <c r="GPL385" s="41"/>
      <c r="GPM385" s="41"/>
      <c r="GPN385" s="41"/>
      <c r="GPO385" s="41"/>
      <c r="GPP385" s="41"/>
      <c r="GPQ385" s="41"/>
      <c r="GPR385" s="41"/>
      <c r="GPS385" s="41"/>
      <c r="GPT385" s="41"/>
      <c r="GPU385" s="41"/>
      <c r="GPV385" s="41"/>
      <c r="GPW385" s="41"/>
      <c r="GPX385" s="41"/>
      <c r="GPY385" s="41"/>
      <c r="GPZ385" s="41"/>
      <c r="GQA385" s="41"/>
      <c r="GQB385" s="41"/>
      <c r="GQC385" s="41"/>
      <c r="GQD385" s="41"/>
      <c r="GQE385" s="41"/>
      <c r="GQF385" s="41"/>
      <c r="GQG385" s="41"/>
      <c r="GQH385" s="41"/>
      <c r="GQI385" s="41"/>
      <c r="GQJ385" s="41"/>
      <c r="GQK385" s="41"/>
      <c r="GQL385" s="41"/>
      <c r="GQM385" s="41"/>
      <c r="GQN385" s="41"/>
      <c r="GQO385" s="41"/>
      <c r="GQP385" s="41"/>
      <c r="GQQ385" s="41"/>
      <c r="GQR385" s="41"/>
      <c r="GQS385" s="41"/>
      <c r="GQT385" s="41"/>
      <c r="GQU385" s="41"/>
      <c r="GQV385" s="41"/>
      <c r="GQW385" s="41"/>
      <c r="GQX385" s="41"/>
      <c r="GQY385" s="41"/>
      <c r="GQZ385" s="41"/>
      <c r="GRA385" s="41"/>
      <c r="GRB385" s="41"/>
      <c r="GRC385" s="41"/>
      <c r="GRD385" s="41"/>
      <c r="GRE385" s="41"/>
      <c r="GRF385" s="41"/>
      <c r="GRG385" s="41"/>
      <c r="GRH385" s="41"/>
      <c r="GRI385" s="41"/>
      <c r="GRJ385" s="41"/>
      <c r="GRK385" s="41"/>
      <c r="GRL385" s="41"/>
      <c r="GRM385" s="41"/>
      <c r="GRN385" s="41"/>
      <c r="GRO385" s="41"/>
      <c r="GRP385" s="41"/>
      <c r="GRQ385" s="41"/>
      <c r="GRR385" s="41"/>
      <c r="GRS385" s="41"/>
      <c r="GRT385" s="41"/>
      <c r="GRU385" s="41"/>
      <c r="GRV385" s="41"/>
      <c r="GRW385" s="41"/>
      <c r="GRX385" s="41"/>
      <c r="GRY385" s="41"/>
      <c r="GRZ385" s="41"/>
      <c r="GSA385" s="41"/>
      <c r="GSB385" s="41"/>
      <c r="GSC385" s="41"/>
      <c r="GSD385" s="41"/>
      <c r="GSE385" s="41"/>
      <c r="GSF385" s="41"/>
      <c r="GSG385" s="41"/>
      <c r="GSH385" s="41"/>
      <c r="GSI385" s="41"/>
      <c r="GSJ385" s="41"/>
      <c r="GSK385" s="41"/>
      <c r="GSL385" s="41"/>
      <c r="GSM385" s="41"/>
      <c r="GSN385" s="41"/>
      <c r="GSO385" s="41"/>
      <c r="GSP385" s="41"/>
      <c r="GSQ385" s="41"/>
      <c r="GSR385" s="41"/>
      <c r="GSS385" s="41"/>
      <c r="GST385" s="41"/>
      <c r="GSU385" s="41"/>
      <c r="GSV385" s="41"/>
      <c r="GSW385" s="41"/>
      <c r="GSX385" s="41"/>
      <c r="GSY385" s="41"/>
      <c r="GSZ385" s="41"/>
      <c r="GTA385" s="41"/>
      <c r="GTB385" s="41"/>
      <c r="GTC385" s="41"/>
      <c r="GTD385" s="41"/>
      <c r="GTE385" s="41"/>
      <c r="GTF385" s="41"/>
      <c r="GTG385" s="41"/>
      <c r="GTH385" s="41"/>
      <c r="GTI385" s="41"/>
      <c r="GTJ385" s="41"/>
      <c r="GTK385" s="41"/>
      <c r="GTL385" s="41"/>
      <c r="GTM385" s="41"/>
      <c r="GTN385" s="41"/>
      <c r="GTO385" s="41"/>
      <c r="GTP385" s="41"/>
      <c r="GTQ385" s="41"/>
      <c r="GTR385" s="41"/>
      <c r="GTS385" s="41"/>
      <c r="GTT385" s="41"/>
      <c r="GTU385" s="41"/>
      <c r="GTV385" s="41"/>
      <c r="GTW385" s="41"/>
      <c r="GTX385" s="41"/>
      <c r="GTY385" s="41"/>
      <c r="GTZ385" s="41"/>
      <c r="GUA385" s="41"/>
      <c r="GUB385" s="41"/>
      <c r="GUC385" s="41"/>
      <c r="GUD385" s="41"/>
      <c r="GUE385" s="41"/>
      <c r="GUF385" s="41"/>
      <c r="GUG385" s="41"/>
      <c r="GUH385" s="41"/>
      <c r="GUI385" s="41"/>
      <c r="GUJ385" s="41"/>
      <c r="GUK385" s="41"/>
      <c r="GUL385" s="41"/>
      <c r="GUM385" s="41"/>
      <c r="GUN385" s="41"/>
      <c r="GUO385" s="41"/>
      <c r="GUP385" s="41"/>
      <c r="GUQ385" s="41"/>
      <c r="GUR385" s="41"/>
      <c r="GUS385" s="41"/>
      <c r="GUT385" s="41"/>
      <c r="GUU385" s="41"/>
      <c r="GUV385" s="41"/>
      <c r="GUW385" s="41"/>
      <c r="GUX385" s="41"/>
      <c r="GUY385" s="41"/>
      <c r="GUZ385" s="41"/>
      <c r="GVA385" s="41"/>
      <c r="GVB385" s="41"/>
      <c r="GVC385" s="41"/>
      <c r="GVD385" s="41"/>
      <c r="GVE385" s="41"/>
      <c r="GVF385" s="41"/>
      <c r="GVG385" s="41"/>
      <c r="GVH385" s="41"/>
      <c r="GVI385" s="41"/>
      <c r="GVJ385" s="41"/>
      <c r="GVK385" s="41"/>
      <c r="GVL385" s="41"/>
      <c r="GVM385" s="41"/>
      <c r="GVN385" s="41"/>
      <c r="GVO385" s="41"/>
      <c r="GVP385" s="41"/>
      <c r="GVQ385" s="41"/>
      <c r="GVR385" s="41"/>
      <c r="GVS385" s="41"/>
      <c r="GVT385" s="41"/>
      <c r="GVU385" s="41"/>
      <c r="GVV385" s="41"/>
      <c r="GVW385" s="41"/>
      <c r="GVX385" s="41"/>
      <c r="GVY385" s="41"/>
      <c r="GVZ385" s="41"/>
      <c r="GWA385" s="41"/>
      <c r="GWB385" s="41"/>
      <c r="GWC385" s="41"/>
      <c r="GWD385" s="41"/>
      <c r="GWE385" s="41"/>
      <c r="GWF385" s="41"/>
      <c r="GWG385" s="41"/>
      <c r="GWH385" s="41"/>
      <c r="GWI385" s="41"/>
      <c r="GWJ385" s="41"/>
      <c r="GWK385" s="41"/>
      <c r="GWL385" s="41"/>
      <c r="GWM385" s="41"/>
      <c r="GWN385" s="41"/>
      <c r="GWO385" s="41"/>
      <c r="GWP385" s="41"/>
      <c r="GWQ385" s="41"/>
      <c r="GWR385" s="41"/>
      <c r="GWS385" s="41"/>
      <c r="GWT385" s="41"/>
      <c r="GWU385" s="41"/>
      <c r="GWV385" s="41"/>
      <c r="GWW385" s="41"/>
      <c r="GWX385" s="41"/>
      <c r="GWY385" s="41"/>
      <c r="GWZ385" s="41"/>
      <c r="GXA385" s="41"/>
      <c r="GXB385" s="41"/>
      <c r="GXC385" s="41"/>
      <c r="GXD385" s="41"/>
      <c r="GXE385" s="41"/>
      <c r="GXF385" s="41"/>
      <c r="GXG385" s="41"/>
      <c r="GXH385" s="41"/>
      <c r="GXI385" s="41"/>
      <c r="GXJ385" s="41"/>
      <c r="GXK385" s="41"/>
      <c r="GXL385" s="41"/>
      <c r="GXM385" s="41"/>
      <c r="GXN385" s="41"/>
      <c r="GXO385" s="41"/>
      <c r="GXP385" s="41"/>
      <c r="GXQ385" s="41"/>
      <c r="GXR385" s="41"/>
      <c r="GXS385" s="41"/>
      <c r="GXT385" s="41"/>
      <c r="GXU385" s="41"/>
      <c r="GXV385" s="41"/>
      <c r="GXW385" s="41"/>
      <c r="GXX385" s="41"/>
      <c r="GXY385" s="41"/>
      <c r="GXZ385" s="41"/>
      <c r="GYA385" s="41"/>
      <c r="GYB385" s="41"/>
      <c r="GYC385" s="41"/>
      <c r="GYD385" s="41"/>
      <c r="GYE385" s="41"/>
      <c r="GYF385" s="41"/>
      <c r="GYG385" s="41"/>
      <c r="GYH385" s="41"/>
      <c r="GYI385" s="41"/>
      <c r="GYJ385" s="41"/>
      <c r="GYK385" s="41"/>
      <c r="GYL385" s="41"/>
      <c r="GYM385" s="41"/>
      <c r="GYN385" s="41"/>
      <c r="GYO385" s="41"/>
      <c r="GYP385" s="41"/>
      <c r="GYQ385" s="41"/>
      <c r="GYR385" s="41"/>
      <c r="GYS385" s="41"/>
      <c r="GYT385" s="41"/>
      <c r="GYU385" s="41"/>
      <c r="GYV385" s="41"/>
      <c r="GYW385" s="41"/>
      <c r="GYX385" s="41"/>
      <c r="GYY385" s="41"/>
      <c r="GYZ385" s="41"/>
      <c r="GZA385" s="41"/>
      <c r="GZB385" s="41"/>
      <c r="GZC385" s="41"/>
      <c r="GZD385" s="41"/>
      <c r="GZE385" s="41"/>
      <c r="GZF385" s="41"/>
      <c r="GZG385" s="41"/>
      <c r="GZH385" s="41"/>
      <c r="GZI385" s="41"/>
      <c r="GZJ385" s="41"/>
      <c r="GZK385" s="41"/>
      <c r="GZL385" s="41"/>
      <c r="GZM385" s="41"/>
      <c r="GZN385" s="41"/>
      <c r="GZO385" s="41"/>
      <c r="GZP385" s="41"/>
      <c r="GZQ385" s="41"/>
      <c r="GZR385" s="41"/>
      <c r="GZS385" s="41"/>
      <c r="GZT385" s="41"/>
      <c r="GZU385" s="41"/>
      <c r="GZV385" s="41"/>
      <c r="GZW385" s="41"/>
      <c r="GZX385" s="41"/>
      <c r="GZY385" s="41"/>
      <c r="GZZ385" s="41"/>
      <c r="HAA385" s="41"/>
      <c r="HAB385" s="41"/>
      <c r="HAC385" s="41"/>
      <c r="HAD385" s="41"/>
      <c r="HAE385" s="41"/>
      <c r="HAF385" s="41"/>
      <c r="HAG385" s="41"/>
      <c r="HAH385" s="41"/>
      <c r="HAI385" s="41"/>
      <c r="HAJ385" s="41"/>
      <c r="HAK385" s="41"/>
      <c r="HAL385" s="41"/>
      <c r="HAM385" s="41"/>
      <c r="HAN385" s="41"/>
      <c r="HAO385" s="41"/>
      <c r="HAP385" s="41"/>
      <c r="HAQ385" s="41"/>
      <c r="HAR385" s="41"/>
      <c r="HAS385" s="41"/>
      <c r="HAT385" s="41"/>
      <c r="HAU385" s="41"/>
      <c r="HAV385" s="41"/>
      <c r="HAW385" s="41"/>
      <c r="HAX385" s="41"/>
      <c r="HAY385" s="41"/>
      <c r="HAZ385" s="41"/>
      <c r="HBA385" s="41"/>
      <c r="HBB385" s="41"/>
      <c r="HBC385" s="41"/>
      <c r="HBD385" s="41"/>
      <c r="HBE385" s="41"/>
      <c r="HBF385" s="41"/>
      <c r="HBG385" s="41"/>
      <c r="HBH385" s="41"/>
      <c r="HBI385" s="41"/>
      <c r="HBJ385" s="41"/>
      <c r="HBK385" s="41"/>
      <c r="HBL385" s="41"/>
      <c r="HBM385" s="41"/>
      <c r="HBN385" s="41"/>
      <c r="HBO385" s="41"/>
      <c r="HBP385" s="41"/>
      <c r="HBQ385" s="41"/>
      <c r="HBR385" s="41"/>
      <c r="HBS385" s="41"/>
      <c r="HBT385" s="41"/>
      <c r="HBU385" s="41"/>
      <c r="HBV385" s="41"/>
      <c r="HBW385" s="41"/>
      <c r="HBX385" s="41"/>
      <c r="HBY385" s="41"/>
      <c r="HBZ385" s="41"/>
      <c r="HCA385" s="41"/>
      <c r="HCB385" s="41"/>
      <c r="HCC385" s="41"/>
      <c r="HCD385" s="41"/>
      <c r="HCE385" s="41"/>
      <c r="HCF385" s="41"/>
      <c r="HCG385" s="41"/>
      <c r="HCH385" s="41"/>
      <c r="HCI385" s="41"/>
      <c r="HCJ385" s="41"/>
      <c r="HCK385" s="41"/>
      <c r="HCL385" s="41"/>
      <c r="HCM385" s="41"/>
      <c r="HCN385" s="41"/>
      <c r="HCO385" s="41"/>
      <c r="HCP385" s="41"/>
      <c r="HCQ385" s="41"/>
      <c r="HCR385" s="41"/>
      <c r="HCS385" s="41"/>
      <c r="HCT385" s="41"/>
      <c r="HCU385" s="41"/>
      <c r="HCV385" s="41"/>
      <c r="HCW385" s="41"/>
      <c r="HCX385" s="41"/>
      <c r="HCY385" s="41"/>
      <c r="HCZ385" s="41"/>
      <c r="HDA385" s="41"/>
      <c r="HDB385" s="41"/>
      <c r="HDC385" s="41"/>
      <c r="HDD385" s="41"/>
      <c r="HDE385" s="41"/>
      <c r="HDF385" s="41"/>
      <c r="HDG385" s="41"/>
      <c r="HDH385" s="41"/>
      <c r="HDI385" s="41"/>
      <c r="HDJ385" s="41"/>
      <c r="HDK385" s="41"/>
      <c r="HDL385" s="41"/>
      <c r="HDM385" s="41"/>
      <c r="HDN385" s="41"/>
      <c r="HDO385" s="41"/>
      <c r="HDP385" s="41"/>
      <c r="HDQ385" s="41"/>
      <c r="HDR385" s="41"/>
      <c r="HDS385" s="41"/>
      <c r="HDT385" s="41"/>
      <c r="HDU385" s="41"/>
      <c r="HDV385" s="41"/>
      <c r="HDW385" s="41"/>
      <c r="HDX385" s="41"/>
      <c r="HDY385" s="41"/>
      <c r="HDZ385" s="41"/>
      <c r="HEA385" s="41"/>
      <c r="HEB385" s="41"/>
      <c r="HEC385" s="41"/>
      <c r="HED385" s="41"/>
      <c r="HEE385" s="41"/>
      <c r="HEF385" s="41"/>
      <c r="HEG385" s="41"/>
      <c r="HEH385" s="41"/>
      <c r="HEI385" s="41"/>
      <c r="HEJ385" s="41"/>
      <c r="HEK385" s="41"/>
      <c r="HEL385" s="41"/>
      <c r="HEM385" s="41"/>
      <c r="HEN385" s="41"/>
      <c r="HEO385" s="41"/>
      <c r="HEP385" s="41"/>
      <c r="HEQ385" s="41"/>
      <c r="HER385" s="41"/>
      <c r="HES385" s="41"/>
      <c r="HET385" s="41"/>
      <c r="HEU385" s="41"/>
      <c r="HEV385" s="41"/>
      <c r="HEW385" s="41"/>
      <c r="HEX385" s="41"/>
      <c r="HEY385" s="41"/>
      <c r="HEZ385" s="41"/>
      <c r="HFA385" s="41"/>
      <c r="HFB385" s="41"/>
      <c r="HFC385" s="41"/>
      <c r="HFD385" s="41"/>
      <c r="HFE385" s="41"/>
      <c r="HFF385" s="41"/>
      <c r="HFG385" s="41"/>
      <c r="HFH385" s="41"/>
      <c r="HFI385" s="41"/>
      <c r="HFJ385" s="41"/>
      <c r="HFK385" s="41"/>
      <c r="HFL385" s="41"/>
      <c r="HFM385" s="41"/>
      <c r="HFN385" s="41"/>
      <c r="HFO385" s="41"/>
      <c r="HFP385" s="41"/>
      <c r="HFQ385" s="41"/>
      <c r="HFR385" s="41"/>
      <c r="HFS385" s="41"/>
      <c r="HFT385" s="41"/>
      <c r="HFU385" s="41"/>
      <c r="HFV385" s="41"/>
      <c r="HFW385" s="41"/>
      <c r="HFX385" s="41"/>
      <c r="HFY385" s="41"/>
      <c r="HFZ385" s="41"/>
      <c r="HGA385" s="41"/>
      <c r="HGB385" s="41"/>
      <c r="HGC385" s="41"/>
      <c r="HGD385" s="41"/>
      <c r="HGE385" s="41"/>
      <c r="HGF385" s="41"/>
      <c r="HGG385" s="41"/>
      <c r="HGH385" s="41"/>
      <c r="HGI385" s="41"/>
      <c r="HGJ385" s="41"/>
      <c r="HGK385" s="41"/>
      <c r="HGL385" s="41"/>
      <c r="HGM385" s="41"/>
      <c r="HGN385" s="41"/>
      <c r="HGO385" s="41"/>
      <c r="HGP385" s="41"/>
      <c r="HGQ385" s="41"/>
      <c r="HGR385" s="41"/>
      <c r="HGS385" s="41"/>
      <c r="HGT385" s="41"/>
      <c r="HGU385" s="41"/>
      <c r="HGV385" s="41"/>
      <c r="HGW385" s="41"/>
      <c r="HGX385" s="41"/>
      <c r="HGY385" s="41"/>
      <c r="HGZ385" s="41"/>
      <c r="HHA385" s="41"/>
      <c r="HHB385" s="41"/>
      <c r="HHC385" s="41"/>
      <c r="HHD385" s="41"/>
      <c r="HHE385" s="41"/>
      <c r="HHF385" s="41"/>
      <c r="HHG385" s="41"/>
      <c r="HHH385" s="41"/>
      <c r="HHI385" s="41"/>
      <c r="HHJ385" s="41"/>
      <c r="HHK385" s="41"/>
      <c r="HHL385" s="41"/>
      <c r="HHM385" s="41"/>
      <c r="HHN385" s="41"/>
      <c r="HHO385" s="41"/>
      <c r="HHP385" s="41"/>
      <c r="HHQ385" s="41"/>
      <c r="HHR385" s="41"/>
      <c r="HHS385" s="41"/>
      <c r="HHT385" s="41"/>
      <c r="HHU385" s="41"/>
      <c r="HHV385" s="41"/>
      <c r="HHW385" s="41"/>
      <c r="HHX385" s="41"/>
      <c r="HHY385" s="41"/>
      <c r="HHZ385" s="41"/>
      <c r="HIA385" s="41"/>
      <c r="HIB385" s="41"/>
      <c r="HIC385" s="41"/>
      <c r="HID385" s="41"/>
      <c r="HIE385" s="41"/>
      <c r="HIF385" s="41"/>
      <c r="HIG385" s="41"/>
      <c r="HIH385" s="41"/>
      <c r="HII385" s="41"/>
      <c r="HIJ385" s="41"/>
      <c r="HIK385" s="41"/>
      <c r="HIL385" s="41"/>
      <c r="HIM385" s="41"/>
      <c r="HIN385" s="41"/>
      <c r="HIO385" s="41"/>
      <c r="HIP385" s="41"/>
      <c r="HIQ385" s="41"/>
      <c r="HIR385" s="41"/>
      <c r="HIS385" s="41"/>
      <c r="HIT385" s="41"/>
      <c r="HIU385" s="41"/>
      <c r="HIV385" s="41"/>
      <c r="HIW385" s="41"/>
      <c r="HIX385" s="41"/>
      <c r="HIY385" s="41"/>
      <c r="HIZ385" s="41"/>
      <c r="HJA385" s="41"/>
      <c r="HJB385" s="41"/>
      <c r="HJC385" s="41"/>
      <c r="HJD385" s="41"/>
      <c r="HJE385" s="41"/>
      <c r="HJF385" s="41"/>
      <c r="HJG385" s="41"/>
      <c r="HJH385" s="41"/>
      <c r="HJI385" s="41"/>
      <c r="HJJ385" s="41"/>
      <c r="HJK385" s="41"/>
      <c r="HJL385" s="41"/>
      <c r="HJM385" s="41"/>
      <c r="HJN385" s="41"/>
      <c r="HJO385" s="41"/>
      <c r="HJP385" s="41"/>
      <c r="HJQ385" s="41"/>
      <c r="HJR385" s="41"/>
      <c r="HJS385" s="41"/>
      <c r="HJT385" s="41"/>
      <c r="HJU385" s="41"/>
      <c r="HJV385" s="41"/>
      <c r="HJW385" s="41"/>
      <c r="HJX385" s="41"/>
      <c r="HJY385" s="41"/>
      <c r="HJZ385" s="41"/>
      <c r="HKA385" s="41"/>
      <c r="HKB385" s="41"/>
      <c r="HKC385" s="41"/>
      <c r="HKD385" s="41"/>
      <c r="HKE385" s="41"/>
      <c r="HKF385" s="41"/>
      <c r="HKG385" s="41"/>
      <c r="HKH385" s="41"/>
      <c r="HKI385" s="41"/>
      <c r="HKJ385" s="41"/>
      <c r="HKK385" s="41"/>
      <c r="HKL385" s="41"/>
      <c r="HKM385" s="41"/>
      <c r="HKN385" s="41"/>
      <c r="HKO385" s="41"/>
      <c r="HKP385" s="41"/>
      <c r="HKQ385" s="41"/>
      <c r="HKR385" s="41"/>
      <c r="HKS385" s="41"/>
      <c r="HKT385" s="41"/>
      <c r="HKU385" s="41"/>
      <c r="HKV385" s="41"/>
      <c r="HKW385" s="41"/>
      <c r="HKX385" s="41"/>
      <c r="HKY385" s="41"/>
      <c r="HKZ385" s="41"/>
      <c r="HLA385" s="41"/>
      <c r="HLB385" s="41"/>
      <c r="HLC385" s="41"/>
      <c r="HLD385" s="41"/>
      <c r="HLE385" s="41"/>
      <c r="HLF385" s="41"/>
      <c r="HLG385" s="41"/>
      <c r="HLH385" s="41"/>
      <c r="HLI385" s="41"/>
      <c r="HLJ385" s="41"/>
      <c r="HLK385" s="41"/>
      <c r="HLL385" s="41"/>
      <c r="HLM385" s="41"/>
      <c r="HLN385" s="41"/>
      <c r="HLO385" s="41"/>
      <c r="HLP385" s="41"/>
      <c r="HLQ385" s="41"/>
      <c r="HLR385" s="41"/>
      <c r="HLS385" s="41"/>
      <c r="HLT385" s="41"/>
      <c r="HLU385" s="41"/>
      <c r="HLV385" s="41"/>
      <c r="HLW385" s="41"/>
      <c r="HLX385" s="41"/>
      <c r="HLY385" s="41"/>
      <c r="HLZ385" s="41"/>
      <c r="HMA385" s="41"/>
      <c r="HMB385" s="41"/>
      <c r="HMC385" s="41"/>
      <c r="HMD385" s="41"/>
      <c r="HME385" s="41"/>
      <c r="HMF385" s="41"/>
      <c r="HMG385" s="41"/>
      <c r="HMH385" s="41"/>
      <c r="HMI385" s="41"/>
      <c r="HMJ385" s="41"/>
      <c r="HMK385" s="41"/>
      <c r="HML385" s="41"/>
      <c r="HMM385" s="41"/>
      <c r="HMN385" s="41"/>
      <c r="HMO385" s="41"/>
      <c r="HMP385" s="41"/>
      <c r="HMQ385" s="41"/>
      <c r="HMR385" s="41"/>
      <c r="HMS385" s="41"/>
      <c r="HMT385" s="41"/>
      <c r="HMU385" s="41"/>
      <c r="HMV385" s="41"/>
      <c r="HMW385" s="41"/>
      <c r="HMX385" s="41"/>
      <c r="HMY385" s="41"/>
      <c r="HMZ385" s="41"/>
      <c r="HNA385" s="41"/>
      <c r="HNB385" s="41"/>
      <c r="HNC385" s="41"/>
      <c r="HND385" s="41"/>
      <c r="HNE385" s="41"/>
      <c r="HNF385" s="41"/>
      <c r="HNG385" s="41"/>
      <c r="HNH385" s="41"/>
      <c r="HNI385" s="41"/>
      <c r="HNJ385" s="41"/>
      <c r="HNK385" s="41"/>
      <c r="HNL385" s="41"/>
      <c r="HNM385" s="41"/>
      <c r="HNN385" s="41"/>
      <c r="HNO385" s="41"/>
      <c r="HNP385" s="41"/>
      <c r="HNQ385" s="41"/>
      <c r="HNR385" s="41"/>
      <c r="HNS385" s="41"/>
      <c r="HNT385" s="41"/>
      <c r="HNU385" s="41"/>
      <c r="HNV385" s="41"/>
      <c r="HNW385" s="41"/>
      <c r="HNX385" s="41"/>
      <c r="HNY385" s="41"/>
      <c r="HNZ385" s="41"/>
      <c r="HOA385" s="41"/>
      <c r="HOB385" s="41"/>
      <c r="HOC385" s="41"/>
      <c r="HOD385" s="41"/>
      <c r="HOE385" s="41"/>
      <c r="HOF385" s="41"/>
      <c r="HOG385" s="41"/>
      <c r="HOH385" s="41"/>
      <c r="HOI385" s="41"/>
      <c r="HOJ385" s="41"/>
      <c r="HOK385" s="41"/>
      <c r="HOL385" s="41"/>
      <c r="HOM385" s="41"/>
      <c r="HON385" s="41"/>
      <c r="HOO385" s="41"/>
      <c r="HOP385" s="41"/>
      <c r="HOQ385" s="41"/>
      <c r="HOR385" s="41"/>
      <c r="HOS385" s="41"/>
      <c r="HOT385" s="41"/>
      <c r="HOU385" s="41"/>
      <c r="HOV385" s="41"/>
      <c r="HOW385" s="41"/>
      <c r="HOX385" s="41"/>
      <c r="HOY385" s="41"/>
      <c r="HOZ385" s="41"/>
      <c r="HPA385" s="41"/>
      <c r="HPB385" s="41"/>
      <c r="HPC385" s="41"/>
      <c r="HPD385" s="41"/>
      <c r="HPE385" s="41"/>
      <c r="HPF385" s="41"/>
      <c r="HPG385" s="41"/>
      <c r="HPH385" s="41"/>
      <c r="HPI385" s="41"/>
      <c r="HPJ385" s="41"/>
      <c r="HPK385" s="41"/>
      <c r="HPL385" s="41"/>
      <c r="HPM385" s="41"/>
      <c r="HPN385" s="41"/>
      <c r="HPO385" s="41"/>
      <c r="HPP385" s="41"/>
      <c r="HPQ385" s="41"/>
      <c r="HPR385" s="41"/>
      <c r="HPS385" s="41"/>
      <c r="HPT385" s="41"/>
      <c r="HPU385" s="41"/>
      <c r="HPV385" s="41"/>
      <c r="HPW385" s="41"/>
      <c r="HPX385" s="41"/>
      <c r="HPY385" s="41"/>
      <c r="HPZ385" s="41"/>
      <c r="HQA385" s="41"/>
      <c r="HQB385" s="41"/>
      <c r="HQC385" s="41"/>
      <c r="HQD385" s="41"/>
      <c r="HQE385" s="41"/>
      <c r="HQF385" s="41"/>
      <c r="HQG385" s="41"/>
      <c r="HQH385" s="41"/>
      <c r="HQI385" s="41"/>
      <c r="HQJ385" s="41"/>
      <c r="HQK385" s="41"/>
      <c r="HQL385" s="41"/>
      <c r="HQM385" s="41"/>
      <c r="HQN385" s="41"/>
      <c r="HQO385" s="41"/>
      <c r="HQP385" s="41"/>
      <c r="HQQ385" s="41"/>
      <c r="HQR385" s="41"/>
      <c r="HQS385" s="41"/>
      <c r="HQT385" s="41"/>
      <c r="HQU385" s="41"/>
      <c r="HQV385" s="41"/>
      <c r="HQW385" s="41"/>
      <c r="HQX385" s="41"/>
      <c r="HQY385" s="41"/>
      <c r="HQZ385" s="41"/>
      <c r="HRA385" s="41"/>
      <c r="HRB385" s="41"/>
      <c r="HRC385" s="41"/>
      <c r="HRD385" s="41"/>
      <c r="HRE385" s="41"/>
      <c r="HRF385" s="41"/>
      <c r="HRG385" s="41"/>
      <c r="HRH385" s="41"/>
      <c r="HRI385" s="41"/>
      <c r="HRJ385" s="41"/>
      <c r="HRK385" s="41"/>
      <c r="HRL385" s="41"/>
      <c r="HRM385" s="41"/>
      <c r="HRN385" s="41"/>
      <c r="HRO385" s="41"/>
      <c r="HRP385" s="41"/>
      <c r="HRQ385" s="41"/>
      <c r="HRR385" s="41"/>
      <c r="HRS385" s="41"/>
      <c r="HRT385" s="41"/>
      <c r="HRU385" s="41"/>
      <c r="HRV385" s="41"/>
      <c r="HRW385" s="41"/>
      <c r="HRX385" s="41"/>
      <c r="HRY385" s="41"/>
      <c r="HRZ385" s="41"/>
      <c r="HSA385" s="41"/>
      <c r="HSB385" s="41"/>
      <c r="HSC385" s="41"/>
      <c r="HSD385" s="41"/>
      <c r="HSE385" s="41"/>
      <c r="HSF385" s="41"/>
      <c r="HSG385" s="41"/>
      <c r="HSH385" s="41"/>
      <c r="HSI385" s="41"/>
      <c r="HSJ385" s="41"/>
      <c r="HSK385" s="41"/>
      <c r="HSL385" s="41"/>
      <c r="HSM385" s="41"/>
      <c r="HSN385" s="41"/>
      <c r="HSO385" s="41"/>
      <c r="HSP385" s="41"/>
      <c r="HSQ385" s="41"/>
      <c r="HSR385" s="41"/>
      <c r="HSS385" s="41"/>
      <c r="HST385" s="41"/>
      <c r="HSU385" s="41"/>
      <c r="HSV385" s="41"/>
      <c r="HSW385" s="41"/>
      <c r="HSX385" s="41"/>
      <c r="HSY385" s="41"/>
      <c r="HSZ385" s="41"/>
      <c r="HTA385" s="41"/>
      <c r="HTB385" s="41"/>
      <c r="HTC385" s="41"/>
      <c r="HTD385" s="41"/>
      <c r="HTE385" s="41"/>
      <c r="HTF385" s="41"/>
      <c r="HTG385" s="41"/>
      <c r="HTH385" s="41"/>
      <c r="HTI385" s="41"/>
      <c r="HTJ385" s="41"/>
      <c r="HTK385" s="41"/>
      <c r="HTL385" s="41"/>
      <c r="HTM385" s="41"/>
      <c r="HTN385" s="41"/>
      <c r="HTO385" s="41"/>
      <c r="HTP385" s="41"/>
      <c r="HTQ385" s="41"/>
      <c r="HTR385" s="41"/>
      <c r="HTS385" s="41"/>
      <c r="HTT385" s="41"/>
      <c r="HTU385" s="41"/>
      <c r="HTV385" s="41"/>
      <c r="HTW385" s="41"/>
      <c r="HTX385" s="41"/>
      <c r="HTY385" s="41"/>
      <c r="HTZ385" s="41"/>
      <c r="HUA385" s="41"/>
      <c r="HUB385" s="41"/>
      <c r="HUC385" s="41"/>
      <c r="HUD385" s="41"/>
      <c r="HUE385" s="41"/>
      <c r="HUF385" s="41"/>
      <c r="HUG385" s="41"/>
      <c r="HUH385" s="41"/>
      <c r="HUI385" s="41"/>
      <c r="HUJ385" s="41"/>
      <c r="HUK385" s="41"/>
      <c r="HUL385" s="41"/>
      <c r="HUM385" s="41"/>
      <c r="HUN385" s="41"/>
      <c r="HUO385" s="41"/>
      <c r="HUP385" s="41"/>
      <c r="HUQ385" s="41"/>
      <c r="HUR385" s="41"/>
      <c r="HUS385" s="41"/>
      <c r="HUT385" s="41"/>
      <c r="HUU385" s="41"/>
      <c r="HUV385" s="41"/>
      <c r="HUW385" s="41"/>
      <c r="HUX385" s="41"/>
      <c r="HUY385" s="41"/>
      <c r="HUZ385" s="41"/>
      <c r="HVA385" s="41"/>
      <c r="HVB385" s="41"/>
      <c r="HVC385" s="41"/>
      <c r="HVD385" s="41"/>
      <c r="HVE385" s="41"/>
      <c r="HVF385" s="41"/>
      <c r="HVG385" s="41"/>
      <c r="HVH385" s="41"/>
      <c r="HVI385" s="41"/>
      <c r="HVJ385" s="41"/>
      <c r="HVK385" s="41"/>
      <c r="HVL385" s="41"/>
      <c r="HVM385" s="41"/>
      <c r="HVN385" s="41"/>
      <c r="HVO385" s="41"/>
      <c r="HVP385" s="41"/>
      <c r="HVQ385" s="41"/>
      <c r="HVR385" s="41"/>
      <c r="HVS385" s="41"/>
      <c r="HVT385" s="41"/>
      <c r="HVU385" s="41"/>
      <c r="HVV385" s="41"/>
      <c r="HVW385" s="41"/>
      <c r="HVX385" s="41"/>
      <c r="HVY385" s="41"/>
      <c r="HVZ385" s="41"/>
      <c r="HWA385" s="41"/>
      <c r="HWB385" s="41"/>
      <c r="HWC385" s="41"/>
      <c r="HWD385" s="41"/>
      <c r="HWE385" s="41"/>
      <c r="HWF385" s="41"/>
      <c r="HWG385" s="41"/>
      <c r="HWH385" s="41"/>
      <c r="HWI385" s="41"/>
      <c r="HWJ385" s="41"/>
      <c r="HWK385" s="41"/>
      <c r="HWL385" s="41"/>
      <c r="HWM385" s="41"/>
      <c r="HWN385" s="41"/>
      <c r="HWO385" s="41"/>
      <c r="HWP385" s="41"/>
      <c r="HWQ385" s="41"/>
      <c r="HWR385" s="41"/>
      <c r="HWS385" s="41"/>
      <c r="HWT385" s="41"/>
      <c r="HWU385" s="41"/>
      <c r="HWV385" s="41"/>
      <c r="HWW385" s="41"/>
      <c r="HWX385" s="41"/>
      <c r="HWY385" s="41"/>
      <c r="HWZ385" s="41"/>
      <c r="HXA385" s="41"/>
      <c r="HXB385" s="41"/>
      <c r="HXC385" s="41"/>
      <c r="HXD385" s="41"/>
      <c r="HXE385" s="41"/>
      <c r="HXF385" s="41"/>
      <c r="HXG385" s="41"/>
      <c r="HXH385" s="41"/>
      <c r="HXI385" s="41"/>
      <c r="HXJ385" s="41"/>
      <c r="HXK385" s="41"/>
      <c r="HXL385" s="41"/>
      <c r="HXM385" s="41"/>
      <c r="HXN385" s="41"/>
      <c r="HXO385" s="41"/>
      <c r="HXP385" s="41"/>
      <c r="HXQ385" s="41"/>
      <c r="HXR385" s="41"/>
      <c r="HXS385" s="41"/>
      <c r="HXT385" s="41"/>
      <c r="HXU385" s="41"/>
      <c r="HXV385" s="41"/>
      <c r="HXW385" s="41"/>
      <c r="HXX385" s="41"/>
      <c r="HXY385" s="41"/>
      <c r="HXZ385" s="41"/>
      <c r="HYA385" s="41"/>
      <c r="HYB385" s="41"/>
      <c r="HYC385" s="41"/>
      <c r="HYD385" s="41"/>
      <c r="HYE385" s="41"/>
      <c r="HYF385" s="41"/>
      <c r="HYG385" s="41"/>
      <c r="HYH385" s="41"/>
      <c r="HYI385" s="41"/>
      <c r="HYJ385" s="41"/>
      <c r="HYK385" s="41"/>
      <c r="HYL385" s="41"/>
      <c r="HYM385" s="41"/>
      <c r="HYN385" s="41"/>
      <c r="HYO385" s="41"/>
      <c r="HYP385" s="41"/>
      <c r="HYQ385" s="41"/>
      <c r="HYR385" s="41"/>
      <c r="HYS385" s="41"/>
      <c r="HYT385" s="41"/>
      <c r="HYU385" s="41"/>
      <c r="HYV385" s="41"/>
      <c r="HYW385" s="41"/>
      <c r="HYX385" s="41"/>
      <c r="HYY385" s="41"/>
      <c r="HYZ385" s="41"/>
      <c r="HZA385" s="41"/>
      <c r="HZB385" s="41"/>
      <c r="HZC385" s="41"/>
      <c r="HZD385" s="41"/>
      <c r="HZE385" s="41"/>
      <c r="HZF385" s="41"/>
      <c r="HZG385" s="41"/>
      <c r="HZH385" s="41"/>
      <c r="HZI385" s="41"/>
      <c r="HZJ385" s="41"/>
      <c r="HZK385" s="41"/>
      <c r="HZL385" s="41"/>
      <c r="HZM385" s="41"/>
      <c r="HZN385" s="41"/>
      <c r="HZO385" s="41"/>
      <c r="HZP385" s="41"/>
      <c r="HZQ385" s="41"/>
      <c r="HZR385" s="41"/>
      <c r="HZS385" s="41"/>
      <c r="HZT385" s="41"/>
      <c r="HZU385" s="41"/>
      <c r="HZV385" s="41"/>
      <c r="HZW385" s="41"/>
      <c r="HZX385" s="41"/>
      <c r="HZY385" s="41"/>
      <c r="HZZ385" s="41"/>
      <c r="IAA385" s="41"/>
      <c r="IAB385" s="41"/>
      <c r="IAC385" s="41"/>
      <c r="IAD385" s="41"/>
      <c r="IAE385" s="41"/>
      <c r="IAF385" s="41"/>
      <c r="IAG385" s="41"/>
      <c r="IAH385" s="41"/>
      <c r="IAI385" s="41"/>
      <c r="IAJ385" s="41"/>
      <c r="IAK385" s="41"/>
      <c r="IAL385" s="41"/>
      <c r="IAM385" s="41"/>
      <c r="IAN385" s="41"/>
      <c r="IAO385" s="41"/>
      <c r="IAP385" s="41"/>
      <c r="IAQ385" s="41"/>
      <c r="IAR385" s="41"/>
      <c r="IAS385" s="41"/>
      <c r="IAT385" s="41"/>
      <c r="IAU385" s="41"/>
      <c r="IAV385" s="41"/>
      <c r="IAW385" s="41"/>
      <c r="IAX385" s="41"/>
      <c r="IAY385" s="41"/>
      <c r="IAZ385" s="41"/>
      <c r="IBA385" s="41"/>
      <c r="IBB385" s="41"/>
      <c r="IBC385" s="41"/>
      <c r="IBD385" s="41"/>
      <c r="IBE385" s="41"/>
      <c r="IBF385" s="41"/>
      <c r="IBG385" s="41"/>
      <c r="IBH385" s="41"/>
      <c r="IBI385" s="41"/>
      <c r="IBJ385" s="41"/>
      <c r="IBK385" s="41"/>
      <c r="IBL385" s="41"/>
      <c r="IBM385" s="41"/>
      <c r="IBN385" s="41"/>
      <c r="IBO385" s="41"/>
      <c r="IBP385" s="41"/>
      <c r="IBQ385" s="41"/>
      <c r="IBR385" s="41"/>
      <c r="IBS385" s="41"/>
      <c r="IBT385" s="41"/>
      <c r="IBU385" s="41"/>
      <c r="IBV385" s="41"/>
      <c r="IBW385" s="41"/>
      <c r="IBX385" s="41"/>
      <c r="IBY385" s="41"/>
      <c r="IBZ385" s="41"/>
      <c r="ICA385" s="41"/>
      <c r="ICB385" s="41"/>
      <c r="ICC385" s="41"/>
      <c r="ICD385" s="41"/>
      <c r="ICE385" s="41"/>
      <c r="ICF385" s="41"/>
      <c r="ICG385" s="41"/>
      <c r="ICH385" s="41"/>
      <c r="ICI385" s="41"/>
      <c r="ICJ385" s="41"/>
      <c r="ICK385" s="41"/>
      <c r="ICL385" s="41"/>
      <c r="ICM385" s="41"/>
      <c r="ICN385" s="41"/>
      <c r="ICO385" s="41"/>
      <c r="ICP385" s="41"/>
      <c r="ICQ385" s="41"/>
      <c r="ICR385" s="41"/>
      <c r="ICS385" s="41"/>
      <c r="ICT385" s="41"/>
      <c r="ICU385" s="41"/>
      <c r="ICV385" s="41"/>
      <c r="ICW385" s="41"/>
      <c r="ICX385" s="41"/>
      <c r="ICY385" s="41"/>
      <c r="ICZ385" s="41"/>
      <c r="IDA385" s="41"/>
      <c r="IDB385" s="41"/>
      <c r="IDC385" s="41"/>
      <c r="IDD385" s="41"/>
      <c r="IDE385" s="41"/>
      <c r="IDF385" s="41"/>
      <c r="IDG385" s="41"/>
      <c r="IDH385" s="41"/>
      <c r="IDI385" s="41"/>
      <c r="IDJ385" s="41"/>
      <c r="IDK385" s="41"/>
      <c r="IDL385" s="41"/>
      <c r="IDM385" s="41"/>
      <c r="IDN385" s="41"/>
      <c r="IDO385" s="41"/>
      <c r="IDP385" s="41"/>
      <c r="IDQ385" s="41"/>
      <c r="IDR385" s="41"/>
      <c r="IDS385" s="41"/>
      <c r="IDT385" s="41"/>
      <c r="IDU385" s="41"/>
      <c r="IDV385" s="41"/>
      <c r="IDW385" s="41"/>
      <c r="IDX385" s="41"/>
      <c r="IDY385" s="41"/>
      <c r="IDZ385" s="41"/>
      <c r="IEA385" s="41"/>
      <c r="IEB385" s="41"/>
      <c r="IEC385" s="41"/>
      <c r="IED385" s="41"/>
      <c r="IEE385" s="41"/>
      <c r="IEF385" s="41"/>
      <c r="IEG385" s="41"/>
      <c r="IEH385" s="41"/>
      <c r="IEI385" s="41"/>
      <c r="IEJ385" s="41"/>
      <c r="IEK385" s="41"/>
      <c r="IEL385" s="41"/>
      <c r="IEM385" s="41"/>
      <c r="IEN385" s="41"/>
      <c r="IEO385" s="41"/>
      <c r="IEP385" s="41"/>
      <c r="IEQ385" s="41"/>
      <c r="IER385" s="41"/>
      <c r="IES385" s="41"/>
      <c r="IET385" s="41"/>
      <c r="IEU385" s="41"/>
      <c r="IEV385" s="41"/>
      <c r="IEW385" s="41"/>
      <c r="IEX385" s="41"/>
      <c r="IEY385" s="41"/>
      <c r="IEZ385" s="41"/>
      <c r="IFA385" s="41"/>
      <c r="IFB385" s="41"/>
      <c r="IFC385" s="41"/>
      <c r="IFD385" s="41"/>
      <c r="IFE385" s="41"/>
      <c r="IFF385" s="41"/>
      <c r="IFG385" s="41"/>
      <c r="IFH385" s="41"/>
      <c r="IFI385" s="41"/>
      <c r="IFJ385" s="41"/>
      <c r="IFK385" s="41"/>
      <c r="IFL385" s="41"/>
      <c r="IFM385" s="41"/>
      <c r="IFN385" s="41"/>
      <c r="IFO385" s="41"/>
      <c r="IFP385" s="41"/>
      <c r="IFQ385" s="41"/>
      <c r="IFR385" s="41"/>
      <c r="IFS385" s="41"/>
      <c r="IFT385" s="41"/>
      <c r="IFU385" s="41"/>
      <c r="IFV385" s="41"/>
      <c r="IFW385" s="41"/>
      <c r="IFX385" s="41"/>
      <c r="IFY385" s="41"/>
      <c r="IFZ385" s="41"/>
      <c r="IGA385" s="41"/>
      <c r="IGB385" s="41"/>
      <c r="IGC385" s="41"/>
      <c r="IGD385" s="41"/>
      <c r="IGE385" s="41"/>
      <c r="IGF385" s="41"/>
      <c r="IGG385" s="41"/>
      <c r="IGH385" s="41"/>
      <c r="IGI385" s="41"/>
      <c r="IGJ385" s="41"/>
      <c r="IGK385" s="41"/>
      <c r="IGL385" s="41"/>
      <c r="IGM385" s="41"/>
      <c r="IGN385" s="41"/>
      <c r="IGO385" s="41"/>
      <c r="IGP385" s="41"/>
      <c r="IGQ385" s="41"/>
      <c r="IGR385" s="41"/>
      <c r="IGS385" s="41"/>
      <c r="IGT385" s="41"/>
      <c r="IGU385" s="41"/>
      <c r="IGV385" s="41"/>
      <c r="IGW385" s="41"/>
      <c r="IGX385" s="41"/>
      <c r="IGY385" s="41"/>
      <c r="IGZ385" s="41"/>
      <c r="IHA385" s="41"/>
      <c r="IHB385" s="41"/>
      <c r="IHC385" s="41"/>
      <c r="IHD385" s="41"/>
      <c r="IHE385" s="41"/>
      <c r="IHF385" s="41"/>
      <c r="IHG385" s="41"/>
      <c r="IHH385" s="41"/>
      <c r="IHI385" s="41"/>
      <c r="IHJ385" s="41"/>
      <c r="IHK385" s="41"/>
      <c r="IHL385" s="41"/>
      <c r="IHM385" s="41"/>
      <c r="IHN385" s="41"/>
      <c r="IHO385" s="41"/>
      <c r="IHP385" s="41"/>
      <c r="IHQ385" s="41"/>
      <c r="IHR385" s="41"/>
      <c r="IHS385" s="41"/>
      <c r="IHT385" s="41"/>
      <c r="IHU385" s="41"/>
      <c r="IHV385" s="41"/>
      <c r="IHW385" s="41"/>
      <c r="IHX385" s="41"/>
      <c r="IHY385" s="41"/>
      <c r="IHZ385" s="41"/>
      <c r="IIA385" s="41"/>
      <c r="IIB385" s="41"/>
      <c r="IIC385" s="41"/>
      <c r="IID385" s="41"/>
      <c r="IIE385" s="41"/>
      <c r="IIF385" s="41"/>
      <c r="IIG385" s="41"/>
      <c r="IIH385" s="41"/>
      <c r="III385" s="41"/>
      <c r="IIJ385" s="41"/>
      <c r="IIK385" s="41"/>
      <c r="IIL385" s="41"/>
      <c r="IIM385" s="41"/>
      <c r="IIN385" s="41"/>
      <c r="IIO385" s="41"/>
      <c r="IIP385" s="41"/>
      <c r="IIQ385" s="41"/>
      <c r="IIR385" s="41"/>
      <c r="IIS385" s="41"/>
      <c r="IIT385" s="41"/>
      <c r="IIU385" s="41"/>
      <c r="IIV385" s="41"/>
      <c r="IIW385" s="41"/>
      <c r="IIX385" s="41"/>
      <c r="IIY385" s="41"/>
      <c r="IIZ385" s="41"/>
      <c r="IJA385" s="41"/>
      <c r="IJB385" s="41"/>
      <c r="IJC385" s="41"/>
      <c r="IJD385" s="41"/>
      <c r="IJE385" s="41"/>
      <c r="IJF385" s="41"/>
      <c r="IJG385" s="41"/>
      <c r="IJH385" s="41"/>
      <c r="IJI385" s="41"/>
      <c r="IJJ385" s="41"/>
      <c r="IJK385" s="41"/>
      <c r="IJL385" s="41"/>
      <c r="IJM385" s="41"/>
      <c r="IJN385" s="41"/>
      <c r="IJO385" s="41"/>
      <c r="IJP385" s="41"/>
      <c r="IJQ385" s="41"/>
      <c r="IJR385" s="41"/>
      <c r="IJS385" s="41"/>
      <c r="IJT385" s="41"/>
      <c r="IJU385" s="41"/>
      <c r="IJV385" s="41"/>
      <c r="IJW385" s="41"/>
      <c r="IJX385" s="41"/>
      <c r="IJY385" s="41"/>
      <c r="IJZ385" s="41"/>
      <c r="IKA385" s="41"/>
      <c r="IKB385" s="41"/>
      <c r="IKC385" s="41"/>
      <c r="IKD385" s="41"/>
      <c r="IKE385" s="41"/>
      <c r="IKF385" s="41"/>
      <c r="IKG385" s="41"/>
      <c r="IKH385" s="41"/>
      <c r="IKI385" s="41"/>
      <c r="IKJ385" s="41"/>
      <c r="IKK385" s="41"/>
      <c r="IKL385" s="41"/>
      <c r="IKM385" s="41"/>
      <c r="IKN385" s="41"/>
      <c r="IKO385" s="41"/>
      <c r="IKP385" s="41"/>
      <c r="IKQ385" s="41"/>
      <c r="IKR385" s="41"/>
      <c r="IKS385" s="41"/>
      <c r="IKT385" s="41"/>
      <c r="IKU385" s="41"/>
      <c r="IKV385" s="41"/>
      <c r="IKW385" s="41"/>
      <c r="IKX385" s="41"/>
      <c r="IKY385" s="41"/>
      <c r="IKZ385" s="41"/>
      <c r="ILA385" s="41"/>
      <c r="ILB385" s="41"/>
      <c r="ILC385" s="41"/>
      <c r="ILD385" s="41"/>
      <c r="ILE385" s="41"/>
      <c r="ILF385" s="41"/>
      <c r="ILG385" s="41"/>
      <c r="ILH385" s="41"/>
      <c r="ILI385" s="41"/>
      <c r="ILJ385" s="41"/>
      <c r="ILK385" s="41"/>
      <c r="ILL385" s="41"/>
      <c r="ILM385" s="41"/>
      <c r="ILN385" s="41"/>
      <c r="ILO385" s="41"/>
      <c r="ILP385" s="41"/>
      <c r="ILQ385" s="41"/>
      <c r="ILR385" s="41"/>
      <c r="ILS385" s="41"/>
      <c r="ILT385" s="41"/>
      <c r="ILU385" s="41"/>
      <c r="ILV385" s="41"/>
      <c r="ILW385" s="41"/>
      <c r="ILX385" s="41"/>
      <c r="ILY385" s="41"/>
      <c r="ILZ385" s="41"/>
      <c r="IMA385" s="41"/>
      <c r="IMB385" s="41"/>
      <c r="IMC385" s="41"/>
      <c r="IMD385" s="41"/>
      <c r="IME385" s="41"/>
      <c r="IMF385" s="41"/>
      <c r="IMG385" s="41"/>
      <c r="IMH385" s="41"/>
      <c r="IMI385" s="41"/>
      <c r="IMJ385" s="41"/>
      <c r="IMK385" s="41"/>
      <c r="IML385" s="41"/>
      <c r="IMM385" s="41"/>
      <c r="IMN385" s="41"/>
      <c r="IMO385" s="41"/>
      <c r="IMP385" s="41"/>
      <c r="IMQ385" s="41"/>
      <c r="IMR385" s="41"/>
      <c r="IMS385" s="41"/>
      <c r="IMT385" s="41"/>
      <c r="IMU385" s="41"/>
      <c r="IMV385" s="41"/>
      <c r="IMW385" s="41"/>
      <c r="IMX385" s="41"/>
      <c r="IMY385" s="41"/>
      <c r="IMZ385" s="41"/>
      <c r="INA385" s="41"/>
      <c r="INB385" s="41"/>
      <c r="INC385" s="41"/>
      <c r="IND385" s="41"/>
      <c r="INE385" s="41"/>
      <c r="INF385" s="41"/>
      <c r="ING385" s="41"/>
      <c r="INH385" s="41"/>
      <c r="INI385" s="41"/>
      <c r="INJ385" s="41"/>
      <c r="INK385" s="41"/>
      <c r="INL385" s="41"/>
      <c r="INM385" s="41"/>
      <c r="INN385" s="41"/>
      <c r="INO385" s="41"/>
      <c r="INP385" s="41"/>
      <c r="INQ385" s="41"/>
      <c r="INR385" s="41"/>
      <c r="INS385" s="41"/>
      <c r="INT385" s="41"/>
      <c r="INU385" s="41"/>
      <c r="INV385" s="41"/>
      <c r="INW385" s="41"/>
      <c r="INX385" s="41"/>
      <c r="INY385" s="41"/>
      <c r="INZ385" s="41"/>
      <c r="IOA385" s="41"/>
      <c r="IOB385" s="41"/>
      <c r="IOC385" s="41"/>
      <c r="IOD385" s="41"/>
      <c r="IOE385" s="41"/>
      <c r="IOF385" s="41"/>
      <c r="IOG385" s="41"/>
      <c r="IOH385" s="41"/>
      <c r="IOI385" s="41"/>
      <c r="IOJ385" s="41"/>
      <c r="IOK385" s="41"/>
      <c r="IOL385" s="41"/>
      <c r="IOM385" s="41"/>
      <c r="ION385" s="41"/>
      <c r="IOO385" s="41"/>
      <c r="IOP385" s="41"/>
      <c r="IOQ385" s="41"/>
      <c r="IOR385" s="41"/>
      <c r="IOS385" s="41"/>
      <c r="IOT385" s="41"/>
      <c r="IOU385" s="41"/>
      <c r="IOV385" s="41"/>
      <c r="IOW385" s="41"/>
      <c r="IOX385" s="41"/>
      <c r="IOY385" s="41"/>
      <c r="IOZ385" s="41"/>
      <c r="IPA385" s="41"/>
      <c r="IPB385" s="41"/>
      <c r="IPC385" s="41"/>
      <c r="IPD385" s="41"/>
      <c r="IPE385" s="41"/>
      <c r="IPF385" s="41"/>
      <c r="IPG385" s="41"/>
      <c r="IPH385" s="41"/>
      <c r="IPI385" s="41"/>
      <c r="IPJ385" s="41"/>
      <c r="IPK385" s="41"/>
      <c r="IPL385" s="41"/>
      <c r="IPM385" s="41"/>
      <c r="IPN385" s="41"/>
      <c r="IPO385" s="41"/>
      <c r="IPP385" s="41"/>
      <c r="IPQ385" s="41"/>
      <c r="IPR385" s="41"/>
      <c r="IPS385" s="41"/>
      <c r="IPT385" s="41"/>
      <c r="IPU385" s="41"/>
      <c r="IPV385" s="41"/>
      <c r="IPW385" s="41"/>
      <c r="IPX385" s="41"/>
      <c r="IPY385" s="41"/>
      <c r="IPZ385" s="41"/>
      <c r="IQA385" s="41"/>
      <c r="IQB385" s="41"/>
      <c r="IQC385" s="41"/>
      <c r="IQD385" s="41"/>
      <c r="IQE385" s="41"/>
      <c r="IQF385" s="41"/>
      <c r="IQG385" s="41"/>
      <c r="IQH385" s="41"/>
      <c r="IQI385" s="41"/>
      <c r="IQJ385" s="41"/>
      <c r="IQK385" s="41"/>
      <c r="IQL385" s="41"/>
      <c r="IQM385" s="41"/>
      <c r="IQN385" s="41"/>
      <c r="IQO385" s="41"/>
      <c r="IQP385" s="41"/>
      <c r="IQQ385" s="41"/>
      <c r="IQR385" s="41"/>
      <c r="IQS385" s="41"/>
      <c r="IQT385" s="41"/>
      <c r="IQU385" s="41"/>
      <c r="IQV385" s="41"/>
      <c r="IQW385" s="41"/>
      <c r="IQX385" s="41"/>
      <c r="IQY385" s="41"/>
      <c r="IQZ385" s="41"/>
      <c r="IRA385" s="41"/>
      <c r="IRB385" s="41"/>
      <c r="IRC385" s="41"/>
      <c r="IRD385" s="41"/>
      <c r="IRE385" s="41"/>
      <c r="IRF385" s="41"/>
      <c r="IRG385" s="41"/>
      <c r="IRH385" s="41"/>
      <c r="IRI385" s="41"/>
      <c r="IRJ385" s="41"/>
      <c r="IRK385" s="41"/>
      <c r="IRL385" s="41"/>
      <c r="IRM385" s="41"/>
      <c r="IRN385" s="41"/>
      <c r="IRO385" s="41"/>
      <c r="IRP385" s="41"/>
      <c r="IRQ385" s="41"/>
      <c r="IRR385" s="41"/>
      <c r="IRS385" s="41"/>
      <c r="IRT385" s="41"/>
      <c r="IRU385" s="41"/>
      <c r="IRV385" s="41"/>
      <c r="IRW385" s="41"/>
      <c r="IRX385" s="41"/>
      <c r="IRY385" s="41"/>
      <c r="IRZ385" s="41"/>
      <c r="ISA385" s="41"/>
      <c r="ISB385" s="41"/>
      <c r="ISC385" s="41"/>
      <c r="ISD385" s="41"/>
      <c r="ISE385" s="41"/>
      <c r="ISF385" s="41"/>
      <c r="ISG385" s="41"/>
      <c r="ISH385" s="41"/>
      <c r="ISI385" s="41"/>
      <c r="ISJ385" s="41"/>
      <c r="ISK385" s="41"/>
      <c r="ISL385" s="41"/>
      <c r="ISM385" s="41"/>
      <c r="ISN385" s="41"/>
      <c r="ISO385" s="41"/>
      <c r="ISP385" s="41"/>
      <c r="ISQ385" s="41"/>
      <c r="ISR385" s="41"/>
      <c r="ISS385" s="41"/>
      <c r="IST385" s="41"/>
      <c r="ISU385" s="41"/>
      <c r="ISV385" s="41"/>
      <c r="ISW385" s="41"/>
      <c r="ISX385" s="41"/>
      <c r="ISY385" s="41"/>
      <c r="ISZ385" s="41"/>
      <c r="ITA385" s="41"/>
      <c r="ITB385" s="41"/>
      <c r="ITC385" s="41"/>
      <c r="ITD385" s="41"/>
      <c r="ITE385" s="41"/>
      <c r="ITF385" s="41"/>
      <c r="ITG385" s="41"/>
      <c r="ITH385" s="41"/>
      <c r="ITI385" s="41"/>
      <c r="ITJ385" s="41"/>
      <c r="ITK385" s="41"/>
      <c r="ITL385" s="41"/>
      <c r="ITM385" s="41"/>
      <c r="ITN385" s="41"/>
      <c r="ITO385" s="41"/>
      <c r="ITP385" s="41"/>
      <c r="ITQ385" s="41"/>
      <c r="ITR385" s="41"/>
      <c r="ITS385" s="41"/>
      <c r="ITT385" s="41"/>
      <c r="ITU385" s="41"/>
      <c r="ITV385" s="41"/>
      <c r="ITW385" s="41"/>
      <c r="ITX385" s="41"/>
      <c r="ITY385" s="41"/>
      <c r="ITZ385" s="41"/>
      <c r="IUA385" s="41"/>
      <c r="IUB385" s="41"/>
      <c r="IUC385" s="41"/>
      <c r="IUD385" s="41"/>
      <c r="IUE385" s="41"/>
      <c r="IUF385" s="41"/>
      <c r="IUG385" s="41"/>
      <c r="IUH385" s="41"/>
      <c r="IUI385" s="41"/>
      <c r="IUJ385" s="41"/>
      <c r="IUK385" s="41"/>
      <c r="IUL385" s="41"/>
      <c r="IUM385" s="41"/>
      <c r="IUN385" s="41"/>
      <c r="IUO385" s="41"/>
      <c r="IUP385" s="41"/>
      <c r="IUQ385" s="41"/>
      <c r="IUR385" s="41"/>
      <c r="IUS385" s="41"/>
      <c r="IUT385" s="41"/>
      <c r="IUU385" s="41"/>
      <c r="IUV385" s="41"/>
      <c r="IUW385" s="41"/>
      <c r="IUX385" s="41"/>
      <c r="IUY385" s="41"/>
      <c r="IUZ385" s="41"/>
      <c r="IVA385" s="41"/>
      <c r="IVB385" s="41"/>
      <c r="IVC385" s="41"/>
      <c r="IVD385" s="41"/>
      <c r="IVE385" s="41"/>
      <c r="IVF385" s="41"/>
      <c r="IVG385" s="41"/>
      <c r="IVH385" s="41"/>
      <c r="IVI385" s="41"/>
      <c r="IVJ385" s="41"/>
      <c r="IVK385" s="41"/>
      <c r="IVL385" s="41"/>
      <c r="IVM385" s="41"/>
      <c r="IVN385" s="41"/>
      <c r="IVO385" s="41"/>
      <c r="IVP385" s="41"/>
      <c r="IVQ385" s="41"/>
      <c r="IVR385" s="41"/>
      <c r="IVS385" s="41"/>
      <c r="IVT385" s="41"/>
      <c r="IVU385" s="41"/>
      <c r="IVV385" s="41"/>
      <c r="IVW385" s="41"/>
      <c r="IVX385" s="41"/>
      <c r="IVY385" s="41"/>
      <c r="IVZ385" s="41"/>
      <c r="IWA385" s="41"/>
      <c r="IWB385" s="41"/>
      <c r="IWC385" s="41"/>
      <c r="IWD385" s="41"/>
      <c r="IWE385" s="41"/>
      <c r="IWF385" s="41"/>
      <c r="IWG385" s="41"/>
      <c r="IWH385" s="41"/>
      <c r="IWI385" s="41"/>
      <c r="IWJ385" s="41"/>
      <c r="IWK385" s="41"/>
      <c r="IWL385" s="41"/>
      <c r="IWM385" s="41"/>
      <c r="IWN385" s="41"/>
      <c r="IWO385" s="41"/>
      <c r="IWP385" s="41"/>
      <c r="IWQ385" s="41"/>
      <c r="IWR385" s="41"/>
      <c r="IWS385" s="41"/>
      <c r="IWT385" s="41"/>
      <c r="IWU385" s="41"/>
      <c r="IWV385" s="41"/>
      <c r="IWW385" s="41"/>
      <c r="IWX385" s="41"/>
      <c r="IWY385" s="41"/>
      <c r="IWZ385" s="41"/>
      <c r="IXA385" s="41"/>
      <c r="IXB385" s="41"/>
      <c r="IXC385" s="41"/>
      <c r="IXD385" s="41"/>
      <c r="IXE385" s="41"/>
      <c r="IXF385" s="41"/>
      <c r="IXG385" s="41"/>
      <c r="IXH385" s="41"/>
      <c r="IXI385" s="41"/>
      <c r="IXJ385" s="41"/>
      <c r="IXK385" s="41"/>
      <c r="IXL385" s="41"/>
      <c r="IXM385" s="41"/>
      <c r="IXN385" s="41"/>
      <c r="IXO385" s="41"/>
      <c r="IXP385" s="41"/>
      <c r="IXQ385" s="41"/>
      <c r="IXR385" s="41"/>
      <c r="IXS385" s="41"/>
      <c r="IXT385" s="41"/>
      <c r="IXU385" s="41"/>
      <c r="IXV385" s="41"/>
      <c r="IXW385" s="41"/>
      <c r="IXX385" s="41"/>
      <c r="IXY385" s="41"/>
      <c r="IXZ385" s="41"/>
      <c r="IYA385" s="41"/>
      <c r="IYB385" s="41"/>
      <c r="IYC385" s="41"/>
      <c r="IYD385" s="41"/>
      <c r="IYE385" s="41"/>
      <c r="IYF385" s="41"/>
      <c r="IYG385" s="41"/>
      <c r="IYH385" s="41"/>
      <c r="IYI385" s="41"/>
      <c r="IYJ385" s="41"/>
      <c r="IYK385" s="41"/>
      <c r="IYL385" s="41"/>
      <c r="IYM385" s="41"/>
      <c r="IYN385" s="41"/>
      <c r="IYO385" s="41"/>
      <c r="IYP385" s="41"/>
      <c r="IYQ385" s="41"/>
      <c r="IYR385" s="41"/>
      <c r="IYS385" s="41"/>
      <c r="IYT385" s="41"/>
      <c r="IYU385" s="41"/>
      <c r="IYV385" s="41"/>
      <c r="IYW385" s="41"/>
      <c r="IYX385" s="41"/>
      <c r="IYY385" s="41"/>
      <c r="IYZ385" s="41"/>
      <c r="IZA385" s="41"/>
      <c r="IZB385" s="41"/>
      <c r="IZC385" s="41"/>
      <c r="IZD385" s="41"/>
      <c r="IZE385" s="41"/>
      <c r="IZF385" s="41"/>
      <c r="IZG385" s="41"/>
      <c r="IZH385" s="41"/>
      <c r="IZI385" s="41"/>
      <c r="IZJ385" s="41"/>
      <c r="IZK385" s="41"/>
      <c r="IZL385" s="41"/>
      <c r="IZM385" s="41"/>
      <c r="IZN385" s="41"/>
      <c r="IZO385" s="41"/>
      <c r="IZP385" s="41"/>
      <c r="IZQ385" s="41"/>
      <c r="IZR385" s="41"/>
      <c r="IZS385" s="41"/>
      <c r="IZT385" s="41"/>
      <c r="IZU385" s="41"/>
      <c r="IZV385" s="41"/>
      <c r="IZW385" s="41"/>
      <c r="IZX385" s="41"/>
      <c r="IZY385" s="41"/>
      <c r="IZZ385" s="41"/>
      <c r="JAA385" s="41"/>
      <c r="JAB385" s="41"/>
      <c r="JAC385" s="41"/>
      <c r="JAD385" s="41"/>
      <c r="JAE385" s="41"/>
      <c r="JAF385" s="41"/>
      <c r="JAG385" s="41"/>
      <c r="JAH385" s="41"/>
      <c r="JAI385" s="41"/>
      <c r="JAJ385" s="41"/>
      <c r="JAK385" s="41"/>
      <c r="JAL385" s="41"/>
      <c r="JAM385" s="41"/>
      <c r="JAN385" s="41"/>
      <c r="JAO385" s="41"/>
      <c r="JAP385" s="41"/>
      <c r="JAQ385" s="41"/>
      <c r="JAR385" s="41"/>
      <c r="JAS385" s="41"/>
      <c r="JAT385" s="41"/>
      <c r="JAU385" s="41"/>
      <c r="JAV385" s="41"/>
      <c r="JAW385" s="41"/>
      <c r="JAX385" s="41"/>
      <c r="JAY385" s="41"/>
      <c r="JAZ385" s="41"/>
      <c r="JBA385" s="41"/>
      <c r="JBB385" s="41"/>
      <c r="JBC385" s="41"/>
      <c r="JBD385" s="41"/>
      <c r="JBE385" s="41"/>
      <c r="JBF385" s="41"/>
      <c r="JBG385" s="41"/>
      <c r="JBH385" s="41"/>
      <c r="JBI385" s="41"/>
      <c r="JBJ385" s="41"/>
      <c r="JBK385" s="41"/>
      <c r="JBL385" s="41"/>
      <c r="JBM385" s="41"/>
      <c r="JBN385" s="41"/>
      <c r="JBO385" s="41"/>
      <c r="JBP385" s="41"/>
      <c r="JBQ385" s="41"/>
      <c r="JBR385" s="41"/>
      <c r="JBS385" s="41"/>
      <c r="JBT385" s="41"/>
      <c r="JBU385" s="41"/>
      <c r="JBV385" s="41"/>
      <c r="JBW385" s="41"/>
      <c r="JBX385" s="41"/>
      <c r="JBY385" s="41"/>
      <c r="JBZ385" s="41"/>
      <c r="JCA385" s="41"/>
      <c r="JCB385" s="41"/>
      <c r="JCC385" s="41"/>
      <c r="JCD385" s="41"/>
      <c r="JCE385" s="41"/>
      <c r="JCF385" s="41"/>
      <c r="JCG385" s="41"/>
      <c r="JCH385" s="41"/>
      <c r="JCI385" s="41"/>
      <c r="JCJ385" s="41"/>
      <c r="JCK385" s="41"/>
      <c r="JCL385" s="41"/>
      <c r="JCM385" s="41"/>
      <c r="JCN385" s="41"/>
      <c r="JCO385" s="41"/>
      <c r="JCP385" s="41"/>
      <c r="JCQ385" s="41"/>
      <c r="JCR385" s="41"/>
      <c r="JCS385" s="41"/>
      <c r="JCT385" s="41"/>
      <c r="JCU385" s="41"/>
      <c r="JCV385" s="41"/>
      <c r="JCW385" s="41"/>
      <c r="JCX385" s="41"/>
      <c r="JCY385" s="41"/>
      <c r="JCZ385" s="41"/>
      <c r="JDA385" s="41"/>
      <c r="JDB385" s="41"/>
      <c r="JDC385" s="41"/>
      <c r="JDD385" s="41"/>
      <c r="JDE385" s="41"/>
      <c r="JDF385" s="41"/>
      <c r="JDG385" s="41"/>
      <c r="JDH385" s="41"/>
      <c r="JDI385" s="41"/>
      <c r="JDJ385" s="41"/>
      <c r="JDK385" s="41"/>
      <c r="JDL385" s="41"/>
      <c r="JDM385" s="41"/>
      <c r="JDN385" s="41"/>
      <c r="JDO385" s="41"/>
      <c r="JDP385" s="41"/>
      <c r="JDQ385" s="41"/>
      <c r="JDR385" s="41"/>
      <c r="JDS385" s="41"/>
      <c r="JDT385" s="41"/>
      <c r="JDU385" s="41"/>
      <c r="JDV385" s="41"/>
      <c r="JDW385" s="41"/>
      <c r="JDX385" s="41"/>
      <c r="JDY385" s="41"/>
      <c r="JDZ385" s="41"/>
      <c r="JEA385" s="41"/>
      <c r="JEB385" s="41"/>
      <c r="JEC385" s="41"/>
      <c r="JED385" s="41"/>
      <c r="JEE385" s="41"/>
      <c r="JEF385" s="41"/>
      <c r="JEG385" s="41"/>
      <c r="JEH385" s="41"/>
      <c r="JEI385" s="41"/>
      <c r="JEJ385" s="41"/>
      <c r="JEK385" s="41"/>
      <c r="JEL385" s="41"/>
      <c r="JEM385" s="41"/>
      <c r="JEN385" s="41"/>
      <c r="JEO385" s="41"/>
      <c r="JEP385" s="41"/>
      <c r="JEQ385" s="41"/>
      <c r="JER385" s="41"/>
      <c r="JES385" s="41"/>
      <c r="JET385" s="41"/>
      <c r="JEU385" s="41"/>
      <c r="JEV385" s="41"/>
      <c r="JEW385" s="41"/>
      <c r="JEX385" s="41"/>
      <c r="JEY385" s="41"/>
      <c r="JEZ385" s="41"/>
      <c r="JFA385" s="41"/>
      <c r="JFB385" s="41"/>
      <c r="JFC385" s="41"/>
      <c r="JFD385" s="41"/>
      <c r="JFE385" s="41"/>
      <c r="JFF385" s="41"/>
      <c r="JFG385" s="41"/>
      <c r="JFH385" s="41"/>
      <c r="JFI385" s="41"/>
      <c r="JFJ385" s="41"/>
      <c r="JFK385" s="41"/>
      <c r="JFL385" s="41"/>
      <c r="JFM385" s="41"/>
      <c r="JFN385" s="41"/>
      <c r="JFO385" s="41"/>
      <c r="JFP385" s="41"/>
      <c r="JFQ385" s="41"/>
      <c r="JFR385" s="41"/>
      <c r="JFS385" s="41"/>
      <c r="JFT385" s="41"/>
      <c r="JFU385" s="41"/>
      <c r="JFV385" s="41"/>
      <c r="JFW385" s="41"/>
      <c r="JFX385" s="41"/>
      <c r="JFY385" s="41"/>
      <c r="JFZ385" s="41"/>
      <c r="JGA385" s="41"/>
      <c r="JGB385" s="41"/>
      <c r="JGC385" s="41"/>
      <c r="JGD385" s="41"/>
      <c r="JGE385" s="41"/>
      <c r="JGF385" s="41"/>
      <c r="JGG385" s="41"/>
      <c r="JGH385" s="41"/>
      <c r="JGI385" s="41"/>
      <c r="JGJ385" s="41"/>
      <c r="JGK385" s="41"/>
      <c r="JGL385" s="41"/>
      <c r="JGM385" s="41"/>
      <c r="JGN385" s="41"/>
      <c r="JGO385" s="41"/>
      <c r="JGP385" s="41"/>
      <c r="JGQ385" s="41"/>
      <c r="JGR385" s="41"/>
      <c r="JGS385" s="41"/>
      <c r="JGT385" s="41"/>
      <c r="JGU385" s="41"/>
      <c r="JGV385" s="41"/>
      <c r="JGW385" s="41"/>
      <c r="JGX385" s="41"/>
      <c r="JGY385" s="41"/>
      <c r="JGZ385" s="41"/>
      <c r="JHA385" s="41"/>
      <c r="JHB385" s="41"/>
      <c r="JHC385" s="41"/>
      <c r="JHD385" s="41"/>
      <c r="JHE385" s="41"/>
      <c r="JHF385" s="41"/>
      <c r="JHG385" s="41"/>
      <c r="JHH385" s="41"/>
      <c r="JHI385" s="41"/>
      <c r="JHJ385" s="41"/>
      <c r="JHK385" s="41"/>
      <c r="JHL385" s="41"/>
      <c r="JHM385" s="41"/>
      <c r="JHN385" s="41"/>
      <c r="JHO385" s="41"/>
      <c r="JHP385" s="41"/>
      <c r="JHQ385" s="41"/>
      <c r="JHR385" s="41"/>
      <c r="JHS385" s="41"/>
      <c r="JHT385" s="41"/>
      <c r="JHU385" s="41"/>
      <c r="JHV385" s="41"/>
      <c r="JHW385" s="41"/>
      <c r="JHX385" s="41"/>
      <c r="JHY385" s="41"/>
      <c r="JHZ385" s="41"/>
      <c r="JIA385" s="41"/>
      <c r="JIB385" s="41"/>
      <c r="JIC385" s="41"/>
      <c r="JID385" s="41"/>
      <c r="JIE385" s="41"/>
      <c r="JIF385" s="41"/>
      <c r="JIG385" s="41"/>
      <c r="JIH385" s="41"/>
      <c r="JII385" s="41"/>
      <c r="JIJ385" s="41"/>
      <c r="JIK385" s="41"/>
      <c r="JIL385" s="41"/>
      <c r="JIM385" s="41"/>
      <c r="JIN385" s="41"/>
      <c r="JIO385" s="41"/>
      <c r="JIP385" s="41"/>
      <c r="JIQ385" s="41"/>
      <c r="JIR385" s="41"/>
      <c r="JIS385" s="41"/>
      <c r="JIT385" s="41"/>
      <c r="JIU385" s="41"/>
      <c r="JIV385" s="41"/>
      <c r="JIW385" s="41"/>
      <c r="JIX385" s="41"/>
      <c r="JIY385" s="41"/>
      <c r="JIZ385" s="41"/>
      <c r="JJA385" s="41"/>
      <c r="JJB385" s="41"/>
      <c r="JJC385" s="41"/>
      <c r="JJD385" s="41"/>
      <c r="JJE385" s="41"/>
      <c r="JJF385" s="41"/>
      <c r="JJG385" s="41"/>
      <c r="JJH385" s="41"/>
      <c r="JJI385" s="41"/>
      <c r="JJJ385" s="41"/>
      <c r="JJK385" s="41"/>
      <c r="JJL385" s="41"/>
      <c r="JJM385" s="41"/>
      <c r="JJN385" s="41"/>
      <c r="JJO385" s="41"/>
      <c r="JJP385" s="41"/>
      <c r="JJQ385" s="41"/>
      <c r="JJR385" s="41"/>
      <c r="JJS385" s="41"/>
      <c r="JJT385" s="41"/>
      <c r="JJU385" s="41"/>
      <c r="JJV385" s="41"/>
      <c r="JJW385" s="41"/>
      <c r="JJX385" s="41"/>
      <c r="JJY385" s="41"/>
      <c r="JJZ385" s="41"/>
      <c r="JKA385" s="41"/>
      <c r="JKB385" s="41"/>
      <c r="JKC385" s="41"/>
      <c r="JKD385" s="41"/>
      <c r="JKE385" s="41"/>
      <c r="JKF385" s="41"/>
      <c r="JKG385" s="41"/>
      <c r="JKH385" s="41"/>
      <c r="JKI385" s="41"/>
      <c r="JKJ385" s="41"/>
      <c r="JKK385" s="41"/>
      <c r="JKL385" s="41"/>
      <c r="JKM385" s="41"/>
      <c r="JKN385" s="41"/>
      <c r="JKO385" s="41"/>
      <c r="JKP385" s="41"/>
      <c r="JKQ385" s="41"/>
      <c r="JKR385" s="41"/>
      <c r="JKS385" s="41"/>
      <c r="JKT385" s="41"/>
      <c r="JKU385" s="41"/>
      <c r="JKV385" s="41"/>
      <c r="JKW385" s="41"/>
      <c r="JKX385" s="41"/>
      <c r="JKY385" s="41"/>
      <c r="JKZ385" s="41"/>
      <c r="JLA385" s="41"/>
      <c r="JLB385" s="41"/>
      <c r="JLC385" s="41"/>
      <c r="JLD385" s="41"/>
      <c r="JLE385" s="41"/>
      <c r="JLF385" s="41"/>
      <c r="JLG385" s="41"/>
      <c r="JLH385" s="41"/>
      <c r="JLI385" s="41"/>
      <c r="JLJ385" s="41"/>
      <c r="JLK385" s="41"/>
      <c r="JLL385" s="41"/>
      <c r="JLM385" s="41"/>
      <c r="JLN385" s="41"/>
      <c r="JLO385" s="41"/>
      <c r="JLP385" s="41"/>
      <c r="JLQ385" s="41"/>
      <c r="JLR385" s="41"/>
      <c r="JLS385" s="41"/>
      <c r="JLT385" s="41"/>
      <c r="JLU385" s="41"/>
      <c r="JLV385" s="41"/>
      <c r="JLW385" s="41"/>
      <c r="JLX385" s="41"/>
      <c r="JLY385" s="41"/>
      <c r="JLZ385" s="41"/>
      <c r="JMA385" s="41"/>
      <c r="JMB385" s="41"/>
      <c r="JMC385" s="41"/>
      <c r="JMD385" s="41"/>
      <c r="JME385" s="41"/>
      <c r="JMF385" s="41"/>
      <c r="JMG385" s="41"/>
      <c r="JMH385" s="41"/>
      <c r="JMI385" s="41"/>
      <c r="JMJ385" s="41"/>
      <c r="JMK385" s="41"/>
      <c r="JML385" s="41"/>
      <c r="JMM385" s="41"/>
      <c r="JMN385" s="41"/>
      <c r="JMO385" s="41"/>
      <c r="JMP385" s="41"/>
      <c r="JMQ385" s="41"/>
      <c r="JMR385" s="41"/>
      <c r="JMS385" s="41"/>
      <c r="JMT385" s="41"/>
      <c r="JMU385" s="41"/>
      <c r="JMV385" s="41"/>
      <c r="JMW385" s="41"/>
      <c r="JMX385" s="41"/>
      <c r="JMY385" s="41"/>
      <c r="JMZ385" s="41"/>
      <c r="JNA385" s="41"/>
      <c r="JNB385" s="41"/>
      <c r="JNC385" s="41"/>
      <c r="JND385" s="41"/>
      <c r="JNE385" s="41"/>
      <c r="JNF385" s="41"/>
      <c r="JNG385" s="41"/>
      <c r="JNH385" s="41"/>
      <c r="JNI385" s="41"/>
      <c r="JNJ385" s="41"/>
      <c r="JNK385" s="41"/>
      <c r="JNL385" s="41"/>
      <c r="JNM385" s="41"/>
      <c r="JNN385" s="41"/>
      <c r="JNO385" s="41"/>
      <c r="JNP385" s="41"/>
      <c r="JNQ385" s="41"/>
      <c r="JNR385" s="41"/>
      <c r="JNS385" s="41"/>
      <c r="JNT385" s="41"/>
      <c r="JNU385" s="41"/>
      <c r="JNV385" s="41"/>
      <c r="JNW385" s="41"/>
      <c r="JNX385" s="41"/>
      <c r="JNY385" s="41"/>
      <c r="JNZ385" s="41"/>
      <c r="JOA385" s="41"/>
      <c r="JOB385" s="41"/>
      <c r="JOC385" s="41"/>
      <c r="JOD385" s="41"/>
      <c r="JOE385" s="41"/>
      <c r="JOF385" s="41"/>
      <c r="JOG385" s="41"/>
      <c r="JOH385" s="41"/>
      <c r="JOI385" s="41"/>
      <c r="JOJ385" s="41"/>
      <c r="JOK385" s="41"/>
      <c r="JOL385" s="41"/>
      <c r="JOM385" s="41"/>
      <c r="JON385" s="41"/>
      <c r="JOO385" s="41"/>
      <c r="JOP385" s="41"/>
      <c r="JOQ385" s="41"/>
      <c r="JOR385" s="41"/>
      <c r="JOS385" s="41"/>
      <c r="JOT385" s="41"/>
      <c r="JOU385" s="41"/>
      <c r="JOV385" s="41"/>
      <c r="JOW385" s="41"/>
      <c r="JOX385" s="41"/>
      <c r="JOY385" s="41"/>
      <c r="JOZ385" s="41"/>
      <c r="JPA385" s="41"/>
      <c r="JPB385" s="41"/>
      <c r="JPC385" s="41"/>
      <c r="JPD385" s="41"/>
      <c r="JPE385" s="41"/>
      <c r="JPF385" s="41"/>
      <c r="JPG385" s="41"/>
      <c r="JPH385" s="41"/>
      <c r="JPI385" s="41"/>
      <c r="JPJ385" s="41"/>
      <c r="JPK385" s="41"/>
      <c r="JPL385" s="41"/>
      <c r="JPM385" s="41"/>
      <c r="JPN385" s="41"/>
      <c r="JPO385" s="41"/>
      <c r="JPP385" s="41"/>
      <c r="JPQ385" s="41"/>
      <c r="JPR385" s="41"/>
      <c r="JPS385" s="41"/>
      <c r="JPT385" s="41"/>
      <c r="JPU385" s="41"/>
      <c r="JPV385" s="41"/>
      <c r="JPW385" s="41"/>
      <c r="JPX385" s="41"/>
      <c r="JPY385" s="41"/>
      <c r="JPZ385" s="41"/>
      <c r="JQA385" s="41"/>
      <c r="JQB385" s="41"/>
      <c r="JQC385" s="41"/>
      <c r="JQD385" s="41"/>
      <c r="JQE385" s="41"/>
      <c r="JQF385" s="41"/>
      <c r="JQG385" s="41"/>
      <c r="JQH385" s="41"/>
      <c r="JQI385" s="41"/>
      <c r="JQJ385" s="41"/>
      <c r="JQK385" s="41"/>
      <c r="JQL385" s="41"/>
      <c r="JQM385" s="41"/>
      <c r="JQN385" s="41"/>
      <c r="JQO385" s="41"/>
      <c r="JQP385" s="41"/>
      <c r="JQQ385" s="41"/>
      <c r="JQR385" s="41"/>
      <c r="JQS385" s="41"/>
      <c r="JQT385" s="41"/>
      <c r="JQU385" s="41"/>
      <c r="JQV385" s="41"/>
      <c r="JQW385" s="41"/>
      <c r="JQX385" s="41"/>
      <c r="JQY385" s="41"/>
      <c r="JQZ385" s="41"/>
      <c r="JRA385" s="41"/>
      <c r="JRB385" s="41"/>
      <c r="JRC385" s="41"/>
      <c r="JRD385" s="41"/>
      <c r="JRE385" s="41"/>
      <c r="JRF385" s="41"/>
      <c r="JRG385" s="41"/>
      <c r="JRH385" s="41"/>
      <c r="JRI385" s="41"/>
      <c r="JRJ385" s="41"/>
      <c r="JRK385" s="41"/>
      <c r="JRL385" s="41"/>
      <c r="JRM385" s="41"/>
      <c r="JRN385" s="41"/>
      <c r="JRO385" s="41"/>
      <c r="JRP385" s="41"/>
      <c r="JRQ385" s="41"/>
      <c r="JRR385" s="41"/>
      <c r="JRS385" s="41"/>
      <c r="JRT385" s="41"/>
      <c r="JRU385" s="41"/>
      <c r="JRV385" s="41"/>
      <c r="JRW385" s="41"/>
      <c r="JRX385" s="41"/>
      <c r="JRY385" s="41"/>
      <c r="JRZ385" s="41"/>
      <c r="JSA385" s="41"/>
      <c r="JSB385" s="41"/>
      <c r="JSC385" s="41"/>
      <c r="JSD385" s="41"/>
      <c r="JSE385" s="41"/>
      <c r="JSF385" s="41"/>
      <c r="JSG385" s="41"/>
      <c r="JSH385" s="41"/>
      <c r="JSI385" s="41"/>
      <c r="JSJ385" s="41"/>
      <c r="JSK385" s="41"/>
      <c r="JSL385" s="41"/>
      <c r="JSM385" s="41"/>
      <c r="JSN385" s="41"/>
      <c r="JSO385" s="41"/>
      <c r="JSP385" s="41"/>
      <c r="JSQ385" s="41"/>
      <c r="JSR385" s="41"/>
      <c r="JSS385" s="41"/>
      <c r="JST385" s="41"/>
      <c r="JSU385" s="41"/>
      <c r="JSV385" s="41"/>
      <c r="JSW385" s="41"/>
      <c r="JSX385" s="41"/>
      <c r="JSY385" s="41"/>
      <c r="JSZ385" s="41"/>
      <c r="JTA385" s="41"/>
      <c r="JTB385" s="41"/>
      <c r="JTC385" s="41"/>
      <c r="JTD385" s="41"/>
      <c r="JTE385" s="41"/>
      <c r="JTF385" s="41"/>
      <c r="JTG385" s="41"/>
      <c r="JTH385" s="41"/>
      <c r="JTI385" s="41"/>
      <c r="JTJ385" s="41"/>
      <c r="JTK385" s="41"/>
      <c r="JTL385" s="41"/>
      <c r="JTM385" s="41"/>
      <c r="JTN385" s="41"/>
      <c r="JTO385" s="41"/>
      <c r="JTP385" s="41"/>
      <c r="JTQ385" s="41"/>
      <c r="JTR385" s="41"/>
      <c r="JTS385" s="41"/>
      <c r="JTT385" s="41"/>
      <c r="JTU385" s="41"/>
      <c r="JTV385" s="41"/>
      <c r="JTW385" s="41"/>
      <c r="JTX385" s="41"/>
      <c r="JTY385" s="41"/>
      <c r="JTZ385" s="41"/>
      <c r="JUA385" s="41"/>
      <c r="JUB385" s="41"/>
      <c r="JUC385" s="41"/>
      <c r="JUD385" s="41"/>
      <c r="JUE385" s="41"/>
      <c r="JUF385" s="41"/>
      <c r="JUG385" s="41"/>
      <c r="JUH385" s="41"/>
      <c r="JUI385" s="41"/>
      <c r="JUJ385" s="41"/>
      <c r="JUK385" s="41"/>
      <c r="JUL385" s="41"/>
      <c r="JUM385" s="41"/>
      <c r="JUN385" s="41"/>
      <c r="JUO385" s="41"/>
      <c r="JUP385" s="41"/>
      <c r="JUQ385" s="41"/>
      <c r="JUR385" s="41"/>
      <c r="JUS385" s="41"/>
      <c r="JUT385" s="41"/>
      <c r="JUU385" s="41"/>
      <c r="JUV385" s="41"/>
      <c r="JUW385" s="41"/>
      <c r="JUX385" s="41"/>
      <c r="JUY385" s="41"/>
      <c r="JUZ385" s="41"/>
      <c r="JVA385" s="41"/>
      <c r="JVB385" s="41"/>
      <c r="JVC385" s="41"/>
      <c r="JVD385" s="41"/>
      <c r="JVE385" s="41"/>
      <c r="JVF385" s="41"/>
      <c r="JVG385" s="41"/>
      <c r="JVH385" s="41"/>
      <c r="JVI385" s="41"/>
      <c r="JVJ385" s="41"/>
      <c r="JVK385" s="41"/>
      <c r="JVL385" s="41"/>
      <c r="JVM385" s="41"/>
      <c r="JVN385" s="41"/>
      <c r="JVO385" s="41"/>
      <c r="JVP385" s="41"/>
      <c r="JVQ385" s="41"/>
      <c r="JVR385" s="41"/>
      <c r="JVS385" s="41"/>
      <c r="JVT385" s="41"/>
      <c r="JVU385" s="41"/>
      <c r="JVV385" s="41"/>
      <c r="JVW385" s="41"/>
      <c r="JVX385" s="41"/>
      <c r="JVY385" s="41"/>
      <c r="JVZ385" s="41"/>
      <c r="JWA385" s="41"/>
      <c r="JWB385" s="41"/>
      <c r="JWC385" s="41"/>
      <c r="JWD385" s="41"/>
      <c r="JWE385" s="41"/>
      <c r="JWF385" s="41"/>
      <c r="JWG385" s="41"/>
      <c r="JWH385" s="41"/>
      <c r="JWI385" s="41"/>
      <c r="JWJ385" s="41"/>
      <c r="JWK385" s="41"/>
      <c r="JWL385" s="41"/>
      <c r="JWM385" s="41"/>
      <c r="JWN385" s="41"/>
      <c r="JWO385" s="41"/>
      <c r="JWP385" s="41"/>
      <c r="JWQ385" s="41"/>
      <c r="JWR385" s="41"/>
      <c r="JWS385" s="41"/>
      <c r="JWT385" s="41"/>
      <c r="JWU385" s="41"/>
      <c r="JWV385" s="41"/>
      <c r="JWW385" s="41"/>
      <c r="JWX385" s="41"/>
      <c r="JWY385" s="41"/>
      <c r="JWZ385" s="41"/>
      <c r="JXA385" s="41"/>
      <c r="JXB385" s="41"/>
      <c r="JXC385" s="41"/>
      <c r="JXD385" s="41"/>
      <c r="JXE385" s="41"/>
      <c r="JXF385" s="41"/>
      <c r="JXG385" s="41"/>
      <c r="JXH385" s="41"/>
      <c r="JXI385" s="41"/>
      <c r="JXJ385" s="41"/>
      <c r="JXK385" s="41"/>
      <c r="JXL385" s="41"/>
      <c r="JXM385" s="41"/>
      <c r="JXN385" s="41"/>
      <c r="JXO385" s="41"/>
      <c r="JXP385" s="41"/>
      <c r="JXQ385" s="41"/>
      <c r="JXR385" s="41"/>
      <c r="JXS385" s="41"/>
      <c r="JXT385" s="41"/>
      <c r="JXU385" s="41"/>
      <c r="JXV385" s="41"/>
      <c r="JXW385" s="41"/>
      <c r="JXX385" s="41"/>
      <c r="JXY385" s="41"/>
      <c r="JXZ385" s="41"/>
      <c r="JYA385" s="41"/>
      <c r="JYB385" s="41"/>
      <c r="JYC385" s="41"/>
      <c r="JYD385" s="41"/>
      <c r="JYE385" s="41"/>
      <c r="JYF385" s="41"/>
      <c r="JYG385" s="41"/>
      <c r="JYH385" s="41"/>
      <c r="JYI385" s="41"/>
      <c r="JYJ385" s="41"/>
      <c r="JYK385" s="41"/>
      <c r="JYL385" s="41"/>
      <c r="JYM385" s="41"/>
      <c r="JYN385" s="41"/>
      <c r="JYO385" s="41"/>
      <c r="JYP385" s="41"/>
      <c r="JYQ385" s="41"/>
      <c r="JYR385" s="41"/>
      <c r="JYS385" s="41"/>
      <c r="JYT385" s="41"/>
      <c r="JYU385" s="41"/>
      <c r="JYV385" s="41"/>
      <c r="JYW385" s="41"/>
      <c r="JYX385" s="41"/>
      <c r="JYY385" s="41"/>
      <c r="JYZ385" s="41"/>
      <c r="JZA385" s="41"/>
      <c r="JZB385" s="41"/>
      <c r="JZC385" s="41"/>
      <c r="JZD385" s="41"/>
      <c r="JZE385" s="41"/>
      <c r="JZF385" s="41"/>
      <c r="JZG385" s="41"/>
      <c r="JZH385" s="41"/>
      <c r="JZI385" s="41"/>
      <c r="JZJ385" s="41"/>
      <c r="JZK385" s="41"/>
      <c r="JZL385" s="41"/>
      <c r="JZM385" s="41"/>
      <c r="JZN385" s="41"/>
      <c r="JZO385" s="41"/>
      <c r="JZP385" s="41"/>
      <c r="JZQ385" s="41"/>
      <c r="JZR385" s="41"/>
      <c r="JZS385" s="41"/>
      <c r="JZT385" s="41"/>
      <c r="JZU385" s="41"/>
      <c r="JZV385" s="41"/>
      <c r="JZW385" s="41"/>
      <c r="JZX385" s="41"/>
      <c r="JZY385" s="41"/>
      <c r="JZZ385" s="41"/>
      <c r="KAA385" s="41"/>
      <c r="KAB385" s="41"/>
      <c r="KAC385" s="41"/>
      <c r="KAD385" s="41"/>
      <c r="KAE385" s="41"/>
      <c r="KAF385" s="41"/>
      <c r="KAG385" s="41"/>
      <c r="KAH385" s="41"/>
      <c r="KAI385" s="41"/>
      <c r="KAJ385" s="41"/>
      <c r="KAK385" s="41"/>
      <c r="KAL385" s="41"/>
      <c r="KAM385" s="41"/>
      <c r="KAN385" s="41"/>
      <c r="KAO385" s="41"/>
      <c r="KAP385" s="41"/>
      <c r="KAQ385" s="41"/>
      <c r="KAR385" s="41"/>
      <c r="KAS385" s="41"/>
      <c r="KAT385" s="41"/>
      <c r="KAU385" s="41"/>
      <c r="KAV385" s="41"/>
      <c r="KAW385" s="41"/>
      <c r="KAX385" s="41"/>
      <c r="KAY385" s="41"/>
      <c r="KAZ385" s="41"/>
      <c r="KBA385" s="41"/>
      <c r="KBB385" s="41"/>
      <c r="KBC385" s="41"/>
      <c r="KBD385" s="41"/>
      <c r="KBE385" s="41"/>
      <c r="KBF385" s="41"/>
      <c r="KBG385" s="41"/>
      <c r="KBH385" s="41"/>
      <c r="KBI385" s="41"/>
      <c r="KBJ385" s="41"/>
      <c r="KBK385" s="41"/>
      <c r="KBL385" s="41"/>
      <c r="KBM385" s="41"/>
      <c r="KBN385" s="41"/>
      <c r="KBO385" s="41"/>
      <c r="KBP385" s="41"/>
      <c r="KBQ385" s="41"/>
      <c r="KBR385" s="41"/>
      <c r="KBS385" s="41"/>
      <c r="KBT385" s="41"/>
      <c r="KBU385" s="41"/>
      <c r="KBV385" s="41"/>
      <c r="KBW385" s="41"/>
      <c r="KBX385" s="41"/>
      <c r="KBY385" s="41"/>
      <c r="KBZ385" s="41"/>
      <c r="KCA385" s="41"/>
      <c r="KCB385" s="41"/>
      <c r="KCC385" s="41"/>
      <c r="KCD385" s="41"/>
      <c r="KCE385" s="41"/>
      <c r="KCF385" s="41"/>
      <c r="KCG385" s="41"/>
      <c r="KCH385" s="41"/>
      <c r="KCI385" s="41"/>
      <c r="KCJ385" s="41"/>
      <c r="KCK385" s="41"/>
      <c r="KCL385" s="41"/>
      <c r="KCM385" s="41"/>
      <c r="KCN385" s="41"/>
      <c r="KCO385" s="41"/>
      <c r="KCP385" s="41"/>
      <c r="KCQ385" s="41"/>
      <c r="KCR385" s="41"/>
      <c r="KCS385" s="41"/>
      <c r="KCT385" s="41"/>
      <c r="KCU385" s="41"/>
      <c r="KCV385" s="41"/>
      <c r="KCW385" s="41"/>
      <c r="KCX385" s="41"/>
      <c r="KCY385" s="41"/>
      <c r="KCZ385" s="41"/>
      <c r="KDA385" s="41"/>
      <c r="KDB385" s="41"/>
      <c r="KDC385" s="41"/>
      <c r="KDD385" s="41"/>
      <c r="KDE385" s="41"/>
      <c r="KDF385" s="41"/>
      <c r="KDG385" s="41"/>
      <c r="KDH385" s="41"/>
      <c r="KDI385" s="41"/>
      <c r="KDJ385" s="41"/>
      <c r="KDK385" s="41"/>
      <c r="KDL385" s="41"/>
      <c r="KDM385" s="41"/>
      <c r="KDN385" s="41"/>
      <c r="KDO385" s="41"/>
      <c r="KDP385" s="41"/>
      <c r="KDQ385" s="41"/>
      <c r="KDR385" s="41"/>
      <c r="KDS385" s="41"/>
      <c r="KDT385" s="41"/>
      <c r="KDU385" s="41"/>
      <c r="KDV385" s="41"/>
      <c r="KDW385" s="41"/>
      <c r="KDX385" s="41"/>
      <c r="KDY385" s="41"/>
      <c r="KDZ385" s="41"/>
      <c r="KEA385" s="41"/>
      <c r="KEB385" s="41"/>
      <c r="KEC385" s="41"/>
      <c r="KED385" s="41"/>
      <c r="KEE385" s="41"/>
      <c r="KEF385" s="41"/>
      <c r="KEG385" s="41"/>
      <c r="KEH385" s="41"/>
      <c r="KEI385" s="41"/>
      <c r="KEJ385" s="41"/>
      <c r="KEK385" s="41"/>
      <c r="KEL385" s="41"/>
      <c r="KEM385" s="41"/>
      <c r="KEN385" s="41"/>
      <c r="KEO385" s="41"/>
      <c r="KEP385" s="41"/>
      <c r="KEQ385" s="41"/>
      <c r="KER385" s="41"/>
      <c r="KES385" s="41"/>
      <c r="KET385" s="41"/>
      <c r="KEU385" s="41"/>
      <c r="KEV385" s="41"/>
      <c r="KEW385" s="41"/>
      <c r="KEX385" s="41"/>
      <c r="KEY385" s="41"/>
      <c r="KEZ385" s="41"/>
      <c r="KFA385" s="41"/>
      <c r="KFB385" s="41"/>
      <c r="KFC385" s="41"/>
      <c r="KFD385" s="41"/>
      <c r="KFE385" s="41"/>
      <c r="KFF385" s="41"/>
      <c r="KFG385" s="41"/>
      <c r="KFH385" s="41"/>
      <c r="KFI385" s="41"/>
      <c r="KFJ385" s="41"/>
      <c r="KFK385" s="41"/>
      <c r="KFL385" s="41"/>
      <c r="KFM385" s="41"/>
      <c r="KFN385" s="41"/>
      <c r="KFO385" s="41"/>
      <c r="KFP385" s="41"/>
      <c r="KFQ385" s="41"/>
      <c r="KFR385" s="41"/>
      <c r="KFS385" s="41"/>
      <c r="KFT385" s="41"/>
      <c r="KFU385" s="41"/>
      <c r="KFV385" s="41"/>
      <c r="KFW385" s="41"/>
      <c r="KFX385" s="41"/>
      <c r="KFY385" s="41"/>
      <c r="KFZ385" s="41"/>
      <c r="KGA385" s="41"/>
      <c r="KGB385" s="41"/>
      <c r="KGC385" s="41"/>
      <c r="KGD385" s="41"/>
      <c r="KGE385" s="41"/>
      <c r="KGF385" s="41"/>
      <c r="KGG385" s="41"/>
      <c r="KGH385" s="41"/>
      <c r="KGI385" s="41"/>
      <c r="KGJ385" s="41"/>
      <c r="KGK385" s="41"/>
      <c r="KGL385" s="41"/>
      <c r="KGM385" s="41"/>
      <c r="KGN385" s="41"/>
      <c r="KGO385" s="41"/>
      <c r="KGP385" s="41"/>
      <c r="KGQ385" s="41"/>
      <c r="KGR385" s="41"/>
      <c r="KGS385" s="41"/>
      <c r="KGT385" s="41"/>
      <c r="KGU385" s="41"/>
      <c r="KGV385" s="41"/>
      <c r="KGW385" s="41"/>
      <c r="KGX385" s="41"/>
      <c r="KGY385" s="41"/>
      <c r="KGZ385" s="41"/>
      <c r="KHA385" s="41"/>
      <c r="KHB385" s="41"/>
      <c r="KHC385" s="41"/>
      <c r="KHD385" s="41"/>
      <c r="KHE385" s="41"/>
      <c r="KHF385" s="41"/>
      <c r="KHG385" s="41"/>
      <c r="KHH385" s="41"/>
      <c r="KHI385" s="41"/>
      <c r="KHJ385" s="41"/>
      <c r="KHK385" s="41"/>
      <c r="KHL385" s="41"/>
      <c r="KHM385" s="41"/>
      <c r="KHN385" s="41"/>
      <c r="KHO385" s="41"/>
      <c r="KHP385" s="41"/>
      <c r="KHQ385" s="41"/>
      <c r="KHR385" s="41"/>
      <c r="KHS385" s="41"/>
      <c r="KHT385" s="41"/>
      <c r="KHU385" s="41"/>
      <c r="KHV385" s="41"/>
      <c r="KHW385" s="41"/>
      <c r="KHX385" s="41"/>
      <c r="KHY385" s="41"/>
      <c r="KHZ385" s="41"/>
      <c r="KIA385" s="41"/>
      <c r="KIB385" s="41"/>
      <c r="KIC385" s="41"/>
      <c r="KID385" s="41"/>
      <c r="KIE385" s="41"/>
      <c r="KIF385" s="41"/>
      <c r="KIG385" s="41"/>
      <c r="KIH385" s="41"/>
      <c r="KII385" s="41"/>
      <c r="KIJ385" s="41"/>
      <c r="KIK385" s="41"/>
      <c r="KIL385" s="41"/>
      <c r="KIM385" s="41"/>
      <c r="KIN385" s="41"/>
      <c r="KIO385" s="41"/>
      <c r="KIP385" s="41"/>
      <c r="KIQ385" s="41"/>
      <c r="KIR385" s="41"/>
      <c r="KIS385" s="41"/>
      <c r="KIT385" s="41"/>
      <c r="KIU385" s="41"/>
      <c r="KIV385" s="41"/>
      <c r="KIW385" s="41"/>
      <c r="KIX385" s="41"/>
      <c r="KIY385" s="41"/>
      <c r="KIZ385" s="41"/>
      <c r="KJA385" s="41"/>
      <c r="KJB385" s="41"/>
      <c r="KJC385" s="41"/>
      <c r="KJD385" s="41"/>
      <c r="KJE385" s="41"/>
      <c r="KJF385" s="41"/>
      <c r="KJG385" s="41"/>
      <c r="KJH385" s="41"/>
      <c r="KJI385" s="41"/>
      <c r="KJJ385" s="41"/>
      <c r="KJK385" s="41"/>
      <c r="KJL385" s="41"/>
      <c r="KJM385" s="41"/>
      <c r="KJN385" s="41"/>
      <c r="KJO385" s="41"/>
      <c r="KJP385" s="41"/>
      <c r="KJQ385" s="41"/>
      <c r="KJR385" s="41"/>
      <c r="KJS385" s="41"/>
      <c r="KJT385" s="41"/>
      <c r="KJU385" s="41"/>
      <c r="KJV385" s="41"/>
      <c r="KJW385" s="41"/>
      <c r="KJX385" s="41"/>
      <c r="KJY385" s="41"/>
      <c r="KJZ385" s="41"/>
      <c r="KKA385" s="41"/>
      <c r="KKB385" s="41"/>
      <c r="KKC385" s="41"/>
      <c r="KKD385" s="41"/>
      <c r="KKE385" s="41"/>
      <c r="KKF385" s="41"/>
      <c r="KKG385" s="41"/>
      <c r="KKH385" s="41"/>
      <c r="KKI385" s="41"/>
      <c r="KKJ385" s="41"/>
      <c r="KKK385" s="41"/>
      <c r="KKL385" s="41"/>
      <c r="KKM385" s="41"/>
      <c r="KKN385" s="41"/>
      <c r="KKO385" s="41"/>
      <c r="KKP385" s="41"/>
      <c r="KKQ385" s="41"/>
      <c r="KKR385" s="41"/>
      <c r="KKS385" s="41"/>
      <c r="KKT385" s="41"/>
      <c r="KKU385" s="41"/>
      <c r="KKV385" s="41"/>
      <c r="KKW385" s="41"/>
      <c r="KKX385" s="41"/>
      <c r="KKY385" s="41"/>
      <c r="KKZ385" s="41"/>
      <c r="KLA385" s="41"/>
      <c r="KLB385" s="41"/>
      <c r="KLC385" s="41"/>
      <c r="KLD385" s="41"/>
      <c r="KLE385" s="41"/>
      <c r="KLF385" s="41"/>
      <c r="KLG385" s="41"/>
      <c r="KLH385" s="41"/>
      <c r="KLI385" s="41"/>
      <c r="KLJ385" s="41"/>
      <c r="KLK385" s="41"/>
      <c r="KLL385" s="41"/>
      <c r="KLM385" s="41"/>
      <c r="KLN385" s="41"/>
      <c r="KLO385" s="41"/>
      <c r="KLP385" s="41"/>
      <c r="KLQ385" s="41"/>
      <c r="KLR385" s="41"/>
      <c r="KLS385" s="41"/>
      <c r="KLT385" s="41"/>
      <c r="KLU385" s="41"/>
      <c r="KLV385" s="41"/>
      <c r="KLW385" s="41"/>
      <c r="KLX385" s="41"/>
      <c r="KLY385" s="41"/>
      <c r="KLZ385" s="41"/>
      <c r="KMA385" s="41"/>
      <c r="KMB385" s="41"/>
      <c r="KMC385" s="41"/>
      <c r="KMD385" s="41"/>
      <c r="KME385" s="41"/>
      <c r="KMF385" s="41"/>
      <c r="KMG385" s="41"/>
      <c r="KMH385" s="41"/>
      <c r="KMI385" s="41"/>
      <c r="KMJ385" s="41"/>
      <c r="KMK385" s="41"/>
      <c r="KML385" s="41"/>
      <c r="KMM385" s="41"/>
      <c r="KMN385" s="41"/>
      <c r="KMO385" s="41"/>
      <c r="KMP385" s="41"/>
      <c r="KMQ385" s="41"/>
      <c r="KMR385" s="41"/>
      <c r="KMS385" s="41"/>
      <c r="KMT385" s="41"/>
      <c r="KMU385" s="41"/>
      <c r="KMV385" s="41"/>
      <c r="KMW385" s="41"/>
      <c r="KMX385" s="41"/>
      <c r="KMY385" s="41"/>
      <c r="KMZ385" s="41"/>
      <c r="KNA385" s="41"/>
      <c r="KNB385" s="41"/>
      <c r="KNC385" s="41"/>
      <c r="KND385" s="41"/>
      <c r="KNE385" s="41"/>
      <c r="KNF385" s="41"/>
      <c r="KNG385" s="41"/>
      <c r="KNH385" s="41"/>
      <c r="KNI385" s="41"/>
      <c r="KNJ385" s="41"/>
      <c r="KNK385" s="41"/>
      <c r="KNL385" s="41"/>
      <c r="KNM385" s="41"/>
      <c r="KNN385" s="41"/>
      <c r="KNO385" s="41"/>
      <c r="KNP385" s="41"/>
      <c r="KNQ385" s="41"/>
      <c r="KNR385" s="41"/>
      <c r="KNS385" s="41"/>
      <c r="KNT385" s="41"/>
      <c r="KNU385" s="41"/>
      <c r="KNV385" s="41"/>
      <c r="KNW385" s="41"/>
      <c r="KNX385" s="41"/>
      <c r="KNY385" s="41"/>
      <c r="KNZ385" s="41"/>
      <c r="KOA385" s="41"/>
      <c r="KOB385" s="41"/>
      <c r="KOC385" s="41"/>
      <c r="KOD385" s="41"/>
      <c r="KOE385" s="41"/>
      <c r="KOF385" s="41"/>
      <c r="KOG385" s="41"/>
      <c r="KOH385" s="41"/>
      <c r="KOI385" s="41"/>
      <c r="KOJ385" s="41"/>
      <c r="KOK385" s="41"/>
      <c r="KOL385" s="41"/>
      <c r="KOM385" s="41"/>
      <c r="KON385" s="41"/>
      <c r="KOO385" s="41"/>
      <c r="KOP385" s="41"/>
      <c r="KOQ385" s="41"/>
      <c r="KOR385" s="41"/>
      <c r="KOS385" s="41"/>
      <c r="KOT385" s="41"/>
      <c r="KOU385" s="41"/>
      <c r="KOV385" s="41"/>
      <c r="KOW385" s="41"/>
      <c r="KOX385" s="41"/>
      <c r="KOY385" s="41"/>
      <c r="KOZ385" s="41"/>
      <c r="KPA385" s="41"/>
      <c r="KPB385" s="41"/>
      <c r="KPC385" s="41"/>
      <c r="KPD385" s="41"/>
      <c r="KPE385" s="41"/>
      <c r="KPF385" s="41"/>
      <c r="KPG385" s="41"/>
      <c r="KPH385" s="41"/>
      <c r="KPI385" s="41"/>
      <c r="KPJ385" s="41"/>
      <c r="KPK385" s="41"/>
      <c r="KPL385" s="41"/>
      <c r="KPM385" s="41"/>
      <c r="KPN385" s="41"/>
      <c r="KPO385" s="41"/>
      <c r="KPP385" s="41"/>
      <c r="KPQ385" s="41"/>
      <c r="KPR385" s="41"/>
      <c r="KPS385" s="41"/>
      <c r="KPT385" s="41"/>
      <c r="KPU385" s="41"/>
      <c r="KPV385" s="41"/>
      <c r="KPW385" s="41"/>
      <c r="KPX385" s="41"/>
      <c r="KPY385" s="41"/>
      <c r="KPZ385" s="41"/>
      <c r="KQA385" s="41"/>
      <c r="KQB385" s="41"/>
      <c r="KQC385" s="41"/>
      <c r="KQD385" s="41"/>
      <c r="KQE385" s="41"/>
      <c r="KQF385" s="41"/>
      <c r="KQG385" s="41"/>
      <c r="KQH385" s="41"/>
      <c r="KQI385" s="41"/>
      <c r="KQJ385" s="41"/>
      <c r="KQK385" s="41"/>
      <c r="KQL385" s="41"/>
      <c r="KQM385" s="41"/>
      <c r="KQN385" s="41"/>
      <c r="KQO385" s="41"/>
      <c r="KQP385" s="41"/>
      <c r="KQQ385" s="41"/>
      <c r="KQR385" s="41"/>
      <c r="KQS385" s="41"/>
      <c r="KQT385" s="41"/>
      <c r="KQU385" s="41"/>
      <c r="KQV385" s="41"/>
      <c r="KQW385" s="41"/>
      <c r="KQX385" s="41"/>
      <c r="KQY385" s="41"/>
      <c r="KQZ385" s="41"/>
      <c r="KRA385" s="41"/>
      <c r="KRB385" s="41"/>
      <c r="KRC385" s="41"/>
      <c r="KRD385" s="41"/>
      <c r="KRE385" s="41"/>
      <c r="KRF385" s="41"/>
      <c r="KRG385" s="41"/>
      <c r="KRH385" s="41"/>
      <c r="KRI385" s="41"/>
      <c r="KRJ385" s="41"/>
      <c r="KRK385" s="41"/>
      <c r="KRL385" s="41"/>
      <c r="KRM385" s="41"/>
      <c r="KRN385" s="41"/>
      <c r="KRO385" s="41"/>
      <c r="KRP385" s="41"/>
      <c r="KRQ385" s="41"/>
      <c r="KRR385" s="41"/>
      <c r="KRS385" s="41"/>
      <c r="KRT385" s="41"/>
      <c r="KRU385" s="41"/>
      <c r="KRV385" s="41"/>
      <c r="KRW385" s="41"/>
      <c r="KRX385" s="41"/>
      <c r="KRY385" s="41"/>
      <c r="KRZ385" s="41"/>
      <c r="KSA385" s="41"/>
      <c r="KSB385" s="41"/>
      <c r="KSC385" s="41"/>
      <c r="KSD385" s="41"/>
      <c r="KSE385" s="41"/>
      <c r="KSF385" s="41"/>
      <c r="KSG385" s="41"/>
      <c r="KSH385" s="41"/>
      <c r="KSI385" s="41"/>
      <c r="KSJ385" s="41"/>
      <c r="KSK385" s="41"/>
      <c r="KSL385" s="41"/>
      <c r="KSM385" s="41"/>
      <c r="KSN385" s="41"/>
      <c r="KSO385" s="41"/>
      <c r="KSP385" s="41"/>
      <c r="KSQ385" s="41"/>
      <c r="KSR385" s="41"/>
      <c r="KSS385" s="41"/>
      <c r="KST385" s="41"/>
      <c r="KSU385" s="41"/>
      <c r="KSV385" s="41"/>
      <c r="KSW385" s="41"/>
      <c r="KSX385" s="41"/>
      <c r="KSY385" s="41"/>
      <c r="KSZ385" s="41"/>
      <c r="KTA385" s="41"/>
      <c r="KTB385" s="41"/>
      <c r="KTC385" s="41"/>
      <c r="KTD385" s="41"/>
      <c r="KTE385" s="41"/>
      <c r="KTF385" s="41"/>
      <c r="KTG385" s="41"/>
      <c r="KTH385" s="41"/>
      <c r="KTI385" s="41"/>
      <c r="KTJ385" s="41"/>
      <c r="KTK385" s="41"/>
      <c r="KTL385" s="41"/>
      <c r="KTM385" s="41"/>
      <c r="KTN385" s="41"/>
      <c r="KTO385" s="41"/>
      <c r="KTP385" s="41"/>
      <c r="KTQ385" s="41"/>
      <c r="KTR385" s="41"/>
      <c r="KTS385" s="41"/>
      <c r="KTT385" s="41"/>
      <c r="KTU385" s="41"/>
      <c r="KTV385" s="41"/>
      <c r="KTW385" s="41"/>
      <c r="KTX385" s="41"/>
      <c r="KTY385" s="41"/>
      <c r="KTZ385" s="41"/>
      <c r="KUA385" s="41"/>
      <c r="KUB385" s="41"/>
      <c r="KUC385" s="41"/>
      <c r="KUD385" s="41"/>
      <c r="KUE385" s="41"/>
      <c r="KUF385" s="41"/>
      <c r="KUG385" s="41"/>
      <c r="KUH385" s="41"/>
      <c r="KUI385" s="41"/>
      <c r="KUJ385" s="41"/>
      <c r="KUK385" s="41"/>
      <c r="KUL385" s="41"/>
      <c r="KUM385" s="41"/>
      <c r="KUN385" s="41"/>
      <c r="KUO385" s="41"/>
      <c r="KUP385" s="41"/>
      <c r="KUQ385" s="41"/>
      <c r="KUR385" s="41"/>
      <c r="KUS385" s="41"/>
      <c r="KUT385" s="41"/>
      <c r="KUU385" s="41"/>
      <c r="KUV385" s="41"/>
      <c r="KUW385" s="41"/>
      <c r="KUX385" s="41"/>
      <c r="KUY385" s="41"/>
      <c r="KUZ385" s="41"/>
      <c r="KVA385" s="41"/>
      <c r="KVB385" s="41"/>
      <c r="KVC385" s="41"/>
      <c r="KVD385" s="41"/>
      <c r="KVE385" s="41"/>
      <c r="KVF385" s="41"/>
      <c r="KVG385" s="41"/>
      <c r="KVH385" s="41"/>
      <c r="KVI385" s="41"/>
      <c r="KVJ385" s="41"/>
      <c r="KVK385" s="41"/>
      <c r="KVL385" s="41"/>
      <c r="KVM385" s="41"/>
      <c r="KVN385" s="41"/>
      <c r="KVO385" s="41"/>
      <c r="KVP385" s="41"/>
      <c r="KVQ385" s="41"/>
      <c r="KVR385" s="41"/>
      <c r="KVS385" s="41"/>
      <c r="KVT385" s="41"/>
      <c r="KVU385" s="41"/>
      <c r="KVV385" s="41"/>
      <c r="KVW385" s="41"/>
      <c r="KVX385" s="41"/>
      <c r="KVY385" s="41"/>
      <c r="KVZ385" s="41"/>
      <c r="KWA385" s="41"/>
      <c r="KWB385" s="41"/>
      <c r="KWC385" s="41"/>
      <c r="KWD385" s="41"/>
      <c r="KWE385" s="41"/>
      <c r="KWF385" s="41"/>
      <c r="KWG385" s="41"/>
      <c r="KWH385" s="41"/>
      <c r="KWI385" s="41"/>
      <c r="KWJ385" s="41"/>
      <c r="KWK385" s="41"/>
      <c r="KWL385" s="41"/>
      <c r="KWM385" s="41"/>
      <c r="KWN385" s="41"/>
      <c r="KWO385" s="41"/>
      <c r="KWP385" s="41"/>
      <c r="KWQ385" s="41"/>
      <c r="KWR385" s="41"/>
      <c r="KWS385" s="41"/>
      <c r="KWT385" s="41"/>
      <c r="KWU385" s="41"/>
      <c r="KWV385" s="41"/>
      <c r="KWW385" s="41"/>
      <c r="KWX385" s="41"/>
      <c r="KWY385" s="41"/>
      <c r="KWZ385" s="41"/>
      <c r="KXA385" s="41"/>
      <c r="KXB385" s="41"/>
      <c r="KXC385" s="41"/>
      <c r="KXD385" s="41"/>
      <c r="KXE385" s="41"/>
      <c r="KXF385" s="41"/>
      <c r="KXG385" s="41"/>
      <c r="KXH385" s="41"/>
      <c r="KXI385" s="41"/>
      <c r="KXJ385" s="41"/>
      <c r="KXK385" s="41"/>
      <c r="KXL385" s="41"/>
      <c r="KXM385" s="41"/>
      <c r="KXN385" s="41"/>
      <c r="KXO385" s="41"/>
      <c r="KXP385" s="41"/>
      <c r="KXQ385" s="41"/>
      <c r="KXR385" s="41"/>
      <c r="KXS385" s="41"/>
      <c r="KXT385" s="41"/>
      <c r="KXU385" s="41"/>
      <c r="KXV385" s="41"/>
      <c r="KXW385" s="41"/>
      <c r="KXX385" s="41"/>
      <c r="KXY385" s="41"/>
      <c r="KXZ385" s="41"/>
      <c r="KYA385" s="41"/>
      <c r="KYB385" s="41"/>
      <c r="KYC385" s="41"/>
      <c r="KYD385" s="41"/>
      <c r="KYE385" s="41"/>
      <c r="KYF385" s="41"/>
      <c r="KYG385" s="41"/>
      <c r="KYH385" s="41"/>
      <c r="KYI385" s="41"/>
      <c r="KYJ385" s="41"/>
      <c r="KYK385" s="41"/>
      <c r="KYL385" s="41"/>
      <c r="KYM385" s="41"/>
      <c r="KYN385" s="41"/>
      <c r="KYO385" s="41"/>
      <c r="KYP385" s="41"/>
      <c r="KYQ385" s="41"/>
      <c r="KYR385" s="41"/>
      <c r="KYS385" s="41"/>
      <c r="KYT385" s="41"/>
      <c r="KYU385" s="41"/>
      <c r="KYV385" s="41"/>
      <c r="KYW385" s="41"/>
      <c r="KYX385" s="41"/>
      <c r="KYY385" s="41"/>
      <c r="KYZ385" s="41"/>
      <c r="KZA385" s="41"/>
      <c r="KZB385" s="41"/>
      <c r="KZC385" s="41"/>
      <c r="KZD385" s="41"/>
      <c r="KZE385" s="41"/>
      <c r="KZF385" s="41"/>
      <c r="KZG385" s="41"/>
      <c r="KZH385" s="41"/>
      <c r="KZI385" s="41"/>
      <c r="KZJ385" s="41"/>
      <c r="KZK385" s="41"/>
      <c r="KZL385" s="41"/>
      <c r="KZM385" s="41"/>
      <c r="KZN385" s="41"/>
      <c r="KZO385" s="41"/>
      <c r="KZP385" s="41"/>
      <c r="KZQ385" s="41"/>
      <c r="KZR385" s="41"/>
      <c r="KZS385" s="41"/>
      <c r="KZT385" s="41"/>
      <c r="KZU385" s="41"/>
      <c r="KZV385" s="41"/>
      <c r="KZW385" s="41"/>
      <c r="KZX385" s="41"/>
      <c r="KZY385" s="41"/>
      <c r="KZZ385" s="41"/>
      <c r="LAA385" s="41"/>
      <c r="LAB385" s="41"/>
      <c r="LAC385" s="41"/>
      <c r="LAD385" s="41"/>
      <c r="LAE385" s="41"/>
      <c r="LAF385" s="41"/>
      <c r="LAG385" s="41"/>
      <c r="LAH385" s="41"/>
      <c r="LAI385" s="41"/>
      <c r="LAJ385" s="41"/>
      <c r="LAK385" s="41"/>
      <c r="LAL385" s="41"/>
      <c r="LAM385" s="41"/>
      <c r="LAN385" s="41"/>
      <c r="LAO385" s="41"/>
      <c r="LAP385" s="41"/>
      <c r="LAQ385" s="41"/>
      <c r="LAR385" s="41"/>
      <c r="LAS385" s="41"/>
      <c r="LAT385" s="41"/>
      <c r="LAU385" s="41"/>
      <c r="LAV385" s="41"/>
      <c r="LAW385" s="41"/>
      <c r="LAX385" s="41"/>
      <c r="LAY385" s="41"/>
      <c r="LAZ385" s="41"/>
      <c r="LBA385" s="41"/>
      <c r="LBB385" s="41"/>
      <c r="LBC385" s="41"/>
      <c r="LBD385" s="41"/>
      <c r="LBE385" s="41"/>
      <c r="LBF385" s="41"/>
      <c r="LBG385" s="41"/>
      <c r="LBH385" s="41"/>
      <c r="LBI385" s="41"/>
      <c r="LBJ385" s="41"/>
      <c r="LBK385" s="41"/>
      <c r="LBL385" s="41"/>
      <c r="LBM385" s="41"/>
      <c r="LBN385" s="41"/>
      <c r="LBO385" s="41"/>
      <c r="LBP385" s="41"/>
      <c r="LBQ385" s="41"/>
      <c r="LBR385" s="41"/>
      <c r="LBS385" s="41"/>
      <c r="LBT385" s="41"/>
      <c r="LBU385" s="41"/>
      <c r="LBV385" s="41"/>
      <c r="LBW385" s="41"/>
      <c r="LBX385" s="41"/>
      <c r="LBY385" s="41"/>
      <c r="LBZ385" s="41"/>
      <c r="LCA385" s="41"/>
      <c r="LCB385" s="41"/>
      <c r="LCC385" s="41"/>
      <c r="LCD385" s="41"/>
      <c r="LCE385" s="41"/>
      <c r="LCF385" s="41"/>
      <c r="LCG385" s="41"/>
      <c r="LCH385" s="41"/>
      <c r="LCI385" s="41"/>
      <c r="LCJ385" s="41"/>
      <c r="LCK385" s="41"/>
      <c r="LCL385" s="41"/>
      <c r="LCM385" s="41"/>
      <c r="LCN385" s="41"/>
      <c r="LCO385" s="41"/>
      <c r="LCP385" s="41"/>
      <c r="LCQ385" s="41"/>
      <c r="LCR385" s="41"/>
      <c r="LCS385" s="41"/>
      <c r="LCT385" s="41"/>
      <c r="LCU385" s="41"/>
      <c r="LCV385" s="41"/>
      <c r="LCW385" s="41"/>
      <c r="LCX385" s="41"/>
      <c r="LCY385" s="41"/>
      <c r="LCZ385" s="41"/>
      <c r="LDA385" s="41"/>
      <c r="LDB385" s="41"/>
      <c r="LDC385" s="41"/>
      <c r="LDD385" s="41"/>
      <c r="LDE385" s="41"/>
      <c r="LDF385" s="41"/>
      <c r="LDG385" s="41"/>
      <c r="LDH385" s="41"/>
      <c r="LDI385" s="41"/>
      <c r="LDJ385" s="41"/>
      <c r="LDK385" s="41"/>
      <c r="LDL385" s="41"/>
      <c r="LDM385" s="41"/>
      <c r="LDN385" s="41"/>
      <c r="LDO385" s="41"/>
      <c r="LDP385" s="41"/>
      <c r="LDQ385" s="41"/>
      <c r="LDR385" s="41"/>
      <c r="LDS385" s="41"/>
      <c r="LDT385" s="41"/>
      <c r="LDU385" s="41"/>
      <c r="LDV385" s="41"/>
      <c r="LDW385" s="41"/>
      <c r="LDX385" s="41"/>
      <c r="LDY385" s="41"/>
      <c r="LDZ385" s="41"/>
      <c r="LEA385" s="41"/>
      <c r="LEB385" s="41"/>
      <c r="LEC385" s="41"/>
      <c r="LED385" s="41"/>
      <c r="LEE385" s="41"/>
      <c r="LEF385" s="41"/>
      <c r="LEG385" s="41"/>
      <c r="LEH385" s="41"/>
      <c r="LEI385" s="41"/>
      <c r="LEJ385" s="41"/>
      <c r="LEK385" s="41"/>
      <c r="LEL385" s="41"/>
      <c r="LEM385" s="41"/>
      <c r="LEN385" s="41"/>
      <c r="LEO385" s="41"/>
      <c r="LEP385" s="41"/>
      <c r="LEQ385" s="41"/>
      <c r="LER385" s="41"/>
      <c r="LES385" s="41"/>
      <c r="LET385" s="41"/>
      <c r="LEU385" s="41"/>
      <c r="LEV385" s="41"/>
      <c r="LEW385" s="41"/>
      <c r="LEX385" s="41"/>
      <c r="LEY385" s="41"/>
      <c r="LEZ385" s="41"/>
      <c r="LFA385" s="41"/>
      <c r="LFB385" s="41"/>
      <c r="LFC385" s="41"/>
      <c r="LFD385" s="41"/>
      <c r="LFE385" s="41"/>
      <c r="LFF385" s="41"/>
      <c r="LFG385" s="41"/>
      <c r="LFH385" s="41"/>
      <c r="LFI385" s="41"/>
      <c r="LFJ385" s="41"/>
      <c r="LFK385" s="41"/>
      <c r="LFL385" s="41"/>
      <c r="LFM385" s="41"/>
      <c r="LFN385" s="41"/>
      <c r="LFO385" s="41"/>
      <c r="LFP385" s="41"/>
      <c r="LFQ385" s="41"/>
      <c r="LFR385" s="41"/>
      <c r="LFS385" s="41"/>
      <c r="LFT385" s="41"/>
      <c r="LFU385" s="41"/>
      <c r="LFV385" s="41"/>
      <c r="LFW385" s="41"/>
      <c r="LFX385" s="41"/>
      <c r="LFY385" s="41"/>
      <c r="LFZ385" s="41"/>
      <c r="LGA385" s="41"/>
      <c r="LGB385" s="41"/>
      <c r="LGC385" s="41"/>
      <c r="LGD385" s="41"/>
      <c r="LGE385" s="41"/>
      <c r="LGF385" s="41"/>
      <c r="LGG385" s="41"/>
      <c r="LGH385" s="41"/>
      <c r="LGI385" s="41"/>
      <c r="LGJ385" s="41"/>
      <c r="LGK385" s="41"/>
      <c r="LGL385" s="41"/>
      <c r="LGM385" s="41"/>
      <c r="LGN385" s="41"/>
      <c r="LGO385" s="41"/>
      <c r="LGP385" s="41"/>
      <c r="LGQ385" s="41"/>
      <c r="LGR385" s="41"/>
      <c r="LGS385" s="41"/>
      <c r="LGT385" s="41"/>
      <c r="LGU385" s="41"/>
      <c r="LGV385" s="41"/>
      <c r="LGW385" s="41"/>
      <c r="LGX385" s="41"/>
      <c r="LGY385" s="41"/>
      <c r="LGZ385" s="41"/>
      <c r="LHA385" s="41"/>
      <c r="LHB385" s="41"/>
      <c r="LHC385" s="41"/>
      <c r="LHD385" s="41"/>
      <c r="LHE385" s="41"/>
      <c r="LHF385" s="41"/>
      <c r="LHG385" s="41"/>
      <c r="LHH385" s="41"/>
      <c r="LHI385" s="41"/>
      <c r="LHJ385" s="41"/>
      <c r="LHK385" s="41"/>
      <c r="LHL385" s="41"/>
      <c r="LHM385" s="41"/>
      <c r="LHN385" s="41"/>
      <c r="LHO385" s="41"/>
      <c r="LHP385" s="41"/>
      <c r="LHQ385" s="41"/>
      <c r="LHR385" s="41"/>
      <c r="LHS385" s="41"/>
      <c r="LHT385" s="41"/>
      <c r="LHU385" s="41"/>
      <c r="LHV385" s="41"/>
      <c r="LHW385" s="41"/>
      <c r="LHX385" s="41"/>
      <c r="LHY385" s="41"/>
      <c r="LHZ385" s="41"/>
      <c r="LIA385" s="41"/>
      <c r="LIB385" s="41"/>
      <c r="LIC385" s="41"/>
      <c r="LID385" s="41"/>
      <c r="LIE385" s="41"/>
      <c r="LIF385" s="41"/>
      <c r="LIG385" s="41"/>
      <c r="LIH385" s="41"/>
      <c r="LII385" s="41"/>
      <c r="LIJ385" s="41"/>
      <c r="LIK385" s="41"/>
      <c r="LIL385" s="41"/>
      <c r="LIM385" s="41"/>
      <c r="LIN385" s="41"/>
      <c r="LIO385" s="41"/>
      <c r="LIP385" s="41"/>
      <c r="LIQ385" s="41"/>
      <c r="LIR385" s="41"/>
      <c r="LIS385" s="41"/>
      <c r="LIT385" s="41"/>
      <c r="LIU385" s="41"/>
      <c r="LIV385" s="41"/>
      <c r="LIW385" s="41"/>
      <c r="LIX385" s="41"/>
      <c r="LIY385" s="41"/>
      <c r="LIZ385" s="41"/>
      <c r="LJA385" s="41"/>
      <c r="LJB385" s="41"/>
      <c r="LJC385" s="41"/>
      <c r="LJD385" s="41"/>
      <c r="LJE385" s="41"/>
      <c r="LJF385" s="41"/>
      <c r="LJG385" s="41"/>
      <c r="LJH385" s="41"/>
      <c r="LJI385" s="41"/>
      <c r="LJJ385" s="41"/>
      <c r="LJK385" s="41"/>
      <c r="LJL385" s="41"/>
      <c r="LJM385" s="41"/>
      <c r="LJN385" s="41"/>
      <c r="LJO385" s="41"/>
      <c r="LJP385" s="41"/>
      <c r="LJQ385" s="41"/>
      <c r="LJR385" s="41"/>
      <c r="LJS385" s="41"/>
      <c r="LJT385" s="41"/>
      <c r="LJU385" s="41"/>
      <c r="LJV385" s="41"/>
      <c r="LJW385" s="41"/>
      <c r="LJX385" s="41"/>
      <c r="LJY385" s="41"/>
      <c r="LJZ385" s="41"/>
      <c r="LKA385" s="41"/>
      <c r="LKB385" s="41"/>
      <c r="LKC385" s="41"/>
      <c r="LKD385" s="41"/>
      <c r="LKE385" s="41"/>
      <c r="LKF385" s="41"/>
      <c r="LKG385" s="41"/>
      <c r="LKH385" s="41"/>
      <c r="LKI385" s="41"/>
      <c r="LKJ385" s="41"/>
      <c r="LKK385" s="41"/>
      <c r="LKL385" s="41"/>
      <c r="LKM385" s="41"/>
      <c r="LKN385" s="41"/>
      <c r="LKO385" s="41"/>
      <c r="LKP385" s="41"/>
      <c r="LKQ385" s="41"/>
      <c r="LKR385" s="41"/>
      <c r="LKS385" s="41"/>
      <c r="LKT385" s="41"/>
      <c r="LKU385" s="41"/>
      <c r="LKV385" s="41"/>
      <c r="LKW385" s="41"/>
      <c r="LKX385" s="41"/>
      <c r="LKY385" s="41"/>
      <c r="LKZ385" s="41"/>
      <c r="LLA385" s="41"/>
      <c r="LLB385" s="41"/>
      <c r="LLC385" s="41"/>
      <c r="LLD385" s="41"/>
      <c r="LLE385" s="41"/>
      <c r="LLF385" s="41"/>
      <c r="LLG385" s="41"/>
      <c r="LLH385" s="41"/>
      <c r="LLI385" s="41"/>
      <c r="LLJ385" s="41"/>
      <c r="LLK385" s="41"/>
      <c r="LLL385" s="41"/>
      <c r="LLM385" s="41"/>
      <c r="LLN385" s="41"/>
      <c r="LLO385" s="41"/>
      <c r="LLP385" s="41"/>
      <c r="LLQ385" s="41"/>
      <c r="LLR385" s="41"/>
      <c r="LLS385" s="41"/>
      <c r="LLT385" s="41"/>
      <c r="LLU385" s="41"/>
      <c r="LLV385" s="41"/>
      <c r="LLW385" s="41"/>
      <c r="LLX385" s="41"/>
      <c r="LLY385" s="41"/>
      <c r="LLZ385" s="41"/>
      <c r="LMA385" s="41"/>
      <c r="LMB385" s="41"/>
      <c r="LMC385" s="41"/>
      <c r="LMD385" s="41"/>
      <c r="LME385" s="41"/>
      <c r="LMF385" s="41"/>
      <c r="LMG385" s="41"/>
      <c r="LMH385" s="41"/>
      <c r="LMI385" s="41"/>
      <c r="LMJ385" s="41"/>
      <c r="LMK385" s="41"/>
      <c r="LML385" s="41"/>
      <c r="LMM385" s="41"/>
      <c r="LMN385" s="41"/>
      <c r="LMO385" s="41"/>
      <c r="LMP385" s="41"/>
      <c r="LMQ385" s="41"/>
      <c r="LMR385" s="41"/>
      <c r="LMS385" s="41"/>
      <c r="LMT385" s="41"/>
      <c r="LMU385" s="41"/>
      <c r="LMV385" s="41"/>
      <c r="LMW385" s="41"/>
      <c r="LMX385" s="41"/>
      <c r="LMY385" s="41"/>
      <c r="LMZ385" s="41"/>
      <c r="LNA385" s="41"/>
      <c r="LNB385" s="41"/>
      <c r="LNC385" s="41"/>
      <c r="LND385" s="41"/>
      <c r="LNE385" s="41"/>
      <c r="LNF385" s="41"/>
      <c r="LNG385" s="41"/>
      <c r="LNH385" s="41"/>
      <c r="LNI385" s="41"/>
      <c r="LNJ385" s="41"/>
      <c r="LNK385" s="41"/>
      <c r="LNL385" s="41"/>
      <c r="LNM385" s="41"/>
      <c r="LNN385" s="41"/>
      <c r="LNO385" s="41"/>
      <c r="LNP385" s="41"/>
      <c r="LNQ385" s="41"/>
      <c r="LNR385" s="41"/>
      <c r="LNS385" s="41"/>
      <c r="LNT385" s="41"/>
      <c r="LNU385" s="41"/>
      <c r="LNV385" s="41"/>
      <c r="LNW385" s="41"/>
      <c r="LNX385" s="41"/>
      <c r="LNY385" s="41"/>
      <c r="LNZ385" s="41"/>
      <c r="LOA385" s="41"/>
      <c r="LOB385" s="41"/>
      <c r="LOC385" s="41"/>
      <c r="LOD385" s="41"/>
      <c r="LOE385" s="41"/>
      <c r="LOF385" s="41"/>
      <c r="LOG385" s="41"/>
      <c r="LOH385" s="41"/>
      <c r="LOI385" s="41"/>
      <c r="LOJ385" s="41"/>
      <c r="LOK385" s="41"/>
      <c r="LOL385" s="41"/>
      <c r="LOM385" s="41"/>
      <c r="LON385" s="41"/>
      <c r="LOO385" s="41"/>
      <c r="LOP385" s="41"/>
      <c r="LOQ385" s="41"/>
      <c r="LOR385" s="41"/>
      <c r="LOS385" s="41"/>
      <c r="LOT385" s="41"/>
      <c r="LOU385" s="41"/>
      <c r="LOV385" s="41"/>
      <c r="LOW385" s="41"/>
      <c r="LOX385" s="41"/>
      <c r="LOY385" s="41"/>
      <c r="LOZ385" s="41"/>
      <c r="LPA385" s="41"/>
      <c r="LPB385" s="41"/>
      <c r="LPC385" s="41"/>
      <c r="LPD385" s="41"/>
      <c r="LPE385" s="41"/>
      <c r="LPF385" s="41"/>
      <c r="LPG385" s="41"/>
      <c r="LPH385" s="41"/>
      <c r="LPI385" s="41"/>
      <c r="LPJ385" s="41"/>
      <c r="LPK385" s="41"/>
      <c r="LPL385" s="41"/>
      <c r="LPM385" s="41"/>
      <c r="LPN385" s="41"/>
      <c r="LPO385" s="41"/>
      <c r="LPP385" s="41"/>
      <c r="LPQ385" s="41"/>
      <c r="LPR385" s="41"/>
      <c r="LPS385" s="41"/>
      <c r="LPT385" s="41"/>
      <c r="LPU385" s="41"/>
      <c r="LPV385" s="41"/>
      <c r="LPW385" s="41"/>
      <c r="LPX385" s="41"/>
      <c r="LPY385" s="41"/>
      <c r="LPZ385" s="41"/>
      <c r="LQA385" s="41"/>
      <c r="LQB385" s="41"/>
      <c r="LQC385" s="41"/>
      <c r="LQD385" s="41"/>
      <c r="LQE385" s="41"/>
      <c r="LQF385" s="41"/>
      <c r="LQG385" s="41"/>
      <c r="LQH385" s="41"/>
      <c r="LQI385" s="41"/>
      <c r="LQJ385" s="41"/>
      <c r="LQK385" s="41"/>
      <c r="LQL385" s="41"/>
      <c r="LQM385" s="41"/>
      <c r="LQN385" s="41"/>
      <c r="LQO385" s="41"/>
      <c r="LQP385" s="41"/>
      <c r="LQQ385" s="41"/>
      <c r="LQR385" s="41"/>
      <c r="LQS385" s="41"/>
      <c r="LQT385" s="41"/>
      <c r="LQU385" s="41"/>
      <c r="LQV385" s="41"/>
      <c r="LQW385" s="41"/>
      <c r="LQX385" s="41"/>
      <c r="LQY385" s="41"/>
      <c r="LQZ385" s="41"/>
      <c r="LRA385" s="41"/>
      <c r="LRB385" s="41"/>
      <c r="LRC385" s="41"/>
      <c r="LRD385" s="41"/>
      <c r="LRE385" s="41"/>
      <c r="LRF385" s="41"/>
      <c r="LRG385" s="41"/>
      <c r="LRH385" s="41"/>
      <c r="LRI385" s="41"/>
      <c r="LRJ385" s="41"/>
      <c r="LRK385" s="41"/>
      <c r="LRL385" s="41"/>
      <c r="LRM385" s="41"/>
      <c r="LRN385" s="41"/>
      <c r="LRO385" s="41"/>
      <c r="LRP385" s="41"/>
      <c r="LRQ385" s="41"/>
      <c r="LRR385" s="41"/>
      <c r="LRS385" s="41"/>
      <c r="LRT385" s="41"/>
      <c r="LRU385" s="41"/>
      <c r="LRV385" s="41"/>
      <c r="LRW385" s="41"/>
      <c r="LRX385" s="41"/>
      <c r="LRY385" s="41"/>
      <c r="LRZ385" s="41"/>
      <c r="LSA385" s="41"/>
      <c r="LSB385" s="41"/>
      <c r="LSC385" s="41"/>
      <c r="LSD385" s="41"/>
      <c r="LSE385" s="41"/>
      <c r="LSF385" s="41"/>
      <c r="LSG385" s="41"/>
      <c r="LSH385" s="41"/>
      <c r="LSI385" s="41"/>
      <c r="LSJ385" s="41"/>
      <c r="LSK385" s="41"/>
      <c r="LSL385" s="41"/>
      <c r="LSM385" s="41"/>
      <c r="LSN385" s="41"/>
      <c r="LSO385" s="41"/>
      <c r="LSP385" s="41"/>
      <c r="LSQ385" s="41"/>
      <c r="LSR385" s="41"/>
      <c r="LSS385" s="41"/>
      <c r="LST385" s="41"/>
      <c r="LSU385" s="41"/>
      <c r="LSV385" s="41"/>
      <c r="LSW385" s="41"/>
      <c r="LSX385" s="41"/>
      <c r="LSY385" s="41"/>
      <c r="LSZ385" s="41"/>
      <c r="LTA385" s="41"/>
      <c r="LTB385" s="41"/>
      <c r="LTC385" s="41"/>
      <c r="LTD385" s="41"/>
      <c r="LTE385" s="41"/>
      <c r="LTF385" s="41"/>
      <c r="LTG385" s="41"/>
      <c r="LTH385" s="41"/>
      <c r="LTI385" s="41"/>
      <c r="LTJ385" s="41"/>
      <c r="LTK385" s="41"/>
      <c r="LTL385" s="41"/>
      <c r="LTM385" s="41"/>
      <c r="LTN385" s="41"/>
      <c r="LTO385" s="41"/>
      <c r="LTP385" s="41"/>
      <c r="LTQ385" s="41"/>
      <c r="LTR385" s="41"/>
      <c r="LTS385" s="41"/>
      <c r="LTT385" s="41"/>
      <c r="LTU385" s="41"/>
      <c r="LTV385" s="41"/>
      <c r="LTW385" s="41"/>
      <c r="LTX385" s="41"/>
      <c r="LTY385" s="41"/>
      <c r="LTZ385" s="41"/>
      <c r="LUA385" s="41"/>
      <c r="LUB385" s="41"/>
      <c r="LUC385" s="41"/>
      <c r="LUD385" s="41"/>
      <c r="LUE385" s="41"/>
      <c r="LUF385" s="41"/>
      <c r="LUG385" s="41"/>
      <c r="LUH385" s="41"/>
      <c r="LUI385" s="41"/>
      <c r="LUJ385" s="41"/>
      <c r="LUK385" s="41"/>
      <c r="LUL385" s="41"/>
      <c r="LUM385" s="41"/>
      <c r="LUN385" s="41"/>
      <c r="LUO385" s="41"/>
      <c r="LUP385" s="41"/>
      <c r="LUQ385" s="41"/>
      <c r="LUR385" s="41"/>
      <c r="LUS385" s="41"/>
      <c r="LUT385" s="41"/>
      <c r="LUU385" s="41"/>
      <c r="LUV385" s="41"/>
      <c r="LUW385" s="41"/>
      <c r="LUX385" s="41"/>
      <c r="LUY385" s="41"/>
      <c r="LUZ385" s="41"/>
      <c r="LVA385" s="41"/>
      <c r="LVB385" s="41"/>
      <c r="LVC385" s="41"/>
      <c r="LVD385" s="41"/>
      <c r="LVE385" s="41"/>
      <c r="LVF385" s="41"/>
      <c r="LVG385" s="41"/>
      <c r="LVH385" s="41"/>
      <c r="LVI385" s="41"/>
      <c r="LVJ385" s="41"/>
      <c r="LVK385" s="41"/>
      <c r="LVL385" s="41"/>
      <c r="LVM385" s="41"/>
      <c r="LVN385" s="41"/>
      <c r="LVO385" s="41"/>
      <c r="LVP385" s="41"/>
      <c r="LVQ385" s="41"/>
      <c r="LVR385" s="41"/>
      <c r="LVS385" s="41"/>
      <c r="LVT385" s="41"/>
      <c r="LVU385" s="41"/>
      <c r="LVV385" s="41"/>
      <c r="LVW385" s="41"/>
      <c r="LVX385" s="41"/>
      <c r="LVY385" s="41"/>
      <c r="LVZ385" s="41"/>
      <c r="LWA385" s="41"/>
      <c r="LWB385" s="41"/>
      <c r="LWC385" s="41"/>
      <c r="LWD385" s="41"/>
      <c r="LWE385" s="41"/>
      <c r="LWF385" s="41"/>
      <c r="LWG385" s="41"/>
      <c r="LWH385" s="41"/>
      <c r="LWI385" s="41"/>
      <c r="LWJ385" s="41"/>
      <c r="LWK385" s="41"/>
      <c r="LWL385" s="41"/>
      <c r="LWM385" s="41"/>
      <c r="LWN385" s="41"/>
      <c r="LWO385" s="41"/>
      <c r="LWP385" s="41"/>
      <c r="LWQ385" s="41"/>
      <c r="LWR385" s="41"/>
      <c r="LWS385" s="41"/>
      <c r="LWT385" s="41"/>
      <c r="LWU385" s="41"/>
      <c r="LWV385" s="41"/>
      <c r="LWW385" s="41"/>
      <c r="LWX385" s="41"/>
      <c r="LWY385" s="41"/>
      <c r="LWZ385" s="41"/>
      <c r="LXA385" s="41"/>
      <c r="LXB385" s="41"/>
      <c r="LXC385" s="41"/>
      <c r="LXD385" s="41"/>
      <c r="LXE385" s="41"/>
      <c r="LXF385" s="41"/>
      <c r="LXG385" s="41"/>
      <c r="LXH385" s="41"/>
      <c r="LXI385" s="41"/>
      <c r="LXJ385" s="41"/>
      <c r="LXK385" s="41"/>
      <c r="LXL385" s="41"/>
      <c r="LXM385" s="41"/>
      <c r="LXN385" s="41"/>
      <c r="LXO385" s="41"/>
      <c r="LXP385" s="41"/>
      <c r="LXQ385" s="41"/>
      <c r="LXR385" s="41"/>
      <c r="LXS385" s="41"/>
      <c r="LXT385" s="41"/>
      <c r="LXU385" s="41"/>
      <c r="LXV385" s="41"/>
      <c r="LXW385" s="41"/>
      <c r="LXX385" s="41"/>
      <c r="LXY385" s="41"/>
      <c r="LXZ385" s="41"/>
      <c r="LYA385" s="41"/>
      <c r="LYB385" s="41"/>
      <c r="LYC385" s="41"/>
      <c r="LYD385" s="41"/>
      <c r="LYE385" s="41"/>
      <c r="LYF385" s="41"/>
      <c r="LYG385" s="41"/>
      <c r="LYH385" s="41"/>
      <c r="LYI385" s="41"/>
      <c r="LYJ385" s="41"/>
      <c r="LYK385" s="41"/>
      <c r="LYL385" s="41"/>
      <c r="LYM385" s="41"/>
      <c r="LYN385" s="41"/>
      <c r="LYO385" s="41"/>
      <c r="LYP385" s="41"/>
      <c r="LYQ385" s="41"/>
      <c r="LYR385" s="41"/>
      <c r="LYS385" s="41"/>
      <c r="LYT385" s="41"/>
      <c r="LYU385" s="41"/>
      <c r="LYV385" s="41"/>
      <c r="LYW385" s="41"/>
      <c r="LYX385" s="41"/>
      <c r="LYY385" s="41"/>
      <c r="LYZ385" s="41"/>
      <c r="LZA385" s="41"/>
      <c r="LZB385" s="41"/>
      <c r="LZC385" s="41"/>
      <c r="LZD385" s="41"/>
      <c r="LZE385" s="41"/>
      <c r="LZF385" s="41"/>
      <c r="LZG385" s="41"/>
      <c r="LZH385" s="41"/>
      <c r="LZI385" s="41"/>
      <c r="LZJ385" s="41"/>
      <c r="LZK385" s="41"/>
      <c r="LZL385" s="41"/>
      <c r="LZM385" s="41"/>
      <c r="LZN385" s="41"/>
      <c r="LZO385" s="41"/>
      <c r="LZP385" s="41"/>
      <c r="LZQ385" s="41"/>
      <c r="LZR385" s="41"/>
      <c r="LZS385" s="41"/>
      <c r="LZT385" s="41"/>
      <c r="LZU385" s="41"/>
      <c r="LZV385" s="41"/>
      <c r="LZW385" s="41"/>
      <c r="LZX385" s="41"/>
      <c r="LZY385" s="41"/>
      <c r="LZZ385" s="41"/>
      <c r="MAA385" s="41"/>
      <c r="MAB385" s="41"/>
      <c r="MAC385" s="41"/>
      <c r="MAD385" s="41"/>
      <c r="MAE385" s="41"/>
      <c r="MAF385" s="41"/>
      <c r="MAG385" s="41"/>
      <c r="MAH385" s="41"/>
      <c r="MAI385" s="41"/>
      <c r="MAJ385" s="41"/>
      <c r="MAK385" s="41"/>
      <c r="MAL385" s="41"/>
      <c r="MAM385" s="41"/>
      <c r="MAN385" s="41"/>
      <c r="MAO385" s="41"/>
      <c r="MAP385" s="41"/>
      <c r="MAQ385" s="41"/>
      <c r="MAR385" s="41"/>
      <c r="MAS385" s="41"/>
      <c r="MAT385" s="41"/>
      <c r="MAU385" s="41"/>
      <c r="MAV385" s="41"/>
      <c r="MAW385" s="41"/>
      <c r="MAX385" s="41"/>
      <c r="MAY385" s="41"/>
      <c r="MAZ385" s="41"/>
      <c r="MBA385" s="41"/>
      <c r="MBB385" s="41"/>
      <c r="MBC385" s="41"/>
      <c r="MBD385" s="41"/>
      <c r="MBE385" s="41"/>
      <c r="MBF385" s="41"/>
      <c r="MBG385" s="41"/>
      <c r="MBH385" s="41"/>
      <c r="MBI385" s="41"/>
      <c r="MBJ385" s="41"/>
      <c r="MBK385" s="41"/>
      <c r="MBL385" s="41"/>
      <c r="MBM385" s="41"/>
      <c r="MBN385" s="41"/>
      <c r="MBO385" s="41"/>
      <c r="MBP385" s="41"/>
      <c r="MBQ385" s="41"/>
      <c r="MBR385" s="41"/>
      <c r="MBS385" s="41"/>
      <c r="MBT385" s="41"/>
      <c r="MBU385" s="41"/>
      <c r="MBV385" s="41"/>
      <c r="MBW385" s="41"/>
      <c r="MBX385" s="41"/>
      <c r="MBY385" s="41"/>
      <c r="MBZ385" s="41"/>
      <c r="MCA385" s="41"/>
      <c r="MCB385" s="41"/>
      <c r="MCC385" s="41"/>
      <c r="MCD385" s="41"/>
      <c r="MCE385" s="41"/>
      <c r="MCF385" s="41"/>
      <c r="MCG385" s="41"/>
      <c r="MCH385" s="41"/>
      <c r="MCI385" s="41"/>
      <c r="MCJ385" s="41"/>
      <c r="MCK385" s="41"/>
      <c r="MCL385" s="41"/>
      <c r="MCM385" s="41"/>
      <c r="MCN385" s="41"/>
      <c r="MCO385" s="41"/>
      <c r="MCP385" s="41"/>
      <c r="MCQ385" s="41"/>
      <c r="MCR385" s="41"/>
      <c r="MCS385" s="41"/>
      <c r="MCT385" s="41"/>
      <c r="MCU385" s="41"/>
      <c r="MCV385" s="41"/>
      <c r="MCW385" s="41"/>
      <c r="MCX385" s="41"/>
      <c r="MCY385" s="41"/>
      <c r="MCZ385" s="41"/>
      <c r="MDA385" s="41"/>
      <c r="MDB385" s="41"/>
      <c r="MDC385" s="41"/>
      <c r="MDD385" s="41"/>
      <c r="MDE385" s="41"/>
      <c r="MDF385" s="41"/>
      <c r="MDG385" s="41"/>
      <c r="MDH385" s="41"/>
      <c r="MDI385" s="41"/>
      <c r="MDJ385" s="41"/>
      <c r="MDK385" s="41"/>
      <c r="MDL385" s="41"/>
      <c r="MDM385" s="41"/>
      <c r="MDN385" s="41"/>
      <c r="MDO385" s="41"/>
      <c r="MDP385" s="41"/>
      <c r="MDQ385" s="41"/>
      <c r="MDR385" s="41"/>
      <c r="MDS385" s="41"/>
      <c r="MDT385" s="41"/>
      <c r="MDU385" s="41"/>
      <c r="MDV385" s="41"/>
      <c r="MDW385" s="41"/>
      <c r="MDX385" s="41"/>
      <c r="MDY385" s="41"/>
      <c r="MDZ385" s="41"/>
      <c r="MEA385" s="41"/>
      <c r="MEB385" s="41"/>
      <c r="MEC385" s="41"/>
      <c r="MED385" s="41"/>
      <c r="MEE385" s="41"/>
      <c r="MEF385" s="41"/>
      <c r="MEG385" s="41"/>
      <c r="MEH385" s="41"/>
      <c r="MEI385" s="41"/>
      <c r="MEJ385" s="41"/>
      <c r="MEK385" s="41"/>
      <c r="MEL385" s="41"/>
      <c r="MEM385" s="41"/>
      <c r="MEN385" s="41"/>
      <c r="MEO385" s="41"/>
      <c r="MEP385" s="41"/>
      <c r="MEQ385" s="41"/>
      <c r="MER385" s="41"/>
      <c r="MES385" s="41"/>
      <c r="MET385" s="41"/>
      <c r="MEU385" s="41"/>
      <c r="MEV385" s="41"/>
      <c r="MEW385" s="41"/>
      <c r="MEX385" s="41"/>
      <c r="MEY385" s="41"/>
      <c r="MEZ385" s="41"/>
      <c r="MFA385" s="41"/>
      <c r="MFB385" s="41"/>
      <c r="MFC385" s="41"/>
      <c r="MFD385" s="41"/>
      <c r="MFE385" s="41"/>
      <c r="MFF385" s="41"/>
      <c r="MFG385" s="41"/>
      <c r="MFH385" s="41"/>
      <c r="MFI385" s="41"/>
      <c r="MFJ385" s="41"/>
      <c r="MFK385" s="41"/>
      <c r="MFL385" s="41"/>
      <c r="MFM385" s="41"/>
      <c r="MFN385" s="41"/>
      <c r="MFO385" s="41"/>
      <c r="MFP385" s="41"/>
      <c r="MFQ385" s="41"/>
      <c r="MFR385" s="41"/>
      <c r="MFS385" s="41"/>
      <c r="MFT385" s="41"/>
      <c r="MFU385" s="41"/>
      <c r="MFV385" s="41"/>
      <c r="MFW385" s="41"/>
      <c r="MFX385" s="41"/>
      <c r="MFY385" s="41"/>
      <c r="MFZ385" s="41"/>
      <c r="MGA385" s="41"/>
      <c r="MGB385" s="41"/>
      <c r="MGC385" s="41"/>
      <c r="MGD385" s="41"/>
      <c r="MGE385" s="41"/>
      <c r="MGF385" s="41"/>
      <c r="MGG385" s="41"/>
      <c r="MGH385" s="41"/>
      <c r="MGI385" s="41"/>
      <c r="MGJ385" s="41"/>
      <c r="MGK385" s="41"/>
      <c r="MGL385" s="41"/>
      <c r="MGM385" s="41"/>
      <c r="MGN385" s="41"/>
      <c r="MGO385" s="41"/>
      <c r="MGP385" s="41"/>
      <c r="MGQ385" s="41"/>
      <c r="MGR385" s="41"/>
      <c r="MGS385" s="41"/>
      <c r="MGT385" s="41"/>
      <c r="MGU385" s="41"/>
      <c r="MGV385" s="41"/>
      <c r="MGW385" s="41"/>
      <c r="MGX385" s="41"/>
      <c r="MGY385" s="41"/>
      <c r="MGZ385" s="41"/>
      <c r="MHA385" s="41"/>
      <c r="MHB385" s="41"/>
      <c r="MHC385" s="41"/>
      <c r="MHD385" s="41"/>
      <c r="MHE385" s="41"/>
      <c r="MHF385" s="41"/>
      <c r="MHG385" s="41"/>
      <c r="MHH385" s="41"/>
      <c r="MHI385" s="41"/>
      <c r="MHJ385" s="41"/>
      <c r="MHK385" s="41"/>
      <c r="MHL385" s="41"/>
      <c r="MHM385" s="41"/>
      <c r="MHN385" s="41"/>
      <c r="MHO385" s="41"/>
      <c r="MHP385" s="41"/>
      <c r="MHQ385" s="41"/>
      <c r="MHR385" s="41"/>
      <c r="MHS385" s="41"/>
      <c r="MHT385" s="41"/>
      <c r="MHU385" s="41"/>
      <c r="MHV385" s="41"/>
      <c r="MHW385" s="41"/>
      <c r="MHX385" s="41"/>
      <c r="MHY385" s="41"/>
      <c r="MHZ385" s="41"/>
      <c r="MIA385" s="41"/>
      <c r="MIB385" s="41"/>
      <c r="MIC385" s="41"/>
      <c r="MID385" s="41"/>
      <c r="MIE385" s="41"/>
      <c r="MIF385" s="41"/>
      <c r="MIG385" s="41"/>
      <c r="MIH385" s="41"/>
      <c r="MII385" s="41"/>
      <c r="MIJ385" s="41"/>
      <c r="MIK385" s="41"/>
      <c r="MIL385" s="41"/>
      <c r="MIM385" s="41"/>
      <c r="MIN385" s="41"/>
      <c r="MIO385" s="41"/>
      <c r="MIP385" s="41"/>
      <c r="MIQ385" s="41"/>
      <c r="MIR385" s="41"/>
      <c r="MIS385" s="41"/>
      <c r="MIT385" s="41"/>
      <c r="MIU385" s="41"/>
      <c r="MIV385" s="41"/>
      <c r="MIW385" s="41"/>
      <c r="MIX385" s="41"/>
      <c r="MIY385" s="41"/>
      <c r="MIZ385" s="41"/>
      <c r="MJA385" s="41"/>
      <c r="MJB385" s="41"/>
      <c r="MJC385" s="41"/>
      <c r="MJD385" s="41"/>
      <c r="MJE385" s="41"/>
      <c r="MJF385" s="41"/>
      <c r="MJG385" s="41"/>
      <c r="MJH385" s="41"/>
      <c r="MJI385" s="41"/>
      <c r="MJJ385" s="41"/>
      <c r="MJK385" s="41"/>
      <c r="MJL385" s="41"/>
      <c r="MJM385" s="41"/>
      <c r="MJN385" s="41"/>
      <c r="MJO385" s="41"/>
      <c r="MJP385" s="41"/>
      <c r="MJQ385" s="41"/>
      <c r="MJR385" s="41"/>
      <c r="MJS385" s="41"/>
      <c r="MJT385" s="41"/>
      <c r="MJU385" s="41"/>
      <c r="MJV385" s="41"/>
      <c r="MJW385" s="41"/>
      <c r="MJX385" s="41"/>
      <c r="MJY385" s="41"/>
      <c r="MJZ385" s="41"/>
      <c r="MKA385" s="41"/>
      <c r="MKB385" s="41"/>
      <c r="MKC385" s="41"/>
      <c r="MKD385" s="41"/>
      <c r="MKE385" s="41"/>
      <c r="MKF385" s="41"/>
      <c r="MKG385" s="41"/>
      <c r="MKH385" s="41"/>
      <c r="MKI385" s="41"/>
      <c r="MKJ385" s="41"/>
      <c r="MKK385" s="41"/>
      <c r="MKL385" s="41"/>
      <c r="MKM385" s="41"/>
      <c r="MKN385" s="41"/>
      <c r="MKO385" s="41"/>
      <c r="MKP385" s="41"/>
      <c r="MKQ385" s="41"/>
      <c r="MKR385" s="41"/>
      <c r="MKS385" s="41"/>
      <c r="MKT385" s="41"/>
      <c r="MKU385" s="41"/>
      <c r="MKV385" s="41"/>
      <c r="MKW385" s="41"/>
      <c r="MKX385" s="41"/>
      <c r="MKY385" s="41"/>
      <c r="MKZ385" s="41"/>
      <c r="MLA385" s="41"/>
      <c r="MLB385" s="41"/>
      <c r="MLC385" s="41"/>
      <c r="MLD385" s="41"/>
      <c r="MLE385" s="41"/>
      <c r="MLF385" s="41"/>
      <c r="MLG385" s="41"/>
      <c r="MLH385" s="41"/>
      <c r="MLI385" s="41"/>
      <c r="MLJ385" s="41"/>
      <c r="MLK385" s="41"/>
      <c r="MLL385" s="41"/>
      <c r="MLM385" s="41"/>
      <c r="MLN385" s="41"/>
      <c r="MLO385" s="41"/>
      <c r="MLP385" s="41"/>
      <c r="MLQ385" s="41"/>
      <c r="MLR385" s="41"/>
      <c r="MLS385" s="41"/>
      <c r="MLT385" s="41"/>
      <c r="MLU385" s="41"/>
      <c r="MLV385" s="41"/>
      <c r="MLW385" s="41"/>
      <c r="MLX385" s="41"/>
      <c r="MLY385" s="41"/>
      <c r="MLZ385" s="41"/>
      <c r="MMA385" s="41"/>
      <c r="MMB385" s="41"/>
      <c r="MMC385" s="41"/>
      <c r="MMD385" s="41"/>
      <c r="MME385" s="41"/>
      <c r="MMF385" s="41"/>
      <c r="MMG385" s="41"/>
      <c r="MMH385" s="41"/>
      <c r="MMI385" s="41"/>
      <c r="MMJ385" s="41"/>
      <c r="MMK385" s="41"/>
      <c r="MML385" s="41"/>
      <c r="MMM385" s="41"/>
      <c r="MMN385" s="41"/>
      <c r="MMO385" s="41"/>
      <c r="MMP385" s="41"/>
      <c r="MMQ385" s="41"/>
      <c r="MMR385" s="41"/>
      <c r="MMS385" s="41"/>
      <c r="MMT385" s="41"/>
      <c r="MMU385" s="41"/>
      <c r="MMV385" s="41"/>
      <c r="MMW385" s="41"/>
      <c r="MMX385" s="41"/>
      <c r="MMY385" s="41"/>
      <c r="MMZ385" s="41"/>
      <c r="MNA385" s="41"/>
      <c r="MNB385" s="41"/>
      <c r="MNC385" s="41"/>
      <c r="MND385" s="41"/>
      <c r="MNE385" s="41"/>
      <c r="MNF385" s="41"/>
      <c r="MNG385" s="41"/>
      <c r="MNH385" s="41"/>
      <c r="MNI385" s="41"/>
      <c r="MNJ385" s="41"/>
      <c r="MNK385" s="41"/>
      <c r="MNL385" s="41"/>
      <c r="MNM385" s="41"/>
      <c r="MNN385" s="41"/>
      <c r="MNO385" s="41"/>
      <c r="MNP385" s="41"/>
      <c r="MNQ385" s="41"/>
      <c r="MNR385" s="41"/>
      <c r="MNS385" s="41"/>
      <c r="MNT385" s="41"/>
      <c r="MNU385" s="41"/>
      <c r="MNV385" s="41"/>
      <c r="MNW385" s="41"/>
      <c r="MNX385" s="41"/>
      <c r="MNY385" s="41"/>
      <c r="MNZ385" s="41"/>
      <c r="MOA385" s="41"/>
      <c r="MOB385" s="41"/>
      <c r="MOC385" s="41"/>
      <c r="MOD385" s="41"/>
      <c r="MOE385" s="41"/>
      <c r="MOF385" s="41"/>
      <c r="MOG385" s="41"/>
      <c r="MOH385" s="41"/>
      <c r="MOI385" s="41"/>
      <c r="MOJ385" s="41"/>
      <c r="MOK385" s="41"/>
      <c r="MOL385" s="41"/>
      <c r="MOM385" s="41"/>
      <c r="MON385" s="41"/>
      <c r="MOO385" s="41"/>
      <c r="MOP385" s="41"/>
      <c r="MOQ385" s="41"/>
      <c r="MOR385" s="41"/>
      <c r="MOS385" s="41"/>
      <c r="MOT385" s="41"/>
      <c r="MOU385" s="41"/>
      <c r="MOV385" s="41"/>
      <c r="MOW385" s="41"/>
      <c r="MOX385" s="41"/>
      <c r="MOY385" s="41"/>
      <c r="MOZ385" s="41"/>
      <c r="MPA385" s="41"/>
      <c r="MPB385" s="41"/>
      <c r="MPC385" s="41"/>
      <c r="MPD385" s="41"/>
      <c r="MPE385" s="41"/>
      <c r="MPF385" s="41"/>
      <c r="MPG385" s="41"/>
      <c r="MPH385" s="41"/>
      <c r="MPI385" s="41"/>
      <c r="MPJ385" s="41"/>
      <c r="MPK385" s="41"/>
      <c r="MPL385" s="41"/>
      <c r="MPM385" s="41"/>
      <c r="MPN385" s="41"/>
      <c r="MPO385" s="41"/>
      <c r="MPP385" s="41"/>
      <c r="MPQ385" s="41"/>
      <c r="MPR385" s="41"/>
      <c r="MPS385" s="41"/>
      <c r="MPT385" s="41"/>
      <c r="MPU385" s="41"/>
      <c r="MPV385" s="41"/>
      <c r="MPW385" s="41"/>
      <c r="MPX385" s="41"/>
      <c r="MPY385" s="41"/>
      <c r="MPZ385" s="41"/>
      <c r="MQA385" s="41"/>
      <c r="MQB385" s="41"/>
      <c r="MQC385" s="41"/>
      <c r="MQD385" s="41"/>
      <c r="MQE385" s="41"/>
      <c r="MQF385" s="41"/>
      <c r="MQG385" s="41"/>
      <c r="MQH385" s="41"/>
      <c r="MQI385" s="41"/>
      <c r="MQJ385" s="41"/>
      <c r="MQK385" s="41"/>
      <c r="MQL385" s="41"/>
      <c r="MQM385" s="41"/>
      <c r="MQN385" s="41"/>
      <c r="MQO385" s="41"/>
      <c r="MQP385" s="41"/>
      <c r="MQQ385" s="41"/>
      <c r="MQR385" s="41"/>
      <c r="MQS385" s="41"/>
      <c r="MQT385" s="41"/>
      <c r="MQU385" s="41"/>
      <c r="MQV385" s="41"/>
      <c r="MQW385" s="41"/>
      <c r="MQX385" s="41"/>
      <c r="MQY385" s="41"/>
      <c r="MQZ385" s="41"/>
      <c r="MRA385" s="41"/>
      <c r="MRB385" s="41"/>
      <c r="MRC385" s="41"/>
      <c r="MRD385" s="41"/>
      <c r="MRE385" s="41"/>
      <c r="MRF385" s="41"/>
      <c r="MRG385" s="41"/>
      <c r="MRH385" s="41"/>
      <c r="MRI385" s="41"/>
      <c r="MRJ385" s="41"/>
      <c r="MRK385" s="41"/>
      <c r="MRL385" s="41"/>
      <c r="MRM385" s="41"/>
      <c r="MRN385" s="41"/>
      <c r="MRO385" s="41"/>
      <c r="MRP385" s="41"/>
      <c r="MRQ385" s="41"/>
      <c r="MRR385" s="41"/>
      <c r="MRS385" s="41"/>
      <c r="MRT385" s="41"/>
      <c r="MRU385" s="41"/>
      <c r="MRV385" s="41"/>
      <c r="MRW385" s="41"/>
      <c r="MRX385" s="41"/>
      <c r="MRY385" s="41"/>
      <c r="MRZ385" s="41"/>
      <c r="MSA385" s="41"/>
      <c r="MSB385" s="41"/>
      <c r="MSC385" s="41"/>
      <c r="MSD385" s="41"/>
      <c r="MSE385" s="41"/>
      <c r="MSF385" s="41"/>
      <c r="MSG385" s="41"/>
      <c r="MSH385" s="41"/>
      <c r="MSI385" s="41"/>
      <c r="MSJ385" s="41"/>
      <c r="MSK385" s="41"/>
      <c r="MSL385" s="41"/>
      <c r="MSM385" s="41"/>
      <c r="MSN385" s="41"/>
      <c r="MSO385" s="41"/>
      <c r="MSP385" s="41"/>
      <c r="MSQ385" s="41"/>
      <c r="MSR385" s="41"/>
      <c r="MSS385" s="41"/>
      <c r="MST385" s="41"/>
      <c r="MSU385" s="41"/>
      <c r="MSV385" s="41"/>
      <c r="MSW385" s="41"/>
      <c r="MSX385" s="41"/>
      <c r="MSY385" s="41"/>
      <c r="MSZ385" s="41"/>
      <c r="MTA385" s="41"/>
      <c r="MTB385" s="41"/>
      <c r="MTC385" s="41"/>
      <c r="MTD385" s="41"/>
      <c r="MTE385" s="41"/>
      <c r="MTF385" s="41"/>
      <c r="MTG385" s="41"/>
      <c r="MTH385" s="41"/>
      <c r="MTI385" s="41"/>
      <c r="MTJ385" s="41"/>
      <c r="MTK385" s="41"/>
      <c r="MTL385" s="41"/>
      <c r="MTM385" s="41"/>
      <c r="MTN385" s="41"/>
      <c r="MTO385" s="41"/>
      <c r="MTP385" s="41"/>
      <c r="MTQ385" s="41"/>
      <c r="MTR385" s="41"/>
      <c r="MTS385" s="41"/>
      <c r="MTT385" s="41"/>
      <c r="MTU385" s="41"/>
      <c r="MTV385" s="41"/>
      <c r="MTW385" s="41"/>
      <c r="MTX385" s="41"/>
      <c r="MTY385" s="41"/>
      <c r="MTZ385" s="41"/>
      <c r="MUA385" s="41"/>
      <c r="MUB385" s="41"/>
      <c r="MUC385" s="41"/>
      <c r="MUD385" s="41"/>
      <c r="MUE385" s="41"/>
      <c r="MUF385" s="41"/>
      <c r="MUG385" s="41"/>
      <c r="MUH385" s="41"/>
      <c r="MUI385" s="41"/>
      <c r="MUJ385" s="41"/>
      <c r="MUK385" s="41"/>
      <c r="MUL385" s="41"/>
      <c r="MUM385" s="41"/>
      <c r="MUN385" s="41"/>
      <c r="MUO385" s="41"/>
      <c r="MUP385" s="41"/>
      <c r="MUQ385" s="41"/>
      <c r="MUR385" s="41"/>
      <c r="MUS385" s="41"/>
      <c r="MUT385" s="41"/>
      <c r="MUU385" s="41"/>
      <c r="MUV385" s="41"/>
      <c r="MUW385" s="41"/>
      <c r="MUX385" s="41"/>
      <c r="MUY385" s="41"/>
      <c r="MUZ385" s="41"/>
      <c r="MVA385" s="41"/>
      <c r="MVB385" s="41"/>
      <c r="MVC385" s="41"/>
      <c r="MVD385" s="41"/>
      <c r="MVE385" s="41"/>
      <c r="MVF385" s="41"/>
      <c r="MVG385" s="41"/>
      <c r="MVH385" s="41"/>
      <c r="MVI385" s="41"/>
      <c r="MVJ385" s="41"/>
      <c r="MVK385" s="41"/>
      <c r="MVL385" s="41"/>
      <c r="MVM385" s="41"/>
      <c r="MVN385" s="41"/>
      <c r="MVO385" s="41"/>
      <c r="MVP385" s="41"/>
      <c r="MVQ385" s="41"/>
      <c r="MVR385" s="41"/>
      <c r="MVS385" s="41"/>
      <c r="MVT385" s="41"/>
      <c r="MVU385" s="41"/>
      <c r="MVV385" s="41"/>
      <c r="MVW385" s="41"/>
      <c r="MVX385" s="41"/>
      <c r="MVY385" s="41"/>
      <c r="MVZ385" s="41"/>
      <c r="MWA385" s="41"/>
      <c r="MWB385" s="41"/>
      <c r="MWC385" s="41"/>
      <c r="MWD385" s="41"/>
      <c r="MWE385" s="41"/>
      <c r="MWF385" s="41"/>
      <c r="MWG385" s="41"/>
      <c r="MWH385" s="41"/>
      <c r="MWI385" s="41"/>
      <c r="MWJ385" s="41"/>
      <c r="MWK385" s="41"/>
      <c r="MWL385" s="41"/>
      <c r="MWM385" s="41"/>
      <c r="MWN385" s="41"/>
      <c r="MWO385" s="41"/>
      <c r="MWP385" s="41"/>
      <c r="MWQ385" s="41"/>
      <c r="MWR385" s="41"/>
      <c r="MWS385" s="41"/>
      <c r="MWT385" s="41"/>
      <c r="MWU385" s="41"/>
      <c r="MWV385" s="41"/>
      <c r="MWW385" s="41"/>
      <c r="MWX385" s="41"/>
      <c r="MWY385" s="41"/>
      <c r="MWZ385" s="41"/>
      <c r="MXA385" s="41"/>
      <c r="MXB385" s="41"/>
      <c r="MXC385" s="41"/>
      <c r="MXD385" s="41"/>
      <c r="MXE385" s="41"/>
      <c r="MXF385" s="41"/>
      <c r="MXG385" s="41"/>
      <c r="MXH385" s="41"/>
      <c r="MXI385" s="41"/>
      <c r="MXJ385" s="41"/>
      <c r="MXK385" s="41"/>
      <c r="MXL385" s="41"/>
      <c r="MXM385" s="41"/>
      <c r="MXN385" s="41"/>
      <c r="MXO385" s="41"/>
      <c r="MXP385" s="41"/>
      <c r="MXQ385" s="41"/>
      <c r="MXR385" s="41"/>
      <c r="MXS385" s="41"/>
      <c r="MXT385" s="41"/>
      <c r="MXU385" s="41"/>
      <c r="MXV385" s="41"/>
      <c r="MXW385" s="41"/>
      <c r="MXX385" s="41"/>
      <c r="MXY385" s="41"/>
      <c r="MXZ385" s="41"/>
      <c r="MYA385" s="41"/>
      <c r="MYB385" s="41"/>
      <c r="MYC385" s="41"/>
      <c r="MYD385" s="41"/>
      <c r="MYE385" s="41"/>
      <c r="MYF385" s="41"/>
      <c r="MYG385" s="41"/>
      <c r="MYH385" s="41"/>
      <c r="MYI385" s="41"/>
      <c r="MYJ385" s="41"/>
      <c r="MYK385" s="41"/>
      <c r="MYL385" s="41"/>
      <c r="MYM385" s="41"/>
      <c r="MYN385" s="41"/>
      <c r="MYO385" s="41"/>
      <c r="MYP385" s="41"/>
      <c r="MYQ385" s="41"/>
      <c r="MYR385" s="41"/>
      <c r="MYS385" s="41"/>
      <c r="MYT385" s="41"/>
      <c r="MYU385" s="41"/>
      <c r="MYV385" s="41"/>
      <c r="MYW385" s="41"/>
      <c r="MYX385" s="41"/>
      <c r="MYY385" s="41"/>
      <c r="MYZ385" s="41"/>
      <c r="MZA385" s="41"/>
      <c r="MZB385" s="41"/>
      <c r="MZC385" s="41"/>
      <c r="MZD385" s="41"/>
      <c r="MZE385" s="41"/>
      <c r="MZF385" s="41"/>
      <c r="MZG385" s="41"/>
      <c r="MZH385" s="41"/>
      <c r="MZI385" s="41"/>
      <c r="MZJ385" s="41"/>
      <c r="MZK385" s="41"/>
      <c r="MZL385" s="41"/>
      <c r="MZM385" s="41"/>
      <c r="MZN385" s="41"/>
      <c r="MZO385" s="41"/>
      <c r="MZP385" s="41"/>
      <c r="MZQ385" s="41"/>
      <c r="MZR385" s="41"/>
      <c r="MZS385" s="41"/>
      <c r="MZT385" s="41"/>
      <c r="MZU385" s="41"/>
      <c r="MZV385" s="41"/>
      <c r="MZW385" s="41"/>
      <c r="MZX385" s="41"/>
      <c r="MZY385" s="41"/>
      <c r="MZZ385" s="41"/>
      <c r="NAA385" s="41"/>
      <c r="NAB385" s="41"/>
      <c r="NAC385" s="41"/>
      <c r="NAD385" s="41"/>
      <c r="NAE385" s="41"/>
      <c r="NAF385" s="41"/>
      <c r="NAG385" s="41"/>
      <c r="NAH385" s="41"/>
      <c r="NAI385" s="41"/>
      <c r="NAJ385" s="41"/>
      <c r="NAK385" s="41"/>
      <c r="NAL385" s="41"/>
      <c r="NAM385" s="41"/>
      <c r="NAN385" s="41"/>
      <c r="NAO385" s="41"/>
      <c r="NAP385" s="41"/>
      <c r="NAQ385" s="41"/>
      <c r="NAR385" s="41"/>
      <c r="NAS385" s="41"/>
      <c r="NAT385" s="41"/>
      <c r="NAU385" s="41"/>
      <c r="NAV385" s="41"/>
      <c r="NAW385" s="41"/>
      <c r="NAX385" s="41"/>
      <c r="NAY385" s="41"/>
      <c r="NAZ385" s="41"/>
      <c r="NBA385" s="41"/>
      <c r="NBB385" s="41"/>
      <c r="NBC385" s="41"/>
      <c r="NBD385" s="41"/>
      <c r="NBE385" s="41"/>
      <c r="NBF385" s="41"/>
      <c r="NBG385" s="41"/>
      <c r="NBH385" s="41"/>
      <c r="NBI385" s="41"/>
      <c r="NBJ385" s="41"/>
      <c r="NBK385" s="41"/>
      <c r="NBL385" s="41"/>
      <c r="NBM385" s="41"/>
      <c r="NBN385" s="41"/>
      <c r="NBO385" s="41"/>
      <c r="NBP385" s="41"/>
      <c r="NBQ385" s="41"/>
      <c r="NBR385" s="41"/>
      <c r="NBS385" s="41"/>
      <c r="NBT385" s="41"/>
      <c r="NBU385" s="41"/>
      <c r="NBV385" s="41"/>
      <c r="NBW385" s="41"/>
      <c r="NBX385" s="41"/>
      <c r="NBY385" s="41"/>
      <c r="NBZ385" s="41"/>
      <c r="NCA385" s="41"/>
      <c r="NCB385" s="41"/>
      <c r="NCC385" s="41"/>
      <c r="NCD385" s="41"/>
      <c r="NCE385" s="41"/>
      <c r="NCF385" s="41"/>
      <c r="NCG385" s="41"/>
      <c r="NCH385" s="41"/>
      <c r="NCI385" s="41"/>
      <c r="NCJ385" s="41"/>
      <c r="NCK385" s="41"/>
      <c r="NCL385" s="41"/>
      <c r="NCM385" s="41"/>
      <c r="NCN385" s="41"/>
      <c r="NCO385" s="41"/>
      <c r="NCP385" s="41"/>
      <c r="NCQ385" s="41"/>
      <c r="NCR385" s="41"/>
      <c r="NCS385" s="41"/>
      <c r="NCT385" s="41"/>
      <c r="NCU385" s="41"/>
      <c r="NCV385" s="41"/>
      <c r="NCW385" s="41"/>
      <c r="NCX385" s="41"/>
      <c r="NCY385" s="41"/>
      <c r="NCZ385" s="41"/>
      <c r="NDA385" s="41"/>
      <c r="NDB385" s="41"/>
      <c r="NDC385" s="41"/>
      <c r="NDD385" s="41"/>
      <c r="NDE385" s="41"/>
      <c r="NDF385" s="41"/>
      <c r="NDG385" s="41"/>
      <c r="NDH385" s="41"/>
      <c r="NDI385" s="41"/>
      <c r="NDJ385" s="41"/>
      <c r="NDK385" s="41"/>
      <c r="NDL385" s="41"/>
      <c r="NDM385" s="41"/>
      <c r="NDN385" s="41"/>
      <c r="NDO385" s="41"/>
      <c r="NDP385" s="41"/>
      <c r="NDQ385" s="41"/>
      <c r="NDR385" s="41"/>
      <c r="NDS385" s="41"/>
      <c r="NDT385" s="41"/>
      <c r="NDU385" s="41"/>
      <c r="NDV385" s="41"/>
      <c r="NDW385" s="41"/>
      <c r="NDX385" s="41"/>
      <c r="NDY385" s="41"/>
      <c r="NDZ385" s="41"/>
      <c r="NEA385" s="41"/>
      <c r="NEB385" s="41"/>
      <c r="NEC385" s="41"/>
      <c r="NED385" s="41"/>
      <c r="NEE385" s="41"/>
      <c r="NEF385" s="41"/>
      <c r="NEG385" s="41"/>
      <c r="NEH385" s="41"/>
      <c r="NEI385" s="41"/>
      <c r="NEJ385" s="41"/>
      <c r="NEK385" s="41"/>
      <c r="NEL385" s="41"/>
      <c r="NEM385" s="41"/>
      <c r="NEN385" s="41"/>
      <c r="NEO385" s="41"/>
      <c r="NEP385" s="41"/>
      <c r="NEQ385" s="41"/>
      <c r="NER385" s="41"/>
      <c r="NES385" s="41"/>
      <c r="NET385" s="41"/>
      <c r="NEU385" s="41"/>
      <c r="NEV385" s="41"/>
      <c r="NEW385" s="41"/>
      <c r="NEX385" s="41"/>
      <c r="NEY385" s="41"/>
      <c r="NEZ385" s="41"/>
      <c r="NFA385" s="41"/>
      <c r="NFB385" s="41"/>
      <c r="NFC385" s="41"/>
      <c r="NFD385" s="41"/>
      <c r="NFE385" s="41"/>
      <c r="NFF385" s="41"/>
      <c r="NFG385" s="41"/>
      <c r="NFH385" s="41"/>
      <c r="NFI385" s="41"/>
      <c r="NFJ385" s="41"/>
      <c r="NFK385" s="41"/>
      <c r="NFL385" s="41"/>
      <c r="NFM385" s="41"/>
      <c r="NFN385" s="41"/>
      <c r="NFO385" s="41"/>
      <c r="NFP385" s="41"/>
      <c r="NFQ385" s="41"/>
      <c r="NFR385" s="41"/>
      <c r="NFS385" s="41"/>
      <c r="NFT385" s="41"/>
      <c r="NFU385" s="41"/>
      <c r="NFV385" s="41"/>
      <c r="NFW385" s="41"/>
      <c r="NFX385" s="41"/>
      <c r="NFY385" s="41"/>
      <c r="NFZ385" s="41"/>
      <c r="NGA385" s="41"/>
      <c r="NGB385" s="41"/>
      <c r="NGC385" s="41"/>
      <c r="NGD385" s="41"/>
      <c r="NGE385" s="41"/>
      <c r="NGF385" s="41"/>
      <c r="NGG385" s="41"/>
      <c r="NGH385" s="41"/>
      <c r="NGI385" s="41"/>
      <c r="NGJ385" s="41"/>
      <c r="NGK385" s="41"/>
      <c r="NGL385" s="41"/>
      <c r="NGM385" s="41"/>
      <c r="NGN385" s="41"/>
      <c r="NGO385" s="41"/>
      <c r="NGP385" s="41"/>
      <c r="NGQ385" s="41"/>
      <c r="NGR385" s="41"/>
      <c r="NGS385" s="41"/>
      <c r="NGT385" s="41"/>
      <c r="NGU385" s="41"/>
      <c r="NGV385" s="41"/>
      <c r="NGW385" s="41"/>
      <c r="NGX385" s="41"/>
      <c r="NGY385" s="41"/>
      <c r="NGZ385" s="41"/>
      <c r="NHA385" s="41"/>
      <c r="NHB385" s="41"/>
      <c r="NHC385" s="41"/>
      <c r="NHD385" s="41"/>
      <c r="NHE385" s="41"/>
      <c r="NHF385" s="41"/>
      <c r="NHG385" s="41"/>
      <c r="NHH385" s="41"/>
      <c r="NHI385" s="41"/>
      <c r="NHJ385" s="41"/>
      <c r="NHK385" s="41"/>
      <c r="NHL385" s="41"/>
      <c r="NHM385" s="41"/>
      <c r="NHN385" s="41"/>
      <c r="NHO385" s="41"/>
      <c r="NHP385" s="41"/>
      <c r="NHQ385" s="41"/>
      <c r="NHR385" s="41"/>
      <c r="NHS385" s="41"/>
      <c r="NHT385" s="41"/>
      <c r="NHU385" s="41"/>
      <c r="NHV385" s="41"/>
      <c r="NHW385" s="41"/>
      <c r="NHX385" s="41"/>
      <c r="NHY385" s="41"/>
      <c r="NHZ385" s="41"/>
      <c r="NIA385" s="41"/>
      <c r="NIB385" s="41"/>
      <c r="NIC385" s="41"/>
      <c r="NID385" s="41"/>
      <c r="NIE385" s="41"/>
      <c r="NIF385" s="41"/>
      <c r="NIG385" s="41"/>
      <c r="NIH385" s="41"/>
      <c r="NII385" s="41"/>
      <c r="NIJ385" s="41"/>
      <c r="NIK385" s="41"/>
      <c r="NIL385" s="41"/>
      <c r="NIM385" s="41"/>
      <c r="NIN385" s="41"/>
      <c r="NIO385" s="41"/>
      <c r="NIP385" s="41"/>
      <c r="NIQ385" s="41"/>
      <c r="NIR385" s="41"/>
      <c r="NIS385" s="41"/>
      <c r="NIT385" s="41"/>
      <c r="NIU385" s="41"/>
      <c r="NIV385" s="41"/>
      <c r="NIW385" s="41"/>
      <c r="NIX385" s="41"/>
      <c r="NIY385" s="41"/>
      <c r="NIZ385" s="41"/>
      <c r="NJA385" s="41"/>
      <c r="NJB385" s="41"/>
      <c r="NJC385" s="41"/>
      <c r="NJD385" s="41"/>
      <c r="NJE385" s="41"/>
      <c r="NJF385" s="41"/>
      <c r="NJG385" s="41"/>
      <c r="NJH385" s="41"/>
      <c r="NJI385" s="41"/>
      <c r="NJJ385" s="41"/>
      <c r="NJK385" s="41"/>
      <c r="NJL385" s="41"/>
      <c r="NJM385" s="41"/>
      <c r="NJN385" s="41"/>
      <c r="NJO385" s="41"/>
      <c r="NJP385" s="41"/>
      <c r="NJQ385" s="41"/>
      <c r="NJR385" s="41"/>
      <c r="NJS385" s="41"/>
      <c r="NJT385" s="41"/>
      <c r="NJU385" s="41"/>
      <c r="NJV385" s="41"/>
      <c r="NJW385" s="41"/>
      <c r="NJX385" s="41"/>
      <c r="NJY385" s="41"/>
      <c r="NJZ385" s="41"/>
      <c r="NKA385" s="41"/>
      <c r="NKB385" s="41"/>
      <c r="NKC385" s="41"/>
      <c r="NKD385" s="41"/>
      <c r="NKE385" s="41"/>
      <c r="NKF385" s="41"/>
      <c r="NKG385" s="41"/>
      <c r="NKH385" s="41"/>
      <c r="NKI385" s="41"/>
      <c r="NKJ385" s="41"/>
      <c r="NKK385" s="41"/>
      <c r="NKL385" s="41"/>
      <c r="NKM385" s="41"/>
      <c r="NKN385" s="41"/>
      <c r="NKO385" s="41"/>
      <c r="NKP385" s="41"/>
      <c r="NKQ385" s="41"/>
      <c r="NKR385" s="41"/>
      <c r="NKS385" s="41"/>
      <c r="NKT385" s="41"/>
      <c r="NKU385" s="41"/>
      <c r="NKV385" s="41"/>
      <c r="NKW385" s="41"/>
      <c r="NKX385" s="41"/>
      <c r="NKY385" s="41"/>
      <c r="NKZ385" s="41"/>
      <c r="NLA385" s="41"/>
      <c r="NLB385" s="41"/>
      <c r="NLC385" s="41"/>
      <c r="NLD385" s="41"/>
      <c r="NLE385" s="41"/>
      <c r="NLF385" s="41"/>
      <c r="NLG385" s="41"/>
      <c r="NLH385" s="41"/>
      <c r="NLI385" s="41"/>
      <c r="NLJ385" s="41"/>
      <c r="NLK385" s="41"/>
      <c r="NLL385" s="41"/>
      <c r="NLM385" s="41"/>
      <c r="NLN385" s="41"/>
      <c r="NLO385" s="41"/>
      <c r="NLP385" s="41"/>
      <c r="NLQ385" s="41"/>
      <c r="NLR385" s="41"/>
      <c r="NLS385" s="41"/>
      <c r="NLT385" s="41"/>
      <c r="NLU385" s="41"/>
      <c r="NLV385" s="41"/>
      <c r="NLW385" s="41"/>
      <c r="NLX385" s="41"/>
      <c r="NLY385" s="41"/>
      <c r="NLZ385" s="41"/>
      <c r="NMA385" s="41"/>
      <c r="NMB385" s="41"/>
      <c r="NMC385" s="41"/>
      <c r="NMD385" s="41"/>
      <c r="NME385" s="41"/>
      <c r="NMF385" s="41"/>
      <c r="NMG385" s="41"/>
      <c r="NMH385" s="41"/>
      <c r="NMI385" s="41"/>
      <c r="NMJ385" s="41"/>
      <c r="NMK385" s="41"/>
      <c r="NML385" s="41"/>
      <c r="NMM385" s="41"/>
      <c r="NMN385" s="41"/>
      <c r="NMO385" s="41"/>
      <c r="NMP385" s="41"/>
      <c r="NMQ385" s="41"/>
      <c r="NMR385" s="41"/>
      <c r="NMS385" s="41"/>
      <c r="NMT385" s="41"/>
      <c r="NMU385" s="41"/>
      <c r="NMV385" s="41"/>
      <c r="NMW385" s="41"/>
      <c r="NMX385" s="41"/>
      <c r="NMY385" s="41"/>
      <c r="NMZ385" s="41"/>
      <c r="NNA385" s="41"/>
      <c r="NNB385" s="41"/>
      <c r="NNC385" s="41"/>
      <c r="NND385" s="41"/>
      <c r="NNE385" s="41"/>
      <c r="NNF385" s="41"/>
      <c r="NNG385" s="41"/>
      <c r="NNH385" s="41"/>
      <c r="NNI385" s="41"/>
      <c r="NNJ385" s="41"/>
      <c r="NNK385" s="41"/>
      <c r="NNL385" s="41"/>
      <c r="NNM385" s="41"/>
      <c r="NNN385" s="41"/>
      <c r="NNO385" s="41"/>
      <c r="NNP385" s="41"/>
      <c r="NNQ385" s="41"/>
      <c r="NNR385" s="41"/>
      <c r="NNS385" s="41"/>
      <c r="NNT385" s="41"/>
      <c r="NNU385" s="41"/>
      <c r="NNV385" s="41"/>
      <c r="NNW385" s="41"/>
      <c r="NNX385" s="41"/>
      <c r="NNY385" s="41"/>
      <c r="NNZ385" s="41"/>
      <c r="NOA385" s="41"/>
      <c r="NOB385" s="41"/>
      <c r="NOC385" s="41"/>
      <c r="NOD385" s="41"/>
      <c r="NOE385" s="41"/>
      <c r="NOF385" s="41"/>
      <c r="NOG385" s="41"/>
      <c r="NOH385" s="41"/>
      <c r="NOI385" s="41"/>
      <c r="NOJ385" s="41"/>
      <c r="NOK385" s="41"/>
      <c r="NOL385" s="41"/>
      <c r="NOM385" s="41"/>
      <c r="NON385" s="41"/>
      <c r="NOO385" s="41"/>
      <c r="NOP385" s="41"/>
      <c r="NOQ385" s="41"/>
      <c r="NOR385" s="41"/>
      <c r="NOS385" s="41"/>
      <c r="NOT385" s="41"/>
      <c r="NOU385" s="41"/>
      <c r="NOV385" s="41"/>
      <c r="NOW385" s="41"/>
      <c r="NOX385" s="41"/>
      <c r="NOY385" s="41"/>
      <c r="NOZ385" s="41"/>
      <c r="NPA385" s="41"/>
      <c r="NPB385" s="41"/>
      <c r="NPC385" s="41"/>
      <c r="NPD385" s="41"/>
      <c r="NPE385" s="41"/>
      <c r="NPF385" s="41"/>
      <c r="NPG385" s="41"/>
      <c r="NPH385" s="41"/>
      <c r="NPI385" s="41"/>
      <c r="NPJ385" s="41"/>
      <c r="NPK385" s="41"/>
      <c r="NPL385" s="41"/>
      <c r="NPM385" s="41"/>
      <c r="NPN385" s="41"/>
      <c r="NPO385" s="41"/>
      <c r="NPP385" s="41"/>
      <c r="NPQ385" s="41"/>
      <c r="NPR385" s="41"/>
      <c r="NPS385" s="41"/>
      <c r="NPT385" s="41"/>
      <c r="NPU385" s="41"/>
      <c r="NPV385" s="41"/>
      <c r="NPW385" s="41"/>
      <c r="NPX385" s="41"/>
      <c r="NPY385" s="41"/>
      <c r="NPZ385" s="41"/>
      <c r="NQA385" s="41"/>
      <c r="NQB385" s="41"/>
      <c r="NQC385" s="41"/>
      <c r="NQD385" s="41"/>
      <c r="NQE385" s="41"/>
      <c r="NQF385" s="41"/>
      <c r="NQG385" s="41"/>
      <c r="NQH385" s="41"/>
      <c r="NQI385" s="41"/>
      <c r="NQJ385" s="41"/>
      <c r="NQK385" s="41"/>
      <c r="NQL385" s="41"/>
      <c r="NQM385" s="41"/>
      <c r="NQN385" s="41"/>
      <c r="NQO385" s="41"/>
      <c r="NQP385" s="41"/>
      <c r="NQQ385" s="41"/>
      <c r="NQR385" s="41"/>
      <c r="NQS385" s="41"/>
      <c r="NQT385" s="41"/>
      <c r="NQU385" s="41"/>
      <c r="NQV385" s="41"/>
      <c r="NQW385" s="41"/>
      <c r="NQX385" s="41"/>
      <c r="NQY385" s="41"/>
      <c r="NQZ385" s="41"/>
      <c r="NRA385" s="41"/>
      <c r="NRB385" s="41"/>
      <c r="NRC385" s="41"/>
      <c r="NRD385" s="41"/>
      <c r="NRE385" s="41"/>
      <c r="NRF385" s="41"/>
      <c r="NRG385" s="41"/>
      <c r="NRH385" s="41"/>
      <c r="NRI385" s="41"/>
      <c r="NRJ385" s="41"/>
      <c r="NRK385" s="41"/>
      <c r="NRL385" s="41"/>
      <c r="NRM385" s="41"/>
      <c r="NRN385" s="41"/>
      <c r="NRO385" s="41"/>
      <c r="NRP385" s="41"/>
      <c r="NRQ385" s="41"/>
      <c r="NRR385" s="41"/>
      <c r="NRS385" s="41"/>
      <c r="NRT385" s="41"/>
      <c r="NRU385" s="41"/>
      <c r="NRV385" s="41"/>
      <c r="NRW385" s="41"/>
      <c r="NRX385" s="41"/>
      <c r="NRY385" s="41"/>
      <c r="NRZ385" s="41"/>
      <c r="NSA385" s="41"/>
      <c r="NSB385" s="41"/>
      <c r="NSC385" s="41"/>
      <c r="NSD385" s="41"/>
      <c r="NSE385" s="41"/>
      <c r="NSF385" s="41"/>
      <c r="NSG385" s="41"/>
      <c r="NSH385" s="41"/>
      <c r="NSI385" s="41"/>
      <c r="NSJ385" s="41"/>
      <c r="NSK385" s="41"/>
      <c r="NSL385" s="41"/>
      <c r="NSM385" s="41"/>
      <c r="NSN385" s="41"/>
      <c r="NSO385" s="41"/>
      <c r="NSP385" s="41"/>
      <c r="NSQ385" s="41"/>
      <c r="NSR385" s="41"/>
      <c r="NSS385" s="41"/>
      <c r="NST385" s="41"/>
      <c r="NSU385" s="41"/>
      <c r="NSV385" s="41"/>
      <c r="NSW385" s="41"/>
      <c r="NSX385" s="41"/>
      <c r="NSY385" s="41"/>
      <c r="NSZ385" s="41"/>
      <c r="NTA385" s="41"/>
      <c r="NTB385" s="41"/>
      <c r="NTC385" s="41"/>
      <c r="NTD385" s="41"/>
      <c r="NTE385" s="41"/>
      <c r="NTF385" s="41"/>
      <c r="NTG385" s="41"/>
      <c r="NTH385" s="41"/>
      <c r="NTI385" s="41"/>
      <c r="NTJ385" s="41"/>
      <c r="NTK385" s="41"/>
      <c r="NTL385" s="41"/>
      <c r="NTM385" s="41"/>
      <c r="NTN385" s="41"/>
      <c r="NTO385" s="41"/>
      <c r="NTP385" s="41"/>
      <c r="NTQ385" s="41"/>
      <c r="NTR385" s="41"/>
      <c r="NTS385" s="41"/>
      <c r="NTT385" s="41"/>
      <c r="NTU385" s="41"/>
      <c r="NTV385" s="41"/>
      <c r="NTW385" s="41"/>
      <c r="NTX385" s="41"/>
      <c r="NTY385" s="41"/>
      <c r="NTZ385" s="41"/>
      <c r="NUA385" s="41"/>
      <c r="NUB385" s="41"/>
      <c r="NUC385" s="41"/>
      <c r="NUD385" s="41"/>
      <c r="NUE385" s="41"/>
      <c r="NUF385" s="41"/>
      <c r="NUG385" s="41"/>
      <c r="NUH385" s="41"/>
      <c r="NUI385" s="41"/>
      <c r="NUJ385" s="41"/>
      <c r="NUK385" s="41"/>
      <c r="NUL385" s="41"/>
      <c r="NUM385" s="41"/>
      <c r="NUN385" s="41"/>
      <c r="NUO385" s="41"/>
      <c r="NUP385" s="41"/>
      <c r="NUQ385" s="41"/>
      <c r="NUR385" s="41"/>
      <c r="NUS385" s="41"/>
      <c r="NUT385" s="41"/>
      <c r="NUU385" s="41"/>
      <c r="NUV385" s="41"/>
      <c r="NUW385" s="41"/>
      <c r="NUX385" s="41"/>
      <c r="NUY385" s="41"/>
      <c r="NUZ385" s="41"/>
      <c r="NVA385" s="41"/>
      <c r="NVB385" s="41"/>
      <c r="NVC385" s="41"/>
      <c r="NVD385" s="41"/>
      <c r="NVE385" s="41"/>
      <c r="NVF385" s="41"/>
      <c r="NVG385" s="41"/>
      <c r="NVH385" s="41"/>
      <c r="NVI385" s="41"/>
      <c r="NVJ385" s="41"/>
      <c r="NVK385" s="41"/>
      <c r="NVL385" s="41"/>
      <c r="NVM385" s="41"/>
      <c r="NVN385" s="41"/>
      <c r="NVO385" s="41"/>
      <c r="NVP385" s="41"/>
      <c r="NVQ385" s="41"/>
      <c r="NVR385" s="41"/>
      <c r="NVS385" s="41"/>
      <c r="NVT385" s="41"/>
      <c r="NVU385" s="41"/>
      <c r="NVV385" s="41"/>
      <c r="NVW385" s="41"/>
      <c r="NVX385" s="41"/>
      <c r="NVY385" s="41"/>
      <c r="NVZ385" s="41"/>
      <c r="NWA385" s="41"/>
      <c r="NWB385" s="41"/>
      <c r="NWC385" s="41"/>
      <c r="NWD385" s="41"/>
      <c r="NWE385" s="41"/>
      <c r="NWF385" s="41"/>
      <c r="NWG385" s="41"/>
      <c r="NWH385" s="41"/>
      <c r="NWI385" s="41"/>
      <c r="NWJ385" s="41"/>
      <c r="NWK385" s="41"/>
      <c r="NWL385" s="41"/>
      <c r="NWM385" s="41"/>
      <c r="NWN385" s="41"/>
      <c r="NWO385" s="41"/>
      <c r="NWP385" s="41"/>
      <c r="NWQ385" s="41"/>
      <c r="NWR385" s="41"/>
      <c r="NWS385" s="41"/>
      <c r="NWT385" s="41"/>
      <c r="NWU385" s="41"/>
      <c r="NWV385" s="41"/>
      <c r="NWW385" s="41"/>
      <c r="NWX385" s="41"/>
      <c r="NWY385" s="41"/>
      <c r="NWZ385" s="41"/>
      <c r="NXA385" s="41"/>
      <c r="NXB385" s="41"/>
      <c r="NXC385" s="41"/>
      <c r="NXD385" s="41"/>
      <c r="NXE385" s="41"/>
      <c r="NXF385" s="41"/>
      <c r="NXG385" s="41"/>
      <c r="NXH385" s="41"/>
      <c r="NXI385" s="41"/>
      <c r="NXJ385" s="41"/>
      <c r="NXK385" s="41"/>
      <c r="NXL385" s="41"/>
      <c r="NXM385" s="41"/>
      <c r="NXN385" s="41"/>
      <c r="NXO385" s="41"/>
      <c r="NXP385" s="41"/>
      <c r="NXQ385" s="41"/>
      <c r="NXR385" s="41"/>
      <c r="NXS385" s="41"/>
      <c r="NXT385" s="41"/>
      <c r="NXU385" s="41"/>
      <c r="NXV385" s="41"/>
      <c r="NXW385" s="41"/>
      <c r="NXX385" s="41"/>
      <c r="NXY385" s="41"/>
      <c r="NXZ385" s="41"/>
      <c r="NYA385" s="41"/>
      <c r="NYB385" s="41"/>
      <c r="NYC385" s="41"/>
      <c r="NYD385" s="41"/>
      <c r="NYE385" s="41"/>
      <c r="NYF385" s="41"/>
      <c r="NYG385" s="41"/>
      <c r="NYH385" s="41"/>
      <c r="NYI385" s="41"/>
      <c r="NYJ385" s="41"/>
      <c r="NYK385" s="41"/>
      <c r="NYL385" s="41"/>
      <c r="NYM385" s="41"/>
      <c r="NYN385" s="41"/>
      <c r="NYO385" s="41"/>
      <c r="NYP385" s="41"/>
      <c r="NYQ385" s="41"/>
      <c r="NYR385" s="41"/>
      <c r="NYS385" s="41"/>
      <c r="NYT385" s="41"/>
      <c r="NYU385" s="41"/>
      <c r="NYV385" s="41"/>
      <c r="NYW385" s="41"/>
      <c r="NYX385" s="41"/>
      <c r="NYY385" s="41"/>
      <c r="NYZ385" s="41"/>
      <c r="NZA385" s="41"/>
      <c r="NZB385" s="41"/>
      <c r="NZC385" s="41"/>
      <c r="NZD385" s="41"/>
      <c r="NZE385" s="41"/>
      <c r="NZF385" s="41"/>
      <c r="NZG385" s="41"/>
      <c r="NZH385" s="41"/>
      <c r="NZI385" s="41"/>
      <c r="NZJ385" s="41"/>
      <c r="NZK385" s="41"/>
      <c r="NZL385" s="41"/>
      <c r="NZM385" s="41"/>
      <c r="NZN385" s="41"/>
      <c r="NZO385" s="41"/>
      <c r="NZP385" s="41"/>
      <c r="NZQ385" s="41"/>
      <c r="NZR385" s="41"/>
      <c r="NZS385" s="41"/>
      <c r="NZT385" s="41"/>
      <c r="NZU385" s="41"/>
      <c r="NZV385" s="41"/>
      <c r="NZW385" s="41"/>
      <c r="NZX385" s="41"/>
      <c r="NZY385" s="41"/>
      <c r="NZZ385" s="41"/>
      <c r="OAA385" s="41"/>
      <c r="OAB385" s="41"/>
      <c r="OAC385" s="41"/>
      <c r="OAD385" s="41"/>
      <c r="OAE385" s="41"/>
      <c r="OAF385" s="41"/>
      <c r="OAG385" s="41"/>
      <c r="OAH385" s="41"/>
      <c r="OAI385" s="41"/>
      <c r="OAJ385" s="41"/>
      <c r="OAK385" s="41"/>
      <c r="OAL385" s="41"/>
      <c r="OAM385" s="41"/>
      <c r="OAN385" s="41"/>
      <c r="OAO385" s="41"/>
      <c r="OAP385" s="41"/>
      <c r="OAQ385" s="41"/>
      <c r="OAR385" s="41"/>
      <c r="OAS385" s="41"/>
      <c r="OAT385" s="41"/>
      <c r="OAU385" s="41"/>
      <c r="OAV385" s="41"/>
      <c r="OAW385" s="41"/>
      <c r="OAX385" s="41"/>
      <c r="OAY385" s="41"/>
      <c r="OAZ385" s="41"/>
      <c r="OBA385" s="41"/>
      <c r="OBB385" s="41"/>
      <c r="OBC385" s="41"/>
      <c r="OBD385" s="41"/>
      <c r="OBE385" s="41"/>
      <c r="OBF385" s="41"/>
      <c r="OBG385" s="41"/>
      <c r="OBH385" s="41"/>
      <c r="OBI385" s="41"/>
      <c r="OBJ385" s="41"/>
      <c r="OBK385" s="41"/>
      <c r="OBL385" s="41"/>
      <c r="OBM385" s="41"/>
      <c r="OBN385" s="41"/>
      <c r="OBO385" s="41"/>
      <c r="OBP385" s="41"/>
      <c r="OBQ385" s="41"/>
      <c r="OBR385" s="41"/>
      <c r="OBS385" s="41"/>
      <c r="OBT385" s="41"/>
      <c r="OBU385" s="41"/>
      <c r="OBV385" s="41"/>
      <c r="OBW385" s="41"/>
      <c r="OBX385" s="41"/>
      <c r="OBY385" s="41"/>
      <c r="OBZ385" s="41"/>
      <c r="OCA385" s="41"/>
      <c r="OCB385" s="41"/>
      <c r="OCC385" s="41"/>
      <c r="OCD385" s="41"/>
      <c r="OCE385" s="41"/>
      <c r="OCF385" s="41"/>
      <c r="OCG385" s="41"/>
      <c r="OCH385" s="41"/>
      <c r="OCI385" s="41"/>
      <c r="OCJ385" s="41"/>
      <c r="OCK385" s="41"/>
      <c r="OCL385" s="41"/>
      <c r="OCM385" s="41"/>
      <c r="OCN385" s="41"/>
      <c r="OCO385" s="41"/>
      <c r="OCP385" s="41"/>
      <c r="OCQ385" s="41"/>
      <c r="OCR385" s="41"/>
      <c r="OCS385" s="41"/>
      <c r="OCT385" s="41"/>
      <c r="OCU385" s="41"/>
      <c r="OCV385" s="41"/>
      <c r="OCW385" s="41"/>
      <c r="OCX385" s="41"/>
      <c r="OCY385" s="41"/>
      <c r="OCZ385" s="41"/>
      <c r="ODA385" s="41"/>
      <c r="ODB385" s="41"/>
      <c r="ODC385" s="41"/>
      <c r="ODD385" s="41"/>
      <c r="ODE385" s="41"/>
      <c r="ODF385" s="41"/>
      <c r="ODG385" s="41"/>
      <c r="ODH385" s="41"/>
      <c r="ODI385" s="41"/>
      <c r="ODJ385" s="41"/>
      <c r="ODK385" s="41"/>
      <c r="ODL385" s="41"/>
      <c r="ODM385" s="41"/>
      <c r="ODN385" s="41"/>
      <c r="ODO385" s="41"/>
      <c r="ODP385" s="41"/>
      <c r="ODQ385" s="41"/>
      <c r="ODR385" s="41"/>
      <c r="ODS385" s="41"/>
      <c r="ODT385" s="41"/>
      <c r="ODU385" s="41"/>
      <c r="ODV385" s="41"/>
      <c r="ODW385" s="41"/>
      <c r="ODX385" s="41"/>
      <c r="ODY385" s="41"/>
      <c r="ODZ385" s="41"/>
      <c r="OEA385" s="41"/>
      <c r="OEB385" s="41"/>
      <c r="OEC385" s="41"/>
      <c r="OED385" s="41"/>
      <c r="OEE385" s="41"/>
      <c r="OEF385" s="41"/>
      <c r="OEG385" s="41"/>
      <c r="OEH385" s="41"/>
      <c r="OEI385" s="41"/>
      <c r="OEJ385" s="41"/>
      <c r="OEK385" s="41"/>
      <c r="OEL385" s="41"/>
      <c r="OEM385" s="41"/>
      <c r="OEN385" s="41"/>
      <c r="OEO385" s="41"/>
      <c r="OEP385" s="41"/>
      <c r="OEQ385" s="41"/>
      <c r="OER385" s="41"/>
      <c r="OES385" s="41"/>
      <c r="OET385" s="41"/>
      <c r="OEU385" s="41"/>
      <c r="OEV385" s="41"/>
      <c r="OEW385" s="41"/>
      <c r="OEX385" s="41"/>
      <c r="OEY385" s="41"/>
      <c r="OEZ385" s="41"/>
      <c r="OFA385" s="41"/>
      <c r="OFB385" s="41"/>
      <c r="OFC385" s="41"/>
      <c r="OFD385" s="41"/>
      <c r="OFE385" s="41"/>
      <c r="OFF385" s="41"/>
      <c r="OFG385" s="41"/>
      <c r="OFH385" s="41"/>
      <c r="OFI385" s="41"/>
      <c r="OFJ385" s="41"/>
      <c r="OFK385" s="41"/>
      <c r="OFL385" s="41"/>
      <c r="OFM385" s="41"/>
      <c r="OFN385" s="41"/>
      <c r="OFO385" s="41"/>
      <c r="OFP385" s="41"/>
      <c r="OFQ385" s="41"/>
      <c r="OFR385" s="41"/>
      <c r="OFS385" s="41"/>
      <c r="OFT385" s="41"/>
      <c r="OFU385" s="41"/>
      <c r="OFV385" s="41"/>
      <c r="OFW385" s="41"/>
      <c r="OFX385" s="41"/>
      <c r="OFY385" s="41"/>
      <c r="OFZ385" s="41"/>
      <c r="OGA385" s="41"/>
      <c r="OGB385" s="41"/>
      <c r="OGC385" s="41"/>
      <c r="OGD385" s="41"/>
      <c r="OGE385" s="41"/>
      <c r="OGF385" s="41"/>
      <c r="OGG385" s="41"/>
      <c r="OGH385" s="41"/>
      <c r="OGI385" s="41"/>
      <c r="OGJ385" s="41"/>
      <c r="OGK385" s="41"/>
      <c r="OGL385" s="41"/>
      <c r="OGM385" s="41"/>
      <c r="OGN385" s="41"/>
      <c r="OGO385" s="41"/>
      <c r="OGP385" s="41"/>
      <c r="OGQ385" s="41"/>
      <c r="OGR385" s="41"/>
      <c r="OGS385" s="41"/>
      <c r="OGT385" s="41"/>
      <c r="OGU385" s="41"/>
      <c r="OGV385" s="41"/>
      <c r="OGW385" s="41"/>
      <c r="OGX385" s="41"/>
      <c r="OGY385" s="41"/>
      <c r="OGZ385" s="41"/>
      <c r="OHA385" s="41"/>
      <c r="OHB385" s="41"/>
      <c r="OHC385" s="41"/>
      <c r="OHD385" s="41"/>
      <c r="OHE385" s="41"/>
      <c r="OHF385" s="41"/>
      <c r="OHG385" s="41"/>
      <c r="OHH385" s="41"/>
      <c r="OHI385" s="41"/>
      <c r="OHJ385" s="41"/>
      <c r="OHK385" s="41"/>
      <c r="OHL385" s="41"/>
      <c r="OHM385" s="41"/>
      <c r="OHN385" s="41"/>
      <c r="OHO385" s="41"/>
      <c r="OHP385" s="41"/>
      <c r="OHQ385" s="41"/>
      <c r="OHR385" s="41"/>
      <c r="OHS385" s="41"/>
      <c r="OHT385" s="41"/>
      <c r="OHU385" s="41"/>
      <c r="OHV385" s="41"/>
      <c r="OHW385" s="41"/>
      <c r="OHX385" s="41"/>
      <c r="OHY385" s="41"/>
      <c r="OHZ385" s="41"/>
      <c r="OIA385" s="41"/>
      <c r="OIB385" s="41"/>
      <c r="OIC385" s="41"/>
      <c r="OID385" s="41"/>
      <c r="OIE385" s="41"/>
      <c r="OIF385" s="41"/>
      <c r="OIG385" s="41"/>
      <c r="OIH385" s="41"/>
      <c r="OII385" s="41"/>
      <c r="OIJ385" s="41"/>
      <c r="OIK385" s="41"/>
      <c r="OIL385" s="41"/>
      <c r="OIM385" s="41"/>
      <c r="OIN385" s="41"/>
      <c r="OIO385" s="41"/>
      <c r="OIP385" s="41"/>
      <c r="OIQ385" s="41"/>
      <c r="OIR385" s="41"/>
      <c r="OIS385" s="41"/>
      <c r="OIT385" s="41"/>
      <c r="OIU385" s="41"/>
      <c r="OIV385" s="41"/>
      <c r="OIW385" s="41"/>
      <c r="OIX385" s="41"/>
      <c r="OIY385" s="41"/>
      <c r="OIZ385" s="41"/>
      <c r="OJA385" s="41"/>
      <c r="OJB385" s="41"/>
      <c r="OJC385" s="41"/>
      <c r="OJD385" s="41"/>
      <c r="OJE385" s="41"/>
      <c r="OJF385" s="41"/>
      <c r="OJG385" s="41"/>
      <c r="OJH385" s="41"/>
      <c r="OJI385" s="41"/>
      <c r="OJJ385" s="41"/>
      <c r="OJK385" s="41"/>
      <c r="OJL385" s="41"/>
      <c r="OJM385" s="41"/>
      <c r="OJN385" s="41"/>
      <c r="OJO385" s="41"/>
      <c r="OJP385" s="41"/>
      <c r="OJQ385" s="41"/>
      <c r="OJR385" s="41"/>
      <c r="OJS385" s="41"/>
      <c r="OJT385" s="41"/>
      <c r="OJU385" s="41"/>
      <c r="OJV385" s="41"/>
      <c r="OJW385" s="41"/>
      <c r="OJX385" s="41"/>
      <c r="OJY385" s="41"/>
      <c r="OJZ385" s="41"/>
      <c r="OKA385" s="41"/>
      <c r="OKB385" s="41"/>
      <c r="OKC385" s="41"/>
      <c r="OKD385" s="41"/>
      <c r="OKE385" s="41"/>
      <c r="OKF385" s="41"/>
      <c r="OKG385" s="41"/>
      <c r="OKH385" s="41"/>
      <c r="OKI385" s="41"/>
      <c r="OKJ385" s="41"/>
      <c r="OKK385" s="41"/>
      <c r="OKL385" s="41"/>
      <c r="OKM385" s="41"/>
      <c r="OKN385" s="41"/>
      <c r="OKO385" s="41"/>
      <c r="OKP385" s="41"/>
      <c r="OKQ385" s="41"/>
      <c r="OKR385" s="41"/>
      <c r="OKS385" s="41"/>
      <c r="OKT385" s="41"/>
      <c r="OKU385" s="41"/>
      <c r="OKV385" s="41"/>
      <c r="OKW385" s="41"/>
      <c r="OKX385" s="41"/>
      <c r="OKY385" s="41"/>
      <c r="OKZ385" s="41"/>
      <c r="OLA385" s="41"/>
      <c r="OLB385" s="41"/>
      <c r="OLC385" s="41"/>
      <c r="OLD385" s="41"/>
      <c r="OLE385" s="41"/>
      <c r="OLF385" s="41"/>
      <c r="OLG385" s="41"/>
      <c r="OLH385" s="41"/>
      <c r="OLI385" s="41"/>
      <c r="OLJ385" s="41"/>
      <c r="OLK385" s="41"/>
      <c r="OLL385" s="41"/>
      <c r="OLM385" s="41"/>
      <c r="OLN385" s="41"/>
      <c r="OLO385" s="41"/>
      <c r="OLP385" s="41"/>
      <c r="OLQ385" s="41"/>
      <c r="OLR385" s="41"/>
      <c r="OLS385" s="41"/>
      <c r="OLT385" s="41"/>
      <c r="OLU385" s="41"/>
      <c r="OLV385" s="41"/>
      <c r="OLW385" s="41"/>
      <c r="OLX385" s="41"/>
      <c r="OLY385" s="41"/>
      <c r="OLZ385" s="41"/>
      <c r="OMA385" s="41"/>
      <c r="OMB385" s="41"/>
      <c r="OMC385" s="41"/>
      <c r="OMD385" s="41"/>
      <c r="OME385" s="41"/>
      <c r="OMF385" s="41"/>
      <c r="OMG385" s="41"/>
      <c r="OMH385" s="41"/>
      <c r="OMI385" s="41"/>
      <c r="OMJ385" s="41"/>
      <c r="OMK385" s="41"/>
      <c r="OML385" s="41"/>
      <c r="OMM385" s="41"/>
      <c r="OMN385" s="41"/>
      <c r="OMO385" s="41"/>
      <c r="OMP385" s="41"/>
      <c r="OMQ385" s="41"/>
      <c r="OMR385" s="41"/>
      <c r="OMS385" s="41"/>
      <c r="OMT385" s="41"/>
      <c r="OMU385" s="41"/>
      <c r="OMV385" s="41"/>
      <c r="OMW385" s="41"/>
      <c r="OMX385" s="41"/>
      <c r="OMY385" s="41"/>
      <c r="OMZ385" s="41"/>
      <c r="ONA385" s="41"/>
      <c r="ONB385" s="41"/>
      <c r="ONC385" s="41"/>
      <c r="OND385" s="41"/>
      <c r="ONE385" s="41"/>
      <c r="ONF385" s="41"/>
      <c r="ONG385" s="41"/>
      <c r="ONH385" s="41"/>
      <c r="ONI385" s="41"/>
      <c r="ONJ385" s="41"/>
      <c r="ONK385" s="41"/>
      <c r="ONL385" s="41"/>
      <c r="ONM385" s="41"/>
      <c r="ONN385" s="41"/>
      <c r="ONO385" s="41"/>
      <c r="ONP385" s="41"/>
      <c r="ONQ385" s="41"/>
      <c r="ONR385" s="41"/>
      <c r="ONS385" s="41"/>
      <c r="ONT385" s="41"/>
      <c r="ONU385" s="41"/>
      <c r="ONV385" s="41"/>
      <c r="ONW385" s="41"/>
      <c r="ONX385" s="41"/>
      <c r="ONY385" s="41"/>
      <c r="ONZ385" s="41"/>
      <c r="OOA385" s="41"/>
      <c r="OOB385" s="41"/>
      <c r="OOC385" s="41"/>
      <c r="OOD385" s="41"/>
      <c r="OOE385" s="41"/>
      <c r="OOF385" s="41"/>
      <c r="OOG385" s="41"/>
      <c r="OOH385" s="41"/>
      <c r="OOI385" s="41"/>
      <c r="OOJ385" s="41"/>
      <c r="OOK385" s="41"/>
      <c r="OOL385" s="41"/>
      <c r="OOM385" s="41"/>
      <c r="OON385" s="41"/>
      <c r="OOO385" s="41"/>
      <c r="OOP385" s="41"/>
      <c r="OOQ385" s="41"/>
      <c r="OOR385" s="41"/>
      <c r="OOS385" s="41"/>
      <c r="OOT385" s="41"/>
      <c r="OOU385" s="41"/>
      <c r="OOV385" s="41"/>
      <c r="OOW385" s="41"/>
      <c r="OOX385" s="41"/>
      <c r="OOY385" s="41"/>
      <c r="OOZ385" s="41"/>
      <c r="OPA385" s="41"/>
      <c r="OPB385" s="41"/>
      <c r="OPC385" s="41"/>
      <c r="OPD385" s="41"/>
      <c r="OPE385" s="41"/>
      <c r="OPF385" s="41"/>
      <c r="OPG385" s="41"/>
      <c r="OPH385" s="41"/>
      <c r="OPI385" s="41"/>
      <c r="OPJ385" s="41"/>
      <c r="OPK385" s="41"/>
      <c r="OPL385" s="41"/>
      <c r="OPM385" s="41"/>
      <c r="OPN385" s="41"/>
      <c r="OPO385" s="41"/>
      <c r="OPP385" s="41"/>
      <c r="OPQ385" s="41"/>
      <c r="OPR385" s="41"/>
      <c r="OPS385" s="41"/>
      <c r="OPT385" s="41"/>
      <c r="OPU385" s="41"/>
      <c r="OPV385" s="41"/>
      <c r="OPW385" s="41"/>
      <c r="OPX385" s="41"/>
      <c r="OPY385" s="41"/>
      <c r="OPZ385" s="41"/>
      <c r="OQA385" s="41"/>
      <c r="OQB385" s="41"/>
      <c r="OQC385" s="41"/>
      <c r="OQD385" s="41"/>
      <c r="OQE385" s="41"/>
      <c r="OQF385" s="41"/>
      <c r="OQG385" s="41"/>
      <c r="OQH385" s="41"/>
      <c r="OQI385" s="41"/>
      <c r="OQJ385" s="41"/>
      <c r="OQK385" s="41"/>
      <c r="OQL385" s="41"/>
      <c r="OQM385" s="41"/>
      <c r="OQN385" s="41"/>
      <c r="OQO385" s="41"/>
      <c r="OQP385" s="41"/>
      <c r="OQQ385" s="41"/>
      <c r="OQR385" s="41"/>
      <c r="OQS385" s="41"/>
      <c r="OQT385" s="41"/>
      <c r="OQU385" s="41"/>
      <c r="OQV385" s="41"/>
      <c r="OQW385" s="41"/>
      <c r="OQX385" s="41"/>
      <c r="OQY385" s="41"/>
      <c r="OQZ385" s="41"/>
      <c r="ORA385" s="41"/>
      <c r="ORB385" s="41"/>
      <c r="ORC385" s="41"/>
      <c r="ORD385" s="41"/>
      <c r="ORE385" s="41"/>
      <c r="ORF385" s="41"/>
      <c r="ORG385" s="41"/>
      <c r="ORH385" s="41"/>
      <c r="ORI385" s="41"/>
      <c r="ORJ385" s="41"/>
      <c r="ORK385" s="41"/>
      <c r="ORL385" s="41"/>
      <c r="ORM385" s="41"/>
      <c r="ORN385" s="41"/>
      <c r="ORO385" s="41"/>
      <c r="ORP385" s="41"/>
      <c r="ORQ385" s="41"/>
      <c r="ORR385" s="41"/>
      <c r="ORS385" s="41"/>
      <c r="ORT385" s="41"/>
      <c r="ORU385" s="41"/>
      <c r="ORV385" s="41"/>
      <c r="ORW385" s="41"/>
      <c r="ORX385" s="41"/>
      <c r="ORY385" s="41"/>
      <c r="ORZ385" s="41"/>
      <c r="OSA385" s="41"/>
      <c r="OSB385" s="41"/>
      <c r="OSC385" s="41"/>
      <c r="OSD385" s="41"/>
      <c r="OSE385" s="41"/>
      <c r="OSF385" s="41"/>
      <c r="OSG385" s="41"/>
      <c r="OSH385" s="41"/>
      <c r="OSI385" s="41"/>
      <c r="OSJ385" s="41"/>
      <c r="OSK385" s="41"/>
      <c r="OSL385" s="41"/>
      <c r="OSM385" s="41"/>
      <c r="OSN385" s="41"/>
      <c r="OSO385" s="41"/>
      <c r="OSP385" s="41"/>
      <c r="OSQ385" s="41"/>
      <c r="OSR385" s="41"/>
      <c r="OSS385" s="41"/>
      <c r="OST385" s="41"/>
      <c r="OSU385" s="41"/>
      <c r="OSV385" s="41"/>
      <c r="OSW385" s="41"/>
      <c r="OSX385" s="41"/>
      <c r="OSY385" s="41"/>
      <c r="OSZ385" s="41"/>
      <c r="OTA385" s="41"/>
      <c r="OTB385" s="41"/>
      <c r="OTC385" s="41"/>
      <c r="OTD385" s="41"/>
      <c r="OTE385" s="41"/>
      <c r="OTF385" s="41"/>
      <c r="OTG385" s="41"/>
      <c r="OTH385" s="41"/>
      <c r="OTI385" s="41"/>
      <c r="OTJ385" s="41"/>
      <c r="OTK385" s="41"/>
      <c r="OTL385" s="41"/>
      <c r="OTM385" s="41"/>
      <c r="OTN385" s="41"/>
      <c r="OTO385" s="41"/>
      <c r="OTP385" s="41"/>
      <c r="OTQ385" s="41"/>
      <c r="OTR385" s="41"/>
      <c r="OTS385" s="41"/>
      <c r="OTT385" s="41"/>
      <c r="OTU385" s="41"/>
      <c r="OTV385" s="41"/>
      <c r="OTW385" s="41"/>
      <c r="OTX385" s="41"/>
      <c r="OTY385" s="41"/>
      <c r="OTZ385" s="41"/>
      <c r="OUA385" s="41"/>
      <c r="OUB385" s="41"/>
      <c r="OUC385" s="41"/>
      <c r="OUD385" s="41"/>
      <c r="OUE385" s="41"/>
      <c r="OUF385" s="41"/>
      <c r="OUG385" s="41"/>
      <c r="OUH385" s="41"/>
      <c r="OUI385" s="41"/>
      <c r="OUJ385" s="41"/>
      <c r="OUK385" s="41"/>
      <c r="OUL385" s="41"/>
      <c r="OUM385" s="41"/>
      <c r="OUN385" s="41"/>
      <c r="OUO385" s="41"/>
      <c r="OUP385" s="41"/>
      <c r="OUQ385" s="41"/>
      <c r="OUR385" s="41"/>
      <c r="OUS385" s="41"/>
      <c r="OUT385" s="41"/>
      <c r="OUU385" s="41"/>
      <c r="OUV385" s="41"/>
      <c r="OUW385" s="41"/>
      <c r="OUX385" s="41"/>
      <c r="OUY385" s="41"/>
      <c r="OUZ385" s="41"/>
      <c r="OVA385" s="41"/>
      <c r="OVB385" s="41"/>
      <c r="OVC385" s="41"/>
      <c r="OVD385" s="41"/>
      <c r="OVE385" s="41"/>
      <c r="OVF385" s="41"/>
      <c r="OVG385" s="41"/>
      <c r="OVH385" s="41"/>
      <c r="OVI385" s="41"/>
      <c r="OVJ385" s="41"/>
      <c r="OVK385" s="41"/>
      <c r="OVL385" s="41"/>
      <c r="OVM385" s="41"/>
      <c r="OVN385" s="41"/>
      <c r="OVO385" s="41"/>
      <c r="OVP385" s="41"/>
      <c r="OVQ385" s="41"/>
      <c r="OVR385" s="41"/>
      <c r="OVS385" s="41"/>
      <c r="OVT385" s="41"/>
      <c r="OVU385" s="41"/>
      <c r="OVV385" s="41"/>
      <c r="OVW385" s="41"/>
      <c r="OVX385" s="41"/>
      <c r="OVY385" s="41"/>
      <c r="OVZ385" s="41"/>
      <c r="OWA385" s="41"/>
      <c r="OWB385" s="41"/>
      <c r="OWC385" s="41"/>
      <c r="OWD385" s="41"/>
      <c r="OWE385" s="41"/>
      <c r="OWF385" s="41"/>
      <c r="OWG385" s="41"/>
      <c r="OWH385" s="41"/>
      <c r="OWI385" s="41"/>
      <c r="OWJ385" s="41"/>
      <c r="OWK385" s="41"/>
      <c r="OWL385" s="41"/>
      <c r="OWM385" s="41"/>
      <c r="OWN385" s="41"/>
      <c r="OWO385" s="41"/>
      <c r="OWP385" s="41"/>
      <c r="OWQ385" s="41"/>
      <c r="OWR385" s="41"/>
      <c r="OWS385" s="41"/>
      <c r="OWT385" s="41"/>
      <c r="OWU385" s="41"/>
      <c r="OWV385" s="41"/>
      <c r="OWW385" s="41"/>
      <c r="OWX385" s="41"/>
      <c r="OWY385" s="41"/>
      <c r="OWZ385" s="41"/>
      <c r="OXA385" s="41"/>
      <c r="OXB385" s="41"/>
      <c r="OXC385" s="41"/>
      <c r="OXD385" s="41"/>
      <c r="OXE385" s="41"/>
      <c r="OXF385" s="41"/>
      <c r="OXG385" s="41"/>
      <c r="OXH385" s="41"/>
      <c r="OXI385" s="41"/>
      <c r="OXJ385" s="41"/>
      <c r="OXK385" s="41"/>
      <c r="OXL385" s="41"/>
      <c r="OXM385" s="41"/>
      <c r="OXN385" s="41"/>
      <c r="OXO385" s="41"/>
      <c r="OXP385" s="41"/>
      <c r="OXQ385" s="41"/>
      <c r="OXR385" s="41"/>
      <c r="OXS385" s="41"/>
      <c r="OXT385" s="41"/>
      <c r="OXU385" s="41"/>
      <c r="OXV385" s="41"/>
      <c r="OXW385" s="41"/>
      <c r="OXX385" s="41"/>
      <c r="OXY385" s="41"/>
      <c r="OXZ385" s="41"/>
      <c r="OYA385" s="41"/>
      <c r="OYB385" s="41"/>
      <c r="OYC385" s="41"/>
      <c r="OYD385" s="41"/>
      <c r="OYE385" s="41"/>
      <c r="OYF385" s="41"/>
      <c r="OYG385" s="41"/>
      <c r="OYH385" s="41"/>
      <c r="OYI385" s="41"/>
      <c r="OYJ385" s="41"/>
      <c r="OYK385" s="41"/>
      <c r="OYL385" s="41"/>
      <c r="OYM385" s="41"/>
      <c r="OYN385" s="41"/>
      <c r="OYO385" s="41"/>
      <c r="OYP385" s="41"/>
      <c r="OYQ385" s="41"/>
      <c r="OYR385" s="41"/>
      <c r="OYS385" s="41"/>
      <c r="OYT385" s="41"/>
      <c r="OYU385" s="41"/>
      <c r="OYV385" s="41"/>
      <c r="OYW385" s="41"/>
      <c r="OYX385" s="41"/>
      <c r="OYY385" s="41"/>
      <c r="OYZ385" s="41"/>
      <c r="OZA385" s="41"/>
      <c r="OZB385" s="41"/>
      <c r="OZC385" s="41"/>
      <c r="OZD385" s="41"/>
      <c r="OZE385" s="41"/>
      <c r="OZF385" s="41"/>
      <c r="OZG385" s="41"/>
      <c r="OZH385" s="41"/>
      <c r="OZI385" s="41"/>
      <c r="OZJ385" s="41"/>
      <c r="OZK385" s="41"/>
      <c r="OZL385" s="41"/>
      <c r="OZM385" s="41"/>
      <c r="OZN385" s="41"/>
      <c r="OZO385" s="41"/>
      <c r="OZP385" s="41"/>
      <c r="OZQ385" s="41"/>
      <c r="OZR385" s="41"/>
      <c r="OZS385" s="41"/>
      <c r="OZT385" s="41"/>
      <c r="OZU385" s="41"/>
      <c r="OZV385" s="41"/>
      <c r="OZW385" s="41"/>
      <c r="OZX385" s="41"/>
      <c r="OZY385" s="41"/>
      <c r="OZZ385" s="41"/>
      <c r="PAA385" s="41"/>
      <c r="PAB385" s="41"/>
      <c r="PAC385" s="41"/>
      <c r="PAD385" s="41"/>
      <c r="PAE385" s="41"/>
      <c r="PAF385" s="41"/>
      <c r="PAG385" s="41"/>
      <c r="PAH385" s="41"/>
      <c r="PAI385" s="41"/>
      <c r="PAJ385" s="41"/>
      <c r="PAK385" s="41"/>
      <c r="PAL385" s="41"/>
      <c r="PAM385" s="41"/>
      <c r="PAN385" s="41"/>
      <c r="PAO385" s="41"/>
      <c r="PAP385" s="41"/>
      <c r="PAQ385" s="41"/>
      <c r="PAR385" s="41"/>
      <c r="PAS385" s="41"/>
      <c r="PAT385" s="41"/>
      <c r="PAU385" s="41"/>
      <c r="PAV385" s="41"/>
      <c r="PAW385" s="41"/>
      <c r="PAX385" s="41"/>
      <c r="PAY385" s="41"/>
      <c r="PAZ385" s="41"/>
      <c r="PBA385" s="41"/>
      <c r="PBB385" s="41"/>
      <c r="PBC385" s="41"/>
      <c r="PBD385" s="41"/>
      <c r="PBE385" s="41"/>
      <c r="PBF385" s="41"/>
      <c r="PBG385" s="41"/>
      <c r="PBH385" s="41"/>
      <c r="PBI385" s="41"/>
      <c r="PBJ385" s="41"/>
      <c r="PBK385" s="41"/>
      <c r="PBL385" s="41"/>
      <c r="PBM385" s="41"/>
      <c r="PBN385" s="41"/>
      <c r="PBO385" s="41"/>
      <c r="PBP385" s="41"/>
      <c r="PBQ385" s="41"/>
      <c r="PBR385" s="41"/>
      <c r="PBS385" s="41"/>
      <c r="PBT385" s="41"/>
      <c r="PBU385" s="41"/>
      <c r="PBV385" s="41"/>
      <c r="PBW385" s="41"/>
      <c r="PBX385" s="41"/>
      <c r="PBY385" s="41"/>
      <c r="PBZ385" s="41"/>
      <c r="PCA385" s="41"/>
      <c r="PCB385" s="41"/>
      <c r="PCC385" s="41"/>
      <c r="PCD385" s="41"/>
      <c r="PCE385" s="41"/>
      <c r="PCF385" s="41"/>
      <c r="PCG385" s="41"/>
      <c r="PCH385" s="41"/>
      <c r="PCI385" s="41"/>
      <c r="PCJ385" s="41"/>
      <c r="PCK385" s="41"/>
      <c r="PCL385" s="41"/>
      <c r="PCM385" s="41"/>
      <c r="PCN385" s="41"/>
      <c r="PCO385" s="41"/>
      <c r="PCP385" s="41"/>
      <c r="PCQ385" s="41"/>
      <c r="PCR385" s="41"/>
      <c r="PCS385" s="41"/>
      <c r="PCT385" s="41"/>
      <c r="PCU385" s="41"/>
      <c r="PCV385" s="41"/>
      <c r="PCW385" s="41"/>
      <c r="PCX385" s="41"/>
      <c r="PCY385" s="41"/>
      <c r="PCZ385" s="41"/>
      <c r="PDA385" s="41"/>
      <c r="PDB385" s="41"/>
      <c r="PDC385" s="41"/>
      <c r="PDD385" s="41"/>
      <c r="PDE385" s="41"/>
      <c r="PDF385" s="41"/>
      <c r="PDG385" s="41"/>
      <c r="PDH385" s="41"/>
      <c r="PDI385" s="41"/>
      <c r="PDJ385" s="41"/>
      <c r="PDK385" s="41"/>
      <c r="PDL385" s="41"/>
      <c r="PDM385" s="41"/>
      <c r="PDN385" s="41"/>
      <c r="PDO385" s="41"/>
      <c r="PDP385" s="41"/>
      <c r="PDQ385" s="41"/>
      <c r="PDR385" s="41"/>
      <c r="PDS385" s="41"/>
      <c r="PDT385" s="41"/>
      <c r="PDU385" s="41"/>
      <c r="PDV385" s="41"/>
      <c r="PDW385" s="41"/>
      <c r="PDX385" s="41"/>
      <c r="PDY385" s="41"/>
      <c r="PDZ385" s="41"/>
      <c r="PEA385" s="41"/>
      <c r="PEB385" s="41"/>
      <c r="PEC385" s="41"/>
      <c r="PED385" s="41"/>
      <c r="PEE385" s="41"/>
      <c r="PEF385" s="41"/>
      <c r="PEG385" s="41"/>
      <c r="PEH385" s="41"/>
      <c r="PEI385" s="41"/>
      <c r="PEJ385" s="41"/>
      <c r="PEK385" s="41"/>
      <c r="PEL385" s="41"/>
      <c r="PEM385" s="41"/>
      <c r="PEN385" s="41"/>
      <c r="PEO385" s="41"/>
      <c r="PEP385" s="41"/>
      <c r="PEQ385" s="41"/>
      <c r="PER385" s="41"/>
      <c r="PES385" s="41"/>
      <c r="PET385" s="41"/>
      <c r="PEU385" s="41"/>
      <c r="PEV385" s="41"/>
      <c r="PEW385" s="41"/>
      <c r="PEX385" s="41"/>
      <c r="PEY385" s="41"/>
      <c r="PEZ385" s="41"/>
      <c r="PFA385" s="41"/>
      <c r="PFB385" s="41"/>
      <c r="PFC385" s="41"/>
      <c r="PFD385" s="41"/>
      <c r="PFE385" s="41"/>
      <c r="PFF385" s="41"/>
      <c r="PFG385" s="41"/>
      <c r="PFH385" s="41"/>
      <c r="PFI385" s="41"/>
      <c r="PFJ385" s="41"/>
      <c r="PFK385" s="41"/>
      <c r="PFL385" s="41"/>
      <c r="PFM385" s="41"/>
      <c r="PFN385" s="41"/>
      <c r="PFO385" s="41"/>
      <c r="PFP385" s="41"/>
      <c r="PFQ385" s="41"/>
      <c r="PFR385" s="41"/>
      <c r="PFS385" s="41"/>
      <c r="PFT385" s="41"/>
      <c r="PFU385" s="41"/>
      <c r="PFV385" s="41"/>
      <c r="PFW385" s="41"/>
      <c r="PFX385" s="41"/>
      <c r="PFY385" s="41"/>
      <c r="PFZ385" s="41"/>
      <c r="PGA385" s="41"/>
      <c r="PGB385" s="41"/>
      <c r="PGC385" s="41"/>
      <c r="PGD385" s="41"/>
      <c r="PGE385" s="41"/>
      <c r="PGF385" s="41"/>
      <c r="PGG385" s="41"/>
      <c r="PGH385" s="41"/>
      <c r="PGI385" s="41"/>
      <c r="PGJ385" s="41"/>
      <c r="PGK385" s="41"/>
      <c r="PGL385" s="41"/>
      <c r="PGM385" s="41"/>
      <c r="PGN385" s="41"/>
      <c r="PGO385" s="41"/>
      <c r="PGP385" s="41"/>
      <c r="PGQ385" s="41"/>
      <c r="PGR385" s="41"/>
      <c r="PGS385" s="41"/>
      <c r="PGT385" s="41"/>
      <c r="PGU385" s="41"/>
      <c r="PGV385" s="41"/>
      <c r="PGW385" s="41"/>
      <c r="PGX385" s="41"/>
      <c r="PGY385" s="41"/>
      <c r="PGZ385" s="41"/>
      <c r="PHA385" s="41"/>
      <c r="PHB385" s="41"/>
      <c r="PHC385" s="41"/>
      <c r="PHD385" s="41"/>
      <c r="PHE385" s="41"/>
      <c r="PHF385" s="41"/>
      <c r="PHG385" s="41"/>
      <c r="PHH385" s="41"/>
      <c r="PHI385" s="41"/>
      <c r="PHJ385" s="41"/>
      <c r="PHK385" s="41"/>
      <c r="PHL385" s="41"/>
      <c r="PHM385" s="41"/>
      <c r="PHN385" s="41"/>
      <c r="PHO385" s="41"/>
      <c r="PHP385" s="41"/>
      <c r="PHQ385" s="41"/>
      <c r="PHR385" s="41"/>
      <c r="PHS385" s="41"/>
      <c r="PHT385" s="41"/>
      <c r="PHU385" s="41"/>
      <c r="PHV385" s="41"/>
      <c r="PHW385" s="41"/>
      <c r="PHX385" s="41"/>
      <c r="PHY385" s="41"/>
      <c r="PHZ385" s="41"/>
      <c r="PIA385" s="41"/>
      <c r="PIB385" s="41"/>
      <c r="PIC385" s="41"/>
      <c r="PID385" s="41"/>
      <c r="PIE385" s="41"/>
      <c r="PIF385" s="41"/>
      <c r="PIG385" s="41"/>
      <c r="PIH385" s="41"/>
      <c r="PII385" s="41"/>
      <c r="PIJ385" s="41"/>
      <c r="PIK385" s="41"/>
      <c r="PIL385" s="41"/>
      <c r="PIM385" s="41"/>
      <c r="PIN385" s="41"/>
      <c r="PIO385" s="41"/>
      <c r="PIP385" s="41"/>
      <c r="PIQ385" s="41"/>
      <c r="PIR385" s="41"/>
      <c r="PIS385" s="41"/>
      <c r="PIT385" s="41"/>
      <c r="PIU385" s="41"/>
      <c r="PIV385" s="41"/>
      <c r="PIW385" s="41"/>
      <c r="PIX385" s="41"/>
      <c r="PIY385" s="41"/>
      <c r="PIZ385" s="41"/>
      <c r="PJA385" s="41"/>
      <c r="PJB385" s="41"/>
      <c r="PJC385" s="41"/>
      <c r="PJD385" s="41"/>
      <c r="PJE385" s="41"/>
      <c r="PJF385" s="41"/>
      <c r="PJG385" s="41"/>
      <c r="PJH385" s="41"/>
      <c r="PJI385" s="41"/>
      <c r="PJJ385" s="41"/>
      <c r="PJK385" s="41"/>
      <c r="PJL385" s="41"/>
      <c r="PJM385" s="41"/>
      <c r="PJN385" s="41"/>
      <c r="PJO385" s="41"/>
      <c r="PJP385" s="41"/>
      <c r="PJQ385" s="41"/>
      <c r="PJR385" s="41"/>
      <c r="PJS385" s="41"/>
      <c r="PJT385" s="41"/>
      <c r="PJU385" s="41"/>
      <c r="PJV385" s="41"/>
      <c r="PJW385" s="41"/>
      <c r="PJX385" s="41"/>
      <c r="PJY385" s="41"/>
      <c r="PJZ385" s="41"/>
      <c r="PKA385" s="41"/>
      <c r="PKB385" s="41"/>
      <c r="PKC385" s="41"/>
      <c r="PKD385" s="41"/>
      <c r="PKE385" s="41"/>
      <c r="PKF385" s="41"/>
      <c r="PKG385" s="41"/>
      <c r="PKH385" s="41"/>
      <c r="PKI385" s="41"/>
      <c r="PKJ385" s="41"/>
      <c r="PKK385" s="41"/>
      <c r="PKL385" s="41"/>
      <c r="PKM385" s="41"/>
      <c r="PKN385" s="41"/>
      <c r="PKO385" s="41"/>
      <c r="PKP385" s="41"/>
      <c r="PKQ385" s="41"/>
      <c r="PKR385" s="41"/>
      <c r="PKS385" s="41"/>
      <c r="PKT385" s="41"/>
      <c r="PKU385" s="41"/>
      <c r="PKV385" s="41"/>
      <c r="PKW385" s="41"/>
      <c r="PKX385" s="41"/>
      <c r="PKY385" s="41"/>
      <c r="PKZ385" s="41"/>
      <c r="PLA385" s="41"/>
      <c r="PLB385" s="41"/>
      <c r="PLC385" s="41"/>
      <c r="PLD385" s="41"/>
      <c r="PLE385" s="41"/>
      <c r="PLF385" s="41"/>
      <c r="PLG385" s="41"/>
      <c r="PLH385" s="41"/>
      <c r="PLI385" s="41"/>
      <c r="PLJ385" s="41"/>
      <c r="PLK385" s="41"/>
      <c r="PLL385" s="41"/>
      <c r="PLM385" s="41"/>
      <c r="PLN385" s="41"/>
      <c r="PLO385" s="41"/>
      <c r="PLP385" s="41"/>
      <c r="PLQ385" s="41"/>
      <c r="PLR385" s="41"/>
      <c r="PLS385" s="41"/>
      <c r="PLT385" s="41"/>
      <c r="PLU385" s="41"/>
      <c r="PLV385" s="41"/>
      <c r="PLW385" s="41"/>
      <c r="PLX385" s="41"/>
      <c r="PLY385" s="41"/>
      <c r="PLZ385" s="41"/>
      <c r="PMA385" s="41"/>
      <c r="PMB385" s="41"/>
      <c r="PMC385" s="41"/>
      <c r="PMD385" s="41"/>
      <c r="PME385" s="41"/>
      <c r="PMF385" s="41"/>
      <c r="PMG385" s="41"/>
      <c r="PMH385" s="41"/>
      <c r="PMI385" s="41"/>
      <c r="PMJ385" s="41"/>
      <c r="PMK385" s="41"/>
      <c r="PML385" s="41"/>
      <c r="PMM385" s="41"/>
      <c r="PMN385" s="41"/>
      <c r="PMO385" s="41"/>
      <c r="PMP385" s="41"/>
      <c r="PMQ385" s="41"/>
      <c r="PMR385" s="41"/>
      <c r="PMS385" s="41"/>
      <c r="PMT385" s="41"/>
      <c r="PMU385" s="41"/>
      <c r="PMV385" s="41"/>
      <c r="PMW385" s="41"/>
      <c r="PMX385" s="41"/>
      <c r="PMY385" s="41"/>
      <c r="PMZ385" s="41"/>
      <c r="PNA385" s="41"/>
      <c r="PNB385" s="41"/>
      <c r="PNC385" s="41"/>
      <c r="PND385" s="41"/>
      <c r="PNE385" s="41"/>
      <c r="PNF385" s="41"/>
      <c r="PNG385" s="41"/>
      <c r="PNH385" s="41"/>
      <c r="PNI385" s="41"/>
      <c r="PNJ385" s="41"/>
      <c r="PNK385" s="41"/>
      <c r="PNL385" s="41"/>
      <c r="PNM385" s="41"/>
      <c r="PNN385" s="41"/>
      <c r="PNO385" s="41"/>
      <c r="PNP385" s="41"/>
      <c r="PNQ385" s="41"/>
      <c r="PNR385" s="41"/>
      <c r="PNS385" s="41"/>
      <c r="PNT385" s="41"/>
      <c r="PNU385" s="41"/>
      <c r="PNV385" s="41"/>
      <c r="PNW385" s="41"/>
      <c r="PNX385" s="41"/>
      <c r="PNY385" s="41"/>
      <c r="PNZ385" s="41"/>
      <c r="POA385" s="41"/>
      <c r="POB385" s="41"/>
      <c r="POC385" s="41"/>
      <c r="POD385" s="41"/>
      <c r="POE385" s="41"/>
      <c r="POF385" s="41"/>
      <c r="POG385" s="41"/>
      <c r="POH385" s="41"/>
      <c r="POI385" s="41"/>
      <c r="POJ385" s="41"/>
      <c r="POK385" s="41"/>
      <c r="POL385" s="41"/>
      <c r="POM385" s="41"/>
      <c r="PON385" s="41"/>
      <c r="POO385" s="41"/>
      <c r="POP385" s="41"/>
      <c r="POQ385" s="41"/>
      <c r="POR385" s="41"/>
      <c r="POS385" s="41"/>
      <c r="POT385" s="41"/>
      <c r="POU385" s="41"/>
      <c r="POV385" s="41"/>
      <c r="POW385" s="41"/>
      <c r="POX385" s="41"/>
      <c r="POY385" s="41"/>
      <c r="POZ385" s="41"/>
      <c r="PPA385" s="41"/>
      <c r="PPB385" s="41"/>
      <c r="PPC385" s="41"/>
      <c r="PPD385" s="41"/>
      <c r="PPE385" s="41"/>
      <c r="PPF385" s="41"/>
      <c r="PPG385" s="41"/>
      <c r="PPH385" s="41"/>
      <c r="PPI385" s="41"/>
      <c r="PPJ385" s="41"/>
      <c r="PPK385" s="41"/>
      <c r="PPL385" s="41"/>
      <c r="PPM385" s="41"/>
      <c r="PPN385" s="41"/>
      <c r="PPO385" s="41"/>
      <c r="PPP385" s="41"/>
      <c r="PPQ385" s="41"/>
      <c r="PPR385" s="41"/>
      <c r="PPS385" s="41"/>
      <c r="PPT385" s="41"/>
      <c r="PPU385" s="41"/>
      <c r="PPV385" s="41"/>
      <c r="PPW385" s="41"/>
      <c r="PPX385" s="41"/>
      <c r="PPY385" s="41"/>
      <c r="PPZ385" s="41"/>
      <c r="PQA385" s="41"/>
      <c r="PQB385" s="41"/>
      <c r="PQC385" s="41"/>
      <c r="PQD385" s="41"/>
      <c r="PQE385" s="41"/>
      <c r="PQF385" s="41"/>
      <c r="PQG385" s="41"/>
      <c r="PQH385" s="41"/>
      <c r="PQI385" s="41"/>
      <c r="PQJ385" s="41"/>
      <c r="PQK385" s="41"/>
      <c r="PQL385" s="41"/>
      <c r="PQM385" s="41"/>
      <c r="PQN385" s="41"/>
      <c r="PQO385" s="41"/>
      <c r="PQP385" s="41"/>
      <c r="PQQ385" s="41"/>
      <c r="PQR385" s="41"/>
      <c r="PQS385" s="41"/>
      <c r="PQT385" s="41"/>
      <c r="PQU385" s="41"/>
      <c r="PQV385" s="41"/>
      <c r="PQW385" s="41"/>
      <c r="PQX385" s="41"/>
      <c r="PQY385" s="41"/>
      <c r="PQZ385" s="41"/>
      <c r="PRA385" s="41"/>
      <c r="PRB385" s="41"/>
      <c r="PRC385" s="41"/>
      <c r="PRD385" s="41"/>
      <c r="PRE385" s="41"/>
      <c r="PRF385" s="41"/>
      <c r="PRG385" s="41"/>
      <c r="PRH385" s="41"/>
      <c r="PRI385" s="41"/>
      <c r="PRJ385" s="41"/>
      <c r="PRK385" s="41"/>
      <c r="PRL385" s="41"/>
      <c r="PRM385" s="41"/>
      <c r="PRN385" s="41"/>
      <c r="PRO385" s="41"/>
      <c r="PRP385" s="41"/>
      <c r="PRQ385" s="41"/>
      <c r="PRR385" s="41"/>
      <c r="PRS385" s="41"/>
      <c r="PRT385" s="41"/>
      <c r="PRU385" s="41"/>
      <c r="PRV385" s="41"/>
      <c r="PRW385" s="41"/>
      <c r="PRX385" s="41"/>
      <c r="PRY385" s="41"/>
      <c r="PRZ385" s="41"/>
      <c r="PSA385" s="41"/>
      <c r="PSB385" s="41"/>
      <c r="PSC385" s="41"/>
      <c r="PSD385" s="41"/>
      <c r="PSE385" s="41"/>
      <c r="PSF385" s="41"/>
      <c r="PSG385" s="41"/>
      <c r="PSH385" s="41"/>
      <c r="PSI385" s="41"/>
      <c r="PSJ385" s="41"/>
      <c r="PSK385" s="41"/>
      <c r="PSL385" s="41"/>
      <c r="PSM385" s="41"/>
      <c r="PSN385" s="41"/>
      <c r="PSO385" s="41"/>
      <c r="PSP385" s="41"/>
      <c r="PSQ385" s="41"/>
      <c r="PSR385" s="41"/>
      <c r="PSS385" s="41"/>
      <c r="PST385" s="41"/>
      <c r="PSU385" s="41"/>
      <c r="PSV385" s="41"/>
      <c r="PSW385" s="41"/>
      <c r="PSX385" s="41"/>
      <c r="PSY385" s="41"/>
      <c r="PSZ385" s="41"/>
      <c r="PTA385" s="41"/>
      <c r="PTB385" s="41"/>
      <c r="PTC385" s="41"/>
      <c r="PTD385" s="41"/>
      <c r="PTE385" s="41"/>
      <c r="PTF385" s="41"/>
      <c r="PTG385" s="41"/>
      <c r="PTH385" s="41"/>
      <c r="PTI385" s="41"/>
      <c r="PTJ385" s="41"/>
      <c r="PTK385" s="41"/>
      <c r="PTL385" s="41"/>
      <c r="PTM385" s="41"/>
      <c r="PTN385" s="41"/>
      <c r="PTO385" s="41"/>
      <c r="PTP385" s="41"/>
      <c r="PTQ385" s="41"/>
      <c r="PTR385" s="41"/>
      <c r="PTS385" s="41"/>
      <c r="PTT385" s="41"/>
      <c r="PTU385" s="41"/>
      <c r="PTV385" s="41"/>
      <c r="PTW385" s="41"/>
      <c r="PTX385" s="41"/>
      <c r="PTY385" s="41"/>
      <c r="PTZ385" s="41"/>
      <c r="PUA385" s="41"/>
      <c r="PUB385" s="41"/>
      <c r="PUC385" s="41"/>
      <c r="PUD385" s="41"/>
      <c r="PUE385" s="41"/>
      <c r="PUF385" s="41"/>
      <c r="PUG385" s="41"/>
      <c r="PUH385" s="41"/>
      <c r="PUI385" s="41"/>
      <c r="PUJ385" s="41"/>
      <c r="PUK385" s="41"/>
      <c r="PUL385" s="41"/>
      <c r="PUM385" s="41"/>
      <c r="PUN385" s="41"/>
      <c r="PUO385" s="41"/>
      <c r="PUP385" s="41"/>
      <c r="PUQ385" s="41"/>
      <c r="PUR385" s="41"/>
      <c r="PUS385" s="41"/>
      <c r="PUT385" s="41"/>
      <c r="PUU385" s="41"/>
      <c r="PUV385" s="41"/>
      <c r="PUW385" s="41"/>
      <c r="PUX385" s="41"/>
      <c r="PUY385" s="41"/>
      <c r="PUZ385" s="41"/>
      <c r="PVA385" s="41"/>
      <c r="PVB385" s="41"/>
      <c r="PVC385" s="41"/>
      <c r="PVD385" s="41"/>
      <c r="PVE385" s="41"/>
      <c r="PVF385" s="41"/>
      <c r="PVG385" s="41"/>
      <c r="PVH385" s="41"/>
      <c r="PVI385" s="41"/>
      <c r="PVJ385" s="41"/>
      <c r="PVK385" s="41"/>
      <c r="PVL385" s="41"/>
      <c r="PVM385" s="41"/>
      <c r="PVN385" s="41"/>
      <c r="PVO385" s="41"/>
      <c r="PVP385" s="41"/>
      <c r="PVQ385" s="41"/>
      <c r="PVR385" s="41"/>
      <c r="PVS385" s="41"/>
      <c r="PVT385" s="41"/>
      <c r="PVU385" s="41"/>
      <c r="PVV385" s="41"/>
      <c r="PVW385" s="41"/>
      <c r="PVX385" s="41"/>
      <c r="PVY385" s="41"/>
      <c r="PVZ385" s="41"/>
      <c r="PWA385" s="41"/>
      <c r="PWB385" s="41"/>
      <c r="PWC385" s="41"/>
      <c r="PWD385" s="41"/>
      <c r="PWE385" s="41"/>
      <c r="PWF385" s="41"/>
      <c r="PWG385" s="41"/>
      <c r="PWH385" s="41"/>
      <c r="PWI385" s="41"/>
      <c r="PWJ385" s="41"/>
      <c r="PWK385" s="41"/>
      <c r="PWL385" s="41"/>
      <c r="PWM385" s="41"/>
      <c r="PWN385" s="41"/>
      <c r="PWO385" s="41"/>
      <c r="PWP385" s="41"/>
      <c r="PWQ385" s="41"/>
      <c r="PWR385" s="41"/>
      <c r="PWS385" s="41"/>
      <c r="PWT385" s="41"/>
      <c r="PWU385" s="41"/>
      <c r="PWV385" s="41"/>
      <c r="PWW385" s="41"/>
      <c r="PWX385" s="41"/>
      <c r="PWY385" s="41"/>
      <c r="PWZ385" s="41"/>
      <c r="PXA385" s="41"/>
      <c r="PXB385" s="41"/>
      <c r="PXC385" s="41"/>
      <c r="PXD385" s="41"/>
      <c r="PXE385" s="41"/>
      <c r="PXF385" s="41"/>
      <c r="PXG385" s="41"/>
      <c r="PXH385" s="41"/>
      <c r="PXI385" s="41"/>
      <c r="PXJ385" s="41"/>
      <c r="PXK385" s="41"/>
      <c r="PXL385" s="41"/>
      <c r="PXM385" s="41"/>
      <c r="PXN385" s="41"/>
      <c r="PXO385" s="41"/>
      <c r="PXP385" s="41"/>
      <c r="PXQ385" s="41"/>
      <c r="PXR385" s="41"/>
      <c r="PXS385" s="41"/>
      <c r="PXT385" s="41"/>
      <c r="PXU385" s="41"/>
      <c r="PXV385" s="41"/>
      <c r="PXW385" s="41"/>
      <c r="PXX385" s="41"/>
      <c r="PXY385" s="41"/>
      <c r="PXZ385" s="41"/>
      <c r="PYA385" s="41"/>
      <c r="PYB385" s="41"/>
      <c r="PYC385" s="41"/>
      <c r="PYD385" s="41"/>
      <c r="PYE385" s="41"/>
      <c r="PYF385" s="41"/>
      <c r="PYG385" s="41"/>
      <c r="PYH385" s="41"/>
      <c r="PYI385" s="41"/>
      <c r="PYJ385" s="41"/>
      <c r="PYK385" s="41"/>
      <c r="PYL385" s="41"/>
      <c r="PYM385" s="41"/>
      <c r="PYN385" s="41"/>
      <c r="PYO385" s="41"/>
      <c r="PYP385" s="41"/>
      <c r="PYQ385" s="41"/>
      <c r="PYR385" s="41"/>
      <c r="PYS385" s="41"/>
      <c r="PYT385" s="41"/>
      <c r="PYU385" s="41"/>
      <c r="PYV385" s="41"/>
      <c r="PYW385" s="41"/>
      <c r="PYX385" s="41"/>
      <c r="PYY385" s="41"/>
      <c r="PYZ385" s="41"/>
      <c r="PZA385" s="41"/>
      <c r="PZB385" s="41"/>
      <c r="PZC385" s="41"/>
      <c r="PZD385" s="41"/>
      <c r="PZE385" s="41"/>
      <c r="PZF385" s="41"/>
      <c r="PZG385" s="41"/>
      <c r="PZH385" s="41"/>
      <c r="PZI385" s="41"/>
      <c r="PZJ385" s="41"/>
      <c r="PZK385" s="41"/>
      <c r="PZL385" s="41"/>
      <c r="PZM385" s="41"/>
      <c r="PZN385" s="41"/>
      <c r="PZO385" s="41"/>
      <c r="PZP385" s="41"/>
      <c r="PZQ385" s="41"/>
      <c r="PZR385" s="41"/>
      <c r="PZS385" s="41"/>
      <c r="PZT385" s="41"/>
      <c r="PZU385" s="41"/>
      <c r="PZV385" s="41"/>
      <c r="PZW385" s="41"/>
      <c r="PZX385" s="41"/>
      <c r="PZY385" s="41"/>
      <c r="PZZ385" s="41"/>
      <c r="QAA385" s="41"/>
      <c r="QAB385" s="41"/>
      <c r="QAC385" s="41"/>
      <c r="QAD385" s="41"/>
      <c r="QAE385" s="41"/>
      <c r="QAF385" s="41"/>
      <c r="QAG385" s="41"/>
      <c r="QAH385" s="41"/>
      <c r="QAI385" s="41"/>
      <c r="QAJ385" s="41"/>
      <c r="QAK385" s="41"/>
      <c r="QAL385" s="41"/>
      <c r="QAM385" s="41"/>
      <c r="QAN385" s="41"/>
      <c r="QAO385" s="41"/>
      <c r="QAP385" s="41"/>
      <c r="QAQ385" s="41"/>
      <c r="QAR385" s="41"/>
      <c r="QAS385" s="41"/>
      <c r="QAT385" s="41"/>
      <c r="QAU385" s="41"/>
      <c r="QAV385" s="41"/>
      <c r="QAW385" s="41"/>
      <c r="QAX385" s="41"/>
      <c r="QAY385" s="41"/>
      <c r="QAZ385" s="41"/>
      <c r="QBA385" s="41"/>
      <c r="QBB385" s="41"/>
      <c r="QBC385" s="41"/>
      <c r="QBD385" s="41"/>
      <c r="QBE385" s="41"/>
      <c r="QBF385" s="41"/>
      <c r="QBG385" s="41"/>
      <c r="QBH385" s="41"/>
      <c r="QBI385" s="41"/>
      <c r="QBJ385" s="41"/>
      <c r="QBK385" s="41"/>
      <c r="QBL385" s="41"/>
      <c r="QBM385" s="41"/>
      <c r="QBN385" s="41"/>
      <c r="QBO385" s="41"/>
      <c r="QBP385" s="41"/>
      <c r="QBQ385" s="41"/>
      <c r="QBR385" s="41"/>
      <c r="QBS385" s="41"/>
      <c r="QBT385" s="41"/>
      <c r="QBU385" s="41"/>
      <c r="QBV385" s="41"/>
      <c r="QBW385" s="41"/>
      <c r="QBX385" s="41"/>
      <c r="QBY385" s="41"/>
      <c r="QBZ385" s="41"/>
      <c r="QCA385" s="41"/>
      <c r="QCB385" s="41"/>
      <c r="QCC385" s="41"/>
      <c r="QCD385" s="41"/>
      <c r="QCE385" s="41"/>
      <c r="QCF385" s="41"/>
      <c r="QCG385" s="41"/>
      <c r="QCH385" s="41"/>
      <c r="QCI385" s="41"/>
      <c r="QCJ385" s="41"/>
      <c r="QCK385" s="41"/>
      <c r="QCL385" s="41"/>
      <c r="QCM385" s="41"/>
      <c r="QCN385" s="41"/>
      <c r="QCO385" s="41"/>
      <c r="QCP385" s="41"/>
      <c r="QCQ385" s="41"/>
      <c r="QCR385" s="41"/>
      <c r="QCS385" s="41"/>
      <c r="QCT385" s="41"/>
      <c r="QCU385" s="41"/>
      <c r="QCV385" s="41"/>
      <c r="QCW385" s="41"/>
      <c r="QCX385" s="41"/>
      <c r="QCY385" s="41"/>
      <c r="QCZ385" s="41"/>
      <c r="QDA385" s="41"/>
      <c r="QDB385" s="41"/>
      <c r="QDC385" s="41"/>
      <c r="QDD385" s="41"/>
      <c r="QDE385" s="41"/>
      <c r="QDF385" s="41"/>
      <c r="QDG385" s="41"/>
      <c r="QDH385" s="41"/>
      <c r="QDI385" s="41"/>
      <c r="QDJ385" s="41"/>
      <c r="QDK385" s="41"/>
      <c r="QDL385" s="41"/>
      <c r="QDM385" s="41"/>
      <c r="QDN385" s="41"/>
      <c r="QDO385" s="41"/>
      <c r="QDP385" s="41"/>
      <c r="QDQ385" s="41"/>
      <c r="QDR385" s="41"/>
      <c r="QDS385" s="41"/>
      <c r="QDT385" s="41"/>
      <c r="QDU385" s="41"/>
      <c r="QDV385" s="41"/>
      <c r="QDW385" s="41"/>
      <c r="QDX385" s="41"/>
      <c r="QDY385" s="41"/>
      <c r="QDZ385" s="41"/>
      <c r="QEA385" s="41"/>
      <c r="QEB385" s="41"/>
      <c r="QEC385" s="41"/>
      <c r="QED385" s="41"/>
      <c r="QEE385" s="41"/>
      <c r="QEF385" s="41"/>
      <c r="QEG385" s="41"/>
      <c r="QEH385" s="41"/>
      <c r="QEI385" s="41"/>
      <c r="QEJ385" s="41"/>
      <c r="QEK385" s="41"/>
      <c r="QEL385" s="41"/>
      <c r="QEM385" s="41"/>
      <c r="QEN385" s="41"/>
      <c r="QEO385" s="41"/>
      <c r="QEP385" s="41"/>
      <c r="QEQ385" s="41"/>
      <c r="QER385" s="41"/>
      <c r="QES385" s="41"/>
      <c r="QET385" s="41"/>
      <c r="QEU385" s="41"/>
      <c r="QEV385" s="41"/>
      <c r="QEW385" s="41"/>
      <c r="QEX385" s="41"/>
      <c r="QEY385" s="41"/>
      <c r="QEZ385" s="41"/>
      <c r="QFA385" s="41"/>
      <c r="QFB385" s="41"/>
      <c r="QFC385" s="41"/>
      <c r="QFD385" s="41"/>
      <c r="QFE385" s="41"/>
      <c r="QFF385" s="41"/>
      <c r="QFG385" s="41"/>
      <c r="QFH385" s="41"/>
      <c r="QFI385" s="41"/>
      <c r="QFJ385" s="41"/>
      <c r="QFK385" s="41"/>
      <c r="QFL385" s="41"/>
      <c r="QFM385" s="41"/>
      <c r="QFN385" s="41"/>
      <c r="QFO385" s="41"/>
      <c r="QFP385" s="41"/>
      <c r="QFQ385" s="41"/>
      <c r="QFR385" s="41"/>
      <c r="QFS385" s="41"/>
      <c r="QFT385" s="41"/>
      <c r="QFU385" s="41"/>
      <c r="QFV385" s="41"/>
      <c r="QFW385" s="41"/>
      <c r="QFX385" s="41"/>
      <c r="QFY385" s="41"/>
      <c r="QFZ385" s="41"/>
      <c r="QGA385" s="41"/>
      <c r="QGB385" s="41"/>
      <c r="QGC385" s="41"/>
      <c r="QGD385" s="41"/>
      <c r="QGE385" s="41"/>
      <c r="QGF385" s="41"/>
      <c r="QGG385" s="41"/>
      <c r="QGH385" s="41"/>
      <c r="QGI385" s="41"/>
      <c r="QGJ385" s="41"/>
      <c r="QGK385" s="41"/>
      <c r="QGL385" s="41"/>
      <c r="QGM385" s="41"/>
      <c r="QGN385" s="41"/>
      <c r="QGO385" s="41"/>
      <c r="QGP385" s="41"/>
      <c r="QGQ385" s="41"/>
      <c r="QGR385" s="41"/>
      <c r="QGS385" s="41"/>
      <c r="QGT385" s="41"/>
      <c r="QGU385" s="41"/>
      <c r="QGV385" s="41"/>
      <c r="QGW385" s="41"/>
      <c r="QGX385" s="41"/>
      <c r="QGY385" s="41"/>
      <c r="QGZ385" s="41"/>
      <c r="QHA385" s="41"/>
      <c r="QHB385" s="41"/>
      <c r="QHC385" s="41"/>
      <c r="QHD385" s="41"/>
      <c r="QHE385" s="41"/>
      <c r="QHF385" s="41"/>
      <c r="QHG385" s="41"/>
      <c r="QHH385" s="41"/>
      <c r="QHI385" s="41"/>
      <c r="QHJ385" s="41"/>
      <c r="QHK385" s="41"/>
      <c r="QHL385" s="41"/>
      <c r="QHM385" s="41"/>
      <c r="QHN385" s="41"/>
      <c r="QHO385" s="41"/>
      <c r="QHP385" s="41"/>
      <c r="QHQ385" s="41"/>
      <c r="QHR385" s="41"/>
      <c r="QHS385" s="41"/>
      <c r="QHT385" s="41"/>
      <c r="QHU385" s="41"/>
      <c r="QHV385" s="41"/>
      <c r="QHW385" s="41"/>
      <c r="QHX385" s="41"/>
      <c r="QHY385" s="41"/>
      <c r="QHZ385" s="41"/>
      <c r="QIA385" s="41"/>
      <c r="QIB385" s="41"/>
      <c r="QIC385" s="41"/>
      <c r="QID385" s="41"/>
      <c r="QIE385" s="41"/>
      <c r="QIF385" s="41"/>
      <c r="QIG385" s="41"/>
      <c r="QIH385" s="41"/>
      <c r="QII385" s="41"/>
      <c r="QIJ385" s="41"/>
      <c r="QIK385" s="41"/>
      <c r="QIL385" s="41"/>
      <c r="QIM385" s="41"/>
      <c r="QIN385" s="41"/>
      <c r="QIO385" s="41"/>
      <c r="QIP385" s="41"/>
      <c r="QIQ385" s="41"/>
      <c r="QIR385" s="41"/>
      <c r="QIS385" s="41"/>
      <c r="QIT385" s="41"/>
      <c r="QIU385" s="41"/>
      <c r="QIV385" s="41"/>
      <c r="QIW385" s="41"/>
      <c r="QIX385" s="41"/>
      <c r="QIY385" s="41"/>
      <c r="QIZ385" s="41"/>
      <c r="QJA385" s="41"/>
      <c r="QJB385" s="41"/>
      <c r="QJC385" s="41"/>
      <c r="QJD385" s="41"/>
      <c r="QJE385" s="41"/>
      <c r="QJF385" s="41"/>
      <c r="QJG385" s="41"/>
      <c r="QJH385" s="41"/>
      <c r="QJI385" s="41"/>
      <c r="QJJ385" s="41"/>
      <c r="QJK385" s="41"/>
      <c r="QJL385" s="41"/>
      <c r="QJM385" s="41"/>
      <c r="QJN385" s="41"/>
      <c r="QJO385" s="41"/>
      <c r="QJP385" s="41"/>
      <c r="QJQ385" s="41"/>
      <c r="QJR385" s="41"/>
      <c r="QJS385" s="41"/>
      <c r="QJT385" s="41"/>
      <c r="QJU385" s="41"/>
      <c r="QJV385" s="41"/>
      <c r="QJW385" s="41"/>
      <c r="QJX385" s="41"/>
      <c r="QJY385" s="41"/>
      <c r="QJZ385" s="41"/>
      <c r="QKA385" s="41"/>
      <c r="QKB385" s="41"/>
      <c r="QKC385" s="41"/>
      <c r="QKD385" s="41"/>
      <c r="QKE385" s="41"/>
      <c r="QKF385" s="41"/>
      <c r="QKG385" s="41"/>
      <c r="QKH385" s="41"/>
      <c r="QKI385" s="41"/>
      <c r="QKJ385" s="41"/>
      <c r="QKK385" s="41"/>
      <c r="QKL385" s="41"/>
      <c r="QKM385" s="41"/>
      <c r="QKN385" s="41"/>
      <c r="QKO385" s="41"/>
      <c r="QKP385" s="41"/>
      <c r="QKQ385" s="41"/>
      <c r="QKR385" s="41"/>
      <c r="QKS385" s="41"/>
      <c r="QKT385" s="41"/>
      <c r="QKU385" s="41"/>
      <c r="QKV385" s="41"/>
      <c r="QKW385" s="41"/>
      <c r="QKX385" s="41"/>
      <c r="QKY385" s="41"/>
      <c r="QKZ385" s="41"/>
      <c r="QLA385" s="41"/>
      <c r="QLB385" s="41"/>
      <c r="QLC385" s="41"/>
      <c r="QLD385" s="41"/>
      <c r="QLE385" s="41"/>
      <c r="QLF385" s="41"/>
      <c r="QLG385" s="41"/>
      <c r="QLH385" s="41"/>
      <c r="QLI385" s="41"/>
      <c r="QLJ385" s="41"/>
      <c r="QLK385" s="41"/>
      <c r="QLL385" s="41"/>
      <c r="QLM385" s="41"/>
      <c r="QLN385" s="41"/>
      <c r="QLO385" s="41"/>
      <c r="QLP385" s="41"/>
      <c r="QLQ385" s="41"/>
      <c r="QLR385" s="41"/>
      <c r="QLS385" s="41"/>
      <c r="QLT385" s="41"/>
      <c r="QLU385" s="41"/>
      <c r="QLV385" s="41"/>
      <c r="QLW385" s="41"/>
      <c r="QLX385" s="41"/>
      <c r="QLY385" s="41"/>
      <c r="QLZ385" s="41"/>
      <c r="QMA385" s="41"/>
      <c r="QMB385" s="41"/>
      <c r="QMC385" s="41"/>
      <c r="QMD385" s="41"/>
      <c r="QME385" s="41"/>
      <c r="QMF385" s="41"/>
      <c r="QMG385" s="41"/>
      <c r="QMH385" s="41"/>
      <c r="QMI385" s="41"/>
      <c r="QMJ385" s="41"/>
      <c r="QMK385" s="41"/>
      <c r="QML385" s="41"/>
      <c r="QMM385" s="41"/>
      <c r="QMN385" s="41"/>
      <c r="QMO385" s="41"/>
      <c r="QMP385" s="41"/>
      <c r="QMQ385" s="41"/>
      <c r="QMR385" s="41"/>
      <c r="QMS385" s="41"/>
      <c r="QMT385" s="41"/>
      <c r="QMU385" s="41"/>
      <c r="QMV385" s="41"/>
      <c r="QMW385" s="41"/>
      <c r="QMX385" s="41"/>
      <c r="QMY385" s="41"/>
      <c r="QMZ385" s="41"/>
      <c r="QNA385" s="41"/>
      <c r="QNB385" s="41"/>
      <c r="QNC385" s="41"/>
      <c r="QND385" s="41"/>
      <c r="QNE385" s="41"/>
      <c r="QNF385" s="41"/>
      <c r="QNG385" s="41"/>
      <c r="QNH385" s="41"/>
      <c r="QNI385" s="41"/>
      <c r="QNJ385" s="41"/>
      <c r="QNK385" s="41"/>
      <c r="QNL385" s="41"/>
      <c r="QNM385" s="41"/>
      <c r="QNN385" s="41"/>
      <c r="QNO385" s="41"/>
      <c r="QNP385" s="41"/>
      <c r="QNQ385" s="41"/>
      <c r="QNR385" s="41"/>
      <c r="QNS385" s="41"/>
      <c r="QNT385" s="41"/>
      <c r="QNU385" s="41"/>
      <c r="QNV385" s="41"/>
      <c r="QNW385" s="41"/>
      <c r="QNX385" s="41"/>
      <c r="QNY385" s="41"/>
      <c r="QNZ385" s="41"/>
      <c r="QOA385" s="41"/>
      <c r="QOB385" s="41"/>
      <c r="QOC385" s="41"/>
      <c r="QOD385" s="41"/>
      <c r="QOE385" s="41"/>
      <c r="QOF385" s="41"/>
      <c r="QOG385" s="41"/>
      <c r="QOH385" s="41"/>
      <c r="QOI385" s="41"/>
      <c r="QOJ385" s="41"/>
      <c r="QOK385" s="41"/>
      <c r="QOL385" s="41"/>
      <c r="QOM385" s="41"/>
      <c r="QON385" s="41"/>
      <c r="QOO385" s="41"/>
      <c r="QOP385" s="41"/>
      <c r="QOQ385" s="41"/>
      <c r="QOR385" s="41"/>
      <c r="QOS385" s="41"/>
      <c r="QOT385" s="41"/>
      <c r="QOU385" s="41"/>
      <c r="QOV385" s="41"/>
      <c r="QOW385" s="41"/>
      <c r="QOX385" s="41"/>
      <c r="QOY385" s="41"/>
      <c r="QOZ385" s="41"/>
      <c r="QPA385" s="41"/>
      <c r="QPB385" s="41"/>
      <c r="QPC385" s="41"/>
      <c r="QPD385" s="41"/>
      <c r="QPE385" s="41"/>
      <c r="QPF385" s="41"/>
      <c r="QPG385" s="41"/>
      <c r="QPH385" s="41"/>
      <c r="QPI385" s="41"/>
      <c r="QPJ385" s="41"/>
      <c r="QPK385" s="41"/>
      <c r="QPL385" s="41"/>
      <c r="QPM385" s="41"/>
      <c r="QPN385" s="41"/>
      <c r="QPO385" s="41"/>
      <c r="QPP385" s="41"/>
      <c r="QPQ385" s="41"/>
      <c r="QPR385" s="41"/>
      <c r="QPS385" s="41"/>
      <c r="QPT385" s="41"/>
      <c r="QPU385" s="41"/>
      <c r="QPV385" s="41"/>
      <c r="QPW385" s="41"/>
      <c r="QPX385" s="41"/>
      <c r="QPY385" s="41"/>
      <c r="QPZ385" s="41"/>
      <c r="QQA385" s="41"/>
      <c r="QQB385" s="41"/>
      <c r="QQC385" s="41"/>
      <c r="QQD385" s="41"/>
      <c r="QQE385" s="41"/>
      <c r="QQF385" s="41"/>
      <c r="QQG385" s="41"/>
      <c r="QQH385" s="41"/>
      <c r="QQI385" s="41"/>
      <c r="QQJ385" s="41"/>
      <c r="QQK385" s="41"/>
      <c r="QQL385" s="41"/>
      <c r="QQM385" s="41"/>
      <c r="QQN385" s="41"/>
      <c r="QQO385" s="41"/>
      <c r="QQP385" s="41"/>
      <c r="QQQ385" s="41"/>
      <c r="QQR385" s="41"/>
      <c r="QQS385" s="41"/>
      <c r="QQT385" s="41"/>
      <c r="QQU385" s="41"/>
      <c r="QQV385" s="41"/>
      <c r="QQW385" s="41"/>
      <c r="QQX385" s="41"/>
      <c r="QQY385" s="41"/>
      <c r="QQZ385" s="41"/>
      <c r="QRA385" s="41"/>
      <c r="QRB385" s="41"/>
      <c r="QRC385" s="41"/>
      <c r="QRD385" s="41"/>
      <c r="QRE385" s="41"/>
      <c r="QRF385" s="41"/>
      <c r="QRG385" s="41"/>
      <c r="QRH385" s="41"/>
      <c r="QRI385" s="41"/>
      <c r="QRJ385" s="41"/>
      <c r="QRK385" s="41"/>
      <c r="QRL385" s="41"/>
      <c r="QRM385" s="41"/>
      <c r="QRN385" s="41"/>
      <c r="QRO385" s="41"/>
      <c r="QRP385" s="41"/>
      <c r="QRQ385" s="41"/>
      <c r="QRR385" s="41"/>
      <c r="QRS385" s="41"/>
      <c r="QRT385" s="41"/>
      <c r="QRU385" s="41"/>
      <c r="QRV385" s="41"/>
      <c r="QRW385" s="41"/>
      <c r="QRX385" s="41"/>
      <c r="QRY385" s="41"/>
      <c r="QRZ385" s="41"/>
      <c r="QSA385" s="41"/>
      <c r="QSB385" s="41"/>
      <c r="QSC385" s="41"/>
      <c r="QSD385" s="41"/>
      <c r="QSE385" s="41"/>
      <c r="QSF385" s="41"/>
      <c r="QSG385" s="41"/>
      <c r="QSH385" s="41"/>
      <c r="QSI385" s="41"/>
      <c r="QSJ385" s="41"/>
      <c r="QSK385" s="41"/>
      <c r="QSL385" s="41"/>
      <c r="QSM385" s="41"/>
      <c r="QSN385" s="41"/>
      <c r="QSO385" s="41"/>
      <c r="QSP385" s="41"/>
      <c r="QSQ385" s="41"/>
      <c r="QSR385" s="41"/>
      <c r="QSS385" s="41"/>
      <c r="QST385" s="41"/>
      <c r="QSU385" s="41"/>
      <c r="QSV385" s="41"/>
      <c r="QSW385" s="41"/>
      <c r="QSX385" s="41"/>
      <c r="QSY385" s="41"/>
      <c r="QSZ385" s="41"/>
      <c r="QTA385" s="41"/>
      <c r="QTB385" s="41"/>
      <c r="QTC385" s="41"/>
      <c r="QTD385" s="41"/>
      <c r="QTE385" s="41"/>
      <c r="QTF385" s="41"/>
      <c r="QTG385" s="41"/>
      <c r="QTH385" s="41"/>
      <c r="QTI385" s="41"/>
      <c r="QTJ385" s="41"/>
      <c r="QTK385" s="41"/>
      <c r="QTL385" s="41"/>
      <c r="QTM385" s="41"/>
      <c r="QTN385" s="41"/>
      <c r="QTO385" s="41"/>
      <c r="QTP385" s="41"/>
      <c r="QTQ385" s="41"/>
      <c r="QTR385" s="41"/>
      <c r="QTS385" s="41"/>
      <c r="QTT385" s="41"/>
      <c r="QTU385" s="41"/>
      <c r="QTV385" s="41"/>
      <c r="QTW385" s="41"/>
      <c r="QTX385" s="41"/>
      <c r="QTY385" s="41"/>
      <c r="QTZ385" s="41"/>
      <c r="QUA385" s="41"/>
      <c r="QUB385" s="41"/>
      <c r="QUC385" s="41"/>
      <c r="QUD385" s="41"/>
      <c r="QUE385" s="41"/>
      <c r="QUF385" s="41"/>
      <c r="QUG385" s="41"/>
      <c r="QUH385" s="41"/>
      <c r="QUI385" s="41"/>
      <c r="QUJ385" s="41"/>
      <c r="QUK385" s="41"/>
      <c r="QUL385" s="41"/>
      <c r="QUM385" s="41"/>
      <c r="QUN385" s="41"/>
      <c r="QUO385" s="41"/>
      <c r="QUP385" s="41"/>
      <c r="QUQ385" s="41"/>
      <c r="QUR385" s="41"/>
      <c r="QUS385" s="41"/>
      <c r="QUT385" s="41"/>
      <c r="QUU385" s="41"/>
      <c r="QUV385" s="41"/>
      <c r="QUW385" s="41"/>
      <c r="QUX385" s="41"/>
      <c r="QUY385" s="41"/>
      <c r="QUZ385" s="41"/>
      <c r="QVA385" s="41"/>
      <c r="QVB385" s="41"/>
      <c r="QVC385" s="41"/>
      <c r="QVD385" s="41"/>
      <c r="QVE385" s="41"/>
      <c r="QVF385" s="41"/>
      <c r="QVG385" s="41"/>
      <c r="QVH385" s="41"/>
      <c r="QVI385" s="41"/>
      <c r="QVJ385" s="41"/>
      <c r="QVK385" s="41"/>
      <c r="QVL385" s="41"/>
      <c r="QVM385" s="41"/>
      <c r="QVN385" s="41"/>
      <c r="QVO385" s="41"/>
      <c r="QVP385" s="41"/>
      <c r="QVQ385" s="41"/>
      <c r="QVR385" s="41"/>
      <c r="QVS385" s="41"/>
      <c r="QVT385" s="41"/>
      <c r="QVU385" s="41"/>
      <c r="QVV385" s="41"/>
      <c r="QVW385" s="41"/>
      <c r="QVX385" s="41"/>
      <c r="QVY385" s="41"/>
      <c r="QVZ385" s="41"/>
      <c r="QWA385" s="41"/>
      <c r="QWB385" s="41"/>
      <c r="QWC385" s="41"/>
      <c r="QWD385" s="41"/>
      <c r="QWE385" s="41"/>
      <c r="QWF385" s="41"/>
      <c r="QWG385" s="41"/>
      <c r="QWH385" s="41"/>
      <c r="QWI385" s="41"/>
      <c r="QWJ385" s="41"/>
      <c r="QWK385" s="41"/>
      <c r="QWL385" s="41"/>
      <c r="QWM385" s="41"/>
      <c r="QWN385" s="41"/>
      <c r="QWO385" s="41"/>
      <c r="QWP385" s="41"/>
      <c r="QWQ385" s="41"/>
      <c r="QWR385" s="41"/>
      <c r="QWS385" s="41"/>
      <c r="QWT385" s="41"/>
      <c r="QWU385" s="41"/>
      <c r="QWV385" s="41"/>
      <c r="QWW385" s="41"/>
      <c r="QWX385" s="41"/>
      <c r="QWY385" s="41"/>
      <c r="QWZ385" s="41"/>
      <c r="QXA385" s="41"/>
      <c r="QXB385" s="41"/>
      <c r="QXC385" s="41"/>
      <c r="QXD385" s="41"/>
      <c r="QXE385" s="41"/>
      <c r="QXF385" s="41"/>
      <c r="QXG385" s="41"/>
      <c r="QXH385" s="41"/>
      <c r="QXI385" s="41"/>
      <c r="QXJ385" s="41"/>
      <c r="QXK385" s="41"/>
      <c r="QXL385" s="41"/>
      <c r="QXM385" s="41"/>
      <c r="QXN385" s="41"/>
      <c r="QXO385" s="41"/>
      <c r="QXP385" s="41"/>
      <c r="QXQ385" s="41"/>
      <c r="QXR385" s="41"/>
      <c r="QXS385" s="41"/>
      <c r="QXT385" s="41"/>
      <c r="QXU385" s="41"/>
      <c r="QXV385" s="41"/>
      <c r="QXW385" s="41"/>
      <c r="QXX385" s="41"/>
      <c r="QXY385" s="41"/>
      <c r="QXZ385" s="41"/>
      <c r="QYA385" s="41"/>
      <c r="QYB385" s="41"/>
      <c r="QYC385" s="41"/>
      <c r="QYD385" s="41"/>
      <c r="QYE385" s="41"/>
      <c r="QYF385" s="41"/>
      <c r="QYG385" s="41"/>
      <c r="QYH385" s="41"/>
      <c r="QYI385" s="41"/>
      <c r="QYJ385" s="41"/>
      <c r="QYK385" s="41"/>
      <c r="QYL385" s="41"/>
      <c r="QYM385" s="41"/>
      <c r="QYN385" s="41"/>
      <c r="QYO385" s="41"/>
      <c r="QYP385" s="41"/>
      <c r="QYQ385" s="41"/>
      <c r="QYR385" s="41"/>
      <c r="QYS385" s="41"/>
      <c r="QYT385" s="41"/>
      <c r="QYU385" s="41"/>
      <c r="QYV385" s="41"/>
      <c r="QYW385" s="41"/>
      <c r="QYX385" s="41"/>
      <c r="QYY385" s="41"/>
      <c r="QYZ385" s="41"/>
      <c r="QZA385" s="41"/>
      <c r="QZB385" s="41"/>
      <c r="QZC385" s="41"/>
      <c r="QZD385" s="41"/>
      <c r="QZE385" s="41"/>
      <c r="QZF385" s="41"/>
      <c r="QZG385" s="41"/>
      <c r="QZH385" s="41"/>
      <c r="QZI385" s="41"/>
      <c r="QZJ385" s="41"/>
      <c r="QZK385" s="41"/>
      <c r="QZL385" s="41"/>
      <c r="QZM385" s="41"/>
      <c r="QZN385" s="41"/>
      <c r="QZO385" s="41"/>
      <c r="QZP385" s="41"/>
      <c r="QZQ385" s="41"/>
      <c r="QZR385" s="41"/>
      <c r="QZS385" s="41"/>
      <c r="QZT385" s="41"/>
      <c r="QZU385" s="41"/>
      <c r="QZV385" s="41"/>
      <c r="QZW385" s="41"/>
      <c r="QZX385" s="41"/>
      <c r="QZY385" s="41"/>
      <c r="QZZ385" s="41"/>
      <c r="RAA385" s="41"/>
      <c r="RAB385" s="41"/>
      <c r="RAC385" s="41"/>
      <c r="RAD385" s="41"/>
      <c r="RAE385" s="41"/>
      <c r="RAF385" s="41"/>
      <c r="RAG385" s="41"/>
      <c r="RAH385" s="41"/>
      <c r="RAI385" s="41"/>
      <c r="RAJ385" s="41"/>
      <c r="RAK385" s="41"/>
      <c r="RAL385" s="41"/>
      <c r="RAM385" s="41"/>
      <c r="RAN385" s="41"/>
      <c r="RAO385" s="41"/>
      <c r="RAP385" s="41"/>
      <c r="RAQ385" s="41"/>
      <c r="RAR385" s="41"/>
      <c r="RAS385" s="41"/>
      <c r="RAT385" s="41"/>
      <c r="RAU385" s="41"/>
      <c r="RAV385" s="41"/>
      <c r="RAW385" s="41"/>
      <c r="RAX385" s="41"/>
      <c r="RAY385" s="41"/>
      <c r="RAZ385" s="41"/>
      <c r="RBA385" s="41"/>
      <c r="RBB385" s="41"/>
      <c r="RBC385" s="41"/>
      <c r="RBD385" s="41"/>
      <c r="RBE385" s="41"/>
      <c r="RBF385" s="41"/>
      <c r="RBG385" s="41"/>
      <c r="RBH385" s="41"/>
      <c r="RBI385" s="41"/>
      <c r="RBJ385" s="41"/>
      <c r="RBK385" s="41"/>
      <c r="RBL385" s="41"/>
      <c r="RBM385" s="41"/>
      <c r="RBN385" s="41"/>
      <c r="RBO385" s="41"/>
      <c r="RBP385" s="41"/>
      <c r="RBQ385" s="41"/>
      <c r="RBR385" s="41"/>
      <c r="RBS385" s="41"/>
      <c r="RBT385" s="41"/>
      <c r="RBU385" s="41"/>
      <c r="RBV385" s="41"/>
      <c r="RBW385" s="41"/>
      <c r="RBX385" s="41"/>
      <c r="RBY385" s="41"/>
      <c r="RBZ385" s="41"/>
      <c r="RCA385" s="41"/>
      <c r="RCB385" s="41"/>
      <c r="RCC385" s="41"/>
      <c r="RCD385" s="41"/>
      <c r="RCE385" s="41"/>
      <c r="RCF385" s="41"/>
      <c r="RCG385" s="41"/>
      <c r="RCH385" s="41"/>
      <c r="RCI385" s="41"/>
      <c r="RCJ385" s="41"/>
      <c r="RCK385" s="41"/>
      <c r="RCL385" s="41"/>
      <c r="RCM385" s="41"/>
      <c r="RCN385" s="41"/>
      <c r="RCO385" s="41"/>
      <c r="RCP385" s="41"/>
      <c r="RCQ385" s="41"/>
      <c r="RCR385" s="41"/>
      <c r="RCS385" s="41"/>
      <c r="RCT385" s="41"/>
      <c r="RCU385" s="41"/>
      <c r="RCV385" s="41"/>
      <c r="RCW385" s="41"/>
      <c r="RCX385" s="41"/>
      <c r="RCY385" s="41"/>
      <c r="RCZ385" s="41"/>
      <c r="RDA385" s="41"/>
      <c r="RDB385" s="41"/>
      <c r="RDC385" s="41"/>
      <c r="RDD385" s="41"/>
      <c r="RDE385" s="41"/>
      <c r="RDF385" s="41"/>
      <c r="RDG385" s="41"/>
      <c r="RDH385" s="41"/>
      <c r="RDI385" s="41"/>
      <c r="RDJ385" s="41"/>
      <c r="RDK385" s="41"/>
      <c r="RDL385" s="41"/>
      <c r="RDM385" s="41"/>
      <c r="RDN385" s="41"/>
      <c r="RDO385" s="41"/>
      <c r="RDP385" s="41"/>
      <c r="RDQ385" s="41"/>
      <c r="RDR385" s="41"/>
      <c r="RDS385" s="41"/>
      <c r="RDT385" s="41"/>
      <c r="RDU385" s="41"/>
      <c r="RDV385" s="41"/>
      <c r="RDW385" s="41"/>
      <c r="RDX385" s="41"/>
      <c r="RDY385" s="41"/>
      <c r="RDZ385" s="41"/>
      <c r="REA385" s="41"/>
      <c r="REB385" s="41"/>
      <c r="REC385" s="41"/>
      <c r="RED385" s="41"/>
      <c r="REE385" s="41"/>
      <c r="REF385" s="41"/>
      <c r="REG385" s="41"/>
      <c r="REH385" s="41"/>
      <c r="REI385" s="41"/>
      <c r="REJ385" s="41"/>
      <c r="REK385" s="41"/>
      <c r="REL385" s="41"/>
      <c r="REM385" s="41"/>
      <c r="REN385" s="41"/>
      <c r="REO385" s="41"/>
      <c r="REP385" s="41"/>
      <c r="REQ385" s="41"/>
      <c r="RER385" s="41"/>
      <c r="RES385" s="41"/>
      <c r="RET385" s="41"/>
      <c r="REU385" s="41"/>
      <c r="REV385" s="41"/>
      <c r="REW385" s="41"/>
      <c r="REX385" s="41"/>
      <c r="REY385" s="41"/>
      <c r="REZ385" s="41"/>
      <c r="RFA385" s="41"/>
      <c r="RFB385" s="41"/>
      <c r="RFC385" s="41"/>
      <c r="RFD385" s="41"/>
      <c r="RFE385" s="41"/>
      <c r="RFF385" s="41"/>
      <c r="RFG385" s="41"/>
      <c r="RFH385" s="41"/>
      <c r="RFI385" s="41"/>
      <c r="RFJ385" s="41"/>
      <c r="RFK385" s="41"/>
      <c r="RFL385" s="41"/>
      <c r="RFM385" s="41"/>
      <c r="RFN385" s="41"/>
      <c r="RFO385" s="41"/>
      <c r="RFP385" s="41"/>
      <c r="RFQ385" s="41"/>
      <c r="RFR385" s="41"/>
      <c r="RFS385" s="41"/>
      <c r="RFT385" s="41"/>
      <c r="RFU385" s="41"/>
      <c r="RFV385" s="41"/>
      <c r="RFW385" s="41"/>
      <c r="RFX385" s="41"/>
      <c r="RFY385" s="41"/>
      <c r="RFZ385" s="41"/>
      <c r="RGA385" s="41"/>
      <c r="RGB385" s="41"/>
      <c r="RGC385" s="41"/>
      <c r="RGD385" s="41"/>
      <c r="RGE385" s="41"/>
      <c r="RGF385" s="41"/>
      <c r="RGG385" s="41"/>
      <c r="RGH385" s="41"/>
      <c r="RGI385" s="41"/>
      <c r="RGJ385" s="41"/>
      <c r="RGK385" s="41"/>
      <c r="RGL385" s="41"/>
      <c r="RGM385" s="41"/>
      <c r="RGN385" s="41"/>
      <c r="RGO385" s="41"/>
      <c r="RGP385" s="41"/>
      <c r="RGQ385" s="41"/>
      <c r="RGR385" s="41"/>
      <c r="RGS385" s="41"/>
      <c r="RGT385" s="41"/>
      <c r="RGU385" s="41"/>
      <c r="RGV385" s="41"/>
      <c r="RGW385" s="41"/>
      <c r="RGX385" s="41"/>
      <c r="RGY385" s="41"/>
      <c r="RGZ385" s="41"/>
      <c r="RHA385" s="41"/>
      <c r="RHB385" s="41"/>
      <c r="RHC385" s="41"/>
      <c r="RHD385" s="41"/>
      <c r="RHE385" s="41"/>
      <c r="RHF385" s="41"/>
      <c r="RHG385" s="41"/>
      <c r="RHH385" s="41"/>
      <c r="RHI385" s="41"/>
      <c r="RHJ385" s="41"/>
      <c r="RHK385" s="41"/>
      <c r="RHL385" s="41"/>
      <c r="RHM385" s="41"/>
      <c r="RHN385" s="41"/>
      <c r="RHO385" s="41"/>
      <c r="RHP385" s="41"/>
      <c r="RHQ385" s="41"/>
      <c r="RHR385" s="41"/>
      <c r="RHS385" s="41"/>
      <c r="RHT385" s="41"/>
      <c r="RHU385" s="41"/>
      <c r="RHV385" s="41"/>
      <c r="RHW385" s="41"/>
      <c r="RHX385" s="41"/>
      <c r="RHY385" s="41"/>
      <c r="RHZ385" s="41"/>
      <c r="RIA385" s="41"/>
      <c r="RIB385" s="41"/>
      <c r="RIC385" s="41"/>
      <c r="RID385" s="41"/>
      <c r="RIE385" s="41"/>
      <c r="RIF385" s="41"/>
      <c r="RIG385" s="41"/>
      <c r="RIH385" s="41"/>
      <c r="RII385" s="41"/>
      <c r="RIJ385" s="41"/>
      <c r="RIK385" s="41"/>
      <c r="RIL385" s="41"/>
      <c r="RIM385" s="41"/>
      <c r="RIN385" s="41"/>
      <c r="RIO385" s="41"/>
      <c r="RIP385" s="41"/>
      <c r="RIQ385" s="41"/>
      <c r="RIR385" s="41"/>
      <c r="RIS385" s="41"/>
      <c r="RIT385" s="41"/>
      <c r="RIU385" s="41"/>
      <c r="RIV385" s="41"/>
      <c r="RIW385" s="41"/>
      <c r="RIX385" s="41"/>
      <c r="RIY385" s="41"/>
      <c r="RIZ385" s="41"/>
      <c r="RJA385" s="41"/>
      <c r="RJB385" s="41"/>
      <c r="RJC385" s="41"/>
      <c r="RJD385" s="41"/>
      <c r="RJE385" s="41"/>
      <c r="RJF385" s="41"/>
      <c r="RJG385" s="41"/>
      <c r="RJH385" s="41"/>
      <c r="RJI385" s="41"/>
      <c r="RJJ385" s="41"/>
      <c r="RJK385" s="41"/>
      <c r="RJL385" s="41"/>
      <c r="RJM385" s="41"/>
      <c r="RJN385" s="41"/>
      <c r="RJO385" s="41"/>
      <c r="RJP385" s="41"/>
      <c r="RJQ385" s="41"/>
      <c r="RJR385" s="41"/>
      <c r="RJS385" s="41"/>
      <c r="RJT385" s="41"/>
      <c r="RJU385" s="41"/>
      <c r="RJV385" s="41"/>
      <c r="RJW385" s="41"/>
      <c r="RJX385" s="41"/>
      <c r="RJY385" s="41"/>
      <c r="RJZ385" s="41"/>
      <c r="RKA385" s="41"/>
      <c r="RKB385" s="41"/>
      <c r="RKC385" s="41"/>
      <c r="RKD385" s="41"/>
      <c r="RKE385" s="41"/>
      <c r="RKF385" s="41"/>
      <c r="RKG385" s="41"/>
      <c r="RKH385" s="41"/>
      <c r="RKI385" s="41"/>
      <c r="RKJ385" s="41"/>
      <c r="RKK385" s="41"/>
      <c r="RKL385" s="41"/>
      <c r="RKM385" s="41"/>
      <c r="RKN385" s="41"/>
      <c r="RKO385" s="41"/>
      <c r="RKP385" s="41"/>
      <c r="RKQ385" s="41"/>
      <c r="RKR385" s="41"/>
      <c r="RKS385" s="41"/>
      <c r="RKT385" s="41"/>
      <c r="RKU385" s="41"/>
      <c r="RKV385" s="41"/>
      <c r="RKW385" s="41"/>
      <c r="RKX385" s="41"/>
      <c r="RKY385" s="41"/>
      <c r="RKZ385" s="41"/>
      <c r="RLA385" s="41"/>
      <c r="RLB385" s="41"/>
      <c r="RLC385" s="41"/>
      <c r="RLD385" s="41"/>
      <c r="RLE385" s="41"/>
      <c r="RLF385" s="41"/>
      <c r="RLG385" s="41"/>
      <c r="RLH385" s="41"/>
      <c r="RLI385" s="41"/>
      <c r="RLJ385" s="41"/>
      <c r="RLK385" s="41"/>
      <c r="RLL385" s="41"/>
      <c r="RLM385" s="41"/>
      <c r="RLN385" s="41"/>
      <c r="RLO385" s="41"/>
      <c r="RLP385" s="41"/>
      <c r="RLQ385" s="41"/>
      <c r="RLR385" s="41"/>
      <c r="RLS385" s="41"/>
      <c r="RLT385" s="41"/>
      <c r="RLU385" s="41"/>
      <c r="RLV385" s="41"/>
      <c r="RLW385" s="41"/>
      <c r="RLX385" s="41"/>
      <c r="RLY385" s="41"/>
      <c r="RLZ385" s="41"/>
      <c r="RMA385" s="41"/>
      <c r="RMB385" s="41"/>
      <c r="RMC385" s="41"/>
      <c r="RMD385" s="41"/>
      <c r="RME385" s="41"/>
      <c r="RMF385" s="41"/>
      <c r="RMG385" s="41"/>
      <c r="RMH385" s="41"/>
      <c r="RMI385" s="41"/>
      <c r="RMJ385" s="41"/>
      <c r="RMK385" s="41"/>
      <c r="RML385" s="41"/>
      <c r="RMM385" s="41"/>
      <c r="RMN385" s="41"/>
      <c r="RMO385" s="41"/>
      <c r="RMP385" s="41"/>
      <c r="RMQ385" s="41"/>
      <c r="RMR385" s="41"/>
      <c r="RMS385" s="41"/>
      <c r="RMT385" s="41"/>
      <c r="RMU385" s="41"/>
      <c r="RMV385" s="41"/>
      <c r="RMW385" s="41"/>
      <c r="RMX385" s="41"/>
      <c r="RMY385" s="41"/>
      <c r="RMZ385" s="41"/>
      <c r="RNA385" s="41"/>
      <c r="RNB385" s="41"/>
      <c r="RNC385" s="41"/>
      <c r="RND385" s="41"/>
      <c r="RNE385" s="41"/>
      <c r="RNF385" s="41"/>
      <c r="RNG385" s="41"/>
      <c r="RNH385" s="41"/>
      <c r="RNI385" s="41"/>
      <c r="RNJ385" s="41"/>
      <c r="RNK385" s="41"/>
      <c r="RNL385" s="41"/>
      <c r="RNM385" s="41"/>
      <c r="RNN385" s="41"/>
      <c r="RNO385" s="41"/>
      <c r="RNP385" s="41"/>
      <c r="RNQ385" s="41"/>
      <c r="RNR385" s="41"/>
      <c r="RNS385" s="41"/>
      <c r="RNT385" s="41"/>
      <c r="RNU385" s="41"/>
      <c r="RNV385" s="41"/>
      <c r="RNW385" s="41"/>
      <c r="RNX385" s="41"/>
      <c r="RNY385" s="41"/>
      <c r="RNZ385" s="41"/>
      <c r="ROA385" s="41"/>
      <c r="ROB385" s="41"/>
      <c r="ROC385" s="41"/>
      <c r="ROD385" s="41"/>
      <c r="ROE385" s="41"/>
      <c r="ROF385" s="41"/>
      <c r="ROG385" s="41"/>
      <c r="ROH385" s="41"/>
      <c r="ROI385" s="41"/>
      <c r="ROJ385" s="41"/>
      <c r="ROK385" s="41"/>
      <c r="ROL385" s="41"/>
      <c r="ROM385" s="41"/>
      <c r="RON385" s="41"/>
      <c r="ROO385" s="41"/>
      <c r="ROP385" s="41"/>
      <c r="ROQ385" s="41"/>
      <c r="ROR385" s="41"/>
      <c r="ROS385" s="41"/>
      <c r="ROT385" s="41"/>
      <c r="ROU385" s="41"/>
      <c r="ROV385" s="41"/>
      <c r="ROW385" s="41"/>
      <c r="ROX385" s="41"/>
      <c r="ROY385" s="41"/>
      <c r="ROZ385" s="41"/>
      <c r="RPA385" s="41"/>
      <c r="RPB385" s="41"/>
      <c r="RPC385" s="41"/>
      <c r="RPD385" s="41"/>
      <c r="RPE385" s="41"/>
      <c r="RPF385" s="41"/>
      <c r="RPG385" s="41"/>
      <c r="RPH385" s="41"/>
      <c r="RPI385" s="41"/>
      <c r="RPJ385" s="41"/>
      <c r="RPK385" s="41"/>
      <c r="RPL385" s="41"/>
      <c r="RPM385" s="41"/>
      <c r="RPN385" s="41"/>
      <c r="RPO385" s="41"/>
      <c r="RPP385" s="41"/>
      <c r="RPQ385" s="41"/>
      <c r="RPR385" s="41"/>
      <c r="RPS385" s="41"/>
      <c r="RPT385" s="41"/>
      <c r="RPU385" s="41"/>
      <c r="RPV385" s="41"/>
      <c r="RPW385" s="41"/>
      <c r="RPX385" s="41"/>
      <c r="RPY385" s="41"/>
      <c r="RPZ385" s="41"/>
      <c r="RQA385" s="41"/>
      <c r="RQB385" s="41"/>
      <c r="RQC385" s="41"/>
      <c r="RQD385" s="41"/>
      <c r="RQE385" s="41"/>
      <c r="RQF385" s="41"/>
      <c r="RQG385" s="41"/>
      <c r="RQH385" s="41"/>
      <c r="RQI385" s="41"/>
      <c r="RQJ385" s="41"/>
      <c r="RQK385" s="41"/>
      <c r="RQL385" s="41"/>
      <c r="RQM385" s="41"/>
      <c r="RQN385" s="41"/>
      <c r="RQO385" s="41"/>
      <c r="RQP385" s="41"/>
      <c r="RQQ385" s="41"/>
      <c r="RQR385" s="41"/>
      <c r="RQS385" s="41"/>
      <c r="RQT385" s="41"/>
      <c r="RQU385" s="41"/>
      <c r="RQV385" s="41"/>
      <c r="RQW385" s="41"/>
      <c r="RQX385" s="41"/>
      <c r="RQY385" s="41"/>
      <c r="RQZ385" s="41"/>
      <c r="RRA385" s="41"/>
      <c r="RRB385" s="41"/>
      <c r="RRC385" s="41"/>
      <c r="RRD385" s="41"/>
      <c r="RRE385" s="41"/>
      <c r="RRF385" s="41"/>
      <c r="RRG385" s="41"/>
      <c r="RRH385" s="41"/>
      <c r="RRI385" s="41"/>
      <c r="RRJ385" s="41"/>
      <c r="RRK385" s="41"/>
      <c r="RRL385" s="41"/>
      <c r="RRM385" s="41"/>
      <c r="RRN385" s="41"/>
      <c r="RRO385" s="41"/>
      <c r="RRP385" s="41"/>
      <c r="RRQ385" s="41"/>
      <c r="RRR385" s="41"/>
      <c r="RRS385" s="41"/>
      <c r="RRT385" s="41"/>
      <c r="RRU385" s="41"/>
      <c r="RRV385" s="41"/>
      <c r="RRW385" s="41"/>
      <c r="RRX385" s="41"/>
      <c r="RRY385" s="41"/>
      <c r="RRZ385" s="41"/>
      <c r="RSA385" s="41"/>
      <c r="RSB385" s="41"/>
      <c r="RSC385" s="41"/>
      <c r="RSD385" s="41"/>
      <c r="RSE385" s="41"/>
      <c r="RSF385" s="41"/>
      <c r="RSG385" s="41"/>
      <c r="RSH385" s="41"/>
      <c r="RSI385" s="41"/>
      <c r="RSJ385" s="41"/>
      <c r="RSK385" s="41"/>
      <c r="RSL385" s="41"/>
      <c r="RSM385" s="41"/>
      <c r="RSN385" s="41"/>
      <c r="RSO385" s="41"/>
      <c r="RSP385" s="41"/>
      <c r="RSQ385" s="41"/>
      <c r="RSR385" s="41"/>
      <c r="RSS385" s="41"/>
      <c r="RST385" s="41"/>
      <c r="RSU385" s="41"/>
      <c r="RSV385" s="41"/>
      <c r="RSW385" s="41"/>
      <c r="RSX385" s="41"/>
      <c r="RSY385" s="41"/>
      <c r="RSZ385" s="41"/>
      <c r="RTA385" s="41"/>
      <c r="RTB385" s="41"/>
      <c r="RTC385" s="41"/>
      <c r="RTD385" s="41"/>
      <c r="RTE385" s="41"/>
      <c r="RTF385" s="41"/>
      <c r="RTG385" s="41"/>
      <c r="RTH385" s="41"/>
      <c r="RTI385" s="41"/>
      <c r="RTJ385" s="41"/>
      <c r="RTK385" s="41"/>
      <c r="RTL385" s="41"/>
      <c r="RTM385" s="41"/>
      <c r="RTN385" s="41"/>
      <c r="RTO385" s="41"/>
      <c r="RTP385" s="41"/>
      <c r="RTQ385" s="41"/>
      <c r="RTR385" s="41"/>
      <c r="RTS385" s="41"/>
      <c r="RTT385" s="41"/>
      <c r="RTU385" s="41"/>
      <c r="RTV385" s="41"/>
      <c r="RTW385" s="41"/>
      <c r="RTX385" s="41"/>
      <c r="RTY385" s="41"/>
      <c r="RTZ385" s="41"/>
      <c r="RUA385" s="41"/>
      <c r="RUB385" s="41"/>
      <c r="RUC385" s="41"/>
      <c r="RUD385" s="41"/>
      <c r="RUE385" s="41"/>
      <c r="RUF385" s="41"/>
      <c r="RUG385" s="41"/>
      <c r="RUH385" s="41"/>
      <c r="RUI385" s="41"/>
      <c r="RUJ385" s="41"/>
      <c r="RUK385" s="41"/>
      <c r="RUL385" s="41"/>
      <c r="RUM385" s="41"/>
      <c r="RUN385" s="41"/>
      <c r="RUO385" s="41"/>
      <c r="RUP385" s="41"/>
      <c r="RUQ385" s="41"/>
      <c r="RUR385" s="41"/>
      <c r="RUS385" s="41"/>
      <c r="RUT385" s="41"/>
      <c r="RUU385" s="41"/>
      <c r="RUV385" s="41"/>
      <c r="RUW385" s="41"/>
      <c r="RUX385" s="41"/>
      <c r="RUY385" s="41"/>
      <c r="RUZ385" s="41"/>
      <c r="RVA385" s="41"/>
      <c r="RVB385" s="41"/>
      <c r="RVC385" s="41"/>
      <c r="RVD385" s="41"/>
      <c r="RVE385" s="41"/>
      <c r="RVF385" s="41"/>
      <c r="RVG385" s="41"/>
      <c r="RVH385" s="41"/>
      <c r="RVI385" s="41"/>
      <c r="RVJ385" s="41"/>
      <c r="RVK385" s="41"/>
      <c r="RVL385" s="41"/>
      <c r="RVM385" s="41"/>
      <c r="RVN385" s="41"/>
      <c r="RVO385" s="41"/>
      <c r="RVP385" s="41"/>
      <c r="RVQ385" s="41"/>
      <c r="RVR385" s="41"/>
      <c r="RVS385" s="41"/>
      <c r="RVT385" s="41"/>
      <c r="RVU385" s="41"/>
      <c r="RVV385" s="41"/>
      <c r="RVW385" s="41"/>
      <c r="RVX385" s="41"/>
      <c r="RVY385" s="41"/>
      <c r="RVZ385" s="41"/>
      <c r="RWA385" s="41"/>
      <c r="RWB385" s="41"/>
      <c r="RWC385" s="41"/>
      <c r="RWD385" s="41"/>
      <c r="RWE385" s="41"/>
      <c r="RWF385" s="41"/>
      <c r="RWG385" s="41"/>
      <c r="RWH385" s="41"/>
      <c r="RWI385" s="41"/>
      <c r="RWJ385" s="41"/>
      <c r="RWK385" s="41"/>
      <c r="RWL385" s="41"/>
      <c r="RWM385" s="41"/>
      <c r="RWN385" s="41"/>
      <c r="RWO385" s="41"/>
      <c r="RWP385" s="41"/>
      <c r="RWQ385" s="41"/>
      <c r="RWR385" s="41"/>
      <c r="RWS385" s="41"/>
      <c r="RWT385" s="41"/>
      <c r="RWU385" s="41"/>
      <c r="RWV385" s="41"/>
      <c r="RWW385" s="41"/>
      <c r="RWX385" s="41"/>
      <c r="RWY385" s="41"/>
      <c r="RWZ385" s="41"/>
      <c r="RXA385" s="41"/>
      <c r="RXB385" s="41"/>
      <c r="RXC385" s="41"/>
      <c r="RXD385" s="41"/>
      <c r="RXE385" s="41"/>
      <c r="RXF385" s="41"/>
      <c r="RXG385" s="41"/>
      <c r="RXH385" s="41"/>
      <c r="RXI385" s="41"/>
      <c r="RXJ385" s="41"/>
      <c r="RXK385" s="41"/>
      <c r="RXL385" s="41"/>
      <c r="RXM385" s="41"/>
      <c r="RXN385" s="41"/>
      <c r="RXO385" s="41"/>
      <c r="RXP385" s="41"/>
      <c r="RXQ385" s="41"/>
      <c r="RXR385" s="41"/>
      <c r="RXS385" s="41"/>
      <c r="RXT385" s="41"/>
      <c r="RXU385" s="41"/>
      <c r="RXV385" s="41"/>
      <c r="RXW385" s="41"/>
      <c r="RXX385" s="41"/>
      <c r="RXY385" s="41"/>
      <c r="RXZ385" s="41"/>
      <c r="RYA385" s="41"/>
      <c r="RYB385" s="41"/>
      <c r="RYC385" s="41"/>
      <c r="RYD385" s="41"/>
      <c r="RYE385" s="41"/>
      <c r="RYF385" s="41"/>
      <c r="RYG385" s="41"/>
      <c r="RYH385" s="41"/>
      <c r="RYI385" s="41"/>
      <c r="RYJ385" s="41"/>
      <c r="RYK385" s="41"/>
      <c r="RYL385" s="41"/>
      <c r="RYM385" s="41"/>
      <c r="RYN385" s="41"/>
      <c r="RYO385" s="41"/>
      <c r="RYP385" s="41"/>
      <c r="RYQ385" s="41"/>
      <c r="RYR385" s="41"/>
      <c r="RYS385" s="41"/>
      <c r="RYT385" s="41"/>
      <c r="RYU385" s="41"/>
      <c r="RYV385" s="41"/>
      <c r="RYW385" s="41"/>
      <c r="RYX385" s="41"/>
      <c r="RYY385" s="41"/>
      <c r="RYZ385" s="41"/>
      <c r="RZA385" s="41"/>
      <c r="RZB385" s="41"/>
      <c r="RZC385" s="41"/>
      <c r="RZD385" s="41"/>
      <c r="RZE385" s="41"/>
      <c r="RZF385" s="41"/>
      <c r="RZG385" s="41"/>
      <c r="RZH385" s="41"/>
      <c r="RZI385" s="41"/>
      <c r="RZJ385" s="41"/>
      <c r="RZK385" s="41"/>
      <c r="RZL385" s="41"/>
      <c r="RZM385" s="41"/>
      <c r="RZN385" s="41"/>
      <c r="RZO385" s="41"/>
      <c r="RZP385" s="41"/>
      <c r="RZQ385" s="41"/>
      <c r="RZR385" s="41"/>
      <c r="RZS385" s="41"/>
      <c r="RZT385" s="41"/>
      <c r="RZU385" s="41"/>
      <c r="RZV385" s="41"/>
      <c r="RZW385" s="41"/>
      <c r="RZX385" s="41"/>
      <c r="RZY385" s="41"/>
      <c r="RZZ385" s="41"/>
      <c r="SAA385" s="41"/>
      <c r="SAB385" s="41"/>
      <c r="SAC385" s="41"/>
      <c r="SAD385" s="41"/>
      <c r="SAE385" s="41"/>
      <c r="SAF385" s="41"/>
      <c r="SAG385" s="41"/>
      <c r="SAH385" s="41"/>
      <c r="SAI385" s="41"/>
      <c r="SAJ385" s="41"/>
      <c r="SAK385" s="41"/>
      <c r="SAL385" s="41"/>
      <c r="SAM385" s="41"/>
      <c r="SAN385" s="41"/>
      <c r="SAO385" s="41"/>
      <c r="SAP385" s="41"/>
      <c r="SAQ385" s="41"/>
      <c r="SAR385" s="41"/>
      <c r="SAS385" s="41"/>
      <c r="SAT385" s="41"/>
      <c r="SAU385" s="41"/>
      <c r="SAV385" s="41"/>
      <c r="SAW385" s="41"/>
      <c r="SAX385" s="41"/>
      <c r="SAY385" s="41"/>
      <c r="SAZ385" s="41"/>
      <c r="SBA385" s="41"/>
      <c r="SBB385" s="41"/>
      <c r="SBC385" s="41"/>
      <c r="SBD385" s="41"/>
      <c r="SBE385" s="41"/>
      <c r="SBF385" s="41"/>
      <c r="SBG385" s="41"/>
      <c r="SBH385" s="41"/>
      <c r="SBI385" s="41"/>
      <c r="SBJ385" s="41"/>
      <c r="SBK385" s="41"/>
      <c r="SBL385" s="41"/>
      <c r="SBM385" s="41"/>
      <c r="SBN385" s="41"/>
      <c r="SBO385" s="41"/>
      <c r="SBP385" s="41"/>
      <c r="SBQ385" s="41"/>
      <c r="SBR385" s="41"/>
      <c r="SBS385" s="41"/>
      <c r="SBT385" s="41"/>
      <c r="SBU385" s="41"/>
      <c r="SBV385" s="41"/>
      <c r="SBW385" s="41"/>
      <c r="SBX385" s="41"/>
      <c r="SBY385" s="41"/>
      <c r="SBZ385" s="41"/>
      <c r="SCA385" s="41"/>
      <c r="SCB385" s="41"/>
      <c r="SCC385" s="41"/>
      <c r="SCD385" s="41"/>
      <c r="SCE385" s="41"/>
      <c r="SCF385" s="41"/>
      <c r="SCG385" s="41"/>
      <c r="SCH385" s="41"/>
      <c r="SCI385" s="41"/>
      <c r="SCJ385" s="41"/>
      <c r="SCK385" s="41"/>
      <c r="SCL385" s="41"/>
      <c r="SCM385" s="41"/>
      <c r="SCN385" s="41"/>
      <c r="SCO385" s="41"/>
      <c r="SCP385" s="41"/>
      <c r="SCQ385" s="41"/>
      <c r="SCR385" s="41"/>
      <c r="SCS385" s="41"/>
      <c r="SCT385" s="41"/>
      <c r="SCU385" s="41"/>
      <c r="SCV385" s="41"/>
      <c r="SCW385" s="41"/>
      <c r="SCX385" s="41"/>
      <c r="SCY385" s="41"/>
      <c r="SCZ385" s="41"/>
      <c r="SDA385" s="41"/>
      <c r="SDB385" s="41"/>
      <c r="SDC385" s="41"/>
      <c r="SDD385" s="41"/>
      <c r="SDE385" s="41"/>
      <c r="SDF385" s="41"/>
      <c r="SDG385" s="41"/>
      <c r="SDH385" s="41"/>
      <c r="SDI385" s="41"/>
      <c r="SDJ385" s="41"/>
      <c r="SDK385" s="41"/>
      <c r="SDL385" s="41"/>
      <c r="SDM385" s="41"/>
      <c r="SDN385" s="41"/>
      <c r="SDO385" s="41"/>
      <c r="SDP385" s="41"/>
      <c r="SDQ385" s="41"/>
      <c r="SDR385" s="41"/>
      <c r="SDS385" s="41"/>
      <c r="SDT385" s="41"/>
      <c r="SDU385" s="41"/>
      <c r="SDV385" s="41"/>
      <c r="SDW385" s="41"/>
      <c r="SDX385" s="41"/>
      <c r="SDY385" s="41"/>
      <c r="SDZ385" s="41"/>
      <c r="SEA385" s="41"/>
      <c r="SEB385" s="41"/>
      <c r="SEC385" s="41"/>
      <c r="SED385" s="41"/>
      <c r="SEE385" s="41"/>
      <c r="SEF385" s="41"/>
      <c r="SEG385" s="41"/>
      <c r="SEH385" s="41"/>
      <c r="SEI385" s="41"/>
      <c r="SEJ385" s="41"/>
      <c r="SEK385" s="41"/>
      <c r="SEL385" s="41"/>
      <c r="SEM385" s="41"/>
      <c r="SEN385" s="41"/>
      <c r="SEO385" s="41"/>
      <c r="SEP385" s="41"/>
      <c r="SEQ385" s="41"/>
      <c r="SER385" s="41"/>
      <c r="SES385" s="41"/>
      <c r="SET385" s="41"/>
      <c r="SEU385" s="41"/>
      <c r="SEV385" s="41"/>
      <c r="SEW385" s="41"/>
      <c r="SEX385" s="41"/>
      <c r="SEY385" s="41"/>
      <c r="SEZ385" s="41"/>
      <c r="SFA385" s="41"/>
      <c r="SFB385" s="41"/>
      <c r="SFC385" s="41"/>
      <c r="SFD385" s="41"/>
      <c r="SFE385" s="41"/>
      <c r="SFF385" s="41"/>
      <c r="SFG385" s="41"/>
      <c r="SFH385" s="41"/>
      <c r="SFI385" s="41"/>
      <c r="SFJ385" s="41"/>
      <c r="SFK385" s="41"/>
      <c r="SFL385" s="41"/>
      <c r="SFM385" s="41"/>
      <c r="SFN385" s="41"/>
      <c r="SFO385" s="41"/>
      <c r="SFP385" s="41"/>
      <c r="SFQ385" s="41"/>
      <c r="SFR385" s="41"/>
      <c r="SFS385" s="41"/>
      <c r="SFT385" s="41"/>
      <c r="SFU385" s="41"/>
      <c r="SFV385" s="41"/>
      <c r="SFW385" s="41"/>
      <c r="SFX385" s="41"/>
      <c r="SFY385" s="41"/>
      <c r="SFZ385" s="41"/>
      <c r="SGA385" s="41"/>
      <c r="SGB385" s="41"/>
      <c r="SGC385" s="41"/>
      <c r="SGD385" s="41"/>
      <c r="SGE385" s="41"/>
      <c r="SGF385" s="41"/>
      <c r="SGG385" s="41"/>
      <c r="SGH385" s="41"/>
      <c r="SGI385" s="41"/>
      <c r="SGJ385" s="41"/>
      <c r="SGK385" s="41"/>
      <c r="SGL385" s="41"/>
      <c r="SGM385" s="41"/>
      <c r="SGN385" s="41"/>
      <c r="SGO385" s="41"/>
      <c r="SGP385" s="41"/>
      <c r="SGQ385" s="41"/>
      <c r="SGR385" s="41"/>
      <c r="SGS385" s="41"/>
      <c r="SGT385" s="41"/>
      <c r="SGU385" s="41"/>
      <c r="SGV385" s="41"/>
      <c r="SGW385" s="41"/>
      <c r="SGX385" s="41"/>
      <c r="SGY385" s="41"/>
      <c r="SGZ385" s="41"/>
      <c r="SHA385" s="41"/>
      <c r="SHB385" s="41"/>
      <c r="SHC385" s="41"/>
      <c r="SHD385" s="41"/>
      <c r="SHE385" s="41"/>
      <c r="SHF385" s="41"/>
      <c r="SHG385" s="41"/>
      <c r="SHH385" s="41"/>
      <c r="SHI385" s="41"/>
      <c r="SHJ385" s="41"/>
      <c r="SHK385" s="41"/>
      <c r="SHL385" s="41"/>
      <c r="SHM385" s="41"/>
      <c r="SHN385" s="41"/>
      <c r="SHO385" s="41"/>
      <c r="SHP385" s="41"/>
      <c r="SHQ385" s="41"/>
      <c r="SHR385" s="41"/>
      <c r="SHS385" s="41"/>
      <c r="SHT385" s="41"/>
      <c r="SHU385" s="41"/>
      <c r="SHV385" s="41"/>
      <c r="SHW385" s="41"/>
      <c r="SHX385" s="41"/>
      <c r="SHY385" s="41"/>
      <c r="SHZ385" s="41"/>
      <c r="SIA385" s="41"/>
      <c r="SIB385" s="41"/>
      <c r="SIC385" s="41"/>
      <c r="SID385" s="41"/>
      <c r="SIE385" s="41"/>
      <c r="SIF385" s="41"/>
      <c r="SIG385" s="41"/>
      <c r="SIH385" s="41"/>
      <c r="SII385" s="41"/>
      <c r="SIJ385" s="41"/>
      <c r="SIK385" s="41"/>
      <c r="SIL385" s="41"/>
      <c r="SIM385" s="41"/>
      <c r="SIN385" s="41"/>
      <c r="SIO385" s="41"/>
      <c r="SIP385" s="41"/>
      <c r="SIQ385" s="41"/>
      <c r="SIR385" s="41"/>
      <c r="SIS385" s="41"/>
      <c r="SIT385" s="41"/>
      <c r="SIU385" s="41"/>
      <c r="SIV385" s="41"/>
      <c r="SIW385" s="41"/>
      <c r="SIX385" s="41"/>
      <c r="SIY385" s="41"/>
      <c r="SIZ385" s="41"/>
      <c r="SJA385" s="41"/>
      <c r="SJB385" s="41"/>
      <c r="SJC385" s="41"/>
      <c r="SJD385" s="41"/>
      <c r="SJE385" s="41"/>
      <c r="SJF385" s="41"/>
      <c r="SJG385" s="41"/>
      <c r="SJH385" s="41"/>
      <c r="SJI385" s="41"/>
      <c r="SJJ385" s="41"/>
      <c r="SJK385" s="41"/>
      <c r="SJL385" s="41"/>
      <c r="SJM385" s="41"/>
      <c r="SJN385" s="41"/>
      <c r="SJO385" s="41"/>
      <c r="SJP385" s="41"/>
      <c r="SJQ385" s="41"/>
      <c r="SJR385" s="41"/>
      <c r="SJS385" s="41"/>
      <c r="SJT385" s="41"/>
      <c r="SJU385" s="41"/>
      <c r="SJV385" s="41"/>
      <c r="SJW385" s="41"/>
      <c r="SJX385" s="41"/>
      <c r="SJY385" s="41"/>
      <c r="SJZ385" s="41"/>
      <c r="SKA385" s="41"/>
      <c r="SKB385" s="41"/>
      <c r="SKC385" s="41"/>
      <c r="SKD385" s="41"/>
      <c r="SKE385" s="41"/>
      <c r="SKF385" s="41"/>
      <c r="SKG385" s="41"/>
      <c r="SKH385" s="41"/>
      <c r="SKI385" s="41"/>
      <c r="SKJ385" s="41"/>
      <c r="SKK385" s="41"/>
      <c r="SKL385" s="41"/>
      <c r="SKM385" s="41"/>
      <c r="SKN385" s="41"/>
      <c r="SKO385" s="41"/>
      <c r="SKP385" s="41"/>
      <c r="SKQ385" s="41"/>
      <c r="SKR385" s="41"/>
      <c r="SKS385" s="41"/>
      <c r="SKT385" s="41"/>
      <c r="SKU385" s="41"/>
      <c r="SKV385" s="41"/>
      <c r="SKW385" s="41"/>
      <c r="SKX385" s="41"/>
      <c r="SKY385" s="41"/>
      <c r="SKZ385" s="41"/>
      <c r="SLA385" s="41"/>
      <c r="SLB385" s="41"/>
      <c r="SLC385" s="41"/>
      <c r="SLD385" s="41"/>
      <c r="SLE385" s="41"/>
      <c r="SLF385" s="41"/>
      <c r="SLG385" s="41"/>
      <c r="SLH385" s="41"/>
      <c r="SLI385" s="41"/>
      <c r="SLJ385" s="41"/>
      <c r="SLK385" s="41"/>
      <c r="SLL385" s="41"/>
      <c r="SLM385" s="41"/>
      <c r="SLN385" s="41"/>
      <c r="SLO385" s="41"/>
      <c r="SLP385" s="41"/>
      <c r="SLQ385" s="41"/>
      <c r="SLR385" s="41"/>
      <c r="SLS385" s="41"/>
      <c r="SLT385" s="41"/>
      <c r="SLU385" s="41"/>
      <c r="SLV385" s="41"/>
      <c r="SLW385" s="41"/>
      <c r="SLX385" s="41"/>
      <c r="SLY385" s="41"/>
      <c r="SLZ385" s="41"/>
      <c r="SMA385" s="41"/>
      <c r="SMB385" s="41"/>
      <c r="SMC385" s="41"/>
      <c r="SMD385" s="41"/>
      <c r="SME385" s="41"/>
      <c r="SMF385" s="41"/>
      <c r="SMG385" s="41"/>
      <c r="SMH385" s="41"/>
      <c r="SMI385" s="41"/>
      <c r="SMJ385" s="41"/>
      <c r="SMK385" s="41"/>
      <c r="SML385" s="41"/>
      <c r="SMM385" s="41"/>
      <c r="SMN385" s="41"/>
      <c r="SMO385" s="41"/>
      <c r="SMP385" s="41"/>
      <c r="SMQ385" s="41"/>
      <c r="SMR385" s="41"/>
      <c r="SMS385" s="41"/>
      <c r="SMT385" s="41"/>
      <c r="SMU385" s="41"/>
      <c r="SMV385" s="41"/>
      <c r="SMW385" s="41"/>
      <c r="SMX385" s="41"/>
      <c r="SMY385" s="41"/>
      <c r="SMZ385" s="41"/>
      <c r="SNA385" s="41"/>
      <c r="SNB385" s="41"/>
      <c r="SNC385" s="41"/>
      <c r="SND385" s="41"/>
      <c r="SNE385" s="41"/>
      <c r="SNF385" s="41"/>
      <c r="SNG385" s="41"/>
      <c r="SNH385" s="41"/>
      <c r="SNI385" s="41"/>
      <c r="SNJ385" s="41"/>
      <c r="SNK385" s="41"/>
      <c r="SNL385" s="41"/>
      <c r="SNM385" s="41"/>
      <c r="SNN385" s="41"/>
      <c r="SNO385" s="41"/>
      <c r="SNP385" s="41"/>
      <c r="SNQ385" s="41"/>
      <c r="SNR385" s="41"/>
      <c r="SNS385" s="41"/>
      <c r="SNT385" s="41"/>
      <c r="SNU385" s="41"/>
      <c r="SNV385" s="41"/>
      <c r="SNW385" s="41"/>
      <c r="SNX385" s="41"/>
      <c r="SNY385" s="41"/>
      <c r="SNZ385" s="41"/>
      <c r="SOA385" s="41"/>
      <c r="SOB385" s="41"/>
      <c r="SOC385" s="41"/>
      <c r="SOD385" s="41"/>
      <c r="SOE385" s="41"/>
      <c r="SOF385" s="41"/>
      <c r="SOG385" s="41"/>
      <c r="SOH385" s="41"/>
      <c r="SOI385" s="41"/>
      <c r="SOJ385" s="41"/>
      <c r="SOK385" s="41"/>
      <c r="SOL385" s="41"/>
      <c r="SOM385" s="41"/>
      <c r="SON385" s="41"/>
      <c r="SOO385" s="41"/>
      <c r="SOP385" s="41"/>
      <c r="SOQ385" s="41"/>
      <c r="SOR385" s="41"/>
      <c r="SOS385" s="41"/>
      <c r="SOT385" s="41"/>
      <c r="SOU385" s="41"/>
      <c r="SOV385" s="41"/>
      <c r="SOW385" s="41"/>
      <c r="SOX385" s="41"/>
      <c r="SOY385" s="41"/>
      <c r="SOZ385" s="41"/>
      <c r="SPA385" s="41"/>
      <c r="SPB385" s="41"/>
      <c r="SPC385" s="41"/>
      <c r="SPD385" s="41"/>
      <c r="SPE385" s="41"/>
      <c r="SPF385" s="41"/>
      <c r="SPG385" s="41"/>
      <c r="SPH385" s="41"/>
      <c r="SPI385" s="41"/>
      <c r="SPJ385" s="41"/>
      <c r="SPK385" s="41"/>
      <c r="SPL385" s="41"/>
      <c r="SPM385" s="41"/>
      <c r="SPN385" s="41"/>
      <c r="SPO385" s="41"/>
      <c r="SPP385" s="41"/>
      <c r="SPQ385" s="41"/>
      <c r="SPR385" s="41"/>
      <c r="SPS385" s="41"/>
      <c r="SPT385" s="41"/>
      <c r="SPU385" s="41"/>
      <c r="SPV385" s="41"/>
      <c r="SPW385" s="41"/>
      <c r="SPX385" s="41"/>
      <c r="SPY385" s="41"/>
      <c r="SPZ385" s="41"/>
      <c r="SQA385" s="41"/>
      <c r="SQB385" s="41"/>
      <c r="SQC385" s="41"/>
      <c r="SQD385" s="41"/>
      <c r="SQE385" s="41"/>
      <c r="SQF385" s="41"/>
      <c r="SQG385" s="41"/>
      <c r="SQH385" s="41"/>
      <c r="SQI385" s="41"/>
      <c r="SQJ385" s="41"/>
      <c r="SQK385" s="41"/>
      <c r="SQL385" s="41"/>
      <c r="SQM385" s="41"/>
      <c r="SQN385" s="41"/>
      <c r="SQO385" s="41"/>
      <c r="SQP385" s="41"/>
      <c r="SQQ385" s="41"/>
      <c r="SQR385" s="41"/>
      <c r="SQS385" s="41"/>
      <c r="SQT385" s="41"/>
      <c r="SQU385" s="41"/>
      <c r="SQV385" s="41"/>
      <c r="SQW385" s="41"/>
      <c r="SQX385" s="41"/>
      <c r="SQY385" s="41"/>
      <c r="SQZ385" s="41"/>
      <c r="SRA385" s="41"/>
      <c r="SRB385" s="41"/>
      <c r="SRC385" s="41"/>
      <c r="SRD385" s="41"/>
      <c r="SRE385" s="41"/>
      <c r="SRF385" s="41"/>
      <c r="SRG385" s="41"/>
      <c r="SRH385" s="41"/>
      <c r="SRI385" s="41"/>
      <c r="SRJ385" s="41"/>
      <c r="SRK385" s="41"/>
      <c r="SRL385" s="41"/>
      <c r="SRM385" s="41"/>
      <c r="SRN385" s="41"/>
      <c r="SRO385" s="41"/>
      <c r="SRP385" s="41"/>
      <c r="SRQ385" s="41"/>
      <c r="SRR385" s="41"/>
      <c r="SRS385" s="41"/>
      <c r="SRT385" s="41"/>
      <c r="SRU385" s="41"/>
      <c r="SRV385" s="41"/>
      <c r="SRW385" s="41"/>
      <c r="SRX385" s="41"/>
      <c r="SRY385" s="41"/>
      <c r="SRZ385" s="41"/>
      <c r="SSA385" s="41"/>
      <c r="SSB385" s="41"/>
      <c r="SSC385" s="41"/>
      <c r="SSD385" s="41"/>
      <c r="SSE385" s="41"/>
      <c r="SSF385" s="41"/>
      <c r="SSG385" s="41"/>
      <c r="SSH385" s="41"/>
      <c r="SSI385" s="41"/>
      <c r="SSJ385" s="41"/>
      <c r="SSK385" s="41"/>
      <c r="SSL385" s="41"/>
      <c r="SSM385" s="41"/>
      <c r="SSN385" s="41"/>
      <c r="SSO385" s="41"/>
      <c r="SSP385" s="41"/>
      <c r="SSQ385" s="41"/>
      <c r="SSR385" s="41"/>
      <c r="SSS385" s="41"/>
      <c r="SST385" s="41"/>
      <c r="SSU385" s="41"/>
      <c r="SSV385" s="41"/>
      <c r="SSW385" s="41"/>
      <c r="SSX385" s="41"/>
      <c r="SSY385" s="41"/>
      <c r="SSZ385" s="41"/>
      <c r="STA385" s="41"/>
      <c r="STB385" s="41"/>
      <c r="STC385" s="41"/>
      <c r="STD385" s="41"/>
      <c r="STE385" s="41"/>
      <c r="STF385" s="41"/>
      <c r="STG385" s="41"/>
      <c r="STH385" s="41"/>
      <c r="STI385" s="41"/>
      <c r="STJ385" s="41"/>
      <c r="STK385" s="41"/>
      <c r="STL385" s="41"/>
      <c r="STM385" s="41"/>
      <c r="STN385" s="41"/>
      <c r="STO385" s="41"/>
      <c r="STP385" s="41"/>
      <c r="STQ385" s="41"/>
      <c r="STR385" s="41"/>
      <c r="STS385" s="41"/>
      <c r="STT385" s="41"/>
      <c r="STU385" s="41"/>
      <c r="STV385" s="41"/>
      <c r="STW385" s="41"/>
      <c r="STX385" s="41"/>
      <c r="STY385" s="41"/>
      <c r="STZ385" s="41"/>
      <c r="SUA385" s="41"/>
      <c r="SUB385" s="41"/>
      <c r="SUC385" s="41"/>
      <c r="SUD385" s="41"/>
      <c r="SUE385" s="41"/>
      <c r="SUF385" s="41"/>
      <c r="SUG385" s="41"/>
      <c r="SUH385" s="41"/>
      <c r="SUI385" s="41"/>
      <c r="SUJ385" s="41"/>
      <c r="SUK385" s="41"/>
      <c r="SUL385" s="41"/>
      <c r="SUM385" s="41"/>
      <c r="SUN385" s="41"/>
      <c r="SUO385" s="41"/>
      <c r="SUP385" s="41"/>
      <c r="SUQ385" s="41"/>
      <c r="SUR385" s="41"/>
      <c r="SUS385" s="41"/>
      <c r="SUT385" s="41"/>
      <c r="SUU385" s="41"/>
      <c r="SUV385" s="41"/>
      <c r="SUW385" s="41"/>
      <c r="SUX385" s="41"/>
      <c r="SUY385" s="41"/>
      <c r="SUZ385" s="41"/>
      <c r="SVA385" s="41"/>
      <c r="SVB385" s="41"/>
      <c r="SVC385" s="41"/>
      <c r="SVD385" s="41"/>
      <c r="SVE385" s="41"/>
      <c r="SVF385" s="41"/>
      <c r="SVG385" s="41"/>
      <c r="SVH385" s="41"/>
      <c r="SVI385" s="41"/>
      <c r="SVJ385" s="41"/>
      <c r="SVK385" s="41"/>
      <c r="SVL385" s="41"/>
      <c r="SVM385" s="41"/>
      <c r="SVN385" s="41"/>
      <c r="SVO385" s="41"/>
      <c r="SVP385" s="41"/>
      <c r="SVQ385" s="41"/>
      <c r="SVR385" s="41"/>
      <c r="SVS385" s="41"/>
      <c r="SVT385" s="41"/>
      <c r="SVU385" s="41"/>
      <c r="SVV385" s="41"/>
      <c r="SVW385" s="41"/>
      <c r="SVX385" s="41"/>
      <c r="SVY385" s="41"/>
      <c r="SVZ385" s="41"/>
      <c r="SWA385" s="41"/>
      <c r="SWB385" s="41"/>
      <c r="SWC385" s="41"/>
      <c r="SWD385" s="41"/>
      <c r="SWE385" s="41"/>
      <c r="SWF385" s="41"/>
      <c r="SWG385" s="41"/>
      <c r="SWH385" s="41"/>
      <c r="SWI385" s="41"/>
      <c r="SWJ385" s="41"/>
      <c r="SWK385" s="41"/>
      <c r="SWL385" s="41"/>
      <c r="SWM385" s="41"/>
      <c r="SWN385" s="41"/>
      <c r="SWO385" s="41"/>
      <c r="SWP385" s="41"/>
      <c r="SWQ385" s="41"/>
      <c r="SWR385" s="41"/>
      <c r="SWS385" s="41"/>
      <c r="SWT385" s="41"/>
      <c r="SWU385" s="41"/>
      <c r="SWV385" s="41"/>
      <c r="SWW385" s="41"/>
      <c r="SWX385" s="41"/>
      <c r="SWY385" s="41"/>
      <c r="SWZ385" s="41"/>
      <c r="SXA385" s="41"/>
      <c r="SXB385" s="41"/>
      <c r="SXC385" s="41"/>
      <c r="SXD385" s="41"/>
      <c r="SXE385" s="41"/>
      <c r="SXF385" s="41"/>
      <c r="SXG385" s="41"/>
      <c r="SXH385" s="41"/>
      <c r="SXI385" s="41"/>
      <c r="SXJ385" s="41"/>
      <c r="SXK385" s="41"/>
      <c r="SXL385" s="41"/>
      <c r="SXM385" s="41"/>
      <c r="SXN385" s="41"/>
      <c r="SXO385" s="41"/>
      <c r="SXP385" s="41"/>
      <c r="SXQ385" s="41"/>
      <c r="SXR385" s="41"/>
      <c r="SXS385" s="41"/>
      <c r="SXT385" s="41"/>
      <c r="SXU385" s="41"/>
      <c r="SXV385" s="41"/>
      <c r="SXW385" s="41"/>
      <c r="SXX385" s="41"/>
      <c r="SXY385" s="41"/>
      <c r="SXZ385" s="41"/>
      <c r="SYA385" s="41"/>
      <c r="SYB385" s="41"/>
      <c r="SYC385" s="41"/>
      <c r="SYD385" s="41"/>
      <c r="SYE385" s="41"/>
      <c r="SYF385" s="41"/>
      <c r="SYG385" s="41"/>
      <c r="SYH385" s="41"/>
      <c r="SYI385" s="41"/>
      <c r="SYJ385" s="41"/>
      <c r="SYK385" s="41"/>
      <c r="SYL385" s="41"/>
      <c r="SYM385" s="41"/>
      <c r="SYN385" s="41"/>
      <c r="SYO385" s="41"/>
      <c r="SYP385" s="41"/>
      <c r="SYQ385" s="41"/>
      <c r="SYR385" s="41"/>
      <c r="SYS385" s="41"/>
      <c r="SYT385" s="41"/>
      <c r="SYU385" s="41"/>
      <c r="SYV385" s="41"/>
      <c r="SYW385" s="41"/>
      <c r="SYX385" s="41"/>
      <c r="SYY385" s="41"/>
      <c r="SYZ385" s="41"/>
      <c r="SZA385" s="41"/>
      <c r="SZB385" s="41"/>
      <c r="SZC385" s="41"/>
      <c r="SZD385" s="41"/>
      <c r="SZE385" s="41"/>
      <c r="SZF385" s="41"/>
      <c r="SZG385" s="41"/>
      <c r="SZH385" s="41"/>
      <c r="SZI385" s="41"/>
      <c r="SZJ385" s="41"/>
      <c r="SZK385" s="41"/>
      <c r="SZL385" s="41"/>
      <c r="SZM385" s="41"/>
      <c r="SZN385" s="41"/>
      <c r="SZO385" s="41"/>
      <c r="SZP385" s="41"/>
      <c r="SZQ385" s="41"/>
      <c r="SZR385" s="41"/>
      <c r="SZS385" s="41"/>
      <c r="SZT385" s="41"/>
      <c r="SZU385" s="41"/>
      <c r="SZV385" s="41"/>
      <c r="SZW385" s="41"/>
      <c r="SZX385" s="41"/>
      <c r="SZY385" s="41"/>
      <c r="SZZ385" s="41"/>
      <c r="TAA385" s="41"/>
      <c r="TAB385" s="41"/>
      <c r="TAC385" s="41"/>
      <c r="TAD385" s="41"/>
      <c r="TAE385" s="41"/>
      <c r="TAF385" s="41"/>
      <c r="TAG385" s="41"/>
      <c r="TAH385" s="41"/>
      <c r="TAI385" s="41"/>
      <c r="TAJ385" s="41"/>
      <c r="TAK385" s="41"/>
      <c r="TAL385" s="41"/>
      <c r="TAM385" s="41"/>
      <c r="TAN385" s="41"/>
      <c r="TAO385" s="41"/>
      <c r="TAP385" s="41"/>
      <c r="TAQ385" s="41"/>
      <c r="TAR385" s="41"/>
      <c r="TAS385" s="41"/>
      <c r="TAT385" s="41"/>
      <c r="TAU385" s="41"/>
      <c r="TAV385" s="41"/>
      <c r="TAW385" s="41"/>
      <c r="TAX385" s="41"/>
      <c r="TAY385" s="41"/>
      <c r="TAZ385" s="41"/>
      <c r="TBA385" s="41"/>
      <c r="TBB385" s="41"/>
      <c r="TBC385" s="41"/>
      <c r="TBD385" s="41"/>
      <c r="TBE385" s="41"/>
      <c r="TBF385" s="41"/>
      <c r="TBG385" s="41"/>
      <c r="TBH385" s="41"/>
      <c r="TBI385" s="41"/>
      <c r="TBJ385" s="41"/>
      <c r="TBK385" s="41"/>
      <c r="TBL385" s="41"/>
      <c r="TBM385" s="41"/>
      <c r="TBN385" s="41"/>
      <c r="TBO385" s="41"/>
      <c r="TBP385" s="41"/>
      <c r="TBQ385" s="41"/>
      <c r="TBR385" s="41"/>
      <c r="TBS385" s="41"/>
      <c r="TBT385" s="41"/>
      <c r="TBU385" s="41"/>
      <c r="TBV385" s="41"/>
      <c r="TBW385" s="41"/>
      <c r="TBX385" s="41"/>
      <c r="TBY385" s="41"/>
      <c r="TBZ385" s="41"/>
      <c r="TCA385" s="41"/>
      <c r="TCB385" s="41"/>
      <c r="TCC385" s="41"/>
      <c r="TCD385" s="41"/>
      <c r="TCE385" s="41"/>
      <c r="TCF385" s="41"/>
      <c r="TCG385" s="41"/>
      <c r="TCH385" s="41"/>
      <c r="TCI385" s="41"/>
      <c r="TCJ385" s="41"/>
      <c r="TCK385" s="41"/>
      <c r="TCL385" s="41"/>
      <c r="TCM385" s="41"/>
      <c r="TCN385" s="41"/>
      <c r="TCO385" s="41"/>
      <c r="TCP385" s="41"/>
      <c r="TCQ385" s="41"/>
      <c r="TCR385" s="41"/>
      <c r="TCS385" s="41"/>
      <c r="TCT385" s="41"/>
      <c r="TCU385" s="41"/>
      <c r="TCV385" s="41"/>
      <c r="TCW385" s="41"/>
      <c r="TCX385" s="41"/>
      <c r="TCY385" s="41"/>
      <c r="TCZ385" s="41"/>
      <c r="TDA385" s="41"/>
      <c r="TDB385" s="41"/>
      <c r="TDC385" s="41"/>
      <c r="TDD385" s="41"/>
      <c r="TDE385" s="41"/>
      <c r="TDF385" s="41"/>
      <c r="TDG385" s="41"/>
      <c r="TDH385" s="41"/>
      <c r="TDI385" s="41"/>
      <c r="TDJ385" s="41"/>
      <c r="TDK385" s="41"/>
      <c r="TDL385" s="41"/>
      <c r="TDM385" s="41"/>
      <c r="TDN385" s="41"/>
      <c r="TDO385" s="41"/>
      <c r="TDP385" s="41"/>
      <c r="TDQ385" s="41"/>
      <c r="TDR385" s="41"/>
      <c r="TDS385" s="41"/>
      <c r="TDT385" s="41"/>
      <c r="TDU385" s="41"/>
      <c r="TDV385" s="41"/>
      <c r="TDW385" s="41"/>
      <c r="TDX385" s="41"/>
      <c r="TDY385" s="41"/>
      <c r="TDZ385" s="41"/>
      <c r="TEA385" s="41"/>
      <c r="TEB385" s="41"/>
      <c r="TEC385" s="41"/>
      <c r="TED385" s="41"/>
      <c r="TEE385" s="41"/>
      <c r="TEF385" s="41"/>
      <c r="TEG385" s="41"/>
      <c r="TEH385" s="41"/>
      <c r="TEI385" s="41"/>
      <c r="TEJ385" s="41"/>
      <c r="TEK385" s="41"/>
      <c r="TEL385" s="41"/>
      <c r="TEM385" s="41"/>
      <c r="TEN385" s="41"/>
      <c r="TEO385" s="41"/>
      <c r="TEP385" s="41"/>
      <c r="TEQ385" s="41"/>
      <c r="TER385" s="41"/>
      <c r="TES385" s="41"/>
      <c r="TET385" s="41"/>
      <c r="TEU385" s="41"/>
      <c r="TEV385" s="41"/>
      <c r="TEW385" s="41"/>
      <c r="TEX385" s="41"/>
      <c r="TEY385" s="41"/>
      <c r="TEZ385" s="41"/>
      <c r="TFA385" s="41"/>
      <c r="TFB385" s="41"/>
      <c r="TFC385" s="41"/>
      <c r="TFD385" s="41"/>
      <c r="TFE385" s="41"/>
      <c r="TFF385" s="41"/>
      <c r="TFG385" s="41"/>
      <c r="TFH385" s="41"/>
      <c r="TFI385" s="41"/>
      <c r="TFJ385" s="41"/>
      <c r="TFK385" s="41"/>
      <c r="TFL385" s="41"/>
      <c r="TFM385" s="41"/>
      <c r="TFN385" s="41"/>
      <c r="TFO385" s="41"/>
      <c r="TFP385" s="41"/>
      <c r="TFQ385" s="41"/>
      <c r="TFR385" s="41"/>
      <c r="TFS385" s="41"/>
      <c r="TFT385" s="41"/>
      <c r="TFU385" s="41"/>
      <c r="TFV385" s="41"/>
      <c r="TFW385" s="41"/>
      <c r="TFX385" s="41"/>
      <c r="TFY385" s="41"/>
      <c r="TFZ385" s="41"/>
      <c r="TGA385" s="41"/>
      <c r="TGB385" s="41"/>
      <c r="TGC385" s="41"/>
      <c r="TGD385" s="41"/>
      <c r="TGE385" s="41"/>
      <c r="TGF385" s="41"/>
      <c r="TGG385" s="41"/>
      <c r="TGH385" s="41"/>
      <c r="TGI385" s="41"/>
      <c r="TGJ385" s="41"/>
      <c r="TGK385" s="41"/>
      <c r="TGL385" s="41"/>
      <c r="TGM385" s="41"/>
      <c r="TGN385" s="41"/>
      <c r="TGO385" s="41"/>
      <c r="TGP385" s="41"/>
      <c r="TGQ385" s="41"/>
      <c r="TGR385" s="41"/>
      <c r="TGS385" s="41"/>
      <c r="TGT385" s="41"/>
      <c r="TGU385" s="41"/>
      <c r="TGV385" s="41"/>
      <c r="TGW385" s="41"/>
      <c r="TGX385" s="41"/>
      <c r="TGY385" s="41"/>
      <c r="TGZ385" s="41"/>
      <c r="THA385" s="41"/>
      <c r="THB385" s="41"/>
      <c r="THC385" s="41"/>
      <c r="THD385" s="41"/>
      <c r="THE385" s="41"/>
      <c r="THF385" s="41"/>
      <c r="THG385" s="41"/>
      <c r="THH385" s="41"/>
      <c r="THI385" s="41"/>
      <c r="THJ385" s="41"/>
      <c r="THK385" s="41"/>
      <c r="THL385" s="41"/>
      <c r="THM385" s="41"/>
      <c r="THN385" s="41"/>
      <c r="THO385" s="41"/>
      <c r="THP385" s="41"/>
      <c r="THQ385" s="41"/>
      <c r="THR385" s="41"/>
      <c r="THS385" s="41"/>
      <c r="THT385" s="41"/>
      <c r="THU385" s="41"/>
      <c r="THV385" s="41"/>
      <c r="THW385" s="41"/>
      <c r="THX385" s="41"/>
      <c r="THY385" s="41"/>
      <c r="THZ385" s="41"/>
      <c r="TIA385" s="41"/>
      <c r="TIB385" s="41"/>
      <c r="TIC385" s="41"/>
      <c r="TID385" s="41"/>
      <c r="TIE385" s="41"/>
      <c r="TIF385" s="41"/>
      <c r="TIG385" s="41"/>
      <c r="TIH385" s="41"/>
      <c r="TII385" s="41"/>
      <c r="TIJ385" s="41"/>
      <c r="TIK385" s="41"/>
      <c r="TIL385" s="41"/>
      <c r="TIM385" s="41"/>
      <c r="TIN385" s="41"/>
      <c r="TIO385" s="41"/>
      <c r="TIP385" s="41"/>
      <c r="TIQ385" s="41"/>
      <c r="TIR385" s="41"/>
      <c r="TIS385" s="41"/>
      <c r="TIT385" s="41"/>
      <c r="TIU385" s="41"/>
      <c r="TIV385" s="41"/>
      <c r="TIW385" s="41"/>
      <c r="TIX385" s="41"/>
      <c r="TIY385" s="41"/>
      <c r="TIZ385" s="41"/>
      <c r="TJA385" s="41"/>
      <c r="TJB385" s="41"/>
      <c r="TJC385" s="41"/>
      <c r="TJD385" s="41"/>
      <c r="TJE385" s="41"/>
      <c r="TJF385" s="41"/>
      <c r="TJG385" s="41"/>
      <c r="TJH385" s="41"/>
      <c r="TJI385" s="41"/>
      <c r="TJJ385" s="41"/>
      <c r="TJK385" s="41"/>
      <c r="TJL385" s="41"/>
      <c r="TJM385" s="41"/>
      <c r="TJN385" s="41"/>
      <c r="TJO385" s="41"/>
      <c r="TJP385" s="41"/>
      <c r="TJQ385" s="41"/>
      <c r="TJR385" s="41"/>
      <c r="TJS385" s="41"/>
      <c r="TJT385" s="41"/>
      <c r="TJU385" s="41"/>
      <c r="TJV385" s="41"/>
      <c r="TJW385" s="41"/>
      <c r="TJX385" s="41"/>
      <c r="TJY385" s="41"/>
      <c r="TJZ385" s="41"/>
      <c r="TKA385" s="41"/>
      <c r="TKB385" s="41"/>
      <c r="TKC385" s="41"/>
      <c r="TKD385" s="41"/>
      <c r="TKE385" s="41"/>
      <c r="TKF385" s="41"/>
      <c r="TKG385" s="41"/>
      <c r="TKH385" s="41"/>
      <c r="TKI385" s="41"/>
      <c r="TKJ385" s="41"/>
      <c r="TKK385" s="41"/>
      <c r="TKL385" s="41"/>
      <c r="TKM385" s="41"/>
      <c r="TKN385" s="41"/>
      <c r="TKO385" s="41"/>
      <c r="TKP385" s="41"/>
      <c r="TKQ385" s="41"/>
      <c r="TKR385" s="41"/>
      <c r="TKS385" s="41"/>
      <c r="TKT385" s="41"/>
      <c r="TKU385" s="41"/>
      <c r="TKV385" s="41"/>
      <c r="TKW385" s="41"/>
      <c r="TKX385" s="41"/>
      <c r="TKY385" s="41"/>
      <c r="TKZ385" s="41"/>
      <c r="TLA385" s="41"/>
      <c r="TLB385" s="41"/>
      <c r="TLC385" s="41"/>
      <c r="TLD385" s="41"/>
      <c r="TLE385" s="41"/>
      <c r="TLF385" s="41"/>
      <c r="TLG385" s="41"/>
      <c r="TLH385" s="41"/>
      <c r="TLI385" s="41"/>
      <c r="TLJ385" s="41"/>
      <c r="TLK385" s="41"/>
      <c r="TLL385" s="41"/>
      <c r="TLM385" s="41"/>
      <c r="TLN385" s="41"/>
      <c r="TLO385" s="41"/>
      <c r="TLP385" s="41"/>
      <c r="TLQ385" s="41"/>
      <c r="TLR385" s="41"/>
      <c r="TLS385" s="41"/>
      <c r="TLT385" s="41"/>
      <c r="TLU385" s="41"/>
      <c r="TLV385" s="41"/>
      <c r="TLW385" s="41"/>
      <c r="TLX385" s="41"/>
      <c r="TLY385" s="41"/>
      <c r="TLZ385" s="41"/>
      <c r="TMA385" s="41"/>
      <c r="TMB385" s="41"/>
      <c r="TMC385" s="41"/>
      <c r="TMD385" s="41"/>
      <c r="TME385" s="41"/>
      <c r="TMF385" s="41"/>
      <c r="TMG385" s="41"/>
      <c r="TMH385" s="41"/>
      <c r="TMI385" s="41"/>
      <c r="TMJ385" s="41"/>
      <c r="TMK385" s="41"/>
      <c r="TML385" s="41"/>
      <c r="TMM385" s="41"/>
      <c r="TMN385" s="41"/>
      <c r="TMO385" s="41"/>
      <c r="TMP385" s="41"/>
      <c r="TMQ385" s="41"/>
      <c r="TMR385" s="41"/>
      <c r="TMS385" s="41"/>
      <c r="TMT385" s="41"/>
      <c r="TMU385" s="41"/>
      <c r="TMV385" s="41"/>
      <c r="TMW385" s="41"/>
      <c r="TMX385" s="41"/>
      <c r="TMY385" s="41"/>
      <c r="TMZ385" s="41"/>
      <c r="TNA385" s="41"/>
      <c r="TNB385" s="41"/>
      <c r="TNC385" s="41"/>
      <c r="TND385" s="41"/>
      <c r="TNE385" s="41"/>
      <c r="TNF385" s="41"/>
      <c r="TNG385" s="41"/>
      <c r="TNH385" s="41"/>
      <c r="TNI385" s="41"/>
      <c r="TNJ385" s="41"/>
      <c r="TNK385" s="41"/>
      <c r="TNL385" s="41"/>
      <c r="TNM385" s="41"/>
      <c r="TNN385" s="41"/>
      <c r="TNO385" s="41"/>
      <c r="TNP385" s="41"/>
      <c r="TNQ385" s="41"/>
      <c r="TNR385" s="41"/>
      <c r="TNS385" s="41"/>
      <c r="TNT385" s="41"/>
      <c r="TNU385" s="41"/>
      <c r="TNV385" s="41"/>
      <c r="TNW385" s="41"/>
      <c r="TNX385" s="41"/>
      <c r="TNY385" s="41"/>
      <c r="TNZ385" s="41"/>
      <c r="TOA385" s="41"/>
      <c r="TOB385" s="41"/>
      <c r="TOC385" s="41"/>
      <c r="TOD385" s="41"/>
      <c r="TOE385" s="41"/>
      <c r="TOF385" s="41"/>
      <c r="TOG385" s="41"/>
      <c r="TOH385" s="41"/>
      <c r="TOI385" s="41"/>
      <c r="TOJ385" s="41"/>
      <c r="TOK385" s="41"/>
      <c r="TOL385" s="41"/>
      <c r="TOM385" s="41"/>
      <c r="TON385" s="41"/>
      <c r="TOO385" s="41"/>
      <c r="TOP385" s="41"/>
      <c r="TOQ385" s="41"/>
      <c r="TOR385" s="41"/>
      <c r="TOS385" s="41"/>
      <c r="TOT385" s="41"/>
      <c r="TOU385" s="41"/>
      <c r="TOV385" s="41"/>
      <c r="TOW385" s="41"/>
      <c r="TOX385" s="41"/>
      <c r="TOY385" s="41"/>
      <c r="TOZ385" s="41"/>
      <c r="TPA385" s="41"/>
      <c r="TPB385" s="41"/>
      <c r="TPC385" s="41"/>
      <c r="TPD385" s="41"/>
      <c r="TPE385" s="41"/>
      <c r="TPF385" s="41"/>
      <c r="TPG385" s="41"/>
      <c r="TPH385" s="41"/>
      <c r="TPI385" s="41"/>
      <c r="TPJ385" s="41"/>
      <c r="TPK385" s="41"/>
      <c r="TPL385" s="41"/>
      <c r="TPM385" s="41"/>
      <c r="TPN385" s="41"/>
      <c r="TPO385" s="41"/>
      <c r="TPP385" s="41"/>
      <c r="TPQ385" s="41"/>
      <c r="TPR385" s="41"/>
      <c r="TPS385" s="41"/>
      <c r="TPT385" s="41"/>
      <c r="TPU385" s="41"/>
      <c r="TPV385" s="41"/>
      <c r="TPW385" s="41"/>
      <c r="TPX385" s="41"/>
      <c r="TPY385" s="41"/>
      <c r="TPZ385" s="41"/>
      <c r="TQA385" s="41"/>
      <c r="TQB385" s="41"/>
      <c r="TQC385" s="41"/>
      <c r="TQD385" s="41"/>
      <c r="TQE385" s="41"/>
      <c r="TQF385" s="41"/>
      <c r="TQG385" s="41"/>
      <c r="TQH385" s="41"/>
      <c r="TQI385" s="41"/>
      <c r="TQJ385" s="41"/>
      <c r="TQK385" s="41"/>
      <c r="TQL385" s="41"/>
      <c r="TQM385" s="41"/>
      <c r="TQN385" s="41"/>
      <c r="TQO385" s="41"/>
      <c r="TQP385" s="41"/>
      <c r="TQQ385" s="41"/>
      <c r="TQR385" s="41"/>
      <c r="TQS385" s="41"/>
      <c r="TQT385" s="41"/>
      <c r="TQU385" s="41"/>
      <c r="TQV385" s="41"/>
      <c r="TQW385" s="41"/>
      <c r="TQX385" s="41"/>
      <c r="TQY385" s="41"/>
      <c r="TQZ385" s="41"/>
      <c r="TRA385" s="41"/>
      <c r="TRB385" s="41"/>
      <c r="TRC385" s="41"/>
      <c r="TRD385" s="41"/>
      <c r="TRE385" s="41"/>
      <c r="TRF385" s="41"/>
      <c r="TRG385" s="41"/>
      <c r="TRH385" s="41"/>
      <c r="TRI385" s="41"/>
      <c r="TRJ385" s="41"/>
      <c r="TRK385" s="41"/>
      <c r="TRL385" s="41"/>
      <c r="TRM385" s="41"/>
      <c r="TRN385" s="41"/>
      <c r="TRO385" s="41"/>
      <c r="TRP385" s="41"/>
      <c r="TRQ385" s="41"/>
      <c r="TRR385" s="41"/>
      <c r="TRS385" s="41"/>
      <c r="TRT385" s="41"/>
      <c r="TRU385" s="41"/>
      <c r="TRV385" s="41"/>
      <c r="TRW385" s="41"/>
      <c r="TRX385" s="41"/>
      <c r="TRY385" s="41"/>
      <c r="TRZ385" s="41"/>
      <c r="TSA385" s="41"/>
      <c r="TSB385" s="41"/>
      <c r="TSC385" s="41"/>
      <c r="TSD385" s="41"/>
      <c r="TSE385" s="41"/>
      <c r="TSF385" s="41"/>
      <c r="TSG385" s="41"/>
      <c r="TSH385" s="41"/>
      <c r="TSI385" s="41"/>
      <c r="TSJ385" s="41"/>
      <c r="TSK385" s="41"/>
      <c r="TSL385" s="41"/>
      <c r="TSM385" s="41"/>
      <c r="TSN385" s="41"/>
      <c r="TSO385" s="41"/>
      <c r="TSP385" s="41"/>
      <c r="TSQ385" s="41"/>
      <c r="TSR385" s="41"/>
      <c r="TSS385" s="41"/>
      <c r="TST385" s="41"/>
      <c r="TSU385" s="41"/>
      <c r="TSV385" s="41"/>
      <c r="TSW385" s="41"/>
      <c r="TSX385" s="41"/>
      <c r="TSY385" s="41"/>
      <c r="TSZ385" s="41"/>
      <c r="TTA385" s="41"/>
      <c r="TTB385" s="41"/>
      <c r="TTC385" s="41"/>
      <c r="TTD385" s="41"/>
      <c r="TTE385" s="41"/>
      <c r="TTF385" s="41"/>
      <c r="TTG385" s="41"/>
      <c r="TTH385" s="41"/>
      <c r="TTI385" s="41"/>
      <c r="TTJ385" s="41"/>
      <c r="TTK385" s="41"/>
      <c r="TTL385" s="41"/>
      <c r="TTM385" s="41"/>
      <c r="TTN385" s="41"/>
      <c r="TTO385" s="41"/>
      <c r="TTP385" s="41"/>
      <c r="TTQ385" s="41"/>
      <c r="TTR385" s="41"/>
      <c r="TTS385" s="41"/>
      <c r="TTT385" s="41"/>
      <c r="TTU385" s="41"/>
      <c r="TTV385" s="41"/>
      <c r="TTW385" s="41"/>
      <c r="TTX385" s="41"/>
      <c r="TTY385" s="41"/>
      <c r="TTZ385" s="41"/>
      <c r="TUA385" s="41"/>
      <c r="TUB385" s="41"/>
      <c r="TUC385" s="41"/>
      <c r="TUD385" s="41"/>
      <c r="TUE385" s="41"/>
      <c r="TUF385" s="41"/>
      <c r="TUG385" s="41"/>
      <c r="TUH385" s="41"/>
      <c r="TUI385" s="41"/>
      <c r="TUJ385" s="41"/>
      <c r="TUK385" s="41"/>
      <c r="TUL385" s="41"/>
      <c r="TUM385" s="41"/>
      <c r="TUN385" s="41"/>
      <c r="TUO385" s="41"/>
      <c r="TUP385" s="41"/>
      <c r="TUQ385" s="41"/>
      <c r="TUR385" s="41"/>
      <c r="TUS385" s="41"/>
      <c r="TUT385" s="41"/>
      <c r="TUU385" s="41"/>
      <c r="TUV385" s="41"/>
      <c r="TUW385" s="41"/>
      <c r="TUX385" s="41"/>
      <c r="TUY385" s="41"/>
      <c r="TUZ385" s="41"/>
      <c r="TVA385" s="41"/>
      <c r="TVB385" s="41"/>
      <c r="TVC385" s="41"/>
      <c r="TVD385" s="41"/>
      <c r="TVE385" s="41"/>
      <c r="TVF385" s="41"/>
      <c r="TVG385" s="41"/>
      <c r="TVH385" s="41"/>
      <c r="TVI385" s="41"/>
      <c r="TVJ385" s="41"/>
      <c r="TVK385" s="41"/>
      <c r="TVL385" s="41"/>
      <c r="TVM385" s="41"/>
      <c r="TVN385" s="41"/>
      <c r="TVO385" s="41"/>
      <c r="TVP385" s="41"/>
      <c r="TVQ385" s="41"/>
      <c r="TVR385" s="41"/>
      <c r="TVS385" s="41"/>
      <c r="TVT385" s="41"/>
      <c r="TVU385" s="41"/>
      <c r="TVV385" s="41"/>
      <c r="TVW385" s="41"/>
      <c r="TVX385" s="41"/>
      <c r="TVY385" s="41"/>
      <c r="TVZ385" s="41"/>
      <c r="TWA385" s="41"/>
      <c r="TWB385" s="41"/>
      <c r="TWC385" s="41"/>
      <c r="TWD385" s="41"/>
      <c r="TWE385" s="41"/>
      <c r="TWF385" s="41"/>
      <c r="TWG385" s="41"/>
      <c r="TWH385" s="41"/>
      <c r="TWI385" s="41"/>
      <c r="TWJ385" s="41"/>
      <c r="TWK385" s="41"/>
      <c r="TWL385" s="41"/>
      <c r="TWM385" s="41"/>
      <c r="TWN385" s="41"/>
      <c r="TWO385" s="41"/>
      <c r="TWP385" s="41"/>
      <c r="TWQ385" s="41"/>
      <c r="TWR385" s="41"/>
      <c r="TWS385" s="41"/>
      <c r="TWT385" s="41"/>
      <c r="TWU385" s="41"/>
      <c r="TWV385" s="41"/>
      <c r="TWW385" s="41"/>
      <c r="TWX385" s="41"/>
      <c r="TWY385" s="41"/>
      <c r="TWZ385" s="41"/>
      <c r="TXA385" s="41"/>
      <c r="TXB385" s="41"/>
      <c r="TXC385" s="41"/>
      <c r="TXD385" s="41"/>
      <c r="TXE385" s="41"/>
      <c r="TXF385" s="41"/>
      <c r="TXG385" s="41"/>
      <c r="TXH385" s="41"/>
      <c r="TXI385" s="41"/>
      <c r="TXJ385" s="41"/>
      <c r="TXK385" s="41"/>
      <c r="TXL385" s="41"/>
      <c r="TXM385" s="41"/>
      <c r="TXN385" s="41"/>
      <c r="TXO385" s="41"/>
      <c r="TXP385" s="41"/>
      <c r="TXQ385" s="41"/>
      <c r="TXR385" s="41"/>
      <c r="TXS385" s="41"/>
      <c r="TXT385" s="41"/>
      <c r="TXU385" s="41"/>
      <c r="TXV385" s="41"/>
      <c r="TXW385" s="41"/>
      <c r="TXX385" s="41"/>
      <c r="TXY385" s="41"/>
      <c r="TXZ385" s="41"/>
      <c r="TYA385" s="41"/>
      <c r="TYB385" s="41"/>
      <c r="TYC385" s="41"/>
      <c r="TYD385" s="41"/>
      <c r="TYE385" s="41"/>
      <c r="TYF385" s="41"/>
      <c r="TYG385" s="41"/>
      <c r="TYH385" s="41"/>
      <c r="TYI385" s="41"/>
      <c r="TYJ385" s="41"/>
      <c r="TYK385" s="41"/>
      <c r="TYL385" s="41"/>
      <c r="TYM385" s="41"/>
      <c r="TYN385" s="41"/>
      <c r="TYO385" s="41"/>
      <c r="TYP385" s="41"/>
      <c r="TYQ385" s="41"/>
      <c r="TYR385" s="41"/>
      <c r="TYS385" s="41"/>
      <c r="TYT385" s="41"/>
      <c r="TYU385" s="41"/>
      <c r="TYV385" s="41"/>
      <c r="TYW385" s="41"/>
      <c r="TYX385" s="41"/>
      <c r="TYY385" s="41"/>
      <c r="TYZ385" s="41"/>
      <c r="TZA385" s="41"/>
      <c r="TZB385" s="41"/>
      <c r="TZC385" s="41"/>
      <c r="TZD385" s="41"/>
      <c r="TZE385" s="41"/>
      <c r="TZF385" s="41"/>
      <c r="TZG385" s="41"/>
      <c r="TZH385" s="41"/>
      <c r="TZI385" s="41"/>
      <c r="TZJ385" s="41"/>
      <c r="TZK385" s="41"/>
      <c r="TZL385" s="41"/>
      <c r="TZM385" s="41"/>
      <c r="TZN385" s="41"/>
      <c r="TZO385" s="41"/>
      <c r="TZP385" s="41"/>
      <c r="TZQ385" s="41"/>
      <c r="TZR385" s="41"/>
      <c r="TZS385" s="41"/>
      <c r="TZT385" s="41"/>
      <c r="TZU385" s="41"/>
      <c r="TZV385" s="41"/>
      <c r="TZW385" s="41"/>
      <c r="TZX385" s="41"/>
      <c r="TZY385" s="41"/>
      <c r="TZZ385" s="41"/>
      <c r="UAA385" s="41"/>
      <c r="UAB385" s="41"/>
      <c r="UAC385" s="41"/>
      <c r="UAD385" s="41"/>
      <c r="UAE385" s="41"/>
      <c r="UAF385" s="41"/>
      <c r="UAG385" s="41"/>
      <c r="UAH385" s="41"/>
      <c r="UAI385" s="41"/>
      <c r="UAJ385" s="41"/>
      <c r="UAK385" s="41"/>
      <c r="UAL385" s="41"/>
      <c r="UAM385" s="41"/>
      <c r="UAN385" s="41"/>
      <c r="UAO385" s="41"/>
      <c r="UAP385" s="41"/>
      <c r="UAQ385" s="41"/>
      <c r="UAR385" s="41"/>
      <c r="UAS385" s="41"/>
      <c r="UAT385" s="41"/>
      <c r="UAU385" s="41"/>
      <c r="UAV385" s="41"/>
      <c r="UAW385" s="41"/>
      <c r="UAX385" s="41"/>
      <c r="UAY385" s="41"/>
      <c r="UAZ385" s="41"/>
      <c r="UBA385" s="41"/>
      <c r="UBB385" s="41"/>
      <c r="UBC385" s="41"/>
      <c r="UBD385" s="41"/>
      <c r="UBE385" s="41"/>
      <c r="UBF385" s="41"/>
      <c r="UBG385" s="41"/>
      <c r="UBH385" s="41"/>
      <c r="UBI385" s="41"/>
      <c r="UBJ385" s="41"/>
      <c r="UBK385" s="41"/>
      <c r="UBL385" s="41"/>
      <c r="UBM385" s="41"/>
      <c r="UBN385" s="41"/>
      <c r="UBO385" s="41"/>
      <c r="UBP385" s="41"/>
      <c r="UBQ385" s="41"/>
      <c r="UBR385" s="41"/>
      <c r="UBS385" s="41"/>
      <c r="UBT385" s="41"/>
      <c r="UBU385" s="41"/>
      <c r="UBV385" s="41"/>
      <c r="UBW385" s="41"/>
      <c r="UBX385" s="41"/>
      <c r="UBY385" s="41"/>
      <c r="UBZ385" s="41"/>
      <c r="UCA385" s="41"/>
      <c r="UCB385" s="41"/>
      <c r="UCC385" s="41"/>
      <c r="UCD385" s="41"/>
      <c r="UCE385" s="41"/>
      <c r="UCF385" s="41"/>
      <c r="UCG385" s="41"/>
      <c r="UCH385" s="41"/>
      <c r="UCI385" s="41"/>
      <c r="UCJ385" s="41"/>
      <c r="UCK385" s="41"/>
      <c r="UCL385" s="41"/>
      <c r="UCM385" s="41"/>
      <c r="UCN385" s="41"/>
      <c r="UCO385" s="41"/>
      <c r="UCP385" s="41"/>
      <c r="UCQ385" s="41"/>
      <c r="UCR385" s="41"/>
      <c r="UCS385" s="41"/>
      <c r="UCT385" s="41"/>
      <c r="UCU385" s="41"/>
      <c r="UCV385" s="41"/>
      <c r="UCW385" s="41"/>
      <c r="UCX385" s="41"/>
      <c r="UCY385" s="41"/>
      <c r="UCZ385" s="41"/>
      <c r="UDA385" s="41"/>
      <c r="UDB385" s="41"/>
      <c r="UDC385" s="41"/>
      <c r="UDD385" s="41"/>
      <c r="UDE385" s="41"/>
      <c r="UDF385" s="41"/>
      <c r="UDG385" s="41"/>
      <c r="UDH385" s="41"/>
      <c r="UDI385" s="41"/>
      <c r="UDJ385" s="41"/>
      <c r="UDK385" s="41"/>
      <c r="UDL385" s="41"/>
      <c r="UDM385" s="41"/>
      <c r="UDN385" s="41"/>
      <c r="UDO385" s="41"/>
      <c r="UDP385" s="41"/>
      <c r="UDQ385" s="41"/>
      <c r="UDR385" s="41"/>
      <c r="UDS385" s="41"/>
      <c r="UDT385" s="41"/>
      <c r="UDU385" s="41"/>
      <c r="UDV385" s="41"/>
      <c r="UDW385" s="41"/>
      <c r="UDX385" s="41"/>
      <c r="UDY385" s="41"/>
      <c r="UDZ385" s="41"/>
      <c r="UEA385" s="41"/>
      <c r="UEB385" s="41"/>
      <c r="UEC385" s="41"/>
      <c r="UED385" s="41"/>
      <c r="UEE385" s="41"/>
      <c r="UEF385" s="41"/>
      <c r="UEG385" s="41"/>
      <c r="UEH385" s="41"/>
      <c r="UEI385" s="41"/>
      <c r="UEJ385" s="41"/>
      <c r="UEK385" s="41"/>
      <c r="UEL385" s="41"/>
      <c r="UEM385" s="41"/>
      <c r="UEN385" s="41"/>
      <c r="UEO385" s="41"/>
      <c r="UEP385" s="41"/>
      <c r="UEQ385" s="41"/>
      <c r="UER385" s="41"/>
      <c r="UES385" s="41"/>
      <c r="UET385" s="41"/>
      <c r="UEU385" s="41"/>
      <c r="UEV385" s="41"/>
      <c r="UEW385" s="41"/>
      <c r="UEX385" s="41"/>
      <c r="UEY385" s="41"/>
      <c r="UEZ385" s="41"/>
      <c r="UFA385" s="41"/>
      <c r="UFB385" s="41"/>
      <c r="UFC385" s="41"/>
      <c r="UFD385" s="41"/>
      <c r="UFE385" s="41"/>
      <c r="UFF385" s="41"/>
      <c r="UFG385" s="41"/>
      <c r="UFH385" s="41"/>
      <c r="UFI385" s="41"/>
      <c r="UFJ385" s="41"/>
      <c r="UFK385" s="41"/>
      <c r="UFL385" s="41"/>
      <c r="UFM385" s="41"/>
      <c r="UFN385" s="41"/>
      <c r="UFO385" s="41"/>
      <c r="UFP385" s="41"/>
      <c r="UFQ385" s="41"/>
      <c r="UFR385" s="41"/>
      <c r="UFS385" s="41"/>
      <c r="UFT385" s="41"/>
      <c r="UFU385" s="41"/>
      <c r="UFV385" s="41"/>
      <c r="UFW385" s="41"/>
      <c r="UFX385" s="41"/>
      <c r="UFY385" s="41"/>
      <c r="UFZ385" s="41"/>
      <c r="UGA385" s="41"/>
      <c r="UGB385" s="41"/>
      <c r="UGC385" s="41"/>
      <c r="UGD385" s="41"/>
      <c r="UGE385" s="41"/>
      <c r="UGF385" s="41"/>
      <c r="UGG385" s="41"/>
      <c r="UGH385" s="41"/>
      <c r="UGI385" s="41"/>
      <c r="UGJ385" s="41"/>
      <c r="UGK385" s="41"/>
      <c r="UGL385" s="41"/>
      <c r="UGM385" s="41"/>
      <c r="UGN385" s="41"/>
      <c r="UGO385" s="41"/>
      <c r="UGP385" s="41"/>
      <c r="UGQ385" s="41"/>
      <c r="UGR385" s="41"/>
      <c r="UGS385" s="41"/>
      <c r="UGT385" s="41"/>
      <c r="UGU385" s="41"/>
      <c r="UGV385" s="41"/>
      <c r="UGW385" s="41"/>
      <c r="UGX385" s="41"/>
      <c r="UGY385" s="41"/>
      <c r="UGZ385" s="41"/>
      <c r="UHA385" s="41"/>
      <c r="UHB385" s="41"/>
      <c r="UHC385" s="41"/>
      <c r="UHD385" s="41"/>
      <c r="UHE385" s="41"/>
      <c r="UHF385" s="41"/>
      <c r="UHG385" s="41"/>
      <c r="UHH385" s="41"/>
      <c r="UHI385" s="41"/>
      <c r="UHJ385" s="41"/>
      <c r="UHK385" s="41"/>
      <c r="UHL385" s="41"/>
      <c r="UHM385" s="41"/>
      <c r="UHN385" s="41"/>
      <c r="UHO385" s="41"/>
      <c r="UHP385" s="41"/>
      <c r="UHQ385" s="41"/>
      <c r="UHR385" s="41"/>
      <c r="UHS385" s="41"/>
      <c r="UHT385" s="41"/>
      <c r="UHU385" s="41"/>
      <c r="UHV385" s="41"/>
      <c r="UHW385" s="41"/>
      <c r="UHX385" s="41"/>
      <c r="UHY385" s="41"/>
      <c r="UHZ385" s="41"/>
      <c r="UIA385" s="41"/>
      <c r="UIB385" s="41"/>
      <c r="UIC385" s="41"/>
      <c r="UID385" s="41"/>
      <c r="UIE385" s="41"/>
      <c r="UIF385" s="41"/>
      <c r="UIG385" s="41"/>
      <c r="UIH385" s="41"/>
      <c r="UII385" s="41"/>
      <c r="UIJ385" s="41"/>
      <c r="UIK385" s="41"/>
      <c r="UIL385" s="41"/>
      <c r="UIM385" s="41"/>
      <c r="UIN385" s="41"/>
      <c r="UIO385" s="41"/>
      <c r="UIP385" s="41"/>
      <c r="UIQ385" s="41"/>
      <c r="UIR385" s="41"/>
      <c r="UIS385" s="41"/>
      <c r="UIT385" s="41"/>
      <c r="UIU385" s="41"/>
      <c r="UIV385" s="41"/>
      <c r="UIW385" s="41"/>
      <c r="UIX385" s="41"/>
      <c r="UIY385" s="41"/>
      <c r="UIZ385" s="41"/>
      <c r="UJA385" s="41"/>
      <c r="UJB385" s="41"/>
      <c r="UJC385" s="41"/>
      <c r="UJD385" s="41"/>
      <c r="UJE385" s="41"/>
      <c r="UJF385" s="41"/>
      <c r="UJG385" s="41"/>
      <c r="UJH385" s="41"/>
      <c r="UJI385" s="41"/>
      <c r="UJJ385" s="41"/>
      <c r="UJK385" s="41"/>
      <c r="UJL385" s="41"/>
      <c r="UJM385" s="41"/>
      <c r="UJN385" s="41"/>
      <c r="UJO385" s="41"/>
      <c r="UJP385" s="41"/>
      <c r="UJQ385" s="41"/>
      <c r="UJR385" s="41"/>
      <c r="UJS385" s="41"/>
      <c r="UJT385" s="41"/>
      <c r="UJU385" s="41"/>
      <c r="UJV385" s="41"/>
      <c r="UJW385" s="41"/>
      <c r="UJX385" s="41"/>
      <c r="UJY385" s="41"/>
      <c r="UJZ385" s="41"/>
      <c r="UKA385" s="41"/>
      <c r="UKB385" s="41"/>
      <c r="UKC385" s="41"/>
      <c r="UKD385" s="41"/>
      <c r="UKE385" s="41"/>
      <c r="UKF385" s="41"/>
      <c r="UKG385" s="41"/>
      <c r="UKH385" s="41"/>
      <c r="UKI385" s="41"/>
      <c r="UKJ385" s="41"/>
      <c r="UKK385" s="41"/>
      <c r="UKL385" s="41"/>
      <c r="UKM385" s="41"/>
      <c r="UKN385" s="41"/>
      <c r="UKO385" s="41"/>
      <c r="UKP385" s="41"/>
      <c r="UKQ385" s="41"/>
      <c r="UKR385" s="41"/>
      <c r="UKS385" s="41"/>
      <c r="UKT385" s="41"/>
      <c r="UKU385" s="41"/>
      <c r="UKV385" s="41"/>
      <c r="UKW385" s="41"/>
      <c r="UKX385" s="41"/>
      <c r="UKY385" s="41"/>
      <c r="UKZ385" s="41"/>
      <c r="ULA385" s="41"/>
      <c r="ULB385" s="41"/>
      <c r="ULC385" s="41"/>
      <c r="ULD385" s="41"/>
      <c r="ULE385" s="41"/>
      <c r="ULF385" s="41"/>
      <c r="ULG385" s="41"/>
      <c r="ULH385" s="41"/>
      <c r="ULI385" s="41"/>
      <c r="ULJ385" s="41"/>
      <c r="ULK385" s="41"/>
      <c r="ULL385" s="41"/>
      <c r="ULM385" s="41"/>
      <c r="ULN385" s="41"/>
      <c r="ULO385" s="41"/>
      <c r="ULP385" s="41"/>
      <c r="ULQ385" s="41"/>
      <c r="ULR385" s="41"/>
      <c r="ULS385" s="41"/>
      <c r="ULT385" s="41"/>
      <c r="ULU385" s="41"/>
      <c r="ULV385" s="41"/>
      <c r="ULW385" s="41"/>
      <c r="ULX385" s="41"/>
      <c r="ULY385" s="41"/>
      <c r="ULZ385" s="41"/>
      <c r="UMA385" s="41"/>
      <c r="UMB385" s="41"/>
      <c r="UMC385" s="41"/>
      <c r="UMD385" s="41"/>
      <c r="UME385" s="41"/>
      <c r="UMF385" s="41"/>
      <c r="UMG385" s="41"/>
      <c r="UMH385" s="41"/>
      <c r="UMI385" s="41"/>
      <c r="UMJ385" s="41"/>
      <c r="UMK385" s="41"/>
      <c r="UML385" s="41"/>
      <c r="UMM385" s="41"/>
      <c r="UMN385" s="41"/>
      <c r="UMO385" s="41"/>
      <c r="UMP385" s="41"/>
      <c r="UMQ385" s="41"/>
      <c r="UMR385" s="41"/>
      <c r="UMS385" s="41"/>
      <c r="UMT385" s="41"/>
      <c r="UMU385" s="41"/>
      <c r="UMV385" s="41"/>
      <c r="UMW385" s="41"/>
      <c r="UMX385" s="41"/>
      <c r="UMY385" s="41"/>
      <c r="UMZ385" s="41"/>
      <c r="UNA385" s="41"/>
      <c r="UNB385" s="41"/>
      <c r="UNC385" s="41"/>
      <c r="UND385" s="41"/>
      <c r="UNE385" s="41"/>
      <c r="UNF385" s="41"/>
      <c r="UNG385" s="41"/>
      <c r="UNH385" s="41"/>
      <c r="UNI385" s="41"/>
      <c r="UNJ385" s="41"/>
      <c r="UNK385" s="41"/>
      <c r="UNL385" s="41"/>
      <c r="UNM385" s="41"/>
      <c r="UNN385" s="41"/>
      <c r="UNO385" s="41"/>
      <c r="UNP385" s="41"/>
      <c r="UNQ385" s="41"/>
      <c r="UNR385" s="41"/>
      <c r="UNS385" s="41"/>
      <c r="UNT385" s="41"/>
      <c r="UNU385" s="41"/>
      <c r="UNV385" s="41"/>
      <c r="UNW385" s="41"/>
      <c r="UNX385" s="41"/>
      <c r="UNY385" s="41"/>
      <c r="UNZ385" s="41"/>
      <c r="UOA385" s="41"/>
      <c r="UOB385" s="41"/>
      <c r="UOC385" s="41"/>
      <c r="UOD385" s="41"/>
      <c r="UOE385" s="41"/>
      <c r="UOF385" s="41"/>
      <c r="UOG385" s="41"/>
      <c r="UOH385" s="41"/>
      <c r="UOI385" s="41"/>
      <c r="UOJ385" s="41"/>
      <c r="UOK385" s="41"/>
      <c r="UOL385" s="41"/>
      <c r="UOM385" s="41"/>
      <c r="UON385" s="41"/>
      <c r="UOO385" s="41"/>
      <c r="UOP385" s="41"/>
      <c r="UOQ385" s="41"/>
      <c r="UOR385" s="41"/>
      <c r="UOS385" s="41"/>
      <c r="UOT385" s="41"/>
      <c r="UOU385" s="41"/>
      <c r="UOV385" s="41"/>
      <c r="UOW385" s="41"/>
      <c r="UOX385" s="41"/>
      <c r="UOY385" s="41"/>
      <c r="UOZ385" s="41"/>
      <c r="UPA385" s="41"/>
      <c r="UPB385" s="41"/>
      <c r="UPC385" s="41"/>
      <c r="UPD385" s="41"/>
      <c r="UPE385" s="41"/>
      <c r="UPF385" s="41"/>
      <c r="UPG385" s="41"/>
      <c r="UPH385" s="41"/>
      <c r="UPI385" s="41"/>
      <c r="UPJ385" s="41"/>
      <c r="UPK385" s="41"/>
      <c r="UPL385" s="41"/>
      <c r="UPM385" s="41"/>
      <c r="UPN385" s="41"/>
      <c r="UPO385" s="41"/>
      <c r="UPP385" s="41"/>
      <c r="UPQ385" s="41"/>
      <c r="UPR385" s="41"/>
      <c r="UPS385" s="41"/>
      <c r="UPT385" s="41"/>
      <c r="UPU385" s="41"/>
      <c r="UPV385" s="41"/>
      <c r="UPW385" s="41"/>
      <c r="UPX385" s="41"/>
      <c r="UPY385" s="41"/>
      <c r="UPZ385" s="41"/>
      <c r="UQA385" s="41"/>
      <c r="UQB385" s="41"/>
      <c r="UQC385" s="41"/>
      <c r="UQD385" s="41"/>
      <c r="UQE385" s="41"/>
      <c r="UQF385" s="41"/>
      <c r="UQG385" s="41"/>
      <c r="UQH385" s="41"/>
      <c r="UQI385" s="41"/>
      <c r="UQJ385" s="41"/>
      <c r="UQK385" s="41"/>
      <c r="UQL385" s="41"/>
      <c r="UQM385" s="41"/>
      <c r="UQN385" s="41"/>
      <c r="UQO385" s="41"/>
      <c r="UQP385" s="41"/>
      <c r="UQQ385" s="41"/>
      <c r="UQR385" s="41"/>
      <c r="UQS385" s="41"/>
      <c r="UQT385" s="41"/>
      <c r="UQU385" s="41"/>
      <c r="UQV385" s="41"/>
      <c r="UQW385" s="41"/>
      <c r="UQX385" s="41"/>
      <c r="UQY385" s="41"/>
      <c r="UQZ385" s="41"/>
      <c r="URA385" s="41"/>
      <c r="URB385" s="41"/>
      <c r="URC385" s="41"/>
      <c r="URD385" s="41"/>
      <c r="URE385" s="41"/>
      <c r="URF385" s="41"/>
      <c r="URG385" s="41"/>
      <c r="URH385" s="41"/>
      <c r="URI385" s="41"/>
      <c r="URJ385" s="41"/>
      <c r="URK385" s="41"/>
      <c r="URL385" s="41"/>
      <c r="URM385" s="41"/>
      <c r="URN385" s="41"/>
      <c r="URO385" s="41"/>
      <c r="URP385" s="41"/>
      <c r="URQ385" s="41"/>
      <c r="URR385" s="41"/>
      <c r="URS385" s="41"/>
      <c r="URT385" s="41"/>
      <c r="URU385" s="41"/>
      <c r="URV385" s="41"/>
      <c r="URW385" s="41"/>
      <c r="URX385" s="41"/>
      <c r="URY385" s="41"/>
      <c r="URZ385" s="41"/>
      <c r="USA385" s="41"/>
      <c r="USB385" s="41"/>
      <c r="USC385" s="41"/>
      <c r="USD385" s="41"/>
      <c r="USE385" s="41"/>
      <c r="USF385" s="41"/>
      <c r="USG385" s="41"/>
      <c r="USH385" s="41"/>
      <c r="USI385" s="41"/>
      <c r="USJ385" s="41"/>
      <c r="USK385" s="41"/>
      <c r="USL385" s="41"/>
      <c r="USM385" s="41"/>
      <c r="USN385" s="41"/>
      <c r="USO385" s="41"/>
      <c r="USP385" s="41"/>
      <c r="USQ385" s="41"/>
      <c r="USR385" s="41"/>
      <c r="USS385" s="41"/>
      <c r="UST385" s="41"/>
      <c r="USU385" s="41"/>
      <c r="USV385" s="41"/>
      <c r="USW385" s="41"/>
      <c r="USX385" s="41"/>
      <c r="USY385" s="41"/>
      <c r="USZ385" s="41"/>
      <c r="UTA385" s="41"/>
      <c r="UTB385" s="41"/>
      <c r="UTC385" s="41"/>
      <c r="UTD385" s="41"/>
      <c r="UTE385" s="41"/>
      <c r="UTF385" s="41"/>
      <c r="UTG385" s="41"/>
      <c r="UTH385" s="41"/>
      <c r="UTI385" s="41"/>
      <c r="UTJ385" s="41"/>
      <c r="UTK385" s="41"/>
      <c r="UTL385" s="41"/>
      <c r="UTM385" s="41"/>
      <c r="UTN385" s="41"/>
      <c r="UTO385" s="41"/>
      <c r="UTP385" s="41"/>
      <c r="UTQ385" s="41"/>
      <c r="UTR385" s="41"/>
      <c r="UTS385" s="41"/>
      <c r="UTT385" s="41"/>
      <c r="UTU385" s="41"/>
      <c r="UTV385" s="41"/>
      <c r="UTW385" s="41"/>
      <c r="UTX385" s="41"/>
      <c r="UTY385" s="41"/>
      <c r="UTZ385" s="41"/>
      <c r="UUA385" s="41"/>
      <c r="UUB385" s="41"/>
      <c r="UUC385" s="41"/>
      <c r="UUD385" s="41"/>
      <c r="UUE385" s="41"/>
      <c r="UUF385" s="41"/>
      <c r="UUG385" s="41"/>
      <c r="UUH385" s="41"/>
      <c r="UUI385" s="41"/>
      <c r="UUJ385" s="41"/>
      <c r="UUK385" s="41"/>
      <c r="UUL385" s="41"/>
      <c r="UUM385" s="41"/>
      <c r="UUN385" s="41"/>
      <c r="UUO385" s="41"/>
      <c r="UUP385" s="41"/>
      <c r="UUQ385" s="41"/>
      <c r="UUR385" s="41"/>
      <c r="UUS385" s="41"/>
      <c r="UUT385" s="41"/>
      <c r="UUU385" s="41"/>
      <c r="UUV385" s="41"/>
      <c r="UUW385" s="41"/>
      <c r="UUX385" s="41"/>
      <c r="UUY385" s="41"/>
      <c r="UUZ385" s="41"/>
      <c r="UVA385" s="41"/>
      <c r="UVB385" s="41"/>
      <c r="UVC385" s="41"/>
      <c r="UVD385" s="41"/>
      <c r="UVE385" s="41"/>
      <c r="UVF385" s="41"/>
      <c r="UVG385" s="41"/>
      <c r="UVH385" s="41"/>
      <c r="UVI385" s="41"/>
      <c r="UVJ385" s="41"/>
      <c r="UVK385" s="41"/>
      <c r="UVL385" s="41"/>
      <c r="UVM385" s="41"/>
      <c r="UVN385" s="41"/>
      <c r="UVO385" s="41"/>
      <c r="UVP385" s="41"/>
      <c r="UVQ385" s="41"/>
      <c r="UVR385" s="41"/>
      <c r="UVS385" s="41"/>
      <c r="UVT385" s="41"/>
      <c r="UVU385" s="41"/>
      <c r="UVV385" s="41"/>
      <c r="UVW385" s="41"/>
      <c r="UVX385" s="41"/>
      <c r="UVY385" s="41"/>
      <c r="UVZ385" s="41"/>
      <c r="UWA385" s="41"/>
      <c r="UWB385" s="41"/>
      <c r="UWC385" s="41"/>
      <c r="UWD385" s="41"/>
      <c r="UWE385" s="41"/>
      <c r="UWF385" s="41"/>
      <c r="UWG385" s="41"/>
      <c r="UWH385" s="41"/>
      <c r="UWI385" s="41"/>
      <c r="UWJ385" s="41"/>
      <c r="UWK385" s="41"/>
      <c r="UWL385" s="41"/>
      <c r="UWM385" s="41"/>
      <c r="UWN385" s="41"/>
      <c r="UWO385" s="41"/>
      <c r="UWP385" s="41"/>
      <c r="UWQ385" s="41"/>
      <c r="UWR385" s="41"/>
      <c r="UWS385" s="41"/>
      <c r="UWT385" s="41"/>
      <c r="UWU385" s="41"/>
      <c r="UWV385" s="41"/>
      <c r="UWW385" s="41"/>
      <c r="UWX385" s="41"/>
      <c r="UWY385" s="41"/>
      <c r="UWZ385" s="41"/>
      <c r="UXA385" s="41"/>
      <c r="UXB385" s="41"/>
      <c r="UXC385" s="41"/>
      <c r="UXD385" s="41"/>
      <c r="UXE385" s="41"/>
      <c r="UXF385" s="41"/>
      <c r="UXG385" s="41"/>
      <c r="UXH385" s="41"/>
      <c r="UXI385" s="41"/>
      <c r="UXJ385" s="41"/>
      <c r="UXK385" s="41"/>
      <c r="UXL385" s="41"/>
      <c r="UXM385" s="41"/>
      <c r="UXN385" s="41"/>
      <c r="UXO385" s="41"/>
      <c r="UXP385" s="41"/>
      <c r="UXQ385" s="41"/>
      <c r="UXR385" s="41"/>
      <c r="UXS385" s="41"/>
      <c r="UXT385" s="41"/>
      <c r="UXU385" s="41"/>
      <c r="UXV385" s="41"/>
      <c r="UXW385" s="41"/>
      <c r="UXX385" s="41"/>
      <c r="UXY385" s="41"/>
      <c r="UXZ385" s="41"/>
      <c r="UYA385" s="41"/>
      <c r="UYB385" s="41"/>
      <c r="UYC385" s="41"/>
      <c r="UYD385" s="41"/>
      <c r="UYE385" s="41"/>
      <c r="UYF385" s="41"/>
      <c r="UYG385" s="41"/>
      <c r="UYH385" s="41"/>
      <c r="UYI385" s="41"/>
      <c r="UYJ385" s="41"/>
      <c r="UYK385" s="41"/>
      <c r="UYL385" s="41"/>
      <c r="UYM385" s="41"/>
      <c r="UYN385" s="41"/>
      <c r="UYO385" s="41"/>
      <c r="UYP385" s="41"/>
      <c r="UYQ385" s="41"/>
      <c r="UYR385" s="41"/>
      <c r="UYS385" s="41"/>
      <c r="UYT385" s="41"/>
      <c r="UYU385" s="41"/>
      <c r="UYV385" s="41"/>
      <c r="UYW385" s="41"/>
      <c r="UYX385" s="41"/>
      <c r="UYY385" s="41"/>
      <c r="UYZ385" s="41"/>
      <c r="UZA385" s="41"/>
      <c r="UZB385" s="41"/>
      <c r="UZC385" s="41"/>
      <c r="UZD385" s="41"/>
      <c r="UZE385" s="41"/>
      <c r="UZF385" s="41"/>
      <c r="UZG385" s="41"/>
      <c r="UZH385" s="41"/>
      <c r="UZI385" s="41"/>
      <c r="UZJ385" s="41"/>
      <c r="UZK385" s="41"/>
      <c r="UZL385" s="41"/>
      <c r="UZM385" s="41"/>
      <c r="UZN385" s="41"/>
      <c r="UZO385" s="41"/>
      <c r="UZP385" s="41"/>
      <c r="UZQ385" s="41"/>
      <c r="UZR385" s="41"/>
      <c r="UZS385" s="41"/>
      <c r="UZT385" s="41"/>
      <c r="UZU385" s="41"/>
      <c r="UZV385" s="41"/>
      <c r="UZW385" s="41"/>
      <c r="UZX385" s="41"/>
      <c r="UZY385" s="41"/>
      <c r="UZZ385" s="41"/>
      <c r="VAA385" s="41"/>
      <c r="VAB385" s="41"/>
      <c r="VAC385" s="41"/>
      <c r="VAD385" s="41"/>
      <c r="VAE385" s="41"/>
      <c r="VAF385" s="41"/>
      <c r="VAG385" s="41"/>
      <c r="VAH385" s="41"/>
      <c r="VAI385" s="41"/>
      <c r="VAJ385" s="41"/>
      <c r="VAK385" s="41"/>
      <c r="VAL385" s="41"/>
      <c r="VAM385" s="41"/>
      <c r="VAN385" s="41"/>
      <c r="VAO385" s="41"/>
      <c r="VAP385" s="41"/>
      <c r="VAQ385" s="41"/>
      <c r="VAR385" s="41"/>
      <c r="VAS385" s="41"/>
      <c r="VAT385" s="41"/>
      <c r="VAU385" s="41"/>
      <c r="VAV385" s="41"/>
      <c r="VAW385" s="41"/>
      <c r="VAX385" s="41"/>
      <c r="VAY385" s="41"/>
      <c r="VAZ385" s="41"/>
      <c r="VBA385" s="41"/>
      <c r="VBB385" s="41"/>
      <c r="VBC385" s="41"/>
      <c r="VBD385" s="41"/>
      <c r="VBE385" s="41"/>
      <c r="VBF385" s="41"/>
      <c r="VBG385" s="41"/>
      <c r="VBH385" s="41"/>
      <c r="VBI385" s="41"/>
      <c r="VBJ385" s="41"/>
      <c r="VBK385" s="41"/>
      <c r="VBL385" s="41"/>
      <c r="VBM385" s="41"/>
      <c r="VBN385" s="41"/>
      <c r="VBO385" s="41"/>
      <c r="VBP385" s="41"/>
      <c r="VBQ385" s="41"/>
      <c r="VBR385" s="41"/>
      <c r="VBS385" s="41"/>
      <c r="VBT385" s="41"/>
      <c r="VBU385" s="41"/>
      <c r="VBV385" s="41"/>
      <c r="VBW385" s="41"/>
      <c r="VBX385" s="41"/>
      <c r="VBY385" s="41"/>
      <c r="VBZ385" s="41"/>
      <c r="VCA385" s="41"/>
      <c r="VCB385" s="41"/>
      <c r="VCC385" s="41"/>
      <c r="VCD385" s="41"/>
      <c r="VCE385" s="41"/>
      <c r="VCF385" s="41"/>
      <c r="VCG385" s="41"/>
      <c r="VCH385" s="41"/>
      <c r="VCI385" s="41"/>
      <c r="VCJ385" s="41"/>
      <c r="VCK385" s="41"/>
      <c r="VCL385" s="41"/>
      <c r="VCM385" s="41"/>
      <c r="VCN385" s="41"/>
      <c r="VCO385" s="41"/>
      <c r="VCP385" s="41"/>
      <c r="VCQ385" s="41"/>
      <c r="VCR385" s="41"/>
      <c r="VCS385" s="41"/>
      <c r="VCT385" s="41"/>
      <c r="VCU385" s="41"/>
      <c r="VCV385" s="41"/>
      <c r="VCW385" s="41"/>
      <c r="VCX385" s="41"/>
      <c r="VCY385" s="41"/>
      <c r="VCZ385" s="41"/>
      <c r="VDA385" s="41"/>
      <c r="VDB385" s="41"/>
      <c r="VDC385" s="41"/>
      <c r="VDD385" s="41"/>
      <c r="VDE385" s="41"/>
      <c r="VDF385" s="41"/>
      <c r="VDG385" s="41"/>
      <c r="VDH385" s="41"/>
      <c r="VDI385" s="41"/>
      <c r="VDJ385" s="41"/>
      <c r="VDK385" s="41"/>
      <c r="VDL385" s="41"/>
      <c r="VDM385" s="41"/>
      <c r="VDN385" s="41"/>
      <c r="VDO385" s="41"/>
      <c r="VDP385" s="41"/>
      <c r="VDQ385" s="41"/>
      <c r="VDR385" s="41"/>
      <c r="VDS385" s="41"/>
      <c r="VDT385" s="41"/>
      <c r="VDU385" s="41"/>
      <c r="VDV385" s="41"/>
      <c r="VDW385" s="41"/>
      <c r="VDX385" s="41"/>
      <c r="VDY385" s="41"/>
      <c r="VDZ385" s="41"/>
      <c r="VEA385" s="41"/>
      <c r="VEB385" s="41"/>
      <c r="VEC385" s="41"/>
      <c r="VED385" s="41"/>
      <c r="VEE385" s="41"/>
      <c r="VEF385" s="41"/>
      <c r="VEG385" s="41"/>
      <c r="VEH385" s="41"/>
      <c r="VEI385" s="41"/>
      <c r="VEJ385" s="41"/>
      <c r="VEK385" s="41"/>
      <c r="VEL385" s="41"/>
      <c r="VEM385" s="41"/>
      <c r="VEN385" s="41"/>
      <c r="VEO385" s="41"/>
      <c r="VEP385" s="41"/>
      <c r="VEQ385" s="41"/>
      <c r="VER385" s="41"/>
      <c r="VES385" s="41"/>
      <c r="VET385" s="41"/>
      <c r="VEU385" s="41"/>
      <c r="VEV385" s="41"/>
      <c r="VEW385" s="41"/>
      <c r="VEX385" s="41"/>
      <c r="VEY385" s="41"/>
      <c r="VEZ385" s="41"/>
      <c r="VFA385" s="41"/>
      <c r="VFB385" s="41"/>
      <c r="VFC385" s="41"/>
      <c r="VFD385" s="41"/>
      <c r="VFE385" s="41"/>
      <c r="VFF385" s="41"/>
      <c r="VFG385" s="41"/>
      <c r="VFH385" s="41"/>
      <c r="VFI385" s="41"/>
      <c r="VFJ385" s="41"/>
      <c r="VFK385" s="41"/>
      <c r="VFL385" s="41"/>
      <c r="VFM385" s="41"/>
      <c r="VFN385" s="41"/>
      <c r="VFO385" s="41"/>
      <c r="VFP385" s="41"/>
      <c r="VFQ385" s="41"/>
      <c r="VFR385" s="41"/>
      <c r="VFS385" s="41"/>
      <c r="VFT385" s="41"/>
      <c r="VFU385" s="41"/>
      <c r="VFV385" s="41"/>
      <c r="VFW385" s="41"/>
      <c r="VFX385" s="41"/>
      <c r="VFY385" s="41"/>
      <c r="VFZ385" s="41"/>
      <c r="VGA385" s="41"/>
      <c r="VGB385" s="41"/>
      <c r="VGC385" s="41"/>
      <c r="VGD385" s="41"/>
      <c r="VGE385" s="41"/>
      <c r="VGF385" s="41"/>
      <c r="VGG385" s="41"/>
      <c r="VGH385" s="41"/>
      <c r="VGI385" s="41"/>
      <c r="VGJ385" s="41"/>
      <c r="VGK385" s="41"/>
      <c r="VGL385" s="41"/>
      <c r="VGM385" s="41"/>
      <c r="VGN385" s="41"/>
      <c r="VGO385" s="41"/>
      <c r="VGP385" s="41"/>
      <c r="VGQ385" s="41"/>
      <c r="VGR385" s="41"/>
      <c r="VGS385" s="41"/>
      <c r="VGT385" s="41"/>
      <c r="VGU385" s="41"/>
      <c r="VGV385" s="41"/>
      <c r="VGW385" s="41"/>
      <c r="VGX385" s="41"/>
      <c r="VGY385" s="41"/>
      <c r="VGZ385" s="41"/>
      <c r="VHA385" s="41"/>
      <c r="VHB385" s="41"/>
      <c r="VHC385" s="41"/>
      <c r="VHD385" s="41"/>
      <c r="VHE385" s="41"/>
      <c r="VHF385" s="41"/>
      <c r="VHG385" s="41"/>
      <c r="VHH385" s="41"/>
      <c r="VHI385" s="41"/>
      <c r="VHJ385" s="41"/>
      <c r="VHK385" s="41"/>
      <c r="VHL385" s="41"/>
      <c r="VHM385" s="41"/>
      <c r="VHN385" s="41"/>
      <c r="VHO385" s="41"/>
      <c r="VHP385" s="41"/>
      <c r="VHQ385" s="41"/>
      <c r="VHR385" s="41"/>
      <c r="VHS385" s="41"/>
      <c r="VHT385" s="41"/>
      <c r="VHU385" s="41"/>
      <c r="VHV385" s="41"/>
      <c r="VHW385" s="41"/>
      <c r="VHX385" s="41"/>
      <c r="VHY385" s="41"/>
      <c r="VHZ385" s="41"/>
      <c r="VIA385" s="41"/>
      <c r="VIB385" s="41"/>
      <c r="VIC385" s="41"/>
      <c r="VID385" s="41"/>
      <c r="VIE385" s="41"/>
      <c r="VIF385" s="41"/>
      <c r="VIG385" s="41"/>
      <c r="VIH385" s="41"/>
      <c r="VII385" s="41"/>
      <c r="VIJ385" s="41"/>
      <c r="VIK385" s="41"/>
      <c r="VIL385" s="41"/>
      <c r="VIM385" s="41"/>
      <c r="VIN385" s="41"/>
      <c r="VIO385" s="41"/>
      <c r="VIP385" s="41"/>
      <c r="VIQ385" s="41"/>
      <c r="VIR385" s="41"/>
      <c r="VIS385" s="41"/>
      <c r="VIT385" s="41"/>
      <c r="VIU385" s="41"/>
      <c r="VIV385" s="41"/>
      <c r="VIW385" s="41"/>
      <c r="VIX385" s="41"/>
      <c r="VIY385" s="41"/>
      <c r="VIZ385" s="41"/>
      <c r="VJA385" s="41"/>
      <c r="VJB385" s="41"/>
      <c r="VJC385" s="41"/>
      <c r="VJD385" s="41"/>
      <c r="VJE385" s="41"/>
      <c r="VJF385" s="41"/>
      <c r="VJG385" s="41"/>
      <c r="VJH385" s="41"/>
      <c r="VJI385" s="41"/>
      <c r="VJJ385" s="41"/>
      <c r="VJK385" s="41"/>
      <c r="VJL385" s="41"/>
      <c r="VJM385" s="41"/>
      <c r="VJN385" s="41"/>
      <c r="VJO385" s="41"/>
      <c r="VJP385" s="41"/>
      <c r="VJQ385" s="41"/>
      <c r="VJR385" s="41"/>
      <c r="VJS385" s="41"/>
      <c r="VJT385" s="41"/>
      <c r="VJU385" s="41"/>
      <c r="VJV385" s="41"/>
      <c r="VJW385" s="41"/>
      <c r="VJX385" s="41"/>
      <c r="VJY385" s="41"/>
      <c r="VJZ385" s="41"/>
      <c r="VKA385" s="41"/>
      <c r="VKB385" s="41"/>
      <c r="VKC385" s="41"/>
      <c r="VKD385" s="41"/>
      <c r="VKE385" s="41"/>
      <c r="VKF385" s="41"/>
      <c r="VKG385" s="41"/>
      <c r="VKH385" s="41"/>
      <c r="VKI385" s="41"/>
      <c r="VKJ385" s="41"/>
      <c r="VKK385" s="41"/>
      <c r="VKL385" s="41"/>
      <c r="VKM385" s="41"/>
      <c r="VKN385" s="41"/>
      <c r="VKO385" s="41"/>
      <c r="VKP385" s="41"/>
      <c r="VKQ385" s="41"/>
      <c r="VKR385" s="41"/>
      <c r="VKS385" s="41"/>
      <c r="VKT385" s="41"/>
      <c r="VKU385" s="41"/>
      <c r="VKV385" s="41"/>
      <c r="VKW385" s="41"/>
      <c r="VKX385" s="41"/>
      <c r="VKY385" s="41"/>
      <c r="VKZ385" s="41"/>
      <c r="VLA385" s="41"/>
      <c r="VLB385" s="41"/>
      <c r="VLC385" s="41"/>
      <c r="VLD385" s="41"/>
      <c r="VLE385" s="41"/>
      <c r="VLF385" s="41"/>
      <c r="VLG385" s="41"/>
      <c r="VLH385" s="41"/>
      <c r="VLI385" s="41"/>
      <c r="VLJ385" s="41"/>
      <c r="VLK385" s="41"/>
      <c r="VLL385" s="41"/>
      <c r="VLM385" s="41"/>
      <c r="VLN385" s="41"/>
      <c r="VLO385" s="41"/>
      <c r="VLP385" s="41"/>
      <c r="VLQ385" s="41"/>
      <c r="VLR385" s="41"/>
      <c r="VLS385" s="41"/>
      <c r="VLT385" s="41"/>
      <c r="VLU385" s="41"/>
      <c r="VLV385" s="41"/>
      <c r="VLW385" s="41"/>
      <c r="VLX385" s="41"/>
      <c r="VLY385" s="41"/>
      <c r="VLZ385" s="41"/>
      <c r="VMA385" s="41"/>
      <c r="VMB385" s="41"/>
      <c r="VMC385" s="41"/>
      <c r="VMD385" s="41"/>
      <c r="VME385" s="41"/>
      <c r="VMF385" s="41"/>
      <c r="VMG385" s="41"/>
      <c r="VMH385" s="41"/>
      <c r="VMI385" s="41"/>
      <c r="VMJ385" s="41"/>
      <c r="VMK385" s="41"/>
      <c r="VML385" s="41"/>
      <c r="VMM385" s="41"/>
      <c r="VMN385" s="41"/>
      <c r="VMO385" s="41"/>
      <c r="VMP385" s="41"/>
      <c r="VMQ385" s="41"/>
      <c r="VMR385" s="41"/>
      <c r="VMS385" s="41"/>
      <c r="VMT385" s="41"/>
      <c r="VMU385" s="41"/>
      <c r="VMV385" s="41"/>
      <c r="VMW385" s="41"/>
      <c r="VMX385" s="41"/>
      <c r="VMY385" s="41"/>
      <c r="VMZ385" s="41"/>
      <c r="VNA385" s="41"/>
      <c r="VNB385" s="41"/>
      <c r="VNC385" s="41"/>
      <c r="VND385" s="41"/>
      <c r="VNE385" s="41"/>
      <c r="VNF385" s="41"/>
      <c r="VNG385" s="41"/>
      <c r="VNH385" s="41"/>
      <c r="VNI385" s="41"/>
      <c r="VNJ385" s="41"/>
      <c r="VNK385" s="41"/>
      <c r="VNL385" s="41"/>
      <c r="VNM385" s="41"/>
      <c r="VNN385" s="41"/>
      <c r="VNO385" s="41"/>
      <c r="VNP385" s="41"/>
      <c r="VNQ385" s="41"/>
      <c r="VNR385" s="41"/>
      <c r="VNS385" s="41"/>
      <c r="VNT385" s="41"/>
      <c r="VNU385" s="41"/>
      <c r="VNV385" s="41"/>
      <c r="VNW385" s="41"/>
      <c r="VNX385" s="41"/>
      <c r="VNY385" s="41"/>
      <c r="VNZ385" s="41"/>
      <c r="VOA385" s="41"/>
      <c r="VOB385" s="41"/>
      <c r="VOC385" s="41"/>
      <c r="VOD385" s="41"/>
      <c r="VOE385" s="41"/>
      <c r="VOF385" s="41"/>
      <c r="VOG385" s="41"/>
      <c r="VOH385" s="41"/>
      <c r="VOI385" s="41"/>
      <c r="VOJ385" s="41"/>
      <c r="VOK385" s="41"/>
      <c r="VOL385" s="41"/>
      <c r="VOM385" s="41"/>
      <c r="VON385" s="41"/>
      <c r="VOO385" s="41"/>
      <c r="VOP385" s="41"/>
      <c r="VOQ385" s="41"/>
      <c r="VOR385" s="41"/>
      <c r="VOS385" s="41"/>
      <c r="VOT385" s="41"/>
      <c r="VOU385" s="41"/>
      <c r="VOV385" s="41"/>
      <c r="VOW385" s="41"/>
      <c r="VOX385" s="41"/>
      <c r="VOY385" s="41"/>
      <c r="VOZ385" s="41"/>
      <c r="VPA385" s="41"/>
      <c r="VPB385" s="41"/>
      <c r="VPC385" s="41"/>
      <c r="VPD385" s="41"/>
      <c r="VPE385" s="41"/>
      <c r="VPF385" s="41"/>
      <c r="VPG385" s="41"/>
      <c r="VPH385" s="41"/>
      <c r="VPI385" s="41"/>
      <c r="VPJ385" s="41"/>
      <c r="VPK385" s="41"/>
      <c r="VPL385" s="41"/>
      <c r="VPM385" s="41"/>
      <c r="VPN385" s="41"/>
      <c r="VPO385" s="41"/>
      <c r="VPP385" s="41"/>
      <c r="VPQ385" s="41"/>
      <c r="VPR385" s="41"/>
      <c r="VPS385" s="41"/>
      <c r="VPT385" s="41"/>
      <c r="VPU385" s="41"/>
      <c r="VPV385" s="41"/>
      <c r="VPW385" s="41"/>
      <c r="VPX385" s="41"/>
      <c r="VPY385" s="41"/>
      <c r="VPZ385" s="41"/>
      <c r="VQA385" s="41"/>
      <c r="VQB385" s="41"/>
      <c r="VQC385" s="41"/>
      <c r="VQD385" s="41"/>
      <c r="VQE385" s="41"/>
      <c r="VQF385" s="41"/>
      <c r="VQG385" s="41"/>
      <c r="VQH385" s="41"/>
      <c r="VQI385" s="41"/>
      <c r="VQJ385" s="41"/>
      <c r="VQK385" s="41"/>
      <c r="VQL385" s="41"/>
      <c r="VQM385" s="41"/>
      <c r="VQN385" s="41"/>
      <c r="VQO385" s="41"/>
      <c r="VQP385" s="41"/>
      <c r="VQQ385" s="41"/>
      <c r="VQR385" s="41"/>
      <c r="VQS385" s="41"/>
      <c r="VQT385" s="41"/>
      <c r="VQU385" s="41"/>
      <c r="VQV385" s="41"/>
      <c r="VQW385" s="41"/>
      <c r="VQX385" s="41"/>
      <c r="VQY385" s="41"/>
      <c r="VQZ385" s="41"/>
      <c r="VRA385" s="41"/>
      <c r="VRB385" s="41"/>
      <c r="VRC385" s="41"/>
      <c r="VRD385" s="41"/>
      <c r="VRE385" s="41"/>
      <c r="VRF385" s="41"/>
      <c r="VRG385" s="41"/>
      <c r="VRH385" s="41"/>
      <c r="VRI385" s="41"/>
      <c r="VRJ385" s="41"/>
      <c r="VRK385" s="41"/>
      <c r="VRL385" s="41"/>
      <c r="VRM385" s="41"/>
      <c r="VRN385" s="41"/>
      <c r="VRO385" s="41"/>
      <c r="VRP385" s="41"/>
      <c r="VRQ385" s="41"/>
      <c r="VRR385" s="41"/>
      <c r="VRS385" s="41"/>
      <c r="VRT385" s="41"/>
      <c r="VRU385" s="41"/>
      <c r="VRV385" s="41"/>
      <c r="VRW385" s="41"/>
      <c r="VRX385" s="41"/>
      <c r="VRY385" s="41"/>
      <c r="VRZ385" s="41"/>
      <c r="VSA385" s="41"/>
      <c r="VSB385" s="41"/>
      <c r="VSC385" s="41"/>
      <c r="VSD385" s="41"/>
      <c r="VSE385" s="41"/>
      <c r="VSF385" s="41"/>
      <c r="VSG385" s="41"/>
      <c r="VSH385" s="41"/>
      <c r="VSI385" s="41"/>
      <c r="VSJ385" s="41"/>
      <c r="VSK385" s="41"/>
      <c r="VSL385" s="41"/>
      <c r="VSM385" s="41"/>
      <c r="VSN385" s="41"/>
      <c r="VSO385" s="41"/>
      <c r="VSP385" s="41"/>
      <c r="VSQ385" s="41"/>
      <c r="VSR385" s="41"/>
      <c r="VSS385" s="41"/>
      <c r="VST385" s="41"/>
      <c r="VSU385" s="41"/>
      <c r="VSV385" s="41"/>
      <c r="VSW385" s="41"/>
      <c r="VSX385" s="41"/>
      <c r="VSY385" s="41"/>
      <c r="VSZ385" s="41"/>
      <c r="VTA385" s="41"/>
      <c r="VTB385" s="41"/>
      <c r="VTC385" s="41"/>
      <c r="VTD385" s="41"/>
      <c r="VTE385" s="41"/>
      <c r="VTF385" s="41"/>
      <c r="VTG385" s="41"/>
      <c r="VTH385" s="41"/>
      <c r="VTI385" s="41"/>
      <c r="VTJ385" s="41"/>
      <c r="VTK385" s="41"/>
      <c r="VTL385" s="41"/>
      <c r="VTM385" s="41"/>
      <c r="VTN385" s="41"/>
      <c r="VTO385" s="41"/>
      <c r="VTP385" s="41"/>
      <c r="VTQ385" s="41"/>
      <c r="VTR385" s="41"/>
      <c r="VTS385" s="41"/>
      <c r="VTT385" s="41"/>
      <c r="VTU385" s="41"/>
      <c r="VTV385" s="41"/>
      <c r="VTW385" s="41"/>
      <c r="VTX385" s="41"/>
      <c r="VTY385" s="41"/>
      <c r="VTZ385" s="41"/>
      <c r="VUA385" s="41"/>
      <c r="VUB385" s="41"/>
      <c r="VUC385" s="41"/>
      <c r="VUD385" s="41"/>
      <c r="VUE385" s="41"/>
      <c r="VUF385" s="41"/>
      <c r="VUG385" s="41"/>
      <c r="VUH385" s="41"/>
      <c r="VUI385" s="41"/>
      <c r="VUJ385" s="41"/>
      <c r="VUK385" s="41"/>
      <c r="VUL385" s="41"/>
      <c r="VUM385" s="41"/>
      <c r="VUN385" s="41"/>
      <c r="VUO385" s="41"/>
      <c r="VUP385" s="41"/>
      <c r="VUQ385" s="41"/>
      <c r="VUR385" s="41"/>
      <c r="VUS385" s="41"/>
      <c r="VUT385" s="41"/>
      <c r="VUU385" s="41"/>
      <c r="VUV385" s="41"/>
      <c r="VUW385" s="41"/>
      <c r="VUX385" s="41"/>
      <c r="VUY385" s="41"/>
      <c r="VUZ385" s="41"/>
      <c r="VVA385" s="41"/>
      <c r="VVB385" s="41"/>
      <c r="VVC385" s="41"/>
      <c r="VVD385" s="41"/>
      <c r="VVE385" s="41"/>
      <c r="VVF385" s="41"/>
      <c r="VVG385" s="41"/>
      <c r="VVH385" s="41"/>
      <c r="VVI385" s="41"/>
      <c r="VVJ385" s="41"/>
      <c r="VVK385" s="41"/>
      <c r="VVL385" s="41"/>
      <c r="VVM385" s="41"/>
      <c r="VVN385" s="41"/>
      <c r="VVO385" s="41"/>
      <c r="VVP385" s="41"/>
      <c r="VVQ385" s="41"/>
      <c r="VVR385" s="41"/>
      <c r="VVS385" s="41"/>
      <c r="VVT385" s="41"/>
      <c r="VVU385" s="41"/>
      <c r="VVV385" s="41"/>
      <c r="VVW385" s="41"/>
      <c r="VVX385" s="41"/>
      <c r="VVY385" s="41"/>
      <c r="VVZ385" s="41"/>
      <c r="VWA385" s="41"/>
      <c r="VWB385" s="41"/>
      <c r="VWC385" s="41"/>
      <c r="VWD385" s="41"/>
      <c r="VWE385" s="41"/>
      <c r="VWF385" s="41"/>
      <c r="VWG385" s="41"/>
      <c r="VWH385" s="41"/>
      <c r="VWI385" s="41"/>
      <c r="VWJ385" s="41"/>
      <c r="VWK385" s="41"/>
      <c r="VWL385" s="41"/>
      <c r="VWM385" s="41"/>
      <c r="VWN385" s="41"/>
      <c r="VWO385" s="41"/>
      <c r="VWP385" s="41"/>
      <c r="VWQ385" s="41"/>
      <c r="VWR385" s="41"/>
      <c r="VWS385" s="41"/>
      <c r="VWT385" s="41"/>
      <c r="VWU385" s="41"/>
      <c r="VWV385" s="41"/>
      <c r="VWW385" s="41"/>
      <c r="VWX385" s="41"/>
      <c r="VWY385" s="41"/>
      <c r="VWZ385" s="41"/>
      <c r="VXA385" s="41"/>
      <c r="VXB385" s="41"/>
      <c r="VXC385" s="41"/>
      <c r="VXD385" s="41"/>
      <c r="VXE385" s="41"/>
      <c r="VXF385" s="41"/>
      <c r="VXG385" s="41"/>
      <c r="VXH385" s="41"/>
      <c r="VXI385" s="41"/>
      <c r="VXJ385" s="41"/>
      <c r="VXK385" s="41"/>
      <c r="VXL385" s="41"/>
      <c r="VXM385" s="41"/>
      <c r="VXN385" s="41"/>
      <c r="VXO385" s="41"/>
      <c r="VXP385" s="41"/>
      <c r="VXQ385" s="41"/>
      <c r="VXR385" s="41"/>
      <c r="VXS385" s="41"/>
      <c r="VXT385" s="41"/>
      <c r="VXU385" s="41"/>
      <c r="VXV385" s="41"/>
      <c r="VXW385" s="41"/>
      <c r="VXX385" s="41"/>
      <c r="VXY385" s="41"/>
      <c r="VXZ385" s="41"/>
      <c r="VYA385" s="41"/>
      <c r="VYB385" s="41"/>
      <c r="VYC385" s="41"/>
      <c r="VYD385" s="41"/>
      <c r="VYE385" s="41"/>
      <c r="VYF385" s="41"/>
      <c r="VYG385" s="41"/>
      <c r="VYH385" s="41"/>
      <c r="VYI385" s="41"/>
      <c r="VYJ385" s="41"/>
      <c r="VYK385" s="41"/>
      <c r="VYL385" s="41"/>
      <c r="VYM385" s="41"/>
      <c r="VYN385" s="41"/>
      <c r="VYO385" s="41"/>
      <c r="VYP385" s="41"/>
      <c r="VYQ385" s="41"/>
      <c r="VYR385" s="41"/>
      <c r="VYS385" s="41"/>
      <c r="VYT385" s="41"/>
      <c r="VYU385" s="41"/>
      <c r="VYV385" s="41"/>
      <c r="VYW385" s="41"/>
      <c r="VYX385" s="41"/>
      <c r="VYY385" s="41"/>
      <c r="VYZ385" s="41"/>
      <c r="VZA385" s="41"/>
      <c r="VZB385" s="41"/>
      <c r="VZC385" s="41"/>
      <c r="VZD385" s="41"/>
      <c r="VZE385" s="41"/>
      <c r="VZF385" s="41"/>
      <c r="VZG385" s="41"/>
      <c r="VZH385" s="41"/>
      <c r="VZI385" s="41"/>
      <c r="VZJ385" s="41"/>
      <c r="VZK385" s="41"/>
      <c r="VZL385" s="41"/>
      <c r="VZM385" s="41"/>
      <c r="VZN385" s="41"/>
      <c r="VZO385" s="41"/>
      <c r="VZP385" s="41"/>
      <c r="VZQ385" s="41"/>
      <c r="VZR385" s="41"/>
      <c r="VZS385" s="41"/>
      <c r="VZT385" s="41"/>
      <c r="VZU385" s="41"/>
      <c r="VZV385" s="41"/>
      <c r="VZW385" s="41"/>
      <c r="VZX385" s="41"/>
      <c r="VZY385" s="41"/>
      <c r="VZZ385" s="41"/>
      <c r="WAA385" s="41"/>
      <c r="WAB385" s="41"/>
      <c r="WAC385" s="41"/>
      <c r="WAD385" s="41"/>
      <c r="WAE385" s="41"/>
      <c r="WAF385" s="41"/>
      <c r="WAG385" s="41"/>
      <c r="WAH385" s="41"/>
      <c r="WAI385" s="41"/>
      <c r="WAJ385" s="41"/>
      <c r="WAK385" s="41"/>
      <c r="WAL385" s="41"/>
      <c r="WAM385" s="41"/>
      <c r="WAN385" s="41"/>
      <c r="WAO385" s="41"/>
      <c r="WAP385" s="41"/>
      <c r="WAQ385" s="41"/>
      <c r="WAR385" s="41"/>
      <c r="WAS385" s="41"/>
      <c r="WAT385" s="41"/>
      <c r="WAU385" s="41"/>
      <c r="WAV385" s="41"/>
      <c r="WAW385" s="41"/>
      <c r="WAX385" s="41"/>
      <c r="WAY385" s="41"/>
      <c r="WAZ385" s="41"/>
      <c r="WBA385" s="41"/>
      <c r="WBB385" s="41"/>
      <c r="WBC385" s="41"/>
      <c r="WBD385" s="41"/>
      <c r="WBE385" s="41"/>
      <c r="WBF385" s="41"/>
      <c r="WBG385" s="41"/>
      <c r="WBH385" s="41"/>
      <c r="WBI385" s="41"/>
      <c r="WBJ385" s="41"/>
      <c r="WBK385" s="41"/>
      <c r="WBL385" s="41"/>
      <c r="WBM385" s="41"/>
      <c r="WBN385" s="41"/>
      <c r="WBO385" s="41"/>
      <c r="WBP385" s="41"/>
      <c r="WBQ385" s="41"/>
      <c r="WBR385" s="41"/>
      <c r="WBS385" s="41"/>
      <c r="WBT385" s="41"/>
      <c r="WBU385" s="41"/>
      <c r="WBV385" s="41"/>
      <c r="WBW385" s="41"/>
      <c r="WBX385" s="41"/>
      <c r="WBY385" s="41"/>
      <c r="WBZ385" s="41"/>
      <c r="WCA385" s="41"/>
      <c r="WCB385" s="41"/>
      <c r="WCC385" s="41"/>
      <c r="WCD385" s="41"/>
      <c r="WCE385" s="41"/>
      <c r="WCF385" s="41"/>
      <c r="WCG385" s="41"/>
      <c r="WCH385" s="41"/>
      <c r="WCI385" s="41"/>
      <c r="WCJ385" s="41"/>
      <c r="WCK385" s="41"/>
      <c r="WCL385" s="41"/>
      <c r="WCM385" s="41"/>
      <c r="WCN385" s="41"/>
      <c r="WCO385" s="41"/>
      <c r="WCP385" s="41"/>
      <c r="WCQ385" s="41"/>
      <c r="WCR385" s="41"/>
      <c r="WCS385" s="41"/>
      <c r="WCT385" s="41"/>
      <c r="WCU385" s="41"/>
      <c r="WCV385" s="41"/>
      <c r="WCW385" s="41"/>
      <c r="WCX385" s="41"/>
      <c r="WCY385" s="41"/>
      <c r="WCZ385" s="41"/>
      <c r="WDA385" s="41"/>
      <c r="WDB385" s="41"/>
      <c r="WDC385" s="41"/>
      <c r="WDD385" s="41"/>
      <c r="WDE385" s="41"/>
      <c r="WDF385" s="41"/>
      <c r="WDG385" s="41"/>
      <c r="WDH385" s="41"/>
      <c r="WDI385" s="41"/>
      <c r="WDJ385" s="41"/>
      <c r="WDK385" s="41"/>
      <c r="WDL385" s="41"/>
      <c r="WDM385" s="41"/>
      <c r="WDN385" s="41"/>
      <c r="WDO385" s="41"/>
      <c r="WDP385" s="41"/>
      <c r="WDQ385" s="41"/>
      <c r="WDR385" s="41"/>
      <c r="WDS385" s="41"/>
      <c r="WDT385" s="41"/>
      <c r="WDU385" s="41"/>
      <c r="WDV385" s="41"/>
      <c r="WDW385" s="41"/>
      <c r="WDX385" s="41"/>
      <c r="WDY385" s="41"/>
      <c r="WDZ385" s="41"/>
      <c r="WEA385" s="41"/>
      <c r="WEB385" s="41"/>
      <c r="WEC385" s="41"/>
      <c r="WED385" s="41"/>
      <c r="WEE385" s="41"/>
      <c r="WEF385" s="41"/>
      <c r="WEG385" s="41"/>
      <c r="WEH385" s="41"/>
      <c r="WEI385" s="41"/>
      <c r="WEJ385" s="41"/>
      <c r="WEK385" s="41"/>
      <c r="WEL385" s="41"/>
      <c r="WEM385" s="41"/>
      <c r="WEN385" s="41"/>
      <c r="WEO385" s="41"/>
      <c r="WEP385" s="41"/>
      <c r="WEQ385" s="41"/>
      <c r="WER385" s="41"/>
      <c r="WES385" s="41"/>
      <c r="WET385" s="41"/>
      <c r="WEU385" s="41"/>
      <c r="WEV385" s="41"/>
      <c r="WEW385" s="41"/>
      <c r="WEX385" s="41"/>
      <c r="WEY385" s="41"/>
      <c r="WEZ385" s="41"/>
      <c r="WFA385" s="41"/>
      <c r="WFB385" s="41"/>
      <c r="WFC385" s="41"/>
      <c r="WFD385" s="41"/>
      <c r="WFE385" s="41"/>
      <c r="WFF385" s="41"/>
      <c r="WFG385" s="41"/>
      <c r="WFH385" s="41"/>
      <c r="WFI385" s="41"/>
      <c r="WFJ385" s="41"/>
      <c r="WFK385" s="41"/>
      <c r="WFL385" s="41"/>
      <c r="WFM385" s="41"/>
      <c r="WFN385" s="41"/>
      <c r="WFO385" s="41"/>
      <c r="WFP385" s="41"/>
      <c r="WFQ385" s="41"/>
      <c r="WFR385" s="41"/>
      <c r="WFS385" s="41"/>
      <c r="WFT385" s="41"/>
      <c r="WFU385" s="41"/>
      <c r="WFV385" s="41"/>
      <c r="WFW385" s="41"/>
      <c r="WFX385" s="41"/>
      <c r="WFY385" s="41"/>
      <c r="WFZ385" s="41"/>
      <c r="WGA385" s="41"/>
      <c r="WGB385" s="41"/>
      <c r="WGC385" s="41"/>
      <c r="WGD385" s="41"/>
      <c r="WGE385" s="41"/>
      <c r="WGF385" s="41"/>
      <c r="WGG385" s="41"/>
      <c r="WGH385" s="41"/>
      <c r="WGI385" s="41"/>
      <c r="WGJ385" s="41"/>
      <c r="WGK385" s="41"/>
      <c r="WGL385" s="41"/>
      <c r="WGM385" s="41"/>
      <c r="WGN385" s="41"/>
      <c r="WGO385" s="41"/>
      <c r="WGP385" s="41"/>
      <c r="WGQ385" s="41"/>
      <c r="WGR385" s="41"/>
      <c r="WGS385" s="41"/>
      <c r="WGT385" s="41"/>
      <c r="WGU385" s="41"/>
      <c r="WGV385" s="41"/>
      <c r="WGW385" s="41"/>
      <c r="WGX385" s="41"/>
      <c r="WGY385" s="41"/>
      <c r="WGZ385" s="41"/>
      <c r="WHA385" s="41"/>
      <c r="WHB385" s="41"/>
      <c r="WHC385" s="41"/>
      <c r="WHD385" s="41"/>
      <c r="WHE385" s="41"/>
      <c r="WHF385" s="41"/>
      <c r="WHG385" s="41"/>
      <c r="WHH385" s="41"/>
      <c r="WHI385" s="41"/>
      <c r="WHJ385" s="41"/>
      <c r="WHK385" s="41"/>
      <c r="WHL385" s="41"/>
      <c r="WHM385" s="41"/>
      <c r="WHN385" s="41"/>
      <c r="WHO385" s="41"/>
      <c r="WHP385" s="41"/>
      <c r="WHQ385" s="41"/>
      <c r="WHR385" s="41"/>
      <c r="WHS385" s="41"/>
      <c r="WHT385" s="41"/>
      <c r="WHU385" s="41"/>
      <c r="WHV385" s="41"/>
      <c r="WHW385" s="41"/>
      <c r="WHX385" s="41"/>
      <c r="WHY385" s="41"/>
      <c r="WHZ385" s="41"/>
      <c r="WIA385" s="41"/>
      <c r="WIB385" s="41"/>
      <c r="WIC385" s="41"/>
      <c r="WID385" s="41"/>
      <c r="WIE385" s="41"/>
      <c r="WIF385" s="41"/>
      <c r="WIG385" s="41"/>
      <c r="WIH385" s="41"/>
      <c r="WII385" s="41"/>
      <c r="WIJ385" s="41"/>
      <c r="WIK385" s="41"/>
      <c r="WIL385" s="41"/>
      <c r="WIM385" s="41"/>
      <c r="WIN385" s="41"/>
      <c r="WIO385" s="41"/>
      <c r="WIP385" s="41"/>
      <c r="WIQ385" s="41"/>
      <c r="WIR385" s="41"/>
      <c r="WIS385" s="41"/>
      <c r="WIT385" s="41"/>
      <c r="WIU385" s="41"/>
      <c r="WIV385" s="41"/>
      <c r="WIW385" s="41"/>
      <c r="WIX385" s="41"/>
      <c r="WIY385" s="41"/>
      <c r="WIZ385" s="41"/>
      <c r="WJA385" s="41"/>
      <c r="WJB385" s="41"/>
      <c r="WJC385" s="41"/>
      <c r="WJD385" s="41"/>
      <c r="WJE385" s="41"/>
      <c r="WJF385" s="41"/>
      <c r="WJG385" s="41"/>
      <c r="WJH385" s="41"/>
      <c r="WJI385" s="41"/>
      <c r="WJJ385" s="41"/>
      <c r="WJK385" s="41"/>
      <c r="WJL385" s="41"/>
      <c r="WJM385" s="41"/>
      <c r="WJN385" s="41"/>
      <c r="WJO385" s="41"/>
      <c r="WJP385" s="41"/>
      <c r="WJQ385" s="41"/>
      <c r="WJR385" s="41"/>
      <c r="WJS385" s="41"/>
      <c r="WJT385" s="41"/>
      <c r="WJU385" s="41"/>
      <c r="WJV385" s="41"/>
      <c r="WJW385" s="41"/>
      <c r="WJX385" s="41"/>
      <c r="WJY385" s="41"/>
      <c r="WJZ385" s="41"/>
      <c r="WKA385" s="41"/>
      <c r="WKB385" s="41"/>
      <c r="WKC385" s="41"/>
      <c r="WKD385" s="41"/>
      <c r="WKE385" s="41"/>
      <c r="WKF385" s="41"/>
      <c r="WKG385" s="41"/>
      <c r="WKH385" s="41"/>
      <c r="WKI385" s="41"/>
      <c r="WKJ385" s="41"/>
      <c r="WKK385" s="41"/>
      <c r="WKL385" s="41"/>
      <c r="WKM385" s="41"/>
      <c r="WKN385" s="41"/>
      <c r="WKO385" s="41"/>
      <c r="WKP385" s="41"/>
      <c r="WKQ385" s="41"/>
      <c r="WKR385" s="41"/>
      <c r="WKS385" s="41"/>
      <c r="WKT385" s="41"/>
      <c r="WKU385" s="41"/>
      <c r="WKV385" s="41"/>
      <c r="WKW385" s="41"/>
      <c r="WKX385" s="41"/>
      <c r="WKY385" s="41"/>
      <c r="WKZ385" s="41"/>
      <c r="WLA385" s="41"/>
      <c r="WLB385" s="41"/>
      <c r="WLC385" s="41"/>
      <c r="WLD385" s="41"/>
      <c r="WLE385" s="41"/>
      <c r="WLF385" s="41"/>
      <c r="WLG385" s="41"/>
      <c r="WLH385" s="41"/>
      <c r="WLI385" s="41"/>
      <c r="WLJ385" s="41"/>
      <c r="WLK385" s="41"/>
      <c r="WLL385" s="41"/>
      <c r="WLM385" s="41"/>
      <c r="WLN385" s="41"/>
      <c r="WLO385" s="41"/>
      <c r="WLP385" s="41"/>
      <c r="WLQ385" s="41"/>
      <c r="WLR385" s="41"/>
      <c r="WLS385" s="41"/>
      <c r="WLT385" s="41"/>
      <c r="WLU385" s="41"/>
      <c r="WLV385" s="41"/>
      <c r="WLW385" s="41"/>
      <c r="WLX385" s="41"/>
      <c r="WLY385" s="41"/>
      <c r="WLZ385" s="41"/>
      <c r="WMA385" s="41"/>
      <c r="WMB385" s="41"/>
      <c r="WMC385" s="41"/>
      <c r="WMD385" s="41"/>
      <c r="WME385" s="41"/>
      <c r="WMF385" s="41"/>
      <c r="WMG385" s="41"/>
      <c r="WMH385" s="41"/>
      <c r="WMI385" s="41"/>
      <c r="WMJ385" s="41"/>
      <c r="WMK385" s="41"/>
      <c r="WML385" s="41"/>
      <c r="WMM385" s="41"/>
      <c r="WMN385" s="41"/>
      <c r="WMO385" s="41"/>
      <c r="WMP385" s="41"/>
      <c r="WMQ385" s="41"/>
      <c r="WMR385" s="41"/>
      <c r="WMS385" s="41"/>
      <c r="WMT385" s="41"/>
      <c r="WMU385" s="41"/>
      <c r="WMV385" s="41"/>
      <c r="WMW385" s="41"/>
      <c r="WMX385" s="41"/>
      <c r="WMY385" s="41"/>
      <c r="WMZ385" s="41"/>
      <c r="WNA385" s="41"/>
      <c r="WNB385" s="41"/>
      <c r="WNC385" s="41"/>
      <c r="WND385" s="41"/>
      <c r="WNE385" s="41"/>
      <c r="WNF385" s="41"/>
      <c r="WNG385" s="41"/>
      <c r="WNH385" s="41"/>
      <c r="WNI385" s="41"/>
      <c r="WNJ385" s="41"/>
      <c r="WNK385" s="41"/>
      <c r="WNL385" s="41"/>
      <c r="WNM385" s="41"/>
      <c r="WNN385" s="41"/>
      <c r="WNO385" s="41"/>
      <c r="WNP385" s="41"/>
      <c r="WNQ385" s="41"/>
      <c r="WNR385" s="41"/>
      <c r="WNS385" s="41"/>
      <c r="WNT385" s="41"/>
      <c r="WNU385" s="41"/>
      <c r="WNV385" s="41"/>
      <c r="WNW385" s="41"/>
      <c r="WNX385" s="41"/>
      <c r="WNY385" s="41"/>
      <c r="WNZ385" s="41"/>
      <c r="WOA385" s="41"/>
      <c r="WOB385" s="41"/>
      <c r="WOC385" s="41"/>
      <c r="WOD385" s="41"/>
      <c r="WOE385" s="41"/>
      <c r="WOF385" s="41"/>
      <c r="WOG385" s="41"/>
      <c r="WOH385" s="41"/>
      <c r="WOI385" s="41"/>
      <c r="WOJ385" s="41"/>
      <c r="WOK385" s="41"/>
      <c r="WOL385" s="41"/>
      <c r="WOM385" s="41"/>
      <c r="WON385" s="41"/>
      <c r="WOO385" s="41"/>
      <c r="WOP385" s="41"/>
      <c r="WOQ385" s="41"/>
      <c r="WOR385" s="41"/>
      <c r="WOS385" s="41"/>
      <c r="WOT385" s="41"/>
      <c r="WOU385" s="41"/>
      <c r="WOV385" s="41"/>
      <c r="WOW385" s="41"/>
      <c r="WOX385" s="41"/>
      <c r="WOY385" s="41"/>
      <c r="WOZ385" s="41"/>
      <c r="WPA385" s="41"/>
      <c r="WPB385" s="41"/>
      <c r="WPC385" s="41"/>
      <c r="WPD385" s="41"/>
      <c r="WPE385" s="41"/>
      <c r="WPF385" s="41"/>
      <c r="WPG385" s="41"/>
      <c r="WPH385" s="41"/>
      <c r="WPI385" s="41"/>
      <c r="WPJ385" s="41"/>
      <c r="WPK385" s="41"/>
      <c r="WPL385" s="41"/>
      <c r="WPM385" s="41"/>
      <c r="WPN385" s="41"/>
      <c r="WPO385" s="41"/>
      <c r="WPP385" s="41"/>
      <c r="WPQ385" s="41"/>
      <c r="WPR385" s="41"/>
      <c r="WPS385" s="41"/>
      <c r="WPT385" s="41"/>
      <c r="WPU385" s="41"/>
      <c r="WPV385" s="41"/>
      <c r="WPW385" s="41"/>
      <c r="WPX385" s="41"/>
      <c r="WPY385" s="41"/>
      <c r="WPZ385" s="41"/>
      <c r="WQA385" s="41"/>
      <c r="WQB385" s="41"/>
      <c r="WQC385" s="41"/>
      <c r="WQD385" s="41"/>
      <c r="WQE385" s="41"/>
      <c r="WQF385" s="41"/>
      <c r="WQG385" s="41"/>
      <c r="WQH385" s="41"/>
      <c r="WQI385" s="41"/>
      <c r="WQJ385" s="41"/>
      <c r="WQK385" s="41"/>
      <c r="WQL385" s="41"/>
      <c r="WQM385" s="41"/>
      <c r="WQN385" s="41"/>
      <c r="WQO385" s="41"/>
      <c r="WQP385" s="41"/>
      <c r="WQQ385" s="41"/>
      <c r="WQR385" s="41"/>
      <c r="WQS385" s="41"/>
      <c r="WQT385" s="41"/>
      <c r="WQU385" s="41"/>
      <c r="WQV385" s="41"/>
      <c r="WQW385" s="41"/>
      <c r="WQX385" s="41"/>
      <c r="WQY385" s="41"/>
      <c r="WQZ385" s="41"/>
      <c r="WRA385" s="41"/>
      <c r="WRB385" s="41"/>
      <c r="WRC385" s="41"/>
      <c r="WRD385" s="41"/>
      <c r="WRE385" s="41"/>
      <c r="WRF385" s="41"/>
      <c r="WRG385" s="41"/>
      <c r="WRH385" s="41"/>
      <c r="WRI385" s="41"/>
      <c r="WRJ385" s="41"/>
      <c r="WRK385" s="41"/>
      <c r="WRL385" s="41"/>
      <c r="WRM385" s="41"/>
      <c r="WRN385" s="41"/>
      <c r="WRO385" s="41"/>
      <c r="WRP385" s="41"/>
      <c r="WRQ385" s="41"/>
      <c r="WRR385" s="41"/>
      <c r="WRS385" s="41"/>
      <c r="WRT385" s="41"/>
      <c r="WRU385" s="41"/>
      <c r="WRV385" s="41"/>
      <c r="WRW385" s="41"/>
      <c r="WRX385" s="41"/>
      <c r="WRY385" s="41"/>
      <c r="WRZ385" s="41"/>
      <c r="WSA385" s="41"/>
      <c r="WSB385" s="41"/>
      <c r="WSC385" s="41"/>
      <c r="WSD385" s="41"/>
      <c r="WSE385" s="41"/>
      <c r="WSF385" s="41"/>
      <c r="WSG385" s="41"/>
      <c r="WSH385" s="41"/>
      <c r="WSI385" s="41"/>
      <c r="WSJ385" s="41"/>
      <c r="WSK385" s="41"/>
      <c r="WSL385" s="41"/>
      <c r="WSM385" s="41"/>
      <c r="WSN385" s="41"/>
      <c r="WSO385" s="41"/>
      <c r="WSP385" s="41"/>
      <c r="WSQ385" s="41"/>
      <c r="WSR385" s="41"/>
      <c r="WSS385" s="41"/>
      <c r="WST385" s="41"/>
      <c r="WSU385" s="41"/>
      <c r="WSV385" s="41"/>
      <c r="WSW385" s="41"/>
      <c r="WSX385" s="41"/>
      <c r="WSY385" s="41"/>
      <c r="WSZ385" s="41"/>
      <c r="WTA385" s="41"/>
      <c r="WTB385" s="41"/>
      <c r="WTC385" s="41"/>
      <c r="WTD385" s="41"/>
      <c r="WTE385" s="41"/>
      <c r="WTF385" s="41"/>
      <c r="WTG385" s="41"/>
      <c r="WTH385" s="41"/>
      <c r="WTI385" s="41"/>
      <c r="WTJ385" s="41"/>
      <c r="WTK385" s="41"/>
      <c r="WTL385" s="41"/>
      <c r="WTM385" s="41"/>
      <c r="WTN385" s="41"/>
      <c r="WTO385" s="41"/>
      <c r="WTP385" s="41"/>
      <c r="WTQ385" s="41"/>
      <c r="WTR385" s="41"/>
      <c r="WTS385" s="41"/>
      <c r="WTT385" s="41"/>
      <c r="WTU385" s="41"/>
      <c r="WTV385" s="41"/>
      <c r="WTW385" s="41"/>
      <c r="WTX385" s="41"/>
      <c r="WTY385" s="41"/>
      <c r="WTZ385" s="41"/>
      <c r="WUA385" s="41"/>
      <c r="WUB385" s="41"/>
      <c r="WUC385" s="41"/>
      <c r="WUD385" s="41"/>
      <c r="WUE385" s="41"/>
      <c r="WUF385" s="41"/>
      <c r="WUG385" s="41"/>
      <c r="WUH385" s="41"/>
      <c r="WUI385" s="41"/>
      <c r="WUJ385" s="41"/>
      <c r="WUK385" s="41"/>
      <c r="WUL385" s="41"/>
      <c r="WUM385" s="41"/>
      <c r="WUN385" s="41"/>
      <c r="WUO385" s="41"/>
      <c r="WUP385" s="41"/>
      <c r="WUQ385" s="41"/>
      <c r="WUR385" s="41"/>
      <c r="WUS385" s="41"/>
      <c r="WUT385" s="41"/>
      <c r="WUU385" s="41"/>
      <c r="WUV385" s="41"/>
      <c r="WUW385" s="41"/>
      <c r="WUX385" s="41"/>
      <c r="WUY385" s="41"/>
      <c r="WUZ385" s="41"/>
      <c r="WVA385" s="41"/>
      <c r="WVB385" s="41"/>
      <c r="WVC385" s="41"/>
      <c r="WVD385" s="41"/>
      <c r="WVE385" s="41"/>
      <c r="WVF385" s="41"/>
      <c r="WVG385" s="41"/>
      <c r="WVH385" s="41"/>
      <c r="WVI385" s="41"/>
      <c r="WVJ385" s="41"/>
      <c r="WVK385" s="41"/>
      <c r="WVL385" s="41"/>
      <c r="WVM385" s="41"/>
      <c r="WVN385" s="41"/>
      <c r="WVO385" s="41"/>
      <c r="WVP385" s="41"/>
      <c r="WVQ385" s="41"/>
      <c r="WVR385" s="41"/>
      <c r="WVS385" s="41"/>
      <c r="WVT385" s="41"/>
      <c r="WVU385" s="41"/>
      <c r="WVV385" s="41"/>
      <c r="WVW385" s="41"/>
      <c r="WVX385" s="41"/>
      <c r="WVY385" s="41"/>
      <c r="WVZ385" s="41"/>
      <c r="WWA385" s="41"/>
      <c r="WWB385" s="41"/>
      <c r="WWC385" s="41"/>
      <c r="WWD385" s="41"/>
      <c r="WWE385" s="41"/>
      <c r="WWF385" s="41"/>
      <c r="WWG385" s="41"/>
      <c r="WWH385" s="41"/>
      <c r="WWI385" s="41"/>
      <c r="WWJ385" s="41"/>
      <c r="WWK385" s="41"/>
      <c r="WWL385" s="41"/>
      <c r="WWM385" s="41"/>
      <c r="WWN385" s="41"/>
      <c r="WWO385" s="41"/>
      <c r="WWP385" s="41"/>
      <c r="WWQ385" s="41"/>
      <c r="WWR385" s="41"/>
      <c r="WWS385" s="41"/>
      <c r="WWT385" s="41"/>
      <c r="WWU385" s="41"/>
      <c r="WWV385" s="41"/>
      <c r="WWW385" s="41"/>
      <c r="WWX385" s="41"/>
      <c r="WWY385" s="41"/>
      <c r="WWZ385" s="41"/>
      <c r="WXA385" s="41"/>
      <c r="WXB385" s="41"/>
      <c r="WXC385" s="41"/>
      <c r="WXD385" s="41"/>
      <c r="WXE385" s="41"/>
      <c r="WXF385" s="41"/>
      <c r="WXG385" s="41"/>
      <c r="WXH385" s="41"/>
      <c r="WXI385" s="41"/>
      <c r="WXJ385" s="41"/>
      <c r="WXK385" s="41"/>
      <c r="WXL385" s="41"/>
      <c r="WXM385" s="41"/>
      <c r="WXN385" s="41"/>
      <c r="WXO385" s="41"/>
      <c r="WXP385" s="41"/>
      <c r="WXQ385" s="41"/>
      <c r="WXR385" s="41"/>
      <c r="WXS385" s="41"/>
      <c r="WXT385" s="41"/>
      <c r="WXU385" s="41"/>
      <c r="WXV385" s="41"/>
      <c r="WXW385" s="41"/>
      <c r="WXX385" s="41"/>
      <c r="WXY385" s="41"/>
      <c r="WXZ385" s="41"/>
      <c r="WYA385" s="41"/>
      <c r="WYB385" s="41"/>
      <c r="WYC385" s="41"/>
      <c r="WYD385" s="41"/>
      <c r="WYE385" s="41"/>
      <c r="WYF385" s="41"/>
      <c r="WYG385" s="41"/>
      <c r="WYH385" s="41"/>
      <c r="WYI385" s="41"/>
      <c r="WYJ385" s="41"/>
      <c r="WYK385" s="41"/>
      <c r="WYL385" s="41"/>
      <c r="WYM385" s="41"/>
      <c r="WYN385" s="41"/>
      <c r="WYO385" s="41"/>
      <c r="WYP385" s="41"/>
      <c r="WYQ385" s="41"/>
      <c r="WYR385" s="41"/>
      <c r="WYS385" s="41"/>
      <c r="WYT385" s="41"/>
      <c r="WYU385" s="41"/>
      <c r="WYV385" s="41"/>
      <c r="WYW385" s="41"/>
      <c r="WYX385" s="41"/>
      <c r="WYY385" s="41"/>
      <c r="WYZ385" s="41"/>
      <c r="WZA385" s="41"/>
      <c r="WZB385" s="41"/>
      <c r="WZC385" s="41"/>
      <c r="WZD385" s="41"/>
      <c r="WZE385" s="41"/>
      <c r="WZF385" s="41"/>
      <c r="WZG385" s="41"/>
      <c r="WZH385" s="41"/>
      <c r="WZI385" s="41"/>
      <c r="WZJ385" s="41"/>
      <c r="WZK385" s="41"/>
      <c r="WZL385" s="41"/>
      <c r="WZM385" s="41"/>
      <c r="WZN385" s="41"/>
      <c r="WZO385" s="41"/>
      <c r="WZP385" s="41"/>
      <c r="WZQ385" s="41"/>
      <c r="WZR385" s="41"/>
      <c r="WZS385" s="41"/>
      <c r="WZT385" s="41"/>
      <c r="WZU385" s="41"/>
      <c r="WZV385" s="41"/>
      <c r="WZW385" s="41"/>
      <c r="WZX385" s="41"/>
      <c r="WZY385" s="41"/>
      <c r="WZZ385" s="41"/>
      <c r="XAA385" s="41"/>
      <c r="XAB385" s="41"/>
      <c r="XAC385" s="41"/>
      <c r="XAD385" s="41"/>
      <c r="XAE385" s="41"/>
      <c r="XAF385" s="41"/>
      <c r="XAG385" s="41"/>
      <c r="XAH385" s="41"/>
      <c r="XAI385" s="41"/>
      <c r="XAJ385" s="41"/>
      <c r="XAK385" s="41"/>
      <c r="XAL385" s="41"/>
      <c r="XAM385" s="41"/>
      <c r="XAN385" s="41"/>
      <c r="XAO385" s="41"/>
      <c r="XAP385" s="41"/>
      <c r="XAQ385" s="41"/>
      <c r="XAR385" s="41"/>
      <c r="XAS385" s="41"/>
      <c r="XAT385" s="41"/>
      <c r="XAU385" s="41"/>
      <c r="XAV385" s="41"/>
      <c r="XAW385" s="41"/>
      <c r="XAX385" s="41"/>
      <c r="XAY385" s="41"/>
      <c r="XAZ385" s="41"/>
      <c r="XBA385" s="41"/>
      <c r="XBB385" s="41"/>
      <c r="XBC385" s="41"/>
      <c r="XBD385" s="41"/>
      <c r="XBE385" s="41"/>
      <c r="XBF385" s="41"/>
      <c r="XBG385" s="41"/>
      <c r="XBH385" s="41"/>
      <c r="XBI385" s="41"/>
      <c r="XBJ385" s="41"/>
      <c r="XBK385" s="41"/>
      <c r="XBL385" s="41"/>
      <c r="XBM385" s="41"/>
      <c r="XBN385" s="41"/>
      <c r="XBO385" s="41"/>
      <c r="XBP385" s="41"/>
      <c r="XBQ385" s="41"/>
      <c r="XBR385" s="41"/>
      <c r="XBS385" s="41"/>
      <c r="XBT385" s="41"/>
    </row>
    <row r="386" spans="8:16296">
      <c r="H386" s="62">
        <v>2</v>
      </c>
      <c r="I386" s="62" t="s">
        <v>716</v>
      </c>
      <c r="J386" s="62">
        <v>2</v>
      </c>
      <c r="K386" s="62" t="s">
        <v>716</v>
      </c>
      <c r="L386" s="93">
        <f t="shared" si="100"/>
        <v>0</v>
      </c>
      <c r="M386" s="93">
        <f t="shared" si="100"/>
        <v>0</v>
      </c>
      <c r="N386" s="720">
        <f t="shared" si="100"/>
        <v>0</v>
      </c>
      <c r="O386" s="720">
        <f t="shared" si="100"/>
        <v>0</v>
      </c>
      <c r="P386" s="93">
        <f t="shared" si="100"/>
        <v>0</v>
      </c>
      <c r="Q386" s="93">
        <f t="shared" si="100"/>
        <v>0</v>
      </c>
      <c r="R386" s="93">
        <f t="shared" si="100"/>
        <v>0</v>
      </c>
      <c r="W386" s="93">
        <f t="shared" si="101"/>
        <v>0</v>
      </c>
      <c r="X386" s="93">
        <f t="shared" si="101"/>
        <v>0</v>
      </c>
      <c r="Y386" s="93">
        <f t="shared" si="101"/>
        <v>0</v>
      </c>
      <c r="Z386" s="93">
        <f t="shared" si="101"/>
        <v>0</v>
      </c>
      <c r="AA386" s="93">
        <f t="shared" si="101"/>
        <v>0</v>
      </c>
      <c r="AB386" s="93">
        <f t="shared" si="101"/>
        <v>0</v>
      </c>
      <c r="AC386" s="93">
        <f t="shared" si="101"/>
        <v>0</v>
      </c>
      <c r="AD386" s="93">
        <f t="shared" si="101"/>
        <v>0</v>
      </c>
      <c r="AE386" s="93"/>
      <c r="AF386" s="93">
        <f t="shared" si="101"/>
        <v>0</v>
      </c>
      <c r="AG386" s="93"/>
      <c r="AH386" s="93">
        <f t="shared" si="101"/>
        <v>0</v>
      </c>
      <c r="AI386" s="93"/>
      <c r="AJ386" s="93">
        <f t="shared" si="102"/>
        <v>0</v>
      </c>
      <c r="AK386" s="93">
        <f t="shared" si="102"/>
        <v>0</v>
      </c>
      <c r="AL386" s="255">
        <f t="shared" si="102"/>
        <v>0</v>
      </c>
      <c r="AM386" s="93">
        <f t="shared" si="102"/>
        <v>0</v>
      </c>
      <c r="AN386" s="93"/>
      <c r="AO386" s="93">
        <f t="shared" si="102"/>
        <v>0</v>
      </c>
      <c r="AP386" s="93"/>
      <c r="AQ386" s="93">
        <f t="shared" si="102"/>
        <v>0</v>
      </c>
      <c r="AR386" s="93">
        <f t="shared" si="102"/>
        <v>0</v>
      </c>
      <c r="AS386" s="259">
        <f t="shared" si="102"/>
        <v>0</v>
      </c>
      <c r="AT386" s="84">
        <f t="shared" si="102"/>
        <v>0</v>
      </c>
      <c r="AU386" s="93">
        <f t="shared" si="102"/>
        <v>0</v>
      </c>
      <c r="AV386" s="93">
        <f t="shared" si="103"/>
        <v>0</v>
      </c>
      <c r="AW386" s="259">
        <f t="shared" si="103"/>
        <v>0</v>
      </c>
      <c r="AX386" s="93">
        <f t="shared" si="103"/>
        <v>0</v>
      </c>
      <c r="AY386" s="93">
        <f t="shared" si="103"/>
        <v>0</v>
      </c>
      <c r="AZ386" s="93">
        <f t="shared" si="103"/>
        <v>0</v>
      </c>
      <c r="BA386" s="93">
        <f t="shared" si="103"/>
        <v>0</v>
      </c>
      <c r="BB386" s="93"/>
      <c r="BC386" s="259">
        <f t="shared" si="104"/>
        <v>0</v>
      </c>
      <c r="BD386" s="259">
        <f t="shared" si="104"/>
        <v>0</v>
      </c>
      <c r="BE386" s="93">
        <f t="shared" si="104"/>
        <v>0</v>
      </c>
      <c r="BF386" s="93">
        <f t="shared" si="104"/>
        <v>0</v>
      </c>
      <c r="BG386" s="93">
        <f t="shared" si="104"/>
        <v>0</v>
      </c>
      <c r="BH386" s="93">
        <f t="shared" si="104"/>
        <v>0</v>
      </c>
      <c r="BI386" s="93">
        <f t="shared" si="104"/>
        <v>0</v>
      </c>
      <c r="BJ386" s="93"/>
      <c r="BK386" s="93">
        <f t="shared" si="105"/>
        <v>0</v>
      </c>
      <c r="BL386" s="93">
        <f t="shared" si="105"/>
        <v>0</v>
      </c>
      <c r="BM386" s="93">
        <f t="shared" si="105"/>
        <v>0</v>
      </c>
      <c r="BN386" s="93">
        <f t="shared" si="105"/>
        <v>0</v>
      </c>
      <c r="BO386" s="93">
        <f t="shared" si="105"/>
        <v>0</v>
      </c>
      <c r="BP386" s="93">
        <f t="shared" si="105"/>
        <v>0</v>
      </c>
      <c r="BQ386" s="259">
        <f t="shared" si="105"/>
        <v>0</v>
      </c>
      <c r="BR386" s="259">
        <f t="shared" si="105"/>
        <v>0</v>
      </c>
      <c r="BS386" s="93">
        <f t="shared" si="105"/>
        <v>0</v>
      </c>
      <c r="BT386" s="93">
        <f t="shared" si="105"/>
        <v>0</v>
      </c>
      <c r="BU386" s="93">
        <f t="shared" si="106"/>
        <v>0</v>
      </c>
      <c r="BV386" s="93">
        <f t="shared" si="106"/>
        <v>0</v>
      </c>
      <c r="BW386" s="93">
        <f t="shared" si="106"/>
        <v>0</v>
      </c>
      <c r="BX386" s="93">
        <f t="shared" si="106"/>
        <v>0</v>
      </c>
      <c r="BY386" s="93">
        <f t="shared" si="106"/>
        <v>0</v>
      </c>
      <c r="BZ386" s="93">
        <f t="shared" si="106"/>
        <v>0</v>
      </c>
      <c r="CA386" s="93">
        <f t="shared" si="106"/>
        <v>0</v>
      </c>
      <c r="CB386" s="93">
        <f t="shared" si="106"/>
        <v>0</v>
      </c>
      <c r="CC386" s="259">
        <f t="shared" si="106"/>
        <v>0</v>
      </c>
      <c r="CD386" s="93">
        <f t="shared" si="106"/>
        <v>0</v>
      </c>
      <c r="CE386" s="93">
        <f t="shared" si="107"/>
        <v>0</v>
      </c>
      <c r="CF386" s="93">
        <f t="shared" si="107"/>
        <v>0</v>
      </c>
      <c r="CG386" s="259">
        <f t="shared" si="107"/>
        <v>0</v>
      </c>
      <c r="CH386" s="259">
        <f t="shared" si="107"/>
        <v>0</v>
      </c>
      <c r="CI386" s="259">
        <f t="shared" si="107"/>
        <v>0</v>
      </c>
      <c r="CJ386" s="259">
        <f t="shared" si="107"/>
        <v>0</v>
      </c>
      <c r="CK386" s="84">
        <f t="shared" si="107"/>
        <v>0</v>
      </c>
      <c r="CL386" s="84">
        <f t="shared" si="108"/>
        <v>0</v>
      </c>
      <c r="CM386" s="259">
        <f t="shared" ref="CM386:CM449" si="114">SUM(CK386:CL386)/2</f>
        <v>0</v>
      </c>
      <c r="CN386" s="259">
        <f t="shared" si="109"/>
        <v>0</v>
      </c>
      <c r="CO386" s="259">
        <f t="shared" si="109"/>
        <v>0</v>
      </c>
      <c r="CP386" s="93">
        <f t="shared" si="109"/>
        <v>0</v>
      </c>
      <c r="CQ386" s="259">
        <f t="shared" si="109"/>
        <v>0</v>
      </c>
      <c r="CR386" s="259">
        <f t="shared" si="109"/>
        <v>0</v>
      </c>
      <c r="CS386" s="93">
        <f t="shared" si="109"/>
        <v>0</v>
      </c>
      <c r="CT386" s="93">
        <f t="shared" si="109"/>
        <v>0</v>
      </c>
      <c r="CU386" s="93"/>
      <c r="CV386" s="259">
        <f t="shared" ref="CV386:DB386" si="115">SUMIF($F$6:$F$373,$K379,CV$6:CV$379)</f>
        <v>0</v>
      </c>
      <c r="CW386" s="246">
        <f t="shared" si="115"/>
        <v>0</v>
      </c>
      <c r="CX386" s="259">
        <f t="shared" si="115"/>
        <v>0</v>
      </c>
      <c r="CY386" s="259">
        <f t="shared" si="115"/>
        <v>0</v>
      </c>
      <c r="CZ386" s="259">
        <f t="shared" si="115"/>
        <v>0</v>
      </c>
      <c r="DA386" s="259">
        <f t="shared" si="115"/>
        <v>0</v>
      </c>
      <c r="DB386" s="259">
        <f t="shared" si="115"/>
        <v>0</v>
      </c>
      <c r="DC386" s="93">
        <f t="shared" si="111"/>
        <v>0</v>
      </c>
      <c r="DD386" s="93">
        <f t="shared" si="111"/>
        <v>0</v>
      </c>
      <c r="DE386" s="93">
        <f t="shared" si="111"/>
        <v>0</v>
      </c>
      <c r="DF386" s="93">
        <f t="shared" ref="DF386:DF449" si="116">AVERAGE(DC386:DE386)</f>
        <v>0</v>
      </c>
      <c r="DG386" s="93">
        <f t="shared" ref="DG386:DT386" si="117">SUMIF($F$6:$F$373,$K379,DG$6:DG$379)</f>
        <v>0</v>
      </c>
      <c r="DH386" s="93">
        <f t="shared" si="117"/>
        <v>0</v>
      </c>
      <c r="DI386" s="93">
        <f t="shared" si="117"/>
        <v>0</v>
      </c>
      <c r="DJ386" s="93">
        <f t="shared" si="117"/>
        <v>0</v>
      </c>
      <c r="DK386" s="93">
        <f t="shared" si="117"/>
        <v>0</v>
      </c>
      <c r="DL386" s="93">
        <f t="shared" si="117"/>
        <v>0</v>
      </c>
      <c r="DM386" s="93">
        <f t="shared" si="117"/>
        <v>0</v>
      </c>
      <c r="DN386" s="259">
        <f t="shared" si="117"/>
        <v>0</v>
      </c>
      <c r="DO386" s="259">
        <f t="shared" si="117"/>
        <v>0</v>
      </c>
      <c r="DP386" s="93">
        <f t="shared" si="117"/>
        <v>0</v>
      </c>
      <c r="DQ386" s="93">
        <f t="shared" si="117"/>
        <v>0</v>
      </c>
      <c r="DR386" s="93">
        <f t="shared" si="117"/>
        <v>0</v>
      </c>
      <c r="DS386" s="93">
        <f t="shared" si="117"/>
        <v>0</v>
      </c>
      <c r="DT386" s="93">
        <f t="shared" si="117"/>
        <v>0</v>
      </c>
      <c r="DU386" s="93"/>
      <c r="DV386" s="93">
        <f t="shared" si="113"/>
        <v>0</v>
      </c>
      <c r="DW386" s="93">
        <f t="shared" si="113"/>
        <v>0</v>
      </c>
      <c r="DX386" s="93">
        <f t="shared" si="113"/>
        <v>0</v>
      </c>
      <c r="EM386" s="93"/>
      <c r="EN386" s="93"/>
      <c r="EO386" s="17"/>
      <c r="EP386" s="17"/>
      <c r="EQ386" s="17"/>
    </row>
    <row r="387" spans="8:16296">
      <c r="H387" s="62">
        <v>3</v>
      </c>
      <c r="I387" s="62" t="s">
        <v>717</v>
      </c>
      <c r="J387" s="62">
        <v>3</v>
      </c>
      <c r="K387" s="62" t="s">
        <v>717</v>
      </c>
      <c r="L387" s="93">
        <f t="shared" si="100"/>
        <v>0</v>
      </c>
      <c r="M387" s="93">
        <f t="shared" si="100"/>
        <v>0</v>
      </c>
      <c r="N387" s="720">
        <f t="shared" si="100"/>
        <v>0</v>
      </c>
      <c r="O387" s="720">
        <f t="shared" si="100"/>
        <v>0</v>
      </c>
      <c r="P387" s="93">
        <f t="shared" si="100"/>
        <v>0</v>
      </c>
      <c r="Q387" s="93">
        <f t="shared" si="100"/>
        <v>0</v>
      </c>
      <c r="R387" s="93">
        <f t="shared" si="100"/>
        <v>0</v>
      </c>
      <c r="W387" s="93">
        <f t="shared" si="101"/>
        <v>0</v>
      </c>
      <c r="X387" s="93">
        <f t="shared" si="101"/>
        <v>0</v>
      </c>
      <c r="Y387" s="93">
        <f t="shared" si="101"/>
        <v>0</v>
      </c>
      <c r="Z387" s="93">
        <f t="shared" si="101"/>
        <v>0</v>
      </c>
      <c r="AA387" s="93">
        <f t="shared" si="101"/>
        <v>0</v>
      </c>
      <c r="AB387" s="93">
        <f t="shared" si="101"/>
        <v>0</v>
      </c>
      <c r="AC387" s="93">
        <f t="shared" si="101"/>
        <v>0</v>
      </c>
      <c r="AD387" s="93">
        <f t="shared" si="101"/>
        <v>0.03</v>
      </c>
      <c r="AE387" s="93"/>
      <c r="AF387" s="93">
        <f t="shared" si="101"/>
        <v>0</v>
      </c>
      <c r="AG387" s="93"/>
      <c r="AH387" s="93">
        <f t="shared" si="101"/>
        <v>1.4413150558569642E-4</v>
      </c>
      <c r="AI387" s="93"/>
      <c r="AJ387" s="93">
        <f t="shared" si="102"/>
        <v>0</v>
      </c>
      <c r="AK387" s="93">
        <f t="shared" si="102"/>
        <v>0</v>
      </c>
      <c r="AL387" s="255">
        <f t="shared" si="102"/>
        <v>5.099999999999924E-3</v>
      </c>
      <c r="AM387" s="93">
        <f t="shared" si="102"/>
        <v>0</v>
      </c>
      <c r="AN387" s="93"/>
      <c r="AO387" s="93">
        <f t="shared" si="102"/>
        <v>0</v>
      </c>
      <c r="AP387" s="93"/>
      <c r="AQ387" s="93">
        <f t="shared" si="102"/>
        <v>0</v>
      </c>
      <c r="AR387" s="93">
        <f t="shared" si="102"/>
        <v>0</v>
      </c>
      <c r="AS387" s="259">
        <f t="shared" si="102"/>
        <v>0</v>
      </c>
      <c r="AT387" s="84">
        <f t="shared" si="102"/>
        <v>0</v>
      </c>
      <c r="AU387" s="93">
        <f t="shared" si="102"/>
        <v>0</v>
      </c>
      <c r="AV387" s="93">
        <f t="shared" si="103"/>
        <v>0</v>
      </c>
      <c r="AW387" s="259">
        <f t="shared" si="103"/>
        <v>0</v>
      </c>
      <c r="AX387" s="93">
        <f t="shared" si="103"/>
        <v>0</v>
      </c>
      <c r="AY387" s="93">
        <f t="shared" si="103"/>
        <v>0</v>
      </c>
      <c r="AZ387" s="93">
        <f t="shared" si="103"/>
        <v>0</v>
      </c>
      <c r="BA387" s="93">
        <f t="shared" si="103"/>
        <v>0</v>
      </c>
      <c r="BB387" s="93"/>
      <c r="BC387" s="259">
        <f t="shared" si="104"/>
        <v>0</v>
      </c>
      <c r="BD387" s="259">
        <f t="shared" si="104"/>
        <v>0</v>
      </c>
      <c r="BE387" s="93">
        <f t="shared" si="104"/>
        <v>0</v>
      </c>
      <c r="BF387" s="93">
        <f t="shared" si="104"/>
        <v>0</v>
      </c>
      <c r="BG387" s="93">
        <f t="shared" si="104"/>
        <v>0</v>
      </c>
      <c r="BH387" s="93">
        <f t="shared" si="104"/>
        <v>0</v>
      </c>
      <c r="BI387" s="93">
        <f t="shared" si="104"/>
        <v>0</v>
      </c>
      <c r="BJ387" s="93"/>
      <c r="BK387" s="93">
        <f t="shared" si="105"/>
        <v>0</v>
      </c>
      <c r="BL387" s="93">
        <f t="shared" si="105"/>
        <v>0</v>
      </c>
      <c r="BM387" s="93">
        <f t="shared" si="105"/>
        <v>0</v>
      </c>
      <c r="BN387" s="93">
        <f t="shared" si="105"/>
        <v>0</v>
      </c>
      <c r="BO387" s="93">
        <f t="shared" si="105"/>
        <v>0</v>
      </c>
      <c r="BP387" s="93">
        <f t="shared" si="105"/>
        <v>0</v>
      </c>
      <c r="BQ387" s="259">
        <f t="shared" si="105"/>
        <v>0</v>
      </c>
      <c r="BR387" s="259">
        <f t="shared" si="105"/>
        <v>0</v>
      </c>
      <c r="BS387" s="93">
        <f t="shared" si="105"/>
        <v>0</v>
      </c>
      <c r="BT387" s="93">
        <f t="shared" si="105"/>
        <v>0</v>
      </c>
      <c r="BU387" s="93">
        <f t="shared" si="106"/>
        <v>0</v>
      </c>
      <c r="BV387" s="93">
        <f t="shared" si="106"/>
        <v>0</v>
      </c>
      <c r="BW387" s="93">
        <f t="shared" si="106"/>
        <v>0</v>
      </c>
      <c r="BX387" s="93">
        <f t="shared" si="106"/>
        <v>0</v>
      </c>
      <c r="BY387" s="93">
        <f t="shared" si="106"/>
        <v>0</v>
      </c>
      <c r="BZ387" s="93">
        <f t="shared" si="106"/>
        <v>0</v>
      </c>
      <c r="CA387" s="93">
        <f t="shared" si="106"/>
        <v>0</v>
      </c>
      <c r="CB387" s="93">
        <f t="shared" si="106"/>
        <v>0</v>
      </c>
      <c r="CC387" s="259">
        <f t="shared" si="106"/>
        <v>0</v>
      </c>
      <c r="CD387" s="93">
        <f t="shared" si="106"/>
        <v>0</v>
      </c>
      <c r="CE387" s="93">
        <f t="shared" si="107"/>
        <v>0</v>
      </c>
      <c r="CF387" s="93">
        <f t="shared" si="107"/>
        <v>0</v>
      </c>
      <c r="CG387" s="259">
        <f t="shared" si="107"/>
        <v>0</v>
      </c>
      <c r="CH387" s="259">
        <f t="shared" si="107"/>
        <v>0</v>
      </c>
      <c r="CI387" s="259">
        <f t="shared" si="107"/>
        <v>0</v>
      </c>
      <c r="CJ387" s="259">
        <f t="shared" si="107"/>
        <v>0</v>
      </c>
      <c r="CK387" s="84">
        <f t="shared" si="107"/>
        <v>0</v>
      </c>
      <c r="CL387" s="84">
        <f t="shared" si="108"/>
        <v>0</v>
      </c>
      <c r="CM387" s="259">
        <f t="shared" si="114"/>
        <v>0</v>
      </c>
      <c r="CN387" s="259">
        <f t="shared" si="109"/>
        <v>0</v>
      </c>
      <c r="CO387" s="259">
        <f t="shared" si="109"/>
        <v>0</v>
      </c>
      <c r="CP387" s="93">
        <f t="shared" si="109"/>
        <v>0</v>
      </c>
      <c r="CQ387" s="259">
        <f t="shared" si="109"/>
        <v>0</v>
      </c>
      <c r="CR387" s="259">
        <f t="shared" si="109"/>
        <v>0</v>
      </c>
      <c r="CS387" s="93">
        <f t="shared" si="109"/>
        <v>0</v>
      </c>
      <c r="CT387" s="93">
        <f t="shared" si="109"/>
        <v>0</v>
      </c>
      <c r="CU387" s="93"/>
      <c r="CV387" s="259">
        <f t="shared" ref="CV387:DB387" si="118">SUMIF($F$6:$F$373,$K380,CV$6:CV$379)</f>
        <v>0</v>
      </c>
      <c r="CW387" s="246">
        <f t="shared" si="118"/>
        <v>0</v>
      </c>
      <c r="CX387" s="259">
        <f t="shared" si="118"/>
        <v>0</v>
      </c>
      <c r="CY387" s="259">
        <f t="shared" si="118"/>
        <v>0</v>
      </c>
      <c r="CZ387" s="259">
        <f t="shared" si="118"/>
        <v>0</v>
      </c>
      <c r="DA387" s="259">
        <f t="shared" si="118"/>
        <v>0</v>
      </c>
      <c r="DB387" s="259">
        <f t="shared" si="118"/>
        <v>0</v>
      </c>
      <c r="DC387" s="93">
        <f t="shared" si="111"/>
        <v>0</v>
      </c>
      <c r="DD387" s="93">
        <f t="shared" si="111"/>
        <v>0</v>
      </c>
      <c r="DE387" s="93">
        <f t="shared" si="111"/>
        <v>0</v>
      </c>
      <c r="DF387" s="93">
        <f t="shared" si="116"/>
        <v>0</v>
      </c>
      <c r="DG387" s="93">
        <f t="shared" ref="DG387:DT387" si="119">SUMIF($F$6:$F$373,$K380,DG$6:DG$379)</f>
        <v>0</v>
      </c>
      <c r="DH387" s="93">
        <f t="shared" si="119"/>
        <v>0</v>
      </c>
      <c r="DI387" s="93">
        <f t="shared" si="119"/>
        <v>0</v>
      </c>
      <c r="DJ387" s="93">
        <f t="shared" si="119"/>
        <v>0</v>
      </c>
      <c r="DK387" s="93">
        <f t="shared" si="119"/>
        <v>0</v>
      </c>
      <c r="DL387" s="93">
        <f t="shared" si="119"/>
        <v>0</v>
      </c>
      <c r="DM387" s="93">
        <f t="shared" si="119"/>
        <v>0</v>
      </c>
      <c r="DN387" s="259">
        <f t="shared" si="119"/>
        <v>0</v>
      </c>
      <c r="DO387" s="259">
        <f t="shared" si="119"/>
        <v>0</v>
      </c>
      <c r="DP387" s="93">
        <f t="shared" si="119"/>
        <v>0</v>
      </c>
      <c r="DQ387" s="93">
        <f t="shared" si="119"/>
        <v>0</v>
      </c>
      <c r="DR387" s="93">
        <f t="shared" si="119"/>
        <v>0</v>
      </c>
      <c r="DS387" s="93">
        <f t="shared" si="119"/>
        <v>0</v>
      </c>
      <c r="DT387" s="93">
        <f t="shared" si="119"/>
        <v>0</v>
      </c>
      <c r="DU387" s="93"/>
      <c r="DV387" s="93">
        <f t="shared" si="113"/>
        <v>0</v>
      </c>
      <c r="DW387" s="93">
        <f t="shared" si="113"/>
        <v>0</v>
      </c>
      <c r="DX387" s="93">
        <f t="shared" si="113"/>
        <v>0</v>
      </c>
      <c r="EM387" s="93"/>
      <c r="EN387" s="93"/>
      <c r="EO387" s="17"/>
      <c r="EP387" s="17"/>
      <c r="EQ387" s="17"/>
    </row>
    <row r="388" spans="8:16296" ht="15.75" thickBot="1">
      <c r="H388" s="62">
        <v>4</v>
      </c>
      <c r="I388" s="62" t="s">
        <v>718</v>
      </c>
      <c r="J388" s="62">
        <v>4</v>
      </c>
      <c r="K388" s="62" t="s">
        <v>718</v>
      </c>
      <c r="L388" s="93">
        <f t="shared" si="100"/>
        <v>0</v>
      </c>
      <c r="M388" s="93">
        <f t="shared" si="100"/>
        <v>0</v>
      </c>
      <c r="N388" s="720">
        <f t="shared" si="100"/>
        <v>0</v>
      </c>
      <c r="O388" s="720">
        <f t="shared" si="100"/>
        <v>0</v>
      </c>
      <c r="P388" s="93">
        <f t="shared" si="100"/>
        <v>0</v>
      </c>
      <c r="Q388" s="93">
        <f t="shared" si="100"/>
        <v>0</v>
      </c>
      <c r="R388" s="93">
        <f t="shared" si="100"/>
        <v>0</v>
      </c>
      <c r="W388" s="93">
        <f t="shared" si="101"/>
        <v>0</v>
      </c>
      <c r="X388" s="93">
        <f t="shared" si="101"/>
        <v>0</v>
      </c>
      <c r="Y388" s="93">
        <f t="shared" si="101"/>
        <v>0</v>
      </c>
      <c r="Z388" s="93">
        <f t="shared" si="101"/>
        <v>0</v>
      </c>
      <c r="AA388" s="93">
        <f t="shared" si="101"/>
        <v>0</v>
      </c>
      <c r="AB388" s="93">
        <f t="shared" si="101"/>
        <v>0</v>
      </c>
      <c r="AC388" s="93">
        <f t="shared" si="101"/>
        <v>0</v>
      </c>
      <c r="AD388" s="93">
        <f t="shared" si="101"/>
        <v>0.03</v>
      </c>
      <c r="AE388" s="93"/>
      <c r="AF388" s="93">
        <f t="shared" si="101"/>
        <v>0</v>
      </c>
      <c r="AG388" s="93"/>
      <c r="AH388" s="93">
        <f t="shared" si="101"/>
        <v>1.4413150558569642E-4</v>
      </c>
      <c r="AI388" s="93"/>
      <c r="AJ388" s="93">
        <f t="shared" si="102"/>
        <v>0</v>
      </c>
      <c r="AK388" s="93">
        <f t="shared" si="102"/>
        <v>0</v>
      </c>
      <c r="AL388" s="255">
        <f t="shared" si="102"/>
        <v>5.1259436710054257E-3</v>
      </c>
      <c r="AM388" s="93">
        <f t="shared" si="102"/>
        <v>0</v>
      </c>
      <c r="AN388" s="93"/>
      <c r="AO388" s="93">
        <f t="shared" si="102"/>
        <v>0.18830048132519342</v>
      </c>
      <c r="AP388" s="93"/>
      <c r="AQ388" s="93">
        <f t="shared" si="102"/>
        <v>5.649014439755802E-2</v>
      </c>
      <c r="AR388" s="93">
        <f t="shared" si="102"/>
        <v>0</v>
      </c>
      <c r="AS388" s="259">
        <f t="shared" si="102"/>
        <v>0</v>
      </c>
      <c r="AT388" s="84">
        <f t="shared" si="102"/>
        <v>0</v>
      </c>
      <c r="AU388" s="93">
        <f t="shared" si="102"/>
        <v>0</v>
      </c>
      <c r="AV388" s="93">
        <f t="shared" si="103"/>
        <v>0</v>
      </c>
      <c r="AW388" s="259">
        <f t="shared" si="103"/>
        <v>0</v>
      </c>
      <c r="AX388" s="93">
        <f t="shared" si="103"/>
        <v>0</v>
      </c>
      <c r="AY388" s="93">
        <f t="shared" si="103"/>
        <v>0</v>
      </c>
      <c r="AZ388" s="93">
        <f t="shared" si="103"/>
        <v>0</v>
      </c>
      <c r="BA388" s="93">
        <f t="shared" si="103"/>
        <v>0</v>
      </c>
      <c r="BB388" s="93"/>
      <c r="BC388" s="259">
        <f t="shared" si="104"/>
        <v>0</v>
      </c>
      <c r="BD388" s="259">
        <f t="shared" si="104"/>
        <v>0</v>
      </c>
      <c r="BE388" s="93">
        <f t="shared" si="104"/>
        <v>0</v>
      </c>
      <c r="BF388" s="93">
        <f t="shared" si="104"/>
        <v>0</v>
      </c>
      <c r="BG388" s="93">
        <f t="shared" si="104"/>
        <v>0</v>
      </c>
      <c r="BH388" s="93">
        <f t="shared" si="104"/>
        <v>0</v>
      </c>
      <c r="BI388" s="93">
        <f t="shared" si="104"/>
        <v>0</v>
      </c>
      <c r="BJ388" s="93"/>
      <c r="BK388" s="93">
        <f t="shared" si="105"/>
        <v>0</v>
      </c>
      <c r="BL388" s="93">
        <f t="shared" si="105"/>
        <v>0</v>
      </c>
      <c r="BM388" s="93">
        <f t="shared" si="105"/>
        <v>0</v>
      </c>
      <c r="BN388" s="93">
        <f t="shared" si="105"/>
        <v>0</v>
      </c>
      <c r="BO388" s="93">
        <f t="shared" si="105"/>
        <v>0</v>
      </c>
      <c r="BP388" s="93">
        <f t="shared" si="105"/>
        <v>0</v>
      </c>
      <c r="BQ388" s="259">
        <f t="shared" si="105"/>
        <v>0</v>
      </c>
      <c r="BR388" s="259">
        <f t="shared" si="105"/>
        <v>0</v>
      </c>
      <c r="BS388" s="93">
        <f t="shared" si="105"/>
        <v>0</v>
      </c>
      <c r="BT388" s="93">
        <f t="shared" si="105"/>
        <v>0</v>
      </c>
      <c r="BU388" s="93">
        <f t="shared" si="106"/>
        <v>0</v>
      </c>
      <c r="BV388" s="93">
        <f t="shared" si="106"/>
        <v>0</v>
      </c>
      <c r="BW388" s="93">
        <f t="shared" si="106"/>
        <v>0</v>
      </c>
      <c r="BX388" s="93">
        <f t="shared" si="106"/>
        <v>0</v>
      </c>
      <c r="BY388" s="93">
        <f t="shared" si="106"/>
        <v>0</v>
      </c>
      <c r="BZ388" s="93">
        <f t="shared" si="106"/>
        <v>0</v>
      </c>
      <c r="CA388" s="93">
        <f t="shared" si="106"/>
        <v>0</v>
      </c>
      <c r="CB388" s="93">
        <f t="shared" si="106"/>
        <v>0</v>
      </c>
      <c r="CC388" s="259">
        <f t="shared" si="106"/>
        <v>0</v>
      </c>
      <c r="CD388" s="93">
        <f t="shared" si="106"/>
        <v>0</v>
      </c>
      <c r="CE388" s="93">
        <f t="shared" si="107"/>
        <v>0</v>
      </c>
      <c r="CF388" s="93">
        <f t="shared" si="107"/>
        <v>0</v>
      </c>
      <c r="CG388" s="259">
        <f t="shared" si="107"/>
        <v>0</v>
      </c>
      <c r="CH388" s="259">
        <f t="shared" si="107"/>
        <v>0</v>
      </c>
      <c r="CI388" s="259">
        <f t="shared" si="107"/>
        <v>0</v>
      </c>
      <c r="CJ388" s="259">
        <f t="shared" si="107"/>
        <v>0</v>
      </c>
      <c r="CK388" s="84">
        <f t="shared" si="107"/>
        <v>0</v>
      </c>
      <c r="CL388" s="84">
        <f t="shared" si="108"/>
        <v>0</v>
      </c>
      <c r="CM388" s="259">
        <f t="shared" si="114"/>
        <v>0</v>
      </c>
      <c r="CN388" s="259">
        <f t="shared" si="109"/>
        <v>0</v>
      </c>
      <c r="CO388" s="259">
        <f t="shared" si="109"/>
        <v>0</v>
      </c>
      <c r="CP388" s="93">
        <f t="shared" si="109"/>
        <v>0</v>
      </c>
      <c r="CQ388" s="259">
        <f t="shared" si="109"/>
        <v>0</v>
      </c>
      <c r="CR388" s="259">
        <f t="shared" si="109"/>
        <v>0</v>
      </c>
      <c r="CS388" s="93">
        <f t="shared" si="109"/>
        <v>0</v>
      </c>
      <c r="CT388" s="93">
        <f t="shared" si="109"/>
        <v>0</v>
      </c>
      <c r="CU388" s="93"/>
      <c r="CV388" s="259">
        <f t="shared" ref="CV388:DB388" si="120">SUMIF($F$6:$F$373,$K381,CV$6:CV$379)</f>
        <v>0</v>
      </c>
      <c r="CW388" s="246">
        <f t="shared" si="120"/>
        <v>0</v>
      </c>
      <c r="CX388" s="259">
        <f t="shared" si="120"/>
        <v>0</v>
      </c>
      <c r="CY388" s="259">
        <f t="shared" si="120"/>
        <v>0</v>
      </c>
      <c r="CZ388" s="259">
        <f t="shared" si="120"/>
        <v>0</v>
      </c>
      <c r="DA388" s="259">
        <f t="shared" si="120"/>
        <v>0</v>
      </c>
      <c r="DB388" s="259">
        <f t="shared" si="120"/>
        <v>0</v>
      </c>
      <c r="DC388" s="93">
        <f t="shared" si="111"/>
        <v>0</v>
      </c>
      <c r="DD388" s="93">
        <f t="shared" si="111"/>
        <v>0</v>
      </c>
      <c r="DE388" s="93">
        <f t="shared" si="111"/>
        <v>0</v>
      </c>
      <c r="DF388" s="93">
        <f t="shared" si="116"/>
        <v>0</v>
      </c>
      <c r="DG388" s="93">
        <f t="shared" ref="DG388:DT388" si="121">SUMIF($F$6:$F$373,$K381,DG$6:DG$379)</f>
        <v>0</v>
      </c>
      <c r="DH388" s="93">
        <f t="shared" si="121"/>
        <v>0</v>
      </c>
      <c r="DI388" s="93">
        <f t="shared" si="121"/>
        <v>0</v>
      </c>
      <c r="DJ388" s="93">
        <f t="shared" si="121"/>
        <v>0</v>
      </c>
      <c r="DK388" s="93">
        <f t="shared" si="121"/>
        <v>0</v>
      </c>
      <c r="DL388" s="93">
        <f t="shared" si="121"/>
        <v>0</v>
      </c>
      <c r="DM388" s="93">
        <f t="shared" si="121"/>
        <v>0</v>
      </c>
      <c r="DN388" s="259">
        <f t="shared" si="121"/>
        <v>0</v>
      </c>
      <c r="DO388" s="259">
        <f t="shared" si="121"/>
        <v>0</v>
      </c>
      <c r="DP388" s="93">
        <f t="shared" si="121"/>
        <v>0</v>
      </c>
      <c r="DQ388" s="93">
        <f t="shared" si="121"/>
        <v>0</v>
      </c>
      <c r="DR388" s="93">
        <f t="shared" si="121"/>
        <v>0</v>
      </c>
      <c r="DS388" s="93">
        <f t="shared" si="121"/>
        <v>0</v>
      </c>
      <c r="DT388" s="93">
        <f t="shared" si="121"/>
        <v>0</v>
      </c>
      <c r="DU388" s="93"/>
      <c r="DV388" s="93">
        <f t="shared" si="113"/>
        <v>0</v>
      </c>
      <c r="DW388" s="93">
        <f t="shared" si="113"/>
        <v>0</v>
      </c>
      <c r="DX388" s="93">
        <f t="shared" si="113"/>
        <v>0</v>
      </c>
      <c r="DY388" s="109">
        <f>SUM(DY9:DY387)</f>
        <v>0</v>
      </c>
      <c r="DZ388" s="111"/>
      <c r="EA388" s="111"/>
      <c r="EB388" s="111"/>
      <c r="EC388" s="111"/>
      <c r="ED388" s="111"/>
      <c r="EE388" s="111"/>
      <c r="EF388" s="111"/>
      <c r="EG388" s="111"/>
      <c r="EH388" s="111"/>
      <c r="EI388" s="111"/>
      <c r="EJ388" s="111"/>
      <c r="EK388" s="111"/>
      <c r="EL388" s="111"/>
      <c r="EM388" s="109"/>
      <c r="EN388" s="109"/>
      <c r="EO388" s="56"/>
      <c r="EP388" s="56"/>
      <c r="EQ388" s="56"/>
      <c r="ER388" s="55"/>
      <c r="ES388" s="55"/>
      <c r="ET388" s="55"/>
      <c r="EU388" s="55"/>
      <c r="EV388" s="55"/>
      <c r="EW388" s="55"/>
      <c r="EX388" s="55"/>
      <c r="EY388" s="55"/>
      <c r="EZ388" s="55"/>
      <c r="FA388" s="55"/>
      <c r="FB388" s="55"/>
      <c r="FC388" s="55"/>
      <c r="FD388" s="55"/>
      <c r="FE388" s="55"/>
      <c r="FF388" s="55"/>
      <c r="FG388" s="55"/>
      <c r="FH388" s="55"/>
      <c r="FI388" s="55"/>
      <c r="FJ388" s="55"/>
      <c r="FK388" s="55"/>
      <c r="FL388" s="55"/>
      <c r="FM388" s="55"/>
      <c r="FN388" s="55"/>
      <c r="FO388" s="55"/>
      <c r="FP388" s="55"/>
      <c r="FQ388" s="55"/>
      <c r="FR388" s="55"/>
      <c r="FS388" s="55"/>
      <c r="FT388" s="55"/>
      <c r="FU388" s="55"/>
      <c r="FV388" s="55"/>
      <c r="FW388" s="55"/>
      <c r="FX388" s="55"/>
      <c r="FY388" s="55"/>
      <c r="FZ388" s="55"/>
      <c r="GA388" s="55"/>
      <c r="GB388" s="55"/>
      <c r="GC388" s="55"/>
      <c r="GD388" s="55"/>
      <c r="GE388" s="55"/>
      <c r="GF388" s="55"/>
      <c r="GG388" s="55"/>
      <c r="GH388" s="55"/>
      <c r="GI388" s="55"/>
      <c r="GJ388" s="55"/>
      <c r="GK388" s="55"/>
      <c r="GL388" s="55"/>
      <c r="GM388" s="55"/>
      <c r="GN388" s="55"/>
      <c r="GO388" s="55"/>
      <c r="GP388" s="55"/>
      <c r="GQ388" s="55"/>
      <c r="GR388" s="55"/>
      <c r="GS388" s="55"/>
      <c r="GT388" s="55"/>
      <c r="GU388" s="55"/>
      <c r="GV388" s="55"/>
      <c r="GW388" s="55"/>
      <c r="GX388" s="55"/>
      <c r="GY388" s="55"/>
      <c r="GZ388" s="55"/>
      <c r="HA388" s="55"/>
      <c r="HB388" s="55"/>
      <c r="HC388" s="55"/>
      <c r="HD388" s="55"/>
      <c r="HE388" s="55"/>
      <c r="HF388" s="55"/>
      <c r="HG388" s="55"/>
      <c r="HH388" s="55"/>
      <c r="HI388" s="55"/>
      <c r="HJ388" s="55"/>
      <c r="HK388" s="55"/>
      <c r="HL388" s="55"/>
      <c r="HM388" s="55"/>
      <c r="HN388" s="55"/>
      <c r="HO388" s="55"/>
      <c r="HP388" s="55"/>
      <c r="HQ388" s="55"/>
      <c r="HR388" s="55"/>
      <c r="HS388" s="55"/>
      <c r="HT388" s="55"/>
      <c r="HU388" s="55"/>
      <c r="HV388" s="55"/>
      <c r="HW388" s="55"/>
      <c r="HX388" s="55"/>
      <c r="HY388" s="55"/>
      <c r="HZ388" s="55"/>
      <c r="IA388" s="55"/>
      <c r="IB388" s="55"/>
      <c r="IC388" s="55"/>
      <c r="ID388" s="55"/>
      <c r="IE388" s="55"/>
      <c r="IF388" s="55"/>
      <c r="IG388" s="55"/>
      <c r="IH388" s="55"/>
      <c r="II388" s="55"/>
      <c r="IJ388" s="55"/>
      <c r="IK388" s="55"/>
      <c r="IL388" s="55"/>
      <c r="IM388" s="55"/>
      <c r="IN388" s="55"/>
      <c r="IO388" s="55"/>
      <c r="IP388" s="55"/>
      <c r="IQ388" s="55"/>
      <c r="IR388" s="55"/>
      <c r="IS388" s="55"/>
      <c r="IT388" s="55"/>
      <c r="IU388" s="55"/>
      <c r="IV388" s="55"/>
      <c r="IW388" s="55"/>
      <c r="IX388" s="55"/>
      <c r="IY388" s="55"/>
      <c r="IZ388" s="55"/>
      <c r="JA388" s="55"/>
      <c r="JB388" s="55"/>
      <c r="JC388" s="55"/>
      <c r="JD388" s="55"/>
      <c r="JE388" s="55"/>
      <c r="JF388" s="55"/>
      <c r="JG388" s="55"/>
      <c r="JH388" s="55"/>
      <c r="JI388" s="55"/>
      <c r="JJ388" s="55"/>
      <c r="JK388" s="55"/>
      <c r="JL388" s="55"/>
      <c r="JM388" s="55"/>
      <c r="JN388" s="55"/>
      <c r="JO388" s="55"/>
      <c r="JP388" s="55"/>
      <c r="JQ388" s="55"/>
      <c r="JR388" s="55"/>
      <c r="JS388" s="55"/>
      <c r="JT388" s="55"/>
      <c r="JU388" s="55"/>
      <c r="JV388" s="55"/>
      <c r="JW388" s="55"/>
      <c r="JX388" s="55"/>
      <c r="JY388" s="55"/>
      <c r="JZ388" s="55"/>
      <c r="KA388" s="55"/>
      <c r="KB388" s="55"/>
      <c r="KC388" s="55"/>
      <c r="KD388" s="55"/>
      <c r="KE388" s="55"/>
      <c r="KF388" s="55"/>
      <c r="KG388" s="55"/>
      <c r="KH388" s="55"/>
      <c r="KI388" s="55"/>
      <c r="KJ388" s="55"/>
      <c r="KK388" s="55"/>
      <c r="KL388" s="55"/>
      <c r="KM388" s="55"/>
      <c r="KN388" s="55"/>
      <c r="KO388" s="55"/>
      <c r="KP388" s="55"/>
      <c r="KQ388" s="55"/>
      <c r="KR388" s="55"/>
      <c r="KS388" s="55"/>
      <c r="KT388" s="55"/>
      <c r="KU388" s="55"/>
      <c r="KV388" s="55"/>
      <c r="KW388" s="55"/>
      <c r="KX388" s="55"/>
      <c r="KY388" s="55"/>
      <c r="KZ388" s="55"/>
      <c r="LA388" s="55"/>
      <c r="LB388" s="55"/>
      <c r="LC388" s="55"/>
      <c r="LD388" s="55"/>
      <c r="LE388" s="55"/>
      <c r="LF388" s="55"/>
      <c r="LG388" s="55"/>
      <c r="LH388" s="55"/>
      <c r="LI388" s="55"/>
      <c r="LJ388" s="55"/>
      <c r="LK388" s="55"/>
      <c r="LL388" s="55"/>
      <c r="LM388" s="55"/>
      <c r="LN388" s="55"/>
      <c r="LO388" s="55"/>
      <c r="LP388" s="55"/>
      <c r="LQ388" s="55"/>
      <c r="LR388" s="55"/>
      <c r="LS388" s="55"/>
      <c r="LT388" s="55"/>
      <c r="LU388" s="55"/>
      <c r="LV388" s="55"/>
      <c r="LW388" s="55"/>
      <c r="LX388" s="55"/>
      <c r="LY388" s="55"/>
      <c r="LZ388" s="55"/>
      <c r="MA388" s="55"/>
      <c r="MB388" s="55"/>
      <c r="MC388" s="55"/>
      <c r="MD388" s="55"/>
      <c r="ME388" s="55"/>
      <c r="MF388" s="55"/>
      <c r="MG388" s="55"/>
      <c r="MH388" s="55"/>
      <c r="MI388" s="55"/>
      <c r="MJ388" s="55"/>
      <c r="MK388" s="55"/>
      <c r="ML388" s="55"/>
      <c r="MM388" s="55"/>
      <c r="MN388" s="55"/>
      <c r="MO388" s="55"/>
      <c r="MP388" s="55"/>
      <c r="MQ388" s="55"/>
      <c r="MR388" s="55"/>
      <c r="MS388" s="55"/>
      <c r="MT388" s="55"/>
      <c r="MU388" s="55"/>
      <c r="MV388" s="55"/>
      <c r="MW388" s="55"/>
      <c r="MX388" s="55"/>
      <c r="MY388" s="55"/>
      <c r="MZ388" s="55"/>
      <c r="NA388" s="55"/>
      <c r="NB388" s="55"/>
      <c r="NC388" s="55"/>
      <c r="ND388" s="55"/>
      <c r="NE388" s="55"/>
      <c r="NF388" s="55"/>
      <c r="NG388" s="55"/>
      <c r="NH388" s="55"/>
      <c r="NI388" s="55"/>
      <c r="NJ388" s="55"/>
      <c r="NK388" s="55"/>
      <c r="NL388" s="55"/>
      <c r="NM388" s="55"/>
      <c r="NN388" s="55"/>
      <c r="NO388" s="55"/>
      <c r="NP388" s="55"/>
      <c r="NQ388" s="55"/>
      <c r="NR388" s="55"/>
      <c r="NS388" s="55"/>
      <c r="NT388" s="55"/>
      <c r="NU388" s="55"/>
      <c r="NV388" s="55"/>
      <c r="NW388" s="55"/>
      <c r="NX388" s="55"/>
      <c r="NY388" s="55"/>
      <c r="NZ388" s="55"/>
      <c r="OA388" s="55"/>
      <c r="OB388" s="55"/>
      <c r="OC388" s="55"/>
      <c r="OD388" s="55"/>
      <c r="OE388" s="55"/>
      <c r="OF388" s="55"/>
      <c r="OG388" s="55"/>
      <c r="OH388" s="55"/>
      <c r="OI388" s="55"/>
      <c r="OJ388" s="55"/>
      <c r="OK388" s="55"/>
      <c r="OL388" s="55"/>
      <c r="OM388" s="55"/>
      <c r="ON388" s="55"/>
      <c r="OO388" s="55"/>
      <c r="OP388" s="55"/>
      <c r="OQ388" s="55"/>
      <c r="OR388" s="55"/>
      <c r="OS388" s="55"/>
      <c r="OT388" s="55"/>
      <c r="OU388" s="55"/>
      <c r="OV388" s="55"/>
      <c r="OW388" s="55"/>
      <c r="OX388" s="55"/>
      <c r="OY388" s="55"/>
      <c r="OZ388" s="55"/>
      <c r="PA388" s="55"/>
      <c r="PB388" s="55"/>
      <c r="PC388" s="55"/>
      <c r="PD388" s="55"/>
      <c r="PE388" s="55"/>
      <c r="PF388" s="55"/>
      <c r="PG388" s="55"/>
      <c r="PH388" s="55"/>
      <c r="PI388" s="55"/>
      <c r="PJ388" s="55"/>
      <c r="PK388" s="55"/>
      <c r="PL388" s="55"/>
      <c r="PM388" s="55"/>
      <c r="PN388" s="55"/>
      <c r="PO388" s="55"/>
      <c r="PP388" s="55"/>
      <c r="PQ388" s="55"/>
      <c r="PR388" s="55"/>
      <c r="PS388" s="55"/>
      <c r="PT388" s="55"/>
      <c r="PU388" s="55"/>
      <c r="PV388" s="55"/>
      <c r="PW388" s="55"/>
      <c r="PX388" s="55"/>
      <c r="PY388" s="55"/>
      <c r="PZ388" s="55"/>
      <c r="QA388" s="55"/>
      <c r="QB388" s="55"/>
      <c r="QC388" s="55"/>
      <c r="QD388" s="55"/>
      <c r="QE388" s="55"/>
      <c r="QF388" s="55"/>
      <c r="QG388" s="55"/>
      <c r="QH388" s="55"/>
      <c r="QI388" s="55"/>
      <c r="QJ388" s="55"/>
      <c r="QK388" s="55"/>
      <c r="QL388" s="55"/>
      <c r="QM388" s="55"/>
      <c r="QN388" s="55"/>
      <c r="QO388" s="55"/>
      <c r="QP388" s="55"/>
      <c r="QQ388" s="55"/>
      <c r="QR388" s="55"/>
      <c r="QS388" s="55"/>
      <c r="QT388" s="55"/>
      <c r="QU388" s="55"/>
      <c r="QV388" s="55"/>
      <c r="QW388" s="55"/>
      <c r="QX388" s="55"/>
      <c r="QY388" s="55"/>
      <c r="QZ388" s="55"/>
      <c r="RA388" s="55"/>
      <c r="RB388" s="55"/>
      <c r="RC388" s="55"/>
      <c r="RD388" s="55"/>
      <c r="RE388" s="55"/>
      <c r="RF388" s="55"/>
      <c r="RG388" s="55"/>
      <c r="RH388" s="55"/>
      <c r="RI388" s="55"/>
      <c r="RJ388" s="55"/>
      <c r="RK388" s="55"/>
      <c r="RL388" s="55"/>
      <c r="RM388" s="55"/>
      <c r="RN388" s="55"/>
      <c r="RO388" s="55"/>
      <c r="RP388" s="55"/>
      <c r="RQ388" s="55"/>
      <c r="RR388" s="55"/>
      <c r="RS388" s="55"/>
      <c r="RT388" s="55"/>
      <c r="RU388" s="55"/>
      <c r="RV388" s="55"/>
      <c r="RW388" s="55"/>
      <c r="RX388" s="55"/>
      <c r="RY388" s="55"/>
      <c r="RZ388" s="55"/>
      <c r="SA388" s="55"/>
      <c r="SB388" s="55"/>
      <c r="SC388" s="55"/>
      <c r="SD388" s="55"/>
      <c r="SE388" s="55"/>
      <c r="SF388" s="55"/>
      <c r="SG388" s="55"/>
      <c r="SH388" s="55"/>
      <c r="SI388" s="55"/>
      <c r="SJ388" s="55"/>
      <c r="SK388" s="55"/>
      <c r="SL388" s="55"/>
      <c r="SM388" s="55"/>
      <c r="SN388" s="55"/>
      <c r="SO388" s="55"/>
      <c r="SP388" s="55"/>
      <c r="SQ388" s="55"/>
      <c r="SR388" s="55"/>
      <c r="SS388" s="55"/>
      <c r="ST388" s="55"/>
      <c r="SU388" s="55"/>
      <c r="SV388" s="55"/>
      <c r="SW388" s="55"/>
      <c r="SX388" s="55"/>
      <c r="SY388" s="55"/>
      <c r="SZ388" s="55"/>
      <c r="TA388" s="55"/>
      <c r="TB388" s="55"/>
      <c r="TC388" s="55"/>
      <c r="TD388" s="55"/>
      <c r="TE388" s="55"/>
      <c r="TF388" s="55"/>
      <c r="TG388" s="55"/>
      <c r="TH388" s="55"/>
      <c r="TI388" s="55"/>
      <c r="TJ388" s="55"/>
      <c r="TK388" s="55"/>
      <c r="TL388" s="55"/>
      <c r="TM388" s="55"/>
      <c r="TN388" s="55"/>
      <c r="TO388" s="55"/>
      <c r="TP388" s="55"/>
      <c r="TQ388" s="55"/>
      <c r="TR388" s="55"/>
      <c r="TS388" s="55"/>
      <c r="TT388" s="55"/>
      <c r="TU388" s="55"/>
      <c r="TV388" s="55"/>
      <c r="TW388" s="55"/>
      <c r="TX388" s="55"/>
      <c r="TY388" s="55"/>
      <c r="TZ388" s="55"/>
      <c r="UA388" s="55"/>
      <c r="UB388" s="55"/>
      <c r="UC388" s="55"/>
      <c r="UD388" s="55"/>
      <c r="UE388" s="55"/>
      <c r="UF388" s="55"/>
      <c r="UG388" s="55"/>
      <c r="UH388" s="55"/>
      <c r="UI388" s="55"/>
      <c r="UJ388" s="55"/>
      <c r="UK388" s="55"/>
      <c r="UL388" s="55"/>
      <c r="UM388" s="55"/>
      <c r="UN388" s="55"/>
      <c r="UO388" s="55"/>
      <c r="UP388" s="55"/>
      <c r="UQ388" s="55"/>
      <c r="UR388" s="55"/>
      <c r="US388" s="55"/>
      <c r="UT388" s="55"/>
      <c r="UU388" s="55"/>
      <c r="UV388" s="55"/>
      <c r="UW388" s="55"/>
      <c r="UX388" s="55"/>
      <c r="UY388" s="55"/>
      <c r="UZ388" s="55"/>
      <c r="VA388" s="55"/>
      <c r="VB388" s="55"/>
      <c r="VC388" s="55"/>
      <c r="VD388" s="55"/>
      <c r="VE388" s="55"/>
      <c r="VF388" s="55"/>
      <c r="VG388" s="55"/>
      <c r="VH388" s="55"/>
      <c r="VI388" s="55"/>
      <c r="VJ388" s="55"/>
      <c r="VK388" s="55"/>
      <c r="VL388" s="55"/>
      <c r="VM388" s="55"/>
      <c r="VN388" s="55"/>
      <c r="VO388" s="55"/>
      <c r="VP388" s="55"/>
      <c r="VQ388" s="55"/>
      <c r="VR388" s="55"/>
      <c r="VS388" s="55"/>
      <c r="VT388" s="55"/>
      <c r="VU388" s="55"/>
      <c r="VV388" s="55"/>
      <c r="VW388" s="55"/>
      <c r="VX388" s="55"/>
      <c r="VY388" s="55"/>
      <c r="VZ388" s="55"/>
      <c r="WA388" s="55"/>
      <c r="WB388" s="55"/>
      <c r="WC388" s="55"/>
      <c r="WD388" s="55"/>
      <c r="WE388" s="55"/>
      <c r="WF388" s="55"/>
      <c r="WG388" s="55"/>
      <c r="WH388" s="55"/>
      <c r="WI388" s="55"/>
      <c r="WJ388" s="55"/>
      <c r="WK388" s="55"/>
      <c r="WL388" s="55"/>
      <c r="WM388" s="55"/>
      <c r="WN388" s="55"/>
      <c r="WO388" s="55"/>
      <c r="WP388" s="55"/>
      <c r="WQ388" s="55"/>
      <c r="WR388" s="55"/>
      <c r="WS388" s="55"/>
      <c r="WT388" s="55"/>
      <c r="WU388" s="55"/>
      <c r="WV388" s="55"/>
      <c r="WW388" s="55"/>
      <c r="WX388" s="55"/>
      <c r="WY388" s="55"/>
      <c r="WZ388" s="55"/>
      <c r="XA388" s="55"/>
      <c r="XB388" s="55"/>
      <c r="XC388" s="55"/>
      <c r="XD388" s="55"/>
      <c r="XE388" s="55"/>
      <c r="XF388" s="55"/>
      <c r="XG388" s="55"/>
      <c r="XH388" s="55"/>
      <c r="XI388" s="55"/>
      <c r="XJ388" s="55"/>
      <c r="XK388" s="55"/>
      <c r="XL388" s="55"/>
      <c r="XM388" s="55"/>
      <c r="XN388" s="55"/>
      <c r="XO388" s="55"/>
      <c r="XP388" s="55"/>
      <c r="XQ388" s="55"/>
      <c r="XR388" s="55"/>
      <c r="XS388" s="55"/>
      <c r="XT388" s="55"/>
      <c r="XU388" s="55"/>
      <c r="XV388" s="55"/>
      <c r="XW388" s="55"/>
      <c r="XX388" s="55"/>
      <c r="XY388" s="55"/>
      <c r="XZ388" s="55"/>
      <c r="YA388" s="55"/>
      <c r="YB388" s="55"/>
      <c r="YC388" s="55"/>
      <c r="YD388" s="55"/>
      <c r="YE388" s="55"/>
      <c r="YF388" s="55"/>
      <c r="YG388" s="55"/>
      <c r="YH388" s="55"/>
      <c r="YI388" s="55"/>
      <c r="YJ388" s="55"/>
      <c r="YK388" s="55"/>
      <c r="YL388" s="55"/>
      <c r="YM388" s="55"/>
      <c r="YN388" s="55"/>
      <c r="YO388" s="55"/>
      <c r="YP388" s="55"/>
      <c r="YQ388" s="55"/>
      <c r="YR388" s="55"/>
      <c r="YS388" s="55"/>
      <c r="YT388" s="55"/>
      <c r="YU388" s="55"/>
      <c r="YV388" s="55"/>
      <c r="YW388" s="55"/>
      <c r="YX388" s="55"/>
      <c r="YY388" s="55"/>
      <c r="YZ388" s="55"/>
      <c r="ZA388" s="55"/>
      <c r="ZB388" s="55"/>
      <c r="ZC388" s="55"/>
      <c r="ZD388" s="55"/>
      <c r="ZE388" s="55"/>
      <c r="ZF388" s="55"/>
      <c r="ZG388" s="55"/>
      <c r="ZH388" s="55"/>
      <c r="ZI388" s="55"/>
      <c r="ZJ388" s="55"/>
      <c r="ZK388" s="55"/>
      <c r="ZL388" s="55"/>
      <c r="ZM388" s="55"/>
      <c r="ZN388" s="55"/>
      <c r="ZO388" s="55"/>
      <c r="ZP388" s="55"/>
      <c r="ZQ388" s="55"/>
      <c r="ZR388" s="55"/>
      <c r="ZS388" s="55"/>
      <c r="ZT388" s="55"/>
      <c r="ZU388" s="55"/>
      <c r="ZV388" s="55"/>
      <c r="ZW388" s="55"/>
      <c r="ZX388" s="55"/>
      <c r="ZY388" s="55"/>
      <c r="ZZ388" s="55"/>
      <c r="AAA388" s="55"/>
      <c r="AAB388" s="55"/>
      <c r="AAC388" s="55"/>
      <c r="AAD388" s="55"/>
      <c r="AAE388" s="55"/>
      <c r="AAF388" s="55"/>
      <c r="AAG388" s="55"/>
      <c r="AAH388" s="55"/>
      <c r="AAI388" s="55"/>
      <c r="AAJ388" s="55"/>
      <c r="AAK388" s="55"/>
      <c r="AAL388" s="55"/>
      <c r="AAM388" s="55"/>
      <c r="AAN388" s="55"/>
      <c r="AAO388" s="55"/>
      <c r="AAP388" s="55"/>
      <c r="AAQ388" s="55"/>
      <c r="AAR388" s="55"/>
      <c r="AAS388" s="55"/>
      <c r="AAT388" s="55"/>
      <c r="AAU388" s="55"/>
      <c r="AAV388" s="55"/>
      <c r="AAW388" s="55"/>
      <c r="AAX388" s="55"/>
      <c r="AAY388" s="55"/>
      <c r="AAZ388" s="55"/>
      <c r="ABA388" s="55"/>
      <c r="ABB388" s="55"/>
      <c r="ABC388" s="55"/>
      <c r="ABD388" s="55"/>
      <c r="ABE388" s="55"/>
      <c r="ABF388" s="55"/>
      <c r="ABG388" s="55"/>
      <c r="ABH388" s="55"/>
      <c r="ABI388" s="55"/>
      <c r="ABJ388" s="55"/>
      <c r="ABK388" s="55"/>
      <c r="ABL388" s="55"/>
      <c r="ABM388" s="55"/>
      <c r="ABN388" s="55"/>
      <c r="ABO388" s="55"/>
      <c r="ABP388" s="55"/>
      <c r="ABQ388" s="55"/>
      <c r="ABR388" s="55"/>
      <c r="ABS388" s="55"/>
      <c r="ABT388" s="55"/>
      <c r="ABU388" s="55"/>
      <c r="ABV388" s="55"/>
      <c r="ABW388" s="55"/>
      <c r="ABX388" s="55"/>
      <c r="ABY388" s="55"/>
      <c r="ABZ388" s="55"/>
      <c r="ACA388" s="55"/>
      <c r="ACB388" s="55"/>
      <c r="ACC388" s="55"/>
      <c r="ACD388" s="55"/>
      <c r="ACE388" s="55"/>
      <c r="ACF388" s="55"/>
      <c r="ACG388" s="55"/>
      <c r="ACH388" s="55"/>
      <c r="ACI388" s="55"/>
      <c r="ACJ388" s="55"/>
      <c r="ACK388" s="55"/>
      <c r="ACL388" s="55"/>
      <c r="ACM388" s="55"/>
      <c r="ACN388" s="55"/>
      <c r="ACO388" s="55"/>
      <c r="ACP388" s="55"/>
      <c r="ACQ388" s="55"/>
      <c r="ACR388" s="55"/>
      <c r="ACS388" s="55"/>
      <c r="ACT388" s="55"/>
      <c r="ACU388" s="55"/>
      <c r="ACV388" s="55"/>
      <c r="ACW388" s="55"/>
      <c r="ACX388" s="55"/>
      <c r="ACY388" s="55"/>
      <c r="ACZ388" s="55"/>
      <c r="ADA388" s="55"/>
      <c r="ADB388" s="55"/>
      <c r="ADC388" s="55"/>
      <c r="ADD388" s="55"/>
      <c r="ADE388" s="55"/>
      <c r="ADF388" s="55"/>
      <c r="ADG388" s="55"/>
      <c r="ADH388" s="55"/>
      <c r="ADI388" s="55"/>
      <c r="ADJ388" s="55"/>
      <c r="ADK388" s="55"/>
      <c r="ADL388" s="55"/>
      <c r="ADM388" s="55"/>
      <c r="ADN388" s="55"/>
      <c r="ADO388" s="55"/>
      <c r="ADP388" s="55"/>
      <c r="ADQ388" s="55"/>
      <c r="ADR388" s="55"/>
      <c r="ADS388" s="55"/>
      <c r="ADT388" s="55"/>
      <c r="ADU388" s="55"/>
      <c r="ADV388" s="55"/>
      <c r="ADW388" s="55"/>
      <c r="ADX388" s="55"/>
      <c r="ADY388" s="55"/>
      <c r="ADZ388" s="55"/>
      <c r="AEA388" s="55"/>
      <c r="AEB388" s="55"/>
      <c r="AEC388" s="55"/>
      <c r="AED388" s="55"/>
      <c r="AEE388" s="55"/>
      <c r="AEF388" s="55"/>
      <c r="AEG388" s="55"/>
      <c r="AEH388" s="55"/>
      <c r="AEI388" s="55"/>
      <c r="AEJ388" s="55"/>
      <c r="AEK388" s="55"/>
      <c r="AEL388" s="55"/>
      <c r="AEM388" s="55"/>
      <c r="AEN388" s="55"/>
      <c r="AEO388" s="55"/>
      <c r="AEP388" s="55"/>
      <c r="AEQ388" s="55"/>
      <c r="AER388" s="55"/>
      <c r="AES388" s="55"/>
      <c r="AET388" s="55"/>
      <c r="AEU388" s="55"/>
      <c r="AEV388" s="55"/>
      <c r="AEW388" s="55"/>
      <c r="AEX388" s="55"/>
      <c r="AEY388" s="55"/>
      <c r="AEZ388" s="55"/>
      <c r="AFA388" s="55"/>
      <c r="AFB388" s="55"/>
      <c r="AFC388" s="55"/>
      <c r="AFD388" s="55"/>
      <c r="AFE388" s="55"/>
      <c r="AFF388" s="55"/>
      <c r="AFG388" s="55"/>
      <c r="AFH388" s="55"/>
      <c r="AFI388" s="55"/>
      <c r="AFJ388" s="55"/>
      <c r="AFK388" s="55"/>
      <c r="AFL388" s="55"/>
      <c r="AFM388" s="55"/>
      <c r="AFN388" s="55"/>
      <c r="AFO388" s="55"/>
      <c r="AFP388" s="55"/>
      <c r="AFQ388" s="55"/>
      <c r="AFR388" s="55"/>
      <c r="AFS388" s="55"/>
      <c r="AFT388" s="55"/>
      <c r="AFU388" s="55"/>
      <c r="AFV388" s="55"/>
      <c r="AFW388" s="55"/>
      <c r="AFX388" s="55"/>
      <c r="AFY388" s="55"/>
      <c r="AFZ388" s="55"/>
      <c r="AGA388" s="55"/>
      <c r="AGB388" s="55"/>
      <c r="AGC388" s="55"/>
      <c r="AGD388" s="55"/>
      <c r="AGE388" s="55"/>
      <c r="AGF388" s="55"/>
      <c r="AGG388" s="55"/>
      <c r="AGH388" s="55"/>
      <c r="AGI388" s="55"/>
      <c r="AGJ388" s="55"/>
      <c r="AGK388" s="55"/>
      <c r="AGL388" s="55"/>
      <c r="AGM388" s="55"/>
      <c r="AGN388" s="55"/>
      <c r="AGO388" s="55"/>
      <c r="AGP388" s="55"/>
      <c r="AGQ388" s="55"/>
      <c r="AGR388" s="55"/>
      <c r="AGS388" s="55"/>
      <c r="AGT388" s="55"/>
      <c r="AGU388" s="55"/>
      <c r="AGV388" s="55"/>
      <c r="AGW388" s="55"/>
      <c r="AGX388" s="55"/>
      <c r="AGY388" s="55"/>
      <c r="AGZ388" s="55"/>
      <c r="AHA388" s="55"/>
      <c r="AHB388" s="55"/>
      <c r="AHC388" s="55"/>
      <c r="AHD388" s="55"/>
      <c r="AHE388" s="55"/>
      <c r="AHF388" s="55"/>
      <c r="AHG388" s="55"/>
      <c r="AHH388" s="55"/>
      <c r="AHI388" s="55"/>
      <c r="AHJ388" s="55"/>
      <c r="AHK388" s="55"/>
      <c r="AHL388" s="55"/>
      <c r="AHM388" s="55"/>
      <c r="AHN388" s="55"/>
      <c r="AHO388" s="55"/>
      <c r="AHP388" s="55"/>
      <c r="AHQ388" s="55"/>
      <c r="AHR388" s="55"/>
      <c r="AHS388" s="55"/>
      <c r="AHT388" s="55"/>
      <c r="AHU388" s="55"/>
      <c r="AHV388" s="55"/>
      <c r="AHW388" s="55"/>
      <c r="AHX388" s="55"/>
      <c r="AHY388" s="55"/>
      <c r="AHZ388" s="55"/>
      <c r="AIA388" s="55"/>
      <c r="AIB388" s="55"/>
      <c r="AIC388" s="55"/>
      <c r="AID388" s="55"/>
      <c r="AIE388" s="55"/>
      <c r="AIF388" s="55"/>
      <c r="AIG388" s="55"/>
      <c r="AIH388" s="55"/>
      <c r="AII388" s="55"/>
      <c r="AIJ388" s="55"/>
      <c r="AIK388" s="55"/>
      <c r="AIL388" s="55"/>
      <c r="AIM388" s="55"/>
      <c r="AIN388" s="55"/>
      <c r="AIO388" s="55"/>
      <c r="AIP388" s="55"/>
      <c r="AIQ388" s="55"/>
      <c r="AIR388" s="55"/>
      <c r="AIS388" s="55"/>
      <c r="AIT388" s="55"/>
      <c r="AIU388" s="55"/>
      <c r="AIV388" s="55"/>
      <c r="AIW388" s="55"/>
      <c r="AIX388" s="55"/>
      <c r="AIY388" s="55"/>
      <c r="AIZ388" s="55"/>
      <c r="AJA388" s="55"/>
      <c r="AJB388" s="55"/>
      <c r="AJC388" s="55"/>
      <c r="AJD388" s="55"/>
      <c r="AJE388" s="55"/>
      <c r="AJF388" s="55"/>
      <c r="AJG388" s="55"/>
      <c r="AJH388" s="55"/>
      <c r="AJI388" s="55"/>
      <c r="AJJ388" s="55"/>
      <c r="AJK388" s="55"/>
      <c r="AJL388" s="55"/>
      <c r="AJM388" s="55"/>
      <c r="AJN388" s="55"/>
      <c r="AJO388" s="55"/>
      <c r="AJP388" s="55"/>
      <c r="AJQ388" s="55"/>
      <c r="AJR388" s="55"/>
      <c r="AJS388" s="55"/>
      <c r="AJT388" s="55"/>
      <c r="AJU388" s="55"/>
      <c r="AJV388" s="55"/>
      <c r="AJW388" s="55"/>
      <c r="AJX388" s="55"/>
      <c r="AJY388" s="55"/>
      <c r="AJZ388" s="55"/>
      <c r="AKA388" s="55"/>
      <c r="AKB388" s="55"/>
      <c r="AKC388" s="55"/>
      <c r="AKD388" s="55"/>
      <c r="AKE388" s="55"/>
      <c r="AKF388" s="55"/>
      <c r="AKG388" s="55"/>
      <c r="AKH388" s="55"/>
      <c r="AKI388" s="55"/>
      <c r="AKJ388" s="55"/>
      <c r="AKK388" s="55"/>
      <c r="AKL388" s="55"/>
      <c r="AKM388" s="55"/>
      <c r="AKN388" s="55"/>
      <c r="AKO388" s="55"/>
      <c r="AKP388" s="55"/>
      <c r="AKQ388" s="55"/>
      <c r="AKR388" s="55"/>
      <c r="AKS388" s="55"/>
      <c r="AKT388" s="55"/>
      <c r="AKU388" s="55"/>
      <c r="AKV388" s="55"/>
      <c r="AKW388" s="55"/>
      <c r="AKX388" s="55"/>
      <c r="AKY388" s="55"/>
      <c r="AKZ388" s="55"/>
      <c r="ALA388" s="55"/>
      <c r="ALB388" s="55"/>
      <c r="ALC388" s="55"/>
      <c r="ALD388" s="55"/>
      <c r="ALE388" s="55"/>
      <c r="ALF388" s="55"/>
      <c r="ALG388" s="55"/>
      <c r="ALH388" s="55"/>
      <c r="ALI388" s="55"/>
      <c r="ALJ388" s="55"/>
      <c r="ALK388" s="55"/>
      <c r="ALL388" s="55"/>
      <c r="ALM388" s="55"/>
      <c r="ALN388" s="55"/>
      <c r="ALO388" s="55"/>
      <c r="ALP388" s="55"/>
      <c r="ALQ388" s="55"/>
      <c r="ALR388" s="55"/>
      <c r="ALS388" s="55"/>
      <c r="ALT388" s="55"/>
      <c r="ALU388" s="55"/>
      <c r="ALV388" s="55"/>
      <c r="ALW388" s="55"/>
      <c r="ALX388" s="55"/>
      <c r="ALY388" s="55"/>
      <c r="ALZ388" s="55"/>
      <c r="AMA388" s="55"/>
      <c r="AMB388" s="55"/>
      <c r="AMC388" s="55"/>
      <c r="AMD388" s="55"/>
      <c r="AME388" s="55"/>
      <c r="AMF388" s="55"/>
      <c r="AMG388" s="55"/>
      <c r="AMH388" s="55"/>
      <c r="AMI388" s="55"/>
      <c r="AMJ388" s="55"/>
      <c r="AMK388" s="55"/>
      <c r="AML388" s="55"/>
      <c r="AMM388" s="55"/>
      <c r="AMN388" s="55"/>
      <c r="AMO388" s="55"/>
      <c r="AMP388" s="55"/>
      <c r="AMQ388" s="55"/>
      <c r="AMR388" s="55"/>
      <c r="AMS388" s="55"/>
      <c r="AMT388" s="55"/>
      <c r="AMU388" s="55"/>
      <c r="AMV388" s="55"/>
      <c r="AMW388" s="55"/>
      <c r="AMX388" s="55"/>
      <c r="AMY388" s="55"/>
      <c r="AMZ388" s="55"/>
      <c r="ANA388" s="55"/>
      <c r="ANB388" s="55"/>
      <c r="ANC388" s="55"/>
      <c r="AND388" s="55"/>
      <c r="ANE388" s="55"/>
      <c r="ANF388" s="55"/>
      <c r="ANG388" s="55"/>
      <c r="ANH388" s="55"/>
      <c r="ANI388" s="55"/>
      <c r="ANJ388" s="55"/>
      <c r="ANK388" s="55"/>
      <c r="ANL388" s="55"/>
      <c r="ANM388" s="55"/>
      <c r="ANN388" s="55"/>
      <c r="ANO388" s="55"/>
      <c r="ANP388" s="55"/>
      <c r="ANQ388" s="55"/>
      <c r="ANR388" s="55"/>
      <c r="ANS388" s="55"/>
      <c r="ANT388" s="55"/>
      <c r="ANU388" s="55"/>
      <c r="ANV388" s="55"/>
      <c r="ANW388" s="55"/>
      <c r="ANX388" s="55"/>
      <c r="ANY388" s="55"/>
      <c r="ANZ388" s="55"/>
      <c r="AOA388" s="55"/>
      <c r="AOB388" s="55"/>
      <c r="AOC388" s="55"/>
      <c r="AOD388" s="55"/>
      <c r="AOE388" s="55"/>
      <c r="AOF388" s="55"/>
      <c r="AOG388" s="55"/>
      <c r="AOH388" s="55"/>
      <c r="AOI388" s="55"/>
      <c r="AOJ388" s="55"/>
      <c r="AOK388" s="55"/>
      <c r="AOL388" s="55"/>
      <c r="AOM388" s="55"/>
      <c r="AON388" s="55"/>
      <c r="AOO388" s="55"/>
      <c r="AOP388" s="55"/>
      <c r="AOQ388" s="55"/>
      <c r="AOR388" s="55"/>
      <c r="AOS388" s="55"/>
      <c r="AOT388" s="55"/>
      <c r="AOU388" s="55"/>
      <c r="AOV388" s="55"/>
      <c r="AOW388" s="55"/>
      <c r="AOX388" s="55"/>
      <c r="AOY388" s="55"/>
      <c r="AOZ388" s="55"/>
      <c r="APA388" s="55"/>
      <c r="APB388" s="55"/>
      <c r="APC388" s="55"/>
      <c r="APD388" s="55"/>
      <c r="APE388" s="55"/>
      <c r="APF388" s="55"/>
      <c r="APG388" s="55"/>
      <c r="APH388" s="55"/>
      <c r="API388" s="55"/>
      <c r="APJ388" s="55"/>
      <c r="APK388" s="55"/>
      <c r="APL388" s="55"/>
      <c r="APM388" s="55"/>
      <c r="APN388" s="55"/>
      <c r="APO388" s="55"/>
      <c r="APP388" s="55"/>
      <c r="APQ388" s="55"/>
      <c r="APR388" s="55"/>
      <c r="APS388" s="55"/>
      <c r="APT388" s="55"/>
      <c r="APU388" s="55"/>
      <c r="APV388" s="55"/>
      <c r="APW388" s="55"/>
      <c r="APX388" s="55"/>
      <c r="APY388" s="55"/>
      <c r="APZ388" s="55"/>
      <c r="AQA388" s="55"/>
      <c r="AQB388" s="55"/>
      <c r="AQC388" s="55"/>
      <c r="AQD388" s="55"/>
      <c r="AQE388" s="55"/>
      <c r="AQF388" s="55"/>
      <c r="AQG388" s="55"/>
      <c r="AQH388" s="55"/>
      <c r="AQI388" s="55"/>
      <c r="AQJ388" s="55"/>
      <c r="AQK388" s="55"/>
      <c r="AQL388" s="55"/>
      <c r="AQM388" s="55"/>
      <c r="AQN388" s="55"/>
      <c r="AQO388" s="55"/>
      <c r="AQP388" s="55"/>
      <c r="AQQ388" s="55"/>
      <c r="AQR388" s="55"/>
      <c r="AQS388" s="55"/>
      <c r="AQT388" s="55"/>
      <c r="AQU388" s="55"/>
      <c r="AQV388" s="55"/>
      <c r="AQW388" s="55"/>
      <c r="AQX388" s="55"/>
      <c r="AQY388" s="55"/>
      <c r="AQZ388" s="55"/>
      <c r="ARA388" s="55"/>
      <c r="ARB388" s="55"/>
      <c r="ARC388" s="55"/>
      <c r="ARD388" s="55"/>
      <c r="ARE388" s="55"/>
      <c r="ARF388" s="55"/>
      <c r="ARG388" s="55"/>
      <c r="ARH388" s="55"/>
      <c r="ARI388" s="55"/>
      <c r="ARJ388" s="55"/>
      <c r="ARK388" s="55"/>
      <c r="ARL388" s="55"/>
      <c r="ARM388" s="55"/>
      <c r="ARN388" s="55"/>
      <c r="ARO388" s="55"/>
      <c r="ARP388" s="55"/>
      <c r="ARQ388" s="55"/>
      <c r="ARR388" s="55"/>
      <c r="ARS388" s="55"/>
      <c r="ART388" s="55"/>
      <c r="ARU388" s="55"/>
      <c r="ARV388" s="55"/>
      <c r="ARW388" s="55"/>
      <c r="ARX388" s="55"/>
      <c r="ARY388" s="55"/>
      <c r="ARZ388" s="55"/>
      <c r="ASA388" s="55"/>
      <c r="ASB388" s="55"/>
      <c r="ASC388" s="55"/>
      <c r="ASD388" s="55"/>
      <c r="ASE388" s="55"/>
      <c r="ASF388" s="55"/>
      <c r="ASG388" s="55"/>
      <c r="ASH388" s="55"/>
      <c r="ASI388" s="55"/>
      <c r="ASJ388" s="55"/>
      <c r="ASK388" s="55"/>
      <c r="ASL388" s="55"/>
      <c r="ASM388" s="55"/>
      <c r="ASN388" s="55"/>
      <c r="ASO388" s="55"/>
      <c r="ASP388" s="55"/>
      <c r="ASQ388" s="55"/>
      <c r="ASR388" s="55"/>
      <c r="ASS388" s="55"/>
      <c r="AST388" s="55"/>
      <c r="ASU388" s="55"/>
      <c r="ASV388" s="55"/>
      <c r="ASW388" s="55"/>
      <c r="ASX388" s="55"/>
      <c r="ASY388" s="55"/>
      <c r="ASZ388" s="55"/>
      <c r="ATA388" s="55"/>
      <c r="ATB388" s="55"/>
      <c r="ATC388" s="55"/>
      <c r="ATD388" s="55"/>
      <c r="ATE388" s="55"/>
      <c r="ATF388" s="55"/>
      <c r="ATG388" s="55"/>
      <c r="ATH388" s="55"/>
      <c r="ATI388" s="55"/>
      <c r="ATJ388" s="55"/>
      <c r="ATK388" s="55"/>
      <c r="ATL388" s="55"/>
      <c r="ATM388" s="55"/>
      <c r="ATN388" s="55"/>
      <c r="ATO388" s="55"/>
      <c r="ATP388" s="55"/>
      <c r="ATQ388" s="55"/>
      <c r="ATR388" s="55"/>
      <c r="ATS388" s="55"/>
      <c r="ATT388" s="55"/>
      <c r="ATU388" s="55"/>
      <c r="ATV388" s="55"/>
      <c r="ATW388" s="55"/>
      <c r="ATX388" s="55"/>
      <c r="ATY388" s="55"/>
      <c r="ATZ388" s="55"/>
      <c r="AUA388" s="55"/>
      <c r="AUB388" s="55"/>
      <c r="AUC388" s="55"/>
      <c r="AUD388" s="55"/>
      <c r="AUE388" s="55"/>
      <c r="AUF388" s="55"/>
      <c r="AUG388" s="55"/>
      <c r="AUH388" s="55"/>
      <c r="AUI388" s="55"/>
      <c r="AUJ388" s="55"/>
      <c r="AUK388" s="55"/>
      <c r="AUL388" s="55"/>
      <c r="AUM388" s="55"/>
      <c r="AUN388" s="55"/>
      <c r="AUO388" s="55"/>
      <c r="AUP388" s="55"/>
      <c r="AUQ388" s="55"/>
      <c r="AUR388" s="55"/>
      <c r="AUS388" s="55"/>
      <c r="AUT388" s="55"/>
      <c r="AUU388" s="55"/>
      <c r="AUV388" s="55"/>
      <c r="AUW388" s="55"/>
      <c r="AUX388" s="55"/>
      <c r="AUY388" s="55"/>
      <c r="AUZ388" s="55"/>
      <c r="AVA388" s="55"/>
      <c r="AVB388" s="55"/>
      <c r="AVC388" s="55"/>
      <c r="AVD388" s="55"/>
      <c r="AVE388" s="55"/>
      <c r="AVF388" s="55"/>
      <c r="AVG388" s="55"/>
      <c r="AVH388" s="55"/>
      <c r="AVI388" s="55"/>
      <c r="AVJ388" s="55"/>
      <c r="AVK388" s="55"/>
      <c r="AVL388" s="55"/>
      <c r="AVM388" s="55"/>
      <c r="AVN388" s="55"/>
      <c r="AVO388" s="55"/>
      <c r="AVP388" s="55"/>
      <c r="AVQ388" s="55"/>
      <c r="AVR388" s="55"/>
      <c r="AVS388" s="55"/>
      <c r="AVT388" s="55"/>
      <c r="AVU388" s="55"/>
      <c r="AVV388" s="55"/>
      <c r="AVW388" s="55"/>
      <c r="AVX388" s="55"/>
      <c r="AVY388" s="55"/>
      <c r="AVZ388" s="55"/>
      <c r="AWA388" s="55"/>
      <c r="AWB388" s="55"/>
      <c r="AWC388" s="55"/>
      <c r="AWD388" s="55"/>
      <c r="AWE388" s="55"/>
      <c r="AWF388" s="55"/>
      <c r="AWG388" s="55"/>
      <c r="AWH388" s="55"/>
      <c r="AWI388" s="55"/>
      <c r="AWJ388" s="55"/>
      <c r="AWK388" s="55"/>
      <c r="AWL388" s="55"/>
      <c r="AWM388" s="55"/>
      <c r="AWN388" s="55"/>
      <c r="AWO388" s="55"/>
      <c r="AWP388" s="55"/>
      <c r="AWQ388" s="55"/>
      <c r="AWR388" s="55"/>
      <c r="AWS388" s="55"/>
      <c r="AWT388" s="55"/>
      <c r="AWU388" s="55"/>
      <c r="AWV388" s="55"/>
      <c r="AWW388" s="55"/>
      <c r="AWX388" s="55"/>
      <c r="AWY388" s="55"/>
      <c r="AWZ388" s="55"/>
      <c r="AXA388" s="55"/>
      <c r="AXB388" s="55"/>
      <c r="AXC388" s="55"/>
      <c r="AXD388" s="55"/>
      <c r="AXE388" s="55"/>
      <c r="AXF388" s="55"/>
      <c r="AXG388" s="55"/>
      <c r="AXH388" s="55"/>
      <c r="AXI388" s="55"/>
      <c r="AXJ388" s="55"/>
      <c r="AXK388" s="55"/>
      <c r="AXL388" s="55"/>
      <c r="AXM388" s="55"/>
      <c r="AXN388" s="55"/>
      <c r="AXO388" s="55"/>
      <c r="AXP388" s="55"/>
      <c r="AXQ388" s="55"/>
      <c r="AXR388" s="55"/>
      <c r="AXS388" s="55"/>
      <c r="AXT388" s="55"/>
      <c r="AXU388" s="55"/>
      <c r="AXV388" s="55"/>
      <c r="AXW388" s="55"/>
      <c r="AXX388" s="55"/>
      <c r="AXY388" s="55"/>
      <c r="AXZ388" s="55"/>
      <c r="AYA388" s="55"/>
      <c r="AYB388" s="55"/>
      <c r="AYC388" s="55"/>
      <c r="AYD388" s="55"/>
      <c r="AYE388" s="55"/>
      <c r="AYF388" s="55"/>
      <c r="AYG388" s="55"/>
      <c r="AYH388" s="55"/>
      <c r="AYI388" s="55"/>
      <c r="AYJ388" s="55"/>
      <c r="AYK388" s="55"/>
      <c r="AYL388" s="55"/>
      <c r="AYM388" s="55"/>
      <c r="AYN388" s="55"/>
      <c r="AYO388" s="55"/>
      <c r="AYP388" s="55"/>
      <c r="AYQ388" s="55"/>
      <c r="AYR388" s="55"/>
      <c r="AYS388" s="55"/>
      <c r="AYT388" s="55"/>
      <c r="AYU388" s="55"/>
      <c r="AYV388" s="55"/>
      <c r="AYW388" s="55"/>
      <c r="AYX388" s="55"/>
      <c r="AYY388" s="55"/>
      <c r="AYZ388" s="55"/>
      <c r="AZA388" s="55"/>
      <c r="AZB388" s="55"/>
      <c r="AZC388" s="55"/>
      <c r="AZD388" s="55"/>
      <c r="AZE388" s="55"/>
      <c r="AZF388" s="55"/>
      <c r="AZG388" s="55"/>
      <c r="AZH388" s="55"/>
      <c r="AZI388" s="55"/>
      <c r="AZJ388" s="55"/>
      <c r="AZK388" s="55"/>
      <c r="AZL388" s="55"/>
      <c r="AZM388" s="55"/>
      <c r="AZN388" s="55"/>
      <c r="AZO388" s="55"/>
      <c r="AZP388" s="55"/>
      <c r="AZQ388" s="55"/>
      <c r="AZR388" s="55"/>
      <c r="AZS388" s="55"/>
      <c r="AZT388" s="55"/>
      <c r="AZU388" s="55"/>
      <c r="AZV388" s="55"/>
      <c r="AZW388" s="55"/>
      <c r="AZX388" s="55"/>
      <c r="AZY388" s="55"/>
      <c r="AZZ388" s="55"/>
      <c r="BAA388" s="55"/>
      <c r="BAB388" s="55"/>
      <c r="BAC388" s="55"/>
      <c r="BAD388" s="55"/>
      <c r="BAE388" s="55"/>
      <c r="BAF388" s="55"/>
      <c r="BAG388" s="55"/>
      <c r="BAH388" s="55"/>
      <c r="BAI388" s="55"/>
      <c r="BAJ388" s="55"/>
      <c r="BAK388" s="55"/>
      <c r="BAL388" s="55"/>
      <c r="BAM388" s="55"/>
      <c r="BAN388" s="55"/>
      <c r="BAO388" s="55"/>
      <c r="BAP388" s="55"/>
      <c r="BAQ388" s="55"/>
      <c r="BAR388" s="55"/>
      <c r="BAS388" s="55"/>
      <c r="BAT388" s="55"/>
      <c r="BAU388" s="55"/>
      <c r="BAV388" s="55"/>
      <c r="BAW388" s="55"/>
      <c r="BAX388" s="55"/>
      <c r="BAY388" s="55"/>
      <c r="BAZ388" s="55"/>
      <c r="BBA388" s="55"/>
      <c r="BBB388" s="55"/>
      <c r="BBC388" s="55"/>
      <c r="BBD388" s="55"/>
      <c r="BBE388" s="55"/>
      <c r="BBF388" s="55"/>
      <c r="BBG388" s="55"/>
      <c r="BBH388" s="55"/>
      <c r="BBI388" s="55"/>
      <c r="BBJ388" s="55"/>
      <c r="BBK388" s="55"/>
      <c r="BBL388" s="55"/>
      <c r="BBM388" s="55"/>
      <c r="BBN388" s="55"/>
      <c r="BBO388" s="55"/>
      <c r="BBP388" s="55"/>
      <c r="BBQ388" s="55"/>
      <c r="BBR388" s="55"/>
      <c r="BBS388" s="55"/>
      <c r="BBT388" s="55"/>
      <c r="BBU388" s="55"/>
      <c r="BBV388" s="55"/>
      <c r="BBW388" s="55"/>
      <c r="BBX388" s="55"/>
      <c r="BBY388" s="55"/>
      <c r="BBZ388" s="55"/>
      <c r="BCA388" s="55"/>
      <c r="BCB388" s="55"/>
      <c r="BCC388" s="55"/>
      <c r="BCD388" s="55"/>
      <c r="BCE388" s="55"/>
      <c r="BCF388" s="55"/>
      <c r="BCG388" s="55"/>
      <c r="BCH388" s="55"/>
      <c r="BCI388" s="55"/>
      <c r="BCJ388" s="55"/>
      <c r="BCK388" s="55"/>
      <c r="BCL388" s="55"/>
      <c r="BCM388" s="55"/>
      <c r="BCN388" s="55"/>
      <c r="BCO388" s="55"/>
      <c r="BCP388" s="55"/>
      <c r="BCQ388" s="55"/>
      <c r="BCR388" s="55"/>
      <c r="BCS388" s="55"/>
      <c r="BCT388" s="55"/>
      <c r="BCU388" s="55"/>
      <c r="BCV388" s="55"/>
      <c r="BCW388" s="55"/>
      <c r="BCX388" s="55"/>
      <c r="BCY388" s="55"/>
      <c r="BCZ388" s="55"/>
      <c r="BDA388" s="55"/>
      <c r="BDB388" s="55"/>
      <c r="BDC388" s="55"/>
      <c r="BDD388" s="55"/>
      <c r="BDE388" s="55"/>
      <c r="BDF388" s="55"/>
      <c r="BDG388" s="55"/>
      <c r="BDH388" s="55"/>
      <c r="BDI388" s="55"/>
      <c r="BDJ388" s="55"/>
      <c r="BDK388" s="55"/>
      <c r="BDL388" s="55"/>
      <c r="BDM388" s="55"/>
      <c r="BDN388" s="55"/>
      <c r="BDO388" s="55"/>
      <c r="BDP388" s="55"/>
      <c r="BDQ388" s="55"/>
      <c r="BDR388" s="55"/>
      <c r="BDS388" s="55"/>
      <c r="BDT388" s="55"/>
      <c r="BDU388" s="55"/>
      <c r="BDV388" s="55"/>
      <c r="BDW388" s="55"/>
      <c r="BDX388" s="55"/>
      <c r="BDY388" s="55"/>
      <c r="BDZ388" s="55"/>
      <c r="BEA388" s="55"/>
      <c r="BEB388" s="55"/>
      <c r="BEC388" s="55"/>
      <c r="BED388" s="55"/>
      <c r="BEE388" s="55"/>
      <c r="BEF388" s="55"/>
      <c r="BEG388" s="55"/>
      <c r="BEH388" s="55"/>
      <c r="BEI388" s="55"/>
      <c r="BEJ388" s="55"/>
      <c r="BEK388" s="55"/>
      <c r="BEL388" s="55"/>
      <c r="BEM388" s="55"/>
      <c r="BEN388" s="55"/>
      <c r="BEO388" s="55"/>
      <c r="BEP388" s="55"/>
      <c r="BEQ388" s="55"/>
      <c r="BER388" s="55"/>
      <c r="BES388" s="55"/>
      <c r="BET388" s="55"/>
      <c r="BEU388" s="55"/>
      <c r="BEV388" s="55"/>
      <c r="BEW388" s="55"/>
      <c r="BEX388" s="55"/>
      <c r="BEY388" s="55"/>
      <c r="BEZ388" s="55"/>
      <c r="BFA388" s="55"/>
      <c r="BFB388" s="55"/>
      <c r="BFC388" s="55"/>
      <c r="BFD388" s="55"/>
      <c r="BFE388" s="55"/>
      <c r="BFF388" s="55"/>
      <c r="BFG388" s="55"/>
      <c r="BFH388" s="55"/>
      <c r="BFI388" s="55"/>
      <c r="BFJ388" s="55"/>
      <c r="BFK388" s="55"/>
      <c r="BFL388" s="55"/>
      <c r="BFM388" s="55"/>
      <c r="BFN388" s="55"/>
      <c r="BFO388" s="55"/>
      <c r="BFP388" s="55"/>
      <c r="BFQ388" s="55"/>
      <c r="BFR388" s="55"/>
      <c r="BFS388" s="55"/>
      <c r="BFT388" s="55"/>
      <c r="BFU388" s="55"/>
      <c r="BFV388" s="55"/>
      <c r="BFW388" s="55"/>
      <c r="BFX388" s="55"/>
      <c r="BFY388" s="55"/>
      <c r="BFZ388" s="55"/>
      <c r="BGA388" s="55"/>
      <c r="BGB388" s="55"/>
      <c r="BGC388" s="55"/>
      <c r="BGD388" s="55"/>
      <c r="BGE388" s="55"/>
      <c r="BGF388" s="55"/>
      <c r="BGG388" s="55"/>
      <c r="BGH388" s="55"/>
      <c r="BGI388" s="55"/>
      <c r="BGJ388" s="55"/>
      <c r="BGK388" s="55"/>
      <c r="BGL388" s="55"/>
      <c r="BGM388" s="55"/>
      <c r="BGN388" s="55"/>
      <c r="BGO388" s="55"/>
      <c r="BGP388" s="55"/>
      <c r="BGQ388" s="55"/>
      <c r="BGR388" s="55"/>
      <c r="BGS388" s="55"/>
      <c r="BGT388" s="55"/>
      <c r="BGU388" s="55"/>
      <c r="BGV388" s="55"/>
      <c r="BGW388" s="55"/>
      <c r="BGX388" s="55"/>
      <c r="BGY388" s="55"/>
      <c r="BGZ388" s="55"/>
      <c r="BHA388" s="55"/>
      <c r="BHB388" s="55"/>
      <c r="BHC388" s="55"/>
      <c r="BHD388" s="55"/>
      <c r="BHE388" s="55"/>
      <c r="BHF388" s="55"/>
      <c r="BHG388" s="55"/>
      <c r="BHH388" s="55"/>
      <c r="BHI388" s="55"/>
      <c r="BHJ388" s="55"/>
      <c r="BHK388" s="55"/>
      <c r="BHL388" s="55"/>
      <c r="BHM388" s="55"/>
      <c r="BHN388" s="55"/>
      <c r="BHO388" s="55"/>
      <c r="BHP388" s="55"/>
      <c r="BHQ388" s="55"/>
      <c r="BHR388" s="55"/>
      <c r="BHS388" s="55"/>
      <c r="BHT388" s="55"/>
      <c r="BHU388" s="55"/>
      <c r="BHV388" s="55"/>
      <c r="BHW388" s="55"/>
      <c r="BHX388" s="55"/>
      <c r="BHY388" s="55"/>
      <c r="BHZ388" s="55"/>
      <c r="BIA388" s="55"/>
      <c r="BIB388" s="55"/>
      <c r="BIC388" s="55"/>
      <c r="BID388" s="55"/>
      <c r="BIE388" s="55"/>
      <c r="BIF388" s="55"/>
      <c r="BIG388" s="55"/>
      <c r="BIH388" s="55"/>
      <c r="BII388" s="55"/>
      <c r="BIJ388" s="55"/>
      <c r="BIK388" s="55"/>
      <c r="BIL388" s="55"/>
      <c r="BIM388" s="55"/>
      <c r="BIN388" s="55"/>
      <c r="BIO388" s="55"/>
      <c r="BIP388" s="55"/>
      <c r="BIQ388" s="55"/>
      <c r="BIR388" s="55"/>
      <c r="BIS388" s="55"/>
      <c r="BIT388" s="55"/>
      <c r="BIU388" s="55"/>
      <c r="BIV388" s="55"/>
      <c r="BIW388" s="55"/>
      <c r="BIX388" s="55"/>
      <c r="BIY388" s="55"/>
      <c r="BIZ388" s="55"/>
      <c r="BJA388" s="55"/>
      <c r="BJB388" s="55"/>
      <c r="BJC388" s="55"/>
      <c r="BJD388" s="55"/>
      <c r="BJE388" s="55"/>
      <c r="BJF388" s="55"/>
      <c r="BJG388" s="55"/>
      <c r="BJH388" s="55"/>
      <c r="BJI388" s="55"/>
      <c r="BJJ388" s="55"/>
      <c r="BJK388" s="55"/>
      <c r="BJL388" s="55"/>
      <c r="BJM388" s="55"/>
      <c r="BJN388" s="55"/>
      <c r="BJO388" s="55"/>
      <c r="BJP388" s="55"/>
      <c r="BJQ388" s="55"/>
      <c r="BJR388" s="55"/>
      <c r="BJS388" s="55"/>
      <c r="BJT388" s="55"/>
      <c r="BJU388" s="55"/>
      <c r="BJV388" s="55"/>
      <c r="BJW388" s="55"/>
      <c r="BJX388" s="55"/>
      <c r="BJY388" s="55"/>
      <c r="BJZ388" s="55"/>
      <c r="BKA388" s="55"/>
      <c r="BKB388" s="55"/>
      <c r="BKC388" s="55"/>
      <c r="BKD388" s="55"/>
      <c r="BKE388" s="55"/>
      <c r="BKF388" s="55"/>
      <c r="BKG388" s="55"/>
      <c r="BKH388" s="55"/>
      <c r="BKI388" s="55"/>
      <c r="BKJ388" s="55"/>
      <c r="BKK388" s="55"/>
      <c r="BKL388" s="55"/>
      <c r="BKM388" s="55"/>
      <c r="BKN388" s="55"/>
      <c r="BKO388" s="55"/>
      <c r="BKP388" s="55"/>
      <c r="BKQ388" s="55"/>
      <c r="BKR388" s="55"/>
      <c r="BKS388" s="55"/>
      <c r="BKT388" s="55"/>
      <c r="BKU388" s="55"/>
      <c r="BKV388" s="55"/>
      <c r="BKW388" s="55"/>
      <c r="BKX388" s="55"/>
      <c r="BKY388" s="55"/>
      <c r="BKZ388" s="55"/>
      <c r="BLA388" s="55"/>
      <c r="BLB388" s="55"/>
      <c r="BLC388" s="55"/>
      <c r="BLD388" s="55"/>
      <c r="BLE388" s="55"/>
      <c r="BLF388" s="55"/>
      <c r="BLG388" s="55"/>
      <c r="BLH388" s="55"/>
      <c r="BLI388" s="55"/>
      <c r="BLJ388" s="55"/>
      <c r="BLK388" s="55"/>
      <c r="BLL388" s="55"/>
      <c r="BLM388" s="55"/>
      <c r="BLN388" s="55"/>
      <c r="BLO388" s="55"/>
      <c r="BLP388" s="55"/>
      <c r="BLQ388" s="55"/>
      <c r="BLR388" s="55"/>
      <c r="BLS388" s="55"/>
      <c r="BLT388" s="55"/>
      <c r="BLU388" s="55"/>
      <c r="BLV388" s="55"/>
      <c r="BLW388" s="55"/>
      <c r="BLX388" s="55"/>
      <c r="BLY388" s="55"/>
      <c r="BLZ388" s="55"/>
      <c r="BMA388" s="55"/>
      <c r="BMB388" s="55"/>
      <c r="BMC388" s="55"/>
      <c r="BMD388" s="55"/>
      <c r="BME388" s="55"/>
      <c r="BMF388" s="55"/>
      <c r="BMG388" s="55"/>
      <c r="BMH388" s="55"/>
      <c r="BMI388" s="55"/>
      <c r="BMJ388" s="55"/>
      <c r="BMK388" s="55"/>
      <c r="BML388" s="55"/>
      <c r="BMM388" s="55"/>
      <c r="BMN388" s="55"/>
      <c r="BMO388" s="55"/>
      <c r="BMP388" s="55"/>
      <c r="BMQ388" s="55"/>
      <c r="BMR388" s="55"/>
      <c r="BMS388" s="55"/>
      <c r="BMT388" s="55"/>
      <c r="BMU388" s="55"/>
      <c r="BMV388" s="55"/>
      <c r="BMW388" s="55"/>
      <c r="BMX388" s="55"/>
      <c r="BMY388" s="55"/>
      <c r="BMZ388" s="55"/>
      <c r="BNA388" s="55"/>
      <c r="BNB388" s="55"/>
      <c r="BNC388" s="55"/>
      <c r="BND388" s="55"/>
      <c r="BNE388" s="55"/>
      <c r="BNF388" s="55"/>
      <c r="BNG388" s="55"/>
      <c r="BNH388" s="55"/>
      <c r="BNI388" s="55"/>
      <c r="BNJ388" s="55"/>
      <c r="BNK388" s="55"/>
      <c r="BNL388" s="55"/>
      <c r="BNM388" s="55"/>
      <c r="BNN388" s="55"/>
      <c r="BNO388" s="55"/>
      <c r="BNP388" s="55"/>
      <c r="BNQ388" s="55"/>
      <c r="BNR388" s="55"/>
      <c r="BNS388" s="55"/>
      <c r="BNT388" s="55"/>
      <c r="BNU388" s="55"/>
      <c r="BNV388" s="55"/>
      <c r="BNW388" s="55"/>
      <c r="BNX388" s="55"/>
      <c r="BNY388" s="55"/>
      <c r="BNZ388" s="55"/>
      <c r="BOA388" s="55"/>
      <c r="BOB388" s="55"/>
      <c r="BOC388" s="55"/>
      <c r="BOD388" s="55"/>
      <c r="BOE388" s="55"/>
      <c r="BOF388" s="55"/>
      <c r="BOG388" s="55"/>
      <c r="BOH388" s="55"/>
      <c r="BOI388" s="55"/>
      <c r="BOJ388" s="55"/>
      <c r="BOK388" s="55"/>
      <c r="BOL388" s="55"/>
      <c r="BOM388" s="55"/>
      <c r="BON388" s="55"/>
      <c r="BOO388" s="55"/>
      <c r="BOP388" s="55"/>
      <c r="BOQ388" s="55"/>
      <c r="BOR388" s="55"/>
      <c r="BOS388" s="55"/>
      <c r="BOT388" s="55"/>
      <c r="BOU388" s="55"/>
      <c r="BOV388" s="55"/>
      <c r="BOW388" s="55"/>
      <c r="BOX388" s="55"/>
      <c r="BOY388" s="55"/>
      <c r="BOZ388" s="55"/>
      <c r="BPA388" s="55"/>
      <c r="BPB388" s="55"/>
      <c r="BPC388" s="55"/>
      <c r="BPD388" s="55"/>
      <c r="BPE388" s="55"/>
      <c r="BPF388" s="55"/>
      <c r="BPG388" s="55"/>
      <c r="BPH388" s="55"/>
      <c r="BPI388" s="55"/>
      <c r="BPJ388" s="55"/>
      <c r="BPK388" s="55"/>
      <c r="BPL388" s="55"/>
      <c r="BPM388" s="55"/>
      <c r="BPN388" s="55"/>
      <c r="BPO388" s="55"/>
      <c r="BPP388" s="55"/>
      <c r="BPQ388" s="55"/>
      <c r="BPR388" s="55"/>
      <c r="BPS388" s="55"/>
      <c r="BPT388" s="55"/>
      <c r="BPU388" s="55"/>
      <c r="BPV388" s="55"/>
      <c r="BPW388" s="55"/>
      <c r="BPX388" s="55"/>
      <c r="BPY388" s="55"/>
      <c r="BPZ388" s="55"/>
      <c r="BQA388" s="55"/>
      <c r="BQB388" s="55"/>
      <c r="BQC388" s="55"/>
      <c r="BQD388" s="55"/>
      <c r="BQE388" s="55"/>
      <c r="BQF388" s="55"/>
      <c r="BQG388" s="55"/>
      <c r="BQH388" s="55"/>
      <c r="BQI388" s="55"/>
      <c r="BQJ388" s="55"/>
      <c r="BQK388" s="55"/>
      <c r="BQL388" s="55"/>
      <c r="BQM388" s="55"/>
      <c r="BQN388" s="55"/>
      <c r="BQO388" s="55"/>
      <c r="BQP388" s="55"/>
      <c r="BQQ388" s="55"/>
      <c r="BQR388" s="55"/>
      <c r="BQS388" s="55"/>
      <c r="BQT388" s="55"/>
      <c r="BQU388" s="55"/>
      <c r="BQV388" s="55"/>
      <c r="BQW388" s="55"/>
      <c r="BQX388" s="55"/>
      <c r="BQY388" s="55"/>
      <c r="BQZ388" s="55"/>
      <c r="BRA388" s="55"/>
      <c r="BRB388" s="55"/>
      <c r="BRC388" s="55"/>
      <c r="BRD388" s="55"/>
      <c r="BRE388" s="55"/>
      <c r="BRF388" s="55"/>
      <c r="BRG388" s="55"/>
      <c r="BRH388" s="55"/>
      <c r="BRI388" s="55"/>
      <c r="BRJ388" s="55"/>
      <c r="BRK388" s="55"/>
      <c r="BRL388" s="55"/>
      <c r="BRM388" s="55"/>
      <c r="BRN388" s="55"/>
      <c r="BRO388" s="55"/>
      <c r="BRP388" s="55"/>
      <c r="BRQ388" s="55"/>
      <c r="BRR388" s="55"/>
      <c r="BRS388" s="55"/>
      <c r="BRT388" s="55"/>
      <c r="BRU388" s="55"/>
      <c r="BRV388" s="55"/>
      <c r="BRW388" s="55"/>
      <c r="BRX388" s="55"/>
      <c r="BRY388" s="55"/>
      <c r="BRZ388" s="55"/>
      <c r="BSA388" s="55"/>
      <c r="BSB388" s="55"/>
      <c r="BSC388" s="55"/>
      <c r="BSD388" s="55"/>
      <c r="BSE388" s="55"/>
      <c r="BSF388" s="55"/>
      <c r="BSG388" s="55"/>
      <c r="BSH388" s="55"/>
      <c r="BSI388" s="55"/>
      <c r="BSJ388" s="55"/>
      <c r="BSK388" s="55"/>
      <c r="BSL388" s="55"/>
      <c r="BSM388" s="55"/>
      <c r="BSN388" s="55"/>
      <c r="BSO388" s="55"/>
      <c r="BSP388" s="55"/>
      <c r="BSQ388" s="55"/>
      <c r="BSR388" s="55"/>
      <c r="BSS388" s="55"/>
      <c r="BST388" s="55"/>
      <c r="BSU388" s="55"/>
      <c r="BSV388" s="55"/>
      <c r="BSW388" s="55"/>
      <c r="BSX388" s="55"/>
      <c r="BSY388" s="55"/>
      <c r="BSZ388" s="55"/>
      <c r="BTA388" s="55"/>
      <c r="BTB388" s="55"/>
      <c r="BTC388" s="55"/>
      <c r="BTD388" s="55"/>
      <c r="BTE388" s="55"/>
      <c r="BTF388" s="55"/>
      <c r="BTG388" s="55"/>
      <c r="BTH388" s="55"/>
      <c r="BTI388" s="55"/>
      <c r="BTJ388" s="55"/>
      <c r="BTK388" s="55"/>
      <c r="BTL388" s="55"/>
      <c r="BTM388" s="55"/>
      <c r="BTN388" s="55"/>
      <c r="BTO388" s="55"/>
      <c r="BTP388" s="55"/>
      <c r="BTQ388" s="55"/>
      <c r="BTR388" s="55"/>
      <c r="BTS388" s="55"/>
      <c r="BTT388" s="55"/>
      <c r="BTU388" s="55"/>
      <c r="BTV388" s="55"/>
      <c r="BTW388" s="55"/>
      <c r="BTX388" s="55"/>
      <c r="BTY388" s="55"/>
      <c r="BTZ388" s="55"/>
      <c r="BUA388" s="55"/>
      <c r="BUB388" s="55"/>
      <c r="BUC388" s="55"/>
      <c r="BUD388" s="55"/>
      <c r="BUE388" s="55"/>
      <c r="BUF388" s="55"/>
      <c r="BUG388" s="55"/>
      <c r="BUH388" s="55"/>
      <c r="BUI388" s="55"/>
      <c r="BUJ388" s="55"/>
      <c r="BUK388" s="55"/>
      <c r="BUL388" s="55"/>
      <c r="BUM388" s="55"/>
      <c r="BUN388" s="55"/>
      <c r="BUO388" s="55"/>
      <c r="BUP388" s="55"/>
      <c r="BUQ388" s="55"/>
      <c r="BUR388" s="55"/>
      <c r="BUS388" s="55"/>
      <c r="BUT388" s="55"/>
      <c r="BUU388" s="55"/>
      <c r="BUV388" s="55"/>
      <c r="BUW388" s="55"/>
      <c r="BUX388" s="55"/>
      <c r="BUY388" s="55"/>
      <c r="BUZ388" s="55"/>
      <c r="BVA388" s="55"/>
      <c r="BVB388" s="55"/>
      <c r="BVC388" s="55"/>
      <c r="BVD388" s="55"/>
      <c r="BVE388" s="55"/>
      <c r="BVF388" s="55"/>
      <c r="BVG388" s="55"/>
      <c r="BVH388" s="55"/>
      <c r="BVI388" s="55"/>
      <c r="BVJ388" s="55"/>
      <c r="BVK388" s="55"/>
      <c r="BVL388" s="55"/>
      <c r="BVM388" s="55"/>
      <c r="BVN388" s="55"/>
      <c r="BVO388" s="55"/>
      <c r="BVP388" s="55"/>
      <c r="BVQ388" s="55"/>
      <c r="BVR388" s="55"/>
      <c r="BVS388" s="55"/>
      <c r="BVT388" s="55"/>
      <c r="BVU388" s="55"/>
      <c r="BVV388" s="55"/>
      <c r="BVW388" s="55"/>
      <c r="BVX388" s="55"/>
      <c r="BVY388" s="55"/>
      <c r="BVZ388" s="55"/>
      <c r="BWA388" s="55"/>
      <c r="BWB388" s="55"/>
      <c r="BWC388" s="55"/>
      <c r="BWD388" s="55"/>
      <c r="BWE388" s="55"/>
      <c r="BWF388" s="55"/>
      <c r="BWG388" s="55"/>
      <c r="BWH388" s="55"/>
      <c r="BWI388" s="55"/>
      <c r="BWJ388" s="55"/>
      <c r="BWK388" s="55"/>
      <c r="BWL388" s="55"/>
      <c r="BWM388" s="55"/>
      <c r="BWN388" s="55"/>
      <c r="BWO388" s="55"/>
      <c r="BWP388" s="55"/>
      <c r="BWQ388" s="55"/>
      <c r="BWR388" s="55"/>
      <c r="BWS388" s="55"/>
      <c r="BWT388" s="55"/>
      <c r="BWU388" s="55"/>
      <c r="BWV388" s="55"/>
      <c r="BWW388" s="55"/>
      <c r="BWX388" s="55"/>
      <c r="BWY388" s="55"/>
      <c r="BWZ388" s="55"/>
      <c r="BXA388" s="55"/>
      <c r="BXB388" s="55"/>
      <c r="BXC388" s="55"/>
      <c r="BXD388" s="55"/>
      <c r="BXE388" s="55"/>
      <c r="BXF388" s="55"/>
      <c r="BXG388" s="55"/>
      <c r="BXH388" s="55"/>
      <c r="BXI388" s="55"/>
      <c r="BXJ388" s="55"/>
      <c r="BXK388" s="55"/>
      <c r="BXL388" s="55"/>
      <c r="BXM388" s="55"/>
      <c r="BXN388" s="55"/>
      <c r="BXO388" s="55"/>
      <c r="BXP388" s="55"/>
      <c r="BXQ388" s="55"/>
      <c r="BXR388" s="55"/>
      <c r="BXS388" s="55"/>
      <c r="BXT388" s="55"/>
      <c r="BXU388" s="55"/>
      <c r="BXV388" s="55"/>
      <c r="BXW388" s="55"/>
      <c r="BXX388" s="55"/>
      <c r="BXY388" s="55"/>
      <c r="BXZ388" s="55"/>
      <c r="BYA388" s="55"/>
      <c r="BYB388" s="55"/>
      <c r="BYC388" s="55"/>
      <c r="BYD388" s="55"/>
      <c r="BYE388" s="55"/>
      <c r="BYF388" s="55"/>
      <c r="BYG388" s="55"/>
      <c r="BYH388" s="55"/>
      <c r="BYI388" s="55"/>
      <c r="BYJ388" s="55"/>
      <c r="BYK388" s="55"/>
      <c r="BYL388" s="55"/>
      <c r="BYM388" s="55"/>
      <c r="BYN388" s="55"/>
      <c r="BYO388" s="55"/>
      <c r="BYP388" s="55"/>
      <c r="BYQ388" s="55"/>
      <c r="BYR388" s="55"/>
      <c r="BYS388" s="55"/>
      <c r="BYT388" s="55"/>
      <c r="BYU388" s="55"/>
      <c r="BYV388" s="55"/>
      <c r="BYW388" s="55"/>
      <c r="BYX388" s="55"/>
      <c r="BYY388" s="55"/>
      <c r="BYZ388" s="55"/>
      <c r="BZA388" s="55"/>
      <c r="BZB388" s="55"/>
      <c r="BZC388" s="55"/>
      <c r="BZD388" s="55"/>
      <c r="BZE388" s="55"/>
      <c r="BZF388" s="55"/>
      <c r="BZG388" s="55"/>
      <c r="BZH388" s="55"/>
      <c r="BZI388" s="55"/>
      <c r="BZJ388" s="55"/>
      <c r="BZK388" s="55"/>
      <c r="BZL388" s="55"/>
      <c r="BZM388" s="55"/>
      <c r="BZN388" s="55"/>
      <c r="BZO388" s="55"/>
      <c r="BZP388" s="55"/>
      <c r="BZQ388" s="55"/>
      <c r="BZR388" s="55"/>
      <c r="BZS388" s="55"/>
      <c r="BZT388" s="55"/>
      <c r="BZU388" s="55"/>
      <c r="BZV388" s="55"/>
      <c r="BZW388" s="55"/>
      <c r="BZX388" s="55"/>
      <c r="BZY388" s="55"/>
      <c r="BZZ388" s="55"/>
      <c r="CAA388" s="55"/>
      <c r="CAB388" s="55"/>
      <c r="CAC388" s="55"/>
      <c r="CAD388" s="55"/>
      <c r="CAE388" s="55"/>
      <c r="CAF388" s="55"/>
      <c r="CAG388" s="55"/>
      <c r="CAH388" s="55"/>
      <c r="CAI388" s="55"/>
      <c r="CAJ388" s="55"/>
      <c r="CAK388" s="55"/>
      <c r="CAL388" s="55"/>
      <c r="CAM388" s="55"/>
      <c r="CAN388" s="55"/>
      <c r="CAO388" s="55"/>
      <c r="CAP388" s="55"/>
      <c r="CAQ388" s="55"/>
      <c r="CAR388" s="55"/>
      <c r="CAS388" s="55"/>
      <c r="CAT388" s="55"/>
      <c r="CAU388" s="55"/>
      <c r="CAV388" s="55"/>
      <c r="CAW388" s="55"/>
      <c r="CAX388" s="55"/>
      <c r="CAY388" s="55"/>
      <c r="CAZ388" s="55"/>
      <c r="CBA388" s="55"/>
      <c r="CBB388" s="55"/>
      <c r="CBC388" s="55"/>
      <c r="CBD388" s="55"/>
      <c r="CBE388" s="55"/>
      <c r="CBF388" s="55"/>
      <c r="CBG388" s="55"/>
      <c r="CBH388" s="55"/>
      <c r="CBI388" s="55"/>
      <c r="CBJ388" s="55"/>
      <c r="CBK388" s="55"/>
      <c r="CBL388" s="55"/>
      <c r="CBM388" s="55"/>
      <c r="CBN388" s="55"/>
      <c r="CBO388" s="55"/>
      <c r="CBP388" s="55"/>
      <c r="CBQ388" s="55"/>
      <c r="CBR388" s="55"/>
      <c r="CBS388" s="55"/>
      <c r="CBT388" s="55"/>
      <c r="CBU388" s="55"/>
      <c r="CBV388" s="55"/>
      <c r="CBW388" s="55"/>
      <c r="CBX388" s="55"/>
      <c r="CBY388" s="55"/>
      <c r="CBZ388" s="55"/>
      <c r="CCA388" s="55"/>
      <c r="CCB388" s="55"/>
      <c r="CCC388" s="55"/>
      <c r="CCD388" s="55"/>
      <c r="CCE388" s="55"/>
      <c r="CCF388" s="55"/>
      <c r="CCG388" s="55"/>
      <c r="CCH388" s="55"/>
      <c r="CCI388" s="55"/>
      <c r="CCJ388" s="55"/>
      <c r="CCK388" s="55"/>
      <c r="CCL388" s="55"/>
      <c r="CCM388" s="55"/>
      <c r="CCN388" s="55"/>
      <c r="CCO388" s="55"/>
      <c r="CCP388" s="55"/>
      <c r="CCQ388" s="55"/>
      <c r="CCR388" s="55"/>
      <c r="CCS388" s="55"/>
      <c r="CCT388" s="55"/>
      <c r="CCU388" s="55"/>
      <c r="CCV388" s="55"/>
      <c r="CCW388" s="55"/>
      <c r="CCX388" s="55"/>
      <c r="CCY388" s="55"/>
      <c r="CCZ388" s="55"/>
      <c r="CDA388" s="55"/>
      <c r="CDB388" s="55"/>
      <c r="CDC388" s="55"/>
      <c r="CDD388" s="55"/>
      <c r="CDE388" s="55"/>
      <c r="CDF388" s="55"/>
      <c r="CDG388" s="55"/>
      <c r="CDH388" s="55"/>
      <c r="CDI388" s="55"/>
      <c r="CDJ388" s="55"/>
      <c r="CDK388" s="55"/>
      <c r="CDL388" s="55"/>
      <c r="CDM388" s="55"/>
      <c r="CDN388" s="55"/>
      <c r="CDO388" s="55"/>
      <c r="CDP388" s="55"/>
      <c r="CDQ388" s="55"/>
      <c r="CDR388" s="55"/>
      <c r="CDS388" s="55"/>
      <c r="CDT388" s="55"/>
      <c r="CDU388" s="55"/>
      <c r="CDV388" s="55"/>
      <c r="CDW388" s="55"/>
      <c r="CDX388" s="55"/>
      <c r="CDY388" s="55"/>
      <c r="CDZ388" s="55"/>
      <c r="CEA388" s="55"/>
      <c r="CEB388" s="55"/>
      <c r="CEC388" s="55"/>
      <c r="CED388" s="55"/>
      <c r="CEE388" s="55"/>
      <c r="CEF388" s="55"/>
      <c r="CEG388" s="55"/>
      <c r="CEH388" s="55"/>
      <c r="CEI388" s="55"/>
      <c r="CEJ388" s="55"/>
      <c r="CEK388" s="55"/>
      <c r="CEL388" s="55"/>
      <c r="CEM388" s="55"/>
      <c r="CEN388" s="55"/>
      <c r="CEO388" s="55"/>
      <c r="CEP388" s="55"/>
      <c r="CEQ388" s="55"/>
      <c r="CER388" s="55"/>
      <c r="CES388" s="55"/>
      <c r="CET388" s="55"/>
      <c r="CEU388" s="55"/>
      <c r="CEV388" s="55"/>
      <c r="CEW388" s="55"/>
      <c r="CEX388" s="55"/>
      <c r="CEY388" s="55"/>
      <c r="CEZ388" s="55"/>
      <c r="CFA388" s="55"/>
      <c r="CFB388" s="55"/>
      <c r="CFC388" s="55"/>
      <c r="CFD388" s="55"/>
      <c r="CFE388" s="55"/>
      <c r="CFF388" s="55"/>
      <c r="CFG388" s="55"/>
      <c r="CFH388" s="55"/>
      <c r="CFI388" s="55"/>
      <c r="CFJ388" s="55"/>
      <c r="CFK388" s="55"/>
      <c r="CFL388" s="55"/>
      <c r="CFM388" s="55"/>
      <c r="CFN388" s="55"/>
      <c r="CFO388" s="55"/>
      <c r="CFP388" s="55"/>
      <c r="CFQ388" s="55"/>
      <c r="CFR388" s="55"/>
      <c r="CFS388" s="55"/>
      <c r="CFT388" s="55"/>
      <c r="CFU388" s="55"/>
      <c r="CFV388" s="55"/>
      <c r="CFW388" s="55"/>
      <c r="CFX388" s="55"/>
      <c r="CFY388" s="55"/>
      <c r="CFZ388" s="55"/>
      <c r="CGA388" s="55"/>
      <c r="CGB388" s="55"/>
      <c r="CGC388" s="55"/>
      <c r="CGD388" s="55"/>
      <c r="CGE388" s="55"/>
      <c r="CGF388" s="55"/>
      <c r="CGG388" s="55"/>
      <c r="CGH388" s="55"/>
      <c r="CGI388" s="55"/>
      <c r="CGJ388" s="55"/>
      <c r="CGK388" s="55"/>
      <c r="CGL388" s="55"/>
      <c r="CGM388" s="55"/>
      <c r="CGN388" s="55"/>
      <c r="CGO388" s="55"/>
      <c r="CGP388" s="55"/>
      <c r="CGQ388" s="55"/>
      <c r="CGR388" s="55"/>
      <c r="CGS388" s="55"/>
      <c r="CGT388" s="55"/>
      <c r="CGU388" s="55"/>
      <c r="CGV388" s="55"/>
      <c r="CGW388" s="55"/>
      <c r="CGX388" s="55"/>
      <c r="CGY388" s="55"/>
      <c r="CGZ388" s="55"/>
      <c r="CHA388" s="55"/>
      <c r="CHB388" s="55"/>
      <c r="CHC388" s="55"/>
      <c r="CHD388" s="55"/>
      <c r="CHE388" s="55"/>
      <c r="CHF388" s="55"/>
      <c r="CHG388" s="55"/>
      <c r="CHH388" s="55"/>
      <c r="CHI388" s="55"/>
      <c r="CHJ388" s="55"/>
      <c r="CHK388" s="55"/>
      <c r="CHL388" s="55"/>
      <c r="CHM388" s="55"/>
      <c r="CHN388" s="55"/>
      <c r="CHO388" s="55"/>
      <c r="CHP388" s="55"/>
      <c r="CHQ388" s="55"/>
      <c r="CHR388" s="55"/>
      <c r="CHS388" s="55"/>
      <c r="CHT388" s="55"/>
      <c r="CHU388" s="55"/>
      <c r="CHV388" s="55"/>
      <c r="CHW388" s="55"/>
      <c r="CHX388" s="55"/>
      <c r="CHY388" s="55"/>
      <c r="CHZ388" s="55"/>
      <c r="CIA388" s="55"/>
      <c r="CIB388" s="55"/>
      <c r="CIC388" s="55"/>
      <c r="CID388" s="55"/>
      <c r="CIE388" s="55"/>
      <c r="CIF388" s="55"/>
      <c r="CIG388" s="55"/>
      <c r="CIH388" s="55"/>
      <c r="CII388" s="55"/>
      <c r="CIJ388" s="55"/>
      <c r="CIK388" s="55"/>
      <c r="CIL388" s="55"/>
      <c r="CIM388" s="55"/>
      <c r="CIN388" s="55"/>
      <c r="CIO388" s="55"/>
      <c r="CIP388" s="55"/>
      <c r="CIQ388" s="55"/>
      <c r="CIR388" s="55"/>
      <c r="CIS388" s="55"/>
      <c r="CIT388" s="55"/>
      <c r="CIU388" s="55"/>
      <c r="CIV388" s="55"/>
      <c r="CIW388" s="55"/>
      <c r="CIX388" s="55"/>
      <c r="CIY388" s="55"/>
      <c r="CIZ388" s="55"/>
      <c r="CJA388" s="55"/>
      <c r="CJB388" s="55"/>
      <c r="CJC388" s="55"/>
      <c r="CJD388" s="55"/>
      <c r="CJE388" s="55"/>
      <c r="CJF388" s="55"/>
      <c r="CJG388" s="55"/>
      <c r="CJH388" s="55"/>
      <c r="CJI388" s="55"/>
      <c r="CJJ388" s="55"/>
      <c r="CJK388" s="55"/>
      <c r="CJL388" s="55"/>
      <c r="CJM388" s="55"/>
      <c r="CJN388" s="55"/>
      <c r="CJO388" s="55"/>
      <c r="CJP388" s="55"/>
      <c r="CJQ388" s="55"/>
      <c r="CJR388" s="55"/>
      <c r="CJS388" s="55"/>
      <c r="CJT388" s="55"/>
      <c r="CJU388" s="55"/>
      <c r="CJV388" s="55"/>
      <c r="CJW388" s="55"/>
      <c r="CJX388" s="55"/>
      <c r="CJY388" s="55"/>
      <c r="CJZ388" s="55"/>
      <c r="CKA388" s="55"/>
      <c r="CKB388" s="55"/>
      <c r="CKC388" s="55"/>
      <c r="CKD388" s="55"/>
      <c r="CKE388" s="55"/>
      <c r="CKF388" s="55"/>
      <c r="CKG388" s="55"/>
      <c r="CKH388" s="55"/>
      <c r="CKI388" s="55"/>
      <c r="CKJ388" s="55"/>
      <c r="CKK388" s="55"/>
      <c r="CKL388" s="55"/>
      <c r="CKM388" s="55"/>
      <c r="CKN388" s="55"/>
      <c r="CKO388" s="55"/>
      <c r="CKP388" s="55"/>
      <c r="CKQ388" s="55"/>
      <c r="CKR388" s="55"/>
      <c r="CKS388" s="55"/>
      <c r="CKT388" s="55"/>
      <c r="CKU388" s="55"/>
      <c r="CKV388" s="55"/>
      <c r="CKW388" s="55"/>
      <c r="CKX388" s="55"/>
      <c r="CKY388" s="55"/>
      <c r="CKZ388" s="55"/>
      <c r="CLA388" s="55"/>
      <c r="CLB388" s="55"/>
      <c r="CLC388" s="55"/>
      <c r="CLD388" s="55"/>
      <c r="CLE388" s="55"/>
      <c r="CLF388" s="55"/>
      <c r="CLG388" s="55"/>
      <c r="CLH388" s="55"/>
      <c r="CLI388" s="55"/>
      <c r="CLJ388" s="55"/>
      <c r="CLK388" s="55"/>
      <c r="CLL388" s="55"/>
      <c r="CLM388" s="55"/>
      <c r="CLN388" s="55"/>
      <c r="CLO388" s="55"/>
      <c r="CLP388" s="55"/>
      <c r="CLQ388" s="55"/>
      <c r="CLR388" s="55"/>
      <c r="CLS388" s="55"/>
      <c r="CLT388" s="55"/>
      <c r="CLU388" s="55"/>
      <c r="CLV388" s="55"/>
      <c r="CLW388" s="55"/>
      <c r="CLX388" s="55"/>
      <c r="CLY388" s="55"/>
      <c r="CLZ388" s="55"/>
      <c r="CMA388" s="55"/>
      <c r="CMB388" s="55"/>
      <c r="CMC388" s="55"/>
      <c r="CMD388" s="55"/>
      <c r="CME388" s="55"/>
      <c r="CMF388" s="55"/>
      <c r="CMG388" s="55"/>
      <c r="CMH388" s="55"/>
      <c r="CMI388" s="55"/>
      <c r="CMJ388" s="55"/>
      <c r="CMK388" s="55"/>
      <c r="CML388" s="55"/>
      <c r="CMM388" s="55"/>
      <c r="CMN388" s="55"/>
      <c r="CMO388" s="55"/>
      <c r="CMP388" s="55"/>
      <c r="CMQ388" s="55"/>
      <c r="CMR388" s="55"/>
      <c r="CMS388" s="55"/>
      <c r="CMT388" s="55"/>
      <c r="CMU388" s="55"/>
      <c r="CMV388" s="55"/>
      <c r="CMW388" s="55"/>
      <c r="CMX388" s="55"/>
      <c r="CMY388" s="55"/>
      <c r="CMZ388" s="55"/>
      <c r="CNA388" s="55"/>
      <c r="CNB388" s="55"/>
      <c r="CNC388" s="55"/>
      <c r="CND388" s="55"/>
      <c r="CNE388" s="55"/>
      <c r="CNF388" s="55"/>
      <c r="CNG388" s="55"/>
      <c r="CNH388" s="55"/>
      <c r="CNI388" s="55"/>
      <c r="CNJ388" s="55"/>
      <c r="CNK388" s="55"/>
      <c r="CNL388" s="55"/>
      <c r="CNM388" s="55"/>
      <c r="CNN388" s="55"/>
      <c r="CNO388" s="55"/>
      <c r="CNP388" s="55"/>
      <c r="CNQ388" s="55"/>
      <c r="CNR388" s="55"/>
      <c r="CNS388" s="55"/>
      <c r="CNT388" s="55"/>
      <c r="CNU388" s="55"/>
      <c r="CNV388" s="55"/>
      <c r="CNW388" s="55"/>
      <c r="CNX388" s="55"/>
      <c r="CNY388" s="55"/>
      <c r="CNZ388" s="55"/>
      <c r="COA388" s="55"/>
      <c r="COB388" s="55"/>
      <c r="COC388" s="55"/>
      <c r="COD388" s="55"/>
      <c r="COE388" s="55"/>
      <c r="COF388" s="55"/>
      <c r="COG388" s="55"/>
      <c r="COH388" s="55"/>
      <c r="COI388" s="55"/>
      <c r="COJ388" s="55"/>
      <c r="COK388" s="55"/>
      <c r="COL388" s="55"/>
      <c r="COM388" s="55"/>
      <c r="CON388" s="55"/>
      <c r="COO388" s="55"/>
      <c r="COP388" s="55"/>
      <c r="COQ388" s="55"/>
      <c r="COR388" s="55"/>
      <c r="COS388" s="55"/>
      <c r="COT388" s="55"/>
      <c r="COU388" s="55"/>
      <c r="COV388" s="55"/>
      <c r="COW388" s="55"/>
      <c r="COX388" s="55"/>
      <c r="COY388" s="55"/>
      <c r="COZ388" s="55"/>
      <c r="CPA388" s="55"/>
      <c r="CPB388" s="55"/>
      <c r="CPC388" s="55"/>
      <c r="CPD388" s="55"/>
      <c r="CPE388" s="55"/>
      <c r="CPF388" s="55"/>
      <c r="CPG388" s="55"/>
      <c r="CPH388" s="55"/>
      <c r="CPI388" s="55"/>
      <c r="CPJ388" s="55"/>
      <c r="CPK388" s="55"/>
      <c r="CPL388" s="55"/>
      <c r="CPM388" s="55"/>
      <c r="CPN388" s="55"/>
      <c r="CPO388" s="55"/>
      <c r="CPP388" s="55"/>
      <c r="CPQ388" s="55"/>
      <c r="CPR388" s="55"/>
      <c r="CPS388" s="55"/>
      <c r="CPT388" s="55"/>
      <c r="CPU388" s="55"/>
      <c r="CPV388" s="55"/>
      <c r="CPW388" s="55"/>
      <c r="CPX388" s="55"/>
      <c r="CPY388" s="55"/>
      <c r="CPZ388" s="55"/>
      <c r="CQA388" s="55"/>
      <c r="CQB388" s="55"/>
      <c r="CQC388" s="55"/>
      <c r="CQD388" s="55"/>
      <c r="CQE388" s="55"/>
      <c r="CQF388" s="55"/>
      <c r="CQG388" s="55"/>
      <c r="CQH388" s="55"/>
      <c r="CQI388" s="55"/>
      <c r="CQJ388" s="55"/>
      <c r="CQK388" s="55"/>
      <c r="CQL388" s="55"/>
      <c r="CQM388" s="55"/>
      <c r="CQN388" s="55"/>
      <c r="CQO388" s="55"/>
      <c r="CQP388" s="55"/>
      <c r="CQQ388" s="55"/>
      <c r="CQR388" s="55"/>
      <c r="CQS388" s="55"/>
      <c r="CQT388" s="55"/>
      <c r="CQU388" s="55"/>
      <c r="CQV388" s="55"/>
      <c r="CQW388" s="55"/>
      <c r="CQX388" s="55"/>
      <c r="CQY388" s="55"/>
      <c r="CQZ388" s="55"/>
      <c r="CRA388" s="55"/>
      <c r="CRB388" s="55"/>
      <c r="CRC388" s="55"/>
      <c r="CRD388" s="55"/>
      <c r="CRE388" s="55"/>
      <c r="CRF388" s="55"/>
      <c r="CRG388" s="55"/>
      <c r="CRH388" s="55"/>
      <c r="CRI388" s="55"/>
      <c r="CRJ388" s="55"/>
      <c r="CRK388" s="55"/>
      <c r="CRL388" s="55"/>
      <c r="CRM388" s="55"/>
      <c r="CRN388" s="55"/>
      <c r="CRO388" s="55"/>
      <c r="CRP388" s="55"/>
      <c r="CRQ388" s="55"/>
      <c r="CRR388" s="55"/>
      <c r="CRS388" s="55"/>
      <c r="CRT388" s="55"/>
      <c r="CRU388" s="55"/>
      <c r="CRV388" s="55"/>
      <c r="CRW388" s="55"/>
      <c r="CRX388" s="55"/>
      <c r="CRY388" s="55"/>
      <c r="CRZ388" s="55"/>
      <c r="CSA388" s="55"/>
      <c r="CSB388" s="55"/>
      <c r="CSC388" s="55"/>
      <c r="CSD388" s="55"/>
      <c r="CSE388" s="55"/>
      <c r="CSF388" s="55"/>
      <c r="CSG388" s="55"/>
      <c r="CSH388" s="55"/>
      <c r="CSI388" s="55"/>
      <c r="CSJ388" s="55"/>
      <c r="CSK388" s="55"/>
      <c r="CSL388" s="55"/>
      <c r="CSM388" s="55"/>
      <c r="CSN388" s="55"/>
      <c r="CSO388" s="55"/>
      <c r="CSP388" s="55"/>
      <c r="CSQ388" s="55"/>
      <c r="CSR388" s="55"/>
      <c r="CSS388" s="55"/>
      <c r="CST388" s="55"/>
      <c r="CSU388" s="55"/>
      <c r="CSV388" s="55"/>
      <c r="CSW388" s="55"/>
      <c r="CSX388" s="55"/>
      <c r="CSY388" s="55"/>
      <c r="CSZ388" s="55"/>
      <c r="CTA388" s="55"/>
      <c r="CTB388" s="55"/>
      <c r="CTC388" s="55"/>
      <c r="CTD388" s="55"/>
      <c r="CTE388" s="55"/>
      <c r="CTF388" s="55"/>
      <c r="CTG388" s="55"/>
      <c r="CTH388" s="55"/>
      <c r="CTI388" s="55"/>
      <c r="CTJ388" s="55"/>
      <c r="CTK388" s="55"/>
      <c r="CTL388" s="55"/>
      <c r="CTM388" s="55"/>
      <c r="CTN388" s="55"/>
      <c r="CTO388" s="55"/>
      <c r="CTP388" s="55"/>
      <c r="CTQ388" s="55"/>
      <c r="CTR388" s="55"/>
      <c r="CTS388" s="55"/>
      <c r="CTT388" s="55"/>
      <c r="CTU388" s="55"/>
      <c r="CTV388" s="55"/>
      <c r="CTW388" s="55"/>
      <c r="CTX388" s="55"/>
      <c r="CTY388" s="55"/>
      <c r="CTZ388" s="55"/>
      <c r="CUA388" s="55"/>
      <c r="CUB388" s="55"/>
      <c r="CUC388" s="55"/>
      <c r="CUD388" s="55"/>
      <c r="CUE388" s="55"/>
      <c r="CUF388" s="55"/>
      <c r="CUG388" s="55"/>
      <c r="CUH388" s="55"/>
      <c r="CUI388" s="55"/>
      <c r="CUJ388" s="55"/>
      <c r="CUK388" s="55"/>
      <c r="CUL388" s="55"/>
      <c r="CUM388" s="55"/>
      <c r="CUN388" s="55"/>
      <c r="CUO388" s="55"/>
      <c r="CUP388" s="55"/>
      <c r="CUQ388" s="55"/>
      <c r="CUR388" s="55"/>
      <c r="CUS388" s="55"/>
      <c r="CUT388" s="55"/>
      <c r="CUU388" s="55"/>
      <c r="CUV388" s="55"/>
      <c r="CUW388" s="55"/>
      <c r="CUX388" s="55"/>
      <c r="CUY388" s="55"/>
      <c r="CUZ388" s="55"/>
      <c r="CVA388" s="55"/>
      <c r="CVB388" s="55"/>
      <c r="CVC388" s="55"/>
      <c r="CVD388" s="55"/>
      <c r="CVE388" s="55"/>
      <c r="CVF388" s="55"/>
      <c r="CVG388" s="55"/>
      <c r="CVH388" s="55"/>
      <c r="CVI388" s="55"/>
      <c r="CVJ388" s="55"/>
      <c r="CVK388" s="55"/>
      <c r="CVL388" s="55"/>
      <c r="CVM388" s="55"/>
      <c r="CVN388" s="55"/>
      <c r="CVO388" s="55"/>
      <c r="CVP388" s="55"/>
      <c r="CVQ388" s="55"/>
      <c r="CVR388" s="55"/>
      <c r="CVS388" s="55"/>
      <c r="CVT388" s="55"/>
      <c r="CVU388" s="55"/>
      <c r="CVV388" s="55"/>
      <c r="CVW388" s="55"/>
      <c r="CVX388" s="55"/>
      <c r="CVY388" s="55"/>
      <c r="CVZ388" s="55"/>
      <c r="CWA388" s="55"/>
      <c r="CWB388" s="55"/>
      <c r="CWC388" s="55"/>
      <c r="CWD388" s="55"/>
      <c r="CWE388" s="55"/>
      <c r="CWF388" s="55"/>
      <c r="CWG388" s="55"/>
      <c r="CWH388" s="55"/>
      <c r="CWI388" s="55"/>
      <c r="CWJ388" s="55"/>
      <c r="CWK388" s="55"/>
      <c r="CWL388" s="55"/>
      <c r="CWM388" s="55"/>
      <c r="CWN388" s="55"/>
      <c r="CWO388" s="55"/>
      <c r="CWP388" s="55"/>
      <c r="CWQ388" s="55"/>
      <c r="CWR388" s="55"/>
      <c r="CWS388" s="55"/>
      <c r="CWT388" s="55"/>
      <c r="CWU388" s="55"/>
      <c r="CWV388" s="55"/>
      <c r="CWW388" s="55"/>
      <c r="CWX388" s="55"/>
      <c r="CWY388" s="55"/>
      <c r="CWZ388" s="55"/>
      <c r="CXA388" s="55"/>
      <c r="CXB388" s="55"/>
      <c r="CXC388" s="55"/>
      <c r="CXD388" s="55"/>
      <c r="CXE388" s="55"/>
      <c r="CXF388" s="55"/>
      <c r="CXG388" s="55"/>
      <c r="CXH388" s="55"/>
      <c r="CXI388" s="55"/>
      <c r="CXJ388" s="55"/>
      <c r="CXK388" s="55"/>
      <c r="CXL388" s="55"/>
      <c r="CXM388" s="55"/>
      <c r="CXN388" s="55"/>
      <c r="CXO388" s="55"/>
      <c r="CXP388" s="55"/>
      <c r="CXQ388" s="55"/>
      <c r="CXR388" s="55"/>
      <c r="CXS388" s="55"/>
      <c r="CXT388" s="55"/>
      <c r="CXU388" s="55"/>
      <c r="CXV388" s="55"/>
      <c r="CXW388" s="55"/>
      <c r="CXX388" s="55"/>
      <c r="CXY388" s="55"/>
      <c r="CXZ388" s="55"/>
      <c r="CYA388" s="55"/>
      <c r="CYB388" s="55"/>
      <c r="CYC388" s="55"/>
      <c r="CYD388" s="55"/>
      <c r="CYE388" s="55"/>
      <c r="CYF388" s="55"/>
      <c r="CYG388" s="55"/>
      <c r="CYH388" s="55"/>
      <c r="CYI388" s="55"/>
      <c r="CYJ388" s="55"/>
      <c r="CYK388" s="55"/>
      <c r="CYL388" s="55"/>
      <c r="CYM388" s="55"/>
      <c r="CYN388" s="55"/>
      <c r="CYO388" s="55"/>
      <c r="CYP388" s="55"/>
      <c r="CYQ388" s="55"/>
      <c r="CYR388" s="55"/>
      <c r="CYS388" s="55"/>
      <c r="CYT388" s="55"/>
      <c r="CYU388" s="55"/>
      <c r="CYV388" s="55"/>
      <c r="CYW388" s="55"/>
      <c r="CYX388" s="55"/>
      <c r="CYY388" s="55"/>
      <c r="CYZ388" s="55"/>
      <c r="CZA388" s="55"/>
      <c r="CZB388" s="55"/>
      <c r="CZC388" s="55"/>
      <c r="CZD388" s="55"/>
      <c r="CZE388" s="55"/>
      <c r="CZF388" s="55"/>
      <c r="CZG388" s="55"/>
      <c r="CZH388" s="55"/>
      <c r="CZI388" s="55"/>
      <c r="CZJ388" s="55"/>
      <c r="CZK388" s="55"/>
      <c r="CZL388" s="55"/>
      <c r="CZM388" s="55"/>
      <c r="CZN388" s="55"/>
      <c r="CZO388" s="55"/>
      <c r="CZP388" s="55"/>
      <c r="CZQ388" s="55"/>
      <c r="CZR388" s="55"/>
      <c r="CZS388" s="55"/>
      <c r="CZT388" s="55"/>
      <c r="CZU388" s="55"/>
      <c r="CZV388" s="55"/>
      <c r="CZW388" s="55"/>
      <c r="CZX388" s="55"/>
      <c r="CZY388" s="55"/>
      <c r="CZZ388" s="55"/>
      <c r="DAA388" s="55"/>
      <c r="DAB388" s="55"/>
      <c r="DAC388" s="55"/>
      <c r="DAD388" s="55"/>
      <c r="DAE388" s="55"/>
      <c r="DAF388" s="55"/>
      <c r="DAG388" s="55"/>
      <c r="DAH388" s="55"/>
      <c r="DAI388" s="55"/>
      <c r="DAJ388" s="55"/>
      <c r="DAK388" s="55"/>
      <c r="DAL388" s="55"/>
      <c r="DAM388" s="55"/>
      <c r="DAN388" s="55"/>
      <c r="DAO388" s="55"/>
      <c r="DAP388" s="55"/>
      <c r="DAQ388" s="55"/>
      <c r="DAR388" s="55"/>
      <c r="DAS388" s="55"/>
      <c r="DAT388" s="55"/>
      <c r="DAU388" s="55"/>
      <c r="DAV388" s="55"/>
      <c r="DAW388" s="55"/>
      <c r="DAX388" s="55"/>
      <c r="DAY388" s="55"/>
      <c r="DAZ388" s="55"/>
      <c r="DBA388" s="55"/>
      <c r="DBB388" s="55"/>
      <c r="DBC388" s="55"/>
      <c r="DBD388" s="55"/>
      <c r="DBE388" s="55"/>
      <c r="DBF388" s="55"/>
      <c r="DBG388" s="55"/>
      <c r="DBH388" s="55"/>
      <c r="DBI388" s="55"/>
      <c r="DBJ388" s="55"/>
      <c r="DBK388" s="55"/>
      <c r="DBL388" s="55"/>
      <c r="DBM388" s="55"/>
      <c r="DBN388" s="55"/>
      <c r="DBO388" s="55"/>
      <c r="DBP388" s="55"/>
      <c r="DBQ388" s="55"/>
      <c r="DBR388" s="55"/>
      <c r="DBS388" s="55"/>
      <c r="DBT388" s="55"/>
      <c r="DBU388" s="55"/>
      <c r="DBV388" s="55"/>
      <c r="DBW388" s="55"/>
      <c r="DBX388" s="55"/>
      <c r="DBY388" s="55"/>
      <c r="DBZ388" s="55"/>
      <c r="DCA388" s="55"/>
      <c r="DCB388" s="55"/>
      <c r="DCC388" s="55"/>
      <c r="DCD388" s="55"/>
      <c r="DCE388" s="55"/>
      <c r="DCF388" s="55"/>
      <c r="DCG388" s="55"/>
      <c r="DCH388" s="55"/>
      <c r="DCI388" s="55"/>
      <c r="DCJ388" s="55"/>
      <c r="DCK388" s="55"/>
      <c r="DCL388" s="55"/>
      <c r="DCM388" s="55"/>
      <c r="DCN388" s="55"/>
      <c r="DCO388" s="55"/>
      <c r="DCP388" s="55"/>
      <c r="DCQ388" s="55"/>
      <c r="DCR388" s="55"/>
      <c r="DCS388" s="55"/>
      <c r="DCT388" s="55"/>
      <c r="DCU388" s="55"/>
      <c r="DCV388" s="55"/>
      <c r="DCW388" s="55"/>
      <c r="DCX388" s="55"/>
      <c r="DCY388" s="55"/>
      <c r="DCZ388" s="55"/>
      <c r="DDA388" s="55"/>
      <c r="DDB388" s="55"/>
      <c r="DDC388" s="55"/>
      <c r="DDD388" s="55"/>
      <c r="DDE388" s="55"/>
      <c r="DDF388" s="55"/>
      <c r="DDG388" s="55"/>
      <c r="DDH388" s="55"/>
      <c r="DDI388" s="55"/>
      <c r="DDJ388" s="55"/>
      <c r="DDK388" s="55"/>
      <c r="DDL388" s="55"/>
      <c r="DDM388" s="55"/>
      <c r="DDN388" s="55"/>
      <c r="DDO388" s="55"/>
      <c r="DDP388" s="55"/>
      <c r="DDQ388" s="55"/>
      <c r="DDR388" s="55"/>
      <c r="DDS388" s="55"/>
      <c r="DDT388" s="55"/>
      <c r="DDU388" s="55"/>
      <c r="DDV388" s="55"/>
      <c r="DDW388" s="55"/>
      <c r="DDX388" s="55"/>
      <c r="DDY388" s="55"/>
      <c r="DDZ388" s="55"/>
      <c r="DEA388" s="55"/>
      <c r="DEB388" s="55"/>
      <c r="DEC388" s="55"/>
      <c r="DED388" s="55"/>
      <c r="DEE388" s="55"/>
      <c r="DEF388" s="55"/>
      <c r="DEG388" s="55"/>
      <c r="DEH388" s="55"/>
      <c r="DEI388" s="55"/>
      <c r="DEJ388" s="55"/>
      <c r="DEK388" s="55"/>
      <c r="DEL388" s="55"/>
      <c r="DEM388" s="55"/>
      <c r="DEN388" s="55"/>
      <c r="DEO388" s="55"/>
      <c r="DEP388" s="55"/>
      <c r="DEQ388" s="55"/>
      <c r="DER388" s="55"/>
      <c r="DES388" s="55"/>
      <c r="DET388" s="55"/>
      <c r="DEU388" s="55"/>
      <c r="DEV388" s="55"/>
      <c r="DEW388" s="55"/>
      <c r="DEX388" s="55"/>
      <c r="DEY388" s="55"/>
      <c r="DEZ388" s="55"/>
      <c r="DFA388" s="55"/>
      <c r="DFB388" s="55"/>
      <c r="DFC388" s="55"/>
      <c r="DFD388" s="55"/>
      <c r="DFE388" s="55"/>
      <c r="DFF388" s="55"/>
      <c r="DFG388" s="55"/>
      <c r="DFH388" s="55"/>
      <c r="DFI388" s="55"/>
      <c r="DFJ388" s="55"/>
      <c r="DFK388" s="55"/>
      <c r="DFL388" s="55"/>
      <c r="DFM388" s="55"/>
      <c r="DFN388" s="55"/>
      <c r="DFO388" s="55"/>
      <c r="DFP388" s="55"/>
      <c r="DFQ388" s="55"/>
      <c r="DFR388" s="55"/>
      <c r="DFS388" s="55"/>
      <c r="DFT388" s="55"/>
      <c r="DFU388" s="55"/>
      <c r="DFV388" s="55"/>
      <c r="DFW388" s="55"/>
      <c r="DFX388" s="55"/>
      <c r="DFY388" s="55"/>
      <c r="DFZ388" s="55"/>
      <c r="DGA388" s="55"/>
      <c r="DGB388" s="55"/>
      <c r="DGC388" s="55"/>
      <c r="DGD388" s="55"/>
      <c r="DGE388" s="55"/>
      <c r="DGF388" s="55"/>
      <c r="DGG388" s="55"/>
      <c r="DGH388" s="55"/>
      <c r="DGI388" s="55"/>
      <c r="DGJ388" s="55"/>
      <c r="DGK388" s="55"/>
      <c r="DGL388" s="55"/>
      <c r="DGM388" s="55"/>
      <c r="DGN388" s="55"/>
      <c r="DGO388" s="55"/>
      <c r="DGP388" s="55"/>
      <c r="DGQ388" s="55"/>
      <c r="DGR388" s="55"/>
      <c r="DGS388" s="55"/>
      <c r="DGT388" s="55"/>
      <c r="DGU388" s="55"/>
      <c r="DGV388" s="55"/>
      <c r="DGW388" s="55"/>
      <c r="DGX388" s="55"/>
      <c r="DGY388" s="55"/>
      <c r="DGZ388" s="55"/>
      <c r="DHA388" s="55"/>
      <c r="DHB388" s="55"/>
      <c r="DHC388" s="55"/>
      <c r="DHD388" s="55"/>
      <c r="DHE388" s="55"/>
      <c r="DHF388" s="55"/>
      <c r="DHG388" s="55"/>
      <c r="DHH388" s="55"/>
      <c r="DHI388" s="55"/>
      <c r="DHJ388" s="55"/>
      <c r="DHK388" s="55"/>
      <c r="DHL388" s="55"/>
      <c r="DHM388" s="55"/>
      <c r="DHN388" s="55"/>
      <c r="DHO388" s="55"/>
      <c r="DHP388" s="55"/>
      <c r="DHQ388" s="55"/>
      <c r="DHR388" s="55"/>
      <c r="DHS388" s="55"/>
      <c r="DHT388" s="55"/>
      <c r="DHU388" s="55"/>
      <c r="DHV388" s="55"/>
      <c r="DHW388" s="55"/>
      <c r="DHX388" s="55"/>
      <c r="DHY388" s="55"/>
      <c r="DHZ388" s="55"/>
      <c r="DIA388" s="55"/>
      <c r="DIB388" s="55"/>
      <c r="DIC388" s="55"/>
      <c r="DID388" s="55"/>
      <c r="DIE388" s="55"/>
      <c r="DIF388" s="55"/>
      <c r="DIG388" s="55"/>
      <c r="DIH388" s="55"/>
      <c r="DII388" s="55"/>
      <c r="DIJ388" s="55"/>
      <c r="DIK388" s="55"/>
      <c r="DIL388" s="55"/>
      <c r="DIM388" s="55"/>
      <c r="DIN388" s="55"/>
      <c r="DIO388" s="55"/>
      <c r="DIP388" s="55"/>
      <c r="DIQ388" s="55"/>
      <c r="DIR388" s="55"/>
      <c r="DIS388" s="55"/>
      <c r="DIT388" s="55"/>
      <c r="DIU388" s="55"/>
      <c r="DIV388" s="55"/>
      <c r="DIW388" s="55"/>
      <c r="DIX388" s="55"/>
      <c r="DIY388" s="55"/>
      <c r="DIZ388" s="55"/>
      <c r="DJA388" s="55"/>
      <c r="DJB388" s="55"/>
      <c r="DJC388" s="55"/>
      <c r="DJD388" s="55"/>
      <c r="DJE388" s="55"/>
      <c r="DJF388" s="55"/>
      <c r="DJG388" s="55"/>
      <c r="DJH388" s="55"/>
      <c r="DJI388" s="55"/>
      <c r="DJJ388" s="55"/>
      <c r="DJK388" s="55"/>
      <c r="DJL388" s="55"/>
      <c r="DJM388" s="55"/>
      <c r="DJN388" s="55"/>
      <c r="DJO388" s="55"/>
      <c r="DJP388" s="55"/>
      <c r="DJQ388" s="55"/>
      <c r="DJR388" s="55"/>
      <c r="DJS388" s="55"/>
      <c r="DJT388" s="55"/>
      <c r="DJU388" s="55"/>
      <c r="DJV388" s="55"/>
      <c r="DJW388" s="55"/>
      <c r="DJX388" s="55"/>
      <c r="DJY388" s="55"/>
      <c r="DJZ388" s="55"/>
      <c r="DKA388" s="55"/>
      <c r="DKB388" s="55"/>
      <c r="DKC388" s="55"/>
      <c r="DKD388" s="55"/>
      <c r="DKE388" s="55"/>
      <c r="DKF388" s="55"/>
      <c r="DKG388" s="55"/>
      <c r="DKH388" s="55"/>
      <c r="DKI388" s="55"/>
      <c r="DKJ388" s="55"/>
      <c r="DKK388" s="55"/>
      <c r="DKL388" s="55"/>
      <c r="DKM388" s="55"/>
      <c r="DKN388" s="55"/>
      <c r="DKO388" s="55"/>
      <c r="DKP388" s="55"/>
      <c r="DKQ388" s="55"/>
      <c r="DKR388" s="55"/>
      <c r="DKS388" s="55"/>
      <c r="DKT388" s="55"/>
      <c r="DKU388" s="55"/>
      <c r="DKV388" s="55"/>
      <c r="DKW388" s="55"/>
      <c r="DKX388" s="55"/>
      <c r="DKY388" s="55"/>
      <c r="DKZ388" s="55"/>
      <c r="DLA388" s="55"/>
      <c r="DLB388" s="55"/>
      <c r="DLC388" s="55"/>
      <c r="DLD388" s="55"/>
      <c r="DLE388" s="55"/>
      <c r="DLF388" s="55"/>
      <c r="DLG388" s="55"/>
      <c r="DLH388" s="55"/>
      <c r="DLI388" s="55"/>
      <c r="DLJ388" s="55"/>
      <c r="DLK388" s="55"/>
      <c r="DLL388" s="55"/>
      <c r="DLM388" s="55"/>
      <c r="DLN388" s="55"/>
      <c r="DLO388" s="55"/>
      <c r="DLP388" s="55"/>
      <c r="DLQ388" s="55"/>
      <c r="DLR388" s="55"/>
      <c r="DLS388" s="55"/>
      <c r="DLT388" s="55"/>
      <c r="DLU388" s="55"/>
      <c r="DLV388" s="55"/>
      <c r="DLW388" s="55"/>
      <c r="DLX388" s="55"/>
      <c r="DLY388" s="55"/>
      <c r="DLZ388" s="55"/>
      <c r="DMA388" s="55"/>
      <c r="DMB388" s="55"/>
      <c r="DMC388" s="55"/>
      <c r="DMD388" s="55"/>
      <c r="DME388" s="55"/>
      <c r="DMF388" s="55"/>
      <c r="DMG388" s="55"/>
      <c r="DMH388" s="55"/>
      <c r="DMI388" s="55"/>
      <c r="DMJ388" s="55"/>
      <c r="DMK388" s="55"/>
      <c r="DML388" s="55"/>
      <c r="DMM388" s="55"/>
      <c r="DMN388" s="55"/>
      <c r="DMO388" s="55"/>
      <c r="DMP388" s="55"/>
      <c r="DMQ388" s="55"/>
      <c r="DMR388" s="55"/>
      <c r="DMS388" s="55"/>
      <c r="DMT388" s="55"/>
      <c r="DMU388" s="55"/>
      <c r="DMV388" s="55"/>
      <c r="DMW388" s="55"/>
      <c r="DMX388" s="55"/>
      <c r="DMY388" s="55"/>
      <c r="DMZ388" s="55"/>
      <c r="DNA388" s="55"/>
      <c r="DNB388" s="55"/>
      <c r="DNC388" s="55"/>
      <c r="DND388" s="55"/>
      <c r="DNE388" s="55"/>
      <c r="DNF388" s="55"/>
      <c r="DNG388" s="55"/>
      <c r="DNH388" s="55"/>
      <c r="DNI388" s="55"/>
      <c r="DNJ388" s="55"/>
      <c r="DNK388" s="55"/>
      <c r="DNL388" s="55"/>
      <c r="DNM388" s="55"/>
      <c r="DNN388" s="55"/>
      <c r="DNO388" s="55"/>
      <c r="DNP388" s="55"/>
      <c r="DNQ388" s="55"/>
      <c r="DNR388" s="55"/>
      <c r="DNS388" s="55"/>
      <c r="DNT388" s="55"/>
      <c r="DNU388" s="55"/>
      <c r="DNV388" s="55"/>
      <c r="DNW388" s="55"/>
      <c r="DNX388" s="55"/>
      <c r="DNY388" s="55"/>
      <c r="DNZ388" s="55"/>
      <c r="DOA388" s="55"/>
      <c r="DOB388" s="55"/>
      <c r="DOC388" s="55"/>
      <c r="DOD388" s="55"/>
      <c r="DOE388" s="55"/>
      <c r="DOF388" s="55"/>
      <c r="DOG388" s="55"/>
      <c r="DOH388" s="55"/>
      <c r="DOI388" s="55"/>
      <c r="DOJ388" s="55"/>
      <c r="DOK388" s="55"/>
      <c r="DOL388" s="55"/>
      <c r="DOM388" s="55"/>
      <c r="DON388" s="55"/>
      <c r="DOO388" s="55"/>
      <c r="DOP388" s="55"/>
      <c r="DOQ388" s="55"/>
      <c r="DOR388" s="55"/>
      <c r="DOS388" s="55"/>
      <c r="DOT388" s="55"/>
      <c r="DOU388" s="55"/>
      <c r="DOV388" s="55"/>
      <c r="DOW388" s="55"/>
      <c r="DOX388" s="55"/>
      <c r="DOY388" s="55"/>
      <c r="DOZ388" s="55"/>
      <c r="DPA388" s="55"/>
      <c r="DPB388" s="55"/>
      <c r="DPC388" s="55"/>
      <c r="DPD388" s="55"/>
      <c r="DPE388" s="55"/>
      <c r="DPF388" s="55"/>
      <c r="DPG388" s="55"/>
      <c r="DPH388" s="55"/>
      <c r="DPI388" s="55"/>
      <c r="DPJ388" s="55"/>
      <c r="DPK388" s="55"/>
      <c r="DPL388" s="55"/>
      <c r="DPM388" s="55"/>
      <c r="DPN388" s="55"/>
      <c r="DPO388" s="55"/>
      <c r="DPP388" s="55"/>
      <c r="DPQ388" s="55"/>
      <c r="DPR388" s="55"/>
      <c r="DPS388" s="55"/>
      <c r="DPT388" s="55"/>
      <c r="DPU388" s="55"/>
      <c r="DPV388" s="55"/>
      <c r="DPW388" s="55"/>
      <c r="DPX388" s="55"/>
      <c r="DPY388" s="55"/>
      <c r="DPZ388" s="55"/>
      <c r="DQA388" s="55"/>
      <c r="DQB388" s="55"/>
      <c r="DQC388" s="55"/>
      <c r="DQD388" s="55"/>
      <c r="DQE388" s="55"/>
      <c r="DQF388" s="55"/>
      <c r="DQG388" s="55"/>
      <c r="DQH388" s="55"/>
      <c r="DQI388" s="55"/>
      <c r="DQJ388" s="55"/>
      <c r="DQK388" s="55"/>
      <c r="DQL388" s="55"/>
      <c r="DQM388" s="55"/>
      <c r="DQN388" s="55"/>
      <c r="DQO388" s="55"/>
      <c r="DQP388" s="55"/>
      <c r="DQQ388" s="55"/>
      <c r="DQR388" s="55"/>
      <c r="DQS388" s="55"/>
      <c r="DQT388" s="55"/>
      <c r="DQU388" s="55"/>
      <c r="DQV388" s="55"/>
      <c r="DQW388" s="55"/>
      <c r="DQX388" s="55"/>
      <c r="DQY388" s="55"/>
      <c r="DQZ388" s="55"/>
      <c r="DRA388" s="55"/>
      <c r="DRB388" s="55"/>
      <c r="DRC388" s="55"/>
      <c r="DRD388" s="55"/>
      <c r="DRE388" s="55"/>
      <c r="DRF388" s="55"/>
      <c r="DRG388" s="55"/>
      <c r="DRH388" s="55"/>
      <c r="DRI388" s="55"/>
      <c r="DRJ388" s="55"/>
      <c r="DRK388" s="55"/>
      <c r="DRL388" s="55"/>
      <c r="DRM388" s="55"/>
      <c r="DRN388" s="55"/>
      <c r="DRO388" s="55"/>
      <c r="DRP388" s="55"/>
      <c r="DRQ388" s="55"/>
      <c r="DRR388" s="55"/>
      <c r="DRS388" s="55"/>
      <c r="DRT388" s="55"/>
      <c r="DRU388" s="55"/>
      <c r="DRV388" s="55"/>
      <c r="DRW388" s="55"/>
      <c r="DRX388" s="55"/>
      <c r="DRY388" s="55"/>
      <c r="DRZ388" s="55"/>
      <c r="DSA388" s="55"/>
      <c r="DSB388" s="55"/>
      <c r="DSC388" s="55"/>
      <c r="DSD388" s="55"/>
      <c r="DSE388" s="55"/>
      <c r="DSF388" s="55"/>
      <c r="DSG388" s="55"/>
      <c r="DSH388" s="55"/>
      <c r="DSI388" s="55"/>
      <c r="DSJ388" s="55"/>
      <c r="DSK388" s="55"/>
      <c r="DSL388" s="55"/>
      <c r="DSM388" s="55"/>
      <c r="DSN388" s="55"/>
      <c r="DSO388" s="55"/>
      <c r="DSP388" s="55"/>
      <c r="DSQ388" s="55"/>
      <c r="DSR388" s="55"/>
      <c r="DSS388" s="55"/>
      <c r="DST388" s="55"/>
      <c r="DSU388" s="55"/>
      <c r="DSV388" s="55"/>
      <c r="DSW388" s="55"/>
      <c r="DSX388" s="55"/>
      <c r="DSY388" s="55"/>
      <c r="DSZ388" s="55"/>
      <c r="DTA388" s="55"/>
      <c r="DTB388" s="55"/>
      <c r="DTC388" s="55"/>
      <c r="DTD388" s="55"/>
      <c r="DTE388" s="55"/>
      <c r="DTF388" s="55"/>
      <c r="DTG388" s="55"/>
      <c r="DTH388" s="55"/>
      <c r="DTI388" s="55"/>
      <c r="DTJ388" s="55"/>
      <c r="DTK388" s="55"/>
      <c r="DTL388" s="55"/>
      <c r="DTM388" s="55"/>
      <c r="DTN388" s="55"/>
      <c r="DTO388" s="55"/>
      <c r="DTP388" s="55"/>
      <c r="DTQ388" s="55"/>
      <c r="DTR388" s="55"/>
      <c r="DTS388" s="55"/>
      <c r="DTT388" s="55"/>
      <c r="DTU388" s="55"/>
      <c r="DTV388" s="55"/>
      <c r="DTW388" s="55"/>
      <c r="DTX388" s="55"/>
      <c r="DTY388" s="55"/>
      <c r="DTZ388" s="55"/>
      <c r="DUA388" s="55"/>
      <c r="DUB388" s="55"/>
      <c r="DUC388" s="55"/>
      <c r="DUD388" s="55"/>
      <c r="DUE388" s="55"/>
      <c r="DUF388" s="55"/>
      <c r="DUG388" s="55"/>
      <c r="DUH388" s="55"/>
      <c r="DUI388" s="55"/>
      <c r="DUJ388" s="55"/>
      <c r="DUK388" s="55"/>
      <c r="DUL388" s="55"/>
      <c r="DUM388" s="55"/>
      <c r="DUN388" s="55"/>
      <c r="DUO388" s="55"/>
      <c r="DUP388" s="55"/>
      <c r="DUQ388" s="55"/>
      <c r="DUR388" s="55"/>
      <c r="DUS388" s="55"/>
      <c r="DUT388" s="55"/>
      <c r="DUU388" s="55"/>
      <c r="DUV388" s="55"/>
      <c r="DUW388" s="55"/>
      <c r="DUX388" s="55"/>
      <c r="DUY388" s="55"/>
      <c r="DUZ388" s="55"/>
      <c r="DVA388" s="55"/>
      <c r="DVB388" s="55"/>
      <c r="DVC388" s="55"/>
      <c r="DVD388" s="55"/>
      <c r="DVE388" s="55"/>
      <c r="DVF388" s="55"/>
      <c r="DVG388" s="55"/>
      <c r="DVH388" s="55"/>
      <c r="DVI388" s="55"/>
      <c r="DVJ388" s="55"/>
      <c r="DVK388" s="55"/>
      <c r="DVL388" s="55"/>
      <c r="DVM388" s="55"/>
      <c r="DVN388" s="55"/>
      <c r="DVO388" s="55"/>
      <c r="DVP388" s="55"/>
      <c r="DVQ388" s="55"/>
      <c r="DVR388" s="55"/>
      <c r="DVS388" s="55"/>
      <c r="DVT388" s="55"/>
      <c r="DVU388" s="55"/>
      <c r="DVV388" s="55"/>
      <c r="DVW388" s="55"/>
      <c r="DVX388" s="55"/>
      <c r="DVY388" s="55"/>
      <c r="DVZ388" s="55"/>
      <c r="DWA388" s="55"/>
      <c r="DWB388" s="55"/>
      <c r="DWC388" s="55"/>
      <c r="DWD388" s="55"/>
      <c r="DWE388" s="55"/>
      <c r="DWF388" s="55"/>
      <c r="DWG388" s="55"/>
      <c r="DWH388" s="55"/>
      <c r="DWI388" s="55"/>
      <c r="DWJ388" s="55"/>
      <c r="DWK388" s="55"/>
      <c r="DWL388" s="55"/>
      <c r="DWM388" s="55"/>
      <c r="DWN388" s="55"/>
      <c r="DWO388" s="55"/>
      <c r="DWP388" s="55"/>
      <c r="DWQ388" s="55"/>
      <c r="DWR388" s="55"/>
      <c r="DWS388" s="55"/>
      <c r="DWT388" s="55"/>
      <c r="DWU388" s="55"/>
      <c r="DWV388" s="55"/>
      <c r="DWW388" s="55"/>
      <c r="DWX388" s="55"/>
      <c r="DWY388" s="55"/>
      <c r="DWZ388" s="55"/>
      <c r="DXA388" s="55"/>
      <c r="DXB388" s="55"/>
      <c r="DXC388" s="55"/>
      <c r="DXD388" s="55"/>
      <c r="DXE388" s="55"/>
      <c r="DXF388" s="55"/>
      <c r="DXG388" s="55"/>
      <c r="DXH388" s="55"/>
      <c r="DXI388" s="55"/>
      <c r="DXJ388" s="55"/>
      <c r="DXK388" s="55"/>
      <c r="DXL388" s="55"/>
      <c r="DXM388" s="55"/>
      <c r="DXN388" s="55"/>
      <c r="DXO388" s="55"/>
      <c r="DXP388" s="55"/>
      <c r="DXQ388" s="55"/>
      <c r="DXR388" s="55"/>
      <c r="DXS388" s="55"/>
      <c r="DXT388" s="55"/>
      <c r="DXU388" s="55"/>
      <c r="DXV388" s="55"/>
      <c r="DXW388" s="55"/>
      <c r="DXX388" s="55"/>
      <c r="DXY388" s="55"/>
      <c r="DXZ388" s="55"/>
      <c r="DYA388" s="55"/>
      <c r="DYB388" s="55"/>
      <c r="DYC388" s="55"/>
      <c r="DYD388" s="55"/>
      <c r="DYE388" s="55"/>
      <c r="DYF388" s="55"/>
      <c r="DYG388" s="55"/>
      <c r="DYH388" s="55"/>
      <c r="DYI388" s="55"/>
      <c r="DYJ388" s="55"/>
      <c r="DYK388" s="55"/>
      <c r="DYL388" s="55"/>
      <c r="DYM388" s="55"/>
      <c r="DYN388" s="55"/>
      <c r="DYO388" s="55"/>
      <c r="DYP388" s="55"/>
      <c r="DYQ388" s="55"/>
      <c r="DYR388" s="55"/>
      <c r="DYS388" s="55"/>
      <c r="DYT388" s="55"/>
      <c r="DYU388" s="55"/>
      <c r="DYV388" s="55"/>
      <c r="DYW388" s="55"/>
      <c r="DYX388" s="55"/>
      <c r="DYY388" s="55"/>
      <c r="DYZ388" s="55"/>
      <c r="DZA388" s="55"/>
      <c r="DZB388" s="55"/>
      <c r="DZC388" s="55"/>
      <c r="DZD388" s="55"/>
      <c r="DZE388" s="55"/>
      <c r="DZF388" s="55"/>
      <c r="DZG388" s="55"/>
      <c r="DZH388" s="55"/>
      <c r="DZI388" s="55"/>
      <c r="DZJ388" s="55"/>
      <c r="DZK388" s="55"/>
      <c r="DZL388" s="55"/>
      <c r="DZM388" s="55"/>
      <c r="DZN388" s="55"/>
      <c r="DZO388" s="55"/>
      <c r="DZP388" s="55"/>
      <c r="DZQ388" s="55"/>
      <c r="DZR388" s="55"/>
      <c r="DZS388" s="55"/>
      <c r="DZT388" s="55"/>
      <c r="DZU388" s="55"/>
      <c r="DZV388" s="55"/>
      <c r="DZW388" s="55"/>
      <c r="DZX388" s="55"/>
      <c r="DZY388" s="55"/>
      <c r="DZZ388" s="55"/>
      <c r="EAA388" s="55"/>
      <c r="EAB388" s="55"/>
      <c r="EAC388" s="55"/>
      <c r="EAD388" s="55"/>
      <c r="EAE388" s="55"/>
      <c r="EAF388" s="55"/>
      <c r="EAG388" s="55"/>
      <c r="EAH388" s="55"/>
      <c r="EAI388" s="55"/>
      <c r="EAJ388" s="55"/>
      <c r="EAK388" s="55"/>
      <c r="EAL388" s="55"/>
      <c r="EAM388" s="55"/>
      <c r="EAN388" s="55"/>
      <c r="EAO388" s="55"/>
      <c r="EAP388" s="55"/>
      <c r="EAQ388" s="55"/>
      <c r="EAR388" s="55"/>
      <c r="EAS388" s="55"/>
      <c r="EAT388" s="55"/>
      <c r="EAU388" s="55"/>
      <c r="EAV388" s="55"/>
      <c r="EAW388" s="55"/>
      <c r="EAX388" s="55"/>
      <c r="EAY388" s="55"/>
      <c r="EAZ388" s="55"/>
      <c r="EBA388" s="55"/>
      <c r="EBB388" s="55"/>
      <c r="EBC388" s="55"/>
      <c r="EBD388" s="55"/>
      <c r="EBE388" s="55"/>
      <c r="EBF388" s="55"/>
      <c r="EBG388" s="55"/>
      <c r="EBH388" s="55"/>
      <c r="EBI388" s="55"/>
      <c r="EBJ388" s="55"/>
      <c r="EBK388" s="55"/>
      <c r="EBL388" s="55"/>
      <c r="EBM388" s="55"/>
      <c r="EBN388" s="55"/>
      <c r="EBO388" s="55"/>
      <c r="EBP388" s="55"/>
      <c r="EBQ388" s="55"/>
      <c r="EBR388" s="55"/>
      <c r="EBS388" s="55"/>
      <c r="EBT388" s="55"/>
      <c r="EBU388" s="55"/>
      <c r="EBV388" s="55"/>
      <c r="EBW388" s="55"/>
      <c r="EBX388" s="55"/>
      <c r="EBY388" s="55"/>
      <c r="EBZ388" s="55"/>
      <c r="ECA388" s="55"/>
      <c r="ECB388" s="55"/>
      <c r="ECC388" s="55"/>
      <c r="ECD388" s="55"/>
      <c r="ECE388" s="55"/>
      <c r="ECF388" s="55"/>
      <c r="ECG388" s="55"/>
      <c r="ECH388" s="55"/>
      <c r="ECI388" s="55"/>
      <c r="ECJ388" s="55"/>
      <c r="ECK388" s="55"/>
      <c r="ECL388" s="55"/>
      <c r="ECM388" s="55"/>
      <c r="ECN388" s="55"/>
      <c r="ECO388" s="55"/>
      <c r="ECP388" s="55"/>
      <c r="ECQ388" s="55"/>
      <c r="ECR388" s="55"/>
      <c r="ECS388" s="55"/>
      <c r="ECT388" s="55"/>
      <c r="ECU388" s="55"/>
      <c r="ECV388" s="55"/>
      <c r="ECW388" s="55"/>
      <c r="ECX388" s="55"/>
      <c r="ECY388" s="55"/>
      <c r="ECZ388" s="55"/>
      <c r="EDA388" s="55"/>
      <c r="EDB388" s="55"/>
      <c r="EDC388" s="55"/>
      <c r="EDD388" s="55"/>
      <c r="EDE388" s="55"/>
      <c r="EDF388" s="55"/>
      <c r="EDG388" s="55"/>
      <c r="EDH388" s="55"/>
      <c r="EDI388" s="55"/>
      <c r="EDJ388" s="55"/>
      <c r="EDK388" s="55"/>
      <c r="EDL388" s="55"/>
      <c r="EDM388" s="55"/>
      <c r="EDN388" s="55"/>
      <c r="EDO388" s="55"/>
      <c r="EDP388" s="55"/>
      <c r="EDQ388" s="55"/>
      <c r="EDR388" s="55"/>
      <c r="EDS388" s="55"/>
      <c r="EDT388" s="55"/>
      <c r="EDU388" s="55"/>
      <c r="EDV388" s="55"/>
      <c r="EDW388" s="55"/>
      <c r="EDX388" s="55"/>
      <c r="EDY388" s="55"/>
      <c r="EDZ388" s="55"/>
      <c r="EEA388" s="55"/>
      <c r="EEB388" s="55"/>
      <c r="EEC388" s="55"/>
      <c r="EED388" s="55"/>
      <c r="EEE388" s="55"/>
      <c r="EEF388" s="55"/>
      <c r="EEG388" s="55"/>
      <c r="EEH388" s="55"/>
      <c r="EEI388" s="55"/>
      <c r="EEJ388" s="55"/>
      <c r="EEK388" s="55"/>
      <c r="EEL388" s="55"/>
      <c r="EEM388" s="55"/>
      <c r="EEN388" s="55"/>
      <c r="EEO388" s="55"/>
      <c r="EEP388" s="55"/>
      <c r="EEQ388" s="55"/>
      <c r="EER388" s="55"/>
      <c r="EES388" s="55"/>
      <c r="EET388" s="55"/>
      <c r="EEU388" s="55"/>
      <c r="EEV388" s="55"/>
      <c r="EEW388" s="55"/>
      <c r="EEX388" s="55"/>
      <c r="EEY388" s="55"/>
      <c r="EEZ388" s="55"/>
      <c r="EFA388" s="55"/>
      <c r="EFB388" s="55"/>
      <c r="EFC388" s="55"/>
      <c r="EFD388" s="55"/>
      <c r="EFE388" s="55"/>
      <c r="EFF388" s="55"/>
      <c r="EFG388" s="55"/>
      <c r="EFH388" s="55"/>
      <c r="EFI388" s="55"/>
      <c r="EFJ388" s="55"/>
      <c r="EFK388" s="55"/>
      <c r="EFL388" s="55"/>
      <c r="EFM388" s="55"/>
      <c r="EFN388" s="55"/>
      <c r="EFO388" s="55"/>
      <c r="EFP388" s="55"/>
      <c r="EFQ388" s="55"/>
      <c r="EFR388" s="55"/>
      <c r="EFS388" s="55"/>
      <c r="EFT388" s="55"/>
      <c r="EFU388" s="55"/>
      <c r="EFV388" s="55"/>
      <c r="EFW388" s="55"/>
      <c r="EFX388" s="55"/>
      <c r="EFY388" s="55"/>
      <c r="EFZ388" s="55"/>
      <c r="EGA388" s="55"/>
      <c r="EGB388" s="55"/>
      <c r="EGC388" s="55"/>
      <c r="EGD388" s="55"/>
      <c r="EGE388" s="55"/>
      <c r="EGF388" s="55"/>
      <c r="EGG388" s="55"/>
      <c r="EGH388" s="55"/>
      <c r="EGI388" s="55"/>
      <c r="EGJ388" s="55"/>
      <c r="EGK388" s="55"/>
      <c r="EGL388" s="55"/>
      <c r="EGM388" s="55"/>
      <c r="EGN388" s="55"/>
      <c r="EGO388" s="55"/>
      <c r="EGP388" s="55"/>
      <c r="EGQ388" s="55"/>
      <c r="EGR388" s="55"/>
      <c r="EGS388" s="55"/>
      <c r="EGT388" s="55"/>
      <c r="EGU388" s="55"/>
      <c r="EGV388" s="55"/>
      <c r="EGW388" s="55"/>
      <c r="EGX388" s="55"/>
      <c r="EGY388" s="55"/>
      <c r="EGZ388" s="55"/>
      <c r="EHA388" s="55"/>
      <c r="EHB388" s="55"/>
      <c r="EHC388" s="55"/>
      <c r="EHD388" s="55"/>
      <c r="EHE388" s="55"/>
      <c r="EHF388" s="55"/>
      <c r="EHG388" s="55"/>
      <c r="EHH388" s="55"/>
      <c r="EHI388" s="55"/>
      <c r="EHJ388" s="55"/>
      <c r="EHK388" s="55"/>
      <c r="EHL388" s="55"/>
      <c r="EHM388" s="55"/>
      <c r="EHN388" s="55"/>
      <c r="EHO388" s="55"/>
      <c r="EHP388" s="55"/>
      <c r="EHQ388" s="55"/>
      <c r="EHR388" s="55"/>
      <c r="EHS388" s="55"/>
      <c r="EHT388" s="55"/>
      <c r="EHU388" s="55"/>
      <c r="EHV388" s="55"/>
      <c r="EHW388" s="55"/>
      <c r="EHX388" s="55"/>
      <c r="EHY388" s="55"/>
      <c r="EHZ388" s="55"/>
      <c r="EIA388" s="55"/>
      <c r="EIB388" s="55"/>
      <c r="EIC388" s="55"/>
      <c r="EID388" s="55"/>
      <c r="EIE388" s="55"/>
      <c r="EIF388" s="55"/>
      <c r="EIG388" s="55"/>
      <c r="EIH388" s="55"/>
      <c r="EII388" s="55"/>
      <c r="EIJ388" s="55"/>
      <c r="EIK388" s="55"/>
      <c r="EIL388" s="55"/>
      <c r="EIM388" s="55"/>
      <c r="EIN388" s="55"/>
      <c r="EIO388" s="55"/>
      <c r="EIP388" s="55"/>
      <c r="EIQ388" s="55"/>
      <c r="EIR388" s="55"/>
      <c r="EIS388" s="55"/>
      <c r="EIT388" s="55"/>
      <c r="EIU388" s="55"/>
      <c r="EIV388" s="55"/>
      <c r="EIW388" s="55"/>
      <c r="EIX388" s="55"/>
      <c r="EIY388" s="55"/>
      <c r="EIZ388" s="55"/>
      <c r="EJA388" s="55"/>
      <c r="EJB388" s="55"/>
      <c r="EJC388" s="55"/>
      <c r="EJD388" s="55"/>
      <c r="EJE388" s="55"/>
      <c r="EJF388" s="55"/>
      <c r="EJG388" s="55"/>
      <c r="EJH388" s="55"/>
      <c r="EJI388" s="55"/>
      <c r="EJJ388" s="55"/>
      <c r="EJK388" s="55"/>
      <c r="EJL388" s="55"/>
      <c r="EJM388" s="55"/>
      <c r="EJN388" s="55"/>
      <c r="EJO388" s="55"/>
      <c r="EJP388" s="55"/>
      <c r="EJQ388" s="55"/>
      <c r="EJR388" s="55"/>
      <c r="EJS388" s="55"/>
      <c r="EJT388" s="55"/>
      <c r="EJU388" s="55"/>
      <c r="EJV388" s="55"/>
      <c r="EJW388" s="55"/>
      <c r="EJX388" s="55"/>
      <c r="EJY388" s="55"/>
      <c r="EJZ388" s="55"/>
      <c r="EKA388" s="55"/>
      <c r="EKB388" s="55"/>
      <c r="EKC388" s="55"/>
      <c r="EKD388" s="55"/>
      <c r="EKE388" s="55"/>
      <c r="EKF388" s="55"/>
      <c r="EKG388" s="55"/>
      <c r="EKH388" s="55"/>
      <c r="EKI388" s="55"/>
      <c r="EKJ388" s="55"/>
      <c r="EKK388" s="55"/>
      <c r="EKL388" s="55"/>
      <c r="EKM388" s="55"/>
      <c r="EKN388" s="55"/>
      <c r="EKO388" s="55"/>
      <c r="EKP388" s="55"/>
      <c r="EKQ388" s="55"/>
      <c r="EKR388" s="55"/>
      <c r="EKS388" s="55"/>
      <c r="EKT388" s="55"/>
      <c r="EKU388" s="55"/>
      <c r="EKV388" s="55"/>
      <c r="EKW388" s="55"/>
      <c r="EKX388" s="55"/>
      <c r="EKY388" s="55"/>
      <c r="EKZ388" s="55"/>
      <c r="ELA388" s="55"/>
      <c r="ELB388" s="55"/>
      <c r="ELC388" s="55"/>
      <c r="ELD388" s="55"/>
      <c r="ELE388" s="55"/>
      <c r="ELF388" s="55"/>
      <c r="ELG388" s="55"/>
      <c r="ELH388" s="55"/>
      <c r="ELI388" s="55"/>
      <c r="ELJ388" s="55"/>
      <c r="ELK388" s="55"/>
      <c r="ELL388" s="55"/>
      <c r="ELM388" s="55"/>
      <c r="ELN388" s="55"/>
      <c r="ELO388" s="55"/>
      <c r="ELP388" s="55"/>
      <c r="ELQ388" s="55"/>
      <c r="ELR388" s="55"/>
      <c r="ELS388" s="55"/>
      <c r="ELT388" s="55"/>
      <c r="ELU388" s="55"/>
      <c r="ELV388" s="55"/>
      <c r="ELW388" s="55"/>
      <c r="ELX388" s="55"/>
      <c r="ELY388" s="55"/>
      <c r="ELZ388" s="55"/>
      <c r="EMA388" s="55"/>
      <c r="EMB388" s="55"/>
      <c r="EMC388" s="55"/>
      <c r="EMD388" s="55"/>
      <c r="EME388" s="55"/>
      <c r="EMF388" s="55"/>
      <c r="EMG388" s="55"/>
      <c r="EMH388" s="55"/>
      <c r="EMI388" s="55"/>
      <c r="EMJ388" s="55"/>
      <c r="EMK388" s="55"/>
      <c r="EML388" s="55"/>
      <c r="EMM388" s="55"/>
      <c r="EMN388" s="55"/>
      <c r="EMO388" s="55"/>
      <c r="EMP388" s="55"/>
      <c r="EMQ388" s="55"/>
      <c r="EMR388" s="55"/>
      <c r="EMS388" s="55"/>
      <c r="EMT388" s="55"/>
      <c r="EMU388" s="55"/>
      <c r="EMV388" s="55"/>
      <c r="EMW388" s="55"/>
      <c r="EMX388" s="55"/>
      <c r="EMY388" s="55"/>
      <c r="EMZ388" s="55"/>
      <c r="ENA388" s="55"/>
      <c r="ENB388" s="55"/>
      <c r="ENC388" s="55"/>
      <c r="END388" s="55"/>
      <c r="ENE388" s="55"/>
      <c r="ENF388" s="55"/>
      <c r="ENG388" s="55"/>
      <c r="ENH388" s="55"/>
      <c r="ENI388" s="55"/>
      <c r="ENJ388" s="55"/>
      <c r="ENK388" s="55"/>
      <c r="ENL388" s="55"/>
      <c r="ENM388" s="55"/>
      <c r="ENN388" s="55"/>
      <c r="ENO388" s="55"/>
      <c r="ENP388" s="55"/>
      <c r="ENQ388" s="55"/>
      <c r="ENR388" s="55"/>
      <c r="ENS388" s="55"/>
      <c r="ENT388" s="55"/>
      <c r="ENU388" s="55"/>
      <c r="ENV388" s="55"/>
      <c r="ENW388" s="55"/>
      <c r="ENX388" s="55"/>
      <c r="ENY388" s="55"/>
      <c r="ENZ388" s="55"/>
      <c r="EOA388" s="55"/>
      <c r="EOB388" s="55"/>
      <c r="EOC388" s="55"/>
      <c r="EOD388" s="55"/>
      <c r="EOE388" s="55"/>
      <c r="EOF388" s="55"/>
      <c r="EOG388" s="55"/>
      <c r="EOH388" s="55"/>
      <c r="EOI388" s="55"/>
      <c r="EOJ388" s="55"/>
      <c r="EOK388" s="55"/>
      <c r="EOL388" s="55"/>
      <c r="EOM388" s="55"/>
      <c r="EON388" s="55"/>
      <c r="EOO388" s="55"/>
      <c r="EOP388" s="55"/>
      <c r="EOQ388" s="55"/>
      <c r="EOR388" s="55"/>
      <c r="EOS388" s="55"/>
      <c r="EOT388" s="55"/>
      <c r="EOU388" s="55"/>
      <c r="EOV388" s="55"/>
      <c r="EOW388" s="55"/>
      <c r="EOX388" s="55"/>
      <c r="EOY388" s="55"/>
      <c r="EOZ388" s="55"/>
      <c r="EPA388" s="55"/>
      <c r="EPB388" s="55"/>
      <c r="EPC388" s="55"/>
      <c r="EPD388" s="55"/>
      <c r="EPE388" s="55"/>
      <c r="EPF388" s="55"/>
      <c r="EPG388" s="55"/>
      <c r="EPH388" s="55"/>
      <c r="EPI388" s="55"/>
      <c r="EPJ388" s="55"/>
      <c r="EPK388" s="55"/>
      <c r="EPL388" s="55"/>
      <c r="EPM388" s="55"/>
      <c r="EPN388" s="55"/>
      <c r="EPO388" s="55"/>
      <c r="EPP388" s="55"/>
      <c r="EPQ388" s="55"/>
      <c r="EPR388" s="55"/>
      <c r="EPS388" s="55"/>
      <c r="EPT388" s="55"/>
      <c r="EPU388" s="55"/>
      <c r="EPV388" s="55"/>
      <c r="EPW388" s="55"/>
      <c r="EPX388" s="55"/>
      <c r="EPY388" s="55"/>
      <c r="EPZ388" s="55"/>
      <c r="EQA388" s="55"/>
      <c r="EQB388" s="55"/>
      <c r="EQC388" s="55"/>
      <c r="EQD388" s="55"/>
      <c r="EQE388" s="55"/>
      <c r="EQF388" s="55"/>
      <c r="EQG388" s="55"/>
      <c r="EQH388" s="55"/>
      <c r="EQI388" s="55"/>
      <c r="EQJ388" s="55"/>
      <c r="EQK388" s="55"/>
      <c r="EQL388" s="55"/>
      <c r="EQM388" s="55"/>
      <c r="EQN388" s="55"/>
      <c r="EQO388" s="55"/>
      <c r="EQP388" s="55"/>
      <c r="EQQ388" s="55"/>
      <c r="EQR388" s="55"/>
      <c r="EQS388" s="55"/>
      <c r="EQT388" s="55"/>
      <c r="EQU388" s="55"/>
      <c r="EQV388" s="55"/>
      <c r="EQW388" s="55"/>
      <c r="EQX388" s="55"/>
      <c r="EQY388" s="55"/>
      <c r="EQZ388" s="55"/>
      <c r="ERA388" s="55"/>
      <c r="ERB388" s="55"/>
      <c r="ERC388" s="55"/>
      <c r="ERD388" s="55"/>
      <c r="ERE388" s="55"/>
      <c r="ERF388" s="55"/>
      <c r="ERG388" s="55"/>
      <c r="ERH388" s="55"/>
      <c r="ERI388" s="55"/>
      <c r="ERJ388" s="55"/>
      <c r="ERK388" s="55"/>
      <c r="ERL388" s="55"/>
      <c r="ERM388" s="55"/>
      <c r="ERN388" s="55"/>
      <c r="ERO388" s="55"/>
      <c r="ERP388" s="55"/>
      <c r="ERQ388" s="55"/>
      <c r="ERR388" s="55"/>
      <c r="ERS388" s="55"/>
      <c r="ERT388" s="55"/>
      <c r="ERU388" s="55"/>
      <c r="ERV388" s="55"/>
      <c r="ERW388" s="55"/>
      <c r="ERX388" s="55"/>
      <c r="ERY388" s="55"/>
      <c r="ERZ388" s="55"/>
      <c r="ESA388" s="55"/>
      <c r="ESB388" s="55"/>
      <c r="ESC388" s="55"/>
      <c r="ESD388" s="55"/>
      <c r="ESE388" s="55"/>
      <c r="ESF388" s="55"/>
      <c r="ESG388" s="55"/>
      <c r="ESH388" s="55"/>
      <c r="ESI388" s="55"/>
      <c r="ESJ388" s="55"/>
      <c r="ESK388" s="55"/>
      <c r="ESL388" s="55"/>
      <c r="ESM388" s="55"/>
      <c r="ESN388" s="55"/>
      <c r="ESO388" s="55"/>
      <c r="ESP388" s="55"/>
      <c r="ESQ388" s="55"/>
      <c r="ESR388" s="55"/>
      <c r="ESS388" s="55"/>
      <c r="EST388" s="55"/>
      <c r="ESU388" s="55"/>
      <c r="ESV388" s="55"/>
      <c r="ESW388" s="55"/>
      <c r="ESX388" s="55"/>
      <c r="ESY388" s="55"/>
      <c r="ESZ388" s="55"/>
      <c r="ETA388" s="55"/>
      <c r="ETB388" s="55"/>
      <c r="ETC388" s="55"/>
      <c r="ETD388" s="55"/>
      <c r="ETE388" s="55"/>
      <c r="ETF388" s="55"/>
      <c r="ETG388" s="55"/>
      <c r="ETH388" s="55"/>
      <c r="ETI388" s="55"/>
      <c r="ETJ388" s="55"/>
      <c r="ETK388" s="55"/>
      <c r="ETL388" s="55"/>
      <c r="ETM388" s="55"/>
      <c r="ETN388" s="55"/>
      <c r="ETO388" s="55"/>
      <c r="ETP388" s="55"/>
      <c r="ETQ388" s="55"/>
      <c r="ETR388" s="55"/>
      <c r="ETS388" s="55"/>
      <c r="ETT388" s="55"/>
      <c r="ETU388" s="55"/>
      <c r="ETV388" s="55"/>
      <c r="ETW388" s="55"/>
      <c r="ETX388" s="55"/>
      <c r="ETY388" s="55"/>
      <c r="ETZ388" s="55"/>
      <c r="EUA388" s="55"/>
      <c r="EUB388" s="55"/>
      <c r="EUC388" s="55"/>
      <c r="EUD388" s="55"/>
      <c r="EUE388" s="55"/>
      <c r="EUF388" s="55"/>
      <c r="EUG388" s="55"/>
      <c r="EUH388" s="55"/>
      <c r="EUI388" s="55"/>
      <c r="EUJ388" s="55"/>
      <c r="EUK388" s="55"/>
      <c r="EUL388" s="55"/>
      <c r="EUM388" s="55"/>
      <c r="EUN388" s="55"/>
      <c r="EUO388" s="55"/>
      <c r="EUP388" s="55"/>
      <c r="EUQ388" s="55"/>
      <c r="EUR388" s="55"/>
      <c r="EUS388" s="55"/>
      <c r="EUT388" s="55"/>
      <c r="EUU388" s="55"/>
      <c r="EUV388" s="55"/>
      <c r="EUW388" s="55"/>
      <c r="EUX388" s="55"/>
      <c r="EUY388" s="55"/>
      <c r="EUZ388" s="55"/>
      <c r="EVA388" s="55"/>
      <c r="EVB388" s="55"/>
      <c r="EVC388" s="55"/>
      <c r="EVD388" s="55"/>
      <c r="EVE388" s="55"/>
      <c r="EVF388" s="55"/>
      <c r="EVG388" s="55"/>
      <c r="EVH388" s="55"/>
      <c r="EVI388" s="55"/>
      <c r="EVJ388" s="55"/>
      <c r="EVK388" s="55"/>
      <c r="EVL388" s="55"/>
      <c r="EVM388" s="55"/>
      <c r="EVN388" s="55"/>
      <c r="EVO388" s="55"/>
      <c r="EVP388" s="55"/>
      <c r="EVQ388" s="55"/>
      <c r="EVR388" s="55"/>
      <c r="EVS388" s="55"/>
      <c r="EVT388" s="55"/>
      <c r="EVU388" s="55"/>
      <c r="EVV388" s="55"/>
      <c r="EVW388" s="55"/>
      <c r="EVX388" s="55"/>
      <c r="EVY388" s="55"/>
      <c r="EVZ388" s="55"/>
      <c r="EWA388" s="55"/>
      <c r="EWB388" s="55"/>
      <c r="EWC388" s="55"/>
      <c r="EWD388" s="55"/>
      <c r="EWE388" s="55"/>
      <c r="EWF388" s="55"/>
      <c r="EWG388" s="55"/>
      <c r="EWH388" s="55"/>
      <c r="EWI388" s="55"/>
      <c r="EWJ388" s="55"/>
      <c r="EWK388" s="55"/>
      <c r="EWL388" s="55"/>
      <c r="EWM388" s="55"/>
      <c r="EWN388" s="55"/>
      <c r="EWO388" s="55"/>
      <c r="EWP388" s="55"/>
      <c r="EWQ388" s="55"/>
      <c r="EWR388" s="55"/>
      <c r="EWS388" s="55"/>
      <c r="EWT388" s="55"/>
      <c r="EWU388" s="55"/>
      <c r="EWV388" s="55"/>
      <c r="EWW388" s="55"/>
      <c r="EWX388" s="55"/>
      <c r="EWY388" s="55"/>
      <c r="EWZ388" s="55"/>
      <c r="EXA388" s="55"/>
      <c r="EXB388" s="55"/>
      <c r="EXC388" s="55"/>
      <c r="EXD388" s="55"/>
      <c r="EXE388" s="55"/>
      <c r="EXF388" s="55"/>
      <c r="EXG388" s="55"/>
      <c r="EXH388" s="55"/>
      <c r="EXI388" s="55"/>
      <c r="EXJ388" s="55"/>
      <c r="EXK388" s="55"/>
      <c r="EXL388" s="55"/>
      <c r="EXM388" s="55"/>
      <c r="EXN388" s="55"/>
      <c r="EXO388" s="55"/>
      <c r="EXP388" s="55"/>
      <c r="EXQ388" s="55"/>
      <c r="EXR388" s="55"/>
      <c r="EXS388" s="55"/>
      <c r="EXT388" s="55"/>
      <c r="EXU388" s="55"/>
      <c r="EXV388" s="55"/>
      <c r="EXW388" s="55"/>
      <c r="EXX388" s="55"/>
      <c r="EXY388" s="55"/>
      <c r="EXZ388" s="55"/>
      <c r="EYA388" s="55"/>
      <c r="EYB388" s="55"/>
      <c r="EYC388" s="55"/>
      <c r="EYD388" s="55"/>
      <c r="EYE388" s="55"/>
      <c r="EYF388" s="55"/>
      <c r="EYG388" s="55"/>
      <c r="EYH388" s="55"/>
      <c r="EYI388" s="55"/>
      <c r="EYJ388" s="55"/>
      <c r="EYK388" s="55"/>
      <c r="EYL388" s="55"/>
      <c r="EYM388" s="55"/>
      <c r="EYN388" s="55"/>
      <c r="EYO388" s="55"/>
      <c r="EYP388" s="55"/>
      <c r="EYQ388" s="55"/>
      <c r="EYR388" s="55"/>
      <c r="EYS388" s="55"/>
      <c r="EYT388" s="55"/>
      <c r="EYU388" s="55"/>
      <c r="EYV388" s="55"/>
      <c r="EYW388" s="55"/>
      <c r="EYX388" s="55"/>
      <c r="EYY388" s="55"/>
      <c r="EYZ388" s="55"/>
      <c r="EZA388" s="55"/>
      <c r="EZB388" s="55"/>
      <c r="EZC388" s="55"/>
      <c r="EZD388" s="55"/>
      <c r="EZE388" s="55"/>
      <c r="EZF388" s="55"/>
      <c r="EZG388" s="55"/>
      <c r="EZH388" s="55"/>
      <c r="EZI388" s="55"/>
      <c r="EZJ388" s="55"/>
      <c r="EZK388" s="55"/>
      <c r="EZL388" s="55"/>
      <c r="EZM388" s="55"/>
      <c r="EZN388" s="55"/>
      <c r="EZO388" s="55"/>
      <c r="EZP388" s="55"/>
      <c r="EZQ388" s="55"/>
      <c r="EZR388" s="55"/>
      <c r="EZS388" s="55"/>
      <c r="EZT388" s="55"/>
      <c r="EZU388" s="55"/>
      <c r="EZV388" s="55"/>
      <c r="EZW388" s="55"/>
      <c r="EZX388" s="55"/>
      <c r="EZY388" s="55"/>
      <c r="EZZ388" s="55"/>
      <c r="FAA388" s="55"/>
      <c r="FAB388" s="55"/>
      <c r="FAC388" s="55"/>
      <c r="FAD388" s="55"/>
      <c r="FAE388" s="55"/>
      <c r="FAF388" s="55"/>
      <c r="FAG388" s="55"/>
      <c r="FAH388" s="55"/>
      <c r="FAI388" s="55"/>
      <c r="FAJ388" s="55"/>
      <c r="FAK388" s="55"/>
      <c r="FAL388" s="55"/>
      <c r="FAM388" s="55"/>
      <c r="FAN388" s="55"/>
      <c r="FAO388" s="55"/>
      <c r="FAP388" s="55"/>
      <c r="FAQ388" s="55"/>
      <c r="FAR388" s="55"/>
      <c r="FAS388" s="55"/>
      <c r="FAT388" s="55"/>
      <c r="FAU388" s="55"/>
      <c r="FAV388" s="55"/>
      <c r="FAW388" s="55"/>
      <c r="FAX388" s="55"/>
      <c r="FAY388" s="55"/>
      <c r="FAZ388" s="55"/>
      <c r="FBA388" s="55"/>
      <c r="FBB388" s="55"/>
      <c r="FBC388" s="55"/>
      <c r="FBD388" s="55"/>
      <c r="FBE388" s="55"/>
      <c r="FBF388" s="55"/>
      <c r="FBG388" s="55"/>
      <c r="FBH388" s="55"/>
      <c r="FBI388" s="55"/>
      <c r="FBJ388" s="55"/>
      <c r="FBK388" s="55"/>
      <c r="FBL388" s="55"/>
      <c r="FBM388" s="55"/>
      <c r="FBN388" s="55"/>
      <c r="FBO388" s="55"/>
      <c r="FBP388" s="55"/>
      <c r="FBQ388" s="55"/>
      <c r="FBR388" s="55"/>
      <c r="FBS388" s="55"/>
      <c r="FBT388" s="55"/>
      <c r="FBU388" s="55"/>
      <c r="FBV388" s="55"/>
      <c r="FBW388" s="55"/>
      <c r="FBX388" s="55"/>
      <c r="FBY388" s="55"/>
      <c r="FBZ388" s="55"/>
      <c r="FCA388" s="55"/>
      <c r="FCB388" s="55"/>
      <c r="FCC388" s="55"/>
      <c r="FCD388" s="55"/>
      <c r="FCE388" s="55"/>
      <c r="FCF388" s="55"/>
      <c r="FCG388" s="55"/>
      <c r="FCH388" s="55"/>
      <c r="FCI388" s="55"/>
      <c r="FCJ388" s="55"/>
      <c r="FCK388" s="55"/>
      <c r="FCL388" s="55"/>
      <c r="FCM388" s="55"/>
      <c r="FCN388" s="55"/>
      <c r="FCO388" s="55"/>
      <c r="FCP388" s="55"/>
      <c r="FCQ388" s="55"/>
      <c r="FCR388" s="55"/>
      <c r="FCS388" s="55"/>
      <c r="FCT388" s="55"/>
      <c r="FCU388" s="55"/>
      <c r="FCV388" s="55"/>
      <c r="FCW388" s="55"/>
      <c r="FCX388" s="55"/>
      <c r="FCY388" s="55"/>
      <c r="FCZ388" s="55"/>
      <c r="FDA388" s="55"/>
      <c r="FDB388" s="55"/>
      <c r="FDC388" s="55"/>
      <c r="FDD388" s="55"/>
      <c r="FDE388" s="55"/>
      <c r="FDF388" s="55"/>
      <c r="FDG388" s="55"/>
      <c r="FDH388" s="55"/>
      <c r="FDI388" s="55"/>
      <c r="FDJ388" s="55"/>
      <c r="FDK388" s="55"/>
      <c r="FDL388" s="55"/>
      <c r="FDM388" s="55"/>
      <c r="FDN388" s="55"/>
      <c r="FDO388" s="55"/>
      <c r="FDP388" s="55"/>
      <c r="FDQ388" s="55"/>
      <c r="FDR388" s="55"/>
      <c r="FDS388" s="55"/>
      <c r="FDT388" s="55"/>
      <c r="FDU388" s="55"/>
      <c r="FDV388" s="55"/>
      <c r="FDW388" s="55"/>
      <c r="FDX388" s="55"/>
      <c r="FDY388" s="55"/>
      <c r="FDZ388" s="55"/>
      <c r="FEA388" s="55"/>
      <c r="FEB388" s="55"/>
      <c r="FEC388" s="55"/>
      <c r="FED388" s="55"/>
      <c r="FEE388" s="55"/>
      <c r="FEF388" s="55"/>
      <c r="FEG388" s="55"/>
      <c r="FEH388" s="55"/>
      <c r="FEI388" s="55"/>
      <c r="FEJ388" s="55"/>
      <c r="FEK388" s="55"/>
      <c r="FEL388" s="55"/>
      <c r="FEM388" s="55"/>
      <c r="FEN388" s="55"/>
      <c r="FEO388" s="55"/>
      <c r="FEP388" s="55"/>
      <c r="FEQ388" s="55"/>
      <c r="FER388" s="55"/>
      <c r="FES388" s="55"/>
      <c r="FET388" s="55"/>
      <c r="FEU388" s="55"/>
      <c r="FEV388" s="55"/>
      <c r="FEW388" s="55"/>
      <c r="FEX388" s="55"/>
      <c r="FEY388" s="55"/>
      <c r="FEZ388" s="55"/>
      <c r="FFA388" s="55"/>
      <c r="FFB388" s="55"/>
      <c r="FFC388" s="55"/>
      <c r="FFD388" s="55"/>
      <c r="FFE388" s="55"/>
      <c r="FFF388" s="55"/>
      <c r="FFG388" s="55"/>
      <c r="FFH388" s="55"/>
      <c r="FFI388" s="55"/>
      <c r="FFJ388" s="55"/>
      <c r="FFK388" s="55"/>
      <c r="FFL388" s="55"/>
      <c r="FFM388" s="55"/>
      <c r="FFN388" s="55"/>
      <c r="FFO388" s="55"/>
      <c r="FFP388" s="55"/>
      <c r="FFQ388" s="55"/>
      <c r="FFR388" s="55"/>
      <c r="FFS388" s="55"/>
      <c r="FFT388" s="55"/>
      <c r="FFU388" s="55"/>
      <c r="FFV388" s="55"/>
      <c r="FFW388" s="55"/>
      <c r="FFX388" s="55"/>
      <c r="FFY388" s="55"/>
      <c r="FFZ388" s="55"/>
      <c r="FGA388" s="55"/>
      <c r="FGB388" s="55"/>
      <c r="FGC388" s="55"/>
      <c r="FGD388" s="55"/>
      <c r="FGE388" s="55"/>
      <c r="FGF388" s="55"/>
      <c r="FGG388" s="55"/>
      <c r="FGH388" s="55"/>
      <c r="FGI388" s="55"/>
      <c r="FGJ388" s="55"/>
      <c r="FGK388" s="55"/>
      <c r="FGL388" s="55"/>
      <c r="FGM388" s="55"/>
      <c r="FGN388" s="55"/>
      <c r="FGO388" s="55"/>
      <c r="FGP388" s="55"/>
      <c r="FGQ388" s="55"/>
      <c r="FGR388" s="55"/>
      <c r="FGS388" s="55"/>
      <c r="FGT388" s="55"/>
      <c r="FGU388" s="55"/>
      <c r="FGV388" s="55"/>
      <c r="FGW388" s="55"/>
      <c r="FGX388" s="55"/>
      <c r="FGY388" s="55"/>
      <c r="FGZ388" s="55"/>
      <c r="FHA388" s="55"/>
      <c r="FHB388" s="55"/>
      <c r="FHC388" s="55"/>
      <c r="FHD388" s="55"/>
      <c r="FHE388" s="55"/>
      <c r="FHF388" s="55"/>
      <c r="FHG388" s="55"/>
      <c r="FHH388" s="55"/>
      <c r="FHI388" s="55"/>
      <c r="FHJ388" s="55"/>
      <c r="FHK388" s="55"/>
      <c r="FHL388" s="55"/>
      <c r="FHM388" s="55"/>
      <c r="FHN388" s="55"/>
      <c r="FHO388" s="55"/>
      <c r="FHP388" s="55"/>
      <c r="FHQ388" s="55"/>
      <c r="FHR388" s="55"/>
      <c r="FHS388" s="55"/>
      <c r="FHT388" s="55"/>
      <c r="FHU388" s="55"/>
      <c r="FHV388" s="55"/>
      <c r="FHW388" s="55"/>
      <c r="FHX388" s="55"/>
      <c r="FHY388" s="55"/>
      <c r="FHZ388" s="55"/>
      <c r="FIA388" s="55"/>
      <c r="FIB388" s="55"/>
      <c r="FIC388" s="55"/>
      <c r="FID388" s="55"/>
      <c r="FIE388" s="55"/>
      <c r="FIF388" s="55"/>
      <c r="FIG388" s="55"/>
      <c r="FIH388" s="55"/>
      <c r="FII388" s="55"/>
      <c r="FIJ388" s="55"/>
      <c r="FIK388" s="55"/>
      <c r="FIL388" s="55"/>
      <c r="FIM388" s="55"/>
      <c r="FIN388" s="55"/>
      <c r="FIO388" s="55"/>
      <c r="FIP388" s="55"/>
      <c r="FIQ388" s="55"/>
      <c r="FIR388" s="55"/>
      <c r="FIS388" s="55"/>
      <c r="FIT388" s="55"/>
      <c r="FIU388" s="55"/>
      <c r="FIV388" s="55"/>
      <c r="FIW388" s="55"/>
      <c r="FIX388" s="55"/>
      <c r="FIY388" s="55"/>
      <c r="FIZ388" s="55"/>
      <c r="FJA388" s="55"/>
      <c r="FJB388" s="55"/>
      <c r="FJC388" s="55"/>
      <c r="FJD388" s="55"/>
      <c r="FJE388" s="55"/>
      <c r="FJF388" s="55"/>
      <c r="FJG388" s="55"/>
      <c r="FJH388" s="55"/>
      <c r="FJI388" s="55"/>
      <c r="FJJ388" s="55"/>
      <c r="FJK388" s="55"/>
      <c r="FJL388" s="55"/>
      <c r="FJM388" s="55"/>
      <c r="FJN388" s="55"/>
      <c r="FJO388" s="55"/>
      <c r="FJP388" s="55"/>
      <c r="FJQ388" s="55"/>
      <c r="FJR388" s="55"/>
      <c r="FJS388" s="55"/>
      <c r="FJT388" s="55"/>
      <c r="FJU388" s="55"/>
      <c r="FJV388" s="55"/>
      <c r="FJW388" s="55"/>
      <c r="FJX388" s="55"/>
      <c r="FJY388" s="55"/>
      <c r="FJZ388" s="55"/>
      <c r="FKA388" s="55"/>
      <c r="FKB388" s="55"/>
      <c r="FKC388" s="55"/>
      <c r="FKD388" s="55"/>
      <c r="FKE388" s="55"/>
      <c r="FKF388" s="55"/>
      <c r="FKG388" s="55"/>
      <c r="FKH388" s="55"/>
      <c r="FKI388" s="55"/>
      <c r="FKJ388" s="55"/>
      <c r="FKK388" s="55"/>
      <c r="FKL388" s="55"/>
      <c r="FKM388" s="55"/>
      <c r="FKN388" s="55"/>
      <c r="FKO388" s="55"/>
      <c r="FKP388" s="55"/>
      <c r="FKQ388" s="55"/>
      <c r="FKR388" s="55"/>
      <c r="FKS388" s="55"/>
      <c r="FKT388" s="55"/>
      <c r="FKU388" s="55"/>
      <c r="FKV388" s="55"/>
      <c r="FKW388" s="55"/>
      <c r="FKX388" s="55"/>
      <c r="FKY388" s="55"/>
      <c r="FKZ388" s="55"/>
      <c r="FLA388" s="55"/>
      <c r="FLB388" s="55"/>
      <c r="FLC388" s="55"/>
      <c r="FLD388" s="55"/>
      <c r="FLE388" s="55"/>
      <c r="FLF388" s="55"/>
      <c r="FLG388" s="55"/>
      <c r="FLH388" s="55"/>
      <c r="FLI388" s="55"/>
      <c r="FLJ388" s="55"/>
      <c r="FLK388" s="55"/>
      <c r="FLL388" s="55"/>
      <c r="FLM388" s="55"/>
      <c r="FLN388" s="55"/>
      <c r="FLO388" s="55"/>
      <c r="FLP388" s="55"/>
      <c r="FLQ388" s="55"/>
      <c r="FLR388" s="55"/>
      <c r="FLS388" s="55"/>
      <c r="FLT388" s="55"/>
      <c r="FLU388" s="55"/>
      <c r="FLV388" s="55"/>
      <c r="FLW388" s="55"/>
      <c r="FLX388" s="55"/>
      <c r="FLY388" s="55"/>
      <c r="FLZ388" s="55"/>
      <c r="FMA388" s="55"/>
      <c r="FMB388" s="55"/>
      <c r="FMC388" s="55"/>
      <c r="FMD388" s="55"/>
      <c r="FME388" s="55"/>
      <c r="FMF388" s="55"/>
      <c r="FMG388" s="55"/>
      <c r="FMH388" s="55"/>
      <c r="FMI388" s="55"/>
      <c r="FMJ388" s="55"/>
      <c r="FMK388" s="55"/>
      <c r="FML388" s="55"/>
      <c r="FMM388" s="55"/>
      <c r="FMN388" s="55"/>
      <c r="FMO388" s="55"/>
      <c r="FMP388" s="55"/>
      <c r="FMQ388" s="55"/>
      <c r="FMR388" s="55"/>
      <c r="FMS388" s="55"/>
      <c r="FMT388" s="55"/>
      <c r="FMU388" s="55"/>
      <c r="FMV388" s="55"/>
      <c r="FMW388" s="55"/>
      <c r="FMX388" s="55"/>
      <c r="FMY388" s="55"/>
      <c r="FMZ388" s="55"/>
      <c r="FNA388" s="55"/>
      <c r="FNB388" s="55"/>
      <c r="FNC388" s="55"/>
      <c r="FND388" s="55"/>
      <c r="FNE388" s="55"/>
      <c r="FNF388" s="55"/>
      <c r="FNG388" s="55"/>
      <c r="FNH388" s="55"/>
      <c r="FNI388" s="55"/>
      <c r="FNJ388" s="55"/>
      <c r="FNK388" s="55"/>
      <c r="FNL388" s="55"/>
      <c r="FNM388" s="55"/>
      <c r="FNN388" s="55"/>
      <c r="FNO388" s="55"/>
      <c r="FNP388" s="55"/>
      <c r="FNQ388" s="55"/>
      <c r="FNR388" s="55"/>
      <c r="FNS388" s="55"/>
      <c r="FNT388" s="55"/>
      <c r="FNU388" s="55"/>
      <c r="FNV388" s="55"/>
      <c r="FNW388" s="55"/>
      <c r="FNX388" s="55"/>
      <c r="FNY388" s="55"/>
      <c r="FNZ388" s="55"/>
      <c r="FOA388" s="55"/>
      <c r="FOB388" s="55"/>
      <c r="FOC388" s="55"/>
      <c r="FOD388" s="55"/>
      <c r="FOE388" s="55"/>
      <c r="FOF388" s="55"/>
      <c r="FOG388" s="55"/>
      <c r="FOH388" s="55"/>
      <c r="FOI388" s="55"/>
      <c r="FOJ388" s="55"/>
      <c r="FOK388" s="55"/>
      <c r="FOL388" s="55"/>
      <c r="FOM388" s="55"/>
      <c r="FON388" s="55"/>
      <c r="FOO388" s="55"/>
      <c r="FOP388" s="55"/>
      <c r="FOQ388" s="55"/>
      <c r="FOR388" s="55"/>
      <c r="FOS388" s="55"/>
      <c r="FOT388" s="55"/>
      <c r="FOU388" s="55"/>
      <c r="FOV388" s="55"/>
      <c r="FOW388" s="55"/>
      <c r="FOX388" s="55"/>
      <c r="FOY388" s="55"/>
      <c r="FOZ388" s="55"/>
      <c r="FPA388" s="55"/>
      <c r="FPB388" s="55"/>
      <c r="FPC388" s="55"/>
      <c r="FPD388" s="55"/>
      <c r="FPE388" s="55"/>
      <c r="FPF388" s="55"/>
      <c r="FPG388" s="55"/>
      <c r="FPH388" s="55"/>
      <c r="FPI388" s="55"/>
      <c r="FPJ388" s="55"/>
      <c r="FPK388" s="55"/>
      <c r="FPL388" s="55"/>
      <c r="FPM388" s="55"/>
      <c r="FPN388" s="55"/>
      <c r="FPO388" s="55"/>
      <c r="FPP388" s="55"/>
      <c r="FPQ388" s="55"/>
      <c r="FPR388" s="55"/>
      <c r="FPS388" s="55"/>
      <c r="FPT388" s="55"/>
      <c r="FPU388" s="55"/>
      <c r="FPV388" s="55"/>
      <c r="FPW388" s="55"/>
      <c r="FPX388" s="55"/>
      <c r="FPY388" s="55"/>
      <c r="FPZ388" s="55"/>
      <c r="FQA388" s="55"/>
      <c r="FQB388" s="55"/>
      <c r="FQC388" s="55"/>
      <c r="FQD388" s="55"/>
      <c r="FQE388" s="55"/>
      <c r="FQF388" s="55"/>
      <c r="FQG388" s="55"/>
      <c r="FQH388" s="55"/>
      <c r="FQI388" s="55"/>
      <c r="FQJ388" s="55"/>
      <c r="FQK388" s="55"/>
      <c r="FQL388" s="55"/>
      <c r="FQM388" s="55"/>
      <c r="FQN388" s="55"/>
      <c r="FQO388" s="55"/>
      <c r="FQP388" s="55"/>
      <c r="FQQ388" s="55"/>
      <c r="FQR388" s="55"/>
      <c r="FQS388" s="55"/>
      <c r="FQT388" s="55"/>
      <c r="FQU388" s="55"/>
      <c r="FQV388" s="55"/>
      <c r="FQW388" s="55"/>
      <c r="FQX388" s="55"/>
      <c r="FQY388" s="55"/>
      <c r="FQZ388" s="55"/>
      <c r="FRA388" s="55"/>
      <c r="FRB388" s="55"/>
      <c r="FRC388" s="55"/>
      <c r="FRD388" s="55"/>
      <c r="FRE388" s="55"/>
      <c r="FRF388" s="55"/>
      <c r="FRG388" s="55"/>
      <c r="FRH388" s="55"/>
      <c r="FRI388" s="55"/>
      <c r="FRJ388" s="55"/>
      <c r="FRK388" s="55"/>
      <c r="FRL388" s="55"/>
      <c r="FRM388" s="55"/>
      <c r="FRN388" s="55"/>
      <c r="FRO388" s="55"/>
      <c r="FRP388" s="55"/>
      <c r="FRQ388" s="55"/>
      <c r="FRR388" s="55"/>
      <c r="FRS388" s="55"/>
      <c r="FRT388" s="55"/>
      <c r="FRU388" s="55"/>
      <c r="FRV388" s="55"/>
      <c r="FRW388" s="55"/>
      <c r="FRX388" s="55"/>
      <c r="FRY388" s="55"/>
      <c r="FRZ388" s="55"/>
      <c r="FSA388" s="55"/>
      <c r="FSB388" s="55"/>
      <c r="FSC388" s="55"/>
      <c r="FSD388" s="55"/>
      <c r="FSE388" s="55"/>
      <c r="FSF388" s="55"/>
      <c r="FSG388" s="55"/>
      <c r="FSH388" s="55"/>
      <c r="FSI388" s="55"/>
      <c r="FSJ388" s="55"/>
      <c r="FSK388" s="55"/>
      <c r="FSL388" s="55"/>
      <c r="FSM388" s="55"/>
      <c r="FSN388" s="55"/>
      <c r="FSO388" s="55"/>
      <c r="FSP388" s="55"/>
      <c r="FSQ388" s="55"/>
      <c r="FSR388" s="55"/>
      <c r="FSS388" s="55"/>
      <c r="FST388" s="55"/>
      <c r="FSU388" s="55"/>
      <c r="FSV388" s="55"/>
      <c r="FSW388" s="55"/>
      <c r="FSX388" s="55"/>
      <c r="FSY388" s="55"/>
      <c r="FSZ388" s="55"/>
      <c r="FTA388" s="55"/>
      <c r="FTB388" s="55"/>
      <c r="FTC388" s="55"/>
      <c r="FTD388" s="55"/>
      <c r="FTE388" s="55"/>
      <c r="FTF388" s="55"/>
      <c r="FTG388" s="55"/>
      <c r="FTH388" s="55"/>
      <c r="FTI388" s="55"/>
      <c r="FTJ388" s="55"/>
      <c r="FTK388" s="55"/>
      <c r="FTL388" s="55"/>
      <c r="FTM388" s="55"/>
      <c r="FTN388" s="55"/>
      <c r="FTO388" s="55"/>
      <c r="FTP388" s="55"/>
      <c r="FTQ388" s="55"/>
      <c r="FTR388" s="55"/>
      <c r="FTS388" s="55"/>
      <c r="FTT388" s="55"/>
      <c r="FTU388" s="55"/>
      <c r="FTV388" s="55"/>
      <c r="FTW388" s="55"/>
      <c r="FTX388" s="55"/>
      <c r="FTY388" s="55"/>
      <c r="FTZ388" s="55"/>
      <c r="FUA388" s="55"/>
      <c r="FUB388" s="55"/>
      <c r="FUC388" s="55"/>
      <c r="FUD388" s="55"/>
      <c r="FUE388" s="55"/>
      <c r="FUF388" s="55"/>
      <c r="FUG388" s="55"/>
      <c r="FUH388" s="55"/>
      <c r="FUI388" s="55"/>
      <c r="FUJ388" s="55"/>
      <c r="FUK388" s="55"/>
      <c r="FUL388" s="55"/>
      <c r="FUM388" s="55"/>
      <c r="FUN388" s="55"/>
      <c r="FUO388" s="55"/>
      <c r="FUP388" s="55"/>
      <c r="FUQ388" s="55"/>
      <c r="FUR388" s="55"/>
      <c r="FUS388" s="55"/>
      <c r="FUT388" s="55"/>
      <c r="FUU388" s="55"/>
      <c r="FUV388" s="55"/>
      <c r="FUW388" s="55"/>
      <c r="FUX388" s="55"/>
      <c r="FUY388" s="55"/>
      <c r="FUZ388" s="55"/>
      <c r="FVA388" s="55"/>
      <c r="FVB388" s="55"/>
      <c r="FVC388" s="55"/>
      <c r="FVD388" s="55"/>
      <c r="FVE388" s="55"/>
      <c r="FVF388" s="55"/>
      <c r="FVG388" s="55"/>
      <c r="FVH388" s="55"/>
      <c r="FVI388" s="55"/>
      <c r="FVJ388" s="55"/>
      <c r="FVK388" s="55"/>
      <c r="FVL388" s="55"/>
      <c r="FVM388" s="55"/>
      <c r="FVN388" s="55"/>
      <c r="FVO388" s="55"/>
      <c r="FVP388" s="55"/>
      <c r="FVQ388" s="55"/>
      <c r="FVR388" s="55"/>
      <c r="FVS388" s="55"/>
      <c r="FVT388" s="55"/>
      <c r="FVU388" s="55"/>
      <c r="FVV388" s="55"/>
      <c r="FVW388" s="55"/>
      <c r="FVX388" s="55"/>
      <c r="FVY388" s="55"/>
      <c r="FVZ388" s="55"/>
      <c r="FWA388" s="55"/>
      <c r="FWB388" s="55"/>
      <c r="FWC388" s="55"/>
      <c r="FWD388" s="55"/>
      <c r="FWE388" s="55"/>
      <c r="FWF388" s="55"/>
      <c r="FWG388" s="55"/>
      <c r="FWH388" s="55"/>
      <c r="FWI388" s="55"/>
      <c r="FWJ388" s="55"/>
      <c r="FWK388" s="55"/>
      <c r="FWL388" s="55"/>
      <c r="FWM388" s="55"/>
      <c r="FWN388" s="55"/>
      <c r="FWO388" s="55"/>
      <c r="FWP388" s="55"/>
      <c r="FWQ388" s="55"/>
      <c r="FWR388" s="55"/>
      <c r="FWS388" s="55"/>
      <c r="FWT388" s="55"/>
      <c r="FWU388" s="55"/>
      <c r="FWV388" s="55"/>
      <c r="FWW388" s="55"/>
      <c r="FWX388" s="55"/>
      <c r="FWY388" s="55"/>
      <c r="FWZ388" s="55"/>
      <c r="FXA388" s="55"/>
      <c r="FXB388" s="55"/>
      <c r="FXC388" s="55"/>
      <c r="FXD388" s="55"/>
      <c r="FXE388" s="55"/>
      <c r="FXF388" s="55"/>
      <c r="FXG388" s="55"/>
      <c r="FXH388" s="55"/>
      <c r="FXI388" s="55"/>
      <c r="FXJ388" s="55"/>
      <c r="FXK388" s="55"/>
      <c r="FXL388" s="55"/>
      <c r="FXM388" s="55"/>
      <c r="FXN388" s="55"/>
      <c r="FXO388" s="55"/>
      <c r="FXP388" s="55"/>
      <c r="FXQ388" s="55"/>
      <c r="FXR388" s="55"/>
      <c r="FXS388" s="55"/>
      <c r="FXT388" s="55"/>
      <c r="FXU388" s="55"/>
      <c r="FXV388" s="55"/>
      <c r="FXW388" s="55"/>
      <c r="FXX388" s="55"/>
      <c r="FXY388" s="55"/>
      <c r="FXZ388" s="55"/>
      <c r="FYA388" s="55"/>
      <c r="FYB388" s="55"/>
      <c r="FYC388" s="55"/>
      <c r="FYD388" s="55"/>
      <c r="FYE388" s="55"/>
      <c r="FYF388" s="55"/>
      <c r="FYG388" s="55"/>
      <c r="FYH388" s="55"/>
      <c r="FYI388" s="55"/>
      <c r="FYJ388" s="55"/>
      <c r="FYK388" s="55"/>
      <c r="FYL388" s="55"/>
      <c r="FYM388" s="55"/>
      <c r="FYN388" s="55"/>
      <c r="FYO388" s="55"/>
      <c r="FYP388" s="55"/>
      <c r="FYQ388" s="55"/>
      <c r="FYR388" s="55"/>
      <c r="FYS388" s="55"/>
      <c r="FYT388" s="55"/>
      <c r="FYU388" s="55"/>
      <c r="FYV388" s="55"/>
      <c r="FYW388" s="55"/>
      <c r="FYX388" s="55"/>
      <c r="FYY388" s="55"/>
      <c r="FYZ388" s="55"/>
      <c r="FZA388" s="55"/>
      <c r="FZB388" s="55"/>
      <c r="FZC388" s="55"/>
      <c r="FZD388" s="55"/>
      <c r="FZE388" s="55"/>
      <c r="FZF388" s="55"/>
      <c r="FZG388" s="55"/>
      <c r="FZH388" s="55"/>
      <c r="FZI388" s="55"/>
      <c r="FZJ388" s="55"/>
      <c r="FZK388" s="55"/>
      <c r="FZL388" s="55"/>
      <c r="FZM388" s="55"/>
      <c r="FZN388" s="55"/>
      <c r="FZO388" s="55"/>
      <c r="FZP388" s="55"/>
      <c r="FZQ388" s="55"/>
      <c r="FZR388" s="55"/>
      <c r="FZS388" s="55"/>
      <c r="FZT388" s="55"/>
      <c r="FZU388" s="55"/>
      <c r="FZV388" s="55"/>
      <c r="FZW388" s="55"/>
      <c r="FZX388" s="55"/>
      <c r="FZY388" s="55"/>
      <c r="FZZ388" s="55"/>
      <c r="GAA388" s="55"/>
      <c r="GAB388" s="55"/>
      <c r="GAC388" s="55"/>
      <c r="GAD388" s="55"/>
      <c r="GAE388" s="55"/>
      <c r="GAF388" s="55"/>
      <c r="GAG388" s="55"/>
      <c r="GAH388" s="55"/>
      <c r="GAI388" s="55"/>
      <c r="GAJ388" s="55"/>
      <c r="GAK388" s="55"/>
      <c r="GAL388" s="55"/>
      <c r="GAM388" s="55"/>
      <c r="GAN388" s="55"/>
      <c r="GAO388" s="55"/>
      <c r="GAP388" s="55"/>
      <c r="GAQ388" s="55"/>
      <c r="GAR388" s="55"/>
      <c r="GAS388" s="55"/>
      <c r="GAT388" s="55"/>
      <c r="GAU388" s="55"/>
      <c r="GAV388" s="55"/>
      <c r="GAW388" s="55"/>
      <c r="GAX388" s="55"/>
      <c r="GAY388" s="55"/>
      <c r="GAZ388" s="55"/>
      <c r="GBA388" s="55"/>
      <c r="GBB388" s="55"/>
      <c r="GBC388" s="55"/>
      <c r="GBD388" s="55"/>
      <c r="GBE388" s="55"/>
      <c r="GBF388" s="55"/>
      <c r="GBG388" s="55"/>
      <c r="GBH388" s="55"/>
      <c r="GBI388" s="55"/>
      <c r="GBJ388" s="55"/>
      <c r="GBK388" s="55"/>
      <c r="GBL388" s="55"/>
      <c r="GBM388" s="55"/>
      <c r="GBN388" s="55"/>
      <c r="GBO388" s="55"/>
      <c r="GBP388" s="55"/>
      <c r="GBQ388" s="55"/>
      <c r="GBR388" s="55"/>
      <c r="GBS388" s="55"/>
      <c r="GBT388" s="55"/>
      <c r="GBU388" s="55"/>
      <c r="GBV388" s="55"/>
      <c r="GBW388" s="55"/>
      <c r="GBX388" s="55"/>
      <c r="GBY388" s="55"/>
      <c r="GBZ388" s="55"/>
      <c r="GCA388" s="55"/>
      <c r="GCB388" s="55"/>
      <c r="GCC388" s="55"/>
      <c r="GCD388" s="55"/>
      <c r="GCE388" s="55"/>
      <c r="GCF388" s="55"/>
      <c r="GCG388" s="55"/>
      <c r="GCH388" s="55"/>
      <c r="GCI388" s="55"/>
      <c r="GCJ388" s="55"/>
      <c r="GCK388" s="55"/>
      <c r="GCL388" s="55"/>
      <c r="GCM388" s="55"/>
      <c r="GCN388" s="55"/>
      <c r="GCO388" s="55"/>
      <c r="GCP388" s="55"/>
      <c r="GCQ388" s="55"/>
      <c r="GCR388" s="55"/>
      <c r="GCS388" s="55"/>
      <c r="GCT388" s="55"/>
      <c r="GCU388" s="55"/>
      <c r="GCV388" s="55"/>
      <c r="GCW388" s="55"/>
      <c r="GCX388" s="55"/>
      <c r="GCY388" s="55"/>
      <c r="GCZ388" s="55"/>
      <c r="GDA388" s="55"/>
      <c r="GDB388" s="55"/>
      <c r="GDC388" s="55"/>
      <c r="GDD388" s="55"/>
      <c r="GDE388" s="55"/>
      <c r="GDF388" s="55"/>
      <c r="GDG388" s="55"/>
      <c r="GDH388" s="55"/>
      <c r="GDI388" s="55"/>
      <c r="GDJ388" s="55"/>
      <c r="GDK388" s="55"/>
      <c r="GDL388" s="55"/>
      <c r="GDM388" s="55"/>
      <c r="GDN388" s="55"/>
      <c r="GDO388" s="55"/>
      <c r="GDP388" s="55"/>
      <c r="GDQ388" s="55"/>
      <c r="GDR388" s="55"/>
      <c r="GDS388" s="55"/>
      <c r="GDT388" s="55"/>
      <c r="GDU388" s="55"/>
      <c r="GDV388" s="55"/>
      <c r="GDW388" s="55"/>
      <c r="GDX388" s="55"/>
      <c r="GDY388" s="55"/>
      <c r="GDZ388" s="55"/>
      <c r="GEA388" s="55"/>
      <c r="GEB388" s="55"/>
      <c r="GEC388" s="55"/>
      <c r="GED388" s="55"/>
      <c r="GEE388" s="55"/>
      <c r="GEF388" s="55"/>
      <c r="GEG388" s="55"/>
      <c r="GEH388" s="55"/>
      <c r="GEI388" s="55"/>
      <c r="GEJ388" s="55"/>
      <c r="GEK388" s="55"/>
      <c r="GEL388" s="55"/>
      <c r="GEM388" s="55"/>
      <c r="GEN388" s="55"/>
      <c r="GEO388" s="55"/>
      <c r="GEP388" s="55"/>
      <c r="GEQ388" s="55"/>
      <c r="GER388" s="55"/>
      <c r="GES388" s="55"/>
      <c r="GET388" s="55"/>
      <c r="GEU388" s="55"/>
      <c r="GEV388" s="55"/>
      <c r="GEW388" s="55"/>
      <c r="GEX388" s="55"/>
      <c r="GEY388" s="55"/>
      <c r="GEZ388" s="55"/>
      <c r="GFA388" s="55"/>
      <c r="GFB388" s="55"/>
      <c r="GFC388" s="55"/>
      <c r="GFD388" s="55"/>
      <c r="GFE388" s="55"/>
      <c r="GFF388" s="55"/>
      <c r="GFG388" s="55"/>
      <c r="GFH388" s="55"/>
      <c r="GFI388" s="55"/>
      <c r="GFJ388" s="55"/>
      <c r="GFK388" s="55"/>
      <c r="GFL388" s="55"/>
      <c r="GFM388" s="55"/>
      <c r="GFN388" s="55"/>
      <c r="GFO388" s="55"/>
      <c r="GFP388" s="55"/>
      <c r="GFQ388" s="55"/>
      <c r="GFR388" s="55"/>
      <c r="GFS388" s="55"/>
      <c r="GFT388" s="55"/>
      <c r="GFU388" s="55"/>
      <c r="GFV388" s="55"/>
      <c r="GFW388" s="55"/>
      <c r="GFX388" s="55"/>
      <c r="GFY388" s="55"/>
      <c r="GFZ388" s="55"/>
      <c r="GGA388" s="55"/>
      <c r="GGB388" s="55"/>
      <c r="GGC388" s="55"/>
      <c r="GGD388" s="55"/>
      <c r="GGE388" s="55"/>
      <c r="GGF388" s="55"/>
      <c r="GGG388" s="55"/>
      <c r="GGH388" s="55"/>
      <c r="GGI388" s="55"/>
      <c r="GGJ388" s="55"/>
      <c r="GGK388" s="55"/>
      <c r="GGL388" s="55"/>
      <c r="GGM388" s="55"/>
      <c r="GGN388" s="55"/>
      <c r="GGO388" s="55"/>
      <c r="GGP388" s="55"/>
      <c r="GGQ388" s="55"/>
      <c r="GGR388" s="55"/>
      <c r="GGS388" s="55"/>
      <c r="GGT388" s="55"/>
      <c r="GGU388" s="55"/>
      <c r="GGV388" s="55"/>
      <c r="GGW388" s="55"/>
      <c r="GGX388" s="55"/>
      <c r="GGY388" s="55"/>
      <c r="GGZ388" s="55"/>
      <c r="GHA388" s="55"/>
      <c r="GHB388" s="55"/>
      <c r="GHC388" s="55"/>
      <c r="GHD388" s="55"/>
      <c r="GHE388" s="55"/>
      <c r="GHF388" s="55"/>
      <c r="GHG388" s="55"/>
      <c r="GHH388" s="55"/>
      <c r="GHI388" s="55"/>
      <c r="GHJ388" s="55"/>
      <c r="GHK388" s="55"/>
      <c r="GHL388" s="55"/>
      <c r="GHM388" s="55"/>
      <c r="GHN388" s="55"/>
      <c r="GHO388" s="55"/>
      <c r="GHP388" s="55"/>
      <c r="GHQ388" s="55"/>
      <c r="GHR388" s="55"/>
      <c r="GHS388" s="55"/>
      <c r="GHT388" s="55"/>
      <c r="GHU388" s="55"/>
      <c r="GHV388" s="55"/>
      <c r="GHW388" s="55"/>
      <c r="GHX388" s="55"/>
      <c r="GHY388" s="55"/>
      <c r="GHZ388" s="55"/>
      <c r="GIA388" s="55"/>
      <c r="GIB388" s="55"/>
      <c r="GIC388" s="55"/>
      <c r="GID388" s="55"/>
      <c r="GIE388" s="55"/>
      <c r="GIF388" s="55"/>
      <c r="GIG388" s="55"/>
      <c r="GIH388" s="55"/>
      <c r="GII388" s="55"/>
      <c r="GIJ388" s="55"/>
      <c r="GIK388" s="55"/>
      <c r="GIL388" s="55"/>
      <c r="GIM388" s="55"/>
      <c r="GIN388" s="55"/>
      <c r="GIO388" s="55"/>
      <c r="GIP388" s="55"/>
      <c r="GIQ388" s="55"/>
      <c r="GIR388" s="55"/>
      <c r="GIS388" s="55"/>
      <c r="GIT388" s="55"/>
      <c r="GIU388" s="55"/>
      <c r="GIV388" s="55"/>
      <c r="GIW388" s="55"/>
      <c r="GIX388" s="55"/>
      <c r="GIY388" s="55"/>
      <c r="GIZ388" s="55"/>
      <c r="GJA388" s="55"/>
      <c r="GJB388" s="55"/>
      <c r="GJC388" s="55"/>
      <c r="GJD388" s="55"/>
      <c r="GJE388" s="55"/>
      <c r="GJF388" s="55"/>
      <c r="GJG388" s="55"/>
      <c r="GJH388" s="55"/>
      <c r="GJI388" s="55"/>
      <c r="GJJ388" s="55"/>
      <c r="GJK388" s="55"/>
      <c r="GJL388" s="55"/>
      <c r="GJM388" s="55"/>
      <c r="GJN388" s="55"/>
      <c r="GJO388" s="55"/>
      <c r="GJP388" s="55"/>
      <c r="GJQ388" s="55"/>
      <c r="GJR388" s="55"/>
      <c r="GJS388" s="55"/>
      <c r="GJT388" s="55"/>
      <c r="GJU388" s="55"/>
      <c r="GJV388" s="55"/>
      <c r="GJW388" s="55"/>
      <c r="GJX388" s="55"/>
      <c r="GJY388" s="55"/>
      <c r="GJZ388" s="55"/>
      <c r="GKA388" s="55"/>
      <c r="GKB388" s="55"/>
      <c r="GKC388" s="55"/>
      <c r="GKD388" s="55"/>
      <c r="GKE388" s="55"/>
      <c r="GKF388" s="55"/>
      <c r="GKG388" s="55"/>
      <c r="GKH388" s="55"/>
      <c r="GKI388" s="55"/>
      <c r="GKJ388" s="55"/>
      <c r="GKK388" s="55"/>
      <c r="GKL388" s="55"/>
      <c r="GKM388" s="55"/>
      <c r="GKN388" s="55"/>
      <c r="GKO388" s="55"/>
      <c r="GKP388" s="55"/>
      <c r="GKQ388" s="55"/>
      <c r="GKR388" s="55"/>
      <c r="GKS388" s="55"/>
      <c r="GKT388" s="55"/>
      <c r="GKU388" s="55"/>
      <c r="GKV388" s="55"/>
      <c r="GKW388" s="55"/>
      <c r="GKX388" s="55"/>
      <c r="GKY388" s="55"/>
      <c r="GKZ388" s="55"/>
      <c r="GLA388" s="55"/>
      <c r="GLB388" s="55"/>
      <c r="GLC388" s="55"/>
      <c r="GLD388" s="55"/>
      <c r="GLE388" s="55"/>
      <c r="GLF388" s="55"/>
      <c r="GLG388" s="55"/>
      <c r="GLH388" s="55"/>
      <c r="GLI388" s="55"/>
      <c r="GLJ388" s="55"/>
      <c r="GLK388" s="55"/>
      <c r="GLL388" s="55"/>
      <c r="GLM388" s="55"/>
      <c r="GLN388" s="55"/>
      <c r="GLO388" s="55"/>
      <c r="GLP388" s="55"/>
      <c r="GLQ388" s="55"/>
      <c r="GLR388" s="55"/>
      <c r="GLS388" s="55"/>
      <c r="GLT388" s="55"/>
      <c r="GLU388" s="55"/>
      <c r="GLV388" s="55"/>
      <c r="GLW388" s="55"/>
      <c r="GLX388" s="55"/>
      <c r="GLY388" s="55"/>
      <c r="GLZ388" s="55"/>
      <c r="GMA388" s="55"/>
      <c r="GMB388" s="55"/>
      <c r="GMC388" s="55"/>
      <c r="GMD388" s="55"/>
      <c r="GME388" s="55"/>
      <c r="GMF388" s="55"/>
      <c r="GMG388" s="55"/>
      <c r="GMH388" s="55"/>
      <c r="GMI388" s="55"/>
      <c r="GMJ388" s="55"/>
      <c r="GMK388" s="55"/>
      <c r="GML388" s="55"/>
      <c r="GMM388" s="55"/>
      <c r="GMN388" s="55"/>
      <c r="GMO388" s="55"/>
      <c r="GMP388" s="55"/>
      <c r="GMQ388" s="55"/>
      <c r="GMR388" s="55"/>
      <c r="GMS388" s="55"/>
      <c r="GMT388" s="55"/>
      <c r="GMU388" s="55"/>
      <c r="GMV388" s="55"/>
      <c r="GMW388" s="55"/>
      <c r="GMX388" s="55"/>
      <c r="GMY388" s="55"/>
      <c r="GMZ388" s="55"/>
      <c r="GNA388" s="55"/>
      <c r="GNB388" s="55"/>
      <c r="GNC388" s="55"/>
      <c r="GND388" s="55"/>
      <c r="GNE388" s="55"/>
      <c r="GNF388" s="55"/>
      <c r="GNG388" s="55"/>
      <c r="GNH388" s="55"/>
      <c r="GNI388" s="55"/>
      <c r="GNJ388" s="55"/>
      <c r="GNK388" s="55"/>
      <c r="GNL388" s="55"/>
      <c r="GNM388" s="55"/>
      <c r="GNN388" s="55"/>
      <c r="GNO388" s="55"/>
      <c r="GNP388" s="55"/>
      <c r="GNQ388" s="55"/>
      <c r="GNR388" s="55"/>
      <c r="GNS388" s="55"/>
      <c r="GNT388" s="55"/>
      <c r="GNU388" s="55"/>
      <c r="GNV388" s="55"/>
      <c r="GNW388" s="55"/>
      <c r="GNX388" s="55"/>
      <c r="GNY388" s="55"/>
      <c r="GNZ388" s="55"/>
      <c r="GOA388" s="55"/>
      <c r="GOB388" s="55"/>
      <c r="GOC388" s="55"/>
      <c r="GOD388" s="55"/>
      <c r="GOE388" s="55"/>
      <c r="GOF388" s="55"/>
      <c r="GOG388" s="55"/>
      <c r="GOH388" s="55"/>
      <c r="GOI388" s="55"/>
      <c r="GOJ388" s="55"/>
      <c r="GOK388" s="55"/>
      <c r="GOL388" s="55"/>
      <c r="GOM388" s="55"/>
      <c r="GON388" s="55"/>
      <c r="GOO388" s="55"/>
      <c r="GOP388" s="55"/>
      <c r="GOQ388" s="55"/>
      <c r="GOR388" s="55"/>
      <c r="GOS388" s="55"/>
      <c r="GOT388" s="55"/>
      <c r="GOU388" s="55"/>
      <c r="GOV388" s="55"/>
      <c r="GOW388" s="55"/>
      <c r="GOX388" s="55"/>
      <c r="GOY388" s="55"/>
      <c r="GOZ388" s="55"/>
      <c r="GPA388" s="55"/>
      <c r="GPB388" s="55"/>
      <c r="GPC388" s="55"/>
      <c r="GPD388" s="55"/>
      <c r="GPE388" s="55"/>
      <c r="GPF388" s="55"/>
      <c r="GPG388" s="55"/>
      <c r="GPH388" s="55"/>
      <c r="GPI388" s="55"/>
      <c r="GPJ388" s="55"/>
      <c r="GPK388" s="55"/>
      <c r="GPL388" s="55"/>
      <c r="GPM388" s="55"/>
      <c r="GPN388" s="55"/>
      <c r="GPO388" s="55"/>
      <c r="GPP388" s="55"/>
      <c r="GPQ388" s="55"/>
      <c r="GPR388" s="55"/>
      <c r="GPS388" s="55"/>
      <c r="GPT388" s="55"/>
      <c r="GPU388" s="55"/>
      <c r="GPV388" s="55"/>
      <c r="GPW388" s="55"/>
      <c r="GPX388" s="55"/>
      <c r="GPY388" s="55"/>
      <c r="GPZ388" s="55"/>
      <c r="GQA388" s="55"/>
      <c r="GQB388" s="55"/>
      <c r="GQC388" s="55"/>
      <c r="GQD388" s="55"/>
      <c r="GQE388" s="55"/>
      <c r="GQF388" s="55"/>
      <c r="GQG388" s="55"/>
      <c r="GQH388" s="55"/>
      <c r="GQI388" s="55"/>
      <c r="GQJ388" s="55"/>
      <c r="GQK388" s="55"/>
      <c r="GQL388" s="55"/>
      <c r="GQM388" s="55"/>
      <c r="GQN388" s="55"/>
      <c r="GQO388" s="55"/>
      <c r="GQP388" s="55"/>
      <c r="GQQ388" s="55"/>
      <c r="GQR388" s="55"/>
      <c r="GQS388" s="55"/>
      <c r="GQT388" s="55"/>
      <c r="GQU388" s="55"/>
      <c r="GQV388" s="55"/>
      <c r="GQW388" s="55"/>
      <c r="GQX388" s="55"/>
      <c r="GQY388" s="55"/>
      <c r="GQZ388" s="55"/>
      <c r="GRA388" s="55"/>
      <c r="GRB388" s="55"/>
      <c r="GRC388" s="55"/>
      <c r="GRD388" s="55"/>
      <c r="GRE388" s="55"/>
      <c r="GRF388" s="55"/>
      <c r="GRG388" s="55"/>
      <c r="GRH388" s="55"/>
      <c r="GRI388" s="55"/>
      <c r="GRJ388" s="55"/>
      <c r="GRK388" s="55"/>
      <c r="GRL388" s="55"/>
      <c r="GRM388" s="55"/>
      <c r="GRN388" s="55"/>
      <c r="GRO388" s="55"/>
      <c r="GRP388" s="55"/>
      <c r="GRQ388" s="55"/>
      <c r="GRR388" s="55"/>
      <c r="GRS388" s="55"/>
      <c r="GRT388" s="55"/>
      <c r="GRU388" s="55"/>
      <c r="GRV388" s="55"/>
      <c r="GRW388" s="55"/>
      <c r="GRX388" s="55"/>
      <c r="GRY388" s="55"/>
      <c r="GRZ388" s="55"/>
      <c r="GSA388" s="55"/>
      <c r="GSB388" s="55"/>
      <c r="GSC388" s="55"/>
      <c r="GSD388" s="55"/>
      <c r="GSE388" s="55"/>
      <c r="GSF388" s="55"/>
      <c r="GSG388" s="55"/>
      <c r="GSH388" s="55"/>
      <c r="GSI388" s="55"/>
      <c r="GSJ388" s="55"/>
      <c r="GSK388" s="55"/>
      <c r="GSL388" s="55"/>
      <c r="GSM388" s="55"/>
      <c r="GSN388" s="55"/>
      <c r="GSO388" s="55"/>
      <c r="GSP388" s="55"/>
      <c r="GSQ388" s="55"/>
      <c r="GSR388" s="55"/>
      <c r="GSS388" s="55"/>
      <c r="GST388" s="55"/>
      <c r="GSU388" s="55"/>
      <c r="GSV388" s="55"/>
      <c r="GSW388" s="55"/>
      <c r="GSX388" s="55"/>
      <c r="GSY388" s="55"/>
      <c r="GSZ388" s="55"/>
      <c r="GTA388" s="55"/>
      <c r="GTB388" s="55"/>
      <c r="GTC388" s="55"/>
      <c r="GTD388" s="55"/>
      <c r="GTE388" s="55"/>
      <c r="GTF388" s="55"/>
      <c r="GTG388" s="55"/>
      <c r="GTH388" s="55"/>
      <c r="GTI388" s="55"/>
      <c r="GTJ388" s="55"/>
      <c r="GTK388" s="55"/>
      <c r="GTL388" s="55"/>
      <c r="GTM388" s="55"/>
      <c r="GTN388" s="55"/>
      <c r="GTO388" s="55"/>
      <c r="GTP388" s="55"/>
      <c r="GTQ388" s="55"/>
      <c r="GTR388" s="55"/>
      <c r="GTS388" s="55"/>
      <c r="GTT388" s="55"/>
      <c r="GTU388" s="55"/>
      <c r="GTV388" s="55"/>
      <c r="GTW388" s="55"/>
      <c r="GTX388" s="55"/>
      <c r="GTY388" s="55"/>
      <c r="GTZ388" s="55"/>
      <c r="GUA388" s="55"/>
      <c r="GUB388" s="55"/>
      <c r="GUC388" s="55"/>
      <c r="GUD388" s="55"/>
      <c r="GUE388" s="55"/>
      <c r="GUF388" s="55"/>
      <c r="GUG388" s="55"/>
      <c r="GUH388" s="55"/>
      <c r="GUI388" s="55"/>
      <c r="GUJ388" s="55"/>
      <c r="GUK388" s="55"/>
      <c r="GUL388" s="55"/>
      <c r="GUM388" s="55"/>
      <c r="GUN388" s="55"/>
      <c r="GUO388" s="55"/>
      <c r="GUP388" s="55"/>
      <c r="GUQ388" s="55"/>
      <c r="GUR388" s="55"/>
      <c r="GUS388" s="55"/>
      <c r="GUT388" s="55"/>
      <c r="GUU388" s="55"/>
      <c r="GUV388" s="55"/>
      <c r="GUW388" s="55"/>
      <c r="GUX388" s="55"/>
      <c r="GUY388" s="55"/>
      <c r="GUZ388" s="55"/>
      <c r="GVA388" s="55"/>
      <c r="GVB388" s="55"/>
      <c r="GVC388" s="55"/>
      <c r="GVD388" s="55"/>
      <c r="GVE388" s="55"/>
      <c r="GVF388" s="55"/>
      <c r="GVG388" s="55"/>
      <c r="GVH388" s="55"/>
      <c r="GVI388" s="55"/>
      <c r="GVJ388" s="55"/>
      <c r="GVK388" s="55"/>
      <c r="GVL388" s="55"/>
      <c r="GVM388" s="55"/>
      <c r="GVN388" s="55"/>
      <c r="GVO388" s="55"/>
      <c r="GVP388" s="55"/>
      <c r="GVQ388" s="55"/>
      <c r="GVR388" s="55"/>
      <c r="GVS388" s="55"/>
      <c r="GVT388" s="55"/>
      <c r="GVU388" s="55"/>
      <c r="GVV388" s="55"/>
      <c r="GVW388" s="55"/>
      <c r="GVX388" s="55"/>
      <c r="GVY388" s="55"/>
      <c r="GVZ388" s="55"/>
      <c r="GWA388" s="55"/>
      <c r="GWB388" s="55"/>
      <c r="GWC388" s="55"/>
      <c r="GWD388" s="55"/>
      <c r="GWE388" s="55"/>
      <c r="GWF388" s="55"/>
      <c r="GWG388" s="55"/>
      <c r="GWH388" s="55"/>
      <c r="GWI388" s="55"/>
      <c r="GWJ388" s="55"/>
      <c r="GWK388" s="55"/>
      <c r="GWL388" s="55"/>
      <c r="GWM388" s="55"/>
      <c r="GWN388" s="55"/>
      <c r="GWO388" s="55"/>
      <c r="GWP388" s="55"/>
      <c r="GWQ388" s="55"/>
      <c r="GWR388" s="55"/>
      <c r="GWS388" s="55"/>
      <c r="GWT388" s="55"/>
      <c r="GWU388" s="55"/>
      <c r="GWV388" s="55"/>
      <c r="GWW388" s="55"/>
      <c r="GWX388" s="55"/>
      <c r="GWY388" s="55"/>
      <c r="GWZ388" s="55"/>
      <c r="GXA388" s="55"/>
      <c r="GXB388" s="55"/>
      <c r="GXC388" s="55"/>
      <c r="GXD388" s="55"/>
      <c r="GXE388" s="55"/>
      <c r="GXF388" s="55"/>
      <c r="GXG388" s="55"/>
      <c r="GXH388" s="55"/>
      <c r="GXI388" s="55"/>
      <c r="GXJ388" s="55"/>
      <c r="GXK388" s="55"/>
      <c r="GXL388" s="55"/>
      <c r="GXM388" s="55"/>
      <c r="GXN388" s="55"/>
      <c r="GXO388" s="55"/>
      <c r="GXP388" s="55"/>
      <c r="GXQ388" s="55"/>
      <c r="GXR388" s="55"/>
      <c r="GXS388" s="55"/>
      <c r="GXT388" s="55"/>
      <c r="GXU388" s="55"/>
      <c r="GXV388" s="55"/>
      <c r="GXW388" s="55"/>
      <c r="GXX388" s="55"/>
      <c r="GXY388" s="55"/>
      <c r="GXZ388" s="55"/>
      <c r="GYA388" s="55"/>
      <c r="GYB388" s="55"/>
      <c r="GYC388" s="55"/>
      <c r="GYD388" s="55"/>
      <c r="GYE388" s="55"/>
      <c r="GYF388" s="55"/>
      <c r="GYG388" s="55"/>
      <c r="GYH388" s="55"/>
      <c r="GYI388" s="55"/>
      <c r="GYJ388" s="55"/>
      <c r="GYK388" s="55"/>
      <c r="GYL388" s="55"/>
      <c r="GYM388" s="55"/>
      <c r="GYN388" s="55"/>
      <c r="GYO388" s="55"/>
      <c r="GYP388" s="55"/>
      <c r="GYQ388" s="55"/>
      <c r="GYR388" s="55"/>
      <c r="GYS388" s="55"/>
      <c r="GYT388" s="55"/>
      <c r="GYU388" s="55"/>
      <c r="GYV388" s="55"/>
      <c r="GYW388" s="55"/>
      <c r="GYX388" s="55"/>
      <c r="GYY388" s="55"/>
      <c r="GYZ388" s="55"/>
      <c r="GZA388" s="55"/>
      <c r="GZB388" s="55"/>
      <c r="GZC388" s="55"/>
      <c r="GZD388" s="55"/>
      <c r="GZE388" s="55"/>
      <c r="GZF388" s="55"/>
      <c r="GZG388" s="55"/>
      <c r="GZH388" s="55"/>
      <c r="GZI388" s="55"/>
      <c r="GZJ388" s="55"/>
      <c r="GZK388" s="55"/>
      <c r="GZL388" s="55"/>
      <c r="GZM388" s="55"/>
      <c r="GZN388" s="55"/>
      <c r="GZO388" s="55"/>
      <c r="GZP388" s="55"/>
      <c r="GZQ388" s="55"/>
      <c r="GZR388" s="55"/>
      <c r="GZS388" s="55"/>
      <c r="GZT388" s="55"/>
      <c r="GZU388" s="55"/>
      <c r="GZV388" s="55"/>
      <c r="GZW388" s="55"/>
      <c r="GZX388" s="55"/>
      <c r="GZY388" s="55"/>
      <c r="GZZ388" s="55"/>
      <c r="HAA388" s="55"/>
      <c r="HAB388" s="55"/>
      <c r="HAC388" s="55"/>
      <c r="HAD388" s="55"/>
      <c r="HAE388" s="55"/>
      <c r="HAF388" s="55"/>
      <c r="HAG388" s="55"/>
      <c r="HAH388" s="55"/>
      <c r="HAI388" s="55"/>
      <c r="HAJ388" s="55"/>
      <c r="HAK388" s="55"/>
      <c r="HAL388" s="55"/>
      <c r="HAM388" s="55"/>
      <c r="HAN388" s="55"/>
      <c r="HAO388" s="55"/>
      <c r="HAP388" s="55"/>
      <c r="HAQ388" s="55"/>
      <c r="HAR388" s="55"/>
      <c r="HAS388" s="55"/>
      <c r="HAT388" s="55"/>
      <c r="HAU388" s="55"/>
      <c r="HAV388" s="55"/>
      <c r="HAW388" s="55"/>
      <c r="HAX388" s="55"/>
      <c r="HAY388" s="55"/>
      <c r="HAZ388" s="55"/>
      <c r="HBA388" s="55"/>
      <c r="HBB388" s="55"/>
      <c r="HBC388" s="55"/>
      <c r="HBD388" s="55"/>
      <c r="HBE388" s="55"/>
      <c r="HBF388" s="55"/>
      <c r="HBG388" s="55"/>
      <c r="HBH388" s="55"/>
      <c r="HBI388" s="55"/>
      <c r="HBJ388" s="55"/>
      <c r="HBK388" s="55"/>
      <c r="HBL388" s="55"/>
      <c r="HBM388" s="55"/>
      <c r="HBN388" s="55"/>
      <c r="HBO388" s="55"/>
      <c r="HBP388" s="55"/>
      <c r="HBQ388" s="55"/>
      <c r="HBR388" s="55"/>
      <c r="HBS388" s="55"/>
      <c r="HBT388" s="55"/>
      <c r="HBU388" s="55"/>
      <c r="HBV388" s="55"/>
      <c r="HBW388" s="55"/>
      <c r="HBX388" s="55"/>
      <c r="HBY388" s="55"/>
      <c r="HBZ388" s="55"/>
      <c r="HCA388" s="55"/>
      <c r="HCB388" s="55"/>
      <c r="HCC388" s="55"/>
      <c r="HCD388" s="55"/>
      <c r="HCE388" s="55"/>
      <c r="HCF388" s="55"/>
      <c r="HCG388" s="55"/>
      <c r="HCH388" s="55"/>
      <c r="HCI388" s="55"/>
      <c r="HCJ388" s="55"/>
      <c r="HCK388" s="55"/>
      <c r="HCL388" s="55"/>
      <c r="HCM388" s="55"/>
      <c r="HCN388" s="55"/>
      <c r="HCO388" s="55"/>
      <c r="HCP388" s="55"/>
      <c r="HCQ388" s="55"/>
      <c r="HCR388" s="55"/>
      <c r="HCS388" s="55"/>
      <c r="HCT388" s="55"/>
      <c r="HCU388" s="55"/>
      <c r="HCV388" s="55"/>
      <c r="HCW388" s="55"/>
      <c r="HCX388" s="55"/>
      <c r="HCY388" s="55"/>
      <c r="HCZ388" s="55"/>
      <c r="HDA388" s="55"/>
      <c r="HDB388" s="55"/>
      <c r="HDC388" s="55"/>
      <c r="HDD388" s="55"/>
      <c r="HDE388" s="55"/>
      <c r="HDF388" s="55"/>
      <c r="HDG388" s="55"/>
      <c r="HDH388" s="55"/>
      <c r="HDI388" s="55"/>
      <c r="HDJ388" s="55"/>
      <c r="HDK388" s="55"/>
      <c r="HDL388" s="55"/>
      <c r="HDM388" s="55"/>
      <c r="HDN388" s="55"/>
      <c r="HDO388" s="55"/>
      <c r="HDP388" s="55"/>
      <c r="HDQ388" s="55"/>
      <c r="HDR388" s="55"/>
      <c r="HDS388" s="55"/>
      <c r="HDT388" s="55"/>
      <c r="HDU388" s="55"/>
      <c r="HDV388" s="55"/>
      <c r="HDW388" s="55"/>
      <c r="HDX388" s="55"/>
      <c r="HDY388" s="55"/>
      <c r="HDZ388" s="55"/>
      <c r="HEA388" s="55"/>
      <c r="HEB388" s="55"/>
      <c r="HEC388" s="55"/>
      <c r="HED388" s="55"/>
      <c r="HEE388" s="55"/>
      <c r="HEF388" s="55"/>
      <c r="HEG388" s="55"/>
      <c r="HEH388" s="55"/>
      <c r="HEI388" s="55"/>
      <c r="HEJ388" s="55"/>
      <c r="HEK388" s="55"/>
      <c r="HEL388" s="55"/>
      <c r="HEM388" s="55"/>
      <c r="HEN388" s="55"/>
      <c r="HEO388" s="55"/>
      <c r="HEP388" s="55"/>
      <c r="HEQ388" s="55"/>
      <c r="HER388" s="55"/>
      <c r="HES388" s="55"/>
      <c r="HET388" s="55"/>
      <c r="HEU388" s="55"/>
      <c r="HEV388" s="55"/>
      <c r="HEW388" s="55"/>
      <c r="HEX388" s="55"/>
      <c r="HEY388" s="55"/>
      <c r="HEZ388" s="55"/>
      <c r="HFA388" s="55"/>
      <c r="HFB388" s="55"/>
      <c r="HFC388" s="55"/>
      <c r="HFD388" s="55"/>
      <c r="HFE388" s="55"/>
      <c r="HFF388" s="55"/>
      <c r="HFG388" s="55"/>
      <c r="HFH388" s="55"/>
      <c r="HFI388" s="55"/>
      <c r="HFJ388" s="55"/>
      <c r="HFK388" s="55"/>
      <c r="HFL388" s="55"/>
      <c r="HFM388" s="55"/>
      <c r="HFN388" s="55"/>
      <c r="HFO388" s="55"/>
      <c r="HFP388" s="55"/>
      <c r="HFQ388" s="55"/>
      <c r="HFR388" s="55"/>
      <c r="HFS388" s="55"/>
      <c r="HFT388" s="55"/>
      <c r="HFU388" s="55"/>
      <c r="HFV388" s="55"/>
      <c r="HFW388" s="55"/>
      <c r="HFX388" s="55"/>
      <c r="HFY388" s="55"/>
      <c r="HFZ388" s="55"/>
      <c r="HGA388" s="55"/>
      <c r="HGB388" s="55"/>
      <c r="HGC388" s="55"/>
      <c r="HGD388" s="55"/>
      <c r="HGE388" s="55"/>
      <c r="HGF388" s="55"/>
      <c r="HGG388" s="55"/>
      <c r="HGH388" s="55"/>
      <c r="HGI388" s="55"/>
      <c r="HGJ388" s="55"/>
      <c r="HGK388" s="55"/>
      <c r="HGL388" s="55"/>
      <c r="HGM388" s="55"/>
      <c r="HGN388" s="55"/>
      <c r="HGO388" s="55"/>
      <c r="HGP388" s="55"/>
      <c r="HGQ388" s="55"/>
      <c r="HGR388" s="55"/>
      <c r="HGS388" s="55"/>
      <c r="HGT388" s="55"/>
      <c r="HGU388" s="55"/>
      <c r="HGV388" s="55"/>
      <c r="HGW388" s="55"/>
      <c r="HGX388" s="55"/>
      <c r="HGY388" s="55"/>
      <c r="HGZ388" s="55"/>
      <c r="HHA388" s="55"/>
      <c r="HHB388" s="55"/>
      <c r="HHC388" s="55"/>
      <c r="HHD388" s="55"/>
      <c r="HHE388" s="55"/>
      <c r="HHF388" s="55"/>
      <c r="HHG388" s="55"/>
      <c r="HHH388" s="55"/>
      <c r="HHI388" s="55"/>
      <c r="HHJ388" s="55"/>
      <c r="HHK388" s="55"/>
      <c r="HHL388" s="55"/>
      <c r="HHM388" s="55"/>
      <c r="HHN388" s="55"/>
      <c r="HHO388" s="55"/>
      <c r="HHP388" s="55"/>
      <c r="HHQ388" s="55"/>
      <c r="HHR388" s="55"/>
      <c r="HHS388" s="55"/>
      <c r="HHT388" s="55"/>
      <c r="HHU388" s="55"/>
      <c r="HHV388" s="55"/>
      <c r="HHW388" s="55"/>
      <c r="HHX388" s="55"/>
      <c r="HHY388" s="55"/>
      <c r="HHZ388" s="55"/>
      <c r="HIA388" s="55"/>
      <c r="HIB388" s="55"/>
      <c r="HIC388" s="55"/>
      <c r="HID388" s="55"/>
      <c r="HIE388" s="55"/>
      <c r="HIF388" s="55"/>
      <c r="HIG388" s="55"/>
      <c r="HIH388" s="55"/>
      <c r="HII388" s="55"/>
      <c r="HIJ388" s="55"/>
      <c r="HIK388" s="55"/>
      <c r="HIL388" s="55"/>
      <c r="HIM388" s="55"/>
      <c r="HIN388" s="55"/>
      <c r="HIO388" s="55"/>
      <c r="HIP388" s="55"/>
      <c r="HIQ388" s="55"/>
      <c r="HIR388" s="55"/>
      <c r="HIS388" s="55"/>
      <c r="HIT388" s="55"/>
      <c r="HIU388" s="55"/>
      <c r="HIV388" s="55"/>
      <c r="HIW388" s="55"/>
      <c r="HIX388" s="55"/>
      <c r="HIY388" s="55"/>
      <c r="HIZ388" s="55"/>
      <c r="HJA388" s="55"/>
      <c r="HJB388" s="55"/>
      <c r="HJC388" s="55"/>
      <c r="HJD388" s="55"/>
      <c r="HJE388" s="55"/>
      <c r="HJF388" s="55"/>
      <c r="HJG388" s="55"/>
      <c r="HJH388" s="55"/>
      <c r="HJI388" s="55"/>
      <c r="HJJ388" s="55"/>
      <c r="HJK388" s="55"/>
      <c r="HJL388" s="55"/>
      <c r="HJM388" s="55"/>
      <c r="HJN388" s="55"/>
      <c r="HJO388" s="55"/>
      <c r="HJP388" s="55"/>
      <c r="HJQ388" s="55"/>
      <c r="HJR388" s="55"/>
      <c r="HJS388" s="55"/>
      <c r="HJT388" s="55"/>
      <c r="HJU388" s="55"/>
      <c r="HJV388" s="55"/>
      <c r="HJW388" s="55"/>
      <c r="HJX388" s="55"/>
      <c r="HJY388" s="55"/>
      <c r="HJZ388" s="55"/>
      <c r="HKA388" s="55"/>
      <c r="HKB388" s="55"/>
      <c r="HKC388" s="55"/>
      <c r="HKD388" s="55"/>
      <c r="HKE388" s="55"/>
      <c r="HKF388" s="55"/>
      <c r="HKG388" s="55"/>
      <c r="HKH388" s="55"/>
      <c r="HKI388" s="55"/>
      <c r="HKJ388" s="55"/>
      <c r="HKK388" s="55"/>
      <c r="HKL388" s="55"/>
      <c r="HKM388" s="55"/>
      <c r="HKN388" s="55"/>
      <c r="HKO388" s="55"/>
      <c r="HKP388" s="55"/>
      <c r="HKQ388" s="55"/>
      <c r="HKR388" s="55"/>
      <c r="HKS388" s="55"/>
      <c r="HKT388" s="55"/>
      <c r="HKU388" s="55"/>
      <c r="HKV388" s="55"/>
      <c r="HKW388" s="55"/>
      <c r="HKX388" s="55"/>
      <c r="HKY388" s="55"/>
      <c r="HKZ388" s="55"/>
      <c r="HLA388" s="55"/>
      <c r="HLB388" s="55"/>
      <c r="HLC388" s="55"/>
      <c r="HLD388" s="55"/>
      <c r="HLE388" s="55"/>
      <c r="HLF388" s="55"/>
      <c r="HLG388" s="55"/>
      <c r="HLH388" s="55"/>
      <c r="HLI388" s="55"/>
      <c r="HLJ388" s="55"/>
      <c r="HLK388" s="55"/>
      <c r="HLL388" s="55"/>
      <c r="HLM388" s="55"/>
      <c r="HLN388" s="55"/>
      <c r="HLO388" s="55"/>
      <c r="HLP388" s="55"/>
      <c r="HLQ388" s="55"/>
      <c r="HLR388" s="55"/>
      <c r="HLS388" s="55"/>
      <c r="HLT388" s="55"/>
      <c r="HLU388" s="55"/>
      <c r="HLV388" s="55"/>
      <c r="HLW388" s="55"/>
      <c r="HLX388" s="55"/>
      <c r="HLY388" s="55"/>
      <c r="HLZ388" s="55"/>
      <c r="HMA388" s="55"/>
      <c r="HMB388" s="55"/>
      <c r="HMC388" s="55"/>
      <c r="HMD388" s="55"/>
      <c r="HME388" s="55"/>
      <c r="HMF388" s="55"/>
      <c r="HMG388" s="55"/>
      <c r="HMH388" s="55"/>
      <c r="HMI388" s="55"/>
      <c r="HMJ388" s="55"/>
      <c r="HMK388" s="55"/>
      <c r="HML388" s="55"/>
      <c r="HMM388" s="55"/>
      <c r="HMN388" s="55"/>
      <c r="HMO388" s="55"/>
      <c r="HMP388" s="55"/>
      <c r="HMQ388" s="55"/>
      <c r="HMR388" s="55"/>
      <c r="HMS388" s="55"/>
      <c r="HMT388" s="55"/>
      <c r="HMU388" s="55"/>
      <c r="HMV388" s="55"/>
      <c r="HMW388" s="55"/>
      <c r="HMX388" s="55"/>
      <c r="HMY388" s="55"/>
      <c r="HMZ388" s="55"/>
      <c r="HNA388" s="55"/>
      <c r="HNB388" s="55"/>
      <c r="HNC388" s="55"/>
      <c r="HND388" s="55"/>
      <c r="HNE388" s="55"/>
      <c r="HNF388" s="55"/>
      <c r="HNG388" s="55"/>
      <c r="HNH388" s="55"/>
      <c r="HNI388" s="55"/>
      <c r="HNJ388" s="55"/>
      <c r="HNK388" s="55"/>
      <c r="HNL388" s="55"/>
      <c r="HNM388" s="55"/>
      <c r="HNN388" s="55"/>
      <c r="HNO388" s="55"/>
      <c r="HNP388" s="55"/>
      <c r="HNQ388" s="55"/>
      <c r="HNR388" s="55"/>
      <c r="HNS388" s="55"/>
      <c r="HNT388" s="55"/>
      <c r="HNU388" s="55"/>
      <c r="HNV388" s="55"/>
      <c r="HNW388" s="55"/>
      <c r="HNX388" s="55"/>
      <c r="HNY388" s="55"/>
      <c r="HNZ388" s="55"/>
      <c r="HOA388" s="55"/>
      <c r="HOB388" s="55"/>
      <c r="HOC388" s="55"/>
      <c r="HOD388" s="55"/>
      <c r="HOE388" s="55"/>
      <c r="HOF388" s="55"/>
      <c r="HOG388" s="55"/>
      <c r="HOH388" s="55"/>
      <c r="HOI388" s="55"/>
      <c r="HOJ388" s="55"/>
      <c r="HOK388" s="55"/>
      <c r="HOL388" s="55"/>
      <c r="HOM388" s="55"/>
      <c r="HON388" s="55"/>
      <c r="HOO388" s="55"/>
      <c r="HOP388" s="55"/>
      <c r="HOQ388" s="55"/>
      <c r="HOR388" s="55"/>
      <c r="HOS388" s="55"/>
      <c r="HOT388" s="55"/>
      <c r="HOU388" s="55"/>
      <c r="HOV388" s="55"/>
      <c r="HOW388" s="55"/>
      <c r="HOX388" s="55"/>
      <c r="HOY388" s="55"/>
      <c r="HOZ388" s="55"/>
      <c r="HPA388" s="55"/>
      <c r="HPB388" s="55"/>
      <c r="HPC388" s="55"/>
      <c r="HPD388" s="55"/>
      <c r="HPE388" s="55"/>
      <c r="HPF388" s="55"/>
      <c r="HPG388" s="55"/>
      <c r="HPH388" s="55"/>
      <c r="HPI388" s="55"/>
      <c r="HPJ388" s="55"/>
      <c r="HPK388" s="55"/>
      <c r="HPL388" s="55"/>
      <c r="HPM388" s="55"/>
      <c r="HPN388" s="55"/>
      <c r="HPO388" s="55"/>
      <c r="HPP388" s="55"/>
      <c r="HPQ388" s="55"/>
      <c r="HPR388" s="55"/>
      <c r="HPS388" s="55"/>
      <c r="HPT388" s="55"/>
      <c r="HPU388" s="55"/>
      <c r="HPV388" s="55"/>
      <c r="HPW388" s="55"/>
      <c r="HPX388" s="55"/>
      <c r="HPY388" s="55"/>
      <c r="HPZ388" s="55"/>
      <c r="HQA388" s="55"/>
      <c r="HQB388" s="55"/>
      <c r="HQC388" s="55"/>
      <c r="HQD388" s="55"/>
      <c r="HQE388" s="55"/>
      <c r="HQF388" s="55"/>
      <c r="HQG388" s="55"/>
      <c r="HQH388" s="55"/>
      <c r="HQI388" s="55"/>
      <c r="HQJ388" s="55"/>
      <c r="HQK388" s="55"/>
      <c r="HQL388" s="55"/>
      <c r="HQM388" s="55"/>
      <c r="HQN388" s="55"/>
      <c r="HQO388" s="55"/>
      <c r="HQP388" s="55"/>
      <c r="HQQ388" s="55"/>
      <c r="HQR388" s="55"/>
      <c r="HQS388" s="55"/>
      <c r="HQT388" s="55"/>
      <c r="HQU388" s="55"/>
      <c r="HQV388" s="55"/>
      <c r="HQW388" s="55"/>
      <c r="HQX388" s="55"/>
      <c r="HQY388" s="55"/>
      <c r="HQZ388" s="55"/>
      <c r="HRA388" s="55"/>
      <c r="HRB388" s="55"/>
      <c r="HRC388" s="55"/>
      <c r="HRD388" s="55"/>
      <c r="HRE388" s="55"/>
      <c r="HRF388" s="55"/>
      <c r="HRG388" s="55"/>
      <c r="HRH388" s="55"/>
      <c r="HRI388" s="55"/>
      <c r="HRJ388" s="55"/>
      <c r="HRK388" s="55"/>
      <c r="HRL388" s="55"/>
      <c r="HRM388" s="55"/>
      <c r="HRN388" s="55"/>
      <c r="HRO388" s="55"/>
      <c r="HRP388" s="55"/>
      <c r="HRQ388" s="55"/>
      <c r="HRR388" s="55"/>
      <c r="HRS388" s="55"/>
      <c r="HRT388" s="55"/>
      <c r="HRU388" s="55"/>
      <c r="HRV388" s="55"/>
      <c r="HRW388" s="55"/>
      <c r="HRX388" s="55"/>
      <c r="HRY388" s="55"/>
      <c r="HRZ388" s="55"/>
      <c r="HSA388" s="55"/>
      <c r="HSB388" s="55"/>
      <c r="HSC388" s="55"/>
      <c r="HSD388" s="55"/>
      <c r="HSE388" s="55"/>
      <c r="HSF388" s="55"/>
      <c r="HSG388" s="55"/>
      <c r="HSH388" s="55"/>
      <c r="HSI388" s="55"/>
      <c r="HSJ388" s="55"/>
      <c r="HSK388" s="55"/>
      <c r="HSL388" s="55"/>
      <c r="HSM388" s="55"/>
      <c r="HSN388" s="55"/>
      <c r="HSO388" s="55"/>
      <c r="HSP388" s="55"/>
      <c r="HSQ388" s="55"/>
      <c r="HSR388" s="55"/>
      <c r="HSS388" s="55"/>
      <c r="HST388" s="55"/>
      <c r="HSU388" s="55"/>
      <c r="HSV388" s="55"/>
      <c r="HSW388" s="55"/>
      <c r="HSX388" s="55"/>
      <c r="HSY388" s="55"/>
      <c r="HSZ388" s="55"/>
      <c r="HTA388" s="55"/>
      <c r="HTB388" s="55"/>
      <c r="HTC388" s="55"/>
      <c r="HTD388" s="55"/>
      <c r="HTE388" s="55"/>
      <c r="HTF388" s="55"/>
      <c r="HTG388" s="55"/>
      <c r="HTH388" s="55"/>
      <c r="HTI388" s="55"/>
      <c r="HTJ388" s="55"/>
      <c r="HTK388" s="55"/>
      <c r="HTL388" s="55"/>
      <c r="HTM388" s="55"/>
      <c r="HTN388" s="55"/>
      <c r="HTO388" s="55"/>
      <c r="HTP388" s="55"/>
      <c r="HTQ388" s="55"/>
      <c r="HTR388" s="55"/>
      <c r="HTS388" s="55"/>
      <c r="HTT388" s="55"/>
      <c r="HTU388" s="55"/>
      <c r="HTV388" s="55"/>
      <c r="HTW388" s="55"/>
      <c r="HTX388" s="55"/>
      <c r="HTY388" s="55"/>
      <c r="HTZ388" s="55"/>
      <c r="HUA388" s="55"/>
      <c r="HUB388" s="55"/>
      <c r="HUC388" s="55"/>
      <c r="HUD388" s="55"/>
      <c r="HUE388" s="55"/>
      <c r="HUF388" s="55"/>
      <c r="HUG388" s="55"/>
      <c r="HUH388" s="55"/>
      <c r="HUI388" s="55"/>
      <c r="HUJ388" s="55"/>
      <c r="HUK388" s="55"/>
      <c r="HUL388" s="55"/>
      <c r="HUM388" s="55"/>
      <c r="HUN388" s="55"/>
      <c r="HUO388" s="55"/>
      <c r="HUP388" s="55"/>
      <c r="HUQ388" s="55"/>
      <c r="HUR388" s="55"/>
      <c r="HUS388" s="55"/>
      <c r="HUT388" s="55"/>
      <c r="HUU388" s="55"/>
      <c r="HUV388" s="55"/>
      <c r="HUW388" s="55"/>
      <c r="HUX388" s="55"/>
      <c r="HUY388" s="55"/>
      <c r="HUZ388" s="55"/>
      <c r="HVA388" s="55"/>
      <c r="HVB388" s="55"/>
      <c r="HVC388" s="55"/>
      <c r="HVD388" s="55"/>
      <c r="HVE388" s="55"/>
      <c r="HVF388" s="55"/>
      <c r="HVG388" s="55"/>
      <c r="HVH388" s="55"/>
      <c r="HVI388" s="55"/>
      <c r="HVJ388" s="55"/>
      <c r="HVK388" s="55"/>
      <c r="HVL388" s="55"/>
      <c r="HVM388" s="55"/>
      <c r="HVN388" s="55"/>
      <c r="HVO388" s="55"/>
      <c r="HVP388" s="55"/>
      <c r="HVQ388" s="55"/>
      <c r="HVR388" s="55"/>
      <c r="HVS388" s="55"/>
      <c r="HVT388" s="55"/>
      <c r="HVU388" s="55"/>
      <c r="HVV388" s="55"/>
      <c r="HVW388" s="55"/>
      <c r="HVX388" s="55"/>
      <c r="HVY388" s="55"/>
      <c r="HVZ388" s="55"/>
      <c r="HWA388" s="55"/>
      <c r="HWB388" s="55"/>
      <c r="HWC388" s="55"/>
      <c r="HWD388" s="55"/>
      <c r="HWE388" s="55"/>
      <c r="HWF388" s="55"/>
      <c r="HWG388" s="55"/>
      <c r="HWH388" s="55"/>
      <c r="HWI388" s="55"/>
      <c r="HWJ388" s="55"/>
      <c r="HWK388" s="55"/>
      <c r="HWL388" s="55"/>
      <c r="HWM388" s="55"/>
      <c r="HWN388" s="55"/>
      <c r="HWO388" s="55"/>
      <c r="HWP388" s="55"/>
      <c r="HWQ388" s="55"/>
      <c r="HWR388" s="55"/>
      <c r="HWS388" s="55"/>
      <c r="HWT388" s="55"/>
      <c r="HWU388" s="55"/>
      <c r="HWV388" s="55"/>
      <c r="HWW388" s="55"/>
      <c r="HWX388" s="55"/>
      <c r="HWY388" s="55"/>
      <c r="HWZ388" s="55"/>
      <c r="HXA388" s="55"/>
      <c r="HXB388" s="55"/>
      <c r="HXC388" s="55"/>
      <c r="HXD388" s="55"/>
      <c r="HXE388" s="55"/>
      <c r="HXF388" s="55"/>
      <c r="HXG388" s="55"/>
      <c r="HXH388" s="55"/>
      <c r="HXI388" s="55"/>
      <c r="HXJ388" s="55"/>
      <c r="HXK388" s="55"/>
      <c r="HXL388" s="55"/>
      <c r="HXM388" s="55"/>
      <c r="HXN388" s="55"/>
      <c r="HXO388" s="55"/>
      <c r="HXP388" s="55"/>
      <c r="HXQ388" s="55"/>
      <c r="HXR388" s="55"/>
      <c r="HXS388" s="55"/>
      <c r="HXT388" s="55"/>
      <c r="HXU388" s="55"/>
      <c r="HXV388" s="55"/>
      <c r="HXW388" s="55"/>
      <c r="HXX388" s="55"/>
      <c r="HXY388" s="55"/>
      <c r="HXZ388" s="55"/>
      <c r="HYA388" s="55"/>
      <c r="HYB388" s="55"/>
      <c r="HYC388" s="55"/>
      <c r="HYD388" s="55"/>
      <c r="HYE388" s="55"/>
      <c r="HYF388" s="55"/>
      <c r="HYG388" s="55"/>
      <c r="HYH388" s="55"/>
      <c r="HYI388" s="55"/>
      <c r="HYJ388" s="55"/>
      <c r="HYK388" s="55"/>
      <c r="HYL388" s="55"/>
      <c r="HYM388" s="55"/>
      <c r="HYN388" s="55"/>
      <c r="HYO388" s="55"/>
      <c r="HYP388" s="55"/>
      <c r="HYQ388" s="55"/>
      <c r="HYR388" s="55"/>
      <c r="HYS388" s="55"/>
      <c r="HYT388" s="55"/>
      <c r="HYU388" s="55"/>
      <c r="HYV388" s="55"/>
      <c r="HYW388" s="55"/>
      <c r="HYX388" s="55"/>
      <c r="HYY388" s="55"/>
      <c r="HYZ388" s="55"/>
      <c r="HZA388" s="55"/>
      <c r="HZB388" s="55"/>
      <c r="HZC388" s="55"/>
      <c r="HZD388" s="55"/>
      <c r="HZE388" s="55"/>
      <c r="HZF388" s="55"/>
      <c r="HZG388" s="55"/>
      <c r="HZH388" s="55"/>
      <c r="HZI388" s="55"/>
      <c r="HZJ388" s="55"/>
      <c r="HZK388" s="55"/>
      <c r="HZL388" s="55"/>
      <c r="HZM388" s="55"/>
      <c r="HZN388" s="55"/>
      <c r="HZO388" s="55"/>
      <c r="HZP388" s="55"/>
      <c r="HZQ388" s="55"/>
      <c r="HZR388" s="55"/>
      <c r="HZS388" s="55"/>
      <c r="HZT388" s="55"/>
      <c r="HZU388" s="55"/>
      <c r="HZV388" s="55"/>
      <c r="HZW388" s="55"/>
      <c r="HZX388" s="55"/>
      <c r="HZY388" s="55"/>
      <c r="HZZ388" s="55"/>
      <c r="IAA388" s="55"/>
      <c r="IAB388" s="55"/>
      <c r="IAC388" s="55"/>
      <c r="IAD388" s="55"/>
      <c r="IAE388" s="55"/>
      <c r="IAF388" s="55"/>
      <c r="IAG388" s="55"/>
      <c r="IAH388" s="55"/>
      <c r="IAI388" s="55"/>
      <c r="IAJ388" s="55"/>
      <c r="IAK388" s="55"/>
      <c r="IAL388" s="55"/>
      <c r="IAM388" s="55"/>
      <c r="IAN388" s="55"/>
      <c r="IAO388" s="55"/>
      <c r="IAP388" s="55"/>
      <c r="IAQ388" s="55"/>
      <c r="IAR388" s="55"/>
      <c r="IAS388" s="55"/>
      <c r="IAT388" s="55"/>
      <c r="IAU388" s="55"/>
      <c r="IAV388" s="55"/>
      <c r="IAW388" s="55"/>
      <c r="IAX388" s="55"/>
      <c r="IAY388" s="55"/>
      <c r="IAZ388" s="55"/>
      <c r="IBA388" s="55"/>
      <c r="IBB388" s="55"/>
      <c r="IBC388" s="55"/>
      <c r="IBD388" s="55"/>
      <c r="IBE388" s="55"/>
      <c r="IBF388" s="55"/>
      <c r="IBG388" s="55"/>
      <c r="IBH388" s="55"/>
      <c r="IBI388" s="55"/>
      <c r="IBJ388" s="55"/>
      <c r="IBK388" s="55"/>
      <c r="IBL388" s="55"/>
      <c r="IBM388" s="55"/>
      <c r="IBN388" s="55"/>
      <c r="IBO388" s="55"/>
      <c r="IBP388" s="55"/>
      <c r="IBQ388" s="55"/>
      <c r="IBR388" s="55"/>
      <c r="IBS388" s="55"/>
      <c r="IBT388" s="55"/>
      <c r="IBU388" s="55"/>
      <c r="IBV388" s="55"/>
      <c r="IBW388" s="55"/>
      <c r="IBX388" s="55"/>
      <c r="IBY388" s="55"/>
      <c r="IBZ388" s="55"/>
      <c r="ICA388" s="55"/>
      <c r="ICB388" s="55"/>
      <c r="ICC388" s="55"/>
      <c r="ICD388" s="55"/>
      <c r="ICE388" s="55"/>
      <c r="ICF388" s="55"/>
      <c r="ICG388" s="55"/>
      <c r="ICH388" s="55"/>
      <c r="ICI388" s="55"/>
      <c r="ICJ388" s="55"/>
      <c r="ICK388" s="55"/>
      <c r="ICL388" s="55"/>
      <c r="ICM388" s="55"/>
      <c r="ICN388" s="55"/>
      <c r="ICO388" s="55"/>
      <c r="ICP388" s="55"/>
      <c r="ICQ388" s="55"/>
      <c r="ICR388" s="55"/>
      <c r="ICS388" s="55"/>
      <c r="ICT388" s="55"/>
      <c r="ICU388" s="55"/>
      <c r="ICV388" s="55"/>
      <c r="ICW388" s="55"/>
      <c r="ICX388" s="55"/>
      <c r="ICY388" s="55"/>
      <c r="ICZ388" s="55"/>
      <c r="IDA388" s="55"/>
      <c r="IDB388" s="55"/>
      <c r="IDC388" s="55"/>
      <c r="IDD388" s="55"/>
      <c r="IDE388" s="55"/>
      <c r="IDF388" s="55"/>
      <c r="IDG388" s="55"/>
      <c r="IDH388" s="55"/>
      <c r="IDI388" s="55"/>
      <c r="IDJ388" s="55"/>
      <c r="IDK388" s="55"/>
      <c r="IDL388" s="55"/>
      <c r="IDM388" s="55"/>
      <c r="IDN388" s="55"/>
      <c r="IDO388" s="55"/>
      <c r="IDP388" s="55"/>
      <c r="IDQ388" s="55"/>
      <c r="IDR388" s="55"/>
      <c r="IDS388" s="55"/>
      <c r="IDT388" s="55"/>
      <c r="IDU388" s="55"/>
      <c r="IDV388" s="55"/>
      <c r="IDW388" s="55"/>
      <c r="IDX388" s="55"/>
      <c r="IDY388" s="55"/>
      <c r="IDZ388" s="55"/>
      <c r="IEA388" s="55"/>
      <c r="IEB388" s="55"/>
      <c r="IEC388" s="55"/>
      <c r="IED388" s="55"/>
      <c r="IEE388" s="55"/>
      <c r="IEF388" s="55"/>
      <c r="IEG388" s="55"/>
      <c r="IEH388" s="55"/>
      <c r="IEI388" s="55"/>
      <c r="IEJ388" s="55"/>
      <c r="IEK388" s="55"/>
      <c r="IEL388" s="55"/>
      <c r="IEM388" s="55"/>
      <c r="IEN388" s="55"/>
      <c r="IEO388" s="55"/>
      <c r="IEP388" s="55"/>
      <c r="IEQ388" s="55"/>
      <c r="IER388" s="55"/>
      <c r="IES388" s="55"/>
      <c r="IET388" s="55"/>
      <c r="IEU388" s="55"/>
      <c r="IEV388" s="55"/>
      <c r="IEW388" s="55"/>
      <c r="IEX388" s="55"/>
      <c r="IEY388" s="55"/>
      <c r="IEZ388" s="55"/>
      <c r="IFA388" s="55"/>
      <c r="IFB388" s="55"/>
      <c r="IFC388" s="55"/>
      <c r="IFD388" s="55"/>
      <c r="IFE388" s="55"/>
      <c r="IFF388" s="55"/>
      <c r="IFG388" s="55"/>
      <c r="IFH388" s="55"/>
      <c r="IFI388" s="55"/>
      <c r="IFJ388" s="55"/>
      <c r="IFK388" s="55"/>
      <c r="IFL388" s="55"/>
      <c r="IFM388" s="55"/>
      <c r="IFN388" s="55"/>
      <c r="IFO388" s="55"/>
      <c r="IFP388" s="55"/>
      <c r="IFQ388" s="55"/>
      <c r="IFR388" s="55"/>
      <c r="IFS388" s="55"/>
      <c r="IFT388" s="55"/>
      <c r="IFU388" s="55"/>
      <c r="IFV388" s="55"/>
      <c r="IFW388" s="55"/>
      <c r="IFX388" s="55"/>
      <c r="IFY388" s="55"/>
      <c r="IFZ388" s="55"/>
      <c r="IGA388" s="55"/>
      <c r="IGB388" s="55"/>
      <c r="IGC388" s="55"/>
      <c r="IGD388" s="55"/>
      <c r="IGE388" s="55"/>
      <c r="IGF388" s="55"/>
      <c r="IGG388" s="55"/>
      <c r="IGH388" s="55"/>
      <c r="IGI388" s="55"/>
      <c r="IGJ388" s="55"/>
      <c r="IGK388" s="55"/>
      <c r="IGL388" s="55"/>
      <c r="IGM388" s="55"/>
      <c r="IGN388" s="55"/>
      <c r="IGO388" s="55"/>
      <c r="IGP388" s="55"/>
      <c r="IGQ388" s="55"/>
      <c r="IGR388" s="55"/>
      <c r="IGS388" s="55"/>
      <c r="IGT388" s="55"/>
      <c r="IGU388" s="55"/>
      <c r="IGV388" s="55"/>
      <c r="IGW388" s="55"/>
      <c r="IGX388" s="55"/>
      <c r="IGY388" s="55"/>
      <c r="IGZ388" s="55"/>
      <c r="IHA388" s="55"/>
      <c r="IHB388" s="55"/>
      <c r="IHC388" s="55"/>
      <c r="IHD388" s="55"/>
      <c r="IHE388" s="55"/>
      <c r="IHF388" s="55"/>
      <c r="IHG388" s="55"/>
      <c r="IHH388" s="55"/>
      <c r="IHI388" s="55"/>
      <c r="IHJ388" s="55"/>
      <c r="IHK388" s="55"/>
      <c r="IHL388" s="55"/>
      <c r="IHM388" s="55"/>
      <c r="IHN388" s="55"/>
      <c r="IHO388" s="55"/>
      <c r="IHP388" s="55"/>
      <c r="IHQ388" s="55"/>
      <c r="IHR388" s="55"/>
      <c r="IHS388" s="55"/>
      <c r="IHT388" s="55"/>
      <c r="IHU388" s="55"/>
      <c r="IHV388" s="55"/>
      <c r="IHW388" s="55"/>
      <c r="IHX388" s="55"/>
      <c r="IHY388" s="55"/>
      <c r="IHZ388" s="55"/>
      <c r="IIA388" s="55"/>
      <c r="IIB388" s="55"/>
      <c r="IIC388" s="55"/>
      <c r="IID388" s="55"/>
      <c r="IIE388" s="55"/>
      <c r="IIF388" s="55"/>
      <c r="IIG388" s="55"/>
      <c r="IIH388" s="55"/>
      <c r="III388" s="55"/>
      <c r="IIJ388" s="55"/>
      <c r="IIK388" s="55"/>
      <c r="IIL388" s="55"/>
      <c r="IIM388" s="55"/>
      <c r="IIN388" s="55"/>
      <c r="IIO388" s="55"/>
      <c r="IIP388" s="55"/>
      <c r="IIQ388" s="55"/>
      <c r="IIR388" s="55"/>
      <c r="IIS388" s="55"/>
      <c r="IIT388" s="55"/>
      <c r="IIU388" s="55"/>
      <c r="IIV388" s="55"/>
      <c r="IIW388" s="55"/>
      <c r="IIX388" s="55"/>
      <c r="IIY388" s="55"/>
      <c r="IIZ388" s="55"/>
      <c r="IJA388" s="55"/>
      <c r="IJB388" s="55"/>
      <c r="IJC388" s="55"/>
      <c r="IJD388" s="55"/>
      <c r="IJE388" s="55"/>
      <c r="IJF388" s="55"/>
      <c r="IJG388" s="55"/>
      <c r="IJH388" s="55"/>
      <c r="IJI388" s="55"/>
      <c r="IJJ388" s="55"/>
      <c r="IJK388" s="55"/>
      <c r="IJL388" s="55"/>
      <c r="IJM388" s="55"/>
      <c r="IJN388" s="55"/>
      <c r="IJO388" s="55"/>
      <c r="IJP388" s="55"/>
      <c r="IJQ388" s="55"/>
      <c r="IJR388" s="55"/>
      <c r="IJS388" s="55"/>
      <c r="IJT388" s="55"/>
      <c r="IJU388" s="55"/>
      <c r="IJV388" s="55"/>
      <c r="IJW388" s="55"/>
      <c r="IJX388" s="55"/>
      <c r="IJY388" s="55"/>
      <c r="IJZ388" s="55"/>
      <c r="IKA388" s="55"/>
      <c r="IKB388" s="55"/>
      <c r="IKC388" s="55"/>
      <c r="IKD388" s="55"/>
      <c r="IKE388" s="55"/>
      <c r="IKF388" s="55"/>
      <c r="IKG388" s="55"/>
      <c r="IKH388" s="55"/>
      <c r="IKI388" s="55"/>
      <c r="IKJ388" s="55"/>
      <c r="IKK388" s="55"/>
      <c r="IKL388" s="55"/>
      <c r="IKM388" s="55"/>
      <c r="IKN388" s="55"/>
      <c r="IKO388" s="55"/>
      <c r="IKP388" s="55"/>
      <c r="IKQ388" s="55"/>
      <c r="IKR388" s="55"/>
      <c r="IKS388" s="55"/>
      <c r="IKT388" s="55"/>
      <c r="IKU388" s="55"/>
      <c r="IKV388" s="55"/>
      <c r="IKW388" s="55"/>
      <c r="IKX388" s="55"/>
      <c r="IKY388" s="55"/>
      <c r="IKZ388" s="55"/>
      <c r="ILA388" s="55"/>
      <c r="ILB388" s="55"/>
      <c r="ILC388" s="55"/>
      <c r="ILD388" s="55"/>
      <c r="ILE388" s="55"/>
      <c r="ILF388" s="55"/>
      <c r="ILG388" s="55"/>
      <c r="ILH388" s="55"/>
      <c r="ILI388" s="55"/>
      <c r="ILJ388" s="55"/>
      <c r="ILK388" s="55"/>
      <c r="ILL388" s="55"/>
      <c r="ILM388" s="55"/>
      <c r="ILN388" s="55"/>
      <c r="ILO388" s="55"/>
      <c r="ILP388" s="55"/>
      <c r="ILQ388" s="55"/>
      <c r="ILR388" s="55"/>
      <c r="ILS388" s="55"/>
      <c r="ILT388" s="55"/>
      <c r="ILU388" s="55"/>
      <c r="ILV388" s="55"/>
      <c r="ILW388" s="55"/>
      <c r="ILX388" s="55"/>
      <c r="ILY388" s="55"/>
      <c r="ILZ388" s="55"/>
      <c r="IMA388" s="55"/>
      <c r="IMB388" s="55"/>
      <c r="IMC388" s="55"/>
      <c r="IMD388" s="55"/>
      <c r="IME388" s="55"/>
      <c r="IMF388" s="55"/>
      <c r="IMG388" s="55"/>
      <c r="IMH388" s="55"/>
      <c r="IMI388" s="55"/>
      <c r="IMJ388" s="55"/>
      <c r="IMK388" s="55"/>
      <c r="IML388" s="55"/>
      <c r="IMM388" s="55"/>
      <c r="IMN388" s="55"/>
      <c r="IMO388" s="55"/>
      <c r="IMP388" s="55"/>
      <c r="IMQ388" s="55"/>
      <c r="IMR388" s="55"/>
      <c r="IMS388" s="55"/>
      <c r="IMT388" s="55"/>
      <c r="IMU388" s="55"/>
      <c r="IMV388" s="55"/>
      <c r="IMW388" s="55"/>
      <c r="IMX388" s="55"/>
      <c r="IMY388" s="55"/>
      <c r="IMZ388" s="55"/>
      <c r="INA388" s="55"/>
      <c r="INB388" s="55"/>
      <c r="INC388" s="55"/>
      <c r="IND388" s="55"/>
      <c r="INE388" s="55"/>
      <c r="INF388" s="55"/>
      <c r="ING388" s="55"/>
      <c r="INH388" s="55"/>
      <c r="INI388" s="55"/>
      <c r="INJ388" s="55"/>
      <c r="INK388" s="55"/>
      <c r="INL388" s="55"/>
      <c r="INM388" s="55"/>
      <c r="INN388" s="55"/>
      <c r="INO388" s="55"/>
      <c r="INP388" s="55"/>
      <c r="INQ388" s="55"/>
      <c r="INR388" s="55"/>
      <c r="INS388" s="55"/>
      <c r="INT388" s="55"/>
      <c r="INU388" s="55"/>
      <c r="INV388" s="55"/>
      <c r="INW388" s="55"/>
      <c r="INX388" s="55"/>
      <c r="INY388" s="55"/>
      <c r="INZ388" s="55"/>
      <c r="IOA388" s="55"/>
      <c r="IOB388" s="55"/>
      <c r="IOC388" s="55"/>
      <c r="IOD388" s="55"/>
      <c r="IOE388" s="55"/>
      <c r="IOF388" s="55"/>
      <c r="IOG388" s="55"/>
      <c r="IOH388" s="55"/>
      <c r="IOI388" s="55"/>
      <c r="IOJ388" s="55"/>
      <c r="IOK388" s="55"/>
      <c r="IOL388" s="55"/>
      <c r="IOM388" s="55"/>
      <c r="ION388" s="55"/>
      <c r="IOO388" s="55"/>
      <c r="IOP388" s="55"/>
      <c r="IOQ388" s="55"/>
      <c r="IOR388" s="55"/>
      <c r="IOS388" s="55"/>
      <c r="IOT388" s="55"/>
      <c r="IOU388" s="55"/>
      <c r="IOV388" s="55"/>
      <c r="IOW388" s="55"/>
      <c r="IOX388" s="55"/>
      <c r="IOY388" s="55"/>
      <c r="IOZ388" s="55"/>
      <c r="IPA388" s="55"/>
      <c r="IPB388" s="55"/>
      <c r="IPC388" s="55"/>
      <c r="IPD388" s="55"/>
      <c r="IPE388" s="55"/>
      <c r="IPF388" s="55"/>
      <c r="IPG388" s="55"/>
      <c r="IPH388" s="55"/>
      <c r="IPI388" s="55"/>
      <c r="IPJ388" s="55"/>
      <c r="IPK388" s="55"/>
      <c r="IPL388" s="55"/>
      <c r="IPM388" s="55"/>
      <c r="IPN388" s="55"/>
      <c r="IPO388" s="55"/>
      <c r="IPP388" s="55"/>
      <c r="IPQ388" s="55"/>
      <c r="IPR388" s="55"/>
      <c r="IPS388" s="55"/>
      <c r="IPT388" s="55"/>
      <c r="IPU388" s="55"/>
      <c r="IPV388" s="55"/>
      <c r="IPW388" s="55"/>
      <c r="IPX388" s="55"/>
      <c r="IPY388" s="55"/>
      <c r="IPZ388" s="55"/>
      <c r="IQA388" s="55"/>
      <c r="IQB388" s="55"/>
      <c r="IQC388" s="55"/>
      <c r="IQD388" s="55"/>
      <c r="IQE388" s="55"/>
      <c r="IQF388" s="55"/>
      <c r="IQG388" s="55"/>
      <c r="IQH388" s="55"/>
      <c r="IQI388" s="55"/>
      <c r="IQJ388" s="55"/>
      <c r="IQK388" s="55"/>
      <c r="IQL388" s="55"/>
      <c r="IQM388" s="55"/>
      <c r="IQN388" s="55"/>
      <c r="IQO388" s="55"/>
      <c r="IQP388" s="55"/>
      <c r="IQQ388" s="55"/>
      <c r="IQR388" s="55"/>
      <c r="IQS388" s="55"/>
      <c r="IQT388" s="55"/>
      <c r="IQU388" s="55"/>
      <c r="IQV388" s="55"/>
      <c r="IQW388" s="55"/>
      <c r="IQX388" s="55"/>
      <c r="IQY388" s="55"/>
      <c r="IQZ388" s="55"/>
      <c r="IRA388" s="55"/>
      <c r="IRB388" s="55"/>
      <c r="IRC388" s="55"/>
      <c r="IRD388" s="55"/>
      <c r="IRE388" s="55"/>
      <c r="IRF388" s="55"/>
      <c r="IRG388" s="55"/>
      <c r="IRH388" s="55"/>
      <c r="IRI388" s="55"/>
      <c r="IRJ388" s="55"/>
      <c r="IRK388" s="55"/>
      <c r="IRL388" s="55"/>
      <c r="IRM388" s="55"/>
      <c r="IRN388" s="55"/>
      <c r="IRO388" s="55"/>
      <c r="IRP388" s="55"/>
      <c r="IRQ388" s="55"/>
      <c r="IRR388" s="55"/>
      <c r="IRS388" s="55"/>
      <c r="IRT388" s="55"/>
      <c r="IRU388" s="55"/>
      <c r="IRV388" s="55"/>
      <c r="IRW388" s="55"/>
      <c r="IRX388" s="55"/>
      <c r="IRY388" s="55"/>
      <c r="IRZ388" s="55"/>
      <c r="ISA388" s="55"/>
      <c r="ISB388" s="55"/>
      <c r="ISC388" s="55"/>
      <c r="ISD388" s="55"/>
      <c r="ISE388" s="55"/>
      <c r="ISF388" s="55"/>
      <c r="ISG388" s="55"/>
      <c r="ISH388" s="55"/>
      <c r="ISI388" s="55"/>
      <c r="ISJ388" s="55"/>
      <c r="ISK388" s="55"/>
      <c r="ISL388" s="55"/>
      <c r="ISM388" s="55"/>
      <c r="ISN388" s="55"/>
      <c r="ISO388" s="55"/>
      <c r="ISP388" s="55"/>
      <c r="ISQ388" s="55"/>
      <c r="ISR388" s="55"/>
      <c r="ISS388" s="55"/>
      <c r="IST388" s="55"/>
      <c r="ISU388" s="55"/>
      <c r="ISV388" s="55"/>
      <c r="ISW388" s="55"/>
      <c r="ISX388" s="55"/>
      <c r="ISY388" s="55"/>
      <c r="ISZ388" s="55"/>
      <c r="ITA388" s="55"/>
      <c r="ITB388" s="55"/>
      <c r="ITC388" s="55"/>
      <c r="ITD388" s="55"/>
      <c r="ITE388" s="55"/>
      <c r="ITF388" s="55"/>
      <c r="ITG388" s="55"/>
      <c r="ITH388" s="55"/>
      <c r="ITI388" s="55"/>
      <c r="ITJ388" s="55"/>
      <c r="ITK388" s="55"/>
      <c r="ITL388" s="55"/>
      <c r="ITM388" s="55"/>
      <c r="ITN388" s="55"/>
      <c r="ITO388" s="55"/>
      <c r="ITP388" s="55"/>
      <c r="ITQ388" s="55"/>
      <c r="ITR388" s="55"/>
      <c r="ITS388" s="55"/>
      <c r="ITT388" s="55"/>
      <c r="ITU388" s="55"/>
      <c r="ITV388" s="55"/>
      <c r="ITW388" s="55"/>
      <c r="ITX388" s="55"/>
      <c r="ITY388" s="55"/>
      <c r="ITZ388" s="55"/>
      <c r="IUA388" s="55"/>
      <c r="IUB388" s="55"/>
      <c r="IUC388" s="55"/>
      <c r="IUD388" s="55"/>
      <c r="IUE388" s="55"/>
      <c r="IUF388" s="55"/>
      <c r="IUG388" s="55"/>
      <c r="IUH388" s="55"/>
      <c r="IUI388" s="55"/>
      <c r="IUJ388" s="55"/>
      <c r="IUK388" s="55"/>
      <c r="IUL388" s="55"/>
      <c r="IUM388" s="55"/>
      <c r="IUN388" s="55"/>
      <c r="IUO388" s="55"/>
      <c r="IUP388" s="55"/>
      <c r="IUQ388" s="55"/>
      <c r="IUR388" s="55"/>
      <c r="IUS388" s="55"/>
      <c r="IUT388" s="55"/>
      <c r="IUU388" s="55"/>
      <c r="IUV388" s="55"/>
      <c r="IUW388" s="55"/>
      <c r="IUX388" s="55"/>
      <c r="IUY388" s="55"/>
      <c r="IUZ388" s="55"/>
      <c r="IVA388" s="55"/>
      <c r="IVB388" s="55"/>
      <c r="IVC388" s="55"/>
      <c r="IVD388" s="55"/>
      <c r="IVE388" s="55"/>
      <c r="IVF388" s="55"/>
      <c r="IVG388" s="55"/>
      <c r="IVH388" s="55"/>
      <c r="IVI388" s="55"/>
      <c r="IVJ388" s="55"/>
      <c r="IVK388" s="55"/>
      <c r="IVL388" s="55"/>
      <c r="IVM388" s="55"/>
      <c r="IVN388" s="55"/>
      <c r="IVO388" s="55"/>
      <c r="IVP388" s="55"/>
      <c r="IVQ388" s="55"/>
      <c r="IVR388" s="55"/>
      <c r="IVS388" s="55"/>
      <c r="IVT388" s="55"/>
      <c r="IVU388" s="55"/>
      <c r="IVV388" s="55"/>
      <c r="IVW388" s="55"/>
      <c r="IVX388" s="55"/>
      <c r="IVY388" s="55"/>
      <c r="IVZ388" s="55"/>
      <c r="IWA388" s="55"/>
      <c r="IWB388" s="55"/>
      <c r="IWC388" s="55"/>
      <c r="IWD388" s="55"/>
      <c r="IWE388" s="55"/>
      <c r="IWF388" s="55"/>
      <c r="IWG388" s="55"/>
      <c r="IWH388" s="55"/>
      <c r="IWI388" s="55"/>
      <c r="IWJ388" s="55"/>
      <c r="IWK388" s="55"/>
      <c r="IWL388" s="55"/>
      <c r="IWM388" s="55"/>
      <c r="IWN388" s="55"/>
      <c r="IWO388" s="55"/>
      <c r="IWP388" s="55"/>
      <c r="IWQ388" s="55"/>
      <c r="IWR388" s="55"/>
      <c r="IWS388" s="55"/>
      <c r="IWT388" s="55"/>
      <c r="IWU388" s="55"/>
      <c r="IWV388" s="55"/>
      <c r="IWW388" s="55"/>
      <c r="IWX388" s="55"/>
      <c r="IWY388" s="55"/>
      <c r="IWZ388" s="55"/>
      <c r="IXA388" s="55"/>
      <c r="IXB388" s="55"/>
      <c r="IXC388" s="55"/>
      <c r="IXD388" s="55"/>
      <c r="IXE388" s="55"/>
      <c r="IXF388" s="55"/>
      <c r="IXG388" s="55"/>
      <c r="IXH388" s="55"/>
      <c r="IXI388" s="55"/>
      <c r="IXJ388" s="55"/>
      <c r="IXK388" s="55"/>
      <c r="IXL388" s="55"/>
      <c r="IXM388" s="55"/>
      <c r="IXN388" s="55"/>
      <c r="IXO388" s="55"/>
      <c r="IXP388" s="55"/>
      <c r="IXQ388" s="55"/>
      <c r="IXR388" s="55"/>
      <c r="IXS388" s="55"/>
      <c r="IXT388" s="55"/>
      <c r="IXU388" s="55"/>
      <c r="IXV388" s="55"/>
      <c r="IXW388" s="55"/>
      <c r="IXX388" s="55"/>
      <c r="IXY388" s="55"/>
      <c r="IXZ388" s="55"/>
      <c r="IYA388" s="55"/>
      <c r="IYB388" s="55"/>
      <c r="IYC388" s="55"/>
      <c r="IYD388" s="55"/>
      <c r="IYE388" s="55"/>
      <c r="IYF388" s="55"/>
      <c r="IYG388" s="55"/>
      <c r="IYH388" s="55"/>
      <c r="IYI388" s="55"/>
      <c r="IYJ388" s="55"/>
      <c r="IYK388" s="55"/>
      <c r="IYL388" s="55"/>
      <c r="IYM388" s="55"/>
      <c r="IYN388" s="55"/>
      <c r="IYO388" s="55"/>
      <c r="IYP388" s="55"/>
      <c r="IYQ388" s="55"/>
      <c r="IYR388" s="55"/>
      <c r="IYS388" s="55"/>
      <c r="IYT388" s="55"/>
      <c r="IYU388" s="55"/>
      <c r="IYV388" s="55"/>
      <c r="IYW388" s="55"/>
      <c r="IYX388" s="55"/>
      <c r="IYY388" s="55"/>
      <c r="IYZ388" s="55"/>
      <c r="IZA388" s="55"/>
      <c r="IZB388" s="55"/>
      <c r="IZC388" s="55"/>
      <c r="IZD388" s="55"/>
      <c r="IZE388" s="55"/>
      <c r="IZF388" s="55"/>
      <c r="IZG388" s="55"/>
      <c r="IZH388" s="55"/>
      <c r="IZI388" s="55"/>
      <c r="IZJ388" s="55"/>
      <c r="IZK388" s="55"/>
      <c r="IZL388" s="55"/>
      <c r="IZM388" s="55"/>
      <c r="IZN388" s="55"/>
      <c r="IZO388" s="55"/>
      <c r="IZP388" s="55"/>
      <c r="IZQ388" s="55"/>
      <c r="IZR388" s="55"/>
      <c r="IZS388" s="55"/>
      <c r="IZT388" s="55"/>
      <c r="IZU388" s="55"/>
      <c r="IZV388" s="55"/>
      <c r="IZW388" s="55"/>
      <c r="IZX388" s="55"/>
      <c r="IZY388" s="55"/>
      <c r="IZZ388" s="55"/>
      <c r="JAA388" s="55"/>
      <c r="JAB388" s="55"/>
      <c r="JAC388" s="55"/>
      <c r="JAD388" s="55"/>
      <c r="JAE388" s="55"/>
      <c r="JAF388" s="55"/>
      <c r="JAG388" s="55"/>
      <c r="JAH388" s="55"/>
      <c r="JAI388" s="55"/>
      <c r="JAJ388" s="55"/>
      <c r="JAK388" s="55"/>
      <c r="JAL388" s="55"/>
      <c r="JAM388" s="55"/>
      <c r="JAN388" s="55"/>
      <c r="JAO388" s="55"/>
      <c r="JAP388" s="55"/>
      <c r="JAQ388" s="55"/>
      <c r="JAR388" s="55"/>
      <c r="JAS388" s="55"/>
      <c r="JAT388" s="55"/>
      <c r="JAU388" s="55"/>
      <c r="JAV388" s="55"/>
      <c r="JAW388" s="55"/>
      <c r="JAX388" s="55"/>
      <c r="JAY388" s="55"/>
      <c r="JAZ388" s="55"/>
      <c r="JBA388" s="55"/>
      <c r="JBB388" s="55"/>
      <c r="JBC388" s="55"/>
      <c r="JBD388" s="55"/>
      <c r="JBE388" s="55"/>
      <c r="JBF388" s="55"/>
      <c r="JBG388" s="55"/>
      <c r="JBH388" s="55"/>
      <c r="JBI388" s="55"/>
      <c r="JBJ388" s="55"/>
      <c r="JBK388" s="55"/>
      <c r="JBL388" s="55"/>
      <c r="JBM388" s="55"/>
      <c r="JBN388" s="55"/>
      <c r="JBO388" s="55"/>
      <c r="JBP388" s="55"/>
      <c r="JBQ388" s="55"/>
      <c r="JBR388" s="55"/>
      <c r="JBS388" s="55"/>
      <c r="JBT388" s="55"/>
      <c r="JBU388" s="55"/>
      <c r="JBV388" s="55"/>
      <c r="JBW388" s="55"/>
      <c r="JBX388" s="55"/>
      <c r="JBY388" s="55"/>
      <c r="JBZ388" s="55"/>
      <c r="JCA388" s="55"/>
      <c r="JCB388" s="55"/>
      <c r="JCC388" s="55"/>
      <c r="JCD388" s="55"/>
      <c r="JCE388" s="55"/>
      <c r="JCF388" s="55"/>
      <c r="JCG388" s="55"/>
      <c r="JCH388" s="55"/>
      <c r="JCI388" s="55"/>
      <c r="JCJ388" s="55"/>
      <c r="JCK388" s="55"/>
      <c r="JCL388" s="55"/>
      <c r="JCM388" s="55"/>
      <c r="JCN388" s="55"/>
      <c r="JCO388" s="55"/>
      <c r="JCP388" s="55"/>
      <c r="JCQ388" s="55"/>
      <c r="JCR388" s="55"/>
      <c r="JCS388" s="55"/>
      <c r="JCT388" s="55"/>
      <c r="JCU388" s="55"/>
      <c r="JCV388" s="55"/>
      <c r="JCW388" s="55"/>
      <c r="JCX388" s="55"/>
      <c r="JCY388" s="55"/>
      <c r="JCZ388" s="55"/>
      <c r="JDA388" s="55"/>
      <c r="JDB388" s="55"/>
      <c r="JDC388" s="55"/>
      <c r="JDD388" s="55"/>
      <c r="JDE388" s="55"/>
      <c r="JDF388" s="55"/>
      <c r="JDG388" s="55"/>
      <c r="JDH388" s="55"/>
      <c r="JDI388" s="55"/>
      <c r="JDJ388" s="55"/>
      <c r="JDK388" s="55"/>
      <c r="JDL388" s="55"/>
      <c r="JDM388" s="55"/>
      <c r="JDN388" s="55"/>
      <c r="JDO388" s="55"/>
      <c r="JDP388" s="55"/>
      <c r="JDQ388" s="55"/>
      <c r="JDR388" s="55"/>
      <c r="JDS388" s="55"/>
      <c r="JDT388" s="55"/>
      <c r="JDU388" s="55"/>
      <c r="JDV388" s="55"/>
      <c r="JDW388" s="55"/>
      <c r="JDX388" s="55"/>
      <c r="JDY388" s="55"/>
      <c r="JDZ388" s="55"/>
      <c r="JEA388" s="55"/>
      <c r="JEB388" s="55"/>
      <c r="JEC388" s="55"/>
      <c r="JED388" s="55"/>
      <c r="JEE388" s="55"/>
      <c r="JEF388" s="55"/>
      <c r="JEG388" s="55"/>
      <c r="JEH388" s="55"/>
      <c r="JEI388" s="55"/>
      <c r="JEJ388" s="55"/>
      <c r="JEK388" s="55"/>
      <c r="JEL388" s="55"/>
      <c r="JEM388" s="55"/>
      <c r="JEN388" s="55"/>
      <c r="JEO388" s="55"/>
      <c r="JEP388" s="55"/>
      <c r="JEQ388" s="55"/>
      <c r="JER388" s="55"/>
      <c r="JES388" s="55"/>
      <c r="JET388" s="55"/>
      <c r="JEU388" s="55"/>
      <c r="JEV388" s="55"/>
      <c r="JEW388" s="55"/>
      <c r="JEX388" s="55"/>
      <c r="JEY388" s="55"/>
      <c r="JEZ388" s="55"/>
      <c r="JFA388" s="55"/>
      <c r="JFB388" s="55"/>
      <c r="JFC388" s="55"/>
      <c r="JFD388" s="55"/>
      <c r="JFE388" s="55"/>
      <c r="JFF388" s="55"/>
      <c r="JFG388" s="55"/>
      <c r="JFH388" s="55"/>
      <c r="JFI388" s="55"/>
      <c r="JFJ388" s="55"/>
      <c r="JFK388" s="55"/>
      <c r="JFL388" s="55"/>
      <c r="JFM388" s="55"/>
      <c r="JFN388" s="55"/>
      <c r="JFO388" s="55"/>
      <c r="JFP388" s="55"/>
      <c r="JFQ388" s="55"/>
      <c r="JFR388" s="55"/>
      <c r="JFS388" s="55"/>
      <c r="JFT388" s="55"/>
      <c r="JFU388" s="55"/>
      <c r="JFV388" s="55"/>
      <c r="JFW388" s="55"/>
      <c r="JFX388" s="55"/>
      <c r="JFY388" s="55"/>
      <c r="JFZ388" s="55"/>
      <c r="JGA388" s="55"/>
      <c r="JGB388" s="55"/>
      <c r="JGC388" s="55"/>
      <c r="JGD388" s="55"/>
      <c r="JGE388" s="55"/>
      <c r="JGF388" s="55"/>
      <c r="JGG388" s="55"/>
      <c r="JGH388" s="55"/>
      <c r="JGI388" s="55"/>
      <c r="JGJ388" s="55"/>
      <c r="JGK388" s="55"/>
      <c r="JGL388" s="55"/>
      <c r="JGM388" s="55"/>
      <c r="JGN388" s="55"/>
      <c r="JGO388" s="55"/>
      <c r="JGP388" s="55"/>
      <c r="JGQ388" s="55"/>
      <c r="JGR388" s="55"/>
      <c r="JGS388" s="55"/>
      <c r="JGT388" s="55"/>
      <c r="JGU388" s="55"/>
      <c r="JGV388" s="55"/>
      <c r="JGW388" s="55"/>
      <c r="JGX388" s="55"/>
      <c r="JGY388" s="55"/>
      <c r="JGZ388" s="55"/>
      <c r="JHA388" s="55"/>
      <c r="JHB388" s="55"/>
      <c r="JHC388" s="55"/>
      <c r="JHD388" s="55"/>
      <c r="JHE388" s="55"/>
      <c r="JHF388" s="55"/>
      <c r="JHG388" s="55"/>
      <c r="JHH388" s="55"/>
      <c r="JHI388" s="55"/>
      <c r="JHJ388" s="55"/>
      <c r="JHK388" s="55"/>
      <c r="JHL388" s="55"/>
      <c r="JHM388" s="55"/>
      <c r="JHN388" s="55"/>
      <c r="JHO388" s="55"/>
      <c r="JHP388" s="55"/>
      <c r="JHQ388" s="55"/>
      <c r="JHR388" s="55"/>
      <c r="JHS388" s="55"/>
      <c r="JHT388" s="55"/>
      <c r="JHU388" s="55"/>
      <c r="JHV388" s="55"/>
      <c r="JHW388" s="55"/>
      <c r="JHX388" s="55"/>
      <c r="JHY388" s="55"/>
      <c r="JHZ388" s="55"/>
      <c r="JIA388" s="55"/>
      <c r="JIB388" s="55"/>
      <c r="JIC388" s="55"/>
      <c r="JID388" s="55"/>
      <c r="JIE388" s="55"/>
      <c r="JIF388" s="55"/>
      <c r="JIG388" s="55"/>
      <c r="JIH388" s="55"/>
      <c r="JII388" s="55"/>
      <c r="JIJ388" s="55"/>
      <c r="JIK388" s="55"/>
      <c r="JIL388" s="55"/>
      <c r="JIM388" s="55"/>
      <c r="JIN388" s="55"/>
      <c r="JIO388" s="55"/>
      <c r="JIP388" s="55"/>
      <c r="JIQ388" s="55"/>
      <c r="JIR388" s="55"/>
      <c r="JIS388" s="55"/>
      <c r="JIT388" s="55"/>
      <c r="JIU388" s="55"/>
      <c r="JIV388" s="55"/>
      <c r="JIW388" s="55"/>
      <c r="JIX388" s="55"/>
      <c r="JIY388" s="55"/>
      <c r="JIZ388" s="55"/>
      <c r="JJA388" s="55"/>
      <c r="JJB388" s="55"/>
      <c r="JJC388" s="55"/>
      <c r="JJD388" s="55"/>
      <c r="JJE388" s="55"/>
      <c r="JJF388" s="55"/>
      <c r="JJG388" s="55"/>
      <c r="JJH388" s="55"/>
      <c r="JJI388" s="55"/>
      <c r="JJJ388" s="55"/>
      <c r="JJK388" s="55"/>
      <c r="JJL388" s="55"/>
      <c r="JJM388" s="55"/>
      <c r="JJN388" s="55"/>
      <c r="JJO388" s="55"/>
      <c r="JJP388" s="55"/>
      <c r="JJQ388" s="55"/>
      <c r="JJR388" s="55"/>
      <c r="JJS388" s="55"/>
      <c r="JJT388" s="55"/>
      <c r="JJU388" s="55"/>
      <c r="JJV388" s="55"/>
      <c r="JJW388" s="55"/>
      <c r="JJX388" s="55"/>
      <c r="JJY388" s="55"/>
      <c r="JJZ388" s="55"/>
      <c r="JKA388" s="55"/>
      <c r="JKB388" s="55"/>
      <c r="JKC388" s="55"/>
      <c r="JKD388" s="55"/>
      <c r="JKE388" s="55"/>
      <c r="JKF388" s="55"/>
      <c r="JKG388" s="55"/>
      <c r="JKH388" s="55"/>
      <c r="JKI388" s="55"/>
      <c r="JKJ388" s="55"/>
      <c r="JKK388" s="55"/>
      <c r="JKL388" s="55"/>
      <c r="JKM388" s="55"/>
      <c r="JKN388" s="55"/>
      <c r="JKO388" s="55"/>
      <c r="JKP388" s="55"/>
      <c r="JKQ388" s="55"/>
      <c r="JKR388" s="55"/>
      <c r="JKS388" s="55"/>
      <c r="JKT388" s="55"/>
      <c r="JKU388" s="55"/>
      <c r="JKV388" s="55"/>
      <c r="JKW388" s="55"/>
      <c r="JKX388" s="55"/>
      <c r="JKY388" s="55"/>
      <c r="JKZ388" s="55"/>
      <c r="JLA388" s="55"/>
      <c r="JLB388" s="55"/>
      <c r="JLC388" s="55"/>
      <c r="JLD388" s="55"/>
      <c r="JLE388" s="55"/>
      <c r="JLF388" s="55"/>
      <c r="JLG388" s="55"/>
      <c r="JLH388" s="55"/>
      <c r="JLI388" s="55"/>
      <c r="JLJ388" s="55"/>
      <c r="JLK388" s="55"/>
      <c r="JLL388" s="55"/>
      <c r="JLM388" s="55"/>
      <c r="JLN388" s="55"/>
      <c r="JLO388" s="55"/>
      <c r="JLP388" s="55"/>
      <c r="JLQ388" s="55"/>
      <c r="JLR388" s="55"/>
      <c r="JLS388" s="55"/>
      <c r="JLT388" s="55"/>
      <c r="JLU388" s="55"/>
      <c r="JLV388" s="55"/>
      <c r="JLW388" s="55"/>
      <c r="JLX388" s="55"/>
      <c r="JLY388" s="55"/>
      <c r="JLZ388" s="55"/>
      <c r="JMA388" s="55"/>
      <c r="JMB388" s="55"/>
      <c r="JMC388" s="55"/>
      <c r="JMD388" s="55"/>
      <c r="JME388" s="55"/>
      <c r="JMF388" s="55"/>
      <c r="JMG388" s="55"/>
      <c r="JMH388" s="55"/>
      <c r="JMI388" s="55"/>
      <c r="JMJ388" s="55"/>
      <c r="JMK388" s="55"/>
      <c r="JML388" s="55"/>
      <c r="JMM388" s="55"/>
      <c r="JMN388" s="55"/>
      <c r="JMO388" s="55"/>
      <c r="JMP388" s="55"/>
      <c r="JMQ388" s="55"/>
      <c r="JMR388" s="55"/>
      <c r="JMS388" s="55"/>
      <c r="JMT388" s="55"/>
      <c r="JMU388" s="55"/>
      <c r="JMV388" s="55"/>
      <c r="JMW388" s="55"/>
      <c r="JMX388" s="55"/>
      <c r="JMY388" s="55"/>
      <c r="JMZ388" s="55"/>
      <c r="JNA388" s="55"/>
      <c r="JNB388" s="55"/>
      <c r="JNC388" s="55"/>
      <c r="JND388" s="55"/>
      <c r="JNE388" s="55"/>
      <c r="JNF388" s="55"/>
      <c r="JNG388" s="55"/>
      <c r="JNH388" s="55"/>
      <c r="JNI388" s="55"/>
      <c r="JNJ388" s="55"/>
      <c r="JNK388" s="55"/>
      <c r="JNL388" s="55"/>
      <c r="JNM388" s="55"/>
      <c r="JNN388" s="55"/>
      <c r="JNO388" s="55"/>
      <c r="JNP388" s="55"/>
      <c r="JNQ388" s="55"/>
      <c r="JNR388" s="55"/>
      <c r="JNS388" s="55"/>
      <c r="JNT388" s="55"/>
      <c r="JNU388" s="55"/>
      <c r="JNV388" s="55"/>
      <c r="JNW388" s="55"/>
      <c r="JNX388" s="55"/>
      <c r="JNY388" s="55"/>
      <c r="JNZ388" s="55"/>
      <c r="JOA388" s="55"/>
      <c r="JOB388" s="55"/>
      <c r="JOC388" s="55"/>
      <c r="JOD388" s="55"/>
      <c r="JOE388" s="55"/>
      <c r="JOF388" s="55"/>
      <c r="JOG388" s="55"/>
      <c r="JOH388" s="55"/>
      <c r="JOI388" s="55"/>
      <c r="JOJ388" s="55"/>
      <c r="JOK388" s="55"/>
      <c r="JOL388" s="55"/>
      <c r="JOM388" s="55"/>
      <c r="JON388" s="55"/>
      <c r="JOO388" s="55"/>
      <c r="JOP388" s="55"/>
      <c r="JOQ388" s="55"/>
      <c r="JOR388" s="55"/>
      <c r="JOS388" s="55"/>
      <c r="JOT388" s="55"/>
      <c r="JOU388" s="55"/>
      <c r="JOV388" s="55"/>
      <c r="JOW388" s="55"/>
      <c r="JOX388" s="55"/>
      <c r="JOY388" s="55"/>
      <c r="JOZ388" s="55"/>
      <c r="JPA388" s="55"/>
      <c r="JPB388" s="55"/>
      <c r="JPC388" s="55"/>
      <c r="JPD388" s="55"/>
      <c r="JPE388" s="55"/>
      <c r="JPF388" s="55"/>
      <c r="JPG388" s="55"/>
      <c r="JPH388" s="55"/>
      <c r="JPI388" s="55"/>
      <c r="JPJ388" s="55"/>
      <c r="JPK388" s="55"/>
      <c r="JPL388" s="55"/>
      <c r="JPM388" s="55"/>
      <c r="JPN388" s="55"/>
      <c r="JPO388" s="55"/>
      <c r="JPP388" s="55"/>
      <c r="JPQ388" s="55"/>
      <c r="JPR388" s="55"/>
      <c r="JPS388" s="55"/>
      <c r="JPT388" s="55"/>
      <c r="JPU388" s="55"/>
      <c r="JPV388" s="55"/>
      <c r="JPW388" s="55"/>
      <c r="JPX388" s="55"/>
      <c r="JPY388" s="55"/>
      <c r="JPZ388" s="55"/>
      <c r="JQA388" s="55"/>
      <c r="JQB388" s="55"/>
      <c r="JQC388" s="55"/>
      <c r="JQD388" s="55"/>
      <c r="JQE388" s="55"/>
      <c r="JQF388" s="55"/>
      <c r="JQG388" s="55"/>
      <c r="JQH388" s="55"/>
      <c r="JQI388" s="55"/>
      <c r="JQJ388" s="55"/>
      <c r="JQK388" s="55"/>
      <c r="JQL388" s="55"/>
      <c r="JQM388" s="55"/>
      <c r="JQN388" s="55"/>
      <c r="JQO388" s="55"/>
      <c r="JQP388" s="55"/>
      <c r="JQQ388" s="55"/>
      <c r="JQR388" s="55"/>
      <c r="JQS388" s="55"/>
      <c r="JQT388" s="55"/>
      <c r="JQU388" s="55"/>
      <c r="JQV388" s="55"/>
      <c r="JQW388" s="55"/>
      <c r="JQX388" s="55"/>
      <c r="JQY388" s="55"/>
      <c r="JQZ388" s="55"/>
      <c r="JRA388" s="55"/>
      <c r="JRB388" s="55"/>
      <c r="JRC388" s="55"/>
      <c r="JRD388" s="55"/>
      <c r="JRE388" s="55"/>
      <c r="JRF388" s="55"/>
      <c r="JRG388" s="55"/>
      <c r="JRH388" s="55"/>
      <c r="JRI388" s="55"/>
      <c r="JRJ388" s="55"/>
      <c r="JRK388" s="55"/>
      <c r="JRL388" s="55"/>
      <c r="JRM388" s="55"/>
      <c r="JRN388" s="55"/>
      <c r="JRO388" s="55"/>
      <c r="JRP388" s="55"/>
      <c r="JRQ388" s="55"/>
      <c r="JRR388" s="55"/>
      <c r="JRS388" s="55"/>
      <c r="JRT388" s="55"/>
      <c r="JRU388" s="55"/>
      <c r="JRV388" s="55"/>
      <c r="JRW388" s="55"/>
      <c r="JRX388" s="55"/>
      <c r="JRY388" s="55"/>
      <c r="JRZ388" s="55"/>
      <c r="JSA388" s="55"/>
      <c r="JSB388" s="55"/>
      <c r="JSC388" s="55"/>
      <c r="JSD388" s="55"/>
      <c r="JSE388" s="55"/>
      <c r="JSF388" s="55"/>
      <c r="JSG388" s="55"/>
      <c r="JSH388" s="55"/>
      <c r="JSI388" s="55"/>
      <c r="JSJ388" s="55"/>
      <c r="JSK388" s="55"/>
      <c r="JSL388" s="55"/>
      <c r="JSM388" s="55"/>
      <c r="JSN388" s="55"/>
      <c r="JSO388" s="55"/>
      <c r="JSP388" s="55"/>
      <c r="JSQ388" s="55"/>
      <c r="JSR388" s="55"/>
      <c r="JSS388" s="55"/>
      <c r="JST388" s="55"/>
      <c r="JSU388" s="55"/>
      <c r="JSV388" s="55"/>
      <c r="JSW388" s="55"/>
      <c r="JSX388" s="55"/>
      <c r="JSY388" s="55"/>
      <c r="JSZ388" s="55"/>
      <c r="JTA388" s="55"/>
      <c r="JTB388" s="55"/>
      <c r="JTC388" s="55"/>
      <c r="JTD388" s="55"/>
      <c r="JTE388" s="55"/>
      <c r="JTF388" s="55"/>
      <c r="JTG388" s="55"/>
      <c r="JTH388" s="55"/>
      <c r="JTI388" s="55"/>
      <c r="JTJ388" s="55"/>
      <c r="JTK388" s="55"/>
      <c r="JTL388" s="55"/>
      <c r="JTM388" s="55"/>
      <c r="JTN388" s="55"/>
      <c r="JTO388" s="55"/>
      <c r="JTP388" s="55"/>
      <c r="JTQ388" s="55"/>
      <c r="JTR388" s="55"/>
      <c r="JTS388" s="55"/>
      <c r="JTT388" s="55"/>
      <c r="JTU388" s="55"/>
      <c r="JTV388" s="55"/>
      <c r="JTW388" s="55"/>
      <c r="JTX388" s="55"/>
      <c r="JTY388" s="55"/>
      <c r="JTZ388" s="55"/>
      <c r="JUA388" s="55"/>
      <c r="JUB388" s="55"/>
      <c r="JUC388" s="55"/>
      <c r="JUD388" s="55"/>
      <c r="JUE388" s="55"/>
      <c r="JUF388" s="55"/>
      <c r="JUG388" s="55"/>
      <c r="JUH388" s="55"/>
      <c r="JUI388" s="55"/>
      <c r="JUJ388" s="55"/>
      <c r="JUK388" s="55"/>
      <c r="JUL388" s="55"/>
      <c r="JUM388" s="55"/>
      <c r="JUN388" s="55"/>
      <c r="JUO388" s="55"/>
      <c r="JUP388" s="55"/>
      <c r="JUQ388" s="55"/>
      <c r="JUR388" s="55"/>
      <c r="JUS388" s="55"/>
      <c r="JUT388" s="55"/>
      <c r="JUU388" s="55"/>
      <c r="JUV388" s="55"/>
      <c r="JUW388" s="55"/>
      <c r="JUX388" s="55"/>
      <c r="JUY388" s="55"/>
      <c r="JUZ388" s="55"/>
      <c r="JVA388" s="55"/>
      <c r="JVB388" s="55"/>
      <c r="JVC388" s="55"/>
      <c r="JVD388" s="55"/>
      <c r="JVE388" s="55"/>
      <c r="JVF388" s="55"/>
      <c r="JVG388" s="55"/>
      <c r="JVH388" s="55"/>
      <c r="JVI388" s="55"/>
      <c r="JVJ388" s="55"/>
      <c r="JVK388" s="55"/>
      <c r="JVL388" s="55"/>
      <c r="JVM388" s="55"/>
      <c r="JVN388" s="55"/>
      <c r="JVO388" s="55"/>
      <c r="JVP388" s="55"/>
      <c r="JVQ388" s="55"/>
      <c r="JVR388" s="55"/>
      <c r="JVS388" s="55"/>
      <c r="JVT388" s="55"/>
      <c r="JVU388" s="55"/>
      <c r="JVV388" s="55"/>
      <c r="JVW388" s="55"/>
      <c r="JVX388" s="55"/>
      <c r="JVY388" s="55"/>
      <c r="JVZ388" s="55"/>
      <c r="JWA388" s="55"/>
      <c r="JWB388" s="55"/>
      <c r="JWC388" s="55"/>
      <c r="JWD388" s="55"/>
      <c r="JWE388" s="55"/>
      <c r="JWF388" s="55"/>
      <c r="JWG388" s="55"/>
      <c r="JWH388" s="55"/>
      <c r="JWI388" s="55"/>
      <c r="JWJ388" s="55"/>
      <c r="JWK388" s="55"/>
      <c r="JWL388" s="55"/>
      <c r="JWM388" s="55"/>
      <c r="JWN388" s="55"/>
      <c r="JWO388" s="55"/>
      <c r="JWP388" s="55"/>
      <c r="JWQ388" s="55"/>
      <c r="JWR388" s="55"/>
      <c r="JWS388" s="55"/>
      <c r="JWT388" s="55"/>
      <c r="JWU388" s="55"/>
      <c r="JWV388" s="55"/>
      <c r="JWW388" s="55"/>
      <c r="JWX388" s="55"/>
      <c r="JWY388" s="55"/>
      <c r="JWZ388" s="55"/>
      <c r="JXA388" s="55"/>
      <c r="JXB388" s="55"/>
      <c r="JXC388" s="55"/>
      <c r="JXD388" s="55"/>
      <c r="JXE388" s="55"/>
      <c r="JXF388" s="55"/>
      <c r="JXG388" s="55"/>
      <c r="JXH388" s="55"/>
      <c r="JXI388" s="55"/>
      <c r="JXJ388" s="55"/>
      <c r="JXK388" s="55"/>
      <c r="JXL388" s="55"/>
      <c r="JXM388" s="55"/>
      <c r="JXN388" s="55"/>
      <c r="JXO388" s="55"/>
      <c r="JXP388" s="55"/>
      <c r="JXQ388" s="55"/>
      <c r="JXR388" s="55"/>
      <c r="JXS388" s="55"/>
      <c r="JXT388" s="55"/>
      <c r="JXU388" s="55"/>
      <c r="JXV388" s="55"/>
      <c r="JXW388" s="55"/>
      <c r="JXX388" s="55"/>
      <c r="JXY388" s="55"/>
      <c r="JXZ388" s="55"/>
      <c r="JYA388" s="55"/>
      <c r="JYB388" s="55"/>
      <c r="JYC388" s="55"/>
      <c r="JYD388" s="55"/>
      <c r="JYE388" s="55"/>
      <c r="JYF388" s="55"/>
      <c r="JYG388" s="55"/>
      <c r="JYH388" s="55"/>
      <c r="JYI388" s="55"/>
      <c r="JYJ388" s="55"/>
      <c r="JYK388" s="55"/>
      <c r="JYL388" s="55"/>
      <c r="JYM388" s="55"/>
      <c r="JYN388" s="55"/>
      <c r="JYO388" s="55"/>
      <c r="JYP388" s="55"/>
      <c r="JYQ388" s="55"/>
      <c r="JYR388" s="55"/>
      <c r="JYS388" s="55"/>
      <c r="JYT388" s="55"/>
      <c r="JYU388" s="55"/>
      <c r="JYV388" s="55"/>
      <c r="JYW388" s="55"/>
      <c r="JYX388" s="55"/>
      <c r="JYY388" s="55"/>
      <c r="JYZ388" s="55"/>
      <c r="JZA388" s="55"/>
      <c r="JZB388" s="55"/>
      <c r="JZC388" s="55"/>
      <c r="JZD388" s="55"/>
      <c r="JZE388" s="55"/>
      <c r="JZF388" s="55"/>
      <c r="JZG388" s="55"/>
      <c r="JZH388" s="55"/>
      <c r="JZI388" s="55"/>
      <c r="JZJ388" s="55"/>
      <c r="JZK388" s="55"/>
      <c r="JZL388" s="55"/>
      <c r="JZM388" s="55"/>
      <c r="JZN388" s="55"/>
      <c r="JZO388" s="55"/>
      <c r="JZP388" s="55"/>
      <c r="JZQ388" s="55"/>
      <c r="JZR388" s="55"/>
      <c r="JZS388" s="55"/>
      <c r="JZT388" s="55"/>
      <c r="JZU388" s="55"/>
      <c r="JZV388" s="55"/>
      <c r="JZW388" s="55"/>
      <c r="JZX388" s="55"/>
      <c r="JZY388" s="55"/>
      <c r="JZZ388" s="55"/>
      <c r="KAA388" s="55"/>
      <c r="KAB388" s="55"/>
      <c r="KAC388" s="55"/>
      <c r="KAD388" s="55"/>
      <c r="KAE388" s="55"/>
      <c r="KAF388" s="55"/>
      <c r="KAG388" s="55"/>
      <c r="KAH388" s="55"/>
      <c r="KAI388" s="55"/>
      <c r="KAJ388" s="55"/>
      <c r="KAK388" s="55"/>
      <c r="KAL388" s="55"/>
      <c r="KAM388" s="55"/>
      <c r="KAN388" s="55"/>
      <c r="KAO388" s="55"/>
      <c r="KAP388" s="55"/>
      <c r="KAQ388" s="55"/>
      <c r="KAR388" s="55"/>
      <c r="KAS388" s="55"/>
      <c r="KAT388" s="55"/>
      <c r="KAU388" s="55"/>
      <c r="KAV388" s="55"/>
      <c r="KAW388" s="55"/>
      <c r="KAX388" s="55"/>
      <c r="KAY388" s="55"/>
      <c r="KAZ388" s="55"/>
      <c r="KBA388" s="55"/>
      <c r="KBB388" s="55"/>
      <c r="KBC388" s="55"/>
      <c r="KBD388" s="55"/>
      <c r="KBE388" s="55"/>
      <c r="KBF388" s="55"/>
      <c r="KBG388" s="55"/>
      <c r="KBH388" s="55"/>
      <c r="KBI388" s="55"/>
      <c r="KBJ388" s="55"/>
      <c r="KBK388" s="55"/>
      <c r="KBL388" s="55"/>
      <c r="KBM388" s="55"/>
      <c r="KBN388" s="55"/>
      <c r="KBO388" s="55"/>
      <c r="KBP388" s="55"/>
      <c r="KBQ388" s="55"/>
      <c r="KBR388" s="55"/>
      <c r="KBS388" s="55"/>
      <c r="KBT388" s="55"/>
      <c r="KBU388" s="55"/>
      <c r="KBV388" s="55"/>
      <c r="KBW388" s="55"/>
      <c r="KBX388" s="55"/>
      <c r="KBY388" s="55"/>
      <c r="KBZ388" s="55"/>
      <c r="KCA388" s="55"/>
      <c r="KCB388" s="55"/>
      <c r="KCC388" s="55"/>
      <c r="KCD388" s="55"/>
      <c r="KCE388" s="55"/>
      <c r="KCF388" s="55"/>
      <c r="KCG388" s="55"/>
      <c r="KCH388" s="55"/>
      <c r="KCI388" s="55"/>
      <c r="KCJ388" s="55"/>
      <c r="KCK388" s="55"/>
      <c r="KCL388" s="55"/>
      <c r="KCM388" s="55"/>
      <c r="KCN388" s="55"/>
      <c r="KCO388" s="55"/>
      <c r="KCP388" s="55"/>
      <c r="KCQ388" s="55"/>
      <c r="KCR388" s="55"/>
      <c r="KCS388" s="55"/>
      <c r="KCT388" s="55"/>
      <c r="KCU388" s="55"/>
      <c r="KCV388" s="55"/>
      <c r="KCW388" s="55"/>
      <c r="KCX388" s="55"/>
      <c r="KCY388" s="55"/>
      <c r="KCZ388" s="55"/>
      <c r="KDA388" s="55"/>
      <c r="KDB388" s="55"/>
      <c r="KDC388" s="55"/>
      <c r="KDD388" s="55"/>
      <c r="KDE388" s="55"/>
      <c r="KDF388" s="55"/>
      <c r="KDG388" s="55"/>
      <c r="KDH388" s="55"/>
      <c r="KDI388" s="55"/>
      <c r="KDJ388" s="55"/>
      <c r="KDK388" s="55"/>
      <c r="KDL388" s="55"/>
      <c r="KDM388" s="55"/>
      <c r="KDN388" s="55"/>
      <c r="KDO388" s="55"/>
      <c r="KDP388" s="55"/>
      <c r="KDQ388" s="55"/>
      <c r="KDR388" s="55"/>
      <c r="KDS388" s="55"/>
      <c r="KDT388" s="55"/>
      <c r="KDU388" s="55"/>
      <c r="KDV388" s="55"/>
      <c r="KDW388" s="55"/>
      <c r="KDX388" s="55"/>
      <c r="KDY388" s="55"/>
      <c r="KDZ388" s="55"/>
      <c r="KEA388" s="55"/>
      <c r="KEB388" s="55"/>
      <c r="KEC388" s="55"/>
      <c r="KED388" s="55"/>
      <c r="KEE388" s="55"/>
      <c r="KEF388" s="55"/>
      <c r="KEG388" s="55"/>
      <c r="KEH388" s="55"/>
      <c r="KEI388" s="55"/>
      <c r="KEJ388" s="55"/>
      <c r="KEK388" s="55"/>
      <c r="KEL388" s="55"/>
      <c r="KEM388" s="55"/>
      <c r="KEN388" s="55"/>
      <c r="KEO388" s="55"/>
      <c r="KEP388" s="55"/>
      <c r="KEQ388" s="55"/>
      <c r="KER388" s="55"/>
      <c r="KES388" s="55"/>
      <c r="KET388" s="55"/>
      <c r="KEU388" s="55"/>
      <c r="KEV388" s="55"/>
      <c r="KEW388" s="55"/>
      <c r="KEX388" s="55"/>
      <c r="KEY388" s="55"/>
      <c r="KEZ388" s="55"/>
      <c r="KFA388" s="55"/>
      <c r="KFB388" s="55"/>
      <c r="KFC388" s="55"/>
      <c r="KFD388" s="55"/>
      <c r="KFE388" s="55"/>
      <c r="KFF388" s="55"/>
      <c r="KFG388" s="55"/>
      <c r="KFH388" s="55"/>
      <c r="KFI388" s="55"/>
      <c r="KFJ388" s="55"/>
      <c r="KFK388" s="55"/>
      <c r="KFL388" s="55"/>
      <c r="KFM388" s="55"/>
      <c r="KFN388" s="55"/>
      <c r="KFO388" s="55"/>
      <c r="KFP388" s="55"/>
      <c r="KFQ388" s="55"/>
      <c r="KFR388" s="55"/>
      <c r="KFS388" s="55"/>
      <c r="KFT388" s="55"/>
      <c r="KFU388" s="55"/>
      <c r="KFV388" s="55"/>
      <c r="KFW388" s="55"/>
      <c r="KFX388" s="55"/>
      <c r="KFY388" s="55"/>
      <c r="KFZ388" s="55"/>
      <c r="KGA388" s="55"/>
      <c r="KGB388" s="55"/>
      <c r="KGC388" s="55"/>
      <c r="KGD388" s="55"/>
      <c r="KGE388" s="55"/>
      <c r="KGF388" s="55"/>
      <c r="KGG388" s="55"/>
      <c r="KGH388" s="55"/>
      <c r="KGI388" s="55"/>
      <c r="KGJ388" s="55"/>
      <c r="KGK388" s="55"/>
      <c r="KGL388" s="55"/>
      <c r="KGM388" s="55"/>
      <c r="KGN388" s="55"/>
      <c r="KGO388" s="55"/>
      <c r="KGP388" s="55"/>
      <c r="KGQ388" s="55"/>
      <c r="KGR388" s="55"/>
      <c r="KGS388" s="55"/>
      <c r="KGT388" s="55"/>
      <c r="KGU388" s="55"/>
      <c r="KGV388" s="55"/>
      <c r="KGW388" s="55"/>
      <c r="KGX388" s="55"/>
      <c r="KGY388" s="55"/>
      <c r="KGZ388" s="55"/>
      <c r="KHA388" s="55"/>
      <c r="KHB388" s="55"/>
      <c r="KHC388" s="55"/>
      <c r="KHD388" s="55"/>
      <c r="KHE388" s="55"/>
      <c r="KHF388" s="55"/>
      <c r="KHG388" s="55"/>
      <c r="KHH388" s="55"/>
      <c r="KHI388" s="55"/>
      <c r="KHJ388" s="55"/>
      <c r="KHK388" s="55"/>
      <c r="KHL388" s="55"/>
      <c r="KHM388" s="55"/>
      <c r="KHN388" s="55"/>
      <c r="KHO388" s="55"/>
      <c r="KHP388" s="55"/>
      <c r="KHQ388" s="55"/>
      <c r="KHR388" s="55"/>
      <c r="KHS388" s="55"/>
      <c r="KHT388" s="55"/>
      <c r="KHU388" s="55"/>
      <c r="KHV388" s="55"/>
      <c r="KHW388" s="55"/>
      <c r="KHX388" s="55"/>
      <c r="KHY388" s="55"/>
      <c r="KHZ388" s="55"/>
      <c r="KIA388" s="55"/>
      <c r="KIB388" s="55"/>
      <c r="KIC388" s="55"/>
      <c r="KID388" s="55"/>
      <c r="KIE388" s="55"/>
      <c r="KIF388" s="55"/>
      <c r="KIG388" s="55"/>
      <c r="KIH388" s="55"/>
      <c r="KII388" s="55"/>
      <c r="KIJ388" s="55"/>
      <c r="KIK388" s="55"/>
      <c r="KIL388" s="55"/>
      <c r="KIM388" s="55"/>
      <c r="KIN388" s="55"/>
      <c r="KIO388" s="55"/>
      <c r="KIP388" s="55"/>
      <c r="KIQ388" s="55"/>
      <c r="KIR388" s="55"/>
      <c r="KIS388" s="55"/>
      <c r="KIT388" s="55"/>
      <c r="KIU388" s="55"/>
      <c r="KIV388" s="55"/>
      <c r="KIW388" s="55"/>
      <c r="KIX388" s="55"/>
      <c r="KIY388" s="55"/>
      <c r="KIZ388" s="55"/>
      <c r="KJA388" s="55"/>
      <c r="KJB388" s="55"/>
      <c r="KJC388" s="55"/>
      <c r="KJD388" s="55"/>
      <c r="KJE388" s="55"/>
      <c r="KJF388" s="55"/>
      <c r="KJG388" s="55"/>
      <c r="KJH388" s="55"/>
      <c r="KJI388" s="55"/>
      <c r="KJJ388" s="55"/>
      <c r="KJK388" s="55"/>
      <c r="KJL388" s="55"/>
      <c r="KJM388" s="55"/>
      <c r="KJN388" s="55"/>
      <c r="KJO388" s="55"/>
      <c r="KJP388" s="55"/>
      <c r="KJQ388" s="55"/>
      <c r="KJR388" s="55"/>
      <c r="KJS388" s="55"/>
      <c r="KJT388" s="55"/>
      <c r="KJU388" s="55"/>
      <c r="KJV388" s="55"/>
      <c r="KJW388" s="55"/>
      <c r="KJX388" s="55"/>
      <c r="KJY388" s="55"/>
      <c r="KJZ388" s="55"/>
      <c r="KKA388" s="55"/>
      <c r="KKB388" s="55"/>
      <c r="KKC388" s="55"/>
      <c r="KKD388" s="55"/>
      <c r="KKE388" s="55"/>
      <c r="KKF388" s="55"/>
      <c r="KKG388" s="55"/>
      <c r="KKH388" s="55"/>
      <c r="KKI388" s="55"/>
      <c r="KKJ388" s="55"/>
      <c r="KKK388" s="55"/>
      <c r="KKL388" s="55"/>
      <c r="KKM388" s="55"/>
      <c r="KKN388" s="55"/>
      <c r="KKO388" s="55"/>
      <c r="KKP388" s="55"/>
      <c r="KKQ388" s="55"/>
      <c r="KKR388" s="55"/>
      <c r="KKS388" s="55"/>
      <c r="KKT388" s="55"/>
      <c r="KKU388" s="55"/>
      <c r="KKV388" s="55"/>
      <c r="KKW388" s="55"/>
      <c r="KKX388" s="55"/>
      <c r="KKY388" s="55"/>
      <c r="KKZ388" s="55"/>
      <c r="KLA388" s="55"/>
      <c r="KLB388" s="55"/>
      <c r="KLC388" s="55"/>
      <c r="KLD388" s="55"/>
      <c r="KLE388" s="55"/>
      <c r="KLF388" s="55"/>
      <c r="KLG388" s="55"/>
      <c r="KLH388" s="55"/>
      <c r="KLI388" s="55"/>
      <c r="KLJ388" s="55"/>
      <c r="KLK388" s="55"/>
      <c r="KLL388" s="55"/>
      <c r="KLM388" s="55"/>
      <c r="KLN388" s="55"/>
      <c r="KLO388" s="55"/>
      <c r="KLP388" s="55"/>
      <c r="KLQ388" s="55"/>
      <c r="KLR388" s="55"/>
      <c r="KLS388" s="55"/>
      <c r="KLT388" s="55"/>
      <c r="KLU388" s="55"/>
      <c r="KLV388" s="55"/>
      <c r="KLW388" s="55"/>
      <c r="KLX388" s="55"/>
      <c r="KLY388" s="55"/>
      <c r="KLZ388" s="55"/>
      <c r="KMA388" s="55"/>
      <c r="KMB388" s="55"/>
      <c r="KMC388" s="55"/>
      <c r="KMD388" s="55"/>
      <c r="KME388" s="55"/>
      <c r="KMF388" s="55"/>
      <c r="KMG388" s="55"/>
      <c r="KMH388" s="55"/>
      <c r="KMI388" s="55"/>
      <c r="KMJ388" s="55"/>
      <c r="KMK388" s="55"/>
      <c r="KML388" s="55"/>
      <c r="KMM388" s="55"/>
      <c r="KMN388" s="55"/>
      <c r="KMO388" s="55"/>
      <c r="KMP388" s="55"/>
      <c r="KMQ388" s="55"/>
      <c r="KMR388" s="55"/>
      <c r="KMS388" s="55"/>
      <c r="KMT388" s="55"/>
      <c r="KMU388" s="55"/>
      <c r="KMV388" s="55"/>
      <c r="KMW388" s="55"/>
      <c r="KMX388" s="55"/>
      <c r="KMY388" s="55"/>
      <c r="KMZ388" s="55"/>
      <c r="KNA388" s="55"/>
      <c r="KNB388" s="55"/>
      <c r="KNC388" s="55"/>
      <c r="KND388" s="55"/>
      <c r="KNE388" s="55"/>
      <c r="KNF388" s="55"/>
      <c r="KNG388" s="55"/>
      <c r="KNH388" s="55"/>
      <c r="KNI388" s="55"/>
      <c r="KNJ388" s="55"/>
      <c r="KNK388" s="55"/>
      <c r="KNL388" s="55"/>
      <c r="KNM388" s="55"/>
      <c r="KNN388" s="55"/>
      <c r="KNO388" s="55"/>
      <c r="KNP388" s="55"/>
      <c r="KNQ388" s="55"/>
      <c r="KNR388" s="55"/>
      <c r="KNS388" s="55"/>
      <c r="KNT388" s="55"/>
      <c r="KNU388" s="55"/>
      <c r="KNV388" s="55"/>
      <c r="KNW388" s="55"/>
      <c r="KNX388" s="55"/>
      <c r="KNY388" s="55"/>
      <c r="KNZ388" s="55"/>
      <c r="KOA388" s="55"/>
      <c r="KOB388" s="55"/>
      <c r="KOC388" s="55"/>
      <c r="KOD388" s="55"/>
      <c r="KOE388" s="55"/>
      <c r="KOF388" s="55"/>
      <c r="KOG388" s="55"/>
      <c r="KOH388" s="55"/>
      <c r="KOI388" s="55"/>
      <c r="KOJ388" s="55"/>
      <c r="KOK388" s="55"/>
      <c r="KOL388" s="55"/>
      <c r="KOM388" s="55"/>
      <c r="KON388" s="55"/>
      <c r="KOO388" s="55"/>
      <c r="KOP388" s="55"/>
      <c r="KOQ388" s="55"/>
      <c r="KOR388" s="55"/>
      <c r="KOS388" s="55"/>
      <c r="KOT388" s="55"/>
      <c r="KOU388" s="55"/>
      <c r="KOV388" s="55"/>
      <c r="KOW388" s="55"/>
      <c r="KOX388" s="55"/>
      <c r="KOY388" s="55"/>
      <c r="KOZ388" s="55"/>
      <c r="KPA388" s="55"/>
      <c r="KPB388" s="55"/>
      <c r="KPC388" s="55"/>
      <c r="KPD388" s="55"/>
      <c r="KPE388" s="55"/>
      <c r="KPF388" s="55"/>
      <c r="KPG388" s="55"/>
      <c r="KPH388" s="55"/>
      <c r="KPI388" s="55"/>
      <c r="KPJ388" s="55"/>
      <c r="KPK388" s="55"/>
      <c r="KPL388" s="55"/>
      <c r="KPM388" s="55"/>
      <c r="KPN388" s="55"/>
      <c r="KPO388" s="55"/>
      <c r="KPP388" s="55"/>
      <c r="KPQ388" s="55"/>
      <c r="KPR388" s="55"/>
      <c r="KPS388" s="55"/>
      <c r="KPT388" s="55"/>
      <c r="KPU388" s="55"/>
      <c r="KPV388" s="55"/>
      <c r="KPW388" s="55"/>
      <c r="KPX388" s="55"/>
      <c r="KPY388" s="55"/>
      <c r="KPZ388" s="55"/>
      <c r="KQA388" s="55"/>
      <c r="KQB388" s="55"/>
      <c r="KQC388" s="55"/>
      <c r="KQD388" s="55"/>
      <c r="KQE388" s="55"/>
      <c r="KQF388" s="55"/>
      <c r="KQG388" s="55"/>
      <c r="KQH388" s="55"/>
      <c r="KQI388" s="55"/>
      <c r="KQJ388" s="55"/>
      <c r="KQK388" s="55"/>
      <c r="KQL388" s="55"/>
      <c r="KQM388" s="55"/>
      <c r="KQN388" s="55"/>
      <c r="KQO388" s="55"/>
      <c r="KQP388" s="55"/>
      <c r="KQQ388" s="55"/>
      <c r="KQR388" s="55"/>
      <c r="KQS388" s="55"/>
      <c r="KQT388" s="55"/>
      <c r="KQU388" s="55"/>
      <c r="KQV388" s="55"/>
      <c r="KQW388" s="55"/>
      <c r="KQX388" s="55"/>
      <c r="KQY388" s="55"/>
      <c r="KQZ388" s="55"/>
      <c r="KRA388" s="55"/>
      <c r="KRB388" s="55"/>
      <c r="KRC388" s="55"/>
      <c r="KRD388" s="55"/>
      <c r="KRE388" s="55"/>
      <c r="KRF388" s="55"/>
      <c r="KRG388" s="55"/>
      <c r="KRH388" s="55"/>
      <c r="KRI388" s="55"/>
      <c r="KRJ388" s="55"/>
      <c r="KRK388" s="55"/>
      <c r="KRL388" s="55"/>
      <c r="KRM388" s="55"/>
      <c r="KRN388" s="55"/>
      <c r="KRO388" s="55"/>
      <c r="KRP388" s="55"/>
      <c r="KRQ388" s="55"/>
      <c r="KRR388" s="55"/>
      <c r="KRS388" s="55"/>
      <c r="KRT388" s="55"/>
      <c r="KRU388" s="55"/>
      <c r="KRV388" s="55"/>
      <c r="KRW388" s="55"/>
      <c r="KRX388" s="55"/>
      <c r="KRY388" s="55"/>
      <c r="KRZ388" s="55"/>
      <c r="KSA388" s="55"/>
      <c r="KSB388" s="55"/>
      <c r="KSC388" s="55"/>
      <c r="KSD388" s="55"/>
      <c r="KSE388" s="55"/>
      <c r="KSF388" s="55"/>
      <c r="KSG388" s="55"/>
      <c r="KSH388" s="55"/>
      <c r="KSI388" s="55"/>
      <c r="KSJ388" s="55"/>
      <c r="KSK388" s="55"/>
      <c r="KSL388" s="55"/>
      <c r="KSM388" s="55"/>
      <c r="KSN388" s="55"/>
      <c r="KSO388" s="55"/>
      <c r="KSP388" s="55"/>
      <c r="KSQ388" s="55"/>
      <c r="KSR388" s="55"/>
      <c r="KSS388" s="55"/>
      <c r="KST388" s="55"/>
      <c r="KSU388" s="55"/>
      <c r="KSV388" s="55"/>
      <c r="KSW388" s="55"/>
      <c r="KSX388" s="55"/>
      <c r="KSY388" s="55"/>
      <c r="KSZ388" s="55"/>
      <c r="KTA388" s="55"/>
      <c r="KTB388" s="55"/>
      <c r="KTC388" s="55"/>
      <c r="KTD388" s="55"/>
      <c r="KTE388" s="55"/>
      <c r="KTF388" s="55"/>
      <c r="KTG388" s="55"/>
      <c r="KTH388" s="55"/>
      <c r="KTI388" s="55"/>
      <c r="KTJ388" s="55"/>
      <c r="KTK388" s="55"/>
      <c r="KTL388" s="55"/>
      <c r="KTM388" s="55"/>
      <c r="KTN388" s="55"/>
      <c r="KTO388" s="55"/>
      <c r="KTP388" s="55"/>
      <c r="KTQ388" s="55"/>
      <c r="KTR388" s="55"/>
      <c r="KTS388" s="55"/>
      <c r="KTT388" s="55"/>
      <c r="KTU388" s="55"/>
      <c r="KTV388" s="55"/>
      <c r="KTW388" s="55"/>
      <c r="KTX388" s="55"/>
      <c r="KTY388" s="55"/>
      <c r="KTZ388" s="55"/>
      <c r="KUA388" s="55"/>
      <c r="KUB388" s="55"/>
      <c r="KUC388" s="55"/>
      <c r="KUD388" s="55"/>
      <c r="KUE388" s="55"/>
      <c r="KUF388" s="55"/>
      <c r="KUG388" s="55"/>
      <c r="KUH388" s="55"/>
      <c r="KUI388" s="55"/>
      <c r="KUJ388" s="55"/>
      <c r="KUK388" s="55"/>
      <c r="KUL388" s="55"/>
      <c r="KUM388" s="55"/>
      <c r="KUN388" s="55"/>
      <c r="KUO388" s="55"/>
      <c r="KUP388" s="55"/>
      <c r="KUQ388" s="55"/>
      <c r="KUR388" s="55"/>
      <c r="KUS388" s="55"/>
      <c r="KUT388" s="55"/>
      <c r="KUU388" s="55"/>
      <c r="KUV388" s="55"/>
      <c r="KUW388" s="55"/>
      <c r="KUX388" s="55"/>
      <c r="KUY388" s="55"/>
      <c r="KUZ388" s="55"/>
      <c r="KVA388" s="55"/>
      <c r="KVB388" s="55"/>
      <c r="KVC388" s="55"/>
      <c r="KVD388" s="55"/>
      <c r="KVE388" s="55"/>
      <c r="KVF388" s="55"/>
      <c r="KVG388" s="55"/>
      <c r="KVH388" s="55"/>
      <c r="KVI388" s="55"/>
      <c r="KVJ388" s="55"/>
      <c r="KVK388" s="55"/>
      <c r="KVL388" s="55"/>
      <c r="KVM388" s="55"/>
      <c r="KVN388" s="55"/>
      <c r="KVO388" s="55"/>
      <c r="KVP388" s="55"/>
      <c r="KVQ388" s="55"/>
      <c r="KVR388" s="55"/>
      <c r="KVS388" s="55"/>
      <c r="KVT388" s="55"/>
      <c r="KVU388" s="55"/>
      <c r="KVV388" s="55"/>
      <c r="KVW388" s="55"/>
      <c r="KVX388" s="55"/>
      <c r="KVY388" s="55"/>
      <c r="KVZ388" s="55"/>
      <c r="KWA388" s="55"/>
      <c r="KWB388" s="55"/>
      <c r="KWC388" s="55"/>
      <c r="KWD388" s="55"/>
      <c r="KWE388" s="55"/>
      <c r="KWF388" s="55"/>
      <c r="KWG388" s="55"/>
      <c r="KWH388" s="55"/>
      <c r="KWI388" s="55"/>
      <c r="KWJ388" s="55"/>
      <c r="KWK388" s="55"/>
      <c r="KWL388" s="55"/>
      <c r="KWM388" s="55"/>
      <c r="KWN388" s="55"/>
      <c r="KWO388" s="55"/>
      <c r="KWP388" s="55"/>
      <c r="KWQ388" s="55"/>
      <c r="KWR388" s="55"/>
      <c r="KWS388" s="55"/>
      <c r="KWT388" s="55"/>
      <c r="KWU388" s="55"/>
      <c r="KWV388" s="55"/>
      <c r="KWW388" s="55"/>
      <c r="KWX388" s="55"/>
      <c r="KWY388" s="55"/>
      <c r="KWZ388" s="55"/>
      <c r="KXA388" s="55"/>
      <c r="KXB388" s="55"/>
      <c r="KXC388" s="55"/>
      <c r="KXD388" s="55"/>
      <c r="KXE388" s="55"/>
      <c r="KXF388" s="55"/>
      <c r="KXG388" s="55"/>
      <c r="KXH388" s="55"/>
      <c r="KXI388" s="55"/>
      <c r="KXJ388" s="55"/>
      <c r="KXK388" s="55"/>
      <c r="KXL388" s="55"/>
      <c r="KXM388" s="55"/>
      <c r="KXN388" s="55"/>
      <c r="KXO388" s="55"/>
      <c r="KXP388" s="55"/>
      <c r="KXQ388" s="55"/>
      <c r="KXR388" s="55"/>
      <c r="KXS388" s="55"/>
      <c r="KXT388" s="55"/>
      <c r="KXU388" s="55"/>
      <c r="KXV388" s="55"/>
      <c r="KXW388" s="55"/>
      <c r="KXX388" s="55"/>
      <c r="KXY388" s="55"/>
      <c r="KXZ388" s="55"/>
      <c r="KYA388" s="55"/>
      <c r="KYB388" s="55"/>
      <c r="KYC388" s="55"/>
      <c r="KYD388" s="55"/>
      <c r="KYE388" s="55"/>
      <c r="KYF388" s="55"/>
      <c r="KYG388" s="55"/>
      <c r="KYH388" s="55"/>
      <c r="KYI388" s="55"/>
      <c r="KYJ388" s="55"/>
      <c r="KYK388" s="55"/>
      <c r="KYL388" s="55"/>
      <c r="KYM388" s="55"/>
      <c r="KYN388" s="55"/>
      <c r="KYO388" s="55"/>
      <c r="KYP388" s="55"/>
      <c r="KYQ388" s="55"/>
      <c r="KYR388" s="55"/>
      <c r="KYS388" s="55"/>
      <c r="KYT388" s="55"/>
      <c r="KYU388" s="55"/>
      <c r="KYV388" s="55"/>
      <c r="KYW388" s="55"/>
      <c r="KYX388" s="55"/>
      <c r="KYY388" s="55"/>
      <c r="KYZ388" s="55"/>
      <c r="KZA388" s="55"/>
      <c r="KZB388" s="55"/>
      <c r="KZC388" s="55"/>
      <c r="KZD388" s="55"/>
      <c r="KZE388" s="55"/>
      <c r="KZF388" s="55"/>
      <c r="KZG388" s="55"/>
      <c r="KZH388" s="55"/>
      <c r="KZI388" s="55"/>
      <c r="KZJ388" s="55"/>
      <c r="KZK388" s="55"/>
      <c r="KZL388" s="55"/>
      <c r="KZM388" s="55"/>
      <c r="KZN388" s="55"/>
      <c r="KZO388" s="55"/>
      <c r="KZP388" s="55"/>
      <c r="KZQ388" s="55"/>
      <c r="KZR388" s="55"/>
      <c r="KZS388" s="55"/>
      <c r="KZT388" s="55"/>
      <c r="KZU388" s="55"/>
      <c r="KZV388" s="55"/>
      <c r="KZW388" s="55"/>
      <c r="KZX388" s="55"/>
      <c r="KZY388" s="55"/>
      <c r="KZZ388" s="55"/>
      <c r="LAA388" s="55"/>
      <c r="LAB388" s="55"/>
      <c r="LAC388" s="55"/>
      <c r="LAD388" s="55"/>
      <c r="LAE388" s="55"/>
      <c r="LAF388" s="55"/>
      <c r="LAG388" s="55"/>
      <c r="LAH388" s="55"/>
      <c r="LAI388" s="55"/>
      <c r="LAJ388" s="55"/>
      <c r="LAK388" s="55"/>
      <c r="LAL388" s="55"/>
      <c r="LAM388" s="55"/>
      <c r="LAN388" s="55"/>
      <c r="LAO388" s="55"/>
      <c r="LAP388" s="55"/>
      <c r="LAQ388" s="55"/>
      <c r="LAR388" s="55"/>
      <c r="LAS388" s="55"/>
      <c r="LAT388" s="55"/>
      <c r="LAU388" s="55"/>
      <c r="LAV388" s="55"/>
      <c r="LAW388" s="55"/>
      <c r="LAX388" s="55"/>
      <c r="LAY388" s="55"/>
      <c r="LAZ388" s="55"/>
      <c r="LBA388" s="55"/>
      <c r="LBB388" s="55"/>
      <c r="LBC388" s="55"/>
      <c r="LBD388" s="55"/>
      <c r="LBE388" s="55"/>
      <c r="LBF388" s="55"/>
      <c r="LBG388" s="55"/>
      <c r="LBH388" s="55"/>
      <c r="LBI388" s="55"/>
      <c r="LBJ388" s="55"/>
      <c r="LBK388" s="55"/>
      <c r="LBL388" s="55"/>
      <c r="LBM388" s="55"/>
      <c r="LBN388" s="55"/>
      <c r="LBO388" s="55"/>
      <c r="LBP388" s="55"/>
      <c r="LBQ388" s="55"/>
      <c r="LBR388" s="55"/>
      <c r="LBS388" s="55"/>
      <c r="LBT388" s="55"/>
      <c r="LBU388" s="55"/>
      <c r="LBV388" s="55"/>
      <c r="LBW388" s="55"/>
      <c r="LBX388" s="55"/>
      <c r="LBY388" s="55"/>
      <c r="LBZ388" s="55"/>
      <c r="LCA388" s="55"/>
      <c r="LCB388" s="55"/>
      <c r="LCC388" s="55"/>
      <c r="LCD388" s="55"/>
      <c r="LCE388" s="55"/>
      <c r="LCF388" s="55"/>
      <c r="LCG388" s="55"/>
      <c r="LCH388" s="55"/>
      <c r="LCI388" s="55"/>
      <c r="LCJ388" s="55"/>
      <c r="LCK388" s="55"/>
      <c r="LCL388" s="55"/>
      <c r="LCM388" s="55"/>
      <c r="LCN388" s="55"/>
      <c r="LCO388" s="55"/>
      <c r="LCP388" s="55"/>
      <c r="LCQ388" s="55"/>
      <c r="LCR388" s="55"/>
      <c r="LCS388" s="55"/>
      <c r="LCT388" s="55"/>
      <c r="LCU388" s="55"/>
      <c r="LCV388" s="55"/>
      <c r="LCW388" s="55"/>
      <c r="LCX388" s="55"/>
      <c r="LCY388" s="55"/>
      <c r="LCZ388" s="55"/>
      <c r="LDA388" s="55"/>
      <c r="LDB388" s="55"/>
      <c r="LDC388" s="55"/>
      <c r="LDD388" s="55"/>
      <c r="LDE388" s="55"/>
      <c r="LDF388" s="55"/>
      <c r="LDG388" s="55"/>
      <c r="LDH388" s="55"/>
      <c r="LDI388" s="55"/>
      <c r="LDJ388" s="55"/>
      <c r="LDK388" s="55"/>
      <c r="LDL388" s="55"/>
      <c r="LDM388" s="55"/>
      <c r="LDN388" s="55"/>
      <c r="LDO388" s="55"/>
      <c r="LDP388" s="55"/>
      <c r="LDQ388" s="55"/>
      <c r="LDR388" s="55"/>
      <c r="LDS388" s="55"/>
      <c r="LDT388" s="55"/>
      <c r="LDU388" s="55"/>
      <c r="LDV388" s="55"/>
      <c r="LDW388" s="55"/>
      <c r="LDX388" s="55"/>
      <c r="LDY388" s="55"/>
      <c r="LDZ388" s="55"/>
      <c r="LEA388" s="55"/>
      <c r="LEB388" s="55"/>
      <c r="LEC388" s="55"/>
      <c r="LED388" s="55"/>
      <c r="LEE388" s="55"/>
      <c r="LEF388" s="55"/>
      <c r="LEG388" s="55"/>
      <c r="LEH388" s="55"/>
      <c r="LEI388" s="55"/>
      <c r="LEJ388" s="55"/>
      <c r="LEK388" s="55"/>
      <c r="LEL388" s="55"/>
      <c r="LEM388" s="55"/>
      <c r="LEN388" s="55"/>
      <c r="LEO388" s="55"/>
      <c r="LEP388" s="55"/>
      <c r="LEQ388" s="55"/>
      <c r="LER388" s="55"/>
      <c r="LES388" s="55"/>
      <c r="LET388" s="55"/>
      <c r="LEU388" s="55"/>
      <c r="LEV388" s="55"/>
      <c r="LEW388" s="55"/>
      <c r="LEX388" s="55"/>
      <c r="LEY388" s="55"/>
      <c r="LEZ388" s="55"/>
      <c r="LFA388" s="55"/>
      <c r="LFB388" s="55"/>
      <c r="LFC388" s="55"/>
      <c r="LFD388" s="55"/>
      <c r="LFE388" s="55"/>
      <c r="LFF388" s="55"/>
      <c r="LFG388" s="55"/>
      <c r="LFH388" s="55"/>
      <c r="LFI388" s="55"/>
      <c r="LFJ388" s="55"/>
      <c r="LFK388" s="55"/>
      <c r="LFL388" s="55"/>
      <c r="LFM388" s="55"/>
      <c r="LFN388" s="55"/>
      <c r="LFO388" s="55"/>
      <c r="LFP388" s="55"/>
      <c r="LFQ388" s="55"/>
      <c r="LFR388" s="55"/>
      <c r="LFS388" s="55"/>
      <c r="LFT388" s="55"/>
      <c r="LFU388" s="55"/>
      <c r="LFV388" s="55"/>
      <c r="LFW388" s="55"/>
      <c r="LFX388" s="55"/>
      <c r="LFY388" s="55"/>
      <c r="LFZ388" s="55"/>
      <c r="LGA388" s="55"/>
      <c r="LGB388" s="55"/>
      <c r="LGC388" s="55"/>
      <c r="LGD388" s="55"/>
      <c r="LGE388" s="55"/>
      <c r="LGF388" s="55"/>
      <c r="LGG388" s="55"/>
      <c r="LGH388" s="55"/>
      <c r="LGI388" s="55"/>
      <c r="LGJ388" s="55"/>
      <c r="LGK388" s="55"/>
      <c r="LGL388" s="55"/>
      <c r="LGM388" s="55"/>
      <c r="LGN388" s="55"/>
      <c r="LGO388" s="55"/>
      <c r="LGP388" s="55"/>
      <c r="LGQ388" s="55"/>
      <c r="LGR388" s="55"/>
      <c r="LGS388" s="55"/>
      <c r="LGT388" s="55"/>
      <c r="LGU388" s="55"/>
      <c r="LGV388" s="55"/>
      <c r="LGW388" s="55"/>
      <c r="LGX388" s="55"/>
      <c r="LGY388" s="55"/>
      <c r="LGZ388" s="55"/>
      <c r="LHA388" s="55"/>
      <c r="LHB388" s="55"/>
      <c r="LHC388" s="55"/>
      <c r="LHD388" s="55"/>
      <c r="LHE388" s="55"/>
      <c r="LHF388" s="55"/>
      <c r="LHG388" s="55"/>
      <c r="LHH388" s="55"/>
      <c r="LHI388" s="55"/>
      <c r="LHJ388" s="55"/>
      <c r="LHK388" s="55"/>
      <c r="LHL388" s="55"/>
      <c r="LHM388" s="55"/>
      <c r="LHN388" s="55"/>
      <c r="LHO388" s="55"/>
      <c r="LHP388" s="55"/>
      <c r="LHQ388" s="55"/>
      <c r="LHR388" s="55"/>
      <c r="LHS388" s="55"/>
      <c r="LHT388" s="55"/>
      <c r="LHU388" s="55"/>
      <c r="LHV388" s="55"/>
      <c r="LHW388" s="55"/>
      <c r="LHX388" s="55"/>
      <c r="LHY388" s="55"/>
      <c r="LHZ388" s="55"/>
      <c r="LIA388" s="55"/>
      <c r="LIB388" s="55"/>
      <c r="LIC388" s="55"/>
      <c r="LID388" s="55"/>
      <c r="LIE388" s="55"/>
      <c r="LIF388" s="55"/>
      <c r="LIG388" s="55"/>
      <c r="LIH388" s="55"/>
      <c r="LII388" s="55"/>
      <c r="LIJ388" s="55"/>
      <c r="LIK388" s="55"/>
      <c r="LIL388" s="55"/>
      <c r="LIM388" s="55"/>
      <c r="LIN388" s="55"/>
      <c r="LIO388" s="55"/>
      <c r="LIP388" s="55"/>
      <c r="LIQ388" s="55"/>
      <c r="LIR388" s="55"/>
      <c r="LIS388" s="55"/>
      <c r="LIT388" s="55"/>
      <c r="LIU388" s="55"/>
      <c r="LIV388" s="55"/>
      <c r="LIW388" s="55"/>
      <c r="LIX388" s="55"/>
      <c r="LIY388" s="55"/>
      <c r="LIZ388" s="55"/>
      <c r="LJA388" s="55"/>
      <c r="LJB388" s="55"/>
      <c r="LJC388" s="55"/>
      <c r="LJD388" s="55"/>
      <c r="LJE388" s="55"/>
      <c r="LJF388" s="55"/>
      <c r="LJG388" s="55"/>
      <c r="LJH388" s="55"/>
      <c r="LJI388" s="55"/>
      <c r="LJJ388" s="55"/>
      <c r="LJK388" s="55"/>
      <c r="LJL388" s="55"/>
      <c r="LJM388" s="55"/>
      <c r="LJN388" s="55"/>
      <c r="LJO388" s="55"/>
      <c r="LJP388" s="55"/>
      <c r="LJQ388" s="55"/>
      <c r="LJR388" s="55"/>
      <c r="LJS388" s="55"/>
      <c r="LJT388" s="55"/>
      <c r="LJU388" s="55"/>
      <c r="LJV388" s="55"/>
      <c r="LJW388" s="55"/>
      <c r="LJX388" s="55"/>
      <c r="LJY388" s="55"/>
      <c r="LJZ388" s="55"/>
      <c r="LKA388" s="55"/>
      <c r="LKB388" s="55"/>
      <c r="LKC388" s="55"/>
      <c r="LKD388" s="55"/>
      <c r="LKE388" s="55"/>
      <c r="LKF388" s="55"/>
      <c r="LKG388" s="55"/>
      <c r="LKH388" s="55"/>
      <c r="LKI388" s="55"/>
      <c r="LKJ388" s="55"/>
      <c r="LKK388" s="55"/>
      <c r="LKL388" s="55"/>
      <c r="LKM388" s="55"/>
      <c r="LKN388" s="55"/>
      <c r="LKO388" s="55"/>
      <c r="LKP388" s="55"/>
      <c r="LKQ388" s="55"/>
      <c r="LKR388" s="55"/>
      <c r="LKS388" s="55"/>
      <c r="LKT388" s="55"/>
      <c r="LKU388" s="55"/>
      <c r="LKV388" s="55"/>
      <c r="LKW388" s="55"/>
      <c r="LKX388" s="55"/>
      <c r="LKY388" s="55"/>
      <c r="LKZ388" s="55"/>
      <c r="LLA388" s="55"/>
      <c r="LLB388" s="55"/>
      <c r="LLC388" s="55"/>
      <c r="LLD388" s="55"/>
      <c r="LLE388" s="55"/>
      <c r="LLF388" s="55"/>
      <c r="LLG388" s="55"/>
      <c r="LLH388" s="55"/>
      <c r="LLI388" s="55"/>
      <c r="LLJ388" s="55"/>
      <c r="LLK388" s="55"/>
      <c r="LLL388" s="55"/>
      <c r="LLM388" s="55"/>
      <c r="LLN388" s="55"/>
      <c r="LLO388" s="55"/>
      <c r="LLP388" s="55"/>
      <c r="LLQ388" s="55"/>
      <c r="LLR388" s="55"/>
      <c r="LLS388" s="55"/>
      <c r="LLT388" s="55"/>
      <c r="LLU388" s="55"/>
      <c r="LLV388" s="55"/>
      <c r="LLW388" s="55"/>
      <c r="LLX388" s="55"/>
      <c r="LLY388" s="55"/>
      <c r="LLZ388" s="55"/>
      <c r="LMA388" s="55"/>
      <c r="LMB388" s="55"/>
      <c r="LMC388" s="55"/>
      <c r="LMD388" s="55"/>
      <c r="LME388" s="55"/>
      <c r="LMF388" s="55"/>
      <c r="LMG388" s="55"/>
      <c r="LMH388" s="55"/>
      <c r="LMI388" s="55"/>
      <c r="LMJ388" s="55"/>
      <c r="LMK388" s="55"/>
      <c r="LML388" s="55"/>
      <c r="LMM388" s="55"/>
      <c r="LMN388" s="55"/>
      <c r="LMO388" s="55"/>
      <c r="LMP388" s="55"/>
      <c r="LMQ388" s="55"/>
      <c r="LMR388" s="55"/>
      <c r="LMS388" s="55"/>
      <c r="LMT388" s="55"/>
      <c r="LMU388" s="55"/>
      <c r="LMV388" s="55"/>
      <c r="LMW388" s="55"/>
      <c r="LMX388" s="55"/>
      <c r="LMY388" s="55"/>
      <c r="LMZ388" s="55"/>
      <c r="LNA388" s="55"/>
      <c r="LNB388" s="55"/>
      <c r="LNC388" s="55"/>
      <c r="LND388" s="55"/>
      <c r="LNE388" s="55"/>
      <c r="LNF388" s="55"/>
      <c r="LNG388" s="55"/>
      <c r="LNH388" s="55"/>
      <c r="LNI388" s="55"/>
      <c r="LNJ388" s="55"/>
      <c r="LNK388" s="55"/>
      <c r="LNL388" s="55"/>
      <c r="LNM388" s="55"/>
      <c r="LNN388" s="55"/>
      <c r="LNO388" s="55"/>
      <c r="LNP388" s="55"/>
      <c r="LNQ388" s="55"/>
      <c r="LNR388" s="55"/>
      <c r="LNS388" s="55"/>
      <c r="LNT388" s="55"/>
      <c r="LNU388" s="55"/>
      <c r="LNV388" s="55"/>
      <c r="LNW388" s="55"/>
      <c r="LNX388" s="55"/>
      <c r="LNY388" s="55"/>
      <c r="LNZ388" s="55"/>
      <c r="LOA388" s="55"/>
      <c r="LOB388" s="55"/>
      <c r="LOC388" s="55"/>
      <c r="LOD388" s="55"/>
      <c r="LOE388" s="55"/>
      <c r="LOF388" s="55"/>
      <c r="LOG388" s="55"/>
      <c r="LOH388" s="55"/>
      <c r="LOI388" s="55"/>
      <c r="LOJ388" s="55"/>
      <c r="LOK388" s="55"/>
      <c r="LOL388" s="55"/>
      <c r="LOM388" s="55"/>
      <c r="LON388" s="55"/>
      <c r="LOO388" s="55"/>
      <c r="LOP388" s="55"/>
      <c r="LOQ388" s="55"/>
      <c r="LOR388" s="55"/>
      <c r="LOS388" s="55"/>
      <c r="LOT388" s="55"/>
      <c r="LOU388" s="55"/>
      <c r="LOV388" s="55"/>
      <c r="LOW388" s="55"/>
      <c r="LOX388" s="55"/>
      <c r="LOY388" s="55"/>
      <c r="LOZ388" s="55"/>
      <c r="LPA388" s="55"/>
      <c r="LPB388" s="55"/>
      <c r="LPC388" s="55"/>
      <c r="LPD388" s="55"/>
      <c r="LPE388" s="55"/>
      <c r="LPF388" s="55"/>
      <c r="LPG388" s="55"/>
      <c r="LPH388" s="55"/>
      <c r="LPI388" s="55"/>
      <c r="LPJ388" s="55"/>
      <c r="LPK388" s="55"/>
      <c r="LPL388" s="55"/>
      <c r="LPM388" s="55"/>
      <c r="LPN388" s="55"/>
      <c r="LPO388" s="55"/>
      <c r="LPP388" s="55"/>
      <c r="LPQ388" s="55"/>
      <c r="LPR388" s="55"/>
      <c r="LPS388" s="55"/>
      <c r="LPT388" s="55"/>
      <c r="LPU388" s="55"/>
      <c r="LPV388" s="55"/>
      <c r="LPW388" s="55"/>
      <c r="LPX388" s="55"/>
      <c r="LPY388" s="55"/>
      <c r="LPZ388" s="55"/>
      <c r="LQA388" s="55"/>
      <c r="LQB388" s="55"/>
      <c r="LQC388" s="55"/>
      <c r="LQD388" s="55"/>
      <c r="LQE388" s="55"/>
      <c r="LQF388" s="55"/>
      <c r="LQG388" s="55"/>
      <c r="LQH388" s="55"/>
      <c r="LQI388" s="55"/>
      <c r="LQJ388" s="55"/>
      <c r="LQK388" s="55"/>
      <c r="LQL388" s="55"/>
      <c r="LQM388" s="55"/>
      <c r="LQN388" s="55"/>
      <c r="LQO388" s="55"/>
      <c r="LQP388" s="55"/>
      <c r="LQQ388" s="55"/>
      <c r="LQR388" s="55"/>
      <c r="LQS388" s="55"/>
      <c r="LQT388" s="55"/>
      <c r="LQU388" s="55"/>
      <c r="LQV388" s="55"/>
      <c r="LQW388" s="55"/>
      <c r="LQX388" s="55"/>
      <c r="LQY388" s="55"/>
      <c r="LQZ388" s="55"/>
      <c r="LRA388" s="55"/>
      <c r="LRB388" s="55"/>
      <c r="LRC388" s="55"/>
      <c r="LRD388" s="55"/>
      <c r="LRE388" s="55"/>
      <c r="LRF388" s="55"/>
      <c r="LRG388" s="55"/>
      <c r="LRH388" s="55"/>
      <c r="LRI388" s="55"/>
      <c r="LRJ388" s="55"/>
      <c r="LRK388" s="55"/>
      <c r="LRL388" s="55"/>
      <c r="LRM388" s="55"/>
      <c r="LRN388" s="55"/>
      <c r="LRO388" s="55"/>
      <c r="LRP388" s="55"/>
      <c r="LRQ388" s="55"/>
      <c r="LRR388" s="55"/>
      <c r="LRS388" s="55"/>
      <c r="LRT388" s="55"/>
      <c r="LRU388" s="55"/>
      <c r="LRV388" s="55"/>
      <c r="LRW388" s="55"/>
      <c r="LRX388" s="55"/>
      <c r="LRY388" s="55"/>
      <c r="LRZ388" s="55"/>
      <c r="LSA388" s="55"/>
      <c r="LSB388" s="55"/>
      <c r="LSC388" s="55"/>
      <c r="LSD388" s="55"/>
      <c r="LSE388" s="55"/>
      <c r="LSF388" s="55"/>
      <c r="LSG388" s="55"/>
      <c r="LSH388" s="55"/>
      <c r="LSI388" s="55"/>
      <c r="LSJ388" s="55"/>
      <c r="LSK388" s="55"/>
      <c r="LSL388" s="55"/>
      <c r="LSM388" s="55"/>
      <c r="LSN388" s="55"/>
      <c r="LSO388" s="55"/>
      <c r="LSP388" s="55"/>
      <c r="LSQ388" s="55"/>
      <c r="LSR388" s="55"/>
      <c r="LSS388" s="55"/>
      <c r="LST388" s="55"/>
      <c r="LSU388" s="55"/>
      <c r="LSV388" s="55"/>
      <c r="LSW388" s="55"/>
      <c r="LSX388" s="55"/>
      <c r="LSY388" s="55"/>
      <c r="LSZ388" s="55"/>
      <c r="LTA388" s="55"/>
      <c r="LTB388" s="55"/>
      <c r="LTC388" s="55"/>
      <c r="LTD388" s="55"/>
      <c r="LTE388" s="55"/>
      <c r="LTF388" s="55"/>
      <c r="LTG388" s="55"/>
      <c r="LTH388" s="55"/>
      <c r="LTI388" s="55"/>
      <c r="LTJ388" s="55"/>
      <c r="LTK388" s="55"/>
      <c r="LTL388" s="55"/>
      <c r="LTM388" s="55"/>
      <c r="LTN388" s="55"/>
      <c r="LTO388" s="55"/>
      <c r="LTP388" s="55"/>
      <c r="LTQ388" s="55"/>
      <c r="LTR388" s="55"/>
      <c r="LTS388" s="55"/>
      <c r="LTT388" s="55"/>
      <c r="LTU388" s="55"/>
      <c r="LTV388" s="55"/>
      <c r="LTW388" s="55"/>
      <c r="LTX388" s="55"/>
      <c r="LTY388" s="55"/>
      <c r="LTZ388" s="55"/>
      <c r="LUA388" s="55"/>
      <c r="LUB388" s="55"/>
      <c r="LUC388" s="55"/>
      <c r="LUD388" s="55"/>
      <c r="LUE388" s="55"/>
      <c r="LUF388" s="55"/>
      <c r="LUG388" s="55"/>
      <c r="LUH388" s="55"/>
      <c r="LUI388" s="55"/>
      <c r="LUJ388" s="55"/>
      <c r="LUK388" s="55"/>
      <c r="LUL388" s="55"/>
      <c r="LUM388" s="55"/>
      <c r="LUN388" s="55"/>
      <c r="LUO388" s="55"/>
      <c r="LUP388" s="55"/>
      <c r="LUQ388" s="55"/>
      <c r="LUR388" s="55"/>
      <c r="LUS388" s="55"/>
      <c r="LUT388" s="55"/>
      <c r="LUU388" s="55"/>
      <c r="LUV388" s="55"/>
      <c r="LUW388" s="55"/>
      <c r="LUX388" s="55"/>
      <c r="LUY388" s="55"/>
      <c r="LUZ388" s="55"/>
      <c r="LVA388" s="55"/>
      <c r="LVB388" s="55"/>
      <c r="LVC388" s="55"/>
      <c r="LVD388" s="55"/>
      <c r="LVE388" s="55"/>
      <c r="LVF388" s="55"/>
      <c r="LVG388" s="55"/>
      <c r="LVH388" s="55"/>
      <c r="LVI388" s="55"/>
      <c r="LVJ388" s="55"/>
      <c r="LVK388" s="55"/>
      <c r="LVL388" s="55"/>
      <c r="LVM388" s="55"/>
      <c r="LVN388" s="55"/>
      <c r="LVO388" s="55"/>
      <c r="LVP388" s="55"/>
      <c r="LVQ388" s="55"/>
      <c r="LVR388" s="55"/>
      <c r="LVS388" s="55"/>
      <c r="LVT388" s="55"/>
      <c r="LVU388" s="55"/>
      <c r="LVV388" s="55"/>
      <c r="LVW388" s="55"/>
      <c r="LVX388" s="55"/>
      <c r="LVY388" s="55"/>
      <c r="LVZ388" s="55"/>
      <c r="LWA388" s="55"/>
      <c r="LWB388" s="55"/>
      <c r="LWC388" s="55"/>
      <c r="LWD388" s="55"/>
      <c r="LWE388" s="55"/>
      <c r="LWF388" s="55"/>
      <c r="LWG388" s="55"/>
      <c r="LWH388" s="55"/>
      <c r="LWI388" s="55"/>
      <c r="LWJ388" s="55"/>
      <c r="LWK388" s="55"/>
      <c r="LWL388" s="55"/>
      <c r="LWM388" s="55"/>
      <c r="LWN388" s="55"/>
      <c r="LWO388" s="55"/>
      <c r="LWP388" s="55"/>
      <c r="LWQ388" s="55"/>
      <c r="LWR388" s="55"/>
      <c r="LWS388" s="55"/>
      <c r="LWT388" s="55"/>
      <c r="LWU388" s="55"/>
      <c r="LWV388" s="55"/>
      <c r="LWW388" s="55"/>
      <c r="LWX388" s="55"/>
      <c r="LWY388" s="55"/>
      <c r="LWZ388" s="55"/>
      <c r="LXA388" s="55"/>
      <c r="LXB388" s="55"/>
      <c r="LXC388" s="55"/>
      <c r="LXD388" s="55"/>
      <c r="LXE388" s="55"/>
      <c r="LXF388" s="55"/>
      <c r="LXG388" s="55"/>
      <c r="LXH388" s="55"/>
      <c r="LXI388" s="55"/>
      <c r="LXJ388" s="55"/>
      <c r="LXK388" s="55"/>
      <c r="LXL388" s="55"/>
      <c r="LXM388" s="55"/>
      <c r="LXN388" s="55"/>
      <c r="LXO388" s="55"/>
      <c r="LXP388" s="55"/>
      <c r="LXQ388" s="55"/>
      <c r="LXR388" s="55"/>
      <c r="LXS388" s="55"/>
      <c r="LXT388" s="55"/>
      <c r="LXU388" s="55"/>
      <c r="LXV388" s="55"/>
      <c r="LXW388" s="55"/>
      <c r="LXX388" s="55"/>
      <c r="LXY388" s="55"/>
      <c r="LXZ388" s="55"/>
      <c r="LYA388" s="55"/>
      <c r="LYB388" s="55"/>
      <c r="LYC388" s="55"/>
      <c r="LYD388" s="55"/>
      <c r="LYE388" s="55"/>
      <c r="LYF388" s="55"/>
      <c r="LYG388" s="55"/>
      <c r="LYH388" s="55"/>
      <c r="LYI388" s="55"/>
      <c r="LYJ388" s="55"/>
      <c r="LYK388" s="55"/>
      <c r="LYL388" s="55"/>
      <c r="LYM388" s="55"/>
      <c r="LYN388" s="55"/>
      <c r="LYO388" s="55"/>
      <c r="LYP388" s="55"/>
      <c r="LYQ388" s="55"/>
      <c r="LYR388" s="55"/>
      <c r="LYS388" s="55"/>
      <c r="LYT388" s="55"/>
      <c r="LYU388" s="55"/>
      <c r="LYV388" s="55"/>
      <c r="LYW388" s="55"/>
      <c r="LYX388" s="55"/>
      <c r="LYY388" s="55"/>
      <c r="LYZ388" s="55"/>
      <c r="LZA388" s="55"/>
      <c r="LZB388" s="55"/>
      <c r="LZC388" s="55"/>
      <c r="LZD388" s="55"/>
      <c r="LZE388" s="55"/>
      <c r="LZF388" s="55"/>
      <c r="LZG388" s="55"/>
      <c r="LZH388" s="55"/>
      <c r="LZI388" s="55"/>
      <c r="LZJ388" s="55"/>
      <c r="LZK388" s="55"/>
      <c r="LZL388" s="55"/>
      <c r="LZM388" s="55"/>
      <c r="LZN388" s="55"/>
      <c r="LZO388" s="55"/>
      <c r="LZP388" s="55"/>
      <c r="LZQ388" s="55"/>
      <c r="LZR388" s="55"/>
      <c r="LZS388" s="55"/>
      <c r="LZT388" s="55"/>
      <c r="LZU388" s="55"/>
      <c r="LZV388" s="55"/>
      <c r="LZW388" s="55"/>
      <c r="LZX388" s="55"/>
      <c r="LZY388" s="55"/>
      <c r="LZZ388" s="55"/>
      <c r="MAA388" s="55"/>
      <c r="MAB388" s="55"/>
      <c r="MAC388" s="55"/>
      <c r="MAD388" s="55"/>
      <c r="MAE388" s="55"/>
      <c r="MAF388" s="55"/>
      <c r="MAG388" s="55"/>
      <c r="MAH388" s="55"/>
      <c r="MAI388" s="55"/>
      <c r="MAJ388" s="55"/>
      <c r="MAK388" s="55"/>
      <c r="MAL388" s="55"/>
      <c r="MAM388" s="55"/>
      <c r="MAN388" s="55"/>
      <c r="MAO388" s="55"/>
      <c r="MAP388" s="55"/>
      <c r="MAQ388" s="55"/>
      <c r="MAR388" s="55"/>
      <c r="MAS388" s="55"/>
      <c r="MAT388" s="55"/>
      <c r="MAU388" s="55"/>
      <c r="MAV388" s="55"/>
      <c r="MAW388" s="55"/>
      <c r="MAX388" s="55"/>
      <c r="MAY388" s="55"/>
      <c r="MAZ388" s="55"/>
      <c r="MBA388" s="55"/>
      <c r="MBB388" s="55"/>
      <c r="MBC388" s="55"/>
      <c r="MBD388" s="55"/>
      <c r="MBE388" s="55"/>
      <c r="MBF388" s="55"/>
      <c r="MBG388" s="55"/>
      <c r="MBH388" s="55"/>
      <c r="MBI388" s="55"/>
      <c r="MBJ388" s="55"/>
      <c r="MBK388" s="55"/>
      <c r="MBL388" s="55"/>
      <c r="MBM388" s="55"/>
      <c r="MBN388" s="55"/>
      <c r="MBO388" s="55"/>
      <c r="MBP388" s="55"/>
      <c r="MBQ388" s="55"/>
      <c r="MBR388" s="55"/>
      <c r="MBS388" s="55"/>
      <c r="MBT388" s="55"/>
      <c r="MBU388" s="55"/>
      <c r="MBV388" s="55"/>
      <c r="MBW388" s="55"/>
      <c r="MBX388" s="55"/>
      <c r="MBY388" s="55"/>
      <c r="MBZ388" s="55"/>
      <c r="MCA388" s="55"/>
      <c r="MCB388" s="55"/>
      <c r="MCC388" s="55"/>
      <c r="MCD388" s="55"/>
      <c r="MCE388" s="55"/>
      <c r="MCF388" s="55"/>
      <c r="MCG388" s="55"/>
      <c r="MCH388" s="55"/>
      <c r="MCI388" s="55"/>
      <c r="MCJ388" s="55"/>
      <c r="MCK388" s="55"/>
      <c r="MCL388" s="55"/>
      <c r="MCM388" s="55"/>
      <c r="MCN388" s="55"/>
      <c r="MCO388" s="55"/>
      <c r="MCP388" s="55"/>
      <c r="MCQ388" s="55"/>
      <c r="MCR388" s="55"/>
      <c r="MCS388" s="55"/>
      <c r="MCT388" s="55"/>
      <c r="MCU388" s="55"/>
      <c r="MCV388" s="55"/>
      <c r="MCW388" s="55"/>
      <c r="MCX388" s="55"/>
      <c r="MCY388" s="55"/>
      <c r="MCZ388" s="55"/>
      <c r="MDA388" s="55"/>
      <c r="MDB388" s="55"/>
      <c r="MDC388" s="55"/>
      <c r="MDD388" s="55"/>
      <c r="MDE388" s="55"/>
      <c r="MDF388" s="55"/>
      <c r="MDG388" s="55"/>
      <c r="MDH388" s="55"/>
      <c r="MDI388" s="55"/>
      <c r="MDJ388" s="55"/>
      <c r="MDK388" s="55"/>
      <c r="MDL388" s="55"/>
      <c r="MDM388" s="55"/>
      <c r="MDN388" s="55"/>
      <c r="MDO388" s="55"/>
      <c r="MDP388" s="55"/>
      <c r="MDQ388" s="55"/>
      <c r="MDR388" s="55"/>
      <c r="MDS388" s="55"/>
      <c r="MDT388" s="55"/>
      <c r="MDU388" s="55"/>
      <c r="MDV388" s="55"/>
      <c r="MDW388" s="55"/>
      <c r="MDX388" s="55"/>
      <c r="MDY388" s="55"/>
      <c r="MDZ388" s="55"/>
      <c r="MEA388" s="55"/>
      <c r="MEB388" s="55"/>
      <c r="MEC388" s="55"/>
      <c r="MED388" s="55"/>
      <c r="MEE388" s="55"/>
      <c r="MEF388" s="55"/>
      <c r="MEG388" s="55"/>
      <c r="MEH388" s="55"/>
      <c r="MEI388" s="55"/>
      <c r="MEJ388" s="55"/>
      <c r="MEK388" s="55"/>
      <c r="MEL388" s="55"/>
      <c r="MEM388" s="55"/>
      <c r="MEN388" s="55"/>
      <c r="MEO388" s="55"/>
      <c r="MEP388" s="55"/>
      <c r="MEQ388" s="55"/>
      <c r="MER388" s="55"/>
      <c r="MES388" s="55"/>
      <c r="MET388" s="55"/>
      <c r="MEU388" s="55"/>
      <c r="MEV388" s="55"/>
      <c r="MEW388" s="55"/>
      <c r="MEX388" s="55"/>
      <c r="MEY388" s="55"/>
      <c r="MEZ388" s="55"/>
      <c r="MFA388" s="55"/>
      <c r="MFB388" s="55"/>
      <c r="MFC388" s="55"/>
      <c r="MFD388" s="55"/>
      <c r="MFE388" s="55"/>
      <c r="MFF388" s="55"/>
      <c r="MFG388" s="55"/>
      <c r="MFH388" s="55"/>
      <c r="MFI388" s="55"/>
      <c r="MFJ388" s="55"/>
      <c r="MFK388" s="55"/>
      <c r="MFL388" s="55"/>
      <c r="MFM388" s="55"/>
      <c r="MFN388" s="55"/>
      <c r="MFO388" s="55"/>
      <c r="MFP388" s="55"/>
      <c r="MFQ388" s="55"/>
      <c r="MFR388" s="55"/>
      <c r="MFS388" s="55"/>
      <c r="MFT388" s="55"/>
      <c r="MFU388" s="55"/>
      <c r="MFV388" s="55"/>
      <c r="MFW388" s="55"/>
      <c r="MFX388" s="55"/>
      <c r="MFY388" s="55"/>
      <c r="MFZ388" s="55"/>
      <c r="MGA388" s="55"/>
      <c r="MGB388" s="55"/>
      <c r="MGC388" s="55"/>
      <c r="MGD388" s="55"/>
      <c r="MGE388" s="55"/>
      <c r="MGF388" s="55"/>
      <c r="MGG388" s="55"/>
      <c r="MGH388" s="55"/>
      <c r="MGI388" s="55"/>
      <c r="MGJ388" s="55"/>
      <c r="MGK388" s="55"/>
      <c r="MGL388" s="55"/>
      <c r="MGM388" s="55"/>
      <c r="MGN388" s="55"/>
      <c r="MGO388" s="55"/>
      <c r="MGP388" s="55"/>
      <c r="MGQ388" s="55"/>
      <c r="MGR388" s="55"/>
      <c r="MGS388" s="55"/>
      <c r="MGT388" s="55"/>
      <c r="MGU388" s="55"/>
      <c r="MGV388" s="55"/>
      <c r="MGW388" s="55"/>
      <c r="MGX388" s="55"/>
      <c r="MGY388" s="55"/>
      <c r="MGZ388" s="55"/>
      <c r="MHA388" s="55"/>
      <c r="MHB388" s="55"/>
      <c r="MHC388" s="55"/>
      <c r="MHD388" s="55"/>
      <c r="MHE388" s="55"/>
      <c r="MHF388" s="55"/>
      <c r="MHG388" s="55"/>
      <c r="MHH388" s="55"/>
      <c r="MHI388" s="55"/>
      <c r="MHJ388" s="55"/>
      <c r="MHK388" s="55"/>
      <c r="MHL388" s="55"/>
      <c r="MHM388" s="55"/>
      <c r="MHN388" s="55"/>
      <c r="MHO388" s="55"/>
      <c r="MHP388" s="55"/>
      <c r="MHQ388" s="55"/>
      <c r="MHR388" s="55"/>
      <c r="MHS388" s="55"/>
      <c r="MHT388" s="55"/>
      <c r="MHU388" s="55"/>
      <c r="MHV388" s="55"/>
      <c r="MHW388" s="55"/>
      <c r="MHX388" s="55"/>
      <c r="MHY388" s="55"/>
      <c r="MHZ388" s="55"/>
      <c r="MIA388" s="55"/>
      <c r="MIB388" s="55"/>
      <c r="MIC388" s="55"/>
      <c r="MID388" s="55"/>
      <c r="MIE388" s="55"/>
      <c r="MIF388" s="55"/>
      <c r="MIG388" s="55"/>
      <c r="MIH388" s="55"/>
      <c r="MII388" s="55"/>
      <c r="MIJ388" s="55"/>
      <c r="MIK388" s="55"/>
      <c r="MIL388" s="55"/>
      <c r="MIM388" s="55"/>
      <c r="MIN388" s="55"/>
      <c r="MIO388" s="55"/>
      <c r="MIP388" s="55"/>
      <c r="MIQ388" s="55"/>
      <c r="MIR388" s="55"/>
      <c r="MIS388" s="55"/>
      <c r="MIT388" s="55"/>
      <c r="MIU388" s="55"/>
      <c r="MIV388" s="55"/>
      <c r="MIW388" s="55"/>
      <c r="MIX388" s="55"/>
      <c r="MIY388" s="55"/>
      <c r="MIZ388" s="55"/>
      <c r="MJA388" s="55"/>
      <c r="MJB388" s="55"/>
      <c r="MJC388" s="55"/>
      <c r="MJD388" s="55"/>
      <c r="MJE388" s="55"/>
      <c r="MJF388" s="55"/>
      <c r="MJG388" s="55"/>
      <c r="MJH388" s="55"/>
      <c r="MJI388" s="55"/>
      <c r="MJJ388" s="55"/>
      <c r="MJK388" s="55"/>
      <c r="MJL388" s="55"/>
      <c r="MJM388" s="55"/>
      <c r="MJN388" s="55"/>
      <c r="MJO388" s="55"/>
      <c r="MJP388" s="55"/>
      <c r="MJQ388" s="55"/>
      <c r="MJR388" s="55"/>
      <c r="MJS388" s="55"/>
      <c r="MJT388" s="55"/>
      <c r="MJU388" s="55"/>
      <c r="MJV388" s="55"/>
      <c r="MJW388" s="55"/>
      <c r="MJX388" s="55"/>
      <c r="MJY388" s="55"/>
      <c r="MJZ388" s="55"/>
      <c r="MKA388" s="55"/>
      <c r="MKB388" s="55"/>
      <c r="MKC388" s="55"/>
      <c r="MKD388" s="55"/>
      <c r="MKE388" s="55"/>
      <c r="MKF388" s="55"/>
      <c r="MKG388" s="55"/>
      <c r="MKH388" s="55"/>
      <c r="MKI388" s="55"/>
      <c r="MKJ388" s="55"/>
      <c r="MKK388" s="55"/>
      <c r="MKL388" s="55"/>
      <c r="MKM388" s="55"/>
      <c r="MKN388" s="55"/>
      <c r="MKO388" s="55"/>
      <c r="MKP388" s="55"/>
      <c r="MKQ388" s="55"/>
      <c r="MKR388" s="55"/>
      <c r="MKS388" s="55"/>
      <c r="MKT388" s="55"/>
      <c r="MKU388" s="55"/>
      <c r="MKV388" s="55"/>
      <c r="MKW388" s="55"/>
      <c r="MKX388" s="55"/>
      <c r="MKY388" s="55"/>
      <c r="MKZ388" s="55"/>
      <c r="MLA388" s="55"/>
      <c r="MLB388" s="55"/>
      <c r="MLC388" s="55"/>
      <c r="MLD388" s="55"/>
      <c r="MLE388" s="55"/>
      <c r="MLF388" s="55"/>
      <c r="MLG388" s="55"/>
      <c r="MLH388" s="55"/>
      <c r="MLI388" s="55"/>
      <c r="MLJ388" s="55"/>
      <c r="MLK388" s="55"/>
      <c r="MLL388" s="55"/>
      <c r="MLM388" s="55"/>
      <c r="MLN388" s="55"/>
      <c r="MLO388" s="55"/>
      <c r="MLP388" s="55"/>
      <c r="MLQ388" s="55"/>
      <c r="MLR388" s="55"/>
      <c r="MLS388" s="55"/>
      <c r="MLT388" s="55"/>
      <c r="MLU388" s="55"/>
      <c r="MLV388" s="55"/>
      <c r="MLW388" s="55"/>
      <c r="MLX388" s="55"/>
      <c r="MLY388" s="55"/>
      <c r="MLZ388" s="55"/>
      <c r="MMA388" s="55"/>
      <c r="MMB388" s="55"/>
      <c r="MMC388" s="55"/>
      <c r="MMD388" s="55"/>
      <c r="MME388" s="55"/>
      <c r="MMF388" s="55"/>
      <c r="MMG388" s="55"/>
      <c r="MMH388" s="55"/>
      <c r="MMI388" s="55"/>
      <c r="MMJ388" s="55"/>
      <c r="MMK388" s="55"/>
      <c r="MML388" s="55"/>
      <c r="MMM388" s="55"/>
      <c r="MMN388" s="55"/>
      <c r="MMO388" s="55"/>
      <c r="MMP388" s="55"/>
      <c r="MMQ388" s="55"/>
      <c r="MMR388" s="55"/>
      <c r="MMS388" s="55"/>
      <c r="MMT388" s="55"/>
      <c r="MMU388" s="55"/>
      <c r="MMV388" s="55"/>
      <c r="MMW388" s="55"/>
      <c r="MMX388" s="55"/>
      <c r="MMY388" s="55"/>
      <c r="MMZ388" s="55"/>
      <c r="MNA388" s="55"/>
      <c r="MNB388" s="55"/>
      <c r="MNC388" s="55"/>
      <c r="MND388" s="55"/>
      <c r="MNE388" s="55"/>
      <c r="MNF388" s="55"/>
      <c r="MNG388" s="55"/>
      <c r="MNH388" s="55"/>
      <c r="MNI388" s="55"/>
      <c r="MNJ388" s="55"/>
      <c r="MNK388" s="55"/>
      <c r="MNL388" s="55"/>
      <c r="MNM388" s="55"/>
      <c r="MNN388" s="55"/>
      <c r="MNO388" s="55"/>
      <c r="MNP388" s="55"/>
      <c r="MNQ388" s="55"/>
      <c r="MNR388" s="55"/>
      <c r="MNS388" s="55"/>
      <c r="MNT388" s="55"/>
      <c r="MNU388" s="55"/>
      <c r="MNV388" s="55"/>
      <c r="MNW388" s="55"/>
      <c r="MNX388" s="55"/>
      <c r="MNY388" s="55"/>
      <c r="MNZ388" s="55"/>
      <c r="MOA388" s="55"/>
      <c r="MOB388" s="55"/>
      <c r="MOC388" s="55"/>
      <c r="MOD388" s="55"/>
      <c r="MOE388" s="55"/>
      <c r="MOF388" s="55"/>
      <c r="MOG388" s="55"/>
      <c r="MOH388" s="55"/>
      <c r="MOI388" s="55"/>
      <c r="MOJ388" s="55"/>
      <c r="MOK388" s="55"/>
      <c r="MOL388" s="55"/>
      <c r="MOM388" s="55"/>
      <c r="MON388" s="55"/>
      <c r="MOO388" s="55"/>
      <c r="MOP388" s="55"/>
      <c r="MOQ388" s="55"/>
      <c r="MOR388" s="55"/>
      <c r="MOS388" s="55"/>
      <c r="MOT388" s="55"/>
      <c r="MOU388" s="55"/>
      <c r="MOV388" s="55"/>
      <c r="MOW388" s="55"/>
      <c r="MOX388" s="55"/>
      <c r="MOY388" s="55"/>
      <c r="MOZ388" s="55"/>
      <c r="MPA388" s="55"/>
      <c r="MPB388" s="55"/>
      <c r="MPC388" s="55"/>
      <c r="MPD388" s="55"/>
      <c r="MPE388" s="55"/>
      <c r="MPF388" s="55"/>
      <c r="MPG388" s="55"/>
      <c r="MPH388" s="55"/>
      <c r="MPI388" s="55"/>
      <c r="MPJ388" s="55"/>
      <c r="MPK388" s="55"/>
      <c r="MPL388" s="55"/>
      <c r="MPM388" s="55"/>
      <c r="MPN388" s="55"/>
      <c r="MPO388" s="55"/>
      <c r="MPP388" s="55"/>
      <c r="MPQ388" s="55"/>
      <c r="MPR388" s="55"/>
      <c r="MPS388" s="55"/>
      <c r="MPT388" s="55"/>
      <c r="MPU388" s="55"/>
      <c r="MPV388" s="55"/>
      <c r="MPW388" s="55"/>
      <c r="MPX388" s="55"/>
      <c r="MPY388" s="55"/>
      <c r="MPZ388" s="55"/>
      <c r="MQA388" s="55"/>
      <c r="MQB388" s="55"/>
      <c r="MQC388" s="55"/>
      <c r="MQD388" s="55"/>
      <c r="MQE388" s="55"/>
      <c r="MQF388" s="55"/>
      <c r="MQG388" s="55"/>
      <c r="MQH388" s="55"/>
      <c r="MQI388" s="55"/>
      <c r="MQJ388" s="55"/>
      <c r="MQK388" s="55"/>
      <c r="MQL388" s="55"/>
      <c r="MQM388" s="55"/>
      <c r="MQN388" s="55"/>
      <c r="MQO388" s="55"/>
      <c r="MQP388" s="55"/>
      <c r="MQQ388" s="55"/>
      <c r="MQR388" s="55"/>
      <c r="MQS388" s="55"/>
      <c r="MQT388" s="55"/>
      <c r="MQU388" s="55"/>
      <c r="MQV388" s="55"/>
      <c r="MQW388" s="55"/>
      <c r="MQX388" s="55"/>
      <c r="MQY388" s="55"/>
      <c r="MQZ388" s="55"/>
      <c r="MRA388" s="55"/>
      <c r="MRB388" s="55"/>
      <c r="MRC388" s="55"/>
      <c r="MRD388" s="55"/>
      <c r="MRE388" s="55"/>
      <c r="MRF388" s="55"/>
      <c r="MRG388" s="55"/>
      <c r="MRH388" s="55"/>
      <c r="MRI388" s="55"/>
      <c r="MRJ388" s="55"/>
      <c r="MRK388" s="55"/>
      <c r="MRL388" s="55"/>
      <c r="MRM388" s="55"/>
      <c r="MRN388" s="55"/>
      <c r="MRO388" s="55"/>
      <c r="MRP388" s="55"/>
      <c r="MRQ388" s="55"/>
      <c r="MRR388" s="55"/>
      <c r="MRS388" s="55"/>
      <c r="MRT388" s="55"/>
      <c r="MRU388" s="55"/>
      <c r="MRV388" s="55"/>
      <c r="MRW388" s="55"/>
      <c r="MRX388" s="55"/>
      <c r="MRY388" s="55"/>
      <c r="MRZ388" s="55"/>
      <c r="MSA388" s="55"/>
      <c r="MSB388" s="55"/>
      <c r="MSC388" s="55"/>
      <c r="MSD388" s="55"/>
      <c r="MSE388" s="55"/>
      <c r="MSF388" s="55"/>
      <c r="MSG388" s="55"/>
      <c r="MSH388" s="55"/>
      <c r="MSI388" s="55"/>
      <c r="MSJ388" s="55"/>
      <c r="MSK388" s="55"/>
      <c r="MSL388" s="55"/>
      <c r="MSM388" s="55"/>
      <c r="MSN388" s="55"/>
      <c r="MSO388" s="55"/>
      <c r="MSP388" s="55"/>
      <c r="MSQ388" s="55"/>
      <c r="MSR388" s="55"/>
      <c r="MSS388" s="55"/>
      <c r="MST388" s="55"/>
      <c r="MSU388" s="55"/>
      <c r="MSV388" s="55"/>
      <c r="MSW388" s="55"/>
      <c r="MSX388" s="55"/>
      <c r="MSY388" s="55"/>
      <c r="MSZ388" s="55"/>
      <c r="MTA388" s="55"/>
      <c r="MTB388" s="55"/>
      <c r="MTC388" s="55"/>
      <c r="MTD388" s="55"/>
      <c r="MTE388" s="55"/>
      <c r="MTF388" s="55"/>
      <c r="MTG388" s="55"/>
      <c r="MTH388" s="55"/>
      <c r="MTI388" s="55"/>
      <c r="MTJ388" s="55"/>
      <c r="MTK388" s="55"/>
      <c r="MTL388" s="55"/>
      <c r="MTM388" s="55"/>
      <c r="MTN388" s="55"/>
      <c r="MTO388" s="55"/>
      <c r="MTP388" s="55"/>
      <c r="MTQ388" s="55"/>
      <c r="MTR388" s="55"/>
      <c r="MTS388" s="55"/>
      <c r="MTT388" s="55"/>
      <c r="MTU388" s="55"/>
      <c r="MTV388" s="55"/>
      <c r="MTW388" s="55"/>
      <c r="MTX388" s="55"/>
      <c r="MTY388" s="55"/>
      <c r="MTZ388" s="55"/>
      <c r="MUA388" s="55"/>
      <c r="MUB388" s="55"/>
      <c r="MUC388" s="55"/>
      <c r="MUD388" s="55"/>
      <c r="MUE388" s="55"/>
      <c r="MUF388" s="55"/>
      <c r="MUG388" s="55"/>
      <c r="MUH388" s="55"/>
      <c r="MUI388" s="55"/>
      <c r="MUJ388" s="55"/>
      <c r="MUK388" s="55"/>
      <c r="MUL388" s="55"/>
      <c r="MUM388" s="55"/>
      <c r="MUN388" s="55"/>
      <c r="MUO388" s="55"/>
      <c r="MUP388" s="55"/>
      <c r="MUQ388" s="55"/>
      <c r="MUR388" s="55"/>
      <c r="MUS388" s="55"/>
      <c r="MUT388" s="55"/>
      <c r="MUU388" s="55"/>
      <c r="MUV388" s="55"/>
      <c r="MUW388" s="55"/>
      <c r="MUX388" s="55"/>
      <c r="MUY388" s="55"/>
      <c r="MUZ388" s="55"/>
      <c r="MVA388" s="55"/>
      <c r="MVB388" s="55"/>
      <c r="MVC388" s="55"/>
      <c r="MVD388" s="55"/>
      <c r="MVE388" s="55"/>
      <c r="MVF388" s="55"/>
      <c r="MVG388" s="55"/>
      <c r="MVH388" s="55"/>
      <c r="MVI388" s="55"/>
      <c r="MVJ388" s="55"/>
      <c r="MVK388" s="55"/>
      <c r="MVL388" s="55"/>
      <c r="MVM388" s="55"/>
      <c r="MVN388" s="55"/>
      <c r="MVO388" s="55"/>
      <c r="MVP388" s="55"/>
      <c r="MVQ388" s="55"/>
      <c r="MVR388" s="55"/>
      <c r="MVS388" s="55"/>
      <c r="MVT388" s="55"/>
      <c r="MVU388" s="55"/>
      <c r="MVV388" s="55"/>
      <c r="MVW388" s="55"/>
      <c r="MVX388" s="55"/>
      <c r="MVY388" s="55"/>
      <c r="MVZ388" s="55"/>
      <c r="MWA388" s="55"/>
      <c r="MWB388" s="55"/>
      <c r="MWC388" s="55"/>
      <c r="MWD388" s="55"/>
      <c r="MWE388" s="55"/>
      <c r="MWF388" s="55"/>
      <c r="MWG388" s="55"/>
      <c r="MWH388" s="55"/>
      <c r="MWI388" s="55"/>
      <c r="MWJ388" s="55"/>
      <c r="MWK388" s="55"/>
      <c r="MWL388" s="55"/>
      <c r="MWM388" s="55"/>
      <c r="MWN388" s="55"/>
      <c r="MWO388" s="55"/>
      <c r="MWP388" s="55"/>
      <c r="MWQ388" s="55"/>
      <c r="MWR388" s="55"/>
      <c r="MWS388" s="55"/>
      <c r="MWT388" s="55"/>
      <c r="MWU388" s="55"/>
      <c r="MWV388" s="55"/>
      <c r="MWW388" s="55"/>
      <c r="MWX388" s="55"/>
      <c r="MWY388" s="55"/>
      <c r="MWZ388" s="55"/>
      <c r="MXA388" s="55"/>
      <c r="MXB388" s="55"/>
      <c r="MXC388" s="55"/>
      <c r="MXD388" s="55"/>
      <c r="MXE388" s="55"/>
      <c r="MXF388" s="55"/>
      <c r="MXG388" s="55"/>
      <c r="MXH388" s="55"/>
      <c r="MXI388" s="55"/>
      <c r="MXJ388" s="55"/>
      <c r="MXK388" s="55"/>
      <c r="MXL388" s="55"/>
      <c r="MXM388" s="55"/>
      <c r="MXN388" s="55"/>
      <c r="MXO388" s="55"/>
      <c r="MXP388" s="55"/>
      <c r="MXQ388" s="55"/>
      <c r="MXR388" s="55"/>
      <c r="MXS388" s="55"/>
      <c r="MXT388" s="55"/>
      <c r="MXU388" s="55"/>
      <c r="MXV388" s="55"/>
      <c r="MXW388" s="55"/>
      <c r="MXX388" s="55"/>
      <c r="MXY388" s="55"/>
      <c r="MXZ388" s="55"/>
      <c r="MYA388" s="55"/>
      <c r="MYB388" s="55"/>
      <c r="MYC388" s="55"/>
      <c r="MYD388" s="55"/>
      <c r="MYE388" s="55"/>
      <c r="MYF388" s="55"/>
      <c r="MYG388" s="55"/>
      <c r="MYH388" s="55"/>
      <c r="MYI388" s="55"/>
      <c r="MYJ388" s="55"/>
      <c r="MYK388" s="55"/>
      <c r="MYL388" s="55"/>
      <c r="MYM388" s="55"/>
      <c r="MYN388" s="55"/>
      <c r="MYO388" s="55"/>
      <c r="MYP388" s="55"/>
      <c r="MYQ388" s="55"/>
      <c r="MYR388" s="55"/>
      <c r="MYS388" s="55"/>
      <c r="MYT388" s="55"/>
      <c r="MYU388" s="55"/>
      <c r="MYV388" s="55"/>
      <c r="MYW388" s="55"/>
      <c r="MYX388" s="55"/>
      <c r="MYY388" s="55"/>
      <c r="MYZ388" s="55"/>
      <c r="MZA388" s="55"/>
      <c r="MZB388" s="55"/>
      <c r="MZC388" s="55"/>
      <c r="MZD388" s="55"/>
      <c r="MZE388" s="55"/>
      <c r="MZF388" s="55"/>
      <c r="MZG388" s="55"/>
      <c r="MZH388" s="55"/>
      <c r="MZI388" s="55"/>
      <c r="MZJ388" s="55"/>
      <c r="MZK388" s="55"/>
      <c r="MZL388" s="55"/>
      <c r="MZM388" s="55"/>
      <c r="MZN388" s="55"/>
      <c r="MZO388" s="55"/>
      <c r="MZP388" s="55"/>
      <c r="MZQ388" s="55"/>
      <c r="MZR388" s="55"/>
      <c r="MZS388" s="55"/>
      <c r="MZT388" s="55"/>
      <c r="MZU388" s="55"/>
      <c r="MZV388" s="55"/>
      <c r="MZW388" s="55"/>
      <c r="MZX388" s="55"/>
      <c r="MZY388" s="55"/>
      <c r="MZZ388" s="55"/>
      <c r="NAA388" s="55"/>
      <c r="NAB388" s="55"/>
      <c r="NAC388" s="55"/>
      <c r="NAD388" s="55"/>
      <c r="NAE388" s="55"/>
      <c r="NAF388" s="55"/>
      <c r="NAG388" s="55"/>
      <c r="NAH388" s="55"/>
      <c r="NAI388" s="55"/>
      <c r="NAJ388" s="55"/>
      <c r="NAK388" s="55"/>
      <c r="NAL388" s="55"/>
      <c r="NAM388" s="55"/>
      <c r="NAN388" s="55"/>
      <c r="NAO388" s="55"/>
      <c r="NAP388" s="55"/>
      <c r="NAQ388" s="55"/>
      <c r="NAR388" s="55"/>
      <c r="NAS388" s="55"/>
      <c r="NAT388" s="55"/>
      <c r="NAU388" s="55"/>
      <c r="NAV388" s="55"/>
      <c r="NAW388" s="55"/>
      <c r="NAX388" s="55"/>
      <c r="NAY388" s="55"/>
      <c r="NAZ388" s="55"/>
      <c r="NBA388" s="55"/>
      <c r="NBB388" s="55"/>
      <c r="NBC388" s="55"/>
      <c r="NBD388" s="55"/>
      <c r="NBE388" s="55"/>
      <c r="NBF388" s="55"/>
      <c r="NBG388" s="55"/>
      <c r="NBH388" s="55"/>
      <c r="NBI388" s="55"/>
      <c r="NBJ388" s="55"/>
      <c r="NBK388" s="55"/>
      <c r="NBL388" s="55"/>
      <c r="NBM388" s="55"/>
      <c r="NBN388" s="55"/>
      <c r="NBO388" s="55"/>
      <c r="NBP388" s="55"/>
      <c r="NBQ388" s="55"/>
      <c r="NBR388" s="55"/>
      <c r="NBS388" s="55"/>
      <c r="NBT388" s="55"/>
      <c r="NBU388" s="55"/>
      <c r="NBV388" s="55"/>
      <c r="NBW388" s="55"/>
      <c r="NBX388" s="55"/>
      <c r="NBY388" s="55"/>
      <c r="NBZ388" s="55"/>
      <c r="NCA388" s="55"/>
      <c r="NCB388" s="55"/>
      <c r="NCC388" s="55"/>
      <c r="NCD388" s="55"/>
      <c r="NCE388" s="55"/>
      <c r="NCF388" s="55"/>
      <c r="NCG388" s="55"/>
      <c r="NCH388" s="55"/>
      <c r="NCI388" s="55"/>
      <c r="NCJ388" s="55"/>
      <c r="NCK388" s="55"/>
      <c r="NCL388" s="55"/>
      <c r="NCM388" s="55"/>
      <c r="NCN388" s="55"/>
      <c r="NCO388" s="55"/>
      <c r="NCP388" s="55"/>
      <c r="NCQ388" s="55"/>
      <c r="NCR388" s="55"/>
      <c r="NCS388" s="55"/>
      <c r="NCT388" s="55"/>
      <c r="NCU388" s="55"/>
      <c r="NCV388" s="55"/>
      <c r="NCW388" s="55"/>
      <c r="NCX388" s="55"/>
      <c r="NCY388" s="55"/>
      <c r="NCZ388" s="55"/>
      <c r="NDA388" s="55"/>
      <c r="NDB388" s="55"/>
      <c r="NDC388" s="55"/>
      <c r="NDD388" s="55"/>
      <c r="NDE388" s="55"/>
      <c r="NDF388" s="55"/>
      <c r="NDG388" s="55"/>
      <c r="NDH388" s="55"/>
      <c r="NDI388" s="55"/>
      <c r="NDJ388" s="55"/>
      <c r="NDK388" s="55"/>
      <c r="NDL388" s="55"/>
      <c r="NDM388" s="55"/>
      <c r="NDN388" s="55"/>
      <c r="NDO388" s="55"/>
      <c r="NDP388" s="55"/>
      <c r="NDQ388" s="55"/>
      <c r="NDR388" s="55"/>
      <c r="NDS388" s="55"/>
      <c r="NDT388" s="55"/>
      <c r="NDU388" s="55"/>
      <c r="NDV388" s="55"/>
      <c r="NDW388" s="55"/>
      <c r="NDX388" s="55"/>
      <c r="NDY388" s="55"/>
      <c r="NDZ388" s="55"/>
      <c r="NEA388" s="55"/>
      <c r="NEB388" s="55"/>
      <c r="NEC388" s="55"/>
      <c r="NED388" s="55"/>
      <c r="NEE388" s="55"/>
      <c r="NEF388" s="55"/>
      <c r="NEG388" s="55"/>
      <c r="NEH388" s="55"/>
      <c r="NEI388" s="55"/>
      <c r="NEJ388" s="55"/>
      <c r="NEK388" s="55"/>
      <c r="NEL388" s="55"/>
      <c r="NEM388" s="55"/>
      <c r="NEN388" s="55"/>
      <c r="NEO388" s="55"/>
      <c r="NEP388" s="55"/>
      <c r="NEQ388" s="55"/>
      <c r="NER388" s="55"/>
      <c r="NES388" s="55"/>
      <c r="NET388" s="55"/>
      <c r="NEU388" s="55"/>
      <c r="NEV388" s="55"/>
      <c r="NEW388" s="55"/>
      <c r="NEX388" s="55"/>
      <c r="NEY388" s="55"/>
      <c r="NEZ388" s="55"/>
      <c r="NFA388" s="55"/>
      <c r="NFB388" s="55"/>
      <c r="NFC388" s="55"/>
      <c r="NFD388" s="55"/>
      <c r="NFE388" s="55"/>
      <c r="NFF388" s="55"/>
      <c r="NFG388" s="55"/>
      <c r="NFH388" s="55"/>
      <c r="NFI388" s="55"/>
      <c r="NFJ388" s="55"/>
      <c r="NFK388" s="55"/>
      <c r="NFL388" s="55"/>
      <c r="NFM388" s="55"/>
      <c r="NFN388" s="55"/>
      <c r="NFO388" s="55"/>
      <c r="NFP388" s="55"/>
      <c r="NFQ388" s="55"/>
      <c r="NFR388" s="55"/>
      <c r="NFS388" s="55"/>
      <c r="NFT388" s="55"/>
      <c r="NFU388" s="55"/>
      <c r="NFV388" s="55"/>
      <c r="NFW388" s="55"/>
      <c r="NFX388" s="55"/>
      <c r="NFY388" s="55"/>
      <c r="NFZ388" s="55"/>
      <c r="NGA388" s="55"/>
      <c r="NGB388" s="55"/>
      <c r="NGC388" s="55"/>
      <c r="NGD388" s="55"/>
      <c r="NGE388" s="55"/>
      <c r="NGF388" s="55"/>
      <c r="NGG388" s="55"/>
      <c r="NGH388" s="55"/>
      <c r="NGI388" s="55"/>
      <c r="NGJ388" s="55"/>
      <c r="NGK388" s="55"/>
      <c r="NGL388" s="55"/>
      <c r="NGM388" s="55"/>
      <c r="NGN388" s="55"/>
      <c r="NGO388" s="55"/>
      <c r="NGP388" s="55"/>
      <c r="NGQ388" s="55"/>
      <c r="NGR388" s="55"/>
      <c r="NGS388" s="55"/>
      <c r="NGT388" s="55"/>
      <c r="NGU388" s="55"/>
      <c r="NGV388" s="55"/>
      <c r="NGW388" s="55"/>
      <c r="NGX388" s="55"/>
      <c r="NGY388" s="55"/>
      <c r="NGZ388" s="55"/>
      <c r="NHA388" s="55"/>
      <c r="NHB388" s="55"/>
      <c r="NHC388" s="55"/>
      <c r="NHD388" s="55"/>
      <c r="NHE388" s="55"/>
      <c r="NHF388" s="55"/>
      <c r="NHG388" s="55"/>
      <c r="NHH388" s="55"/>
      <c r="NHI388" s="55"/>
      <c r="NHJ388" s="55"/>
      <c r="NHK388" s="55"/>
      <c r="NHL388" s="55"/>
      <c r="NHM388" s="55"/>
      <c r="NHN388" s="55"/>
      <c r="NHO388" s="55"/>
      <c r="NHP388" s="55"/>
      <c r="NHQ388" s="55"/>
      <c r="NHR388" s="55"/>
      <c r="NHS388" s="55"/>
      <c r="NHT388" s="55"/>
      <c r="NHU388" s="55"/>
      <c r="NHV388" s="55"/>
      <c r="NHW388" s="55"/>
      <c r="NHX388" s="55"/>
      <c r="NHY388" s="55"/>
      <c r="NHZ388" s="55"/>
      <c r="NIA388" s="55"/>
      <c r="NIB388" s="55"/>
      <c r="NIC388" s="55"/>
      <c r="NID388" s="55"/>
      <c r="NIE388" s="55"/>
      <c r="NIF388" s="55"/>
      <c r="NIG388" s="55"/>
      <c r="NIH388" s="55"/>
      <c r="NII388" s="55"/>
      <c r="NIJ388" s="55"/>
      <c r="NIK388" s="55"/>
      <c r="NIL388" s="55"/>
      <c r="NIM388" s="55"/>
      <c r="NIN388" s="55"/>
      <c r="NIO388" s="55"/>
      <c r="NIP388" s="55"/>
      <c r="NIQ388" s="55"/>
      <c r="NIR388" s="55"/>
      <c r="NIS388" s="55"/>
      <c r="NIT388" s="55"/>
      <c r="NIU388" s="55"/>
      <c r="NIV388" s="55"/>
      <c r="NIW388" s="55"/>
      <c r="NIX388" s="55"/>
      <c r="NIY388" s="55"/>
      <c r="NIZ388" s="55"/>
      <c r="NJA388" s="55"/>
      <c r="NJB388" s="55"/>
      <c r="NJC388" s="55"/>
      <c r="NJD388" s="55"/>
      <c r="NJE388" s="55"/>
      <c r="NJF388" s="55"/>
      <c r="NJG388" s="55"/>
      <c r="NJH388" s="55"/>
      <c r="NJI388" s="55"/>
      <c r="NJJ388" s="55"/>
      <c r="NJK388" s="55"/>
      <c r="NJL388" s="55"/>
      <c r="NJM388" s="55"/>
      <c r="NJN388" s="55"/>
      <c r="NJO388" s="55"/>
      <c r="NJP388" s="55"/>
      <c r="NJQ388" s="55"/>
      <c r="NJR388" s="55"/>
      <c r="NJS388" s="55"/>
      <c r="NJT388" s="55"/>
      <c r="NJU388" s="55"/>
      <c r="NJV388" s="55"/>
      <c r="NJW388" s="55"/>
      <c r="NJX388" s="55"/>
      <c r="NJY388" s="55"/>
      <c r="NJZ388" s="55"/>
      <c r="NKA388" s="55"/>
      <c r="NKB388" s="55"/>
      <c r="NKC388" s="55"/>
      <c r="NKD388" s="55"/>
      <c r="NKE388" s="55"/>
      <c r="NKF388" s="55"/>
      <c r="NKG388" s="55"/>
      <c r="NKH388" s="55"/>
      <c r="NKI388" s="55"/>
      <c r="NKJ388" s="55"/>
      <c r="NKK388" s="55"/>
      <c r="NKL388" s="55"/>
      <c r="NKM388" s="55"/>
      <c r="NKN388" s="55"/>
      <c r="NKO388" s="55"/>
      <c r="NKP388" s="55"/>
      <c r="NKQ388" s="55"/>
      <c r="NKR388" s="55"/>
      <c r="NKS388" s="55"/>
      <c r="NKT388" s="55"/>
      <c r="NKU388" s="55"/>
      <c r="NKV388" s="55"/>
      <c r="NKW388" s="55"/>
      <c r="NKX388" s="55"/>
      <c r="NKY388" s="55"/>
      <c r="NKZ388" s="55"/>
      <c r="NLA388" s="55"/>
      <c r="NLB388" s="55"/>
      <c r="NLC388" s="55"/>
      <c r="NLD388" s="55"/>
      <c r="NLE388" s="55"/>
      <c r="NLF388" s="55"/>
      <c r="NLG388" s="55"/>
      <c r="NLH388" s="55"/>
      <c r="NLI388" s="55"/>
      <c r="NLJ388" s="55"/>
      <c r="NLK388" s="55"/>
      <c r="NLL388" s="55"/>
      <c r="NLM388" s="55"/>
      <c r="NLN388" s="55"/>
      <c r="NLO388" s="55"/>
      <c r="NLP388" s="55"/>
      <c r="NLQ388" s="55"/>
      <c r="NLR388" s="55"/>
      <c r="NLS388" s="55"/>
      <c r="NLT388" s="55"/>
      <c r="NLU388" s="55"/>
      <c r="NLV388" s="55"/>
      <c r="NLW388" s="55"/>
      <c r="NLX388" s="55"/>
      <c r="NLY388" s="55"/>
      <c r="NLZ388" s="55"/>
      <c r="NMA388" s="55"/>
      <c r="NMB388" s="55"/>
      <c r="NMC388" s="55"/>
      <c r="NMD388" s="55"/>
      <c r="NME388" s="55"/>
      <c r="NMF388" s="55"/>
      <c r="NMG388" s="55"/>
      <c r="NMH388" s="55"/>
      <c r="NMI388" s="55"/>
      <c r="NMJ388" s="55"/>
      <c r="NMK388" s="55"/>
      <c r="NML388" s="55"/>
      <c r="NMM388" s="55"/>
      <c r="NMN388" s="55"/>
      <c r="NMO388" s="55"/>
      <c r="NMP388" s="55"/>
      <c r="NMQ388" s="55"/>
      <c r="NMR388" s="55"/>
      <c r="NMS388" s="55"/>
      <c r="NMT388" s="55"/>
      <c r="NMU388" s="55"/>
      <c r="NMV388" s="55"/>
      <c r="NMW388" s="55"/>
      <c r="NMX388" s="55"/>
      <c r="NMY388" s="55"/>
      <c r="NMZ388" s="55"/>
      <c r="NNA388" s="55"/>
      <c r="NNB388" s="55"/>
      <c r="NNC388" s="55"/>
      <c r="NND388" s="55"/>
      <c r="NNE388" s="55"/>
      <c r="NNF388" s="55"/>
      <c r="NNG388" s="55"/>
      <c r="NNH388" s="55"/>
      <c r="NNI388" s="55"/>
      <c r="NNJ388" s="55"/>
      <c r="NNK388" s="55"/>
      <c r="NNL388" s="55"/>
      <c r="NNM388" s="55"/>
      <c r="NNN388" s="55"/>
      <c r="NNO388" s="55"/>
      <c r="NNP388" s="55"/>
      <c r="NNQ388" s="55"/>
      <c r="NNR388" s="55"/>
      <c r="NNS388" s="55"/>
      <c r="NNT388" s="55"/>
      <c r="NNU388" s="55"/>
      <c r="NNV388" s="55"/>
      <c r="NNW388" s="55"/>
      <c r="NNX388" s="55"/>
      <c r="NNY388" s="55"/>
      <c r="NNZ388" s="55"/>
      <c r="NOA388" s="55"/>
      <c r="NOB388" s="55"/>
      <c r="NOC388" s="55"/>
      <c r="NOD388" s="55"/>
      <c r="NOE388" s="55"/>
      <c r="NOF388" s="55"/>
      <c r="NOG388" s="55"/>
      <c r="NOH388" s="55"/>
      <c r="NOI388" s="55"/>
      <c r="NOJ388" s="55"/>
      <c r="NOK388" s="55"/>
      <c r="NOL388" s="55"/>
      <c r="NOM388" s="55"/>
      <c r="NON388" s="55"/>
      <c r="NOO388" s="55"/>
      <c r="NOP388" s="55"/>
      <c r="NOQ388" s="55"/>
      <c r="NOR388" s="55"/>
      <c r="NOS388" s="55"/>
      <c r="NOT388" s="55"/>
      <c r="NOU388" s="55"/>
      <c r="NOV388" s="55"/>
      <c r="NOW388" s="55"/>
      <c r="NOX388" s="55"/>
      <c r="NOY388" s="55"/>
      <c r="NOZ388" s="55"/>
      <c r="NPA388" s="55"/>
      <c r="NPB388" s="55"/>
      <c r="NPC388" s="55"/>
      <c r="NPD388" s="55"/>
      <c r="NPE388" s="55"/>
      <c r="NPF388" s="55"/>
      <c r="NPG388" s="55"/>
      <c r="NPH388" s="55"/>
      <c r="NPI388" s="55"/>
      <c r="NPJ388" s="55"/>
      <c r="NPK388" s="55"/>
      <c r="NPL388" s="55"/>
      <c r="NPM388" s="55"/>
      <c r="NPN388" s="55"/>
      <c r="NPO388" s="55"/>
      <c r="NPP388" s="55"/>
      <c r="NPQ388" s="55"/>
      <c r="NPR388" s="55"/>
      <c r="NPS388" s="55"/>
      <c r="NPT388" s="55"/>
      <c r="NPU388" s="55"/>
      <c r="NPV388" s="55"/>
      <c r="NPW388" s="55"/>
      <c r="NPX388" s="55"/>
      <c r="NPY388" s="55"/>
      <c r="NPZ388" s="55"/>
      <c r="NQA388" s="55"/>
      <c r="NQB388" s="55"/>
      <c r="NQC388" s="55"/>
      <c r="NQD388" s="55"/>
      <c r="NQE388" s="55"/>
      <c r="NQF388" s="55"/>
      <c r="NQG388" s="55"/>
      <c r="NQH388" s="55"/>
      <c r="NQI388" s="55"/>
      <c r="NQJ388" s="55"/>
      <c r="NQK388" s="55"/>
      <c r="NQL388" s="55"/>
      <c r="NQM388" s="55"/>
      <c r="NQN388" s="55"/>
      <c r="NQO388" s="55"/>
      <c r="NQP388" s="55"/>
      <c r="NQQ388" s="55"/>
      <c r="NQR388" s="55"/>
      <c r="NQS388" s="55"/>
      <c r="NQT388" s="55"/>
      <c r="NQU388" s="55"/>
      <c r="NQV388" s="55"/>
      <c r="NQW388" s="55"/>
      <c r="NQX388" s="55"/>
      <c r="NQY388" s="55"/>
      <c r="NQZ388" s="55"/>
      <c r="NRA388" s="55"/>
      <c r="NRB388" s="55"/>
      <c r="NRC388" s="55"/>
      <c r="NRD388" s="55"/>
      <c r="NRE388" s="55"/>
      <c r="NRF388" s="55"/>
      <c r="NRG388" s="55"/>
      <c r="NRH388" s="55"/>
      <c r="NRI388" s="55"/>
      <c r="NRJ388" s="55"/>
      <c r="NRK388" s="55"/>
      <c r="NRL388" s="55"/>
      <c r="NRM388" s="55"/>
      <c r="NRN388" s="55"/>
      <c r="NRO388" s="55"/>
      <c r="NRP388" s="55"/>
      <c r="NRQ388" s="55"/>
      <c r="NRR388" s="55"/>
      <c r="NRS388" s="55"/>
      <c r="NRT388" s="55"/>
      <c r="NRU388" s="55"/>
      <c r="NRV388" s="55"/>
      <c r="NRW388" s="55"/>
      <c r="NRX388" s="55"/>
      <c r="NRY388" s="55"/>
      <c r="NRZ388" s="55"/>
      <c r="NSA388" s="55"/>
      <c r="NSB388" s="55"/>
      <c r="NSC388" s="55"/>
      <c r="NSD388" s="55"/>
      <c r="NSE388" s="55"/>
      <c r="NSF388" s="55"/>
      <c r="NSG388" s="55"/>
      <c r="NSH388" s="55"/>
      <c r="NSI388" s="55"/>
      <c r="NSJ388" s="55"/>
      <c r="NSK388" s="55"/>
      <c r="NSL388" s="55"/>
      <c r="NSM388" s="55"/>
      <c r="NSN388" s="55"/>
      <c r="NSO388" s="55"/>
      <c r="NSP388" s="55"/>
      <c r="NSQ388" s="55"/>
      <c r="NSR388" s="55"/>
      <c r="NSS388" s="55"/>
      <c r="NST388" s="55"/>
      <c r="NSU388" s="55"/>
      <c r="NSV388" s="55"/>
      <c r="NSW388" s="55"/>
      <c r="NSX388" s="55"/>
      <c r="NSY388" s="55"/>
      <c r="NSZ388" s="55"/>
      <c r="NTA388" s="55"/>
      <c r="NTB388" s="55"/>
      <c r="NTC388" s="55"/>
      <c r="NTD388" s="55"/>
      <c r="NTE388" s="55"/>
      <c r="NTF388" s="55"/>
      <c r="NTG388" s="55"/>
      <c r="NTH388" s="55"/>
      <c r="NTI388" s="55"/>
      <c r="NTJ388" s="55"/>
      <c r="NTK388" s="55"/>
      <c r="NTL388" s="55"/>
      <c r="NTM388" s="55"/>
      <c r="NTN388" s="55"/>
      <c r="NTO388" s="55"/>
      <c r="NTP388" s="55"/>
      <c r="NTQ388" s="55"/>
      <c r="NTR388" s="55"/>
      <c r="NTS388" s="55"/>
      <c r="NTT388" s="55"/>
      <c r="NTU388" s="55"/>
      <c r="NTV388" s="55"/>
      <c r="NTW388" s="55"/>
      <c r="NTX388" s="55"/>
      <c r="NTY388" s="55"/>
      <c r="NTZ388" s="55"/>
      <c r="NUA388" s="55"/>
      <c r="NUB388" s="55"/>
      <c r="NUC388" s="55"/>
      <c r="NUD388" s="55"/>
      <c r="NUE388" s="55"/>
      <c r="NUF388" s="55"/>
      <c r="NUG388" s="55"/>
      <c r="NUH388" s="55"/>
      <c r="NUI388" s="55"/>
      <c r="NUJ388" s="55"/>
      <c r="NUK388" s="55"/>
      <c r="NUL388" s="55"/>
      <c r="NUM388" s="55"/>
      <c r="NUN388" s="55"/>
      <c r="NUO388" s="55"/>
      <c r="NUP388" s="55"/>
      <c r="NUQ388" s="55"/>
      <c r="NUR388" s="55"/>
      <c r="NUS388" s="55"/>
      <c r="NUT388" s="55"/>
      <c r="NUU388" s="55"/>
      <c r="NUV388" s="55"/>
      <c r="NUW388" s="55"/>
      <c r="NUX388" s="55"/>
      <c r="NUY388" s="55"/>
      <c r="NUZ388" s="55"/>
      <c r="NVA388" s="55"/>
      <c r="NVB388" s="55"/>
      <c r="NVC388" s="55"/>
      <c r="NVD388" s="55"/>
      <c r="NVE388" s="55"/>
      <c r="NVF388" s="55"/>
      <c r="NVG388" s="55"/>
      <c r="NVH388" s="55"/>
      <c r="NVI388" s="55"/>
      <c r="NVJ388" s="55"/>
      <c r="NVK388" s="55"/>
      <c r="NVL388" s="55"/>
      <c r="NVM388" s="55"/>
      <c r="NVN388" s="55"/>
      <c r="NVO388" s="55"/>
      <c r="NVP388" s="55"/>
      <c r="NVQ388" s="55"/>
      <c r="NVR388" s="55"/>
      <c r="NVS388" s="55"/>
      <c r="NVT388" s="55"/>
      <c r="NVU388" s="55"/>
      <c r="NVV388" s="55"/>
      <c r="NVW388" s="55"/>
      <c r="NVX388" s="55"/>
      <c r="NVY388" s="55"/>
      <c r="NVZ388" s="55"/>
      <c r="NWA388" s="55"/>
      <c r="NWB388" s="55"/>
      <c r="NWC388" s="55"/>
      <c r="NWD388" s="55"/>
      <c r="NWE388" s="55"/>
      <c r="NWF388" s="55"/>
      <c r="NWG388" s="55"/>
      <c r="NWH388" s="55"/>
      <c r="NWI388" s="55"/>
      <c r="NWJ388" s="55"/>
      <c r="NWK388" s="55"/>
      <c r="NWL388" s="55"/>
      <c r="NWM388" s="55"/>
      <c r="NWN388" s="55"/>
      <c r="NWO388" s="55"/>
      <c r="NWP388" s="55"/>
      <c r="NWQ388" s="55"/>
      <c r="NWR388" s="55"/>
      <c r="NWS388" s="55"/>
      <c r="NWT388" s="55"/>
      <c r="NWU388" s="55"/>
      <c r="NWV388" s="55"/>
      <c r="NWW388" s="55"/>
      <c r="NWX388" s="55"/>
      <c r="NWY388" s="55"/>
      <c r="NWZ388" s="55"/>
      <c r="NXA388" s="55"/>
      <c r="NXB388" s="55"/>
      <c r="NXC388" s="55"/>
      <c r="NXD388" s="55"/>
      <c r="NXE388" s="55"/>
      <c r="NXF388" s="55"/>
      <c r="NXG388" s="55"/>
      <c r="NXH388" s="55"/>
      <c r="NXI388" s="55"/>
      <c r="NXJ388" s="55"/>
      <c r="NXK388" s="55"/>
      <c r="NXL388" s="55"/>
      <c r="NXM388" s="55"/>
      <c r="NXN388" s="55"/>
      <c r="NXO388" s="55"/>
      <c r="NXP388" s="55"/>
      <c r="NXQ388" s="55"/>
      <c r="NXR388" s="55"/>
      <c r="NXS388" s="55"/>
      <c r="NXT388" s="55"/>
      <c r="NXU388" s="55"/>
      <c r="NXV388" s="55"/>
      <c r="NXW388" s="55"/>
      <c r="NXX388" s="55"/>
      <c r="NXY388" s="55"/>
      <c r="NXZ388" s="55"/>
      <c r="NYA388" s="55"/>
      <c r="NYB388" s="55"/>
      <c r="NYC388" s="55"/>
      <c r="NYD388" s="55"/>
      <c r="NYE388" s="55"/>
      <c r="NYF388" s="55"/>
      <c r="NYG388" s="55"/>
      <c r="NYH388" s="55"/>
      <c r="NYI388" s="55"/>
      <c r="NYJ388" s="55"/>
      <c r="NYK388" s="55"/>
      <c r="NYL388" s="55"/>
      <c r="NYM388" s="55"/>
      <c r="NYN388" s="55"/>
      <c r="NYO388" s="55"/>
      <c r="NYP388" s="55"/>
      <c r="NYQ388" s="55"/>
      <c r="NYR388" s="55"/>
      <c r="NYS388" s="55"/>
      <c r="NYT388" s="55"/>
      <c r="NYU388" s="55"/>
      <c r="NYV388" s="55"/>
      <c r="NYW388" s="55"/>
      <c r="NYX388" s="55"/>
      <c r="NYY388" s="55"/>
      <c r="NYZ388" s="55"/>
      <c r="NZA388" s="55"/>
      <c r="NZB388" s="55"/>
      <c r="NZC388" s="55"/>
      <c r="NZD388" s="55"/>
      <c r="NZE388" s="55"/>
      <c r="NZF388" s="55"/>
      <c r="NZG388" s="55"/>
      <c r="NZH388" s="55"/>
      <c r="NZI388" s="55"/>
      <c r="NZJ388" s="55"/>
      <c r="NZK388" s="55"/>
      <c r="NZL388" s="55"/>
      <c r="NZM388" s="55"/>
      <c r="NZN388" s="55"/>
      <c r="NZO388" s="55"/>
      <c r="NZP388" s="55"/>
      <c r="NZQ388" s="55"/>
      <c r="NZR388" s="55"/>
      <c r="NZS388" s="55"/>
      <c r="NZT388" s="55"/>
      <c r="NZU388" s="55"/>
      <c r="NZV388" s="55"/>
      <c r="NZW388" s="55"/>
      <c r="NZX388" s="55"/>
      <c r="NZY388" s="55"/>
      <c r="NZZ388" s="55"/>
      <c r="OAA388" s="55"/>
      <c r="OAB388" s="55"/>
      <c r="OAC388" s="55"/>
      <c r="OAD388" s="55"/>
      <c r="OAE388" s="55"/>
      <c r="OAF388" s="55"/>
      <c r="OAG388" s="55"/>
      <c r="OAH388" s="55"/>
      <c r="OAI388" s="55"/>
      <c r="OAJ388" s="55"/>
      <c r="OAK388" s="55"/>
      <c r="OAL388" s="55"/>
      <c r="OAM388" s="55"/>
      <c r="OAN388" s="55"/>
      <c r="OAO388" s="55"/>
      <c r="OAP388" s="55"/>
      <c r="OAQ388" s="55"/>
      <c r="OAR388" s="55"/>
      <c r="OAS388" s="55"/>
      <c r="OAT388" s="55"/>
      <c r="OAU388" s="55"/>
      <c r="OAV388" s="55"/>
      <c r="OAW388" s="55"/>
      <c r="OAX388" s="55"/>
      <c r="OAY388" s="55"/>
      <c r="OAZ388" s="55"/>
      <c r="OBA388" s="55"/>
      <c r="OBB388" s="55"/>
      <c r="OBC388" s="55"/>
      <c r="OBD388" s="55"/>
      <c r="OBE388" s="55"/>
      <c r="OBF388" s="55"/>
      <c r="OBG388" s="55"/>
      <c r="OBH388" s="55"/>
      <c r="OBI388" s="55"/>
      <c r="OBJ388" s="55"/>
      <c r="OBK388" s="55"/>
      <c r="OBL388" s="55"/>
      <c r="OBM388" s="55"/>
      <c r="OBN388" s="55"/>
      <c r="OBO388" s="55"/>
      <c r="OBP388" s="55"/>
      <c r="OBQ388" s="55"/>
      <c r="OBR388" s="55"/>
      <c r="OBS388" s="55"/>
      <c r="OBT388" s="55"/>
      <c r="OBU388" s="55"/>
      <c r="OBV388" s="55"/>
      <c r="OBW388" s="55"/>
      <c r="OBX388" s="55"/>
      <c r="OBY388" s="55"/>
      <c r="OBZ388" s="55"/>
      <c r="OCA388" s="55"/>
      <c r="OCB388" s="55"/>
      <c r="OCC388" s="55"/>
      <c r="OCD388" s="55"/>
      <c r="OCE388" s="55"/>
      <c r="OCF388" s="55"/>
      <c r="OCG388" s="55"/>
      <c r="OCH388" s="55"/>
      <c r="OCI388" s="55"/>
      <c r="OCJ388" s="55"/>
      <c r="OCK388" s="55"/>
      <c r="OCL388" s="55"/>
      <c r="OCM388" s="55"/>
      <c r="OCN388" s="55"/>
      <c r="OCO388" s="55"/>
      <c r="OCP388" s="55"/>
      <c r="OCQ388" s="55"/>
      <c r="OCR388" s="55"/>
      <c r="OCS388" s="55"/>
      <c r="OCT388" s="55"/>
      <c r="OCU388" s="55"/>
      <c r="OCV388" s="55"/>
      <c r="OCW388" s="55"/>
      <c r="OCX388" s="55"/>
      <c r="OCY388" s="55"/>
      <c r="OCZ388" s="55"/>
      <c r="ODA388" s="55"/>
      <c r="ODB388" s="55"/>
      <c r="ODC388" s="55"/>
      <c r="ODD388" s="55"/>
      <c r="ODE388" s="55"/>
      <c r="ODF388" s="55"/>
      <c r="ODG388" s="55"/>
      <c r="ODH388" s="55"/>
      <c r="ODI388" s="55"/>
      <c r="ODJ388" s="55"/>
      <c r="ODK388" s="55"/>
      <c r="ODL388" s="55"/>
      <c r="ODM388" s="55"/>
      <c r="ODN388" s="55"/>
      <c r="ODO388" s="55"/>
      <c r="ODP388" s="55"/>
      <c r="ODQ388" s="55"/>
      <c r="ODR388" s="55"/>
      <c r="ODS388" s="55"/>
      <c r="ODT388" s="55"/>
      <c r="ODU388" s="55"/>
      <c r="ODV388" s="55"/>
      <c r="ODW388" s="55"/>
      <c r="ODX388" s="55"/>
      <c r="ODY388" s="55"/>
      <c r="ODZ388" s="55"/>
      <c r="OEA388" s="55"/>
      <c r="OEB388" s="55"/>
      <c r="OEC388" s="55"/>
      <c r="OED388" s="55"/>
      <c r="OEE388" s="55"/>
      <c r="OEF388" s="55"/>
      <c r="OEG388" s="55"/>
      <c r="OEH388" s="55"/>
      <c r="OEI388" s="55"/>
      <c r="OEJ388" s="55"/>
      <c r="OEK388" s="55"/>
      <c r="OEL388" s="55"/>
      <c r="OEM388" s="55"/>
      <c r="OEN388" s="55"/>
      <c r="OEO388" s="55"/>
      <c r="OEP388" s="55"/>
      <c r="OEQ388" s="55"/>
      <c r="OER388" s="55"/>
      <c r="OES388" s="55"/>
      <c r="OET388" s="55"/>
      <c r="OEU388" s="55"/>
      <c r="OEV388" s="55"/>
      <c r="OEW388" s="55"/>
      <c r="OEX388" s="55"/>
      <c r="OEY388" s="55"/>
      <c r="OEZ388" s="55"/>
      <c r="OFA388" s="55"/>
      <c r="OFB388" s="55"/>
      <c r="OFC388" s="55"/>
      <c r="OFD388" s="55"/>
      <c r="OFE388" s="55"/>
      <c r="OFF388" s="55"/>
      <c r="OFG388" s="55"/>
      <c r="OFH388" s="55"/>
      <c r="OFI388" s="55"/>
      <c r="OFJ388" s="55"/>
      <c r="OFK388" s="55"/>
      <c r="OFL388" s="55"/>
      <c r="OFM388" s="55"/>
      <c r="OFN388" s="55"/>
      <c r="OFO388" s="55"/>
      <c r="OFP388" s="55"/>
      <c r="OFQ388" s="55"/>
      <c r="OFR388" s="55"/>
      <c r="OFS388" s="55"/>
      <c r="OFT388" s="55"/>
      <c r="OFU388" s="55"/>
      <c r="OFV388" s="55"/>
      <c r="OFW388" s="55"/>
      <c r="OFX388" s="55"/>
      <c r="OFY388" s="55"/>
      <c r="OFZ388" s="55"/>
      <c r="OGA388" s="55"/>
      <c r="OGB388" s="55"/>
      <c r="OGC388" s="55"/>
      <c r="OGD388" s="55"/>
      <c r="OGE388" s="55"/>
      <c r="OGF388" s="55"/>
      <c r="OGG388" s="55"/>
      <c r="OGH388" s="55"/>
      <c r="OGI388" s="55"/>
      <c r="OGJ388" s="55"/>
      <c r="OGK388" s="55"/>
      <c r="OGL388" s="55"/>
      <c r="OGM388" s="55"/>
      <c r="OGN388" s="55"/>
      <c r="OGO388" s="55"/>
      <c r="OGP388" s="55"/>
      <c r="OGQ388" s="55"/>
      <c r="OGR388" s="55"/>
      <c r="OGS388" s="55"/>
      <c r="OGT388" s="55"/>
      <c r="OGU388" s="55"/>
      <c r="OGV388" s="55"/>
      <c r="OGW388" s="55"/>
      <c r="OGX388" s="55"/>
      <c r="OGY388" s="55"/>
      <c r="OGZ388" s="55"/>
      <c r="OHA388" s="55"/>
      <c r="OHB388" s="55"/>
      <c r="OHC388" s="55"/>
      <c r="OHD388" s="55"/>
      <c r="OHE388" s="55"/>
      <c r="OHF388" s="55"/>
      <c r="OHG388" s="55"/>
      <c r="OHH388" s="55"/>
      <c r="OHI388" s="55"/>
      <c r="OHJ388" s="55"/>
      <c r="OHK388" s="55"/>
      <c r="OHL388" s="55"/>
      <c r="OHM388" s="55"/>
      <c r="OHN388" s="55"/>
      <c r="OHO388" s="55"/>
      <c r="OHP388" s="55"/>
      <c r="OHQ388" s="55"/>
      <c r="OHR388" s="55"/>
      <c r="OHS388" s="55"/>
      <c r="OHT388" s="55"/>
      <c r="OHU388" s="55"/>
      <c r="OHV388" s="55"/>
      <c r="OHW388" s="55"/>
      <c r="OHX388" s="55"/>
      <c r="OHY388" s="55"/>
      <c r="OHZ388" s="55"/>
      <c r="OIA388" s="55"/>
      <c r="OIB388" s="55"/>
      <c r="OIC388" s="55"/>
      <c r="OID388" s="55"/>
      <c r="OIE388" s="55"/>
      <c r="OIF388" s="55"/>
      <c r="OIG388" s="55"/>
      <c r="OIH388" s="55"/>
      <c r="OII388" s="55"/>
      <c r="OIJ388" s="55"/>
      <c r="OIK388" s="55"/>
      <c r="OIL388" s="55"/>
      <c r="OIM388" s="55"/>
      <c r="OIN388" s="55"/>
      <c r="OIO388" s="55"/>
      <c r="OIP388" s="55"/>
      <c r="OIQ388" s="55"/>
      <c r="OIR388" s="55"/>
      <c r="OIS388" s="55"/>
      <c r="OIT388" s="55"/>
      <c r="OIU388" s="55"/>
      <c r="OIV388" s="55"/>
      <c r="OIW388" s="55"/>
      <c r="OIX388" s="55"/>
      <c r="OIY388" s="55"/>
      <c r="OIZ388" s="55"/>
      <c r="OJA388" s="55"/>
      <c r="OJB388" s="55"/>
      <c r="OJC388" s="55"/>
      <c r="OJD388" s="55"/>
      <c r="OJE388" s="55"/>
      <c r="OJF388" s="55"/>
      <c r="OJG388" s="55"/>
      <c r="OJH388" s="55"/>
      <c r="OJI388" s="55"/>
      <c r="OJJ388" s="55"/>
      <c r="OJK388" s="55"/>
      <c r="OJL388" s="55"/>
      <c r="OJM388" s="55"/>
      <c r="OJN388" s="55"/>
      <c r="OJO388" s="55"/>
      <c r="OJP388" s="55"/>
      <c r="OJQ388" s="55"/>
      <c r="OJR388" s="55"/>
      <c r="OJS388" s="55"/>
      <c r="OJT388" s="55"/>
      <c r="OJU388" s="55"/>
      <c r="OJV388" s="55"/>
      <c r="OJW388" s="55"/>
      <c r="OJX388" s="55"/>
      <c r="OJY388" s="55"/>
      <c r="OJZ388" s="55"/>
      <c r="OKA388" s="55"/>
      <c r="OKB388" s="55"/>
      <c r="OKC388" s="55"/>
      <c r="OKD388" s="55"/>
      <c r="OKE388" s="55"/>
      <c r="OKF388" s="55"/>
      <c r="OKG388" s="55"/>
      <c r="OKH388" s="55"/>
      <c r="OKI388" s="55"/>
      <c r="OKJ388" s="55"/>
      <c r="OKK388" s="55"/>
      <c r="OKL388" s="55"/>
      <c r="OKM388" s="55"/>
      <c r="OKN388" s="55"/>
      <c r="OKO388" s="55"/>
      <c r="OKP388" s="55"/>
      <c r="OKQ388" s="55"/>
      <c r="OKR388" s="55"/>
      <c r="OKS388" s="55"/>
      <c r="OKT388" s="55"/>
      <c r="OKU388" s="55"/>
      <c r="OKV388" s="55"/>
      <c r="OKW388" s="55"/>
      <c r="OKX388" s="55"/>
      <c r="OKY388" s="55"/>
      <c r="OKZ388" s="55"/>
      <c r="OLA388" s="55"/>
      <c r="OLB388" s="55"/>
      <c r="OLC388" s="55"/>
      <c r="OLD388" s="55"/>
      <c r="OLE388" s="55"/>
      <c r="OLF388" s="55"/>
      <c r="OLG388" s="55"/>
      <c r="OLH388" s="55"/>
      <c r="OLI388" s="55"/>
      <c r="OLJ388" s="55"/>
      <c r="OLK388" s="55"/>
      <c r="OLL388" s="55"/>
      <c r="OLM388" s="55"/>
      <c r="OLN388" s="55"/>
      <c r="OLO388" s="55"/>
      <c r="OLP388" s="55"/>
      <c r="OLQ388" s="55"/>
      <c r="OLR388" s="55"/>
      <c r="OLS388" s="55"/>
      <c r="OLT388" s="55"/>
      <c r="OLU388" s="55"/>
      <c r="OLV388" s="55"/>
      <c r="OLW388" s="55"/>
      <c r="OLX388" s="55"/>
      <c r="OLY388" s="55"/>
      <c r="OLZ388" s="55"/>
      <c r="OMA388" s="55"/>
      <c r="OMB388" s="55"/>
      <c r="OMC388" s="55"/>
      <c r="OMD388" s="55"/>
      <c r="OME388" s="55"/>
      <c r="OMF388" s="55"/>
      <c r="OMG388" s="55"/>
      <c r="OMH388" s="55"/>
      <c r="OMI388" s="55"/>
      <c r="OMJ388" s="55"/>
      <c r="OMK388" s="55"/>
      <c r="OML388" s="55"/>
      <c r="OMM388" s="55"/>
      <c r="OMN388" s="55"/>
      <c r="OMO388" s="55"/>
      <c r="OMP388" s="55"/>
      <c r="OMQ388" s="55"/>
      <c r="OMR388" s="55"/>
      <c r="OMS388" s="55"/>
      <c r="OMT388" s="55"/>
      <c r="OMU388" s="55"/>
      <c r="OMV388" s="55"/>
      <c r="OMW388" s="55"/>
      <c r="OMX388" s="55"/>
      <c r="OMY388" s="55"/>
      <c r="OMZ388" s="55"/>
      <c r="ONA388" s="55"/>
      <c r="ONB388" s="55"/>
      <c r="ONC388" s="55"/>
      <c r="OND388" s="55"/>
      <c r="ONE388" s="55"/>
      <c r="ONF388" s="55"/>
      <c r="ONG388" s="55"/>
      <c r="ONH388" s="55"/>
      <c r="ONI388" s="55"/>
      <c r="ONJ388" s="55"/>
      <c r="ONK388" s="55"/>
      <c r="ONL388" s="55"/>
      <c r="ONM388" s="55"/>
      <c r="ONN388" s="55"/>
      <c r="ONO388" s="55"/>
      <c r="ONP388" s="55"/>
      <c r="ONQ388" s="55"/>
      <c r="ONR388" s="55"/>
      <c r="ONS388" s="55"/>
      <c r="ONT388" s="55"/>
      <c r="ONU388" s="55"/>
      <c r="ONV388" s="55"/>
      <c r="ONW388" s="55"/>
      <c r="ONX388" s="55"/>
      <c r="ONY388" s="55"/>
      <c r="ONZ388" s="55"/>
      <c r="OOA388" s="55"/>
      <c r="OOB388" s="55"/>
      <c r="OOC388" s="55"/>
      <c r="OOD388" s="55"/>
      <c r="OOE388" s="55"/>
      <c r="OOF388" s="55"/>
      <c r="OOG388" s="55"/>
      <c r="OOH388" s="55"/>
      <c r="OOI388" s="55"/>
      <c r="OOJ388" s="55"/>
      <c r="OOK388" s="55"/>
      <c r="OOL388" s="55"/>
      <c r="OOM388" s="55"/>
      <c r="OON388" s="55"/>
      <c r="OOO388" s="55"/>
      <c r="OOP388" s="55"/>
      <c r="OOQ388" s="55"/>
      <c r="OOR388" s="55"/>
      <c r="OOS388" s="55"/>
      <c r="OOT388" s="55"/>
      <c r="OOU388" s="55"/>
      <c r="OOV388" s="55"/>
      <c r="OOW388" s="55"/>
      <c r="OOX388" s="55"/>
      <c r="OOY388" s="55"/>
      <c r="OOZ388" s="55"/>
      <c r="OPA388" s="55"/>
      <c r="OPB388" s="55"/>
      <c r="OPC388" s="55"/>
      <c r="OPD388" s="55"/>
      <c r="OPE388" s="55"/>
      <c r="OPF388" s="55"/>
      <c r="OPG388" s="55"/>
      <c r="OPH388" s="55"/>
      <c r="OPI388" s="55"/>
      <c r="OPJ388" s="55"/>
      <c r="OPK388" s="55"/>
      <c r="OPL388" s="55"/>
      <c r="OPM388" s="55"/>
      <c r="OPN388" s="55"/>
      <c r="OPO388" s="55"/>
      <c r="OPP388" s="55"/>
      <c r="OPQ388" s="55"/>
      <c r="OPR388" s="55"/>
      <c r="OPS388" s="55"/>
      <c r="OPT388" s="55"/>
      <c r="OPU388" s="55"/>
      <c r="OPV388" s="55"/>
      <c r="OPW388" s="55"/>
      <c r="OPX388" s="55"/>
      <c r="OPY388" s="55"/>
      <c r="OPZ388" s="55"/>
      <c r="OQA388" s="55"/>
      <c r="OQB388" s="55"/>
      <c r="OQC388" s="55"/>
      <c r="OQD388" s="55"/>
      <c r="OQE388" s="55"/>
      <c r="OQF388" s="55"/>
      <c r="OQG388" s="55"/>
      <c r="OQH388" s="55"/>
      <c r="OQI388" s="55"/>
      <c r="OQJ388" s="55"/>
      <c r="OQK388" s="55"/>
      <c r="OQL388" s="55"/>
      <c r="OQM388" s="55"/>
      <c r="OQN388" s="55"/>
      <c r="OQO388" s="55"/>
      <c r="OQP388" s="55"/>
      <c r="OQQ388" s="55"/>
      <c r="OQR388" s="55"/>
      <c r="OQS388" s="55"/>
      <c r="OQT388" s="55"/>
      <c r="OQU388" s="55"/>
      <c r="OQV388" s="55"/>
      <c r="OQW388" s="55"/>
      <c r="OQX388" s="55"/>
      <c r="OQY388" s="55"/>
      <c r="OQZ388" s="55"/>
      <c r="ORA388" s="55"/>
      <c r="ORB388" s="55"/>
      <c r="ORC388" s="55"/>
      <c r="ORD388" s="55"/>
      <c r="ORE388" s="55"/>
      <c r="ORF388" s="55"/>
      <c r="ORG388" s="55"/>
      <c r="ORH388" s="55"/>
      <c r="ORI388" s="55"/>
      <c r="ORJ388" s="55"/>
      <c r="ORK388" s="55"/>
      <c r="ORL388" s="55"/>
      <c r="ORM388" s="55"/>
      <c r="ORN388" s="55"/>
      <c r="ORO388" s="55"/>
      <c r="ORP388" s="55"/>
      <c r="ORQ388" s="55"/>
      <c r="ORR388" s="55"/>
      <c r="ORS388" s="55"/>
      <c r="ORT388" s="55"/>
      <c r="ORU388" s="55"/>
      <c r="ORV388" s="55"/>
      <c r="ORW388" s="55"/>
      <c r="ORX388" s="55"/>
      <c r="ORY388" s="55"/>
      <c r="ORZ388" s="55"/>
      <c r="OSA388" s="55"/>
      <c r="OSB388" s="55"/>
      <c r="OSC388" s="55"/>
      <c r="OSD388" s="55"/>
      <c r="OSE388" s="55"/>
      <c r="OSF388" s="55"/>
      <c r="OSG388" s="55"/>
      <c r="OSH388" s="55"/>
      <c r="OSI388" s="55"/>
      <c r="OSJ388" s="55"/>
      <c r="OSK388" s="55"/>
      <c r="OSL388" s="55"/>
      <c r="OSM388" s="55"/>
      <c r="OSN388" s="55"/>
      <c r="OSO388" s="55"/>
      <c r="OSP388" s="55"/>
      <c r="OSQ388" s="55"/>
      <c r="OSR388" s="55"/>
      <c r="OSS388" s="55"/>
      <c r="OST388" s="55"/>
      <c r="OSU388" s="55"/>
      <c r="OSV388" s="55"/>
      <c r="OSW388" s="55"/>
      <c r="OSX388" s="55"/>
      <c r="OSY388" s="55"/>
      <c r="OSZ388" s="55"/>
      <c r="OTA388" s="55"/>
      <c r="OTB388" s="55"/>
      <c r="OTC388" s="55"/>
      <c r="OTD388" s="55"/>
      <c r="OTE388" s="55"/>
      <c r="OTF388" s="55"/>
      <c r="OTG388" s="55"/>
      <c r="OTH388" s="55"/>
      <c r="OTI388" s="55"/>
      <c r="OTJ388" s="55"/>
      <c r="OTK388" s="55"/>
      <c r="OTL388" s="55"/>
      <c r="OTM388" s="55"/>
      <c r="OTN388" s="55"/>
      <c r="OTO388" s="55"/>
      <c r="OTP388" s="55"/>
      <c r="OTQ388" s="55"/>
      <c r="OTR388" s="55"/>
      <c r="OTS388" s="55"/>
      <c r="OTT388" s="55"/>
      <c r="OTU388" s="55"/>
      <c r="OTV388" s="55"/>
      <c r="OTW388" s="55"/>
      <c r="OTX388" s="55"/>
      <c r="OTY388" s="55"/>
      <c r="OTZ388" s="55"/>
      <c r="OUA388" s="55"/>
      <c r="OUB388" s="55"/>
      <c r="OUC388" s="55"/>
      <c r="OUD388" s="55"/>
      <c r="OUE388" s="55"/>
      <c r="OUF388" s="55"/>
      <c r="OUG388" s="55"/>
      <c r="OUH388" s="55"/>
      <c r="OUI388" s="55"/>
      <c r="OUJ388" s="55"/>
      <c r="OUK388" s="55"/>
      <c r="OUL388" s="55"/>
      <c r="OUM388" s="55"/>
      <c r="OUN388" s="55"/>
      <c r="OUO388" s="55"/>
      <c r="OUP388" s="55"/>
      <c r="OUQ388" s="55"/>
      <c r="OUR388" s="55"/>
      <c r="OUS388" s="55"/>
      <c r="OUT388" s="55"/>
      <c r="OUU388" s="55"/>
      <c r="OUV388" s="55"/>
      <c r="OUW388" s="55"/>
      <c r="OUX388" s="55"/>
      <c r="OUY388" s="55"/>
      <c r="OUZ388" s="55"/>
      <c r="OVA388" s="55"/>
      <c r="OVB388" s="55"/>
      <c r="OVC388" s="55"/>
      <c r="OVD388" s="55"/>
      <c r="OVE388" s="55"/>
      <c r="OVF388" s="55"/>
      <c r="OVG388" s="55"/>
      <c r="OVH388" s="55"/>
      <c r="OVI388" s="55"/>
      <c r="OVJ388" s="55"/>
      <c r="OVK388" s="55"/>
      <c r="OVL388" s="55"/>
      <c r="OVM388" s="55"/>
      <c r="OVN388" s="55"/>
      <c r="OVO388" s="55"/>
      <c r="OVP388" s="55"/>
      <c r="OVQ388" s="55"/>
      <c r="OVR388" s="55"/>
      <c r="OVS388" s="55"/>
      <c r="OVT388" s="55"/>
      <c r="OVU388" s="55"/>
      <c r="OVV388" s="55"/>
      <c r="OVW388" s="55"/>
      <c r="OVX388" s="55"/>
      <c r="OVY388" s="55"/>
      <c r="OVZ388" s="55"/>
      <c r="OWA388" s="55"/>
      <c r="OWB388" s="55"/>
      <c r="OWC388" s="55"/>
      <c r="OWD388" s="55"/>
      <c r="OWE388" s="55"/>
      <c r="OWF388" s="55"/>
      <c r="OWG388" s="55"/>
      <c r="OWH388" s="55"/>
      <c r="OWI388" s="55"/>
      <c r="OWJ388" s="55"/>
      <c r="OWK388" s="55"/>
      <c r="OWL388" s="55"/>
      <c r="OWM388" s="55"/>
      <c r="OWN388" s="55"/>
      <c r="OWO388" s="55"/>
      <c r="OWP388" s="55"/>
      <c r="OWQ388" s="55"/>
      <c r="OWR388" s="55"/>
      <c r="OWS388" s="55"/>
      <c r="OWT388" s="55"/>
      <c r="OWU388" s="55"/>
      <c r="OWV388" s="55"/>
      <c r="OWW388" s="55"/>
      <c r="OWX388" s="55"/>
      <c r="OWY388" s="55"/>
      <c r="OWZ388" s="55"/>
      <c r="OXA388" s="55"/>
      <c r="OXB388" s="55"/>
      <c r="OXC388" s="55"/>
      <c r="OXD388" s="55"/>
      <c r="OXE388" s="55"/>
      <c r="OXF388" s="55"/>
      <c r="OXG388" s="55"/>
      <c r="OXH388" s="55"/>
      <c r="OXI388" s="55"/>
      <c r="OXJ388" s="55"/>
      <c r="OXK388" s="55"/>
      <c r="OXL388" s="55"/>
      <c r="OXM388" s="55"/>
      <c r="OXN388" s="55"/>
      <c r="OXO388" s="55"/>
      <c r="OXP388" s="55"/>
      <c r="OXQ388" s="55"/>
      <c r="OXR388" s="55"/>
      <c r="OXS388" s="55"/>
      <c r="OXT388" s="55"/>
      <c r="OXU388" s="55"/>
      <c r="OXV388" s="55"/>
      <c r="OXW388" s="55"/>
      <c r="OXX388" s="55"/>
      <c r="OXY388" s="55"/>
      <c r="OXZ388" s="55"/>
      <c r="OYA388" s="55"/>
      <c r="OYB388" s="55"/>
      <c r="OYC388" s="55"/>
      <c r="OYD388" s="55"/>
      <c r="OYE388" s="55"/>
      <c r="OYF388" s="55"/>
      <c r="OYG388" s="55"/>
      <c r="OYH388" s="55"/>
      <c r="OYI388" s="55"/>
      <c r="OYJ388" s="55"/>
      <c r="OYK388" s="55"/>
      <c r="OYL388" s="55"/>
      <c r="OYM388" s="55"/>
      <c r="OYN388" s="55"/>
      <c r="OYO388" s="55"/>
      <c r="OYP388" s="55"/>
      <c r="OYQ388" s="55"/>
      <c r="OYR388" s="55"/>
      <c r="OYS388" s="55"/>
      <c r="OYT388" s="55"/>
      <c r="OYU388" s="55"/>
      <c r="OYV388" s="55"/>
      <c r="OYW388" s="55"/>
      <c r="OYX388" s="55"/>
      <c r="OYY388" s="55"/>
      <c r="OYZ388" s="55"/>
      <c r="OZA388" s="55"/>
      <c r="OZB388" s="55"/>
      <c r="OZC388" s="55"/>
      <c r="OZD388" s="55"/>
      <c r="OZE388" s="55"/>
      <c r="OZF388" s="55"/>
      <c r="OZG388" s="55"/>
      <c r="OZH388" s="55"/>
      <c r="OZI388" s="55"/>
      <c r="OZJ388" s="55"/>
      <c r="OZK388" s="55"/>
      <c r="OZL388" s="55"/>
      <c r="OZM388" s="55"/>
      <c r="OZN388" s="55"/>
      <c r="OZO388" s="55"/>
      <c r="OZP388" s="55"/>
      <c r="OZQ388" s="55"/>
      <c r="OZR388" s="55"/>
      <c r="OZS388" s="55"/>
      <c r="OZT388" s="55"/>
      <c r="OZU388" s="55"/>
      <c r="OZV388" s="55"/>
      <c r="OZW388" s="55"/>
      <c r="OZX388" s="55"/>
      <c r="OZY388" s="55"/>
      <c r="OZZ388" s="55"/>
      <c r="PAA388" s="55"/>
      <c r="PAB388" s="55"/>
      <c r="PAC388" s="55"/>
      <c r="PAD388" s="55"/>
      <c r="PAE388" s="55"/>
      <c r="PAF388" s="55"/>
      <c r="PAG388" s="55"/>
      <c r="PAH388" s="55"/>
      <c r="PAI388" s="55"/>
      <c r="PAJ388" s="55"/>
      <c r="PAK388" s="55"/>
      <c r="PAL388" s="55"/>
      <c r="PAM388" s="55"/>
      <c r="PAN388" s="55"/>
      <c r="PAO388" s="55"/>
      <c r="PAP388" s="55"/>
      <c r="PAQ388" s="55"/>
      <c r="PAR388" s="55"/>
      <c r="PAS388" s="55"/>
      <c r="PAT388" s="55"/>
      <c r="PAU388" s="55"/>
      <c r="PAV388" s="55"/>
      <c r="PAW388" s="55"/>
      <c r="PAX388" s="55"/>
      <c r="PAY388" s="55"/>
      <c r="PAZ388" s="55"/>
      <c r="PBA388" s="55"/>
      <c r="PBB388" s="55"/>
      <c r="PBC388" s="55"/>
      <c r="PBD388" s="55"/>
      <c r="PBE388" s="55"/>
      <c r="PBF388" s="55"/>
      <c r="PBG388" s="55"/>
      <c r="PBH388" s="55"/>
      <c r="PBI388" s="55"/>
      <c r="PBJ388" s="55"/>
      <c r="PBK388" s="55"/>
      <c r="PBL388" s="55"/>
      <c r="PBM388" s="55"/>
      <c r="PBN388" s="55"/>
      <c r="PBO388" s="55"/>
      <c r="PBP388" s="55"/>
      <c r="PBQ388" s="55"/>
      <c r="PBR388" s="55"/>
      <c r="PBS388" s="55"/>
      <c r="PBT388" s="55"/>
      <c r="PBU388" s="55"/>
      <c r="PBV388" s="55"/>
      <c r="PBW388" s="55"/>
      <c r="PBX388" s="55"/>
      <c r="PBY388" s="55"/>
      <c r="PBZ388" s="55"/>
      <c r="PCA388" s="55"/>
      <c r="PCB388" s="55"/>
      <c r="PCC388" s="55"/>
      <c r="PCD388" s="55"/>
      <c r="PCE388" s="55"/>
      <c r="PCF388" s="55"/>
      <c r="PCG388" s="55"/>
      <c r="PCH388" s="55"/>
      <c r="PCI388" s="55"/>
      <c r="PCJ388" s="55"/>
      <c r="PCK388" s="55"/>
      <c r="PCL388" s="55"/>
      <c r="PCM388" s="55"/>
      <c r="PCN388" s="55"/>
      <c r="PCO388" s="55"/>
      <c r="PCP388" s="55"/>
      <c r="PCQ388" s="55"/>
      <c r="PCR388" s="55"/>
      <c r="PCS388" s="55"/>
      <c r="PCT388" s="55"/>
      <c r="PCU388" s="55"/>
      <c r="PCV388" s="55"/>
      <c r="PCW388" s="55"/>
      <c r="PCX388" s="55"/>
      <c r="PCY388" s="55"/>
      <c r="PCZ388" s="55"/>
      <c r="PDA388" s="55"/>
      <c r="PDB388" s="55"/>
      <c r="PDC388" s="55"/>
      <c r="PDD388" s="55"/>
      <c r="PDE388" s="55"/>
      <c r="PDF388" s="55"/>
      <c r="PDG388" s="55"/>
      <c r="PDH388" s="55"/>
      <c r="PDI388" s="55"/>
      <c r="PDJ388" s="55"/>
      <c r="PDK388" s="55"/>
      <c r="PDL388" s="55"/>
      <c r="PDM388" s="55"/>
      <c r="PDN388" s="55"/>
      <c r="PDO388" s="55"/>
      <c r="PDP388" s="55"/>
      <c r="PDQ388" s="55"/>
      <c r="PDR388" s="55"/>
      <c r="PDS388" s="55"/>
      <c r="PDT388" s="55"/>
      <c r="PDU388" s="55"/>
      <c r="PDV388" s="55"/>
      <c r="PDW388" s="55"/>
      <c r="PDX388" s="55"/>
      <c r="PDY388" s="55"/>
      <c r="PDZ388" s="55"/>
      <c r="PEA388" s="55"/>
      <c r="PEB388" s="55"/>
      <c r="PEC388" s="55"/>
      <c r="PED388" s="55"/>
      <c r="PEE388" s="55"/>
      <c r="PEF388" s="55"/>
      <c r="PEG388" s="55"/>
      <c r="PEH388" s="55"/>
      <c r="PEI388" s="55"/>
      <c r="PEJ388" s="55"/>
      <c r="PEK388" s="55"/>
      <c r="PEL388" s="55"/>
      <c r="PEM388" s="55"/>
      <c r="PEN388" s="55"/>
      <c r="PEO388" s="55"/>
      <c r="PEP388" s="55"/>
      <c r="PEQ388" s="55"/>
      <c r="PER388" s="55"/>
      <c r="PES388" s="55"/>
      <c r="PET388" s="55"/>
      <c r="PEU388" s="55"/>
      <c r="PEV388" s="55"/>
      <c r="PEW388" s="55"/>
      <c r="PEX388" s="55"/>
      <c r="PEY388" s="55"/>
      <c r="PEZ388" s="55"/>
      <c r="PFA388" s="55"/>
      <c r="PFB388" s="55"/>
      <c r="PFC388" s="55"/>
      <c r="PFD388" s="55"/>
      <c r="PFE388" s="55"/>
      <c r="PFF388" s="55"/>
      <c r="PFG388" s="55"/>
      <c r="PFH388" s="55"/>
      <c r="PFI388" s="55"/>
      <c r="PFJ388" s="55"/>
      <c r="PFK388" s="55"/>
      <c r="PFL388" s="55"/>
      <c r="PFM388" s="55"/>
      <c r="PFN388" s="55"/>
      <c r="PFO388" s="55"/>
      <c r="PFP388" s="55"/>
      <c r="PFQ388" s="55"/>
      <c r="PFR388" s="55"/>
      <c r="PFS388" s="55"/>
      <c r="PFT388" s="55"/>
      <c r="PFU388" s="55"/>
      <c r="PFV388" s="55"/>
      <c r="PFW388" s="55"/>
      <c r="PFX388" s="55"/>
      <c r="PFY388" s="55"/>
      <c r="PFZ388" s="55"/>
      <c r="PGA388" s="55"/>
      <c r="PGB388" s="55"/>
      <c r="PGC388" s="55"/>
      <c r="PGD388" s="55"/>
      <c r="PGE388" s="55"/>
      <c r="PGF388" s="55"/>
      <c r="PGG388" s="55"/>
      <c r="PGH388" s="55"/>
      <c r="PGI388" s="55"/>
      <c r="PGJ388" s="55"/>
      <c r="PGK388" s="55"/>
      <c r="PGL388" s="55"/>
      <c r="PGM388" s="55"/>
      <c r="PGN388" s="55"/>
      <c r="PGO388" s="55"/>
      <c r="PGP388" s="55"/>
      <c r="PGQ388" s="55"/>
      <c r="PGR388" s="55"/>
      <c r="PGS388" s="55"/>
      <c r="PGT388" s="55"/>
      <c r="PGU388" s="55"/>
      <c r="PGV388" s="55"/>
      <c r="PGW388" s="55"/>
      <c r="PGX388" s="55"/>
      <c r="PGY388" s="55"/>
      <c r="PGZ388" s="55"/>
      <c r="PHA388" s="55"/>
      <c r="PHB388" s="55"/>
      <c r="PHC388" s="55"/>
      <c r="PHD388" s="55"/>
      <c r="PHE388" s="55"/>
      <c r="PHF388" s="55"/>
      <c r="PHG388" s="55"/>
      <c r="PHH388" s="55"/>
      <c r="PHI388" s="55"/>
      <c r="PHJ388" s="55"/>
      <c r="PHK388" s="55"/>
      <c r="PHL388" s="55"/>
      <c r="PHM388" s="55"/>
      <c r="PHN388" s="55"/>
      <c r="PHO388" s="55"/>
      <c r="PHP388" s="55"/>
      <c r="PHQ388" s="55"/>
      <c r="PHR388" s="55"/>
      <c r="PHS388" s="55"/>
      <c r="PHT388" s="55"/>
      <c r="PHU388" s="55"/>
      <c r="PHV388" s="55"/>
      <c r="PHW388" s="55"/>
      <c r="PHX388" s="55"/>
      <c r="PHY388" s="55"/>
      <c r="PHZ388" s="55"/>
      <c r="PIA388" s="55"/>
      <c r="PIB388" s="55"/>
      <c r="PIC388" s="55"/>
      <c r="PID388" s="55"/>
      <c r="PIE388" s="55"/>
      <c r="PIF388" s="55"/>
      <c r="PIG388" s="55"/>
      <c r="PIH388" s="55"/>
      <c r="PII388" s="55"/>
      <c r="PIJ388" s="55"/>
      <c r="PIK388" s="55"/>
      <c r="PIL388" s="55"/>
      <c r="PIM388" s="55"/>
      <c r="PIN388" s="55"/>
      <c r="PIO388" s="55"/>
      <c r="PIP388" s="55"/>
      <c r="PIQ388" s="55"/>
      <c r="PIR388" s="55"/>
      <c r="PIS388" s="55"/>
      <c r="PIT388" s="55"/>
      <c r="PIU388" s="55"/>
      <c r="PIV388" s="55"/>
      <c r="PIW388" s="55"/>
      <c r="PIX388" s="55"/>
      <c r="PIY388" s="55"/>
      <c r="PIZ388" s="55"/>
      <c r="PJA388" s="55"/>
      <c r="PJB388" s="55"/>
      <c r="PJC388" s="55"/>
      <c r="PJD388" s="55"/>
      <c r="PJE388" s="55"/>
      <c r="PJF388" s="55"/>
      <c r="PJG388" s="55"/>
      <c r="PJH388" s="55"/>
      <c r="PJI388" s="55"/>
      <c r="PJJ388" s="55"/>
      <c r="PJK388" s="55"/>
      <c r="PJL388" s="55"/>
      <c r="PJM388" s="55"/>
      <c r="PJN388" s="55"/>
      <c r="PJO388" s="55"/>
      <c r="PJP388" s="55"/>
      <c r="PJQ388" s="55"/>
      <c r="PJR388" s="55"/>
      <c r="PJS388" s="55"/>
      <c r="PJT388" s="55"/>
      <c r="PJU388" s="55"/>
      <c r="PJV388" s="55"/>
      <c r="PJW388" s="55"/>
      <c r="PJX388" s="55"/>
      <c r="PJY388" s="55"/>
      <c r="PJZ388" s="55"/>
      <c r="PKA388" s="55"/>
      <c r="PKB388" s="55"/>
      <c r="PKC388" s="55"/>
      <c r="PKD388" s="55"/>
      <c r="PKE388" s="55"/>
      <c r="PKF388" s="55"/>
      <c r="PKG388" s="55"/>
      <c r="PKH388" s="55"/>
      <c r="PKI388" s="55"/>
      <c r="PKJ388" s="55"/>
      <c r="PKK388" s="55"/>
      <c r="PKL388" s="55"/>
      <c r="PKM388" s="55"/>
      <c r="PKN388" s="55"/>
      <c r="PKO388" s="55"/>
      <c r="PKP388" s="55"/>
      <c r="PKQ388" s="55"/>
      <c r="PKR388" s="55"/>
      <c r="PKS388" s="55"/>
      <c r="PKT388" s="55"/>
      <c r="PKU388" s="55"/>
      <c r="PKV388" s="55"/>
      <c r="PKW388" s="55"/>
      <c r="PKX388" s="55"/>
      <c r="PKY388" s="55"/>
      <c r="PKZ388" s="55"/>
      <c r="PLA388" s="55"/>
      <c r="PLB388" s="55"/>
      <c r="PLC388" s="55"/>
      <c r="PLD388" s="55"/>
      <c r="PLE388" s="55"/>
      <c r="PLF388" s="55"/>
      <c r="PLG388" s="55"/>
      <c r="PLH388" s="55"/>
      <c r="PLI388" s="55"/>
      <c r="PLJ388" s="55"/>
      <c r="PLK388" s="55"/>
      <c r="PLL388" s="55"/>
      <c r="PLM388" s="55"/>
      <c r="PLN388" s="55"/>
      <c r="PLO388" s="55"/>
      <c r="PLP388" s="55"/>
      <c r="PLQ388" s="55"/>
      <c r="PLR388" s="55"/>
      <c r="PLS388" s="55"/>
      <c r="PLT388" s="55"/>
      <c r="PLU388" s="55"/>
      <c r="PLV388" s="55"/>
      <c r="PLW388" s="55"/>
      <c r="PLX388" s="55"/>
      <c r="PLY388" s="55"/>
      <c r="PLZ388" s="55"/>
      <c r="PMA388" s="55"/>
      <c r="PMB388" s="55"/>
      <c r="PMC388" s="55"/>
      <c r="PMD388" s="55"/>
      <c r="PME388" s="55"/>
      <c r="PMF388" s="55"/>
      <c r="PMG388" s="55"/>
      <c r="PMH388" s="55"/>
      <c r="PMI388" s="55"/>
      <c r="PMJ388" s="55"/>
      <c r="PMK388" s="55"/>
      <c r="PML388" s="55"/>
      <c r="PMM388" s="55"/>
      <c r="PMN388" s="55"/>
      <c r="PMO388" s="55"/>
      <c r="PMP388" s="55"/>
      <c r="PMQ388" s="55"/>
      <c r="PMR388" s="55"/>
      <c r="PMS388" s="55"/>
      <c r="PMT388" s="55"/>
      <c r="PMU388" s="55"/>
      <c r="PMV388" s="55"/>
      <c r="PMW388" s="55"/>
      <c r="PMX388" s="55"/>
      <c r="PMY388" s="55"/>
      <c r="PMZ388" s="55"/>
      <c r="PNA388" s="55"/>
      <c r="PNB388" s="55"/>
      <c r="PNC388" s="55"/>
      <c r="PND388" s="55"/>
      <c r="PNE388" s="55"/>
      <c r="PNF388" s="55"/>
      <c r="PNG388" s="55"/>
      <c r="PNH388" s="55"/>
      <c r="PNI388" s="55"/>
      <c r="PNJ388" s="55"/>
      <c r="PNK388" s="55"/>
      <c r="PNL388" s="55"/>
      <c r="PNM388" s="55"/>
      <c r="PNN388" s="55"/>
      <c r="PNO388" s="55"/>
      <c r="PNP388" s="55"/>
      <c r="PNQ388" s="55"/>
      <c r="PNR388" s="55"/>
      <c r="PNS388" s="55"/>
      <c r="PNT388" s="55"/>
      <c r="PNU388" s="55"/>
      <c r="PNV388" s="55"/>
      <c r="PNW388" s="55"/>
      <c r="PNX388" s="55"/>
      <c r="PNY388" s="55"/>
      <c r="PNZ388" s="55"/>
      <c r="POA388" s="55"/>
      <c r="POB388" s="55"/>
      <c r="POC388" s="55"/>
      <c r="POD388" s="55"/>
      <c r="POE388" s="55"/>
      <c r="POF388" s="55"/>
      <c r="POG388" s="55"/>
      <c r="POH388" s="55"/>
      <c r="POI388" s="55"/>
      <c r="POJ388" s="55"/>
      <c r="POK388" s="55"/>
      <c r="POL388" s="55"/>
      <c r="POM388" s="55"/>
      <c r="PON388" s="55"/>
      <c r="POO388" s="55"/>
      <c r="POP388" s="55"/>
      <c r="POQ388" s="55"/>
      <c r="POR388" s="55"/>
      <c r="POS388" s="55"/>
      <c r="POT388" s="55"/>
      <c r="POU388" s="55"/>
      <c r="POV388" s="55"/>
      <c r="POW388" s="55"/>
      <c r="POX388" s="55"/>
      <c r="POY388" s="55"/>
      <c r="POZ388" s="55"/>
      <c r="PPA388" s="55"/>
      <c r="PPB388" s="55"/>
      <c r="PPC388" s="55"/>
      <c r="PPD388" s="55"/>
      <c r="PPE388" s="55"/>
      <c r="PPF388" s="55"/>
      <c r="PPG388" s="55"/>
      <c r="PPH388" s="55"/>
      <c r="PPI388" s="55"/>
      <c r="PPJ388" s="55"/>
      <c r="PPK388" s="55"/>
      <c r="PPL388" s="55"/>
      <c r="PPM388" s="55"/>
      <c r="PPN388" s="55"/>
      <c r="PPO388" s="55"/>
      <c r="PPP388" s="55"/>
      <c r="PPQ388" s="55"/>
      <c r="PPR388" s="55"/>
      <c r="PPS388" s="55"/>
      <c r="PPT388" s="55"/>
      <c r="PPU388" s="55"/>
      <c r="PPV388" s="55"/>
      <c r="PPW388" s="55"/>
      <c r="PPX388" s="55"/>
      <c r="PPY388" s="55"/>
      <c r="PPZ388" s="55"/>
      <c r="PQA388" s="55"/>
      <c r="PQB388" s="55"/>
      <c r="PQC388" s="55"/>
      <c r="PQD388" s="55"/>
      <c r="PQE388" s="55"/>
      <c r="PQF388" s="55"/>
      <c r="PQG388" s="55"/>
      <c r="PQH388" s="55"/>
      <c r="PQI388" s="55"/>
      <c r="PQJ388" s="55"/>
      <c r="PQK388" s="55"/>
      <c r="PQL388" s="55"/>
      <c r="PQM388" s="55"/>
      <c r="PQN388" s="55"/>
      <c r="PQO388" s="55"/>
      <c r="PQP388" s="55"/>
      <c r="PQQ388" s="55"/>
      <c r="PQR388" s="55"/>
      <c r="PQS388" s="55"/>
      <c r="PQT388" s="55"/>
      <c r="PQU388" s="55"/>
      <c r="PQV388" s="55"/>
      <c r="PQW388" s="55"/>
      <c r="PQX388" s="55"/>
      <c r="PQY388" s="55"/>
      <c r="PQZ388" s="55"/>
      <c r="PRA388" s="55"/>
      <c r="PRB388" s="55"/>
      <c r="PRC388" s="55"/>
      <c r="PRD388" s="55"/>
      <c r="PRE388" s="55"/>
      <c r="PRF388" s="55"/>
      <c r="PRG388" s="55"/>
      <c r="PRH388" s="55"/>
      <c r="PRI388" s="55"/>
      <c r="PRJ388" s="55"/>
      <c r="PRK388" s="55"/>
      <c r="PRL388" s="55"/>
      <c r="PRM388" s="55"/>
      <c r="PRN388" s="55"/>
      <c r="PRO388" s="55"/>
      <c r="PRP388" s="55"/>
      <c r="PRQ388" s="55"/>
      <c r="PRR388" s="55"/>
      <c r="PRS388" s="55"/>
      <c r="PRT388" s="55"/>
      <c r="PRU388" s="55"/>
      <c r="PRV388" s="55"/>
      <c r="PRW388" s="55"/>
      <c r="PRX388" s="55"/>
      <c r="PRY388" s="55"/>
      <c r="PRZ388" s="55"/>
      <c r="PSA388" s="55"/>
      <c r="PSB388" s="55"/>
      <c r="PSC388" s="55"/>
      <c r="PSD388" s="55"/>
      <c r="PSE388" s="55"/>
      <c r="PSF388" s="55"/>
      <c r="PSG388" s="55"/>
      <c r="PSH388" s="55"/>
      <c r="PSI388" s="55"/>
      <c r="PSJ388" s="55"/>
      <c r="PSK388" s="55"/>
      <c r="PSL388" s="55"/>
      <c r="PSM388" s="55"/>
      <c r="PSN388" s="55"/>
      <c r="PSO388" s="55"/>
      <c r="PSP388" s="55"/>
      <c r="PSQ388" s="55"/>
      <c r="PSR388" s="55"/>
      <c r="PSS388" s="55"/>
      <c r="PST388" s="55"/>
      <c r="PSU388" s="55"/>
      <c r="PSV388" s="55"/>
      <c r="PSW388" s="55"/>
      <c r="PSX388" s="55"/>
      <c r="PSY388" s="55"/>
      <c r="PSZ388" s="55"/>
      <c r="PTA388" s="55"/>
      <c r="PTB388" s="55"/>
      <c r="PTC388" s="55"/>
      <c r="PTD388" s="55"/>
      <c r="PTE388" s="55"/>
      <c r="PTF388" s="55"/>
      <c r="PTG388" s="55"/>
      <c r="PTH388" s="55"/>
      <c r="PTI388" s="55"/>
      <c r="PTJ388" s="55"/>
      <c r="PTK388" s="55"/>
      <c r="PTL388" s="55"/>
      <c r="PTM388" s="55"/>
      <c r="PTN388" s="55"/>
      <c r="PTO388" s="55"/>
      <c r="PTP388" s="55"/>
      <c r="PTQ388" s="55"/>
      <c r="PTR388" s="55"/>
      <c r="PTS388" s="55"/>
      <c r="PTT388" s="55"/>
      <c r="PTU388" s="55"/>
      <c r="PTV388" s="55"/>
      <c r="PTW388" s="55"/>
      <c r="PTX388" s="55"/>
      <c r="PTY388" s="55"/>
      <c r="PTZ388" s="55"/>
      <c r="PUA388" s="55"/>
      <c r="PUB388" s="55"/>
      <c r="PUC388" s="55"/>
      <c r="PUD388" s="55"/>
      <c r="PUE388" s="55"/>
      <c r="PUF388" s="55"/>
      <c r="PUG388" s="55"/>
      <c r="PUH388" s="55"/>
      <c r="PUI388" s="55"/>
      <c r="PUJ388" s="55"/>
      <c r="PUK388" s="55"/>
      <c r="PUL388" s="55"/>
      <c r="PUM388" s="55"/>
      <c r="PUN388" s="55"/>
      <c r="PUO388" s="55"/>
      <c r="PUP388" s="55"/>
      <c r="PUQ388" s="55"/>
      <c r="PUR388" s="55"/>
      <c r="PUS388" s="55"/>
      <c r="PUT388" s="55"/>
      <c r="PUU388" s="55"/>
      <c r="PUV388" s="55"/>
      <c r="PUW388" s="55"/>
      <c r="PUX388" s="55"/>
      <c r="PUY388" s="55"/>
      <c r="PUZ388" s="55"/>
      <c r="PVA388" s="55"/>
      <c r="PVB388" s="55"/>
      <c r="PVC388" s="55"/>
      <c r="PVD388" s="55"/>
      <c r="PVE388" s="55"/>
      <c r="PVF388" s="55"/>
      <c r="PVG388" s="55"/>
      <c r="PVH388" s="55"/>
      <c r="PVI388" s="55"/>
      <c r="PVJ388" s="55"/>
      <c r="PVK388" s="55"/>
      <c r="PVL388" s="55"/>
      <c r="PVM388" s="55"/>
      <c r="PVN388" s="55"/>
      <c r="PVO388" s="55"/>
      <c r="PVP388" s="55"/>
      <c r="PVQ388" s="55"/>
      <c r="PVR388" s="55"/>
      <c r="PVS388" s="55"/>
      <c r="PVT388" s="55"/>
      <c r="PVU388" s="55"/>
      <c r="PVV388" s="55"/>
      <c r="PVW388" s="55"/>
      <c r="PVX388" s="55"/>
      <c r="PVY388" s="55"/>
      <c r="PVZ388" s="55"/>
      <c r="PWA388" s="55"/>
      <c r="PWB388" s="55"/>
      <c r="PWC388" s="55"/>
      <c r="PWD388" s="55"/>
      <c r="PWE388" s="55"/>
      <c r="PWF388" s="55"/>
      <c r="PWG388" s="55"/>
      <c r="PWH388" s="55"/>
      <c r="PWI388" s="55"/>
      <c r="PWJ388" s="55"/>
      <c r="PWK388" s="55"/>
      <c r="PWL388" s="55"/>
      <c r="PWM388" s="55"/>
      <c r="PWN388" s="55"/>
      <c r="PWO388" s="55"/>
      <c r="PWP388" s="55"/>
      <c r="PWQ388" s="55"/>
      <c r="PWR388" s="55"/>
      <c r="PWS388" s="55"/>
      <c r="PWT388" s="55"/>
      <c r="PWU388" s="55"/>
      <c r="PWV388" s="55"/>
      <c r="PWW388" s="55"/>
      <c r="PWX388" s="55"/>
      <c r="PWY388" s="55"/>
      <c r="PWZ388" s="55"/>
      <c r="PXA388" s="55"/>
      <c r="PXB388" s="55"/>
      <c r="PXC388" s="55"/>
      <c r="PXD388" s="55"/>
      <c r="PXE388" s="55"/>
      <c r="PXF388" s="55"/>
      <c r="PXG388" s="55"/>
      <c r="PXH388" s="55"/>
      <c r="PXI388" s="55"/>
      <c r="PXJ388" s="55"/>
      <c r="PXK388" s="55"/>
      <c r="PXL388" s="55"/>
      <c r="PXM388" s="55"/>
      <c r="PXN388" s="55"/>
      <c r="PXO388" s="55"/>
      <c r="PXP388" s="55"/>
      <c r="PXQ388" s="55"/>
      <c r="PXR388" s="55"/>
      <c r="PXS388" s="55"/>
      <c r="PXT388" s="55"/>
      <c r="PXU388" s="55"/>
      <c r="PXV388" s="55"/>
      <c r="PXW388" s="55"/>
      <c r="PXX388" s="55"/>
      <c r="PXY388" s="55"/>
      <c r="PXZ388" s="55"/>
      <c r="PYA388" s="55"/>
      <c r="PYB388" s="55"/>
      <c r="PYC388" s="55"/>
      <c r="PYD388" s="55"/>
      <c r="PYE388" s="55"/>
      <c r="PYF388" s="55"/>
      <c r="PYG388" s="55"/>
      <c r="PYH388" s="55"/>
      <c r="PYI388" s="55"/>
      <c r="PYJ388" s="55"/>
      <c r="PYK388" s="55"/>
      <c r="PYL388" s="55"/>
      <c r="PYM388" s="55"/>
      <c r="PYN388" s="55"/>
      <c r="PYO388" s="55"/>
      <c r="PYP388" s="55"/>
      <c r="PYQ388" s="55"/>
      <c r="PYR388" s="55"/>
      <c r="PYS388" s="55"/>
      <c r="PYT388" s="55"/>
      <c r="PYU388" s="55"/>
      <c r="PYV388" s="55"/>
      <c r="PYW388" s="55"/>
      <c r="PYX388" s="55"/>
      <c r="PYY388" s="55"/>
      <c r="PYZ388" s="55"/>
      <c r="PZA388" s="55"/>
      <c r="PZB388" s="55"/>
      <c r="PZC388" s="55"/>
      <c r="PZD388" s="55"/>
      <c r="PZE388" s="55"/>
      <c r="PZF388" s="55"/>
      <c r="PZG388" s="55"/>
      <c r="PZH388" s="55"/>
      <c r="PZI388" s="55"/>
      <c r="PZJ388" s="55"/>
      <c r="PZK388" s="55"/>
      <c r="PZL388" s="55"/>
      <c r="PZM388" s="55"/>
      <c r="PZN388" s="55"/>
      <c r="PZO388" s="55"/>
      <c r="PZP388" s="55"/>
      <c r="PZQ388" s="55"/>
      <c r="PZR388" s="55"/>
      <c r="PZS388" s="55"/>
      <c r="PZT388" s="55"/>
      <c r="PZU388" s="55"/>
      <c r="PZV388" s="55"/>
      <c r="PZW388" s="55"/>
      <c r="PZX388" s="55"/>
      <c r="PZY388" s="55"/>
      <c r="PZZ388" s="55"/>
      <c r="QAA388" s="55"/>
      <c r="QAB388" s="55"/>
      <c r="QAC388" s="55"/>
      <c r="QAD388" s="55"/>
      <c r="QAE388" s="55"/>
      <c r="QAF388" s="55"/>
      <c r="QAG388" s="55"/>
      <c r="QAH388" s="55"/>
      <c r="QAI388" s="55"/>
      <c r="QAJ388" s="55"/>
      <c r="QAK388" s="55"/>
      <c r="QAL388" s="55"/>
      <c r="QAM388" s="55"/>
      <c r="QAN388" s="55"/>
      <c r="QAO388" s="55"/>
      <c r="QAP388" s="55"/>
      <c r="QAQ388" s="55"/>
      <c r="QAR388" s="55"/>
      <c r="QAS388" s="55"/>
      <c r="QAT388" s="55"/>
      <c r="QAU388" s="55"/>
      <c r="QAV388" s="55"/>
      <c r="QAW388" s="55"/>
      <c r="QAX388" s="55"/>
      <c r="QAY388" s="55"/>
      <c r="QAZ388" s="55"/>
      <c r="QBA388" s="55"/>
      <c r="QBB388" s="55"/>
      <c r="QBC388" s="55"/>
      <c r="QBD388" s="55"/>
      <c r="QBE388" s="55"/>
      <c r="QBF388" s="55"/>
      <c r="QBG388" s="55"/>
      <c r="QBH388" s="55"/>
      <c r="QBI388" s="55"/>
      <c r="QBJ388" s="55"/>
      <c r="QBK388" s="55"/>
      <c r="QBL388" s="55"/>
      <c r="QBM388" s="55"/>
      <c r="QBN388" s="55"/>
      <c r="QBO388" s="55"/>
      <c r="QBP388" s="55"/>
      <c r="QBQ388" s="55"/>
      <c r="QBR388" s="55"/>
      <c r="QBS388" s="55"/>
      <c r="QBT388" s="55"/>
      <c r="QBU388" s="55"/>
      <c r="QBV388" s="55"/>
      <c r="QBW388" s="55"/>
      <c r="QBX388" s="55"/>
      <c r="QBY388" s="55"/>
      <c r="QBZ388" s="55"/>
      <c r="QCA388" s="55"/>
      <c r="QCB388" s="55"/>
      <c r="QCC388" s="55"/>
      <c r="QCD388" s="55"/>
      <c r="QCE388" s="55"/>
      <c r="QCF388" s="55"/>
      <c r="QCG388" s="55"/>
      <c r="QCH388" s="55"/>
      <c r="QCI388" s="55"/>
      <c r="QCJ388" s="55"/>
      <c r="QCK388" s="55"/>
      <c r="QCL388" s="55"/>
      <c r="QCM388" s="55"/>
      <c r="QCN388" s="55"/>
      <c r="QCO388" s="55"/>
      <c r="QCP388" s="55"/>
      <c r="QCQ388" s="55"/>
      <c r="QCR388" s="55"/>
      <c r="QCS388" s="55"/>
      <c r="QCT388" s="55"/>
      <c r="QCU388" s="55"/>
      <c r="QCV388" s="55"/>
      <c r="QCW388" s="55"/>
      <c r="QCX388" s="55"/>
      <c r="QCY388" s="55"/>
      <c r="QCZ388" s="55"/>
      <c r="QDA388" s="55"/>
      <c r="QDB388" s="55"/>
      <c r="QDC388" s="55"/>
      <c r="QDD388" s="55"/>
      <c r="QDE388" s="55"/>
      <c r="QDF388" s="55"/>
      <c r="QDG388" s="55"/>
      <c r="QDH388" s="55"/>
      <c r="QDI388" s="55"/>
      <c r="QDJ388" s="55"/>
      <c r="QDK388" s="55"/>
      <c r="QDL388" s="55"/>
      <c r="QDM388" s="55"/>
      <c r="QDN388" s="55"/>
      <c r="QDO388" s="55"/>
      <c r="QDP388" s="55"/>
      <c r="QDQ388" s="55"/>
      <c r="QDR388" s="55"/>
      <c r="QDS388" s="55"/>
      <c r="QDT388" s="55"/>
      <c r="QDU388" s="55"/>
      <c r="QDV388" s="55"/>
      <c r="QDW388" s="55"/>
      <c r="QDX388" s="55"/>
      <c r="QDY388" s="55"/>
      <c r="QDZ388" s="55"/>
      <c r="QEA388" s="55"/>
      <c r="QEB388" s="55"/>
      <c r="QEC388" s="55"/>
      <c r="QED388" s="55"/>
      <c r="QEE388" s="55"/>
      <c r="QEF388" s="55"/>
      <c r="QEG388" s="55"/>
      <c r="QEH388" s="55"/>
      <c r="QEI388" s="55"/>
      <c r="QEJ388" s="55"/>
      <c r="QEK388" s="55"/>
      <c r="QEL388" s="55"/>
      <c r="QEM388" s="55"/>
      <c r="QEN388" s="55"/>
      <c r="QEO388" s="55"/>
      <c r="QEP388" s="55"/>
      <c r="QEQ388" s="55"/>
      <c r="QER388" s="55"/>
      <c r="QES388" s="55"/>
      <c r="QET388" s="55"/>
      <c r="QEU388" s="55"/>
      <c r="QEV388" s="55"/>
      <c r="QEW388" s="55"/>
      <c r="QEX388" s="55"/>
      <c r="QEY388" s="55"/>
      <c r="QEZ388" s="55"/>
      <c r="QFA388" s="55"/>
      <c r="QFB388" s="55"/>
      <c r="QFC388" s="55"/>
      <c r="QFD388" s="55"/>
      <c r="QFE388" s="55"/>
      <c r="QFF388" s="55"/>
      <c r="QFG388" s="55"/>
      <c r="QFH388" s="55"/>
      <c r="QFI388" s="55"/>
      <c r="QFJ388" s="55"/>
      <c r="QFK388" s="55"/>
      <c r="QFL388" s="55"/>
      <c r="QFM388" s="55"/>
      <c r="QFN388" s="55"/>
      <c r="QFO388" s="55"/>
      <c r="QFP388" s="55"/>
      <c r="QFQ388" s="55"/>
      <c r="QFR388" s="55"/>
      <c r="QFS388" s="55"/>
      <c r="QFT388" s="55"/>
      <c r="QFU388" s="55"/>
      <c r="QFV388" s="55"/>
      <c r="QFW388" s="55"/>
      <c r="QFX388" s="55"/>
      <c r="QFY388" s="55"/>
      <c r="QFZ388" s="55"/>
      <c r="QGA388" s="55"/>
      <c r="QGB388" s="55"/>
      <c r="QGC388" s="55"/>
      <c r="QGD388" s="55"/>
      <c r="QGE388" s="55"/>
      <c r="QGF388" s="55"/>
      <c r="QGG388" s="55"/>
      <c r="QGH388" s="55"/>
      <c r="QGI388" s="55"/>
      <c r="QGJ388" s="55"/>
      <c r="QGK388" s="55"/>
      <c r="QGL388" s="55"/>
      <c r="QGM388" s="55"/>
      <c r="QGN388" s="55"/>
      <c r="QGO388" s="55"/>
      <c r="QGP388" s="55"/>
      <c r="QGQ388" s="55"/>
      <c r="QGR388" s="55"/>
      <c r="QGS388" s="55"/>
      <c r="QGT388" s="55"/>
      <c r="QGU388" s="55"/>
      <c r="QGV388" s="55"/>
      <c r="QGW388" s="55"/>
      <c r="QGX388" s="55"/>
      <c r="QGY388" s="55"/>
      <c r="QGZ388" s="55"/>
      <c r="QHA388" s="55"/>
      <c r="QHB388" s="55"/>
      <c r="QHC388" s="55"/>
      <c r="QHD388" s="55"/>
      <c r="QHE388" s="55"/>
      <c r="QHF388" s="55"/>
      <c r="QHG388" s="55"/>
      <c r="QHH388" s="55"/>
      <c r="QHI388" s="55"/>
      <c r="QHJ388" s="55"/>
      <c r="QHK388" s="55"/>
      <c r="QHL388" s="55"/>
      <c r="QHM388" s="55"/>
      <c r="QHN388" s="55"/>
      <c r="QHO388" s="55"/>
      <c r="QHP388" s="55"/>
      <c r="QHQ388" s="55"/>
      <c r="QHR388" s="55"/>
      <c r="QHS388" s="55"/>
      <c r="QHT388" s="55"/>
      <c r="QHU388" s="55"/>
      <c r="QHV388" s="55"/>
      <c r="QHW388" s="55"/>
      <c r="QHX388" s="55"/>
      <c r="QHY388" s="55"/>
      <c r="QHZ388" s="55"/>
      <c r="QIA388" s="55"/>
      <c r="QIB388" s="55"/>
      <c r="QIC388" s="55"/>
      <c r="QID388" s="55"/>
      <c r="QIE388" s="55"/>
      <c r="QIF388" s="55"/>
      <c r="QIG388" s="55"/>
      <c r="QIH388" s="55"/>
      <c r="QII388" s="55"/>
      <c r="QIJ388" s="55"/>
      <c r="QIK388" s="55"/>
      <c r="QIL388" s="55"/>
      <c r="QIM388" s="55"/>
      <c r="QIN388" s="55"/>
      <c r="QIO388" s="55"/>
      <c r="QIP388" s="55"/>
      <c r="QIQ388" s="55"/>
      <c r="QIR388" s="55"/>
      <c r="QIS388" s="55"/>
      <c r="QIT388" s="55"/>
      <c r="QIU388" s="55"/>
      <c r="QIV388" s="55"/>
      <c r="QIW388" s="55"/>
      <c r="QIX388" s="55"/>
      <c r="QIY388" s="55"/>
      <c r="QIZ388" s="55"/>
      <c r="QJA388" s="55"/>
      <c r="QJB388" s="55"/>
      <c r="QJC388" s="55"/>
      <c r="QJD388" s="55"/>
      <c r="QJE388" s="55"/>
      <c r="QJF388" s="55"/>
      <c r="QJG388" s="55"/>
      <c r="QJH388" s="55"/>
      <c r="QJI388" s="55"/>
      <c r="QJJ388" s="55"/>
      <c r="QJK388" s="55"/>
      <c r="QJL388" s="55"/>
      <c r="QJM388" s="55"/>
      <c r="QJN388" s="55"/>
      <c r="QJO388" s="55"/>
      <c r="QJP388" s="55"/>
      <c r="QJQ388" s="55"/>
      <c r="QJR388" s="55"/>
      <c r="QJS388" s="55"/>
      <c r="QJT388" s="55"/>
      <c r="QJU388" s="55"/>
      <c r="QJV388" s="55"/>
      <c r="QJW388" s="55"/>
      <c r="QJX388" s="55"/>
      <c r="QJY388" s="55"/>
      <c r="QJZ388" s="55"/>
      <c r="QKA388" s="55"/>
      <c r="QKB388" s="55"/>
      <c r="QKC388" s="55"/>
      <c r="QKD388" s="55"/>
      <c r="QKE388" s="55"/>
      <c r="QKF388" s="55"/>
      <c r="QKG388" s="55"/>
      <c r="QKH388" s="55"/>
      <c r="QKI388" s="55"/>
      <c r="QKJ388" s="55"/>
      <c r="QKK388" s="55"/>
      <c r="QKL388" s="55"/>
      <c r="QKM388" s="55"/>
      <c r="QKN388" s="55"/>
      <c r="QKO388" s="55"/>
      <c r="QKP388" s="55"/>
      <c r="QKQ388" s="55"/>
      <c r="QKR388" s="55"/>
      <c r="QKS388" s="55"/>
      <c r="QKT388" s="55"/>
      <c r="QKU388" s="55"/>
      <c r="QKV388" s="55"/>
      <c r="QKW388" s="55"/>
      <c r="QKX388" s="55"/>
      <c r="QKY388" s="55"/>
      <c r="QKZ388" s="55"/>
      <c r="QLA388" s="55"/>
      <c r="QLB388" s="55"/>
      <c r="QLC388" s="55"/>
      <c r="QLD388" s="55"/>
      <c r="QLE388" s="55"/>
      <c r="QLF388" s="55"/>
      <c r="QLG388" s="55"/>
      <c r="QLH388" s="55"/>
      <c r="QLI388" s="55"/>
      <c r="QLJ388" s="55"/>
      <c r="QLK388" s="55"/>
      <c r="QLL388" s="55"/>
      <c r="QLM388" s="55"/>
      <c r="QLN388" s="55"/>
      <c r="QLO388" s="55"/>
      <c r="QLP388" s="55"/>
      <c r="QLQ388" s="55"/>
      <c r="QLR388" s="55"/>
      <c r="QLS388" s="55"/>
      <c r="QLT388" s="55"/>
      <c r="QLU388" s="55"/>
      <c r="QLV388" s="55"/>
      <c r="QLW388" s="55"/>
      <c r="QLX388" s="55"/>
      <c r="QLY388" s="55"/>
      <c r="QLZ388" s="55"/>
      <c r="QMA388" s="55"/>
      <c r="QMB388" s="55"/>
      <c r="QMC388" s="55"/>
      <c r="QMD388" s="55"/>
      <c r="QME388" s="55"/>
      <c r="QMF388" s="55"/>
      <c r="QMG388" s="55"/>
      <c r="QMH388" s="55"/>
      <c r="QMI388" s="55"/>
      <c r="QMJ388" s="55"/>
      <c r="QMK388" s="55"/>
      <c r="QML388" s="55"/>
      <c r="QMM388" s="55"/>
      <c r="QMN388" s="55"/>
      <c r="QMO388" s="55"/>
      <c r="QMP388" s="55"/>
      <c r="QMQ388" s="55"/>
      <c r="QMR388" s="55"/>
      <c r="QMS388" s="55"/>
      <c r="QMT388" s="55"/>
      <c r="QMU388" s="55"/>
      <c r="QMV388" s="55"/>
      <c r="QMW388" s="55"/>
      <c r="QMX388" s="55"/>
      <c r="QMY388" s="55"/>
      <c r="QMZ388" s="55"/>
      <c r="QNA388" s="55"/>
      <c r="QNB388" s="55"/>
      <c r="QNC388" s="55"/>
      <c r="QND388" s="55"/>
      <c r="QNE388" s="55"/>
      <c r="QNF388" s="55"/>
      <c r="QNG388" s="55"/>
      <c r="QNH388" s="55"/>
      <c r="QNI388" s="55"/>
      <c r="QNJ388" s="55"/>
      <c r="QNK388" s="55"/>
      <c r="QNL388" s="55"/>
      <c r="QNM388" s="55"/>
      <c r="QNN388" s="55"/>
      <c r="QNO388" s="55"/>
      <c r="QNP388" s="55"/>
      <c r="QNQ388" s="55"/>
      <c r="QNR388" s="55"/>
      <c r="QNS388" s="55"/>
      <c r="QNT388" s="55"/>
      <c r="QNU388" s="55"/>
      <c r="QNV388" s="55"/>
      <c r="QNW388" s="55"/>
      <c r="QNX388" s="55"/>
      <c r="QNY388" s="55"/>
      <c r="QNZ388" s="55"/>
      <c r="QOA388" s="55"/>
      <c r="QOB388" s="55"/>
      <c r="QOC388" s="55"/>
      <c r="QOD388" s="55"/>
      <c r="QOE388" s="55"/>
      <c r="QOF388" s="55"/>
      <c r="QOG388" s="55"/>
      <c r="QOH388" s="55"/>
      <c r="QOI388" s="55"/>
      <c r="QOJ388" s="55"/>
      <c r="QOK388" s="55"/>
      <c r="QOL388" s="55"/>
      <c r="QOM388" s="55"/>
      <c r="QON388" s="55"/>
      <c r="QOO388" s="55"/>
      <c r="QOP388" s="55"/>
      <c r="QOQ388" s="55"/>
      <c r="QOR388" s="55"/>
      <c r="QOS388" s="55"/>
      <c r="QOT388" s="55"/>
      <c r="QOU388" s="55"/>
      <c r="QOV388" s="55"/>
      <c r="QOW388" s="55"/>
      <c r="QOX388" s="55"/>
      <c r="QOY388" s="55"/>
      <c r="QOZ388" s="55"/>
      <c r="QPA388" s="55"/>
      <c r="QPB388" s="55"/>
      <c r="QPC388" s="55"/>
      <c r="QPD388" s="55"/>
      <c r="QPE388" s="55"/>
      <c r="QPF388" s="55"/>
      <c r="QPG388" s="55"/>
      <c r="QPH388" s="55"/>
      <c r="QPI388" s="55"/>
      <c r="QPJ388" s="55"/>
      <c r="QPK388" s="55"/>
      <c r="QPL388" s="55"/>
      <c r="QPM388" s="55"/>
      <c r="QPN388" s="55"/>
      <c r="QPO388" s="55"/>
      <c r="QPP388" s="55"/>
      <c r="QPQ388" s="55"/>
      <c r="QPR388" s="55"/>
      <c r="QPS388" s="55"/>
      <c r="QPT388" s="55"/>
      <c r="QPU388" s="55"/>
      <c r="QPV388" s="55"/>
      <c r="QPW388" s="55"/>
      <c r="QPX388" s="55"/>
      <c r="QPY388" s="55"/>
      <c r="QPZ388" s="55"/>
      <c r="QQA388" s="55"/>
      <c r="QQB388" s="55"/>
      <c r="QQC388" s="55"/>
      <c r="QQD388" s="55"/>
      <c r="QQE388" s="55"/>
      <c r="QQF388" s="55"/>
      <c r="QQG388" s="55"/>
      <c r="QQH388" s="55"/>
      <c r="QQI388" s="55"/>
      <c r="QQJ388" s="55"/>
      <c r="QQK388" s="55"/>
      <c r="QQL388" s="55"/>
      <c r="QQM388" s="55"/>
      <c r="QQN388" s="55"/>
      <c r="QQO388" s="55"/>
      <c r="QQP388" s="55"/>
      <c r="QQQ388" s="55"/>
      <c r="QQR388" s="55"/>
      <c r="QQS388" s="55"/>
      <c r="QQT388" s="55"/>
      <c r="QQU388" s="55"/>
      <c r="QQV388" s="55"/>
      <c r="QQW388" s="55"/>
      <c r="QQX388" s="55"/>
      <c r="QQY388" s="55"/>
      <c r="QQZ388" s="55"/>
      <c r="QRA388" s="55"/>
      <c r="QRB388" s="55"/>
      <c r="QRC388" s="55"/>
      <c r="QRD388" s="55"/>
      <c r="QRE388" s="55"/>
      <c r="QRF388" s="55"/>
      <c r="QRG388" s="55"/>
      <c r="QRH388" s="55"/>
      <c r="QRI388" s="55"/>
      <c r="QRJ388" s="55"/>
      <c r="QRK388" s="55"/>
      <c r="QRL388" s="55"/>
      <c r="QRM388" s="55"/>
      <c r="QRN388" s="55"/>
      <c r="QRO388" s="55"/>
      <c r="QRP388" s="55"/>
      <c r="QRQ388" s="55"/>
      <c r="QRR388" s="55"/>
      <c r="QRS388" s="55"/>
      <c r="QRT388" s="55"/>
      <c r="QRU388" s="55"/>
      <c r="QRV388" s="55"/>
      <c r="QRW388" s="55"/>
      <c r="QRX388" s="55"/>
      <c r="QRY388" s="55"/>
      <c r="QRZ388" s="55"/>
      <c r="QSA388" s="55"/>
      <c r="QSB388" s="55"/>
      <c r="QSC388" s="55"/>
      <c r="QSD388" s="55"/>
      <c r="QSE388" s="55"/>
      <c r="QSF388" s="55"/>
      <c r="QSG388" s="55"/>
      <c r="QSH388" s="55"/>
      <c r="QSI388" s="55"/>
      <c r="QSJ388" s="55"/>
      <c r="QSK388" s="55"/>
      <c r="QSL388" s="55"/>
      <c r="QSM388" s="55"/>
      <c r="QSN388" s="55"/>
      <c r="QSO388" s="55"/>
      <c r="QSP388" s="55"/>
      <c r="QSQ388" s="55"/>
      <c r="QSR388" s="55"/>
      <c r="QSS388" s="55"/>
      <c r="QST388" s="55"/>
      <c r="QSU388" s="55"/>
      <c r="QSV388" s="55"/>
      <c r="QSW388" s="55"/>
      <c r="QSX388" s="55"/>
      <c r="QSY388" s="55"/>
      <c r="QSZ388" s="55"/>
      <c r="QTA388" s="55"/>
      <c r="QTB388" s="55"/>
      <c r="QTC388" s="55"/>
      <c r="QTD388" s="55"/>
      <c r="QTE388" s="55"/>
      <c r="QTF388" s="55"/>
      <c r="QTG388" s="55"/>
      <c r="QTH388" s="55"/>
      <c r="QTI388" s="55"/>
      <c r="QTJ388" s="55"/>
      <c r="QTK388" s="55"/>
      <c r="QTL388" s="55"/>
      <c r="QTM388" s="55"/>
      <c r="QTN388" s="55"/>
      <c r="QTO388" s="55"/>
      <c r="QTP388" s="55"/>
      <c r="QTQ388" s="55"/>
      <c r="QTR388" s="55"/>
      <c r="QTS388" s="55"/>
      <c r="QTT388" s="55"/>
      <c r="QTU388" s="55"/>
      <c r="QTV388" s="55"/>
      <c r="QTW388" s="55"/>
      <c r="QTX388" s="55"/>
      <c r="QTY388" s="55"/>
      <c r="QTZ388" s="55"/>
      <c r="QUA388" s="55"/>
      <c r="QUB388" s="55"/>
      <c r="QUC388" s="55"/>
      <c r="QUD388" s="55"/>
      <c r="QUE388" s="55"/>
      <c r="QUF388" s="55"/>
      <c r="QUG388" s="55"/>
      <c r="QUH388" s="55"/>
      <c r="QUI388" s="55"/>
      <c r="QUJ388" s="55"/>
      <c r="QUK388" s="55"/>
      <c r="QUL388" s="55"/>
      <c r="QUM388" s="55"/>
      <c r="QUN388" s="55"/>
      <c r="QUO388" s="55"/>
      <c r="QUP388" s="55"/>
      <c r="QUQ388" s="55"/>
      <c r="QUR388" s="55"/>
      <c r="QUS388" s="55"/>
      <c r="QUT388" s="55"/>
      <c r="QUU388" s="55"/>
      <c r="QUV388" s="55"/>
      <c r="QUW388" s="55"/>
      <c r="QUX388" s="55"/>
      <c r="QUY388" s="55"/>
      <c r="QUZ388" s="55"/>
      <c r="QVA388" s="55"/>
      <c r="QVB388" s="55"/>
      <c r="QVC388" s="55"/>
      <c r="QVD388" s="55"/>
      <c r="QVE388" s="55"/>
      <c r="QVF388" s="55"/>
      <c r="QVG388" s="55"/>
      <c r="QVH388" s="55"/>
      <c r="QVI388" s="55"/>
      <c r="QVJ388" s="55"/>
      <c r="QVK388" s="55"/>
      <c r="QVL388" s="55"/>
      <c r="QVM388" s="55"/>
      <c r="QVN388" s="55"/>
      <c r="QVO388" s="55"/>
      <c r="QVP388" s="55"/>
      <c r="QVQ388" s="55"/>
      <c r="QVR388" s="55"/>
      <c r="QVS388" s="55"/>
      <c r="QVT388" s="55"/>
      <c r="QVU388" s="55"/>
      <c r="QVV388" s="55"/>
      <c r="QVW388" s="55"/>
      <c r="QVX388" s="55"/>
      <c r="QVY388" s="55"/>
      <c r="QVZ388" s="55"/>
      <c r="QWA388" s="55"/>
      <c r="QWB388" s="55"/>
      <c r="QWC388" s="55"/>
      <c r="QWD388" s="55"/>
      <c r="QWE388" s="55"/>
      <c r="QWF388" s="55"/>
      <c r="QWG388" s="55"/>
      <c r="QWH388" s="55"/>
      <c r="QWI388" s="55"/>
      <c r="QWJ388" s="55"/>
      <c r="QWK388" s="55"/>
      <c r="QWL388" s="55"/>
      <c r="QWM388" s="55"/>
      <c r="QWN388" s="55"/>
      <c r="QWO388" s="55"/>
      <c r="QWP388" s="55"/>
      <c r="QWQ388" s="55"/>
      <c r="QWR388" s="55"/>
      <c r="QWS388" s="55"/>
      <c r="QWT388" s="55"/>
      <c r="QWU388" s="55"/>
      <c r="QWV388" s="55"/>
      <c r="QWW388" s="55"/>
      <c r="QWX388" s="55"/>
      <c r="QWY388" s="55"/>
      <c r="QWZ388" s="55"/>
      <c r="QXA388" s="55"/>
      <c r="QXB388" s="55"/>
      <c r="QXC388" s="55"/>
      <c r="QXD388" s="55"/>
      <c r="QXE388" s="55"/>
      <c r="QXF388" s="55"/>
      <c r="QXG388" s="55"/>
      <c r="QXH388" s="55"/>
      <c r="QXI388" s="55"/>
      <c r="QXJ388" s="55"/>
      <c r="QXK388" s="55"/>
      <c r="QXL388" s="55"/>
      <c r="QXM388" s="55"/>
      <c r="QXN388" s="55"/>
      <c r="QXO388" s="55"/>
      <c r="QXP388" s="55"/>
      <c r="QXQ388" s="55"/>
      <c r="QXR388" s="55"/>
      <c r="QXS388" s="55"/>
      <c r="QXT388" s="55"/>
      <c r="QXU388" s="55"/>
      <c r="QXV388" s="55"/>
      <c r="QXW388" s="55"/>
      <c r="QXX388" s="55"/>
      <c r="QXY388" s="55"/>
      <c r="QXZ388" s="55"/>
      <c r="QYA388" s="55"/>
      <c r="QYB388" s="55"/>
      <c r="QYC388" s="55"/>
      <c r="QYD388" s="55"/>
      <c r="QYE388" s="55"/>
      <c r="QYF388" s="55"/>
      <c r="QYG388" s="55"/>
      <c r="QYH388" s="55"/>
      <c r="QYI388" s="55"/>
      <c r="QYJ388" s="55"/>
      <c r="QYK388" s="55"/>
      <c r="QYL388" s="55"/>
      <c r="QYM388" s="55"/>
      <c r="QYN388" s="55"/>
      <c r="QYO388" s="55"/>
      <c r="QYP388" s="55"/>
      <c r="QYQ388" s="55"/>
      <c r="QYR388" s="55"/>
      <c r="QYS388" s="55"/>
      <c r="QYT388" s="55"/>
      <c r="QYU388" s="55"/>
      <c r="QYV388" s="55"/>
      <c r="QYW388" s="55"/>
      <c r="QYX388" s="55"/>
      <c r="QYY388" s="55"/>
      <c r="QYZ388" s="55"/>
      <c r="QZA388" s="55"/>
      <c r="QZB388" s="55"/>
      <c r="QZC388" s="55"/>
      <c r="QZD388" s="55"/>
      <c r="QZE388" s="55"/>
      <c r="QZF388" s="55"/>
      <c r="QZG388" s="55"/>
      <c r="QZH388" s="55"/>
      <c r="QZI388" s="55"/>
      <c r="QZJ388" s="55"/>
      <c r="QZK388" s="55"/>
      <c r="QZL388" s="55"/>
      <c r="QZM388" s="55"/>
      <c r="QZN388" s="55"/>
      <c r="QZO388" s="55"/>
      <c r="QZP388" s="55"/>
      <c r="QZQ388" s="55"/>
      <c r="QZR388" s="55"/>
      <c r="QZS388" s="55"/>
      <c r="QZT388" s="55"/>
      <c r="QZU388" s="55"/>
      <c r="QZV388" s="55"/>
      <c r="QZW388" s="55"/>
      <c r="QZX388" s="55"/>
      <c r="QZY388" s="55"/>
      <c r="QZZ388" s="55"/>
      <c r="RAA388" s="55"/>
      <c r="RAB388" s="55"/>
      <c r="RAC388" s="55"/>
      <c r="RAD388" s="55"/>
      <c r="RAE388" s="55"/>
      <c r="RAF388" s="55"/>
      <c r="RAG388" s="55"/>
      <c r="RAH388" s="55"/>
      <c r="RAI388" s="55"/>
      <c r="RAJ388" s="55"/>
      <c r="RAK388" s="55"/>
      <c r="RAL388" s="55"/>
      <c r="RAM388" s="55"/>
      <c r="RAN388" s="55"/>
      <c r="RAO388" s="55"/>
      <c r="RAP388" s="55"/>
      <c r="RAQ388" s="55"/>
      <c r="RAR388" s="55"/>
      <c r="RAS388" s="55"/>
      <c r="RAT388" s="55"/>
      <c r="RAU388" s="55"/>
      <c r="RAV388" s="55"/>
      <c r="RAW388" s="55"/>
      <c r="RAX388" s="55"/>
      <c r="RAY388" s="55"/>
      <c r="RAZ388" s="55"/>
      <c r="RBA388" s="55"/>
      <c r="RBB388" s="55"/>
      <c r="RBC388" s="55"/>
      <c r="RBD388" s="55"/>
      <c r="RBE388" s="55"/>
      <c r="RBF388" s="55"/>
      <c r="RBG388" s="55"/>
      <c r="RBH388" s="55"/>
      <c r="RBI388" s="55"/>
      <c r="RBJ388" s="55"/>
      <c r="RBK388" s="55"/>
      <c r="RBL388" s="55"/>
      <c r="RBM388" s="55"/>
      <c r="RBN388" s="55"/>
      <c r="RBO388" s="55"/>
      <c r="RBP388" s="55"/>
      <c r="RBQ388" s="55"/>
      <c r="RBR388" s="55"/>
      <c r="RBS388" s="55"/>
      <c r="RBT388" s="55"/>
      <c r="RBU388" s="55"/>
      <c r="RBV388" s="55"/>
      <c r="RBW388" s="55"/>
      <c r="RBX388" s="55"/>
      <c r="RBY388" s="55"/>
      <c r="RBZ388" s="55"/>
      <c r="RCA388" s="55"/>
      <c r="RCB388" s="55"/>
      <c r="RCC388" s="55"/>
      <c r="RCD388" s="55"/>
      <c r="RCE388" s="55"/>
      <c r="RCF388" s="55"/>
      <c r="RCG388" s="55"/>
      <c r="RCH388" s="55"/>
      <c r="RCI388" s="55"/>
      <c r="RCJ388" s="55"/>
      <c r="RCK388" s="55"/>
      <c r="RCL388" s="55"/>
      <c r="RCM388" s="55"/>
      <c r="RCN388" s="55"/>
      <c r="RCO388" s="55"/>
      <c r="RCP388" s="55"/>
      <c r="RCQ388" s="55"/>
      <c r="RCR388" s="55"/>
      <c r="RCS388" s="55"/>
      <c r="RCT388" s="55"/>
      <c r="RCU388" s="55"/>
      <c r="RCV388" s="55"/>
      <c r="RCW388" s="55"/>
      <c r="RCX388" s="55"/>
      <c r="RCY388" s="55"/>
      <c r="RCZ388" s="55"/>
      <c r="RDA388" s="55"/>
      <c r="RDB388" s="55"/>
      <c r="RDC388" s="55"/>
      <c r="RDD388" s="55"/>
      <c r="RDE388" s="55"/>
      <c r="RDF388" s="55"/>
      <c r="RDG388" s="55"/>
      <c r="RDH388" s="55"/>
      <c r="RDI388" s="55"/>
      <c r="RDJ388" s="55"/>
      <c r="RDK388" s="55"/>
      <c r="RDL388" s="55"/>
      <c r="RDM388" s="55"/>
      <c r="RDN388" s="55"/>
      <c r="RDO388" s="55"/>
      <c r="RDP388" s="55"/>
      <c r="RDQ388" s="55"/>
      <c r="RDR388" s="55"/>
      <c r="RDS388" s="55"/>
      <c r="RDT388" s="55"/>
      <c r="RDU388" s="55"/>
      <c r="RDV388" s="55"/>
      <c r="RDW388" s="55"/>
      <c r="RDX388" s="55"/>
      <c r="RDY388" s="55"/>
      <c r="RDZ388" s="55"/>
      <c r="REA388" s="55"/>
      <c r="REB388" s="55"/>
      <c r="REC388" s="55"/>
      <c r="RED388" s="55"/>
      <c r="REE388" s="55"/>
      <c r="REF388" s="55"/>
      <c r="REG388" s="55"/>
      <c r="REH388" s="55"/>
      <c r="REI388" s="55"/>
      <c r="REJ388" s="55"/>
      <c r="REK388" s="55"/>
      <c r="REL388" s="55"/>
      <c r="REM388" s="55"/>
      <c r="REN388" s="55"/>
      <c r="REO388" s="55"/>
      <c r="REP388" s="55"/>
      <c r="REQ388" s="55"/>
      <c r="RER388" s="55"/>
      <c r="RES388" s="55"/>
      <c r="RET388" s="55"/>
      <c r="REU388" s="55"/>
      <c r="REV388" s="55"/>
      <c r="REW388" s="55"/>
      <c r="REX388" s="55"/>
      <c r="REY388" s="55"/>
      <c r="REZ388" s="55"/>
      <c r="RFA388" s="55"/>
      <c r="RFB388" s="55"/>
      <c r="RFC388" s="55"/>
      <c r="RFD388" s="55"/>
      <c r="RFE388" s="55"/>
      <c r="RFF388" s="55"/>
      <c r="RFG388" s="55"/>
      <c r="RFH388" s="55"/>
      <c r="RFI388" s="55"/>
      <c r="RFJ388" s="55"/>
      <c r="RFK388" s="55"/>
      <c r="RFL388" s="55"/>
      <c r="RFM388" s="55"/>
      <c r="RFN388" s="55"/>
      <c r="RFO388" s="55"/>
      <c r="RFP388" s="55"/>
      <c r="RFQ388" s="55"/>
      <c r="RFR388" s="55"/>
      <c r="RFS388" s="55"/>
      <c r="RFT388" s="55"/>
      <c r="RFU388" s="55"/>
      <c r="RFV388" s="55"/>
      <c r="RFW388" s="55"/>
      <c r="RFX388" s="55"/>
      <c r="RFY388" s="55"/>
      <c r="RFZ388" s="55"/>
      <c r="RGA388" s="55"/>
      <c r="RGB388" s="55"/>
      <c r="RGC388" s="55"/>
      <c r="RGD388" s="55"/>
      <c r="RGE388" s="55"/>
      <c r="RGF388" s="55"/>
      <c r="RGG388" s="55"/>
      <c r="RGH388" s="55"/>
      <c r="RGI388" s="55"/>
      <c r="RGJ388" s="55"/>
      <c r="RGK388" s="55"/>
      <c r="RGL388" s="55"/>
      <c r="RGM388" s="55"/>
      <c r="RGN388" s="55"/>
      <c r="RGO388" s="55"/>
      <c r="RGP388" s="55"/>
      <c r="RGQ388" s="55"/>
      <c r="RGR388" s="55"/>
      <c r="RGS388" s="55"/>
      <c r="RGT388" s="55"/>
      <c r="RGU388" s="55"/>
      <c r="RGV388" s="55"/>
      <c r="RGW388" s="55"/>
      <c r="RGX388" s="55"/>
      <c r="RGY388" s="55"/>
      <c r="RGZ388" s="55"/>
      <c r="RHA388" s="55"/>
      <c r="RHB388" s="55"/>
      <c r="RHC388" s="55"/>
      <c r="RHD388" s="55"/>
      <c r="RHE388" s="55"/>
      <c r="RHF388" s="55"/>
      <c r="RHG388" s="55"/>
      <c r="RHH388" s="55"/>
      <c r="RHI388" s="55"/>
      <c r="RHJ388" s="55"/>
      <c r="RHK388" s="55"/>
      <c r="RHL388" s="55"/>
      <c r="RHM388" s="55"/>
      <c r="RHN388" s="55"/>
      <c r="RHO388" s="55"/>
      <c r="RHP388" s="55"/>
      <c r="RHQ388" s="55"/>
      <c r="RHR388" s="55"/>
      <c r="RHS388" s="55"/>
      <c r="RHT388" s="55"/>
      <c r="RHU388" s="55"/>
      <c r="RHV388" s="55"/>
      <c r="RHW388" s="55"/>
      <c r="RHX388" s="55"/>
      <c r="RHY388" s="55"/>
      <c r="RHZ388" s="55"/>
      <c r="RIA388" s="55"/>
      <c r="RIB388" s="55"/>
      <c r="RIC388" s="55"/>
      <c r="RID388" s="55"/>
      <c r="RIE388" s="55"/>
      <c r="RIF388" s="55"/>
      <c r="RIG388" s="55"/>
      <c r="RIH388" s="55"/>
      <c r="RII388" s="55"/>
      <c r="RIJ388" s="55"/>
      <c r="RIK388" s="55"/>
      <c r="RIL388" s="55"/>
      <c r="RIM388" s="55"/>
      <c r="RIN388" s="55"/>
      <c r="RIO388" s="55"/>
      <c r="RIP388" s="55"/>
      <c r="RIQ388" s="55"/>
      <c r="RIR388" s="55"/>
      <c r="RIS388" s="55"/>
      <c r="RIT388" s="55"/>
      <c r="RIU388" s="55"/>
      <c r="RIV388" s="55"/>
      <c r="RIW388" s="55"/>
      <c r="RIX388" s="55"/>
      <c r="RIY388" s="55"/>
      <c r="RIZ388" s="55"/>
      <c r="RJA388" s="55"/>
      <c r="RJB388" s="55"/>
      <c r="RJC388" s="55"/>
      <c r="RJD388" s="55"/>
      <c r="RJE388" s="55"/>
      <c r="RJF388" s="55"/>
      <c r="RJG388" s="55"/>
      <c r="RJH388" s="55"/>
      <c r="RJI388" s="55"/>
      <c r="RJJ388" s="55"/>
      <c r="RJK388" s="55"/>
      <c r="RJL388" s="55"/>
      <c r="RJM388" s="55"/>
      <c r="RJN388" s="55"/>
      <c r="RJO388" s="55"/>
      <c r="RJP388" s="55"/>
      <c r="RJQ388" s="55"/>
      <c r="RJR388" s="55"/>
      <c r="RJS388" s="55"/>
      <c r="RJT388" s="55"/>
      <c r="RJU388" s="55"/>
      <c r="RJV388" s="55"/>
      <c r="RJW388" s="55"/>
      <c r="RJX388" s="55"/>
      <c r="RJY388" s="55"/>
      <c r="RJZ388" s="55"/>
      <c r="RKA388" s="55"/>
      <c r="RKB388" s="55"/>
      <c r="RKC388" s="55"/>
      <c r="RKD388" s="55"/>
      <c r="RKE388" s="55"/>
      <c r="RKF388" s="55"/>
      <c r="RKG388" s="55"/>
      <c r="RKH388" s="55"/>
      <c r="RKI388" s="55"/>
      <c r="RKJ388" s="55"/>
      <c r="RKK388" s="55"/>
      <c r="RKL388" s="55"/>
      <c r="RKM388" s="55"/>
      <c r="RKN388" s="55"/>
      <c r="RKO388" s="55"/>
      <c r="RKP388" s="55"/>
      <c r="RKQ388" s="55"/>
      <c r="RKR388" s="55"/>
      <c r="RKS388" s="55"/>
      <c r="RKT388" s="55"/>
      <c r="RKU388" s="55"/>
      <c r="RKV388" s="55"/>
      <c r="RKW388" s="55"/>
      <c r="RKX388" s="55"/>
      <c r="RKY388" s="55"/>
      <c r="RKZ388" s="55"/>
      <c r="RLA388" s="55"/>
      <c r="RLB388" s="55"/>
      <c r="RLC388" s="55"/>
      <c r="RLD388" s="55"/>
      <c r="RLE388" s="55"/>
      <c r="RLF388" s="55"/>
      <c r="RLG388" s="55"/>
      <c r="RLH388" s="55"/>
      <c r="RLI388" s="55"/>
      <c r="RLJ388" s="55"/>
      <c r="RLK388" s="55"/>
      <c r="RLL388" s="55"/>
      <c r="RLM388" s="55"/>
      <c r="RLN388" s="55"/>
      <c r="RLO388" s="55"/>
      <c r="RLP388" s="55"/>
      <c r="RLQ388" s="55"/>
      <c r="RLR388" s="55"/>
      <c r="RLS388" s="55"/>
      <c r="RLT388" s="55"/>
      <c r="RLU388" s="55"/>
      <c r="RLV388" s="55"/>
      <c r="RLW388" s="55"/>
      <c r="RLX388" s="55"/>
      <c r="RLY388" s="55"/>
      <c r="RLZ388" s="55"/>
      <c r="RMA388" s="55"/>
      <c r="RMB388" s="55"/>
      <c r="RMC388" s="55"/>
      <c r="RMD388" s="55"/>
      <c r="RME388" s="55"/>
      <c r="RMF388" s="55"/>
      <c r="RMG388" s="55"/>
      <c r="RMH388" s="55"/>
      <c r="RMI388" s="55"/>
      <c r="RMJ388" s="55"/>
      <c r="RMK388" s="55"/>
      <c r="RML388" s="55"/>
      <c r="RMM388" s="55"/>
      <c r="RMN388" s="55"/>
      <c r="RMO388" s="55"/>
      <c r="RMP388" s="55"/>
      <c r="RMQ388" s="55"/>
      <c r="RMR388" s="55"/>
      <c r="RMS388" s="55"/>
      <c r="RMT388" s="55"/>
      <c r="RMU388" s="55"/>
      <c r="RMV388" s="55"/>
      <c r="RMW388" s="55"/>
      <c r="RMX388" s="55"/>
      <c r="RMY388" s="55"/>
      <c r="RMZ388" s="55"/>
      <c r="RNA388" s="55"/>
      <c r="RNB388" s="55"/>
      <c r="RNC388" s="55"/>
      <c r="RND388" s="55"/>
      <c r="RNE388" s="55"/>
      <c r="RNF388" s="55"/>
      <c r="RNG388" s="55"/>
      <c r="RNH388" s="55"/>
      <c r="RNI388" s="55"/>
      <c r="RNJ388" s="55"/>
      <c r="RNK388" s="55"/>
      <c r="RNL388" s="55"/>
      <c r="RNM388" s="55"/>
      <c r="RNN388" s="55"/>
      <c r="RNO388" s="55"/>
      <c r="RNP388" s="55"/>
      <c r="RNQ388" s="55"/>
      <c r="RNR388" s="55"/>
      <c r="RNS388" s="55"/>
      <c r="RNT388" s="55"/>
      <c r="RNU388" s="55"/>
      <c r="RNV388" s="55"/>
      <c r="RNW388" s="55"/>
      <c r="RNX388" s="55"/>
      <c r="RNY388" s="55"/>
      <c r="RNZ388" s="55"/>
      <c r="ROA388" s="55"/>
      <c r="ROB388" s="55"/>
      <c r="ROC388" s="55"/>
      <c r="ROD388" s="55"/>
      <c r="ROE388" s="55"/>
      <c r="ROF388" s="55"/>
      <c r="ROG388" s="55"/>
      <c r="ROH388" s="55"/>
      <c r="ROI388" s="55"/>
      <c r="ROJ388" s="55"/>
      <c r="ROK388" s="55"/>
      <c r="ROL388" s="55"/>
      <c r="ROM388" s="55"/>
      <c r="RON388" s="55"/>
      <c r="ROO388" s="55"/>
      <c r="ROP388" s="55"/>
      <c r="ROQ388" s="55"/>
      <c r="ROR388" s="55"/>
      <c r="ROS388" s="55"/>
      <c r="ROT388" s="55"/>
      <c r="ROU388" s="55"/>
      <c r="ROV388" s="55"/>
      <c r="ROW388" s="55"/>
      <c r="ROX388" s="55"/>
      <c r="ROY388" s="55"/>
      <c r="ROZ388" s="55"/>
      <c r="RPA388" s="55"/>
      <c r="RPB388" s="55"/>
      <c r="RPC388" s="55"/>
      <c r="RPD388" s="55"/>
      <c r="RPE388" s="55"/>
      <c r="RPF388" s="55"/>
      <c r="RPG388" s="55"/>
      <c r="RPH388" s="55"/>
      <c r="RPI388" s="55"/>
      <c r="RPJ388" s="55"/>
      <c r="RPK388" s="55"/>
      <c r="RPL388" s="55"/>
      <c r="RPM388" s="55"/>
      <c r="RPN388" s="55"/>
      <c r="RPO388" s="55"/>
      <c r="RPP388" s="55"/>
      <c r="RPQ388" s="55"/>
      <c r="RPR388" s="55"/>
      <c r="RPS388" s="55"/>
      <c r="RPT388" s="55"/>
      <c r="RPU388" s="55"/>
      <c r="RPV388" s="55"/>
      <c r="RPW388" s="55"/>
      <c r="RPX388" s="55"/>
      <c r="RPY388" s="55"/>
      <c r="RPZ388" s="55"/>
      <c r="RQA388" s="55"/>
      <c r="RQB388" s="55"/>
      <c r="RQC388" s="55"/>
      <c r="RQD388" s="55"/>
      <c r="RQE388" s="55"/>
      <c r="RQF388" s="55"/>
      <c r="RQG388" s="55"/>
      <c r="RQH388" s="55"/>
      <c r="RQI388" s="55"/>
      <c r="RQJ388" s="55"/>
      <c r="RQK388" s="55"/>
      <c r="RQL388" s="55"/>
      <c r="RQM388" s="55"/>
      <c r="RQN388" s="55"/>
      <c r="RQO388" s="55"/>
      <c r="RQP388" s="55"/>
      <c r="RQQ388" s="55"/>
      <c r="RQR388" s="55"/>
      <c r="RQS388" s="55"/>
      <c r="RQT388" s="55"/>
      <c r="RQU388" s="55"/>
      <c r="RQV388" s="55"/>
      <c r="RQW388" s="55"/>
      <c r="RQX388" s="55"/>
      <c r="RQY388" s="55"/>
      <c r="RQZ388" s="55"/>
      <c r="RRA388" s="55"/>
      <c r="RRB388" s="55"/>
      <c r="RRC388" s="55"/>
      <c r="RRD388" s="55"/>
      <c r="RRE388" s="55"/>
      <c r="RRF388" s="55"/>
      <c r="RRG388" s="55"/>
      <c r="RRH388" s="55"/>
      <c r="RRI388" s="55"/>
      <c r="RRJ388" s="55"/>
      <c r="RRK388" s="55"/>
      <c r="RRL388" s="55"/>
      <c r="RRM388" s="55"/>
      <c r="RRN388" s="55"/>
      <c r="RRO388" s="55"/>
      <c r="RRP388" s="55"/>
      <c r="RRQ388" s="55"/>
      <c r="RRR388" s="55"/>
      <c r="RRS388" s="55"/>
      <c r="RRT388" s="55"/>
      <c r="RRU388" s="55"/>
      <c r="RRV388" s="55"/>
      <c r="RRW388" s="55"/>
      <c r="RRX388" s="55"/>
      <c r="RRY388" s="55"/>
      <c r="RRZ388" s="55"/>
      <c r="RSA388" s="55"/>
      <c r="RSB388" s="55"/>
      <c r="RSC388" s="55"/>
      <c r="RSD388" s="55"/>
      <c r="RSE388" s="55"/>
      <c r="RSF388" s="55"/>
      <c r="RSG388" s="55"/>
      <c r="RSH388" s="55"/>
      <c r="RSI388" s="55"/>
      <c r="RSJ388" s="55"/>
      <c r="RSK388" s="55"/>
      <c r="RSL388" s="55"/>
      <c r="RSM388" s="55"/>
      <c r="RSN388" s="55"/>
      <c r="RSO388" s="55"/>
      <c r="RSP388" s="55"/>
      <c r="RSQ388" s="55"/>
      <c r="RSR388" s="55"/>
      <c r="RSS388" s="55"/>
      <c r="RST388" s="55"/>
      <c r="RSU388" s="55"/>
      <c r="RSV388" s="55"/>
      <c r="RSW388" s="55"/>
      <c r="RSX388" s="55"/>
      <c r="RSY388" s="55"/>
      <c r="RSZ388" s="55"/>
      <c r="RTA388" s="55"/>
      <c r="RTB388" s="55"/>
      <c r="RTC388" s="55"/>
      <c r="RTD388" s="55"/>
      <c r="RTE388" s="55"/>
      <c r="RTF388" s="55"/>
      <c r="RTG388" s="55"/>
      <c r="RTH388" s="55"/>
      <c r="RTI388" s="55"/>
      <c r="RTJ388" s="55"/>
      <c r="RTK388" s="55"/>
      <c r="RTL388" s="55"/>
      <c r="RTM388" s="55"/>
      <c r="RTN388" s="55"/>
      <c r="RTO388" s="55"/>
      <c r="RTP388" s="55"/>
      <c r="RTQ388" s="55"/>
      <c r="RTR388" s="55"/>
      <c r="RTS388" s="55"/>
      <c r="RTT388" s="55"/>
      <c r="RTU388" s="55"/>
      <c r="RTV388" s="55"/>
      <c r="RTW388" s="55"/>
      <c r="RTX388" s="55"/>
      <c r="RTY388" s="55"/>
      <c r="RTZ388" s="55"/>
      <c r="RUA388" s="55"/>
      <c r="RUB388" s="55"/>
      <c r="RUC388" s="55"/>
      <c r="RUD388" s="55"/>
      <c r="RUE388" s="55"/>
      <c r="RUF388" s="55"/>
      <c r="RUG388" s="55"/>
      <c r="RUH388" s="55"/>
      <c r="RUI388" s="55"/>
      <c r="RUJ388" s="55"/>
      <c r="RUK388" s="55"/>
      <c r="RUL388" s="55"/>
      <c r="RUM388" s="55"/>
      <c r="RUN388" s="55"/>
      <c r="RUO388" s="55"/>
      <c r="RUP388" s="55"/>
      <c r="RUQ388" s="55"/>
      <c r="RUR388" s="55"/>
      <c r="RUS388" s="55"/>
      <c r="RUT388" s="55"/>
      <c r="RUU388" s="55"/>
      <c r="RUV388" s="55"/>
      <c r="RUW388" s="55"/>
      <c r="RUX388" s="55"/>
      <c r="RUY388" s="55"/>
      <c r="RUZ388" s="55"/>
      <c r="RVA388" s="55"/>
      <c r="RVB388" s="55"/>
      <c r="RVC388" s="55"/>
      <c r="RVD388" s="55"/>
      <c r="RVE388" s="55"/>
      <c r="RVF388" s="55"/>
      <c r="RVG388" s="55"/>
      <c r="RVH388" s="55"/>
      <c r="RVI388" s="55"/>
      <c r="RVJ388" s="55"/>
      <c r="RVK388" s="55"/>
      <c r="RVL388" s="55"/>
      <c r="RVM388" s="55"/>
      <c r="RVN388" s="55"/>
      <c r="RVO388" s="55"/>
      <c r="RVP388" s="55"/>
      <c r="RVQ388" s="55"/>
      <c r="RVR388" s="55"/>
      <c r="RVS388" s="55"/>
      <c r="RVT388" s="55"/>
      <c r="RVU388" s="55"/>
      <c r="RVV388" s="55"/>
      <c r="RVW388" s="55"/>
      <c r="RVX388" s="55"/>
      <c r="RVY388" s="55"/>
      <c r="RVZ388" s="55"/>
      <c r="RWA388" s="55"/>
      <c r="RWB388" s="55"/>
      <c r="RWC388" s="55"/>
      <c r="RWD388" s="55"/>
      <c r="RWE388" s="55"/>
      <c r="RWF388" s="55"/>
      <c r="RWG388" s="55"/>
      <c r="RWH388" s="55"/>
      <c r="RWI388" s="55"/>
      <c r="RWJ388" s="55"/>
      <c r="RWK388" s="55"/>
      <c r="RWL388" s="55"/>
      <c r="RWM388" s="55"/>
      <c r="RWN388" s="55"/>
      <c r="RWO388" s="55"/>
      <c r="RWP388" s="55"/>
      <c r="RWQ388" s="55"/>
      <c r="RWR388" s="55"/>
      <c r="RWS388" s="55"/>
      <c r="RWT388" s="55"/>
      <c r="RWU388" s="55"/>
      <c r="RWV388" s="55"/>
      <c r="RWW388" s="55"/>
      <c r="RWX388" s="55"/>
      <c r="RWY388" s="55"/>
      <c r="RWZ388" s="55"/>
      <c r="RXA388" s="55"/>
      <c r="RXB388" s="55"/>
      <c r="RXC388" s="55"/>
      <c r="RXD388" s="55"/>
      <c r="RXE388" s="55"/>
      <c r="RXF388" s="55"/>
      <c r="RXG388" s="55"/>
      <c r="RXH388" s="55"/>
      <c r="RXI388" s="55"/>
      <c r="RXJ388" s="55"/>
      <c r="RXK388" s="55"/>
      <c r="RXL388" s="55"/>
      <c r="RXM388" s="55"/>
      <c r="RXN388" s="55"/>
      <c r="RXO388" s="55"/>
      <c r="RXP388" s="55"/>
      <c r="RXQ388" s="55"/>
      <c r="RXR388" s="55"/>
      <c r="RXS388" s="55"/>
      <c r="RXT388" s="55"/>
      <c r="RXU388" s="55"/>
      <c r="RXV388" s="55"/>
      <c r="RXW388" s="55"/>
      <c r="RXX388" s="55"/>
      <c r="RXY388" s="55"/>
      <c r="RXZ388" s="55"/>
      <c r="RYA388" s="55"/>
      <c r="RYB388" s="55"/>
      <c r="RYC388" s="55"/>
      <c r="RYD388" s="55"/>
      <c r="RYE388" s="55"/>
      <c r="RYF388" s="55"/>
      <c r="RYG388" s="55"/>
      <c r="RYH388" s="55"/>
      <c r="RYI388" s="55"/>
      <c r="RYJ388" s="55"/>
      <c r="RYK388" s="55"/>
      <c r="RYL388" s="55"/>
      <c r="RYM388" s="55"/>
      <c r="RYN388" s="55"/>
      <c r="RYO388" s="55"/>
      <c r="RYP388" s="55"/>
      <c r="RYQ388" s="55"/>
      <c r="RYR388" s="55"/>
      <c r="RYS388" s="55"/>
      <c r="RYT388" s="55"/>
      <c r="RYU388" s="55"/>
      <c r="RYV388" s="55"/>
      <c r="RYW388" s="55"/>
      <c r="RYX388" s="55"/>
      <c r="RYY388" s="55"/>
      <c r="RYZ388" s="55"/>
      <c r="RZA388" s="55"/>
      <c r="RZB388" s="55"/>
      <c r="RZC388" s="55"/>
      <c r="RZD388" s="55"/>
      <c r="RZE388" s="55"/>
      <c r="RZF388" s="55"/>
      <c r="RZG388" s="55"/>
      <c r="RZH388" s="55"/>
      <c r="RZI388" s="55"/>
      <c r="RZJ388" s="55"/>
      <c r="RZK388" s="55"/>
      <c r="RZL388" s="55"/>
      <c r="RZM388" s="55"/>
      <c r="RZN388" s="55"/>
      <c r="RZO388" s="55"/>
      <c r="RZP388" s="55"/>
      <c r="RZQ388" s="55"/>
      <c r="RZR388" s="55"/>
      <c r="RZS388" s="55"/>
      <c r="RZT388" s="55"/>
      <c r="RZU388" s="55"/>
      <c r="RZV388" s="55"/>
      <c r="RZW388" s="55"/>
      <c r="RZX388" s="55"/>
      <c r="RZY388" s="55"/>
      <c r="RZZ388" s="55"/>
      <c r="SAA388" s="55"/>
      <c r="SAB388" s="55"/>
      <c r="SAC388" s="55"/>
      <c r="SAD388" s="55"/>
      <c r="SAE388" s="55"/>
      <c r="SAF388" s="55"/>
      <c r="SAG388" s="55"/>
      <c r="SAH388" s="55"/>
      <c r="SAI388" s="55"/>
      <c r="SAJ388" s="55"/>
      <c r="SAK388" s="55"/>
      <c r="SAL388" s="55"/>
      <c r="SAM388" s="55"/>
      <c r="SAN388" s="55"/>
      <c r="SAO388" s="55"/>
      <c r="SAP388" s="55"/>
      <c r="SAQ388" s="55"/>
      <c r="SAR388" s="55"/>
      <c r="SAS388" s="55"/>
      <c r="SAT388" s="55"/>
      <c r="SAU388" s="55"/>
      <c r="SAV388" s="55"/>
      <c r="SAW388" s="55"/>
      <c r="SAX388" s="55"/>
      <c r="SAY388" s="55"/>
      <c r="SAZ388" s="55"/>
      <c r="SBA388" s="55"/>
      <c r="SBB388" s="55"/>
      <c r="SBC388" s="55"/>
      <c r="SBD388" s="55"/>
      <c r="SBE388" s="55"/>
      <c r="SBF388" s="55"/>
      <c r="SBG388" s="55"/>
      <c r="SBH388" s="55"/>
      <c r="SBI388" s="55"/>
      <c r="SBJ388" s="55"/>
      <c r="SBK388" s="55"/>
      <c r="SBL388" s="55"/>
      <c r="SBM388" s="55"/>
      <c r="SBN388" s="55"/>
      <c r="SBO388" s="55"/>
      <c r="SBP388" s="55"/>
      <c r="SBQ388" s="55"/>
      <c r="SBR388" s="55"/>
      <c r="SBS388" s="55"/>
      <c r="SBT388" s="55"/>
      <c r="SBU388" s="55"/>
      <c r="SBV388" s="55"/>
      <c r="SBW388" s="55"/>
      <c r="SBX388" s="55"/>
      <c r="SBY388" s="55"/>
      <c r="SBZ388" s="55"/>
      <c r="SCA388" s="55"/>
      <c r="SCB388" s="55"/>
      <c r="SCC388" s="55"/>
      <c r="SCD388" s="55"/>
      <c r="SCE388" s="55"/>
      <c r="SCF388" s="55"/>
      <c r="SCG388" s="55"/>
      <c r="SCH388" s="55"/>
      <c r="SCI388" s="55"/>
      <c r="SCJ388" s="55"/>
      <c r="SCK388" s="55"/>
      <c r="SCL388" s="55"/>
      <c r="SCM388" s="55"/>
      <c r="SCN388" s="55"/>
      <c r="SCO388" s="55"/>
      <c r="SCP388" s="55"/>
      <c r="SCQ388" s="55"/>
      <c r="SCR388" s="55"/>
      <c r="SCS388" s="55"/>
      <c r="SCT388" s="55"/>
      <c r="SCU388" s="55"/>
      <c r="SCV388" s="55"/>
      <c r="SCW388" s="55"/>
      <c r="SCX388" s="55"/>
      <c r="SCY388" s="55"/>
      <c r="SCZ388" s="55"/>
      <c r="SDA388" s="55"/>
      <c r="SDB388" s="55"/>
      <c r="SDC388" s="55"/>
      <c r="SDD388" s="55"/>
      <c r="SDE388" s="55"/>
      <c r="SDF388" s="55"/>
      <c r="SDG388" s="55"/>
      <c r="SDH388" s="55"/>
      <c r="SDI388" s="55"/>
      <c r="SDJ388" s="55"/>
      <c r="SDK388" s="55"/>
      <c r="SDL388" s="55"/>
      <c r="SDM388" s="55"/>
      <c r="SDN388" s="55"/>
      <c r="SDO388" s="55"/>
      <c r="SDP388" s="55"/>
      <c r="SDQ388" s="55"/>
      <c r="SDR388" s="55"/>
      <c r="SDS388" s="55"/>
      <c r="SDT388" s="55"/>
      <c r="SDU388" s="55"/>
      <c r="SDV388" s="55"/>
      <c r="SDW388" s="55"/>
      <c r="SDX388" s="55"/>
      <c r="SDY388" s="55"/>
      <c r="SDZ388" s="55"/>
      <c r="SEA388" s="55"/>
      <c r="SEB388" s="55"/>
      <c r="SEC388" s="55"/>
      <c r="SED388" s="55"/>
      <c r="SEE388" s="55"/>
      <c r="SEF388" s="55"/>
      <c r="SEG388" s="55"/>
      <c r="SEH388" s="55"/>
      <c r="SEI388" s="55"/>
      <c r="SEJ388" s="55"/>
      <c r="SEK388" s="55"/>
      <c r="SEL388" s="55"/>
      <c r="SEM388" s="55"/>
      <c r="SEN388" s="55"/>
      <c r="SEO388" s="55"/>
      <c r="SEP388" s="55"/>
      <c r="SEQ388" s="55"/>
      <c r="SER388" s="55"/>
      <c r="SES388" s="55"/>
      <c r="SET388" s="55"/>
      <c r="SEU388" s="55"/>
      <c r="SEV388" s="55"/>
      <c r="SEW388" s="55"/>
      <c r="SEX388" s="55"/>
      <c r="SEY388" s="55"/>
      <c r="SEZ388" s="55"/>
      <c r="SFA388" s="55"/>
      <c r="SFB388" s="55"/>
      <c r="SFC388" s="55"/>
      <c r="SFD388" s="55"/>
      <c r="SFE388" s="55"/>
      <c r="SFF388" s="55"/>
      <c r="SFG388" s="55"/>
      <c r="SFH388" s="55"/>
      <c r="SFI388" s="55"/>
      <c r="SFJ388" s="55"/>
      <c r="SFK388" s="55"/>
      <c r="SFL388" s="55"/>
      <c r="SFM388" s="55"/>
      <c r="SFN388" s="55"/>
      <c r="SFO388" s="55"/>
      <c r="SFP388" s="55"/>
      <c r="SFQ388" s="55"/>
      <c r="SFR388" s="55"/>
      <c r="SFS388" s="55"/>
      <c r="SFT388" s="55"/>
      <c r="SFU388" s="55"/>
      <c r="SFV388" s="55"/>
      <c r="SFW388" s="55"/>
      <c r="SFX388" s="55"/>
      <c r="SFY388" s="55"/>
      <c r="SFZ388" s="55"/>
      <c r="SGA388" s="55"/>
      <c r="SGB388" s="55"/>
      <c r="SGC388" s="55"/>
      <c r="SGD388" s="55"/>
      <c r="SGE388" s="55"/>
      <c r="SGF388" s="55"/>
      <c r="SGG388" s="55"/>
      <c r="SGH388" s="55"/>
      <c r="SGI388" s="55"/>
      <c r="SGJ388" s="55"/>
      <c r="SGK388" s="55"/>
      <c r="SGL388" s="55"/>
      <c r="SGM388" s="55"/>
      <c r="SGN388" s="55"/>
      <c r="SGO388" s="55"/>
      <c r="SGP388" s="55"/>
      <c r="SGQ388" s="55"/>
      <c r="SGR388" s="55"/>
      <c r="SGS388" s="55"/>
      <c r="SGT388" s="55"/>
      <c r="SGU388" s="55"/>
      <c r="SGV388" s="55"/>
      <c r="SGW388" s="55"/>
      <c r="SGX388" s="55"/>
      <c r="SGY388" s="55"/>
      <c r="SGZ388" s="55"/>
      <c r="SHA388" s="55"/>
      <c r="SHB388" s="55"/>
      <c r="SHC388" s="55"/>
      <c r="SHD388" s="55"/>
      <c r="SHE388" s="55"/>
      <c r="SHF388" s="55"/>
      <c r="SHG388" s="55"/>
      <c r="SHH388" s="55"/>
      <c r="SHI388" s="55"/>
      <c r="SHJ388" s="55"/>
      <c r="SHK388" s="55"/>
      <c r="SHL388" s="55"/>
      <c r="SHM388" s="55"/>
      <c r="SHN388" s="55"/>
      <c r="SHO388" s="55"/>
      <c r="SHP388" s="55"/>
      <c r="SHQ388" s="55"/>
      <c r="SHR388" s="55"/>
      <c r="SHS388" s="55"/>
      <c r="SHT388" s="55"/>
      <c r="SHU388" s="55"/>
      <c r="SHV388" s="55"/>
      <c r="SHW388" s="55"/>
      <c r="SHX388" s="55"/>
      <c r="SHY388" s="55"/>
      <c r="SHZ388" s="55"/>
      <c r="SIA388" s="55"/>
      <c r="SIB388" s="55"/>
      <c r="SIC388" s="55"/>
      <c r="SID388" s="55"/>
      <c r="SIE388" s="55"/>
      <c r="SIF388" s="55"/>
      <c r="SIG388" s="55"/>
      <c r="SIH388" s="55"/>
      <c r="SII388" s="55"/>
      <c r="SIJ388" s="55"/>
      <c r="SIK388" s="55"/>
      <c r="SIL388" s="55"/>
      <c r="SIM388" s="55"/>
      <c r="SIN388" s="55"/>
      <c r="SIO388" s="55"/>
      <c r="SIP388" s="55"/>
      <c r="SIQ388" s="55"/>
      <c r="SIR388" s="55"/>
      <c r="SIS388" s="55"/>
      <c r="SIT388" s="55"/>
      <c r="SIU388" s="55"/>
      <c r="SIV388" s="55"/>
      <c r="SIW388" s="55"/>
      <c r="SIX388" s="55"/>
      <c r="SIY388" s="55"/>
      <c r="SIZ388" s="55"/>
      <c r="SJA388" s="55"/>
      <c r="SJB388" s="55"/>
      <c r="SJC388" s="55"/>
      <c r="SJD388" s="55"/>
      <c r="SJE388" s="55"/>
      <c r="SJF388" s="55"/>
      <c r="SJG388" s="55"/>
      <c r="SJH388" s="55"/>
      <c r="SJI388" s="55"/>
      <c r="SJJ388" s="55"/>
      <c r="SJK388" s="55"/>
      <c r="SJL388" s="55"/>
      <c r="SJM388" s="55"/>
      <c r="SJN388" s="55"/>
      <c r="SJO388" s="55"/>
      <c r="SJP388" s="55"/>
      <c r="SJQ388" s="55"/>
      <c r="SJR388" s="55"/>
      <c r="SJS388" s="55"/>
      <c r="SJT388" s="55"/>
      <c r="SJU388" s="55"/>
      <c r="SJV388" s="55"/>
      <c r="SJW388" s="55"/>
      <c r="SJX388" s="55"/>
      <c r="SJY388" s="55"/>
      <c r="SJZ388" s="55"/>
      <c r="SKA388" s="55"/>
      <c r="SKB388" s="55"/>
      <c r="SKC388" s="55"/>
      <c r="SKD388" s="55"/>
      <c r="SKE388" s="55"/>
      <c r="SKF388" s="55"/>
      <c r="SKG388" s="55"/>
      <c r="SKH388" s="55"/>
      <c r="SKI388" s="55"/>
      <c r="SKJ388" s="55"/>
      <c r="SKK388" s="55"/>
      <c r="SKL388" s="55"/>
      <c r="SKM388" s="55"/>
      <c r="SKN388" s="55"/>
      <c r="SKO388" s="55"/>
      <c r="SKP388" s="55"/>
      <c r="SKQ388" s="55"/>
      <c r="SKR388" s="55"/>
      <c r="SKS388" s="55"/>
      <c r="SKT388" s="55"/>
      <c r="SKU388" s="55"/>
      <c r="SKV388" s="55"/>
      <c r="SKW388" s="55"/>
      <c r="SKX388" s="55"/>
      <c r="SKY388" s="55"/>
      <c r="SKZ388" s="55"/>
      <c r="SLA388" s="55"/>
      <c r="SLB388" s="55"/>
      <c r="SLC388" s="55"/>
      <c r="SLD388" s="55"/>
      <c r="SLE388" s="55"/>
      <c r="SLF388" s="55"/>
      <c r="SLG388" s="55"/>
      <c r="SLH388" s="55"/>
      <c r="SLI388" s="55"/>
      <c r="SLJ388" s="55"/>
      <c r="SLK388" s="55"/>
      <c r="SLL388" s="55"/>
      <c r="SLM388" s="55"/>
      <c r="SLN388" s="55"/>
      <c r="SLO388" s="55"/>
      <c r="SLP388" s="55"/>
      <c r="SLQ388" s="55"/>
      <c r="SLR388" s="55"/>
      <c r="SLS388" s="55"/>
      <c r="SLT388" s="55"/>
      <c r="SLU388" s="55"/>
      <c r="SLV388" s="55"/>
      <c r="SLW388" s="55"/>
      <c r="SLX388" s="55"/>
      <c r="SLY388" s="55"/>
      <c r="SLZ388" s="55"/>
      <c r="SMA388" s="55"/>
      <c r="SMB388" s="55"/>
      <c r="SMC388" s="55"/>
      <c r="SMD388" s="55"/>
      <c r="SME388" s="55"/>
      <c r="SMF388" s="55"/>
      <c r="SMG388" s="55"/>
      <c r="SMH388" s="55"/>
      <c r="SMI388" s="55"/>
      <c r="SMJ388" s="55"/>
      <c r="SMK388" s="55"/>
      <c r="SML388" s="55"/>
      <c r="SMM388" s="55"/>
      <c r="SMN388" s="55"/>
      <c r="SMO388" s="55"/>
      <c r="SMP388" s="55"/>
      <c r="SMQ388" s="55"/>
      <c r="SMR388" s="55"/>
      <c r="SMS388" s="55"/>
      <c r="SMT388" s="55"/>
      <c r="SMU388" s="55"/>
      <c r="SMV388" s="55"/>
      <c r="SMW388" s="55"/>
      <c r="SMX388" s="55"/>
      <c r="SMY388" s="55"/>
      <c r="SMZ388" s="55"/>
      <c r="SNA388" s="55"/>
      <c r="SNB388" s="55"/>
      <c r="SNC388" s="55"/>
      <c r="SND388" s="55"/>
      <c r="SNE388" s="55"/>
      <c r="SNF388" s="55"/>
      <c r="SNG388" s="55"/>
      <c r="SNH388" s="55"/>
      <c r="SNI388" s="55"/>
      <c r="SNJ388" s="55"/>
      <c r="SNK388" s="55"/>
      <c r="SNL388" s="55"/>
      <c r="SNM388" s="55"/>
      <c r="SNN388" s="55"/>
      <c r="SNO388" s="55"/>
      <c r="SNP388" s="55"/>
      <c r="SNQ388" s="55"/>
      <c r="SNR388" s="55"/>
      <c r="SNS388" s="55"/>
      <c r="SNT388" s="55"/>
      <c r="SNU388" s="55"/>
      <c r="SNV388" s="55"/>
      <c r="SNW388" s="55"/>
      <c r="SNX388" s="55"/>
      <c r="SNY388" s="55"/>
      <c r="SNZ388" s="55"/>
      <c r="SOA388" s="55"/>
      <c r="SOB388" s="55"/>
      <c r="SOC388" s="55"/>
      <c r="SOD388" s="55"/>
      <c r="SOE388" s="55"/>
      <c r="SOF388" s="55"/>
      <c r="SOG388" s="55"/>
      <c r="SOH388" s="55"/>
      <c r="SOI388" s="55"/>
      <c r="SOJ388" s="55"/>
      <c r="SOK388" s="55"/>
      <c r="SOL388" s="55"/>
      <c r="SOM388" s="55"/>
      <c r="SON388" s="55"/>
      <c r="SOO388" s="55"/>
      <c r="SOP388" s="55"/>
      <c r="SOQ388" s="55"/>
      <c r="SOR388" s="55"/>
      <c r="SOS388" s="55"/>
      <c r="SOT388" s="55"/>
      <c r="SOU388" s="55"/>
      <c r="SOV388" s="55"/>
      <c r="SOW388" s="55"/>
      <c r="SOX388" s="55"/>
      <c r="SOY388" s="55"/>
      <c r="SOZ388" s="55"/>
      <c r="SPA388" s="55"/>
      <c r="SPB388" s="55"/>
      <c r="SPC388" s="55"/>
      <c r="SPD388" s="55"/>
      <c r="SPE388" s="55"/>
      <c r="SPF388" s="55"/>
      <c r="SPG388" s="55"/>
      <c r="SPH388" s="55"/>
      <c r="SPI388" s="55"/>
      <c r="SPJ388" s="55"/>
      <c r="SPK388" s="55"/>
      <c r="SPL388" s="55"/>
      <c r="SPM388" s="55"/>
      <c r="SPN388" s="55"/>
      <c r="SPO388" s="55"/>
      <c r="SPP388" s="55"/>
      <c r="SPQ388" s="55"/>
      <c r="SPR388" s="55"/>
      <c r="SPS388" s="55"/>
      <c r="SPT388" s="55"/>
      <c r="SPU388" s="55"/>
      <c r="SPV388" s="55"/>
      <c r="SPW388" s="55"/>
      <c r="SPX388" s="55"/>
      <c r="SPY388" s="55"/>
      <c r="SPZ388" s="55"/>
      <c r="SQA388" s="55"/>
      <c r="SQB388" s="55"/>
      <c r="SQC388" s="55"/>
      <c r="SQD388" s="55"/>
      <c r="SQE388" s="55"/>
      <c r="SQF388" s="55"/>
      <c r="SQG388" s="55"/>
      <c r="SQH388" s="55"/>
      <c r="SQI388" s="55"/>
      <c r="SQJ388" s="55"/>
      <c r="SQK388" s="55"/>
      <c r="SQL388" s="55"/>
      <c r="SQM388" s="55"/>
      <c r="SQN388" s="55"/>
      <c r="SQO388" s="55"/>
      <c r="SQP388" s="55"/>
      <c r="SQQ388" s="55"/>
      <c r="SQR388" s="55"/>
      <c r="SQS388" s="55"/>
      <c r="SQT388" s="55"/>
      <c r="SQU388" s="55"/>
      <c r="SQV388" s="55"/>
      <c r="SQW388" s="55"/>
      <c r="SQX388" s="55"/>
      <c r="SQY388" s="55"/>
      <c r="SQZ388" s="55"/>
      <c r="SRA388" s="55"/>
      <c r="SRB388" s="55"/>
      <c r="SRC388" s="55"/>
      <c r="SRD388" s="55"/>
      <c r="SRE388" s="55"/>
      <c r="SRF388" s="55"/>
      <c r="SRG388" s="55"/>
      <c r="SRH388" s="55"/>
      <c r="SRI388" s="55"/>
      <c r="SRJ388" s="55"/>
      <c r="SRK388" s="55"/>
      <c r="SRL388" s="55"/>
      <c r="SRM388" s="55"/>
      <c r="SRN388" s="55"/>
      <c r="SRO388" s="55"/>
      <c r="SRP388" s="55"/>
      <c r="SRQ388" s="55"/>
      <c r="SRR388" s="55"/>
      <c r="SRS388" s="55"/>
      <c r="SRT388" s="55"/>
      <c r="SRU388" s="55"/>
      <c r="SRV388" s="55"/>
      <c r="SRW388" s="55"/>
      <c r="SRX388" s="55"/>
      <c r="SRY388" s="55"/>
      <c r="SRZ388" s="55"/>
      <c r="SSA388" s="55"/>
      <c r="SSB388" s="55"/>
      <c r="SSC388" s="55"/>
      <c r="SSD388" s="55"/>
      <c r="SSE388" s="55"/>
      <c r="SSF388" s="55"/>
      <c r="SSG388" s="55"/>
      <c r="SSH388" s="55"/>
      <c r="SSI388" s="55"/>
      <c r="SSJ388" s="55"/>
      <c r="SSK388" s="55"/>
      <c r="SSL388" s="55"/>
      <c r="SSM388" s="55"/>
      <c r="SSN388" s="55"/>
      <c r="SSO388" s="55"/>
      <c r="SSP388" s="55"/>
      <c r="SSQ388" s="55"/>
      <c r="SSR388" s="55"/>
      <c r="SSS388" s="55"/>
      <c r="SST388" s="55"/>
      <c r="SSU388" s="55"/>
      <c r="SSV388" s="55"/>
      <c r="SSW388" s="55"/>
      <c r="SSX388" s="55"/>
      <c r="SSY388" s="55"/>
      <c r="SSZ388" s="55"/>
      <c r="STA388" s="55"/>
      <c r="STB388" s="55"/>
      <c r="STC388" s="55"/>
      <c r="STD388" s="55"/>
      <c r="STE388" s="55"/>
      <c r="STF388" s="55"/>
      <c r="STG388" s="55"/>
      <c r="STH388" s="55"/>
      <c r="STI388" s="55"/>
      <c r="STJ388" s="55"/>
      <c r="STK388" s="55"/>
      <c r="STL388" s="55"/>
      <c r="STM388" s="55"/>
      <c r="STN388" s="55"/>
      <c r="STO388" s="55"/>
      <c r="STP388" s="55"/>
      <c r="STQ388" s="55"/>
      <c r="STR388" s="55"/>
      <c r="STS388" s="55"/>
      <c r="STT388" s="55"/>
      <c r="STU388" s="55"/>
      <c r="STV388" s="55"/>
      <c r="STW388" s="55"/>
      <c r="STX388" s="55"/>
      <c r="STY388" s="55"/>
      <c r="STZ388" s="55"/>
      <c r="SUA388" s="55"/>
      <c r="SUB388" s="55"/>
      <c r="SUC388" s="55"/>
      <c r="SUD388" s="55"/>
      <c r="SUE388" s="55"/>
      <c r="SUF388" s="55"/>
      <c r="SUG388" s="55"/>
      <c r="SUH388" s="55"/>
      <c r="SUI388" s="55"/>
      <c r="SUJ388" s="55"/>
      <c r="SUK388" s="55"/>
      <c r="SUL388" s="55"/>
      <c r="SUM388" s="55"/>
      <c r="SUN388" s="55"/>
      <c r="SUO388" s="55"/>
      <c r="SUP388" s="55"/>
      <c r="SUQ388" s="55"/>
      <c r="SUR388" s="55"/>
      <c r="SUS388" s="55"/>
      <c r="SUT388" s="55"/>
      <c r="SUU388" s="55"/>
      <c r="SUV388" s="55"/>
      <c r="SUW388" s="55"/>
      <c r="SUX388" s="55"/>
      <c r="SUY388" s="55"/>
      <c r="SUZ388" s="55"/>
      <c r="SVA388" s="55"/>
      <c r="SVB388" s="55"/>
      <c r="SVC388" s="55"/>
      <c r="SVD388" s="55"/>
      <c r="SVE388" s="55"/>
      <c r="SVF388" s="55"/>
      <c r="SVG388" s="55"/>
      <c r="SVH388" s="55"/>
      <c r="SVI388" s="55"/>
      <c r="SVJ388" s="55"/>
      <c r="SVK388" s="55"/>
      <c r="SVL388" s="55"/>
      <c r="SVM388" s="55"/>
      <c r="SVN388" s="55"/>
      <c r="SVO388" s="55"/>
      <c r="SVP388" s="55"/>
      <c r="SVQ388" s="55"/>
      <c r="SVR388" s="55"/>
      <c r="SVS388" s="55"/>
      <c r="SVT388" s="55"/>
      <c r="SVU388" s="55"/>
      <c r="SVV388" s="55"/>
      <c r="SVW388" s="55"/>
      <c r="SVX388" s="55"/>
      <c r="SVY388" s="55"/>
      <c r="SVZ388" s="55"/>
      <c r="SWA388" s="55"/>
      <c r="SWB388" s="55"/>
      <c r="SWC388" s="55"/>
      <c r="SWD388" s="55"/>
      <c r="SWE388" s="55"/>
      <c r="SWF388" s="55"/>
      <c r="SWG388" s="55"/>
      <c r="SWH388" s="55"/>
      <c r="SWI388" s="55"/>
      <c r="SWJ388" s="55"/>
      <c r="SWK388" s="55"/>
      <c r="SWL388" s="55"/>
      <c r="SWM388" s="55"/>
      <c r="SWN388" s="55"/>
      <c r="SWO388" s="55"/>
      <c r="SWP388" s="55"/>
      <c r="SWQ388" s="55"/>
      <c r="SWR388" s="55"/>
      <c r="SWS388" s="55"/>
      <c r="SWT388" s="55"/>
      <c r="SWU388" s="55"/>
      <c r="SWV388" s="55"/>
      <c r="SWW388" s="55"/>
      <c r="SWX388" s="55"/>
      <c r="SWY388" s="55"/>
      <c r="SWZ388" s="55"/>
      <c r="SXA388" s="55"/>
      <c r="SXB388" s="55"/>
      <c r="SXC388" s="55"/>
      <c r="SXD388" s="55"/>
      <c r="SXE388" s="55"/>
      <c r="SXF388" s="55"/>
      <c r="SXG388" s="55"/>
      <c r="SXH388" s="55"/>
      <c r="SXI388" s="55"/>
      <c r="SXJ388" s="55"/>
      <c r="SXK388" s="55"/>
      <c r="SXL388" s="55"/>
      <c r="SXM388" s="55"/>
      <c r="SXN388" s="55"/>
      <c r="SXO388" s="55"/>
      <c r="SXP388" s="55"/>
      <c r="SXQ388" s="55"/>
      <c r="SXR388" s="55"/>
      <c r="SXS388" s="55"/>
      <c r="SXT388" s="55"/>
      <c r="SXU388" s="55"/>
      <c r="SXV388" s="55"/>
      <c r="SXW388" s="55"/>
      <c r="SXX388" s="55"/>
      <c r="SXY388" s="55"/>
      <c r="SXZ388" s="55"/>
      <c r="SYA388" s="55"/>
      <c r="SYB388" s="55"/>
      <c r="SYC388" s="55"/>
      <c r="SYD388" s="55"/>
      <c r="SYE388" s="55"/>
      <c r="SYF388" s="55"/>
      <c r="SYG388" s="55"/>
      <c r="SYH388" s="55"/>
      <c r="SYI388" s="55"/>
      <c r="SYJ388" s="55"/>
      <c r="SYK388" s="55"/>
      <c r="SYL388" s="55"/>
      <c r="SYM388" s="55"/>
      <c r="SYN388" s="55"/>
      <c r="SYO388" s="55"/>
      <c r="SYP388" s="55"/>
      <c r="SYQ388" s="55"/>
      <c r="SYR388" s="55"/>
      <c r="SYS388" s="55"/>
      <c r="SYT388" s="55"/>
      <c r="SYU388" s="55"/>
      <c r="SYV388" s="55"/>
      <c r="SYW388" s="55"/>
      <c r="SYX388" s="55"/>
      <c r="SYY388" s="55"/>
      <c r="SYZ388" s="55"/>
      <c r="SZA388" s="55"/>
      <c r="SZB388" s="55"/>
      <c r="SZC388" s="55"/>
      <c r="SZD388" s="55"/>
      <c r="SZE388" s="55"/>
      <c r="SZF388" s="55"/>
      <c r="SZG388" s="55"/>
      <c r="SZH388" s="55"/>
      <c r="SZI388" s="55"/>
      <c r="SZJ388" s="55"/>
      <c r="SZK388" s="55"/>
      <c r="SZL388" s="55"/>
      <c r="SZM388" s="55"/>
      <c r="SZN388" s="55"/>
      <c r="SZO388" s="55"/>
      <c r="SZP388" s="55"/>
      <c r="SZQ388" s="55"/>
      <c r="SZR388" s="55"/>
      <c r="SZS388" s="55"/>
      <c r="SZT388" s="55"/>
      <c r="SZU388" s="55"/>
      <c r="SZV388" s="55"/>
      <c r="SZW388" s="55"/>
      <c r="SZX388" s="55"/>
      <c r="SZY388" s="55"/>
      <c r="SZZ388" s="55"/>
      <c r="TAA388" s="55"/>
      <c r="TAB388" s="55"/>
      <c r="TAC388" s="55"/>
      <c r="TAD388" s="55"/>
      <c r="TAE388" s="55"/>
      <c r="TAF388" s="55"/>
      <c r="TAG388" s="55"/>
      <c r="TAH388" s="55"/>
      <c r="TAI388" s="55"/>
      <c r="TAJ388" s="55"/>
      <c r="TAK388" s="55"/>
      <c r="TAL388" s="55"/>
      <c r="TAM388" s="55"/>
      <c r="TAN388" s="55"/>
      <c r="TAO388" s="55"/>
      <c r="TAP388" s="55"/>
      <c r="TAQ388" s="55"/>
      <c r="TAR388" s="55"/>
      <c r="TAS388" s="55"/>
      <c r="TAT388" s="55"/>
      <c r="TAU388" s="55"/>
      <c r="TAV388" s="55"/>
      <c r="TAW388" s="55"/>
      <c r="TAX388" s="55"/>
      <c r="TAY388" s="55"/>
      <c r="TAZ388" s="55"/>
      <c r="TBA388" s="55"/>
      <c r="TBB388" s="55"/>
      <c r="TBC388" s="55"/>
      <c r="TBD388" s="55"/>
      <c r="TBE388" s="55"/>
      <c r="TBF388" s="55"/>
      <c r="TBG388" s="55"/>
      <c r="TBH388" s="55"/>
      <c r="TBI388" s="55"/>
      <c r="TBJ388" s="55"/>
      <c r="TBK388" s="55"/>
      <c r="TBL388" s="55"/>
      <c r="TBM388" s="55"/>
      <c r="TBN388" s="55"/>
      <c r="TBO388" s="55"/>
      <c r="TBP388" s="55"/>
      <c r="TBQ388" s="55"/>
      <c r="TBR388" s="55"/>
      <c r="TBS388" s="55"/>
      <c r="TBT388" s="55"/>
      <c r="TBU388" s="55"/>
      <c r="TBV388" s="55"/>
      <c r="TBW388" s="55"/>
      <c r="TBX388" s="55"/>
      <c r="TBY388" s="55"/>
      <c r="TBZ388" s="55"/>
      <c r="TCA388" s="55"/>
      <c r="TCB388" s="55"/>
      <c r="TCC388" s="55"/>
      <c r="TCD388" s="55"/>
      <c r="TCE388" s="55"/>
      <c r="TCF388" s="55"/>
      <c r="TCG388" s="55"/>
      <c r="TCH388" s="55"/>
      <c r="TCI388" s="55"/>
      <c r="TCJ388" s="55"/>
      <c r="TCK388" s="55"/>
      <c r="TCL388" s="55"/>
      <c r="TCM388" s="55"/>
      <c r="TCN388" s="55"/>
      <c r="TCO388" s="55"/>
      <c r="TCP388" s="55"/>
      <c r="TCQ388" s="55"/>
      <c r="TCR388" s="55"/>
      <c r="TCS388" s="55"/>
      <c r="TCT388" s="55"/>
      <c r="TCU388" s="55"/>
      <c r="TCV388" s="55"/>
      <c r="TCW388" s="55"/>
      <c r="TCX388" s="55"/>
      <c r="TCY388" s="55"/>
      <c r="TCZ388" s="55"/>
      <c r="TDA388" s="55"/>
      <c r="TDB388" s="55"/>
      <c r="TDC388" s="55"/>
      <c r="TDD388" s="55"/>
      <c r="TDE388" s="55"/>
      <c r="TDF388" s="55"/>
      <c r="TDG388" s="55"/>
      <c r="TDH388" s="55"/>
      <c r="TDI388" s="55"/>
      <c r="TDJ388" s="55"/>
      <c r="TDK388" s="55"/>
      <c r="TDL388" s="55"/>
      <c r="TDM388" s="55"/>
      <c r="TDN388" s="55"/>
      <c r="TDO388" s="55"/>
      <c r="TDP388" s="55"/>
      <c r="TDQ388" s="55"/>
      <c r="TDR388" s="55"/>
      <c r="TDS388" s="55"/>
      <c r="TDT388" s="55"/>
      <c r="TDU388" s="55"/>
      <c r="TDV388" s="55"/>
      <c r="TDW388" s="55"/>
      <c r="TDX388" s="55"/>
      <c r="TDY388" s="55"/>
      <c r="TDZ388" s="55"/>
      <c r="TEA388" s="55"/>
      <c r="TEB388" s="55"/>
      <c r="TEC388" s="55"/>
      <c r="TED388" s="55"/>
      <c r="TEE388" s="55"/>
      <c r="TEF388" s="55"/>
      <c r="TEG388" s="55"/>
      <c r="TEH388" s="55"/>
      <c r="TEI388" s="55"/>
      <c r="TEJ388" s="55"/>
      <c r="TEK388" s="55"/>
      <c r="TEL388" s="55"/>
      <c r="TEM388" s="55"/>
      <c r="TEN388" s="55"/>
      <c r="TEO388" s="55"/>
      <c r="TEP388" s="55"/>
      <c r="TEQ388" s="55"/>
      <c r="TER388" s="55"/>
      <c r="TES388" s="55"/>
      <c r="TET388" s="55"/>
      <c r="TEU388" s="55"/>
      <c r="TEV388" s="55"/>
      <c r="TEW388" s="55"/>
      <c r="TEX388" s="55"/>
      <c r="TEY388" s="55"/>
      <c r="TEZ388" s="55"/>
      <c r="TFA388" s="55"/>
      <c r="TFB388" s="55"/>
      <c r="TFC388" s="55"/>
      <c r="TFD388" s="55"/>
      <c r="TFE388" s="55"/>
      <c r="TFF388" s="55"/>
      <c r="TFG388" s="55"/>
      <c r="TFH388" s="55"/>
      <c r="TFI388" s="55"/>
      <c r="TFJ388" s="55"/>
      <c r="TFK388" s="55"/>
      <c r="TFL388" s="55"/>
      <c r="TFM388" s="55"/>
      <c r="TFN388" s="55"/>
      <c r="TFO388" s="55"/>
      <c r="TFP388" s="55"/>
      <c r="TFQ388" s="55"/>
      <c r="TFR388" s="55"/>
      <c r="TFS388" s="55"/>
      <c r="TFT388" s="55"/>
      <c r="TFU388" s="55"/>
      <c r="TFV388" s="55"/>
      <c r="TFW388" s="55"/>
      <c r="TFX388" s="55"/>
      <c r="TFY388" s="55"/>
      <c r="TFZ388" s="55"/>
      <c r="TGA388" s="55"/>
      <c r="TGB388" s="55"/>
      <c r="TGC388" s="55"/>
      <c r="TGD388" s="55"/>
      <c r="TGE388" s="55"/>
      <c r="TGF388" s="55"/>
      <c r="TGG388" s="55"/>
      <c r="TGH388" s="55"/>
      <c r="TGI388" s="55"/>
      <c r="TGJ388" s="55"/>
      <c r="TGK388" s="55"/>
      <c r="TGL388" s="55"/>
      <c r="TGM388" s="55"/>
      <c r="TGN388" s="55"/>
      <c r="TGO388" s="55"/>
      <c r="TGP388" s="55"/>
      <c r="TGQ388" s="55"/>
      <c r="TGR388" s="55"/>
      <c r="TGS388" s="55"/>
      <c r="TGT388" s="55"/>
      <c r="TGU388" s="55"/>
      <c r="TGV388" s="55"/>
      <c r="TGW388" s="55"/>
      <c r="TGX388" s="55"/>
      <c r="TGY388" s="55"/>
      <c r="TGZ388" s="55"/>
      <c r="THA388" s="55"/>
      <c r="THB388" s="55"/>
      <c r="THC388" s="55"/>
      <c r="THD388" s="55"/>
      <c r="THE388" s="55"/>
      <c r="THF388" s="55"/>
      <c r="THG388" s="55"/>
      <c r="THH388" s="55"/>
      <c r="THI388" s="55"/>
      <c r="THJ388" s="55"/>
      <c r="THK388" s="55"/>
      <c r="THL388" s="55"/>
      <c r="THM388" s="55"/>
      <c r="THN388" s="55"/>
      <c r="THO388" s="55"/>
      <c r="THP388" s="55"/>
      <c r="THQ388" s="55"/>
      <c r="THR388" s="55"/>
      <c r="THS388" s="55"/>
      <c r="THT388" s="55"/>
      <c r="THU388" s="55"/>
      <c r="THV388" s="55"/>
      <c r="THW388" s="55"/>
      <c r="THX388" s="55"/>
      <c r="THY388" s="55"/>
      <c r="THZ388" s="55"/>
      <c r="TIA388" s="55"/>
      <c r="TIB388" s="55"/>
      <c r="TIC388" s="55"/>
      <c r="TID388" s="55"/>
      <c r="TIE388" s="55"/>
      <c r="TIF388" s="55"/>
      <c r="TIG388" s="55"/>
      <c r="TIH388" s="55"/>
      <c r="TII388" s="55"/>
      <c r="TIJ388" s="55"/>
      <c r="TIK388" s="55"/>
      <c r="TIL388" s="55"/>
      <c r="TIM388" s="55"/>
      <c r="TIN388" s="55"/>
      <c r="TIO388" s="55"/>
      <c r="TIP388" s="55"/>
      <c r="TIQ388" s="55"/>
      <c r="TIR388" s="55"/>
      <c r="TIS388" s="55"/>
      <c r="TIT388" s="55"/>
      <c r="TIU388" s="55"/>
      <c r="TIV388" s="55"/>
      <c r="TIW388" s="55"/>
      <c r="TIX388" s="55"/>
      <c r="TIY388" s="55"/>
      <c r="TIZ388" s="55"/>
      <c r="TJA388" s="55"/>
      <c r="TJB388" s="55"/>
      <c r="TJC388" s="55"/>
      <c r="TJD388" s="55"/>
      <c r="TJE388" s="55"/>
      <c r="TJF388" s="55"/>
      <c r="TJG388" s="55"/>
      <c r="TJH388" s="55"/>
      <c r="TJI388" s="55"/>
      <c r="TJJ388" s="55"/>
      <c r="TJK388" s="55"/>
      <c r="TJL388" s="55"/>
      <c r="TJM388" s="55"/>
      <c r="TJN388" s="55"/>
      <c r="TJO388" s="55"/>
      <c r="TJP388" s="55"/>
      <c r="TJQ388" s="55"/>
      <c r="TJR388" s="55"/>
      <c r="TJS388" s="55"/>
      <c r="TJT388" s="55"/>
      <c r="TJU388" s="55"/>
      <c r="TJV388" s="55"/>
      <c r="TJW388" s="55"/>
      <c r="TJX388" s="55"/>
      <c r="TJY388" s="55"/>
      <c r="TJZ388" s="55"/>
      <c r="TKA388" s="55"/>
      <c r="TKB388" s="55"/>
      <c r="TKC388" s="55"/>
      <c r="TKD388" s="55"/>
      <c r="TKE388" s="55"/>
      <c r="TKF388" s="55"/>
      <c r="TKG388" s="55"/>
      <c r="TKH388" s="55"/>
      <c r="TKI388" s="55"/>
      <c r="TKJ388" s="55"/>
      <c r="TKK388" s="55"/>
      <c r="TKL388" s="55"/>
      <c r="TKM388" s="55"/>
      <c r="TKN388" s="55"/>
      <c r="TKO388" s="55"/>
      <c r="TKP388" s="55"/>
      <c r="TKQ388" s="55"/>
      <c r="TKR388" s="55"/>
      <c r="TKS388" s="55"/>
      <c r="TKT388" s="55"/>
      <c r="TKU388" s="55"/>
      <c r="TKV388" s="55"/>
      <c r="TKW388" s="55"/>
      <c r="TKX388" s="55"/>
      <c r="TKY388" s="55"/>
      <c r="TKZ388" s="55"/>
      <c r="TLA388" s="55"/>
      <c r="TLB388" s="55"/>
      <c r="TLC388" s="55"/>
      <c r="TLD388" s="55"/>
      <c r="TLE388" s="55"/>
      <c r="TLF388" s="55"/>
      <c r="TLG388" s="55"/>
      <c r="TLH388" s="55"/>
      <c r="TLI388" s="55"/>
      <c r="TLJ388" s="55"/>
      <c r="TLK388" s="55"/>
      <c r="TLL388" s="55"/>
      <c r="TLM388" s="55"/>
      <c r="TLN388" s="55"/>
      <c r="TLO388" s="55"/>
      <c r="TLP388" s="55"/>
      <c r="TLQ388" s="55"/>
      <c r="TLR388" s="55"/>
      <c r="TLS388" s="55"/>
      <c r="TLT388" s="55"/>
      <c r="TLU388" s="55"/>
      <c r="TLV388" s="55"/>
      <c r="TLW388" s="55"/>
      <c r="TLX388" s="55"/>
      <c r="TLY388" s="55"/>
      <c r="TLZ388" s="55"/>
      <c r="TMA388" s="55"/>
      <c r="TMB388" s="55"/>
      <c r="TMC388" s="55"/>
      <c r="TMD388" s="55"/>
      <c r="TME388" s="55"/>
      <c r="TMF388" s="55"/>
      <c r="TMG388" s="55"/>
      <c r="TMH388" s="55"/>
      <c r="TMI388" s="55"/>
      <c r="TMJ388" s="55"/>
      <c r="TMK388" s="55"/>
      <c r="TML388" s="55"/>
      <c r="TMM388" s="55"/>
      <c r="TMN388" s="55"/>
      <c r="TMO388" s="55"/>
      <c r="TMP388" s="55"/>
      <c r="TMQ388" s="55"/>
      <c r="TMR388" s="55"/>
      <c r="TMS388" s="55"/>
      <c r="TMT388" s="55"/>
      <c r="TMU388" s="55"/>
      <c r="TMV388" s="55"/>
      <c r="TMW388" s="55"/>
      <c r="TMX388" s="55"/>
      <c r="TMY388" s="55"/>
      <c r="TMZ388" s="55"/>
      <c r="TNA388" s="55"/>
      <c r="TNB388" s="55"/>
      <c r="TNC388" s="55"/>
      <c r="TND388" s="55"/>
      <c r="TNE388" s="55"/>
      <c r="TNF388" s="55"/>
      <c r="TNG388" s="55"/>
      <c r="TNH388" s="55"/>
      <c r="TNI388" s="55"/>
      <c r="TNJ388" s="55"/>
      <c r="TNK388" s="55"/>
      <c r="TNL388" s="55"/>
      <c r="TNM388" s="55"/>
      <c r="TNN388" s="55"/>
      <c r="TNO388" s="55"/>
      <c r="TNP388" s="55"/>
      <c r="TNQ388" s="55"/>
      <c r="TNR388" s="55"/>
      <c r="TNS388" s="55"/>
      <c r="TNT388" s="55"/>
      <c r="TNU388" s="55"/>
      <c r="TNV388" s="55"/>
      <c r="TNW388" s="55"/>
      <c r="TNX388" s="55"/>
      <c r="TNY388" s="55"/>
      <c r="TNZ388" s="55"/>
      <c r="TOA388" s="55"/>
      <c r="TOB388" s="55"/>
      <c r="TOC388" s="55"/>
      <c r="TOD388" s="55"/>
      <c r="TOE388" s="55"/>
      <c r="TOF388" s="55"/>
      <c r="TOG388" s="55"/>
      <c r="TOH388" s="55"/>
      <c r="TOI388" s="55"/>
      <c r="TOJ388" s="55"/>
      <c r="TOK388" s="55"/>
      <c r="TOL388" s="55"/>
      <c r="TOM388" s="55"/>
      <c r="TON388" s="55"/>
      <c r="TOO388" s="55"/>
      <c r="TOP388" s="55"/>
      <c r="TOQ388" s="55"/>
      <c r="TOR388" s="55"/>
      <c r="TOS388" s="55"/>
      <c r="TOT388" s="55"/>
      <c r="TOU388" s="55"/>
      <c r="TOV388" s="55"/>
      <c r="TOW388" s="55"/>
      <c r="TOX388" s="55"/>
      <c r="TOY388" s="55"/>
      <c r="TOZ388" s="55"/>
      <c r="TPA388" s="55"/>
      <c r="TPB388" s="55"/>
      <c r="TPC388" s="55"/>
      <c r="TPD388" s="55"/>
      <c r="TPE388" s="55"/>
      <c r="TPF388" s="55"/>
      <c r="TPG388" s="55"/>
      <c r="TPH388" s="55"/>
      <c r="TPI388" s="55"/>
      <c r="TPJ388" s="55"/>
      <c r="TPK388" s="55"/>
      <c r="TPL388" s="55"/>
      <c r="TPM388" s="55"/>
      <c r="TPN388" s="55"/>
      <c r="TPO388" s="55"/>
      <c r="TPP388" s="55"/>
      <c r="TPQ388" s="55"/>
      <c r="TPR388" s="55"/>
      <c r="TPS388" s="55"/>
      <c r="TPT388" s="55"/>
      <c r="TPU388" s="55"/>
      <c r="TPV388" s="55"/>
      <c r="TPW388" s="55"/>
      <c r="TPX388" s="55"/>
      <c r="TPY388" s="55"/>
      <c r="TPZ388" s="55"/>
      <c r="TQA388" s="55"/>
      <c r="TQB388" s="55"/>
      <c r="TQC388" s="55"/>
      <c r="TQD388" s="55"/>
      <c r="TQE388" s="55"/>
      <c r="TQF388" s="55"/>
      <c r="TQG388" s="55"/>
      <c r="TQH388" s="55"/>
      <c r="TQI388" s="55"/>
      <c r="TQJ388" s="55"/>
      <c r="TQK388" s="55"/>
      <c r="TQL388" s="55"/>
      <c r="TQM388" s="55"/>
      <c r="TQN388" s="55"/>
      <c r="TQO388" s="55"/>
      <c r="TQP388" s="55"/>
      <c r="TQQ388" s="55"/>
      <c r="TQR388" s="55"/>
      <c r="TQS388" s="55"/>
      <c r="TQT388" s="55"/>
      <c r="TQU388" s="55"/>
      <c r="TQV388" s="55"/>
      <c r="TQW388" s="55"/>
      <c r="TQX388" s="55"/>
      <c r="TQY388" s="55"/>
      <c r="TQZ388" s="55"/>
      <c r="TRA388" s="55"/>
      <c r="TRB388" s="55"/>
      <c r="TRC388" s="55"/>
      <c r="TRD388" s="55"/>
      <c r="TRE388" s="55"/>
      <c r="TRF388" s="55"/>
      <c r="TRG388" s="55"/>
      <c r="TRH388" s="55"/>
      <c r="TRI388" s="55"/>
      <c r="TRJ388" s="55"/>
      <c r="TRK388" s="55"/>
      <c r="TRL388" s="55"/>
      <c r="TRM388" s="55"/>
      <c r="TRN388" s="55"/>
      <c r="TRO388" s="55"/>
      <c r="TRP388" s="55"/>
      <c r="TRQ388" s="55"/>
      <c r="TRR388" s="55"/>
      <c r="TRS388" s="55"/>
      <c r="TRT388" s="55"/>
      <c r="TRU388" s="55"/>
      <c r="TRV388" s="55"/>
      <c r="TRW388" s="55"/>
      <c r="TRX388" s="55"/>
      <c r="TRY388" s="55"/>
      <c r="TRZ388" s="55"/>
      <c r="TSA388" s="55"/>
      <c r="TSB388" s="55"/>
      <c r="TSC388" s="55"/>
      <c r="TSD388" s="55"/>
      <c r="TSE388" s="55"/>
      <c r="TSF388" s="55"/>
      <c r="TSG388" s="55"/>
      <c r="TSH388" s="55"/>
      <c r="TSI388" s="55"/>
      <c r="TSJ388" s="55"/>
      <c r="TSK388" s="55"/>
      <c r="TSL388" s="55"/>
      <c r="TSM388" s="55"/>
      <c r="TSN388" s="55"/>
      <c r="TSO388" s="55"/>
      <c r="TSP388" s="55"/>
      <c r="TSQ388" s="55"/>
      <c r="TSR388" s="55"/>
      <c r="TSS388" s="55"/>
      <c r="TST388" s="55"/>
      <c r="TSU388" s="55"/>
      <c r="TSV388" s="55"/>
      <c r="TSW388" s="55"/>
      <c r="TSX388" s="55"/>
      <c r="TSY388" s="55"/>
      <c r="TSZ388" s="55"/>
      <c r="TTA388" s="55"/>
      <c r="TTB388" s="55"/>
      <c r="TTC388" s="55"/>
      <c r="TTD388" s="55"/>
      <c r="TTE388" s="55"/>
      <c r="TTF388" s="55"/>
      <c r="TTG388" s="55"/>
      <c r="TTH388" s="55"/>
      <c r="TTI388" s="55"/>
      <c r="TTJ388" s="55"/>
      <c r="TTK388" s="55"/>
      <c r="TTL388" s="55"/>
      <c r="TTM388" s="55"/>
      <c r="TTN388" s="55"/>
      <c r="TTO388" s="55"/>
      <c r="TTP388" s="55"/>
      <c r="TTQ388" s="55"/>
      <c r="TTR388" s="55"/>
      <c r="TTS388" s="55"/>
      <c r="TTT388" s="55"/>
      <c r="TTU388" s="55"/>
      <c r="TTV388" s="55"/>
      <c r="TTW388" s="55"/>
      <c r="TTX388" s="55"/>
      <c r="TTY388" s="55"/>
      <c r="TTZ388" s="55"/>
      <c r="TUA388" s="55"/>
      <c r="TUB388" s="55"/>
      <c r="TUC388" s="55"/>
      <c r="TUD388" s="55"/>
      <c r="TUE388" s="55"/>
      <c r="TUF388" s="55"/>
      <c r="TUG388" s="55"/>
      <c r="TUH388" s="55"/>
      <c r="TUI388" s="55"/>
      <c r="TUJ388" s="55"/>
      <c r="TUK388" s="55"/>
      <c r="TUL388" s="55"/>
      <c r="TUM388" s="55"/>
      <c r="TUN388" s="55"/>
      <c r="TUO388" s="55"/>
      <c r="TUP388" s="55"/>
      <c r="TUQ388" s="55"/>
      <c r="TUR388" s="55"/>
      <c r="TUS388" s="55"/>
      <c r="TUT388" s="55"/>
      <c r="TUU388" s="55"/>
      <c r="TUV388" s="55"/>
      <c r="TUW388" s="55"/>
      <c r="TUX388" s="55"/>
      <c r="TUY388" s="55"/>
      <c r="TUZ388" s="55"/>
      <c r="TVA388" s="55"/>
      <c r="TVB388" s="55"/>
      <c r="TVC388" s="55"/>
      <c r="TVD388" s="55"/>
      <c r="TVE388" s="55"/>
      <c r="TVF388" s="55"/>
      <c r="TVG388" s="55"/>
      <c r="TVH388" s="55"/>
      <c r="TVI388" s="55"/>
      <c r="TVJ388" s="55"/>
      <c r="TVK388" s="55"/>
      <c r="TVL388" s="55"/>
      <c r="TVM388" s="55"/>
      <c r="TVN388" s="55"/>
      <c r="TVO388" s="55"/>
      <c r="TVP388" s="55"/>
      <c r="TVQ388" s="55"/>
      <c r="TVR388" s="55"/>
      <c r="TVS388" s="55"/>
      <c r="TVT388" s="55"/>
      <c r="TVU388" s="55"/>
      <c r="TVV388" s="55"/>
      <c r="TVW388" s="55"/>
      <c r="TVX388" s="55"/>
      <c r="TVY388" s="55"/>
      <c r="TVZ388" s="55"/>
      <c r="TWA388" s="55"/>
      <c r="TWB388" s="55"/>
      <c r="TWC388" s="55"/>
      <c r="TWD388" s="55"/>
      <c r="TWE388" s="55"/>
      <c r="TWF388" s="55"/>
      <c r="TWG388" s="55"/>
      <c r="TWH388" s="55"/>
      <c r="TWI388" s="55"/>
      <c r="TWJ388" s="55"/>
      <c r="TWK388" s="55"/>
      <c r="TWL388" s="55"/>
      <c r="TWM388" s="55"/>
      <c r="TWN388" s="55"/>
      <c r="TWO388" s="55"/>
      <c r="TWP388" s="55"/>
      <c r="TWQ388" s="55"/>
      <c r="TWR388" s="55"/>
      <c r="TWS388" s="55"/>
      <c r="TWT388" s="55"/>
      <c r="TWU388" s="55"/>
      <c r="TWV388" s="55"/>
      <c r="TWW388" s="55"/>
      <c r="TWX388" s="55"/>
      <c r="TWY388" s="55"/>
      <c r="TWZ388" s="55"/>
      <c r="TXA388" s="55"/>
      <c r="TXB388" s="55"/>
      <c r="TXC388" s="55"/>
      <c r="TXD388" s="55"/>
      <c r="TXE388" s="55"/>
      <c r="TXF388" s="55"/>
      <c r="TXG388" s="55"/>
      <c r="TXH388" s="55"/>
      <c r="TXI388" s="55"/>
      <c r="TXJ388" s="55"/>
      <c r="TXK388" s="55"/>
      <c r="TXL388" s="55"/>
      <c r="TXM388" s="55"/>
      <c r="TXN388" s="55"/>
      <c r="TXO388" s="55"/>
      <c r="TXP388" s="55"/>
      <c r="TXQ388" s="55"/>
      <c r="TXR388" s="55"/>
      <c r="TXS388" s="55"/>
      <c r="TXT388" s="55"/>
      <c r="TXU388" s="55"/>
      <c r="TXV388" s="55"/>
      <c r="TXW388" s="55"/>
      <c r="TXX388" s="55"/>
      <c r="TXY388" s="55"/>
      <c r="TXZ388" s="55"/>
      <c r="TYA388" s="55"/>
      <c r="TYB388" s="55"/>
      <c r="TYC388" s="55"/>
      <c r="TYD388" s="55"/>
      <c r="TYE388" s="55"/>
      <c r="TYF388" s="55"/>
      <c r="TYG388" s="55"/>
      <c r="TYH388" s="55"/>
      <c r="TYI388" s="55"/>
      <c r="TYJ388" s="55"/>
      <c r="TYK388" s="55"/>
      <c r="TYL388" s="55"/>
      <c r="TYM388" s="55"/>
      <c r="TYN388" s="55"/>
      <c r="TYO388" s="55"/>
      <c r="TYP388" s="55"/>
      <c r="TYQ388" s="55"/>
      <c r="TYR388" s="55"/>
      <c r="TYS388" s="55"/>
      <c r="TYT388" s="55"/>
      <c r="TYU388" s="55"/>
      <c r="TYV388" s="55"/>
      <c r="TYW388" s="55"/>
      <c r="TYX388" s="55"/>
      <c r="TYY388" s="55"/>
      <c r="TYZ388" s="55"/>
      <c r="TZA388" s="55"/>
      <c r="TZB388" s="55"/>
      <c r="TZC388" s="55"/>
      <c r="TZD388" s="55"/>
      <c r="TZE388" s="55"/>
      <c r="TZF388" s="55"/>
      <c r="TZG388" s="55"/>
      <c r="TZH388" s="55"/>
      <c r="TZI388" s="55"/>
      <c r="TZJ388" s="55"/>
      <c r="TZK388" s="55"/>
      <c r="TZL388" s="55"/>
      <c r="TZM388" s="55"/>
      <c r="TZN388" s="55"/>
      <c r="TZO388" s="55"/>
      <c r="TZP388" s="55"/>
      <c r="TZQ388" s="55"/>
      <c r="TZR388" s="55"/>
      <c r="TZS388" s="55"/>
      <c r="TZT388" s="55"/>
      <c r="TZU388" s="55"/>
      <c r="TZV388" s="55"/>
      <c r="TZW388" s="55"/>
      <c r="TZX388" s="55"/>
      <c r="TZY388" s="55"/>
      <c r="TZZ388" s="55"/>
      <c r="UAA388" s="55"/>
      <c r="UAB388" s="55"/>
      <c r="UAC388" s="55"/>
      <c r="UAD388" s="55"/>
      <c r="UAE388" s="55"/>
      <c r="UAF388" s="55"/>
      <c r="UAG388" s="55"/>
      <c r="UAH388" s="55"/>
      <c r="UAI388" s="55"/>
      <c r="UAJ388" s="55"/>
      <c r="UAK388" s="55"/>
      <c r="UAL388" s="55"/>
      <c r="UAM388" s="55"/>
      <c r="UAN388" s="55"/>
      <c r="UAO388" s="55"/>
      <c r="UAP388" s="55"/>
      <c r="UAQ388" s="55"/>
      <c r="UAR388" s="55"/>
      <c r="UAS388" s="55"/>
      <c r="UAT388" s="55"/>
      <c r="UAU388" s="55"/>
      <c r="UAV388" s="55"/>
      <c r="UAW388" s="55"/>
      <c r="UAX388" s="55"/>
      <c r="UAY388" s="55"/>
      <c r="UAZ388" s="55"/>
      <c r="UBA388" s="55"/>
      <c r="UBB388" s="55"/>
      <c r="UBC388" s="55"/>
      <c r="UBD388" s="55"/>
      <c r="UBE388" s="55"/>
      <c r="UBF388" s="55"/>
      <c r="UBG388" s="55"/>
      <c r="UBH388" s="55"/>
      <c r="UBI388" s="55"/>
      <c r="UBJ388" s="55"/>
      <c r="UBK388" s="55"/>
      <c r="UBL388" s="55"/>
      <c r="UBM388" s="55"/>
      <c r="UBN388" s="55"/>
      <c r="UBO388" s="55"/>
      <c r="UBP388" s="55"/>
      <c r="UBQ388" s="55"/>
      <c r="UBR388" s="55"/>
      <c r="UBS388" s="55"/>
      <c r="UBT388" s="55"/>
      <c r="UBU388" s="55"/>
      <c r="UBV388" s="55"/>
      <c r="UBW388" s="55"/>
      <c r="UBX388" s="55"/>
      <c r="UBY388" s="55"/>
      <c r="UBZ388" s="55"/>
      <c r="UCA388" s="55"/>
      <c r="UCB388" s="55"/>
      <c r="UCC388" s="55"/>
      <c r="UCD388" s="55"/>
      <c r="UCE388" s="55"/>
      <c r="UCF388" s="55"/>
      <c r="UCG388" s="55"/>
      <c r="UCH388" s="55"/>
      <c r="UCI388" s="55"/>
      <c r="UCJ388" s="55"/>
      <c r="UCK388" s="55"/>
      <c r="UCL388" s="55"/>
      <c r="UCM388" s="55"/>
      <c r="UCN388" s="55"/>
      <c r="UCO388" s="55"/>
      <c r="UCP388" s="55"/>
      <c r="UCQ388" s="55"/>
      <c r="UCR388" s="55"/>
      <c r="UCS388" s="55"/>
      <c r="UCT388" s="55"/>
      <c r="UCU388" s="55"/>
      <c r="UCV388" s="55"/>
      <c r="UCW388" s="55"/>
      <c r="UCX388" s="55"/>
      <c r="UCY388" s="55"/>
      <c r="UCZ388" s="55"/>
      <c r="UDA388" s="55"/>
      <c r="UDB388" s="55"/>
      <c r="UDC388" s="55"/>
      <c r="UDD388" s="55"/>
      <c r="UDE388" s="55"/>
      <c r="UDF388" s="55"/>
      <c r="UDG388" s="55"/>
      <c r="UDH388" s="55"/>
      <c r="UDI388" s="55"/>
      <c r="UDJ388" s="55"/>
      <c r="UDK388" s="55"/>
      <c r="UDL388" s="55"/>
      <c r="UDM388" s="55"/>
      <c r="UDN388" s="55"/>
      <c r="UDO388" s="55"/>
      <c r="UDP388" s="55"/>
      <c r="UDQ388" s="55"/>
      <c r="UDR388" s="55"/>
      <c r="UDS388" s="55"/>
      <c r="UDT388" s="55"/>
      <c r="UDU388" s="55"/>
      <c r="UDV388" s="55"/>
      <c r="UDW388" s="55"/>
      <c r="UDX388" s="55"/>
      <c r="UDY388" s="55"/>
      <c r="UDZ388" s="55"/>
      <c r="UEA388" s="55"/>
      <c r="UEB388" s="55"/>
      <c r="UEC388" s="55"/>
      <c r="UED388" s="55"/>
      <c r="UEE388" s="55"/>
      <c r="UEF388" s="55"/>
      <c r="UEG388" s="55"/>
      <c r="UEH388" s="55"/>
      <c r="UEI388" s="55"/>
      <c r="UEJ388" s="55"/>
      <c r="UEK388" s="55"/>
      <c r="UEL388" s="55"/>
      <c r="UEM388" s="55"/>
      <c r="UEN388" s="55"/>
      <c r="UEO388" s="55"/>
      <c r="UEP388" s="55"/>
      <c r="UEQ388" s="55"/>
      <c r="UER388" s="55"/>
      <c r="UES388" s="55"/>
      <c r="UET388" s="55"/>
      <c r="UEU388" s="55"/>
      <c r="UEV388" s="55"/>
      <c r="UEW388" s="55"/>
      <c r="UEX388" s="55"/>
      <c r="UEY388" s="55"/>
      <c r="UEZ388" s="55"/>
      <c r="UFA388" s="55"/>
      <c r="UFB388" s="55"/>
      <c r="UFC388" s="55"/>
      <c r="UFD388" s="55"/>
      <c r="UFE388" s="55"/>
      <c r="UFF388" s="55"/>
      <c r="UFG388" s="55"/>
      <c r="UFH388" s="55"/>
      <c r="UFI388" s="55"/>
      <c r="UFJ388" s="55"/>
      <c r="UFK388" s="55"/>
      <c r="UFL388" s="55"/>
      <c r="UFM388" s="55"/>
      <c r="UFN388" s="55"/>
      <c r="UFO388" s="55"/>
      <c r="UFP388" s="55"/>
      <c r="UFQ388" s="55"/>
      <c r="UFR388" s="55"/>
      <c r="UFS388" s="55"/>
      <c r="UFT388" s="55"/>
      <c r="UFU388" s="55"/>
      <c r="UFV388" s="55"/>
      <c r="UFW388" s="55"/>
      <c r="UFX388" s="55"/>
      <c r="UFY388" s="55"/>
      <c r="UFZ388" s="55"/>
      <c r="UGA388" s="55"/>
      <c r="UGB388" s="55"/>
      <c r="UGC388" s="55"/>
      <c r="UGD388" s="55"/>
      <c r="UGE388" s="55"/>
      <c r="UGF388" s="55"/>
      <c r="UGG388" s="55"/>
      <c r="UGH388" s="55"/>
      <c r="UGI388" s="55"/>
      <c r="UGJ388" s="55"/>
      <c r="UGK388" s="55"/>
      <c r="UGL388" s="55"/>
      <c r="UGM388" s="55"/>
      <c r="UGN388" s="55"/>
      <c r="UGO388" s="55"/>
      <c r="UGP388" s="55"/>
      <c r="UGQ388" s="55"/>
      <c r="UGR388" s="55"/>
      <c r="UGS388" s="55"/>
      <c r="UGT388" s="55"/>
      <c r="UGU388" s="55"/>
      <c r="UGV388" s="55"/>
      <c r="UGW388" s="55"/>
      <c r="UGX388" s="55"/>
      <c r="UGY388" s="55"/>
      <c r="UGZ388" s="55"/>
      <c r="UHA388" s="55"/>
      <c r="UHB388" s="55"/>
      <c r="UHC388" s="55"/>
      <c r="UHD388" s="55"/>
      <c r="UHE388" s="55"/>
      <c r="UHF388" s="55"/>
      <c r="UHG388" s="55"/>
      <c r="UHH388" s="55"/>
      <c r="UHI388" s="55"/>
      <c r="UHJ388" s="55"/>
      <c r="UHK388" s="55"/>
      <c r="UHL388" s="55"/>
      <c r="UHM388" s="55"/>
      <c r="UHN388" s="55"/>
      <c r="UHO388" s="55"/>
      <c r="UHP388" s="55"/>
      <c r="UHQ388" s="55"/>
      <c r="UHR388" s="55"/>
      <c r="UHS388" s="55"/>
      <c r="UHT388" s="55"/>
      <c r="UHU388" s="55"/>
      <c r="UHV388" s="55"/>
      <c r="UHW388" s="55"/>
      <c r="UHX388" s="55"/>
      <c r="UHY388" s="55"/>
      <c r="UHZ388" s="55"/>
      <c r="UIA388" s="55"/>
      <c r="UIB388" s="55"/>
      <c r="UIC388" s="55"/>
      <c r="UID388" s="55"/>
      <c r="UIE388" s="55"/>
      <c r="UIF388" s="55"/>
      <c r="UIG388" s="55"/>
      <c r="UIH388" s="55"/>
      <c r="UII388" s="55"/>
      <c r="UIJ388" s="55"/>
      <c r="UIK388" s="55"/>
      <c r="UIL388" s="55"/>
      <c r="UIM388" s="55"/>
      <c r="UIN388" s="55"/>
      <c r="UIO388" s="55"/>
      <c r="UIP388" s="55"/>
      <c r="UIQ388" s="55"/>
      <c r="UIR388" s="55"/>
      <c r="UIS388" s="55"/>
      <c r="UIT388" s="55"/>
      <c r="UIU388" s="55"/>
      <c r="UIV388" s="55"/>
      <c r="UIW388" s="55"/>
      <c r="UIX388" s="55"/>
      <c r="UIY388" s="55"/>
      <c r="UIZ388" s="55"/>
      <c r="UJA388" s="55"/>
      <c r="UJB388" s="55"/>
      <c r="UJC388" s="55"/>
      <c r="UJD388" s="55"/>
      <c r="UJE388" s="55"/>
      <c r="UJF388" s="55"/>
      <c r="UJG388" s="55"/>
      <c r="UJH388" s="55"/>
      <c r="UJI388" s="55"/>
      <c r="UJJ388" s="55"/>
      <c r="UJK388" s="55"/>
      <c r="UJL388" s="55"/>
      <c r="UJM388" s="55"/>
      <c r="UJN388" s="55"/>
      <c r="UJO388" s="55"/>
      <c r="UJP388" s="55"/>
      <c r="UJQ388" s="55"/>
      <c r="UJR388" s="55"/>
      <c r="UJS388" s="55"/>
      <c r="UJT388" s="55"/>
      <c r="UJU388" s="55"/>
      <c r="UJV388" s="55"/>
      <c r="UJW388" s="55"/>
      <c r="UJX388" s="55"/>
      <c r="UJY388" s="55"/>
      <c r="UJZ388" s="55"/>
      <c r="UKA388" s="55"/>
      <c r="UKB388" s="55"/>
      <c r="UKC388" s="55"/>
      <c r="UKD388" s="55"/>
      <c r="UKE388" s="55"/>
      <c r="UKF388" s="55"/>
      <c r="UKG388" s="55"/>
      <c r="UKH388" s="55"/>
      <c r="UKI388" s="55"/>
      <c r="UKJ388" s="55"/>
      <c r="UKK388" s="55"/>
      <c r="UKL388" s="55"/>
      <c r="UKM388" s="55"/>
      <c r="UKN388" s="55"/>
      <c r="UKO388" s="55"/>
      <c r="UKP388" s="55"/>
      <c r="UKQ388" s="55"/>
      <c r="UKR388" s="55"/>
      <c r="UKS388" s="55"/>
      <c r="UKT388" s="55"/>
      <c r="UKU388" s="55"/>
      <c r="UKV388" s="55"/>
      <c r="UKW388" s="55"/>
      <c r="UKX388" s="55"/>
      <c r="UKY388" s="55"/>
      <c r="UKZ388" s="55"/>
      <c r="ULA388" s="55"/>
      <c r="ULB388" s="55"/>
      <c r="ULC388" s="55"/>
      <c r="ULD388" s="55"/>
      <c r="ULE388" s="55"/>
      <c r="ULF388" s="55"/>
      <c r="ULG388" s="55"/>
      <c r="ULH388" s="55"/>
      <c r="ULI388" s="55"/>
      <c r="ULJ388" s="55"/>
      <c r="ULK388" s="55"/>
      <c r="ULL388" s="55"/>
      <c r="ULM388" s="55"/>
      <c r="ULN388" s="55"/>
      <c r="ULO388" s="55"/>
      <c r="ULP388" s="55"/>
      <c r="ULQ388" s="55"/>
      <c r="ULR388" s="55"/>
      <c r="ULS388" s="55"/>
      <c r="ULT388" s="55"/>
      <c r="ULU388" s="55"/>
      <c r="ULV388" s="55"/>
      <c r="ULW388" s="55"/>
      <c r="ULX388" s="55"/>
      <c r="ULY388" s="55"/>
      <c r="ULZ388" s="55"/>
      <c r="UMA388" s="55"/>
      <c r="UMB388" s="55"/>
      <c r="UMC388" s="55"/>
      <c r="UMD388" s="55"/>
      <c r="UME388" s="55"/>
      <c r="UMF388" s="55"/>
      <c r="UMG388" s="55"/>
      <c r="UMH388" s="55"/>
      <c r="UMI388" s="55"/>
      <c r="UMJ388" s="55"/>
      <c r="UMK388" s="55"/>
      <c r="UML388" s="55"/>
      <c r="UMM388" s="55"/>
      <c r="UMN388" s="55"/>
      <c r="UMO388" s="55"/>
      <c r="UMP388" s="55"/>
      <c r="UMQ388" s="55"/>
      <c r="UMR388" s="55"/>
      <c r="UMS388" s="55"/>
      <c r="UMT388" s="55"/>
      <c r="UMU388" s="55"/>
      <c r="UMV388" s="55"/>
      <c r="UMW388" s="55"/>
      <c r="UMX388" s="55"/>
      <c r="UMY388" s="55"/>
      <c r="UMZ388" s="55"/>
      <c r="UNA388" s="55"/>
      <c r="UNB388" s="55"/>
      <c r="UNC388" s="55"/>
      <c r="UND388" s="55"/>
      <c r="UNE388" s="55"/>
      <c r="UNF388" s="55"/>
      <c r="UNG388" s="55"/>
      <c r="UNH388" s="55"/>
      <c r="UNI388" s="55"/>
      <c r="UNJ388" s="55"/>
      <c r="UNK388" s="55"/>
      <c r="UNL388" s="55"/>
      <c r="UNM388" s="55"/>
      <c r="UNN388" s="55"/>
      <c r="UNO388" s="55"/>
      <c r="UNP388" s="55"/>
      <c r="UNQ388" s="55"/>
      <c r="UNR388" s="55"/>
      <c r="UNS388" s="55"/>
      <c r="UNT388" s="55"/>
      <c r="UNU388" s="55"/>
      <c r="UNV388" s="55"/>
      <c r="UNW388" s="55"/>
      <c r="UNX388" s="55"/>
      <c r="UNY388" s="55"/>
      <c r="UNZ388" s="55"/>
      <c r="UOA388" s="55"/>
      <c r="UOB388" s="55"/>
      <c r="UOC388" s="55"/>
      <c r="UOD388" s="55"/>
      <c r="UOE388" s="55"/>
      <c r="UOF388" s="55"/>
      <c r="UOG388" s="55"/>
      <c r="UOH388" s="55"/>
      <c r="UOI388" s="55"/>
      <c r="UOJ388" s="55"/>
      <c r="UOK388" s="55"/>
      <c r="UOL388" s="55"/>
      <c r="UOM388" s="55"/>
      <c r="UON388" s="55"/>
      <c r="UOO388" s="55"/>
      <c r="UOP388" s="55"/>
      <c r="UOQ388" s="55"/>
      <c r="UOR388" s="55"/>
      <c r="UOS388" s="55"/>
      <c r="UOT388" s="55"/>
      <c r="UOU388" s="55"/>
      <c r="UOV388" s="55"/>
      <c r="UOW388" s="55"/>
      <c r="UOX388" s="55"/>
      <c r="UOY388" s="55"/>
      <c r="UOZ388" s="55"/>
      <c r="UPA388" s="55"/>
      <c r="UPB388" s="55"/>
      <c r="UPC388" s="55"/>
      <c r="UPD388" s="55"/>
      <c r="UPE388" s="55"/>
      <c r="UPF388" s="55"/>
      <c r="UPG388" s="55"/>
      <c r="UPH388" s="55"/>
      <c r="UPI388" s="55"/>
      <c r="UPJ388" s="55"/>
      <c r="UPK388" s="55"/>
      <c r="UPL388" s="55"/>
      <c r="UPM388" s="55"/>
      <c r="UPN388" s="55"/>
      <c r="UPO388" s="55"/>
      <c r="UPP388" s="55"/>
      <c r="UPQ388" s="55"/>
      <c r="UPR388" s="55"/>
      <c r="UPS388" s="55"/>
      <c r="UPT388" s="55"/>
      <c r="UPU388" s="55"/>
      <c r="UPV388" s="55"/>
      <c r="UPW388" s="55"/>
      <c r="UPX388" s="55"/>
      <c r="UPY388" s="55"/>
      <c r="UPZ388" s="55"/>
      <c r="UQA388" s="55"/>
      <c r="UQB388" s="55"/>
      <c r="UQC388" s="55"/>
      <c r="UQD388" s="55"/>
      <c r="UQE388" s="55"/>
      <c r="UQF388" s="55"/>
      <c r="UQG388" s="55"/>
      <c r="UQH388" s="55"/>
      <c r="UQI388" s="55"/>
      <c r="UQJ388" s="55"/>
      <c r="UQK388" s="55"/>
      <c r="UQL388" s="55"/>
      <c r="UQM388" s="55"/>
      <c r="UQN388" s="55"/>
      <c r="UQO388" s="55"/>
      <c r="UQP388" s="55"/>
      <c r="UQQ388" s="55"/>
      <c r="UQR388" s="55"/>
      <c r="UQS388" s="55"/>
      <c r="UQT388" s="55"/>
      <c r="UQU388" s="55"/>
      <c r="UQV388" s="55"/>
      <c r="UQW388" s="55"/>
      <c r="UQX388" s="55"/>
      <c r="UQY388" s="55"/>
      <c r="UQZ388" s="55"/>
      <c r="URA388" s="55"/>
      <c r="URB388" s="55"/>
      <c r="URC388" s="55"/>
      <c r="URD388" s="55"/>
      <c r="URE388" s="55"/>
      <c r="URF388" s="55"/>
      <c r="URG388" s="55"/>
      <c r="URH388" s="55"/>
      <c r="URI388" s="55"/>
      <c r="URJ388" s="55"/>
      <c r="URK388" s="55"/>
      <c r="URL388" s="55"/>
      <c r="URM388" s="55"/>
      <c r="URN388" s="55"/>
      <c r="URO388" s="55"/>
      <c r="URP388" s="55"/>
      <c r="URQ388" s="55"/>
      <c r="URR388" s="55"/>
      <c r="URS388" s="55"/>
      <c r="URT388" s="55"/>
      <c r="URU388" s="55"/>
      <c r="URV388" s="55"/>
      <c r="URW388" s="55"/>
      <c r="URX388" s="55"/>
      <c r="URY388" s="55"/>
      <c r="URZ388" s="55"/>
      <c r="USA388" s="55"/>
      <c r="USB388" s="55"/>
      <c r="USC388" s="55"/>
      <c r="USD388" s="55"/>
      <c r="USE388" s="55"/>
      <c r="USF388" s="55"/>
      <c r="USG388" s="55"/>
      <c r="USH388" s="55"/>
      <c r="USI388" s="55"/>
      <c r="USJ388" s="55"/>
      <c r="USK388" s="55"/>
      <c r="USL388" s="55"/>
      <c r="USM388" s="55"/>
      <c r="USN388" s="55"/>
      <c r="USO388" s="55"/>
      <c r="USP388" s="55"/>
      <c r="USQ388" s="55"/>
      <c r="USR388" s="55"/>
      <c r="USS388" s="55"/>
      <c r="UST388" s="55"/>
      <c r="USU388" s="55"/>
      <c r="USV388" s="55"/>
      <c r="USW388" s="55"/>
      <c r="USX388" s="55"/>
      <c r="USY388" s="55"/>
      <c r="USZ388" s="55"/>
      <c r="UTA388" s="55"/>
      <c r="UTB388" s="55"/>
      <c r="UTC388" s="55"/>
      <c r="UTD388" s="55"/>
      <c r="UTE388" s="55"/>
      <c r="UTF388" s="55"/>
      <c r="UTG388" s="55"/>
      <c r="UTH388" s="55"/>
      <c r="UTI388" s="55"/>
      <c r="UTJ388" s="55"/>
      <c r="UTK388" s="55"/>
      <c r="UTL388" s="55"/>
      <c r="UTM388" s="55"/>
      <c r="UTN388" s="55"/>
      <c r="UTO388" s="55"/>
      <c r="UTP388" s="55"/>
      <c r="UTQ388" s="55"/>
      <c r="UTR388" s="55"/>
      <c r="UTS388" s="55"/>
      <c r="UTT388" s="55"/>
      <c r="UTU388" s="55"/>
      <c r="UTV388" s="55"/>
      <c r="UTW388" s="55"/>
      <c r="UTX388" s="55"/>
      <c r="UTY388" s="55"/>
      <c r="UTZ388" s="55"/>
      <c r="UUA388" s="55"/>
      <c r="UUB388" s="55"/>
      <c r="UUC388" s="55"/>
      <c r="UUD388" s="55"/>
      <c r="UUE388" s="55"/>
      <c r="UUF388" s="55"/>
      <c r="UUG388" s="55"/>
      <c r="UUH388" s="55"/>
      <c r="UUI388" s="55"/>
      <c r="UUJ388" s="55"/>
      <c r="UUK388" s="55"/>
      <c r="UUL388" s="55"/>
      <c r="UUM388" s="55"/>
      <c r="UUN388" s="55"/>
      <c r="UUO388" s="55"/>
      <c r="UUP388" s="55"/>
      <c r="UUQ388" s="55"/>
      <c r="UUR388" s="55"/>
      <c r="UUS388" s="55"/>
      <c r="UUT388" s="55"/>
      <c r="UUU388" s="55"/>
      <c r="UUV388" s="55"/>
      <c r="UUW388" s="55"/>
      <c r="UUX388" s="55"/>
      <c r="UUY388" s="55"/>
      <c r="UUZ388" s="55"/>
      <c r="UVA388" s="55"/>
      <c r="UVB388" s="55"/>
      <c r="UVC388" s="55"/>
      <c r="UVD388" s="55"/>
      <c r="UVE388" s="55"/>
      <c r="UVF388" s="55"/>
      <c r="UVG388" s="55"/>
      <c r="UVH388" s="55"/>
      <c r="UVI388" s="55"/>
      <c r="UVJ388" s="55"/>
      <c r="UVK388" s="55"/>
      <c r="UVL388" s="55"/>
      <c r="UVM388" s="55"/>
      <c r="UVN388" s="55"/>
      <c r="UVO388" s="55"/>
      <c r="UVP388" s="55"/>
      <c r="UVQ388" s="55"/>
      <c r="UVR388" s="55"/>
      <c r="UVS388" s="55"/>
      <c r="UVT388" s="55"/>
      <c r="UVU388" s="55"/>
      <c r="UVV388" s="55"/>
      <c r="UVW388" s="55"/>
      <c r="UVX388" s="55"/>
      <c r="UVY388" s="55"/>
      <c r="UVZ388" s="55"/>
      <c r="UWA388" s="55"/>
      <c r="UWB388" s="55"/>
      <c r="UWC388" s="55"/>
      <c r="UWD388" s="55"/>
      <c r="UWE388" s="55"/>
      <c r="UWF388" s="55"/>
      <c r="UWG388" s="55"/>
      <c r="UWH388" s="55"/>
      <c r="UWI388" s="55"/>
      <c r="UWJ388" s="55"/>
      <c r="UWK388" s="55"/>
      <c r="UWL388" s="55"/>
      <c r="UWM388" s="55"/>
      <c r="UWN388" s="55"/>
      <c r="UWO388" s="55"/>
      <c r="UWP388" s="55"/>
      <c r="UWQ388" s="55"/>
      <c r="UWR388" s="55"/>
      <c r="UWS388" s="55"/>
      <c r="UWT388" s="55"/>
      <c r="UWU388" s="55"/>
      <c r="UWV388" s="55"/>
      <c r="UWW388" s="55"/>
      <c r="UWX388" s="55"/>
      <c r="UWY388" s="55"/>
      <c r="UWZ388" s="55"/>
      <c r="UXA388" s="55"/>
      <c r="UXB388" s="55"/>
      <c r="UXC388" s="55"/>
      <c r="UXD388" s="55"/>
      <c r="UXE388" s="55"/>
      <c r="UXF388" s="55"/>
      <c r="UXG388" s="55"/>
      <c r="UXH388" s="55"/>
      <c r="UXI388" s="55"/>
      <c r="UXJ388" s="55"/>
      <c r="UXK388" s="55"/>
      <c r="UXL388" s="55"/>
      <c r="UXM388" s="55"/>
      <c r="UXN388" s="55"/>
      <c r="UXO388" s="55"/>
      <c r="UXP388" s="55"/>
      <c r="UXQ388" s="55"/>
      <c r="UXR388" s="55"/>
      <c r="UXS388" s="55"/>
      <c r="UXT388" s="55"/>
      <c r="UXU388" s="55"/>
      <c r="UXV388" s="55"/>
      <c r="UXW388" s="55"/>
      <c r="UXX388" s="55"/>
      <c r="UXY388" s="55"/>
      <c r="UXZ388" s="55"/>
      <c r="UYA388" s="55"/>
      <c r="UYB388" s="55"/>
      <c r="UYC388" s="55"/>
      <c r="UYD388" s="55"/>
      <c r="UYE388" s="55"/>
      <c r="UYF388" s="55"/>
      <c r="UYG388" s="55"/>
      <c r="UYH388" s="55"/>
      <c r="UYI388" s="55"/>
      <c r="UYJ388" s="55"/>
      <c r="UYK388" s="55"/>
      <c r="UYL388" s="55"/>
      <c r="UYM388" s="55"/>
      <c r="UYN388" s="55"/>
      <c r="UYO388" s="55"/>
      <c r="UYP388" s="55"/>
      <c r="UYQ388" s="55"/>
      <c r="UYR388" s="55"/>
      <c r="UYS388" s="55"/>
      <c r="UYT388" s="55"/>
      <c r="UYU388" s="55"/>
      <c r="UYV388" s="55"/>
      <c r="UYW388" s="55"/>
      <c r="UYX388" s="55"/>
      <c r="UYY388" s="55"/>
      <c r="UYZ388" s="55"/>
      <c r="UZA388" s="55"/>
      <c r="UZB388" s="55"/>
      <c r="UZC388" s="55"/>
      <c r="UZD388" s="55"/>
      <c r="UZE388" s="55"/>
      <c r="UZF388" s="55"/>
      <c r="UZG388" s="55"/>
      <c r="UZH388" s="55"/>
      <c r="UZI388" s="55"/>
      <c r="UZJ388" s="55"/>
      <c r="UZK388" s="55"/>
      <c r="UZL388" s="55"/>
      <c r="UZM388" s="55"/>
      <c r="UZN388" s="55"/>
      <c r="UZO388" s="55"/>
      <c r="UZP388" s="55"/>
      <c r="UZQ388" s="55"/>
      <c r="UZR388" s="55"/>
      <c r="UZS388" s="55"/>
      <c r="UZT388" s="55"/>
      <c r="UZU388" s="55"/>
      <c r="UZV388" s="55"/>
      <c r="UZW388" s="55"/>
      <c r="UZX388" s="55"/>
      <c r="UZY388" s="55"/>
      <c r="UZZ388" s="55"/>
      <c r="VAA388" s="55"/>
      <c r="VAB388" s="55"/>
      <c r="VAC388" s="55"/>
      <c r="VAD388" s="55"/>
      <c r="VAE388" s="55"/>
      <c r="VAF388" s="55"/>
      <c r="VAG388" s="55"/>
      <c r="VAH388" s="55"/>
      <c r="VAI388" s="55"/>
      <c r="VAJ388" s="55"/>
      <c r="VAK388" s="55"/>
      <c r="VAL388" s="55"/>
      <c r="VAM388" s="55"/>
      <c r="VAN388" s="55"/>
      <c r="VAO388" s="55"/>
      <c r="VAP388" s="55"/>
      <c r="VAQ388" s="55"/>
      <c r="VAR388" s="55"/>
      <c r="VAS388" s="55"/>
      <c r="VAT388" s="55"/>
      <c r="VAU388" s="55"/>
      <c r="VAV388" s="55"/>
      <c r="VAW388" s="55"/>
      <c r="VAX388" s="55"/>
      <c r="VAY388" s="55"/>
      <c r="VAZ388" s="55"/>
      <c r="VBA388" s="55"/>
      <c r="VBB388" s="55"/>
      <c r="VBC388" s="55"/>
      <c r="VBD388" s="55"/>
      <c r="VBE388" s="55"/>
      <c r="VBF388" s="55"/>
      <c r="VBG388" s="55"/>
      <c r="VBH388" s="55"/>
      <c r="VBI388" s="55"/>
      <c r="VBJ388" s="55"/>
      <c r="VBK388" s="55"/>
      <c r="VBL388" s="55"/>
      <c r="VBM388" s="55"/>
      <c r="VBN388" s="55"/>
      <c r="VBO388" s="55"/>
      <c r="VBP388" s="55"/>
      <c r="VBQ388" s="55"/>
      <c r="VBR388" s="55"/>
      <c r="VBS388" s="55"/>
      <c r="VBT388" s="55"/>
      <c r="VBU388" s="55"/>
      <c r="VBV388" s="55"/>
      <c r="VBW388" s="55"/>
      <c r="VBX388" s="55"/>
      <c r="VBY388" s="55"/>
      <c r="VBZ388" s="55"/>
      <c r="VCA388" s="55"/>
      <c r="VCB388" s="55"/>
      <c r="VCC388" s="55"/>
      <c r="VCD388" s="55"/>
      <c r="VCE388" s="55"/>
      <c r="VCF388" s="55"/>
      <c r="VCG388" s="55"/>
      <c r="VCH388" s="55"/>
      <c r="VCI388" s="55"/>
      <c r="VCJ388" s="55"/>
      <c r="VCK388" s="55"/>
      <c r="VCL388" s="55"/>
      <c r="VCM388" s="55"/>
      <c r="VCN388" s="55"/>
      <c r="VCO388" s="55"/>
      <c r="VCP388" s="55"/>
      <c r="VCQ388" s="55"/>
      <c r="VCR388" s="55"/>
      <c r="VCS388" s="55"/>
      <c r="VCT388" s="55"/>
      <c r="VCU388" s="55"/>
      <c r="VCV388" s="55"/>
      <c r="VCW388" s="55"/>
      <c r="VCX388" s="55"/>
      <c r="VCY388" s="55"/>
      <c r="VCZ388" s="55"/>
      <c r="VDA388" s="55"/>
      <c r="VDB388" s="55"/>
      <c r="VDC388" s="55"/>
      <c r="VDD388" s="55"/>
      <c r="VDE388" s="55"/>
      <c r="VDF388" s="55"/>
      <c r="VDG388" s="55"/>
      <c r="VDH388" s="55"/>
      <c r="VDI388" s="55"/>
      <c r="VDJ388" s="55"/>
      <c r="VDK388" s="55"/>
      <c r="VDL388" s="55"/>
      <c r="VDM388" s="55"/>
      <c r="VDN388" s="55"/>
      <c r="VDO388" s="55"/>
      <c r="VDP388" s="55"/>
      <c r="VDQ388" s="55"/>
      <c r="VDR388" s="55"/>
      <c r="VDS388" s="55"/>
      <c r="VDT388" s="55"/>
      <c r="VDU388" s="55"/>
      <c r="VDV388" s="55"/>
      <c r="VDW388" s="55"/>
      <c r="VDX388" s="55"/>
      <c r="VDY388" s="55"/>
      <c r="VDZ388" s="55"/>
      <c r="VEA388" s="55"/>
      <c r="VEB388" s="55"/>
      <c r="VEC388" s="55"/>
      <c r="VED388" s="55"/>
      <c r="VEE388" s="55"/>
      <c r="VEF388" s="55"/>
      <c r="VEG388" s="55"/>
      <c r="VEH388" s="55"/>
      <c r="VEI388" s="55"/>
      <c r="VEJ388" s="55"/>
      <c r="VEK388" s="55"/>
      <c r="VEL388" s="55"/>
      <c r="VEM388" s="55"/>
      <c r="VEN388" s="55"/>
      <c r="VEO388" s="55"/>
      <c r="VEP388" s="55"/>
      <c r="VEQ388" s="55"/>
      <c r="VER388" s="55"/>
      <c r="VES388" s="55"/>
      <c r="VET388" s="55"/>
      <c r="VEU388" s="55"/>
      <c r="VEV388" s="55"/>
      <c r="VEW388" s="55"/>
      <c r="VEX388" s="55"/>
      <c r="VEY388" s="55"/>
      <c r="VEZ388" s="55"/>
      <c r="VFA388" s="55"/>
      <c r="VFB388" s="55"/>
      <c r="VFC388" s="55"/>
      <c r="VFD388" s="55"/>
      <c r="VFE388" s="55"/>
      <c r="VFF388" s="55"/>
      <c r="VFG388" s="55"/>
      <c r="VFH388" s="55"/>
      <c r="VFI388" s="55"/>
      <c r="VFJ388" s="55"/>
      <c r="VFK388" s="55"/>
      <c r="VFL388" s="55"/>
      <c r="VFM388" s="55"/>
      <c r="VFN388" s="55"/>
      <c r="VFO388" s="55"/>
      <c r="VFP388" s="55"/>
      <c r="VFQ388" s="55"/>
      <c r="VFR388" s="55"/>
      <c r="VFS388" s="55"/>
      <c r="VFT388" s="55"/>
      <c r="VFU388" s="55"/>
      <c r="VFV388" s="55"/>
      <c r="VFW388" s="55"/>
      <c r="VFX388" s="55"/>
      <c r="VFY388" s="55"/>
      <c r="VFZ388" s="55"/>
      <c r="VGA388" s="55"/>
      <c r="VGB388" s="55"/>
      <c r="VGC388" s="55"/>
      <c r="VGD388" s="55"/>
      <c r="VGE388" s="55"/>
      <c r="VGF388" s="55"/>
      <c r="VGG388" s="55"/>
      <c r="VGH388" s="55"/>
      <c r="VGI388" s="55"/>
      <c r="VGJ388" s="55"/>
      <c r="VGK388" s="55"/>
      <c r="VGL388" s="55"/>
      <c r="VGM388" s="55"/>
      <c r="VGN388" s="55"/>
      <c r="VGO388" s="55"/>
      <c r="VGP388" s="55"/>
      <c r="VGQ388" s="55"/>
      <c r="VGR388" s="55"/>
      <c r="VGS388" s="55"/>
      <c r="VGT388" s="55"/>
      <c r="VGU388" s="55"/>
      <c r="VGV388" s="55"/>
      <c r="VGW388" s="55"/>
      <c r="VGX388" s="55"/>
      <c r="VGY388" s="55"/>
      <c r="VGZ388" s="55"/>
      <c r="VHA388" s="55"/>
      <c r="VHB388" s="55"/>
      <c r="VHC388" s="55"/>
      <c r="VHD388" s="55"/>
      <c r="VHE388" s="55"/>
      <c r="VHF388" s="55"/>
      <c r="VHG388" s="55"/>
      <c r="VHH388" s="55"/>
      <c r="VHI388" s="55"/>
      <c r="VHJ388" s="55"/>
      <c r="VHK388" s="55"/>
      <c r="VHL388" s="55"/>
      <c r="VHM388" s="55"/>
      <c r="VHN388" s="55"/>
      <c r="VHO388" s="55"/>
      <c r="VHP388" s="55"/>
      <c r="VHQ388" s="55"/>
      <c r="VHR388" s="55"/>
      <c r="VHS388" s="55"/>
      <c r="VHT388" s="55"/>
      <c r="VHU388" s="55"/>
      <c r="VHV388" s="55"/>
      <c r="VHW388" s="55"/>
      <c r="VHX388" s="55"/>
      <c r="VHY388" s="55"/>
      <c r="VHZ388" s="55"/>
      <c r="VIA388" s="55"/>
      <c r="VIB388" s="55"/>
      <c r="VIC388" s="55"/>
      <c r="VID388" s="55"/>
      <c r="VIE388" s="55"/>
      <c r="VIF388" s="55"/>
      <c r="VIG388" s="55"/>
      <c r="VIH388" s="55"/>
      <c r="VII388" s="55"/>
      <c r="VIJ388" s="55"/>
      <c r="VIK388" s="55"/>
      <c r="VIL388" s="55"/>
      <c r="VIM388" s="55"/>
      <c r="VIN388" s="55"/>
      <c r="VIO388" s="55"/>
      <c r="VIP388" s="55"/>
      <c r="VIQ388" s="55"/>
      <c r="VIR388" s="55"/>
      <c r="VIS388" s="55"/>
      <c r="VIT388" s="55"/>
      <c r="VIU388" s="55"/>
      <c r="VIV388" s="55"/>
      <c r="VIW388" s="55"/>
      <c r="VIX388" s="55"/>
      <c r="VIY388" s="55"/>
      <c r="VIZ388" s="55"/>
      <c r="VJA388" s="55"/>
      <c r="VJB388" s="55"/>
      <c r="VJC388" s="55"/>
      <c r="VJD388" s="55"/>
      <c r="VJE388" s="55"/>
      <c r="VJF388" s="55"/>
      <c r="VJG388" s="55"/>
      <c r="VJH388" s="55"/>
      <c r="VJI388" s="55"/>
      <c r="VJJ388" s="55"/>
      <c r="VJK388" s="55"/>
      <c r="VJL388" s="55"/>
      <c r="VJM388" s="55"/>
      <c r="VJN388" s="55"/>
      <c r="VJO388" s="55"/>
      <c r="VJP388" s="55"/>
      <c r="VJQ388" s="55"/>
      <c r="VJR388" s="55"/>
      <c r="VJS388" s="55"/>
      <c r="VJT388" s="55"/>
      <c r="VJU388" s="55"/>
      <c r="VJV388" s="55"/>
      <c r="VJW388" s="55"/>
      <c r="VJX388" s="55"/>
      <c r="VJY388" s="55"/>
      <c r="VJZ388" s="55"/>
      <c r="VKA388" s="55"/>
      <c r="VKB388" s="55"/>
      <c r="VKC388" s="55"/>
      <c r="VKD388" s="55"/>
      <c r="VKE388" s="55"/>
      <c r="VKF388" s="55"/>
      <c r="VKG388" s="55"/>
      <c r="VKH388" s="55"/>
      <c r="VKI388" s="55"/>
      <c r="VKJ388" s="55"/>
      <c r="VKK388" s="55"/>
      <c r="VKL388" s="55"/>
      <c r="VKM388" s="55"/>
      <c r="VKN388" s="55"/>
      <c r="VKO388" s="55"/>
      <c r="VKP388" s="55"/>
      <c r="VKQ388" s="55"/>
      <c r="VKR388" s="55"/>
      <c r="VKS388" s="55"/>
      <c r="VKT388" s="55"/>
      <c r="VKU388" s="55"/>
      <c r="VKV388" s="55"/>
      <c r="VKW388" s="55"/>
      <c r="VKX388" s="55"/>
      <c r="VKY388" s="55"/>
      <c r="VKZ388" s="55"/>
      <c r="VLA388" s="55"/>
      <c r="VLB388" s="55"/>
      <c r="VLC388" s="55"/>
      <c r="VLD388" s="55"/>
      <c r="VLE388" s="55"/>
      <c r="VLF388" s="55"/>
      <c r="VLG388" s="55"/>
      <c r="VLH388" s="55"/>
      <c r="VLI388" s="55"/>
      <c r="VLJ388" s="55"/>
      <c r="VLK388" s="55"/>
      <c r="VLL388" s="55"/>
      <c r="VLM388" s="55"/>
      <c r="VLN388" s="55"/>
      <c r="VLO388" s="55"/>
      <c r="VLP388" s="55"/>
      <c r="VLQ388" s="55"/>
      <c r="VLR388" s="55"/>
      <c r="VLS388" s="55"/>
      <c r="VLT388" s="55"/>
      <c r="VLU388" s="55"/>
      <c r="VLV388" s="55"/>
      <c r="VLW388" s="55"/>
      <c r="VLX388" s="55"/>
      <c r="VLY388" s="55"/>
      <c r="VLZ388" s="55"/>
      <c r="VMA388" s="55"/>
      <c r="VMB388" s="55"/>
      <c r="VMC388" s="55"/>
      <c r="VMD388" s="55"/>
      <c r="VME388" s="55"/>
      <c r="VMF388" s="55"/>
      <c r="VMG388" s="55"/>
      <c r="VMH388" s="55"/>
      <c r="VMI388" s="55"/>
      <c r="VMJ388" s="55"/>
      <c r="VMK388" s="55"/>
      <c r="VML388" s="55"/>
      <c r="VMM388" s="55"/>
      <c r="VMN388" s="55"/>
      <c r="VMO388" s="55"/>
      <c r="VMP388" s="55"/>
      <c r="VMQ388" s="55"/>
      <c r="VMR388" s="55"/>
      <c r="VMS388" s="55"/>
      <c r="VMT388" s="55"/>
      <c r="VMU388" s="55"/>
      <c r="VMV388" s="55"/>
      <c r="VMW388" s="55"/>
      <c r="VMX388" s="55"/>
      <c r="VMY388" s="55"/>
      <c r="VMZ388" s="55"/>
      <c r="VNA388" s="55"/>
      <c r="VNB388" s="55"/>
      <c r="VNC388" s="55"/>
      <c r="VND388" s="55"/>
      <c r="VNE388" s="55"/>
      <c r="VNF388" s="55"/>
      <c r="VNG388" s="55"/>
      <c r="VNH388" s="55"/>
      <c r="VNI388" s="55"/>
      <c r="VNJ388" s="55"/>
      <c r="VNK388" s="55"/>
      <c r="VNL388" s="55"/>
      <c r="VNM388" s="55"/>
      <c r="VNN388" s="55"/>
      <c r="VNO388" s="55"/>
      <c r="VNP388" s="55"/>
      <c r="VNQ388" s="55"/>
      <c r="VNR388" s="55"/>
      <c r="VNS388" s="55"/>
      <c r="VNT388" s="55"/>
      <c r="VNU388" s="55"/>
      <c r="VNV388" s="55"/>
      <c r="VNW388" s="55"/>
      <c r="VNX388" s="55"/>
      <c r="VNY388" s="55"/>
      <c r="VNZ388" s="55"/>
      <c r="VOA388" s="55"/>
      <c r="VOB388" s="55"/>
      <c r="VOC388" s="55"/>
      <c r="VOD388" s="55"/>
      <c r="VOE388" s="55"/>
      <c r="VOF388" s="55"/>
      <c r="VOG388" s="55"/>
      <c r="VOH388" s="55"/>
      <c r="VOI388" s="55"/>
      <c r="VOJ388" s="55"/>
      <c r="VOK388" s="55"/>
      <c r="VOL388" s="55"/>
      <c r="VOM388" s="55"/>
      <c r="VON388" s="55"/>
      <c r="VOO388" s="55"/>
      <c r="VOP388" s="55"/>
      <c r="VOQ388" s="55"/>
      <c r="VOR388" s="55"/>
      <c r="VOS388" s="55"/>
      <c r="VOT388" s="55"/>
      <c r="VOU388" s="55"/>
      <c r="VOV388" s="55"/>
      <c r="VOW388" s="55"/>
      <c r="VOX388" s="55"/>
      <c r="VOY388" s="55"/>
      <c r="VOZ388" s="55"/>
      <c r="VPA388" s="55"/>
      <c r="VPB388" s="55"/>
      <c r="VPC388" s="55"/>
      <c r="VPD388" s="55"/>
      <c r="VPE388" s="55"/>
      <c r="VPF388" s="55"/>
      <c r="VPG388" s="55"/>
      <c r="VPH388" s="55"/>
      <c r="VPI388" s="55"/>
      <c r="VPJ388" s="55"/>
      <c r="VPK388" s="55"/>
      <c r="VPL388" s="55"/>
      <c r="VPM388" s="55"/>
      <c r="VPN388" s="55"/>
      <c r="VPO388" s="55"/>
      <c r="VPP388" s="55"/>
      <c r="VPQ388" s="55"/>
      <c r="VPR388" s="55"/>
      <c r="VPS388" s="55"/>
      <c r="VPT388" s="55"/>
      <c r="VPU388" s="55"/>
      <c r="VPV388" s="55"/>
      <c r="VPW388" s="55"/>
      <c r="VPX388" s="55"/>
      <c r="VPY388" s="55"/>
      <c r="VPZ388" s="55"/>
      <c r="VQA388" s="55"/>
      <c r="VQB388" s="55"/>
      <c r="VQC388" s="55"/>
      <c r="VQD388" s="55"/>
      <c r="VQE388" s="55"/>
      <c r="VQF388" s="55"/>
      <c r="VQG388" s="55"/>
      <c r="VQH388" s="55"/>
      <c r="VQI388" s="55"/>
      <c r="VQJ388" s="55"/>
      <c r="VQK388" s="55"/>
      <c r="VQL388" s="55"/>
      <c r="VQM388" s="55"/>
      <c r="VQN388" s="55"/>
      <c r="VQO388" s="55"/>
      <c r="VQP388" s="55"/>
      <c r="VQQ388" s="55"/>
      <c r="VQR388" s="55"/>
      <c r="VQS388" s="55"/>
      <c r="VQT388" s="55"/>
      <c r="VQU388" s="55"/>
      <c r="VQV388" s="55"/>
      <c r="VQW388" s="55"/>
      <c r="VQX388" s="55"/>
      <c r="VQY388" s="55"/>
      <c r="VQZ388" s="55"/>
      <c r="VRA388" s="55"/>
      <c r="VRB388" s="55"/>
      <c r="VRC388" s="55"/>
      <c r="VRD388" s="55"/>
      <c r="VRE388" s="55"/>
      <c r="VRF388" s="55"/>
      <c r="VRG388" s="55"/>
      <c r="VRH388" s="55"/>
      <c r="VRI388" s="55"/>
      <c r="VRJ388" s="55"/>
      <c r="VRK388" s="55"/>
      <c r="VRL388" s="55"/>
      <c r="VRM388" s="55"/>
      <c r="VRN388" s="55"/>
      <c r="VRO388" s="55"/>
      <c r="VRP388" s="55"/>
      <c r="VRQ388" s="55"/>
      <c r="VRR388" s="55"/>
      <c r="VRS388" s="55"/>
      <c r="VRT388" s="55"/>
      <c r="VRU388" s="55"/>
      <c r="VRV388" s="55"/>
      <c r="VRW388" s="55"/>
      <c r="VRX388" s="55"/>
      <c r="VRY388" s="55"/>
      <c r="VRZ388" s="55"/>
      <c r="VSA388" s="55"/>
      <c r="VSB388" s="55"/>
      <c r="VSC388" s="55"/>
      <c r="VSD388" s="55"/>
      <c r="VSE388" s="55"/>
      <c r="VSF388" s="55"/>
      <c r="VSG388" s="55"/>
      <c r="VSH388" s="55"/>
      <c r="VSI388" s="55"/>
      <c r="VSJ388" s="55"/>
      <c r="VSK388" s="55"/>
      <c r="VSL388" s="55"/>
      <c r="VSM388" s="55"/>
      <c r="VSN388" s="55"/>
      <c r="VSO388" s="55"/>
      <c r="VSP388" s="55"/>
      <c r="VSQ388" s="55"/>
      <c r="VSR388" s="55"/>
      <c r="VSS388" s="55"/>
      <c r="VST388" s="55"/>
      <c r="VSU388" s="55"/>
      <c r="VSV388" s="55"/>
      <c r="VSW388" s="55"/>
      <c r="VSX388" s="55"/>
      <c r="VSY388" s="55"/>
      <c r="VSZ388" s="55"/>
      <c r="VTA388" s="55"/>
      <c r="VTB388" s="55"/>
      <c r="VTC388" s="55"/>
      <c r="VTD388" s="55"/>
      <c r="VTE388" s="55"/>
      <c r="VTF388" s="55"/>
      <c r="VTG388" s="55"/>
      <c r="VTH388" s="55"/>
      <c r="VTI388" s="55"/>
      <c r="VTJ388" s="55"/>
      <c r="VTK388" s="55"/>
      <c r="VTL388" s="55"/>
      <c r="VTM388" s="55"/>
      <c r="VTN388" s="55"/>
      <c r="VTO388" s="55"/>
      <c r="VTP388" s="55"/>
      <c r="VTQ388" s="55"/>
      <c r="VTR388" s="55"/>
      <c r="VTS388" s="55"/>
      <c r="VTT388" s="55"/>
      <c r="VTU388" s="55"/>
      <c r="VTV388" s="55"/>
      <c r="VTW388" s="55"/>
      <c r="VTX388" s="55"/>
      <c r="VTY388" s="55"/>
      <c r="VTZ388" s="55"/>
      <c r="VUA388" s="55"/>
      <c r="VUB388" s="55"/>
      <c r="VUC388" s="55"/>
      <c r="VUD388" s="55"/>
      <c r="VUE388" s="55"/>
      <c r="VUF388" s="55"/>
      <c r="VUG388" s="55"/>
      <c r="VUH388" s="55"/>
      <c r="VUI388" s="55"/>
      <c r="VUJ388" s="55"/>
      <c r="VUK388" s="55"/>
      <c r="VUL388" s="55"/>
      <c r="VUM388" s="55"/>
      <c r="VUN388" s="55"/>
      <c r="VUO388" s="55"/>
      <c r="VUP388" s="55"/>
      <c r="VUQ388" s="55"/>
      <c r="VUR388" s="55"/>
      <c r="VUS388" s="55"/>
      <c r="VUT388" s="55"/>
      <c r="VUU388" s="55"/>
      <c r="VUV388" s="55"/>
      <c r="VUW388" s="55"/>
      <c r="VUX388" s="55"/>
      <c r="VUY388" s="55"/>
      <c r="VUZ388" s="55"/>
      <c r="VVA388" s="55"/>
      <c r="VVB388" s="55"/>
      <c r="VVC388" s="55"/>
      <c r="VVD388" s="55"/>
      <c r="VVE388" s="55"/>
      <c r="VVF388" s="55"/>
      <c r="VVG388" s="55"/>
      <c r="VVH388" s="55"/>
      <c r="VVI388" s="55"/>
      <c r="VVJ388" s="55"/>
      <c r="VVK388" s="55"/>
      <c r="VVL388" s="55"/>
      <c r="VVM388" s="55"/>
      <c r="VVN388" s="55"/>
      <c r="VVO388" s="55"/>
      <c r="VVP388" s="55"/>
      <c r="VVQ388" s="55"/>
      <c r="VVR388" s="55"/>
      <c r="VVS388" s="55"/>
      <c r="VVT388" s="55"/>
      <c r="VVU388" s="55"/>
      <c r="VVV388" s="55"/>
      <c r="VVW388" s="55"/>
      <c r="VVX388" s="55"/>
      <c r="VVY388" s="55"/>
      <c r="VVZ388" s="55"/>
      <c r="VWA388" s="55"/>
      <c r="VWB388" s="55"/>
      <c r="VWC388" s="55"/>
      <c r="VWD388" s="55"/>
      <c r="VWE388" s="55"/>
      <c r="VWF388" s="55"/>
      <c r="VWG388" s="55"/>
      <c r="VWH388" s="55"/>
      <c r="VWI388" s="55"/>
      <c r="VWJ388" s="55"/>
      <c r="VWK388" s="55"/>
      <c r="VWL388" s="55"/>
      <c r="VWM388" s="55"/>
      <c r="VWN388" s="55"/>
      <c r="VWO388" s="55"/>
      <c r="VWP388" s="55"/>
      <c r="VWQ388" s="55"/>
      <c r="VWR388" s="55"/>
      <c r="VWS388" s="55"/>
      <c r="VWT388" s="55"/>
      <c r="VWU388" s="55"/>
      <c r="VWV388" s="55"/>
      <c r="VWW388" s="55"/>
      <c r="VWX388" s="55"/>
      <c r="VWY388" s="55"/>
      <c r="VWZ388" s="55"/>
      <c r="VXA388" s="55"/>
      <c r="VXB388" s="55"/>
      <c r="VXC388" s="55"/>
      <c r="VXD388" s="55"/>
      <c r="VXE388" s="55"/>
      <c r="VXF388" s="55"/>
      <c r="VXG388" s="55"/>
      <c r="VXH388" s="55"/>
      <c r="VXI388" s="55"/>
      <c r="VXJ388" s="55"/>
      <c r="VXK388" s="55"/>
      <c r="VXL388" s="55"/>
      <c r="VXM388" s="55"/>
      <c r="VXN388" s="55"/>
      <c r="VXO388" s="55"/>
      <c r="VXP388" s="55"/>
      <c r="VXQ388" s="55"/>
      <c r="VXR388" s="55"/>
      <c r="VXS388" s="55"/>
      <c r="VXT388" s="55"/>
      <c r="VXU388" s="55"/>
      <c r="VXV388" s="55"/>
      <c r="VXW388" s="55"/>
      <c r="VXX388" s="55"/>
      <c r="VXY388" s="55"/>
      <c r="VXZ388" s="55"/>
      <c r="VYA388" s="55"/>
      <c r="VYB388" s="55"/>
      <c r="VYC388" s="55"/>
      <c r="VYD388" s="55"/>
      <c r="VYE388" s="55"/>
      <c r="VYF388" s="55"/>
      <c r="VYG388" s="55"/>
      <c r="VYH388" s="55"/>
      <c r="VYI388" s="55"/>
      <c r="VYJ388" s="55"/>
      <c r="VYK388" s="55"/>
      <c r="VYL388" s="55"/>
      <c r="VYM388" s="55"/>
      <c r="VYN388" s="55"/>
      <c r="VYO388" s="55"/>
      <c r="VYP388" s="55"/>
      <c r="VYQ388" s="55"/>
      <c r="VYR388" s="55"/>
      <c r="VYS388" s="55"/>
      <c r="VYT388" s="55"/>
      <c r="VYU388" s="55"/>
      <c r="VYV388" s="55"/>
      <c r="VYW388" s="55"/>
      <c r="VYX388" s="55"/>
      <c r="VYY388" s="55"/>
      <c r="VYZ388" s="55"/>
      <c r="VZA388" s="55"/>
      <c r="VZB388" s="55"/>
      <c r="VZC388" s="55"/>
      <c r="VZD388" s="55"/>
      <c r="VZE388" s="55"/>
      <c r="VZF388" s="55"/>
      <c r="VZG388" s="55"/>
      <c r="VZH388" s="55"/>
      <c r="VZI388" s="55"/>
      <c r="VZJ388" s="55"/>
      <c r="VZK388" s="55"/>
      <c r="VZL388" s="55"/>
      <c r="VZM388" s="55"/>
      <c r="VZN388" s="55"/>
      <c r="VZO388" s="55"/>
      <c r="VZP388" s="55"/>
      <c r="VZQ388" s="55"/>
      <c r="VZR388" s="55"/>
      <c r="VZS388" s="55"/>
      <c r="VZT388" s="55"/>
      <c r="VZU388" s="55"/>
      <c r="VZV388" s="55"/>
      <c r="VZW388" s="55"/>
      <c r="VZX388" s="55"/>
      <c r="VZY388" s="55"/>
      <c r="VZZ388" s="55"/>
      <c r="WAA388" s="55"/>
      <c r="WAB388" s="55"/>
      <c r="WAC388" s="55"/>
      <c r="WAD388" s="55"/>
      <c r="WAE388" s="55"/>
      <c r="WAF388" s="55"/>
      <c r="WAG388" s="55"/>
      <c r="WAH388" s="55"/>
      <c r="WAI388" s="55"/>
      <c r="WAJ388" s="55"/>
      <c r="WAK388" s="55"/>
      <c r="WAL388" s="55"/>
      <c r="WAM388" s="55"/>
      <c r="WAN388" s="55"/>
      <c r="WAO388" s="55"/>
      <c r="WAP388" s="55"/>
      <c r="WAQ388" s="55"/>
      <c r="WAR388" s="55"/>
      <c r="WAS388" s="55"/>
      <c r="WAT388" s="55"/>
      <c r="WAU388" s="55"/>
      <c r="WAV388" s="55"/>
      <c r="WAW388" s="55"/>
      <c r="WAX388" s="55"/>
      <c r="WAY388" s="55"/>
      <c r="WAZ388" s="55"/>
      <c r="WBA388" s="55"/>
      <c r="WBB388" s="55"/>
      <c r="WBC388" s="55"/>
      <c r="WBD388" s="55"/>
      <c r="WBE388" s="55"/>
      <c r="WBF388" s="55"/>
      <c r="WBG388" s="55"/>
      <c r="WBH388" s="55"/>
      <c r="WBI388" s="55"/>
      <c r="WBJ388" s="55"/>
      <c r="WBK388" s="55"/>
      <c r="WBL388" s="55"/>
      <c r="WBM388" s="55"/>
      <c r="WBN388" s="55"/>
      <c r="WBO388" s="55"/>
      <c r="WBP388" s="55"/>
      <c r="WBQ388" s="55"/>
      <c r="WBR388" s="55"/>
      <c r="WBS388" s="55"/>
      <c r="WBT388" s="55"/>
      <c r="WBU388" s="55"/>
      <c r="WBV388" s="55"/>
      <c r="WBW388" s="55"/>
      <c r="WBX388" s="55"/>
      <c r="WBY388" s="55"/>
      <c r="WBZ388" s="55"/>
      <c r="WCA388" s="55"/>
      <c r="WCB388" s="55"/>
      <c r="WCC388" s="55"/>
      <c r="WCD388" s="55"/>
      <c r="WCE388" s="55"/>
      <c r="WCF388" s="55"/>
      <c r="WCG388" s="55"/>
      <c r="WCH388" s="55"/>
      <c r="WCI388" s="55"/>
      <c r="WCJ388" s="55"/>
      <c r="WCK388" s="55"/>
      <c r="WCL388" s="55"/>
      <c r="WCM388" s="55"/>
      <c r="WCN388" s="55"/>
      <c r="WCO388" s="55"/>
      <c r="WCP388" s="55"/>
      <c r="WCQ388" s="55"/>
      <c r="WCR388" s="55"/>
      <c r="WCS388" s="55"/>
      <c r="WCT388" s="55"/>
      <c r="WCU388" s="55"/>
      <c r="WCV388" s="55"/>
      <c r="WCW388" s="55"/>
      <c r="WCX388" s="55"/>
      <c r="WCY388" s="55"/>
      <c r="WCZ388" s="55"/>
      <c r="WDA388" s="55"/>
      <c r="WDB388" s="55"/>
      <c r="WDC388" s="55"/>
      <c r="WDD388" s="55"/>
      <c r="WDE388" s="55"/>
      <c r="WDF388" s="55"/>
      <c r="WDG388" s="55"/>
      <c r="WDH388" s="55"/>
      <c r="WDI388" s="55"/>
      <c r="WDJ388" s="55"/>
      <c r="WDK388" s="55"/>
      <c r="WDL388" s="55"/>
      <c r="WDM388" s="55"/>
      <c r="WDN388" s="55"/>
      <c r="WDO388" s="55"/>
      <c r="WDP388" s="55"/>
      <c r="WDQ388" s="55"/>
      <c r="WDR388" s="55"/>
      <c r="WDS388" s="55"/>
      <c r="WDT388" s="55"/>
      <c r="WDU388" s="55"/>
      <c r="WDV388" s="55"/>
      <c r="WDW388" s="55"/>
      <c r="WDX388" s="55"/>
      <c r="WDY388" s="55"/>
      <c r="WDZ388" s="55"/>
      <c r="WEA388" s="55"/>
      <c r="WEB388" s="55"/>
      <c r="WEC388" s="55"/>
      <c r="WED388" s="55"/>
      <c r="WEE388" s="55"/>
      <c r="WEF388" s="55"/>
      <c r="WEG388" s="55"/>
      <c r="WEH388" s="55"/>
      <c r="WEI388" s="55"/>
      <c r="WEJ388" s="55"/>
      <c r="WEK388" s="55"/>
      <c r="WEL388" s="55"/>
      <c r="WEM388" s="55"/>
      <c r="WEN388" s="55"/>
      <c r="WEO388" s="55"/>
      <c r="WEP388" s="55"/>
      <c r="WEQ388" s="55"/>
      <c r="WER388" s="55"/>
      <c r="WES388" s="55"/>
      <c r="WET388" s="55"/>
      <c r="WEU388" s="55"/>
      <c r="WEV388" s="55"/>
      <c r="WEW388" s="55"/>
      <c r="WEX388" s="55"/>
      <c r="WEY388" s="55"/>
      <c r="WEZ388" s="55"/>
      <c r="WFA388" s="55"/>
      <c r="WFB388" s="55"/>
      <c r="WFC388" s="55"/>
      <c r="WFD388" s="55"/>
      <c r="WFE388" s="55"/>
      <c r="WFF388" s="55"/>
      <c r="WFG388" s="55"/>
      <c r="WFH388" s="55"/>
      <c r="WFI388" s="55"/>
      <c r="WFJ388" s="55"/>
      <c r="WFK388" s="55"/>
      <c r="WFL388" s="55"/>
      <c r="WFM388" s="55"/>
      <c r="WFN388" s="55"/>
      <c r="WFO388" s="55"/>
      <c r="WFP388" s="55"/>
      <c r="WFQ388" s="55"/>
      <c r="WFR388" s="55"/>
      <c r="WFS388" s="55"/>
      <c r="WFT388" s="55"/>
      <c r="WFU388" s="55"/>
      <c r="WFV388" s="55"/>
      <c r="WFW388" s="55"/>
      <c r="WFX388" s="55"/>
      <c r="WFY388" s="55"/>
      <c r="WFZ388" s="55"/>
      <c r="WGA388" s="55"/>
      <c r="WGB388" s="55"/>
      <c r="WGC388" s="55"/>
      <c r="WGD388" s="55"/>
      <c r="WGE388" s="55"/>
      <c r="WGF388" s="55"/>
      <c r="WGG388" s="55"/>
      <c r="WGH388" s="55"/>
      <c r="WGI388" s="55"/>
      <c r="WGJ388" s="55"/>
      <c r="WGK388" s="55"/>
      <c r="WGL388" s="55"/>
      <c r="WGM388" s="55"/>
      <c r="WGN388" s="55"/>
      <c r="WGO388" s="55"/>
      <c r="WGP388" s="55"/>
      <c r="WGQ388" s="55"/>
      <c r="WGR388" s="55"/>
      <c r="WGS388" s="55"/>
      <c r="WGT388" s="55"/>
      <c r="WGU388" s="55"/>
      <c r="WGV388" s="55"/>
      <c r="WGW388" s="55"/>
      <c r="WGX388" s="55"/>
      <c r="WGY388" s="55"/>
      <c r="WGZ388" s="55"/>
      <c r="WHA388" s="55"/>
      <c r="WHB388" s="55"/>
      <c r="WHC388" s="55"/>
      <c r="WHD388" s="55"/>
      <c r="WHE388" s="55"/>
      <c r="WHF388" s="55"/>
      <c r="WHG388" s="55"/>
      <c r="WHH388" s="55"/>
      <c r="WHI388" s="55"/>
      <c r="WHJ388" s="55"/>
      <c r="WHK388" s="55"/>
      <c r="WHL388" s="55"/>
      <c r="WHM388" s="55"/>
      <c r="WHN388" s="55"/>
      <c r="WHO388" s="55"/>
      <c r="WHP388" s="55"/>
      <c r="WHQ388" s="55"/>
      <c r="WHR388" s="55"/>
      <c r="WHS388" s="55"/>
      <c r="WHT388" s="55"/>
      <c r="WHU388" s="55"/>
      <c r="WHV388" s="55"/>
      <c r="WHW388" s="55"/>
      <c r="WHX388" s="55"/>
      <c r="WHY388" s="55"/>
      <c r="WHZ388" s="55"/>
      <c r="WIA388" s="55"/>
      <c r="WIB388" s="55"/>
      <c r="WIC388" s="55"/>
      <c r="WID388" s="55"/>
      <c r="WIE388" s="55"/>
      <c r="WIF388" s="55"/>
      <c r="WIG388" s="55"/>
      <c r="WIH388" s="55"/>
      <c r="WII388" s="55"/>
      <c r="WIJ388" s="55"/>
      <c r="WIK388" s="55"/>
      <c r="WIL388" s="55"/>
      <c r="WIM388" s="55"/>
      <c r="WIN388" s="55"/>
      <c r="WIO388" s="55"/>
      <c r="WIP388" s="55"/>
      <c r="WIQ388" s="55"/>
      <c r="WIR388" s="55"/>
      <c r="WIS388" s="55"/>
      <c r="WIT388" s="55"/>
      <c r="WIU388" s="55"/>
      <c r="WIV388" s="55"/>
      <c r="WIW388" s="55"/>
      <c r="WIX388" s="55"/>
      <c r="WIY388" s="55"/>
      <c r="WIZ388" s="55"/>
      <c r="WJA388" s="55"/>
      <c r="WJB388" s="55"/>
      <c r="WJC388" s="55"/>
      <c r="WJD388" s="55"/>
      <c r="WJE388" s="55"/>
      <c r="WJF388" s="55"/>
      <c r="WJG388" s="55"/>
      <c r="WJH388" s="55"/>
      <c r="WJI388" s="55"/>
      <c r="WJJ388" s="55"/>
      <c r="WJK388" s="55"/>
      <c r="WJL388" s="55"/>
      <c r="WJM388" s="55"/>
      <c r="WJN388" s="55"/>
      <c r="WJO388" s="55"/>
      <c r="WJP388" s="55"/>
      <c r="WJQ388" s="55"/>
      <c r="WJR388" s="55"/>
      <c r="WJS388" s="55"/>
      <c r="WJT388" s="55"/>
      <c r="WJU388" s="55"/>
      <c r="WJV388" s="55"/>
      <c r="WJW388" s="55"/>
      <c r="WJX388" s="55"/>
      <c r="WJY388" s="55"/>
      <c r="WJZ388" s="55"/>
      <c r="WKA388" s="55"/>
      <c r="WKB388" s="55"/>
      <c r="WKC388" s="55"/>
      <c r="WKD388" s="55"/>
      <c r="WKE388" s="55"/>
      <c r="WKF388" s="55"/>
      <c r="WKG388" s="55"/>
      <c r="WKH388" s="55"/>
      <c r="WKI388" s="55"/>
      <c r="WKJ388" s="55"/>
      <c r="WKK388" s="55"/>
      <c r="WKL388" s="55"/>
      <c r="WKM388" s="55"/>
      <c r="WKN388" s="55"/>
      <c r="WKO388" s="55"/>
      <c r="WKP388" s="55"/>
      <c r="WKQ388" s="55"/>
      <c r="WKR388" s="55"/>
      <c r="WKS388" s="55"/>
      <c r="WKT388" s="55"/>
      <c r="WKU388" s="55"/>
      <c r="WKV388" s="55"/>
      <c r="WKW388" s="55"/>
      <c r="WKX388" s="55"/>
      <c r="WKY388" s="55"/>
      <c r="WKZ388" s="55"/>
      <c r="WLA388" s="55"/>
      <c r="WLB388" s="55"/>
      <c r="WLC388" s="55"/>
      <c r="WLD388" s="55"/>
      <c r="WLE388" s="55"/>
      <c r="WLF388" s="55"/>
      <c r="WLG388" s="55"/>
      <c r="WLH388" s="55"/>
      <c r="WLI388" s="55"/>
      <c r="WLJ388" s="55"/>
      <c r="WLK388" s="55"/>
      <c r="WLL388" s="55"/>
      <c r="WLM388" s="55"/>
      <c r="WLN388" s="55"/>
      <c r="WLO388" s="55"/>
      <c r="WLP388" s="55"/>
      <c r="WLQ388" s="55"/>
      <c r="WLR388" s="55"/>
      <c r="WLS388" s="55"/>
      <c r="WLT388" s="55"/>
      <c r="WLU388" s="55"/>
      <c r="WLV388" s="55"/>
      <c r="WLW388" s="55"/>
      <c r="WLX388" s="55"/>
      <c r="WLY388" s="55"/>
      <c r="WLZ388" s="55"/>
      <c r="WMA388" s="55"/>
      <c r="WMB388" s="55"/>
      <c r="WMC388" s="55"/>
      <c r="WMD388" s="55"/>
      <c r="WME388" s="55"/>
      <c r="WMF388" s="55"/>
      <c r="WMG388" s="55"/>
      <c r="WMH388" s="55"/>
      <c r="WMI388" s="55"/>
      <c r="WMJ388" s="55"/>
      <c r="WMK388" s="55"/>
      <c r="WML388" s="55"/>
      <c r="WMM388" s="55"/>
      <c r="WMN388" s="55"/>
      <c r="WMO388" s="55"/>
      <c r="WMP388" s="55"/>
      <c r="WMQ388" s="55"/>
      <c r="WMR388" s="55"/>
      <c r="WMS388" s="55"/>
      <c r="WMT388" s="55"/>
      <c r="WMU388" s="55"/>
      <c r="WMV388" s="55"/>
      <c r="WMW388" s="55"/>
      <c r="WMX388" s="55"/>
      <c r="WMY388" s="55"/>
      <c r="WMZ388" s="55"/>
      <c r="WNA388" s="55"/>
      <c r="WNB388" s="55"/>
      <c r="WNC388" s="55"/>
      <c r="WND388" s="55"/>
      <c r="WNE388" s="55"/>
      <c r="WNF388" s="55"/>
      <c r="WNG388" s="55"/>
      <c r="WNH388" s="55"/>
      <c r="WNI388" s="55"/>
      <c r="WNJ388" s="55"/>
      <c r="WNK388" s="55"/>
      <c r="WNL388" s="55"/>
      <c r="WNM388" s="55"/>
      <c r="WNN388" s="55"/>
      <c r="WNO388" s="55"/>
      <c r="WNP388" s="55"/>
      <c r="WNQ388" s="55"/>
      <c r="WNR388" s="55"/>
      <c r="WNS388" s="55"/>
      <c r="WNT388" s="55"/>
      <c r="WNU388" s="55"/>
      <c r="WNV388" s="55"/>
      <c r="WNW388" s="55"/>
      <c r="WNX388" s="55"/>
      <c r="WNY388" s="55"/>
      <c r="WNZ388" s="55"/>
      <c r="WOA388" s="55"/>
      <c r="WOB388" s="55"/>
      <c r="WOC388" s="55"/>
      <c r="WOD388" s="55"/>
      <c r="WOE388" s="55"/>
      <c r="WOF388" s="55"/>
      <c r="WOG388" s="55"/>
      <c r="WOH388" s="55"/>
      <c r="WOI388" s="55"/>
      <c r="WOJ388" s="55"/>
      <c r="WOK388" s="55"/>
      <c r="WOL388" s="55"/>
      <c r="WOM388" s="55"/>
      <c r="WON388" s="55"/>
      <c r="WOO388" s="55"/>
      <c r="WOP388" s="55"/>
      <c r="WOQ388" s="55"/>
      <c r="WOR388" s="55"/>
      <c r="WOS388" s="55"/>
      <c r="WOT388" s="55"/>
      <c r="WOU388" s="55"/>
      <c r="WOV388" s="55"/>
      <c r="WOW388" s="55"/>
      <c r="WOX388" s="55"/>
      <c r="WOY388" s="55"/>
      <c r="WOZ388" s="55"/>
      <c r="WPA388" s="55"/>
      <c r="WPB388" s="55"/>
      <c r="WPC388" s="55"/>
      <c r="WPD388" s="55"/>
      <c r="WPE388" s="55"/>
      <c r="WPF388" s="55"/>
      <c r="WPG388" s="55"/>
      <c r="WPH388" s="55"/>
      <c r="WPI388" s="55"/>
      <c r="WPJ388" s="55"/>
      <c r="WPK388" s="55"/>
      <c r="WPL388" s="55"/>
      <c r="WPM388" s="55"/>
      <c r="WPN388" s="55"/>
      <c r="WPO388" s="55"/>
      <c r="WPP388" s="55"/>
      <c r="WPQ388" s="55"/>
      <c r="WPR388" s="55"/>
      <c r="WPS388" s="55"/>
      <c r="WPT388" s="55"/>
      <c r="WPU388" s="55"/>
      <c r="WPV388" s="55"/>
      <c r="WPW388" s="55"/>
      <c r="WPX388" s="55"/>
      <c r="WPY388" s="55"/>
      <c r="WPZ388" s="55"/>
      <c r="WQA388" s="55"/>
      <c r="WQB388" s="55"/>
      <c r="WQC388" s="55"/>
      <c r="WQD388" s="55"/>
      <c r="WQE388" s="55"/>
      <c r="WQF388" s="55"/>
      <c r="WQG388" s="55"/>
      <c r="WQH388" s="55"/>
      <c r="WQI388" s="55"/>
      <c r="WQJ388" s="55"/>
      <c r="WQK388" s="55"/>
      <c r="WQL388" s="55"/>
      <c r="WQM388" s="55"/>
      <c r="WQN388" s="55"/>
      <c r="WQO388" s="55"/>
      <c r="WQP388" s="55"/>
      <c r="WQQ388" s="55"/>
      <c r="WQR388" s="55"/>
      <c r="WQS388" s="55"/>
      <c r="WQT388" s="55"/>
      <c r="WQU388" s="55"/>
      <c r="WQV388" s="55"/>
      <c r="WQW388" s="55"/>
      <c r="WQX388" s="55"/>
      <c r="WQY388" s="55"/>
      <c r="WQZ388" s="55"/>
      <c r="WRA388" s="55"/>
      <c r="WRB388" s="55"/>
      <c r="WRC388" s="55"/>
      <c r="WRD388" s="55"/>
      <c r="WRE388" s="55"/>
      <c r="WRF388" s="55"/>
      <c r="WRG388" s="55"/>
      <c r="WRH388" s="55"/>
      <c r="WRI388" s="55"/>
      <c r="WRJ388" s="55"/>
      <c r="WRK388" s="55"/>
      <c r="WRL388" s="55"/>
      <c r="WRM388" s="55"/>
      <c r="WRN388" s="55"/>
      <c r="WRO388" s="55"/>
      <c r="WRP388" s="55"/>
      <c r="WRQ388" s="55"/>
      <c r="WRR388" s="55"/>
      <c r="WRS388" s="55"/>
      <c r="WRT388" s="55"/>
      <c r="WRU388" s="55"/>
      <c r="WRV388" s="55"/>
      <c r="WRW388" s="55"/>
      <c r="WRX388" s="55"/>
      <c r="WRY388" s="55"/>
      <c r="WRZ388" s="55"/>
      <c r="WSA388" s="55"/>
      <c r="WSB388" s="55"/>
      <c r="WSC388" s="55"/>
      <c r="WSD388" s="55"/>
      <c r="WSE388" s="55"/>
      <c r="WSF388" s="55"/>
      <c r="WSG388" s="55"/>
      <c r="WSH388" s="55"/>
      <c r="WSI388" s="55"/>
      <c r="WSJ388" s="55"/>
      <c r="WSK388" s="55"/>
      <c r="WSL388" s="55"/>
      <c r="WSM388" s="55"/>
      <c r="WSN388" s="55"/>
      <c r="WSO388" s="55"/>
      <c r="WSP388" s="55"/>
      <c r="WSQ388" s="55"/>
      <c r="WSR388" s="55"/>
      <c r="WSS388" s="55"/>
      <c r="WST388" s="55"/>
      <c r="WSU388" s="55"/>
      <c r="WSV388" s="55"/>
      <c r="WSW388" s="55"/>
      <c r="WSX388" s="55"/>
      <c r="WSY388" s="55"/>
      <c r="WSZ388" s="55"/>
      <c r="WTA388" s="55"/>
      <c r="WTB388" s="55"/>
      <c r="WTC388" s="55"/>
      <c r="WTD388" s="55"/>
      <c r="WTE388" s="55"/>
      <c r="WTF388" s="55"/>
      <c r="WTG388" s="55"/>
      <c r="WTH388" s="55"/>
      <c r="WTI388" s="55"/>
      <c r="WTJ388" s="55"/>
      <c r="WTK388" s="55"/>
      <c r="WTL388" s="55"/>
      <c r="WTM388" s="55"/>
      <c r="WTN388" s="55"/>
      <c r="WTO388" s="55"/>
      <c r="WTP388" s="55"/>
      <c r="WTQ388" s="55"/>
      <c r="WTR388" s="55"/>
      <c r="WTS388" s="55"/>
      <c r="WTT388" s="55"/>
      <c r="WTU388" s="55"/>
      <c r="WTV388" s="55"/>
      <c r="WTW388" s="55"/>
      <c r="WTX388" s="55"/>
      <c r="WTY388" s="55"/>
      <c r="WTZ388" s="55"/>
      <c r="WUA388" s="55"/>
      <c r="WUB388" s="55"/>
      <c r="WUC388" s="55"/>
      <c r="WUD388" s="55"/>
      <c r="WUE388" s="55"/>
      <c r="WUF388" s="55"/>
      <c r="WUG388" s="55"/>
      <c r="WUH388" s="55"/>
      <c r="WUI388" s="55"/>
      <c r="WUJ388" s="55"/>
      <c r="WUK388" s="55"/>
      <c r="WUL388" s="55"/>
      <c r="WUM388" s="55"/>
      <c r="WUN388" s="55"/>
      <c r="WUO388" s="55"/>
      <c r="WUP388" s="55"/>
      <c r="WUQ388" s="55"/>
      <c r="WUR388" s="55"/>
      <c r="WUS388" s="55"/>
      <c r="WUT388" s="55"/>
      <c r="WUU388" s="55"/>
      <c r="WUV388" s="55"/>
      <c r="WUW388" s="55"/>
      <c r="WUX388" s="55"/>
      <c r="WUY388" s="55"/>
      <c r="WUZ388" s="55"/>
      <c r="WVA388" s="55"/>
      <c r="WVB388" s="55"/>
      <c r="WVC388" s="55"/>
      <c r="WVD388" s="55"/>
      <c r="WVE388" s="55"/>
      <c r="WVF388" s="55"/>
      <c r="WVG388" s="55"/>
      <c r="WVH388" s="55"/>
      <c r="WVI388" s="55"/>
      <c r="WVJ388" s="55"/>
      <c r="WVK388" s="55"/>
      <c r="WVL388" s="55"/>
      <c r="WVM388" s="55"/>
      <c r="WVN388" s="55"/>
      <c r="WVO388" s="55"/>
      <c r="WVP388" s="55"/>
      <c r="WVQ388" s="55"/>
      <c r="WVR388" s="55"/>
      <c r="WVS388" s="55"/>
      <c r="WVT388" s="55"/>
      <c r="WVU388" s="55"/>
      <c r="WVV388" s="55"/>
      <c r="WVW388" s="55"/>
      <c r="WVX388" s="55"/>
      <c r="WVY388" s="55"/>
      <c r="WVZ388" s="55"/>
      <c r="WWA388" s="55"/>
      <c r="WWB388" s="55"/>
      <c r="WWC388" s="55"/>
      <c r="WWD388" s="55"/>
      <c r="WWE388" s="55"/>
      <c r="WWF388" s="55"/>
      <c r="WWG388" s="55"/>
      <c r="WWH388" s="55"/>
      <c r="WWI388" s="55"/>
      <c r="WWJ388" s="55"/>
      <c r="WWK388" s="55"/>
      <c r="WWL388" s="55"/>
      <c r="WWM388" s="55"/>
      <c r="WWN388" s="55"/>
      <c r="WWO388" s="55"/>
      <c r="WWP388" s="55"/>
      <c r="WWQ388" s="55"/>
      <c r="WWR388" s="55"/>
      <c r="WWS388" s="55"/>
      <c r="WWT388" s="55"/>
      <c r="WWU388" s="55"/>
      <c r="WWV388" s="55"/>
      <c r="WWW388" s="55"/>
      <c r="WWX388" s="55"/>
      <c r="WWY388" s="55"/>
      <c r="WWZ388" s="55"/>
      <c r="WXA388" s="55"/>
      <c r="WXB388" s="55"/>
      <c r="WXC388" s="55"/>
      <c r="WXD388" s="55"/>
      <c r="WXE388" s="55"/>
      <c r="WXF388" s="55"/>
      <c r="WXG388" s="55"/>
      <c r="WXH388" s="55"/>
      <c r="WXI388" s="55"/>
      <c r="WXJ388" s="55"/>
      <c r="WXK388" s="55"/>
      <c r="WXL388" s="55"/>
      <c r="WXM388" s="55"/>
      <c r="WXN388" s="55"/>
      <c r="WXO388" s="55"/>
      <c r="WXP388" s="55"/>
      <c r="WXQ388" s="55"/>
      <c r="WXR388" s="55"/>
      <c r="WXS388" s="55"/>
      <c r="WXT388" s="55"/>
      <c r="WXU388" s="55"/>
      <c r="WXV388" s="55"/>
      <c r="WXW388" s="55"/>
      <c r="WXX388" s="55"/>
      <c r="WXY388" s="55"/>
      <c r="WXZ388" s="55"/>
      <c r="WYA388" s="55"/>
      <c r="WYB388" s="55"/>
      <c r="WYC388" s="55"/>
      <c r="WYD388" s="55"/>
      <c r="WYE388" s="55"/>
      <c r="WYF388" s="55"/>
      <c r="WYG388" s="55"/>
      <c r="WYH388" s="55"/>
      <c r="WYI388" s="55"/>
      <c r="WYJ388" s="55"/>
      <c r="WYK388" s="55"/>
      <c r="WYL388" s="55"/>
      <c r="WYM388" s="55"/>
      <c r="WYN388" s="55"/>
      <c r="WYO388" s="55"/>
      <c r="WYP388" s="55"/>
      <c r="WYQ388" s="55"/>
      <c r="WYR388" s="55"/>
      <c r="WYS388" s="55"/>
      <c r="WYT388" s="55"/>
      <c r="WYU388" s="55"/>
      <c r="WYV388" s="55"/>
      <c r="WYW388" s="55"/>
      <c r="WYX388" s="55"/>
      <c r="WYY388" s="55"/>
      <c r="WYZ388" s="55"/>
      <c r="WZA388" s="55"/>
      <c r="WZB388" s="55"/>
      <c r="WZC388" s="55"/>
      <c r="WZD388" s="55"/>
      <c r="WZE388" s="55"/>
      <c r="WZF388" s="55"/>
      <c r="WZG388" s="55"/>
      <c r="WZH388" s="55"/>
      <c r="WZI388" s="55"/>
      <c r="WZJ388" s="55"/>
      <c r="WZK388" s="55"/>
      <c r="WZL388" s="55"/>
      <c r="WZM388" s="55"/>
      <c r="WZN388" s="55"/>
      <c r="WZO388" s="55"/>
      <c r="WZP388" s="55"/>
      <c r="WZQ388" s="55"/>
      <c r="WZR388" s="55"/>
      <c r="WZS388" s="55"/>
      <c r="WZT388" s="55"/>
      <c r="WZU388" s="55"/>
      <c r="WZV388" s="55"/>
      <c r="WZW388" s="55"/>
      <c r="WZX388" s="55"/>
      <c r="WZY388" s="55"/>
      <c r="WZZ388" s="55"/>
      <c r="XAA388" s="55"/>
      <c r="XAB388" s="55"/>
      <c r="XAC388" s="55"/>
      <c r="XAD388" s="55"/>
      <c r="XAE388" s="55"/>
      <c r="XAF388" s="55"/>
      <c r="XAG388" s="55"/>
      <c r="XAH388" s="55"/>
      <c r="XAI388" s="55"/>
      <c r="XAJ388" s="55"/>
      <c r="XAK388" s="55"/>
      <c r="XAL388" s="55"/>
      <c r="XAM388" s="55"/>
      <c r="XAN388" s="55"/>
      <c r="XAO388" s="55"/>
      <c r="XAP388" s="55"/>
      <c r="XAQ388" s="55"/>
      <c r="XAR388" s="55"/>
      <c r="XAS388" s="55"/>
      <c r="XAT388" s="55"/>
      <c r="XAU388" s="55"/>
      <c r="XAV388" s="55"/>
      <c r="XAW388" s="55"/>
      <c r="XAX388" s="55"/>
      <c r="XAY388" s="55"/>
      <c r="XAZ388" s="55"/>
      <c r="XBA388" s="55"/>
      <c r="XBB388" s="55"/>
      <c r="XBC388" s="55"/>
      <c r="XBD388" s="55"/>
      <c r="XBE388" s="55"/>
      <c r="XBF388" s="55"/>
      <c r="XBG388" s="55"/>
      <c r="XBH388" s="55"/>
      <c r="XBI388" s="55"/>
      <c r="XBJ388" s="55"/>
      <c r="XBK388" s="55"/>
      <c r="XBL388" s="55"/>
      <c r="XBM388" s="55"/>
      <c r="XBN388" s="55"/>
      <c r="XBO388" s="55"/>
      <c r="XBP388" s="55"/>
      <c r="XBQ388" s="55"/>
      <c r="XBR388" s="55"/>
      <c r="XBS388" s="55"/>
      <c r="XBT388" s="55"/>
    </row>
    <row r="389" spans="8:16296" ht="15.75" thickTop="1">
      <c r="H389" s="62">
        <v>5</v>
      </c>
      <c r="I389" s="62" t="s">
        <v>719</v>
      </c>
      <c r="J389" s="62">
        <v>5</v>
      </c>
      <c r="K389" s="62" t="s">
        <v>719</v>
      </c>
      <c r="L389" s="93">
        <f t="shared" si="100"/>
        <v>0</v>
      </c>
      <c r="M389" s="93">
        <f t="shared" si="100"/>
        <v>0</v>
      </c>
      <c r="N389" s="720">
        <f t="shared" si="100"/>
        <v>0</v>
      </c>
      <c r="O389" s="720">
        <f t="shared" si="100"/>
        <v>0</v>
      </c>
      <c r="P389" s="93">
        <f t="shared" si="100"/>
        <v>0</v>
      </c>
      <c r="Q389" s="93">
        <f t="shared" si="100"/>
        <v>0</v>
      </c>
      <c r="R389" s="93">
        <f t="shared" si="100"/>
        <v>0</v>
      </c>
      <c r="W389" s="93">
        <f t="shared" si="101"/>
        <v>0</v>
      </c>
      <c r="X389" s="93">
        <f t="shared" si="101"/>
        <v>0</v>
      </c>
      <c r="Y389" s="93">
        <f t="shared" si="101"/>
        <v>0</v>
      </c>
      <c r="Z389" s="93">
        <f t="shared" si="101"/>
        <v>0</v>
      </c>
      <c r="AA389" s="93">
        <f t="shared" si="101"/>
        <v>0</v>
      </c>
      <c r="AB389" s="93">
        <f t="shared" si="101"/>
        <v>0</v>
      </c>
      <c r="AC389" s="93">
        <f t="shared" si="101"/>
        <v>0</v>
      </c>
      <c r="AD389" s="93">
        <f t="shared" si="101"/>
        <v>0</v>
      </c>
      <c r="AE389" s="93"/>
      <c r="AF389" s="93">
        <f t="shared" si="101"/>
        <v>0</v>
      </c>
      <c r="AG389" s="93"/>
      <c r="AH389" s="93">
        <f t="shared" si="101"/>
        <v>0</v>
      </c>
      <c r="AI389" s="93"/>
      <c r="AJ389" s="93">
        <f t="shared" si="102"/>
        <v>0</v>
      </c>
      <c r="AK389" s="93">
        <f t="shared" si="102"/>
        <v>0</v>
      </c>
      <c r="AL389" s="255">
        <f t="shared" si="102"/>
        <v>0</v>
      </c>
      <c r="AM389" s="93">
        <f t="shared" si="102"/>
        <v>0</v>
      </c>
      <c r="AN389" s="93"/>
      <c r="AO389" s="93">
        <f t="shared" si="102"/>
        <v>0</v>
      </c>
      <c r="AP389" s="93"/>
      <c r="AQ389" s="93">
        <f t="shared" si="102"/>
        <v>0</v>
      </c>
      <c r="AR389" s="93">
        <f t="shared" si="102"/>
        <v>0</v>
      </c>
      <c r="AS389" s="259">
        <f t="shared" si="102"/>
        <v>0</v>
      </c>
      <c r="AT389" s="84">
        <f t="shared" si="102"/>
        <v>0</v>
      </c>
      <c r="AU389" s="93">
        <f t="shared" si="102"/>
        <v>0</v>
      </c>
      <c r="AV389" s="93">
        <f t="shared" si="103"/>
        <v>0</v>
      </c>
      <c r="AW389" s="259">
        <f t="shared" si="103"/>
        <v>0</v>
      </c>
      <c r="AX389" s="93">
        <f t="shared" si="103"/>
        <v>0</v>
      </c>
      <c r="AY389" s="93">
        <f t="shared" si="103"/>
        <v>0</v>
      </c>
      <c r="AZ389" s="93">
        <f t="shared" si="103"/>
        <v>0</v>
      </c>
      <c r="BA389" s="93">
        <f t="shared" si="103"/>
        <v>0</v>
      </c>
      <c r="BB389" s="93"/>
      <c r="BC389" s="259">
        <f t="shared" si="104"/>
        <v>0</v>
      </c>
      <c r="BD389" s="259">
        <f t="shared" si="104"/>
        <v>0</v>
      </c>
      <c r="BE389" s="93">
        <f t="shared" si="104"/>
        <v>0</v>
      </c>
      <c r="BF389" s="93">
        <f t="shared" si="104"/>
        <v>0</v>
      </c>
      <c r="BG389" s="93">
        <f t="shared" si="104"/>
        <v>0</v>
      </c>
      <c r="BH389" s="93">
        <f t="shared" si="104"/>
        <v>0</v>
      </c>
      <c r="BI389" s="93">
        <f t="shared" si="104"/>
        <v>0</v>
      </c>
      <c r="BJ389" s="93"/>
      <c r="BK389" s="93">
        <f t="shared" si="105"/>
        <v>0</v>
      </c>
      <c r="BL389" s="93">
        <f t="shared" si="105"/>
        <v>0</v>
      </c>
      <c r="BM389" s="93">
        <f t="shared" si="105"/>
        <v>0</v>
      </c>
      <c r="BN389" s="93">
        <f t="shared" si="105"/>
        <v>0</v>
      </c>
      <c r="BO389" s="93">
        <f t="shared" si="105"/>
        <v>0</v>
      </c>
      <c r="BP389" s="93">
        <f t="shared" si="105"/>
        <v>0</v>
      </c>
      <c r="BQ389" s="259">
        <f t="shared" si="105"/>
        <v>0</v>
      </c>
      <c r="BR389" s="259">
        <f t="shared" si="105"/>
        <v>0</v>
      </c>
      <c r="BS389" s="93">
        <f t="shared" si="105"/>
        <v>0</v>
      </c>
      <c r="BT389" s="93">
        <f t="shared" si="105"/>
        <v>0</v>
      </c>
      <c r="BU389" s="93">
        <f t="shared" si="106"/>
        <v>0</v>
      </c>
      <c r="BV389" s="93">
        <f t="shared" si="106"/>
        <v>0</v>
      </c>
      <c r="BW389" s="93">
        <f t="shared" si="106"/>
        <v>0</v>
      </c>
      <c r="BX389" s="93">
        <f t="shared" si="106"/>
        <v>0</v>
      </c>
      <c r="BY389" s="93">
        <f t="shared" si="106"/>
        <v>0</v>
      </c>
      <c r="BZ389" s="93">
        <f t="shared" si="106"/>
        <v>0</v>
      </c>
      <c r="CA389" s="93">
        <f t="shared" si="106"/>
        <v>0</v>
      </c>
      <c r="CB389" s="93">
        <f t="shared" si="106"/>
        <v>0</v>
      </c>
      <c r="CC389" s="259">
        <f t="shared" si="106"/>
        <v>0</v>
      </c>
      <c r="CD389" s="93">
        <f t="shared" si="106"/>
        <v>0</v>
      </c>
      <c r="CE389" s="93">
        <f t="shared" si="107"/>
        <v>0</v>
      </c>
      <c r="CF389" s="93">
        <f t="shared" si="107"/>
        <v>0</v>
      </c>
      <c r="CG389" s="259">
        <f t="shared" si="107"/>
        <v>0</v>
      </c>
      <c r="CH389" s="259">
        <f t="shared" si="107"/>
        <v>0</v>
      </c>
      <c r="CI389" s="259">
        <f t="shared" si="107"/>
        <v>0</v>
      </c>
      <c r="CJ389" s="259">
        <f t="shared" si="107"/>
        <v>0</v>
      </c>
      <c r="CK389" s="84">
        <f t="shared" si="107"/>
        <v>0</v>
      </c>
      <c r="CL389" s="84">
        <f t="shared" si="108"/>
        <v>0</v>
      </c>
      <c r="CM389" s="259">
        <f t="shared" si="114"/>
        <v>0</v>
      </c>
      <c r="CN389" s="259">
        <f t="shared" si="109"/>
        <v>0</v>
      </c>
      <c r="CO389" s="259">
        <f t="shared" si="109"/>
        <v>0</v>
      </c>
      <c r="CP389" s="93">
        <f t="shared" si="109"/>
        <v>0</v>
      </c>
      <c r="CQ389" s="259">
        <f t="shared" si="109"/>
        <v>0</v>
      </c>
      <c r="CR389" s="259">
        <f t="shared" si="109"/>
        <v>0</v>
      </c>
      <c r="CS389" s="93">
        <f t="shared" si="109"/>
        <v>0</v>
      </c>
      <c r="CT389" s="93">
        <f t="shared" si="109"/>
        <v>0</v>
      </c>
      <c r="CU389" s="93"/>
      <c r="CV389" s="259">
        <f t="shared" ref="CV389:DB389" si="122">SUMIF($F$6:$F$373,$K382,CV$6:CV$379)</f>
        <v>0</v>
      </c>
      <c r="CW389" s="246">
        <f t="shared" si="122"/>
        <v>0</v>
      </c>
      <c r="CX389" s="259">
        <f t="shared" si="122"/>
        <v>0</v>
      </c>
      <c r="CY389" s="259">
        <f t="shared" si="122"/>
        <v>0</v>
      </c>
      <c r="CZ389" s="259">
        <f t="shared" si="122"/>
        <v>0</v>
      </c>
      <c r="DA389" s="259">
        <f t="shared" si="122"/>
        <v>0</v>
      </c>
      <c r="DB389" s="259">
        <f t="shared" si="122"/>
        <v>0</v>
      </c>
      <c r="DC389" s="93">
        <f t="shared" si="111"/>
        <v>0</v>
      </c>
      <c r="DD389" s="93">
        <f t="shared" si="111"/>
        <v>0</v>
      </c>
      <c r="DE389" s="93">
        <f t="shared" si="111"/>
        <v>0</v>
      </c>
      <c r="DF389" s="93">
        <f t="shared" si="116"/>
        <v>0</v>
      </c>
      <c r="DG389" s="93">
        <f t="shared" ref="DG389:DT389" si="123">SUMIF($F$6:$F$373,$K382,DG$6:DG$379)</f>
        <v>0</v>
      </c>
      <c r="DH389" s="93">
        <f t="shared" si="123"/>
        <v>0</v>
      </c>
      <c r="DI389" s="93">
        <f t="shared" si="123"/>
        <v>0</v>
      </c>
      <c r="DJ389" s="93">
        <f t="shared" si="123"/>
        <v>0</v>
      </c>
      <c r="DK389" s="93">
        <f t="shared" si="123"/>
        <v>0</v>
      </c>
      <c r="DL389" s="93">
        <f t="shared" si="123"/>
        <v>0</v>
      </c>
      <c r="DM389" s="93">
        <f t="shared" si="123"/>
        <v>0</v>
      </c>
      <c r="DN389" s="259">
        <f t="shared" si="123"/>
        <v>0</v>
      </c>
      <c r="DO389" s="259">
        <f t="shared" si="123"/>
        <v>0</v>
      </c>
      <c r="DP389" s="93">
        <f t="shared" si="123"/>
        <v>0</v>
      </c>
      <c r="DQ389" s="93">
        <f t="shared" si="123"/>
        <v>0</v>
      </c>
      <c r="DR389" s="93">
        <f t="shared" si="123"/>
        <v>0</v>
      </c>
      <c r="DS389" s="93">
        <f t="shared" si="123"/>
        <v>0</v>
      </c>
      <c r="DT389" s="93">
        <f t="shared" si="123"/>
        <v>0</v>
      </c>
      <c r="DU389" s="93"/>
      <c r="DV389" s="93">
        <f t="shared" si="113"/>
        <v>0</v>
      </c>
      <c r="DW389" s="93">
        <f t="shared" si="113"/>
        <v>0</v>
      </c>
      <c r="DX389" s="93">
        <f t="shared" si="113"/>
        <v>0</v>
      </c>
      <c r="DY389" s="112"/>
      <c r="DZ389" s="112"/>
      <c r="EA389" s="112"/>
      <c r="EB389" s="112"/>
      <c r="EC389" s="112"/>
      <c r="ED389" s="112"/>
      <c r="EE389" s="112"/>
      <c r="EF389" s="112"/>
      <c r="EG389" s="112"/>
      <c r="EH389" s="112"/>
      <c r="EI389" s="112"/>
      <c r="EJ389" s="112"/>
      <c r="EK389" s="112"/>
      <c r="EL389" s="112"/>
      <c r="EM389" s="112"/>
      <c r="EN389" s="112"/>
      <c r="EO389" s="70"/>
      <c r="EP389" s="70"/>
      <c r="EQ389" s="70"/>
      <c r="ER389" s="70"/>
      <c r="ES389" s="70"/>
      <c r="ET389" s="70"/>
      <c r="EU389" s="70"/>
      <c r="EV389" s="70"/>
      <c r="EW389" s="70"/>
      <c r="EX389" s="70"/>
      <c r="EY389" s="70"/>
      <c r="EZ389" s="70"/>
      <c r="FA389" s="70"/>
      <c r="FB389" s="70"/>
      <c r="FC389" s="70"/>
      <c r="FD389" s="70"/>
      <c r="FE389" s="70"/>
      <c r="FF389" s="70"/>
      <c r="FG389" s="70"/>
      <c r="FH389" s="70"/>
      <c r="FI389" s="70"/>
      <c r="FJ389" s="70"/>
      <c r="FK389" s="70"/>
      <c r="FL389" s="70"/>
      <c r="FM389" s="70"/>
      <c r="FN389" s="70"/>
      <c r="FO389" s="70"/>
      <c r="FP389" s="70"/>
      <c r="FQ389" s="70"/>
      <c r="FR389" s="70"/>
      <c r="FS389" s="70"/>
      <c r="FT389" s="70"/>
      <c r="FU389" s="70"/>
      <c r="FV389" s="70"/>
      <c r="FW389" s="70"/>
      <c r="FX389" s="70"/>
      <c r="FY389" s="70"/>
      <c r="FZ389" s="70"/>
      <c r="GA389" s="70"/>
      <c r="GB389" s="70"/>
      <c r="GC389" s="70"/>
      <c r="GD389" s="70"/>
      <c r="GE389" s="70"/>
      <c r="GF389" s="70"/>
      <c r="GG389" s="70"/>
      <c r="GH389" s="70"/>
      <c r="GI389" s="70"/>
      <c r="GJ389" s="70"/>
      <c r="GK389" s="70"/>
      <c r="GL389" s="70"/>
      <c r="GM389" s="70"/>
      <c r="GN389" s="70"/>
      <c r="GO389" s="70"/>
      <c r="GP389" s="70"/>
      <c r="GQ389" s="70"/>
      <c r="GR389" s="70"/>
      <c r="GS389" s="70"/>
      <c r="GT389" s="70"/>
      <c r="GU389" s="70"/>
      <c r="GV389" s="70"/>
      <c r="GW389" s="70"/>
      <c r="GX389" s="70"/>
      <c r="GY389" s="70"/>
      <c r="GZ389" s="70"/>
      <c r="HA389" s="70"/>
      <c r="HB389" s="70"/>
      <c r="HC389" s="70"/>
      <c r="HD389" s="70"/>
      <c r="HE389" s="70"/>
      <c r="HF389" s="70"/>
      <c r="HG389" s="70"/>
      <c r="HH389" s="70"/>
      <c r="HI389" s="70"/>
      <c r="HJ389" s="70"/>
      <c r="HK389" s="70"/>
      <c r="HL389" s="70"/>
      <c r="HM389" s="70"/>
      <c r="HN389" s="70"/>
      <c r="HO389" s="70"/>
      <c r="HP389" s="70"/>
      <c r="HQ389" s="70"/>
      <c r="HR389" s="70"/>
      <c r="HS389" s="70"/>
      <c r="HT389" s="70"/>
      <c r="HU389" s="70"/>
      <c r="HV389" s="70"/>
      <c r="HW389" s="70"/>
      <c r="HX389" s="70"/>
      <c r="HY389" s="70"/>
      <c r="HZ389" s="70"/>
      <c r="IA389" s="70"/>
      <c r="IB389" s="70"/>
      <c r="IC389" s="70"/>
      <c r="ID389" s="70"/>
      <c r="IE389" s="70"/>
      <c r="IF389" s="70"/>
      <c r="IG389" s="70"/>
      <c r="IH389" s="70"/>
      <c r="II389" s="70"/>
      <c r="IJ389" s="70"/>
      <c r="IK389" s="70"/>
      <c r="IL389" s="70"/>
      <c r="IM389" s="70"/>
      <c r="IN389" s="70"/>
      <c r="IO389" s="70"/>
      <c r="IP389" s="70"/>
      <c r="IQ389" s="70"/>
      <c r="IR389" s="70"/>
      <c r="IS389" s="70"/>
      <c r="IT389" s="70"/>
      <c r="IU389" s="70"/>
      <c r="IV389" s="70"/>
      <c r="IW389" s="70"/>
      <c r="IX389" s="70"/>
      <c r="IY389" s="70"/>
      <c r="IZ389" s="70"/>
      <c r="JA389" s="70"/>
      <c r="JB389" s="70"/>
      <c r="JC389" s="70"/>
      <c r="JD389" s="70"/>
      <c r="JE389" s="70"/>
      <c r="JF389" s="70"/>
      <c r="JG389" s="70"/>
      <c r="JH389" s="70"/>
      <c r="JI389" s="70"/>
      <c r="JJ389" s="70"/>
      <c r="JK389" s="70"/>
      <c r="JL389" s="70"/>
      <c r="JM389" s="70"/>
      <c r="JN389" s="70"/>
      <c r="JO389" s="70"/>
      <c r="JP389" s="70"/>
      <c r="JQ389" s="70"/>
      <c r="JR389" s="70"/>
      <c r="JS389" s="70"/>
      <c r="JT389" s="70"/>
      <c r="JU389" s="70"/>
      <c r="JV389" s="70"/>
      <c r="JW389" s="70"/>
      <c r="JX389" s="70"/>
      <c r="JY389" s="70"/>
      <c r="JZ389" s="70"/>
      <c r="KA389" s="70"/>
      <c r="KB389" s="70"/>
      <c r="KC389" s="70"/>
      <c r="KD389" s="70"/>
      <c r="KE389" s="70"/>
      <c r="KF389" s="70"/>
      <c r="KG389" s="70"/>
      <c r="KH389" s="70"/>
      <c r="KI389" s="70"/>
      <c r="KJ389" s="70"/>
      <c r="KK389" s="70"/>
      <c r="KL389" s="70"/>
      <c r="KM389" s="70"/>
      <c r="KN389" s="70"/>
      <c r="KO389" s="70"/>
      <c r="KP389" s="70"/>
      <c r="KQ389" s="70"/>
      <c r="KR389" s="70"/>
      <c r="KS389" s="70"/>
      <c r="KT389" s="70"/>
      <c r="KU389" s="70"/>
      <c r="KV389" s="70"/>
      <c r="KW389" s="70"/>
      <c r="KX389" s="70"/>
      <c r="KY389" s="70"/>
      <c r="KZ389" s="70"/>
      <c r="LA389" s="70"/>
      <c r="LB389" s="70"/>
      <c r="LC389" s="70"/>
      <c r="LD389" s="70"/>
      <c r="LE389" s="70"/>
      <c r="LF389" s="70"/>
      <c r="LG389" s="70"/>
      <c r="LH389" s="70"/>
      <c r="LI389" s="70"/>
      <c r="LJ389" s="70"/>
      <c r="LK389" s="70"/>
      <c r="LL389" s="70"/>
      <c r="LM389" s="70"/>
      <c r="LN389" s="70"/>
      <c r="LO389" s="70"/>
      <c r="LP389" s="70"/>
      <c r="LQ389" s="70"/>
      <c r="LR389" s="70"/>
      <c r="LS389" s="70"/>
      <c r="LT389" s="70"/>
      <c r="LU389" s="70"/>
      <c r="LV389" s="70"/>
      <c r="LW389" s="70"/>
      <c r="LX389" s="70"/>
      <c r="LY389" s="70"/>
      <c r="LZ389" s="70"/>
      <c r="MA389" s="70"/>
      <c r="MB389" s="70"/>
      <c r="MC389" s="70"/>
      <c r="MD389" s="70"/>
      <c r="ME389" s="70"/>
      <c r="MF389" s="70"/>
      <c r="MG389" s="70"/>
      <c r="MH389" s="70"/>
      <c r="MI389" s="70"/>
      <c r="MJ389" s="70"/>
      <c r="MK389" s="70"/>
      <c r="ML389" s="70"/>
      <c r="MM389" s="70"/>
      <c r="MN389" s="70"/>
      <c r="MO389" s="70"/>
      <c r="MP389" s="70"/>
      <c r="MQ389" s="70"/>
      <c r="MR389" s="70"/>
      <c r="MS389" s="70"/>
      <c r="MT389" s="70"/>
      <c r="MU389" s="70"/>
      <c r="MV389" s="70"/>
      <c r="MW389" s="70"/>
      <c r="MX389" s="70"/>
      <c r="MY389" s="70"/>
      <c r="MZ389" s="70"/>
      <c r="NA389" s="70"/>
      <c r="NB389" s="70"/>
      <c r="NC389" s="70"/>
      <c r="ND389" s="70"/>
      <c r="NE389" s="70"/>
      <c r="NF389" s="70"/>
      <c r="NG389" s="70"/>
      <c r="NH389" s="70"/>
      <c r="NI389" s="70"/>
      <c r="NJ389" s="70"/>
      <c r="NK389" s="70"/>
      <c r="NL389" s="70"/>
      <c r="NM389" s="70"/>
      <c r="NN389" s="70"/>
      <c r="NO389" s="70"/>
      <c r="NP389" s="70"/>
      <c r="NQ389" s="70"/>
      <c r="NR389" s="70"/>
      <c r="NS389" s="70"/>
      <c r="NT389" s="70"/>
      <c r="NU389" s="70"/>
      <c r="NV389" s="70"/>
      <c r="NW389" s="70"/>
      <c r="NX389" s="70"/>
      <c r="NY389" s="70"/>
      <c r="NZ389" s="70"/>
      <c r="OA389" s="70"/>
      <c r="OB389" s="70"/>
      <c r="OC389" s="70"/>
      <c r="OD389" s="70"/>
      <c r="OE389" s="70"/>
      <c r="OF389" s="70"/>
      <c r="OG389" s="70"/>
      <c r="OH389" s="70"/>
      <c r="OI389" s="70"/>
      <c r="OJ389" s="70"/>
      <c r="OK389" s="70"/>
      <c r="OL389" s="70"/>
      <c r="OM389" s="70"/>
      <c r="ON389" s="70"/>
      <c r="OO389" s="70"/>
      <c r="OP389" s="70"/>
      <c r="OQ389" s="70"/>
      <c r="OR389" s="70"/>
      <c r="OS389" s="70"/>
      <c r="OT389" s="70"/>
      <c r="OU389" s="70"/>
      <c r="OV389" s="70"/>
      <c r="OW389" s="70"/>
      <c r="OX389" s="70"/>
      <c r="OY389" s="70"/>
      <c r="OZ389" s="70"/>
      <c r="PA389" s="70"/>
      <c r="PB389" s="70"/>
      <c r="PC389" s="70"/>
      <c r="PD389" s="70"/>
      <c r="PE389" s="70"/>
      <c r="PF389" s="70"/>
      <c r="PG389" s="70"/>
      <c r="PH389" s="70"/>
      <c r="PI389" s="70"/>
      <c r="PJ389" s="70"/>
      <c r="PK389" s="70"/>
      <c r="PL389" s="70"/>
      <c r="PM389" s="70"/>
      <c r="PN389" s="70"/>
      <c r="PO389" s="70"/>
      <c r="PP389" s="70"/>
      <c r="PQ389" s="70"/>
      <c r="PR389" s="70"/>
      <c r="PS389" s="70"/>
      <c r="PT389" s="70"/>
      <c r="PU389" s="70"/>
      <c r="PV389" s="70"/>
      <c r="PW389" s="70"/>
      <c r="PX389" s="70"/>
      <c r="PY389" s="70"/>
      <c r="PZ389" s="70"/>
      <c r="QA389" s="70"/>
      <c r="QB389" s="70"/>
      <c r="QC389" s="70"/>
      <c r="QD389" s="70"/>
      <c r="QE389" s="70"/>
      <c r="QF389" s="70"/>
      <c r="QG389" s="70"/>
      <c r="QH389" s="70"/>
      <c r="QI389" s="70"/>
      <c r="QJ389" s="70"/>
      <c r="QK389" s="70"/>
      <c r="QL389" s="70"/>
      <c r="QM389" s="70"/>
      <c r="QN389" s="70"/>
      <c r="QO389" s="70"/>
      <c r="QP389" s="70"/>
      <c r="QQ389" s="70"/>
      <c r="QR389" s="70"/>
      <c r="QS389" s="70"/>
      <c r="QT389" s="70"/>
      <c r="QU389" s="70"/>
      <c r="QV389" s="70"/>
      <c r="QW389" s="70"/>
      <c r="QX389" s="70"/>
      <c r="QY389" s="70"/>
      <c r="QZ389" s="70"/>
      <c r="RA389" s="70"/>
      <c r="RB389" s="70"/>
      <c r="RC389" s="70"/>
      <c r="RD389" s="70"/>
      <c r="RE389" s="70"/>
      <c r="RF389" s="70"/>
      <c r="RG389" s="70"/>
      <c r="RH389" s="70"/>
      <c r="RI389" s="70"/>
      <c r="RJ389" s="70"/>
      <c r="RK389" s="70"/>
      <c r="RL389" s="70"/>
      <c r="RM389" s="70"/>
      <c r="RN389" s="70"/>
      <c r="RO389" s="70"/>
      <c r="RP389" s="70"/>
      <c r="RQ389" s="70"/>
      <c r="RR389" s="70"/>
      <c r="RS389" s="70"/>
      <c r="RT389" s="70"/>
      <c r="RU389" s="70"/>
      <c r="RV389" s="70"/>
      <c r="RW389" s="70"/>
      <c r="RX389" s="70"/>
      <c r="RY389" s="70"/>
      <c r="RZ389" s="70"/>
      <c r="SA389" s="70"/>
      <c r="SB389" s="70"/>
      <c r="SC389" s="70"/>
      <c r="SD389" s="70"/>
      <c r="SE389" s="70"/>
      <c r="SF389" s="70"/>
      <c r="SG389" s="70"/>
      <c r="SH389" s="70"/>
      <c r="SI389" s="70"/>
      <c r="SJ389" s="70"/>
      <c r="SK389" s="70"/>
      <c r="SL389" s="70"/>
      <c r="SM389" s="70"/>
      <c r="SN389" s="70"/>
      <c r="SO389" s="70"/>
      <c r="SP389" s="70"/>
      <c r="SQ389" s="70"/>
      <c r="SR389" s="70"/>
      <c r="SS389" s="70"/>
      <c r="ST389" s="70"/>
      <c r="SU389" s="70"/>
      <c r="SV389" s="70"/>
      <c r="SW389" s="70"/>
      <c r="SX389" s="70"/>
      <c r="SY389" s="70"/>
      <c r="SZ389" s="70"/>
      <c r="TA389" s="70"/>
      <c r="TB389" s="70"/>
      <c r="TC389" s="70"/>
      <c r="TD389" s="70"/>
      <c r="TE389" s="70"/>
      <c r="TF389" s="70"/>
      <c r="TG389" s="70"/>
      <c r="TH389" s="70"/>
      <c r="TI389" s="70"/>
      <c r="TJ389" s="70"/>
      <c r="TK389" s="70"/>
      <c r="TL389" s="70"/>
      <c r="TM389" s="70"/>
      <c r="TN389" s="70"/>
      <c r="TO389" s="70"/>
      <c r="TP389" s="70"/>
      <c r="TQ389" s="70"/>
      <c r="TR389" s="70"/>
      <c r="TS389" s="70"/>
      <c r="TT389" s="70"/>
      <c r="TU389" s="70"/>
      <c r="TV389" s="70"/>
      <c r="TW389" s="70"/>
      <c r="TX389" s="70"/>
      <c r="TY389" s="70"/>
      <c r="TZ389" s="70"/>
      <c r="UA389" s="70"/>
      <c r="UB389" s="70"/>
      <c r="UC389" s="70"/>
      <c r="UD389" s="70"/>
      <c r="UE389" s="70"/>
      <c r="UF389" s="70"/>
      <c r="UG389" s="70"/>
      <c r="UH389" s="70"/>
      <c r="UI389" s="70"/>
      <c r="UJ389" s="70"/>
      <c r="UK389" s="70"/>
      <c r="UL389" s="70"/>
      <c r="UM389" s="70"/>
      <c r="UN389" s="70"/>
      <c r="UO389" s="70"/>
      <c r="UP389" s="70"/>
      <c r="UQ389" s="70"/>
      <c r="UR389" s="70"/>
      <c r="US389" s="70"/>
      <c r="UT389" s="70"/>
      <c r="UU389" s="70"/>
      <c r="UV389" s="70"/>
      <c r="UW389" s="70"/>
      <c r="UX389" s="70"/>
      <c r="UY389" s="70"/>
      <c r="UZ389" s="70"/>
      <c r="VA389" s="70"/>
      <c r="VB389" s="70"/>
      <c r="VC389" s="70"/>
      <c r="VD389" s="70"/>
      <c r="VE389" s="70"/>
      <c r="VF389" s="70"/>
      <c r="VG389" s="70"/>
      <c r="VH389" s="70"/>
      <c r="VI389" s="70"/>
      <c r="VJ389" s="70"/>
      <c r="VK389" s="70"/>
      <c r="VL389" s="70"/>
      <c r="VM389" s="70"/>
      <c r="VN389" s="70"/>
      <c r="VO389" s="70"/>
      <c r="VP389" s="70"/>
      <c r="VQ389" s="70"/>
      <c r="VR389" s="70"/>
      <c r="VS389" s="70"/>
      <c r="VT389" s="70"/>
      <c r="VU389" s="70"/>
      <c r="VV389" s="70"/>
      <c r="VW389" s="70"/>
      <c r="VX389" s="70"/>
      <c r="VY389" s="70"/>
      <c r="VZ389" s="70"/>
      <c r="WA389" s="70"/>
      <c r="WB389" s="70"/>
      <c r="WC389" s="70"/>
      <c r="WD389" s="70"/>
      <c r="WE389" s="70"/>
      <c r="WF389" s="70"/>
      <c r="WG389" s="70"/>
      <c r="WH389" s="70"/>
      <c r="WI389" s="70"/>
      <c r="WJ389" s="70"/>
      <c r="WK389" s="70"/>
      <c r="WL389" s="70"/>
      <c r="WM389" s="70"/>
      <c r="WN389" s="70"/>
      <c r="WO389" s="70"/>
      <c r="WP389" s="70"/>
      <c r="WQ389" s="70"/>
      <c r="WR389" s="70"/>
      <c r="WS389" s="70"/>
      <c r="WT389" s="70"/>
      <c r="WU389" s="70"/>
      <c r="WV389" s="70"/>
      <c r="WW389" s="70"/>
      <c r="WX389" s="70"/>
      <c r="WY389" s="70"/>
      <c r="WZ389" s="70"/>
      <c r="XA389" s="70"/>
      <c r="XB389" s="70"/>
      <c r="XC389" s="70"/>
      <c r="XD389" s="70"/>
      <c r="XE389" s="70"/>
      <c r="XF389" s="70"/>
      <c r="XG389" s="70"/>
      <c r="XH389" s="70"/>
      <c r="XI389" s="70"/>
      <c r="XJ389" s="70"/>
      <c r="XK389" s="70"/>
      <c r="XL389" s="70"/>
      <c r="XM389" s="70"/>
      <c r="XN389" s="70"/>
      <c r="XO389" s="70"/>
      <c r="XP389" s="70"/>
      <c r="XQ389" s="70"/>
      <c r="XR389" s="70"/>
      <c r="XS389" s="70"/>
      <c r="XT389" s="70"/>
      <c r="XU389" s="70"/>
      <c r="XV389" s="70"/>
      <c r="XW389" s="70"/>
      <c r="XX389" s="70"/>
      <c r="XY389" s="70"/>
      <c r="XZ389" s="70"/>
      <c r="YA389" s="70"/>
      <c r="YB389" s="70"/>
      <c r="YC389" s="70"/>
      <c r="YD389" s="70"/>
      <c r="YE389" s="70"/>
      <c r="YF389" s="70"/>
      <c r="YG389" s="70"/>
      <c r="YH389" s="70"/>
      <c r="YI389" s="70"/>
      <c r="YJ389" s="70"/>
      <c r="YK389" s="70"/>
      <c r="YL389" s="70"/>
      <c r="YM389" s="70"/>
      <c r="YN389" s="70"/>
      <c r="YO389" s="70"/>
      <c r="YP389" s="70"/>
      <c r="YQ389" s="70"/>
      <c r="YR389" s="70"/>
      <c r="YS389" s="70"/>
      <c r="YT389" s="70"/>
      <c r="YU389" s="70"/>
      <c r="YV389" s="70"/>
      <c r="YW389" s="70"/>
      <c r="YX389" s="70"/>
      <c r="YY389" s="70"/>
      <c r="YZ389" s="70"/>
      <c r="ZA389" s="70"/>
      <c r="ZB389" s="70"/>
      <c r="ZC389" s="70"/>
      <c r="ZD389" s="70"/>
      <c r="ZE389" s="70"/>
      <c r="ZF389" s="70"/>
      <c r="ZG389" s="70"/>
      <c r="ZH389" s="70"/>
      <c r="ZI389" s="70"/>
      <c r="ZJ389" s="70"/>
      <c r="ZK389" s="70"/>
      <c r="ZL389" s="70"/>
      <c r="ZM389" s="70"/>
      <c r="ZN389" s="70"/>
      <c r="ZO389" s="70"/>
      <c r="ZP389" s="70"/>
      <c r="ZQ389" s="70"/>
      <c r="ZR389" s="70"/>
      <c r="ZS389" s="70"/>
      <c r="ZT389" s="70"/>
      <c r="ZU389" s="70"/>
      <c r="ZV389" s="70"/>
      <c r="ZW389" s="70"/>
      <c r="ZX389" s="70"/>
      <c r="ZY389" s="70"/>
      <c r="ZZ389" s="70"/>
      <c r="AAA389" s="70"/>
      <c r="AAB389" s="70"/>
      <c r="AAC389" s="70"/>
      <c r="AAD389" s="70"/>
      <c r="AAE389" s="70"/>
      <c r="AAF389" s="70"/>
      <c r="AAG389" s="70"/>
      <c r="AAH389" s="70"/>
      <c r="AAI389" s="70"/>
      <c r="AAJ389" s="70"/>
      <c r="AAK389" s="70"/>
      <c r="AAL389" s="70"/>
      <c r="AAM389" s="70"/>
      <c r="AAN389" s="70"/>
      <c r="AAO389" s="70"/>
      <c r="AAP389" s="70"/>
      <c r="AAQ389" s="70"/>
      <c r="AAR389" s="70"/>
      <c r="AAS389" s="70"/>
      <c r="AAT389" s="70"/>
      <c r="AAU389" s="70"/>
      <c r="AAV389" s="70"/>
      <c r="AAW389" s="70"/>
      <c r="AAX389" s="70"/>
      <c r="AAY389" s="70"/>
      <c r="AAZ389" s="70"/>
      <c r="ABA389" s="70"/>
      <c r="ABB389" s="70"/>
      <c r="ABC389" s="70"/>
      <c r="ABD389" s="70"/>
      <c r="ABE389" s="70"/>
      <c r="ABF389" s="70"/>
      <c r="ABG389" s="70"/>
      <c r="ABH389" s="70"/>
      <c r="ABI389" s="70"/>
      <c r="ABJ389" s="70"/>
      <c r="ABK389" s="70"/>
      <c r="ABL389" s="70"/>
      <c r="ABM389" s="70"/>
      <c r="ABN389" s="70"/>
      <c r="ABO389" s="70"/>
      <c r="ABP389" s="70"/>
      <c r="ABQ389" s="70"/>
      <c r="ABR389" s="70"/>
      <c r="ABS389" s="70"/>
      <c r="ABT389" s="70"/>
      <c r="ABU389" s="70"/>
      <c r="ABV389" s="70"/>
      <c r="ABW389" s="70"/>
      <c r="ABX389" s="70"/>
      <c r="ABY389" s="70"/>
      <c r="ABZ389" s="70"/>
      <c r="ACA389" s="70"/>
      <c r="ACB389" s="70"/>
      <c r="ACC389" s="70"/>
      <c r="ACD389" s="70"/>
      <c r="ACE389" s="70"/>
      <c r="ACF389" s="70"/>
      <c r="ACG389" s="70"/>
      <c r="ACH389" s="70"/>
      <c r="ACI389" s="70"/>
      <c r="ACJ389" s="70"/>
      <c r="ACK389" s="70"/>
      <c r="ACL389" s="70"/>
      <c r="ACM389" s="70"/>
      <c r="ACN389" s="70"/>
      <c r="ACO389" s="70"/>
      <c r="ACP389" s="70"/>
      <c r="ACQ389" s="70"/>
      <c r="ACR389" s="70"/>
      <c r="ACS389" s="70"/>
      <c r="ACT389" s="70"/>
      <c r="ACU389" s="70"/>
      <c r="ACV389" s="70"/>
      <c r="ACW389" s="70"/>
      <c r="ACX389" s="70"/>
      <c r="ACY389" s="70"/>
      <c r="ACZ389" s="70"/>
      <c r="ADA389" s="70"/>
      <c r="ADB389" s="70"/>
      <c r="ADC389" s="70"/>
      <c r="ADD389" s="70"/>
      <c r="ADE389" s="70"/>
      <c r="ADF389" s="70"/>
      <c r="ADG389" s="70"/>
      <c r="ADH389" s="70"/>
      <c r="ADI389" s="70"/>
      <c r="ADJ389" s="70"/>
      <c r="ADK389" s="70"/>
      <c r="ADL389" s="70"/>
      <c r="ADM389" s="70"/>
      <c r="ADN389" s="70"/>
      <c r="ADO389" s="70"/>
      <c r="ADP389" s="70"/>
      <c r="ADQ389" s="70"/>
      <c r="ADR389" s="70"/>
      <c r="ADS389" s="70"/>
      <c r="ADT389" s="70"/>
      <c r="ADU389" s="70"/>
      <c r="ADV389" s="70"/>
      <c r="ADW389" s="70"/>
      <c r="ADX389" s="70"/>
      <c r="ADY389" s="70"/>
      <c r="ADZ389" s="70"/>
      <c r="AEA389" s="70"/>
      <c r="AEB389" s="70"/>
      <c r="AEC389" s="70"/>
      <c r="AED389" s="70"/>
      <c r="AEE389" s="70"/>
      <c r="AEF389" s="70"/>
      <c r="AEG389" s="70"/>
      <c r="AEH389" s="70"/>
      <c r="AEI389" s="70"/>
      <c r="AEJ389" s="70"/>
      <c r="AEK389" s="70"/>
      <c r="AEL389" s="70"/>
      <c r="AEM389" s="70"/>
      <c r="AEN389" s="70"/>
      <c r="AEO389" s="70"/>
      <c r="AEP389" s="70"/>
      <c r="AEQ389" s="70"/>
      <c r="AER389" s="70"/>
      <c r="AES389" s="70"/>
      <c r="AET389" s="70"/>
      <c r="AEU389" s="70"/>
      <c r="AEV389" s="70"/>
      <c r="AEW389" s="70"/>
      <c r="AEX389" s="70"/>
      <c r="AEY389" s="70"/>
      <c r="AEZ389" s="70"/>
      <c r="AFA389" s="70"/>
      <c r="AFB389" s="70"/>
      <c r="AFC389" s="70"/>
      <c r="AFD389" s="70"/>
      <c r="AFE389" s="70"/>
      <c r="AFF389" s="70"/>
      <c r="AFG389" s="70"/>
      <c r="AFH389" s="70"/>
      <c r="AFI389" s="70"/>
      <c r="AFJ389" s="70"/>
      <c r="AFK389" s="70"/>
      <c r="AFL389" s="70"/>
      <c r="AFM389" s="70"/>
      <c r="AFN389" s="70"/>
      <c r="AFO389" s="70"/>
      <c r="AFP389" s="70"/>
      <c r="AFQ389" s="70"/>
      <c r="AFR389" s="70"/>
      <c r="AFS389" s="70"/>
      <c r="AFT389" s="70"/>
      <c r="AFU389" s="70"/>
      <c r="AFV389" s="70"/>
      <c r="AFW389" s="70"/>
      <c r="AFX389" s="70"/>
      <c r="AFY389" s="70"/>
      <c r="AFZ389" s="70"/>
      <c r="AGA389" s="70"/>
      <c r="AGB389" s="70"/>
      <c r="AGC389" s="70"/>
      <c r="AGD389" s="70"/>
      <c r="AGE389" s="70"/>
      <c r="AGF389" s="70"/>
      <c r="AGG389" s="70"/>
      <c r="AGH389" s="70"/>
      <c r="AGI389" s="70"/>
      <c r="AGJ389" s="70"/>
      <c r="AGK389" s="70"/>
      <c r="AGL389" s="70"/>
      <c r="AGM389" s="70"/>
      <c r="AGN389" s="70"/>
      <c r="AGO389" s="70"/>
      <c r="AGP389" s="70"/>
      <c r="AGQ389" s="70"/>
      <c r="AGR389" s="70"/>
      <c r="AGS389" s="70"/>
      <c r="AGT389" s="70"/>
      <c r="AGU389" s="70"/>
      <c r="AGV389" s="70"/>
      <c r="AGW389" s="70"/>
      <c r="AGX389" s="70"/>
      <c r="AGY389" s="70"/>
      <c r="AGZ389" s="70"/>
      <c r="AHA389" s="70"/>
      <c r="AHB389" s="70"/>
      <c r="AHC389" s="70"/>
      <c r="AHD389" s="70"/>
      <c r="AHE389" s="70"/>
      <c r="AHF389" s="70"/>
      <c r="AHG389" s="70"/>
      <c r="AHH389" s="70"/>
      <c r="AHI389" s="70"/>
      <c r="AHJ389" s="70"/>
      <c r="AHK389" s="70"/>
      <c r="AHL389" s="70"/>
      <c r="AHM389" s="70"/>
      <c r="AHN389" s="70"/>
      <c r="AHO389" s="70"/>
      <c r="AHP389" s="70"/>
      <c r="AHQ389" s="70"/>
      <c r="AHR389" s="70"/>
      <c r="AHS389" s="70"/>
      <c r="AHT389" s="70"/>
      <c r="AHU389" s="70"/>
      <c r="AHV389" s="70"/>
      <c r="AHW389" s="70"/>
      <c r="AHX389" s="70"/>
      <c r="AHY389" s="70"/>
      <c r="AHZ389" s="70"/>
      <c r="AIA389" s="70"/>
      <c r="AIB389" s="70"/>
      <c r="AIC389" s="70"/>
      <c r="AID389" s="70"/>
      <c r="AIE389" s="70"/>
      <c r="AIF389" s="70"/>
      <c r="AIG389" s="70"/>
      <c r="AIH389" s="70"/>
      <c r="AII389" s="70"/>
      <c r="AIJ389" s="70"/>
      <c r="AIK389" s="70"/>
      <c r="AIL389" s="70"/>
      <c r="AIM389" s="70"/>
      <c r="AIN389" s="70"/>
      <c r="AIO389" s="70"/>
      <c r="AIP389" s="70"/>
      <c r="AIQ389" s="70"/>
      <c r="AIR389" s="70"/>
      <c r="AIS389" s="70"/>
      <c r="AIT389" s="70"/>
      <c r="AIU389" s="70"/>
      <c r="AIV389" s="70"/>
      <c r="AIW389" s="70"/>
      <c r="AIX389" s="70"/>
      <c r="AIY389" s="70"/>
      <c r="AIZ389" s="70"/>
      <c r="AJA389" s="70"/>
      <c r="AJB389" s="70"/>
      <c r="AJC389" s="70"/>
      <c r="AJD389" s="70"/>
      <c r="AJE389" s="70"/>
      <c r="AJF389" s="70"/>
      <c r="AJG389" s="70"/>
      <c r="AJH389" s="70"/>
      <c r="AJI389" s="70"/>
      <c r="AJJ389" s="70"/>
      <c r="AJK389" s="70"/>
      <c r="AJL389" s="70"/>
      <c r="AJM389" s="70"/>
      <c r="AJN389" s="70"/>
      <c r="AJO389" s="70"/>
      <c r="AJP389" s="70"/>
      <c r="AJQ389" s="70"/>
      <c r="AJR389" s="70"/>
      <c r="AJS389" s="70"/>
      <c r="AJT389" s="70"/>
      <c r="AJU389" s="70"/>
      <c r="AJV389" s="70"/>
      <c r="AJW389" s="70"/>
      <c r="AJX389" s="70"/>
      <c r="AJY389" s="70"/>
      <c r="AJZ389" s="70"/>
      <c r="AKA389" s="70"/>
      <c r="AKB389" s="70"/>
      <c r="AKC389" s="70"/>
      <c r="AKD389" s="70"/>
      <c r="AKE389" s="70"/>
      <c r="AKF389" s="70"/>
      <c r="AKG389" s="70"/>
      <c r="AKH389" s="70"/>
      <c r="AKI389" s="70"/>
      <c r="AKJ389" s="70"/>
      <c r="AKK389" s="70"/>
      <c r="AKL389" s="70"/>
      <c r="AKM389" s="70"/>
      <c r="AKN389" s="70"/>
      <c r="AKO389" s="70"/>
      <c r="AKP389" s="70"/>
      <c r="AKQ389" s="70"/>
      <c r="AKR389" s="70"/>
      <c r="AKS389" s="70"/>
      <c r="AKT389" s="70"/>
      <c r="AKU389" s="70"/>
      <c r="AKV389" s="70"/>
      <c r="AKW389" s="70"/>
      <c r="AKX389" s="70"/>
      <c r="AKY389" s="70"/>
      <c r="AKZ389" s="70"/>
      <c r="ALA389" s="70"/>
      <c r="ALB389" s="70"/>
      <c r="ALC389" s="70"/>
      <c r="ALD389" s="70"/>
      <c r="ALE389" s="70"/>
      <c r="ALF389" s="70"/>
      <c r="ALG389" s="70"/>
      <c r="ALH389" s="70"/>
      <c r="ALI389" s="70"/>
      <c r="ALJ389" s="70"/>
      <c r="ALK389" s="70"/>
      <c r="ALL389" s="70"/>
      <c r="ALM389" s="70"/>
      <c r="ALN389" s="70"/>
      <c r="ALO389" s="70"/>
      <c r="ALP389" s="70"/>
      <c r="ALQ389" s="70"/>
      <c r="ALR389" s="70"/>
      <c r="ALS389" s="70"/>
      <c r="ALT389" s="70"/>
      <c r="ALU389" s="70"/>
      <c r="ALV389" s="70"/>
      <c r="ALW389" s="70"/>
      <c r="ALX389" s="70"/>
      <c r="ALY389" s="70"/>
      <c r="ALZ389" s="70"/>
      <c r="AMA389" s="70"/>
      <c r="AMB389" s="70"/>
      <c r="AMC389" s="70"/>
      <c r="AMD389" s="70"/>
      <c r="AME389" s="70"/>
      <c r="AMF389" s="70"/>
      <c r="AMG389" s="70"/>
      <c r="AMH389" s="70"/>
      <c r="AMI389" s="70"/>
      <c r="AMJ389" s="70"/>
      <c r="AMK389" s="70"/>
      <c r="AML389" s="70"/>
      <c r="AMM389" s="70"/>
      <c r="AMN389" s="70"/>
      <c r="AMO389" s="70"/>
      <c r="AMP389" s="70"/>
      <c r="AMQ389" s="70"/>
      <c r="AMR389" s="70"/>
      <c r="AMS389" s="70"/>
      <c r="AMT389" s="70"/>
      <c r="AMU389" s="70"/>
      <c r="AMV389" s="70"/>
      <c r="AMW389" s="70"/>
      <c r="AMX389" s="70"/>
      <c r="AMY389" s="70"/>
      <c r="AMZ389" s="70"/>
      <c r="ANA389" s="70"/>
      <c r="ANB389" s="70"/>
      <c r="ANC389" s="70"/>
      <c r="AND389" s="70"/>
      <c r="ANE389" s="70"/>
      <c r="ANF389" s="70"/>
      <c r="ANG389" s="70"/>
      <c r="ANH389" s="70"/>
      <c r="ANI389" s="70"/>
      <c r="ANJ389" s="70"/>
      <c r="ANK389" s="70"/>
      <c r="ANL389" s="70"/>
      <c r="ANM389" s="70"/>
      <c r="ANN389" s="70"/>
      <c r="ANO389" s="70"/>
      <c r="ANP389" s="70"/>
      <c r="ANQ389" s="70"/>
      <c r="ANR389" s="70"/>
      <c r="ANS389" s="70"/>
      <c r="ANT389" s="70"/>
      <c r="ANU389" s="70"/>
      <c r="ANV389" s="70"/>
      <c r="ANW389" s="70"/>
      <c r="ANX389" s="70"/>
      <c r="ANY389" s="70"/>
      <c r="ANZ389" s="70"/>
      <c r="AOA389" s="70"/>
      <c r="AOB389" s="70"/>
      <c r="AOC389" s="70"/>
      <c r="AOD389" s="70"/>
      <c r="AOE389" s="70"/>
      <c r="AOF389" s="70"/>
      <c r="AOG389" s="70"/>
      <c r="AOH389" s="70"/>
      <c r="AOI389" s="70"/>
      <c r="AOJ389" s="70"/>
      <c r="AOK389" s="70"/>
      <c r="AOL389" s="70"/>
      <c r="AOM389" s="70"/>
      <c r="AON389" s="70"/>
      <c r="AOO389" s="70"/>
      <c r="AOP389" s="70"/>
      <c r="AOQ389" s="70"/>
      <c r="AOR389" s="70"/>
      <c r="AOS389" s="70"/>
      <c r="AOT389" s="70"/>
      <c r="AOU389" s="70"/>
      <c r="AOV389" s="70"/>
      <c r="AOW389" s="70"/>
      <c r="AOX389" s="70"/>
      <c r="AOY389" s="70"/>
      <c r="AOZ389" s="70"/>
      <c r="APA389" s="70"/>
      <c r="APB389" s="70"/>
      <c r="APC389" s="70"/>
      <c r="APD389" s="70"/>
      <c r="APE389" s="70"/>
      <c r="APF389" s="70"/>
      <c r="APG389" s="70"/>
      <c r="APH389" s="70"/>
      <c r="API389" s="70"/>
      <c r="APJ389" s="70"/>
      <c r="APK389" s="70"/>
      <c r="APL389" s="70"/>
      <c r="APM389" s="70"/>
      <c r="APN389" s="70"/>
      <c r="APO389" s="70"/>
      <c r="APP389" s="70"/>
      <c r="APQ389" s="70"/>
      <c r="APR389" s="70"/>
      <c r="APS389" s="70"/>
      <c r="APT389" s="70"/>
      <c r="APU389" s="70"/>
      <c r="APV389" s="70"/>
      <c r="APW389" s="70"/>
      <c r="APX389" s="70"/>
      <c r="APY389" s="70"/>
      <c r="APZ389" s="70"/>
      <c r="AQA389" s="70"/>
      <c r="AQB389" s="70"/>
      <c r="AQC389" s="70"/>
      <c r="AQD389" s="70"/>
      <c r="AQE389" s="70"/>
      <c r="AQF389" s="70"/>
      <c r="AQG389" s="70"/>
      <c r="AQH389" s="70"/>
      <c r="AQI389" s="70"/>
      <c r="AQJ389" s="70"/>
      <c r="AQK389" s="70"/>
      <c r="AQL389" s="70"/>
      <c r="AQM389" s="70"/>
      <c r="AQN389" s="70"/>
      <c r="AQO389" s="70"/>
      <c r="AQP389" s="70"/>
      <c r="AQQ389" s="70"/>
      <c r="AQR389" s="70"/>
      <c r="AQS389" s="70"/>
      <c r="AQT389" s="70"/>
      <c r="AQU389" s="70"/>
      <c r="AQV389" s="70"/>
      <c r="AQW389" s="70"/>
      <c r="AQX389" s="70"/>
      <c r="AQY389" s="70"/>
      <c r="AQZ389" s="70"/>
      <c r="ARA389" s="70"/>
      <c r="ARB389" s="70"/>
      <c r="ARC389" s="70"/>
      <c r="ARD389" s="70"/>
      <c r="ARE389" s="70"/>
      <c r="ARF389" s="70"/>
      <c r="ARG389" s="70"/>
      <c r="ARH389" s="70"/>
      <c r="ARI389" s="70"/>
      <c r="ARJ389" s="70"/>
      <c r="ARK389" s="70"/>
      <c r="ARL389" s="70"/>
      <c r="ARM389" s="70"/>
      <c r="ARN389" s="70"/>
      <c r="ARO389" s="70"/>
      <c r="ARP389" s="70"/>
      <c r="ARQ389" s="70"/>
      <c r="ARR389" s="70"/>
      <c r="ARS389" s="70"/>
      <c r="ART389" s="70"/>
      <c r="ARU389" s="70"/>
      <c r="ARV389" s="70"/>
      <c r="ARW389" s="70"/>
      <c r="ARX389" s="70"/>
      <c r="ARY389" s="70"/>
      <c r="ARZ389" s="70"/>
      <c r="ASA389" s="70"/>
      <c r="ASB389" s="70"/>
      <c r="ASC389" s="70"/>
      <c r="ASD389" s="70"/>
      <c r="ASE389" s="70"/>
      <c r="ASF389" s="70"/>
      <c r="ASG389" s="70"/>
      <c r="ASH389" s="70"/>
      <c r="ASI389" s="70"/>
      <c r="ASJ389" s="70"/>
      <c r="ASK389" s="70"/>
      <c r="ASL389" s="70"/>
      <c r="ASM389" s="70"/>
      <c r="ASN389" s="70"/>
      <c r="ASO389" s="70"/>
      <c r="ASP389" s="70"/>
      <c r="ASQ389" s="70"/>
      <c r="ASR389" s="70"/>
      <c r="ASS389" s="70"/>
      <c r="AST389" s="70"/>
      <c r="ASU389" s="70"/>
      <c r="ASV389" s="70"/>
      <c r="ASW389" s="70"/>
      <c r="ASX389" s="70"/>
      <c r="ASY389" s="70"/>
      <c r="ASZ389" s="70"/>
      <c r="ATA389" s="70"/>
      <c r="ATB389" s="70"/>
      <c r="ATC389" s="70"/>
      <c r="ATD389" s="70"/>
      <c r="ATE389" s="70"/>
      <c r="ATF389" s="70"/>
      <c r="ATG389" s="70"/>
      <c r="ATH389" s="70"/>
      <c r="ATI389" s="70"/>
      <c r="ATJ389" s="70"/>
      <c r="ATK389" s="70"/>
      <c r="ATL389" s="70"/>
      <c r="ATM389" s="70"/>
      <c r="ATN389" s="70"/>
      <c r="ATO389" s="70"/>
      <c r="ATP389" s="70"/>
      <c r="ATQ389" s="70"/>
      <c r="ATR389" s="70"/>
      <c r="ATS389" s="70"/>
      <c r="ATT389" s="70"/>
      <c r="ATU389" s="70"/>
      <c r="ATV389" s="70"/>
      <c r="ATW389" s="70"/>
      <c r="ATX389" s="70"/>
      <c r="ATY389" s="70"/>
      <c r="ATZ389" s="70"/>
      <c r="AUA389" s="70"/>
      <c r="AUB389" s="70"/>
      <c r="AUC389" s="70"/>
      <c r="AUD389" s="70"/>
      <c r="AUE389" s="70"/>
      <c r="AUF389" s="70"/>
      <c r="AUG389" s="70"/>
      <c r="AUH389" s="70"/>
      <c r="AUI389" s="70"/>
      <c r="AUJ389" s="70"/>
      <c r="AUK389" s="70"/>
      <c r="AUL389" s="70"/>
      <c r="AUM389" s="70"/>
      <c r="AUN389" s="70"/>
      <c r="AUO389" s="70"/>
      <c r="AUP389" s="70"/>
      <c r="AUQ389" s="70"/>
      <c r="AUR389" s="70"/>
      <c r="AUS389" s="70"/>
      <c r="AUT389" s="70"/>
      <c r="AUU389" s="70"/>
      <c r="AUV389" s="70"/>
      <c r="AUW389" s="70"/>
      <c r="AUX389" s="70"/>
      <c r="AUY389" s="70"/>
      <c r="AUZ389" s="70"/>
      <c r="AVA389" s="70"/>
      <c r="AVB389" s="70"/>
      <c r="AVC389" s="70"/>
      <c r="AVD389" s="70"/>
      <c r="AVE389" s="70"/>
      <c r="AVF389" s="70"/>
      <c r="AVG389" s="70"/>
      <c r="AVH389" s="70"/>
      <c r="AVI389" s="70"/>
      <c r="AVJ389" s="70"/>
      <c r="AVK389" s="70"/>
      <c r="AVL389" s="70"/>
      <c r="AVM389" s="70"/>
      <c r="AVN389" s="70"/>
      <c r="AVO389" s="70"/>
      <c r="AVP389" s="70"/>
      <c r="AVQ389" s="70"/>
      <c r="AVR389" s="70"/>
      <c r="AVS389" s="70"/>
      <c r="AVT389" s="70"/>
      <c r="AVU389" s="70"/>
      <c r="AVV389" s="70"/>
      <c r="AVW389" s="70"/>
      <c r="AVX389" s="70"/>
      <c r="AVY389" s="70"/>
      <c r="AVZ389" s="70"/>
      <c r="AWA389" s="70"/>
      <c r="AWB389" s="70"/>
      <c r="AWC389" s="70"/>
      <c r="AWD389" s="70"/>
      <c r="AWE389" s="70"/>
      <c r="AWF389" s="70"/>
      <c r="AWG389" s="70"/>
      <c r="AWH389" s="70"/>
      <c r="AWI389" s="70"/>
      <c r="AWJ389" s="70"/>
      <c r="AWK389" s="70"/>
      <c r="AWL389" s="70"/>
      <c r="AWM389" s="70"/>
      <c r="AWN389" s="70"/>
      <c r="AWO389" s="70"/>
      <c r="AWP389" s="70"/>
      <c r="AWQ389" s="70"/>
      <c r="AWR389" s="70"/>
      <c r="AWS389" s="70"/>
      <c r="AWT389" s="70"/>
      <c r="AWU389" s="70"/>
      <c r="AWV389" s="70"/>
      <c r="AWW389" s="70"/>
      <c r="AWX389" s="70"/>
      <c r="AWY389" s="70"/>
      <c r="AWZ389" s="70"/>
      <c r="AXA389" s="70"/>
      <c r="AXB389" s="70"/>
      <c r="AXC389" s="70"/>
      <c r="AXD389" s="70"/>
      <c r="AXE389" s="70"/>
      <c r="AXF389" s="70"/>
      <c r="AXG389" s="70"/>
      <c r="AXH389" s="70"/>
      <c r="AXI389" s="70"/>
      <c r="AXJ389" s="70"/>
      <c r="AXK389" s="70"/>
      <c r="AXL389" s="70"/>
      <c r="AXM389" s="70"/>
      <c r="AXN389" s="70"/>
      <c r="AXO389" s="70"/>
      <c r="AXP389" s="70"/>
      <c r="AXQ389" s="70"/>
      <c r="AXR389" s="70"/>
      <c r="AXS389" s="70"/>
      <c r="AXT389" s="70"/>
      <c r="AXU389" s="70"/>
      <c r="AXV389" s="70"/>
      <c r="AXW389" s="70"/>
      <c r="AXX389" s="70"/>
      <c r="AXY389" s="70"/>
      <c r="AXZ389" s="70"/>
      <c r="AYA389" s="70"/>
      <c r="AYB389" s="70"/>
      <c r="AYC389" s="70"/>
      <c r="AYD389" s="70"/>
      <c r="AYE389" s="70"/>
      <c r="AYF389" s="70"/>
      <c r="AYG389" s="70"/>
      <c r="AYH389" s="70"/>
      <c r="AYI389" s="70"/>
      <c r="AYJ389" s="70"/>
      <c r="AYK389" s="70"/>
      <c r="AYL389" s="70"/>
      <c r="AYM389" s="70"/>
      <c r="AYN389" s="70"/>
      <c r="AYO389" s="70"/>
      <c r="AYP389" s="70"/>
      <c r="AYQ389" s="70"/>
      <c r="AYR389" s="70"/>
      <c r="AYS389" s="70"/>
      <c r="AYT389" s="70"/>
      <c r="AYU389" s="70"/>
      <c r="AYV389" s="70"/>
      <c r="AYW389" s="70"/>
      <c r="AYX389" s="70"/>
      <c r="AYY389" s="70"/>
      <c r="AYZ389" s="70"/>
      <c r="AZA389" s="70"/>
      <c r="AZB389" s="70"/>
      <c r="AZC389" s="70"/>
      <c r="AZD389" s="70"/>
      <c r="AZE389" s="70"/>
      <c r="AZF389" s="70"/>
      <c r="AZG389" s="70"/>
      <c r="AZH389" s="70"/>
      <c r="AZI389" s="70"/>
      <c r="AZJ389" s="70"/>
      <c r="AZK389" s="70"/>
      <c r="AZL389" s="70"/>
      <c r="AZM389" s="70"/>
      <c r="AZN389" s="70"/>
      <c r="AZO389" s="70"/>
      <c r="AZP389" s="70"/>
      <c r="AZQ389" s="70"/>
      <c r="AZR389" s="70"/>
      <c r="AZS389" s="70"/>
      <c r="AZT389" s="70"/>
      <c r="AZU389" s="70"/>
      <c r="AZV389" s="70"/>
      <c r="AZW389" s="70"/>
      <c r="AZX389" s="70"/>
      <c r="AZY389" s="70"/>
      <c r="AZZ389" s="70"/>
      <c r="BAA389" s="70"/>
      <c r="BAB389" s="70"/>
      <c r="BAC389" s="70"/>
      <c r="BAD389" s="70"/>
      <c r="BAE389" s="70"/>
      <c r="BAF389" s="70"/>
      <c r="BAG389" s="70"/>
      <c r="BAH389" s="70"/>
      <c r="BAI389" s="70"/>
      <c r="BAJ389" s="70"/>
      <c r="BAK389" s="70"/>
      <c r="BAL389" s="70"/>
      <c r="BAM389" s="70"/>
      <c r="BAN389" s="70"/>
      <c r="BAO389" s="70"/>
      <c r="BAP389" s="70"/>
      <c r="BAQ389" s="70"/>
      <c r="BAR389" s="70"/>
      <c r="BAS389" s="70"/>
      <c r="BAT389" s="70"/>
      <c r="BAU389" s="70"/>
      <c r="BAV389" s="70"/>
      <c r="BAW389" s="70"/>
      <c r="BAX389" s="70"/>
      <c r="BAY389" s="70"/>
      <c r="BAZ389" s="70"/>
      <c r="BBA389" s="70"/>
      <c r="BBB389" s="70"/>
      <c r="BBC389" s="70"/>
      <c r="BBD389" s="70"/>
      <c r="BBE389" s="70"/>
      <c r="BBF389" s="70"/>
      <c r="BBG389" s="70"/>
      <c r="BBH389" s="70"/>
      <c r="BBI389" s="70"/>
      <c r="BBJ389" s="70"/>
      <c r="BBK389" s="70"/>
      <c r="BBL389" s="70"/>
      <c r="BBM389" s="70"/>
      <c r="BBN389" s="70"/>
      <c r="BBO389" s="70"/>
      <c r="BBP389" s="70"/>
      <c r="BBQ389" s="70"/>
      <c r="BBR389" s="70"/>
      <c r="BBS389" s="70"/>
      <c r="BBT389" s="70"/>
      <c r="BBU389" s="70"/>
      <c r="BBV389" s="70"/>
      <c r="BBW389" s="70"/>
      <c r="BBX389" s="70"/>
      <c r="BBY389" s="70"/>
      <c r="BBZ389" s="70"/>
      <c r="BCA389" s="70"/>
      <c r="BCB389" s="70"/>
      <c r="BCC389" s="70"/>
      <c r="BCD389" s="70"/>
      <c r="BCE389" s="70"/>
      <c r="BCF389" s="70"/>
      <c r="BCG389" s="70"/>
      <c r="BCH389" s="70"/>
      <c r="BCI389" s="70"/>
      <c r="BCJ389" s="70"/>
      <c r="BCK389" s="70"/>
      <c r="BCL389" s="70"/>
      <c r="BCM389" s="70"/>
      <c r="BCN389" s="70"/>
      <c r="BCO389" s="70"/>
      <c r="BCP389" s="70"/>
      <c r="BCQ389" s="70"/>
      <c r="BCR389" s="70"/>
      <c r="BCS389" s="70"/>
      <c r="BCT389" s="70"/>
      <c r="BCU389" s="70"/>
      <c r="BCV389" s="70"/>
      <c r="BCW389" s="70"/>
      <c r="BCX389" s="70"/>
      <c r="BCY389" s="70"/>
      <c r="BCZ389" s="70"/>
      <c r="BDA389" s="70"/>
      <c r="BDB389" s="70"/>
      <c r="BDC389" s="70"/>
      <c r="BDD389" s="70"/>
      <c r="BDE389" s="70"/>
      <c r="BDF389" s="70"/>
      <c r="BDG389" s="70"/>
      <c r="BDH389" s="70"/>
      <c r="BDI389" s="70"/>
      <c r="BDJ389" s="70"/>
      <c r="BDK389" s="70"/>
      <c r="BDL389" s="70"/>
      <c r="BDM389" s="70"/>
      <c r="BDN389" s="70"/>
      <c r="BDO389" s="70"/>
      <c r="BDP389" s="70"/>
      <c r="BDQ389" s="70"/>
      <c r="BDR389" s="70"/>
      <c r="BDS389" s="70"/>
      <c r="BDT389" s="70"/>
      <c r="BDU389" s="70"/>
      <c r="BDV389" s="70"/>
      <c r="BDW389" s="70"/>
      <c r="BDX389" s="70"/>
      <c r="BDY389" s="70"/>
      <c r="BDZ389" s="70"/>
      <c r="BEA389" s="70"/>
      <c r="BEB389" s="70"/>
      <c r="BEC389" s="70"/>
      <c r="BED389" s="70"/>
      <c r="BEE389" s="70"/>
      <c r="BEF389" s="70"/>
      <c r="BEG389" s="70"/>
      <c r="BEH389" s="70"/>
      <c r="BEI389" s="70"/>
      <c r="BEJ389" s="70"/>
      <c r="BEK389" s="70"/>
      <c r="BEL389" s="70"/>
      <c r="BEM389" s="70"/>
      <c r="BEN389" s="70"/>
      <c r="BEO389" s="70"/>
      <c r="BEP389" s="70"/>
      <c r="BEQ389" s="70"/>
      <c r="BER389" s="70"/>
      <c r="BES389" s="70"/>
      <c r="BET389" s="70"/>
      <c r="BEU389" s="70"/>
      <c r="BEV389" s="70"/>
      <c r="BEW389" s="70"/>
      <c r="BEX389" s="70"/>
      <c r="BEY389" s="70"/>
      <c r="BEZ389" s="70"/>
      <c r="BFA389" s="70"/>
      <c r="BFB389" s="70"/>
      <c r="BFC389" s="70"/>
      <c r="BFD389" s="70"/>
      <c r="BFE389" s="70"/>
      <c r="BFF389" s="70"/>
      <c r="BFG389" s="70"/>
      <c r="BFH389" s="70"/>
      <c r="BFI389" s="70"/>
      <c r="BFJ389" s="70"/>
      <c r="BFK389" s="70"/>
      <c r="BFL389" s="70"/>
      <c r="BFM389" s="70"/>
      <c r="BFN389" s="70"/>
      <c r="BFO389" s="70"/>
      <c r="BFP389" s="70"/>
      <c r="BFQ389" s="70"/>
      <c r="BFR389" s="70"/>
      <c r="BFS389" s="70"/>
      <c r="BFT389" s="70"/>
      <c r="BFU389" s="70"/>
      <c r="BFV389" s="70"/>
      <c r="BFW389" s="70"/>
      <c r="BFX389" s="70"/>
      <c r="BFY389" s="70"/>
      <c r="BFZ389" s="70"/>
      <c r="BGA389" s="70"/>
      <c r="BGB389" s="70"/>
      <c r="BGC389" s="70"/>
      <c r="BGD389" s="70"/>
      <c r="BGE389" s="70"/>
      <c r="BGF389" s="70"/>
      <c r="BGG389" s="70"/>
      <c r="BGH389" s="70"/>
      <c r="BGI389" s="70"/>
      <c r="BGJ389" s="70"/>
      <c r="BGK389" s="70"/>
      <c r="BGL389" s="70"/>
      <c r="BGM389" s="70"/>
      <c r="BGN389" s="70"/>
      <c r="BGO389" s="70"/>
      <c r="BGP389" s="70"/>
      <c r="BGQ389" s="70"/>
      <c r="BGR389" s="70"/>
      <c r="BGS389" s="70"/>
      <c r="BGT389" s="70"/>
      <c r="BGU389" s="70"/>
      <c r="BGV389" s="70"/>
      <c r="BGW389" s="70"/>
      <c r="BGX389" s="70"/>
      <c r="BGY389" s="70"/>
      <c r="BGZ389" s="70"/>
      <c r="BHA389" s="70"/>
      <c r="BHB389" s="70"/>
      <c r="BHC389" s="70"/>
      <c r="BHD389" s="70"/>
      <c r="BHE389" s="70"/>
      <c r="BHF389" s="70"/>
      <c r="BHG389" s="70"/>
      <c r="BHH389" s="70"/>
      <c r="BHI389" s="70"/>
      <c r="BHJ389" s="70"/>
      <c r="BHK389" s="70"/>
      <c r="BHL389" s="70"/>
      <c r="BHM389" s="70"/>
      <c r="BHN389" s="70"/>
      <c r="BHO389" s="70"/>
      <c r="BHP389" s="70"/>
      <c r="BHQ389" s="70"/>
      <c r="BHR389" s="70"/>
      <c r="BHS389" s="70"/>
      <c r="BHT389" s="70"/>
      <c r="BHU389" s="70"/>
      <c r="BHV389" s="70"/>
      <c r="BHW389" s="70"/>
      <c r="BHX389" s="70"/>
      <c r="BHY389" s="70"/>
      <c r="BHZ389" s="70"/>
      <c r="BIA389" s="70"/>
      <c r="BIB389" s="70"/>
      <c r="BIC389" s="70"/>
      <c r="BID389" s="70"/>
      <c r="BIE389" s="70"/>
      <c r="BIF389" s="70"/>
      <c r="BIG389" s="70"/>
      <c r="BIH389" s="70"/>
      <c r="BII389" s="70"/>
      <c r="BIJ389" s="70"/>
      <c r="BIK389" s="70"/>
      <c r="BIL389" s="70"/>
      <c r="BIM389" s="70"/>
      <c r="BIN389" s="70"/>
      <c r="BIO389" s="70"/>
      <c r="BIP389" s="70"/>
      <c r="BIQ389" s="70"/>
      <c r="BIR389" s="70"/>
      <c r="BIS389" s="70"/>
      <c r="BIT389" s="70"/>
      <c r="BIU389" s="70"/>
      <c r="BIV389" s="70"/>
      <c r="BIW389" s="70"/>
      <c r="BIX389" s="70"/>
      <c r="BIY389" s="70"/>
      <c r="BIZ389" s="70"/>
      <c r="BJA389" s="70"/>
      <c r="BJB389" s="70"/>
      <c r="BJC389" s="70"/>
      <c r="BJD389" s="70"/>
      <c r="BJE389" s="70"/>
      <c r="BJF389" s="70"/>
      <c r="BJG389" s="70"/>
      <c r="BJH389" s="70"/>
      <c r="BJI389" s="70"/>
      <c r="BJJ389" s="70"/>
      <c r="BJK389" s="70"/>
      <c r="BJL389" s="70"/>
      <c r="BJM389" s="70"/>
      <c r="BJN389" s="70"/>
      <c r="BJO389" s="70"/>
      <c r="BJP389" s="70"/>
      <c r="BJQ389" s="70"/>
      <c r="BJR389" s="70"/>
      <c r="BJS389" s="70"/>
      <c r="BJT389" s="70"/>
      <c r="BJU389" s="70"/>
      <c r="BJV389" s="70"/>
      <c r="BJW389" s="70"/>
      <c r="BJX389" s="70"/>
      <c r="BJY389" s="70"/>
      <c r="BJZ389" s="70"/>
      <c r="BKA389" s="70"/>
      <c r="BKB389" s="70"/>
      <c r="BKC389" s="70"/>
      <c r="BKD389" s="70"/>
      <c r="BKE389" s="70"/>
      <c r="BKF389" s="70"/>
      <c r="BKG389" s="70"/>
      <c r="BKH389" s="70"/>
      <c r="BKI389" s="70"/>
      <c r="BKJ389" s="70"/>
      <c r="BKK389" s="70"/>
      <c r="BKL389" s="70"/>
      <c r="BKM389" s="70"/>
      <c r="BKN389" s="70"/>
      <c r="BKO389" s="70"/>
      <c r="BKP389" s="70"/>
      <c r="BKQ389" s="70"/>
      <c r="BKR389" s="70"/>
      <c r="BKS389" s="70"/>
      <c r="BKT389" s="70"/>
      <c r="BKU389" s="70"/>
      <c r="BKV389" s="70"/>
      <c r="BKW389" s="70"/>
      <c r="BKX389" s="70"/>
      <c r="BKY389" s="70"/>
      <c r="BKZ389" s="70"/>
      <c r="BLA389" s="70"/>
      <c r="BLB389" s="70"/>
      <c r="BLC389" s="70"/>
      <c r="BLD389" s="70"/>
      <c r="BLE389" s="70"/>
      <c r="BLF389" s="70"/>
      <c r="BLG389" s="70"/>
      <c r="BLH389" s="70"/>
      <c r="BLI389" s="70"/>
      <c r="BLJ389" s="70"/>
      <c r="BLK389" s="70"/>
      <c r="BLL389" s="70"/>
      <c r="BLM389" s="70"/>
      <c r="BLN389" s="70"/>
      <c r="BLO389" s="70"/>
      <c r="BLP389" s="70"/>
      <c r="BLQ389" s="70"/>
      <c r="BLR389" s="70"/>
      <c r="BLS389" s="70"/>
      <c r="BLT389" s="70"/>
      <c r="BLU389" s="70"/>
      <c r="BLV389" s="70"/>
      <c r="BLW389" s="70"/>
      <c r="BLX389" s="70"/>
      <c r="BLY389" s="70"/>
      <c r="BLZ389" s="70"/>
      <c r="BMA389" s="70"/>
      <c r="BMB389" s="70"/>
      <c r="BMC389" s="70"/>
      <c r="BMD389" s="70"/>
      <c r="BME389" s="70"/>
      <c r="BMF389" s="70"/>
      <c r="BMG389" s="70"/>
      <c r="BMH389" s="70"/>
      <c r="BMI389" s="70"/>
      <c r="BMJ389" s="70"/>
      <c r="BMK389" s="70"/>
      <c r="BML389" s="70"/>
      <c r="BMM389" s="70"/>
      <c r="BMN389" s="70"/>
      <c r="BMO389" s="70"/>
      <c r="BMP389" s="70"/>
      <c r="BMQ389" s="70"/>
      <c r="BMR389" s="70"/>
      <c r="BMS389" s="70"/>
      <c r="BMT389" s="70"/>
      <c r="BMU389" s="70"/>
      <c r="BMV389" s="70"/>
      <c r="BMW389" s="70"/>
      <c r="BMX389" s="70"/>
      <c r="BMY389" s="70"/>
      <c r="BMZ389" s="70"/>
      <c r="BNA389" s="70"/>
      <c r="BNB389" s="70"/>
      <c r="BNC389" s="70"/>
      <c r="BND389" s="70"/>
      <c r="BNE389" s="70"/>
      <c r="BNF389" s="70"/>
      <c r="BNG389" s="70"/>
      <c r="BNH389" s="70"/>
      <c r="BNI389" s="70"/>
      <c r="BNJ389" s="70"/>
      <c r="BNK389" s="70"/>
      <c r="BNL389" s="70"/>
      <c r="BNM389" s="70"/>
      <c r="BNN389" s="70"/>
      <c r="BNO389" s="70"/>
      <c r="BNP389" s="70"/>
      <c r="BNQ389" s="70"/>
      <c r="BNR389" s="70"/>
      <c r="BNS389" s="70"/>
      <c r="BNT389" s="70"/>
      <c r="BNU389" s="70"/>
      <c r="BNV389" s="70"/>
      <c r="BNW389" s="70"/>
      <c r="BNX389" s="70"/>
      <c r="BNY389" s="70"/>
      <c r="BNZ389" s="70"/>
      <c r="BOA389" s="70"/>
      <c r="BOB389" s="70"/>
      <c r="BOC389" s="70"/>
      <c r="BOD389" s="70"/>
      <c r="BOE389" s="70"/>
      <c r="BOF389" s="70"/>
      <c r="BOG389" s="70"/>
      <c r="BOH389" s="70"/>
      <c r="BOI389" s="70"/>
      <c r="BOJ389" s="70"/>
      <c r="BOK389" s="70"/>
      <c r="BOL389" s="70"/>
      <c r="BOM389" s="70"/>
      <c r="BON389" s="70"/>
      <c r="BOO389" s="70"/>
      <c r="BOP389" s="70"/>
      <c r="BOQ389" s="70"/>
      <c r="BOR389" s="70"/>
      <c r="BOS389" s="70"/>
      <c r="BOT389" s="70"/>
      <c r="BOU389" s="70"/>
      <c r="BOV389" s="70"/>
      <c r="BOW389" s="70"/>
      <c r="BOX389" s="70"/>
      <c r="BOY389" s="70"/>
      <c r="BOZ389" s="70"/>
      <c r="BPA389" s="70"/>
      <c r="BPB389" s="70"/>
      <c r="BPC389" s="70"/>
      <c r="BPD389" s="70"/>
      <c r="BPE389" s="70"/>
      <c r="BPF389" s="70"/>
      <c r="BPG389" s="70"/>
      <c r="BPH389" s="70"/>
      <c r="BPI389" s="70"/>
      <c r="BPJ389" s="70"/>
      <c r="BPK389" s="70"/>
      <c r="BPL389" s="70"/>
      <c r="BPM389" s="70"/>
      <c r="BPN389" s="70"/>
      <c r="BPO389" s="70"/>
      <c r="BPP389" s="70"/>
      <c r="BPQ389" s="70"/>
      <c r="BPR389" s="70"/>
      <c r="BPS389" s="70"/>
      <c r="BPT389" s="70"/>
      <c r="BPU389" s="70"/>
      <c r="BPV389" s="70"/>
      <c r="BPW389" s="70"/>
      <c r="BPX389" s="70"/>
      <c r="BPY389" s="70"/>
      <c r="BPZ389" s="70"/>
      <c r="BQA389" s="70"/>
      <c r="BQB389" s="70"/>
      <c r="BQC389" s="70"/>
      <c r="BQD389" s="70"/>
      <c r="BQE389" s="70"/>
      <c r="BQF389" s="70"/>
      <c r="BQG389" s="70"/>
      <c r="BQH389" s="70"/>
      <c r="BQI389" s="70"/>
      <c r="BQJ389" s="70"/>
      <c r="BQK389" s="70"/>
      <c r="BQL389" s="70"/>
      <c r="BQM389" s="70"/>
      <c r="BQN389" s="70"/>
      <c r="BQO389" s="70"/>
      <c r="BQP389" s="70"/>
      <c r="BQQ389" s="70"/>
      <c r="BQR389" s="70"/>
      <c r="BQS389" s="70"/>
      <c r="BQT389" s="70"/>
      <c r="BQU389" s="70"/>
      <c r="BQV389" s="70"/>
      <c r="BQW389" s="70"/>
      <c r="BQX389" s="70"/>
      <c r="BQY389" s="70"/>
      <c r="BQZ389" s="70"/>
      <c r="BRA389" s="70"/>
      <c r="BRB389" s="70"/>
      <c r="BRC389" s="70"/>
      <c r="BRD389" s="70"/>
      <c r="BRE389" s="70"/>
      <c r="BRF389" s="70"/>
      <c r="BRG389" s="70"/>
      <c r="BRH389" s="70"/>
      <c r="BRI389" s="70"/>
      <c r="BRJ389" s="70"/>
      <c r="BRK389" s="70"/>
      <c r="BRL389" s="70"/>
      <c r="BRM389" s="70"/>
      <c r="BRN389" s="70"/>
      <c r="BRO389" s="70"/>
      <c r="BRP389" s="70"/>
      <c r="BRQ389" s="70"/>
      <c r="BRR389" s="70"/>
      <c r="BRS389" s="70"/>
      <c r="BRT389" s="70"/>
      <c r="BRU389" s="70"/>
      <c r="BRV389" s="70"/>
      <c r="BRW389" s="70"/>
      <c r="BRX389" s="70"/>
      <c r="BRY389" s="70"/>
      <c r="BRZ389" s="70"/>
      <c r="BSA389" s="70"/>
      <c r="BSB389" s="70"/>
      <c r="BSC389" s="70"/>
      <c r="BSD389" s="70"/>
      <c r="BSE389" s="70"/>
      <c r="BSF389" s="70"/>
      <c r="BSG389" s="70"/>
      <c r="BSH389" s="70"/>
      <c r="BSI389" s="70"/>
      <c r="BSJ389" s="70"/>
      <c r="BSK389" s="70"/>
      <c r="BSL389" s="70"/>
      <c r="BSM389" s="70"/>
      <c r="BSN389" s="70"/>
      <c r="BSO389" s="70"/>
      <c r="BSP389" s="70"/>
      <c r="BSQ389" s="70"/>
      <c r="BSR389" s="70"/>
      <c r="BSS389" s="70"/>
      <c r="BST389" s="70"/>
      <c r="BSU389" s="70"/>
      <c r="BSV389" s="70"/>
      <c r="BSW389" s="70"/>
      <c r="BSX389" s="70"/>
      <c r="BSY389" s="70"/>
      <c r="BSZ389" s="70"/>
      <c r="BTA389" s="70"/>
      <c r="BTB389" s="70"/>
      <c r="BTC389" s="70"/>
      <c r="BTD389" s="70"/>
      <c r="BTE389" s="70"/>
      <c r="BTF389" s="70"/>
      <c r="BTG389" s="70"/>
      <c r="BTH389" s="70"/>
      <c r="BTI389" s="70"/>
      <c r="BTJ389" s="70"/>
      <c r="BTK389" s="70"/>
      <c r="BTL389" s="70"/>
      <c r="BTM389" s="70"/>
      <c r="BTN389" s="70"/>
      <c r="BTO389" s="70"/>
      <c r="BTP389" s="70"/>
      <c r="BTQ389" s="70"/>
      <c r="BTR389" s="70"/>
      <c r="BTS389" s="70"/>
      <c r="BTT389" s="70"/>
      <c r="BTU389" s="70"/>
      <c r="BTV389" s="70"/>
      <c r="BTW389" s="70"/>
      <c r="BTX389" s="70"/>
      <c r="BTY389" s="70"/>
      <c r="BTZ389" s="70"/>
      <c r="BUA389" s="70"/>
      <c r="BUB389" s="70"/>
      <c r="BUC389" s="70"/>
      <c r="BUD389" s="70"/>
      <c r="BUE389" s="70"/>
      <c r="BUF389" s="70"/>
      <c r="BUG389" s="70"/>
      <c r="BUH389" s="70"/>
      <c r="BUI389" s="70"/>
      <c r="BUJ389" s="70"/>
      <c r="BUK389" s="70"/>
      <c r="BUL389" s="70"/>
      <c r="BUM389" s="70"/>
      <c r="BUN389" s="70"/>
      <c r="BUO389" s="70"/>
      <c r="BUP389" s="70"/>
      <c r="BUQ389" s="70"/>
      <c r="BUR389" s="70"/>
      <c r="BUS389" s="70"/>
      <c r="BUT389" s="70"/>
      <c r="BUU389" s="70"/>
      <c r="BUV389" s="70"/>
      <c r="BUW389" s="70"/>
      <c r="BUX389" s="70"/>
      <c r="BUY389" s="70"/>
      <c r="BUZ389" s="70"/>
      <c r="BVA389" s="70"/>
      <c r="BVB389" s="70"/>
      <c r="BVC389" s="70"/>
      <c r="BVD389" s="70"/>
      <c r="BVE389" s="70"/>
      <c r="BVF389" s="70"/>
      <c r="BVG389" s="70"/>
      <c r="BVH389" s="70"/>
      <c r="BVI389" s="70"/>
      <c r="BVJ389" s="70"/>
      <c r="BVK389" s="70"/>
      <c r="BVL389" s="70"/>
      <c r="BVM389" s="70"/>
      <c r="BVN389" s="70"/>
      <c r="BVO389" s="70"/>
      <c r="BVP389" s="70"/>
      <c r="BVQ389" s="70"/>
      <c r="BVR389" s="70"/>
      <c r="BVS389" s="70"/>
      <c r="BVT389" s="70"/>
      <c r="BVU389" s="70"/>
      <c r="BVV389" s="70"/>
      <c r="BVW389" s="70"/>
      <c r="BVX389" s="70"/>
      <c r="BVY389" s="70"/>
      <c r="BVZ389" s="70"/>
      <c r="BWA389" s="70"/>
      <c r="BWB389" s="70"/>
      <c r="BWC389" s="70"/>
      <c r="BWD389" s="70"/>
      <c r="BWE389" s="70"/>
      <c r="BWF389" s="70"/>
      <c r="BWG389" s="70"/>
      <c r="BWH389" s="70"/>
      <c r="BWI389" s="70"/>
      <c r="BWJ389" s="70"/>
      <c r="BWK389" s="70"/>
      <c r="BWL389" s="70"/>
      <c r="BWM389" s="70"/>
      <c r="BWN389" s="70"/>
      <c r="BWO389" s="70"/>
      <c r="BWP389" s="70"/>
      <c r="BWQ389" s="70"/>
      <c r="BWR389" s="70"/>
      <c r="BWS389" s="70"/>
      <c r="BWT389" s="70"/>
      <c r="BWU389" s="70"/>
      <c r="BWV389" s="70"/>
      <c r="BWW389" s="70"/>
      <c r="BWX389" s="70"/>
      <c r="BWY389" s="70"/>
      <c r="BWZ389" s="70"/>
      <c r="BXA389" s="70"/>
      <c r="BXB389" s="70"/>
      <c r="BXC389" s="70"/>
      <c r="BXD389" s="70"/>
      <c r="BXE389" s="70"/>
      <c r="BXF389" s="70"/>
      <c r="BXG389" s="70"/>
      <c r="BXH389" s="70"/>
      <c r="BXI389" s="70"/>
      <c r="BXJ389" s="70"/>
      <c r="BXK389" s="70"/>
      <c r="BXL389" s="70"/>
      <c r="BXM389" s="70"/>
      <c r="BXN389" s="70"/>
      <c r="BXO389" s="70"/>
      <c r="BXP389" s="70"/>
      <c r="BXQ389" s="70"/>
      <c r="BXR389" s="70"/>
      <c r="BXS389" s="70"/>
      <c r="BXT389" s="70"/>
      <c r="BXU389" s="70"/>
      <c r="BXV389" s="70"/>
      <c r="BXW389" s="70"/>
      <c r="BXX389" s="70"/>
      <c r="BXY389" s="70"/>
      <c r="BXZ389" s="70"/>
      <c r="BYA389" s="70"/>
      <c r="BYB389" s="70"/>
      <c r="BYC389" s="70"/>
      <c r="BYD389" s="70"/>
      <c r="BYE389" s="70"/>
      <c r="BYF389" s="70"/>
      <c r="BYG389" s="70"/>
      <c r="BYH389" s="70"/>
      <c r="BYI389" s="70"/>
      <c r="BYJ389" s="70"/>
      <c r="BYK389" s="70"/>
      <c r="BYL389" s="70"/>
      <c r="BYM389" s="70"/>
      <c r="BYN389" s="70"/>
      <c r="BYO389" s="70"/>
      <c r="BYP389" s="70"/>
      <c r="BYQ389" s="70"/>
      <c r="BYR389" s="70"/>
      <c r="BYS389" s="70"/>
      <c r="BYT389" s="70"/>
      <c r="BYU389" s="70"/>
      <c r="BYV389" s="70"/>
      <c r="BYW389" s="70"/>
      <c r="BYX389" s="70"/>
      <c r="BYY389" s="70"/>
      <c r="BYZ389" s="70"/>
      <c r="BZA389" s="70"/>
      <c r="BZB389" s="70"/>
      <c r="BZC389" s="70"/>
      <c r="BZD389" s="70"/>
      <c r="BZE389" s="70"/>
      <c r="BZF389" s="70"/>
      <c r="BZG389" s="70"/>
      <c r="BZH389" s="70"/>
      <c r="BZI389" s="70"/>
      <c r="BZJ389" s="70"/>
      <c r="BZK389" s="70"/>
      <c r="BZL389" s="70"/>
      <c r="BZM389" s="70"/>
      <c r="BZN389" s="70"/>
      <c r="BZO389" s="70"/>
      <c r="BZP389" s="70"/>
      <c r="BZQ389" s="70"/>
      <c r="BZR389" s="70"/>
      <c r="BZS389" s="70"/>
      <c r="BZT389" s="70"/>
      <c r="BZU389" s="70"/>
      <c r="BZV389" s="70"/>
      <c r="BZW389" s="70"/>
      <c r="BZX389" s="70"/>
      <c r="BZY389" s="70"/>
      <c r="BZZ389" s="70"/>
      <c r="CAA389" s="70"/>
      <c r="CAB389" s="70"/>
      <c r="CAC389" s="70"/>
      <c r="CAD389" s="70"/>
      <c r="CAE389" s="70"/>
      <c r="CAF389" s="70"/>
      <c r="CAG389" s="70"/>
      <c r="CAH389" s="70"/>
      <c r="CAI389" s="70"/>
      <c r="CAJ389" s="70"/>
      <c r="CAK389" s="70"/>
      <c r="CAL389" s="70"/>
      <c r="CAM389" s="70"/>
      <c r="CAN389" s="70"/>
      <c r="CAO389" s="70"/>
      <c r="CAP389" s="70"/>
      <c r="CAQ389" s="70"/>
      <c r="CAR389" s="70"/>
      <c r="CAS389" s="70"/>
      <c r="CAT389" s="70"/>
      <c r="CAU389" s="70"/>
      <c r="CAV389" s="70"/>
      <c r="CAW389" s="70"/>
      <c r="CAX389" s="70"/>
      <c r="CAY389" s="70"/>
      <c r="CAZ389" s="70"/>
      <c r="CBA389" s="70"/>
      <c r="CBB389" s="70"/>
      <c r="CBC389" s="70"/>
      <c r="CBD389" s="70"/>
      <c r="CBE389" s="70"/>
      <c r="CBF389" s="70"/>
      <c r="CBG389" s="70"/>
      <c r="CBH389" s="70"/>
      <c r="CBI389" s="70"/>
      <c r="CBJ389" s="70"/>
      <c r="CBK389" s="70"/>
      <c r="CBL389" s="70"/>
      <c r="CBM389" s="70"/>
      <c r="CBN389" s="70"/>
      <c r="CBO389" s="70"/>
      <c r="CBP389" s="70"/>
      <c r="CBQ389" s="70"/>
      <c r="CBR389" s="70"/>
      <c r="CBS389" s="70"/>
      <c r="CBT389" s="70"/>
      <c r="CBU389" s="70"/>
      <c r="CBV389" s="70"/>
      <c r="CBW389" s="70"/>
      <c r="CBX389" s="70"/>
      <c r="CBY389" s="70"/>
      <c r="CBZ389" s="70"/>
      <c r="CCA389" s="70"/>
      <c r="CCB389" s="70"/>
      <c r="CCC389" s="70"/>
      <c r="CCD389" s="70"/>
      <c r="CCE389" s="70"/>
      <c r="CCF389" s="70"/>
      <c r="CCG389" s="70"/>
      <c r="CCH389" s="70"/>
      <c r="CCI389" s="70"/>
      <c r="CCJ389" s="70"/>
      <c r="CCK389" s="70"/>
      <c r="CCL389" s="70"/>
      <c r="CCM389" s="70"/>
      <c r="CCN389" s="70"/>
      <c r="CCO389" s="70"/>
      <c r="CCP389" s="70"/>
      <c r="CCQ389" s="70"/>
      <c r="CCR389" s="70"/>
      <c r="CCS389" s="70"/>
      <c r="CCT389" s="70"/>
      <c r="CCU389" s="70"/>
      <c r="CCV389" s="70"/>
      <c r="CCW389" s="70"/>
      <c r="CCX389" s="70"/>
      <c r="CCY389" s="70"/>
      <c r="CCZ389" s="70"/>
      <c r="CDA389" s="70"/>
      <c r="CDB389" s="70"/>
      <c r="CDC389" s="70"/>
      <c r="CDD389" s="70"/>
      <c r="CDE389" s="70"/>
      <c r="CDF389" s="70"/>
      <c r="CDG389" s="70"/>
      <c r="CDH389" s="70"/>
      <c r="CDI389" s="70"/>
      <c r="CDJ389" s="70"/>
      <c r="CDK389" s="70"/>
      <c r="CDL389" s="70"/>
      <c r="CDM389" s="70"/>
      <c r="CDN389" s="70"/>
      <c r="CDO389" s="70"/>
      <c r="CDP389" s="70"/>
      <c r="CDQ389" s="70"/>
      <c r="CDR389" s="70"/>
      <c r="CDS389" s="70"/>
      <c r="CDT389" s="70"/>
      <c r="CDU389" s="70"/>
      <c r="CDV389" s="70"/>
      <c r="CDW389" s="70"/>
      <c r="CDX389" s="70"/>
      <c r="CDY389" s="70"/>
      <c r="CDZ389" s="70"/>
      <c r="CEA389" s="70"/>
      <c r="CEB389" s="70"/>
      <c r="CEC389" s="70"/>
      <c r="CED389" s="70"/>
      <c r="CEE389" s="70"/>
      <c r="CEF389" s="70"/>
      <c r="CEG389" s="70"/>
      <c r="CEH389" s="70"/>
      <c r="CEI389" s="70"/>
      <c r="CEJ389" s="70"/>
      <c r="CEK389" s="70"/>
      <c r="CEL389" s="70"/>
      <c r="CEM389" s="70"/>
      <c r="CEN389" s="70"/>
      <c r="CEO389" s="70"/>
      <c r="CEP389" s="70"/>
      <c r="CEQ389" s="70"/>
      <c r="CER389" s="70"/>
      <c r="CES389" s="70"/>
      <c r="CET389" s="70"/>
      <c r="CEU389" s="70"/>
      <c r="CEV389" s="70"/>
      <c r="CEW389" s="70"/>
      <c r="CEX389" s="70"/>
      <c r="CEY389" s="70"/>
      <c r="CEZ389" s="70"/>
      <c r="CFA389" s="70"/>
      <c r="CFB389" s="70"/>
      <c r="CFC389" s="70"/>
      <c r="CFD389" s="70"/>
      <c r="CFE389" s="70"/>
      <c r="CFF389" s="70"/>
      <c r="CFG389" s="70"/>
      <c r="CFH389" s="70"/>
      <c r="CFI389" s="70"/>
      <c r="CFJ389" s="70"/>
      <c r="CFK389" s="70"/>
      <c r="CFL389" s="70"/>
      <c r="CFM389" s="70"/>
      <c r="CFN389" s="70"/>
      <c r="CFO389" s="70"/>
      <c r="CFP389" s="70"/>
      <c r="CFQ389" s="70"/>
      <c r="CFR389" s="70"/>
      <c r="CFS389" s="70"/>
      <c r="CFT389" s="70"/>
      <c r="CFU389" s="70"/>
      <c r="CFV389" s="70"/>
      <c r="CFW389" s="70"/>
      <c r="CFX389" s="70"/>
      <c r="CFY389" s="70"/>
      <c r="CFZ389" s="70"/>
      <c r="CGA389" s="70"/>
      <c r="CGB389" s="70"/>
      <c r="CGC389" s="70"/>
      <c r="CGD389" s="70"/>
      <c r="CGE389" s="70"/>
      <c r="CGF389" s="70"/>
      <c r="CGG389" s="70"/>
      <c r="CGH389" s="70"/>
      <c r="CGI389" s="70"/>
      <c r="CGJ389" s="70"/>
      <c r="CGK389" s="70"/>
      <c r="CGL389" s="70"/>
      <c r="CGM389" s="70"/>
      <c r="CGN389" s="70"/>
      <c r="CGO389" s="70"/>
      <c r="CGP389" s="70"/>
      <c r="CGQ389" s="70"/>
      <c r="CGR389" s="70"/>
      <c r="CGS389" s="70"/>
      <c r="CGT389" s="70"/>
      <c r="CGU389" s="70"/>
      <c r="CGV389" s="70"/>
      <c r="CGW389" s="70"/>
      <c r="CGX389" s="70"/>
      <c r="CGY389" s="70"/>
      <c r="CGZ389" s="70"/>
      <c r="CHA389" s="70"/>
      <c r="CHB389" s="70"/>
      <c r="CHC389" s="70"/>
      <c r="CHD389" s="70"/>
      <c r="CHE389" s="70"/>
      <c r="CHF389" s="70"/>
      <c r="CHG389" s="70"/>
      <c r="CHH389" s="70"/>
      <c r="CHI389" s="70"/>
      <c r="CHJ389" s="70"/>
      <c r="CHK389" s="70"/>
      <c r="CHL389" s="70"/>
      <c r="CHM389" s="70"/>
      <c r="CHN389" s="70"/>
      <c r="CHO389" s="70"/>
      <c r="CHP389" s="70"/>
      <c r="CHQ389" s="70"/>
      <c r="CHR389" s="70"/>
      <c r="CHS389" s="70"/>
      <c r="CHT389" s="70"/>
      <c r="CHU389" s="70"/>
      <c r="CHV389" s="70"/>
      <c r="CHW389" s="70"/>
      <c r="CHX389" s="70"/>
      <c r="CHY389" s="70"/>
      <c r="CHZ389" s="70"/>
      <c r="CIA389" s="70"/>
      <c r="CIB389" s="70"/>
      <c r="CIC389" s="70"/>
      <c r="CID389" s="70"/>
      <c r="CIE389" s="70"/>
      <c r="CIF389" s="70"/>
      <c r="CIG389" s="70"/>
      <c r="CIH389" s="70"/>
      <c r="CII389" s="70"/>
      <c r="CIJ389" s="70"/>
      <c r="CIK389" s="70"/>
      <c r="CIL389" s="70"/>
      <c r="CIM389" s="70"/>
      <c r="CIN389" s="70"/>
      <c r="CIO389" s="70"/>
      <c r="CIP389" s="70"/>
      <c r="CIQ389" s="70"/>
      <c r="CIR389" s="70"/>
      <c r="CIS389" s="70"/>
      <c r="CIT389" s="70"/>
      <c r="CIU389" s="70"/>
      <c r="CIV389" s="70"/>
      <c r="CIW389" s="70"/>
      <c r="CIX389" s="70"/>
      <c r="CIY389" s="70"/>
      <c r="CIZ389" s="70"/>
      <c r="CJA389" s="70"/>
      <c r="CJB389" s="70"/>
      <c r="CJC389" s="70"/>
      <c r="CJD389" s="70"/>
      <c r="CJE389" s="70"/>
      <c r="CJF389" s="70"/>
      <c r="CJG389" s="70"/>
      <c r="CJH389" s="70"/>
      <c r="CJI389" s="70"/>
      <c r="CJJ389" s="70"/>
      <c r="CJK389" s="70"/>
      <c r="CJL389" s="70"/>
      <c r="CJM389" s="70"/>
      <c r="CJN389" s="70"/>
      <c r="CJO389" s="70"/>
      <c r="CJP389" s="70"/>
      <c r="CJQ389" s="70"/>
      <c r="CJR389" s="70"/>
      <c r="CJS389" s="70"/>
      <c r="CJT389" s="70"/>
      <c r="CJU389" s="70"/>
      <c r="CJV389" s="70"/>
      <c r="CJW389" s="70"/>
      <c r="CJX389" s="70"/>
      <c r="CJY389" s="70"/>
      <c r="CJZ389" s="70"/>
      <c r="CKA389" s="70"/>
      <c r="CKB389" s="70"/>
      <c r="CKC389" s="70"/>
      <c r="CKD389" s="70"/>
      <c r="CKE389" s="70"/>
      <c r="CKF389" s="70"/>
      <c r="CKG389" s="70"/>
      <c r="CKH389" s="70"/>
      <c r="CKI389" s="70"/>
      <c r="CKJ389" s="70"/>
      <c r="CKK389" s="70"/>
      <c r="CKL389" s="70"/>
      <c r="CKM389" s="70"/>
      <c r="CKN389" s="70"/>
      <c r="CKO389" s="70"/>
      <c r="CKP389" s="70"/>
      <c r="CKQ389" s="70"/>
      <c r="CKR389" s="70"/>
      <c r="CKS389" s="70"/>
      <c r="CKT389" s="70"/>
      <c r="CKU389" s="70"/>
      <c r="CKV389" s="70"/>
      <c r="CKW389" s="70"/>
      <c r="CKX389" s="70"/>
      <c r="CKY389" s="70"/>
      <c r="CKZ389" s="70"/>
      <c r="CLA389" s="70"/>
      <c r="CLB389" s="70"/>
      <c r="CLC389" s="70"/>
      <c r="CLD389" s="70"/>
      <c r="CLE389" s="70"/>
      <c r="CLF389" s="70"/>
      <c r="CLG389" s="70"/>
      <c r="CLH389" s="70"/>
      <c r="CLI389" s="70"/>
      <c r="CLJ389" s="70"/>
      <c r="CLK389" s="70"/>
      <c r="CLL389" s="70"/>
      <c r="CLM389" s="70"/>
      <c r="CLN389" s="70"/>
      <c r="CLO389" s="70"/>
      <c r="CLP389" s="70"/>
      <c r="CLQ389" s="70"/>
      <c r="CLR389" s="70"/>
      <c r="CLS389" s="70"/>
      <c r="CLT389" s="70"/>
      <c r="CLU389" s="70"/>
      <c r="CLV389" s="70"/>
      <c r="CLW389" s="70"/>
      <c r="CLX389" s="70"/>
      <c r="CLY389" s="70"/>
      <c r="CLZ389" s="70"/>
      <c r="CMA389" s="70"/>
      <c r="CMB389" s="70"/>
      <c r="CMC389" s="70"/>
      <c r="CMD389" s="70"/>
      <c r="CME389" s="70"/>
      <c r="CMF389" s="70"/>
      <c r="CMG389" s="70"/>
      <c r="CMH389" s="70"/>
      <c r="CMI389" s="70"/>
      <c r="CMJ389" s="70"/>
      <c r="CMK389" s="70"/>
      <c r="CML389" s="70"/>
      <c r="CMM389" s="70"/>
      <c r="CMN389" s="70"/>
      <c r="CMO389" s="70"/>
      <c r="CMP389" s="70"/>
      <c r="CMQ389" s="70"/>
      <c r="CMR389" s="70"/>
      <c r="CMS389" s="70"/>
      <c r="CMT389" s="70"/>
      <c r="CMU389" s="70"/>
      <c r="CMV389" s="70"/>
      <c r="CMW389" s="70"/>
      <c r="CMX389" s="70"/>
      <c r="CMY389" s="70"/>
      <c r="CMZ389" s="70"/>
      <c r="CNA389" s="70"/>
      <c r="CNB389" s="70"/>
      <c r="CNC389" s="70"/>
      <c r="CND389" s="70"/>
      <c r="CNE389" s="70"/>
      <c r="CNF389" s="70"/>
      <c r="CNG389" s="70"/>
      <c r="CNH389" s="70"/>
      <c r="CNI389" s="70"/>
      <c r="CNJ389" s="70"/>
      <c r="CNK389" s="70"/>
      <c r="CNL389" s="70"/>
      <c r="CNM389" s="70"/>
      <c r="CNN389" s="70"/>
      <c r="CNO389" s="70"/>
      <c r="CNP389" s="70"/>
      <c r="CNQ389" s="70"/>
      <c r="CNR389" s="70"/>
      <c r="CNS389" s="70"/>
      <c r="CNT389" s="70"/>
      <c r="CNU389" s="70"/>
      <c r="CNV389" s="70"/>
      <c r="CNW389" s="70"/>
      <c r="CNX389" s="70"/>
      <c r="CNY389" s="70"/>
      <c r="CNZ389" s="70"/>
      <c r="COA389" s="70"/>
      <c r="COB389" s="70"/>
      <c r="COC389" s="70"/>
      <c r="COD389" s="70"/>
      <c r="COE389" s="70"/>
      <c r="COF389" s="70"/>
      <c r="COG389" s="70"/>
      <c r="COH389" s="70"/>
      <c r="COI389" s="70"/>
      <c r="COJ389" s="70"/>
      <c r="COK389" s="70"/>
      <c r="COL389" s="70"/>
      <c r="COM389" s="70"/>
      <c r="CON389" s="70"/>
      <c r="COO389" s="70"/>
      <c r="COP389" s="70"/>
      <c r="COQ389" s="70"/>
      <c r="COR389" s="70"/>
      <c r="COS389" s="70"/>
      <c r="COT389" s="70"/>
      <c r="COU389" s="70"/>
      <c r="COV389" s="70"/>
      <c r="COW389" s="70"/>
      <c r="COX389" s="70"/>
      <c r="COY389" s="70"/>
      <c r="COZ389" s="70"/>
      <c r="CPA389" s="70"/>
      <c r="CPB389" s="70"/>
      <c r="CPC389" s="70"/>
      <c r="CPD389" s="70"/>
      <c r="CPE389" s="70"/>
      <c r="CPF389" s="70"/>
      <c r="CPG389" s="70"/>
      <c r="CPH389" s="70"/>
      <c r="CPI389" s="70"/>
      <c r="CPJ389" s="70"/>
      <c r="CPK389" s="70"/>
      <c r="CPL389" s="70"/>
      <c r="CPM389" s="70"/>
      <c r="CPN389" s="70"/>
      <c r="CPO389" s="70"/>
      <c r="CPP389" s="70"/>
      <c r="CPQ389" s="70"/>
      <c r="CPR389" s="70"/>
      <c r="CPS389" s="70"/>
      <c r="CPT389" s="70"/>
      <c r="CPU389" s="70"/>
      <c r="CPV389" s="70"/>
      <c r="CPW389" s="70"/>
      <c r="CPX389" s="70"/>
      <c r="CPY389" s="70"/>
      <c r="CPZ389" s="70"/>
      <c r="CQA389" s="70"/>
      <c r="CQB389" s="70"/>
      <c r="CQC389" s="70"/>
      <c r="CQD389" s="70"/>
      <c r="CQE389" s="70"/>
      <c r="CQF389" s="70"/>
      <c r="CQG389" s="70"/>
      <c r="CQH389" s="70"/>
      <c r="CQI389" s="70"/>
      <c r="CQJ389" s="70"/>
      <c r="CQK389" s="70"/>
      <c r="CQL389" s="70"/>
      <c r="CQM389" s="70"/>
      <c r="CQN389" s="70"/>
      <c r="CQO389" s="70"/>
      <c r="CQP389" s="70"/>
      <c r="CQQ389" s="70"/>
      <c r="CQR389" s="70"/>
      <c r="CQS389" s="70"/>
      <c r="CQT389" s="70"/>
      <c r="CQU389" s="70"/>
      <c r="CQV389" s="70"/>
      <c r="CQW389" s="70"/>
      <c r="CQX389" s="70"/>
      <c r="CQY389" s="70"/>
      <c r="CQZ389" s="70"/>
      <c r="CRA389" s="70"/>
      <c r="CRB389" s="70"/>
      <c r="CRC389" s="70"/>
      <c r="CRD389" s="70"/>
      <c r="CRE389" s="70"/>
      <c r="CRF389" s="70"/>
      <c r="CRG389" s="70"/>
      <c r="CRH389" s="70"/>
      <c r="CRI389" s="70"/>
      <c r="CRJ389" s="70"/>
      <c r="CRK389" s="70"/>
      <c r="CRL389" s="70"/>
      <c r="CRM389" s="70"/>
      <c r="CRN389" s="70"/>
      <c r="CRO389" s="70"/>
      <c r="CRP389" s="70"/>
      <c r="CRQ389" s="70"/>
      <c r="CRR389" s="70"/>
      <c r="CRS389" s="70"/>
      <c r="CRT389" s="70"/>
      <c r="CRU389" s="70"/>
      <c r="CRV389" s="70"/>
      <c r="CRW389" s="70"/>
      <c r="CRX389" s="70"/>
      <c r="CRY389" s="70"/>
      <c r="CRZ389" s="70"/>
      <c r="CSA389" s="70"/>
      <c r="CSB389" s="70"/>
      <c r="CSC389" s="70"/>
      <c r="CSD389" s="70"/>
      <c r="CSE389" s="70"/>
      <c r="CSF389" s="70"/>
      <c r="CSG389" s="70"/>
      <c r="CSH389" s="70"/>
      <c r="CSI389" s="70"/>
      <c r="CSJ389" s="70"/>
      <c r="CSK389" s="70"/>
      <c r="CSL389" s="70"/>
      <c r="CSM389" s="70"/>
      <c r="CSN389" s="70"/>
      <c r="CSO389" s="70"/>
      <c r="CSP389" s="70"/>
      <c r="CSQ389" s="70"/>
      <c r="CSR389" s="70"/>
      <c r="CSS389" s="70"/>
      <c r="CST389" s="70"/>
      <c r="CSU389" s="70"/>
      <c r="CSV389" s="70"/>
      <c r="CSW389" s="70"/>
      <c r="CSX389" s="70"/>
      <c r="CSY389" s="70"/>
      <c r="CSZ389" s="70"/>
      <c r="CTA389" s="70"/>
      <c r="CTB389" s="70"/>
      <c r="CTC389" s="70"/>
      <c r="CTD389" s="70"/>
      <c r="CTE389" s="70"/>
      <c r="CTF389" s="70"/>
      <c r="CTG389" s="70"/>
      <c r="CTH389" s="70"/>
      <c r="CTI389" s="70"/>
      <c r="CTJ389" s="70"/>
      <c r="CTK389" s="70"/>
      <c r="CTL389" s="70"/>
      <c r="CTM389" s="70"/>
      <c r="CTN389" s="70"/>
      <c r="CTO389" s="70"/>
      <c r="CTP389" s="70"/>
      <c r="CTQ389" s="70"/>
      <c r="CTR389" s="70"/>
      <c r="CTS389" s="70"/>
      <c r="CTT389" s="70"/>
      <c r="CTU389" s="70"/>
      <c r="CTV389" s="70"/>
      <c r="CTW389" s="70"/>
      <c r="CTX389" s="70"/>
      <c r="CTY389" s="70"/>
      <c r="CTZ389" s="70"/>
      <c r="CUA389" s="70"/>
      <c r="CUB389" s="70"/>
      <c r="CUC389" s="70"/>
      <c r="CUD389" s="70"/>
      <c r="CUE389" s="70"/>
      <c r="CUF389" s="70"/>
      <c r="CUG389" s="70"/>
      <c r="CUH389" s="70"/>
      <c r="CUI389" s="70"/>
      <c r="CUJ389" s="70"/>
      <c r="CUK389" s="70"/>
      <c r="CUL389" s="70"/>
      <c r="CUM389" s="70"/>
      <c r="CUN389" s="70"/>
      <c r="CUO389" s="70"/>
      <c r="CUP389" s="70"/>
      <c r="CUQ389" s="70"/>
      <c r="CUR389" s="70"/>
      <c r="CUS389" s="70"/>
      <c r="CUT389" s="70"/>
      <c r="CUU389" s="70"/>
      <c r="CUV389" s="70"/>
      <c r="CUW389" s="70"/>
      <c r="CUX389" s="70"/>
      <c r="CUY389" s="70"/>
      <c r="CUZ389" s="70"/>
      <c r="CVA389" s="70"/>
      <c r="CVB389" s="70"/>
      <c r="CVC389" s="70"/>
      <c r="CVD389" s="70"/>
      <c r="CVE389" s="70"/>
      <c r="CVF389" s="70"/>
      <c r="CVG389" s="70"/>
      <c r="CVH389" s="70"/>
      <c r="CVI389" s="70"/>
      <c r="CVJ389" s="70"/>
      <c r="CVK389" s="70"/>
      <c r="CVL389" s="70"/>
      <c r="CVM389" s="70"/>
      <c r="CVN389" s="70"/>
      <c r="CVO389" s="70"/>
      <c r="CVP389" s="70"/>
      <c r="CVQ389" s="70"/>
      <c r="CVR389" s="70"/>
      <c r="CVS389" s="70"/>
      <c r="CVT389" s="70"/>
      <c r="CVU389" s="70"/>
      <c r="CVV389" s="70"/>
      <c r="CVW389" s="70"/>
      <c r="CVX389" s="70"/>
      <c r="CVY389" s="70"/>
      <c r="CVZ389" s="70"/>
      <c r="CWA389" s="70"/>
      <c r="CWB389" s="70"/>
      <c r="CWC389" s="70"/>
      <c r="CWD389" s="70"/>
      <c r="CWE389" s="70"/>
      <c r="CWF389" s="70"/>
      <c r="CWG389" s="70"/>
      <c r="CWH389" s="70"/>
      <c r="CWI389" s="70"/>
      <c r="CWJ389" s="70"/>
      <c r="CWK389" s="70"/>
      <c r="CWL389" s="70"/>
      <c r="CWM389" s="70"/>
      <c r="CWN389" s="70"/>
      <c r="CWO389" s="70"/>
      <c r="CWP389" s="70"/>
      <c r="CWQ389" s="70"/>
      <c r="CWR389" s="70"/>
      <c r="CWS389" s="70"/>
      <c r="CWT389" s="70"/>
      <c r="CWU389" s="70"/>
      <c r="CWV389" s="70"/>
      <c r="CWW389" s="70"/>
      <c r="CWX389" s="70"/>
      <c r="CWY389" s="70"/>
      <c r="CWZ389" s="70"/>
      <c r="CXA389" s="70"/>
      <c r="CXB389" s="70"/>
      <c r="CXC389" s="70"/>
      <c r="CXD389" s="70"/>
      <c r="CXE389" s="70"/>
      <c r="CXF389" s="70"/>
      <c r="CXG389" s="70"/>
      <c r="CXH389" s="70"/>
      <c r="CXI389" s="70"/>
      <c r="CXJ389" s="70"/>
      <c r="CXK389" s="70"/>
      <c r="CXL389" s="70"/>
      <c r="CXM389" s="70"/>
      <c r="CXN389" s="70"/>
      <c r="CXO389" s="70"/>
      <c r="CXP389" s="70"/>
      <c r="CXQ389" s="70"/>
      <c r="CXR389" s="70"/>
      <c r="CXS389" s="70"/>
      <c r="CXT389" s="70"/>
      <c r="CXU389" s="70"/>
      <c r="CXV389" s="70"/>
      <c r="CXW389" s="70"/>
      <c r="CXX389" s="70"/>
      <c r="CXY389" s="70"/>
      <c r="CXZ389" s="70"/>
      <c r="CYA389" s="70"/>
      <c r="CYB389" s="70"/>
      <c r="CYC389" s="70"/>
      <c r="CYD389" s="70"/>
      <c r="CYE389" s="70"/>
      <c r="CYF389" s="70"/>
      <c r="CYG389" s="70"/>
      <c r="CYH389" s="70"/>
      <c r="CYI389" s="70"/>
      <c r="CYJ389" s="70"/>
      <c r="CYK389" s="70"/>
      <c r="CYL389" s="70"/>
      <c r="CYM389" s="70"/>
      <c r="CYN389" s="70"/>
      <c r="CYO389" s="70"/>
      <c r="CYP389" s="70"/>
      <c r="CYQ389" s="70"/>
      <c r="CYR389" s="70"/>
      <c r="CYS389" s="70"/>
      <c r="CYT389" s="70"/>
      <c r="CYU389" s="70"/>
      <c r="CYV389" s="70"/>
      <c r="CYW389" s="70"/>
      <c r="CYX389" s="70"/>
      <c r="CYY389" s="70"/>
      <c r="CYZ389" s="70"/>
      <c r="CZA389" s="70"/>
      <c r="CZB389" s="70"/>
      <c r="CZC389" s="70"/>
      <c r="CZD389" s="70"/>
      <c r="CZE389" s="70"/>
      <c r="CZF389" s="70"/>
      <c r="CZG389" s="70"/>
      <c r="CZH389" s="70"/>
      <c r="CZI389" s="70"/>
      <c r="CZJ389" s="70"/>
      <c r="CZK389" s="70"/>
      <c r="CZL389" s="70"/>
      <c r="CZM389" s="70"/>
      <c r="CZN389" s="70"/>
      <c r="CZO389" s="70"/>
      <c r="CZP389" s="70"/>
      <c r="CZQ389" s="70"/>
      <c r="CZR389" s="70"/>
      <c r="CZS389" s="70"/>
      <c r="CZT389" s="70"/>
      <c r="CZU389" s="70"/>
      <c r="CZV389" s="70"/>
      <c r="CZW389" s="70"/>
      <c r="CZX389" s="70"/>
      <c r="CZY389" s="70"/>
      <c r="CZZ389" s="70"/>
      <c r="DAA389" s="70"/>
      <c r="DAB389" s="70"/>
      <c r="DAC389" s="70"/>
      <c r="DAD389" s="70"/>
      <c r="DAE389" s="70"/>
      <c r="DAF389" s="70"/>
      <c r="DAG389" s="70"/>
      <c r="DAH389" s="70"/>
      <c r="DAI389" s="70"/>
      <c r="DAJ389" s="70"/>
      <c r="DAK389" s="70"/>
      <c r="DAL389" s="70"/>
      <c r="DAM389" s="70"/>
      <c r="DAN389" s="70"/>
      <c r="DAO389" s="70"/>
      <c r="DAP389" s="70"/>
      <c r="DAQ389" s="70"/>
      <c r="DAR389" s="70"/>
      <c r="DAS389" s="70"/>
      <c r="DAT389" s="70"/>
      <c r="DAU389" s="70"/>
      <c r="DAV389" s="70"/>
      <c r="DAW389" s="70"/>
      <c r="DAX389" s="70"/>
      <c r="DAY389" s="70"/>
      <c r="DAZ389" s="70"/>
      <c r="DBA389" s="70"/>
      <c r="DBB389" s="70"/>
      <c r="DBC389" s="70"/>
      <c r="DBD389" s="70"/>
      <c r="DBE389" s="70"/>
      <c r="DBF389" s="70"/>
      <c r="DBG389" s="70"/>
      <c r="DBH389" s="70"/>
      <c r="DBI389" s="70"/>
      <c r="DBJ389" s="70"/>
      <c r="DBK389" s="70"/>
      <c r="DBL389" s="70"/>
      <c r="DBM389" s="70"/>
      <c r="DBN389" s="70"/>
      <c r="DBO389" s="70"/>
      <c r="DBP389" s="70"/>
      <c r="DBQ389" s="70"/>
      <c r="DBR389" s="70"/>
      <c r="DBS389" s="70"/>
      <c r="DBT389" s="70"/>
      <c r="DBU389" s="70"/>
      <c r="DBV389" s="70"/>
      <c r="DBW389" s="70"/>
      <c r="DBX389" s="70"/>
      <c r="DBY389" s="70"/>
      <c r="DBZ389" s="70"/>
      <c r="DCA389" s="70"/>
      <c r="DCB389" s="70"/>
      <c r="DCC389" s="70"/>
      <c r="DCD389" s="70"/>
      <c r="DCE389" s="70"/>
      <c r="DCF389" s="70"/>
      <c r="DCG389" s="70"/>
      <c r="DCH389" s="70"/>
      <c r="DCI389" s="70"/>
      <c r="DCJ389" s="70"/>
      <c r="DCK389" s="70"/>
      <c r="DCL389" s="70"/>
      <c r="DCM389" s="70"/>
      <c r="DCN389" s="70"/>
      <c r="DCO389" s="70"/>
      <c r="DCP389" s="70"/>
      <c r="DCQ389" s="70"/>
      <c r="DCR389" s="70"/>
      <c r="DCS389" s="70"/>
      <c r="DCT389" s="70"/>
      <c r="DCU389" s="70"/>
      <c r="DCV389" s="70"/>
      <c r="DCW389" s="70"/>
      <c r="DCX389" s="70"/>
      <c r="DCY389" s="70"/>
      <c r="DCZ389" s="70"/>
      <c r="DDA389" s="70"/>
      <c r="DDB389" s="70"/>
      <c r="DDC389" s="70"/>
      <c r="DDD389" s="70"/>
      <c r="DDE389" s="70"/>
      <c r="DDF389" s="70"/>
      <c r="DDG389" s="70"/>
      <c r="DDH389" s="70"/>
      <c r="DDI389" s="70"/>
      <c r="DDJ389" s="70"/>
      <c r="DDK389" s="70"/>
      <c r="DDL389" s="70"/>
      <c r="DDM389" s="70"/>
      <c r="DDN389" s="70"/>
      <c r="DDO389" s="70"/>
      <c r="DDP389" s="70"/>
      <c r="DDQ389" s="70"/>
      <c r="DDR389" s="70"/>
      <c r="DDS389" s="70"/>
      <c r="DDT389" s="70"/>
      <c r="DDU389" s="70"/>
      <c r="DDV389" s="70"/>
      <c r="DDW389" s="70"/>
      <c r="DDX389" s="70"/>
      <c r="DDY389" s="70"/>
      <c r="DDZ389" s="70"/>
      <c r="DEA389" s="70"/>
      <c r="DEB389" s="70"/>
      <c r="DEC389" s="70"/>
      <c r="DED389" s="70"/>
      <c r="DEE389" s="70"/>
      <c r="DEF389" s="70"/>
      <c r="DEG389" s="70"/>
      <c r="DEH389" s="70"/>
      <c r="DEI389" s="70"/>
      <c r="DEJ389" s="70"/>
      <c r="DEK389" s="70"/>
      <c r="DEL389" s="70"/>
      <c r="DEM389" s="70"/>
      <c r="DEN389" s="70"/>
      <c r="DEO389" s="70"/>
      <c r="DEP389" s="70"/>
      <c r="DEQ389" s="70"/>
      <c r="DER389" s="70"/>
      <c r="DES389" s="70"/>
      <c r="DET389" s="70"/>
      <c r="DEU389" s="70"/>
      <c r="DEV389" s="70"/>
      <c r="DEW389" s="70"/>
      <c r="DEX389" s="70"/>
      <c r="DEY389" s="70"/>
      <c r="DEZ389" s="70"/>
      <c r="DFA389" s="70"/>
      <c r="DFB389" s="70"/>
      <c r="DFC389" s="70"/>
      <c r="DFD389" s="70"/>
      <c r="DFE389" s="70"/>
      <c r="DFF389" s="70"/>
      <c r="DFG389" s="70"/>
      <c r="DFH389" s="70"/>
      <c r="DFI389" s="70"/>
      <c r="DFJ389" s="70"/>
      <c r="DFK389" s="70"/>
      <c r="DFL389" s="70"/>
      <c r="DFM389" s="70"/>
      <c r="DFN389" s="70"/>
      <c r="DFO389" s="70"/>
      <c r="DFP389" s="70"/>
      <c r="DFQ389" s="70"/>
      <c r="DFR389" s="70"/>
      <c r="DFS389" s="70"/>
      <c r="DFT389" s="70"/>
      <c r="DFU389" s="70"/>
      <c r="DFV389" s="70"/>
      <c r="DFW389" s="70"/>
      <c r="DFX389" s="70"/>
      <c r="DFY389" s="70"/>
      <c r="DFZ389" s="70"/>
      <c r="DGA389" s="70"/>
      <c r="DGB389" s="70"/>
      <c r="DGC389" s="70"/>
      <c r="DGD389" s="70"/>
      <c r="DGE389" s="70"/>
      <c r="DGF389" s="70"/>
      <c r="DGG389" s="70"/>
      <c r="DGH389" s="70"/>
      <c r="DGI389" s="70"/>
      <c r="DGJ389" s="70"/>
      <c r="DGK389" s="70"/>
      <c r="DGL389" s="70"/>
      <c r="DGM389" s="70"/>
      <c r="DGN389" s="70"/>
      <c r="DGO389" s="70"/>
      <c r="DGP389" s="70"/>
      <c r="DGQ389" s="70"/>
      <c r="DGR389" s="70"/>
      <c r="DGS389" s="70"/>
      <c r="DGT389" s="70"/>
      <c r="DGU389" s="70"/>
      <c r="DGV389" s="70"/>
      <c r="DGW389" s="70"/>
      <c r="DGX389" s="70"/>
      <c r="DGY389" s="70"/>
      <c r="DGZ389" s="70"/>
      <c r="DHA389" s="70"/>
      <c r="DHB389" s="70"/>
      <c r="DHC389" s="70"/>
      <c r="DHD389" s="70"/>
      <c r="DHE389" s="70"/>
      <c r="DHF389" s="70"/>
      <c r="DHG389" s="70"/>
      <c r="DHH389" s="70"/>
      <c r="DHI389" s="70"/>
      <c r="DHJ389" s="70"/>
      <c r="DHK389" s="70"/>
      <c r="DHL389" s="70"/>
      <c r="DHM389" s="70"/>
      <c r="DHN389" s="70"/>
      <c r="DHO389" s="70"/>
      <c r="DHP389" s="70"/>
      <c r="DHQ389" s="70"/>
      <c r="DHR389" s="70"/>
      <c r="DHS389" s="70"/>
      <c r="DHT389" s="70"/>
      <c r="DHU389" s="70"/>
      <c r="DHV389" s="70"/>
      <c r="DHW389" s="70"/>
      <c r="DHX389" s="70"/>
      <c r="DHY389" s="70"/>
      <c r="DHZ389" s="70"/>
      <c r="DIA389" s="70"/>
      <c r="DIB389" s="70"/>
      <c r="DIC389" s="70"/>
      <c r="DID389" s="70"/>
      <c r="DIE389" s="70"/>
      <c r="DIF389" s="70"/>
      <c r="DIG389" s="70"/>
      <c r="DIH389" s="70"/>
      <c r="DII389" s="70"/>
      <c r="DIJ389" s="70"/>
      <c r="DIK389" s="70"/>
      <c r="DIL389" s="70"/>
      <c r="DIM389" s="70"/>
      <c r="DIN389" s="70"/>
      <c r="DIO389" s="70"/>
      <c r="DIP389" s="70"/>
      <c r="DIQ389" s="70"/>
      <c r="DIR389" s="70"/>
      <c r="DIS389" s="70"/>
      <c r="DIT389" s="70"/>
      <c r="DIU389" s="70"/>
      <c r="DIV389" s="70"/>
      <c r="DIW389" s="70"/>
      <c r="DIX389" s="70"/>
      <c r="DIY389" s="70"/>
      <c r="DIZ389" s="70"/>
      <c r="DJA389" s="70"/>
      <c r="DJB389" s="70"/>
      <c r="DJC389" s="70"/>
      <c r="DJD389" s="70"/>
      <c r="DJE389" s="70"/>
      <c r="DJF389" s="70"/>
      <c r="DJG389" s="70"/>
      <c r="DJH389" s="70"/>
      <c r="DJI389" s="70"/>
      <c r="DJJ389" s="70"/>
      <c r="DJK389" s="70"/>
      <c r="DJL389" s="70"/>
      <c r="DJM389" s="70"/>
      <c r="DJN389" s="70"/>
      <c r="DJO389" s="70"/>
      <c r="DJP389" s="70"/>
      <c r="DJQ389" s="70"/>
      <c r="DJR389" s="70"/>
      <c r="DJS389" s="70"/>
      <c r="DJT389" s="70"/>
      <c r="DJU389" s="70"/>
      <c r="DJV389" s="70"/>
      <c r="DJW389" s="70"/>
      <c r="DJX389" s="70"/>
      <c r="DJY389" s="70"/>
      <c r="DJZ389" s="70"/>
      <c r="DKA389" s="70"/>
      <c r="DKB389" s="70"/>
      <c r="DKC389" s="70"/>
      <c r="DKD389" s="70"/>
      <c r="DKE389" s="70"/>
      <c r="DKF389" s="70"/>
      <c r="DKG389" s="70"/>
      <c r="DKH389" s="70"/>
      <c r="DKI389" s="70"/>
      <c r="DKJ389" s="70"/>
      <c r="DKK389" s="70"/>
      <c r="DKL389" s="70"/>
      <c r="DKM389" s="70"/>
      <c r="DKN389" s="70"/>
      <c r="DKO389" s="70"/>
      <c r="DKP389" s="70"/>
      <c r="DKQ389" s="70"/>
      <c r="DKR389" s="70"/>
      <c r="DKS389" s="70"/>
      <c r="DKT389" s="70"/>
      <c r="DKU389" s="70"/>
      <c r="DKV389" s="70"/>
      <c r="DKW389" s="70"/>
      <c r="DKX389" s="70"/>
      <c r="DKY389" s="70"/>
      <c r="DKZ389" s="70"/>
      <c r="DLA389" s="70"/>
      <c r="DLB389" s="70"/>
      <c r="DLC389" s="70"/>
      <c r="DLD389" s="70"/>
      <c r="DLE389" s="70"/>
      <c r="DLF389" s="70"/>
      <c r="DLG389" s="70"/>
      <c r="DLH389" s="70"/>
      <c r="DLI389" s="70"/>
      <c r="DLJ389" s="70"/>
      <c r="DLK389" s="70"/>
      <c r="DLL389" s="70"/>
      <c r="DLM389" s="70"/>
      <c r="DLN389" s="70"/>
      <c r="DLO389" s="70"/>
      <c r="DLP389" s="70"/>
      <c r="DLQ389" s="70"/>
      <c r="DLR389" s="70"/>
      <c r="DLS389" s="70"/>
      <c r="DLT389" s="70"/>
      <c r="DLU389" s="70"/>
      <c r="DLV389" s="70"/>
      <c r="DLW389" s="70"/>
      <c r="DLX389" s="70"/>
      <c r="DLY389" s="70"/>
      <c r="DLZ389" s="70"/>
      <c r="DMA389" s="70"/>
      <c r="DMB389" s="70"/>
      <c r="DMC389" s="70"/>
      <c r="DMD389" s="70"/>
      <c r="DME389" s="70"/>
      <c r="DMF389" s="70"/>
      <c r="DMG389" s="70"/>
      <c r="DMH389" s="70"/>
      <c r="DMI389" s="70"/>
      <c r="DMJ389" s="70"/>
      <c r="DMK389" s="70"/>
      <c r="DML389" s="70"/>
      <c r="DMM389" s="70"/>
      <c r="DMN389" s="70"/>
      <c r="DMO389" s="70"/>
      <c r="DMP389" s="70"/>
      <c r="DMQ389" s="70"/>
      <c r="DMR389" s="70"/>
      <c r="DMS389" s="70"/>
      <c r="DMT389" s="70"/>
      <c r="DMU389" s="70"/>
      <c r="DMV389" s="70"/>
      <c r="DMW389" s="70"/>
      <c r="DMX389" s="70"/>
      <c r="DMY389" s="70"/>
      <c r="DMZ389" s="70"/>
      <c r="DNA389" s="70"/>
      <c r="DNB389" s="70"/>
      <c r="DNC389" s="70"/>
      <c r="DND389" s="70"/>
      <c r="DNE389" s="70"/>
      <c r="DNF389" s="70"/>
      <c r="DNG389" s="70"/>
      <c r="DNH389" s="70"/>
      <c r="DNI389" s="70"/>
      <c r="DNJ389" s="70"/>
      <c r="DNK389" s="70"/>
      <c r="DNL389" s="70"/>
      <c r="DNM389" s="70"/>
      <c r="DNN389" s="70"/>
      <c r="DNO389" s="70"/>
      <c r="DNP389" s="70"/>
      <c r="DNQ389" s="70"/>
      <c r="DNR389" s="70"/>
      <c r="DNS389" s="70"/>
      <c r="DNT389" s="70"/>
      <c r="DNU389" s="70"/>
      <c r="DNV389" s="70"/>
      <c r="DNW389" s="70"/>
      <c r="DNX389" s="70"/>
      <c r="DNY389" s="70"/>
      <c r="DNZ389" s="70"/>
      <c r="DOA389" s="70"/>
      <c r="DOB389" s="70"/>
      <c r="DOC389" s="70"/>
      <c r="DOD389" s="70"/>
      <c r="DOE389" s="70"/>
      <c r="DOF389" s="70"/>
      <c r="DOG389" s="70"/>
      <c r="DOH389" s="70"/>
      <c r="DOI389" s="70"/>
      <c r="DOJ389" s="70"/>
      <c r="DOK389" s="70"/>
      <c r="DOL389" s="70"/>
      <c r="DOM389" s="70"/>
      <c r="DON389" s="70"/>
      <c r="DOO389" s="70"/>
      <c r="DOP389" s="70"/>
      <c r="DOQ389" s="70"/>
      <c r="DOR389" s="70"/>
      <c r="DOS389" s="70"/>
      <c r="DOT389" s="70"/>
      <c r="DOU389" s="70"/>
      <c r="DOV389" s="70"/>
      <c r="DOW389" s="70"/>
      <c r="DOX389" s="70"/>
      <c r="DOY389" s="70"/>
      <c r="DOZ389" s="70"/>
      <c r="DPA389" s="70"/>
      <c r="DPB389" s="70"/>
      <c r="DPC389" s="70"/>
      <c r="DPD389" s="70"/>
      <c r="DPE389" s="70"/>
      <c r="DPF389" s="70"/>
      <c r="DPG389" s="70"/>
      <c r="DPH389" s="70"/>
      <c r="DPI389" s="70"/>
      <c r="DPJ389" s="70"/>
      <c r="DPK389" s="70"/>
      <c r="DPL389" s="70"/>
      <c r="DPM389" s="70"/>
      <c r="DPN389" s="70"/>
      <c r="DPO389" s="70"/>
      <c r="DPP389" s="70"/>
      <c r="DPQ389" s="70"/>
      <c r="DPR389" s="70"/>
      <c r="DPS389" s="70"/>
      <c r="DPT389" s="70"/>
      <c r="DPU389" s="70"/>
      <c r="DPV389" s="70"/>
      <c r="DPW389" s="70"/>
      <c r="DPX389" s="70"/>
      <c r="DPY389" s="70"/>
      <c r="DPZ389" s="70"/>
      <c r="DQA389" s="70"/>
      <c r="DQB389" s="70"/>
      <c r="DQC389" s="70"/>
      <c r="DQD389" s="70"/>
      <c r="DQE389" s="70"/>
      <c r="DQF389" s="70"/>
      <c r="DQG389" s="70"/>
      <c r="DQH389" s="70"/>
      <c r="DQI389" s="70"/>
      <c r="DQJ389" s="70"/>
      <c r="DQK389" s="70"/>
      <c r="DQL389" s="70"/>
      <c r="DQM389" s="70"/>
      <c r="DQN389" s="70"/>
      <c r="DQO389" s="70"/>
      <c r="DQP389" s="70"/>
      <c r="DQQ389" s="70"/>
      <c r="DQR389" s="70"/>
      <c r="DQS389" s="70"/>
      <c r="DQT389" s="70"/>
      <c r="DQU389" s="70"/>
      <c r="DQV389" s="70"/>
      <c r="DQW389" s="70"/>
      <c r="DQX389" s="70"/>
      <c r="DQY389" s="70"/>
      <c r="DQZ389" s="70"/>
      <c r="DRA389" s="70"/>
      <c r="DRB389" s="70"/>
      <c r="DRC389" s="70"/>
      <c r="DRD389" s="70"/>
      <c r="DRE389" s="70"/>
      <c r="DRF389" s="70"/>
      <c r="DRG389" s="70"/>
      <c r="DRH389" s="70"/>
      <c r="DRI389" s="70"/>
      <c r="DRJ389" s="70"/>
      <c r="DRK389" s="70"/>
      <c r="DRL389" s="70"/>
      <c r="DRM389" s="70"/>
      <c r="DRN389" s="70"/>
      <c r="DRO389" s="70"/>
      <c r="DRP389" s="70"/>
      <c r="DRQ389" s="70"/>
      <c r="DRR389" s="70"/>
      <c r="DRS389" s="70"/>
      <c r="DRT389" s="70"/>
      <c r="DRU389" s="70"/>
      <c r="DRV389" s="70"/>
      <c r="DRW389" s="70"/>
      <c r="DRX389" s="70"/>
      <c r="DRY389" s="70"/>
      <c r="DRZ389" s="70"/>
      <c r="DSA389" s="70"/>
      <c r="DSB389" s="70"/>
      <c r="DSC389" s="70"/>
      <c r="DSD389" s="70"/>
      <c r="DSE389" s="70"/>
      <c r="DSF389" s="70"/>
      <c r="DSG389" s="70"/>
      <c r="DSH389" s="70"/>
      <c r="DSI389" s="70"/>
      <c r="DSJ389" s="70"/>
      <c r="DSK389" s="70"/>
      <c r="DSL389" s="70"/>
      <c r="DSM389" s="70"/>
      <c r="DSN389" s="70"/>
      <c r="DSO389" s="70"/>
      <c r="DSP389" s="70"/>
      <c r="DSQ389" s="70"/>
      <c r="DSR389" s="70"/>
      <c r="DSS389" s="70"/>
      <c r="DST389" s="70"/>
      <c r="DSU389" s="70"/>
      <c r="DSV389" s="70"/>
      <c r="DSW389" s="70"/>
      <c r="DSX389" s="70"/>
      <c r="DSY389" s="70"/>
      <c r="DSZ389" s="70"/>
      <c r="DTA389" s="70"/>
      <c r="DTB389" s="70"/>
      <c r="DTC389" s="70"/>
      <c r="DTD389" s="70"/>
      <c r="DTE389" s="70"/>
      <c r="DTF389" s="70"/>
      <c r="DTG389" s="70"/>
      <c r="DTH389" s="70"/>
      <c r="DTI389" s="70"/>
      <c r="DTJ389" s="70"/>
      <c r="DTK389" s="70"/>
      <c r="DTL389" s="70"/>
      <c r="DTM389" s="70"/>
      <c r="DTN389" s="70"/>
      <c r="DTO389" s="70"/>
      <c r="DTP389" s="70"/>
      <c r="DTQ389" s="70"/>
      <c r="DTR389" s="70"/>
      <c r="DTS389" s="70"/>
      <c r="DTT389" s="70"/>
      <c r="DTU389" s="70"/>
      <c r="DTV389" s="70"/>
      <c r="DTW389" s="70"/>
      <c r="DTX389" s="70"/>
      <c r="DTY389" s="70"/>
      <c r="DTZ389" s="70"/>
      <c r="DUA389" s="70"/>
      <c r="DUB389" s="70"/>
      <c r="DUC389" s="70"/>
      <c r="DUD389" s="70"/>
      <c r="DUE389" s="70"/>
      <c r="DUF389" s="70"/>
      <c r="DUG389" s="70"/>
      <c r="DUH389" s="70"/>
      <c r="DUI389" s="70"/>
      <c r="DUJ389" s="70"/>
      <c r="DUK389" s="70"/>
      <c r="DUL389" s="70"/>
      <c r="DUM389" s="70"/>
      <c r="DUN389" s="70"/>
      <c r="DUO389" s="70"/>
      <c r="DUP389" s="70"/>
      <c r="DUQ389" s="70"/>
      <c r="DUR389" s="70"/>
      <c r="DUS389" s="70"/>
      <c r="DUT389" s="70"/>
      <c r="DUU389" s="70"/>
      <c r="DUV389" s="70"/>
      <c r="DUW389" s="70"/>
      <c r="DUX389" s="70"/>
      <c r="DUY389" s="70"/>
      <c r="DUZ389" s="70"/>
      <c r="DVA389" s="70"/>
      <c r="DVB389" s="70"/>
      <c r="DVC389" s="70"/>
      <c r="DVD389" s="70"/>
      <c r="DVE389" s="70"/>
      <c r="DVF389" s="70"/>
      <c r="DVG389" s="70"/>
      <c r="DVH389" s="70"/>
      <c r="DVI389" s="70"/>
      <c r="DVJ389" s="70"/>
      <c r="DVK389" s="70"/>
      <c r="DVL389" s="70"/>
      <c r="DVM389" s="70"/>
      <c r="DVN389" s="70"/>
      <c r="DVO389" s="70"/>
      <c r="DVP389" s="70"/>
      <c r="DVQ389" s="70"/>
      <c r="DVR389" s="70"/>
      <c r="DVS389" s="70"/>
      <c r="DVT389" s="70"/>
      <c r="DVU389" s="70"/>
      <c r="DVV389" s="70"/>
      <c r="DVW389" s="70"/>
      <c r="DVX389" s="70"/>
      <c r="DVY389" s="70"/>
      <c r="DVZ389" s="70"/>
      <c r="DWA389" s="70"/>
      <c r="DWB389" s="70"/>
      <c r="DWC389" s="70"/>
      <c r="DWD389" s="70"/>
      <c r="DWE389" s="70"/>
      <c r="DWF389" s="70"/>
      <c r="DWG389" s="70"/>
      <c r="DWH389" s="70"/>
      <c r="DWI389" s="70"/>
      <c r="DWJ389" s="70"/>
      <c r="DWK389" s="70"/>
      <c r="DWL389" s="70"/>
      <c r="DWM389" s="70"/>
      <c r="DWN389" s="70"/>
      <c r="DWO389" s="70"/>
      <c r="DWP389" s="70"/>
      <c r="DWQ389" s="70"/>
      <c r="DWR389" s="70"/>
      <c r="DWS389" s="70"/>
      <c r="DWT389" s="70"/>
      <c r="DWU389" s="70"/>
      <c r="DWV389" s="70"/>
      <c r="DWW389" s="70"/>
      <c r="DWX389" s="70"/>
      <c r="DWY389" s="70"/>
      <c r="DWZ389" s="70"/>
      <c r="DXA389" s="70"/>
      <c r="DXB389" s="70"/>
      <c r="DXC389" s="70"/>
      <c r="DXD389" s="70"/>
      <c r="DXE389" s="70"/>
      <c r="DXF389" s="70"/>
      <c r="DXG389" s="70"/>
      <c r="DXH389" s="70"/>
      <c r="DXI389" s="70"/>
      <c r="DXJ389" s="70"/>
      <c r="DXK389" s="70"/>
      <c r="DXL389" s="70"/>
      <c r="DXM389" s="70"/>
      <c r="DXN389" s="70"/>
      <c r="DXO389" s="70"/>
      <c r="DXP389" s="70"/>
      <c r="DXQ389" s="70"/>
      <c r="DXR389" s="70"/>
      <c r="DXS389" s="70"/>
      <c r="DXT389" s="70"/>
      <c r="DXU389" s="70"/>
      <c r="DXV389" s="70"/>
      <c r="DXW389" s="70"/>
      <c r="DXX389" s="70"/>
      <c r="DXY389" s="70"/>
      <c r="DXZ389" s="70"/>
      <c r="DYA389" s="70"/>
      <c r="DYB389" s="70"/>
      <c r="DYC389" s="70"/>
      <c r="DYD389" s="70"/>
      <c r="DYE389" s="70"/>
      <c r="DYF389" s="70"/>
      <c r="DYG389" s="70"/>
      <c r="DYH389" s="70"/>
      <c r="DYI389" s="70"/>
      <c r="DYJ389" s="70"/>
      <c r="DYK389" s="70"/>
      <c r="DYL389" s="70"/>
      <c r="DYM389" s="70"/>
      <c r="DYN389" s="70"/>
      <c r="DYO389" s="70"/>
      <c r="DYP389" s="70"/>
      <c r="DYQ389" s="70"/>
      <c r="DYR389" s="70"/>
      <c r="DYS389" s="70"/>
      <c r="DYT389" s="70"/>
      <c r="DYU389" s="70"/>
      <c r="DYV389" s="70"/>
      <c r="DYW389" s="70"/>
      <c r="DYX389" s="70"/>
      <c r="DYY389" s="70"/>
      <c r="DYZ389" s="70"/>
      <c r="DZA389" s="70"/>
      <c r="DZB389" s="70"/>
      <c r="DZC389" s="70"/>
      <c r="DZD389" s="70"/>
      <c r="DZE389" s="70"/>
      <c r="DZF389" s="70"/>
      <c r="DZG389" s="70"/>
      <c r="DZH389" s="70"/>
      <c r="DZI389" s="70"/>
      <c r="DZJ389" s="70"/>
      <c r="DZK389" s="70"/>
      <c r="DZL389" s="70"/>
      <c r="DZM389" s="70"/>
      <c r="DZN389" s="70"/>
      <c r="DZO389" s="70"/>
      <c r="DZP389" s="70"/>
      <c r="DZQ389" s="70"/>
      <c r="DZR389" s="70"/>
      <c r="DZS389" s="70"/>
      <c r="DZT389" s="70"/>
      <c r="DZU389" s="70"/>
      <c r="DZV389" s="70"/>
      <c r="DZW389" s="70"/>
      <c r="DZX389" s="70"/>
      <c r="DZY389" s="70"/>
      <c r="DZZ389" s="70"/>
      <c r="EAA389" s="70"/>
      <c r="EAB389" s="70"/>
      <c r="EAC389" s="70"/>
      <c r="EAD389" s="70"/>
      <c r="EAE389" s="70"/>
      <c r="EAF389" s="70"/>
      <c r="EAG389" s="70"/>
      <c r="EAH389" s="70"/>
      <c r="EAI389" s="70"/>
      <c r="EAJ389" s="70"/>
      <c r="EAK389" s="70"/>
      <c r="EAL389" s="70"/>
      <c r="EAM389" s="70"/>
      <c r="EAN389" s="70"/>
      <c r="EAO389" s="70"/>
      <c r="EAP389" s="70"/>
      <c r="EAQ389" s="70"/>
      <c r="EAR389" s="70"/>
      <c r="EAS389" s="70"/>
      <c r="EAT389" s="70"/>
      <c r="EAU389" s="70"/>
      <c r="EAV389" s="70"/>
      <c r="EAW389" s="70"/>
      <c r="EAX389" s="70"/>
      <c r="EAY389" s="70"/>
      <c r="EAZ389" s="70"/>
      <c r="EBA389" s="70"/>
      <c r="EBB389" s="70"/>
      <c r="EBC389" s="70"/>
      <c r="EBD389" s="70"/>
      <c r="EBE389" s="70"/>
      <c r="EBF389" s="70"/>
      <c r="EBG389" s="70"/>
      <c r="EBH389" s="70"/>
      <c r="EBI389" s="70"/>
      <c r="EBJ389" s="70"/>
      <c r="EBK389" s="70"/>
      <c r="EBL389" s="70"/>
      <c r="EBM389" s="70"/>
      <c r="EBN389" s="70"/>
      <c r="EBO389" s="70"/>
      <c r="EBP389" s="70"/>
      <c r="EBQ389" s="70"/>
      <c r="EBR389" s="70"/>
      <c r="EBS389" s="70"/>
      <c r="EBT389" s="70"/>
      <c r="EBU389" s="70"/>
      <c r="EBV389" s="70"/>
      <c r="EBW389" s="70"/>
      <c r="EBX389" s="70"/>
      <c r="EBY389" s="70"/>
      <c r="EBZ389" s="70"/>
      <c r="ECA389" s="70"/>
      <c r="ECB389" s="70"/>
      <c r="ECC389" s="70"/>
      <c r="ECD389" s="70"/>
      <c r="ECE389" s="70"/>
      <c r="ECF389" s="70"/>
      <c r="ECG389" s="70"/>
      <c r="ECH389" s="70"/>
      <c r="ECI389" s="70"/>
      <c r="ECJ389" s="70"/>
      <c r="ECK389" s="70"/>
      <c r="ECL389" s="70"/>
      <c r="ECM389" s="70"/>
      <c r="ECN389" s="70"/>
      <c r="ECO389" s="70"/>
      <c r="ECP389" s="70"/>
      <c r="ECQ389" s="70"/>
      <c r="ECR389" s="70"/>
      <c r="ECS389" s="70"/>
      <c r="ECT389" s="70"/>
      <c r="ECU389" s="70"/>
      <c r="ECV389" s="70"/>
      <c r="ECW389" s="70"/>
      <c r="ECX389" s="70"/>
      <c r="ECY389" s="70"/>
      <c r="ECZ389" s="70"/>
      <c r="EDA389" s="70"/>
      <c r="EDB389" s="70"/>
      <c r="EDC389" s="70"/>
      <c r="EDD389" s="70"/>
      <c r="EDE389" s="70"/>
      <c r="EDF389" s="70"/>
      <c r="EDG389" s="70"/>
      <c r="EDH389" s="70"/>
      <c r="EDI389" s="70"/>
      <c r="EDJ389" s="70"/>
      <c r="EDK389" s="70"/>
      <c r="EDL389" s="70"/>
      <c r="EDM389" s="70"/>
      <c r="EDN389" s="70"/>
      <c r="EDO389" s="70"/>
      <c r="EDP389" s="70"/>
      <c r="EDQ389" s="70"/>
      <c r="EDR389" s="70"/>
      <c r="EDS389" s="70"/>
      <c r="EDT389" s="70"/>
      <c r="EDU389" s="70"/>
      <c r="EDV389" s="70"/>
      <c r="EDW389" s="70"/>
      <c r="EDX389" s="70"/>
      <c r="EDY389" s="70"/>
      <c r="EDZ389" s="70"/>
      <c r="EEA389" s="70"/>
      <c r="EEB389" s="70"/>
      <c r="EEC389" s="70"/>
      <c r="EED389" s="70"/>
      <c r="EEE389" s="70"/>
      <c r="EEF389" s="70"/>
      <c r="EEG389" s="70"/>
      <c r="EEH389" s="70"/>
      <c r="EEI389" s="70"/>
      <c r="EEJ389" s="70"/>
      <c r="EEK389" s="70"/>
      <c r="EEL389" s="70"/>
      <c r="EEM389" s="70"/>
      <c r="EEN389" s="70"/>
      <c r="EEO389" s="70"/>
      <c r="EEP389" s="70"/>
      <c r="EEQ389" s="70"/>
      <c r="EER389" s="70"/>
      <c r="EES389" s="70"/>
      <c r="EET389" s="70"/>
      <c r="EEU389" s="70"/>
      <c r="EEV389" s="70"/>
      <c r="EEW389" s="70"/>
      <c r="EEX389" s="70"/>
      <c r="EEY389" s="70"/>
      <c r="EEZ389" s="70"/>
      <c r="EFA389" s="70"/>
      <c r="EFB389" s="70"/>
      <c r="EFC389" s="70"/>
      <c r="EFD389" s="70"/>
      <c r="EFE389" s="70"/>
      <c r="EFF389" s="70"/>
      <c r="EFG389" s="70"/>
      <c r="EFH389" s="70"/>
      <c r="EFI389" s="70"/>
      <c r="EFJ389" s="70"/>
      <c r="EFK389" s="70"/>
      <c r="EFL389" s="70"/>
      <c r="EFM389" s="70"/>
      <c r="EFN389" s="70"/>
      <c r="EFO389" s="70"/>
      <c r="EFP389" s="70"/>
      <c r="EFQ389" s="70"/>
      <c r="EFR389" s="70"/>
      <c r="EFS389" s="70"/>
      <c r="EFT389" s="70"/>
      <c r="EFU389" s="70"/>
      <c r="EFV389" s="70"/>
      <c r="EFW389" s="70"/>
      <c r="EFX389" s="70"/>
      <c r="EFY389" s="70"/>
      <c r="EFZ389" s="70"/>
      <c r="EGA389" s="70"/>
      <c r="EGB389" s="70"/>
      <c r="EGC389" s="70"/>
      <c r="EGD389" s="70"/>
      <c r="EGE389" s="70"/>
      <c r="EGF389" s="70"/>
      <c r="EGG389" s="70"/>
      <c r="EGH389" s="70"/>
      <c r="EGI389" s="70"/>
      <c r="EGJ389" s="70"/>
      <c r="EGK389" s="70"/>
      <c r="EGL389" s="70"/>
      <c r="EGM389" s="70"/>
      <c r="EGN389" s="70"/>
      <c r="EGO389" s="70"/>
      <c r="EGP389" s="70"/>
      <c r="EGQ389" s="70"/>
      <c r="EGR389" s="70"/>
      <c r="EGS389" s="70"/>
      <c r="EGT389" s="70"/>
      <c r="EGU389" s="70"/>
      <c r="EGV389" s="70"/>
      <c r="EGW389" s="70"/>
      <c r="EGX389" s="70"/>
      <c r="EGY389" s="70"/>
      <c r="EGZ389" s="70"/>
      <c r="EHA389" s="70"/>
      <c r="EHB389" s="70"/>
      <c r="EHC389" s="70"/>
      <c r="EHD389" s="70"/>
      <c r="EHE389" s="70"/>
      <c r="EHF389" s="70"/>
      <c r="EHG389" s="70"/>
      <c r="EHH389" s="70"/>
      <c r="EHI389" s="70"/>
      <c r="EHJ389" s="70"/>
      <c r="EHK389" s="70"/>
      <c r="EHL389" s="70"/>
      <c r="EHM389" s="70"/>
      <c r="EHN389" s="70"/>
      <c r="EHO389" s="70"/>
      <c r="EHP389" s="70"/>
      <c r="EHQ389" s="70"/>
      <c r="EHR389" s="70"/>
      <c r="EHS389" s="70"/>
      <c r="EHT389" s="70"/>
      <c r="EHU389" s="70"/>
      <c r="EHV389" s="70"/>
      <c r="EHW389" s="70"/>
      <c r="EHX389" s="70"/>
      <c r="EHY389" s="70"/>
      <c r="EHZ389" s="70"/>
      <c r="EIA389" s="70"/>
      <c r="EIB389" s="70"/>
      <c r="EIC389" s="70"/>
      <c r="EID389" s="70"/>
      <c r="EIE389" s="70"/>
      <c r="EIF389" s="70"/>
      <c r="EIG389" s="70"/>
      <c r="EIH389" s="70"/>
      <c r="EII389" s="70"/>
      <c r="EIJ389" s="70"/>
      <c r="EIK389" s="70"/>
      <c r="EIL389" s="70"/>
      <c r="EIM389" s="70"/>
      <c r="EIN389" s="70"/>
      <c r="EIO389" s="70"/>
      <c r="EIP389" s="70"/>
      <c r="EIQ389" s="70"/>
      <c r="EIR389" s="70"/>
      <c r="EIS389" s="70"/>
      <c r="EIT389" s="70"/>
      <c r="EIU389" s="70"/>
      <c r="EIV389" s="70"/>
      <c r="EIW389" s="70"/>
      <c r="EIX389" s="70"/>
      <c r="EIY389" s="70"/>
      <c r="EIZ389" s="70"/>
      <c r="EJA389" s="70"/>
      <c r="EJB389" s="70"/>
      <c r="EJC389" s="70"/>
      <c r="EJD389" s="70"/>
      <c r="EJE389" s="70"/>
      <c r="EJF389" s="70"/>
      <c r="EJG389" s="70"/>
      <c r="EJH389" s="70"/>
      <c r="EJI389" s="70"/>
      <c r="EJJ389" s="70"/>
      <c r="EJK389" s="70"/>
      <c r="EJL389" s="70"/>
      <c r="EJM389" s="70"/>
      <c r="EJN389" s="70"/>
      <c r="EJO389" s="70"/>
      <c r="EJP389" s="70"/>
      <c r="EJQ389" s="70"/>
      <c r="EJR389" s="70"/>
      <c r="EJS389" s="70"/>
      <c r="EJT389" s="70"/>
      <c r="EJU389" s="70"/>
      <c r="EJV389" s="70"/>
      <c r="EJW389" s="70"/>
      <c r="EJX389" s="70"/>
      <c r="EJY389" s="70"/>
      <c r="EJZ389" s="70"/>
      <c r="EKA389" s="70"/>
      <c r="EKB389" s="70"/>
      <c r="EKC389" s="70"/>
      <c r="EKD389" s="70"/>
      <c r="EKE389" s="70"/>
      <c r="EKF389" s="70"/>
      <c r="EKG389" s="70"/>
      <c r="EKH389" s="70"/>
      <c r="EKI389" s="70"/>
      <c r="EKJ389" s="70"/>
      <c r="EKK389" s="70"/>
      <c r="EKL389" s="70"/>
      <c r="EKM389" s="70"/>
      <c r="EKN389" s="70"/>
      <c r="EKO389" s="70"/>
      <c r="EKP389" s="70"/>
      <c r="EKQ389" s="70"/>
      <c r="EKR389" s="70"/>
      <c r="EKS389" s="70"/>
      <c r="EKT389" s="70"/>
      <c r="EKU389" s="70"/>
      <c r="EKV389" s="70"/>
      <c r="EKW389" s="70"/>
      <c r="EKX389" s="70"/>
      <c r="EKY389" s="70"/>
      <c r="EKZ389" s="70"/>
      <c r="ELA389" s="70"/>
      <c r="ELB389" s="70"/>
      <c r="ELC389" s="70"/>
      <c r="ELD389" s="70"/>
      <c r="ELE389" s="70"/>
      <c r="ELF389" s="70"/>
      <c r="ELG389" s="70"/>
      <c r="ELH389" s="70"/>
      <c r="ELI389" s="70"/>
      <c r="ELJ389" s="70"/>
      <c r="ELK389" s="70"/>
      <c r="ELL389" s="70"/>
      <c r="ELM389" s="70"/>
      <c r="ELN389" s="70"/>
      <c r="ELO389" s="70"/>
      <c r="ELP389" s="70"/>
      <c r="ELQ389" s="70"/>
      <c r="ELR389" s="70"/>
      <c r="ELS389" s="70"/>
      <c r="ELT389" s="70"/>
      <c r="ELU389" s="70"/>
      <c r="ELV389" s="70"/>
      <c r="ELW389" s="70"/>
      <c r="ELX389" s="70"/>
      <c r="ELY389" s="70"/>
      <c r="ELZ389" s="70"/>
      <c r="EMA389" s="70"/>
      <c r="EMB389" s="70"/>
      <c r="EMC389" s="70"/>
      <c r="EMD389" s="70"/>
      <c r="EME389" s="70"/>
      <c r="EMF389" s="70"/>
      <c r="EMG389" s="70"/>
      <c r="EMH389" s="70"/>
      <c r="EMI389" s="70"/>
      <c r="EMJ389" s="70"/>
      <c r="EMK389" s="70"/>
      <c r="EML389" s="70"/>
      <c r="EMM389" s="70"/>
      <c r="EMN389" s="70"/>
      <c r="EMO389" s="70"/>
      <c r="EMP389" s="70"/>
      <c r="EMQ389" s="70"/>
      <c r="EMR389" s="70"/>
      <c r="EMS389" s="70"/>
      <c r="EMT389" s="70"/>
      <c r="EMU389" s="70"/>
      <c r="EMV389" s="70"/>
      <c r="EMW389" s="70"/>
      <c r="EMX389" s="70"/>
      <c r="EMY389" s="70"/>
      <c r="EMZ389" s="70"/>
      <c r="ENA389" s="70"/>
      <c r="ENB389" s="70"/>
      <c r="ENC389" s="70"/>
      <c r="END389" s="70"/>
      <c r="ENE389" s="70"/>
      <c r="ENF389" s="70"/>
      <c r="ENG389" s="70"/>
      <c r="ENH389" s="70"/>
      <c r="ENI389" s="70"/>
      <c r="ENJ389" s="70"/>
      <c r="ENK389" s="70"/>
      <c r="ENL389" s="70"/>
      <c r="ENM389" s="70"/>
      <c r="ENN389" s="70"/>
      <c r="ENO389" s="70"/>
      <c r="ENP389" s="70"/>
      <c r="ENQ389" s="70"/>
      <c r="ENR389" s="70"/>
      <c r="ENS389" s="70"/>
      <c r="ENT389" s="70"/>
      <c r="ENU389" s="70"/>
      <c r="ENV389" s="70"/>
      <c r="ENW389" s="70"/>
      <c r="ENX389" s="70"/>
      <c r="ENY389" s="70"/>
      <c r="ENZ389" s="70"/>
      <c r="EOA389" s="70"/>
      <c r="EOB389" s="70"/>
      <c r="EOC389" s="70"/>
      <c r="EOD389" s="70"/>
      <c r="EOE389" s="70"/>
      <c r="EOF389" s="70"/>
      <c r="EOG389" s="70"/>
      <c r="EOH389" s="70"/>
      <c r="EOI389" s="70"/>
      <c r="EOJ389" s="70"/>
      <c r="EOK389" s="70"/>
      <c r="EOL389" s="70"/>
      <c r="EOM389" s="70"/>
      <c r="EON389" s="70"/>
      <c r="EOO389" s="70"/>
      <c r="EOP389" s="70"/>
      <c r="EOQ389" s="70"/>
      <c r="EOR389" s="70"/>
      <c r="EOS389" s="70"/>
      <c r="EOT389" s="70"/>
      <c r="EOU389" s="70"/>
      <c r="EOV389" s="70"/>
      <c r="EOW389" s="70"/>
      <c r="EOX389" s="70"/>
      <c r="EOY389" s="70"/>
      <c r="EOZ389" s="70"/>
      <c r="EPA389" s="70"/>
      <c r="EPB389" s="70"/>
      <c r="EPC389" s="70"/>
      <c r="EPD389" s="70"/>
      <c r="EPE389" s="70"/>
      <c r="EPF389" s="70"/>
      <c r="EPG389" s="70"/>
      <c r="EPH389" s="70"/>
      <c r="EPI389" s="70"/>
      <c r="EPJ389" s="70"/>
      <c r="EPK389" s="70"/>
      <c r="EPL389" s="70"/>
      <c r="EPM389" s="70"/>
      <c r="EPN389" s="70"/>
      <c r="EPO389" s="70"/>
      <c r="EPP389" s="70"/>
      <c r="EPQ389" s="70"/>
      <c r="EPR389" s="70"/>
      <c r="EPS389" s="70"/>
      <c r="EPT389" s="70"/>
      <c r="EPU389" s="70"/>
      <c r="EPV389" s="70"/>
      <c r="EPW389" s="70"/>
      <c r="EPX389" s="70"/>
      <c r="EPY389" s="70"/>
      <c r="EPZ389" s="70"/>
      <c r="EQA389" s="70"/>
      <c r="EQB389" s="70"/>
      <c r="EQC389" s="70"/>
      <c r="EQD389" s="70"/>
      <c r="EQE389" s="70"/>
      <c r="EQF389" s="70"/>
      <c r="EQG389" s="70"/>
      <c r="EQH389" s="70"/>
      <c r="EQI389" s="70"/>
      <c r="EQJ389" s="70"/>
      <c r="EQK389" s="70"/>
      <c r="EQL389" s="70"/>
      <c r="EQM389" s="70"/>
      <c r="EQN389" s="70"/>
      <c r="EQO389" s="70"/>
      <c r="EQP389" s="70"/>
      <c r="EQQ389" s="70"/>
      <c r="EQR389" s="70"/>
      <c r="EQS389" s="70"/>
      <c r="EQT389" s="70"/>
      <c r="EQU389" s="70"/>
      <c r="EQV389" s="70"/>
      <c r="EQW389" s="70"/>
      <c r="EQX389" s="70"/>
      <c r="EQY389" s="70"/>
      <c r="EQZ389" s="70"/>
      <c r="ERA389" s="70"/>
      <c r="ERB389" s="70"/>
      <c r="ERC389" s="70"/>
      <c r="ERD389" s="70"/>
      <c r="ERE389" s="70"/>
      <c r="ERF389" s="70"/>
      <c r="ERG389" s="70"/>
      <c r="ERH389" s="70"/>
      <c r="ERI389" s="70"/>
      <c r="ERJ389" s="70"/>
      <c r="ERK389" s="70"/>
      <c r="ERL389" s="70"/>
      <c r="ERM389" s="70"/>
      <c r="ERN389" s="70"/>
      <c r="ERO389" s="70"/>
      <c r="ERP389" s="70"/>
      <c r="ERQ389" s="70"/>
      <c r="ERR389" s="70"/>
      <c r="ERS389" s="70"/>
      <c r="ERT389" s="70"/>
      <c r="ERU389" s="70"/>
      <c r="ERV389" s="70"/>
      <c r="ERW389" s="70"/>
      <c r="ERX389" s="70"/>
      <c r="ERY389" s="70"/>
      <c r="ERZ389" s="70"/>
      <c r="ESA389" s="70"/>
      <c r="ESB389" s="70"/>
      <c r="ESC389" s="70"/>
      <c r="ESD389" s="70"/>
      <c r="ESE389" s="70"/>
      <c r="ESF389" s="70"/>
      <c r="ESG389" s="70"/>
      <c r="ESH389" s="70"/>
      <c r="ESI389" s="70"/>
      <c r="ESJ389" s="70"/>
      <c r="ESK389" s="70"/>
      <c r="ESL389" s="70"/>
      <c r="ESM389" s="70"/>
      <c r="ESN389" s="70"/>
      <c r="ESO389" s="70"/>
      <c r="ESP389" s="70"/>
      <c r="ESQ389" s="70"/>
      <c r="ESR389" s="70"/>
      <c r="ESS389" s="70"/>
      <c r="EST389" s="70"/>
      <c r="ESU389" s="70"/>
      <c r="ESV389" s="70"/>
      <c r="ESW389" s="70"/>
      <c r="ESX389" s="70"/>
      <c r="ESY389" s="70"/>
      <c r="ESZ389" s="70"/>
      <c r="ETA389" s="70"/>
      <c r="ETB389" s="70"/>
      <c r="ETC389" s="70"/>
      <c r="ETD389" s="70"/>
      <c r="ETE389" s="70"/>
      <c r="ETF389" s="70"/>
      <c r="ETG389" s="70"/>
      <c r="ETH389" s="70"/>
      <c r="ETI389" s="70"/>
      <c r="ETJ389" s="70"/>
      <c r="ETK389" s="70"/>
      <c r="ETL389" s="70"/>
      <c r="ETM389" s="70"/>
      <c r="ETN389" s="70"/>
      <c r="ETO389" s="70"/>
      <c r="ETP389" s="70"/>
      <c r="ETQ389" s="70"/>
      <c r="ETR389" s="70"/>
      <c r="ETS389" s="70"/>
      <c r="ETT389" s="70"/>
      <c r="ETU389" s="70"/>
      <c r="ETV389" s="70"/>
      <c r="ETW389" s="70"/>
      <c r="ETX389" s="70"/>
      <c r="ETY389" s="70"/>
      <c r="ETZ389" s="70"/>
      <c r="EUA389" s="70"/>
      <c r="EUB389" s="70"/>
      <c r="EUC389" s="70"/>
      <c r="EUD389" s="70"/>
      <c r="EUE389" s="70"/>
      <c r="EUF389" s="70"/>
      <c r="EUG389" s="70"/>
      <c r="EUH389" s="70"/>
      <c r="EUI389" s="70"/>
      <c r="EUJ389" s="70"/>
      <c r="EUK389" s="70"/>
      <c r="EUL389" s="70"/>
      <c r="EUM389" s="70"/>
      <c r="EUN389" s="70"/>
      <c r="EUO389" s="70"/>
      <c r="EUP389" s="70"/>
      <c r="EUQ389" s="70"/>
      <c r="EUR389" s="70"/>
      <c r="EUS389" s="70"/>
      <c r="EUT389" s="70"/>
      <c r="EUU389" s="70"/>
      <c r="EUV389" s="70"/>
      <c r="EUW389" s="70"/>
      <c r="EUX389" s="70"/>
      <c r="EUY389" s="70"/>
      <c r="EUZ389" s="70"/>
      <c r="EVA389" s="70"/>
      <c r="EVB389" s="70"/>
      <c r="EVC389" s="70"/>
      <c r="EVD389" s="70"/>
      <c r="EVE389" s="70"/>
      <c r="EVF389" s="70"/>
      <c r="EVG389" s="70"/>
      <c r="EVH389" s="70"/>
      <c r="EVI389" s="70"/>
      <c r="EVJ389" s="70"/>
      <c r="EVK389" s="70"/>
      <c r="EVL389" s="70"/>
      <c r="EVM389" s="70"/>
      <c r="EVN389" s="70"/>
      <c r="EVO389" s="70"/>
      <c r="EVP389" s="70"/>
      <c r="EVQ389" s="70"/>
      <c r="EVR389" s="70"/>
      <c r="EVS389" s="70"/>
      <c r="EVT389" s="70"/>
      <c r="EVU389" s="70"/>
      <c r="EVV389" s="70"/>
      <c r="EVW389" s="70"/>
      <c r="EVX389" s="70"/>
      <c r="EVY389" s="70"/>
      <c r="EVZ389" s="70"/>
      <c r="EWA389" s="70"/>
      <c r="EWB389" s="70"/>
      <c r="EWC389" s="70"/>
      <c r="EWD389" s="70"/>
      <c r="EWE389" s="70"/>
      <c r="EWF389" s="70"/>
      <c r="EWG389" s="70"/>
      <c r="EWH389" s="70"/>
      <c r="EWI389" s="70"/>
      <c r="EWJ389" s="70"/>
      <c r="EWK389" s="70"/>
      <c r="EWL389" s="70"/>
      <c r="EWM389" s="70"/>
      <c r="EWN389" s="70"/>
      <c r="EWO389" s="70"/>
      <c r="EWP389" s="70"/>
      <c r="EWQ389" s="70"/>
      <c r="EWR389" s="70"/>
      <c r="EWS389" s="70"/>
      <c r="EWT389" s="70"/>
      <c r="EWU389" s="70"/>
      <c r="EWV389" s="70"/>
      <c r="EWW389" s="70"/>
      <c r="EWX389" s="70"/>
      <c r="EWY389" s="70"/>
      <c r="EWZ389" s="70"/>
      <c r="EXA389" s="70"/>
      <c r="EXB389" s="70"/>
      <c r="EXC389" s="70"/>
      <c r="EXD389" s="70"/>
      <c r="EXE389" s="70"/>
      <c r="EXF389" s="70"/>
      <c r="EXG389" s="70"/>
      <c r="EXH389" s="70"/>
      <c r="EXI389" s="70"/>
      <c r="EXJ389" s="70"/>
      <c r="EXK389" s="70"/>
      <c r="EXL389" s="70"/>
      <c r="EXM389" s="70"/>
      <c r="EXN389" s="70"/>
      <c r="EXO389" s="70"/>
      <c r="EXP389" s="70"/>
      <c r="EXQ389" s="70"/>
      <c r="EXR389" s="70"/>
      <c r="EXS389" s="70"/>
      <c r="EXT389" s="70"/>
      <c r="EXU389" s="70"/>
      <c r="EXV389" s="70"/>
      <c r="EXW389" s="70"/>
      <c r="EXX389" s="70"/>
      <c r="EXY389" s="70"/>
      <c r="EXZ389" s="70"/>
      <c r="EYA389" s="70"/>
      <c r="EYB389" s="70"/>
      <c r="EYC389" s="70"/>
      <c r="EYD389" s="70"/>
      <c r="EYE389" s="70"/>
      <c r="EYF389" s="70"/>
      <c r="EYG389" s="70"/>
      <c r="EYH389" s="70"/>
      <c r="EYI389" s="70"/>
      <c r="EYJ389" s="70"/>
      <c r="EYK389" s="70"/>
      <c r="EYL389" s="70"/>
      <c r="EYM389" s="70"/>
      <c r="EYN389" s="70"/>
      <c r="EYO389" s="70"/>
      <c r="EYP389" s="70"/>
      <c r="EYQ389" s="70"/>
      <c r="EYR389" s="70"/>
      <c r="EYS389" s="70"/>
      <c r="EYT389" s="70"/>
      <c r="EYU389" s="70"/>
      <c r="EYV389" s="70"/>
      <c r="EYW389" s="70"/>
      <c r="EYX389" s="70"/>
      <c r="EYY389" s="70"/>
      <c r="EYZ389" s="70"/>
      <c r="EZA389" s="70"/>
      <c r="EZB389" s="70"/>
      <c r="EZC389" s="70"/>
      <c r="EZD389" s="70"/>
      <c r="EZE389" s="70"/>
      <c r="EZF389" s="70"/>
      <c r="EZG389" s="70"/>
      <c r="EZH389" s="70"/>
      <c r="EZI389" s="70"/>
      <c r="EZJ389" s="70"/>
      <c r="EZK389" s="70"/>
      <c r="EZL389" s="70"/>
      <c r="EZM389" s="70"/>
      <c r="EZN389" s="70"/>
      <c r="EZO389" s="70"/>
      <c r="EZP389" s="70"/>
      <c r="EZQ389" s="70"/>
      <c r="EZR389" s="70"/>
      <c r="EZS389" s="70"/>
      <c r="EZT389" s="70"/>
      <c r="EZU389" s="70"/>
      <c r="EZV389" s="70"/>
      <c r="EZW389" s="70"/>
      <c r="EZX389" s="70"/>
      <c r="EZY389" s="70"/>
      <c r="EZZ389" s="70"/>
      <c r="FAA389" s="70"/>
      <c r="FAB389" s="70"/>
      <c r="FAC389" s="70"/>
      <c r="FAD389" s="70"/>
      <c r="FAE389" s="70"/>
      <c r="FAF389" s="70"/>
      <c r="FAG389" s="70"/>
      <c r="FAH389" s="70"/>
      <c r="FAI389" s="70"/>
      <c r="FAJ389" s="70"/>
      <c r="FAK389" s="70"/>
      <c r="FAL389" s="70"/>
      <c r="FAM389" s="70"/>
      <c r="FAN389" s="70"/>
      <c r="FAO389" s="70"/>
      <c r="FAP389" s="70"/>
      <c r="FAQ389" s="70"/>
      <c r="FAR389" s="70"/>
      <c r="FAS389" s="70"/>
      <c r="FAT389" s="70"/>
      <c r="FAU389" s="70"/>
      <c r="FAV389" s="70"/>
      <c r="FAW389" s="70"/>
      <c r="FAX389" s="70"/>
      <c r="FAY389" s="70"/>
      <c r="FAZ389" s="70"/>
      <c r="FBA389" s="70"/>
      <c r="FBB389" s="70"/>
      <c r="FBC389" s="70"/>
      <c r="FBD389" s="70"/>
      <c r="FBE389" s="70"/>
      <c r="FBF389" s="70"/>
      <c r="FBG389" s="70"/>
      <c r="FBH389" s="70"/>
      <c r="FBI389" s="70"/>
      <c r="FBJ389" s="70"/>
      <c r="FBK389" s="70"/>
      <c r="FBL389" s="70"/>
      <c r="FBM389" s="70"/>
      <c r="FBN389" s="70"/>
      <c r="FBO389" s="70"/>
      <c r="FBP389" s="70"/>
      <c r="FBQ389" s="70"/>
      <c r="FBR389" s="70"/>
      <c r="FBS389" s="70"/>
      <c r="FBT389" s="70"/>
      <c r="FBU389" s="70"/>
      <c r="FBV389" s="70"/>
      <c r="FBW389" s="70"/>
      <c r="FBX389" s="70"/>
      <c r="FBY389" s="70"/>
      <c r="FBZ389" s="70"/>
      <c r="FCA389" s="70"/>
      <c r="FCB389" s="70"/>
      <c r="FCC389" s="70"/>
      <c r="FCD389" s="70"/>
      <c r="FCE389" s="70"/>
      <c r="FCF389" s="70"/>
      <c r="FCG389" s="70"/>
      <c r="FCH389" s="70"/>
      <c r="FCI389" s="70"/>
      <c r="FCJ389" s="70"/>
      <c r="FCK389" s="70"/>
      <c r="FCL389" s="70"/>
      <c r="FCM389" s="70"/>
      <c r="FCN389" s="70"/>
      <c r="FCO389" s="70"/>
      <c r="FCP389" s="70"/>
      <c r="FCQ389" s="70"/>
      <c r="FCR389" s="70"/>
      <c r="FCS389" s="70"/>
      <c r="FCT389" s="70"/>
      <c r="FCU389" s="70"/>
      <c r="FCV389" s="70"/>
      <c r="FCW389" s="70"/>
      <c r="FCX389" s="70"/>
      <c r="FCY389" s="70"/>
      <c r="FCZ389" s="70"/>
      <c r="FDA389" s="70"/>
      <c r="FDB389" s="70"/>
      <c r="FDC389" s="70"/>
      <c r="FDD389" s="70"/>
      <c r="FDE389" s="70"/>
      <c r="FDF389" s="70"/>
      <c r="FDG389" s="70"/>
      <c r="FDH389" s="70"/>
      <c r="FDI389" s="70"/>
      <c r="FDJ389" s="70"/>
      <c r="FDK389" s="70"/>
      <c r="FDL389" s="70"/>
      <c r="FDM389" s="70"/>
      <c r="FDN389" s="70"/>
      <c r="FDO389" s="70"/>
      <c r="FDP389" s="70"/>
      <c r="FDQ389" s="70"/>
      <c r="FDR389" s="70"/>
      <c r="FDS389" s="70"/>
      <c r="FDT389" s="70"/>
      <c r="FDU389" s="70"/>
      <c r="FDV389" s="70"/>
      <c r="FDW389" s="70"/>
      <c r="FDX389" s="70"/>
      <c r="FDY389" s="70"/>
      <c r="FDZ389" s="70"/>
      <c r="FEA389" s="70"/>
      <c r="FEB389" s="70"/>
      <c r="FEC389" s="70"/>
      <c r="FED389" s="70"/>
      <c r="FEE389" s="70"/>
      <c r="FEF389" s="70"/>
      <c r="FEG389" s="70"/>
      <c r="FEH389" s="70"/>
      <c r="FEI389" s="70"/>
      <c r="FEJ389" s="70"/>
      <c r="FEK389" s="70"/>
      <c r="FEL389" s="70"/>
      <c r="FEM389" s="70"/>
      <c r="FEN389" s="70"/>
      <c r="FEO389" s="70"/>
      <c r="FEP389" s="70"/>
      <c r="FEQ389" s="70"/>
      <c r="FER389" s="70"/>
      <c r="FES389" s="70"/>
      <c r="FET389" s="70"/>
      <c r="FEU389" s="70"/>
      <c r="FEV389" s="70"/>
      <c r="FEW389" s="70"/>
      <c r="FEX389" s="70"/>
      <c r="FEY389" s="70"/>
      <c r="FEZ389" s="70"/>
      <c r="FFA389" s="70"/>
      <c r="FFB389" s="70"/>
      <c r="FFC389" s="70"/>
      <c r="FFD389" s="70"/>
      <c r="FFE389" s="70"/>
      <c r="FFF389" s="70"/>
      <c r="FFG389" s="70"/>
      <c r="FFH389" s="70"/>
      <c r="FFI389" s="70"/>
      <c r="FFJ389" s="70"/>
      <c r="FFK389" s="70"/>
      <c r="FFL389" s="70"/>
      <c r="FFM389" s="70"/>
      <c r="FFN389" s="70"/>
      <c r="FFO389" s="70"/>
      <c r="FFP389" s="70"/>
      <c r="FFQ389" s="70"/>
      <c r="FFR389" s="70"/>
      <c r="FFS389" s="70"/>
      <c r="FFT389" s="70"/>
      <c r="FFU389" s="70"/>
      <c r="FFV389" s="70"/>
      <c r="FFW389" s="70"/>
      <c r="FFX389" s="70"/>
      <c r="FFY389" s="70"/>
      <c r="FFZ389" s="70"/>
      <c r="FGA389" s="70"/>
      <c r="FGB389" s="70"/>
      <c r="FGC389" s="70"/>
      <c r="FGD389" s="70"/>
      <c r="FGE389" s="70"/>
      <c r="FGF389" s="70"/>
      <c r="FGG389" s="70"/>
      <c r="FGH389" s="70"/>
      <c r="FGI389" s="70"/>
      <c r="FGJ389" s="70"/>
      <c r="FGK389" s="70"/>
      <c r="FGL389" s="70"/>
      <c r="FGM389" s="70"/>
      <c r="FGN389" s="70"/>
      <c r="FGO389" s="70"/>
      <c r="FGP389" s="70"/>
      <c r="FGQ389" s="70"/>
      <c r="FGR389" s="70"/>
      <c r="FGS389" s="70"/>
      <c r="FGT389" s="70"/>
      <c r="FGU389" s="70"/>
      <c r="FGV389" s="70"/>
      <c r="FGW389" s="70"/>
      <c r="FGX389" s="70"/>
      <c r="FGY389" s="70"/>
      <c r="FGZ389" s="70"/>
      <c r="FHA389" s="70"/>
      <c r="FHB389" s="70"/>
      <c r="FHC389" s="70"/>
      <c r="FHD389" s="70"/>
      <c r="FHE389" s="70"/>
      <c r="FHF389" s="70"/>
      <c r="FHG389" s="70"/>
      <c r="FHH389" s="70"/>
      <c r="FHI389" s="70"/>
      <c r="FHJ389" s="70"/>
      <c r="FHK389" s="70"/>
      <c r="FHL389" s="70"/>
      <c r="FHM389" s="70"/>
      <c r="FHN389" s="70"/>
      <c r="FHO389" s="70"/>
      <c r="FHP389" s="70"/>
      <c r="FHQ389" s="70"/>
      <c r="FHR389" s="70"/>
      <c r="FHS389" s="70"/>
      <c r="FHT389" s="70"/>
      <c r="FHU389" s="70"/>
      <c r="FHV389" s="70"/>
      <c r="FHW389" s="70"/>
      <c r="FHX389" s="70"/>
      <c r="FHY389" s="70"/>
      <c r="FHZ389" s="70"/>
      <c r="FIA389" s="70"/>
      <c r="FIB389" s="70"/>
      <c r="FIC389" s="70"/>
      <c r="FID389" s="70"/>
      <c r="FIE389" s="70"/>
      <c r="FIF389" s="70"/>
      <c r="FIG389" s="70"/>
      <c r="FIH389" s="70"/>
      <c r="FII389" s="70"/>
      <c r="FIJ389" s="70"/>
      <c r="FIK389" s="70"/>
      <c r="FIL389" s="70"/>
      <c r="FIM389" s="70"/>
      <c r="FIN389" s="70"/>
      <c r="FIO389" s="70"/>
      <c r="FIP389" s="70"/>
      <c r="FIQ389" s="70"/>
      <c r="FIR389" s="70"/>
      <c r="FIS389" s="70"/>
      <c r="FIT389" s="70"/>
      <c r="FIU389" s="70"/>
      <c r="FIV389" s="70"/>
      <c r="FIW389" s="70"/>
      <c r="FIX389" s="70"/>
      <c r="FIY389" s="70"/>
      <c r="FIZ389" s="70"/>
      <c r="FJA389" s="70"/>
      <c r="FJB389" s="70"/>
      <c r="FJC389" s="70"/>
      <c r="FJD389" s="70"/>
      <c r="FJE389" s="70"/>
      <c r="FJF389" s="70"/>
      <c r="FJG389" s="70"/>
      <c r="FJH389" s="70"/>
      <c r="FJI389" s="70"/>
      <c r="FJJ389" s="70"/>
      <c r="FJK389" s="70"/>
      <c r="FJL389" s="70"/>
      <c r="FJM389" s="70"/>
      <c r="FJN389" s="70"/>
      <c r="FJO389" s="70"/>
      <c r="FJP389" s="70"/>
      <c r="FJQ389" s="70"/>
      <c r="FJR389" s="70"/>
      <c r="FJS389" s="70"/>
      <c r="FJT389" s="70"/>
      <c r="FJU389" s="70"/>
      <c r="FJV389" s="70"/>
      <c r="FJW389" s="70"/>
      <c r="FJX389" s="70"/>
      <c r="FJY389" s="70"/>
      <c r="FJZ389" s="70"/>
      <c r="FKA389" s="70"/>
      <c r="FKB389" s="70"/>
      <c r="FKC389" s="70"/>
      <c r="FKD389" s="70"/>
      <c r="FKE389" s="70"/>
      <c r="FKF389" s="70"/>
      <c r="FKG389" s="70"/>
      <c r="FKH389" s="70"/>
      <c r="FKI389" s="70"/>
      <c r="FKJ389" s="70"/>
      <c r="FKK389" s="70"/>
      <c r="FKL389" s="70"/>
      <c r="FKM389" s="70"/>
      <c r="FKN389" s="70"/>
      <c r="FKO389" s="70"/>
      <c r="FKP389" s="70"/>
      <c r="FKQ389" s="70"/>
      <c r="FKR389" s="70"/>
      <c r="FKS389" s="70"/>
      <c r="FKT389" s="70"/>
      <c r="FKU389" s="70"/>
      <c r="FKV389" s="70"/>
      <c r="FKW389" s="70"/>
      <c r="FKX389" s="70"/>
      <c r="FKY389" s="70"/>
      <c r="FKZ389" s="70"/>
      <c r="FLA389" s="70"/>
      <c r="FLB389" s="70"/>
      <c r="FLC389" s="70"/>
      <c r="FLD389" s="70"/>
      <c r="FLE389" s="70"/>
      <c r="FLF389" s="70"/>
      <c r="FLG389" s="70"/>
      <c r="FLH389" s="70"/>
      <c r="FLI389" s="70"/>
      <c r="FLJ389" s="70"/>
      <c r="FLK389" s="70"/>
      <c r="FLL389" s="70"/>
      <c r="FLM389" s="70"/>
      <c r="FLN389" s="70"/>
      <c r="FLO389" s="70"/>
      <c r="FLP389" s="70"/>
      <c r="FLQ389" s="70"/>
      <c r="FLR389" s="70"/>
      <c r="FLS389" s="70"/>
      <c r="FLT389" s="70"/>
      <c r="FLU389" s="70"/>
      <c r="FLV389" s="70"/>
      <c r="FLW389" s="70"/>
      <c r="FLX389" s="70"/>
      <c r="FLY389" s="70"/>
      <c r="FLZ389" s="70"/>
      <c r="FMA389" s="70"/>
      <c r="FMB389" s="70"/>
      <c r="FMC389" s="70"/>
      <c r="FMD389" s="70"/>
      <c r="FME389" s="70"/>
      <c r="FMF389" s="70"/>
      <c r="FMG389" s="70"/>
      <c r="FMH389" s="70"/>
      <c r="FMI389" s="70"/>
      <c r="FMJ389" s="70"/>
      <c r="FMK389" s="70"/>
      <c r="FML389" s="70"/>
      <c r="FMM389" s="70"/>
      <c r="FMN389" s="70"/>
      <c r="FMO389" s="70"/>
      <c r="FMP389" s="70"/>
      <c r="FMQ389" s="70"/>
      <c r="FMR389" s="70"/>
      <c r="FMS389" s="70"/>
      <c r="FMT389" s="70"/>
      <c r="FMU389" s="70"/>
      <c r="FMV389" s="70"/>
      <c r="FMW389" s="70"/>
      <c r="FMX389" s="70"/>
      <c r="FMY389" s="70"/>
      <c r="FMZ389" s="70"/>
      <c r="FNA389" s="70"/>
      <c r="FNB389" s="70"/>
      <c r="FNC389" s="70"/>
      <c r="FND389" s="70"/>
      <c r="FNE389" s="70"/>
      <c r="FNF389" s="70"/>
      <c r="FNG389" s="70"/>
      <c r="FNH389" s="70"/>
      <c r="FNI389" s="70"/>
      <c r="FNJ389" s="70"/>
      <c r="FNK389" s="70"/>
      <c r="FNL389" s="70"/>
      <c r="FNM389" s="70"/>
      <c r="FNN389" s="70"/>
      <c r="FNO389" s="70"/>
      <c r="FNP389" s="70"/>
      <c r="FNQ389" s="70"/>
      <c r="FNR389" s="70"/>
      <c r="FNS389" s="70"/>
      <c r="FNT389" s="70"/>
      <c r="FNU389" s="70"/>
      <c r="FNV389" s="70"/>
      <c r="FNW389" s="70"/>
      <c r="FNX389" s="70"/>
      <c r="FNY389" s="70"/>
      <c r="FNZ389" s="70"/>
      <c r="FOA389" s="70"/>
      <c r="FOB389" s="70"/>
      <c r="FOC389" s="70"/>
      <c r="FOD389" s="70"/>
      <c r="FOE389" s="70"/>
      <c r="FOF389" s="70"/>
      <c r="FOG389" s="70"/>
      <c r="FOH389" s="70"/>
      <c r="FOI389" s="70"/>
      <c r="FOJ389" s="70"/>
      <c r="FOK389" s="70"/>
      <c r="FOL389" s="70"/>
      <c r="FOM389" s="70"/>
      <c r="FON389" s="70"/>
      <c r="FOO389" s="70"/>
      <c r="FOP389" s="70"/>
      <c r="FOQ389" s="70"/>
      <c r="FOR389" s="70"/>
      <c r="FOS389" s="70"/>
      <c r="FOT389" s="70"/>
      <c r="FOU389" s="70"/>
      <c r="FOV389" s="70"/>
      <c r="FOW389" s="70"/>
      <c r="FOX389" s="70"/>
      <c r="FOY389" s="70"/>
      <c r="FOZ389" s="70"/>
      <c r="FPA389" s="70"/>
      <c r="FPB389" s="70"/>
      <c r="FPC389" s="70"/>
      <c r="FPD389" s="70"/>
      <c r="FPE389" s="70"/>
      <c r="FPF389" s="70"/>
      <c r="FPG389" s="70"/>
      <c r="FPH389" s="70"/>
      <c r="FPI389" s="70"/>
      <c r="FPJ389" s="70"/>
      <c r="FPK389" s="70"/>
      <c r="FPL389" s="70"/>
      <c r="FPM389" s="70"/>
      <c r="FPN389" s="70"/>
      <c r="FPO389" s="70"/>
      <c r="FPP389" s="70"/>
      <c r="FPQ389" s="70"/>
      <c r="FPR389" s="70"/>
      <c r="FPS389" s="70"/>
      <c r="FPT389" s="70"/>
      <c r="FPU389" s="70"/>
      <c r="FPV389" s="70"/>
      <c r="FPW389" s="70"/>
      <c r="FPX389" s="70"/>
      <c r="FPY389" s="70"/>
      <c r="FPZ389" s="70"/>
      <c r="FQA389" s="70"/>
      <c r="FQB389" s="70"/>
      <c r="FQC389" s="70"/>
      <c r="FQD389" s="70"/>
      <c r="FQE389" s="70"/>
      <c r="FQF389" s="70"/>
      <c r="FQG389" s="70"/>
      <c r="FQH389" s="70"/>
      <c r="FQI389" s="70"/>
      <c r="FQJ389" s="70"/>
      <c r="FQK389" s="70"/>
      <c r="FQL389" s="70"/>
      <c r="FQM389" s="70"/>
      <c r="FQN389" s="70"/>
      <c r="FQO389" s="70"/>
      <c r="FQP389" s="70"/>
      <c r="FQQ389" s="70"/>
      <c r="FQR389" s="70"/>
      <c r="FQS389" s="70"/>
      <c r="FQT389" s="70"/>
      <c r="FQU389" s="70"/>
      <c r="FQV389" s="70"/>
      <c r="FQW389" s="70"/>
      <c r="FQX389" s="70"/>
      <c r="FQY389" s="70"/>
      <c r="FQZ389" s="70"/>
      <c r="FRA389" s="70"/>
      <c r="FRB389" s="70"/>
      <c r="FRC389" s="70"/>
      <c r="FRD389" s="70"/>
      <c r="FRE389" s="70"/>
      <c r="FRF389" s="70"/>
      <c r="FRG389" s="70"/>
      <c r="FRH389" s="70"/>
      <c r="FRI389" s="70"/>
      <c r="FRJ389" s="70"/>
      <c r="FRK389" s="70"/>
      <c r="FRL389" s="70"/>
      <c r="FRM389" s="70"/>
      <c r="FRN389" s="70"/>
      <c r="FRO389" s="70"/>
      <c r="FRP389" s="70"/>
      <c r="FRQ389" s="70"/>
      <c r="FRR389" s="70"/>
      <c r="FRS389" s="70"/>
      <c r="FRT389" s="70"/>
      <c r="FRU389" s="70"/>
      <c r="FRV389" s="70"/>
      <c r="FRW389" s="70"/>
      <c r="FRX389" s="70"/>
      <c r="FRY389" s="70"/>
      <c r="FRZ389" s="70"/>
      <c r="FSA389" s="70"/>
      <c r="FSB389" s="70"/>
      <c r="FSC389" s="70"/>
      <c r="FSD389" s="70"/>
      <c r="FSE389" s="70"/>
      <c r="FSF389" s="70"/>
      <c r="FSG389" s="70"/>
      <c r="FSH389" s="70"/>
      <c r="FSI389" s="70"/>
      <c r="FSJ389" s="70"/>
      <c r="FSK389" s="70"/>
      <c r="FSL389" s="70"/>
      <c r="FSM389" s="70"/>
      <c r="FSN389" s="70"/>
      <c r="FSO389" s="70"/>
      <c r="FSP389" s="70"/>
      <c r="FSQ389" s="70"/>
      <c r="FSR389" s="70"/>
      <c r="FSS389" s="70"/>
      <c r="FST389" s="70"/>
      <c r="FSU389" s="70"/>
      <c r="FSV389" s="70"/>
      <c r="FSW389" s="70"/>
      <c r="FSX389" s="70"/>
      <c r="FSY389" s="70"/>
      <c r="FSZ389" s="70"/>
      <c r="FTA389" s="70"/>
      <c r="FTB389" s="70"/>
      <c r="FTC389" s="70"/>
      <c r="FTD389" s="70"/>
      <c r="FTE389" s="70"/>
      <c r="FTF389" s="70"/>
      <c r="FTG389" s="70"/>
      <c r="FTH389" s="70"/>
      <c r="FTI389" s="70"/>
      <c r="FTJ389" s="70"/>
      <c r="FTK389" s="70"/>
      <c r="FTL389" s="70"/>
      <c r="FTM389" s="70"/>
      <c r="FTN389" s="70"/>
      <c r="FTO389" s="70"/>
      <c r="FTP389" s="70"/>
      <c r="FTQ389" s="70"/>
      <c r="FTR389" s="70"/>
      <c r="FTS389" s="70"/>
      <c r="FTT389" s="70"/>
      <c r="FTU389" s="70"/>
      <c r="FTV389" s="70"/>
      <c r="FTW389" s="70"/>
      <c r="FTX389" s="70"/>
      <c r="FTY389" s="70"/>
      <c r="FTZ389" s="70"/>
      <c r="FUA389" s="70"/>
      <c r="FUB389" s="70"/>
      <c r="FUC389" s="70"/>
      <c r="FUD389" s="70"/>
      <c r="FUE389" s="70"/>
      <c r="FUF389" s="70"/>
      <c r="FUG389" s="70"/>
      <c r="FUH389" s="70"/>
      <c r="FUI389" s="70"/>
      <c r="FUJ389" s="70"/>
      <c r="FUK389" s="70"/>
      <c r="FUL389" s="70"/>
      <c r="FUM389" s="70"/>
      <c r="FUN389" s="70"/>
      <c r="FUO389" s="70"/>
      <c r="FUP389" s="70"/>
      <c r="FUQ389" s="70"/>
      <c r="FUR389" s="70"/>
      <c r="FUS389" s="70"/>
      <c r="FUT389" s="70"/>
      <c r="FUU389" s="70"/>
      <c r="FUV389" s="70"/>
      <c r="FUW389" s="70"/>
      <c r="FUX389" s="70"/>
      <c r="FUY389" s="70"/>
      <c r="FUZ389" s="70"/>
      <c r="FVA389" s="70"/>
      <c r="FVB389" s="70"/>
      <c r="FVC389" s="70"/>
      <c r="FVD389" s="70"/>
      <c r="FVE389" s="70"/>
      <c r="FVF389" s="70"/>
      <c r="FVG389" s="70"/>
      <c r="FVH389" s="70"/>
      <c r="FVI389" s="70"/>
      <c r="FVJ389" s="70"/>
      <c r="FVK389" s="70"/>
      <c r="FVL389" s="70"/>
      <c r="FVM389" s="70"/>
      <c r="FVN389" s="70"/>
      <c r="FVO389" s="70"/>
      <c r="FVP389" s="70"/>
      <c r="FVQ389" s="70"/>
      <c r="FVR389" s="70"/>
      <c r="FVS389" s="70"/>
      <c r="FVT389" s="70"/>
      <c r="FVU389" s="70"/>
      <c r="FVV389" s="70"/>
      <c r="FVW389" s="70"/>
      <c r="FVX389" s="70"/>
      <c r="FVY389" s="70"/>
      <c r="FVZ389" s="70"/>
      <c r="FWA389" s="70"/>
      <c r="FWB389" s="70"/>
      <c r="FWC389" s="70"/>
      <c r="FWD389" s="70"/>
      <c r="FWE389" s="70"/>
      <c r="FWF389" s="70"/>
      <c r="FWG389" s="70"/>
      <c r="FWH389" s="70"/>
      <c r="FWI389" s="70"/>
      <c r="FWJ389" s="70"/>
      <c r="FWK389" s="70"/>
      <c r="FWL389" s="70"/>
      <c r="FWM389" s="70"/>
      <c r="FWN389" s="70"/>
      <c r="FWO389" s="70"/>
      <c r="FWP389" s="70"/>
      <c r="FWQ389" s="70"/>
      <c r="FWR389" s="70"/>
      <c r="FWS389" s="70"/>
      <c r="FWT389" s="70"/>
      <c r="FWU389" s="70"/>
      <c r="FWV389" s="70"/>
      <c r="FWW389" s="70"/>
      <c r="FWX389" s="70"/>
      <c r="FWY389" s="70"/>
      <c r="FWZ389" s="70"/>
      <c r="FXA389" s="70"/>
      <c r="FXB389" s="70"/>
      <c r="FXC389" s="70"/>
      <c r="FXD389" s="70"/>
      <c r="FXE389" s="70"/>
      <c r="FXF389" s="70"/>
      <c r="FXG389" s="70"/>
      <c r="FXH389" s="70"/>
      <c r="FXI389" s="70"/>
      <c r="FXJ389" s="70"/>
      <c r="FXK389" s="70"/>
      <c r="FXL389" s="70"/>
      <c r="FXM389" s="70"/>
      <c r="FXN389" s="70"/>
      <c r="FXO389" s="70"/>
      <c r="FXP389" s="70"/>
      <c r="FXQ389" s="70"/>
      <c r="FXR389" s="70"/>
      <c r="FXS389" s="70"/>
      <c r="FXT389" s="70"/>
      <c r="FXU389" s="70"/>
      <c r="FXV389" s="70"/>
      <c r="FXW389" s="70"/>
      <c r="FXX389" s="70"/>
      <c r="FXY389" s="70"/>
      <c r="FXZ389" s="70"/>
      <c r="FYA389" s="70"/>
      <c r="FYB389" s="70"/>
      <c r="FYC389" s="70"/>
      <c r="FYD389" s="70"/>
      <c r="FYE389" s="70"/>
      <c r="FYF389" s="70"/>
      <c r="FYG389" s="70"/>
      <c r="FYH389" s="70"/>
      <c r="FYI389" s="70"/>
      <c r="FYJ389" s="70"/>
      <c r="FYK389" s="70"/>
      <c r="FYL389" s="70"/>
      <c r="FYM389" s="70"/>
      <c r="FYN389" s="70"/>
      <c r="FYO389" s="70"/>
      <c r="FYP389" s="70"/>
      <c r="FYQ389" s="70"/>
      <c r="FYR389" s="70"/>
      <c r="FYS389" s="70"/>
      <c r="FYT389" s="70"/>
      <c r="FYU389" s="70"/>
      <c r="FYV389" s="70"/>
      <c r="FYW389" s="70"/>
      <c r="FYX389" s="70"/>
      <c r="FYY389" s="70"/>
      <c r="FYZ389" s="70"/>
      <c r="FZA389" s="70"/>
      <c r="FZB389" s="70"/>
      <c r="FZC389" s="70"/>
      <c r="FZD389" s="70"/>
      <c r="FZE389" s="70"/>
      <c r="FZF389" s="70"/>
      <c r="FZG389" s="70"/>
      <c r="FZH389" s="70"/>
      <c r="FZI389" s="70"/>
      <c r="FZJ389" s="70"/>
      <c r="FZK389" s="70"/>
      <c r="FZL389" s="70"/>
      <c r="FZM389" s="70"/>
      <c r="FZN389" s="70"/>
      <c r="FZO389" s="70"/>
      <c r="FZP389" s="70"/>
      <c r="FZQ389" s="70"/>
      <c r="FZR389" s="70"/>
      <c r="FZS389" s="70"/>
      <c r="FZT389" s="70"/>
      <c r="FZU389" s="70"/>
      <c r="FZV389" s="70"/>
      <c r="FZW389" s="70"/>
      <c r="FZX389" s="70"/>
      <c r="FZY389" s="70"/>
      <c r="FZZ389" s="70"/>
      <c r="GAA389" s="70"/>
      <c r="GAB389" s="70"/>
      <c r="GAC389" s="70"/>
      <c r="GAD389" s="70"/>
      <c r="GAE389" s="70"/>
      <c r="GAF389" s="70"/>
      <c r="GAG389" s="70"/>
      <c r="GAH389" s="70"/>
      <c r="GAI389" s="70"/>
      <c r="GAJ389" s="70"/>
      <c r="GAK389" s="70"/>
      <c r="GAL389" s="70"/>
      <c r="GAM389" s="70"/>
      <c r="GAN389" s="70"/>
      <c r="GAO389" s="70"/>
      <c r="GAP389" s="70"/>
      <c r="GAQ389" s="70"/>
      <c r="GAR389" s="70"/>
      <c r="GAS389" s="70"/>
      <c r="GAT389" s="70"/>
      <c r="GAU389" s="70"/>
      <c r="GAV389" s="70"/>
      <c r="GAW389" s="70"/>
      <c r="GAX389" s="70"/>
      <c r="GAY389" s="70"/>
      <c r="GAZ389" s="70"/>
      <c r="GBA389" s="70"/>
      <c r="GBB389" s="70"/>
      <c r="GBC389" s="70"/>
      <c r="GBD389" s="70"/>
      <c r="GBE389" s="70"/>
      <c r="GBF389" s="70"/>
      <c r="GBG389" s="70"/>
      <c r="GBH389" s="70"/>
      <c r="GBI389" s="70"/>
      <c r="GBJ389" s="70"/>
      <c r="GBK389" s="70"/>
      <c r="GBL389" s="70"/>
      <c r="GBM389" s="70"/>
      <c r="GBN389" s="70"/>
      <c r="GBO389" s="70"/>
      <c r="GBP389" s="70"/>
      <c r="GBQ389" s="70"/>
      <c r="GBR389" s="70"/>
      <c r="GBS389" s="70"/>
      <c r="GBT389" s="70"/>
      <c r="GBU389" s="70"/>
      <c r="GBV389" s="70"/>
      <c r="GBW389" s="70"/>
      <c r="GBX389" s="70"/>
      <c r="GBY389" s="70"/>
      <c r="GBZ389" s="70"/>
      <c r="GCA389" s="70"/>
      <c r="GCB389" s="70"/>
      <c r="GCC389" s="70"/>
      <c r="GCD389" s="70"/>
      <c r="GCE389" s="70"/>
      <c r="GCF389" s="70"/>
      <c r="GCG389" s="70"/>
      <c r="GCH389" s="70"/>
      <c r="GCI389" s="70"/>
      <c r="GCJ389" s="70"/>
      <c r="GCK389" s="70"/>
      <c r="GCL389" s="70"/>
      <c r="GCM389" s="70"/>
      <c r="GCN389" s="70"/>
      <c r="GCO389" s="70"/>
      <c r="GCP389" s="70"/>
      <c r="GCQ389" s="70"/>
      <c r="GCR389" s="70"/>
      <c r="GCS389" s="70"/>
      <c r="GCT389" s="70"/>
      <c r="GCU389" s="70"/>
      <c r="GCV389" s="70"/>
      <c r="GCW389" s="70"/>
      <c r="GCX389" s="70"/>
      <c r="GCY389" s="70"/>
      <c r="GCZ389" s="70"/>
      <c r="GDA389" s="70"/>
      <c r="GDB389" s="70"/>
      <c r="GDC389" s="70"/>
      <c r="GDD389" s="70"/>
      <c r="GDE389" s="70"/>
      <c r="GDF389" s="70"/>
      <c r="GDG389" s="70"/>
      <c r="GDH389" s="70"/>
      <c r="GDI389" s="70"/>
      <c r="GDJ389" s="70"/>
      <c r="GDK389" s="70"/>
      <c r="GDL389" s="70"/>
      <c r="GDM389" s="70"/>
      <c r="GDN389" s="70"/>
      <c r="GDO389" s="70"/>
      <c r="GDP389" s="70"/>
      <c r="GDQ389" s="70"/>
      <c r="GDR389" s="70"/>
      <c r="GDS389" s="70"/>
      <c r="GDT389" s="70"/>
      <c r="GDU389" s="70"/>
      <c r="GDV389" s="70"/>
      <c r="GDW389" s="70"/>
      <c r="GDX389" s="70"/>
      <c r="GDY389" s="70"/>
      <c r="GDZ389" s="70"/>
      <c r="GEA389" s="70"/>
      <c r="GEB389" s="70"/>
      <c r="GEC389" s="70"/>
      <c r="GED389" s="70"/>
      <c r="GEE389" s="70"/>
      <c r="GEF389" s="70"/>
      <c r="GEG389" s="70"/>
      <c r="GEH389" s="70"/>
      <c r="GEI389" s="70"/>
      <c r="GEJ389" s="70"/>
      <c r="GEK389" s="70"/>
      <c r="GEL389" s="70"/>
      <c r="GEM389" s="70"/>
      <c r="GEN389" s="70"/>
      <c r="GEO389" s="70"/>
      <c r="GEP389" s="70"/>
      <c r="GEQ389" s="70"/>
      <c r="GER389" s="70"/>
      <c r="GES389" s="70"/>
      <c r="GET389" s="70"/>
      <c r="GEU389" s="70"/>
      <c r="GEV389" s="70"/>
      <c r="GEW389" s="70"/>
      <c r="GEX389" s="70"/>
      <c r="GEY389" s="70"/>
      <c r="GEZ389" s="70"/>
      <c r="GFA389" s="70"/>
      <c r="GFB389" s="70"/>
      <c r="GFC389" s="70"/>
      <c r="GFD389" s="70"/>
      <c r="GFE389" s="70"/>
      <c r="GFF389" s="70"/>
      <c r="GFG389" s="70"/>
      <c r="GFH389" s="70"/>
      <c r="GFI389" s="70"/>
      <c r="GFJ389" s="70"/>
      <c r="GFK389" s="70"/>
      <c r="GFL389" s="70"/>
      <c r="GFM389" s="70"/>
      <c r="GFN389" s="70"/>
      <c r="GFO389" s="70"/>
      <c r="GFP389" s="70"/>
      <c r="GFQ389" s="70"/>
      <c r="GFR389" s="70"/>
      <c r="GFS389" s="70"/>
      <c r="GFT389" s="70"/>
      <c r="GFU389" s="70"/>
      <c r="GFV389" s="70"/>
      <c r="GFW389" s="70"/>
      <c r="GFX389" s="70"/>
      <c r="GFY389" s="70"/>
      <c r="GFZ389" s="70"/>
      <c r="GGA389" s="70"/>
      <c r="GGB389" s="70"/>
      <c r="GGC389" s="70"/>
      <c r="GGD389" s="70"/>
      <c r="GGE389" s="70"/>
      <c r="GGF389" s="70"/>
      <c r="GGG389" s="70"/>
      <c r="GGH389" s="70"/>
      <c r="GGI389" s="70"/>
      <c r="GGJ389" s="70"/>
      <c r="GGK389" s="70"/>
      <c r="GGL389" s="70"/>
      <c r="GGM389" s="70"/>
      <c r="GGN389" s="70"/>
      <c r="GGO389" s="70"/>
      <c r="GGP389" s="70"/>
      <c r="GGQ389" s="70"/>
      <c r="GGR389" s="70"/>
      <c r="GGS389" s="70"/>
      <c r="GGT389" s="70"/>
      <c r="GGU389" s="70"/>
      <c r="GGV389" s="70"/>
      <c r="GGW389" s="70"/>
      <c r="GGX389" s="70"/>
      <c r="GGY389" s="70"/>
      <c r="GGZ389" s="70"/>
      <c r="GHA389" s="70"/>
      <c r="GHB389" s="70"/>
      <c r="GHC389" s="70"/>
      <c r="GHD389" s="70"/>
      <c r="GHE389" s="70"/>
      <c r="GHF389" s="70"/>
      <c r="GHG389" s="70"/>
      <c r="GHH389" s="70"/>
      <c r="GHI389" s="70"/>
      <c r="GHJ389" s="70"/>
      <c r="GHK389" s="70"/>
      <c r="GHL389" s="70"/>
      <c r="GHM389" s="70"/>
      <c r="GHN389" s="70"/>
      <c r="GHO389" s="70"/>
      <c r="GHP389" s="70"/>
      <c r="GHQ389" s="70"/>
      <c r="GHR389" s="70"/>
      <c r="GHS389" s="70"/>
      <c r="GHT389" s="70"/>
      <c r="GHU389" s="70"/>
      <c r="GHV389" s="70"/>
      <c r="GHW389" s="70"/>
      <c r="GHX389" s="70"/>
      <c r="GHY389" s="70"/>
      <c r="GHZ389" s="70"/>
      <c r="GIA389" s="70"/>
      <c r="GIB389" s="70"/>
      <c r="GIC389" s="70"/>
      <c r="GID389" s="70"/>
      <c r="GIE389" s="70"/>
      <c r="GIF389" s="70"/>
      <c r="GIG389" s="70"/>
      <c r="GIH389" s="70"/>
      <c r="GII389" s="70"/>
      <c r="GIJ389" s="70"/>
      <c r="GIK389" s="70"/>
      <c r="GIL389" s="70"/>
      <c r="GIM389" s="70"/>
      <c r="GIN389" s="70"/>
      <c r="GIO389" s="70"/>
      <c r="GIP389" s="70"/>
      <c r="GIQ389" s="70"/>
      <c r="GIR389" s="70"/>
      <c r="GIS389" s="70"/>
      <c r="GIT389" s="70"/>
      <c r="GIU389" s="70"/>
      <c r="GIV389" s="70"/>
      <c r="GIW389" s="70"/>
      <c r="GIX389" s="70"/>
      <c r="GIY389" s="70"/>
      <c r="GIZ389" s="70"/>
      <c r="GJA389" s="70"/>
      <c r="GJB389" s="70"/>
      <c r="GJC389" s="70"/>
      <c r="GJD389" s="70"/>
      <c r="GJE389" s="70"/>
      <c r="GJF389" s="70"/>
      <c r="GJG389" s="70"/>
      <c r="GJH389" s="70"/>
      <c r="GJI389" s="70"/>
      <c r="GJJ389" s="70"/>
      <c r="GJK389" s="70"/>
      <c r="GJL389" s="70"/>
      <c r="GJM389" s="70"/>
      <c r="GJN389" s="70"/>
      <c r="GJO389" s="70"/>
      <c r="GJP389" s="70"/>
      <c r="GJQ389" s="70"/>
      <c r="GJR389" s="70"/>
      <c r="GJS389" s="70"/>
      <c r="GJT389" s="70"/>
      <c r="GJU389" s="70"/>
      <c r="GJV389" s="70"/>
      <c r="GJW389" s="70"/>
      <c r="GJX389" s="70"/>
      <c r="GJY389" s="70"/>
      <c r="GJZ389" s="70"/>
      <c r="GKA389" s="70"/>
      <c r="GKB389" s="70"/>
      <c r="GKC389" s="70"/>
      <c r="GKD389" s="70"/>
      <c r="GKE389" s="70"/>
      <c r="GKF389" s="70"/>
      <c r="GKG389" s="70"/>
      <c r="GKH389" s="70"/>
      <c r="GKI389" s="70"/>
      <c r="GKJ389" s="70"/>
      <c r="GKK389" s="70"/>
      <c r="GKL389" s="70"/>
      <c r="GKM389" s="70"/>
      <c r="GKN389" s="70"/>
      <c r="GKO389" s="70"/>
      <c r="GKP389" s="70"/>
      <c r="GKQ389" s="70"/>
      <c r="GKR389" s="70"/>
      <c r="GKS389" s="70"/>
      <c r="GKT389" s="70"/>
      <c r="GKU389" s="70"/>
      <c r="GKV389" s="70"/>
      <c r="GKW389" s="70"/>
      <c r="GKX389" s="70"/>
      <c r="GKY389" s="70"/>
      <c r="GKZ389" s="70"/>
      <c r="GLA389" s="70"/>
      <c r="GLB389" s="70"/>
      <c r="GLC389" s="70"/>
      <c r="GLD389" s="70"/>
      <c r="GLE389" s="70"/>
      <c r="GLF389" s="70"/>
      <c r="GLG389" s="70"/>
      <c r="GLH389" s="70"/>
      <c r="GLI389" s="70"/>
      <c r="GLJ389" s="70"/>
      <c r="GLK389" s="70"/>
      <c r="GLL389" s="70"/>
      <c r="GLM389" s="70"/>
      <c r="GLN389" s="70"/>
      <c r="GLO389" s="70"/>
      <c r="GLP389" s="70"/>
      <c r="GLQ389" s="70"/>
      <c r="GLR389" s="70"/>
      <c r="GLS389" s="70"/>
      <c r="GLT389" s="70"/>
      <c r="GLU389" s="70"/>
      <c r="GLV389" s="70"/>
      <c r="GLW389" s="70"/>
      <c r="GLX389" s="70"/>
      <c r="GLY389" s="70"/>
      <c r="GLZ389" s="70"/>
      <c r="GMA389" s="70"/>
      <c r="GMB389" s="70"/>
      <c r="GMC389" s="70"/>
      <c r="GMD389" s="70"/>
      <c r="GME389" s="70"/>
      <c r="GMF389" s="70"/>
      <c r="GMG389" s="70"/>
      <c r="GMH389" s="70"/>
      <c r="GMI389" s="70"/>
      <c r="GMJ389" s="70"/>
      <c r="GMK389" s="70"/>
      <c r="GML389" s="70"/>
      <c r="GMM389" s="70"/>
      <c r="GMN389" s="70"/>
      <c r="GMO389" s="70"/>
      <c r="GMP389" s="70"/>
      <c r="GMQ389" s="70"/>
      <c r="GMR389" s="70"/>
      <c r="GMS389" s="70"/>
      <c r="GMT389" s="70"/>
      <c r="GMU389" s="70"/>
      <c r="GMV389" s="70"/>
      <c r="GMW389" s="70"/>
      <c r="GMX389" s="70"/>
      <c r="GMY389" s="70"/>
      <c r="GMZ389" s="70"/>
      <c r="GNA389" s="70"/>
      <c r="GNB389" s="70"/>
      <c r="GNC389" s="70"/>
      <c r="GND389" s="70"/>
      <c r="GNE389" s="70"/>
      <c r="GNF389" s="70"/>
      <c r="GNG389" s="70"/>
      <c r="GNH389" s="70"/>
      <c r="GNI389" s="70"/>
      <c r="GNJ389" s="70"/>
      <c r="GNK389" s="70"/>
      <c r="GNL389" s="70"/>
      <c r="GNM389" s="70"/>
      <c r="GNN389" s="70"/>
      <c r="GNO389" s="70"/>
      <c r="GNP389" s="70"/>
      <c r="GNQ389" s="70"/>
      <c r="GNR389" s="70"/>
      <c r="GNS389" s="70"/>
      <c r="GNT389" s="70"/>
      <c r="GNU389" s="70"/>
      <c r="GNV389" s="70"/>
      <c r="GNW389" s="70"/>
      <c r="GNX389" s="70"/>
      <c r="GNY389" s="70"/>
      <c r="GNZ389" s="70"/>
      <c r="GOA389" s="70"/>
      <c r="GOB389" s="70"/>
      <c r="GOC389" s="70"/>
      <c r="GOD389" s="70"/>
      <c r="GOE389" s="70"/>
      <c r="GOF389" s="70"/>
      <c r="GOG389" s="70"/>
      <c r="GOH389" s="70"/>
      <c r="GOI389" s="70"/>
      <c r="GOJ389" s="70"/>
      <c r="GOK389" s="70"/>
      <c r="GOL389" s="70"/>
      <c r="GOM389" s="70"/>
      <c r="GON389" s="70"/>
      <c r="GOO389" s="70"/>
      <c r="GOP389" s="70"/>
      <c r="GOQ389" s="70"/>
      <c r="GOR389" s="70"/>
      <c r="GOS389" s="70"/>
      <c r="GOT389" s="70"/>
      <c r="GOU389" s="70"/>
      <c r="GOV389" s="70"/>
      <c r="GOW389" s="70"/>
      <c r="GOX389" s="70"/>
      <c r="GOY389" s="70"/>
      <c r="GOZ389" s="70"/>
      <c r="GPA389" s="70"/>
      <c r="GPB389" s="70"/>
      <c r="GPC389" s="70"/>
      <c r="GPD389" s="70"/>
      <c r="GPE389" s="70"/>
      <c r="GPF389" s="70"/>
      <c r="GPG389" s="70"/>
      <c r="GPH389" s="70"/>
      <c r="GPI389" s="70"/>
      <c r="GPJ389" s="70"/>
      <c r="GPK389" s="70"/>
      <c r="GPL389" s="70"/>
      <c r="GPM389" s="70"/>
      <c r="GPN389" s="70"/>
      <c r="GPO389" s="70"/>
      <c r="GPP389" s="70"/>
      <c r="GPQ389" s="70"/>
      <c r="GPR389" s="70"/>
      <c r="GPS389" s="70"/>
      <c r="GPT389" s="70"/>
      <c r="GPU389" s="70"/>
      <c r="GPV389" s="70"/>
      <c r="GPW389" s="70"/>
      <c r="GPX389" s="70"/>
      <c r="GPY389" s="70"/>
      <c r="GPZ389" s="70"/>
      <c r="GQA389" s="70"/>
      <c r="GQB389" s="70"/>
      <c r="GQC389" s="70"/>
      <c r="GQD389" s="70"/>
      <c r="GQE389" s="70"/>
      <c r="GQF389" s="70"/>
      <c r="GQG389" s="70"/>
      <c r="GQH389" s="70"/>
      <c r="GQI389" s="70"/>
      <c r="GQJ389" s="70"/>
      <c r="GQK389" s="70"/>
      <c r="GQL389" s="70"/>
      <c r="GQM389" s="70"/>
      <c r="GQN389" s="70"/>
      <c r="GQO389" s="70"/>
      <c r="GQP389" s="70"/>
      <c r="GQQ389" s="70"/>
      <c r="GQR389" s="70"/>
      <c r="GQS389" s="70"/>
      <c r="GQT389" s="70"/>
      <c r="GQU389" s="70"/>
      <c r="GQV389" s="70"/>
      <c r="GQW389" s="70"/>
      <c r="GQX389" s="70"/>
      <c r="GQY389" s="70"/>
      <c r="GQZ389" s="70"/>
      <c r="GRA389" s="70"/>
      <c r="GRB389" s="70"/>
      <c r="GRC389" s="70"/>
      <c r="GRD389" s="70"/>
      <c r="GRE389" s="70"/>
      <c r="GRF389" s="70"/>
      <c r="GRG389" s="70"/>
      <c r="GRH389" s="70"/>
      <c r="GRI389" s="70"/>
      <c r="GRJ389" s="70"/>
      <c r="GRK389" s="70"/>
      <c r="GRL389" s="70"/>
      <c r="GRM389" s="70"/>
      <c r="GRN389" s="70"/>
      <c r="GRO389" s="70"/>
      <c r="GRP389" s="70"/>
      <c r="GRQ389" s="70"/>
      <c r="GRR389" s="70"/>
      <c r="GRS389" s="70"/>
      <c r="GRT389" s="70"/>
      <c r="GRU389" s="70"/>
      <c r="GRV389" s="70"/>
      <c r="GRW389" s="70"/>
      <c r="GRX389" s="70"/>
      <c r="GRY389" s="70"/>
      <c r="GRZ389" s="70"/>
      <c r="GSA389" s="70"/>
      <c r="GSB389" s="70"/>
      <c r="GSC389" s="70"/>
      <c r="GSD389" s="70"/>
      <c r="GSE389" s="70"/>
      <c r="GSF389" s="70"/>
      <c r="GSG389" s="70"/>
      <c r="GSH389" s="70"/>
      <c r="GSI389" s="70"/>
      <c r="GSJ389" s="70"/>
      <c r="GSK389" s="70"/>
      <c r="GSL389" s="70"/>
      <c r="GSM389" s="70"/>
      <c r="GSN389" s="70"/>
      <c r="GSO389" s="70"/>
      <c r="GSP389" s="70"/>
      <c r="GSQ389" s="70"/>
      <c r="GSR389" s="70"/>
      <c r="GSS389" s="70"/>
      <c r="GST389" s="70"/>
      <c r="GSU389" s="70"/>
      <c r="GSV389" s="70"/>
      <c r="GSW389" s="70"/>
      <c r="GSX389" s="70"/>
      <c r="GSY389" s="70"/>
      <c r="GSZ389" s="70"/>
      <c r="GTA389" s="70"/>
      <c r="GTB389" s="70"/>
      <c r="GTC389" s="70"/>
      <c r="GTD389" s="70"/>
      <c r="GTE389" s="70"/>
      <c r="GTF389" s="70"/>
      <c r="GTG389" s="70"/>
      <c r="GTH389" s="70"/>
      <c r="GTI389" s="70"/>
      <c r="GTJ389" s="70"/>
      <c r="GTK389" s="70"/>
      <c r="GTL389" s="70"/>
      <c r="GTM389" s="70"/>
      <c r="GTN389" s="70"/>
      <c r="GTO389" s="70"/>
      <c r="GTP389" s="70"/>
      <c r="GTQ389" s="70"/>
      <c r="GTR389" s="70"/>
      <c r="GTS389" s="70"/>
      <c r="GTT389" s="70"/>
      <c r="GTU389" s="70"/>
      <c r="GTV389" s="70"/>
      <c r="GTW389" s="70"/>
      <c r="GTX389" s="70"/>
      <c r="GTY389" s="70"/>
      <c r="GTZ389" s="70"/>
      <c r="GUA389" s="70"/>
      <c r="GUB389" s="70"/>
      <c r="GUC389" s="70"/>
      <c r="GUD389" s="70"/>
      <c r="GUE389" s="70"/>
      <c r="GUF389" s="70"/>
      <c r="GUG389" s="70"/>
      <c r="GUH389" s="70"/>
      <c r="GUI389" s="70"/>
      <c r="GUJ389" s="70"/>
      <c r="GUK389" s="70"/>
      <c r="GUL389" s="70"/>
      <c r="GUM389" s="70"/>
      <c r="GUN389" s="70"/>
      <c r="GUO389" s="70"/>
      <c r="GUP389" s="70"/>
      <c r="GUQ389" s="70"/>
      <c r="GUR389" s="70"/>
      <c r="GUS389" s="70"/>
      <c r="GUT389" s="70"/>
      <c r="GUU389" s="70"/>
      <c r="GUV389" s="70"/>
      <c r="GUW389" s="70"/>
      <c r="GUX389" s="70"/>
      <c r="GUY389" s="70"/>
      <c r="GUZ389" s="70"/>
      <c r="GVA389" s="70"/>
      <c r="GVB389" s="70"/>
      <c r="GVC389" s="70"/>
      <c r="GVD389" s="70"/>
      <c r="GVE389" s="70"/>
      <c r="GVF389" s="70"/>
      <c r="GVG389" s="70"/>
      <c r="GVH389" s="70"/>
      <c r="GVI389" s="70"/>
      <c r="GVJ389" s="70"/>
      <c r="GVK389" s="70"/>
      <c r="GVL389" s="70"/>
      <c r="GVM389" s="70"/>
      <c r="GVN389" s="70"/>
      <c r="GVO389" s="70"/>
      <c r="GVP389" s="70"/>
      <c r="GVQ389" s="70"/>
      <c r="GVR389" s="70"/>
      <c r="GVS389" s="70"/>
      <c r="GVT389" s="70"/>
      <c r="GVU389" s="70"/>
      <c r="GVV389" s="70"/>
      <c r="GVW389" s="70"/>
      <c r="GVX389" s="70"/>
      <c r="GVY389" s="70"/>
      <c r="GVZ389" s="70"/>
      <c r="GWA389" s="70"/>
      <c r="GWB389" s="70"/>
      <c r="GWC389" s="70"/>
      <c r="GWD389" s="70"/>
      <c r="GWE389" s="70"/>
      <c r="GWF389" s="70"/>
      <c r="GWG389" s="70"/>
      <c r="GWH389" s="70"/>
      <c r="GWI389" s="70"/>
      <c r="GWJ389" s="70"/>
      <c r="GWK389" s="70"/>
      <c r="GWL389" s="70"/>
      <c r="GWM389" s="70"/>
      <c r="GWN389" s="70"/>
      <c r="GWO389" s="70"/>
      <c r="GWP389" s="70"/>
      <c r="GWQ389" s="70"/>
      <c r="GWR389" s="70"/>
      <c r="GWS389" s="70"/>
      <c r="GWT389" s="70"/>
      <c r="GWU389" s="70"/>
      <c r="GWV389" s="70"/>
      <c r="GWW389" s="70"/>
      <c r="GWX389" s="70"/>
      <c r="GWY389" s="70"/>
      <c r="GWZ389" s="70"/>
      <c r="GXA389" s="70"/>
      <c r="GXB389" s="70"/>
      <c r="GXC389" s="70"/>
      <c r="GXD389" s="70"/>
      <c r="GXE389" s="70"/>
      <c r="GXF389" s="70"/>
      <c r="GXG389" s="70"/>
      <c r="GXH389" s="70"/>
      <c r="GXI389" s="70"/>
      <c r="GXJ389" s="70"/>
      <c r="GXK389" s="70"/>
      <c r="GXL389" s="70"/>
      <c r="GXM389" s="70"/>
      <c r="GXN389" s="70"/>
      <c r="GXO389" s="70"/>
      <c r="GXP389" s="70"/>
      <c r="GXQ389" s="70"/>
      <c r="GXR389" s="70"/>
      <c r="GXS389" s="70"/>
      <c r="GXT389" s="70"/>
      <c r="GXU389" s="70"/>
      <c r="GXV389" s="70"/>
      <c r="GXW389" s="70"/>
      <c r="GXX389" s="70"/>
      <c r="GXY389" s="70"/>
      <c r="GXZ389" s="70"/>
      <c r="GYA389" s="70"/>
      <c r="GYB389" s="70"/>
      <c r="GYC389" s="70"/>
      <c r="GYD389" s="70"/>
      <c r="GYE389" s="70"/>
      <c r="GYF389" s="70"/>
      <c r="GYG389" s="70"/>
      <c r="GYH389" s="70"/>
      <c r="GYI389" s="70"/>
      <c r="GYJ389" s="70"/>
      <c r="GYK389" s="70"/>
      <c r="GYL389" s="70"/>
      <c r="GYM389" s="70"/>
      <c r="GYN389" s="70"/>
      <c r="GYO389" s="70"/>
      <c r="GYP389" s="70"/>
      <c r="GYQ389" s="70"/>
      <c r="GYR389" s="70"/>
      <c r="GYS389" s="70"/>
      <c r="GYT389" s="70"/>
      <c r="GYU389" s="70"/>
      <c r="GYV389" s="70"/>
      <c r="GYW389" s="70"/>
      <c r="GYX389" s="70"/>
      <c r="GYY389" s="70"/>
      <c r="GYZ389" s="70"/>
      <c r="GZA389" s="70"/>
      <c r="GZB389" s="70"/>
      <c r="GZC389" s="70"/>
      <c r="GZD389" s="70"/>
      <c r="GZE389" s="70"/>
      <c r="GZF389" s="70"/>
      <c r="GZG389" s="70"/>
      <c r="GZH389" s="70"/>
      <c r="GZI389" s="70"/>
      <c r="GZJ389" s="70"/>
      <c r="GZK389" s="70"/>
      <c r="GZL389" s="70"/>
      <c r="GZM389" s="70"/>
      <c r="GZN389" s="70"/>
      <c r="GZO389" s="70"/>
      <c r="GZP389" s="70"/>
      <c r="GZQ389" s="70"/>
      <c r="GZR389" s="70"/>
      <c r="GZS389" s="70"/>
      <c r="GZT389" s="70"/>
      <c r="GZU389" s="70"/>
      <c r="GZV389" s="70"/>
      <c r="GZW389" s="70"/>
      <c r="GZX389" s="70"/>
      <c r="GZY389" s="70"/>
      <c r="GZZ389" s="70"/>
      <c r="HAA389" s="70"/>
      <c r="HAB389" s="70"/>
      <c r="HAC389" s="70"/>
      <c r="HAD389" s="70"/>
      <c r="HAE389" s="70"/>
      <c r="HAF389" s="70"/>
      <c r="HAG389" s="70"/>
      <c r="HAH389" s="70"/>
      <c r="HAI389" s="70"/>
      <c r="HAJ389" s="70"/>
      <c r="HAK389" s="70"/>
      <c r="HAL389" s="70"/>
      <c r="HAM389" s="70"/>
      <c r="HAN389" s="70"/>
      <c r="HAO389" s="70"/>
      <c r="HAP389" s="70"/>
      <c r="HAQ389" s="70"/>
      <c r="HAR389" s="70"/>
      <c r="HAS389" s="70"/>
      <c r="HAT389" s="70"/>
      <c r="HAU389" s="70"/>
      <c r="HAV389" s="70"/>
      <c r="HAW389" s="70"/>
      <c r="HAX389" s="70"/>
      <c r="HAY389" s="70"/>
      <c r="HAZ389" s="70"/>
      <c r="HBA389" s="70"/>
      <c r="HBB389" s="70"/>
      <c r="HBC389" s="70"/>
      <c r="HBD389" s="70"/>
      <c r="HBE389" s="70"/>
      <c r="HBF389" s="70"/>
      <c r="HBG389" s="70"/>
      <c r="HBH389" s="70"/>
      <c r="HBI389" s="70"/>
      <c r="HBJ389" s="70"/>
      <c r="HBK389" s="70"/>
      <c r="HBL389" s="70"/>
      <c r="HBM389" s="70"/>
      <c r="HBN389" s="70"/>
      <c r="HBO389" s="70"/>
      <c r="HBP389" s="70"/>
      <c r="HBQ389" s="70"/>
      <c r="HBR389" s="70"/>
      <c r="HBS389" s="70"/>
      <c r="HBT389" s="70"/>
      <c r="HBU389" s="70"/>
      <c r="HBV389" s="70"/>
      <c r="HBW389" s="70"/>
      <c r="HBX389" s="70"/>
      <c r="HBY389" s="70"/>
      <c r="HBZ389" s="70"/>
      <c r="HCA389" s="70"/>
      <c r="HCB389" s="70"/>
      <c r="HCC389" s="70"/>
      <c r="HCD389" s="70"/>
      <c r="HCE389" s="70"/>
      <c r="HCF389" s="70"/>
      <c r="HCG389" s="70"/>
      <c r="HCH389" s="70"/>
      <c r="HCI389" s="70"/>
      <c r="HCJ389" s="70"/>
      <c r="HCK389" s="70"/>
      <c r="HCL389" s="70"/>
      <c r="HCM389" s="70"/>
      <c r="HCN389" s="70"/>
      <c r="HCO389" s="70"/>
      <c r="HCP389" s="70"/>
      <c r="HCQ389" s="70"/>
      <c r="HCR389" s="70"/>
      <c r="HCS389" s="70"/>
      <c r="HCT389" s="70"/>
      <c r="HCU389" s="70"/>
      <c r="HCV389" s="70"/>
      <c r="HCW389" s="70"/>
      <c r="HCX389" s="70"/>
      <c r="HCY389" s="70"/>
      <c r="HCZ389" s="70"/>
      <c r="HDA389" s="70"/>
      <c r="HDB389" s="70"/>
      <c r="HDC389" s="70"/>
      <c r="HDD389" s="70"/>
      <c r="HDE389" s="70"/>
      <c r="HDF389" s="70"/>
      <c r="HDG389" s="70"/>
      <c r="HDH389" s="70"/>
      <c r="HDI389" s="70"/>
      <c r="HDJ389" s="70"/>
      <c r="HDK389" s="70"/>
      <c r="HDL389" s="70"/>
      <c r="HDM389" s="70"/>
      <c r="HDN389" s="70"/>
      <c r="HDO389" s="70"/>
      <c r="HDP389" s="70"/>
      <c r="HDQ389" s="70"/>
      <c r="HDR389" s="70"/>
      <c r="HDS389" s="70"/>
      <c r="HDT389" s="70"/>
      <c r="HDU389" s="70"/>
      <c r="HDV389" s="70"/>
      <c r="HDW389" s="70"/>
      <c r="HDX389" s="70"/>
      <c r="HDY389" s="70"/>
      <c r="HDZ389" s="70"/>
      <c r="HEA389" s="70"/>
      <c r="HEB389" s="70"/>
      <c r="HEC389" s="70"/>
      <c r="HED389" s="70"/>
      <c r="HEE389" s="70"/>
      <c r="HEF389" s="70"/>
      <c r="HEG389" s="70"/>
      <c r="HEH389" s="70"/>
      <c r="HEI389" s="70"/>
      <c r="HEJ389" s="70"/>
      <c r="HEK389" s="70"/>
      <c r="HEL389" s="70"/>
      <c r="HEM389" s="70"/>
      <c r="HEN389" s="70"/>
      <c r="HEO389" s="70"/>
      <c r="HEP389" s="70"/>
      <c r="HEQ389" s="70"/>
      <c r="HER389" s="70"/>
      <c r="HES389" s="70"/>
      <c r="HET389" s="70"/>
      <c r="HEU389" s="70"/>
      <c r="HEV389" s="70"/>
      <c r="HEW389" s="70"/>
      <c r="HEX389" s="70"/>
      <c r="HEY389" s="70"/>
      <c r="HEZ389" s="70"/>
      <c r="HFA389" s="70"/>
      <c r="HFB389" s="70"/>
      <c r="HFC389" s="70"/>
      <c r="HFD389" s="70"/>
      <c r="HFE389" s="70"/>
      <c r="HFF389" s="70"/>
      <c r="HFG389" s="70"/>
      <c r="HFH389" s="70"/>
      <c r="HFI389" s="70"/>
      <c r="HFJ389" s="70"/>
      <c r="HFK389" s="70"/>
      <c r="HFL389" s="70"/>
      <c r="HFM389" s="70"/>
      <c r="HFN389" s="70"/>
      <c r="HFO389" s="70"/>
      <c r="HFP389" s="70"/>
      <c r="HFQ389" s="70"/>
      <c r="HFR389" s="70"/>
      <c r="HFS389" s="70"/>
      <c r="HFT389" s="70"/>
      <c r="HFU389" s="70"/>
      <c r="HFV389" s="70"/>
      <c r="HFW389" s="70"/>
      <c r="HFX389" s="70"/>
      <c r="HFY389" s="70"/>
      <c r="HFZ389" s="70"/>
      <c r="HGA389" s="70"/>
      <c r="HGB389" s="70"/>
      <c r="HGC389" s="70"/>
      <c r="HGD389" s="70"/>
      <c r="HGE389" s="70"/>
      <c r="HGF389" s="70"/>
      <c r="HGG389" s="70"/>
      <c r="HGH389" s="70"/>
      <c r="HGI389" s="70"/>
      <c r="HGJ389" s="70"/>
      <c r="HGK389" s="70"/>
      <c r="HGL389" s="70"/>
      <c r="HGM389" s="70"/>
      <c r="HGN389" s="70"/>
      <c r="HGO389" s="70"/>
      <c r="HGP389" s="70"/>
      <c r="HGQ389" s="70"/>
      <c r="HGR389" s="70"/>
      <c r="HGS389" s="70"/>
      <c r="HGT389" s="70"/>
      <c r="HGU389" s="70"/>
      <c r="HGV389" s="70"/>
      <c r="HGW389" s="70"/>
      <c r="HGX389" s="70"/>
      <c r="HGY389" s="70"/>
      <c r="HGZ389" s="70"/>
      <c r="HHA389" s="70"/>
      <c r="HHB389" s="70"/>
      <c r="HHC389" s="70"/>
      <c r="HHD389" s="70"/>
      <c r="HHE389" s="70"/>
      <c r="HHF389" s="70"/>
      <c r="HHG389" s="70"/>
      <c r="HHH389" s="70"/>
      <c r="HHI389" s="70"/>
      <c r="HHJ389" s="70"/>
      <c r="HHK389" s="70"/>
      <c r="HHL389" s="70"/>
      <c r="HHM389" s="70"/>
      <c r="HHN389" s="70"/>
      <c r="HHO389" s="70"/>
      <c r="HHP389" s="70"/>
      <c r="HHQ389" s="70"/>
      <c r="HHR389" s="70"/>
      <c r="HHS389" s="70"/>
      <c r="HHT389" s="70"/>
      <c r="HHU389" s="70"/>
      <c r="HHV389" s="70"/>
      <c r="HHW389" s="70"/>
      <c r="HHX389" s="70"/>
      <c r="HHY389" s="70"/>
      <c r="HHZ389" s="70"/>
      <c r="HIA389" s="70"/>
      <c r="HIB389" s="70"/>
      <c r="HIC389" s="70"/>
      <c r="HID389" s="70"/>
      <c r="HIE389" s="70"/>
      <c r="HIF389" s="70"/>
      <c r="HIG389" s="70"/>
      <c r="HIH389" s="70"/>
      <c r="HII389" s="70"/>
      <c r="HIJ389" s="70"/>
      <c r="HIK389" s="70"/>
      <c r="HIL389" s="70"/>
      <c r="HIM389" s="70"/>
      <c r="HIN389" s="70"/>
      <c r="HIO389" s="70"/>
      <c r="HIP389" s="70"/>
      <c r="HIQ389" s="70"/>
      <c r="HIR389" s="70"/>
      <c r="HIS389" s="70"/>
      <c r="HIT389" s="70"/>
      <c r="HIU389" s="70"/>
      <c r="HIV389" s="70"/>
      <c r="HIW389" s="70"/>
      <c r="HIX389" s="70"/>
      <c r="HIY389" s="70"/>
      <c r="HIZ389" s="70"/>
      <c r="HJA389" s="70"/>
      <c r="HJB389" s="70"/>
      <c r="HJC389" s="70"/>
      <c r="HJD389" s="70"/>
      <c r="HJE389" s="70"/>
      <c r="HJF389" s="70"/>
      <c r="HJG389" s="70"/>
      <c r="HJH389" s="70"/>
      <c r="HJI389" s="70"/>
      <c r="HJJ389" s="70"/>
      <c r="HJK389" s="70"/>
      <c r="HJL389" s="70"/>
      <c r="HJM389" s="70"/>
      <c r="HJN389" s="70"/>
      <c r="HJO389" s="70"/>
      <c r="HJP389" s="70"/>
      <c r="HJQ389" s="70"/>
      <c r="HJR389" s="70"/>
      <c r="HJS389" s="70"/>
      <c r="HJT389" s="70"/>
      <c r="HJU389" s="70"/>
      <c r="HJV389" s="70"/>
      <c r="HJW389" s="70"/>
      <c r="HJX389" s="70"/>
      <c r="HJY389" s="70"/>
      <c r="HJZ389" s="70"/>
      <c r="HKA389" s="70"/>
      <c r="HKB389" s="70"/>
      <c r="HKC389" s="70"/>
      <c r="HKD389" s="70"/>
      <c r="HKE389" s="70"/>
      <c r="HKF389" s="70"/>
      <c r="HKG389" s="70"/>
      <c r="HKH389" s="70"/>
      <c r="HKI389" s="70"/>
      <c r="HKJ389" s="70"/>
      <c r="HKK389" s="70"/>
      <c r="HKL389" s="70"/>
      <c r="HKM389" s="70"/>
      <c r="HKN389" s="70"/>
      <c r="HKO389" s="70"/>
      <c r="HKP389" s="70"/>
      <c r="HKQ389" s="70"/>
      <c r="HKR389" s="70"/>
      <c r="HKS389" s="70"/>
      <c r="HKT389" s="70"/>
      <c r="HKU389" s="70"/>
      <c r="HKV389" s="70"/>
      <c r="HKW389" s="70"/>
      <c r="HKX389" s="70"/>
      <c r="HKY389" s="70"/>
      <c r="HKZ389" s="70"/>
      <c r="HLA389" s="70"/>
      <c r="HLB389" s="70"/>
      <c r="HLC389" s="70"/>
      <c r="HLD389" s="70"/>
      <c r="HLE389" s="70"/>
      <c r="HLF389" s="70"/>
      <c r="HLG389" s="70"/>
      <c r="HLH389" s="70"/>
      <c r="HLI389" s="70"/>
      <c r="HLJ389" s="70"/>
      <c r="HLK389" s="70"/>
      <c r="HLL389" s="70"/>
      <c r="HLM389" s="70"/>
      <c r="HLN389" s="70"/>
      <c r="HLO389" s="70"/>
      <c r="HLP389" s="70"/>
      <c r="HLQ389" s="70"/>
      <c r="HLR389" s="70"/>
      <c r="HLS389" s="70"/>
      <c r="HLT389" s="70"/>
      <c r="HLU389" s="70"/>
      <c r="HLV389" s="70"/>
      <c r="HLW389" s="70"/>
      <c r="HLX389" s="70"/>
      <c r="HLY389" s="70"/>
      <c r="HLZ389" s="70"/>
      <c r="HMA389" s="70"/>
      <c r="HMB389" s="70"/>
      <c r="HMC389" s="70"/>
      <c r="HMD389" s="70"/>
      <c r="HME389" s="70"/>
      <c r="HMF389" s="70"/>
      <c r="HMG389" s="70"/>
      <c r="HMH389" s="70"/>
      <c r="HMI389" s="70"/>
      <c r="HMJ389" s="70"/>
      <c r="HMK389" s="70"/>
      <c r="HML389" s="70"/>
      <c r="HMM389" s="70"/>
      <c r="HMN389" s="70"/>
      <c r="HMO389" s="70"/>
      <c r="HMP389" s="70"/>
      <c r="HMQ389" s="70"/>
      <c r="HMR389" s="70"/>
      <c r="HMS389" s="70"/>
      <c r="HMT389" s="70"/>
      <c r="HMU389" s="70"/>
      <c r="HMV389" s="70"/>
      <c r="HMW389" s="70"/>
      <c r="HMX389" s="70"/>
      <c r="HMY389" s="70"/>
      <c r="HMZ389" s="70"/>
      <c r="HNA389" s="70"/>
      <c r="HNB389" s="70"/>
      <c r="HNC389" s="70"/>
      <c r="HND389" s="70"/>
      <c r="HNE389" s="70"/>
      <c r="HNF389" s="70"/>
      <c r="HNG389" s="70"/>
      <c r="HNH389" s="70"/>
      <c r="HNI389" s="70"/>
      <c r="HNJ389" s="70"/>
      <c r="HNK389" s="70"/>
      <c r="HNL389" s="70"/>
      <c r="HNM389" s="70"/>
      <c r="HNN389" s="70"/>
      <c r="HNO389" s="70"/>
      <c r="HNP389" s="70"/>
      <c r="HNQ389" s="70"/>
      <c r="HNR389" s="70"/>
      <c r="HNS389" s="70"/>
      <c r="HNT389" s="70"/>
      <c r="HNU389" s="70"/>
      <c r="HNV389" s="70"/>
      <c r="HNW389" s="70"/>
      <c r="HNX389" s="70"/>
      <c r="HNY389" s="70"/>
      <c r="HNZ389" s="70"/>
      <c r="HOA389" s="70"/>
      <c r="HOB389" s="70"/>
      <c r="HOC389" s="70"/>
      <c r="HOD389" s="70"/>
      <c r="HOE389" s="70"/>
      <c r="HOF389" s="70"/>
      <c r="HOG389" s="70"/>
      <c r="HOH389" s="70"/>
      <c r="HOI389" s="70"/>
      <c r="HOJ389" s="70"/>
      <c r="HOK389" s="70"/>
      <c r="HOL389" s="70"/>
      <c r="HOM389" s="70"/>
      <c r="HON389" s="70"/>
      <c r="HOO389" s="70"/>
      <c r="HOP389" s="70"/>
      <c r="HOQ389" s="70"/>
      <c r="HOR389" s="70"/>
      <c r="HOS389" s="70"/>
      <c r="HOT389" s="70"/>
      <c r="HOU389" s="70"/>
      <c r="HOV389" s="70"/>
      <c r="HOW389" s="70"/>
      <c r="HOX389" s="70"/>
      <c r="HOY389" s="70"/>
      <c r="HOZ389" s="70"/>
      <c r="HPA389" s="70"/>
      <c r="HPB389" s="70"/>
      <c r="HPC389" s="70"/>
      <c r="HPD389" s="70"/>
      <c r="HPE389" s="70"/>
      <c r="HPF389" s="70"/>
      <c r="HPG389" s="70"/>
      <c r="HPH389" s="70"/>
      <c r="HPI389" s="70"/>
      <c r="HPJ389" s="70"/>
      <c r="HPK389" s="70"/>
      <c r="HPL389" s="70"/>
      <c r="HPM389" s="70"/>
      <c r="HPN389" s="70"/>
      <c r="HPO389" s="70"/>
      <c r="HPP389" s="70"/>
      <c r="HPQ389" s="70"/>
      <c r="HPR389" s="70"/>
      <c r="HPS389" s="70"/>
      <c r="HPT389" s="70"/>
      <c r="HPU389" s="70"/>
      <c r="HPV389" s="70"/>
      <c r="HPW389" s="70"/>
      <c r="HPX389" s="70"/>
      <c r="HPY389" s="70"/>
      <c r="HPZ389" s="70"/>
      <c r="HQA389" s="70"/>
      <c r="HQB389" s="70"/>
      <c r="HQC389" s="70"/>
      <c r="HQD389" s="70"/>
      <c r="HQE389" s="70"/>
      <c r="HQF389" s="70"/>
      <c r="HQG389" s="70"/>
      <c r="HQH389" s="70"/>
      <c r="HQI389" s="70"/>
      <c r="HQJ389" s="70"/>
      <c r="HQK389" s="70"/>
      <c r="HQL389" s="70"/>
      <c r="HQM389" s="70"/>
      <c r="HQN389" s="70"/>
      <c r="HQO389" s="70"/>
      <c r="HQP389" s="70"/>
      <c r="HQQ389" s="70"/>
      <c r="HQR389" s="70"/>
      <c r="HQS389" s="70"/>
      <c r="HQT389" s="70"/>
      <c r="HQU389" s="70"/>
      <c r="HQV389" s="70"/>
      <c r="HQW389" s="70"/>
      <c r="HQX389" s="70"/>
      <c r="HQY389" s="70"/>
      <c r="HQZ389" s="70"/>
      <c r="HRA389" s="70"/>
      <c r="HRB389" s="70"/>
      <c r="HRC389" s="70"/>
      <c r="HRD389" s="70"/>
      <c r="HRE389" s="70"/>
      <c r="HRF389" s="70"/>
      <c r="HRG389" s="70"/>
      <c r="HRH389" s="70"/>
      <c r="HRI389" s="70"/>
      <c r="HRJ389" s="70"/>
      <c r="HRK389" s="70"/>
      <c r="HRL389" s="70"/>
      <c r="HRM389" s="70"/>
      <c r="HRN389" s="70"/>
      <c r="HRO389" s="70"/>
      <c r="HRP389" s="70"/>
      <c r="HRQ389" s="70"/>
      <c r="HRR389" s="70"/>
      <c r="HRS389" s="70"/>
      <c r="HRT389" s="70"/>
      <c r="HRU389" s="70"/>
      <c r="HRV389" s="70"/>
      <c r="HRW389" s="70"/>
      <c r="HRX389" s="70"/>
      <c r="HRY389" s="70"/>
      <c r="HRZ389" s="70"/>
      <c r="HSA389" s="70"/>
      <c r="HSB389" s="70"/>
      <c r="HSC389" s="70"/>
      <c r="HSD389" s="70"/>
      <c r="HSE389" s="70"/>
      <c r="HSF389" s="70"/>
      <c r="HSG389" s="70"/>
      <c r="HSH389" s="70"/>
      <c r="HSI389" s="70"/>
      <c r="HSJ389" s="70"/>
      <c r="HSK389" s="70"/>
      <c r="HSL389" s="70"/>
      <c r="HSM389" s="70"/>
      <c r="HSN389" s="70"/>
      <c r="HSO389" s="70"/>
      <c r="HSP389" s="70"/>
      <c r="HSQ389" s="70"/>
      <c r="HSR389" s="70"/>
      <c r="HSS389" s="70"/>
      <c r="HST389" s="70"/>
      <c r="HSU389" s="70"/>
      <c r="HSV389" s="70"/>
      <c r="HSW389" s="70"/>
      <c r="HSX389" s="70"/>
      <c r="HSY389" s="70"/>
      <c r="HSZ389" s="70"/>
      <c r="HTA389" s="70"/>
      <c r="HTB389" s="70"/>
      <c r="HTC389" s="70"/>
      <c r="HTD389" s="70"/>
      <c r="HTE389" s="70"/>
      <c r="HTF389" s="70"/>
      <c r="HTG389" s="70"/>
      <c r="HTH389" s="70"/>
      <c r="HTI389" s="70"/>
      <c r="HTJ389" s="70"/>
      <c r="HTK389" s="70"/>
      <c r="HTL389" s="70"/>
      <c r="HTM389" s="70"/>
      <c r="HTN389" s="70"/>
      <c r="HTO389" s="70"/>
      <c r="HTP389" s="70"/>
      <c r="HTQ389" s="70"/>
      <c r="HTR389" s="70"/>
      <c r="HTS389" s="70"/>
      <c r="HTT389" s="70"/>
      <c r="HTU389" s="70"/>
      <c r="HTV389" s="70"/>
      <c r="HTW389" s="70"/>
      <c r="HTX389" s="70"/>
      <c r="HTY389" s="70"/>
      <c r="HTZ389" s="70"/>
      <c r="HUA389" s="70"/>
      <c r="HUB389" s="70"/>
      <c r="HUC389" s="70"/>
      <c r="HUD389" s="70"/>
      <c r="HUE389" s="70"/>
      <c r="HUF389" s="70"/>
      <c r="HUG389" s="70"/>
      <c r="HUH389" s="70"/>
      <c r="HUI389" s="70"/>
      <c r="HUJ389" s="70"/>
      <c r="HUK389" s="70"/>
      <c r="HUL389" s="70"/>
      <c r="HUM389" s="70"/>
      <c r="HUN389" s="70"/>
      <c r="HUO389" s="70"/>
      <c r="HUP389" s="70"/>
      <c r="HUQ389" s="70"/>
      <c r="HUR389" s="70"/>
      <c r="HUS389" s="70"/>
      <c r="HUT389" s="70"/>
      <c r="HUU389" s="70"/>
      <c r="HUV389" s="70"/>
      <c r="HUW389" s="70"/>
      <c r="HUX389" s="70"/>
      <c r="HUY389" s="70"/>
      <c r="HUZ389" s="70"/>
      <c r="HVA389" s="70"/>
      <c r="HVB389" s="70"/>
      <c r="HVC389" s="70"/>
      <c r="HVD389" s="70"/>
      <c r="HVE389" s="70"/>
      <c r="HVF389" s="70"/>
      <c r="HVG389" s="70"/>
      <c r="HVH389" s="70"/>
      <c r="HVI389" s="70"/>
      <c r="HVJ389" s="70"/>
      <c r="HVK389" s="70"/>
      <c r="HVL389" s="70"/>
      <c r="HVM389" s="70"/>
      <c r="HVN389" s="70"/>
      <c r="HVO389" s="70"/>
      <c r="HVP389" s="70"/>
      <c r="HVQ389" s="70"/>
      <c r="HVR389" s="70"/>
      <c r="HVS389" s="70"/>
      <c r="HVT389" s="70"/>
      <c r="HVU389" s="70"/>
      <c r="HVV389" s="70"/>
      <c r="HVW389" s="70"/>
      <c r="HVX389" s="70"/>
      <c r="HVY389" s="70"/>
      <c r="HVZ389" s="70"/>
      <c r="HWA389" s="70"/>
      <c r="HWB389" s="70"/>
      <c r="HWC389" s="70"/>
      <c r="HWD389" s="70"/>
      <c r="HWE389" s="70"/>
      <c r="HWF389" s="70"/>
      <c r="HWG389" s="70"/>
      <c r="HWH389" s="70"/>
      <c r="HWI389" s="70"/>
      <c r="HWJ389" s="70"/>
      <c r="HWK389" s="70"/>
      <c r="HWL389" s="70"/>
      <c r="HWM389" s="70"/>
      <c r="HWN389" s="70"/>
      <c r="HWO389" s="70"/>
      <c r="HWP389" s="70"/>
      <c r="HWQ389" s="70"/>
      <c r="HWR389" s="70"/>
      <c r="HWS389" s="70"/>
      <c r="HWT389" s="70"/>
      <c r="HWU389" s="70"/>
      <c r="HWV389" s="70"/>
      <c r="HWW389" s="70"/>
      <c r="HWX389" s="70"/>
      <c r="HWY389" s="70"/>
      <c r="HWZ389" s="70"/>
      <c r="HXA389" s="70"/>
      <c r="HXB389" s="70"/>
      <c r="HXC389" s="70"/>
      <c r="HXD389" s="70"/>
      <c r="HXE389" s="70"/>
      <c r="HXF389" s="70"/>
      <c r="HXG389" s="70"/>
      <c r="HXH389" s="70"/>
      <c r="HXI389" s="70"/>
      <c r="HXJ389" s="70"/>
      <c r="HXK389" s="70"/>
      <c r="HXL389" s="70"/>
      <c r="HXM389" s="70"/>
      <c r="HXN389" s="70"/>
      <c r="HXO389" s="70"/>
      <c r="HXP389" s="70"/>
      <c r="HXQ389" s="70"/>
      <c r="HXR389" s="70"/>
      <c r="HXS389" s="70"/>
      <c r="HXT389" s="70"/>
      <c r="HXU389" s="70"/>
      <c r="HXV389" s="70"/>
      <c r="HXW389" s="70"/>
      <c r="HXX389" s="70"/>
      <c r="HXY389" s="70"/>
      <c r="HXZ389" s="70"/>
      <c r="HYA389" s="70"/>
      <c r="HYB389" s="70"/>
      <c r="HYC389" s="70"/>
      <c r="HYD389" s="70"/>
      <c r="HYE389" s="70"/>
      <c r="HYF389" s="70"/>
      <c r="HYG389" s="70"/>
      <c r="HYH389" s="70"/>
      <c r="HYI389" s="70"/>
      <c r="HYJ389" s="70"/>
      <c r="HYK389" s="70"/>
      <c r="HYL389" s="70"/>
      <c r="HYM389" s="70"/>
      <c r="HYN389" s="70"/>
      <c r="HYO389" s="70"/>
      <c r="HYP389" s="70"/>
      <c r="HYQ389" s="70"/>
      <c r="HYR389" s="70"/>
      <c r="HYS389" s="70"/>
      <c r="HYT389" s="70"/>
      <c r="HYU389" s="70"/>
      <c r="HYV389" s="70"/>
      <c r="HYW389" s="70"/>
      <c r="HYX389" s="70"/>
      <c r="HYY389" s="70"/>
      <c r="HYZ389" s="70"/>
      <c r="HZA389" s="70"/>
      <c r="HZB389" s="70"/>
      <c r="HZC389" s="70"/>
      <c r="HZD389" s="70"/>
      <c r="HZE389" s="70"/>
      <c r="HZF389" s="70"/>
      <c r="HZG389" s="70"/>
      <c r="HZH389" s="70"/>
      <c r="HZI389" s="70"/>
      <c r="HZJ389" s="70"/>
      <c r="HZK389" s="70"/>
      <c r="HZL389" s="70"/>
      <c r="HZM389" s="70"/>
      <c r="HZN389" s="70"/>
      <c r="HZO389" s="70"/>
      <c r="HZP389" s="70"/>
      <c r="HZQ389" s="70"/>
      <c r="HZR389" s="70"/>
      <c r="HZS389" s="70"/>
      <c r="HZT389" s="70"/>
      <c r="HZU389" s="70"/>
      <c r="HZV389" s="70"/>
      <c r="HZW389" s="70"/>
      <c r="HZX389" s="70"/>
      <c r="HZY389" s="70"/>
      <c r="HZZ389" s="70"/>
      <c r="IAA389" s="70"/>
      <c r="IAB389" s="70"/>
      <c r="IAC389" s="70"/>
      <c r="IAD389" s="70"/>
      <c r="IAE389" s="70"/>
      <c r="IAF389" s="70"/>
      <c r="IAG389" s="70"/>
      <c r="IAH389" s="70"/>
      <c r="IAI389" s="70"/>
      <c r="IAJ389" s="70"/>
      <c r="IAK389" s="70"/>
      <c r="IAL389" s="70"/>
      <c r="IAM389" s="70"/>
      <c r="IAN389" s="70"/>
      <c r="IAO389" s="70"/>
      <c r="IAP389" s="70"/>
      <c r="IAQ389" s="70"/>
      <c r="IAR389" s="70"/>
      <c r="IAS389" s="70"/>
      <c r="IAT389" s="70"/>
      <c r="IAU389" s="70"/>
      <c r="IAV389" s="70"/>
      <c r="IAW389" s="70"/>
      <c r="IAX389" s="70"/>
      <c r="IAY389" s="70"/>
      <c r="IAZ389" s="70"/>
      <c r="IBA389" s="70"/>
      <c r="IBB389" s="70"/>
      <c r="IBC389" s="70"/>
      <c r="IBD389" s="70"/>
      <c r="IBE389" s="70"/>
      <c r="IBF389" s="70"/>
      <c r="IBG389" s="70"/>
      <c r="IBH389" s="70"/>
      <c r="IBI389" s="70"/>
      <c r="IBJ389" s="70"/>
      <c r="IBK389" s="70"/>
      <c r="IBL389" s="70"/>
      <c r="IBM389" s="70"/>
      <c r="IBN389" s="70"/>
      <c r="IBO389" s="70"/>
      <c r="IBP389" s="70"/>
      <c r="IBQ389" s="70"/>
      <c r="IBR389" s="70"/>
      <c r="IBS389" s="70"/>
      <c r="IBT389" s="70"/>
      <c r="IBU389" s="70"/>
      <c r="IBV389" s="70"/>
      <c r="IBW389" s="70"/>
      <c r="IBX389" s="70"/>
      <c r="IBY389" s="70"/>
      <c r="IBZ389" s="70"/>
      <c r="ICA389" s="70"/>
      <c r="ICB389" s="70"/>
      <c r="ICC389" s="70"/>
      <c r="ICD389" s="70"/>
      <c r="ICE389" s="70"/>
      <c r="ICF389" s="70"/>
      <c r="ICG389" s="70"/>
      <c r="ICH389" s="70"/>
      <c r="ICI389" s="70"/>
      <c r="ICJ389" s="70"/>
      <c r="ICK389" s="70"/>
      <c r="ICL389" s="70"/>
      <c r="ICM389" s="70"/>
      <c r="ICN389" s="70"/>
      <c r="ICO389" s="70"/>
      <c r="ICP389" s="70"/>
      <c r="ICQ389" s="70"/>
      <c r="ICR389" s="70"/>
      <c r="ICS389" s="70"/>
      <c r="ICT389" s="70"/>
      <c r="ICU389" s="70"/>
      <c r="ICV389" s="70"/>
      <c r="ICW389" s="70"/>
      <c r="ICX389" s="70"/>
      <c r="ICY389" s="70"/>
      <c r="ICZ389" s="70"/>
      <c r="IDA389" s="70"/>
      <c r="IDB389" s="70"/>
      <c r="IDC389" s="70"/>
      <c r="IDD389" s="70"/>
      <c r="IDE389" s="70"/>
      <c r="IDF389" s="70"/>
      <c r="IDG389" s="70"/>
      <c r="IDH389" s="70"/>
      <c r="IDI389" s="70"/>
      <c r="IDJ389" s="70"/>
      <c r="IDK389" s="70"/>
      <c r="IDL389" s="70"/>
      <c r="IDM389" s="70"/>
      <c r="IDN389" s="70"/>
      <c r="IDO389" s="70"/>
      <c r="IDP389" s="70"/>
      <c r="IDQ389" s="70"/>
      <c r="IDR389" s="70"/>
      <c r="IDS389" s="70"/>
      <c r="IDT389" s="70"/>
      <c r="IDU389" s="70"/>
      <c r="IDV389" s="70"/>
      <c r="IDW389" s="70"/>
      <c r="IDX389" s="70"/>
      <c r="IDY389" s="70"/>
      <c r="IDZ389" s="70"/>
      <c r="IEA389" s="70"/>
      <c r="IEB389" s="70"/>
      <c r="IEC389" s="70"/>
      <c r="IED389" s="70"/>
      <c r="IEE389" s="70"/>
      <c r="IEF389" s="70"/>
      <c r="IEG389" s="70"/>
      <c r="IEH389" s="70"/>
      <c r="IEI389" s="70"/>
      <c r="IEJ389" s="70"/>
      <c r="IEK389" s="70"/>
      <c r="IEL389" s="70"/>
      <c r="IEM389" s="70"/>
      <c r="IEN389" s="70"/>
      <c r="IEO389" s="70"/>
      <c r="IEP389" s="70"/>
      <c r="IEQ389" s="70"/>
      <c r="IER389" s="70"/>
      <c r="IES389" s="70"/>
      <c r="IET389" s="70"/>
      <c r="IEU389" s="70"/>
      <c r="IEV389" s="70"/>
      <c r="IEW389" s="70"/>
      <c r="IEX389" s="70"/>
      <c r="IEY389" s="70"/>
      <c r="IEZ389" s="70"/>
      <c r="IFA389" s="70"/>
      <c r="IFB389" s="70"/>
      <c r="IFC389" s="70"/>
      <c r="IFD389" s="70"/>
      <c r="IFE389" s="70"/>
      <c r="IFF389" s="70"/>
      <c r="IFG389" s="70"/>
      <c r="IFH389" s="70"/>
      <c r="IFI389" s="70"/>
      <c r="IFJ389" s="70"/>
      <c r="IFK389" s="70"/>
      <c r="IFL389" s="70"/>
      <c r="IFM389" s="70"/>
      <c r="IFN389" s="70"/>
      <c r="IFO389" s="70"/>
      <c r="IFP389" s="70"/>
      <c r="IFQ389" s="70"/>
      <c r="IFR389" s="70"/>
      <c r="IFS389" s="70"/>
      <c r="IFT389" s="70"/>
      <c r="IFU389" s="70"/>
      <c r="IFV389" s="70"/>
      <c r="IFW389" s="70"/>
      <c r="IFX389" s="70"/>
      <c r="IFY389" s="70"/>
      <c r="IFZ389" s="70"/>
      <c r="IGA389" s="70"/>
      <c r="IGB389" s="70"/>
      <c r="IGC389" s="70"/>
      <c r="IGD389" s="70"/>
      <c r="IGE389" s="70"/>
      <c r="IGF389" s="70"/>
      <c r="IGG389" s="70"/>
      <c r="IGH389" s="70"/>
      <c r="IGI389" s="70"/>
      <c r="IGJ389" s="70"/>
      <c r="IGK389" s="70"/>
      <c r="IGL389" s="70"/>
      <c r="IGM389" s="70"/>
      <c r="IGN389" s="70"/>
      <c r="IGO389" s="70"/>
      <c r="IGP389" s="70"/>
      <c r="IGQ389" s="70"/>
      <c r="IGR389" s="70"/>
      <c r="IGS389" s="70"/>
      <c r="IGT389" s="70"/>
      <c r="IGU389" s="70"/>
      <c r="IGV389" s="70"/>
      <c r="IGW389" s="70"/>
      <c r="IGX389" s="70"/>
      <c r="IGY389" s="70"/>
      <c r="IGZ389" s="70"/>
      <c r="IHA389" s="70"/>
      <c r="IHB389" s="70"/>
      <c r="IHC389" s="70"/>
      <c r="IHD389" s="70"/>
      <c r="IHE389" s="70"/>
      <c r="IHF389" s="70"/>
      <c r="IHG389" s="70"/>
      <c r="IHH389" s="70"/>
      <c r="IHI389" s="70"/>
      <c r="IHJ389" s="70"/>
      <c r="IHK389" s="70"/>
      <c r="IHL389" s="70"/>
      <c r="IHM389" s="70"/>
      <c r="IHN389" s="70"/>
      <c r="IHO389" s="70"/>
      <c r="IHP389" s="70"/>
      <c r="IHQ389" s="70"/>
      <c r="IHR389" s="70"/>
      <c r="IHS389" s="70"/>
      <c r="IHT389" s="70"/>
      <c r="IHU389" s="70"/>
      <c r="IHV389" s="70"/>
      <c r="IHW389" s="70"/>
      <c r="IHX389" s="70"/>
      <c r="IHY389" s="70"/>
      <c r="IHZ389" s="70"/>
      <c r="IIA389" s="70"/>
      <c r="IIB389" s="70"/>
      <c r="IIC389" s="70"/>
      <c r="IID389" s="70"/>
      <c r="IIE389" s="70"/>
      <c r="IIF389" s="70"/>
      <c r="IIG389" s="70"/>
      <c r="IIH389" s="70"/>
      <c r="III389" s="70"/>
      <c r="IIJ389" s="70"/>
      <c r="IIK389" s="70"/>
      <c r="IIL389" s="70"/>
      <c r="IIM389" s="70"/>
      <c r="IIN389" s="70"/>
      <c r="IIO389" s="70"/>
      <c r="IIP389" s="70"/>
      <c r="IIQ389" s="70"/>
      <c r="IIR389" s="70"/>
      <c r="IIS389" s="70"/>
      <c r="IIT389" s="70"/>
      <c r="IIU389" s="70"/>
      <c r="IIV389" s="70"/>
      <c r="IIW389" s="70"/>
      <c r="IIX389" s="70"/>
      <c r="IIY389" s="70"/>
      <c r="IIZ389" s="70"/>
      <c r="IJA389" s="70"/>
      <c r="IJB389" s="70"/>
      <c r="IJC389" s="70"/>
      <c r="IJD389" s="70"/>
      <c r="IJE389" s="70"/>
      <c r="IJF389" s="70"/>
      <c r="IJG389" s="70"/>
      <c r="IJH389" s="70"/>
      <c r="IJI389" s="70"/>
      <c r="IJJ389" s="70"/>
      <c r="IJK389" s="70"/>
      <c r="IJL389" s="70"/>
      <c r="IJM389" s="70"/>
      <c r="IJN389" s="70"/>
      <c r="IJO389" s="70"/>
      <c r="IJP389" s="70"/>
      <c r="IJQ389" s="70"/>
      <c r="IJR389" s="70"/>
      <c r="IJS389" s="70"/>
      <c r="IJT389" s="70"/>
      <c r="IJU389" s="70"/>
      <c r="IJV389" s="70"/>
      <c r="IJW389" s="70"/>
      <c r="IJX389" s="70"/>
      <c r="IJY389" s="70"/>
      <c r="IJZ389" s="70"/>
      <c r="IKA389" s="70"/>
      <c r="IKB389" s="70"/>
      <c r="IKC389" s="70"/>
      <c r="IKD389" s="70"/>
      <c r="IKE389" s="70"/>
      <c r="IKF389" s="70"/>
      <c r="IKG389" s="70"/>
      <c r="IKH389" s="70"/>
      <c r="IKI389" s="70"/>
      <c r="IKJ389" s="70"/>
      <c r="IKK389" s="70"/>
      <c r="IKL389" s="70"/>
      <c r="IKM389" s="70"/>
      <c r="IKN389" s="70"/>
      <c r="IKO389" s="70"/>
      <c r="IKP389" s="70"/>
      <c r="IKQ389" s="70"/>
      <c r="IKR389" s="70"/>
      <c r="IKS389" s="70"/>
      <c r="IKT389" s="70"/>
      <c r="IKU389" s="70"/>
      <c r="IKV389" s="70"/>
      <c r="IKW389" s="70"/>
      <c r="IKX389" s="70"/>
      <c r="IKY389" s="70"/>
      <c r="IKZ389" s="70"/>
      <c r="ILA389" s="70"/>
      <c r="ILB389" s="70"/>
      <c r="ILC389" s="70"/>
      <c r="ILD389" s="70"/>
      <c r="ILE389" s="70"/>
      <c r="ILF389" s="70"/>
      <c r="ILG389" s="70"/>
      <c r="ILH389" s="70"/>
      <c r="ILI389" s="70"/>
      <c r="ILJ389" s="70"/>
      <c r="ILK389" s="70"/>
      <c r="ILL389" s="70"/>
      <c r="ILM389" s="70"/>
      <c r="ILN389" s="70"/>
      <c r="ILO389" s="70"/>
      <c r="ILP389" s="70"/>
      <c r="ILQ389" s="70"/>
      <c r="ILR389" s="70"/>
      <c r="ILS389" s="70"/>
      <c r="ILT389" s="70"/>
      <c r="ILU389" s="70"/>
      <c r="ILV389" s="70"/>
      <c r="ILW389" s="70"/>
      <c r="ILX389" s="70"/>
      <c r="ILY389" s="70"/>
      <c r="ILZ389" s="70"/>
      <c r="IMA389" s="70"/>
      <c r="IMB389" s="70"/>
      <c r="IMC389" s="70"/>
      <c r="IMD389" s="70"/>
      <c r="IME389" s="70"/>
      <c r="IMF389" s="70"/>
      <c r="IMG389" s="70"/>
      <c r="IMH389" s="70"/>
      <c r="IMI389" s="70"/>
      <c r="IMJ389" s="70"/>
      <c r="IMK389" s="70"/>
      <c r="IML389" s="70"/>
      <c r="IMM389" s="70"/>
      <c r="IMN389" s="70"/>
      <c r="IMO389" s="70"/>
      <c r="IMP389" s="70"/>
      <c r="IMQ389" s="70"/>
      <c r="IMR389" s="70"/>
      <c r="IMS389" s="70"/>
      <c r="IMT389" s="70"/>
      <c r="IMU389" s="70"/>
      <c r="IMV389" s="70"/>
      <c r="IMW389" s="70"/>
      <c r="IMX389" s="70"/>
      <c r="IMY389" s="70"/>
      <c r="IMZ389" s="70"/>
      <c r="INA389" s="70"/>
      <c r="INB389" s="70"/>
      <c r="INC389" s="70"/>
      <c r="IND389" s="70"/>
      <c r="INE389" s="70"/>
      <c r="INF389" s="70"/>
      <c r="ING389" s="70"/>
      <c r="INH389" s="70"/>
      <c r="INI389" s="70"/>
      <c r="INJ389" s="70"/>
      <c r="INK389" s="70"/>
      <c r="INL389" s="70"/>
      <c r="INM389" s="70"/>
      <c r="INN389" s="70"/>
      <c r="INO389" s="70"/>
      <c r="INP389" s="70"/>
      <c r="INQ389" s="70"/>
      <c r="INR389" s="70"/>
      <c r="INS389" s="70"/>
      <c r="INT389" s="70"/>
      <c r="INU389" s="70"/>
      <c r="INV389" s="70"/>
      <c r="INW389" s="70"/>
      <c r="INX389" s="70"/>
      <c r="INY389" s="70"/>
      <c r="INZ389" s="70"/>
      <c r="IOA389" s="70"/>
      <c r="IOB389" s="70"/>
      <c r="IOC389" s="70"/>
      <c r="IOD389" s="70"/>
      <c r="IOE389" s="70"/>
      <c r="IOF389" s="70"/>
      <c r="IOG389" s="70"/>
      <c r="IOH389" s="70"/>
      <c r="IOI389" s="70"/>
      <c r="IOJ389" s="70"/>
      <c r="IOK389" s="70"/>
      <c r="IOL389" s="70"/>
      <c r="IOM389" s="70"/>
      <c r="ION389" s="70"/>
      <c r="IOO389" s="70"/>
      <c r="IOP389" s="70"/>
      <c r="IOQ389" s="70"/>
      <c r="IOR389" s="70"/>
      <c r="IOS389" s="70"/>
      <c r="IOT389" s="70"/>
      <c r="IOU389" s="70"/>
      <c r="IOV389" s="70"/>
      <c r="IOW389" s="70"/>
      <c r="IOX389" s="70"/>
      <c r="IOY389" s="70"/>
      <c r="IOZ389" s="70"/>
      <c r="IPA389" s="70"/>
      <c r="IPB389" s="70"/>
      <c r="IPC389" s="70"/>
      <c r="IPD389" s="70"/>
      <c r="IPE389" s="70"/>
      <c r="IPF389" s="70"/>
      <c r="IPG389" s="70"/>
      <c r="IPH389" s="70"/>
      <c r="IPI389" s="70"/>
      <c r="IPJ389" s="70"/>
      <c r="IPK389" s="70"/>
      <c r="IPL389" s="70"/>
      <c r="IPM389" s="70"/>
      <c r="IPN389" s="70"/>
      <c r="IPO389" s="70"/>
      <c r="IPP389" s="70"/>
      <c r="IPQ389" s="70"/>
      <c r="IPR389" s="70"/>
      <c r="IPS389" s="70"/>
      <c r="IPT389" s="70"/>
      <c r="IPU389" s="70"/>
      <c r="IPV389" s="70"/>
      <c r="IPW389" s="70"/>
      <c r="IPX389" s="70"/>
      <c r="IPY389" s="70"/>
      <c r="IPZ389" s="70"/>
      <c r="IQA389" s="70"/>
      <c r="IQB389" s="70"/>
      <c r="IQC389" s="70"/>
      <c r="IQD389" s="70"/>
      <c r="IQE389" s="70"/>
      <c r="IQF389" s="70"/>
      <c r="IQG389" s="70"/>
      <c r="IQH389" s="70"/>
      <c r="IQI389" s="70"/>
      <c r="IQJ389" s="70"/>
      <c r="IQK389" s="70"/>
      <c r="IQL389" s="70"/>
      <c r="IQM389" s="70"/>
      <c r="IQN389" s="70"/>
      <c r="IQO389" s="70"/>
      <c r="IQP389" s="70"/>
      <c r="IQQ389" s="70"/>
      <c r="IQR389" s="70"/>
      <c r="IQS389" s="70"/>
      <c r="IQT389" s="70"/>
      <c r="IQU389" s="70"/>
      <c r="IQV389" s="70"/>
      <c r="IQW389" s="70"/>
      <c r="IQX389" s="70"/>
      <c r="IQY389" s="70"/>
      <c r="IQZ389" s="70"/>
      <c r="IRA389" s="70"/>
      <c r="IRB389" s="70"/>
      <c r="IRC389" s="70"/>
      <c r="IRD389" s="70"/>
      <c r="IRE389" s="70"/>
      <c r="IRF389" s="70"/>
      <c r="IRG389" s="70"/>
      <c r="IRH389" s="70"/>
      <c r="IRI389" s="70"/>
      <c r="IRJ389" s="70"/>
      <c r="IRK389" s="70"/>
      <c r="IRL389" s="70"/>
      <c r="IRM389" s="70"/>
      <c r="IRN389" s="70"/>
      <c r="IRO389" s="70"/>
      <c r="IRP389" s="70"/>
      <c r="IRQ389" s="70"/>
      <c r="IRR389" s="70"/>
      <c r="IRS389" s="70"/>
      <c r="IRT389" s="70"/>
      <c r="IRU389" s="70"/>
      <c r="IRV389" s="70"/>
      <c r="IRW389" s="70"/>
      <c r="IRX389" s="70"/>
      <c r="IRY389" s="70"/>
      <c r="IRZ389" s="70"/>
      <c r="ISA389" s="70"/>
      <c r="ISB389" s="70"/>
      <c r="ISC389" s="70"/>
      <c r="ISD389" s="70"/>
      <c r="ISE389" s="70"/>
      <c r="ISF389" s="70"/>
      <c r="ISG389" s="70"/>
      <c r="ISH389" s="70"/>
      <c r="ISI389" s="70"/>
      <c r="ISJ389" s="70"/>
      <c r="ISK389" s="70"/>
      <c r="ISL389" s="70"/>
      <c r="ISM389" s="70"/>
      <c r="ISN389" s="70"/>
      <c r="ISO389" s="70"/>
      <c r="ISP389" s="70"/>
      <c r="ISQ389" s="70"/>
      <c r="ISR389" s="70"/>
      <c r="ISS389" s="70"/>
      <c r="IST389" s="70"/>
      <c r="ISU389" s="70"/>
      <c r="ISV389" s="70"/>
      <c r="ISW389" s="70"/>
      <c r="ISX389" s="70"/>
      <c r="ISY389" s="70"/>
      <c r="ISZ389" s="70"/>
      <c r="ITA389" s="70"/>
      <c r="ITB389" s="70"/>
      <c r="ITC389" s="70"/>
      <c r="ITD389" s="70"/>
      <c r="ITE389" s="70"/>
      <c r="ITF389" s="70"/>
      <c r="ITG389" s="70"/>
      <c r="ITH389" s="70"/>
      <c r="ITI389" s="70"/>
      <c r="ITJ389" s="70"/>
      <c r="ITK389" s="70"/>
      <c r="ITL389" s="70"/>
      <c r="ITM389" s="70"/>
      <c r="ITN389" s="70"/>
      <c r="ITO389" s="70"/>
      <c r="ITP389" s="70"/>
      <c r="ITQ389" s="70"/>
      <c r="ITR389" s="70"/>
      <c r="ITS389" s="70"/>
      <c r="ITT389" s="70"/>
      <c r="ITU389" s="70"/>
      <c r="ITV389" s="70"/>
      <c r="ITW389" s="70"/>
      <c r="ITX389" s="70"/>
      <c r="ITY389" s="70"/>
      <c r="ITZ389" s="70"/>
      <c r="IUA389" s="70"/>
      <c r="IUB389" s="70"/>
      <c r="IUC389" s="70"/>
      <c r="IUD389" s="70"/>
      <c r="IUE389" s="70"/>
      <c r="IUF389" s="70"/>
      <c r="IUG389" s="70"/>
      <c r="IUH389" s="70"/>
      <c r="IUI389" s="70"/>
      <c r="IUJ389" s="70"/>
      <c r="IUK389" s="70"/>
      <c r="IUL389" s="70"/>
      <c r="IUM389" s="70"/>
      <c r="IUN389" s="70"/>
      <c r="IUO389" s="70"/>
      <c r="IUP389" s="70"/>
      <c r="IUQ389" s="70"/>
      <c r="IUR389" s="70"/>
      <c r="IUS389" s="70"/>
      <c r="IUT389" s="70"/>
      <c r="IUU389" s="70"/>
      <c r="IUV389" s="70"/>
      <c r="IUW389" s="70"/>
      <c r="IUX389" s="70"/>
      <c r="IUY389" s="70"/>
      <c r="IUZ389" s="70"/>
      <c r="IVA389" s="70"/>
      <c r="IVB389" s="70"/>
      <c r="IVC389" s="70"/>
      <c r="IVD389" s="70"/>
      <c r="IVE389" s="70"/>
      <c r="IVF389" s="70"/>
      <c r="IVG389" s="70"/>
      <c r="IVH389" s="70"/>
      <c r="IVI389" s="70"/>
      <c r="IVJ389" s="70"/>
      <c r="IVK389" s="70"/>
      <c r="IVL389" s="70"/>
      <c r="IVM389" s="70"/>
      <c r="IVN389" s="70"/>
      <c r="IVO389" s="70"/>
      <c r="IVP389" s="70"/>
      <c r="IVQ389" s="70"/>
      <c r="IVR389" s="70"/>
      <c r="IVS389" s="70"/>
      <c r="IVT389" s="70"/>
      <c r="IVU389" s="70"/>
      <c r="IVV389" s="70"/>
      <c r="IVW389" s="70"/>
      <c r="IVX389" s="70"/>
      <c r="IVY389" s="70"/>
      <c r="IVZ389" s="70"/>
      <c r="IWA389" s="70"/>
      <c r="IWB389" s="70"/>
      <c r="IWC389" s="70"/>
      <c r="IWD389" s="70"/>
      <c r="IWE389" s="70"/>
      <c r="IWF389" s="70"/>
      <c r="IWG389" s="70"/>
      <c r="IWH389" s="70"/>
      <c r="IWI389" s="70"/>
      <c r="IWJ389" s="70"/>
      <c r="IWK389" s="70"/>
      <c r="IWL389" s="70"/>
      <c r="IWM389" s="70"/>
      <c r="IWN389" s="70"/>
      <c r="IWO389" s="70"/>
      <c r="IWP389" s="70"/>
      <c r="IWQ389" s="70"/>
      <c r="IWR389" s="70"/>
      <c r="IWS389" s="70"/>
      <c r="IWT389" s="70"/>
      <c r="IWU389" s="70"/>
      <c r="IWV389" s="70"/>
      <c r="IWW389" s="70"/>
      <c r="IWX389" s="70"/>
      <c r="IWY389" s="70"/>
      <c r="IWZ389" s="70"/>
      <c r="IXA389" s="70"/>
      <c r="IXB389" s="70"/>
      <c r="IXC389" s="70"/>
      <c r="IXD389" s="70"/>
      <c r="IXE389" s="70"/>
      <c r="IXF389" s="70"/>
      <c r="IXG389" s="70"/>
      <c r="IXH389" s="70"/>
      <c r="IXI389" s="70"/>
      <c r="IXJ389" s="70"/>
      <c r="IXK389" s="70"/>
      <c r="IXL389" s="70"/>
      <c r="IXM389" s="70"/>
      <c r="IXN389" s="70"/>
      <c r="IXO389" s="70"/>
      <c r="IXP389" s="70"/>
      <c r="IXQ389" s="70"/>
      <c r="IXR389" s="70"/>
      <c r="IXS389" s="70"/>
      <c r="IXT389" s="70"/>
      <c r="IXU389" s="70"/>
      <c r="IXV389" s="70"/>
      <c r="IXW389" s="70"/>
      <c r="IXX389" s="70"/>
      <c r="IXY389" s="70"/>
      <c r="IXZ389" s="70"/>
      <c r="IYA389" s="70"/>
      <c r="IYB389" s="70"/>
      <c r="IYC389" s="70"/>
      <c r="IYD389" s="70"/>
      <c r="IYE389" s="70"/>
      <c r="IYF389" s="70"/>
      <c r="IYG389" s="70"/>
      <c r="IYH389" s="70"/>
      <c r="IYI389" s="70"/>
      <c r="IYJ389" s="70"/>
      <c r="IYK389" s="70"/>
      <c r="IYL389" s="70"/>
      <c r="IYM389" s="70"/>
      <c r="IYN389" s="70"/>
      <c r="IYO389" s="70"/>
      <c r="IYP389" s="70"/>
      <c r="IYQ389" s="70"/>
      <c r="IYR389" s="70"/>
      <c r="IYS389" s="70"/>
      <c r="IYT389" s="70"/>
      <c r="IYU389" s="70"/>
      <c r="IYV389" s="70"/>
      <c r="IYW389" s="70"/>
      <c r="IYX389" s="70"/>
      <c r="IYY389" s="70"/>
      <c r="IYZ389" s="70"/>
      <c r="IZA389" s="70"/>
      <c r="IZB389" s="70"/>
      <c r="IZC389" s="70"/>
      <c r="IZD389" s="70"/>
      <c r="IZE389" s="70"/>
      <c r="IZF389" s="70"/>
      <c r="IZG389" s="70"/>
      <c r="IZH389" s="70"/>
      <c r="IZI389" s="70"/>
      <c r="IZJ389" s="70"/>
      <c r="IZK389" s="70"/>
      <c r="IZL389" s="70"/>
      <c r="IZM389" s="70"/>
      <c r="IZN389" s="70"/>
      <c r="IZO389" s="70"/>
      <c r="IZP389" s="70"/>
      <c r="IZQ389" s="70"/>
      <c r="IZR389" s="70"/>
      <c r="IZS389" s="70"/>
      <c r="IZT389" s="70"/>
      <c r="IZU389" s="70"/>
      <c r="IZV389" s="70"/>
      <c r="IZW389" s="70"/>
      <c r="IZX389" s="70"/>
      <c r="IZY389" s="70"/>
      <c r="IZZ389" s="70"/>
      <c r="JAA389" s="70"/>
      <c r="JAB389" s="70"/>
      <c r="JAC389" s="70"/>
      <c r="JAD389" s="70"/>
      <c r="JAE389" s="70"/>
      <c r="JAF389" s="70"/>
      <c r="JAG389" s="70"/>
      <c r="JAH389" s="70"/>
      <c r="JAI389" s="70"/>
      <c r="JAJ389" s="70"/>
      <c r="JAK389" s="70"/>
      <c r="JAL389" s="70"/>
      <c r="JAM389" s="70"/>
      <c r="JAN389" s="70"/>
      <c r="JAO389" s="70"/>
      <c r="JAP389" s="70"/>
      <c r="JAQ389" s="70"/>
      <c r="JAR389" s="70"/>
      <c r="JAS389" s="70"/>
      <c r="JAT389" s="70"/>
      <c r="JAU389" s="70"/>
      <c r="JAV389" s="70"/>
      <c r="JAW389" s="70"/>
      <c r="JAX389" s="70"/>
      <c r="JAY389" s="70"/>
      <c r="JAZ389" s="70"/>
      <c r="JBA389" s="70"/>
      <c r="JBB389" s="70"/>
      <c r="JBC389" s="70"/>
      <c r="JBD389" s="70"/>
      <c r="JBE389" s="70"/>
      <c r="JBF389" s="70"/>
      <c r="JBG389" s="70"/>
      <c r="JBH389" s="70"/>
      <c r="JBI389" s="70"/>
      <c r="JBJ389" s="70"/>
      <c r="JBK389" s="70"/>
      <c r="JBL389" s="70"/>
      <c r="JBM389" s="70"/>
      <c r="JBN389" s="70"/>
      <c r="JBO389" s="70"/>
      <c r="JBP389" s="70"/>
      <c r="JBQ389" s="70"/>
      <c r="JBR389" s="70"/>
      <c r="JBS389" s="70"/>
      <c r="JBT389" s="70"/>
      <c r="JBU389" s="70"/>
      <c r="JBV389" s="70"/>
      <c r="JBW389" s="70"/>
      <c r="JBX389" s="70"/>
      <c r="JBY389" s="70"/>
      <c r="JBZ389" s="70"/>
      <c r="JCA389" s="70"/>
      <c r="JCB389" s="70"/>
      <c r="JCC389" s="70"/>
      <c r="JCD389" s="70"/>
      <c r="JCE389" s="70"/>
      <c r="JCF389" s="70"/>
      <c r="JCG389" s="70"/>
      <c r="JCH389" s="70"/>
      <c r="JCI389" s="70"/>
      <c r="JCJ389" s="70"/>
      <c r="JCK389" s="70"/>
      <c r="JCL389" s="70"/>
      <c r="JCM389" s="70"/>
      <c r="JCN389" s="70"/>
      <c r="JCO389" s="70"/>
      <c r="JCP389" s="70"/>
      <c r="JCQ389" s="70"/>
      <c r="JCR389" s="70"/>
      <c r="JCS389" s="70"/>
      <c r="JCT389" s="70"/>
      <c r="JCU389" s="70"/>
      <c r="JCV389" s="70"/>
      <c r="JCW389" s="70"/>
      <c r="JCX389" s="70"/>
      <c r="JCY389" s="70"/>
      <c r="JCZ389" s="70"/>
      <c r="JDA389" s="70"/>
      <c r="JDB389" s="70"/>
      <c r="JDC389" s="70"/>
      <c r="JDD389" s="70"/>
      <c r="JDE389" s="70"/>
      <c r="JDF389" s="70"/>
      <c r="JDG389" s="70"/>
      <c r="JDH389" s="70"/>
      <c r="JDI389" s="70"/>
      <c r="JDJ389" s="70"/>
      <c r="JDK389" s="70"/>
      <c r="JDL389" s="70"/>
      <c r="JDM389" s="70"/>
      <c r="JDN389" s="70"/>
      <c r="JDO389" s="70"/>
      <c r="JDP389" s="70"/>
      <c r="JDQ389" s="70"/>
      <c r="JDR389" s="70"/>
      <c r="JDS389" s="70"/>
      <c r="JDT389" s="70"/>
      <c r="JDU389" s="70"/>
      <c r="JDV389" s="70"/>
      <c r="JDW389" s="70"/>
      <c r="JDX389" s="70"/>
      <c r="JDY389" s="70"/>
      <c r="JDZ389" s="70"/>
      <c r="JEA389" s="70"/>
      <c r="JEB389" s="70"/>
      <c r="JEC389" s="70"/>
      <c r="JED389" s="70"/>
      <c r="JEE389" s="70"/>
      <c r="JEF389" s="70"/>
      <c r="JEG389" s="70"/>
      <c r="JEH389" s="70"/>
      <c r="JEI389" s="70"/>
      <c r="JEJ389" s="70"/>
      <c r="JEK389" s="70"/>
      <c r="JEL389" s="70"/>
      <c r="JEM389" s="70"/>
      <c r="JEN389" s="70"/>
      <c r="JEO389" s="70"/>
      <c r="JEP389" s="70"/>
      <c r="JEQ389" s="70"/>
      <c r="JER389" s="70"/>
      <c r="JES389" s="70"/>
      <c r="JET389" s="70"/>
      <c r="JEU389" s="70"/>
      <c r="JEV389" s="70"/>
      <c r="JEW389" s="70"/>
      <c r="JEX389" s="70"/>
      <c r="JEY389" s="70"/>
      <c r="JEZ389" s="70"/>
      <c r="JFA389" s="70"/>
      <c r="JFB389" s="70"/>
      <c r="JFC389" s="70"/>
      <c r="JFD389" s="70"/>
      <c r="JFE389" s="70"/>
      <c r="JFF389" s="70"/>
      <c r="JFG389" s="70"/>
      <c r="JFH389" s="70"/>
      <c r="JFI389" s="70"/>
      <c r="JFJ389" s="70"/>
      <c r="JFK389" s="70"/>
      <c r="JFL389" s="70"/>
      <c r="JFM389" s="70"/>
      <c r="JFN389" s="70"/>
      <c r="JFO389" s="70"/>
      <c r="JFP389" s="70"/>
      <c r="JFQ389" s="70"/>
      <c r="JFR389" s="70"/>
      <c r="JFS389" s="70"/>
      <c r="JFT389" s="70"/>
      <c r="JFU389" s="70"/>
      <c r="JFV389" s="70"/>
      <c r="JFW389" s="70"/>
      <c r="JFX389" s="70"/>
      <c r="JFY389" s="70"/>
      <c r="JFZ389" s="70"/>
      <c r="JGA389" s="70"/>
      <c r="JGB389" s="70"/>
      <c r="JGC389" s="70"/>
      <c r="JGD389" s="70"/>
      <c r="JGE389" s="70"/>
      <c r="JGF389" s="70"/>
      <c r="JGG389" s="70"/>
      <c r="JGH389" s="70"/>
      <c r="JGI389" s="70"/>
      <c r="JGJ389" s="70"/>
      <c r="JGK389" s="70"/>
      <c r="JGL389" s="70"/>
      <c r="JGM389" s="70"/>
      <c r="JGN389" s="70"/>
      <c r="JGO389" s="70"/>
      <c r="JGP389" s="70"/>
      <c r="JGQ389" s="70"/>
      <c r="JGR389" s="70"/>
      <c r="JGS389" s="70"/>
      <c r="JGT389" s="70"/>
      <c r="JGU389" s="70"/>
      <c r="JGV389" s="70"/>
      <c r="JGW389" s="70"/>
      <c r="JGX389" s="70"/>
      <c r="JGY389" s="70"/>
      <c r="JGZ389" s="70"/>
      <c r="JHA389" s="70"/>
      <c r="JHB389" s="70"/>
      <c r="JHC389" s="70"/>
      <c r="JHD389" s="70"/>
      <c r="JHE389" s="70"/>
      <c r="JHF389" s="70"/>
      <c r="JHG389" s="70"/>
      <c r="JHH389" s="70"/>
      <c r="JHI389" s="70"/>
      <c r="JHJ389" s="70"/>
      <c r="JHK389" s="70"/>
      <c r="JHL389" s="70"/>
      <c r="JHM389" s="70"/>
      <c r="JHN389" s="70"/>
      <c r="JHO389" s="70"/>
      <c r="JHP389" s="70"/>
      <c r="JHQ389" s="70"/>
      <c r="JHR389" s="70"/>
      <c r="JHS389" s="70"/>
      <c r="JHT389" s="70"/>
      <c r="JHU389" s="70"/>
      <c r="JHV389" s="70"/>
      <c r="JHW389" s="70"/>
      <c r="JHX389" s="70"/>
      <c r="JHY389" s="70"/>
      <c r="JHZ389" s="70"/>
      <c r="JIA389" s="70"/>
      <c r="JIB389" s="70"/>
      <c r="JIC389" s="70"/>
      <c r="JID389" s="70"/>
      <c r="JIE389" s="70"/>
      <c r="JIF389" s="70"/>
      <c r="JIG389" s="70"/>
      <c r="JIH389" s="70"/>
      <c r="JII389" s="70"/>
      <c r="JIJ389" s="70"/>
      <c r="JIK389" s="70"/>
      <c r="JIL389" s="70"/>
      <c r="JIM389" s="70"/>
      <c r="JIN389" s="70"/>
      <c r="JIO389" s="70"/>
      <c r="JIP389" s="70"/>
      <c r="JIQ389" s="70"/>
      <c r="JIR389" s="70"/>
      <c r="JIS389" s="70"/>
      <c r="JIT389" s="70"/>
      <c r="JIU389" s="70"/>
      <c r="JIV389" s="70"/>
      <c r="JIW389" s="70"/>
      <c r="JIX389" s="70"/>
      <c r="JIY389" s="70"/>
      <c r="JIZ389" s="70"/>
      <c r="JJA389" s="70"/>
      <c r="JJB389" s="70"/>
      <c r="JJC389" s="70"/>
      <c r="JJD389" s="70"/>
      <c r="JJE389" s="70"/>
      <c r="JJF389" s="70"/>
      <c r="JJG389" s="70"/>
      <c r="JJH389" s="70"/>
      <c r="JJI389" s="70"/>
      <c r="JJJ389" s="70"/>
      <c r="JJK389" s="70"/>
      <c r="JJL389" s="70"/>
      <c r="JJM389" s="70"/>
      <c r="JJN389" s="70"/>
      <c r="JJO389" s="70"/>
      <c r="JJP389" s="70"/>
      <c r="JJQ389" s="70"/>
      <c r="JJR389" s="70"/>
      <c r="JJS389" s="70"/>
      <c r="JJT389" s="70"/>
      <c r="JJU389" s="70"/>
      <c r="JJV389" s="70"/>
      <c r="JJW389" s="70"/>
      <c r="JJX389" s="70"/>
      <c r="JJY389" s="70"/>
      <c r="JJZ389" s="70"/>
      <c r="JKA389" s="70"/>
      <c r="JKB389" s="70"/>
      <c r="JKC389" s="70"/>
      <c r="JKD389" s="70"/>
      <c r="JKE389" s="70"/>
      <c r="JKF389" s="70"/>
      <c r="JKG389" s="70"/>
      <c r="JKH389" s="70"/>
      <c r="JKI389" s="70"/>
      <c r="JKJ389" s="70"/>
      <c r="JKK389" s="70"/>
      <c r="JKL389" s="70"/>
      <c r="JKM389" s="70"/>
      <c r="JKN389" s="70"/>
      <c r="JKO389" s="70"/>
      <c r="JKP389" s="70"/>
      <c r="JKQ389" s="70"/>
      <c r="JKR389" s="70"/>
      <c r="JKS389" s="70"/>
      <c r="JKT389" s="70"/>
      <c r="JKU389" s="70"/>
      <c r="JKV389" s="70"/>
      <c r="JKW389" s="70"/>
      <c r="JKX389" s="70"/>
      <c r="JKY389" s="70"/>
      <c r="JKZ389" s="70"/>
      <c r="JLA389" s="70"/>
      <c r="JLB389" s="70"/>
      <c r="JLC389" s="70"/>
      <c r="JLD389" s="70"/>
      <c r="JLE389" s="70"/>
      <c r="JLF389" s="70"/>
      <c r="JLG389" s="70"/>
      <c r="JLH389" s="70"/>
      <c r="JLI389" s="70"/>
      <c r="JLJ389" s="70"/>
      <c r="JLK389" s="70"/>
      <c r="JLL389" s="70"/>
      <c r="JLM389" s="70"/>
      <c r="JLN389" s="70"/>
      <c r="JLO389" s="70"/>
      <c r="JLP389" s="70"/>
      <c r="JLQ389" s="70"/>
      <c r="JLR389" s="70"/>
      <c r="JLS389" s="70"/>
      <c r="JLT389" s="70"/>
      <c r="JLU389" s="70"/>
      <c r="JLV389" s="70"/>
      <c r="JLW389" s="70"/>
      <c r="JLX389" s="70"/>
      <c r="JLY389" s="70"/>
      <c r="JLZ389" s="70"/>
      <c r="JMA389" s="70"/>
      <c r="JMB389" s="70"/>
      <c r="JMC389" s="70"/>
      <c r="JMD389" s="70"/>
      <c r="JME389" s="70"/>
      <c r="JMF389" s="70"/>
      <c r="JMG389" s="70"/>
      <c r="JMH389" s="70"/>
      <c r="JMI389" s="70"/>
      <c r="JMJ389" s="70"/>
      <c r="JMK389" s="70"/>
      <c r="JML389" s="70"/>
      <c r="JMM389" s="70"/>
      <c r="JMN389" s="70"/>
      <c r="JMO389" s="70"/>
      <c r="JMP389" s="70"/>
      <c r="JMQ389" s="70"/>
      <c r="JMR389" s="70"/>
      <c r="JMS389" s="70"/>
      <c r="JMT389" s="70"/>
      <c r="JMU389" s="70"/>
      <c r="JMV389" s="70"/>
      <c r="JMW389" s="70"/>
      <c r="JMX389" s="70"/>
      <c r="JMY389" s="70"/>
      <c r="JMZ389" s="70"/>
      <c r="JNA389" s="70"/>
      <c r="JNB389" s="70"/>
      <c r="JNC389" s="70"/>
      <c r="JND389" s="70"/>
      <c r="JNE389" s="70"/>
      <c r="JNF389" s="70"/>
      <c r="JNG389" s="70"/>
      <c r="JNH389" s="70"/>
      <c r="JNI389" s="70"/>
      <c r="JNJ389" s="70"/>
      <c r="JNK389" s="70"/>
      <c r="JNL389" s="70"/>
      <c r="JNM389" s="70"/>
      <c r="JNN389" s="70"/>
      <c r="JNO389" s="70"/>
      <c r="JNP389" s="70"/>
      <c r="JNQ389" s="70"/>
      <c r="JNR389" s="70"/>
      <c r="JNS389" s="70"/>
      <c r="JNT389" s="70"/>
      <c r="JNU389" s="70"/>
      <c r="JNV389" s="70"/>
      <c r="JNW389" s="70"/>
      <c r="JNX389" s="70"/>
      <c r="JNY389" s="70"/>
      <c r="JNZ389" s="70"/>
      <c r="JOA389" s="70"/>
      <c r="JOB389" s="70"/>
      <c r="JOC389" s="70"/>
      <c r="JOD389" s="70"/>
      <c r="JOE389" s="70"/>
      <c r="JOF389" s="70"/>
      <c r="JOG389" s="70"/>
      <c r="JOH389" s="70"/>
      <c r="JOI389" s="70"/>
      <c r="JOJ389" s="70"/>
      <c r="JOK389" s="70"/>
      <c r="JOL389" s="70"/>
      <c r="JOM389" s="70"/>
      <c r="JON389" s="70"/>
      <c r="JOO389" s="70"/>
      <c r="JOP389" s="70"/>
      <c r="JOQ389" s="70"/>
      <c r="JOR389" s="70"/>
      <c r="JOS389" s="70"/>
      <c r="JOT389" s="70"/>
      <c r="JOU389" s="70"/>
      <c r="JOV389" s="70"/>
      <c r="JOW389" s="70"/>
      <c r="JOX389" s="70"/>
      <c r="JOY389" s="70"/>
      <c r="JOZ389" s="70"/>
      <c r="JPA389" s="70"/>
      <c r="JPB389" s="70"/>
      <c r="JPC389" s="70"/>
      <c r="JPD389" s="70"/>
      <c r="JPE389" s="70"/>
      <c r="JPF389" s="70"/>
      <c r="JPG389" s="70"/>
      <c r="JPH389" s="70"/>
      <c r="JPI389" s="70"/>
      <c r="JPJ389" s="70"/>
      <c r="JPK389" s="70"/>
      <c r="JPL389" s="70"/>
      <c r="JPM389" s="70"/>
      <c r="JPN389" s="70"/>
      <c r="JPO389" s="70"/>
      <c r="JPP389" s="70"/>
      <c r="JPQ389" s="70"/>
      <c r="JPR389" s="70"/>
      <c r="JPS389" s="70"/>
      <c r="JPT389" s="70"/>
      <c r="JPU389" s="70"/>
      <c r="JPV389" s="70"/>
      <c r="JPW389" s="70"/>
      <c r="JPX389" s="70"/>
      <c r="JPY389" s="70"/>
      <c r="JPZ389" s="70"/>
      <c r="JQA389" s="70"/>
      <c r="JQB389" s="70"/>
      <c r="JQC389" s="70"/>
      <c r="JQD389" s="70"/>
      <c r="JQE389" s="70"/>
      <c r="JQF389" s="70"/>
      <c r="JQG389" s="70"/>
      <c r="JQH389" s="70"/>
      <c r="JQI389" s="70"/>
      <c r="JQJ389" s="70"/>
      <c r="JQK389" s="70"/>
      <c r="JQL389" s="70"/>
      <c r="JQM389" s="70"/>
      <c r="JQN389" s="70"/>
      <c r="JQO389" s="70"/>
      <c r="JQP389" s="70"/>
      <c r="JQQ389" s="70"/>
      <c r="JQR389" s="70"/>
      <c r="JQS389" s="70"/>
      <c r="JQT389" s="70"/>
      <c r="JQU389" s="70"/>
      <c r="JQV389" s="70"/>
      <c r="JQW389" s="70"/>
      <c r="JQX389" s="70"/>
      <c r="JQY389" s="70"/>
      <c r="JQZ389" s="70"/>
      <c r="JRA389" s="70"/>
      <c r="JRB389" s="70"/>
      <c r="JRC389" s="70"/>
      <c r="JRD389" s="70"/>
      <c r="JRE389" s="70"/>
      <c r="JRF389" s="70"/>
      <c r="JRG389" s="70"/>
      <c r="JRH389" s="70"/>
      <c r="JRI389" s="70"/>
      <c r="JRJ389" s="70"/>
      <c r="JRK389" s="70"/>
      <c r="JRL389" s="70"/>
      <c r="JRM389" s="70"/>
      <c r="JRN389" s="70"/>
      <c r="JRO389" s="70"/>
      <c r="JRP389" s="70"/>
      <c r="JRQ389" s="70"/>
      <c r="JRR389" s="70"/>
      <c r="JRS389" s="70"/>
      <c r="JRT389" s="70"/>
      <c r="JRU389" s="70"/>
      <c r="JRV389" s="70"/>
      <c r="JRW389" s="70"/>
      <c r="JRX389" s="70"/>
      <c r="JRY389" s="70"/>
      <c r="JRZ389" s="70"/>
      <c r="JSA389" s="70"/>
      <c r="JSB389" s="70"/>
      <c r="JSC389" s="70"/>
      <c r="JSD389" s="70"/>
      <c r="JSE389" s="70"/>
      <c r="JSF389" s="70"/>
      <c r="JSG389" s="70"/>
      <c r="JSH389" s="70"/>
      <c r="JSI389" s="70"/>
      <c r="JSJ389" s="70"/>
      <c r="JSK389" s="70"/>
      <c r="JSL389" s="70"/>
      <c r="JSM389" s="70"/>
      <c r="JSN389" s="70"/>
      <c r="JSO389" s="70"/>
      <c r="JSP389" s="70"/>
      <c r="JSQ389" s="70"/>
      <c r="JSR389" s="70"/>
      <c r="JSS389" s="70"/>
      <c r="JST389" s="70"/>
      <c r="JSU389" s="70"/>
      <c r="JSV389" s="70"/>
      <c r="JSW389" s="70"/>
      <c r="JSX389" s="70"/>
      <c r="JSY389" s="70"/>
      <c r="JSZ389" s="70"/>
      <c r="JTA389" s="70"/>
      <c r="JTB389" s="70"/>
      <c r="JTC389" s="70"/>
      <c r="JTD389" s="70"/>
      <c r="JTE389" s="70"/>
      <c r="JTF389" s="70"/>
      <c r="JTG389" s="70"/>
      <c r="JTH389" s="70"/>
      <c r="JTI389" s="70"/>
      <c r="JTJ389" s="70"/>
      <c r="JTK389" s="70"/>
      <c r="JTL389" s="70"/>
      <c r="JTM389" s="70"/>
      <c r="JTN389" s="70"/>
      <c r="JTO389" s="70"/>
      <c r="JTP389" s="70"/>
      <c r="JTQ389" s="70"/>
      <c r="JTR389" s="70"/>
      <c r="JTS389" s="70"/>
      <c r="JTT389" s="70"/>
      <c r="JTU389" s="70"/>
      <c r="JTV389" s="70"/>
      <c r="JTW389" s="70"/>
      <c r="JTX389" s="70"/>
      <c r="JTY389" s="70"/>
      <c r="JTZ389" s="70"/>
      <c r="JUA389" s="70"/>
      <c r="JUB389" s="70"/>
      <c r="JUC389" s="70"/>
      <c r="JUD389" s="70"/>
      <c r="JUE389" s="70"/>
      <c r="JUF389" s="70"/>
      <c r="JUG389" s="70"/>
      <c r="JUH389" s="70"/>
      <c r="JUI389" s="70"/>
      <c r="JUJ389" s="70"/>
      <c r="JUK389" s="70"/>
      <c r="JUL389" s="70"/>
      <c r="JUM389" s="70"/>
      <c r="JUN389" s="70"/>
      <c r="JUO389" s="70"/>
      <c r="JUP389" s="70"/>
      <c r="JUQ389" s="70"/>
      <c r="JUR389" s="70"/>
      <c r="JUS389" s="70"/>
      <c r="JUT389" s="70"/>
      <c r="JUU389" s="70"/>
      <c r="JUV389" s="70"/>
      <c r="JUW389" s="70"/>
      <c r="JUX389" s="70"/>
      <c r="JUY389" s="70"/>
      <c r="JUZ389" s="70"/>
      <c r="JVA389" s="70"/>
      <c r="JVB389" s="70"/>
      <c r="JVC389" s="70"/>
      <c r="JVD389" s="70"/>
      <c r="JVE389" s="70"/>
      <c r="JVF389" s="70"/>
      <c r="JVG389" s="70"/>
      <c r="JVH389" s="70"/>
      <c r="JVI389" s="70"/>
      <c r="JVJ389" s="70"/>
      <c r="JVK389" s="70"/>
      <c r="JVL389" s="70"/>
      <c r="JVM389" s="70"/>
      <c r="JVN389" s="70"/>
      <c r="JVO389" s="70"/>
      <c r="JVP389" s="70"/>
      <c r="JVQ389" s="70"/>
      <c r="JVR389" s="70"/>
      <c r="JVS389" s="70"/>
      <c r="JVT389" s="70"/>
      <c r="JVU389" s="70"/>
      <c r="JVV389" s="70"/>
      <c r="JVW389" s="70"/>
      <c r="JVX389" s="70"/>
      <c r="JVY389" s="70"/>
      <c r="JVZ389" s="70"/>
      <c r="JWA389" s="70"/>
      <c r="JWB389" s="70"/>
      <c r="JWC389" s="70"/>
      <c r="JWD389" s="70"/>
      <c r="JWE389" s="70"/>
      <c r="JWF389" s="70"/>
      <c r="JWG389" s="70"/>
      <c r="JWH389" s="70"/>
      <c r="JWI389" s="70"/>
      <c r="JWJ389" s="70"/>
      <c r="JWK389" s="70"/>
      <c r="JWL389" s="70"/>
      <c r="JWM389" s="70"/>
      <c r="JWN389" s="70"/>
      <c r="JWO389" s="70"/>
      <c r="JWP389" s="70"/>
      <c r="JWQ389" s="70"/>
      <c r="JWR389" s="70"/>
      <c r="JWS389" s="70"/>
      <c r="JWT389" s="70"/>
      <c r="JWU389" s="70"/>
      <c r="JWV389" s="70"/>
      <c r="JWW389" s="70"/>
      <c r="JWX389" s="70"/>
      <c r="JWY389" s="70"/>
      <c r="JWZ389" s="70"/>
      <c r="JXA389" s="70"/>
      <c r="JXB389" s="70"/>
      <c r="JXC389" s="70"/>
      <c r="JXD389" s="70"/>
      <c r="JXE389" s="70"/>
      <c r="JXF389" s="70"/>
      <c r="JXG389" s="70"/>
      <c r="JXH389" s="70"/>
      <c r="JXI389" s="70"/>
      <c r="JXJ389" s="70"/>
      <c r="JXK389" s="70"/>
      <c r="JXL389" s="70"/>
      <c r="JXM389" s="70"/>
      <c r="JXN389" s="70"/>
      <c r="JXO389" s="70"/>
      <c r="JXP389" s="70"/>
      <c r="JXQ389" s="70"/>
      <c r="JXR389" s="70"/>
      <c r="JXS389" s="70"/>
      <c r="JXT389" s="70"/>
      <c r="JXU389" s="70"/>
      <c r="JXV389" s="70"/>
      <c r="JXW389" s="70"/>
      <c r="JXX389" s="70"/>
      <c r="JXY389" s="70"/>
      <c r="JXZ389" s="70"/>
      <c r="JYA389" s="70"/>
      <c r="JYB389" s="70"/>
      <c r="JYC389" s="70"/>
      <c r="JYD389" s="70"/>
      <c r="JYE389" s="70"/>
      <c r="JYF389" s="70"/>
      <c r="JYG389" s="70"/>
      <c r="JYH389" s="70"/>
      <c r="JYI389" s="70"/>
      <c r="JYJ389" s="70"/>
      <c r="JYK389" s="70"/>
      <c r="JYL389" s="70"/>
      <c r="JYM389" s="70"/>
      <c r="JYN389" s="70"/>
      <c r="JYO389" s="70"/>
      <c r="JYP389" s="70"/>
      <c r="JYQ389" s="70"/>
      <c r="JYR389" s="70"/>
      <c r="JYS389" s="70"/>
      <c r="JYT389" s="70"/>
      <c r="JYU389" s="70"/>
      <c r="JYV389" s="70"/>
      <c r="JYW389" s="70"/>
      <c r="JYX389" s="70"/>
      <c r="JYY389" s="70"/>
      <c r="JYZ389" s="70"/>
      <c r="JZA389" s="70"/>
      <c r="JZB389" s="70"/>
      <c r="JZC389" s="70"/>
      <c r="JZD389" s="70"/>
      <c r="JZE389" s="70"/>
      <c r="JZF389" s="70"/>
      <c r="JZG389" s="70"/>
      <c r="JZH389" s="70"/>
      <c r="JZI389" s="70"/>
      <c r="JZJ389" s="70"/>
      <c r="JZK389" s="70"/>
      <c r="JZL389" s="70"/>
      <c r="JZM389" s="70"/>
      <c r="JZN389" s="70"/>
      <c r="JZO389" s="70"/>
      <c r="JZP389" s="70"/>
      <c r="JZQ389" s="70"/>
      <c r="JZR389" s="70"/>
      <c r="JZS389" s="70"/>
      <c r="JZT389" s="70"/>
      <c r="JZU389" s="70"/>
      <c r="JZV389" s="70"/>
      <c r="JZW389" s="70"/>
      <c r="JZX389" s="70"/>
      <c r="JZY389" s="70"/>
      <c r="JZZ389" s="70"/>
      <c r="KAA389" s="70"/>
      <c r="KAB389" s="70"/>
      <c r="KAC389" s="70"/>
      <c r="KAD389" s="70"/>
      <c r="KAE389" s="70"/>
      <c r="KAF389" s="70"/>
      <c r="KAG389" s="70"/>
      <c r="KAH389" s="70"/>
      <c r="KAI389" s="70"/>
      <c r="KAJ389" s="70"/>
      <c r="KAK389" s="70"/>
      <c r="KAL389" s="70"/>
      <c r="KAM389" s="70"/>
      <c r="KAN389" s="70"/>
      <c r="KAO389" s="70"/>
      <c r="KAP389" s="70"/>
      <c r="KAQ389" s="70"/>
      <c r="KAR389" s="70"/>
      <c r="KAS389" s="70"/>
      <c r="KAT389" s="70"/>
      <c r="KAU389" s="70"/>
      <c r="KAV389" s="70"/>
      <c r="KAW389" s="70"/>
      <c r="KAX389" s="70"/>
      <c r="KAY389" s="70"/>
      <c r="KAZ389" s="70"/>
      <c r="KBA389" s="70"/>
      <c r="KBB389" s="70"/>
      <c r="KBC389" s="70"/>
      <c r="KBD389" s="70"/>
      <c r="KBE389" s="70"/>
      <c r="KBF389" s="70"/>
      <c r="KBG389" s="70"/>
      <c r="KBH389" s="70"/>
      <c r="KBI389" s="70"/>
      <c r="KBJ389" s="70"/>
      <c r="KBK389" s="70"/>
      <c r="KBL389" s="70"/>
      <c r="KBM389" s="70"/>
      <c r="KBN389" s="70"/>
      <c r="KBO389" s="70"/>
      <c r="KBP389" s="70"/>
      <c r="KBQ389" s="70"/>
      <c r="KBR389" s="70"/>
      <c r="KBS389" s="70"/>
      <c r="KBT389" s="70"/>
      <c r="KBU389" s="70"/>
      <c r="KBV389" s="70"/>
      <c r="KBW389" s="70"/>
      <c r="KBX389" s="70"/>
      <c r="KBY389" s="70"/>
      <c r="KBZ389" s="70"/>
      <c r="KCA389" s="70"/>
      <c r="KCB389" s="70"/>
      <c r="KCC389" s="70"/>
      <c r="KCD389" s="70"/>
      <c r="KCE389" s="70"/>
      <c r="KCF389" s="70"/>
      <c r="KCG389" s="70"/>
      <c r="KCH389" s="70"/>
      <c r="KCI389" s="70"/>
      <c r="KCJ389" s="70"/>
      <c r="KCK389" s="70"/>
      <c r="KCL389" s="70"/>
      <c r="KCM389" s="70"/>
      <c r="KCN389" s="70"/>
      <c r="KCO389" s="70"/>
      <c r="KCP389" s="70"/>
      <c r="KCQ389" s="70"/>
      <c r="KCR389" s="70"/>
      <c r="KCS389" s="70"/>
      <c r="KCT389" s="70"/>
      <c r="KCU389" s="70"/>
      <c r="KCV389" s="70"/>
      <c r="KCW389" s="70"/>
      <c r="KCX389" s="70"/>
      <c r="KCY389" s="70"/>
      <c r="KCZ389" s="70"/>
      <c r="KDA389" s="70"/>
      <c r="KDB389" s="70"/>
      <c r="KDC389" s="70"/>
      <c r="KDD389" s="70"/>
      <c r="KDE389" s="70"/>
      <c r="KDF389" s="70"/>
      <c r="KDG389" s="70"/>
      <c r="KDH389" s="70"/>
      <c r="KDI389" s="70"/>
      <c r="KDJ389" s="70"/>
      <c r="KDK389" s="70"/>
      <c r="KDL389" s="70"/>
      <c r="KDM389" s="70"/>
      <c r="KDN389" s="70"/>
      <c r="KDO389" s="70"/>
      <c r="KDP389" s="70"/>
      <c r="KDQ389" s="70"/>
      <c r="KDR389" s="70"/>
      <c r="KDS389" s="70"/>
      <c r="KDT389" s="70"/>
      <c r="KDU389" s="70"/>
      <c r="KDV389" s="70"/>
      <c r="KDW389" s="70"/>
      <c r="KDX389" s="70"/>
      <c r="KDY389" s="70"/>
      <c r="KDZ389" s="70"/>
      <c r="KEA389" s="70"/>
      <c r="KEB389" s="70"/>
      <c r="KEC389" s="70"/>
      <c r="KED389" s="70"/>
      <c r="KEE389" s="70"/>
      <c r="KEF389" s="70"/>
      <c r="KEG389" s="70"/>
      <c r="KEH389" s="70"/>
      <c r="KEI389" s="70"/>
      <c r="KEJ389" s="70"/>
      <c r="KEK389" s="70"/>
      <c r="KEL389" s="70"/>
      <c r="KEM389" s="70"/>
      <c r="KEN389" s="70"/>
      <c r="KEO389" s="70"/>
      <c r="KEP389" s="70"/>
      <c r="KEQ389" s="70"/>
      <c r="KER389" s="70"/>
      <c r="KES389" s="70"/>
      <c r="KET389" s="70"/>
      <c r="KEU389" s="70"/>
      <c r="KEV389" s="70"/>
      <c r="KEW389" s="70"/>
      <c r="KEX389" s="70"/>
      <c r="KEY389" s="70"/>
      <c r="KEZ389" s="70"/>
      <c r="KFA389" s="70"/>
      <c r="KFB389" s="70"/>
      <c r="KFC389" s="70"/>
      <c r="KFD389" s="70"/>
      <c r="KFE389" s="70"/>
      <c r="KFF389" s="70"/>
      <c r="KFG389" s="70"/>
      <c r="KFH389" s="70"/>
      <c r="KFI389" s="70"/>
      <c r="KFJ389" s="70"/>
      <c r="KFK389" s="70"/>
      <c r="KFL389" s="70"/>
      <c r="KFM389" s="70"/>
      <c r="KFN389" s="70"/>
      <c r="KFO389" s="70"/>
      <c r="KFP389" s="70"/>
      <c r="KFQ389" s="70"/>
      <c r="KFR389" s="70"/>
      <c r="KFS389" s="70"/>
      <c r="KFT389" s="70"/>
      <c r="KFU389" s="70"/>
      <c r="KFV389" s="70"/>
      <c r="KFW389" s="70"/>
      <c r="KFX389" s="70"/>
      <c r="KFY389" s="70"/>
      <c r="KFZ389" s="70"/>
      <c r="KGA389" s="70"/>
      <c r="KGB389" s="70"/>
      <c r="KGC389" s="70"/>
      <c r="KGD389" s="70"/>
      <c r="KGE389" s="70"/>
      <c r="KGF389" s="70"/>
      <c r="KGG389" s="70"/>
      <c r="KGH389" s="70"/>
      <c r="KGI389" s="70"/>
      <c r="KGJ389" s="70"/>
      <c r="KGK389" s="70"/>
      <c r="KGL389" s="70"/>
      <c r="KGM389" s="70"/>
      <c r="KGN389" s="70"/>
      <c r="KGO389" s="70"/>
      <c r="KGP389" s="70"/>
      <c r="KGQ389" s="70"/>
      <c r="KGR389" s="70"/>
      <c r="KGS389" s="70"/>
      <c r="KGT389" s="70"/>
      <c r="KGU389" s="70"/>
      <c r="KGV389" s="70"/>
      <c r="KGW389" s="70"/>
      <c r="KGX389" s="70"/>
      <c r="KGY389" s="70"/>
      <c r="KGZ389" s="70"/>
      <c r="KHA389" s="70"/>
      <c r="KHB389" s="70"/>
      <c r="KHC389" s="70"/>
      <c r="KHD389" s="70"/>
      <c r="KHE389" s="70"/>
      <c r="KHF389" s="70"/>
      <c r="KHG389" s="70"/>
      <c r="KHH389" s="70"/>
      <c r="KHI389" s="70"/>
      <c r="KHJ389" s="70"/>
      <c r="KHK389" s="70"/>
      <c r="KHL389" s="70"/>
      <c r="KHM389" s="70"/>
      <c r="KHN389" s="70"/>
      <c r="KHO389" s="70"/>
      <c r="KHP389" s="70"/>
      <c r="KHQ389" s="70"/>
      <c r="KHR389" s="70"/>
      <c r="KHS389" s="70"/>
      <c r="KHT389" s="70"/>
      <c r="KHU389" s="70"/>
      <c r="KHV389" s="70"/>
      <c r="KHW389" s="70"/>
      <c r="KHX389" s="70"/>
      <c r="KHY389" s="70"/>
      <c r="KHZ389" s="70"/>
      <c r="KIA389" s="70"/>
      <c r="KIB389" s="70"/>
      <c r="KIC389" s="70"/>
      <c r="KID389" s="70"/>
      <c r="KIE389" s="70"/>
      <c r="KIF389" s="70"/>
      <c r="KIG389" s="70"/>
      <c r="KIH389" s="70"/>
      <c r="KII389" s="70"/>
      <c r="KIJ389" s="70"/>
      <c r="KIK389" s="70"/>
      <c r="KIL389" s="70"/>
      <c r="KIM389" s="70"/>
      <c r="KIN389" s="70"/>
      <c r="KIO389" s="70"/>
      <c r="KIP389" s="70"/>
      <c r="KIQ389" s="70"/>
      <c r="KIR389" s="70"/>
      <c r="KIS389" s="70"/>
      <c r="KIT389" s="70"/>
      <c r="KIU389" s="70"/>
      <c r="KIV389" s="70"/>
      <c r="KIW389" s="70"/>
      <c r="KIX389" s="70"/>
      <c r="KIY389" s="70"/>
      <c r="KIZ389" s="70"/>
      <c r="KJA389" s="70"/>
      <c r="KJB389" s="70"/>
      <c r="KJC389" s="70"/>
      <c r="KJD389" s="70"/>
      <c r="KJE389" s="70"/>
      <c r="KJF389" s="70"/>
      <c r="KJG389" s="70"/>
      <c r="KJH389" s="70"/>
      <c r="KJI389" s="70"/>
      <c r="KJJ389" s="70"/>
      <c r="KJK389" s="70"/>
      <c r="KJL389" s="70"/>
      <c r="KJM389" s="70"/>
      <c r="KJN389" s="70"/>
      <c r="KJO389" s="70"/>
      <c r="KJP389" s="70"/>
      <c r="KJQ389" s="70"/>
      <c r="KJR389" s="70"/>
      <c r="KJS389" s="70"/>
      <c r="KJT389" s="70"/>
      <c r="KJU389" s="70"/>
      <c r="KJV389" s="70"/>
      <c r="KJW389" s="70"/>
      <c r="KJX389" s="70"/>
      <c r="KJY389" s="70"/>
      <c r="KJZ389" s="70"/>
      <c r="KKA389" s="70"/>
      <c r="KKB389" s="70"/>
      <c r="KKC389" s="70"/>
      <c r="KKD389" s="70"/>
      <c r="KKE389" s="70"/>
      <c r="KKF389" s="70"/>
      <c r="KKG389" s="70"/>
      <c r="KKH389" s="70"/>
      <c r="KKI389" s="70"/>
      <c r="KKJ389" s="70"/>
      <c r="KKK389" s="70"/>
      <c r="KKL389" s="70"/>
      <c r="KKM389" s="70"/>
      <c r="KKN389" s="70"/>
      <c r="KKO389" s="70"/>
      <c r="KKP389" s="70"/>
      <c r="KKQ389" s="70"/>
      <c r="KKR389" s="70"/>
      <c r="KKS389" s="70"/>
      <c r="KKT389" s="70"/>
      <c r="KKU389" s="70"/>
      <c r="KKV389" s="70"/>
      <c r="KKW389" s="70"/>
      <c r="KKX389" s="70"/>
      <c r="KKY389" s="70"/>
      <c r="KKZ389" s="70"/>
      <c r="KLA389" s="70"/>
      <c r="KLB389" s="70"/>
      <c r="KLC389" s="70"/>
      <c r="KLD389" s="70"/>
      <c r="KLE389" s="70"/>
      <c r="KLF389" s="70"/>
      <c r="KLG389" s="70"/>
      <c r="KLH389" s="70"/>
      <c r="KLI389" s="70"/>
      <c r="KLJ389" s="70"/>
      <c r="KLK389" s="70"/>
      <c r="KLL389" s="70"/>
      <c r="KLM389" s="70"/>
      <c r="KLN389" s="70"/>
      <c r="KLO389" s="70"/>
      <c r="KLP389" s="70"/>
      <c r="KLQ389" s="70"/>
      <c r="KLR389" s="70"/>
      <c r="KLS389" s="70"/>
      <c r="KLT389" s="70"/>
      <c r="KLU389" s="70"/>
      <c r="KLV389" s="70"/>
      <c r="KLW389" s="70"/>
      <c r="KLX389" s="70"/>
      <c r="KLY389" s="70"/>
      <c r="KLZ389" s="70"/>
      <c r="KMA389" s="70"/>
      <c r="KMB389" s="70"/>
      <c r="KMC389" s="70"/>
      <c r="KMD389" s="70"/>
      <c r="KME389" s="70"/>
      <c r="KMF389" s="70"/>
      <c r="KMG389" s="70"/>
      <c r="KMH389" s="70"/>
      <c r="KMI389" s="70"/>
      <c r="KMJ389" s="70"/>
      <c r="KMK389" s="70"/>
      <c r="KML389" s="70"/>
      <c r="KMM389" s="70"/>
      <c r="KMN389" s="70"/>
      <c r="KMO389" s="70"/>
      <c r="KMP389" s="70"/>
      <c r="KMQ389" s="70"/>
      <c r="KMR389" s="70"/>
      <c r="KMS389" s="70"/>
      <c r="KMT389" s="70"/>
      <c r="KMU389" s="70"/>
      <c r="KMV389" s="70"/>
      <c r="KMW389" s="70"/>
      <c r="KMX389" s="70"/>
      <c r="KMY389" s="70"/>
      <c r="KMZ389" s="70"/>
      <c r="KNA389" s="70"/>
      <c r="KNB389" s="70"/>
      <c r="KNC389" s="70"/>
      <c r="KND389" s="70"/>
      <c r="KNE389" s="70"/>
      <c r="KNF389" s="70"/>
      <c r="KNG389" s="70"/>
      <c r="KNH389" s="70"/>
      <c r="KNI389" s="70"/>
      <c r="KNJ389" s="70"/>
      <c r="KNK389" s="70"/>
      <c r="KNL389" s="70"/>
      <c r="KNM389" s="70"/>
      <c r="KNN389" s="70"/>
      <c r="KNO389" s="70"/>
      <c r="KNP389" s="70"/>
      <c r="KNQ389" s="70"/>
      <c r="KNR389" s="70"/>
      <c r="KNS389" s="70"/>
      <c r="KNT389" s="70"/>
      <c r="KNU389" s="70"/>
      <c r="KNV389" s="70"/>
      <c r="KNW389" s="70"/>
      <c r="KNX389" s="70"/>
      <c r="KNY389" s="70"/>
      <c r="KNZ389" s="70"/>
      <c r="KOA389" s="70"/>
      <c r="KOB389" s="70"/>
      <c r="KOC389" s="70"/>
      <c r="KOD389" s="70"/>
      <c r="KOE389" s="70"/>
      <c r="KOF389" s="70"/>
      <c r="KOG389" s="70"/>
      <c r="KOH389" s="70"/>
      <c r="KOI389" s="70"/>
      <c r="KOJ389" s="70"/>
      <c r="KOK389" s="70"/>
      <c r="KOL389" s="70"/>
      <c r="KOM389" s="70"/>
      <c r="KON389" s="70"/>
      <c r="KOO389" s="70"/>
      <c r="KOP389" s="70"/>
      <c r="KOQ389" s="70"/>
      <c r="KOR389" s="70"/>
      <c r="KOS389" s="70"/>
      <c r="KOT389" s="70"/>
      <c r="KOU389" s="70"/>
      <c r="KOV389" s="70"/>
      <c r="KOW389" s="70"/>
      <c r="KOX389" s="70"/>
      <c r="KOY389" s="70"/>
      <c r="KOZ389" s="70"/>
      <c r="KPA389" s="70"/>
      <c r="KPB389" s="70"/>
      <c r="KPC389" s="70"/>
      <c r="KPD389" s="70"/>
      <c r="KPE389" s="70"/>
      <c r="KPF389" s="70"/>
      <c r="KPG389" s="70"/>
      <c r="KPH389" s="70"/>
      <c r="KPI389" s="70"/>
      <c r="KPJ389" s="70"/>
      <c r="KPK389" s="70"/>
      <c r="KPL389" s="70"/>
      <c r="KPM389" s="70"/>
      <c r="KPN389" s="70"/>
      <c r="KPO389" s="70"/>
      <c r="KPP389" s="70"/>
      <c r="KPQ389" s="70"/>
      <c r="KPR389" s="70"/>
      <c r="KPS389" s="70"/>
      <c r="KPT389" s="70"/>
      <c r="KPU389" s="70"/>
      <c r="KPV389" s="70"/>
      <c r="KPW389" s="70"/>
      <c r="KPX389" s="70"/>
      <c r="KPY389" s="70"/>
      <c r="KPZ389" s="70"/>
      <c r="KQA389" s="70"/>
      <c r="KQB389" s="70"/>
      <c r="KQC389" s="70"/>
      <c r="KQD389" s="70"/>
      <c r="KQE389" s="70"/>
      <c r="KQF389" s="70"/>
      <c r="KQG389" s="70"/>
      <c r="KQH389" s="70"/>
      <c r="KQI389" s="70"/>
      <c r="KQJ389" s="70"/>
      <c r="KQK389" s="70"/>
      <c r="KQL389" s="70"/>
      <c r="KQM389" s="70"/>
      <c r="KQN389" s="70"/>
      <c r="KQO389" s="70"/>
      <c r="KQP389" s="70"/>
      <c r="KQQ389" s="70"/>
      <c r="KQR389" s="70"/>
      <c r="KQS389" s="70"/>
      <c r="KQT389" s="70"/>
      <c r="KQU389" s="70"/>
      <c r="KQV389" s="70"/>
      <c r="KQW389" s="70"/>
      <c r="KQX389" s="70"/>
      <c r="KQY389" s="70"/>
      <c r="KQZ389" s="70"/>
      <c r="KRA389" s="70"/>
      <c r="KRB389" s="70"/>
      <c r="KRC389" s="70"/>
      <c r="KRD389" s="70"/>
      <c r="KRE389" s="70"/>
      <c r="KRF389" s="70"/>
      <c r="KRG389" s="70"/>
      <c r="KRH389" s="70"/>
      <c r="KRI389" s="70"/>
      <c r="KRJ389" s="70"/>
      <c r="KRK389" s="70"/>
      <c r="KRL389" s="70"/>
      <c r="KRM389" s="70"/>
      <c r="KRN389" s="70"/>
      <c r="KRO389" s="70"/>
      <c r="KRP389" s="70"/>
      <c r="KRQ389" s="70"/>
      <c r="KRR389" s="70"/>
      <c r="KRS389" s="70"/>
      <c r="KRT389" s="70"/>
      <c r="KRU389" s="70"/>
      <c r="KRV389" s="70"/>
      <c r="KRW389" s="70"/>
      <c r="KRX389" s="70"/>
      <c r="KRY389" s="70"/>
      <c r="KRZ389" s="70"/>
      <c r="KSA389" s="70"/>
      <c r="KSB389" s="70"/>
      <c r="KSC389" s="70"/>
      <c r="KSD389" s="70"/>
      <c r="KSE389" s="70"/>
      <c r="KSF389" s="70"/>
      <c r="KSG389" s="70"/>
      <c r="KSH389" s="70"/>
      <c r="KSI389" s="70"/>
      <c r="KSJ389" s="70"/>
      <c r="KSK389" s="70"/>
      <c r="KSL389" s="70"/>
      <c r="KSM389" s="70"/>
      <c r="KSN389" s="70"/>
      <c r="KSO389" s="70"/>
      <c r="KSP389" s="70"/>
      <c r="KSQ389" s="70"/>
      <c r="KSR389" s="70"/>
      <c r="KSS389" s="70"/>
      <c r="KST389" s="70"/>
      <c r="KSU389" s="70"/>
      <c r="KSV389" s="70"/>
      <c r="KSW389" s="70"/>
      <c r="KSX389" s="70"/>
      <c r="KSY389" s="70"/>
      <c r="KSZ389" s="70"/>
      <c r="KTA389" s="70"/>
      <c r="KTB389" s="70"/>
      <c r="KTC389" s="70"/>
      <c r="KTD389" s="70"/>
      <c r="KTE389" s="70"/>
      <c r="KTF389" s="70"/>
      <c r="KTG389" s="70"/>
      <c r="KTH389" s="70"/>
      <c r="KTI389" s="70"/>
      <c r="KTJ389" s="70"/>
      <c r="KTK389" s="70"/>
      <c r="KTL389" s="70"/>
      <c r="KTM389" s="70"/>
      <c r="KTN389" s="70"/>
      <c r="KTO389" s="70"/>
      <c r="KTP389" s="70"/>
      <c r="KTQ389" s="70"/>
      <c r="KTR389" s="70"/>
      <c r="KTS389" s="70"/>
      <c r="KTT389" s="70"/>
      <c r="KTU389" s="70"/>
      <c r="KTV389" s="70"/>
      <c r="KTW389" s="70"/>
      <c r="KTX389" s="70"/>
      <c r="KTY389" s="70"/>
      <c r="KTZ389" s="70"/>
      <c r="KUA389" s="70"/>
      <c r="KUB389" s="70"/>
      <c r="KUC389" s="70"/>
      <c r="KUD389" s="70"/>
      <c r="KUE389" s="70"/>
      <c r="KUF389" s="70"/>
      <c r="KUG389" s="70"/>
      <c r="KUH389" s="70"/>
      <c r="KUI389" s="70"/>
      <c r="KUJ389" s="70"/>
      <c r="KUK389" s="70"/>
      <c r="KUL389" s="70"/>
      <c r="KUM389" s="70"/>
      <c r="KUN389" s="70"/>
      <c r="KUO389" s="70"/>
      <c r="KUP389" s="70"/>
      <c r="KUQ389" s="70"/>
      <c r="KUR389" s="70"/>
      <c r="KUS389" s="70"/>
      <c r="KUT389" s="70"/>
      <c r="KUU389" s="70"/>
      <c r="KUV389" s="70"/>
      <c r="KUW389" s="70"/>
      <c r="KUX389" s="70"/>
      <c r="KUY389" s="70"/>
      <c r="KUZ389" s="70"/>
      <c r="KVA389" s="70"/>
      <c r="KVB389" s="70"/>
      <c r="KVC389" s="70"/>
      <c r="KVD389" s="70"/>
      <c r="KVE389" s="70"/>
      <c r="KVF389" s="70"/>
      <c r="KVG389" s="70"/>
      <c r="KVH389" s="70"/>
      <c r="KVI389" s="70"/>
      <c r="KVJ389" s="70"/>
      <c r="KVK389" s="70"/>
      <c r="KVL389" s="70"/>
      <c r="KVM389" s="70"/>
      <c r="KVN389" s="70"/>
      <c r="KVO389" s="70"/>
      <c r="KVP389" s="70"/>
      <c r="KVQ389" s="70"/>
      <c r="KVR389" s="70"/>
      <c r="KVS389" s="70"/>
      <c r="KVT389" s="70"/>
      <c r="KVU389" s="70"/>
      <c r="KVV389" s="70"/>
      <c r="KVW389" s="70"/>
      <c r="KVX389" s="70"/>
      <c r="KVY389" s="70"/>
      <c r="KVZ389" s="70"/>
      <c r="KWA389" s="70"/>
      <c r="KWB389" s="70"/>
      <c r="KWC389" s="70"/>
      <c r="KWD389" s="70"/>
      <c r="KWE389" s="70"/>
      <c r="KWF389" s="70"/>
      <c r="KWG389" s="70"/>
      <c r="KWH389" s="70"/>
      <c r="KWI389" s="70"/>
      <c r="KWJ389" s="70"/>
      <c r="KWK389" s="70"/>
      <c r="KWL389" s="70"/>
      <c r="KWM389" s="70"/>
      <c r="KWN389" s="70"/>
      <c r="KWO389" s="70"/>
      <c r="KWP389" s="70"/>
      <c r="KWQ389" s="70"/>
      <c r="KWR389" s="70"/>
      <c r="KWS389" s="70"/>
      <c r="KWT389" s="70"/>
      <c r="KWU389" s="70"/>
      <c r="KWV389" s="70"/>
      <c r="KWW389" s="70"/>
      <c r="KWX389" s="70"/>
      <c r="KWY389" s="70"/>
      <c r="KWZ389" s="70"/>
      <c r="KXA389" s="70"/>
      <c r="KXB389" s="70"/>
      <c r="KXC389" s="70"/>
      <c r="KXD389" s="70"/>
      <c r="KXE389" s="70"/>
      <c r="KXF389" s="70"/>
      <c r="KXG389" s="70"/>
      <c r="KXH389" s="70"/>
      <c r="KXI389" s="70"/>
      <c r="KXJ389" s="70"/>
      <c r="KXK389" s="70"/>
      <c r="KXL389" s="70"/>
      <c r="KXM389" s="70"/>
      <c r="KXN389" s="70"/>
      <c r="KXO389" s="70"/>
      <c r="KXP389" s="70"/>
      <c r="KXQ389" s="70"/>
      <c r="KXR389" s="70"/>
      <c r="KXS389" s="70"/>
      <c r="KXT389" s="70"/>
      <c r="KXU389" s="70"/>
      <c r="KXV389" s="70"/>
      <c r="KXW389" s="70"/>
      <c r="KXX389" s="70"/>
      <c r="KXY389" s="70"/>
      <c r="KXZ389" s="70"/>
      <c r="KYA389" s="70"/>
      <c r="KYB389" s="70"/>
      <c r="KYC389" s="70"/>
      <c r="KYD389" s="70"/>
      <c r="KYE389" s="70"/>
      <c r="KYF389" s="70"/>
      <c r="KYG389" s="70"/>
      <c r="KYH389" s="70"/>
      <c r="KYI389" s="70"/>
      <c r="KYJ389" s="70"/>
      <c r="KYK389" s="70"/>
      <c r="KYL389" s="70"/>
      <c r="KYM389" s="70"/>
      <c r="KYN389" s="70"/>
      <c r="KYO389" s="70"/>
      <c r="KYP389" s="70"/>
      <c r="KYQ389" s="70"/>
      <c r="KYR389" s="70"/>
      <c r="KYS389" s="70"/>
      <c r="KYT389" s="70"/>
      <c r="KYU389" s="70"/>
      <c r="KYV389" s="70"/>
      <c r="KYW389" s="70"/>
      <c r="KYX389" s="70"/>
      <c r="KYY389" s="70"/>
      <c r="KYZ389" s="70"/>
      <c r="KZA389" s="70"/>
      <c r="KZB389" s="70"/>
      <c r="KZC389" s="70"/>
      <c r="KZD389" s="70"/>
      <c r="KZE389" s="70"/>
      <c r="KZF389" s="70"/>
      <c r="KZG389" s="70"/>
      <c r="KZH389" s="70"/>
      <c r="KZI389" s="70"/>
      <c r="KZJ389" s="70"/>
      <c r="KZK389" s="70"/>
      <c r="KZL389" s="70"/>
      <c r="KZM389" s="70"/>
      <c r="KZN389" s="70"/>
      <c r="KZO389" s="70"/>
      <c r="KZP389" s="70"/>
      <c r="KZQ389" s="70"/>
      <c r="KZR389" s="70"/>
      <c r="KZS389" s="70"/>
      <c r="KZT389" s="70"/>
      <c r="KZU389" s="70"/>
      <c r="KZV389" s="70"/>
      <c r="KZW389" s="70"/>
      <c r="KZX389" s="70"/>
      <c r="KZY389" s="70"/>
      <c r="KZZ389" s="70"/>
      <c r="LAA389" s="70"/>
      <c r="LAB389" s="70"/>
      <c r="LAC389" s="70"/>
      <c r="LAD389" s="70"/>
      <c r="LAE389" s="70"/>
      <c r="LAF389" s="70"/>
      <c r="LAG389" s="70"/>
      <c r="LAH389" s="70"/>
      <c r="LAI389" s="70"/>
      <c r="LAJ389" s="70"/>
      <c r="LAK389" s="70"/>
      <c r="LAL389" s="70"/>
      <c r="LAM389" s="70"/>
      <c r="LAN389" s="70"/>
      <c r="LAO389" s="70"/>
      <c r="LAP389" s="70"/>
      <c r="LAQ389" s="70"/>
      <c r="LAR389" s="70"/>
      <c r="LAS389" s="70"/>
      <c r="LAT389" s="70"/>
      <c r="LAU389" s="70"/>
      <c r="LAV389" s="70"/>
      <c r="LAW389" s="70"/>
      <c r="LAX389" s="70"/>
      <c r="LAY389" s="70"/>
      <c r="LAZ389" s="70"/>
      <c r="LBA389" s="70"/>
      <c r="LBB389" s="70"/>
      <c r="LBC389" s="70"/>
      <c r="LBD389" s="70"/>
      <c r="LBE389" s="70"/>
      <c r="LBF389" s="70"/>
      <c r="LBG389" s="70"/>
      <c r="LBH389" s="70"/>
      <c r="LBI389" s="70"/>
      <c r="LBJ389" s="70"/>
      <c r="LBK389" s="70"/>
      <c r="LBL389" s="70"/>
      <c r="LBM389" s="70"/>
      <c r="LBN389" s="70"/>
      <c r="LBO389" s="70"/>
      <c r="LBP389" s="70"/>
      <c r="LBQ389" s="70"/>
      <c r="LBR389" s="70"/>
      <c r="LBS389" s="70"/>
      <c r="LBT389" s="70"/>
      <c r="LBU389" s="70"/>
      <c r="LBV389" s="70"/>
      <c r="LBW389" s="70"/>
      <c r="LBX389" s="70"/>
      <c r="LBY389" s="70"/>
      <c r="LBZ389" s="70"/>
      <c r="LCA389" s="70"/>
      <c r="LCB389" s="70"/>
      <c r="LCC389" s="70"/>
      <c r="LCD389" s="70"/>
      <c r="LCE389" s="70"/>
      <c r="LCF389" s="70"/>
      <c r="LCG389" s="70"/>
      <c r="LCH389" s="70"/>
      <c r="LCI389" s="70"/>
      <c r="LCJ389" s="70"/>
      <c r="LCK389" s="70"/>
      <c r="LCL389" s="70"/>
      <c r="LCM389" s="70"/>
      <c r="LCN389" s="70"/>
      <c r="LCO389" s="70"/>
      <c r="LCP389" s="70"/>
      <c r="LCQ389" s="70"/>
      <c r="LCR389" s="70"/>
      <c r="LCS389" s="70"/>
      <c r="LCT389" s="70"/>
      <c r="LCU389" s="70"/>
      <c r="LCV389" s="70"/>
      <c r="LCW389" s="70"/>
      <c r="LCX389" s="70"/>
      <c r="LCY389" s="70"/>
      <c r="LCZ389" s="70"/>
      <c r="LDA389" s="70"/>
      <c r="LDB389" s="70"/>
      <c r="LDC389" s="70"/>
      <c r="LDD389" s="70"/>
      <c r="LDE389" s="70"/>
      <c r="LDF389" s="70"/>
      <c r="LDG389" s="70"/>
      <c r="LDH389" s="70"/>
      <c r="LDI389" s="70"/>
      <c r="LDJ389" s="70"/>
      <c r="LDK389" s="70"/>
      <c r="LDL389" s="70"/>
      <c r="LDM389" s="70"/>
      <c r="LDN389" s="70"/>
      <c r="LDO389" s="70"/>
      <c r="LDP389" s="70"/>
      <c r="LDQ389" s="70"/>
      <c r="LDR389" s="70"/>
      <c r="LDS389" s="70"/>
      <c r="LDT389" s="70"/>
      <c r="LDU389" s="70"/>
      <c r="LDV389" s="70"/>
      <c r="LDW389" s="70"/>
      <c r="LDX389" s="70"/>
      <c r="LDY389" s="70"/>
      <c r="LDZ389" s="70"/>
      <c r="LEA389" s="70"/>
      <c r="LEB389" s="70"/>
      <c r="LEC389" s="70"/>
      <c r="LED389" s="70"/>
      <c r="LEE389" s="70"/>
      <c r="LEF389" s="70"/>
      <c r="LEG389" s="70"/>
      <c r="LEH389" s="70"/>
      <c r="LEI389" s="70"/>
      <c r="LEJ389" s="70"/>
      <c r="LEK389" s="70"/>
      <c r="LEL389" s="70"/>
      <c r="LEM389" s="70"/>
      <c r="LEN389" s="70"/>
      <c r="LEO389" s="70"/>
      <c r="LEP389" s="70"/>
      <c r="LEQ389" s="70"/>
      <c r="LER389" s="70"/>
      <c r="LES389" s="70"/>
      <c r="LET389" s="70"/>
      <c r="LEU389" s="70"/>
      <c r="LEV389" s="70"/>
      <c r="LEW389" s="70"/>
      <c r="LEX389" s="70"/>
      <c r="LEY389" s="70"/>
      <c r="LEZ389" s="70"/>
      <c r="LFA389" s="70"/>
      <c r="LFB389" s="70"/>
      <c r="LFC389" s="70"/>
      <c r="LFD389" s="70"/>
      <c r="LFE389" s="70"/>
      <c r="LFF389" s="70"/>
      <c r="LFG389" s="70"/>
      <c r="LFH389" s="70"/>
      <c r="LFI389" s="70"/>
      <c r="LFJ389" s="70"/>
      <c r="LFK389" s="70"/>
      <c r="LFL389" s="70"/>
      <c r="LFM389" s="70"/>
      <c r="LFN389" s="70"/>
      <c r="LFO389" s="70"/>
      <c r="LFP389" s="70"/>
      <c r="LFQ389" s="70"/>
      <c r="LFR389" s="70"/>
      <c r="LFS389" s="70"/>
      <c r="LFT389" s="70"/>
      <c r="LFU389" s="70"/>
      <c r="LFV389" s="70"/>
      <c r="LFW389" s="70"/>
      <c r="LFX389" s="70"/>
      <c r="LFY389" s="70"/>
      <c r="LFZ389" s="70"/>
      <c r="LGA389" s="70"/>
      <c r="LGB389" s="70"/>
      <c r="LGC389" s="70"/>
      <c r="LGD389" s="70"/>
      <c r="LGE389" s="70"/>
      <c r="LGF389" s="70"/>
      <c r="LGG389" s="70"/>
      <c r="LGH389" s="70"/>
      <c r="LGI389" s="70"/>
      <c r="LGJ389" s="70"/>
      <c r="LGK389" s="70"/>
      <c r="LGL389" s="70"/>
      <c r="LGM389" s="70"/>
      <c r="LGN389" s="70"/>
      <c r="LGO389" s="70"/>
      <c r="LGP389" s="70"/>
      <c r="LGQ389" s="70"/>
      <c r="LGR389" s="70"/>
      <c r="LGS389" s="70"/>
      <c r="LGT389" s="70"/>
      <c r="LGU389" s="70"/>
      <c r="LGV389" s="70"/>
      <c r="LGW389" s="70"/>
      <c r="LGX389" s="70"/>
      <c r="LGY389" s="70"/>
      <c r="LGZ389" s="70"/>
      <c r="LHA389" s="70"/>
      <c r="LHB389" s="70"/>
      <c r="LHC389" s="70"/>
      <c r="LHD389" s="70"/>
      <c r="LHE389" s="70"/>
      <c r="LHF389" s="70"/>
      <c r="LHG389" s="70"/>
      <c r="LHH389" s="70"/>
      <c r="LHI389" s="70"/>
      <c r="LHJ389" s="70"/>
      <c r="LHK389" s="70"/>
      <c r="LHL389" s="70"/>
      <c r="LHM389" s="70"/>
      <c r="LHN389" s="70"/>
      <c r="LHO389" s="70"/>
      <c r="LHP389" s="70"/>
      <c r="LHQ389" s="70"/>
      <c r="LHR389" s="70"/>
      <c r="LHS389" s="70"/>
      <c r="LHT389" s="70"/>
      <c r="LHU389" s="70"/>
      <c r="LHV389" s="70"/>
      <c r="LHW389" s="70"/>
      <c r="LHX389" s="70"/>
      <c r="LHY389" s="70"/>
      <c r="LHZ389" s="70"/>
      <c r="LIA389" s="70"/>
      <c r="LIB389" s="70"/>
      <c r="LIC389" s="70"/>
      <c r="LID389" s="70"/>
      <c r="LIE389" s="70"/>
      <c r="LIF389" s="70"/>
      <c r="LIG389" s="70"/>
      <c r="LIH389" s="70"/>
      <c r="LII389" s="70"/>
      <c r="LIJ389" s="70"/>
      <c r="LIK389" s="70"/>
      <c r="LIL389" s="70"/>
      <c r="LIM389" s="70"/>
      <c r="LIN389" s="70"/>
      <c r="LIO389" s="70"/>
      <c r="LIP389" s="70"/>
      <c r="LIQ389" s="70"/>
      <c r="LIR389" s="70"/>
      <c r="LIS389" s="70"/>
      <c r="LIT389" s="70"/>
      <c r="LIU389" s="70"/>
      <c r="LIV389" s="70"/>
      <c r="LIW389" s="70"/>
      <c r="LIX389" s="70"/>
      <c r="LIY389" s="70"/>
      <c r="LIZ389" s="70"/>
      <c r="LJA389" s="70"/>
      <c r="LJB389" s="70"/>
      <c r="LJC389" s="70"/>
      <c r="LJD389" s="70"/>
      <c r="LJE389" s="70"/>
      <c r="LJF389" s="70"/>
      <c r="LJG389" s="70"/>
      <c r="LJH389" s="70"/>
      <c r="LJI389" s="70"/>
      <c r="LJJ389" s="70"/>
      <c r="LJK389" s="70"/>
      <c r="LJL389" s="70"/>
      <c r="LJM389" s="70"/>
      <c r="LJN389" s="70"/>
      <c r="LJO389" s="70"/>
      <c r="LJP389" s="70"/>
      <c r="LJQ389" s="70"/>
      <c r="LJR389" s="70"/>
      <c r="LJS389" s="70"/>
      <c r="LJT389" s="70"/>
      <c r="LJU389" s="70"/>
      <c r="LJV389" s="70"/>
      <c r="LJW389" s="70"/>
      <c r="LJX389" s="70"/>
      <c r="LJY389" s="70"/>
      <c r="LJZ389" s="70"/>
      <c r="LKA389" s="70"/>
      <c r="LKB389" s="70"/>
      <c r="LKC389" s="70"/>
      <c r="LKD389" s="70"/>
      <c r="LKE389" s="70"/>
      <c r="LKF389" s="70"/>
      <c r="LKG389" s="70"/>
      <c r="LKH389" s="70"/>
      <c r="LKI389" s="70"/>
      <c r="LKJ389" s="70"/>
      <c r="LKK389" s="70"/>
      <c r="LKL389" s="70"/>
      <c r="LKM389" s="70"/>
      <c r="LKN389" s="70"/>
      <c r="LKO389" s="70"/>
      <c r="LKP389" s="70"/>
      <c r="LKQ389" s="70"/>
      <c r="LKR389" s="70"/>
      <c r="LKS389" s="70"/>
      <c r="LKT389" s="70"/>
      <c r="LKU389" s="70"/>
      <c r="LKV389" s="70"/>
      <c r="LKW389" s="70"/>
      <c r="LKX389" s="70"/>
      <c r="LKY389" s="70"/>
      <c r="LKZ389" s="70"/>
      <c r="LLA389" s="70"/>
      <c r="LLB389" s="70"/>
      <c r="LLC389" s="70"/>
      <c r="LLD389" s="70"/>
      <c r="LLE389" s="70"/>
      <c r="LLF389" s="70"/>
      <c r="LLG389" s="70"/>
      <c r="LLH389" s="70"/>
      <c r="LLI389" s="70"/>
      <c r="LLJ389" s="70"/>
      <c r="LLK389" s="70"/>
      <c r="LLL389" s="70"/>
      <c r="LLM389" s="70"/>
      <c r="LLN389" s="70"/>
      <c r="LLO389" s="70"/>
      <c r="LLP389" s="70"/>
      <c r="LLQ389" s="70"/>
      <c r="LLR389" s="70"/>
      <c r="LLS389" s="70"/>
      <c r="LLT389" s="70"/>
      <c r="LLU389" s="70"/>
      <c r="LLV389" s="70"/>
      <c r="LLW389" s="70"/>
      <c r="LLX389" s="70"/>
      <c r="LLY389" s="70"/>
      <c r="LLZ389" s="70"/>
      <c r="LMA389" s="70"/>
      <c r="LMB389" s="70"/>
      <c r="LMC389" s="70"/>
      <c r="LMD389" s="70"/>
      <c r="LME389" s="70"/>
      <c r="LMF389" s="70"/>
      <c r="LMG389" s="70"/>
      <c r="LMH389" s="70"/>
      <c r="LMI389" s="70"/>
      <c r="LMJ389" s="70"/>
      <c r="LMK389" s="70"/>
      <c r="LML389" s="70"/>
      <c r="LMM389" s="70"/>
      <c r="LMN389" s="70"/>
      <c r="LMO389" s="70"/>
      <c r="LMP389" s="70"/>
      <c r="LMQ389" s="70"/>
      <c r="LMR389" s="70"/>
      <c r="LMS389" s="70"/>
      <c r="LMT389" s="70"/>
      <c r="LMU389" s="70"/>
      <c r="LMV389" s="70"/>
      <c r="LMW389" s="70"/>
      <c r="LMX389" s="70"/>
      <c r="LMY389" s="70"/>
      <c r="LMZ389" s="70"/>
      <c r="LNA389" s="70"/>
      <c r="LNB389" s="70"/>
      <c r="LNC389" s="70"/>
      <c r="LND389" s="70"/>
      <c r="LNE389" s="70"/>
      <c r="LNF389" s="70"/>
      <c r="LNG389" s="70"/>
      <c r="LNH389" s="70"/>
      <c r="LNI389" s="70"/>
      <c r="LNJ389" s="70"/>
      <c r="LNK389" s="70"/>
      <c r="LNL389" s="70"/>
      <c r="LNM389" s="70"/>
      <c r="LNN389" s="70"/>
      <c r="LNO389" s="70"/>
      <c r="LNP389" s="70"/>
      <c r="LNQ389" s="70"/>
      <c r="LNR389" s="70"/>
      <c r="LNS389" s="70"/>
      <c r="LNT389" s="70"/>
      <c r="LNU389" s="70"/>
      <c r="LNV389" s="70"/>
      <c r="LNW389" s="70"/>
      <c r="LNX389" s="70"/>
      <c r="LNY389" s="70"/>
      <c r="LNZ389" s="70"/>
      <c r="LOA389" s="70"/>
      <c r="LOB389" s="70"/>
      <c r="LOC389" s="70"/>
      <c r="LOD389" s="70"/>
      <c r="LOE389" s="70"/>
      <c r="LOF389" s="70"/>
      <c r="LOG389" s="70"/>
      <c r="LOH389" s="70"/>
      <c r="LOI389" s="70"/>
      <c r="LOJ389" s="70"/>
      <c r="LOK389" s="70"/>
      <c r="LOL389" s="70"/>
      <c r="LOM389" s="70"/>
      <c r="LON389" s="70"/>
      <c r="LOO389" s="70"/>
      <c r="LOP389" s="70"/>
      <c r="LOQ389" s="70"/>
      <c r="LOR389" s="70"/>
      <c r="LOS389" s="70"/>
      <c r="LOT389" s="70"/>
      <c r="LOU389" s="70"/>
      <c r="LOV389" s="70"/>
      <c r="LOW389" s="70"/>
      <c r="LOX389" s="70"/>
      <c r="LOY389" s="70"/>
      <c r="LOZ389" s="70"/>
      <c r="LPA389" s="70"/>
      <c r="LPB389" s="70"/>
      <c r="LPC389" s="70"/>
      <c r="LPD389" s="70"/>
      <c r="LPE389" s="70"/>
      <c r="LPF389" s="70"/>
      <c r="LPG389" s="70"/>
      <c r="LPH389" s="70"/>
      <c r="LPI389" s="70"/>
      <c r="LPJ389" s="70"/>
      <c r="LPK389" s="70"/>
      <c r="LPL389" s="70"/>
      <c r="LPM389" s="70"/>
      <c r="LPN389" s="70"/>
      <c r="LPO389" s="70"/>
      <c r="LPP389" s="70"/>
      <c r="LPQ389" s="70"/>
      <c r="LPR389" s="70"/>
      <c r="LPS389" s="70"/>
      <c r="LPT389" s="70"/>
      <c r="LPU389" s="70"/>
      <c r="LPV389" s="70"/>
      <c r="LPW389" s="70"/>
      <c r="LPX389" s="70"/>
      <c r="LPY389" s="70"/>
      <c r="LPZ389" s="70"/>
      <c r="LQA389" s="70"/>
      <c r="LQB389" s="70"/>
      <c r="LQC389" s="70"/>
      <c r="LQD389" s="70"/>
      <c r="LQE389" s="70"/>
      <c r="LQF389" s="70"/>
      <c r="LQG389" s="70"/>
      <c r="LQH389" s="70"/>
      <c r="LQI389" s="70"/>
      <c r="LQJ389" s="70"/>
      <c r="LQK389" s="70"/>
      <c r="LQL389" s="70"/>
      <c r="LQM389" s="70"/>
      <c r="LQN389" s="70"/>
      <c r="LQO389" s="70"/>
      <c r="LQP389" s="70"/>
      <c r="LQQ389" s="70"/>
      <c r="LQR389" s="70"/>
      <c r="LQS389" s="70"/>
      <c r="LQT389" s="70"/>
      <c r="LQU389" s="70"/>
      <c r="LQV389" s="70"/>
      <c r="LQW389" s="70"/>
      <c r="LQX389" s="70"/>
      <c r="LQY389" s="70"/>
      <c r="LQZ389" s="70"/>
      <c r="LRA389" s="70"/>
      <c r="LRB389" s="70"/>
      <c r="LRC389" s="70"/>
      <c r="LRD389" s="70"/>
      <c r="LRE389" s="70"/>
      <c r="LRF389" s="70"/>
      <c r="LRG389" s="70"/>
      <c r="LRH389" s="70"/>
      <c r="LRI389" s="70"/>
      <c r="LRJ389" s="70"/>
      <c r="LRK389" s="70"/>
      <c r="LRL389" s="70"/>
      <c r="LRM389" s="70"/>
      <c r="LRN389" s="70"/>
      <c r="LRO389" s="70"/>
      <c r="LRP389" s="70"/>
      <c r="LRQ389" s="70"/>
      <c r="LRR389" s="70"/>
      <c r="LRS389" s="70"/>
      <c r="LRT389" s="70"/>
      <c r="LRU389" s="70"/>
      <c r="LRV389" s="70"/>
      <c r="LRW389" s="70"/>
      <c r="LRX389" s="70"/>
      <c r="LRY389" s="70"/>
      <c r="LRZ389" s="70"/>
      <c r="LSA389" s="70"/>
      <c r="LSB389" s="70"/>
      <c r="LSC389" s="70"/>
      <c r="LSD389" s="70"/>
      <c r="LSE389" s="70"/>
      <c r="LSF389" s="70"/>
      <c r="LSG389" s="70"/>
      <c r="LSH389" s="70"/>
      <c r="LSI389" s="70"/>
      <c r="LSJ389" s="70"/>
      <c r="LSK389" s="70"/>
      <c r="LSL389" s="70"/>
      <c r="LSM389" s="70"/>
      <c r="LSN389" s="70"/>
      <c r="LSO389" s="70"/>
      <c r="LSP389" s="70"/>
      <c r="LSQ389" s="70"/>
      <c r="LSR389" s="70"/>
      <c r="LSS389" s="70"/>
      <c r="LST389" s="70"/>
      <c r="LSU389" s="70"/>
      <c r="LSV389" s="70"/>
      <c r="LSW389" s="70"/>
      <c r="LSX389" s="70"/>
      <c r="LSY389" s="70"/>
      <c r="LSZ389" s="70"/>
      <c r="LTA389" s="70"/>
      <c r="LTB389" s="70"/>
      <c r="LTC389" s="70"/>
      <c r="LTD389" s="70"/>
      <c r="LTE389" s="70"/>
      <c r="LTF389" s="70"/>
      <c r="LTG389" s="70"/>
      <c r="LTH389" s="70"/>
      <c r="LTI389" s="70"/>
      <c r="LTJ389" s="70"/>
      <c r="LTK389" s="70"/>
      <c r="LTL389" s="70"/>
      <c r="LTM389" s="70"/>
      <c r="LTN389" s="70"/>
      <c r="LTO389" s="70"/>
      <c r="LTP389" s="70"/>
      <c r="LTQ389" s="70"/>
      <c r="LTR389" s="70"/>
      <c r="LTS389" s="70"/>
      <c r="LTT389" s="70"/>
      <c r="LTU389" s="70"/>
      <c r="LTV389" s="70"/>
      <c r="LTW389" s="70"/>
      <c r="LTX389" s="70"/>
      <c r="LTY389" s="70"/>
      <c r="LTZ389" s="70"/>
      <c r="LUA389" s="70"/>
      <c r="LUB389" s="70"/>
      <c r="LUC389" s="70"/>
      <c r="LUD389" s="70"/>
      <c r="LUE389" s="70"/>
      <c r="LUF389" s="70"/>
      <c r="LUG389" s="70"/>
      <c r="LUH389" s="70"/>
      <c r="LUI389" s="70"/>
      <c r="LUJ389" s="70"/>
      <c r="LUK389" s="70"/>
      <c r="LUL389" s="70"/>
      <c r="LUM389" s="70"/>
      <c r="LUN389" s="70"/>
      <c r="LUO389" s="70"/>
      <c r="LUP389" s="70"/>
      <c r="LUQ389" s="70"/>
      <c r="LUR389" s="70"/>
      <c r="LUS389" s="70"/>
      <c r="LUT389" s="70"/>
      <c r="LUU389" s="70"/>
      <c r="LUV389" s="70"/>
      <c r="LUW389" s="70"/>
      <c r="LUX389" s="70"/>
      <c r="LUY389" s="70"/>
      <c r="LUZ389" s="70"/>
      <c r="LVA389" s="70"/>
      <c r="LVB389" s="70"/>
      <c r="LVC389" s="70"/>
      <c r="LVD389" s="70"/>
      <c r="LVE389" s="70"/>
      <c r="LVF389" s="70"/>
      <c r="LVG389" s="70"/>
      <c r="LVH389" s="70"/>
      <c r="LVI389" s="70"/>
      <c r="LVJ389" s="70"/>
      <c r="LVK389" s="70"/>
      <c r="LVL389" s="70"/>
      <c r="LVM389" s="70"/>
      <c r="LVN389" s="70"/>
      <c r="LVO389" s="70"/>
      <c r="LVP389" s="70"/>
      <c r="LVQ389" s="70"/>
      <c r="LVR389" s="70"/>
      <c r="LVS389" s="70"/>
      <c r="LVT389" s="70"/>
      <c r="LVU389" s="70"/>
      <c r="LVV389" s="70"/>
      <c r="LVW389" s="70"/>
      <c r="LVX389" s="70"/>
      <c r="LVY389" s="70"/>
      <c r="LVZ389" s="70"/>
      <c r="LWA389" s="70"/>
      <c r="LWB389" s="70"/>
      <c r="LWC389" s="70"/>
      <c r="LWD389" s="70"/>
      <c r="LWE389" s="70"/>
      <c r="LWF389" s="70"/>
      <c r="LWG389" s="70"/>
      <c r="LWH389" s="70"/>
      <c r="LWI389" s="70"/>
      <c r="LWJ389" s="70"/>
      <c r="LWK389" s="70"/>
      <c r="LWL389" s="70"/>
      <c r="LWM389" s="70"/>
      <c r="LWN389" s="70"/>
      <c r="LWO389" s="70"/>
      <c r="LWP389" s="70"/>
      <c r="LWQ389" s="70"/>
      <c r="LWR389" s="70"/>
      <c r="LWS389" s="70"/>
      <c r="LWT389" s="70"/>
      <c r="LWU389" s="70"/>
      <c r="LWV389" s="70"/>
      <c r="LWW389" s="70"/>
      <c r="LWX389" s="70"/>
      <c r="LWY389" s="70"/>
      <c r="LWZ389" s="70"/>
      <c r="LXA389" s="70"/>
      <c r="LXB389" s="70"/>
      <c r="LXC389" s="70"/>
      <c r="LXD389" s="70"/>
      <c r="LXE389" s="70"/>
      <c r="LXF389" s="70"/>
      <c r="LXG389" s="70"/>
      <c r="LXH389" s="70"/>
      <c r="LXI389" s="70"/>
      <c r="LXJ389" s="70"/>
      <c r="LXK389" s="70"/>
      <c r="LXL389" s="70"/>
      <c r="LXM389" s="70"/>
      <c r="LXN389" s="70"/>
      <c r="LXO389" s="70"/>
      <c r="LXP389" s="70"/>
      <c r="LXQ389" s="70"/>
      <c r="LXR389" s="70"/>
      <c r="LXS389" s="70"/>
      <c r="LXT389" s="70"/>
      <c r="LXU389" s="70"/>
      <c r="LXV389" s="70"/>
      <c r="LXW389" s="70"/>
      <c r="LXX389" s="70"/>
      <c r="LXY389" s="70"/>
      <c r="LXZ389" s="70"/>
      <c r="LYA389" s="70"/>
      <c r="LYB389" s="70"/>
      <c r="LYC389" s="70"/>
      <c r="LYD389" s="70"/>
      <c r="LYE389" s="70"/>
      <c r="LYF389" s="70"/>
      <c r="LYG389" s="70"/>
      <c r="LYH389" s="70"/>
      <c r="LYI389" s="70"/>
      <c r="LYJ389" s="70"/>
      <c r="LYK389" s="70"/>
      <c r="LYL389" s="70"/>
      <c r="LYM389" s="70"/>
      <c r="LYN389" s="70"/>
      <c r="LYO389" s="70"/>
      <c r="LYP389" s="70"/>
      <c r="LYQ389" s="70"/>
      <c r="LYR389" s="70"/>
      <c r="LYS389" s="70"/>
      <c r="LYT389" s="70"/>
      <c r="LYU389" s="70"/>
      <c r="LYV389" s="70"/>
      <c r="LYW389" s="70"/>
      <c r="LYX389" s="70"/>
      <c r="LYY389" s="70"/>
      <c r="LYZ389" s="70"/>
      <c r="LZA389" s="70"/>
      <c r="LZB389" s="70"/>
      <c r="LZC389" s="70"/>
      <c r="LZD389" s="70"/>
      <c r="LZE389" s="70"/>
      <c r="LZF389" s="70"/>
      <c r="LZG389" s="70"/>
      <c r="LZH389" s="70"/>
      <c r="LZI389" s="70"/>
      <c r="LZJ389" s="70"/>
      <c r="LZK389" s="70"/>
      <c r="LZL389" s="70"/>
      <c r="LZM389" s="70"/>
      <c r="LZN389" s="70"/>
      <c r="LZO389" s="70"/>
      <c r="LZP389" s="70"/>
      <c r="LZQ389" s="70"/>
      <c r="LZR389" s="70"/>
      <c r="LZS389" s="70"/>
      <c r="LZT389" s="70"/>
      <c r="LZU389" s="70"/>
      <c r="LZV389" s="70"/>
      <c r="LZW389" s="70"/>
      <c r="LZX389" s="70"/>
      <c r="LZY389" s="70"/>
      <c r="LZZ389" s="70"/>
      <c r="MAA389" s="70"/>
      <c r="MAB389" s="70"/>
      <c r="MAC389" s="70"/>
      <c r="MAD389" s="70"/>
      <c r="MAE389" s="70"/>
      <c r="MAF389" s="70"/>
      <c r="MAG389" s="70"/>
      <c r="MAH389" s="70"/>
      <c r="MAI389" s="70"/>
      <c r="MAJ389" s="70"/>
      <c r="MAK389" s="70"/>
      <c r="MAL389" s="70"/>
      <c r="MAM389" s="70"/>
      <c r="MAN389" s="70"/>
      <c r="MAO389" s="70"/>
      <c r="MAP389" s="70"/>
      <c r="MAQ389" s="70"/>
      <c r="MAR389" s="70"/>
      <c r="MAS389" s="70"/>
      <c r="MAT389" s="70"/>
      <c r="MAU389" s="70"/>
      <c r="MAV389" s="70"/>
      <c r="MAW389" s="70"/>
      <c r="MAX389" s="70"/>
      <c r="MAY389" s="70"/>
      <c r="MAZ389" s="70"/>
      <c r="MBA389" s="70"/>
      <c r="MBB389" s="70"/>
      <c r="MBC389" s="70"/>
      <c r="MBD389" s="70"/>
      <c r="MBE389" s="70"/>
      <c r="MBF389" s="70"/>
      <c r="MBG389" s="70"/>
      <c r="MBH389" s="70"/>
      <c r="MBI389" s="70"/>
      <c r="MBJ389" s="70"/>
      <c r="MBK389" s="70"/>
      <c r="MBL389" s="70"/>
      <c r="MBM389" s="70"/>
      <c r="MBN389" s="70"/>
      <c r="MBO389" s="70"/>
      <c r="MBP389" s="70"/>
      <c r="MBQ389" s="70"/>
      <c r="MBR389" s="70"/>
      <c r="MBS389" s="70"/>
      <c r="MBT389" s="70"/>
      <c r="MBU389" s="70"/>
      <c r="MBV389" s="70"/>
      <c r="MBW389" s="70"/>
      <c r="MBX389" s="70"/>
      <c r="MBY389" s="70"/>
      <c r="MBZ389" s="70"/>
      <c r="MCA389" s="70"/>
      <c r="MCB389" s="70"/>
      <c r="MCC389" s="70"/>
      <c r="MCD389" s="70"/>
      <c r="MCE389" s="70"/>
      <c r="MCF389" s="70"/>
      <c r="MCG389" s="70"/>
      <c r="MCH389" s="70"/>
      <c r="MCI389" s="70"/>
      <c r="MCJ389" s="70"/>
      <c r="MCK389" s="70"/>
      <c r="MCL389" s="70"/>
      <c r="MCM389" s="70"/>
      <c r="MCN389" s="70"/>
      <c r="MCO389" s="70"/>
      <c r="MCP389" s="70"/>
      <c r="MCQ389" s="70"/>
      <c r="MCR389" s="70"/>
      <c r="MCS389" s="70"/>
      <c r="MCT389" s="70"/>
      <c r="MCU389" s="70"/>
      <c r="MCV389" s="70"/>
      <c r="MCW389" s="70"/>
      <c r="MCX389" s="70"/>
      <c r="MCY389" s="70"/>
      <c r="MCZ389" s="70"/>
      <c r="MDA389" s="70"/>
      <c r="MDB389" s="70"/>
      <c r="MDC389" s="70"/>
      <c r="MDD389" s="70"/>
      <c r="MDE389" s="70"/>
      <c r="MDF389" s="70"/>
      <c r="MDG389" s="70"/>
      <c r="MDH389" s="70"/>
      <c r="MDI389" s="70"/>
      <c r="MDJ389" s="70"/>
      <c r="MDK389" s="70"/>
      <c r="MDL389" s="70"/>
      <c r="MDM389" s="70"/>
      <c r="MDN389" s="70"/>
      <c r="MDO389" s="70"/>
      <c r="MDP389" s="70"/>
      <c r="MDQ389" s="70"/>
      <c r="MDR389" s="70"/>
      <c r="MDS389" s="70"/>
      <c r="MDT389" s="70"/>
      <c r="MDU389" s="70"/>
      <c r="MDV389" s="70"/>
      <c r="MDW389" s="70"/>
      <c r="MDX389" s="70"/>
      <c r="MDY389" s="70"/>
      <c r="MDZ389" s="70"/>
      <c r="MEA389" s="70"/>
      <c r="MEB389" s="70"/>
      <c r="MEC389" s="70"/>
      <c r="MED389" s="70"/>
      <c r="MEE389" s="70"/>
      <c r="MEF389" s="70"/>
      <c r="MEG389" s="70"/>
      <c r="MEH389" s="70"/>
      <c r="MEI389" s="70"/>
      <c r="MEJ389" s="70"/>
      <c r="MEK389" s="70"/>
      <c r="MEL389" s="70"/>
      <c r="MEM389" s="70"/>
      <c r="MEN389" s="70"/>
      <c r="MEO389" s="70"/>
      <c r="MEP389" s="70"/>
      <c r="MEQ389" s="70"/>
      <c r="MER389" s="70"/>
      <c r="MES389" s="70"/>
      <c r="MET389" s="70"/>
      <c r="MEU389" s="70"/>
      <c r="MEV389" s="70"/>
      <c r="MEW389" s="70"/>
      <c r="MEX389" s="70"/>
      <c r="MEY389" s="70"/>
      <c r="MEZ389" s="70"/>
      <c r="MFA389" s="70"/>
      <c r="MFB389" s="70"/>
      <c r="MFC389" s="70"/>
      <c r="MFD389" s="70"/>
      <c r="MFE389" s="70"/>
      <c r="MFF389" s="70"/>
      <c r="MFG389" s="70"/>
      <c r="MFH389" s="70"/>
      <c r="MFI389" s="70"/>
      <c r="MFJ389" s="70"/>
      <c r="MFK389" s="70"/>
      <c r="MFL389" s="70"/>
      <c r="MFM389" s="70"/>
      <c r="MFN389" s="70"/>
      <c r="MFO389" s="70"/>
      <c r="MFP389" s="70"/>
      <c r="MFQ389" s="70"/>
      <c r="MFR389" s="70"/>
      <c r="MFS389" s="70"/>
      <c r="MFT389" s="70"/>
      <c r="MFU389" s="70"/>
      <c r="MFV389" s="70"/>
      <c r="MFW389" s="70"/>
      <c r="MFX389" s="70"/>
      <c r="MFY389" s="70"/>
      <c r="MFZ389" s="70"/>
      <c r="MGA389" s="70"/>
      <c r="MGB389" s="70"/>
      <c r="MGC389" s="70"/>
      <c r="MGD389" s="70"/>
      <c r="MGE389" s="70"/>
      <c r="MGF389" s="70"/>
      <c r="MGG389" s="70"/>
      <c r="MGH389" s="70"/>
      <c r="MGI389" s="70"/>
      <c r="MGJ389" s="70"/>
      <c r="MGK389" s="70"/>
      <c r="MGL389" s="70"/>
      <c r="MGM389" s="70"/>
      <c r="MGN389" s="70"/>
      <c r="MGO389" s="70"/>
      <c r="MGP389" s="70"/>
      <c r="MGQ389" s="70"/>
      <c r="MGR389" s="70"/>
      <c r="MGS389" s="70"/>
      <c r="MGT389" s="70"/>
      <c r="MGU389" s="70"/>
      <c r="MGV389" s="70"/>
      <c r="MGW389" s="70"/>
      <c r="MGX389" s="70"/>
      <c r="MGY389" s="70"/>
      <c r="MGZ389" s="70"/>
      <c r="MHA389" s="70"/>
      <c r="MHB389" s="70"/>
      <c r="MHC389" s="70"/>
      <c r="MHD389" s="70"/>
      <c r="MHE389" s="70"/>
      <c r="MHF389" s="70"/>
      <c r="MHG389" s="70"/>
      <c r="MHH389" s="70"/>
      <c r="MHI389" s="70"/>
      <c r="MHJ389" s="70"/>
      <c r="MHK389" s="70"/>
      <c r="MHL389" s="70"/>
      <c r="MHM389" s="70"/>
      <c r="MHN389" s="70"/>
      <c r="MHO389" s="70"/>
      <c r="MHP389" s="70"/>
      <c r="MHQ389" s="70"/>
      <c r="MHR389" s="70"/>
      <c r="MHS389" s="70"/>
      <c r="MHT389" s="70"/>
      <c r="MHU389" s="70"/>
      <c r="MHV389" s="70"/>
      <c r="MHW389" s="70"/>
      <c r="MHX389" s="70"/>
      <c r="MHY389" s="70"/>
      <c r="MHZ389" s="70"/>
      <c r="MIA389" s="70"/>
      <c r="MIB389" s="70"/>
      <c r="MIC389" s="70"/>
      <c r="MID389" s="70"/>
      <c r="MIE389" s="70"/>
      <c r="MIF389" s="70"/>
      <c r="MIG389" s="70"/>
      <c r="MIH389" s="70"/>
      <c r="MII389" s="70"/>
      <c r="MIJ389" s="70"/>
      <c r="MIK389" s="70"/>
      <c r="MIL389" s="70"/>
      <c r="MIM389" s="70"/>
      <c r="MIN389" s="70"/>
      <c r="MIO389" s="70"/>
      <c r="MIP389" s="70"/>
      <c r="MIQ389" s="70"/>
      <c r="MIR389" s="70"/>
      <c r="MIS389" s="70"/>
      <c r="MIT389" s="70"/>
      <c r="MIU389" s="70"/>
      <c r="MIV389" s="70"/>
      <c r="MIW389" s="70"/>
      <c r="MIX389" s="70"/>
      <c r="MIY389" s="70"/>
      <c r="MIZ389" s="70"/>
      <c r="MJA389" s="70"/>
      <c r="MJB389" s="70"/>
      <c r="MJC389" s="70"/>
      <c r="MJD389" s="70"/>
      <c r="MJE389" s="70"/>
      <c r="MJF389" s="70"/>
      <c r="MJG389" s="70"/>
      <c r="MJH389" s="70"/>
      <c r="MJI389" s="70"/>
      <c r="MJJ389" s="70"/>
      <c r="MJK389" s="70"/>
      <c r="MJL389" s="70"/>
      <c r="MJM389" s="70"/>
      <c r="MJN389" s="70"/>
      <c r="MJO389" s="70"/>
      <c r="MJP389" s="70"/>
      <c r="MJQ389" s="70"/>
      <c r="MJR389" s="70"/>
      <c r="MJS389" s="70"/>
      <c r="MJT389" s="70"/>
      <c r="MJU389" s="70"/>
      <c r="MJV389" s="70"/>
      <c r="MJW389" s="70"/>
      <c r="MJX389" s="70"/>
      <c r="MJY389" s="70"/>
      <c r="MJZ389" s="70"/>
      <c r="MKA389" s="70"/>
      <c r="MKB389" s="70"/>
      <c r="MKC389" s="70"/>
      <c r="MKD389" s="70"/>
      <c r="MKE389" s="70"/>
      <c r="MKF389" s="70"/>
      <c r="MKG389" s="70"/>
      <c r="MKH389" s="70"/>
      <c r="MKI389" s="70"/>
      <c r="MKJ389" s="70"/>
      <c r="MKK389" s="70"/>
      <c r="MKL389" s="70"/>
      <c r="MKM389" s="70"/>
      <c r="MKN389" s="70"/>
      <c r="MKO389" s="70"/>
      <c r="MKP389" s="70"/>
      <c r="MKQ389" s="70"/>
      <c r="MKR389" s="70"/>
      <c r="MKS389" s="70"/>
      <c r="MKT389" s="70"/>
      <c r="MKU389" s="70"/>
      <c r="MKV389" s="70"/>
      <c r="MKW389" s="70"/>
      <c r="MKX389" s="70"/>
      <c r="MKY389" s="70"/>
      <c r="MKZ389" s="70"/>
      <c r="MLA389" s="70"/>
      <c r="MLB389" s="70"/>
      <c r="MLC389" s="70"/>
      <c r="MLD389" s="70"/>
      <c r="MLE389" s="70"/>
      <c r="MLF389" s="70"/>
      <c r="MLG389" s="70"/>
      <c r="MLH389" s="70"/>
      <c r="MLI389" s="70"/>
      <c r="MLJ389" s="70"/>
      <c r="MLK389" s="70"/>
      <c r="MLL389" s="70"/>
      <c r="MLM389" s="70"/>
      <c r="MLN389" s="70"/>
      <c r="MLO389" s="70"/>
      <c r="MLP389" s="70"/>
      <c r="MLQ389" s="70"/>
      <c r="MLR389" s="70"/>
      <c r="MLS389" s="70"/>
      <c r="MLT389" s="70"/>
      <c r="MLU389" s="70"/>
      <c r="MLV389" s="70"/>
      <c r="MLW389" s="70"/>
      <c r="MLX389" s="70"/>
      <c r="MLY389" s="70"/>
      <c r="MLZ389" s="70"/>
      <c r="MMA389" s="70"/>
      <c r="MMB389" s="70"/>
      <c r="MMC389" s="70"/>
      <c r="MMD389" s="70"/>
      <c r="MME389" s="70"/>
      <c r="MMF389" s="70"/>
      <c r="MMG389" s="70"/>
      <c r="MMH389" s="70"/>
      <c r="MMI389" s="70"/>
      <c r="MMJ389" s="70"/>
      <c r="MMK389" s="70"/>
      <c r="MML389" s="70"/>
      <c r="MMM389" s="70"/>
      <c r="MMN389" s="70"/>
      <c r="MMO389" s="70"/>
      <c r="MMP389" s="70"/>
      <c r="MMQ389" s="70"/>
      <c r="MMR389" s="70"/>
      <c r="MMS389" s="70"/>
      <c r="MMT389" s="70"/>
      <c r="MMU389" s="70"/>
      <c r="MMV389" s="70"/>
      <c r="MMW389" s="70"/>
      <c r="MMX389" s="70"/>
      <c r="MMY389" s="70"/>
      <c r="MMZ389" s="70"/>
      <c r="MNA389" s="70"/>
      <c r="MNB389" s="70"/>
      <c r="MNC389" s="70"/>
      <c r="MND389" s="70"/>
      <c r="MNE389" s="70"/>
      <c r="MNF389" s="70"/>
      <c r="MNG389" s="70"/>
      <c r="MNH389" s="70"/>
      <c r="MNI389" s="70"/>
      <c r="MNJ389" s="70"/>
      <c r="MNK389" s="70"/>
      <c r="MNL389" s="70"/>
      <c r="MNM389" s="70"/>
      <c r="MNN389" s="70"/>
      <c r="MNO389" s="70"/>
      <c r="MNP389" s="70"/>
      <c r="MNQ389" s="70"/>
      <c r="MNR389" s="70"/>
      <c r="MNS389" s="70"/>
      <c r="MNT389" s="70"/>
      <c r="MNU389" s="70"/>
      <c r="MNV389" s="70"/>
      <c r="MNW389" s="70"/>
      <c r="MNX389" s="70"/>
      <c r="MNY389" s="70"/>
      <c r="MNZ389" s="70"/>
      <c r="MOA389" s="70"/>
      <c r="MOB389" s="70"/>
      <c r="MOC389" s="70"/>
      <c r="MOD389" s="70"/>
      <c r="MOE389" s="70"/>
      <c r="MOF389" s="70"/>
      <c r="MOG389" s="70"/>
      <c r="MOH389" s="70"/>
      <c r="MOI389" s="70"/>
      <c r="MOJ389" s="70"/>
      <c r="MOK389" s="70"/>
      <c r="MOL389" s="70"/>
      <c r="MOM389" s="70"/>
      <c r="MON389" s="70"/>
      <c r="MOO389" s="70"/>
      <c r="MOP389" s="70"/>
      <c r="MOQ389" s="70"/>
      <c r="MOR389" s="70"/>
      <c r="MOS389" s="70"/>
      <c r="MOT389" s="70"/>
      <c r="MOU389" s="70"/>
      <c r="MOV389" s="70"/>
      <c r="MOW389" s="70"/>
      <c r="MOX389" s="70"/>
      <c r="MOY389" s="70"/>
      <c r="MOZ389" s="70"/>
      <c r="MPA389" s="70"/>
      <c r="MPB389" s="70"/>
      <c r="MPC389" s="70"/>
      <c r="MPD389" s="70"/>
      <c r="MPE389" s="70"/>
      <c r="MPF389" s="70"/>
      <c r="MPG389" s="70"/>
      <c r="MPH389" s="70"/>
      <c r="MPI389" s="70"/>
      <c r="MPJ389" s="70"/>
      <c r="MPK389" s="70"/>
      <c r="MPL389" s="70"/>
      <c r="MPM389" s="70"/>
      <c r="MPN389" s="70"/>
      <c r="MPO389" s="70"/>
      <c r="MPP389" s="70"/>
      <c r="MPQ389" s="70"/>
      <c r="MPR389" s="70"/>
      <c r="MPS389" s="70"/>
      <c r="MPT389" s="70"/>
      <c r="MPU389" s="70"/>
      <c r="MPV389" s="70"/>
      <c r="MPW389" s="70"/>
      <c r="MPX389" s="70"/>
      <c r="MPY389" s="70"/>
      <c r="MPZ389" s="70"/>
      <c r="MQA389" s="70"/>
      <c r="MQB389" s="70"/>
      <c r="MQC389" s="70"/>
      <c r="MQD389" s="70"/>
      <c r="MQE389" s="70"/>
      <c r="MQF389" s="70"/>
      <c r="MQG389" s="70"/>
      <c r="MQH389" s="70"/>
      <c r="MQI389" s="70"/>
      <c r="MQJ389" s="70"/>
      <c r="MQK389" s="70"/>
      <c r="MQL389" s="70"/>
      <c r="MQM389" s="70"/>
      <c r="MQN389" s="70"/>
      <c r="MQO389" s="70"/>
      <c r="MQP389" s="70"/>
      <c r="MQQ389" s="70"/>
      <c r="MQR389" s="70"/>
      <c r="MQS389" s="70"/>
      <c r="MQT389" s="70"/>
      <c r="MQU389" s="70"/>
      <c r="MQV389" s="70"/>
      <c r="MQW389" s="70"/>
      <c r="MQX389" s="70"/>
      <c r="MQY389" s="70"/>
      <c r="MQZ389" s="70"/>
      <c r="MRA389" s="70"/>
      <c r="MRB389" s="70"/>
      <c r="MRC389" s="70"/>
      <c r="MRD389" s="70"/>
      <c r="MRE389" s="70"/>
      <c r="MRF389" s="70"/>
      <c r="MRG389" s="70"/>
      <c r="MRH389" s="70"/>
      <c r="MRI389" s="70"/>
      <c r="MRJ389" s="70"/>
      <c r="MRK389" s="70"/>
      <c r="MRL389" s="70"/>
      <c r="MRM389" s="70"/>
      <c r="MRN389" s="70"/>
      <c r="MRO389" s="70"/>
      <c r="MRP389" s="70"/>
      <c r="MRQ389" s="70"/>
      <c r="MRR389" s="70"/>
      <c r="MRS389" s="70"/>
      <c r="MRT389" s="70"/>
      <c r="MRU389" s="70"/>
      <c r="MRV389" s="70"/>
      <c r="MRW389" s="70"/>
      <c r="MRX389" s="70"/>
      <c r="MRY389" s="70"/>
      <c r="MRZ389" s="70"/>
      <c r="MSA389" s="70"/>
      <c r="MSB389" s="70"/>
      <c r="MSC389" s="70"/>
      <c r="MSD389" s="70"/>
      <c r="MSE389" s="70"/>
      <c r="MSF389" s="70"/>
      <c r="MSG389" s="70"/>
      <c r="MSH389" s="70"/>
      <c r="MSI389" s="70"/>
      <c r="MSJ389" s="70"/>
      <c r="MSK389" s="70"/>
      <c r="MSL389" s="70"/>
      <c r="MSM389" s="70"/>
      <c r="MSN389" s="70"/>
      <c r="MSO389" s="70"/>
      <c r="MSP389" s="70"/>
      <c r="MSQ389" s="70"/>
      <c r="MSR389" s="70"/>
      <c r="MSS389" s="70"/>
      <c r="MST389" s="70"/>
      <c r="MSU389" s="70"/>
      <c r="MSV389" s="70"/>
      <c r="MSW389" s="70"/>
      <c r="MSX389" s="70"/>
      <c r="MSY389" s="70"/>
      <c r="MSZ389" s="70"/>
      <c r="MTA389" s="70"/>
      <c r="MTB389" s="70"/>
      <c r="MTC389" s="70"/>
      <c r="MTD389" s="70"/>
      <c r="MTE389" s="70"/>
      <c r="MTF389" s="70"/>
      <c r="MTG389" s="70"/>
      <c r="MTH389" s="70"/>
      <c r="MTI389" s="70"/>
      <c r="MTJ389" s="70"/>
      <c r="MTK389" s="70"/>
      <c r="MTL389" s="70"/>
      <c r="MTM389" s="70"/>
      <c r="MTN389" s="70"/>
      <c r="MTO389" s="70"/>
      <c r="MTP389" s="70"/>
      <c r="MTQ389" s="70"/>
      <c r="MTR389" s="70"/>
      <c r="MTS389" s="70"/>
      <c r="MTT389" s="70"/>
      <c r="MTU389" s="70"/>
      <c r="MTV389" s="70"/>
      <c r="MTW389" s="70"/>
      <c r="MTX389" s="70"/>
      <c r="MTY389" s="70"/>
      <c r="MTZ389" s="70"/>
      <c r="MUA389" s="70"/>
      <c r="MUB389" s="70"/>
      <c r="MUC389" s="70"/>
      <c r="MUD389" s="70"/>
      <c r="MUE389" s="70"/>
      <c r="MUF389" s="70"/>
      <c r="MUG389" s="70"/>
      <c r="MUH389" s="70"/>
      <c r="MUI389" s="70"/>
      <c r="MUJ389" s="70"/>
      <c r="MUK389" s="70"/>
      <c r="MUL389" s="70"/>
      <c r="MUM389" s="70"/>
      <c r="MUN389" s="70"/>
      <c r="MUO389" s="70"/>
      <c r="MUP389" s="70"/>
      <c r="MUQ389" s="70"/>
      <c r="MUR389" s="70"/>
      <c r="MUS389" s="70"/>
      <c r="MUT389" s="70"/>
      <c r="MUU389" s="70"/>
      <c r="MUV389" s="70"/>
      <c r="MUW389" s="70"/>
      <c r="MUX389" s="70"/>
      <c r="MUY389" s="70"/>
      <c r="MUZ389" s="70"/>
      <c r="MVA389" s="70"/>
      <c r="MVB389" s="70"/>
      <c r="MVC389" s="70"/>
      <c r="MVD389" s="70"/>
      <c r="MVE389" s="70"/>
      <c r="MVF389" s="70"/>
      <c r="MVG389" s="70"/>
      <c r="MVH389" s="70"/>
      <c r="MVI389" s="70"/>
      <c r="MVJ389" s="70"/>
      <c r="MVK389" s="70"/>
      <c r="MVL389" s="70"/>
      <c r="MVM389" s="70"/>
      <c r="MVN389" s="70"/>
      <c r="MVO389" s="70"/>
      <c r="MVP389" s="70"/>
      <c r="MVQ389" s="70"/>
      <c r="MVR389" s="70"/>
      <c r="MVS389" s="70"/>
      <c r="MVT389" s="70"/>
      <c r="MVU389" s="70"/>
      <c r="MVV389" s="70"/>
      <c r="MVW389" s="70"/>
      <c r="MVX389" s="70"/>
      <c r="MVY389" s="70"/>
      <c r="MVZ389" s="70"/>
      <c r="MWA389" s="70"/>
      <c r="MWB389" s="70"/>
      <c r="MWC389" s="70"/>
      <c r="MWD389" s="70"/>
      <c r="MWE389" s="70"/>
      <c r="MWF389" s="70"/>
      <c r="MWG389" s="70"/>
      <c r="MWH389" s="70"/>
      <c r="MWI389" s="70"/>
      <c r="MWJ389" s="70"/>
      <c r="MWK389" s="70"/>
      <c r="MWL389" s="70"/>
      <c r="MWM389" s="70"/>
      <c r="MWN389" s="70"/>
      <c r="MWO389" s="70"/>
      <c r="MWP389" s="70"/>
      <c r="MWQ389" s="70"/>
      <c r="MWR389" s="70"/>
      <c r="MWS389" s="70"/>
      <c r="MWT389" s="70"/>
      <c r="MWU389" s="70"/>
      <c r="MWV389" s="70"/>
      <c r="MWW389" s="70"/>
      <c r="MWX389" s="70"/>
      <c r="MWY389" s="70"/>
      <c r="MWZ389" s="70"/>
      <c r="MXA389" s="70"/>
      <c r="MXB389" s="70"/>
      <c r="MXC389" s="70"/>
      <c r="MXD389" s="70"/>
      <c r="MXE389" s="70"/>
      <c r="MXF389" s="70"/>
      <c r="MXG389" s="70"/>
      <c r="MXH389" s="70"/>
      <c r="MXI389" s="70"/>
      <c r="MXJ389" s="70"/>
      <c r="MXK389" s="70"/>
      <c r="MXL389" s="70"/>
      <c r="MXM389" s="70"/>
      <c r="MXN389" s="70"/>
      <c r="MXO389" s="70"/>
      <c r="MXP389" s="70"/>
      <c r="MXQ389" s="70"/>
      <c r="MXR389" s="70"/>
      <c r="MXS389" s="70"/>
      <c r="MXT389" s="70"/>
      <c r="MXU389" s="70"/>
      <c r="MXV389" s="70"/>
      <c r="MXW389" s="70"/>
      <c r="MXX389" s="70"/>
      <c r="MXY389" s="70"/>
      <c r="MXZ389" s="70"/>
      <c r="MYA389" s="70"/>
      <c r="MYB389" s="70"/>
      <c r="MYC389" s="70"/>
      <c r="MYD389" s="70"/>
      <c r="MYE389" s="70"/>
      <c r="MYF389" s="70"/>
      <c r="MYG389" s="70"/>
      <c r="MYH389" s="70"/>
      <c r="MYI389" s="70"/>
      <c r="MYJ389" s="70"/>
      <c r="MYK389" s="70"/>
      <c r="MYL389" s="70"/>
      <c r="MYM389" s="70"/>
      <c r="MYN389" s="70"/>
      <c r="MYO389" s="70"/>
      <c r="MYP389" s="70"/>
      <c r="MYQ389" s="70"/>
      <c r="MYR389" s="70"/>
      <c r="MYS389" s="70"/>
      <c r="MYT389" s="70"/>
      <c r="MYU389" s="70"/>
      <c r="MYV389" s="70"/>
      <c r="MYW389" s="70"/>
      <c r="MYX389" s="70"/>
      <c r="MYY389" s="70"/>
      <c r="MYZ389" s="70"/>
      <c r="MZA389" s="70"/>
      <c r="MZB389" s="70"/>
      <c r="MZC389" s="70"/>
      <c r="MZD389" s="70"/>
      <c r="MZE389" s="70"/>
      <c r="MZF389" s="70"/>
      <c r="MZG389" s="70"/>
      <c r="MZH389" s="70"/>
      <c r="MZI389" s="70"/>
      <c r="MZJ389" s="70"/>
      <c r="MZK389" s="70"/>
      <c r="MZL389" s="70"/>
      <c r="MZM389" s="70"/>
      <c r="MZN389" s="70"/>
      <c r="MZO389" s="70"/>
      <c r="MZP389" s="70"/>
      <c r="MZQ389" s="70"/>
      <c r="MZR389" s="70"/>
      <c r="MZS389" s="70"/>
      <c r="MZT389" s="70"/>
      <c r="MZU389" s="70"/>
      <c r="MZV389" s="70"/>
      <c r="MZW389" s="70"/>
      <c r="MZX389" s="70"/>
      <c r="MZY389" s="70"/>
      <c r="MZZ389" s="70"/>
      <c r="NAA389" s="70"/>
      <c r="NAB389" s="70"/>
      <c r="NAC389" s="70"/>
      <c r="NAD389" s="70"/>
      <c r="NAE389" s="70"/>
      <c r="NAF389" s="70"/>
      <c r="NAG389" s="70"/>
      <c r="NAH389" s="70"/>
      <c r="NAI389" s="70"/>
      <c r="NAJ389" s="70"/>
      <c r="NAK389" s="70"/>
      <c r="NAL389" s="70"/>
      <c r="NAM389" s="70"/>
      <c r="NAN389" s="70"/>
      <c r="NAO389" s="70"/>
      <c r="NAP389" s="70"/>
      <c r="NAQ389" s="70"/>
      <c r="NAR389" s="70"/>
      <c r="NAS389" s="70"/>
      <c r="NAT389" s="70"/>
      <c r="NAU389" s="70"/>
      <c r="NAV389" s="70"/>
      <c r="NAW389" s="70"/>
      <c r="NAX389" s="70"/>
      <c r="NAY389" s="70"/>
      <c r="NAZ389" s="70"/>
      <c r="NBA389" s="70"/>
      <c r="NBB389" s="70"/>
      <c r="NBC389" s="70"/>
      <c r="NBD389" s="70"/>
      <c r="NBE389" s="70"/>
      <c r="NBF389" s="70"/>
      <c r="NBG389" s="70"/>
      <c r="NBH389" s="70"/>
      <c r="NBI389" s="70"/>
      <c r="NBJ389" s="70"/>
      <c r="NBK389" s="70"/>
      <c r="NBL389" s="70"/>
      <c r="NBM389" s="70"/>
      <c r="NBN389" s="70"/>
      <c r="NBO389" s="70"/>
      <c r="NBP389" s="70"/>
      <c r="NBQ389" s="70"/>
      <c r="NBR389" s="70"/>
      <c r="NBS389" s="70"/>
      <c r="NBT389" s="70"/>
      <c r="NBU389" s="70"/>
      <c r="NBV389" s="70"/>
      <c r="NBW389" s="70"/>
      <c r="NBX389" s="70"/>
      <c r="NBY389" s="70"/>
      <c r="NBZ389" s="70"/>
      <c r="NCA389" s="70"/>
      <c r="NCB389" s="70"/>
      <c r="NCC389" s="70"/>
      <c r="NCD389" s="70"/>
      <c r="NCE389" s="70"/>
      <c r="NCF389" s="70"/>
      <c r="NCG389" s="70"/>
      <c r="NCH389" s="70"/>
      <c r="NCI389" s="70"/>
      <c r="NCJ389" s="70"/>
      <c r="NCK389" s="70"/>
      <c r="NCL389" s="70"/>
      <c r="NCM389" s="70"/>
      <c r="NCN389" s="70"/>
      <c r="NCO389" s="70"/>
      <c r="NCP389" s="70"/>
      <c r="NCQ389" s="70"/>
      <c r="NCR389" s="70"/>
      <c r="NCS389" s="70"/>
      <c r="NCT389" s="70"/>
      <c r="NCU389" s="70"/>
      <c r="NCV389" s="70"/>
      <c r="NCW389" s="70"/>
      <c r="NCX389" s="70"/>
      <c r="NCY389" s="70"/>
      <c r="NCZ389" s="70"/>
      <c r="NDA389" s="70"/>
      <c r="NDB389" s="70"/>
      <c r="NDC389" s="70"/>
      <c r="NDD389" s="70"/>
      <c r="NDE389" s="70"/>
      <c r="NDF389" s="70"/>
      <c r="NDG389" s="70"/>
      <c r="NDH389" s="70"/>
      <c r="NDI389" s="70"/>
      <c r="NDJ389" s="70"/>
      <c r="NDK389" s="70"/>
      <c r="NDL389" s="70"/>
      <c r="NDM389" s="70"/>
      <c r="NDN389" s="70"/>
      <c r="NDO389" s="70"/>
      <c r="NDP389" s="70"/>
      <c r="NDQ389" s="70"/>
      <c r="NDR389" s="70"/>
      <c r="NDS389" s="70"/>
      <c r="NDT389" s="70"/>
      <c r="NDU389" s="70"/>
      <c r="NDV389" s="70"/>
      <c r="NDW389" s="70"/>
      <c r="NDX389" s="70"/>
      <c r="NDY389" s="70"/>
      <c r="NDZ389" s="70"/>
      <c r="NEA389" s="70"/>
      <c r="NEB389" s="70"/>
      <c r="NEC389" s="70"/>
      <c r="NED389" s="70"/>
      <c r="NEE389" s="70"/>
      <c r="NEF389" s="70"/>
      <c r="NEG389" s="70"/>
      <c r="NEH389" s="70"/>
      <c r="NEI389" s="70"/>
      <c r="NEJ389" s="70"/>
      <c r="NEK389" s="70"/>
      <c r="NEL389" s="70"/>
      <c r="NEM389" s="70"/>
      <c r="NEN389" s="70"/>
      <c r="NEO389" s="70"/>
      <c r="NEP389" s="70"/>
      <c r="NEQ389" s="70"/>
      <c r="NER389" s="70"/>
      <c r="NES389" s="70"/>
      <c r="NET389" s="70"/>
      <c r="NEU389" s="70"/>
      <c r="NEV389" s="70"/>
      <c r="NEW389" s="70"/>
      <c r="NEX389" s="70"/>
      <c r="NEY389" s="70"/>
      <c r="NEZ389" s="70"/>
      <c r="NFA389" s="70"/>
      <c r="NFB389" s="70"/>
      <c r="NFC389" s="70"/>
      <c r="NFD389" s="70"/>
      <c r="NFE389" s="70"/>
      <c r="NFF389" s="70"/>
      <c r="NFG389" s="70"/>
      <c r="NFH389" s="70"/>
      <c r="NFI389" s="70"/>
      <c r="NFJ389" s="70"/>
      <c r="NFK389" s="70"/>
      <c r="NFL389" s="70"/>
      <c r="NFM389" s="70"/>
      <c r="NFN389" s="70"/>
      <c r="NFO389" s="70"/>
      <c r="NFP389" s="70"/>
      <c r="NFQ389" s="70"/>
      <c r="NFR389" s="70"/>
      <c r="NFS389" s="70"/>
      <c r="NFT389" s="70"/>
      <c r="NFU389" s="70"/>
      <c r="NFV389" s="70"/>
      <c r="NFW389" s="70"/>
      <c r="NFX389" s="70"/>
      <c r="NFY389" s="70"/>
      <c r="NFZ389" s="70"/>
      <c r="NGA389" s="70"/>
      <c r="NGB389" s="70"/>
      <c r="NGC389" s="70"/>
      <c r="NGD389" s="70"/>
      <c r="NGE389" s="70"/>
      <c r="NGF389" s="70"/>
      <c r="NGG389" s="70"/>
      <c r="NGH389" s="70"/>
      <c r="NGI389" s="70"/>
      <c r="NGJ389" s="70"/>
      <c r="NGK389" s="70"/>
      <c r="NGL389" s="70"/>
      <c r="NGM389" s="70"/>
      <c r="NGN389" s="70"/>
      <c r="NGO389" s="70"/>
      <c r="NGP389" s="70"/>
      <c r="NGQ389" s="70"/>
      <c r="NGR389" s="70"/>
      <c r="NGS389" s="70"/>
      <c r="NGT389" s="70"/>
      <c r="NGU389" s="70"/>
      <c r="NGV389" s="70"/>
      <c r="NGW389" s="70"/>
      <c r="NGX389" s="70"/>
      <c r="NGY389" s="70"/>
      <c r="NGZ389" s="70"/>
      <c r="NHA389" s="70"/>
      <c r="NHB389" s="70"/>
      <c r="NHC389" s="70"/>
      <c r="NHD389" s="70"/>
      <c r="NHE389" s="70"/>
      <c r="NHF389" s="70"/>
      <c r="NHG389" s="70"/>
      <c r="NHH389" s="70"/>
      <c r="NHI389" s="70"/>
      <c r="NHJ389" s="70"/>
      <c r="NHK389" s="70"/>
      <c r="NHL389" s="70"/>
      <c r="NHM389" s="70"/>
      <c r="NHN389" s="70"/>
      <c r="NHO389" s="70"/>
      <c r="NHP389" s="70"/>
      <c r="NHQ389" s="70"/>
      <c r="NHR389" s="70"/>
      <c r="NHS389" s="70"/>
      <c r="NHT389" s="70"/>
      <c r="NHU389" s="70"/>
      <c r="NHV389" s="70"/>
      <c r="NHW389" s="70"/>
      <c r="NHX389" s="70"/>
      <c r="NHY389" s="70"/>
      <c r="NHZ389" s="70"/>
      <c r="NIA389" s="70"/>
      <c r="NIB389" s="70"/>
      <c r="NIC389" s="70"/>
      <c r="NID389" s="70"/>
      <c r="NIE389" s="70"/>
      <c r="NIF389" s="70"/>
      <c r="NIG389" s="70"/>
      <c r="NIH389" s="70"/>
      <c r="NII389" s="70"/>
      <c r="NIJ389" s="70"/>
      <c r="NIK389" s="70"/>
      <c r="NIL389" s="70"/>
      <c r="NIM389" s="70"/>
      <c r="NIN389" s="70"/>
      <c r="NIO389" s="70"/>
      <c r="NIP389" s="70"/>
      <c r="NIQ389" s="70"/>
      <c r="NIR389" s="70"/>
      <c r="NIS389" s="70"/>
      <c r="NIT389" s="70"/>
      <c r="NIU389" s="70"/>
      <c r="NIV389" s="70"/>
      <c r="NIW389" s="70"/>
      <c r="NIX389" s="70"/>
      <c r="NIY389" s="70"/>
      <c r="NIZ389" s="70"/>
      <c r="NJA389" s="70"/>
      <c r="NJB389" s="70"/>
      <c r="NJC389" s="70"/>
      <c r="NJD389" s="70"/>
      <c r="NJE389" s="70"/>
      <c r="NJF389" s="70"/>
      <c r="NJG389" s="70"/>
      <c r="NJH389" s="70"/>
      <c r="NJI389" s="70"/>
      <c r="NJJ389" s="70"/>
      <c r="NJK389" s="70"/>
      <c r="NJL389" s="70"/>
      <c r="NJM389" s="70"/>
      <c r="NJN389" s="70"/>
      <c r="NJO389" s="70"/>
      <c r="NJP389" s="70"/>
      <c r="NJQ389" s="70"/>
      <c r="NJR389" s="70"/>
      <c r="NJS389" s="70"/>
      <c r="NJT389" s="70"/>
      <c r="NJU389" s="70"/>
      <c r="NJV389" s="70"/>
      <c r="NJW389" s="70"/>
      <c r="NJX389" s="70"/>
      <c r="NJY389" s="70"/>
      <c r="NJZ389" s="70"/>
      <c r="NKA389" s="70"/>
      <c r="NKB389" s="70"/>
      <c r="NKC389" s="70"/>
      <c r="NKD389" s="70"/>
      <c r="NKE389" s="70"/>
      <c r="NKF389" s="70"/>
      <c r="NKG389" s="70"/>
      <c r="NKH389" s="70"/>
      <c r="NKI389" s="70"/>
      <c r="NKJ389" s="70"/>
      <c r="NKK389" s="70"/>
      <c r="NKL389" s="70"/>
      <c r="NKM389" s="70"/>
      <c r="NKN389" s="70"/>
      <c r="NKO389" s="70"/>
      <c r="NKP389" s="70"/>
      <c r="NKQ389" s="70"/>
      <c r="NKR389" s="70"/>
      <c r="NKS389" s="70"/>
      <c r="NKT389" s="70"/>
      <c r="NKU389" s="70"/>
      <c r="NKV389" s="70"/>
      <c r="NKW389" s="70"/>
      <c r="NKX389" s="70"/>
      <c r="NKY389" s="70"/>
      <c r="NKZ389" s="70"/>
      <c r="NLA389" s="70"/>
      <c r="NLB389" s="70"/>
      <c r="NLC389" s="70"/>
      <c r="NLD389" s="70"/>
      <c r="NLE389" s="70"/>
      <c r="NLF389" s="70"/>
      <c r="NLG389" s="70"/>
      <c r="NLH389" s="70"/>
      <c r="NLI389" s="70"/>
      <c r="NLJ389" s="70"/>
      <c r="NLK389" s="70"/>
      <c r="NLL389" s="70"/>
      <c r="NLM389" s="70"/>
      <c r="NLN389" s="70"/>
      <c r="NLO389" s="70"/>
      <c r="NLP389" s="70"/>
      <c r="NLQ389" s="70"/>
      <c r="NLR389" s="70"/>
      <c r="NLS389" s="70"/>
      <c r="NLT389" s="70"/>
      <c r="NLU389" s="70"/>
      <c r="NLV389" s="70"/>
      <c r="NLW389" s="70"/>
      <c r="NLX389" s="70"/>
      <c r="NLY389" s="70"/>
      <c r="NLZ389" s="70"/>
      <c r="NMA389" s="70"/>
      <c r="NMB389" s="70"/>
      <c r="NMC389" s="70"/>
      <c r="NMD389" s="70"/>
      <c r="NME389" s="70"/>
      <c r="NMF389" s="70"/>
      <c r="NMG389" s="70"/>
      <c r="NMH389" s="70"/>
      <c r="NMI389" s="70"/>
      <c r="NMJ389" s="70"/>
      <c r="NMK389" s="70"/>
      <c r="NML389" s="70"/>
      <c r="NMM389" s="70"/>
      <c r="NMN389" s="70"/>
      <c r="NMO389" s="70"/>
      <c r="NMP389" s="70"/>
      <c r="NMQ389" s="70"/>
      <c r="NMR389" s="70"/>
      <c r="NMS389" s="70"/>
      <c r="NMT389" s="70"/>
      <c r="NMU389" s="70"/>
      <c r="NMV389" s="70"/>
      <c r="NMW389" s="70"/>
      <c r="NMX389" s="70"/>
      <c r="NMY389" s="70"/>
      <c r="NMZ389" s="70"/>
      <c r="NNA389" s="70"/>
      <c r="NNB389" s="70"/>
      <c r="NNC389" s="70"/>
      <c r="NND389" s="70"/>
      <c r="NNE389" s="70"/>
      <c r="NNF389" s="70"/>
      <c r="NNG389" s="70"/>
      <c r="NNH389" s="70"/>
      <c r="NNI389" s="70"/>
      <c r="NNJ389" s="70"/>
      <c r="NNK389" s="70"/>
      <c r="NNL389" s="70"/>
      <c r="NNM389" s="70"/>
      <c r="NNN389" s="70"/>
      <c r="NNO389" s="70"/>
      <c r="NNP389" s="70"/>
      <c r="NNQ389" s="70"/>
      <c r="NNR389" s="70"/>
      <c r="NNS389" s="70"/>
      <c r="NNT389" s="70"/>
      <c r="NNU389" s="70"/>
      <c r="NNV389" s="70"/>
      <c r="NNW389" s="70"/>
      <c r="NNX389" s="70"/>
      <c r="NNY389" s="70"/>
      <c r="NNZ389" s="70"/>
      <c r="NOA389" s="70"/>
      <c r="NOB389" s="70"/>
      <c r="NOC389" s="70"/>
      <c r="NOD389" s="70"/>
      <c r="NOE389" s="70"/>
      <c r="NOF389" s="70"/>
      <c r="NOG389" s="70"/>
      <c r="NOH389" s="70"/>
      <c r="NOI389" s="70"/>
      <c r="NOJ389" s="70"/>
      <c r="NOK389" s="70"/>
      <c r="NOL389" s="70"/>
      <c r="NOM389" s="70"/>
      <c r="NON389" s="70"/>
      <c r="NOO389" s="70"/>
      <c r="NOP389" s="70"/>
      <c r="NOQ389" s="70"/>
      <c r="NOR389" s="70"/>
      <c r="NOS389" s="70"/>
      <c r="NOT389" s="70"/>
      <c r="NOU389" s="70"/>
      <c r="NOV389" s="70"/>
      <c r="NOW389" s="70"/>
      <c r="NOX389" s="70"/>
      <c r="NOY389" s="70"/>
      <c r="NOZ389" s="70"/>
      <c r="NPA389" s="70"/>
      <c r="NPB389" s="70"/>
      <c r="NPC389" s="70"/>
      <c r="NPD389" s="70"/>
      <c r="NPE389" s="70"/>
      <c r="NPF389" s="70"/>
      <c r="NPG389" s="70"/>
      <c r="NPH389" s="70"/>
      <c r="NPI389" s="70"/>
      <c r="NPJ389" s="70"/>
      <c r="NPK389" s="70"/>
      <c r="NPL389" s="70"/>
      <c r="NPM389" s="70"/>
      <c r="NPN389" s="70"/>
      <c r="NPO389" s="70"/>
      <c r="NPP389" s="70"/>
      <c r="NPQ389" s="70"/>
      <c r="NPR389" s="70"/>
      <c r="NPS389" s="70"/>
      <c r="NPT389" s="70"/>
      <c r="NPU389" s="70"/>
      <c r="NPV389" s="70"/>
      <c r="NPW389" s="70"/>
      <c r="NPX389" s="70"/>
      <c r="NPY389" s="70"/>
      <c r="NPZ389" s="70"/>
      <c r="NQA389" s="70"/>
      <c r="NQB389" s="70"/>
      <c r="NQC389" s="70"/>
      <c r="NQD389" s="70"/>
      <c r="NQE389" s="70"/>
      <c r="NQF389" s="70"/>
      <c r="NQG389" s="70"/>
      <c r="NQH389" s="70"/>
      <c r="NQI389" s="70"/>
      <c r="NQJ389" s="70"/>
      <c r="NQK389" s="70"/>
      <c r="NQL389" s="70"/>
      <c r="NQM389" s="70"/>
      <c r="NQN389" s="70"/>
      <c r="NQO389" s="70"/>
      <c r="NQP389" s="70"/>
      <c r="NQQ389" s="70"/>
      <c r="NQR389" s="70"/>
      <c r="NQS389" s="70"/>
      <c r="NQT389" s="70"/>
      <c r="NQU389" s="70"/>
      <c r="NQV389" s="70"/>
      <c r="NQW389" s="70"/>
      <c r="NQX389" s="70"/>
      <c r="NQY389" s="70"/>
      <c r="NQZ389" s="70"/>
      <c r="NRA389" s="70"/>
      <c r="NRB389" s="70"/>
      <c r="NRC389" s="70"/>
      <c r="NRD389" s="70"/>
      <c r="NRE389" s="70"/>
      <c r="NRF389" s="70"/>
      <c r="NRG389" s="70"/>
      <c r="NRH389" s="70"/>
      <c r="NRI389" s="70"/>
      <c r="NRJ389" s="70"/>
      <c r="NRK389" s="70"/>
      <c r="NRL389" s="70"/>
      <c r="NRM389" s="70"/>
      <c r="NRN389" s="70"/>
      <c r="NRO389" s="70"/>
      <c r="NRP389" s="70"/>
      <c r="NRQ389" s="70"/>
      <c r="NRR389" s="70"/>
      <c r="NRS389" s="70"/>
      <c r="NRT389" s="70"/>
      <c r="NRU389" s="70"/>
      <c r="NRV389" s="70"/>
      <c r="NRW389" s="70"/>
      <c r="NRX389" s="70"/>
      <c r="NRY389" s="70"/>
      <c r="NRZ389" s="70"/>
      <c r="NSA389" s="70"/>
      <c r="NSB389" s="70"/>
      <c r="NSC389" s="70"/>
      <c r="NSD389" s="70"/>
      <c r="NSE389" s="70"/>
      <c r="NSF389" s="70"/>
      <c r="NSG389" s="70"/>
      <c r="NSH389" s="70"/>
      <c r="NSI389" s="70"/>
      <c r="NSJ389" s="70"/>
      <c r="NSK389" s="70"/>
      <c r="NSL389" s="70"/>
      <c r="NSM389" s="70"/>
      <c r="NSN389" s="70"/>
      <c r="NSO389" s="70"/>
      <c r="NSP389" s="70"/>
      <c r="NSQ389" s="70"/>
      <c r="NSR389" s="70"/>
      <c r="NSS389" s="70"/>
      <c r="NST389" s="70"/>
      <c r="NSU389" s="70"/>
      <c r="NSV389" s="70"/>
      <c r="NSW389" s="70"/>
      <c r="NSX389" s="70"/>
      <c r="NSY389" s="70"/>
      <c r="NSZ389" s="70"/>
      <c r="NTA389" s="70"/>
      <c r="NTB389" s="70"/>
      <c r="NTC389" s="70"/>
      <c r="NTD389" s="70"/>
      <c r="NTE389" s="70"/>
      <c r="NTF389" s="70"/>
      <c r="NTG389" s="70"/>
      <c r="NTH389" s="70"/>
      <c r="NTI389" s="70"/>
      <c r="NTJ389" s="70"/>
      <c r="NTK389" s="70"/>
      <c r="NTL389" s="70"/>
      <c r="NTM389" s="70"/>
      <c r="NTN389" s="70"/>
      <c r="NTO389" s="70"/>
      <c r="NTP389" s="70"/>
      <c r="NTQ389" s="70"/>
      <c r="NTR389" s="70"/>
      <c r="NTS389" s="70"/>
      <c r="NTT389" s="70"/>
      <c r="NTU389" s="70"/>
      <c r="NTV389" s="70"/>
      <c r="NTW389" s="70"/>
      <c r="NTX389" s="70"/>
      <c r="NTY389" s="70"/>
      <c r="NTZ389" s="70"/>
      <c r="NUA389" s="70"/>
      <c r="NUB389" s="70"/>
      <c r="NUC389" s="70"/>
      <c r="NUD389" s="70"/>
      <c r="NUE389" s="70"/>
      <c r="NUF389" s="70"/>
      <c r="NUG389" s="70"/>
      <c r="NUH389" s="70"/>
      <c r="NUI389" s="70"/>
      <c r="NUJ389" s="70"/>
      <c r="NUK389" s="70"/>
      <c r="NUL389" s="70"/>
      <c r="NUM389" s="70"/>
      <c r="NUN389" s="70"/>
      <c r="NUO389" s="70"/>
      <c r="NUP389" s="70"/>
      <c r="NUQ389" s="70"/>
      <c r="NUR389" s="70"/>
      <c r="NUS389" s="70"/>
      <c r="NUT389" s="70"/>
      <c r="NUU389" s="70"/>
      <c r="NUV389" s="70"/>
      <c r="NUW389" s="70"/>
      <c r="NUX389" s="70"/>
      <c r="NUY389" s="70"/>
      <c r="NUZ389" s="70"/>
      <c r="NVA389" s="70"/>
      <c r="NVB389" s="70"/>
      <c r="NVC389" s="70"/>
      <c r="NVD389" s="70"/>
      <c r="NVE389" s="70"/>
      <c r="NVF389" s="70"/>
      <c r="NVG389" s="70"/>
      <c r="NVH389" s="70"/>
      <c r="NVI389" s="70"/>
      <c r="NVJ389" s="70"/>
      <c r="NVK389" s="70"/>
      <c r="NVL389" s="70"/>
      <c r="NVM389" s="70"/>
      <c r="NVN389" s="70"/>
      <c r="NVO389" s="70"/>
      <c r="NVP389" s="70"/>
      <c r="NVQ389" s="70"/>
      <c r="NVR389" s="70"/>
      <c r="NVS389" s="70"/>
      <c r="NVT389" s="70"/>
      <c r="NVU389" s="70"/>
      <c r="NVV389" s="70"/>
      <c r="NVW389" s="70"/>
      <c r="NVX389" s="70"/>
      <c r="NVY389" s="70"/>
      <c r="NVZ389" s="70"/>
      <c r="NWA389" s="70"/>
      <c r="NWB389" s="70"/>
      <c r="NWC389" s="70"/>
      <c r="NWD389" s="70"/>
      <c r="NWE389" s="70"/>
      <c r="NWF389" s="70"/>
      <c r="NWG389" s="70"/>
      <c r="NWH389" s="70"/>
      <c r="NWI389" s="70"/>
      <c r="NWJ389" s="70"/>
      <c r="NWK389" s="70"/>
      <c r="NWL389" s="70"/>
      <c r="NWM389" s="70"/>
      <c r="NWN389" s="70"/>
      <c r="NWO389" s="70"/>
      <c r="NWP389" s="70"/>
      <c r="NWQ389" s="70"/>
      <c r="NWR389" s="70"/>
      <c r="NWS389" s="70"/>
      <c r="NWT389" s="70"/>
      <c r="NWU389" s="70"/>
      <c r="NWV389" s="70"/>
      <c r="NWW389" s="70"/>
      <c r="NWX389" s="70"/>
      <c r="NWY389" s="70"/>
      <c r="NWZ389" s="70"/>
      <c r="NXA389" s="70"/>
      <c r="NXB389" s="70"/>
      <c r="NXC389" s="70"/>
      <c r="NXD389" s="70"/>
      <c r="NXE389" s="70"/>
      <c r="NXF389" s="70"/>
      <c r="NXG389" s="70"/>
      <c r="NXH389" s="70"/>
      <c r="NXI389" s="70"/>
      <c r="NXJ389" s="70"/>
      <c r="NXK389" s="70"/>
      <c r="NXL389" s="70"/>
      <c r="NXM389" s="70"/>
      <c r="NXN389" s="70"/>
      <c r="NXO389" s="70"/>
      <c r="NXP389" s="70"/>
      <c r="NXQ389" s="70"/>
      <c r="NXR389" s="70"/>
      <c r="NXS389" s="70"/>
      <c r="NXT389" s="70"/>
      <c r="NXU389" s="70"/>
      <c r="NXV389" s="70"/>
      <c r="NXW389" s="70"/>
      <c r="NXX389" s="70"/>
      <c r="NXY389" s="70"/>
      <c r="NXZ389" s="70"/>
      <c r="NYA389" s="70"/>
      <c r="NYB389" s="70"/>
      <c r="NYC389" s="70"/>
      <c r="NYD389" s="70"/>
      <c r="NYE389" s="70"/>
      <c r="NYF389" s="70"/>
      <c r="NYG389" s="70"/>
      <c r="NYH389" s="70"/>
      <c r="NYI389" s="70"/>
      <c r="NYJ389" s="70"/>
      <c r="NYK389" s="70"/>
      <c r="NYL389" s="70"/>
      <c r="NYM389" s="70"/>
      <c r="NYN389" s="70"/>
      <c r="NYO389" s="70"/>
      <c r="NYP389" s="70"/>
      <c r="NYQ389" s="70"/>
      <c r="NYR389" s="70"/>
      <c r="NYS389" s="70"/>
      <c r="NYT389" s="70"/>
      <c r="NYU389" s="70"/>
      <c r="NYV389" s="70"/>
      <c r="NYW389" s="70"/>
      <c r="NYX389" s="70"/>
      <c r="NYY389" s="70"/>
      <c r="NYZ389" s="70"/>
      <c r="NZA389" s="70"/>
      <c r="NZB389" s="70"/>
      <c r="NZC389" s="70"/>
      <c r="NZD389" s="70"/>
      <c r="NZE389" s="70"/>
      <c r="NZF389" s="70"/>
      <c r="NZG389" s="70"/>
      <c r="NZH389" s="70"/>
      <c r="NZI389" s="70"/>
      <c r="NZJ389" s="70"/>
      <c r="NZK389" s="70"/>
      <c r="NZL389" s="70"/>
      <c r="NZM389" s="70"/>
      <c r="NZN389" s="70"/>
      <c r="NZO389" s="70"/>
      <c r="NZP389" s="70"/>
      <c r="NZQ389" s="70"/>
      <c r="NZR389" s="70"/>
      <c r="NZS389" s="70"/>
      <c r="NZT389" s="70"/>
      <c r="NZU389" s="70"/>
      <c r="NZV389" s="70"/>
      <c r="NZW389" s="70"/>
      <c r="NZX389" s="70"/>
      <c r="NZY389" s="70"/>
      <c r="NZZ389" s="70"/>
      <c r="OAA389" s="70"/>
      <c r="OAB389" s="70"/>
      <c r="OAC389" s="70"/>
      <c r="OAD389" s="70"/>
      <c r="OAE389" s="70"/>
      <c r="OAF389" s="70"/>
      <c r="OAG389" s="70"/>
      <c r="OAH389" s="70"/>
      <c r="OAI389" s="70"/>
      <c r="OAJ389" s="70"/>
      <c r="OAK389" s="70"/>
      <c r="OAL389" s="70"/>
      <c r="OAM389" s="70"/>
      <c r="OAN389" s="70"/>
      <c r="OAO389" s="70"/>
      <c r="OAP389" s="70"/>
      <c r="OAQ389" s="70"/>
      <c r="OAR389" s="70"/>
      <c r="OAS389" s="70"/>
      <c r="OAT389" s="70"/>
      <c r="OAU389" s="70"/>
      <c r="OAV389" s="70"/>
      <c r="OAW389" s="70"/>
      <c r="OAX389" s="70"/>
      <c r="OAY389" s="70"/>
      <c r="OAZ389" s="70"/>
      <c r="OBA389" s="70"/>
      <c r="OBB389" s="70"/>
      <c r="OBC389" s="70"/>
      <c r="OBD389" s="70"/>
      <c r="OBE389" s="70"/>
      <c r="OBF389" s="70"/>
      <c r="OBG389" s="70"/>
      <c r="OBH389" s="70"/>
      <c r="OBI389" s="70"/>
      <c r="OBJ389" s="70"/>
      <c r="OBK389" s="70"/>
      <c r="OBL389" s="70"/>
      <c r="OBM389" s="70"/>
      <c r="OBN389" s="70"/>
      <c r="OBO389" s="70"/>
      <c r="OBP389" s="70"/>
      <c r="OBQ389" s="70"/>
      <c r="OBR389" s="70"/>
      <c r="OBS389" s="70"/>
      <c r="OBT389" s="70"/>
      <c r="OBU389" s="70"/>
      <c r="OBV389" s="70"/>
      <c r="OBW389" s="70"/>
      <c r="OBX389" s="70"/>
      <c r="OBY389" s="70"/>
      <c r="OBZ389" s="70"/>
      <c r="OCA389" s="70"/>
      <c r="OCB389" s="70"/>
      <c r="OCC389" s="70"/>
      <c r="OCD389" s="70"/>
      <c r="OCE389" s="70"/>
      <c r="OCF389" s="70"/>
      <c r="OCG389" s="70"/>
      <c r="OCH389" s="70"/>
      <c r="OCI389" s="70"/>
      <c r="OCJ389" s="70"/>
      <c r="OCK389" s="70"/>
      <c r="OCL389" s="70"/>
      <c r="OCM389" s="70"/>
      <c r="OCN389" s="70"/>
      <c r="OCO389" s="70"/>
      <c r="OCP389" s="70"/>
      <c r="OCQ389" s="70"/>
      <c r="OCR389" s="70"/>
      <c r="OCS389" s="70"/>
      <c r="OCT389" s="70"/>
      <c r="OCU389" s="70"/>
      <c r="OCV389" s="70"/>
      <c r="OCW389" s="70"/>
      <c r="OCX389" s="70"/>
      <c r="OCY389" s="70"/>
      <c r="OCZ389" s="70"/>
      <c r="ODA389" s="70"/>
      <c r="ODB389" s="70"/>
      <c r="ODC389" s="70"/>
      <c r="ODD389" s="70"/>
      <c r="ODE389" s="70"/>
      <c r="ODF389" s="70"/>
      <c r="ODG389" s="70"/>
      <c r="ODH389" s="70"/>
      <c r="ODI389" s="70"/>
      <c r="ODJ389" s="70"/>
      <c r="ODK389" s="70"/>
      <c r="ODL389" s="70"/>
      <c r="ODM389" s="70"/>
      <c r="ODN389" s="70"/>
      <c r="ODO389" s="70"/>
      <c r="ODP389" s="70"/>
      <c r="ODQ389" s="70"/>
      <c r="ODR389" s="70"/>
      <c r="ODS389" s="70"/>
      <c r="ODT389" s="70"/>
      <c r="ODU389" s="70"/>
      <c r="ODV389" s="70"/>
      <c r="ODW389" s="70"/>
      <c r="ODX389" s="70"/>
      <c r="ODY389" s="70"/>
      <c r="ODZ389" s="70"/>
      <c r="OEA389" s="70"/>
      <c r="OEB389" s="70"/>
      <c r="OEC389" s="70"/>
      <c r="OED389" s="70"/>
      <c r="OEE389" s="70"/>
      <c r="OEF389" s="70"/>
      <c r="OEG389" s="70"/>
      <c r="OEH389" s="70"/>
      <c r="OEI389" s="70"/>
      <c r="OEJ389" s="70"/>
      <c r="OEK389" s="70"/>
      <c r="OEL389" s="70"/>
      <c r="OEM389" s="70"/>
      <c r="OEN389" s="70"/>
      <c r="OEO389" s="70"/>
      <c r="OEP389" s="70"/>
      <c r="OEQ389" s="70"/>
      <c r="OER389" s="70"/>
      <c r="OES389" s="70"/>
      <c r="OET389" s="70"/>
      <c r="OEU389" s="70"/>
      <c r="OEV389" s="70"/>
      <c r="OEW389" s="70"/>
      <c r="OEX389" s="70"/>
      <c r="OEY389" s="70"/>
      <c r="OEZ389" s="70"/>
      <c r="OFA389" s="70"/>
      <c r="OFB389" s="70"/>
      <c r="OFC389" s="70"/>
      <c r="OFD389" s="70"/>
      <c r="OFE389" s="70"/>
      <c r="OFF389" s="70"/>
      <c r="OFG389" s="70"/>
      <c r="OFH389" s="70"/>
      <c r="OFI389" s="70"/>
      <c r="OFJ389" s="70"/>
      <c r="OFK389" s="70"/>
      <c r="OFL389" s="70"/>
      <c r="OFM389" s="70"/>
      <c r="OFN389" s="70"/>
      <c r="OFO389" s="70"/>
      <c r="OFP389" s="70"/>
      <c r="OFQ389" s="70"/>
      <c r="OFR389" s="70"/>
      <c r="OFS389" s="70"/>
      <c r="OFT389" s="70"/>
      <c r="OFU389" s="70"/>
      <c r="OFV389" s="70"/>
      <c r="OFW389" s="70"/>
      <c r="OFX389" s="70"/>
      <c r="OFY389" s="70"/>
      <c r="OFZ389" s="70"/>
      <c r="OGA389" s="70"/>
      <c r="OGB389" s="70"/>
      <c r="OGC389" s="70"/>
      <c r="OGD389" s="70"/>
      <c r="OGE389" s="70"/>
      <c r="OGF389" s="70"/>
      <c r="OGG389" s="70"/>
      <c r="OGH389" s="70"/>
      <c r="OGI389" s="70"/>
      <c r="OGJ389" s="70"/>
      <c r="OGK389" s="70"/>
      <c r="OGL389" s="70"/>
      <c r="OGM389" s="70"/>
      <c r="OGN389" s="70"/>
      <c r="OGO389" s="70"/>
      <c r="OGP389" s="70"/>
      <c r="OGQ389" s="70"/>
      <c r="OGR389" s="70"/>
      <c r="OGS389" s="70"/>
      <c r="OGT389" s="70"/>
      <c r="OGU389" s="70"/>
      <c r="OGV389" s="70"/>
      <c r="OGW389" s="70"/>
      <c r="OGX389" s="70"/>
      <c r="OGY389" s="70"/>
      <c r="OGZ389" s="70"/>
      <c r="OHA389" s="70"/>
      <c r="OHB389" s="70"/>
      <c r="OHC389" s="70"/>
      <c r="OHD389" s="70"/>
      <c r="OHE389" s="70"/>
      <c r="OHF389" s="70"/>
      <c r="OHG389" s="70"/>
      <c r="OHH389" s="70"/>
      <c r="OHI389" s="70"/>
      <c r="OHJ389" s="70"/>
      <c r="OHK389" s="70"/>
      <c r="OHL389" s="70"/>
      <c r="OHM389" s="70"/>
      <c r="OHN389" s="70"/>
      <c r="OHO389" s="70"/>
      <c r="OHP389" s="70"/>
      <c r="OHQ389" s="70"/>
      <c r="OHR389" s="70"/>
      <c r="OHS389" s="70"/>
      <c r="OHT389" s="70"/>
      <c r="OHU389" s="70"/>
      <c r="OHV389" s="70"/>
      <c r="OHW389" s="70"/>
      <c r="OHX389" s="70"/>
      <c r="OHY389" s="70"/>
      <c r="OHZ389" s="70"/>
      <c r="OIA389" s="70"/>
      <c r="OIB389" s="70"/>
      <c r="OIC389" s="70"/>
      <c r="OID389" s="70"/>
      <c r="OIE389" s="70"/>
      <c r="OIF389" s="70"/>
      <c r="OIG389" s="70"/>
      <c r="OIH389" s="70"/>
      <c r="OII389" s="70"/>
      <c r="OIJ389" s="70"/>
      <c r="OIK389" s="70"/>
      <c r="OIL389" s="70"/>
      <c r="OIM389" s="70"/>
      <c r="OIN389" s="70"/>
      <c r="OIO389" s="70"/>
      <c r="OIP389" s="70"/>
      <c r="OIQ389" s="70"/>
      <c r="OIR389" s="70"/>
      <c r="OIS389" s="70"/>
      <c r="OIT389" s="70"/>
      <c r="OIU389" s="70"/>
      <c r="OIV389" s="70"/>
      <c r="OIW389" s="70"/>
      <c r="OIX389" s="70"/>
      <c r="OIY389" s="70"/>
      <c r="OIZ389" s="70"/>
      <c r="OJA389" s="70"/>
      <c r="OJB389" s="70"/>
      <c r="OJC389" s="70"/>
      <c r="OJD389" s="70"/>
      <c r="OJE389" s="70"/>
      <c r="OJF389" s="70"/>
      <c r="OJG389" s="70"/>
      <c r="OJH389" s="70"/>
      <c r="OJI389" s="70"/>
      <c r="OJJ389" s="70"/>
      <c r="OJK389" s="70"/>
      <c r="OJL389" s="70"/>
      <c r="OJM389" s="70"/>
      <c r="OJN389" s="70"/>
      <c r="OJO389" s="70"/>
      <c r="OJP389" s="70"/>
      <c r="OJQ389" s="70"/>
      <c r="OJR389" s="70"/>
      <c r="OJS389" s="70"/>
      <c r="OJT389" s="70"/>
      <c r="OJU389" s="70"/>
      <c r="OJV389" s="70"/>
      <c r="OJW389" s="70"/>
      <c r="OJX389" s="70"/>
      <c r="OJY389" s="70"/>
      <c r="OJZ389" s="70"/>
      <c r="OKA389" s="70"/>
      <c r="OKB389" s="70"/>
      <c r="OKC389" s="70"/>
      <c r="OKD389" s="70"/>
      <c r="OKE389" s="70"/>
      <c r="OKF389" s="70"/>
      <c r="OKG389" s="70"/>
      <c r="OKH389" s="70"/>
      <c r="OKI389" s="70"/>
      <c r="OKJ389" s="70"/>
      <c r="OKK389" s="70"/>
      <c r="OKL389" s="70"/>
      <c r="OKM389" s="70"/>
      <c r="OKN389" s="70"/>
      <c r="OKO389" s="70"/>
      <c r="OKP389" s="70"/>
      <c r="OKQ389" s="70"/>
      <c r="OKR389" s="70"/>
      <c r="OKS389" s="70"/>
      <c r="OKT389" s="70"/>
      <c r="OKU389" s="70"/>
      <c r="OKV389" s="70"/>
      <c r="OKW389" s="70"/>
      <c r="OKX389" s="70"/>
      <c r="OKY389" s="70"/>
      <c r="OKZ389" s="70"/>
      <c r="OLA389" s="70"/>
      <c r="OLB389" s="70"/>
      <c r="OLC389" s="70"/>
      <c r="OLD389" s="70"/>
      <c r="OLE389" s="70"/>
      <c r="OLF389" s="70"/>
      <c r="OLG389" s="70"/>
      <c r="OLH389" s="70"/>
      <c r="OLI389" s="70"/>
      <c r="OLJ389" s="70"/>
      <c r="OLK389" s="70"/>
      <c r="OLL389" s="70"/>
      <c r="OLM389" s="70"/>
      <c r="OLN389" s="70"/>
      <c r="OLO389" s="70"/>
      <c r="OLP389" s="70"/>
      <c r="OLQ389" s="70"/>
      <c r="OLR389" s="70"/>
      <c r="OLS389" s="70"/>
      <c r="OLT389" s="70"/>
      <c r="OLU389" s="70"/>
      <c r="OLV389" s="70"/>
      <c r="OLW389" s="70"/>
      <c r="OLX389" s="70"/>
      <c r="OLY389" s="70"/>
      <c r="OLZ389" s="70"/>
      <c r="OMA389" s="70"/>
      <c r="OMB389" s="70"/>
      <c r="OMC389" s="70"/>
      <c r="OMD389" s="70"/>
      <c r="OME389" s="70"/>
      <c r="OMF389" s="70"/>
      <c r="OMG389" s="70"/>
      <c r="OMH389" s="70"/>
      <c r="OMI389" s="70"/>
      <c r="OMJ389" s="70"/>
      <c r="OMK389" s="70"/>
      <c r="OML389" s="70"/>
      <c r="OMM389" s="70"/>
      <c r="OMN389" s="70"/>
      <c r="OMO389" s="70"/>
      <c r="OMP389" s="70"/>
      <c r="OMQ389" s="70"/>
      <c r="OMR389" s="70"/>
      <c r="OMS389" s="70"/>
      <c r="OMT389" s="70"/>
      <c r="OMU389" s="70"/>
      <c r="OMV389" s="70"/>
      <c r="OMW389" s="70"/>
      <c r="OMX389" s="70"/>
      <c r="OMY389" s="70"/>
      <c r="OMZ389" s="70"/>
      <c r="ONA389" s="70"/>
      <c r="ONB389" s="70"/>
      <c r="ONC389" s="70"/>
      <c r="OND389" s="70"/>
      <c r="ONE389" s="70"/>
      <c r="ONF389" s="70"/>
      <c r="ONG389" s="70"/>
      <c r="ONH389" s="70"/>
      <c r="ONI389" s="70"/>
      <c r="ONJ389" s="70"/>
      <c r="ONK389" s="70"/>
      <c r="ONL389" s="70"/>
      <c r="ONM389" s="70"/>
      <c r="ONN389" s="70"/>
      <c r="ONO389" s="70"/>
      <c r="ONP389" s="70"/>
      <c r="ONQ389" s="70"/>
      <c r="ONR389" s="70"/>
      <c r="ONS389" s="70"/>
      <c r="ONT389" s="70"/>
      <c r="ONU389" s="70"/>
      <c r="ONV389" s="70"/>
      <c r="ONW389" s="70"/>
      <c r="ONX389" s="70"/>
      <c r="ONY389" s="70"/>
      <c r="ONZ389" s="70"/>
      <c r="OOA389" s="70"/>
      <c r="OOB389" s="70"/>
      <c r="OOC389" s="70"/>
      <c r="OOD389" s="70"/>
      <c r="OOE389" s="70"/>
      <c r="OOF389" s="70"/>
      <c r="OOG389" s="70"/>
      <c r="OOH389" s="70"/>
      <c r="OOI389" s="70"/>
      <c r="OOJ389" s="70"/>
      <c r="OOK389" s="70"/>
      <c r="OOL389" s="70"/>
      <c r="OOM389" s="70"/>
      <c r="OON389" s="70"/>
      <c r="OOO389" s="70"/>
      <c r="OOP389" s="70"/>
      <c r="OOQ389" s="70"/>
      <c r="OOR389" s="70"/>
      <c r="OOS389" s="70"/>
      <c r="OOT389" s="70"/>
      <c r="OOU389" s="70"/>
      <c r="OOV389" s="70"/>
      <c r="OOW389" s="70"/>
      <c r="OOX389" s="70"/>
      <c r="OOY389" s="70"/>
      <c r="OOZ389" s="70"/>
      <c r="OPA389" s="70"/>
      <c r="OPB389" s="70"/>
      <c r="OPC389" s="70"/>
      <c r="OPD389" s="70"/>
      <c r="OPE389" s="70"/>
      <c r="OPF389" s="70"/>
      <c r="OPG389" s="70"/>
      <c r="OPH389" s="70"/>
      <c r="OPI389" s="70"/>
      <c r="OPJ389" s="70"/>
      <c r="OPK389" s="70"/>
      <c r="OPL389" s="70"/>
      <c r="OPM389" s="70"/>
      <c r="OPN389" s="70"/>
      <c r="OPO389" s="70"/>
      <c r="OPP389" s="70"/>
      <c r="OPQ389" s="70"/>
      <c r="OPR389" s="70"/>
      <c r="OPS389" s="70"/>
      <c r="OPT389" s="70"/>
      <c r="OPU389" s="70"/>
      <c r="OPV389" s="70"/>
      <c r="OPW389" s="70"/>
      <c r="OPX389" s="70"/>
      <c r="OPY389" s="70"/>
      <c r="OPZ389" s="70"/>
      <c r="OQA389" s="70"/>
      <c r="OQB389" s="70"/>
      <c r="OQC389" s="70"/>
      <c r="OQD389" s="70"/>
      <c r="OQE389" s="70"/>
      <c r="OQF389" s="70"/>
      <c r="OQG389" s="70"/>
      <c r="OQH389" s="70"/>
      <c r="OQI389" s="70"/>
      <c r="OQJ389" s="70"/>
      <c r="OQK389" s="70"/>
      <c r="OQL389" s="70"/>
      <c r="OQM389" s="70"/>
      <c r="OQN389" s="70"/>
      <c r="OQO389" s="70"/>
      <c r="OQP389" s="70"/>
      <c r="OQQ389" s="70"/>
      <c r="OQR389" s="70"/>
      <c r="OQS389" s="70"/>
      <c r="OQT389" s="70"/>
      <c r="OQU389" s="70"/>
      <c r="OQV389" s="70"/>
      <c r="OQW389" s="70"/>
      <c r="OQX389" s="70"/>
      <c r="OQY389" s="70"/>
      <c r="OQZ389" s="70"/>
      <c r="ORA389" s="70"/>
      <c r="ORB389" s="70"/>
      <c r="ORC389" s="70"/>
      <c r="ORD389" s="70"/>
      <c r="ORE389" s="70"/>
      <c r="ORF389" s="70"/>
      <c r="ORG389" s="70"/>
      <c r="ORH389" s="70"/>
      <c r="ORI389" s="70"/>
      <c r="ORJ389" s="70"/>
      <c r="ORK389" s="70"/>
      <c r="ORL389" s="70"/>
      <c r="ORM389" s="70"/>
      <c r="ORN389" s="70"/>
      <c r="ORO389" s="70"/>
      <c r="ORP389" s="70"/>
      <c r="ORQ389" s="70"/>
      <c r="ORR389" s="70"/>
      <c r="ORS389" s="70"/>
      <c r="ORT389" s="70"/>
      <c r="ORU389" s="70"/>
      <c r="ORV389" s="70"/>
      <c r="ORW389" s="70"/>
      <c r="ORX389" s="70"/>
      <c r="ORY389" s="70"/>
      <c r="ORZ389" s="70"/>
      <c r="OSA389" s="70"/>
      <c r="OSB389" s="70"/>
      <c r="OSC389" s="70"/>
      <c r="OSD389" s="70"/>
      <c r="OSE389" s="70"/>
      <c r="OSF389" s="70"/>
      <c r="OSG389" s="70"/>
      <c r="OSH389" s="70"/>
      <c r="OSI389" s="70"/>
      <c r="OSJ389" s="70"/>
      <c r="OSK389" s="70"/>
      <c r="OSL389" s="70"/>
      <c r="OSM389" s="70"/>
      <c r="OSN389" s="70"/>
      <c r="OSO389" s="70"/>
      <c r="OSP389" s="70"/>
      <c r="OSQ389" s="70"/>
      <c r="OSR389" s="70"/>
      <c r="OSS389" s="70"/>
      <c r="OST389" s="70"/>
      <c r="OSU389" s="70"/>
      <c r="OSV389" s="70"/>
      <c r="OSW389" s="70"/>
      <c r="OSX389" s="70"/>
      <c r="OSY389" s="70"/>
      <c r="OSZ389" s="70"/>
      <c r="OTA389" s="70"/>
      <c r="OTB389" s="70"/>
      <c r="OTC389" s="70"/>
      <c r="OTD389" s="70"/>
      <c r="OTE389" s="70"/>
      <c r="OTF389" s="70"/>
      <c r="OTG389" s="70"/>
      <c r="OTH389" s="70"/>
      <c r="OTI389" s="70"/>
      <c r="OTJ389" s="70"/>
      <c r="OTK389" s="70"/>
      <c r="OTL389" s="70"/>
      <c r="OTM389" s="70"/>
      <c r="OTN389" s="70"/>
      <c r="OTO389" s="70"/>
      <c r="OTP389" s="70"/>
      <c r="OTQ389" s="70"/>
      <c r="OTR389" s="70"/>
      <c r="OTS389" s="70"/>
      <c r="OTT389" s="70"/>
      <c r="OTU389" s="70"/>
      <c r="OTV389" s="70"/>
      <c r="OTW389" s="70"/>
      <c r="OTX389" s="70"/>
      <c r="OTY389" s="70"/>
      <c r="OTZ389" s="70"/>
      <c r="OUA389" s="70"/>
      <c r="OUB389" s="70"/>
      <c r="OUC389" s="70"/>
      <c r="OUD389" s="70"/>
      <c r="OUE389" s="70"/>
      <c r="OUF389" s="70"/>
      <c r="OUG389" s="70"/>
      <c r="OUH389" s="70"/>
      <c r="OUI389" s="70"/>
      <c r="OUJ389" s="70"/>
      <c r="OUK389" s="70"/>
      <c r="OUL389" s="70"/>
      <c r="OUM389" s="70"/>
      <c r="OUN389" s="70"/>
      <c r="OUO389" s="70"/>
      <c r="OUP389" s="70"/>
      <c r="OUQ389" s="70"/>
      <c r="OUR389" s="70"/>
      <c r="OUS389" s="70"/>
      <c r="OUT389" s="70"/>
      <c r="OUU389" s="70"/>
      <c r="OUV389" s="70"/>
      <c r="OUW389" s="70"/>
      <c r="OUX389" s="70"/>
      <c r="OUY389" s="70"/>
      <c r="OUZ389" s="70"/>
      <c r="OVA389" s="70"/>
      <c r="OVB389" s="70"/>
      <c r="OVC389" s="70"/>
      <c r="OVD389" s="70"/>
      <c r="OVE389" s="70"/>
      <c r="OVF389" s="70"/>
      <c r="OVG389" s="70"/>
      <c r="OVH389" s="70"/>
      <c r="OVI389" s="70"/>
      <c r="OVJ389" s="70"/>
      <c r="OVK389" s="70"/>
      <c r="OVL389" s="70"/>
      <c r="OVM389" s="70"/>
      <c r="OVN389" s="70"/>
      <c r="OVO389" s="70"/>
      <c r="OVP389" s="70"/>
      <c r="OVQ389" s="70"/>
      <c r="OVR389" s="70"/>
      <c r="OVS389" s="70"/>
      <c r="OVT389" s="70"/>
      <c r="OVU389" s="70"/>
      <c r="OVV389" s="70"/>
      <c r="OVW389" s="70"/>
      <c r="OVX389" s="70"/>
      <c r="OVY389" s="70"/>
      <c r="OVZ389" s="70"/>
      <c r="OWA389" s="70"/>
      <c r="OWB389" s="70"/>
      <c r="OWC389" s="70"/>
      <c r="OWD389" s="70"/>
      <c r="OWE389" s="70"/>
      <c r="OWF389" s="70"/>
      <c r="OWG389" s="70"/>
      <c r="OWH389" s="70"/>
      <c r="OWI389" s="70"/>
      <c r="OWJ389" s="70"/>
      <c r="OWK389" s="70"/>
      <c r="OWL389" s="70"/>
      <c r="OWM389" s="70"/>
      <c r="OWN389" s="70"/>
      <c r="OWO389" s="70"/>
      <c r="OWP389" s="70"/>
      <c r="OWQ389" s="70"/>
      <c r="OWR389" s="70"/>
      <c r="OWS389" s="70"/>
      <c r="OWT389" s="70"/>
      <c r="OWU389" s="70"/>
      <c r="OWV389" s="70"/>
      <c r="OWW389" s="70"/>
      <c r="OWX389" s="70"/>
      <c r="OWY389" s="70"/>
      <c r="OWZ389" s="70"/>
      <c r="OXA389" s="70"/>
      <c r="OXB389" s="70"/>
      <c r="OXC389" s="70"/>
      <c r="OXD389" s="70"/>
      <c r="OXE389" s="70"/>
      <c r="OXF389" s="70"/>
      <c r="OXG389" s="70"/>
      <c r="OXH389" s="70"/>
      <c r="OXI389" s="70"/>
      <c r="OXJ389" s="70"/>
      <c r="OXK389" s="70"/>
      <c r="OXL389" s="70"/>
      <c r="OXM389" s="70"/>
      <c r="OXN389" s="70"/>
      <c r="OXO389" s="70"/>
      <c r="OXP389" s="70"/>
      <c r="OXQ389" s="70"/>
      <c r="OXR389" s="70"/>
      <c r="OXS389" s="70"/>
      <c r="OXT389" s="70"/>
      <c r="OXU389" s="70"/>
      <c r="OXV389" s="70"/>
      <c r="OXW389" s="70"/>
      <c r="OXX389" s="70"/>
      <c r="OXY389" s="70"/>
      <c r="OXZ389" s="70"/>
      <c r="OYA389" s="70"/>
      <c r="OYB389" s="70"/>
      <c r="OYC389" s="70"/>
      <c r="OYD389" s="70"/>
      <c r="OYE389" s="70"/>
      <c r="OYF389" s="70"/>
      <c r="OYG389" s="70"/>
      <c r="OYH389" s="70"/>
      <c r="OYI389" s="70"/>
      <c r="OYJ389" s="70"/>
      <c r="OYK389" s="70"/>
      <c r="OYL389" s="70"/>
      <c r="OYM389" s="70"/>
      <c r="OYN389" s="70"/>
      <c r="OYO389" s="70"/>
      <c r="OYP389" s="70"/>
      <c r="OYQ389" s="70"/>
      <c r="OYR389" s="70"/>
      <c r="OYS389" s="70"/>
      <c r="OYT389" s="70"/>
      <c r="OYU389" s="70"/>
      <c r="OYV389" s="70"/>
      <c r="OYW389" s="70"/>
      <c r="OYX389" s="70"/>
      <c r="OYY389" s="70"/>
      <c r="OYZ389" s="70"/>
      <c r="OZA389" s="70"/>
      <c r="OZB389" s="70"/>
      <c r="OZC389" s="70"/>
      <c r="OZD389" s="70"/>
      <c r="OZE389" s="70"/>
      <c r="OZF389" s="70"/>
      <c r="OZG389" s="70"/>
      <c r="OZH389" s="70"/>
      <c r="OZI389" s="70"/>
      <c r="OZJ389" s="70"/>
      <c r="OZK389" s="70"/>
      <c r="OZL389" s="70"/>
      <c r="OZM389" s="70"/>
      <c r="OZN389" s="70"/>
      <c r="OZO389" s="70"/>
      <c r="OZP389" s="70"/>
      <c r="OZQ389" s="70"/>
      <c r="OZR389" s="70"/>
      <c r="OZS389" s="70"/>
      <c r="OZT389" s="70"/>
      <c r="OZU389" s="70"/>
      <c r="OZV389" s="70"/>
      <c r="OZW389" s="70"/>
      <c r="OZX389" s="70"/>
      <c r="OZY389" s="70"/>
      <c r="OZZ389" s="70"/>
      <c r="PAA389" s="70"/>
      <c r="PAB389" s="70"/>
      <c r="PAC389" s="70"/>
      <c r="PAD389" s="70"/>
      <c r="PAE389" s="70"/>
      <c r="PAF389" s="70"/>
      <c r="PAG389" s="70"/>
      <c r="PAH389" s="70"/>
      <c r="PAI389" s="70"/>
      <c r="PAJ389" s="70"/>
      <c r="PAK389" s="70"/>
      <c r="PAL389" s="70"/>
      <c r="PAM389" s="70"/>
      <c r="PAN389" s="70"/>
      <c r="PAO389" s="70"/>
      <c r="PAP389" s="70"/>
      <c r="PAQ389" s="70"/>
      <c r="PAR389" s="70"/>
      <c r="PAS389" s="70"/>
      <c r="PAT389" s="70"/>
      <c r="PAU389" s="70"/>
      <c r="PAV389" s="70"/>
      <c r="PAW389" s="70"/>
      <c r="PAX389" s="70"/>
      <c r="PAY389" s="70"/>
      <c r="PAZ389" s="70"/>
      <c r="PBA389" s="70"/>
      <c r="PBB389" s="70"/>
      <c r="PBC389" s="70"/>
      <c r="PBD389" s="70"/>
      <c r="PBE389" s="70"/>
      <c r="PBF389" s="70"/>
      <c r="PBG389" s="70"/>
      <c r="PBH389" s="70"/>
      <c r="PBI389" s="70"/>
      <c r="PBJ389" s="70"/>
      <c r="PBK389" s="70"/>
      <c r="PBL389" s="70"/>
      <c r="PBM389" s="70"/>
      <c r="PBN389" s="70"/>
      <c r="PBO389" s="70"/>
      <c r="PBP389" s="70"/>
      <c r="PBQ389" s="70"/>
      <c r="PBR389" s="70"/>
      <c r="PBS389" s="70"/>
      <c r="PBT389" s="70"/>
      <c r="PBU389" s="70"/>
      <c r="PBV389" s="70"/>
      <c r="PBW389" s="70"/>
      <c r="PBX389" s="70"/>
      <c r="PBY389" s="70"/>
      <c r="PBZ389" s="70"/>
      <c r="PCA389" s="70"/>
      <c r="PCB389" s="70"/>
      <c r="PCC389" s="70"/>
      <c r="PCD389" s="70"/>
      <c r="PCE389" s="70"/>
      <c r="PCF389" s="70"/>
      <c r="PCG389" s="70"/>
      <c r="PCH389" s="70"/>
      <c r="PCI389" s="70"/>
      <c r="PCJ389" s="70"/>
      <c r="PCK389" s="70"/>
      <c r="PCL389" s="70"/>
      <c r="PCM389" s="70"/>
      <c r="PCN389" s="70"/>
      <c r="PCO389" s="70"/>
      <c r="PCP389" s="70"/>
      <c r="PCQ389" s="70"/>
      <c r="PCR389" s="70"/>
      <c r="PCS389" s="70"/>
      <c r="PCT389" s="70"/>
      <c r="PCU389" s="70"/>
      <c r="PCV389" s="70"/>
      <c r="PCW389" s="70"/>
      <c r="PCX389" s="70"/>
      <c r="PCY389" s="70"/>
      <c r="PCZ389" s="70"/>
      <c r="PDA389" s="70"/>
      <c r="PDB389" s="70"/>
      <c r="PDC389" s="70"/>
      <c r="PDD389" s="70"/>
      <c r="PDE389" s="70"/>
      <c r="PDF389" s="70"/>
      <c r="PDG389" s="70"/>
      <c r="PDH389" s="70"/>
      <c r="PDI389" s="70"/>
      <c r="PDJ389" s="70"/>
      <c r="PDK389" s="70"/>
      <c r="PDL389" s="70"/>
      <c r="PDM389" s="70"/>
      <c r="PDN389" s="70"/>
      <c r="PDO389" s="70"/>
      <c r="PDP389" s="70"/>
      <c r="PDQ389" s="70"/>
      <c r="PDR389" s="70"/>
      <c r="PDS389" s="70"/>
      <c r="PDT389" s="70"/>
      <c r="PDU389" s="70"/>
      <c r="PDV389" s="70"/>
      <c r="PDW389" s="70"/>
      <c r="PDX389" s="70"/>
      <c r="PDY389" s="70"/>
      <c r="PDZ389" s="70"/>
      <c r="PEA389" s="70"/>
      <c r="PEB389" s="70"/>
      <c r="PEC389" s="70"/>
      <c r="PED389" s="70"/>
      <c r="PEE389" s="70"/>
      <c r="PEF389" s="70"/>
      <c r="PEG389" s="70"/>
      <c r="PEH389" s="70"/>
      <c r="PEI389" s="70"/>
      <c r="PEJ389" s="70"/>
      <c r="PEK389" s="70"/>
      <c r="PEL389" s="70"/>
      <c r="PEM389" s="70"/>
      <c r="PEN389" s="70"/>
      <c r="PEO389" s="70"/>
      <c r="PEP389" s="70"/>
      <c r="PEQ389" s="70"/>
      <c r="PER389" s="70"/>
      <c r="PES389" s="70"/>
      <c r="PET389" s="70"/>
      <c r="PEU389" s="70"/>
      <c r="PEV389" s="70"/>
      <c r="PEW389" s="70"/>
      <c r="PEX389" s="70"/>
      <c r="PEY389" s="70"/>
      <c r="PEZ389" s="70"/>
      <c r="PFA389" s="70"/>
      <c r="PFB389" s="70"/>
      <c r="PFC389" s="70"/>
      <c r="PFD389" s="70"/>
      <c r="PFE389" s="70"/>
      <c r="PFF389" s="70"/>
      <c r="PFG389" s="70"/>
      <c r="PFH389" s="70"/>
      <c r="PFI389" s="70"/>
      <c r="PFJ389" s="70"/>
      <c r="PFK389" s="70"/>
      <c r="PFL389" s="70"/>
      <c r="PFM389" s="70"/>
      <c r="PFN389" s="70"/>
      <c r="PFO389" s="70"/>
      <c r="PFP389" s="70"/>
      <c r="PFQ389" s="70"/>
      <c r="PFR389" s="70"/>
      <c r="PFS389" s="70"/>
      <c r="PFT389" s="70"/>
      <c r="PFU389" s="70"/>
      <c r="PFV389" s="70"/>
      <c r="PFW389" s="70"/>
      <c r="PFX389" s="70"/>
      <c r="PFY389" s="70"/>
      <c r="PFZ389" s="70"/>
      <c r="PGA389" s="70"/>
      <c r="PGB389" s="70"/>
      <c r="PGC389" s="70"/>
      <c r="PGD389" s="70"/>
      <c r="PGE389" s="70"/>
      <c r="PGF389" s="70"/>
      <c r="PGG389" s="70"/>
      <c r="PGH389" s="70"/>
      <c r="PGI389" s="70"/>
      <c r="PGJ389" s="70"/>
      <c r="PGK389" s="70"/>
      <c r="PGL389" s="70"/>
      <c r="PGM389" s="70"/>
      <c r="PGN389" s="70"/>
      <c r="PGO389" s="70"/>
      <c r="PGP389" s="70"/>
      <c r="PGQ389" s="70"/>
      <c r="PGR389" s="70"/>
      <c r="PGS389" s="70"/>
      <c r="PGT389" s="70"/>
      <c r="PGU389" s="70"/>
      <c r="PGV389" s="70"/>
      <c r="PGW389" s="70"/>
      <c r="PGX389" s="70"/>
      <c r="PGY389" s="70"/>
      <c r="PGZ389" s="70"/>
      <c r="PHA389" s="70"/>
      <c r="PHB389" s="70"/>
      <c r="PHC389" s="70"/>
      <c r="PHD389" s="70"/>
      <c r="PHE389" s="70"/>
      <c r="PHF389" s="70"/>
      <c r="PHG389" s="70"/>
      <c r="PHH389" s="70"/>
      <c r="PHI389" s="70"/>
      <c r="PHJ389" s="70"/>
      <c r="PHK389" s="70"/>
      <c r="PHL389" s="70"/>
      <c r="PHM389" s="70"/>
      <c r="PHN389" s="70"/>
      <c r="PHO389" s="70"/>
      <c r="PHP389" s="70"/>
      <c r="PHQ389" s="70"/>
      <c r="PHR389" s="70"/>
      <c r="PHS389" s="70"/>
      <c r="PHT389" s="70"/>
      <c r="PHU389" s="70"/>
      <c r="PHV389" s="70"/>
      <c r="PHW389" s="70"/>
      <c r="PHX389" s="70"/>
      <c r="PHY389" s="70"/>
      <c r="PHZ389" s="70"/>
      <c r="PIA389" s="70"/>
      <c r="PIB389" s="70"/>
      <c r="PIC389" s="70"/>
      <c r="PID389" s="70"/>
      <c r="PIE389" s="70"/>
      <c r="PIF389" s="70"/>
      <c r="PIG389" s="70"/>
      <c r="PIH389" s="70"/>
      <c r="PII389" s="70"/>
      <c r="PIJ389" s="70"/>
      <c r="PIK389" s="70"/>
      <c r="PIL389" s="70"/>
      <c r="PIM389" s="70"/>
      <c r="PIN389" s="70"/>
      <c r="PIO389" s="70"/>
      <c r="PIP389" s="70"/>
      <c r="PIQ389" s="70"/>
      <c r="PIR389" s="70"/>
      <c r="PIS389" s="70"/>
      <c r="PIT389" s="70"/>
      <c r="PIU389" s="70"/>
      <c r="PIV389" s="70"/>
      <c r="PIW389" s="70"/>
      <c r="PIX389" s="70"/>
      <c r="PIY389" s="70"/>
      <c r="PIZ389" s="70"/>
      <c r="PJA389" s="70"/>
      <c r="PJB389" s="70"/>
      <c r="PJC389" s="70"/>
      <c r="PJD389" s="70"/>
      <c r="PJE389" s="70"/>
      <c r="PJF389" s="70"/>
      <c r="PJG389" s="70"/>
      <c r="PJH389" s="70"/>
      <c r="PJI389" s="70"/>
      <c r="PJJ389" s="70"/>
      <c r="PJK389" s="70"/>
      <c r="PJL389" s="70"/>
      <c r="PJM389" s="70"/>
      <c r="PJN389" s="70"/>
      <c r="PJO389" s="70"/>
      <c r="PJP389" s="70"/>
      <c r="PJQ389" s="70"/>
      <c r="PJR389" s="70"/>
      <c r="PJS389" s="70"/>
      <c r="PJT389" s="70"/>
      <c r="PJU389" s="70"/>
      <c r="PJV389" s="70"/>
      <c r="PJW389" s="70"/>
      <c r="PJX389" s="70"/>
      <c r="PJY389" s="70"/>
      <c r="PJZ389" s="70"/>
      <c r="PKA389" s="70"/>
      <c r="PKB389" s="70"/>
      <c r="PKC389" s="70"/>
      <c r="PKD389" s="70"/>
      <c r="PKE389" s="70"/>
      <c r="PKF389" s="70"/>
      <c r="PKG389" s="70"/>
      <c r="PKH389" s="70"/>
      <c r="PKI389" s="70"/>
      <c r="PKJ389" s="70"/>
      <c r="PKK389" s="70"/>
      <c r="PKL389" s="70"/>
      <c r="PKM389" s="70"/>
      <c r="PKN389" s="70"/>
      <c r="PKO389" s="70"/>
      <c r="PKP389" s="70"/>
      <c r="PKQ389" s="70"/>
      <c r="PKR389" s="70"/>
      <c r="PKS389" s="70"/>
      <c r="PKT389" s="70"/>
      <c r="PKU389" s="70"/>
      <c r="PKV389" s="70"/>
      <c r="PKW389" s="70"/>
      <c r="PKX389" s="70"/>
      <c r="PKY389" s="70"/>
      <c r="PKZ389" s="70"/>
      <c r="PLA389" s="70"/>
      <c r="PLB389" s="70"/>
      <c r="PLC389" s="70"/>
      <c r="PLD389" s="70"/>
      <c r="PLE389" s="70"/>
      <c r="PLF389" s="70"/>
      <c r="PLG389" s="70"/>
      <c r="PLH389" s="70"/>
      <c r="PLI389" s="70"/>
      <c r="PLJ389" s="70"/>
      <c r="PLK389" s="70"/>
      <c r="PLL389" s="70"/>
      <c r="PLM389" s="70"/>
      <c r="PLN389" s="70"/>
      <c r="PLO389" s="70"/>
      <c r="PLP389" s="70"/>
      <c r="PLQ389" s="70"/>
      <c r="PLR389" s="70"/>
      <c r="PLS389" s="70"/>
      <c r="PLT389" s="70"/>
      <c r="PLU389" s="70"/>
      <c r="PLV389" s="70"/>
      <c r="PLW389" s="70"/>
      <c r="PLX389" s="70"/>
      <c r="PLY389" s="70"/>
      <c r="PLZ389" s="70"/>
      <c r="PMA389" s="70"/>
      <c r="PMB389" s="70"/>
      <c r="PMC389" s="70"/>
      <c r="PMD389" s="70"/>
      <c r="PME389" s="70"/>
      <c r="PMF389" s="70"/>
      <c r="PMG389" s="70"/>
      <c r="PMH389" s="70"/>
      <c r="PMI389" s="70"/>
      <c r="PMJ389" s="70"/>
      <c r="PMK389" s="70"/>
      <c r="PML389" s="70"/>
      <c r="PMM389" s="70"/>
      <c r="PMN389" s="70"/>
      <c r="PMO389" s="70"/>
      <c r="PMP389" s="70"/>
      <c r="PMQ389" s="70"/>
      <c r="PMR389" s="70"/>
      <c r="PMS389" s="70"/>
      <c r="PMT389" s="70"/>
      <c r="PMU389" s="70"/>
      <c r="PMV389" s="70"/>
      <c r="PMW389" s="70"/>
      <c r="PMX389" s="70"/>
      <c r="PMY389" s="70"/>
      <c r="PMZ389" s="70"/>
      <c r="PNA389" s="70"/>
      <c r="PNB389" s="70"/>
      <c r="PNC389" s="70"/>
      <c r="PND389" s="70"/>
      <c r="PNE389" s="70"/>
      <c r="PNF389" s="70"/>
      <c r="PNG389" s="70"/>
      <c r="PNH389" s="70"/>
      <c r="PNI389" s="70"/>
      <c r="PNJ389" s="70"/>
      <c r="PNK389" s="70"/>
      <c r="PNL389" s="70"/>
      <c r="PNM389" s="70"/>
      <c r="PNN389" s="70"/>
      <c r="PNO389" s="70"/>
      <c r="PNP389" s="70"/>
      <c r="PNQ389" s="70"/>
      <c r="PNR389" s="70"/>
      <c r="PNS389" s="70"/>
      <c r="PNT389" s="70"/>
      <c r="PNU389" s="70"/>
      <c r="PNV389" s="70"/>
      <c r="PNW389" s="70"/>
      <c r="PNX389" s="70"/>
      <c r="PNY389" s="70"/>
      <c r="PNZ389" s="70"/>
      <c r="POA389" s="70"/>
      <c r="POB389" s="70"/>
      <c r="POC389" s="70"/>
      <c r="POD389" s="70"/>
      <c r="POE389" s="70"/>
      <c r="POF389" s="70"/>
      <c r="POG389" s="70"/>
      <c r="POH389" s="70"/>
      <c r="POI389" s="70"/>
      <c r="POJ389" s="70"/>
      <c r="POK389" s="70"/>
      <c r="POL389" s="70"/>
      <c r="POM389" s="70"/>
      <c r="PON389" s="70"/>
      <c r="POO389" s="70"/>
      <c r="POP389" s="70"/>
      <c r="POQ389" s="70"/>
      <c r="POR389" s="70"/>
      <c r="POS389" s="70"/>
      <c r="POT389" s="70"/>
      <c r="POU389" s="70"/>
      <c r="POV389" s="70"/>
      <c r="POW389" s="70"/>
      <c r="POX389" s="70"/>
      <c r="POY389" s="70"/>
      <c r="POZ389" s="70"/>
      <c r="PPA389" s="70"/>
      <c r="PPB389" s="70"/>
      <c r="PPC389" s="70"/>
      <c r="PPD389" s="70"/>
      <c r="PPE389" s="70"/>
      <c r="PPF389" s="70"/>
      <c r="PPG389" s="70"/>
      <c r="PPH389" s="70"/>
      <c r="PPI389" s="70"/>
      <c r="PPJ389" s="70"/>
      <c r="PPK389" s="70"/>
      <c r="PPL389" s="70"/>
      <c r="PPM389" s="70"/>
      <c r="PPN389" s="70"/>
      <c r="PPO389" s="70"/>
      <c r="PPP389" s="70"/>
      <c r="PPQ389" s="70"/>
      <c r="PPR389" s="70"/>
      <c r="PPS389" s="70"/>
      <c r="PPT389" s="70"/>
      <c r="PPU389" s="70"/>
      <c r="PPV389" s="70"/>
      <c r="PPW389" s="70"/>
      <c r="PPX389" s="70"/>
      <c r="PPY389" s="70"/>
      <c r="PPZ389" s="70"/>
      <c r="PQA389" s="70"/>
      <c r="PQB389" s="70"/>
      <c r="PQC389" s="70"/>
      <c r="PQD389" s="70"/>
      <c r="PQE389" s="70"/>
      <c r="PQF389" s="70"/>
      <c r="PQG389" s="70"/>
      <c r="PQH389" s="70"/>
      <c r="PQI389" s="70"/>
      <c r="PQJ389" s="70"/>
      <c r="PQK389" s="70"/>
      <c r="PQL389" s="70"/>
      <c r="PQM389" s="70"/>
      <c r="PQN389" s="70"/>
      <c r="PQO389" s="70"/>
      <c r="PQP389" s="70"/>
      <c r="PQQ389" s="70"/>
      <c r="PQR389" s="70"/>
      <c r="PQS389" s="70"/>
      <c r="PQT389" s="70"/>
      <c r="PQU389" s="70"/>
      <c r="PQV389" s="70"/>
      <c r="PQW389" s="70"/>
      <c r="PQX389" s="70"/>
      <c r="PQY389" s="70"/>
      <c r="PQZ389" s="70"/>
      <c r="PRA389" s="70"/>
      <c r="PRB389" s="70"/>
      <c r="PRC389" s="70"/>
      <c r="PRD389" s="70"/>
      <c r="PRE389" s="70"/>
      <c r="PRF389" s="70"/>
      <c r="PRG389" s="70"/>
      <c r="PRH389" s="70"/>
      <c r="PRI389" s="70"/>
      <c r="PRJ389" s="70"/>
      <c r="PRK389" s="70"/>
      <c r="PRL389" s="70"/>
      <c r="PRM389" s="70"/>
      <c r="PRN389" s="70"/>
      <c r="PRO389" s="70"/>
      <c r="PRP389" s="70"/>
      <c r="PRQ389" s="70"/>
      <c r="PRR389" s="70"/>
      <c r="PRS389" s="70"/>
      <c r="PRT389" s="70"/>
      <c r="PRU389" s="70"/>
      <c r="PRV389" s="70"/>
      <c r="PRW389" s="70"/>
      <c r="PRX389" s="70"/>
      <c r="PRY389" s="70"/>
      <c r="PRZ389" s="70"/>
      <c r="PSA389" s="70"/>
      <c r="PSB389" s="70"/>
      <c r="PSC389" s="70"/>
      <c r="PSD389" s="70"/>
      <c r="PSE389" s="70"/>
      <c r="PSF389" s="70"/>
      <c r="PSG389" s="70"/>
      <c r="PSH389" s="70"/>
      <c r="PSI389" s="70"/>
      <c r="PSJ389" s="70"/>
      <c r="PSK389" s="70"/>
      <c r="PSL389" s="70"/>
      <c r="PSM389" s="70"/>
      <c r="PSN389" s="70"/>
      <c r="PSO389" s="70"/>
      <c r="PSP389" s="70"/>
      <c r="PSQ389" s="70"/>
      <c r="PSR389" s="70"/>
      <c r="PSS389" s="70"/>
      <c r="PST389" s="70"/>
      <c r="PSU389" s="70"/>
      <c r="PSV389" s="70"/>
      <c r="PSW389" s="70"/>
      <c r="PSX389" s="70"/>
      <c r="PSY389" s="70"/>
      <c r="PSZ389" s="70"/>
      <c r="PTA389" s="70"/>
      <c r="PTB389" s="70"/>
      <c r="PTC389" s="70"/>
      <c r="PTD389" s="70"/>
      <c r="PTE389" s="70"/>
      <c r="PTF389" s="70"/>
      <c r="PTG389" s="70"/>
      <c r="PTH389" s="70"/>
      <c r="PTI389" s="70"/>
      <c r="PTJ389" s="70"/>
      <c r="PTK389" s="70"/>
      <c r="PTL389" s="70"/>
      <c r="PTM389" s="70"/>
      <c r="PTN389" s="70"/>
      <c r="PTO389" s="70"/>
      <c r="PTP389" s="70"/>
      <c r="PTQ389" s="70"/>
      <c r="PTR389" s="70"/>
      <c r="PTS389" s="70"/>
      <c r="PTT389" s="70"/>
      <c r="PTU389" s="70"/>
      <c r="PTV389" s="70"/>
      <c r="PTW389" s="70"/>
      <c r="PTX389" s="70"/>
      <c r="PTY389" s="70"/>
      <c r="PTZ389" s="70"/>
      <c r="PUA389" s="70"/>
      <c r="PUB389" s="70"/>
      <c r="PUC389" s="70"/>
      <c r="PUD389" s="70"/>
      <c r="PUE389" s="70"/>
      <c r="PUF389" s="70"/>
      <c r="PUG389" s="70"/>
      <c r="PUH389" s="70"/>
      <c r="PUI389" s="70"/>
      <c r="PUJ389" s="70"/>
      <c r="PUK389" s="70"/>
      <c r="PUL389" s="70"/>
      <c r="PUM389" s="70"/>
      <c r="PUN389" s="70"/>
      <c r="PUO389" s="70"/>
      <c r="PUP389" s="70"/>
      <c r="PUQ389" s="70"/>
      <c r="PUR389" s="70"/>
      <c r="PUS389" s="70"/>
      <c r="PUT389" s="70"/>
      <c r="PUU389" s="70"/>
      <c r="PUV389" s="70"/>
      <c r="PUW389" s="70"/>
      <c r="PUX389" s="70"/>
      <c r="PUY389" s="70"/>
      <c r="PUZ389" s="70"/>
      <c r="PVA389" s="70"/>
      <c r="PVB389" s="70"/>
      <c r="PVC389" s="70"/>
      <c r="PVD389" s="70"/>
      <c r="PVE389" s="70"/>
      <c r="PVF389" s="70"/>
      <c r="PVG389" s="70"/>
      <c r="PVH389" s="70"/>
      <c r="PVI389" s="70"/>
      <c r="PVJ389" s="70"/>
      <c r="PVK389" s="70"/>
      <c r="PVL389" s="70"/>
      <c r="PVM389" s="70"/>
      <c r="PVN389" s="70"/>
      <c r="PVO389" s="70"/>
      <c r="PVP389" s="70"/>
      <c r="PVQ389" s="70"/>
      <c r="PVR389" s="70"/>
      <c r="PVS389" s="70"/>
      <c r="PVT389" s="70"/>
      <c r="PVU389" s="70"/>
      <c r="PVV389" s="70"/>
      <c r="PVW389" s="70"/>
      <c r="PVX389" s="70"/>
      <c r="PVY389" s="70"/>
      <c r="PVZ389" s="70"/>
      <c r="PWA389" s="70"/>
      <c r="PWB389" s="70"/>
      <c r="PWC389" s="70"/>
      <c r="PWD389" s="70"/>
      <c r="PWE389" s="70"/>
      <c r="PWF389" s="70"/>
      <c r="PWG389" s="70"/>
      <c r="PWH389" s="70"/>
      <c r="PWI389" s="70"/>
      <c r="PWJ389" s="70"/>
      <c r="PWK389" s="70"/>
      <c r="PWL389" s="70"/>
      <c r="PWM389" s="70"/>
      <c r="PWN389" s="70"/>
      <c r="PWO389" s="70"/>
      <c r="PWP389" s="70"/>
      <c r="PWQ389" s="70"/>
      <c r="PWR389" s="70"/>
      <c r="PWS389" s="70"/>
      <c r="PWT389" s="70"/>
      <c r="PWU389" s="70"/>
      <c r="PWV389" s="70"/>
      <c r="PWW389" s="70"/>
      <c r="PWX389" s="70"/>
      <c r="PWY389" s="70"/>
      <c r="PWZ389" s="70"/>
      <c r="PXA389" s="70"/>
      <c r="PXB389" s="70"/>
      <c r="PXC389" s="70"/>
      <c r="PXD389" s="70"/>
      <c r="PXE389" s="70"/>
      <c r="PXF389" s="70"/>
      <c r="PXG389" s="70"/>
      <c r="PXH389" s="70"/>
      <c r="PXI389" s="70"/>
      <c r="PXJ389" s="70"/>
      <c r="PXK389" s="70"/>
      <c r="PXL389" s="70"/>
      <c r="PXM389" s="70"/>
      <c r="PXN389" s="70"/>
      <c r="PXO389" s="70"/>
      <c r="PXP389" s="70"/>
      <c r="PXQ389" s="70"/>
      <c r="PXR389" s="70"/>
      <c r="PXS389" s="70"/>
      <c r="PXT389" s="70"/>
      <c r="PXU389" s="70"/>
      <c r="PXV389" s="70"/>
      <c r="PXW389" s="70"/>
      <c r="PXX389" s="70"/>
      <c r="PXY389" s="70"/>
      <c r="PXZ389" s="70"/>
      <c r="PYA389" s="70"/>
      <c r="PYB389" s="70"/>
      <c r="PYC389" s="70"/>
      <c r="PYD389" s="70"/>
      <c r="PYE389" s="70"/>
      <c r="PYF389" s="70"/>
      <c r="PYG389" s="70"/>
      <c r="PYH389" s="70"/>
      <c r="PYI389" s="70"/>
      <c r="PYJ389" s="70"/>
      <c r="PYK389" s="70"/>
      <c r="PYL389" s="70"/>
      <c r="PYM389" s="70"/>
      <c r="PYN389" s="70"/>
      <c r="PYO389" s="70"/>
      <c r="PYP389" s="70"/>
      <c r="PYQ389" s="70"/>
      <c r="PYR389" s="70"/>
      <c r="PYS389" s="70"/>
      <c r="PYT389" s="70"/>
      <c r="PYU389" s="70"/>
      <c r="PYV389" s="70"/>
      <c r="PYW389" s="70"/>
      <c r="PYX389" s="70"/>
      <c r="PYY389" s="70"/>
      <c r="PYZ389" s="70"/>
      <c r="PZA389" s="70"/>
      <c r="PZB389" s="70"/>
      <c r="PZC389" s="70"/>
      <c r="PZD389" s="70"/>
      <c r="PZE389" s="70"/>
      <c r="PZF389" s="70"/>
      <c r="PZG389" s="70"/>
      <c r="PZH389" s="70"/>
      <c r="PZI389" s="70"/>
      <c r="PZJ389" s="70"/>
      <c r="PZK389" s="70"/>
      <c r="PZL389" s="70"/>
      <c r="PZM389" s="70"/>
      <c r="PZN389" s="70"/>
      <c r="PZO389" s="70"/>
      <c r="PZP389" s="70"/>
      <c r="PZQ389" s="70"/>
      <c r="PZR389" s="70"/>
      <c r="PZS389" s="70"/>
      <c r="PZT389" s="70"/>
      <c r="PZU389" s="70"/>
      <c r="PZV389" s="70"/>
      <c r="PZW389" s="70"/>
      <c r="PZX389" s="70"/>
      <c r="PZY389" s="70"/>
      <c r="PZZ389" s="70"/>
      <c r="QAA389" s="70"/>
      <c r="QAB389" s="70"/>
      <c r="QAC389" s="70"/>
      <c r="QAD389" s="70"/>
      <c r="QAE389" s="70"/>
      <c r="QAF389" s="70"/>
      <c r="QAG389" s="70"/>
      <c r="QAH389" s="70"/>
      <c r="QAI389" s="70"/>
      <c r="QAJ389" s="70"/>
      <c r="QAK389" s="70"/>
      <c r="QAL389" s="70"/>
      <c r="QAM389" s="70"/>
      <c r="QAN389" s="70"/>
      <c r="QAO389" s="70"/>
      <c r="QAP389" s="70"/>
      <c r="QAQ389" s="70"/>
      <c r="QAR389" s="70"/>
      <c r="QAS389" s="70"/>
      <c r="QAT389" s="70"/>
      <c r="QAU389" s="70"/>
      <c r="QAV389" s="70"/>
      <c r="QAW389" s="70"/>
      <c r="QAX389" s="70"/>
      <c r="QAY389" s="70"/>
      <c r="QAZ389" s="70"/>
      <c r="QBA389" s="70"/>
      <c r="QBB389" s="70"/>
      <c r="QBC389" s="70"/>
      <c r="QBD389" s="70"/>
      <c r="QBE389" s="70"/>
      <c r="QBF389" s="70"/>
      <c r="QBG389" s="70"/>
      <c r="QBH389" s="70"/>
      <c r="QBI389" s="70"/>
      <c r="QBJ389" s="70"/>
      <c r="QBK389" s="70"/>
      <c r="QBL389" s="70"/>
      <c r="QBM389" s="70"/>
      <c r="QBN389" s="70"/>
      <c r="QBO389" s="70"/>
      <c r="QBP389" s="70"/>
      <c r="QBQ389" s="70"/>
      <c r="QBR389" s="70"/>
      <c r="QBS389" s="70"/>
      <c r="QBT389" s="70"/>
      <c r="QBU389" s="70"/>
      <c r="QBV389" s="70"/>
      <c r="QBW389" s="70"/>
      <c r="QBX389" s="70"/>
      <c r="QBY389" s="70"/>
      <c r="QBZ389" s="70"/>
      <c r="QCA389" s="70"/>
      <c r="QCB389" s="70"/>
      <c r="QCC389" s="70"/>
      <c r="QCD389" s="70"/>
      <c r="QCE389" s="70"/>
      <c r="QCF389" s="70"/>
      <c r="QCG389" s="70"/>
      <c r="QCH389" s="70"/>
      <c r="QCI389" s="70"/>
      <c r="QCJ389" s="70"/>
      <c r="QCK389" s="70"/>
      <c r="QCL389" s="70"/>
      <c r="QCM389" s="70"/>
      <c r="QCN389" s="70"/>
      <c r="QCO389" s="70"/>
      <c r="QCP389" s="70"/>
      <c r="QCQ389" s="70"/>
      <c r="QCR389" s="70"/>
      <c r="QCS389" s="70"/>
      <c r="QCT389" s="70"/>
      <c r="QCU389" s="70"/>
      <c r="QCV389" s="70"/>
      <c r="QCW389" s="70"/>
      <c r="QCX389" s="70"/>
      <c r="QCY389" s="70"/>
      <c r="QCZ389" s="70"/>
      <c r="QDA389" s="70"/>
      <c r="QDB389" s="70"/>
      <c r="QDC389" s="70"/>
      <c r="QDD389" s="70"/>
      <c r="QDE389" s="70"/>
      <c r="QDF389" s="70"/>
      <c r="QDG389" s="70"/>
      <c r="QDH389" s="70"/>
      <c r="QDI389" s="70"/>
      <c r="QDJ389" s="70"/>
      <c r="QDK389" s="70"/>
      <c r="QDL389" s="70"/>
      <c r="QDM389" s="70"/>
      <c r="QDN389" s="70"/>
      <c r="QDO389" s="70"/>
      <c r="QDP389" s="70"/>
      <c r="QDQ389" s="70"/>
      <c r="QDR389" s="70"/>
      <c r="QDS389" s="70"/>
      <c r="QDT389" s="70"/>
      <c r="QDU389" s="70"/>
      <c r="QDV389" s="70"/>
      <c r="QDW389" s="70"/>
      <c r="QDX389" s="70"/>
      <c r="QDY389" s="70"/>
      <c r="QDZ389" s="70"/>
      <c r="QEA389" s="70"/>
      <c r="QEB389" s="70"/>
      <c r="QEC389" s="70"/>
      <c r="QED389" s="70"/>
      <c r="QEE389" s="70"/>
      <c r="QEF389" s="70"/>
      <c r="QEG389" s="70"/>
      <c r="QEH389" s="70"/>
      <c r="QEI389" s="70"/>
      <c r="QEJ389" s="70"/>
      <c r="QEK389" s="70"/>
      <c r="QEL389" s="70"/>
      <c r="QEM389" s="70"/>
      <c r="QEN389" s="70"/>
      <c r="QEO389" s="70"/>
      <c r="QEP389" s="70"/>
      <c r="QEQ389" s="70"/>
      <c r="QER389" s="70"/>
      <c r="QES389" s="70"/>
      <c r="QET389" s="70"/>
      <c r="QEU389" s="70"/>
      <c r="QEV389" s="70"/>
      <c r="QEW389" s="70"/>
      <c r="QEX389" s="70"/>
      <c r="QEY389" s="70"/>
      <c r="QEZ389" s="70"/>
      <c r="QFA389" s="70"/>
      <c r="QFB389" s="70"/>
      <c r="QFC389" s="70"/>
      <c r="QFD389" s="70"/>
      <c r="QFE389" s="70"/>
      <c r="QFF389" s="70"/>
      <c r="QFG389" s="70"/>
      <c r="QFH389" s="70"/>
      <c r="QFI389" s="70"/>
      <c r="QFJ389" s="70"/>
      <c r="QFK389" s="70"/>
      <c r="QFL389" s="70"/>
      <c r="QFM389" s="70"/>
      <c r="QFN389" s="70"/>
      <c r="QFO389" s="70"/>
      <c r="QFP389" s="70"/>
      <c r="QFQ389" s="70"/>
      <c r="QFR389" s="70"/>
      <c r="QFS389" s="70"/>
      <c r="QFT389" s="70"/>
      <c r="QFU389" s="70"/>
      <c r="QFV389" s="70"/>
      <c r="QFW389" s="70"/>
      <c r="QFX389" s="70"/>
      <c r="QFY389" s="70"/>
      <c r="QFZ389" s="70"/>
      <c r="QGA389" s="70"/>
      <c r="QGB389" s="70"/>
      <c r="QGC389" s="70"/>
      <c r="QGD389" s="70"/>
      <c r="QGE389" s="70"/>
      <c r="QGF389" s="70"/>
      <c r="QGG389" s="70"/>
      <c r="QGH389" s="70"/>
      <c r="QGI389" s="70"/>
      <c r="QGJ389" s="70"/>
      <c r="QGK389" s="70"/>
      <c r="QGL389" s="70"/>
      <c r="QGM389" s="70"/>
      <c r="QGN389" s="70"/>
      <c r="QGO389" s="70"/>
      <c r="QGP389" s="70"/>
      <c r="QGQ389" s="70"/>
      <c r="QGR389" s="70"/>
      <c r="QGS389" s="70"/>
      <c r="QGT389" s="70"/>
      <c r="QGU389" s="70"/>
      <c r="QGV389" s="70"/>
      <c r="QGW389" s="70"/>
      <c r="QGX389" s="70"/>
      <c r="QGY389" s="70"/>
      <c r="QGZ389" s="70"/>
      <c r="QHA389" s="70"/>
      <c r="QHB389" s="70"/>
      <c r="QHC389" s="70"/>
      <c r="QHD389" s="70"/>
      <c r="QHE389" s="70"/>
      <c r="QHF389" s="70"/>
      <c r="QHG389" s="70"/>
      <c r="QHH389" s="70"/>
      <c r="QHI389" s="70"/>
      <c r="QHJ389" s="70"/>
      <c r="QHK389" s="70"/>
      <c r="QHL389" s="70"/>
      <c r="QHM389" s="70"/>
      <c r="QHN389" s="70"/>
      <c r="QHO389" s="70"/>
      <c r="QHP389" s="70"/>
      <c r="QHQ389" s="70"/>
      <c r="QHR389" s="70"/>
      <c r="QHS389" s="70"/>
      <c r="QHT389" s="70"/>
      <c r="QHU389" s="70"/>
      <c r="QHV389" s="70"/>
      <c r="QHW389" s="70"/>
      <c r="QHX389" s="70"/>
      <c r="QHY389" s="70"/>
      <c r="QHZ389" s="70"/>
      <c r="QIA389" s="70"/>
      <c r="QIB389" s="70"/>
      <c r="QIC389" s="70"/>
      <c r="QID389" s="70"/>
      <c r="QIE389" s="70"/>
      <c r="QIF389" s="70"/>
      <c r="QIG389" s="70"/>
      <c r="QIH389" s="70"/>
      <c r="QII389" s="70"/>
      <c r="QIJ389" s="70"/>
      <c r="QIK389" s="70"/>
      <c r="QIL389" s="70"/>
      <c r="QIM389" s="70"/>
      <c r="QIN389" s="70"/>
      <c r="QIO389" s="70"/>
      <c r="QIP389" s="70"/>
      <c r="QIQ389" s="70"/>
      <c r="QIR389" s="70"/>
      <c r="QIS389" s="70"/>
      <c r="QIT389" s="70"/>
      <c r="QIU389" s="70"/>
      <c r="QIV389" s="70"/>
      <c r="QIW389" s="70"/>
      <c r="QIX389" s="70"/>
      <c r="QIY389" s="70"/>
      <c r="QIZ389" s="70"/>
      <c r="QJA389" s="70"/>
      <c r="QJB389" s="70"/>
      <c r="QJC389" s="70"/>
      <c r="QJD389" s="70"/>
      <c r="QJE389" s="70"/>
      <c r="QJF389" s="70"/>
      <c r="QJG389" s="70"/>
      <c r="QJH389" s="70"/>
      <c r="QJI389" s="70"/>
      <c r="QJJ389" s="70"/>
      <c r="QJK389" s="70"/>
      <c r="QJL389" s="70"/>
      <c r="QJM389" s="70"/>
      <c r="QJN389" s="70"/>
      <c r="QJO389" s="70"/>
      <c r="QJP389" s="70"/>
      <c r="QJQ389" s="70"/>
      <c r="QJR389" s="70"/>
      <c r="QJS389" s="70"/>
      <c r="QJT389" s="70"/>
      <c r="QJU389" s="70"/>
      <c r="QJV389" s="70"/>
      <c r="QJW389" s="70"/>
      <c r="QJX389" s="70"/>
      <c r="QJY389" s="70"/>
      <c r="QJZ389" s="70"/>
      <c r="QKA389" s="70"/>
      <c r="QKB389" s="70"/>
      <c r="QKC389" s="70"/>
      <c r="QKD389" s="70"/>
      <c r="QKE389" s="70"/>
      <c r="QKF389" s="70"/>
      <c r="QKG389" s="70"/>
      <c r="QKH389" s="70"/>
      <c r="QKI389" s="70"/>
      <c r="QKJ389" s="70"/>
      <c r="QKK389" s="70"/>
      <c r="QKL389" s="70"/>
      <c r="QKM389" s="70"/>
      <c r="QKN389" s="70"/>
      <c r="QKO389" s="70"/>
      <c r="QKP389" s="70"/>
      <c r="QKQ389" s="70"/>
      <c r="QKR389" s="70"/>
      <c r="QKS389" s="70"/>
      <c r="QKT389" s="70"/>
      <c r="QKU389" s="70"/>
      <c r="QKV389" s="70"/>
      <c r="QKW389" s="70"/>
      <c r="QKX389" s="70"/>
      <c r="QKY389" s="70"/>
      <c r="QKZ389" s="70"/>
      <c r="QLA389" s="70"/>
      <c r="QLB389" s="70"/>
      <c r="QLC389" s="70"/>
      <c r="QLD389" s="70"/>
      <c r="QLE389" s="70"/>
      <c r="QLF389" s="70"/>
      <c r="QLG389" s="70"/>
      <c r="QLH389" s="70"/>
      <c r="QLI389" s="70"/>
      <c r="QLJ389" s="70"/>
      <c r="QLK389" s="70"/>
      <c r="QLL389" s="70"/>
      <c r="QLM389" s="70"/>
      <c r="QLN389" s="70"/>
      <c r="QLO389" s="70"/>
      <c r="QLP389" s="70"/>
      <c r="QLQ389" s="70"/>
      <c r="QLR389" s="70"/>
      <c r="QLS389" s="70"/>
      <c r="QLT389" s="70"/>
      <c r="QLU389" s="70"/>
      <c r="QLV389" s="70"/>
      <c r="QLW389" s="70"/>
      <c r="QLX389" s="70"/>
      <c r="QLY389" s="70"/>
      <c r="QLZ389" s="70"/>
      <c r="QMA389" s="70"/>
      <c r="QMB389" s="70"/>
      <c r="QMC389" s="70"/>
      <c r="QMD389" s="70"/>
      <c r="QME389" s="70"/>
      <c r="QMF389" s="70"/>
      <c r="QMG389" s="70"/>
      <c r="QMH389" s="70"/>
      <c r="QMI389" s="70"/>
      <c r="QMJ389" s="70"/>
      <c r="QMK389" s="70"/>
      <c r="QML389" s="70"/>
      <c r="QMM389" s="70"/>
      <c r="QMN389" s="70"/>
      <c r="QMO389" s="70"/>
      <c r="QMP389" s="70"/>
      <c r="QMQ389" s="70"/>
      <c r="QMR389" s="70"/>
      <c r="QMS389" s="70"/>
      <c r="QMT389" s="70"/>
      <c r="QMU389" s="70"/>
      <c r="QMV389" s="70"/>
      <c r="QMW389" s="70"/>
      <c r="QMX389" s="70"/>
      <c r="QMY389" s="70"/>
      <c r="QMZ389" s="70"/>
      <c r="QNA389" s="70"/>
      <c r="QNB389" s="70"/>
      <c r="QNC389" s="70"/>
      <c r="QND389" s="70"/>
      <c r="QNE389" s="70"/>
      <c r="QNF389" s="70"/>
      <c r="QNG389" s="70"/>
      <c r="QNH389" s="70"/>
      <c r="QNI389" s="70"/>
      <c r="QNJ389" s="70"/>
      <c r="QNK389" s="70"/>
      <c r="QNL389" s="70"/>
      <c r="QNM389" s="70"/>
      <c r="QNN389" s="70"/>
      <c r="QNO389" s="70"/>
      <c r="QNP389" s="70"/>
      <c r="QNQ389" s="70"/>
      <c r="QNR389" s="70"/>
      <c r="QNS389" s="70"/>
      <c r="QNT389" s="70"/>
      <c r="QNU389" s="70"/>
      <c r="QNV389" s="70"/>
      <c r="QNW389" s="70"/>
      <c r="QNX389" s="70"/>
      <c r="QNY389" s="70"/>
      <c r="QNZ389" s="70"/>
      <c r="QOA389" s="70"/>
      <c r="QOB389" s="70"/>
      <c r="QOC389" s="70"/>
      <c r="QOD389" s="70"/>
      <c r="QOE389" s="70"/>
      <c r="QOF389" s="70"/>
      <c r="QOG389" s="70"/>
      <c r="QOH389" s="70"/>
      <c r="QOI389" s="70"/>
      <c r="QOJ389" s="70"/>
      <c r="QOK389" s="70"/>
      <c r="QOL389" s="70"/>
      <c r="QOM389" s="70"/>
      <c r="QON389" s="70"/>
      <c r="QOO389" s="70"/>
      <c r="QOP389" s="70"/>
      <c r="QOQ389" s="70"/>
      <c r="QOR389" s="70"/>
      <c r="QOS389" s="70"/>
      <c r="QOT389" s="70"/>
      <c r="QOU389" s="70"/>
      <c r="QOV389" s="70"/>
      <c r="QOW389" s="70"/>
      <c r="QOX389" s="70"/>
      <c r="QOY389" s="70"/>
      <c r="QOZ389" s="70"/>
      <c r="QPA389" s="70"/>
      <c r="QPB389" s="70"/>
      <c r="QPC389" s="70"/>
      <c r="QPD389" s="70"/>
      <c r="QPE389" s="70"/>
      <c r="QPF389" s="70"/>
      <c r="QPG389" s="70"/>
      <c r="QPH389" s="70"/>
      <c r="QPI389" s="70"/>
      <c r="QPJ389" s="70"/>
      <c r="QPK389" s="70"/>
      <c r="QPL389" s="70"/>
      <c r="QPM389" s="70"/>
      <c r="QPN389" s="70"/>
      <c r="QPO389" s="70"/>
      <c r="QPP389" s="70"/>
      <c r="QPQ389" s="70"/>
      <c r="QPR389" s="70"/>
      <c r="QPS389" s="70"/>
      <c r="QPT389" s="70"/>
      <c r="QPU389" s="70"/>
      <c r="QPV389" s="70"/>
      <c r="QPW389" s="70"/>
      <c r="QPX389" s="70"/>
      <c r="QPY389" s="70"/>
      <c r="QPZ389" s="70"/>
      <c r="QQA389" s="70"/>
      <c r="QQB389" s="70"/>
      <c r="QQC389" s="70"/>
      <c r="QQD389" s="70"/>
      <c r="QQE389" s="70"/>
      <c r="QQF389" s="70"/>
      <c r="QQG389" s="70"/>
      <c r="QQH389" s="70"/>
      <c r="QQI389" s="70"/>
      <c r="QQJ389" s="70"/>
      <c r="QQK389" s="70"/>
      <c r="QQL389" s="70"/>
      <c r="QQM389" s="70"/>
      <c r="QQN389" s="70"/>
      <c r="QQO389" s="70"/>
      <c r="QQP389" s="70"/>
      <c r="QQQ389" s="70"/>
      <c r="QQR389" s="70"/>
      <c r="QQS389" s="70"/>
      <c r="QQT389" s="70"/>
      <c r="QQU389" s="70"/>
      <c r="QQV389" s="70"/>
      <c r="QQW389" s="70"/>
      <c r="QQX389" s="70"/>
      <c r="QQY389" s="70"/>
      <c r="QQZ389" s="70"/>
      <c r="QRA389" s="70"/>
      <c r="QRB389" s="70"/>
      <c r="QRC389" s="70"/>
      <c r="QRD389" s="70"/>
      <c r="QRE389" s="70"/>
      <c r="QRF389" s="70"/>
      <c r="QRG389" s="70"/>
      <c r="QRH389" s="70"/>
      <c r="QRI389" s="70"/>
      <c r="QRJ389" s="70"/>
      <c r="QRK389" s="70"/>
      <c r="QRL389" s="70"/>
      <c r="QRM389" s="70"/>
      <c r="QRN389" s="70"/>
      <c r="QRO389" s="70"/>
      <c r="QRP389" s="70"/>
      <c r="QRQ389" s="70"/>
      <c r="QRR389" s="70"/>
      <c r="QRS389" s="70"/>
      <c r="QRT389" s="70"/>
      <c r="QRU389" s="70"/>
      <c r="QRV389" s="70"/>
      <c r="QRW389" s="70"/>
      <c r="QRX389" s="70"/>
      <c r="QRY389" s="70"/>
      <c r="QRZ389" s="70"/>
      <c r="QSA389" s="70"/>
      <c r="QSB389" s="70"/>
      <c r="QSC389" s="70"/>
      <c r="QSD389" s="70"/>
      <c r="QSE389" s="70"/>
      <c r="QSF389" s="70"/>
      <c r="QSG389" s="70"/>
      <c r="QSH389" s="70"/>
      <c r="QSI389" s="70"/>
      <c r="QSJ389" s="70"/>
      <c r="QSK389" s="70"/>
      <c r="QSL389" s="70"/>
      <c r="QSM389" s="70"/>
      <c r="QSN389" s="70"/>
      <c r="QSO389" s="70"/>
      <c r="QSP389" s="70"/>
      <c r="QSQ389" s="70"/>
      <c r="QSR389" s="70"/>
      <c r="QSS389" s="70"/>
      <c r="QST389" s="70"/>
      <c r="QSU389" s="70"/>
      <c r="QSV389" s="70"/>
      <c r="QSW389" s="70"/>
      <c r="QSX389" s="70"/>
      <c r="QSY389" s="70"/>
      <c r="QSZ389" s="70"/>
      <c r="QTA389" s="70"/>
      <c r="QTB389" s="70"/>
      <c r="QTC389" s="70"/>
      <c r="QTD389" s="70"/>
      <c r="QTE389" s="70"/>
      <c r="QTF389" s="70"/>
      <c r="QTG389" s="70"/>
      <c r="QTH389" s="70"/>
      <c r="QTI389" s="70"/>
      <c r="QTJ389" s="70"/>
      <c r="QTK389" s="70"/>
      <c r="QTL389" s="70"/>
      <c r="QTM389" s="70"/>
      <c r="QTN389" s="70"/>
      <c r="QTO389" s="70"/>
      <c r="QTP389" s="70"/>
      <c r="QTQ389" s="70"/>
      <c r="QTR389" s="70"/>
      <c r="QTS389" s="70"/>
      <c r="QTT389" s="70"/>
      <c r="QTU389" s="70"/>
      <c r="QTV389" s="70"/>
      <c r="QTW389" s="70"/>
      <c r="QTX389" s="70"/>
      <c r="QTY389" s="70"/>
      <c r="QTZ389" s="70"/>
      <c r="QUA389" s="70"/>
      <c r="QUB389" s="70"/>
      <c r="QUC389" s="70"/>
      <c r="QUD389" s="70"/>
      <c r="QUE389" s="70"/>
      <c r="QUF389" s="70"/>
      <c r="QUG389" s="70"/>
      <c r="QUH389" s="70"/>
      <c r="QUI389" s="70"/>
      <c r="QUJ389" s="70"/>
      <c r="QUK389" s="70"/>
      <c r="QUL389" s="70"/>
      <c r="QUM389" s="70"/>
      <c r="QUN389" s="70"/>
      <c r="QUO389" s="70"/>
      <c r="QUP389" s="70"/>
      <c r="QUQ389" s="70"/>
      <c r="QUR389" s="70"/>
      <c r="QUS389" s="70"/>
      <c r="QUT389" s="70"/>
      <c r="QUU389" s="70"/>
      <c r="QUV389" s="70"/>
      <c r="QUW389" s="70"/>
      <c r="QUX389" s="70"/>
      <c r="QUY389" s="70"/>
      <c r="QUZ389" s="70"/>
      <c r="QVA389" s="70"/>
      <c r="QVB389" s="70"/>
      <c r="QVC389" s="70"/>
      <c r="QVD389" s="70"/>
      <c r="QVE389" s="70"/>
      <c r="QVF389" s="70"/>
      <c r="QVG389" s="70"/>
      <c r="QVH389" s="70"/>
      <c r="QVI389" s="70"/>
      <c r="QVJ389" s="70"/>
      <c r="QVK389" s="70"/>
      <c r="QVL389" s="70"/>
      <c r="QVM389" s="70"/>
      <c r="QVN389" s="70"/>
      <c r="QVO389" s="70"/>
      <c r="QVP389" s="70"/>
      <c r="QVQ389" s="70"/>
      <c r="QVR389" s="70"/>
      <c r="QVS389" s="70"/>
      <c r="QVT389" s="70"/>
      <c r="QVU389" s="70"/>
      <c r="QVV389" s="70"/>
      <c r="QVW389" s="70"/>
      <c r="QVX389" s="70"/>
      <c r="QVY389" s="70"/>
      <c r="QVZ389" s="70"/>
      <c r="QWA389" s="70"/>
      <c r="QWB389" s="70"/>
      <c r="QWC389" s="70"/>
      <c r="QWD389" s="70"/>
      <c r="QWE389" s="70"/>
      <c r="QWF389" s="70"/>
      <c r="QWG389" s="70"/>
      <c r="QWH389" s="70"/>
      <c r="QWI389" s="70"/>
      <c r="QWJ389" s="70"/>
      <c r="QWK389" s="70"/>
      <c r="QWL389" s="70"/>
      <c r="QWM389" s="70"/>
      <c r="QWN389" s="70"/>
      <c r="QWO389" s="70"/>
      <c r="QWP389" s="70"/>
      <c r="QWQ389" s="70"/>
      <c r="QWR389" s="70"/>
      <c r="QWS389" s="70"/>
      <c r="QWT389" s="70"/>
      <c r="QWU389" s="70"/>
      <c r="QWV389" s="70"/>
      <c r="QWW389" s="70"/>
      <c r="QWX389" s="70"/>
      <c r="QWY389" s="70"/>
      <c r="QWZ389" s="70"/>
      <c r="QXA389" s="70"/>
      <c r="QXB389" s="70"/>
      <c r="QXC389" s="70"/>
      <c r="QXD389" s="70"/>
      <c r="QXE389" s="70"/>
      <c r="QXF389" s="70"/>
      <c r="QXG389" s="70"/>
      <c r="QXH389" s="70"/>
      <c r="QXI389" s="70"/>
      <c r="QXJ389" s="70"/>
      <c r="QXK389" s="70"/>
      <c r="QXL389" s="70"/>
      <c r="QXM389" s="70"/>
      <c r="QXN389" s="70"/>
      <c r="QXO389" s="70"/>
      <c r="QXP389" s="70"/>
      <c r="QXQ389" s="70"/>
      <c r="QXR389" s="70"/>
      <c r="QXS389" s="70"/>
      <c r="QXT389" s="70"/>
      <c r="QXU389" s="70"/>
      <c r="QXV389" s="70"/>
      <c r="QXW389" s="70"/>
      <c r="QXX389" s="70"/>
      <c r="QXY389" s="70"/>
      <c r="QXZ389" s="70"/>
      <c r="QYA389" s="70"/>
      <c r="QYB389" s="70"/>
      <c r="QYC389" s="70"/>
      <c r="QYD389" s="70"/>
      <c r="QYE389" s="70"/>
      <c r="QYF389" s="70"/>
      <c r="QYG389" s="70"/>
      <c r="QYH389" s="70"/>
      <c r="QYI389" s="70"/>
      <c r="QYJ389" s="70"/>
      <c r="QYK389" s="70"/>
      <c r="QYL389" s="70"/>
      <c r="QYM389" s="70"/>
      <c r="QYN389" s="70"/>
      <c r="QYO389" s="70"/>
      <c r="QYP389" s="70"/>
      <c r="QYQ389" s="70"/>
      <c r="QYR389" s="70"/>
      <c r="QYS389" s="70"/>
      <c r="QYT389" s="70"/>
      <c r="QYU389" s="70"/>
      <c r="QYV389" s="70"/>
      <c r="QYW389" s="70"/>
      <c r="QYX389" s="70"/>
      <c r="QYY389" s="70"/>
      <c r="QYZ389" s="70"/>
      <c r="QZA389" s="70"/>
      <c r="QZB389" s="70"/>
      <c r="QZC389" s="70"/>
      <c r="QZD389" s="70"/>
      <c r="QZE389" s="70"/>
      <c r="QZF389" s="70"/>
      <c r="QZG389" s="70"/>
      <c r="QZH389" s="70"/>
      <c r="QZI389" s="70"/>
      <c r="QZJ389" s="70"/>
      <c r="QZK389" s="70"/>
      <c r="QZL389" s="70"/>
      <c r="QZM389" s="70"/>
      <c r="QZN389" s="70"/>
      <c r="QZO389" s="70"/>
      <c r="QZP389" s="70"/>
      <c r="QZQ389" s="70"/>
      <c r="QZR389" s="70"/>
      <c r="QZS389" s="70"/>
      <c r="QZT389" s="70"/>
      <c r="QZU389" s="70"/>
      <c r="QZV389" s="70"/>
      <c r="QZW389" s="70"/>
      <c r="QZX389" s="70"/>
      <c r="QZY389" s="70"/>
      <c r="QZZ389" s="70"/>
      <c r="RAA389" s="70"/>
      <c r="RAB389" s="70"/>
      <c r="RAC389" s="70"/>
      <c r="RAD389" s="70"/>
      <c r="RAE389" s="70"/>
      <c r="RAF389" s="70"/>
      <c r="RAG389" s="70"/>
      <c r="RAH389" s="70"/>
      <c r="RAI389" s="70"/>
      <c r="RAJ389" s="70"/>
      <c r="RAK389" s="70"/>
      <c r="RAL389" s="70"/>
      <c r="RAM389" s="70"/>
      <c r="RAN389" s="70"/>
      <c r="RAO389" s="70"/>
      <c r="RAP389" s="70"/>
      <c r="RAQ389" s="70"/>
      <c r="RAR389" s="70"/>
      <c r="RAS389" s="70"/>
      <c r="RAT389" s="70"/>
      <c r="RAU389" s="70"/>
      <c r="RAV389" s="70"/>
      <c r="RAW389" s="70"/>
      <c r="RAX389" s="70"/>
      <c r="RAY389" s="70"/>
      <c r="RAZ389" s="70"/>
      <c r="RBA389" s="70"/>
      <c r="RBB389" s="70"/>
      <c r="RBC389" s="70"/>
      <c r="RBD389" s="70"/>
      <c r="RBE389" s="70"/>
      <c r="RBF389" s="70"/>
      <c r="RBG389" s="70"/>
      <c r="RBH389" s="70"/>
      <c r="RBI389" s="70"/>
      <c r="RBJ389" s="70"/>
      <c r="RBK389" s="70"/>
      <c r="RBL389" s="70"/>
      <c r="RBM389" s="70"/>
      <c r="RBN389" s="70"/>
      <c r="RBO389" s="70"/>
      <c r="RBP389" s="70"/>
      <c r="RBQ389" s="70"/>
      <c r="RBR389" s="70"/>
      <c r="RBS389" s="70"/>
      <c r="RBT389" s="70"/>
      <c r="RBU389" s="70"/>
      <c r="RBV389" s="70"/>
      <c r="RBW389" s="70"/>
      <c r="RBX389" s="70"/>
      <c r="RBY389" s="70"/>
      <c r="RBZ389" s="70"/>
      <c r="RCA389" s="70"/>
      <c r="RCB389" s="70"/>
      <c r="RCC389" s="70"/>
      <c r="RCD389" s="70"/>
      <c r="RCE389" s="70"/>
      <c r="RCF389" s="70"/>
      <c r="RCG389" s="70"/>
      <c r="RCH389" s="70"/>
      <c r="RCI389" s="70"/>
      <c r="RCJ389" s="70"/>
      <c r="RCK389" s="70"/>
      <c r="RCL389" s="70"/>
      <c r="RCM389" s="70"/>
      <c r="RCN389" s="70"/>
      <c r="RCO389" s="70"/>
      <c r="RCP389" s="70"/>
      <c r="RCQ389" s="70"/>
      <c r="RCR389" s="70"/>
      <c r="RCS389" s="70"/>
      <c r="RCT389" s="70"/>
      <c r="RCU389" s="70"/>
      <c r="RCV389" s="70"/>
      <c r="RCW389" s="70"/>
      <c r="RCX389" s="70"/>
      <c r="RCY389" s="70"/>
      <c r="RCZ389" s="70"/>
      <c r="RDA389" s="70"/>
      <c r="RDB389" s="70"/>
      <c r="RDC389" s="70"/>
      <c r="RDD389" s="70"/>
      <c r="RDE389" s="70"/>
      <c r="RDF389" s="70"/>
      <c r="RDG389" s="70"/>
      <c r="RDH389" s="70"/>
      <c r="RDI389" s="70"/>
      <c r="RDJ389" s="70"/>
      <c r="RDK389" s="70"/>
      <c r="RDL389" s="70"/>
      <c r="RDM389" s="70"/>
      <c r="RDN389" s="70"/>
      <c r="RDO389" s="70"/>
      <c r="RDP389" s="70"/>
      <c r="RDQ389" s="70"/>
      <c r="RDR389" s="70"/>
      <c r="RDS389" s="70"/>
      <c r="RDT389" s="70"/>
      <c r="RDU389" s="70"/>
      <c r="RDV389" s="70"/>
      <c r="RDW389" s="70"/>
      <c r="RDX389" s="70"/>
      <c r="RDY389" s="70"/>
      <c r="RDZ389" s="70"/>
      <c r="REA389" s="70"/>
      <c r="REB389" s="70"/>
      <c r="REC389" s="70"/>
      <c r="RED389" s="70"/>
      <c r="REE389" s="70"/>
      <c r="REF389" s="70"/>
      <c r="REG389" s="70"/>
      <c r="REH389" s="70"/>
      <c r="REI389" s="70"/>
      <c r="REJ389" s="70"/>
      <c r="REK389" s="70"/>
      <c r="REL389" s="70"/>
      <c r="REM389" s="70"/>
      <c r="REN389" s="70"/>
      <c r="REO389" s="70"/>
      <c r="REP389" s="70"/>
      <c r="REQ389" s="70"/>
      <c r="RER389" s="70"/>
      <c r="RES389" s="70"/>
      <c r="RET389" s="70"/>
      <c r="REU389" s="70"/>
      <c r="REV389" s="70"/>
      <c r="REW389" s="70"/>
      <c r="REX389" s="70"/>
      <c r="REY389" s="70"/>
      <c r="REZ389" s="70"/>
      <c r="RFA389" s="70"/>
      <c r="RFB389" s="70"/>
      <c r="RFC389" s="70"/>
      <c r="RFD389" s="70"/>
      <c r="RFE389" s="70"/>
      <c r="RFF389" s="70"/>
      <c r="RFG389" s="70"/>
      <c r="RFH389" s="70"/>
      <c r="RFI389" s="70"/>
      <c r="RFJ389" s="70"/>
      <c r="RFK389" s="70"/>
      <c r="RFL389" s="70"/>
      <c r="RFM389" s="70"/>
      <c r="RFN389" s="70"/>
      <c r="RFO389" s="70"/>
      <c r="RFP389" s="70"/>
      <c r="RFQ389" s="70"/>
      <c r="RFR389" s="70"/>
      <c r="RFS389" s="70"/>
      <c r="RFT389" s="70"/>
      <c r="RFU389" s="70"/>
      <c r="RFV389" s="70"/>
      <c r="RFW389" s="70"/>
      <c r="RFX389" s="70"/>
      <c r="RFY389" s="70"/>
      <c r="RFZ389" s="70"/>
      <c r="RGA389" s="70"/>
      <c r="RGB389" s="70"/>
      <c r="RGC389" s="70"/>
      <c r="RGD389" s="70"/>
      <c r="RGE389" s="70"/>
      <c r="RGF389" s="70"/>
      <c r="RGG389" s="70"/>
      <c r="RGH389" s="70"/>
      <c r="RGI389" s="70"/>
      <c r="RGJ389" s="70"/>
      <c r="RGK389" s="70"/>
      <c r="RGL389" s="70"/>
      <c r="RGM389" s="70"/>
      <c r="RGN389" s="70"/>
      <c r="RGO389" s="70"/>
      <c r="RGP389" s="70"/>
      <c r="RGQ389" s="70"/>
      <c r="RGR389" s="70"/>
      <c r="RGS389" s="70"/>
      <c r="RGT389" s="70"/>
      <c r="RGU389" s="70"/>
      <c r="RGV389" s="70"/>
      <c r="RGW389" s="70"/>
      <c r="RGX389" s="70"/>
      <c r="RGY389" s="70"/>
      <c r="RGZ389" s="70"/>
      <c r="RHA389" s="70"/>
      <c r="RHB389" s="70"/>
      <c r="RHC389" s="70"/>
      <c r="RHD389" s="70"/>
      <c r="RHE389" s="70"/>
      <c r="RHF389" s="70"/>
      <c r="RHG389" s="70"/>
      <c r="RHH389" s="70"/>
      <c r="RHI389" s="70"/>
      <c r="RHJ389" s="70"/>
      <c r="RHK389" s="70"/>
      <c r="RHL389" s="70"/>
      <c r="RHM389" s="70"/>
      <c r="RHN389" s="70"/>
      <c r="RHO389" s="70"/>
      <c r="RHP389" s="70"/>
      <c r="RHQ389" s="70"/>
      <c r="RHR389" s="70"/>
      <c r="RHS389" s="70"/>
      <c r="RHT389" s="70"/>
      <c r="RHU389" s="70"/>
      <c r="RHV389" s="70"/>
      <c r="RHW389" s="70"/>
      <c r="RHX389" s="70"/>
      <c r="RHY389" s="70"/>
      <c r="RHZ389" s="70"/>
      <c r="RIA389" s="70"/>
      <c r="RIB389" s="70"/>
      <c r="RIC389" s="70"/>
      <c r="RID389" s="70"/>
      <c r="RIE389" s="70"/>
      <c r="RIF389" s="70"/>
      <c r="RIG389" s="70"/>
      <c r="RIH389" s="70"/>
      <c r="RII389" s="70"/>
      <c r="RIJ389" s="70"/>
      <c r="RIK389" s="70"/>
      <c r="RIL389" s="70"/>
      <c r="RIM389" s="70"/>
      <c r="RIN389" s="70"/>
      <c r="RIO389" s="70"/>
      <c r="RIP389" s="70"/>
      <c r="RIQ389" s="70"/>
      <c r="RIR389" s="70"/>
      <c r="RIS389" s="70"/>
      <c r="RIT389" s="70"/>
      <c r="RIU389" s="70"/>
      <c r="RIV389" s="70"/>
      <c r="RIW389" s="70"/>
      <c r="RIX389" s="70"/>
      <c r="RIY389" s="70"/>
      <c r="RIZ389" s="70"/>
      <c r="RJA389" s="70"/>
      <c r="RJB389" s="70"/>
      <c r="RJC389" s="70"/>
      <c r="RJD389" s="70"/>
      <c r="RJE389" s="70"/>
      <c r="RJF389" s="70"/>
      <c r="RJG389" s="70"/>
      <c r="RJH389" s="70"/>
      <c r="RJI389" s="70"/>
      <c r="RJJ389" s="70"/>
      <c r="RJK389" s="70"/>
      <c r="RJL389" s="70"/>
      <c r="RJM389" s="70"/>
      <c r="RJN389" s="70"/>
      <c r="RJO389" s="70"/>
      <c r="RJP389" s="70"/>
      <c r="RJQ389" s="70"/>
      <c r="RJR389" s="70"/>
      <c r="RJS389" s="70"/>
      <c r="RJT389" s="70"/>
      <c r="RJU389" s="70"/>
      <c r="RJV389" s="70"/>
      <c r="RJW389" s="70"/>
      <c r="RJX389" s="70"/>
      <c r="RJY389" s="70"/>
      <c r="RJZ389" s="70"/>
      <c r="RKA389" s="70"/>
      <c r="RKB389" s="70"/>
      <c r="RKC389" s="70"/>
      <c r="RKD389" s="70"/>
      <c r="RKE389" s="70"/>
      <c r="RKF389" s="70"/>
      <c r="RKG389" s="70"/>
      <c r="RKH389" s="70"/>
      <c r="RKI389" s="70"/>
      <c r="RKJ389" s="70"/>
      <c r="RKK389" s="70"/>
      <c r="RKL389" s="70"/>
      <c r="RKM389" s="70"/>
      <c r="RKN389" s="70"/>
      <c r="RKO389" s="70"/>
      <c r="RKP389" s="70"/>
      <c r="RKQ389" s="70"/>
      <c r="RKR389" s="70"/>
      <c r="RKS389" s="70"/>
      <c r="RKT389" s="70"/>
      <c r="RKU389" s="70"/>
      <c r="RKV389" s="70"/>
      <c r="RKW389" s="70"/>
      <c r="RKX389" s="70"/>
      <c r="RKY389" s="70"/>
      <c r="RKZ389" s="70"/>
      <c r="RLA389" s="70"/>
      <c r="RLB389" s="70"/>
      <c r="RLC389" s="70"/>
      <c r="RLD389" s="70"/>
      <c r="RLE389" s="70"/>
      <c r="RLF389" s="70"/>
      <c r="RLG389" s="70"/>
      <c r="RLH389" s="70"/>
      <c r="RLI389" s="70"/>
      <c r="RLJ389" s="70"/>
      <c r="RLK389" s="70"/>
      <c r="RLL389" s="70"/>
      <c r="RLM389" s="70"/>
      <c r="RLN389" s="70"/>
      <c r="RLO389" s="70"/>
      <c r="RLP389" s="70"/>
      <c r="RLQ389" s="70"/>
      <c r="RLR389" s="70"/>
      <c r="RLS389" s="70"/>
      <c r="RLT389" s="70"/>
      <c r="RLU389" s="70"/>
      <c r="RLV389" s="70"/>
      <c r="RLW389" s="70"/>
      <c r="RLX389" s="70"/>
      <c r="RLY389" s="70"/>
      <c r="RLZ389" s="70"/>
      <c r="RMA389" s="70"/>
      <c r="RMB389" s="70"/>
      <c r="RMC389" s="70"/>
      <c r="RMD389" s="70"/>
      <c r="RME389" s="70"/>
      <c r="RMF389" s="70"/>
      <c r="RMG389" s="70"/>
      <c r="RMH389" s="70"/>
      <c r="RMI389" s="70"/>
      <c r="RMJ389" s="70"/>
      <c r="RMK389" s="70"/>
      <c r="RML389" s="70"/>
      <c r="RMM389" s="70"/>
      <c r="RMN389" s="70"/>
      <c r="RMO389" s="70"/>
      <c r="RMP389" s="70"/>
      <c r="RMQ389" s="70"/>
      <c r="RMR389" s="70"/>
      <c r="RMS389" s="70"/>
      <c r="RMT389" s="70"/>
      <c r="RMU389" s="70"/>
      <c r="RMV389" s="70"/>
      <c r="RMW389" s="70"/>
      <c r="RMX389" s="70"/>
      <c r="RMY389" s="70"/>
      <c r="RMZ389" s="70"/>
      <c r="RNA389" s="70"/>
      <c r="RNB389" s="70"/>
      <c r="RNC389" s="70"/>
      <c r="RND389" s="70"/>
      <c r="RNE389" s="70"/>
      <c r="RNF389" s="70"/>
      <c r="RNG389" s="70"/>
      <c r="RNH389" s="70"/>
      <c r="RNI389" s="70"/>
      <c r="RNJ389" s="70"/>
      <c r="RNK389" s="70"/>
      <c r="RNL389" s="70"/>
      <c r="RNM389" s="70"/>
      <c r="RNN389" s="70"/>
      <c r="RNO389" s="70"/>
      <c r="RNP389" s="70"/>
      <c r="RNQ389" s="70"/>
      <c r="RNR389" s="70"/>
      <c r="RNS389" s="70"/>
      <c r="RNT389" s="70"/>
      <c r="RNU389" s="70"/>
      <c r="RNV389" s="70"/>
      <c r="RNW389" s="70"/>
      <c r="RNX389" s="70"/>
      <c r="RNY389" s="70"/>
      <c r="RNZ389" s="70"/>
      <c r="ROA389" s="70"/>
      <c r="ROB389" s="70"/>
      <c r="ROC389" s="70"/>
      <c r="ROD389" s="70"/>
      <c r="ROE389" s="70"/>
      <c r="ROF389" s="70"/>
      <c r="ROG389" s="70"/>
      <c r="ROH389" s="70"/>
      <c r="ROI389" s="70"/>
      <c r="ROJ389" s="70"/>
      <c r="ROK389" s="70"/>
      <c r="ROL389" s="70"/>
      <c r="ROM389" s="70"/>
      <c r="RON389" s="70"/>
      <c r="ROO389" s="70"/>
      <c r="ROP389" s="70"/>
      <c r="ROQ389" s="70"/>
      <c r="ROR389" s="70"/>
      <c r="ROS389" s="70"/>
      <c r="ROT389" s="70"/>
      <c r="ROU389" s="70"/>
      <c r="ROV389" s="70"/>
      <c r="ROW389" s="70"/>
      <c r="ROX389" s="70"/>
      <c r="ROY389" s="70"/>
      <c r="ROZ389" s="70"/>
      <c r="RPA389" s="70"/>
      <c r="RPB389" s="70"/>
      <c r="RPC389" s="70"/>
      <c r="RPD389" s="70"/>
      <c r="RPE389" s="70"/>
      <c r="RPF389" s="70"/>
      <c r="RPG389" s="70"/>
      <c r="RPH389" s="70"/>
      <c r="RPI389" s="70"/>
      <c r="RPJ389" s="70"/>
      <c r="RPK389" s="70"/>
      <c r="RPL389" s="70"/>
      <c r="RPM389" s="70"/>
      <c r="RPN389" s="70"/>
      <c r="RPO389" s="70"/>
      <c r="RPP389" s="70"/>
      <c r="RPQ389" s="70"/>
      <c r="RPR389" s="70"/>
      <c r="RPS389" s="70"/>
      <c r="RPT389" s="70"/>
      <c r="RPU389" s="70"/>
      <c r="RPV389" s="70"/>
      <c r="RPW389" s="70"/>
      <c r="RPX389" s="70"/>
      <c r="RPY389" s="70"/>
      <c r="RPZ389" s="70"/>
      <c r="RQA389" s="70"/>
      <c r="RQB389" s="70"/>
      <c r="RQC389" s="70"/>
      <c r="RQD389" s="70"/>
      <c r="RQE389" s="70"/>
      <c r="RQF389" s="70"/>
      <c r="RQG389" s="70"/>
      <c r="RQH389" s="70"/>
      <c r="RQI389" s="70"/>
      <c r="RQJ389" s="70"/>
      <c r="RQK389" s="70"/>
      <c r="RQL389" s="70"/>
      <c r="RQM389" s="70"/>
      <c r="RQN389" s="70"/>
      <c r="RQO389" s="70"/>
      <c r="RQP389" s="70"/>
      <c r="RQQ389" s="70"/>
      <c r="RQR389" s="70"/>
      <c r="RQS389" s="70"/>
      <c r="RQT389" s="70"/>
      <c r="RQU389" s="70"/>
      <c r="RQV389" s="70"/>
      <c r="RQW389" s="70"/>
      <c r="RQX389" s="70"/>
      <c r="RQY389" s="70"/>
      <c r="RQZ389" s="70"/>
      <c r="RRA389" s="70"/>
      <c r="RRB389" s="70"/>
      <c r="RRC389" s="70"/>
      <c r="RRD389" s="70"/>
      <c r="RRE389" s="70"/>
      <c r="RRF389" s="70"/>
      <c r="RRG389" s="70"/>
      <c r="RRH389" s="70"/>
      <c r="RRI389" s="70"/>
      <c r="RRJ389" s="70"/>
      <c r="RRK389" s="70"/>
      <c r="RRL389" s="70"/>
      <c r="RRM389" s="70"/>
      <c r="RRN389" s="70"/>
      <c r="RRO389" s="70"/>
      <c r="RRP389" s="70"/>
      <c r="RRQ389" s="70"/>
      <c r="RRR389" s="70"/>
      <c r="RRS389" s="70"/>
      <c r="RRT389" s="70"/>
      <c r="RRU389" s="70"/>
      <c r="RRV389" s="70"/>
      <c r="RRW389" s="70"/>
      <c r="RRX389" s="70"/>
      <c r="RRY389" s="70"/>
      <c r="RRZ389" s="70"/>
      <c r="RSA389" s="70"/>
      <c r="RSB389" s="70"/>
      <c r="RSC389" s="70"/>
      <c r="RSD389" s="70"/>
      <c r="RSE389" s="70"/>
      <c r="RSF389" s="70"/>
      <c r="RSG389" s="70"/>
      <c r="RSH389" s="70"/>
      <c r="RSI389" s="70"/>
      <c r="RSJ389" s="70"/>
      <c r="RSK389" s="70"/>
      <c r="RSL389" s="70"/>
      <c r="RSM389" s="70"/>
      <c r="RSN389" s="70"/>
      <c r="RSO389" s="70"/>
      <c r="RSP389" s="70"/>
      <c r="RSQ389" s="70"/>
      <c r="RSR389" s="70"/>
      <c r="RSS389" s="70"/>
      <c r="RST389" s="70"/>
      <c r="RSU389" s="70"/>
      <c r="RSV389" s="70"/>
      <c r="RSW389" s="70"/>
      <c r="RSX389" s="70"/>
      <c r="RSY389" s="70"/>
      <c r="RSZ389" s="70"/>
      <c r="RTA389" s="70"/>
      <c r="RTB389" s="70"/>
      <c r="RTC389" s="70"/>
      <c r="RTD389" s="70"/>
      <c r="RTE389" s="70"/>
      <c r="RTF389" s="70"/>
      <c r="RTG389" s="70"/>
      <c r="RTH389" s="70"/>
      <c r="RTI389" s="70"/>
      <c r="RTJ389" s="70"/>
      <c r="RTK389" s="70"/>
      <c r="RTL389" s="70"/>
      <c r="RTM389" s="70"/>
      <c r="RTN389" s="70"/>
      <c r="RTO389" s="70"/>
      <c r="RTP389" s="70"/>
      <c r="RTQ389" s="70"/>
      <c r="RTR389" s="70"/>
      <c r="RTS389" s="70"/>
      <c r="RTT389" s="70"/>
      <c r="RTU389" s="70"/>
      <c r="RTV389" s="70"/>
      <c r="RTW389" s="70"/>
      <c r="RTX389" s="70"/>
      <c r="RTY389" s="70"/>
      <c r="RTZ389" s="70"/>
      <c r="RUA389" s="70"/>
      <c r="RUB389" s="70"/>
      <c r="RUC389" s="70"/>
      <c r="RUD389" s="70"/>
      <c r="RUE389" s="70"/>
      <c r="RUF389" s="70"/>
      <c r="RUG389" s="70"/>
      <c r="RUH389" s="70"/>
      <c r="RUI389" s="70"/>
      <c r="RUJ389" s="70"/>
      <c r="RUK389" s="70"/>
      <c r="RUL389" s="70"/>
      <c r="RUM389" s="70"/>
      <c r="RUN389" s="70"/>
      <c r="RUO389" s="70"/>
      <c r="RUP389" s="70"/>
      <c r="RUQ389" s="70"/>
      <c r="RUR389" s="70"/>
      <c r="RUS389" s="70"/>
      <c r="RUT389" s="70"/>
      <c r="RUU389" s="70"/>
      <c r="RUV389" s="70"/>
      <c r="RUW389" s="70"/>
      <c r="RUX389" s="70"/>
      <c r="RUY389" s="70"/>
      <c r="RUZ389" s="70"/>
      <c r="RVA389" s="70"/>
      <c r="RVB389" s="70"/>
      <c r="RVC389" s="70"/>
      <c r="RVD389" s="70"/>
      <c r="RVE389" s="70"/>
      <c r="RVF389" s="70"/>
      <c r="RVG389" s="70"/>
      <c r="RVH389" s="70"/>
      <c r="RVI389" s="70"/>
      <c r="RVJ389" s="70"/>
      <c r="RVK389" s="70"/>
      <c r="RVL389" s="70"/>
      <c r="RVM389" s="70"/>
      <c r="RVN389" s="70"/>
      <c r="RVO389" s="70"/>
      <c r="RVP389" s="70"/>
      <c r="RVQ389" s="70"/>
      <c r="RVR389" s="70"/>
      <c r="RVS389" s="70"/>
      <c r="RVT389" s="70"/>
      <c r="RVU389" s="70"/>
      <c r="RVV389" s="70"/>
      <c r="RVW389" s="70"/>
      <c r="RVX389" s="70"/>
      <c r="RVY389" s="70"/>
      <c r="RVZ389" s="70"/>
      <c r="RWA389" s="70"/>
      <c r="RWB389" s="70"/>
      <c r="RWC389" s="70"/>
      <c r="RWD389" s="70"/>
      <c r="RWE389" s="70"/>
      <c r="RWF389" s="70"/>
      <c r="RWG389" s="70"/>
      <c r="RWH389" s="70"/>
      <c r="RWI389" s="70"/>
      <c r="RWJ389" s="70"/>
      <c r="RWK389" s="70"/>
      <c r="RWL389" s="70"/>
      <c r="RWM389" s="70"/>
      <c r="RWN389" s="70"/>
      <c r="RWO389" s="70"/>
      <c r="RWP389" s="70"/>
      <c r="RWQ389" s="70"/>
      <c r="RWR389" s="70"/>
      <c r="RWS389" s="70"/>
      <c r="RWT389" s="70"/>
      <c r="RWU389" s="70"/>
      <c r="RWV389" s="70"/>
      <c r="RWW389" s="70"/>
      <c r="RWX389" s="70"/>
      <c r="RWY389" s="70"/>
      <c r="RWZ389" s="70"/>
      <c r="RXA389" s="70"/>
      <c r="RXB389" s="70"/>
      <c r="RXC389" s="70"/>
      <c r="RXD389" s="70"/>
      <c r="RXE389" s="70"/>
      <c r="RXF389" s="70"/>
      <c r="RXG389" s="70"/>
      <c r="RXH389" s="70"/>
      <c r="RXI389" s="70"/>
      <c r="RXJ389" s="70"/>
      <c r="RXK389" s="70"/>
      <c r="RXL389" s="70"/>
      <c r="RXM389" s="70"/>
      <c r="RXN389" s="70"/>
      <c r="RXO389" s="70"/>
      <c r="RXP389" s="70"/>
      <c r="RXQ389" s="70"/>
      <c r="RXR389" s="70"/>
      <c r="RXS389" s="70"/>
      <c r="RXT389" s="70"/>
      <c r="RXU389" s="70"/>
      <c r="RXV389" s="70"/>
      <c r="RXW389" s="70"/>
      <c r="RXX389" s="70"/>
      <c r="RXY389" s="70"/>
      <c r="RXZ389" s="70"/>
      <c r="RYA389" s="70"/>
      <c r="RYB389" s="70"/>
      <c r="RYC389" s="70"/>
      <c r="RYD389" s="70"/>
      <c r="RYE389" s="70"/>
      <c r="RYF389" s="70"/>
      <c r="RYG389" s="70"/>
      <c r="RYH389" s="70"/>
      <c r="RYI389" s="70"/>
      <c r="RYJ389" s="70"/>
      <c r="RYK389" s="70"/>
      <c r="RYL389" s="70"/>
      <c r="RYM389" s="70"/>
      <c r="RYN389" s="70"/>
      <c r="RYO389" s="70"/>
      <c r="RYP389" s="70"/>
      <c r="RYQ389" s="70"/>
      <c r="RYR389" s="70"/>
      <c r="RYS389" s="70"/>
      <c r="RYT389" s="70"/>
      <c r="RYU389" s="70"/>
      <c r="RYV389" s="70"/>
      <c r="RYW389" s="70"/>
      <c r="RYX389" s="70"/>
      <c r="RYY389" s="70"/>
      <c r="RYZ389" s="70"/>
      <c r="RZA389" s="70"/>
      <c r="RZB389" s="70"/>
      <c r="RZC389" s="70"/>
      <c r="RZD389" s="70"/>
      <c r="RZE389" s="70"/>
      <c r="RZF389" s="70"/>
      <c r="RZG389" s="70"/>
      <c r="RZH389" s="70"/>
      <c r="RZI389" s="70"/>
      <c r="RZJ389" s="70"/>
      <c r="RZK389" s="70"/>
      <c r="RZL389" s="70"/>
      <c r="RZM389" s="70"/>
      <c r="RZN389" s="70"/>
      <c r="RZO389" s="70"/>
      <c r="RZP389" s="70"/>
      <c r="RZQ389" s="70"/>
      <c r="RZR389" s="70"/>
      <c r="RZS389" s="70"/>
      <c r="RZT389" s="70"/>
      <c r="RZU389" s="70"/>
      <c r="RZV389" s="70"/>
      <c r="RZW389" s="70"/>
      <c r="RZX389" s="70"/>
      <c r="RZY389" s="70"/>
      <c r="RZZ389" s="70"/>
      <c r="SAA389" s="70"/>
      <c r="SAB389" s="70"/>
      <c r="SAC389" s="70"/>
      <c r="SAD389" s="70"/>
      <c r="SAE389" s="70"/>
      <c r="SAF389" s="70"/>
      <c r="SAG389" s="70"/>
      <c r="SAH389" s="70"/>
      <c r="SAI389" s="70"/>
      <c r="SAJ389" s="70"/>
      <c r="SAK389" s="70"/>
      <c r="SAL389" s="70"/>
      <c r="SAM389" s="70"/>
      <c r="SAN389" s="70"/>
      <c r="SAO389" s="70"/>
      <c r="SAP389" s="70"/>
      <c r="SAQ389" s="70"/>
      <c r="SAR389" s="70"/>
      <c r="SAS389" s="70"/>
      <c r="SAT389" s="70"/>
      <c r="SAU389" s="70"/>
      <c r="SAV389" s="70"/>
      <c r="SAW389" s="70"/>
      <c r="SAX389" s="70"/>
      <c r="SAY389" s="70"/>
      <c r="SAZ389" s="70"/>
      <c r="SBA389" s="70"/>
      <c r="SBB389" s="70"/>
      <c r="SBC389" s="70"/>
      <c r="SBD389" s="70"/>
      <c r="SBE389" s="70"/>
      <c r="SBF389" s="70"/>
      <c r="SBG389" s="70"/>
      <c r="SBH389" s="70"/>
      <c r="SBI389" s="70"/>
      <c r="SBJ389" s="70"/>
      <c r="SBK389" s="70"/>
      <c r="SBL389" s="70"/>
      <c r="SBM389" s="70"/>
      <c r="SBN389" s="70"/>
      <c r="SBO389" s="70"/>
      <c r="SBP389" s="70"/>
      <c r="SBQ389" s="70"/>
      <c r="SBR389" s="70"/>
      <c r="SBS389" s="70"/>
      <c r="SBT389" s="70"/>
      <c r="SBU389" s="70"/>
      <c r="SBV389" s="70"/>
      <c r="SBW389" s="70"/>
      <c r="SBX389" s="70"/>
      <c r="SBY389" s="70"/>
      <c r="SBZ389" s="70"/>
      <c r="SCA389" s="70"/>
      <c r="SCB389" s="70"/>
      <c r="SCC389" s="70"/>
      <c r="SCD389" s="70"/>
      <c r="SCE389" s="70"/>
      <c r="SCF389" s="70"/>
      <c r="SCG389" s="70"/>
      <c r="SCH389" s="70"/>
      <c r="SCI389" s="70"/>
      <c r="SCJ389" s="70"/>
      <c r="SCK389" s="70"/>
      <c r="SCL389" s="70"/>
      <c r="SCM389" s="70"/>
      <c r="SCN389" s="70"/>
      <c r="SCO389" s="70"/>
      <c r="SCP389" s="70"/>
      <c r="SCQ389" s="70"/>
      <c r="SCR389" s="70"/>
      <c r="SCS389" s="70"/>
      <c r="SCT389" s="70"/>
      <c r="SCU389" s="70"/>
      <c r="SCV389" s="70"/>
      <c r="SCW389" s="70"/>
      <c r="SCX389" s="70"/>
      <c r="SCY389" s="70"/>
      <c r="SCZ389" s="70"/>
      <c r="SDA389" s="70"/>
      <c r="SDB389" s="70"/>
      <c r="SDC389" s="70"/>
      <c r="SDD389" s="70"/>
      <c r="SDE389" s="70"/>
      <c r="SDF389" s="70"/>
      <c r="SDG389" s="70"/>
      <c r="SDH389" s="70"/>
      <c r="SDI389" s="70"/>
      <c r="SDJ389" s="70"/>
      <c r="SDK389" s="70"/>
      <c r="SDL389" s="70"/>
      <c r="SDM389" s="70"/>
      <c r="SDN389" s="70"/>
      <c r="SDO389" s="70"/>
      <c r="SDP389" s="70"/>
      <c r="SDQ389" s="70"/>
      <c r="SDR389" s="70"/>
      <c r="SDS389" s="70"/>
      <c r="SDT389" s="70"/>
      <c r="SDU389" s="70"/>
      <c r="SDV389" s="70"/>
      <c r="SDW389" s="70"/>
      <c r="SDX389" s="70"/>
      <c r="SDY389" s="70"/>
      <c r="SDZ389" s="70"/>
      <c r="SEA389" s="70"/>
      <c r="SEB389" s="70"/>
      <c r="SEC389" s="70"/>
      <c r="SED389" s="70"/>
      <c r="SEE389" s="70"/>
      <c r="SEF389" s="70"/>
      <c r="SEG389" s="70"/>
      <c r="SEH389" s="70"/>
      <c r="SEI389" s="70"/>
      <c r="SEJ389" s="70"/>
      <c r="SEK389" s="70"/>
      <c r="SEL389" s="70"/>
      <c r="SEM389" s="70"/>
      <c r="SEN389" s="70"/>
      <c r="SEO389" s="70"/>
      <c r="SEP389" s="70"/>
      <c r="SEQ389" s="70"/>
      <c r="SER389" s="70"/>
      <c r="SES389" s="70"/>
      <c r="SET389" s="70"/>
      <c r="SEU389" s="70"/>
      <c r="SEV389" s="70"/>
      <c r="SEW389" s="70"/>
      <c r="SEX389" s="70"/>
      <c r="SEY389" s="70"/>
      <c r="SEZ389" s="70"/>
      <c r="SFA389" s="70"/>
      <c r="SFB389" s="70"/>
      <c r="SFC389" s="70"/>
      <c r="SFD389" s="70"/>
      <c r="SFE389" s="70"/>
      <c r="SFF389" s="70"/>
      <c r="SFG389" s="70"/>
      <c r="SFH389" s="70"/>
      <c r="SFI389" s="70"/>
      <c r="SFJ389" s="70"/>
      <c r="SFK389" s="70"/>
      <c r="SFL389" s="70"/>
      <c r="SFM389" s="70"/>
      <c r="SFN389" s="70"/>
      <c r="SFO389" s="70"/>
      <c r="SFP389" s="70"/>
      <c r="SFQ389" s="70"/>
      <c r="SFR389" s="70"/>
      <c r="SFS389" s="70"/>
      <c r="SFT389" s="70"/>
      <c r="SFU389" s="70"/>
      <c r="SFV389" s="70"/>
      <c r="SFW389" s="70"/>
      <c r="SFX389" s="70"/>
      <c r="SFY389" s="70"/>
      <c r="SFZ389" s="70"/>
      <c r="SGA389" s="70"/>
      <c r="SGB389" s="70"/>
      <c r="SGC389" s="70"/>
      <c r="SGD389" s="70"/>
      <c r="SGE389" s="70"/>
      <c r="SGF389" s="70"/>
      <c r="SGG389" s="70"/>
      <c r="SGH389" s="70"/>
      <c r="SGI389" s="70"/>
      <c r="SGJ389" s="70"/>
      <c r="SGK389" s="70"/>
      <c r="SGL389" s="70"/>
      <c r="SGM389" s="70"/>
      <c r="SGN389" s="70"/>
      <c r="SGO389" s="70"/>
      <c r="SGP389" s="70"/>
      <c r="SGQ389" s="70"/>
      <c r="SGR389" s="70"/>
      <c r="SGS389" s="70"/>
      <c r="SGT389" s="70"/>
      <c r="SGU389" s="70"/>
      <c r="SGV389" s="70"/>
      <c r="SGW389" s="70"/>
      <c r="SGX389" s="70"/>
      <c r="SGY389" s="70"/>
      <c r="SGZ389" s="70"/>
      <c r="SHA389" s="70"/>
      <c r="SHB389" s="70"/>
      <c r="SHC389" s="70"/>
      <c r="SHD389" s="70"/>
      <c r="SHE389" s="70"/>
      <c r="SHF389" s="70"/>
      <c r="SHG389" s="70"/>
      <c r="SHH389" s="70"/>
      <c r="SHI389" s="70"/>
      <c r="SHJ389" s="70"/>
      <c r="SHK389" s="70"/>
      <c r="SHL389" s="70"/>
      <c r="SHM389" s="70"/>
      <c r="SHN389" s="70"/>
      <c r="SHO389" s="70"/>
      <c r="SHP389" s="70"/>
      <c r="SHQ389" s="70"/>
      <c r="SHR389" s="70"/>
      <c r="SHS389" s="70"/>
      <c r="SHT389" s="70"/>
      <c r="SHU389" s="70"/>
      <c r="SHV389" s="70"/>
      <c r="SHW389" s="70"/>
      <c r="SHX389" s="70"/>
      <c r="SHY389" s="70"/>
      <c r="SHZ389" s="70"/>
      <c r="SIA389" s="70"/>
      <c r="SIB389" s="70"/>
      <c r="SIC389" s="70"/>
      <c r="SID389" s="70"/>
      <c r="SIE389" s="70"/>
      <c r="SIF389" s="70"/>
      <c r="SIG389" s="70"/>
      <c r="SIH389" s="70"/>
      <c r="SII389" s="70"/>
      <c r="SIJ389" s="70"/>
      <c r="SIK389" s="70"/>
      <c r="SIL389" s="70"/>
      <c r="SIM389" s="70"/>
      <c r="SIN389" s="70"/>
      <c r="SIO389" s="70"/>
      <c r="SIP389" s="70"/>
      <c r="SIQ389" s="70"/>
      <c r="SIR389" s="70"/>
      <c r="SIS389" s="70"/>
      <c r="SIT389" s="70"/>
      <c r="SIU389" s="70"/>
      <c r="SIV389" s="70"/>
      <c r="SIW389" s="70"/>
      <c r="SIX389" s="70"/>
      <c r="SIY389" s="70"/>
      <c r="SIZ389" s="70"/>
      <c r="SJA389" s="70"/>
      <c r="SJB389" s="70"/>
      <c r="SJC389" s="70"/>
      <c r="SJD389" s="70"/>
      <c r="SJE389" s="70"/>
      <c r="SJF389" s="70"/>
      <c r="SJG389" s="70"/>
      <c r="SJH389" s="70"/>
      <c r="SJI389" s="70"/>
      <c r="SJJ389" s="70"/>
      <c r="SJK389" s="70"/>
      <c r="SJL389" s="70"/>
      <c r="SJM389" s="70"/>
      <c r="SJN389" s="70"/>
      <c r="SJO389" s="70"/>
      <c r="SJP389" s="70"/>
      <c r="SJQ389" s="70"/>
      <c r="SJR389" s="70"/>
      <c r="SJS389" s="70"/>
      <c r="SJT389" s="70"/>
      <c r="SJU389" s="70"/>
      <c r="SJV389" s="70"/>
      <c r="SJW389" s="70"/>
      <c r="SJX389" s="70"/>
      <c r="SJY389" s="70"/>
      <c r="SJZ389" s="70"/>
      <c r="SKA389" s="70"/>
      <c r="SKB389" s="70"/>
      <c r="SKC389" s="70"/>
      <c r="SKD389" s="70"/>
      <c r="SKE389" s="70"/>
      <c r="SKF389" s="70"/>
      <c r="SKG389" s="70"/>
      <c r="SKH389" s="70"/>
      <c r="SKI389" s="70"/>
      <c r="SKJ389" s="70"/>
      <c r="SKK389" s="70"/>
      <c r="SKL389" s="70"/>
      <c r="SKM389" s="70"/>
      <c r="SKN389" s="70"/>
      <c r="SKO389" s="70"/>
      <c r="SKP389" s="70"/>
      <c r="SKQ389" s="70"/>
      <c r="SKR389" s="70"/>
      <c r="SKS389" s="70"/>
      <c r="SKT389" s="70"/>
      <c r="SKU389" s="70"/>
      <c r="SKV389" s="70"/>
      <c r="SKW389" s="70"/>
      <c r="SKX389" s="70"/>
      <c r="SKY389" s="70"/>
      <c r="SKZ389" s="70"/>
      <c r="SLA389" s="70"/>
      <c r="SLB389" s="70"/>
      <c r="SLC389" s="70"/>
      <c r="SLD389" s="70"/>
      <c r="SLE389" s="70"/>
      <c r="SLF389" s="70"/>
      <c r="SLG389" s="70"/>
      <c r="SLH389" s="70"/>
      <c r="SLI389" s="70"/>
      <c r="SLJ389" s="70"/>
      <c r="SLK389" s="70"/>
      <c r="SLL389" s="70"/>
      <c r="SLM389" s="70"/>
      <c r="SLN389" s="70"/>
      <c r="SLO389" s="70"/>
      <c r="SLP389" s="70"/>
      <c r="SLQ389" s="70"/>
      <c r="SLR389" s="70"/>
      <c r="SLS389" s="70"/>
      <c r="SLT389" s="70"/>
      <c r="SLU389" s="70"/>
      <c r="SLV389" s="70"/>
      <c r="SLW389" s="70"/>
      <c r="SLX389" s="70"/>
      <c r="SLY389" s="70"/>
      <c r="SLZ389" s="70"/>
      <c r="SMA389" s="70"/>
      <c r="SMB389" s="70"/>
      <c r="SMC389" s="70"/>
      <c r="SMD389" s="70"/>
      <c r="SME389" s="70"/>
      <c r="SMF389" s="70"/>
      <c r="SMG389" s="70"/>
      <c r="SMH389" s="70"/>
      <c r="SMI389" s="70"/>
      <c r="SMJ389" s="70"/>
      <c r="SMK389" s="70"/>
      <c r="SML389" s="70"/>
      <c r="SMM389" s="70"/>
      <c r="SMN389" s="70"/>
      <c r="SMO389" s="70"/>
      <c r="SMP389" s="70"/>
      <c r="SMQ389" s="70"/>
      <c r="SMR389" s="70"/>
      <c r="SMS389" s="70"/>
      <c r="SMT389" s="70"/>
      <c r="SMU389" s="70"/>
      <c r="SMV389" s="70"/>
      <c r="SMW389" s="70"/>
      <c r="SMX389" s="70"/>
      <c r="SMY389" s="70"/>
      <c r="SMZ389" s="70"/>
      <c r="SNA389" s="70"/>
      <c r="SNB389" s="70"/>
      <c r="SNC389" s="70"/>
      <c r="SND389" s="70"/>
      <c r="SNE389" s="70"/>
      <c r="SNF389" s="70"/>
      <c r="SNG389" s="70"/>
      <c r="SNH389" s="70"/>
      <c r="SNI389" s="70"/>
      <c r="SNJ389" s="70"/>
      <c r="SNK389" s="70"/>
      <c r="SNL389" s="70"/>
      <c r="SNM389" s="70"/>
      <c r="SNN389" s="70"/>
      <c r="SNO389" s="70"/>
      <c r="SNP389" s="70"/>
      <c r="SNQ389" s="70"/>
      <c r="SNR389" s="70"/>
      <c r="SNS389" s="70"/>
      <c r="SNT389" s="70"/>
      <c r="SNU389" s="70"/>
      <c r="SNV389" s="70"/>
      <c r="SNW389" s="70"/>
      <c r="SNX389" s="70"/>
      <c r="SNY389" s="70"/>
      <c r="SNZ389" s="70"/>
      <c r="SOA389" s="70"/>
      <c r="SOB389" s="70"/>
      <c r="SOC389" s="70"/>
      <c r="SOD389" s="70"/>
      <c r="SOE389" s="70"/>
      <c r="SOF389" s="70"/>
      <c r="SOG389" s="70"/>
      <c r="SOH389" s="70"/>
      <c r="SOI389" s="70"/>
      <c r="SOJ389" s="70"/>
      <c r="SOK389" s="70"/>
      <c r="SOL389" s="70"/>
      <c r="SOM389" s="70"/>
      <c r="SON389" s="70"/>
      <c r="SOO389" s="70"/>
      <c r="SOP389" s="70"/>
      <c r="SOQ389" s="70"/>
      <c r="SOR389" s="70"/>
      <c r="SOS389" s="70"/>
      <c r="SOT389" s="70"/>
      <c r="SOU389" s="70"/>
      <c r="SOV389" s="70"/>
      <c r="SOW389" s="70"/>
      <c r="SOX389" s="70"/>
      <c r="SOY389" s="70"/>
      <c r="SOZ389" s="70"/>
      <c r="SPA389" s="70"/>
      <c r="SPB389" s="70"/>
      <c r="SPC389" s="70"/>
      <c r="SPD389" s="70"/>
      <c r="SPE389" s="70"/>
      <c r="SPF389" s="70"/>
      <c r="SPG389" s="70"/>
      <c r="SPH389" s="70"/>
      <c r="SPI389" s="70"/>
      <c r="SPJ389" s="70"/>
      <c r="SPK389" s="70"/>
      <c r="SPL389" s="70"/>
      <c r="SPM389" s="70"/>
      <c r="SPN389" s="70"/>
      <c r="SPO389" s="70"/>
      <c r="SPP389" s="70"/>
      <c r="SPQ389" s="70"/>
      <c r="SPR389" s="70"/>
      <c r="SPS389" s="70"/>
      <c r="SPT389" s="70"/>
      <c r="SPU389" s="70"/>
      <c r="SPV389" s="70"/>
      <c r="SPW389" s="70"/>
      <c r="SPX389" s="70"/>
      <c r="SPY389" s="70"/>
      <c r="SPZ389" s="70"/>
      <c r="SQA389" s="70"/>
      <c r="SQB389" s="70"/>
      <c r="SQC389" s="70"/>
      <c r="SQD389" s="70"/>
      <c r="SQE389" s="70"/>
      <c r="SQF389" s="70"/>
      <c r="SQG389" s="70"/>
      <c r="SQH389" s="70"/>
      <c r="SQI389" s="70"/>
      <c r="SQJ389" s="70"/>
      <c r="SQK389" s="70"/>
      <c r="SQL389" s="70"/>
      <c r="SQM389" s="70"/>
      <c r="SQN389" s="70"/>
      <c r="SQO389" s="70"/>
      <c r="SQP389" s="70"/>
      <c r="SQQ389" s="70"/>
      <c r="SQR389" s="70"/>
      <c r="SQS389" s="70"/>
      <c r="SQT389" s="70"/>
      <c r="SQU389" s="70"/>
      <c r="SQV389" s="70"/>
      <c r="SQW389" s="70"/>
      <c r="SQX389" s="70"/>
      <c r="SQY389" s="70"/>
      <c r="SQZ389" s="70"/>
      <c r="SRA389" s="70"/>
      <c r="SRB389" s="70"/>
      <c r="SRC389" s="70"/>
      <c r="SRD389" s="70"/>
      <c r="SRE389" s="70"/>
      <c r="SRF389" s="70"/>
      <c r="SRG389" s="70"/>
      <c r="SRH389" s="70"/>
      <c r="SRI389" s="70"/>
      <c r="SRJ389" s="70"/>
      <c r="SRK389" s="70"/>
      <c r="SRL389" s="70"/>
      <c r="SRM389" s="70"/>
      <c r="SRN389" s="70"/>
      <c r="SRO389" s="70"/>
      <c r="SRP389" s="70"/>
      <c r="SRQ389" s="70"/>
      <c r="SRR389" s="70"/>
      <c r="SRS389" s="70"/>
      <c r="SRT389" s="70"/>
      <c r="SRU389" s="70"/>
      <c r="SRV389" s="70"/>
      <c r="SRW389" s="70"/>
      <c r="SRX389" s="70"/>
      <c r="SRY389" s="70"/>
      <c r="SRZ389" s="70"/>
      <c r="SSA389" s="70"/>
      <c r="SSB389" s="70"/>
      <c r="SSC389" s="70"/>
      <c r="SSD389" s="70"/>
      <c r="SSE389" s="70"/>
      <c r="SSF389" s="70"/>
      <c r="SSG389" s="70"/>
      <c r="SSH389" s="70"/>
      <c r="SSI389" s="70"/>
      <c r="SSJ389" s="70"/>
      <c r="SSK389" s="70"/>
      <c r="SSL389" s="70"/>
      <c r="SSM389" s="70"/>
      <c r="SSN389" s="70"/>
      <c r="SSO389" s="70"/>
      <c r="SSP389" s="70"/>
      <c r="SSQ389" s="70"/>
      <c r="SSR389" s="70"/>
      <c r="SSS389" s="70"/>
      <c r="SST389" s="70"/>
      <c r="SSU389" s="70"/>
      <c r="SSV389" s="70"/>
      <c r="SSW389" s="70"/>
      <c r="SSX389" s="70"/>
      <c r="SSY389" s="70"/>
      <c r="SSZ389" s="70"/>
      <c r="STA389" s="70"/>
      <c r="STB389" s="70"/>
      <c r="STC389" s="70"/>
      <c r="STD389" s="70"/>
      <c r="STE389" s="70"/>
      <c r="STF389" s="70"/>
      <c r="STG389" s="70"/>
      <c r="STH389" s="70"/>
      <c r="STI389" s="70"/>
      <c r="STJ389" s="70"/>
      <c r="STK389" s="70"/>
      <c r="STL389" s="70"/>
      <c r="STM389" s="70"/>
      <c r="STN389" s="70"/>
      <c r="STO389" s="70"/>
      <c r="STP389" s="70"/>
      <c r="STQ389" s="70"/>
      <c r="STR389" s="70"/>
      <c r="STS389" s="70"/>
      <c r="STT389" s="70"/>
      <c r="STU389" s="70"/>
      <c r="STV389" s="70"/>
      <c r="STW389" s="70"/>
      <c r="STX389" s="70"/>
      <c r="STY389" s="70"/>
      <c r="STZ389" s="70"/>
      <c r="SUA389" s="70"/>
      <c r="SUB389" s="70"/>
      <c r="SUC389" s="70"/>
      <c r="SUD389" s="70"/>
      <c r="SUE389" s="70"/>
      <c r="SUF389" s="70"/>
      <c r="SUG389" s="70"/>
      <c r="SUH389" s="70"/>
      <c r="SUI389" s="70"/>
      <c r="SUJ389" s="70"/>
      <c r="SUK389" s="70"/>
      <c r="SUL389" s="70"/>
      <c r="SUM389" s="70"/>
      <c r="SUN389" s="70"/>
      <c r="SUO389" s="70"/>
      <c r="SUP389" s="70"/>
      <c r="SUQ389" s="70"/>
      <c r="SUR389" s="70"/>
      <c r="SUS389" s="70"/>
      <c r="SUT389" s="70"/>
      <c r="SUU389" s="70"/>
      <c r="SUV389" s="70"/>
      <c r="SUW389" s="70"/>
      <c r="SUX389" s="70"/>
      <c r="SUY389" s="70"/>
      <c r="SUZ389" s="70"/>
      <c r="SVA389" s="70"/>
      <c r="SVB389" s="70"/>
      <c r="SVC389" s="70"/>
      <c r="SVD389" s="70"/>
      <c r="SVE389" s="70"/>
      <c r="SVF389" s="70"/>
      <c r="SVG389" s="70"/>
      <c r="SVH389" s="70"/>
      <c r="SVI389" s="70"/>
      <c r="SVJ389" s="70"/>
      <c r="SVK389" s="70"/>
      <c r="SVL389" s="70"/>
      <c r="SVM389" s="70"/>
      <c r="SVN389" s="70"/>
      <c r="SVO389" s="70"/>
      <c r="SVP389" s="70"/>
      <c r="SVQ389" s="70"/>
      <c r="SVR389" s="70"/>
      <c r="SVS389" s="70"/>
      <c r="SVT389" s="70"/>
      <c r="SVU389" s="70"/>
      <c r="SVV389" s="70"/>
      <c r="SVW389" s="70"/>
      <c r="SVX389" s="70"/>
      <c r="SVY389" s="70"/>
      <c r="SVZ389" s="70"/>
      <c r="SWA389" s="70"/>
      <c r="SWB389" s="70"/>
      <c r="SWC389" s="70"/>
      <c r="SWD389" s="70"/>
      <c r="SWE389" s="70"/>
      <c r="SWF389" s="70"/>
      <c r="SWG389" s="70"/>
      <c r="SWH389" s="70"/>
      <c r="SWI389" s="70"/>
      <c r="SWJ389" s="70"/>
      <c r="SWK389" s="70"/>
      <c r="SWL389" s="70"/>
      <c r="SWM389" s="70"/>
      <c r="SWN389" s="70"/>
      <c r="SWO389" s="70"/>
      <c r="SWP389" s="70"/>
      <c r="SWQ389" s="70"/>
      <c r="SWR389" s="70"/>
      <c r="SWS389" s="70"/>
      <c r="SWT389" s="70"/>
      <c r="SWU389" s="70"/>
      <c r="SWV389" s="70"/>
      <c r="SWW389" s="70"/>
      <c r="SWX389" s="70"/>
      <c r="SWY389" s="70"/>
      <c r="SWZ389" s="70"/>
      <c r="SXA389" s="70"/>
      <c r="SXB389" s="70"/>
      <c r="SXC389" s="70"/>
      <c r="SXD389" s="70"/>
      <c r="SXE389" s="70"/>
      <c r="SXF389" s="70"/>
      <c r="SXG389" s="70"/>
      <c r="SXH389" s="70"/>
      <c r="SXI389" s="70"/>
      <c r="SXJ389" s="70"/>
      <c r="SXK389" s="70"/>
      <c r="SXL389" s="70"/>
      <c r="SXM389" s="70"/>
      <c r="SXN389" s="70"/>
      <c r="SXO389" s="70"/>
      <c r="SXP389" s="70"/>
      <c r="SXQ389" s="70"/>
      <c r="SXR389" s="70"/>
      <c r="SXS389" s="70"/>
      <c r="SXT389" s="70"/>
      <c r="SXU389" s="70"/>
      <c r="SXV389" s="70"/>
      <c r="SXW389" s="70"/>
      <c r="SXX389" s="70"/>
      <c r="SXY389" s="70"/>
      <c r="SXZ389" s="70"/>
      <c r="SYA389" s="70"/>
      <c r="SYB389" s="70"/>
      <c r="SYC389" s="70"/>
      <c r="SYD389" s="70"/>
      <c r="SYE389" s="70"/>
      <c r="SYF389" s="70"/>
      <c r="SYG389" s="70"/>
      <c r="SYH389" s="70"/>
      <c r="SYI389" s="70"/>
      <c r="SYJ389" s="70"/>
      <c r="SYK389" s="70"/>
      <c r="SYL389" s="70"/>
      <c r="SYM389" s="70"/>
      <c r="SYN389" s="70"/>
      <c r="SYO389" s="70"/>
      <c r="SYP389" s="70"/>
      <c r="SYQ389" s="70"/>
      <c r="SYR389" s="70"/>
      <c r="SYS389" s="70"/>
      <c r="SYT389" s="70"/>
      <c r="SYU389" s="70"/>
      <c r="SYV389" s="70"/>
      <c r="SYW389" s="70"/>
      <c r="SYX389" s="70"/>
      <c r="SYY389" s="70"/>
      <c r="SYZ389" s="70"/>
      <c r="SZA389" s="70"/>
      <c r="SZB389" s="70"/>
      <c r="SZC389" s="70"/>
      <c r="SZD389" s="70"/>
      <c r="SZE389" s="70"/>
      <c r="SZF389" s="70"/>
      <c r="SZG389" s="70"/>
      <c r="SZH389" s="70"/>
      <c r="SZI389" s="70"/>
      <c r="SZJ389" s="70"/>
      <c r="SZK389" s="70"/>
      <c r="SZL389" s="70"/>
      <c r="SZM389" s="70"/>
      <c r="SZN389" s="70"/>
      <c r="SZO389" s="70"/>
      <c r="SZP389" s="70"/>
      <c r="SZQ389" s="70"/>
      <c r="SZR389" s="70"/>
      <c r="SZS389" s="70"/>
      <c r="SZT389" s="70"/>
      <c r="SZU389" s="70"/>
      <c r="SZV389" s="70"/>
      <c r="SZW389" s="70"/>
      <c r="SZX389" s="70"/>
      <c r="SZY389" s="70"/>
      <c r="SZZ389" s="70"/>
      <c r="TAA389" s="70"/>
      <c r="TAB389" s="70"/>
      <c r="TAC389" s="70"/>
      <c r="TAD389" s="70"/>
      <c r="TAE389" s="70"/>
      <c r="TAF389" s="70"/>
      <c r="TAG389" s="70"/>
      <c r="TAH389" s="70"/>
      <c r="TAI389" s="70"/>
      <c r="TAJ389" s="70"/>
      <c r="TAK389" s="70"/>
      <c r="TAL389" s="70"/>
      <c r="TAM389" s="70"/>
      <c r="TAN389" s="70"/>
      <c r="TAO389" s="70"/>
      <c r="TAP389" s="70"/>
      <c r="TAQ389" s="70"/>
      <c r="TAR389" s="70"/>
      <c r="TAS389" s="70"/>
      <c r="TAT389" s="70"/>
      <c r="TAU389" s="70"/>
      <c r="TAV389" s="70"/>
      <c r="TAW389" s="70"/>
      <c r="TAX389" s="70"/>
      <c r="TAY389" s="70"/>
      <c r="TAZ389" s="70"/>
      <c r="TBA389" s="70"/>
      <c r="TBB389" s="70"/>
      <c r="TBC389" s="70"/>
      <c r="TBD389" s="70"/>
      <c r="TBE389" s="70"/>
      <c r="TBF389" s="70"/>
      <c r="TBG389" s="70"/>
      <c r="TBH389" s="70"/>
      <c r="TBI389" s="70"/>
      <c r="TBJ389" s="70"/>
      <c r="TBK389" s="70"/>
      <c r="TBL389" s="70"/>
      <c r="TBM389" s="70"/>
      <c r="TBN389" s="70"/>
      <c r="TBO389" s="70"/>
      <c r="TBP389" s="70"/>
      <c r="TBQ389" s="70"/>
      <c r="TBR389" s="70"/>
      <c r="TBS389" s="70"/>
      <c r="TBT389" s="70"/>
      <c r="TBU389" s="70"/>
      <c r="TBV389" s="70"/>
      <c r="TBW389" s="70"/>
      <c r="TBX389" s="70"/>
      <c r="TBY389" s="70"/>
      <c r="TBZ389" s="70"/>
      <c r="TCA389" s="70"/>
      <c r="TCB389" s="70"/>
      <c r="TCC389" s="70"/>
      <c r="TCD389" s="70"/>
      <c r="TCE389" s="70"/>
      <c r="TCF389" s="70"/>
      <c r="TCG389" s="70"/>
      <c r="TCH389" s="70"/>
      <c r="TCI389" s="70"/>
      <c r="TCJ389" s="70"/>
      <c r="TCK389" s="70"/>
      <c r="TCL389" s="70"/>
      <c r="TCM389" s="70"/>
      <c r="TCN389" s="70"/>
      <c r="TCO389" s="70"/>
      <c r="TCP389" s="70"/>
      <c r="TCQ389" s="70"/>
      <c r="TCR389" s="70"/>
      <c r="TCS389" s="70"/>
      <c r="TCT389" s="70"/>
      <c r="TCU389" s="70"/>
      <c r="TCV389" s="70"/>
      <c r="TCW389" s="70"/>
      <c r="TCX389" s="70"/>
      <c r="TCY389" s="70"/>
      <c r="TCZ389" s="70"/>
      <c r="TDA389" s="70"/>
      <c r="TDB389" s="70"/>
      <c r="TDC389" s="70"/>
      <c r="TDD389" s="70"/>
      <c r="TDE389" s="70"/>
      <c r="TDF389" s="70"/>
      <c r="TDG389" s="70"/>
      <c r="TDH389" s="70"/>
      <c r="TDI389" s="70"/>
      <c r="TDJ389" s="70"/>
      <c r="TDK389" s="70"/>
      <c r="TDL389" s="70"/>
      <c r="TDM389" s="70"/>
      <c r="TDN389" s="70"/>
      <c r="TDO389" s="70"/>
      <c r="TDP389" s="70"/>
      <c r="TDQ389" s="70"/>
      <c r="TDR389" s="70"/>
      <c r="TDS389" s="70"/>
      <c r="TDT389" s="70"/>
      <c r="TDU389" s="70"/>
      <c r="TDV389" s="70"/>
      <c r="TDW389" s="70"/>
      <c r="TDX389" s="70"/>
      <c r="TDY389" s="70"/>
      <c r="TDZ389" s="70"/>
      <c r="TEA389" s="70"/>
      <c r="TEB389" s="70"/>
      <c r="TEC389" s="70"/>
      <c r="TED389" s="70"/>
      <c r="TEE389" s="70"/>
      <c r="TEF389" s="70"/>
      <c r="TEG389" s="70"/>
      <c r="TEH389" s="70"/>
      <c r="TEI389" s="70"/>
      <c r="TEJ389" s="70"/>
      <c r="TEK389" s="70"/>
      <c r="TEL389" s="70"/>
      <c r="TEM389" s="70"/>
      <c r="TEN389" s="70"/>
      <c r="TEO389" s="70"/>
      <c r="TEP389" s="70"/>
      <c r="TEQ389" s="70"/>
      <c r="TER389" s="70"/>
      <c r="TES389" s="70"/>
      <c r="TET389" s="70"/>
      <c r="TEU389" s="70"/>
      <c r="TEV389" s="70"/>
      <c r="TEW389" s="70"/>
      <c r="TEX389" s="70"/>
      <c r="TEY389" s="70"/>
      <c r="TEZ389" s="70"/>
      <c r="TFA389" s="70"/>
      <c r="TFB389" s="70"/>
      <c r="TFC389" s="70"/>
      <c r="TFD389" s="70"/>
      <c r="TFE389" s="70"/>
      <c r="TFF389" s="70"/>
      <c r="TFG389" s="70"/>
      <c r="TFH389" s="70"/>
      <c r="TFI389" s="70"/>
      <c r="TFJ389" s="70"/>
      <c r="TFK389" s="70"/>
      <c r="TFL389" s="70"/>
      <c r="TFM389" s="70"/>
      <c r="TFN389" s="70"/>
      <c r="TFO389" s="70"/>
      <c r="TFP389" s="70"/>
      <c r="TFQ389" s="70"/>
      <c r="TFR389" s="70"/>
      <c r="TFS389" s="70"/>
      <c r="TFT389" s="70"/>
      <c r="TFU389" s="70"/>
      <c r="TFV389" s="70"/>
      <c r="TFW389" s="70"/>
      <c r="TFX389" s="70"/>
      <c r="TFY389" s="70"/>
      <c r="TFZ389" s="70"/>
      <c r="TGA389" s="70"/>
      <c r="TGB389" s="70"/>
      <c r="TGC389" s="70"/>
      <c r="TGD389" s="70"/>
      <c r="TGE389" s="70"/>
      <c r="TGF389" s="70"/>
      <c r="TGG389" s="70"/>
      <c r="TGH389" s="70"/>
      <c r="TGI389" s="70"/>
      <c r="TGJ389" s="70"/>
      <c r="TGK389" s="70"/>
      <c r="TGL389" s="70"/>
      <c r="TGM389" s="70"/>
      <c r="TGN389" s="70"/>
      <c r="TGO389" s="70"/>
      <c r="TGP389" s="70"/>
      <c r="TGQ389" s="70"/>
      <c r="TGR389" s="70"/>
      <c r="TGS389" s="70"/>
      <c r="TGT389" s="70"/>
      <c r="TGU389" s="70"/>
      <c r="TGV389" s="70"/>
      <c r="TGW389" s="70"/>
      <c r="TGX389" s="70"/>
      <c r="TGY389" s="70"/>
      <c r="TGZ389" s="70"/>
      <c r="THA389" s="70"/>
      <c r="THB389" s="70"/>
      <c r="THC389" s="70"/>
      <c r="THD389" s="70"/>
      <c r="THE389" s="70"/>
      <c r="THF389" s="70"/>
      <c r="THG389" s="70"/>
      <c r="THH389" s="70"/>
      <c r="THI389" s="70"/>
      <c r="THJ389" s="70"/>
      <c r="THK389" s="70"/>
      <c r="THL389" s="70"/>
      <c r="THM389" s="70"/>
      <c r="THN389" s="70"/>
      <c r="THO389" s="70"/>
      <c r="THP389" s="70"/>
      <c r="THQ389" s="70"/>
      <c r="THR389" s="70"/>
      <c r="THS389" s="70"/>
      <c r="THT389" s="70"/>
      <c r="THU389" s="70"/>
      <c r="THV389" s="70"/>
      <c r="THW389" s="70"/>
      <c r="THX389" s="70"/>
      <c r="THY389" s="70"/>
      <c r="THZ389" s="70"/>
      <c r="TIA389" s="70"/>
      <c r="TIB389" s="70"/>
      <c r="TIC389" s="70"/>
      <c r="TID389" s="70"/>
      <c r="TIE389" s="70"/>
      <c r="TIF389" s="70"/>
      <c r="TIG389" s="70"/>
      <c r="TIH389" s="70"/>
      <c r="TII389" s="70"/>
      <c r="TIJ389" s="70"/>
      <c r="TIK389" s="70"/>
      <c r="TIL389" s="70"/>
      <c r="TIM389" s="70"/>
      <c r="TIN389" s="70"/>
      <c r="TIO389" s="70"/>
      <c r="TIP389" s="70"/>
      <c r="TIQ389" s="70"/>
      <c r="TIR389" s="70"/>
      <c r="TIS389" s="70"/>
      <c r="TIT389" s="70"/>
      <c r="TIU389" s="70"/>
      <c r="TIV389" s="70"/>
      <c r="TIW389" s="70"/>
      <c r="TIX389" s="70"/>
      <c r="TIY389" s="70"/>
      <c r="TIZ389" s="70"/>
      <c r="TJA389" s="70"/>
      <c r="TJB389" s="70"/>
      <c r="TJC389" s="70"/>
      <c r="TJD389" s="70"/>
      <c r="TJE389" s="70"/>
      <c r="TJF389" s="70"/>
      <c r="TJG389" s="70"/>
      <c r="TJH389" s="70"/>
      <c r="TJI389" s="70"/>
      <c r="TJJ389" s="70"/>
      <c r="TJK389" s="70"/>
      <c r="TJL389" s="70"/>
      <c r="TJM389" s="70"/>
      <c r="TJN389" s="70"/>
      <c r="TJO389" s="70"/>
      <c r="TJP389" s="70"/>
      <c r="TJQ389" s="70"/>
      <c r="TJR389" s="70"/>
      <c r="TJS389" s="70"/>
      <c r="TJT389" s="70"/>
      <c r="TJU389" s="70"/>
      <c r="TJV389" s="70"/>
      <c r="TJW389" s="70"/>
      <c r="TJX389" s="70"/>
      <c r="TJY389" s="70"/>
      <c r="TJZ389" s="70"/>
      <c r="TKA389" s="70"/>
      <c r="TKB389" s="70"/>
      <c r="TKC389" s="70"/>
      <c r="TKD389" s="70"/>
      <c r="TKE389" s="70"/>
      <c r="TKF389" s="70"/>
      <c r="TKG389" s="70"/>
      <c r="TKH389" s="70"/>
      <c r="TKI389" s="70"/>
      <c r="TKJ389" s="70"/>
      <c r="TKK389" s="70"/>
      <c r="TKL389" s="70"/>
      <c r="TKM389" s="70"/>
      <c r="TKN389" s="70"/>
      <c r="TKO389" s="70"/>
      <c r="TKP389" s="70"/>
      <c r="TKQ389" s="70"/>
      <c r="TKR389" s="70"/>
      <c r="TKS389" s="70"/>
      <c r="TKT389" s="70"/>
      <c r="TKU389" s="70"/>
      <c r="TKV389" s="70"/>
      <c r="TKW389" s="70"/>
      <c r="TKX389" s="70"/>
      <c r="TKY389" s="70"/>
      <c r="TKZ389" s="70"/>
      <c r="TLA389" s="70"/>
      <c r="TLB389" s="70"/>
      <c r="TLC389" s="70"/>
      <c r="TLD389" s="70"/>
      <c r="TLE389" s="70"/>
      <c r="TLF389" s="70"/>
      <c r="TLG389" s="70"/>
      <c r="TLH389" s="70"/>
      <c r="TLI389" s="70"/>
      <c r="TLJ389" s="70"/>
      <c r="TLK389" s="70"/>
      <c r="TLL389" s="70"/>
      <c r="TLM389" s="70"/>
      <c r="TLN389" s="70"/>
      <c r="TLO389" s="70"/>
      <c r="TLP389" s="70"/>
      <c r="TLQ389" s="70"/>
      <c r="TLR389" s="70"/>
      <c r="TLS389" s="70"/>
      <c r="TLT389" s="70"/>
      <c r="TLU389" s="70"/>
      <c r="TLV389" s="70"/>
      <c r="TLW389" s="70"/>
      <c r="TLX389" s="70"/>
      <c r="TLY389" s="70"/>
      <c r="TLZ389" s="70"/>
      <c r="TMA389" s="70"/>
      <c r="TMB389" s="70"/>
      <c r="TMC389" s="70"/>
      <c r="TMD389" s="70"/>
      <c r="TME389" s="70"/>
      <c r="TMF389" s="70"/>
      <c r="TMG389" s="70"/>
      <c r="TMH389" s="70"/>
      <c r="TMI389" s="70"/>
      <c r="TMJ389" s="70"/>
      <c r="TMK389" s="70"/>
      <c r="TML389" s="70"/>
      <c r="TMM389" s="70"/>
      <c r="TMN389" s="70"/>
      <c r="TMO389" s="70"/>
      <c r="TMP389" s="70"/>
      <c r="TMQ389" s="70"/>
      <c r="TMR389" s="70"/>
      <c r="TMS389" s="70"/>
      <c r="TMT389" s="70"/>
      <c r="TMU389" s="70"/>
      <c r="TMV389" s="70"/>
      <c r="TMW389" s="70"/>
      <c r="TMX389" s="70"/>
      <c r="TMY389" s="70"/>
      <c r="TMZ389" s="70"/>
      <c r="TNA389" s="70"/>
      <c r="TNB389" s="70"/>
      <c r="TNC389" s="70"/>
      <c r="TND389" s="70"/>
      <c r="TNE389" s="70"/>
      <c r="TNF389" s="70"/>
      <c r="TNG389" s="70"/>
      <c r="TNH389" s="70"/>
      <c r="TNI389" s="70"/>
      <c r="TNJ389" s="70"/>
      <c r="TNK389" s="70"/>
      <c r="TNL389" s="70"/>
      <c r="TNM389" s="70"/>
      <c r="TNN389" s="70"/>
      <c r="TNO389" s="70"/>
      <c r="TNP389" s="70"/>
      <c r="TNQ389" s="70"/>
      <c r="TNR389" s="70"/>
      <c r="TNS389" s="70"/>
      <c r="TNT389" s="70"/>
      <c r="TNU389" s="70"/>
      <c r="TNV389" s="70"/>
      <c r="TNW389" s="70"/>
      <c r="TNX389" s="70"/>
      <c r="TNY389" s="70"/>
      <c r="TNZ389" s="70"/>
      <c r="TOA389" s="70"/>
      <c r="TOB389" s="70"/>
      <c r="TOC389" s="70"/>
      <c r="TOD389" s="70"/>
      <c r="TOE389" s="70"/>
      <c r="TOF389" s="70"/>
      <c r="TOG389" s="70"/>
      <c r="TOH389" s="70"/>
      <c r="TOI389" s="70"/>
      <c r="TOJ389" s="70"/>
      <c r="TOK389" s="70"/>
      <c r="TOL389" s="70"/>
      <c r="TOM389" s="70"/>
      <c r="TON389" s="70"/>
      <c r="TOO389" s="70"/>
      <c r="TOP389" s="70"/>
      <c r="TOQ389" s="70"/>
      <c r="TOR389" s="70"/>
      <c r="TOS389" s="70"/>
      <c r="TOT389" s="70"/>
      <c r="TOU389" s="70"/>
      <c r="TOV389" s="70"/>
      <c r="TOW389" s="70"/>
      <c r="TOX389" s="70"/>
      <c r="TOY389" s="70"/>
      <c r="TOZ389" s="70"/>
      <c r="TPA389" s="70"/>
      <c r="TPB389" s="70"/>
      <c r="TPC389" s="70"/>
      <c r="TPD389" s="70"/>
      <c r="TPE389" s="70"/>
      <c r="TPF389" s="70"/>
      <c r="TPG389" s="70"/>
      <c r="TPH389" s="70"/>
      <c r="TPI389" s="70"/>
      <c r="TPJ389" s="70"/>
      <c r="TPK389" s="70"/>
      <c r="TPL389" s="70"/>
      <c r="TPM389" s="70"/>
      <c r="TPN389" s="70"/>
      <c r="TPO389" s="70"/>
      <c r="TPP389" s="70"/>
      <c r="TPQ389" s="70"/>
      <c r="TPR389" s="70"/>
      <c r="TPS389" s="70"/>
      <c r="TPT389" s="70"/>
      <c r="TPU389" s="70"/>
      <c r="TPV389" s="70"/>
      <c r="TPW389" s="70"/>
      <c r="TPX389" s="70"/>
      <c r="TPY389" s="70"/>
      <c r="TPZ389" s="70"/>
      <c r="TQA389" s="70"/>
      <c r="TQB389" s="70"/>
      <c r="TQC389" s="70"/>
      <c r="TQD389" s="70"/>
      <c r="TQE389" s="70"/>
      <c r="TQF389" s="70"/>
      <c r="TQG389" s="70"/>
      <c r="TQH389" s="70"/>
      <c r="TQI389" s="70"/>
      <c r="TQJ389" s="70"/>
      <c r="TQK389" s="70"/>
      <c r="TQL389" s="70"/>
      <c r="TQM389" s="70"/>
      <c r="TQN389" s="70"/>
      <c r="TQO389" s="70"/>
      <c r="TQP389" s="70"/>
      <c r="TQQ389" s="70"/>
      <c r="TQR389" s="70"/>
      <c r="TQS389" s="70"/>
      <c r="TQT389" s="70"/>
      <c r="TQU389" s="70"/>
      <c r="TQV389" s="70"/>
      <c r="TQW389" s="70"/>
      <c r="TQX389" s="70"/>
      <c r="TQY389" s="70"/>
      <c r="TQZ389" s="70"/>
      <c r="TRA389" s="70"/>
      <c r="TRB389" s="70"/>
      <c r="TRC389" s="70"/>
      <c r="TRD389" s="70"/>
      <c r="TRE389" s="70"/>
      <c r="TRF389" s="70"/>
      <c r="TRG389" s="70"/>
      <c r="TRH389" s="70"/>
      <c r="TRI389" s="70"/>
      <c r="TRJ389" s="70"/>
      <c r="TRK389" s="70"/>
      <c r="TRL389" s="70"/>
      <c r="TRM389" s="70"/>
      <c r="TRN389" s="70"/>
      <c r="TRO389" s="70"/>
      <c r="TRP389" s="70"/>
      <c r="TRQ389" s="70"/>
      <c r="TRR389" s="70"/>
      <c r="TRS389" s="70"/>
      <c r="TRT389" s="70"/>
      <c r="TRU389" s="70"/>
      <c r="TRV389" s="70"/>
      <c r="TRW389" s="70"/>
      <c r="TRX389" s="70"/>
      <c r="TRY389" s="70"/>
      <c r="TRZ389" s="70"/>
      <c r="TSA389" s="70"/>
      <c r="TSB389" s="70"/>
      <c r="TSC389" s="70"/>
      <c r="TSD389" s="70"/>
      <c r="TSE389" s="70"/>
      <c r="TSF389" s="70"/>
      <c r="TSG389" s="70"/>
      <c r="TSH389" s="70"/>
      <c r="TSI389" s="70"/>
      <c r="TSJ389" s="70"/>
      <c r="TSK389" s="70"/>
      <c r="TSL389" s="70"/>
      <c r="TSM389" s="70"/>
      <c r="TSN389" s="70"/>
      <c r="TSO389" s="70"/>
      <c r="TSP389" s="70"/>
      <c r="TSQ389" s="70"/>
      <c r="TSR389" s="70"/>
      <c r="TSS389" s="70"/>
      <c r="TST389" s="70"/>
      <c r="TSU389" s="70"/>
      <c r="TSV389" s="70"/>
      <c r="TSW389" s="70"/>
      <c r="TSX389" s="70"/>
      <c r="TSY389" s="70"/>
      <c r="TSZ389" s="70"/>
      <c r="TTA389" s="70"/>
      <c r="TTB389" s="70"/>
      <c r="TTC389" s="70"/>
      <c r="TTD389" s="70"/>
      <c r="TTE389" s="70"/>
      <c r="TTF389" s="70"/>
      <c r="TTG389" s="70"/>
      <c r="TTH389" s="70"/>
      <c r="TTI389" s="70"/>
      <c r="TTJ389" s="70"/>
      <c r="TTK389" s="70"/>
      <c r="TTL389" s="70"/>
      <c r="TTM389" s="70"/>
      <c r="TTN389" s="70"/>
      <c r="TTO389" s="70"/>
      <c r="TTP389" s="70"/>
      <c r="TTQ389" s="70"/>
      <c r="TTR389" s="70"/>
      <c r="TTS389" s="70"/>
      <c r="TTT389" s="70"/>
      <c r="TTU389" s="70"/>
      <c r="TTV389" s="70"/>
      <c r="TTW389" s="70"/>
      <c r="TTX389" s="70"/>
      <c r="TTY389" s="70"/>
      <c r="TTZ389" s="70"/>
      <c r="TUA389" s="70"/>
      <c r="TUB389" s="70"/>
      <c r="TUC389" s="70"/>
      <c r="TUD389" s="70"/>
      <c r="TUE389" s="70"/>
      <c r="TUF389" s="70"/>
      <c r="TUG389" s="70"/>
      <c r="TUH389" s="70"/>
      <c r="TUI389" s="70"/>
      <c r="TUJ389" s="70"/>
      <c r="TUK389" s="70"/>
      <c r="TUL389" s="70"/>
      <c r="TUM389" s="70"/>
      <c r="TUN389" s="70"/>
      <c r="TUO389" s="70"/>
      <c r="TUP389" s="70"/>
      <c r="TUQ389" s="70"/>
      <c r="TUR389" s="70"/>
      <c r="TUS389" s="70"/>
      <c r="TUT389" s="70"/>
      <c r="TUU389" s="70"/>
      <c r="TUV389" s="70"/>
      <c r="TUW389" s="70"/>
      <c r="TUX389" s="70"/>
      <c r="TUY389" s="70"/>
      <c r="TUZ389" s="70"/>
      <c r="TVA389" s="70"/>
      <c r="TVB389" s="70"/>
      <c r="TVC389" s="70"/>
      <c r="TVD389" s="70"/>
      <c r="TVE389" s="70"/>
      <c r="TVF389" s="70"/>
      <c r="TVG389" s="70"/>
      <c r="TVH389" s="70"/>
      <c r="TVI389" s="70"/>
      <c r="TVJ389" s="70"/>
      <c r="TVK389" s="70"/>
      <c r="TVL389" s="70"/>
      <c r="TVM389" s="70"/>
      <c r="TVN389" s="70"/>
      <c r="TVO389" s="70"/>
      <c r="TVP389" s="70"/>
      <c r="TVQ389" s="70"/>
      <c r="TVR389" s="70"/>
      <c r="TVS389" s="70"/>
      <c r="TVT389" s="70"/>
      <c r="TVU389" s="70"/>
      <c r="TVV389" s="70"/>
      <c r="TVW389" s="70"/>
      <c r="TVX389" s="70"/>
      <c r="TVY389" s="70"/>
      <c r="TVZ389" s="70"/>
      <c r="TWA389" s="70"/>
      <c r="TWB389" s="70"/>
      <c r="TWC389" s="70"/>
      <c r="TWD389" s="70"/>
      <c r="TWE389" s="70"/>
      <c r="TWF389" s="70"/>
      <c r="TWG389" s="70"/>
      <c r="TWH389" s="70"/>
      <c r="TWI389" s="70"/>
      <c r="TWJ389" s="70"/>
      <c r="TWK389" s="70"/>
      <c r="TWL389" s="70"/>
      <c r="TWM389" s="70"/>
      <c r="TWN389" s="70"/>
      <c r="TWO389" s="70"/>
      <c r="TWP389" s="70"/>
      <c r="TWQ389" s="70"/>
      <c r="TWR389" s="70"/>
      <c r="TWS389" s="70"/>
      <c r="TWT389" s="70"/>
      <c r="TWU389" s="70"/>
      <c r="TWV389" s="70"/>
      <c r="TWW389" s="70"/>
      <c r="TWX389" s="70"/>
      <c r="TWY389" s="70"/>
      <c r="TWZ389" s="70"/>
      <c r="TXA389" s="70"/>
      <c r="TXB389" s="70"/>
      <c r="TXC389" s="70"/>
      <c r="TXD389" s="70"/>
      <c r="TXE389" s="70"/>
      <c r="TXF389" s="70"/>
      <c r="TXG389" s="70"/>
      <c r="TXH389" s="70"/>
      <c r="TXI389" s="70"/>
      <c r="TXJ389" s="70"/>
      <c r="TXK389" s="70"/>
      <c r="TXL389" s="70"/>
      <c r="TXM389" s="70"/>
      <c r="TXN389" s="70"/>
      <c r="TXO389" s="70"/>
      <c r="TXP389" s="70"/>
      <c r="TXQ389" s="70"/>
      <c r="TXR389" s="70"/>
      <c r="TXS389" s="70"/>
      <c r="TXT389" s="70"/>
      <c r="TXU389" s="70"/>
      <c r="TXV389" s="70"/>
      <c r="TXW389" s="70"/>
      <c r="TXX389" s="70"/>
      <c r="TXY389" s="70"/>
      <c r="TXZ389" s="70"/>
      <c r="TYA389" s="70"/>
      <c r="TYB389" s="70"/>
      <c r="TYC389" s="70"/>
      <c r="TYD389" s="70"/>
      <c r="TYE389" s="70"/>
      <c r="TYF389" s="70"/>
      <c r="TYG389" s="70"/>
      <c r="TYH389" s="70"/>
      <c r="TYI389" s="70"/>
      <c r="TYJ389" s="70"/>
      <c r="TYK389" s="70"/>
      <c r="TYL389" s="70"/>
      <c r="TYM389" s="70"/>
      <c r="TYN389" s="70"/>
      <c r="TYO389" s="70"/>
      <c r="TYP389" s="70"/>
      <c r="TYQ389" s="70"/>
      <c r="TYR389" s="70"/>
      <c r="TYS389" s="70"/>
      <c r="TYT389" s="70"/>
      <c r="TYU389" s="70"/>
      <c r="TYV389" s="70"/>
      <c r="TYW389" s="70"/>
      <c r="TYX389" s="70"/>
      <c r="TYY389" s="70"/>
      <c r="TYZ389" s="70"/>
      <c r="TZA389" s="70"/>
      <c r="TZB389" s="70"/>
      <c r="TZC389" s="70"/>
      <c r="TZD389" s="70"/>
      <c r="TZE389" s="70"/>
      <c r="TZF389" s="70"/>
      <c r="TZG389" s="70"/>
      <c r="TZH389" s="70"/>
      <c r="TZI389" s="70"/>
      <c r="TZJ389" s="70"/>
      <c r="TZK389" s="70"/>
      <c r="TZL389" s="70"/>
      <c r="TZM389" s="70"/>
      <c r="TZN389" s="70"/>
      <c r="TZO389" s="70"/>
      <c r="TZP389" s="70"/>
      <c r="TZQ389" s="70"/>
      <c r="TZR389" s="70"/>
      <c r="TZS389" s="70"/>
      <c r="TZT389" s="70"/>
      <c r="TZU389" s="70"/>
      <c r="TZV389" s="70"/>
      <c r="TZW389" s="70"/>
      <c r="TZX389" s="70"/>
      <c r="TZY389" s="70"/>
      <c r="TZZ389" s="70"/>
      <c r="UAA389" s="70"/>
      <c r="UAB389" s="70"/>
      <c r="UAC389" s="70"/>
      <c r="UAD389" s="70"/>
      <c r="UAE389" s="70"/>
      <c r="UAF389" s="70"/>
      <c r="UAG389" s="70"/>
      <c r="UAH389" s="70"/>
      <c r="UAI389" s="70"/>
      <c r="UAJ389" s="70"/>
      <c r="UAK389" s="70"/>
      <c r="UAL389" s="70"/>
      <c r="UAM389" s="70"/>
      <c r="UAN389" s="70"/>
      <c r="UAO389" s="70"/>
      <c r="UAP389" s="70"/>
      <c r="UAQ389" s="70"/>
      <c r="UAR389" s="70"/>
      <c r="UAS389" s="70"/>
      <c r="UAT389" s="70"/>
      <c r="UAU389" s="70"/>
      <c r="UAV389" s="70"/>
      <c r="UAW389" s="70"/>
      <c r="UAX389" s="70"/>
      <c r="UAY389" s="70"/>
      <c r="UAZ389" s="70"/>
      <c r="UBA389" s="70"/>
      <c r="UBB389" s="70"/>
      <c r="UBC389" s="70"/>
      <c r="UBD389" s="70"/>
      <c r="UBE389" s="70"/>
      <c r="UBF389" s="70"/>
      <c r="UBG389" s="70"/>
      <c r="UBH389" s="70"/>
      <c r="UBI389" s="70"/>
      <c r="UBJ389" s="70"/>
      <c r="UBK389" s="70"/>
      <c r="UBL389" s="70"/>
      <c r="UBM389" s="70"/>
      <c r="UBN389" s="70"/>
      <c r="UBO389" s="70"/>
      <c r="UBP389" s="70"/>
      <c r="UBQ389" s="70"/>
      <c r="UBR389" s="70"/>
      <c r="UBS389" s="70"/>
      <c r="UBT389" s="70"/>
      <c r="UBU389" s="70"/>
      <c r="UBV389" s="70"/>
      <c r="UBW389" s="70"/>
      <c r="UBX389" s="70"/>
      <c r="UBY389" s="70"/>
      <c r="UBZ389" s="70"/>
      <c r="UCA389" s="70"/>
      <c r="UCB389" s="70"/>
      <c r="UCC389" s="70"/>
      <c r="UCD389" s="70"/>
      <c r="UCE389" s="70"/>
      <c r="UCF389" s="70"/>
      <c r="UCG389" s="70"/>
      <c r="UCH389" s="70"/>
      <c r="UCI389" s="70"/>
      <c r="UCJ389" s="70"/>
      <c r="UCK389" s="70"/>
      <c r="UCL389" s="70"/>
      <c r="UCM389" s="70"/>
      <c r="UCN389" s="70"/>
      <c r="UCO389" s="70"/>
      <c r="UCP389" s="70"/>
      <c r="UCQ389" s="70"/>
      <c r="UCR389" s="70"/>
      <c r="UCS389" s="70"/>
      <c r="UCT389" s="70"/>
      <c r="UCU389" s="70"/>
      <c r="UCV389" s="70"/>
      <c r="UCW389" s="70"/>
      <c r="UCX389" s="70"/>
      <c r="UCY389" s="70"/>
      <c r="UCZ389" s="70"/>
      <c r="UDA389" s="70"/>
      <c r="UDB389" s="70"/>
      <c r="UDC389" s="70"/>
      <c r="UDD389" s="70"/>
      <c r="UDE389" s="70"/>
      <c r="UDF389" s="70"/>
      <c r="UDG389" s="70"/>
      <c r="UDH389" s="70"/>
      <c r="UDI389" s="70"/>
      <c r="UDJ389" s="70"/>
      <c r="UDK389" s="70"/>
      <c r="UDL389" s="70"/>
      <c r="UDM389" s="70"/>
      <c r="UDN389" s="70"/>
      <c r="UDO389" s="70"/>
      <c r="UDP389" s="70"/>
      <c r="UDQ389" s="70"/>
      <c r="UDR389" s="70"/>
      <c r="UDS389" s="70"/>
      <c r="UDT389" s="70"/>
      <c r="UDU389" s="70"/>
      <c r="UDV389" s="70"/>
      <c r="UDW389" s="70"/>
      <c r="UDX389" s="70"/>
      <c r="UDY389" s="70"/>
      <c r="UDZ389" s="70"/>
      <c r="UEA389" s="70"/>
      <c r="UEB389" s="70"/>
      <c r="UEC389" s="70"/>
      <c r="UED389" s="70"/>
      <c r="UEE389" s="70"/>
      <c r="UEF389" s="70"/>
      <c r="UEG389" s="70"/>
      <c r="UEH389" s="70"/>
      <c r="UEI389" s="70"/>
      <c r="UEJ389" s="70"/>
      <c r="UEK389" s="70"/>
      <c r="UEL389" s="70"/>
      <c r="UEM389" s="70"/>
      <c r="UEN389" s="70"/>
      <c r="UEO389" s="70"/>
      <c r="UEP389" s="70"/>
      <c r="UEQ389" s="70"/>
      <c r="UER389" s="70"/>
      <c r="UES389" s="70"/>
      <c r="UET389" s="70"/>
      <c r="UEU389" s="70"/>
      <c r="UEV389" s="70"/>
      <c r="UEW389" s="70"/>
      <c r="UEX389" s="70"/>
      <c r="UEY389" s="70"/>
      <c r="UEZ389" s="70"/>
      <c r="UFA389" s="70"/>
      <c r="UFB389" s="70"/>
      <c r="UFC389" s="70"/>
      <c r="UFD389" s="70"/>
      <c r="UFE389" s="70"/>
      <c r="UFF389" s="70"/>
      <c r="UFG389" s="70"/>
      <c r="UFH389" s="70"/>
      <c r="UFI389" s="70"/>
      <c r="UFJ389" s="70"/>
      <c r="UFK389" s="70"/>
      <c r="UFL389" s="70"/>
      <c r="UFM389" s="70"/>
      <c r="UFN389" s="70"/>
      <c r="UFO389" s="70"/>
      <c r="UFP389" s="70"/>
      <c r="UFQ389" s="70"/>
      <c r="UFR389" s="70"/>
      <c r="UFS389" s="70"/>
      <c r="UFT389" s="70"/>
      <c r="UFU389" s="70"/>
      <c r="UFV389" s="70"/>
      <c r="UFW389" s="70"/>
      <c r="UFX389" s="70"/>
      <c r="UFY389" s="70"/>
      <c r="UFZ389" s="70"/>
      <c r="UGA389" s="70"/>
      <c r="UGB389" s="70"/>
      <c r="UGC389" s="70"/>
      <c r="UGD389" s="70"/>
      <c r="UGE389" s="70"/>
      <c r="UGF389" s="70"/>
      <c r="UGG389" s="70"/>
      <c r="UGH389" s="70"/>
      <c r="UGI389" s="70"/>
      <c r="UGJ389" s="70"/>
      <c r="UGK389" s="70"/>
      <c r="UGL389" s="70"/>
      <c r="UGM389" s="70"/>
      <c r="UGN389" s="70"/>
      <c r="UGO389" s="70"/>
      <c r="UGP389" s="70"/>
      <c r="UGQ389" s="70"/>
      <c r="UGR389" s="70"/>
      <c r="UGS389" s="70"/>
      <c r="UGT389" s="70"/>
      <c r="UGU389" s="70"/>
      <c r="UGV389" s="70"/>
      <c r="UGW389" s="70"/>
      <c r="UGX389" s="70"/>
      <c r="UGY389" s="70"/>
      <c r="UGZ389" s="70"/>
      <c r="UHA389" s="70"/>
      <c r="UHB389" s="70"/>
      <c r="UHC389" s="70"/>
      <c r="UHD389" s="70"/>
      <c r="UHE389" s="70"/>
      <c r="UHF389" s="70"/>
      <c r="UHG389" s="70"/>
      <c r="UHH389" s="70"/>
      <c r="UHI389" s="70"/>
      <c r="UHJ389" s="70"/>
      <c r="UHK389" s="70"/>
      <c r="UHL389" s="70"/>
      <c r="UHM389" s="70"/>
      <c r="UHN389" s="70"/>
      <c r="UHO389" s="70"/>
      <c r="UHP389" s="70"/>
      <c r="UHQ389" s="70"/>
      <c r="UHR389" s="70"/>
      <c r="UHS389" s="70"/>
      <c r="UHT389" s="70"/>
      <c r="UHU389" s="70"/>
      <c r="UHV389" s="70"/>
      <c r="UHW389" s="70"/>
      <c r="UHX389" s="70"/>
      <c r="UHY389" s="70"/>
      <c r="UHZ389" s="70"/>
      <c r="UIA389" s="70"/>
      <c r="UIB389" s="70"/>
      <c r="UIC389" s="70"/>
      <c r="UID389" s="70"/>
      <c r="UIE389" s="70"/>
      <c r="UIF389" s="70"/>
      <c r="UIG389" s="70"/>
      <c r="UIH389" s="70"/>
      <c r="UII389" s="70"/>
      <c r="UIJ389" s="70"/>
      <c r="UIK389" s="70"/>
      <c r="UIL389" s="70"/>
      <c r="UIM389" s="70"/>
      <c r="UIN389" s="70"/>
      <c r="UIO389" s="70"/>
      <c r="UIP389" s="70"/>
      <c r="UIQ389" s="70"/>
      <c r="UIR389" s="70"/>
      <c r="UIS389" s="70"/>
      <c r="UIT389" s="70"/>
      <c r="UIU389" s="70"/>
      <c r="UIV389" s="70"/>
      <c r="UIW389" s="70"/>
      <c r="UIX389" s="70"/>
      <c r="UIY389" s="70"/>
      <c r="UIZ389" s="70"/>
      <c r="UJA389" s="70"/>
      <c r="UJB389" s="70"/>
      <c r="UJC389" s="70"/>
      <c r="UJD389" s="70"/>
      <c r="UJE389" s="70"/>
      <c r="UJF389" s="70"/>
      <c r="UJG389" s="70"/>
      <c r="UJH389" s="70"/>
      <c r="UJI389" s="70"/>
      <c r="UJJ389" s="70"/>
      <c r="UJK389" s="70"/>
      <c r="UJL389" s="70"/>
      <c r="UJM389" s="70"/>
      <c r="UJN389" s="70"/>
      <c r="UJO389" s="70"/>
      <c r="UJP389" s="70"/>
      <c r="UJQ389" s="70"/>
      <c r="UJR389" s="70"/>
      <c r="UJS389" s="70"/>
      <c r="UJT389" s="70"/>
      <c r="UJU389" s="70"/>
      <c r="UJV389" s="70"/>
      <c r="UJW389" s="70"/>
      <c r="UJX389" s="70"/>
      <c r="UJY389" s="70"/>
      <c r="UJZ389" s="70"/>
      <c r="UKA389" s="70"/>
      <c r="UKB389" s="70"/>
      <c r="UKC389" s="70"/>
      <c r="UKD389" s="70"/>
      <c r="UKE389" s="70"/>
      <c r="UKF389" s="70"/>
      <c r="UKG389" s="70"/>
      <c r="UKH389" s="70"/>
      <c r="UKI389" s="70"/>
      <c r="UKJ389" s="70"/>
      <c r="UKK389" s="70"/>
      <c r="UKL389" s="70"/>
      <c r="UKM389" s="70"/>
      <c r="UKN389" s="70"/>
      <c r="UKO389" s="70"/>
      <c r="UKP389" s="70"/>
      <c r="UKQ389" s="70"/>
      <c r="UKR389" s="70"/>
      <c r="UKS389" s="70"/>
      <c r="UKT389" s="70"/>
      <c r="UKU389" s="70"/>
      <c r="UKV389" s="70"/>
      <c r="UKW389" s="70"/>
      <c r="UKX389" s="70"/>
      <c r="UKY389" s="70"/>
      <c r="UKZ389" s="70"/>
      <c r="ULA389" s="70"/>
      <c r="ULB389" s="70"/>
      <c r="ULC389" s="70"/>
      <c r="ULD389" s="70"/>
      <c r="ULE389" s="70"/>
      <c r="ULF389" s="70"/>
      <c r="ULG389" s="70"/>
      <c r="ULH389" s="70"/>
      <c r="ULI389" s="70"/>
      <c r="ULJ389" s="70"/>
      <c r="ULK389" s="70"/>
      <c r="ULL389" s="70"/>
      <c r="ULM389" s="70"/>
      <c r="ULN389" s="70"/>
      <c r="ULO389" s="70"/>
      <c r="ULP389" s="70"/>
      <c r="ULQ389" s="70"/>
      <c r="ULR389" s="70"/>
      <c r="ULS389" s="70"/>
      <c r="ULT389" s="70"/>
      <c r="ULU389" s="70"/>
      <c r="ULV389" s="70"/>
      <c r="ULW389" s="70"/>
      <c r="ULX389" s="70"/>
      <c r="ULY389" s="70"/>
      <c r="ULZ389" s="70"/>
      <c r="UMA389" s="70"/>
      <c r="UMB389" s="70"/>
      <c r="UMC389" s="70"/>
      <c r="UMD389" s="70"/>
      <c r="UME389" s="70"/>
      <c r="UMF389" s="70"/>
      <c r="UMG389" s="70"/>
      <c r="UMH389" s="70"/>
      <c r="UMI389" s="70"/>
      <c r="UMJ389" s="70"/>
      <c r="UMK389" s="70"/>
      <c r="UML389" s="70"/>
      <c r="UMM389" s="70"/>
      <c r="UMN389" s="70"/>
      <c r="UMO389" s="70"/>
      <c r="UMP389" s="70"/>
      <c r="UMQ389" s="70"/>
      <c r="UMR389" s="70"/>
      <c r="UMS389" s="70"/>
      <c r="UMT389" s="70"/>
      <c r="UMU389" s="70"/>
      <c r="UMV389" s="70"/>
      <c r="UMW389" s="70"/>
      <c r="UMX389" s="70"/>
      <c r="UMY389" s="70"/>
      <c r="UMZ389" s="70"/>
      <c r="UNA389" s="70"/>
      <c r="UNB389" s="70"/>
      <c r="UNC389" s="70"/>
      <c r="UND389" s="70"/>
      <c r="UNE389" s="70"/>
      <c r="UNF389" s="70"/>
      <c r="UNG389" s="70"/>
      <c r="UNH389" s="70"/>
      <c r="UNI389" s="70"/>
      <c r="UNJ389" s="70"/>
      <c r="UNK389" s="70"/>
      <c r="UNL389" s="70"/>
      <c r="UNM389" s="70"/>
      <c r="UNN389" s="70"/>
      <c r="UNO389" s="70"/>
      <c r="UNP389" s="70"/>
      <c r="UNQ389" s="70"/>
      <c r="UNR389" s="70"/>
      <c r="UNS389" s="70"/>
      <c r="UNT389" s="70"/>
      <c r="UNU389" s="70"/>
      <c r="UNV389" s="70"/>
      <c r="UNW389" s="70"/>
      <c r="UNX389" s="70"/>
      <c r="UNY389" s="70"/>
      <c r="UNZ389" s="70"/>
      <c r="UOA389" s="70"/>
      <c r="UOB389" s="70"/>
      <c r="UOC389" s="70"/>
      <c r="UOD389" s="70"/>
      <c r="UOE389" s="70"/>
      <c r="UOF389" s="70"/>
      <c r="UOG389" s="70"/>
      <c r="UOH389" s="70"/>
      <c r="UOI389" s="70"/>
      <c r="UOJ389" s="70"/>
      <c r="UOK389" s="70"/>
      <c r="UOL389" s="70"/>
      <c r="UOM389" s="70"/>
      <c r="UON389" s="70"/>
      <c r="UOO389" s="70"/>
      <c r="UOP389" s="70"/>
      <c r="UOQ389" s="70"/>
      <c r="UOR389" s="70"/>
      <c r="UOS389" s="70"/>
      <c r="UOT389" s="70"/>
      <c r="UOU389" s="70"/>
      <c r="UOV389" s="70"/>
      <c r="UOW389" s="70"/>
      <c r="UOX389" s="70"/>
      <c r="UOY389" s="70"/>
      <c r="UOZ389" s="70"/>
      <c r="UPA389" s="70"/>
      <c r="UPB389" s="70"/>
      <c r="UPC389" s="70"/>
      <c r="UPD389" s="70"/>
      <c r="UPE389" s="70"/>
      <c r="UPF389" s="70"/>
      <c r="UPG389" s="70"/>
      <c r="UPH389" s="70"/>
      <c r="UPI389" s="70"/>
      <c r="UPJ389" s="70"/>
      <c r="UPK389" s="70"/>
      <c r="UPL389" s="70"/>
      <c r="UPM389" s="70"/>
      <c r="UPN389" s="70"/>
      <c r="UPO389" s="70"/>
      <c r="UPP389" s="70"/>
      <c r="UPQ389" s="70"/>
      <c r="UPR389" s="70"/>
      <c r="UPS389" s="70"/>
      <c r="UPT389" s="70"/>
      <c r="UPU389" s="70"/>
      <c r="UPV389" s="70"/>
      <c r="UPW389" s="70"/>
      <c r="UPX389" s="70"/>
      <c r="UPY389" s="70"/>
      <c r="UPZ389" s="70"/>
      <c r="UQA389" s="70"/>
      <c r="UQB389" s="70"/>
      <c r="UQC389" s="70"/>
      <c r="UQD389" s="70"/>
      <c r="UQE389" s="70"/>
      <c r="UQF389" s="70"/>
      <c r="UQG389" s="70"/>
      <c r="UQH389" s="70"/>
      <c r="UQI389" s="70"/>
      <c r="UQJ389" s="70"/>
      <c r="UQK389" s="70"/>
      <c r="UQL389" s="70"/>
      <c r="UQM389" s="70"/>
      <c r="UQN389" s="70"/>
      <c r="UQO389" s="70"/>
      <c r="UQP389" s="70"/>
      <c r="UQQ389" s="70"/>
      <c r="UQR389" s="70"/>
      <c r="UQS389" s="70"/>
      <c r="UQT389" s="70"/>
      <c r="UQU389" s="70"/>
      <c r="UQV389" s="70"/>
      <c r="UQW389" s="70"/>
      <c r="UQX389" s="70"/>
      <c r="UQY389" s="70"/>
      <c r="UQZ389" s="70"/>
      <c r="URA389" s="70"/>
      <c r="URB389" s="70"/>
      <c r="URC389" s="70"/>
      <c r="URD389" s="70"/>
      <c r="URE389" s="70"/>
      <c r="URF389" s="70"/>
      <c r="URG389" s="70"/>
      <c r="URH389" s="70"/>
      <c r="URI389" s="70"/>
      <c r="URJ389" s="70"/>
      <c r="URK389" s="70"/>
      <c r="URL389" s="70"/>
      <c r="URM389" s="70"/>
      <c r="URN389" s="70"/>
      <c r="URO389" s="70"/>
      <c r="URP389" s="70"/>
      <c r="URQ389" s="70"/>
      <c r="URR389" s="70"/>
      <c r="URS389" s="70"/>
      <c r="URT389" s="70"/>
      <c r="URU389" s="70"/>
      <c r="URV389" s="70"/>
      <c r="URW389" s="70"/>
      <c r="URX389" s="70"/>
      <c r="URY389" s="70"/>
      <c r="URZ389" s="70"/>
      <c r="USA389" s="70"/>
      <c r="USB389" s="70"/>
      <c r="USC389" s="70"/>
      <c r="USD389" s="70"/>
      <c r="USE389" s="70"/>
      <c r="USF389" s="70"/>
      <c r="USG389" s="70"/>
      <c r="USH389" s="70"/>
      <c r="USI389" s="70"/>
      <c r="USJ389" s="70"/>
      <c r="USK389" s="70"/>
      <c r="USL389" s="70"/>
      <c r="USM389" s="70"/>
      <c r="USN389" s="70"/>
      <c r="USO389" s="70"/>
      <c r="USP389" s="70"/>
      <c r="USQ389" s="70"/>
      <c r="USR389" s="70"/>
      <c r="USS389" s="70"/>
      <c r="UST389" s="70"/>
      <c r="USU389" s="70"/>
      <c r="USV389" s="70"/>
      <c r="USW389" s="70"/>
      <c r="USX389" s="70"/>
      <c r="USY389" s="70"/>
      <c r="USZ389" s="70"/>
      <c r="UTA389" s="70"/>
      <c r="UTB389" s="70"/>
      <c r="UTC389" s="70"/>
      <c r="UTD389" s="70"/>
      <c r="UTE389" s="70"/>
      <c r="UTF389" s="70"/>
      <c r="UTG389" s="70"/>
      <c r="UTH389" s="70"/>
      <c r="UTI389" s="70"/>
      <c r="UTJ389" s="70"/>
      <c r="UTK389" s="70"/>
      <c r="UTL389" s="70"/>
      <c r="UTM389" s="70"/>
      <c r="UTN389" s="70"/>
      <c r="UTO389" s="70"/>
      <c r="UTP389" s="70"/>
      <c r="UTQ389" s="70"/>
      <c r="UTR389" s="70"/>
      <c r="UTS389" s="70"/>
      <c r="UTT389" s="70"/>
      <c r="UTU389" s="70"/>
      <c r="UTV389" s="70"/>
      <c r="UTW389" s="70"/>
      <c r="UTX389" s="70"/>
      <c r="UTY389" s="70"/>
      <c r="UTZ389" s="70"/>
      <c r="UUA389" s="70"/>
      <c r="UUB389" s="70"/>
      <c r="UUC389" s="70"/>
      <c r="UUD389" s="70"/>
      <c r="UUE389" s="70"/>
      <c r="UUF389" s="70"/>
      <c r="UUG389" s="70"/>
      <c r="UUH389" s="70"/>
      <c r="UUI389" s="70"/>
      <c r="UUJ389" s="70"/>
      <c r="UUK389" s="70"/>
      <c r="UUL389" s="70"/>
      <c r="UUM389" s="70"/>
      <c r="UUN389" s="70"/>
      <c r="UUO389" s="70"/>
      <c r="UUP389" s="70"/>
      <c r="UUQ389" s="70"/>
      <c r="UUR389" s="70"/>
      <c r="UUS389" s="70"/>
      <c r="UUT389" s="70"/>
      <c r="UUU389" s="70"/>
      <c r="UUV389" s="70"/>
      <c r="UUW389" s="70"/>
      <c r="UUX389" s="70"/>
      <c r="UUY389" s="70"/>
      <c r="UUZ389" s="70"/>
      <c r="UVA389" s="70"/>
      <c r="UVB389" s="70"/>
      <c r="UVC389" s="70"/>
      <c r="UVD389" s="70"/>
      <c r="UVE389" s="70"/>
      <c r="UVF389" s="70"/>
      <c r="UVG389" s="70"/>
      <c r="UVH389" s="70"/>
      <c r="UVI389" s="70"/>
      <c r="UVJ389" s="70"/>
      <c r="UVK389" s="70"/>
      <c r="UVL389" s="70"/>
      <c r="UVM389" s="70"/>
      <c r="UVN389" s="70"/>
      <c r="UVO389" s="70"/>
      <c r="UVP389" s="70"/>
      <c r="UVQ389" s="70"/>
      <c r="UVR389" s="70"/>
      <c r="UVS389" s="70"/>
      <c r="UVT389" s="70"/>
      <c r="UVU389" s="70"/>
      <c r="UVV389" s="70"/>
      <c r="UVW389" s="70"/>
      <c r="UVX389" s="70"/>
      <c r="UVY389" s="70"/>
      <c r="UVZ389" s="70"/>
      <c r="UWA389" s="70"/>
      <c r="UWB389" s="70"/>
      <c r="UWC389" s="70"/>
      <c r="UWD389" s="70"/>
      <c r="UWE389" s="70"/>
      <c r="UWF389" s="70"/>
      <c r="UWG389" s="70"/>
      <c r="UWH389" s="70"/>
      <c r="UWI389" s="70"/>
      <c r="UWJ389" s="70"/>
      <c r="UWK389" s="70"/>
      <c r="UWL389" s="70"/>
      <c r="UWM389" s="70"/>
      <c r="UWN389" s="70"/>
      <c r="UWO389" s="70"/>
      <c r="UWP389" s="70"/>
      <c r="UWQ389" s="70"/>
      <c r="UWR389" s="70"/>
      <c r="UWS389" s="70"/>
      <c r="UWT389" s="70"/>
      <c r="UWU389" s="70"/>
      <c r="UWV389" s="70"/>
      <c r="UWW389" s="70"/>
      <c r="UWX389" s="70"/>
      <c r="UWY389" s="70"/>
      <c r="UWZ389" s="70"/>
      <c r="UXA389" s="70"/>
      <c r="UXB389" s="70"/>
      <c r="UXC389" s="70"/>
      <c r="UXD389" s="70"/>
      <c r="UXE389" s="70"/>
      <c r="UXF389" s="70"/>
      <c r="UXG389" s="70"/>
      <c r="UXH389" s="70"/>
      <c r="UXI389" s="70"/>
      <c r="UXJ389" s="70"/>
      <c r="UXK389" s="70"/>
      <c r="UXL389" s="70"/>
      <c r="UXM389" s="70"/>
      <c r="UXN389" s="70"/>
      <c r="UXO389" s="70"/>
      <c r="UXP389" s="70"/>
      <c r="UXQ389" s="70"/>
      <c r="UXR389" s="70"/>
      <c r="UXS389" s="70"/>
      <c r="UXT389" s="70"/>
      <c r="UXU389" s="70"/>
      <c r="UXV389" s="70"/>
      <c r="UXW389" s="70"/>
      <c r="UXX389" s="70"/>
      <c r="UXY389" s="70"/>
      <c r="UXZ389" s="70"/>
      <c r="UYA389" s="70"/>
      <c r="UYB389" s="70"/>
      <c r="UYC389" s="70"/>
      <c r="UYD389" s="70"/>
      <c r="UYE389" s="70"/>
      <c r="UYF389" s="70"/>
      <c r="UYG389" s="70"/>
      <c r="UYH389" s="70"/>
      <c r="UYI389" s="70"/>
      <c r="UYJ389" s="70"/>
      <c r="UYK389" s="70"/>
      <c r="UYL389" s="70"/>
      <c r="UYM389" s="70"/>
      <c r="UYN389" s="70"/>
      <c r="UYO389" s="70"/>
      <c r="UYP389" s="70"/>
      <c r="UYQ389" s="70"/>
      <c r="UYR389" s="70"/>
      <c r="UYS389" s="70"/>
      <c r="UYT389" s="70"/>
      <c r="UYU389" s="70"/>
      <c r="UYV389" s="70"/>
      <c r="UYW389" s="70"/>
      <c r="UYX389" s="70"/>
      <c r="UYY389" s="70"/>
      <c r="UYZ389" s="70"/>
      <c r="UZA389" s="70"/>
      <c r="UZB389" s="70"/>
      <c r="UZC389" s="70"/>
      <c r="UZD389" s="70"/>
      <c r="UZE389" s="70"/>
      <c r="UZF389" s="70"/>
      <c r="UZG389" s="70"/>
      <c r="UZH389" s="70"/>
      <c r="UZI389" s="70"/>
      <c r="UZJ389" s="70"/>
      <c r="UZK389" s="70"/>
      <c r="UZL389" s="70"/>
      <c r="UZM389" s="70"/>
      <c r="UZN389" s="70"/>
      <c r="UZO389" s="70"/>
      <c r="UZP389" s="70"/>
      <c r="UZQ389" s="70"/>
      <c r="UZR389" s="70"/>
      <c r="UZS389" s="70"/>
      <c r="UZT389" s="70"/>
      <c r="UZU389" s="70"/>
      <c r="UZV389" s="70"/>
      <c r="UZW389" s="70"/>
      <c r="UZX389" s="70"/>
      <c r="UZY389" s="70"/>
      <c r="UZZ389" s="70"/>
      <c r="VAA389" s="70"/>
      <c r="VAB389" s="70"/>
      <c r="VAC389" s="70"/>
      <c r="VAD389" s="70"/>
      <c r="VAE389" s="70"/>
      <c r="VAF389" s="70"/>
      <c r="VAG389" s="70"/>
      <c r="VAH389" s="70"/>
      <c r="VAI389" s="70"/>
      <c r="VAJ389" s="70"/>
      <c r="VAK389" s="70"/>
      <c r="VAL389" s="70"/>
      <c r="VAM389" s="70"/>
      <c r="VAN389" s="70"/>
      <c r="VAO389" s="70"/>
      <c r="VAP389" s="70"/>
      <c r="VAQ389" s="70"/>
      <c r="VAR389" s="70"/>
      <c r="VAS389" s="70"/>
      <c r="VAT389" s="70"/>
      <c r="VAU389" s="70"/>
      <c r="VAV389" s="70"/>
      <c r="VAW389" s="70"/>
      <c r="VAX389" s="70"/>
      <c r="VAY389" s="70"/>
      <c r="VAZ389" s="70"/>
      <c r="VBA389" s="70"/>
      <c r="VBB389" s="70"/>
      <c r="VBC389" s="70"/>
      <c r="VBD389" s="70"/>
      <c r="VBE389" s="70"/>
      <c r="VBF389" s="70"/>
      <c r="VBG389" s="70"/>
      <c r="VBH389" s="70"/>
      <c r="VBI389" s="70"/>
      <c r="VBJ389" s="70"/>
      <c r="VBK389" s="70"/>
      <c r="VBL389" s="70"/>
      <c r="VBM389" s="70"/>
      <c r="VBN389" s="70"/>
      <c r="VBO389" s="70"/>
      <c r="VBP389" s="70"/>
      <c r="VBQ389" s="70"/>
      <c r="VBR389" s="70"/>
      <c r="VBS389" s="70"/>
      <c r="VBT389" s="70"/>
      <c r="VBU389" s="70"/>
      <c r="VBV389" s="70"/>
      <c r="VBW389" s="70"/>
      <c r="VBX389" s="70"/>
      <c r="VBY389" s="70"/>
      <c r="VBZ389" s="70"/>
      <c r="VCA389" s="70"/>
      <c r="VCB389" s="70"/>
      <c r="VCC389" s="70"/>
      <c r="VCD389" s="70"/>
      <c r="VCE389" s="70"/>
      <c r="VCF389" s="70"/>
      <c r="VCG389" s="70"/>
      <c r="VCH389" s="70"/>
      <c r="VCI389" s="70"/>
      <c r="VCJ389" s="70"/>
      <c r="VCK389" s="70"/>
      <c r="VCL389" s="70"/>
      <c r="VCM389" s="70"/>
      <c r="VCN389" s="70"/>
      <c r="VCO389" s="70"/>
      <c r="VCP389" s="70"/>
      <c r="VCQ389" s="70"/>
      <c r="VCR389" s="70"/>
      <c r="VCS389" s="70"/>
      <c r="VCT389" s="70"/>
      <c r="VCU389" s="70"/>
      <c r="VCV389" s="70"/>
      <c r="VCW389" s="70"/>
      <c r="VCX389" s="70"/>
      <c r="VCY389" s="70"/>
      <c r="VCZ389" s="70"/>
      <c r="VDA389" s="70"/>
      <c r="VDB389" s="70"/>
      <c r="VDC389" s="70"/>
      <c r="VDD389" s="70"/>
      <c r="VDE389" s="70"/>
      <c r="VDF389" s="70"/>
      <c r="VDG389" s="70"/>
      <c r="VDH389" s="70"/>
      <c r="VDI389" s="70"/>
      <c r="VDJ389" s="70"/>
      <c r="VDK389" s="70"/>
      <c r="VDL389" s="70"/>
      <c r="VDM389" s="70"/>
      <c r="VDN389" s="70"/>
      <c r="VDO389" s="70"/>
      <c r="VDP389" s="70"/>
      <c r="VDQ389" s="70"/>
      <c r="VDR389" s="70"/>
      <c r="VDS389" s="70"/>
      <c r="VDT389" s="70"/>
      <c r="VDU389" s="70"/>
      <c r="VDV389" s="70"/>
      <c r="VDW389" s="70"/>
      <c r="VDX389" s="70"/>
      <c r="VDY389" s="70"/>
      <c r="VDZ389" s="70"/>
      <c r="VEA389" s="70"/>
      <c r="VEB389" s="70"/>
      <c r="VEC389" s="70"/>
      <c r="VED389" s="70"/>
      <c r="VEE389" s="70"/>
      <c r="VEF389" s="70"/>
      <c r="VEG389" s="70"/>
      <c r="VEH389" s="70"/>
      <c r="VEI389" s="70"/>
      <c r="VEJ389" s="70"/>
      <c r="VEK389" s="70"/>
      <c r="VEL389" s="70"/>
      <c r="VEM389" s="70"/>
      <c r="VEN389" s="70"/>
      <c r="VEO389" s="70"/>
      <c r="VEP389" s="70"/>
      <c r="VEQ389" s="70"/>
      <c r="VER389" s="70"/>
      <c r="VES389" s="70"/>
      <c r="VET389" s="70"/>
      <c r="VEU389" s="70"/>
      <c r="VEV389" s="70"/>
      <c r="VEW389" s="70"/>
      <c r="VEX389" s="70"/>
      <c r="VEY389" s="70"/>
      <c r="VEZ389" s="70"/>
      <c r="VFA389" s="70"/>
      <c r="VFB389" s="70"/>
      <c r="VFC389" s="70"/>
      <c r="VFD389" s="70"/>
      <c r="VFE389" s="70"/>
      <c r="VFF389" s="70"/>
      <c r="VFG389" s="70"/>
      <c r="VFH389" s="70"/>
      <c r="VFI389" s="70"/>
      <c r="VFJ389" s="70"/>
      <c r="VFK389" s="70"/>
      <c r="VFL389" s="70"/>
      <c r="VFM389" s="70"/>
      <c r="VFN389" s="70"/>
      <c r="VFO389" s="70"/>
      <c r="VFP389" s="70"/>
      <c r="VFQ389" s="70"/>
      <c r="VFR389" s="70"/>
      <c r="VFS389" s="70"/>
      <c r="VFT389" s="70"/>
      <c r="VFU389" s="70"/>
      <c r="VFV389" s="70"/>
      <c r="VFW389" s="70"/>
      <c r="VFX389" s="70"/>
      <c r="VFY389" s="70"/>
      <c r="VFZ389" s="70"/>
      <c r="VGA389" s="70"/>
      <c r="VGB389" s="70"/>
      <c r="VGC389" s="70"/>
      <c r="VGD389" s="70"/>
      <c r="VGE389" s="70"/>
      <c r="VGF389" s="70"/>
      <c r="VGG389" s="70"/>
      <c r="VGH389" s="70"/>
      <c r="VGI389" s="70"/>
      <c r="VGJ389" s="70"/>
      <c r="VGK389" s="70"/>
      <c r="VGL389" s="70"/>
      <c r="VGM389" s="70"/>
      <c r="VGN389" s="70"/>
      <c r="VGO389" s="70"/>
      <c r="VGP389" s="70"/>
      <c r="VGQ389" s="70"/>
      <c r="VGR389" s="70"/>
      <c r="VGS389" s="70"/>
      <c r="VGT389" s="70"/>
      <c r="VGU389" s="70"/>
      <c r="VGV389" s="70"/>
      <c r="VGW389" s="70"/>
      <c r="VGX389" s="70"/>
      <c r="VGY389" s="70"/>
      <c r="VGZ389" s="70"/>
      <c r="VHA389" s="70"/>
      <c r="VHB389" s="70"/>
      <c r="VHC389" s="70"/>
      <c r="VHD389" s="70"/>
      <c r="VHE389" s="70"/>
      <c r="VHF389" s="70"/>
      <c r="VHG389" s="70"/>
      <c r="VHH389" s="70"/>
      <c r="VHI389" s="70"/>
      <c r="VHJ389" s="70"/>
      <c r="VHK389" s="70"/>
      <c r="VHL389" s="70"/>
      <c r="VHM389" s="70"/>
      <c r="VHN389" s="70"/>
      <c r="VHO389" s="70"/>
      <c r="VHP389" s="70"/>
      <c r="VHQ389" s="70"/>
      <c r="VHR389" s="70"/>
      <c r="VHS389" s="70"/>
      <c r="VHT389" s="70"/>
      <c r="VHU389" s="70"/>
      <c r="VHV389" s="70"/>
      <c r="VHW389" s="70"/>
      <c r="VHX389" s="70"/>
      <c r="VHY389" s="70"/>
      <c r="VHZ389" s="70"/>
      <c r="VIA389" s="70"/>
      <c r="VIB389" s="70"/>
      <c r="VIC389" s="70"/>
      <c r="VID389" s="70"/>
      <c r="VIE389" s="70"/>
      <c r="VIF389" s="70"/>
      <c r="VIG389" s="70"/>
      <c r="VIH389" s="70"/>
      <c r="VII389" s="70"/>
      <c r="VIJ389" s="70"/>
      <c r="VIK389" s="70"/>
      <c r="VIL389" s="70"/>
      <c r="VIM389" s="70"/>
      <c r="VIN389" s="70"/>
      <c r="VIO389" s="70"/>
      <c r="VIP389" s="70"/>
      <c r="VIQ389" s="70"/>
      <c r="VIR389" s="70"/>
      <c r="VIS389" s="70"/>
      <c r="VIT389" s="70"/>
      <c r="VIU389" s="70"/>
      <c r="VIV389" s="70"/>
      <c r="VIW389" s="70"/>
      <c r="VIX389" s="70"/>
      <c r="VIY389" s="70"/>
      <c r="VIZ389" s="70"/>
      <c r="VJA389" s="70"/>
      <c r="VJB389" s="70"/>
      <c r="VJC389" s="70"/>
      <c r="VJD389" s="70"/>
      <c r="VJE389" s="70"/>
      <c r="VJF389" s="70"/>
      <c r="VJG389" s="70"/>
      <c r="VJH389" s="70"/>
      <c r="VJI389" s="70"/>
      <c r="VJJ389" s="70"/>
      <c r="VJK389" s="70"/>
      <c r="VJL389" s="70"/>
      <c r="VJM389" s="70"/>
      <c r="VJN389" s="70"/>
      <c r="VJO389" s="70"/>
      <c r="VJP389" s="70"/>
      <c r="VJQ389" s="70"/>
      <c r="VJR389" s="70"/>
      <c r="VJS389" s="70"/>
      <c r="VJT389" s="70"/>
      <c r="VJU389" s="70"/>
      <c r="VJV389" s="70"/>
      <c r="VJW389" s="70"/>
      <c r="VJX389" s="70"/>
      <c r="VJY389" s="70"/>
      <c r="VJZ389" s="70"/>
      <c r="VKA389" s="70"/>
      <c r="VKB389" s="70"/>
      <c r="VKC389" s="70"/>
      <c r="VKD389" s="70"/>
      <c r="VKE389" s="70"/>
      <c r="VKF389" s="70"/>
      <c r="VKG389" s="70"/>
      <c r="VKH389" s="70"/>
      <c r="VKI389" s="70"/>
      <c r="VKJ389" s="70"/>
      <c r="VKK389" s="70"/>
      <c r="VKL389" s="70"/>
      <c r="VKM389" s="70"/>
      <c r="VKN389" s="70"/>
      <c r="VKO389" s="70"/>
      <c r="VKP389" s="70"/>
      <c r="VKQ389" s="70"/>
      <c r="VKR389" s="70"/>
      <c r="VKS389" s="70"/>
      <c r="VKT389" s="70"/>
      <c r="VKU389" s="70"/>
      <c r="VKV389" s="70"/>
      <c r="VKW389" s="70"/>
      <c r="VKX389" s="70"/>
      <c r="VKY389" s="70"/>
      <c r="VKZ389" s="70"/>
      <c r="VLA389" s="70"/>
      <c r="VLB389" s="70"/>
      <c r="VLC389" s="70"/>
      <c r="VLD389" s="70"/>
      <c r="VLE389" s="70"/>
      <c r="VLF389" s="70"/>
      <c r="VLG389" s="70"/>
      <c r="VLH389" s="70"/>
      <c r="VLI389" s="70"/>
      <c r="VLJ389" s="70"/>
      <c r="VLK389" s="70"/>
      <c r="VLL389" s="70"/>
      <c r="VLM389" s="70"/>
      <c r="VLN389" s="70"/>
      <c r="VLO389" s="70"/>
      <c r="VLP389" s="70"/>
      <c r="VLQ389" s="70"/>
      <c r="VLR389" s="70"/>
      <c r="VLS389" s="70"/>
      <c r="VLT389" s="70"/>
      <c r="VLU389" s="70"/>
      <c r="VLV389" s="70"/>
      <c r="VLW389" s="70"/>
      <c r="VLX389" s="70"/>
      <c r="VLY389" s="70"/>
      <c r="VLZ389" s="70"/>
      <c r="VMA389" s="70"/>
      <c r="VMB389" s="70"/>
      <c r="VMC389" s="70"/>
      <c r="VMD389" s="70"/>
      <c r="VME389" s="70"/>
      <c r="VMF389" s="70"/>
      <c r="VMG389" s="70"/>
      <c r="VMH389" s="70"/>
      <c r="VMI389" s="70"/>
      <c r="VMJ389" s="70"/>
      <c r="VMK389" s="70"/>
      <c r="VML389" s="70"/>
      <c r="VMM389" s="70"/>
      <c r="VMN389" s="70"/>
      <c r="VMO389" s="70"/>
      <c r="VMP389" s="70"/>
      <c r="VMQ389" s="70"/>
      <c r="VMR389" s="70"/>
      <c r="VMS389" s="70"/>
      <c r="VMT389" s="70"/>
      <c r="VMU389" s="70"/>
      <c r="VMV389" s="70"/>
      <c r="VMW389" s="70"/>
      <c r="VMX389" s="70"/>
      <c r="VMY389" s="70"/>
      <c r="VMZ389" s="70"/>
      <c r="VNA389" s="70"/>
      <c r="VNB389" s="70"/>
      <c r="VNC389" s="70"/>
      <c r="VND389" s="70"/>
      <c r="VNE389" s="70"/>
      <c r="VNF389" s="70"/>
      <c r="VNG389" s="70"/>
      <c r="VNH389" s="70"/>
      <c r="VNI389" s="70"/>
      <c r="VNJ389" s="70"/>
      <c r="VNK389" s="70"/>
      <c r="VNL389" s="70"/>
      <c r="VNM389" s="70"/>
      <c r="VNN389" s="70"/>
      <c r="VNO389" s="70"/>
      <c r="VNP389" s="70"/>
      <c r="VNQ389" s="70"/>
      <c r="VNR389" s="70"/>
      <c r="VNS389" s="70"/>
      <c r="VNT389" s="70"/>
      <c r="VNU389" s="70"/>
      <c r="VNV389" s="70"/>
      <c r="VNW389" s="70"/>
      <c r="VNX389" s="70"/>
      <c r="VNY389" s="70"/>
      <c r="VNZ389" s="70"/>
      <c r="VOA389" s="70"/>
      <c r="VOB389" s="70"/>
      <c r="VOC389" s="70"/>
      <c r="VOD389" s="70"/>
      <c r="VOE389" s="70"/>
      <c r="VOF389" s="70"/>
      <c r="VOG389" s="70"/>
      <c r="VOH389" s="70"/>
      <c r="VOI389" s="70"/>
      <c r="VOJ389" s="70"/>
      <c r="VOK389" s="70"/>
      <c r="VOL389" s="70"/>
      <c r="VOM389" s="70"/>
      <c r="VON389" s="70"/>
      <c r="VOO389" s="70"/>
      <c r="VOP389" s="70"/>
      <c r="VOQ389" s="70"/>
      <c r="VOR389" s="70"/>
      <c r="VOS389" s="70"/>
      <c r="VOT389" s="70"/>
      <c r="VOU389" s="70"/>
      <c r="VOV389" s="70"/>
      <c r="VOW389" s="70"/>
      <c r="VOX389" s="70"/>
      <c r="VOY389" s="70"/>
      <c r="VOZ389" s="70"/>
      <c r="VPA389" s="70"/>
      <c r="VPB389" s="70"/>
      <c r="VPC389" s="70"/>
      <c r="VPD389" s="70"/>
      <c r="VPE389" s="70"/>
      <c r="VPF389" s="70"/>
      <c r="VPG389" s="70"/>
      <c r="VPH389" s="70"/>
      <c r="VPI389" s="70"/>
      <c r="VPJ389" s="70"/>
      <c r="VPK389" s="70"/>
      <c r="VPL389" s="70"/>
      <c r="VPM389" s="70"/>
      <c r="VPN389" s="70"/>
      <c r="VPO389" s="70"/>
      <c r="VPP389" s="70"/>
      <c r="VPQ389" s="70"/>
      <c r="VPR389" s="70"/>
      <c r="VPS389" s="70"/>
      <c r="VPT389" s="70"/>
      <c r="VPU389" s="70"/>
      <c r="VPV389" s="70"/>
      <c r="VPW389" s="70"/>
      <c r="VPX389" s="70"/>
      <c r="VPY389" s="70"/>
      <c r="VPZ389" s="70"/>
      <c r="VQA389" s="70"/>
      <c r="VQB389" s="70"/>
      <c r="VQC389" s="70"/>
      <c r="VQD389" s="70"/>
      <c r="VQE389" s="70"/>
      <c r="VQF389" s="70"/>
      <c r="VQG389" s="70"/>
      <c r="VQH389" s="70"/>
      <c r="VQI389" s="70"/>
      <c r="VQJ389" s="70"/>
      <c r="VQK389" s="70"/>
      <c r="VQL389" s="70"/>
      <c r="VQM389" s="70"/>
      <c r="VQN389" s="70"/>
      <c r="VQO389" s="70"/>
      <c r="VQP389" s="70"/>
      <c r="VQQ389" s="70"/>
      <c r="VQR389" s="70"/>
      <c r="VQS389" s="70"/>
      <c r="VQT389" s="70"/>
      <c r="VQU389" s="70"/>
      <c r="VQV389" s="70"/>
      <c r="VQW389" s="70"/>
      <c r="VQX389" s="70"/>
      <c r="VQY389" s="70"/>
      <c r="VQZ389" s="70"/>
      <c r="VRA389" s="70"/>
      <c r="VRB389" s="70"/>
      <c r="VRC389" s="70"/>
      <c r="VRD389" s="70"/>
      <c r="VRE389" s="70"/>
      <c r="VRF389" s="70"/>
      <c r="VRG389" s="70"/>
      <c r="VRH389" s="70"/>
      <c r="VRI389" s="70"/>
      <c r="VRJ389" s="70"/>
      <c r="VRK389" s="70"/>
      <c r="VRL389" s="70"/>
      <c r="VRM389" s="70"/>
      <c r="VRN389" s="70"/>
      <c r="VRO389" s="70"/>
      <c r="VRP389" s="70"/>
      <c r="VRQ389" s="70"/>
      <c r="VRR389" s="70"/>
      <c r="VRS389" s="70"/>
      <c r="VRT389" s="70"/>
      <c r="VRU389" s="70"/>
      <c r="VRV389" s="70"/>
      <c r="VRW389" s="70"/>
      <c r="VRX389" s="70"/>
      <c r="VRY389" s="70"/>
      <c r="VRZ389" s="70"/>
      <c r="VSA389" s="70"/>
      <c r="VSB389" s="70"/>
      <c r="VSC389" s="70"/>
      <c r="VSD389" s="70"/>
      <c r="VSE389" s="70"/>
      <c r="VSF389" s="70"/>
      <c r="VSG389" s="70"/>
      <c r="VSH389" s="70"/>
      <c r="VSI389" s="70"/>
      <c r="VSJ389" s="70"/>
      <c r="VSK389" s="70"/>
      <c r="VSL389" s="70"/>
      <c r="VSM389" s="70"/>
      <c r="VSN389" s="70"/>
      <c r="VSO389" s="70"/>
      <c r="VSP389" s="70"/>
      <c r="VSQ389" s="70"/>
      <c r="VSR389" s="70"/>
      <c r="VSS389" s="70"/>
      <c r="VST389" s="70"/>
      <c r="VSU389" s="70"/>
      <c r="VSV389" s="70"/>
      <c r="VSW389" s="70"/>
      <c r="VSX389" s="70"/>
      <c r="VSY389" s="70"/>
      <c r="VSZ389" s="70"/>
      <c r="VTA389" s="70"/>
      <c r="VTB389" s="70"/>
      <c r="VTC389" s="70"/>
      <c r="VTD389" s="70"/>
      <c r="VTE389" s="70"/>
      <c r="VTF389" s="70"/>
      <c r="VTG389" s="70"/>
      <c r="VTH389" s="70"/>
      <c r="VTI389" s="70"/>
      <c r="VTJ389" s="70"/>
      <c r="VTK389" s="70"/>
      <c r="VTL389" s="70"/>
      <c r="VTM389" s="70"/>
      <c r="VTN389" s="70"/>
      <c r="VTO389" s="70"/>
      <c r="VTP389" s="70"/>
      <c r="VTQ389" s="70"/>
      <c r="VTR389" s="70"/>
      <c r="VTS389" s="70"/>
      <c r="VTT389" s="70"/>
      <c r="VTU389" s="70"/>
      <c r="VTV389" s="70"/>
      <c r="VTW389" s="70"/>
      <c r="VTX389" s="70"/>
      <c r="VTY389" s="70"/>
      <c r="VTZ389" s="70"/>
      <c r="VUA389" s="70"/>
      <c r="VUB389" s="70"/>
      <c r="VUC389" s="70"/>
      <c r="VUD389" s="70"/>
      <c r="VUE389" s="70"/>
      <c r="VUF389" s="70"/>
      <c r="VUG389" s="70"/>
      <c r="VUH389" s="70"/>
      <c r="VUI389" s="70"/>
      <c r="VUJ389" s="70"/>
      <c r="VUK389" s="70"/>
      <c r="VUL389" s="70"/>
      <c r="VUM389" s="70"/>
      <c r="VUN389" s="70"/>
      <c r="VUO389" s="70"/>
      <c r="VUP389" s="70"/>
      <c r="VUQ389" s="70"/>
      <c r="VUR389" s="70"/>
      <c r="VUS389" s="70"/>
      <c r="VUT389" s="70"/>
      <c r="VUU389" s="70"/>
      <c r="VUV389" s="70"/>
      <c r="VUW389" s="70"/>
      <c r="VUX389" s="70"/>
      <c r="VUY389" s="70"/>
      <c r="VUZ389" s="70"/>
      <c r="VVA389" s="70"/>
      <c r="VVB389" s="70"/>
      <c r="VVC389" s="70"/>
      <c r="VVD389" s="70"/>
      <c r="VVE389" s="70"/>
      <c r="VVF389" s="70"/>
      <c r="VVG389" s="70"/>
      <c r="VVH389" s="70"/>
      <c r="VVI389" s="70"/>
      <c r="VVJ389" s="70"/>
      <c r="VVK389" s="70"/>
      <c r="VVL389" s="70"/>
      <c r="VVM389" s="70"/>
      <c r="VVN389" s="70"/>
      <c r="VVO389" s="70"/>
      <c r="VVP389" s="70"/>
      <c r="VVQ389" s="70"/>
      <c r="VVR389" s="70"/>
      <c r="VVS389" s="70"/>
      <c r="VVT389" s="70"/>
      <c r="VVU389" s="70"/>
      <c r="VVV389" s="70"/>
      <c r="VVW389" s="70"/>
      <c r="VVX389" s="70"/>
      <c r="VVY389" s="70"/>
      <c r="VVZ389" s="70"/>
      <c r="VWA389" s="70"/>
      <c r="VWB389" s="70"/>
      <c r="VWC389" s="70"/>
      <c r="VWD389" s="70"/>
      <c r="VWE389" s="70"/>
      <c r="VWF389" s="70"/>
      <c r="VWG389" s="70"/>
      <c r="VWH389" s="70"/>
      <c r="VWI389" s="70"/>
      <c r="VWJ389" s="70"/>
      <c r="VWK389" s="70"/>
      <c r="VWL389" s="70"/>
      <c r="VWM389" s="70"/>
      <c r="VWN389" s="70"/>
      <c r="VWO389" s="70"/>
      <c r="VWP389" s="70"/>
      <c r="VWQ389" s="70"/>
      <c r="VWR389" s="70"/>
      <c r="VWS389" s="70"/>
      <c r="VWT389" s="70"/>
      <c r="VWU389" s="70"/>
      <c r="VWV389" s="70"/>
      <c r="VWW389" s="70"/>
      <c r="VWX389" s="70"/>
      <c r="VWY389" s="70"/>
      <c r="VWZ389" s="70"/>
      <c r="VXA389" s="70"/>
      <c r="VXB389" s="70"/>
      <c r="VXC389" s="70"/>
      <c r="VXD389" s="70"/>
      <c r="VXE389" s="70"/>
      <c r="VXF389" s="70"/>
      <c r="VXG389" s="70"/>
      <c r="VXH389" s="70"/>
      <c r="VXI389" s="70"/>
      <c r="VXJ389" s="70"/>
      <c r="VXK389" s="70"/>
      <c r="VXL389" s="70"/>
      <c r="VXM389" s="70"/>
      <c r="VXN389" s="70"/>
      <c r="VXO389" s="70"/>
      <c r="VXP389" s="70"/>
      <c r="VXQ389" s="70"/>
      <c r="VXR389" s="70"/>
      <c r="VXS389" s="70"/>
      <c r="VXT389" s="70"/>
      <c r="VXU389" s="70"/>
      <c r="VXV389" s="70"/>
      <c r="VXW389" s="70"/>
      <c r="VXX389" s="70"/>
      <c r="VXY389" s="70"/>
      <c r="VXZ389" s="70"/>
      <c r="VYA389" s="70"/>
      <c r="VYB389" s="70"/>
      <c r="VYC389" s="70"/>
      <c r="VYD389" s="70"/>
      <c r="VYE389" s="70"/>
      <c r="VYF389" s="70"/>
      <c r="VYG389" s="70"/>
      <c r="VYH389" s="70"/>
      <c r="VYI389" s="70"/>
      <c r="VYJ389" s="70"/>
      <c r="VYK389" s="70"/>
      <c r="VYL389" s="70"/>
      <c r="VYM389" s="70"/>
      <c r="VYN389" s="70"/>
      <c r="VYO389" s="70"/>
      <c r="VYP389" s="70"/>
      <c r="VYQ389" s="70"/>
      <c r="VYR389" s="70"/>
      <c r="VYS389" s="70"/>
      <c r="VYT389" s="70"/>
      <c r="VYU389" s="70"/>
      <c r="VYV389" s="70"/>
      <c r="VYW389" s="70"/>
      <c r="VYX389" s="70"/>
      <c r="VYY389" s="70"/>
      <c r="VYZ389" s="70"/>
      <c r="VZA389" s="70"/>
      <c r="VZB389" s="70"/>
      <c r="VZC389" s="70"/>
      <c r="VZD389" s="70"/>
      <c r="VZE389" s="70"/>
      <c r="VZF389" s="70"/>
      <c r="VZG389" s="70"/>
      <c r="VZH389" s="70"/>
      <c r="VZI389" s="70"/>
      <c r="VZJ389" s="70"/>
      <c r="VZK389" s="70"/>
      <c r="VZL389" s="70"/>
      <c r="VZM389" s="70"/>
      <c r="VZN389" s="70"/>
      <c r="VZO389" s="70"/>
      <c r="VZP389" s="70"/>
      <c r="VZQ389" s="70"/>
      <c r="VZR389" s="70"/>
      <c r="VZS389" s="70"/>
      <c r="VZT389" s="70"/>
      <c r="VZU389" s="70"/>
      <c r="VZV389" s="70"/>
      <c r="VZW389" s="70"/>
      <c r="VZX389" s="70"/>
      <c r="VZY389" s="70"/>
      <c r="VZZ389" s="70"/>
      <c r="WAA389" s="70"/>
      <c r="WAB389" s="70"/>
      <c r="WAC389" s="70"/>
      <c r="WAD389" s="70"/>
      <c r="WAE389" s="70"/>
      <c r="WAF389" s="70"/>
      <c r="WAG389" s="70"/>
      <c r="WAH389" s="70"/>
      <c r="WAI389" s="70"/>
      <c r="WAJ389" s="70"/>
      <c r="WAK389" s="70"/>
      <c r="WAL389" s="70"/>
      <c r="WAM389" s="70"/>
      <c r="WAN389" s="70"/>
      <c r="WAO389" s="70"/>
      <c r="WAP389" s="70"/>
      <c r="WAQ389" s="70"/>
      <c r="WAR389" s="70"/>
      <c r="WAS389" s="70"/>
      <c r="WAT389" s="70"/>
      <c r="WAU389" s="70"/>
      <c r="WAV389" s="70"/>
      <c r="WAW389" s="70"/>
      <c r="WAX389" s="70"/>
      <c r="WAY389" s="70"/>
      <c r="WAZ389" s="70"/>
      <c r="WBA389" s="70"/>
      <c r="WBB389" s="70"/>
      <c r="WBC389" s="70"/>
      <c r="WBD389" s="70"/>
      <c r="WBE389" s="70"/>
      <c r="WBF389" s="70"/>
      <c r="WBG389" s="70"/>
      <c r="WBH389" s="70"/>
      <c r="WBI389" s="70"/>
      <c r="WBJ389" s="70"/>
      <c r="WBK389" s="70"/>
      <c r="WBL389" s="70"/>
      <c r="WBM389" s="70"/>
      <c r="WBN389" s="70"/>
      <c r="WBO389" s="70"/>
      <c r="WBP389" s="70"/>
      <c r="WBQ389" s="70"/>
      <c r="WBR389" s="70"/>
      <c r="WBS389" s="70"/>
      <c r="WBT389" s="70"/>
      <c r="WBU389" s="70"/>
      <c r="WBV389" s="70"/>
      <c r="WBW389" s="70"/>
      <c r="WBX389" s="70"/>
      <c r="WBY389" s="70"/>
      <c r="WBZ389" s="70"/>
      <c r="WCA389" s="70"/>
      <c r="WCB389" s="70"/>
      <c r="WCC389" s="70"/>
      <c r="WCD389" s="70"/>
      <c r="WCE389" s="70"/>
      <c r="WCF389" s="70"/>
      <c r="WCG389" s="70"/>
      <c r="WCH389" s="70"/>
      <c r="WCI389" s="70"/>
      <c r="WCJ389" s="70"/>
      <c r="WCK389" s="70"/>
      <c r="WCL389" s="70"/>
      <c r="WCM389" s="70"/>
      <c r="WCN389" s="70"/>
      <c r="WCO389" s="70"/>
      <c r="WCP389" s="70"/>
      <c r="WCQ389" s="70"/>
      <c r="WCR389" s="70"/>
      <c r="WCS389" s="70"/>
      <c r="WCT389" s="70"/>
      <c r="WCU389" s="70"/>
      <c r="WCV389" s="70"/>
      <c r="WCW389" s="70"/>
      <c r="WCX389" s="70"/>
      <c r="WCY389" s="70"/>
      <c r="WCZ389" s="70"/>
      <c r="WDA389" s="70"/>
      <c r="WDB389" s="70"/>
      <c r="WDC389" s="70"/>
      <c r="WDD389" s="70"/>
      <c r="WDE389" s="70"/>
      <c r="WDF389" s="70"/>
      <c r="WDG389" s="70"/>
      <c r="WDH389" s="70"/>
      <c r="WDI389" s="70"/>
      <c r="WDJ389" s="70"/>
      <c r="WDK389" s="70"/>
      <c r="WDL389" s="70"/>
      <c r="WDM389" s="70"/>
      <c r="WDN389" s="70"/>
      <c r="WDO389" s="70"/>
      <c r="WDP389" s="70"/>
      <c r="WDQ389" s="70"/>
      <c r="WDR389" s="70"/>
      <c r="WDS389" s="70"/>
      <c r="WDT389" s="70"/>
      <c r="WDU389" s="70"/>
      <c r="WDV389" s="70"/>
      <c r="WDW389" s="70"/>
      <c r="WDX389" s="70"/>
      <c r="WDY389" s="70"/>
      <c r="WDZ389" s="70"/>
      <c r="WEA389" s="70"/>
      <c r="WEB389" s="70"/>
      <c r="WEC389" s="70"/>
      <c r="WED389" s="70"/>
      <c r="WEE389" s="70"/>
      <c r="WEF389" s="70"/>
      <c r="WEG389" s="70"/>
      <c r="WEH389" s="70"/>
      <c r="WEI389" s="70"/>
      <c r="WEJ389" s="70"/>
      <c r="WEK389" s="70"/>
      <c r="WEL389" s="70"/>
      <c r="WEM389" s="70"/>
      <c r="WEN389" s="70"/>
      <c r="WEO389" s="70"/>
      <c r="WEP389" s="70"/>
      <c r="WEQ389" s="70"/>
      <c r="WER389" s="70"/>
      <c r="WES389" s="70"/>
      <c r="WET389" s="70"/>
      <c r="WEU389" s="70"/>
      <c r="WEV389" s="70"/>
      <c r="WEW389" s="70"/>
      <c r="WEX389" s="70"/>
      <c r="WEY389" s="70"/>
      <c r="WEZ389" s="70"/>
      <c r="WFA389" s="70"/>
      <c r="WFB389" s="70"/>
      <c r="WFC389" s="70"/>
      <c r="WFD389" s="70"/>
      <c r="WFE389" s="70"/>
      <c r="WFF389" s="70"/>
      <c r="WFG389" s="70"/>
      <c r="WFH389" s="70"/>
      <c r="WFI389" s="70"/>
      <c r="WFJ389" s="70"/>
      <c r="WFK389" s="70"/>
      <c r="WFL389" s="70"/>
      <c r="WFM389" s="70"/>
      <c r="WFN389" s="70"/>
      <c r="WFO389" s="70"/>
      <c r="WFP389" s="70"/>
      <c r="WFQ389" s="70"/>
      <c r="WFR389" s="70"/>
      <c r="WFS389" s="70"/>
      <c r="WFT389" s="70"/>
      <c r="WFU389" s="70"/>
      <c r="WFV389" s="70"/>
      <c r="WFW389" s="70"/>
      <c r="WFX389" s="70"/>
      <c r="WFY389" s="70"/>
      <c r="WFZ389" s="70"/>
      <c r="WGA389" s="70"/>
      <c r="WGB389" s="70"/>
      <c r="WGC389" s="70"/>
      <c r="WGD389" s="70"/>
      <c r="WGE389" s="70"/>
      <c r="WGF389" s="70"/>
      <c r="WGG389" s="70"/>
      <c r="WGH389" s="70"/>
      <c r="WGI389" s="70"/>
      <c r="WGJ389" s="70"/>
      <c r="WGK389" s="70"/>
      <c r="WGL389" s="70"/>
      <c r="WGM389" s="70"/>
      <c r="WGN389" s="70"/>
      <c r="WGO389" s="70"/>
      <c r="WGP389" s="70"/>
      <c r="WGQ389" s="70"/>
      <c r="WGR389" s="70"/>
      <c r="WGS389" s="70"/>
      <c r="WGT389" s="70"/>
      <c r="WGU389" s="70"/>
      <c r="WGV389" s="70"/>
      <c r="WGW389" s="70"/>
      <c r="WGX389" s="70"/>
      <c r="WGY389" s="70"/>
      <c r="WGZ389" s="70"/>
      <c r="WHA389" s="70"/>
      <c r="WHB389" s="70"/>
      <c r="WHC389" s="70"/>
      <c r="WHD389" s="70"/>
      <c r="WHE389" s="70"/>
      <c r="WHF389" s="70"/>
      <c r="WHG389" s="70"/>
      <c r="WHH389" s="70"/>
      <c r="WHI389" s="70"/>
      <c r="WHJ389" s="70"/>
      <c r="WHK389" s="70"/>
      <c r="WHL389" s="70"/>
      <c r="WHM389" s="70"/>
      <c r="WHN389" s="70"/>
      <c r="WHO389" s="70"/>
      <c r="WHP389" s="70"/>
      <c r="WHQ389" s="70"/>
      <c r="WHR389" s="70"/>
      <c r="WHS389" s="70"/>
      <c r="WHT389" s="70"/>
      <c r="WHU389" s="70"/>
      <c r="WHV389" s="70"/>
      <c r="WHW389" s="70"/>
      <c r="WHX389" s="70"/>
      <c r="WHY389" s="70"/>
      <c r="WHZ389" s="70"/>
      <c r="WIA389" s="70"/>
      <c r="WIB389" s="70"/>
      <c r="WIC389" s="70"/>
      <c r="WID389" s="70"/>
      <c r="WIE389" s="70"/>
      <c r="WIF389" s="70"/>
      <c r="WIG389" s="70"/>
      <c r="WIH389" s="70"/>
      <c r="WII389" s="70"/>
      <c r="WIJ389" s="70"/>
      <c r="WIK389" s="70"/>
      <c r="WIL389" s="70"/>
      <c r="WIM389" s="70"/>
      <c r="WIN389" s="70"/>
      <c r="WIO389" s="70"/>
      <c r="WIP389" s="70"/>
      <c r="WIQ389" s="70"/>
      <c r="WIR389" s="70"/>
      <c r="WIS389" s="70"/>
      <c r="WIT389" s="70"/>
      <c r="WIU389" s="70"/>
      <c r="WIV389" s="70"/>
      <c r="WIW389" s="70"/>
      <c r="WIX389" s="70"/>
      <c r="WIY389" s="70"/>
      <c r="WIZ389" s="70"/>
      <c r="WJA389" s="70"/>
      <c r="WJB389" s="70"/>
      <c r="WJC389" s="70"/>
      <c r="WJD389" s="70"/>
      <c r="WJE389" s="70"/>
      <c r="WJF389" s="70"/>
      <c r="WJG389" s="70"/>
      <c r="WJH389" s="70"/>
      <c r="WJI389" s="70"/>
      <c r="WJJ389" s="70"/>
      <c r="WJK389" s="70"/>
      <c r="WJL389" s="70"/>
      <c r="WJM389" s="70"/>
      <c r="WJN389" s="70"/>
      <c r="WJO389" s="70"/>
      <c r="WJP389" s="70"/>
      <c r="WJQ389" s="70"/>
      <c r="WJR389" s="70"/>
      <c r="WJS389" s="70"/>
      <c r="WJT389" s="70"/>
      <c r="WJU389" s="70"/>
      <c r="WJV389" s="70"/>
      <c r="WJW389" s="70"/>
      <c r="WJX389" s="70"/>
      <c r="WJY389" s="70"/>
      <c r="WJZ389" s="70"/>
      <c r="WKA389" s="70"/>
      <c r="WKB389" s="70"/>
      <c r="WKC389" s="70"/>
      <c r="WKD389" s="70"/>
      <c r="WKE389" s="70"/>
      <c r="WKF389" s="70"/>
      <c r="WKG389" s="70"/>
      <c r="WKH389" s="70"/>
      <c r="WKI389" s="70"/>
      <c r="WKJ389" s="70"/>
      <c r="WKK389" s="70"/>
      <c r="WKL389" s="70"/>
      <c r="WKM389" s="70"/>
      <c r="WKN389" s="70"/>
      <c r="WKO389" s="70"/>
      <c r="WKP389" s="70"/>
      <c r="WKQ389" s="70"/>
      <c r="WKR389" s="70"/>
      <c r="WKS389" s="70"/>
      <c r="WKT389" s="70"/>
      <c r="WKU389" s="70"/>
      <c r="WKV389" s="70"/>
      <c r="WKW389" s="70"/>
      <c r="WKX389" s="70"/>
      <c r="WKY389" s="70"/>
      <c r="WKZ389" s="70"/>
      <c r="WLA389" s="70"/>
      <c r="WLB389" s="70"/>
      <c r="WLC389" s="70"/>
      <c r="WLD389" s="70"/>
      <c r="WLE389" s="70"/>
      <c r="WLF389" s="70"/>
      <c r="WLG389" s="70"/>
      <c r="WLH389" s="70"/>
      <c r="WLI389" s="70"/>
      <c r="WLJ389" s="70"/>
      <c r="WLK389" s="70"/>
      <c r="WLL389" s="70"/>
      <c r="WLM389" s="70"/>
      <c r="WLN389" s="70"/>
      <c r="WLO389" s="70"/>
      <c r="WLP389" s="70"/>
      <c r="WLQ389" s="70"/>
      <c r="WLR389" s="70"/>
      <c r="WLS389" s="70"/>
      <c r="WLT389" s="70"/>
      <c r="WLU389" s="70"/>
      <c r="WLV389" s="70"/>
      <c r="WLW389" s="70"/>
      <c r="WLX389" s="70"/>
      <c r="WLY389" s="70"/>
      <c r="WLZ389" s="70"/>
      <c r="WMA389" s="70"/>
      <c r="WMB389" s="70"/>
      <c r="WMC389" s="70"/>
      <c r="WMD389" s="70"/>
      <c r="WME389" s="70"/>
      <c r="WMF389" s="70"/>
      <c r="WMG389" s="70"/>
      <c r="WMH389" s="70"/>
      <c r="WMI389" s="70"/>
      <c r="WMJ389" s="70"/>
      <c r="WMK389" s="70"/>
      <c r="WML389" s="70"/>
      <c r="WMM389" s="70"/>
      <c r="WMN389" s="70"/>
      <c r="WMO389" s="70"/>
      <c r="WMP389" s="70"/>
      <c r="WMQ389" s="70"/>
      <c r="WMR389" s="70"/>
      <c r="WMS389" s="70"/>
      <c r="WMT389" s="70"/>
      <c r="WMU389" s="70"/>
      <c r="WMV389" s="70"/>
      <c r="WMW389" s="70"/>
      <c r="WMX389" s="70"/>
      <c r="WMY389" s="70"/>
      <c r="WMZ389" s="70"/>
      <c r="WNA389" s="70"/>
      <c r="WNB389" s="70"/>
      <c r="WNC389" s="70"/>
      <c r="WND389" s="70"/>
      <c r="WNE389" s="70"/>
      <c r="WNF389" s="70"/>
      <c r="WNG389" s="70"/>
      <c r="WNH389" s="70"/>
      <c r="WNI389" s="70"/>
      <c r="WNJ389" s="70"/>
      <c r="WNK389" s="70"/>
      <c r="WNL389" s="70"/>
      <c r="WNM389" s="70"/>
      <c r="WNN389" s="70"/>
      <c r="WNO389" s="70"/>
      <c r="WNP389" s="70"/>
      <c r="WNQ389" s="70"/>
      <c r="WNR389" s="70"/>
      <c r="WNS389" s="70"/>
      <c r="WNT389" s="70"/>
      <c r="WNU389" s="70"/>
      <c r="WNV389" s="70"/>
      <c r="WNW389" s="70"/>
      <c r="WNX389" s="70"/>
      <c r="WNY389" s="70"/>
      <c r="WNZ389" s="70"/>
      <c r="WOA389" s="70"/>
      <c r="WOB389" s="70"/>
      <c r="WOC389" s="70"/>
      <c r="WOD389" s="70"/>
      <c r="WOE389" s="70"/>
      <c r="WOF389" s="70"/>
      <c r="WOG389" s="70"/>
      <c r="WOH389" s="70"/>
      <c r="WOI389" s="70"/>
      <c r="WOJ389" s="70"/>
      <c r="WOK389" s="70"/>
      <c r="WOL389" s="70"/>
      <c r="WOM389" s="70"/>
      <c r="WON389" s="70"/>
      <c r="WOO389" s="70"/>
      <c r="WOP389" s="70"/>
      <c r="WOQ389" s="70"/>
      <c r="WOR389" s="70"/>
      <c r="WOS389" s="70"/>
      <c r="WOT389" s="70"/>
      <c r="WOU389" s="70"/>
      <c r="WOV389" s="70"/>
      <c r="WOW389" s="70"/>
      <c r="WOX389" s="70"/>
      <c r="WOY389" s="70"/>
      <c r="WOZ389" s="70"/>
      <c r="WPA389" s="70"/>
      <c r="WPB389" s="70"/>
      <c r="WPC389" s="70"/>
      <c r="WPD389" s="70"/>
      <c r="WPE389" s="70"/>
      <c r="WPF389" s="70"/>
      <c r="WPG389" s="70"/>
      <c r="WPH389" s="70"/>
      <c r="WPI389" s="70"/>
      <c r="WPJ389" s="70"/>
      <c r="WPK389" s="70"/>
      <c r="WPL389" s="70"/>
      <c r="WPM389" s="70"/>
      <c r="WPN389" s="70"/>
      <c r="WPO389" s="70"/>
      <c r="WPP389" s="70"/>
      <c r="WPQ389" s="70"/>
      <c r="WPR389" s="70"/>
      <c r="WPS389" s="70"/>
      <c r="WPT389" s="70"/>
      <c r="WPU389" s="70"/>
      <c r="WPV389" s="70"/>
      <c r="WPW389" s="70"/>
      <c r="WPX389" s="70"/>
      <c r="WPY389" s="70"/>
      <c r="WPZ389" s="70"/>
      <c r="WQA389" s="70"/>
      <c r="WQB389" s="70"/>
      <c r="WQC389" s="70"/>
      <c r="WQD389" s="70"/>
      <c r="WQE389" s="70"/>
      <c r="WQF389" s="70"/>
      <c r="WQG389" s="70"/>
      <c r="WQH389" s="70"/>
      <c r="WQI389" s="70"/>
      <c r="WQJ389" s="70"/>
      <c r="WQK389" s="70"/>
      <c r="WQL389" s="70"/>
      <c r="WQM389" s="70"/>
      <c r="WQN389" s="70"/>
      <c r="WQO389" s="70"/>
      <c r="WQP389" s="70"/>
      <c r="WQQ389" s="70"/>
      <c r="WQR389" s="70"/>
      <c r="WQS389" s="70"/>
      <c r="WQT389" s="70"/>
      <c r="WQU389" s="70"/>
      <c r="WQV389" s="70"/>
      <c r="WQW389" s="70"/>
      <c r="WQX389" s="70"/>
      <c r="WQY389" s="70"/>
      <c r="WQZ389" s="70"/>
      <c r="WRA389" s="70"/>
      <c r="WRB389" s="70"/>
      <c r="WRC389" s="70"/>
      <c r="WRD389" s="70"/>
      <c r="WRE389" s="70"/>
      <c r="WRF389" s="70"/>
      <c r="WRG389" s="70"/>
      <c r="WRH389" s="70"/>
      <c r="WRI389" s="70"/>
      <c r="WRJ389" s="70"/>
      <c r="WRK389" s="70"/>
      <c r="WRL389" s="70"/>
      <c r="WRM389" s="70"/>
      <c r="WRN389" s="70"/>
      <c r="WRO389" s="70"/>
      <c r="WRP389" s="70"/>
      <c r="WRQ389" s="70"/>
      <c r="WRR389" s="70"/>
      <c r="WRS389" s="70"/>
      <c r="WRT389" s="70"/>
      <c r="WRU389" s="70"/>
      <c r="WRV389" s="70"/>
      <c r="WRW389" s="70"/>
      <c r="WRX389" s="70"/>
      <c r="WRY389" s="70"/>
      <c r="WRZ389" s="70"/>
      <c r="WSA389" s="70"/>
      <c r="WSB389" s="70"/>
      <c r="WSC389" s="70"/>
      <c r="WSD389" s="70"/>
      <c r="WSE389" s="70"/>
      <c r="WSF389" s="70"/>
      <c r="WSG389" s="70"/>
      <c r="WSH389" s="70"/>
      <c r="WSI389" s="70"/>
      <c r="WSJ389" s="70"/>
      <c r="WSK389" s="70"/>
      <c r="WSL389" s="70"/>
      <c r="WSM389" s="70"/>
      <c r="WSN389" s="70"/>
      <c r="WSO389" s="70"/>
      <c r="WSP389" s="70"/>
      <c r="WSQ389" s="70"/>
      <c r="WSR389" s="70"/>
      <c r="WSS389" s="70"/>
      <c r="WST389" s="70"/>
      <c r="WSU389" s="70"/>
      <c r="WSV389" s="70"/>
      <c r="WSW389" s="70"/>
      <c r="WSX389" s="70"/>
      <c r="WSY389" s="70"/>
      <c r="WSZ389" s="70"/>
      <c r="WTA389" s="70"/>
      <c r="WTB389" s="70"/>
      <c r="WTC389" s="70"/>
      <c r="WTD389" s="70"/>
      <c r="WTE389" s="70"/>
      <c r="WTF389" s="70"/>
      <c r="WTG389" s="70"/>
      <c r="WTH389" s="70"/>
      <c r="WTI389" s="70"/>
      <c r="WTJ389" s="70"/>
      <c r="WTK389" s="70"/>
      <c r="WTL389" s="70"/>
      <c r="WTM389" s="70"/>
      <c r="WTN389" s="70"/>
      <c r="WTO389" s="70"/>
      <c r="WTP389" s="70"/>
      <c r="WTQ389" s="70"/>
      <c r="WTR389" s="70"/>
      <c r="WTS389" s="70"/>
      <c r="WTT389" s="70"/>
      <c r="WTU389" s="70"/>
      <c r="WTV389" s="70"/>
      <c r="WTW389" s="70"/>
      <c r="WTX389" s="70"/>
      <c r="WTY389" s="70"/>
      <c r="WTZ389" s="70"/>
      <c r="WUA389" s="70"/>
      <c r="WUB389" s="70"/>
      <c r="WUC389" s="70"/>
      <c r="WUD389" s="70"/>
      <c r="WUE389" s="70"/>
      <c r="WUF389" s="70"/>
      <c r="WUG389" s="70"/>
      <c r="WUH389" s="70"/>
      <c r="WUI389" s="70"/>
      <c r="WUJ389" s="70"/>
      <c r="WUK389" s="70"/>
      <c r="WUL389" s="70"/>
      <c r="WUM389" s="70"/>
      <c r="WUN389" s="70"/>
      <c r="WUO389" s="70"/>
      <c r="WUP389" s="70"/>
      <c r="WUQ389" s="70"/>
      <c r="WUR389" s="70"/>
      <c r="WUS389" s="70"/>
      <c r="WUT389" s="70"/>
      <c r="WUU389" s="70"/>
      <c r="WUV389" s="70"/>
      <c r="WUW389" s="70"/>
      <c r="WUX389" s="70"/>
      <c r="WUY389" s="70"/>
      <c r="WUZ389" s="70"/>
      <c r="WVA389" s="70"/>
      <c r="WVB389" s="70"/>
      <c r="WVC389" s="70"/>
      <c r="WVD389" s="70"/>
      <c r="WVE389" s="70"/>
      <c r="WVF389" s="70"/>
      <c r="WVG389" s="70"/>
      <c r="WVH389" s="70"/>
      <c r="WVI389" s="70"/>
      <c r="WVJ389" s="70"/>
      <c r="WVK389" s="70"/>
      <c r="WVL389" s="70"/>
      <c r="WVM389" s="70"/>
      <c r="WVN389" s="70"/>
      <c r="WVO389" s="70"/>
      <c r="WVP389" s="70"/>
      <c r="WVQ389" s="70"/>
      <c r="WVR389" s="70"/>
      <c r="WVS389" s="70"/>
      <c r="WVT389" s="70"/>
      <c r="WVU389" s="70"/>
      <c r="WVV389" s="70"/>
      <c r="WVW389" s="70"/>
      <c r="WVX389" s="70"/>
      <c r="WVY389" s="70"/>
      <c r="WVZ389" s="70"/>
      <c r="WWA389" s="70"/>
      <c r="WWB389" s="70"/>
      <c r="WWC389" s="70"/>
      <c r="WWD389" s="70"/>
      <c r="WWE389" s="70"/>
      <c r="WWF389" s="70"/>
      <c r="WWG389" s="70"/>
      <c r="WWH389" s="70"/>
      <c r="WWI389" s="70"/>
      <c r="WWJ389" s="70"/>
      <c r="WWK389" s="70"/>
      <c r="WWL389" s="70"/>
      <c r="WWM389" s="70"/>
      <c r="WWN389" s="70"/>
      <c r="WWO389" s="70"/>
      <c r="WWP389" s="70"/>
      <c r="WWQ389" s="70"/>
      <c r="WWR389" s="70"/>
      <c r="WWS389" s="70"/>
      <c r="WWT389" s="70"/>
      <c r="WWU389" s="70"/>
      <c r="WWV389" s="70"/>
      <c r="WWW389" s="70"/>
      <c r="WWX389" s="70"/>
      <c r="WWY389" s="70"/>
      <c r="WWZ389" s="70"/>
      <c r="WXA389" s="70"/>
      <c r="WXB389" s="70"/>
      <c r="WXC389" s="70"/>
      <c r="WXD389" s="70"/>
      <c r="WXE389" s="70"/>
      <c r="WXF389" s="70"/>
      <c r="WXG389" s="70"/>
      <c r="WXH389" s="70"/>
      <c r="WXI389" s="70"/>
      <c r="WXJ389" s="70"/>
      <c r="WXK389" s="70"/>
      <c r="WXL389" s="70"/>
      <c r="WXM389" s="70"/>
      <c r="WXN389" s="70"/>
      <c r="WXO389" s="70"/>
      <c r="WXP389" s="70"/>
      <c r="WXQ389" s="70"/>
      <c r="WXR389" s="70"/>
      <c r="WXS389" s="70"/>
      <c r="WXT389" s="70"/>
      <c r="WXU389" s="70"/>
      <c r="WXV389" s="70"/>
      <c r="WXW389" s="70"/>
      <c r="WXX389" s="70"/>
      <c r="WXY389" s="70"/>
      <c r="WXZ389" s="70"/>
      <c r="WYA389" s="70"/>
      <c r="WYB389" s="70"/>
      <c r="WYC389" s="70"/>
      <c r="WYD389" s="70"/>
      <c r="WYE389" s="70"/>
      <c r="WYF389" s="70"/>
      <c r="WYG389" s="70"/>
      <c r="WYH389" s="70"/>
      <c r="WYI389" s="70"/>
      <c r="WYJ389" s="70"/>
      <c r="WYK389" s="70"/>
      <c r="WYL389" s="70"/>
      <c r="WYM389" s="70"/>
      <c r="WYN389" s="70"/>
      <c r="WYO389" s="70"/>
      <c r="WYP389" s="70"/>
      <c r="WYQ389" s="70"/>
      <c r="WYR389" s="70"/>
      <c r="WYS389" s="70"/>
      <c r="WYT389" s="70"/>
      <c r="WYU389" s="70"/>
      <c r="WYV389" s="70"/>
      <c r="WYW389" s="70"/>
      <c r="WYX389" s="70"/>
      <c r="WYY389" s="70"/>
      <c r="WYZ389" s="70"/>
      <c r="WZA389" s="70"/>
      <c r="WZB389" s="70"/>
      <c r="WZC389" s="70"/>
      <c r="WZD389" s="70"/>
      <c r="WZE389" s="70"/>
      <c r="WZF389" s="70"/>
      <c r="WZG389" s="70"/>
      <c r="WZH389" s="70"/>
      <c r="WZI389" s="70"/>
      <c r="WZJ389" s="70"/>
      <c r="WZK389" s="70"/>
      <c r="WZL389" s="70"/>
      <c r="WZM389" s="70"/>
      <c r="WZN389" s="70"/>
      <c r="WZO389" s="70"/>
      <c r="WZP389" s="70"/>
      <c r="WZQ389" s="70"/>
      <c r="WZR389" s="70"/>
      <c r="WZS389" s="70"/>
      <c r="WZT389" s="70"/>
      <c r="WZU389" s="70"/>
      <c r="WZV389" s="70"/>
      <c r="WZW389" s="70"/>
      <c r="WZX389" s="70"/>
      <c r="WZY389" s="70"/>
      <c r="WZZ389" s="70"/>
      <c r="XAA389" s="70"/>
      <c r="XAB389" s="70"/>
      <c r="XAC389" s="70"/>
      <c r="XAD389" s="70"/>
      <c r="XAE389" s="70"/>
      <c r="XAF389" s="70"/>
      <c r="XAG389" s="70"/>
      <c r="XAH389" s="70"/>
      <c r="XAI389" s="70"/>
      <c r="XAJ389" s="70"/>
      <c r="XAK389" s="70"/>
      <c r="XAL389" s="70"/>
      <c r="XAM389" s="70"/>
      <c r="XAN389" s="70"/>
      <c r="XAO389" s="70"/>
      <c r="XAP389" s="70"/>
      <c r="XAQ389" s="70"/>
      <c r="XAR389" s="70"/>
      <c r="XAS389" s="70"/>
      <c r="XAT389" s="70"/>
      <c r="XAU389" s="70"/>
      <c r="XAV389" s="70"/>
      <c r="XAW389" s="70"/>
      <c r="XAX389" s="70"/>
      <c r="XAY389" s="70"/>
      <c r="XAZ389" s="70"/>
      <c r="XBA389" s="70"/>
      <c r="XBB389" s="70"/>
      <c r="XBC389" s="70"/>
      <c r="XBD389" s="70"/>
      <c r="XBE389" s="70"/>
      <c r="XBF389" s="70"/>
      <c r="XBG389" s="70"/>
      <c r="XBH389" s="70"/>
      <c r="XBI389" s="70"/>
      <c r="XBJ389" s="70"/>
      <c r="XBK389" s="70"/>
      <c r="XBL389" s="70"/>
      <c r="XBM389" s="70"/>
      <c r="XBN389" s="70"/>
      <c r="XBO389" s="70"/>
      <c r="XBP389" s="70"/>
      <c r="XBQ389" s="70"/>
      <c r="XBR389" s="70"/>
      <c r="XBS389" s="70"/>
      <c r="XBT389" s="70"/>
    </row>
    <row r="390" spans="8:16296" ht="15.75" thickBot="1">
      <c r="H390" s="62">
        <v>6</v>
      </c>
      <c r="I390" s="62" t="s">
        <v>783</v>
      </c>
      <c r="J390" s="62">
        <v>6</v>
      </c>
      <c r="K390" s="62" t="s">
        <v>783</v>
      </c>
      <c r="L390" s="93">
        <f t="shared" si="100"/>
        <v>0</v>
      </c>
      <c r="M390" s="93">
        <f t="shared" si="100"/>
        <v>0</v>
      </c>
      <c r="N390" s="720">
        <f t="shared" si="100"/>
        <v>0</v>
      </c>
      <c r="O390" s="720">
        <f t="shared" si="100"/>
        <v>0</v>
      </c>
      <c r="P390" s="93">
        <f t="shared" si="100"/>
        <v>0</v>
      </c>
      <c r="Q390" s="93">
        <f t="shared" si="100"/>
        <v>0</v>
      </c>
      <c r="R390" s="93">
        <f t="shared" si="100"/>
        <v>0</v>
      </c>
      <c r="W390" s="93">
        <f t="shared" si="101"/>
        <v>0</v>
      </c>
      <c r="X390" s="93">
        <f t="shared" si="101"/>
        <v>0</v>
      </c>
      <c r="Y390" s="93">
        <f t="shared" si="101"/>
        <v>0</v>
      </c>
      <c r="Z390" s="93">
        <f t="shared" si="101"/>
        <v>0</v>
      </c>
      <c r="AA390" s="93">
        <f t="shared" si="101"/>
        <v>0</v>
      </c>
      <c r="AB390" s="93">
        <f t="shared" si="101"/>
        <v>0</v>
      </c>
      <c r="AC390" s="93">
        <f t="shared" si="101"/>
        <v>0</v>
      </c>
      <c r="AD390" s="93">
        <f t="shared" si="101"/>
        <v>0</v>
      </c>
      <c r="AE390" s="93"/>
      <c r="AF390" s="93">
        <f t="shared" si="101"/>
        <v>0</v>
      </c>
      <c r="AG390" s="93"/>
      <c r="AH390" s="93">
        <f t="shared" si="101"/>
        <v>0</v>
      </c>
      <c r="AI390" s="93"/>
      <c r="AJ390" s="93">
        <f t="shared" si="102"/>
        <v>0</v>
      </c>
      <c r="AK390" s="93">
        <f t="shared" si="102"/>
        <v>0</v>
      </c>
      <c r="AL390" s="255">
        <f t="shared" si="102"/>
        <v>0</v>
      </c>
      <c r="AM390" s="93">
        <f t="shared" si="102"/>
        <v>0</v>
      </c>
      <c r="AN390" s="93"/>
      <c r="AO390" s="93">
        <f t="shared" si="102"/>
        <v>0</v>
      </c>
      <c r="AP390" s="93"/>
      <c r="AQ390" s="93">
        <f t="shared" si="102"/>
        <v>0</v>
      </c>
      <c r="AR390" s="93">
        <f t="shared" si="102"/>
        <v>0</v>
      </c>
      <c r="AS390" s="259">
        <f t="shared" si="102"/>
        <v>0</v>
      </c>
      <c r="AT390" s="84">
        <f t="shared" si="102"/>
        <v>0</v>
      </c>
      <c r="AU390" s="93">
        <f t="shared" si="102"/>
        <v>0</v>
      </c>
      <c r="AV390" s="93">
        <f t="shared" si="103"/>
        <v>0</v>
      </c>
      <c r="AW390" s="259">
        <f t="shared" si="103"/>
        <v>0</v>
      </c>
      <c r="AX390" s="93">
        <f t="shared" si="103"/>
        <v>0</v>
      </c>
      <c r="AY390" s="93">
        <f t="shared" si="103"/>
        <v>0</v>
      </c>
      <c r="AZ390" s="93">
        <f t="shared" si="103"/>
        <v>0</v>
      </c>
      <c r="BA390" s="93">
        <f t="shared" si="103"/>
        <v>0</v>
      </c>
      <c r="BB390" s="93"/>
      <c r="BC390" s="259">
        <f t="shared" si="104"/>
        <v>0</v>
      </c>
      <c r="BD390" s="259">
        <f t="shared" si="104"/>
        <v>0</v>
      </c>
      <c r="BE390" s="93">
        <f t="shared" si="104"/>
        <v>0</v>
      </c>
      <c r="BF390" s="93">
        <f t="shared" si="104"/>
        <v>0</v>
      </c>
      <c r="BG390" s="93">
        <f t="shared" si="104"/>
        <v>0</v>
      </c>
      <c r="BH390" s="93">
        <f t="shared" si="104"/>
        <v>0</v>
      </c>
      <c r="BI390" s="93">
        <f t="shared" si="104"/>
        <v>0</v>
      </c>
      <c r="BJ390" s="93"/>
      <c r="BK390" s="93">
        <f t="shared" si="105"/>
        <v>0</v>
      </c>
      <c r="BL390" s="93">
        <f t="shared" si="105"/>
        <v>0</v>
      </c>
      <c r="BM390" s="93">
        <f t="shared" si="105"/>
        <v>0</v>
      </c>
      <c r="BN390" s="93">
        <f t="shared" si="105"/>
        <v>0</v>
      </c>
      <c r="BO390" s="93">
        <f t="shared" si="105"/>
        <v>0</v>
      </c>
      <c r="BP390" s="93">
        <f t="shared" si="105"/>
        <v>0</v>
      </c>
      <c r="BQ390" s="259">
        <f t="shared" si="105"/>
        <v>0</v>
      </c>
      <c r="BR390" s="259">
        <f t="shared" si="105"/>
        <v>0</v>
      </c>
      <c r="BS390" s="93">
        <f t="shared" si="105"/>
        <v>0</v>
      </c>
      <c r="BT390" s="93">
        <f t="shared" si="105"/>
        <v>0</v>
      </c>
      <c r="BU390" s="93">
        <f t="shared" si="106"/>
        <v>0</v>
      </c>
      <c r="BV390" s="93">
        <f t="shared" si="106"/>
        <v>0</v>
      </c>
      <c r="BW390" s="93">
        <f t="shared" si="106"/>
        <v>0</v>
      </c>
      <c r="BX390" s="93">
        <f t="shared" si="106"/>
        <v>0</v>
      </c>
      <c r="BY390" s="93">
        <f t="shared" si="106"/>
        <v>0</v>
      </c>
      <c r="BZ390" s="93">
        <f t="shared" si="106"/>
        <v>0</v>
      </c>
      <c r="CA390" s="93">
        <f t="shared" si="106"/>
        <v>0</v>
      </c>
      <c r="CB390" s="93">
        <f t="shared" si="106"/>
        <v>0</v>
      </c>
      <c r="CC390" s="259">
        <f t="shared" si="106"/>
        <v>0</v>
      </c>
      <c r="CD390" s="93">
        <f t="shared" si="106"/>
        <v>0</v>
      </c>
      <c r="CE390" s="93">
        <f t="shared" si="107"/>
        <v>0</v>
      </c>
      <c r="CF390" s="93">
        <f t="shared" si="107"/>
        <v>0</v>
      </c>
      <c r="CG390" s="259">
        <f t="shared" si="107"/>
        <v>0</v>
      </c>
      <c r="CH390" s="259">
        <f t="shared" si="107"/>
        <v>0</v>
      </c>
      <c r="CI390" s="259">
        <f t="shared" si="107"/>
        <v>0</v>
      </c>
      <c r="CJ390" s="259">
        <f t="shared" si="107"/>
        <v>0</v>
      </c>
      <c r="CK390" s="84">
        <f t="shared" si="107"/>
        <v>0</v>
      </c>
      <c r="CL390" s="84">
        <f t="shared" si="108"/>
        <v>0</v>
      </c>
      <c r="CM390" s="259">
        <f t="shared" si="114"/>
        <v>0</v>
      </c>
      <c r="CN390" s="259">
        <f t="shared" si="109"/>
        <v>0</v>
      </c>
      <c r="CO390" s="259">
        <f t="shared" si="109"/>
        <v>0</v>
      </c>
      <c r="CP390" s="93">
        <f t="shared" si="109"/>
        <v>0</v>
      </c>
      <c r="CQ390" s="259">
        <f t="shared" si="109"/>
        <v>0</v>
      </c>
      <c r="CR390" s="259">
        <f t="shared" si="109"/>
        <v>0</v>
      </c>
      <c r="CS390" s="93">
        <f t="shared" si="109"/>
        <v>0</v>
      </c>
      <c r="CT390" s="93">
        <f t="shared" si="109"/>
        <v>0</v>
      </c>
      <c r="CU390" s="93"/>
      <c r="CV390" s="259">
        <f t="shared" ref="CV390:DB390" si="124">SUMIF($F$6:$F$373,$K383,CV$6:CV$379)</f>
        <v>0</v>
      </c>
      <c r="CW390" s="246">
        <f t="shared" si="124"/>
        <v>0</v>
      </c>
      <c r="CX390" s="259">
        <f t="shared" si="124"/>
        <v>0</v>
      </c>
      <c r="CY390" s="259">
        <f t="shared" si="124"/>
        <v>0</v>
      </c>
      <c r="CZ390" s="259">
        <f t="shared" si="124"/>
        <v>0</v>
      </c>
      <c r="DA390" s="259">
        <f t="shared" si="124"/>
        <v>0</v>
      </c>
      <c r="DB390" s="259">
        <f t="shared" si="124"/>
        <v>0</v>
      </c>
      <c r="DC390" s="93">
        <f t="shared" si="111"/>
        <v>0</v>
      </c>
      <c r="DD390" s="93">
        <f t="shared" si="111"/>
        <v>0</v>
      </c>
      <c r="DE390" s="93">
        <f t="shared" si="111"/>
        <v>0</v>
      </c>
      <c r="DF390" s="93">
        <f t="shared" si="116"/>
        <v>0</v>
      </c>
      <c r="DG390" s="93">
        <f t="shared" ref="DG390:DT390" si="125">SUMIF($F$6:$F$373,$K383,DG$6:DG$379)</f>
        <v>0</v>
      </c>
      <c r="DH390" s="93">
        <f t="shared" si="125"/>
        <v>0</v>
      </c>
      <c r="DI390" s="93">
        <f t="shared" si="125"/>
        <v>0</v>
      </c>
      <c r="DJ390" s="93">
        <f t="shared" si="125"/>
        <v>0</v>
      </c>
      <c r="DK390" s="93">
        <f t="shared" si="125"/>
        <v>0</v>
      </c>
      <c r="DL390" s="93">
        <f t="shared" si="125"/>
        <v>0</v>
      </c>
      <c r="DM390" s="93">
        <f t="shared" si="125"/>
        <v>0</v>
      </c>
      <c r="DN390" s="259">
        <f t="shared" si="125"/>
        <v>0</v>
      </c>
      <c r="DO390" s="259">
        <f t="shared" si="125"/>
        <v>0</v>
      </c>
      <c r="DP390" s="93">
        <f t="shared" si="125"/>
        <v>0</v>
      </c>
      <c r="DQ390" s="93">
        <f t="shared" si="125"/>
        <v>0</v>
      </c>
      <c r="DR390" s="93">
        <f t="shared" si="125"/>
        <v>0</v>
      </c>
      <c r="DS390" s="93">
        <f t="shared" si="125"/>
        <v>0</v>
      </c>
      <c r="DT390" s="93">
        <f t="shared" si="125"/>
        <v>0</v>
      </c>
      <c r="DU390" s="93"/>
      <c r="DV390" s="93">
        <f t="shared" si="113"/>
        <v>0</v>
      </c>
      <c r="DW390" s="93">
        <f t="shared" si="113"/>
        <v>0</v>
      </c>
      <c r="DX390" s="93">
        <f t="shared" si="113"/>
        <v>0</v>
      </c>
      <c r="DY390" s="319"/>
      <c r="DZ390" s="319"/>
      <c r="EA390" s="319"/>
      <c r="EB390" s="319"/>
      <c r="EC390" s="319"/>
      <c r="ED390" s="319"/>
      <c r="EE390" s="319"/>
      <c r="EF390" s="319"/>
      <c r="EG390" s="319"/>
      <c r="EH390" s="319"/>
      <c r="EI390" s="319"/>
      <c r="EJ390" s="319"/>
      <c r="EK390" s="319"/>
      <c r="EL390" s="319"/>
      <c r="EM390" s="319"/>
      <c r="EN390" s="319"/>
      <c r="EO390" s="314"/>
      <c r="EP390" s="314"/>
      <c r="EQ390" s="314"/>
      <c r="ER390" s="314"/>
      <c r="ES390" s="314"/>
      <c r="ET390" s="314"/>
      <c r="EU390" s="314"/>
      <c r="EV390" s="314"/>
      <c r="EW390" s="314"/>
      <c r="EX390" s="314"/>
      <c r="EY390" s="314"/>
      <c r="EZ390" s="314"/>
      <c r="FA390" s="314"/>
      <c r="FB390" s="314"/>
      <c r="FC390" s="314"/>
      <c r="FD390" s="314"/>
      <c r="FE390" s="314"/>
      <c r="FF390" s="314"/>
      <c r="FG390" s="314"/>
      <c r="FH390" s="314"/>
      <c r="FI390" s="314"/>
      <c r="FJ390" s="314"/>
      <c r="FK390" s="314"/>
      <c r="FL390" s="314"/>
      <c r="FM390" s="314"/>
      <c r="FN390" s="314"/>
      <c r="FO390" s="314"/>
      <c r="FP390" s="314"/>
      <c r="FQ390" s="314"/>
      <c r="FR390" s="314"/>
      <c r="FS390" s="314"/>
      <c r="FT390" s="314"/>
      <c r="FU390" s="314"/>
      <c r="FV390" s="314"/>
      <c r="FW390" s="314"/>
      <c r="FX390" s="314"/>
      <c r="FY390" s="314"/>
      <c r="FZ390" s="314"/>
      <c r="GA390" s="314"/>
      <c r="GB390" s="314"/>
      <c r="GC390" s="314"/>
      <c r="GD390" s="314"/>
      <c r="GE390" s="314"/>
      <c r="GF390" s="314"/>
      <c r="GG390" s="314"/>
      <c r="GH390" s="314"/>
      <c r="GI390" s="314"/>
      <c r="GJ390" s="314"/>
      <c r="GK390" s="314"/>
      <c r="GL390" s="314"/>
      <c r="GM390" s="314"/>
      <c r="GN390" s="314"/>
      <c r="GO390" s="314"/>
      <c r="GP390" s="314"/>
      <c r="GQ390" s="314"/>
      <c r="GR390" s="314"/>
      <c r="GS390" s="314"/>
      <c r="GT390" s="314"/>
      <c r="GU390" s="314"/>
      <c r="GV390" s="314"/>
      <c r="GW390" s="314"/>
      <c r="GX390" s="314"/>
      <c r="GY390" s="314"/>
      <c r="GZ390" s="314"/>
      <c r="HA390" s="314"/>
      <c r="HB390" s="314"/>
      <c r="HC390" s="314"/>
      <c r="HD390" s="314"/>
      <c r="HE390" s="314"/>
      <c r="HF390" s="314"/>
      <c r="HG390" s="314"/>
      <c r="HH390" s="314"/>
      <c r="HI390" s="314"/>
      <c r="HJ390" s="314"/>
      <c r="HK390" s="314"/>
      <c r="HL390" s="314"/>
      <c r="HM390" s="314"/>
      <c r="HN390" s="314"/>
      <c r="HO390" s="314"/>
      <c r="HP390" s="314"/>
      <c r="HQ390" s="314"/>
      <c r="HR390" s="314"/>
      <c r="HS390" s="314"/>
      <c r="HT390" s="314"/>
      <c r="HU390" s="314"/>
      <c r="HV390" s="314"/>
      <c r="HW390" s="314"/>
      <c r="HX390" s="314"/>
      <c r="HY390" s="314"/>
      <c r="HZ390" s="314"/>
      <c r="IA390" s="314"/>
      <c r="IB390" s="314"/>
      <c r="IC390" s="314"/>
      <c r="ID390" s="314"/>
      <c r="IE390" s="314"/>
      <c r="IF390" s="314"/>
      <c r="IG390" s="314"/>
      <c r="IH390" s="314"/>
      <c r="II390" s="314"/>
      <c r="IJ390" s="314"/>
      <c r="IK390" s="314"/>
      <c r="IL390" s="314"/>
      <c r="IM390" s="314"/>
      <c r="IN390" s="314"/>
      <c r="IO390" s="314"/>
      <c r="IP390" s="314"/>
      <c r="IQ390" s="314"/>
      <c r="IR390" s="314"/>
      <c r="IS390" s="314"/>
      <c r="IT390" s="314"/>
      <c r="IU390" s="314"/>
      <c r="IV390" s="314"/>
      <c r="IW390" s="314"/>
      <c r="IX390" s="314"/>
      <c r="IY390" s="314"/>
      <c r="IZ390" s="314"/>
      <c r="JA390" s="314"/>
      <c r="JB390" s="314"/>
      <c r="JC390" s="314"/>
      <c r="JD390" s="314"/>
      <c r="JE390" s="314"/>
      <c r="JF390" s="314"/>
      <c r="JG390" s="314"/>
      <c r="JH390" s="314"/>
      <c r="JI390" s="314"/>
      <c r="JJ390" s="314"/>
      <c r="JK390" s="314"/>
      <c r="JL390" s="314"/>
      <c r="JM390" s="314"/>
      <c r="JN390" s="314"/>
      <c r="JO390" s="314"/>
      <c r="JP390" s="314"/>
      <c r="JQ390" s="314"/>
      <c r="JR390" s="314"/>
      <c r="JS390" s="314"/>
      <c r="JT390" s="314"/>
      <c r="JU390" s="314"/>
      <c r="JV390" s="314"/>
      <c r="JW390" s="314"/>
      <c r="JX390" s="314"/>
      <c r="JY390" s="314"/>
      <c r="JZ390" s="314"/>
      <c r="KA390" s="314"/>
      <c r="KB390" s="314"/>
      <c r="KC390" s="314"/>
      <c r="KD390" s="314"/>
      <c r="KE390" s="314"/>
      <c r="KF390" s="314"/>
      <c r="KG390" s="314"/>
      <c r="KH390" s="314"/>
      <c r="KI390" s="314"/>
      <c r="KJ390" s="314"/>
      <c r="KK390" s="314"/>
      <c r="KL390" s="314"/>
      <c r="KM390" s="314"/>
      <c r="KN390" s="314"/>
      <c r="KO390" s="314"/>
      <c r="KP390" s="314"/>
      <c r="KQ390" s="314"/>
      <c r="KR390" s="314"/>
      <c r="KS390" s="314"/>
      <c r="KT390" s="314"/>
      <c r="KU390" s="314"/>
      <c r="KV390" s="314"/>
      <c r="KW390" s="314"/>
      <c r="KX390" s="314"/>
      <c r="KY390" s="314"/>
      <c r="KZ390" s="314"/>
      <c r="LA390" s="314"/>
      <c r="LB390" s="314"/>
      <c r="LC390" s="314"/>
      <c r="LD390" s="314"/>
      <c r="LE390" s="314"/>
      <c r="LF390" s="314"/>
      <c r="LG390" s="314"/>
      <c r="LH390" s="314"/>
      <c r="LI390" s="314"/>
      <c r="LJ390" s="314"/>
      <c r="LK390" s="314"/>
      <c r="LL390" s="314"/>
      <c r="LM390" s="314"/>
      <c r="LN390" s="314"/>
      <c r="LO390" s="314"/>
      <c r="LP390" s="314"/>
      <c r="LQ390" s="314"/>
      <c r="LR390" s="314"/>
      <c r="LS390" s="314"/>
      <c r="LT390" s="314"/>
      <c r="LU390" s="314"/>
      <c r="LV390" s="314"/>
      <c r="LW390" s="314"/>
      <c r="LX390" s="314"/>
      <c r="LY390" s="314"/>
      <c r="LZ390" s="314"/>
      <c r="MA390" s="314"/>
      <c r="MB390" s="314"/>
      <c r="MC390" s="314"/>
      <c r="MD390" s="314"/>
      <c r="ME390" s="314"/>
      <c r="MF390" s="314"/>
      <c r="MG390" s="314"/>
      <c r="MH390" s="314"/>
      <c r="MI390" s="314"/>
      <c r="MJ390" s="314"/>
      <c r="MK390" s="314"/>
      <c r="ML390" s="314"/>
      <c r="MM390" s="314"/>
      <c r="MN390" s="314"/>
      <c r="MO390" s="314"/>
      <c r="MP390" s="314"/>
      <c r="MQ390" s="314"/>
      <c r="MR390" s="314"/>
      <c r="MS390" s="314"/>
      <c r="MT390" s="314"/>
      <c r="MU390" s="314"/>
      <c r="MV390" s="314"/>
      <c r="MW390" s="314"/>
      <c r="MX390" s="314"/>
      <c r="MY390" s="314"/>
      <c r="MZ390" s="314"/>
      <c r="NA390" s="314"/>
      <c r="NB390" s="314"/>
      <c r="NC390" s="314"/>
      <c r="ND390" s="314"/>
      <c r="NE390" s="314"/>
      <c r="NF390" s="314"/>
      <c r="NG390" s="314"/>
      <c r="NH390" s="314"/>
      <c r="NI390" s="314"/>
      <c r="NJ390" s="314"/>
      <c r="NK390" s="314"/>
      <c r="NL390" s="314"/>
      <c r="NM390" s="314"/>
      <c r="NN390" s="314"/>
      <c r="NO390" s="314"/>
      <c r="NP390" s="314"/>
      <c r="NQ390" s="314"/>
      <c r="NR390" s="314"/>
      <c r="NS390" s="314"/>
      <c r="NT390" s="314"/>
      <c r="NU390" s="314"/>
      <c r="NV390" s="314"/>
      <c r="NW390" s="314"/>
      <c r="NX390" s="314"/>
      <c r="NY390" s="314"/>
      <c r="NZ390" s="314"/>
      <c r="OA390" s="314"/>
      <c r="OB390" s="314"/>
      <c r="OC390" s="314"/>
      <c r="OD390" s="314"/>
      <c r="OE390" s="314"/>
      <c r="OF390" s="314"/>
      <c r="OG390" s="314"/>
      <c r="OH390" s="314"/>
      <c r="OI390" s="314"/>
      <c r="OJ390" s="314"/>
      <c r="OK390" s="314"/>
      <c r="OL390" s="314"/>
      <c r="OM390" s="314"/>
      <c r="ON390" s="314"/>
      <c r="OO390" s="314"/>
      <c r="OP390" s="314"/>
      <c r="OQ390" s="314"/>
      <c r="OR390" s="314"/>
      <c r="OS390" s="314"/>
      <c r="OT390" s="314"/>
      <c r="OU390" s="314"/>
      <c r="OV390" s="314"/>
      <c r="OW390" s="314"/>
      <c r="OX390" s="314"/>
      <c r="OY390" s="314"/>
      <c r="OZ390" s="314"/>
      <c r="PA390" s="314"/>
      <c r="PB390" s="314"/>
      <c r="PC390" s="314"/>
      <c r="PD390" s="314"/>
      <c r="PE390" s="314"/>
      <c r="PF390" s="314"/>
      <c r="PG390" s="314"/>
      <c r="PH390" s="314"/>
      <c r="PI390" s="314"/>
      <c r="PJ390" s="314"/>
      <c r="PK390" s="314"/>
      <c r="PL390" s="314"/>
      <c r="PM390" s="314"/>
      <c r="PN390" s="314"/>
      <c r="PO390" s="314"/>
      <c r="PP390" s="314"/>
      <c r="PQ390" s="314"/>
      <c r="PR390" s="314"/>
      <c r="PS390" s="314"/>
      <c r="PT390" s="314"/>
      <c r="PU390" s="314"/>
      <c r="PV390" s="314"/>
      <c r="PW390" s="314"/>
      <c r="PX390" s="314"/>
      <c r="PY390" s="314"/>
      <c r="PZ390" s="314"/>
      <c r="QA390" s="314"/>
      <c r="QB390" s="314"/>
      <c r="QC390" s="314"/>
      <c r="QD390" s="314"/>
      <c r="QE390" s="314"/>
      <c r="QF390" s="314"/>
      <c r="QG390" s="314"/>
      <c r="QH390" s="314"/>
      <c r="QI390" s="314"/>
      <c r="QJ390" s="314"/>
      <c r="QK390" s="314"/>
      <c r="QL390" s="314"/>
      <c r="QM390" s="314"/>
      <c r="QN390" s="314"/>
      <c r="QO390" s="314"/>
      <c r="QP390" s="314"/>
      <c r="QQ390" s="314"/>
      <c r="QR390" s="314"/>
      <c r="QS390" s="314"/>
      <c r="QT390" s="314"/>
      <c r="QU390" s="314"/>
      <c r="QV390" s="314"/>
      <c r="QW390" s="314"/>
      <c r="QX390" s="314"/>
      <c r="QY390" s="314"/>
      <c r="QZ390" s="314"/>
      <c r="RA390" s="314"/>
      <c r="RB390" s="314"/>
      <c r="RC390" s="314"/>
      <c r="RD390" s="314"/>
      <c r="RE390" s="314"/>
      <c r="RF390" s="314"/>
      <c r="RG390" s="314"/>
      <c r="RH390" s="314"/>
      <c r="RI390" s="314"/>
      <c r="RJ390" s="314"/>
      <c r="RK390" s="314"/>
      <c r="RL390" s="314"/>
      <c r="RM390" s="314"/>
      <c r="RN390" s="314"/>
      <c r="RO390" s="314"/>
      <c r="RP390" s="314"/>
      <c r="RQ390" s="314"/>
      <c r="RR390" s="314"/>
      <c r="RS390" s="314"/>
      <c r="RT390" s="314"/>
      <c r="RU390" s="314"/>
      <c r="RV390" s="314"/>
      <c r="RW390" s="314"/>
      <c r="RX390" s="314"/>
      <c r="RY390" s="314"/>
      <c r="RZ390" s="314"/>
      <c r="SA390" s="314"/>
      <c r="SB390" s="314"/>
      <c r="SC390" s="314"/>
      <c r="SD390" s="314"/>
      <c r="SE390" s="314"/>
      <c r="SF390" s="314"/>
      <c r="SG390" s="314"/>
      <c r="SH390" s="314"/>
      <c r="SI390" s="314"/>
      <c r="SJ390" s="314"/>
      <c r="SK390" s="314"/>
      <c r="SL390" s="314"/>
      <c r="SM390" s="314"/>
      <c r="SN390" s="314"/>
      <c r="SO390" s="314"/>
      <c r="SP390" s="314"/>
      <c r="SQ390" s="314"/>
      <c r="SR390" s="314"/>
      <c r="SS390" s="314"/>
      <c r="ST390" s="314"/>
      <c r="SU390" s="314"/>
      <c r="SV390" s="314"/>
      <c r="SW390" s="314"/>
      <c r="SX390" s="314"/>
      <c r="SY390" s="314"/>
      <c r="SZ390" s="314"/>
      <c r="TA390" s="314"/>
      <c r="TB390" s="314"/>
      <c r="TC390" s="314"/>
      <c r="TD390" s="314"/>
      <c r="TE390" s="314"/>
      <c r="TF390" s="314"/>
      <c r="TG390" s="314"/>
      <c r="TH390" s="314"/>
      <c r="TI390" s="314"/>
      <c r="TJ390" s="314"/>
      <c r="TK390" s="314"/>
      <c r="TL390" s="314"/>
      <c r="TM390" s="314"/>
      <c r="TN390" s="314"/>
      <c r="TO390" s="314"/>
      <c r="TP390" s="314"/>
      <c r="TQ390" s="314"/>
      <c r="TR390" s="314"/>
      <c r="TS390" s="314"/>
      <c r="TT390" s="314"/>
      <c r="TU390" s="314"/>
      <c r="TV390" s="314"/>
      <c r="TW390" s="314"/>
      <c r="TX390" s="314"/>
      <c r="TY390" s="314"/>
      <c r="TZ390" s="314"/>
      <c r="UA390" s="314"/>
      <c r="UB390" s="314"/>
      <c r="UC390" s="314"/>
      <c r="UD390" s="314"/>
      <c r="UE390" s="314"/>
      <c r="UF390" s="314"/>
      <c r="UG390" s="314"/>
      <c r="UH390" s="314"/>
      <c r="UI390" s="314"/>
      <c r="UJ390" s="314"/>
      <c r="UK390" s="314"/>
      <c r="UL390" s="314"/>
      <c r="UM390" s="314"/>
      <c r="UN390" s="314"/>
      <c r="UO390" s="314"/>
      <c r="UP390" s="314"/>
      <c r="UQ390" s="314"/>
      <c r="UR390" s="314"/>
      <c r="US390" s="314"/>
      <c r="UT390" s="314"/>
      <c r="UU390" s="314"/>
      <c r="UV390" s="314"/>
      <c r="UW390" s="314"/>
      <c r="UX390" s="314"/>
      <c r="UY390" s="314"/>
      <c r="UZ390" s="314"/>
      <c r="VA390" s="314"/>
      <c r="VB390" s="314"/>
      <c r="VC390" s="314"/>
      <c r="VD390" s="314"/>
      <c r="VE390" s="314"/>
      <c r="VF390" s="314"/>
      <c r="VG390" s="314"/>
      <c r="VH390" s="314"/>
      <c r="VI390" s="314"/>
      <c r="VJ390" s="314"/>
      <c r="VK390" s="314"/>
      <c r="VL390" s="314"/>
      <c r="VM390" s="314"/>
      <c r="VN390" s="314"/>
      <c r="VO390" s="314"/>
      <c r="VP390" s="314"/>
      <c r="VQ390" s="314"/>
      <c r="VR390" s="314"/>
      <c r="VS390" s="314"/>
      <c r="VT390" s="314"/>
      <c r="VU390" s="314"/>
      <c r="VV390" s="314"/>
      <c r="VW390" s="314"/>
      <c r="VX390" s="314"/>
      <c r="VY390" s="314"/>
      <c r="VZ390" s="314"/>
      <c r="WA390" s="314"/>
      <c r="WB390" s="314"/>
      <c r="WC390" s="314"/>
      <c r="WD390" s="314"/>
      <c r="WE390" s="314"/>
      <c r="WF390" s="314"/>
      <c r="WG390" s="314"/>
      <c r="WH390" s="314"/>
      <c r="WI390" s="314"/>
      <c r="WJ390" s="314"/>
      <c r="WK390" s="314"/>
      <c r="WL390" s="314"/>
      <c r="WM390" s="314"/>
      <c r="WN390" s="314"/>
      <c r="WO390" s="314"/>
      <c r="WP390" s="314"/>
      <c r="WQ390" s="314"/>
      <c r="WR390" s="314"/>
      <c r="WS390" s="314"/>
      <c r="WT390" s="314"/>
      <c r="WU390" s="314"/>
      <c r="WV390" s="314"/>
      <c r="WW390" s="314"/>
      <c r="WX390" s="314"/>
      <c r="WY390" s="314"/>
      <c r="WZ390" s="314"/>
      <c r="XA390" s="314"/>
      <c r="XB390" s="314"/>
      <c r="XC390" s="314"/>
      <c r="XD390" s="314"/>
      <c r="XE390" s="314"/>
      <c r="XF390" s="314"/>
      <c r="XG390" s="314"/>
      <c r="XH390" s="314"/>
      <c r="XI390" s="314"/>
      <c r="XJ390" s="314"/>
      <c r="XK390" s="314"/>
      <c r="XL390" s="314"/>
      <c r="XM390" s="314"/>
      <c r="XN390" s="314"/>
      <c r="XO390" s="314"/>
      <c r="XP390" s="314"/>
      <c r="XQ390" s="314"/>
      <c r="XR390" s="314"/>
      <c r="XS390" s="314"/>
      <c r="XT390" s="314"/>
      <c r="XU390" s="314"/>
      <c r="XV390" s="314"/>
      <c r="XW390" s="314"/>
      <c r="XX390" s="314"/>
      <c r="XY390" s="314"/>
      <c r="XZ390" s="314"/>
      <c r="YA390" s="314"/>
      <c r="YB390" s="314"/>
      <c r="YC390" s="314"/>
      <c r="YD390" s="314"/>
      <c r="YE390" s="314"/>
      <c r="YF390" s="314"/>
      <c r="YG390" s="314"/>
      <c r="YH390" s="314"/>
      <c r="YI390" s="314"/>
      <c r="YJ390" s="314"/>
      <c r="YK390" s="314"/>
      <c r="YL390" s="314"/>
      <c r="YM390" s="314"/>
      <c r="YN390" s="314"/>
      <c r="YO390" s="314"/>
      <c r="YP390" s="314"/>
      <c r="YQ390" s="314"/>
      <c r="YR390" s="314"/>
      <c r="YS390" s="314"/>
      <c r="YT390" s="314"/>
      <c r="YU390" s="314"/>
      <c r="YV390" s="314"/>
      <c r="YW390" s="314"/>
      <c r="YX390" s="314"/>
      <c r="YY390" s="314"/>
      <c r="YZ390" s="314"/>
      <c r="ZA390" s="314"/>
      <c r="ZB390" s="314"/>
      <c r="ZC390" s="314"/>
      <c r="ZD390" s="314"/>
      <c r="ZE390" s="314"/>
      <c r="ZF390" s="314"/>
      <c r="ZG390" s="314"/>
      <c r="ZH390" s="314"/>
      <c r="ZI390" s="314"/>
      <c r="ZJ390" s="314"/>
      <c r="ZK390" s="314"/>
      <c r="ZL390" s="314"/>
      <c r="ZM390" s="314"/>
      <c r="ZN390" s="314"/>
      <c r="ZO390" s="314"/>
      <c r="ZP390" s="314"/>
      <c r="ZQ390" s="314"/>
      <c r="ZR390" s="314"/>
      <c r="ZS390" s="314"/>
      <c r="ZT390" s="314"/>
      <c r="ZU390" s="314"/>
      <c r="ZV390" s="314"/>
      <c r="ZW390" s="314"/>
      <c r="ZX390" s="314"/>
      <c r="ZY390" s="314"/>
      <c r="ZZ390" s="314"/>
      <c r="AAA390" s="314"/>
      <c r="AAB390" s="314"/>
      <c r="AAC390" s="314"/>
      <c r="AAD390" s="314"/>
      <c r="AAE390" s="314"/>
      <c r="AAF390" s="314"/>
      <c r="AAG390" s="314"/>
      <c r="AAH390" s="314"/>
      <c r="AAI390" s="314"/>
      <c r="AAJ390" s="314"/>
      <c r="AAK390" s="314"/>
      <c r="AAL390" s="314"/>
      <c r="AAM390" s="314"/>
      <c r="AAN390" s="314"/>
      <c r="AAO390" s="314"/>
      <c r="AAP390" s="314"/>
      <c r="AAQ390" s="314"/>
      <c r="AAR390" s="314"/>
      <c r="AAS390" s="314"/>
      <c r="AAT390" s="314"/>
      <c r="AAU390" s="314"/>
      <c r="AAV390" s="314"/>
      <c r="AAW390" s="314"/>
      <c r="AAX390" s="314"/>
      <c r="AAY390" s="314"/>
      <c r="AAZ390" s="314"/>
      <c r="ABA390" s="314"/>
      <c r="ABB390" s="314"/>
      <c r="ABC390" s="314"/>
      <c r="ABD390" s="314"/>
      <c r="ABE390" s="314"/>
      <c r="ABF390" s="314"/>
      <c r="ABG390" s="314"/>
      <c r="ABH390" s="314"/>
      <c r="ABI390" s="314"/>
      <c r="ABJ390" s="314"/>
      <c r="ABK390" s="314"/>
      <c r="ABL390" s="314"/>
      <c r="ABM390" s="314"/>
      <c r="ABN390" s="314"/>
      <c r="ABO390" s="314"/>
      <c r="ABP390" s="314"/>
      <c r="ABQ390" s="314"/>
      <c r="ABR390" s="314"/>
      <c r="ABS390" s="314"/>
      <c r="ABT390" s="314"/>
      <c r="ABU390" s="314"/>
      <c r="ABV390" s="314"/>
      <c r="ABW390" s="314"/>
      <c r="ABX390" s="314"/>
      <c r="ABY390" s="314"/>
      <c r="ABZ390" s="314"/>
      <c r="ACA390" s="314"/>
      <c r="ACB390" s="314"/>
      <c r="ACC390" s="314"/>
      <c r="ACD390" s="314"/>
      <c r="ACE390" s="314"/>
      <c r="ACF390" s="314"/>
      <c r="ACG390" s="314"/>
      <c r="ACH390" s="314"/>
      <c r="ACI390" s="314"/>
      <c r="ACJ390" s="314"/>
      <c r="ACK390" s="314"/>
      <c r="ACL390" s="314"/>
      <c r="ACM390" s="314"/>
      <c r="ACN390" s="314"/>
      <c r="ACO390" s="314"/>
      <c r="ACP390" s="314"/>
      <c r="ACQ390" s="314"/>
      <c r="ACR390" s="314"/>
      <c r="ACS390" s="314"/>
      <c r="ACT390" s="314"/>
      <c r="ACU390" s="314"/>
      <c r="ACV390" s="314"/>
      <c r="ACW390" s="314"/>
      <c r="ACX390" s="314"/>
      <c r="ACY390" s="314"/>
      <c r="ACZ390" s="314"/>
      <c r="ADA390" s="314"/>
      <c r="ADB390" s="314"/>
      <c r="ADC390" s="314"/>
      <c r="ADD390" s="314"/>
      <c r="ADE390" s="314"/>
      <c r="ADF390" s="314"/>
      <c r="ADG390" s="314"/>
      <c r="ADH390" s="314"/>
      <c r="ADI390" s="314"/>
      <c r="ADJ390" s="314"/>
      <c r="ADK390" s="314"/>
      <c r="ADL390" s="314"/>
      <c r="ADM390" s="314"/>
      <c r="ADN390" s="314"/>
      <c r="ADO390" s="314"/>
      <c r="ADP390" s="314"/>
      <c r="ADQ390" s="314"/>
      <c r="ADR390" s="314"/>
      <c r="ADS390" s="314"/>
      <c r="ADT390" s="314"/>
      <c r="ADU390" s="314"/>
      <c r="ADV390" s="314"/>
      <c r="ADW390" s="314"/>
      <c r="ADX390" s="314"/>
      <c r="ADY390" s="314"/>
      <c r="ADZ390" s="314"/>
      <c r="AEA390" s="314"/>
      <c r="AEB390" s="314"/>
      <c r="AEC390" s="314"/>
      <c r="AED390" s="314"/>
      <c r="AEE390" s="314"/>
      <c r="AEF390" s="314"/>
      <c r="AEG390" s="314"/>
      <c r="AEH390" s="314"/>
      <c r="AEI390" s="314"/>
      <c r="AEJ390" s="314"/>
      <c r="AEK390" s="314"/>
      <c r="AEL390" s="314"/>
      <c r="AEM390" s="314"/>
      <c r="AEN390" s="314"/>
      <c r="AEO390" s="314"/>
      <c r="AEP390" s="314"/>
      <c r="AEQ390" s="314"/>
      <c r="AER390" s="314"/>
      <c r="AES390" s="314"/>
      <c r="AET390" s="314"/>
      <c r="AEU390" s="314"/>
      <c r="AEV390" s="314"/>
      <c r="AEW390" s="314"/>
      <c r="AEX390" s="314"/>
      <c r="AEY390" s="314"/>
      <c r="AEZ390" s="314"/>
      <c r="AFA390" s="314"/>
      <c r="AFB390" s="314"/>
      <c r="AFC390" s="314"/>
      <c r="AFD390" s="314"/>
      <c r="AFE390" s="314"/>
      <c r="AFF390" s="314"/>
      <c r="AFG390" s="314"/>
      <c r="AFH390" s="314"/>
      <c r="AFI390" s="314"/>
      <c r="AFJ390" s="314"/>
      <c r="AFK390" s="314"/>
      <c r="AFL390" s="314"/>
      <c r="AFM390" s="314"/>
      <c r="AFN390" s="314"/>
      <c r="AFO390" s="314"/>
      <c r="AFP390" s="314"/>
      <c r="AFQ390" s="314"/>
      <c r="AFR390" s="314"/>
      <c r="AFS390" s="314"/>
      <c r="AFT390" s="314"/>
      <c r="AFU390" s="314"/>
      <c r="AFV390" s="314"/>
      <c r="AFW390" s="314"/>
      <c r="AFX390" s="314"/>
      <c r="AFY390" s="314"/>
      <c r="AFZ390" s="314"/>
      <c r="AGA390" s="314"/>
      <c r="AGB390" s="314"/>
      <c r="AGC390" s="314"/>
      <c r="AGD390" s="314"/>
      <c r="AGE390" s="314"/>
      <c r="AGF390" s="314"/>
      <c r="AGG390" s="314"/>
      <c r="AGH390" s="314"/>
      <c r="AGI390" s="314"/>
      <c r="AGJ390" s="314"/>
      <c r="AGK390" s="314"/>
      <c r="AGL390" s="314"/>
      <c r="AGM390" s="314"/>
      <c r="AGN390" s="314"/>
      <c r="AGO390" s="314"/>
      <c r="AGP390" s="314"/>
      <c r="AGQ390" s="314"/>
      <c r="AGR390" s="314"/>
      <c r="AGS390" s="314"/>
      <c r="AGT390" s="314"/>
      <c r="AGU390" s="314"/>
      <c r="AGV390" s="314"/>
      <c r="AGW390" s="314"/>
      <c r="AGX390" s="314"/>
      <c r="AGY390" s="314"/>
      <c r="AGZ390" s="314"/>
      <c r="AHA390" s="314"/>
      <c r="AHB390" s="314"/>
      <c r="AHC390" s="314"/>
      <c r="AHD390" s="314"/>
      <c r="AHE390" s="314"/>
      <c r="AHF390" s="314"/>
      <c r="AHG390" s="314"/>
      <c r="AHH390" s="314"/>
      <c r="AHI390" s="314"/>
      <c r="AHJ390" s="314"/>
      <c r="AHK390" s="314"/>
      <c r="AHL390" s="314"/>
      <c r="AHM390" s="314"/>
      <c r="AHN390" s="314"/>
      <c r="AHO390" s="314"/>
      <c r="AHP390" s="314"/>
      <c r="AHQ390" s="314"/>
      <c r="AHR390" s="314"/>
      <c r="AHS390" s="314"/>
      <c r="AHT390" s="314"/>
      <c r="AHU390" s="314"/>
      <c r="AHV390" s="314"/>
      <c r="AHW390" s="314"/>
      <c r="AHX390" s="314"/>
      <c r="AHY390" s="314"/>
      <c r="AHZ390" s="314"/>
      <c r="AIA390" s="314"/>
      <c r="AIB390" s="314"/>
      <c r="AIC390" s="314"/>
      <c r="AID390" s="314"/>
      <c r="AIE390" s="314"/>
      <c r="AIF390" s="314"/>
      <c r="AIG390" s="314"/>
      <c r="AIH390" s="314"/>
      <c r="AII390" s="314"/>
      <c r="AIJ390" s="314"/>
      <c r="AIK390" s="314"/>
      <c r="AIL390" s="314"/>
      <c r="AIM390" s="314"/>
      <c r="AIN390" s="314"/>
      <c r="AIO390" s="314"/>
      <c r="AIP390" s="314"/>
      <c r="AIQ390" s="314"/>
      <c r="AIR390" s="314"/>
      <c r="AIS390" s="314"/>
      <c r="AIT390" s="314"/>
      <c r="AIU390" s="314"/>
      <c r="AIV390" s="314"/>
      <c r="AIW390" s="314"/>
      <c r="AIX390" s="314"/>
      <c r="AIY390" s="314"/>
      <c r="AIZ390" s="314"/>
      <c r="AJA390" s="314"/>
      <c r="AJB390" s="314"/>
      <c r="AJC390" s="314"/>
      <c r="AJD390" s="314"/>
      <c r="AJE390" s="314"/>
      <c r="AJF390" s="314"/>
      <c r="AJG390" s="314"/>
      <c r="AJH390" s="314"/>
      <c r="AJI390" s="314"/>
      <c r="AJJ390" s="314"/>
      <c r="AJK390" s="314"/>
      <c r="AJL390" s="314"/>
      <c r="AJM390" s="314"/>
      <c r="AJN390" s="314"/>
      <c r="AJO390" s="314"/>
      <c r="AJP390" s="314"/>
      <c r="AJQ390" s="314"/>
      <c r="AJR390" s="314"/>
      <c r="AJS390" s="314"/>
      <c r="AJT390" s="314"/>
      <c r="AJU390" s="314"/>
      <c r="AJV390" s="314"/>
      <c r="AJW390" s="314"/>
      <c r="AJX390" s="314"/>
      <c r="AJY390" s="314"/>
      <c r="AJZ390" s="314"/>
      <c r="AKA390" s="314"/>
      <c r="AKB390" s="314"/>
      <c r="AKC390" s="314"/>
      <c r="AKD390" s="314"/>
      <c r="AKE390" s="314"/>
      <c r="AKF390" s="314"/>
      <c r="AKG390" s="314"/>
      <c r="AKH390" s="314"/>
      <c r="AKI390" s="314"/>
      <c r="AKJ390" s="314"/>
      <c r="AKK390" s="314"/>
      <c r="AKL390" s="314"/>
      <c r="AKM390" s="314"/>
      <c r="AKN390" s="314"/>
      <c r="AKO390" s="314"/>
      <c r="AKP390" s="314"/>
      <c r="AKQ390" s="314"/>
      <c r="AKR390" s="314"/>
      <c r="AKS390" s="314"/>
      <c r="AKT390" s="314"/>
      <c r="AKU390" s="314"/>
      <c r="AKV390" s="314"/>
      <c r="AKW390" s="314"/>
      <c r="AKX390" s="314"/>
      <c r="AKY390" s="314"/>
      <c r="AKZ390" s="314"/>
      <c r="ALA390" s="314"/>
      <c r="ALB390" s="314"/>
      <c r="ALC390" s="314"/>
      <c r="ALD390" s="314"/>
      <c r="ALE390" s="314"/>
      <c r="ALF390" s="314"/>
      <c r="ALG390" s="314"/>
      <c r="ALH390" s="314"/>
      <c r="ALI390" s="314"/>
      <c r="ALJ390" s="314"/>
      <c r="ALK390" s="314"/>
      <c r="ALL390" s="314"/>
      <c r="ALM390" s="314"/>
      <c r="ALN390" s="314"/>
      <c r="ALO390" s="314"/>
      <c r="ALP390" s="314"/>
      <c r="ALQ390" s="314"/>
      <c r="ALR390" s="314"/>
      <c r="ALS390" s="314"/>
      <c r="ALT390" s="314"/>
      <c r="ALU390" s="314"/>
      <c r="ALV390" s="314"/>
      <c r="ALW390" s="314"/>
      <c r="ALX390" s="314"/>
      <c r="ALY390" s="314"/>
      <c r="ALZ390" s="314"/>
      <c r="AMA390" s="314"/>
      <c r="AMB390" s="314"/>
      <c r="AMC390" s="314"/>
      <c r="AMD390" s="314"/>
      <c r="AME390" s="314"/>
      <c r="AMF390" s="314"/>
      <c r="AMG390" s="314"/>
      <c r="AMH390" s="314"/>
      <c r="AMI390" s="314"/>
      <c r="AMJ390" s="314"/>
      <c r="AMK390" s="314"/>
      <c r="AML390" s="314"/>
      <c r="AMM390" s="314"/>
      <c r="AMN390" s="314"/>
      <c r="AMO390" s="314"/>
      <c r="AMP390" s="314"/>
      <c r="AMQ390" s="314"/>
      <c r="AMR390" s="314"/>
      <c r="AMS390" s="314"/>
      <c r="AMT390" s="314"/>
      <c r="AMU390" s="314"/>
      <c r="AMV390" s="314"/>
      <c r="AMW390" s="314"/>
      <c r="AMX390" s="314"/>
      <c r="AMY390" s="314"/>
      <c r="AMZ390" s="314"/>
      <c r="ANA390" s="314"/>
      <c r="ANB390" s="314"/>
      <c r="ANC390" s="314"/>
      <c r="AND390" s="314"/>
      <c r="ANE390" s="314"/>
      <c r="ANF390" s="314"/>
      <c r="ANG390" s="314"/>
      <c r="ANH390" s="314"/>
      <c r="ANI390" s="314"/>
      <c r="ANJ390" s="314"/>
      <c r="ANK390" s="314"/>
      <c r="ANL390" s="314"/>
      <c r="ANM390" s="314"/>
      <c r="ANN390" s="314"/>
      <c r="ANO390" s="314"/>
      <c r="ANP390" s="314"/>
      <c r="ANQ390" s="314"/>
      <c r="ANR390" s="314"/>
      <c r="ANS390" s="314"/>
      <c r="ANT390" s="314"/>
      <c r="ANU390" s="314"/>
      <c r="ANV390" s="314"/>
      <c r="ANW390" s="314"/>
      <c r="ANX390" s="314"/>
      <c r="ANY390" s="314"/>
      <c r="ANZ390" s="314"/>
      <c r="AOA390" s="314"/>
      <c r="AOB390" s="314"/>
      <c r="AOC390" s="314"/>
      <c r="AOD390" s="314"/>
      <c r="AOE390" s="314"/>
      <c r="AOF390" s="314"/>
      <c r="AOG390" s="314"/>
      <c r="AOH390" s="314"/>
      <c r="AOI390" s="314"/>
      <c r="AOJ390" s="314"/>
      <c r="AOK390" s="314"/>
      <c r="AOL390" s="314"/>
      <c r="AOM390" s="314"/>
      <c r="AON390" s="314"/>
      <c r="AOO390" s="314"/>
      <c r="AOP390" s="314"/>
      <c r="AOQ390" s="314"/>
      <c r="AOR390" s="314"/>
      <c r="AOS390" s="314"/>
      <c r="AOT390" s="314"/>
      <c r="AOU390" s="314"/>
      <c r="AOV390" s="314"/>
      <c r="AOW390" s="314"/>
      <c r="AOX390" s="314"/>
      <c r="AOY390" s="314"/>
      <c r="AOZ390" s="314"/>
      <c r="APA390" s="314"/>
      <c r="APB390" s="314"/>
      <c r="APC390" s="314"/>
      <c r="APD390" s="314"/>
      <c r="APE390" s="314"/>
      <c r="APF390" s="314"/>
      <c r="APG390" s="314"/>
      <c r="APH390" s="314"/>
      <c r="API390" s="314"/>
      <c r="APJ390" s="314"/>
      <c r="APK390" s="314"/>
      <c r="APL390" s="314"/>
      <c r="APM390" s="314"/>
      <c r="APN390" s="314"/>
      <c r="APO390" s="314"/>
      <c r="APP390" s="314"/>
      <c r="APQ390" s="314"/>
      <c r="APR390" s="314"/>
      <c r="APS390" s="314"/>
      <c r="APT390" s="314"/>
      <c r="APU390" s="314"/>
      <c r="APV390" s="314"/>
      <c r="APW390" s="314"/>
      <c r="APX390" s="314"/>
      <c r="APY390" s="314"/>
      <c r="APZ390" s="314"/>
      <c r="AQA390" s="314"/>
      <c r="AQB390" s="314"/>
      <c r="AQC390" s="314"/>
      <c r="AQD390" s="314"/>
      <c r="AQE390" s="314"/>
      <c r="AQF390" s="314"/>
      <c r="AQG390" s="314"/>
      <c r="AQH390" s="314"/>
      <c r="AQI390" s="314"/>
      <c r="AQJ390" s="314"/>
      <c r="AQK390" s="314"/>
      <c r="AQL390" s="314"/>
      <c r="AQM390" s="314"/>
      <c r="AQN390" s="314"/>
      <c r="AQO390" s="314"/>
      <c r="AQP390" s="314"/>
      <c r="AQQ390" s="314"/>
      <c r="AQR390" s="314"/>
      <c r="AQS390" s="314"/>
      <c r="AQT390" s="314"/>
      <c r="AQU390" s="314"/>
      <c r="AQV390" s="314"/>
      <c r="AQW390" s="314"/>
      <c r="AQX390" s="314"/>
      <c r="AQY390" s="314"/>
      <c r="AQZ390" s="314"/>
      <c r="ARA390" s="314"/>
      <c r="ARB390" s="314"/>
      <c r="ARC390" s="314"/>
      <c r="ARD390" s="314"/>
      <c r="ARE390" s="314"/>
      <c r="ARF390" s="314"/>
      <c r="ARG390" s="314"/>
      <c r="ARH390" s="314"/>
      <c r="ARI390" s="314"/>
      <c r="ARJ390" s="314"/>
      <c r="ARK390" s="314"/>
      <c r="ARL390" s="314"/>
      <c r="ARM390" s="314"/>
      <c r="ARN390" s="314"/>
      <c r="ARO390" s="314"/>
      <c r="ARP390" s="314"/>
      <c r="ARQ390" s="314"/>
      <c r="ARR390" s="314"/>
      <c r="ARS390" s="314"/>
      <c r="ART390" s="314"/>
      <c r="ARU390" s="314"/>
      <c r="ARV390" s="314"/>
      <c r="ARW390" s="314"/>
      <c r="ARX390" s="314"/>
      <c r="ARY390" s="314"/>
      <c r="ARZ390" s="314"/>
      <c r="ASA390" s="314"/>
      <c r="ASB390" s="314"/>
      <c r="ASC390" s="314"/>
      <c r="ASD390" s="314"/>
      <c r="ASE390" s="314"/>
      <c r="ASF390" s="314"/>
      <c r="ASG390" s="314"/>
      <c r="ASH390" s="314"/>
      <c r="ASI390" s="314"/>
      <c r="ASJ390" s="314"/>
      <c r="ASK390" s="314"/>
      <c r="ASL390" s="314"/>
      <c r="ASM390" s="314"/>
      <c r="ASN390" s="314"/>
      <c r="ASO390" s="314"/>
      <c r="ASP390" s="314"/>
      <c r="ASQ390" s="314"/>
      <c r="ASR390" s="314"/>
      <c r="ASS390" s="314"/>
      <c r="AST390" s="314"/>
      <c r="ASU390" s="314"/>
      <c r="ASV390" s="314"/>
      <c r="ASW390" s="314"/>
      <c r="ASX390" s="314"/>
      <c r="ASY390" s="314"/>
      <c r="ASZ390" s="314"/>
      <c r="ATA390" s="314"/>
      <c r="ATB390" s="314"/>
      <c r="ATC390" s="314"/>
      <c r="ATD390" s="314"/>
      <c r="ATE390" s="314"/>
      <c r="ATF390" s="314"/>
      <c r="ATG390" s="314"/>
      <c r="ATH390" s="314"/>
      <c r="ATI390" s="314"/>
      <c r="ATJ390" s="314"/>
      <c r="ATK390" s="314"/>
      <c r="ATL390" s="314"/>
      <c r="ATM390" s="314"/>
      <c r="ATN390" s="314"/>
      <c r="ATO390" s="314"/>
      <c r="ATP390" s="314"/>
      <c r="ATQ390" s="314"/>
      <c r="ATR390" s="314"/>
      <c r="ATS390" s="314"/>
      <c r="ATT390" s="314"/>
      <c r="ATU390" s="314"/>
      <c r="ATV390" s="314"/>
      <c r="ATW390" s="314"/>
      <c r="ATX390" s="314"/>
      <c r="ATY390" s="314"/>
      <c r="ATZ390" s="314"/>
      <c r="AUA390" s="314"/>
      <c r="AUB390" s="314"/>
      <c r="AUC390" s="314"/>
      <c r="AUD390" s="314"/>
      <c r="AUE390" s="314"/>
      <c r="AUF390" s="314"/>
      <c r="AUG390" s="314"/>
      <c r="AUH390" s="314"/>
      <c r="AUI390" s="314"/>
      <c r="AUJ390" s="314"/>
      <c r="AUK390" s="314"/>
      <c r="AUL390" s="314"/>
      <c r="AUM390" s="314"/>
      <c r="AUN390" s="314"/>
      <c r="AUO390" s="314"/>
      <c r="AUP390" s="314"/>
      <c r="AUQ390" s="314"/>
      <c r="AUR390" s="314"/>
      <c r="AUS390" s="314"/>
      <c r="AUT390" s="314"/>
      <c r="AUU390" s="314"/>
      <c r="AUV390" s="314"/>
      <c r="AUW390" s="314"/>
      <c r="AUX390" s="314"/>
      <c r="AUY390" s="314"/>
      <c r="AUZ390" s="314"/>
      <c r="AVA390" s="314"/>
      <c r="AVB390" s="314"/>
      <c r="AVC390" s="314"/>
      <c r="AVD390" s="314"/>
      <c r="AVE390" s="314"/>
      <c r="AVF390" s="314"/>
      <c r="AVG390" s="314"/>
      <c r="AVH390" s="314"/>
      <c r="AVI390" s="314"/>
      <c r="AVJ390" s="314"/>
      <c r="AVK390" s="314"/>
      <c r="AVL390" s="314"/>
      <c r="AVM390" s="314"/>
      <c r="AVN390" s="314"/>
      <c r="AVO390" s="314"/>
      <c r="AVP390" s="314"/>
      <c r="AVQ390" s="314"/>
      <c r="AVR390" s="314"/>
      <c r="AVS390" s="314"/>
      <c r="AVT390" s="314"/>
      <c r="AVU390" s="314"/>
      <c r="AVV390" s="314"/>
      <c r="AVW390" s="314"/>
      <c r="AVX390" s="314"/>
      <c r="AVY390" s="314"/>
      <c r="AVZ390" s="314"/>
      <c r="AWA390" s="314"/>
      <c r="AWB390" s="314"/>
      <c r="AWC390" s="314"/>
      <c r="AWD390" s="314"/>
      <c r="AWE390" s="314"/>
      <c r="AWF390" s="314"/>
      <c r="AWG390" s="314"/>
      <c r="AWH390" s="314"/>
      <c r="AWI390" s="314"/>
      <c r="AWJ390" s="314"/>
      <c r="AWK390" s="314"/>
      <c r="AWL390" s="314"/>
      <c r="AWM390" s="314"/>
      <c r="AWN390" s="314"/>
      <c r="AWO390" s="314"/>
      <c r="AWP390" s="314"/>
      <c r="AWQ390" s="314"/>
      <c r="AWR390" s="314"/>
      <c r="AWS390" s="314"/>
      <c r="AWT390" s="314"/>
      <c r="AWU390" s="314"/>
      <c r="AWV390" s="314"/>
      <c r="AWW390" s="314"/>
      <c r="AWX390" s="314"/>
      <c r="AWY390" s="314"/>
      <c r="AWZ390" s="314"/>
      <c r="AXA390" s="314"/>
      <c r="AXB390" s="314"/>
      <c r="AXC390" s="314"/>
      <c r="AXD390" s="314"/>
      <c r="AXE390" s="314"/>
      <c r="AXF390" s="314"/>
      <c r="AXG390" s="314"/>
      <c r="AXH390" s="314"/>
      <c r="AXI390" s="314"/>
      <c r="AXJ390" s="314"/>
      <c r="AXK390" s="314"/>
      <c r="AXL390" s="314"/>
      <c r="AXM390" s="314"/>
      <c r="AXN390" s="314"/>
      <c r="AXO390" s="314"/>
      <c r="AXP390" s="314"/>
      <c r="AXQ390" s="314"/>
      <c r="AXR390" s="314"/>
      <c r="AXS390" s="314"/>
      <c r="AXT390" s="314"/>
      <c r="AXU390" s="314"/>
      <c r="AXV390" s="314"/>
      <c r="AXW390" s="314"/>
      <c r="AXX390" s="314"/>
      <c r="AXY390" s="314"/>
      <c r="AXZ390" s="314"/>
      <c r="AYA390" s="314"/>
      <c r="AYB390" s="314"/>
      <c r="AYC390" s="314"/>
      <c r="AYD390" s="314"/>
      <c r="AYE390" s="314"/>
      <c r="AYF390" s="314"/>
      <c r="AYG390" s="314"/>
      <c r="AYH390" s="314"/>
      <c r="AYI390" s="314"/>
      <c r="AYJ390" s="314"/>
      <c r="AYK390" s="314"/>
      <c r="AYL390" s="314"/>
      <c r="AYM390" s="314"/>
      <c r="AYN390" s="314"/>
      <c r="AYO390" s="314"/>
      <c r="AYP390" s="314"/>
      <c r="AYQ390" s="314"/>
      <c r="AYR390" s="314"/>
      <c r="AYS390" s="314"/>
      <c r="AYT390" s="314"/>
      <c r="AYU390" s="314"/>
      <c r="AYV390" s="314"/>
      <c r="AYW390" s="314"/>
      <c r="AYX390" s="314"/>
      <c r="AYY390" s="314"/>
      <c r="AYZ390" s="314"/>
      <c r="AZA390" s="314"/>
      <c r="AZB390" s="314"/>
      <c r="AZC390" s="314"/>
      <c r="AZD390" s="314"/>
      <c r="AZE390" s="314"/>
      <c r="AZF390" s="314"/>
      <c r="AZG390" s="314"/>
      <c r="AZH390" s="314"/>
      <c r="AZI390" s="314"/>
      <c r="AZJ390" s="314"/>
      <c r="AZK390" s="314"/>
      <c r="AZL390" s="314"/>
      <c r="AZM390" s="314"/>
      <c r="AZN390" s="314"/>
      <c r="AZO390" s="314"/>
      <c r="AZP390" s="314"/>
      <c r="AZQ390" s="314"/>
      <c r="AZR390" s="314"/>
      <c r="AZS390" s="314"/>
      <c r="AZT390" s="314"/>
      <c r="AZU390" s="314"/>
      <c r="AZV390" s="314"/>
      <c r="AZW390" s="314"/>
      <c r="AZX390" s="314"/>
      <c r="AZY390" s="314"/>
      <c r="AZZ390" s="314"/>
      <c r="BAA390" s="314"/>
      <c r="BAB390" s="314"/>
      <c r="BAC390" s="314"/>
      <c r="BAD390" s="314"/>
      <c r="BAE390" s="314"/>
      <c r="BAF390" s="314"/>
      <c r="BAG390" s="314"/>
      <c r="BAH390" s="314"/>
      <c r="BAI390" s="314"/>
      <c r="BAJ390" s="314"/>
      <c r="BAK390" s="314"/>
      <c r="BAL390" s="314"/>
      <c r="BAM390" s="314"/>
      <c r="BAN390" s="314"/>
      <c r="BAO390" s="314"/>
      <c r="BAP390" s="314"/>
      <c r="BAQ390" s="314"/>
      <c r="BAR390" s="314"/>
      <c r="BAS390" s="314"/>
      <c r="BAT390" s="314"/>
      <c r="BAU390" s="314"/>
      <c r="BAV390" s="314"/>
      <c r="BAW390" s="314"/>
      <c r="BAX390" s="314"/>
      <c r="BAY390" s="314"/>
      <c r="BAZ390" s="314"/>
      <c r="BBA390" s="314"/>
      <c r="BBB390" s="314"/>
      <c r="BBC390" s="314"/>
      <c r="BBD390" s="314"/>
      <c r="BBE390" s="314"/>
      <c r="BBF390" s="314"/>
      <c r="BBG390" s="314"/>
      <c r="BBH390" s="314"/>
      <c r="BBI390" s="314"/>
      <c r="BBJ390" s="314"/>
      <c r="BBK390" s="314"/>
      <c r="BBL390" s="314"/>
      <c r="BBM390" s="314"/>
      <c r="BBN390" s="314"/>
      <c r="BBO390" s="314"/>
      <c r="BBP390" s="314"/>
      <c r="BBQ390" s="314"/>
      <c r="BBR390" s="314"/>
      <c r="BBS390" s="314"/>
      <c r="BBT390" s="314"/>
      <c r="BBU390" s="314"/>
      <c r="BBV390" s="314"/>
      <c r="BBW390" s="314"/>
      <c r="BBX390" s="314"/>
      <c r="BBY390" s="314"/>
      <c r="BBZ390" s="314"/>
      <c r="BCA390" s="314"/>
      <c r="BCB390" s="314"/>
      <c r="BCC390" s="314"/>
      <c r="BCD390" s="314"/>
      <c r="BCE390" s="314"/>
      <c r="BCF390" s="314"/>
      <c r="BCG390" s="314"/>
      <c r="BCH390" s="314"/>
      <c r="BCI390" s="314"/>
      <c r="BCJ390" s="314"/>
      <c r="BCK390" s="314"/>
      <c r="BCL390" s="314"/>
      <c r="BCM390" s="314"/>
      <c r="BCN390" s="314"/>
      <c r="BCO390" s="314"/>
      <c r="BCP390" s="314"/>
      <c r="BCQ390" s="314"/>
      <c r="BCR390" s="314"/>
      <c r="BCS390" s="314"/>
      <c r="BCT390" s="314"/>
      <c r="BCU390" s="314"/>
      <c r="BCV390" s="314"/>
      <c r="BCW390" s="314"/>
      <c r="BCX390" s="314"/>
      <c r="BCY390" s="314"/>
      <c r="BCZ390" s="314"/>
      <c r="BDA390" s="314"/>
      <c r="BDB390" s="314"/>
      <c r="BDC390" s="314"/>
      <c r="BDD390" s="314"/>
      <c r="BDE390" s="314"/>
      <c r="BDF390" s="314"/>
      <c r="BDG390" s="314"/>
      <c r="BDH390" s="314"/>
      <c r="BDI390" s="314"/>
      <c r="BDJ390" s="314"/>
      <c r="BDK390" s="314"/>
      <c r="BDL390" s="314"/>
      <c r="BDM390" s="314"/>
      <c r="BDN390" s="314"/>
      <c r="BDO390" s="314"/>
      <c r="BDP390" s="314"/>
      <c r="BDQ390" s="314"/>
      <c r="BDR390" s="314"/>
      <c r="BDS390" s="314"/>
      <c r="BDT390" s="314"/>
      <c r="BDU390" s="314"/>
      <c r="BDV390" s="314"/>
      <c r="BDW390" s="314"/>
      <c r="BDX390" s="314"/>
      <c r="BDY390" s="314"/>
      <c r="BDZ390" s="314"/>
      <c r="BEA390" s="314"/>
      <c r="BEB390" s="314"/>
      <c r="BEC390" s="314"/>
      <c r="BED390" s="314"/>
      <c r="BEE390" s="314"/>
      <c r="BEF390" s="314"/>
      <c r="BEG390" s="314"/>
      <c r="BEH390" s="314"/>
      <c r="BEI390" s="314"/>
      <c r="BEJ390" s="314"/>
      <c r="BEK390" s="314"/>
      <c r="BEL390" s="314"/>
      <c r="BEM390" s="314"/>
      <c r="BEN390" s="314"/>
      <c r="BEO390" s="314"/>
      <c r="BEP390" s="314"/>
      <c r="BEQ390" s="314"/>
      <c r="BER390" s="314"/>
      <c r="BES390" s="314"/>
      <c r="BET390" s="314"/>
      <c r="BEU390" s="314"/>
      <c r="BEV390" s="314"/>
      <c r="BEW390" s="314"/>
      <c r="BEX390" s="314"/>
      <c r="BEY390" s="314"/>
      <c r="BEZ390" s="314"/>
      <c r="BFA390" s="314"/>
      <c r="BFB390" s="314"/>
      <c r="BFC390" s="314"/>
      <c r="BFD390" s="314"/>
      <c r="BFE390" s="314"/>
      <c r="BFF390" s="314"/>
      <c r="BFG390" s="314"/>
      <c r="BFH390" s="314"/>
      <c r="BFI390" s="314"/>
      <c r="BFJ390" s="314"/>
      <c r="BFK390" s="314"/>
      <c r="BFL390" s="314"/>
      <c r="BFM390" s="314"/>
      <c r="BFN390" s="314"/>
      <c r="BFO390" s="314"/>
      <c r="BFP390" s="314"/>
      <c r="BFQ390" s="314"/>
      <c r="BFR390" s="314"/>
      <c r="BFS390" s="314"/>
      <c r="BFT390" s="314"/>
      <c r="BFU390" s="314"/>
      <c r="BFV390" s="314"/>
      <c r="BFW390" s="314"/>
      <c r="BFX390" s="314"/>
      <c r="BFY390" s="314"/>
      <c r="BFZ390" s="314"/>
      <c r="BGA390" s="314"/>
      <c r="BGB390" s="314"/>
      <c r="BGC390" s="314"/>
      <c r="BGD390" s="314"/>
      <c r="BGE390" s="314"/>
      <c r="BGF390" s="314"/>
      <c r="BGG390" s="314"/>
      <c r="BGH390" s="314"/>
      <c r="BGI390" s="314"/>
      <c r="BGJ390" s="314"/>
      <c r="BGK390" s="314"/>
      <c r="BGL390" s="314"/>
      <c r="BGM390" s="314"/>
      <c r="BGN390" s="314"/>
      <c r="BGO390" s="314"/>
      <c r="BGP390" s="314"/>
      <c r="BGQ390" s="314"/>
      <c r="BGR390" s="314"/>
      <c r="BGS390" s="314"/>
      <c r="BGT390" s="314"/>
      <c r="BGU390" s="314"/>
      <c r="BGV390" s="314"/>
      <c r="BGW390" s="314"/>
      <c r="BGX390" s="314"/>
      <c r="BGY390" s="314"/>
      <c r="BGZ390" s="314"/>
      <c r="BHA390" s="314"/>
      <c r="BHB390" s="314"/>
      <c r="BHC390" s="314"/>
      <c r="BHD390" s="314"/>
      <c r="BHE390" s="314"/>
      <c r="BHF390" s="314"/>
      <c r="BHG390" s="314"/>
      <c r="BHH390" s="314"/>
      <c r="BHI390" s="314"/>
      <c r="BHJ390" s="314"/>
      <c r="BHK390" s="314"/>
      <c r="BHL390" s="314"/>
      <c r="BHM390" s="314"/>
      <c r="BHN390" s="314"/>
      <c r="BHO390" s="314"/>
      <c r="BHP390" s="314"/>
      <c r="BHQ390" s="314"/>
      <c r="BHR390" s="314"/>
      <c r="BHS390" s="314"/>
      <c r="BHT390" s="314"/>
      <c r="BHU390" s="314"/>
      <c r="BHV390" s="314"/>
      <c r="BHW390" s="314"/>
      <c r="BHX390" s="314"/>
      <c r="BHY390" s="314"/>
      <c r="BHZ390" s="314"/>
      <c r="BIA390" s="314"/>
      <c r="BIB390" s="314"/>
      <c r="BIC390" s="314"/>
      <c r="BID390" s="314"/>
      <c r="BIE390" s="314"/>
      <c r="BIF390" s="314"/>
      <c r="BIG390" s="314"/>
      <c r="BIH390" s="314"/>
      <c r="BII390" s="314"/>
      <c r="BIJ390" s="314"/>
      <c r="BIK390" s="314"/>
      <c r="BIL390" s="314"/>
      <c r="BIM390" s="314"/>
      <c r="BIN390" s="314"/>
      <c r="BIO390" s="314"/>
      <c r="BIP390" s="314"/>
      <c r="BIQ390" s="314"/>
      <c r="BIR390" s="314"/>
      <c r="BIS390" s="314"/>
      <c r="BIT390" s="314"/>
      <c r="BIU390" s="314"/>
      <c r="BIV390" s="314"/>
      <c r="BIW390" s="314"/>
      <c r="BIX390" s="314"/>
      <c r="BIY390" s="314"/>
      <c r="BIZ390" s="314"/>
      <c r="BJA390" s="314"/>
      <c r="BJB390" s="314"/>
      <c r="BJC390" s="314"/>
      <c r="BJD390" s="314"/>
      <c r="BJE390" s="314"/>
      <c r="BJF390" s="314"/>
      <c r="BJG390" s="314"/>
      <c r="BJH390" s="314"/>
      <c r="BJI390" s="314"/>
      <c r="BJJ390" s="314"/>
      <c r="BJK390" s="314"/>
      <c r="BJL390" s="314"/>
      <c r="BJM390" s="314"/>
      <c r="BJN390" s="314"/>
      <c r="BJO390" s="314"/>
      <c r="BJP390" s="314"/>
      <c r="BJQ390" s="314"/>
      <c r="BJR390" s="314"/>
      <c r="BJS390" s="314"/>
      <c r="BJT390" s="314"/>
      <c r="BJU390" s="314"/>
      <c r="BJV390" s="314"/>
      <c r="BJW390" s="314"/>
      <c r="BJX390" s="314"/>
      <c r="BJY390" s="314"/>
      <c r="BJZ390" s="314"/>
      <c r="BKA390" s="314"/>
      <c r="BKB390" s="314"/>
      <c r="BKC390" s="314"/>
      <c r="BKD390" s="314"/>
      <c r="BKE390" s="314"/>
      <c r="BKF390" s="314"/>
      <c r="BKG390" s="314"/>
      <c r="BKH390" s="314"/>
      <c r="BKI390" s="314"/>
      <c r="BKJ390" s="314"/>
      <c r="BKK390" s="314"/>
      <c r="BKL390" s="314"/>
      <c r="BKM390" s="314"/>
      <c r="BKN390" s="314"/>
      <c r="BKO390" s="314"/>
      <c r="BKP390" s="314"/>
      <c r="BKQ390" s="314"/>
      <c r="BKR390" s="314"/>
      <c r="BKS390" s="314"/>
      <c r="BKT390" s="314"/>
      <c r="BKU390" s="314"/>
      <c r="BKV390" s="314"/>
      <c r="BKW390" s="314"/>
      <c r="BKX390" s="314"/>
      <c r="BKY390" s="314"/>
      <c r="BKZ390" s="314"/>
      <c r="BLA390" s="314"/>
      <c r="BLB390" s="314"/>
      <c r="BLC390" s="314"/>
      <c r="BLD390" s="314"/>
      <c r="BLE390" s="314"/>
      <c r="BLF390" s="314"/>
      <c r="BLG390" s="314"/>
      <c r="BLH390" s="314"/>
      <c r="BLI390" s="314"/>
      <c r="BLJ390" s="314"/>
      <c r="BLK390" s="314"/>
      <c r="BLL390" s="314"/>
      <c r="BLM390" s="314"/>
      <c r="BLN390" s="314"/>
      <c r="BLO390" s="314"/>
      <c r="BLP390" s="314"/>
      <c r="BLQ390" s="314"/>
      <c r="BLR390" s="314"/>
      <c r="BLS390" s="314"/>
      <c r="BLT390" s="314"/>
      <c r="BLU390" s="314"/>
      <c r="BLV390" s="314"/>
      <c r="BLW390" s="314"/>
      <c r="BLX390" s="314"/>
      <c r="BLY390" s="314"/>
      <c r="BLZ390" s="314"/>
      <c r="BMA390" s="314"/>
      <c r="BMB390" s="314"/>
      <c r="BMC390" s="314"/>
      <c r="BMD390" s="314"/>
      <c r="BME390" s="314"/>
      <c r="BMF390" s="314"/>
      <c r="BMG390" s="314"/>
      <c r="BMH390" s="314"/>
      <c r="BMI390" s="314"/>
      <c r="BMJ390" s="314"/>
      <c r="BMK390" s="314"/>
      <c r="BML390" s="314"/>
      <c r="BMM390" s="314"/>
      <c r="BMN390" s="314"/>
      <c r="BMO390" s="314"/>
      <c r="BMP390" s="314"/>
      <c r="BMQ390" s="314"/>
      <c r="BMR390" s="314"/>
      <c r="BMS390" s="314"/>
      <c r="BMT390" s="314"/>
      <c r="BMU390" s="314"/>
      <c r="BMV390" s="314"/>
      <c r="BMW390" s="314"/>
      <c r="BMX390" s="314"/>
      <c r="BMY390" s="314"/>
      <c r="BMZ390" s="314"/>
      <c r="BNA390" s="314"/>
      <c r="BNB390" s="314"/>
      <c r="BNC390" s="314"/>
      <c r="BND390" s="314"/>
      <c r="BNE390" s="314"/>
      <c r="BNF390" s="314"/>
      <c r="BNG390" s="314"/>
      <c r="BNH390" s="314"/>
      <c r="BNI390" s="314"/>
      <c r="BNJ390" s="314"/>
      <c r="BNK390" s="314"/>
      <c r="BNL390" s="314"/>
      <c r="BNM390" s="314"/>
      <c r="BNN390" s="314"/>
      <c r="BNO390" s="314"/>
      <c r="BNP390" s="314"/>
      <c r="BNQ390" s="314"/>
      <c r="BNR390" s="314"/>
      <c r="BNS390" s="314"/>
      <c r="BNT390" s="314"/>
      <c r="BNU390" s="314"/>
      <c r="BNV390" s="314"/>
      <c r="BNW390" s="314"/>
      <c r="BNX390" s="314"/>
      <c r="BNY390" s="314"/>
      <c r="BNZ390" s="314"/>
      <c r="BOA390" s="314"/>
      <c r="BOB390" s="314"/>
      <c r="BOC390" s="314"/>
      <c r="BOD390" s="314"/>
      <c r="BOE390" s="314"/>
      <c r="BOF390" s="314"/>
      <c r="BOG390" s="314"/>
      <c r="BOH390" s="314"/>
      <c r="BOI390" s="314"/>
      <c r="BOJ390" s="314"/>
      <c r="BOK390" s="314"/>
      <c r="BOL390" s="314"/>
      <c r="BOM390" s="314"/>
      <c r="BON390" s="314"/>
      <c r="BOO390" s="314"/>
      <c r="BOP390" s="314"/>
      <c r="BOQ390" s="314"/>
      <c r="BOR390" s="314"/>
      <c r="BOS390" s="314"/>
      <c r="BOT390" s="314"/>
      <c r="BOU390" s="314"/>
      <c r="BOV390" s="314"/>
      <c r="BOW390" s="314"/>
      <c r="BOX390" s="314"/>
      <c r="BOY390" s="314"/>
      <c r="BOZ390" s="314"/>
      <c r="BPA390" s="314"/>
      <c r="BPB390" s="314"/>
      <c r="BPC390" s="314"/>
      <c r="BPD390" s="314"/>
      <c r="BPE390" s="314"/>
      <c r="BPF390" s="314"/>
      <c r="BPG390" s="314"/>
      <c r="BPH390" s="314"/>
      <c r="BPI390" s="314"/>
      <c r="BPJ390" s="314"/>
      <c r="BPK390" s="314"/>
      <c r="BPL390" s="314"/>
      <c r="BPM390" s="314"/>
      <c r="BPN390" s="314"/>
      <c r="BPO390" s="314"/>
      <c r="BPP390" s="314"/>
      <c r="BPQ390" s="314"/>
      <c r="BPR390" s="314"/>
      <c r="BPS390" s="314"/>
      <c r="BPT390" s="314"/>
      <c r="BPU390" s="314"/>
      <c r="BPV390" s="314"/>
      <c r="BPW390" s="314"/>
      <c r="BPX390" s="314"/>
      <c r="BPY390" s="314"/>
      <c r="BPZ390" s="314"/>
      <c r="BQA390" s="314"/>
      <c r="BQB390" s="314"/>
      <c r="BQC390" s="314"/>
      <c r="BQD390" s="314"/>
      <c r="BQE390" s="314"/>
      <c r="BQF390" s="314"/>
      <c r="BQG390" s="314"/>
      <c r="BQH390" s="314"/>
      <c r="BQI390" s="314"/>
      <c r="BQJ390" s="314"/>
      <c r="BQK390" s="314"/>
      <c r="BQL390" s="314"/>
      <c r="BQM390" s="314"/>
      <c r="BQN390" s="314"/>
      <c r="BQO390" s="314"/>
      <c r="BQP390" s="314"/>
      <c r="BQQ390" s="314"/>
      <c r="BQR390" s="314"/>
      <c r="BQS390" s="314"/>
      <c r="BQT390" s="314"/>
      <c r="BQU390" s="314"/>
      <c r="BQV390" s="314"/>
      <c r="BQW390" s="314"/>
      <c r="BQX390" s="314"/>
      <c r="BQY390" s="314"/>
      <c r="BQZ390" s="314"/>
      <c r="BRA390" s="314"/>
      <c r="BRB390" s="314"/>
      <c r="BRC390" s="314"/>
      <c r="BRD390" s="314"/>
      <c r="BRE390" s="314"/>
      <c r="BRF390" s="314"/>
      <c r="BRG390" s="314"/>
      <c r="BRH390" s="314"/>
      <c r="BRI390" s="314"/>
      <c r="BRJ390" s="314"/>
      <c r="BRK390" s="314"/>
      <c r="BRL390" s="314"/>
      <c r="BRM390" s="314"/>
      <c r="BRN390" s="314"/>
      <c r="BRO390" s="314"/>
      <c r="BRP390" s="314"/>
      <c r="BRQ390" s="314"/>
      <c r="BRR390" s="314"/>
      <c r="BRS390" s="314"/>
      <c r="BRT390" s="314"/>
      <c r="BRU390" s="314"/>
      <c r="BRV390" s="314"/>
      <c r="BRW390" s="314"/>
      <c r="BRX390" s="314"/>
      <c r="BRY390" s="314"/>
      <c r="BRZ390" s="314"/>
      <c r="BSA390" s="314"/>
      <c r="BSB390" s="314"/>
      <c r="BSC390" s="314"/>
      <c r="BSD390" s="314"/>
      <c r="BSE390" s="314"/>
      <c r="BSF390" s="314"/>
      <c r="BSG390" s="314"/>
      <c r="BSH390" s="314"/>
      <c r="BSI390" s="314"/>
      <c r="BSJ390" s="314"/>
      <c r="BSK390" s="314"/>
      <c r="BSL390" s="314"/>
      <c r="BSM390" s="314"/>
      <c r="BSN390" s="314"/>
      <c r="BSO390" s="314"/>
      <c r="BSP390" s="314"/>
      <c r="BSQ390" s="314"/>
      <c r="BSR390" s="314"/>
      <c r="BSS390" s="314"/>
      <c r="BST390" s="314"/>
      <c r="BSU390" s="314"/>
      <c r="BSV390" s="314"/>
      <c r="BSW390" s="314"/>
      <c r="BSX390" s="314"/>
      <c r="BSY390" s="314"/>
      <c r="BSZ390" s="314"/>
      <c r="BTA390" s="314"/>
      <c r="BTB390" s="314"/>
      <c r="BTC390" s="314"/>
      <c r="BTD390" s="314"/>
      <c r="BTE390" s="314"/>
      <c r="BTF390" s="314"/>
      <c r="BTG390" s="314"/>
      <c r="BTH390" s="314"/>
      <c r="BTI390" s="314"/>
      <c r="BTJ390" s="314"/>
      <c r="BTK390" s="314"/>
      <c r="BTL390" s="314"/>
      <c r="BTM390" s="314"/>
      <c r="BTN390" s="314"/>
      <c r="BTO390" s="314"/>
      <c r="BTP390" s="314"/>
      <c r="BTQ390" s="314"/>
      <c r="BTR390" s="314"/>
      <c r="BTS390" s="314"/>
      <c r="BTT390" s="314"/>
      <c r="BTU390" s="314"/>
      <c r="BTV390" s="314"/>
      <c r="BTW390" s="314"/>
      <c r="BTX390" s="314"/>
      <c r="BTY390" s="314"/>
      <c r="BTZ390" s="314"/>
      <c r="BUA390" s="314"/>
      <c r="BUB390" s="314"/>
      <c r="BUC390" s="314"/>
      <c r="BUD390" s="314"/>
      <c r="BUE390" s="314"/>
      <c r="BUF390" s="314"/>
      <c r="BUG390" s="314"/>
      <c r="BUH390" s="314"/>
      <c r="BUI390" s="314"/>
      <c r="BUJ390" s="314"/>
      <c r="BUK390" s="314"/>
      <c r="BUL390" s="314"/>
      <c r="BUM390" s="314"/>
      <c r="BUN390" s="314"/>
      <c r="BUO390" s="314"/>
      <c r="BUP390" s="314"/>
      <c r="BUQ390" s="314"/>
      <c r="BUR390" s="314"/>
      <c r="BUS390" s="314"/>
      <c r="BUT390" s="314"/>
      <c r="BUU390" s="314"/>
      <c r="BUV390" s="314"/>
      <c r="BUW390" s="314"/>
      <c r="BUX390" s="314"/>
      <c r="BUY390" s="314"/>
      <c r="BUZ390" s="314"/>
      <c r="BVA390" s="314"/>
      <c r="BVB390" s="314"/>
      <c r="BVC390" s="314"/>
      <c r="BVD390" s="314"/>
      <c r="BVE390" s="314"/>
      <c r="BVF390" s="314"/>
      <c r="BVG390" s="314"/>
      <c r="BVH390" s="314"/>
      <c r="BVI390" s="314"/>
      <c r="BVJ390" s="314"/>
      <c r="BVK390" s="314"/>
      <c r="BVL390" s="314"/>
      <c r="BVM390" s="314"/>
      <c r="BVN390" s="314"/>
      <c r="BVO390" s="314"/>
      <c r="BVP390" s="314"/>
      <c r="BVQ390" s="314"/>
      <c r="BVR390" s="314"/>
      <c r="BVS390" s="314"/>
      <c r="BVT390" s="314"/>
      <c r="BVU390" s="314"/>
      <c r="BVV390" s="314"/>
      <c r="BVW390" s="314"/>
      <c r="BVX390" s="314"/>
      <c r="BVY390" s="314"/>
      <c r="BVZ390" s="314"/>
      <c r="BWA390" s="314"/>
      <c r="BWB390" s="314"/>
      <c r="BWC390" s="314"/>
      <c r="BWD390" s="314"/>
      <c r="BWE390" s="314"/>
      <c r="BWF390" s="314"/>
      <c r="BWG390" s="314"/>
      <c r="BWH390" s="314"/>
      <c r="BWI390" s="314"/>
      <c r="BWJ390" s="314"/>
      <c r="BWK390" s="314"/>
      <c r="BWL390" s="314"/>
      <c r="BWM390" s="314"/>
      <c r="BWN390" s="314"/>
      <c r="BWO390" s="314"/>
      <c r="BWP390" s="314"/>
      <c r="BWQ390" s="314"/>
      <c r="BWR390" s="314"/>
      <c r="BWS390" s="314"/>
      <c r="BWT390" s="314"/>
      <c r="BWU390" s="314"/>
      <c r="BWV390" s="314"/>
      <c r="BWW390" s="314"/>
      <c r="BWX390" s="314"/>
      <c r="BWY390" s="314"/>
      <c r="BWZ390" s="314"/>
      <c r="BXA390" s="314"/>
      <c r="BXB390" s="314"/>
      <c r="BXC390" s="314"/>
      <c r="BXD390" s="314"/>
      <c r="BXE390" s="314"/>
      <c r="BXF390" s="314"/>
      <c r="BXG390" s="314"/>
      <c r="BXH390" s="314"/>
      <c r="BXI390" s="314"/>
      <c r="BXJ390" s="314"/>
      <c r="BXK390" s="314"/>
      <c r="BXL390" s="314"/>
      <c r="BXM390" s="314"/>
      <c r="BXN390" s="314"/>
      <c r="BXO390" s="314"/>
      <c r="BXP390" s="314"/>
      <c r="BXQ390" s="314"/>
      <c r="BXR390" s="314"/>
      <c r="BXS390" s="314"/>
      <c r="BXT390" s="314"/>
      <c r="BXU390" s="314"/>
      <c r="BXV390" s="314"/>
      <c r="BXW390" s="314"/>
      <c r="BXX390" s="314"/>
      <c r="BXY390" s="314"/>
      <c r="BXZ390" s="314"/>
      <c r="BYA390" s="314"/>
      <c r="BYB390" s="314"/>
      <c r="BYC390" s="314"/>
      <c r="BYD390" s="314"/>
      <c r="BYE390" s="314"/>
      <c r="BYF390" s="314"/>
      <c r="BYG390" s="314"/>
      <c r="BYH390" s="314"/>
      <c r="BYI390" s="314"/>
      <c r="BYJ390" s="314"/>
      <c r="BYK390" s="314"/>
      <c r="BYL390" s="314"/>
      <c r="BYM390" s="314"/>
      <c r="BYN390" s="314"/>
      <c r="BYO390" s="314"/>
      <c r="BYP390" s="314"/>
      <c r="BYQ390" s="314"/>
      <c r="BYR390" s="314"/>
      <c r="BYS390" s="314"/>
      <c r="BYT390" s="314"/>
      <c r="BYU390" s="314"/>
      <c r="BYV390" s="314"/>
      <c r="BYW390" s="314"/>
      <c r="BYX390" s="314"/>
      <c r="BYY390" s="314"/>
      <c r="BYZ390" s="314"/>
      <c r="BZA390" s="314"/>
      <c r="BZB390" s="314"/>
      <c r="BZC390" s="314"/>
      <c r="BZD390" s="314"/>
      <c r="BZE390" s="314"/>
      <c r="BZF390" s="314"/>
      <c r="BZG390" s="314"/>
      <c r="BZH390" s="314"/>
      <c r="BZI390" s="314"/>
      <c r="BZJ390" s="314"/>
      <c r="BZK390" s="314"/>
      <c r="BZL390" s="314"/>
      <c r="BZM390" s="314"/>
      <c r="BZN390" s="314"/>
      <c r="BZO390" s="314"/>
      <c r="BZP390" s="314"/>
      <c r="BZQ390" s="314"/>
      <c r="BZR390" s="314"/>
      <c r="BZS390" s="314"/>
      <c r="BZT390" s="314"/>
      <c r="BZU390" s="314"/>
      <c r="BZV390" s="314"/>
      <c r="BZW390" s="314"/>
      <c r="BZX390" s="314"/>
      <c r="BZY390" s="314"/>
      <c r="BZZ390" s="314"/>
      <c r="CAA390" s="314"/>
      <c r="CAB390" s="314"/>
      <c r="CAC390" s="314"/>
      <c r="CAD390" s="314"/>
      <c r="CAE390" s="314"/>
      <c r="CAF390" s="314"/>
      <c r="CAG390" s="314"/>
      <c r="CAH390" s="314"/>
      <c r="CAI390" s="314"/>
      <c r="CAJ390" s="314"/>
      <c r="CAK390" s="314"/>
      <c r="CAL390" s="314"/>
      <c r="CAM390" s="314"/>
      <c r="CAN390" s="314"/>
      <c r="CAO390" s="314"/>
      <c r="CAP390" s="314"/>
      <c r="CAQ390" s="314"/>
      <c r="CAR390" s="314"/>
      <c r="CAS390" s="314"/>
      <c r="CAT390" s="314"/>
      <c r="CAU390" s="314"/>
      <c r="CAV390" s="314"/>
      <c r="CAW390" s="314"/>
      <c r="CAX390" s="314"/>
      <c r="CAY390" s="314"/>
      <c r="CAZ390" s="314"/>
      <c r="CBA390" s="314"/>
      <c r="CBB390" s="314"/>
      <c r="CBC390" s="314"/>
      <c r="CBD390" s="314"/>
      <c r="CBE390" s="314"/>
      <c r="CBF390" s="314"/>
      <c r="CBG390" s="314"/>
      <c r="CBH390" s="314"/>
      <c r="CBI390" s="314"/>
      <c r="CBJ390" s="314"/>
      <c r="CBK390" s="314"/>
      <c r="CBL390" s="314"/>
      <c r="CBM390" s="314"/>
      <c r="CBN390" s="314"/>
      <c r="CBO390" s="314"/>
      <c r="CBP390" s="314"/>
      <c r="CBQ390" s="314"/>
      <c r="CBR390" s="314"/>
      <c r="CBS390" s="314"/>
      <c r="CBT390" s="314"/>
      <c r="CBU390" s="314"/>
      <c r="CBV390" s="314"/>
      <c r="CBW390" s="314"/>
      <c r="CBX390" s="314"/>
      <c r="CBY390" s="314"/>
      <c r="CBZ390" s="314"/>
      <c r="CCA390" s="314"/>
      <c r="CCB390" s="314"/>
      <c r="CCC390" s="314"/>
      <c r="CCD390" s="314"/>
      <c r="CCE390" s="314"/>
      <c r="CCF390" s="314"/>
      <c r="CCG390" s="314"/>
      <c r="CCH390" s="314"/>
      <c r="CCI390" s="314"/>
      <c r="CCJ390" s="314"/>
      <c r="CCK390" s="314"/>
      <c r="CCL390" s="314"/>
      <c r="CCM390" s="314"/>
      <c r="CCN390" s="314"/>
      <c r="CCO390" s="314"/>
      <c r="CCP390" s="314"/>
      <c r="CCQ390" s="314"/>
      <c r="CCR390" s="314"/>
      <c r="CCS390" s="314"/>
      <c r="CCT390" s="314"/>
      <c r="CCU390" s="314"/>
      <c r="CCV390" s="314"/>
      <c r="CCW390" s="314"/>
      <c r="CCX390" s="314"/>
      <c r="CCY390" s="314"/>
      <c r="CCZ390" s="314"/>
      <c r="CDA390" s="314"/>
      <c r="CDB390" s="314"/>
      <c r="CDC390" s="314"/>
      <c r="CDD390" s="314"/>
      <c r="CDE390" s="314"/>
      <c r="CDF390" s="314"/>
      <c r="CDG390" s="314"/>
      <c r="CDH390" s="314"/>
      <c r="CDI390" s="314"/>
      <c r="CDJ390" s="314"/>
      <c r="CDK390" s="314"/>
      <c r="CDL390" s="314"/>
      <c r="CDM390" s="314"/>
      <c r="CDN390" s="314"/>
      <c r="CDO390" s="314"/>
      <c r="CDP390" s="314"/>
      <c r="CDQ390" s="314"/>
      <c r="CDR390" s="314"/>
      <c r="CDS390" s="314"/>
      <c r="CDT390" s="314"/>
      <c r="CDU390" s="314"/>
      <c r="CDV390" s="314"/>
      <c r="CDW390" s="314"/>
      <c r="CDX390" s="314"/>
      <c r="CDY390" s="314"/>
      <c r="CDZ390" s="314"/>
      <c r="CEA390" s="314"/>
      <c r="CEB390" s="314"/>
      <c r="CEC390" s="314"/>
      <c r="CED390" s="314"/>
      <c r="CEE390" s="314"/>
      <c r="CEF390" s="314"/>
      <c r="CEG390" s="314"/>
      <c r="CEH390" s="314"/>
      <c r="CEI390" s="314"/>
      <c r="CEJ390" s="314"/>
      <c r="CEK390" s="314"/>
      <c r="CEL390" s="314"/>
      <c r="CEM390" s="314"/>
      <c r="CEN390" s="314"/>
      <c r="CEO390" s="314"/>
      <c r="CEP390" s="314"/>
      <c r="CEQ390" s="314"/>
      <c r="CER390" s="314"/>
      <c r="CES390" s="314"/>
      <c r="CET390" s="314"/>
      <c r="CEU390" s="314"/>
      <c r="CEV390" s="314"/>
      <c r="CEW390" s="314"/>
      <c r="CEX390" s="314"/>
      <c r="CEY390" s="314"/>
      <c r="CEZ390" s="314"/>
      <c r="CFA390" s="314"/>
      <c r="CFB390" s="314"/>
      <c r="CFC390" s="314"/>
      <c r="CFD390" s="314"/>
      <c r="CFE390" s="314"/>
      <c r="CFF390" s="314"/>
      <c r="CFG390" s="314"/>
      <c r="CFH390" s="314"/>
      <c r="CFI390" s="314"/>
      <c r="CFJ390" s="314"/>
      <c r="CFK390" s="314"/>
      <c r="CFL390" s="314"/>
      <c r="CFM390" s="314"/>
      <c r="CFN390" s="314"/>
      <c r="CFO390" s="314"/>
      <c r="CFP390" s="314"/>
      <c r="CFQ390" s="314"/>
      <c r="CFR390" s="314"/>
      <c r="CFS390" s="314"/>
      <c r="CFT390" s="314"/>
      <c r="CFU390" s="314"/>
      <c r="CFV390" s="314"/>
      <c r="CFW390" s="314"/>
      <c r="CFX390" s="314"/>
      <c r="CFY390" s="314"/>
      <c r="CFZ390" s="314"/>
      <c r="CGA390" s="314"/>
      <c r="CGB390" s="314"/>
      <c r="CGC390" s="314"/>
      <c r="CGD390" s="314"/>
      <c r="CGE390" s="314"/>
      <c r="CGF390" s="314"/>
      <c r="CGG390" s="314"/>
      <c r="CGH390" s="314"/>
      <c r="CGI390" s="314"/>
      <c r="CGJ390" s="314"/>
      <c r="CGK390" s="314"/>
      <c r="CGL390" s="314"/>
      <c r="CGM390" s="314"/>
      <c r="CGN390" s="314"/>
      <c r="CGO390" s="314"/>
      <c r="CGP390" s="314"/>
      <c r="CGQ390" s="314"/>
      <c r="CGR390" s="314"/>
      <c r="CGS390" s="314"/>
      <c r="CGT390" s="314"/>
      <c r="CGU390" s="314"/>
      <c r="CGV390" s="314"/>
      <c r="CGW390" s="314"/>
      <c r="CGX390" s="314"/>
      <c r="CGY390" s="314"/>
      <c r="CGZ390" s="314"/>
      <c r="CHA390" s="314"/>
      <c r="CHB390" s="314"/>
      <c r="CHC390" s="314"/>
      <c r="CHD390" s="314"/>
      <c r="CHE390" s="314"/>
      <c r="CHF390" s="314"/>
      <c r="CHG390" s="314"/>
      <c r="CHH390" s="314"/>
      <c r="CHI390" s="314"/>
      <c r="CHJ390" s="314"/>
      <c r="CHK390" s="314"/>
      <c r="CHL390" s="314"/>
      <c r="CHM390" s="314"/>
      <c r="CHN390" s="314"/>
      <c r="CHO390" s="314"/>
      <c r="CHP390" s="314"/>
      <c r="CHQ390" s="314"/>
      <c r="CHR390" s="314"/>
      <c r="CHS390" s="314"/>
      <c r="CHT390" s="314"/>
      <c r="CHU390" s="314"/>
      <c r="CHV390" s="314"/>
      <c r="CHW390" s="314"/>
      <c r="CHX390" s="314"/>
      <c r="CHY390" s="314"/>
      <c r="CHZ390" s="314"/>
      <c r="CIA390" s="314"/>
      <c r="CIB390" s="314"/>
      <c r="CIC390" s="314"/>
      <c r="CID390" s="314"/>
      <c r="CIE390" s="314"/>
      <c r="CIF390" s="314"/>
      <c r="CIG390" s="314"/>
      <c r="CIH390" s="314"/>
      <c r="CII390" s="314"/>
      <c r="CIJ390" s="314"/>
      <c r="CIK390" s="314"/>
      <c r="CIL390" s="314"/>
      <c r="CIM390" s="314"/>
      <c r="CIN390" s="314"/>
      <c r="CIO390" s="314"/>
      <c r="CIP390" s="314"/>
      <c r="CIQ390" s="314"/>
      <c r="CIR390" s="314"/>
      <c r="CIS390" s="314"/>
      <c r="CIT390" s="314"/>
      <c r="CIU390" s="314"/>
      <c r="CIV390" s="314"/>
      <c r="CIW390" s="314"/>
      <c r="CIX390" s="314"/>
      <c r="CIY390" s="314"/>
      <c r="CIZ390" s="314"/>
      <c r="CJA390" s="314"/>
      <c r="CJB390" s="314"/>
      <c r="CJC390" s="314"/>
      <c r="CJD390" s="314"/>
      <c r="CJE390" s="314"/>
      <c r="CJF390" s="314"/>
      <c r="CJG390" s="314"/>
      <c r="CJH390" s="314"/>
      <c r="CJI390" s="314"/>
      <c r="CJJ390" s="314"/>
      <c r="CJK390" s="314"/>
      <c r="CJL390" s="314"/>
      <c r="CJM390" s="314"/>
      <c r="CJN390" s="314"/>
      <c r="CJO390" s="314"/>
      <c r="CJP390" s="314"/>
      <c r="CJQ390" s="314"/>
      <c r="CJR390" s="314"/>
      <c r="CJS390" s="314"/>
      <c r="CJT390" s="314"/>
      <c r="CJU390" s="314"/>
      <c r="CJV390" s="314"/>
      <c r="CJW390" s="314"/>
      <c r="CJX390" s="314"/>
      <c r="CJY390" s="314"/>
      <c r="CJZ390" s="314"/>
      <c r="CKA390" s="314"/>
      <c r="CKB390" s="314"/>
      <c r="CKC390" s="314"/>
      <c r="CKD390" s="314"/>
      <c r="CKE390" s="314"/>
      <c r="CKF390" s="314"/>
      <c r="CKG390" s="314"/>
      <c r="CKH390" s="314"/>
      <c r="CKI390" s="314"/>
      <c r="CKJ390" s="314"/>
      <c r="CKK390" s="314"/>
      <c r="CKL390" s="314"/>
      <c r="CKM390" s="314"/>
      <c r="CKN390" s="314"/>
      <c r="CKO390" s="314"/>
      <c r="CKP390" s="314"/>
      <c r="CKQ390" s="314"/>
      <c r="CKR390" s="314"/>
      <c r="CKS390" s="314"/>
      <c r="CKT390" s="314"/>
      <c r="CKU390" s="314"/>
      <c r="CKV390" s="314"/>
      <c r="CKW390" s="314"/>
      <c r="CKX390" s="314"/>
      <c r="CKY390" s="314"/>
      <c r="CKZ390" s="314"/>
      <c r="CLA390" s="314"/>
      <c r="CLB390" s="314"/>
      <c r="CLC390" s="314"/>
      <c r="CLD390" s="314"/>
      <c r="CLE390" s="314"/>
      <c r="CLF390" s="314"/>
      <c r="CLG390" s="314"/>
      <c r="CLH390" s="314"/>
      <c r="CLI390" s="314"/>
      <c r="CLJ390" s="314"/>
      <c r="CLK390" s="314"/>
      <c r="CLL390" s="314"/>
      <c r="CLM390" s="314"/>
      <c r="CLN390" s="314"/>
      <c r="CLO390" s="314"/>
      <c r="CLP390" s="314"/>
      <c r="CLQ390" s="314"/>
      <c r="CLR390" s="314"/>
      <c r="CLS390" s="314"/>
      <c r="CLT390" s="314"/>
      <c r="CLU390" s="314"/>
      <c r="CLV390" s="314"/>
      <c r="CLW390" s="314"/>
      <c r="CLX390" s="314"/>
      <c r="CLY390" s="314"/>
      <c r="CLZ390" s="314"/>
      <c r="CMA390" s="314"/>
      <c r="CMB390" s="314"/>
      <c r="CMC390" s="314"/>
      <c r="CMD390" s="314"/>
      <c r="CME390" s="314"/>
      <c r="CMF390" s="314"/>
      <c r="CMG390" s="314"/>
      <c r="CMH390" s="314"/>
      <c r="CMI390" s="314"/>
      <c r="CMJ390" s="314"/>
      <c r="CMK390" s="314"/>
      <c r="CML390" s="314"/>
      <c r="CMM390" s="314"/>
      <c r="CMN390" s="314"/>
      <c r="CMO390" s="314"/>
      <c r="CMP390" s="314"/>
      <c r="CMQ390" s="314"/>
      <c r="CMR390" s="314"/>
      <c r="CMS390" s="314"/>
      <c r="CMT390" s="314"/>
      <c r="CMU390" s="314"/>
      <c r="CMV390" s="314"/>
      <c r="CMW390" s="314"/>
      <c r="CMX390" s="314"/>
      <c r="CMY390" s="314"/>
      <c r="CMZ390" s="314"/>
      <c r="CNA390" s="314"/>
      <c r="CNB390" s="314"/>
      <c r="CNC390" s="314"/>
      <c r="CND390" s="314"/>
      <c r="CNE390" s="314"/>
      <c r="CNF390" s="314"/>
      <c r="CNG390" s="314"/>
      <c r="CNH390" s="314"/>
      <c r="CNI390" s="314"/>
      <c r="CNJ390" s="314"/>
      <c r="CNK390" s="314"/>
      <c r="CNL390" s="314"/>
      <c r="CNM390" s="314"/>
      <c r="CNN390" s="314"/>
      <c r="CNO390" s="314"/>
      <c r="CNP390" s="314"/>
      <c r="CNQ390" s="314"/>
      <c r="CNR390" s="314"/>
      <c r="CNS390" s="314"/>
      <c r="CNT390" s="314"/>
      <c r="CNU390" s="314"/>
      <c r="CNV390" s="314"/>
      <c r="CNW390" s="314"/>
      <c r="CNX390" s="314"/>
      <c r="CNY390" s="314"/>
      <c r="CNZ390" s="314"/>
      <c r="COA390" s="314"/>
      <c r="COB390" s="314"/>
      <c r="COC390" s="314"/>
      <c r="COD390" s="314"/>
      <c r="COE390" s="314"/>
      <c r="COF390" s="314"/>
      <c r="COG390" s="314"/>
      <c r="COH390" s="314"/>
      <c r="COI390" s="314"/>
      <c r="COJ390" s="314"/>
      <c r="COK390" s="314"/>
      <c r="COL390" s="314"/>
      <c r="COM390" s="314"/>
      <c r="CON390" s="314"/>
      <c r="COO390" s="314"/>
      <c r="COP390" s="314"/>
      <c r="COQ390" s="314"/>
      <c r="COR390" s="314"/>
      <c r="COS390" s="314"/>
      <c r="COT390" s="314"/>
      <c r="COU390" s="314"/>
      <c r="COV390" s="314"/>
      <c r="COW390" s="314"/>
      <c r="COX390" s="314"/>
      <c r="COY390" s="314"/>
      <c r="COZ390" s="314"/>
      <c r="CPA390" s="314"/>
      <c r="CPB390" s="314"/>
      <c r="CPC390" s="314"/>
      <c r="CPD390" s="314"/>
      <c r="CPE390" s="314"/>
      <c r="CPF390" s="314"/>
      <c r="CPG390" s="314"/>
      <c r="CPH390" s="314"/>
      <c r="CPI390" s="314"/>
      <c r="CPJ390" s="314"/>
      <c r="CPK390" s="314"/>
      <c r="CPL390" s="314"/>
      <c r="CPM390" s="314"/>
      <c r="CPN390" s="314"/>
      <c r="CPO390" s="314"/>
      <c r="CPP390" s="314"/>
      <c r="CPQ390" s="314"/>
      <c r="CPR390" s="314"/>
      <c r="CPS390" s="314"/>
      <c r="CPT390" s="314"/>
      <c r="CPU390" s="314"/>
      <c r="CPV390" s="314"/>
      <c r="CPW390" s="314"/>
      <c r="CPX390" s="314"/>
      <c r="CPY390" s="314"/>
      <c r="CPZ390" s="314"/>
      <c r="CQA390" s="314"/>
      <c r="CQB390" s="314"/>
      <c r="CQC390" s="314"/>
      <c r="CQD390" s="314"/>
      <c r="CQE390" s="314"/>
      <c r="CQF390" s="314"/>
      <c r="CQG390" s="314"/>
      <c r="CQH390" s="314"/>
      <c r="CQI390" s="314"/>
      <c r="CQJ390" s="314"/>
      <c r="CQK390" s="314"/>
      <c r="CQL390" s="314"/>
      <c r="CQM390" s="314"/>
      <c r="CQN390" s="314"/>
      <c r="CQO390" s="314"/>
      <c r="CQP390" s="314"/>
      <c r="CQQ390" s="314"/>
      <c r="CQR390" s="314"/>
      <c r="CQS390" s="314"/>
      <c r="CQT390" s="314"/>
      <c r="CQU390" s="314"/>
      <c r="CQV390" s="314"/>
      <c r="CQW390" s="314"/>
      <c r="CQX390" s="314"/>
      <c r="CQY390" s="314"/>
      <c r="CQZ390" s="314"/>
      <c r="CRA390" s="314"/>
      <c r="CRB390" s="314"/>
      <c r="CRC390" s="314"/>
      <c r="CRD390" s="314"/>
      <c r="CRE390" s="314"/>
      <c r="CRF390" s="314"/>
      <c r="CRG390" s="314"/>
      <c r="CRH390" s="314"/>
      <c r="CRI390" s="314"/>
      <c r="CRJ390" s="314"/>
      <c r="CRK390" s="314"/>
      <c r="CRL390" s="314"/>
      <c r="CRM390" s="314"/>
      <c r="CRN390" s="314"/>
      <c r="CRO390" s="314"/>
      <c r="CRP390" s="314"/>
      <c r="CRQ390" s="314"/>
      <c r="CRR390" s="314"/>
      <c r="CRS390" s="314"/>
      <c r="CRT390" s="314"/>
      <c r="CRU390" s="314"/>
      <c r="CRV390" s="314"/>
      <c r="CRW390" s="314"/>
      <c r="CRX390" s="314"/>
      <c r="CRY390" s="314"/>
      <c r="CRZ390" s="314"/>
      <c r="CSA390" s="314"/>
      <c r="CSB390" s="314"/>
      <c r="CSC390" s="314"/>
      <c r="CSD390" s="314"/>
      <c r="CSE390" s="314"/>
      <c r="CSF390" s="314"/>
      <c r="CSG390" s="314"/>
      <c r="CSH390" s="314"/>
      <c r="CSI390" s="314"/>
      <c r="CSJ390" s="314"/>
      <c r="CSK390" s="314"/>
      <c r="CSL390" s="314"/>
      <c r="CSM390" s="314"/>
      <c r="CSN390" s="314"/>
      <c r="CSO390" s="314"/>
      <c r="CSP390" s="314"/>
      <c r="CSQ390" s="314"/>
      <c r="CSR390" s="314"/>
      <c r="CSS390" s="314"/>
      <c r="CST390" s="314"/>
      <c r="CSU390" s="314"/>
      <c r="CSV390" s="314"/>
      <c r="CSW390" s="314"/>
      <c r="CSX390" s="314"/>
      <c r="CSY390" s="314"/>
      <c r="CSZ390" s="314"/>
      <c r="CTA390" s="314"/>
      <c r="CTB390" s="314"/>
      <c r="CTC390" s="314"/>
      <c r="CTD390" s="314"/>
      <c r="CTE390" s="314"/>
      <c r="CTF390" s="314"/>
      <c r="CTG390" s="314"/>
      <c r="CTH390" s="314"/>
      <c r="CTI390" s="314"/>
      <c r="CTJ390" s="314"/>
      <c r="CTK390" s="314"/>
      <c r="CTL390" s="314"/>
      <c r="CTM390" s="314"/>
      <c r="CTN390" s="314"/>
      <c r="CTO390" s="314"/>
      <c r="CTP390" s="314"/>
      <c r="CTQ390" s="314"/>
      <c r="CTR390" s="314"/>
      <c r="CTS390" s="314"/>
      <c r="CTT390" s="314"/>
      <c r="CTU390" s="314"/>
      <c r="CTV390" s="314"/>
      <c r="CTW390" s="314"/>
      <c r="CTX390" s="314"/>
      <c r="CTY390" s="314"/>
      <c r="CTZ390" s="314"/>
      <c r="CUA390" s="314"/>
      <c r="CUB390" s="314"/>
      <c r="CUC390" s="314"/>
      <c r="CUD390" s="314"/>
      <c r="CUE390" s="314"/>
      <c r="CUF390" s="314"/>
      <c r="CUG390" s="314"/>
      <c r="CUH390" s="314"/>
      <c r="CUI390" s="314"/>
      <c r="CUJ390" s="314"/>
      <c r="CUK390" s="314"/>
      <c r="CUL390" s="314"/>
      <c r="CUM390" s="314"/>
      <c r="CUN390" s="314"/>
      <c r="CUO390" s="314"/>
      <c r="CUP390" s="314"/>
      <c r="CUQ390" s="314"/>
      <c r="CUR390" s="314"/>
      <c r="CUS390" s="314"/>
      <c r="CUT390" s="314"/>
      <c r="CUU390" s="314"/>
      <c r="CUV390" s="314"/>
      <c r="CUW390" s="314"/>
      <c r="CUX390" s="314"/>
      <c r="CUY390" s="314"/>
      <c r="CUZ390" s="314"/>
      <c r="CVA390" s="314"/>
      <c r="CVB390" s="314"/>
      <c r="CVC390" s="314"/>
      <c r="CVD390" s="314"/>
      <c r="CVE390" s="314"/>
      <c r="CVF390" s="314"/>
      <c r="CVG390" s="314"/>
      <c r="CVH390" s="314"/>
      <c r="CVI390" s="314"/>
      <c r="CVJ390" s="314"/>
      <c r="CVK390" s="314"/>
      <c r="CVL390" s="314"/>
      <c r="CVM390" s="314"/>
      <c r="CVN390" s="314"/>
      <c r="CVO390" s="314"/>
      <c r="CVP390" s="314"/>
      <c r="CVQ390" s="314"/>
      <c r="CVR390" s="314"/>
      <c r="CVS390" s="314"/>
      <c r="CVT390" s="314"/>
      <c r="CVU390" s="314"/>
      <c r="CVV390" s="314"/>
      <c r="CVW390" s="314"/>
      <c r="CVX390" s="314"/>
      <c r="CVY390" s="314"/>
      <c r="CVZ390" s="314"/>
      <c r="CWA390" s="314"/>
      <c r="CWB390" s="314"/>
      <c r="CWC390" s="314"/>
      <c r="CWD390" s="314"/>
      <c r="CWE390" s="314"/>
      <c r="CWF390" s="314"/>
      <c r="CWG390" s="314"/>
      <c r="CWH390" s="314"/>
      <c r="CWI390" s="314"/>
      <c r="CWJ390" s="314"/>
      <c r="CWK390" s="314"/>
      <c r="CWL390" s="314"/>
      <c r="CWM390" s="314"/>
      <c r="CWN390" s="314"/>
      <c r="CWO390" s="314"/>
      <c r="CWP390" s="314"/>
      <c r="CWQ390" s="314"/>
      <c r="CWR390" s="314"/>
      <c r="CWS390" s="314"/>
      <c r="CWT390" s="314"/>
      <c r="CWU390" s="314"/>
      <c r="CWV390" s="314"/>
      <c r="CWW390" s="314"/>
      <c r="CWX390" s="314"/>
      <c r="CWY390" s="314"/>
      <c r="CWZ390" s="314"/>
      <c r="CXA390" s="314"/>
      <c r="CXB390" s="314"/>
      <c r="CXC390" s="314"/>
      <c r="CXD390" s="314"/>
      <c r="CXE390" s="314"/>
      <c r="CXF390" s="314"/>
      <c r="CXG390" s="314"/>
      <c r="CXH390" s="314"/>
      <c r="CXI390" s="314"/>
      <c r="CXJ390" s="314"/>
      <c r="CXK390" s="314"/>
      <c r="CXL390" s="314"/>
      <c r="CXM390" s="314"/>
      <c r="CXN390" s="314"/>
      <c r="CXO390" s="314"/>
      <c r="CXP390" s="314"/>
      <c r="CXQ390" s="314"/>
      <c r="CXR390" s="314"/>
      <c r="CXS390" s="314"/>
      <c r="CXT390" s="314"/>
      <c r="CXU390" s="314"/>
      <c r="CXV390" s="314"/>
      <c r="CXW390" s="314"/>
      <c r="CXX390" s="314"/>
      <c r="CXY390" s="314"/>
      <c r="CXZ390" s="314"/>
      <c r="CYA390" s="314"/>
      <c r="CYB390" s="314"/>
      <c r="CYC390" s="314"/>
      <c r="CYD390" s="314"/>
      <c r="CYE390" s="314"/>
      <c r="CYF390" s="314"/>
      <c r="CYG390" s="314"/>
      <c r="CYH390" s="314"/>
      <c r="CYI390" s="314"/>
      <c r="CYJ390" s="314"/>
      <c r="CYK390" s="314"/>
      <c r="CYL390" s="314"/>
      <c r="CYM390" s="314"/>
      <c r="CYN390" s="314"/>
      <c r="CYO390" s="314"/>
      <c r="CYP390" s="314"/>
      <c r="CYQ390" s="314"/>
      <c r="CYR390" s="314"/>
      <c r="CYS390" s="314"/>
      <c r="CYT390" s="314"/>
      <c r="CYU390" s="314"/>
      <c r="CYV390" s="314"/>
      <c r="CYW390" s="314"/>
      <c r="CYX390" s="314"/>
      <c r="CYY390" s="314"/>
      <c r="CYZ390" s="314"/>
      <c r="CZA390" s="314"/>
      <c r="CZB390" s="314"/>
      <c r="CZC390" s="314"/>
      <c r="CZD390" s="314"/>
      <c r="CZE390" s="314"/>
      <c r="CZF390" s="314"/>
      <c r="CZG390" s="314"/>
      <c r="CZH390" s="314"/>
      <c r="CZI390" s="314"/>
      <c r="CZJ390" s="314"/>
      <c r="CZK390" s="314"/>
      <c r="CZL390" s="314"/>
      <c r="CZM390" s="314"/>
      <c r="CZN390" s="314"/>
      <c r="CZO390" s="314"/>
      <c r="CZP390" s="314"/>
      <c r="CZQ390" s="314"/>
      <c r="CZR390" s="314"/>
      <c r="CZS390" s="314"/>
      <c r="CZT390" s="314"/>
      <c r="CZU390" s="314"/>
      <c r="CZV390" s="314"/>
      <c r="CZW390" s="314"/>
      <c r="CZX390" s="314"/>
      <c r="CZY390" s="314"/>
      <c r="CZZ390" s="314"/>
      <c r="DAA390" s="314"/>
      <c r="DAB390" s="314"/>
      <c r="DAC390" s="314"/>
      <c r="DAD390" s="314"/>
      <c r="DAE390" s="314"/>
      <c r="DAF390" s="314"/>
      <c r="DAG390" s="314"/>
      <c r="DAH390" s="314"/>
      <c r="DAI390" s="314"/>
      <c r="DAJ390" s="314"/>
      <c r="DAK390" s="314"/>
      <c r="DAL390" s="314"/>
      <c r="DAM390" s="314"/>
      <c r="DAN390" s="314"/>
      <c r="DAO390" s="314"/>
      <c r="DAP390" s="314"/>
      <c r="DAQ390" s="314"/>
      <c r="DAR390" s="314"/>
      <c r="DAS390" s="314"/>
      <c r="DAT390" s="314"/>
      <c r="DAU390" s="314"/>
      <c r="DAV390" s="314"/>
      <c r="DAW390" s="314"/>
      <c r="DAX390" s="314"/>
      <c r="DAY390" s="314"/>
      <c r="DAZ390" s="314"/>
      <c r="DBA390" s="314"/>
      <c r="DBB390" s="314"/>
      <c r="DBC390" s="314"/>
      <c r="DBD390" s="314"/>
      <c r="DBE390" s="314"/>
      <c r="DBF390" s="314"/>
      <c r="DBG390" s="314"/>
      <c r="DBH390" s="314"/>
      <c r="DBI390" s="314"/>
      <c r="DBJ390" s="314"/>
      <c r="DBK390" s="314"/>
      <c r="DBL390" s="314"/>
      <c r="DBM390" s="314"/>
      <c r="DBN390" s="314"/>
      <c r="DBO390" s="314"/>
      <c r="DBP390" s="314"/>
      <c r="DBQ390" s="314"/>
      <c r="DBR390" s="314"/>
      <c r="DBS390" s="314"/>
      <c r="DBT390" s="314"/>
      <c r="DBU390" s="314"/>
      <c r="DBV390" s="314"/>
      <c r="DBW390" s="314"/>
      <c r="DBX390" s="314"/>
      <c r="DBY390" s="314"/>
      <c r="DBZ390" s="314"/>
      <c r="DCA390" s="314"/>
      <c r="DCB390" s="314"/>
      <c r="DCC390" s="314"/>
      <c r="DCD390" s="314"/>
      <c r="DCE390" s="314"/>
      <c r="DCF390" s="314"/>
      <c r="DCG390" s="314"/>
      <c r="DCH390" s="314"/>
      <c r="DCI390" s="314"/>
      <c r="DCJ390" s="314"/>
      <c r="DCK390" s="314"/>
      <c r="DCL390" s="314"/>
      <c r="DCM390" s="314"/>
      <c r="DCN390" s="314"/>
      <c r="DCO390" s="314"/>
      <c r="DCP390" s="314"/>
      <c r="DCQ390" s="314"/>
      <c r="DCR390" s="314"/>
      <c r="DCS390" s="314"/>
      <c r="DCT390" s="314"/>
      <c r="DCU390" s="314"/>
      <c r="DCV390" s="314"/>
      <c r="DCW390" s="314"/>
      <c r="DCX390" s="314"/>
      <c r="DCY390" s="314"/>
      <c r="DCZ390" s="314"/>
      <c r="DDA390" s="314"/>
      <c r="DDB390" s="314"/>
      <c r="DDC390" s="314"/>
      <c r="DDD390" s="314"/>
      <c r="DDE390" s="314"/>
      <c r="DDF390" s="314"/>
      <c r="DDG390" s="314"/>
      <c r="DDH390" s="314"/>
      <c r="DDI390" s="314"/>
      <c r="DDJ390" s="314"/>
      <c r="DDK390" s="314"/>
      <c r="DDL390" s="314"/>
      <c r="DDM390" s="314"/>
      <c r="DDN390" s="314"/>
      <c r="DDO390" s="314"/>
      <c r="DDP390" s="314"/>
      <c r="DDQ390" s="314"/>
      <c r="DDR390" s="314"/>
      <c r="DDS390" s="314"/>
      <c r="DDT390" s="314"/>
      <c r="DDU390" s="314"/>
      <c r="DDV390" s="314"/>
      <c r="DDW390" s="314"/>
      <c r="DDX390" s="314"/>
      <c r="DDY390" s="314"/>
      <c r="DDZ390" s="314"/>
      <c r="DEA390" s="314"/>
      <c r="DEB390" s="314"/>
      <c r="DEC390" s="314"/>
      <c r="DED390" s="314"/>
      <c r="DEE390" s="314"/>
      <c r="DEF390" s="314"/>
      <c r="DEG390" s="314"/>
      <c r="DEH390" s="314"/>
      <c r="DEI390" s="314"/>
      <c r="DEJ390" s="314"/>
      <c r="DEK390" s="314"/>
      <c r="DEL390" s="314"/>
      <c r="DEM390" s="314"/>
      <c r="DEN390" s="314"/>
      <c r="DEO390" s="314"/>
      <c r="DEP390" s="314"/>
      <c r="DEQ390" s="314"/>
      <c r="DER390" s="314"/>
      <c r="DES390" s="314"/>
      <c r="DET390" s="314"/>
      <c r="DEU390" s="314"/>
      <c r="DEV390" s="314"/>
      <c r="DEW390" s="314"/>
      <c r="DEX390" s="314"/>
      <c r="DEY390" s="314"/>
      <c r="DEZ390" s="314"/>
      <c r="DFA390" s="314"/>
      <c r="DFB390" s="314"/>
      <c r="DFC390" s="314"/>
      <c r="DFD390" s="314"/>
      <c r="DFE390" s="314"/>
      <c r="DFF390" s="314"/>
      <c r="DFG390" s="314"/>
      <c r="DFH390" s="314"/>
      <c r="DFI390" s="314"/>
      <c r="DFJ390" s="314"/>
      <c r="DFK390" s="314"/>
      <c r="DFL390" s="314"/>
      <c r="DFM390" s="314"/>
      <c r="DFN390" s="314"/>
      <c r="DFO390" s="314"/>
      <c r="DFP390" s="314"/>
      <c r="DFQ390" s="314"/>
      <c r="DFR390" s="314"/>
      <c r="DFS390" s="314"/>
      <c r="DFT390" s="314"/>
      <c r="DFU390" s="314"/>
      <c r="DFV390" s="314"/>
      <c r="DFW390" s="314"/>
      <c r="DFX390" s="314"/>
      <c r="DFY390" s="314"/>
      <c r="DFZ390" s="314"/>
      <c r="DGA390" s="314"/>
      <c r="DGB390" s="314"/>
      <c r="DGC390" s="314"/>
      <c r="DGD390" s="314"/>
      <c r="DGE390" s="314"/>
      <c r="DGF390" s="314"/>
      <c r="DGG390" s="314"/>
      <c r="DGH390" s="314"/>
      <c r="DGI390" s="314"/>
      <c r="DGJ390" s="314"/>
      <c r="DGK390" s="314"/>
      <c r="DGL390" s="314"/>
      <c r="DGM390" s="314"/>
      <c r="DGN390" s="314"/>
      <c r="DGO390" s="314"/>
      <c r="DGP390" s="314"/>
      <c r="DGQ390" s="314"/>
      <c r="DGR390" s="314"/>
      <c r="DGS390" s="314"/>
      <c r="DGT390" s="314"/>
      <c r="DGU390" s="314"/>
      <c r="DGV390" s="314"/>
      <c r="DGW390" s="314"/>
      <c r="DGX390" s="314"/>
      <c r="DGY390" s="314"/>
      <c r="DGZ390" s="314"/>
      <c r="DHA390" s="314"/>
      <c r="DHB390" s="314"/>
      <c r="DHC390" s="314"/>
      <c r="DHD390" s="314"/>
      <c r="DHE390" s="314"/>
      <c r="DHF390" s="314"/>
      <c r="DHG390" s="314"/>
      <c r="DHH390" s="314"/>
      <c r="DHI390" s="314"/>
      <c r="DHJ390" s="314"/>
      <c r="DHK390" s="314"/>
      <c r="DHL390" s="314"/>
      <c r="DHM390" s="314"/>
      <c r="DHN390" s="314"/>
      <c r="DHO390" s="314"/>
      <c r="DHP390" s="314"/>
      <c r="DHQ390" s="314"/>
      <c r="DHR390" s="314"/>
      <c r="DHS390" s="314"/>
      <c r="DHT390" s="314"/>
      <c r="DHU390" s="314"/>
      <c r="DHV390" s="314"/>
      <c r="DHW390" s="314"/>
      <c r="DHX390" s="314"/>
      <c r="DHY390" s="314"/>
      <c r="DHZ390" s="314"/>
      <c r="DIA390" s="314"/>
      <c r="DIB390" s="314"/>
      <c r="DIC390" s="314"/>
      <c r="DID390" s="314"/>
      <c r="DIE390" s="314"/>
      <c r="DIF390" s="314"/>
      <c r="DIG390" s="314"/>
      <c r="DIH390" s="314"/>
      <c r="DII390" s="314"/>
      <c r="DIJ390" s="314"/>
      <c r="DIK390" s="314"/>
      <c r="DIL390" s="314"/>
      <c r="DIM390" s="314"/>
      <c r="DIN390" s="314"/>
      <c r="DIO390" s="314"/>
      <c r="DIP390" s="314"/>
      <c r="DIQ390" s="314"/>
      <c r="DIR390" s="314"/>
      <c r="DIS390" s="314"/>
      <c r="DIT390" s="314"/>
      <c r="DIU390" s="314"/>
      <c r="DIV390" s="314"/>
      <c r="DIW390" s="314"/>
      <c r="DIX390" s="314"/>
      <c r="DIY390" s="314"/>
      <c r="DIZ390" s="314"/>
      <c r="DJA390" s="314"/>
      <c r="DJB390" s="314"/>
      <c r="DJC390" s="314"/>
      <c r="DJD390" s="314"/>
      <c r="DJE390" s="314"/>
      <c r="DJF390" s="314"/>
      <c r="DJG390" s="314"/>
      <c r="DJH390" s="314"/>
      <c r="DJI390" s="314"/>
      <c r="DJJ390" s="314"/>
      <c r="DJK390" s="314"/>
      <c r="DJL390" s="314"/>
      <c r="DJM390" s="314"/>
      <c r="DJN390" s="314"/>
      <c r="DJO390" s="314"/>
      <c r="DJP390" s="314"/>
      <c r="DJQ390" s="314"/>
      <c r="DJR390" s="314"/>
      <c r="DJS390" s="314"/>
      <c r="DJT390" s="314"/>
      <c r="DJU390" s="314"/>
      <c r="DJV390" s="314"/>
      <c r="DJW390" s="314"/>
      <c r="DJX390" s="314"/>
      <c r="DJY390" s="314"/>
      <c r="DJZ390" s="314"/>
      <c r="DKA390" s="314"/>
      <c r="DKB390" s="314"/>
      <c r="DKC390" s="314"/>
      <c r="DKD390" s="314"/>
      <c r="DKE390" s="314"/>
      <c r="DKF390" s="314"/>
      <c r="DKG390" s="314"/>
      <c r="DKH390" s="314"/>
      <c r="DKI390" s="314"/>
      <c r="DKJ390" s="314"/>
      <c r="DKK390" s="314"/>
      <c r="DKL390" s="314"/>
      <c r="DKM390" s="314"/>
      <c r="DKN390" s="314"/>
      <c r="DKO390" s="314"/>
      <c r="DKP390" s="314"/>
      <c r="DKQ390" s="314"/>
      <c r="DKR390" s="314"/>
      <c r="DKS390" s="314"/>
      <c r="DKT390" s="314"/>
      <c r="DKU390" s="314"/>
      <c r="DKV390" s="314"/>
      <c r="DKW390" s="314"/>
      <c r="DKX390" s="314"/>
      <c r="DKY390" s="314"/>
      <c r="DKZ390" s="314"/>
      <c r="DLA390" s="314"/>
      <c r="DLB390" s="314"/>
      <c r="DLC390" s="314"/>
      <c r="DLD390" s="314"/>
      <c r="DLE390" s="314"/>
      <c r="DLF390" s="314"/>
      <c r="DLG390" s="314"/>
      <c r="DLH390" s="314"/>
      <c r="DLI390" s="314"/>
      <c r="DLJ390" s="314"/>
      <c r="DLK390" s="314"/>
      <c r="DLL390" s="314"/>
      <c r="DLM390" s="314"/>
      <c r="DLN390" s="314"/>
      <c r="DLO390" s="314"/>
      <c r="DLP390" s="314"/>
      <c r="DLQ390" s="314"/>
      <c r="DLR390" s="314"/>
      <c r="DLS390" s="314"/>
      <c r="DLT390" s="314"/>
      <c r="DLU390" s="314"/>
      <c r="DLV390" s="314"/>
      <c r="DLW390" s="314"/>
      <c r="DLX390" s="314"/>
      <c r="DLY390" s="314"/>
      <c r="DLZ390" s="314"/>
      <c r="DMA390" s="314"/>
      <c r="DMB390" s="314"/>
      <c r="DMC390" s="314"/>
      <c r="DMD390" s="314"/>
      <c r="DME390" s="314"/>
      <c r="DMF390" s="314"/>
      <c r="DMG390" s="314"/>
      <c r="DMH390" s="314"/>
      <c r="DMI390" s="314"/>
      <c r="DMJ390" s="314"/>
      <c r="DMK390" s="314"/>
      <c r="DML390" s="314"/>
      <c r="DMM390" s="314"/>
      <c r="DMN390" s="314"/>
      <c r="DMO390" s="314"/>
      <c r="DMP390" s="314"/>
      <c r="DMQ390" s="314"/>
      <c r="DMR390" s="314"/>
      <c r="DMS390" s="314"/>
      <c r="DMT390" s="314"/>
      <c r="DMU390" s="314"/>
      <c r="DMV390" s="314"/>
      <c r="DMW390" s="314"/>
      <c r="DMX390" s="314"/>
      <c r="DMY390" s="314"/>
      <c r="DMZ390" s="314"/>
      <c r="DNA390" s="314"/>
      <c r="DNB390" s="314"/>
      <c r="DNC390" s="314"/>
      <c r="DND390" s="314"/>
      <c r="DNE390" s="314"/>
      <c r="DNF390" s="314"/>
      <c r="DNG390" s="314"/>
      <c r="DNH390" s="314"/>
      <c r="DNI390" s="314"/>
      <c r="DNJ390" s="314"/>
      <c r="DNK390" s="314"/>
      <c r="DNL390" s="314"/>
      <c r="DNM390" s="314"/>
      <c r="DNN390" s="314"/>
      <c r="DNO390" s="314"/>
      <c r="DNP390" s="314"/>
      <c r="DNQ390" s="314"/>
      <c r="DNR390" s="314"/>
      <c r="DNS390" s="314"/>
      <c r="DNT390" s="314"/>
      <c r="DNU390" s="314"/>
      <c r="DNV390" s="314"/>
      <c r="DNW390" s="314"/>
      <c r="DNX390" s="314"/>
      <c r="DNY390" s="314"/>
      <c r="DNZ390" s="314"/>
      <c r="DOA390" s="314"/>
      <c r="DOB390" s="314"/>
      <c r="DOC390" s="314"/>
      <c r="DOD390" s="314"/>
      <c r="DOE390" s="314"/>
      <c r="DOF390" s="314"/>
      <c r="DOG390" s="314"/>
      <c r="DOH390" s="314"/>
      <c r="DOI390" s="314"/>
      <c r="DOJ390" s="314"/>
      <c r="DOK390" s="314"/>
      <c r="DOL390" s="314"/>
      <c r="DOM390" s="314"/>
      <c r="DON390" s="314"/>
      <c r="DOO390" s="314"/>
      <c r="DOP390" s="314"/>
      <c r="DOQ390" s="314"/>
      <c r="DOR390" s="314"/>
      <c r="DOS390" s="314"/>
      <c r="DOT390" s="314"/>
      <c r="DOU390" s="314"/>
      <c r="DOV390" s="314"/>
      <c r="DOW390" s="314"/>
      <c r="DOX390" s="314"/>
      <c r="DOY390" s="314"/>
      <c r="DOZ390" s="314"/>
      <c r="DPA390" s="314"/>
      <c r="DPB390" s="314"/>
      <c r="DPC390" s="314"/>
      <c r="DPD390" s="314"/>
      <c r="DPE390" s="314"/>
      <c r="DPF390" s="314"/>
      <c r="DPG390" s="314"/>
      <c r="DPH390" s="314"/>
      <c r="DPI390" s="314"/>
      <c r="DPJ390" s="314"/>
      <c r="DPK390" s="314"/>
      <c r="DPL390" s="314"/>
      <c r="DPM390" s="314"/>
      <c r="DPN390" s="314"/>
      <c r="DPO390" s="314"/>
      <c r="DPP390" s="314"/>
      <c r="DPQ390" s="314"/>
      <c r="DPR390" s="314"/>
      <c r="DPS390" s="314"/>
      <c r="DPT390" s="314"/>
      <c r="DPU390" s="314"/>
      <c r="DPV390" s="314"/>
      <c r="DPW390" s="314"/>
      <c r="DPX390" s="314"/>
      <c r="DPY390" s="314"/>
      <c r="DPZ390" s="314"/>
      <c r="DQA390" s="314"/>
      <c r="DQB390" s="314"/>
      <c r="DQC390" s="314"/>
      <c r="DQD390" s="314"/>
      <c r="DQE390" s="314"/>
      <c r="DQF390" s="314"/>
      <c r="DQG390" s="314"/>
      <c r="DQH390" s="314"/>
      <c r="DQI390" s="314"/>
      <c r="DQJ390" s="314"/>
      <c r="DQK390" s="314"/>
      <c r="DQL390" s="314"/>
      <c r="DQM390" s="314"/>
      <c r="DQN390" s="314"/>
      <c r="DQO390" s="314"/>
      <c r="DQP390" s="314"/>
      <c r="DQQ390" s="314"/>
      <c r="DQR390" s="314"/>
      <c r="DQS390" s="314"/>
      <c r="DQT390" s="314"/>
      <c r="DQU390" s="314"/>
      <c r="DQV390" s="314"/>
      <c r="DQW390" s="314"/>
      <c r="DQX390" s="314"/>
      <c r="DQY390" s="314"/>
      <c r="DQZ390" s="314"/>
      <c r="DRA390" s="314"/>
      <c r="DRB390" s="314"/>
      <c r="DRC390" s="314"/>
      <c r="DRD390" s="314"/>
      <c r="DRE390" s="314"/>
      <c r="DRF390" s="314"/>
      <c r="DRG390" s="314"/>
      <c r="DRH390" s="314"/>
      <c r="DRI390" s="314"/>
      <c r="DRJ390" s="314"/>
      <c r="DRK390" s="314"/>
      <c r="DRL390" s="314"/>
      <c r="DRM390" s="314"/>
      <c r="DRN390" s="314"/>
      <c r="DRO390" s="314"/>
      <c r="DRP390" s="314"/>
      <c r="DRQ390" s="314"/>
      <c r="DRR390" s="314"/>
      <c r="DRS390" s="314"/>
      <c r="DRT390" s="314"/>
      <c r="DRU390" s="314"/>
      <c r="DRV390" s="314"/>
      <c r="DRW390" s="314"/>
      <c r="DRX390" s="314"/>
      <c r="DRY390" s="314"/>
      <c r="DRZ390" s="314"/>
      <c r="DSA390" s="314"/>
      <c r="DSB390" s="314"/>
      <c r="DSC390" s="314"/>
      <c r="DSD390" s="314"/>
      <c r="DSE390" s="314"/>
      <c r="DSF390" s="314"/>
      <c r="DSG390" s="314"/>
      <c r="DSH390" s="314"/>
      <c r="DSI390" s="314"/>
      <c r="DSJ390" s="314"/>
      <c r="DSK390" s="314"/>
      <c r="DSL390" s="314"/>
      <c r="DSM390" s="314"/>
      <c r="DSN390" s="314"/>
      <c r="DSO390" s="314"/>
      <c r="DSP390" s="314"/>
      <c r="DSQ390" s="314"/>
      <c r="DSR390" s="314"/>
      <c r="DSS390" s="314"/>
      <c r="DST390" s="314"/>
      <c r="DSU390" s="314"/>
      <c r="DSV390" s="314"/>
      <c r="DSW390" s="314"/>
      <c r="DSX390" s="314"/>
      <c r="DSY390" s="314"/>
      <c r="DSZ390" s="314"/>
      <c r="DTA390" s="314"/>
      <c r="DTB390" s="314"/>
      <c r="DTC390" s="314"/>
      <c r="DTD390" s="314"/>
      <c r="DTE390" s="314"/>
      <c r="DTF390" s="314"/>
      <c r="DTG390" s="314"/>
      <c r="DTH390" s="314"/>
      <c r="DTI390" s="314"/>
      <c r="DTJ390" s="314"/>
      <c r="DTK390" s="314"/>
      <c r="DTL390" s="314"/>
      <c r="DTM390" s="314"/>
      <c r="DTN390" s="314"/>
      <c r="DTO390" s="314"/>
      <c r="DTP390" s="314"/>
      <c r="DTQ390" s="314"/>
      <c r="DTR390" s="314"/>
      <c r="DTS390" s="314"/>
      <c r="DTT390" s="314"/>
      <c r="DTU390" s="314"/>
      <c r="DTV390" s="314"/>
      <c r="DTW390" s="314"/>
      <c r="DTX390" s="314"/>
      <c r="DTY390" s="314"/>
      <c r="DTZ390" s="314"/>
      <c r="DUA390" s="314"/>
      <c r="DUB390" s="314"/>
      <c r="DUC390" s="314"/>
      <c r="DUD390" s="314"/>
      <c r="DUE390" s="314"/>
      <c r="DUF390" s="314"/>
      <c r="DUG390" s="314"/>
      <c r="DUH390" s="314"/>
      <c r="DUI390" s="314"/>
      <c r="DUJ390" s="314"/>
      <c r="DUK390" s="314"/>
      <c r="DUL390" s="314"/>
      <c r="DUM390" s="314"/>
      <c r="DUN390" s="314"/>
      <c r="DUO390" s="314"/>
      <c r="DUP390" s="314"/>
      <c r="DUQ390" s="314"/>
      <c r="DUR390" s="314"/>
      <c r="DUS390" s="314"/>
      <c r="DUT390" s="314"/>
      <c r="DUU390" s="314"/>
      <c r="DUV390" s="314"/>
      <c r="DUW390" s="314"/>
      <c r="DUX390" s="314"/>
      <c r="DUY390" s="314"/>
      <c r="DUZ390" s="314"/>
      <c r="DVA390" s="314"/>
      <c r="DVB390" s="314"/>
      <c r="DVC390" s="314"/>
      <c r="DVD390" s="314"/>
      <c r="DVE390" s="314"/>
      <c r="DVF390" s="314"/>
      <c r="DVG390" s="314"/>
      <c r="DVH390" s="314"/>
      <c r="DVI390" s="314"/>
      <c r="DVJ390" s="314"/>
      <c r="DVK390" s="314"/>
      <c r="DVL390" s="314"/>
      <c r="DVM390" s="314"/>
      <c r="DVN390" s="314"/>
      <c r="DVO390" s="314"/>
      <c r="DVP390" s="314"/>
      <c r="DVQ390" s="314"/>
      <c r="DVR390" s="314"/>
      <c r="DVS390" s="314"/>
      <c r="DVT390" s="314"/>
      <c r="DVU390" s="314"/>
      <c r="DVV390" s="314"/>
      <c r="DVW390" s="314"/>
      <c r="DVX390" s="314"/>
      <c r="DVY390" s="314"/>
      <c r="DVZ390" s="314"/>
      <c r="DWA390" s="314"/>
      <c r="DWB390" s="314"/>
      <c r="DWC390" s="314"/>
      <c r="DWD390" s="314"/>
      <c r="DWE390" s="314"/>
      <c r="DWF390" s="314"/>
      <c r="DWG390" s="314"/>
      <c r="DWH390" s="314"/>
      <c r="DWI390" s="314"/>
      <c r="DWJ390" s="314"/>
      <c r="DWK390" s="314"/>
      <c r="DWL390" s="314"/>
      <c r="DWM390" s="314"/>
      <c r="DWN390" s="314"/>
      <c r="DWO390" s="314"/>
      <c r="DWP390" s="314"/>
      <c r="DWQ390" s="314"/>
      <c r="DWR390" s="314"/>
      <c r="DWS390" s="314"/>
      <c r="DWT390" s="314"/>
      <c r="DWU390" s="314"/>
      <c r="DWV390" s="314"/>
      <c r="DWW390" s="314"/>
      <c r="DWX390" s="314"/>
      <c r="DWY390" s="314"/>
      <c r="DWZ390" s="314"/>
      <c r="DXA390" s="314"/>
      <c r="DXB390" s="314"/>
      <c r="DXC390" s="314"/>
      <c r="DXD390" s="314"/>
      <c r="DXE390" s="314"/>
      <c r="DXF390" s="314"/>
      <c r="DXG390" s="314"/>
      <c r="DXH390" s="314"/>
      <c r="DXI390" s="314"/>
      <c r="DXJ390" s="314"/>
      <c r="DXK390" s="314"/>
      <c r="DXL390" s="314"/>
      <c r="DXM390" s="314"/>
      <c r="DXN390" s="314"/>
      <c r="DXO390" s="314"/>
      <c r="DXP390" s="314"/>
      <c r="DXQ390" s="314"/>
      <c r="DXR390" s="314"/>
      <c r="DXS390" s="314"/>
      <c r="DXT390" s="314"/>
      <c r="DXU390" s="314"/>
      <c r="DXV390" s="314"/>
      <c r="DXW390" s="314"/>
      <c r="DXX390" s="314"/>
      <c r="DXY390" s="314"/>
      <c r="DXZ390" s="314"/>
      <c r="DYA390" s="314"/>
      <c r="DYB390" s="314"/>
      <c r="DYC390" s="314"/>
      <c r="DYD390" s="314"/>
      <c r="DYE390" s="314"/>
      <c r="DYF390" s="314"/>
      <c r="DYG390" s="314"/>
      <c r="DYH390" s="314"/>
      <c r="DYI390" s="314"/>
      <c r="DYJ390" s="314"/>
      <c r="DYK390" s="314"/>
      <c r="DYL390" s="314"/>
      <c r="DYM390" s="314"/>
      <c r="DYN390" s="314"/>
      <c r="DYO390" s="314"/>
      <c r="DYP390" s="314"/>
      <c r="DYQ390" s="314"/>
      <c r="DYR390" s="314"/>
      <c r="DYS390" s="314"/>
      <c r="DYT390" s="314"/>
      <c r="DYU390" s="314"/>
      <c r="DYV390" s="314"/>
      <c r="DYW390" s="314"/>
      <c r="DYX390" s="314"/>
      <c r="DYY390" s="314"/>
      <c r="DYZ390" s="314"/>
      <c r="DZA390" s="314"/>
      <c r="DZB390" s="314"/>
      <c r="DZC390" s="314"/>
      <c r="DZD390" s="314"/>
      <c r="DZE390" s="314"/>
      <c r="DZF390" s="314"/>
      <c r="DZG390" s="314"/>
      <c r="DZH390" s="314"/>
      <c r="DZI390" s="314"/>
      <c r="DZJ390" s="314"/>
      <c r="DZK390" s="314"/>
      <c r="DZL390" s="314"/>
      <c r="DZM390" s="314"/>
      <c r="DZN390" s="314"/>
      <c r="DZO390" s="314"/>
      <c r="DZP390" s="314"/>
      <c r="DZQ390" s="314"/>
      <c r="DZR390" s="314"/>
      <c r="DZS390" s="314"/>
      <c r="DZT390" s="314"/>
      <c r="DZU390" s="314"/>
      <c r="DZV390" s="314"/>
      <c r="DZW390" s="314"/>
      <c r="DZX390" s="314"/>
      <c r="DZY390" s="314"/>
      <c r="DZZ390" s="314"/>
      <c r="EAA390" s="314"/>
      <c r="EAB390" s="314"/>
      <c r="EAC390" s="314"/>
      <c r="EAD390" s="314"/>
      <c r="EAE390" s="314"/>
      <c r="EAF390" s="314"/>
      <c r="EAG390" s="314"/>
      <c r="EAH390" s="314"/>
      <c r="EAI390" s="314"/>
      <c r="EAJ390" s="314"/>
      <c r="EAK390" s="314"/>
      <c r="EAL390" s="314"/>
      <c r="EAM390" s="314"/>
      <c r="EAN390" s="314"/>
      <c r="EAO390" s="314"/>
      <c r="EAP390" s="314"/>
      <c r="EAQ390" s="314"/>
      <c r="EAR390" s="314"/>
      <c r="EAS390" s="314"/>
      <c r="EAT390" s="314"/>
      <c r="EAU390" s="314"/>
      <c r="EAV390" s="314"/>
      <c r="EAW390" s="314"/>
      <c r="EAX390" s="314"/>
      <c r="EAY390" s="314"/>
      <c r="EAZ390" s="314"/>
      <c r="EBA390" s="314"/>
      <c r="EBB390" s="314"/>
      <c r="EBC390" s="314"/>
      <c r="EBD390" s="314"/>
      <c r="EBE390" s="314"/>
      <c r="EBF390" s="314"/>
      <c r="EBG390" s="314"/>
      <c r="EBH390" s="314"/>
      <c r="EBI390" s="314"/>
      <c r="EBJ390" s="314"/>
      <c r="EBK390" s="314"/>
      <c r="EBL390" s="314"/>
      <c r="EBM390" s="314"/>
      <c r="EBN390" s="314"/>
      <c r="EBO390" s="314"/>
      <c r="EBP390" s="314"/>
      <c r="EBQ390" s="314"/>
      <c r="EBR390" s="314"/>
      <c r="EBS390" s="314"/>
      <c r="EBT390" s="314"/>
      <c r="EBU390" s="314"/>
      <c r="EBV390" s="314"/>
      <c r="EBW390" s="314"/>
      <c r="EBX390" s="314"/>
      <c r="EBY390" s="314"/>
      <c r="EBZ390" s="314"/>
      <c r="ECA390" s="314"/>
      <c r="ECB390" s="314"/>
      <c r="ECC390" s="314"/>
      <c r="ECD390" s="314"/>
      <c r="ECE390" s="314"/>
      <c r="ECF390" s="314"/>
      <c r="ECG390" s="314"/>
      <c r="ECH390" s="314"/>
      <c r="ECI390" s="314"/>
      <c r="ECJ390" s="314"/>
      <c r="ECK390" s="314"/>
      <c r="ECL390" s="314"/>
      <c r="ECM390" s="314"/>
      <c r="ECN390" s="314"/>
      <c r="ECO390" s="314"/>
      <c r="ECP390" s="314"/>
      <c r="ECQ390" s="314"/>
      <c r="ECR390" s="314"/>
      <c r="ECS390" s="314"/>
      <c r="ECT390" s="314"/>
      <c r="ECU390" s="314"/>
      <c r="ECV390" s="314"/>
      <c r="ECW390" s="314"/>
      <c r="ECX390" s="314"/>
      <c r="ECY390" s="314"/>
      <c r="ECZ390" s="314"/>
      <c r="EDA390" s="314"/>
      <c r="EDB390" s="314"/>
      <c r="EDC390" s="314"/>
      <c r="EDD390" s="314"/>
      <c r="EDE390" s="314"/>
      <c r="EDF390" s="314"/>
      <c r="EDG390" s="314"/>
      <c r="EDH390" s="314"/>
      <c r="EDI390" s="314"/>
      <c r="EDJ390" s="314"/>
      <c r="EDK390" s="314"/>
      <c r="EDL390" s="314"/>
      <c r="EDM390" s="314"/>
      <c r="EDN390" s="314"/>
      <c r="EDO390" s="314"/>
      <c r="EDP390" s="314"/>
      <c r="EDQ390" s="314"/>
      <c r="EDR390" s="314"/>
      <c r="EDS390" s="314"/>
      <c r="EDT390" s="314"/>
      <c r="EDU390" s="314"/>
      <c r="EDV390" s="314"/>
      <c r="EDW390" s="314"/>
      <c r="EDX390" s="314"/>
      <c r="EDY390" s="314"/>
      <c r="EDZ390" s="314"/>
      <c r="EEA390" s="314"/>
      <c r="EEB390" s="314"/>
      <c r="EEC390" s="314"/>
      <c r="EED390" s="314"/>
      <c r="EEE390" s="314"/>
      <c r="EEF390" s="314"/>
      <c r="EEG390" s="314"/>
      <c r="EEH390" s="314"/>
      <c r="EEI390" s="314"/>
      <c r="EEJ390" s="314"/>
      <c r="EEK390" s="314"/>
      <c r="EEL390" s="314"/>
      <c r="EEM390" s="314"/>
      <c r="EEN390" s="314"/>
      <c r="EEO390" s="314"/>
      <c r="EEP390" s="314"/>
      <c r="EEQ390" s="314"/>
      <c r="EER390" s="314"/>
      <c r="EES390" s="314"/>
      <c r="EET390" s="314"/>
      <c r="EEU390" s="314"/>
      <c r="EEV390" s="314"/>
      <c r="EEW390" s="314"/>
      <c r="EEX390" s="314"/>
      <c r="EEY390" s="314"/>
      <c r="EEZ390" s="314"/>
      <c r="EFA390" s="314"/>
      <c r="EFB390" s="314"/>
      <c r="EFC390" s="314"/>
      <c r="EFD390" s="314"/>
      <c r="EFE390" s="314"/>
      <c r="EFF390" s="314"/>
      <c r="EFG390" s="314"/>
      <c r="EFH390" s="314"/>
      <c r="EFI390" s="314"/>
      <c r="EFJ390" s="314"/>
      <c r="EFK390" s="314"/>
      <c r="EFL390" s="314"/>
      <c r="EFM390" s="314"/>
      <c r="EFN390" s="314"/>
      <c r="EFO390" s="314"/>
      <c r="EFP390" s="314"/>
      <c r="EFQ390" s="314"/>
      <c r="EFR390" s="314"/>
      <c r="EFS390" s="314"/>
      <c r="EFT390" s="314"/>
      <c r="EFU390" s="314"/>
      <c r="EFV390" s="314"/>
      <c r="EFW390" s="314"/>
      <c r="EFX390" s="314"/>
      <c r="EFY390" s="314"/>
      <c r="EFZ390" s="314"/>
      <c r="EGA390" s="314"/>
      <c r="EGB390" s="314"/>
      <c r="EGC390" s="314"/>
      <c r="EGD390" s="314"/>
      <c r="EGE390" s="314"/>
      <c r="EGF390" s="314"/>
      <c r="EGG390" s="314"/>
      <c r="EGH390" s="314"/>
      <c r="EGI390" s="314"/>
      <c r="EGJ390" s="314"/>
      <c r="EGK390" s="314"/>
      <c r="EGL390" s="314"/>
      <c r="EGM390" s="314"/>
      <c r="EGN390" s="314"/>
      <c r="EGO390" s="314"/>
      <c r="EGP390" s="314"/>
      <c r="EGQ390" s="314"/>
      <c r="EGR390" s="314"/>
      <c r="EGS390" s="314"/>
      <c r="EGT390" s="314"/>
      <c r="EGU390" s="314"/>
      <c r="EGV390" s="314"/>
      <c r="EGW390" s="314"/>
      <c r="EGX390" s="314"/>
      <c r="EGY390" s="314"/>
      <c r="EGZ390" s="314"/>
      <c r="EHA390" s="314"/>
      <c r="EHB390" s="314"/>
      <c r="EHC390" s="314"/>
      <c r="EHD390" s="314"/>
      <c r="EHE390" s="314"/>
      <c r="EHF390" s="314"/>
      <c r="EHG390" s="314"/>
      <c r="EHH390" s="314"/>
      <c r="EHI390" s="314"/>
      <c r="EHJ390" s="314"/>
      <c r="EHK390" s="314"/>
      <c r="EHL390" s="314"/>
      <c r="EHM390" s="314"/>
      <c r="EHN390" s="314"/>
      <c r="EHO390" s="314"/>
      <c r="EHP390" s="314"/>
      <c r="EHQ390" s="314"/>
      <c r="EHR390" s="314"/>
      <c r="EHS390" s="314"/>
      <c r="EHT390" s="314"/>
      <c r="EHU390" s="314"/>
      <c r="EHV390" s="314"/>
      <c r="EHW390" s="314"/>
      <c r="EHX390" s="314"/>
      <c r="EHY390" s="314"/>
      <c r="EHZ390" s="314"/>
      <c r="EIA390" s="314"/>
      <c r="EIB390" s="314"/>
      <c r="EIC390" s="314"/>
      <c r="EID390" s="314"/>
      <c r="EIE390" s="314"/>
      <c r="EIF390" s="314"/>
      <c r="EIG390" s="314"/>
      <c r="EIH390" s="314"/>
      <c r="EII390" s="314"/>
      <c r="EIJ390" s="314"/>
      <c r="EIK390" s="314"/>
      <c r="EIL390" s="314"/>
      <c r="EIM390" s="314"/>
      <c r="EIN390" s="314"/>
      <c r="EIO390" s="314"/>
      <c r="EIP390" s="314"/>
      <c r="EIQ390" s="314"/>
      <c r="EIR390" s="314"/>
      <c r="EIS390" s="314"/>
      <c r="EIT390" s="314"/>
      <c r="EIU390" s="314"/>
      <c r="EIV390" s="314"/>
      <c r="EIW390" s="314"/>
      <c r="EIX390" s="314"/>
      <c r="EIY390" s="314"/>
      <c r="EIZ390" s="314"/>
      <c r="EJA390" s="314"/>
      <c r="EJB390" s="314"/>
      <c r="EJC390" s="314"/>
      <c r="EJD390" s="314"/>
      <c r="EJE390" s="314"/>
      <c r="EJF390" s="314"/>
      <c r="EJG390" s="314"/>
      <c r="EJH390" s="314"/>
      <c r="EJI390" s="314"/>
      <c r="EJJ390" s="314"/>
      <c r="EJK390" s="314"/>
      <c r="EJL390" s="314"/>
      <c r="EJM390" s="314"/>
      <c r="EJN390" s="314"/>
      <c r="EJO390" s="314"/>
      <c r="EJP390" s="314"/>
      <c r="EJQ390" s="314"/>
      <c r="EJR390" s="314"/>
      <c r="EJS390" s="314"/>
      <c r="EJT390" s="314"/>
      <c r="EJU390" s="314"/>
      <c r="EJV390" s="314"/>
      <c r="EJW390" s="314"/>
      <c r="EJX390" s="314"/>
      <c r="EJY390" s="314"/>
      <c r="EJZ390" s="314"/>
      <c r="EKA390" s="314"/>
      <c r="EKB390" s="314"/>
      <c r="EKC390" s="314"/>
      <c r="EKD390" s="314"/>
      <c r="EKE390" s="314"/>
      <c r="EKF390" s="314"/>
      <c r="EKG390" s="314"/>
      <c r="EKH390" s="314"/>
      <c r="EKI390" s="314"/>
      <c r="EKJ390" s="314"/>
      <c r="EKK390" s="314"/>
      <c r="EKL390" s="314"/>
      <c r="EKM390" s="314"/>
      <c r="EKN390" s="314"/>
      <c r="EKO390" s="314"/>
      <c r="EKP390" s="314"/>
      <c r="EKQ390" s="314"/>
      <c r="EKR390" s="314"/>
      <c r="EKS390" s="314"/>
      <c r="EKT390" s="314"/>
      <c r="EKU390" s="314"/>
      <c r="EKV390" s="314"/>
      <c r="EKW390" s="314"/>
      <c r="EKX390" s="314"/>
      <c r="EKY390" s="314"/>
      <c r="EKZ390" s="314"/>
      <c r="ELA390" s="314"/>
      <c r="ELB390" s="314"/>
      <c r="ELC390" s="314"/>
      <c r="ELD390" s="314"/>
      <c r="ELE390" s="314"/>
      <c r="ELF390" s="314"/>
      <c r="ELG390" s="314"/>
      <c r="ELH390" s="314"/>
      <c r="ELI390" s="314"/>
      <c r="ELJ390" s="314"/>
      <c r="ELK390" s="314"/>
      <c r="ELL390" s="314"/>
      <c r="ELM390" s="314"/>
      <c r="ELN390" s="314"/>
      <c r="ELO390" s="314"/>
      <c r="ELP390" s="314"/>
      <c r="ELQ390" s="314"/>
      <c r="ELR390" s="314"/>
      <c r="ELS390" s="314"/>
      <c r="ELT390" s="314"/>
      <c r="ELU390" s="314"/>
      <c r="ELV390" s="314"/>
      <c r="ELW390" s="314"/>
      <c r="ELX390" s="314"/>
      <c r="ELY390" s="314"/>
      <c r="ELZ390" s="314"/>
      <c r="EMA390" s="314"/>
      <c r="EMB390" s="314"/>
      <c r="EMC390" s="314"/>
      <c r="EMD390" s="314"/>
      <c r="EME390" s="314"/>
      <c r="EMF390" s="314"/>
      <c r="EMG390" s="314"/>
      <c r="EMH390" s="314"/>
      <c r="EMI390" s="314"/>
      <c r="EMJ390" s="314"/>
      <c r="EMK390" s="314"/>
      <c r="EML390" s="314"/>
      <c r="EMM390" s="314"/>
      <c r="EMN390" s="314"/>
      <c r="EMO390" s="314"/>
      <c r="EMP390" s="314"/>
      <c r="EMQ390" s="314"/>
      <c r="EMR390" s="314"/>
      <c r="EMS390" s="314"/>
      <c r="EMT390" s="314"/>
      <c r="EMU390" s="314"/>
      <c r="EMV390" s="314"/>
      <c r="EMW390" s="314"/>
      <c r="EMX390" s="314"/>
      <c r="EMY390" s="314"/>
      <c r="EMZ390" s="314"/>
      <c r="ENA390" s="314"/>
      <c r="ENB390" s="314"/>
      <c r="ENC390" s="314"/>
      <c r="END390" s="314"/>
      <c r="ENE390" s="314"/>
      <c r="ENF390" s="314"/>
      <c r="ENG390" s="314"/>
      <c r="ENH390" s="314"/>
      <c r="ENI390" s="314"/>
      <c r="ENJ390" s="314"/>
      <c r="ENK390" s="314"/>
      <c r="ENL390" s="314"/>
      <c r="ENM390" s="314"/>
      <c r="ENN390" s="314"/>
      <c r="ENO390" s="314"/>
      <c r="ENP390" s="314"/>
      <c r="ENQ390" s="314"/>
      <c r="ENR390" s="314"/>
      <c r="ENS390" s="314"/>
      <c r="ENT390" s="314"/>
      <c r="ENU390" s="314"/>
      <c r="ENV390" s="314"/>
      <c r="ENW390" s="314"/>
      <c r="ENX390" s="314"/>
      <c r="ENY390" s="314"/>
      <c r="ENZ390" s="314"/>
      <c r="EOA390" s="314"/>
      <c r="EOB390" s="314"/>
      <c r="EOC390" s="314"/>
      <c r="EOD390" s="314"/>
      <c r="EOE390" s="314"/>
      <c r="EOF390" s="314"/>
      <c r="EOG390" s="314"/>
      <c r="EOH390" s="314"/>
      <c r="EOI390" s="314"/>
      <c r="EOJ390" s="314"/>
      <c r="EOK390" s="314"/>
      <c r="EOL390" s="314"/>
      <c r="EOM390" s="314"/>
      <c r="EON390" s="314"/>
      <c r="EOO390" s="314"/>
      <c r="EOP390" s="314"/>
      <c r="EOQ390" s="314"/>
      <c r="EOR390" s="314"/>
      <c r="EOS390" s="314"/>
      <c r="EOT390" s="314"/>
      <c r="EOU390" s="314"/>
      <c r="EOV390" s="314"/>
      <c r="EOW390" s="314"/>
      <c r="EOX390" s="314"/>
      <c r="EOY390" s="314"/>
      <c r="EOZ390" s="314"/>
      <c r="EPA390" s="314"/>
      <c r="EPB390" s="314"/>
      <c r="EPC390" s="314"/>
      <c r="EPD390" s="314"/>
      <c r="EPE390" s="314"/>
      <c r="EPF390" s="314"/>
      <c r="EPG390" s="314"/>
      <c r="EPH390" s="314"/>
      <c r="EPI390" s="314"/>
      <c r="EPJ390" s="314"/>
      <c r="EPK390" s="314"/>
      <c r="EPL390" s="314"/>
      <c r="EPM390" s="314"/>
      <c r="EPN390" s="314"/>
      <c r="EPO390" s="314"/>
      <c r="EPP390" s="314"/>
      <c r="EPQ390" s="314"/>
      <c r="EPR390" s="314"/>
      <c r="EPS390" s="314"/>
      <c r="EPT390" s="314"/>
      <c r="EPU390" s="314"/>
      <c r="EPV390" s="314"/>
      <c r="EPW390" s="314"/>
      <c r="EPX390" s="314"/>
      <c r="EPY390" s="314"/>
      <c r="EPZ390" s="314"/>
      <c r="EQA390" s="314"/>
      <c r="EQB390" s="314"/>
      <c r="EQC390" s="314"/>
      <c r="EQD390" s="314"/>
      <c r="EQE390" s="314"/>
      <c r="EQF390" s="314"/>
      <c r="EQG390" s="314"/>
      <c r="EQH390" s="314"/>
      <c r="EQI390" s="314"/>
      <c r="EQJ390" s="314"/>
      <c r="EQK390" s="314"/>
      <c r="EQL390" s="314"/>
      <c r="EQM390" s="314"/>
      <c r="EQN390" s="314"/>
      <c r="EQO390" s="314"/>
      <c r="EQP390" s="314"/>
      <c r="EQQ390" s="314"/>
      <c r="EQR390" s="314"/>
      <c r="EQS390" s="314"/>
      <c r="EQT390" s="314"/>
      <c r="EQU390" s="314"/>
      <c r="EQV390" s="314"/>
      <c r="EQW390" s="314"/>
      <c r="EQX390" s="314"/>
      <c r="EQY390" s="314"/>
      <c r="EQZ390" s="314"/>
      <c r="ERA390" s="314"/>
      <c r="ERB390" s="314"/>
      <c r="ERC390" s="314"/>
      <c r="ERD390" s="314"/>
      <c r="ERE390" s="314"/>
      <c r="ERF390" s="314"/>
      <c r="ERG390" s="314"/>
      <c r="ERH390" s="314"/>
      <c r="ERI390" s="314"/>
      <c r="ERJ390" s="314"/>
      <c r="ERK390" s="314"/>
      <c r="ERL390" s="314"/>
      <c r="ERM390" s="314"/>
      <c r="ERN390" s="314"/>
      <c r="ERO390" s="314"/>
      <c r="ERP390" s="314"/>
      <c r="ERQ390" s="314"/>
      <c r="ERR390" s="314"/>
      <c r="ERS390" s="314"/>
      <c r="ERT390" s="314"/>
      <c r="ERU390" s="314"/>
      <c r="ERV390" s="314"/>
      <c r="ERW390" s="314"/>
      <c r="ERX390" s="314"/>
      <c r="ERY390" s="314"/>
      <c r="ERZ390" s="314"/>
      <c r="ESA390" s="314"/>
      <c r="ESB390" s="314"/>
      <c r="ESC390" s="314"/>
      <c r="ESD390" s="314"/>
      <c r="ESE390" s="314"/>
      <c r="ESF390" s="314"/>
      <c r="ESG390" s="314"/>
      <c r="ESH390" s="314"/>
      <c r="ESI390" s="314"/>
      <c r="ESJ390" s="314"/>
      <c r="ESK390" s="314"/>
      <c r="ESL390" s="314"/>
      <c r="ESM390" s="314"/>
      <c r="ESN390" s="314"/>
      <c r="ESO390" s="314"/>
      <c r="ESP390" s="314"/>
      <c r="ESQ390" s="314"/>
      <c r="ESR390" s="314"/>
      <c r="ESS390" s="314"/>
      <c r="EST390" s="314"/>
      <c r="ESU390" s="314"/>
      <c r="ESV390" s="314"/>
      <c r="ESW390" s="314"/>
      <c r="ESX390" s="314"/>
      <c r="ESY390" s="314"/>
      <c r="ESZ390" s="314"/>
      <c r="ETA390" s="314"/>
      <c r="ETB390" s="314"/>
      <c r="ETC390" s="314"/>
      <c r="ETD390" s="314"/>
      <c r="ETE390" s="314"/>
      <c r="ETF390" s="314"/>
      <c r="ETG390" s="314"/>
      <c r="ETH390" s="314"/>
      <c r="ETI390" s="314"/>
      <c r="ETJ390" s="314"/>
      <c r="ETK390" s="314"/>
      <c r="ETL390" s="314"/>
      <c r="ETM390" s="314"/>
      <c r="ETN390" s="314"/>
      <c r="ETO390" s="314"/>
      <c r="ETP390" s="314"/>
      <c r="ETQ390" s="314"/>
      <c r="ETR390" s="314"/>
      <c r="ETS390" s="314"/>
      <c r="ETT390" s="314"/>
      <c r="ETU390" s="314"/>
      <c r="ETV390" s="314"/>
      <c r="ETW390" s="314"/>
      <c r="ETX390" s="314"/>
      <c r="ETY390" s="314"/>
      <c r="ETZ390" s="314"/>
      <c r="EUA390" s="314"/>
      <c r="EUB390" s="314"/>
      <c r="EUC390" s="314"/>
      <c r="EUD390" s="314"/>
      <c r="EUE390" s="314"/>
      <c r="EUF390" s="314"/>
      <c r="EUG390" s="314"/>
      <c r="EUH390" s="314"/>
      <c r="EUI390" s="314"/>
      <c r="EUJ390" s="314"/>
      <c r="EUK390" s="314"/>
      <c r="EUL390" s="314"/>
      <c r="EUM390" s="314"/>
      <c r="EUN390" s="314"/>
      <c r="EUO390" s="314"/>
      <c r="EUP390" s="314"/>
      <c r="EUQ390" s="314"/>
      <c r="EUR390" s="314"/>
      <c r="EUS390" s="314"/>
      <c r="EUT390" s="314"/>
      <c r="EUU390" s="314"/>
      <c r="EUV390" s="314"/>
      <c r="EUW390" s="314"/>
      <c r="EUX390" s="314"/>
      <c r="EUY390" s="314"/>
      <c r="EUZ390" s="314"/>
      <c r="EVA390" s="314"/>
      <c r="EVB390" s="314"/>
      <c r="EVC390" s="314"/>
      <c r="EVD390" s="314"/>
      <c r="EVE390" s="314"/>
      <c r="EVF390" s="314"/>
      <c r="EVG390" s="314"/>
      <c r="EVH390" s="314"/>
      <c r="EVI390" s="314"/>
      <c r="EVJ390" s="314"/>
      <c r="EVK390" s="314"/>
      <c r="EVL390" s="314"/>
      <c r="EVM390" s="314"/>
      <c r="EVN390" s="314"/>
      <c r="EVO390" s="314"/>
      <c r="EVP390" s="314"/>
      <c r="EVQ390" s="314"/>
      <c r="EVR390" s="314"/>
      <c r="EVS390" s="314"/>
      <c r="EVT390" s="314"/>
      <c r="EVU390" s="314"/>
      <c r="EVV390" s="314"/>
      <c r="EVW390" s="314"/>
      <c r="EVX390" s="314"/>
      <c r="EVY390" s="314"/>
      <c r="EVZ390" s="314"/>
      <c r="EWA390" s="314"/>
      <c r="EWB390" s="314"/>
      <c r="EWC390" s="314"/>
      <c r="EWD390" s="314"/>
      <c r="EWE390" s="314"/>
      <c r="EWF390" s="314"/>
      <c r="EWG390" s="314"/>
      <c r="EWH390" s="314"/>
      <c r="EWI390" s="314"/>
      <c r="EWJ390" s="314"/>
      <c r="EWK390" s="314"/>
      <c r="EWL390" s="314"/>
      <c r="EWM390" s="314"/>
      <c r="EWN390" s="314"/>
      <c r="EWO390" s="314"/>
      <c r="EWP390" s="314"/>
      <c r="EWQ390" s="314"/>
      <c r="EWR390" s="314"/>
      <c r="EWS390" s="314"/>
      <c r="EWT390" s="314"/>
      <c r="EWU390" s="314"/>
      <c r="EWV390" s="314"/>
      <c r="EWW390" s="314"/>
      <c r="EWX390" s="314"/>
      <c r="EWY390" s="314"/>
      <c r="EWZ390" s="314"/>
      <c r="EXA390" s="314"/>
      <c r="EXB390" s="314"/>
      <c r="EXC390" s="314"/>
      <c r="EXD390" s="314"/>
      <c r="EXE390" s="314"/>
      <c r="EXF390" s="314"/>
      <c r="EXG390" s="314"/>
      <c r="EXH390" s="314"/>
      <c r="EXI390" s="314"/>
      <c r="EXJ390" s="314"/>
      <c r="EXK390" s="314"/>
      <c r="EXL390" s="314"/>
      <c r="EXM390" s="314"/>
      <c r="EXN390" s="314"/>
      <c r="EXO390" s="314"/>
      <c r="EXP390" s="314"/>
      <c r="EXQ390" s="314"/>
      <c r="EXR390" s="314"/>
      <c r="EXS390" s="314"/>
      <c r="EXT390" s="314"/>
      <c r="EXU390" s="314"/>
      <c r="EXV390" s="314"/>
      <c r="EXW390" s="314"/>
      <c r="EXX390" s="314"/>
      <c r="EXY390" s="314"/>
      <c r="EXZ390" s="314"/>
      <c r="EYA390" s="314"/>
      <c r="EYB390" s="314"/>
      <c r="EYC390" s="314"/>
      <c r="EYD390" s="314"/>
      <c r="EYE390" s="314"/>
      <c r="EYF390" s="314"/>
      <c r="EYG390" s="314"/>
      <c r="EYH390" s="314"/>
      <c r="EYI390" s="314"/>
      <c r="EYJ390" s="314"/>
      <c r="EYK390" s="314"/>
      <c r="EYL390" s="314"/>
      <c r="EYM390" s="314"/>
      <c r="EYN390" s="314"/>
      <c r="EYO390" s="314"/>
      <c r="EYP390" s="314"/>
      <c r="EYQ390" s="314"/>
      <c r="EYR390" s="314"/>
      <c r="EYS390" s="314"/>
      <c r="EYT390" s="314"/>
      <c r="EYU390" s="314"/>
      <c r="EYV390" s="314"/>
      <c r="EYW390" s="314"/>
      <c r="EYX390" s="314"/>
      <c r="EYY390" s="314"/>
      <c r="EYZ390" s="314"/>
      <c r="EZA390" s="314"/>
      <c r="EZB390" s="314"/>
      <c r="EZC390" s="314"/>
      <c r="EZD390" s="314"/>
      <c r="EZE390" s="314"/>
      <c r="EZF390" s="314"/>
      <c r="EZG390" s="314"/>
      <c r="EZH390" s="314"/>
      <c r="EZI390" s="314"/>
      <c r="EZJ390" s="314"/>
      <c r="EZK390" s="314"/>
      <c r="EZL390" s="314"/>
      <c r="EZM390" s="314"/>
      <c r="EZN390" s="314"/>
      <c r="EZO390" s="314"/>
      <c r="EZP390" s="314"/>
      <c r="EZQ390" s="314"/>
      <c r="EZR390" s="314"/>
      <c r="EZS390" s="314"/>
      <c r="EZT390" s="314"/>
      <c r="EZU390" s="314"/>
      <c r="EZV390" s="314"/>
      <c r="EZW390" s="314"/>
      <c r="EZX390" s="314"/>
      <c r="EZY390" s="314"/>
      <c r="EZZ390" s="314"/>
      <c r="FAA390" s="314"/>
      <c r="FAB390" s="314"/>
      <c r="FAC390" s="314"/>
      <c r="FAD390" s="314"/>
      <c r="FAE390" s="314"/>
      <c r="FAF390" s="314"/>
      <c r="FAG390" s="314"/>
      <c r="FAH390" s="314"/>
      <c r="FAI390" s="314"/>
      <c r="FAJ390" s="314"/>
      <c r="FAK390" s="314"/>
      <c r="FAL390" s="314"/>
      <c r="FAM390" s="314"/>
      <c r="FAN390" s="314"/>
      <c r="FAO390" s="314"/>
      <c r="FAP390" s="314"/>
      <c r="FAQ390" s="314"/>
      <c r="FAR390" s="314"/>
      <c r="FAS390" s="314"/>
      <c r="FAT390" s="314"/>
      <c r="FAU390" s="314"/>
      <c r="FAV390" s="314"/>
      <c r="FAW390" s="314"/>
      <c r="FAX390" s="314"/>
      <c r="FAY390" s="314"/>
      <c r="FAZ390" s="314"/>
      <c r="FBA390" s="314"/>
      <c r="FBB390" s="314"/>
      <c r="FBC390" s="314"/>
      <c r="FBD390" s="314"/>
      <c r="FBE390" s="314"/>
      <c r="FBF390" s="314"/>
      <c r="FBG390" s="314"/>
      <c r="FBH390" s="314"/>
      <c r="FBI390" s="314"/>
      <c r="FBJ390" s="314"/>
      <c r="FBK390" s="314"/>
      <c r="FBL390" s="314"/>
      <c r="FBM390" s="314"/>
      <c r="FBN390" s="314"/>
      <c r="FBO390" s="314"/>
      <c r="FBP390" s="314"/>
      <c r="FBQ390" s="314"/>
      <c r="FBR390" s="314"/>
      <c r="FBS390" s="314"/>
      <c r="FBT390" s="314"/>
      <c r="FBU390" s="314"/>
      <c r="FBV390" s="314"/>
      <c r="FBW390" s="314"/>
      <c r="FBX390" s="314"/>
      <c r="FBY390" s="314"/>
      <c r="FBZ390" s="314"/>
      <c r="FCA390" s="314"/>
      <c r="FCB390" s="314"/>
      <c r="FCC390" s="314"/>
      <c r="FCD390" s="314"/>
      <c r="FCE390" s="314"/>
      <c r="FCF390" s="314"/>
      <c r="FCG390" s="314"/>
      <c r="FCH390" s="314"/>
      <c r="FCI390" s="314"/>
      <c r="FCJ390" s="314"/>
      <c r="FCK390" s="314"/>
      <c r="FCL390" s="314"/>
      <c r="FCM390" s="314"/>
      <c r="FCN390" s="314"/>
      <c r="FCO390" s="314"/>
      <c r="FCP390" s="314"/>
      <c r="FCQ390" s="314"/>
      <c r="FCR390" s="314"/>
      <c r="FCS390" s="314"/>
      <c r="FCT390" s="314"/>
      <c r="FCU390" s="314"/>
      <c r="FCV390" s="314"/>
      <c r="FCW390" s="314"/>
      <c r="FCX390" s="314"/>
      <c r="FCY390" s="314"/>
      <c r="FCZ390" s="314"/>
      <c r="FDA390" s="314"/>
      <c r="FDB390" s="314"/>
      <c r="FDC390" s="314"/>
      <c r="FDD390" s="314"/>
      <c r="FDE390" s="314"/>
      <c r="FDF390" s="314"/>
      <c r="FDG390" s="314"/>
      <c r="FDH390" s="314"/>
      <c r="FDI390" s="314"/>
      <c r="FDJ390" s="314"/>
      <c r="FDK390" s="314"/>
      <c r="FDL390" s="314"/>
      <c r="FDM390" s="314"/>
      <c r="FDN390" s="314"/>
      <c r="FDO390" s="314"/>
      <c r="FDP390" s="314"/>
      <c r="FDQ390" s="314"/>
      <c r="FDR390" s="314"/>
      <c r="FDS390" s="314"/>
      <c r="FDT390" s="314"/>
      <c r="FDU390" s="314"/>
      <c r="FDV390" s="314"/>
      <c r="FDW390" s="314"/>
      <c r="FDX390" s="314"/>
      <c r="FDY390" s="314"/>
      <c r="FDZ390" s="314"/>
      <c r="FEA390" s="314"/>
      <c r="FEB390" s="314"/>
      <c r="FEC390" s="314"/>
      <c r="FED390" s="314"/>
      <c r="FEE390" s="314"/>
      <c r="FEF390" s="314"/>
      <c r="FEG390" s="314"/>
      <c r="FEH390" s="314"/>
      <c r="FEI390" s="314"/>
      <c r="FEJ390" s="314"/>
      <c r="FEK390" s="314"/>
      <c r="FEL390" s="314"/>
      <c r="FEM390" s="314"/>
      <c r="FEN390" s="314"/>
      <c r="FEO390" s="314"/>
      <c r="FEP390" s="314"/>
      <c r="FEQ390" s="314"/>
      <c r="FER390" s="314"/>
      <c r="FES390" s="314"/>
      <c r="FET390" s="314"/>
      <c r="FEU390" s="314"/>
      <c r="FEV390" s="314"/>
      <c r="FEW390" s="314"/>
      <c r="FEX390" s="314"/>
      <c r="FEY390" s="314"/>
      <c r="FEZ390" s="314"/>
      <c r="FFA390" s="314"/>
      <c r="FFB390" s="314"/>
      <c r="FFC390" s="314"/>
      <c r="FFD390" s="314"/>
      <c r="FFE390" s="314"/>
      <c r="FFF390" s="314"/>
      <c r="FFG390" s="314"/>
      <c r="FFH390" s="314"/>
      <c r="FFI390" s="314"/>
      <c r="FFJ390" s="314"/>
      <c r="FFK390" s="314"/>
      <c r="FFL390" s="314"/>
      <c r="FFM390" s="314"/>
      <c r="FFN390" s="314"/>
      <c r="FFO390" s="314"/>
      <c r="FFP390" s="314"/>
      <c r="FFQ390" s="314"/>
      <c r="FFR390" s="314"/>
      <c r="FFS390" s="314"/>
      <c r="FFT390" s="314"/>
      <c r="FFU390" s="314"/>
      <c r="FFV390" s="314"/>
      <c r="FFW390" s="314"/>
      <c r="FFX390" s="314"/>
      <c r="FFY390" s="314"/>
      <c r="FFZ390" s="314"/>
      <c r="FGA390" s="314"/>
      <c r="FGB390" s="314"/>
      <c r="FGC390" s="314"/>
      <c r="FGD390" s="314"/>
      <c r="FGE390" s="314"/>
      <c r="FGF390" s="314"/>
      <c r="FGG390" s="314"/>
      <c r="FGH390" s="314"/>
      <c r="FGI390" s="314"/>
      <c r="FGJ390" s="314"/>
      <c r="FGK390" s="314"/>
      <c r="FGL390" s="314"/>
      <c r="FGM390" s="314"/>
      <c r="FGN390" s="314"/>
      <c r="FGO390" s="314"/>
      <c r="FGP390" s="314"/>
      <c r="FGQ390" s="314"/>
      <c r="FGR390" s="314"/>
      <c r="FGS390" s="314"/>
      <c r="FGT390" s="314"/>
      <c r="FGU390" s="314"/>
      <c r="FGV390" s="314"/>
      <c r="FGW390" s="314"/>
      <c r="FGX390" s="314"/>
      <c r="FGY390" s="314"/>
      <c r="FGZ390" s="314"/>
      <c r="FHA390" s="314"/>
      <c r="FHB390" s="314"/>
      <c r="FHC390" s="314"/>
      <c r="FHD390" s="314"/>
      <c r="FHE390" s="314"/>
      <c r="FHF390" s="314"/>
      <c r="FHG390" s="314"/>
      <c r="FHH390" s="314"/>
      <c r="FHI390" s="314"/>
      <c r="FHJ390" s="314"/>
      <c r="FHK390" s="314"/>
      <c r="FHL390" s="314"/>
      <c r="FHM390" s="314"/>
      <c r="FHN390" s="314"/>
      <c r="FHO390" s="314"/>
      <c r="FHP390" s="314"/>
      <c r="FHQ390" s="314"/>
      <c r="FHR390" s="314"/>
      <c r="FHS390" s="314"/>
      <c r="FHT390" s="314"/>
      <c r="FHU390" s="314"/>
      <c r="FHV390" s="314"/>
      <c r="FHW390" s="314"/>
      <c r="FHX390" s="314"/>
      <c r="FHY390" s="314"/>
      <c r="FHZ390" s="314"/>
      <c r="FIA390" s="314"/>
      <c r="FIB390" s="314"/>
      <c r="FIC390" s="314"/>
      <c r="FID390" s="314"/>
      <c r="FIE390" s="314"/>
      <c r="FIF390" s="314"/>
      <c r="FIG390" s="314"/>
      <c r="FIH390" s="314"/>
      <c r="FII390" s="314"/>
      <c r="FIJ390" s="314"/>
      <c r="FIK390" s="314"/>
      <c r="FIL390" s="314"/>
      <c r="FIM390" s="314"/>
      <c r="FIN390" s="314"/>
      <c r="FIO390" s="314"/>
      <c r="FIP390" s="314"/>
      <c r="FIQ390" s="314"/>
      <c r="FIR390" s="314"/>
      <c r="FIS390" s="314"/>
      <c r="FIT390" s="314"/>
      <c r="FIU390" s="314"/>
      <c r="FIV390" s="314"/>
      <c r="FIW390" s="314"/>
      <c r="FIX390" s="314"/>
      <c r="FIY390" s="314"/>
      <c r="FIZ390" s="314"/>
      <c r="FJA390" s="314"/>
      <c r="FJB390" s="314"/>
      <c r="FJC390" s="314"/>
      <c r="FJD390" s="314"/>
      <c r="FJE390" s="314"/>
      <c r="FJF390" s="314"/>
      <c r="FJG390" s="314"/>
      <c r="FJH390" s="314"/>
      <c r="FJI390" s="314"/>
      <c r="FJJ390" s="314"/>
      <c r="FJK390" s="314"/>
      <c r="FJL390" s="314"/>
      <c r="FJM390" s="314"/>
      <c r="FJN390" s="314"/>
      <c r="FJO390" s="314"/>
      <c r="FJP390" s="314"/>
      <c r="FJQ390" s="314"/>
      <c r="FJR390" s="314"/>
      <c r="FJS390" s="314"/>
      <c r="FJT390" s="314"/>
      <c r="FJU390" s="314"/>
      <c r="FJV390" s="314"/>
      <c r="FJW390" s="314"/>
      <c r="FJX390" s="314"/>
      <c r="FJY390" s="314"/>
      <c r="FJZ390" s="314"/>
      <c r="FKA390" s="314"/>
      <c r="FKB390" s="314"/>
      <c r="FKC390" s="314"/>
      <c r="FKD390" s="314"/>
      <c r="FKE390" s="314"/>
      <c r="FKF390" s="314"/>
      <c r="FKG390" s="314"/>
      <c r="FKH390" s="314"/>
      <c r="FKI390" s="314"/>
      <c r="FKJ390" s="314"/>
      <c r="FKK390" s="314"/>
      <c r="FKL390" s="314"/>
      <c r="FKM390" s="314"/>
      <c r="FKN390" s="314"/>
      <c r="FKO390" s="314"/>
      <c r="FKP390" s="314"/>
      <c r="FKQ390" s="314"/>
      <c r="FKR390" s="314"/>
      <c r="FKS390" s="314"/>
      <c r="FKT390" s="314"/>
      <c r="FKU390" s="314"/>
      <c r="FKV390" s="314"/>
      <c r="FKW390" s="314"/>
      <c r="FKX390" s="314"/>
      <c r="FKY390" s="314"/>
      <c r="FKZ390" s="314"/>
      <c r="FLA390" s="314"/>
      <c r="FLB390" s="314"/>
      <c r="FLC390" s="314"/>
      <c r="FLD390" s="314"/>
      <c r="FLE390" s="314"/>
      <c r="FLF390" s="314"/>
      <c r="FLG390" s="314"/>
      <c r="FLH390" s="314"/>
      <c r="FLI390" s="314"/>
      <c r="FLJ390" s="314"/>
      <c r="FLK390" s="314"/>
      <c r="FLL390" s="314"/>
      <c r="FLM390" s="314"/>
      <c r="FLN390" s="314"/>
      <c r="FLO390" s="314"/>
      <c r="FLP390" s="314"/>
      <c r="FLQ390" s="314"/>
      <c r="FLR390" s="314"/>
      <c r="FLS390" s="314"/>
      <c r="FLT390" s="314"/>
      <c r="FLU390" s="314"/>
      <c r="FLV390" s="314"/>
      <c r="FLW390" s="314"/>
      <c r="FLX390" s="314"/>
      <c r="FLY390" s="314"/>
      <c r="FLZ390" s="314"/>
      <c r="FMA390" s="314"/>
      <c r="FMB390" s="314"/>
      <c r="FMC390" s="314"/>
      <c r="FMD390" s="314"/>
      <c r="FME390" s="314"/>
      <c r="FMF390" s="314"/>
      <c r="FMG390" s="314"/>
      <c r="FMH390" s="314"/>
      <c r="FMI390" s="314"/>
      <c r="FMJ390" s="314"/>
      <c r="FMK390" s="314"/>
      <c r="FML390" s="314"/>
      <c r="FMM390" s="314"/>
      <c r="FMN390" s="314"/>
      <c r="FMO390" s="314"/>
      <c r="FMP390" s="314"/>
      <c r="FMQ390" s="314"/>
      <c r="FMR390" s="314"/>
      <c r="FMS390" s="314"/>
      <c r="FMT390" s="314"/>
      <c r="FMU390" s="314"/>
      <c r="FMV390" s="314"/>
      <c r="FMW390" s="314"/>
      <c r="FMX390" s="314"/>
      <c r="FMY390" s="314"/>
      <c r="FMZ390" s="314"/>
      <c r="FNA390" s="314"/>
      <c r="FNB390" s="314"/>
      <c r="FNC390" s="314"/>
      <c r="FND390" s="314"/>
      <c r="FNE390" s="314"/>
      <c r="FNF390" s="314"/>
      <c r="FNG390" s="314"/>
      <c r="FNH390" s="314"/>
      <c r="FNI390" s="314"/>
      <c r="FNJ390" s="314"/>
      <c r="FNK390" s="314"/>
      <c r="FNL390" s="314"/>
      <c r="FNM390" s="314"/>
      <c r="FNN390" s="314"/>
      <c r="FNO390" s="314"/>
      <c r="FNP390" s="314"/>
      <c r="FNQ390" s="314"/>
      <c r="FNR390" s="314"/>
      <c r="FNS390" s="314"/>
      <c r="FNT390" s="314"/>
      <c r="FNU390" s="314"/>
      <c r="FNV390" s="314"/>
      <c r="FNW390" s="314"/>
      <c r="FNX390" s="314"/>
      <c r="FNY390" s="314"/>
      <c r="FNZ390" s="314"/>
      <c r="FOA390" s="314"/>
      <c r="FOB390" s="314"/>
      <c r="FOC390" s="314"/>
      <c r="FOD390" s="314"/>
      <c r="FOE390" s="314"/>
      <c r="FOF390" s="314"/>
      <c r="FOG390" s="314"/>
      <c r="FOH390" s="314"/>
      <c r="FOI390" s="314"/>
      <c r="FOJ390" s="314"/>
      <c r="FOK390" s="314"/>
      <c r="FOL390" s="314"/>
      <c r="FOM390" s="314"/>
      <c r="FON390" s="314"/>
      <c r="FOO390" s="314"/>
      <c r="FOP390" s="314"/>
      <c r="FOQ390" s="314"/>
      <c r="FOR390" s="314"/>
      <c r="FOS390" s="314"/>
      <c r="FOT390" s="314"/>
      <c r="FOU390" s="314"/>
      <c r="FOV390" s="314"/>
      <c r="FOW390" s="314"/>
      <c r="FOX390" s="314"/>
      <c r="FOY390" s="314"/>
      <c r="FOZ390" s="314"/>
      <c r="FPA390" s="314"/>
      <c r="FPB390" s="314"/>
      <c r="FPC390" s="314"/>
      <c r="FPD390" s="314"/>
      <c r="FPE390" s="314"/>
      <c r="FPF390" s="314"/>
      <c r="FPG390" s="314"/>
      <c r="FPH390" s="314"/>
      <c r="FPI390" s="314"/>
      <c r="FPJ390" s="314"/>
      <c r="FPK390" s="314"/>
      <c r="FPL390" s="314"/>
      <c r="FPM390" s="314"/>
      <c r="FPN390" s="314"/>
      <c r="FPO390" s="314"/>
      <c r="FPP390" s="314"/>
      <c r="FPQ390" s="314"/>
      <c r="FPR390" s="314"/>
      <c r="FPS390" s="314"/>
      <c r="FPT390" s="314"/>
      <c r="FPU390" s="314"/>
      <c r="FPV390" s="314"/>
      <c r="FPW390" s="314"/>
      <c r="FPX390" s="314"/>
      <c r="FPY390" s="314"/>
      <c r="FPZ390" s="314"/>
      <c r="FQA390" s="314"/>
      <c r="FQB390" s="314"/>
      <c r="FQC390" s="314"/>
      <c r="FQD390" s="314"/>
      <c r="FQE390" s="314"/>
      <c r="FQF390" s="314"/>
      <c r="FQG390" s="314"/>
      <c r="FQH390" s="314"/>
      <c r="FQI390" s="314"/>
      <c r="FQJ390" s="314"/>
      <c r="FQK390" s="314"/>
      <c r="FQL390" s="314"/>
      <c r="FQM390" s="314"/>
      <c r="FQN390" s="314"/>
      <c r="FQO390" s="314"/>
      <c r="FQP390" s="314"/>
      <c r="FQQ390" s="314"/>
      <c r="FQR390" s="314"/>
      <c r="FQS390" s="314"/>
      <c r="FQT390" s="314"/>
      <c r="FQU390" s="314"/>
      <c r="FQV390" s="314"/>
      <c r="FQW390" s="314"/>
      <c r="FQX390" s="314"/>
      <c r="FQY390" s="314"/>
      <c r="FQZ390" s="314"/>
      <c r="FRA390" s="314"/>
      <c r="FRB390" s="314"/>
      <c r="FRC390" s="314"/>
      <c r="FRD390" s="314"/>
      <c r="FRE390" s="314"/>
      <c r="FRF390" s="314"/>
      <c r="FRG390" s="314"/>
      <c r="FRH390" s="314"/>
      <c r="FRI390" s="314"/>
      <c r="FRJ390" s="314"/>
      <c r="FRK390" s="314"/>
      <c r="FRL390" s="314"/>
      <c r="FRM390" s="314"/>
      <c r="FRN390" s="314"/>
      <c r="FRO390" s="314"/>
      <c r="FRP390" s="314"/>
      <c r="FRQ390" s="314"/>
      <c r="FRR390" s="314"/>
      <c r="FRS390" s="314"/>
      <c r="FRT390" s="314"/>
      <c r="FRU390" s="314"/>
      <c r="FRV390" s="314"/>
      <c r="FRW390" s="314"/>
      <c r="FRX390" s="314"/>
      <c r="FRY390" s="314"/>
      <c r="FRZ390" s="314"/>
      <c r="FSA390" s="314"/>
      <c r="FSB390" s="314"/>
      <c r="FSC390" s="314"/>
      <c r="FSD390" s="314"/>
      <c r="FSE390" s="314"/>
      <c r="FSF390" s="314"/>
      <c r="FSG390" s="314"/>
      <c r="FSH390" s="314"/>
      <c r="FSI390" s="314"/>
      <c r="FSJ390" s="314"/>
      <c r="FSK390" s="314"/>
      <c r="FSL390" s="314"/>
      <c r="FSM390" s="314"/>
      <c r="FSN390" s="314"/>
      <c r="FSO390" s="314"/>
      <c r="FSP390" s="314"/>
      <c r="FSQ390" s="314"/>
      <c r="FSR390" s="314"/>
      <c r="FSS390" s="314"/>
      <c r="FST390" s="314"/>
      <c r="FSU390" s="314"/>
      <c r="FSV390" s="314"/>
      <c r="FSW390" s="314"/>
      <c r="FSX390" s="314"/>
      <c r="FSY390" s="314"/>
      <c r="FSZ390" s="314"/>
      <c r="FTA390" s="314"/>
      <c r="FTB390" s="314"/>
      <c r="FTC390" s="314"/>
      <c r="FTD390" s="314"/>
      <c r="FTE390" s="314"/>
      <c r="FTF390" s="314"/>
      <c r="FTG390" s="314"/>
      <c r="FTH390" s="314"/>
      <c r="FTI390" s="314"/>
      <c r="FTJ390" s="314"/>
      <c r="FTK390" s="314"/>
      <c r="FTL390" s="314"/>
      <c r="FTM390" s="314"/>
      <c r="FTN390" s="314"/>
      <c r="FTO390" s="314"/>
      <c r="FTP390" s="314"/>
      <c r="FTQ390" s="314"/>
      <c r="FTR390" s="314"/>
      <c r="FTS390" s="314"/>
      <c r="FTT390" s="314"/>
      <c r="FTU390" s="314"/>
      <c r="FTV390" s="314"/>
      <c r="FTW390" s="314"/>
      <c r="FTX390" s="314"/>
      <c r="FTY390" s="314"/>
      <c r="FTZ390" s="314"/>
      <c r="FUA390" s="314"/>
      <c r="FUB390" s="314"/>
      <c r="FUC390" s="314"/>
      <c r="FUD390" s="314"/>
      <c r="FUE390" s="314"/>
      <c r="FUF390" s="314"/>
      <c r="FUG390" s="314"/>
      <c r="FUH390" s="314"/>
      <c r="FUI390" s="314"/>
      <c r="FUJ390" s="314"/>
      <c r="FUK390" s="314"/>
      <c r="FUL390" s="314"/>
      <c r="FUM390" s="314"/>
      <c r="FUN390" s="314"/>
      <c r="FUO390" s="314"/>
      <c r="FUP390" s="314"/>
      <c r="FUQ390" s="314"/>
      <c r="FUR390" s="314"/>
      <c r="FUS390" s="314"/>
      <c r="FUT390" s="314"/>
      <c r="FUU390" s="314"/>
      <c r="FUV390" s="314"/>
      <c r="FUW390" s="314"/>
      <c r="FUX390" s="314"/>
      <c r="FUY390" s="314"/>
      <c r="FUZ390" s="314"/>
      <c r="FVA390" s="314"/>
      <c r="FVB390" s="314"/>
      <c r="FVC390" s="314"/>
      <c r="FVD390" s="314"/>
      <c r="FVE390" s="314"/>
      <c r="FVF390" s="314"/>
      <c r="FVG390" s="314"/>
      <c r="FVH390" s="314"/>
      <c r="FVI390" s="314"/>
      <c r="FVJ390" s="314"/>
      <c r="FVK390" s="314"/>
      <c r="FVL390" s="314"/>
      <c r="FVM390" s="314"/>
      <c r="FVN390" s="314"/>
      <c r="FVO390" s="314"/>
      <c r="FVP390" s="314"/>
      <c r="FVQ390" s="314"/>
      <c r="FVR390" s="314"/>
      <c r="FVS390" s="314"/>
      <c r="FVT390" s="314"/>
      <c r="FVU390" s="314"/>
      <c r="FVV390" s="314"/>
      <c r="FVW390" s="314"/>
      <c r="FVX390" s="314"/>
      <c r="FVY390" s="314"/>
      <c r="FVZ390" s="314"/>
      <c r="FWA390" s="314"/>
      <c r="FWB390" s="314"/>
      <c r="FWC390" s="314"/>
      <c r="FWD390" s="314"/>
      <c r="FWE390" s="314"/>
      <c r="FWF390" s="314"/>
      <c r="FWG390" s="314"/>
      <c r="FWH390" s="314"/>
      <c r="FWI390" s="314"/>
      <c r="FWJ390" s="314"/>
      <c r="FWK390" s="314"/>
      <c r="FWL390" s="314"/>
      <c r="FWM390" s="314"/>
      <c r="FWN390" s="314"/>
      <c r="FWO390" s="314"/>
      <c r="FWP390" s="314"/>
      <c r="FWQ390" s="314"/>
      <c r="FWR390" s="314"/>
      <c r="FWS390" s="314"/>
      <c r="FWT390" s="314"/>
      <c r="FWU390" s="314"/>
      <c r="FWV390" s="314"/>
      <c r="FWW390" s="314"/>
      <c r="FWX390" s="314"/>
      <c r="FWY390" s="314"/>
      <c r="FWZ390" s="314"/>
      <c r="FXA390" s="314"/>
      <c r="FXB390" s="314"/>
      <c r="FXC390" s="314"/>
      <c r="FXD390" s="314"/>
      <c r="FXE390" s="314"/>
      <c r="FXF390" s="314"/>
      <c r="FXG390" s="314"/>
      <c r="FXH390" s="314"/>
      <c r="FXI390" s="314"/>
      <c r="FXJ390" s="314"/>
      <c r="FXK390" s="314"/>
      <c r="FXL390" s="314"/>
      <c r="FXM390" s="314"/>
      <c r="FXN390" s="314"/>
      <c r="FXO390" s="314"/>
      <c r="FXP390" s="314"/>
      <c r="FXQ390" s="314"/>
      <c r="FXR390" s="314"/>
      <c r="FXS390" s="314"/>
      <c r="FXT390" s="314"/>
      <c r="FXU390" s="314"/>
      <c r="FXV390" s="314"/>
      <c r="FXW390" s="314"/>
      <c r="FXX390" s="314"/>
      <c r="FXY390" s="314"/>
      <c r="FXZ390" s="314"/>
      <c r="FYA390" s="314"/>
      <c r="FYB390" s="314"/>
      <c r="FYC390" s="314"/>
      <c r="FYD390" s="314"/>
      <c r="FYE390" s="314"/>
      <c r="FYF390" s="314"/>
      <c r="FYG390" s="314"/>
      <c r="FYH390" s="314"/>
      <c r="FYI390" s="314"/>
      <c r="FYJ390" s="314"/>
      <c r="FYK390" s="314"/>
      <c r="FYL390" s="314"/>
      <c r="FYM390" s="314"/>
      <c r="FYN390" s="314"/>
      <c r="FYO390" s="314"/>
      <c r="FYP390" s="314"/>
      <c r="FYQ390" s="314"/>
      <c r="FYR390" s="314"/>
      <c r="FYS390" s="314"/>
      <c r="FYT390" s="314"/>
      <c r="FYU390" s="314"/>
      <c r="FYV390" s="314"/>
      <c r="FYW390" s="314"/>
      <c r="FYX390" s="314"/>
      <c r="FYY390" s="314"/>
      <c r="FYZ390" s="314"/>
      <c r="FZA390" s="314"/>
      <c r="FZB390" s="314"/>
      <c r="FZC390" s="314"/>
      <c r="FZD390" s="314"/>
      <c r="FZE390" s="314"/>
      <c r="FZF390" s="314"/>
      <c r="FZG390" s="314"/>
      <c r="FZH390" s="314"/>
      <c r="FZI390" s="314"/>
      <c r="FZJ390" s="314"/>
      <c r="FZK390" s="314"/>
      <c r="FZL390" s="314"/>
      <c r="FZM390" s="314"/>
      <c r="FZN390" s="314"/>
      <c r="FZO390" s="314"/>
      <c r="FZP390" s="314"/>
      <c r="FZQ390" s="314"/>
      <c r="FZR390" s="314"/>
      <c r="FZS390" s="314"/>
      <c r="FZT390" s="314"/>
      <c r="FZU390" s="314"/>
      <c r="FZV390" s="314"/>
      <c r="FZW390" s="314"/>
      <c r="FZX390" s="314"/>
      <c r="FZY390" s="314"/>
      <c r="FZZ390" s="314"/>
      <c r="GAA390" s="314"/>
      <c r="GAB390" s="314"/>
      <c r="GAC390" s="314"/>
      <c r="GAD390" s="314"/>
      <c r="GAE390" s="314"/>
      <c r="GAF390" s="314"/>
      <c r="GAG390" s="314"/>
      <c r="GAH390" s="314"/>
      <c r="GAI390" s="314"/>
      <c r="GAJ390" s="314"/>
      <c r="GAK390" s="314"/>
      <c r="GAL390" s="314"/>
      <c r="GAM390" s="314"/>
      <c r="GAN390" s="314"/>
      <c r="GAO390" s="314"/>
      <c r="GAP390" s="314"/>
      <c r="GAQ390" s="314"/>
      <c r="GAR390" s="314"/>
      <c r="GAS390" s="314"/>
      <c r="GAT390" s="314"/>
      <c r="GAU390" s="314"/>
      <c r="GAV390" s="314"/>
      <c r="GAW390" s="314"/>
      <c r="GAX390" s="314"/>
      <c r="GAY390" s="314"/>
      <c r="GAZ390" s="314"/>
      <c r="GBA390" s="314"/>
      <c r="GBB390" s="314"/>
      <c r="GBC390" s="314"/>
      <c r="GBD390" s="314"/>
      <c r="GBE390" s="314"/>
      <c r="GBF390" s="314"/>
      <c r="GBG390" s="314"/>
      <c r="GBH390" s="314"/>
      <c r="GBI390" s="314"/>
      <c r="GBJ390" s="314"/>
      <c r="GBK390" s="314"/>
      <c r="GBL390" s="314"/>
      <c r="GBM390" s="314"/>
      <c r="GBN390" s="314"/>
      <c r="GBO390" s="314"/>
      <c r="GBP390" s="314"/>
      <c r="GBQ390" s="314"/>
      <c r="GBR390" s="314"/>
      <c r="GBS390" s="314"/>
      <c r="GBT390" s="314"/>
      <c r="GBU390" s="314"/>
      <c r="GBV390" s="314"/>
      <c r="GBW390" s="314"/>
      <c r="GBX390" s="314"/>
      <c r="GBY390" s="314"/>
      <c r="GBZ390" s="314"/>
      <c r="GCA390" s="314"/>
      <c r="GCB390" s="314"/>
      <c r="GCC390" s="314"/>
      <c r="GCD390" s="314"/>
      <c r="GCE390" s="314"/>
      <c r="GCF390" s="314"/>
      <c r="GCG390" s="314"/>
      <c r="GCH390" s="314"/>
      <c r="GCI390" s="314"/>
      <c r="GCJ390" s="314"/>
      <c r="GCK390" s="314"/>
      <c r="GCL390" s="314"/>
      <c r="GCM390" s="314"/>
      <c r="GCN390" s="314"/>
      <c r="GCO390" s="314"/>
      <c r="GCP390" s="314"/>
      <c r="GCQ390" s="314"/>
      <c r="GCR390" s="314"/>
      <c r="GCS390" s="314"/>
      <c r="GCT390" s="314"/>
      <c r="GCU390" s="314"/>
      <c r="GCV390" s="314"/>
      <c r="GCW390" s="314"/>
      <c r="GCX390" s="314"/>
      <c r="GCY390" s="314"/>
      <c r="GCZ390" s="314"/>
      <c r="GDA390" s="314"/>
      <c r="GDB390" s="314"/>
      <c r="GDC390" s="314"/>
      <c r="GDD390" s="314"/>
      <c r="GDE390" s="314"/>
      <c r="GDF390" s="314"/>
      <c r="GDG390" s="314"/>
      <c r="GDH390" s="314"/>
      <c r="GDI390" s="314"/>
      <c r="GDJ390" s="314"/>
      <c r="GDK390" s="314"/>
      <c r="GDL390" s="314"/>
      <c r="GDM390" s="314"/>
      <c r="GDN390" s="314"/>
      <c r="GDO390" s="314"/>
      <c r="GDP390" s="314"/>
      <c r="GDQ390" s="314"/>
      <c r="GDR390" s="314"/>
      <c r="GDS390" s="314"/>
      <c r="GDT390" s="314"/>
      <c r="GDU390" s="314"/>
      <c r="GDV390" s="314"/>
      <c r="GDW390" s="314"/>
      <c r="GDX390" s="314"/>
      <c r="GDY390" s="314"/>
      <c r="GDZ390" s="314"/>
      <c r="GEA390" s="314"/>
      <c r="GEB390" s="314"/>
      <c r="GEC390" s="314"/>
      <c r="GED390" s="314"/>
      <c r="GEE390" s="314"/>
      <c r="GEF390" s="314"/>
      <c r="GEG390" s="314"/>
      <c r="GEH390" s="314"/>
      <c r="GEI390" s="314"/>
      <c r="GEJ390" s="314"/>
      <c r="GEK390" s="314"/>
      <c r="GEL390" s="314"/>
      <c r="GEM390" s="314"/>
      <c r="GEN390" s="314"/>
      <c r="GEO390" s="314"/>
      <c r="GEP390" s="314"/>
      <c r="GEQ390" s="314"/>
      <c r="GER390" s="314"/>
      <c r="GES390" s="314"/>
      <c r="GET390" s="314"/>
      <c r="GEU390" s="314"/>
      <c r="GEV390" s="314"/>
      <c r="GEW390" s="314"/>
      <c r="GEX390" s="314"/>
      <c r="GEY390" s="314"/>
      <c r="GEZ390" s="314"/>
      <c r="GFA390" s="314"/>
      <c r="GFB390" s="314"/>
      <c r="GFC390" s="314"/>
      <c r="GFD390" s="314"/>
      <c r="GFE390" s="314"/>
      <c r="GFF390" s="314"/>
      <c r="GFG390" s="314"/>
      <c r="GFH390" s="314"/>
      <c r="GFI390" s="314"/>
      <c r="GFJ390" s="314"/>
      <c r="GFK390" s="314"/>
      <c r="GFL390" s="314"/>
      <c r="GFM390" s="314"/>
      <c r="GFN390" s="314"/>
      <c r="GFO390" s="314"/>
      <c r="GFP390" s="314"/>
      <c r="GFQ390" s="314"/>
      <c r="GFR390" s="314"/>
      <c r="GFS390" s="314"/>
      <c r="GFT390" s="314"/>
      <c r="GFU390" s="314"/>
      <c r="GFV390" s="314"/>
      <c r="GFW390" s="314"/>
      <c r="GFX390" s="314"/>
      <c r="GFY390" s="314"/>
      <c r="GFZ390" s="314"/>
      <c r="GGA390" s="314"/>
      <c r="GGB390" s="314"/>
      <c r="GGC390" s="314"/>
      <c r="GGD390" s="314"/>
      <c r="GGE390" s="314"/>
      <c r="GGF390" s="314"/>
      <c r="GGG390" s="314"/>
      <c r="GGH390" s="314"/>
      <c r="GGI390" s="314"/>
      <c r="GGJ390" s="314"/>
      <c r="GGK390" s="314"/>
      <c r="GGL390" s="314"/>
      <c r="GGM390" s="314"/>
      <c r="GGN390" s="314"/>
      <c r="GGO390" s="314"/>
      <c r="GGP390" s="314"/>
      <c r="GGQ390" s="314"/>
      <c r="GGR390" s="314"/>
      <c r="GGS390" s="314"/>
      <c r="GGT390" s="314"/>
      <c r="GGU390" s="314"/>
      <c r="GGV390" s="314"/>
      <c r="GGW390" s="314"/>
      <c r="GGX390" s="314"/>
      <c r="GGY390" s="314"/>
      <c r="GGZ390" s="314"/>
      <c r="GHA390" s="314"/>
      <c r="GHB390" s="314"/>
      <c r="GHC390" s="314"/>
      <c r="GHD390" s="314"/>
      <c r="GHE390" s="314"/>
      <c r="GHF390" s="314"/>
      <c r="GHG390" s="314"/>
      <c r="GHH390" s="314"/>
      <c r="GHI390" s="314"/>
      <c r="GHJ390" s="314"/>
      <c r="GHK390" s="314"/>
      <c r="GHL390" s="314"/>
      <c r="GHM390" s="314"/>
      <c r="GHN390" s="314"/>
      <c r="GHO390" s="314"/>
      <c r="GHP390" s="314"/>
      <c r="GHQ390" s="314"/>
      <c r="GHR390" s="314"/>
      <c r="GHS390" s="314"/>
      <c r="GHT390" s="314"/>
      <c r="GHU390" s="314"/>
      <c r="GHV390" s="314"/>
      <c r="GHW390" s="314"/>
      <c r="GHX390" s="314"/>
      <c r="GHY390" s="314"/>
      <c r="GHZ390" s="314"/>
      <c r="GIA390" s="314"/>
      <c r="GIB390" s="314"/>
      <c r="GIC390" s="314"/>
      <c r="GID390" s="314"/>
      <c r="GIE390" s="314"/>
      <c r="GIF390" s="314"/>
      <c r="GIG390" s="314"/>
      <c r="GIH390" s="314"/>
      <c r="GII390" s="314"/>
      <c r="GIJ390" s="314"/>
      <c r="GIK390" s="314"/>
      <c r="GIL390" s="314"/>
      <c r="GIM390" s="314"/>
      <c r="GIN390" s="314"/>
      <c r="GIO390" s="314"/>
      <c r="GIP390" s="314"/>
      <c r="GIQ390" s="314"/>
      <c r="GIR390" s="314"/>
      <c r="GIS390" s="314"/>
      <c r="GIT390" s="314"/>
      <c r="GIU390" s="314"/>
      <c r="GIV390" s="314"/>
      <c r="GIW390" s="314"/>
      <c r="GIX390" s="314"/>
      <c r="GIY390" s="314"/>
      <c r="GIZ390" s="314"/>
      <c r="GJA390" s="314"/>
      <c r="GJB390" s="314"/>
      <c r="GJC390" s="314"/>
      <c r="GJD390" s="314"/>
      <c r="GJE390" s="314"/>
      <c r="GJF390" s="314"/>
      <c r="GJG390" s="314"/>
      <c r="GJH390" s="314"/>
      <c r="GJI390" s="314"/>
      <c r="GJJ390" s="314"/>
      <c r="GJK390" s="314"/>
      <c r="GJL390" s="314"/>
      <c r="GJM390" s="314"/>
      <c r="GJN390" s="314"/>
      <c r="GJO390" s="314"/>
      <c r="GJP390" s="314"/>
      <c r="GJQ390" s="314"/>
      <c r="GJR390" s="314"/>
      <c r="GJS390" s="314"/>
      <c r="GJT390" s="314"/>
      <c r="GJU390" s="314"/>
      <c r="GJV390" s="314"/>
      <c r="GJW390" s="314"/>
      <c r="GJX390" s="314"/>
      <c r="GJY390" s="314"/>
      <c r="GJZ390" s="314"/>
      <c r="GKA390" s="314"/>
      <c r="GKB390" s="314"/>
      <c r="GKC390" s="314"/>
      <c r="GKD390" s="314"/>
      <c r="GKE390" s="314"/>
      <c r="GKF390" s="314"/>
      <c r="GKG390" s="314"/>
      <c r="GKH390" s="314"/>
      <c r="GKI390" s="314"/>
      <c r="GKJ390" s="314"/>
      <c r="GKK390" s="314"/>
      <c r="GKL390" s="314"/>
      <c r="GKM390" s="314"/>
      <c r="GKN390" s="314"/>
      <c r="GKO390" s="314"/>
      <c r="GKP390" s="314"/>
      <c r="GKQ390" s="314"/>
      <c r="GKR390" s="314"/>
      <c r="GKS390" s="314"/>
      <c r="GKT390" s="314"/>
      <c r="GKU390" s="314"/>
      <c r="GKV390" s="314"/>
      <c r="GKW390" s="314"/>
      <c r="GKX390" s="314"/>
      <c r="GKY390" s="314"/>
      <c r="GKZ390" s="314"/>
      <c r="GLA390" s="314"/>
      <c r="GLB390" s="314"/>
      <c r="GLC390" s="314"/>
      <c r="GLD390" s="314"/>
      <c r="GLE390" s="314"/>
      <c r="GLF390" s="314"/>
      <c r="GLG390" s="314"/>
      <c r="GLH390" s="314"/>
      <c r="GLI390" s="314"/>
      <c r="GLJ390" s="314"/>
      <c r="GLK390" s="314"/>
      <c r="GLL390" s="314"/>
      <c r="GLM390" s="314"/>
      <c r="GLN390" s="314"/>
      <c r="GLO390" s="314"/>
      <c r="GLP390" s="314"/>
      <c r="GLQ390" s="314"/>
      <c r="GLR390" s="314"/>
      <c r="GLS390" s="314"/>
      <c r="GLT390" s="314"/>
      <c r="GLU390" s="314"/>
      <c r="GLV390" s="314"/>
      <c r="GLW390" s="314"/>
      <c r="GLX390" s="314"/>
      <c r="GLY390" s="314"/>
      <c r="GLZ390" s="314"/>
      <c r="GMA390" s="314"/>
      <c r="GMB390" s="314"/>
      <c r="GMC390" s="314"/>
      <c r="GMD390" s="314"/>
      <c r="GME390" s="314"/>
      <c r="GMF390" s="314"/>
      <c r="GMG390" s="314"/>
      <c r="GMH390" s="314"/>
      <c r="GMI390" s="314"/>
      <c r="GMJ390" s="314"/>
      <c r="GMK390" s="314"/>
      <c r="GML390" s="314"/>
      <c r="GMM390" s="314"/>
      <c r="GMN390" s="314"/>
      <c r="GMO390" s="314"/>
      <c r="GMP390" s="314"/>
      <c r="GMQ390" s="314"/>
      <c r="GMR390" s="314"/>
      <c r="GMS390" s="314"/>
      <c r="GMT390" s="314"/>
      <c r="GMU390" s="314"/>
      <c r="GMV390" s="314"/>
      <c r="GMW390" s="314"/>
      <c r="GMX390" s="314"/>
      <c r="GMY390" s="314"/>
      <c r="GMZ390" s="314"/>
      <c r="GNA390" s="314"/>
      <c r="GNB390" s="314"/>
      <c r="GNC390" s="314"/>
      <c r="GND390" s="314"/>
      <c r="GNE390" s="314"/>
      <c r="GNF390" s="314"/>
      <c r="GNG390" s="314"/>
      <c r="GNH390" s="314"/>
      <c r="GNI390" s="314"/>
      <c r="GNJ390" s="314"/>
      <c r="GNK390" s="314"/>
      <c r="GNL390" s="314"/>
      <c r="GNM390" s="314"/>
      <c r="GNN390" s="314"/>
      <c r="GNO390" s="314"/>
      <c r="GNP390" s="314"/>
      <c r="GNQ390" s="314"/>
      <c r="GNR390" s="314"/>
      <c r="GNS390" s="314"/>
      <c r="GNT390" s="314"/>
      <c r="GNU390" s="314"/>
      <c r="GNV390" s="314"/>
      <c r="GNW390" s="314"/>
      <c r="GNX390" s="314"/>
      <c r="GNY390" s="314"/>
      <c r="GNZ390" s="314"/>
      <c r="GOA390" s="314"/>
      <c r="GOB390" s="314"/>
      <c r="GOC390" s="314"/>
      <c r="GOD390" s="314"/>
      <c r="GOE390" s="314"/>
      <c r="GOF390" s="314"/>
      <c r="GOG390" s="314"/>
      <c r="GOH390" s="314"/>
      <c r="GOI390" s="314"/>
      <c r="GOJ390" s="314"/>
      <c r="GOK390" s="314"/>
      <c r="GOL390" s="314"/>
      <c r="GOM390" s="314"/>
      <c r="GON390" s="314"/>
      <c r="GOO390" s="314"/>
      <c r="GOP390" s="314"/>
      <c r="GOQ390" s="314"/>
      <c r="GOR390" s="314"/>
      <c r="GOS390" s="314"/>
      <c r="GOT390" s="314"/>
      <c r="GOU390" s="314"/>
      <c r="GOV390" s="314"/>
      <c r="GOW390" s="314"/>
      <c r="GOX390" s="314"/>
      <c r="GOY390" s="314"/>
      <c r="GOZ390" s="314"/>
      <c r="GPA390" s="314"/>
      <c r="GPB390" s="314"/>
      <c r="GPC390" s="314"/>
      <c r="GPD390" s="314"/>
      <c r="GPE390" s="314"/>
      <c r="GPF390" s="314"/>
      <c r="GPG390" s="314"/>
      <c r="GPH390" s="314"/>
      <c r="GPI390" s="314"/>
      <c r="GPJ390" s="314"/>
      <c r="GPK390" s="314"/>
      <c r="GPL390" s="314"/>
      <c r="GPM390" s="314"/>
      <c r="GPN390" s="314"/>
      <c r="GPO390" s="314"/>
      <c r="GPP390" s="314"/>
      <c r="GPQ390" s="314"/>
      <c r="GPR390" s="314"/>
      <c r="GPS390" s="314"/>
      <c r="GPT390" s="314"/>
      <c r="GPU390" s="314"/>
      <c r="GPV390" s="314"/>
      <c r="GPW390" s="314"/>
      <c r="GPX390" s="314"/>
      <c r="GPY390" s="314"/>
      <c r="GPZ390" s="314"/>
      <c r="GQA390" s="314"/>
      <c r="GQB390" s="314"/>
      <c r="GQC390" s="314"/>
      <c r="GQD390" s="314"/>
      <c r="GQE390" s="314"/>
      <c r="GQF390" s="314"/>
      <c r="GQG390" s="314"/>
      <c r="GQH390" s="314"/>
      <c r="GQI390" s="314"/>
      <c r="GQJ390" s="314"/>
      <c r="GQK390" s="314"/>
      <c r="GQL390" s="314"/>
      <c r="GQM390" s="314"/>
      <c r="GQN390" s="314"/>
      <c r="GQO390" s="314"/>
      <c r="GQP390" s="314"/>
      <c r="GQQ390" s="314"/>
      <c r="GQR390" s="314"/>
      <c r="GQS390" s="314"/>
      <c r="GQT390" s="314"/>
      <c r="GQU390" s="314"/>
      <c r="GQV390" s="314"/>
      <c r="GQW390" s="314"/>
      <c r="GQX390" s="314"/>
      <c r="GQY390" s="314"/>
      <c r="GQZ390" s="314"/>
      <c r="GRA390" s="314"/>
      <c r="GRB390" s="314"/>
      <c r="GRC390" s="314"/>
      <c r="GRD390" s="314"/>
      <c r="GRE390" s="314"/>
      <c r="GRF390" s="314"/>
      <c r="GRG390" s="314"/>
      <c r="GRH390" s="314"/>
      <c r="GRI390" s="314"/>
      <c r="GRJ390" s="314"/>
      <c r="GRK390" s="314"/>
      <c r="GRL390" s="314"/>
      <c r="GRM390" s="314"/>
      <c r="GRN390" s="314"/>
      <c r="GRO390" s="314"/>
      <c r="GRP390" s="314"/>
      <c r="GRQ390" s="314"/>
      <c r="GRR390" s="314"/>
      <c r="GRS390" s="314"/>
      <c r="GRT390" s="314"/>
      <c r="GRU390" s="314"/>
      <c r="GRV390" s="314"/>
      <c r="GRW390" s="314"/>
      <c r="GRX390" s="314"/>
      <c r="GRY390" s="314"/>
      <c r="GRZ390" s="314"/>
      <c r="GSA390" s="314"/>
      <c r="GSB390" s="314"/>
      <c r="GSC390" s="314"/>
      <c r="GSD390" s="314"/>
      <c r="GSE390" s="314"/>
      <c r="GSF390" s="314"/>
      <c r="GSG390" s="314"/>
      <c r="GSH390" s="314"/>
      <c r="GSI390" s="314"/>
      <c r="GSJ390" s="314"/>
      <c r="GSK390" s="314"/>
      <c r="GSL390" s="314"/>
      <c r="GSM390" s="314"/>
      <c r="GSN390" s="314"/>
      <c r="GSO390" s="314"/>
      <c r="GSP390" s="314"/>
      <c r="GSQ390" s="314"/>
      <c r="GSR390" s="314"/>
      <c r="GSS390" s="314"/>
      <c r="GST390" s="314"/>
      <c r="GSU390" s="314"/>
      <c r="GSV390" s="314"/>
      <c r="GSW390" s="314"/>
      <c r="GSX390" s="314"/>
      <c r="GSY390" s="314"/>
      <c r="GSZ390" s="314"/>
      <c r="GTA390" s="314"/>
      <c r="GTB390" s="314"/>
      <c r="GTC390" s="314"/>
      <c r="GTD390" s="314"/>
      <c r="GTE390" s="314"/>
      <c r="GTF390" s="314"/>
      <c r="GTG390" s="314"/>
      <c r="GTH390" s="314"/>
      <c r="GTI390" s="314"/>
      <c r="GTJ390" s="314"/>
      <c r="GTK390" s="314"/>
      <c r="GTL390" s="314"/>
      <c r="GTM390" s="314"/>
      <c r="GTN390" s="314"/>
      <c r="GTO390" s="314"/>
      <c r="GTP390" s="314"/>
      <c r="GTQ390" s="314"/>
      <c r="GTR390" s="314"/>
      <c r="GTS390" s="314"/>
      <c r="GTT390" s="314"/>
      <c r="GTU390" s="314"/>
      <c r="GTV390" s="314"/>
      <c r="GTW390" s="314"/>
      <c r="GTX390" s="314"/>
      <c r="GTY390" s="314"/>
      <c r="GTZ390" s="314"/>
      <c r="GUA390" s="314"/>
      <c r="GUB390" s="314"/>
      <c r="GUC390" s="314"/>
      <c r="GUD390" s="314"/>
      <c r="GUE390" s="314"/>
      <c r="GUF390" s="314"/>
      <c r="GUG390" s="314"/>
      <c r="GUH390" s="314"/>
      <c r="GUI390" s="314"/>
      <c r="GUJ390" s="314"/>
      <c r="GUK390" s="314"/>
      <c r="GUL390" s="314"/>
      <c r="GUM390" s="314"/>
      <c r="GUN390" s="314"/>
      <c r="GUO390" s="314"/>
      <c r="GUP390" s="314"/>
      <c r="GUQ390" s="314"/>
      <c r="GUR390" s="314"/>
      <c r="GUS390" s="314"/>
      <c r="GUT390" s="314"/>
      <c r="GUU390" s="314"/>
      <c r="GUV390" s="314"/>
      <c r="GUW390" s="314"/>
      <c r="GUX390" s="314"/>
      <c r="GUY390" s="314"/>
      <c r="GUZ390" s="314"/>
      <c r="GVA390" s="314"/>
      <c r="GVB390" s="314"/>
      <c r="GVC390" s="314"/>
      <c r="GVD390" s="314"/>
      <c r="GVE390" s="314"/>
      <c r="GVF390" s="314"/>
      <c r="GVG390" s="314"/>
      <c r="GVH390" s="314"/>
      <c r="GVI390" s="314"/>
      <c r="GVJ390" s="314"/>
      <c r="GVK390" s="314"/>
      <c r="GVL390" s="314"/>
      <c r="GVM390" s="314"/>
      <c r="GVN390" s="314"/>
      <c r="GVO390" s="314"/>
      <c r="GVP390" s="314"/>
      <c r="GVQ390" s="314"/>
      <c r="GVR390" s="314"/>
      <c r="GVS390" s="314"/>
      <c r="GVT390" s="314"/>
      <c r="GVU390" s="314"/>
      <c r="GVV390" s="314"/>
      <c r="GVW390" s="314"/>
      <c r="GVX390" s="314"/>
      <c r="GVY390" s="314"/>
      <c r="GVZ390" s="314"/>
      <c r="GWA390" s="314"/>
      <c r="GWB390" s="314"/>
      <c r="GWC390" s="314"/>
      <c r="GWD390" s="314"/>
      <c r="GWE390" s="314"/>
      <c r="GWF390" s="314"/>
      <c r="GWG390" s="314"/>
      <c r="GWH390" s="314"/>
      <c r="GWI390" s="314"/>
      <c r="GWJ390" s="314"/>
      <c r="GWK390" s="314"/>
      <c r="GWL390" s="314"/>
      <c r="GWM390" s="314"/>
      <c r="GWN390" s="314"/>
      <c r="GWO390" s="314"/>
      <c r="GWP390" s="314"/>
      <c r="GWQ390" s="314"/>
      <c r="GWR390" s="314"/>
      <c r="GWS390" s="314"/>
      <c r="GWT390" s="314"/>
      <c r="GWU390" s="314"/>
      <c r="GWV390" s="314"/>
      <c r="GWW390" s="314"/>
      <c r="GWX390" s="314"/>
      <c r="GWY390" s="314"/>
      <c r="GWZ390" s="314"/>
      <c r="GXA390" s="314"/>
      <c r="GXB390" s="314"/>
      <c r="GXC390" s="314"/>
      <c r="GXD390" s="314"/>
      <c r="GXE390" s="314"/>
      <c r="GXF390" s="314"/>
      <c r="GXG390" s="314"/>
      <c r="GXH390" s="314"/>
      <c r="GXI390" s="314"/>
      <c r="GXJ390" s="314"/>
      <c r="GXK390" s="314"/>
      <c r="GXL390" s="314"/>
      <c r="GXM390" s="314"/>
      <c r="GXN390" s="314"/>
      <c r="GXO390" s="314"/>
      <c r="GXP390" s="314"/>
      <c r="GXQ390" s="314"/>
      <c r="GXR390" s="314"/>
      <c r="GXS390" s="314"/>
      <c r="GXT390" s="314"/>
      <c r="GXU390" s="314"/>
      <c r="GXV390" s="314"/>
      <c r="GXW390" s="314"/>
      <c r="GXX390" s="314"/>
      <c r="GXY390" s="314"/>
      <c r="GXZ390" s="314"/>
      <c r="GYA390" s="314"/>
      <c r="GYB390" s="314"/>
      <c r="GYC390" s="314"/>
      <c r="GYD390" s="314"/>
      <c r="GYE390" s="314"/>
      <c r="GYF390" s="314"/>
      <c r="GYG390" s="314"/>
      <c r="GYH390" s="314"/>
      <c r="GYI390" s="314"/>
      <c r="GYJ390" s="314"/>
      <c r="GYK390" s="314"/>
      <c r="GYL390" s="314"/>
      <c r="GYM390" s="314"/>
      <c r="GYN390" s="314"/>
      <c r="GYO390" s="314"/>
      <c r="GYP390" s="314"/>
      <c r="GYQ390" s="314"/>
      <c r="GYR390" s="314"/>
      <c r="GYS390" s="314"/>
      <c r="GYT390" s="314"/>
      <c r="GYU390" s="314"/>
      <c r="GYV390" s="314"/>
      <c r="GYW390" s="314"/>
      <c r="GYX390" s="314"/>
      <c r="GYY390" s="314"/>
      <c r="GYZ390" s="314"/>
      <c r="GZA390" s="314"/>
      <c r="GZB390" s="314"/>
      <c r="GZC390" s="314"/>
      <c r="GZD390" s="314"/>
      <c r="GZE390" s="314"/>
      <c r="GZF390" s="314"/>
      <c r="GZG390" s="314"/>
      <c r="GZH390" s="314"/>
      <c r="GZI390" s="314"/>
      <c r="GZJ390" s="314"/>
      <c r="GZK390" s="314"/>
      <c r="GZL390" s="314"/>
      <c r="GZM390" s="314"/>
      <c r="GZN390" s="314"/>
      <c r="GZO390" s="314"/>
      <c r="GZP390" s="314"/>
      <c r="GZQ390" s="314"/>
      <c r="GZR390" s="314"/>
      <c r="GZS390" s="314"/>
      <c r="GZT390" s="314"/>
      <c r="GZU390" s="314"/>
      <c r="GZV390" s="314"/>
      <c r="GZW390" s="314"/>
      <c r="GZX390" s="314"/>
      <c r="GZY390" s="314"/>
      <c r="GZZ390" s="314"/>
      <c r="HAA390" s="314"/>
      <c r="HAB390" s="314"/>
      <c r="HAC390" s="314"/>
      <c r="HAD390" s="314"/>
      <c r="HAE390" s="314"/>
      <c r="HAF390" s="314"/>
      <c r="HAG390" s="314"/>
      <c r="HAH390" s="314"/>
      <c r="HAI390" s="314"/>
      <c r="HAJ390" s="314"/>
      <c r="HAK390" s="314"/>
      <c r="HAL390" s="314"/>
      <c r="HAM390" s="314"/>
      <c r="HAN390" s="314"/>
      <c r="HAO390" s="314"/>
      <c r="HAP390" s="314"/>
      <c r="HAQ390" s="314"/>
      <c r="HAR390" s="314"/>
      <c r="HAS390" s="314"/>
      <c r="HAT390" s="314"/>
      <c r="HAU390" s="314"/>
      <c r="HAV390" s="314"/>
      <c r="HAW390" s="314"/>
      <c r="HAX390" s="314"/>
      <c r="HAY390" s="314"/>
      <c r="HAZ390" s="314"/>
      <c r="HBA390" s="314"/>
      <c r="HBB390" s="314"/>
      <c r="HBC390" s="314"/>
      <c r="HBD390" s="314"/>
      <c r="HBE390" s="314"/>
      <c r="HBF390" s="314"/>
      <c r="HBG390" s="314"/>
      <c r="HBH390" s="314"/>
      <c r="HBI390" s="314"/>
      <c r="HBJ390" s="314"/>
      <c r="HBK390" s="314"/>
      <c r="HBL390" s="314"/>
      <c r="HBM390" s="314"/>
      <c r="HBN390" s="314"/>
      <c r="HBO390" s="314"/>
      <c r="HBP390" s="314"/>
      <c r="HBQ390" s="314"/>
      <c r="HBR390" s="314"/>
      <c r="HBS390" s="314"/>
      <c r="HBT390" s="314"/>
      <c r="HBU390" s="314"/>
      <c r="HBV390" s="314"/>
      <c r="HBW390" s="314"/>
      <c r="HBX390" s="314"/>
      <c r="HBY390" s="314"/>
      <c r="HBZ390" s="314"/>
      <c r="HCA390" s="314"/>
      <c r="HCB390" s="314"/>
      <c r="HCC390" s="314"/>
      <c r="HCD390" s="314"/>
      <c r="HCE390" s="314"/>
      <c r="HCF390" s="314"/>
      <c r="HCG390" s="314"/>
      <c r="HCH390" s="314"/>
      <c r="HCI390" s="314"/>
      <c r="HCJ390" s="314"/>
      <c r="HCK390" s="314"/>
      <c r="HCL390" s="314"/>
      <c r="HCM390" s="314"/>
      <c r="HCN390" s="314"/>
      <c r="HCO390" s="314"/>
      <c r="HCP390" s="314"/>
      <c r="HCQ390" s="314"/>
      <c r="HCR390" s="314"/>
      <c r="HCS390" s="314"/>
      <c r="HCT390" s="314"/>
      <c r="HCU390" s="314"/>
      <c r="HCV390" s="314"/>
      <c r="HCW390" s="314"/>
      <c r="HCX390" s="314"/>
      <c r="HCY390" s="314"/>
      <c r="HCZ390" s="314"/>
      <c r="HDA390" s="314"/>
      <c r="HDB390" s="314"/>
      <c r="HDC390" s="314"/>
      <c r="HDD390" s="314"/>
      <c r="HDE390" s="314"/>
      <c r="HDF390" s="314"/>
      <c r="HDG390" s="314"/>
      <c r="HDH390" s="314"/>
      <c r="HDI390" s="314"/>
      <c r="HDJ390" s="314"/>
      <c r="HDK390" s="314"/>
      <c r="HDL390" s="314"/>
      <c r="HDM390" s="314"/>
      <c r="HDN390" s="314"/>
      <c r="HDO390" s="314"/>
      <c r="HDP390" s="314"/>
      <c r="HDQ390" s="314"/>
      <c r="HDR390" s="314"/>
      <c r="HDS390" s="314"/>
      <c r="HDT390" s="314"/>
      <c r="HDU390" s="314"/>
      <c r="HDV390" s="314"/>
      <c r="HDW390" s="314"/>
      <c r="HDX390" s="314"/>
      <c r="HDY390" s="314"/>
      <c r="HDZ390" s="314"/>
      <c r="HEA390" s="314"/>
      <c r="HEB390" s="314"/>
      <c r="HEC390" s="314"/>
      <c r="HED390" s="314"/>
      <c r="HEE390" s="314"/>
      <c r="HEF390" s="314"/>
      <c r="HEG390" s="314"/>
      <c r="HEH390" s="314"/>
      <c r="HEI390" s="314"/>
      <c r="HEJ390" s="314"/>
      <c r="HEK390" s="314"/>
      <c r="HEL390" s="314"/>
      <c r="HEM390" s="314"/>
      <c r="HEN390" s="314"/>
      <c r="HEO390" s="314"/>
      <c r="HEP390" s="314"/>
      <c r="HEQ390" s="314"/>
      <c r="HER390" s="314"/>
      <c r="HES390" s="314"/>
      <c r="HET390" s="314"/>
      <c r="HEU390" s="314"/>
      <c r="HEV390" s="314"/>
      <c r="HEW390" s="314"/>
      <c r="HEX390" s="314"/>
      <c r="HEY390" s="314"/>
      <c r="HEZ390" s="314"/>
      <c r="HFA390" s="314"/>
      <c r="HFB390" s="314"/>
      <c r="HFC390" s="314"/>
      <c r="HFD390" s="314"/>
      <c r="HFE390" s="314"/>
      <c r="HFF390" s="314"/>
      <c r="HFG390" s="314"/>
      <c r="HFH390" s="314"/>
      <c r="HFI390" s="314"/>
      <c r="HFJ390" s="314"/>
      <c r="HFK390" s="314"/>
      <c r="HFL390" s="314"/>
      <c r="HFM390" s="314"/>
      <c r="HFN390" s="314"/>
      <c r="HFO390" s="314"/>
      <c r="HFP390" s="314"/>
      <c r="HFQ390" s="314"/>
      <c r="HFR390" s="314"/>
      <c r="HFS390" s="314"/>
      <c r="HFT390" s="314"/>
      <c r="HFU390" s="314"/>
      <c r="HFV390" s="314"/>
      <c r="HFW390" s="314"/>
      <c r="HFX390" s="314"/>
      <c r="HFY390" s="314"/>
      <c r="HFZ390" s="314"/>
      <c r="HGA390" s="314"/>
      <c r="HGB390" s="314"/>
      <c r="HGC390" s="314"/>
      <c r="HGD390" s="314"/>
      <c r="HGE390" s="314"/>
      <c r="HGF390" s="314"/>
      <c r="HGG390" s="314"/>
      <c r="HGH390" s="314"/>
      <c r="HGI390" s="314"/>
      <c r="HGJ390" s="314"/>
      <c r="HGK390" s="314"/>
      <c r="HGL390" s="314"/>
      <c r="HGM390" s="314"/>
      <c r="HGN390" s="314"/>
      <c r="HGO390" s="314"/>
      <c r="HGP390" s="314"/>
      <c r="HGQ390" s="314"/>
      <c r="HGR390" s="314"/>
      <c r="HGS390" s="314"/>
      <c r="HGT390" s="314"/>
      <c r="HGU390" s="314"/>
      <c r="HGV390" s="314"/>
      <c r="HGW390" s="314"/>
      <c r="HGX390" s="314"/>
      <c r="HGY390" s="314"/>
      <c r="HGZ390" s="314"/>
      <c r="HHA390" s="314"/>
      <c r="HHB390" s="314"/>
      <c r="HHC390" s="314"/>
      <c r="HHD390" s="314"/>
      <c r="HHE390" s="314"/>
      <c r="HHF390" s="314"/>
      <c r="HHG390" s="314"/>
      <c r="HHH390" s="314"/>
      <c r="HHI390" s="314"/>
      <c r="HHJ390" s="314"/>
      <c r="HHK390" s="314"/>
      <c r="HHL390" s="314"/>
      <c r="HHM390" s="314"/>
      <c r="HHN390" s="314"/>
      <c r="HHO390" s="314"/>
      <c r="HHP390" s="314"/>
      <c r="HHQ390" s="314"/>
      <c r="HHR390" s="314"/>
      <c r="HHS390" s="314"/>
      <c r="HHT390" s="314"/>
      <c r="HHU390" s="314"/>
      <c r="HHV390" s="314"/>
      <c r="HHW390" s="314"/>
      <c r="HHX390" s="314"/>
      <c r="HHY390" s="314"/>
      <c r="HHZ390" s="314"/>
      <c r="HIA390" s="314"/>
      <c r="HIB390" s="314"/>
      <c r="HIC390" s="314"/>
      <c r="HID390" s="314"/>
      <c r="HIE390" s="314"/>
      <c r="HIF390" s="314"/>
      <c r="HIG390" s="314"/>
      <c r="HIH390" s="314"/>
      <c r="HII390" s="314"/>
      <c r="HIJ390" s="314"/>
      <c r="HIK390" s="314"/>
      <c r="HIL390" s="314"/>
      <c r="HIM390" s="314"/>
      <c r="HIN390" s="314"/>
      <c r="HIO390" s="314"/>
      <c r="HIP390" s="314"/>
      <c r="HIQ390" s="314"/>
      <c r="HIR390" s="314"/>
      <c r="HIS390" s="314"/>
      <c r="HIT390" s="314"/>
      <c r="HIU390" s="314"/>
      <c r="HIV390" s="314"/>
      <c r="HIW390" s="314"/>
      <c r="HIX390" s="314"/>
      <c r="HIY390" s="314"/>
      <c r="HIZ390" s="314"/>
      <c r="HJA390" s="314"/>
      <c r="HJB390" s="314"/>
      <c r="HJC390" s="314"/>
      <c r="HJD390" s="314"/>
      <c r="HJE390" s="314"/>
      <c r="HJF390" s="314"/>
      <c r="HJG390" s="314"/>
      <c r="HJH390" s="314"/>
      <c r="HJI390" s="314"/>
      <c r="HJJ390" s="314"/>
      <c r="HJK390" s="314"/>
      <c r="HJL390" s="314"/>
      <c r="HJM390" s="314"/>
      <c r="HJN390" s="314"/>
      <c r="HJO390" s="314"/>
      <c r="HJP390" s="314"/>
      <c r="HJQ390" s="314"/>
      <c r="HJR390" s="314"/>
      <c r="HJS390" s="314"/>
      <c r="HJT390" s="314"/>
      <c r="HJU390" s="314"/>
      <c r="HJV390" s="314"/>
      <c r="HJW390" s="314"/>
      <c r="HJX390" s="314"/>
      <c r="HJY390" s="314"/>
      <c r="HJZ390" s="314"/>
      <c r="HKA390" s="314"/>
      <c r="HKB390" s="314"/>
      <c r="HKC390" s="314"/>
      <c r="HKD390" s="314"/>
      <c r="HKE390" s="314"/>
      <c r="HKF390" s="314"/>
      <c r="HKG390" s="314"/>
      <c r="HKH390" s="314"/>
      <c r="HKI390" s="314"/>
      <c r="HKJ390" s="314"/>
      <c r="HKK390" s="314"/>
      <c r="HKL390" s="314"/>
      <c r="HKM390" s="314"/>
      <c r="HKN390" s="314"/>
      <c r="HKO390" s="314"/>
      <c r="HKP390" s="314"/>
      <c r="HKQ390" s="314"/>
      <c r="HKR390" s="314"/>
      <c r="HKS390" s="314"/>
      <c r="HKT390" s="314"/>
      <c r="HKU390" s="314"/>
      <c r="HKV390" s="314"/>
      <c r="HKW390" s="314"/>
      <c r="HKX390" s="314"/>
      <c r="HKY390" s="314"/>
      <c r="HKZ390" s="314"/>
      <c r="HLA390" s="314"/>
      <c r="HLB390" s="314"/>
      <c r="HLC390" s="314"/>
      <c r="HLD390" s="314"/>
      <c r="HLE390" s="314"/>
      <c r="HLF390" s="314"/>
      <c r="HLG390" s="314"/>
      <c r="HLH390" s="314"/>
      <c r="HLI390" s="314"/>
      <c r="HLJ390" s="314"/>
      <c r="HLK390" s="314"/>
      <c r="HLL390" s="314"/>
      <c r="HLM390" s="314"/>
      <c r="HLN390" s="314"/>
      <c r="HLO390" s="314"/>
      <c r="HLP390" s="314"/>
      <c r="HLQ390" s="314"/>
      <c r="HLR390" s="314"/>
      <c r="HLS390" s="314"/>
      <c r="HLT390" s="314"/>
      <c r="HLU390" s="314"/>
      <c r="HLV390" s="314"/>
      <c r="HLW390" s="314"/>
      <c r="HLX390" s="314"/>
      <c r="HLY390" s="314"/>
      <c r="HLZ390" s="314"/>
      <c r="HMA390" s="314"/>
      <c r="HMB390" s="314"/>
      <c r="HMC390" s="314"/>
      <c r="HMD390" s="314"/>
      <c r="HME390" s="314"/>
      <c r="HMF390" s="314"/>
      <c r="HMG390" s="314"/>
      <c r="HMH390" s="314"/>
      <c r="HMI390" s="314"/>
      <c r="HMJ390" s="314"/>
      <c r="HMK390" s="314"/>
      <c r="HML390" s="314"/>
      <c r="HMM390" s="314"/>
      <c r="HMN390" s="314"/>
      <c r="HMO390" s="314"/>
      <c r="HMP390" s="314"/>
      <c r="HMQ390" s="314"/>
      <c r="HMR390" s="314"/>
      <c r="HMS390" s="314"/>
      <c r="HMT390" s="314"/>
      <c r="HMU390" s="314"/>
      <c r="HMV390" s="314"/>
      <c r="HMW390" s="314"/>
      <c r="HMX390" s="314"/>
      <c r="HMY390" s="314"/>
      <c r="HMZ390" s="314"/>
      <c r="HNA390" s="314"/>
      <c r="HNB390" s="314"/>
      <c r="HNC390" s="314"/>
      <c r="HND390" s="314"/>
      <c r="HNE390" s="314"/>
      <c r="HNF390" s="314"/>
      <c r="HNG390" s="314"/>
      <c r="HNH390" s="314"/>
      <c r="HNI390" s="314"/>
      <c r="HNJ390" s="314"/>
      <c r="HNK390" s="314"/>
      <c r="HNL390" s="314"/>
      <c r="HNM390" s="314"/>
      <c r="HNN390" s="314"/>
      <c r="HNO390" s="314"/>
      <c r="HNP390" s="314"/>
      <c r="HNQ390" s="314"/>
      <c r="HNR390" s="314"/>
      <c r="HNS390" s="314"/>
      <c r="HNT390" s="314"/>
      <c r="HNU390" s="314"/>
      <c r="HNV390" s="314"/>
      <c r="HNW390" s="314"/>
      <c r="HNX390" s="314"/>
      <c r="HNY390" s="314"/>
      <c r="HNZ390" s="314"/>
      <c r="HOA390" s="314"/>
      <c r="HOB390" s="314"/>
      <c r="HOC390" s="314"/>
      <c r="HOD390" s="314"/>
      <c r="HOE390" s="314"/>
      <c r="HOF390" s="314"/>
      <c r="HOG390" s="314"/>
      <c r="HOH390" s="314"/>
      <c r="HOI390" s="314"/>
      <c r="HOJ390" s="314"/>
      <c r="HOK390" s="314"/>
      <c r="HOL390" s="314"/>
      <c r="HOM390" s="314"/>
      <c r="HON390" s="314"/>
      <c r="HOO390" s="314"/>
      <c r="HOP390" s="314"/>
      <c r="HOQ390" s="314"/>
      <c r="HOR390" s="314"/>
      <c r="HOS390" s="314"/>
      <c r="HOT390" s="314"/>
      <c r="HOU390" s="314"/>
      <c r="HOV390" s="314"/>
      <c r="HOW390" s="314"/>
      <c r="HOX390" s="314"/>
      <c r="HOY390" s="314"/>
      <c r="HOZ390" s="314"/>
      <c r="HPA390" s="314"/>
      <c r="HPB390" s="314"/>
      <c r="HPC390" s="314"/>
      <c r="HPD390" s="314"/>
      <c r="HPE390" s="314"/>
      <c r="HPF390" s="314"/>
      <c r="HPG390" s="314"/>
      <c r="HPH390" s="314"/>
      <c r="HPI390" s="314"/>
      <c r="HPJ390" s="314"/>
      <c r="HPK390" s="314"/>
      <c r="HPL390" s="314"/>
      <c r="HPM390" s="314"/>
      <c r="HPN390" s="314"/>
      <c r="HPO390" s="314"/>
      <c r="HPP390" s="314"/>
      <c r="HPQ390" s="314"/>
      <c r="HPR390" s="314"/>
      <c r="HPS390" s="314"/>
      <c r="HPT390" s="314"/>
      <c r="HPU390" s="314"/>
      <c r="HPV390" s="314"/>
      <c r="HPW390" s="314"/>
      <c r="HPX390" s="314"/>
      <c r="HPY390" s="314"/>
      <c r="HPZ390" s="314"/>
      <c r="HQA390" s="314"/>
      <c r="HQB390" s="314"/>
      <c r="HQC390" s="314"/>
      <c r="HQD390" s="314"/>
      <c r="HQE390" s="314"/>
      <c r="HQF390" s="314"/>
      <c r="HQG390" s="314"/>
      <c r="HQH390" s="314"/>
      <c r="HQI390" s="314"/>
      <c r="HQJ390" s="314"/>
      <c r="HQK390" s="314"/>
      <c r="HQL390" s="314"/>
      <c r="HQM390" s="314"/>
      <c r="HQN390" s="314"/>
      <c r="HQO390" s="314"/>
      <c r="HQP390" s="314"/>
      <c r="HQQ390" s="314"/>
      <c r="HQR390" s="314"/>
      <c r="HQS390" s="314"/>
      <c r="HQT390" s="314"/>
      <c r="HQU390" s="314"/>
      <c r="HQV390" s="314"/>
      <c r="HQW390" s="314"/>
      <c r="HQX390" s="314"/>
      <c r="HQY390" s="314"/>
      <c r="HQZ390" s="314"/>
      <c r="HRA390" s="314"/>
      <c r="HRB390" s="314"/>
      <c r="HRC390" s="314"/>
      <c r="HRD390" s="314"/>
      <c r="HRE390" s="314"/>
      <c r="HRF390" s="314"/>
      <c r="HRG390" s="314"/>
      <c r="HRH390" s="314"/>
      <c r="HRI390" s="314"/>
      <c r="HRJ390" s="314"/>
      <c r="HRK390" s="314"/>
      <c r="HRL390" s="314"/>
      <c r="HRM390" s="314"/>
      <c r="HRN390" s="314"/>
      <c r="HRO390" s="314"/>
      <c r="HRP390" s="314"/>
      <c r="HRQ390" s="314"/>
      <c r="HRR390" s="314"/>
      <c r="HRS390" s="314"/>
      <c r="HRT390" s="314"/>
      <c r="HRU390" s="314"/>
      <c r="HRV390" s="314"/>
      <c r="HRW390" s="314"/>
      <c r="HRX390" s="314"/>
      <c r="HRY390" s="314"/>
      <c r="HRZ390" s="314"/>
      <c r="HSA390" s="314"/>
      <c r="HSB390" s="314"/>
      <c r="HSC390" s="314"/>
      <c r="HSD390" s="314"/>
      <c r="HSE390" s="314"/>
      <c r="HSF390" s="314"/>
      <c r="HSG390" s="314"/>
      <c r="HSH390" s="314"/>
      <c r="HSI390" s="314"/>
      <c r="HSJ390" s="314"/>
      <c r="HSK390" s="314"/>
      <c r="HSL390" s="314"/>
      <c r="HSM390" s="314"/>
      <c r="HSN390" s="314"/>
      <c r="HSO390" s="314"/>
      <c r="HSP390" s="314"/>
      <c r="HSQ390" s="314"/>
      <c r="HSR390" s="314"/>
      <c r="HSS390" s="314"/>
      <c r="HST390" s="314"/>
      <c r="HSU390" s="314"/>
      <c r="HSV390" s="314"/>
      <c r="HSW390" s="314"/>
      <c r="HSX390" s="314"/>
      <c r="HSY390" s="314"/>
      <c r="HSZ390" s="314"/>
      <c r="HTA390" s="314"/>
      <c r="HTB390" s="314"/>
      <c r="HTC390" s="314"/>
      <c r="HTD390" s="314"/>
      <c r="HTE390" s="314"/>
      <c r="HTF390" s="314"/>
      <c r="HTG390" s="314"/>
      <c r="HTH390" s="314"/>
      <c r="HTI390" s="314"/>
      <c r="HTJ390" s="314"/>
      <c r="HTK390" s="314"/>
      <c r="HTL390" s="314"/>
      <c r="HTM390" s="314"/>
      <c r="HTN390" s="314"/>
      <c r="HTO390" s="314"/>
      <c r="HTP390" s="314"/>
      <c r="HTQ390" s="314"/>
      <c r="HTR390" s="314"/>
      <c r="HTS390" s="314"/>
      <c r="HTT390" s="314"/>
      <c r="HTU390" s="314"/>
      <c r="HTV390" s="314"/>
      <c r="HTW390" s="314"/>
      <c r="HTX390" s="314"/>
      <c r="HTY390" s="314"/>
      <c r="HTZ390" s="314"/>
      <c r="HUA390" s="314"/>
      <c r="HUB390" s="314"/>
      <c r="HUC390" s="314"/>
      <c r="HUD390" s="314"/>
      <c r="HUE390" s="314"/>
      <c r="HUF390" s="314"/>
      <c r="HUG390" s="314"/>
      <c r="HUH390" s="314"/>
      <c r="HUI390" s="314"/>
      <c r="HUJ390" s="314"/>
      <c r="HUK390" s="314"/>
      <c r="HUL390" s="314"/>
      <c r="HUM390" s="314"/>
      <c r="HUN390" s="314"/>
      <c r="HUO390" s="314"/>
      <c r="HUP390" s="314"/>
      <c r="HUQ390" s="314"/>
      <c r="HUR390" s="314"/>
      <c r="HUS390" s="314"/>
      <c r="HUT390" s="314"/>
      <c r="HUU390" s="314"/>
      <c r="HUV390" s="314"/>
      <c r="HUW390" s="314"/>
      <c r="HUX390" s="314"/>
      <c r="HUY390" s="314"/>
      <c r="HUZ390" s="314"/>
      <c r="HVA390" s="314"/>
      <c r="HVB390" s="314"/>
      <c r="HVC390" s="314"/>
      <c r="HVD390" s="314"/>
      <c r="HVE390" s="314"/>
      <c r="HVF390" s="314"/>
      <c r="HVG390" s="314"/>
      <c r="HVH390" s="314"/>
      <c r="HVI390" s="314"/>
      <c r="HVJ390" s="314"/>
      <c r="HVK390" s="314"/>
      <c r="HVL390" s="314"/>
      <c r="HVM390" s="314"/>
      <c r="HVN390" s="314"/>
      <c r="HVO390" s="314"/>
      <c r="HVP390" s="314"/>
      <c r="HVQ390" s="314"/>
      <c r="HVR390" s="314"/>
      <c r="HVS390" s="314"/>
      <c r="HVT390" s="314"/>
      <c r="HVU390" s="314"/>
      <c r="HVV390" s="314"/>
      <c r="HVW390" s="314"/>
      <c r="HVX390" s="314"/>
      <c r="HVY390" s="314"/>
      <c r="HVZ390" s="314"/>
      <c r="HWA390" s="314"/>
      <c r="HWB390" s="314"/>
      <c r="HWC390" s="314"/>
      <c r="HWD390" s="314"/>
      <c r="HWE390" s="314"/>
      <c r="HWF390" s="314"/>
      <c r="HWG390" s="314"/>
      <c r="HWH390" s="314"/>
      <c r="HWI390" s="314"/>
      <c r="HWJ390" s="314"/>
      <c r="HWK390" s="314"/>
      <c r="HWL390" s="314"/>
      <c r="HWM390" s="314"/>
      <c r="HWN390" s="314"/>
      <c r="HWO390" s="314"/>
      <c r="HWP390" s="314"/>
      <c r="HWQ390" s="314"/>
      <c r="HWR390" s="314"/>
      <c r="HWS390" s="314"/>
      <c r="HWT390" s="314"/>
      <c r="HWU390" s="314"/>
      <c r="HWV390" s="314"/>
      <c r="HWW390" s="314"/>
      <c r="HWX390" s="314"/>
      <c r="HWY390" s="314"/>
      <c r="HWZ390" s="314"/>
      <c r="HXA390" s="314"/>
      <c r="HXB390" s="314"/>
      <c r="HXC390" s="314"/>
      <c r="HXD390" s="314"/>
      <c r="HXE390" s="314"/>
      <c r="HXF390" s="314"/>
      <c r="HXG390" s="314"/>
      <c r="HXH390" s="314"/>
      <c r="HXI390" s="314"/>
      <c r="HXJ390" s="314"/>
      <c r="HXK390" s="314"/>
      <c r="HXL390" s="314"/>
      <c r="HXM390" s="314"/>
      <c r="HXN390" s="314"/>
      <c r="HXO390" s="314"/>
      <c r="HXP390" s="314"/>
      <c r="HXQ390" s="314"/>
      <c r="HXR390" s="314"/>
      <c r="HXS390" s="314"/>
      <c r="HXT390" s="314"/>
      <c r="HXU390" s="314"/>
      <c r="HXV390" s="314"/>
      <c r="HXW390" s="314"/>
      <c r="HXX390" s="314"/>
      <c r="HXY390" s="314"/>
      <c r="HXZ390" s="314"/>
      <c r="HYA390" s="314"/>
      <c r="HYB390" s="314"/>
      <c r="HYC390" s="314"/>
      <c r="HYD390" s="314"/>
      <c r="HYE390" s="314"/>
      <c r="HYF390" s="314"/>
      <c r="HYG390" s="314"/>
      <c r="HYH390" s="314"/>
      <c r="HYI390" s="314"/>
      <c r="HYJ390" s="314"/>
      <c r="HYK390" s="314"/>
      <c r="HYL390" s="314"/>
      <c r="HYM390" s="314"/>
      <c r="HYN390" s="314"/>
      <c r="HYO390" s="314"/>
      <c r="HYP390" s="314"/>
      <c r="HYQ390" s="314"/>
      <c r="HYR390" s="314"/>
      <c r="HYS390" s="314"/>
      <c r="HYT390" s="314"/>
      <c r="HYU390" s="314"/>
      <c r="HYV390" s="314"/>
      <c r="HYW390" s="314"/>
      <c r="HYX390" s="314"/>
      <c r="HYY390" s="314"/>
      <c r="HYZ390" s="314"/>
      <c r="HZA390" s="314"/>
      <c r="HZB390" s="314"/>
      <c r="HZC390" s="314"/>
      <c r="HZD390" s="314"/>
      <c r="HZE390" s="314"/>
      <c r="HZF390" s="314"/>
      <c r="HZG390" s="314"/>
      <c r="HZH390" s="314"/>
      <c r="HZI390" s="314"/>
      <c r="HZJ390" s="314"/>
      <c r="HZK390" s="314"/>
      <c r="HZL390" s="314"/>
      <c r="HZM390" s="314"/>
      <c r="HZN390" s="314"/>
      <c r="HZO390" s="314"/>
      <c r="HZP390" s="314"/>
      <c r="HZQ390" s="314"/>
      <c r="HZR390" s="314"/>
      <c r="HZS390" s="314"/>
      <c r="HZT390" s="314"/>
      <c r="HZU390" s="314"/>
      <c r="HZV390" s="314"/>
      <c r="HZW390" s="314"/>
      <c r="HZX390" s="314"/>
      <c r="HZY390" s="314"/>
      <c r="HZZ390" s="314"/>
      <c r="IAA390" s="314"/>
      <c r="IAB390" s="314"/>
      <c r="IAC390" s="314"/>
      <c r="IAD390" s="314"/>
      <c r="IAE390" s="314"/>
      <c r="IAF390" s="314"/>
      <c r="IAG390" s="314"/>
      <c r="IAH390" s="314"/>
      <c r="IAI390" s="314"/>
      <c r="IAJ390" s="314"/>
      <c r="IAK390" s="314"/>
      <c r="IAL390" s="314"/>
      <c r="IAM390" s="314"/>
      <c r="IAN390" s="314"/>
      <c r="IAO390" s="314"/>
      <c r="IAP390" s="314"/>
      <c r="IAQ390" s="314"/>
      <c r="IAR390" s="314"/>
      <c r="IAS390" s="314"/>
      <c r="IAT390" s="314"/>
      <c r="IAU390" s="314"/>
      <c r="IAV390" s="314"/>
      <c r="IAW390" s="314"/>
      <c r="IAX390" s="314"/>
      <c r="IAY390" s="314"/>
      <c r="IAZ390" s="314"/>
      <c r="IBA390" s="314"/>
      <c r="IBB390" s="314"/>
      <c r="IBC390" s="314"/>
      <c r="IBD390" s="314"/>
      <c r="IBE390" s="314"/>
      <c r="IBF390" s="314"/>
      <c r="IBG390" s="314"/>
      <c r="IBH390" s="314"/>
      <c r="IBI390" s="314"/>
      <c r="IBJ390" s="314"/>
      <c r="IBK390" s="314"/>
      <c r="IBL390" s="314"/>
      <c r="IBM390" s="314"/>
      <c r="IBN390" s="314"/>
      <c r="IBO390" s="314"/>
      <c r="IBP390" s="314"/>
      <c r="IBQ390" s="314"/>
      <c r="IBR390" s="314"/>
      <c r="IBS390" s="314"/>
      <c r="IBT390" s="314"/>
      <c r="IBU390" s="314"/>
      <c r="IBV390" s="314"/>
      <c r="IBW390" s="314"/>
      <c r="IBX390" s="314"/>
      <c r="IBY390" s="314"/>
      <c r="IBZ390" s="314"/>
      <c r="ICA390" s="314"/>
      <c r="ICB390" s="314"/>
      <c r="ICC390" s="314"/>
      <c r="ICD390" s="314"/>
      <c r="ICE390" s="314"/>
      <c r="ICF390" s="314"/>
      <c r="ICG390" s="314"/>
      <c r="ICH390" s="314"/>
      <c r="ICI390" s="314"/>
      <c r="ICJ390" s="314"/>
      <c r="ICK390" s="314"/>
      <c r="ICL390" s="314"/>
      <c r="ICM390" s="314"/>
      <c r="ICN390" s="314"/>
      <c r="ICO390" s="314"/>
      <c r="ICP390" s="314"/>
      <c r="ICQ390" s="314"/>
      <c r="ICR390" s="314"/>
      <c r="ICS390" s="314"/>
      <c r="ICT390" s="314"/>
      <c r="ICU390" s="314"/>
      <c r="ICV390" s="314"/>
      <c r="ICW390" s="314"/>
      <c r="ICX390" s="314"/>
      <c r="ICY390" s="314"/>
      <c r="ICZ390" s="314"/>
      <c r="IDA390" s="314"/>
      <c r="IDB390" s="314"/>
      <c r="IDC390" s="314"/>
      <c r="IDD390" s="314"/>
      <c r="IDE390" s="314"/>
      <c r="IDF390" s="314"/>
      <c r="IDG390" s="314"/>
      <c r="IDH390" s="314"/>
      <c r="IDI390" s="314"/>
      <c r="IDJ390" s="314"/>
      <c r="IDK390" s="314"/>
      <c r="IDL390" s="314"/>
      <c r="IDM390" s="314"/>
      <c r="IDN390" s="314"/>
      <c r="IDO390" s="314"/>
      <c r="IDP390" s="314"/>
      <c r="IDQ390" s="314"/>
      <c r="IDR390" s="314"/>
      <c r="IDS390" s="314"/>
      <c r="IDT390" s="314"/>
      <c r="IDU390" s="314"/>
      <c r="IDV390" s="314"/>
      <c r="IDW390" s="314"/>
      <c r="IDX390" s="314"/>
      <c r="IDY390" s="314"/>
      <c r="IDZ390" s="314"/>
      <c r="IEA390" s="314"/>
      <c r="IEB390" s="314"/>
      <c r="IEC390" s="314"/>
      <c r="IED390" s="314"/>
      <c r="IEE390" s="314"/>
      <c r="IEF390" s="314"/>
      <c r="IEG390" s="314"/>
      <c r="IEH390" s="314"/>
      <c r="IEI390" s="314"/>
      <c r="IEJ390" s="314"/>
      <c r="IEK390" s="314"/>
      <c r="IEL390" s="314"/>
      <c r="IEM390" s="314"/>
      <c r="IEN390" s="314"/>
      <c r="IEO390" s="314"/>
      <c r="IEP390" s="314"/>
      <c r="IEQ390" s="314"/>
      <c r="IER390" s="314"/>
      <c r="IES390" s="314"/>
      <c r="IET390" s="314"/>
      <c r="IEU390" s="314"/>
      <c r="IEV390" s="314"/>
      <c r="IEW390" s="314"/>
      <c r="IEX390" s="314"/>
      <c r="IEY390" s="314"/>
      <c r="IEZ390" s="314"/>
      <c r="IFA390" s="314"/>
      <c r="IFB390" s="314"/>
      <c r="IFC390" s="314"/>
      <c r="IFD390" s="314"/>
      <c r="IFE390" s="314"/>
      <c r="IFF390" s="314"/>
      <c r="IFG390" s="314"/>
      <c r="IFH390" s="314"/>
      <c r="IFI390" s="314"/>
      <c r="IFJ390" s="314"/>
      <c r="IFK390" s="314"/>
      <c r="IFL390" s="314"/>
      <c r="IFM390" s="314"/>
      <c r="IFN390" s="314"/>
      <c r="IFO390" s="314"/>
      <c r="IFP390" s="314"/>
      <c r="IFQ390" s="314"/>
      <c r="IFR390" s="314"/>
      <c r="IFS390" s="314"/>
      <c r="IFT390" s="314"/>
      <c r="IFU390" s="314"/>
      <c r="IFV390" s="314"/>
      <c r="IFW390" s="314"/>
      <c r="IFX390" s="314"/>
      <c r="IFY390" s="314"/>
      <c r="IFZ390" s="314"/>
      <c r="IGA390" s="314"/>
      <c r="IGB390" s="314"/>
      <c r="IGC390" s="314"/>
      <c r="IGD390" s="314"/>
      <c r="IGE390" s="314"/>
      <c r="IGF390" s="314"/>
      <c r="IGG390" s="314"/>
      <c r="IGH390" s="314"/>
      <c r="IGI390" s="314"/>
      <c r="IGJ390" s="314"/>
      <c r="IGK390" s="314"/>
      <c r="IGL390" s="314"/>
      <c r="IGM390" s="314"/>
      <c r="IGN390" s="314"/>
      <c r="IGO390" s="314"/>
      <c r="IGP390" s="314"/>
      <c r="IGQ390" s="314"/>
      <c r="IGR390" s="314"/>
      <c r="IGS390" s="314"/>
      <c r="IGT390" s="314"/>
      <c r="IGU390" s="314"/>
      <c r="IGV390" s="314"/>
      <c r="IGW390" s="314"/>
      <c r="IGX390" s="314"/>
      <c r="IGY390" s="314"/>
      <c r="IGZ390" s="314"/>
      <c r="IHA390" s="314"/>
      <c r="IHB390" s="314"/>
      <c r="IHC390" s="314"/>
      <c r="IHD390" s="314"/>
      <c r="IHE390" s="314"/>
      <c r="IHF390" s="314"/>
      <c r="IHG390" s="314"/>
      <c r="IHH390" s="314"/>
      <c r="IHI390" s="314"/>
      <c r="IHJ390" s="314"/>
      <c r="IHK390" s="314"/>
      <c r="IHL390" s="314"/>
      <c r="IHM390" s="314"/>
      <c r="IHN390" s="314"/>
      <c r="IHO390" s="314"/>
      <c r="IHP390" s="314"/>
      <c r="IHQ390" s="314"/>
      <c r="IHR390" s="314"/>
      <c r="IHS390" s="314"/>
      <c r="IHT390" s="314"/>
      <c r="IHU390" s="314"/>
      <c r="IHV390" s="314"/>
      <c r="IHW390" s="314"/>
      <c r="IHX390" s="314"/>
      <c r="IHY390" s="314"/>
      <c r="IHZ390" s="314"/>
      <c r="IIA390" s="314"/>
      <c r="IIB390" s="314"/>
      <c r="IIC390" s="314"/>
      <c r="IID390" s="314"/>
      <c r="IIE390" s="314"/>
      <c r="IIF390" s="314"/>
      <c r="IIG390" s="314"/>
      <c r="IIH390" s="314"/>
      <c r="III390" s="314"/>
      <c r="IIJ390" s="314"/>
      <c r="IIK390" s="314"/>
      <c r="IIL390" s="314"/>
      <c r="IIM390" s="314"/>
      <c r="IIN390" s="314"/>
      <c r="IIO390" s="314"/>
      <c r="IIP390" s="314"/>
      <c r="IIQ390" s="314"/>
      <c r="IIR390" s="314"/>
      <c r="IIS390" s="314"/>
      <c r="IIT390" s="314"/>
      <c r="IIU390" s="314"/>
      <c r="IIV390" s="314"/>
      <c r="IIW390" s="314"/>
      <c r="IIX390" s="314"/>
      <c r="IIY390" s="314"/>
      <c r="IIZ390" s="314"/>
      <c r="IJA390" s="314"/>
      <c r="IJB390" s="314"/>
      <c r="IJC390" s="314"/>
      <c r="IJD390" s="314"/>
      <c r="IJE390" s="314"/>
      <c r="IJF390" s="314"/>
      <c r="IJG390" s="314"/>
      <c r="IJH390" s="314"/>
      <c r="IJI390" s="314"/>
      <c r="IJJ390" s="314"/>
      <c r="IJK390" s="314"/>
      <c r="IJL390" s="314"/>
      <c r="IJM390" s="314"/>
      <c r="IJN390" s="314"/>
      <c r="IJO390" s="314"/>
      <c r="IJP390" s="314"/>
      <c r="IJQ390" s="314"/>
      <c r="IJR390" s="314"/>
      <c r="IJS390" s="314"/>
      <c r="IJT390" s="314"/>
      <c r="IJU390" s="314"/>
      <c r="IJV390" s="314"/>
      <c r="IJW390" s="314"/>
      <c r="IJX390" s="314"/>
      <c r="IJY390" s="314"/>
      <c r="IJZ390" s="314"/>
      <c r="IKA390" s="314"/>
      <c r="IKB390" s="314"/>
      <c r="IKC390" s="314"/>
      <c r="IKD390" s="314"/>
      <c r="IKE390" s="314"/>
      <c r="IKF390" s="314"/>
      <c r="IKG390" s="314"/>
      <c r="IKH390" s="314"/>
      <c r="IKI390" s="314"/>
      <c r="IKJ390" s="314"/>
      <c r="IKK390" s="314"/>
      <c r="IKL390" s="314"/>
      <c r="IKM390" s="314"/>
      <c r="IKN390" s="314"/>
      <c r="IKO390" s="314"/>
      <c r="IKP390" s="314"/>
      <c r="IKQ390" s="314"/>
      <c r="IKR390" s="314"/>
      <c r="IKS390" s="314"/>
      <c r="IKT390" s="314"/>
      <c r="IKU390" s="314"/>
      <c r="IKV390" s="314"/>
      <c r="IKW390" s="314"/>
      <c r="IKX390" s="314"/>
      <c r="IKY390" s="314"/>
      <c r="IKZ390" s="314"/>
      <c r="ILA390" s="314"/>
      <c r="ILB390" s="314"/>
      <c r="ILC390" s="314"/>
      <c r="ILD390" s="314"/>
      <c r="ILE390" s="314"/>
      <c r="ILF390" s="314"/>
      <c r="ILG390" s="314"/>
      <c r="ILH390" s="314"/>
      <c r="ILI390" s="314"/>
      <c r="ILJ390" s="314"/>
      <c r="ILK390" s="314"/>
      <c r="ILL390" s="314"/>
      <c r="ILM390" s="314"/>
      <c r="ILN390" s="314"/>
      <c r="ILO390" s="314"/>
      <c r="ILP390" s="314"/>
      <c r="ILQ390" s="314"/>
      <c r="ILR390" s="314"/>
      <c r="ILS390" s="314"/>
      <c r="ILT390" s="314"/>
      <c r="ILU390" s="314"/>
      <c r="ILV390" s="314"/>
      <c r="ILW390" s="314"/>
      <c r="ILX390" s="314"/>
      <c r="ILY390" s="314"/>
      <c r="ILZ390" s="314"/>
      <c r="IMA390" s="314"/>
      <c r="IMB390" s="314"/>
      <c r="IMC390" s="314"/>
      <c r="IMD390" s="314"/>
      <c r="IME390" s="314"/>
      <c r="IMF390" s="314"/>
      <c r="IMG390" s="314"/>
      <c r="IMH390" s="314"/>
      <c r="IMI390" s="314"/>
      <c r="IMJ390" s="314"/>
      <c r="IMK390" s="314"/>
      <c r="IML390" s="314"/>
      <c r="IMM390" s="314"/>
      <c r="IMN390" s="314"/>
      <c r="IMO390" s="314"/>
      <c r="IMP390" s="314"/>
      <c r="IMQ390" s="314"/>
      <c r="IMR390" s="314"/>
      <c r="IMS390" s="314"/>
      <c r="IMT390" s="314"/>
      <c r="IMU390" s="314"/>
      <c r="IMV390" s="314"/>
      <c r="IMW390" s="314"/>
      <c r="IMX390" s="314"/>
      <c r="IMY390" s="314"/>
      <c r="IMZ390" s="314"/>
      <c r="INA390" s="314"/>
      <c r="INB390" s="314"/>
      <c r="INC390" s="314"/>
      <c r="IND390" s="314"/>
      <c r="INE390" s="314"/>
      <c r="INF390" s="314"/>
      <c r="ING390" s="314"/>
      <c r="INH390" s="314"/>
      <c r="INI390" s="314"/>
      <c r="INJ390" s="314"/>
      <c r="INK390" s="314"/>
      <c r="INL390" s="314"/>
      <c r="INM390" s="314"/>
      <c r="INN390" s="314"/>
      <c r="INO390" s="314"/>
      <c r="INP390" s="314"/>
      <c r="INQ390" s="314"/>
      <c r="INR390" s="314"/>
      <c r="INS390" s="314"/>
      <c r="INT390" s="314"/>
      <c r="INU390" s="314"/>
      <c r="INV390" s="314"/>
      <c r="INW390" s="314"/>
      <c r="INX390" s="314"/>
      <c r="INY390" s="314"/>
      <c r="INZ390" s="314"/>
      <c r="IOA390" s="314"/>
      <c r="IOB390" s="314"/>
      <c r="IOC390" s="314"/>
      <c r="IOD390" s="314"/>
      <c r="IOE390" s="314"/>
      <c r="IOF390" s="314"/>
      <c r="IOG390" s="314"/>
      <c r="IOH390" s="314"/>
      <c r="IOI390" s="314"/>
      <c r="IOJ390" s="314"/>
      <c r="IOK390" s="314"/>
      <c r="IOL390" s="314"/>
      <c r="IOM390" s="314"/>
      <c r="ION390" s="314"/>
      <c r="IOO390" s="314"/>
      <c r="IOP390" s="314"/>
      <c r="IOQ390" s="314"/>
      <c r="IOR390" s="314"/>
      <c r="IOS390" s="314"/>
      <c r="IOT390" s="314"/>
      <c r="IOU390" s="314"/>
      <c r="IOV390" s="314"/>
      <c r="IOW390" s="314"/>
      <c r="IOX390" s="314"/>
      <c r="IOY390" s="314"/>
      <c r="IOZ390" s="314"/>
      <c r="IPA390" s="314"/>
      <c r="IPB390" s="314"/>
      <c r="IPC390" s="314"/>
      <c r="IPD390" s="314"/>
      <c r="IPE390" s="314"/>
      <c r="IPF390" s="314"/>
      <c r="IPG390" s="314"/>
      <c r="IPH390" s="314"/>
      <c r="IPI390" s="314"/>
      <c r="IPJ390" s="314"/>
      <c r="IPK390" s="314"/>
      <c r="IPL390" s="314"/>
      <c r="IPM390" s="314"/>
      <c r="IPN390" s="314"/>
      <c r="IPO390" s="314"/>
      <c r="IPP390" s="314"/>
      <c r="IPQ390" s="314"/>
      <c r="IPR390" s="314"/>
      <c r="IPS390" s="314"/>
      <c r="IPT390" s="314"/>
      <c r="IPU390" s="314"/>
      <c r="IPV390" s="314"/>
      <c r="IPW390" s="314"/>
      <c r="IPX390" s="314"/>
      <c r="IPY390" s="314"/>
      <c r="IPZ390" s="314"/>
      <c r="IQA390" s="314"/>
      <c r="IQB390" s="314"/>
      <c r="IQC390" s="314"/>
      <c r="IQD390" s="314"/>
      <c r="IQE390" s="314"/>
      <c r="IQF390" s="314"/>
      <c r="IQG390" s="314"/>
      <c r="IQH390" s="314"/>
      <c r="IQI390" s="314"/>
      <c r="IQJ390" s="314"/>
      <c r="IQK390" s="314"/>
      <c r="IQL390" s="314"/>
      <c r="IQM390" s="314"/>
      <c r="IQN390" s="314"/>
      <c r="IQO390" s="314"/>
      <c r="IQP390" s="314"/>
      <c r="IQQ390" s="314"/>
      <c r="IQR390" s="314"/>
      <c r="IQS390" s="314"/>
      <c r="IQT390" s="314"/>
      <c r="IQU390" s="314"/>
      <c r="IQV390" s="314"/>
      <c r="IQW390" s="314"/>
      <c r="IQX390" s="314"/>
      <c r="IQY390" s="314"/>
      <c r="IQZ390" s="314"/>
      <c r="IRA390" s="314"/>
      <c r="IRB390" s="314"/>
      <c r="IRC390" s="314"/>
      <c r="IRD390" s="314"/>
      <c r="IRE390" s="314"/>
      <c r="IRF390" s="314"/>
      <c r="IRG390" s="314"/>
      <c r="IRH390" s="314"/>
      <c r="IRI390" s="314"/>
      <c r="IRJ390" s="314"/>
      <c r="IRK390" s="314"/>
      <c r="IRL390" s="314"/>
      <c r="IRM390" s="314"/>
      <c r="IRN390" s="314"/>
      <c r="IRO390" s="314"/>
      <c r="IRP390" s="314"/>
      <c r="IRQ390" s="314"/>
      <c r="IRR390" s="314"/>
      <c r="IRS390" s="314"/>
      <c r="IRT390" s="314"/>
      <c r="IRU390" s="314"/>
      <c r="IRV390" s="314"/>
      <c r="IRW390" s="314"/>
      <c r="IRX390" s="314"/>
      <c r="IRY390" s="314"/>
      <c r="IRZ390" s="314"/>
      <c r="ISA390" s="314"/>
      <c r="ISB390" s="314"/>
      <c r="ISC390" s="314"/>
      <c r="ISD390" s="314"/>
      <c r="ISE390" s="314"/>
      <c r="ISF390" s="314"/>
      <c r="ISG390" s="314"/>
      <c r="ISH390" s="314"/>
      <c r="ISI390" s="314"/>
      <c r="ISJ390" s="314"/>
      <c r="ISK390" s="314"/>
      <c r="ISL390" s="314"/>
      <c r="ISM390" s="314"/>
      <c r="ISN390" s="314"/>
      <c r="ISO390" s="314"/>
      <c r="ISP390" s="314"/>
      <c r="ISQ390" s="314"/>
      <c r="ISR390" s="314"/>
      <c r="ISS390" s="314"/>
      <c r="IST390" s="314"/>
      <c r="ISU390" s="314"/>
      <c r="ISV390" s="314"/>
      <c r="ISW390" s="314"/>
      <c r="ISX390" s="314"/>
      <c r="ISY390" s="314"/>
      <c r="ISZ390" s="314"/>
      <c r="ITA390" s="314"/>
      <c r="ITB390" s="314"/>
      <c r="ITC390" s="314"/>
      <c r="ITD390" s="314"/>
      <c r="ITE390" s="314"/>
      <c r="ITF390" s="314"/>
      <c r="ITG390" s="314"/>
      <c r="ITH390" s="314"/>
      <c r="ITI390" s="314"/>
      <c r="ITJ390" s="314"/>
      <c r="ITK390" s="314"/>
      <c r="ITL390" s="314"/>
      <c r="ITM390" s="314"/>
      <c r="ITN390" s="314"/>
      <c r="ITO390" s="314"/>
      <c r="ITP390" s="314"/>
      <c r="ITQ390" s="314"/>
      <c r="ITR390" s="314"/>
      <c r="ITS390" s="314"/>
      <c r="ITT390" s="314"/>
      <c r="ITU390" s="314"/>
      <c r="ITV390" s="314"/>
      <c r="ITW390" s="314"/>
      <c r="ITX390" s="314"/>
      <c r="ITY390" s="314"/>
      <c r="ITZ390" s="314"/>
      <c r="IUA390" s="314"/>
      <c r="IUB390" s="314"/>
      <c r="IUC390" s="314"/>
      <c r="IUD390" s="314"/>
      <c r="IUE390" s="314"/>
      <c r="IUF390" s="314"/>
      <c r="IUG390" s="314"/>
      <c r="IUH390" s="314"/>
      <c r="IUI390" s="314"/>
      <c r="IUJ390" s="314"/>
      <c r="IUK390" s="314"/>
      <c r="IUL390" s="314"/>
      <c r="IUM390" s="314"/>
      <c r="IUN390" s="314"/>
      <c r="IUO390" s="314"/>
      <c r="IUP390" s="314"/>
      <c r="IUQ390" s="314"/>
      <c r="IUR390" s="314"/>
      <c r="IUS390" s="314"/>
      <c r="IUT390" s="314"/>
      <c r="IUU390" s="314"/>
      <c r="IUV390" s="314"/>
      <c r="IUW390" s="314"/>
      <c r="IUX390" s="314"/>
      <c r="IUY390" s="314"/>
      <c r="IUZ390" s="314"/>
      <c r="IVA390" s="314"/>
      <c r="IVB390" s="314"/>
      <c r="IVC390" s="314"/>
      <c r="IVD390" s="314"/>
      <c r="IVE390" s="314"/>
      <c r="IVF390" s="314"/>
      <c r="IVG390" s="314"/>
      <c r="IVH390" s="314"/>
      <c r="IVI390" s="314"/>
      <c r="IVJ390" s="314"/>
      <c r="IVK390" s="314"/>
      <c r="IVL390" s="314"/>
      <c r="IVM390" s="314"/>
      <c r="IVN390" s="314"/>
      <c r="IVO390" s="314"/>
      <c r="IVP390" s="314"/>
      <c r="IVQ390" s="314"/>
      <c r="IVR390" s="314"/>
      <c r="IVS390" s="314"/>
      <c r="IVT390" s="314"/>
      <c r="IVU390" s="314"/>
      <c r="IVV390" s="314"/>
      <c r="IVW390" s="314"/>
      <c r="IVX390" s="314"/>
      <c r="IVY390" s="314"/>
      <c r="IVZ390" s="314"/>
      <c r="IWA390" s="314"/>
      <c r="IWB390" s="314"/>
      <c r="IWC390" s="314"/>
      <c r="IWD390" s="314"/>
      <c r="IWE390" s="314"/>
      <c r="IWF390" s="314"/>
      <c r="IWG390" s="314"/>
      <c r="IWH390" s="314"/>
      <c r="IWI390" s="314"/>
      <c r="IWJ390" s="314"/>
      <c r="IWK390" s="314"/>
      <c r="IWL390" s="314"/>
      <c r="IWM390" s="314"/>
      <c r="IWN390" s="314"/>
      <c r="IWO390" s="314"/>
      <c r="IWP390" s="314"/>
      <c r="IWQ390" s="314"/>
      <c r="IWR390" s="314"/>
      <c r="IWS390" s="314"/>
      <c r="IWT390" s="314"/>
      <c r="IWU390" s="314"/>
      <c r="IWV390" s="314"/>
      <c r="IWW390" s="314"/>
      <c r="IWX390" s="314"/>
      <c r="IWY390" s="314"/>
      <c r="IWZ390" s="314"/>
      <c r="IXA390" s="314"/>
      <c r="IXB390" s="314"/>
      <c r="IXC390" s="314"/>
      <c r="IXD390" s="314"/>
      <c r="IXE390" s="314"/>
      <c r="IXF390" s="314"/>
      <c r="IXG390" s="314"/>
      <c r="IXH390" s="314"/>
      <c r="IXI390" s="314"/>
      <c r="IXJ390" s="314"/>
      <c r="IXK390" s="314"/>
      <c r="IXL390" s="314"/>
      <c r="IXM390" s="314"/>
      <c r="IXN390" s="314"/>
      <c r="IXO390" s="314"/>
      <c r="IXP390" s="314"/>
      <c r="IXQ390" s="314"/>
      <c r="IXR390" s="314"/>
      <c r="IXS390" s="314"/>
      <c r="IXT390" s="314"/>
      <c r="IXU390" s="314"/>
      <c r="IXV390" s="314"/>
      <c r="IXW390" s="314"/>
      <c r="IXX390" s="314"/>
      <c r="IXY390" s="314"/>
      <c r="IXZ390" s="314"/>
      <c r="IYA390" s="314"/>
      <c r="IYB390" s="314"/>
      <c r="IYC390" s="314"/>
      <c r="IYD390" s="314"/>
      <c r="IYE390" s="314"/>
      <c r="IYF390" s="314"/>
      <c r="IYG390" s="314"/>
      <c r="IYH390" s="314"/>
      <c r="IYI390" s="314"/>
      <c r="IYJ390" s="314"/>
      <c r="IYK390" s="314"/>
      <c r="IYL390" s="314"/>
      <c r="IYM390" s="314"/>
      <c r="IYN390" s="314"/>
      <c r="IYO390" s="314"/>
      <c r="IYP390" s="314"/>
      <c r="IYQ390" s="314"/>
      <c r="IYR390" s="314"/>
      <c r="IYS390" s="314"/>
      <c r="IYT390" s="314"/>
      <c r="IYU390" s="314"/>
      <c r="IYV390" s="314"/>
      <c r="IYW390" s="314"/>
      <c r="IYX390" s="314"/>
      <c r="IYY390" s="314"/>
      <c r="IYZ390" s="314"/>
      <c r="IZA390" s="314"/>
      <c r="IZB390" s="314"/>
      <c r="IZC390" s="314"/>
      <c r="IZD390" s="314"/>
      <c r="IZE390" s="314"/>
      <c r="IZF390" s="314"/>
      <c r="IZG390" s="314"/>
      <c r="IZH390" s="314"/>
      <c r="IZI390" s="314"/>
      <c r="IZJ390" s="314"/>
      <c r="IZK390" s="314"/>
      <c r="IZL390" s="314"/>
      <c r="IZM390" s="314"/>
      <c r="IZN390" s="314"/>
      <c r="IZO390" s="314"/>
      <c r="IZP390" s="314"/>
      <c r="IZQ390" s="314"/>
      <c r="IZR390" s="314"/>
      <c r="IZS390" s="314"/>
      <c r="IZT390" s="314"/>
      <c r="IZU390" s="314"/>
      <c r="IZV390" s="314"/>
      <c r="IZW390" s="314"/>
      <c r="IZX390" s="314"/>
      <c r="IZY390" s="314"/>
      <c r="IZZ390" s="314"/>
      <c r="JAA390" s="314"/>
      <c r="JAB390" s="314"/>
      <c r="JAC390" s="314"/>
      <c r="JAD390" s="314"/>
      <c r="JAE390" s="314"/>
      <c r="JAF390" s="314"/>
      <c r="JAG390" s="314"/>
      <c r="JAH390" s="314"/>
      <c r="JAI390" s="314"/>
      <c r="JAJ390" s="314"/>
      <c r="JAK390" s="314"/>
      <c r="JAL390" s="314"/>
      <c r="JAM390" s="314"/>
      <c r="JAN390" s="314"/>
      <c r="JAO390" s="314"/>
      <c r="JAP390" s="314"/>
      <c r="JAQ390" s="314"/>
      <c r="JAR390" s="314"/>
      <c r="JAS390" s="314"/>
      <c r="JAT390" s="314"/>
      <c r="JAU390" s="314"/>
      <c r="JAV390" s="314"/>
      <c r="JAW390" s="314"/>
      <c r="JAX390" s="314"/>
      <c r="JAY390" s="314"/>
      <c r="JAZ390" s="314"/>
      <c r="JBA390" s="314"/>
      <c r="JBB390" s="314"/>
      <c r="JBC390" s="314"/>
      <c r="JBD390" s="314"/>
      <c r="JBE390" s="314"/>
      <c r="JBF390" s="314"/>
      <c r="JBG390" s="314"/>
      <c r="JBH390" s="314"/>
      <c r="JBI390" s="314"/>
      <c r="JBJ390" s="314"/>
      <c r="JBK390" s="314"/>
      <c r="JBL390" s="314"/>
      <c r="JBM390" s="314"/>
      <c r="JBN390" s="314"/>
      <c r="JBO390" s="314"/>
      <c r="JBP390" s="314"/>
      <c r="JBQ390" s="314"/>
      <c r="JBR390" s="314"/>
      <c r="JBS390" s="314"/>
      <c r="JBT390" s="314"/>
      <c r="JBU390" s="314"/>
      <c r="JBV390" s="314"/>
      <c r="JBW390" s="314"/>
      <c r="JBX390" s="314"/>
      <c r="JBY390" s="314"/>
      <c r="JBZ390" s="314"/>
      <c r="JCA390" s="314"/>
      <c r="JCB390" s="314"/>
      <c r="JCC390" s="314"/>
      <c r="JCD390" s="314"/>
      <c r="JCE390" s="314"/>
      <c r="JCF390" s="314"/>
      <c r="JCG390" s="314"/>
      <c r="JCH390" s="314"/>
      <c r="JCI390" s="314"/>
      <c r="JCJ390" s="314"/>
      <c r="JCK390" s="314"/>
      <c r="JCL390" s="314"/>
      <c r="JCM390" s="314"/>
      <c r="JCN390" s="314"/>
      <c r="JCO390" s="314"/>
      <c r="JCP390" s="314"/>
      <c r="JCQ390" s="314"/>
      <c r="JCR390" s="314"/>
      <c r="JCS390" s="314"/>
      <c r="JCT390" s="314"/>
      <c r="JCU390" s="314"/>
      <c r="JCV390" s="314"/>
      <c r="JCW390" s="314"/>
      <c r="JCX390" s="314"/>
      <c r="JCY390" s="314"/>
      <c r="JCZ390" s="314"/>
      <c r="JDA390" s="314"/>
      <c r="JDB390" s="314"/>
      <c r="JDC390" s="314"/>
      <c r="JDD390" s="314"/>
      <c r="JDE390" s="314"/>
      <c r="JDF390" s="314"/>
      <c r="JDG390" s="314"/>
      <c r="JDH390" s="314"/>
      <c r="JDI390" s="314"/>
      <c r="JDJ390" s="314"/>
      <c r="JDK390" s="314"/>
      <c r="JDL390" s="314"/>
      <c r="JDM390" s="314"/>
      <c r="JDN390" s="314"/>
      <c r="JDO390" s="314"/>
      <c r="JDP390" s="314"/>
      <c r="JDQ390" s="314"/>
      <c r="JDR390" s="314"/>
      <c r="JDS390" s="314"/>
      <c r="JDT390" s="314"/>
      <c r="JDU390" s="314"/>
      <c r="JDV390" s="314"/>
      <c r="JDW390" s="314"/>
      <c r="JDX390" s="314"/>
      <c r="JDY390" s="314"/>
      <c r="JDZ390" s="314"/>
      <c r="JEA390" s="314"/>
      <c r="JEB390" s="314"/>
      <c r="JEC390" s="314"/>
      <c r="JED390" s="314"/>
      <c r="JEE390" s="314"/>
      <c r="JEF390" s="314"/>
      <c r="JEG390" s="314"/>
      <c r="JEH390" s="314"/>
      <c r="JEI390" s="314"/>
      <c r="JEJ390" s="314"/>
      <c r="JEK390" s="314"/>
      <c r="JEL390" s="314"/>
      <c r="JEM390" s="314"/>
      <c r="JEN390" s="314"/>
      <c r="JEO390" s="314"/>
      <c r="JEP390" s="314"/>
      <c r="JEQ390" s="314"/>
      <c r="JER390" s="314"/>
      <c r="JES390" s="314"/>
      <c r="JET390" s="314"/>
      <c r="JEU390" s="314"/>
      <c r="JEV390" s="314"/>
      <c r="JEW390" s="314"/>
      <c r="JEX390" s="314"/>
      <c r="JEY390" s="314"/>
      <c r="JEZ390" s="314"/>
      <c r="JFA390" s="314"/>
      <c r="JFB390" s="314"/>
      <c r="JFC390" s="314"/>
      <c r="JFD390" s="314"/>
      <c r="JFE390" s="314"/>
      <c r="JFF390" s="314"/>
      <c r="JFG390" s="314"/>
      <c r="JFH390" s="314"/>
      <c r="JFI390" s="314"/>
      <c r="JFJ390" s="314"/>
      <c r="JFK390" s="314"/>
      <c r="JFL390" s="314"/>
      <c r="JFM390" s="314"/>
      <c r="JFN390" s="314"/>
      <c r="JFO390" s="314"/>
      <c r="JFP390" s="314"/>
      <c r="JFQ390" s="314"/>
      <c r="JFR390" s="314"/>
      <c r="JFS390" s="314"/>
      <c r="JFT390" s="314"/>
      <c r="JFU390" s="314"/>
      <c r="JFV390" s="314"/>
      <c r="JFW390" s="314"/>
      <c r="JFX390" s="314"/>
      <c r="JFY390" s="314"/>
      <c r="JFZ390" s="314"/>
      <c r="JGA390" s="314"/>
      <c r="JGB390" s="314"/>
      <c r="JGC390" s="314"/>
      <c r="JGD390" s="314"/>
      <c r="JGE390" s="314"/>
      <c r="JGF390" s="314"/>
      <c r="JGG390" s="314"/>
      <c r="JGH390" s="314"/>
      <c r="JGI390" s="314"/>
      <c r="JGJ390" s="314"/>
      <c r="JGK390" s="314"/>
      <c r="JGL390" s="314"/>
      <c r="JGM390" s="314"/>
      <c r="JGN390" s="314"/>
      <c r="JGO390" s="314"/>
      <c r="JGP390" s="314"/>
      <c r="JGQ390" s="314"/>
      <c r="JGR390" s="314"/>
      <c r="JGS390" s="314"/>
      <c r="JGT390" s="314"/>
      <c r="JGU390" s="314"/>
      <c r="JGV390" s="314"/>
      <c r="JGW390" s="314"/>
      <c r="JGX390" s="314"/>
      <c r="JGY390" s="314"/>
      <c r="JGZ390" s="314"/>
      <c r="JHA390" s="314"/>
      <c r="JHB390" s="314"/>
      <c r="JHC390" s="314"/>
      <c r="JHD390" s="314"/>
      <c r="JHE390" s="314"/>
      <c r="JHF390" s="314"/>
      <c r="JHG390" s="314"/>
      <c r="JHH390" s="314"/>
      <c r="JHI390" s="314"/>
      <c r="JHJ390" s="314"/>
      <c r="JHK390" s="314"/>
      <c r="JHL390" s="314"/>
      <c r="JHM390" s="314"/>
      <c r="JHN390" s="314"/>
      <c r="JHO390" s="314"/>
      <c r="JHP390" s="314"/>
      <c r="JHQ390" s="314"/>
      <c r="JHR390" s="314"/>
      <c r="JHS390" s="314"/>
      <c r="JHT390" s="314"/>
      <c r="JHU390" s="314"/>
      <c r="JHV390" s="314"/>
      <c r="JHW390" s="314"/>
      <c r="JHX390" s="314"/>
      <c r="JHY390" s="314"/>
      <c r="JHZ390" s="314"/>
      <c r="JIA390" s="314"/>
      <c r="JIB390" s="314"/>
      <c r="JIC390" s="314"/>
      <c r="JID390" s="314"/>
      <c r="JIE390" s="314"/>
      <c r="JIF390" s="314"/>
      <c r="JIG390" s="314"/>
      <c r="JIH390" s="314"/>
      <c r="JII390" s="314"/>
      <c r="JIJ390" s="314"/>
      <c r="JIK390" s="314"/>
      <c r="JIL390" s="314"/>
      <c r="JIM390" s="314"/>
      <c r="JIN390" s="314"/>
      <c r="JIO390" s="314"/>
      <c r="JIP390" s="314"/>
      <c r="JIQ390" s="314"/>
      <c r="JIR390" s="314"/>
      <c r="JIS390" s="314"/>
      <c r="JIT390" s="314"/>
      <c r="JIU390" s="314"/>
      <c r="JIV390" s="314"/>
      <c r="JIW390" s="314"/>
      <c r="JIX390" s="314"/>
      <c r="JIY390" s="314"/>
      <c r="JIZ390" s="314"/>
      <c r="JJA390" s="314"/>
      <c r="JJB390" s="314"/>
      <c r="JJC390" s="314"/>
      <c r="JJD390" s="314"/>
      <c r="JJE390" s="314"/>
      <c r="JJF390" s="314"/>
      <c r="JJG390" s="314"/>
      <c r="JJH390" s="314"/>
      <c r="JJI390" s="314"/>
      <c r="JJJ390" s="314"/>
      <c r="JJK390" s="314"/>
      <c r="JJL390" s="314"/>
      <c r="JJM390" s="314"/>
      <c r="JJN390" s="314"/>
      <c r="JJO390" s="314"/>
      <c r="JJP390" s="314"/>
      <c r="JJQ390" s="314"/>
      <c r="JJR390" s="314"/>
      <c r="JJS390" s="314"/>
      <c r="JJT390" s="314"/>
      <c r="JJU390" s="314"/>
      <c r="JJV390" s="314"/>
      <c r="JJW390" s="314"/>
      <c r="JJX390" s="314"/>
      <c r="JJY390" s="314"/>
      <c r="JJZ390" s="314"/>
      <c r="JKA390" s="314"/>
      <c r="JKB390" s="314"/>
      <c r="JKC390" s="314"/>
      <c r="JKD390" s="314"/>
      <c r="JKE390" s="314"/>
      <c r="JKF390" s="314"/>
      <c r="JKG390" s="314"/>
      <c r="JKH390" s="314"/>
      <c r="JKI390" s="314"/>
      <c r="JKJ390" s="314"/>
      <c r="JKK390" s="314"/>
      <c r="JKL390" s="314"/>
      <c r="JKM390" s="314"/>
      <c r="JKN390" s="314"/>
      <c r="JKO390" s="314"/>
      <c r="JKP390" s="314"/>
      <c r="JKQ390" s="314"/>
      <c r="JKR390" s="314"/>
      <c r="JKS390" s="314"/>
      <c r="JKT390" s="314"/>
      <c r="JKU390" s="314"/>
      <c r="JKV390" s="314"/>
      <c r="JKW390" s="314"/>
      <c r="JKX390" s="314"/>
      <c r="JKY390" s="314"/>
      <c r="JKZ390" s="314"/>
      <c r="JLA390" s="314"/>
      <c r="JLB390" s="314"/>
      <c r="JLC390" s="314"/>
      <c r="JLD390" s="314"/>
      <c r="JLE390" s="314"/>
      <c r="JLF390" s="314"/>
      <c r="JLG390" s="314"/>
      <c r="JLH390" s="314"/>
      <c r="JLI390" s="314"/>
      <c r="JLJ390" s="314"/>
      <c r="JLK390" s="314"/>
      <c r="JLL390" s="314"/>
      <c r="JLM390" s="314"/>
      <c r="JLN390" s="314"/>
      <c r="JLO390" s="314"/>
      <c r="JLP390" s="314"/>
      <c r="JLQ390" s="314"/>
      <c r="JLR390" s="314"/>
      <c r="JLS390" s="314"/>
      <c r="JLT390" s="314"/>
      <c r="JLU390" s="314"/>
      <c r="JLV390" s="314"/>
      <c r="JLW390" s="314"/>
      <c r="JLX390" s="314"/>
      <c r="JLY390" s="314"/>
      <c r="JLZ390" s="314"/>
      <c r="JMA390" s="314"/>
      <c r="JMB390" s="314"/>
      <c r="JMC390" s="314"/>
      <c r="JMD390" s="314"/>
      <c r="JME390" s="314"/>
      <c r="JMF390" s="314"/>
      <c r="JMG390" s="314"/>
      <c r="JMH390" s="314"/>
      <c r="JMI390" s="314"/>
      <c r="JMJ390" s="314"/>
      <c r="JMK390" s="314"/>
      <c r="JML390" s="314"/>
      <c r="JMM390" s="314"/>
      <c r="JMN390" s="314"/>
      <c r="JMO390" s="314"/>
      <c r="JMP390" s="314"/>
      <c r="JMQ390" s="314"/>
      <c r="JMR390" s="314"/>
      <c r="JMS390" s="314"/>
      <c r="JMT390" s="314"/>
      <c r="JMU390" s="314"/>
      <c r="JMV390" s="314"/>
      <c r="JMW390" s="314"/>
      <c r="JMX390" s="314"/>
      <c r="JMY390" s="314"/>
      <c r="JMZ390" s="314"/>
      <c r="JNA390" s="314"/>
      <c r="JNB390" s="314"/>
      <c r="JNC390" s="314"/>
      <c r="JND390" s="314"/>
      <c r="JNE390" s="314"/>
      <c r="JNF390" s="314"/>
      <c r="JNG390" s="314"/>
      <c r="JNH390" s="314"/>
      <c r="JNI390" s="314"/>
      <c r="JNJ390" s="314"/>
      <c r="JNK390" s="314"/>
      <c r="JNL390" s="314"/>
      <c r="JNM390" s="314"/>
      <c r="JNN390" s="314"/>
      <c r="JNO390" s="314"/>
      <c r="JNP390" s="314"/>
      <c r="JNQ390" s="314"/>
      <c r="JNR390" s="314"/>
      <c r="JNS390" s="314"/>
      <c r="JNT390" s="314"/>
      <c r="JNU390" s="314"/>
      <c r="JNV390" s="314"/>
      <c r="JNW390" s="314"/>
      <c r="JNX390" s="314"/>
      <c r="JNY390" s="314"/>
      <c r="JNZ390" s="314"/>
      <c r="JOA390" s="314"/>
      <c r="JOB390" s="314"/>
      <c r="JOC390" s="314"/>
      <c r="JOD390" s="314"/>
      <c r="JOE390" s="314"/>
      <c r="JOF390" s="314"/>
      <c r="JOG390" s="314"/>
      <c r="JOH390" s="314"/>
      <c r="JOI390" s="314"/>
      <c r="JOJ390" s="314"/>
      <c r="JOK390" s="314"/>
      <c r="JOL390" s="314"/>
      <c r="JOM390" s="314"/>
      <c r="JON390" s="314"/>
      <c r="JOO390" s="314"/>
      <c r="JOP390" s="314"/>
      <c r="JOQ390" s="314"/>
      <c r="JOR390" s="314"/>
      <c r="JOS390" s="314"/>
      <c r="JOT390" s="314"/>
      <c r="JOU390" s="314"/>
      <c r="JOV390" s="314"/>
      <c r="JOW390" s="314"/>
      <c r="JOX390" s="314"/>
      <c r="JOY390" s="314"/>
      <c r="JOZ390" s="314"/>
      <c r="JPA390" s="314"/>
      <c r="JPB390" s="314"/>
      <c r="JPC390" s="314"/>
      <c r="JPD390" s="314"/>
      <c r="JPE390" s="314"/>
      <c r="JPF390" s="314"/>
      <c r="JPG390" s="314"/>
      <c r="JPH390" s="314"/>
      <c r="JPI390" s="314"/>
      <c r="JPJ390" s="314"/>
      <c r="JPK390" s="314"/>
      <c r="JPL390" s="314"/>
      <c r="JPM390" s="314"/>
      <c r="JPN390" s="314"/>
      <c r="JPO390" s="314"/>
      <c r="JPP390" s="314"/>
      <c r="JPQ390" s="314"/>
      <c r="JPR390" s="314"/>
      <c r="JPS390" s="314"/>
      <c r="JPT390" s="314"/>
      <c r="JPU390" s="314"/>
      <c r="JPV390" s="314"/>
      <c r="JPW390" s="314"/>
      <c r="JPX390" s="314"/>
      <c r="JPY390" s="314"/>
      <c r="JPZ390" s="314"/>
      <c r="JQA390" s="314"/>
      <c r="JQB390" s="314"/>
      <c r="JQC390" s="314"/>
      <c r="JQD390" s="314"/>
      <c r="JQE390" s="314"/>
      <c r="JQF390" s="314"/>
      <c r="JQG390" s="314"/>
      <c r="JQH390" s="314"/>
      <c r="JQI390" s="314"/>
      <c r="JQJ390" s="314"/>
      <c r="JQK390" s="314"/>
      <c r="JQL390" s="314"/>
      <c r="JQM390" s="314"/>
      <c r="JQN390" s="314"/>
      <c r="JQO390" s="314"/>
      <c r="JQP390" s="314"/>
      <c r="JQQ390" s="314"/>
      <c r="JQR390" s="314"/>
      <c r="JQS390" s="314"/>
      <c r="JQT390" s="314"/>
      <c r="JQU390" s="314"/>
      <c r="JQV390" s="314"/>
      <c r="JQW390" s="314"/>
      <c r="JQX390" s="314"/>
      <c r="JQY390" s="314"/>
      <c r="JQZ390" s="314"/>
      <c r="JRA390" s="314"/>
      <c r="JRB390" s="314"/>
      <c r="JRC390" s="314"/>
      <c r="JRD390" s="314"/>
      <c r="JRE390" s="314"/>
      <c r="JRF390" s="314"/>
      <c r="JRG390" s="314"/>
      <c r="JRH390" s="314"/>
      <c r="JRI390" s="314"/>
      <c r="JRJ390" s="314"/>
      <c r="JRK390" s="314"/>
      <c r="JRL390" s="314"/>
      <c r="JRM390" s="314"/>
      <c r="JRN390" s="314"/>
      <c r="JRO390" s="314"/>
      <c r="JRP390" s="314"/>
      <c r="JRQ390" s="314"/>
      <c r="JRR390" s="314"/>
      <c r="JRS390" s="314"/>
      <c r="JRT390" s="314"/>
      <c r="JRU390" s="314"/>
      <c r="JRV390" s="314"/>
      <c r="JRW390" s="314"/>
      <c r="JRX390" s="314"/>
      <c r="JRY390" s="314"/>
      <c r="JRZ390" s="314"/>
      <c r="JSA390" s="314"/>
      <c r="JSB390" s="314"/>
      <c r="JSC390" s="314"/>
      <c r="JSD390" s="314"/>
      <c r="JSE390" s="314"/>
      <c r="JSF390" s="314"/>
      <c r="JSG390" s="314"/>
      <c r="JSH390" s="314"/>
      <c r="JSI390" s="314"/>
      <c r="JSJ390" s="314"/>
      <c r="JSK390" s="314"/>
      <c r="JSL390" s="314"/>
      <c r="JSM390" s="314"/>
      <c r="JSN390" s="314"/>
      <c r="JSO390" s="314"/>
      <c r="JSP390" s="314"/>
      <c r="JSQ390" s="314"/>
      <c r="JSR390" s="314"/>
      <c r="JSS390" s="314"/>
      <c r="JST390" s="314"/>
      <c r="JSU390" s="314"/>
      <c r="JSV390" s="314"/>
      <c r="JSW390" s="314"/>
      <c r="JSX390" s="314"/>
      <c r="JSY390" s="314"/>
      <c r="JSZ390" s="314"/>
      <c r="JTA390" s="314"/>
      <c r="JTB390" s="314"/>
      <c r="JTC390" s="314"/>
      <c r="JTD390" s="314"/>
      <c r="JTE390" s="314"/>
      <c r="JTF390" s="314"/>
      <c r="JTG390" s="314"/>
      <c r="JTH390" s="314"/>
      <c r="JTI390" s="314"/>
      <c r="JTJ390" s="314"/>
      <c r="JTK390" s="314"/>
      <c r="JTL390" s="314"/>
      <c r="JTM390" s="314"/>
      <c r="JTN390" s="314"/>
      <c r="JTO390" s="314"/>
      <c r="JTP390" s="314"/>
      <c r="JTQ390" s="314"/>
      <c r="JTR390" s="314"/>
      <c r="JTS390" s="314"/>
      <c r="JTT390" s="314"/>
      <c r="JTU390" s="314"/>
      <c r="JTV390" s="314"/>
      <c r="JTW390" s="314"/>
      <c r="JTX390" s="314"/>
      <c r="JTY390" s="314"/>
      <c r="JTZ390" s="314"/>
      <c r="JUA390" s="314"/>
      <c r="JUB390" s="314"/>
      <c r="JUC390" s="314"/>
      <c r="JUD390" s="314"/>
      <c r="JUE390" s="314"/>
      <c r="JUF390" s="314"/>
      <c r="JUG390" s="314"/>
      <c r="JUH390" s="314"/>
      <c r="JUI390" s="314"/>
      <c r="JUJ390" s="314"/>
      <c r="JUK390" s="314"/>
      <c r="JUL390" s="314"/>
      <c r="JUM390" s="314"/>
      <c r="JUN390" s="314"/>
      <c r="JUO390" s="314"/>
      <c r="JUP390" s="314"/>
      <c r="JUQ390" s="314"/>
      <c r="JUR390" s="314"/>
      <c r="JUS390" s="314"/>
      <c r="JUT390" s="314"/>
      <c r="JUU390" s="314"/>
      <c r="JUV390" s="314"/>
      <c r="JUW390" s="314"/>
      <c r="JUX390" s="314"/>
      <c r="JUY390" s="314"/>
      <c r="JUZ390" s="314"/>
      <c r="JVA390" s="314"/>
      <c r="JVB390" s="314"/>
      <c r="JVC390" s="314"/>
      <c r="JVD390" s="314"/>
      <c r="JVE390" s="314"/>
      <c r="JVF390" s="314"/>
      <c r="JVG390" s="314"/>
      <c r="JVH390" s="314"/>
      <c r="JVI390" s="314"/>
      <c r="JVJ390" s="314"/>
      <c r="JVK390" s="314"/>
      <c r="JVL390" s="314"/>
      <c r="JVM390" s="314"/>
      <c r="JVN390" s="314"/>
      <c r="JVO390" s="314"/>
      <c r="JVP390" s="314"/>
      <c r="JVQ390" s="314"/>
      <c r="JVR390" s="314"/>
      <c r="JVS390" s="314"/>
      <c r="JVT390" s="314"/>
      <c r="JVU390" s="314"/>
      <c r="JVV390" s="314"/>
      <c r="JVW390" s="314"/>
      <c r="JVX390" s="314"/>
      <c r="JVY390" s="314"/>
      <c r="JVZ390" s="314"/>
      <c r="JWA390" s="314"/>
      <c r="JWB390" s="314"/>
      <c r="JWC390" s="314"/>
      <c r="JWD390" s="314"/>
      <c r="JWE390" s="314"/>
      <c r="JWF390" s="314"/>
      <c r="JWG390" s="314"/>
      <c r="JWH390" s="314"/>
      <c r="JWI390" s="314"/>
      <c r="JWJ390" s="314"/>
      <c r="JWK390" s="314"/>
      <c r="JWL390" s="314"/>
      <c r="JWM390" s="314"/>
      <c r="JWN390" s="314"/>
      <c r="JWO390" s="314"/>
      <c r="JWP390" s="314"/>
      <c r="JWQ390" s="314"/>
      <c r="JWR390" s="314"/>
      <c r="JWS390" s="314"/>
      <c r="JWT390" s="314"/>
      <c r="JWU390" s="314"/>
      <c r="JWV390" s="314"/>
      <c r="JWW390" s="314"/>
      <c r="JWX390" s="314"/>
      <c r="JWY390" s="314"/>
      <c r="JWZ390" s="314"/>
      <c r="JXA390" s="314"/>
      <c r="JXB390" s="314"/>
      <c r="JXC390" s="314"/>
      <c r="JXD390" s="314"/>
      <c r="JXE390" s="314"/>
      <c r="JXF390" s="314"/>
      <c r="JXG390" s="314"/>
      <c r="JXH390" s="314"/>
      <c r="JXI390" s="314"/>
      <c r="JXJ390" s="314"/>
      <c r="JXK390" s="314"/>
      <c r="JXL390" s="314"/>
      <c r="JXM390" s="314"/>
      <c r="JXN390" s="314"/>
      <c r="JXO390" s="314"/>
      <c r="JXP390" s="314"/>
      <c r="JXQ390" s="314"/>
      <c r="JXR390" s="314"/>
      <c r="JXS390" s="314"/>
      <c r="JXT390" s="314"/>
      <c r="JXU390" s="314"/>
      <c r="JXV390" s="314"/>
      <c r="JXW390" s="314"/>
      <c r="JXX390" s="314"/>
      <c r="JXY390" s="314"/>
      <c r="JXZ390" s="314"/>
      <c r="JYA390" s="314"/>
      <c r="JYB390" s="314"/>
      <c r="JYC390" s="314"/>
      <c r="JYD390" s="314"/>
      <c r="JYE390" s="314"/>
      <c r="JYF390" s="314"/>
      <c r="JYG390" s="314"/>
      <c r="JYH390" s="314"/>
      <c r="JYI390" s="314"/>
      <c r="JYJ390" s="314"/>
      <c r="JYK390" s="314"/>
      <c r="JYL390" s="314"/>
      <c r="JYM390" s="314"/>
      <c r="JYN390" s="314"/>
      <c r="JYO390" s="314"/>
      <c r="JYP390" s="314"/>
      <c r="JYQ390" s="314"/>
      <c r="JYR390" s="314"/>
      <c r="JYS390" s="314"/>
      <c r="JYT390" s="314"/>
      <c r="JYU390" s="314"/>
      <c r="JYV390" s="314"/>
      <c r="JYW390" s="314"/>
      <c r="JYX390" s="314"/>
      <c r="JYY390" s="314"/>
      <c r="JYZ390" s="314"/>
      <c r="JZA390" s="314"/>
      <c r="JZB390" s="314"/>
      <c r="JZC390" s="314"/>
      <c r="JZD390" s="314"/>
      <c r="JZE390" s="314"/>
      <c r="JZF390" s="314"/>
      <c r="JZG390" s="314"/>
      <c r="JZH390" s="314"/>
      <c r="JZI390" s="314"/>
      <c r="JZJ390" s="314"/>
      <c r="JZK390" s="314"/>
      <c r="JZL390" s="314"/>
      <c r="JZM390" s="314"/>
      <c r="JZN390" s="314"/>
      <c r="JZO390" s="314"/>
      <c r="JZP390" s="314"/>
      <c r="JZQ390" s="314"/>
      <c r="JZR390" s="314"/>
      <c r="JZS390" s="314"/>
      <c r="JZT390" s="314"/>
      <c r="JZU390" s="314"/>
      <c r="JZV390" s="314"/>
      <c r="JZW390" s="314"/>
      <c r="JZX390" s="314"/>
      <c r="JZY390" s="314"/>
      <c r="JZZ390" s="314"/>
      <c r="KAA390" s="314"/>
      <c r="KAB390" s="314"/>
      <c r="KAC390" s="314"/>
      <c r="KAD390" s="314"/>
      <c r="KAE390" s="314"/>
      <c r="KAF390" s="314"/>
      <c r="KAG390" s="314"/>
      <c r="KAH390" s="314"/>
      <c r="KAI390" s="314"/>
      <c r="KAJ390" s="314"/>
      <c r="KAK390" s="314"/>
      <c r="KAL390" s="314"/>
      <c r="KAM390" s="314"/>
      <c r="KAN390" s="314"/>
      <c r="KAO390" s="314"/>
      <c r="KAP390" s="314"/>
      <c r="KAQ390" s="314"/>
      <c r="KAR390" s="314"/>
      <c r="KAS390" s="314"/>
      <c r="KAT390" s="314"/>
      <c r="KAU390" s="314"/>
      <c r="KAV390" s="314"/>
      <c r="KAW390" s="314"/>
      <c r="KAX390" s="314"/>
      <c r="KAY390" s="314"/>
      <c r="KAZ390" s="314"/>
      <c r="KBA390" s="314"/>
      <c r="KBB390" s="314"/>
      <c r="KBC390" s="314"/>
      <c r="KBD390" s="314"/>
      <c r="KBE390" s="314"/>
      <c r="KBF390" s="314"/>
      <c r="KBG390" s="314"/>
      <c r="KBH390" s="314"/>
      <c r="KBI390" s="314"/>
      <c r="KBJ390" s="314"/>
      <c r="KBK390" s="314"/>
      <c r="KBL390" s="314"/>
      <c r="KBM390" s="314"/>
      <c r="KBN390" s="314"/>
      <c r="KBO390" s="314"/>
      <c r="KBP390" s="314"/>
      <c r="KBQ390" s="314"/>
      <c r="KBR390" s="314"/>
      <c r="KBS390" s="314"/>
      <c r="KBT390" s="314"/>
      <c r="KBU390" s="314"/>
      <c r="KBV390" s="314"/>
      <c r="KBW390" s="314"/>
      <c r="KBX390" s="314"/>
      <c r="KBY390" s="314"/>
      <c r="KBZ390" s="314"/>
      <c r="KCA390" s="314"/>
      <c r="KCB390" s="314"/>
      <c r="KCC390" s="314"/>
      <c r="KCD390" s="314"/>
      <c r="KCE390" s="314"/>
      <c r="KCF390" s="314"/>
      <c r="KCG390" s="314"/>
      <c r="KCH390" s="314"/>
      <c r="KCI390" s="314"/>
      <c r="KCJ390" s="314"/>
      <c r="KCK390" s="314"/>
      <c r="KCL390" s="314"/>
      <c r="KCM390" s="314"/>
      <c r="KCN390" s="314"/>
      <c r="KCO390" s="314"/>
      <c r="KCP390" s="314"/>
      <c r="KCQ390" s="314"/>
      <c r="KCR390" s="314"/>
      <c r="KCS390" s="314"/>
      <c r="KCT390" s="314"/>
      <c r="KCU390" s="314"/>
      <c r="KCV390" s="314"/>
      <c r="KCW390" s="314"/>
      <c r="KCX390" s="314"/>
      <c r="KCY390" s="314"/>
      <c r="KCZ390" s="314"/>
      <c r="KDA390" s="314"/>
      <c r="KDB390" s="314"/>
      <c r="KDC390" s="314"/>
      <c r="KDD390" s="314"/>
      <c r="KDE390" s="314"/>
      <c r="KDF390" s="314"/>
      <c r="KDG390" s="314"/>
      <c r="KDH390" s="314"/>
      <c r="KDI390" s="314"/>
      <c r="KDJ390" s="314"/>
      <c r="KDK390" s="314"/>
      <c r="KDL390" s="314"/>
      <c r="KDM390" s="314"/>
      <c r="KDN390" s="314"/>
      <c r="KDO390" s="314"/>
      <c r="KDP390" s="314"/>
      <c r="KDQ390" s="314"/>
      <c r="KDR390" s="314"/>
      <c r="KDS390" s="314"/>
      <c r="KDT390" s="314"/>
      <c r="KDU390" s="314"/>
      <c r="KDV390" s="314"/>
      <c r="KDW390" s="314"/>
      <c r="KDX390" s="314"/>
      <c r="KDY390" s="314"/>
      <c r="KDZ390" s="314"/>
      <c r="KEA390" s="314"/>
      <c r="KEB390" s="314"/>
      <c r="KEC390" s="314"/>
      <c r="KED390" s="314"/>
      <c r="KEE390" s="314"/>
      <c r="KEF390" s="314"/>
      <c r="KEG390" s="314"/>
      <c r="KEH390" s="314"/>
      <c r="KEI390" s="314"/>
      <c r="KEJ390" s="314"/>
      <c r="KEK390" s="314"/>
      <c r="KEL390" s="314"/>
      <c r="KEM390" s="314"/>
      <c r="KEN390" s="314"/>
      <c r="KEO390" s="314"/>
      <c r="KEP390" s="314"/>
      <c r="KEQ390" s="314"/>
      <c r="KER390" s="314"/>
      <c r="KES390" s="314"/>
      <c r="KET390" s="314"/>
      <c r="KEU390" s="314"/>
      <c r="KEV390" s="314"/>
      <c r="KEW390" s="314"/>
      <c r="KEX390" s="314"/>
      <c r="KEY390" s="314"/>
      <c r="KEZ390" s="314"/>
      <c r="KFA390" s="314"/>
      <c r="KFB390" s="314"/>
      <c r="KFC390" s="314"/>
      <c r="KFD390" s="314"/>
      <c r="KFE390" s="314"/>
      <c r="KFF390" s="314"/>
      <c r="KFG390" s="314"/>
      <c r="KFH390" s="314"/>
      <c r="KFI390" s="314"/>
      <c r="KFJ390" s="314"/>
      <c r="KFK390" s="314"/>
      <c r="KFL390" s="314"/>
      <c r="KFM390" s="314"/>
      <c r="KFN390" s="314"/>
      <c r="KFO390" s="314"/>
      <c r="KFP390" s="314"/>
      <c r="KFQ390" s="314"/>
      <c r="KFR390" s="314"/>
      <c r="KFS390" s="314"/>
      <c r="KFT390" s="314"/>
      <c r="KFU390" s="314"/>
      <c r="KFV390" s="314"/>
      <c r="KFW390" s="314"/>
      <c r="KFX390" s="314"/>
      <c r="KFY390" s="314"/>
      <c r="KFZ390" s="314"/>
      <c r="KGA390" s="314"/>
      <c r="KGB390" s="314"/>
      <c r="KGC390" s="314"/>
      <c r="KGD390" s="314"/>
      <c r="KGE390" s="314"/>
      <c r="KGF390" s="314"/>
      <c r="KGG390" s="314"/>
      <c r="KGH390" s="314"/>
      <c r="KGI390" s="314"/>
      <c r="KGJ390" s="314"/>
      <c r="KGK390" s="314"/>
      <c r="KGL390" s="314"/>
      <c r="KGM390" s="314"/>
      <c r="KGN390" s="314"/>
      <c r="KGO390" s="314"/>
      <c r="KGP390" s="314"/>
      <c r="KGQ390" s="314"/>
      <c r="KGR390" s="314"/>
      <c r="KGS390" s="314"/>
      <c r="KGT390" s="314"/>
      <c r="KGU390" s="314"/>
      <c r="KGV390" s="314"/>
      <c r="KGW390" s="314"/>
      <c r="KGX390" s="314"/>
      <c r="KGY390" s="314"/>
      <c r="KGZ390" s="314"/>
      <c r="KHA390" s="314"/>
      <c r="KHB390" s="314"/>
      <c r="KHC390" s="314"/>
      <c r="KHD390" s="314"/>
      <c r="KHE390" s="314"/>
      <c r="KHF390" s="314"/>
      <c r="KHG390" s="314"/>
      <c r="KHH390" s="314"/>
      <c r="KHI390" s="314"/>
      <c r="KHJ390" s="314"/>
      <c r="KHK390" s="314"/>
      <c r="KHL390" s="314"/>
      <c r="KHM390" s="314"/>
      <c r="KHN390" s="314"/>
      <c r="KHO390" s="314"/>
      <c r="KHP390" s="314"/>
      <c r="KHQ390" s="314"/>
      <c r="KHR390" s="314"/>
      <c r="KHS390" s="314"/>
      <c r="KHT390" s="314"/>
      <c r="KHU390" s="314"/>
      <c r="KHV390" s="314"/>
      <c r="KHW390" s="314"/>
      <c r="KHX390" s="314"/>
      <c r="KHY390" s="314"/>
      <c r="KHZ390" s="314"/>
      <c r="KIA390" s="314"/>
      <c r="KIB390" s="314"/>
      <c r="KIC390" s="314"/>
      <c r="KID390" s="314"/>
      <c r="KIE390" s="314"/>
      <c r="KIF390" s="314"/>
      <c r="KIG390" s="314"/>
      <c r="KIH390" s="314"/>
      <c r="KII390" s="314"/>
      <c r="KIJ390" s="314"/>
      <c r="KIK390" s="314"/>
      <c r="KIL390" s="314"/>
      <c r="KIM390" s="314"/>
      <c r="KIN390" s="314"/>
      <c r="KIO390" s="314"/>
      <c r="KIP390" s="314"/>
      <c r="KIQ390" s="314"/>
      <c r="KIR390" s="314"/>
      <c r="KIS390" s="314"/>
      <c r="KIT390" s="314"/>
      <c r="KIU390" s="314"/>
      <c r="KIV390" s="314"/>
      <c r="KIW390" s="314"/>
      <c r="KIX390" s="314"/>
      <c r="KIY390" s="314"/>
      <c r="KIZ390" s="314"/>
      <c r="KJA390" s="314"/>
      <c r="KJB390" s="314"/>
      <c r="KJC390" s="314"/>
      <c r="KJD390" s="314"/>
      <c r="KJE390" s="314"/>
      <c r="KJF390" s="314"/>
      <c r="KJG390" s="314"/>
      <c r="KJH390" s="314"/>
      <c r="KJI390" s="314"/>
      <c r="KJJ390" s="314"/>
      <c r="KJK390" s="314"/>
      <c r="KJL390" s="314"/>
      <c r="KJM390" s="314"/>
      <c r="KJN390" s="314"/>
      <c r="KJO390" s="314"/>
      <c r="KJP390" s="314"/>
      <c r="KJQ390" s="314"/>
      <c r="KJR390" s="314"/>
      <c r="KJS390" s="314"/>
      <c r="KJT390" s="314"/>
      <c r="KJU390" s="314"/>
      <c r="KJV390" s="314"/>
      <c r="KJW390" s="314"/>
      <c r="KJX390" s="314"/>
      <c r="KJY390" s="314"/>
      <c r="KJZ390" s="314"/>
      <c r="KKA390" s="314"/>
      <c r="KKB390" s="314"/>
      <c r="KKC390" s="314"/>
      <c r="KKD390" s="314"/>
      <c r="KKE390" s="314"/>
      <c r="KKF390" s="314"/>
      <c r="KKG390" s="314"/>
      <c r="KKH390" s="314"/>
      <c r="KKI390" s="314"/>
      <c r="KKJ390" s="314"/>
      <c r="KKK390" s="314"/>
      <c r="KKL390" s="314"/>
      <c r="KKM390" s="314"/>
      <c r="KKN390" s="314"/>
      <c r="KKO390" s="314"/>
      <c r="KKP390" s="314"/>
      <c r="KKQ390" s="314"/>
      <c r="KKR390" s="314"/>
      <c r="KKS390" s="314"/>
      <c r="KKT390" s="314"/>
      <c r="KKU390" s="314"/>
      <c r="KKV390" s="314"/>
      <c r="KKW390" s="314"/>
      <c r="KKX390" s="314"/>
      <c r="KKY390" s="314"/>
      <c r="KKZ390" s="314"/>
      <c r="KLA390" s="314"/>
      <c r="KLB390" s="314"/>
      <c r="KLC390" s="314"/>
      <c r="KLD390" s="314"/>
      <c r="KLE390" s="314"/>
      <c r="KLF390" s="314"/>
      <c r="KLG390" s="314"/>
      <c r="KLH390" s="314"/>
      <c r="KLI390" s="314"/>
      <c r="KLJ390" s="314"/>
      <c r="KLK390" s="314"/>
      <c r="KLL390" s="314"/>
      <c r="KLM390" s="314"/>
      <c r="KLN390" s="314"/>
      <c r="KLO390" s="314"/>
      <c r="KLP390" s="314"/>
      <c r="KLQ390" s="314"/>
      <c r="KLR390" s="314"/>
      <c r="KLS390" s="314"/>
      <c r="KLT390" s="314"/>
      <c r="KLU390" s="314"/>
      <c r="KLV390" s="314"/>
      <c r="KLW390" s="314"/>
      <c r="KLX390" s="314"/>
      <c r="KLY390" s="314"/>
      <c r="KLZ390" s="314"/>
      <c r="KMA390" s="314"/>
      <c r="KMB390" s="314"/>
      <c r="KMC390" s="314"/>
      <c r="KMD390" s="314"/>
      <c r="KME390" s="314"/>
      <c r="KMF390" s="314"/>
      <c r="KMG390" s="314"/>
      <c r="KMH390" s="314"/>
      <c r="KMI390" s="314"/>
      <c r="KMJ390" s="314"/>
      <c r="KMK390" s="314"/>
      <c r="KML390" s="314"/>
      <c r="KMM390" s="314"/>
      <c r="KMN390" s="314"/>
      <c r="KMO390" s="314"/>
      <c r="KMP390" s="314"/>
      <c r="KMQ390" s="314"/>
      <c r="KMR390" s="314"/>
      <c r="KMS390" s="314"/>
      <c r="KMT390" s="314"/>
      <c r="KMU390" s="314"/>
      <c r="KMV390" s="314"/>
      <c r="KMW390" s="314"/>
      <c r="KMX390" s="314"/>
      <c r="KMY390" s="314"/>
      <c r="KMZ390" s="314"/>
      <c r="KNA390" s="314"/>
      <c r="KNB390" s="314"/>
      <c r="KNC390" s="314"/>
      <c r="KND390" s="314"/>
      <c r="KNE390" s="314"/>
      <c r="KNF390" s="314"/>
      <c r="KNG390" s="314"/>
      <c r="KNH390" s="314"/>
      <c r="KNI390" s="314"/>
      <c r="KNJ390" s="314"/>
      <c r="KNK390" s="314"/>
      <c r="KNL390" s="314"/>
      <c r="KNM390" s="314"/>
      <c r="KNN390" s="314"/>
      <c r="KNO390" s="314"/>
      <c r="KNP390" s="314"/>
      <c r="KNQ390" s="314"/>
      <c r="KNR390" s="314"/>
      <c r="KNS390" s="314"/>
      <c r="KNT390" s="314"/>
      <c r="KNU390" s="314"/>
      <c r="KNV390" s="314"/>
      <c r="KNW390" s="314"/>
      <c r="KNX390" s="314"/>
      <c r="KNY390" s="314"/>
      <c r="KNZ390" s="314"/>
      <c r="KOA390" s="314"/>
      <c r="KOB390" s="314"/>
      <c r="KOC390" s="314"/>
      <c r="KOD390" s="314"/>
      <c r="KOE390" s="314"/>
      <c r="KOF390" s="314"/>
      <c r="KOG390" s="314"/>
      <c r="KOH390" s="314"/>
      <c r="KOI390" s="314"/>
      <c r="KOJ390" s="314"/>
      <c r="KOK390" s="314"/>
      <c r="KOL390" s="314"/>
      <c r="KOM390" s="314"/>
      <c r="KON390" s="314"/>
      <c r="KOO390" s="314"/>
      <c r="KOP390" s="314"/>
      <c r="KOQ390" s="314"/>
      <c r="KOR390" s="314"/>
      <c r="KOS390" s="314"/>
      <c r="KOT390" s="314"/>
      <c r="KOU390" s="314"/>
      <c r="KOV390" s="314"/>
      <c r="KOW390" s="314"/>
      <c r="KOX390" s="314"/>
      <c r="KOY390" s="314"/>
      <c r="KOZ390" s="314"/>
      <c r="KPA390" s="314"/>
      <c r="KPB390" s="314"/>
      <c r="KPC390" s="314"/>
      <c r="KPD390" s="314"/>
      <c r="KPE390" s="314"/>
      <c r="KPF390" s="314"/>
      <c r="KPG390" s="314"/>
      <c r="KPH390" s="314"/>
      <c r="KPI390" s="314"/>
      <c r="KPJ390" s="314"/>
      <c r="KPK390" s="314"/>
      <c r="KPL390" s="314"/>
      <c r="KPM390" s="314"/>
      <c r="KPN390" s="314"/>
      <c r="KPO390" s="314"/>
      <c r="KPP390" s="314"/>
      <c r="KPQ390" s="314"/>
      <c r="KPR390" s="314"/>
      <c r="KPS390" s="314"/>
      <c r="KPT390" s="314"/>
      <c r="KPU390" s="314"/>
      <c r="KPV390" s="314"/>
      <c r="KPW390" s="314"/>
      <c r="KPX390" s="314"/>
      <c r="KPY390" s="314"/>
      <c r="KPZ390" s="314"/>
      <c r="KQA390" s="314"/>
      <c r="KQB390" s="314"/>
      <c r="KQC390" s="314"/>
      <c r="KQD390" s="314"/>
      <c r="KQE390" s="314"/>
      <c r="KQF390" s="314"/>
      <c r="KQG390" s="314"/>
      <c r="KQH390" s="314"/>
      <c r="KQI390" s="314"/>
      <c r="KQJ390" s="314"/>
      <c r="KQK390" s="314"/>
      <c r="KQL390" s="314"/>
      <c r="KQM390" s="314"/>
      <c r="KQN390" s="314"/>
      <c r="KQO390" s="314"/>
      <c r="KQP390" s="314"/>
      <c r="KQQ390" s="314"/>
      <c r="KQR390" s="314"/>
      <c r="KQS390" s="314"/>
      <c r="KQT390" s="314"/>
      <c r="KQU390" s="314"/>
      <c r="KQV390" s="314"/>
      <c r="KQW390" s="314"/>
      <c r="KQX390" s="314"/>
      <c r="KQY390" s="314"/>
      <c r="KQZ390" s="314"/>
      <c r="KRA390" s="314"/>
      <c r="KRB390" s="314"/>
      <c r="KRC390" s="314"/>
      <c r="KRD390" s="314"/>
      <c r="KRE390" s="314"/>
      <c r="KRF390" s="314"/>
      <c r="KRG390" s="314"/>
      <c r="KRH390" s="314"/>
      <c r="KRI390" s="314"/>
      <c r="KRJ390" s="314"/>
      <c r="KRK390" s="314"/>
      <c r="KRL390" s="314"/>
      <c r="KRM390" s="314"/>
      <c r="KRN390" s="314"/>
      <c r="KRO390" s="314"/>
      <c r="KRP390" s="314"/>
      <c r="KRQ390" s="314"/>
      <c r="KRR390" s="314"/>
      <c r="KRS390" s="314"/>
      <c r="KRT390" s="314"/>
      <c r="KRU390" s="314"/>
      <c r="KRV390" s="314"/>
      <c r="KRW390" s="314"/>
      <c r="KRX390" s="314"/>
      <c r="KRY390" s="314"/>
      <c r="KRZ390" s="314"/>
      <c r="KSA390" s="314"/>
      <c r="KSB390" s="314"/>
      <c r="KSC390" s="314"/>
      <c r="KSD390" s="314"/>
      <c r="KSE390" s="314"/>
      <c r="KSF390" s="314"/>
      <c r="KSG390" s="314"/>
      <c r="KSH390" s="314"/>
      <c r="KSI390" s="314"/>
      <c r="KSJ390" s="314"/>
      <c r="KSK390" s="314"/>
      <c r="KSL390" s="314"/>
      <c r="KSM390" s="314"/>
      <c r="KSN390" s="314"/>
      <c r="KSO390" s="314"/>
      <c r="KSP390" s="314"/>
      <c r="KSQ390" s="314"/>
      <c r="KSR390" s="314"/>
      <c r="KSS390" s="314"/>
      <c r="KST390" s="314"/>
      <c r="KSU390" s="314"/>
      <c r="KSV390" s="314"/>
      <c r="KSW390" s="314"/>
      <c r="KSX390" s="314"/>
      <c r="KSY390" s="314"/>
      <c r="KSZ390" s="314"/>
      <c r="KTA390" s="314"/>
      <c r="KTB390" s="314"/>
      <c r="KTC390" s="314"/>
      <c r="KTD390" s="314"/>
      <c r="KTE390" s="314"/>
      <c r="KTF390" s="314"/>
      <c r="KTG390" s="314"/>
      <c r="KTH390" s="314"/>
      <c r="KTI390" s="314"/>
      <c r="KTJ390" s="314"/>
      <c r="KTK390" s="314"/>
      <c r="KTL390" s="314"/>
      <c r="KTM390" s="314"/>
      <c r="KTN390" s="314"/>
      <c r="KTO390" s="314"/>
      <c r="KTP390" s="314"/>
      <c r="KTQ390" s="314"/>
      <c r="KTR390" s="314"/>
      <c r="KTS390" s="314"/>
      <c r="KTT390" s="314"/>
      <c r="KTU390" s="314"/>
      <c r="KTV390" s="314"/>
      <c r="KTW390" s="314"/>
      <c r="KTX390" s="314"/>
      <c r="KTY390" s="314"/>
      <c r="KTZ390" s="314"/>
      <c r="KUA390" s="314"/>
      <c r="KUB390" s="314"/>
      <c r="KUC390" s="314"/>
      <c r="KUD390" s="314"/>
      <c r="KUE390" s="314"/>
      <c r="KUF390" s="314"/>
      <c r="KUG390" s="314"/>
      <c r="KUH390" s="314"/>
      <c r="KUI390" s="314"/>
      <c r="KUJ390" s="314"/>
      <c r="KUK390" s="314"/>
      <c r="KUL390" s="314"/>
      <c r="KUM390" s="314"/>
      <c r="KUN390" s="314"/>
      <c r="KUO390" s="314"/>
      <c r="KUP390" s="314"/>
      <c r="KUQ390" s="314"/>
      <c r="KUR390" s="314"/>
      <c r="KUS390" s="314"/>
      <c r="KUT390" s="314"/>
      <c r="KUU390" s="314"/>
      <c r="KUV390" s="314"/>
      <c r="KUW390" s="314"/>
      <c r="KUX390" s="314"/>
      <c r="KUY390" s="314"/>
      <c r="KUZ390" s="314"/>
      <c r="KVA390" s="314"/>
      <c r="KVB390" s="314"/>
      <c r="KVC390" s="314"/>
      <c r="KVD390" s="314"/>
      <c r="KVE390" s="314"/>
      <c r="KVF390" s="314"/>
      <c r="KVG390" s="314"/>
      <c r="KVH390" s="314"/>
      <c r="KVI390" s="314"/>
      <c r="KVJ390" s="314"/>
      <c r="KVK390" s="314"/>
      <c r="KVL390" s="314"/>
      <c r="KVM390" s="314"/>
      <c r="KVN390" s="314"/>
      <c r="KVO390" s="314"/>
      <c r="KVP390" s="314"/>
      <c r="KVQ390" s="314"/>
      <c r="KVR390" s="314"/>
      <c r="KVS390" s="314"/>
      <c r="KVT390" s="314"/>
      <c r="KVU390" s="314"/>
      <c r="KVV390" s="314"/>
      <c r="KVW390" s="314"/>
      <c r="KVX390" s="314"/>
      <c r="KVY390" s="314"/>
      <c r="KVZ390" s="314"/>
      <c r="KWA390" s="314"/>
      <c r="KWB390" s="314"/>
      <c r="KWC390" s="314"/>
      <c r="KWD390" s="314"/>
      <c r="KWE390" s="314"/>
      <c r="KWF390" s="314"/>
      <c r="KWG390" s="314"/>
      <c r="KWH390" s="314"/>
      <c r="KWI390" s="314"/>
      <c r="KWJ390" s="314"/>
      <c r="KWK390" s="314"/>
      <c r="KWL390" s="314"/>
      <c r="KWM390" s="314"/>
      <c r="KWN390" s="314"/>
      <c r="KWO390" s="314"/>
      <c r="KWP390" s="314"/>
      <c r="KWQ390" s="314"/>
      <c r="KWR390" s="314"/>
      <c r="KWS390" s="314"/>
      <c r="KWT390" s="314"/>
      <c r="KWU390" s="314"/>
      <c r="KWV390" s="314"/>
      <c r="KWW390" s="314"/>
      <c r="KWX390" s="314"/>
      <c r="KWY390" s="314"/>
      <c r="KWZ390" s="314"/>
      <c r="KXA390" s="314"/>
      <c r="KXB390" s="314"/>
      <c r="KXC390" s="314"/>
      <c r="KXD390" s="314"/>
      <c r="KXE390" s="314"/>
      <c r="KXF390" s="314"/>
      <c r="KXG390" s="314"/>
      <c r="KXH390" s="314"/>
      <c r="KXI390" s="314"/>
      <c r="KXJ390" s="314"/>
      <c r="KXK390" s="314"/>
      <c r="KXL390" s="314"/>
      <c r="KXM390" s="314"/>
      <c r="KXN390" s="314"/>
      <c r="KXO390" s="314"/>
      <c r="KXP390" s="314"/>
      <c r="KXQ390" s="314"/>
      <c r="KXR390" s="314"/>
      <c r="KXS390" s="314"/>
      <c r="KXT390" s="314"/>
      <c r="KXU390" s="314"/>
      <c r="KXV390" s="314"/>
      <c r="KXW390" s="314"/>
      <c r="KXX390" s="314"/>
      <c r="KXY390" s="314"/>
      <c r="KXZ390" s="314"/>
      <c r="KYA390" s="314"/>
      <c r="KYB390" s="314"/>
      <c r="KYC390" s="314"/>
      <c r="KYD390" s="314"/>
      <c r="KYE390" s="314"/>
      <c r="KYF390" s="314"/>
      <c r="KYG390" s="314"/>
      <c r="KYH390" s="314"/>
      <c r="KYI390" s="314"/>
      <c r="KYJ390" s="314"/>
      <c r="KYK390" s="314"/>
      <c r="KYL390" s="314"/>
      <c r="KYM390" s="314"/>
      <c r="KYN390" s="314"/>
      <c r="KYO390" s="314"/>
      <c r="KYP390" s="314"/>
      <c r="KYQ390" s="314"/>
      <c r="KYR390" s="314"/>
      <c r="KYS390" s="314"/>
      <c r="KYT390" s="314"/>
      <c r="KYU390" s="314"/>
      <c r="KYV390" s="314"/>
      <c r="KYW390" s="314"/>
      <c r="KYX390" s="314"/>
      <c r="KYY390" s="314"/>
      <c r="KYZ390" s="314"/>
      <c r="KZA390" s="314"/>
      <c r="KZB390" s="314"/>
      <c r="KZC390" s="314"/>
      <c r="KZD390" s="314"/>
      <c r="KZE390" s="314"/>
      <c r="KZF390" s="314"/>
      <c r="KZG390" s="314"/>
      <c r="KZH390" s="314"/>
      <c r="KZI390" s="314"/>
      <c r="KZJ390" s="314"/>
      <c r="KZK390" s="314"/>
      <c r="KZL390" s="314"/>
      <c r="KZM390" s="314"/>
      <c r="KZN390" s="314"/>
      <c r="KZO390" s="314"/>
      <c r="KZP390" s="314"/>
      <c r="KZQ390" s="314"/>
      <c r="KZR390" s="314"/>
      <c r="KZS390" s="314"/>
      <c r="KZT390" s="314"/>
      <c r="KZU390" s="314"/>
      <c r="KZV390" s="314"/>
      <c r="KZW390" s="314"/>
      <c r="KZX390" s="314"/>
      <c r="KZY390" s="314"/>
      <c r="KZZ390" s="314"/>
      <c r="LAA390" s="314"/>
      <c r="LAB390" s="314"/>
      <c r="LAC390" s="314"/>
      <c r="LAD390" s="314"/>
      <c r="LAE390" s="314"/>
      <c r="LAF390" s="314"/>
      <c r="LAG390" s="314"/>
      <c r="LAH390" s="314"/>
      <c r="LAI390" s="314"/>
      <c r="LAJ390" s="314"/>
      <c r="LAK390" s="314"/>
      <c r="LAL390" s="314"/>
      <c r="LAM390" s="314"/>
      <c r="LAN390" s="314"/>
      <c r="LAO390" s="314"/>
      <c r="LAP390" s="314"/>
      <c r="LAQ390" s="314"/>
      <c r="LAR390" s="314"/>
      <c r="LAS390" s="314"/>
      <c r="LAT390" s="314"/>
      <c r="LAU390" s="314"/>
      <c r="LAV390" s="314"/>
      <c r="LAW390" s="314"/>
      <c r="LAX390" s="314"/>
      <c r="LAY390" s="314"/>
      <c r="LAZ390" s="314"/>
      <c r="LBA390" s="314"/>
      <c r="LBB390" s="314"/>
      <c r="LBC390" s="314"/>
      <c r="LBD390" s="314"/>
      <c r="LBE390" s="314"/>
      <c r="LBF390" s="314"/>
      <c r="LBG390" s="314"/>
      <c r="LBH390" s="314"/>
      <c r="LBI390" s="314"/>
      <c r="LBJ390" s="314"/>
      <c r="LBK390" s="314"/>
      <c r="LBL390" s="314"/>
      <c r="LBM390" s="314"/>
      <c r="LBN390" s="314"/>
      <c r="LBO390" s="314"/>
      <c r="LBP390" s="314"/>
      <c r="LBQ390" s="314"/>
      <c r="LBR390" s="314"/>
      <c r="LBS390" s="314"/>
      <c r="LBT390" s="314"/>
      <c r="LBU390" s="314"/>
      <c r="LBV390" s="314"/>
      <c r="LBW390" s="314"/>
      <c r="LBX390" s="314"/>
      <c r="LBY390" s="314"/>
      <c r="LBZ390" s="314"/>
      <c r="LCA390" s="314"/>
      <c r="LCB390" s="314"/>
      <c r="LCC390" s="314"/>
      <c r="LCD390" s="314"/>
      <c r="LCE390" s="314"/>
      <c r="LCF390" s="314"/>
      <c r="LCG390" s="314"/>
      <c r="LCH390" s="314"/>
      <c r="LCI390" s="314"/>
      <c r="LCJ390" s="314"/>
      <c r="LCK390" s="314"/>
      <c r="LCL390" s="314"/>
      <c r="LCM390" s="314"/>
      <c r="LCN390" s="314"/>
      <c r="LCO390" s="314"/>
      <c r="LCP390" s="314"/>
      <c r="LCQ390" s="314"/>
      <c r="LCR390" s="314"/>
      <c r="LCS390" s="314"/>
      <c r="LCT390" s="314"/>
      <c r="LCU390" s="314"/>
      <c r="LCV390" s="314"/>
      <c r="LCW390" s="314"/>
      <c r="LCX390" s="314"/>
      <c r="LCY390" s="314"/>
      <c r="LCZ390" s="314"/>
      <c r="LDA390" s="314"/>
      <c r="LDB390" s="314"/>
      <c r="LDC390" s="314"/>
      <c r="LDD390" s="314"/>
      <c r="LDE390" s="314"/>
      <c r="LDF390" s="314"/>
      <c r="LDG390" s="314"/>
      <c r="LDH390" s="314"/>
      <c r="LDI390" s="314"/>
      <c r="LDJ390" s="314"/>
      <c r="LDK390" s="314"/>
      <c r="LDL390" s="314"/>
      <c r="LDM390" s="314"/>
      <c r="LDN390" s="314"/>
      <c r="LDO390" s="314"/>
      <c r="LDP390" s="314"/>
      <c r="LDQ390" s="314"/>
      <c r="LDR390" s="314"/>
      <c r="LDS390" s="314"/>
      <c r="LDT390" s="314"/>
      <c r="LDU390" s="314"/>
      <c r="LDV390" s="314"/>
      <c r="LDW390" s="314"/>
      <c r="LDX390" s="314"/>
      <c r="LDY390" s="314"/>
      <c r="LDZ390" s="314"/>
      <c r="LEA390" s="314"/>
      <c r="LEB390" s="314"/>
      <c r="LEC390" s="314"/>
      <c r="LED390" s="314"/>
      <c r="LEE390" s="314"/>
      <c r="LEF390" s="314"/>
      <c r="LEG390" s="314"/>
      <c r="LEH390" s="314"/>
      <c r="LEI390" s="314"/>
      <c r="LEJ390" s="314"/>
      <c r="LEK390" s="314"/>
      <c r="LEL390" s="314"/>
      <c r="LEM390" s="314"/>
      <c r="LEN390" s="314"/>
      <c r="LEO390" s="314"/>
      <c r="LEP390" s="314"/>
      <c r="LEQ390" s="314"/>
      <c r="LER390" s="314"/>
      <c r="LES390" s="314"/>
      <c r="LET390" s="314"/>
      <c r="LEU390" s="314"/>
      <c r="LEV390" s="314"/>
      <c r="LEW390" s="314"/>
      <c r="LEX390" s="314"/>
      <c r="LEY390" s="314"/>
      <c r="LEZ390" s="314"/>
      <c r="LFA390" s="314"/>
      <c r="LFB390" s="314"/>
      <c r="LFC390" s="314"/>
      <c r="LFD390" s="314"/>
      <c r="LFE390" s="314"/>
      <c r="LFF390" s="314"/>
      <c r="LFG390" s="314"/>
      <c r="LFH390" s="314"/>
      <c r="LFI390" s="314"/>
      <c r="LFJ390" s="314"/>
      <c r="LFK390" s="314"/>
      <c r="LFL390" s="314"/>
      <c r="LFM390" s="314"/>
      <c r="LFN390" s="314"/>
      <c r="LFO390" s="314"/>
      <c r="LFP390" s="314"/>
      <c r="LFQ390" s="314"/>
      <c r="LFR390" s="314"/>
      <c r="LFS390" s="314"/>
      <c r="LFT390" s="314"/>
      <c r="LFU390" s="314"/>
      <c r="LFV390" s="314"/>
      <c r="LFW390" s="314"/>
      <c r="LFX390" s="314"/>
      <c r="LFY390" s="314"/>
      <c r="LFZ390" s="314"/>
      <c r="LGA390" s="314"/>
      <c r="LGB390" s="314"/>
      <c r="LGC390" s="314"/>
      <c r="LGD390" s="314"/>
      <c r="LGE390" s="314"/>
      <c r="LGF390" s="314"/>
      <c r="LGG390" s="314"/>
      <c r="LGH390" s="314"/>
      <c r="LGI390" s="314"/>
      <c r="LGJ390" s="314"/>
      <c r="LGK390" s="314"/>
      <c r="LGL390" s="314"/>
      <c r="LGM390" s="314"/>
      <c r="LGN390" s="314"/>
      <c r="LGO390" s="314"/>
      <c r="LGP390" s="314"/>
      <c r="LGQ390" s="314"/>
      <c r="LGR390" s="314"/>
      <c r="LGS390" s="314"/>
      <c r="LGT390" s="314"/>
      <c r="LGU390" s="314"/>
      <c r="LGV390" s="314"/>
      <c r="LGW390" s="314"/>
      <c r="LGX390" s="314"/>
      <c r="LGY390" s="314"/>
      <c r="LGZ390" s="314"/>
      <c r="LHA390" s="314"/>
      <c r="LHB390" s="314"/>
      <c r="LHC390" s="314"/>
      <c r="LHD390" s="314"/>
      <c r="LHE390" s="314"/>
      <c r="LHF390" s="314"/>
      <c r="LHG390" s="314"/>
      <c r="LHH390" s="314"/>
      <c r="LHI390" s="314"/>
      <c r="LHJ390" s="314"/>
      <c r="LHK390" s="314"/>
      <c r="LHL390" s="314"/>
      <c r="LHM390" s="314"/>
      <c r="LHN390" s="314"/>
      <c r="LHO390" s="314"/>
      <c r="LHP390" s="314"/>
      <c r="LHQ390" s="314"/>
      <c r="LHR390" s="314"/>
      <c r="LHS390" s="314"/>
      <c r="LHT390" s="314"/>
      <c r="LHU390" s="314"/>
      <c r="LHV390" s="314"/>
      <c r="LHW390" s="314"/>
      <c r="LHX390" s="314"/>
      <c r="LHY390" s="314"/>
      <c r="LHZ390" s="314"/>
      <c r="LIA390" s="314"/>
      <c r="LIB390" s="314"/>
      <c r="LIC390" s="314"/>
      <c r="LID390" s="314"/>
      <c r="LIE390" s="314"/>
      <c r="LIF390" s="314"/>
      <c r="LIG390" s="314"/>
      <c r="LIH390" s="314"/>
      <c r="LII390" s="314"/>
      <c r="LIJ390" s="314"/>
      <c r="LIK390" s="314"/>
      <c r="LIL390" s="314"/>
      <c r="LIM390" s="314"/>
      <c r="LIN390" s="314"/>
      <c r="LIO390" s="314"/>
      <c r="LIP390" s="314"/>
      <c r="LIQ390" s="314"/>
      <c r="LIR390" s="314"/>
      <c r="LIS390" s="314"/>
      <c r="LIT390" s="314"/>
      <c r="LIU390" s="314"/>
      <c r="LIV390" s="314"/>
      <c r="LIW390" s="314"/>
      <c r="LIX390" s="314"/>
      <c r="LIY390" s="314"/>
      <c r="LIZ390" s="314"/>
      <c r="LJA390" s="314"/>
      <c r="LJB390" s="314"/>
      <c r="LJC390" s="314"/>
      <c r="LJD390" s="314"/>
      <c r="LJE390" s="314"/>
      <c r="LJF390" s="314"/>
      <c r="LJG390" s="314"/>
      <c r="LJH390" s="314"/>
      <c r="LJI390" s="314"/>
      <c r="LJJ390" s="314"/>
      <c r="LJK390" s="314"/>
      <c r="LJL390" s="314"/>
      <c r="LJM390" s="314"/>
      <c r="LJN390" s="314"/>
      <c r="LJO390" s="314"/>
      <c r="LJP390" s="314"/>
      <c r="LJQ390" s="314"/>
      <c r="LJR390" s="314"/>
      <c r="LJS390" s="314"/>
      <c r="LJT390" s="314"/>
      <c r="LJU390" s="314"/>
      <c r="LJV390" s="314"/>
      <c r="LJW390" s="314"/>
      <c r="LJX390" s="314"/>
      <c r="LJY390" s="314"/>
      <c r="LJZ390" s="314"/>
      <c r="LKA390" s="314"/>
      <c r="LKB390" s="314"/>
      <c r="LKC390" s="314"/>
      <c r="LKD390" s="314"/>
      <c r="LKE390" s="314"/>
      <c r="LKF390" s="314"/>
      <c r="LKG390" s="314"/>
      <c r="LKH390" s="314"/>
      <c r="LKI390" s="314"/>
      <c r="LKJ390" s="314"/>
      <c r="LKK390" s="314"/>
      <c r="LKL390" s="314"/>
      <c r="LKM390" s="314"/>
      <c r="LKN390" s="314"/>
      <c r="LKO390" s="314"/>
      <c r="LKP390" s="314"/>
      <c r="LKQ390" s="314"/>
      <c r="LKR390" s="314"/>
      <c r="LKS390" s="314"/>
      <c r="LKT390" s="314"/>
      <c r="LKU390" s="314"/>
      <c r="LKV390" s="314"/>
      <c r="LKW390" s="314"/>
      <c r="LKX390" s="314"/>
      <c r="LKY390" s="314"/>
      <c r="LKZ390" s="314"/>
      <c r="LLA390" s="314"/>
      <c r="LLB390" s="314"/>
      <c r="LLC390" s="314"/>
      <c r="LLD390" s="314"/>
      <c r="LLE390" s="314"/>
      <c r="LLF390" s="314"/>
      <c r="LLG390" s="314"/>
      <c r="LLH390" s="314"/>
      <c r="LLI390" s="314"/>
      <c r="LLJ390" s="314"/>
      <c r="LLK390" s="314"/>
      <c r="LLL390" s="314"/>
      <c r="LLM390" s="314"/>
      <c r="LLN390" s="314"/>
      <c r="LLO390" s="314"/>
      <c r="LLP390" s="314"/>
      <c r="LLQ390" s="314"/>
      <c r="LLR390" s="314"/>
      <c r="LLS390" s="314"/>
      <c r="LLT390" s="314"/>
      <c r="LLU390" s="314"/>
      <c r="LLV390" s="314"/>
      <c r="LLW390" s="314"/>
      <c r="LLX390" s="314"/>
      <c r="LLY390" s="314"/>
      <c r="LLZ390" s="314"/>
      <c r="LMA390" s="314"/>
      <c r="LMB390" s="314"/>
      <c r="LMC390" s="314"/>
      <c r="LMD390" s="314"/>
      <c r="LME390" s="314"/>
      <c r="LMF390" s="314"/>
      <c r="LMG390" s="314"/>
      <c r="LMH390" s="314"/>
      <c r="LMI390" s="314"/>
      <c r="LMJ390" s="314"/>
      <c r="LMK390" s="314"/>
      <c r="LML390" s="314"/>
      <c r="LMM390" s="314"/>
      <c r="LMN390" s="314"/>
      <c r="LMO390" s="314"/>
      <c r="LMP390" s="314"/>
      <c r="LMQ390" s="314"/>
      <c r="LMR390" s="314"/>
      <c r="LMS390" s="314"/>
      <c r="LMT390" s="314"/>
      <c r="LMU390" s="314"/>
      <c r="LMV390" s="314"/>
      <c r="LMW390" s="314"/>
      <c r="LMX390" s="314"/>
      <c r="LMY390" s="314"/>
      <c r="LMZ390" s="314"/>
      <c r="LNA390" s="314"/>
      <c r="LNB390" s="314"/>
      <c r="LNC390" s="314"/>
      <c r="LND390" s="314"/>
      <c r="LNE390" s="314"/>
      <c r="LNF390" s="314"/>
      <c r="LNG390" s="314"/>
      <c r="LNH390" s="314"/>
      <c r="LNI390" s="314"/>
      <c r="LNJ390" s="314"/>
      <c r="LNK390" s="314"/>
      <c r="LNL390" s="314"/>
      <c r="LNM390" s="314"/>
      <c r="LNN390" s="314"/>
      <c r="LNO390" s="314"/>
      <c r="LNP390" s="314"/>
      <c r="LNQ390" s="314"/>
      <c r="LNR390" s="314"/>
      <c r="LNS390" s="314"/>
      <c r="LNT390" s="314"/>
      <c r="LNU390" s="314"/>
      <c r="LNV390" s="314"/>
      <c r="LNW390" s="314"/>
      <c r="LNX390" s="314"/>
      <c r="LNY390" s="314"/>
      <c r="LNZ390" s="314"/>
      <c r="LOA390" s="314"/>
      <c r="LOB390" s="314"/>
      <c r="LOC390" s="314"/>
      <c r="LOD390" s="314"/>
      <c r="LOE390" s="314"/>
      <c r="LOF390" s="314"/>
      <c r="LOG390" s="314"/>
      <c r="LOH390" s="314"/>
      <c r="LOI390" s="314"/>
      <c r="LOJ390" s="314"/>
      <c r="LOK390" s="314"/>
      <c r="LOL390" s="314"/>
      <c r="LOM390" s="314"/>
      <c r="LON390" s="314"/>
      <c r="LOO390" s="314"/>
      <c r="LOP390" s="314"/>
      <c r="LOQ390" s="314"/>
      <c r="LOR390" s="314"/>
      <c r="LOS390" s="314"/>
      <c r="LOT390" s="314"/>
      <c r="LOU390" s="314"/>
      <c r="LOV390" s="314"/>
      <c r="LOW390" s="314"/>
      <c r="LOX390" s="314"/>
      <c r="LOY390" s="314"/>
      <c r="LOZ390" s="314"/>
      <c r="LPA390" s="314"/>
      <c r="LPB390" s="314"/>
      <c r="LPC390" s="314"/>
      <c r="LPD390" s="314"/>
      <c r="LPE390" s="314"/>
      <c r="LPF390" s="314"/>
      <c r="LPG390" s="314"/>
      <c r="LPH390" s="314"/>
      <c r="LPI390" s="314"/>
      <c r="LPJ390" s="314"/>
      <c r="LPK390" s="314"/>
      <c r="LPL390" s="314"/>
      <c r="LPM390" s="314"/>
      <c r="LPN390" s="314"/>
      <c r="LPO390" s="314"/>
      <c r="LPP390" s="314"/>
      <c r="LPQ390" s="314"/>
      <c r="LPR390" s="314"/>
      <c r="LPS390" s="314"/>
      <c r="LPT390" s="314"/>
      <c r="LPU390" s="314"/>
      <c r="LPV390" s="314"/>
      <c r="LPW390" s="314"/>
      <c r="LPX390" s="314"/>
      <c r="LPY390" s="314"/>
      <c r="LPZ390" s="314"/>
      <c r="LQA390" s="314"/>
      <c r="LQB390" s="314"/>
      <c r="LQC390" s="314"/>
      <c r="LQD390" s="314"/>
      <c r="LQE390" s="314"/>
      <c r="LQF390" s="314"/>
      <c r="LQG390" s="314"/>
      <c r="LQH390" s="314"/>
      <c r="LQI390" s="314"/>
      <c r="LQJ390" s="314"/>
      <c r="LQK390" s="314"/>
      <c r="LQL390" s="314"/>
      <c r="LQM390" s="314"/>
      <c r="LQN390" s="314"/>
      <c r="LQO390" s="314"/>
      <c r="LQP390" s="314"/>
      <c r="LQQ390" s="314"/>
      <c r="LQR390" s="314"/>
      <c r="LQS390" s="314"/>
      <c r="LQT390" s="314"/>
      <c r="LQU390" s="314"/>
      <c r="LQV390" s="314"/>
      <c r="LQW390" s="314"/>
      <c r="LQX390" s="314"/>
      <c r="LQY390" s="314"/>
      <c r="LQZ390" s="314"/>
      <c r="LRA390" s="314"/>
      <c r="LRB390" s="314"/>
      <c r="LRC390" s="314"/>
      <c r="LRD390" s="314"/>
      <c r="LRE390" s="314"/>
      <c r="LRF390" s="314"/>
      <c r="LRG390" s="314"/>
      <c r="LRH390" s="314"/>
      <c r="LRI390" s="314"/>
      <c r="LRJ390" s="314"/>
      <c r="LRK390" s="314"/>
      <c r="LRL390" s="314"/>
      <c r="LRM390" s="314"/>
      <c r="LRN390" s="314"/>
      <c r="LRO390" s="314"/>
      <c r="LRP390" s="314"/>
      <c r="LRQ390" s="314"/>
      <c r="LRR390" s="314"/>
      <c r="LRS390" s="314"/>
      <c r="LRT390" s="314"/>
      <c r="LRU390" s="314"/>
      <c r="LRV390" s="314"/>
      <c r="LRW390" s="314"/>
      <c r="LRX390" s="314"/>
      <c r="LRY390" s="314"/>
      <c r="LRZ390" s="314"/>
      <c r="LSA390" s="314"/>
      <c r="LSB390" s="314"/>
      <c r="LSC390" s="314"/>
      <c r="LSD390" s="314"/>
      <c r="LSE390" s="314"/>
      <c r="LSF390" s="314"/>
      <c r="LSG390" s="314"/>
      <c r="LSH390" s="314"/>
      <c r="LSI390" s="314"/>
      <c r="LSJ390" s="314"/>
      <c r="LSK390" s="314"/>
      <c r="LSL390" s="314"/>
      <c r="LSM390" s="314"/>
      <c r="LSN390" s="314"/>
      <c r="LSO390" s="314"/>
      <c r="LSP390" s="314"/>
      <c r="LSQ390" s="314"/>
      <c r="LSR390" s="314"/>
      <c r="LSS390" s="314"/>
      <c r="LST390" s="314"/>
      <c r="LSU390" s="314"/>
      <c r="LSV390" s="314"/>
      <c r="LSW390" s="314"/>
      <c r="LSX390" s="314"/>
      <c r="LSY390" s="314"/>
      <c r="LSZ390" s="314"/>
      <c r="LTA390" s="314"/>
      <c r="LTB390" s="314"/>
      <c r="LTC390" s="314"/>
      <c r="LTD390" s="314"/>
      <c r="LTE390" s="314"/>
      <c r="LTF390" s="314"/>
      <c r="LTG390" s="314"/>
      <c r="LTH390" s="314"/>
      <c r="LTI390" s="314"/>
      <c r="LTJ390" s="314"/>
      <c r="LTK390" s="314"/>
      <c r="LTL390" s="314"/>
      <c r="LTM390" s="314"/>
      <c r="LTN390" s="314"/>
      <c r="LTO390" s="314"/>
      <c r="LTP390" s="314"/>
      <c r="LTQ390" s="314"/>
      <c r="LTR390" s="314"/>
      <c r="LTS390" s="314"/>
      <c r="LTT390" s="314"/>
      <c r="LTU390" s="314"/>
      <c r="LTV390" s="314"/>
      <c r="LTW390" s="314"/>
      <c r="LTX390" s="314"/>
      <c r="LTY390" s="314"/>
      <c r="LTZ390" s="314"/>
      <c r="LUA390" s="314"/>
      <c r="LUB390" s="314"/>
      <c r="LUC390" s="314"/>
      <c r="LUD390" s="314"/>
      <c r="LUE390" s="314"/>
      <c r="LUF390" s="314"/>
      <c r="LUG390" s="314"/>
      <c r="LUH390" s="314"/>
      <c r="LUI390" s="314"/>
      <c r="LUJ390" s="314"/>
      <c r="LUK390" s="314"/>
      <c r="LUL390" s="314"/>
      <c r="LUM390" s="314"/>
      <c r="LUN390" s="314"/>
      <c r="LUO390" s="314"/>
      <c r="LUP390" s="314"/>
      <c r="LUQ390" s="314"/>
      <c r="LUR390" s="314"/>
      <c r="LUS390" s="314"/>
      <c r="LUT390" s="314"/>
      <c r="LUU390" s="314"/>
      <c r="LUV390" s="314"/>
      <c r="LUW390" s="314"/>
      <c r="LUX390" s="314"/>
      <c r="LUY390" s="314"/>
      <c r="LUZ390" s="314"/>
      <c r="LVA390" s="314"/>
      <c r="LVB390" s="314"/>
      <c r="LVC390" s="314"/>
      <c r="LVD390" s="314"/>
      <c r="LVE390" s="314"/>
      <c r="LVF390" s="314"/>
      <c r="LVG390" s="314"/>
      <c r="LVH390" s="314"/>
      <c r="LVI390" s="314"/>
      <c r="LVJ390" s="314"/>
      <c r="LVK390" s="314"/>
      <c r="LVL390" s="314"/>
      <c r="LVM390" s="314"/>
      <c r="LVN390" s="314"/>
      <c r="LVO390" s="314"/>
      <c r="LVP390" s="314"/>
      <c r="LVQ390" s="314"/>
      <c r="LVR390" s="314"/>
      <c r="LVS390" s="314"/>
      <c r="LVT390" s="314"/>
      <c r="LVU390" s="314"/>
      <c r="LVV390" s="314"/>
      <c r="LVW390" s="314"/>
      <c r="LVX390" s="314"/>
      <c r="LVY390" s="314"/>
      <c r="LVZ390" s="314"/>
      <c r="LWA390" s="314"/>
      <c r="LWB390" s="314"/>
      <c r="LWC390" s="314"/>
      <c r="LWD390" s="314"/>
      <c r="LWE390" s="314"/>
      <c r="LWF390" s="314"/>
      <c r="LWG390" s="314"/>
      <c r="LWH390" s="314"/>
      <c r="LWI390" s="314"/>
      <c r="LWJ390" s="314"/>
      <c r="LWK390" s="314"/>
      <c r="LWL390" s="314"/>
      <c r="LWM390" s="314"/>
      <c r="LWN390" s="314"/>
      <c r="LWO390" s="314"/>
      <c r="LWP390" s="314"/>
      <c r="LWQ390" s="314"/>
      <c r="LWR390" s="314"/>
      <c r="LWS390" s="314"/>
      <c r="LWT390" s="314"/>
      <c r="LWU390" s="314"/>
      <c r="LWV390" s="314"/>
      <c r="LWW390" s="314"/>
      <c r="LWX390" s="314"/>
      <c r="LWY390" s="314"/>
      <c r="LWZ390" s="314"/>
      <c r="LXA390" s="314"/>
      <c r="LXB390" s="314"/>
      <c r="LXC390" s="314"/>
      <c r="LXD390" s="314"/>
      <c r="LXE390" s="314"/>
      <c r="LXF390" s="314"/>
      <c r="LXG390" s="314"/>
      <c r="LXH390" s="314"/>
      <c r="LXI390" s="314"/>
      <c r="LXJ390" s="314"/>
      <c r="LXK390" s="314"/>
      <c r="LXL390" s="314"/>
      <c r="LXM390" s="314"/>
      <c r="LXN390" s="314"/>
      <c r="LXO390" s="314"/>
      <c r="LXP390" s="314"/>
      <c r="LXQ390" s="314"/>
      <c r="LXR390" s="314"/>
      <c r="LXS390" s="314"/>
      <c r="LXT390" s="314"/>
      <c r="LXU390" s="314"/>
      <c r="LXV390" s="314"/>
      <c r="LXW390" s="314"/>
      <c r="LXX390" s="314"/>
      <c r="LXY390" s="314"/>
      <c r="LXZ390" s="314"/>
      <c r="LYA390" s="314"/>
      <c r="LYB390" s="314"/>
      <c r="LYC390" s="314"/>
      <c r="LYD390" s="314"/>
      <c r="LYE390" s="314"/>
      <c r="LYF390" s="314"/>
      <c r="LYG390" s="314"/>
      <c r="LYH390" s="314"/>
      <c r="LYI390" s="314"/>
      <c r="LYJ390" s="314"/>
      <c r="LYK390" s="314"/>
      <c r="LYL390" s="314"/>
      <c r="LYM390" s="314"/>
      <c r="LYN390" s="314"/>
      <c r="LYO390" s="314"/>
      <c r="LYP390" s="314"/>
      <c r="LYQ390" s="314"/>
      <c r="LYR390" s="314"/>
      <c r="LYS390" s="314"/>
      <c r="LYT390" s="314"/>
      <c r="LYU390" s="314"/>
      <c r="LYV390" s="314"/>
      <c r="LYW390" s="314"/>
      <c r="LYX390" s="314"/>
      <c r="LYY390" s="314"/>
      <c r="LYZ390" s="314"/>
      <c r="LZA390" s="314"/>
      <c r="LZB390" s="314"/>
      <c r="LZC390" s="314"/>
      <c r="LZD390" s="314"/>
      <c r="LZE390" s="314"/>
      <c r="LZF390" s="314"/>
      <c r="LZG390" s="314"/>
      <c r="LZH390" s="314"/>
      <c r="LZI390" s="314"/>
      <c r="LZJ390" s="314"/>
      <c r="LZK390" s="314"/>
      <c r="LZL390" s="314"/>
      <c r="LZM390" s="314"/>
      <c r="LZN390" s="314"/>
      <c r="LZO390" s="314"/>
      <c r="LZP390" s="314"/>
      <c r="LZQ390" s="314"/>
      <c r="LZR390" s="314"/>
      <c r="LZS390" s="314"/>
      <c r="LZT390" s="314"/>
      <c r="LZU390" s="314"/>
      <c r="LZV390" s="314"/>
      <c r="LZW390" s="314"/>
      <c r="LZX390" s="314"/>
      <c r="LZY390" s="314"/>
      <c r="LZZ390" s="314"/>
      <c r="MAA390" s="314"/>
      <c r="MAB390" s="314"/>
      <c r="MAC390" s="314"/>
      <c r="MAD390" s="314"/>
      <c r="MAE390" s="314"/>
      <c r="MAF390" s="314"/>
      <c r="MAG390" s="314"/>
      <c r="MAH390" s="314"/>
      <c r="MAI390" s="314"/>
      <c r="MAJ390" s="314"/>
      <c r="MAK390" s="314"/>
      <c r="MAL390" s="314"/>
      <c r="MAM390" s="314"/>
      <c r="MAN390" s="314"/>
      <c r="MAO390" s="314"/>
      <c r="MAP390" s="314"/>
      <c r="MAQ390" s="314"/>
      <c r="MAR390" s="314"/>
      <c r="MAS390" s="314"/>
      <c r="MAT390" s="314"/>
      <c r="MAU390" s="314"/>
      <c r="MAV390" s="314"/>
      <c r="MAW390" s="314"/>
      <c r="MAX390" s="314"/>
      <c r="MAY390" s="314"/>
      <c r="MAZ390" s="314"/>
      <c r="MBA390" s="314"/>
      <c r="MBB390" s="314"/>
      <c r="MBC390" s="314"/>
      <c r="MBD390" s="314"/>
      <c r="MBE390" s="314"/>
      <c r="MBF390" s="314"/>
      <c r="MBG390" s="314"/>
      <c r="MBH390" s="314"/>
      <c r="MBI390" s="314"/>
      <c r="MBJ390" s="314"/>
      <c r="MBK390" s="314"/>
      <c r="MBL390" s="314"/>
      <c r="MBM390" s="314"/>
      <c r="MBN390" s="314"/>
      <c r="MBO390" s="314"/>
      <c r="MBP390" s="314"/>
      <c r="MBQ390" s="314"/>
      <c r="MBR390" s="314"/>
      <c r="MBS390" s="314"/>
      <c r="MBT390" s="314"/>
      <c r="MBU390" s="314"/>
      <c r="MBV390" s="314"/>
      <c r="MBW390" s="314"/>
      <c r="MBX390" s="314"/>
      <c r="MBY390" s="314"/>
      <c r="MBZ390" s="314"/>
      <c r="MCA390" s="314"/>
      <c r="MCB390" s="314"/>
      <c r="MCC390" s="314"/>
      <c r="MCD390" s="314"/>
      <c r="MCE390" s="314"/>
      <c r="MCF390" s="314"/>
      <c r="MCG390" s="314"/>
      <c r="MCH390" s="314"/>
      <c r="MCI390" s="314"/>
      <c r="MCJ390" s="314"/>
      <c r="MCK390" s="314"/>
      <c r="MCL390" s="314"/>
      <c r="MCM390" s="314"/>
      <c r="MCN390" s="314"/>
      <c r="MCO390" s="314"/>
      <c r="MCP390" s="314"/>
      <c r="MCQ390" s="314"/>
      <c r="MCR390" s="314"/>
      <c r="MCS390" s="314"/>
      <c r="MCT390" s="314"/>
      <c r="MCU390" s="314"/>
      <c r="MCV390" s="314"/>
      <c r="MCW390" s="314"/>
      <c r="MCX390" s="314"/>
      <c r="MCY390" s="314"/>
      <c r="MCZ390" s="314"/>
      <c r="MDA390" s="314"/>
      <c r="MDB390" s="314"/>
      <c r="MDC390" s="314"/>
      <c r="MDD390" s="314"/>
      <c r="MDE390" s="314"/>
      <c r="MDF390" s="314"/>
      <c r="MDG390" s="314"/>
      <c r="MDH390" s="314"/>
      <c r="MDI390" s="314"/>
      <c r="MDJ390" s="314"/>
      <c r="MDK390" s="314"/>
      <c r="MDL390" s="314"/>
      <c r="MDM390" s="314"/>
      <c r="MDN390" s="314"/>
      <c r="MDO390" s="314"/>
      <c r="MDP390" s="314"/>
      <c r="MDQ390" s="314"/>
      <c r="MDR390" s="314"/>
      <c r="MDS390" s="314"/>
      <c r="MDT390" s="314"/>
      <c r="MDU390" s="314"/>
      <c r="MDV390" s="314"/>
      <c r="MDW390" s="314"/>
      <c r="MDX390" s="314"/>
      <c r="MDY390" s="314"/>
      <c r="MDZ390" s="314"/>
      <c r="MEA390" s="314"/>
      <c r="MEB390" s="314"/>
      <c r="MEC390" s="314"/>
      <c r="MED390" s="314"/>
      <c r="MEE390" s="314"/>
      <c r="MEF390" s="314"/>
      <c r="MEG390" s="314"/>
      <c r="MEH390" s="314"/>
      <c r="MEI390" s="314"/>
      <c r="MEJ390" s="314"/>
      <c r="MEK390" s="314"/>
      <c r="MEL390" s="314"/>
      <c r="MEM390" s="314"/>
      <c r="MEN390" s="314"/>
      <c r="MEO390" s="314"/>
      <c r="MEP390" s="314"/>
      <c r="MEQ390" s="314"/>
      <c r="MER390" s="314"/>
      <c r="MES390" s="314"/>
      <c r="MET390" s="314"/>
      <c r="MEU390" s="314"/>
      <c r="MEV390" s="314"/>
      <c r="MEW390" s="314"/>
      <c r="MEX390" s="314"/>
      <c r="MEY390" s="314"/>
      <c r="MEZ390" s="314"/>
      <c r="MFA390" s="314"/>
      <c r="MFB390" s="314"/>
      <c r="MFC390" s="314"/>
      <c r="MFD390" s="314"/>
      <c r="MFE390" s="314"/>
      <c r="MFF390" s="314"/>
      <c r="MFG390" s="314"/>
      <c r="MFH390" s="314"/>
      <c r="MFI390" s="314"/>
      <c r="MFJ390" s="314"/>
      <c r="MFK390" s="314"/>
      <c r="MFL390" s="314"/>
      <c r="MFM390" s="314"/>
      <c r="MFN390" s="314"/>
      <c r="MFO390" s="314"/>
      <c r="MFP390" s="314"/>
      <c r="MFQ390" s="314"/>
      <c r="MFR390" s="314"/>
      <c r="MFS390" s="314"/>
      <c r="MFT390" s="314"/>
      <c r="MFU390" s="314"/>
      <c r="MFV390" s="314"/>
      <c r="MFW390" s="314"/>
      <c r="MFX390" s="314"/>
      <c r="MFY390" s="314"/>
      <c r="MFZ390" s="314"/>
      <c r="MGA390" s="314"/>
      <c r="MGB390" s="314"/>
      <c r="MGC390" s="314"/>
      <c r="MGD390" s="314"/>
      <c r="MGE390" s="314"/>
      <c r="MGF390" s="314"/>
      <c r="MGG390" s="314"/>
      <c r="MGH390" s="314"/>
      <c r="MGI390" s="314"/>
      <c r="MGJ390" s="314"/>
      <c r="MGK390" s="314"/>
      <c r="MGL390" s="314"/>
      <c r="MGM390" s="314"/>
      <c r="MGN390" s="314"/>
      <c r="MGO390" s="314"/>
      <c r="MGP390" s="314"/>
      <c r="MGQ390" s="314"/>
      <c r="MGR390" s="314"/>
      <c r="MGS390" s="314"/>
      <c r="MGT390" s="314"/>
      <c r="MGU390" s="314"/>
      <c r="MGV390" s="314"/>
      <c r="MGW390" s="314"/>
      <c r="MGX390" s="314"/>
      <c r="MGY390" s="314"/>
      <c r="MGZ390" s="314"/>
      <c r="MHA390" s="314"/>
      <c r="MHB390" s="314"/>
      <c r="MHC390" s="314"/>
      <c r="MHD390" s="314"/>
      <c r="MHE390" s="314"/>
      <c r="MHF390" s="314"/>
      <c r="MHG390" s="314"/>
      <c r="MHH390" s="314"/>
      <c r="MHI390" s="314"/>
      <c r="MHJ390" s="314"/>
      <c r="MHK390" s="314"/>
      <c r="MHL390" s="314"/>
      <c r="MHM390" s="314"/>
      <c r="MHN390" s="314"/>
      <c r="MHO390" s="314"/>
      <c r="MHP390" s="314"/>
      <c r="MHQ390" s="314"/>
      <c r="MHR390" s="314"/>
      <c r="MHS390" s="314"/>
      <c r="MHT390" s="314"/>
      <c r="MHU390" s="314"/>
      <c r="MHV390" s="314"/>
      <c r="MHW390" s="314"/>
      <c r="MHX390" s="314"/>
      <c r="MHY390" s="314"/>
      <c r="MHZ390" s="314"/>
      <c r="MIA390" s="314"/>
      <c r="MIB390" s="314"/>
      <c r="MIC390" s="314"/>
      <c r="MID390" s="314"/>
      <c r="MIE390" s="314"/>
      <c r="MIF390" s="314"/>
      <c r="MIG390" s="314"/>
      <c r="MIH390" s="314"/>
      <c r="MII390" s="314"/>
      <c r="MIJ390" s="314"/>
      <c r="MIK390" s="314"/>
      <c r="MIL390" s="314"/>
      <c r="MIM390" s="314"/>
      <c r="MIN390" s="314"/>
      <c r="MIO390" s="314"/>
      <c r="MIP390" s="314"/>
      <c r="MIQ390" s="314"/>
      <c r="MIR390" s="314"/>
      <c r="MIS390" s="314"/>
      <c r="MIT390" s="314"/>
      <c r="MIU390" s="314"/>
      <c r="MIV390" s="314"/>
      <c r="MIW390" s="314"/>
      <c r="MIX390" s="314"/>
      <c r="MIY390" s="314"/>
      <c r="MIZ390" s="314"/>
      <c r="MJA390" s="314"/>
      <c r="MJB390" s="314"/>
      <c r="MJC390" s="314"/>
      <c r="MJD390" s="314"/>
      <c r="MJE390" s="314"/>
      <c r="MJF390" s="314"/>
      <c r="MJG390" s="314"/>
      <c r="MJH390" s="314"/>
      <c r="MJI390" s="314"/>
      <c r="MJJ390" s="314"/>
      <c r="MJK390" s="314"/>
      <c r="MJL390" s="314"/>
      <c r="MJM390" s="314"/>
      <c r="MJN390" s="314"/>
      <c r="MJO390" s="314"/>
      <c r="MJP390" s="314"/>
      <c r="MJQ390" s="314"/>
      <c r="MJR390" s="314"/>
      <c r="MJS390" s="314"/>
      <c r="MJT390" s="314"/>
      <c r="MJU390" s="314"/>
      <c r="MJV390" s="314"/>
      <c r="MJW390" s="314"/>
      <c r="MJX390" s="314"/>
      <c r="MJY390" s="314"/>
      <c r="MJZ390" s="314"/>
      <c r="MKA390" s="314"/>
      <c r="MKB390" s="314"/>
      <c r="MKC390" s="314"/>
      <c r="MKD390" s="314"/>
      <c r="MKE390" s="314"/>
      <c r="MKF390" s="314"/>
      <c r="MKG390" s="314"/>
      <c r="MKH390" s="314"/>
      <c r="MKI390" s="314"/>
      <c r="MKJ390" s="314"/>
      <c r="MKK390" s="314"/>
      <c r="MKL390" s="314"/>
      <c r="MKM390" s="314"/>
      <c r="MKN390" s="314"/>
      <c r="MKO390" s="314"/>
      <c r="MKP390" s="314"/>
      <c r="MKQ390" s="314"/>
      <c r="MKR390" s="314"/>
      <c r="MKS390" s="314"/>
      <c r="MKT390" s="314"/>
      <c r="MKU390" s="314"/>
      <c r="MKV390" s="314"/>
      <c r="MKW390" s="314"/>
      <c r="MKX390" s="314"/>
      <c r="MKY390" s="314"/>
      <c r="MKZ390" s="314"/>
      <c r="MLA390" s="314"/>
      <c r="MLB390" s="314"/>
      <c r="MLC390" s="314"/>
      <c r="MLD390" s="314"/>
      <c r="MLE390" s="314"/>
      <c r="MLF390" s="314"/>
      <c r="MLG390" s="314"/>
      <c r="MLH390" s="314"/>
      <c r="MLI390" s="314"/>
      <c r="MLJ390" s="314"/>
      <c r="MLK390" s="314"/>
      <c r="MLL390" s="314"/>
      <c r="MLM390" s="314"/>
      <c r="MLN390" s="314"/>
      <c r="MLO390" s="314"/>
      <c r="MLP390" s="314"/>
      <c r="MLQ390" s="314"/>
      <c r="MLR390" s="314"/>
      <c r="MLS390" s="314"/>
      <c r="MLT390" s="314"/>
      <c r="MLU390" s="314"/>
      <c r="MLV390" s="314"/>
      <c r="MLW390" s="314"/>
      <c r="MLX390" s="314"/>
      <c r="MLY390" s="314"/>
      <c r="MLZ390" s="314"/>
      <c r="MMA390" s="314"/>
      <c r="MMB390" s="314"/>
      <c r="MMC390" s="314"/>
      <c r="MMD390" s="314"/>
      <c r="MME390" s="314"/>
      <c r="MMF390" s="314"/>
      <c r="MMG390" s="314"/>
      <c r="MMH390" s="314"/>
      <c r="MMI390" s="314"/>
      <c r="MMJ390" s="314"/>
      <c r="MMK390" s="314"/>
      <c r="MML390" s="314"/>
      <c r="MMM390" s="314"/>
      <c r="MMN390" s="314"/>
      <c r="MMO390" s="314"/>
      <c r="MMP390" s="314"/>
      <c r="MMQ390" s="314"/>
      <c r="MMR390" s="314"/>
      <c r="MMS390" s="314"/>
      <c r="MMT390" s="314"/>
      <c r="MMU390" s="314"/>
      <c r="MMV390" s="314"/>
      <c r="MMW390" s="314"/>
      <c r="MMX390" s="314"/>
      <c r="MMY390" s="314"/>
      <c r="MMZ390" s="314"/>
      <c r="MNA390" s="314"/>
      <c r="MNB390" s="314"/>
      <c r="MNC390" s="314"/>
      <c r="MND390" s="314"/>
      <c r="MNE390" s="314"/>
      <c r="MNF390" s="314"/>
      <c r="MNG390" s="314"/>
      <c r="MNH390" s="314"/>
      <c r="MNI390" s="314"/>
      <c r="MNJ390" s="314"/>
      <c r="MNK390" s="314"/>
      <c r="MNL390" s="314"/>
      <c r="MNM390" s="314"/>
      <c r="MNN390" s="314"/>
      <c r="MNO390" s="314"/>
      <c r="MNP390" s="314"/>
      <c r="MNQ390" s="314"/>
      <c r="MNR390" s="314"/>
      <c r="MNS390" s="314"/>
      <c r="MNT390" s="314"/>
      <c r="MNU390" s="314"/>
      <c r="MNV390" s="314"/>
      <c r="MNW390" s="314"/>
      <c r="MNX390" s="314"/>
      <c r="MNY390" s="314"/>
      <c r="MNZ390" s="314"/>
      <c r="MOA390" s="314"/>
      <c r="MOB390" s="314"/>
      <c r="MOC390" s="314"/>
      <c r="MOD390" s="314"/>
      <c r="MOE390" s="314"/>
      <c r="MOF390" s="314"/>
      <c r="MOG390" s="314"/>
      <c r="MOH390" s="314"/>
      <c r="MOI390" s="314"/>
      <c r="MOJ390" s="314"/>
      <c r="MOK390" s="314"/>
      <c r="MOL390" s="314"/>
      <c r="MOM390" s="314"/>
      <c r="MON390" s="314"/>
      <c r="MOO390" s="314"/>
      <c r="MOP390" s="314"/>
      <c r="MOQ390" s="314"/>
      <c r="MOR390" s="314"/>
      <c r="MOS390" s="314"/>
      <c r="MOT390" s="314"/>
      <c r="MOU390" s="314"/>
      <c r="MOV390" s="314"/>
      <c r="MOW390" s="314"/>
      <c r="MOX390" s="314"/>
      <c r="MOY390" s="314"/>
      <c r="MOZ390" s="314"/>
      <c r="MPA390" s="314"/>
      <c r="MPB390" s="314"/>
      <c r="MPC390" s="314"/>
      <c r="MPD390" s="314"/>
      <c r="MPE390" s="314"/>
      <c r="MPF390" s="314"/>
      <c r="MPG390" s="314"/>
      <c r="MPH390" s="314"/>
      <c r="MPI390" s="314"/>
      <c r="MPJ390" s="314"/>
      <c r="MPK390" s="314"/>
      <c r="MPL390" s="314"/>
      <c r="MPM390" s="314"/>
      <c r="MPN390" s="314"/>
      <c r="MPO390" s="314"/>
      <c r="MPP390" s="314"/>
      <c r="MPQ390" s="314"/>
      <c r="MPR390" s="314"/>
      <c r="MPS390" s="314"/>
      <c r="MPT390" s="314"/>
      <c r="MPU390" s="314"/>
      <c r="MPV390" s="314"/>
      <c r="MPW390" s="314"/>
      <c r="MPX390" s="314"/>
      <c r="MPY390" s="314"/>
      <c r="MPZ390" s="314"/>
      <c r="MQA390" s="314"/>
      <c r="MQB390" s="314"/>
      <c r="MQC390" s="314"/>
      <c r="MQD390" s="314"/>
      <c r="MQE390" s="314"/>
      <c r="MQF390" s="314"/>
      <c r="MQG390" s="314"/>
      <c r="MQH390" s="314"/>
      <c r="MQI390" s="314"/>
      <c r="MQJ390" s="314"/>
      <c r="MQK390" s="314"/>
      <c r="MQL390" s="314"/>
      <c r="MQM390" s="314"/>
      <c r="MQN390" s="314"/>
      <c r="MQO390" s="314"/>
      <c r="MQP390" s="314"/>
      <c r="MQQ390" s="314"/>
      <c r="MQR390" s="314"/>
      <c r="MQS390" s="314"/>
      <c r="MQT390" s="314"/>
      <c r="MQU390" s="314"/>
      <c r="MQV390" s="314"/>
      <c r="MQW390" s="314"/>
      <c r="MQX390" s="314"/>
      <c r="MQY390" s="314"/>
      <c r="MQZ390" s="314"/>
      <c r="MRA390" s="314"/>
      <c r="MRB390" s="314"/>
      <c r="MRC390" s="314"/>
      <c r="MRD390" s="314"/>
      <c r="MRE390" s="314"/>
      <c r="MRF390" s="314"/>
      <c r="MRG390" s="314"/>
      <c r="MRH390" s="314"/>
      <c r="MRI390" s="314"/>
      <c r="MRJ390" s="314"/>
      <c r="MRK390" s="314"/>
      <c r="MRL390" s="314"/>
      <c r="MRM390" s="314"/>
      <c r="MRN390" s="314"/>
      <c r="MRO390" s="314"/>
      <c r="MRP390" s="314"/>
      <c r="MRQ390" s="314"/>
      <c r="MRR390" s="314"/>
      <c r="MRS390" s="314"/>
      <c r="MRT390" s="314"/>
      <c r="MRU390" s="314"/>
      <c r="MRV390" s="314"/>
      <c r="MRW390" s="314"/>
      <c r="MRX390" s="314"/>
      <c r="MRY390" s="314"/>
      <c r="MRZ390" s="314"/>
      <c r="MSA390" s="314"/>
      <c r="MSB390" s="314"/>
      <c r="MSC390" s="314"/>
      <c r="MSD390" s="314"/>
      <c r="MSE390" s="314"/>
      <c r="MSF390" s="314"/>
      <c r="MSG390" s="314"/>
      <c r="MSH390" s="314"/>
      <c r="MSI390" s="314"/>
      <c r="MSJ390" s="314"/>
      <c r="MSK390" s="314"/>
      <c r="MSL390" s="314"/>
      <c r="MSM390" s="314"/>
      <c r="MSN390" s="314"/>
      <c r="MSO390" s="314"/>
      <c r="MSP390" s="314"/>
      <c r="MSQ390" s="314"/>
      <c r="MSR390" s="314"/>
      <c r="MSS390" s="314"/>
      <c r="MST390" s="314"/>
      <c r="MSU390" s="314"/>
      <c r="MSV390" s="314"/>
      <c r="MSW390" s="314"/>
      <c r="MSX390" s="314"/>
      <c r="MSY390" s="314"/>
      <c r="MSZ390" s="314"/>
      <c r="MTA390" s="314"/>
      <c r="MTB390" s="314"/>
      <c r="MTC390" s="314"/>
      <c r="MTD390" s="314"/>
      <c r="MTE390" s="314"/>
      <c r="MTF390" s="314"/>
      <c r="MTG390" s="314"/>
      <c r="MTH390" s="314"/>
      <c r="MTI390" s="314"/>
      <c r="MTJ390" s="314"/>
      <c r="MTK390" s="314"/>
      <c r="MTL390" s="314"/>
      <c r="MTM390" s="314"/>
      <c r="MTN390" s="314"/>
      <c r="MTO390" s="314"/>
      <c r="MTP390" s="314"/>
      <c r="MTQ390" s="314"/>
      <c r="MTR390" s="314"/>
      <c r="MTS390" s="314"/>
      <c r="MTT390" s="314"/>
      <c r="MTU390" s="314"/>
      <c r="MTV390" s="314"/>
      <c r="MTW390" s="314"/>
      <c r="MTX390" s="314"/>
      <c r="MTY390" s="314"/>
      <c r="MTZ390" s="314"/>
      <c r="MUA390" s="314"/>
      <c r="MUB390" s="314"/>
      <c r="MUC390" s="314"/>
      <c r="MUD390" s="314"/>
      <c r="MUE390" s="314"/>
      <c r="MUF390" s="314"/>
      <c r="MUG390" s="314"/>
      <c r="MUH390" s="314"/>
      <c r="MUI390" s="314"/>
      <c r="MUJ390" s="314"/>
      <c r="MUK390" s="314"/>
      <c r="MUL390" s="314"/>
      <c r="MUM390" s="314"/>
      <c r="MUN390" s="314"/>
      <c r="MUO390" s="314"/>
      <c r="MUP390" s="314"/>
      <c r="MUQ390" s="314"/>
      <c r="MUR390" s="314"/>
      <c r="MUS390" s="314"/>
      <c r="MUT390" s="314"/>
      <c r="MUU390" s="314"/>
      <c r="MUV390" s="314"/>
      <c r="MUW390" s="314"/>
      <c r="MUX390" s="314"/>
      <c r="MUY390" s="314"/>
      <c r="MUZ390" s="314"/>
      <c r="MVA390" s="314"/>
      <c r="MVB390" s="314"/>
      <c r="MVC390" s="314"/>
      <c r="MVD390" s="314"/>
      <c r="MVE390" s="314"/>
      <c r="MVF390" s="314"/>
      <c r="MVG390" s="314"/>
      <c r="MVH390" s="314"/>
      <c r="MVI390" s="314"/>
      <c r="MVJ390" s="314"/>
      <c r="MVK390" s="314"/>
      <c r="MVL390" s="314"/>
      <c r="MVM390" s="314"/>
      <c r="MVN390" s="314"/>
      <c r="MVO390" s="314"/>
      <c r="MVP390" s="314"/>
      <c r="MVQ390" s="314"/>
      <c r="MVR390" s="314"/>
      <c r="MVS390" s="314"/>
      <c r="MVT390" s="314"/>
      <c r="MVU390" s="314"/>
      <c r="MVV390" s="314"/>
      <c r="MVW390" s="314"/>
      <c r="MVX390" s="314"/>
      <c r="MVY390" s="314"/>
      <c r="MVZ390" s="314"/>
      <c r="MWA390" s="314"/>
      <c r="MWB390" s="314"/>
      <c r="MWC390" s="314"/>
      <c r="MWD390" s="314"/>
      <c r="MWE390" s="314"/>
      <c r="MWF390" s="314"/>
      <c r="MWG390" s="314"/>
      <c r="MWH390" s="314"/>
      <c r="MWI390" s="314"/>
      <c r="MWJ390" s="314"/>
      <c r="MWK390" s="314"/>
      <c r="MWL390" s="314"/>
      <c r="MWM390" s="314"/>
      <c r="MWN390" s="314"/>
      <c r="MWO390" s="314"/>
      <c r="MWP390" s="314"/>
      <c r="MWQ390" s="314"/>
      <c r="MWR390" s="314"/>
      <c r="MWS390" s="314"/>
      <c r="MWT390" s="314"/>
      <c r="MWU390" s="314"/>
      <c r="MWV390" s="314"/>
      <c r="MWW390" s="314"/>
      <c r="MWX390" s="314"/>
      <c r="MWY390" s="314"/>
      <c r="MWZ390" s="314"/>
      <c r="MXA390" s="314"/>
      <c r="MXB390" s="314"/>
      <c r="MXC390" s="314"/>
      <c r="MXD390" s="314"/>
      <c r="MXE390" s="314"/>
      <c r="MXF390" s="314"/>
      <c r="MXG390" s="314"/>
      <c r="MXH390" s="314"/>
      <c r="MXI390" s="314"/>
      <c r="MXJ390" s="314"/>
      <c r="MXK390" s="314"/>
      <c r="MXL390" s="314"/>
      <c r="MXM390" s="314"/>
      <c r="MXN390" s="314"/>
      <c r="MXO390" s="314"/>
      <c r="MXP390" s="314"/>
      <c r="MXQ390" s="314"/>
      <c r="MXR390" s="314"/>
      <c r="MXS390" s="314"/>
      <c r="MXT390" s="314"/>
      <c r="MXU390" s="314"/>
      <c r="MXV390" s="314"/>
      <c r="MXW390" s="314"/>
      <c r="MXX390" s="314"/>
      <c r="MXY390" s="314"/>
      <c r="MXZ390" s="314"/>
      <c r="MYA390" s="314"/>
      <c r="MYB390" s="314"/>
      <c r="MYC390" s="314"/>
      <c r="MYD390" s="314"/>
      <c r="MYE390" s="314"/>
      <c r="MYF390" s="314"/>
      <c r="MYG390" s="314"/>
      <c r="MYH390" s="314"/>
      <c r="MYI390" s="314"/>
      <c r="MYJ390" s="314"/>
      <c r="MYK390" s="314"/>
      <c r="MYL390" s="314"/>
      <c r="MYM390" s="314"/>
      <c r="MYN390" s="314"/>
      <c r="MYO390" s="314"/>
      <c r="MYP390" s="314"/>
      <c r="MYQ390" s="314"/>
      <c r="MYR390" s="314"/>
      <c r="MYS390" s="314"/>
      <c r="MYT390" s="314"/>
      <c r="MYU390" s="314"/>
      <c r="MYV390" s="314"/>
      <c r="MYW390" s="314"/>
      <c r="MYX390" s="314"/>
      <c r="MYY390" s="314"/>
      <c r="MYZ390" s="314"/>
      <c r="MZA390" s="314"/>
      <c r="MZB390" s="314"/>
      <c r="MZC390" s="314"/>
      <c r="MZD390" s="314"/>
      <c r="MZE390" s="314"/>
      <c r="MZF390" s="314"/>
      <c r="MZG390" s="314"/>
      <c r="MZH390" s="314"/>
      <c r="MZI390" s="314"/>
      <c r="MZJ390" s="314"/>
      <c r="MZK390" s="314"/>
      <c r="MZL390" s="314"/>
      <c r="MZM390" s="314"/>
      <c r="MZN390" s="314"/>
      <c r="MZO390" s="314"/>
      <c r="MZP390" s="314"/>
      <c r="MZQ390" s="314"/>
      <c r="MZR390" s="314"/>
      <c r="MZS390" s="314"/>
      <c r="MZT390" s="314"/>
      <c r="MZU390" s="314"/>
      <c r="MZV390" s="314"/>
      <c r="MZW390" s="314"/>
      <c r="MZX390" s="314"/>
      <c r="MZY390" s="314"/>
      <c r="MZZ390" s="314"/>
      <c r="NAA390" s="314"/>
      <c r="NAB390" s="314"/>
      <c r="NAC390" s="314"/>
      <c r="NAD390" s="314"/>
      <c r="NAE390" s="314"/>
      <c r="NAF390" s="314"/>
      <c r="NAG390" s="314"/>
      <c r="NAH390" s="314"/>
      <c r="NAI390" s="314"/>
      <c r="NAJ390" s="314"/>
      <c r="NAK390" s="314"/>
      <c r="NAL390" s="314"/>
      <c r="NAM390" s="314"/>
      <c r="NAN390" s="314"/>
      <c r="NAO390" s="314"/>
      <c r="NAP390" s="314"/>
      <c r="NAQ390" s="314"/>
      <c r="NAR390" s="314"/>
      <c r="NAS390" s="314"/>
      <c r="NAT390" s="314"/>
      <c r="NAU390" s="314"/>
      <c r="NAV390" s="314"/>
      <c r="NAW390" s="314"/>
      <c r="NAX390" s="314"/>
      <c r="NAY390" s="314"/>
      <c r="NAZ390" s="314"/>
      <c r="NBA390" s="314"/>
      <c r="NBB390" s="314"/>
      <c r="NBC390" s="314"/>
      <c r="NBD390" s="314"/>
      <c r="NBE390" s="314"/>
      <c r="NBF390" s="314"/>
      <c r="NBG390" s="314"/>
      <c r="NBH390" s="314"/>
      <c r="NBI390" s="314"/>
      <c r="NBJ390" s="314"/>
      <c r="NBK390" s="314"/>
      <c r="NBL390" s="314"/>
      <c r="NBM390" s="314"/>
      <c r="NBN390" s="314"/>
      <c r="NBO390" s="314"/>
      <c r="NBP390" s="314"/>
      <c r="NBQ390" s="314"/>
      <c r="NBR390" s="314"/>
      <c r="NBS390" s="314"/>
      <c r="NBT390" s="314"/>
      <c r="NBU390" s="314"/>
      <c r="NBV390" s="314"/>
      <c r="NBW390" s="314"/>
      <c r="NBX390" s="314"/>
      <c r="NBY390" s="314"/>
      <c r="NBZ390" s="314"/>
      <c r="NCA390" s="314"/>
      <c r="NCB390" s="314"/>
      <c r="NCC390" s="314"/>
      <c r="NCD390" s="314"/>
      <c r="NCE390" s="314"/>
      <c r="NCF390" s="314"/>
      <c r="NCG390" s="314"/>
      <c r="NCH390" s="314"/>
      <c r="NCI390" s="314"/>
      <c r="NCJ390" s="314"/>
      <c r="NCK390" s="314"/>
      <c r="NCL390" s="314"/>
      <c r="NCM390" s="314"/>
      <c r="NCN390" s="314"/>
      <c r="NCO390" s="314"/>
      <c r="NCP390" s="314"/>
      <c r="NCQ390" s="314"/>
      <c r="NCR390" s="314"/>
      <c r="NCS390" s="314"/>
      <c r="NCT390" s="314"/>
      <c r="NCU390" s="314"/>
      <c r="NCV390" s="314"/>
      <c r="NCW390" s="314"/>
      <c r="NCX390" s="314"/>
      <c r="NCY390" s="314"/>
      <c r="NCZ390" s="314"/>
      <c r="NDA390" s="314"/>
      <c r="NDB390" s="314"/>
      <c r="NDC390" s="314"/>
      <c r="NDD390" s="314"/>
      <c r="NDE390" s="314"/>
      <c r="NDF390" s="314"/>
      <c r="NDG390" s="314"/>
      <c r="NDH390" s="314"/>
      <c r="NDI390" s="314"/>
      <c r="NDJ390" s="314"/>
      <c r="NDK390" s="314"/>
      <c r="NDL390" s="314"/>
      <c r="NDM390" s="314"/>
      <c r="NDN390" s="314"/>
      <c r="NDO390" s="314"/>
      <c r="NDP390" s="314"/>
      <c r="NDQ390" s="314"/>
      <c r="NDR390" s="314"/>
      <c r="NDS390" s="314"/>
      <c r="NDT390" s="314"/>
      <c r="NDU390" s="314"/>
      <c r="NDV390" s="314"/>
      <c r="NDW390" s="314"/>
      <c r="NDX390" s="314"/>
      <c r="NDY390" s="314"/>
      <c r="NDZ390" s="314"/>
      <c r="NEA390" s="314"/>
      <c r="NEB390" s="314"/>
      <c r="NEC390" s="314"/>
      <c r="NED390" s="314"/>
      <c r="NEE390" s="314"/>
      <c r="NEF390" s="314"/>
      <c r="NEG390" s="314"/>
      <c r="NEH390" s="314"/>
      <c r="NEI390" s="314"/>
      <c r="NEJ390" s="314"/>
      <c r="NEK390" s="314"/>
      <c r="NEL390" s="314"/>
      <c r="NEM390" s="314"/>
      <c r="NEN390" s="314"/>
      <c r="NEO390" s="314"/>
      <c r="NEP390" s="314"/>
      <c r="NEQ390" s="314"/>
      <c r="NER390" s="314"/>
      <c r="NES390" s="314"/>
      <c r="NET390" s="314"/>
      <c r="NEU390" s="314"/>
      <c r="NEV390" s="314"/>
      <c r="NEW390" s="314"/>
      <c r="NEX390" s="314"/>
      <c r="NEY390" s="314"/>
      <c r="NEZ390" s="314"/>
      <c r="NFA390" s="314"/>
      <c r="NFB390" s="314"/>
      <c r="NFC390" s="314"/>
      <c r="NFD390" s="314"/>
      <c r="NFE390" s="314"/>
      <c r="NFF390" s="314"/>
      <c r="NFG390" s="314"/>
      <c r="NFH390" s="314"/>
      <c r="NFI390" s="314"/>
      <c r="NFJ390" s="314"/>
      <c r="NFK390" s="314"/>
      <c r="NFL390" s="314"/>
      <c r="NFM390" s="314"/>
      <c r="NFN390" s="314"/>
      <c r="NFO390" s="314"/>
      <c r="NFP390" s="314"/>
      <c r="NFQ390" s="314"/>
      <c r="NFR390" s="314"/>
      <c r="NFS390" s="314"/>
      <c r="NFT390" s="314"/>
      <c r="NFU390" s="314"/>
      <c r="NFV390" s="314"/>
      <c r="NFW390" s="314"/>
      <c r="NFX390" s="314"/>
      <c r="NFY390" s="314"/>
      <c r="NFZ390" s="314"/>
      <c r="NGA390" s="314"/>
      <c r="NGB390" s="314"/>
      <c r="NGC390" s="314"/>
      <c r="NGD390" s="314"/>
      <c r="NGE390" s="314"/>
      <c r="NGF390" s="314"/>
      <c r="NGG390" s="314"/>
      <c r="NGH390" s="314"/>
      <c r="NGI390" s="314"/>
      <c r="NGJ390" s="314"/>
      <c r="NGK390" s="314"/>
      <c r="NGL390" s="314"/>
      <c r="NGM390" s="314"/>
      <c r="NGN390" s="314"/>
      <c r="NGO390" s="314"/>
      <c r="NGP390" s="314"/>
      <c r="NGQ390" s="314"/>
      <c r="NGR390" s="314"/>
      <c r="NGS390" s="314"/>
      <c r="NGT390" s="314"/>
      <c r="NGU390" s="314"/>
      <c r="NGV390" s="314"/>
      <c r="NGW390" s="314"/>
      <c r="NGX390" s="314"/>
      <c r="NGY390" s="314"/>
      <c r="NGZ390" s="314"/>
      <c r="NHA390" s="314"/>
      <c r="NHB390" s="314"/>
      <c r="NHC390" s="314"/>
      <c r="NHD390" s="314"/>
      <c r="NHE390" s="314"/>
      <c r="NHF390" s="314"/>
      <c r="NHG390" s="314"/>
      <c r="NHH390" s="314"/>
      <c r="NHI390" s="314"/>
      <c r="NHJ390" s="314"/>
      <c r="NHK390" s="314"/>
      <c r="NHL390" s="314"/>
      <c r="NHM390" s="314"/>
      <c r="NHN390" s="314"/>
      <c r="NHO390" s="314"/>
      <c r="NHP390" s="314"/>
      <c r="NHQ390" s="314"/>
      <c r="NHR390" s="314"/>
      <c r="NHS390" s="314"/>
      <c r="NHT390" s="314"/>
      <c r="NHU390" s="314"/>
      <c r="NHV390" s="314"/>
      <c r="NHW390" s="314"/>
      <c r="NHX390" s="314"/>
      <c r="NHY390" s="314"/>
      <c r="NHZ390" s="314"/>
      <c r="NIA390" s="314"/>
      <c r="NIB390" s="314"/>
      <c r="NIC390" s="314"/>
      <c r="NID390" s="314"/>
      <c r="NIE390" s="314"/>
      <c r="NIF390" s="314"/>
      <c r="NIG390" s="314"/>
      <c r="NIH390" s="314"/>
      <c r="NII390" s="314"/>
      <c r="NIJ390" s="314"/>
      <c r="NIK390" s="314"/>
      <c r="NIL390" s="314"/>
      <c r="NIM390" s="314"/>
      <c r="NIN390" s="314"/>
      <c r="NIO390" s="314"/>
      <c r="NIP390" s="314"/>
      <c r="NIQ390" s="314"/>
      <c r="NIR390" s="314"/>
      <c r="NIS390" s="314"/>
      <c r="NIT390" s="314"/>
      <c r="NIU390" s="314"/>
      <c r="NIV390" s="314"/>
      <c r="NIW390" s="314"/>
      <c r="NIX390" s="314"/>
      <c r="NIY390" s="314"/>
      <c r="NIZ390" s="314"/>
      <c r="NJA390" s="314"/>
      <c r="NJB390" s="314"/>
      <c r="NJC390" s="314"/>
      <c r="NJD390" s="314"/>
      <c r="NJE390" s="314"/>
      <c r="NJF390" s="314"/>
      <c r="NJG390" s="314"/>
      <c r="NJH390" s="314"/>
      <c r="NJI390" s="314"/>
      <c r="NJJ390" s="314"/>
      <c r="NJK390" s="314"/>
      <c r="NJL390" s="314"/>
      <c r="NJM390" s="314"/>
      <c r="NJN390" s="314"/>
      <c r="NJO390" s="314"/>
      <c r="NJP390" s="314"/>
      <c r="NJQ390" s="314"/>
      <c r="NJR390" s="314"/>
      <c r="NJS390" s="314"/>
      <c r="NJT390" s="314"/>
      <c r="NJU390" s="314"/>
      <c r="NJV390" s="314"/>
      <c r="NJW390" s="314"/>
      <c r="NJX390" s="314"/>
      <c r="NJY390" s="314"/>
      <c r="NJZ390" s="314"/>
      <c r="NKA390" s="314"/>
      <c r="NKB390" s="314"/>
      <c r="NKC390" s="314"/>
      <c r="NKD390" s="314"/>
      <c r="NKE390" s="314"/>
      <c r="NKF390" s="314"/>
      <c r="NKG390" s="314"/>
      <c r="NKH390" s="314"/>
      <c r="NKI390" s="314"/>
      <c r="NKJ390" s="314"/>
      <c r="NKK390" s="314"/>
      <c r="NKL390" s="314"/>
      <c r="NKM390" s="314"/>
      <c r="NKN390" s="314"/>
      <c r="NKO390" s="314"/>
      <c r="NKP390" s="314"/>
      <c r="NKQ390" s="314"/>
      <c r="NKR390" s="314"/>
      <c r="NKS390" s="314"/>
      <c r="NKT390" s="314"/>
      <c r="NKU390" s="314"/>
      <c r="NKV390" s="314"/>
      <c r="NKW390" s="314"/>
      <c r="NKX390" s="314"/>
      <c r="NKY390" s="314"/>
      <c r="NKZ390" s="314"/>
      <c r="NLA390" s="314"/>
      <c r="NLB390" s="314"/>
      <c r="NLC390" s="314"/>
      <c r="NLD390" s="314"/>
      <c r="NLE390" s="314"/>
      <c r="NLF390" s="314"/>
      <c r="NLG390" s="314"/>
      <c r="NLH390" s="314"/>
      <c r="NLI390" s="314"/>
      <c r="NLJ390" s="314"/>
      <c r="NLK390" s="314"/>
      <c r="NLL390" s="314"/>
      <c r="NLM390" s="314"/>
      <c r="NLN390" s="314"/>
      <c r="NLO390" s="314"/>
      <c r="NLP390" s="314"/>
      <c r="NLQ390" s="314"/>
      <c r="NLR390" s="314"/>
      <c r="NLS390" s="314"/>
      <c r="NLT390" s="314"/>
      <c r="NLU390" s="314"/>
      <c r="NLV390" s="314"/>
      <c r="NLW390" s="314"/>
      <c r="NLX390" s="314"/>
      <c r="NLY390" s="314"/>
      <c r="NLZ390" s="314"/>
      <c r="NMA390" s="314"/>
      <c r="NMB390" s="314"/>
      <c r="NMC390" s="314"/>
      <c r="NMD390" s="314"/>
      <c r="NME390" s="314"/>
      <c r="NMF390" s="314"/>
      <c r="NMG390" s="314"/>
      <c r="NMH390" s="314"/>
      <c r="NMI390" s="314"/>
      <c r="NMJ390" s="314"/>
      <c r="NMK390" s="314"/>
      <c r="NML390" s="314"/>
      <c r="NMM390" s="314"/>
      <c r="NMN390" s="314"/>
      <c r="NMO390" s="314"/>
      <c r="NMP390" s="314"/>
      <c r="NMQ390" s="314"/>
      <c r="NMR390" s="314"/>
      <c r="NMS390" s="314"/>
      <c r="NMT390" s="314"/>
      <c r="NMU390" s="314"/>
      <c r="NMV390" s="314"/>
      <c r="NMW390" s="314"/>
      <c r="NMX390" s="314"/>
      <c r="NMY390" s="314"/>
      <c r="NMZ390" s="314"/>
      <c r="NNA390" s="314"/>
      <c r="NNB390" s="314"/>
      <c r="NNC390" s="314"/>
      <c r="NND390" s="314"/>
      <c r="NNE390" s="314"/>
      <c r="NNF390" s="314"/>
      <c r="NNG390" s="314"/>
      <c r="NNH390" s="314"/>
      <c r="NNI390" s="314"/>
      <c r="NNJ390" s="314"/>
      <c r="NNK390" s="314"/>
      <c r="NNL390" s="314"/>
      <c r="NNM390" s="314"/>
      <c r="NNN390" s="314"/>
      <c r="NNO390" s="314"/>
      <c r="NNP390" s="314"/>
      <c r="NNQ390" s="314"/>
      <c r="NNR390" s="314"/>
      <c r="NNS390" s="314"/>
      <c r="NNT390" s="314"/>
      <c r="NNU390" s="314"/>
      <c r="NNV390" s="314"/>
      <c r="NNW390" s="314"/>
      <c r="NNX390" s="314"/>
      <c r="NNY390" s="314"/>
      <c r="NNZ390" s="314"/>
      <c r="NOA390" s="314"/>
      <c r="NOB390" s="314"/>
      <c r="NOC390" s="314"/>
      <c r="NOD390" s="314"/>
      <c r="NOE390" s="314"/>
      <c r="NOF390" s="314"/>
      <c r="NOG390" s="314"/>
      <c r="NOH390" s="314"/>
      <c r="NOI390" s="314"/>
      <c r="NOJ390" s="314"/>
      <c r="NOK390" s="314"/>
      <c r="NOL390" s="314"/>
      <c r="NOM390" s="314"/>
      <c r="NON390" s="314"/>
      <c r="NOO390" s="314"/>
      <c r="NOP390" s="314"/>
      <c r="NOQ390" s="314"/>
      <c r="NOR390" s="314"/>
      <c r="NOS390" s="314"/>
      <c r="NOT390" s="314"/>
      <c r="NOU390" s="314"/>
      <c r="NOV390" s="314"/>
      <c r="NOW390" s="314"/>
      <c r="NOX390" s="314"/>
      <c r="NOY390" s="314"/>
      <c r="NOZ390" s="314"/>
      <c r="NPA390" s="314"/>
      <c r="NPB390" s="314"/>
      <c r="NPC390" s="314"/>
      <c r="NPD390" s="314"/>
      <c r="NPE390" s="314"/>
      <c r="NPF390" s="314"/>
      <c r="NPG390" s="314"/>
      <c r="NPH390" s="314"/>
      <c r="NPI390" s="314"/>
      <c r="NPJ390" s="314"/>
      <c r="NPK390" s="314"/>
      <c r="NPL390" s="314"/>
      <c r="NPM390" s="314"/>
      <c r="NPN390" s="314"/>
      <c r="NPO390" s="314"/>
      <c r="NPP390" s="314"/>
      <c r="NPQ390" s="314"/>
      <c r="NPR390" s="314"/>
      <c r="NPS390" s="314"/>
      <c r="NPT390" s="314"/>
      <c r="NPU390" s="314"/>
      <c r="NPV390" s="314"/>
      <c r="NPW390" s="314"/>
      <c r="NPX390" s="314"/>
      <c r="NPY390" s="314"/>
      <c r="NPZ390" s="314"/>
      <c r="NQA390" s="314"/>
      <c r="NQB390" s="314"/>
      <c r="NQC390" s="314"/>
      <c r="NQD390" s="314"/>
      <c r="NQE390" s="314"/>
      <c r="NQF390" s="314"/>
      <c r="NQG390" s="314"/>
      <c r="NQH390" s="314"/>
      <c r="NQI390" s="314"/>
      <c r="NQJ390" s="314"/>
      <c r="NQK390" s="314"/>
      <c r="NQL390" s="314"/>
      <c r="NQM390" s="314"/>
      <c r="NQN390" s="314"/>
      <c r="NQO390" s="314"/>
      <c r="NQP390" s="314"/>
      <c r="NQQ390" s="314"/>
      <c r="NQR390" s="314"/>
      <c r="NQS390" s="314"/>
      <c r="NQT390" s="314"/>
      <c r="NQU390" s="314"/>
      <c r="NQV390" s="314"/>
      <c r="NQW390" s="314"/>
      <c r="NQX390" s="314"/>
      <c r="NQY390" s="314"/>
      <c r="NQZ390" s="314"/>
      <c r="NRA390" s="314"/>
      <c r="NRB390" s="314"/>
      <c r="NRC390" s="314"/>
      <c r="NRD390" s="314"/>
      <c r="NRE390" s="314"/>
      <c r="NRF390" s="314"/>
      <c r="NRG390" s="314"/>
      <c r="NRH390" s="314"/>
      <c r="NRI390" s="314"/>
      <c r="NRJ390" s="314"/>
      <c r="NRK390" s="314"/>
      <c r="NRL390" s="314"/>
      <c r="NRM390" s="314"/>
      <c r="NRN390" s="314"/>
      <c r="NRO390" s="314"/>
      <c r="NRP390" s="314"/>
      <c r="NRQ390" s="314"/>
      <c r="NRR390" s="314"/>
      <c r="NRS390" s="314"/>
      <c r="NRT390" s="314"/>
      <c r="NRU390" s="314"/>
      <c r="NRV390" s="314"/>
      <c r="NRW390" s="314"/>
      <c r="NRX390" s="314"/>
      <c r="NRY390" s="314"/>
      <c r="NRZ390" s="314"/>
      <c r="NSA390" s="314"/>
      <c r="NSB390" s="314"/>
      <c r="NSC390" s="314"/>
      <c r="NSD390" s="314"/>
      <c r="NSE390" s="314"/>
      <c r="NSF390" s="314"/>
      <c r="NSG390" s="314"/>
      <c r="NSH390" s="314"/>
      <c r="NSI390" s="314"/>
      <c r="NSJ390" s="314"/>
      <c r="NSK390" s="314"/>
      <c r="NSL390" s="314"/>
      <c r="NSM390" s="314"/>
      <c r="NSN390" s="314"/>
      <c r="NSO390" s="314"/>
      <c r="NSP390" s="314"/>
      <c r="NSQ390" s="314"/>
      <c r="NSR390" s="314"/>
      <c r="NSS390" s="314"/>
      <c r="NST390" s="314"/>
      <c r="NSU390" s="314"/>
      <c r="NSV390" s="314"/>
      <c r="NSW390" s="314"/>
      <c r="NSX390" s="314"/>
      <c r="NSY390" s="314"/>
      <c r="NSZ390" s="314"/>
      <c r="NTA390" s="314"/>
      <c r="NTB390" s="314"/>
      <c r="NTC390" s="314"/>
      <c r="NTD390" s="314"/>
      <c r="NTE390" s="314"/>
      <c r="NTF390" s="314"/>
      <c r="NTG390" s="314"/>
      <c r="NTH390" s="314"/>
      <c r="NTI390" s="314"/>
      <c r="NTJ390" s="314"/>
      <c r="NTK390" s="314"/>
      <c r="NTL390" s="314"/>
      <c r="NTM390" s="314"/>
      <c r="NTN390" s="314"/>
      <c r="NTO390" s="314"/>
      <c r="NTP390" s="314"/>
      <c r="NTQ390" s="314"/>
      <c r="NTR390" s="314"/>
      <c r="NTS390" s="314"/>
      <c r="NTT390" s="314"/>
      <c r="NTU390" s="314"/>
      <c r="NTV390" s="314"/>
      <c r="NTW390" s="314"/>
      <c r="NTX390" s="314"/>
      <c r="NTY390" s="314"/>
      <c r="NTZ390" s="314"/>
      <c r="NUA390" s="314"/>
      <c r="NUB390" s="314"/>
      <c r="NUC390" s="314"/>
      <c r="NUD390" s="314"/>
      <c r="NUE390" s="314"/>
      <c r="NUF390" s="314"/>
      <c r="NUG390" s="314"/>
      <c r="NUH390" s="314"/>
      <c r="NUI390" s="314"/>
      <c r="NUJ390" s="314"/>
      <c r="NUK390" s="314"/>
      <c r="NUL390" s="314"/>
      <c r="NUM390" s="314"/>
      <c r="NUN390" s="314"/>
      <c r="NUO390" s="314"/>
      <c r="NUP390" s="314"/>
      <c r="NUQ390" s="314"/>
      <c r="NUR390" s="314"/>
      <c r="NUS390" s="314"/>
      <c r="NUT390" s="314"/>
      <c r="NUU390" s="314"/>
      <c r="NUV390" s="314"/>
      <c r="NUW390" s="314"/>
      <c r="NUX390" s="314"/>
      <c r="NUY390" s="314"/>
      <c r="NUZ390" s="314"/>
      <c r="NVA390" s="314"/>
      <c r="NVB390" s="314"/>
      <c r="NVC390" s="314"/>
      <c r="NVD390" s="314"/>
      <c r="NVE390" s="314"/>
      <c r="NVF390" s="314"/>
      <c r="NVG390" s="314"/>
      <c r="NVH390" s="314"/>
      <c r="NVI390" s="314"/>
      <c r="NVJ390" s="314"/>
      <c r="NVK390" s="314"/>
      <c r="NVL390" s="314"/>
      <c r="NVM390" s="314"/>
      <c r="NVN390" s="314"/>
      <c r="NVO390" s="314"/>
      <c r="NVP390" s="314"/>
      <c r="NVQ390" s="314"/>
      <c r="NVR390" s="314"/>
      <c r="NVS390" s="314"/>
      <c r="NVT390" s="314"/>
      <c r="NVU390" s="314"/>
      <c r="NVV390" s="314"/>
      <c r="NVW390" s="314"/>
      <c r="NVX390" s="314"/>
      <c r="NVY390" s="314"/>
      <c r="NVZ390" s="314"/>
      <c r="NWA390" s="314"/>
      <c r="NWB390" s="314"/>
      <c r="NWC390" s="314"/>
      <c r="NWD390" s="314"/>
      <c r="NWE390" s="314"/>
      <c r="NWF390" s="314"/>
      <c r="NWG390" s="314"/>
      <c r="NWH390" s="314"/>
      <c r="NWI390" s="314"/>
      <c r="NWJ390" s="314"/>
      <c r="NWK390" s="314"/>
      <c r="NWL390" s="314"/>
      <c r="NWM390" s="314"/>
      <c r="NWN390" s="314"/>
      <c r="NWO390" s="314"/>
      <c r="NWP390" s="314"/>
      <c r="NWQ390" s="314"/>
      <c r="NWR390" s="314"/>
      <c r="NWS390" s="314"/>
      <c r="NWT390" s="314"/>
      <c r="NWU390" s="314"/>
      <c r="NWV390" s="314"/>
      <c r="NWW390" s="314"/>
      <c r="NWX390" s="314"/>
      <c r="NWY390" s="314"/>
      <c r="NWZ390" s="314"/>
      <c r="NXA390" s="314"/>
      <c r="NXB390" s="314"/>
      <c r="NXC390" s="314"/>
      <c r="NXD390" s="314"/>
      <c r="NXE390" s="314"/>
      <c r="NXF390" s="314"/>
      <c r="NXG390" s="314"/>
      <c r="NXH390" s="314"/>
      <c r="NXI390" s="314"/>
      <c r="NXJ390" s="314"/>
      <c r="NXK390" s="314"/>
      <c r="NXL390" s="314"/>
      <c r="NXM390" s="314"/>
      <c r="NXN390" s="314"/>
      <c r="NXO390" s="314"/>
      <c r="NXP390" s="314"/>
      <c r="NXQ390" s="314"/>
      <c r="NXR390" s="314"/>
      <c r="NXS390" s="314"/>
      <c r="NXT390" s="314"/>
      <c r="NXU390" s="314"/>
      <c r="NXV390" s="314"/>
      <c r="NXW390" s="314"/>
      <c r="NXX390" s="314"/>
      <c r="NXY390" s="314"/>
      <c r="NXZ390" s="314"/>
      <c r="NYA390" s="314"/>
      <c r="NYB390" s="314"/>
      <c r="NYC390" s="314"/>
      <c r="NYD390" s="314"/>
      <c r="NYE390" s="314"/>
      <c r="NYF390" s="314"/>
      <c r="NYG390" s="314"/>
      <c r="NYH390" s="314"/>
      <c r="NYI390" s="314"/>
      <c r="NYJ390" s="314"/>
      <c r="NYK390" s="314"/>
      <c r="NYL390" s="314"/>
      <c r="NYM390" s="314"/>
      <c r="NYN390" s="314"/>
      <c r="NYO390" s="314"/>
      <c r="NYP390" s="314"/>
      <c r="NYQ390" s="314"/>
      <c r="NYR390" s="314"/>
      <c r="NYS390" s="314"/>
      <c r="NYT390" s="314"/>
      <c r="NYU390" s="314"/>
      <c r="NYV390" s="314"/>
      <c r="NYW390" s="314"/>
      <c r="NYX390" s="314"/>
      <c r="NYY390" s="314"/>
      <c r="NYZ390" s="314"/>
      <c r="NZA390" s="314"/>
      <c r="NZB390" s="314"/>
      <c r="NZC390" s="314"/>
      <c r="NZD390" s="314"/>
      <c r="NZE390" s="314"/>
      <c r="NZF390" s="314"/>
      <c r="NZG390" s="314"/>
      <c r="NZH390" s="314"/>
      <c r="NZI390" s="314"/>
      <c r="NZJ390" s="314"/>
      <c r="NZK390" s="314"/>
      <c r="NZL390" s="314"/>
      <c r="NZM390" s="314"/>
      <c r="NZN390" s="314"/>
      <c r="NZO390" s="314"/>
      <c r="NZP390" s="314"/>
      <c r="NZQ390" s="314"/>
      <c r="NZR390" s="314"/>
      <c r="NZS390" s="314"/>
      <c r="NZT390" s="314"/>
      <c r="NZU390" s="314"/>
      <c r="NZV390" s="314"/>
      <c r="NZW390" s="314"/>
      <c r="NZX390" s="314"/>
      <c r="NZY390" s="314"/>
      <c r="NZZ390" s="314"/>
      <c r="OAA390" s="314"/>
      <c r="OAB390" s="314"/>
      <c r="OAC390" s="314"/>
      <c r="OAD390" s="314"/>
      <c r="OAE390" s="314"/>
      <c r="OAF390" s="314"/>
      <c r="OAG390" s="314"/>
      <c r="OAH390" s="314"/>
      <c r="OAI390" s="314"/>
      <c r="OAJ390" s="314"/>
      <c r="OAK390" s="314"/>
      <c r="OAL390" s="314"/>
      <c r="OAM390" s="314"/>
      <c r="OAN390" s="314"/>
      <c r="OAO390" s="314"/>
      <c r="OAP390" s="314"/>
      <c r="OAQ390" s="314"/>
      <c r="OAR390" s="314"/>
      <c r="OAS390" s="314"/>
      <c r="OAT390" s="314"/>
      <c r="OAU390" s="314"/>
      <c r="OAV390" s="314"/>
      <c r="OAW390" s="314"/>
      <c r="OAX390" s="314"/>
      <c r="OAY390" s="314"/>
      <c r="OAZ390" s="314"/>
      <c r="OBA390" s="314"/>
      <c r="OBB390" s="314"/>
      <c r="OBC390" s="314"/>
      <c r="OBD390" s="314"/>
      <c r="OBE390" s="314"/>
      <c r="OBF390" s="314"/>
      <c r="OBG390" s="314"/>
      <c r="OBH390" s="314"/>
      <c r="OBI390" s="314"/>
      <c r="OBJ390" s="314"/>
      <c r="OBK390" s="314"/>
      <c r="OBL390" s="314"/>
      <c r="OBM390" s="314"/>
      <c r="OBN390" s="314"/>
      <c r="OBO390" s="314"/>
      <c r="OBP390" s="314"/>
      <c r="OBQ390" s="314"/>
      <c r="OBR390" s="314"/>
      <c r="OBS390" s="314"/>
      <c r="OBT390" s="314"/>
      <c r="OBU390" s="314"/>
      <c r="OBV390" s="314"/>
      <c r="OBW390" s="314"/>
      <c r="OBX390" s="314"/>
      <c r="OBY390" s="314"/>
      <c r="OBZ390" s="314"/>
      <c r="OCA390" s="314"/>
      <c r="OCB390" s="314"/>
      <c r="OCC390" s="314"/>
      <c r="OCD390" s="314"/>
      <c r="OCE390" s="314"/>
      <c r="OCF390" s="314"/>
      <c r="OCG390" s="314"/>
      <c r="OCH390" s="314"/>
      <c r="OCI390" s="314"/>
      <c r="OCJ390" s="314"/>
      <c r="OCK390" s="314"/>
      <c r="OCL390" s="314"/>
      <c r="OCM390" s="314"/>
      <c r="OCN390" s="314"/>
      <c r="OCO390" s="314"/>
      <c r="OCP390" s="314"/>
      <c r="OCQ390" s="314"/>
      <c r="OCR390" s="314"/>
      <c r="OCS390" s="314"/>
      <c r="OCT390" s="314"/>
      <c r="OCU390" s="314"/>
      <c r="OCV390" s="314"/>
      <c r="OCW390" s="314"/>
      <c r="OCX390" s="314"/>
      <c r="OCY390" s="314"/>
      <c r="OCZ390" s="314"/>
      <c r="ODA390" s="314"/>
      <c r="ODB390" s="314"/>
      <c r="ODC390" s="314"/>
      <c r="ODD390" s="314"/>
      <c r="ODE390" s="314"/>
      <c r="ODF390" s="314"/>
      <c r="ODG390" s="314"/>
      <c r="ODH390" s="314"/>
      <c r="ODI390" s="314"/>
      <c r="ODJ390" s="314"/>
      <c r="ODK390" s="314"/>
      <c r="ODL390" s="314"/>
      <c r="ODM390" s="314"/>
      <c r="ODN390" s="314"/>
      <c r="ODO390" s="314"/>
      <c r="ODP390" s="314"/>
      <c r="ODQ390" s="314"/>
      <c r="ODR390" s="314"/>
      <c r="ODS390" s="314"/>
      <c r="ODT390" s="314"/>
      <c r="ODU390" s="314"/>
      <c r="ODV390" s="314"/>
      <c r="ODW390" s="314"/>
      <c r="ODX390" s="314"/>
      <c r="ODY390" s="314"/>
      <c r="ODZ390" s="314"/>
      <c r="OEA390" s="314"/>
      <c r="OEB390" s="314"/>
      <c r="OEC390" s="314"/>
      <c r="OED390" s="314"/>
      <c r="OEE390" s="314"/>
      <c r="OEF390" s="314"/>
      <c r="OEG390" s="314"/>
      <c r="OEH390" s="314"/>
      <c r="OEI390" s="314"/>
      <c r="OEJ390" s="314"/>
      <c r="OEK390" s="314"/>
      <c r="OEL390" s="314"/>
      <c r="OEM390" s="314"/>
      <c r="OEN390" s="314"/>
      <c r="OEO390" s="314"/>
      <c r="OEP390" s="314"/>
      <c r="OEQ390" s="314"/>
      <c r="OER390" s="314"/>
      <c r="OES390" s="314"/>
      <c r="OET390" s="314"/>
      <c r="OEU390" s="314"/>
      <c r="OEV390" s="314"/>
      <c r="OEW390" s="314"/>
      <c r="OEX390" s="314"/>
      <c r="OEY390" s="314"/>
      <c r="OEZ390" s="314"/>
      <c r="OFA390" s="314"/>
      <c r="OFB390" s="314"/>
      <c r="OFC390" s="314"/>
      <c r="OFD390" s="314"/>
      <c r="OFE390" s="314"/>
      <c r="OFF390" s="314"/>
      <c r="OFG390" s="314"/>
      <c r="OFH390" s="314"/>
      <c r="OFI390" s="314"/>
      <c r="OFJ390" s="314"/>
      <c r="OFK390" s="314"/>
      <c r="OFL390" s="314"/>
      <c r="OFM390" s="314"/>
      <c r="OFN390" s="314"/>
      <c r="OFO390" s="314"/>
      <c r="OFP390" s="314"/>
      <c r="OFQ390" s="314"/>
      <c r="OFR390" s="314"/>
      <c r="OFS390" s="314"/>
      <c r="OFT390" s="314"/>
      <c r="OFU390" s="314"/>
      <c r="OFV390" s="314"/>
      <c r="OFW390" s="314"/>
      <c r="OFX390" s="314"/>
      <c r="OFY390" s="314"/>
      <c r="OFZ390" s="314"/>
      <c r="OGA390" s="314"/>
      <c r="OGB390" s="314"/>
      <c r="OGC390" s="314"/>
      <c r="OGD390" s="314"/>
      <c r="OGE390" s="314"/>
      <c r="OGF390" s="314"/>
      <c r="OGG390" s="314"/>
      <c r="OGH390" s="314"/>
      <c r="OGI390" s="314"/>
      <c r="OGJ390" s="314"/>
      <c r="OGK390" s="314"/>
      <c r="OGL390" s="314"/>
      <c r="OGM390" s="314"/>
      <c r="OGN390" s="314"/>
      <c r="OGO390" s="314"/>
      <c r="OGP390" s="314"/>
      <c r="OGQ390" s="314"/>
      <c r="OGR390" s="314"/>
      <c r="OGS390" s="314"/>
      <c r="OGT390" s="314"/>
      <c r="OGU390" s="314"/>
      <c r="OGV390" s="314"/>
      <c r="OGW390" s="314"/>
      <c r="OGX390" s="314"/>
      <c r="OGY390" s="314"/>
      <c r="OGZ390" s="314"/>
      <c r="OHA390" s="314"/>
      <c r="OHB390" s="314"/>
      <c r="OHC390" s="314"/>
      <c r="OHD390" s="314"/>
      <c r="OHE390" s="314"/>
      <c r="OHF390" s="314"/>
      <c r="OHG390" s="314"/>
      <c r="OHH390" s="314"/>
      <c r="OHI390" s="314"/>
      <c r="OHJ390" s="314"/>
      <c r="OHK390" s="314"/>
      <c r="OHL390" s="314"/>
      <c r="OHM390" s="314"/>
      <c r="OHN390" s="314"/>
      <c r="OHO390" s="314"/>
      <c r="OHP390" s="314"/>
      <c r="OHQ390" s="314"/>
      <c r="OHR390" s="314"/>
      <c r="OHS390" s="314"/>
      <c r="OHT390" s="314"/>
      <c r="OHU390" s="314"/>
      <c r="OHV390" s="314"/>
      <c r="OHW390" s="314"/>
      <c r="OHX390" s="314"/>
      <c r="OHY390" s="314"/>
      <c r="OHZ390" s="314"/>
      <c r="OIA390" s="314"/>
      <c r="OIB390" s="314"/>
      <c r="OIC390" s="314"/>
      <c r="OID390" s="314"/>
      <c r="OIE390" s="314"/>
      <c r="OIF390" s="314"/>
      <c r="OIG390" s="314"/>
      <c r="OIH390" s="314"/>
      <c r="OII390" s="314"/>
      <c r="OIJ390" s="314"/>
      <c r="OIK390" s="314"/>
      <c r="OIL390" s="314"/>
      <c r="OIM390" s="314"/>
      <c r="OIN390" s="314"/>
      <c r="OIO390" s="314"/>
      <c r="OIP390" s="314"/>
      <c r="OIQ390" s="314"/>
      <c r="OIR390" s="314"/>
      <c r="OIS390" s="314"/>
      <c r="OIT390" s="314"/>
      <c r="OIU390" s="314"/>
      <c r="OIV390" s="314"/>
      <c r="OIW390" s="314"/>
      <c r="OIX390" s="314"/>
      <c r="OIY390" s="314"/>
      <c r="OIZ390" s="314"/>
      <c r="OJA390" s="314"/>
      <c r="OJB390" s="314"/>
      <c r="OJC390" s="314"/>
      <c r="OJD390" s="314"/>
      <c r="OJE390" s="314"/>
      <c r="OJF390" s="314"/>
      <c r="OJG390" s="314"/>
      <c r="OJH390" s="314"/>
      <c r="OJI390" s="314"/>
      <c r="OJJ390" s="314"/>
      <c r="OJK390" s="314"/>
      <c r="OJL390" s="314"/>
      <c r="OJM390" s="314"/>
      <c r="OJN390" s="314"/>
      <c r="OJO390" s="314"/>
      <c r="OJP390" s="314"/>
      <c r="OJQ390" s="314"/>
      <c r="OJR390" s="314"/>
      <c r="OJS390" s="314"/>
      <c r="OJT390" s="314"/>
      <c r="OJU390" s="314"/>
      <c r="OJV390" s="314"/>
      <c r="OJW390" s="314"/>
      <c r="OJX390" s="314"/>
      <c r="OJY390" s="314"/>
      <c r="OJZ390" s="314"/>
      <c r="OKA390" s="314"/>
      <c r="OKB390" s="314"/>
      <c r="OKC390" s="314"/>
      <c r="OKD390" s="314"/>
      <c r="OKE390" s="314"/>
      <c r="OKF390" s="314"/>
      <c r="OKG390" s="314"/>
      <c r="OKH390" s="314"/>
      <c r="OKI390" s="314"/>
      <c r="OKJ390" s="314"/>
      <c r="OKK390" s="314"/>
      <c r="OKL390" s="314"/>
      <c r="OKM390" s="314"/>
      <c r="OKN390" s="314"/>
      <c r="OKO390" s="314"/>
      <c r="OKP390" s="314"/>
      <c r="OKQ390" s="314"/>
      <c r="OKR390" s="314"/>
      <c r="OKS390" s="314"/>
      <c r="OKT390" s="314"/>
      <c r="OKU390" s="314"/>
      <c r="OKV390" s="314"/>
      <c r="OKW390" s="314"/>
      <c r="OKX390" s="314"/>
      <c r="OKY390" s="314"/>
      <c r="OKZ390" s="314"/>
      <c r="OLA390" s="314"/>
      <c r="OLB390" s="314"/>
      <c r="OLC390" s="314"/>
      <c r="OLD390" s="314"/>
      <c r="OLE390" s="314"/>
      <c r="OLF390" s="314"/>
      <c r="OLG390" s="314"/>
      <c r="OLH390" s="314"/>
      <c r="OLI390" s="314"/>
      <c r="OLJ390" s="314"/>
      <c r="OLK390" s="314"/>
      <c r="OLL390" s="314"/>
      <c r="OLM390" s="314"/>
      <c r="OLN390" s="314"/>
      <c r="OLO390" s="314"/>
      <c r="OLP390" s="314"/>
      <c r="OLQ390" s="314"/>
      <c r="OLR390" s="314"/>
      <c r="OLS390" s="314"/>
      <c r="OLT390" s="314"/>
      <c r="OLU390" s="314"/>
      <c r="OLV390" s="314"/>
      <c r="OLW390" s="314"/>
      <c r="OLX390" s="314"/>
      <c r="OLY390" s="314"/>
      <c r="OLZ390" s="314"/>
      <c r="OMA390" s="314"/>
      <c r="OMB390" s="314"/>
      <c r="OMC390" s="314"/>
      <c r="OMD390" s="314"/>
      <c r="OME390" s="314"/>
      <c r="OMF390" s="314"/>
      <c r="OMG390" s="314"/>
      <c r="OMH390" s="314"/>
      <c r="OMI390" s="314"/>
      <c r="OMJ390" s="314"/>
      <c r="OMK390" s="314"/>
      <c r="OML390" s="314"/>
      <c r="OMM390" s="314"/>
      <c r="OMN390" s="314"/>
      <c r="OMO390" s="314"/>
      <c r="OMP390" s="314"/>
      <c r="OMQ390" s="314"/>
      <c r="OMR390" s="314"/>
      <c r="OMS390" s="314"/>
      <c r="OMT390" s="314"/>
      <c r="OMU390" s="314"/>
      <c r="OMV390" s="314"/>
      <c r="OMW390" s="314"/>
      <c r="OMX390" s="314"/>
      <c r="OMY390" s="314"/>
      <c r="OMZ390" s="314"/>
      <c r="ONA390" s="314"/>
      <c r="ONB390" s="314"/>
      <c r="ONC390" s="314"/>
      <c r="OND390" s="314"/>
      <c r="ONE390" s="314"/>
      <c r="ONF390" s="314"/>
      <c r="ONG390" s="314"/>
      <c r="ONH390" s="314"/>
      <c r="ONI390" s="314"/>
      <c r="ONJ390" s="314"/>
      <c r="ONK390" s="314"/>
      <c r="ONL390" s="314"/>
      <c r="ONM390" s="314"/>
      <c r="ONN390" s="314"/>
      <c r="ONO390" s="314"/>
      <c r="ONP390" s="314"/>
      <c r="ONQ390" s="314"/>
      <c r="ONR390" s="314"/>
      <c r="ONS390" s="314"/>
      <c r="ONT390" s="314"/>
      <c r="ONU390" s="314"/>
      <c r="ONV390" s="314"/>
      <c r="ONW390" s="314"/>
      <c r="ONX390" s="314"/>
      <c r="ONY390" s="314"/>
      <c r="ONZ390" s="314"/>
      <c r="OOA390" s="314"/>
      <c r="OOB390" s="314"/>
      <c r="OOC390" s="314"/>
      <c r="OOD390" s="314"/>
      <c r="OOE390" s="314"/>
      <c r="OOF390" s="314"/>
      <c r="OOG390" s="314"/>
      <c r="OOH390" s="314"/>
      <c r="OOI390" s="314"/>
      <c r="OOJ390" s="314"/>
      <c r="OOK390" s="314"/>
      <c r="OOL390" s="314"/>
      <c r="OOM390" s="314"/>
      <c r="OON390" s="314"/>
      <c r="OOO390" s="314"/>
      <c r="OOP390" s="314"/>
      <c r="OOQ390" s="314"/>
      <c r="OOR390" s="314"/>
      <c r="OOS390" s="314"/>
      <c r="OOT390" s="314"/>
      <c r="OOU390" s="314"/>
      <c r="OOV390" s="314"/>
      <c r="OOW390" s="314"/>
      <c r="OOX390" s="314"/>
      <c r="OOY390" s="314"/>
      <c r="OOZ390" s="314"/>
      <c r="OPA390" s="314"/>
      <c r="OPB390" s="314"/>
      <c r="OPC390" s="314"/>
      <c r="OPD390" s="314"/>
      <c r="OPE390" s="314"/>
      <c r="OPF390" s="314"/>
      <c r="OPG390" s="314"/>
      <c r="OPH390" s="314"/>
      <c r="OPI390" s="314"/>
      <c r="OPJ390" s="314"/>
      <c r="OPK390" s="314"/>
      <c r="OPL390" s="314"/>
      <c r="OPM390" s="314"/>
      <c r="OPN390" s="314"/>
      <c r="OPO390" s="314"/>
      <c r="OPP390" s="314"/>
      <c r="OPQ390" s="314"/>
      <c r="OPR390" s="314"/>
      <c r="OPS390" s="314"/>
      <c r="OPT390" s="314"/>
      <c r="OPU390" s="314"/>
      <c r="OPV390" s="314"/>
      <c r="OPW390" s="314"/>
      <c r="OPX390" s="314"/>
      <c r="OPY390" s="314"/>
      <c r="OPZ390" s="314"/>
      <c r="OQA390" s="314"/>
      <c r="OQB390" s="314"/>
      <c r="OQC390" s="314"/>
      <c r="OQD390" s="314"/>
      <c r="OQE390" s="314"/>
      <c r="OQF390" s="314"/>
      <c r="OQG390" s="314"/>
      <c r="OQH390" s="314"/>
      <c r="OQI390" s="314"/>
      <c r="OQJ390" s="314"/>
      <c r="OQK390" s="314"/>
      <c r="OQL390" s="314"/>
      <c r="OQM390" s="314"/>
      <c r="OQN390" s="314"/>
      <c r="OQO390" s="314"/>
      <c r="OQP390" s="314"/>
      <c r="OQQ390" s="314"/>
      <c r="OQR390" s="314"/>
      <c r="OQS390" s="314"/>
      <c r="OQT390" s="314"/>
      <c r="OQU390" s="314"/>
      <c r="OQV390" s="314"/>
      <c r="OQW390" s="314"/>
      <c r="OQX390" s="314"/>
      <c r="OQY390" s="314"/>
      <c r="OQZ390" s="314"/>
      <c r="ORA390" s="314"/>
      <c r="ORB390" s="314"/>
      <c r="ORC390" s="314"/>
      <c r="ORD390" s="314"/>
      <c r="ORE390" s="314"/>
      <c r="ORF390" s="314"/>
      <c r="ORG390" s="314"/>
      <c r="ORH390" s="314"/>
      <c r="ORI390" s="314"/>
      <c r="ORJ390" s="314"/>
      <c r="ORK390" s="314"/>
      <c r="ORL390" s="314"/>
      <c r="ORM390" s="314"/>
      <c r="ORN390" s="314"/>
      <c r="ORO390" s="314"/>
      <c r="ORP390" s="314"/>
      <c r="ORQ390" s="314"/>
      <c r="ORR390" s="314"/>
      <c r="ORS390" s="314"/>
      <c r="ORT390" s="314"/>
      <c r="ORU390" s="314"/>
      <c r="ORV390" s="314"/>
      <c r="ORW390" s="314"/>
      <c r="ORX390" s="314"/>
      <c r="ORY390" s="314"/>
      <c r="ORZ390" s="314"/>
      <c r="OSA390" s="314"/>
      <c r="OSB390" s="314"/>
      <c r="OSC390" s="314"/>
      <c r="OSD390" s="314"/>
      <c r="OSE390" s="314"/>
      <c r="OSF390" s="314"/>
      <c r="OSG390" s="314"/>
      <c r="OSH390" s="314"/>
      <c r="OSI390" s="314"/>
      <c r="OSJ390" s="314"/>
      <c r="OSK390" s="314"/>
      <c r="OSL390" s="314"/>
      <c r="OSM390" s="314"/>
      <c r="OSN390" s="314"/>
      <c r="OSO390" s="314"/>
      <c r="OSP390" s="314"/>
      <c r="OSQ390" s="314"/>
      <c r="OSR390" s="314"/>
      <c r="OSS390" s="314"/>
      <c r="OST390" s="314"/>
      <c r="OSU390" s="314"/>
      <c r="OSV390" s="314"/>
      <c r="OSW390" s="314"/>
      <c r="OSX390" s="314"/>
      <c r="OSY390" s="314"/>
      <c r="OSZ390" s="314"/>
      <c r="OTA390" s="314"/>
      <c r="OTB390" s="314"/>
      <c r="OTC390" s="314"/>
      <c r="OTD390" s="314"/>
      <c r="OTE390" s="314"/>
      <c r="OTF390" s="314"/>
      <c r="OTG390" s="314"/>
      <c r="OTH390" s="314"/>
      <c r="OTI390" s="314"/>
      <c r="OTJ390" s="314"/>
      <c r="OTK390" s="314"/>
      <c r="OTL390" s="314"/>
      <c r="OTM390" s="314"/>
      <c r="OTN390" s="314"/>
      <c r="OTO390" s="314"/>
      <c r="OTP390" s="314"/>
      <c r="OTQ390" s="314"/>
      <c r="OTR390" s="314"/>
      <c r="OTS390" s="314"/>
      <c r="OTT390" s="314"/>
      <c r="OTU390" s="314"/>
      <c r="OTV390" s="314"/>
      <c r="OTW390" s="314"/>
      <c r="OTX390" s="314"/>
      <c r="OTY390" s="314"/>
      <c r="OTZ390" s="314"/>
      <c r="OUA390" s="314"/>
      <c r="OUB390" s="314"/>
      <c r="OUC390" s="314"/>
      <c r="OUD390" s="314"/>
      <c r="OUE390" s="314"/>
      <c r="OUF390" s="314"/>
      <c r="OUG390" s="314"/>
      <c r="OUH390" s="314"/>
      <c r="OUI390" s="314"/>
      <c r="OUJ390" s="314"/>
      <c r="OUK390" s="314"/>
      <c r="OUL390" s="314"/>
      <c r="OUM390" s="314"/>
      <c r="OUN390" s="314"/>
      <c r="OUO390" s="314"/>
      <c r="OUP390" s="314"/>
      <c r="OUQ390" s="314"/>
      <c r="OUR390" s="314"/>
      <c r="OUS390" s="314"/>
      <c r="OUT390" s="314"/>
      <c r="OUU390" s="314"/>
      <c r="OUV390" s="314"/>
      <c r="OUW390" s="314"/>
      <c r="OUX390" s="314"/>
      <c r="OUY390" s="314"/>
      <c r="OUZ390" s="314"/>
      <c r="OVA390" s="314"/>
      <c r="OVB390" s="314"/>
      <c r="OVC390" s="314"/>
      <c r="OVD390" s="314"/>
      <c r="OVE390" s="314"/>
      <c r="OVF390" s="314"/>
      <c r="OVG390" s="314"/>
      <c r="OVH390" s="314"/>
      <c r="OVI390" s="314"/>
      <c r="OVJ390" s="314"/>
      <c r="OVK390" s="314"/>
      <c r="OVL390" s="314"/>
      <c r="OVM390" s="314"/>
      <c r="OVN390" s="314"/>
      <c r="OVO390" s="314"/>
      <c r="OVP390" s="314"/>
      <c r="OVQ390" s="314"/>
      <c r="OVR390" s="314"/>
      <c r="OVS390" s="314"/>
      <c r="OVT390" s="314"/>
      <c r="OVU390" s="314"/>
      <c r="OVV390" s="314"/>
      <c r="OVW390" s="314"/>
      <c r="OVX390" s="314"/>
      <c r="OVY390" s="314"/>
      <c r="OVZ390" s="314"/>
      <c r="OWA390" s="314"/>
      <c r="OWB390" s="314"/>
      <c r="OWC390" s="314"/>
      <c r="OWD390" s="314"/>
      <c r="OWE390" s="314"/>
      <c r="OWF390" s="314"/>
      <c r="OWG390" s="314"/>
      <c r="OWH390" s="314"/>
      <c r="OWI390" s="314"/>
      <c r="OWJ390" s="314"/>
      <c r="OWK390" s="314"/>
      <c r="OWL390" s="314"/>
      <c r="OWM390" s="314"/>
      <c r="OWN390" s="314"/>
      <c r="OWO390" s="314"/>
      <c r="OWP390" s="314"/>
      <c r="OWQ390" s="314"/>
      <c r="OWR390" s="314"/>
      <c r="OWS390" s="314"/>
      <c r="OWT390" s="314"/>
      <c r="OWU390" s="314"/>
      <c r="OWV390" s="314"/>
      <c r="OWW390" s="314"/>
      <c r="OWX390" s="314"/>
      <c r="OWY390" s="314"/>
      <c r="OWZ390" s="314"/>
      <c r="OXA390" s="314"/>
      <c r="OXB390" s="314"/>
      <c r="OXC390" s="314"/>
      <c r="OXD390" s="314"/>
      <c r="OXE390" s="314"/>
      <c r="OXF390" s="314"/>
      <c r="OXG390" s="314"/>
      <c r="OXH390" s="314"/>
      <c r="OXI390" s="314"/>
      <c r="OXJ390" s="314"/>
      <c r="OXK390" s="314"/>
      <c r="OXL390" s="314"/>
      <c r="OXM390" s="314"/>
      <c r="OXN390" s="314"/>
      <c r="OXO390" s="314"/>
      <c r="OXP390" s="314"/>
      <c r="OXQ390" s="314"/>
      <c r="OXR390" s="314"/>
      <c r="OXS390" s="314"/>
      <c r="OXT390" s="314"/>
      <c r="OXU390" s="314"/>
      <c r="OXV390" s="314"/>
      <c r="OXW390" s="314"/>
      <c r="OXX390" s="314"/>
      <c r="OXY390" s="314"/>
      <c r="OXZ390" s="314"/>
      <c r="OYA390" s="314"/>
      <c r="OYB390" s="314"/>
      <c r="OYC390" s="314"/>
      <c r="OYD390" s="314"/>
      <c r="OYE390" s="314"/>
      <c r="OYF390" s="314"/>
      <c r="OYG390" s="314"/>
      <c r="OYH390" s="314"/>
      <c r="OYI390" s="314"/>
      <c r="OYJ390" s="314"/>
      <c r="OYK390" s="314"/>
      <c r="OYL390" s="314"/>
      <c r="OYM390" s="314"/>
      <c r="OYN390" s="314"/>
      <c r="OYO390" s="314"/>
      <c r="OYP390" s="314"/>
      <c r="OYQ390" s="314"/>
      <c r="OYR390" s="314"/>
      <c r="OYS390" s="314"/>
      <c r="OYT390" s="314"/>
      <c r="OYU390" s="314"/>
      <c r="OYV390" s="314"/>
      <c r="OYW390" s="314"/>
      <c r="OYX390" s="314"/>
      <c r="OYY390" s="314"/>
      <c r="OYZ390" s="314"/>
      <c r="OZA390" s="314"/>
      <c r="OZB390" s="314"/>
      <c r="OZC390" s="314"/>
      <c r="OZD390" s="314"/>
      <c r="OZE390" s="314"/>
      <c r="OZF390" s="314"/>
      <c r="OZG390" s="314"/>
      <c r="OZH390" s="314"/>
      <c r="OZI390" s="314"/>
      <c r="OZJ390" s="314"/>
      <c r="OZK390" s="314"/>
      <c r="OZL390" s="314"/>
      <c r="OZM390" s="314"/>
      <c r="OZN390" s="314"/>
      <c r="OZO390" s="314"/>
      <c r="OZP390" s="314"/>
      <c r="OZQ390" s="314"/>
      <c r="OZR390" s="314"/>
      <c r="OZS390" s="314"/>
      <c r="OZT390" s="314"/>
      <c r="OZU390" s="314"/>
      <c r="OZV390" s="314"/>
      <c r="OZW390" s="314"/>
      <c r="OZX390" s="314"/>
      <c r="OZY390" s="314"/>
      <c r="OZZ390" s="314"/>
      <c r="PAA390" s="314"/>
      <c r="PAB390" s="314"/>
      <c r="PAC390" s="314"/>
      <c r="PAD390" s="314"/>
      <c r="PAE390" s="314"/>
      <c r="PAF390" s="314"/>
      <c r="PAG390" s="314"/>
      <c r="PAH390" s="314"/>
      <c r="PAI390" s="314"/>
      <c r="PAJ390" s="314"/>
      <c r="PAK390" s="314"/>
      <c r="PAL390" s="314"/>
      <c r="PAM390" s="314"/>
      <c r="PAN390" s="314"/>
      <c r="PAO390" s="314"/>
      <c r="PAP390" s="314"/>
      <c r="PAQ390" s="314"/>
      <c r="PAR390" s="314"/>
      <c r="PAS390" s="314"/>
      <c r="PAT390" s="314"/>
      <c r="PAU390" s="314"/>
      <c r="PAV390" s="314"/>
      <c r="PAW390" s="314"/>
      <c r="PAX390" s="314"/>
      <c r="PAY390" s="314"/>
      <c r="PAZ390" s="314"/>
      <c r="PBA390" s="314"/>
      <c r="PBB390" s="314"/>
      <c r="PBC390" s="314"/>
      <c r="PBD390" s="314"/>
      <c r="PBE390" s="314"/>
      <c r="PBF390" s="314"/>
      <c r="PBG390" s="314"/>
      <c r="PBH390" s="314"/>
      <c r="PBI390" s="314"/>
      <c r="PBJ390" s="314"/>
      <c r="PBK390" s="314"/>
      <c r="PBL390" s="314"/>
      <c r="PBM390" s="314"/>
      <c r="PBN390" s="314"/>
      <c r="PBO390" s="314"/>
      <c r="PBP390" s="314"/>
      <c r="PBQ390" s="314"/>
      <c r="PBR390" s="314"/>
      <c r="PBS390" s="314"/>
      <c r="PBT390" s="314"/>
      <c r="PBU390" s="314"/>
      <c r="PBV390" s="314"/>
      <c r="PBW390" s="314"/>
      <c r="PBX390" s="314"/>
      <c r="PBY390" s="314"/>
      <c r="PBZ390" s="314"/>
      <c r="PCA390" s="314"/>
      <c r="PCB390" s="314"/>
      <c r="PCC390" s="314"/>
      <c r="PCD390" s="314"/>
      <c r="PCE390" s="314"/>
      <c r="PCF390" s="314"/>
      <c r="PCG390" s="314"/>
      <c r="PCH390" s="314"/>
      <c r="PCI390" s="314"/>
      <c r="PCJ390" s="314"/>
      <c r="PCK390" s="314"/>
      <c r="PCL390" s="314"/>
      <c r="PCM390" s="314"/>
      <c r="PCN390" s="314"/>
      <c r="PCO390" s="314"/>
      <c r="PCP390" s="314"/>
      <c r="PCQ390" s="314"/>
      <c r="PCR390" s="314"/>
      <c r="PCS390" s="314"/>
      <c r="PCT390" s="314"/>
      <c r="PCU390" s="314"/>
      <c r="PCV390" s="314"/>
      <c r="PCW390" s="314"/>
      <c r="PCX390" s="314"/>
      <c r="PCY390" s="314"/>
      <c r="PCZ390" s="314"/>
      <c r="PDA390" s="314"/>
      <c r="PDB390" s="314"/>
      <c r="PDC390" s="314"/>
      <c r="PDD390" s="314"/>
      <c r="PDE390" s="314"/>
      <c r="PDF390" s="314"/>
      <c r="PDG390" s="314"/>
      <c r="PDH390" s="314"/>
      <c r="PDI390" s="314"/>
      <c r="PDJ390" s="314"/>
      <c r="PDK390" s="314"/>
      <c r="PDL390" s="314"/>
      <c r="PDM390" s="314"/>
      <c r="PDN390" s="314"/>
      <c r="PDO390" s="314"/>
      <c r="PDP390" s="314"/>
      <c r="PDQ390" s="314"/>
      <c r="PDR390" s="314"/>
      <c r="PDS390" s="314"/>
      <c r="PDT390" s="314"/>
      <c r="PDU390" s="314"/>
      <c r="PDV390" s="314"/>
      <c r="PDW390" s="314"/>
      <c r="PDX390" s="314"/>
      <c r="PDY390" s="314"/>
      <c r="PDZ390" s="314"/>
      <c r="PEA390" s="314"/>
      <c r="PEB390" s="314"/>
      <c r="PEC390" s="314"/>
      <c r="PED390" s="314"/>
      <c r="PEE390" s="314"/>
      <c r="PEF390" s="314"/>
      <c r="PEG390" s="314"/>
      <c r="PEH390" s="314"/>
      <c r="PEI390" s="314"/>
      <c r="PEJ390" s="314"/>
      <c r="PEK390" s="314"/>
      <c r="PEL390" s="314"/>
      <c r="PEM390" s="314"/>
      <c r="PEN390" s="314"/>
      <c r="PEO390" s="314"/>
      <c r="PEP390" s="314"/>
      <c r="PEQ390" s="314"/>
      <c r="PER390" s="314"/>
      <c r="PES390" s="314"/>
      <c r="PET390" s="314"/>
      <c r="PEU390" s="314"/>
      <c r="PEV390" s="314"/>
      <c r="PEW390" s="314"/>
      <c r="PEX390" s="314"/>
      <c r="PEY390" s="314"/>
      <c r="PEZ390" s="314"/>
      <c r="PFA390" s="314"/>
      <c r="PFB390" s="314"/>
      <c r="PFC390" s="314"/>
      <c r="PFD390" s="314"/>
      <c r="PFE390" s="314"/>
      <c r="PFF390" s="314"/>
      <c r="PFG390" s="314"/>
      <c r="PFH390" s="314"/>
      <c r="PFI390" s="314"/>
      <c r="PFJ390" s="314"/>
      <c r="PFK390" s="314"/>
      <c r="PFL390" s="314"/>
      <c r="PFM390" s="314"/>
      <c r="PFN390" s="314"/>
      <c r="PFO390" s="314"/>
      <c r="PFP390" s="314"/>
      <c r="PFQ390" s="314"/>
      <c r="PFR390" s="314"/>
      <c r="PFS390" s="314"/>
      <c r="PFT390" s="314"/>
      <c r="PFU390" s="314"/>
      <c r="PFV390" s="314"/>
      <c r="PFW390" s="314"/>
      <c r="PFX390" s="314"/>
      <c r="PFY390" s="314"/>
      <c r="PFZ390" s="314"/>
      <c r="PGA390" s="314"/>
      <c r="PGB390" s="314"/>
      <c r="PGC390" s="314"/>
      <c r="PGD390" s="314"/>
      <c r="PGE390" s="314"/>
      <c r="PGF390" s="314"/>
      <c r="PGG390" s="314"/>
      <c r="PGH390" s="314"/>
      <c r="PGI390" s="314"/>
      <c r="PGJ390" s="314"/>
      <c r="PGK390" s="314"/>
      <c r="PGL390" s="314"/>
      <c r="PGM390" s="314"/>
      <c r="PGN390" s="314"/>
      <c r="PGO390" s="314"/>
      <c r="PGP390" s="314"/>
      <c r="PGQ390" s="314"/>
      <c r="PGR390" s="314"/>
      <c r="PGS390" s="314"/>
      <c r="PGT390" s="314"/>
      <c r="PGU390" s="314"/>
      <c r="PGV390" s="314"/>
      <c r="PGW390" s="314"/>
      <c r="PGX390" s="314"/>
      <c r="PGY390" s="314"/>
      <c r="PGZ390" s="314"/>
      <c r="PHA390" s="314"/>
      <c r="PHB390" s="314"/>
      <c r="PHC390" s="314"/>
      <c r="PHD390" s="314"/>
      <c r="PHE390" s="314"/>
      <c r="PHF390" s="314"/>
      <c r="PHG390" s="314"/>
      <c r="PHH390" s="314"/>
      <c r="PHI390" s="314"/>
      <c r="PHJ390" s="314"/>
      <c r="PHK390" s="314"/>
      <c r="PHL390" s="314"/>
      <c r="PHM390" s="314"/>
      <c r="PHN390" s="314"/>
      <c r="PHO390" s="314"/>
      <c r="PHP390" s="314"/>
      <c r="PHQ390" s="314"/>
      <c r="PHR390" s="314"/>
      <c r="PHS390" s="314"/>
      <c r="PHT390" s="314"/>
      <c r="PHU390" s="314"/>
      <c r="PHV390" s="314"/>
      <c r="PHW390" s="314"/>
      <c r="PHX390" s="314"/>
      <c r="PHY390" s="314"/>
      <c r="PHZ390" s="314"/>
      <c r="PIA390" s="314"/>
      <c r="PIB390" s="314"/>
      <c r="PIC390" s="314"/>
      <c r="PID390" s="314"/>
      <c r="PIE390" s="314"/>
      <c r="PIF390" s="314"/>
      <c r="PIG390" s="314"/>
      <c r="PIH390" s="314"/>
      <c r="PII390" s="314"/>
      <c r="PIJ390" s="314"/>
      <c r="PIK390" s="314"/>
      <c r="PIL390" s="314"/>
      <c r="PIM390" s="314"/>
      <c r="PIN390" s="314"/>
      <c r="PIO390" s="314"/>
      <c r="PIP390" s="314"/>
      <c r="PIQ390" s="314"/>
      <c r="PIR390" s="314"/>
      <c r="PIS390" s="314"/>
      <c r="PIT390" s="314"/>
      <c r="PIU390" s="314"/>
      <c r="PIV390" s="314"/>
      <c r="PIW390" s="314"/>
      <c r="PIX390" s="314"/>
      <c r="PIY390" s="314"/>
      <c r="PIZ390" s="314"/>
      <c r="PJA390" s="314"/>
      <c r="PJB390" s="314"/>
      <c r="PJC390" s="314"/>
      <c r="PJD390" s="314"/>
      <c r="PJE390" s="314"/>
      <c r="PJF390" s="314"/>
      <c r="PJG390" s="314"/>
      <c r="PJH390" s="314"/>
      <c r="PJI390" s="314"/>
      <c r="PJJ390" s="314"/>
      <c r="PJK390" s="314"/>
      <c r="PJL390" s="314"/>
      <c r="PJM390" s="314"/>
      <c r="PJN390" s="314"/>
      <c r="PJO390" s="314"/>
      <c r="PJP390" s="314"/>
      <c r="PJQ390" s="314"/>
      <c r="PJR390" s="314"/>
      <c r="PJS390" s="314"/>
      <c r="PJT390" s="314"/>
      <c r="PJU390" s="314"/>
      <c r="PJV390" s="314"/>
      <c r="PJW390" s="314"/>
      <c r="PJX390" s="314"/>
      <c r="PJY390" s="314"/>
      <c r="PJZ390" s="314"/>
      <c r="PKA390" s="314"/>
      <c r="PKB390" s="314"/>
      <c r="PKC390" s="314"/>
      <c r="PKD390" s="314"/>
      <c r="PKE390" s="314"/>
      <c r="PKF390" s="314"/>
      <c r="PKG390" s="314"/>
      <c r="PKH390" s="314"/>
      <c r="PKI390" s="314"/>
      <c r="PKJ390" s="314"/>
      <c r="PKK390" s="314"/>
      <c r="PKL390" s="314"/>
      <c r="PKM390" s="314"/>
      <c r="PKN390" s="314"/>
      <c r="PKO390" s="314"/>
      <c r="PKP390" s="314"/>
      <c r="PKQ390" s="314"/>
      <c r="PKR390" s="314"/>
      <c r="PKS390" s="314"/>
      <c r="PKT390" s="314"/>
      <c r="PKU390" s="314"/>
      <c r="PKV390" s="314"/>
      <c r="PKW390" s="314"/>
      <c r="PKX390" s="314"/>
      <c r="PKY390" s="314"/>
      <c r="PKZ390" s="314"/>
      <c r="PLA390" s="314"/>
      <c r="PLB390" s="314"/>
      <c r="PLC390" s="314"/>
      <c r="PLD390" s="314"/>
      <c r="PLE390" s="314"/>
      <c r="PLF390" s="314"/>
      <c r="PLG390" s="314"/>
      <c r="PLH390" s="314"/>
      <c r="PLI390" s="314"/>
      <c r="PLJ390" s="314"/>
      <c r="PLK390" s="314"/>
      <c r="PLL390" s="314"/>
      <c r="PLM390" s="314"/>
      <c r="PLN390" s="314"/>
      <c r="PLO390" s="314"/>
      <c r="PLP390" s="314"/>
      <c r="PLQ390" s="314"/>
      <c r="PLR390" s="314"/>
      <c r="PLS390" s="314"/>
      <c r="PLT390" s="314"/>
      <c r="PLU390" s="314"/>
      <c r="PLV390" s="314"/>
      <c r="PLW390" s="314"/>
      <c r="PLX390" s="314"/>
      <c r="PLY390" s="314"/>
      <c r="PLZ390" s="314"/>
      <c r="PMA390" s="314"/>
      <c r="PMB390" s="314"/>
      <c r="PMC390" s="314"/>
      <c r="PMD390" s="314"/>
      <c r="PME390" s="314"/>
      <c r="PMF390" s="314"/>
      <c r="PMG390" s="314"/>
      <c r="PMH390" s="314"/>
      <c r="PMI390" s="314"/>
      <c r="PMJ390" s="314"/>
      <c r="PMK390" s="314"/>
      <c r="PML390" s="314"/>
      <c r="PMM390" s="314"/>
      <c r="PMN390" s="314"/>
      <c r="PMO390" s="314"/>
      <c r="PMP390" s="314"/>
      <c r="PMQ390" s="314"/>
      <c r="PMR390" s="314"/>
      <c r="PMS390" s="314"/>
      <c r="PMT390" s="314"/>
      <c r="PMU390" s="314"/>
      <c r="PMV390" s="314"/>
      <c r="PMW390" s="314"/>
      <c r="PMX390" s="314"/>
      <c r="PMY390" s="314"/>
      <c r="PMZ390" s="314"/>
      <c r="PNA390" s="314"/>
      <c r="PNB390" s="314"/>
      <c r="PNC390" s="314"/>
      <c r="PND390" s="314"/>
      <c r="PNE390" s="314"/>
      <c r="PNF390" s="314"/>
      <c r="PNG390" s="314"/>
      <c r="PNH390" s="314"/>
      <c r="PNI390" s="314"/>
      <c r="PNJ390" s="314"/>
      <c r="PNK390" s="314"/>
      <c r="PNL390" s="314"/>
      <c r="PNM390" s="314"/>
      <c r="PNN390" s="314"/>
      <c r="PNO390" s="314"/>
      <c r="PNP390" s="314"/>
      <c r="PNQ390" s="314"/>
      <c r="PNR390" s="314"/>
      <c r="PNS390" s="314"/>
      <c r="PNT390" s="314"/>
      <c r="PNU390" s="314"/>
      <c r="PNV390" s="314"/>
      <c r="PNW390" s="314"/>
      <c r="PNX390" s="314"/>
      <c r="PNY390" s="314"/>
      <c r="PNZ390" s="314"/>
      <c r="POA390" s="314"/>
      <c r="POB390" s="314"/>
      <c r="POC390" s="314"/>
      <c r="POD390" s="314"/>
      <c r="POE390" s="314"/>
      <c r="POF390" s="314"/>
      <c r="POG390" s="314"/>
      <c r="POH390" s="314"/>
      <c r="POI390" s="314"/>
      <c r="POJ390" s="314"/>
      <c r="POK390" s="314"/>
      <c r="POL390" s="314"/>
      <c r="POM390" s="314"/>
      <c r="PON390" s="314"/>
      <c r="POO390" s="314"/>
      <c r="POP390" s="314"/>
      <c r="POQ390" s="314"/>
      <c r="POR390" s="314"/>
      <c r="POS390" s="314"/>
      <c r="POT390" s="314"/>
      <c r="POU390" s="314"/>
      <c r="POV390" s="314"/>
      <c r="POW390" s="314"/>
      <c r="POX390" s="314"/>
      <c r="POY390" s="314"/>
      <c r="POZ390" s="314"/>
      <c r="PPA390" s="314"/>
      <c r="PPB390" s="314"/>
      <c r="PPC390" s="314"/>
      <c r="PPD390" s="314"/>
      <c r="PPE390" s="314"/>
      <c r="PPF390" s="314"/>
      <c r="PPG390" s="314"/>
      <c r="PPH390" s="314"/>
      <c r="PPI390" s="314"/>
      <c r="PPJ390" s="314"/>
      <c r="PPK390" s="314"/>
      <c r="PPL390" s="314"/>
      <c r="PPM390" s="314"/>
      <c r="PPN390" s="314"/>
      <c r="PPO390" s="314"/>
      <c r="PPP390" s="314"/>
      <c r="PPQ390" s="314"/>
      <c r="PPR390" s="314"/>
      <c r="PPS390" s="314"/>
      <c r="PPT390" s="314"/>
      <c r="PPU390" s="314"/>
      <c r="PPV390" s="314"/>
      <c r="PPW390" s="314"/>
      <c r="PPX390" s="314"/>
      <c r="PPY390" s="314"/>
      <c r="PPZ390" s="314"/>
      <c r="PQA390" s="314"/>
      <c r="PQB390" s="314"/>
      <c r="PQC390" s="314"/>
      <c r="PQD390" s="314"/>
      <c r="PQE390" s="314"/>
      <c r="PQF390" s="314"/>
      <c r="PQG390" s="314"/>
      <c r="PQH390" s="314"/>
      <c r="PQI390" s="314"/>
      <c r="PQJ390" s="314"/>
      <c r="PQK390" s="314"/>
      <c r="PQL390" s="314"/>
      <c r="PQM390" s="314"/>
      <c r="PQN390" s="314"/>
      <c r="PQO390" s="314"/>
      <c r="PQP390" s="314"/>
      <c r="PQQ390" s="314"/>
      <c r="PQR390" s="314"/>
      <c r="PQS390" s="314"/>
      <c r="PQT390" s="314"/>
      <c r="PQU390" s="314"/>
      <c r="PQV390" s="314"/>
      <c r="PQW390" s="314"/>
      <c r="PQX390" s="314"/>
      <c r="PQY390" s="314"/>
      <c r="PQZ390" s="314"/>
      <c r="PRA390" s="314"/>
      <c r="PRB390" s="314"/>
      <c r="PRC390" s="314"/>
      <c r="PRD390" s="314"/>
      <c r="PRE390" s="314"/>
      <c r="PRF390" s="314"/>
      <c r="PRG390" s="314"/>
      <c r="PRH390" s="314"/>
      <c r="PRI390" s="314"/>
      <c r="PRJ390" s="314"/>
      <c r="PRK390" s="314"/>
      <c r="PRL390" s="314"/>
      <c r="PRM390" s="314"/>
      <c r="PRN390" s="314"/>
      <c r="PRO390" s="314"/>
      <c r="PRP390" s="314"/>
      <c r="PRQ390" s="314"/>
      <c r="PRR390" s="314"/>
      <c r="PRS390" s="314"/>
      <c r="PRT390" s="314"/>
      <c r="PRU390" s="314"/>
      <c r="PRV390" s="314"/>
      <c r="PRW390" s="314"/>
      <c r="PRX390" s="314"/>
      <c r="PRY390" s="314"/>
      <c r="PRZ390" s="314"/>
      <c r="PSA390" s="314"/>
      <c r="PSB390" s="314"/>
      <c r="PSC390" s="314"/>
      <c r="PSD390" s="314"/>
      <c r="PSE390" s="314"/>
      <c r="PSF390" s="314"/>
      <c r="PSG390" s="314"/>
      <c r="PSH390" s="314"/>
      <c r="PSI390" s="314"/>
      <c r="PSJ390" s="314"/>
      <c r="PSK390" s="314"/>
      <c r="PSL390" s="314"/>
      <c r="PSM390" s="314"/>
      <c r="PSN390" s="314"/>
      <c r="PSO390" s="314"/>
      <c r="PSP390" s="314"/>
      <c r="PSQ390" s="314"/>
      <c r="PSR390" s="314"/>
      <c r="PSS390" s="314"/>
      <c r="PST390" s="314"/>
      <c r="PSU390" s="314"/>
      <c r="PSV390" s="314"/>
      <c r="PSW390" s="314"/>
      <c r="PSX390" s="314"/>
      <c r="PSY390" s="314"/>
      <c r="PSZ390" s="314"/>
      <c r="PTA390" s="314"/>
      <c r="PTB390" s="314"/>
      <c r="PTC390" s="314"/>
      <c r="PTD390" s="314"/>
      <c r="PTE390" s="314"/>
      <c r="PTF390" s="314"/>
      <c r="PTG390" s="314"/>
      <c r="PTH390" s="314"/>
      <c r="PTI390" s="314"/>
      <c r="PTJ390" s="314"/>
      <c r="PTK390" s="314"/>
      <c r="PTL390" s="314"/>
      <c r="PTM390" s="314"/>
      <c r="PTN390" s="314"/>
      <c r="PTO390" s="314"/>
      <c r="PTP390" s="314"/>
      <c r="PTQ390" s="314"/>
      <c r="PTR390" s="314"/>
      <c r="PTS390" s="314"/>
      <c r="PTT390" s="314"/>
      <c r="PTU390" s="314"/>
      <c r="PTV390" s="314"/>
      <c r="PTW390" s="314"/>
      <c r="PTX390" s="314"/>
      <c r="PTY390" s="314"/>
      <c r="PTZ390" s="314"/>
      <c r="PUA390" s="314"/>
      <c r="PUB390" s="314"/>
      <c r="PUC390" s="314"/>
      <c r="PUD390" s="314"/>
      <c r="PUE390" s="314"/>
      <c r="PUF390" s="314"/>
      <c r="PUG390" s="314"/>
      <c r="PUH390" s="314"/>
      <c r="PUI390" s="314"/>
      <c r="PUJ390" s="314"/>
      <c r="PUK390" s="314"/>
      <c r="PUL390" s="314"/>
      <c r="PUM390" s="314"/>
      <c r="PUN390" s="314"/>
      <c r="PUO390" s="314"/>
      <c r="PUP390" s="314"/>
      <c r="PUQ390" s="314"/>
      <c r="PUR390" s="314"/>
      <c r="PUS390" s="314"/>
      <c r="PUT390" s="314"/>
      <c r="PUU390" s="314"/>
      <c r="PUV390" s="314"/>
      <c r="PUW390" s="314"/>
      <c r="PUX390" s="314"/>
      <c r="PUY390" s="314"/>
      <c r="PUZ390" s="314"/>
      <c r="PVA390" s="314"/>
      <c r="PVB390" s="314"/>
      <c r="PVC390" s="314"/>
      <c r="PVD390" s="314"/>
      <c r="PVE390" s="314"/>
      <c r="PVF390" s="314"/>
      <c r="PVG390" s="314"/>
      <c r="PVH390" s="314"/>
      <c r="PVI390" s="314"/>
      <c r="PVJ390" s="314"/>
      <c r="PVK390" s="314"/>
      <c r="PVL390" s="314"/>
      <c r="PVM390" s="314"/>
      <c r="PVN390" s="314"/>
      <c r="PVO390" s="314"/>
      <c r="PVP390" s="314"/>
      <c r="PVQ390" s="314"/>
      <c r="PVR390" s="314"/>
      <c r="PVS390" s="314"/>
      <c r="PVT390" s="314"/>
      <c r="PVU390" s="314"/>
      <c r="PVV390" s="314"/>
      <c r="PVW390" s="314"/>
      <c r="PVX390" s="314"/>
      <c r="PVY390" s="314"/>
      <c r="PVZ390" s="314"/>
      <c r="PWA390" s="314"/>
      <c r="PWB390" s="314"/>
      <c r="PWC390" s="314"/>
      <c r="PWD390" s="314"/>
      <c r="PWE390" s="314"/>
      <c r="PWF390" s="314"/>
      <c r="PWG390" s="314"/>
      <c r="PWH390" s="314"/>
      <c r="PWI390" s="314"/>
      <c r="PWJ390" s="314"/>
      <c r="PWK390" s="314"/>
      <c r="PWL390" s="314"/>
      <c r="PWM390" s="314"/>
      <c r="PWN390" s="314"/>
      <c r="PWO390" s="314"/>
      <c r="PWP390" s="314"/>
      <c r="PWQ390" s="314"/>
      <c r="PWR390" s="314"/>
      <c r="PWS390" s="314"/>
      <c r="PWT390" s="314"/>
      <c r="PWU390" s="314"/>
      <c r="PWV390" s="314"/>
      <c r="PWW390" s="314"/>
      <c r="PWX390" s="314"/>
      <c r="PWY390" s="314"/>
      <c r="PWZ390" s="314"/>
      <c r="PXA390" s="314"/>
      <c r="PXB390" s="314"/>
      <c r="PXC390" s="314"/>
      <c r="PXD390" s="314"/>
      <c r="PXE390" s="314"/>
      <c r="PXF390" s="314"/>
      <c r="PXG390" s="314"/>
      <c r="PXH390" s="314"/>
      <c r="PXI390" s="314"/>
      <c r="PXJ390" s="314"/>
      <c r="PXK390" s="314"/>
      <c r="PXL390" s="314"/>
      <c r="PXM390" s="314"/>
      <c r="PXN390" s="314"/>
      <c r="PXO390" s="314"/>
      <c r="PXP390" s="314"/>
      <c r="PXQ390" s="314"/>
      <c r="PXR390" s="314"/>
      <c r="PXS390" s="314"/>
      <c r="PXT390" s="314"/>
      <c r="PXU390" s="314"/>
      <c r="PXV390" s="314"/>
      <c r="PXW390" s="314"/>
      <c r="PXX390" s="314"/>
      <c r="PXY390" s="314"/>
      <c r="PXZ390" s="314"/>
      <c r="PYA390" s="314"/>
      <c r="PYB390" s="314"/>
      <c r="PYC390" s="314"/>
      <c r="PYD390" s="314"/>
      <c r="PYE390" s="314"/>
      <c r="PYF390" s="314"/>
      <c r="PYG390" s="314"/>
      <c r="PYH390" s="314"/>
      <c r="PYI390" s="314"/>
      <c r="PYJ390" s="314"/>
      <c r="PYK390" s="314"/>
      <c r="PYL390" s="314"/>
      <c r="PYM390" s="314"/>
      <c r="PYN390" s="314"/>
      <c r="PYO390" s="314"/>
      <c r="PYP390" s="314"/>
      <c r="PYQ390" s="314"/>
      <c r="PYR390" s="314"/>
      <c r="PYS390" s="314"/>
      <c r="PYT390" s="314"/>
      <c r="PYU390" s="314"/>
      <c r="PYV390" s="314"/>
      <c r="PYW390" s="314"/>
      <c r="PYX390" s="314"/>
      <c r="PYY390" s="314"/>
      <c r="PYZ390" s="314"/>
      <c r="PZA390" s="314"/>
      <c r="PZB390" s="314"/>
      <c r="PZC390" s="314"/>
      <c r="PZD390" s="314"/>
      <c r="PZE390" s="314"/>
      <c r="PZF390" s="314"/>
      <c r="PZG390" s="314"/>
      <c r="PZH390" s="314"/>
      <c r="PZI390" s="314"/>
      <c r="PZJ390" s="314"/>
      <c r="PZK390" s="314"/>
      <c r="PZL390" s="314"/>
      <c r="PZM390" s="314"/>
      <c r="PZN390" s="314"/>
      <c r="PZO390" s="314"/>
      <c r="PZP390" s="314"/>
      <c r="PZQ390" s="314"/>
      <c r="PZR390" s="314"/>
      <c r="PZS390" s="314"/>
      <c r="PZT390" s="314"/>
      <c r="PZU390" s="314"/>
      <c r="PZV390" s="314"/>
      <c r="PZW390" s="314"/>
      <c r="PZX390" s="314"/>
      <c r="PZY390" s="314"/>
      <c r="PZZ390" s="314"/>
      <c r="QAA390" s="314"/>
      <c r="QAB390" s="314"/>
      <c r="QAC390" s="314"/>
      <c r="QAD390" s="314"/>
      <c r="QAE390" s="314"/>
      <c r="QAF390" s="314"/>
      <c r="QAG390" s="314"/>
      <c r="QAH390" s="314"/>
      <c r="QAI390" s="314"/>
      <c r="QAJ390" s="314"/>
      <c r="QAK390" s="314"/>
      <c r="QAL390" s="314"/>
      <c r="QAM390" s="314"/>
      <c r="QAN390" s="314"/>
      <c r="QAO390" s="314"/>
      <c r="QAP390" s="314"/>
      <c r="QAQ390" s="314"/>
      <c r="QAR390" s="314"/>
      <c r="QAS390" s="314"/>
      <c r="QAT390" s="314"/>
      <c r="QAU390" s="314"/>
      <c r="QAV390" s="314"/>
      <c r="QAW390" s="314"/>
      <c r="QAX390" s="314"/>
      <c r="QAY390" s="314"/>
      <c r="QAZ390" s="314"/>
      <c r="QBA390" s="314"/>
      <c r="QBB390" s="314"/>
      <c r="QBC390" s="314"/>
      <c r="QBD390" s="314"/>
      <c r="QBE390" s="314"/>
      <c r="QBF390" s="314"/>
      <c r="QBG390" s="314"/>
      <c r="QBH390" s="314"/>
      <c r="QBI390" s="314"/>
      <c r="QBJ390" s="314"/>
      <c r="QBK390" s="314"/>
      <c r="QBL390" s="314"/>
      <c r="QBM390" s="314"/>
      <c r="QBN390" s="314"/>
      <c r="QBO390" s="314"/>
      <c r="QBP390" s="314"/>
      <c r="QBQ390" s="314"/>
      <c r="QBR390" s="314"/>
      <c r="QBS390" s="314"/>
      <c r="QBT390" s="314"/>
      <c r="QBU390" s="314"/>
      <c r="QBV390" s="314"/>
      <c r="QBW390" s="314"/>
      <c r="QBX390" s="314"/>
      <c r="QBY390" s="314"/>
      <c r="QBZ390" s="314"/>
      <c r="QCA390" s="314"/>
      <c r="QCB390" s="314"/>
      <c r="QCC390" s="314"/>
      <c r="QCD390" s="314"/>
      <c r="QCE390" s="314"/>
      <c r="QCF390" s="314"/>
      <c r="QCG390" s="314"/>
      <c r="QCH390" s="314"/>
      <c r="QCI390" s="314"/>
      <c r="QCJ390" s="314"/>
      <c r="QCK390" s="314"/>
      <c r="QCL390" s="314"/>
      <c r="QCM390" s="314"/>
      <c r="QCN390" s="314"/>
      <c r="QCO390" s="314"/>
      <c r="QCP390" s="314"/>
      <c r="QCQ390" s="314"/>
      <c r="QCR390" s="314"/>
      <c r="QCS390" s="314"/>
      <c r="QCT390" s="314"/>
      <c r="QCU390" s="314"/>
      <c r="QCV390" s="314"/>
      <c r="QCW390" s="314"/>
      <c r="QCX390" s="314"/>
      <c r="QCY390" s="314"/>
      <c r="QCZ390" s="314"/>
      <c r="QDA390" s="314"/>
      <c r="QDB390" s="314"/>
      <c r="QDC390" s="314"/>
      <c r="QDD390" s="314"/>
      <c r="QDE390" s="314"/>
      <c r="QDF390" s="314"/>
      <c r="QDG390" s="314"/>
      <c r="QDH390" s="314"/>
      <c r="QDI390" s="314"/>
      <c r="QDJ390" s="314"/>
      <c r="QDK390" s="314"/>
      <c r="QDL390" s="314"/>
      <c r="QDM390" s="314"/>
      <c r="QDN390" s="314"/>
      <c r="QDO390" s="314"/>
      <c r="QDP390" s="314"/>
      <c r="QDQ390" s="314"/>
      <c r="QDR390" s="314"/>
      <c r="QDS390" s="314"/>
      <c r="QDT390" s="314"/>
      <c r="QDU390" s="314"/>
      <c r="QDV390" s="314"/>
      <c r="QDW390" s="314"/>
      <c r="QDX390" s="314"/>
      <c r="QDY390" s="314"/>
      <c r="QDZ390" s="314"/>
      <c r="QEA390" s="314"/>
      <c r="QEB390" s="314"/>
      <c r="QEC390" s="314"/>
      <c r="QED390" s="314"/>
      <c r="QEE390" s="314"/>
      <c r="QEF390" s="314"/>
      <c r="QEG390" s="314"/>
      <c r="QEH390" s="314"/>
      <c r="QEI390" s="314"/>
      <c r="QEJ390" s="314"/>
      <c r="QEK390" s="314"/>
      <c r="QEL390" s="314"/>
      <c r="QEM390" s="314"/>
      <c r="QEN390" s="314"/>
      <c r="QEO390" s="314"/>
      <c r="QEP390" s="314"/>
      <c r="QEQ390" s="314"/>
      <c r="QER390" s="314"/>
      <c r="QES390" s="314"/>
      <c r="QET390" s="314"/>
      <c r="QEU390" s="314"/>
      <c r="QEV390" s="314"/>
      <c r="QEW390" s="314"/>
      <c r="QEX390" s="314"/>
      <c r="QEY390" s="314"/>
      <c r="QEZ390" s="314"/>
      <c r="QFA390" s="314"/>
      <c r="QFB390" s="314"/>
      <c r="QFC390" s="314"/>
      <c r="QFD390" s="314"/>
      <c r="QFE390" s="314"/>
      <c r="QFF390" s="314"/>
      <c r="QFG390" s="314"/>
      <c r="QFH390" s="314"/>
      <c r="QFI390" s="314"/>
      <c r="QFJ390" s="314"/>
      <c r="QFK390" s="314"/>
      <c r="QFL390" s="314"/>
      <c r="QFM390" s="314"/>
      <c r="QFN390" s="314"/>
      <c r="QFO390" s="314"/>
      <c r="QFP390" s="314"/>
      <c r="QFQ390" s="314"/>
      <c r="QFR390" s="314"/>
      <c r="QFS390" s="314"/>
      <c r="QFT390" s="314"/>
      <c r="QFU390" s="314"/>
      <c r="QFV390" s="314"/>
      <c r="QFW390" s="314"/>
      <c r="QFX390" s="314"/>
      <c r="QFY390" s="314"/>
      <c r="QFZ390" s="314"/>
      <c r="QGA390" s="314"/>
      <c r="QGB390" s="314"/>
      <c r="QGC390" s="314"/>
      <c r="QGD390" s="314"/>
      <c r="QGE390" s="314"/>
      <c r="QGF390" s="314"/>
      <c r="QGG390" s="314"/>
      <c r="QGH390" s="314"/>
      <c r="QGI390" s="314"/>
      <c r="QGJ390" s="314"/>
      <c r="QGK390" s="314"/>
      <c r="QGL390" s="314"/>
      <c r="QGM390" s="314"/>
      <c r="QGN390" s="314"/>
      <c r="QGO390" s="314"/>
      <c r="QGP390" s="314"/>
      <c r="QGQ390" s="314"/>
      <c r="QGR390" s="314"/>
      <c r="QGS390" s="314"/>
      <c r="QGT390" s="314"/>
      <c r="QGU390" s="314"/>
      <c r="QGV390" s="314"/>
      <c r="QGW390" s="314"/>
      <c r="QGX390" s="314"/>
      <c r="QGY390" s="314"/>
      <c r="QGZ390" s="314"/>
      <c r="QHA390" s="314"/>
      <c r="QHB390" s="314"/>
      <c r="QHC390" s="314"/>
      <c r="QHD390" s="314"/>
      <c r="QHE390" s="314"/>
      <c r="QHF390" s="314"/>
      <c r="QHG390" s="314"/>
      <c r="QHH390" s="314"/>
      <c r="QHI390" s="314"/>
      <c r="QHJ390" s="314"/>
      <c r="QHK390" s="314"/>
      <c r="QHL390" s="314"/>
      <c r="QHM390" s="314"/>
      <c r="QHN390" s="314"/>
      <c r="QHO390" s="314"/>
      <c r="QHP390" s="314"/>
      <c r="QHQ390" s="314"/>
      <c r="QHR390" s="314"/>
      <c r="QHS390" s="314"/>
      <c r="QHT390" s="314"/>
      <c r="QHU390" s="314"/>
      <c r="QHV390" s="314"/>
      <c r="QHW390" s="314"/>
      <c r="QHX390" s="314"/>
      <c r="QHY390" s="314"/>
      <c r="QHZ390" s="314"/>
      <c r="QIA390" s="314"/>
      <c r="QIB390" s="314"/>
      <c r="QIC390" s="314"/>
      <c r="QID390" s="314"/>
      <c r="QIE390" s="314"/>
      <c r="QIF390" s="314"/>
      <c r="QIG390" s="314"/>
      <c r="QIH390" s="314"/>
      <c r="QII390" s="314"/>
      <c r="QIJ390" s="314"/>
      <c r="QIK390" s="314"/>
      <c r="QIL390" s="314"/>
      <c r="QIM390" s="314"/>
      <c r="QIN390" s="314"/>
      <c r="QIO390" s="314"/>
      <c r="QIP390" s="314"/>
      <c r="QIQ390" s="314"/>
      <c r="QIR390" s="314"/>
      <c r="QIS390" s="314"/>
      <c r="QIT390" s="314"/>
      <c r="QIU390" s="314"/>
      <c r="QIV390" s="314"/>
      <c r="QIW390" s="314"/>
      <c r="QIX390" s="314"/>
      <c r="QIY390" s="314"/>
      <c r="QIZ390" s="314"/>
      <c r="QJA390" s="314"/>
      <c r="QJB390" s="314"/>
      <c r="QJC390" s="314"/>
      <c r="QJD390" s="314"/>
      <c r="QJE390" s="314"/>
      <c r="QJF390" s="314"/>
      <c r="QJG390" s="314"/>
      <c r="QJH390" s="314"/>
      <c r="QJI390" s="314"/>
      <c r="QJJ390" s="314"/>
      <c r="QJK390" s="314"/>
      <c r="QJL390" s="314"/>
      <c r="QJM390" s="314"/>
      <c r="QJN390" s="314"/>
      <c r="QJO390" s="314"/>
      <c r="QJP390" s="314"/>
      <c r="QJQ390" s="314"/>
      <c r="QJR390" s="314"/>
      <c r="QJS390" s="314"/>
      <c r="QJT390" s="314"/>
      <c r="QJU390" s="314"/>
      <c r="QJV390" s="314"/>
      <c r="QJW390" s="314"/>
      <c r="QJX390" s="314"/>
      <c r="QJY390" s="314"/>
      <c r="QJZ390" s="314"/>
      <c r="QKA390" s="314"/>
      <c r="QKB390" s="314"/>
      <c r="QKC390" s="314"/>
      <c r="QKD390" s="314"/>
      <c r="QKE390" s="314"/>
      <c r="QKF390" s="314"/>
      <c r="QKG390" s="314"/>
      <c r="QKH390" s="314"/>
      <c r="QKI390" s="314"/>
      <c r="QKJ390" s="314"/>
      <c r="QKK390" s="314"/>
      <c r="QKL390" s="314"/>
      <c r="QKM390" s="314"/>
      <c r="QKN390" s="314"/>
      <c r="QKO390" s="314"/>
      <c r="QKP390" s="314"/>
      <c r="QKQ390" s="314"/>
      <c r="QKR390" s="314"/>
      <c r="QKS390" s="314"/>
      <c r="QKT390" s="314"/>
      <c r="QKU390" s="314"/>
      <c r="QKV390" s="314"/>
      <c r="QKW390" s="314"/>
      <c r="QKX390" s="314"/>
      <c r="QKY390" s="314"/>
      <c r="QKZ390" s="314"/>
      <c r="QLA390" s="314"/>
      <c r="QLB390" s="314"/>
      <c r="QLC390" s="314"/>
      <c r="QLD390" s="314"/>
      <c r="QLE390" s="314"/>
      <c r="QLF390" s="314"/>
      <c r="QLG390" s="314"/>
      <c r="QLH390" s="314"/>
      <c r="QLI390" s="314"/>
      <c r="QLJ390" s="314"/>
      <c r="QLK390" s="314"/>
      <c r="QLL390" s="314"/>
      <c r="QLM390" s="314"/>
      <c r="QLN390" s="314"/>
      <c r="QLO390" s="314"/>
      <c r="QLP390" s="314"/>
      <c r="QLQ390" s="314"/>
      <c r="QLR390" s="314"/>
      <c r="QLS390" s="314"/>
      <c r="QLT390" s="314"/>
      <c r="QLU390" s="314"/>
      <c r="QLV390" s="314"/>
      <c r="QLW390" s="314"/>
      <c r="QLX390" s="314"/>
      <c r="QLY390" s="314"/>
      <c r="QLZ390" s="314"/>
      <c r="QMA390" s="314"/>
      <c r="QMB390" s="314"/>
      <c r="QMC390" s="314"/>
      <c r="QMD390" s="314"/>
      <c r="QME390" s="314"/>
      <c r="QMF390" s="314"/>
      <c r="QMG390" s="314"/>
      <c r="QMH390" s="314"/>
      <c r="QMI390" s="314"/>
      <c r="QMJ390" s="314"/>
      <c r="QMK390" s="314"/>
      <c r="QML390" s="314"/>
      <c r="QMM390" s="314"/>
      <c r="QMN390" s="314"/>
      <c r="QMO390" s="314"/>
      <c r="QMP390" s="314"/>
      <c r="QMQ390" s="314"/>
      <c r="QMR390" s="314"/>
      <c r="QMS390" s="314"/>
      <c r="QMT390" s="314"/>
      <c r="QMU390" s="314"/>
      <c r="QMV390" s="314"/>
      <c r="QMW390" s="314"/>
      <c r="QMX390" s="314"/>
      <c r="QMY390" s="314"/>
      <c r="QMZ390" s="314"/>
      <c r="QNA390" s="314"/>
      <c r="QNB390" s="314"/>
      <c r="QNC390" s="314"/>
      <c r="QND390" s="314"/>
      <c r="QNE390" s="314"/>
      <c r="QNF390" s="314"/>
      <c r="QNG390" s="314"/>
      <c r="QNH390" s="314"/>
      <c r="QNI390" s="314"/>
      <c r="QNJ390" s="314"/>
      <c r="QNK390" s="314"/>
      <c r="QNL390" s="314"/>
      <c r="QNM390" s="314"/>
      <c r="QNN390" s="314"/>
      <c r="QNO390" s="314"/>
      <c r="QNP390" s="314"/>
      <c r="QNQ390" s="314"/>
      <c r="QNR390" s="314"/>
      <c r="QNS390" s="314"/>
      <c r="QNT390" s="314"/>
      <c r="QNU390" s="314"/>
      <c r="QNV390" s="314"/>
      <c r="QNW390" s="314"/>
      <c r="QNX390" s="314"/>
      <c r="QNY390" s="314"/>
      <c r="QNZ390" s="314"/>
      <c r="QOA390" s="314"/>
      <c r="QOB390" s="314"/>
      <c r="QOC390" s="314"/>
      <c r="QOD390" s="314"/>
      <c r="QOE390" s="314"/>
      <c r="QOF390" s="314"/>
      <c r="QOG390" s="314"/>
      <c r="QOH390" s="314"/>
      <c r="QOI390" s="314"/>
      <c r="QOJ390" s="314"/>
      <c r="QOK390" s="314"/>
      <c r="QOL390" s="314"/>
      <c r="QOM390" s="314"/>
      <c r="QON390" s="314"/>
      <c r="QOO390" s="314"/>
      <c r="QOP390" s="314"/>
      <c r="QOQ390" s="314"/>
      <c r="QOR390" s="314"/>
      <c r="QOS390" s="314"/>
      <c r="QOT390" s="314"/>
      <c r="QOU390" s="314"/>
      <c r="QOV390" s="314"/>
      <c r="QOW390" s="314"/>
      <c r="QOX390" s="314"/>
      <c r="QOY390" s="314"/>
      <c r="QOZ390" s="314"/>
      <c r="QPA390" s="314"/>
      <c r="QPB390" s="314"/>
      <c r="QPC390" s="314"/>
      <c r="QPD390" s="314"/>
      <c r="QPE390" s="314"/>
      <c r="QPF390" s="314"/>
      <c r="QPG390" s="314"/>
      <c r="QPH390" s="314"/>
      <c r="QPI390" s="314"/>
      <c r="QPJ390" s="314"/>
      <c r="QPK390" s="314"/>
      <c r="QPL390" s="314"/>
      <c r="QPM390" s="314"/>
      <c r="QPN390" s="314"/>
      <c r="QPO390" s="314"/>
      <c r="QPP390" s="314"/>
      <c r="QPQ390" s="314"/>
      <c r="QPR390" s="314"/>
      <c r="QPS390" s="314"/>
      <c r="QPT390" s="314"/>
      <c r="QPU390" s="314"/>
      <c r="QPV390" s="314"/>
      <c r="QPW390" s="314"/>
      <c r="QPX390" s="314"/>
      <c r="QPY390" s="314"/>
      <c r="QPZ390" s="314"/>
      <c r="QQA390" s="314"/>
      <c r="QQB390" s="314"/>
      <c r="QQC390" s="314"/>
      <c r="QQD390" s="314"/>
      <c r="QQE390" s="314"/>
      <c r="QQF390" s="314"/>
      <c r="QQG390" s="314"/>
      <c r="QQH390" s="314"/>
      <c r="QQI390" s="314"/>
      <c r="QQJ390" s="314"/>
      <c r="QQK390" s="314"/>
      <c r="QQL390" s="314"/>
      <c r="QQM390" s="314"/>
      <c r="QQN390" s="314"/>
      <c r="QQO390" s="314"/>
      <c r="QQP390" s="314"/>
      <c r="QQQ390" s="314"/>
      <c r="QQR390" s="314"/>
      <c r="QQS390" s="314"/>
      <c r="QQT390" s="314"/>
      <c r="QQU390" s="314"/>
      <c r="QQV390" s="314"/>
      <c r="QQW390" s="314"/>
      <c r="QQX390" s="314"/>
      <c r="QQY390" s="314"/>
      <c r="QQZ390" s="314"/>
      <c r="QRA390" s="314"/>
      <c r="QRB390" s="314"/>
      <c r="QRC390" s="314"/>
      <c r="QRD390" s="314"/>
      <c r="QRE390" s="314"/>
      <c r="QRF390" s="314"/>
      <c r="QRG390" s="314"/>
      <c r="QRH390" s="314"/>
      <c r="QRI390" s="314"/>
      <c r="QRJ390" s="314"/>
      <c r="QRK390" s="314"/>
      <c r="QRL390" s="314"/>
      <c r="QRM390" s="314"/>
      <c r="QRN390" s="314"/>
      <c r="QRO390" s="314"/>
      <c r="QRP390" s="314"/>
      <c r="QRQ390" s="314"/>
      <c r="QRR390" s="314"/>
      <c r="QRS390" s="314"/>
      <c r="QRT390" s="314"/>
      <c r="QRU390" s="314"/>
      <c r="QRV390" s="314"/>
      <c r="QRW390" s="314"/>
      <c r="QRX390" s="314"/>
      <c r="QRY390" s="314"/>
      <c r="QRZ390" s="314"/>
      <c r="QSA390" s="314"/>
      <c r="QSB390" s="314"/>
      <c r="QSC390" s="314"/>
      <c r="QSD390" s="314"/>
      <c r="QSE390" s="314"/>
      <c r="QSF390" s="314"/>
      <c r="QSG390" s="314"/>
      <c r="QSH390" s="314"/>
      <c r="QSI390" s="314"/>
      <c r="QSJ390" s="314"/>
      <c r="QSK390" s="314"/>
      <c r="QSL390" s="314"/>
      <c r="QSM390" s="314"/>
      <c r="QSN390" s="314"/>
      <c r="QSO390" s="314"/>
      <c r="QSP390" s="314"/>
      <c r="QSQ390" s="314"/>
      <c r="QSR390" s="314"/>
      <c r="QSS390" s="314"/>
      <c r="QST390" s="314"/>
      <c r="QSU390" s="314"/>
      <c r="QSV390" s="314"/>
      <c r="QSW390" s="314"/>
      <c r="QSX390" s="314"/>
      <c r="QSY390" s="314"/>
      <c r="QSZ390" s="314"/>
      <c r="QTA390" s="314"/>
      <c r="QTB390" s="314"/>
      <c r="QTC390" s="314"/>
      <c r="QTD390" s="314"/>
      <c r="QTE390" s="314"/>
      <c r="QTF390" s="314"/>
      <c r="QTG390" s="314"/>
      <c r="QTH390" s="314"/>
      <c r="QTI390" s="314"/>
      <c r="QTJ390" s="314"/>
      <c r="QTK390" s="314"/>
      <c r="QTL390" s="314"/>
      <c r="QTM390" s="314"/>
      <c r="QTN390" s="314"/>
      <c r="QTO390" s="314"/>
      <c r="QTP390" s="314"/>
      <c r="QTQ390" s="314"/>
      <c r="QTR390" s="314"/>
      <c r="QTS390" s="314"/>
      <c r="QTT390" s="314"/>
      <c r="QTU390" s="314"/>
      <c r="QTV390" s="314"/>
      <c r="QTW390" s="314"/>
      <c r="QTX390" s="314"/>
      <c r="QTY390" s="314"/>
      <c r="QTZ390" s="314"/>
      <c r="QUA390" s="314"/>
      <c r="QUB390" s="314"/>
      <c r="QUC390" s="314"/>
      <c r="QUD390" s="314"/>
      <c r="QUE390" s="314"/>
      <c r="QUF390" s="314"/>
      <c r="QUG390" s="314"/>
      <c r="QUH390" s="314"/>
      <c r="QUI390" s="314"/>
      <c r="QUJ390" s="314"/>
      <c r="QUK390" s="314"/>
      <c r="QUL390" s="314"/>
      <c r="QUM390" s="314"/>
      <c r="QUN390" s="314"/>
      <c r="QUO390" s="314"/>
      <c r="QUP390" s="314"/>
      <c r="QUQ390" s="314"/>
      <c r="QUR390" s="314"/>
      <c r="QUS390" s="314"/>
      <c r="QUT390" s="314"/>
      <c r="QUU390" s="314"/>
      <c r="QUV390" s="314"/>
      <c r="QUW390" s="314"/>
      <c r="QUX390" s="314"/>
      <c r="QUY390" s="314"/>
      <c r="QUZ390" s="314"/>
      <c r="QVA390" s="314"/>
      <c r="QVB390" s="314"/>
      <c r="QVC390" s="314"/>
      <c r="QVD390" s="314"/>
      <c r="QVE390" s="314"/>
      <c r="QVF390" s="314"/>
      <c r="QVG390" s="314"/>
      <c r="QVH390" s="314"/>
      <c r="QVI390" s="314"/>
      <c r="QVJ390" s="314"/>
      <c r="QVK390" s="314"/>
      <c r="QVL390" s="314"/>
      <c r="QVM390" s="314"/>
      <c r="QVN390" s="314"/>
      <c r="QVO390" s="314"/>
      <c r="QVP390" s="314"/>
      <c r="QVQ390" s="314"/>
      <c r="QVR390" s="314"/>
      <c r="QVS390" s="314"/>
      <c r="QVT390" s="314"/>
      <c r="QVU390" s="314"/>
      <c r="QVV390" s="314"/>
      <c r="QVW390" s="314"/>
      <c r="QVX390" s="314"/>
      <c r="QVY390" s="314"/>
      <c r="QVZ390" s="314"/>
      <c r="QWA390" s="314"/>
      <c r="QWB390" s="314"/>
      <c r="QWC390" s="314"/>
      <c r="QWD390" s="314"/>
      <c r="QWE390" s="314"/>
      <c r="QWF390" s="314"/>
      <c r="QWG390" s="314"/>
      <c r="QWH390" s="314"/>
      <c r="QWI390" s="314"/>
      <c r="QWJ390" s="314"/>
      <c r="QWK390" s="314"/>
      <c r="QWL390" s="314"/>
      <c r="QWM390" s="314"/>
      <c r="QWN390" s="314"/>
      <c r="QWO390" s="314"/>
      <c r="QWP390" s="314"/>
      <c r="QWQ390" s="314"/>
      <c r="QWR390" s="314"/>
      <c r="QWS390" s="314"/>
      <c r="QWT390" s="314"/>
      <c r="QWU390" s="314"/>
      <c r="QWV390" s="314"/>
      <c r="QWW390" s="314"/>
      <c r="QWX390" s="314"/>
      <c r="QWY390" s="314"/>
      <c r="QWZ390" s="314"/>
      <c r="QXA390" s="314"/>
      <c r="QXB390" s="314"/>
      <c r="QXC390" s="314"/>
      <c r="QXD390" s="314"/>
      <c r="QXE390" s="314"/>
      <c r="QXF390" s="314"/>
      <c r="QXG390" s="314"/>
      <c r="QXH390" s="314"/>
      <c r="QXI390" s="314"/>
      <c r="QXJ390" s="314"/>
      <c r="QXK390" s="314"/>
      <c r="QXL390" s="314"/>
      <c r="QXM390" s="314"/>
      <c r="QXN390" s="314"/>
      <c r="QXO390" s="314"/>
      <c r="QXP390" s="314"/>
      <c r="QXQ390" s="314"/>
      <c r="QXR390" s="314"/>
      <c r="QXS390" s="314"/>
      <c r="QXT390" s="314"/>
      <c r="QXU390" s="314"/>
      <c r="QXV390" s="314"/>
      <c r="QXW390" s="314"/>
      <c r="QXX390" s="314"/>
      <c r="QXY390" s="314"/>
      <c r="QXZ390" s="314"/>
      <c r="QYA390" s="314"/>
      <c r="QYB390" s="314"/>
      <c r="QYC390" s="314"/>
      <c r="QYD390" s="314"/>
      <c r="QYE390" s="314"/>
      <c r="QYF390" s="314"/>
      <c r="QYG390" s="314"/>
      <c r="QYH390" s="314"/>
      <c r="QYI390" s="314"/>
      <c r="QYJ390" s="314"/>
      <c r="QYK390" s="314"/>
      <c r="QYL390" s="314"/>
      <c r="QYM390" s="314"/>
      <c r="QYN390" s="314"/>
      <c r="QYO390" s="314"/>
      <c r="QYP390" s="314"/>
      <c r="QYQ390" s="314"/>
      <c r="QYR390" s="314"/>
      <c r="QYS390" s="314"/>
      <c r="QYT390" s="314"/>
      <c r="QYU390" s="314"/>
      <c r="QYV390" s="314"/>
      <c r="QYW390" s="314"/>
      <c r="QYX390" s="314"/>
      <c r="QYY390" s="314"/>
      <c r="QYZ390" s="314"/>
      <c r="QZA390" s="314"/>
      <c r="QZB390" s="314"/>
      <c r="QZC390" s="314"/>
      <c r="QZD390" s="314"/>
      <c r="QZE390" s="314"/>
      <c r="QZF390" s="314"/>
      <c r="QZG390" s="314"/>
      <c r="QZH390" s="314"/>
      <c r="QZI390" s="314"/>
      <c r="QZJ390" s="314"/>
      <c r="QZK390" s="314"/>
      <c r="QZL390" s="314"/>
      <c r="QZM390" s="314"/>
      <c r="QZN390" s="314"/>
      <c r="QZO390" s="314"/>
      <c r="QZP390" s="314"/>
      <c r="QZQ390" s="314"/>
      <c r="QZR390" s="314"/>
      <c r="QZS390" s="314"/>
      <c r="QZT390" s="314"/>
      <c r="QZU390" s="314"/>
      <c r="QZV390" s="314"/>
      <c r="QZW390" s="314"/>
      <c r="QZX390" s="314"/>
      <c r="QZY390" s="314"/>
      <c r="QZZ390" s="314"/>
      <c r="RAA390" s="314"/>
      <c r="RAB390" s="314"/>
      <c r="RAC390" s="314"/>
      <c r="RAD390" s="314"/>
      <c r="RAE390" s="314"/>
      <c r="RAF390" s="314"/>
      <c r="RAG390" s="314"/>
      <c r="RAH390" s="314"/>
      <c r="RAI390" s="314"/>
      <c r="RAJ390" s="314"/>
      <c r="RAK390" s="314"/>
      <c r="RAL390" s="314"/>
      <c r="RAM390" s="314"/>
      <c r="RAN390" s="314"/>
      <c r="RAO390" s="314"/>
      <c r="RAP390" s="314"/>
      <c r="RAQ390" s="314"/>
      <c r="RAR390" s="314"/>
      <c r="RAS390" s="314"/>
      <c r="RAT390" s="314"/>
      <c r="RAU390" s="314"/>
      <c r="RAV390" s="314"/>
      <c r="RAW390" s="314"/>
      <c r="RAX390" s="314"/>
      <c r="RAY390" s="314"/>
      <c r="RAZ390" s="314"/>
      <c r="RBA390" s="314"/>
      <c r="RBB390" s="314"/>
      <c r="RBC390" s="314"/>
      <c r="RBD390" s="314"/>
      <c r="RBE390" s="314"/>
      <c r="RBF390" s="314"/>
      <c r="RBG390" s="314"/>
      <c r="RBH390" s="314"/>
      <c r="RBI390" s="314"/>
      <c r="RBJ390" s="314"/>
      <c r="RBK390" s="314"/>
      <c r="RBL390" s="314"/>
      <c r="RBM390" s="314"/>
      <c r="RBN390" s="314"/>
      <c r="RBO390" s="314"/>
      <c r="RBP390" s="314"/>
      <c r="RBQ390" s="314"/>
      <c r="RBR390" s="314"/>
      <c r="RBS390" s="314"/>
      <c r="RBT390" s="314"/>
      <c r="RBU390" s="314"/>
      <c r="RBV390" s="314"/>
      <c r="RBW390" s="314"/>
      <c r="RBX390" s="314"/>
      <c r="RBY390" s="314"/>
      <c r="RBZ390" s="314"/>
      <c r="RCA390" s="314"/>
      <c r="RCB390" s="314"/>
      <c r="RCC390" s="314"/>
      <c r="RCD390" s="314"/>
      <c r="RCE390" s="314"/>
      <c r="RCF390" s="314"/>
      <c r="RCG390" s="314"/>
      <c r="RCH390" s="314"/>
      <c r="RCI390" s="314"/>
      <c r="RCJ390" s="314"/>
      <c r="RCK390" s="314"/>
      <c r="RCL390" s="314"/>
      <c r="RCM390" s="314"/>
      <c r="RCN390" s="314"/>
      <c r="RCO390" s="314"/>
      <c r="RCP390" s="314"/>
      <c r="RCQ390" s="314"/>
      <c r="RCR390" s="314"/>
      <c r="RCS390" s="314"/>
      <c r="RCT390" s="314"/>
      <c r="RCU390" s="314"/>
      <c r="RCV390" s="314"/>
      <c r="RCW390" s="314"/>
      <c r="RCX390" s="314"/>
      <c r="RCY390" s="314"/>
      <c r="RCZ390" s="314"/>
      <c r="RDA390" s="314"/>
      <c r="RDB390" s="314"/>
      <c r="RDC390" s="314"/>
      <c r="RDD390" s="314"/>
      <c r="RDE390" s="314"/>
      <c r="RDF390" s="314"/>
      <c r="RDG390" s="314"/>
      <c r="RDH390" s="314"/>
      <c r="RDI390" s="314"/>
      <c r="RDJ390" s="314"/>
      <c r="RDK390" s="314"/>
      <c r="RDL390" s="314"/>
      <c r="RDM390" s="314"/>
      <c r="RDN390" s="314"/>
      <c r="RDO390" s="314"/>
      <c r="RDP390" s="314"/>
      <c r="RDQ390" s="314"/>
      <c r="RDR390" s="314"/>
      <c r="RDS390" s="314"/>
      <c r="RDT390" s="314"/>
      <c r="RDU390" s="314"/>
      <c r="RDV390" s="314"/>
      <c r="RDW390" s="314"/>
      <c r="RDX390" s="314"/>
      <c r="RDY390" s="314"/>
      <c r="RDZ390" s="314"/>
      <c r="REA390" s="314"/>
      <c r="REB390" s="314"/>
      <c r="REC390" s="314"/>
      <c r="RED390" s="314"/>
      <c r="REE390" s="314"/>
      <c r="REF390" s="314"/>
      <c r="REG390" s="314"/>
      <c r="REH390" s="314"/>
      <c r="REI390" s="314"/>
      <c r="REJ390" s="314"/>
      <c r="REK390" s="314"/>
      <c r="REL390" s="314"/>
      <c r="REM390" s="314"/>
      <c r="REN390" s="314"/>
      <c r="REO390" s="314"/>
      <c r="REP390" s="314"/>
      <c r="REQ390" s="314"/>
      <c r="RER390" s="314"/>
      <c r="RES390" s="314"/>
      <c r="RET390" s="314"/>
      <c r="REU390" s="314"/>
      <c r="REV390" s="314"/>
      <c r="REW390" s="314"/>
      <c r="REX390" s="314"/>
      <c r="REY390" s="314"/>
      <c r="REZ390" s="314"/>
      <c r="RFA390" s="314"/>
      <c r="RFB390" s="314"/>
      <c r="RFC390" s="314"/>
      <c r="RFD390" s="314"/>
      <c r="RFE390" s="314"/>
      <c r="RFF390" s="314"/>
      <c r="RFG390" s="314"/>
      <c r="RFH390" s="314"/>
      <c r="RFI390" s="314"/>
      <c r="RFJ390" s="314"/>
      <c r="RFK390" s="314"/>
      <c r="RFL390" s="314"/>
      <c r="RFM390" s="314"/>
      <c r="RFN390" s="314"/>
      <c r="RFO390" s="314"/>
      <c r="RFP390" s="314"/>
      <c r="RFQ390" s="314"/>
      <c r="RFR390" s="314"/>
      <c r="RFS390" s="314"/>
      <c r="RFT390" s="314"/>
      <c r="RFU390" s="314"/>
      <c r="RFV390" s="314"/>
      <c r="RFW390" s="314"/>
      <c r="RFX390" s="314"/>
      <c r="RFY390" s="314"/>
      <c r="RFZ390" s="314"/>
      <c r="RGA390" s="314"/>
      <c r="RGB390" s="314"/>
      <c r="RGC390" s="314"/>
      <c r="RGD390" s="314"/>
      <c r="RGE390" s="314"/>
      <c r="RGF390" s="314"/>
      <c r="RGG390" s="314"/>
      <c r="RGH390" s="314"/>
      <c r="RGI390" s="314"/>
      <c r="RGJ390" s="314"/>
      <c r="RGK390" s="314"/>
      <c r="RGL390" s="314"/>
      <c r="RGM390" s="314"/>
      <c r="RGN390" s="314"/>
      <c r="RGO390" s="314"/>
      <c r="RGP390" s="314"/>
      <c r="RGQ390" s="314"/>
      <c r="RGR390" s="314"/>
      <c r="RGS390" s="314"/>
      <c r="RGT390" s="314"/>
      <c r="RGU390" s="314"/>
      <c r="RGV390" s="314"/>
      <c r="RGW390" s="314"/>
      <c r="RGX390" s="314"/>
      <c r="RGY390" s="314"/>
      <c r="RGZ390" s="314"/>
      <c r="RHA390" s="314"/>
      <c r="RHB390" s="314"/>
      <c r="RHC390" s="314"/>
      <c r="RHD390" s="314"/>
      <c r="RHE390" s="314"/>
      <c r="RHF390" s="314"/>
      <c r="RHG390" s="314"/>
      <c r="RHH390" s="314"/>
      <c r="RHI390" s="314"/>
      <c r="RHJ390" s="314"/>
      <c r="RHK390" s="314"/>
      <c r="RHL390" s="314"/>
      <c r="RHM390" s="314"/>
      <c r="RHN390" s="314"/>
      <c r="RHO390" s="314"/>
      <c r="RHP390" s="314"/>
      <c r="RHQ390" s="314"/>
      <c r="RHR390" s="314"/>
      <c r="RHS390" s="314"/>
      <c r="RHT390" s="314"/>
      <c r="RHU390" s="314"/>
      <c r="RHV390" s="314"/>
      <c r="RHW390" s="314"/>
      <c r="RHX390" s="314"/>
      <c r="RHY390" s="314"/>
      <c r="RHZ390" s="314"/>
      <c r="RIA390" s="314"/>
      <c r="RIB390" s="314"/>
      <c r="RIC390" s="314"/>
      <c r="RID390" s="314"/>
      <c r="RIE390" s="314"/>
      <c r="RIF390" s="314"/>
      <c r="RIG390" s="314"/>
      <c r="RIH390" s="314"/>
      <c r="RII390" s="314"/>
      <c r="RIJ390" s="314"/>
      <c r="RIK390" s="314"/>
      <c r="RIL390" s="314"/>
      <c r="RIM390" s="314"/>
      <c r="RIN390" s="314"/>
      <c r="RIO390" s="314"/>
      <c r="RIP390" s="314"/>
      <c r="RIQ390" s="314"/>
      <c r="RIR390" s="314"/>
      <c r="RIS390" s="314"/>
      <c r="RIT390" s="314"/>
      <c r="RIU390" s="314"/>
      <c r="RIV390" s="314"/>
      <c r="RIW390" s="314"/>
      <c r="RIX390" s="314"/>
      <c r="RIY390" s="314"/>
      <c r="RIZ390" s="314"/>
      <c r="RJA390" s="314"/>
      <c r="RJB390" s="314"/>
      <c r="RJC390" s="314"/>
      <c r="RJD390" s="314"/>
      <c r="RJE390" s="314"/>
      <c r="RJF390" s="314"/>
      <c r="RJG390" s="314"/>
      <c r="RJH390" s="314"/>
      <c r="RJI390" s="314"/>
      <c r="RJJ390" s="314"/>
      <c r="RJK390" s="314"/>
      <c r="RJL390" s="314"/>
      <c r="RJM390" s="314"/>
      <c r="RJN390" s="314"/>
      <c r="RJO390" s="314"/>
      <c r="RJP390" s="314"/>
      <c r="RJQ390" s="314"/>
      <c r="RJR390" s="314"/>
      <c r="RJS390" s="314"/>
      <c r="RJT390" s="314"/>
      <c r="RJU390" s="314"/>
      <c r="RJV390" s="314"/>
      <c r="RJW390" s="314"/>
      <c r="RJX390" s="314"/>
      <c r="RJY390" s="314"/>
      <c r="RJZ390" s="314"/>
      <c r="RKA390" s="314"/>
      <c r="RKB390" s="314"/>
      <c r="RKC390" s="314"/>
      <c r="RKD390" s="314"/>
      <c r="RKE390" s="314"/>
      <c r="RKF390" s="314"/>
      <c r="RKG390" s="314"/>
      <c r="RKH390" s="314"/>
      <c r="RKI390" s="314"/>
      <c r="RKJ390" s="314"/>
      <c r="RKK390" s="314"/>
      <c r="RKL390" s="314"/>
      <c r="RKM390" s="314"/>
      <c r="RKN390" s="314"/>
      <c r="RKO390" s="314"/>
      <c r="RKP390" s="314"/>
      <c r="RKQ390" s="314"/>
      <c r="RKR390" s="314"/>
      <c r="RKS390" s="314"/>
      <c r="RKT390" s="314"/>
      <c r="RKU390" s="314"/>
      <c r="RKV390" s="314"/>
      <c r="RKW390" s="314"/>
      <c r="RKX390" s="314"/>
      <c r="RKY390" s="314"/>
      <c r="RKZ390" s="314"/>
      <c r="RLA390" s="314"/>
      <c r="RLB390" s="314"/>
      <c r="RLC390" s="314"/>
      <c r="RLD390" s="314"/>
      <c r="RLE390" s="314"/>
      <c r="RLF390" s="314"/>
      <c r="RLG390" s="314"/>
      <c r="RLH390" s="314"/>
      <c r="RLI390" s="314"/>
      <c r="RLJ390" s="314"/>
      <c r="RLK390" s="314"/>
      <c r="RLL390" s="314"/>
      <c r="RLM390" s="314"/>
      <c r="RLN390" s="314"/>
      <c r="RLO390" s="314"/>
      <c r="RLP390" s="314"/>
      <c r="RLQ390" s="314"/>
      <c r="RLR390" s="314"/>
      <c r="RLS390" s="314"/>
      <c r="RLT390" s="314"/>
      <c r="RLU390" s="314"/>
      <c r="RLV390" s="314"/>
      <c r="RLW390" s="314"/>
      <c r="RLX390" s="314"/>
      <c r="RLY390" s="314"/>
      <c r="RLZ390" s="314"/>
      <c r="RMA390" s="314"/>
      <c r="RMB390" s="314"/>
      <c r="RMC390" s="314"/>
      <c r="RMD390" s="314"/>
      <c r="RME390" s="314"/>
      <c r="RMF390" s="314"/>
      <c r="RMG390" s="314"/>
      <c r="RMH390" s="314"/>
      <c r="RMI390" s="314"/>
      <c r="RMJ390" s="314"/>
      <c r="RMK390" s="314"/>
      <c r="RML390" s="314"/>
      <c r="RMM390" s="314"/>
      <c r="RMN390" s="314"/>
      <c r="RMO390" s="314"/>
      <c r="RMP390" s="314"/>
      <c r="RMQ390" s="314"/>
      <c r="RMR390" s="314"/>
      <c r="RMS390" s="314"/>
      <c r="RMT390" s="314"/>
      <c r="RMU390" s="314"/>
      <c r="RMV390" s="314"/>
      <c r="RMW390" s="314"/>
      <c r="RMX390" s="314"/>
      <c r="RMY390" s="314"/>
      <c r="RMZ390" s="314"/>
      <c r="RNA390" s="314"/>
      <c r="RNB390" s="314"/>
      <c r="RNC390" s="314"/>
      <c r="RND390" s="314"/>
      <c r="RNE390" s="314"/>
      <c r="RNF390" s="314"/>
      <c r="RNG390" s="314"/>
      <c r="RNH390" s="314"/>
      <c r="RNI390" s="314"/>
      <c r="RNJ390" s="314"/>
      <c r="RNK390" s="314"/>
      <c r="RNL390" s="314"/>
      <c r="RNM390" s="314"/>
      <c r="RNN390" s="314"/>
      <c r="RNO390" s="314"/>
      <c r="RNP390" s="314"/>
      <c r="RNQ390" s="314"/>
      <c r="RNR390" s="314"/>
      <c r="RNS390" s="314"/>
      <c r="RNT390" s="314"/>
      <c r="RNU390" s="314"/>
      <c r="RNV390" s="314"/>
      <c r="RNW390" s="314"/>
      <c r="RNX390" s="314"/>
      <c r="RNY390" s="314"/>
      <c r="RNZ390" s="314"/>
      <c r="ROA390" s="314"/>
      <c r="ROB390" s="314"/>
      <c r="ROC390" s="314"/>
      <c r="ROD390" s="314"/>
      <c r="ROE390" s="314"/>
      <c r="ROF390" s="314"/>
      <c r="ROG390" s="314"/>
      <c r="ROH390" s="314"/>
      <c r="ROI390" s="314"/>
      <c r="ROJ390" s="314"/>
      <c r="ROK390" s="314"/>
      <c r="ROL390" s="314"/>
      <c r="ROM390" s="314"/>
      <c r="RON390" s="314"/>
      <c r="ROO390" s="314"/>
      <c r="ROP390" s="314"/>
      <c r="ROQ390" s="314"/>
      <c r="ROR390" s="314"/>
      <c r="ROS390" s="314"/>
      <c r="ROT390" s="314"/>
      <c r="ROU390" s="314"/>
      <c r="ROV390" s="314"/>
      <c r="ROW390" s="314"/>
      <c r="ROX390" s="314"/>
      <c r="ROY390" s="314"/>
      <c r="ROZ390" s="314"/>
      <c r="RPA390" s="314"/>
      <c r="RPB390" s="314"/>
      <c r="RPC390" s="314"/>
      <c r="RPD390" s="314"/>
      <c r="RPE390" s="314"/>
      <c r="RPF390" s="314"/>
      <c r="RPG390" s="314"/>
      <c r="RPH390" s="314"/>
      <c r="RPI390" s="314"/>
      <c r="RPJ390" s="314"/>
      <c r="RPK390" s="314"/>
      <c r="RPL390" s="314"/>
      <c r="RPM390" s="314"/>
      <c r="RPN390" s="314"/>
      <c r="RPO390" s="314"/>
      <c r="RPP390" s="314"/>
      <c r="RPQ390" s="314"/>
      <c r="RPR390" s="314"/>
      <c r="RPS390" s="314"/>
      <c r="RPT390" s="314"/>
      <c r="RPU390" s="314"/>
      <c r="RPV390" s="314"/>
      <c r="RPW390" s="314"/>
      <c r="RPX390" s="314"/>
      <c r="RPY390" s="314"/>
      <c r="RPZ390" s="314"/>
      <c r="RQA390" s="314"/>
      <c r="RQB390" s="314"/>
      <c r="RQC390" s="314"/>
      <c r="RQD390" s="314"/>
      <c r="RQE390" s="314"/>
      <c r="RQF390" s="314"/>
      <c r="RQG390" s="314"/>
      <c r="RQH390" s="314"/>
      <c r="RQI390" s="314"/>
      <c r="RQJ390" s="314"/>
      <c r="RQK390" s="314"/>
      <c r="RQL390" s="314"/>
      <c r="RQM390" s="314"/>
      <c r="RQN390" s="314"/>
      <c r="RQO390" s="314"/>
      <c r="RQP390" s="314"/>
      <c r="RQQ390" s="314"/>
      <c r="RQR390" s="314"/>
      <c r="RQS390" s="314"/>
      <c r="RQT390" s="314"/>
      <c r="RQU390" s="314"/>
      <c r="RQV390" s="314"/>
      <c r="RQW390" s="314"/>
      <c r="RQX390" s="314"/>
      <c r="RQY390" s="314"/>
      <c r="RQZ390" s="314"/>
      <c r="RRA390" s="314"/>
      <c r="RRB390" s="314"/>
      <c r="RRC390" s="314"/>
      <c r="RRD390" s="314"/>
      <c r="RRE390" s="314"/>
      <c r="RRF390" s="314"/>
      <c r="RRG390" s="314"/>
      <c r="RRH390" s="314"/>
      <c r="RRI390" s="314"/>
      <c r="RRJ390" s="314"/>
      <c r="RRK390" s="314"/>
      <c r="RRL390" s="314"/>
      <c r="RRM390" s="314"/>
      <c r="RRN390" s="314"/>
      <c r="RRO390" s="314"/>
      <c r="RRP390" s="314"/>
      <c r="RRQ390" s="314"/>
      <c r="RRR390" s="314"/>
      <c r="RRS390" s="314"/>
      <c r="RRT390" s="314"/>
      <c r="RRU390" s="314"/>
      <c r="RRV390" s="314"/>
      <c r="RRW390" s="314"/>
      <c r="RRX390" s="314"/>
      <c r="RRY390" s="314"/>
      <c r="RRZ390" s="314"/>
      <c r="RSA390" s="314"/>
      <c r="RSB390" s="314"/>
      <c r="RSC390" s="314"/>
      <c r="RSD390" s="314"/>
      <c r="RSE390" s="314"/>
      <c r="RSF390" s="314"/>
      <c r="RSG390" s="314"/>
      <c r="RSH390" s="314"/>
      <c r="RSI390" s="314"/>
      <c r="RSJ390" s="314"/>
      <c r="RSK390" s="314"/>
      <c r="RSL390" s="314"/>
      <c r="RSM390" s="314"/>
      <c r="RSN390" s="314"/>
      <c r="RSO390" s="314"/>
      <c r="RSP390" s="314"/>
      <c r="RSQ390" s="314"/>
      <c r="RSR390" s="314"/>
      <c r="RSS390" s="314"/>
      <c r="RST390" s="314"/>
      <c r="RSU390" s="314"/>
      <c r="RSV390" s="314"/>
      <c r="RSW390" s="314"/>
      <c r="RSX390" s="314"/>
      <c r="RSY390" s="314"/>
      <c r="RSZ390" s="314"/>
      <c r="RTA390" s="314"/>
      <c r="RTB390" s="314"/>
      <c r="RTC390" s="314"/>
      <c r="RTD390" s="314"/>
      <c r="RTE390" s="314"/>
      <c r="RTF390" s="314"/>
      <c r="RTG390" s="314"/>
      <c r="RTH390" s="314"/>
      <c r="RTI390" s="314"/>
      <c r="RTJ390" s="314"/>
      <c r="RTK390" s="314"/>
      <c r="RTL390" s="314"/>
      <c r="RTM390" s="314"/>
      <c r="RTN390" s="314"/>
      <c r="RTO390" s="314"/>
      <c r="RTP390" s="314"/>
      <c r="RTQ390" s="314"/>
      <c r="RTR390" s="314"/>
      <c r="RTS390" s="314"/>
      <c r="RTT390" s="314"/>
      <c r="RTU390" s="314"/>
      <c r="RTV390" s="314"/>
      <c r="RTW390" s="314"/>
      <c r="RTX390" s="314"/>
      <c r="RTY390" s="314"/>
      <c r="RTZ390" s="314"/>
      <c r="RUA390" s="314"/>
      <c r="RUB390" s="314"/>
      <c r="RUC390" s="314"/>
      <c r="RUD390" s="314"/>
      <c r="RUE390" s="314"/>
      <c r="RUF390" s="314"/>
      <c r="RUG390" s="314"/>
      <c r="RUH390" s="314"/>
      <c r="RUI390" s="314"/>
      <c r="RUJ390" s="314"/>
      <c r="RUK390" s="314"/>
      <c r="RUL390" s="314"/>
      <c r="RUM390" s="314"/>
      <c r="RUN390" s="314"/>
      <c r="RUO390" s="314"/>
      <c r="RUP390" s="314"/>
      <c r="RUQ390" s="314"/>
      <c r="RUR390" s="314"/>
      <c r="RUS390" s="314"/>
      <c r="RUT390" s="314"/>
      <c r="RUU390" s="314"/>
      <c r="RUV390" s="314"/>
      <c r="RUW390" s="314"/>
      <c r="RUX390" s="314"/>
      <c r="RUY390" s="314"/>
      <c r="RUZ390" s="314"/>
      <c r="RVA390" s="314"/>
      <c r="RVB390" s="314"/>
      <c r="RVC390" s="314"/>
      <c r="RVD390" s="314"/>
      <c r="RVE390" s="314"/>
      <c r="RVF390" s="314"/>
      <c r="RVG390" s="314"/>
      <c r="RVH390" s="314"/>
      <c r="RVI390" s="314"/>
      <c r="RVJ390" s="314"/>
      <c r="RVK390" s="314"/>
      <c r="RVL390" s="314"/>
      <c r="RVM390" s="314"/>
      <c r="RVN390" s="314"/>
      <c r="RVO390" s="314"/>
      <c r="RVP390" s="314"/>
      <c r="RVQ390" s="314"/>
      <c r="RVR390" s="314"/>
      <c r="RVS390" s="314"/>
      <c r="RVT390" s="314"/>
      <c r="RVU390" s="314"/>
      <c r="RVV390" s="314"/>
      <c r="RVW390" s="314"/>
      <c r="RVX390" s="314"/>
      <c r="RVY390" s="314"/>
      <c r="RVZ390" s="314"/>
      <c r="RWA390" s="314"/>
      <c r="RWB390" s="314"/>
      <c r="RWC390" s="314"/>
      <c r="RWD390" s="314"/>
      <c r="RWE390" s="314"/>
      <c r="RWF390" s="314"/>
      <c r="RWG390" s="314"/>
      <c r="RWH390" s="314"/>
      <c r="RWI390" s="314"/>
      <c r="RWJ390" s="314"/>
      <c r="RWK390" s="314"/>
      <c r="RWL390" s="314"/>
      <c r="RWM390" s="314"/>
      <c r="RWN390" s="314"/>
      <c r="RWO390" s="314"/>
      <c r="RWP390" s="314"/>
      <c r="RWQ390" s="314"/>
      <c r="RWR390" s="314"/>
      <c r="RWS390" s="314"/>
      <c r="RWT390" s="314"/>
      <c r="RWU390" s="314"/>
      <c r="RWV390" s="314"/>
      <c r="RWW390" s="314"/>
      <c r="RWX390" s="314"/>
      <c r="RWY390" s="314"/>
      <c r="RWZ390" s="314"/>
      <c r="RXA390" s="314"/>
      <c r="RXB390" s="314"/>
      <c r="RXC390" s="314"/>
      <c r="RXD390" s="314"/>
      <c r="RXE390" s="314"/>
      <c r="RXF390" s="314"/>
      <c r="RXG390" s="314"/>
      <c r="RXH390" s="314"/>
      <c r="RXI390" s="314"/>
      <c r="RXJ390" s="314"/>
      <c r="RXK390" s="314"/>
      <c r="RXL390" s="314"/>
      <c r="RXM390" s="314"/>
      <c r="RXN390" s="314"/>
      <c r="RXO390" s="314"/>
      <c r="RXP390" s="314"/>
      <c r="RXQ390" s="314"/>
      <c r="RXR390" s="314"/>
      <c r="RXS390" s="314"/>
      <c r="RXT390" s="314"/>
      <c r="RXU390" s="314"/>
      <c r="RXV390" s="314"/>
      <c r="RXW390" s="314"/>
      <c r="RXX390" s="314"/>
      <c r="RXY390" s="314"/>
      <c r="RXZ390" s="314"/>
      <c r="RYA390" s="314"/>
      <c r="RYB390" s="314"/>
      <c r="RYC390" s="314"/>
      <c r="RYD390" s="314"/>
      <c r="RYE390" s="314"/>
      <c r="RYF390" s="314"/>
      <c r="RYG390" s="314"/>
      <c r="RYH390" s="314"/>
      <c r="RYI390" s="314"/>
      <c r="RYJ390" s="314"/>
      <c r="RYK390" s="314"/>
      <c r="RYL390" s="314"/>
      <c r="RYM390" s="314"/>
      <c r="RYN390" s="314"/>
      <c r="RYO390" s="314"/>
      <c r="RYP390" s="314"/>
      <c r="RYQ390" s="314"/>
      <c r="RYR390" s="314"/>
      <c r="RYS390" s="314"/>
      <c r="RYT390" s="314"/>
      <c r="RYU390" s="314"/>
      <c r="RYV390" s="314"/>
      <c r="RYW390" s="314"/>
      <c r="RYX390" s="314"/>
      <c r="RYY390" s="314"/>
      <c r="RYZ390" s="314"/>
      <c r="RZA390" s="314"/>
      <c r="RZB390" s="314"/>
      <c r="RZC390" s="314"/>
      <c r="RZD390" s="314"/>
      <c r="RZE390" s="314"/>
      <c r="RZF390" s="314"/>
      <c r="RZG390" s="314"/>
      <c r="RZH390" s="314"/>
      <c r="RZI390" s="314"/>
      <c r="RZJ390" s="314"/>
      <c r="RZK390" s="314"/>
      <c r="RZL390" s="314"/>
      <c r="RZM390" s="314"/>
      <c r="RZN390" s="314"/>
      <c r="RZO390" s="314"/>
      <c r="RZP390" s="314"/>
      <c r="RZQ390" s="314"/>
      <c r="RZR390" s="314"/>
      <c r="RZS390" s="314"/>
      <c r="RZT390" s="314"/>
      <c r="RZU390" s="314"/>
      <c r="RZV390" s="314"/>
      <c r="RZW390" s="314"/>
      <c r="RZX390" s="314"/>
      <c r="RZY390" s="314"/>
      <c r="RZZ390" s="314"/>
      <c r="SAA390" s="314"/>
      <c r="SAB390" s="314"/>
      <c r="SAC390" s="314"/>
      <c r="SAD390" s="314"/>
      <c r="SAE390" s="314"/>
      <c r="SAF390" s="314"/>
      <c r="SAG390" s="314"/>
      <c r="SAH390" s="314"/>
      <c r="SAI390" s="314"/>
      <c r="SAJ390" s="314"/>
      <c r="SAK390" s="314"/>
      <c r="SAL390" s="314"/>
      <c r="SAM390" s="314"/>
      <c r="SAN390" s="314"/>
      <c r="SAO390" s="314"/>
      <c r="SAP390" s="314"/>
      <c r="SAQ390" s="314"/>
      <c r="SAR390" s="314"/>
      <c r="SAS390" s="314"/>
      <c r="SAT390" s="314"/>
      <c r="SAU390" s="314"/>
      <c r="SAV390" s="314"/>
      <c r="SAW390" s="314"/>
      <c r="SAX390" s="314"/>
      <c r="SAY390" s="314"/>
      <c r="SAZ390" s="314"/>
      <c r="SBA390" s="314"/>
      <c r="SBB390" s="314"/>
      <c r="SBC390" s="314"/>
      <c r="SBD390" s="314"/>
      <c r="SBE390" s="314"/>
      <c r="SBF390" s="314"/>
      <c r="SBG390" s="314"/>
      <c r="SBH390" s="314"/>
      <c r="SBI390" s="314"/>
      <c r="SBJ390" s="314"/>
      <c r="SBK390" s="314"/>
      <c r="SBL390" s="314"/>
      <c r="SBM390" s="314"/>
      <c r="SBN390" s="314"/>
      <c r="SBO390" s="314"/>
      <c r="SBP390" s="314"/>
      <c r="SBQ390" s="314"/>
      <c r="SBR390" s="314"/>
      <c r="SBS390" s="314"/>
      <c r="SBT390" s="314"/>
      <c r="SBU390" s="314"/>
      <c r="SBV390" s="314"/>
      <c r="SBW390" s="314"/>
      <c r="SBX390" s="314"/>
      <c r="SBY390" s="314"/>
      <c r="SBZ390" s="314"/>
      <c r="SCA390" s="314"/>
      <c r="SCB390" s="314"/>
      <c r="SCC390" s="314"/>
      <c r="SCD390" s="314"/>
      <c r="SCE390" s="314"/>
      <c r="SCF390" s="314"/>
      <c r="SCG390" s="314"/>
      <c r="SCH390" s="314"/>
      <c r="SCI390" s="314"/>
      <c r="SCJ390" s="314"/>
      <c r="SCK390" s="314"/>
      <c r="SCL390" s="314"/>
      <c r="SCM390" s="314"/>
      <c r="SCN390" s="314"/>
      <c r="SCO390" s="314"/>
      <c r="SCP390" s="314"/>
      <c r="SCQ390" s="314"/>
      <c r="SCR390" s="314"/>
      <c r="SCS390" s="314"/>
      <c r="SCT390" s="314"/>
      <c r="SCU390" s="314"/>
      <c r="SCV390" s="314"/>
      <c r="SCW390" s="314"/>
      <c r="SCX390" s="314"/>
      <c r="SCY390" s="314"/>
      <c r="SCZ390" s="314"/>
      <c r="SDA390" s="314"/>
      <c r="SDB390" s="314"/>
      <c r="SDC390" s="314"/>
      <c r="SDD390" s="314"/>
      <c r="SDE390" s="314"/>
      <c r="SDF390" s="314"/>
      <c r="SDG390" s="314"/>
      <c r="SDH390" s="314"/>
      <c r="SDI390" s="314"/>
      <c r="SDJ390" s="314"/>
      <c r="SDK390" s="314"/>
      <c r="SDL390" s="314"/>
      <c r="SDM390" s="314"/>
      <c r="SDN390" s="314"/>
      <c r="SDO390" s="314"/>
      <c r="SDP390" s="314"/>
      <c r="SDQ390" s="314"/>
      <c r="SDR390" s="314"/>
      <c r="SDS390" s="314"/>
      <c r="SDT390" s="314"/>
      <c r="SDU390" s="314"/>
      <c r="SDV390" s="314"/>
      <c r="SDW390" s="314"/>
      <c r="SDX390" s="314"/>
      <c r="SDY390" s="314"/>
      <c r="SDZ390" s="314"/>
      <c r="SEA390" s="314"/>
      <c r="SEB390" s="314"/>
      <c r="SEC390" s="314"/>
      <c r="SED390" s="314"/>
      <c r="SEE390" s="314"/>
      <c r="SEF390" s="314"/>
      <c r="SEG390" s="314"/>
      <c r="SEH390" s="314"/>
      <c r="SEI390" s="314"/>
      <c r="SEJ390" s="314"/>
      <c r="SEK390" s="314"/>
      <c r="SEL390" s="314"/>
      <c r="SEM390" s="314"/>
      <c r="SEN390" s="314"/>
      <c r="SEO390" s="314"/>
      <c r="SEP390" s="314"/>
      <c r="SEQ390" s="314"/>
      <c r="SER390" s="314"/>
      <c r="SES390" s="314"/>
      <c r="SET390" s="314"/>
      <c r="SEU390" s="314"/>
      <c r="SEV390" s="314"/>
      <c r="SEW390" s="314"/>
      <c r="SEX390" s="314"/>
      <c r="SEY390" s="314"/>
      <c r="SEZ390" s="314"/>
      <c r="SFA390" s="314"/>
      <c r="SFB390" s="314"/>
      <c r="SFC390" s="314"/>
      <c r="SFD390" s="314"/>
      <c r="SFE390" s="314"/>
      <c r="SFF390" s="314"/>
      <c r="SFG390" s="314"/>
      <c r="SFH390" s="314"/>
      <c r="SFI390" s="314"/>
      <c r="SFJ390" s="314"/>
      <c r="SFK390" s="314"/>
      <c r="SFL390" s="314"/>
      <c r="SFM390" s="314"/>
      <c r="SFN390" s="314"/>
      <c r="SFO390" s="314"/>
      <c r="SFP390" s="314"/>
      <c r="SFQ390" s="314"/>
      <c r="SFR390" s="314"/>
      <c r="SFS390" s="314"/>
      <c r="SFT390" s="314"/>
      <c r="SFU390" s="314"/>
      <c r="SFV390" s="314"/>
      <c r="SFW390" s="314"/>
      <c r="SFX390" s="314"/>
      <c r="SFY390" s="314"/>
      <c r="SFZ390" s="314"/>
      <c r="SGA390" s="314"/>
      <c r="SGB390" s="314"/>
      <c r="SGC390" s="314"/>
      <c r="SGD390" s="314"/>
      <c r="SGE390" s="314"/>
      <c r="SGF390" s="314"/>
      <c r="SGG390" s="314"/>
      <c r="SGH390" s="314"/>
      <c r="SGI390" s="314"/>
      <c r="SGJ390" s="314"/>
      <c r="SGK390" s="314"/>
      <c r="SGL390" s="314"/>
      <c r="SGM390" s="314"/>
      <c r="SGN390" s="314"/>
      <c r="SGO390" s="314"/>
      <c r="SGP390" s="314"/>
      <c r="SGQ390" s="314"/>
      <c r="SGR390" s="314"/>
      <c r="SGS390" s="314"/>
      <c r="SGT390" s="314"/>
      <c r="SGU390" s="314"/>
      <c r="SGV390" s="314"/>
      <c r="SGW390" s="314"/>
      <c r="SGX390" s="314"/>
      <c r="SGY390" s="314"/>
      <c r="SGZ390" s="314"/>
      <c r="SHA390" s="314"/>
      <c r="SHB390" s="314"/>
      <c r="SHC390" s="314"/>
      <c r="SHD390" s="314"/>
      <c r="SHE390" s="314"/>
      <c r="SHF390" s="314"/>
      <c r="SHG390" s="314"/>
      <c r="SHH390" s="314"/>
      <c r="SHI390" s="314"/>
      <c r="SHJ390" s="314"/>
      <c r="SHK390" s="314"/>
      <c r="SHL390" s="314"/>
      <c r="SHM390" s="314"/>
      <c r="SHN390" s="314"/>
      <c r="SHO390" s="314"/>
      <c r="SHP390" s="314"/>
      <c r="SHQ390" s="314"/>
      <c r="SHR390" s="314"/>
      <c r="SHS390" s="314"/>
      <c r="SHT390" s="314"/>
      <c r="SHU390" s="314"/>
      <c r="SHV390" s="314"/>
      <c r="SHW390" s="314"/>
      <c r="SHX390" s="314"/>
      <c r="SHY390" s="314"/>
      <c r="SHZ390" s="314"/>
      <c r="SIA390" s="314"/>
      <c r="SIB390" s="314"/>
      <c r="SIC390" s="314"/>
      <c r="SID390" s="314"/>
      <c r="SIE390" s="314"/>
      <c r="SIF390" s="314"/>
      <c r="SIG390" s="314"/>
      <c r="SIH390" s="314"/>
      <c r="SII390" s="314"/>
      <c r="SIJ390" s="314"/>
      <c r="SIK390" s="314"/>
      <c r="SIL390" s="314"/>
      <c r="SIM390" s="314"/>
      <c r="SIN390" s="314"/>
      <c r="SIO390" s="314"/>
      <c r="SIP390" s="314"/>
      <c r="SIQ390" s="314"/>
      <c r="SIR390" s="314"/>
      <c r="SIS390" s="314"/>
      <c r="SIT390" s="314"/>
      <c r="SIU390" s="314"/>
      <c r="SIV390" s="314"/>
      <c r="SIW390" s="314"/>
      <c r="SIX390" s="314"/>
      <c r="SIY390" s="314"/>
      <c r="SIZ390" s="314"/>
      <c r="SJA390" s="314"/>
      <c r="SJB390" s="314"/>
      <c r="SJC390" s="314"/>
      <c r="SJD390" s="314"/>
      <c r="SJE390" s="314"/>
      <c r="SJF390" s="314"/>
      <c r="SJG390" s="314"/>
      <c r="SJH390" s="314"/>
      <c r="SJI390" s="314"/>
      <c r="SJJ390" s="314"/>
      <c r="SJK390" s="314"/>
      <c r="SJL390" s="314"/>
      <c r="SJM390" s="314"/>
      <c r="SJN390" s="314"/>
      <c r="SJO390" s="314"/>
      <c r="SJP390" s="314"/>
      <c r="SJQ390" s="314"/>
      <c r="SJR390" s="314"/>
      <c r="SJS390" s="314"/>
      <c r="SJT390" s="314"/>
      <c r="SJU390" s="314"/>
      <c r="SJV390" s="314"/>
      <c r="SJW390" s="314"/>
      <c r="SJX390" s="314"/>
      <c r="SJY390" s="314"/>
      <c r="SJZ390" s="314"/>
      <c r="SKA390" s="314"/>
      <c r="SKB390" s="314"/>
      <c r="SKC390" s="314"/>
      <c r="SKD390" s="314"/>
      <c r="SKE390" s="314"/>
      <c r="SKF390" s="314"/>
      <c r="SKG390" s="314"/>
      <c r="SKH390" s="314"/>
      <c r="SKI390" s="314"/>
      <c r="SKJ390" s="314"/>
      <c r="SKK390" s="314"/>
      <c r="SKL390" s="314"/>
      <c r="SKM390" s="314"/>
      <c r="SKN390" s="314"/>
      <c r="SKO390" s="314"/>
      <c r="SKP390" s="314"/>
      <c r="SKQ390" s="314"/>
      <c r="SKR390" s="314"/>
      <c r="SKS390" s="314"/>
      <c r="SKT390" s="314"/>
      <c r="SKU390" s="314"/>
      <c r="SKV390" s="314"/>
      <c r="SKW390" s="314"/>
      <c r="SKX390" s="314"/>
      <c r="SKY390" s="314"/>
      <c r="SKZ390" s="314"/>
      <c r="SLA390" s="314"/>
      <c r="SLB390" s="314"/>
      <c r="SLC390" s="314"/>
      <c r="SLD390" s="314"/>
      <c r="SLE390" s="314"/>
      <c r="SLF390" s="314"/>
      <c r="SLG390" s="314"/>
      <c r="SLH390" s="314"/>
      <c r="SLI390" s="314"/>
      <c r="SLJ390" s="314"/>
      <c r="SLK390" s="314"/>
      <c r="SLL390" s="314"/>
      <c r="SLM390" s="314"/>
      <c r="SLN390" s="314"/>
      <c r="SLO390" s="314"/>
      <c r="SLP390" s="314"/>
      <c r="SLQ390" s="314"/>
      <c r="SLR390" s="314"/>
      <c r="SLS390" s="314"/>
      <c r="SLT390" s="314"/>
      <c r="SLU390" s="314"/>
      <c r="SLV390" s="314"/>
      <c r="SLW390" s="314"/>
      <c r="SLX390" s="314"/>
      <c r="SLY390" s="314"/>
      <c r="SLZ390" s="314"/>
      <c r="SMA390" s="314"/>
      <c r="SMB390" s="314"/>
      <c r="SMC390" s="314"/>
      <c r="SMD390" s="314"/>
      <c r="SME390" s="314"/>
      <c r="SMF390" s="314"/>
      <c r="SMG390" s="314"/>
      <c r="SMH390" s="314"/>
      <c r="SMI390" s="314"/>
      <c r="SMJ390" s="314"/>
      <c r="SMK390" s="314"/>
      <c r="SML390" s="314"/>
      <c r="SMM390" s="314"/>
      <c r="SMN390" s="314"/>
      <c r="SMO390" s="314"/>
      <c r="SMP390" s="314"/>
      <c r="SMQ390" s="314"/>
      <c r="SMR390" s="314"/>
      <c r="SMS390" s="314"/>
      <c r="SMT390" s="314"/>
      <c r="SMU390" s="314"/>
      <c r="SMV390" s="314"/>
      <c r="SMW390" s="314"/>
      <c r="SMX390" s="314"/>
      <c r="SMY390" s="314"/>
      <c r="SMZ390" s="314"/>
      <c r="SNA390" s="314"/>
      <c r="SNB390" s="314"/>
      <c r="SNC390" s="314"/>
      <c r="SND390" s="314"/>
      <c r="SNE390" s="314"/>
      <c r="SNF390" s="314"/>
      <c r="SNG390" s="314"/>
      <c r="SNH390" s="314"/>
      <c r="SNI390" s="314"/>
      <c r="SNJ390" s="314"/>
      <c r="SNK390" s="314"/>
      <c r="SNL390" s="314"/>
      <c r="SNM390" s="314"/>
      <c r="SNN390" s="314"/>
      <c r="SNO390" s="314"/>
      <c r="SNP390" s="314"/>
      <c r="SNQ390" s="314"/>
      <c r="SNR390" s="314"/>
      <c r="SNS390" s="314"/>
      <c r="SNT390" s="314"/>
      <c r="SNU390" s="314"/>
      <c r="SNV390" s="314"/>
      <c r="SNW390" s="314"/>
      <c r="SNX390" s="314"/>
      <c r="SNY390" s="314"/>
      <c r="SNZ390" s="314"/>
      <c r="SOA390" s="314"/>
      <c r="SOB390" s="314"/>
      <c r="SOC390" s="314"/>
      <c r="SOD390" s="314"/>
      <c r="SOE390" s="314"/>
      <c r="SOF390" s="314"/>
      <c r="SOG390" s="314"/>
      <c r="SOH390" s="314"/>
      <c r="SOI390" s="314"/>
      <c r="SOJ390" s="314"/>
      <c r="SOK390" s="314"/>
      <c r="SOL390" s="314"/>
      <c r="SOM390" s="314"/>
      <c r="SON390" s="314"/>
      <c r="SOO390" s="314"/>
      <c r="SOP390" s="314"/>
      <c r="SOQ390" s="314"/>
      <c r="SOR390" s="314"/>
      <c r="SOS390" s="314"/>
      <c r="SOT390" s="314"/>
      <c r="SOU390" s="314"/>
      <c r="SOV390" s="314"/>
      <c r="SOW390" s="314"/>
      <c r="SOX390" s="314"/>
      <c r="SOY390" s="314"/>
      <c r="SOZ390" s="314"/>
      <c r="SPA390" s="314"/>
      <c r="SPB390" s="314"/>
      <c r="SPC390" s="314"/>
      <c r="SPD390" s="314"/>
      <c r="SPE390" s="314"/>
      <c r="SPF390" s="314"/>
      <c r="SPG390" s="314"/>
      <c r="SPH390" s="314"/>
      <c r="SPI390" s="314"/>
      <c r="SPJ390" s="314"/>
      <c r="SPK390" s="314"/>
      <c r="SPL390" s="314"/>
      <c r="SPM390" s="314"/>
      <c r="SPN390" s="314"/>
      <c r="SPO390" s="314"/>
      <c r="SPP390" s="314"/>
      <c r="SPQ390" s="314"/>
      <c r="SPR390" s="314"/>
      <c r="SPS390" s="314"/>
      <c r="SPT390" s="314"/>
      <c r="SPU390" s="314"/>
      <c r="SPV390" s="314"/>
      <c r="SPW390" s="314"/>
      <c r="SPX390" s="314"/>
      <c r="SPY390" s="314"/>
      <c r="SPZ390" s="314"/>
      <c r="SQA390" s="314"/>
      <c r="SQB390" s="314"/>
      <c r="SQC390" s="314"/>
      <c r="SQD390" s="314"/>
      <c r="SQE390" s="314"/>
      <c r="SQF390" s="314"/>
      <c r="SQG390" s="314"/>
      <c r="SQH390" s="314"/>
      <c r="SQI390" s="314"/>
      <c r="SQJ390" s="314"/>
      <c r="SQK390" s="314"/>
      <c r="SQL390" s="314"/>
      <c r="SQM390" s="314"/>
      <c r="SQN390" s="314"/>
      <c r="SQO390" s="314"/>
      <c r="SQP390" s="314"/>
      <c r="SQQ390" s="314"/>
      <c r="SQR390" s="314"/>
      <c r="SQS390" s="314"/>
      <c r="SQT390" s="314"/>
      <c r="SQU390" s="314"/>
      <c r="SQV390" s="314"/>
      <c r="SQW390" s="314"/>
      <c r="SQX390" s="314"/>
      <c r="SQY390" s="314"/>
      <c r="SQZ390" s="314"/>
      <c r="SRA390" s="314"/>
      <c r="SRB390" s="314"/>
      <c r="SRC390" s="314"/>
      <c r="SRD390" s="314"/>
      <c r="SRE390" s="314"/>
      <c r="SRF390" s="314"/>
      <c r="SRG390" s="314"/>
      <c r="SRH390" s="314"/>
      <c r="SRI390" s="314"/>
      <c r="SRJ390" s="314"/>
      <c r="SRK390" s="314"/>
      <c r="SRL390" s="314"/>
      <c r="SRM390" s="314"/>
      <c r="SRN390" s="314"/>
      <c r="SRO390" s="314"/>
      <c r="SRP390" s="314"/>
      <c r="SRQ390" s="314"/>
      <c r="SRR390" s="314"/>
      <c r="SRS390" s="314"/>
      <c r="SRT390" s="314"/>
      <c r="SRU390" s="314"/>
      <c r="SRV390" s="314"/>
      <c r="SRW390" s="314"/>
      <c r="SRX390" s="314"/>
      <c r="SRY390" s="314"/>
      <c r="SRZ390" s="314"/>
      <c r="SSA390" s="314"/>
      <c r="SSB390" s="314"/>
      <c r="SSC390" s="314"/>
      <c r="SSD390" s="314"/>
      <c r="SSE390" s="314"/>
      <c r="SSF390" s="314"/>
      <c r="SSG390" s="314"/>
      <c r="SSH390" s="314"/>
      <c r="SSI390" s="314"/>
      <c r="SSJ390" s="314"/>
      <c r="SSK390" s="314"/>
      <c r="SSL390" s="314"/>
      <c r="SSM390" s="314"/>
      <c r="SSN390" s="314"/>
      <c r="SSO390" s="314"/>
      <c r="SSP390" s="314"/>
      <c r="SSQ390" s="314"/>
      <c r="SSR390" s="314"/>
      <c r="SSS390" s="314"/>
      <c r="SST390" s="314"/>
      <c r="SSU390" s="314"/>
      <c r="SSV390" s="314"/>
      <c r="SSW390" s="314"/>
      <c r="SSX390" s="314"/>
      <c r="SSY390" s="314"/>
      <c r="SSZ390" s="314"/>
      <c r="STA390" s="314"/>
      <c r="STB390" s="314"/>
      <c r="STC390" s="314"/>
      <c r="STD390" s="314"/>
      <c r="STE390" s="314"/>
      <c r="STF390" s="314"/>
      <c r="STG390" s="314"/>
      <c r="STH390" s="314"/>
      <c r="STI390" s="314"/>
      <c r="STJ390" s="314"/>
      <c r="STK390" s="314"/>
      <c r="STL390" s="314"/>
      <c r="STM390" s="314"/>
      <c r="STN390" s="314"/>
      <c r="STO390" s="314"/>
      <c r="STP390" s="314"/>
      <c r="STQ390" s="314"/>
      <c r="STR390" s="314"/>
      <c r="STS390" s="314"/>
      <c r="STT390" s="314"/>
      <c r="STU390" s="314"/>
      <c r="STV390" s="314"/>
      <c r="STW390" s="314"/>
      <c r="STX390" s="314"/>
      <c r="STY390" s="314"/>
      <c r="STZ390" s="314"/>
      <c r="SUA390" s="314"/>
      <c r="SUB390" s="314"/>
      <c r="SUC390" s="314"/>
      <c r="SUD390" s="314"/>
      <c r="SUE390" s="314"/>
      <c r="SUF390" s="314"/>
      <c r="SUG390" s="314"/>
      <c r="SUH390" s="314"/>
      <c r="SUI390" s="314"/>
      <c r="SUJ390" s="314"/>
      <c r="SUK390" s="314"/>
      <c r="SUL390" s="314"/>
      <c r="SUM390" s="314"/>
      <c r="SUN390" s="314"/>
      <c r="SUO390" s="314"/>
      <c r="SUP390" s="314"/>
      <c r="SUQ390" s="314"/>
      <c r="SUR390" s="314"/>
      <c r="SUS390" s="314"/>
      <c r="SUT390" s="314"/>
      <c r="SUU390" s="314"/>
      <c r="SUV390" s="314"/>
      <c r="SUW390" s="314"/>
      <c r="SUX390" s="314"/>
      <c r="SUY390" s="314"/>
      <c r="SUZ390" s="314"/>
      <c r="SVA390" s="314"/>
      <c r="SVB390" s="314"/>
      <c r="SVC390" s="314"/>
      <c r="SVD390" s="314"/>
      <c r="SVE390" s="314"/>
      <c r="SVF390" s="314"/>
      <c r="SVG390" s="314"/>
      <c r="SVH390" s="314"/>
      <c r="SVI390" s="314"/>
      <c r="SVJ390" s="314"/>
      <c r="SVK390" s="314"/>
      <c r="SVL390" s="314"/>
      <c r="SVM390" s="314"/>
      <c r="SVN390" s="314"/>
      <c r="SVO390" s="314"/>
      <c r="SVP390" s="314"/>
      <c r="SVQ390" s="314"/>
      <c r="SVR390" s="314"/>
      <c r="SVS390" s="314"/>
      <c r="SVT390" s="314"/>
      <c r="SVU390" s="314"/>
      <c r="SVV390" s="314"/>
      <c r="SVW390" s="314"/>
      <c r="SVX390" s="314"/>
      <c r="SVY390" s="314"/>
      <c r="SVZ390" s="314"/>
      <c r="SWA390" s="314"/>
      <c r="SWB390" s="314"/>
      <c r="SWC390" s="314"/>
      <c r="SWD390" s="314"/>
      <c r="SWE390" s="314"/>
      <c r="SWF390" s="314"/>
      <c r="SWG390" s="314"/>
      <c r="SWH390" s="314"/>
      <c r="SWI390" s="314"/>
      <c r="SWJ390" s="314"/>
      <c r="SWK390" s="314"/>
      <c r="SWL390" s="314"/>
      <c r="SWM390" s="314"/>
      <c r="SWN390" s="314"/>
      <c r="SWO390" s="314"/>
      <c r="SWP390" s="314"/>
      <c r="SWQ390" s="314"/>
      <c r="SWR390" s="314"/>
      <c r="SWS390" s="314"/>
      <c r="SWT390" s="314"/>
      <c r="SWU390" s="314"/>
      <c r="SWV390" s="314"/>
      <c r="SWW390" s="314"/>
      <c r="SWX390" s="314"/>
      <c r="SWY390" s="314"/>
      <c r="SWZ390" s="314"/>
      <c r="SXA390" s="314"/>
      <c r="SXB390" s="314"/>
      <c r="SXC390" s="314"/>
      <c r="SXD390" s="314"/>
      <c r="SXE390" s="314"/>
      <c r="SXF390" s="314"/>
      <c r="SXG390" s="314"/>
      <c r="SXH390" s="314"/>
      <c r="SXI390" s="314"/>
      <c r="SXJ390" s="314"/>
      <c r="SXK390" s="314"/>
      <c r="SXL390" s="314"/>
      <c r="SXM390" s="314"/>
      <c r="SXN390" s="314"/>
      <c r="SXO390" s="314"/>
      <c r="SXP390" s="314"/>
      <c r="SXQ390" s="314"/>
      <c r="SXR390" s="314"/>
      <c r="SXS390" s="314"/>
      <c r="SXT390" s="314"/>
      <c r="SXU390" s="314"/>
      <c r="SXV390" s="314"/>
      <c r="SXW390" s="314"/>
      <c r="SXX390" s="314"/>
      <c r="SXY390" s="314"/>
      <c r="SXZ390" s="314"/>
      <c r="SYA390" s="314"/>
      <c r="SYB390" s="314"/>
      <c r="SYC390" s="314"/>
      <c r="SYD390" s="314"/>
      <c r="SYE390" s="314"/>
      <c r="SYF390" s="314"/>
      <c r="SYG390" s="314"/>
      <c r="SYH390" s="314"/>
      <c r="SYI390" s="314"/>
      <c r="SYJ390" s="314"/>
      <c r="SYK390" s="314"/>
      <c r="SYL390" s="314"/>
      <c r="SYM390" s="314"/>
      <c r="SYN390" s="314"/>
      <c r="SYO390" s="314"/>
      <c r="SYP390" s="314"/>
      <c r="SYQ390" s="314"/>
      <c r="SYR390" s="314"/>
      <c r="SYS390" s="314"/>
      <c r="SYT390" s="314"/>
      <c r="SYU390" s="314"/>
      <c r="SYV390" s="314"/>
      <c r="SYW390" s="314"/>
      <c r="SYX390" s="314"/>
      <c r="SYY390" s="314"/>
      <c r="SYZ390" s="314"/>
      <c r="SZA390" s="314"/>
      <c r="SZB390" s="314"/>
      <c r="SZC390" s="314"/>
      <c r="SZD390" s="314"/>
      <c r="SZE390" s="314"/>
      <c r="SZF390" s="314"/>
      <c r="SZG390" s="314"/>
      <c r="SZH390" s="314"/>
      <c r="SZI390" s="314"/>
      <c r="SZJ390" s="314"/>
      <c r="SZK390" s="314"/>
      <c r="SZL390" s="314"/>
      <c r="SZM390" s="314"/>
      <c r="SZN390" s="314"/>
      <c r="SZO390" s="314"/>
      <c r="SZP390" s="314"/>
      <c r="SZQ390" s="314"/>
      <c r="SZR390" s="314"/>
      <c r="SZS390" s="314"/>
      <c r="SZT390" s="314"/>
      <c r="SZU390" s="314"/>
      <c r="SZV390" s="314"/>
      <c r="SZW390" s="314"/>
      <c r="SZX390" s="314"/>
      <c r="SZY390" s="314"/>
      <c r="SZZ390" s="314"/>
      <c r="TAA390" s="314"/>
      <c r="TAB390" s="314"/>
      <c r="TAC390" s="314"/>
      <c r="TAD390" s="314"/>
      <c r="TAE390" s="314"/>
      <c r="TAF390" s="314"/>
      <c r="TAG390" s="314"/>
      <c r="TAH390" s="314"/>
      <c r="TAI390" s="314"/>
      <c r="TAJ390" s="314"/>
      <c r="TAK390" s="314"/>
      <c r="TAL390" s="314"/>
      <c r="TAM390" s="314"/>
      <c r="TAN390" s="314"/>
      <c r="TAO390" s="314"/>
      <c r="TAP390" s="314"/>
      <c r="TAQ390" s="314"/>
      <c r="TAR390" s="314"/>
      <c r="TAS390" s="314"/>
      <c r="TAT390" s="314"/>
      <c r="TAU390" s="314"/>
      <c r="TAV390" s="314"/>
      <c r="TAW390" s="314"/>
      <c r="TAX390" s="314"/>
      <c r="TAY390" s="314"/>
      <c r="TAZ390" s="314"/>
      <c r="TBA390" s="314"/>
      <c r="TBB390" s="314"/>
      <c r="TBC390" s="314"/>
      <c r="TBD390" s="314"/>
      <c r="TBE390" s="314"/>
      <c r="TBF390" s="314"/>
      <c r="TBG390" s="314"/>
      <c r="TBH390" s="314"/>
      <c r="TBI390" s="314"/>
      <c r="TBJ390" s="314"/>
      <c r="TBK390" s="314"/>
      <c r="TBL390" s="314"/>
      <c r="TBM390" s="314"/>
      <c r="TBN390" s="314"/>
      <c r="TBO390" s="314"/>
      <c r="TBP390" s="314"/>
      <c r="TBQ390" s="314"/>
      <c r="TBR390" s="314"/>
      <c r="TBS390" s="314"/>
      <c r="TBT390" s="314"/>
      <c r="TBU390" s="314"/>
      <c r="TBV390" s="314"/>
      <c r="TBW390" s="314"/>
      <c r="TBX390" s="314"/>
      <c r="TBY390" s="314"/>
      <c r="TBZ390" s="314"/>
      <c r="TCA390" s="314"/>
      <c r="TCB390" s="314"/>
      <c r="TCC390" s="314"/>
      <c r="TCD390" s="314"/>
      <c r="TCE390" s="314"/>
      <c r="TCF390" s="314"/>
      <c r="TCG390" s="314"/>
      <c r="TCH390" s="314"/>
      <c r="TCI390" s="314"/>
      <c r="TCJ390" s="314"/>
      <c r="TCK390" s="314"/>
      <c r="TCL390" s="314"/>
      <c r="TCM390" s="314"/>
      <c r="TCN390" s="314"/>
      <c r="TCO390" s="314"/>
      <c r="TCP390" s="314"/>
      <c r="TCQ390" s="314"/>
      <c r="TCR390" s="314"/>
      <c r="TCS390" s="314"/>
      <c r="TCT390" s="314"/>
      <c r="TCU390" s="314"/>
      <c r="TCV390" s="314"/>
      <c r="TCW390" s="314"/>
      <c r="TCX390" s="314"/>
      <c r="TCY390" s="314"/>
      <c r="TCZ390" s="314"/>
      <c r="TDA390" s="314"/>
      <c r="TDB390" s="314"/>
      <c r="TDC390" s="314"/>
      <c r="TDD390" s="314"/>
      <c r="TDE390" s="314"/>
      <c r="TDF390" s="314"/>
      <c r="TDG390" s="314"/>
      <c r="TDH390" s="314"/>
      <c r="TDI390" s="314"/>
      <c r="TDJ390" s="314"/>
      <c r="TDK390" s="314"/>
      <c r="TDL390" s="314"/>
      <c r="TDM390" s="314"/>
      <c r="TDN390" s="314"/>
      <c r="TDO390" s="314"/>
      <c r="TDP390" s="314"/>
      <c r="TDQ390" s="314"/>
      <c r="TDR390" s="314"/>
      <c r="TDS390" s="314"/>
      <c r="TDT390" s="314"/>
      <c r="TDU390" s="314"/>
      <c r="TDV390" s="314"/>
      <c r="TDW390" s="314"/>
      <c r="TDX390" s="314"/>
      <c r="TDY390" s="314"/>
      <c r="TDZ390" s="314"/>
      <c r="TEA390" s="314"/>
      <c r="TEB390" s="314"/>
      <c r="TEC390" s="314"/>
      <c r="TED390" s="314"/>
      <c r="TEE390" s="314"/>
      <c r="TEF390" s="314"/>
      <c r="TEG390" s="314"/>
      <c r="TEH390" s="314"/>
      <c r="TEI390" s="314"/>
      <c r="TEJ390" s="314"/>
      <c r="TEK390" s="314"/>
      <c r="TEL390" s="314"/>
      <c r="TEM390" s="314"/>
      <c r="TEN390" s="314"/>
      <c r="TEO390" s="314"/>
      <c r="TEP390" s="314"/>
      <c r="TEQ390" s="314"/>
      <c r="TER390" s="314"/>
      <c r="TES390" s="314"/>
      <c r="TET390" s="314"/>
      <c r="TEU390" s="314"/>
      <c r="TEV390" s="314"/>
      <c r="TEW390" s="314"/>
      <c r="TEX390" s="314"/>
      <c r="TEY390" s="314"/>
      <c r="TEZ390" s="314"/>
      <c r="TFA390" s="314"/>
      <c r="TFB390" s="314"/>
      <c r="TFC390" s="314"/>
      <c r="TFD390" s="314"/>
      <c r="TFE390" s="314"/>
      <c r="TFF390" s="314"/>
      <c r="TFG390" s="314"/>
      <c r="TFH390" s="314"/>
      <c r="TFI390" s="314"/>
      <c r="TFJ390" s="314"/>
      <c r="TFK390" s="314"/>
      <c r="TFL390" s="314"/>
      <c r="TFM390" s="314"/>
      <c r="TFN390" s="314"/>
      <c r="TFO390" s="314"/>
      <c r="TFP390" s="314"/>
      <c r="TFQ390" s="314"/>
      <c r="TFR390" s="314"/>
      <c r="TFS390" s="314"/>
      <c r="TFT390" s="314"/>
      <c r="TFU390" s="314"/>
      <c r="TFV390" s="314"/>
      <c r="TFW390" s="314"/>
      <c r="TFX390" s="314"/>
      <c r="TFY390" s="314"/>
      <c r="TFZ390" s="314"/>
      <c r="TGA390" s="314"/>
      <c r="TGB390" s="314"/>
      <c r="TGC390" s="314"/>
      <c r="TGD390" s="314"/>
      <c r="TGE390" s="314"/>
      <c r="TGF390" s="314"/>
      <c r="TGG390" s="314"/>
      <c r="TGH390" s="314"/>
      <c r="TGI390" s="314"/>
      <c r="TGJ390" s="314"/>
      <c r="TGK390" s="314"/>
      <c r="TGL390" s="314"/>
      <c r="TGM390" s="314"/>
      <c r="TGN390" s="314"/>
      <c r="TGO390" s="314"/>
      <c r="TGP390" s="314"/>
      <c r="TGQ390" s="314"/>
      <c r="TGR390" s="314"/>
      <c r="TGS390" s="314"/>
      <c r="TGT390" s="314"/>
      <c r="TGU390" s="314"/>
      <c r="TGV390" s="314"/>
      <c r="TGW390" s="314"/>
      <c r="TGX390" s="314"/>
      <c r="TGY390" s="314"/>
      <c r="TGZ390" s="314"/>
      <c r="THA390" s="314"/>
      <c r="THB390" s="314"/>
      <c r="THC390" s="314"/>
      <c r="THD390" s="314"/>
      <c r="THE390" s="314"/>
      <c r="THF390" s="314"/>
      <c r="THG390" s="314"/>
      <c r="THH390" s="314"/>
      <c r="THI390" s="314"/>
      <c r="THJ390" s="314"/>
      <c r="THK390" s="314"/>
      <c r="THL390" s="314"/>
      <c r="THM390" s="314"/>
      <c r="THN390" s="314"/>
      <c r="THO390" s="314"/>
      <c r="THP390" s="314"/>
      <c r="THQ390" s="314"/>
      <c r="THR390" s="314"/>
      <c r="THS390" s="314"/>
      <c r="THT390" s="314"/>
      <c r="THU390" s="314"/>
      <c r="THV390" s="314"/>
      <c r="THW390" s="314"/>
      <c r="THX390" s="314"/>
      <c r="THY390" s="314"/>
      <c r="THZ390" s="314"/>
      <c r="TIA390" s="314"/>
      <c r="TIB390" s="314"/>
      <c r="TIC390" s="314"/>
      <c r="TID390" s="314"/>
      <c r="TIE390" s="314"/>
      <c r="TIF390" s="314"/>
      <c r="TIG390" s="314"/>
      <c r="TIH390" s="314"/>
      <c r="TII390" s="314"/>
      <c r="TIJ390" s="314"/>
      <c r="TIK390" s="314"/>
      <c r="TIL390" s="314"/>
      <c r="TIM390" s="314"/>
      <c r="TIN390" s="314"/>
      <c r="TIO390" s="314"/>
      <c r="TIP390" s="314"/>
      <c r="TIQ390" s="314"/>
      <c r="TIR390" s="314"/>
      <c r="TIS390" s="314"/>
      <c r="TIT390" s="314"/>
      <c r="TIU390" s="314"/>
      <c r="TIV390" s="314"/>
      <c r="TIW390" s="314"/>
      <c r="TIX390" s="314"/>
      <c r="TIY390" s="314"/>
      <c r="TIZ390" s="314"/>
      <c r="TJA390" s="314"/>
      <c r="TJB390" s="314"/>
      <c r="TJC390" s="314"/>
      <c r="TJD390" s="314"/>
      <c r="TJE390" s="314"/>
      <c r="TJF390" s="314"/>
      <c r="TJG390" s="314"/>
      <c r="TJH390" s="314"/>
      <c r="TJI390" s="314"/>
      <c r="TJJ390" s="314"/>
      <c r="TJK390" s="314"/>
      <c r="TJL390" s="314"/>
      <c r="TJM390" s="314"/>
      <c r="TJN390" s="314"/>
      <c r="TJO390" s="314"/>
      <c r="TJP390" s="314"/>
      <c r="TJQ390" s="314"/>
      <c r="TJR390" s="314"/>
      <c r="TJS390" s="314"/>
      <c r="TJT390" s="314"/>
      <c r="TJU390" s="314"/>
      <c r="TJV390" s="314"/>
      <c r="TJW390" s="314"/>
      <c r="TJX390" s="314"/>
      <c r="TJY390" s="314"/>
      <c r="TJZ390" s="314"/>
      <c r="TKA390" s="314"/>
      <c r="TKB390" s="314"/>
      <c r="TKC390" s="314"/>
      <c r="TKD390" s="314"/>
      <c r="TKE390" s="314"/>
      <c r="TKF390" s="314"/>
      <c r="TKG390" s="314"/>
      <c r="TKH390" s="314"/>
      <c r="TKI390" s="314"/>
      <c r="TKJ390" s="314"/>
      <c r="TKK390" s="314"/>
      <c r="TKL390" s="314"/>
      <c r="TKM390" s="314"/>
      <c r="TKN390" s="314"/>
      <c r="TKO390" s="314"/>
      <c r="TKP390" s="314"/>
      <c r="TKQ390" s="314"/>
      <c r="TKR390" s="314"/>
      <c r="TKS390" s="314"/>
      <c r="TKT390" s="314"/>
      <c r="TKU390" s="314"/>
      <c r="TKV390" s="314"/>
      <c r="TKW390" s="314"/>
      <c r="TKX390" s="314"/>
      <c r="TKY390" s="314"/>
      <c r="TKZ390" s="314"/>
      <c r="TLA390" s="314"/>
      <c r="TLB390" s="314"/>
      <c r="TLC390" s="314"/>
      <c r="TLD390" s="314"/>
      <c r="TLE390" s="314"/>
      <c r="TLF390" s="314"/>
      <c r="TLG390" s="314"/>
      <c r="TLH390" s="314"/>
      <c r="TLI390" s="314"/>
      <c r="TLJ390" s="314"/>
      <c r="TLK390" s="314"/>
      <c r="TLL390" s="314"/>
      <c r="TLM390" s="314"/>
      <c r="TLN390" s="314"/>
      <c r="TLO390" s="314"/>
      <c r="TLP390" s="314"/>
      <c r="TLQ390" s="314"/>
      <c r="TLR390" s="314"/>
      <c r="TLS390" s="314"/>
      <c r="TLT390" s="314"/>
      <c r="TLU390" s="314"/>
      <c r="TLV390" s="314"/>
      <c r="TLW390" s="314"/>
      <c r="TLX390" s="314"/>
      <c r="TLY390" s="314"/>
      <c r="TLZ390" s="314"/>
      <c r="TMA390" s="314"/>
      <c r="TMB390" s="314"/>
      <c r="TMC390" s="314"/>
      <c r="TMD390" s="314"/>
      <c r="TME390" s="314"/>
      <c r="TMF390" s="314"/>
      <c r="TMG390" s="314"/>
      <c r="TMH390" s="314"/>
      <c r="TMI390" s="314"/>
      <c r="TMJ390" s="314"/>
      <c r="TMK390" s="314"/>
      <c r="TML390" s="314"/>
      <c r="TMM390" s="314"/>
      <c r="TMN390" s="314"/>
      <c r="TMO390" s="314"/>
      <c r="TMP390" s="314"/>
      <c r="TMQ390" s="314"/>
      <c r="TMR390" s="314"/>
      <c r="TMS390" s="314"/>
      <c r="TMT390" s="314"/>
      <c r="TMU390" s="314"/>
      <c r="TMV390" s="314"/>
      <c r="TMW390" s="314"/>
      <c r="TMX390" s="314"/>
      <c r="TMY390" s="314"/>
      <c r="TMZ390" s="314"/>
      <c r="TNA390" s="314"/>
      <c r="TNB390" s="314"/>
      <c r="TNC390" s="314"/>
      <c r="TND390" s="314"/>
      <c r="TNE390" s="314"/>
      <c r="TNF390" s="314"/>
      <c r="TNG390" s="314"/>
      <c r="TNH390" s="314"/>
      <c r="TNI390" s="314"/>
      <c r="TNJ390" s="314"/>
      <c r="TNK390" s="314"/>
      <c r="TNL390" s="314"/>
      <c r="TNM390" s="314"/>
      <c r="TNN390" s="314"/>
      <c r="TNO390" s="314"/>
      <c r="TNP390" s="314"/>
      <c r="TNQ390" s="314"/>
      <c r="TNR390" s="314"/>
      <c r="TNS390" s="314"/>
      <c r="TNT390" s="314"/>
      <c r="TNU390" s="314"/>
      <c r="TNV390" s="314"/>
      <c r="TNW390" s="314"/>
      <c r="TNX390" s="314"/>
      <c r="TNY390" s="314"/>
      <c r="TNZ390" s="314"/>
      <c r="TOA390" s="314"/>
      <c r="TOB390" s="314"/>
      <c r="TOC390" s="314"/>
      <c r="TOD390" s="314"/>
      <c r="TOE390" s="314"/>
      <c r="TOF390" s="314"/>
      <c r="TOG390" s="314"/>
      <c r="TOH390" s="314"/>
      <c r="TOI390" s="314"/>
      <c r="TOJ390" s="314"/>
      <c r="TOK390" s="314"/>
      <c r="TOL390" s="314"/>
      <c r="TOM390" s="314"/>
      <c r="TON390" s="314"/>
      <c r="TOO390" s="314"/>
      <c r="TOP390" s="314"/>
      <c r="TOQ390" s="314"/>
      <c r="TOR390" s="314"/>
      <c r="TOS390" s="314"/>
      <c r="TOT390" s="314"/>
      <c r="TOU390" s="314"/>
      <c r="TOV390" s="314"/>
      <c r="TOW390" s="314"/>
      <c r="TOX390" s="314"/>
      <c r="TOY390" s="314"/>
      <c r="TOZ390" s="314"/>
      <c r="TPA390" s="314"/>
      <c r="TPB390" s="314"/>
      <c r="TPC390" s="314"/>
      <c r="TPD390" s="314"/>
      <c r="TPE390" s="314"/>
      <c r="TPF390" s="314"/>
      <c r="TPG390" s="314"/>
      <c r="TPH390" s="314"/>
      <c r="TPI390" s="314"/>
      <c r="TPJ390" s="314"/>
      <c r="TPK390" s="314"/>
      <c r="TPL390" s="314"/>
      <c r="TPM390" s="314"/>
      <c r="TPN390" s="314"/>
      <c r="TPO390" s="314"/>
      <c r="TPP390" s="314"/>
      <c r="TPQ390" s="314"/>
      <c r="TPR390" s="314"/>
      <c r="TPS390" s="314"/>
      <c r="TPT390" s="314"/>
      <c r="TPU390" s="314"/>
      <c r="TPV390" s="314"/>
      <c r="TPW390" s="314"/>
      <c r="TPX390" s="314"/>
      <c r="TPY390" s="314"/>
      <c r="TPZ390" s="314"/>
      <c r="TQA390" s="314"/>
      <c r="TQB390" s="314"/>
      <c r="TQC390" s="314"/>
      <c r="TQD390" s="314"/>
      <c r="TQE390" s="314"/>
      <c r="TQF390" s="314"/>
      <c r="TQG390" s="314"/>
      <c r="TQH390" s="314"/>
      <c r="TQI390" s="314"/>
      <c r="TQJ390" s="314"/>
      <c r="TQK390" s="314"/>
      <c r="TQL390" s="314"/>
      <c r="TQM390" s="314"/>
      <c r="TQN390" s="314"/>
      <c r="TQO390" s="314"/>
      <c r="TQP390" s="314"/>
      <c r="TQQ390" s="314"/>
      <c r="TQR390" s="314"/>
      <c r="TQS390" s="314"/>
      <c r="TQT390" s="314"/>
      <c r="TQU390" s="314"/>
      <c r="TQV390" s="314"/>
      <c r="TQW390" s="314"/>
      <c r="TQX390" s="314"/>
      <c r="TQY390" s="314"/>
      <c r="TQZ390" s="314"/>
      <c r="TRA390" s="314"/>
      <c r="TRB390" s="314"/>
      <c r="TRC390" s="314"/>
      <c r="TRD390" s="314"/>
      <c r="TRE390" s="314"/>
      <c r="TRF390" s="314"/>
      <c r="TRG390" s="314"/>
      <c r="TRH390" s="314"/>
      <c r="TRI390" s="314"/>
      <c r="TRJ390" s="314"/>
      <c r="TRK390" s="314"/>
      <c r="TRL390" s="314"/>
      <c r="TRM390" s="314"/>
      <c r="TRN390" s="314"/>
      <c r="TRO390" s="314"/>
      <c r="TRP390" s="314"/>
      <c r="TRQ390" s="314"/>
      <c r="TRR390" s="314"/>
      <c r="TRS390" s="314"/>
      <c r="TRT390" s="314"/>
      <c r="TRU390" s="314"/>
      <c r="TRV390" s="314"/>
      <c r="TRW390" s="314"/>
      <c r="TRX390" s="314"/>
      <c r="TRY390" s="314"/>
      <c r="TRZ390" s="314"/>
      <c r="TSA390" s="314"/>
      <c r="TSB390" s="314"/>
      <c r="TSC390" s="314"/>
      <c r="TSD390" s="314"/>
      <c r="TSE390" s="314"/>
      <c r="TSF390" s="314"/>
      <c r="TSG390" s="314"/>
      <c r="TSH390" s="314"/>
      <c r="TSI390" s="314"/>
      <c r="TSJ390" s="314"/>
      <c r="TSK390" s="314"/>
      <c r="TSL390" s="314"/>
      <c r="TSM390" s="314"/>
      <c r="TSN390" s="314"/>
      <c r="TSO390" s="314"/>
      <c r="TSP390" s="314"/>
      <c r="TSQ390" s="314"/>
      <c r="TSR390" s="314"/>
      <c r="TSS390" s="314"/>
      <c r="TST390" s="314"/>
      <c r="TSU390" s="314"/>
      <c r="TSV390" s="314"/>
      <c r="TSW390" s="314"/>
      <c r="TSX390" s="314"/>
      <c r="TSY390" s="314"/>
      <c r="TSZ390" s="314"/>
      <c r="TTA390" s="314"/>
      <c r="TTB390" s="314"/>
      <c r="TTC390" s="314"/>
      <c r="TTD390" s="314"/>
      <c r="TTE390" s="314"/>
      <c r="TTF390" s="314"/>
      <c r="TTG390" s="314"/>
      <c r="TTH390" s="314"/>
      <c r="TTI390" s="314"/>
      <c r="TTJ390" s="314"/>
      <c r="TTK390" s="314"/>
      <c r="TTL390" s="314"/>
      <c r="TTM390" s="314"/>
      <c r="TTN390" s="314"/>
      <c r="TTO390" s="314"/>
      <c r="TTP390" s="314"/>
      <c r="TTQ390" s="314"/>
      <c r="TTR390" s="314"/>
      <c r="TTS390" s="314"/>
      <c r="TTT390" s="314"/>
      <c r="TTU390" s="314"/>
      <c r="TTV390" s="314"/>
      <c r="TTW390" s="314"/>
      <c r="TTX390" s="314"/>
      <c r="TTY390" s="314"/>
      <c r="TTZ390" s="314"/>
      <c r="TUA390" s="314"/>
      <c r="TUB390" s="314"/>
      <c r="TUC390" s="314"/>
      <c r="TUD390" s="314"/>
      <c r="TUE390" s="314"/>
      <c r="TUF390" s="314"/>
      <c r="TUG390" s="314"/>
      <c r="TUH390" s="314"/>
      <c r="TUI390" s="314"/>
      <c r="TUJ390" s="314"/>
      <c r="TUK390" s="314"/>
      <c r="TUL390" s="314"/>
      <c r="TUM390" s="314"/>
      <c r="TUN390" s="314"/>
      <c r="TUO390" s="314"/>
      <c r="TUP390" s="314"/>
      <c r="TUQ390" s="314"/>
      <c r="TUR390" s="314"/>
      <c r="TUS390" s="314"/>
      <c r="TUT390" s="314"/>
      <c r="TUU390" s="314"/>
      <c r="TUV390" s="314"/>
      <c r="TUW390" s="314"/>
      <c r="TUX390" s="314"/>
      <c r="TUY390" s="314"/>
      <c r="TUZ390" s="314"/>
      <c r="TVA390" s="314"/>
      <c r="TVB390" s="314"/>
      <c r="TVC390" s="314"/>
      <c r="TVD390" s="314"/>
      <c r="TVE390" s="314"/>
      <c r="TVF390" s="314"/>
      <c r="TVG390" s="314"/>
      <c r="TVH390" s="314"/>
      <c r="TVI390" s="314"/>
      <c r="TVJ390" s="314"/>
      <c r="TVK390" s="314"/>
      <c r="TVL390" s="314"/>
      <c r="TVM390" s="314"/>
      <c r="TVN390" s="314"/>
      <c r="TVO390" s="314"/>
      <c r="TVP390" s="314"/>
      <c r="TVQ390" s="314"/>
      <c r="TVR390" s="314"/>
      <c r="TVS390" s="314"/>
      <c r="TVT390" s="314"/>
      <c r="TVU390" s="314"/>
      <c r="TVV390" s="314"/>
      <c r="TVW390" s="314"/>
      <c r="TVX390" s="314"/>
      <c r="TVY390" s="314"/>
      <c r="TVZ390" s="314"/>
      <c r="TWA390" s="314"/>
      <c r="TWB390" s="314"/>
      <c r="TWC390" s="314"/>
      <c r="TWD390" s="314"/>
      <c r="TWE390" s="314"/>
      <c r="TWF390" s="314"/>
      <c r="TWG390" s="314"/>
      <c r="TWH390" s="314"/>
      <c r="TWI390" s="314"/>
      <c r="TWJ390" s="314"/>
      <c r="TWK390" s="314"/>
      <c r="TWL390" s="314"/>
      <c r="TWM390" s="314"/>
      <c r="TWN390" s="314"/>
      <c r="TWO390" s="314"/>
      <c r="TWP390" s="314"/>
      <c r="TWQ390" s="314"/>
      <c r="TWR390" s="314"/>
      <c r="TWS390" s="314"/>
      <c r="TWT390" s="314"/>
      <c r="TWU390" s="314"/>
      <c r="TWV390" s="314"/>
      <c r="TWW390" s="314"/>
      <c r="TWX390" s="314"/>
      <c r="TWY390" s="314"/>
      <c r="TWZ390" s="314"/>
      <c r="TXA390" s="314"/>
      <c r="TXB390" s="314"/>
      <c r="TXC390" s="314"/>
      <c r="TXD390" s="314"/>
      <c r="TXE390" s="314"/>
      <c r="TXF390" s="314"/>
      <c r="TXG390" s="314"/>
      <c r="TXH390" s="314"/>
      <c r="TXI390" s="314"/>
      <c r="TXJ390" s="314"/>
      <c r="TXK390" s="314"/>
      <c r="TXL390" s="314"/>
      <c r="TXM390" s="314"/>
      <c r="TXN390" s="314"/>
      <c r="TXO390" s="314"/>
      <c r="TXP390" s="314"/>
      <c r="TXQ390" s="314"/>
      <c r="TXR390" s="314"/>
      <c r="TXS390" s="314"/>
      <c r="TXT390" s="314"/>
      <c r="TXU390" s="314"/>
      <c r="TXV390" s="314"/>
      <c r="TXW390" s="314"/>
      <c r="TXX390" s="314"/>
      <c r="TXY390" s="314"/>
      <c r="TXZ390" s="314"/>
      <c r="TYA390" s="314"/>
      <c r="TYB390" s="314"/>
      <c r="TYC390" s="314"/>
      <c r="TYD390" s="314"/>
      <c r="TYE390" s="314"/>
      <c r="TYF390" s="314"/>
      <c r="TYG390" s="314"/>
      <c r="TYH390" s="314"/>
      <c r="TYI390" s="314"/>
      <c r="TYJ390" s="314"/>
      <c r="TYK390" s="314"/>
      <c r="TYL390" s="314"/>
      <c r="TYM390" s="314"/>
      <c r="TYN390" s="314"/>
      <c r="TYO390" s="314"/>
      <c r="TYP390" s="314"/>
      <c r="TYQ390" s="314"/>
      <c r="TYR390" s="314"/>
      <c r="TYS390" s="314"/>
      <c r="TYT390" s="314"/>
      <c r="TYU390" s="314"/>
      <c r="TYV390" s="314"/>
      <c r="TYW390" s="314"/>
      <c r="TYX390" s="314"/>
      <c r="TYY390" s="314"/>
      <c r="TYZ390" s="314"/>
      <c r="TZA390" s="314"/>
      <c r="TZB390" s="314"/>
      <c r="TZC390" s="314"/>
      <c r="TZD390" s="314"/>
      <c r="TZE390" s="314"/>
      <c r="TZF390" s="314"/>
      <c r="TZG390" s="314"/>
      <c r="TZH390" s="314"/>
      <c r="TZI390" s="314"/>
      <c r="TZJ390" s="314"/>
      <c r="TZK390" s="314"/>
      <c r="TZL390" s="314"/>
      <c r="TZM390" s="314"/>
      <c r="TZN390" s="314"/>
      <c r="TZO390" s="314"/>
      <c r="TZP390" s="314"/>
      <c r="TZQ390" s="314"/>
      <c r="TZR390" s="314"/>
      <c r="TZS390" s="314"/>
      <c r="TZT390" s="314"/>
      <c r="TZU390" s="314"/>
      <c r="TZV390" s="314"/>
      <c r="TZW390" s="314"/>
      <c r="TZX390" s="314"/>
      <c r="TZY390" s="314"/>
      <c r="TZZ390" s="314"/>
      <c r="UAA390" s="314"/>
      <c r="UAB390" s="314"/>
      <c r="UAC390" s="314"/>
      <c r="UAD390" s="314"/>
      <c r="UAE390" s="314"/>
      <c r="UAF390" s="314"/>
      <c r="UAG390" s="314"/>
      <c r="UAH390" s="314"/>
      <c r="UAI390" s="314"/>
      <c r="UAJ390" s="314"/>
      <c r="UAK390" s="314"/>
      <c r="UAL390" s="314"/>
      <c r="UAM390" s="314"/>
      <c r="UAN390" s="314"/>
      <c r="UAO390" s="314"/>
      <c r="UAP390" s="314"/>
      <c r="UAQ390" s="314"/>
      <c r="UAR390" s="314"/>
      <c r="UAS390" s="314"/>
      <c r="UAT390" s="314"/>
      <c r="UAU390" s="314"/>
      <c r="UAV390" s="314"/>
      <c r="UAW390" s="314"/>
      <c r="UAX390" s="314"/>
      <c r="UAY390" s="314"/>
      <c r="UAZ390" s="314"/>
      <c r="UBA390" s="314"/>
      <c r="UBB390" s="314"/>
      <c r="UBC390" s="314"/>
      <c r="UBD390" s="314"/>
      <c r="UBE390" s="314"/>
      <c r="UBF390" s="314"/>
      <c r="UBG390" s="314"/>
      <c r="UBH390" s="314"/>
      <c r="UBI390" s="314"/>
      <c r="UBJ390" s="314"/>
      <c r="UBK390" s="314"/>
      <c r="UBL390" s="314"/>
      <c r="UBM390" s="314"/>
      <c r="UBN390" s="314"/>
      <c r="UBO390" s="314"/>
      <c r="UBP390" s="314"/>
      <c r="UBQ390" s="314"/>
      <c r="UBR390" s="314"/>
      <c r="UBS390" s="314"/>
      <c r="UBT390" s="314"/>
      <c r="UBU390" s="314"/>
      <c r="UBV390" s="314"/>
      <c r="UBW390" s="314"/>
      <c r="UBX390" s="314"/>
      <c r="UBY390" s="314"/>
      <c r="UBZ390" s="314"/>
      <c r="UCA390" s="314"/>
      <c r="UCB390" s="314"/>
      <c r="UCC390" s="314"/>
      <c r="UCD390" s="314"/>
      <c r="UCE390" s="314"/>
      <c r="UCF390" s="314"/>
      <c r="UCG390" s="314"/>
      <c r="UCH390" s="314"/>
      <c r="UCI390" s="314"/>
      <c r="UCJ390" s="314"/>
      <c r="UCK390" s="314"/>
      <c r="UCL390" s="314"/>
      <c r="UCM390" s="314"/>
      <c r="UCN390" s="314"/>
      <c r="UCO390" s="314"/>
      <c r="UCP390" s="314"/>
      <c r="UCQ390" s="314"/>
      <c r="UCR390" s="314"/>
      <c r="UCS390" s="314"/>
      <c r="UCT390" s="314"/>
      <c r="UCU390" s="314"/>
      <c r="UCV390" s="314"/>
      <c r="UCW390" s="314"/>
      <c r="UCX390" s="314"/>
      <c r="UCY390" s="314"/>
      <c r="UCZ390" s="314"/>
      <c r="UDA390" s="314"/>
      <c r="UDB390" s="314"/>
      <c r="UDC390" s="314"/>
      <c r="UDD390" s="314"/>
      <c r="UDE390" s="314"/>
      <c r="UDF390" s="314"/>
      <c r="UDG390" s="314"/>
      <c r="UDH390" s="314"/>
      <c r="UDI390" s="314"/>
      <c r="UDJ390" s="314"/>
      <c r="UDK390" s="314"/>
      <c r="UDL390" s="314"/>
      <c r="UDM390" s="314"/>
      <c r="UDN390" s="314"/>
      <c r="UDO390" s="314"/>
      <c r="UDP390" s="314"/>
      <c r="UDQ390" s="314"/>
      <c r="UDR390" s="314"/>
      <c r="UDS390" s="314"/>
      <c r="UDT390" s="314"/>
      <c r="UDU390" s="314"/>
      <c r="UDV390" s="314"/>
      <c r="UDW390" s="314"/>
      <c r="UDX390" s="314"/>
      <c r="UDY390" s="314"/>
      <c r="UDZ390" s="314"/>
      <c r="UEA390" s="314"/>
      <c r="UEB390" s="314"/>
      <c r="UEC390" s="314"/>
      <c r="UED390" s="314"/>
      <c r="UEE390" s="314"/>
      <c r="UEF390" s="314"/>
      <c r="UEG390" s="314"/>
      <c r="UEH390" s="314"/>
      <c r="UEI390" s="314"/>
      <c r="UEJ390" s="314"/>
      <c r="UEK390" s="314"/>
      <c r="UEL390" s="314"/>
      <c r="UEM390" s="314"/>
      <c r="UEN390" s="314"/>
      <c r="UEO390" s="314"/>
      <c r="UEP390" s="314"/>
      <c r="UEQ390" s="314"/>
      <c r="UER390" s="314"/>
      <c r="UES390" s="314"/>
      <c r="UET390" s="314"/>
      <c r="UEU390" s="314"/>
      <c r="UEV390" s="314"/>
      <c r="UEW390" s="314"/>
      <c r="UEX390" s="314"/>
      <c r="UEY390" s="314"/>
      <c r="UEZ390" s="314"/>
      <c r="UFA390" s="314"/>
      <c r="UFB390" s="314"/>
      <c r="UFC390" s="314"/>
      <c r="UFD390" s="314"/>
      <c r="UFE390" s="314"/>
      <c r="UFF390" s="314"/>
      <c r="UFG390" s="314"/>
      <c r="UFH390" s="314"/>
      <c r="UFI390" s="314"/>
      <c r="UFJ390" s="314"/>
      <c r="UFK390" s="314"/>
      <c r="UFL390" s="314"/>
      <c r="UFM390" s="314"/>
      <c r="UFN390" s="314"/>
      <c r="UFO390" s="314"/>
      <c r="UFP390" s="314"/>
      <c r="UFQ390" s="314"/>
      <c r="UFR390" s="314"/>
      <c r="UFS390" s="314"/>
      <c r="UFT390" s="314"/>
      <c r="UFU390" s="314"/>
      <c r="UFV390" s="314"/>
      <c r="UFW390" s="314"/>
      <c r="UFX390" s="314"/>
      <c r="UFY390" s="314"/>
      <c r="UFZ390" s="314"/>
      <c r="UGA390" s="314"/>
      <c r="UGB390" s="314"/>
      <c r="UGC390" s="314"/>
      <c r="UGD390" s="314"/>
      <c r="UGE390" s="314"/>
      <c r="UGF390" s="314"/>
      <c r="UGG390" s="314"/>
      <c r="UGH390" s="314"/>
      <c r="UGI390" s="314"/>
      <c r="UGJ390" s="314"/>
      <c r="UGK390" s="314"/>
      <c r="UGL390" s="314"/>
      <c r="UGM390" s="314"/>
      <c r="UGN390" s="314"/>
      <c r="UGO390" s="314"/>
      <c r="UGP390" s="314"/>
      <c r="UGQ390" s="314"/>
      <c r="UGR390" s="314"/>
      <c r="UGS390" s="314"/>
      <c r="UGT390" s="314"/>
      <c r="UGU390" s="314"/>
      <c r="UGV390" s="314"/>
      <c r="UGW390" s="314"/>
      <c r="UGX390" s="314"/>
      <c r="UGY390" s="314"/>
      <c r="UGZ390" s="314"/>
      <c r="UHA390" s="314"/>
      <c r="UHB390" s="314"/>
      <c r="UHC390" s="314"/>
      <c r="UHD390" s="314"/>
      <c r="UHE390" s="314"/>
      <c r="UHF390" s="314"/>
      <c r="UHG390" s="314"/>
      <c r="UHH390" s="314"/>
      <c r="UHI390" s="314"/>
      <c r="UHJ390" s="314"/>
      <c r="UHK390" s="314"/>
      <c r="UHL390" s="314"/>
      <c r="UHM390" s="314"/>
      <c r="UHN390" s="314"/>
      <c r="UHO390" s="314"/>
      <c r="UHP390" s="314"/>
      <c r="UHQ390" s="314"/>
      <c r="UHR390" s="314"/>
      <c r="UHS390" s="314"/>
      <c r="UHT390" s="314"/>
      <c r="UHU390" s="314"/>
      <c r="UHV390" s="314"/>
      <c r="UHW390" s="314"/>
      <c r="UHX390" s="314"/>
      <c r="UHY390" s="314"/>
      <c r="UHZ390" s="314"/>
      <c r="UIA390" s="314"/>
      <c r="UIB390" s="314"/>
      <c r="UIC390" s="314"/>
      <c r="UID390" s="314"/>
      <c r="UIE390" s="314"/>
      <c r="UIF390" s="314"/>
      <c r="UIG390" s="314"/>
      <c r="UIH390" s="314"/>
      <c r="UII390" s="314"/>
      <c r="UIJ390" s="314"/>
      <c r="UIK390" s="314"/>
      <c r="UIL390" s="314"/>
      <c r="UIM390" s="314"/>
      <c r="UIN390" s="314"/>
      <c r="UIO390" s="314"/>
      <c r="UIP390" s="314"/>
      <c r="UIQ390" s="314"/>
      <c r="UIR390" s="314"/>
      <c r="UIS390" s="314"/>
      <c r="UIT390" s="314"/>
      <c r="UIU390" s="314"/>
      <c r="UIV390" s="314"/>
      <c r="UIW390" s="314"/>
      <c r="UIX390" s="314"/>
      <c r="UIY390" s="314"/>
      <c r="UIZ390" s="314"/>
      <c r="UJA390" s="314"/>
      <c r="UJB390" s="314"/>
      <c r="UJC390" s="314"/>
      <c r="UJD390" s="314"/>
      <c r="UJE390" s="314"/>
      <c r="UJF390" s="314"/>
      <c r="UJG390" s="314"/>
      <c r="UJH390" s="314"/>
      <c r="UJI390" s="314"/>
      <c r="UJJ390" s="314"/>
      <c r="UJK390" s="314"/>
      <c r="UJL390" s="314"/>
      <c r="UJM390" s="314"/>
      <c r="UJN390" s="314"/>
      <c r="UJO390" s="314"/>
      <c r="UJP390" s="314"/>
      <c r="UJQ390" s="314"/>
      <c r="UJR390" s="314"/>
      <c r="UJS390" s="314"/>
      <c r="UJT390" s="314"/>
      <c r="UJU390" s="314"/>
      <c r="UJV390" s="314"/>
      <c r="UJW390" s="314"/>
      <c r="UJX390" s="314"/>
      <c r="UJY390" s="314"/>
      <c r="UJZ390" s="314"/>
      <c r="UKA390" s="314"/>
      <c r="UKB390" s="314"/>
      <c r="UKC390" s="314"/>
      <c r="UKD390" s="314"/>
      <c r="UKE390" s="314"/>
      <c r="UKF390" s="314"/>
      <c r="UKG390" s="314"/>
      <c r="UKH390" s="314"/>
      <c r="UKI390" s="314"/>
      <c r="UKJ390" s="314"/>
      <c r="UKK390" s="314"/>
      <c r="UKL390" s="314"/>
      <c r="UKM390" s="314"/>
      <c r="UKN390" s="314"/>
      <c r="UKO390" s="314"/>
      <c r="UKP390" s="314"/>
      <c r="UKQ390" s="314"/>
      <c r="UKR390" s="314"/>
      <c r="UKS390" s="314"/>
      <c r="UKT390" s="314"/>
      <c r="UKU390" s="314"/>
      <c r="UKV390" s="314"/>
      <c r="UKW390" s="314"/>
      <c r="UKX390" s="314"/>
      <c r="UKY390" s="314"/>
      <c r="UKZ390" s="314"/>
      <c r="ULA390" s="314"/>
      <c r="ULB390" s="314"/>
      <c r="ULC390" s="314"/>
      <c r="ULD390" s="314"/>
      <c r="ULE390" s="314"/>
      <c r="ULF390" s="314"/>
      <c r="ULG390" s="314"/>
      <c r="ULH390" s="314"/>
      <c r="ULI390" s="314"/>
      <c r="ULJ390" s="314"/>
      <c r="ULK390" s="314"/>
      <c r="ULL390" s="314"/>
      <c r="ULM390" s="314"/>
      <c r="ULN390" s="314"/>
      <c r="ULO390" s="314"/>
      <c r="ULP390" s="314"/>
      <c r="ULQ390" s="314"/>
      <c r="ULR390" s="314"/>
      <c r="ULS390" s="314"/>
      <c r="ULT390" s="314"/>
      <c r="ULU390" s="314"/>
      <c r="ULV390" s="314"/>
      <c r="ULW390" s="314"/>
      <c r="ULX390" s="314"/>
      <c r="ULY390" s="314"/>
      <c r="ULZ390" s="314"/>
      <c r="UMA390" s="314"/>
      <c r="UMB390" s="314"/>
      <c r="UMC390" s="314"/>
      <c r="UMD390" s="314"/>
      <c r="UME390" s="314"/>
      <c r="UMF390" s="314"/>
      <c r="UMG390" s="314"/>
      <c r="UMH390" s="314"/>
      <c r="UMI390" s="314"/>
      <c r="UMJ390" s="314"/>
      <c r="UMK390" s="314"/>
      <c r="UML390" s="314"/>
      <c r="UMM390" s="314"/>
      <c r="UMN390" s="314"/>
      <c r="UMO390" s="314"/>
      <c r="UMP390" s="314"/>
      <c r="UMQ390" s="314"/>
      <c r="UMR390" s="314"/>
      <c r="UMS390" s="314"/>
      <c r="UMT390" s="314"/>
      <c r="UMU390" s="314"/>
      <c r="UMV390" s="314"/>
      <c r="UMW390" s="314"/>
      <c r="UMX390" s="314"/>
      <c r="UMY390" s="314"/>
      <c r="UMZ390" s="314"/>
      <c r="UNA390" s="314"/>
      <c r="UNB390" s="314"/>
      <c r="UNC390" s="314"/>
      <c r="UND390" s="314"/>
      <c r="UNE390" s="314"/>
      <c r="UNF390" s="314"/>
      <c r="UNG390" s="314"/>
      <c r="UNH390" s="314"/>
      <c r="UNI390" s="314"/>
      <c r="UNJ390" s="314"/>
      <c r="UNK390" s="314"/>
      <c r="UNL390" s="314"/>
      <c r="UNM390" s="314"/>
      <c r="UNN390" s="314"/>
      <c r="UNO390" s="314"/>
      <c r="UNP390" s="314"/>
      <c r="UNQ390" s="314"/>
      <c r="UNR390" s="314"/>
      <c r="UNS390" s="314"/>
      <c r="UNT390" s="314"/>
      <c r="UNU390" s="314"/>
      <c r="UNV390" s="314"/>
      <c r="UNW390" s="314"/>
      <c r="UNX390" s="314"/>
      <c r="UNY390" s="314"/>
      <c r="UNZ390" s="314"/>
      <c r="UOA390" s="314"/>
      <c r="UOB390" s="314"/>
      <c r="UOC390" s="314"/>
      <c r="UOD390" s="314"/>
      <c r="UOE390" s="314"/>
      <c r="UOF390" s="314"/>
      <c r="UOG390" s="314"/>
      <c r="UOH390" s="314"/>
      <c r="UOI390" s="314"/>
      <c r="UOJ390" s="314"/>
      <c r="UOK390" s="314"/>
      <c r="UOL390" s="314"/>
      <c r="UOM390" s="314"/>
      <c r="UON390" s="314"/>
      <c r="UOO390" s="314"/>
      <c r="UOP390" s="314"/>
      <c r="UOQ390" s="314"/>
      <c r="UOR390" s="314"/>
      <c r="UOS390" s="314"/>
      <c r="UOT390" s="314"/>
      <c r="UOU390" s="314"/>
      <c r="UOV390" s="314"/>
      <c r="UOW390" s="314"/>
      <c r="UOX390" s="314"/>
      <c r="UOY390" s="314"/>
      <c r="UOZ390" s="314"/>
      <c r="UPA390" s="314"/>
      <c r="UPB390" s="314"/>
      <c r="UPC390" s="314"/>
      <c r="UPD390" s="314"/>
      <c r="UPE390" s="314"/>
      <c r="UPF390" s="314"/>
      <c r="UPG390" s="314"/>
      <c r="UPH390" s="314"/>
      <c r="UPI390" s="314"/>
      <c r="UPJ390" s="314"/>
      <c r="UPK390" s="314"/>
      <c r="UPL390" s="314"/>
      <c r="UPM390" s="314"/>
      <c r="UPN390" s="314"/>
      <c r="UPO390" s="314"/>
      <c r="UPP390" s="314"/>
      <c r="UPQ390" s="314"/>
      <c r="UPR390" s="314"/>
      <c r="UPS390" s="314"/>
      <c r="UPT390" s="314"/>
      <c r="UPU390" s="314"/>
      <c r="UPV390" s="314"/>
      <c r="UPW390" s="314"/>
      <c r="UPX390" s="314"/>
      <c r="UPY390" s="314"/>
      <c r="UPZ390" s="314"/>
      <c r="UQA390" s="314"/>
      <c r="UQB390" s="314"/>
      <c r="UQC390" s="314"/>
      <c r="UQD390" s="314"/>
      <c r="UQE390" s="314"/>
      <c r="UQF390" s="314"/>
      <c r="UQG390" s="314"/>
      <c r="UQH390" s="314"/>
      <c r="UQI390" s="314"/>
      <c r="UQJ390" s="314"/>
      <c r="UQK390" s="314"/>
      <c r="UQL390" s="314"/>
      <c r="UQM390" s="314"/>
      <c r="UQN390" s="314"/>
      <c r="UQO390" s="314"/>
      <c r="UQP390" s="314"/>
      <c r="UQQ390" s="314"/>
      <c r="UQR390" s="314"/>
      <c r="UQS390" s="314"/>
      <c r="UQT390" s="314"/>
      <c r="UQU390" s="314"/>
      <c r="UQV390" s="314"/>
      <c r="UQW390" s="314"/>
      <c r="UQX390" s="314"/>
      <c r="UQY390" s="314"/>
      <c r="UQZ390" s="314"/>
      <c r="URA390" s="314"/>
      <c r="URB390" s="314"/>
      <c r="URC390" s="314"/>
      <c r="URD390" s="314"/>
      <c r="URE390" s="314"/>
      <c r="URF390" s="314"/>
      <c r="URG390" s="314"/>
      <c r="URH390" s="314"/>
      <c r="URI390" s="314"/>
      <c r="URJ390" s="314"/>
      <c r="URK390" s="314"/>
      <c r="URL390" s="314"/>
      <c r="URM390" s="314"/>
      <c r="URN390" s="314"/>
      <c r="URO390" s="314"/>
      <c r="URP390" s="314"/>
      <c r="URQ390" s="314"/>
      <c r="URR390" s="314"/>
      <c r="URS390" s="314"/>
      <c r="URT390" s="314"/>
      <c r="URU390" s="314"/>
      <c r="URV390" s="314"/>
      <c r="URW390" s="314"/>
      <c r="URX390" s="314"/>
      <c r="URY390" s="314"/>
      <c r="URZ390" s="314"/>
      <c r="USA390" s="314"/>
      <c r="USB390" s="314"/>
      <c r="USC390" s="314"/>
      <c r="USD390" s="314"/>
      <c r="USE390" s="314"/>
      <c r="USF390" s="314"/>
      <c r="USG390" s="314"/>
      <c r="USH390" s="314"/>
      <c r="USI390" s="314"/>
      <c r="USJ390" s="314"/>
      <c r="USK390" s="314"/>
      <c r="USL390" s="314"/>
      <c r="USM390" s="314"/>
      <c r="USN390" s="314"/>
      <c r="USO390" s="314"/>
      <c r="USP390" s="314"/>
      <c r="USQ390" s="314"/>
      <c r="USR390" s="314"/>
      <c r="USS390" s="314"/>
      <c r="UST390" s="314"/>
      <c r="USU390" s="314"/>
      <c r="USV390" s="314"/>
      <c r="USW390" s="314"/>
      <c r="USX390" s="314"/>
      <c r="USY390" s="314"/>
      <c r="USZ390" s="314"/>
      <c r="UTA390" s="314"/>
      <c r="UTB390" s="314"/>
      <c r="UTC390" s="314"/>
      <c r="UTD390" s="314"/>
      <c r="UTE390" s="314"/>
      <c r="UTF390" s="314"/>
      <c r="UTG390" s="314"/>
      <c r="UTH390" s="314"/>
      <c r="UTI390" s="314"/>
      <c r="UTJ390" s="314"/>
      <c r="UTK390" s="314"/>
      <c r="UTL390" s="314"/>
      <c r="UTM390" s="314"/>
      <c r="UTN390" s="314"/>
      <c r="UTO390" s="314"/>
      <c r="UTP390" s="314"/>
      <c r="UTQ390" s="314"/>
      <c r="UTR390" s="314"/>
      <c r="UTS390" s="314"/>
      <c r="UTT390" s="314"/>
      <c r="UTU390" s="314"/>
      <c r="UTV390" s="314"/>
      <c r="UTW390" s="314"/>
      <c r="UTX390" s="314"/>
      <c r="UTY390" s="314"/>
      <c r="UTZ390" s="314"/>
      <c r="UUA390" s="314"/>
      <c r="UUB390" s="314"/>
      <c r="UUC390" s="314"/>
      <c r="UUD390" s="314"/>
      <c r="UUE390" s="314"/>
      <c r="UUF390" s="314"/>
      <c r="UUG390" s="314"/>
      <c r="UUH390" s="314"/>
      <c r="UUI390" s="314"/>
      <c r="UUJ390" s="314"/>
      <c r="UUK390" s="314"/>
      <c r="UUL390" s="314"/>
      <c r="UUM390" s="314"/>
      <c r="UUN390" s="314"/>
      <c r="UUO390" s="314"/>
      <c r="UUP390" s="314"/>
      <c r="UUQ390" s="314"/>
      <c r="UUR390" s="314"/>
      <c r="UUS390" s="314"/>
      <c r="UUT390" s="314"/>
      <c r="UUU390" s="314"/>
      <c r="UUV390" s="314"/>
      <c r="UUW390" s="314"/>
      <c r="UUX390" s="314"/>
      <c r="UUY390" s="314"/>
      <c r="UUZ390" s="314"/>
      <c r="UVA390" s="314"/>
      <c r="UVB390" s="314"/>
      <c r="UVC390" s="314"/>
      <c r="UVD390" s="314"/>
      <c r="UVE390" s="314"/>
      <c r="UVF390" s="314"/>
      <c r="UVG390" s="314"/>
      <c r="UVH390" s="314"/>
      <c r="UVI390" s="314"/>
      <c r="UVJ390" s="314"/>
      <c r="UVK390" s="314"/>
      <c r="UVL390" s="314"/>
      <c r="UVM390" s="314"/>
      <c r="UVN390" s="314"/>
      <c r="UVO390" s="314"/>
      <c r="UVP390" s="314"/>
      <c r="UVQ390" s="314"/>
      <c r="UVR390" s="314"/>
      <c r="UVS390" s="314"/>
      <c r="UVT390" s="314"/>
      <c r="UVU390" s="314"/>
      <c r="UVV390" s="314"/>
      <c r="UVW390" s="314"/>
      <c r="UVX390" s="314"/>
      <c r="UVY390" s="314"/>
      <c r="UVZ390" s="314"/>
      <c r="UWA390" s="314"/>
      <c r="UWB390" s="314"/>
      <c r="UWC390" s="314"/>
      <c r="UWD390" s="314"/>
      <c r="UWE390" s="314"/>
      <c r="UWF390" s="314"/>
      <c r="UWG390" s="314"/>
      <c r="UWH390" s="314"/>
      <c r="UWI390" s="314"/>
      <c r="UWJ390" s="314"/>
      <c r="UWK390" s="314"/>
      <c r="UWL390" s="314"/>
      <c r="UWM390" s="314"/>
      <c r="UWN390" s="314"/>
      <c r="UWO390" s="314"/>
      <c r="UWP390" s="314"/>
      <c r="UWQ390" s="314"/>
      <c r="UWR390" s="314"/>
      <c r="UWS390" s="314"/>
      <c r="UWT390" s="314"/>
      <c r="UWU390" s="314"/>
      <c r="UWV390" s="314"/>
      <c r="UWW390" s="314"/>
      <c r="UWX390" s="314"/>
      <c r="UWY390" s="314"/>
      <c r="UWZ390" s="314"/>
      <c r="UXA390" s="314"/>
      <c r="UXB390" s="314"/>
      <c r="UXC390" s="314"/>
      <c r="UXD390" s="314"/>
      <c r="UXE390" s="314"/>
      <c r="UXF390" s="314"/>
      <c r="UXG390" s="314"/>
      <c r="UXH390" s="314"/>
      <c r="UXI390" s="314"/>
      <c r="UXJ390" s="314"/>
      <c r="UXK390" s="314"/>
      <c r="UXL390" s="314"/>
      <c r="UXM390" s="314"/>
      <c r="UXN390" s="314"/>
      <c r="UXO390" s="314"/>
      <c r="UXP390" s="314"/>
      <c r="UXQ390" s="314"/>
      <c r="UXR390" s="314"/>
      <c r="UXS390" s="314"/>
      <c r="UXT390" s="314"/>
      <c r="UXU390" s="314"/>
      <c r="UXV390" s="314"/>
      <c r="UXW390" s="314"/>
      <c r="UXX390" s="314"/>
      <c r="UXY390" s="314"/>
      <c r="UXZ390" s="314"/>
      <c r="UYA390" s="314"/>
      <c r="UYB390" s="314"/>
      <c r="UYC390" s="314"/>
      <c r="UYD390" s="314"/>
      <c r="UYE390" s="314"/>
      <c r="UYF390" s="314"/>
      <c r="UYG390" s="314"/>
      <c r="UYH390" s="314"/>
      <c r="UYI390" s="314"/>
      <c r="UYJ390" s="314"/>
      <c r="UYK390" s="314"/>
      <c r="UYL390" s="314"/>
      <c r="UYM390" s="314"/>
      <c r="UYN390" s="314"/>
      <c r="UYO390" s="314"/>
      <c r="UYP390" s="314"/>
      <c r="UYQ390" s="314"/>
      <c r="UYR390" s="314"/>
      <c r="UYS390" s="314"/>
      <c r="UYT390" s="314"/>
      <c r="UYU390" s="314"/>
      <c r="UYV390" s="314"/>
      <c r="UYW390" s="314"/>
      <c r="UYX390" s="314"/>
      <c r="UYY390" s="314"/>
      <c r="UYZ390" s="314"/>
      <c r="UZA390" s="314"/>
      <c r="UZB390" s="314"/>
      <c r="UZC390" s="314"/>
      <c r="UZD390" s="314"/>
      <c r="UZE390" s="314"/>
      <c r="UZF390" s="314"/>
      <c r="UZG390" s="314"/>
      <c r="UZH390" s="314"/>
      <c r="UZI390" s="314"/>
      <c r="UZJ390" s="314"/>
      <c r="UZK390" s="314"/>
      <c r="UZL390" s="314"/>
      <c r="UZM390" s="314"/>
      <c r="UZN390" s="314"/>
      <c r="UZO390" s="314"/>
      <c r="UZP390" s="314"/>
      <c r="UZQ390" s="314"/>
      <c r="UZR390" s="314"/>
      <c r="UZS390" s="314"/>
      <c r="UZT390" s="314"/>
      <c r="UZU390" s="314"/>
      <c r="UZV390" s="314"/>
      <c r="UZW390" s="314"/>
      <c r="UZX390" s="314"/>
      <c r="UZY390" s="314"/>
      <c r="UZZ390" s="314"/>
      <c r="VAA390" s="314"/>
      <c r="VAB390" s="314"/>
      <c r="VAC390" s="314"/>
      <c r="VAD390" s="314"/>
      <c r="VAE390" s="314"/>
      <c r="VAF390" s="314"/>
      <c r="VAG390" s="314"/>
      <c r="VAH390" s="314"/>
      <c r="VAI390" s="314"/>
      <c r="VAJ390" s="314"/>
      <c r="VAK390" s="314"/>
      <c r="VAL390" s="314"/>
      <c r="VAM390" s="314"/>
      <c r="VAN390" s="314"/>
      <c r="VAO390" s="314"/>
      <c r="VAP390" s="314"/>
      <c r="VAQ390" s="314"/>
      <c r="VAR390" s="314"/>
      <c r="VAS390" s="314"/>
      <c r="VAT390" s="314"/>
      <c r="VAU390" s="314"/>
      <c r="VAV390" s="314"/>
      <c r="VAW390" s="314"/>
      <c r="VAX390" s="314"/>
      <c r="VAY390" s="314"/>
      <c r="VAZ390" s="314"/>
      <c r="VBA390" s="314"/>
      <c r="VBB390" s="314"/>
      <c r="VBC390" s="314"/>
      <c r="VBD390" s="314"/>
      <c r="VBE390" s="314"/>
      <c r="VBF390" s="314"/>
      <c r="VBG390" s="314"/>
      <c r="VBH390" s="314"/>
      <c r="VBI390" s="314"/>
      <c r="VBJ390" s="314"/>
      <c r="VBK390" s="314"/>
      <c r="VBL390" s="314"/>
      <c r="VBM390" s="314"/>
      <c r="VBN390" s="314"/>
      <c r="VBO390" s="314"/>
      <c r="VBP390" s="314"/>
      <c r="VBQ390" s="314"/>
      <c r="VBR390" s="314"/>
      <c r="VBS390" s="314"/>
      <c r="VBT390" s="314"/>
      <c r="VBU390" s="314"/>
      <c r="VBV390" s="314"/>
      <c r="VBW390" s="314"/>
      <c r="VBX390" s="314"/>
      <c r="VBY390" s="314"/>
      <c r="VBZ390" s="314"/>
      <c r="VCA390" s="314"/>
      <c r="VCB390" s="314"/>
      <c r="VCC390" s="314"/>
      <c r="VCD390" s="314"/>
      <c r="VCE390" s="314"/>
      <c r="VCF390" s="314"/>
      <c r="VCG390" s="314"/>
      <c r="VCH390" s="314"/>
      <c r="VCI390" s="314"/>
      <c r="VCJ390" s="314"/>
      <c r="VCK390" s="314"/>
      <c r="VCL390" s="314"/>
      <c r="VCM390" s="314"/>
      <c r="VCN390" s="314"/>
      <c r="VCO390" s="314"/>
      <c r="VCP390" s="314"/>
      <c r="VCQ390" s="314"/>
      <c r="VCR390" s="314"/>
      <c r="VCS390" s="314"/>
      <c r="VCT390" s="314"/>
      <c r="VCU390" s="314"/>
      <c r="VCV390" s="314"/>
      <c r="VCW390" s="314"/>
      <c r="VCX390" s="314"/>
      <c r="VCY390" s="314"/>
      <c r="VCZ390" s="314"/>
      <c r="VDA390" s="314"/>
      <c r="VDB390" s="314"/>
      <c r="VDC390" s="314"/>
      <c r="VDD390" s="314"/>
      <c r="VDE390" s="314"/>
      <c r="VDF390" s="314"/>
      <c r="VDG390" s="314"/>
      <c r="VDH390" s="314"/>
      <c r="VDI390" s="314"/>
      <c r="VDJ390" s="314"/>
      <c r="VDK390" s="314"/>
      <c r="VDL390" s="314"/>
      <c r="VDM390" s="314"/>
      <c r="VDN390" s="314"/>
      <c r="VDO390" s="314"/>
      <c r="VDP390" s="314"/>
      <c r="VDQ390" s="314"/>
      <c r="VDR390" s="314"/>
      <c r="VDS390" s="314"/>
      <c r="VDT390" s="314"/>
      <c r="VDU390" s="314"/>
      <c r="VDV390" s="314"/>
      <c r="VDW390" s="314"/>
      <c r="VDX390" s="314"/>
      <c r="VDY390" s="314"/>
      <c r="VDZ390" s="314"/>
      <c r="VEA390" s="314"/>
      <c r="VEB390" s="314"/>
      <c r="VEC390" s="314"/>
      <c r="VED390" s="314"/>
      <c r="VEE390" s="314"/>
      <c r="VEF390" s="314"/>
      <c r="VEG390" s="314"/>
      <c r="VEH390" s="314"/>
      <c r="VEI390" s="314"/>
      <c r="VEJ390" s="314"/>
      <c r="VEK390" s="314"/>
      <c r="VEL390" s="314"/>
      <c r="VEM390" s="314"/>
      <c r="VEN390" s="314"/>
      <c r="VEO390" s="314"/>
      <c r="VEP390" s="314"/>
      <c r="VEQ390" s="314"/>
      <c r="VER390" s="314"/>
      <c r="VES390" s="314"/>
      <c r="VET390" s="314"/>
      <c r="VEU390" s="314"/>
      <c r="VEV390" s="314"/>
      <c r="VEW390" s="314"/>
      <c r="VEX390" s="314"/>
      <c r="VEY390" s="314"/>
      <c r="VEZ390" s="314"/>
      <c r="VFA390" s="314"/>
      <c r="VFB390" s="314"/>
      <c r="VFC390" s="314"/>
      <c r="VFD390" s="314"/>
      <c r="VFE390" s="314"/>
      <c r="VFF390" s="314"/>
      <c r="VFG390" s="314"/>
      <c r="VFH390" s="314"/>
      <c r="VFI390" s="314"/>
      <c r="VFJ390" s="314"/>
      <c r="VFK390" s="314"/>
      <c r="VFL390" s="314"/>
      <c r="VFM390" s="314"/>
      <c r="VFN390" s="314"/>
      <c r="VFO390" s="314"/>
      <c r="VFP390" s="314"/>
      <c r="VFQ390" s="314"/>
      <c r="VFR390" s="314"/>
      <c r="VFS390" s="314"/>
      <c r="VFT390" s="314"/>
      <c r="VFU390" s="314"/>
      <c r="VFV390" s="314"/>
      <c r="VFW390" s="314"/>
      <c r="VFX390" s="314"/>
      <c r="VFY390" s="314"/>
      <c r="VFZ390" s="314"/>
      <c r="VGA390" s="314"/>
      <c r="VGB390" s="314"/>
      <c r="VGC390" s="314"/>
      <c r="VGD390" s="314"/>
      <c r="VGE390" s="314"/>
      <c r="VGF390" s="314"/>
      <c r="VGG390" s="314"/>
      <c r="VGH390" s="314"/>
      <c r="VGI390" s="314"/>
      <c r="VGJ390" s="314"/>
      <c r="VGK390" s="314"/>
      <c r="VGL390" s="314"/>
      <c r="VGM390" s="314"/>
      <c r="VGN390" s="314"/>
      <c r="VGO390" s="314"/>
      <c r="VGP390" s="314"/>
      <c r="VGQ390" s="314"/>
      <c r="VGR390" s="314"/>
      <c r="VGS390" s="314"/>
      <c r="VGT390" s="314"/>
      <c r="VGU390" s="314"/>
      <c r="VGV390" s="314"/>
      <c r="VGW390" s="314"/>
      <c r="VGX390" s="314"/>
      <c r="VGY390" s="314"/>
      <c r="VGZ390" s="314"/>
      <c r="VHA390" s="314"/>
      <c r="VHB390" s="314"/>
      <c r="VHC390" s="314"/>
      <c r="VHD390" s="314"/>
      <c r="VHE390" s="314"/>
      <c r="VHF390" s="314"/>
      <c r="VHG390" s="314"/>
      <c r="VHH390" s="314"/>
      <c r="VHI390" s="314"/>
      <c r="VHJ390" s="314"/>
      <c r="VHK390" s="314"/>
      <c r="VHL390" s="314"/>
      <c r="VHM390" s="314"/>
      <c r="VHN390" s="314"/>
      <c r="VHO390" s="314"/>
      <c r="VHP390" s="314"/>
      <c r="VHQ390" s="314"/>
      <c r="VHR390" s="314"/>
      <c r="VHS390" s="314"/>
      <c r="VHT390" s="314"/>
      <c r="VHU390" s="314"/>
      <c r="VHV390" s="314"/>
      <c r="VHW390" s="314"/>
      <c r="VHX390" s="314"/>
      <c r="VHY390" s="314"/>
      <c r="VHZ390" s="314"/>
      <c r="VIA390" s="314"/>
      <c r="VIB390" s="314"/>
      <c r="VIC390" s="314"/>
      <c r="VID390" s="314"/>
      <c r="VIE390" s="314"/>
      <c r="VIF390" s="314"/>
      <c r="VIG390" s="314"/>
      <c r="VIH390" s="314"/>
      <c r="VII390" s="314"/>
      <c r="VIJ390" s="314"/>
      <c r="VIK390" s="314"/>
      <c r="VIL390" s="314"/>
      <c r="VIM390" s="314"/>
      <c r="VIN390" s="314"/>
      <c r="VIO390" s="314"/>
      <c r="VIP390" s="314"/>
      <c r="VIQ390" s="314"/>
      <c r="VIR390" s="314"/>
      <c r="VIS390" s="314"/>
      <c r="VIT390" s="314"/>
      <c r="VIU390" s="314"/>
      <c r="VIV390" s="314"/>
      <c r="VIW390" s="314"/>
      <c r="VIX390" s="314"/>
      <c r="VIY390" s="314"/>
      <c r="VIZ390" s="314"/>
      <c r="VJA390" s="314"/>
      <c r="VJB390" s="314"/>
      <c r="VJC390" s="314"/>
      <c r="VJD390" s="314"/>
      <c r="VJE390" s="314"/>
      <c r="VJF390" s="314"/>
      <c r="VJG390" s="314"/>
      <c r="VJH390" s="314"/>
      <c r="VJI390" s="314"/>
      <c r="VJJ390" s="314"/>
      <c r="VJK390" s="314"/>
      <c r="VJL390" s="314"/>
      <c r="VJM390" s="314"/>
      <c r="VJN390" s="314"/>
      <c r="VJO390" s="314"/>
      <c r="VJP390" s="314"/>
      <c r="VJQ390" s="314"/>
      <c r="VJR390" s="314"/>
      <c r="VJS390" s="314"/>
      <c r="VJT390" s="314"/>
      <c r="VJU390" s="314"/>
      <c r="VJV390" s="314"/>
      <c r="VJW390" s="314"/>
      <c r="VJX390" s="314"/>
      <c r="VJY390" s="314"/>
      <c r="VJZ390" s="314"/>
      <c r="VKA390" s="314"/>
      <c r="VKB390" s="314"/>
      <c r="VKC390" s="314"/>
      <c r="VKD390" s="314"/>
      <c r="VKE390" s="314"/>
      <c r="VKF390" s="314"/>
      <c r="VKG390" s="314"/>
      <c r="VKH390" s="314"/>
      <c r="VKI390" s="314"/>
      <c r="VKJ390" s="314"/>
      <c r="VKK390" s="314"/>
      <c r="VKL390" s="314"/>
      <c r="VKM390" s="314"/>
      <c r="VKN390" s="314"/>
      <c r="VKO390" s="314"/>
      <c r="VKP390" s="314"/>
      <c r="VKQ390" s="314"/>
      <c r="VKR390" s="314"/>
      <c r="VKS390" s="314"/>
      <c r="VKT390" s="314"/>
      <c r="VKU390" s="314"/>
      <c r="VKV390" s="314"/>
      <c r="VKW390" s="314"/>
      <c r="VKX390" s="314"/>
      <c r="VKY390" s="314"/>
      <c r="VKZ390" s="314"/>
      <c r="VLA390" s="314"/>
      <c r="VLB390" s="314"/>
      <c r="VLC390" s="314"/>
      <c r="VLD390" s="314"/>
      <c r="VLE390" s="314"/>
      <c r="VLF390" s="314"/>
      <c r="VLG390" s="314"/>
      <c r="VLH390" s="314"/>
      <c r="VLI390" s="314"/>
      <c r="VLJ390" s="314"/>
      <c r="VLK390" s="314"/>
      <c r="VLL390" s="314"/>
      <c r="VLM390" s="314"/>
      <c r="VLN390" s="314"/>
      <c r="VLO390" s="314"/>
      <c r="VLP390" s="314"/>
      <c r="VLQ390" s="314"/>
      <c r="VLR390" s="314"/>
      <c r="VLS390" s="314"/>
      <c r="VLT390" s="314"/>
      <c r="VLU390" s="314"/>
      <c r="VLV390" s="314"/>
      <c r="VLW390" s="314"/>
      <c r="VLX390" s="314"/>
      <c r="VLY390" s="314"/>
      <c r="VLZ390" s="314"/>
      <c r="VMA390" s="314"/>
      <c r="VMB390" s="314"/>
      <c r="VMC390" s="314"/>
      <c r="VMD390" s="314"/>
      <c r="VME390" s="314"/>
      <c r="VMF390" s="314"/>
      <c r="VMG390" s="314"/>
      <c r="VMH390" s="314"/>
      <c r="VMI390" s="314"/>
      <c r="VMJ390" s="314"/>
      <c r="VMK390" s="314"/>
      <c r="VML390" s="314"/>
      <c r="VMM390" s="314"/>
      <c r="VMN390" s="314"/>
      <c r="VMO390" s="314"/>
      <c r="VMP390" s="314"/>
      <c r="VMQ390" s="314"/>
      <c r="VMR390" s="314"/>
      <c r="VMS390" s="314"/>
      <c r="VMT390" s="314"/>
      <c r="VMU390" s="314"/>
      <c r="VMV390" s="314"/>
      <c r="VMW390" s="314"/>
      <c r="VMX390" s="314"/>
      <c r="VMY390" s="314"/>
      <c r="VMZ390" s="314"/>
      <c r="VNA390" s="314"/>
      <c r="VNB390" s="314"/>
      <c r="VNC390" s="314"/>
      <c r="VND390" s="314"/>
      <c r="VNE390" s="314"/>
      <c r="VNF390" s="314"/>
      <c r="VNG390" s="314"/>
      <c r="VNH390" s="314"/>
      <c r="VNI390" s="314"/>
      <c r="VNJ390" s="314"/>
      <c r="VNK390" s="314"/>
      <c r="VNL390" s="314"/>
      <c r="VNM390" s="314"/>
      <c r="VNN390" s="314"/>
      <c r="VNO390" s="314"/>
      <c r="VNP390" s="314"/>
      <c r="VNQ390" s="314"/>
      <c r="VNR390" s="314"/>
      <c r="VNS390" s="314"/>
      <c r="VNT390" s="314"/>
      <c r="VNU390" s="314"/>
      <c r="VNV390" s="314"/>
      <c r="VNW390" s="314"/>
      <c r="VNX390" s="314"/>
      <c r="VNY390" s="314"/>
      <c r="VNZ390" s="314"/>
      <c r="VOA390" s="314"/>
      <c r="VOB390" s="314"/>
      <c r="VOC390" s="314"/>
      <c r="VOD390" s="314"/>
      <c r="VOE390" s="314"/>
      <c r="VOF390" s="314"/>
      <c r="VOG390" s="314"/>
      <c r="VOH390" s="314"/>
      <c r="VOI390" s="314"/>
      <c r="VOJ390" s="314"/>
      <c r="VOK390" s="314"/>
      <c r="VOL390" s="314"/>
      <c r="VOM390" s="314"/>
      <c r="VON390" s="314"/>
      <c r="VOO390" s="314"/>
      <c r="VOP390" s="314"/>
      <c r="VOQ390" s="314"/>
      <c r="VOR390" s="314"/>
      <c r="VOS390" s="314"/>
      <c r="VOT390" s="314"/>
      <c r="VOU390" s="314"/>
      <c r="VOV390" s="314"/>
      <c r="VOW390" s="314"/>
      <c r="VOX390" s="314"/>
      <c r="VOY390" s="314"/>
      <c r="VOZ390" s="314"/>
      <c r="VPA390" s="314"/>
      <c r="VPB390" s="314"/>
      <c r="VPC390" s="314"/>
      <c r="VPD390" s="314"/>
      <c r="VPE390" s="314"/>
      <c r="VPF390" s="314"/>
      <c r="VPG390" s="314"/>
      <c r="VPH390" s="314"/>
      <c r="VPI390" s="314"/>
      <c r="VPJ390" s="314"/>
      <c r="VPK390" s="314"/>
      <c r="VPL390" s="314"/>
      <c r="VPM390" s="314"/>
      <c r="VPN390" s="314"/>
      <c r="VPO390" s="314"/>
      <c r="VPP390" s="314"/>
      <c r="VPQ390" s="314"/>
      <c r="VPR390" s="314"/>
      <c r="VPS390" s="314"/>
      <c r="VPT390" s="314"/>
      <c r="VPU390" s="314"/>
      <c r="VPV390" s="314"/>
      <c r="VPW390" s="314"/>
      <c r="VPX390" s="314"/>
      <c r="VPY390" s="314"/>
      <c r="VPZ390" s="314"/>
      <c r="VQA390" s="314"/>
      <c r="VQB390" s="314"/>
      <c r="VQC390" s="314"/>
      <c r="VQD390" s="314"/>
      <c r="VQE390" s="314"/>
      <c r="VQF390" s="314"/>
      <c r="VQG390" s="314"/>
      <c r="VQH390" s="314"/>
      <c r="VQI390" s="314"/>
      <c r="VQJ390" s="314"/>
      <c r="VQK390" s="314"/>
      <c r="VQL390" s="314"/>
      <c r="VQM390" s="314"/>
      <c r="VQN390" s="314"/>
      <c r="VQO390" s="314"/>
      <c r="VQP390" s="314"/>
      <c r="VQQ390" s="314"/>
      <c r="VQR390" s="314"/>
      <c r="VQS390" s="314"/>
      <c r="VQT390" s="314"/>
      <c r="VQU390" s="314"/>
      <c r="VQV390" s="314"/>
      <c r="VQW390" s="314"/>
      <c r="VQX390" s="314"/>
      <c r="VQY390" s="314"/>
      <c r="VQZ390" s="314"/>
      <c r="VRA390" s="314"/>
      <c r="VRB390" s="314"/>
      <c r="VRC390" s="314"/>
      <c r="VRD390" s="314"/>
      <c r="VRE390" s="314"/>
      <c r="VRF390" s="314"/>
      <c r="VRG390" s="314"/>
      <c r="VRH390" s="314"/>
      <c r="VRI390" s="314"/>
      <c r="VRJ390" s="314"/>
      <c r="VRK390" s="314"/>
      <c r="VRL390" s="314"/>
      <c r="VRM390" s="314"/>
      <c r="VRN390" s="314"/>
      <c r="VRO390" s="314"/>
      <c r="VRP390" s="314"/>
      <c r="VRQ390" s="314"/>
      <c r="VRR390" s="314"/>
      <c r="VRS390" s="314"/>
      <c r="VRT390" s="314"/>
      <c r="VRU390" s="314"/>
      <c r="VRV390" s="314"/>
      <c r="VRW390" s="314"/>
      <c r="VRX390" s="314"/>
      <c r="VRY390" s="314"/>
      <c r="VRZ390" s="314"/>
      <c r="VSA390" s="314"/>
      <c r="VSB390" s="314"/>
      <c r="VSC390" s="314"/>
      <c r="VSD390" s="314"/>
      <c r="VSE390" s="314"/>
      <c r="VSF390" s="314"/>
      <c r="VSG390" s="314"/>
      <c r="VSH390" s="314"/>
      <c r="VSI390" s="314"/>
      <c r="VSJ390" s="314"/>
      <c r="VSK390" s="314"/>
      <c r="VSL390" s="314"/>
      <c r="VSM390" s="314"/>
      <c r="VSN390" s="314"/>
      <c r="VSO390" s="314"/>
      <c r="VSP390" s="314"/>
      <c r="VSQ390" s="314"/>
      <c r="VSR390" s="314"/>
      <c r="VSS390" s="314"/>
      <c r="VST390" s="314"/>
      <c r="VSU390" s="314"/>
      <c r="VSV390" s="314"/>
      <c r="VSW390" s="314"/>
      <c r="VSX390" s="314"/>
      <c r="VSY390" s="314"/>
      <c r="VSZ390" s="314"/>
      <c r="VTA390" s="314"/>
      <c r="VTB390" s="314"/>
      <c r="VTC390" s="314"/>
      <c r="VTD390" s="314"/>
      <c r="VTE390" s="314"/>
      <c r="VTF390" s="314"/>
      <c r="VTG390" s="314"/>
      <c r="VTH390" s="314"/>
      <c r="VTI390" s="314"/>
      <c r="VTJ390" s="314"/>
      <c r="VTK390" s="314"/>
      <c r="VTL390" s="314"/>
      <c r="VTM390" s="314"/>
      <c r="VTN390" s="314"/>
      <c r="VTO390" s="314"/>
      <c r="VTP390" s="314"/>
      <c r="VTQ390" s="314"/>
      <c r="VTR390" s="314"/>
      <c r="VTS390" s="314"/>
      <c r="VTT390" s="314"/>
      <c r="VTU390" s="314"/>
      <c r="VTV390" s="314"/>
      <c r="VTW390" s="314"/>
      <c r="VTX390" s="314"/>
      <c r="VTY390" s="314"/>
      <c r="VTZ390" s="314"/>
      <c r="VUA390" s="314"/>
      <c r="VUB390" s="314"/>
      <c r="VUC390" s="314"/>
      <c r="VUD390" s="314"/>
      <c r="VUE390" s="314"/>
      <c r="VUF390" s="314"/>
      <c r="VUG390" s="314"/>
      <c r="VUH390" s="314"/>
      <c r="VUI390" s="314"/>
      <c r="VUJ390" s="314"/>
      <c r="VUK390" s="314"/>
      <c r="VUL390" s="314"/>
      <c r="VUM390" s="314"/>
      <c r="VUN390" s="314"/>
      <c r="VUO390" s="314"/>
      <c r="VUP390" s="314"/>
      <c r="VUQ390" s="314"/>
      <c r="VUR390" s="314"/>
      <c r="VUS390" s="314"/>
      <c r="VUT390" s="314"/>
      <c r="VUU390" s="314"/>
      <c r="VUV390" s="314"/>
      <c r="VUW390" s="314"/>
      <c r="VUX390" s="314"/>
      <c r="VUY390" s="314"/>
      <c r="VUZ390" s="314"/>
      <c r="VVA390" s="314"/>
      <c r="VVB390" s="314"/>
      <c r="VVC390" s="314"/>
      <c r="VVD390" s="314"/>
      <c r="VVE390" s="314"/>
      <c r="VVF390" s="314"/>
      <c r="VVG390" s="314"/>
      <c r="VVH390" s="314"/>
      <c r="VVI390" s="314"/>
      <c r="VVJ390" s="314"/>
      <c r="VVK390" s="314"/>
      <c r="VVL390" s="314"/>
      <c r="VVM390" s="314"/>
      <c r="VVN390" s="314"/>
      <c r="VVO390" s="314"/>
      <c r="VVP390" s="314"/>
      <c r="VVQ390" s="314"/>
      <c r="VVR390" s="314"/>
      <c r="VVS390" s="314"/>
      <c r="VVT390" s="314"/>
      <c r="VVU390" s="314"/>
      <c r="VVV390" s="314"/>
      <c r="VVW390" s="314"/>
      <c r="VVX390" s="314"/>
      <c r="VVY390" s="314"/>
      <c r="VVZ390" s="314"/>
      <c r="VWA390" s="314"/>
      <c r="VWB390" s="314"/>
      <c r="VWC390" s="314"/>
      <c r="VWD390" s="314"/>
      <c r="VWE390" s="314"/>
      <c r="VWF390" s="314"/>
      <c r="VWG390" s="314"/>
      <c r="VWH390" s="314"/>
      <c r="VWI390" s="314"/>
      <c r="VWJ390" s="314"/>
      <c r="VWK390" s="314"/>
      <c r="VWL390" s="314"/>
      <c r="VWM390" s="314"/>
      <c r="VWN390" s="314"/>
      <c r="VWO390" s="314"/>
      <c r="VWP390" s="314"/>
      <c r="VWQ390" s="314"/>
      <c r="VWR390" s="314"/>
      <c r="VWS390" s="314"/>
      <c r="VWT390" s="314"/>
      <c r="VWU390" s="314"/>
      <c r="VWV390" s="314"/>
      <c r="VWW390" s="314"/>
      <c r="VWX390" s="314"/>
      <c r="VWY390" s="314"/>
      <c r="VWZ390" s="314"/>
      <c r="VXA390" s="314"/>
      <c r="VXB390" s="314"/>
      <c r="VXC390" s="314"/>
      <c r="VXD390" s="314"/>
      <c r="VXE390" s="314"/>
      <c r="VXF390" s="314"/>
      <c r="VXG390" s="314"/>
      <c r="VXH390" s="314"/>
      <c r="VXI390" s="314"/>
      <c r="VXJ390" s="314"/>
      <c r="VXK390" s="314"/>
      <c r="VXL390" s="314"/>
      <c r="VXM390" s="314"/>
      <c r="VXN390" s="314"/>
      <c r="VXO390" s="314"/>
      <c r="VXP390" s="314"/>
      <c r="VXQ390" s="314"/>
      <c r="VXR390" s="314"/>
      <c r="VXS390" s="314"/>
      <c r="VXT390" s="314"/>
      <c r="VXU390" s="314"/>
      <c r="VXV390" s="314"/>
      <c r="VXW390" s="314"/>
      <c r="VXX390" s="314"/>
      <c r="VXY390" s="314"/>
      <c r="VXZ390" s="314"/>
      <c r="VYA390" s="314"/>
      <c r="VYB390" s="314"/>
      <c r="VYC390" s="314"/>
      <c r="VYD390" s="314"/>
      <c r="VYE390" s="314"/>
      <c r="VYF390" s="314"/>
      <c r="VYG390" s="314"/>
      <c r="VYH390" s="314"/>
      <c r="VYI390" s="314"/>
      <c r="VYJ390" s="314"/>
      <c r="VYK390" s="314"/>
      <c r="VYL390" s="314"/>
      <c r="VYM390" s="314"/>
      <c r="VYN390" s="314"/>
      <c r="VYO390" s="314"/>
      <c r="VYP390" s="314"/>
      <c r="VYQ390" s="314"/>
      <c r="VYR390" s="314"/>
      <c r="VYS390" s="314"/>
      <c r="VYT390" s="314"/>
      <c r="VYU390" s="314"/>
      <c r="VYV390" s="314"/>
      <c r="VYW390" s="314"/>
      <c r="VYX390" s="314"/>
      <c r="VYY390" s="314"/>
      <c r="VYZ390" s="314"/>
      <c r="VZA390" s="314"/>
      <c r="VZB390" s="314"/>
      <c r="VZC390" s="314"/>
      <c r="VZD390" s="314"/>
      <c r="VZE390" s="314"/>
      <c r="VZF390" s="314"/>
      <c r="VZG390" s="314"/>
      <c r="VZH390" s="314"/>
      <c r="VZI390" s="314"/>
      <c r="VZJ390" s="314"/>
      <c r="VZK390" s="314"/>
      <c r="VZL390" s="314"/>
      <c r="VZM390" s="314"/>
      <c r="VZN390" s="314"/>
      <c r="VZO390" s="314"/>
      <c r="VZP390" s="314"/>
      <c r="VZQ390" s="314"/>
      <c r="VZR390" s="314"/>
      <c r="VZS390" s="314"/>
      <c r="VZT390" s="314"/>
      <c r="VZU390" s="314"/>
      <c r="VZV390" s="314"/>
      <c r="VZW390" s="314"/>
      <c r="VZX390" s="314"/>
      <c r="VZY390" s="314"/>
      <c r="VZZ390" s="314"/>
      <c r="WAA390" s="314"/>
      <c r="WAB390" s="314"/>
      <c r="WAC390" s="314"/>
      <c r="WAD390" s="314"/>
      <c r="WAE390" s="314"/>
      <c r="WAF390" s="314"/>
      <c r="WAG390" s="314"/>
      <c r="WAH390" s="314"/>
      <c r="WAI390" s="314"/>
      <c r="WAJ390" s="314"/>
      <c r="WAK390" s="314"/>
      <c r="WAL390" s="314"/>
      <c r="WAM390" s="314"/>
      <c r="WAN390" s="314"/>
      <c r="WAO390" s="314"/>
      <c r="WAP390" s="314"/>
      <c r="WAQ390" s="314"/>
      <c r="WAR390" s="314"/>
      <c r="WAS390" s="314"/>
      <c r="WAT390" s="314"/>
      <c r="WAU390" s="314"/>
      <c r="WAV390" s="314"/>
      <c r="WAW390" s="314"/>
      <c r="WAX390" s="314"/>
      <c r="WAY390" s="314"/>
      <c r="WAZ390" s="314"/>
      <c r="WBA390" s="314"/>
      <c r="WBB390" s="314"/>
      <c r="WBC390" s="314"/>
      <c r="WBD390" s="314"/>
      <c r="WBE390" s="314"/>
      <c r="WBF390" s="314"/>
      <c r="WBG390" s="314"/>
      <c r="WBH390" s="314"/>
      <c r="WBI390" s="314"/>
      <c r="WBJ390" s="314"/>
      <c r="WBK390" s="314"/>
      <c r="WBL390" s="314"/>
      <c r="WBM390" s="314"/>
      <c r="WBN390" s="314"/>
      <c r="WBO390" s="314"/>
      <c r="WBP390" s="314"/>
      <c r="WBQ390" s="314"/>
      <c r="WBR390" s="314"/>
      <c r="WBS390" s="314"/>
      <c r="WBT390" s="314"/>
      <c r="WBU390" s="314"/>
      <c r="WBV390" s="314"/>
      <c r="WBW390" s="314"/>
      <c r="WBX390" s="314"/>
      <c r="WBY390" s="314"/>
      <c r="WBZ390" s="314"/>
      <c r="WCA390" s="314"/>
      <c r="WCB390" s="314"/>
      <c r="WCC390" s="314"/>
      <c r="WCD390" s="314"/>
      <c r="WCE390" s="314"/>
      <c r="WCF390" s="314"/>
      <c r="WCG390" s="314"/>
      <c r="WCH390" s="314"/>
      <c r="WCI390" s="314"/>
      <c r="WCJ390" s="314"/>
      <c r="WCK390" s="314"/>
      <c r="WCL390" s="314"/>
      <c r="WCM390" s="314"/>
      <c r="WCN390" s="314"/>
      <c r="WCO390" s="314"/>
      <c r="WCP390" s="314"/>
      <c r="WCQ390" s="314"/>
      <c r="WCR390" s="314"/>
      <c r="WCS390" s="314"/>
      <c r="WCT390" s="314"/>
      <c r="WCU390" s="314"/>
      <c r="WCV390" s="314"/>
      <c r="WCW390" s="314"/>
      <c r="WCX390" s="314"/>
      <c r="WCY390" s="314"/>
      <c r="WCZ390" s="314"/>
      <c r="WDA390" s="314"/>
      <c r="WDB390" s="314"/>
      <c r="WDC390" s="314"/>
      <c r="WDD390" s="314"/>
      <c r="WDE390" s="314"/>
      <c r="WDF390" s="314"/>
      <c r="WDG390" s="314"/>
      <c r="WDH390" s="314"/>
      <c r="WDI390" s="314"/>
      <c r="WDJ390" s="314"/>
      <c r="WDK390" s="314"/>
      <c r="WDL390" s="314"/>
      <c r="WDM390" s="314"/>
      <c r="WDN390" s="314"/>
      <c r="WDO390" s="314"/>
      <c r="WDP390" s="314"/>
      <c r="WDQ390" s="314"/>
      <c r="WDR390" s="314"/>
      <c r="WDS390" s="314"/>
      <c r="WDT390" s="314"/>
      <c r="WDU390" s="314"/>
      <c r="WDV390" s="314"/>
      <c r="WDW390" s="314"/>
      <c r="WDX390" s="314"/>
      <c r="WDY390" s="314"/>
      <c r="WDZ390" s="314"/>
      <c r="WEA390" s="314"/>
      <c r="WEB390" s="314"/>
      <c r="WEC390" s="314"/>
      <c r="WED390" s="314"/>
      <c r="WEE390" s="314"/>
      <c r="WEF390" s="314"/>
      <c r="WEG390" s="314"/>
      <c r="WEH390" s="314"/>
      <c r="WEI390" s="314"/>
      <c r="WEJ390" s="314"/>
      <c r="WEK390" s="314"/>
      <c r="WEL390" s="314"/>
      <c r="WEM390" s="314"/>
      <c r="WEN390" s="314"/>
      <c r="WEO390" s="314"/>
      <c r="WEP390" s="314"/>
      <c r="WEQ390" s="314"/>
      <c r="WER390" s="314"/>
      <c r="WES390" s="314"/>
      <c r="WET390" s="314"/>
      <c r="WEU390" s="314"/>
      <c r="WEV390" s="314"/>
      <c r="WEW390" s="314"/>
      <c r="WEX390" s="314"/>
      <c r="WEY390" s="314"/>
      <c r="WEZ390" s="314"/>
      <c r="WFA390" s="314"/>
      <c r="WFB390" s="314"/>
      <c r="WFC390" s="314"/>
      <c r="WFD390" s="314"/>
      <c r="WFE390" s="314"/>
      <c r="WFF390" s="314"/>
      <c r="WFG390" s="314"/>
      <c r="WFH390" s="314"/>
      <c r="WFI390" s="314"/>
      <c r="WFJ390" s="314"/>
      <c r="WFK390" s="314"/>
      <c r="WFL390" s="314"/>
      <c r="WFM390" s="314"/>
      <c r="WFN390" s="314"/>
      <c r="WFO390" s="314"/>
      <c r="WFP390" s="314"/>
      <c r="WFQ390" s="314"/>
      <c r="WFR390" s="314"/>
      <c r="WFS390" s="314"/>
      <c r="WFT390" s="314"/>
      <c r="WFU390" s="314"/>
      <c r="WFV390" s="314"/>
      <c r="WFW390" s="314"/>
      <c r="WFX390" s="314"/>
      <c r="WFY390" s="314"/>
      <c r="WFZ390" s="314"/>
      <c r="WGA390" s="314"/>
      <c r="WGB390" s="314"/>
      <c r="WGC390" s="314"/>
      <c r="WGD390" s="314"/>
      <c r="WGE390" s="314"/>
      <c r="WGF390" s="314"/>
      <c r="WGG390" s="314"/>
      <c r="WGH390" s="314"/>
      <c r="WGI390" s="314"/>
      <c r="WGJ390" s="314"/>
      <c r="WGK390" s="314"/>
      <c r="WGL390" s="314"/>
      <c r="WGM390" s="314"/>
      <c r="WGN390" s="314"/>
      <c r="WGO390" s="314"/>
      <c r="WGP390" s="314"/>
      <c r="WGQ390" s="314"/>
      <c r="WGR390" s="314"/>
      <c r="WGS390" s="314"/>
      <c r="WGT390" s="314"/>
      <c r="WGU390" s="314"/>
      <c r="WGV390" s="314"/>
      <c r="WGW390" s="314"/>
      <c r="WGX390" s="314"/>
      <c r="WGY390" s="314"/>
      <c r="WGZ390" s="314"/>
      <c r="WHA390" s="314"/>
      <c r="WHB390" s="314"/>
      <c r="WHC390" s="314"/>
      <c r="WHD390" s="314"/>
      <c r="WHE390" s="314"/>
      <c r="WHF390" s="314"/>
      <c r="WHG390" s="314"/>
      <c r="WHH390" s="314"/>
      <c r="WHI390" s="314"/>
      <c r="WHJ390" s="314"/>
      <c r="WHK390" s="314"/>
      <c r="WHL390" s="314"/>
      <c r="WHM390" s="314"/>
      <c r="WHN390" s="314"/>
      <c r="WHO390" s="314"/>
      <c r="WHP390" s="314"/>
      <c r="WHQ390" s="314"/>
      <c r="WHR390" s="314"/>
      <c r="WHS390" s="314"/>
      <c r="WHT390" s="314"/>
      <c r="WHU390" s="314"/>
      <c r="WHV390" s="314"/>
      <c r="WHW390" s="314"/>
      <c r="WHX390" s="314"/>
      <c r="WHY390" s="314"/>
      <c r="WHZ390" s="314"/>
      <c r="WIA390" s="314"/>
      <c r="WIB390" s="314"/>
      <c r="WIC390" s="314"/>
      <c r="WID390" s="314"/>
      <c r="WIE390" s="314"/>
      <c r="WIF390" s="314"/>
      <c r="WIG390" s="314"/>
      <c r="WIH390" s="314"/>
      <c r="WII390" s="314"/>
      <c r="WIJ390" s="314"/>
      <c r="WIK390" s="314"/>
      <c r="WIL390" s="314"/>
      <c r="WIM390" s="314"/>
      <c r="WIN390" s="314"/>
      <c r="WIO390" s="314"/>
      <c r="WIP390" s="314"/>
      <c r="WIQ390" s="314"/>
      <c r="WIR390" s="314"/>
      <c r="WIS390" s="314"/>
      <c r="WIT390" s="314"/>
      <c r="WIU390" s="314"/>
      <c r="WIV390" s="314"/>
      <c r="WIW390" s="314"/>
      <c r="WIX390" s="314"/>
      <c r="WIY390" s="314"/>
      <c r="WIZ390" s="314"/>
      <c r="WJA390" s="314"/>
      <c r="WJB390" s="314"/>
      <c r="WJC390" s="314"/>
      <c r="WJD390" s="314"/>
      <c r="WJE390" s="314"/>
      <c r="WJF390" s="314"/>
      <c r="WJG390" s="314"/>
      <c r="WJH390" s="314"/>
      <c r="WJI390" s="314"/>
      <c r="WJJ390" s="314"/>
      <c r="WJK390" s="314"/>
      <c r="WJL390" s="314"/>
      <c r="WJM390" s="314"/>
      <c r="WJN390" s="314"/>
      <c r="WJO390" s="314"/>
      <c r="WJP390" s="314"/>
      <c r="WJQ390" s="314"/>
      <c r="WJR390" s="314"/>
      <c r="WJS390" s="314"/>
      <c r="WJT390" s="314"/>
      <c r="WJU390" s="314"/>
      <c r="WJV390" s="314"/>
      <c r="WJW390" s="314"/>
      <c r="WJX390" s="314"/>
      <c r="WJY390" s="314"/>
      <c r="WJZ390" s="314"/>
      <c r="WKA390" s="314"/>
      <c r="WKB390" s="314"/>
      <c r="WKC390" s="314"/>
      <c r="WKD390" s="314"/>
      <c r="WKE390" s="314"/>
      <c r="WKF390" s="314"/>
      <c r="WKG390" s="314"/>
      <c r="WKH390" s="314"/>
      <c r="WKI390" s="314"/>
      <c r="WKJ390" s="314"/>
      <c r="WKK390" s="314"/>
      <c r="WKL390" s="314"/>
      <c r="WKM390" s="314"/>
      <c r="WKN390" s="314"/>
      <c r="WKO390" s="314"/>
      <c r="WKP390" s="314"/>
      <c r="WKQ390" s="314"/>
      <c r="WKR390" s="314"/>
      <c r="WKS390" s="314"/>
      <c r="WKT390" s="314"/>
      <c r="WKU390" s="314"/>
      <c r="WKV390" s="314"/>
      <c r="WKW390" s="314"/>
      <c r="WKX390" s="314"/>
      <c r="WKY390" s="314"/>
      <c r="WKZ390" s="314"/>
      <c r="WLA390" s="314"/>
      <c r="WLB390" s="314"/>
      <c r="WLC390" s="314"/>
      <c r="WLD390" s="314"/>
      <c r="WLE390" s="314"/>
      <c r="WLF390" s="314"/>
      <c r="WLG390" s="314"/>
      <c r="WLH390" s="314"/>
      <c r="WLI390" s="314"/>
      <c r="WLJ390" s="314"/>
      <c r="WLK390" s="314"/>
      <c r="WLL390" s="314"/>
      <c r="WLM390" s="314"/>
      <c r="WLN390" s="314"/>
      <c r="WLO390" s="314"/>
      <c r="WLP390" s="314"/>
      <c r="WLQ390" s="314"/>
      <c r="WLR390" s="314"/>
      <c r="WLS390" s="314"/>
      <c r="WLT390" s="314"/>
      <c r="WLU390" s="314"/>
      <c r="WLV390" s="314"/>
      <c r="WLW390" s="314"/>
      <c r="WLX390" s="314"/>
      <c r="WLY390" s="314"/>
      <c r="WLZ390" s="314"/>
      <c r="WMA390" s="314"/>
      <c r="WMB390" s="314"/>
      <c r="WMC390" s="314"/>
      <c r="WMD390" s="314"/>
      <c r="WME390" s="314"/>
      <c r="WMF390" s="314"/>
      <c r="WMG390" s="314"/>
      <c r="WMH390" s="314"/>
      <c r="WMI390" s="314"/>
      <c r="WMJ390" s="314"/>
      <c r="WMK390" s="314"/>
      <c r="WML390" s="314"/>
      <c r="WMM390" s="314"/>
      <c r="WMN390" s="314"/>
      <c r="WMO390" s="314"/>
      <c r="WMP390" s="314"/>
      <c r="WMQ390" s="314"/>
      <c r="WMR390" s="314"/>
      <c r="WMS390" s="314"/>
      <c r="WMT390" s="314"/>
      <c r="WMU390" s="314"/>
      <c r="WMV390" s="314"/>
      <c r="WMW390" s="314"/>
      <c r="WMX390" s="314"/>
      <c r="WMY390" s="314"/>
      <c r="WMZ390" s="314"/>
      <c r="WNA390" s="314"/>
      <c r="WNB390" s="314"/>
      <c r="WNC390" s="314"/>
      <c r="WND390" s="314"/>
      <c r="WNE390" s="314"/>
      <c r="WNF390" s="314"/>
      <c r="WNG390" s="314"/>
      <c r="WNH390" s="314"/>
      <c r="WNI390" s="314"/>
      <c r="WNJ390" s="314"/>
      <c r="WNK390" s="314"/>
      <c r="WNL390" s="314"/>
      <c r="WNM390" s="314"/>
      <c r="WNN390" s="314"/>
      <c r="WNO390" s="314"/>
      <c r="WNP390" s="314"/>
      <c r="WNQ390" s="314"/>
      <c r="WNR390" s="314"/>
      <c r="WNS390" s="314"/>
      <c r="WNT390" s="314"/>
      <c r="WNU390" s="314"/>
      <c r="WNV390" s="314"/>
      <c r="WNW390" s="314"/>
      <c r="WNX390" s="314"/>
      <c r="WNY390" s="314"/>
      <c r="WNZ390" s="314"/>
      <c r="WOA390" s="314"/>
      <c r="WOB390" s="314"/>
      <c r="WOC390" s="314"/>
      <c r="WOD390" s="314"/>
      <c r="WOE390" s="314"/>
      <c r="WOF390" s="314"/>
      <c r="WOG390" s="314"/>
      <c r="WOH390" s="314"/>
      <c r="WOI390" s="314"/>
      <c r="WOJ390" s="314"/>
      <c r="WOK390" s="314"/>
      <c r="WOL390" s="314"/>
      <c r="WOM390" s="314"/>
      <c r="WON390" s="314"/>
      <c r="WOO390" s="314"/>
      <c r="WOP390" s="314"/>
      <c r="WOQ390" s="314"/>
      <c r="WOR390" s="314"/>
      <c r="WOS390" s="314"/>
      <c r="WOT390" s="314"/>
      <c r="WOU390" s="314"/>
      <c r="WOV390" s="314"/>
      <c r="WOW390" s="314"/>
      <c r="WOX390" s="314"/>
      <c r="WOY390" s="314"/>
      <c r="WOZ390" s="314"/>
      <c r="WPA390" s="314"/>
      <c r="WPB390" s="314"/>
      <c r="WPC390" s="314"/>
      <c r="WPD390" s="314"/>
      <c r="WPE390" s="314"/>
      <c r="WPF390" s="314"/>
      <c r="WPG390" s="314"/>
      <c r="WPH390" s="314"/>
      <c r="WPI390" s="314"/>
      <c r="WPJ390" s="314"/>
      <c r="WPK390" s="314"/>
      <c r="WPL390" s="314"/>
      <c r="WPM390" s="314"/>
      <c r="WPN390" s="314"/>
      <c r="WPO390" s="314"/>
      <c r="WPP390" s="314"/>
      <c r="WPQ390" s="314"/>
      <c r="WPR390" s="314"/>
      <c r="WPS390" s="314"/>
      <c r="WPT390" s="314"/>
      <c r="WPU390" s="314"/>
      <c r="WPV390" s="314"/>
      <c r="WPW390" s="314"/>
      <c r="WPX390" s="314"/>
      <c r="WPY390" s="314"/>
      <c r="WPZ390" s="314"/>
      <c r="WQA390" s="314"/>
      <c r="WQB390" s="314"/>
      <c r="WQC390" s="314"/>
      <c r="WQD390" s="314"/>
      <c r="WQE390" s="314"/>
      <c r="WQF390" s="314"/>
      <c r="WQG390" s="314"/>
      <c r="WQH390" s="314"/>
      <c r="WQI390" s="314"/>
      <c r="WQJ390" s="314"/>
      <c r="WQK390" s="314"/>
      <c r="WQL390" s="314"/>
      <c r="WQM390" s="314"/>
      <c r="WQN390" s="314"/>
      <c r="WQO390" s="314"/>
      <c r="WQP390" s="314"/>
      <c r="WQQ390" s="314"/>
      <c r="WQR390" s="314"/>
      <c r="WQS390" s="314"/>
      <c r="WQT390" s="314"/>
      <c r="WQU390" s="314"/>
      <c r="WQV390" s="314"/>
      <c r="WQW390" s="314"/>
      <c r="WQX390" s="314"/>
      <c r="WQY390" s="314"/>
      <c r="WQZ390" s="314"/>
      <c r="WRA390" s="314"/>
      <c r="WRB390" s="314"/>
      <c r="WRC390" s="314"/>
      <c r="WRD390" s="314"/>
      <c r="WRE390" s="314"/>
      <c r="WRF390" s="314"/>
      <c r="WRG390" s="314"/>
      <c r="WRH390" s="314"/>
      <c r="WRI390" s="314"/>
      <c r="WRJ390" s="314"/>
      <c r="WRK390" s="314"/>
      <c r="WRL390" s="314"/>
      <c r="WRM390" s="314"/>
      <c r="WRN390" s="314"/>
      <c r="WRO390" s="314"/>
      <c r="WRP390" s="314"/>
      <c r="WRQ390" s="314"/>
      <c r="WRR390" s="314"/>
      <c r="WRS390" s="314"/>
      <c r="WRT390" s="314"/>
      <c r="WRU390" s="314"/>
      <c r="WRV390" s="314"/>
      <c r="WRW390" s="314"/>
      <c r="WRX390" s="314"/>
      <c r="WRY390" s="314"/>
      <c r="WRZ390" s="314"/>
      <c r="WSA390" s="314"/>
      <c r="WSB390" s="314"/>
      <c r="WSC390" s="314"/>
      <c r="WSD390" s="314"/>
      <c r="WSE390" s="314"/>
      <c r="WSF390" s="314"/>
      <c r="WSG390" s="314"/>
      <c r="WSH390" s="314"/>
      <c r="WSI390" s="314"/>
      <c r="WSJ390" s="314"/>
      <c r="WSK390" s="314"/>
      <c r="WSL390" s="314"/>
      <c r="WSM390" s="314"/>
      <c r="WSN390" s="314"/>
      <c r="WSO390" s="314"/>
      <c r="WSP390" s="314"/>
      <c r="WSQ390" s="314"/>
      <c r="WSR390" s="314"/>
      <c r="WSS390" s="314"/>
      <c r="WST390" s="314"/>
      <c r="WSU390" s="314"/>
      <c r="WSV390" s="314"/>
      <c r="WSW390" s="314"/>
      <c r="WSX390" s="314"/>
      <c r="WSY390" s="314"/>
      <c r="WSZ390" s="314"/>
      <c r="WTA390" s="314"/>
      <c r="WTB390" s="314"/>
      <c r="WTC390" s="314"/>
      <c r="WTD390" s="314"/>
      <c r="WTE390" s="314"/>
      <c r="WTF390" s="314"/>
      <c r="WTG390" s="314"/>
      <c r="WTH390" s="314"/>
      <c r="WTI390" s="314"/>
      <c r="WTJ390" s="314"/>
      <c r="WTK390" s="314"/>
      <c r="WTL390" s="314"/>
      <c r="WTM390" s="314"/>
      <c r="WTN390" s="314"/>
      <c r="WTO390" s="314"/>
      <c r="WTP390" s="314"/>
      <c r="WTQ390" s="314"/>
      <c r="WTR390" s="314"/>
      <c r="WTS390" s="314"/>
      <c r="WTT390" s="314"/>
      <c r="WTU390" s="314"/>
      <c r="WTV390" s="314"/>
      <c r="WTW390" s="314"/>
      <c r="WTX390" s="314"/>
      <c r="WTY390" s="314"/>
      <c r="WTZ390" s="314"/>
      <c r="WUA390" s="314"/>
      <c r="WUB390" s="314"/>
      <c r="WUC390" s="314"/>
      <c r="WUD390" s="314"/>
      <c r="WUE390" s="314"/>
      <c r="WUF390" s="314"/>
      <c r="WUG390" s="314"/>
      <c r="WUH390" s="314"/>
      <c r="WUI390" s="314"/>
      <c r="WUJ390" s="314"/>
      <c r="WUK390" s="314"/>
      <c r="WUL390" s="314"/>
      <c r="WUM390" s="314"/>
      <c r="WUN390" s="314"/>
      <c r="WUO390" s="314"/>
      <c r="WUP390" s="314"/>
      <c r="WUQ390" s="314"/>
      <c r="WUR390" s="314"/>
      <c r="WUS390" s="314"/>
      <c r="WUT390" s="314"/>
      <c r="WUU390" s="314"/>
      <c r="WUV390" s="314"/>
      <c r="WUW390" s="314"/>
      <c r="WUX390" s="314"/>
      <c r="WUY390" s="314"/>
      <c r="WUZ390" s="314"/>
      <c r="WVA390" s="314"/>
      <c r="WVB390" s="314"/>
      <c r="WVC390" s="314"/>
      <c r="WVD390" s="314"/>
      <c r="WVE390" s="314"/>
      <c r="WVF390" s="314"/>
      <c r="WVG390" s="314"/>
      <c r="WVH390" s="314"/>
      <c r="WVI390" s="314"/>
      <c r="WVJ390" s="314"/>
      <c r="WVK390" s="314"/>
      <c r="WVL390" s="314"/>
      <c r="WVM390" s="314"/>
      <c r="WVN390" s="314"/>
      <c r="WVO390" s="314"/>
      <c r="WVP390" s="314"/>
      <c r="WVQ390" s="314"/>
      <c r="WVR390" s="314"/>
      <c r="WVS390" s="314"/>
      <c r="WVT390" s="314"/>
      <c r="WVU390" s="314"/>
      <c r="WVV390" s="314"/>
      <c r="WVW390" s="314"/>
      <c r="WVX390" s="314"/>
      <c r="WVY390" s="314"/>
      <c r="WVZ390" s="314"/>
      <c r="WWA390" s="314"/>
      <c r="WWB390" s="314"/>
      <c r="WWC390" s="314"/>
      <c r="WWD390" s="314"/>
      <c r="WWE390" s="314"/>
      <c r="WWF390" s="314"/>
      <c r="WWG390" s="314"/>
      <c r="WWH390" s="314"/>
      <c r="WWI390" s="314"/>
      <c r="WWJ390" s="314"/>
      <c r="WWK390" s="314"/>
      <c r="WWL390" s="314"/>
      <c r="WWM390" s="314"/>
      <c r="WWN390" s="314"/>
      <c r="WWO390" s="314"/>
      <c r="WWP390" s="314"/>
      <c r="WWQ390" s="314"/>
      <c r="WWR390" s="314"/>
      <c r="WWS390" s="314"/>
      <c r="WWT390" s="314"/>
      <c r="WWU390" s="314"/>
      <c r="WWV390" s="314"/>
      <c r="WWW390" s="314"/>
      <c r="WWX390" s="314"/>
      <c r="WWY390" s="314"/>
      <c r="WWZ390" s="314"/>
      <c r="WXA390" s="314"/>
      <c r="WXB390" s="314"/>
      <c r="WXC390" s="314"/>
      <c r="WXD390" s="314"/>
      <c r="WXE390" s="314"/>
      <c r="WXF390" s="314"/>
      <c r="WXG390" s="314"/>
      <c r="WXH390" s="314"/>
      <c r="WXI390" s="314"/>
      <c r="WXJ390" s="314"/>
      <c r="WXK390" s="314"/>
      <c r="WXL390" s="314"/>
      <c r="WXM390" s="314"/>
      <c r="WXN390" s="314"/>
      <c r="WXO390" s="314"/>
      <c r="WXP390" s="314"/>
      <c r="WXQ390" s="314"/>
      <c r="WXR390" s="314"/>
      <c r="WXS390" s="314"/>
      <c r="WXT390" s="314"/>
      <c r="WXU390" s="314"/>
      <c r="WXV390" s="314"/>
      <c r="WXW390" s="314"/>
      <c r="WXX390" s="314"/>
      <c r="WXY390" s="314"/>
      <c r="WXZ390" s="314"/>
      <c r="WYA390" s="314"/>
      <c r="WYB390" s="314"/>
      <c r="WYC390" s="314"/>
      <c r="WYD390" s="314"/>
      <c r="WYE390" s="314"/>
      <c r="WYF390" s="314"/>
      <c r="WYG390" s="314"/>
      <c r="WYH390" s="314"/>
      <c r="WYI390" s="314"/>
      <c r="WYJ390" s="314"/>
      <c r="WYK390" s="314"/>
      <c r="WYL390" s="314"/>
      <c r="WYM390" s="314"/>
      <c r="WYN390" s="314"/>
      <c r="WYO390" s="314"/>
      <c r="WYP390" s="314"/>
      <c r="WYQ390" s="314"/>
      <c r="WYR390" s="314"/>
      <c r="WYS390" s="314"/>
      <c r="WYT390" s="314"/>
      <c r="WYU390" s="314"/>
      <c r="WYV390" s="314"/>
      <c r="WYW390" s="314"/>
      <c r="WYX390" s="314"/>
      <c r="WYY390" s="314"/>
      <c r="WYZ390" s="314"/>
      <c r="WZA390" s="314"/>
      <c r="WZB390" s="314"/>
      <c r="WZC390" s="314"/>
      <c r="WZD390" s="314"/>
      <c r="WZE390" s="314"/>
      <c r="WZF390" s="314"/>
      <c r="WZG390" s="314"/>
      <c r="WZH390" s="314"/>
      <c r="WZI390" s="314"/>
      <c r="WZJ390" s="314"/>
      <c r="WZK390" s="314"/>
      <c r="WZL390" s="314"/>
      <c r="WZM390" s="314"/>
      <c r="WZN390" s="314"/>
      <c r="WZO390" s="314"/>
      <c r="WZP390" s="314"/>
      <c r="WZQ390" s="314"/>
      <c r="WZR390" s="314"/>
      <c r="WZS390" s="314"/>
      <c r="WZT390" s="314"/>
      <c r="WZU390" s="314"/>
      <c r="WZV390" s="314"/>
      <c r="WZW390" s="314"/>
      <c r="WZX390" s="314"/>
      <c r="WZY390" s="314"/>
      <c r="WZZ390" s="314"/>
      <c r="XAA390" s="314"/>
      <c r="XAB390" s="314"/>
      <c r="XAC390" s="314"/>
      <c r="XAD390" s="314"/>
      <c r="XAE390" s="314"/>
      <c r="XAF390" s="314"/>
      <c r="XAG390" s="314"/>
      <c r="XAH390" s="314"/>
      <c r="XAI390" s="314"/>
      <c r="XAJ390" s="314"/>
      <c r="XAK390" s="314"/>
      <c r="XAL390" s="314"/>
      <c r="XAM390" s="314"/>
      <c r="XAN390" s="314"/>
      <c r="XAO390" s="314"/>
      <c r="XAP390" s="314"/>
      <c r="XAQ390" s="314"/>
      <c r="XAR390" s="314"/>
      <c r="XAS390" s="314"/>
      <c r="XAT390" s="314"/>
      <c r="XAU390" s="314"/>
      <c r="XAV390" s="314"/>
      <c r="XAW390" s="314"/>
      <c r="XAX390" s="314"/>
      <c r="XAY390" s="314"/>
      <c r="XAZ390" s="314"/>
      <c r="XBA390" s="314"/>
      <c r="XBB390" s="314"/>
      <c r="XBC390" s="314"/>
      <c r="XBD390" s="314"/>
      <c r="XBE390" s="314"/>
      <c r="XBF390" s="314"/>
      <c r="XBG390" s="314"/>
      <c r="XBH390" s="314"/>
      <c r="XBI390" s="314"/>
      <c r="XBJ390" s="314"/>
      <c r="XBK390" s="314"/>
      <c r="XBL390" s="314"/>
      <c r="XBM390" s="314"/>
      <c r="XBN390" s="314"/>
      <c r="XBO390" s="314"/>
      <c r="XBP390" s="314"/>
      <c r="XBQ390" s="314"/>
      <c r="XBR390" s="314"/>
      <c r="XBS390" s="314"/>
      <c r="XBT390" s="314"/>
    </row>
    <row r="391" spans="8:16296">
      <c r="H391" s="62">
        <v>7</v>
      </c>
      <c r="I391" s="62" t="s">
        <v>784</v>
      </c>
      <c r="J391" s="62">
        <v>7</v>
      </c>
      <c r="K391" s="62" t="s">
        <v>784</v>
      </c>
      <c r="L391" s="93">
        <f t="shared" si="100"/>
        <v>0</v>
      </c>
      <c r="M391" s="93">
        <f t="shared" si="100"/>
        <v>0</v>
      </c>
      <c r="N391" s="720">
        <f t="shared" si="100"/>
        <v>0</v>
      </c>
      <c r="O391" s="720">
        <f t="shared" si="100"/>
        <v>0</v>
      </c>
      <c r="P391" s="93">
        <f t="shared" si="100"/>
        <v>0</v>
      </c>
      <c r="Q391" s="93">
        <f t="shared" si="100"/>
        <v>0</v>
      </c>
      <c r="R391" s="93">
        <f t="shared" si="100"/>
        <v>0</v>
      </c>
      <c r="W391" s="93">
        <f t="shared" si="101"/>
        <v>0</v>
      </c>
      <c r="X391" s="93">
        <f t="shared" si="101"/>
        <v>0</v>
      </c>
      <c r="Y391" s="93">
        <f t="shared" si="101"/>
        <v>0</v>
      </c>
      <c r="Z391" s="93">
        <f t="shared" si="101"/>
        <v>0</v>
      </c>
      <c r="AA391" s="93">
        <f t="shared" si="101"/>
        <v>0</v>
      </c>
      <c r="AB391" s="93">
        <f t="shared" si="101"/>
        <v>0</v>
      </c>
      <c r="AC391" s="93">
        <f t="shared" si="101"/>
        <v>0</v>
      </c>
      <c r="AD391" s="93">
        <f t="shared" si="101"/>
        <v>0</v>
      </c>
      <c r="AE391" s="93"/>
      <c r="AF391" s="93">
        <f t="shared" si="101"/>
        <v>0</v>
      </c>
      <c r="AG391" s="93"/>
      <c r="AH391" s="93">
        <f t="shared" si="101"/>
        <v>0</v>
      </c>
      <c r="AI391" s="93"/>
      <c r="AJ391" s="93">
        <f t="shared" si="102"/>
        <v>0</v>
      </c>
      <c r="AK391" s="93">
        <f t="shared" si="102"/>
        <v>0</v>
      </c>
      <c r="AL391" s="255">
        <f t="shared" si="102"/>
        <v>0</v>
      </c>
      <c r="AM391" s="93">
        <f t="shared" si="102"/>
        <v>0</v>
      </c>
      <c r="AN391" s="93"/>
      <c r="AO391" s="93">
        <f t="shared" si="102"/>
        <v>0</v>
      </c>
      <c r="AP391" s="93"/>
      <c r="AQ391" s="93">
        <f t="shared" si="102"/>
        <v>0</v>
      </c>
      <c r="AR391" s="93">
        <f t="shared" si="102"/>
        <v>0</v>
      </c>
      <c r="AS391" s="259">
        <f t="shared" si="102"/>
        <v>0</v>
      </c>
      <c r="AT391" s="84">
        <f t="shared" si="102"/>
        <v>0</v>
      </c>
      <c r="AU391" s="93">
        <f t="shared" si="102"/>
        <v>0</v>
      </c>
      <c r="AV391" s="93">
        <f t="shared" si="103"/>
        <v>0</v>
      </c>
      <c r="AW391" s="259">
        <f t="shared" si="103"/>
        <v>0</v>
      </c>
      <c r="AX391" s="93">
        <f t="shared" si="103"/>
        <v>0</v>
      </c>
      <c r="AY391" s="93">
        <f t="shared" si="103"/>
        <v>0</v>
      </c>
      <c r="AZ391" s="93">
        <f t="shared" si="103"/>
        <v>0</v>
      </c>
      <c r="BA391" s="93">
        <f t="shared" si="103"/>
        <v>0</v>
      </c>
      <c r="BB391" s="93"/>
      <c r="BC391" s="259">
        <f t="shared" si="104"/>
        <v>0</v>
      </c>
      <c r="BD391" s="259">
        <f t="shared" si="104"/>
        <v>0</v>
      </c>
      <c r="BE391" s="93">
        <f t="shared" si="104"/>
        <v>0</v>
      </c>
      <c r="BF391" s="93">
        <f t="shared" si="104"/>
        <v>0</v>
      </c>
      <c r="BG391" s="93">
        <f t="shared" si="104"/>
        <v>0</v>
      </c>
      <c r="BH391" s="93">
        <f t="shared" si="104"/>
        <v>0</v>
      </c>
      <c r="BI391" s="93">
        <f t="shared" si="104"/>
        <v>0</v>
      </c>
      <c r="BJ391" s="93"/>
      <c r="BK391" s="93">
        <f t="shared" si="105"/>
        <v>0</v>
      </c>
      <c r="BL391" s="93">
        <f t="shared" si="105"/>
        <v>0</v>
      </c>
      <c r="BM391" s="93">
        <f t="shared" si="105"/>
        <v>0</v>
      </c>
      <c r="BN391" s="93">
        <f t="shared" si="105"/>
        <v>0</v>
      </c>
      <c r="BO391" s="93">
        <f t="shared" si="105"/>
        <v>0</v>
      </c>
      <c r="BP391" s="93">
        <f t="shared" si="105"/>
        <v>0</v>
      </c>
      <c r="BQ391" s="259">
        <f t="shared" si="105"/>
        <v>0</v>
      </c>
      <c r="BR391" s="259">
        <f t="shared" si="105"/>
        <v>0</v>
      </c>
      <c r="BS391" s="93">
        <f t="shared" si="105"/>
        <v>0</v>
      </c>
      <c r="BT391" s="93">
        <f t="shared" si="105"/>
        <v>0</v>
      </c>
      <c r="BU391" s="93">
        <f t="shared" si="106"/>
        <v>0</v>
      </c>
      <c r="BV391" s="93">
        <f t="shared" si="106"/>
        <v>0</v>
      </c>
      <c r="BW391" s="93">
        <f t="shared" si="106"/>
        <v>0</v>
      </c>
      <c r="BX391" s="93">
        <f t="shared" si="106"/>
        <v>0</v>
      </c>
      <c r="BY391" s="93">
        <f t="shared" si="106"/>
        <v>0</v>
      </c>
      <c r="BZ391" s="93">
        <f t="shared" si="106"/>
        <v>0</v>
      </c>
      <c r="CA391" s="93">
        <f t="shared" si="106"/>
        <v>0</v>
      </c>
      <c r="CB391" s="93">
        <f t="shared" si="106"/>
        <v>0</v>
      </c>
      <c r="CC391" s="259">
        <f t="shared" si="106"/>
        <v>0</v>
      </c>
      <c r="CD391" s="93">
        <f t="shared" si="106"/>
        <v>0</v>
      </c>
      <c r="CE391" s="93">
        <f t="shared" si="107"/>
        <v>0</v>
      </c>
      <c r="CF391" s="93">
        <f t="shared" si="107"/>
        <v>0</v>
      </c>
      <c r="CG391" s="259">
        <f t="shared" si="107"/>
        <v>0</v>
      </c>
      <c r="CH391" s="259">
        <f t="shared" si="107"/>
        <v>0</v>
      </c>
      <c r="CI391" s="259">
        <f t="shared" si="107"/>
        <v>0</v>
      </c>
      <c r="CJ391" s="259">
        <f t="shared" si="107"/>
        <v>0</v>
      </c>
      <c r="CK391" s="84">
        <f t="shared" si="107"/>
        <v>0</v>
      </c>
      <c r="CL391" s="84">
        <f t="shared" si="108"/>
        <v>0</v>
      </c>
      <c r="CM391" s="259">
        <f t="shared" si="114"/>
        <v>0</v>
      </c>
      <c r="CN391" s="259">
        <f t="shared" si="109"/>
        <v>0</v>
      </c>
      <c r="CO391" s="259">
        <f t="shared" si="109"/>
        <v>0</v>
      </c>
      <c r="CP391" s="93">
        <f t="shared" si="109"/>
        <v>0</v>
      </c>
      <c r="CQ391" s="259">
        <f t="shared" si="109"/>
        <v>0</v>
      </c>
      <c r="CR391" s="259">
        <f t="shared" si="109"/>
        <v>0</v>
      </c>
      <c r="CS391" s="93">
        <f t="shared" si="109"/>
        <v>0</v>
      </c>
      <c r="CT391" s="93">
        <f t="shared" si="109"/>
        <v>0</v>
      </c>
      <c r="CU391" s="93"/>
      <c r="CV391" s="259">
        <f t="shared" ref="CV391:DB391" si="126">SUMIF($F$6:$F$373,$K384,CV$6:CV$379)</f>
        <v>0</v>
      </c>
      <c r="CW391" s="246">
        <f t="shared" si="126"/>
        <v>0</v>
      </c>
      <c r="CX391" s="259">
        <f t="shared" si="126"/>
        <v>0</v>
      </c>
      <c r="CY391" s="259">
        <f t="shared" si="126"/>
        <v>0</v>
      </c>
      <c r="CZ391" s="259">
        <f t="shared" si="126"/>
        <v>0</v>
      </c>
      <c r="DA391" s="259">
        <f t="shared" si="126"/>
        <v>0</v>
      </c>
      <c r="DB391" s="259">
        <f t="shared" si="126"/>
        <v>0</v>
      </c>
      <c r="DC391" s="93">
        <f t="shared" si="111"/>
        <v>0</v>
      </c>
      <c r="DD391" s="93">
        <f t="shared" si="111"/>
        <v>0</v>
      </c>
      <c r="DE391" s="93">
        <f t="shared" si="111"/>
        <v>0</v>
      </c>
      <c r="DF391" s="93">
        <f t="shared" si="116"/>
        <v>0</v>
      </c>
      <c r="DG391" s="93">
        <f t="shared" ref="DG391:DT391" si="127">SUMIF($F$6:$F$373,$K384,DG$6:DG$379)</f>
        <v>0</v>
      </c>
      <c r="DH391" s="93">
        <f t="shared" si="127"/>
        <v>0</v>
      </c>
      <c r="DI391" s="93">
        <f t="shared" si="127"/>
        <v>0</v>
      </c>
      <c r="DJ391" s="93">
        <f t="shared" si="127"/>
        <v>0</v>
      </c>
      <c r="DK391" s="93">
        <f t="shared" si="127"/>
        <v>0</v>
      </c>
      <c r="DL391" s="93">
        <f t="shared" si="127"/>
        <v>0</v>
      </c>
      <c r="DM391" s="93">
        <f t="shared" si="127"/>
        <v>0</v>
      </c>
      <c r="DN391" s="259">
        <f t="shared" si="127"/>
        <v>0</v>
      </c>
      <c r="DO391" s="259">
        <f t="shared" si="127"/>
        <v>0</v>
      </c>
      <c r="DP391" s="93">
        <f t="shared" si="127"/>
        <v>0</v>
      </c>
      <c r="DQ391" s="93">
        <f t="shared" si="127"/>
        <v>0</v>
      </c>
      <c r="DR391" s="93">
        <f t="shared" si="127"/>
        <v>0</v>
      </c>
      <c r="DS391" s="93">
        <f t="shared" si="127"/>
        <v>0</v>
      </c>
      <c r="DT391" s="93">
        <f t="shared" si="127"/>
        <v>0</v>
      </c>
      <c r="DU391" s="93"/>
      <c r="DV391" s="93">
        <f t="shared" si="113"/>
        <v>0</v>
      </c>
      <c r="DW391" s="93">
        <f t="shared" si="113"/>
        <v>0</v>
      </c>
      <c r="DX391" s="93">
        <f t="shared" si="113"/>
        <v>0</v>
      </c>
      <c r="EM391" s="93"/>
      <c r="EN391" s="93"/>
      <c r="EO391" s="17"/>
      <c r="EP391" s="17"/>
      <c r="EQ391" s="17"/>
    </row>
    <row r="392" spans="8:16296">
      <c r="H392" s="62">
        <v>8</v>
      </c>
      <c r="I392" s="62" t="s">
        <v>721</v>
      </c>
      <c r="J392" s="62">
        <v>8</v>
      </c>
      <c r="K392" s="62" t="s">
        <v>721</v>
      </c>
      <c r="L392" s="93">
        <f t="shared" si="100"/>
        <v>0</v>
      </c>
      <c r="M392" s="93">
        <f t="shared" si="100"/>
        <v>0</v>
      </c>
      <c r="N392" s="720">
        <f t="shared" si="100"/>
        <v>0</v>
      </c>
      <c r="O392" s="720">
        <f t="shared" si="100"/>
        <v>0</v>
      </c>
      <c r="P392" s="93">
        <f t="shared" si="100"/>
        <v>0</v>
      </c>
      <c r="Q392" s="93">
        <f t="shared" si="100"/>
        <v>0</v>
      </c>
      <c r="R392" s="93">
        <f t="shared" si="100"/>
        <v>0</v>
      </c>
      <c r="W392" s="93">
        <f t="shared" si="101"/>
        <v>0</v>
      </c>
      <c r="X392" s="93">
        <f t="shared" si="101"/>
        <v>0</v>
      </c>
      <c r="Y392" s="93">
        <f t="shared" si="101"/>
        <v>0</v>
      </c>
      <c r="Z392" s="93">
        <f t="shared" si="101"/>
        <v>0</v>
      </c>
      <c r="AA392" s="93">
        <f t="shared" si="101"/>
        <v>0</v>
      </c>
      <c r="AB392" s="93">
        <f t="shared" si="101"/>
        <v>0</v>
      </c>
      <c r="AC392" s="93">
        <f t="shared" si="101"/>
        <v>0</v>
      </c>
      <c r="AD392" s="93">
        <f t="shared" si="101"/>
        <v>0</v>
      </c>
      <c r="AE392" s="93"/>
      <c r="AF392" s="93">
        <f t="shared" si="101"/>
        <v>0</v>
      </c>
      <c r="AG392" s="93"/>
      <c r="AH392" s="93">
        <f t="shared" si="101"/>
        <v>0</v>
      </c>
      <c r="AI392" s="93"/>
      <c r="AJ392" s="93">
        <f t="shared" si="102"/>
        <v>0</v>
      </c>
      <c r="AK392" s="93">
        <f t="shared" si="102"/>
        <v>0</v>
      </c>
      <c r="AL392" s="255">
        <f t="shared" si="102"/>
        <v>0</v>
      </c>
      <c r="AM392" s="93">
        <f t="shared" si="102"/>
        <v>0</v>
      </c>
      <c r="AN392" s="93"/>
      <c r="AO392" s="93">
        <f t="shared" si="102"/>
        <v>0</v>
      </c>
      <c r="AP392" s="93"/>
      <c r="AQ392" s="93">
        <f t="shared" si="102"/>
        <v>0</v>
      </c>
      <c r="AR392" s="93">
        <f t="shared" si="102"/>
        <v>0</v>
      </c>
      <c r="AS392" s="259">
        <f t="shared" si="102"/>
        <v>0</v>
      </c>
      <c r="AT392" s="84">
        <f t="shared" si="102"/>
        <v>0</v>
      </c>
      <c r="AU392" s="93">
        <f t="shared" si="102"/>
        <v>0</v>
      </c>
      <c r="AV392" s="93">
        <f t="shared" si="103"/>
        <v>0</v>
      </c>
      <c r="AW392" s="259">
        <f t="shared" si="103"/>
        <v>0</v>
      </c>
      <c r="AX392" s="93">
        <f t="shared" si="103"/>
        <v>0</v>
      </c>
      <c r="AY392" s="93">
        <f t="shared" si="103"/>
        <v>0</v>
      </c>
      <c r="AZ392" s="93">
        <f t="shared" si="103"/>
        <v>0</v>
      </c>
      <c r="BA392" s="93">
        <f t="shared" si="103"/>
        <v>0</v>
      </c>
      <c r="BB392" s="93"/>
      <c r="BC392" s="259">
        <f t="shared" si="104"/>
        <v>0</v>
      </c>
      <c r="BD392" s="259">
        <f t="shared" si="104"/>
        <v>0</v>
      </c>
      <c r="BE392" s="93">
        <f t="shared" si="104"/>
        <v>0</v>
      </c>
      <c r="BF392" s="93">
        <f t="shared" si="104"/>
        <v>0</v>
      </c>
      <c r="BG392" s="93">
        <f t="shared" si="104"/>
        <v>0</v>
      </c>
      <c r="BH392" s="93">
        <f t="shared" si="104"/>
        <v>0</v>
      </c>
      <c r="BI392" s="93">
        <f t="shared" si="104"/>
        <v>0</v>
      </c>
      <c r="BJ392" s="93"/>
      <c r="BK392" s="93">
        <f t="shared" si="105"/>
        <v>0</v>
      </c>
      <c r="BL392" s="93">
        <f t="shared" si="105"/>
        <v>0</v>
      </c>
      <c r="BM392" s="93">
        <f t="shared" si="105"/>
        <v>0</v>
      </c>
      <c r="BN392" s="93">
        <f t="shared" si="105"/>
        <v>0</v>
      </c>
      <c r="BO392" s="93">
        <f t="shared" si="105"/>
        <v>0</v>
      </c>
      <c r="BP392" s="93">
        <f t="shared" si="105"/>
        <v>0</v>
      </c>
      <c r="BQ392" s="259">
        <f t="shared" si="105"/>
        <v>0</v>
      </c>
      <c r="BR392" s="259">
        <f t="shared" si="105"/>
        <v>0</v>
      </c>
      <c r="BS392" s="93">
        <f t="shared" si="105"/>
        <v>0</v>
      </c>
      <c r="BT392" s="93">
        <f t="shared" si="105"/>
        <v>0</v>
      </c>
      <c r="BU392" s="93">
        <f t="shared" si="106"/>
        <v>0</v>
      </c>
      <c r="BV392" s="93">
        <f t="shared" si="106"/>
        <v>0</v>
      </c>
      <c r="BW392" s="93">
        <f t="shared" si="106"/>
        <v>0</v>
      </c>
      <c r="BX392" s="93">
        <f t="shared" si="106"/>
        <v>0</v>
      </c>
      <c r="BY392" s="93">
        <f t="shared" si="106"/>
        <v>0</v>
      </c>
      <c r="BZ392" s="93">
        <f t="shared" si="106"/>
        <v>0</v>
      </c>
      <c r="CA392" s="93">
        <f t="shared" si="106"/>
        <v>0</v>
      </c>
      <c r="CB392" s="93">
        <f t="shared" si="106"/>
        <v>0</v>
      </c>
      <c r="CC392" s="259">
        <f t="shared" si="106"/>
        <v>0</v>
      </c>
      <c r="CD392" s="93">
        <f t="shared" si="106"/>
        <v>0</v>
      </c>
      <c r="CE392" s="93">
        <f t="shared" si="107"/>
        <v>0</v>
      </c>
      <c r="CF392" s="93">
        <f t="shared" si="107"/>
        <v>0</v>
      </c>
      <c r="CG392" s="259">
        <f t="shared" si="107"/>
        <v>0</v>
      </c>
      <c r="CH392" s="259">
        <f t="shared" si="107"/>
        <v>0</v>
      </c>
      <c r="CI392" s="259">
        <f t="shared" si="107"/>
        <v>0</v>
      </c>
      <c r="CJ392" s="259">
        <f t="shared" si="107"/>
        <v>0</v>
      </c>
      <c r="CK392" s="84">
        <f t="shared" si="107"/>
        <v>0</v>
      </c>
      <c r="CL392" s="84">
        <f t="shared" si="108"/>
        <v>0</v>
      </c>
      <c r="CM392" s="259">
        <f t="shared" si="114"/>
        <v>0</v>
      </c>
      <c r="CN392" s="259">
        <f t="shared" si="109"/>
        <v>0</v>
      </c>
      <c r="CO392" s="259">
        <f t="shared" si="109"/>
        <v>0</v>
      </c>
      <c r="CP392" s="93">
        <f t="shared" si="109"/>
        <v>0</v>
      </c>
      <c r="CQ392" s="259">
        <f t="shared" si="109"/>
        <v>0</v>
      </c>
      <c r="CR392" s="259">
        <f t="shared" si="109"/>
        <v>0</v>
      </c>
      <c r="CS392" s="93">
        <f t="shared" si="109"/>
        <v>0</v>
      </c>
      <c r="CT392" s="93">
        <f t="shared" si="109"/>
        <v>0</v>
      </c>
      <c r="CU392" s="93"/>
      <c r="CV392" s="259">
        <f t="shared" ref="CV392:DB392" si="128">SUMIF($F$6:$F$373,$K385,CV$6:CV$379)</f>
        <v>0</v>
      </c>
      <c r="CW392" s="246">
        <f t="shared" si="128"/>
        <v>0</v>
      </c>
      <c r="CX392" s="259">
        <f t="shared" si="128"/>
        <v>0</v>
      </c>
      <c r="CY392" s="259">
        <f t="shared" si="128"/>
        <v>0</v>
      </c>
      <c r="CZ392" s="259">
        <f t="shared" si="128"/>
        <v>0</v>
      </c>
      <c r="DA392" s="259">
        <f t="shared" si="128"/>
        <v>0</v>
      </c>
      <c r="DB392" s="259">
        <f t="shared" si="128"/>
        <v>0</v>
      </c>
      <c r="DC392" s="93">
        <f t="shared" si="111"/>
        <v>0</v>
      </c>
      <c r="DD392" s="93">
        <f t="shared" si="111"/>
        <v>0</v>
      </c>
      <c r="DE392" s="93">
        <f t="shared" si="111"/>
        <v>0</v>
      </c>
      <c r="DF392" s="93">
        <f t="shared" si="116"/>
        <v>0</v>
      </c>
      <c r="DG392" s="93">
        <f t="shared" ref="DG392:DT392" si="129">SUMIF($F$6:$F$373,$K385,DG$6:DG$379)</f>
        <v>0</v>
      </c>
      <c r="DH392" s="93">
        <f t="shared" si="129"/>
        <v>0</v>
      </c>
      <c r="DI392" s="93">
        <f t="shared" si="129"/>
        <v>0</v>
      </c>
      <c r="DJ392" s="93">
        <f t="shared" si="129"/>
        <v>0</v>
      </c>
      <c r="DK392" s="93">
        <f t="shared" si="129"/>
        <v>0</v>
      </c>
      <c r="DL392" s="93">
        <f t="shared" si="129"/>
        <v>0</v>
      </c>
      <c r="DM392" s="93">
        <f t="shared" si="129"/>
        <v>0</v>
      </c>
      <c r="DN392" s="259">
        <f t="shared" si="129"/>
        <v>0</v>
      </c>
      <c r="DO392" s="259">
        <f t="shared" si="129"/>
        <v>0</v>
      </c>
      <c r="DP392" s="93">
        <f t="shared" si="129"/>
        <v>0</v>
      </c>
      <c r="DQ392" s="93">
        <f t="shared" si="129"/>
        <v>0</v>
      </c>
      <c r="DR392" s="93">
        <f t="shared" si="129"/>
        <v>0</v>
      </c>
      <c r="DS392" s="93">
        <f t="shared" si="129"/>
        <v>0</v>
      </c>
      <c r="DT392" s="93">
        <f t="shared" si="129"/>
        <v>0</v>
      </c>
      <c r="DU392" s="93"/>
      <c r="DV392" s="93">
        <f t="shared" si="113"/>
        <v>0</v>
      </c>
      <c r="DW392" s="93">
        <f t="shared" si="113"/>
        <v>0</v>
      </c>
      <c r="DX392" s="93">
        <f t="shared" si="113"/>
        <v>0</v>
      </c>
    </row>
    <row r="393" spans="8:16296">
      <c r="H393" s="62">
        <v>9</v>
      </c>
      <c r="I393" s="62" t="s">
        <v>722</v>
      </c>
      <c r="J393" s="62">
        <v>9</v>
      </c>
      <c r="K393" s="62" t="s">
        <v>722</v>
      </c>
      <c r="L393" s="93">
        <f t="shared" si="100"/>
        <v>0</v>
      </c>
      <c r="M393" s="93">
        <f t="shared" si="100"/>
        <v>0</v>
      </c>
      <c r="N393" s="720">
        <f t="shared" si="100"/>
        <v>0</v>
      </c>
      <c r="O393" s="720">
        <f t="shared" si="100"/>
        <v>0</v>
      </c>
      <c r="P393" s="93">
        <f t="shared" si="100"/>
        <v>0</v>
      </c>
      <c r="Q393" s="93">
        <f t="shared" si="100"/>
        <v>0</v>
      </c>
      <c r="R393" s="93">
        <f t="shared" si="100"/>
        <v>0</v>
      </c>
      <c r="W393" s="93">
        <f t="shared" si="101"/>
        <v>0</v>
      </c>
      <c r="X393" s="93">
        <f t="shared" si="101"/>
        <v>0</v>
      </c>
      <c r="Y393" s="93">
        <f t="shared" si="101"/>
        <v>0</v>
      </c>
      <c r="Z393" s="93">
        <f t="shared" si="101"/>
        <v>0</v>
      </c>
      <c r="AA393" s="93">
        <f t="shared" si="101"/>
        <v>0</v>
      </c>
      <c r="AB393" s="93">
        <f t="shared" si="101"/>
        <v>0</v>
      </c>
      <c r="AC393" s="93">
        <f t="shared" si="101"/>
        <v>0</v>
      </c>
      <c r="AD393" s="93">
        <f t="shared" si="101"/>
        <v>0</v>
      </c>
      <c r="AE393" s="93"/>
      <c r="AF393" s="93">
        <f t="shared" si="101"/>
        <v>0</v>
      </c>
      <c r="AG393" s="93"/>
      <c r="AH393" s="93">
        <f t="shared" si="101"/>
        <v>1.9884809566915519E-3</v>
      </c>
      <c r="AI393" s="93"/>
      <c r="AJ393" s="93">
        <f t="shared" si="102"/>
        <v>0</v>
      </c>
      <c r="AK393" s="93">
        <f t="shared" si="102"/>
        <v>0</v>
      </c>
      <c r="AL393" s="255">
        <f t="shared" si="102"/>
        <v>3.5792657220447938E-4</v>
      </c>
      <c r="AM393" s="93">
        <f t="shared" si="102"/>
        <v>0</v>
      </c>
      <c r="AN393" s="93"/>
      <c r="AO393" s="93">
        <f t="shared" si="102"/>
        <v>0</v>
      </c>
      <c r="AP393" s="93"/>
      <c r="AQ393" s="93">
        <f t="shared" si="102"/>
        <v>0</v>
      </c>
      <c r="AR393" s="93">
        <f t="shared" si="102"/>
        <v>0</v>
      </c>
      <c r="AS393" s="259">
        <f t="shared" si="102"/>
        <v>0</v>
      </c>
      <c r="AT393" s="84">
        <f t="shared" si="102"/>
        <v>0</v>
      </c>
      <c r="AU393" s="93">
        <f t="shared" si="102"/>
        <v>0</v>
      </c>
      <c r="AV393" s="93">
        <f t="shared" si="103"/>
        <v>0</v>
      </c>
      <c r="AW393" s="259">
        <f t="shared" si="103"/>
        <v>0</v>
      </c>
      <c r="AX393" s="93">
        <f t="shared" si="103"/>
        <v>0</v>
      </c>
      <c r="AY393" s="93">
        <f t="shared" si="103"/>
        <v>0</v>
      </c>
      <c r="AZ393" s="93">
        <f t="shared" si="103"/>
        <v>0</v>
      </c>
      <c r="BA393" s="93">
        <f t="shared" si="103"/>
        <v>0</v>
      </c>
      <c r="BB393" s="93"/>
      <c r="BC393" s="259">
        <f t="shared" si="104"/>
        <v>0</v>
      </c>
      <c r="BD393" s="259">
        <f t="shared" si="104"/>
        <v>0</v>
      </c>
      <c r="BE393" s="93">
        <f t="shared" si="104"/>
        <v>0</v>
      </c>
      <c r="BF393" s="93">
        <f t="shared" si="104"/>
        <v>0</v>
      </c>
      <c r="BG393" s="93">
        <f t="shared" si="104"/>
        <v>0</v>
      </c>
      <c r="BH393" s="93">
        <f t="shared" si="104"/>
        <v>0</v>
      </c>
      <c r="BI393" s="93">
        <f t="shared" si="104"/>
        <v>0</v>
      </c>
      <c r="BJ393" s="93"/>
      <c r="BK393" s="93">
        <f t="shared" si="105"/>
        <v>0</v>
      </c>
      <c r="BL393" s="93">
        <f t="shared" si="105"/>
        <v>0</v>
      </c>
      <c r="BM393" s="93">
        <f t="shared" si="105"/>
        <v>0</v>
      </c>
      <c r="BN393" s="93">
        <f t="shared" si="105"/>
        <v>0</v>
      </c>
      <c r="BO393" s="93">
        <f t="shared" si="105"/>
        <v>0</v>
      </c>
      <c r="BP393" s="93">
        <f t="shared" si="105"/>
        <v>0</v>
      </c>
      <c r="BQ393" s="259">
        <f t="shared" si="105"/>
        <v>0</v>
      </c>
      <c r="BR393" s="259">
        <f t="shared" si="105"/>
        <v>0</v>
      </c>
      <c r="BS393" s="93">
        <f t="shared" si="105"/>
        <v>0</v>
      </c>
      <c r="BT393" s="93">
        <f t="shared" si="105"/>
        <v>0</v>
      </c>
      <c r="BU393" s="93">
        <f t="shared" si="106"/>
        <v>0</v>
      </c>
      <c r="BV393" s="93">
        <f t="shared" si="106"/>
        <v>0</v>
      </c>
      <c r="BW393" s="93">
        <f t="shared" si="106"/>
        <v>0</v>
      </c>
      <c r="BX393" s="93">
        <f t="shared" si="106"/>
        <v>0</v>
      </c>
      <c r="BY393" s="93">
        <f t="shared" si="106"/>
        <v>0</v>
      </c>
      <c r="BZ393" s="93">
        <f t="shared" si="106"/>
        <v>0</v>
      </c>
      <c r="CA393" s="93">
        <f t="shared" si="106"/>
        <v>0</v>
      </c>
      <c r="CB393" s="93">
        <f t="shared" si="106"/>
        <v>0</v>
      </c>
      <c r="CC393" s="259">
        <f t="shared" si="106"/>
        <v>0</v>
      </c>
      <c r="CD393" s="93">
        <f t="shared" si="106"/>
        <v>0</v>
      </c>
      <c r="CE393" s="93">
        <f t="shared" si="107"/>
        <v>0</v>
      </c>
      <c r="CF393" s="93">
        <f t="shared" si="107"/>
        <v>0</v>
      </c>
      <c r="CG393" s="259">
        <f t="shared" si="107"/>
        <v>0</v>
      </c>
      <c r="CH393" s="259">
        <f t="shared" si="107"/>
        <v>0</v>
      </c>
      <c r="CI393" s="259">
        <f t="shared" si="107"/>
        <v>0</v>
      </c>
      <c r="CJ393" s="259">
        <f t="shared" si="107"/>
        <v>0</v>
      </c>
      <c r="CK393" s="84">
        <f t="shared" si="107"/>
        <v>0</v>
      </c>
      <c r="CL393" s="84">
        <f t="shared" si="108"/>
        <v>0</v>
      </c>
      <c r="CM393" s="259">
        <f t="shared" si="114"/>
        <v>0</v>
      </c>
      <c r="CN393" s="259">
        <f t="shared" si="109"/>
        <v>0</v>
      </c>
      <c r="CO393" s="259">
        <f t="shared" si="109"/>
        <v>0</v>
      </c>
      <c r="CP393" s="93">
        <f t="shared" si="109"/>
        <v>0</v>
      </c>
      <c r="CQ393" s="259">
        <f t="shared" si="109"/>
        <v>0</v>
      </c>
      <c r="CR393" s="259">
        <f t="shared" si="109"/>
        <v>0</v>
      </c>
      <c r="CS393" s="93">
        <f t="shared" si="109"/>
        <v>0</v>
      </c>
      <c r="CT393" s="93">
        <f t="shared" si="109"/>
        <v>0</v>
      </c>
      <c r="CU393" s="93"/>
      <c r="CV393" s="259">
        <f t="shared" ref="CV393:DB393" si="130">SUMIF($F$6:$F$373,$K386,CV$6:CV$379)</f>
        <v>0</v>
      </c>
      <c r="CW393" s="246">
        <f t="shared" si="130"/>
        <v>0</v>
      </c>
      <c r="CX393" s="259">
        <f t="shared" si="130"/>
        <v>0</v>
      </c>
      <c r="CY393" s="259">
        <f t="shared" si="130"/>
        <v>0</v>
      </c>
      <c r="CZ393" s="259">
        <f t="shared" si="130"/>
        <v>0</v>
      </c>
      <c r="DA393" s="259">
        <f t="shared" si="130"/>
        <v>0</v>
      </c>
      <c r="DB393" s="259">
        <f t="shared" si="130"/>
        <v>0</v>
      </c>
      <c r="DC393" s="93">
        <f t="shared" si="111"/>
        <v>0</v>
      </c>
      <c r="DD393" s="93">
        <f t="shared" si="111"/>
        <v>0</v>
      </c>
      <c r="DE393" s="93">
        <f t="shared" si="111"/>
        <v>0</v>
      </c>
      <c r="DF393" s="93">
        <f t="shared" si="116"/>
        <v>0</v>
      </c>
      <c r="DG393" s="93">
        <f t="shared" ref="DG393:DT393" si="131">SUMIF($F$6:$F$373,$K386,DG$6:DG$379)</f>
        <v>0</v>
      </c>
      <c r="DH393" s="93">
        <f t="shared" si="131"/>
        <v>0</v>
      </c>
      <c r="DI393" s="93">
        <f t="shared" si="131"/>
        <v>0</v>
      </c>
      <c r="DJ393" s="93">
        <f t="shared" si="131"/>
        <v>0</v>
      </c>
      <c r="DK393" s="93">
        <f t="shared" si="131"/>
        <v>0</v>
      </c>
      <c r="DL393" s="93">
        <f t="shared" si="131"/>
        <v>0</v>
      </c>
      <c r="DM393" s="93">
        <f t="shared" si="131"/>
        <v>0</v>
      </c>
      <c r="DN393" s="259">
        <f t="shared" si="131"/>
        <v>0</v>
      </c>
      <c r="DO393" s="259">
        <f t="shared" si="131"/>
        <v>0</v>
      </c>
      <c r="DP393" s="93">
        <f t="shared" si="131"/>
        <v>0</v>
      </c>
      <c r="DQ393" s="93">
        <f t="shared" si="131"/>
        <v>0</v>
      </c>
      <c r="DR393" s="93">
        <f t="shared" si="131"/>
        <v>0</v>
      </c>
      <c r="DS393" s="93">
        <f t="shared" si="131"/>
        <v>0</v>
      </c>
      <c r="DT393" s="93">
        <f t="shared" si="131"/>
        <v>0</v>
      </c>
      <c r="DU393" s="93"/>
      <c r="DV393" s="93">
        <f t="shared" si="113"/>
        <v>0</v>
      </c>
      <c r="DW393" s="93">
        <f t="shared" si="113"/>
        <v>0</v>
      </c>
      <c r="DX393" s="93">
        <f t="shared" si="113"/>
        <v>0</v>
      </c>
    </row>
    <row r="394" spans="8:16296">
      <c r="H394" s="62">
        <v>10</v>
      </c>
      <c r="I394" s="62" t="s">
        <v>723</v>
      </c>
      <c r="J394" s="62">
        <v>10</v>
      </c>
      <c r="K394" s="62" t="s">
        <v>723</v>
      </c>
      <c r="L394" s="93">
        <f t="shared" si="100"/>
        <v>0</v>
      </c>
      <c r="M394" s="93">
        <f t="shared" si="100"/>
        <v>0</v>
      </c>
      <c r="N394" s="720">
        <f t="shared" si="100"/>
        <v>0</v>
      </c>
      <c r="O394" s="720">
        <f t="shared" si="100"/>
        <v>0</v>
      </c>
      <c r="P394" s="93">
        <f t="shared" si="100"/>
        <v>0</v>
      </c>
      <c r="Q394" s="93">
        <f t="shared" si="100"/>
        <v>0</v>
      </c>
      <c r="R394" s="93">
        <f t="shared" si="100"/>
        <v>0</v>
      </c>
      <c r="W394" s="93">
        <f t="shared" si="101"/>
        <v>0</v>
      </c>
      <c r="X394" s="93">
        <f t="shared" si="101"/>
        <v>0</v>
      </c>
      <c r="Y394" s="93">
        <f t="shared" si="101"/>
        <v>0</v>
      </c>
      <c r="Z394" s="93">
        <f t="shared" si="101"/>
        <v>0</v>
      </c>
      <c r="AA394" s="93">
        <f t="shared" si="101"/>
        <v>0</v>
      </c>
      <c r="AB394" s="93">
        <f t="shared" si="101"/>
        <v>1.1994491378333754E-2</v>
      </c>
      <c r="AC394" s="93">
        <f t="shared" si="101"/>
        <v>0</v>
      </c>
      <c r="AD394" s="93">
        <f t="shared" si="101"/>
        <v>0</v>
      </c>
      <c r="AE394" s="93"/>
      <c r="AF394" s="93">
        <f t="shared" si="101"/>
        <v>0</v>
      </c>
      <c r="AG394" s="93"/>
      <c r="AH394" s="93">
        <f t="shared" si="101"/>
        <v>1.9884809566915519E-3</v>
      </c>
      <c r="AI394" s="93"/>
      <c r="AJ394" s="93">
        <f t="shared" si="102"/>
        <v>0</v>
      </c>
      <c r="AK394" s="93">
        <f t="shared" si="102"/>
        <v>0</v>
      </c>
      <c r="AL394" s="255">
        <f t="shared" si="102"/>
        <v>3.5792657220447938E-4</v>
      </c>
      <c r="AM394" s="93">
        <f t="shared" si="102"/>
        <v>0</v>
      </c>
      <c r="AN394" s="93"/>
      <c r="AO394" s="93">
        <f t="shared" si="102"/>
        <v>0</v>
      </c>
      <c r="AP394" s="93"/>
      <c r="AQ394" s="93">
        <f t="shared" si="102"/>
        <v>0</v>
      </c>
      <c r="AR394" s="93">
        <f t="shared" si="102"/>
        <v>0</v>
      </c>
      <c r="AS394" s="259">
        <f t="shared" si="102"/>
        <v>0</v>
      </c>
      <c r="AT394" s="84">
        <f t="shared" si="102"/>
        <v>0</v>
      </c>
      <c r="AU394" s="93">
        <f t="shared" si="102"/>
        <v>0</v>
      </c>
      <c r="AV394" s="93">
        <f t="shared" si="103"/>
        <v>0</v>
      </c>
      <c r="AW394" s="259">
        <f t="shared" si="103"/>
        <v>0</v>
      </c>
      <c r="AX394" s="93">
        <f t="shared" si="103"/>
        <v>0</v>
      </c>
      <c r="AY394" s="93">
        <f t="shared" si="103"/>
        <v>0</v>
      </c>
      <c r="AZ394" s="93">
        <f t="shared" si="103"/>
        <v>0</v>
      </c>
      <c r="BA394" s="93">
        <f t="shared" si="103"/>
        <v>0</v>
      </c>
      <c r="BB394" s="93"/>
      <c r="BC394" s="259">
        <f t="shared" si="104"/>
        <v>0</v>
      </c>
      <c r="BD394" s="259">
        <f t="shared" si="104"/>
        <v>0</v>
      </c>
      <c r="BE394" s="93">
        <f t="shared" si="104"/>
        <v>0</v>
      </c>
      <c r="BF394" s="93">
        <f t="shared" si="104"/>
        <v>0</v>
      </c>
      <c r="BG394" s="93">
        <f t="shared" si="104"/>
        <v>0</v>
      </c>
      <c r="BH394" s="93">
        <f t="shared" si="104"/>
        <v>0</v>
      </c>
      <c r="BI394" s="93">
        <f t="shared" si="104"/>
        <v>0</v>
      </c>
      <c r="BJ394" s="93"/>
      <c r="BK394" s="93">
        <f t="shared" si="105"/>
        <v>0</v>
      </c>
      <c r="BL394" s="93">
        <f t="shared" si="105"/>
        <v>0</v>
      </c>
      <c r="BM394" s="93">
        <f t="shared" si="105"/>
        <v>0</v>
      </c>
      <c r="BN394" s="93">
        <f t="shared" si="105"/>
        <v>0</v>
      </c>
      <c r="BO394" s="93">
        <f t="shared" si="105"/>
        <v>0</v>
      </c>
      <c r="BP394" s="93">
        <f t="shared" si="105"/>
        <v>0</v>
      </c>
      <c r="BQ394" s="259">
        <f t="shared" si="105"/>
        <v>0</v>
      </c>
      <c r="BR394" s="259">
        <f t="shared" si="105"/>
        <v>0</v>
      </c>
      <c r="BS394" s="93">
        <f t="shared" si="105"/>
        <v>0</v>
      </c>
      <c r="BT394" s="93">
        <f t="shared" si="105"/>
        <v>0</v>
      </c>
      <c r="BU394" s="93">
        <f t="shared" si="106"/>
        <v>0</v>
      </c>
      <c r="BV394" s="93">
        <f t="shared" si="106"/>
        <v>0</v>
      </c>
      <c r="BW394" s="93">
        <f t="shared" si="106"/>
        <v>0</v>
      </c>
      <c r="BX394" s="93">
        <f t="shared" si="106"/>
        <v>0</v>
      </c>
      <c r="BY394" s="93">
        <f t="shared" si="106"/>
        <v>0</v>
      </c>
      <c r="BZ394" s="93">
        <f t="shared" si="106"/>
        <v>0</v>
      </c>
      <c r="CA394" s="93">
        <f t="shared" si="106"/>
        <v>0</v>
      </c>
      <c r="CB394" s="93">
        <f t="shared" si="106"/>
        <v>0</v>
      </c>
      <c r="CC394" s="259">
        <f t="shared" si="106"/>
        <v>0</v>
      </c>
      <c r="CD394" s="93">
        <f t="shared" si="106"/>
        <v>0</v>
      </c>
      <c r="CE394" s="93">
        <f t="shared" si="107"/>
        <v>0</v>
      </c>
      <c r="CF394" s="93">
        <f t="shared" si="107"/>
        <v>0</v>
      </c>
      <c r="CG394" s="259">
        <f t="shared" si="107"/>
        <v>0</v>
      </c>
      <c r="CH394" s="259">
        <f t="shared" si="107"/>
        <v>0</v>
      </c>
      <c r="CI394" s="259">
        <f t="shared" si="107"/>
        <v>0</v>
      </c>
      <c r="CJ394" s="259">
        <f t="shared" si="107"/>
        <v>0</v>
      </c>
      <c r="CK394" s="84">
        <f t="shared" si="107"/>
        <v>0</v>
      </c>
      <c r="CL394" s="84">
        <f t="shared" si="108"/>
        <v>0</v>
      </c>
      <c r="CM394" s="259">
        <f t="shared" si="114"/>
        <v>0</v>
      </c>
      <c r="CN394" s="259">
        <f t="shared" si="109"/>
        <v>0</v>
      </c>
      <c r="CO394" s="259">
        <f t="shared" si="109"/>
        <v>0</v>
      </c>
      <c r="CP394" s="93">
        <f t="shared" si="109"/>
        <v>0</v>
      </c>
      <c r="CQ394" s="259">
        <f t="shared" si="109"/>
        <v>0</v>
      </c>
      <c r="CR394" s="259">
        <f t="shared" si="109"/>
        <v>0</v>
      </c>
      <c r="CS394" s="93">
        <f t="shared" si="109"/>
        <v>0</v>
      </c>
      <c r="CT394" s="93">
        <f t="shared" si="109"/>
        <v>0</v>
      </c>
      <c r="CU394" s="93"/>
      <c r="CV394" s="259">
        <f t="shared" ref="CV394:DB394" si="132">SUMIF($F$6:$F$373,$K387,CV$6:CV$379)</f>
        <v>0</v>
      </c>
      <c r="CW394" s="246">
        <f t="shared" si="132"/>
        <v>0</v>
      </c>
      <c r="CX394" s="259">
        <f t="shared" si="132"/>
        <v>0</v>
      </c>
      <c r="CY394" s="259">
        <f t="shared" si="132"/>
        <v>0</v>
      </c>
      <c r="CZ394" s="259">
        <f t="shared" si="132"/>
        <v>0</v>
      </c>
      <c r="DA394" s="259">
        <f t="shared" si="132"/>
        <v>0</v>
      </c>
      <c r="DB394" s="259">
        <f t="shared" si="132"/>
        <v>0</v>
      </c>
      <c r="DC394" s="93">
        <f t="shared" si="111"/>
        <v>0</v>
      </c>
      <c r="DD394" s="93">
        <f t="shared" si="111"/>
        <v>0</v>
      </c>
      <c r="DE394" s="93">
        <f t="shared" si="111"/>
        <v>0</v>
      </c>
      <c r="DF394" s="93">
        <f t="shared" si="116"/>
        <v>0</v>
      </c>
      <c r="DG394" s="93">
        <f t="shared" ref="DG394:DT394" si="133">SUMIF($F$6:$F$373,$K387,DG$6:DG$379)</f>
        <v>0</v>
      </c>
      <c r="DH394" s="93">
        <f t="shared" si="133"/>
        <v>0</v>
      </c>
      <c r="DI394" s="93">
        <f t="shared" si="133"/>
        <v>0</v>
      </c>
      <c r="DJ394" s="93">
        <f t="shared" si="133"/>
        <v>0</v>
      </c>
      <c r="DK394" s="93">
        <f t="shared" si="133"/>
        <v>0</v>
      </c>
      <c r="DL394" s="93">
        <f t="shared" si="133"/>
        <v>0</v>
      </c>
      <c r="DM394" s="93">
        <f t="shared" si="133"/>
        <v>0</v>
      </c>
      <c r="DN394" s="259">
        <f t="shared" si="133"/>
        <v>0</v>
      </c>
      <c r="DO394" s="259">
        <f t="shared" si="133"/>
        <v>0</v>
      </c>
      <c r="DP394" s="93">
        <f t="shared" si="133"/>
        <v>0</v>
      </c>
      <c r="DQ394" s="93">
        <f t="shared" si="133"/>
        <v>0</v>
      </c>
      <c r="DR394" s="93">
        <f t="shared" si="133"/>
        <v>0</v>
      </c>
      <c r="DS394" s="93">
        <f t="shared" si="133"/>
        <v>0</v>
      </c>
      <c r="DT394" s="93">
        <f t="shared" si="133"/>
        <v>0</v>
      </c>
      <c r="DU394" s="93"/>
      <c r="DV394" s="93">
        <f t="shared" si="113"/>
        <v>0</v>
      </c>
      <c r="DW394" s="93">
        <f t="shared" si="113"/>
        <v>0</v>
      </c>
      <c r="DX394" s="93">
        <f t="shared" si="113"/>
        <v>0</v>
      </c>
    </row>
    <row r="395" spans="8:16296">
      <c r="H395" s="62">
        <v>11</v>
      </c>
      <c r="I395" s="62" t="s">
        <v>4</v>
      </c>
      <c r="J395" s="62">
        <v>11</v>
      </c>
      <c r="K395" s="62" t="s">
        <v>4</v>
      </c>
      <c r="L395" s="93">
        <f t="shared" ref="L395:R404" si="134">SUMIF($F$6:$F$379,$K395,L$6:L$379)</f>
        <v>0</v>
      </c>
      <c r="M395" s="93">
        <f t="shared" si="134"/>
        <v>0</v>
      </c>
      <c r="N395" s="720">
        <f t="shared" si="134"/>
        <v>0</v>
      </c>
      <c r="O395" s="720">
        <f t="shared" si="134"/>
        <v>0</v>
      </c>
      <c r="P395" s="93">
        <f t="shared" si="134"/>
        <v>0</v>
      </c>
      <c r="Q395" s="93">
        <f t="shared" si="134"/>
        <v>0</v>
      </c>
      <c r="R395" s="93">
        <f t="shared" si="134"/>
        <v>0</v>
      </c>
      <c r="W395" s="93">
        <f t="shared" ref="W395:AH404" si="135">SUMIF($F$6:$F$379,$K395,W$6:W$379)</f>
        <v>0</v>
      </c>
      <c r="X395" s="93">
        <f t="shared" si="135"/>
        <v>0</v>
      </c>
      <c r="Y395" s="93">
        <f t="shared" si="135"/>
        <v>0</v>
      </c>
      <c r="Z395" s="93">
        <f t="shared" si="135"/>
        <v>0</v>
      </c>
      <c r="AA395" s="93">
        <f t="shared" si="135"/>
        <v>0</v>
      </c>
      <c r="AB395" s="93">
        <f t="shared" si="135"/>
        <v>0</v>
      </c>
      <c r="AC395" s="93">
        <f t="shared" si="135"/>
        <v>0</v>
      </c>
      <c r="AD395" s="93">
        <f t="shared" si="135"/>
        <v>0</v>
      </c>
      <c r="AE395" s="93"/>
      <c r="AF395" s="93">
        <f t="shared" si="135"/>
        <v>0</v>
      </c>
      <c r="AG395" s="93"/>
      <c r="AH395" s="93">
        <f t="shared" si="135"/>
        <v>1.9884809566915519E-3</v>
      </c>
      <c r="AI395" s="93"/>
      <c r="AJ395" s="93">
        <f t="shared" ref="AJ395:AU404" si="136">SUMIF($F$6:$F$379,$K395,AJ$6:AJ$379)</f>
        <v>0</v>
      </c>
      <c r="AK395" s="93">
        <f t="shared" si="136"/>
        <v>0</v>
      </c>
      <c r="AL395" s="255">
        <f t="shared" si="136"/>
        <v>3.5792657220447938E-4</v>
      </c>
      <c r="AM395" s="93">
        <f t="shared" si="136"/>
        <v>0</v>
      </c>
      <c r="AN395" s="93"/>
      <c r="AO395" s="93">
        <f t="shared" si="136"/>
        <v>0</v>
      </c>
      <c r="AP395" s="93"/>
      <c r="AQ395" s="93">
        <f t="shared" si="136"/>
        <v>0</v>
      </c>
      <c r="AR395" s="93">
        <f t="shared" si="136"/>
        <v>0</v>
      </c>
      <c r="AS395" s="259">
        <f t="shared" si="136"/>
        <v>0</v>
      </c>
      <c r="AT395" s="84">
        <f t="shared" si="136"/>
        <v>0</v>
      </c>
      <c r="AU395" s="93">
        <f t="shared" si="136"/>
        <v>0</v>
      </c>
      <c r="AV395" s="93">
        <f t="shared" ref="AV395:BA404" si="137">SUMIF($F$6:$F$379,$K395,AV$6:AV$379)</f>
        <v>0</v>
      </c>
      <c r="AW395" s="259">
        <f t="shared" si="137"/>
        <v>0</v>
      </c>
      <c r="AX395" s="93">
        <f t="shared" si="137"/>
        <v>0</v>
      </c>
      <c r="AY395" s="93">
        <f t="shared" si="137"/>
        <v>0</v>
      </c>
      <c r="AZ395" s="93">
        <f t="shared" si="137"/>
        <v>0</v>
      </c>
      <c r="BA395" s="93">
        <f t="shared" si="137"/>
        <v>0</v>
      </c>
      <c r="BB395" s="93"/>
      <c r="BC395" s="259">
        <f t="shared" ref="BC395:BI404" si="138">SUMIF($F$6:$F$379,$K395,BC$6:BC$379)</f>
        <v>0</v>
      </c>
      <c r="BD395" s="259">
        <f t="shared" si="138"/>
        <v>0</v>
      </c>
      <c r="BE395" s="93">
        <f t="shared" si="138"/>
        <v>0</v>
      </c>
      <c r="BF395" s="93">
        <f t="shared" si="138"/>
        <v>0</v>
      </c>
      <c r="BG395" s="93">
        <f t="shared" si="138"/>
        <v>0</v>
      </c>
      <c r="BH395" s="93">
        <f t="shared" si="138"/>
        <v>0</v>
      </c>
      <c r="BI395" s="93">
        <f t="shared" si="138"/>
        <v>0</v>
      </c>
      <c r="BJ395" s="93"/>
      <c r="BK395" s="93">
        <f t="shared" ref="BK395:BT404" si="139">SUMIF($F$6:$F$379,$K395,BK$6:BK$379)</f>
        <v>0</v>
      </c>
      <c r="BL395" s="93">
        <f t="shared" si="139"/>
        <v>0</v>
      </c>
      <c r="BM395" s="93">
        <f t="shared" si="139"/>
        <v>0</v>
      </c>
      <c r="BN395" s="93">
        <f t="shared" si="139"/>
        <v>0</v>
      </c>
      <c r="BO395" s="93">
        <f t="shared" si="139"/>
        <v>0</v>
      </c>
      <c r="BP395" s="93">
        <f t="shared" si="139"/>
        <v>0</v>
      </c>
      <c r="BQ395" s="259">
        <f t="shared" si="139"/>
        <v>0</v>
      </c>
      <c r="BR395" s="259">
        <f t="shared" si="139"/>
        <v>0</v>
      </c>
      <c r="BS395" s="93">
        <f t="shared" si="139"/>
        <v>0</v>
      </c>
      <c r="BT395" s="93">
        <f t="shared" si="139"/>
        <v>0</v>
      </c>
      <c r="BU395" s="93">
        <f t="shared" ref="BU395:CD404" si="140">SUMIF($F$6:$F$379,$K395,BU$6:BU$379)</f>
        <v>0</v>
      </c>
      <c r="BV395" s="93">
        <f t="shared" si="140"/>
        <v>0</v>
      </c>
      <c r="BW395" s="93">
        <f t="shared" si="140"/>
        <v>0</v>
      </c>
      <c r="BX395" s="93">
        <f t="shared" si="140"/>
        <v>0</v>
      </c>
      <c r="BY395" s="93">
        <f t="shared" si="140"/>
        <v>0</v>
      </c>
      <c r="BZ395" s="93">
        <f t="shared" si="140"/>
        <v>0</v>
      </c>
      <c r="CA395" s="93">
        <f t="shared" si="140"/>
        <v>0</v>
      </c>
      <c r="CB395" s="93">
        <f t="shared" si="140"/>
        <v>0</v>
      </c>
      <c r="CC395" s="259">
        <f t="shared" si="140"/>
        <v>0</v>
      </c>
      <c r="CD395" s="93">
        <f t="shared" si="140"/>
        <v>0</v>
      </c>
      <c r="CE395" s="93">
        <f t="shared" ref="CE395:CK404" si="141">SUMIF($F$6:$F$379,$K395,CE$6:CE$379)</f>
        <v>0</v>
      </c>
      <c r="CF395" s="93">
        <f t="shared" si="141"/>
        <v>0</v>
      </c>
      <c r="CG395" s="259">
        <f t="shared" si="141"/>
        <v>0</v>
      </c>
      <c r="CH395" s="259">
        <f t="shared" si="141"/>
        <v>0</v>
      </c>
      <c r="CI395" s="259">
        <f t="shared" si="141"/>
        <v>0</v>
      </c>
      <c r="CJ395" s="259">
        <f t="shared" si="141"/>
        <v>0</v>
      </c>
      <c r="CK395" s="84">
        <f t="shared" si="141"/>
        <v>0</v>
      </c>
      <c r="CL395" s="84">
        <f t="shared" si="108"/>
        <v>0</v>
      </c>
      <c r="CM395" s="259">
        <f t="shared" si="114"/>
        <v>0</v>
      </c>
      <c r="CN395" s="259">
        <f t="shared" ref="CN395:CT404" si="142">SUMIF($F$6:$F$373,$K388,CN$6:CN$379)</f>
        <v>0</v>
      </c>
      <c r="CO395" s="259">
        <f t="shared" si="142"/>
        <v>0</v>
      </c>
      <c r="CP395" s="93">
        <f t="shared" si="142"/>
        <v>0</v>
      </c>
      <c r="CQ395" s="259">
        <f t="shared" si="142"/>
        <v>0</v>
      </c>
      <c r="CR395" s="259">
        <f t="shared" si="142"/>
        <v>0</v>
      </c>
      <c r="CS395" s="93">
        <f t="shared" si="142"/>
        <v>0</v>
      </c>
      <c r="CT395" s="93">
        <f t="shared" si="142"/>
        <v>0</v>
      </c>
      <c r="CU395" s="93"/>
      <c r="CV395" s="259">
        <f t="shared" ref="CV395:DB395" si="143">SUMIF($F$6:$F$373,$K388,CV$6:CV$379)</f>
        <v>0</v>
      </c>
      <c r="CW395" s="246">
        <f t="shared" si="143"/>
        <v>0</v>
      </c>
      <c r="CX395" s="259">
        <f t="shared" si="143"/>
        <v>0</v>
      </c>
      <c r="CY395" s="259">
        <f t="shared" si="143"/>
        <v>0</v>
      </c>
      <c r="CZ395" s="259">
        <f t="shared" si="143"/>
        <v>0</v>
      </c>
      <c r="DA395" s="259">
        <f t="shared" si="143"/>
        <v>0</v>
      </c>
      <c r="DB395" s="259">
        <f t="shared" si="143"/>
        <v>0</v>
      </c>
      <c r="DC395" s="93">
        <f>SUMIF($F$6:$F$373,$K395,DC$6:DC$379)</f>
        <v>0</v>
      </c>
      <c r="DD395" s="93">
        <f t="shared" si="111"/>
        <v>0</v>
      </c>
      <c r="DE395" s="93">
        <f t="shared" si="111"/>
        <v>0</v>
      </c>
      <c r="DF395" s="93">
        <f t="shared" si="116"/>
        <v>0</v>
      </c>
      <c r="DG395" s="93">
        <f t="shared" ref="DG395:DT395" si="144">SUMIF($F$6:$F$373,$K388,DG$6:DG$379)</f>
        <v>0</v>
      </c>
      <c r="DH395" s="93">
        <f t="shared" si="144"/>
        <v>0</v>
      </c>
      <c r="DI395" s="93">
        <f t="shared" si="144"/>
        <v>0</v>
      </c>
      <c r="DJ395" s="93">
        <f t="shared" si="144"/>
        <v>0</v>
      </c>
      <c r="DK395" s="93">
        <f t="shared" si="144"/>
        <v>0</v>
      </c>
      <c r="DL395" s="93">
        <f t="shared" si="144"/>
        <v>0</v>
      </c>
      <c r="DM395" s="93">
        <f t="shared" si="144"/>
        <v>0</v>
      </c>
      <c r="DN395" s="259">
        <f t="shared" si="144"/>
        <v>0</v>
      </c>
      <c r="DO395" s="259">
        <f t="shared" si="144"/>
        <v>0</v>
      </c>
      <c r="DP395" s="93">
        <f t="shared" si="144"/>
        <v>0</v>
      </c>
      <c r="DQ395" s="93">
        <f t="shared" si="144"/>
        <v>0</v>
      </c>
      <c r="DR395" s="93">
        <f t="shared" si="144"/>
        <v>0</v>
      </c>
      <c r="DS395" s="93">
        <f t="shared" si="144"/>
        <v>0</v>
      </c>
      <c r="DT395" s="93">
        <f t="shared" si="144"/>
        <v>0</v>
      </c>
      <c r="DU395" s="93"/>
      <c r="DV395" s="93">
        <f t="shared" si="113"/>
        <v>0</v>
      </c>
      <c r="DW395" s="93">
        <f t="shared" si="113"/>
        <v>0</v>
      </c>
      <c r="DX395" s="93">
        <f t="shared" si="113"/>
        <v>0</v>
      </c>
    </row>
    <row r="396" spans="8:16296">
      <c r="H396" s="62">
        <v>12</v>
      </c>
      <c r="I396" s="62" t="s">
        <v>5</v>
      </c>
      <c r="J396" s="62">
        <v>12</v>
      </c>
      <c r="K396" s="62" t="s">
        <v>5</v>
      </c>
      <c r="L396" s="93">
        <f t="shared" si="134"/>
        <v>0</v>
      </c>
      <c r="M396" s="93">
        <f t="shared" si="134"/>
        <v>0</v>
      </c>
      <c r="N396" s="720">
        <f t="shared" si="134"/>
        <v>0</v>
      </c>
      <c r="O396" s="720">
        <f t="shared" si="134"/>
        <v>0</v>
      </c>
      <c r="P396" s="93">
        <f t="shared" si="134"/>
        <v>0</v>
      </c>
      <c r="Q396" s="93">
        <f t="shared" si="134"/>
        <v>0</v>
      </c>
      <c r="R396" s="93">
        <f t="shared" si="134"/>
        <v>0</v>
      </c>
      <c r="W396" s="93">
        <f t="shared" si="135"/>
        <v>0</v>
      </c>
      <c r="X396" s="93">
        <f t="shared" si="135"/>
        <v>0</v>
      </c>
      <c r="Y396" s="93">
        <f t="shared" si="135"/>
        <v>0</v>
      </c>
      <c r="Z396" s="93">
        <f t="shared" si="135"/>
        <v>0</v>
      </c>
      <c r="AA396" s="93">
        <f t="shared" si="135"/>
        <v>0</v>
      </c>
      <c r="AB396" s="93">
        <f t="shared" si="135"/>
        <v>1.1994491378333754E-2</v>
      </c>
      <c r="AC396" s="93">
        <f t="shared" si="135"/>
        <v>0</v>
      </c>
      <c r="AD396" s="93">
        <f t="shared" si="135"/>
        <v>0</v>
      </c>
      <c r="AE396" s="93"/>
      <c r="AF396" s="93">
        <f t="shared" si="135"/>
        <v>0</v>
      </c>
      <c r="AG396" s="93"/>
      <c r="AH396" s="93">
        <f t="shared" si="135"/>
        <v>1.9884809566915519E-3</v>
      </c>
      <c r="AI396" s="93"/>
      <c r="AJ396" s="93">
        <f t="shared" si="136"/>
        <v>0</v>
      </c>
      <c r="AK396" s="93">
        <f t="shared" si="136"/>
        <v>0</v>
      </c>
      <c r="AL396" s="255">
        <f t="shared" si="136"/>
        <v>3.5792657220447938E-4</v>
      </c>
      <c r="AM396" s="93">
        <f t="shared" si="136"/>
        <v>0</v>
      </c>
      <c r="AN396" s="93"/>
      <c r="AO396" s="93">
        <f t="shared" si="136"/>
        <v>0</v>
      </c>
      <c r="AP396" s="93"/>
      <c r="AQ396" s="93">
        <f t="shared" si="136"/>
        <v>0</v>
      </c>
      <c r="AR396" s="93">
        <f t="shared" si="136"/>
        <v>0</v>
      </c>
      <c r="AS396" s="259">
        <f t="shared" si="136"/>
        <v>0</v>
      </c>
      <c r="AT396" s="84">
        <f t="shared" si="136"/>
        <v>0</v>
      </c>
      <c r="AU396" s="93">
        <f t="shared" si="136"/>
        <v>0</v>
      </c>
      <c r="AV396" s="93">
        <f t="shared" si="137"/>
        <v>0</v>
      </c>
      <c r="AW396" s="259">
        <f t="shared" si="137"/>
        <v>0</v>
      </c>
      <c r="AX396" s="93">
        <f t="shared" si="137"/>
        <v>0</v>
      </c>
      <c r="AY396" s="93">
        <f t="shared" si="137"/>
        <v>0</v>
      </c>
      <c r="AZ396" s="93">
        <f t="shared" si="137"/>
        <v>0</v>
      </c>
      <c r="BA396" s="93">
        <f t="shared" si="137"/>
        <v>0</v>
      </c>
      <c r="BB396" s="93"/>
      <c r="BC396" s="259">
        <f t="shared" si="138"/>
        <v>0</v>
      </c>
      <c r="BD396" s="259">
        <f t="shared" si="138"/>
        <v>0</v>
      </c>
      <c r="BE396" s="93">
        <f t="shared" si="138"/>
        <v>0</v>
      </c>
      <c r="BF396" s="93">
        <f t="shared" si="138"/>
        <v>0</v>
      </c>
      <c r="BG396" s="93">
        <f t="shared" si="138"/>
        <v>0</v>
      </c>
      <c r="BH396" s="93">
        <f t="shared" si="138"/>
        <v>0</v>
      </c>
      <c r="BI396" s="93">
        <f t="shared" si="138"/>
        <v>0</v>
      </c>
      <c r="BJ396" s="93"/>
      <c r="BK396" s="93">
        <f t="shared" si="139"/>
        <v>0</v>
      </c>
      <c r="BL396" s="93">
        <f t="shared" si="139"/>
        <v>0</v>
      </c>
      <c r="BM396" s="93">
        <f t="shared" si="139"/>
        <v>0</v>
      </c>
      <c r="BN396" s="93">
        <f t="shared" si="139"/>
        <v>0</v>
      </c>
      <c r="BO396" s="93">
        <f t="shared" si="139"/>
        <v>0</v>
      </c>
      <c r="BP396" s="93">
        <f t="shared" si="139"/>
        <v>0</v>
      </c>
      <c r="BQ396" s="259">
        <f t="shared" si="139"/>
        <v>0</v>
      </c>
      <c r="BR396" s="259">
        <f t="shared" si="139"/>
        <v>0</v>
      </c>
      <c r="BS396" s="93">
        <f t="shared" si="139"/>
        <v>0</v>
      </c>
      <c r="BT396" s="93">
        <f t="shared" si="139"/>
        <v>0</v>
      </c>
      <c r="BU396" s="93">
        <f t="shared" si="140"/>
        <v>0</v>
      </c>
      <c r="BV396" s="93">
        <f t="shared" si="140"/>
        <v>0</v>
      </c>
      <c r="BW396" s="93">
        <f t="shared" si="140"/>
        <v>0</v>
      </c>
      <c r="BX396" s="93">
        <f t="shared" si="140"/>
        <v>0</v>
      </c>
      <c r="BY396" s="93">
        <f t="shared" si="140"/>
        <v>0</v>
      </c>
      <c r="BZ396" s="93">
        <f t="shared" si="140"/>
        <v>0</v>
      </c>
      <c r="CA396" s="93">
        <f t="shared" si="140"/>
        <v>0</v>
      </c>
      <c r="CB396" s="93">
        <f t="shared" si="140"/>
        <v>0</v>
      </c>
      <c r="CC396" s="259">
        <f t="shared" si="140"/>
        <v>0</v>
      </c>
      <c r="CD396" s="93">
        <f t="shared" si="140"/>
        <v>0</v>
      </c>
      <c r="CE396" s="93">
        <f t="shared" si="141"/>
        <v>0</v>
      </c>
      <c r="CF396" s="93">
        <f t="shared" si="141"/>
        <v>0</v>
      </c>
      <c r="CG396" s="259">
        <f t="shared" si="141"/>
        <v>0</v>
      </c>
      <c r="CH396" s="259">
        <f t="shared" si="141"/>
        <v>0</v>
      </c>
      <c r="CI396" s="259">
        <f t="shared" si="141"/>
        <v>0</v>
      </c>
      <c r="CJ396" s="259">
        <f t="shared" si="141"/>
        <v>0</v>
      </c>
      <c r="CK396" s="84">
        <f t="shared" si="141"/>
        <v>0</v>
      </c>
      <c r="CL396" s="84">
        <f t="shared" si="108"/>
        <v>0</v>
      </c>
      <c r="CM396" s="259">
        <f t="shared" si="114"/>
        <v>0</v>
      </c>
      <c r="CN396" s="259">
        <f t="shared" si="142"/>
        <v>0</v>
      </c>
      <c r="CO396" s="259">
        <f t="shared" si="142"/>
        <v>0</v>
      </c>
      <c r="CP396" s="93">
        <f t="shared" si="142"/>
        <v>0</v>
      </c>
      <c r="CQ396" s="259">
        <f t="shared" si="142"/>
        <v>0</v>
      </c>
      <c r="CR396" s="259">
        <f t="shared" si="142"/>
        <v>0</v>
      </c>
      <c r="CS396" s="93">
        <f t="shared" si="142"/>
        <v>0</v>
      </c>
      <c r="CT396" s="93">
        <f t="shared" si="142"/>
        <v>0</v>
      </c>
      <c r="CU396" s="93"/>
      <c r="CV396" s="259">
        <f t="shared" ref="CV396:DB396" si="145">SUMIF($F$6:$F$373,$K389,CV$6:CV$379)</f>
        <v>0</v>
      </c>
      <c r="CW396" s="246">
        <f t="shared" si="145"/>
        <v>0</v>
      </c>
      <c r="CX396" s="259">
        <f t="shared" si="145"/>
        <v>0</v>
      </c>
      <c r="CY396" s="259">
        <f t="shared" si="145"/>
        <v>0</v>
      </c>
      <c r="CZ396" s="259">
        <f t="shared" si="145"/>
        <v>0</v>
      </c>
      <c r="DA396" s="259">
        <f t="shared" si="145"/>
        <v>0</v>
      </c>
      <c r="DB396" s="259">
        <f t="shared" si="145"/>
        <v>0</v>
      </c>
      <c r="DC396" s="93">
        <f t="shared" si="111"/>
        <v>0</v>
      </c>
      <c r="DD396" s="93">
        <f t="shared" si="111"/>
        <v>0</v>
      </c>
      <c r="DE396" s="93">
        <f t="shared" si="111"/>
        <v>0</v>
      </c>
      <c r="DF396" s="93">
        <f t="shared" si="116"/>
        <v>0</v>
      </c>
      <c r="DG396" s="93">
        <f t="shared" ref="DG396:DT396" si="146">SUMIF($F$6:$F$373,$K389,DG$6:DG$379)</f>
        <v>0</v>
      </c>
      <c r="DH396" s="93">
        <f t="shared" si="146"/>
        <v>0</v>
      </c>
      <c r="DI396" s="93">
        <f t="shared" si="146"/>
        <v>0</v>
      </c>
      <c r="DJ396" s="93">
        <f t="shared" si="146"/>
        <v>0</v>
      </c>
      <c r="DK396" s="93">
        <f t="shared" si="146"/>
        <v>0</v>
      </c>
      <c r="DL396" s="93">
        <f t="shared" si="146"/>
        <v>0</v>
      </c>
      <c r="DM396" s="93">
        <f t="shared" si="146"/>
        <v>0</v>
      </c>
      <c r="DN396" s="259">
        <f t="shared" si="146"/>
        <v>0</v>
      </c>
      <c r="DO396" s="259">
        <f t="shared" si="146"/>
        <v>0</v>
      </c>
      <c r="DP396" s="93">
        <f t="shared" si="146"/>
        <v>0</v>
      </c>
      <c r="DQ396" s="93">
        <f t="shared" si="146"/>
        <v>0</v>
      </c>
      <c r="DR396" s="93">
        <f t="shared" si="146"/>
        <v>0</v>
      </c>
      <c r="DS396" s="93">
        <f t="shared" si="146"/>
        <v>0</v>
      </c>
      <c r="DT396" s="93">
        <f t="shared" si="146"/>
        <v>0</v>
      </c>
      <c r="DU396" s="93"/>
      <c r="DV396" s="93">
        <f t="shared" si="113"/>
        <v>0</v>
      </c>
      <c r="DW396" s="93">
        <f t="shared" si="113"/>
        <v>0</v>
      </c>
      <c r="DX396" s="93">
        <f t="shared" si="113"/>
        <v>0</v>
      </c>
    </row>
    <row r="397" spans="8:16296">
      <c r="H397" s="62">
        <v>13</v>
      </c>
      <c r="I397" s="62" t="s">
        <v>762</v>
      </c>
      <c r="J397" s="62">
        <v>13</v>
      </c>
      <c r="K397" s="62" t="s">
        <v>762</v>
      </c>
      <c r="L397" s="93">
        <f t="shared" si="134"/>
        <v>0</v>
      </c>
      <c r="M397" s="93">
        <f t="shared" si="134"/>
        <v>0</v>
      </c>
      <c r="N397" s="720">
        <f t="shared" si="134"/>
        <v>0</v>
      </c>
      <c r="O397" s="720">
        <f t="shared" si="134"/>
        <v>0</v>
      </c>
      <c r="P397" s="93">
        <f t="shared" si="134"/>
        <v>0</v>
      </c>
      <c r="Q397" s="93">
        <f t="shared" si="134"/>
        <v>0</v>
      </c>
      <c r="R397" s="93">
        <f t="shared" si="134"/>
        <v>0</v>
      </c>
      <c r="W397" s="93">
        <f t="shared" si="135"/>
        <v>0</v>
      </c>
      <c r="X397" s="93">
        <f t="shared" si="135"/>
        <v>0</v>
      </c>
      <c r="Y397" s="93">
        <f t="shared" si="135"/>
        <v>0</v>
      </c>
      <c r="Z397" s="93">
        <f t="shared" si="135"/>
        <v>0</v>
      </c>
      <c r="AA397" s="93">
        <f t="shared" si="135"/>
        <v>0</v>
      </c>
      <c r="AB397" s="93">
        <f t="shared" si="135"/>
        <v>0</v>
      </c>
      <c r="AC397" s="93">
        <f t="shared" si="135"/>
        <v>0</v>
      </c>
      <c r="AD397" s="93">
        <f t="shared" si="135"/>
        <v>0</v>
      </c>
      <c r="AE397" s="93"/>
      <c r="AF397" s="93">
        <f t="shared" si="135"/>
        <v>0</v>
      </c>
      <c r="AG397" s="93"/>
      <c r="AH397" s="93">
        <f t="shared" si="135"/>
        <v>0</v>
      </c>
      <c r="AI397" s="93"/>
      <c r="AJ397" s="93">
        <f t="shared" si="136"/>
        <v>0</v>
      </c>
      <c r="AK397" s="93">
        <f t="shared" si="136"/>
        <v>0</v>
      </c>
      <c r="AL397" s="255">
        <f t="shared" si="136"/>
        <v>0</v>
      </c>
      <c r="AM397" s="93">
        <f t="shared" si="136"/>
        <v>0</v>
      </c>
      <c r="AN397" s="93"/>
      <c r="AO397" s="93">
        <f t="shared" si="136"/>
        <v>0</v>
      </c>
      <c r="AP397" s="93"/>
      <c r="AQ397" s="93">
        <f t="shared" si="136"/>
        <v>0</v>
      </c>
      <c r="AR397" s="93">
        <f t="shared" si="136"/>
        <v>0</v>
      </c>
      <c r="AS397" s="259">
        <f t="shared" si="136"/>
        <v>0</v>
      </c>
      <c r="AT397" s="84">
        <f t="shared" si="136"/>
        <v>0</v>
      </c>
      <c r="AU397" s="93">
        <f t="shared" si="136"/>
        <v>0</v>
      </c>
      <c r="AV397" s="93">
        <f t="shared" si="137"/>
        <v>0</v>
      </c>
      <c r="AW397" s="259">
        <f t="shared" si="137"/>
        <v>0</v>
      </c>
      <c r="AX397" s="93">
        <f t="shared" si="137"/>
        <v>0</v>
      </c>
      <c r="AY397" s="93">
        <f t="shared" si="137"/>
        <v>0</v>
      </c>
      <c r="AZ397" s="93">
        <f t="shared" si="137"/>
        <v>0</v>
      </c>
      <c r="BA397" s="93">
        <f t="shared" si="137"/>
        <v>0</v>
      </c>
      <c r="BB397" s="93"/>
      <c r="BC397" s="259">
        <f t="shared" si="138"/>
        <v>0</v>
      </c>
      <c r="BD397" s="259">
        <f t="shared" si="138"/>
        <v>0</v>
      </c>
      <c r="BE397" s="93">
        <f t="shared" si="138"/>
        <v>0</v>
      </c>
      <c r="BF397" s="93">
        <f t="shared" si="138"/>
        <v>0</v>
      </c>
      <c r="BG397" s="93">
        <f t="shared" si="138"/>
        <v>0</v>
      </c>
      <c r="BH397" s="93">
        <f t="shared" si="138"/>
        <v>0</v>
      </c>
      <c r="BI397" s="93">
        <f t="shared" si="138"/>
        <v>0</v>
      </c>
      <c r="BJ397" s="93"/>
      <c r="BK397" s="93">
        <f t="shared" si="139"/>
        <v>0</v>
      </c>
      <c r="BL397" s="93">
        <f t="shared" si="139"/>
        <v>0</v>
      </c>
      <c r="BM397" s="93">
        <f t="shared" si="139"/>
        <v>0</v>
      </c>
      <c r="BN397" s="93">
        <f t="shared" si="139"/>
        <v>0</v>
      </c>
      <c r="BO397" s="93">
        <f t="shared" si="139"/>
        <v>0</v>
      </c>
      <c r="BP397" s="93">
        <f t="shared" si="139"/>
        <v>0</v>
      </c>
      <c r="BQ397" s="259">
        <f t="shared" si="139"/>
        <v>0</v>
      </c>
      <c r="BR397" s="259">
        <f t="shared" si="139"/>
        <v>0</v>
      </c>
      <c r="BS397" s="93">
        <f t="shared" si="139"/>
        <v>0</v>
      </c>
      <c r="BT397" s="93">
        <f t="shared" si="139"/>
        <v>0</v>
      </c>
      <c r="BU397" s="93">
        <f t="shared" si="140"/>
        <v>0</v>
      </c>
      <c r="BV397" s="93">
        <f t="shared" si="140"/>
        <v>0</v>
      </c>
      <c r="BW397" s="93">
        <f t="shared" si="140"/>
        <v>0</v>
      </c>
      <c r="BX397" s="93">
        <f t="shared" si="140"/>
        <v>0</v>
      </c>
      <c r="BY397" s="93">
        <f t="shared" si="140"/>
        <v>0</v>
      </c>
      <c r="BZ397" s="93">
        <f t="shared" si="140"/>
        <v>0</v>
      </c>
      <c r="CA397" s="93">
        <f t="shared" si="140"/>
        <v>0</v>
      </c>
      <c r="CB397" s="93">
        <f t="shared" si="140"/>
        <v>0</v>
      </c>
      <c r="CC397" s="259">
        <f t="shared" si="140"/>
        <v>0</v>
      </c>
      <c r="CD397" s="93">
        <f t="shared" si="140"/>
        <v>0</v>
      </c>
      <c r="CE397" s="93">
        <f t="shared" si="141"/>
        <v>0</v>
      </c>
      <c r="CF397" s="93">
        <f t="shared" si="141"/>
        <v>0</v>
      </c>
      <c r="CG397" s="259">
        <f t="shared" si="141"/>
        <v>0</v>
      </c>
      <c r="CH397" s="259">
        <f t="shared" si="141"/>
        <v>0</v>
      </c>
      <c r="CI397" s="259">
        <f t="shared" si="141"/>
        <v>0</v>
      </c>
      <c r="CJ397" s="259">
        <f t="shared" si="141"/>
        <v>0</v>
      </c>
      <c r="CK397" s="84">
        <f t="shared" si="141"/>
        <v>0</v>
      </c>
      <c r="CL397" s="84">
        <f t="shared" si="108"/>
        <v>0</v>
      </c>
      <c r="CM397" s="259">
        <f t="shared" si="114"/>
        <v>0</v>
      </c>
      <c r="CN397" s="259">
        <f t="shared" si="142"/>
        <v>0</v>
      </c>
      <c r="CO397" s="259">
        <f t="shared" si="142"/>
        <v>0</v>
      </c>
      <c r="CP397" s="93">
        <f t="shared" si="142"/>
        <v>0</v>
      </c>
      <c r="CQ397" s="259">
        <f t="shared" si="142"/>
        <v>0</v>
      </c>
      <c r="CR397" s="259">
        <f t="shared" si="142"/>
        <v>0</v>
      </c>
      <c r="CS397" s="93">
        <f t="shared" si="142"/>
        <v>0</v>
      </c>
      <c r="CT397" s="93">
        <f t="shared" si="142"/>
        <v>0</v>
      </c>
      <c r="CU397" s="93"/>
      <c r="CV397" s="259">
        <f t="shared" ref="CV397:DB397" si="147">SUMIF($F$6:$F$373,$K390,CV$6:CV$379)</f>
        <v>0</v>
      </c>
      <c r="CW397" s="246">
        <f t="shared" si="147"/>
        <v>0</v>
      </c>
      <c r="CX397" s="259">
        <f t="shared" si="147"/>
        <v>0</v>
      </c>
      <c r="CY397" s="259">
        <f t="shared" si="147"/>
        <v>0</v>
      </c>
      <c r="CZ397" s="259">
        <f t="shared" si="147"/>
        <v>0</v>
      </c>
      <c r="DA397" s="259">
        <f t="shared" si="147"/>
        <v>0</v>
      </c>
      <c r="DB397" s="259">
        <f t="shared" si="147"/>
        <v>0</v>
      </c>
      <c r="DC397" s="93">
        <f t="shared" si="111"/>
        <v>0</v>
      </c>
      <c r="DD397" s="93">
        <f t="shared" si="111"/>
        <v>0</v>
      </c>
      <c r="DE397" s="93">
        <f t="shared" si="111"/>
        <v>0</v>
      </c>
      <c r="DF397" s="93">
        <f t="shared" si="116"/>
        <v>0</v>
      </c>
      <c r="DG397" s="93">
        <f t="shared" ref="DG397:DT397" si="148">SUMIF($F$6:$F$373,$K390,DG$6:DG$379)</f>
        <v>0</v>
      </c>
      <c r="DH397" s="93">
        <f t="shared" si="148"/>
        <v>0</v>
      </c>
      <c r="DI397" s="93">
        <f t="shared" si="148"/>
        <v>0</v>
      </c>
      <c r="DJ397" s="93">
        <f t="shared" si="148"/>
        <v>0</v>
      </c>
      <c r="DK397" s="93">
        <f t="shared" si="148"/>
        <v>0</v>
      </c>
      <c r="DL397" s="93">
        <f t="shared" si="148"/>
        <v>0</v>
      </c>
      <c r="DM397" s="93">
        <f t="shared" si="148"/>
        <v>0</v>
      </c>
      <c r="DN397" s="259">
        <f t="shared" si="148"/>
        <v>0</v>
      </c>
      <c r="DO397" s="259">
        <f t="shared" si="148"/>
        <v>0</v>
      </c>
      <c r="DP397" s="93">
        <f t="shared" si="148"/>
        <v>0</v>
      </c>
      <c r="DQ397" s="93">
        <f t="shared" si="148"/>
        <v>0</v>
      </c>
      <c r="DR397" s="93">
        <f t="shared" si="148"/>
        <v>0</v>
      </c>
      <c r="DS397" s="93">
        <f t="shared" si="148"/>
        <v>0</v>
      </c>
      <c r="DT397" s="93">
        <f t="shared" si="148"/>
        <v>0</v>
      </c>
      <c r="DU397" s="93"/>
      <c r="DV397" s="93">
        <f t="shared" si="113"/>
        <v>0</v>
      </c>
      <c r="DW397" s="93">
        <f t="shared" si="113"/>
        <v>0</v>
      </c>
      <c r="DX397" s="93">
        <f t="shared" si="113"/>
        <v>0</v>
      </c>
    </row>
    <row r="398" spans="8:16296">
      <c r="H398" s="62">
        <v>14</v>
      </c>
      <c r="I398" s="62" t="s">
        <v>315</v>
      </c>
      <c r="J398" s="62">
        <v>14</v>
      </c>
      <c r="K398" s="62" t="s">
        <v>315</v>
      </c>
      <c r="L398" s="93">
        <f t="shared" si="134"/>
        <v>0</v>
      </c>
      <c r="M398" s="93">
        <f t="shared" si="134"/>
        <v>0</v>
      </c>
      <c r="N398" s="720">
        <f t="shared" si="134"/>
        <v>0</v>
      </c>
      <c r="O398" s="720">
        <f t="shared" si="134"/>
        <v>0</v>
      </c>
      <c r="P398" s="93">
        <f t="shared" si="134"/>
        <v>0</v>
      </c>
      <c r="Q398" s="93">
        <f t="shared" si="134"/>
        <v>0</v>
      </c>
      <c r="R398" s="93">
        <f t="shared" si="134"/>
        <v>0</v>
      </c>
      <c r="W398" s="93">
        <f t="shared" si="135"/>
        <v>0</v>
      </c>
      <c r="X398" s="93">
        <f t="shared" si="135"/>
        <v>0</v>
      </c>
      <c r="Y398" s="93">
        <f t="shared" si="135"/>
        <v>0</v>
      </c>
      <c r="Z398" s="93">
        <f t="shared" si="135"/>
        <v>0</v>
      </c>
      <c r="AA398" s="93">
        <f t="shared" si="135"/>
        <v>0</v>
      </c>
      <c r="AB398" s="93">
        <f t="shared" si="135"/>
        <v>0</v>
      </c>
      <c r="AC398" s="93">
        <f t="shared" si="135"/>
        <v>0</v>
      </c>
      <c r="AD398" s="93">
        <f t="shared" si="135"/>
        <v>0</v>
      </c>
      <c r="AE398" s="93"/>
      <c r="AF398" s="93">
        <f t="shared" si="135"/>
        <v>0</v>
      </c>
      <c r="AG398" s="93"/>
      <c r="AH398" s="93">
        <f t="shared" si="135"/>
        <v>1.9884809566915519E-3</v>
      </c>
      <c r="AI398" s="93"/>
      <c r="AJ398" s="93">
        <f t="shared" si="136"/>
        <v>0</v>
      </c>
      <c r="AK398" s="93">
        <f t="shared" si="136"/>
        <v>0</v>
      </c>
      <c r="AL398" s="255">
        <f t="shared" si="136"/>
        <v>3.5792657220447938E-4</v>
      </c>
      <c r="AM398" s="93">
        <f t="shared" si="136"/>
        <v>0</v>
      </c>
      <c r="AN398" s="93"/>
      <c r="AO398" s="93">
        <f t="shared" si="136"/>
        <v>0</v>
      </c>
      <c r="AP398" s="93"/>
      <c r="AQ398" s="93">
        <f t="shared" si="136"/>
        <v>0</v>
      </c>
      <c r="AR398" s="93">
        <f t="shared" si="136"/>
        <v>0</v>
      </c>
      <c r="AS398" s="259">
        <f t="shared" si="136"/>
        <v>0</v>
      </c>
      <c r="AT398" s="84">
        <f t="shared" si="136"/>
        <v>0</v>
      </c>
      <c r="AU398" s="93">
        <f t="shared" si="136"/>
        <v>0</v>
      </c>
      <c r="AV398" s="93">
        <f t="shared" si="137"/>
        <v>0</v>
      </c>
      <c r="AW398" s="259">
        <f t="shared" si="137"/>
        <v>0</v>
      </c>
      <c r="AX398" s="93">
        <f t="shared" si="137"/>
        <v>0</v>
      </c>
      <c r="AY398" s="93">
        <f t="shared" si="137"/>
        <v>0</v>
      </c>
      <c r="AZ398" s="93">
        <f t="shared" si="137"/>
        <v>0</v>
      </c>
      <c r="BA398" s="93">
        <f t="shared" si="137"/>
        <v>0</v>
      </c>
      <c r="BB398" s="93"/>
      <c r="BC398" s="259">
        <f t="shared" si="138"/>
        <v>0</v>
      </c>
      <c r="BD398" s="259">
        <f t="shared" si="138"/>
        <v>0</v>
      </c>
      <c r="BE398" s="93">
        <f t="shared" si="138"/>
        <v>0</v>
      </c>
      <c r="BF398" s="93">
        <f t="shared" si="138"/>
        <v>0</v>
      </c>
      <c r="BG398" s="93">
        <f t="shared" si="138"/>
        <v>0</v>
      </c>
      <c r="BH398" s="93">
        <f t="shared" si="138"/>
        <v>0</v>
      </c>
      <c r="BI398" s="93">
        <f t="shared" si="138"/>
        <v>0</v>
      </c>
      <c r="BJ398" s="93"/>
      <c r="BK398" s="93">
        <f t="shared" si="139"/>
        <v>0</v>
      </c>
      <c r="BL398" s="93">
        <f t="shared" si="139"/>
        <v>0</v>
      </c>
      <c r="BM398" s="93">
        <f t="shared" si="139"/>
        <v>0</v>
      </c>
      <c r="BN398" s="93">
        <f t="shared" si="139"/>
        <v>0</v>
      </c>
      <c r="BO398" s="93">
        <f t="shared" si="139"/>
        <v>0</v>
      </c>
      <c r="BP398" s="93">
        <f t="shared" si="139"/>
        <v>0</v>
      </c>
      <c r="BQ398" s="259">
        <f t="shared" si="139"/>
        <v>0</v>
      </c>
      <c r="BR398" s="259">
        <f t="shared" si="139"/>
        <v>0</v>
      </c>
      <c r="BS398" s="93">
        <f t="shared" si="139"/>
        <v>0</v>
      </c>
      <c r="BT398" s="93">
        <f t="shared" si="139"/>
        <v>0</v>
      </c>
      <c r="BU398" s="93">
        <f t="shared" si="140"/>
        <v>0</v>
      </c>
      <c r="BV398" s="93">
        <f t="shared" si="140"/>
        <v>0</v>
      </c>
      <c r="BW398" s="93">
        <f t="shared" si="140"/>
        <v>0</v>
      </c>
      <c r="BX398" s="93">
        <f t="shared" si="140"/>
        <v>0</v>
      </c>
      <c r="BY398" s="93">
        <f t="shared" si="140"/>
        <v>0</v>
      </c>
      <c r="BZ398" s="93">
        <f t="shared" si="140"/>
        <v>0</v>
      </c>
      <c r="CA398" s="93">
        <f t="shared" si="140"/>
        <v>0</v>
      </c>
      <c r="CB398" s="93">
        <f t="shared" si="140"/>
        <v>0</v>
      </c>
      <c r="CC398" s="259">
        <f t="shared" si="140"/>
        <v>0</v>
      </c>
      <c r="CD398" s="93">
        <f t="shared" si="140"/>
        <v>0</v>
      </c>
      <c r="CE398" s="93">
        <f t="shared" si="141"/>
        <v>0</v>
      </c>
      <c r="CF398" s="93">
        <f t="shared" si="141"/>
        <v>0</v>
      </c>
      <c r="CG398" s="259">
        <f t="shared" si="141"/>
        <v>0</v>
      </c>
      <c r="CH398" s="259">
        <f t="shared" si="141"/>
        <v>0</v>
      </c>
      <c r="CI398" s="259">
        <f t="shared" si="141"/>
        <v>0</v>
      </c>
      <c r="CJ398" s="259">
        <f t="shared" si="141"/>
        <v>0</v>
      </c>
      <c r="CK398" s="84">
        <f t="shared" si="141"/>
        <v>0</v>
      </c>
      <c r="CL398" s="84">
        <f t="shared" si="108"/>
        <v>0</v>
      </c>
      <c r="CM398" s="259">
        <f t="shared" si="114"/>
        <v>0</v>
      </c>
      <c r="CN398" s="259">
        <f t="shared" si="142"/>
        <v>0</v>
      </c>
      <c r="CO398" s="259">
        <f t="shared" si="142"/>
        <v>0</v>
      </c>
      <c r="CP398" s="93">
        <f t="shared" si="142"/>
        <v>0</v>
      </c>
      <c r="CQ398" s="259">
        <f t="shared" si="142"/>
        <v>0</v>
      </c>
      <c r="CR398" s="259">
        <f t="shared" si="142"/>
        <v>0</v>
      </c>
      <c r="CS398" s="93">
        <f t="shared" si="142"/>
        <v>0</v>
      </c>
      <c r="CT398" s="93">
        <f t="shared" si="142"/>
        <v>0</v>
      </c>
      <c r="CU398" s="93"/>
      <c r="CV398" s="259">
        <f t="shared" ref="CV398:DB398" si="149">SUMIF($F$6:$F$373,$K391,CV$6:CV$379)</f>
        <v>0</v>
      </c>
      <c r="CW398" s="246">
        <f t="shared" si="149"/>
        <v>0</v>
      </c>
      <c r="CX398" s="259">
        <f t="shared" si="149"/>
        <v>0</v>
      </c>
      <c r="CY398" s="259">
        <f t="shared" si="149"/>
        <v>0</v>
      </c>
      <c r="CZ398" s="259">
        <f t="shared" si="149"/>
        <v>0</v>
      </c>
      <c r="DA398" s="259">
        <f t="shared" si="149"/>
        <v>0</v>
      </c>
      <c r="DB398" s="259">
        <f t="shared" si="149"/>
        <v>0</v>
      </c>
      <c r="DC398" s="93">
        <f t="shared" si="111"/>
        <v>0</v>
      </c>
      <c r="DD398" s="93">
        <f t="shared" si="111"/>
        <v>0</v>
      </c>
      <c r="DE398" s="93">
        <f t="shared" si="111"/>
        <v>0</v>
      </c>
      <c r="DF398" s="93">
        <f t="shared" si="116"/>
        <v>0</v>
      </c>
      <c r="DG398" s="93">
        <f t="shared" ref="DG398:DT398" si="150">SUMIF($F$6:$F$373,$K391,DG$6:DG$379)</f>
        <v>0</v>
      </c>
      <c r="DH398" s="93">
        <f t="shared" si="150"/>
        <v>0</v>
      </c>
      <c r="DI398" s="93">
        <f t="shared" si="150"/>
        <v>0</v>
      </c>
      <c r="DJ398" s="93">
        <f t="shared" si="150"/>
        <v>0</v>
      </c>
      <c r="DK398" s="93">
        <f t="shared" si="150"/>
        <v>0</v>
      </c>
      <c r="DL398" s="93">
        <f t="shared" si="150"/>
        <v>0</v>
      </c>
      <c r="DM398" s="93">
        <f t="shared" si="150"/>
        <v>0</v>
      </c>
      <c r="DN398" s="259">
        <f t="shared" si="150"/>
        <v>0</v>
      </c>
      <c r="DO398" s="259">
        <f t="shared" si="150"/>
        <v>0</v>
      </c>
      <c r="DP398" s="93">
        <f t="shared" si="150"/>
        <v>0</v>
      </c>
      <c r="DQ398" s="93">
        <f t="shared" si="150"/>
        <v>0</v>
      </c>
      <c r="DR398" s="93">
        <f t="shared" si="150"/>
        <v>0</v>
      </c>
      <c r="DS398" s="93">
        <f t="shared" si="150"/>
        <v>0</v>
      </c>
      <c r="DT398" s="93">
        <f t="shared" si="150"/>
        <v>0</v>
      </c>
      <c r="DU398" s="93"/>
      <c r="DV398" s="93">
        <f t="shared" si="113"/>
        <v>0</v>
      </c>
      <c r="DW398" s="93">
        <f t="shared" si="113"/>
        <v>0</v>
      </c>
      <c r="DX398" s="93">
        <f t="shared" si="113"/>
        <v>0</v>
      </c>
    </row>
    <row r="399" spans="8:16296">
      <c r="H399" s="62">
        <v>15</v>
      </c>
      <c r="I399" s="62" t="s">
        <v>785</v>
      </c>
      <c r="J399" s="62">
        <v>15</v>
      </c>
      <c r="K399" s="62" t="s">
        <v>785</v>
      </c>
      <c r="L399" s="93">
        <f t="shared" si="134"/>
        <v>0</v>
      </c>
      <c r="M399" s="93">
        <f t="shared" si="134"/>
        <v>0</v>
      </c>
      <c r="N399" s="720">
        <f t="shared" si="134"/>
        <v>0</v>
      </c>
      <c r="O399" s="720">
        <f t="shared" si="134"/>
        <v>0</v>
      </c>
      <c r="P399" s="93">
        <f t="shared" si="134"/>
        <v>0</v>
      </c>
      <c r="Q399" s="93">
        <f t="shared" si="134"/>
        <v>0</v>
      </c>
      <c r="R399" s="93">
        <f t="shared" si="134"/>
        <v>1E-3</v>
      </c>
      <c r="W399" s="93">
        <f t="shared" si="135"/>
        <v>0</v>
      </c>
      <c r="X399" s="93">
        <f t="shared" si="135"/>
        <v>0</v>
      </c>
      <c r="Y399" s="93">
        <f t="shared" si="135"/>
        <v>0</v>
      </c>
      <c r="Z399" s="93">
        <f t="shared" si="135"/>
        <v>0</v>
      </c>
      <c r="AA399" s="93">
        <f t="shared" si="135"/>
        <v>0</v>
      </c>
      <c r="AB399" s="93">
        <f t="shared" si="135"/>
        <v>0</v>
      </c>
      <c r="AC399" s="93">
        <f t="shared" si="135"/>
        <v>0</v>
      </c>
      <c r="AD399" s="93">
        <f t="shared" si="135"/>
        <v>0</v>
      </c>
      <c r="AE399" s="93"/>
      <c r="AF399" s="93">
        <f t="shared" si="135"/>
        <v>0</v>
      </c>
      <c r="AG399" s="93"/>
      <c r="AH399" s="93">
        <f t="shared" si="135"/>
        <v>1.9884809566915519E-3</v>
      </c>
      <c r="AI399" s="93"/>
      <c r="AJ399" s="93">
        <f t="shared" si="136"/>
        <v>0</v>
      </c>
      <c r="AK399" s="93">
        <f t="shared" si="136"/>
        <v>0</v>
      </c>
      <c r="AL399" s="255">
        <f t="shared" si="136"/>
        <v>3.5792657220447938E-4</v>
      </c>
      <c r="AM399" s="93">
        <f t="shared" si="136"/>
        <v>0</v>
      </c>
      <c r="AN399" s="93"/>
      <c r="AO399" s="93">
        <f t="shared" si="136"/>
        <v>0</v>
      </c>
      <c r="AP399" s="93"/>
      <c r="AQ399" s="93">
        <f t="shared" si="136"/>
        <v>0</v>
      </c>
      <c r="AR399" s="93">
        <f t="shared" si="136"/>
        <v>0</v>
      </c>
      <c r="AS399" s="259">
        <f t="shared" si="136"/>
        <v>0</v>
      </c>
      <c r="AT399" s="84">
        <f t="shared" si="136"/>
        <v>0</v>
      </c>
      <c r="AU399" s="93">
        <f t="shared" si="136"/>
        <v>0</v>
      </c>
      <c r="AV399" s="93">
        <f t="shared" si="137"/>
        <v>0</v>
      </c>
      <c r="AW399" s="259">
        <f t="shared" si="137"/>
        <v>0</v>
      </c>
      <c r="AX399" s="93">
        <f t="shared" si="137"/>
        <v>0</v>
      </c>
      <c r="AY399" s="93">
        <f t="shared" si="137"/>
        <v>0</v>
      </c>
      <c r="AZ399" s="93">
        <f t="shared" si="137"/>
        <v>0</v>
      </c>
      <c r="BA399" s="93">
        <f t="shared" si="137"/>
        <v>0</v>
      </c>
      <c r="BB399" s="93"/>
      <c r="BC399" s="259">
        <f t="shared" si="138"/>
        <v>0</v>
      </c>
      <c r="BD399" s="259">
        <f t="shared" si="138"/>
        <v>0</v>
      </c>
      <c r="BE399" s="93">
        <f t="shared" si="138"/>
        <v>0</v>
      </c>
      <c r="BF399" s="93">
        <f t="shared" si="138"/>
        <v>0</v>
      </c>
      <c r="BG399" s="93">
        <f t="shared" si="138"/>
        <v>0</v>
      </c>
      <c r="BH399" s="93">
        <f t="shared" si="138"/>
        <v>0</v>
      </c>
      <c r="BI399" s="93">
        <f t="shared" si="138"/>
        <v>0</v>
      </c>
      <c r="BJ399" s="93"/>
      <c r="BK399" s="93">
        <f t="shared" si="139"/>
        <v>0</v>
      </c>
      <c r="BL399" s="93">
        <f t="shared" si="139"/>
        <v>0</v>
      </c>
      <c r="BM399" s="93">
        <f t="shared" si="139"/>
        <v>0</v>
      </c>
      <c r="BN399" s="93">
        <f t="shared" si="139"/>
        <v>0</v>
      </c>
      <c r="BO399" s="93">
        <f t="shared" si="139"/>
        <v>0</v>
      </c>
      <c r="BP399" s="93">
        <f t="shared" si="139"/>
        <v>0</v>
      </c>
      <c r="BQ399" s="259">
        <f t="shared" si="139"/>
        <v>0</v>
      </c>
      <c r="BR399" s="259">
        <f t="shared" si="139"/>
        <v>0</v>
      </c>
      <c r="BS399" s="93">
        <f t="shared" si="139"/>
        <v>0</v>
      </c>
      <c r="BT399" s="93">
        <f t="shared" si="139"/>
        <v>0</v>
      </c>
      <c r="BU399" s="93">
        <f t="shared" si="140"/>
        <v>0</v>
      </c>
      <c r="BV399" s="93">
        <f t="shared" si="140"/>
        <v>0</v>
      </c>
      <c r="BW399" s="93">
        <f t="shared" si="140"/>
        <v>0</v>
      </c>
      <c r="BX399" s="93">
        <f t="shared" si="140"/>
        <v>0</v>
      </c>
      <c r="BY399" s="93">
        <f t="shared" si="140"/>
        <v>0</v>
      </c>
      <c r="BZ399" s="93">
        <f t="shared" si="140"/>
        <v>0</v>
      </c>
      <c r="CA399" s="93">
        <f t="shared" si="140"/>
        <v>0</v>
      </c>
      <c r="CB399" s="93">
        <f t="shared" si="140"/>
        <v>0</v>
      </c>
      <c r="CC399" s="259">
        <f t="shared" si="140"/>
        <v>0</v>
      </c>
      <c r="CD399" s="93">
        <f t="shared" si="140"/>
        <v>0</v>
      </c>
      <c r="CE399" s="93">
        <f t="shared" si="141"/>
        <v>0</v>
      </c>
      <c r="CF399" s="93">
        <f t="shared" si="141"/>
        <v>0</v>
      </c>
      <c r="CG399" s="259">
        <f t="shared" si="141"/>
        <v>0</v>
      </c>
      <c r="CH399" s="259">
        <f t="shared" si="141"/>
        <v>0</v>
      </c>
      <c r="CI399" s="259">
        <f t="shared" si="141"/>
        <v>0</v>
      </c>
      <c r="CJ399" s="259">
        <f t="shared" si="141"/>
        <v>0</v>
      </c>
      <c r="CK399" s="84">
        <f t="shared" si="141"/>
        <v>0</v>
      </c>
      <c r="CL399" s="84">
        <f t="shared" si="108"/>
        <v>0</v>
      </c>
      <c r="CM399" s="259">
        <f t="shared" si="114"/>
        <v>0</v>
      </c>
      <c r="CN399" s="259">
        <f t="shared" si="142"/>
        <v>0</v>
      </c>
      <c r="CO399" s="259">
        <f t="shared" si="142"/>
        <v>0</v>
      </c>
      <c r="CP399" s="93">
        <f t="shared" si="142"/>
        <v>0</v>
      </c>
      <c r="CQ399" s="259">
        <f t="shared" si="142"/>
        <v>0</v>
      </c>
      <c r="CR399" s="259">
        <f t="shared" si="142"/>
        <v>0</v>
      </c>
      <c r="CS399" s="93">
        <f t="shared" si="142"/>
        <v>0</v>
      </c>
      <c r="CT399" s="93">
        <f t="shared" si="142"/>
        <v>0</v>
      </c>
      <c r="CU399" s="93"/>
      <c r="CV399" s="259">
        <f t="shared" ref="CV399:DB399" si="151">SUMIF($F$6:$F$373,$K392,CV$6:CV$379)</f>
        <v>0</v>
      </c>
      <c r="CW399" s="246">
        <f t="shared" si="151"/>
        <v>0</v>
      </c>
      <c r="CX399" s="259">
        <f t="shared" si="151"/>
        <v>0</v>
      </c>
      <c r="CY399" s="259">
        <f t="shared" si="151"/>
        <v>0</v>
      </c>
      <c r="CZ399" s="259">
        <f t="shared" si="151"/>
        <v>0</v>
      </c>
      <c r="DA399" s="259">
        <f t="shared" si="151"/>
        <v>0</v>
      </c>
      <c r="DB399" s="259">
        <f t="shared" si="151"/>
        <v>0</v>
      </c>
      <c r="DC399" s="93">
        <f t="shared" si="111"/>
        <v>0</v>
      </c>
      <c r="DD399" s="93">
        <f t="shared" si="111"/>
        <v>0</v>
      </c>
      <c r="DE399" s="93">
        <f t="shared" si="111"/>
        <v>0</v>
      </c>
      <c r="DF399" s="93">
        <f t="shared" si="116"/>
        <v>0</v>
      </c>
      <c r="DG399" s="93">
        <f t="shared" ref="DG399:DT399" si="152">SUMIF($F$6:$F$373,$K392,DG$6:DG$379)</f>
        <v>0</v>
      </c>
      <c r="DH399" s="93">
        <f t="shared" si="152"/>
        <v>0</v>
      </c>
      <c r="DI399" s="93">
        <f t="shared" si="152"/>
        <v>0</v>
      </c>
      <c r="DJ399" s="93">
        <f t="shared" si="152"/>
        <v>0</v>
      </c>
      <c r="DK399" s="93">
        <f t="shared" si="152"/>
        <v>0</v>
      </c>
      <c r="DL399" s="93">
        <f t="shared" si="152"/>
        <v>0</v>
      </c>
      <c r="DM399" s="93">
        <f t="shared" si="152"/>
        <v>0</v>
      </c>
      <c r="DN399" s="259">
        <f t="shared" si="152"/>
        <v>0</v>
      </c>
      <c r="DO399" s="259">
        <f t="shared" si="152"/>
        <v>0</v>
      </c>
      <c r="DP399" s="93">
        <f t="shared" si="152"/>
        <v>0</v>
      </c>
      <c r="DQ399" s="93">
        <f t="shared" si="152"/>
        <v>0</v>
      </c>
      <c r="DR399" s="93">
        <f t="shared" si="152"/>
        <v>0</v>
      </c>
      <c r="DS399" s="93">
        <f t="shared" si="152"/>
        <v>0</v>
      </c>
      <c r="DT399" s="93">
        <f t="shared" si="152"/>
        <v>0</v>
      </c>
      <c r="DU399" s="93"/>
      <c r="DV399" s="93">
        <f t="shared" si="113"/>
        <v>0</v>
      </c>
      <c r="DW399" s="93">
        <f t="shared" si="113"/>
        <v>0</v>
      </c>
      <c r="DX399" s="93">
        <f t="shared" si="113"/>
        <v>0</v>
      </c>
    </row>
    <row r="400" spans="8:16296">
      <c r="H400" s="62">
        <v>16</v>
      </c>
      <c r="I400" s="62" t="s">
        <v>786</v>
      </c>
      <c r="J400" s="62">
        <v>16</v>
      </c>
      <c r="K400" s="62" t="s">
        <v>786</v>
      </c>
      <c r="L400" s="93">
        <f t="shared" si="134"/>
        <v>0</v>
      </c>
      <c r="M400" s="93">
        <f t="shared" si="134"/>
        <v>0</v>
      </c>
      <c r="N400" s="720">
        <f t="shared" si="134"/>
        <v>0</v>
      </c>
      <c r="O400" s="720">
        <f t="shared" si="134"/>
        <v>0</v>
      </c>
      <c r="P400" s="93">
        <f t="shared" si="134"/>
        <v>0</v>
      </c>
      <c r="Q400" s="93">
        <f t="shared" si="134"/>
        <v>0</v>
      </c>
      <c r="R400" s="93">
        <f t="shared" si="134"/>
        <v>0</v>
      </c>
      <c r="W400" s="93">
        <f t="shared" si="135"/>
        <v>0</v>
      </c>
      <c r="X400" s="93">
        <f t="shared" si="135"/>
        <v>0</v>
      </c>
      <c r="Y400" s="93">
        <f t="shared" si="135"/>
        <v>0</v>
      </c>
      <c r="Z400" s="93">
        <f t="shared" si="135"/>
        <v>0</v>
      </c>
      <c r="AA400" s="93">
        <f t="shared" si="135"/>
        <v>0</v>
      </c>
      <c r="AB400" s="93">
        <f t="shared" si="135"/>
        <v>0</v>
      </c>
      <c r="AC400" s="93">
        <f t="shared" si="135"/>
        <v>0</v>
      </c>
      <c r="AD400" s="93">
        <f t="shared" si="135"/>
        <v>0</v>
      </c>
      <c r="AE400" s="93"/>
      <c r="AF400" s="93">
        <f t="shared" si="135"/>
        <v>0</v>
      </c>
      <c r="AG400" s="93"/>
      <c r="AH400" s="93">
        <f t="shared" si="135"/>
        <v>0</v>
      </c>
      <c r="AI400" s="93"/>
      <c r="AJ400" s="93">
        <f t="shared" si="136"/>
        <v>0</v>
      </c>
      <c r="AK400" s="93">
        <f t="shared" si="136"/>
        <v>0</v>
      </c>
      <c r="AL400" s="255">
        <f t="shared" si="136"/>
        <v>0</v>
      </c>
      <c r="AM400" s="93">
        <f t="shared" si="136"/>
        <v>0</v>
      </c>
      <c r="AN400" s="93"/>
      <c r="AO400" s="93">
        <f t="shared" si="136"/>
        <v>0</v>
      </c>
      <c r="AP400" s="93"/>
      <c r="AQ400" s="93">
        <f t="shared" si="136"/>
        <v>0</v>
      </c>
      <c r="AR400" s="93">
        <f t="shared" si="136"/>
        <v>0</v>
      </c>
      <c r="AS400" s="259">
        <f t="shared" si="136"/>
        <v>0</v>
      </c>
      <c r="AT400" s="84">
        <f t="shared" si="136"/>
        <v>0</v>
      </c>
      <c r="AU400" s="93">
        <f t="shared" si="136"/>
        <v>0</v>
      </c>
      <c r="AV400" s="93">
        <f t="shared" si="137"/>
        <v>0</v>
      </c>
      <c r="AW400" s="259">
        <f t="shared" si="137"/>
        <v>0</v>
      </c>
      <c r="AX400" s="93">
        <f t="shared" si="137"/>
        <v>0</v>
      </c>
      <c r="AY400" s="93">
        <f t="shared" si="137"/>
        <v>0</v>
      </c>
      <c r="AZ400" s="93">
        <f t="shared" si="137"/>
        <v>0</v>
      </c>
      <c r="BA400" s="93">
        <f t="shared" si="137"/>
        <v>0</v>
      </c>
      <c r="BB400" s="93"/>
      <c r="BC400" s="259">
        <f t="shared" si="138"/>
        <v>0</v>
      </c>
      <c r="BD400" s="259">
        <f t="shared" si="138"/>
        <v>0</v>
      </c>
      <c r="BE400" s="93">
        <f t="shared" si="138"/>
        <v>0</v>
      </c>
      <c r="BF400" s="93">
        <f t="shared" si="138"/>
        <v>0</v>
      </c>
      <c r="BG400" s="93">
        <f t="shared" si="138"/>
        <v>0</v>
      </c>
      <c r="BH400" s="93">
        <f t="shared" si="138"/>
        <v>0</v>
      </c>
      <c r="BI400" s="93">
        <f t="shared" si="138"/>
        <v>0</v>
      </c>
      <c r="BJ400" s="93"/>
      <c r="BK400" s="93">
        <f t="shared" si="139"/>
        <v>0</v>
      </c>
      <c r="BL400" s="93">
        <f t="shared" si="139"/>
        <v>0</v>
      </c>
      <c r="BM400" s="93">
        <f t="shared" si="139"/>
        <v>0</v>
      </c>
      <c r="BN400" s="93">
        <f t="shared" si="139"/>
        <v>0</v>
      </c>
      <c r="BO400" s="93">
        <f t="shared" si="139"/>
        <v>0</v>
      </c>
      <c r="BP400" s="93">
        <f t="shared" si="139"/>
        <v>0</v>
      </c>
      <c r="BQ400" s="259">
        <f t="shared" si="139"/>
        <v>0</v>
      </c>
      <c r="BR400" s="259">
        <f t="shared" si="139"/>
        <v>0</v>
      </c>
      <c r="BS400" s="93">
        <f t="shared" si="139"/>
        <v>0</v>
      </c>
      <c r="BT400" s="93">
        <f t="shared" si="139"/>
        <v>0</v>
      </c>
      <c r="BU400" s="93">
        <f t="shared" si="140"/>
        <v>0</v>
      </c>
      <c r="BV400" s="93">
        <f t="shared" si="140"/>
        <v>0</v>
      </c>
      <c r="BW400" s="93">
        <f t="shared" si="140"/>
        <v>0</v>
      </c>
      <c r="BX400" s="93">
        <f t="shared" si="140"/>
        <v>0</v>
      </c>
      <c r="BY400" s="93">
        <f t="shared" si="140"/>
        <v>0</v>
      </c>
      <c r="BZ400" s="93">
        <f t="shared" si="140"/>
        <v>0</v>
      </c>
      <c r="CA400" s="93">
        <f t="shared" si="140"/>
        <v>0</v>
      </c>
      <c r="CB400" s="93">
        <f t="shared" si="140"/>
        <v>0</v>
      </c>
      <c r="CC400" s="259">
        <f t="shared" si="140"/>
        <v>0</v>
      </c>
      <c r="CD400" s="93">
        <f t="shared" si="140"/>
        <v>0</v>
      </c>
      <c r="CE400" s="93">
        <f t="shared" si="141"/>
        <v>0</v>
      </c>
      <c r="CF400" s="93">
        <f t="shared" si="141"/>
        <v>0</v>
      </c>
      <c r="CG400" s="259">
        <f t="shared" si="141"/>
        <v>0</v>
      </c>
      <c r="CH400" s="259">
        <f t="shared" si="141"/>
        <v>0</v>
      </c>
      <c r="CI400" s="259">
        <f t="shared" si="141"/>
        <v>0</v>
      </c>
      <c r="CJ400" s="259">
        <f t="shared" si="141"/>
        <v>0</v>
      </c>
      <c r="CK400" s="84">
        <f t="shared" si="141"/>
        <v>0</v>
      </c>
      <c r="CL400" s="84">
        <f t="shared" si="108"/>
        <v>0</v>
      </c>
      <c r="CM400" s="259">
        <f t="shared" si="114"/>
        <v>0</v>
      </c>
      <c r="CN400" s="259">
        <f t="shared" si="142"/>
        <v>0</v>
      </c>
      <c r="CO400" s="259">
        <f t="shared" si="142"/>
        <v>0</v>
      </c>
      <c r="CP400" s="93">
        <f t="shared" si="142"/>
        <v>0</v>
      </c>
      <c r="CQ400" s="259">
        <f t="shared" si="142"/>
        <v>0</v>
      </c>
      <c r="CR400" s="259">
        <f t="shared" si="142"/>
        <v>0</v>
      </c>
      <c r="CS400" s="93">
        <f t="shared" si="142"/>
        <v>0</v>
      </c>
      <c r="CT400" s="93">
        <f t="shared" si="142"/>
        <v>0</v>
      </c>
      <c r="CU400" s="93"/>
      <c r="CV400" s="259">
        <f t="shared" ref="CV400:DB400" si="153">SUMIF($F$6:$F$373,$K393,CV$6:CV$379)</f>
        <v>0</v>
      </c>
      <c r="CW400" s="246">
        <f t="shared" si="153"/>
        <v>0</v>
      </c>
      <c r="CX400" s="259">
        <f t="shared" si="153"/>
        <v>0</v>
      </c>
      <c r="CY400" s="259">
        <f t="shared" si="153"/>
        <v>0</v>
      </c>
      <c r="CZ400" s="259">
        <f t="shared" si="153"/>
        <v>0</v>
      </c>
      <c r="DA400" s="259">
        <f t="shared" si="153"/>
        <v>0</v>
      </c>
      <c r="DB400" s="259">
        <f t="shared" si="153"/>
        <v>0</v>
      </c>
      <c r="DC400" s="93">
        <f t="shared" si="111"/>
        <v>0</v>
      </c>
      <c r="DD400" s="93">
        <f t="shared" si="111"/>
        <v>0</v>
      </c>
      <c r="DE400" s="93">
        <f t="shared" si="111"/>
        <v>0</v>
      </c>
      <c r="DF400" s="93">
        <f t="shared" si="116"/>
        <v>0</v>
      </c>
      <c r="DG400" s="93">
        <f t="shared" ref="DG400:DT400" si="154">SUMIF($F$6:$F$373,$K393,DG$6:DG$379)</f>
        <v>0</v>
      </c>
      <c r="DH400" s="93">
        <f t="shared" si="154"/>
        <v>0</v>
      </c>
      <c r="DI400" s="93">
        <f t="shared" si="154"/>
        <v>0</v>
      </c>
      <c r="DJ400" s="93">
        <f t="shared" si="154"/>
        <v>0</v>
      </c>
      <c r="DK400" s="93">
        <f t="shared" si="154"/>
        <v>0</v>
      </c>
      <c r="DL400" s="93">
        <f t="shared" si="154"/>
        <v>0</v>
      </c>
      <c r="DM400" s="93">
        <f t="shared" si="154"/>
        <v>0</v>
      </c>
      <c r="DN400" s="259">
        <f t="shared" si="154"/>
        <v>0</v>
      </c>
      <c r="DO400" s="259">
        <f t="shared" si="154"/>
        <v>0</v>
      </c>
      <c r="DP400" s="93">
        <f t="shared" si="154"/>
        <v>0</v>
      </c>
      <c r="DQ400" s="93">
        <f t="shared" si="154"/>
        <v>0</v>
      </c>
      <c r="DR400" s="93">
        <f t="shared" si="154"/>
        <v>0</v>
      </c>
      <c r="DS400" s="93">
        <f t="shared" si="154"/>
        <v>0</v>
      </c>
      <c r="DT400" s="93">
        <f t="shared" si="154"/>
        <v>0</v>
      </c>
      <c r="DU400" s="93"/>
      <c r="DV400" s="93">
        <f t="shared" si="113"/>
        <v>0</v>
      </c>
      <c r="DW400" s="93">
        <f t="shared" si="113"/>
        <v>0</v>
      </c>
      <c r="DX400" s="93">
        <f t="shared" si="113"/>
        <v>0</v>
      </c>
    </row>
    <row r="401" spans="8:128">
      <c r="H401" s="62">
        <v>17</v>
      </c>
      <c r="I401" s="62" t="s">
        <v>725</v>
      </c>
      <c r="J401" s="62">
        <v>17</v>
      </c>
      <c r="K401" s="62" t="s">
        <v>725</v>
      </c>
      <c r="L401" s="93">
        <f t="shared" si="134"/>
        <v>0</v>
      </c>
      <c r="M401" s="93">
        <f t="shared" si="134"/>
        <v>0</v>
      </c>
      <c r="N401" s="720">
        <f>SUMIF($F$6:$F$379,$K401,N$6:N$379)</f>
        <v>0</v>
      </c>
      <c r="O401" s="720">
        <f t="shared" si="134"/>
        <v>0</v>
      </c>
      <c r="P401" s="93">
        <f t="shared" si="134"/>
        <v>0</v>
      </c>
      <c r="Q401" s="93">
        <f t="shared" si="134"/>
        <v>0</v>
      </c>
      <c r="R401" s="93">
        <f t="shared" si="134"/>
        <v>0</v>
      </c>
      <c r="W401" s="93">
        <f t="shared" si="135"/>
        <v>0</v>
      </c>
      <c r="X401" s="93">
        <f t="shared" si="135"/>
        <v>0</v>
      </c>
      <c r="Y401" s="93">
        <f t="shared" si="135"/>
        <v>0</v>
      </c>
      <c r="Z401" s="93">
        <f t="shared" si="135"/>
        <v>0</v>
      </c>
      <c r="AA401" s="93">
        <f t="shared" si="135"/>
        <v>0</v>
      </c>
      <c r="AB401" s="93">
        <f t="shared" si="135"/>
        <v>0</v>
      </c>
      <c r="AC401" s="93">
        <f t="shared" si="135"/>
        <v>0</v>
      </c>
      <c r="AD401" s="93">
        <f t="shared" si="135"/>
        <v>0</v>
      </c>
      <c r="AE401" s="93"/>
      <c r="AF401" s="93">
        <f t="shared" si="135"/>
        <v>0</v>
      </c>
      <c r="AG401" s="93"/>
      <c r="AH401" s="93">
        <f t="shared" si="135"/>
        <v>0</v>
      </c>
      <c r="AI401" s="93"/>
      <c r="AJ401" s="93">
        <f t="shared" si="136"/>
        <v>0</v>
      </c>
      <c r="AK401" s="93">
        <f t="shared" si="136"/>
        <v>0</v>
      </c>
      <c r="AL401" s="255">
        <f t="shared" si="136"/>
        <v>0</v>
      </c>
      <c r="AM401" s="93">
        <f t="shared" si="136"/>
        <v>0</v>
      </c>
      <c r="AN401" s="93"/>
      <c r="AO401" s="93">
        <f t="shared" si="136"/>
        <v>0</v>
      </c>
      <c r="AP401" s="93"/>
      <c r="AQ401" s="93">
        <f t="shared" si="136"/>
        <v>0</v>
      </c>
      <c r="AR401" s="93">
        <f t="shared" si="136"/>
        <v>0</v>
      </c>
      <c r="AS401" s="259">
        <f t="shared" si="136"/>
        <v>0</v>
      </c>
      <c r="AT401" s="84">
        <f t="shared" si="136"/>
        <v>0</v>
      </c>
      <c r="AU401" s="93">
        <f t="shared" si="136"/>
        <v>0</v>
      </c>
      <c r="AV401" s="93">
        <f t="shared" si="137"/>
        <v>0</v>
      </c>
      <c r="AW401" s="259">
        <f t="shared" si="137"/>
        <v>0</v>
      </c>
      <c r="AX401" s="93">
        <f t="shared" si="137"/>
        <v>0</v>
      </c>
      <c r="AY401" s="93">
        <f t="shared" si="137"/>
        <v>0</v>
      </c>
      <c r="AZ401" s="93">
        <f t="shared" si="137"/>
        <v>0</v>
      </c>
      <c r="BA401" s="93">
        <f t="shared" si="137"/>
        <v>0</v>
      </c>
      <c r="BB401" s="93"/>
      <c r="BC401" s="259">
        <f t="shared" si="138"/>
        <v>0</v>
      </c>
      <c r="BD401" s="259">
        <f t="shared" si="138"/>
        <v>0</v>
      </c>
      <c r="BE401" s="93">
        <f t="shared" si="138"/>
        <v>0</v>
      </c>
      <c r="BF401" s="93">
        <f t="shared" si="138"/>
        <v>0</v>
      </c>
      <c r="BG401" s="93">
        <f t="shared" si="138"/>
        <v>0</v>
      </c>
      <c r="BH401" s="93">
        <f t="shared" si="138"/>
        <v>0</v>
      </c>
      <c r="BI401" s="93">
        <f t="shared" si="138"/>
        <v>0</v>
      </c>
      <c r="BJ401" s="93"/>
      <c r="BK401" s="93">
        <f t="shared" si="139"/>
        <v>0</v>
      </c>
      <c r="BL401" s="93">
        <f t="shared" si="139"/>
        <v>0</v>
      </c>
      <c r="BM401" s="93">
        <f t="shared" si="139"/>
        <v>0</v>
      </c>
      <c r="BN401" s="93">
        <f t="shared" si="139"/>
        <v>0</v>
      </c>
      <c r="BO401" s="93">
        <f t="shared" si="139"/>
        <v>0</v>
      </c>
      <c r="BP401" s="93">
        <f t="shared" si="139"/>
        <v>0</v>
      </c>
      <c r="BQ401" s="259">
        <f t="shared" si="139"/>
        <v>0</v>
      </c>
      <c r="BR401" s="259">
        <f t="shared" si="139"/>
        <v>0</v>
      </c>
      <c r="BS401" s="93">
        <f t="shared" si="139"/>
        <v>0</v>
      </c>
      <c r="BT401" s="93">
        <f t="shared" si="139"/>
        <v>0</v>
      </c>
      <c r="BU401" s="93">
        <f t="shared" si="140"/>
        <v>0</v>
      </c>
      <c r="BV401" s="93">
        <f t="shared" si="140"/>
        <v>0</v>
      </c>
      <c r="BW401" s="93">
        <f t="shared" si="140"/>
        <v>0</v>
      </c>
      <c r="BX401" s="93">
        <f t="shared" si="140"/>
        <v>0</v>
      </c>
      <c r="BY401" s="93">
        <f t="shared" si="140"/>
        <v>0</v>
      </c>
      <c r="BZ401" s="93">
        <f t="shared" si="140"/>
        <v>0</v>
      </c>
      <c r="CA401" s="93">
        <f t="shared" si="140"/>
        <v>0</v>
      </c>
      <c r="CB401" s="93">
        <f t="shared" si="140"/>
        <v>0</v>
      </c>
      <c r="CC401" s="259">
        <f t="shared" si="140"/>
        <v>0</v>
      </c>
      <c r="CD401" s="93">
        <f t="shared" si="140"/>
        <v>0</v>
      </c>
      <c r="CE401" s="93">
        <f t="shared" si="141"/>
        <v>0</v>
      </c>
      <c r="CF401" s="93">
        <f t="shared" si="141"/>
        <v>0</v>
      </c>
      <c r="CG401" s="259">
        <f t="shared" si="141"/>
        <v>0</v>
      </c>
      <c r="CH401" s="259">
        <f t="shared" si="141"/>
        <v>0</v>
      </c>
      <c r="CI401" s="259">
        <f t="shared" si="141"/>
        <v>0</v>
      </c>
      <c r="CJ401" s="259">
        <f t="shared" si="141"/>
        <v>0</v>
      </c>
      <c r="CK401" s="84">
        <f t="shared" si="141"/>
        <v>0</v>
      </c>
      <c r="CL401" s="84">
        <f t="shared" si="108"/>
        <v>0</v>
      </c>
      <c r="CM401" s="259">
        <f t="shared" si="114"/>
        <v>0</v>
      </c>
      <c r="CN401" s="259">
        <f t="shared" si="142"/>
        <v>0</v>
      </c>
      <c r="CO401" s="259">
        <f t="shared" si="142"/>
        <v>0</v>
      </c>
      <c r="CP401" s="93">
        <f t="shared" si="142"/>
        <v>0</v>
      </c>
      <c r="CQ401" s="259">
        <f t="shared" si="142"/>
        <v>0</v>
      </c>
      <c r="CR401" s="259">
        <f t="shared" si="142"/>
        <v>0</v>
      </c>
      <c r="CS401" s="93">
        <f t="shared" si="142"/>
        <v>0</v>
      </c>
      <c r="CT401" s="93">
        <f t="shared" si="142"/>
        <v>0</v>
      </c>
      <c r="CU401" s="93"/>
      <c r="CV401" s="259">
        <f t="shared" ref="CV401:DB401" si="155">SUMIF($F$6:$F$373,$K394,CV$6:CV$379)</f>
        <v>0</v>
      </c>
      <c r="CW401" s="246">
        <f t="shared" si="155"/>
        <v>0</v>
      </c>
      <c r="CX401" s="259">
        <f t="shared" si="155"/>
        <v>0</v>
      </c>
      <c r="CY401" s="259">
        <f t="shared" si="155"/>
        <v>0</v>
      </c>
      <c r="CZ401" s="259">
        <f t="shared" si="155"/>
        <v>0</v>
      </c>
      <c r="DA401" s="259">
        <f t="shared" si="155"/>
        <v>0</v>
      </c>
      <c r="DB401" s="259">
        <f t="shared" si="155"/>
        <v>0</v>
      </c>
      <c r="DC401" s="93">
        <f t="shared" ref="DC401:DE461" si="156">SUMIF($F$6:$F$373,$K401,DC$6:DC$379)</f>
        <v>0</v>
      </c>
      <c r="DD401" s="93">
        <f t="shared" si="156"/>
        <v>0</v>
      </c>
      <c r="DE401" s="93">
        <f t="shared" si="156"/>
        <v>0</v>
      </c>
      <c r="DF401" s="93">
        <f t="shared" si="116"/>
        <v>0</v>
      </c>
      <c r="DG401" s="93">
        <f t="shared" ref="DG401:DT401" si="157">SUMIF($F$6:$F$373,$K394,DG$6:DG$379)</f>
        <v>0</v>
      </c>
      <c r="DH401" s="93">
        <f t="shared" si="157"/>
        <v>0</v>
      </c>
      <c r="DI401" s="93">
        <f t="shared" si="157"/>
        <v>0</v>
      </c>
      <c r="DJ401" s="93">
        <f t="shared" si="157"/>
        <v>0</v>
      </c>
      <c r="DK401" s="93">
        <f t="shared" si="157"/>
        <v>0</v>
      </c>
      <c r="DL401" s="93">
        <f t="shared" si="157"/>
        <v>0</v>
      </c>
      <c r="DM401" s="93">
        <f t="shared" si="157"/>
        <v>0</v>
      </c>
      <c r="DN401" s="259">
        <f t="shared" si="157"/>
        <v>0</v>
      </c>
      <c r="DO401" s="259">
        <f t="shared" si="157"/>
        <v>0</v>
      </c>
      <c r="DP401" s="93">
        <f t="shared" si="157"/>
        <v>0</v>
      </c>
      <c r="DQ401" s="93">
        <f t="shared" si="157"/>
        <v>0</v>
      </c>
      <c r="DR401" s="93">
        <f t="shared" si="157"/>
        <v>0</v>
      </c>
      <c r="DS401" s="93">
        <f t="shared" si="157"/>
        <v>0</v>
      </c>
      <c r="DT401" s="93">
        <f t="shared" si="157"/>
        <v>0</v>
      </c>
      <c r="DU401" s="93"/>
      <c r="DV401" s="93">
        <f t="shared" si="113"/>
        <v>0</v>
      </c>
      <c r="DW401" s="93">
        <f t="shared" si="113"/>
        <v>0</v>
      </c>
      <c r="DX401" s="93">
        <f t="shared" si="113"/>
        <v>0</v>
      </c>
    </row>
    <row r="402" spans="8:128">
      <c r="H402" s="62">
        <v>18</v>
      </c>
      <c r="I402" s="62" t="s">
        <v>772</v>
      </c>
      <c r="J402" s="62">
        <v>18</v>
      </c>
      <c r="K402" s="62" t="s">
        <v>772</v>
      </c>
      <c r="L402" s="93">
        <f t="shared" si="134"/>
        <v>0</v>
      </c>
      <c r="M402" s="93">
        <f t="shared" si="134"/>
        <v>0</v>
      </c>
      <c r="N402" s="720">
        <f t="shared" si="134"/>
        <v>0</v>
      </c>
      <c r="O402" s="720">
        <f t="shared" si="134"/>
        <v>0</v>
      </c>
      <c r="P402" s="93">
        <f t="shared" si="134"/>
        <v>0</v>
      </c>
      <c r="Q402" s="93">
        <f t="shared" si="134"/>
        <v>0</v>
      </c>
      <c r="R402" s="93">
        <f t="shared" si="134"/>
        <v>0</v>
      </c>
      <c r="W402" s="93">
        <f t="shared" si="135"/>
        <v>0</v>
      </c>
      <c r="X402" s="93">
        <f t="shared" si="135"/>
        <v>0</v>
      </c>
      <c r="Y402" s="93">
        <f t="shared" si="135"/>
        <v>0</v>
      </c>
      <c r="Z402" s="93">
        <f t="shared" si="135"/>
        <v>0</v>
      </c>
      <c r="AA402" s="93">
        <f t="shared" si="135"/>
        <v>0</v>
      </c>
      <c r="AB402" s="93">
        <f t="shared" si="135"/>
        <v>0</v>
      </c>
      <c r="AC402" s="93">
        <f t="shared" si="135"/>
        <v>0</v>
      </c>
      <c r="AD402" s="93">
        <f t="shared" si="135"/>
        <v>7.3534649169981758E-2</v>
      </c>
      <c r="AE402" s="93"/>
      <c r="AF402" s="93">
        <f t="shared" si="135"/>
        <v>0</v>
      </c>
      <c r="AG402" s="93"/>
      <c r="AH402" s="93">
        <f t="shared" si="135"/>
        <v>0</v>
      </c>
      <c r="AI402" s="93"/>
      <c r="AJ402" s="93">
        <f t="shared" si="136"/>
        <v>0</v>
      </c>
      <c r="AK402" s="93">
        <f t="shared" si="136"/>
        <v>0</v>
      </c>
      <c r="AL402" s="255">
        <f t="shared" si="136"/>
        <v>1.2500890358896899E-2</v>
      </c>
      <c r="AM402" s="93">
        <f t="shared" si="136"/>
        <v>0</v>
      </c>
      <c r="AN402" s="93"/>
      <c r="AO402" s="93">
        <f t="shared" si="136"/>
        <v>0</v>
      </c>
      <c r="AP402" s="93"/>
      <c r="AQ402" s="93">
        <f t="shared" si="136"/>
        <v>0</v>
      </c>
      <c r="AR402" s="93">
        <f t="shared" si="136"/>
        <v>0</v>
      </c>
      <c r="AS402" s="259">
        <f t="shared" si="136"/>
        <v>0</v>
      </c>
      <c r="AT402" s="84">
        <f t="shared" si="136"/>
        <v>0</v>
      </c>
      <c r="AU402" s="93">
        <f t="shared" si="136"/>
        <v>0</v>
      </c>
      <c r="AV402" s="93">
        <f t="shared" si="137"/>
        <v>0</v>
      </c>
      <c r="AW402" s="259">
        <f t="shared" si="137"/>
        <v>0</v>
      </c>
      <c r="AX402" s="93">
        <f t="shared" si="137"/>
        <v>0</v>
      </c>
      <c r="AY402" s="93">
        <f t="shared" si="137"/>
        <v>0</v>
      </c>
      <c r="AZ402" s="93">
        <f t="shared" si="137"/>
        <v>0</v>
      </c>
      <c r="BA402" s="93">
        <f t="shared" si="137"/>
        <v>0</v>
      </c>
      <c r="BB402" s="93"/>
      <c r="BC402" s="259">
        <f t="shared" si="138"/>
        <v>0</v>
      </c>
      <c r="BD402" s="259">
        <f t="shared" si="138"/>
        <v>0</v>
      </c>
      <c r="BE402" s="93">
        <f t="shared" si="138"/>
        <v>0</v>
      </c>
      <c r="BF402" s="93">
        <f t="shared" si="138"/>
        <v>0</v>
      </c>
      <c r="BG402" s="93">
        <f t="shared" si="138"/>
        <v>0</v>
      </c>
      <c r="BH402" s="93">
        <f t="shared" si="138"/>
        <v>0</v>
      </c>
      <c r="BI402" s="93">
        <f t="shared" si="138"/>
        <v>0</v>
      </c>
      <c r="BJ402" s="93"/>
      <c r="BK402" s="93">
        <f t="shared" si="139"/>
        <v>0</v>
      </c>
      <c r="BL402" s="93">
        <f t="shared" si="139"/>
        <v>0</v>
      </c>
      <c r="BM402" s="93">
        <f t="shared" si="139"/>
        <v>0</v>
      </c>
      <c r="BN402" s="93">
        <f t="shared" si="139"/>
        <v>0</v>
      </c>
      <c r="BO402" s="93">
        <f t="shared" si="139"/>
        <v>0</v>
      </c>
      <c r="BP402" s="93">
        <f t="shared" si="139"/>
        <v>0</v>
      </c>
      <c r="BQ402" s="259">
        <f t="shared" si="139"/>
        <v>0</v>
      </c>
      <c r="BR402" s="259">
        <f t="shared" si="139"/>
        <v>0</v>
      </c>
      <c r="BS402" s="93">
        <f t="shared" si="139"/>
        <v>0</v>
      </c>
      <c r="BT402" s="93">
        <f t="shared" si="139"/>
        <v>0</v>
      </c>
      <c r="BU402" s="93">
        <f t="shared" si="140"/>
        <v>0</v>
      </c>
      <c r="BV402" s="93">
        <f t="shared" si="140"/>
        <v>0</v>
      </c>
      <c r="BW402" s="93">
        <f t="shared" si="140"/>
        <v>0</v>
      </c>
      <c r="BX402" s="93">
        <f t="shared" si="140"/>
        <v>0</v>
      </c>
      <c r="BY402" s="93">
        <f t="shared" si="140"/>
        <v>0</v>
      </c>
      <c r="BZ402" s="93">
        <f t="shared" si="140"/>
        <v>0</v>
      </c>
      <c r="CA402" s="93">
        <f t="shared" si="140"/>
        <v>0</v>
      </c>
      <c r="CB402" s="93">
        <f t="shared" si="140"/>
        <v>0</v>
      </c>
      <c r="CC402" s="259">
        <f t="shared" si="140"/>
        <v>0</v>
      </c>
      <c r="CD402" s="93">
        <f t="shared" si="140"/>
        <v>0</v>
      </c>
      <c r="CE402" s="93">
        <f t="shared" si="141"/>
        <v>0</v>
      </c>
      <c r="CF402" s="93">
        <f t="shared" si="141"/>
        <v>0</v>
      </c>
      <c r="CG402" s="259">
        <f t="shared" si="141"/>
        <v>0</v>
      </c>
      <c r="CH402" s="259">
        <f t="shared" si="141"/>
        <v>0</v>
      </c>
      <c r="CI402" s="259">
        <f t="shared" si="141"/>
        <v>0</v>
      </c>
      <c r="CJ402" s="259">
        <f t="shared" si="141"/>
        <v>0</v>
      </c>
      <c r="CK402" s="84">
        <f t="shared" si="141"/>
        <v>0</v>
      </c>
      <c r="CL402" s="84">
        <f t="shared" si="108"/>
        <v>0</v>
      </c>
      <c r="CM402" s="259">
        <f t="shared" si="114"/>
        <v>0</v>
      </c>
      <c r="CN402" s="259">
        <f t="shared" si="142"/>
        <v>0</v>
      </c>
      <c r="CO402" s="259">
        <f t="shared" si="142"/>
        <v>0</v>
      </c>
      <c r="CP402" s="93">
        <f t="shared" si="142"/>
        <v>0</v>
      </c>
      <c r="CQ402" s="259">
        <f t="shared" si="142"/>
        <v>0</v>
      </c>
      <c r="CR402" s="259">
        <f t="shared" si="142"/>
        <v>0</v>
      </c>
      <c r="CS402" s="93">
        <f t="shared" si="142"/>
        <v>0</v>
      </c>
      <c r="CT402" s="93">
        <f t="shared" si="142"/>
        <v>0</v>
      </c>
      <c r="CU402" s="93"/>
      <c r="CV402" s="259">
        <f t="shared" ref="CV402:DB402" si="158">SUMIF($F$6:$F$373,$K395,CV$6:CV$379)</f>
        <v>0</v>
      </c>
      <c r="CW402" s="246">
        <f t="shared" si="158"/>
        <v>0</v>
      </c>
      <c r="CX402" s="259">
        <f t="shared" si="158"/>
        <v>0</v>
      </c>
      <c r="CY402" s="259">
        <f t="shared" si="158"/>
        <v>0</v>
      </c>
      <c r="CZ402" s="259">
        <f t="shared" si="158"/>
        <v>0</v>
      </c>
      <c r="DA402" s="259">
        <f t="shared" si="158"/>
        <v>0</v>
      </c>
      <c r="DB402" s="259">
        <f t="shared" si="158"/>
        <v>0</v>
      </c>
      <c r="DC402" s="93">
        <f t="shared" si="156"/>
        <v>0</v>
      </c>
      <c r="DD402" s="93">
        <f t="shared" si="156"/>
        <v>0</v>
      </c>
      <c r="DE402" s="93">
        <f t="shared" si="156"/>
        <v>0</v>
      </c>
      <c r="DF402" s="93">
        <f t="shared" si="116"/>
        <v>0</v>
      </c>
      <c r="DG402" s="93">
        <f t="shared" ref="DG402:DT402" si="159">SUMIF($F$6:$F$373,$K395,DG$6:DG$379)</f>
        <v>0</v>
      </c>
      <c r="DH402" s="93">
        <f t="shared" si="159"/>
        <v>0</v>
      </c>
      <c r="DI402" s="93">
        <f t="shared" si="159"/>
        <v>0</v>
      </c>
      <c r="DJ402" s="93">
        <f t="shared" si="159"/>
        <v>0</v>
      </c>
      <c r="DK402" s="93">
        <f t="shared" si="159"/>
        <v>0</v>
      </c>
      <c r="DL402" s="93">
        <f t="shared" si="159"/>
        <v>0</v>
      </c>
      <c r="DM402" s="93">
        <f t="shared" si="159"/>
        <v>0</v>
      </c>
      <c r="DN402" s="259">
        <f t="shared" si="159"/>
        <v>0</v>
      </c>
      <c r="DO402" s="259">
        <f t="shared" si="159"/>
        <v>0</v>
      </c>
      <c r="DP402" s="93">
        <f t="shared" si="159"/>
        <v>0</v>
      </c>
      <c r="DQ402" s="93">
        <f t="shared" si="159"/>
        <v>0</v>
      </c>
      <c r="DR402" s="93">
        <f t="shared" si="159"/>
        <v>0</v>
      </c>
      <c r="DS402" s="93">
        <f t="shared" si="159"/>
        <v>0</v>
      </c>
      <c r="DT402" s="93">
        <f t="shared" si="159"/>
        <v>0</v>
      </c>
      <c r="DU402" s="93"/>
      <c r="DV402" s="93">
        <f t="shared" si="113"/>
        <v>0</v>
      </c>
      <c r="DW402" s="93">
        <f t="shared" si="113"/>
        <v>0</v>
      </c>
      <c r="DX402" s="93">
        <f t="shared" si="113"/>
        <v>0</v>
      </c>
    </row>
    <row r="403" spans="8:128">
      <c r="H403" s="62">
        <v>19</v>
      </c>
      <c r="I403" s="62" t="s">
        <v>787</v>
      </c>
      <c r="J403" s="62">
        <v>19</v>
      </c>
      <c r="K403" s="62" t="s">
        <v>787</v>
      </c>
      <c r="L403" s="93">
        <f t="shared" si="134"/>
        <v>0</v>
      </c>
      <c r="M403" s="93">
        <f t="shared" si="134"/>
        <v>0</v>
      </c>
      <c r="N403" s="720">
        <f t="shared" si="134"/>
        <v>0</v>
      </c>
      <c r="O403" s="720">
        <f t="shared" si="134"/>
        <v>0</v>
      </c>
      <c r="P403" s="93">
        <f t="shared" si="134"/>
        <v>0</v>
      </c>
      <c r="Q403" s="93">
        <f t="shared" si="134"/>
        <v>0</v>
      </c>
      <c r="R403" s="93">
        <f t="shared" si="134"/>
        <v>0</v>
      </c>
      <c r="W403" s="93">
        <f t="shared" si="135"/>
        <v>0</v>
      </c>
      <c r="X403" s="93">
        <f t="shared" si="135"/>
        <v>0</v>
      </c>
      <c r="Y403" s="93">
        <f t="shared" si="135"/>
        <v>0</v>
      </c>
      <c r="Z403" s="93">
        <f t="shared" si="135"/>
        <v>0</v>
      </c>
      <c r="AA403" s="93">
        <f t="shared" si="135"/>
        <v>0</v>
      </c>
      <c r="AB403" s="93">
        <f t="shared" si="135"/>
        <v>0</v>
      </c>
      <c r="AC403" s="93">
        <f t="shared" si="135"/>
        <v>0</v>
      </c>
      <c r="AD403" s="93">
        <f t="shared" si="135"/>
        <v>0</v>
      </c>
      <c r="AE403" s="93"/>
      <c r="AF403" s="93">
        <f t="shared" si="135"/>
        <v>0</v>
      </c>
      <c r="AG403" s="93"/>
      <c r="AH403" s="93">
        <f t="shared" si="135"/>
        <v>0</v>
      </c>
      <c r="AI403" s="93"/>
      <c r="AJ403" s="93">
        <f t="shared" si="136"/>
        <v>0</v>
      </c>
      <c r="AK403" s="93">
        <f t="shared" si="136"/>
        <v>0</v>
      </c>
      <c r="AL403" s="255">
        <f t="shared" si="136"/>
        <v>0</v>
      </c>
      <c r="AM403" s="93">
        <f t="shared" si="136"/>
        <v>0</v>
      </c>
      <c r="AN403" s="93"/>
      <c r="AO403" s="93">
        <f t="shared" si="136"/>
        <v>0</v>
      </c>
      <c r="AP403" s="93"/>
      <c r="AQ403" s="93">
        <f t="shared" si="136"/>
        <v>0</v>
      </c>
      <c r="AR403" s="93">
        <f t="shared" si="136"/>
        <v>0</v>
      </c>
      <c r="AS403" s="259">
        <f t="shared" si="136"/>
        <v>0</v>
      </c>
      <c r="AT403" s="84">
        <f t="shared" si="136"/>
        <v>0</v>
      </c>
      <c r="AU403" s="93">
        <f t="shared" si="136"/>
        <v>0</v>
      </c>
      <c r="AV403" s="93">
        <f t="shared" si="137"/>
        <v>0</v>
      </c>
      <c r="AW403" s="259">
        <f t="shared" si="137"/>
        <v>0</v>
      </c>
      <c r="AX403" s="93">
        <f t="shared" si="137"/>
        <v>0</v>
      </c>
      <c r="AY403" s="93">
        <f t="shared" si="137"/>
        <v>0</v>
      </c>
      <c r="AZ403" s="93">
        <f t="shared" si="137"/>
        <v>0</v>
      </c>
      <c r="BA403" s="93">
        <f t="shared" si="137"/>
        <v>0</v>
      </c>
      <c r="BB403" s="93"/>
      <c r="BC403" s="259">
        <f t="shared" si="138"/>
        <v>0</v>
      </c>
      <c r="BD403" s="259">
        <f t="shared" si="138"/>
        <v>0</v>
      </c>
      <c r="BE403" s="93">
        <f t="shared" si="138"/>
        <v>0</v>
      </c>
      <c r="BF403" s="93">
        <f t="shared" si="138"/>
        <v>0</v>
      </c>
      <c r="BG403" s="93">
        <f t="shared" si="138"/>
        <v>0</v>
      </c>
      <c r="BH403" s="93">
        <f t="shared" si="138"/>
        <v>0</v>
      </c>
      <c r="BI403" s="93">
        <f t="shared" si="138"/>
        <v>0</v>
      </c>
      <c r="BJ403" s="93"/>
      <c r="BK403" s="93">
        <f t="shared" si="139"/>
        <v>0</v>
      </c>
      <c r="BL403" s="93">
        <f t="shared" si="139"/>
        <v>0</v>
      </c>
      <c r="BM403" s="93">
        <f t="shared" si="139"/>
        <v>0</v>
      </c>
      <c r="BN403" s="93">
        <f t="shared" si="139"/>
        <v>0</v>
      </c>
      <c r="BO403" s="93">
        <f t="shared" si="139"/>
        <v>0</v>
      </c>
      <c r="BP403" s="93">
        <f t="shared" si="139"/>
        <v>0</v>
      </c>
      <c r="BQ403" s="259">
        <f t="shared" si="139"/>
        <v>0</v>
      </c>
      <c r="BR403" s="259">
        <f t="shared" si="139"/>
        <v>0</v>
      </c>
      <c r="BS403" s="93">
        <f t="shared" si="139"/>
        <v>0</v>
      </c>
      <c r="BT403" s="93">
        <f t="shared" si="139"/>
        <v>0</v>
      </c>
      <c r="BU403" s="93">
        <f t="shared" si="140"/>
        <v>0</v>
      </c>
      <c r="BV403" s="93">
        <f t="shared" si="140"/>
        <v>0</v>
      </c>
      <c r="BW403" s="93">
        <f t="shared" si="140"/>
        <v>0</v>
      </c>
      <c r="BX403" s="93">
        <f t="shared" si="140"/>
        <v>0</v>
      </c>
      <c r="BY403" s="93">
        <f t="shared" si="140"/>
        <v>0</v>
      </c>
      <c r="BZ403" s="93">
        <f t="shared" si="140"/>
        <v>0</v>
      </c>
      <c r="CA403" s="93">
        <f t="shared" si="140"/>
        <v>0</v>
      </c>
      <c r="CB403" s="93">
        <f t="shared" si="140"/>
        <v>0</v>
      </c>
      <c r="CC403" s="259">
        <f t="shared" si="140"/>
        <v>0</v>
      </c>
      <c r="CD403" s="93">
        <f t="shared" si="140"/>
        <v>0</v>
      </c>
      <c r="CE403" s="93">
        <f t="shared" si="141"/>
        <v>0</v>
      </c>
      <c r="CF403" s="93">
        <f t="shared" si="141"/>
        <v>0</v>
      </c>
      <c r="CG403" s="259">
        <f t="shared" si="141"/>
        <v>0</v>
      </c>
      <c r="CH403" s="259">
        <f t="shared" si="141"/>
        <v>0</v>
      </c>
      <c r="CI403" s="259">
        <f t="shared" si="141"/>
        <v>0</v>
      </c>
      <c r="CJ403" s="259">
        <f t="shared" si="141"/>
        <v>0</v>
      </c>
      <c r="CK403" s="84">
        <f t="shared" si="141"/>
        <v>0</v>
      </c>
      <c r="CL403" s="84">
        <f t="shared" si="108"/>
        <v>0</v>
      </c>
      <c r="CM403" s="259">
        <f t="shared" si="114"/>
        <v>0</v>
      </c>
      <c r="CN403" s="259">
        <f t="shared" si="142"/>
        <v>0</v>
      </c>
      <c r="CO403" s="259">
        <f t="shared" si="142"/>
        <v>0</v>
      </c>
      <c r="CP403" s="93">
        <f t="shared" si="142"/>
        <v>0</v>
      </c>
      <c r="CQ403" s="259">
        <f t="shared" si="142"/>
        <v>0</v>
      </c>
      <c r="CR403" s="259">
        <f t="shared" si="142"/>
        <v>0</v>
      </c>
      <c r="CS403" s="93">
        <f t="shared" si="142"/>
        <v>0</v>
      </c>
      <c r="CT403" s="93">
        <f t="shared" si="142"/>
        <v>0</v>
      </c>
      <c r="CU403" s="93"/>
      <c r="CV403" s="259">
        <f t="shared" ref="CV403:DB403" si="160">SUMIF($F$6:$F$373,$K396,CV$6:CV$379)</f>
        <v>0</v>
      </c>
      <c r="CW403" s="246">
        <f t="shared" si="160"/>
        <v>0</v>
      </c>
      <c r="CX403" s="259">
        <f t="shared" si="160"/>
        <v>0</v>
      </c>
      <c r="CY403" s="259">
        <f t="shared" si="160"/>
        <v>0</v>
      </c>
      <c r="CZ403" s="259">
        <f t="shared" si="160"/>
        <v>0</v>
      </c>
      <c r="DA403" s="259">
        <f t="shared" si="160"/>
        <v>0</v>
      </c>
      <c r="DB403" s="259">
        <f t="shared" si="160"/>
        <v>0</v>
      </c>
      <c r="DC403" s="93">
        <f t="shared" si="156"/>
        <v>0</v>
      </c>
      <c r="DD403" s="93">
        <f t="shared" si="156"/>
        <v>0</v>
      </c>
      <c r="DE403" s="93">
        <f t="shared" si="156"/>
        <v>0</v>
      </c>
      <c r="DF403" s="93">
        <f t="shared" si="116"/>
        <v>0</v>
      </c>
      <c r="DG403" s="93">
        <f t="shared" ref="DG403:DT403" si="161">SUMIF($F$6:$F$373,$K396,DG$6:DG$379)</f>
        <v>0</v>
      </c>
      <c r="DH403" s="93">
        <f t="shared" si="161"/>
        <v>0</v>
      </c>
      <c r="DI403" s="93">
        <f t="shared" si="161"/>
        <v>0</v>
      </c>
      <c r="DJ403" s="93">
        <f t="shared" si="161"/>
        <v>0</v>
      </c>
      <c r="DK403" s="93">
        <f t="shared" si="161"/>
        <v>0</v>
      </c>
      <c r="DL403" s="93">
        <f t="shared" si="161"/>
        <v>0</v>
      </c>
      <c r="DM403" s="93">
        <f t="shared" si="161"/>
        <v>0</v>
      </c>
      <c r="DN403" s="259">
        <f t="shared" si="161"/>
        <v>0</v>
      </c>
      <c r="DO403" s="259">
        <f t="shared" si="161"/>
        <v>0</v>
      </c>
      <c r="DP403" s="93">
        <f t="shared" si="161"/>
        <v>0</v>
      </c>
      <c r="DQ403" s="93">
        <f t="shared" si="161"/>
        <v>0</v>
      </c>
      <c r="DR403" s="93">
        <f t="shared" si="161"/>
        <v>0</v>
      </c>
      <c r="DS403" s="93">
        <f t="shared" si="161"/>
        <v>0</v>
      </c>
      <c r="DT403" s="93">
        <f t="shared" si="161"/>
        <v>0</v>
      </c>
      <c r="DU403" s="93"/>
      <c r="DV403" s="93">
        <f t="shared" si="113"/>
        <v>0</v>
      </c>
      <c r="DW403" s="93">
        <f t="shared" si="113"/>
        <v>0</v>
      </c>
      <c r="DX403" s="93">
        <f t="shared" si="113"/>
        <v>0</v>
      </c>
    </row>
    <row r="404" spans="8:128">
      <c r="H404" s="62">
        <v>20</v>
      </c>
      <c r="I404" s="62" t="s">
        <v>729</v>
      </c>
      <c r="J404" s="62">
        <v>20</v>
      </c>
      <c r="K404" s="62" t="s">
        <v>729</v>
      </c>
      <c r="L404" s="93">
        <f t="shared" si="134"/>
        <v>0</v>
      </c>
      <c r="M404" s="93">
        <f t="shared" si="134"/>
        <v>0</v>
      </c>
      <c r="N404" s="720">
        <f t="shared" si="134"/>
        <v>0</v>
      </c>
      <c r="O404" s="720">
        <f t="shared" si="134"/>
        <v>0</v>
      </c>
      <c r="P404" s="93">
        <f t="shared" si="134"/>
        <v>0</v>
      </c>
      <c r="Q404" s="93">
        <f t="shared" si="134"/>
        <v>0</v>
      </c>
      <c r="R404" s="93">
        <f t="shared" si="134"/>
        <v>0</v>
      </c>
      <c r="W404" s="93">
        <f t="shared" si="135"/>
        <v>0</v>
      </c>
      <c r="X404" s="93">
        <f t="shared" si="135"/>
        <v>0</v>
      </c>
      <c r="Y404" s="93">
        <f t="shared" si="135"/>
        <v>0</v>
      </c>
      <c r="Z404" s="93">
        <f t="shared" si="135"/>
        <v>0</v>
      </c>
      <c r="AA404" s="93">
        <f t="shared" si="135"/>
        <v>0</v>
      </c>
      <c r="AB404" s="93">
        <f t="shared" si="135"/>
        <v>0</v>
      </c>
      <c r="AC404" s="93">
        <f t="shared" si="135"/>
        <v>0</v>
      </c>
      <c r="AD404" s="93">
        <f t="shared" si="135"/>
        <v>0</v>
      </c>
      <c r="AE404" s="93"/>
      <c r="AF404" s="93">
        <f t="shared" si="135"/>
        <v>0</v>
      </c>
      <c r="AG404" s="93"/>
      <c r="AH404" s="93">
        <f t="shared" si="135"/>
        <v>0</v>
      </c>
      <c r="AI404" s="93"/>
      <c r="AJ404" s="93">
        <f t="shared" si="136"/>
        <v>0</v>
      </c>
      <c r="AK404" s="93">
        <f t="shared" si="136"/>
        <v>0</v>
      </c>
      <c r="AL404" s="255">
        <f t="shared" si="136"/>
        <v>0</v>
      </c>
      <c r="AM404" s="93">
        <f t="shared" si="136"/>
        <v>0</v>
      </c>
      <c r="AN404" s="93"/>
      <c r="AO404" s="93">
        <f t="shared" si="136"/>
        <v>0</v>
      </c>
      <c r="AP404" s="93"/>
      <c r="AQ404" s="93">
        <f t="shared" si="136"/>
        <v>0</v>
      </c>
      <c r="AR404" s="93">
        <f t="shared" si="136"/>
        <v>0</v>
      </c>
      <c r="AS404" s="259">
        <f t="shared" si="136"/>
        <v>0</v>
      </c>
      <c r="AT404" s="84">
        <f t="shared" si="136"/>
        <v>0</v>
      </c>
      <c r="AU404" s="93">
        <f t="shared" si="136"/>
        <v>0</v>
      </c>
      <c r="AV404" s="93">
        <f t="shared" si="137"/>
        <v>0</v>
      </c>
      <c r="AW404" s="259">
        <f t="shared" si="137"/>
        <v>0</v>
      </c>
      <c r="AX404" s="93">
        <f t="shared" si="137"/>
        <v>0</v>
      </c>
      <c r="AY404" s="93">
        <f t="shared" si="137"/>
        <v>0</v>
      </c>
      <c r="AZ404" s="93">
        <f t="shared" si="137"/>
        <v>0</v>
      </c>
      <c r="BA404" s="93">
        <f t="shared" si="137"/>
        <v>0</v>
      </c>
      <c r="BB404" s="93"/>
      <c r="BC404" s="259">
        <f t="shared" si="138"/>
        <v>0</v>
      </c>
      <c r="BD404" s="259">
        <f t="shared" si="138"/>
        <v>0</v>
      </c>
      <c r="BE404" s="93">
        <f t="shared" si="138"/>
        <v>0</v>
      </c>
      <c r="BF404" s="93">
        <f t="shared" si="138"/>
        <v>0</v>
      </c>
      <c r="BG404" s="93">
        <f t="shared" si="138"/>
        <v>0</v>
      </c>
      <c r="BH404" s="93">
        <f t="shared" si="138"/>
        <v>0</v>
      </c>
      <c r="BI404" s="93">
        <f t="shared" si="138"/>
        <v>0</v>
      </c>
      <c r="BJ404" s="93"/>
      <c r="BK404" s="93">
        <f t="shared" si="139"/>
        <v>0</v>
      </c>
      <c r="BL404" s="93">
        <f t="shared" si="139"/>
        <v>0</v>
      </c>
      <c r="BM404" s="93">
        <f t="shared" si="139"/>
        <v>0</v>
      </c>
      <c r="BN404" s="93">
        <f t="shared" si="139"/>
        <v>0</v>
      </c>
      <c r="BO404" s="93">
        <f t="shared" si="139"/>
        <v>0</v>
      </c>
      <c r="BP404" s="93">
        <f t="shared" si="139"/>
        <v>0</v>
      </c>
      <c r="BQ404" s="259">
        <f t="shared" si="139"/>
        <v>0</v>
      </c>
      <c r="BR404" s="259">
        <f t="shared" si="139"/>
        <v>0</v>
      </c>
      <c r="BS404" s="93">
        <f t="shared" si="139"/>
        <v>0</v>
      </c>
      <c r="BT404" s="93">
        <f t="shared" si="139"/>
        <v>0</v>
      </c>
      <c r="BU404" s="93">
        <f t="shared" si="140"/>
        <v>0</v>
      </c>
      <c r="BV404" s="93">
        <f t="shared" si="140"/>
        <v>0</v>
      </c>
      <c r="BW404" s="93">
        <f t="shared" si="140"/>
        <v>0</v>
      </c>
      <c r="BX404" s="93">
        <f t="shared" si="140"/>
        <v>0</v>
      </c>
      <c r="BY404" s="93">
        <f t="shared" si="140"/>
        <v>0</v>
      </c>
      <c r="BZ404" s="93">
        <f t="shared" si="140"/>
        <v>0</v>
      </c>
      <c r="CA404" s="93">
        <f t="shared" si="140"/>
        <v>0</v>
      </c>
      <c r="CB404" s="93">
        <f t="shared" si="140"/>
        <v>0</v>
      </c>
      <c r="CC404" s="259">
        <f t="shared" si="140"/>
        <v>0</v>
      </c>
      <c r="CD404" s="93">
        <f t="shared" si="140"/>
        <v>0</v>
      </c>
      <c r="CE404" s="93">
        <f t="shared" si="141"/>
        <v>0</v>
      </c>
      <c r="CF404" s="93">
        <f t="shared" si="141"/>
        <v>0</v>
      </c>
      <c r="CG404" s="259">
        <f t="shared" si="141"/>
        <v>0</v>
      </c>
      <c r="CH404" s="259">
        <f t="shared" si="141"/>
        <v>0</v>
      </c>
      <c r="CI404" s="259">
        <f t="shared" si="141"/>
        <v>0</v>
      </c>
      <c r="CJ404" s="259">
        <f t="shared" si="141"/>
        <v>0</v>
      </c>
      <c r="CK404" s="84">
        <f t="shared" si="141"/>
        <v>0</v>
      </c>
      <c r="CL404" s="84">
        <f t="shared" si="108"/>
        <v>0</v>
      </c>
      <c r="CM404" s="259">
        <f t="shared" si="114"/>
        <v>0</v>
      </c>
      <c r="CN404" s="259">
        <f t="shared" si="142"/>
        <v>0</v>
      </c>
      <c r="CO404" s="259">
        <f t="shared" si="142"/>
        <v>0</v>
      </c>
      <c r="CP404" s="93">
        <f t="shared" si="142"/>
        <v>0</v>
      </c>
      <c r="CQ404" s="259">
        <f t="shared" si="142"/>
        <v>0</v>
      </c>
      <c r="CR404" s="259">
        <f t="shared" si="142"/>
        <v>0</v>
      </c>
      <c r="CS404" s="93">
        <f t="shared" si="142"/>
        <v>0</v>
      </c>
      <c r="CT404" s="93">
        <f t="shared" si="142"/>
        <v>0</v>
      </c>
      <c r="CU404" s="93"/>
      <c r="CV404" s="259">
        <f t="shared" ref="CV404:DB404" si="162">SUMIF($F$6:$F$373,$K397,CV$6:CV$379)</f>
        <v>0</v>
      </c>
      <c r="CW404" s="246">
        <f t="shared" si="162"/>
        <v>0</v>
      </c>
      <c r="CX404" s="259">
        <f t="shared" si="162"/>
        <v>0</v>
      </c>
      <c r="CY404" s="259">
        <f t="shared" si="162"/>
        <v>0</v>
      </c>
      <c r="CZ404" s="259">
        <f t="shared" si="162"/>
        <v>0</v>
      </c>
      <c r="DA404" s="259">
        <f t="shared" si="162"/>
        <v>0</v>
      </c>
      <c r="DB404" s="259">
        <f t="shared" si="162"/>
        <v>0</v>
      </c>
      <c r="DC404" s="93">
        <f t="shared" si="156"/>
        <v>0</v>
      </c>
      <c r="DD404" s="93">
        <f t="shared" si="156"/>
        <v>0</v>
      </c>
      <c r="DE404" s="93">
        <f t="shared" si="156"/>
        <v>0</v>
      </c>
      <c r="DF404" s="93">
        <f t="shared" si="116"/>
        <v>0</v>
      </c>
      <c r="DG404" s="93">
        <f t="shared" ref="DG404:DT404" si="163">SUMIF($F$6:$F$373,$K397,DG$6:DG$379)</f>
        <v>0</v>
      </c>
      <c r="DH404" s="93">
        <f t="shared" si="163"/>
        <v>0</v>
      </c>
      <c r="DI404" s="93">
        <f t="shared" si="163"/>
        <v>0</v>
      </c>
      <c r="DJ404" s="93">
        <f t="shared" si="163"/>
        <v>0</v>
      </c>
      <c r="DK404" s="93">
        <f t="shared" si="163"/>
        <v>0</v>
      </c>
      <c r="DL404" s="93">
        <f t="shared" si="163"/>
        <v>0</v>
      </c>
      <c r="DM404" s="93">
        <f t="shared" si="163"/>
        <v>0</v>
      </c>
      <c r="DN404" s="259">
        <f t="shared" si="163"/>
        <v>0</v>
      </c>
      <c r="DO404" s="259">
        <f t="shared" si="163"/>
        <v>0</v>
      </c>
      <c r="DP404" s="93">
        <f t="shared" si="163"/>
        <v>0</v>
      </c>
      <c r="DQ404" s="93">
        <f t="shared" si="163"/>
        <v>0</v>
      </c>
      <c r="DR404" s="93">
        <f t="shared" si="163"/>
        <v>0</v>
      </c>
      <c r="DS404" s="93">
        <f t="shared" si="163"/>
        <v>0</v>
      </c>
      <c r="DT404" s="93">
        <f t="shared" si="163"/>
        <v>0</v>
      </c>
      <c r="DU404" s="93"/>
      <c r="DV404" s="93">
        <f t="shared" si="113"/>
        <v>0</v>
      </c>
      <c r="DW404" s="93">
        <f t="shared" si="113"/>
        <v>0</v>
      </c>
      <c r="DX404" s="93">
        <f t="shared" si="113"/>
        <v>0</v>
      </c>
    </row>
    <row r="405" spans="8:128">
      <c r="H405" s="62">
        <v>21</v>
      </c>
      <c r="I405" s="62" t="s">
        <v>788</v>
      </c>
      <c r="J405" s="62">
        <v>21</v>
      </c>
      <c r="K405" s="62" t="s">
        <v>788</v>
      </c>
      <c r="L405" s="93">
        <f t="shared" ref="L405:R414" si="164">SUMIF($F$6:$F$379,$K405,L$6:L$379)</f>
        <v>0</v>
      </c>
      <c r="M405" s="93">
        <f t="shared" si="164"/>
        <v>0</v>
      </c>
      <c r="N405" s="720">
        <f t="shared" si="164"/>
        <v>0</v>
      </c>
      <c r="O405" s="720">
        <f t="shared" si="164"/>
        <v>0</v>
      </c>
      <c r="P405" s="93">
        <f t="shared" si="164"/>
        <v>0</v>
      </c>
      <c r="Q405" s="93">
        <f t="shared" si="164"/>
        <v>0</v>
      </c>
      <c r="R405" s="93">
        <f t="shared" si="164"/>
        <v>4.1623300000000005E-3</v>
      </c>
      <c r="W405" s="93">
        <f t="shared" ref="W405:AH414" si="165">SUMIF($F$6:$F$379,$K405,W$6:W$379)</f>
        <v>0</v>
      </c>
      <c r="X405" s="93">
        <f t="shared" si="165"/>
        <v>0</v>
      </c>
      <c r="Y405" s="93">
        <f t="shared" si="165"/>
        <v>0</v>
      </c>
      <c r="Z405" s="93">
        <f t="shared" si="165"/>
        <v>0</v>
      </c>
      <c r="AA405" s="93">
        <f t="shared" si="165"/>
        <v>0</v>
      </c>
      <c r="AB405" s="93">
        <f t="shared" si="165"/>
        <v>0</v>
      </c>
      <c r="AC405" s="93">
        <f t="shared" si="165"/>
        <v>0</v>
      </c>
      <c r="AD405" s="93">
        <f t="shared" si="165"/>
        <v>0.15686501644669371</v>
      </c>
      <c r="AE405" s="93"/>
      <c r="AF405" s="93">
        <f t="shared" si="165"/>
        <v>3.8550718898041673E-2</v>
      </c>
      <c r="AG405" s="93"/>
      <c r="AH405" s="93">
        <f t="shared" si="165"/>
        <v>0</v>
      </c>
      <c r="AI405" s="93"/>
      <c r="AJ405" s="93">
        <f t="shared" ref="AJ405:AU414" si="166">SUMIF($F$6:$F$379,$K405,AJ$6:AJ$379)</f>
        <v>0</v>
      </c>
      <c r="AK405" s="93">
        <f t="shared" si="166"/>
        <v>0</v>
      </c>
      <c r="AL405" s="255">
        <f t="shared" si="166"/>
        <v>3.3606182197585432E-2</v>
      </c>
      <c r="AM405" s="93">
        <f t="shared" si="166"/>
        <v>0</v>
      </c>
      <c r="AN405" s="93"/>
      <c r="AO405" s="93">
        <f t="shared" si="166"/>
        <v>0</v>
      </c>
      <c r="AP405" s="93"/>
      <c r="AQ405" s="93">
        <f t="shared" si="166"/>
        <v>0</v>
      </c>
      <c r="AR405" s="93">
        <f t="shared" si="166"/>
        <v>0</v>
      </c>
      <c r="AS405" s="259">
        <f t="shared" si="166"/>
        <v>0</v>
      </c>
      <c r="AT405" s="84">
        <f t="shared" si="166"/>
        <v>0</v>
      </c>
      <c r="AU405" s="93">
        <f t="shared" si="166"/>
        <v>0</v>
      </c>
      <c r="AV405" s="93">
        <f t="shared" ref="AV405:BA414" si="167">SUMIF($F$6:$F$379,$K405,AV$6:AV$379)</f>
        <v>0</v>
      </c>
      <c r="AW405" s="259">
        <f t="shared" si="167"/>
        <v>0</v>
      </c>
      <c r="AX405" s="93">
        <f t="shared" si="167"/>
        <v>0</v>
      </c>
      <c r="AY405" s="93">
        <f t="shared" si="167"/>
        <v>0</v>
      </c>
      <c r="AZ405" s="93">
        <f t="shared" si="167"/>
        <v>0</v>
      </c>
      <c r="BA405" s="93">
        <f t="shared" si="167"/>
        <v>0</v>
      </c>
      <c r="BB405" s="93"/>
      <c r="BC405" s="259">
        <f t="shared" ref="BC405:BI414" si="168">SUMIF($F$6:$F$379,$K405,BC$6:BC$379)</f>
        <v>0</v>
      </c>
      <c r="BD405" s="259">
        <f t="shared" si="168"/>
        <v>0</v>
      </c>
      <c r="BE405" s="93">
        <f t="shared" si="168"/>
        <v>0</v>
      </c>
      <c r="BF405" s="93">
        <f t="shared" si="168"/>
        <v>0</v>
      </c>
      <c r="BG405" s="93">
        <f t="shared" si="168"/>
        <v>0</v>
      </c>
      <c r="BH405" s="93">
        <f t="shared" si="168"/>
        <v>0</v>
      </c>
      <c r="BI405" s="93">
        <f t="shared" si="168"/>
        <v>0</v>
      </c>
      <c r="BJ405" s="93"/>
      <c r="BK405" s="93">
        <f t="shared" ref="BK405:BT414" si="169">SUMIF($F$6:$F$379,$K405,BK$6:BK$379)</f>
        <v>0</v>
      </c>
      <c r="BL405" s="93">
        <f t="shared" si="169"/>
        <v>0</v>
      </c>
      <c r="BM405" s="93">
        <f t="shared" si="169"/>
        <v>0</v>
      </c>
      <c r="BN405" s="93">
        <f t="shared" si="169"/>
        <v>0</v>
      </c>
      <c r="BO405" s="93">
        <f t="shared" si="169"/>
        <v>0</v>
      </c>
      <c r="BP405" s="93">
        <f t="shared" si="169"/>
        <v>0</v>
      </c>
      <c r="BQ405" s="259">
        <f t="shared" si="169"/>
        <v>0</v>
      </c>
      <c r="BR405" s="259">
        <f t="shared" si="169"/>
        <v>0</v>
      </c>
      <c r="BS405" s="93">
        <f t="shared" si="169"/>
        <v>0</v>
      </c>
      <c r="BT405" s="93">
        <f t="shared" si="169"/>
        <v>0</v>
      </c>
      <c r="BU405" s="93">
        <f t="shared" ref="BU405:CD414" si="170">SUMIF($F$6:$F$379,$K405,BU$6:BU$379)</f>
        <v>0</v>
      </c>
      <c r="BV405" s="93">
        <f t="shared" si="170"/>
        <v>0</v>
      </c>
      <c r="BW405" s="93">
        <f t="shared" si="170"/>
        <v>0</v>
      </c>
      <c r="BX405" s="93">
        <f t="shared" si="170"/>
        <v>0</v>
      </c>
      <c r="BY405" s="93">
        <f t="shared" si="170"/>
        <v>0</v>
      </c>
      <c r="BZ405" s="93">
        <f t="shared" si="170"/>
        <v>0</v>
      </c>
      <c r="CA405" s="93">
        <f t="shared" si="170"/>
        <v>0</v>
      </c>
      <c r="CB405" s="93">
        <f t="shared" si="170"/>
        <v>0</v>
      </c>
      <c r="CC405" s="259">
        <f t="shared" si="170"/>
        <v>0</v>
      </c>
      <c r="CD405" s="93">
        <f t="shared" si="170"/>
        <v>0</v>
      </c>
      <c r="CE405" s="93">
        <f t="shared" ref="CE405:CK414" si="171">SUMIF($F$6:$F$379,$K405,CE$6:CE$379)</f>
        <v>0</v>
      </c>
      <c r="CF405" s="93">
        <f t="shared" si="171"/>
        <v>0</v>
      </c>
      <c r="CG405" s="259">
        <f t="shared" si="171"/>
        <v>0</v>
      </c>
      <c r="CH405" s="259">
        <f t="shared" si="171"/>
        <v>0</v>
      </c>
      <c r="CI405" s="259">
        <f t="shared" si="171"/>
        <v>0</v>
      </c>
      <c r="CJ405" s="259">
        <f t="shared" si="171"/>
        <v>0</v>
      </c>
      <c r="CK405" s="84">
        <f t="shared" si="171"/>
        <v>0</v>
      </c>
      <c r="CL405" s="84">
        <f t="shared" si="108"/>
        <v>0</v>
      </c>
      <c r="CM405" s="259">
        <f t="shared" si="114"/>
        <v>0</v>
      </c>
      <c r="CN405" s="259">
        <f t="shared" ref="CN405:CT414" si="172">SUMIF($F$6:$F$373,$K398,CN$6:CN$379)</f>
        <v>0</v>
      </c>
      <c r="CO405" s="259">
        <f t="shared" si="172"/>
        <v>0</v>
      </c>
      <c r="CP405" s="93">
        <f t="shared" si="172"/>
        <v>0</v>
      </c>
      <c r="CQ405" s="259">
        <f t="shared" si="172"/>
        <v>0</v>
      </c>
      <c r="CR405" s="259">
        <f t="shared" si="172"/>
        <v>0</v>
      </c>
      <c r="CS405" s="93">
        <f t="shared" si="172"/>
        <v>0</v>
      </c>
      <c r="CT405" s="93">
        <f t="shared" si="172"/>
        <v>0</v>
      </c>
      <c r="CU405" s="93"/>
      <c r="CV405" s="259">
        <f t="shared" ref="CV405:DB405" si="173">SUMIF($F$6:$F$373,$K398,CV$6:CV$379)</f>
        <v>0</v>
      </c>
      <c r="CW405" s="246">
        <f t="shared" si="173"/>
        <v>0</v>
      </c>
      <c r="CX405" s="259">
        <f t="shared" si="173"/>
        <v>0</v>
      </c>
      <c r="CY405" s="259">
        <f t="shared" si="173"/>
        <v>0</v>
      </c>
      <c r="CZ405" s="259">
        <f t="shared" si="173"/>
        <v>0</v>
      </c>
      <c r="DA405" s="259">
        <f t="shared" si="173"/>
        <v>0</v>
      </c>
      <c r="DB405" s="259">
        <f t="shared" si="173"/>
        <v>0</v>
      </c>
      <c r="DC405" s="93">
        <f t="shared" si="156"/>
        <v>0</v>
      </c>
      <c r="DD405" s="93">
        <f t="shared" si="156"/>
        <v>0</v>
      </c>
      <c r="DE405" s="93">
        <f t="shared" si="156"/>
        <v>0</v>
      </c>
      <c r="DF405" s="93">
        <f t="shared" si="116"/>
        <v>0</v>
      </c>
      <c r="DG405" s="93">
        <f t="shared" ref="DG405:DT405" si="174">SUMIF($F$6:$F$373,$K398,DG$6:DG$379)</f>
        <v>0</v>
      </c>
      <c r="DH405" s="93">
        <f t="shared" si="174"/>
        <v>0</v>
      </c>
      <c r="DI405" s="93">
        <f t="shared" si="174"/>
        <v>0</v>
      </c>
      <c r="DJ405" s="93">
        <f t="shared" si="174"/>
        <v>0</v>
      </c>
      <c r="DK405" s="93">
        <f t="shared" si="174"/>
        <v>0</v>
      </c>
      <c r="DL405" s="93">
        <f t="shared" si="174"/>
        <v>0</v>
      </c>
      <c r="DM405" s="93">
        <f t="shared" si="174"/>
        <v>0</v>
      </c>
      <c r="DN405" s="259">
        <f t="shared" si="174"/>
        <v>0</v>
      </c>
      <c r="DO405" s="259">
        <f t="shared" si="174"/>
        <v>0</v>
      </c>
      <c r="DP405" s="93">
        <f t="shared" si="174"/>
        <v>0</v>
      </c>
      <c r="DQ405" s="93">
        <f t="shared" si="174"/>
        <v>0</v>
      </c>
      <c r="DR405" s="93">
        <f t="shared" si="174"/>
        <v>0</v>
      </c>
      <c r="DS405" s="93">
        <f t="shared" si="174"/>
        <v>0</v>
      </c>
      <c r="DT405" s="93">
        <f t="shared" si="174"/>
        <v>0</v>
      </c>
      <c r="DU405" s="93"/>
      <c r="DV405" s="93">
        <f t="shared" ref="DV405:DX424" si="175">SUMIF($F$6:$F$373,$K398,DV$6:DV$379)</f>
        <v>0</v>
      </c>
      <c r="DW405" s="93">
        <f t="shared" si="175"/>
        <v>0</v>
      </c>
      <c r="DX405" s="93">
        <f t="shared" si="175"/>
        <v>0</v>
      </c>
    </row>
    <row r="406" spans="8:128">
      <c r="H406" s="62">
        <v>22</v>
      </c>
      <c r="I406" s="62" t="s">
        <v>789</v>
      </c>
      <c r="J406" s="62">
        <v>22</v>
      </c>
      <c r="K406" s="62" t="s">
        <v>789</v>
      </c>
      <c r="L406" s="93">
        <f t="shared" si="164"/>
        <v>0</v>
      </c>
      <c r="M406" s="93">
        <f t="shared" si="164"/>
        <v>0</v>
      </c>
      <c r="N406" s="720">
        <f t="shared" si="164"/>
        <v>0</v>
      </c>
      <c r="O406" s="720">
        <f t="shared" si="164"/>
        <v>0</v>
      </c>
      <c r="P406" s="93">
        <f t="shared" si="164"/>
        <v>0</v>
      </c>
      <c r="Q406" s="93">
        <f t="shared" si="164"/>
        <v>0</v>
      </c>
      <c r="R406" s="93">
        <f t="shared" si="164"/>
        <v>0</v>
      </c>
      <c r="W406" s="93">
        <f t="shared" si="165"/>
        <v>0</v>
      </c>
      <c r="X406" s="93">
        <f t="shared" si="165"/>
        <v>0</v>
      </c>
      <c r="Y406" s="93">
        <f t="shared" si="165"/>
        <v>0</v>
      </c>
      <c r="Z406" s="93">
        <f t="shared" si="165"/>
        <v>0</v>
      </c>
      <c r="AA406" s="93">
        <f t="shared" si="165"/>
        <v>0</v>
      </c>
      <c r="AB406" s="93">
        <f t="shared" si="165"/>
        <v>0</v>
      </c>
      <c r="AC406" s="93">
        <f t="shared" si="165"/>
        <v>0</v>
      </c>
      <c r="AD406" s="93">
        <f t="shared" si="165"/>
        <v>1.3393859096602305E-2</v>
      </c>
      <c r="AE406" s="93"/>
      <c r="AF406" s="93">
        <f t="shared" si="165"/>
        <v>0</v>
      </c>
      <c r="AG406" s="93"/>
      <c r="AH406" s="93">
        <f t="shared" si="165"/>
        <v>0</v>
      </c>
      <c r="AI406" s="93"/>
      <c r="AJ406" s="93">
        <f t="shared" si="166"/>
        <v>0</v>
      </c>
      <c r="AK406" s="93">
        <f t="shared" si="166"/>
        <v>0</v>
      </c>
      <c r="AL406" s="255">
        <f t="shared" si="166"/>
        <v>2.2769560464223917E-3</v>
      </c>
      <c r="AM406" s="93">
        <f t="shared" si="166"/>
        <v>0</v>
      </c>
      <c r="AN406" s="93"/>
      <c r="AO406" s="93">
        <f t="shared" si="166"/>
        <v>0</v>
      </c>
      <c r="AP406" s="93"/>
      <c r="AQ406" s="93">
        <f t="shared" si="166"/>
        <v>0</v>
      </c>
      <c r="AR406" s="93">
        <f t="shared" si="166"/>
        <v>0</v>
      </c>
      <c r="AS406" s="259">
        <f t="shared" si="166"/>
        <v>0</v>
      </c>
      <c r="AT406" s="84">
        <f t="shared" si="166"/>
        <v>0</v>
      </c>
      <c r="AU406" s="93">
        <f t="shared" si="166"/>
        <v>0</v>
      </c>
      <c r="AV406" s="93">
        <f t="shared" si="167"/>
        <v>0</v>
      </c>
      <c r="AW406" s="259">
        <f t="shared" si="167"/>
        <v>0</v>
      </c>
      <c r="AX406" s="93">
        <f t="shared" si="167"/>
        <v>0</v>
      </c>
      <c r="AY406" s="93">
        <f t="shared" si="167"/>
        <v>0</v>
      </c>
      <c r="AZ406" s="93">
        <f t="shared" si="167"/>
        <v>0</v>
      </c>
      <c r="BA406" s="93">
        <f t="shared" si="167"/>
        <v>0</v>
      </c>
      <c r="BB406" s="93"/>
      <c r="BC406" s="259">
        <f t="shared" si="168"/>
        <v>0</v>
      </c>
      <c r="BD406" s="259">
        <f t="shared" si="168"/>
        <v>0</v>
      </c>
      <c r="BE406" s="93">
        <f t="shared" si="168"/>
        <v>0</v>
      </c>
      <c r="BF406" s="93">
        <f t="shared" si="168"/>
        <v>0</v>
      </c>
      <c r="BG406" s="93">
        <f t="shared" si="168"/>
        <v>0</v>
      </c>
      <c r="BH406" s="93">
        <f t="shared" si="168"/>
        <v>0</v>
      </c>
      <c r="BI406" s="93">
        <f t="shared" si="168"/>
        <v>0</v>
      </c>
      <c r="BJ406" s="93"/>
      <c r="BK406" s="93">
        <f t="shared" si="169"/>
        <v>0</v>
      </c>
      <c r="BL406" s="93">
        <f t="shared" si="169"/>
        <v>0</v>
      </c>
      <c r="BM406" s="93">
        <f t="shared" si="169"/>
        <v>0</v>
      </c>
      <c r="BN406" s="93">
        <f t="shared" si="169"/>
        <v>0</v>
      </c>
      <c r="BO406" s="93">
        <f t="shared" si="169"/>
        <v>0</v>
      </c>
      <c r="BP406" s="93">
        <f t="shared" si="169"/>
        <v>0</v>
      </c>
      <c r="BQ406" s="259">
        <f t="shared" si="169"/>
        <v>0</v>
      </c>
      <c r="BR406" s="259">
        <f t="shared" si="169"/>
        <v>0</v>
      </c>
      <c r="BS406" s="93">
        <f t="shared" si="169"/>
        <v>0</v>
      </c>
      <c r="BT406" s="93">
        <f t="shared" si="169"/>
        <v>0</v>
      </c>
      <c r="BU406" s="93">
        <f t="shared" si="170"/>
        <v>0</v>
      </c>
      <c r="BV406" s="93">
        <f t="shared" si="170"/>
        <v>0</v>
      </c>
      <c r="BW406" s="93">
        <f t="shared" si="170"/>
        <v>0</v>
      </c>
      <c r="BX406" s="93">
        <f t="shared" si="170"/>
        <v>0</v>
      </c>
      <c r="BY406" s="93">
        <f t="shared" si="170"/>
        <v>0</v>
      </c>
      <c r="BZ406" s="93">
        <f t="shared" si="170"/>
        <v>0</v>
      </c>
      <c r="CA406" s="93">
        <f t="shared" si="170"/>
        <v>0</v>
      </c>
      <c r="CB406" s="93">
        <f t="shared" si="170"/>
        <v>0</v>
      </c>
      <c r="CC406" s="259">
        <f t="shared" si="170"/>
        <v>0</v>
      </c>
      <c r="CD406" s="93">
        <f t="shared" si="170"/>
        <v>0</v>
      </c>
      <c r="CE406" s="93">
        <f t="shared" si="171"/>
        <v>0</v>
      </c>
      <c r="CF406" s="93">
        <f t="shared" si="171"/>
        <v>0</v>
      </c>
      <c r="CG406" s="259">
        <f t="shared" si="171"/>
        <v>0</v>
      </c>
      <c r="CH406" s="259">
        <f t="shared" si="171"/>
        <v>0</v>
      </c>
      <c r="CI406" s="259">
        <f t="shared" si="171"/>
        <v>0</v>
      </c>
      <c r="CJ406" s="259">
        <f t="shared" si="171"/>
        <v>0</v>
      </c>
      <c r="CK406" s="84">
        <f t="shared" si="171"/>
        <v>0</v>
      </c>
      <c r="CL406" s="84">
        <f t="shared" si="108"/>
        <v>0</v>
      </c>
      <c r="CM406" s="259">
        <f t="shared" si="114"/>
        <v>0</v>
      </c>
      <c r="CN406" s="259">
        <f t="shared" si="172"/>
        <v>0</v>
      </c>
      <c r="CO406" s="259">
        <f t="shared" si="172"/>
        <v>0</v>
      </c>
      <c r="CP406" s="93">
        <f t="shared" si="172"/>
        <v>0</v>
      </c>
      <c r="CQ406" s="259">
        <f t="shared" si="172"/>
        <v>0</v>
      </c>
      <c r="CR406" s="259">
        <f t="shared" si="172"/>
        <v>0</v>
      </c>
      <c r="CS406" s="93">
        <f t="shared" si="172"/>
        <v>0</v>
      </c>
      <c r="CT406" s="93">
        <f t="shared" si="172"/>
        <v>0</v>
      </c>
      <c r="CU406" s="93"/>
      <c r="CV406" s="259">
        <f t="shared" ref="CV406:DB406" si="176">SUMIF($F$6:$F$373,$K399,CV$6:CV$379)</f>
        <v>0</v>
      </c>
      <c r="CW406" s="246">
        <f t="shared" si="176"/>
        <v>0</v>
      </c>
      <c r="CX406" s="259">
        <f t="shared" si="176"/>
        <v>0</v>
      </c>
      <c r="CY406" s="259">
        <f t="shared" si="176"/>
        <v>0</v>
      </c>
      <c r="CZ406" s="259">
        <f t="shared" si="176"/>
        <v>0</v>
      </c>
      <c r="DA406" s="259">
        <f t="shared" si="176"/>
        <v>0</v>
      </c>
      <c r="DB406" s="259">
        <f t="shared" si="176"/>
        <v>0</v>
      </c>
      <c r="DC406" s="93">
        <f t="shared" si="156"/>
        <v>0</v>
      </c>
      <c r="DD406" s="93">
        <f t="shared" si="156"/>
        <v>0</v>
      </c>
      <c r="DE406" s="93">
        <f t="shared" si="156"/>
        <v>0</v>
      </c>
      <c r="DF406" s="93">
        <f t="shared" si="116"/>
        <v>0</v>
      </c>
      <c r="DG406" s="93">
        <f t="shared" ref="DG406:DT406" si="177">SUMIF($F$6:$F$373,$K399,DG$6:DG$379)</f>
        <v>0</v>
      </c>
      <c r="DH406" s="93">
        <f t="shared" si="177"/>
        <v>0</v>
      </c>
      <c r="DI406" s="93">
        <f t="shared" si="177"/>
        <v>0</v>
      </c>
      <c r="DJ406" s="93">
        <f t="shared" si="177"/>
        <v>0</v>
      </c>
      <c r="DK406" s="93">
        <f t="shared" si="177"/>
        <v>0</v>
      </c>
      <c r="DL406" s="93">
        <f t="shared" si="177"/>
        <v>0</v>
      </c>
      <c r="DM406" s="93">
        <f t="shared" si="177"/>
        <v>0</v>
      </c>
      <c r="DN406" s="259">
        <f t="shared" si="177"/>
        <v>0</v>
      </c>
      <c r="DO406" s="259">
        <f t="shared" si="177"/>
        <v>0</v>
      </c>
      <c r="DP406" s="93">
        <f t="shared" si="177"/>
        <v>0</v>
      </c>
      <c r="DQ406" s="93">
        <f t="shared" si="177"/>
        <v>0</v>
      </c>
      <c r="DR406" s="93">
        <f t="shared" si="177"/>
        <v>0</v>
      </c>
      <c r="DS406" s="93">
        <f t="shared" si="177"/>
        <v>0</v>
      </c>
      <c r="DT406" s="93">
        <f t="shared" si="177"/>
        <v>0</v>
      </c>
      <c r="DU406" s="93"/>
      <c r="DV406" s="93">
        <f t="shared" si="175"/>
        <v>0</v>
      </c>
      <c r="DW406" s="93">
        <f t="shared" si="175"/>
        <v>0</v>
      </c>
      <c r="DX406" s="93">
        <f t="shared" si="175"/>
        <v>0</v>
      </c>
    </row>
    <row r="407" spans="8:128">
      <c r="H407" s="62">
        <v>23</v>
      </c>
      <c r="I407" s="62" t="s">
        <v>791</v>
      </c>
      <c r="J407" s="62">
        <v>23</v>
      </c>
      <c r="K407" s="62" t="s">
        <v>791</v>
      </c>
      <c r="L407" s="93">
        <f t="shared" si="164"/>
        <v>0</v>
      </c>
      <c r="M407" s="93">
        <f t="shared" si="164"/>
        <v>0</v>
      </c>
      <c r="N407" s="720">
        <f t="shared" si="164"/>
        <v>0</v>
      </c>
      <c r="O407" s="720">
        <f t="shared" si="164"/>
        <v>0</v>
      </c>
      <c r="P407" s="93">
        <f t="shared" si="164"/>
        <v>0</v>
      </c>
      <c r="Q407" s="93">
        <f t="shared" si="164"/>
        <v>0</v>
      </c>
      <c r="R407" s="93">
        <f t="shared" si="164"/>
        <v>0</v>
      </c>
      <c r="W407" s="93">
        <f t="shared" si="165"/>
        <v>0</v>
      </c>
      <c r="X407" s="93">
        <f t="shared" si="165"/>
        <v>0</v>
      </c>
      <c r="Y407" s="93">
        <f t="shared" si="165"/>
        <v>0</v>
      </c>
      <c r="Z407" s="93">
        <f t="shared" si="165"/>
        <v>0</v>
      </c>
      <c r="AA407" s="93">
        <f t="shared" si="165"/>
        <v>0</v>
      </c>
      <c r="AB407" s="93">
        <f t="shared" si="165"/>
        <v>0</v>
      </c>
      <c r="AC407" s="93">
        <f t="shared" si="165"/>
        <v>0</v>
      </c>
      <c r="AD407" s="93">
        <f t="shared" si="165"/>
        <v>0</v>
      </c>
      <c r="AE407" s="93"/>
      <c r="AF407" s="93">
        <f t="shared" si="165"/>
        <v>0</v>
      </c>
      <c r="AG407" s="93"/>
      <c r="AH407" s="93">
        <f t="shared" si="165"/>
        <v>0</v>
      </c>
      <c r="AI407" s="93"/>
      <c r="AJ407" s="93">
        <f t="shared" si="166"/>
        <v>0</v>
      </c>
      <c r="AK407" s="93">
        <f t="shared" si="166"/>
        <v>0</v>
      </c>
      <c r="AL407" s="255">
        <f t="shared" si="166"/>
        <v>0</v>
      </c>
      <c r="AM407" s="93">
        <f t="shared" si="166"/>
        <v>0</v>
      </c>
      <c r="AN407" s="93"/>
      <c r="AO407" s="93">
        <f t="shared" si="166"/>
        <v>0</v>
      </c>
      <c r="AP407" s="93"/>
      <c r="AQ407" s="93">
        <f t="shared" si="166"/>
        <v>0</v>
      </c>
      <c r="AR407" s="93">
        <f t="shared" si="166"/>
        <v>0</v>
      </c>
      <c r="AS407" s="259">
        <f t="shared" si="166"/>
        <v>0</v>
      </c>
      <c r="AT407" s="84">
        <f t="shared" si="166"/>
        <v>0</v>
      </c>
      <c r="AU407" s="93">
        <f t="shared" si="166"/>
        <v>0</v>
      </c>
      <c r="AV407" s="93">
        <f t="shared" si="167"/>
        <v>0</v>
      </c>
      <c r="AW407" s="259">
        <f t="shared" si="167"/>
        <v>0</v>
      </c>
      <c r="AX407" s="93">
        <f t="shared" si="167"/>
        <v>0</v>
      </c>
      <c r="AY407" s="93">
        <f t="shared" si="167"/>
        <v>0</v>
      </c>
      <c r="AZ407" s="93">
        <f t="shared" si="167"/>
        <v>0</v>
      </c>
      <c r="BA407" s="93">
        <f t="shared" si="167"/>
        <v>0</v>
      </c>
      <c r="BB407" s="93"/>
      <c r="BC407" s="259">
        <f t="shared" si="168"/>
        <v>0</v>
      </c>
      <c r="BD407" s="259">
        <f t="shared" si="168"/>
        <v>0</v>
      </c>
      <c r="BE407" s="93">
        <f t="shared" si="168"/>
        <v>0</v>
      </c>
      <c r="BF407" s="93">
        <f t="shared" si="168"/>
        <v>0</v>
      </c>
      <c r="BG407" s="93">
        <f t="shared" si="168"/>
        <v>0</v>
      </c>
      <c r="BH407" s="93">
        <f t="shared" si="168"/>
        <v>0</v>
      </c>
      <c r="BI407" s="93">
        <f t="shared" si="168"/>
        <v>0</v>
      </c>
      <c r="BJ407" s="93"/>
      <c r="BK407" s="93">
        <f t="shared" si="169"/>
        <v>0</v>
      </c>
      <c r="BL407" s="93">
        <f t="shared" si="169"/>
        <v>0</v>
      </c>
      <c r="BM407" s="93">
        <f t="shared" si="169"/>
        <v>0</v>
      </c>
      <c r="BN407" s="93">
        <f t="shared" si="169"/>
        <v>0</v>
      </c>
      <c r="BO407" s="93">
        <f t="shared" si="169"/>
        <v>0</v>
      </c>
      <c r="BP407" s="93">
        <f t="shared" si="169"/>
        <v>0</v>
      </c>
      <c r="BQ407" s="259">
        <f t="shared" si="169"/>
        <v>0</v>
      </c>
      <c r="BR407" s="259">
        <f t="shared" si="169"/>
        <v>0</v>
      </c>
      <c r="BS407" s="93">
        <f t="shared" si="169"/>
        <v>0</v>
      </c>
      <c r="BT407" s="93">
        <f t="shared" si="169"/>
        <v>0</v>
      </c>
      <c r="BU407" s="93">
        <f t="shared" si="170"/>
        <v>0</v>
      </c>
      <c r="BV407" s="93">
        <f t="shared" si="170"/>
        <v>0</v>
      </c>
      <c r="BW407" s="93">
        <f t="shared" si="170"/>
        <v>0</v>
      </c>
      <c r="BX407" s="93">
        <f t="shared" si="170"/>
        <v>0</v>
      </c>
      <c r="BY407" s="93">
        <f t="shared" si="170"/>
        <v>0</v>
      </c>
      <c r="BZ407" s="93">
        <f t="shared" si="170"/>
        <v>0</v>
      </c>
      <c r="CA407" s="93">
        <f t="shared" si="170"/>
        <v>0</v>
      </c>
      <c r="CB407" s="93">
        <f t="shared" si="170"/>
        <v>0</v>
      </c>
      <c r="CC407" s="259">
        <f t="shared" si="170"/>
        <v>0</v>
      </c>
      <c r="CD407" s="93">
        <f t="shared" si="170"/>
        <v>0</v>
      </c>
      <c r="CE407" s="93">
        <f t="shared" si="171"/>
        <v>0</v>
      </c>
      <c r="CF407" s="93">
        <f t="shared" si="171"/>
        <v>0</v>
      </c>
      <c r="CG407" s="259">
        <f t="shared" si="171"/>
        <v>0</v>
      </c>
      <c r="CH407" s="259">
        <f t="shared" si="171"/>
        <v>0</v>
      </c>
      <c r="CI407" s="259">
        <f t="shared" si="171"/>
        <v>0</v>
      </c>
      <c r="CJ407" s="259">
        <f t="shared" si="171"/>
        <v>0</v>
      </c>
      <c r="CK407" s="84">
        <f t="shared" si="171"/>
        <v>0</v>
      </c>
      <c r="CL407" s="84">
        <f t="shared" si="108"/>
        <v>0</v>
      </c>
      <c r="CM407" s="259">
        <f t="shared" si="114"/>
        <v>0</v>
      </c>
      <c r="CN407" s="259">
        <f t="shared" si="172"/>
        <v>0</v>
      </c>
      <c r="CO407" s="259">
        <f t="shared" si="172"/>
        <v>0</v>
      </c>
      <c r="CP407" s="93">
        <f t="shared" si="172"/>
        <v>0</v>
      </c>
      <c r="CQ407" s="259">
        <f t="shared" si="172"/>
        <v>0</v>
      </c>
      <c r="CR407" s="259">
        <f t="shared" si="172"/>
        <v>0</v>
      </c>
      <c r="CS407" s="93">
        <f t="shared" si="172"/>
        <v>0</v>
      </c>
      <c r="CT407" s="93">
        <f t="shared" si="172"/>
        <v>0</v>
      </c>
      <c r="CU407" s="93"/>
      <c r="CV407" s="259">
        <f t="shared" ref="CV407:DB407" si="178">SUMIF($F$6:$F$373,$K400,CV$6:CV$379)</f>
        <v>0</v>
      </c>
      <c r="CW407" s="246">
        <f t="shared" si="178"/>
        <v>0</v>
      </c>
      <c r="CX407" s="259">
        <f t="shared" si="178"/>
        <v>0</v>
      </c>
      <c r="CY407" s="259">
        <f t="shared" si="178"/>
        <v>0</v>
      </c>
      <c r="CZ407" s="259">
        <f t="shared" si="178"/>
        <v>0</v>
      </c>
      <c r="DA407" s="259">
        <f t="shared" si="178"/>
        <v>0</v>
      </c>
      <c r="DB407" s="259">
        <f t="shared" si="178"/>
        <v>0</v>
      </c>
      <c r="DC407" s="93">
        <f t="shared" si="156"/>
        <v>0</v>
      </c>
      <c r="DD407" s="93">
        <f t="shared" si="156"/>
        <v>0</v>
      </c>
      <c r="DE407" s="93">
        <f t="shared" si="156"/>
        <v>0</v>
      </c>
      <c r="DF407" s="93">
        <f t="shared" si="116"/>
        <v>0</v>
      </c>
      <c r="DG407" s="93">
        <f t="shared" ref="DG407:DT407" si="179">SUMIF($F$6:$F$373,$K400,DG$6:DG$379)</f>
        <v>0</v>
      </c>
      <c r="DH407" s="93">
        <f t="shared" si="179"/>
        <v>0</v>
      </c>
      <c r="DI407" s="93">
        <f t="shared" si="179"/>
        <v>0</v>
      </c>
      <c r="DJ407" s="93">
        <f t="shared" si="179"/>
        <v>0</v>
      </c>
      <c r="DK407" s="93">
        <f t="shared" si="179"/>
        <v>0</v>
      </c>
      <c r="DL407" s="93">
        <f t="shared" si="179"/>
        <v>0</v>
      </c>
      <c r="DM407" s="93">
        <f t="shared" si="179"/>
        <v>0</v>
      </c>
      <c r="DN407" s="259">
        <f t="shared" si="179"/>
        <v>0</v>
      </c>
      <c r="DO407" s="259">
        <f t="shared" si="179"/>
        <v>0</v>
      </c>
      <c r="DP407" s="93">
        <f t="shared" si="179"/>
        <v>0</v>
      </c>
      <c r="DQ407" s="93">
        <f t="shared" si="179"/>
        <v>0</v>
      </c>
      <c r="DR407" s="93">
        <f t="shared" si="179"/>
        <v>0</v>
      </c>
      <c r="DS407" s="93">
        <f t="shared" si="179"/>
        <v>0</v>
      </c>
      <c r="DT407" s="93">
        <f t="shared" si="179"/>
        <v>0</v>
      </c>
      <c r="DU407" s="93"/>
      <c r="DV407" s="93">
        <f t="shared" si="175"/>
        <v>0</v>
      </c>
      <c r="DW407" s="93">
        <f t="shared" si="175"/>
        <v>0</v>
      </c>
      <c r="DX407" s="93">
        <f t="shared" si="175"/>
        <v>0</v>
      </c>
    </row>
    <row r="408" spans="8:128">
      <c r="H408" s="62">
        <v>24</v>
      </c>
      <c r="I408" s="62" t="s">
        <v>790</v>
      </c>
      <c r="J408" s="62">
        <v>24</v>
      </c>
      <c r="K408" s="62" t="s">
        <v>790</v>
      </c>
      <c r="L408" s="93">
        <f t="shared" si="164"/>
        <v>0</v>
      </c>
      <c r="M408" s="93">
        <f t="shared" si="164"/>
        <v>0</v>
      </c>
      <c r="N408" s="720">
        <f t="shared" si="164"/>
        <v>0</v>
      </c>
      <c r="O408" s="720">
        <f t="shared" si="164"/>
        <v>0</v>
      </c>
      <c r="P408" s="93">
        <f t="shared" si="164"/>
        <v>0</v>
      </c>
      <c r="Q408" s="93">
        <f t="shared" si="164"/>
        <v>0</v>
      </c>
      <c r="R408" s="93">
        <f t="shared" si="164"/>
        <v>0</v>
      </c>
      <c r="W408" s="93">
        <f t="shared" si="165"/>
        <v>0</v>
      </c>
      <c r="X408" s="93">
        <f t="shared" si="165"/>
        <v>0</v>
      </c>
      <c r="Y408" s="93">
        <f t="shared" si="165"/>
        <v>0</v>
      </c>
      <c r="Z408" s="93">
        <f t="shared" si="165"/>
        <v>0</v>
      </c>
      <c r="AA408" s="93">
        <f t="shared" si="165"/>
        <v>0</v>
      </c>
      <c r="AB408" s="93">
        <f t="shared" si="165"/>
        <v>0</v>
      </c>
      <c r="AC408" s="93">
        <f t="shared" si="165"/>
        <v>0</v>
      </c>
      <c r="AD408" s="93">
        <f t="shared" si="165"/>
        <v>0</v>
      </c>
      <c r="AE408" s="93"/>
      <c r="AF408" s="93">
        <f t="shared" si="165"/>
        <v>0</v>
      </c>
      <c r="AG408" s="93"/>
      <c r="AH408" s="93">
        <f t="shared" si="165"/>
        <v>0</v>
      </c>
      <c r="AI408" s="93"/>
      <c r="AJ408" s="93">
        <f t="shared" si="166"/>
        <v>0</v>
      </c>
      <c r="AK408" s="93">
        <f t="shared" si="166"/>
        <v>0</v>
      </c>
      <c r="AL408" s="255">
        <f t="shared" si="166"/>
        <v>0</v>
      </c>
      <c r="AM408" s="93">
        <f t="shared" si="166"/>
        <v>0</v>
      </c>
      <c r="AN408" s="93"/>
      <c r="AO408" s="93">
        <f t="shared" si="166"/>
        <v>0</v>
      </c>
      <c r="AP408" s="93"/>
      <c r="AQ408" s="93">
        <f t="shared" si="166"/>
        <v>0</v>
      </c>
      <c r="AR408" s="93">
        <f t="shared" si="166"/>
        <v>0</v>
      </c>
      <c r="AS408" s="259">
        <f t="shared" si="166"/>
        <v>0</v>
      </c>
      <c r="AT408" s="84">
        <f t="shared" si="166"/>
        <v>0</v>
      </c>
      <c r="AU408" s="93">
        <f t="shared" si="166"/>
        <v>0</v>
      </c>
      <c r="AV408" s="93">
        <f t="shared" si="167"/>
        <v>0</v>
      </c>
      <c r="AW408" s="259">
        <f t="shared" si="167"/>
        <v>0</v>
      </c>
      <c r="AX408" s="93">
        <f t="shared" si="167"/>
        <v>0</v>
      </c>
      <c r="AY408" s="93">
        <f t="shared" si="167"/>
        <v>0</v>
      </c>
      <c r="AZ408" s="93">
        <f t="shared" si="167"/>
        <v>0</v>
      </c>
      <c r="BA408" s="93">
        <f t="shared" si="167"/>
        <v>0</v>
      </c>
      <c r="BB408" s="93"/>
      <c r="BC408" s="259">
        <f t="shared" si="168"/>
        <v>0</v>
      </c>
      <c r="BD408" s="259">
        <f t="shared" si="168"/>
        <v>0</v>
      </c>
      <c r="BE408" s="93">
        <f t="shared" si="168"/>
        <v>0</v>
      </c>
      <c r="BF408" s="93">
        <f t="shared" si="168"/>
        <v>0</v>
      </c>
      <c r="BG408" s="93">
        <f t="shared" si="168"/>
        <v>0</v>
      </c>
      <c r="BH408" s="93">
        <f t="shared" si="168"/>
        <v>0</v>
      </c>
      <c r="BI408" s="93">
        <f t="shared" si="168"/>
        <v>0</v>
      </c>
      <c r="BJ408" s="93"/>
      <c r="BK408" s="93">
        <f t="shared" si="169"/>
        <v>0</v>
      </c>
      <c r="BL408" s="93">
        <f t="shared" si="169"/>
        <v>0</v>
      </c>
      <c r="BM408" s="93">
        <f t="shared" si="169"/>
        <v>0</v>
      </c>
      <c r="BN408" s="93">
        <f t="shared" si="169"/>
        <v>0</v>
      </c>
      <c r="BO408" s="93">
        <f t="shared" si="169"/>
        <v>0</v>
      </c>
      <c r="BP408" s="93">
        <f t="shared" si="169"/>
        <v>0</v>
      </c>
      <c r="BQ408" s="259">
        <f t="shared" si="169"/>
        <v>0</v>
      </c>
      <c r="BR408" s="259">
        <f t="shared" si="169"/>
        <v>0</v>
      </c>
      <c r="BS408" s="93">
        <f t="shared" si="169"/>
        <v>0</v>
      </c>
      <c r="BT408" s="93">
        <f t="shared" si="169"/>
        <v>0</v>
      </c>
      <c r="BU408" s="93">
        <f t="shared" si="170"/>
        <v>0</v>
      </c>
      <c r="BV408" s="93">
        <f t="shared" si="170"/>
        <v>0</v>
      </c>
      <c r="BW408" s="93">
        <f t="shared" si="170"/>
        <v>0</v>
      </c>
      <c r="BX408" s="93">
        <f t="shared" si="170"/>
        <v>0</v>
      </c>
      <c r="BY408" s="93">
        <f t="shared" si="170"/>
        <v>0</v>
      </c>
      <c r="BZ408" s="93">
        <f t="shared" si="170"/>
        <v>0</v>
      </c>
      <c r="CA408" s="93">
        <f t="shared" si="170"/>
        <v>0</v>
      </c>
      <c r="CB408" s="93">
        <f t="shared" si="170"/>
        <v>0</v>
      </c>
      <c r="CC408" s="259">
        <f t="shared" si="170"/>
        <v>0</v>
      </c>
      <c r="CD408" s="93">
        <f t="shared" si="170"/>
        <v>0</v>
      </c>
      <c r="CE408" s="93">
        <f t="shared" si="171"/>
        <v>0</v>
      </c>
      <c r="CF408" s="93">
        <f t="shared" si="171"/>
        <v>0</v>
      </c>
      <c r="CG408" s="259">
        <f t="shared" si="171"/>
        <v>0</v>
      </c>
      <c r="CH408" s="259">
        <f t="shared" si="171"/>
        <v>0</v>
      </c>
      <c r="CI408" s="259">
        <f t="shared" si="171"/>
        <v>0</v>
      </c>
      <c r="CJ408" s="259">
        <f t="shared" si="171"/>
        <v>0</v>
      </c>
      <c r="CK408" s="84">
        <f t="shared" si="171"/>
        <v>0</v>
      </c>
      <c r="CL408" s="84">
        <f t="shared" si="108"/>
        <v>0</v>
      </c>
      <c r="CM408" s="259">
        <f t="shared" si="114"/>
        <v>0</v>
      </c>
      <c r="CN408" s="259">
        <f t="shared" si="172"/>
        <v>0</v>
      </c>
      <c r="CO408" s="259">
        <f t="shared" si="172"/>
        <v>0</v>
      </c>
      <c r="CP408" s="93">
        <f t="shared" si="172"/>
        <v>0</v>
      </c>
      <c r="CQ408" s="259">
        <f t="shared" si="172"/>
        <v>0</v>
      </c>
      <c r="CR408" s="259">
        <f t="shared" si="172"/>
        <v>0</v>
      </c>
      <c r="CS408" s="93">
        <f t="shared" si="172"/>
        <v>0</v>
      </c>
      <c r="CT408" s="93">
        <f t="shared" si="172"/>
        <v>0</v>
      </c>
      <c r="CU408" s="93"/>
      <c r="CV408" s="259">
        <f t="shared" ref="CV408:DB408" si="180">SUMIF($F$6:$F$373,$K401,CV$6:CV$379)</f>
        <v>0</v>
      </c>
      <c r="CW408" s="246">
        <f t="shared" si="180"/>
        <v>0</v>
      </c>
      <c r="CX408" s="259">
        <f t="shared" si="180"/>
        <v>0</v>
      </c>
      <c r="CY408" s="259">
        <f t="shared" si="180"/>
        <v>0</v>
      </c>
      <c r="CZ408" s="259">
        <f t="shared" si="180"/>
        <v>0</v>
      </c>
      <c r="DA408" s="259">
        <f t="shared" si="180"/>
        <v>0</v>
      </c>
      <c r="DB408" s="259">
        <f t="shared" si="180"/>
        <v>0</v>
      </c>
      <c r="DC408" s="93">
        <f t="shared" si="156"/>
        <v>0</v>
      </c>
      <c r="DD408" s="93">
        <f t="shared" si="156"/>
        <v>0</v>
      </c>
      <c r="DE408" s="93">
        <f t="shared" si="156"/>
        <v>0</v>
      </c>
      <c r="DF408" s="93">
        <f t="shared" si="116"/>
        <v>0</v>
      </c>
      <c r="DG408" s="93">
        <f t="shared" ref="DG408:DT408" si="181">SUMIF($F$6:$F$373,$K401,DG$6:DG$379)</f>
        <v>0</v>
      </c>
      <c r="DH408" s="93">
        <f t="shared" si="181"/>
        <v>0</v>
      </c>
      <c r="DI408" s="93">
        <f t="shared" si="181"/>
        <v>0</v>
      </c>
      <c r="DJ408" s="93">
        <f t="shared" si="181"/>
        <v>0</v>
      </c>
      <c r="DK408" s="93">
        <f t="shared" si="181"/>
        <v>0</v>
      </c>
      <c r="DL408" s="93">
        <f t="shared" si="181"/>
        <v>0</v>
      </c>
      <c r="DM408" s="93">
        <f t="shared" si="181"/>
        <v>0</v>
      </c>
      <c r="DN408" s="259">
        <f t="shared" si="181"/>
        <v>0</v>
      </c>
      <c r="DO408" s="259">
        <f t="shared" si="181"/>
        <v>0</v>
      </c>
      <c r="DP408" s="93">
        <f t="shared" si="181"/>
        <v>0</v>
      </c>
      <c r="DQ408" s="93">
        <f t="shared" si="181"/>
        <v>0</v>
      </c>
      <c r="DR408" s="93">
        <f t="shared" si="181"/>
        <v>0</v>
      </c>
      <c r="DS408" s="93">
        <f t="shared" si="181"/>
        <v>0</v>
      </c>
      <c r="DT408" s="93">
        <f t="shared" si="181"/>
        <v>0</v>
      </c>
      <c r="DU408" s="93"/>
      <c r="DV408" s="93">
        <f t="shared" si="175"/>
        <v>0</v>
      </c>
      <c r="DW408" s="93">
        <f t="shared" si="175"/>
        <v>0</v>
      </c>
      <c r="DX408" s="93">
        <f t="shared" si="175"/>
        <v>0</v>
      </c>
    </row>
    <row r="409" spans="8:128">
      <c r="H409" s="62">
        <v>25</v>
      </c>
      <c r="I409" s="62" t="s">
        <v>732</v>
      </c>
      <c r="J409" s="62">
        <v>25</v>
      </c>
      <c r="K409" s="62" t="s">
        <v>732</v>
      </c>
      <c r="L409" s="93">
        <f t="shared" si="164"/>
        <v>0</v>
      </c>
      <c r="M409" s="93">
        <f t="shared" si="164"/>
        <v>0</v>
      </c>
      <c r="N409" s="720">
        <f t="shared" si="164"/>
        <v>0</v>
      </c>
      <c r="O409" s="720">
        <f t="shared" si="164"/>
        <v>0</v>
      </c>
      <c r="P409" s="93">
        <f t="shared" si="164"/>
        <v>0</v>
      </c>
      <c r="Q409" s="93">
        <f t="shared" si="164"/>
        <v>0</v>
      </c>
      <c r="R409" s="93">
        <f t="shared" si="164"/>
        <v>0</v>
      </c>
      <c r="W409" s="93">
        <f t="shared" si="165"/>
        <v>0</v>
      </c>
      <c r="X409" s="93">
        <f t="shared" si="165"/>
        <v>0</v>
      </c>
      <c r="Y409" s="93">
        <f t="shared" si="165"/>
        <v>0</v>
      </c>
      <c r="Z409" s="93">
        <f t="shared" si="165"/>
        <v>0</v>
      </c>
      <c r="AA409" s="93">
        <f t="shared" si="165"/>
        <v>0</v>
      </c>
      <c r="AB409" s="93">
        <f t="shared" si="165"/>
        <v>0</v>
      </c>
      <c r="AC409" s="93">
        <f t="shared" si="165"/>
        <v>0</v>
      </c>
      <c r="AD409" s="93">
        <f t="shared" si="165"/>
        <v>0</v>
      </c>
      <c r="AE409" s="93"/>
      <c r="AF409" s="93">
        <f t="shared" si="165"/>
        <v>0</v>
      </c>
      <c r="AG409" s="93"/>
      <c r="AH409" s="93">
        <f t="shared" si="165"/>
        <v>0</v>
      </c>
      <c r="AI409" s="93"/>
      <c r="AJ409" s="93">
        <f t="shared" si="166"/>
        <v>0</v>
      </c>
      <c r="AK409" s="93">
        <f t="shared" si="166"/>
        <v>0</v>
      </c>
      <c r="AL409" s="255">
        <f t="shared" si="166"/>
        <v>0</v>
      </c>
      <c r="AM409" s="93">
        <f t="shared" si="166"/>
        <v>0</v>
      </c>
      <c r="AN409" s="93"/>
      <c r="AO409" s="93">
        <f t="shared" si="166"/>
        <v>0</v>
      </c>
      <c r="AP409" s="93"/>
      <c r="AQ409" s="93">
        <f t="shared" si="166"/>
        <v>0</v>
      </c>
      <c r="AR409" s="93">
        <f t="shared" si="166"/>
        <v>0</v>
      </c>
      <c r="AS409" s="259">
        <f t="shared" si="166"/>
        <v>0</v>
      </c>
      <c r="AT409" s="84">
        <f t="shared" si="166"/>
        <v>0</v>
      </c>
      <c r="AU409" s="93">
        <f t="shared" si="166"/>
        <v>0</v>
      </c>
      <c r="AV409" s="93">
        <f t="shared" si="167"/>
        <v>0</v>
      </c>
      <c r="AW409" s="259">
        <f t="shared" si="167"/>
        <v>0</v>
      </c>
      <c r="AX409" s="93">
        <f t="shared" si="167"/>
        <v>0</v>
      </c>
      <c r="AY409" s="93">
        <f t="shared" si="167"/>
        <v>0</v>
      </c>
      <c r="AZ409" s="93">
        <f t="shared" si="167"/>
        <v>0</v>
      </c>
      <c r="BA409" s="93">
        <f t="shared" si="167"/>
        <v>0</v>
      </c>
      <c r="BB409" s="93"/>
      <c r="BC409" s="259">
        <f t="shared" si="168"/>
        <v>0</v>
      </c>
      <c r="BD409" s="259">
        <f t="shared" si="168"/>
        <v>0</v>
      </c>
      <c r="BE409" s="93">
        <f t="shared" si="168"/>
        <v>0</v>
      </c>
      <c r="BF409" s="93">
        <f t="shared" si="168"/>
        <v>0</v>
      </c>
      <c r="BG409" s="93">
        <f t="shared" si="168"/>
        <v>0</v>
      </c>
      <c r="BH409" s="93">
        <f t="shared" si="168"/>
        <v>0</v>
      </c>
      <c r="BI409" s="93">
        <f t="shared" si="168"/>
        <v>0</v>
      </c>
      <c r="BJ409" s="93"/>
      <c r="BK409" s="93">
        <f t="shared" si="169"/>
        <v>0</v>
      </c>
      <c r="BL409" s="93">
        <f t="shared" si="169"/>
        <v>0</v>
      </c>
      <c r="BM409" s="93">
        <f t="shared" si="169"/>
        <v>0</v>
      </c>
      <c r="BN409" s="93">
        <f t="shared" si="169"/>
        <v>0</v>
      </c>
      <c r="BO409" s="93">
        <f t="shared" si="169"/>
        <v>0</v>
      </c>
      <c r="BP409" s="93">
        <f t="shared" si="169"/>
        <v>0</v>
      </c>
      <c r="BQ409" s="259">
        <f t="shared" si="169"/>
        <v>0</v>
      </c>
      <c r="BR409" s="259">
        <f t="shared" si="169"/>
        <v>0</v>
      </c>
      <c r="BS409" s="93">
        <f t="shared" si="169"/>
        <v>0</v>
      </c>
      <c r="BT409" s="93">
        <f t="shared" si="169"/>
        <v>0</v>
      </c>
      <c r="BU409" s="93">
        <f t="shared" si="170"/>
        <v>0</v>
      </c>
      <c r="BV409" s="93">
        <f t="shared" si="170"/>
        <v>0</v>
      </c>
      <c r="BW409" s="93">
        <f t="shared" si="170"/>
        <v>0</v>
      </c>
      <c r="BX409" s="93">
        <f t="shared" si="170"/>
        <v>0</v>
      </c>
      <c r="BY409" s="93">
        <f t="shared" si="170"/>
        <v>0</v>
      </c>
      <c r="BZ409" s="93">
        <f t="shared" si="170"/>
        <v>0</v>
      </c>
      <c r="CA409" s="93">
        <f t="shared" si="170"/>
        <v>0</v>
      </c>
      <c r="CB409" s="93">
        <f t="shared" si="170"/>
        <v>0</v>
      </c>
      <c r="CC409" s="259">
        <f t="shared" si="170"/>
        <v>0</v>
      </c>
      <c r="CD409" s="93">
        <f t="shared" si="170"/>
        <v>0</v>
      </c>
      <c r="CE409" s="93">
        <f t="shared" si="171"/>
        <v>0</v>
      </c>
      <c r="CF409" s="93">
        <f t="shared" si="171"/>
        <v>0</v>
      </c>
      <c r="CG409" s="259">
        <f t="shared" si="171"/>
        <v>0</v>
      </c>
      <c r="CH409" s="259">
        <f t="shared" si="171"/>
        <v>0</v>
      </c>
      <c r="CI409" s="259">
        <f t="shared" si="171"/>
        <v>0</v>
      </c>
      <c r="CJ409" s="259">
        <f t="shared" si="171"/>
        <v>0</v>
      </c>
      <c r="CK409" s="84">
        <f t="shared" si="171"/>
        <v>0</v>
      </c>
      <c r="CL409" s="84">
        <f t="shared" si="108"/>
        <v>0</v>
      </c>
      <c r="CM409" s="259">
        <f t="shared" si="114"/>
        <v>0</v>
      </c>
      <c r="CN409" s="259">
        <f t="shared" si="172"/>
        <v>0</v>
      </c>
      <c r="CO409" s="259">
        <f t="shared" si="172"/>
        <v>0</v>
      </c>
      <c r="CP409" s="93">
        <f t="shared" si="172"/>
        <v>0</v>
      </c>
      <c r="CQ409" s="259">
        <f t="shared" si="172"/>
        <v>0</v>
      </c>
      <c r="CR409" s="259">
        <f t="shared" si="172"/>
        <v>0</v>
      </c>
      <c r="CS409" s="93">
        <f t="shared" si="172"/>
        <v>0</v>
      </c>
      <c r="CT409" s="93">
        <f t="shared" si="172"/>
        <v>0</v>
      </c>
      <c r="CU409" s="93"/>
      <c r="CV409" s="259">
        <f t="shared" ref="CV409:DB409" si="182">SUMIF($F$6:$F$373,$K402,CV$6:CV$379)</f>
        <v>0</v>
      </c>
      <c r="CW409" s="246">
        <f t="shared" si="182"/>
        <v>0</v>
      </c>
      <c r="CX409" s="259">
        <f t="shared" si="182"/>
        <v>0</v>
      </c>
      <c r="CY409" s="259">
        <f t="shared" si="182"/>
        <v>0</v>
      </c>
      <c r="CZ409" s="259">
        <f t="shared" si="182"/>
        <v>0</v>
      </c>
      <c r="DA409" s="259">
        <f t="shared" si="182"/>
        <v>0</v>
      </c>
      <c r="DB409" s="259">
        <f t="shared" si="182"/>
        <v>0</v>
      </c>
      <c r="DC409" s="93">
        <f t="shared" si="156"/>
        <v>0</v>
      </c>
      <c r="DD409" s="93">
        <f t="shared" si="156"/>
        <v>0</v>
      </c>
      <c r="DE409" s="93">
        <f t="shared" si="156"/>
        <v>0</v>
      </c>
      <c r="DF409" s="93">
        <f t="shared" si="116"/>
        <v>0</v>
      </c>
      <c r="DG409" s="93">
        <f t="shared" ref="DG409:DT409" si="183">SUMIF($F$6:$F$373,$K402,DG$6:DG$379)</f>
        <v>0</v>
      </c>
      <c r="DH409" s="93">
        <f t="shared" si="183"/>
        <v>0</v>
      </c>
      <c r="DI409" s="93">
        <f t="shared" si="183"/>
        <v>0</v>
      </c>
      <c r="DJ409" s="93">
        <f t="shared" si="183"/>
        <v>0</v>
      </c>
      <c r="DK409" s="93">
        <f t="shared" si="183"/>
        <v>0</v>
      </c>
      <c r="DL409" s="93">
        <f t="shared" si="183"/>
        <v>0</v>
      </c>
      <c r="DM409" s="93">
        <f t="shared" si="183"/>
        <v>0</v>
      </c>
      <c r="DN409" s="259">
        <f t="shared" si="183"/>
        <v>0</v>
      </c>
      <c r="DO409" s="259">
        <f t="shared" si="183"/>
        <v>0</v>
      </c>
      <c r="DP409" s="93">
        <f t="shared" si="183"/>
        <v>0</v>
      </c>
      <c r="DQ409" s="93">
        <f t="shared" si="183"/>
        <v>0</v>
      </c>
      <c r="DR409" s="93">
        <f t="shared" si="183"/>
        <v>0</v>
      </c>
      <c r="DS409" s="93">
        <f t="shared" si="183"/>
        <v>0</v>
      </c>
      <c r="DT409" s="93">
        <f t="shared" si="183"/>
        <v>0</v>
      </c>
      <c r="DU409" s="93"/>
      <c r="DV409" s="93">
        <f t="shared" si="175"/>
        <v>0</v>
      </c>
      <c r="DW409" s="93">
        <f t="shared" si="175"/>
        <v>0</v>
      </c>
      <c r="DX409" s="93">
        <f t="shared" si="175"/>
        <v>0</v>
      </c>
    </row>
    <row r="410" spans="8:128">
      <c r="H410" s="62">
        <v>26</v>
      </c>
      <c r="I410" s="62" t="s">
        <v>733</v>
      </c>
      <c r="J410" s="62">
        <v>26</v>
      </c>
      <c r="K410" s="62" t="s">
        <v>1954</v>
      </c>
      <c r="L410" s="93">
        <f t="shared" si="164"/>
        <v>0</v>
      </c>
      <c r="M410" s="93">
        <f t="shared" si="164"/>
        <v>0</v>
      </c>
      <c r="N410" s="720">
        <f t="shared" si="164"/>
        <v>0</v>
      </c>
      <c r="O410" s="720">
        <f t="shared" si="164"/>
        <v>0</v>
      </c>
      <c r="P410" s="93">
        <f t="shared" si="164"/>
        <v>0</v>
      </c>
      <c r="Q410" s="93">
        <f t="shared" si="164"/>
        <v>0</v>
      </c>
      <c r="R410" s="93">
        <f t="shared" si="164"/>
        <v>0</v>
      </c>
      <c r="W410" s="93">
        <f t="shared" si="165"/>
        <v>0</v>
      </c>
      <c r="X410" s="93">
        <f t="shared" si="165"/>
        <v>0</v>
      </c>
      <c r="Y410" s="93">
        <f t="shared" si="165"/>
        <v>0</v>
      </c>
      <c r="Z410" s="93">
        <f t="shared" si="165"/>
        <v>0</v>
      </c>
      <c r="AA410" s="93">
        <f t="shared" si="165"/>
        <v>0</v>
      </c>
      <c r="AB410" s="93">
        <f t="shared" si="165"/>
        <v>0</v>
      </c>
      <c r="AC410" s="93">
        <f t="shared" si="165"/>
        <v>0</v>
      </c>
      <c r="AD410" s="93">
        <f t="shared" si="165"/>
        <v>0</v>
      </c>
      <c r="AE410" s="93"/>
      <c r="AF410" s="93">
        <f t="shared" si="165"/>
        <v>0</v>
      </c>
      <c r="AG410" s="93"/>
      <c r="AH410" s="93">
        <f t="shared" si="165"/>
        <v>0</v>
      </c>
      <c r="AI410" s="93"/>
      <c r="AJ410" s="93">
        <f t="shared" si="166"/>
        <v>0</v>
      </c>
      <c r="AK410" s="93">
        <f t="shared" si="166"/>
        <v>0</v>
      </c>
      <c r="AL410" s="255">
        <f t="shared" si="166"/>
        <v>0</v>
      </c>
      <c r="AM410" s="93">
        <f t="shared" si="166"/>
        <v>0</v>
      </c>
      <c r="AN410" s="93"/>
      <c r="AO410" s="93">
        <f t="shared" si="166"/>
        <v>0</v>
      </c>
      <c r="AP410" s="93"/>
      <c r="AQ410" s="93">
        <f t="shared" si="166"/>
        <v>0</v>
      </c>
      <c r="AR410" s="93">
        <f t="shared" si="166"/>
        <v>0</v>
      </c>
      <c r="AS410" s="259">
        <f t="shared" si="166"/>
        <v>0</v>
      </c>
      <c r="AT410" s="84">
        <f t="shared" si="166"/>
        <v>0</v>
      </c>
      <c r="AU410" s="93">
        <f t="shared" si="166"/>
        <v>0</v>
      </c>
      <c r="AV410" s="93">
        <f t="shared" si="167"/>
        <v>0</v>
      </c>
      <c r="AW410" s="259">
        <f t="shared" si="167"/>
        <v>0</v>
      </c>
      <c r="AX410" s="93">
        <f t="shared" si="167"/>
        <v>0</v>
      </c>
      <c r="AY410" s="93">
        <f t="shared" si="167"/>
        <v>0</v>
      </c>
      <c r="AZ410" s="93">
        <f t="shared" si="167"/>
        <v>0</v>
      </c>
      <c r="BA410" s="93">
        <f t="shared" si="167"/>
        <v>0</v>
      </c>
      <c r="BB410" s="93"/>
      <c r="BC410" s="259">
        <f t="shared" si="168"/>
        <v>0</v>
      </c>
      <c r="BD410" s="259">
        <f t="shared" si="168"/>
        <v>0</v>
      </c>
      <c r="BE410" s="93">
        <f t="shared" si="168"/>
        <v>0</v>
      </c>
      <c r="BF410" s="93">
        <f t="shared" si="168"/>
        <v>0</v>
      </c>
      <c r="BG410" s="93">
        <f t="shared" si="168"/>
        <v>0</v>
      </c>
      <c r="BH410" s="93">
        <f t="shared" si="168"/>
        <v>0</v>
      </c>
      <c r="BI410" s="93">
        <f t="shared" si="168"/>
        <v>0</v>
      </c>
      <c r="BJ410" s="93"/>
      <c r="BK410" s="93">
        <f t="shared" si="169"/>
        <v>0</v>
      </c>
      <c r="BL410" s="93">
        <f t="shared" si="169"/>
        <v>0</v>
      </c>
      <c r="BM410" s="93">
        <f t="shared" si="169"/>
        <v>0</v>
      </c>
      <c r="BN410" s="93">
        <f t="shared" si="169"/>
        <v>0</v>
      </c>
      <c r="BO410" s="93">
        <f t="shared" si="169"/>
        <v>0</v>
      </c>
      <c r="BP410" s="93">
        <f t="shared" si="169"/>
        <v>0</v>
      </c>
      <c r="BQ410" s="259">
        <f t="shared" si="169"/>
        <v>0</v>
      </c>
      <c r="BR410" s="259">
        <f t="shared" si="169"/>
        <v>0</v>
      </c>
      <c r="BS410" s="93">
        <f t="shared" si="169"/>
        <v>0</v>
      </c>
      <c r="BT410" s="93">
        <f t="shared" si="169"/>
        <v>0</v>
      </c>
      <c r="BU410" s="93">
        <f t="shared" si="170"/>
        <v>0</v>
      </c>
      <c r="BV410" s="93">
        <f t="shared" si="170"/>
        <v>0</v>
      </c>
      <c r="BW410" s="93">
        <f t="shared" si="170"/>
        <v>0</v>
      </c>
      <c r="BX410" s="93">
        <f t="shared" si="170"/>
        <v>0</v>
      </c>
      <c r="BY410" s="93">
        <f t="shared" si="170"/>
        <v>0</v>
      </c>
      <c r="BZ410" s="93">
        <f t="shared" si="170"/>
        <v>0</v>
      </c>
      <c r="CA410" s="93">
        <f t="shared" si="170"/>
        <v>0</v>
      </c>
      <c r="CB410" s="93">
        <f t="shared" si="170"/>
        <v>0</v>
      </c>
      <c r="CC410" s="259">
        <f t="shared" si="170"/>
        <v>0</v>
      </c>
      <c r="CD410" s="93">
        <f t="shared" si="170"/>
        <v>0</v>
      </c>
      <c r="CE410" s="93">
        <f t="shared" si="171"/>
        <v>0</v>
      </c>
      <c r="CF410" s="93">
        <f t="shared" si="171"/>
        <v>0</v>
      </c>
      <c r="CG410" s="259">
        <f t="shared" si="171"/>
        <v>0</v>
      </c>
      <c r="CH410" s="259">
        <f t="shared" si="171"/>
        <v>0</v>
      </c>
      <c r="CI410" s="259">
        <f t="shared" si="171"/>
        <v>0</v>
      </c>
      <c r="CJ410" s="259">
        <f t="shared" si="171"/>
        <v>0</v>
      </c>
      <c r="CK410" s="84">
        <f t="shared" si="171"/>
        <v>0</v>
      </c>
      <c r="CL410" s="84">
        <f t="shared" si="108"/>
        <v>0</v>
      </c>
      <c r="CM410" s="259">
        <f t="shared" si="114"/>
        <v>0</v>
      </c>
      <c r="CN410" s="259">
        <f t="shared" si="172"/>
        <v>0</v>
      </c>
      <c r="CO410" s="259">
        <f t="shared" si="172"/>
        <v>0</v>
      </c>
      <c r="CP410" s="93">
        <f t="shared" si="172"/>
        <v>0</v>
      </c>
      <c r="CQ410" s="259">
        <f t="shared" si="172"/>
        <v>0</v>
      </c>
      <c r="CR410" s="259">
        <f t="shared" si="172"/>
        <v>0</v>
      </c>
      <c r="CS410" s="93">
        <f t="shared" si="172"/>
        <v>0</v>
      </c>
      <c r="CT410" s="93">
        <f t="shared" si="172"/>
        <v>0</v>
      </c>
      <c r="CU410" s="93"/>
      <c r="CV410" s="259">
        <f t="shared" ref="CV410:DB410" si="184">SUMIF($F$6:$F$373,$K403,CV$6:CV$379)</f>
        <v>0</v>
      </c>
      <c r="CW410" s="246">
        <f t="shared" si="184"/>
        <v>0</v>
      </c>
      <c r="CX410" s="259">
        <f t="shared" si="184"/>
        <v>0</v>
      </c>
      <c r="CY410" s="259">
        <f t="shared" si="184"/>
        <v>0</v>
      </c>
      <c r="CZ410" s="259">
        <f t="shared" si="184"/>
        <v>0</v>
      </c>
      <c r="DA410" s="259">
        <f t="shared" si="184"/>
        <v>0</v>
      </c>
      <c r="DB410" s="259">
        <f t="shared" si="184"/>
        <v>0</v>
      </c>
      <c r="DC410" s="93">
        <f>SUMIF($F$6:$F$373,$K410,DC$6:DC$379)</f>
        <v>0</v>
      </c>
      <c r="DD410" s="93">
        <f t="shared" si="156"/>
        <v>0</v>
      </c>
      <c r="DE410" s="93">
        <f t="shared" si="156"/>
        <v>0</v>
      </c>
      <c r="DF410" s="93">
        <f>AVERAGE(DC410:DE410)</f>
        <v>0</v>
      </c>
      <c r="DG410" s="93">
        <f t="shared" ref="DG410:DT410" si="185">SUMIF($F$6:$F$373,$K403,DG$6:DG$379)</f>
        <v>0</v>
      </c>
      <c r="DH410" s="93">
        <f t="shared" si="185"/>
        <v>0</v>
      </c>
      <c r="DI410" s="93">
        <f t="shared" si="185"/>
        <v>0</v>
      </c>
      <c r="DJ410" s="93">
        <f t="shared" si="185"/>
        <v>0</v>
      </c>
      <c r="DK410" s="93">
        <f t="shared" si="185"/>
        <v>0</v>
      </c>
      <c r="DL410" s="93">
        <f t="shared" si="185"/>
        <v>0</v>
      </c>
      <c r="DM410" s="93">
        <f t="shared" si="185"/>
        <v>0</v>
      </c>
      <c r="DN410" s="259">
        <f t="shared" si="185"/>
        <v>0</v>
      </c>
      <c r="DO410" s="259">
        <f t="shared" si="185"/>
        <v>0</v>
      </c>
      <c r="DP410" s="93">
        <f t="shared" si="185"/>
        <v>0</v>
      </c>
      <c r="DQ410" s="93">
        <f t="shared" si="185"/>
        <v>0</v>
      </c>
      <c r="DR410" s="93">
        <f t="shared" si="185"/>
        <v>0</v>
      </c>
      <c r="DS410" s="93">
        <f t="shared" si="185"/>
        <v>0</v>
      </c>
      <c r="DT410" s="93">
        <f t="shared" si="185"/>
        <v>0</v>
      </c>
      <c r="DU410" s="93"/>
      <c r="DV410" s="93">
        <f t="shared" si="175"/>
        <v>0</v>
      </c>
      <c r="DW410" s="93">
        <f t="shared" si="175"/>
        <v>0</v>
      </c>
      <c r="DX410" s="93">
        <f t="shared" si="175"/>
        <v>0</v>
      </c>
    </row>
    <row r="411" spans="8:128">
      <c r="H411" s="62">
        <v>27</v>
      </c>
      <c r="I411" s="62" t="s">
        <v>12</v>
      </c>
      <c r="J411" s="62">
        <v>27</v>
      </c>
      <c r="K411" s="62" t="s">
        <v>12</v>
      </c>
      <c r="L411" s="93">
        <f t="shared" si="164"/>
        <v>0</v>
      </c>
      <c r="M411" s="93">
        <f t="shared" si="164"/>
        <v>0</v>
      </c>
      <c r="N411" s="720">
        <f t="shared" si="164"/>
        <v>2.0948790000000002E-2</v>
      </c>
      <c r="O411" s="720">
        <f t="shared" si="164"/>
        <v>0.20820319000000001</v>
      </c>
      <c r="P411" s="93">
        <f t="shared" si="164"/>
        <v>0</v>
      </c>
      <c r="Q411" s="93">
        <f t="shared" si="164"/>
        <v>0</v>
      </c>
      <c r="R411" s="93">
        <f t="shared" si="164"/>
        <v>0</v>
      </c>
      <c r="W411" s="93">
        <f t="shared" si="165"/>
        <v>1.1064289999999987E-2</v>
      </c>
      <c r="X411" s="93">
        <f t="shared" si="165"/>
        <v>0</v>
      </c>
      <c r="Y411" s="93">
        <f t="shared" si="165"/>
        <v>0.16</v>
      </c>
      <c r="Z411" s="93">
        <f t="shared" si="165"/>
        <v>0.22967442999999899</v>
      </c>
      <c r="AA411" s="93">
        <f t="shared" si="165"/>
        <v>0</v>
      </c>
      <c r="AB411" s="93">
        <f t="shared" si="165"/>
        <v>3.5060820952052513E-2</v>
      </c>
      <c r="AC411" s="93">
        <f t="shared" si="165"/>
        <v>0.04</v>
      </c>
      <c r="AD411" s="93">
        <f t="shared" si="165"/>
        <v>0</v>
      </c>
      <c r="AE411" s="93"/>
      <c r="AF411" s="93">
        <f t="shared" si="165"/>
        <v>0.17759252134817882</v>
      </c>
      <c r="AG411" s="93"/>
      <c r="AH411" s="93">
        <f t="shared" si="165"/>
        <v>1.0902947849617992E-2</v>
      </c>
      <c r="AI411" s="93"/>
      <c r="AJ411" s="93">
        <f t="shared" si="166"/>
        <v>8.9260563929978928E-3</v>
      </c>
      <c r="AK411" s="93">
        <f t="shared" si="166"/>
        <v>0.17249875672498755</v>
      </c>
      <c r="AL411" s="255">
        <f t="shared" si="166"/>
        <v>7.0214147079200512E-2</v>
      </c>
      <c r="AM411" s="93">
        <f t="shared" si="166"/>
        <v>0</v>
      </c>
      <c r="AN411" s="93"/>
      <c r="AO411" s="93">
        <f t="shared" si="166"/>
        <v>0</v>
      </c>
      <c r="AP411" s="93"/>
      <c r="AQ411" s="93">
        <f t="shared" si="166"/>
        <v>0</v>
      </c>
      <c r="AR411" s="93">
        <f t="shared" si="166"/>
        <v>0</v>
      </c>
      <c r="AS411" s="259">
        <f t="shared" si="166"/>
        <v>0</v>
      </c>
      <c r="AT411" s="84">
        <f t="shared" si="166"/>
        <v>0</v>
      </c>
      <c r="AU411" s="93">
        <f t="shared" si="166"/>
        <v>0</v>
      </c>
      <c r="AV411" s="93">
        <f t="shared" si="167"/>
        <v>0</v>
      </c>
      <c r="AW411" s="259">
        <f t="shared" si="167"/>
        <v>0</v>
      </c>
      <c r="AX411" s="93">
        <f t="shared" si="167"/>
        <v>0</v>
      </c>
      <c r="AY411" s="93">
        <f t="shared" si="167"/>
        <v>0.22924360547892175</v>
      </c>
      <c r="AZ411" s="93">
        <f t="shared" si="167"/>
        <v>0.45848721095784351</v>
      </c>
      <c r="BA411" s="93">
        <f t="shared" si="167"/>
        <v>0</v>
      </c>
      <c r="BB411" s="93"/>
      <c r="BC411" s="259">
        <f t="shared" si="168"/>
        <v>0</v>
      </c>
      <c r="BD411" s="259">
        <f t="shared" si="168"/>
        <v>0.25</v>
      </c>
      <c r="BE411" s="93">
        <f t="shared" si="168"/>
        <v>7.5230769230769226E-2</v>
      </c>
      <c r="BF411" s="93">
        <f t="shared" si="168"/>
        <v>0.1875</v>
      </c>
      <c r="BG411" s="93">
        <f t="shared" si="168"/>
        <v>0.55047798742138365</v>
      </c>
      <c r="BH411" s="93">
        <f t="shared" si="168"/>
        <v>0.17000288428230409</v>
      </c>
      <c r="BI411" s="93">
        <f t="shared" si="168"/>
        <v>0</v>
      </c>
      <c r="BJ411" s="93"/>
      <c r="BK411" s="93">
        <f t="shared" si="169"/>
        <v>0</v>
      </c>
      <c r="BL411" s="93">
        <f t="shared" si="169"/>
        <v>0</v>
      </c>
      <c r="BM411" s="93">
        <f t="shared" si="169"/>
        <v>0</v>
      </c>
      <c r="BN411" s="93">
        <f t="shared" si="169"/>
        <v>0</v>
      </c>
      <c r="BO411" s="93">
        <f t="shared" si="169"/>
        <v>0</v>
      </c>
      <c r="BP411" s="93">
        <f t="shared" si="169"/>
        <v>0</v>
      </c>
      <c r="BQ411" s="259">
        <f t="shared" si="169"/>
        <v>0</v>
      </c>
      <c r="BR411" s="259">
        <f t="shared" si="169"/>
        <v>0</v>
      </c>
      <c r="BS411" s="93">
        <f t="shared" si="169"/>
        <v>0</v>
      </c>
      <c r="BT411" s="93">
        <f t="shared" si="169"/>
        <v>0</v>
      </c>
      <c r="BU411" s="93">
        <f t="shared" si="170"/>
        <v>0</v>
      </c>
      <c r="BV411" s="93">
        <f t="shared" si="170"/>
        <v>0</v>
      </c>
      <c r="BW411" s="93">
        <f t="shared" si="170"/>
        <v>0</v>
      </c>
      <c r="BX411" s="93">
        <f t="shared" si="170"/>
        <v>0</v>
      </c>
      <c r="BY411" s="93">
        <f t="shared" si="170"/>
        <v>0</v>
      </c>
      <c r="BZ411" s="93">
        <f t="shared" si="170"/>
        <v>0</v>
      </c>
      <c r="CA411" s="93">
        <f t="shared" si="170"/>
        <v>0</v>
      </c>
      <c r="CB411" s="93">
        <f t="shared" si="170"/>
        <v>0</v>
      </c>
      <c r="CC411" s="259">
        <f t="shared" si="170"/>
        <v>0</v>
      </c>
      <c r="CD411" s="93">
        <f t="shared" si="170"/>
        <v>0</v>
      </c>
      <c r="CE411" s="93">
        <f t="shared" si="171"/>
        <v>0</v>
      </c>
      <c r="CF411" s="93">
        <f t="shared" si="171"/>
        <v>3.0318080700212444E-2</v>
      </c>
      <c r="CG411" s="259">
        <f t="shared" si="171"/>
        <v>0</v>
      </c>
      <c r="CH411" s="259">
        <f t="shared" si="171"/>
        <v>0</v>
      </c>
      <c r="CI411" s="259">
        <f t="shared" si="171"/>
        <v>0</v>
      </c>
      <c r="CJ411" s="259">
        <f t="shared" si="171"/>
        <v>0</v>
      </c>
      <c r="CK411" s="84">
        <f t="shared" si="171"/>
        <v>0</v>
      </c>
      <c r="CL411" s="84">
        <f t="shared" si="108"/>
        <v>0</v>
      </c>
      <c r="CM411" s="259">
        <f t="shared" si="114"/>
        <v>0</v>
      </c>
      <c r="CN411" s="259">
        <f t="shared" si="172"/>
        <v>0</v>
      </c>
      <c r="CO411" s="259">
        <f t="shared" si="172"/>
        <v>0</v>
      </c>
      <c r="CP411" s="93">
        <f t="shared" si="172"/>
        <v>0</v>
      </c>
      <c r="CQ411" s="259">
        <f t="shared" si="172"/>
        <v>0</v>
      </c>
      <c r="CR411" s="259">
        <f t="shared" si="172"/>
        <v>0</v>
      </c>
      <c r="CS411" s="93">
        <f t="shared" si="172"/>
        <v>0</v>
      </c>
      <c r="CT411" s="93">
        <f t="shared" si="172"/>
        <v>0</v>
      </c>
      <c r="CU411" s="93"/>
      <c r="CV411" s="259">
        <f t="shared" ref="CV411:DB411" si="186">SUMIF($F$6:$F$373,$K404,CV$6:CV$379)</f>
        <v>0</v>
      </c>
      <c r="CW411" s="246">
        <f t="shared" si="186"/>
        <v>0</v>
      </c>
      <c r="CX411" s="259">
        <f t="shared" si="186"/>
        <v>0</v>
      </c>
      <c r="CY411" s="259">
        <f t="shared" si="186"/>
        <v>0</v>
      </c>
      <c r="CZ411" s="259">
        <f t="shared" si="186"/>
        <v>0</v>
      </c>
      <c r="DA411" s="259">
        <f t="shared" si="186"/>
        <v>0</v>
      </c>
      <c r="DB411" s="259">
        <f t="shared" si="186"/>
        <v>0</v>
      </c>
      <c r="DC411" s="93">
        <f t="shared" si="156"/>
        <v>0</v>
      </c>
      <c r="DD411" s="93">
        <f t="shared" si="156"/>
        <v>0</v>
      </c>
      <c r="DE411" s="93">
        <f t="shared" si="156"/>
        <v>0.20324844</v>
      </c>
      <c r="DF411" s="93">
        <f>AVERAGE(DC411:DE411)</f>
        <v>6.7749480000000001E-2</v>
      </c>
      <c r="DG411" s="93">
        <f t="shared" ref="DG411:DT411" si="187">SUMIF($F$6:$F$373,$K404,DG$6:DG$379)</f>
        <v>0</v>
      </c>
      <c r="DH411" s="93">
        <f t="shared" si="187"/>
        <v>0</v>
      </c>
      <c r="DI411" s="93">
        <f t="shared" si="187"/>
        <v>0</v>
      </c>
      <c r="DJ411" s="93">
        <f t="shared" si="187"/>
        <v>0</v>
      </c>
      <c r="DK411" s="93">
        <f t="shared" si="187"/>
        <v>0</v>
      </c>
      <c r="DL411" s="93">
        <f t="shared" si="187"/>
        <v>0</v>
      </c>
      <c r="DM411" s="93">
        <f t="shared" si="187"/>
        <v>0</v>
      </c>
      <c r="DN411" s="259">
        <f t="shared" si="187"/>
        <v>0</v>
      </c>
      <c r="DO411" s="259">
        <f t="shared" si="187"/>
        <v>0</v>
      </c>
      <c r="DP411" s="93">
        <f t="shared" si="187"/>
        <v>0</v>
      </c>
      <c r="DQ411" s="93">
        <f t="shared" si="187"/>
        <v>0</v>
      </c>
      <c r="DR411" s="93">
        <f t="shared" si="187"/>
        <v>0</v>
      </c>
      <c r="DS411" s="93">
        <f t="shared" si="187"/>
        <v>0</v>
      </c>
      <c r="DT411" s="93">
        <f t="shared" si="187"/>
        <v>0</v>
      </c>
      <c r="DU411" s="93"/>
      <c r="DV411" s="93">
        <f t="shared" si="175"/>
        <v>0</v>
      </c>
      <c r="DW411" s="93">
        <f t="shared" si="175"/>
        <v>0</v>
      </c>
      <c r="DX411" s="93">
        <f t="shared" si="175"/>
        <v>0</v>
      </c>
    </row>
    <row r="412" spans="8:128">
      <c r="H412" s="62">
        <v>28</v>
      </c>
      <c r="I412" s="62" t="s">
        <v>792</v>
      </c>
      <c r="J412" s="62">
        <v>28</v>
      </c>
      <c r="K412" s="62" t="s">
        <v>792</v>
      </c>
      <c r="L412" s="93">
        <f t="shared" si="164"/>
        <v>0</v>
      </c>
      <c r="M412" s="93">
        <f t="shared" si="164"/>
        <v>0</v>
      </c>
      <c r="N412" s="720">
        <f t="shared" si="164"/>
        <v>0</v>
      </c>
      <c r="O412" s="720">
        <f t="shared" si="164"/>
        <v>0</v>
      </c>
      <c r="P412" s="93">
        <f t="shared" si="164"/>
        <v>0</v>
      </c>
      <c r="Q412" s="93">
        <f t="shared" si="164"/>
        <v>0</v>
      </c>
      <c r="R412" s="93">
        <f t="shared" si="164"/>
        <v>0</v>
      </c>
      <c r="W412" s="93">
        <f t="shared" si="165"/>
        <v>0</v>
      </c>
      <c r="X412" s="93">
        <f t="shared" si="165"/>
        <v>0</v>
      </c>
      <c r="Y412" s="93">
        <f t="shared" si="165"/>
        <v>0</v>
      </c>
      <c r="Z412" s="93">
        <f t="shared" si="165"/>
        <v>0</v>
      </c>
      <c r="AA412" s="93">
        <f t="shared" si="165"/>
        <v>0</v>
      </c>
      <c r="AB412" s="93">
        <f t="shared" si="165"/>
        <v>0</v>
      </c>
      <c r="AC412" s="93">
        <f t="shared" si="165"/>
        <v>0</v>
      </c>
      <c r="AD412" s="93">
        <f t="shared" si="165"/>
        <v>0</v>
      </c>
      <c r="AE412" s="93"/>
      <c r="AF412" s="93">
        <f t="shared" si="165"/>
        <v>0</v>
      </c>
      <c r="AG412" s="93"/>
      <c r="AH412" s="93">
        <f t="shared" si="165"/>
        <v>0</v>
      </c>
      <c r="AI412" s="93"/>
      <c r="AJ412" s="93">
        <f t="shared" si="166"/>
        <v>0</v>
      </c>
      <c r="AK412" s="93">
        <f t="shared" si="166"/>
        <v>0</v>
      </c>
      <c r="AL412" s="255">
        <f t="shared" si="166"/>
        <v>0</v>
      </c>
      <c r="AM412" s="93">
        <f t="shared" si="166"/>
        <v>0</v>
      </c>
      <c r="AN412" s="93"/>
      <c r="AO412" s="93">
        <f t="shared" si="166"/>
        <v>0</v>
      </c>
      <c r="AP412" s="93"/>
      <c r="AQ412" s="93">
        <f t="shared" si="166"/>
        <v>0</v>
      </c>
      <c r="AR412" s="93">
        <f t="shared" si="166"/>
        <v>0</v>
      </c>
      <c r="AS412" s="259">
        <f t="shared" si="166"/>
        <v>0</v>
      </c>
      <c r="AT412" s="84">
        <f t="shared" si="166"/>
        <v>0</v>
      </c>
      <c r="AU412" s="93">
        <f t="shared" si="166"/>
        <v>0</v>
      </c>
      <c r="AV412" s="93">
        <f t="shared" si="167"/>
        <v>0</v>
      </c>
      <c r="AW412" s="259">
        <f t="shared" si="167"/>
        <v>0</v>
      </c>
      <c r="AX412" s="93">
        <f t="shared" si="167"/>
        <v>0</v>
      </c>
      <c r="AY412" s="93">
        <f t="shared" si="167"/>
        <v>0</v>
      </c>
      <c r="AZ412" s="93">
        <f t="shared" si="167"/>
        <v>0</v>
      </c>
      <c r="BA412" s="93">
        <f t="shared" si="167"/>
        <v>0</v>
      </c>
      <c r="BB412" s="93"/>
      <c r="BC412" s="259">
        <f t="shared" si="168"/>
        <v>0</v>
      </c>
      <c r="BD412" s="259">
        <f t="shared" si="168"/>
        <v>0</v>
      </c>
      <c r="BE412" s="93">
        <f t="shared" si="168"/>
        <v>0</v>
      </c>
      <c r="BF412" s="93">
        <f t="shared" si="168"/>
        <v>0</v>
      </c>
      <c r="BG412" s="93">
        <f t="shared" si="168"/>
        <v>0</v>
      </c>
      <c r="BH412" s="93">
        <f t="shared" si="168"/>
        <v>0</v>
      </c>
      <c r="BI412" s="93">
        <f t="shared" si="168"/>
        <v>0</v>
      </c>
      <c r="BJ412" s="93"/>
      <c r="BK412" s="93">
        <f t="shared" si="169"/>
        <v>0</v>
      </c>
      <c r="BL412" s="93">
        <f t="shared" si="169"/>
        <v>0</v>
      </c>
      <c r="BM412" s="93">
        <f t="shared" si="169"/>
        <v>0</v>
      </c>
      <c r="BN412" s="93">
        <f t="shared" si="169"/>
        <v>0</v>
      </c>
      <c r="BO412" s="93">
        <f t="shared" si="169"/>
        <v>0</v>
      </c>
      <c r="BP412" s="93">
        <f t="shared" si="169"/>
        <v>0</v>
      </c>
      <c r="BQ412" s="259">
        <f t="shared" si="169"/>
        <v>0</v>
      </c>
      <c r="BR412" s="259">
        <f t="shared" si="169"/>
        <v>0</v>
      </c>
      <c r="BS412" s="93">
        <f t="shared" si="169"/>
        <v>0</v>
      </c>
      <c r="BT412" s="93">
        <f t="shared" si="169"/>
        <v>0</v>
      </c>
      <c r="BU412" s="93">
        <f t="shared" si="170"/>
        <v>0</v>
      </c>
      <c r="BV412" s="93">
        <f t="shared" si="170"/>
        <v>0</v>
      </c>
      <c r="BW412" s="93">
        <f t="shared" si="170"/>
        <v>0</v>
      </c>
      <c r="BX412" s="93">
        <f t="shared" si="170"/>
        <v>0</v>
      </c>
      <c r="BY412" s="93">
        <f t="shared" si="170"/>
        <v>0</v>
      </c>
      <c r="BZ412" s="93">
        <f t="shared" si="170"/>
        <v>0</v>
      </c>
      <c r="CA412" s="93">
        <f t="shared" si="170"/>
        <v>0</v>
      </c>
      <c r="CB412" s="93">
        <f t="shared" si="170"/>
        <v>0</v>
      </c>
      <c r="CC412" s="259">
        <f t="shared" si="170"/>
        <v>0</v>
      </c>
      <c r="CD412" s="93">
        <f t="shared" si="170"/>
        <v>0</v>
      </c>
      <c r="CE412" s="93">
        <f t="shared" si="171"/>
        <v>0</v>
      </c>
      <c r="CF412" s="93">
        <f t="shared" si="171"/>
        <v>0</v>
      </c>
      <c r="CG412" s="259">
        <f t="shared" si="171"/>
        <v>0</v>
      </c>
      <c r="CH412" s="259">
        <f t="shared" si="171"/>
        <v>0</v>
      </c>
      <c r="CI412" s="259">
        <f t="shared" si="171"/>
        <v>0</v>
      </c>
      <c r="CJ412" s="259">
        <f t="shared" si="171"/>
        <v>0</v>
      </c>
      <c r="CK412" s="84">
        <f t="shared" si="171"/>
        <v>0</v>
      </c>
      <c r="CL412" s="84">
        <f t="shared" si="108"/>
        <v>0</v>
      </c>
      <c r="CM412" s="259">
        <f t="shared" si="114"/>
        <v>0</v>
      </c>
      <c r="CN412" s="259">
        <f t="shared" si="172"/>
        <v>0</v>
      </c>
      <c r="CO412" s="259">
        <f t="shared" si="172"/>
        <v>0</v>
      </c>
      <c r="CP412" s="93">
        <f t="shared" si="172"/>
        <v>0</v>
      </c>
      <c r="CQ412" s="259">
        <f t="shared" si="172"/>
        <v>0</v>
      </c>
      <c r="CR412" s="259">
        <f t="shared" si="172"/>
        <v>0</v>
      </c>
      <c r="CS412" s="93">
        <f t="shared" si="172"/>
        <v>0</v>
      </c>
      <c r="CT412" s="93">
        <f t="shared" si="172"/>
        <v>0</v>
      </c>
      <c r="CU412" s="93"/>
      <c r="CV412" s="259">
        <f t="shared" ref="CV412:DB412" si="188">SUMIF($F$6:$F$373,$K405,CV$6:CV$379)</f>
        <v>0</v>
      </c>
      <c r="CW412" s="246">
        <f t="shared" si="188"/>
        <v>0</v>
      </c>
      <c r="CX412" s="259">
        <f t="shared" si="188"/>
        <v>0</v>
      </c>
      <c r="CY412" s="259">
        <f t="shared" si="188"/>
        <v>0</v>
      </c>
      <c r="CZ412" s="259">
        <f t="shared" si="188"/>
        <v>0</v>
      </c>
      <c r="DA412" s="259">
        <f t="shared" si="188"/>
        <v>0</v>
      </c>
      <c r="DB412" s="259">
        <f t="shared" si="188"/>
        <v>0</v>
      </c>
      <c r="DC412" s="93">
        <f t="shared" si="156"/>
        <v>0</v>
      </c>
      <c r="DD412" s="93">
        <f t="shared" si="156"/>
        <v>0</v>
      </c>
      <c r="DE412" s="93">
        <f t="shared" si="156"/>
        <v>0</v>
      </c>
      <c r="DF412" s="93">
        <f t="shared" si="116"/>
        <v>0</v>
      </c>
      <c r="DG412" s="93">
        <f t="shared" ref="DG412:DT412" si="189">SUMIF($F$6:$F$373,$K405,DG$6:DG$379)</f>
        <v>0</v>
      </c>
      <c r="DH412" s="93">
        <f t="shared" si="189"/>
        <v>0</v>
      </c>
      <c r="DI412" s="93">
        <f t="shared" si="189"/>
        <v>0</v>
      </c>
      <c r="DJ412" s="93">
        <f t="shared" si="189"/>
        <v>0</v>
      </c>
      <c r="DK412" s="93">
        <f t="shared" si="189"/>
        <v>0</v>
      </c>
      <c r="DL412" s="93">
        <f t="shared" si="189"/>
        <v>0</v>
      </c>
      <c r="DM412" s="93">
        <f t="shared" si="189"/>
        <v>0</v>
      </c>
      <c r="DN412" s="259">
        <f t="shared" si="189"/>
        <v>0</v>
      </c>
      <c r="DO412" s="259">
        <f t="shared" si="189"/>
        <v>0</v>
      </c>
      <c r="DP412" s="93">
        <f t="shared" si="189"/>
        <v>0</v>
      </c>
      <c r="DQ412" s="93">
        <f t="shared" si="189"/>
        <v>0</v>
      </c>
      <c r="DR412" s="93">
        <f t="shared" si="189"/>
        <v>0</v>
      </c>
      <c r="DS412" s="93">
        <f t="shared" si="189"/>
        <v>0</v>
      </c>
      <c r="DT412" s="93">
        <f t="shared" si="189"/>
        <v>0</v>
      </c>
      <c r="DU412" s="93"/>
      <c r="DV412" s="93">
        <f t="shared" si="175"/>
        <v>0</v>
      </c>
      <c r="DW412" s="93">
        <f t="shared" si="175"/>
        <v>0</v>
      </c>
      <c r="DX412" s="93">
        <f t="shared" si="175"/>
        <v>0</v>
      </c>
    </row>
    <row r="413" spans="8:128">
      <c r="H413" s="62">
        <v>29</v>
      </c>
      <c r="I413" s="62" t="s">
        <v>735</v>
      </c>
      <c r="J413" s="62">
        <v>29</v>
      </c>
      <c r="K413" s="62" t="s">
        <v>735</v>
      </c>
      <c r="L413" s="93">
        <f t="shared" si="164"/>
        <v>0</v>
      </c>
      <c r="M413" s="93">
        <f t="shared" si="164"/>
        <v>0</v>
      </c>
      <c r="N413" s="720">
        <f t="shared" si="164"/>
        <v>1.5711590000000001E-2</v>
      </c>
      <c r="O413" s="720">
        <f t="shared" si="164"/>
        <v>0.11690143</v>
      </c>
      <c r="P413" s="93">
        <f t="shared" si="164"/>
        <v>0</v>
      </c>
      <c r="Q413" s="93">
        <f t="shared" si="164"/>
        <v>0</v>
      </c>
      <c r="R413" s="93">
        <f t="shared" si="164"/>
        <v>8.0000000000000002E-3</v>
      </c>
      <c r="W413" s="93">
        <f t="shared" si="165"/>
        <v>0.10955546999999997</v>
      </c>
      <c r="X413" s="93">
        <f t="shared" si="165"/>
        <v>0</v>
      </c>
      <c r="Y413" s="93">
        <f t="shared" si="165"/>
        <v>0.11</v>
      </c>
      <c r="Z413" s="93">
        <f t="shared" si="165"/>
        <v>5.9271600000000008E-3</v>
      </c>
      <c r="AA413" s="93">
        <f t="shared" si="165"/>
        <v>0</v>
      </c>
      <c r="AB413" s="93">
        <f t="shared" si="165"/>
        <v>0</v>
      </c>
      <c r="AC413" s="93">
        <f t="shared" si="165"/>
        <v>0</v>
      </c>
      <c r="AD413" s="93">
        <f t="shared" si="165"/>
        <v>0</v>
      </c>
      <c r="AE413" s="93"/>
      <c r="AF413" s="93">
        <f t="shared" si="165"/>
        <v>1.4801341238948723E-2</v>
      </c>
      <c r="AG413" s="93"/>
      <c r="AH413" s="93">
        <f t="shared" si="165"/>
        <v>0.2006490722134876</v>
      </c>
      <c r="AI413" s="93"/>
      <c r="AJ413" s="93">
        <f t="shared" si="166"/>
        <v>1.7852112785995786E-2</v>
      </c>
      <c r="AK413" s="93">
        <f t="shared" si="166"/>
        <v>1.06695601066956E-2</v>
      </c>
      <c r="AL413" s="255">
        <f t="shared" si="166"/>
        <v>4.4485408999976814E-2</v>
      </c>
      <c r="AM413" s="93">
        <f t="shared" si="166"/>
        <v>0.28323249</v>
      </c>
      <c r="AN413" s="93"/>
      <c r="AO413" s="93">
        <f t="shared" si="166"/>
        <v>2.5270118127588267E-2</v>
      </c>
      <c r="AP413" s="93"/>
      <c r="AQ413" s="93">
        <f t="shared" si="166"/>
        <v>0.10671240693827648</v>
      </c>
      <c r="AR413" s="93">
        <f t="shared" si="166"/>
        <v>0.2</v>
      </c>
      <c r="AS413" s="259">
        <f t="shared" si="166"/>
        <v>0.21777419354838709</v>
      </c>
      <c r="AT413" s="84">
        <f t="shared" si="166"/>
        <v>0.20888709677419354</v>
      </c>
      <c r="AU413" s="93">
        <f t="shared" si="166"/>
        <v>0</v>
      </c>
      <c r="AV413" s="93">
        <f t="shared" si="167"/>
        <v>0</v>
      </c>
      <c r="AW413" s="259">
        <f t="shared" si="167"/>
        <v>0</v>
      </c>
      <c r="AX413" s="93">
        <f t="shared" si="167"/>
        <v>0</v>
      </c>
      <c r="AY413" s="93">
        <f t="shared" si="167"/>
        <v>2.3661797916069288E-2</v>
      </c>
      <c r="AZ413" s="93">
        <f t="shared" si="167"/>
        <v>4.7323595832138576E-2</v>
      </c>
      <c r="BA413" s="93">
        <f t="shared" si="167"/>
        <v>0</v>
      </c>
      <c r="BB413" s="93"/>
      <c r="BC413" s="259">
        <f t="shared" si="168"/>
        <v>0</v>
      </c>
      <c r="BD413" s="259">
        <f t="shared" si="168"/>
        <v>0</v>
      </c>
      <c r="BE413" s="93">
        <f t="shared" si="168"/>
        <v>0.23340828402366864</v>
      </c>
      <c r="BF413" s="93">
        <f t="shared" si="168"/>
        <v>0</v>
      </c>
      <c r="BG413" s="93">
        <f t="shared" si="168"/>
        <v>0.17105974842767296</v>
      </c>
      <c r="BH413" s="93">
        <f t="shared" si="168"/>
        <v>0.11349288519541857</v>
      </c>
      <c r="BI413" s="93">
        <f t="shared" si="168"/>
        <v>0</v>
      </c>
      <c r="BJ413" s="93"/>
      <c r="BK413" s="93">
        <f t="shared" si="169"/>
        <v>0</v>
      </c>
      <c r="BL413" s="93">
        <f t="shared" si="169"/>
        <v>0</v>
      </c>
      <c r="BM413" s="93">
        <f t="shared" si="169"/>
        <v>0</v>
      </c>
      <c r="BN413" s="93">
        <f t="shared" si="169"/>
        <v>0</v>
      </c>
      <c r="BO413" s="93">
        <f t="shared" si="169"/>
        <v>0</v>
      </c>
      <c r="BP413" s="93">
        <f t="shared" si="169"/>
        <v>0</v>
      </c>
      <c r="BQ413" s="259">
        <f t="shared" si="169"/>
        <v>0</v>
      </c>
      <c r="BR413" s="259">
        <f t="shared" si="169"/>
        <v>0</v>
      </c>
      <c r="BS413" s="93">
        <f t="shared" si="169"/>
        <v>0</v>
      </c>
      <c r="BT413" s="93">
        <f t="shared" si="169"/>
        <v>0</v>
      </c>
      <c r="BU413" s="93">
        <f t="shared" si="170"/>
        <v>0</v>
      </c>
      <c r="BV413" s="93">
        <f t="shared" si="170"/>
        <v>0</v>
      </c>
      <c r="BW413" s="93">
        <f t="shared" si="170"/>
        <v>0</v>
      </c>
      <c r="BX413" s="93">
        <f t="shared" si="170"/>
        <v>0</v>
      </c>
      <c r="BY413" s="93">
        <f t="shared" si="170"/>
        <v>0</v>
      </c>
      <c r="BZ413" s="93">
        <f t="shared" si="170"/>
        <v>0.33287695419608704</v>
      </c>
      <c r="CA413" s="93">
        <f t="shared" si="170"/>
        <v>0</v>
      </c>
      <c r="CB413" s="93">
        <f t="shared" si="170"/>
        <v>0</v>
      </c>
      <c r="CC413" s="259">
        <f t="shared" si="170"/>
        <v>0</v>
      </c>
      <c r="CD413" s="93">
        <f t="shared" si="170"/>
        <v>0</v>
      </c>
      <c r="CE413" s="93">
        <f t="shared" si="171"/>
        <v>0</v>
      </c>
      <c r="CF413" s="93">
        <f t="shared" si="171"/>
        <v>4.3179805137289647E-3</v>
      </c>
      <c r="CG413" s="259">
        <f t="shared" si="171"/>
        <v>0</v>
      </c>
      <c r="CH413" s="259">
        <f t="shared" si="171"/>
        <v>0</v>
      </c>
      <c r="CI413" s="259">
        <f t="shared" si="171"/>
        <v>0</v>
      </c>
      <c r="CJ413" s="259">
        <f t="shared" si="171"/>
        <v>0</v>
      </c>
      <c r="CK413" s="84">
        <f t="shared" si="171"/>
        <v>0</v>
      </c>
      <c r="CL413" s="84">
        <f t="shared" si="108"/>
        <v>0</v>
      </c>
      <c r="CM413" s="259">
        <f t="shared" si="114"/>
        <v>0</v>
      </c>
      <c r="CN413" s="259">
        <f t="shared" si="172"/>
        <v>0</v>
      </c>
      <c r="CO413" s="259">
        <f t="shared" si="172"/>
        <v>0</v>
      </c>
      <c r="CP413" s="93">
        <f t="shared" si="172"/>
        <v>0</v>
      </c>
      <c r="CQ413" s="259">
        <f t="shared" si="172"/>
        <v>0</v>
      </c>
      <c r="CR413" s="259">
        <f t="shared" si="172"/>
        <v>0</v>
      </c>
      <c r="CS413" s="93">
        <f t="shared" si="172"/>
        <v>0</v>
      </c>
      <c r="CT413" s="93">
        <f t="shared" si="172"/>
        <v>0</v>
      </c>
      <c r="CU413" s="93"/>
      <c r="CV413" s="259">
        <f t="shared" ref="CV413:DB413" si="190">SUMIF($F$6:$F$373,$K406,CV$6:CV$379)</f>
        <v>0</v>
      </c>
      <c r="CW413" s="246">
        <f t="shared" si="190"/>
        <v>0</v>
      </c>
      <c r="CX413" s="259">
        <f t="shared" si="190"/>
        <v>0</v>
      </c>
      <c r="CY413" s="259">
        <f t="shared" si="190"/>
        <v>0</v>
      </c>
      <c r="CZ413" s="259">
        <f t="shared" si="190"/>
        <v>0</v>
      </c>
      <c r="DA413" s="259">
        <f t="shared" si="190"/>
        <v>0</v>
      </c>
      <c r="DB413" s="259">
        <f t="shared" si="190"/>
        <v>0</v>
      </c>
      <c r="DC413" s="93">
        <f t="shared" si="156"/>
        <v>0.39400000000000002</v>
      </c>
      <c r="DD413" s="93">
        <f t="shared" si="156"/>
        <v>0</v>
      </c>
      <c r="DE413" s="93">
        <f t="shared" si="156"/>
        <v>0.10179139</v>
      </c>
      <c r="DF413" s="93">
        <f t="shared" si="116"/>
        <v>0.16526379666666666</v>
      </c>
      <c r="DG413" s="93">
        <f t="shared" ref="DG413:DT413" si="191">SUMIF($F$6:$F$373,$K406,DG$6:DG$379)</f>
        <v>0</v>
      </c>
      <c r="DH413" s="93">
        <f t="shared" si="191"/>
        <v>0</v>
      </c>
      <c r="DI413" s="93">
        <f t="shared" si="191"/>
        <v>0</v>
      </c>
      <c r="DJ413" s="93">
        <f t="shared" si="191"/>
        <v>0</v>
      </c>
      <c r="DK413" s="93">
        <f t="shared" si="191"/>
        <v>0</v>
      </c>
      <c r="DL413" s="93">
        <f t="shared" si="191"/>
        <v>0</v>
      </c>
      <c r="DM413" s="93">
        <f t="shared" si="191"/>
        <v>0</v>
      </c>
      <c r="DN413" s="259">
        <f t="shared" si="191"/>
        <v>0</v>
      </c>
      <c r="DO413" s="259">
        <f t="shared" si="191"/>
        <v>0</v>
      </c>
      <c r="DP413" s="93">
        <f t="shared" si="191"/>
        <v>0</v>
      </c>
      <c r="DQ413" s="93">
        <f t="shared" si="191"/>
        <v>0</v>
      </c>
      <c r="DR413" s="93">
        <f t="shared" si="191"/>
        <v>0</v>
      </c>
      <c r="DS413" s="93">
        <f t="shared" si="191"/>
        <v>0</v>
      </c>
      <c r="DT413" s="93">
        <f t="shared" si="191"/>
        <v>0</v>
      </c>
      <c r="DU413" s="93"/>
      <c r="DV413" s="93">
        <f t="shared" si="175"/>
        <v>0</v>
      </c>
      <c r="DW413" s="93">
        <f t="shared" si="175"/>
        <v>0</v>
      </c>
      <c r="DX413" s="93">
        <f t="shared" si="175"/>
        <v>0</v>
      </c>
    </row>
    <row r="414" spans="8:128">
      <c r="H414" s="62">
        <v>30</v>
      </c>
      <c r="I414" s="62" t="s">
        <v>736</v>
      </c>
      <c r="J414" s="62">
        <v>30</v>
      </c>
      <c r="K414" s="62" t="s">
        <v>736</v>
      </c>
      <c r="L414" s="93">
        <f t="shared" si="164"/>
        <v>0</v>
      </c>
      <c r="M414" s="93">
        <f t="shared" si="164"/>
        <v>0</v>
      </c>
      <c r="N414" s="720">
        <f t="shared" si="164"/>
        <v>0</v>
      </c>
      <c r="O414" s="720">
        <f t="shared" si="164"/>
        <v>0</v>
      </c>
      <c r="P414" s="93">
        <f t="shared" si="164"/>
        <v>0</v>
      </c>
      <c r="Q414" s="93">
        <f t="shared" si="164"/>
        <v>0</v>
      </c>
      <c r="R414" s="93">
        <f t="shared" si="164"/>
        <v>0</v>
      </c>
      <c r="W414" s="93">
        <f t="shared" si="165"/>
        <v>0</v>
      </c>
      <c r="X414" s="93">
        <f t="shared" si="165"/>
        <v>0</v>
      </c>
      <c r="Y414" s="93">
        <f t="shared" si="165"/>
        <v>0</v>
      </c>
      <c r="Z414" s="93">
        <f t="shared" si="165"/>
        <v>0</v>
      </c>
      <c r="AA414" s="93">
        <f t="shared" si="165"/>
        <v>0</v>
      </c>
      <c r="AB414" s="93">
        <f t="shared" si="165"/>
        <v>0</v>
      </c>
      <c r="AC414" s="93">
        <f t="shared" si="165"/>
        <v>0</v>
      </c>
      <c r="AD414" s="93">
        <f t="shared" si="165"/>
        <v>0</v>
      </c>
      <c r="AE414" s="93"/>
      <c r="AF414" s="93">
        <f t="shared" si="165"/>
        <v>0</v>
      </c>
      <c r="AG414" s="93"/>
      <c r="AH414" s="93">
        <f t="shared" si="165"/>
        <v>0</v>
      </c>
      <c r="AI414" s="93"/>
      <c r="AJ414" s="93">
        <f t="shared" si="166"/>
        <v>8.9260563929978928E-3</v>
      </c>
      <c r="AK414" s="93">
        <f t="shared" si="166"/>
        <v>0</v>
      </c>
      <c r="AL414" s="255">
        <f t="shared" si="166"/>
        <v>1.7852112785995786E-3</v>
      </c>
      <c r="AM414" s="93">
        <f t="shared" si="166"/>
        <v>0</v>
      </c>
      <c r="AN414" s="93"/>
      <c r="AO414" s="93">
        <f t="shared" si="166"/>
        <v>0</v>
      </c>
      <c r="AP414" s="93"/>
      <c r="AQ414" s="93">
        <f t="shared" si="166"/>
        <v>0</v>
      </c>
      <c r="AR414" s="93">
        <f t="shared" si="166"/>
        <v>0</v>
      </c>
      <c r="AS414" s="259">
        <f t="shared" si="166"/>
        <v>8.3225806451612903E-3</v>
      </c>
      <c r="AT414" s="84">
        <f t="shared" si="166"/>
        <v>4.1612903225806451E-3</v>
      </c>
      <c r="AU414" s="93">
        <f t="shared" si="166"/>
        <v>0</v>
      </c>
      <c r="AV414" s="93">
        <f t="shared" si="167"/>
        <v>0</v>
      </c>
      <c r="AW414" s="259">
        <f t="shared" si="167"/>
        <v>0</v>
      </c>
      <c r="AX414" s="93">
        <f t="shared" si="167"/>
        <v>0</v>
      </c>
      <c r="AY414" s="93">
        <f t="shared" si="167"/>
        <v>0</v>
      </c>
      <c r="AZ414" s="93">
        <f t="shared" si="167"/>
        <v>0</v>
      </c>
      <c r="BA414" s="93">
        <f t="shared" si="167"/>
        <v>0</v>
      </c>
      <c r="BB414" s="93"/>
      <c r="BC414" s="259">
        <f t="shared" si="168"/>
        <v>0</v>
      </c>
      <c r="BD414" s="259">
        <f t="shared" si="168"/>
        <v>0</v>
      </c>
      <c r="BE414" s="93">
        <f t="shared" si="168"/>
        <v>0</v>
      </c>
      <c r="BF414" s="93">
        <f t="shared" si="168"/>
        <v>0</v>
      </c>
      <c r="BG414" s="93">
        <f t="shared" si="168"/>
        <v>0</v>
      </c>
      <c r="BH414" s="93">
        <f t="shared" si="168"/>
        <v>0</v>
      </c>
      <c r="BI414" s="93">
        <f t="shared" si="168"/>
        <v>0</v>
      </c>
      <c r="BJ414" s="93"/>
      <c r="BK414" s="93">
        <f t="shared" si="169"/>
        <v>0</v>
      </c>
      <c r="BL414" s="93">
        <f t="shared" si="169"/>
        <v>0</v>
      </c>
      <c r="BM414" s="93">
        <f t="shared" si="169"/>
        <v>0</v>
      </c>
      <c r="BN414" s="93">
        <f t="shared" si="169"/>
        <v>0</v>
      </c>
      <c r="BO414" s="93">
        <f t="shared" si="169"/>
        <v>0</v>
      </c>
      <c r="BP414" s="93">
        <f t="shared" si="169"/>
        <v>0</v>
      </c>
      <c r="BQ414" s="259">
        <f t="shared" si="169"/>
        <v>0</v>
      </c>
      <c r="BR414" s="259">
        <f t="shared" si="169"/>
        <v>0</v>
      </c>
      <c r="BS414" s="93">
        <f t="shared" si="169"/>
        <v>0</v>
      </c>
      <c r="BT414" s="93">
        <f t="shared" si="169"/>
        <v>0</v>
      </c>
      <c r="BU414" s="93">
        <f t="shared" si="170"/>
        <v>0</v>
      </c>
      <c r="BV414" s="93">
        <f t="shared" si="170"/>
        <v>0</v>
      </c>
      <c r="BW414" s="93">
        <f t="shared" si="170"/>
        <v>0</v>
      </c>
      <c r="BX414" s="93">
        <f t="shared" si="170"/>
        <v>0</v>
      </c>
      <c r="BY414" s="93">
        <f t="shared" si="170"/>
        <v>0</v>
      </c>
      <c r="BZ414" s="93">
        <f t="shared" si="170"/>
        <v>0</v>
      </c>
      <c r="CA414" s="93">
        <f t="shared" si="170"/>
        <v>0</v>
      </c>
      <c r="CB414" s="93">
        <f t="shared" si="170"/>
        <v>0</v>
      </c>
      <c r="CC414" s="259">
        <f t="shared" si="170"/>
        <v>0</v>
      </c>
      <c r="CD414" s="93">
        <f t="shared" si="170"/>
        <v>0</v>
      </c>
      <c r="CE414" s="93">
        <f t="shared" si="171"/>
        <v>0</v>
      </c>
      <c r="CF414" s="93">
        <f t="shared" si="171"/>
        <v>0</v>
      </c>
      <c r="CG414" s="259">
        <f t="shared" si="171"/>
        <v>0</v>
      </c>
      <c r="CH414" s="259">
        <f t="shared" si="171"/>
        <v>0.05</v>
      </c>
      <c r="CI414" s="259">
        <f t="shared" si="171"/>
        <v>0</v>
      </c>
      <c r="CJ414" s="259">
        <f t="shared" si="171"/>
        <v>0</v>
      </c>
      <c r="CK414" s="84">
        <f t="shared" si="171"/>
        <v>0</v>
      </c>
      <c r="CL414" s="84">
        <f t="shared" si="108"/>
        <v>0</v>
      </c>
      <c r="CM414" s="259">
        <f t="shared" si="114"/>
        <v>0</v>
      </c>
      <c r="CN414" s="259">
        <f t="shared" si="172"/>
        <v>0</v>
      </c>
      <c r="CO414" s="259">
        <f t="shared" si="172"/>
        <v>0</v>
      </c>
      <c r="CP414" s="93">
        <f t="shared" si="172"/>
        <v>0</v>
      </c>
      <c r="CQ414" s="259">
        <f t="shared" si="172"/>
        <v>0</v>
      </c>
      <c r="CR414" s="259">
        <f t="shared" si="172"/>
        <v>0</v>
      </c>
      <c r="CS414" s="93">
        <f t="shared" si="172"/>
        <v>0</v>
      </c>
      <c r="CT414" s="93">
        <f t="shared" si="172"/>
        <v>0</v>
      </c>
      <c r="CU414" s="93"/>
      <c r="CV414" s="259">
        <f t="shared" ref="CV414:DB414" si="192">SUMIF($F$6:$F$373,$K407,CV$6:CV$379)</f>
        <v>0</v>
      </c>
      <c r="CW414" s="246">
        <f t="shared" si="192"/>
        <v>0</v>
      </c>
      <c r="CX414" s="259">
        <f t="shared" si="192"/>
        <v>0</v>
      </c>
      <c r="CY414" s="259">
        <f t="shared" si="192"/>
        <v>0</v>
      </c>
      <c r="CZ414" s="259">
        <f t="shared" si="192"/>
        <v>0</v>
      </c>
      <c r="DA414" s="259">
        <f t="shared" si="192"/>
        <v>0</v>
      </c>
      <c r="DB414" s="259">
        <f t="shared" si="192"/>
        <v>0</v>
      </c>
      <c r="DC414" s="93">
        <f t="shared" si="156"/>
        <v>0</v>
      </c>
      <c r="DD414" s="93">
        <f t="shared" si="156"/>
        <v>0</v>
      </c>
      <c r="DE414" s="93">
        <f t="shared" si="156"/>
        <v>0</v>
      </c>
      <c r="DF414" s="93">
        <f t="shared" si="116"/>
        <v>0</v>
      </c>
      <c r="DG414" s="93">
        <f t="shared" ref="DG414:DT414" si="193">SUMIF($F$6:$F$373,$K407,DG$6:DG$379)</f>
        <v>0</v>
      </c>
      <c r="DH414" s="93">
        <f t="shared" si="193"/>
        <v>0</v>
      </c>
      <c r="DI414" s="93">
        <f t="shared" si="193"/>
        <v>0</v>
      </c>
      <c r="DJ414" s="93">
        <f t="shared" si="193"/>
        <v>0</v>
      </c>
      <c r="DK414" s="93">
        <f t="shared" si="193"/>
        <v>0</v>
      </c>
      <c r="DL414" s="93">
        <f t="shared" si="193"/>
        <v>0</v>
      </c>
      <c r="DM414" s="93">
        <f t="shared" si="193"/>
        <v>0</v>
      </c>
      <c r="DN414" s="259">
        <f t="shared" si="193"/>
        <v>0</v>
      </c>
      <c r="DO414" s="259">
        <f t="shared" si="193"/>
        <v>0</v>
      </c>
      <c r="DP414" s="93">
        <f t="shared" si="193"/>
        <v>0</v>
      </c>
      <c r="DQ414" s="93">
        <f t="shared" si="193"/>
        <v>0</v>
      </c>
      <c r="DR414" s="93">
        <f t="shared" si="193"/>
        <v>0</v>
      </c>
      <c r="DS414" s="93">
        <f t="shared" si="193"/>
        <v>0</v>
      </c>
      <c r="DT414" s="93">
        <f t="shared" si="193"/>
        <v>0</v>
      </c>
      <c r="DU414" s="93"/>
      <c r="DV414" s="93">
        <f t="shared" si="175"/>
        <v>0</v>
      </c>
      <c r="DW414" s="93">
        <f t="shared" si="175"/>
        <v>0</v>
      </c>
      <c r="DX414" s="93">
        <f t="shared" si="175"/>
        <v>0</v>
      </c>
    </row>
    <row r="415" spans="8:128">
      <c r="H415" s="62">
        <v>31</v>
      </c>
      <c r="I415" s="62" t="s">
        <v>740</v>
      </c>
      <c r="J415" s="62">
        <v>31</v>
      </c>
      <c r="K415" s="62" t="s">
        <v>740</v>
      </c>
      <c r="L415" s="93">
        <f t="shared" ref="L415:R424" si="194">SUMIF($F$6:$F$379,$K415,L$6:L$379)</f>
        <v>0</v>
      </c>
      <c r="M415" s="93">
        <f t="shared" si="194"/>
        <v>0</v>
      </c>
      <c r="N415" s="720">
        <f t="shared" si="194"/>
        <v>0</v>
      </c>
      <c r="O415" s="720">
        <f t="shared" si="194"/>
        <v>0</v>
      </c>
      <c r="P415" s="93">
        <f t="shared" si="194"/>
        <v>0</v>
      </c>
      <c r="Q415" s="93">
        <f t="shared" si="194"/>
        <v>0</v>
      </c>
      <c r="R415" s="93">
        <f t="shared" si="194"/>
        <v>0</v>
      </c>
      <c r="W415" s="93">
        <f t="shared" ref="W415:AH424" si="195">SUMIF($F$6:$F$379,$K415,W$6:W$379)</f>
        <v>0</v>
      </c>
      <c r="X415" s="93">
        <f t="shared" si="195"/>
        <v>0</v>
      </c>
      <c r="Y415" s="93">
        <f t="shared" si="195"/>
        <v>0</v>
      </c>
      <c r="Z415" s="93">
        <f t="shared" si="195"/>
        <v>0</v>
      </c>
      <c r="AA415" s="93">
        <f t="shared" si="195"/>
        <v>0</v>
      </c>
      <c r="AB415" s="93">
        <f t="shared" si="195"/>
        <v>0</v>
      </c>
      <c r="AC415" s="93">
        <f t="shared" si="195"/>
        <v>0</v>
      </c>
      <c r="AD415" s="93">
        <f t="shared" si="195"/>
        <v>0</v>
      </c>
      <c r="AE415" s="93"/>
      <c r="AF415" s="93">
        <f t="shared" si="195"/>
        <v>0</v>
      </c>
      <c r="AG415" s="93"/>
      <c r="AH415" s="93">
        <f t="shared" si="195"/>
        <v>0</v>
      </c>
      <c r="AI415" s="93"/>
      <c r="AJ415" s="93">
        <f t="shared" ref="AJ415:AU424" si="196">SUMIF($F$6:$F$379,$K415,AJ$6:AJ$379)</f>
        <v>0</v>
      </c>
      <c r="AK415" s="93">
        <f t="shared" si="196"/>
        <v>0</v>
      </c>
      <c r="AL415" s="255">
        <f t="shared" si="196"/>
        <v>0</v>
      </c>
      <c r="AM415" s="93">
        <f t="shared" si="196"/>
        <v>0</v>
      </c>
      <c r="AN415" s="93"/>
      <c r="AO415" s="93">
        <f t="shared" si="196"/>
        <v>0</v>
      </c>
      <c r="AP415" s="93"/>
      <c r="AQ415" s="93">
        <f t="shared" si="196"/>
        <v>0</v>
      </c>
      <c r="AR415" s="93">
        <f t="shared" si="196"/>
        <v>0</v>
      </c>
      <c r="AS415" s="259">
        <f t="shared" si="196"/>
        <v>0</v>
      </c>
      <c r="AT415" s="84">
        <f t="shared" si="196"/>
        <v>0</v>
      </c>
      <c r="AU415" s="93">
        <f t="shared" si="196"/>
        <v>0</v>
      </c>
      <c r="AV415" s="93">
        <f t="shared" ref="AV415:BA424" si="197">SUMIF($F$6:$F$379,$K415,AV$6:AV$379)</f>
        <v>0</v>
      </c>
      <c r="AW415" s="259">
        <f t="shared" si="197"/>
        <v>0</v>
      </c>
      <c r="AX415" s="93">
        <f t="shared" si="197"/>
        <v>0</v>
      </c>
      <c r="AY415" s="93">
        <f t="shared" si="197"/>
        <v>0</v>
      </c>
      <c r="AZ415" s="93">
        <f t="shared" si="197"/>
        <v>0</v>
      </c>
      <c r="BA415" s="93">
        <f t="shared" si="197"/>
        <v>0</v>
      </c>
      <c r="BB415" s="93"/>
      <c r="BC415" s="259">
        <f t="shared" ref="BC415:BI424" si="198">SUMIF($F$6:$F$379,$K415,BC$6:BC$379)</f>
        <v>0</v>
      </c>
      <c r="BD415" s="259">
        <f t="shared" si="198"/>
        <v>0</v>
      </c>
      <c r="BE415" s="93">
        <f t="shared" si="198"/>
        <v>0</v>
      </c>
      <c r="BF415" s="93">
        <f t="shared" si="198"/>
        <v>0</v>
      </c>
      <c r="BG415" s="93">
        <f t="shared" si="198"/>
        <v>0</v>
      </c>
      <c r="BH415" s="93">
        <f t="shared" si="198"/>
        <v>0</v>
      </c>
      <c r="BI415" s="93">
        <f t="shared" si="198"/>
        <v>0</v>
      </c>
      <c r="BJ415" s="93"/>
      <c r="BK415" s="93">
        <f t="shared" ref="BK415:BT424" si="199">SUMIF($F$6:$F$379,$K415,BK$6:BK$379)</f>
        <v>0</v>
      </c>
      <c r="BL415" s="93">
        <f t="shared" si="199"/>
        <v>0</v>
      </c>
      <c r="BM415" s="93">
        <f t="shared" si="199"/>
        <v>0</v>
      </c>
      <c r="BN415" s="93">
        <f t="shared" si="199"/>
        <v>0</v>
      </c>
      <c r="BO415" s="93">
        <f t="shared" si="199"/>
        <v>0</v>
      </c>
      <c r="BP415" s="93">
        <f t="shared" si="199"/>
        <v>0</v>
      </c>
      <c r="BQ415" s="259">
        <f t="shared" si="199"/>
        <v>0</v>
      </c>
      <c r="BR415" s="259">
        <f t="shared" si="199"/>
        <v>0</v>
      </c>
      <c r="BS415" s="93">
        <f t="shared" si="199"/>
        <v>0</v>
      </c>
      <c r="BT415" s="93">
        <f t="shared" si="199"/>
        <v>0</v>
      </c>
      <c r="BU415" s="93">
        <f t="shared" ref="BU415:CD424" si="200">SUMIF($F$6:$F$379,$K415,BU$6:BU$379)</f>
        <v>0</v>
      </c>
      <c r="BV415" s="93">
        <f t="shared" si="200"/>
        <v>0</v>
      </c>
      <c r="BW415" s="93">
        <f t="shared" si="200"/>
        <v>0</v>
      </c>
      <c r="BX415" s="93">
        <f t="shared" si="200"/>
        <v>0</v>
      </c>
      <c r="BY415" s="93">
        <f t="shared" si="200"/>
        <v>0</v>
      </c>
      <c r="BZ415" s="93">
        <f t="shared" si="200"/>
        <v>0</v>
      </c>
      <c r="CA415" s="93">
        <f t="shared" si="200"/>
        <v>0</v>
      </c>
      <c r="CB415" s="93">
        <f t="shared" si="200"/>
        <v>0</v>
      </c>
      <c r="CC415" s="259">
        <f t="shared" si="200"/>
        <v>0</v>
      </c>
      <c r="CD415" s="93">
        <f t="shared" si="200"/>
        <v>0</v>
      </c>
      <c r="CE415" s="93">
        <f t="shared" ref="CE415:CK424" si="201">SUMIF($F$6:$F$379,$K415,CE$6:CE$379)</f>
        <v>0</v>
      </c>
      <c r="CF415" s="93">
        <f t="shared" si="201"/>
        <v>0</v>
      </c>
      <c r="CG415" s="259">
        <f t="shared" si="201"/>
        <v>0</v>
      </c>
      <c r="CH415" s="259">
        <f t="shared" si="201"/>
        <v>0</v>
      </c>
      <c r="CI415" s="259">
        <f t="shared" si="201"/>
        <v>0</v>
      </c>
      <c r="CJ415" s="259">
        <f t="shared" si="201"/>
        <v>0</v>
      </c>
      <c r="CK415" s="84">
        <f t="shared" si="201"/>
        <v>0</v>
      </c>
      <c r="CL415" s="84">
        <f t="shared" si="108"/>
        <v>0</v>
      </c>
      <c r="CM415" s="259">
        <f t="shared" si="114"/>
        <v>0</v>
      </c>
      <c r="CN415" s="259">
        <f t="shared" ref="CN415:CT424" si="202">SUMIF($F$6:$F$373,$K408,CN$6:CN$379)</f>
        <v>0</v>
      </c>
      <c r="CO415" s="259">
        <f t="shared" si="202"/>
        <v>0</v>
      </c>
      <c r="CP415" s="93">
        <f t="shared" si="202"/>
        <v>0</v>
      </c>
      <c r="CQ415" s="259">
        <f t="shared" si="202"/>
        <v>0</v>
      </c>
      <c r="CR415" s="259">
        <f t="shared" si="202"/>
        <v>0</v>
      </c>
      <c r="CS415" s="93">
        <f t="shared" si="202"/>
        <v>0</v>
      </c>
      <c r="CT415" s="93">
        <f t="shared" si="202"/>
        <v>0</v>
      </c>
      <c r="CU415" s="93"/>
      <c r="CV415" s="259">
        <f t="shared" ref="CV415:DB415" si="203">SUMIF($F$6:$F$373,$K408,CV$6:CV$379)</f>
        <v>0</v>
      </c>
      <c r="CW415" s="246">
        <f t="shared" si="203"/>
        <v>0</v>
      </c>
      <c r="CX415" s="259">
        <f t="shared" si="203"/>
        <v>0</v>
      </c>
      <c r="CY415" s="259">
        <f t="shared" si="203"/>
        <v>0</v>
      </c>
      <c r="CZ415" s="259">
        <f t="shared" si="203"/>
        <v>0</v>
      </c>
      <c r="DA415" s="259">
        <f t="shared" si="203"/>
        <v>0</v>
      </c>
      <c r="DB415" s="259">
        <f t="shared" si="203"/>
        <v>0</v>
      </c>
      <c r="DC415" s="93">
        <f t="shared" si="156"/>
        <v>0</v>
      </c>
      <c r="DD415" s="93">
        <f t="shared" si="156"/>
        <v>0</v>
      </c>
      <c r="DE415" s="93">
        <f t="shared" si="156"/>
        <v>0</v>
      </c>
      <c r="DF415" s="93">
        <f t="shared" si="116"/>
        <v>0</v>
      </c>
      <c r="DG415" s="93">
        <f t="shared" ref="DG415:DT415" si="204">SUMIF($F$6:$F$373,$K408,DG$6:DG$379)</f>
        <v>0</v>
      </c>
      <c r="DH415" s="93">
        <f t="shared" si="204"/>
        <v>0</v>
      </c>
      <c r="DI415" s="93">
        <f t="shared" si="204"/>
        <v>0</v>
      </c>
      <c r="DJ415" s="93">
        <f t="shared" si="204"/>
        <v>0</v>
      </c>
      <c r="DK415" s="93">
        <f t="shared" si="204"/>
        <v>0</v>
      </c>
      <c r="DL415" s="93">
        <f t="shared" si="204"/>
        <v>0</v>
      </c>
      <c r="DM415" s="93">
        <f t="shared" si="204"/>
        <v>0</v>
      </c>
      <c r="DN415" s="259">
        <f t="shared" si="204"/>
        <v>0</v>
      </c>
      <c r="DO415" s="259">
        <f t="shared" si="204"/>
        <v>0</v>
      </c>
      <c r="DP415" s="93">
        <f t="shared" si="204"/>
        <v>0</v>
      </c>
      <c r="DQ415" s="93">
        <f t="shared" si="204"/>
        <v>0</v>
      </c>
      <c r="DR415" s="93">
        <f t="shared" si="204"/>
        <v>0</v>
      </c>
      <c r="DS415" s="93">
        <f t="shared" si="204"/>
        <v>0</v>
      </c>
      <c r="DT415" s="93">
        <f t="shared" si="204"/>
        <v>0</v>
      </c>
      <c r="DU415" s="93"/>
      <c r="DV415" s="93">
        <f t="shared" si="175"/>
        <v>0</v>
      </c>
      <c r="DW415" s="93">
        <f t="shared" si="175"/>
        <v>0</v>
      </c>
      <c r="DX415" s="93">
        <f t="shared" si="175"/>
        <v>0</v>
      </c>
    </row>
    <row r="416" spans="8:128">
      <c r="H416" s="62">
        <v>32</v>
      </c>
      <c r="I416" s="62" t="s">
        <v>737</v>
      </c>
      <c r="J416" s="62">
        <v>32</v>
      </c>
      <c r="K416" s="62" t="s">
        <v>737</v>
      </c>
      <c r="L416" s="93">
        <f t="shared" si="194"/>
        <v>0</v>
      </c>
      <c r="M416" s="93">
        <f t="shared" si="194"/>
        <v>0</v>
      </c>
      <c r="N416" s="720">
        <f t="shared" si="194"/>
        <v>0</v>
      </c>
      <c r="O416" s="720">
        <f t="shared" si="194"/>
        <v>0</v>
      </c>
      <c r="P416" s="93">
        <f t="shared" si="194"/>
        <v>0</v>
      </c>
      <c r="Q416" s="93">
        <f t="shared" si="194"/>
        <v>0</v>
      </c>
      <c r="R416" s="93">
        <f t="shared" si="194"/>
        <v>0</v>
      </c>
      <c r="W416" s="93">
        <f t="shared" si="195"/>
        <v>0</v>
      </c>
      <c r="X416" s="93">
        <f t="shared" si="195"/>
        <v>0</v>
      </c>
      <c r="Y416" s="93">
        <f t="shared" si="195"/>
        <v>0</v>
      </c>
      <c r="Z416" s="93">
        <f t="shared" si="195"/>
        <v>0</v>
      </c>
      <c r="AA416" s="93">
        <f t="shared" si="195"/>
        <v>0</v>
      </c>
      <c r="AB416" s="93">
        <f t="shared" si="195"/>
        <v>0</v>
      </c>
      <c r="AC416" s="93">
        <f t="shared" si="195"/>
        <v>0</v>
      </c>
      <c r="AD416" s="93">
        <f t="shared" si="195"/>
        <v>0</v>
      </c>
      <c r="AE416" s="93"/>
      <c r="AF416" s="93">
        <f t="shared" si="195"/>
        <v>0</v>
      </c>
      <c r="AG416" s="93"/>
      <c r="AH416" s="93">
        <f t="shared" si="195"/>
        <v>0</v>
      </c>
      <c r="AI416" s="93"/>
      <c r="AJ416" s="93">
        <f t="shared" si="196"/>
        <v>0</v>
      </c>
      <c r="AK416" s="93">
        <f t="shared" si="196"/>
        <v>0</v>
      </c>
      <c r="AL416" s="255">
        <f t="shared" si="196"/>
        <v>0</v>
      </c>
      <c r="AM416" s="93">
        <f t="shared" si="196"/>
        <v>0</v>
      </c>
      <c r="AN416" s="93"/>
      <c r="AO416" s="93">
        <f t="shared" si="196"/>
        <v>0</v>
      </c>
      <c r="AP416" s="93"/>
      <c r="AQ416" s="93">
        <f t="shared" si="196"/>
        <v>0</v>
      </c>
      <c r="AR416" s="93">
        <f t="shared" si="196"/>
        <v>0</v>
      </c>
      <c r="AS416" s="259">
        <f t="shared" si="196"/>
        <v>0</v>
      </c>
      <c r="AT416" s="84">
        <f t="shared" si="196"/>
        <v>0</v>
      </c>
      <c r="AU416" s="93">
        <f t="shared" si="196"/>
        <v>0</v>
      </c>
      <c r="AV416" s="93">
        <f t="shared" si="197"/>
        <v>0</v>
      </c>
      <c r="AW416" s="259">
        <f t="shared" si="197"/>
        <v>0</v>
      </c>
      <c r="AX416" s="93">
        <f t="shared" si="197"/>
        <v>0</v>
      </c>
      <c r="AY416" s="93">
        <f t="shared" si="197"/>
        <v>0</v>
      </c>
      <c r="AZ416" s="93">
        <f t="shared" si="197"/>
        <v>0</v>
      </c>
      <c r="BA416" s="93">
        <f t="shared" si="197"/>
        <v>0</v>
      </c>
      <c r="BB416" s="93"/>
      <c r="BC416" s="259">
        <f t="shared" si="198"/>
        <v>0</v>
      </c>
      <c r="BD416" s="259">
        <f t="shared" si="198"/>
        <v>0</v>
      </c>
      <c r="BE416" s="93">
        <f t="shared" si="198"/>
        <v>0</v>
      </c>
      <c r="BF416" s="93">
        <f t="shared" si="198"/>
        <v>0</v>
      </c>
      <c r="BG416" s="93">
        <f t="shared" si="198"/>
        <v>0</v>
      </c>
      <c r="BH416" s="93">
        <f t="shared" si="198"/>
        <v>0</v>
      </c>
      <c r="BI416" s="93">
        <f t="shared" si="198"/>
        <v>0</v>
      </c>
      <c r="BJ416" s="93"/>
      <c r="BK416" s="93">
        <f t="shared" si="199"/>
        <v>0</v>
      </c>
      <c r="BL416" s="93">
        <f t="shared" si="199"/>
        <v>0</v>
      </c>
      <c r="BM416" s="93">
        <f t="shared" si="199"/>
        <v>0</v>
      </c>
      <c r="BN416" s="93">
        <f t="shared" si="199"/>
        <v>0</v>
      </c>
      <c r="BO416" s="93">
        <f t="shared" si="199"/>
        <v>0</v>
      </c>
      <c r="BP416" s="93">
        <f t="shared" si="199"/>
        <v>0</v>
      </c>
      <c r="BQ416" s="259">
        <f t="shared" si="199"/>
        <v>0</v>
      </c>
      <c r="BR416" s="259">
        <f t="shared" si="199"/>
        <v>0</v>
      </c>
      <c r="BS416" s="93">
        <f t="shared" si="199"/>
        <v>0</v>
      </c>
      <c r="BT416" s="93">
        <f t="shared" si="199"/>
        <v>0</v>
      </c>
      <c r="BU416" s="93">
        <f t="shared" si="200"/>
        <v>0</v>
      </c>
      <c r="BV416" s="93">
        <f t="shared" si="200"/>
        <v>0</v>
      </c>
      <c r="BW416" s="93">
        <f t="shared" si="200"/>
        <v>0</v>
      </c>
      <c r="BX416" s="93">
        <f t="shared" si="200"/>
        <v>0</v>
      </c>
      <c r="BY416" s="93">
        <f t="shared" si="200"/>
        <v>0</v>
      </c>
      <c r="BZ416" s="93">
        <f t="shared" si="200"/>
        <v>0</v>
      </c>
      <c r="CA416" s="93">
        <f t="shared" si="200"/>
        <v>0</v>
      </c>
      <c r="CB416" s="93">
        <f t="shared" si="200"/>
        <v>0</v>
      </c>
      <c r="CC416" s="259">
        <f t="shared" si="200"/>
        <v>0</v>
      </c>
      <c r="CD416" s="93">
        <f t="shared" si="200"/>
        <v>0</v>
      </c>
      <c r="CE416" s="93">
        <f t="shared" si="201"/>
        <v>0</v>
      </c>
      <c r="CF416" s="93">
        <f t="shared" si="201"/>
        <v>0</v>
      </c>
      <c r="CG416" s="259">
        <f t="shared" si="201"/>
        <v>0</v>
      </c>
      <c r="CH416" s="259">
        <f t="shared" si="201"/>
        <v>0</v>
      </c>
      <c r="CI416" s="259">
        <f t="shared" si="201"/>
        <v>0</v>
      </c>
      <c r="CJ416" s="259">
        <f t="shared" si="201"/>
        <v>0</v>
      </c>
      <c r="CK416" s="84">
        <f t="shared" si="201"/>
        <v>0</v>
      </c>
      <c r="CL416" s="84">
        <f t="shared" si="108"/>
        <v>0</v>
      </c>
      <c r="CM416" s="259">
        <f t="shared" si="114"/>
        <v>0</v>
      </c>
      <c r="CN416" s="259">
        <f t="shared" si="202"/>
        <v>0</v>
      </c>
      <c r="CO416" s="259">
        <f t="shared" si="202"/>
        <v>0</v>
      </c>
      <c r="CP416" s="93">
        <f t="shared" si="202"/>
        <v>0</v>
      </c>
      <c r="CQ416" s="259">
        <f t="shared" si="202"/>
        <v>0</v>
      </c>
      <c r="CR416" s="259">
        <f t="shared" si="202"/>
        <v>0</v>
      </c>
      <c r="CS416" s="93">
        <f t="shared" si="202"/>
        <v>0</v>
      </c>
      <c r="CT416" s="93">
        <f t="shared" si="202"/>
        <v>0</v>
      </c>
      <c r="CU416" s="93"/>
      <c r="CV416" s="259">
        <f t="shared" ref="CV416:DB416" si="205">SUMIF($F$6:$F$373,$K409,CV$6:CV$379)</f>
        <v>0</v>
      </c>
      <c r="CW416" s="246">
        <f t="shared" si="205"/>
        <v>0</v>
      </c>
      <c r="CX416" s="259">
        <f t="shared" si="205"/>
        <v>0</v>
      </c>
      <c r="CY416" s="259">
        <f t="shared" si="205"/>
        <v>0</v>
      </c>
      <c r="CZ416" s="259">
        <f t="shared" si="205"/>
        <v>0</v>
      </c>
      <c r="DA416" s="259">
        <f t="shared" si="205"/>
        <v>0</v>
      </c>
      <c r="DB416" s="259">
        <f t="shared" si="205"/>
        <v>0</v>
      </c>
      <c r="DC416" s="93">
        <f t="shared" si="156"/>
        <v>0</v>
      </c>
      <c r="DD416" s="93">
        <f t="shared" si="156"/>
        <v>0</v>
      </c>
      <c r="DE416" s="93">
        <f t="shared" si="156"/>
        <v>0</v>
      </c>
      <c r="DF416" s="93">
        <f t="shared" si="116"/>
        <v>0</v>
      </c>
      <c r="DG416" s="93">
        <f t="shared" ref="DG416:DT416" si="206">SUMIF($F$6:$F$373,$K409,DG$6:DG$379)</f>
        <v>0</v>
      </c>
      <c r="DH416" s="93">
        <f t="shared" si="206"/>
        <v>0</v>
      </c>
      <c r="DI416" s="93">
        <f t="shared" si="206"/>
        <v>0</v>
      </c>
      <c r="DJ416" s="93">
        <f t="shared" si="206"/>
        <v>0</v>
      </c>
      <c r="DK416" s="93">
        <f t="shared" si="206"/>
        <v>0</v>
      </c>
      <c r="DL416" s="93">
        <f t="shared" si="206"/>
        <v>0</v>
      </c>
      <c r="DM416" s="93">
        <f t="shared" si="206"/>
        <v>0</v>
      </c>
      <c r="DN416" s="259">
        <f t="shared" si="206"/>
        <v>0</v>
      </c>
      <c r="DO416" s="259">
        <f t="shared" si="206"/>
        <v>0</v>
      </c>
      <c r="DP416" s="93">
        <f t="shared" si="206"/>
        <v>0</v>
      </c>
      <c r="DQ416" s="93">
        <f t="shared" si="206"/>
        <v>0</v>
      </c>
      <c r="DR416" s="93">
        <f t="shared" si="206"/>
        <v>0</v>
      </c>
      <c r="DS416" s="93">
        <f t="shared" si="206"/>
        <v>0</v>
      </c>
      <c r="DT416" s="93">
        <f t="shared" si="206"/>
        <v>0</v>
      </c>
      <c r="DU416" s="93"/>
      <c r="DV416" s="93">
        <f t="shared" si="175"/>
        <v>0</v>
      </c>
      <c r="DW416" s="93">
        <f t="shared" si="175"/>
        <v>0</v>
      </c>
      <c r="DX416" s="93">
        <f t="shared" si="175"/>
        <v>0</v>
      </c>
    </row>
    <row r="417" spans="8:128">
      <c r="H417" s="62">
        <v>33</v>
      </c>
      <c r="I417" s="62" t="s">
        <v>738</v>
      </c>
      <c r="J417" s="62">
        <v>33</v>
      </c>
      <c r="K417" s="62" t="s">
        <v>738</v>
      </c>
      <c r="L417" s="93">
        <f t="shared" si="194"/>
        <v>0</v>
      </c>
      <c r="M417" s="93">
        <f t="shared" si="194"/>
        <v>0</v>
      </c>
      <c r="N417" s="720">
        <f t="shared" si="194"/>
        <v>0</v>
      </c>
      <c r="O417" s="720">
        <f t="shared" si="194"/>
        <v>0</v>
      </c>
      <c r="P417" s="93">
        <f t="shared" si="194"/>
        <v>0</v>
      </c>
      <c r="Q417" s="93">
        <f t="shared" si="194"/>
        <v>0</v>
      </c>
      <c r="R417" s="93">
        <f t="shared" si="194"/>
        <v>0</v>
      </c>
      <c r="W417" s="93">
        <f t="shared" si="195"/>
        <v>0</v>
      </c>
      <c r="X417" s="93">
        <f t="shared" si="195"/>
        <v>0</v>
      </c>
      <c r="Y417" s="93">
        <f t="shared" si="195"/>
        <v>0</v>
      </c>
      <c r="Z417" s="93">
        <f t="shared" si="195"/>
        <v>0</v>
      </c>
      <c r="AA417" s="93">
        <f t="shared" si="195"/>
        <v>0</v>
      </c>
      <c r="AB417" s="93">
        <f t="shared" si="195"/>
        <v>0</v>
      </c>
      <c r="AC417" s="93">
        <f t="shared" si="195"/>
        <v>0</v>
      </c>
      <c r="AD417" s="93">
        <f t="shared" si="195"/>
        <v>0</v>
      </c>
      <c r="AE417" s="93"/>
      <c r="AF417" s="93">
        <f t="shared" si="195"/>
        <v>0</v>
      </c>
      <c r="AG417" s="93"/>
      <c r="AH417" s="93">
        <f t="shared" si="195"/>
        <v>0</v>
      </c>
      <c r="AI417" s="93"/>
      <c r="AJ417" s="93">
        <f t="shared" si="196"/>
        <v>0</v>
      </c>
      <c r="AK417" s="93">
        <f t="shared" si="196"/>
        <v>0</v>
      </c>
      <c r="AL417" s="255">
        <f t="shared" si="196"/>
        <v>0</v>
      </c>
      <c r="AM417" s="93">
        <f t="shared" si="196"/>
        <v>0</v>
      </c>
      <c r="AN417" s="93"/>
      <c r="AO417" s="93">
        <f t="shared" si="196"/>
        <v>0</v>
      </c>
      <c r="AP417" s="93"/>
      <c r="AQ417" s="93">
        <f t="shared" si="196"/>
        <v>0</v>
      </c>
      <c r="AR417" s="93">
        <f t="shared" si="196"/>
        <v>0</v>
      </c>
      <c r="AS417" s="259">
        <f t="shared" si="196"/>
        <v>0</v>
      </c>
      <c r="AT417" s="84">
        <f t="shared" si="196"/>
        <v>0</v>
      </c>
      <c r="AU417" s="93">
        <f t="shared" si="196"/>
        <v>0</v>
      </c>
      <c r="AV417" s="93">
        <f t="shared" si="197"/>
        <v>0</v>
      </c>
      <c r="AW417" s="259">
        <f t="shared" si="197"/>
        <v>0</v>
      </c>
      <c r="AX417" s="93">
        <f t="shared" si="197"/>
        <v>0</v>
      </c>
      <c r="AY417" s="93">
        <f t="shared" si="197"/>
        <v>0</v>
      </c>
      <c r="AZ417" s="93">
        <f t="shared" si="197"/>
        <v>0</v>
      </c>
      <c r="BA417" s="93">
        <f t="shared" si="197"/>
        <v>0</v>
      </c>
      <c r="BB417" s="93"/>
      <c r="BC417" s="259">
        <f t="shared" si="198"/>
        <v>0</v>
      </c>
      <c r="BD417" s="259">
        <f t="shared" si="198"/>
        <v>0</v>
      </c>
      <c r="BE417" s="93">
        <f t="shared" si="198"/>
        <v>0</v>
      </c>
      <c r="BF417" s="93">
        <f t="shared" si="198"/>
        <v>0</v>
      </c>
      <c r="BG417" s="93">
        <f t="shared" si="198"/>
        <v>0</v>
      </c>
      <c r="BH417" s="93">
        <f t="shared" si="198"/>
        <v>0</v>
      </c>
      <c r="BI417" s="93">
        <f t="shared" si="198"/>
        <v>0</v>
      </c>
      <c r="BJ417" s="93"/>
      <c r="BK417" s="93">
        <f t="shared" si="199"/>
        <v>0</v>
      </c>
      <c r="BL417" s="93">
        <f t="shared" si="199"/>
        <v>0</v>
      </c>
      <c r="BM417" s="93">
        <f t="shared" si="199"/>
        <v>0</v>
      </c>
      <c r="BN417" s="93">
        <f t="shared" si="199"/>
        <v>0</v>
      </c>
      <c r="BO417" s="93">
        <f t="shared" si="199"/>
        <v>0</v>
      </c>
      <c r="BP417" s="93">
        <f t="shared" si="199"/>
        <v>0</v>
      </c>
      <c r="BQ417" s="259">
        <f t="shared" si="199"/>
        <v>0</v>
      </c>
      <c r="BR417" s="259">
        <f t="shared" si="199"/>
        <v>0</v>
      </c>
      <c r="BS417" s="93">
        <f t="shared" si="199"/>
        <v>0</v>
      </c>
      <c r="BT417" s="93">
        <f t="shared" si="199"/>
        <v>0</v>
      </c>
      <c r="BU417" s="93">
        <f t="shared" si="200"/>
        <v>0</v>
      </c>
      <c r="BV417" s="93">
        <f t="shared" si="200"/>
        <v>0</v>
      </c>
      <c r="BW417" s="93">
        <f t="shared" si="200"/>
        <v>0</v>
      </c>
      <c r="BX417" s="93">
        <f t="shared" si="200"/>
        <v>0</v>
      </c>
      <c r="BY417" s="93">
        <f t="shared" si="200"/>
        <v>0</v>
      </c>
      <c r="BZ417" s="93">
        <f t="shared" si="200"/>
        <v>0</v>
      </c>
      <c r="CA417" s="93">
        <f t="shared" si="200"/>
        <v>0</v>
      </c>
      <c r="CB417" s="93">
        <f t="shared" si="200"/>
        <v>0</v>
      </c>
      <c r="CC417" s="259">
        <f t="shared" si="200"/>
        <v>0</v>
      </c>
      <c r="CD417" s="93">
        <f t="shared" si="200"/>
        <v>0</v>
      </c>
      <c r="CE417" s="93">
        <f t="shared" si="201"/>
        <v>0</v>
      </c>
      <c r="CF417" s="93">
        <f t="shared" si="201"/>
        <v>0</v>
      </c>
      <c r="CG417" s="259">
        <f t="shared" si="201"/>
        <v>0</v>
      </c>
      <c r="CH417" s="259">
        <f t="shared" si="201"/>
        <v>0</v>
      </c>
      <c r="CI417" s="259">
        <f t="shared" si="201"/>
        <v>0</v>
      </c>
      <c r="CJ417" s="259">
        <f t="shared" si="201"/>
        <v>0</v>
      </c>
      <c r="CK417" s="84">
        <f t="shared" si="201"/>
        <v>0</v>
      </c>
      <c r="CL417" s="84">
        <f t="shared" ref="CL417:CL448" si="207">SUMIF($F$6:$F$379,$K417,CK$6:CK$379)</f>
        <v>0</v>
      </c>
      <c r="CM417" s="259">
        <f t="shared" si="114"/>
        <v>0</v>
      </c>
      <c r="CN417" s="259">
        <f t="shared" si="202"/>
        <v>0</v>
      </c>
      <c r="CO417" s="259">
        <f t="shared" si="202"/>
        <v>0</v>
      </c>
      <c r="CP417" s="93">
        <f t="shared" si="202"/>
        <v>0</v>
      </c>
      <c r="CQ417" s="259">
        <f t="shared" si="202"/>
        <v>0</v>
      </c>
      <c r="CR417" s="259">
        <f t="shared" si="202"/>
        <v>0</v>
      </c>
      <c r="CS417" s="93">
        <f t="shared" si="202"/>
        <v>0</v>
      </c>
      <c r="CT417" s="93">
        <f t="shared" si="202"/>
        <v>0</v>
      </c>
      <c r="CU417" s="93"/>
      <c r="CV417" s="259">
        <f t="shared" ref="CV417:DB417" si="208">SUMIF($F$6:$F$373,$K410,CV$6:CV$379)</f>
        <v>0</v>
      </c>
      <c r="CW417" s="246">
        <f t="shared" si="208"/>
        <v>0</v>
      </c>
      <c r="CX417" s="259">
        <f t="shared" si="208"/>
        <v>0</v>
      </c>
      <c r="CY417" s="259">
        <f t="shared" si="208"/>
        <v>0</v>
      </c>
      <c r="CZ417" s="259">
        <f t="shared" si="208"/>
        <v>0</v>
      </c>
      <c r="DA417" s="259">
        <f t="shared" si="208"/>
        <v>0</v>
      </c>
      <c r="DB417" s="259">
        <f t="shared" si="208"/>
        <v>0</v>
      </c>
      <c r="DC417" s="93">
        <f t="shared" si="156"/>
        <v>0</v>
      </c>
      <c r="DD417" s="93">
        <f t="shared" si="156"/>
        <v>0</v>
      </c>
      <c r="DE417" s="93">
        <f t="shared" si="156"/>
        <v>0</v>
      </c>
      <c r="DF417" s="93">
        <f t="shared" si="116"/>
        <v>0</v>
      </c>
      <c r="DG417" s="93">
        <f t="shared" ref="DG417:DT417" si="209">SUMIF($F$6:$F$373,$K410,DG$6:DG$379)</f>
        <v>0</v>
      </c>
      <c r="DH417" s="93">
        <f t="shared" si="209"/>
        <v>0</v>
      </c>
      <c r="DI417" s="93">
        <f t="shared" si="209"/>
        <v>0</v>
      </c>
      <c r="DJ417" s="93">
        <f t="shared" si="209"/>
        <v>0</v>
      </c>
      <c r="DK417" s="93">
        <f t="shared" si="209"/>
        <v>0</v>
      </c>
      <c r="DL417" s="93">
        <f t="shared" si="209"/>
        <v>0</v>
      </c>
      <c r="DM417" s="93">
        <f t="shared" si="209"/>
        <v>0</v>
      </c>
      <c r="DN417" s="259">
        <f t="shared" si="209"/>
        <v>0</v>
      </c>
      <c r="DO417" s="259">
        <f t="shared" si="209"/>
        <v>0</v>
      </c>
      <c r="DP417" s="93">
        <f t="shared" si="209"/>
        <v>0</v>
      </c>
      <c r="DQ417" s="93">
        <f t="shared" si="209"/>
        <v>0</v>
      </c>
      <c r="DR417" s="93">
        <f t="shared" si="209"/>
        <v>0</v>
      </c>
      <c r="DS417" s="93">
        <f t="shared" si="209"/>
        <v>0</v>
      </c>
      <c r="DT417" s="93">
        <f t="shared" si="209"/>
        <v>0</v>
      </c>
      <c r="DU417" s="93"/>
      <c r="DV417" s="93">
        <f t="shared" si="175"/>
        <v>0</v>
      </c>
      <c r="DW417" s="93">
        <f t="shared" si="175"/>
        <v>0</v>
      </c>
      <c r="DX417" s="93">
        <f t="shared" si="175"/>
        <v>0</v>
      </c>
    </row>
    <row r="418" spans="8:128">
      <c r="H418" s="62">
        <v>34</v>
      </c>
      <c r="I418" s="62" t="s">
        <v>739</v>
      </c>
      <c r="J418" s="62">
        <v>34</v>
      </c>
      <c r="K418" s="62" t="s">
        <v>739</v>
      </c>
      <c r="L418" s="93">
        <f t="shared" si="194"/>
        <v>0</v>
      </c>
      <c r="M418" s="93">
        <f t="shared" si="194"/>
        <v>0</v>
      </c>
      <c r="N418" s="93">
        <f t="shared" si="194"/>
        <v>0</v>
      </c>
      <c r="O418" s="93">
        <f t="shared" si="194"/>
        <v>0</v>
      </c>
      <c r="P418" s="93">
        <f t="shared" si="194"/>
        <v>0</v>
      </c>
      <c r="Q418" s="93">
        <f t="shared" si="194"/>
        <v>0</v>
      </c>
      <c r="R418" s="93">
        <f t="shared" si="194"/>
        <v>0</v>
      </c>
      <c r="W418" s="93">
        <f t="shared" si="195"/>
        <v>0</v>
      </c>
      <c r="X418" s="93">
        <f t="shared" si="195"/>
        <v>0</v>
      </c>
      <c r="Y418" s="93">
        <f t="shared" si="195"/>
        <v>0</v>
      </c>
      <c r="Z418" s="93">
        <f t="shared" si="195"/>
        <v>0</v>
      </c>
      <c r="AA418" s="93">
        <f t="shared" si="195"/>
        <v>0</v>
      </c>
      <c r="AB418" s="93">
        <f t="shared" si="195"/>
        <v>0</v>
      </c>
      <c r="AC418" s="93">
        <f t="shared" si="195"/>
        <v>0</v>
      </c>
      <c r="AD418" s="93">
        <f t="shared" si="195"/>
        <v>0</v>
      </c>
      <c r="AE418" s="93"/>
      <c r="AF418" s="93">
        <f t="shared" si="195"/>
        <v>0</v>
      </c>
      <c r="AG418" s="93"/>
      <c r="AH418" s="93">
        <f t="shared" si="195"/>
        <v>0</v>
      </c>
      <c r="AI418" s="93"/>
      <c r="AJ418" s="93">
        <f t="shared" si="196"/>
        <v>0</v>
      </c>
      <c r="AK418" s="93">
        <f t="shared" si="196"/>
        <v>0</v>
      </c>
      <c r="AL418" s="255">
        <f t="shared" si="196"/>
        <v>0</v>
      </c>
      <c r="AM418" s="93">
        <f t="shared" si="196"/>
        <v>0</v>
      </c>
      <c r="AN418" s="93"/>
      <c r="AO418" s="93">
        <f t="shared" si="196"/>
        <v>0</v>
      </c>
      <c r="AP418" s="93"/>
      <c r="AQ418" s="93">
        <f t="shared" si="196"/>
        <v>0</v>
      </c>
      <c r="AR418" s="93">
        <f t="shared" si="196"/>
        <v>0</v>
      </c>
      <c r="AS418" s="259">
        <f t="shared" si="196"/>
        <v>0</v>
      </c>
      <c r="AT418" s="84">
        <f t="shared" si="196"/>
        <v>0</v>
      </c>
      <c r="AU418" s="93">
        <f t="shared" si="196"/>
        <v>0</v>
      </c>
      <c r="AV418" s="93">
        <f t="shared" si="197"/>
        <v>0</v>
      </c>
      <c r="AW418" s="259">
        <f t="shared" si="197"/>
        <v>0</v>
      </c>
      <c r="AX418" s="93">
        <f t="shared" si="197"/>
        <v>0</v>
      </c>
      <c r="AY418" s="93">
        <f t="shared" si="197"/>
        <v>0</v>
      </c>
      <c r="AZ418" s="93">
        <f t="shared" si="197"/>
        <v>0</v>
      </c>
      <c r="BA418" s="93">
        <f t="shared" si="197"/>
        <v>0</v>
      </c>
      <c r="BB418" s="93"/>
      <c r="BC418" s="259">
        <f t="shared" si="198"/>
        <v>0</v>
      </c>
      <c r="BD418" s="259">
        <f t="shared" si="198"/>
        <v>0</v>
      </c>
      <c r="BE418" s="93">
        <f t="shared" si="198"/>
        <v>0</v>
      </c>
      <c r="BF418" s="93">
        <f t="shared" si="198"/>
        <v>0</v>
      </c>
      <c r="BG418" s="93">
        <f t="shared" si="198"/>
        <v>0</v>
      </c>
      <c r="BH418" s="93">
        <f t="shared" si="198"/>
        <v>0</v>
      </c>
      <c r="BI418" s="93">
        <f t="shared" si="198"/>
        <v>0</v>
      </c>
      <c r="BJ418" s="93"/>
      <c r="BK418" s="93">
        <f t="shared" si="199"/>
        <v>0</v>
      </c>
      <c r="BL418" s="93">
        <f t="shared" si="199"/>
        <v>0</v>
      </c>
      <c r="BM418" s="93">
        <f t="shared" si="199"/>
        <v>0</v>
      </c>
      <c r="BN418" s="93">
        <f t="shared" si="199"/>
        <v>0</v>
      </c>
      <c r="BO418" s="93">
        <f t="shared" si="199"/>
        <v>0</v>
      </c>
      <c r="BP418" s="93">
        <f t="shared" si="199"/>
        <v>0</v>
      </c>
      <c r="BQ418" s="259">
        <f t="shared" si="199"/>
        <v>0</v>
      </c>
      <c r="BR418" s="259">
        <f t="shared" si="199"/>
        <v>0</v>
      </c>
      <c r="BS418" s="93">
        <f t="shared" si="199"/>
        <v>0</v>
      </c>
      <c r="BT418" s="93">
        <f t="shared" si="199"/>
        <v>0</v>
      </c>
      <c r="BU418" s="93">
        <f t="shared" si="200"/>
        <v>0</v>
      </c>
      <c r="BV418" s="93">
        <f t="shared" si="200"/>
        <v>0</v>
      </c>
      <c r="BW418" s="93">
        <f t="shared" si="200"/>
        <v>0</v>
      </c>
      <c r="BX418" s="93">
        <f t="shared" si="200"/>
        <v>0</v>
      </c>
      <c r="BY418" s="93">
        <f t="shared" si="200"/>
        <v>0</v>
      </c>
      <c r="BZ418" s="93">
        <f t="shared" si="200"/>
        <v>0</v>
      </c>
      <c r="CA418" s="93">
        <f t="shared" si="200"/>
        <v>0</v>
      </c>
      <c r="CB418" s="93">
        <f t="shared" si="200"/>
        <v>0</v>
      </c>
      <c r="CC418" s="259">
        <f t="shared" si="200"/>
        <v>0</v>
      </c>
      <c r="CD418" s="93">
        <f t="shared" si="200"/>
        <v>0</v>
      </c>
      <c r="CE418" s="93">
        <f t="shared" si="201"/>
        <v>0</v>
      </c>
      <c r="CF418" s="93">
        <f t="shared" si="201"/>
        <v>0</v>
      </c>
      <c r="CG418" s="259">
        <f t="shared" si="201"/>
        <v>0</v>
      </c>
      <c r="CH418" s="259">
        <f t="shared" si="201"/>
        <v>0</v>
      </c>
      <c r="CI418" s="259">
        <f t="shared" si="201"/>
        <v>0</v>
      </c>
      <c r="CJ418" s="259">
        <f t="shared" si="201"/>
        <v>0</v>
      </c>
      <c r="CK418" s="84">
        <f t="shared" si="201"/>
        <v>0</v>
      </c>
      <c r="CL418" s="84">
        <f t="shared" si="207"/>
        <v>0</v>
      </c>
      <c r="CM418" s="259">
        <f t="shared" si="114"/>
        <v>0</v>
      </c>
      <c r="CN418" s="259">
        <f t="shared" si="202"/>
        <v>0</v>
      </c>
      <c r="CO418" s="259">
        <f t="shared" si="202"/>
        <v>0</v>
      </c>
      <c r="CP418" s="93">
        <f t="shared" si="202"/>
        <v>0</v>
      </c>
      <c r="CQ418" s="259">
        <f t="shared" si="202"/>
        <v>0</v>
      </c>
      <c r="CR418" s="259">
        <f t="shared" si="202"/>
        <v>0</v>
      </c>
      <c r="CS418" s="93">
        <f t="shared" si="202"/>
        <v>0</v>
      </c>
      <c r="CT418" s="93">
        <f t="shared" si="202"/>
        <v>0</v>
      </c>
      <c r="CU418" s="93"/>
      <c r="CV418" s="259">
        <f t="shared" ref="CV418:DB418" si="210">SUMIF($F$6:$F$373,$K411,CV$6:CV$379)</f>
        <v>0</v>
      </c>
      <c r="CW418" s="246">
        <f t="shared" si="210"/>
        <v>0</v>
      </c>
      <c r="CX418" s="259">
        <f t="shared" si="210"/>
        <v>0</v>
      </c>
      <c r="CY418" s="259">
        <f t="shared" si="210"/>
        <v>0</v>
      </c>
      <c r="CZ418" s="259">
        <f t="shared" si="210"/>
        <v>0</v>
      </c>
      <c r="DA418" s="259">
        <f t="shared" si="210"/>
        <v>0</v>
      </c>
      <c r="DB418" s="259">
        <f t="shared" si="210"/>
        <v>0</v>
      </c>
      <c r="DC418" s="93">
        <f t="shared" si="156"/>
        <v>0</v>
      </c>
      <c r="DD418" s="93">
        <f t="shared" si="156"/>
        <v>0</v>
      </c>
      <c r="DE418" s="93">
        <f t="shared" si="156"/>
        <v>0</v>
      </c>
      <c r="DF418" s="93">
        <f t="shared" si="116"/>
        <v>0</v>
      </c>
      <c r="DG418" s="93">
        <f t="shared" ref="DG418:DT418" si="211">SUMIF($F$6:$F$373,$K411,DG$6:DG$379)</f>
        <v>0</v>
      </c>
      <c r="DH418" s="93">
        <f t="shared" si="211"/>
        <v>0</v>
      </c>
      <c r="DI418" s="93">
        <f t="shared" si="211"/>
        <v>0</v>
      </c>
      <c r="DJ418" s="93">
        <f t="shared" si="211"/>
        <v>0</v>
      </c>
      <c r="DK418" s="93">
        <f t="shared" si="211"/>
        <v>0</v>
      </c>
      <c r="DL418" s="93">
        <f t="shared" si="211"/>
        <v>0</v>
      </c>
      <c r="DM418" s="93">
        <f t="shared" si="211"/>
        <v>0</v>
      </c>
      <c r="DN418" s="259">
        <f t="shared" si="211"/>
        <v>0</v>
      </c>
      <c r="DO418" s="259">
        <f t="shared" si="211"/>
        <v>0</v>
      </c>
      <c r="DP418" s="93">
        <f t="shared" si="211"/>
        <v>0</v>
      </c>
      <c r="DQ418" s="93">
        <f t="shared" si="211"/>
        <v>0</v>
      </c>
      <c r="DR418" s="93">
        <f t="shared" si="211"/>
        <v>0</v>
      </c>
      <c r="DS418" s="93">
        <f t="shared" si="211"/>
        <v>0</v>
      </c>
      <c r="DT418" s="93">
        <f t="shared" si="211"/>
        <v>0</v>
      </c>
      <c r="DU418" s="93"/>
      <c r="DV418" s="93">
        <f t="shared" si="175"/>
        <v>0</v>
      </c>
      <c r="DW418" s="93">
        <f t="shared" si="175"/>
        <v>0</v>
      </c>
      <c r="DX418" s="93">
        <f t="shared" si="175"/>
        <v>0</v>
      </c>
    </row>
    <row r="419" spans="8:128">
      <c r="H419" s="62">
        <v>35</v>
      </c>
      <c r="I419" s="62" t="s">
        <v>165</v>
      </c>
      <c r="J419" s="62">
        <v>35</v>
      </c>
      <c r="K419" s="62" t="s">
        <v>165</v>
      </c>
      <c r="L419" s="93">
        <f t="shared" si="194"/>
        <v>0</v>
      </c>
      <c r="M419" s="93">
        <f t="shared" si="194"/>
        <v>0</v>
      </c>
      <c r="N419" s="93">
        <f t="shared" si="194"/>
        <v>6.5464999999999994E-3</v>
      </c>
      <c r="O419" s="93">
        <f t="shared" si="194"/>
        <v>0</v>
      </c>
      <c r="P419" s="93">
        <f t="shared" si="194"/>
        <v>0</v>
      </c>
      <c r="Q419" s="93">
        <f t="shared" si="194"/>
        <v>0</v>
      </c>
      <c r="R419" s="93">
        <f t="shared" si="194"/>
        <v>1.0405799999999999E-3</v>
      </c>
      <c r="W419" s="93">
        <f t="shared" si="195"/>
        <v>0</v>
      </c>
      <c r="X419" s="93">
        <f t="shared" si="195"/>
        <v>0</v>
      </c>
      <c r="Y419" s="93">
        <f t="shared" si="195"/>
        <v>0</v>
      </c>
      <c r="Z419" s="93">
        <f t="shared" si="195"/>
        <v>0</v>
      </c>
      <c r="AA419" s="93">
        <f t="shared" si="195"/>
        <v>7.8E-2</v>
      </c>
      <c r="AB419" s="93">
        <f t="shared" si="195"/>
        <v>0</v>
      </c>
      <c r="AC419" s="93">
        <f t="shared" si="195"/>
        <v>0</v>
      </c>
      <c r="AD419" s="93">
        <f t="shared" si="195"/>
        <v>0</v>
      </c>
      <c r="AE419" s="93"/>
      <c r="AF419" s="93">
        <f t="shared" si="195"/>
        <v>0</v>
      </c>
      <c r="AG419" s="93"/>
      <c r="AH419" s="93">
        <f t="shared" si="195"/>
        <v>0</v>
      </c>
      <c r="AI419" s="93"/>
      <c r="AJ419" s="93">
        <f t="shared" si="196"/>
        <v>0</v>
      </c>
      <c r="AK419" s="93">
        <f t="shared" si="196"/>
        <v>0</v>
      </c>
      <c r="AL419" s="255">
        <f t="shared" si="196"/>
        <v>0</v>
      </c>
      <c r="AM419" s="93">
        <f t="shared" si="196"/>
        <v>0</v>
      </c>
      <c r="AN419" s="93"/>
      <c r="AO419" s="93">
        <f t="shared" si="196"/>
        <v>0</v>
      </c>
      <c r="AP419" s="93"/>
      <c r="AQ419" s="93">
        <f t="shared" si="196"/>
        <v>0</v>
      </c>
      <c r="AR419" s="93">
        <f t="shared" si="196"/>
        <v>0</v>
      </c>
      <c r="AS419" s="259">
        <f t="shared" si="196"/>
        <v>0</v>
      </c>
      <c r="AT419" s="84">
        <f t="shared" si="196"/>
        <v>0</v>
      </c>
      <c r="AU419" s="93">
        <f t="shared" si="196"/>
        <v>0</v>
      </c>
      <c r="AV419" s="93">
        <f t="shared" si="197"/>
        <v>0</v>
      </c>
      <c r="AW419" s="259">
        <f t="shared" si="197"/>
        <v>0</v>
      </c>
      <c r="AX419" s="93">
        <f t="shared" si="197"/>
        <v>0</v>
      </c>
      <c r="AY419" s="93">
        <f t="shared" si="197"/>
        <v>0</v>
      </c>
      <c r="AZ419" s="93">
        <f t="shared" si="197"/>
        <v>0</v>
      </c>
      <c r="BA419" s="93">
        <f t="shared" si="197"/>
        <v>0</v>
      </c>
      <c r="BB419" s="93"/>
      <c r="BC419" s="259">
        <f t="shared" si="198"/>
        <v>0</v>
      </c>
      <c r="BD419" s="259">
        <f t="shared" si="198"/>
        <v>0</v>
      </c>
      <c r="BE419" s="93">
        <f t="shared" si="198"/>
        <v>0</v>
      </c>
      <c r="BF419" s="93">
        <f t="shared" si="198"/>
        <v>0</v>
      </c>
      <c r="BG419" s="93">
        <f t="shared" si="198"/>
        <v>0</v>
      </c>
      <c r="BH419" s="93">
        <f t="shared" si="198"/>
        <v>0</v>
      </c>
      <c r="BI419" s="93">
        <f t="shared" si="198"/>
        <v>0</v>
      </c>
      <c r="BJ419" s="93"/>
      <c r="BK419" s="93">
        <f t="shared" si="199"/>
        <v>0</v>
      </c>
      <c r="BL419" s="93">
        <f t="shared" si="199"/>
        <v>0</v>
      </c>
      <c r="BM419" s="93">
        <f t="shared" si="199"/>
        <v>0</v>
      </c>
      <c r="BN419" s="93">
        <f t="shared" si="199"/>
        <v>0</v>
      </c>
      <c r="BO419" s="93">
        <f t="shared" si="199"/>
        <v>0</v>
      </c>
      <c r="BP419" s="93">
        <f t="shared" si="199"/>
        <v>0</v>
      </c>
      <c r="BQ419" s="259">
        <f t="shared" si="199"/>
        <v>0</v>
      </c>
      <c r="BR419" s="259">
        <f t="shared" si="199"/>
        <v>0</v>
      </c>
      <c r="BS419" s="93">
        <f t="shared" si="199"/>
        <v>0</v>
      </c>
      <c r="BT419" s="93">
        <f t="shared" si="199"/>
        <v>0</v>
      </c>
      <c r="BU419" s="93">
        <f t="shared" si="200"/>
        <v>0</v>
      </c>
      <c r="BV419" s="93">
        <f t="shared" si="200"/>
        <v>0</v>
      </c>
      <c r="BW419" s="93">
        <f t="shared" si="200"/>
        <v>0</v>
      </c>
      <c r="BX419" s="93">
        <f t="shared" si="200"/>
        <v>0</v>
      </c>
      <c r="BY419" s="93">
        <f t="shared" si="200"/>
        <v>0</v>
      </c>
      <c r="BZ419" s="93">
        <f t="shared" si="200"/>
        <v>0</v>
      </c>
      <c r="CA419" s="93">
        <f t="shared" si="200"/>
        <v>0</v>
      </c>
      <c r="CB419" s="93">
        <f t="shared" si="200"/>
        <v>0</v>
      </c>
      <c r="CC419" s="259">
        <f t="shared" si="200"/>
        <v>0</v>
      </c>
      <c r="CD419" s="93">
        <f t="shared" si="200"/>
        <v>0</v>
      </c>
      <c r="CE419" s="93">
        <f t="shared" si="201"/>
        <v>0</v>
      </c>
      <c r="CF419" s="93">
        <f t="shared" si="201"/>
        <v>1.4032084721333576E-2</v>
      </c>
      <c r="CG419" s="259">
        <f t="shared" si="201"/>
        <v>0</v>
      </c>
      <c r="CH419" s="259">
        <f t="shared" si="201"/>
        <v>0</v>
      </c>
      <c r="CI419" s="259">
        <f t="shared" si="201"/>
        <v>0</v>
      </c>
      <c r="CJ419" s="259">
        <f t="shared" si="201"/>
        <v>0</v>
      </c>
      <c r="CK419" s="84">
        <f t="shared" si="201"/>
        <v>0</v>
      </c>
      <c r="CL419" s="84">
        <f t="shared" si="207"/>
        <v>0</v>
      </c>
      <c r="CM419" s="259">
        <f t="shared" si="114"/>
        <v>0</v>
      </c>
      <c r="CN419" s="259">
        <f t="shared" si="202"/>
        <v>0</v>
      </c>
      <c r="CO419" s="259">
        <f t="shared" si="202"/>
        <v>0</v>
      </c>
      <c r="CP419" s="93">
        <f t="shared" si="202"/>
        <v>0</v>
      </c>
      <c r="CQ419" s="259">
        <f t="shared" si="202"/>
        <v>0</v>
      </c>
      <c r="CR419" s="259">
        <f t="shared" si="202"/>
        <v>0</v>
      </c>
      <c r="CS419" s="93">
        <f t="shared" si="202"/>
        <v>0</v>
      </c>
      <c r="CT419" s="93">
        <f t="shared" si="202"/>
        <v>0</v>
      </c>
      <c r="CU419" s="93"/>
      <c r="CV419" s="259">
        <f t="shared" ref="CV419:DB419" si="212">SUMIF($F$6:$F$373,$K412,CV$6:CV$379)</f>
        <v>0</v>
      </c>
      <c r="CW419" s="246">
        <f t="shared" si="212"/>
        <v>0</v>
      </c>
      <c r="CX419" s="259">
        <f t="shared" si="212"/>
        <v>0</v>
      </c>
      <c r="CY419" s="259">
        <f t="shared" si="212"/>
        <v>0</v>
      </c>
      <c r="CZ419" s="259">
        <f t="shared" si="212"/>
        <v>0</v>
      </c>
      <c r="DA419" s="259">
        <f t="shared" si="212"/>
        <v>0</v>
      </c>
      <c r="DB419" s="259">
        <f t="shared" si="212"/>
        <v>0</v>
      </c>
      <c r="DC419" s="93">
        <f t="shared" si="156"/>
        <v>0</v>
      </c>
      <c r="DD419" s="93">
        <f t="shared" si="156"/>
        <v>0</v>
      </c>
      <c r="DE419" s="93">
        <f t="shared" si="156"/>
        <v>0</v>
      </c>
      <c r="DF419" s="93">
        <f t="shared" si="116"/>
        <v>0</v>
      </c>
      <c r="DG419" s="93">
        <f t="shared" ref="DG419:DT419" si="213">SUMIF($F$6:$F$373,$K412,DG$6:DG$379)</f>
        <v>0</v>
      </c>
      <c r="DH419" s="93">
        <f t="shared" si="213"/>
        <v>0</v>
      </c>
      <c r="DI419" s="93">
        <f t="shared" si="213"/>
        <v>0</v>
      </c>
      <c r="DJ419" s="93">
        <f t="shared" si="213"/>
        <v>0</v>
      </c>
      <c r="DK419" s="93">
        <f t="shared" si="213"/>
        <v>0</v>
      </c>
      <c r="DL419" s="93">
        <f t="shared" si="213"/>
        <v>0</v>
      </c>
      <c r="DM419" s="93">
        <f t="shared" si="213"/>
        <v>0</v>
      </c>
      <c r="DN419" s="259">
        <f t="shared" si="213"/>
        <v>0</v>
      </c>
      <c r="DO419" s="259">
        <f t="shared" si="213"/>
        <v>0</v>
      </c>
      <c r="DP419" s="93">
        <f t="shared" si="213"/>
        <v>0</v>
      </c>
      <c r="DQ419" s="93">
        <f t="shared" si="213"/>
        <v>0</v>
      </c>
      <c r="DR419" s="93">
        <f t="shared" si="213"/>
        <v>0</v>
      </c>
      <c r="DS419" s="93">
        <f t="shared" si="213"/>
        <v>0</v>
      </c>
      <c r="DT419" s="93">
        <f t="shared" si="213"/>
        <v>0</v>
      </c>
      <c r="DU419" s="93"/>
      <c r="DV419" s="93">
        <f t="shared" si="175"/>
        <v>0</v>
      </c>
      <c r="DW419" s="93">
        <f t="shared" si="175"/>
        <v>0</v>
      </c>
      <c r="DX419" s="93">
        <f t="shared" si="175"/>
        <v>0</v>
      </c>
    </row>
    <row r="420" spans="8:128">
      <c r="H420" s="62">
        <v>36</v>
      </c>
      <c r="I420" s="62" t="s">
        <v>329</v>
      </c>
      <c r="J420" s="62">
        <v>36</v>
      </c>
      <c r="K420" s="62" t="s">
        <v>329</v>
      </c>
      <c r="L420" s="93">
        <f t="shared" si="194"/>
        <v>0</v>
      </c>
      <c r="M420" s="93">
        <f t="shared" si="194"/>
        <v>0</v>
      </c>
      <c r="N420" s="93">
        <f t="shared" si="194"/>
        <v>0</v>
      </c>
      <c r="O420" s="93">
        <f t="shared" si="194"/>
        <v>9.4637799999999998E-3</v>
      </c>
      <c r="P420" s="93">
        <f t="shared" si="194"/>
        <v>0</v>
      </c>
      <c r="Q420" s="93">
        <f t="shared" si="194"/>
        <v>0</v>
      </c>
      <c r="R420" s="93">
        <f t="shared" si="194"/>
        <v>0</v>
      </c>
      <c r="W420" s="93">
        <f t="shared" si="195"/>
        <v>8.6332999999999994E-4</v>
      </c>
      <c r="X420" s="93">
        <f t="shared" si="195"/>
        <v>0</v>
      </c>
      <c r="Y420" s="93">
        <f t="shared" si="195"/>
        <v>0.1</v>
      </c>
      <c r="Z420" s="93">
        <f t="shared" si="195"/>
        <v>4.8855289999999905E-2</v>
      </c>
      <c r="AA420" s="93">
        <f t="shared" si="195"/>
        <v>4.3099999999999999E-2</v>
      </c>
      <c r="AB420" s="93">
        <f t="shared" si="195"/>
        <v>6.6353004014087294E-3</v>
      </c>
      <c r="AC420" s="93">
        <f t="shared" si="195"/>
        <v>0.115</v>
      </c>
      <c r="AD420" s="93">
        <f t="shared" si="195"/>
        <v>0</v>
      </c>
      <c r="AE420" s="93"/>
      <c r="AF420" s="93">
        <f t="shared" si="195"/>
        <v>1.5611704535167907E-2</v>
      </c>
      <c r="AG420" s="93"/>
      <c r="AH420" s="93">
        <f t="shared" si="195"/>
        <v>0</v>
      </c>
      <c r="AI420" s="93"/>
      <c r="AJ420" s="93">
        <f t="shared" si="196"/>
        <v>1.2208523255083106E-2</v>
      </c>
      <c r="AK420" s="93">
        <f t="shared" si="196"/>
        <v>0</v>
      </c>
      <c r="AL420" s="255">
        <f t="shared" si="196"/>
        <v>5.2518114673468456E-3</v>
      </c>
      <c r="AM420" s="93">
        <f t="shared" si="196"/>
        <v>0</v>
      </c>
      <c r="AN420" s="93"/>
      <c r="AO420" s="93">
        <f t="shared" si="196"/>
        <v>0</v>
      </c>
      <c r="AP420" s="93"/>
      <c r="AQ420" s="93">
        <f t="shared" si="196"/>
        <v>0</v>
      </c>
      <c r="AR420" s="93">
        <f t="shared" si="196"/>
        <v>0</v>
      </c>
      <c r="AS420" s="259">
        <f t="shared" si="196"/>
        <v>0</v>
      </c>
      <c r="AT420" s="84">
        <f t="shared" si="196"/>
        <v>0</v>
      </c>
      <c r="AU420" s="93">
        <f t="shared" si="196"/>
        <v>0</v>
      </c>
      <c r="AV420" s="93">
        <f t="shared" si="197"/>
        <v>0</v>
      </c>
      <c r="AW420" s="259">
        <f t="shared" si="197"/>
        <v>0</v>
      </c>
      <c r="AX420" s="93">
        <f t="shared" si="197"/>
        <v>0</v>
      </c>
      <c r="AY420" s="93">
        <f t="shared" si="197"/>
        <v>0</v>
      </c>
      <c r="AZ420" s="93">
        <f t="shared" si="197"/>
        <v>0</v>
      </c>
      <c r="BA420" s="93">
        <f t="shared" si="197"/>
        <v>0</v>
      </c>
      <c r="BB420" s="93"/>
      <c r="BC420" s="259">
        <f t="shared" si="198"/>
        <v>0</v>
      </c>
      <c r="BD420" s="259">
        <f t="shared" si="198"/>
        <v>0.1</v>
      </c>
      <c r="BE420" s="93">
        <f t="shared" si="198"/>
        <v>0</v>
      </c>
      <c r="BF420" s="93">
        <f t="shared" si="198"/>
        <v>0</v>
      </c>
      <c r="BG420" s="93">
        <f t="shared" si="198"/>
        <v>0</v>
      </c>
      <c r="BH420" s="93">
        <f t="shared" si="198"/>
        <v>9.2145862552594673E-2</v>
      </c>
      <c r="BI420" s="93">
        <f t="shared" si="198"/>
        <v>0</v>
      </c>
      <c r="BJ420" s="93"/>
      <c r="BK420" s="93">
        <f t="shared" si="199"/>
        <v>0</v>
      </c>
      <c r="BL420" s="93">
        <f t="shared" si="199"/>
        <v>0</v>
      </c>
      <c r="BM420" s="93">
        <f t="shared" si="199"/>
        <v>0</v>
      </c>
      <c r="BN420" s="93">
        <f t="shared" si="199"/>
        <v>0</v>
      </c>
      <c r="BO420" s="93">
        <f t="shared" si="199"/>
        <v>0</v>
      </c>
      <c r="BP420" s="93">
        <f t="shared" si="199"/>
        <v>0</v>
      </c>
      <c r="BQ420" s="259">
        <f t="shared" si="199"/>
        <v>0</v>
      </c>
      <c r="BR420" s="259">
        <f t="shared" si="199"/>
        <v>0</v>
      </c>
      <c r="BS420" s="93">
        <f t="shared" si="199"/>
        <v>0</v>
      </c>
      <c r="BT420" s="93">
        <f t="shared" si="199"/>
        <v>0</v>
      </c>
      <c r="BU420" s="93">
        <f t="shared" si="200"/>
        <v>0</v>
      </c>
      <c r="BV420" s="93">
        <f t="shared" si="200"/>
        <v>0</v>
      </c>
      <c r="BW420" s="93">
        <f t="shared" si="200"/>
        <v>0</v>
      </c>
      <c r="BX420" s="93">
        <f t="shared" si="200"/>
        <v>0</v>
      </c>
      <c r="BY420" s="93">
        <f t="shared" si="200"/>
        <v>0</v>
      </c>
      <c r="BZ420" s="93">
        <f t="shared" si="200"/>
        <v>0</v>
      </c>
      <c r="CA420" s="93">
        <f t="shared" si="200"/>
        <v>0</v>
      </c>
      <c r="CB420" s="93">
        <f t="shared" si="200"/>
        <v>0</v>
      </c>
      <c r="CC420" s="259">
        <f t="shared" si="200"/>
        <v>0</v>
      </c>
      <c r="CD420" s="93">
        <f t="shared" si="200"/>
        <v>0</v>
      </c>
      <c r="CE420" s="93">
        <f t="shared" si="201"/>
        <v>0</v>
      </c>
      <c r="CF420" s="93">
        <f t="shared" si="201"/>
        <v>3.4615568524139257E-3</v>
      </c>
      <c r="CG420" s="259">
        <f t="shared" si="201"/>
        <v>0</v>
      </c>
      <c r="CH420" s="259">
        <f t="shared" si="201"/>
        <v>0</v>
      </c>
      <c r="CI420" s="259">
        <f t="shared" si="201"/>
        <v>0</v>
      </c>
      <c r="CJ420" s="259">
        <f t="shared" si="201"/>
        <v>0</v>
      </c>
      <c r="CK420" s="84">
        <f t="shared" si="201"/>
        <v>0</v>
      </c>
      <c r="CL420" s="84">
        <f t="shared" si="207"/>
        <v>0</v>
      </c>
      <c r="CM420" s="259">
        <f t="shared" si="114"/>
        <v>0</v>
      </c>
      <c r="CN420" s="259">
        <f t="shared" si="202"/>
        <v>0</v>
      </c>
      <c r="CO420" s="259">
        <f t="shared" si="202"/>
        <v>5.0000000000000001E-3</v>
      </c>
      <c r="CP420" s="93">
        <f t="shared" si="202"/>
        <v>0</v>
      </c>
      <c r="CQ420" s="259">
        <f t="shared" si="202"/>
        <v>0</v>
      </c>
      <c r="CR420" s="259">
        <f t="shared" si="202"/>
        <v>0</v>
      </c>
      <c r="CS420" s="93">
        <f t="shared" si="202"/>
        <v>0</v>
      </c>
      <c r="CT420" s="93">
        <f t="shared" si="202"/>
        <v>0</v>
      </c>
      <c r="CU420" s="93"/>
      <c r="CV420" s="259">
        <f t="shared" ref="CV420:DB420" si="214">SUMIF($F$6:$F$373,$K413,CV$6:CV$379)</f>
        <v>0</v>
      </c>
      <c r="CW420" s="246">
        <f t="shared" si="214"/>
        <v>0</v>
      </c>
      <c r="CX420" s="259">
        <f t="shared" si="214"/>
        <v>0</v>
      </c>
      <c r="CY420" s="259">
        <f t="shared" si="214"/>
        <v>0</v>
      </c>
      <c r="CZ420" s="259">
        <f t="shared" si="214"/>
        <v>0</v>
      </c>
      <c r="DA420" s="259">
        <f t="shared" si="214"/>
        <v>0</v>
      </c>
      <c r="DB420" s="259">
        <f t="shared" si="214"/>
        <v>0</v>
      </c>
      <c r="DC420" s="93">
        <f t="shared" si="156"/>
        <v>2.7E-2</v>
      </c>
      <c r="DD420" s="93">
        <f t="shared" si="156"/>
        <v>0</v>
      </c>
      <c r="DE420" s="93">
        <f t="shared" si="156"/>
        <v>3.2255600000000006E-3</v>
      </c>
      <c r="DF420" s="93">
        <f t="shared" si="116"/>
        <v>1.0075186666666666E-2</v>
      </c>
      <c r="DG420" s="93">
        <f t="shared" ref="DG420:DT420" si="215">SUMIF($F$6:$F$373,$K413,DG$6:DG$379)</f>
        <v>0</v>
      </c>
      <c r="DH420" s="93">
        <f t="shared" si="215"/>
        <v>0</v>
      </c>
      <c r="DI420" s="93">
        <f t="shared" si="215"/>
        <v>0</v>
      </c>
      <c r="DJ420" s="93">
        <f t="shared" si="215"/>
        <v>0</v>
      </c>
      <c r="DK420" s="93">
        <f t="shared" si="215"/>
        <v>0</v>
      </c>
      <c r="DL420" s="93">
        <f t="shared" si="215"/>
        <v>0</v>
      </c>
      <c r="DM420" s="93">
        <f t="shared" si="215"/>
        <v>0</v>
      </c>
      <c r="DN420" s="259">
        <f t="shared" si="215"/>
        <v>0</v>
      </c>
      <c r="DO420" s="259">
        <f t="shared" si="215"/>
        <v>0</v>
      </c>
      <c r="DP420" s="93">
        <f t="shared" si="215"/>
        <v>0</v>
      </c>
      <c r="DQ420" s="93">
        <f t="shared" si="215"/>
        <v>0</v>
      </c>
      <c r="DR420" s="93">
        <f t="shared" si="215"/>
        <v>0</v>
      </c>
      <c r="DS420" s="93">
        <f t="shared" si="215"/>
        <v>0</v>
      </c>
      <c r="DT420" s="93">
        <f t="shared" si="215"/>
        <v>0</v>
      </c>
      <c r="DU420" s="93"/>
      <c r="DV420" s="93">
        <f t="shared" si="175"/>
        <v>0</v>
      </c>
      <c r="DW420" s="93">
        <f t="shared" si="175"/>
        <v>0</v>
      </c>
      <c r="DX420" s="93">
        <f t="shared" si="175"/>
        <v>0</v>
      </c>
    </row>
    <row r="421" spans="8:128">
      <c r="H421" s="62">
        <v>37</v>
      </c>
      <c r="I421" s="62" t="s">
        <v>113</v>
      </c>
      <c r="J421" s="62">
        <v>37</v>
      </c>
      <c r="K421" s="62" t="s">
        <v>113</v>
      </c>
      <c r="L421" s="93">
        <f t="shared" si="194"/>
        <v>0</v>
      </c>
      <c r="M421" s="93">
        <f t="shared" si="194"/>
        <v>0</v>
      </c>
      <c r="N421" s="93">
        <f t="shared" si="194"/>
        <v>0</v>
      </c>
      <c r="O421" s="93">
        <f t="shared" si="194"/>
        <v>1.87156E-3</v>
      </c>
      <c r="P421" s="93">
        <f t="shared" si="194"/>
        <v>0</v>
      </c>
      <c r="Q421" s="93">
        <f t="shared" si="194"/>
        <v>0</v>
      </c>
      <c r="R421" s="93">
        <f t="shared" si="194"/>
        <v>0</v>
      </c>
      <c r="W421" s="93">
        <f t="shared" si="195"/>
        <v>0</v>
      </c>
      <c r="X421" s="93">
        <f t="shared" si="195"/>
        <v>0</v>
      </c>
      <c r="Y421" s="93">
        <f t="shared" si="195"/>
        <v>0</v>
      </c>
      <c r="Z421" s="93">
        <f t="shared" si="195"/>
        <v>0</v>
      </c>
      <c r="AA421" s="93">
        <f t="shared" si="195"/>
        <v>0</v>
      </c>
      <c r="AB421" s="93">
        <f t="shared" si="195"/>
        <v>0</v>
      </c>
      <c r="AC421" s="93">
        <f t="shared" si="195"/>
        <v>0</v>
      </c>
      <c r="AD421" s="93">
        <f t="shared" si="195"/>
        <v>1.3393859096602305E-2</v>
      </c>
      <c r="AE421" s="93"/>
      <c r="AF421" s="93">
        <f t="shared" si="195"/>
        <v>3.1730334027337714E-2</v>
      </c>
      <c r="AG421" s="93"/>
      <c r="AH421" s="93">
        <f t="shared" si="195"/>
        <v>0.1426631658725421</v>
      </c>
      <c r="AI421" s="93"/>
      <c r="AJ421" s="93">
        <f t="shared" si="196"/>
        <v>2.0044089312963941E-2</v>
      </c>
      <c r="AK421" s="93">
        <f t="shared" si="196"/>
        <v>0</v>
      </c>
      <c r="AL421" s="255">
        <f t="shared" si="196"/>
        <v>3.7676603890993546E-2</v>
      </c>
      <c r="AM421" s="93">
        <f t="shared" si="196"/>
        <v>0</v>
      </c>
      <c r="AN421" s="93"/>
      <c r="AO421" s="93">
        <f t="shared" si="196"/>
        <v>0</v>
      </c>
      <c r="AP421" s="93"/>
      <c r="AQ421" s="93">
        <f t="shared" si="196"/>
        <v>0</v>
      </c>
      <c r="AR421" s="93">
        <f t="shared" si="196"/>
        <v>0</v>
      </c>
      <c r="AS421" s="259">
        <f t="shared" si="196"/>
        <v>0</v>
      </c>
      <c r="AT421" s="84">
        <f t="shared" si="196"/>
        <v>0</v>
      </c>
      <c r="AU421" s="93">
        <f t="shared" si="196"/>
        <v>0</v>
      </c>
      <c r="AV421" s="93">
        <f t="shared" si="197"/>
        <v>0</v>
      </c>
      <c r="AW421" s="259">
        <f t="shared" si="197"/>
        <v>0</v>
      </c>
      <c r="AX421" s="93">
        <f t="shared" si="197"/>
        <v>0</v>
      </c>
      <c r="AY421" s="93">
        <f t="shared" si="197"/>
        <v>0</v>
      </c>
      <c r="AZ421" s="93">
        <f t="shared" si="197"/>
        <v>0</v>
      </c>
      <c r="BA421" s="93">
        <f t="shared" si="197"/>
        <v>0</v>
      </c>
      <c r="BB421" s="93"/>
      <c r="BC421" s="259">
        <f t="shared" si="198"/>
        <v>0</v>
      </c>
      <c r="BD421" s="259">
        <f t="shared" si="198"/>
        <v>0</v>
      </c>
      <c r="BE421" s="93">
        <f t="shared" si="198"/>
        <v>0</v>
      </c>
      <c r="BF421" s="93">
        <f t="shared" si="198"/>
        <v>0</v>
      </c>
      <c r="BG421" s="93">
        <f t="shared" si="198"/>
        <v>0</v>
      </c>
      <c r="BH421" s="93">
        <f t="shared" si="198"/>
        <v>0</v>
      </c>
      <c r="BI421" s="93">
        <f t="shared" si="198"/>
        <v>0</v>
      </c>
      <c r="BJ421" s="93"/>
      <c r="BK421" s="93">
        <f t="shared" si="199"/>
        <v>0</v>
      </c>
      <c r="BL421" s="93">
        <f t="shared" si="199"/>
        <v>0</v>
      </c>
      <c r="BM421" s="93">
        <f t="shared" si="199"/>
        <v>0</v>
      </c>
      <c r="BN421" s="93">
        <f t="shared" si="199"/>
        <v>0</v>
      </c>
      <c r="BO421" s="93">
        <f t="shared" si="199"/>
        <v>0</v>
      </c>
      <c r="BP421" s="93">
        <f t="shared" si="199"/>
        <v>0</v>
      </c>
      <c r="BQ421" s="259">
        <f t="shared" si="199"/>
        <v>0</v>
      </c>
      <c r="BR421" s="259">
        <f t="shared" si="199"/>
        <v>0</v>
      </c>
      <c r="BS421" s="93">
        <f t="shared" si="199"/>
        <v>0</v>
      </c>
      <c r="BT421" s="93">
        <f t="shared" si="199"/>
        <v>0</v>
      </c>
      <c r="BU421" s="93">
        <f t="shared" si="200"/>
        <v>0</v>
      </c>
      <c r="BV421" s="93">
        <f t="shared" si="200"/>
        <v>0</v>
      </c>
      <c r="BW421" s="93">
        <f t="shared" si="200"/>
        <v>0</v>
      </c>
      <c r="BX421" s="93">
        <f t="shared" si="200"/>
        <v>0</v>
      </c>
      <c r="BY421" s="93">
        <f t="shared" si="200"/>
        <v>0</v>
      </c>
      <c r="BZ421" s="93">
        <f t="shared" si="200"/>
        <v>0</v>
      </c>
      <c r="CA421" s="93">
        <f t="shared" si="200"/>
        <v>0</v>
      </c>
      <c r="CB421" s="93">
        <f t="shared" si="200"/>
        <v>0</v>
      </c>
      <c r="CC421" s="259">
        <f t="shared" si="200"/>
        <v>0</v>
      </c>
      <c r="CD421" s="93">
        <f t="shared" si="200"/>
        <v>0</v>
      </c>
      <c r="CE421" s="93">
        <f t="shared" si="201"/>
        <v>0</v>
      </c>
      <c r="CF421" s="93">
        <f t="shared" si="201"/>
        <v>3.5349889908716452E-4</v>
      </c>
      <c r="CG421" s="259">
        <f t="shared" si="201"/>
        <v>0</v>
      </c>
      <c r="CH421" s="259">
        <f t="shared" si="201"/>
        <v>0</v>
      </c>
      <c r="CI421" s="259">
        <f t="shared" si="201"/>
        <v>0</v>
      </c>
      <c r="CJ421" s="259">
        <f t="shared" si="201"/>
        <v>0</v>
      </c>
      <c r="CK421" s="84">
        <f t="shared" si="201"/>
        <v>0</v>
      </c>
      <c r="CL421" s="84">
        <f t="shared" si="207"/>
        <v>0</v>
      </c>
      <c r="CM421" s="259">
        <f t="shared" si="114"/>
        <v>0</v>
      </c>
      <c r="CN421" s="259">
        <f t="shared" si="202"/>
        <v>0</v>
      </c>
      <c r="CO421" s="259">
        <f t="shared" si="202"/>
        <v>0</v>
      </c>
      <c r="CP421" s="93">
        <f t="shared" si="202"/>
        <v>0</v>
      </c>
      <c r="CQ421" s="259">
        <f t="shared" si="202"/>
        <v>0</v>
      </c>
      <c r="CR421" s="259">
        <f t="shared" si="202"/>
        <v>0</v>
      </c>
      <c r="CS421" s="93">
        <f t="shared" si="202"/>
        <v>0</v>
      </c>
      <c r="CT421" s="93">
        <f t="shared" si="202"/>
        <v>0</v>
      </c>
      <c r="CU421" s="93"/>
      <c r="CV421" s="259">
        <f t="shared" ref="CV421:DB421" si="216">SUMIF($F$6:$F$373,$K414,CV$6:CV$379)</f>
        <v>0</v>
      </c>
      <c r="CW421" s="246">
        <f t="shared" si="216"/>
        <v>0</v>
      </c>
      <c r="CX421" s="259">
        <f t="shared" si="216"/>
        <v>0</v>
      </c>
      <c r="CY421" s="259">
        <f t="shared" si="216"/>
        <v>0</v>
      </c>
      <c r="CZ421" s="259">
        <f t="shared" si="216"/>
        <v>0</v>
      </c>
      <c r="DA421" s="259">
        <f t="shared" si="216"/>
        <v>0</v>
      </c>
      <c r="DB421" s="259">
        <f t="shared" si="216"/>
        <v>0</v>
      </c>
      <c r="DC421" s="93">
        <f t="shared" si="156"/>
        <v>0</v>
      </c>
      <c r="DD421" s="93">
        <f t="shared" si="156"/>
        <v>0</v>
      </c>
      <c r="DE421" s="93">
        <f t="shared" si="156"/>
        <v>0</v>
      </c>
      <c r="DF421" s="93">
        <f t="shared" si="116"/>
        <v>0</v>
      </c>
      <c r="DG421" s="93">
        <f t="shared" ref="DG421:DT421" si="217">SUMIF($F$6:$F$373,$K414,DG$6:DG$379)</f>
        <v>0</v>
      </c>
      <c r="DH421" s="93">
        <f t="shared" si="217"/>
        <v>0</v>
      </c>
      <c r="DI421" s="93">
        <f t="shared" si="217"/>
        <v>0</v>
      </c>
      <c r="DJ421" s="93">
        <f t="shared" si="217"/>
        <v>0</v>
      </c>
      <c r="DK421" s="93">
        <f t="shared" si="217"/>
        <v>0</v>
      </c>
      <c r="DL421" s="93">
        <f t="shared" si="217"/>
        <v>0</v>
      </c>
      <c r="DM421" s="93">
        <f t="shared" si="217"/>
        <v>0</v>
      </c>
      <c r="DN421" s="259">
        <f t="shared" si="217"/>
        <v>0</v>
      </c>
      <c r="DO421" s="259">
        <f t="shared" si="217"/>
        <v>0</v>
      </c>
      <c r="DP421" s="93">
        <f t="shared" si="217"/>
        <v>0</v>
      </c>
      <c r="DQ421" s="93">
        <f t="shared" si="217"/>
        <v>0</v>
      </c>
      <c r="DR421" s="93">
        <f t="shared" si="217"/>
        <v>0</v>
      </c>
      <c r="DS421" s="93">
        <f t="shared" si="217"/>
        <v>0</v>
      </c>
      <c r="DT421" s="93">
        <f t="shared" si="217"/>
        <v>0</v>
      </c>
      <c r="DU421" s="93"/>
      <c r="DV421" s="93">
        <f t="shared" si="175"/>
        <v>0</v>
      </c>
      <c r="DW421" s="93">
        <f t="shared" si="175"/>
        <v>0</v>
      </c>
      <c r="DX421" s="93">
        <f t="shared" si="175"/>
        <v>0</v>
      </c>
    </row>
    <row r="422" spans="8:128">
      <c r="H422" s="62">
        <v>38</v>
      </c>
      <c r="I422" s="62" t="s">
        <v>742</v>
      </c>
      <c r="J422" s="62">
        <v>38</v>
      </c>
      <c r="K422" s="62" t="s">
        <v>742</v>
      </c>
      <c r="L422" s="93">
        <f t="shared" si="194"/>
        <v>0</v>
      </c>
      <c r="M422" s="93">
        <f t="shared" si="194"/>
        <v>0</v>
      </c>
      <c r="N422" s="93">
        <f t="shared" si="194"/>
        <v>0</v>
      </c>
      <c r="O422" s="93">
        <f t="shared" si="194"/>
        <v>0</v>
      </c>
      <c r="P422" s="93">
        <f t="shared" si="194"/>
        <v>0</v>
      </c>
      <c r="Q422" s="93">
        <f t="shared" si="194"/>
        <v>0</v>
      </c>
      <c r="R422" s="93">
        <f t="shared" si="194"/>
        <v>0</v>
      </c>
      <c r="W422" s="93">
        <f t="shared" si="195"/>
        <v>0</v>
      </c>
      <c r="X422" s="93">
        <f t="shared" si="195"/>
        <v>0</v>
      </c>
      <c r="Y422" s="93">
        <f t="shared" si="195"/>
        <v>0</v>
      </c>
      <c r="Z422" s="93">
        <f t="shared" si="195"/>
        <v>0</v>
      </c>
      <c r="AA422" s="93">
        <f t="shared" si="195"/>
        <v>0</v>
      </c>
      <c r="AB422" s="93">
        <f t="shared" si="195"/>
        <v>0</v>
      </c>
      <c r="AC422" s="93">
        <f t="shared" si="195"/>
        <v>0</v>
      </c>
      <c r="AD422" s="93">
        <f t="shared" si="195"/>
        <v>0</v>
      </c>
      <c r="AE422" s="93"/>
      <c r="AF422" s="93">
        <f t="shared" si="195"/>
        <v>0</v>
      </c>
      <c r="AG422" s="93"/>
      <c r="AH422" s="93">
        <f t="shared" si="195"/>
        <v>0</v>
      </c>
      <c r="AI422" s="93"/>
      <c r="AJ422" s="93">
        <f t="shared" si="196"/>
        <v>0</v>
      </c>
      <c r="AK422" s="93">
        <f t="shared" si="196"/>
        <v>0</v>
      </c>
      <c r="AL422" s="255">
        <f t="shared" si="196"/>
        <v>0</v>
      </c>
      <c r="AM422" s="93">
        <f t="shared" si="196"/>
        <v>0</v>
      </c>
      <c r="AN422" s="93"/>
      <c r="AO422" s="93">
        <f t="shared" si="196"/>
        <v>0</v>
      </c>
      <c r="AP422" s="93"/>
      <c r="AQ422" s="93">
        <f t="shared" si="196"/>
        <v>0</v>
      </c>
      <c r="AR422" s="93">
        <f t="shared" si="196"/>
        <v>0</v>
      </c>
      <c r="AS422" s="259">
        <f t="shared" si="196"/>
        <v>0</v>
      </c>
      <c r="AT422" s="84">
        <f t="shared" si="196"/>
        <v>0</v>
      </c>
      <c r="AU422" s="93">
        <f t="shared" si="196"/>
        <v>0</v>
      </c>
      <c r="AV422" s="93">
        <f t="shared" si="197"/>
        <v>0</v>
      </c>
      <c r="AW422" s="259">
        <f t="shared" si="197"/>
        <v>0</v>
      </c>
      <c r="AX422" s="93">
        <f t="shared" si="197"/>
        <v>0</v>
      </c>
      <c r="AY422" s="93">
        <f t="shared" si="197"/>
        <v>0</v>
      </c>
      <c r="AZ422" s="93">
        <f t="shared" si="197"/>
        <v>0</v>
      </c>
      <c r="BA422" s="93">
        <f t="shared" si="197"/>
        <v>0</v>
      </c>
      <c r="BB422" s="93"/>
      <c r="BC422" s="259">
        <f t="shared" si="198"/>
        <v>0</v>
      </c>
      <c r="BD422" s="259">
        <f t="shared" si="198"/>
        <v>0</v>
      </c>
      <c r="BE422" s="93">
        <f t="shared" si="198"/>
        <v>0</v>
      </c>
      <c r="BF422" s="93">
        <f t="shared" si="198"/>
        <v>0</v>
      </c>
      <c r="BG422" s="93">
        <f t="shared" si="198"/>
        <v>0</v>
      </c>
      <c r="BH422" s="93">
        <f t="shared" si="198"/>
        <v>0</v>
      </c>
      <c r="BI422" s="93">
        <f t="shared" si="198"/>
        <v>0</v>
      </c>
      <c r="BJ422" s="93"/>
      <c r="BK422" s="93">
        <f t="shared" si="199"/>
        <v>0</v>
      </c>
      <c r="BL422" s="93">
        <f t="shared" si="199"/>
        <v>0</v>
      </c>
      <c r="BM422" s="93">
        <f t="shared" si="199"/>
        <v>0</v>
      </c>
      <c r="BN422" s="93">
        <f t="shared" si="199"/>
        <v>0</v>
      </c>
      <c r="BO422" s="93">
        <f t="shared" si="199"/>
        <v>0</v>
      </c>
      <c r="BP422" s="93">
        <f t="shared" si="199"/>
        <v>0</v>
      </c>
      <c r="BQ422" s="259">
        <f t="shared" si="199"/>
        <v>0</v>
      </c>
      <c r="BR422" s="259">
        <f t="shared" si="199"/>
        <v>0</v>
      </c>
      <c r="BS422" s="93">
        <f t="shared" si="199"/>
        <v>0</v>
      </c>
      <c r="BT422" s="93">
        <f t="shared" si="199"/>
        <v>0</v>
      </c>
      <c r="BU422" s="93">
        <f t="shared" si="200"/>
        <v>0</v>
      </c>
      <c r="BV422" s="93">
        <f t="shared" si="200"/>
        <v>0</v>
      </c>
      <c r="BW422" s="93">
        <f t="shared" si="200"/>
        <v>0</v>
      </c>
      <c r="BX422" s="93">
        <f t="shared" si="200"/>
        <v>0</v>
      </c>
      <c r="BY422" s="93">
        <f t="shared" si="200"/>
        <v>0</v>
      </c>
      <c r="BZ422" s="93">
        <f t="shared" si="200"/>
        <v>0</v>
      </c>
      <c r="CA422" s="93">
        <f t="shared" si="200"/>
        <v>0</v>
      </c>
      <c r="CB422" s="93">
        <f t="shared" si="200"/>
        <v>0</v>
      </c>
      <c r="CC422" s="259">
        <f t="shared" si="200"/>
        <v>0</v>
      </c>
      <c r="CD422" s="93">
        <f t="shared" si="200"/>
        <v>0</v>
      </c>
      <c r="CE422" s="93">
        <f t="shared" si="201"/>
        <v>0</v>
      </c>
      <c r="CF422" s="93">
        <f t="shared" si="201"/>
        <v>0</v>
      </c>
      <c r="CG422" s="259">
        <f t="shared" si="201"/>
        <v>0</v>
      </c>
      <c r="CH422" s="259">
        <f t="shared" si="201"/>
        <v>0</v>
      </c>
      <c r="CI422" s="259">
        <f t="shared" si="201"/>
        <v>0</v>
      </c>
      <c r="CJ422" s="259">
        <f t="shared" si="201"/>
        <v>0</v>
      </c>
      <c r="CK422" s="84">
        <f t="shared" si="201"/>
        <v>0</v>
      </c>
      <c r="CL422" s="84">
        <f t="shared" si="207"/>
        <v>0</v>
      </c>
      <c r="CM422" s="259">
        <f t="shared" si="114"/>
        <v>0</v>
      </c>
      <c r="CN422" s="259">
        <f t="shared" si="202"/>
        <v>0</v>
      </c>
      <c r="CO422" s="259">
        <f t="shared" si="202"/>
        <v>0</v>
      </c>
      <c r="CP422" s="93">
        <f t="shared" si="202"/>
        <v>0</v>
      </c>
      <c r="CQ422" s="259">
        <f t="shared" si="202"/>
        <v>0</v>
      </c>
      <c r="CR422" s="259">
        <f t="shared" si="202"/>
        <v>0</v>
      </c>
      <c r="CS422" s="93">
        <f t="shared" si="202"/>
        <v>0</v>
      </c>
      <c r="CT422" s="93">
        <f t="shared" si="202"/>
        <v>0</v>
      </c>
      <c r="CU422" s="93"/>
      <c r="CV422" s="259">
        <f t="shared" ref="CV422:DB422" si="218">SUMIF($F$6:$F$373,$K415,CV$6:CV$379)</f>
        <v>0</v>
      </c>
      <c r="CW422" s="246">
        <f t="shared" si="218"/>
        <v>0</v>
      </c>
      <c r="CX422" s="259">
        <f t="shared" si="218"/>
        <v>0</v>
      </c>
      <c r="CY422" s="259">
        <f t="shared" si="218"/>
        <v>0</v>
      </c>
      <c r="CZ422" s="259">
        <f t="shared" si="218"/>
        <v>0</v>
      </c>
      <c r="DA422" s="259">
        <f t="shared" si="218"/>
        <v>0</v>
      </c>
      <c r="DB422" s="259">
        <f t="shared" si="218"/>
        <v>0</v>
      </c>
      <c r="DC422" s="93">
        <f t="shared" si="156"/>
        <v>0</v>
      </c>
      <c r="DD422" s="93">
        <f t="shared" si="156"/>
        <v>0</v>
      </c>
      <c r="DE422" s="93">
        <f t="shared" si="156"/>
        <v>0</v>
      </c>
      <c r="DF422" s="93">
        <f t="shared" si="116"/>
        <v>0</v>
      </c>
      <c r="DG422" s="93">
        <f t="shared" ref="DG422:DT422" si="219">SUMIF($F$6:$F$373,$K415,DG$6:DG$379)</f>
        <v>0</v>
      </c>
      <c r="DH422" s="93">
        <f t="shared" si="219"/>
        <v>0</v>
      </c>
      <c r="DI422" s="93">
        <f t="shared" si="219"/>
        <v>0</v>
      </c>
      <c r="DJ422" s="93">
        <f t="shared" si="219"/>
        <v>0</v>
      </c>
      <c r="DK422" s="93">
        <f t="shared" si="219"/>
        <v>0</v>
      </c>
      <c r="DL422" s="93">
        <f t="shared" si="219"/>
        <v>0</v>
      </c>
      <c r="DM422" s="93">
        <f t="shared" si="219"/>
        <v>0</v>
      </c>
      <c r="DN422" s="259">
        <f t="shared" si="219"/>
        <v>0</v>
      </c>
      <c r="DO422" s="259">
        <f t="shared" si="219"/>
        <v>0</v>
      </c>
      <c r="DP422" s="93">
        <f t="shared" si="219"/>
        <v>0</v>
      </c>
      <c r="DQ422" s="93">
        <f t="shared" si="219"/>
        <v>0</v>
      </c>
      <c r="DR422" s="93">
        <f t="shared" si="219"/>
        <v>0</v>
      </c>
      <c r="DS422" s="93">
        <f t="shared" si="219"/>
        <v>0</v>
      </c>
      <c r="DT422" s="93">
        <f t="shared" si="219"/>
        <v>0</v>
      </c>
      <c r="DU422" s="93"/>
      <c r="DV422" s="93">
        <f t="shared" si="175"/>
        <v>0</v>
      </c>
      <c r="DW422" s="93">
        <f t="shared" si="175"/>
        <v>0</v>
      </c>
      <c r="DX422" s="93">
        <f t="shared" si="175"/>
        <v>0</v>
      </c>
    </row>
    <row r="423" spans="8:128">
      <c r="H423" s="62">
        <v>39</v>
      </c>
      <c r="I423" s="62" t="s">
        <v>793</v>
      </c>
      <c r="J423" s="62">
        <v>39</v>
      </c>
      <c r="K423" s="62" t="s">
        <v>793</v>
      </c>
      <c r="L423" s="93">
        <f t="shared" si="194"/>
        <v>0</v>
      </c>
      <c r="M423" s="93">
        <f t="shared" si="194"/>
        <v>0</v>
      </c>
      <c r="N423" s="93">
        <f t="shared" si="194"/>
        <v>1.3093E-3</v>
      </c>
      <c r="O423" s="93">
        <f t="shared" si="194"/>
        <v>0</v>
      </c>
      <c r="P423" s="93">
        <f t="shared" si="194"/>
        <v>0</v>
      </c>
      <c r="Q423" s="93">
        <f t="shared" si="194"/>
        <v>0</v>
      </c>
      <c r="R423" s="93">
        <f t="shared" si="194"/>
        <v>1.4999999999999999E-2</v>
      </c>
      <c r="W423" s="93">
        <f t="shared" si="195"/>
        <v>0</v>
      </c>
      <c r="X423" s="93">
        <f t="shared" si="195"/>
        <v>0</v>
      </c>
      <c r="Y423" s="93">
        <f t="shared" si="195"/>
        <v>0</v>
      </c>
      <c r="Z423" s="93">
        <f t="shared" si="195"/>
        <v>0</v>
      </c>
      <c r="AA423" s="93">
        <f t="shared" si="195"/>
        <v>0</v>
      </c>
      <c r="AB423" s="93">
        <f t="shared" si="195"/>
        <v>0</v>
      </c>
      <c r="AC423" s="93">
        <f t="shared" si="195"/>
        <v>0</v>
      </c>
      <c r="AD423" s="93">
        <f t="shared" si="195"/>
        <v>0</v>
      </c>
      <c r="AE423" s="93"/>
      <c r="AF423" s="93">
        <f t="shared" si="195"/>
        <v>0</v>
      </c>
      <c r="AG423" s="93"/>
      <c r="AH423" s="93">
        <f t="shared" si="195"/>
        <v>0</v>
      </c>
      <c r="AI423" s="93"/>
      <c r="AJ423" s="93">
        <f t="shared" si="196"/>
        <v>1.1184958319594169E-2</v>
      </c>
      <c r="AK423" s="93">
        <f t="shared" si="196"/>
        <v>9.6297300962972995E-3</v>
      </c>
      <c r="AL423" s="255">
        <f t="shared" si="196"/>
        <v>4.1629376831782937E-3</v>
      </c>
      <c r="AM423" s="93">
        <f t="shared" si="196"/>
        <v>0</v>
      </c>
      <c r="AN423" s="93"/>
      <c r="AO423" s="93">
        <f t="shared" si="196"/>
        <v>0</v>
      </c>
      <c r="AP423" s="93"/>
      <c r="AQ423" s="93">
        <f t="shared" si="196"/>
        <v>0</v>
      </c>
      <c r="AR423" s="93">
        <f t="shared" si="196"/>
        <v>0.2</v>
      </c>
      <c r="AS423" s="259">
        <f t="shared" si="196"/>
        <v>0</v>
      </c>
      <c r="AT423" s="84">
        <f t="shared" si="196"/>
        <v>0.1</v>
      </c>
      <c r="AU423" s="93">
        <f t="shared" si="196"/>
        <v>0</v>
      </c>
      <c r="AV423" s="93">
        <f t="shared" si="197"/>
        <v>0</v>
      </c>
      <c r="AW423" s="259">
        <f t="shared" si="197"/>
        <v>0</v>
      </c>
      <c r="AX423" s="93">
        <f t="shared" si="197"/>
        <v>0</v>
      </c>
      <c r="AY423" s="93">
        <f t="shared" si="197"/>
        <v>6.2728000000000003E-4</v>
      </c>
      <c r="AZ423" s="93">
        <f t="shared" si="197"/>
        <v>1.2545600000000001E-3</v>
      </c>
      <c r="BA423" s="93">
        <f t="shared" si="197"/>
        <v>0</v>
      </c>
      <c r="BB423" s="93"/>
      <c r="BC423" s="259">
        <f t="shared" si="198"/>
        <v>0</v>
      </c>
      <c r="BD423" s="259">
        <f t="shared" si="198"/>
        <v>0</v>
      </c>
      <c r="BE423" s="93">
        <f t="shared" si="198"/>
        <v>1.0999999999999999E-2</v>
      </c>
      <c r="BF423" s="93">
        <f t="shared" si="198"/>
        <v>0</v>
      </c>
      <c r="BG423" s="93">
        <f t="shared" si="198"/>
        <v>0</v>
      </c>
      <c r="BH423" s="93">
        <f t="shared" si="198"/>
        <v>0</v>
      </c>
      <c r="BI423" s="93">
        <f t="shared" si="198"/>
        <v>0</v>
      </c>
      <c r="BJ423" s="93"/>
      <c r="BK423" s="93">
        <f t="shared" si="199"/>
        <v>0</v>
      </c>
      <c r="BL423" s="93">
        <f t="shared" si="199"/>
        <v>0</v>
      </c>
      <c r="BM423" s="93">
        <f t="shared" si="199"/>
        <v>0</v>
      </c>
      <c r="BN423" s="93">
        <f t="shared" si="199"/>
        <v>0</v>
      </c>
      <c r="BO423" s="93">
        <f t="shared" si="199"/>
        <v>0</v>
      </c>
      <c r="BP423" s="93">
        <f t="shared" si="199"/>
        <v>0</v>
      </c>
      <c r="BQ423" s="259">
        <f t="shared" si="199"/>
        <v>0</v>
      </c>
      <c r="BR423" s="259">
        <f t="shared" si="199"/>
        <v>0</v>
      </c>
      <c r="BS423" s="93">
        <f t="shared" si="199"/>
        <v>0</v>
      </c>
      <c r="BT423" s="93">
        <f t="shared" si="199"/>
        <v>0</v>
      </c>
      <c r="BU423" s="93">
        <f t="shared" si="200"/>
        <v>0</v>
      </c>
      <c r="BV423" s="93">
        <f t="shared" si="200"/>
        <v>0</v>
      </c>
      <c r="BW423" s="93">
        <f t="shared" si="200"/>
        <v>0</v>
      </c>
      <c r="BX423" s="93">
        <f t="shared" si="200"/>
        <v>0</v>
      </c>
      <c r="BY423" s="93">
        <f t="shared" si="200"/>
        <v>0</v>
      </c>
      <c r="BZ423" s="93">
        <f t="shared" si="200"/>
        <v>0</v>
      </c>
      <c r="CA423" s="93">
        <f t="shared" si="200"/>
        <v>0</v>
      </c>
      <c r="CB423" s="93">
        <f t="shared" si="200"/>
        <v>0</v>
      </c>
      <c r="CC423" s="259">
        <f t="shared" si="200"/>
        <v>0</v>
      </c>
      <c r="CD423" s="93">
        <f t="shared" si="200"/>
        <v>0</v>
      </c>
      <c r="CE423" s="93">
        <f t="shared" si="201"/>
        <v>0</v>
      </c>
      <c r="CF423" s="93">
        <f t="shared" si="201"/>
        <v>0</v>
      </c>
      <c r="CG423" s="259">
        <f t="shared" si="201"/>
        <v>0</v>
      </c>
      <c r="CH423" s="259">
        <f t="shared" si="201"/>
        <v>0</v>
      </c>
      <c r="CI423" s="259">
        <f t="shared" si="201"/>
        <v>0</v>
      </c>
      <c r="CJ423" s="259">
        <f t="shared" si="201"/>
        <v>0</v>
      </c>
      <c r="CK423" s="84">
        <f t="shared" si="201"/>
        <v>0</v>
      </c>
      <c r="CL423" s="84">
        <f t="shared" si="207"/>
        <v>0</v>
      </c>
      <c r="CM423" s="259">
        <f t="shared" si="114"/>
        <v>0</v>
      </c>
      <c r="CN423" s="259">
        <f t="shared" si="202"/>
        <v>0</v>
      </c>
      <c r="CO423" s="259">
        <f t="shared" si="202"/>
        <v>0</v>
      </c>
      <c r="CP423" s="93">
        <f t="shared" si="202"/>
        <v>0</v>
      </c>
      <c r="CQ423" s="259">
        <f t="shared" si="202"/>
        <v>0</v>
      </c>
      <c r="CR423" s="259">
        <f t="shared" si="202"/>
        <v>0</v>
      </c>
      <c r="CS423" s="93">
        <f t="shared" si="202"/>
        <v>0</v>
      </c>
      <c r="CT423" s="93">
        <f t="shared" si="202"/>
        <v>0</v>
      </c>
      <c r="CU423" s="93"/>
      <c r="CV423" s="259">
        <f t="shared" ref="CV423:DB423" si="220">SUMIF($F$6:$F$373,$K416,CV$6:CV$379)</f>
        <v>0</v>
      </c>
      <c r="CW423" s="246">
        <f t="shared" si="220"/>
        <v>0</v>
      </c>
      <c r="CX423" s="259">
        <f t="shared" si="220"/>
        <v>0</v>
      </c>
      <c r="CY423" s="259">
        <f t="shared" si="220"/>
        <v>0</v>
      </c>
      <c r="CZ423" s="259">
        <f t="shared" si="220"/>
        <v>0</v>
      </c>
      <c r="DA423" s="259">
        <f t="shared" si="220"/>
        <v>0</v>
      </c>
      <c r="DB423" s="259">
        <f t="shared" si="220"/>
        <v>0</v>
      </c>
      <c r="DC423" s="93">
        <f t="shared" si="156"/>
        <v>0</v>
      </c>
      <c r="DD423" s="93">
        <f t="shared" si="156"/>
        <v>0</v>
      </c>
      <c r="DE423" s="93">
        <f t="shared" si="156"/>
        <v>0</v>
      </c>
      <c r="DF423" s="93">
        <f t="shared" si="116"/>
        <v>0</v>
      </c>
      <c r="DG423" s="93">
        <f t="shared" ref="DG423:DT423" si="221">SUMIF($F$6:$F$373,$K416,DG$6:DG$379)</f>
        <v>0</v>
      </c>
      <c r="DH423" s="93">
        <f t="shared" si="221"/>
        <v>0</v>
      </c>
      <c r="DI423" s="93">
        <f t="shared" si="221"/>
        <v>0</v>
      </c>
      <c r="DJ423" s="93">
        <f t="shared" si="221"/>
        <v>0</v>
      </c>
      <c r="DK423" s="93">
        <f t="shared" si="221"/>
        <v>0</v>
      </c>
      <c r="DL423" s="93">
        <f t="shared" si="221"/>
        <v>0</v>
      </c>
      <c r="DM423" s="93">
        <f t="shared" si="221"/>
        <v>0</v>
      </c>
      <c r="DN423" s="259">
        <f t="shared" si="221"/>
        <v>0</v>
      </c>
      <c r="DO423" s="259">
        <f t="shared" si="221"/>
        <v>0</v>
      </c>
      <c r="DP423" s="93">
        <f t="shared" si="221"/>
        <v>0</v>
      </c>
      <c r="DQ423" s="93">
        <f t="shared" si="221"/>
        <v>0</v>
      </c>
      <c r="DR423" s="93">
        <f t="shared" si="221"/>
        <v>0</v>
      </c>
      <c r="DS423" s="93">
        <f t="shared" si="221"/>
        <v>0</v>
      </c>
      <c r="DT423" s="93">
        <f t="shared" si="221"/>
        <v>0</v>
      </c>
      <c r="DU423" s="93"/>
      <c r="DV423" s="93">
        <f t="shared" si="175"/>
        <v>0</v>
      </c>
      <c r="DW423" s="93">
        <f t="shared" si="175"/>
        <v>0</v>
      </c>
      <c r="DX423" s="93">
        <f t="shared" si="175"/>
        <v>0</v>
      </c>
    </row>
    <row r="424" spans="8:128">
      <c r="H424" s="62">
        <v>40</v>
      </c>
      <c r="I424" s="62" t="s">
        <v>794</v>
      </c>
      <c r="J424" s="62">
        <v>40</v>
      </c>
      <c r="K424" s="62" t="s">
        <v>794</v>
      </c>
      <c r="L424" s="93">
        <f t="shared" si="194"/>
        <v>0</v>
      </c>
      <c r="M424" s="93">
        <f t="shared" si="194"/>
        <v>0</v>
      </c>
      <c r="N424" s="93">
        <f t="shared" si="194"/>
        <v>0</v>
      </c>
      <c r="O424" s="93">
        <f t="shared" si="194"/>
        <v>0</v>
      </c>
      <c r="P424" s="93">
        <f t="shared" si="194"/>
        <v>0</v>
      </c>
      <c r="Q424" s="93">
        <f t="shared" si="194"/>
        <v>0</v>
      </c>
      <c r="R424" s="93">
        <f t="shared" si="194"/>
        <v>0</v>
      </c>
      <c r="W424" s="93">
        <f t="shared" si="195"/>
        <v>0</v>
      </c>
      <c r="X424" s="93">
        <f t="shared" si="195"/>
        <v>0</v>
      </c>
      <c r="Y424" s="93">
        <f t="shared" si="195"/>
        <v>0</v>
      </c>
      <c r="Z424" s="93">
        <f t="shared" si="195"/>
        <v>0</v>
      </c>
      <c r="AA424" s="93">
        <f t="shared" si="195"/>
        <v>0</v>
      </c>
      <c r="AB424" s="93">
        <f t="shared" si="195"/>
        <v>0</v>
      </c>
      <c r="AC424" s="93">
        <f t="shared" si="195"/>
        <v>0</v>
      </c>
      <c r="AD424" s="93">
        <f t="shared" si="195"/>
        <v>0</v>
      </c>
      <c r="AE424" s="93"/>
      <c r="AF424" s="93">
        <f t="shared" si="195"/>
        <v>0</v>
      </c>
      <c r="AG424" s="93"/>
      <c r="AH424" s="93">
        <f t="shared" si="195"/>
        <v>0</v>
      </c>
      <c r="AI424" s="93"/>
      <c r="AJ424" s="93">
        <f t="shared" si="196"/>
        <v>0</v>
      </c>
      <c r="AK424" s="93">
        <f t="shared" si="196"/>
        <v>0</v>
      </c>
      <c r="AL424" s="255">
        <f t="shared" si="196"/>
        <v>0</v>
      </c>
      <c r="AM424" s="93">
        <f t="shared" si="196"/>
        <v>0</v>
      </c>
      <c r="AN424" s="93"/>
      <c r="AO424" s="93">
        <f t="shared" si="196"/>
        <v>0</v>
      </c>
      <c r="AP424" s="93"/>
      <c r="AQ424" s="93">
        <f t="shared" si="196"/>
        <v>0</v>
      </c>
      <c r="AR424" s="93">
        <f t="shared" si="196"/>
        <v>0</v>
      </c>
      <c r="AS424" s="259">
        <f t="shared" si="196"/>
        <v>0</v>
      </c>
      <c r="AT424" s="84">
        <f t="shared" si="196"/>
        <v>0</v>
      </c>
      <c r="AU424" s="93">
        <f t="shared" si="196"/>
        <v>0</v>
      </c>
      <c r="AV424" s="93">
        <f t="shared" si="197"/>
        <v>0</v>
      </c>
      <c r="AW424" s="259">
        <f t="shared" si="197"/>
        <v>0</v>
      </c>
      <c r="AX424" s="93">
        <f t="shared" si="197"/>
        <v>0</v>
      </c>
      <c r="AY424" s="93">
        <f t="shared" si="197"/>
        <v>0</v>
      </c>
      <c r="AZ424" s="93">
        <f t="shared" si="197"/>
        <v>0</v>
      </c>
      <c r="BA424" s="93">
        <f t="shared" si="197"/>
        <v>0</v>
      </c>
      <c r="BB424" s="93"/>
      <c r="BC424" s="259">
        <f t="shared" si="198"/>
        <v>0</v>
      </c>
      <c r="BD424" s="259">
        <f t="shared" si="198"/>
        <v>0</v>
      </c>
      <c r="BE424" s="93">
        <f t="shared" si="198"/>
        <v>0</v>
      </c>
      <c r="BF424" s="93">
        <f t="shared" si="198"/>
        <v>0</v>
      </c>
      <c r="BG424" s="93">
        <f t="shared" si="198"/>
        <v>0</v>
      </c>
      <c r="BH424" s="93">
        <f t="shared" si="198"/>
        <v>0</v>
      </c>
      <c r="BI424" s="93">
        <f t="shared" si="198"/>
        <v>0</v>
      </c>
      <c r="BJ424" s="93"/>
      <c r="BK424" s="93">
        <f t="shared" si="199"/>
        <v>0</v>
      </c>
      <c r="BL424" s="93">
        <f t="shared" si="199"/>
        <v>0</v>
      </c>
      <c r="BM424" s="93">
        <f t="shared" si="199"/>
        <v>0</v>
      </c>
      <c r="BN424" s="93">
        <f t="shared" si="199"/>
        <v>0</v>
      </c>
      <c r="BO424" s="93">
        <f t="shared" si="199"/>
        <v>0</v>
      </c>
      <c r="BP424" s="93">
        <f t="shared" si="199"/>
        <v>0</v>
      </c>
      <c r="BQ424" s="259">
        <f t="shared" si="199"/>
        <v>0</v>
      </c>
      <c r="BR424" s="259">
        <f t="shared" si="199"/>
        <v>0</v>
      </c>
      <c r="BS424" s="93">
        <f t="shared" si="199"/>
        <v>0</v>
      </c>
      <c r="BT424" s="93">
        <f t="shared" si="199"/>
        <v>0</v>
      </c>
      <c r="BU424" s="93">
        <f t="shared" si="200"/>
        <v>0</v>
      </c>
      <c r="BV424" s="93">
        <f t="shared" si="200"/>
        <v>0</v>
      </c>
      <c r="BW424" s="93">
        <f t="shared" si="200"/>
        <v>0</v>
      </c>
      <c r="BX424" s="93">
        <f t="shared" si="200"/>
        <v>0</v>
      </c>
      <c r="BY424" s="93">
        <f t="shared" si="200"/>
        <v>0</v>
      </c>
      <c r="BZ424" s="93">
        <f t="shared" si="200"/>
        <v>0</v>
      </c>
      <c r="CA424" s="93">
        <f t="shared" si="200"/>
        <v>0</v>
      </c>
      <c r="CB424" s="93">
        <f t="shared" si="200"/>
        <v>0</v>
      </c>
      <c r="CC424" s="259">
        <f t="shared" si="200"/>
        <v>0</v>
      </c>
      <c r="CD424" s="93">
        <f t="shared" si="200"/>
        <v>0</v>
      </c>
      <c r="CE424" s="93">
        <f t="shared" si="201"/>
        <v>0</v>
      </c>
      <c r="CF424" s="93">
        <f t="shared" si="201"/>
        <v>0</v>
      </c>
      <c r="CG424" s="259">
        <f t="shared" si="201"/>
        <v>0</v>
      </c>
      <c r="CH424" s="259">
        <f t="shared" si="201"/>
        <v>0</v>
      </c>
      <c r="CI424" s="259">
        <f t="shared" si="201"/>
        <v>0</v>
      </c>
      <c r="CJ424" s="259">
        <f t="shared" si="201"/>
        <v>0</v>
      </c>
      <c r="CK424" s="84">
        <f t="shared" si="201"/>
        <v>0</v>
      </c>
      <c r="CL424" s="84">
        <f t="shared" si="207"/>
        <v>0</v>
      </c>
      <c r="CM424" s="259">
        <f t="shared" si="114"/>
        <v>0</v>
      </c>
      <c r="CN424" s="259">
        <f t="shared" si="202"/>
        <v>0</v>
      </c>
      <c r="CO424" s="259">
        <f t="shared" si="202"/>
        <v>0</v>
      </c>
      <c r="CP424" s="93">
        <f t="shared" si="202"/>
        <v>0</v>
      </c>
      <c r="CQ424" s="259">
        <f t="shared" si="202"/>
        <v>0</v>
      </c>
      <c r="CR424" s="259">
        <f t="shared" si="202"/>
        <v>0</v>
      </c>
      <c r="CS424" s="93">
        <f t="shared" si="202"/>
        <v>0</v>
      </c>
      <c r="CT424" s="93">
        <f t="shared" si="202"/>
        <v>0</v>
      </c>
      <c r="CU424" s="93"/>
      <c r="CV424" s="259">
        <f t="shared" ref="CV424:DB424" si="222">SUMIF($F$6:$F$373,$K417,CV$6:CV$379)</f>
        <v>0</v>
      </c>
      <c r="CW424" s="246">
        <f t="shared" si="222"/>
        <v>0</v>
      </c>
      <c r="CX424" s="259">
        <f t="shared" si="222"/>
        <v>0</v>
      </c>
      <c r="CY424" s="259">
        <f t="shared" si="222"/>
        <v>0</v>
      </c>
      <c r="CZ424" s="259">
        <f t="shared" si="222"/>
        <v>0</v>
      </c>
      <c r="DA424" s="259">
        <f t="shared" si="222"/>
        <v>0</v>
      </c>
      <c r="DB424" s="259">
        <f t="shared" si="222"/>
        <v>0</v>
      </c>
      <c r="DC424" s="93">
        <f t="shared" si="156"/>
        <v>0</v>
      </c>
      <c r="DD424" s="93">
        <f t="shared" si="156"/>
        <v>0</v>
      </c>
      <c r="DE424" s="93">
        <f t="shared" si="156"/>
        <v>0</v>
      </c>
      <c r="DF424" s="93">
        <f t="shared" si="116"/>
        <v>0</v>
      </c>
      <c r="DG424" s="93">
        <f t="shared" ref="DG424:DT424" si="223">SUMIF($F$6:$F$373,$K417,DG$6:DG$379)</f>
        <v>0</v>
      </c>
      <c r="DH424" s="93">
        <f t="shared" si="223"/>
        <v>0</v>
      </c>
      <c r="DI424" s="93">
        <f t="shared" si="223"/>
        <v>0</v>
      </c>
      <c r="DJ424" s="93">
        <f t="shared" si="223"/>
        <v>0</v>
      </c>
      <c r="DK424" s="93">
        <f t="shared" si="223"/>
        <v>0</v>
      </c>
      <c r="DL424" s="93">
        <f t="shared" si="223"/>
        <v>0</v>
      </c>
      <c r="DM424" s="93">
        <f t="shared" si="223"/>
        <v>0</v>
      </c>
      <c r="DN424" s="259">
        <f t="shared" si="223"/>
        <v>0</v>
      </c>
      <c r="DO424" s="259">
        <f t="shared" si="223"/>
        <v>0</v>
      </c>
      <c r="DP424" s="93">
        <f t="shared" si="223"/>
        <v>0</v>
      </c>
      <c r="DQ424" s="93">
        <f t="shared" si="223"/>
        <v>0</v>
      </c>
      <c r="DR424" s="93">
        <f t="shared" si="223"/>
        <v>0</v>
      </c>
      <c r="DS424" s="93">
        <f t="shared" si="223"/>
        <v>0</v>
      </c>
      <c r="DT424" s="93">
        <f t="shared" si="223"/>
        <v>0</v>
      </c>
      <c r="DU424" s="93"/>
      <c r="DV424" s="93">
        <f t="shared" si="175"/>
        <v>0</v>
      </c>
      <c r="DW424" s="93">
        <f t="shared" si="175"/>
        <v>0</v>
      </c>
      <c r="DX424" s="93">
        <f t="shared" si="175"/>
        <v>0</v>
      </c>
    </row>
    <row r="425" spans="8:128">
      <c r="H425" s="62">
        <v>41</v>
      </c>
      <c r="I425" s="62" t="s">
        <v>795</v>
      </c>
      <c r="J425" s="62">
        <v>41</v>
      </c>
      <c r="K425" s="62" t="s">
        <v>795</v>
      </c>
      <c r="L425" s="93">
        <f t="shared" ref="L425:R434" si="224">SUMIF($F$6:$F$379,$K425,L$6:L$379)</f>
        <v>0</v>
      </c>
      <c r="M425" s="93">
        <f t="shared" si="224"/>
        <v>0</v>
      </c>
      <c r="N425" s="93">
        <f t="shared" si="224"/>
        <v>0</v>
      </c>
      <c r="O425" s="93">
        <f t="shared" si="224"/>
        <v>0</v>
      </c>
      <c r="P425" s="93">
        <f t="shared" si="224"/>
        <v>0</v>
      </c>
      <c r="Q425" s="93">
        <f t="shared" si="224"/>
        <v>0</v>
      </c>
      <c r="R425" s="93">
        <f t="shared" si="224"/>
        <v>0</v>
      </c>
      <c r="W425" s="93">
        <f t="shared" ref="W425:AH434" si="225">SUMIF($F$6:$F$379,$K425,W$6:W$379)</f>
        <v>0</v>
      </c>
      <c r="X425" s="93">
        <f t="shared" si="225"/>
        <v>0</v>
      </c>
      <c r="Y425" s="93">
        <f t="shared" si="225"/>
        <v>0</v>
      </c>
      <c r="Z425" s="93">
        <f t="shared" si="225"/>
        <v>0</v>
      </c>
      <c r="AA425" s="93">
        <f t="shared" si="225"/>
        <v>0</v>
      </c>
      <c r="AB425" s="93">
        <f t="shared" si="225"/>
        <v>0</v>
      </c>
      <c r="AC425" s="93">
        <f t="shared" si="225"/>
        <v>0</v>
      </c>
      <c r="AD425" s="93">
        <f t="shared" si="225"/>
        <v>0</v>
      </c>
      <c r="AE425" s="93"/>
      <c r="AF425" s="93">
        <f t="shared" si="225"/>
        <v>0</v>
      </c>
      <c r="AG425" s="93"/>
      <c r="AH425" s="93">
        <f t="shared" si="225"/>
        <v>0</v>
      </c>
      <c r="AI425" s="93"/>
      <c r="AJ425" s="93">
        <f t="shared" ref="AJ425:AU434" si="226">SUMIF($F$6:$F$379,$K425,AJ$6:AJ$379)</f>
        <v>0</v>
      </c>
      <c r="AK425" s="93">
        <f t="shared" si="226"/>
        <v>0</v>
      </c>
      <c r="AL425" s="255">
        <f t="shared" si="226"/>
        <v>0</v>
      </c>
      <c r="AM425" s="93">
        <f t="shared" si="226"/>
        <v>0</v>
      </c>
      <c r="AN425" s="93"/>
      <c r="AO425" s="93">
        <f t="shared" si="226"/>
        <v>0</v>
      </c>
      <c r="AP425" s="93"/>
      <c r="AQ425" s="93">
        <f t="shared" si="226"/>
        <v>0</v>
      </c>
      <c r="AR425" s="93">
        <f t="shared" si="226"/>
        <v>0</v>
      </c>
      <c r="AS425" s="259">
        <f t="shared" si="226"/>
        <v>0</v>
      </c>
      <c r="AT425" s="84">
        <f t="shared" si="226"/>
        <v>0</v>
      </c>
      <c r="AU425" s="93">
        <f t="shared" si="226"/>
        <v>0</v>
      </c>
      <c r="AV425" s="93">
        <f t="shared" ref="AV425:BA434" si="227">SUMIF($F$6:$F$379,$K425,AV$6:AV$379)</f>
        <v>0</v>
      </c>
      <c r="AW425" s="259">
        <f t="shared" si="227"/>
        <v>0</v>
      </c>
      <c r="AX425" s="93">
        <f t="shared" si="227"/>
        <v>0</v>
      </c>
      <c r="AY425" s="93">
        <f t="shared" si="227"/>
        <v>0</v>
      </c>
      <c r="AZ425" s="93">
        <f t="shared" si="227"/>
        <v>0</v>
      </c>
      <c r="BA425" s="93">
        <f t="shared" si="227"/>
        <v>0</v>
      </c>
      <c r="BB425" s="93"/>
      <c r="BC425" s="259">
        <f t="shared" ref="BC425:BI434" si="228">SUMIF($F$6:$F$379,$K425,BC$6:BC$379)</f>
        <v>0</v>
      </c>
      <c r="BD425" s="259">
        <f t="shared" si="228"/>
        <v>0</v>
      </c>
      <c r="BE425" s="93">
        <f t="shared" si="228"/>
        <v>0</v>
      </c>
      <c r="BF425" s="93">
        <f t="shared" si="228"/>
        <v>0</v>
      </c>
      <c r="BG425" s="93">
        <f t="shared" si="228"/>
        <v>0</v>
      </c>
      <c r="BH425" s="93">
        <f t="shared" si="228"/>
        <v>0</v>
      </c>
      <c r="BI425" s="93">
        <f t="shared" si="228"/>
        <v>0</v>
      </c>
      <c r="BJ425" s="93"/>
      <c r="BK425" s="93">
        <f t="shared" ref="BK425:BT434" si="229">SUMIF($F$6:$F$379,$K425,BK$6:BK$379)</f>
        <v>0</v>
      </c>
      <c r="BL425" s="93">
        <f t="shared" si="229"/>
        <v>0</v>
      </c>
      <c r="BM425" s="93">
        <f t="shared" si="229"/>
        <v>0</v>
      </c>
      <c r="BN425" s="93">
        <f t="shared" si="229"/>
        <v>0</v>
      </c>
      <c r="BO425" s="93">
        <f t="shared" si="229"/>
        <v>0</v>
      </c>
      <c r="BP425" s="93">
        <f t="shared" si="229"/>
        <v>0</v>
      </c>
      <c r="BQ425" s="259">
        <f t="shared" si="229"/>
        <v>0</v>
      </c>
      <c r="BR425" s="259">
        <f t="shared" si="229"/>
        <v>0</v>
      </c>
      <c r="BS425" s="93">
        <f t="shared" si="229"/>
        <v>0</v>
      </c>
      <c r="BT425" s="93">
        <f t="shared" si="229"/>
        <v>0</v>
      </c>
      <c r="BU425" s="93">
        <f t="shared" ref="BU425:CD434" si="230">SUMIF($F$6:$F$379,$K425,BU$6:BU$379)</f>
        <v>0</v>
      </c>
      <c r="BV425" s="93">
        <f t="shared" si="230"/>
        <v>0</v>
      </c>
      <c r="BW425" s="93">
        <f t="shared" si="230"/>
        <v>0</v>
      </c>
      <c r="BX425" s="93">
        <f t="shared" si="230"/>
        <v>0</v>
      </c>
      <c r="BY425" s="93">
        <f t="shared" si="230"/>
        <v>0</v>
      </c>
      <c r="BZ425" s="93">
        <f t="shared" si="230"/>
        <v>0</v>
      </c>
      <c r="CA425" s="93">
        <f t="shared" si="230"/>
        <v>0</v>
      </c>
      <c r="CB425" s="93">
        <f t="shared" si="230"/>
        <v>0</v>
      </c>
      <c r="CC425" s="259">
        <f t="shared" si="230"/>
        <v>0</v>
      </c>
      <c r="CD425" s="93">
        <f t="shared" si="230"/>
        <v>0</v>
      </c>
      <c r="CE425" s="93">
        <f t="shared" ref="CE425:CK434" si="231">SUMIF($F$6:$F$379,$K425,CE$6:CE$379)</f>
        <v>0</v>
      </c>
      <c r="CF425" s="93">
        <f t="shared" si="231"/>
        <v>0</v>
      </c>
      <c r="CG425" s="259">
        <f t="shared" si="231"/>
        <v>0</v>
      </c>
      <c r="CH425" s="259">
        <f t="shared" si="231"/>
        <v>0</v>
      </c>
      <c r="CI425" s="259">
        <f t="shared" si="231"/>
        <v>0</v>
      </c>
      <c r="CJ425" s="259">
        <f t="shared" si="231"/>
        <v>0</v>
      </c>
      <c r="CK425" s="84">
        <f t="shared" si="231"/>
        <v>0</v>
      </c>
      <c r="CL425" s="84">
        <f t="shared" si="207"/>
        <v>0</v>
      </c>
      <c r="CM425" s="259">
        <f t="shared" si="114"/>
        <v>0</v>
      </c>
      <c r="CN425" s="259">
        <f t="shared" ref="CN425:CT434" si="232">SUMIF($F$6:$F$373,$K418,CN$6:CN$379)</f>
        <v>0</v>
      </c>
      <c r="CO425" s="259">
        <f t="shared" si="232"/>
        <v>0</v>
      </c>
      <c r="CP425" s="93">
        <f t="shared" si="232"/>
        <v>0</v>
      </c>
      <c r="CQ425" s="259">
        <f t="shared" si="232"/>
        <v>0</v>
      </c>
      <c r="CR425" s="259">
        <f t="shared" si="232"/>
        <v>0</v>
      </c>
      <c r="CS425" s="93">
        <f t="shared" si="232"/>
        <v>0</v>
      </c>
      <c r="CT425" s="93">
        <f t="shared" si="232"/>
        <v>0</v>
      </c>
      <c r="CU425" s="93"/>
      <c r="CV425" s="259">
        <f t="shared" ref="CV425:DB425" si="233">SUMIF($F$6:$F$373,$K418,CV$6:CV$379)</f>
        <v>0</v>
      </c>
      <c r="CW425" s="246">
        <f t="shared" si="233"/>
        <v>0</v>
      </c>
      <c r="CX425" s="259">
        <f t="shared" si="233"/>
        <v>0</v>
      </c>
      <c r="CY425" s="259">
        <f t="shared" si="233"/>
        <v>0</v>
      </c>
      <c r="CZ425" s="259">
        <f t="shared" si="233"/>
        <v>0</v>
      </c>
      <c r="DA425" s="259">
        <f t="shared" si="233"/>
        <v>0</v>
      </c>
      <c r="DB425" s="259">
        <f t="shared" si="233"/>
        <v>0</v>
      </c>
      <c r="DC425" s="93">
        <f t="shared" si="156"/>
        <v>0</v>
      </c>
      <c r="DD425" s="93">
        <f t="shared" si="156"/>
        <v>0</v>
      </c>
      <c r="DE425" s="93">
        <f t="shared" si="156"/>
        <v>0</v>
      </c>
      <c r="DF425" s="93">
        <f t="shared" si="116"/>
        <v>0</v>
      </c>
      <c r="DG425" s="93">
        <f t="shared" ref="DG425:DT425" si="234">SUMIF($F$6:$F$373,$K418,DG$6:DG$379)</f>
        <v>0</v>
      </c>
      <c r="DH425" s="93">
        <f t="shared" si="234"/>
        <v>0</v>
      </c>
      <c r="DI425" s="93">
        <f t="shared" si="234"/>
        <v>0</v>
      </c>
      <c r="DJ425" s="93">
        <f t="shared" si="234"/>
        <v>0</v>
      </c>
      <c r="DK425" s="93">
        <f t="shared" si="234"/>
        <v>0</v>
      </c>
      <c r="DL425" s="93">
        <f t="shared" si="234"/>
        <v>0</v>
      </c>
      <c r="DM425" s="93">
        <f t="shared" si="234"/>
        <v>0</v>
      </c>
      <c r="DN425" s="259">
        <f t="shared" si="234"/>
        <v>0</v>
      </c>
      <c r="DO425" s="259">
        <f t="shared" si="234"/>
        <v>0</v>
      </c>
      <c r="DP425" s="93">
        <f t="shared" si="234"/>
        <v>0</v>
      </c>
      <c r="DQ425" s="93">
        <f t="shared" si="234"/>
        <v>0</v>
      </c>
      <c r="DR425" s="93">
        <f t="shared" si="234"/>
        <v>0</v>
      </c>
      <c r="DS425" s="93">
        <f t="shared" si="234"/>
        <v>0</v>
      </c>
      <c r="DT425" s="93">
        <f t="shared" si="234"/>
        <v>0</v>
      </c>
      <c r="DU425" s="93"/>
      <c r="DV425" s="93">
        <f t="shared" ref="DV425:DX444" si="235">SUMIF($F$6:$F$373,$K418,DV$6:DV$379)</f>
        <v>0</v>
      </c>
      <c r="DW425" s="93">
        <f t="shared" si="235"/>
        <v>0</v>
      </c>
      <c r="DX425" s="93">
        <f t="shared" si="235"/>
        <v>0</v>
      </c>
    </row>
    <row r="426" spans="8:128">
      <c r="H426" s="62">
        <v>42</v>
      </c>
      <c r="I426" s="62" t="s">
        <v>796</v>
      </c>
      <c r="J426" s="62">
        <v>42</v>
      </c>
      <c r="K426" s="62" t="s">
        <v>796</v>
      </c>
      <c r="L426" s="93">
        <f t="shared" si="224"/>
        <v>0</v>
      </c>
      <c r="M426" s="93">
        <f t="shared" si="224"/>
        <v>0</v>
      </c>
      <c r="N426" s="93">
        <f t="shared" si="224"/>
        <v>0</v>
      </c>
      <c r="O426" s="93">
        <f t="shared" si="224"/>
        <v>0</v>
      </c>
      <c r="P426" s="93">
        <f t="shared" si="224"/>
        <v>0</v>
      </c>
      <c r="Q426" s="93">
        <f t="shared" si="224"/>
        <v>0</v>
      </c>
      <c r="R426" s="93">
        <f t="shared" si="224"/>
        <v>0</v>
      </c>
      <c r="W426" s="93">
        <f t="shared" si="225"/>
        <v>0</v>
      </c>
      <c r="X426" s="93">
        <f t="shared" si="225"/>
        <v>0</v>
      </c>
      <c r="Y426" s="93">
        <f t="shared" si="225"/>
        <v>0</v>
      </c>
      <c r="Z426" s="93">
        <f t="shared" si="225"/>
        <v>0</v>
      </c>
      <c r="AA426" s="93">
        <f t="shared" si="225"/>
        <v>0</v>
      </c>
      <c r="AB426" s="93">
        <f t="shared" si="225"/>
        <v>0</v>
      </c>
      <c r="AC426" s="93">
        <f t="shared" si="225"/>
        <v>0</v>
      </c>
      <c r="AD426" s="93">
        <f t="shared" si="225"/>
        <v>0</v>
      </c>
      <c r="AE426" s="93"/>
      <c r="AF426" s="93">
        <f t="shared" si="225"/>
        <v>0</v>
      </c>
      <c r="AG426" s="93"/>
      <c r="AH426" s="93">
        <f t="shared" si="225"/>
        <v>0</v>
      </c>
      <c r="AI426" s="93"/>
      <c r="AJ426" s="93">
        <f t="shared" si="226"/>
        <v>0</v>
      </c>
      <c r="AK426" s="93">
        <f t="shared" si="226"/>
        <v>0</v>
      </c>
      <c r="AL426" s="255">
        <f t="shared" si="226"/>
        <v>0</v>
      </c>
      <c r="AM426" s="93">
        <f t="shared" si="226"/>
        <v>0</v>
      </c>
      <c r="AN426" s="93"/>
      <c r="AO426" s="93">
        <f t="shared" si="226"/>
        <v>0</v>
      </c>
      <c r="AP426" s="93"/>
      <c r="AQ426" s="93">
        <f t="shared" si="226"/>
        <v>0</v>
      </c>
      <c r="AR426" s="93">
        <f t="shared" si="226"/>
        <v>0</v>
      </c>
      <c r="AS426" s="259">
        <f t="shared" si="226"/>
        <v>0</v>
      </c>
      <c r="AT426" s="84">
        <f t="shared" si="226"/>
        <v>0</v>
      </c>
      <c r="AU426" s="93">
        <f t="shared" si="226"/>
        <v>0</v>
      </c>
      <c r="AV426" s="93">
        <f t="shared" si="227"/>
        <v>0</v>
      </c>
      <c r="AW426" s="259">
        <f t="shared" si="227"/>
        <v>0</v>
      </c>
      <c r="AX426" s="93">
        <f t="shared" si="227"/>
        <v>0</v>
      </c>
      <c r="AY426" s="93">
        <f t="shared" si="227"/>
        <v>0</v>
      </c>
      <c r="AZ426" s="93">
        <f t="shared" si="227"/>
        <v>0</v>
      </c>
      <c r="BA426" s="93">
        <f t="shared" si="227"/>
        <v>0</v>
      </c>
      <c r="BB426" s="93"/>
      <c r="BC426" s="259">
        <f t="shared" si="228"/>
        <v>0</v>
      </c>
      <c r="BD426" s="259">
        <f t="shared" si="228"/>
        <v>0</v>
      </c>
      <c r="BE426" s="93">
        <f t="shared" si="228"/>
        <v>0</v>
      </c>
      <c r="BF426" s="93">
        <f t="shared" si="228"/>
        <v>0</v>
      </c>
      <c r="BG426" s="93">
        <f t="shared" si="228"/>
        <v>0</v>
      </c>
      <c r="BH426" s="93">
        <f t="shared" si="228"/>
        <v>0</v>
      </c>
      <c r="BI426" s="93">
        <f t="shared" si="228"/>
        <v>0</v>
      </c>
      <c r="BJ426" s="93"/>
      <c r="BK426" s="93">
        <f t="shared" si="229"/>
        <v>0</v>
      </c>
      <c r="BL426" s="93">
        <f t="shared" si="229"/>
        <v>0</v>
      </c>
      <c r="BM426" s="93">
        <f t="shared" si="229"/>
        <v>0</v>
      </c>
      <c r="BN426" s="93">
        <f t="shared" si="229"/>
        <v>0</v>
      </c>
      <c r="BO426" s="93">
        <f t="shared" si="229"/>
        <v>0</v>
      </c>
      <c r="BP426" s="93">
        <f t="shared" si="229"/>
        <v>0</v>
      </c>
      <c r="BQ426" s="259">
        <f t="shared" si="229"/>
        <v>0</v>
      </c>
      <c r="BR426" s="259">
        <f t="shared" si="229"/>
        <v>0</v>
      </c>
      <c r="BS426" s="93">
        <f t="shared" si="229"/>
        <v>0</v>
      </c>
      <c r="BT426" s="93">
        <f t="shared" si="229"/>
        <v>0</v>
      </c>
      <c r="BU426" s="93">
        <f t="shared" si="230"/>
        <v>0</v>
      </c>
      <c r="BV426" s="93">
        <f t="shared" si="230"/>
        <v>0</v>
      </c>
      <c r="BW426" s="93">
        <f t="shared" si="230"/>
        <v>0</v>
      </c>
      <c r="BX426" s="93">
        <f t="shared" si="230"/>
        <v>0</v>
      </c>
      <c r="BY426" s="93">
        <f t="shared" si="230"/>
        <v>0</v>
      </c>
      <c r="BZ426" s="93">
        <f t="shared" si="230"/>
        <v>0</v>
      </c>
      <c r="CA426" s="93">
        <f t="shared" si="230"/>
        <v>0</v>
      </c>
      <c r="CB426" s="93">
        <f t="shared" si="230"/>
        <v>0</v>
      </c>
      <c r="CC426" s="259">
        <f t="shared" si="230"/>
        <v>0</v>
      </c>
      <c r="CD426" s="93">
        <f t="shared" si="230"/>
        <v>0</v>
      </c>
      <c r="CE426" s="93">
        <f t="shared" si="231"/>
        <v>0</v>
      </c>
      <c r="CF426" s="93">
        <f t="shared" si="231"/>
        <v>0</v>
      </c>
      <c r="CG426" s="259">
        <f t="shared" si="231"/>
        <v>0</v>
      </c>
      <c r="CH426" s="259">
        <f t="shared" si="231"/>
        <v>0</v>
      </c>
      <c r="CI426" s="259">
        <f t="shared" si="231"/>
        <v>0</v>
      </c>
      <c r="CJ426" s="259">
        <f t="shared" si="231"/>
        <v>0</v>
      </c>
      <c r="CK426" s="84">
        <f t="shared" si="231"/>
        <v>0</v>
      </c>
      <c r="CL426" s="84">
        <f t="shared" si="207"/>
        <v>0</v>
      </c>
      <c r="CM426" s="259">
        <f t="shared" si="114"/>
        <v>0</v>
      </c>
      <c r="CN426" s="259">
        <f t="shared" si="232"/>
        <v>0</v>
      </c>
      <c r="CO426" s="259">
        <f t="shared" si="232"/>
        <v>0</v>
      </c>
      <c r="CP426" s="93">
        <f t="shared" si="232"/>
        <v>0</v>
      </c>
      <c r="CQ426" s="259">
        <f t="shared" si="232"/>
        <v>0</v>
      </c>
      <c r="CR426" s="259">
        <f t="shared" si="232"/>
        <v>0</v>
      </c>
      <c r="CS426" s="93">
        <f t="shared" si="232"/>
        <v>0</v>
      </c>
      <c r="CT426" s="93">
        <f t="shared" si="232"/>
        <v>0</v>
      </c>
      <c r="CU426" s="93"/>
      <c r="CV426" s="259">
        <f t="shared" ref="CV426:DB426" si="236">SUMIF($F$6:$F$373,$K419,CV$6:CV$379)</f>
        <v>0</v>
      </c>
      <c r="CW426" s="246">
        <f t="shared" si="236"/>
        <v>0</v>
      </c>
      <c r="CX426" s="259">
        <f t="shared" si="236"/>
        <v>0</v>
      </c>
      <c r="CY426" s="259">
        <f t="shared" si="236"/>
        <v>0</v>
      </c>
      <c r="CZ426" s="259">
        <f t="shared" si="236"/>
        <v>0</v>
      </c>
      <c r="DA426" s="259">
        <f t="shared" si="236"/>
        <v>0</v>
      </c>
      <c r="DB426" s="259">
        <f t="shared" si="236"/>
        <v>0</v>
      </c>
      <c r="DC426" s="93">
        <f t="shared" si="156"/>
        <v>0</v>
      </c>
      <c r="DD426" s="93">
        <f t="shared" si="156"/>
        <v>0</v>
      </c>
      <c r="DE426" s="93">
        <f t="shared" si="156"/>
        <v>0</v>
      </c>
      <c r="DF426" s="93">
        <f t="shared" si="116"/>
        <v>0</v>
      </c>
      <c r="DG426" s="93">
        <f t="shared" ref="DG426:DT426" si="237">SUMIF($F$6:$F$373,$K419,DG$6:DG$379)</f>
        <v>0</v>
      </c>
      <c r="DH426" s="93">
        <f t="shared" si="237"/>
        <v>0</v>
      </c>
      <c r="DI426" s="93">
        <f t="shared" si="237"/>
        <v>0</v>
      </c>
      <c r="DJ426" s="93">
        <f t="shared" si="237"/>
        <v>0</v>
      </c>
      <c r="DK426" s="93">
        <f t="shared" si="237"/>
        <v>0</v>
      </c>
      <c r="DL426" s="93">
        <f t="shared" si="237"/>
        <v>0</v>
      </c>
      <c r="DM426" s="93">
        <f t="shared" si="237"/>
        <v>0</v>
      </c>
      <c r="DN426" s="259">
        <f t="shared" si="237"/>
        <v>0</v>
      </c>
      <c r="DO426" s="259">
        <f t="shared" si="237"/>
        <v>0</v>
      </c>
      <c r="DP426" s="93">
        <f t="shared" si="237"/>
        <v>0</v>
      </c>
      <c r="DQ426" s="93">
        <f t="shared" si="237"/>
        <v>0</v>
      </c>
      <c r="DR426" s="93">
        <f t="shared" si="237"/>
        <v>0</v>
      </c>
      <c r="DS426" s="93">
        <f t="shared" si="237"/>
        <v>0</v>
      </c>
      <c r="DT426" s="93">
        <f t="shared" si="237"/>
        <v>0</v>
      </c>
      <c r="DU426" s="93"/>
      <c r="DV426" s="93">
        <f t="shared" si="235"/>
        <v>0</v>
      </c>
      <c r="DW426" s="93">
        <f t="shared" si="235"/>
        <v>0</v>
      </c>
      <c r="DX426" s="93">
        <f t="shared" si="235"/>
        <v>0</v>
      </c>
    </row>
    <row r="427" spans="8:128">
      <c r="H427" s="62">
        <v>43</v>
      </c>
      <c r="I427" s="62" t="s">
        <v>797</v>
      </c>
      <c r="J427" s="62">
        <v>43</v>
      </c>
      <c r="K427" s="62" t="s">
        <v>797</v>
      </c>
      <c r="L427" s="93">
        <f t="shared" si="224"/>
        <v>0</v>
      </c>
      <c r="M427" s="93">
        <f t="shared" si="224"/>
        <v>0</v>
      </c>
      <c r="N427" s="93">
        <f t="shared" si="224"/>
        <v>0</v>
      </c>
      <c r="O427" s="93">
        <f t="shared" si="224"/>
        <v>0</v>
      </c>
      <c r="P427" s="93">
        <f t="shared" si="224"/>
        <v>0</v>
      </c>
      <c r="Q427" s="93">
        <f t="shared" si="224"/>
        <v>0</v>
      </c>
      <c r="R427" s="93">
        <f t="shared" si="224"/>
        <v>0</v>
      </c>
      <c r="W427" s="93">
        <f t="shared" si="225"/>
        <v>0</v>
      </c>
      <c r="X427" s="93">
        <f t="shared" si="225"/>
        <v>0</v>
      </c>
      <c r="Y427" s="93">
        <f t="shared" si="225"/>
        <v>0</v>
      </c>
      <c r="Z427" s="93">
        <f t="shared" si="225"/>
        <v>0</v>
      </c>
      <c r="AA427" s="93">
        <f t="shared" si="225"/>
        <v>0</v>
      </c>
      <c r="AB427" s="93">
        <f t="shared" si="225"/>
        <v>0</v>
      </c>
      <c r="AC427" s="93">
        <f t="shared" si="225"/>
        <v>0</v>
      </c>
      <c r="AD427" s="93">
        <f t="shared" si="225"/>
        <v>0</v>
      </c>
      <c r="AE427" s="93"/>
      <c r="AF427" s="93">
        <f t="shared" si="225"/>
        <v>0</v>
      </c>
      <c r="AG427" s="93"/>
      <c r="AH427" s="93">
        <f t="shared" si="225"/>
        <v>0</v>
      </c>
      <c r="AI427" s="93"/>
      <c r="AJ427" s="93">
        <f t="shared" si="226"/>
        <v>0</v>
      </c>
      <c r="AK427" s="93">
        <f t="shared" si="226"/>
        <v>0</v>
      </c>
      <c r="AL427" s="255">
        <f t="shared" si="226"/>
        <v>0</v>
      </c>
      <c r="AM427" s="93">
        <f t="shared" si="226"/>
        <v>0</v>
      </c>
      <c r="AN427" s="93"/>
      <c r="AO427" s="93">
        <f t="shared" si="226"/>
        <v>0</v>
      </c>
      <c r="AP427" s="93"/>
      <c r="AQ427" s="93">
        <f t="shared" si="226"/>
        <v>0</v>
      </c>
      <c r="AR427" s="93">
        <f t="shared" si="226"/>
        <v>0</v>
      </c>
      <c r="AS427" s="259">
        <f t="shared" si="226"/>
        <v>0</v>
      </c>
      <c r="AT427" s="84">
        <f t="shared" si="226"/>
        <v>0</v>
      </c>
      <c r="AU427" s="93">
        <f t="shared" si="226"/>
        <v>0</v>
      </c>
      <c r="AV427" s="93">
        <f t="shared" si="227"/>
        <v>0</v>
      </c>
      <c r="AW427" s="259">
        <f t="shared" si="227"/>
        <v>0</v>
      </c>
      <c r="AX427" s="93">
        <f t="shared" si="227"/>
        <v>0</v>
      </c>
      <c r="AY427" s="93">
        <f t="shared" si="227"/>
        <v>0</v>
      </c>
      <c r="AZ427" s="93">
        <f t="shared" si="227"/>
        <v>0</v>
      </c>
      <c r="BA427" s="93">
        <f t="shared" si="227"/>
        <v>0</v>
      </c>
      <c r="BB427" s="93"/>
      <c r="BC427" s="259">
        <f t="shared" si="228"/>
        <v>0</v>
      </c>
      <c r="BD427" s="259">
        <f t="shared" si="228"/>
        <v>0</v>
      </c>
      <c r="BE427" s="93">
        <f t="shared" si="228"/>
        <v>0</v>
      </c>
      <c r="BF427" s="93">
        <f t="shared" si="228"/>
        <v>0</v>
      </c>
      <c r="BG427" s="93">
        <f t="shared" si="228"/>
        <v>0</v>
      </c>
      <c r="BH427" s="93">
        <f t="shared" si="228"/>
        <v>0</v>
      </c>
      <c r="BI427" s="93">
        <f t="shared" si="228"/>
        <v>0</v>
      </c>
      <c r="BJ427" s="93"/>
      <c r="BK427" s="93">
        <f t="shared" si="229"/>
        <v>0</v>
      </c>
      <c r="BL427" s="93">
        <f t="shared" si="229"/>
        <v>0</v>
      </c>
      <c r="BM427" s="93">
        <f t="shared" si="229"/>
        <v>0</v>
      </c>
      <c r="BN427" s="93">
        <f t="shared" si="229"/>
        <v>0</v>
      </c>
      <c r="BO427" s="93">
        <f t="shared" si="229"/>
        <v>0</v>
      </c>
      <c r="BP427" s="93">
        <f t="shared" si="229"/>
        <v>0</v>
      </c>
      <c r="BQ427" s="259">
        <f t="shared" si="229"/>
        <v>0</v>
      </c>
      <c r="BR427" s="259">
        <f t="shared" si="229"/>
        <v>0</v>
      </c>
      <c r="BS427" s="93">
        <f t="shared" si="229"/>
        <v>0</v>
      </c>
      <c r="BT427" s="93">
        <f t="shared" si="229"/>
        <v>0</v>
      </c>
      <c r="BU427" s="93">
        <f t="shared" si="230"/>
        <v>0</v>
      </c>
      <c r="BV427" s="93">
        <f t="shared" si="230"/>
        <v>0</v>
      </c>
      <c r="BW427" s="93">
        <f t="shared" si="230"/>
        <v>0</v>
      </c>
      <c r="BX427" s="93">
        <f t="shared" si="230"/>
        <v>0</v>
      </c>
      <c r="BY427" s="93">
        <f t="shared" si="230"/>
        <v>0</v>
      </c>
      <c r="BZ427" s="93">
        <f t="shared" si="230"/>
        <v>0</v>
      </c>
      <c r="CA427" s="93">
        <f t="shared" si="230"/>
        <v>0</v>
      </c>
      <c r="CB427" s="93">
        <f t="shared" si="230"/>
        <v>0</v>
      </c>
      <c r="CC427" s="259">
        <f t="shared" si="230"/>
        <v>0</v>
      </c>
      <c r="CD427" s="93">
        <f t="shared" si="230"/>
        <v>0</v>
      </c>
      <c r="CE427" s="93">
        <f t="shared" si="231"/>
        <v>0</v>
      </c>
      <c r="CF427" s="93">
        <f t="shared" si="231"/>
        <v>0</v>
      </c>
      <c r="CG427" s="259">
        <f t="shared" si="231"/>
        <v>0</v>
      </c>
      <c r="CH427" s="259">
        <f t="shared" si="231"/>
        <v>0</v>
      </c>
      <c r="CI427" s="259">
        <f t="shared" si="231"/>
        <v>0</v>
      </c>
      <c r="CJ427" s="259">
        <f t="shared" si="231"/>
        <v>0</v>
      </c>
      <c r="CK427" s="84">
        <f t="shared" si="231"/>
        <v>0</v>
      </c>
      <c r="CL427" s="84">
        <f t="shared" si="207"/>
        <v>0</v>
      </c>
      <c r="CM427" s="259">
        <f t="shared" si="114"/>
        <v>0</v>
      </c>
      <c r="CN427" s="259">
        <f t="shared" si="232"/>
        <v>0</v>
      </c>
      <c r="CO427" s="259">
        <f t="shared" si="232"/>
        <v>0</v>
      </c>
      <c r="CP427" s="93">
        <f t="shared" si="232"/>
        <v>0</v>
      </c>
      <c r="CQ427" s="259">
        <f t="shared" si="232"/>
        <v>0</v>
      </c>
      <c r="CR427" s="259">
        <f t="shared" si="232"/>
        <v>0</v>
      </c>
      <c r="CS427" s="93">
        <f t="shared" si="232"/>
        <v>0</v>
      </c>
      <c r="CT427" s="93">
        <f t="shared" si="232"/>
        <v>0</v>
      </c>
      <c r="CU427" s="93"/>
      <c r="CV427" s="259">
        <f t="shared" ref="CV427:DB427" si="238">SUMIF($F$6:$F$373,$K420,CV$6:CV$379)</f>
        <v>0</v>
      </c>
      <c r="CW427" s="246">
        <f t="shared" si="238"/>
        <v>0</v>
      </c>
      <c r="CX427" s="259">
        <f t="shared" si="238"/>
        <v>0</v>
      </c>
      <c r="CY427" s="259">
        <f t="shared" si="238"/>
        <v>0</v>
      </c>
      <c r="CZ427" s="259">
        <f t="shared" si="238"/>
        <v>0</v>
      </c>
      <c r="DA427" s="259">
        <f t="shared" si="238"/>
        <v>0</v>
      </c>
      <c r="DB427" s="259">
        <f t="shared" si="238"/>
        <v>0</v>
      </c>
      <c r="DC427" s="93">
        <f t="shared" si="156"/>
        <v>0</v>
      </c>
      <c r="DD427" s="93">
        <f t="shared" si="156"/>
        <v>0</v>
      </c>
      <c r="DE427" s="93">
        <f t="shared" si="156"/>
        <v>0</v>
      </c>
      <c r="DF427" s="93">
        <f t="shared" si="116"/>
        <v>0</v>
      </c>
      <c r="DG427" s="93">
        <f t="shared" ref="DG427:DT427" si="239">SUMIF($F$6:$F$373,$K420,DG$6:DG$379)</f>
        <v>0</v>
      </c>
      <c r="DH427" s="93">
        <f t="shared" si="239"/>
        <v>0</v>
      </c>
      <c r="DI427" s="93">
        <f t="shared" si="239"/>
        <v>0</v>
      </c>
      <c r="DJ427" s="93">
        <f t="shared" si="239"/>
        <v>0</v>
      </c>
      <c r="DK427" s="93">
        <f t="shared" si="239"/>
        <v>0</v>
      </c>
      <c r="DL427" s="93">
        <f t="shared" si="239"/>
        <v>0</v>
      </c>
      <c r="DM427" s="93">
        <f t="shared" si="239"/>
        <v>0</v>
      </c>
      <c r="DN427" s="259">
        <f t="shared" si="239"/>
        <v>0</v>
      </c>
      <c r="DO427" s="259">
        <f t="shared" si="239"/>
        <v>0</v>
      </c>
      <c r="DP427" s="93">
        <f t="shared" si="239"/>
        <v>0</v>
      </c>
      <c r="DQ427" s="93">
        <f t="shared" si="239"/>
        <v>0</v>
      </c>
      <c r="DR427" s="93">
        <f t="shared" si="239"/>
        <v>0</v>
      </c>
      <c r="DS427" s="93">
        <f t="shared" si="239"/>
        <v>0</v>
      </c>
      <c r="DT427" s="93">
        <f t="shared" si="239"/>
        <v>0</v>
      </c>
      <c r="DU427" s="93"/>
      <c r="DV427" s="93">
        <f t="shared" si="235"/>
        <v>0</v>
      </c>
      <c r="DW427" s="93">
        <f t="shared" si="235"/>
        <v>0</v>
      </c>
      <c r="DX427" s="93">
        <f t="shared" si="235"/>
        <v>0</v>
      </c>
    </row>
    <row r="428" spans="8:128">
      <c r="H428" s="62">
        <v>44</v>
      </c>
      <c r="I428" s="62" t="s">
        <v>799</v>
      </c>
      <c r="J428" s="62">
        <v>44</v>
      </c>
      <c r="K428" s="62" t="s">
        <v>799</v>
      </c>
      <c r="L428" s="93">
        <f t="shared" si="224"/>
        <v>0</v>
      </c>
      <c r="M428" s="93">
        <f t="shared" si="224"/>
        <v>0</v>
      </c>
      <c r="N428" s="93">
        <f t="shared" si="224"/>
        <v>0</v>
      </c>
      <c r="O428" s="93">
        <f t="shared" si="224"/>
        <v>0</v>
      </c>
      <c r="P428" s="93">
        <f t="shared" si="224"/>
        <v>0</v>
      </c>
      <c r="Q428" s="93">
        <f t="shared" si="224"/>
        <v>0</v>
      </c>
      <c r="R428" s="93">
        <f t="shared" si="224"/>
        <v>0</v>
      </c>
      <c r="W428" s="93">
        <f t="shared" si="225"/>
        <v>0</v>
      </c>
      <c r="X428" s="93">
        <f t="shared" si="225"/>
        <v>0</v>
      </c>
      <c r="Y428" s="93">
        <f t="shared" si="225"/>
        <v>0</v>
      </c>
      <c r="Z428" s="93">
        <f t="shared" si="225"/>
        <v>0</v>
      </c>
      <c r="AA428" s="93">
        <f t="shared" si="225"/>
        <v>0</v>
      </c>
      <c r="AB428" s="93">
        <f t="shared" si="225"/>
        <v>0</v>
      </c>
      <c r="AC428" s="93">
        <f t="shared" si="225"/>
        <v>0</v>
      </c>
      <c r="AD428" s="93">
        <f t="shared" si="225"/>
        <v>0</v>
      </c>
      <c r="AE428" s="93"/>
      <c r="AF428" s="93">
        <f t="shared" si="225"/>
        <v>0</v>
      </c>
      <c r="AG428" s="93"/>
      <c r="AH428" s="93">
        <f t="shared" si="225"/>
        <v>0</v>
      </c>
      <c r="AI428" s="93"/>
      <c r="AJ428" s="93">
        <f t="shared" si="226"/>
        <v>0</v>
      </c>
      <c r="AK428" s="93">
        <f t="shared" si="226"/>
        <v>0</v>
      </c>
      <c r="AL428" s="255">
        <f t="shared" si="226"/>
        <v>0</v>
      </c>
      <c r="AM428" s="93">
        <f t="shared" si="226"/>
        <v>0</v>
      </c>
      <c r="AN428" s="93"/>
      <c r="AO428" s="93">
        <f t="shared" si="226"/>
        <v>0</v>
      </c>
      <c r="AP428" s="93"/>
      <c r="AQ428" s="93">
        <f t="shared" si="226"/>
        <v>0</v>
      </c>
      <c r="AR428" s="93">
        <f t="shared" si="226"/>
        <v>0</v>
      </c>
      <c r="AS428" s="259">
        <f t="shared" si="226"/>
        <v>0</v>
      </c>
      <c r="AT428" s="84">
        <f t="shared" si="226"/>
        <v>0</v>
      </c>
      <c r="AU428" s="93">
        <f t="shared" si="226"/>
        <v>0</v>
      </c>
      <c r="AV428" s="93">
        <f t="shared" si="227"/>
        <v>0</v>
      </c>
      <c r="AW428" s="259">
        <f t="shared" si="227"/>
        <v>0</v>
      </c>
      <c r="AX428" s="93">
        <f t="shared" si="227"/>
        <v>0</v>
      </c>
      <c r="AY428" s="93">
        <f t="shared" si="227"/>
        <v>0</v>
      </c>
      <c r="AZ428" s="93">
        <f t="shared" si="227"/>
        <v>0</v>
      </c>
      <c r="BA428" s="93">
        <f t="shared" si="227"/>
        <v>0</v>
      </c>
      <c r="BB428" s="93"/>
      <c r="BC428" s="259">
        <f t="shared" si="228"/>
        <v>0</v>
      </c>
      <c r="BD428" s="259">
        <f t="shared" si="228"/>
        <v>0</v>
      </c>
      <c r="BE428" s="93">
        <f t="shared" si="228"/>
        <v>0</v>
      </c>
      <c r="BF428" s="93">
        <f t="shared" si="228"/>
        <v>0</v>
      </c>
      <c r="BG428" s="93">
        <f t="shared" si="228"/>
        <v>0</v>
      </c>
      <c r="BH428" s="93">
        <f t="shared" si="228"/>
        <v>0</v>
      </c>
      <c r="BI428" s="93">
        <f t="shared" si="228"/>
        <v>0</v>
      </c>
      <c r="BJ428" s="93"/>
      <c r="BK428" s="93">
        <f t="shared" si="229"/>
        <v>0</v>
      </c>
      <c r="BL428" s="93">
        <f t="shared" si="229"/>
        <v>0</v>
      </c>
      <c r="BM428" s="93">
        <f t="shared" si="229"/>
        <v>0</v>
      </c>
      <c r="BN428" s="93">
        <f t="shared" si="229"/>
        <v>0</v>
      </c>
      <c r="BO428" s="93">
        <f t="shared" si="229"/>
        <v>0</v>
      </c>
      <c r="BP428" s="93">
        <f t="shared" si="229"/>
        <v>0</v>
      </c>
      <c r="BQ428" s="259">
        <f t="shared" si="229"/>
        <v>0</v>
      </c>
      <c r="BR428" s="259">
        <f t="shared" si="229"/>
        <v>0</v>
      </c>
      <c r="BS428" s="93">
        <f t="shared" si="229"/>
        <v>0</v>
      </c>
      <c r="BT428" s="93">
        <f t="shared" si="229"/>
        <v>0</v>
      </c>
      <c r="BU428" s="93">
        <f t="shared" si="230"/>
        <v>0</v>
      </c>
      <c r="BV428" s="93">
        <f t="shared" si="230"/>
        <v>0</v>
      </c>
      <c r="BW428" s="93">
        <f t="shared" si="230"/>
        <v>0</v>
      </c>
      <c r="BX428" s="93">
        <f t="shared" si="230"/>
        <v>0</v>
      </c>
      <c r="BY428" s="93">
        <f t="shared" si="230"/>
        <v>0</v>
      </c>
      <c r="BZ428" s="93">
        <f t="shared" si="230"/>
        <v>0</v>
      </c>
      <c r="CA428" s="93">
        <f t="shared" si="230"/>
        <v>0</v>
      </c>
      <c r="CB428" s="93">
        <f t="shared" si="230"/>
        <v>0</v>
      </c>
      <c r="CC428" s="259">
        <f t="shared" si="230"/>
        <v>0</v>
      </c>
      <c r="CD428" s="93">
        <f t="shared" si="230"/>
        <v>0</v>
      </c>
      <c r="CE428" s="93">
        <f t="shared" si="231"/>
        <v>0</v>
      </c>
      <c r="CF428" s="93">
        <f t="shared" si="231"/>
        <v>0</v>
      </c>
      <c r="CG428" s="259">
        <f t="shared" si="231"/>
        <v>0</v>
      </c>
      <c r="CH428" s="259">
        <f t="shared" si="231"/>
        <v>0</v>
      </c>
      <c r="CI428" s="259">
        <f t="shared" si="231"/>
        <v>0</v>
      </c>
      <c r="CJ428" s="259">
        <f t="shared" si="231"/>
        <v>0</v>
      </c>
      <c r="CK428" s="84">
        <f t="shared" si="231"/>
        <v>0</v>
      </c>
      <c r="CL428" s="84">
        <f t="shared" si="207"/>
        <v>0</v>
      </c>
      <c r="CM428" s="259">
        <f t="shared" si="114"/>
        <v>0</v>
      </c>
      <c r="CN428" s="259">
        <f t="shared" si="232"/>
        <v>0</v>
      </c>
      <c r="CO428" s="259">
        <f t="shared" si="232"/>
        <v>0</v>
      </c>
      <c r="CP428" s="93">
        <f t="shared" si="232"/>
        <v>0</v>
      </c>
      <c r="CQ428" s="259">
        <f t="shared" si="232"/>
        <v>0</v>
      </c>
      <c r="CR428" s="259">
        <f t="shared" si="232"/>
        <v>0</v>
      </c>
      <c r="CS428" s="93">
        <f t="shared" si="232"/>
        <v>0</v>
      </c>
      <c r="CT428" s="93">
        <f t="shared" si="232"/>
        <v>0</v>
      </c>
      <c r="CU428" s="93"/>
      <c r="CV428" s="259">
        <f t="shared" ref="CV428:DB428" si="240">SUMIF($F$6:$F$373,$K421,CV$6:CV$379)</f>
        <v>0</v>
      </c>
      <c r="CW428" s="246">
        <f t="shared" si="240"/>
        <v>0</v>
      </c>
      <c r="CX428" s="259">
        <f t="shared" si="240"/>
        <v>0</v>
      </c>
      <c r="CY428" s="259">
        <f t="shared" si="240"/>
        <v>0</v>
      </c>
      <c r="CZ428" s="259">
        <f t="shared" si="240"/>
        <v>0</v>
      </c>
      <c r="DA428" s="259">
        <f t="shared" si="240"/>
        <v>0</v>
      </c>
      <c r="DB428" s="259">
        <f t="shared" si="240"/>
        <v>0</v>
      </c>
      <c r="DC428" s="93">
        <f t="shared" si="156"/>
        <v>0</v>
      </c>
      <c r="DD428" s="93">
        <f t="shared" si="156"/>
        <v>0</v>
      </c>
      <c r="DE428" s="93">
        <f t="shared" si="156"/>
        <v>0</v>
      </c>
      <c r="DF428" s="93">
        <f t="shared" si="116"/>
        <v>0</v>
      </c>
      <c r="DG428" s="93">
        <f t="shared" ref="DG428:DT428" si="241">SUMIF($F$6:$F$373,$K421,DG$6:DG$379)</f>
        <v>0</v>
      </c>
      <c r="DH428" s="93">
        <f t="shared" si="241"/>
        <v>0</v>
      </c>
      <c r="DI428" s="93">
        <f t="shared" si="241"/>
        <v>0</v>
      </c>
      <c r="DJ428" s="93">
        <f t="shared" si="241"/>
        <v>0</v>
      </c>
      <c r="DK428" s="93">
        <f t="shared" si="241"/>
        <v>0</v>
      </c>
      <c r="DL428" s="93">
        <f t="shared" si="241"/>
        <v>0</v>
      </c>
      <c r="DM428" s="93">
        <f t="shared" si="241"/>
        <v>0</v>
      </c>
      <c r="DN428" s="259">
        <f t="shared" si="241"/>
        <v>0</v>
      </c>
      <c r="DO428" s="259">
        <f t="shared" si="241"/>
        <v>0</v>
      </c>
      <c r="DP428" s="93">
        <f t="shared" si="241"/>
        <v>0</v>
      </c>
      <c r="DQ428" s="93">
        <f t="shared" si="241"/>
        <v>0</v>
      </c>
      <c r="DR428" s="93">
        <f t="shared" si="241"/>
        <v>0</v>
      </c>
      <c r="DS428" s="93">
        <f t="shared" si="241"/>
        <v>0</v>
      </c>
      <c r="DT428" s="93">
        <f t="shared" si="241"/>
        <v>0</v>
      </c>
      <c r="DU428" s="93"/>
      <c r="DV428" s="93">
        <f t="shared" si="235"/>
        <v>0</v>
      </c>
      <c r="DW428" s="93">
        <f t="shared" si="235"/>
        <v>0</v>
      </c>
      <c r="DX428" s="93">
        <f t="shared" si="235"/>
        <v>0</v>
      </c>
    </row>
    <row r="429" spans="8:128">
      <c r="H429" s="62">
        <v>45</v>
      </c>
      <c r="I429" s="62" t="s">
        <v>798</v>
      </c>
      <c r="J429" s="62">
        <v>45</v>
      </c>
      <c r="K429" s="62" t="s">
        <v>798</v>
      </c>
      <c r="L429" s="93">
        <f t="shared" si="224"/>
        <v>0</v>
      </c>
      <c r="M429" s="93">
        <f t="shared" si="224"/>
        <v>0</v>
      </c>
      <c r="N429" s="93">
        <f t="shared" si="224"/>
        <v>0</v>
      </c>
      <c r="O429" s="93">
        <f t="shared" si="224"/>
        <v>0</v>
      </c>
      <c r="P429" s="93">
        <f t="shared" si="224"/>
        <v>0</v>
      </c>
      <c r="Q429" s="93">
        <f t="shared" si="224"/>
        <v>0</v>
      </c>
      <c r="R429" s="93">
        <f t="shared" si="224"/>
        <v>0</v>
      </c>
      <c r="W429" s="93">
        <f t="shared" si="225"/>
        <v>0</v>
      </c>
      <c r="X429" s="93">
        <f t="shared" si="225"/>
        <v>0</v>
      </c>
      <c r="Y429" s="93">
        <f t="shared" si="225"/>
        <v>0</v>
      </c>
      <c r="Z429" s="93">
        <f t="shared" si="225"/>
        <v>0</v>
      </c>
      <c r="AA429" s="93">
        <f t="shared" si="225"/>
        <v>0</v>
      </c>
      <c r="AB429" s="93">
        <f t="shared" si="225"/>
        <v>0</v>
      </c>
      <c r="AC429" s="93">
        <f t="shared" si="225"/>
        <v>0</v>
      </c>
      <c r="AD429" s="93">
        <f t="shared" si="225"/>
        <v>0</v>
      </c>
      <c r="AE429" s="93"/>
      <c r="AF429" s="93">
        <f t="shared" si="225"/>
        <v>0</v>
      </c>
      <c r="AG429" s="93"/>
      <c r="AH429" s="93">
        <f t="shared" si="225"/>
        <v>0</v>
      </c>
      <c r="AI429" s="93"/>
      <c r="AJ429" s="93">
        <f t="shared" si="226"/>
        <v>0</v>
      </c>
      <c r="AK429" s="93">
        <f t="shared" si="226"/>
        <v>0</v>
      </c>
      <c r="AL429" s="255">
        <f t="shared" si="226"/>
        <v>0</v>
      </c>
      <c r="AM429" s="93">
        <f t="shared" si="226"/>
        <v>0</v>
      </c>
      <c r="AN429" s="93"/>
      <c r="AO429" s="93">
        <f t="shared" si="226"/>
        <v>0</v>
      </c>
      <c r="AP429" s="93"/>
      <c r="AQ429" s="93">
        <f t="shared" si="226"/>
        <v>0</v>
      </c>
      <c r="AR429" s="93">
        <f t="shared" si="226"/>
        <v>0</v>
      </c>
      <c r="AS429" s="259">
        <f t="shared" si="226"/>
        <v>0</v>
      </c>
      <c r="AT429" s="84">
        <f t="shared" si="226"/>
        <v>0</v>
      </c>
      <c r="AU429" s="93">
        <f t="shared" si="226"/>
        <v>0</v>
      </c>
      <c r="AV429" s="93">
        <f t="shared" si="227"/>
        <v>0</v>
      </c>
      <c r="AW429" s="259">
        <f t="shared" si="227"/>
        <v>0</v>
      </c>
      <c r="AX429" s="93">
        <f t="shared" si="227"/>
        <v>0</v>
      </c>
      <c r="AY429" s="93">
        <f t="shared" si="227"/>
        <v>0</v>
      </c>
      <c r="AZ429" s="93">
        <f t="shared" si="227"/>
        <v>0</v>
      </c>
      <c r="BA429" s="93">
        <f t="shared" si="227"/>
        <v>0</v>
      </c>
      <c r="BB429" s="93"/>
      <c r="BC429" s="259">
        <f t="shared" si="228"/>
        <v>0</v>
      </c>
      <c r="BD429" s="259">
        <f t="shared" si="228"/>
        <v>0</v>
      </c>
      <c r="BE429" s="93">
        <f t="shared" si="228"/>
        <v>0</v>
      </c>
      <c r="BF429" s="93">
        <f t="shared" si="228"/>
        <v>0</v>
      </c>
      <c r="BG429" s="93">
        <f t="shared" si="228"/>
        <v>0</v>
      </c>
      <c r="BH429" s="93">
        <f t="shared" si="228"/>
        <v>0</v>
      </c>
      <c r="BI429" s="93">
        <f t="shared" si="228"/>
        <v>0</v>
      </c>
      <c r="BJ429" s="93"/>
      <c r="BK429" s="93">
        <f t="shared" si="229"/>
        <v>0</v>
      </c>
      <c r="BL429" s="93">
        <f t="shared" si="229"/>
        <v>0</v>
      </c>
      <c r="BM429" s="93">
        <f t="shared" si="229"/>
        <v>0</v>
      </c>
      <c r="BN429" s="93">
        <f t="shared" si="229"/>
        <v>0</v>
      </c>
      <c r="BO429" s="93">
        <f t="shared" si="229"/>
        <v>0</v>
      </c>
      <c r="BP429" s="93">
        <f t="shared" si="229"/>
        <v>0</v>
      </c>
      <c r="BQ429" s="259">
        <f t="shared" si="229"/>
        <v>0</v>
      </c>
      <c r="BR429" s="259">
        <f t="shared" si="229"/>
        <v>0</v>
      </c>
      <c r="BS429" s="93">
        <f t="shared" si="229"/>
        <v>0</v>
      </c>
      <c r="BT429" s="93">
        <f t="shared" si="229"/>
        <v>0</v>
      </c>
      <c r="BU429" s="93">
        <f t="shared" si="230"/>
        <v>0</v>
      </c>
      <c r="BV429" s="93">
        <f t="shared" si="230"/>
        <v>0</v>
      </c>
      <c r="BW429" s="93">
        <f t="shared" si="230"/>
        <v>0</v>
      </c>
      <c r="BX429" s="93">
        <f t="shared" si="230"/>
        <v>0</v>
      </c>
      <c r="BY429" s="93">
        <f t="shared" si="230"/>
        <v>0</v>
      </c>
      <c r="BZ429" s="93">
        <f t="shared" si="230"/>
        <v>0</v>
      </c>
      <c r="CA429" s="93">
        <f t="shared" si="230"/>
        <v>0</v>
      </c>
      <c r="CB429" s="93">
        <f t="shared" si="230"/>
        <v>0</v>
      </c>
      <c r="CC429" s="259">
        <f t="shared" si="230"/>
        <v>0</v>
      </c>
      <c r="CD429" s="93">
        <f t="shared" si="230"/>
        <v>0</v>
      </c>
      <c r="CE429" s="93">
        <f t="shared" si="231"/>
        <v>0</v>
      </c>
      <c r="CF429" s="93">
        <f t="shared" si="231"/>
        <v>0</v>
      </c>
      <c r="CG429" s="259">
        <f t="shared" si="231"/>
        <v>0</v>
      </c>
      <c r="CH429" s="259">
        <f t="shared" si="231"/>
        <v>0</v>
      </c>
      <c r="CI429" s="259">
        <f t="shared" si="231"/>
        <v>0</v>
      </c>
      <c r="CJ429" s="259">
        <f t="shared" si="231"/>
        <v>0</v>
      </c>
      <c r="CK429" s="84">
        <f t="shared" si="231"/>
        <v>0</v>
      </c>
      <c r="CL429" s="84">
        <f t="shared" si="207"/>
        <v>0</v>
      </c>
      <c r="CM429" s="259">
        <f t="shared" si="114"/>
        <v>0</v>
      </c>
      <c r="CN429" s="259">
        <f t="shared" si="232"/>
        <v>0</v>
      </c>
      <c r="CO429" s="259">
        <f t="shared" si="232"/>
        <v>0</v>
      </c>
      <c r="CP429" s="93">
        <f t="shared" si="232"/>
        <v>0</v>
      </c>
      <c r="CQ429" s="259">
        <f t="shared" si="232"/>
        <v>0</v>
      </c>
      <c r="CR429" s="259">
        <f t="shared" si="232"/>
        <v>0</v>
      </c>
      <c r="CS429" s="93">
        <f t="shared" si="232"/>
        <v>0</v>
      </c>
      <c r="CT429" s="93">
        <f t="shared" si="232"/>
        <v>0</v>
      </c>
      <c r="CU429" s="93"/>
      <c r="CV429" s="259">
        <f t="shared" ref="CV429:DB429" si="242">SUMIF($F$6:$F$373,$K422,CV$6:CV$379)</f>
        <v>0</v>
      </c>
      <c r="CW429" s="246">
        <f t="shared" si="242"/>
        <v>0</v>
      </c>
      <c r="CX429" s="259">
        <f t="shared" si="242"/>
        <v>0</v>
      </c>
      <c r="CY429" s="259">
        <f t="shared" si="242"/>
        <v>0</v>
      </c>
      <c r="CZ429" s="259">
        <f t="shared" si="242"/>
        <v>0</v>
      </c>
      <c r="DA429" s="259">
        <f t="shared" si="242"/>
        <v>0</v>
      </c>
      <c r="DB429" s="259">
        <f t="shared" si="242"/>
        <v>0</v>
      </c>
      <c r="DC429" s="93">
        <f t="shared" si="156"/>
        <v>0</v>
      </c>
      <c r="DD429" s="93">
        <f t="shared" si="156"/>
        <v>0</v>
      </c>
      <c r="DE429" s="93">
        <f t="shared" si="156"/>
        <v>0</v>
      </c>
      <c r="DF429" s="93">
        <f t="shared" si="116"/>
        <v>0</v>
      </c>
      <c r="DG429" s="93">
        <f t="shared" ref="DG429:DT429" si="243">SUMIF($F$6:$F$373,$K422,DG$6:DG$379)</f>
        <v>0</v>
      </c>
      <c r="DH429" s="93">
        <f t="shared" si="243"/>
        <v>0</v>
      </c>
      <c r="DI429" s="93">
        <f t="shared" si="243"/>
        <v>0</v>
      </c>
      <c r="DJ429" s="93">
        <f t="shared" si="243"/>
        <v>0</v>
      </c>
      <c r="DK429" s="93">
        <f t="shared" si="243"/>
        <v>0</v>
      </c>
      <c r="DL429" s="93">
        <f t="shared" si="243"/>
        <v>0</v>
      </c>
      <c r="DM429" s="93">
        <f t="shared" si="243"/>
        <v>0</v>
      </c>
      <c r="DN429" s="259">
        <f t="shared" si="243"/>
        <v>0</v>
      </c>
      <c r="DO429" s="259">
        <f t="shared" si="243"/>
        <v>0</v>
      </c>
      <c r="DP429" s="93">
        <f t="shared" si="243"/>
        <v>0</v>
      </c>
      <c r="DQ429" s="93">
        <f t="shared" si="243"/>
        <v>0</v>
      </c>
      <c r="DR429" s="93">
        <f t="shared" si="243"/>
        <v>0</v>
      </c>
      <c r="DS429" s="93">
        <f t="shared" si="243"/>
        <v>0</v>
      </c>
      <c r="DT429" s="93">
        <f t="shared" si="243"/>
        <v>0</v>
      </c>
      <c r="DU429" s="93"/>
      <c r="DV429" s="93">
        <f t="shared" si="235"/>
        <v>0</v>
      </c>
      <c r="DW429" s="93">
        <f t="shared" si="235"/>
        <v>0</v>
      </c>
      <c r="DX429" s="93">
        <f t="shared" si="235"/>
        <v>0</v>
      </c>
    </row>
    <row r="430" spans="8:128">
      <c r="H430" s="62">
        <v>46</v>
      </c>
      <c r="I430" s="62" t="s">
        <v>348</v>
      </c>
      <c r="J430" s="62">
        <v>46</v>
      </c>
      <c r="K430" s="62" t="s">
        <v>348</v>
      </c>
      <c r="L430" s="93">
        <f t="shared" si="224"/>
        <v>0</v>
      </c>
      <c r="M430" s="93">
        <f t="shared" si="224"/>
        <v>0</v>
      </c>
      <c r="N430" s="93">
        <f t="shared" si="224"/>
        <v>0</v>
      </c>
      <c r="O430" s="93">
        <f t="shared" si="224"/>
        <v>0</v>
      </c>
      <c r="P430" s="93">
        <f t="shared" si="224"/>
        <v>0</v>
      </c>
      <c r="Q430" s="93">
        <f t="shared" si="224"/>
        <v>0</v>
      </c>
      <c r="R430" s="93">
        <f t="shared" si="224"/>
        <v>0</v>
      </c>
      <c r="W430" s="93">
        <f t="shared" si="225"/>
        <v>0</v>
      </c>
      <c r="X430" s="93">
        <f t="shared" si="225"/>
        <v>0</v>
      </c>
      <c r="Y430" s="93">
        <f t="shared" si="225"/>
        <v>0</v>
      </c>
      <c r="Z430" s="93">
        <f t="shared" si="225"/>
        <v>0</v>
      </c>
      <c r="AA430" s="93">
        <f t="shared" si="225"/>
        <v>0</v>
      </c>
      <c r="AB430" s="93">
        <f t="shared" si="225"/>
        <v>0</v>
      </c>
      <c r="AC430" s="93">
        <f t="shared" si="225"/>
        <v>0</v>
      </c>
      <c r="AD430" s="93">
        <f t="shared" si="225"/>
        <v>0</v>
      </c>
      <c r="AE430" s="93"/>
      <c r="AF430" s="93">
        <f t="shared" si="225"/>
        <v>0</v>
      </c>
      <c r="AG430" s="93"/>
      <c r="AH430" s="93">
        <f t="shared" si="225"/>
        <v>0</v>
      </c>
      <c r="AI430" s="93"/>
      <c r="AJ430" s="93">
        <f t="shared" si="226"/>
        <v>0</v>
      </c>
      <c r="AK430" s="93">
        <f t="shared" si="226"/>
        <v>0</v>
      </c>
      <c r="AL430" s="255">
        <f t="shared" si="226"/>
        <v>0</v>
      </c>
      <c r="AM430" s="93">
        <f t="shared" si="226"/>
        <v>0</v>
      </c>
      <c r="AN430" s="93"/>
      <c r="AO430" s="93">
        <f t="shared" si="226"/>
        <v>0</v>
      </c>
      <c r="AP430" s="93"/>
      <c r="AQ430" s="93">
        <f t="shared" si="226"/>
        <v>0</v>
      </c>
      <c r="AR430" s="93">
        <f t="shared" si="226"/>
        <v>0</v>
      </c>
      <c r="AS430" s="259">
        <f t="shared" si="226"/>
        <v>0</v>
      </c>
      <c r="AT430" s="84">
        <f t="shared" si="226"/>
        <v>0</v>
      </c>
      <c r="AU430" s="93">
        <f t="shared" si="226"/>
        <v>0</v>
      </c>
      <c r="AV430" s="93">
        <f t="shared" si="227"/>
        <v>0</v>
      </c>
      <c r="AW430" s="259">
        <f t="shared" si="227"/>
        <v>0</v>
      </c>
      <c r="AX430" s="93">
        <f t="shared" si="227"/>
        <v>0</v>
      </c>
      <c r="AY430" s="93">
        <f t="shared" si="227"/>
        <v>0</v>
      </c>
      <c r="AZ430" s="93">
        <f t="shared" si="227"/>
        <v>0</v>
      </c>
      <c r="BA430" s="93">
        <f t="shared" si="227"/>
        <v>0</v>
      </c>
      <c r="BB430" s="93"/>
      <c r="BC430" s="259">
        <f t="shared" si="228"/>
        <v>0</v>
      </c>
      <c r="BD430" s="259">
        <f t="shared" si="228"/>
        <v>0</v>
      </c>
      <c r="BE430" s="93">
        <f t="shared" si="228"/>
        <v>0</v>
      </c>
      <c r="BF430" s="93">
        <f t="shared" si="228"/>
        <v>0</v>
      </c>
      <c r="BG430" s="93">
        <f t="shared" si="228"/>
        <v>0</v>
      </c>
      <c r="BH430" s="93">
        <f t="shared" si="228"/>
        <v>0</v>
      </c>
      <c r="BI430" s="93">
        <f t="shared" si="228"/>
        <v>0</v>
      </c>
      <c r="BJ430" s="93"/>
      <c r="BK430" s="93">
        <f t="shared" si="229"/>
        <v>0</v>
      </c>
      <c r="BL430" s="93">
        <f t="shared" si="229"/>
        <v>0</v>
      </c>
      <c r="BM430" s="93">
        <f t="shared" si="229"/>
        <v>0</v>
      </c>
      <c r="BN430" s="93">
        <f t="shared" si="229"/>
        <v>0</v>
      </c>
      <c r="BO430" s="93">
        <f t="shared" si="229"/>
        <v>0</v>
      </c>
      <c r="BP430" s="93">
        <f t="shared" si="229"/>
        <v>0</v>
      </c>
      <c r="BQ430" s="259">
        <f t="shared" si="229"/>
        <v>0</v>
      </c>
      <c r="BR430" s="259">
        <f t="shared" si="229"/>
        <v>0</v>
      </c>
      <c r="BS430" s="93">
        <f t="shared" si="229"/>
        <v>0</v>
      </c>
      <c r="BT430" s="93">
        <f t="shared" si="229"/>
        <v>0</v>
      </c>
      <c r="BU430" s="93">
        <f t="shared" si="230"/>
        <v>0</v>
      </c>
      <c r="BV430" s="93">
        <f t="shared" si="230"/>
        <v>0</v>
      </c>
      <c r="BW430" s="93">
        <f t="shared" si="230"/>
        <v>0</v>
      </c>
      <c r="BX430" s="93">
        <f t="shared" si="230"/>
        <v>0</v>
      </c>
      <c r="BY430" s="93">
        <f t="shared" si="230"/>
        <v>0</v>
      </c>
      <c r="BZ430" s="93">
        <f t="shared" si="230"/>
        <v>0</v>
      </c>
      <c r="CA430" s="93">
        <f t="shared" si="230"/>
        <v>0</v>
      </c>
      <c r="CB430" s="93">
        <f t="shared" si="230"/>
        <v>0</v>
      </c>
      <c r="CC430" s="259">
        <f t="shared" si="230"/>
        <v>0</v>
      </c>
      <c r="CD430" s="93">
        <f t="shared" si="230"/>
        <v>0</v>
      </c>
      <c r="CE430" s="93">
        <f t="shared" si="231"/>
        <v>0</v>
      </c>
      <c r="CF430" s="93">
        <f t="shared" si="231"/>
        <v>0</v>
      </c>
      <c r="CG430" s="259">
        <f t="shared" si="231"/>
        <v>0</v>
      </c>
      <c r="CH430" s="259">
        <f t="shared" si="231"/>
        <v>0</v>
      </c>
      <c r="CI430" s="259">
        <f t="shared" si="231"/>
        <v>0</v>
      </c>
      <c r="CJ430" s="259">
        <f t="shared" si="231"/>
        <v>0</v>
      </c>
      <c r="CK430" s="84">
        <f t="shared" si="231"/>
        <v>0</v>
      </c>
      <c r="CL430" s="84">
        <f t="shared" si="207"/>
        <v>0</v>
      </c>
      <c r="CM430" s="259">
        <f t="shared" si="114"/>
        <v>0</v>
      </c>
      <c r="CN430" s="259">
        <f t="shared" si="232"/>
        <v>0</v>
      </c>
      <c r="CO430" s="259">
        <f t="shared" si="232"/>
        <v>0</v>
      </c>
      <c r="CP430" s="93">
        <f t="shared" si="232"/>
        <v>0</v>
      </c>
      <c r="CQ430" s="259">
        <f t="shared" si="232"/>
        <v>0</v>
      </c>
      <c r="CR430" s="259">
        <f t="shared" si="232"/>
        <v>0</v>
      </c>
      <c r="CS430" s="93">
        <f t="shared" si="232"/>
        <v>0</v>
      </c>
      <c r="CT430" s="93">
        <f t="shared" si="232"/>
        <v>0</v>
      </c>
      <c r="CU430" s="93"/>
      <c r="CV430" s="259">
        <f t="shared" ref="CV430:DB430" si="244">SUMIF($F$6:$F$373,$K423,CV$6:CV$379)</f>
        <v>0</v>
      </c>
      <c r="CW430" s="246">
        <f t="shared" si="244"/>
        <v>0</v>
      </c>
      <c r="CX430" s="259">
        <f t="shared" si="244"/>
        <v>0</v>
      </c>
      <c r="CY430" s="259">
        <f t="shared" si="244"/>
        <v>0</v>
      </c>
      <c r="CZ430" s="259">
        <f t="shared" si="244"/>
        <v>0</v>
      </c>
      <c r="DA430" s="259">
        <f t="shared" si="244"/>
        <v>0</v>
      </c>
      <c r="DB430" s="259">
        <f t="shared" si="244"/>
        <v>0</v>
      </c>
      <c r="DC430" s="93">
        <f t="shared" si="156"/>
        <v>0</v>
      </c>
      <c r="DD430" s="93">
        <f t="shared" si="156"/>
        <v>0</v>
      </c>
      <c r="DE430" s="93">
        <f t="shared" si="156"/>
        <v>0</v>
      </c>
      <c r="DF430" s="93">
        <f t="shared" si="116"/>
        <v>0</v>
      </c>
      <c r="DG430" s="93">
        <f t="shared" ref="DG430:DT430" si="245">SUMIF($F$6:$F$373,$K423,DG$6:DG$379)</f>
        <v>0</v>
      </c>
      <c r="DH430" s="93">
        <f t="shared" si="245"/>
        <v>0</v>
      </c>
      <c r="DI430" s="93">
        <f t="shared" si="245"/>
        <v>0</v>
      </c>
      <c r="DJ430" s="93">
        <f t="shared" si="245"/>
        <v>0</v>
      </c>
      <c r="DK430" s="93">
        <f t="shared" si="245"/>
        <v>0</v>
      </c>
      <c r="DL430" s="93">
        <f t="shared" si="245"/>
        <v>0</v>
      </c>
      <c r="DM430" s="93">
        <f t="shared" si="245"/>
        <v>0</v>
      </c>
      <c r="DN430" s="259">
        <f t="shared" si="245"/>
        <v>0</v>
      </c>
      <c r="DO430" s="259">
        <f t="shared" si="245"/>
        <v>0</v>
      </c>
      <c r="DP430" s="93">
        <f t="shared" si="245"/>
        <v>0</v>
      </c>
      <c r="DQ430" s="93">
        <f t="shared" si="245"/>
        <v>0</v>
      </c>
      <c r="DR430" s="93">
        <f t="shared" si="245"/>
        <v>0</v>
      </c>
      <c r="DS430" s="93">
        <f t="shared" si="245"/>
        <v>0</v>
      </c>
      <c r="DT430" s="93">
        <f t="shared" si="245"/>
        <v>0</v>
      </c>
      <c r="DU430" s="93"/>
      <c r="DV430" s="93">
        <f t="shared" si="235"/>
        <v>0</v>
      </c>
      <c r="DW430" s="93">
        <f t="shared" si="235"/>
        <v>0</v>
      </c>
      <c r="DX430" s="93">
        <f t="shared" si="235"/>
        <v>0</v>
      </c>
    </row>
    <row r="431" spans="8:128">
      <c r="H431" s="62">
        <v>47</v>
      </c>
      <c r="I431" s="62" t="s">
        <v>747</v>
      </c>
      <c r="J431" s="62">
        <v>47</v>
      </c>
      <c r="K431" s="62" t="s">
        <v>747</v>
      </c>
      <c r="L431" s="93">
        <f t="shared" si="224"/>
        <v>0</v>
      </c>
      <c r="M431" s="93">
        <f t="shared" si="224"/>
        <v>0</v>
      </c>
      <c r="N431" s="93">
        <f t="shared" si="224"/>
        <v>0</v>
      </c>
      <c r="O431" s="93">
        <f t="shared" si="224"/>
        <v>0</v>
      </c>
      <c r="P431" s="93">
        <f t="shared" si="224"/>
        <v>0</v>
      </c>
      <c r="Q431" s="93">
        <f t="shared" si="224"/>
        <v>0</v>
      </c>
      <c r="R431" s="93">
        <f t="shared" si="224"/>
        <v>0</v>
      </c>
      <c r="W431" s="93">
        <f t="shared" si="225"/>
        <v>0</v>
      </c>
      <c r="X431" s="93">
        <f t="shared" si="225"/>
        <v>0</v>
      </c>
      <c r="Y431" s="93">
        <f t="shared" si="225"/>
        <v>0</v>
      </c>
      <c r="Z431" s="93">
        <f t="shared" si="225"/>
        <v>0</v>
      </c>
      <c r="AA431" s="93">
        <f t="shared" si="225"/>
        <v>0</v>
      </c>
      <c r="AB431" s="93">
        <f t="shared" si="225"/>
        <v>0</v>
      </c>
      <c r="AC431" s="93">
        <f t="shared" si="225"/>
        <v>0</v>
      </c>
      <c r="AD431" s="93">
        <f t="shared" si="225"/>
        <v>0</v>
      </c>
      <c r="AE431" s="93"/>
      <c r="AF431" s="93">
        <f t="shared" si="225"/>
        <v>0</v>
      </c>
      <c r="AG431" s="93"/>
      <c r="AH431" s="93">
        <f t="shared" si="225"/>
        <v>0</v>
      </c>
      <c r="AI431" s="93"/>
      <c r="AJ431" s="93">
        <f t="shared" si="226"/>
        <v>0</v>
      </c>
      <c r="AK431" s="93">
        <f t="shared" si="226"/>
        <v>0</v>
      </c>
      <c r="AL431" s="255">
        <f t="shared" si="226"/>
        <v>0</v>
      </c>
      <c r="AM431" s="93">
        <f t="shared" si="226"/>
        <v>0</v>
      </c>
      <c r="AN431" s="93"/>
      <c r="AO431" s="93">
        <f t="shared" si="226"/>
        <v>0</v>
      </c>
      <c r="AP431" s="93"/>
      <c r="AQ431" s="93">
        <f t="shared" si="226"/>
        <v>0</v>
      </c>
      <c r="AR431" s="93">
        <f t="shared" si="226"/>
        <v>0</v>
      </c>
      <c r="AS431" s="259">
        <f t="shared" si="226"/>
        <v>0</v>
      </c>
      <c r="AT431" s="84">
        <f t="shared" si="226"/>
        <v>0</v>
      </c>
      <c r="AU431" s="93">
        <f t="shared" si="226"/>
        <v>0</v>
      </c>
      <c r="AV431" s="93">
        <f t="shared" si="227"/>
        <v>0</v>
      </c>
      <c r="AW431" s="259">
        <f t="shared" si="227"/>
        <v>0</v>
      </c>
      <c r="AX431" s="93">
        <f t="shared" si="227"/>
        <v>0</v>
      </c>
      <c r="AY431" s="93">
        <f t="shared" si="227"/>
        <v>0</v>
      </c>
      <c r="AZ431" s="93">
        <f t="shared" si="227"/>
        <v>0</v>
      </c>
      <c r="BA431" s="93">
        <f t="shared" si="227"/>
        <v>0</v>
      </c>
      <c r="BB431" s="93"/>
      <c r="BC431" s="259">
        <f t="shared" si="228"/>
        <v>0</v>
      </c>
      <c r="BD431" s="259">
        <f t="shared" si="228"/>
        <v>0</v>
      </c>
      <c r="BE431" s="93">
        <f t="shared" si="228"/>
        <v>0</v>
      </c>
      <c r="BF431" s="93">
        <f t="shared" si="228"/>
        <v>0</v>
      </c>
      <c r="BG431" s="93">
        <f t="shared" si="228"/>
        <v>0</v>
      </c>
      <c r="BH431" s="93">
        <f t="shared" si="228"/>
        <v>0</v>
      </c>
      <c r="BI431" s="93">
        <f t="shared" si="228"/>
        <v>0</v>
      </c>
      <c r="BJ431" s="93"/>
      <c r="BK431" s="93">
        <f t="shared" si="229"/>
        <v>0</v>
      </c>
      <c r="BL431" s="93">
        <f t="shared" si="229"/>
        <v>0</v>
      </c>
      <c r="BM431" s="93">
        <f t="shared" si="229"/>
        <v>0</v>
      </c>
      <c r="BN431" s="93">
        <f t="shared" si="229"/>
        <v>0</v>
      </c>
      <c r="BO431" s="93">
        <f t="shared" si="229"/>
        <v>0</v>
      </c>
      <c r="BP431" s="93">
        <f t="shared" si="229"/>
        <v>0</v>
      </c>
      <c r="BQ431" s="259">
        <f t="shared" si="229"/>
        <v>0</v>
      </c>
      <c r="BR431" s="259">
        <f t="shared" si="229"/>
        <v>0</v>
      </c>
      <c r="BS431" s="93">
        <f t="shared" si="229"/>
        <v>0</v>
      </c>
      <c r="BT431" s="93">
        <f t="shared" si="229"/>
        <v>0</v>
      </c>
      <c r="BU431" s="93">
        <f t="shared" si="230"/>
        <v>0</v>
      </c>
      <c r="BV431" s="93">
        <f t="shared" si="230"/>
        <v>0</v>
      </c>
      <c r="BW431" s="93">
        <f t="shared" si="230"/>
        <v>0</v>
      </c>
      <c r="BX431" s="93">
        <f t="shared" si="230"/>
        <v>0</v>
      </c>
      <c r="BY431" s="93">
        <f t="shared" si="230"/>
        <v>0</v>
      </c>
      <c r="BZ431" s="93">
        <f t="shared" si="230"/>
        <v>0</v>
      </c>
      <c r="CA431" s="93">
        <f t="shared" si="230"/>
        <v>0</v>
      </c>
      <c r="CB431" s="93">
        <f t="shared" si="230"/>
        <v>0</v>
      </c>
      <c r="CC431" s="259">
        <f t="shared" si="230"/>
        <v>0</v>
      </c>
      <c r="CD431" s="93">
        <f t="shared" si="230"/>
        <v>0</v>
      </c>
      <c r="CE431" s="93">
        <f t="shared" si="231"/>
        <v>0</v>
      </c>
      <c r="CF431" s="93">
        <f t="shared" si="231"/>
        <v>4.4967223081144201E-3</v>
      </c>
      <c r="CG431" s="259">
        <f t="shared" si="231"/>
        <v>0</v>
      </c>
      <c r="CH431" s="259">
        <f t="shared" si="231"/>
        <v>0</v>
      </c>
      <c r="CI431" s="259">
        <f t="shared" si="231"/>
        <v>0</v>
      </c>
      <c r="CJ431" s="259">
        <f t="shared" si="231"/>
        <v>0</v>
      </c>
      <c r="CK431" s="84">
        <f t="shared" si="231"/>
        <v>0</v>
      </c>
      <c r="CL431" s="84">
        <f t="shared" si="207"/>
        <v>0</v>
      </c>
      <c r="CM431" s="259">
        <f t="shared" si="114"/>
        <v>0</v>
      </c>
      <c r="CN431" s="259">
        <f t="shared" si="232"/>
        <v>0</v>
      </c>
      <c r="CO431" s="259">
        <f t="shared" si="232"/>
        <v>0</v>
      </c>
      <c r="CP431" s="93">
        <f t="shared" si="232"/>
        <v>0</v>
      </c>
      <c r="CQ431" s="259">
        <f t="shared" si="232"/>
        <v>0</v>
      </c>
      <c r="CR431" s="259">
        <f t="shared" si="232"/>
        <v>0</v>
      </c>
      <c r="CS431" s="93">
        <f t="shared" si="232"/>
        <v>0</v>
      </c>
      <c r="CT431" s="93">
        <f t="shared" si="232"/>
        <v>0</v>
      </c>
      <c r="CU431" s="93"/>
      <c r="CV431" s="259">
        <f t="shared" ref="CV431:DB431" si="246">SUMIF($F$6:$F$373,$K424,CV$6:CV$379)</f>
        <v>0</v>
      </c>
      <c r="CW431" s="246">
        <f t="shared" si="246"/>
        <v>0</v>
      </c>
      <c r="CX431" s="259">
        <f t="shared" si="246"/>
        <v>0</v>
      </c>
      <c r="CY431" s="259">
        <f t="shared" si="246"/>
        <v>0</v>
      </c>
      <c r="CZ431" s="259">
        <f t="shared" si="246"/>
        <v>0</v>
      </c>
      <c r="DA431" s="259">
        <f t="shared" si="246"/>
        <v>0</v>
      </c>
      <c r="DB431" s="259">
        <f t="shared" si="246"/>
        <v>0</v>
      </c>
      <c r="DC431" s="93">
        <f t="shared" si="156"/>
        <v>0</v>
      </c>
      <c r="DD431" s="93">
        <f t="shared" si="156"/>
        <v>0</v>
      </c>
      <c r="DE431" s="93">
        <f t="shared" si="156"/>
        <v>0</v>
      </c>
      <c r="DF431" s="93">
        <f t="shared" si="116"/>
        <v>0</v>
      </c>
      <c r="DG431" s="93">
        <f t="shared" ref="DG431:DT431" si="247">SUMIF($F$6:$F$373,$K424,DG$6:DG$379)</f>
        <v>0</v>
      </c>
      <c r="DH431" s="93">
        <f t="shared" si="247"/>
        <v>0</v>
      </c>
      <c r="DI431" s="93">
        <f t="shared" si="247"/>
        <v>0</v>
      </c>
      <c r="DJ431" s="93">
        <f t="shared" si="247"/>
        <v>0</v>
      </c>
      <c r="DK431" s="93">
        <f t="shared" si="247"/>
        <v>0</v>
      </c>
      <c r="DL431" s="93">
        <f t="shared" si="247"/>
        <v>0</v>
      </c>
      <c r="DM431" s="93">
        <f t="shared" si="247"/>
        <v>0</v>
      </c>
      <c r="DN431" s="259">
        <f t="shared" si="247"/>
        <v>0</v>
      </c>
      <c r="DO431" s="259">
        <f t="shared" si="247"/>
        <v>0</v>
      </c>
      <c r="DP431" s="93">
        <f t="shared" si="247"/>
        <v>0</v>
      </c>
      <c r="DQ431" s="93">
        <f t="shared" si="247"/>
        <v>0</v>
      </c>
      <c r="DR431" s="93">
        <f t="shared" si="247"/>
        <v>0</v>
      </c>
      <c r="DS431" s="93">
        <f t="shared" si="247"/>
        <v>0</v>
      </c>
      <c r="DT431" s="93">
        <f t="shared" si="247"/>
        <v>0</v>
      </c>
      <c r="DU431" s="93"/>
      <c r="DV431" s="93">
        <f t="shared" si="235"/>
        <v>0</v>
      </c>
      <c r="DW431" s="93">
        <f t="shared" si="235"/>
        <v>0</v>
      </c>
      <c r="DX431" s="93">
        <f t="shared" si="235"/>
        <v>0</v>
      </c>
    </row>
    <row r="432" spans="8:128">
      <c r="H432" s="62">
        <v>48</v>
      </c>
      <c r="I432" s="62" t="s">
        <v>777</v>
      </c>
      <c r="J432" s="62">
        <v>48</v>
      </c>
      <c r="K432" s="62" t="s">
        <v>777</v>
      </c>
      <c r="L432" s="93">
        <f t="shared" si="224"/>
        <v>0</v>
      </c>
      <c r="M432" s="93">
        <f t="shared" si="224"/>
        <v>0</v>
      </c>
      <c r="N432" s="93">
        <f t="shared" si="224"/>
        <v>0</v>
      </c>
      <c r="O432" s="93">
        <f t="shared" si="224"/>
        <v>0</v>
      </c>
      <c r="P432" s="93">
        <f t="shared" si="224"/>
        <v>0</v>
      </c>
      <c r="Q432" s="93">
        <f t="shared" si="224"/>
        <v>0</v>
      </c>
      <c r="R432" s="93">
        <f t="shared" si="224"/>
        <v>0</v>
      </c>
      <c r="W432" s="93">
        <f t="shared" si="225"/>
        <v>0.13189936999999907</v>
      </c>
      <c r="X432" s="93">
        <f t="shared" si="225"/>
        <v>0</v>
      </c>
      <c r="Y432" s="93">
        <f t="shared" si="225"/>
        <v>0</v>
      </c>
      <c r="Z432" s="93">
        <f t="shared" si="225"/>
        <v>0</v>
      </c>
      <c r="AA432" s="93">
        <f t="shared" si="225"/>
        <v>0</v>
      </c>
      <c r="AB432" s="93">
        <f t="shared" si="225"/>
        <v>0</v>
      </c>
      <c r="AC432" s="93">
        <f t="shared" si="225"/>
        <v>0</v>
      </c>
      <c r="AD432" s="93">
        <f t="shared" si="225"/>
        <v>0</v>
      </c>
      <c r="AE432" s="93"/>
      <c r="AF432" s="93">
        <f t="shared" si="225"/>
        <v>7.1192028001569005E-5</v>
      </c>
      <c r="AG432" s="93"/>
      <c r="AH432" s="93">
        <f t="shared" si="225"/>
        <v>0</v>
      </c>
      <c r="AI432" s="93"/>
      <c r="AJ432" s="93">
        <f t="shared" si="226"/>
        <v>1.2353369911073386E-2</v>
      </c>
      <c r="AK432" s="93">
        <f t="shared" si="226"/>
        <v>0</v>
      </c>
      <c r="AL432" s="255">
        <f t="shared" si="226"/>
        <v>2.4834885472549595E-3</v>
      </c>
      <c r="AM432" s="93">
        <f t="shared" si="226"/>
        <v>0</v>
      </c>
      <c r="AN432" s="93"/>
      <c r="AO432" s="93">
        <f t="shared" si="226"/>
        <v>0</v>
      </c>
      <c r="AP432" s="93"/>
      <c r="AQ432" s="93">
        <f t="shared" si="226"/>
        <v>0</v>
      </c>
      <c r="AR432" s="93">
        <f t="shared" si="226"/>
        <v>0</v>
      </c>
      <c r="AS432" s="259">
        <f t="shared" si="226"/>
        <v>3.0000000000000001E-3</v>
      </c>
      <c r="AT432" s="84">
        <f t="shared" si="226"/>
        <v>1.5E-3</v>
      </c>
      <c r="AU432" s="93">
        <f t="shared" si="226"/>
        <v>0</v>
      </c>
      <c r="AV432" s="93">
        <f t="shared" si="227"/>
        <v>0.2682428637083184</v>
      </c>
      <c r="AW432" s="259">
        <f t="shared" si="227"/>
        <v>0</v>
      </c>
      <c r="AX432" s="93">
        <f t="shared" si="227"/>
        <v>0.7815924281861506</v>
      </c>
      <c r="AY432" s="93">
        <f t="shared" si="227"/>
        <v>0</v>
      </c>
      <c r="AZ432" s="93">
        <f t="shared" si="227"/>
        <v>0</v>
      </c>
      <c r="BA432" s="93">
        <f t="shared" si="227"/>
        <v>0</v>
      </c>
      <c r="BB432" s="93"/>
      <c r="BC432" s="259">
        <f t="shared" si="228"/>
        <v>0</v>
      </c>
      <c r="BD432" s="259">
        <f t="shared" si="228"/>
        <v>0</v>
      </c>
      <c r="BE432" s="93">
        <f t="shared" si="228"/>
        <v>0</v>
      </c>
      <c r="BF432" s="93">
        <f t="shared" si="228"/>
        <v>6.5104166666666674E-4</v>
      </c>
      <c r="BG432" s="93">
        <f t="shared" si="228"/>
        <v>0</v>
      </c>
      <c r="BH432" s="93">
        <f t="shared" si="228"/>
        <v>0</v>
      </c>
      <c r="BI432" s="93">
        <f t="shared" si="228"/>
        <v>0.33489999999999998</v>
      </c>
      <c r="BJ432" s="93"/>
      <c r="BK432" s="93">
        <f t="shared" si="229"/>
        <v>1.8315999999999997E-4</v>
      </c>
      <c r="BL432" s="93">
        <f t="shared" si="229"/>
        <v>0</v>
      </c>
      <c r="BM432" s="93">
        <f t="shared" si="229"/>
        <v>0</v>
      </c>
      <c r="BN432" s="93">
        <f t="shared" si="229"/>
        <v>0.4</v>
      </c>
      <c r="BO432" s="93">
        <f t="shared" si="229"/>
        <v>0</v>
      </c>
      <c r="BP432" s="93">
        <f t="shared" si="229"/>
        <v>0.1137994</v>
      </c>
      <c r="BQ432" s="259">
        <f t="shared" si="229"/>
        <v>0</v>
      </c>
      <c r="BR432" s="259">
        <f t="shared" si="229"/>
        <v>0</v>
      </c>
      <c r="BS432" s="93">
        <f t="shared" si="229"/>
        <v>0.25769999999999998</v>
      </c>
      <c r="BT432" s="93">
        <f t="shared" si="229"/>
        <v>0.91260000000000008</v>
      </c>
      <c r="BU432" s="93">
        <f t="shared" si="230"/>
        <v>0.13880000000000001</v>
      </c>
      <c r="BV432" s="93">
        <f t="shared" si="230"/>
        <v>0.11451193136338682</v>
      </c>
      <c r="BW432" s="93">
        <f t="shared" si="230"/>
        <v>0.12515000000000012</v>
      </c>
      <c r="BX432" s="93">
        <f t="shared" si="230"/>
        <v>0.45862999999999993</v>
      </c>
      <c r="BY432" s="93">
        <f t="shared" si="230"/>
        <v>0.13619999999999999</v>
      </c>
      <c r="BZ432" s="93">
        <f t="shared" si="230"/>
        <v>1.2041068534528175E-2</v>
      </c>
      <c r="CA432" s="93">
        <f t="shared" si="230"/>
        <v>7.6278077686162377E-2</v>
      </c>
      <c r="CB432" s="93">
        <f t="shared" si="230"/>
        <v>2.2604564712313791E-3</v>
      </c>
      <c r="CC432" s="259">
        <f t="shared" si="230"/>
        <v>0.4</v>
      </c>
      <c r="CD432" s="93">
        <f t="shared" si="230"/>
        <v>0.8246</v>
      </c>
      <c r="CE432" s="93">
        <f t="shared" si="231"/>
        <v>0.41759999999999997</v>
      </c>
      <c r="CF432" s="93">
        <f t="shared" si="231"/>
        <v>9.9725397956651144E-3</v>
      </c>
      <c r="CG432" s="259">
        <f t="shared" si="231"/>
        <v>0.05</v>
      </c>
      <c r="CH432" s="259">
        <f t="shared" si="231"/>
        <v>0</v>
      </c>
      <c r="CI432" s="259">
        <f t="shared" si="231"/>
        <v>0</v>
      </c>
      <c r="CJ432" s="259">
        <f t="shared" si="231"/>
        <v>4.0000000000000001E-3</v>
      </c>
      <c r="CK432" s="84">
        <f t="shared" si="231"/>
        <v>0.47699999999999998</v>
      </c>
      <c r="CL432" s="84">
        <f>SUMIF($F$6:$F$379,$K432,CK$6:CK$379)</f>
        <v>0.47699999999999998</v>
      </c>
      <c r="CM432" s="259">
        <f t="shared" si="114"/>
        <v>0.47699999999999998</v>
      </c>
      <c r="CN432" s="259">
        <f t="shared" si="232"/>
        <v>0</v>
      </c>
      <c r="CO432" s="259">
        <f t="shared" si="232"/>
        <v>0</v>
      </c>
      <c r="CP432" s="93">
        <f t="shared" si="232"/>
        <v>0</v>
      </c>
      <c r="CQ432" s="259">
        <f t="shared" si="232"/>
        <v>0</v>
      </c>
      <c r="CR432" s="259">
        <f t="shared" si="232"/>
        <v>0</v>
      </c>
      <c r="CS432" s="93">
        <f t="shared" si="232"/>
        <v>0</v>
      </c>
      <c r="CT432" s="93">
        <f t="shared" si="232"/>
        <v>0</v>
      </c>
      <c r="CU432" s="93"/>
      <c r="CV432" s="259">
        <f t="shared" ref="CV432:DB432" si="248">SUMIF($F$6:$F$373,$K425,CV$6:CV$379)</f>
        <v>0</v>
      </c>
      <c r="CW432" s="246">
        <f t="shared" si="248"/>
        <v>0</v>
      </c>
      <c r="CX432" s="259">
        <f t="shared" si="248"/>
        <v>0</v>
      </c>
      <c r="CY432" s="259">
        <f t="shared" si="248"/>
        <v>0</v>
      </c>
      <c r="CZ432" s="259">
        <f t="shared" si="248"/>
        <v>0</v>
      </c>
      <c r="DA432" s="259">
        <f t="shared" si="248"/>
        <v>0</v>
      </c>
      <c r="DB432" s="259">
        <f t="shared" si="248"/>
        <v>0</v>
      </c>
      <c r="DC432" s="93">
        <f t="shared" si="156"/>
        <v>0</v>
      </c>
      <c r="DD432" s="93">
        <f t="shared" si="156"/>
        <v>0</v>
      </c>
      <c r="DE432" s="93">
        <f t="shared" si="156"/>
        <v>7.6529829999999993E-2</v>
      </c>
      <c r="DF432" s="93">
        <f t="shared" si="116"/>
        <v>2.550994333333333E-2</v>
      </c>
      <c r="DG432" s="93">
        <f t="shared" ref="DG432:DT432" si="249">SUMIF($F$6:$F$373,$K425,DG$6:DG$379)</f>
        <v>0</v>
      </c>
      <c r="DH432" s="93">
        <f t="shared" si="249"/>
        <v>0</v>
      </c>
      <c r="DI432" s="93">
        <f t="shared" si="249"/>
        <v>0</v>
      </c>
      <c r="DJ432" s="93">
        <f t="shared" si="249"/>
        <v>0</v>
      </c>
      <c r="DK432" s="93">
        <f t="shared" si="249"/>
        <v>0</v>
      </c>
      <c r="DL432" s="93">
        <f t="shared" si="249"/>
        <v>0</v>
      </c>
      <c r="DM432" s="93">
        <f t="shared" si="249"/>
        <v>0</v>
      </c>
      <c r="DN432" s="259">
        <f t="shared" si="249"/>
        <v>0</v>
      </c>
      <c r="DO432" s="259">
        <f t="shared" si="249"/>
        <v>0</v>
      </c>
      <c r="DP432" s="93">
        <f t="shared" si="249"/>
        <v>0</v>
      </c>
      <c r="DQ432" s="93">
        <f t="shared" si="249"/>
        <v>0</v>
      </c>
      <c r="DR432" s="93">
        <f t="shared" si="249"/>
        <v>0</v>
      </c>
      <c r="DS432" s="93">
        <f t="shared" si="249"/>
        <v>0</v>
      </c>
      <c r="DT432" s="93">
        <f t="shared" si="249"/>
        <v>0</v>
      </c>
      <c r="DU432" s="93"/>
      <c r="DV432" s="93">
        <f t="shared" si="235"/>
        <v>0</v>
      </c>
      <c r="DW432" s="93">
        <f t="shared" si="235"/>
        <v>0</v>
      </c>
      <c r="DX432" s="93">
        <f t="shared" si="235"/>
        <v>0</v>
      </c>
    </row>
    <row r="433" spans="8:128">
      <c r="H433" s="62">
        <v>49</v>
      </c>
      <c r="I433" s="62" t="s">
        <v>946</v>
      </c>
      <c r="J433" s="62">
        <v>49</v>
      </c>
      <c r="K433" s="62" t="s">
        <v>946</v>
      </c>
      <c r="L433" s="93">
        <f t="shared" si="224"/>
        <v>0</v>
      </c>
      <c r="M433" s="93">
        <f t="shared" si="224"/>
        <v>0</v>
      </c>
      <c r="N433" s="93">
        <f t="shared" si="224"/>
        <v>0</v>
      </c>
      <c r="O433" s="93">
        <f t="shared" si="224"/>
        <v>0</v>
      </c>
      <c r="P433" s="93">
        <f t="shared" si="224"/>
        <v>0</v>
      </c>
      <c r="Q433" s="93">
        <f t="shared" si="224"/>
        <v>0</v>
      </c>
      <c r="R433" s="93">
        <f t="shared" si="224"/>
        <v>0</v>
      </c>
      <c r="W433" s="93">
        <f t="shared" si="225"/>
        <v>0</v>
      </c>
      <c r="X433" s="93">
        <f t="shared" si="225"/>
        <v>0</v>
      </c>
      <c r="Y433" s="93">
        <f t="shared" si="225"/>
        <v>0</v>
      </c>
      <c r="Z433" s="93">
        <f t="shared" si="225"/>
        <v>0</v>
      </c>
      <c r="AA433" s="93">
        <f t="shared" si="225"/>
        <v>0</v>
      </c>
      <c r="AB433" s="93">
        <f t="shared" si="225"/>
        <v>0</v>
      </c>
      <c r="AC433" s="93">
        <f t="shared" si="225"/>
        <v>0</v>
      </c>
      <c r="AD433" s="93">
        <f t="shared" si="225"/>
        <v>0</v>
      </c>
      <c r="AE433" s="93"/>
      <c r="AF433" s="93">
        <f t="shared" si="225"/>
        <v>0</v>
      </c>
      <c r="AG433" s="93"/>
      <c r="AH433" s="93">
        <f t="shared" si="225"/>
        <v>0</v>
      </c>
      <c r="AI433" s="93"/>
      <c r="AJ433" s="93">
        <f t="shared" si="226"/>
        <v>0</v>
      </c>
      <c r="AK433" s="93">
        <f t="shared" si="226"/>
        <v>0</v>
      </c>
      <c r="AL433" s="255">
        <f t="shared" si="226"/>
        <v>0</v>
      </c>
      <c r="AM433" s="93">
        <f t="shared" si="226"/>
        <v>0</v>
      </c>
      <c r="AN433" s="93"/>
      <c r="AO433" s="93">
        <f t="shared" si="226"/>
        <v>0</v>
      </c>
      <c r="AP433" s="93"/>
      <c r="AQ433" s="93">
        <f t="shared" si="226"/>
        <v>0</v>
      </c>
      <c r="AR433" s="93">
        <f t="shared" si="226"/>
        <v>0</v>
      </c>
      <c r="AS433" s="259">
        <f t="shared" si="226"/>
        <v>0</v>
      </c>
      <c r="AT433" s="84">
        <f t="shared" si="226"/>
        <v>0</v>
      </c>
      <c r="AU433" s="93">
        <f t="shared" si="226"/>
        <v>0</v>
      </c>
      <c r="AV433" s="93">
        <f t="shared" si="227"/>
        <v>0</v>
      </c>
      <c r="AW433" s="259">
        <f t="shared" si="227"/>
        <v>0</v>
      </c>
      <c r="AX433" s="93">
        <f t="shared" si="227"/>
        <v>0</v>
      </c>
      <c r="AY433" s="93">
        <f t="shared" si="227"/>
        <v>0</v>
      </c>
      <c r="AZ433" s="93">
        <f t="shared" si="227"/>
        <v>0</v>
      </c>
      <c r="BA433" s="93">
        <f t="shared" si="227"/>
        <v>0</v>
      </c>
      <c r="BB433" s="93"/>
      <c r="BC433" s="259">
        <f t="shared" si="228"/>
        <v>0</v>
      </c>
      <c r="BD433" s="259">
        <f t="shared" si="228"/>
        <v>0</v>
      </c>
      <c r="BE433" s="93">
        <f t="shared" si="228"/>
        <v>0</v>
      </c>
      <c r="BF433" s="93">
        <f t="shared" si="228"/>
        <v>0</v>
      </c>
      <c r="BG433" s="93">
        <f t="shared" si="228"/>
        <v>0</v>
      </c>
      <c r="BH433" s="93">
        <f t="shared" si="228"/>
        <v>0</v>
      </c>
      <c r="BI433" s="93">
        <f t="shared" si="228"/>
        <v>0</v>
      </c>
      <c r="BJ433" s="93"/>
      <c r="BK433" s="93">
        <f t="shared" si="229"/>
        <v>0</v>
      </c>
      <c r="BL433" s="93">
        <f t="shared" si="229"/>
        <v>0</v>
      </c>
      <c r="BM433" s="93">
        <f t="shared" si="229"/>
        <v>0</v>
      </c>
      <c r="BN433" s="93">
        <f t="shared" si="229"/>
        <v>0</v>
      </c>
      <c r="BO433" s="93">
        <f t="shared" si="229"/>
        <v>0</v>
      </c>
      <c r="BP433" s="93">
        <f t="shared" si="229"/>
        <v>0</v>
      </c>
      <c r="BQ433" s="259">
        <f t="shared" si="229"/>
        <v>0</v>
      </c>
      <c r="BR433" s="259">
        <f t="shared" si="229"/>
        <v>0</v>
      </c>
      <c r="BS433" s="93">
        <f t="shared" si="229"/>
        <v>0</v>
      </c>
      <c r="BT433" s="93">
        <f t="shared" si="229"/>
        <v>0</v>
      </c>
      <c r="BU433" s="93">
        <f t="shared" si="230"/>
        <v>0</v>
      </c>
      <c r="BV433" s="93">
        <f t="shared" si="230"/>
        <v>0</v>
      </c>
      <c r="BW433" s="93">
        <f t="shared" si="230"/>
        <v>0</v>
      </c>
      <c r="BX433" s="93">
        <f t="shared" si="230"/>
        <v>0</v>
      </c>
      <c r="BY433" s="93">
        <f t="shared" si="230"/>
        <v>0</v>
      </c>
      <c r="BZ433" s="93">
        <f t="shared" si="230"/>
        <v>0</v>
      </c>
      <c r="CA433" s="93">
        <f t="shared" si="230"/>
        <v>0</v>
      </c>
      <c r="CB433" s="93">
        <f t="shared" si="230"/>
        <v>0</v>
      </c>
      <c r="CC433" s="259">
        <f t="shared" si="230"/>
        <v>0</v>
      </c>
      <c r="CD433" s="93">
        <f t="shared" si="230"/>
        <v>0</v>
      </c>
      <c r="CE433" s="93">
        <f t="shared" si="231"/>
        <v>0</v>
      </c>
      <c r="CF433" s="93">
        <f t="shared" si="231"/>
        <v>0</v>
      </c>
      <c r="CG433" s="259">
        <f t="shared" si="231"/>
        <v>0</v>
      </c>
      <c r="CH433" s="259">
        <f t="shared" si="231"/>
        <v>0</v>
      </c>
      <c r="CI433" s="259">
        <f t="shared" si="231"/>
        <v>0</v>
      </c>
      <c r="CJ433" s="259">
        <f t="shared" si="231"/>
        <v>0</v>
      </c>
      <c r="CK433" s="84">
        <f t="shared" si="231"/>
        <v>0</v>
      </c>
      <c r="CL433" s="84">
        <f t="shared" si="207"/>
        <v>0</v>
      </c>
      <c r="CM433" s="259">
        <f t="shared" si="114"/>
        <v>0</v>
      </c>
      <c r="CN433" s="259">
        <f t="shared" si="232"/>
        <v>0</v>
      </c>
      <c r="CO433" s="259">
        <f t="shared" si="232"/>
        <v>0</v>
      </c>
      <c r="CP433" s="93">
        <f t="shared" si="232"/>
        <v>0</v>
      </c>
      <c r="CQ433" s="259">
        <f t="shared" si="232"/>
        <v>0</v>
      </c>
      <c r="CR433" s="259">
        <f t="shared" si="232"/>
        <v>0</v>
      </c>
      <c r="CS433" s="93">
        <f t="shared" si="232"/>
        <v>0</v>
      </c>
      <c r="CT433" s="93">
        <f t="shared" si="232"/>
        <v>0</v>
      </c>
      <c r="CU433" s="93"/>
      <c r="CV433" s="259">
        <f t="shared" ref="CV433:DB433" si="250">SUMIF($F$6:$F$373,$K426,CV$6:CV$379)</f>
        <v>0</v>
      </c>
      <c r="CW433" s="246">
        <f t="shared" si="250"/>
        <v>0</v>
      </c>
      <c r="CX433" s="259">
        <f t="shared" si="250"/>
        <v>0</v>
      </c>
      <c r="CY433" s="259">
        <f t="shared" si="250"/>
        <v>0</v>
      </c>
      <c r="CZ433" s="259">
        <f t="shared" si="250"/>
        <v>0</v>
      </c>
      <c r="DA433" s="259">
        <f t="shared" si="250"/>
        <v>0</v>
      </c>
      <c r="DB433" s="259">
        <f t="shared" si="250"/>
        <v>0</v>
      </c>
      <c r="DC433" s="93">
        <f t="shared" si="156"/>
        <v>0</v>
      </c>
      <c r="DD433" s="93">
        <f t="shared" si="156"/>
        <v>0</v>
      </c>
      <c r="DE433" s="93">
        <f t="shared" si="156"/>
        <v>0</v>
      </c>
      <c r="DF433" s="93">
        <f t="shared" si="116"/>
        <v>0</v>
      </c>
      <c r="DG433" s="93">
        <f t="shared" ref="DG433:DT433" si="251">SUMIF($F$6:$F$373,$K426,DG$6:DG$379)</f>
        <v>0</v>
      </c>
      <c r="DH433" s="93">
        <f t="shared" si="251"/>
        <v>0</v>
      </c>
      <c r="DI433" s="93">
        <f t="shared" si="251"/>
        <v>0</v>
      </c>
      <c r="DJ433" s="93">
        <f t="shared" si="251"/>
        <v>0</v>
      </c>
      <c r="DK433" s="93">
        <f t="shared" si="251"/>
        <v>0</v>
      </c>
      <c r="DL433" s="93">
        <f t="shared" si="251"/>
        <v>0</v>
      </c>
      <c r="DM433" s="93">
        <f t="shared" si="251"/>
        <v>0</v>
      </c>
      <c r="DN433" s="259">
        <f t="shared" si="251"/>
        <v>0</v>
      </c>
      <c r="DO433" s="259">
        <f t="shared" si="251"/>
        <v>0</v>
      </c>
      <c r="DP433" s="93">
        <f t="shared" si="251"/>
        <v>0</v>
      </c>
      <c r="DQ433" s="93">
        <f t="shared" si="251"/>
        <v>0</v>
      </c>
      <c r="DR433" s="93">
        <f t="shared" si="251"/>
        <v>0</v>
      </c>
      <c r="DS433" s="93">
        <f t="shared" si="251"/>
        <v>0</v>
      </c>
      <c r="DT433" s="93">
        <f t="shared" si="251"/>
        <v>0</v>
      </c>
      <c r="DU433" s="93"/>
      <c r="DV433" s="93">
        <f t="shared" si="235"/>
        <v>0</v>
      </c>
      <c r="DW433" s="93">
        <f t="shared" si="235"/>
        <v>0</v>
      </c>
      <c r="DX433" s="93">
        <f t="shared" si="235"/>
        <v>0</v>
      </c>
    </row>
    <row r="434" spans="8:128">
      <c r="H434" s="62">
        <v>50</v>
      </c>
      <c r="I434" s="62" t="s">
        <v>752</v>
      </c>
      <c r="J434" s="62">
        <v>50</v>
      </c>
      <c r="K434" s="62" t="s">
        <v>752</v>
      </c>
      <c r="L434" s="93">
        <f t="shared" si="224"/>
        <v>0</v>
      </c>
      <c r="M434" s="93">
        <f t="shared" si="224"/>
        <v>0</v>
      </c>
      <c r="N434" s="93">
        <f t="shared" si="224"/>
        <v>0</v>
      </c>
      <c r="O434" s="93">
        <f t="shared" si="224"/>
        <v>0</v>
      </c>
      <c r="P434" s="93">
        <f t="shared" si="224"/>
        <v>0</v>
      </c>
      <c r="Q434" s="93">
        <f t="shared" si="224"/>
        <v>0</v>
      </c>
      <c r="R434" s="93">
        <f t="shared" si="224"/>
        <v>0</v>
      </c>
      <c r="W434" s="93">
        <f t="shared" si="225"/>
        <v>0</v>
      </c>
      <c r="X434" s="93">
        <f t="shared" si="225"/>
        <v>0</v>
      </c>
      <c r="Y434" s="93">
        <f t="shared" si="225"/>
        <v>0</v>
      </c>
      <c r="Z434" s="93">
        <f t="shared" si="225"/>
        <v>0</v>
      </c>
      <c r="AA434" s="93">
        <f t="shared" si="225"/>
        <v>0</v>
      </c>
      <c r="AB434" s="93">
        <f t="shared" si="225"/>
        <v>0</v>
      </c>
      <c r="AC434" s="93">
        <f t="shared" si="225"/>
        <v>0</v>
      </c>
      <c r="AD434" s="93">
        <f t="shared" si="225"/>
        <v>0</v>
      </c>
      <c r="AE434" s="93"/>
      <c r="AF434" s="93">
        <f t="shared" si="225"/>
        <v>0</v>
      </c>
      <c r="AG434" s="93"/>
      <c r="AH434" s="93">
        <f t="shared" si="225"/>
        <v>0</v>
      </c>
      <c r="AI434" s="93"/>
      <c r="AJ434" s="93">
        <f t="shared" si="226"/>
        <v>0</v>
      </c>
      <c r="AK434" s="93">
        <f t="shared" si="226"/>
        <v>0</v>
      </c>
      <c r="AL434" s="255">
        <f t="shared" si="226"/>
        <v>0</v>
      </c>
      <c r="AM434" s="93">
        <f t="shared" si="226"/>
        <v>0</v>
      </c>
      <c r="AN434" s="93"/>
      <c r="AO434" s="93">
        <f t="shared" si="226"/>
        <v>0</v>
      </c>
      <c r="AP434" s="93"/>
      <c r="AQ434" s="93">
        <f t="shared" si="226"/>
        <v>0</v>
      </c>
      <c r="AR434" s="93">
        <f t="shared" si="226"/>
        <v>0</v>
      </c>
      <c r="AS434" s="259">
        <f t="shared" si="226"/>
        <v>1E-3</v>
      </c>
      <c r="AT434" s="84">
        <f t="shared" si="226"/>
        <v>5.0000000000000001E-4</v>
      </c>
      <c r="AU434" s="93">
        <f t="shared" si="226"/>
        <v>0</v>
      </c>
      <c r="AV434" s="93">
        <f t="shared" si="227"/>
        <v>0</v>
      </c>
      <c r="AW434" s="259">
        <f t="shared" si="227"/>
        <v>0</v>
      </c>
      <c r="AX434" s="93">
        <f t="shared" si="227"/>
        <v>1.8204889290270505E-3</v>
      </c>
      <c r="AY434" s="93">
        <f t="shared" si="227"/>
        <v>0</v>
      </c>
      <c r="AZ434" s="93">
        <f t="shared" si="227"/>
        <v>0</v>
      </c>
      <c r="BA434" s="93">
        <f t="shared" si="227"/>
        <v>0</v>
      </c>
      <c r="BB434" s="93"/>
      <c r="BC434" s="259">
        <f t="shared" si="228"/>
        <v>0</v>
      </c>
      <c r="BD434" s="259">
        <f t="shared" si="228"/>
        <v>0</v>
      </c>
      <c r="BE434" s="93">
        <f t="shared" si="228"/>
        <v>0</v>
      </c>
      <c r="BF434" s="93">
        <f t="shared" si="228"/>
        <v>0</v>
      </c>
      <c r="BG434" s="93">
        <f t="shared" si="228"/>
        <v>0</v>
      </c>
      <c r="BH434" s="93">
        <f t="shared" si="228"/>
        <v>0</v>
      </c>
      <c r="BI434" s="93">
        <f t="shared" si="228"/>
        <v>0.15839999999999999</v>
      </c>
      <c r="BJ434" s="93"/>
      <c r="BK434" s="93">
        <f t="shared" si="229"/>
        <v>1.0895719999999999E-2</v>
      </c>
      <c r="BL434" s="93">
        <f t="shared" si="229"/>
        <v>0</v>
      </c>
      <c r="BM434" s="93">
        <f t="shared" si="229"/>
        <v>0</v>
      </c>
      <c r="BN434" s="93">
        <f t="shared" si="229"/>
        <v>0</v>
      </c>
      <c r="BO434" s="93">
        <f t="shared" si="229"/>
        <v>0</v>
      </c>
      <c r="BP434" s="93">
        <f t="shared" si="229"/>
        <v>0</v>
      </c>
      <c r="BQ434" s="259">
        <f t="shared" si="229"/>
        <v>0</v>
      </c>
      <c r="BR434" s="259">
        <f t="shared" si="229"/>
        <v>0</v>
      </c>
      <c r="BS434" s="93">
        <f t="shared" si="229"/>
        <v>9.4299999999999995E-2</v>
      </c>
      <c r="BT434" s="93">
        <f t="shared" si="229"/>
        <v>0</v>
      </c>
      <c r="BU434" s="93">
        <f t="shared" si="230"/>
        <v>2.1699999999999997E-2</v>
      </c>
      <c r="BV434" s="93">
        <f t="shared" si="230"/>
        <v>2.003640657282111E-2</v>
      </c>
      <c r="BW434" s="93">
        <f t="shared" si="230"/>
        <v>4.6179999999999999E-2</v>
      </c>
      <c r="BX434" s="93">
        <f t="shared" si="230"/>
        <v>8.2699999999999996E-3</v>
      </c>
      <c r="BY434" s="93">
        <f t="shared" si="230"/>
        <v>4.7399999999999998E-2</v>
      </c>
      <c r="BZ434" s="93">
        <f t="shared" si="230"/>
        <v>7.528913552867272E-5</v>
      </c>
      <c r="CA434" s="93">
        <f t="shared" si="230"/>
        <v>6.3233428133887548E-3</v>
      </c>
      <c r="CB434" s="93">
        <f t="shared" si="230"/>
        <v>0</v>
      </c>
      <c r="CC434" s="259">
        <f t="shared" si="230"/>
        <v>0</v>
      </c>
      <c r="CD434" s="93">
        <f t="shared" si="230"/>
        <v>0</v>
      </c>
      <c r="CE434" s="93">
        <f t="shared" si="231"/>
        <v>1.09E-2</v>
      </c>
      <c r="CF434" s="93">
        <f t="shared" si="231"/>
        <v>0</v>
      </c>
      <c r="CG434" s="259">
        <f t="shared" si="231"/>
        <v>0</v>
      </c>
      <c r="CH434" s="259">
        <f t="shared" si="231"/>
        <v>0</v>
      </c>
      <c r="CI434" s="259">
        <f t="shared" si="231"/>
        <v>0</v>
      </c>
      <c r="CJ434" s="259">
        <f t="shared" si="231"/>
        <v>8.0000000000000004E-4</v>
      </c>
      <c r="CK434" s="84">
        <f t="shared" si="231"/>
        <v>0</v>
      </c>
      <c r="CL434" s="84">
        <f t="shared" si="207"/>
        <v>0</v>
      </c>
      <c r="CM434" s="259">
        <f t="shared" si="114"/>
        <v>0</v>
      </c>
      <c r="CN434" s="259">
        <f t="shared" si="232"/>
        <v>0</v>
      </c>
      <c r="CO434" s="259">
        <f t="shared" si="232"/>
        <v>0</v>
      </c>
      <c r="CP434" s="93">
        <f t="shared" si="232"/>
        <v>0</v>
      </c>
      <c r="CQ434" s="259">
        <f t="shared" si="232"/>
        <v>0</v>
      </c>
      <c r="CR434" s="259">
        <f t="shared" si="232"/>
        <v>0</v>
      </c>
      <c r="CS434" s="93">
        <f t="shared" si="232"/>
        <v>0</v>
      </c>
      <c r="CT434" s="93">
        <f t="shared" si="232"/>
        <v>0</v>
      </c>
      <c r="CU434" s="93"/>
      <c r="CV434" s="259">
        <f t="shared" ref="CV434:DB434" si="252">SUMIF($F$6:$F$373,$K427,CV$6:CV$379)</f>
        <v>0</v>
      </c>
      <c r="CW434" s="246">
        <f t="shared" si="252"/>
        <v>0</v>
      </c>
      <c r="CX434" s="259">
        <f t="shared" si="252"/>
        <v>0</v>
      </c>
      <c r="CY434" s="259">
        <f t="shared" si="252"/>
        <v>0</v>
      </c>
      <c r="CZ434" s="259">
        <f t="shared" si="252"/>
        <v>0</v>
      </c>
      <c r="DA434" s="259">
        <f t="shared" si="252"/>
        <v>0</v>
      </c>
      <c r="DB434" s="259">
        <f t="shared" si="252"/>
        <v>0</v>
      </c>
      <c r="DC434" s="93">
        <f t="shared" si="156"/>
        <v>0</v>
      </c>
      <c r="DD434" s="93">
        <f t="shared" si="156"/>
        <v>0</v>
      </c>
      <c r="DE434" s="93">
        <f t="shared" si="156"/>
        <v>0</v>
      </c>
      <c r="DF434" s="93">
        <f t="shared" si="116"/>
        <v>0</v>
      </c>
      <c r="DG434" s="93">
        <f t="shared" ref="DG434:DT434" si="253">SUMIF($F$6:$F$373,$K427,DG$6:DG$379)</f>
        <v>0</v>
      </c>
      <c r="DH434" s="93">
        <f t="shared" si="253"/>
        <v>0</v>
      </c>
      <c r="DI434" s="93">
        <f t="shared" si="253"/>
        <v>0</v>
      </c>
      <c r="DJ434" s="93">
        <f t="shared" si="253"/>
        <v>0</v>
      </c>
      <c r="DK434" s="93">
        <f t="shared" si="253"/>
        <v>0</v>
      </c>
      <c r="DL434" s="93">
        <f t="shared" si="253"/>
        <v>0</v>
      </c>
      <c r="DM434" s="93">
        <f t="shared" si="253"/>
        <v>0</v>
      </c>
      <c r="DN434" s="259">
        <f t="shared" si="253"/>
        <v>0</v>
      </c>
      <c r="DO434" s="259">
        <f t="shared" si="253"/>
        <v>0</v>
      </c>
      <c r="DP434" s="93">
        <f t="shared" si="253"/>
        <v>0</v>
      </c>
      <c r="DQ434" s="93">
        <f t="shared" si="253"/>
        <v>0</v>
      </c>
      <c r="DR434" s="93">
        <f t="shared" si="253"/>
        <v>0</v>
      </c>
      <c r="DS434" s="93">
        <f t="shared" si="253"/>
        <v>0</v>
      </c>
      <c r="DT434" s="93">
        <f t="shared" si="253"/>
        <v>0</v>
      </c>
      <c r="DU434" s="93"/>
      <c r="DV434" s="93">
        <f t="shared" si="235"/>
        <v>0</v>
      </c>
      <c r="DW434" s="93">
        <f t="shared" si="235"/>
        <v>0</v>
      </c>
      <c r="DX434" s="93">
        <f t="shared" si="235"/>
        <v>0</v>
      </c>
    </row>
    <row r="435" spans="8:128">
      <c r="H435" s="62">
        <v>51</v>
      </c>
      <c r="I435" s="62" t="s">
        <v>748</v>
      </c>
      <c r="J435" s="62">
        <v>51</v>
      </c>
      <c r="K435" s="62" t="s">
        <v>748</v>
      </c>
      <c r="L435" s="93">
        <f t="shared" ref="L435:R444" si="254">SUMIF($F$6:$F$379,$K435,L$6:L$379)</f>
        <v>0</v>
      </c>
      <c r="M435" s="93">
        <f t="shared" si="254"/>
        <v>0</v>
      </c>
      <c r="N435" s="93">
        <f t="shared" si="254"/>
        <v>0</v>
      </c>
      <c r="O435" s="93">
        <f t="shared" si="254"/>
        <v>0</v>
      </c>
      <c r="P435" s="93">
        <f t="shared" si="254"/>
        <v>0</v>
      </c>
      <c r="Q435" s="93">
        <f t="shared" si="254"/>
        <v>0</v>
      </c>
      <c r="R435" s="93">
        <f t="shared" si="254"/>
        <v>0</v>
      </c>
      <c r="W435" s="93">
        <f t="shared" ref="W435:AH444" si="255">SUMIF($F$6:$F$379,$K435,W$6:W$379)</f>
        <v>0</v>
      </c>
      <c r="X435" s="93">
        <f t="shared" si="255"/>
        <v>0</v>
      </c>
      <c r="Y435" s="93">
        <f t="shared" si="255"/>
        <v>0</v>
      </c>
      <c r="Z435" s="93">
        <f t="shared" si="255"/>
        <v>0</v>
      </c>
      <c r="AA435" s="93">
        <f t="shared" si="255"/>
        <v>0</v>
      </c>
      <c r="AB435" s="93">
        <f t="shared" si="255"/>
        <v>0</v>
      </c>
      <c r="AC435" s="93">
        <f t="shared" si="255"/>
        <v>0</v>
      </c>
      <c r="AD435" s="93">
        <f t="shared" si="255"/>
        <v>0</v>
      </c>
      <c r="AE435" s="93"/>
      <c r="AF435" s="93">
        <f t="shared" si="255"/>
        <v>0</v>
      </c>
      <c r="AG435" s="93"/>
      <c r="AH435" s="93">
        <f t="shared" si="255"/>
        <v>0</v>
      </c>
      <c r="AI435" s="93"/>
      <c r="AJ435" s="93">
        <f t="shared" ref="AJ435:AU444" si="256">SUMIF($F$6:$F$379,$K435,AJ$6:AJ$379)</f>
        <v>0</v>
      </c>
      <c r="AK435" s="93">
        <f t="shared" si="256"/>
        <v>0</v>
      </c>
      <c r="AL435" s="255">
        <f t="shared" si="256"/>
        <v>0</v>
      </c>
      <c r="AM435" s="93">
        <f t="shared" si="256"/>
        <v>0</v>
      </c>
      <c r="AN435" s="93"/>
      <c r="AO435" s="93">
        <f t="shared" si="256"/>
        <v>0</v>
      </c>
      <c r="AP435" s="93"/>
      <c r="AQ435" s="93">
        <f t="shared" si="256"/>
        <v>0</v>
      </c>
      <c r="AR435" s="93">
        <f t="shared" si="256"/>
        <v>0</v>
      </c>
      <c r="AS435" s="259">
        <f t="shared" si="256"/>
        <v>0</v>
      </c>
      <c r="AT435" s="84">
        <f t="shared" si="256"/>
        <v>0</v>
      </c>
      <c r="AU435" s="93">
        <f t="shared" si="256"/>
        <v>0</v>
      </c>
      <c r="AV435" s="93">
        <f t="shared" ref="AV435:BA444" si="257">SUMIF($F$6:$F$379,$K435,AV$6:AV$379)</f>
        <v>0</v>
      </c>
      <c r="AW435" s="259">
        <f t="shared" si="257"/>
        <v>0</v>
      </c>
      <c r="AX435" s="93">
        <f t="shared" si="257"/>
        <v>0</v>
      </c>
      <c r="AY435" s="93">
        <f t="shared" si="257"/>
        <v>0</v>
      </c>
      <c r="AZ435" s="93">
        <f t="shared" si="257"/>
        <v>0</v>
      </c>
      <c r="BA435" s="93">
        <f t="shared" si="257"/>
        <v>0</v>
      </c>
      <c r="BB435" s="93"/>
      <c r="BC435" s="259">
        <f t="shared" ref="BC435:BI444" si="258">SUMIF($F$6:$F$379,$K435,BC$6:BC$379)</f>
        <v>0</v>
      </c>
      <c r="BD435" s="259">
        <f t="shared" si="258"/>
        <v>0</v>
      </c>
      <c r="BE435" s="93">
        <f t="shared" si="258"/>
        <v>0</v>
      </c>
      <c r="BF435" s="93">
        <f t="shared" si="258"/>
        <v>0</v>
      </c>
      <c r="BG435" s="93">
        <f t="shared" si="258"/>
        <v>0</v>
      </c>
      <c r="BH435" s="93">
        <f t="shared" si="258"/>
        <v>0</v>
      </c>
      <c r="BI435" s="93">
        <f t="shared" si="258"/>
        <v>0</v>
      </c>
      <c r="BJ435" s="93"/>
      <c r="BK435" s="93">
        <f t="shared" ref="BK435:BT444" si="259">SUMIF($F$6:$F$379,$K435,BK$6:BK$379)</f>
        <v>0</v>
      </c>
      <c r="BL435" s="93">
        <f t="shared" si="259"/>
        <v>0</v>
      </c>
      <c r="BM435" s="93">
        <f t="shared" si="259"/>
        <v>0</v>
      </c>
      <c r="BN435" s="93">
        <f t="shared" si="259"/>
        <v>0</v>
      </c>
      <c r="BO435" s="93">
        <f t="shared" si="259"/>
        <v>0</v>
      </c>
      <c r="BP435" s="93">
        <f t="shared" si="259"/>
        <v>0</v>
      </c>
      <c r="BQ435" s="259">
        <f t="shared" si="259"/>
        <v>0</v>
      </c>
      <c r="BR435" s="259">
        <f t="shared" si="259"/>
        <v>0</v>
      </c>
      <c r="BS435" s="93">
        <f t="shared" si="259"/>
        <v>0</v>
      </c>
      <c r="BT435" s="93">
        <f t="shared" si="259"/>
        <v>0</v>
      </c>
      <c r="BU435" s="93">
        <f t="shared" ref="BU435:CD444" si="260">SUMIF($F$6:$F$379,$K435,BU$6:BU$379)</f>
        <v>0</v>
      </c>
      <c r="BV435" s="93">
        <f t="shared" si="260"/>
        <v>0</v>
      </c>
      <c r="BW435" s="93">
        <f t="shared" si="260"/>
        <v>0</v>
      </c>
      <c r="BX435" s="93">
        <f t="shared" si="260"/>
        <v>0</v>
      </c>
      <c r="BY435" s="93">
        <f t="shared" si="260"/>
        <v>0</v>
      </c>
      <c r="BZ435" s="93">
        <f t="shared" si="260"/>
        <v>0</v>
      </c>
      <c r="CA435" s="93">
        <f t="shared" si="260"/>
        <v>0</v>
      </c>
      <c r="CB435" s="93">
        <f t="shared" si="260"/>
        <v>0</v>
      </c>
      <c r="CC435" s="259">
        <f t="shared" si="260"/>
        <v>0</v>
      </c>
      <c r="CD435" s="93">
        <f t="shared" si="260"/>
        <v>0</v>
      </c>
      <c r="CE435" s="93">
        <f t="shared" ref="CE435:CK444" si="261">SUMIF($F$6:$F$379,$K435,CE$6:CE$379)</f>
        <v>0</v>
      </c>
      <c r="CF435" s="93">
        <f t="shared" si="261"/>
        <v>0</v>
      </c>
      <c r="CG435" s="259">
        <f t="shared" si="261"/>
        <v>0</v>
      </c>
      <c r="CH435" s="259">
        <f t="shared" si="261"/>
        <v>0</v>
      </c>
      <c r="CI435" s="259">
        <f t="shared" si="261"/>
        <v>0</v>
      </c>
      <c r="CJ435" s="259">
        <f t="shared" si="261"/>
        <v>0</v>
      </c>
      <c r="CK435" s="84">
        <f t="shared" si="261"/>
        <v>0</v>
      </c>
      <c r="CL435" s="84">
        <f t="shared" si="207"/>
        <v>0</v>
      </c>
      <c r="CM435" s="259">
        <f t="shared" si="114"/>
        <v>0</v>
      </c>
      <c r="CN435" s="259">
        <f t="shared" ref="CN435:CT444" si="262">SUMIF($F$6:$F$373,$K428,CN$6:CN$379)</f>
        <v>0</v>
      </c>
      <c r="CO435" s="259">
        <f t="shared" si="262"/>
        <v>0</v>
      </c>
      <c r="CP435" s="93">
        <f t="shared" si="262"/>
        <v>0</v>
      </c>
      <c r="CQ435" s="259">
        <f t="shared" si="262"/>
        <v>0</v>
      </c>
      <c r="CR435" s="259">
        <f t="shared" si="262"/>
        <v>0</v>
      </c>
      <c r="CS435" s="93">
        <f t="shared" si="262"/>
        <v>0</v>
      </c>
      <c r="CT435" s="93">
        <f t="shared" si="262"/>
        <v>0</v>
      </c>
      <c r="CU435" s="93"/>
      <c r="CV435" s="259">
        <f t="shared" ref="CV435:DB435" si="263">SUMIF($F$6:$F$373,$K428,CV$6:CV$379)</f>
        <v>0</v>
      </c>
      <c r="CW435" s="246">
        <f t="shared" si="263"/>
        <v>0</v>
      </c>
      <c r="CX435" s="259">
        <f t="shared" si="263"/>
        <v>0</v>
      </c>
      <c r="CY435" s="259">
        <f t="shared" si="263"/>
        <v>0</v>
      </c>
      <c r="CZ435" s="259">
        <f t="shared" si="263"/>
        <v>0</v>
      </c>
      <c r="DA435" s="259">
        <f t="shared" si="263"/>
        <v>0</v>
      </c>
      <c r="DB435" s="259">
        <f t="shared" si="263"/>
        <v>0</v>
      </c>
      <c r="DC435" s="93">
        <f t="shared" si="156"/>
        <v>0</v>
      </c>
      <c r="DD435" s="93">
        <f t="shared" si="156"/>
        <v>0</v>
      </c>
      <c r="DE435" s="93">
        <f t="shared" si="156"/>
        <v>0</v>
      </c>
      <c r="DF435" s="93">
        <f t="shared" si="116"/>
        <v>0</v>
      </c>
      <c r="DG435" s="93">
        <f t="shared" ref="DG435:DT435" si="264">SUMIF($F$6:$F$373,$K428,DG$6:DG$379)</f>
        <v>0</v>
      </c>
      <c r="DH435" s="93">
        <f t="shared" si="264"/>
        <v>0</v>
      </c>
      <c r="DI435" s="93">
        <f t="shared" si="264"/>
        <v>0</v>
      </c>
      <c r="DJ435" s="93">
        <f t="shared" si="264"/>
        <v>0</v>
      </c>
      <c r="DK435" s="93">
        <f t="shared" si="264"/>
        <v>0</v>
      </c>
      <c r="DL435" s="93">
        <f t="shared" si="264"/>
        <v>0</v>
      </c>
      <c r="DM435" s="93">
        <f t="shared" si="264"/>
        <v>0</v>
      </c>
      <c r="DN435" s="259">
        <f t="shared" si="264"/>
        <v>0</v>
      </c>
      <c r="DO435" s="259">
        <f t="shared" si="264"/>
        <v>0</v>
      </c>
      <c r="DP435" s="93">
        <f t="shared" si="264"/>
        <v>0</v>
      </c>
      <c r="DQ435" s="93">
        <f t="shared" si="264"/>
        <v>0</v>
      </c>
      <c r="DR435" s="93">
        <f t="shared" si="264"/>
        <v>0</v>
      </c>
      <c r="DS435" s="93">
        <f t="shared" si="264"/>
        <v>0</v>
      </c>
      <c r="DT435" s="93">
        <f t="shared" si="264"/>
        <v>0</v>
      </c>
      <c r="DU435" s="93"/>
      <c r="DV435" s="93">
        <f t="shared" si="235"/>
        <v>0</v>
      </c>
      <c r="DW435" s="93">
        <f t="shared" si="235"/>
        <v>0</v>
      </c>
      <c r="DX435" s="93">
        <f t="shared" si="235"/>
        <v>0</v>
      </c>
    </row>
    <row r="436" spans="8:128">
      <c r="H436" s="62">
        <v>52</v>
      </c>
      <c r="I436" s="62" t="s">
        <v>823</v>
      </c>
      <c r="J436" s="62">
        <v>52</v>
      </c>
      <c r="K436" s="62" t="s">
        <v>823</v>
      </c>
      <c r="L436" s="93">
        <f t="shared" si="254"/>
        <v>0</v>
      </c>
      <c r="M436" s="93">
        <f t="shared" si="254"/>
        <v>0</v>
      </c>
      <c r="N436" s="93">
        <f t="shared" si="254"/>
        <v>0</v>
      </c>
      <c r="O436" s="93">
        <f t="shared" si="254"/>
        <v>0</v>
      </c>
      <c r="P436" s="93">
        <f t="shared" si="254"/>
        <v>0</v>
      </c>
      <c r="Q436" s="93">
        <f t="shared" si="254"/>
        <v>0</v>
      </c>
      <c r="R436" s="93">
        <f t="shared" si="254"/>
        <v>0</v>
      </c>
      <c r="W436" s="93">
        <f t="shared" si="255"/>
        <v>0</v>
      </c>
      <c r="X436" s="93">
        <f t="shared" si="255"/>
        <v>0</v>
      </c>
      <c r="Y436" s="93">
        <f t="shared" si="255"/>
        <v>0</v>
      </c>
      <c r="Z436" s="93">
        <f t="shared" si="255"/>
        <v>0</v>
      </c>
      <c r="AA436" s="93">
        <f t="shared" si="255"/>
        <v>0</v>
      </c>
      <c r="AB436" s="93">
        <f t="shared" si="255"/>
        <v>0</v>
      </c>
      <c r="AC436" s="93">
        <f t="shared" si="255"/>
        <v>0</v>
      </c>
      <c r="AD436" s="93">
        <f t="shared" si="255"/>
        <v>0</v>
      </c>
      <c r="AE436" s="93"/>
      <c r="AF436" s="93">
        <f t="shared" si="255"/>
        <v>0</v>
      </c>
      <c r="AG436" s="93"/>
      <c r="AH436" s="93">
        <f t="shared" si="255"/>
        <v>0</v>
      </c>
      <c r="AI436" s="93"/>
      <c r="AJ436" s="93">
        <f t="shared" si="256"/>
        <v>0</v>
      </c>
      <c r="AK436" s="93">
        <f t="shared" si="256"/>
        <v>0</v>
      </c>
      <c r="AL436" s="255">
        <f t="shared" si="256"/>
        <v>0</v>
      </c>
      <c r="AM436" s="93">
        <f t="shared" si="256"/>
        <v>0</v>
      </c>
      <c r="AN436" s="93"/>
      <c r="AO436" s="93">
        <f t="shared" si="256"/>
        <v>0</v>
      </c>
      <c r="AP436" s="93"/>
      <c r="AQ436" s="93">
        <f t="shared" si="256"/>
        <v>0</v>
      </c>
      <c r="AR436" s="93">
        <f t="shared" si="256"/>
        <v>0</v>
      </c>
      <c r="AS436" s="259">
        <f t="shared" si="256"/>
        <v>0</v>
      </c>
      <c r="AT436" s="84">
        <f t="shared" si="256"/>
        <v>0</v>
      </c>
      <c r="AU436" s="93">
        <f t="shared" si="256"/>
        <v>0</v>
      </c>
      <c r="AV436" s="93">
        <f t="shared" si="257"/>
        <v>0</v>
      </c>
      <c r="AW436" s="259">
        <f t="shared" si="257"/>
        <v>0</v>
      </c>
      <c r="AX436" s="93">
        <f t="shared" si="257"/>
        <v>0</v>
      </c>
      <c r="AY436" s="93">
        <f t="shared" si="257"/>
        <v>0</v>
      </c>
      <c r="AZ436" s="93">
        <f t="shared" si="257"/>
        <v>0</v>
      </c>
      <c r="BA436" s="93">
        <f t="shared" si="257"/>
        <v>0</v>
      </c>
      <c r="BB436" s="93"/>
      <c r="BC436" s="259">
        <f t="shared" si="258"/>
        <v>0</v>
      </c>
      <c r="BD436" s="259">
        <f t="shared" si="258"/>
        <v>0</v>
      </c>
      <c r="BE436" s="93">
        <f t="shared" si="258"/>
        <v>0</v>
      </c>
      <c r="BF436" s="93">
        <f t="shared" si="258"/>
        <v>0</v>
      </c>
      <c r="BG436" s="93">
        <f t="shared" si="258"/>
        <v>0</v>
      </c>
      <c r="BH436" s="93">
        <f t="shared" si="258"/>
        <v>0</v>
      </c>
      <c r="BI436" s="93">
        <f t="shared" si="258"/>
        <v>0</v>
      </c>
      <c r="BJ436" s="93"/>
      <c r="BK436" s="93">
        <f t="shared" si="259"/>
        <v>0</v>
      </c>
      <c r="BL436" s="93">
        <f t="shared" si="259"/>
        <v>0</v>
      </c>
      <c r="BM436" s="93">
        <f t="shared" si="259"/>
        <v>0</v>
      </c>
      <c r="BN436" s="93">
        <f t="shared" si="259"/>
        <v>0</v>
      </c>
      <c r="BO436" s="93">
        <f t="shared" si="259"/>
        <v>0</v>
      </c>
      <c r="BP436" s="93">
        <f t="shared" si="259"/>
        <v>0</v>
      </c>
      <c r="BQ436" s="259">
        <f t="shared" si="259"/>
        <v>0</v>
      </c>
      <c r="BR436" s="259">
        <f t="shared" si="259"/>
        <v>0</v>
      </c>
      <c r="BS436" s="93">
        <f t="shared" si="259"/>
        <v>0</v>
      </c>
      <c r="BT436" s="93">
        <f t="shared" si="259"/>
        <v>0</v>
      </c>
      <c r="BU436" s="93">
        <f t="shared" si="260"/>
        <v>0</v>
      </c>
      <c r="BV436" s="93">
        <f t="shared" si="260"/>
        <v>0</v>
      </c>
      <c r="BW436" s="93">
        <f t="shared" si="260"/>
        <v>0</v>
      </c>
      <c r="BX436" s="93">
        <f t="shared" si="260"/>
        <v>0</v>
      </c>
      <c r="BY436" s="93">
        <f t="shared" si="260"/>
        <v>0</v>
      </c>
      <c r="BZ436" s="93">
        <f t="shared" si="260"/>
        <v>0</v>
      </c>
      <c r="CA436" s="93">
        <f t="shared" si="260"/>
        <v>0</v>
      </c>
      <c r="CB436" s="93">
        <f t="shared" si="260"/>
        <v>0</v>
      </c>
      <c r="CC436" s="259">
        <f t="shared" si="260"/>
        <v>0</v>
      </c>
      <c r="CD436" s="93">
        <f t="shared" si="260"/>
        <v>0</v>
      </c>
      <c r="CE436" s="93">
        <f t="shared" si="261"/>
        <v>0</v>
      </c>
      <c r="CF436" s="93">
        <f t="shared" si="261"/>
        <v>0</v>
      </c>
      <c r="CG436" s="259">
        <f t="shared" si="261"/>
        <v>0</v>
      </c>
      <c r="CH436" s="259">
        <f t="shared" si="261"/>
        <v>0</v>
      </c>
      <c r="CI436" s="259">
        <f t="shared" si="261"/>
        <v>0</v>
      </c>
      <c r="CJ436" s="259">
        <f t="shared" si="261"/>
        <v>0</v>
      </c>
      <c r="CK436" s="84">
        <f t="shared" si="261"/>
        <v>0</v>
      </c>
      <c r="CL436" s="84">
        <f t="shared" si="207"/>
        <v>0</v>
      </c>
      <c r="CM436" s="259">
        <f t="shared" si="114"/>
        <v>0</v>
      </c>
      <c r="CN436" s="259">
        <f t="shared" si="262"/>
        <v>0</v>
      </c>
      <c r="CO436" s="259">
        <f t="shared" si="262"/>
        <v>0</v>
      </c>
      <c r="CP436" s="93">
        <f t="shared" si="262"/>
        <v>0</v>
      </c>
      <c r="CQ436" s="259">
        <f t="shared" si="262"/>
        <v>0</v>
      </c>
      <c r="CR436" s="259">
        <f t="shared" si="262"/>
        <v>0</v>
      </c>
      <c r="CS436" s="93">
        <f t="shared" si="262"/>
        <v>0</v>
      </c>
      <c r="CT436" s="93">
        <f t="shared" si="262"/>
        <v>0</v>
      </c>
      <c r="CU436" s="93"/>
      <c r="CV436" s="259">
        <f t="shared" ref="CV436:DB436" si="265">SUMIF($F$6:$F$373,$K429,CV$6:CV$379)</f>
        <v>0</v>
      </c>
      <c r="CW436" s="246">
        <f t="shared" si="265"/>
        <v>0</v>
      </c>
      <c r="CX436" s="259">
        <f t="shared" si="265"/>
        <v>0</v>
      </c>
      <c r="CY436" s="259">
        <f t="shared" si="265"/>
        <v>0</v>
      </c>
      <c r="CZ436" s="259">
        <f t="shared" si="265"/>
        <v>0</v>
      </c>
      <c r="DA436" s="259">
        <f t="shared" si="265"/>
        <v>0</v>
      </c>
      <c r="DB436" s="259">
        <f t="shared" si="265"/>
        <v>0</v>
      </c>
      <c r="DC436" s="93">
        <f t="shared" si="156"/>
        <v>0</v>
      </c>
      <c r="DD436" s="93">
        <f t="shared" si="156"/>
        <v>0</v>
      </c>
      <c r="DE436" s="93">
        <f t="shared" si="156"/>
        <v>0</v>
      </c>
      <c r="DF436" s="93">
        <f t="shared" si="116"/>
        <v>0</v>
      </c>
      <c r="DG436" s="93">
        <f t="shared" ref="DG436:DT436" si="266">SUMIF($F$6:$F$373,$K429,DG$6:DG$379)</f>
        <v>0</v>
      </c>
      <c r="DH436" s="93">
        <f t="shared" si="266"/>
        <v>0</v>
      </c>
      <c r="DI436" s="93">
        <f t="shared" si="266"/>
        <v>0</v>
      </c>
      <c r="DJ436" s="93">
        <f t="shared" si="266"/>
        <v>0</v>
      </c>
      <c r="DK436" s="93">
        <f t="shared" si="266"/>
        <v>0</v>
      </c>
      <c r="DL436" s="93">
        <f t="shared" si="266"/>
        <v>0</v>
      </c>
      <c r="DM436" s="93">
        <f t="shared" si="266"/>
        <v>0</v>
      </c>
      <c r="DN436" s="259">
        <f t="shared" si="266"/>
        <v>0</v>
      </c>
      <c r="DO436" s="259">
        <f t="shared" si="266"/>
        <v>0</v>
      </c>
      <c r="DP436" s="93">
        <f t="shared" si="266"/>
        <v>0</v>
      </c>
      <c r="DQ436" s="93">
        <f t="shared" si="266"/>
        <v>0</v>
      </c>
      <c r="DR436" s="93">
        <f t="shared" si="266"/>
        <v>0</v>
      </c>
      <c r="DS436" s="93">
        <f t="shared" si="266"/>
        <v>0</v>
      </c>
      <c r="DT436" s="93">
        <f t="shared" si="266"/>
        <v>0</v>
      </c>
      <c r="DU436" s="93"/>
      <c r="DV436" s="93">
        <f t="shared" si="235"/>
        <v>0</v>
      </c>
      <c r="DW436" s="93">
        <f t="shared" si="235"/>
        <v>0</v>
      </c>
      <c r="DX436" s="93">
        <f t="shared" si="235"/>
        <v>0</v>
      </c>
    </row>
    <row r="437" spans="8:128">
      <c r="H437" s="62">
        <v>53</v>
      </c>
      <c r="I437" s="62" t="s">
        <v>773</v>
      </c>
      <c r="J437" s="62">
        <v>53</v>
      </c>
      <c r="K437" s="62" t="s">
        <v>773</v>
      </c>
      <c r="L437" s="93">
        <f t="shared" si="254"/>
        <v>0</v>
      </c>
      <c r="M437" s="93">
        <f t="shared" si="254"/>
        <v>0</v>
      </c>
      <c r="N437" s="93">
        <f t="shared" si="254"/>
        <v>0</v>
      </c>
      <c r="O437" s="93">
        <f t="shared" si="254"/>
        <v>0</v>
      </c>
      <c r="P437" s="93">
        <f t="shared" si="254"/>
        <v>0</v>
      </c>
      <c r="Q437" s="93">
        <f t="shared" si="254"/>
        <v>0</v>
      </c>
      <c r="R437" s="93">
        <f t="shared" si="254"/>
        <v>0</v>
      </c>
      <c r="W437" s="93">
        <f t="shared" si="255"/>
        <v>5.0299849999999993E-2</v>
      </c>
      <c r="X437" s="93">
        <f t="shared" si="255"/>
        <v>0</v>
      </c>
      <c r="Y437" s="93">
        <f t="shared" si="255"/>
        <v>0</v>
      </c>
      <c r="Z437" s="93">
        <f t="shared" si="255"/>
        <v>1.857E-5</v>
      </c>
      <c r="AA437" s="93">
        <f t="shared" si="255"/>
        <v>2.0000000000000001E-4</v>
      </c>
      <c r="AB437" s="93">
        <f t="shared" si="255"/>
        <v>1.1602022557687434E-2</v>
      </c>
      <c r="AC437" s="93">
        <f t="shared" si="255"/>
        <v>0</v>
      </c>
      <c r="AD437" s="93">
        <f t="shared" si="255"/>
        <v>0</v>
      </c>
      <c r="AE437" s="93"/>
      <c r="AF437" s="257">
        <f t="shared" si="255"/>
        <v>2.5789430011164403E-4</v>
      </c>
      <c r="AG437" s="257"/>
      <c r="AH437" s="93">
        <f t="shared" si="255"/>
        <v>1.5614246438450442E-3</v>
      </c>
      <c r="AI437" s="93"/>
      <c r="AJ437" s="93">
        <f t="shared" si="256"/>
        <v>3.529534260306682E-5</v>
      </c>
      <c r="AK437" s="93">
        <f t="shared" si="256"/>
        <v>0</v>
      </c>
      <c r="AL437" s="255">
        <f t="shared" si="256"/>
        <v>3.3453647843281726E-4</v>
      </c>
      <c r="AM437" s="93">
        <f t="shared" si="256"/>
        <v>0</v>
      </c>
      <c r="AN437" s="93"/>
      <c r="AO437" s="93">
        <f t="shared" si="256"/>
        <v>0</v>
      </c>
      <c r="AP437" s="93"/>
      <c r="AQ437" s="93">
        <f t="shared" si="256"/>
        <v>0</v>
      </c>
      <c r="AR437" s="93">
        <f t="shared" si="256"/>
        <v>0</v>
      </c>
      <c r="AS437" s="259">
        <f t="shared" si="256"/>
        <v>2.3E-2</v>
      </c>
      <c r="AT437" s="84">
        <f t="shared" si="256"/>
        <v>1.15E-2</v>
      </c>
      <c r="AU437" s="93">
        <f t="shared" si="256"/>
        <v>0.3</v>
      </c>
      <c r="AV437" s="93">
        <f t="shared" si="257"/>
        <v>0.28343461165296424</v>
      </c>
      <c r="AW437" s="259">
        <f t="shared" si="257"/>
        <v>1.4E-3</v>
      </c>
      <c r="AX437" s="93">
        <f t="shared" si="257"/>
        <v>0.12190468582775571</v>
      </c>
      <c r="AY437" s="93">
        <f t="shared" si="257"/>
        <v>0</v>
      </c>
      <c r="AZ437" s="93">
        <f t="shared" si="257"/>
        <v>0</v>
      </c>
      <c r="BA437" s="93">
        <f t="shared" si="257"/>
        <v>0</v>
      </c>
      <c r="BB437" s="93"/>
      <c r="BC437" s="259">
        <f t="shared" si="258"/>
        <v>0</v>
      </c>
      <c r="BD437" s="259">
        <f t="shared" si="258"/>
        <v>0</v>
      </c>
      <c r="BE437" s="93">
        <f t="shared" si="258"/>
        <v>0</v>
      </c>
      <c r="BF437" s="93">
        <f t="shared" si="258"/>
        <v>0</v>
      </c>
      <c r="BG437" s="93">
        <f t="shared" si="258"/>
        <v>0</v>
      </c>
      <c r="BH437" s="93">
        <f t="shared" si="258"/>
        <v>0</v>
      </c>
      <c r="BI437" s="93">
        <f t="shared" si="258"/>
        <v>0.35289999999999999</v>
      </c>
      <c r="BJ437" s="93"/>
      <c r="BK437" s="93">
        <f t="shared" si="259"/>
        <v>0.28368621999999988</v>
      </c>
      <c r="BL437" s="93">
        <f t="shared" si="259"/>
        <v>0.47188131000000011</v>
      </c>
      <c r="BM437" s="93">
        <f t="shared" si="259"/>
        <v>0.86499999999999999</v>
      </c>
      <c r="BN437" s="93">
        <f t="shared" si="259"/>
        <v>0.35</v>
      </c>
      <c r="BO437" s="93">
        <f t="shared" si="259"/>
        <v>0.14900127000000002</v>
      </c>
      <c r="BP437" s="93">
        <f t="shared" si="259"/>
        <v>0.11677175000000001</v>
      </c>
      <c r="BQ437" s="259">
        <f t="shared" si="259"/>
        <v>0</v>
      </c>
      <c r="BR437" s="259">
        <f t="shared" si="259"/>
        <v>5.0000000000000001E-3</v>
      </c>
      <c r="BS437" s="93">
        <f t="shared" si="259"/>
        <v>0.61850000000000005</v>
      </c>
      <c r="BT437" s="93">
        <f t="shared" si="259"/>
        <v>1.4999999999999999E-2</v>
      </c>
      <c r="BU437" s="93">
        <f t="shared" si="260"/>
        <v>4.8500000000000001E-2</v>
      </c>
      <c r="BV437" s="93">
        <f t="shared" si="260"/>
        <v>0.14516526114852549</v>
      </c>
      <c r="BW437" s="93">
        <f t="shared" si="260"/>
        <v>0.73058000000000023</v>
      </c>
      <c r="BX437" s="93">
        <f t="shared" si="260"/>
        <v>5.8890000000000005E-2</v>
      </c>
      <c r="BY437" s="93">
        <f t="shared" si="260"/>
        <v>0.61270000000000002</v>
      </c>
      <c r="BZ437" s="93">
        <f t="shared" si="260"/>
        <v>9.3768875218890033E-2</v>
      </c>
      <c r="CA437" s="93">
        <f t="shared" si="260"/>
        <v>0.18730023008622571</v>
      </c>
      <c r="CB437" s="93">
        <f t="shared" si="260"/>
        <v>0</v>
      </c>
      <c r="CC437" s="259">
        <f t="shared" si="260"/>
        <v>0</v>
      </c>
      <c r="CD437" s="93">
        <f t="shared" si="260"/>
        <v>0.13840000000000002</v>
      </c>
      <c r="CE437" s="93">
        <f t="shared" si="261"/>
        <v>0</v>
      </c>
      <c r="CF437" s="93">
        <f t="shared" si="261"/>
        <v>0.10924795243874397</v>
      </c>
      <c r="CG437" s="259">
        <f t="shared" si="261"/>
        <v>0.2</v>
      </c>
      <c r="CH437" s="259">
        <f t="shared" si="261"/>
        <v>0.2</v>
      </c>
      <c r="CI437" s="259">
        <f t="shared" si="261"/>
        <v>0</v>
      </c>
      <c r="CJ437" s="259">
        <f t="shared" si="261"/>
        <v>0</v>
      </c>
      <c r="CK437" s="84">
        <f t="shared" si="261"/>
        <v>0</v>
      </c>
      <c r="CL437" s="84">
        <f t="shared" si="207"/>
        <v>0</v>
      </c>
      <c r="CM437" s="259">
        <f t="shared" si="114"/>
        <v>0</v>
      </c>
      <c r="CN437" s="259">
        <f t="shared" si="262"/>
        <v>0</v>
      </c>
      <c r="CO437" s="259">
        <f t="shared" si="262"/>
        <v>0</v>
      </c>
      <c r="CP437" s="93">
        <f t="shared" si="262"/>
        <v>0</v>
      </c>
      <c r="CQ437" s="259">
        <f t="shared" si="262"/>
        <v>0</v>
      </c>
      <c r="CR437" s="259">
        <f t="shared" si="262"/>
        <v>0</v>
      </c>
      <c r="CS437" s="93">
        <f t="shared" si="262"/>
        <v>0</v>
      </c>
      <c r="CT437" s="93">
        <f t="shared" si="262"/>
        <v>0</v>
      </c>
      <c r="CU437" s="93"/>
      <c r="CV437" s="259">
        <f t="shared" ref="CV437:DB437" si="267">SUMIF($F$6:$F$373,$K430,CV$6:CV$379)</f>
        <v>0</v>
      </c>
      <c r="CW437" s="246">
        <f t="shared" si="267"/>
        <v>0</v>
      </c>
      <c r="CX437" s="259">
        <f t="shared" si="267"/>
        <v>0</v>
      </c>
      <c r="CY437" s="259">
        <f t="shared" si="267"/>
        <v>0</v>
      </c>
      <c r="CZ437" s="259">
        <f t="shared" si="267"/>
        <v>0</v>
      </c>
      <c r="DA437" s="259">
        <f t="shared" si="267"/>
        <v>0</v>
      </c>
      <c r="DB437" s="259">
        <f t="shared" si="267"/>
        <v>0</v>
      </c>
      <c r="DC437" s="93">
        <f t="shared" si="156"/>
        <v>8.5000000000000006E-2</v>
      </c>
      <c r="DD437" s="93">
        <f t="shared" si="156"/>
        <v>0.3</v>
      </c>
      <c r="DE437" s="93">
        <f t="shared" si="156"/>
        <v>8.4424599999999989E-3</v>
      </c>
      <c r="DF437" s="93">
        <f t="shared" si="116"/>
        <v>0.13114748666666667</v>
      </c>
      <c r="DG437" s="93">
        <f t="shared" ref="DG437:DT437" si="268">SUMIF($F$6:$F$373,$K430,DG$6:DG$379)</f>
        <v>0</v>
      </c>
      <c r="DH437" s="93">
        <f t="shared" si="268"/>
        <v>0</v>
      </c>
      <c r="DI437" s="93">
        <f t="shared" si="268"/>
        <v>0</v>
      </c>
      <c r="DJ437" s="93">
        <f t="shared" si="268"/>
        <v>0</v>
      </c>
      <c r="DK437" s="93">
        <f t="shared" si="268"/>
        <v>0</v>
      </c>
      <c r="DL437" s="93">
        <f t="shared" si="268"/>
        <v>0</v>
      </c>
      <c r="DM437" s="93">
        <f t="shared" si="268"/>
        <v>0</v>
      </c>
      <c r="DN437" s="259">
        <f t="shared" si="268"/>
        <v>0</v>
      </c>
      <c r="DO437" s="259">
        <f t="shared" si="268"/>
        <v>0</v>
      </c>
      <c r="DP437" s="93">
        <f t="shared" si="268"/>
        <v>0</v>
      </c>
      <c r="DQ437" s="93">
        <f t="shared" si="268"/>
        <v>0</v>
      </c>
      <c r="DR437" s="93">
        <f t="shared" si="268"/>
        <v>0</v>
      </c>
      <c r="DS437" s="93">
        <f t="shared" si="268"/>
        <v>0</v>
      </c>
      <c r="DT437" s="93">
        <f t="shared" si="268"/>
        <v>0</v>
      </c>
      <c r="DU437" s="93"/>
      <c r="DV437" s="93">
        <f t="shared" si="235"/>
        <v>0</v>
      </c>
      <c r="DW437" s="93">
        <f t="shared" si="235"/>
        <v>0</v>
      </c>
      <c r="DX437" s="93">
        <f t="shared" si="235"/>
        <v>0</v>
      </c>
    </row>
    <row r="438" spans="8:128">
      <c r="H438" s="62">
        <v>54</v>
      </c>
      <c r="I438" s="62" t="s">
        <v>744</v>
      </c>
      <c r="J438" s="62">
        <v>54</v>
      </c>
      <c r="K438" s="62" t="s">
        <v>744</v>
      </c>
      <c r="L438" s="93">
        <f t="shared" si="254"/>
        <v>0</v>
      </c>
      <c r="M438" s="93">
        <f t="shared" si="254"/>
        <v>0</v>
      </c>
      <c r="N438" s="93">
        <f t="shared" si="254"/>
        <v>0.33411241000000003</v>
      </c>
      <c r="O438" s="93">
        <f t="shared" si="254"/>
        <v>8.5117439999999933E-2</v>
      </c>
      <c r="P438" s="93">
        <f t="shared" si="254"/>
        <v>0</v>
      </c>
      <c r="Q438" s="93">
        <f t="shared" si="254"/>
        <v>0</v>
      </c>
      <c r="R438" s="93">
        <f t="shared" si="254"/>
        <v>0.3342</v>
      </c>
      <c r="W438" s="93">
        <f t="shared" si="255"/>
        <v>0</v>
      </c>
      <c r="X438" s="93">
        <f t="shared" si="255"/>
        <v>0</v>
      </c>
      <c r="Y438" s="93">
        <f t="shared" si="255"/>
        <v>0.02</v>
      </c>
      <c r="Z438" s="93">
        <f t="shared" si="255"/>
        <v>3.8193700000000003E-3</v>
      </c>
      <c r="AA438" s="93">
        <f t="shared" si="255"/>
        <v>0</v>
      </c>
      <c r="AB438" s="93">
        <f t="shared" si="255"/>
        <v>2.2143676390770008E-2</v>
      </c>
      <c r="AC438" s="93">
        <f t="shared" si="255"/>
        <v>0</v>
      </c>
      <c r="AD438" s="93">
        <f t="shared" si="255"/>
        <v>6.4354878542233304E-2</v>
      </c>
      <c r="AE438" s="93"/>
      <c r="AF438" s="93">
        <f t="shared" si="255"/>
        <v>0.24048384176699547</v>
      </c>
      <c r="AG438" s="93"/>
      <c r="AH438" s="93">
        <f t="shared" si="255"/>
        <v>0.12412521062884452</v>
      </c>
      <c r="AI438" s="93"/>
      <c r="AJ438" s="93">
        <f t="shared" si="256"/>
        <v>0.44693433477985423</v>
      </c>
      <c r="AK438" s="93">
        <f t="shared" si="256"/>
        <v>0</v>
      </c>
      <c r="AL438" s="255">
        <f t="shared" si="256"/>
        <v>0.16595682573940171</v>
      </c>
      <c r="AM438" s="93">
        <f t="shared" si="256"/>
        <v>0.1193535</v>
      </c>
      <c r="AN438" s="93"/>
      <c r="AO438" s="93">
        <f t="shared" si="256"/>
        <v>8.3833713709695005E-3</v>
      </c>
      <c r="AP438" s="93"/>
      <c r="AQ438" s="93">
        <f t="shared" si="256"/>
        <v>4.4288736411290851E-2</v>
      </c>
      <c r="AR438" s="93">
        <f t="shared" si="256"/>
        <v>0.2</v>
      </c>
      <c r="AS438" s="259">
        <f t="shared" si="256"/>
        <v>1E-3</v>
      </c>
      <c r="AT438" s="84">
        <f t="shared" si="256"/>
        <v>0.10050000000000001</v>
      </c>
      <c r="AU438" s="93">
        <f t="shared" si="256"/>
        <v>0</v>
      </c>
      <c r="AV438" s="93">
        <f t="shared" si="257"/>
        <v>0.27457488638104477</v>
      </c>
      <c r="AW438" s="259">
        <f t="shared" si="257"/>
        <v>0</v>
      </c>
      <c r="AX438" s="93">
        <f t="shared" si="257"/>
        <v>0</v>
      </c>
      <c r="AY438" s="93">
        <f t="shared" si="257"/>
        <v>3.2079999999999999E-4</v>
      </c>
      <c r="AZ438" s="93">
        <f t="shared" si="257"/>
        <v>6.4159999999999998E-4</v>
      </c>
      <c r="BA438" s="93">
        <f t="shared" si="257"/>
        <v>0</v>
      </c>
      <c r="BB438" s="93"/>
      <c r="BC438" s="259">
        <f t="shared" si="258"/>
        <v>0</v>
      </c>
      <c r="BD438" s="259">
        <f t="shared" si="258"/>
        <v>0.15</v>
      </c>
      <c r="BE438" s="93">
        <f t="shared" si="258"/>
        <v>1.0999999999999999E-2</v>
      </c>
      <c r="BF438" s="93">
        <f t="shared" si="258"/>
        <v>0</v>
      </c>
      <c r="BG438" s="93">
        <f t="shared" si="258"/>
        <v>0</v>
      </c>
      <c r="BH438" s="93">
        <f t="shared" si="258"/>
        <v>0</v>
      </c>
      <c r="BI438" s="93">
        <f t="shared" si="258"/>
        <v>0</v>
      </c>
      <c r="BJ438" s="93"/>
      <c r="BK438" s="93">
        <f t="shared" si="259"/>
        <v>0</v>
      </c>
      <c r="BL438" s="93">
        <f t="shared" si="259"/>
        <v>0</v>
      </c>
      <c r="BM438" s="93">
        <f t="shared" si="259"/>
        <v>0</v>
      </c>
      <c r="BN438" s="93">
        <f t="shared" si="259"/>
        <v>0</v>
      </c>
      <c r="BO438" s="93">
        <f t="shared" si="259"/>
        <v>0</v>
      </c>
      <c r="BP438" s="93">
        <f t="shared" si="259"/>
        <v>0</v>
      </c>
      <c r="BQ438" s="259">
        <f t="shared" si="259"/>
        <v>0</v>
      </c>
      <c r="BR438" s="259">
        <f t="shared" si="259"/>
        <v>1E-3</v>
      </c>
      <c r="BS438" s="93">
        <f t="shared" si="259"/>
        <v>0</v>
      </c>
      <c r="BT438" s="93">
        <f t="shared" si="259"/>
        <v>0</v>
      </c>
      <c r="BU438" s="93">
        <f t="shared" si="260"/>
        <v>0</v>
      </c>
      <c r="BV438" s="93">
        <f t="shared" si="260"/>
        <v>9.461184775730349E-3</v>
      </c>
      <c r="BW438" s="93">
        <f t="shared" si="260"/>
        <v>6.3000000000000003E-4</v>
      </c>
      <c r="BX438" s="93">
        <f t="shared" si="260"/>
        <v>0</v>
      </c>
      <c r="BY438" s="93">
        <f t="shared" si="260"/>
        <v>0</v>
      </c>
      <c r="BZ438" s="93">
        <f t="shared" si="260"/>
        <v>3.9287979739188468E-2</v>
      </c>
      <c r="CA438" s="93">
        <f t="shared" si="260"/>
        <v>8.1733668278527536E-4</v>
      </c>
      <c r="CB438" s="93">
        <f t="shared" si="260"/>
        <v>0</v>
      </c>
      <c r="CC438" s="259">
        <f t="shared" si="260"/>
        <v>0</v>
      </c>
      <c r="CD438" s="93">
        <f t="shared" si="260"/>
        <v>0</v>
      </c>
      <c r="CE438" s="93">
        <f t="shared" si="261"/>
        <v>0</v>
      </c>
      <c r="CF438" s="93">
        <f t="shared" si="261"/>
        <v>2.0743725252230859E-2</v>
      </c>
      <c r="CG438" s="259">
        <f t="shared" si="261"/>
        <v>0</v>
      </c>
      <c r="CH438" s="259">
        <f t="shared" si="261"/>
        <v>0</v>
      </c>
      <c r="CI438" s="259">
        <f t="shared" si="261"/>
        <v>0</v>
      </c>
      <c r="CJ438" s="259">
        <f t="shared" si="261"/>
        <v>0</v>
      </c>
      <c r="CK438" s="84">
        <f t="shared" si="261"/>
        <v>0</v>
      </c>
      <c r="CL438" s="84">
        <f t="shared" si="207"/>
        <v>0</v>
      </c>
      <c r="CM438" s="259">
        <f t="shared" si="114"/>
        <v>0</v>
      </c>
      <c r="CN438" s="259">
        <f t="shared" si="262"/>
        <v>0</v>
      </c>
      <c r="CO438" s="259">
        <f t="shared" si="262"/>
        <v>0</v>
      </c>
      <c r="CP438" s="93">
        <f t="shared" si="262"/>
        <v>0</v>
      </c>
      <c r="CQ438" s="259">
        <f t="shared" si="262"/>
        <v>0</v>
      </c>
      <c r="CR438" s="259">
        <f t="shared" si="262"/>
        <v>0</v>
      </c>
      <c r="CS438" s="93">
        <f t="shared" si="262"/>
        <v>0</v>
      </c>
      <c r="CT438" s="93">
        <f t="shared" si="262"/>
        <v>0</v>
      </c>
      <c r="CU438" s="93"/>
      <c r="CV438" s="259">
        <f t="shared" ref="CV438:DB438" si="269">SUMIF($F$6:$F$373,$K431,CV$6:CV$379)</f>
        <v>0</v>
      </c>
      <c r="CW438" s="246">
        <f t="shared" si="269"/>
        <v>0</v>
      </c>
      <c r="CX438" s="259">
        <f t="shared" si="269"/>
        <v>0</v>
      </c>
      <c r="CY438" s="259">
        <f t="shared" si="269"/>
        <v>0</v>
      </c>
      <c r="CZ438" s="259">
        <f t="shared" si="269"/>
        <v>0</v>
      </c>
      <c r="DA438" s="259">
        <f t="shared" si="269"/>
        <v>0</v>
      </c>
      <c r="DB438" s="259">
        <f t="shared" si="269"/>
        <v>0</v>
      </c>
      <c r="DC438" s="93">
        <f t="shared" si="156"/>
        <v>5.0000000000000001E-3</v>
      </c>
      <c r="DD438" s="93">
        <f t="shared" si="156"/>
        <v>0</v>
      </c>
      <c r="DE438" s="93">
        <f t="shared" si="156"/>
        <v>2.0028629999999999E-2</v>
      </c>
      <c r="DF438" s="93">
        <f t="shared" si="116"/>
        <v>8.3428766666666671E-3</v>
      </c>
      <c r="DG438" s="93">
        <f t="shared" ref="DG438:DT438" si="270">SUMIF($F$6:$F$373,$K431,DG$6:DG$379)</f>
        <v>0</v>
      </c>
      <c r="DH438" s="93">
        <f t="shared" si="270"/>
        <v>1.2269938650306752E-2</v>
      </c>
      <c r="DI438" s="93">
        <f t="shared" si="270"/>
        <v>0</v>
      </c>
      <c r="DJ438" s="93">
        <f t="shared" si="270"/>
        <v>0</v>
      </c>
      <c r="DK438" s="93">
        <f t="shared" si="270"/>
        <v>0</v>
      </c>
      <c r="DL438" s="93">
        <f t="shared" si="270"/>
        <v>0</v>
      </c>
      <c r="DM438" s="93">
        <f t="shared" si="270"/>
        <v>0</v>
      </c>
      <c r="DN438" s="259">
        <f t="shared" si="270"/>
        <v>0</v>
      </c>
      <c r="DO438" s="259">
        <f t="shared" si="270"/>
        <v>0</v>
      </c>
      <c r="DP438" s="93">
        <f t="shared" si="270"/>
        <v>0</v>
      </c>
      <c r="DQ438" s="93">
        <f t="shared" si="270"/>
        <v>0</v>
      </c>
      <c r="DR438" s="93">
        <f t="shared" si="270"/>
        <v>0</v>
      </c>
      <c r="DS438" s="93">
        <f t="shared" si="270"/>
        <v>0</v>
      </c>
      <c r="DT438" s="93">
        <f t="shared" si="270"/>
        <v>0</v>
      </c>
      <c r="DU438" s="93"/>
      <c r="DV438" s="93">
        <f t="shared" si="235"/>
        <v>0</v>
      </c>
      <c r="DW438" s="93">
        <f t="shared" si="235"/>
        <v>0</v>
      </c>
      <c r="DX438" s="93">
        <f t="shared" si="235"/>
        <v>0</v>
      </c>
    </row>
    <row r="439" spans="8:128">
      <c r="H439" s="62">
        <v>55</v>
      </c>
      <c r="I439" s="62" t="s">
        <v>746</v>
      </c>
      <c r="J439" s="62">
        <v>55</v>
      </c>
      <c r="K439" s="62" t="s">
        <v>746</v>
      </c>
      <c r="L439" s="93">
        <f t="shared" si="254"/>
        <v>0</v>
      </c>
      <c r="M439" s="93">
        <f t="shared" si="254"/>
        <v>0</v>
      </c>
      <c r="N439" s="93">
        <f t="shared" si="254"/>
        <v>0.28494537000000003</v>
      </c>
      <c r="O439" s="93">
        <f t="shared" si="254"/>
        <v>2.8663899999999999E-3</v>
      </c>
      <c r="P439" s="93">
        <f t="shared" si="254"/>
        <v>0</v>
      </c>
      <c r="Q439" s="93">
        <f t="shared" si="254"/>
        <v>0</v>
      </c>
      <c r="R439" s="93">
        <f t="shared" si="254"/>
        <v>0.29000000000000004</v>
      </c>
      <c r="W439" s="93">
        <f t="shared" si="255"/>
        <v>0</v>
      </c>
      <c r="X439" s="93">
        <f t="shared" si="255"/>
        <v>0</v>
      </c>
      <c r="Y439" s="93">
        <f t="shared" si="255"/>
        <v>0</v>
      </c>
      <c r="Z439" s="93">
        <f t="shared" si="255"/>
        <v>0</v>
      </c>
      <c r="AA439" s="93">
        <f t="shared" si="255"/>
        <v>0</v>
      </c>
      <c r="AB439" s="93">
        <f t="shared" si="255"/>
        <v>4.6132659147437522E-3</v>
      </c>
      <c r="AC439" s="93">
        <f t="shared" si="255"/>
        <v>0</v>
      </c>
      <c r="AD439" s="93">
        <f t="shared" si="255"/>
        <v>3.2177439271116652E-2</v>
      </c>
      <c r="AE439" s="93"/>
      <c r="AF439" s="93">
        <f t="shared" si="255"/>
        <v>4.8702890679219052E-4</v>
      </c>
      <c r="AG439" s="93"/>
      <c r="AH439" s="93">
        <f t="shared" si="255"/>
        <v>0.11305835444259323</v>
      </c>
      <c r="AI439" s="93"/>
      <c r="AJ439" s="93">
        <f t="shared" si="256"/>
        <v>0</v>
      </c>
      <c r="AK439" s="93">
        <f t="shared" si="256"/>
        <v>0</v>
      </c>
      <c r="AL439" s="255">
        <f t="shared" si="256"/>
        <v>2.5908333678979205E-2</v>
      </c>
      <c r="AM439" s="93">
        <f t="shared" si="256"/>
        <v>0.1193535</v>
      </c>
      <c r="AN439" s="93"/>
      <c r="AO439" s="93">
        <f t="shared" si="256"/>
        <v>8.3833713709695005E-3</v>
      </c>
      <c r="AP439" s="93"/>
      <c r="AQ439" s="93">
        <f t="shared" si="256"/>
        <v>4.4288736411290851E-2</v>
      </c>
      <c r="AR439" s="93">
        <f t="shared" si="256"/>
        <v>0.2</v>
      </c>
      <c r="AS439" s="259">
        <f t="shared" si="256"/>
        <v>0.105</v>
      </c>
      <c r="AT439" s="84">
        <f t="shared" si="256"/>
        <v>0.1525</v>
      </c>
      <c r="AU439" s="93">
        <f t="shared" si="256"/>
        <v>0.2</v>
      </c>
      <c r="AV439" s="93">
        <f t="shared" si="257"/>
        <v>1.1872542511361895E-2</v>
      </c>
      <c r="AW439" s="259">
        <f t="shared" si="257"/>
        <v>0</v>
      </c>
      <c r="AX439" s="93">
        <f t="shared" si="257"/>
        <v>0</v>
      </c>
      <c r="AY439" s="93">
        <f t="shared" si="257"/>
        <v>0</v>
      </c>
      <c r="AZ439" s="93">
        <f t="shared" si="257"/>
        <v>0</v>
      </c>
      <c r="BA439" s="93">
        <f t="shared" si="257"/>
        <v>0</v>
      </c>
      <c r="BB439" s="93"/>
      <c r="BC439" s="259">
        <f t="shared" si="258"/>
        <v>0</v>
      </c>
      <c r="BD439" s="259">
        <f t="shared" si="258"/>
        <v>0</v>
      </c>
      <c r="BE439" s="93">
        <f t="shared" si="258"/>
        <v>0</v>
      </c>
      <c r="BF439" s="93">
        <f t="shared" si="258"/>
        <v>0</v>
      </c>
      <c r="BG439" s="93">
        <f t="shared" si="258"/>
        <v>0</v>
      </c>
      <c r="BH439" s="93">
        <f t="shared" si="258"/>
        <v>0</v>
      </c>
      <c r="BI439" s="93">
        <f t="shared" si="258"/>
        <v>0</v>
      </c>
      <c r="BJ439" s="93"/>
      <c r="BK439" s="93">
        <f t="shared" si="259"/>
        <v>0</v>
      </c>
      <c r="BL439" s="93">
        <f t="shared" si="259"/>
        <v>0</v>
      </c>
      <c r="BM439" s="93">
        <f t="shared" si="259"/>
        <v>0</v>
      </c>
      <c r="BN439" s="93">
        <f t="shared" si="259"/>
        <v>0</v>
      </c>
      <c r="BO439" s="93">
        <f t="shared" si="259"/>
        <v>0</v>
      </c>
      <c r="BP439" s="93">
        <f t="shared" si="259"/>
        <v>0</v>
      </c>
      <c r="BQ439" s="259">
        <f t="shared" si="259"/>
        <v>0</v>
      </c>
      <c r="BR439" s="259">
        <f t="shared" si="259"/>
        <v>0</v>
      </c>
      <c r="BS439" s="93">
        <f t="shared" si="259"/>
        <v>0</v>
      </c>
      <c r="BT439" s="93">
        <f t="shared" si="259"/>
        <v>0</v>
      </c>
      <c r="BU439" s="93">
        <f t="shared" si="260"/>
        <v>0</v>
      </c>
      <c r="BV439" s="93">
        <f t="shared" si="260"/>
        <v>0</v>
      </c>
      <c r="BW439" s="93">
        <f t="shared" si="260"/>
        <v>0</v>
      </c>
      <c r="BX439" s="93">
        <f t="shared" si="260"/>
        <v>2.1000000000000001E-4</v>
      </c>
      <c r="BY439" s="93">
        <f t="shared" si="260"/>
        <v>0</v>
      </c>
      <c r="BZ439" s="93">
        <f t="shared" si="260"/>
        <v>0</v>
      </c>
      <c r="CA439" s="93">
        <f t="shared" si="260"/>
        <v>4.9441656922577869E-2</v>
      </c>
      <c r="CB439" s="93">
        <f t="shared" si="260"/>
        <v>0</v>
      </c>
      <c r="CC439" s="259">
        <f t="shared" si="260"/>
        <v>0</v>
      </c>
      <c r="CD439" s="93">
        <f t="shared" si="260"/>
        <v>0</v>
      </c>
      <c r="CE439" s="93">
        <f t="shared" si="261"/>
        <v>0</v>
      </c>
      <c r="CF439" s="93">
        <f t="shared" si="261"/>
        <v>1.4404083965381016E-2</v>
      </c>
      <c r="CG439" s="259">
        <f t="shared" si="261"/>
        <v>0</v>
      </c>
      <c r="CH439" s="259">
        <f t="shared" si="261"/>
        <v>0</v>
      </c>
      <c r="CI439" s="259">
        <f t="shared" si="261"/>
        <v>0</v>
      </c>
      <c r="CJ439" s="259">
        <f t="shared" si="261"/>
        <v>0</v>
      </c>
      <c r="CK439" s="84">
        <f t="shared" si="261"/>
        <v>0</v>
      </c>
      <c r="CL439" s="84">
        <f t="shared" si="207"/>
        <v>0</v>
      </c>
      <c r="CM439" s="259">
        <f t="shared" si="114"/>
        <v>0</v>
      </c>
      <c r="CN439" s="259">
        <f t="shared" si="262"/>
        <v>0.13</v>
      </c>
      <c r="CO439" s="259">
        <f t="shared" si="262"/>
        <v>0.1</v>
      </c>
      <c r="CP439" s="93">
        <f t="shared" si="262"/>
        <v>0.25769999999999998</v>
      </c>
      <c r="CQ439" s="259">
        <f t="shared" si="262"/>
        <v>0</v>
      </c>
      <c r="CR439" s="259">
        <f t="shared" si="262"/>
        <v>0</v>
      </c>
      <c r="CS439" s="93">
        <f t="shared" si="262"/>
        <v>0</v>
      </c>
      <c r="CT439" s="93">
        <f t="shared" si="262"/>
        <v>0</v>
      </c>
      <c r="CU439" s="93"/>
      <c r="CV439" s="259">
        <f t="shared" ref="CV439:DB439" si="271">SUMIF($F$6:$F$373,$K432,CV$6:CV$379)</f>
        <v>0</v>
      </c>
      <c r="CW439" s="246">
        <f t="shared" si="271"/>
        <v>0.05</v>
      </c>
      <c r="CX439" s="259">
        <f t="shared" si="271"/>
        <v>0.55000000000000004</v>
      </c>
      <c r="CY439" s="259">
        <f t="shared" si="271"/>
        <v>0</v>
      </c>
      <c r="CZ439" s="259">
        <f t="shared" si="271"/>
        <v>0</v>
      </c>
      <c r="DA439" s="259">
        <f t="shared" si="271"/>
        <v>0</v>
      </c>
      <c r="DB439" s="259">
        <f t="shared" si="271"/>
        <v>0</v>
      </c>
      <c r="DC439" s="93">
        <f t="shared" si="156"/>
        <v>1.6E-2</v>
      </c>
      <c r="DD439" s="93">
        <f t="shared" si="156"/>
        <v>0</v>
      </c>
      <c r="DE439" s="93">
        <f t="shared" si="156"/>
        <v>0</v>
      </c>
      <c r="DF439" s="93">
        <f t="shared" si="116"/>
        <v>5.3333333333333332E-3</v>
      </c>
      <c r="DG439" s="93">
        <f t="shared" ref="DG439:DT439" si="272">SUMIF($F$6:$F$373,$K432,DG$6:DG$379)</f>
        <v>0</v>
      </c>
      <c r="DH439" s="93">
        <f t="shared" si="272"/>
        <v>0</v>
      </c>
      <c r="DI439" s="93">
        <f t="shared" si="272"/>
        <v>0.1</v>
      </c>
      <c r="DJ439" s="93">
        <f t="shared" si="272"/>
        <v>0.35</v>
      </c>
      <c r="DK439" s="93">
        <f t="shared" si="272"/>
        <v>0.30000000000000004</v>
      </c>
      <c r="DL439" s="93">
        <f t="shared" si="272"/>
        <v>0</v>
      </c>
      <c r="DM439" s="93">
        <f t="shared" si="272"/>
        <v>0.24743117474189111</v>
      </c>
      <c r="DN439" s="259">
        <f t="shared" si="272"/>
        <v>0</v>
      </c>
      <c r="DO439" s="259">
        <f t="shared" si="272"/>
        <v>0</v>
      </c>
      <c r="DP439" s="93">
        <f t="shared" si="272"/>
        <v>0.16700000000000001</v>
      </c>
      <c r="DQ439" s="93">
        <f t="shared" si="272"/>
        <v>0.107</v>
      </c>
      <c r="DR439" s="93">
        <f t="shared" si="272"/>
        <v>0</v>
      </c>
      <c r="DS439" s="93">
        <f t="shared" si="272"/>
        <v>0</v>
      </c>
      <c r="DT439" s="93">
        <f t="shared" si="272"/>
        <v>0</v>
      </c>
      <c r="DU439" s="93"/>
      <c r="DV439" s="93">
        <f t="shared" si="235"/>
        <v>0</v>
      </c>
      <c r="DW439" s="93">
        <f t="shared" si="235"/>
        <v>0</v>
      </c>
      <c r="DX439" s="93">
        <f t="shared" si="235"/>
        <v>0</v>
      </c>
    </row>
    <row r="440" spans="8:128">
      <c r="H440" s="62">
        <v>56</v>
      </c>
      <c r="I440" s="62" t="s">
        <v>332</v>
      </c>
      <c r="J440" s="62">
        <v>56</v>
      </c>
      <c r="K440" s="62" t="s">
        <v>332</v>
      </c>
      <c r="L440" s="93">
        <f t="shared" si="254"/>
        <v>0</v>
      </c>
      <c r="M440" s="93">
        <f t="shared" si="254"/>
        <v>0</v>
      </c>
      <c r="N440" s="93">
        <f t="shared" si="254"/>
        <v>0</v>
      </c>
      <c r="O440" s="93">
        <f t="shared" si="254"/>
        <v>0</v>
      </c>
      <c r="P440" s="93">
        <f t="shared" si="254"/>
        <v>0</v>
      </c>
      <c r="Q440" s="93">
        <f t="shared" si="254"/>
        <v>0</v>
      </c>
      <c r="R440" s="93">
        <f t="shared" si="254"/>
        <v>0.02</v>
      </c>
      <c r="W440" s="93">
        <f t="shared" si="255"/>
        <v>0</v>
      </c>
      <c r="X440" s="93">
        <f t="shared" si="255"/>
        <v>0</v>
      </c>
      <c r="Y440" s="93">
        <f t="shared" si="255"/>
        <v>0</v>
      </c>
      <c r="Z440" s="93">
        <f t="shared" si="255"/>
        <v>0</v>
      </c>
      <c r="AA440" s="93">
        <f t="shared" si="255"/>
        <v>0</v>
      </c>
      <c r="AB440" s="93">
        <f t="shared" si="255"/>
        <v>0</v>
      </c>
      <c r="AC440" s="93">
        <f t="shared" si="255"/>
        <v>0</v>
      </c>
      <c r="AD440" s="93">
        <f t="shared" si="255"/>
        <v>0</v>
      </c>
      <c r="AE440" s="93"/>
      <c r="AF440" s="93">
        <f t="shared" si="255"/>
        <v>1.2706126851935659E-3</v>
      </c>
      <c r="AG440" s="93"/>
      <c r="AH440" s="93">
        <f t="shared" si="255"/>
        <v>0</v>
      </c>
      <c r="AI440" s="93"/>
      <c r="AJ440" s="93">
        <f t="shared" si="256"/>
        <v>0</v>
      </c>
      <c r="AK440" s="93">
        <f t="shared" si="256"/>
        <v>0</v>
      </c>
      <c r="AL440" s="255">
        <f t="shared" si="256"/>
        <v>2.2871028333484186E-4</v>
      </c>
      <c r="AM440" s="93">
        <f t="shared" si="256"/>
        <v>0</v>
      </c>
      <c r="AN440" s="93"/>
      <c r="AO440" s="93">
        <f t="shared" si="256"/>
        <v>0</v>
      </c>
      <c r="AP440" s="93"/>
      <c r="AQ440" s="93">
        <f t="shared" si="256"/>
        <v>0</v>
      </c>
      <c r="AR440" s="93">
        <f t="shared" si="256"/>
        <v>0</v>
      </c>
      <c r="AS440" s="259">
        <f t="shared" si="256"/>
        <v>0</v>
      </c>
      <c r="AT440" s="84">
        <f t="shared" si="256"/>
        <v>0</v>
      </c>
      <c r="AU440" s="93">
        <f t="shared" si="256"/>
        <v>0</v>
      </c>
      <c r="AV440" s="93">
        <f t="shared" si="257"/>
        <v>0</v>
      </c>
      <c r="AW440" s="259">
        <f t="shared" si="257"/>
        <v>0</v>
      </c>
      <c r="AX440" s="93">
        <f t="shared" si="257"/>
        <v>0</v>
      </c>
      <c r="AY440" s="93">
        <f t="shared" si="257"/>
        <v>0</v>
      </c>
      <c r="AZ440" s="93">
        <f t="shared" si="257"/>
        <v>0</v>
      </c>
      <c r="BA440" s="93">
        <f t="shared" si="257"/>
        <v>0</v>
      </c>
      <c r="BB440" s="93"/>
      <c r="BC440" s="259">
        <f t="shared" si="258"/>
        <v>0</v>
      </c>
      <c r="BD440" s="259">
        <f t="shared" si="258"/>
        <v>0</v>
      </c>
      <c r="BE440" s="93">
        <f t="shared" si="258"/>
        <v>0</v>
      </c>
      <c r="BF440" s="93">
        <f t="shared" si="258"/>
        <v>0</v>
      </c>
      <c r="BG440" s="93">
        <f t="shared" si="258"/>
        <v>0</v>
      </c>
      <c r="BH440" s="93">
        <f t="shared" si="258"/>
        <v>0</v>
      </c>
      <c r="BI440" s="93">
        <f t="shared" si="258"/>
        <v>0</v>
      </c>
      <c r="BJ440" s="93"/>
      <c r="BK440" s="93">
        <f t="shared" si="259"/>
        <v>0</v>
      </c>
      <c r="BL440" s="93">
        <f t="shared" si="259"/>
        <v>0</v>
      </c>
      <c r="BM440" s="93">
        <f t="shared" si="259"/>
        <v>0</v>
      </c>
      <c r="BN440" s="93">
        <f t="shared" si="259"/>
        <v>0</v>
      </c>
      <c r="BO440" s="93">
        <f t="shared" si="259"/>
        <v>0</v>
      </c>
      <c r="BP440" s="93">
        <f t="shared" si="259"/>
        <v>0</v>
      </c>
      <c r="BQ440" s="259">
        <f t="shared" si="259"/>
        <v>0</v>
      </c>
      <c r="BR440" s="259">
        <f t="shared" si="259"/>
        <v>0</v>
      </c>
      <c r="BS440" s="93">
        <f t="shared" si="259"/>
        <v>0</v>
      </c>
      <c r="BT440" s="93">
        <f t="shared" si="259"/>
        <v>0</v>
      </c>
      <c r="BU440" s="93">
        <f t="shared" si="260"/>
        <v>0</v>
      </c>
      <c r="BV440" s="93">
        <f t="shared" si="260"/>
        <v>0</v>
      </c>
      <c r="BW440" s="93">
        <f t="shared" si="260"/>
        <v>0</v>
      </c>
      <c r="BX440" s="93">
        <f t="shared" si="260"/>
        <v>0</v>
      </c>
      <c r="BY440" s="93">
        <f t="shared" si="260"/>
        <v>0</v>
      </c>
      <c r="BZ440" s="93">
        <f t="shared" si="260"/>
        <v>0</v>
      </c>
      <c r="CA440" s="93">
        <f t="shared" si="260"/>
        <v>0</v>
      </c>
      <c r="CB440" s="93">
        <f t="shared" si="260"/>
        <v>0</v>
      </c>
      <c r="CC440" s="259">
        <f t="shared" si="260"/>
        <v>0</v>
      </c>
      <c r="CD440" s="93">
        <f t="shared" si="260"/>
        <v>0</v>
      </c>
      <c r="CE440" s="93">
        <f t="shared" si="261"/>
        <v>0</v>
      </c>
      <c r="CF440" s="93">
        <f t="shared" si="261"/>
        <v>0</v>
      </c>
      <c r="CG440" s="259">
        <f t="shared" si="261"/>
        <v>0</v>
      </c>
      <c r="CH440" s="259">
        <f t="shared" si="261"/>
        <v>0</v>
      </c>
      <c r="CI440" s="259">
        <f t="shared" si="261"/>
        <v>0</v>
      </c>
      <c r="CJ440" s="259">
        <f t="shared" si="261"/>
        <v>0</v>
      </c>
      <c r="CK440" s="84">
        <f t="shared" si="261"/>
        <v>0</v>
      </c>
      <c r="CL440" s="84">
        <f t="shared" si="207"/>
        <v>0</v>
      </c>
      <c r="CM440" s="259">
        <f t="shared" si="114"/>
        <v>0</v>
      </c>
      <c r="CN440" s="259">
        <f t="shared" si="262"/>
        <v>0</v>
      </c>
      <c r="CO440" s="259">
        <f t="shared" si="262"/>
        <v>0</v>
      </c>
      <c r="CP440" s="93">
        <f t="shared" si="262"/>
        <v>0</v>
      </c>
      <c r="CQ440" s="259">
        <f t="shared" si="262"/>
        <v>0</v>
      </c>
      <c r="CR440" s="259">
        <f t="shared" si="262"/>
        <v>0</v>
      </c>
      <c r="CS440" s="93">
        <f t="shared" si="262"/>
        <v>0</v>
      </c>
      <c r="CT440" s="93">
        <f t="shared" si="262"/>
        <v>0</v>
      </c>
      <c r="CU440" s="93"/>
      <c r="CV440" s="259">
        <f t="shared" ref="CV440:DB440" si="273">SUMIF($F$6:$F$373,$K433,CV$6:CV$379)</f>
        <v>0</v>
      </c>
      <c r="CW440" s="246">
        <f t="shared" si="273"/>
        <v>0</v>
      </c>
      <c r="CX440" s="259">
        <f t="shared" si="273"/>
        <v>0</v>
      </c>
      <c r="CY440" s="259">
        <f t="shared" si="273"/>
        <v>0</v>
      </c>
      <c r="CZ440" s="259">
        <f t="shared" si="273"/>
        <v>0</v>
      </c>
      <c r="DA440" s="259">
        <f t="shared" si="273"/>
        <v>0</v>
      </c>
      <c r="DB440" s="259">
        <f t="shared" si="273"/>
        <v>0</v>
      </c>
      <c r="DC440" s="93">
        <f t="shared" si="156"/>
        <v>0</v>
      </c>
      <c r="DD440" s="93">
        <f t="shared" si="156"/>
        <v>0</v>
      </c>
      <c r="DE440" s="93">
        <f t="shared" si="156"/>
        <v>0</v>
      </c>
      <c r="DF440" s="93">
        <f t="shared" si="116"/>
        <v>0</v>
      </c>
      <c r="DG440" s="93">
        <f t="shared" ref="DG440:DT440" si="274">SUMIF($F$6:$F$373,$K433,DG$6:DG$379)</f>
        <v>0</v>
      </c>
      <c r="DH440" s="93">
        <f t="shared" si="274"/>
        <v>0</v>
      </c>
      <c r="DI440" s="93">
        <f t="shared" si="274"/>
        <v>0</v>
      </c>
      <c r="DJ440" s="93">
        <f t="shared" si="274"/>
        <v>0</v>
      </c>
      <c r="DK440" s="93">
        <f t="shared" si="274"/>
        <v>0</v>
      </c>
      <c r="DL440" s="93">
        <f t="shared" si="274"/>
        <v>0</v>
      </c>
      <c r="DM440" s="93">
        <f t="shared" si="274"/>
        <v>0</v>
      </c>
      <c r="DN440" s="259">
        <f t="shared" si="274"/>
        <v>0</v>
      </c>
      <c r="DO440" s="259">
        <f t="shared" si="274"/>
        <v>0</v>
      </c>
      <c r="DP440" s="93">
        <f t="shared" si="274"/>
        <v>0</v>
      </c>
      <c r="DQ440" s="93">
        <f t="shared" si="274"/>
        <v>0</v>
      </c>
      <c r="DR440" s="93">
        <f t="shared" si="274"/>
        <v>0</v>
      </c>
      <c r="DS440" s="93">
        <f t="shared" si="274"/>
        <v>0</v>
      </c>
      <c r="DT440" s="93">
        <f t="shared" si="274"/>
        <v>0</v>
      </c>
      <c r="DU440" s="93"/>
      <c r="DV440" s="93">
        <f t="shared" si="235"/>
        <v>0</v>
      </c>
      <c r="DW440" s="93">
        <f t="shared" si="235"/>
        <v>0</v>
      </c>
      <c r="DX440" s="93">
        <f t="shared" si="235"/>
        <v>0</v>
      </c>
    </row>
    <row r="441" spans="8:128">
      <c r="H441" s="62">
        <v>57</v>
      </c>
      <c r="I441" s="62" t="s">
        <v>331</v>
      </c>
      <c r="J441" s="62">
        <v>57</v>
      </c>
      <c r="K441" s="62" t="s">
        <v>331</v>
      </c>
      <c r="L441" s="93">
        <f t="shared" si="254"/>
        <v>0</v>
      </c>
      <c r="M441" s="93">
        <f t="shared" si="254"/>
        <v>0</v>
      </c>
      <c r="N441" s="93">
        <f t="shared" si="254"/>
        <v>0</v>
      </c>
      <c r="O441" s="93">
        <f t="shared" si="254"/>
        <v>0</v>
      </c>
      <c r="P441" s="93">
        <f t="shared" si="254"/>
        <v>0</v>
      </c>
      <c r="Q441" s="93">
        <f t="shared" si="254"/>
        <v>0</v>
      </c>
      <c r="R441" s="93">
        <f t="shared" si="254"/>
        <v>3.5999999999999999E-3</v>
      </c>
      <c r="W441" s="93">
        <f t="shared" si="255"/>
        <v>0</v>
      </c>
      <c r="X441" s="93">
        <f t="shared" si="255"/>
        <v>0</v>
      </c>
      <c r="Y441" s="93">
        <f t="shared" si="255"/>
        <v>0</v>
      </c>
      <c r="Z441" s="93">
        <f t="shared" si="255"/>
        <v>2.8589899999999996E-3</v>
      </c>
      <c r="AA441" s="93">
        <f t="shared" si="255"/>
        <v>0</v>
      </c>
      <c r="AB441" s="93">
        <f t="shared" si="255"/>
        <v>0</v>
      </c>
      <c r="AC441" s="93">
        <f t="shared" si="255"/>
        <v>1E-3</v>
      </c>
      <c r="AD441" s="93">
        <f t="shared" si="255"/>
        <v>0</v>
      </c>
      <c r="AE441" s="93"/>
      <c r="AF441" s="93">
        <f t="shared" si="255"/>
        <v>0</v>
      </c>
      <c r="AG441" s="93"/>
      <c r="AH441" s="93">
        <f t="shared" si="255"/>
        <v>2.5787528541040845E-3</v>
      </c>
      <c r="AI441" s="93"/>
      <c r="AJ441" s="93">
        <f t="shared" si="256"/>
        <v>1.7674142808485709E-2</v>
      </c>
      <c r="AK441" s="93">
        <f t="shared" si="256"/>
        <v>0</v>
      </c>
      <c r="AL441" s="255">
        <f t="shared" si="256"/>
        <v>3.9990040754358776E-3</v>
      </c>
      <c r="AM441" s="93">
        <f t="shared" si="256"/>
        <v>0</v>
      </c>
      <c r="AN441" s="93"/>
      <c r="AO441" s="93">
        <f t="shared" si="256"/>
        <v>0</v>
      </c>
      <c r="AP441" s="93"/>
      <c r="AQ441" s="93">
        <f t="shared" si="256"/>
        <v>0</v>
      </c>
      <c r="AR441" s="93">
        <f t="shared" si="256"/>
        <v>0</v>
      </c>
      <c r="AS441" s="259">
        <f t="shared" si="256"/>
        <v>0</v>
      </c>
      <c r="AT441" s="84">
        <f t="shared" si="256"/>
        <v>0</v>
      </c>
      <c r="AU441" s="93">
        <f t="shared" si="256"/>
        <v>0.25</v>
      </c>
      <c r="AV441" s="93">
        <f t="shared" si="257"/>
        <v>0.10483582699279988</v>
      </c>
      <c r="AW441" s="259">
        <f t="shared" si="257"/>
        <v>0</v>
      </c>
      <c r="AX441" s="93">
        <f t="shared" si="257"/>
        <v>0</v>
      </c>
      <c r="AY441" s="93">
        <f t="shared" si="257"/>
        <v>0</v>
      </c>
      <c r="AZ441" s="93">
        <f t="shared" si="257"/>
        <v>0</v>
      </c>
      <c r="BA441" s="93">
        <f t="shared" si="257"/>
        <v>0</v>
      </c>
      <c r="BB441" s="93"/>
      <c r="BC441" s="259">
        <f t="shared" si="258"/>
        <v>0</v>
      </c>
      <c r="BD441" s="259">
        <f t="shared" si="258"/>
        <v>0</v>
      </c>
      <c r="BE441" s="93">
        <f t="shared" si="258"/>
        <v>0</v>
      </c>
      <c r="BF441" s="93">
        <f t="shared" si="258"/>
        <v>0</v>
      </c>
      <c r="BG441" s="93">
        <f t="shared" si="258"/>
        <v>0</v>
      </c>
      <c r="BH441" s="93">
        <f t="shared" si="258"/>
        <v>0</v>
      </c>
      <c r="BI441" s="93">
        <f t="shared" si="258"/>
        <v>0</v>
      </c>
      <c r="BJ441" s="93"/>
      <c r="BK441" s="93">
        <f t="shared" si="259"/>
        <v>0</v>
      </c>
      <c r="BL441" s="93">
        <f t="shared" si="259"/>
        <v>0</v>
      </c>
      <c r="BM441" s="93">
        <f t="shared" si="259"/>
        <v>0</v>
      </c>
      <c r="BN441" s="93">
        <f t="shared" si="259"/>
        <v>0</v>
      </c>
      <c r="BO441" s="93">
        <f t="shared" si="259"/>
        <v>0</v>
      </c>
      <c r="BP441" s="93">
        <f t="shared" si="259"/>
        <v>0</v>
      </c>
      <c r="BQ441" s="259">
        <f t="shared" si="259"/>
        <v>0</v>
      </c>
      <c r="BR441" s="259">
        <f t="shared" si="259"/>
        <v>0</v>
      </c>
      <c r="BS441" s="93">
        <f t="shared" si="259"/>
        <v>0</v>
      </c>
      <c r="BT441" s="93">
        <f t="shared" si="259"/>
        <v>0</v>
      </c>
      <c r="BU441" s="93">
        <f t="shared" si="260"/>
        <v>0</v>
      </c>
      <c r="BV441" s="93">
        <f t="shared" si="260"/>
        <v>0</v>
      </c>
      <c r="BW441" s="93">
        <f t="shared" si="260"/>
        <v>3.5400000000000001E-2</v>
      </c>
      <c r="BX441" s="93">
        <f t="shared" si="260"/>
        <v>0</v>
      </c>
      <c r="BY441" s="93">
        <f t="shared" si="260"/>
        <v>0</v>
      </c>
      <c r="BZ441" s="93">
        <f t="shared" si="260"/>
        <v>8.6765629876418074E-2</v>
      </c>
      <c r="CA441" s="93">
        <f t="shared" si="260"/>
        <v>0.39355929661509209</v>
      </c>
      <c r="CB441" s="93">
        <f t="shared" si="260"/>
        <v>0</v>
      </c>
      <c r="CC441" s="259">
        <f t="shared" si="260"/>
        <v>0</v>
      </c>
      <c r="CD441" s="93">
        <f t="shared" si="260"/>
        <v>3.7000000000000002E-3</v>
      </c>
      <c r="CE441" s="93">
        <f t="shared" si="261"/>
        <v>0</v>
      </c>
      <c r="CF441" s="93">
        <f t="shared" si="261"/>
        <v>1.1839936153886442E-2</v>
      </c>
      <c r="CG441" s="259">
        <f t="shared" si="261"/>
        <v>0</v>
      </c>
      <c r="CH441" s="259">
        <f t="shared" si="261"/>
        <v>0</v>
      </c>
      <c r="CI441" s="259">
        <f t="shared" si="261"/>
        <v>0</v>
      </c>
      <c r="CJ441" s="259">
        <f t="shared" si="261"/>
        <v>0</v>
      </c>
      <c r="CK441" s="84">
        <f t="shared" si="261"/>
        <v>0</v>
      </c>
      <c r="CL441" s="84">
        <f t="shared" si="207"/>
        <v>0</v>
      </c>
      <c r="CM441" s="259">
        <f t="shared" si="114"/>
        <v>0</v>
      </c>
      <c r="CN441" s="259">
        <f t="shared" si="262"/>
        <v>0</v>
      </c>
      <c r="CO441" s="259">
        <f t="shared" si="262"/>
        <v>0</v>
      </c>
      <c r="CP441" s="93">
        <f t="shared" si="262"/>
        <v>9.4299999999999995E-2</v>
      </c>
      <c r="CQ441" s="259">
        <f t="shared" si="262"/>
        <v>0</v>
      </c>
      <c r="CR441" s="259">
        <f t="shared" si="262"/>
        <v>0</v>
      </c>
      <c r="CS441" s="93">
        <f t="shared" si="262"/>
        <v>0</v>
      </c>
      <c r="CT441" s="93">
        <f t="shared" si="262"/>
        <v>0</v>
      </c>
      <c r="CU441" s="93"/>
      <c r="CV441" s="259">
        <f t="shared" ref="CV441:DB441" si="275">SUMIF($F$6:$F$373,$K434,CV$6:CV$379)</f>
        <v>0</v>
      </c>
      <c r="CW441" s="246">
        <f t="shared" si="275"/>
        <v>0.2</v>
      </c>
      <c r="CX441" s="259">
        <f t="shared" si="275"/>
        <v>0</v>
      </c>
      <c r="CY441" s="259">
        <f t="shared" si="275"/>
        <v>0</v>
      </c>
      <c r="CZ441" s="259">
        <f t="shared" si="275"/>
        <v>0</v>
      </c>
      <c r="DA441" s="259">
        <f t="shared" si="275"/>
        <v>0</v>
      </c>
      <c r="DB441" s="259">
        <f t="shared" si="275"/>
        <v>0</v>
      </c>
      <c r="DC441" s="93">
        <f t="shared" si="156"/>
        <v>0</v>
      </c>
      <c r="DD441" s="93">
        <f t="shared" si="156"/>
        <v>0.1</v>
      </c>
      <c r="DE441" s="93">
        <f t="shared" si="156"/>
        <v>0</v>
      </c>
      <c r="DF441" s="93">
        <f t="shared" si="116"/>
        <v>3.3333333333333333E-2</v>
      </c>
      <c r="DG441" s="93">
        <f t="shared" ref="DG441:DT441" si="276">SUMIF($F$6:$F$373,$K434,DG$6:DG$379)</f>
        <v>0</v>
      </c>
      <c r="DH441" s="93">
        <f t="shared" si="276"/>
        <v>0</v>
      </c>
      <c r="DI441" s="93">
        <f t="shared" si="276"/>
        <v>0.1</v>
      </c>
      <c r="DJ441" s="93">
        <f t="shared" si="276"/>
        <v>0</v>
      </c>
      <c r="DK441" s="93">
        <f t="shared" si="276"/>
        <v>0</v>
      </c>
      <c r="DL441" s="93">
        <f t="shared" si="276"/>
        <v>0</v>
      </c>
      <c r="DM441" s="93">
        <f t="shared" si="276"/>
        <v>0</v>
      </c>
      <c r="DN441" s="259">
        <f t="shared" si="276"/>
        <v>0</v>
      </c>
      <c r="DO441" s="259">
        <f t="shared" si="276"/>
        <v>0</v>
      </c>
      <c r="DP441" s="93">
        <f t="shared" si="276"/>
        <v>0</v>
      </c>
      <c r="DQ441" s="93">
        <f t="shared" si="276"/>
        <v>0</v>
      </c>
      <c r="DR441" s="93">
        <f t="shared" si="276"/>
        <v>0</v>
      </c>
      <c r="DS441" s="93">
        <f t="shared" si="276"/>
        <v>0.05</v>
      </c>
      <c r="DT441" s="93">
        <f t="shared" si="276"/>
        <v>0</v>
      </c>
      <c r="DU441" s="93"/>
      <c r="DV441" s="93">
        <f t="shared" si="235"/>
        <v>0</v>
      </c>
      <c r="DW441" s="93">
        <f t="shared" si="235"/>
        <v>0</v>
      </c>
      <c r="DX441" s="93">
        <f t="shared" si="235"/>
        <v>0</v>
      </c>
    </row>
    <row r="442" spans="8:128">
      <c r="H442" s="62">
        <v>58</v>
      </c>
      <c r="I442" s="62" t="s">
        <v>824</v>
      </c>
      <c r="J442" s="62">
        <v>58</v>
      </c>
      <c r="K442" s="62" t="s">
        <v>824</v>
      </c>
      <c r="L442" s="93">
        <f t="shared" si="254"/>
        <v>0</v>
      </c>
      <c r="M442" s="93">
        <f t="shared" si="254"/>
        <v>0</v>
      </c>
      <c r="N442" s="93">
        <f t="shared" si="254"/>
        <v>0</v>
      </c>
      <c r="O442" s="93">
        <f t="shared" si="254"/>
        <v>0</v>
      </c>
      <c r="P442" s="93">
        <f t="shared" si="254"/>
        <v>0</v>
      </c>
      <c r="Q442" s="93">
        <f t="shared" si="254"/>
        <v>0</v>
      </c>
      <c r="R442" s="93">
        <f t="shared" si="254"/>
        <v>0</v>
      </c>
      <c r="W442" s="93">
        <f t="shared" si="255"/>
        <v>0</v>
      </c>
      <c r="X442" s="93">
        <f t="shared" si="255"/>
        <v>0</v>
      </c>
      <c r="Y442" s="93">
        <f t="shared" si="255"/>
        <v>0</v>
      </c>
      <c r="Z442" s="93">
        <f t="shared" si="255"/>
        <v>0</v>
      </c>
      <c r="AA442" s="93">
        <f t="shared" si="255"/>
        <v>0</v>
      </c>
      <c r="AB442" s="93">
        <f t="shared" si="255"/>
        <v>0</v>
      </c>
      <c r="AC442" s="93">
        <f t="shared" si="255"/>
        <v>0</v>
      </c>
      <c r="AD442" s="93">
        <f t="shared" si="255"/>
        <v>0</v>
      </c>
      <c r="AE442" s="93"/>
      <c r="AF442" s="93">
        <f t="shared" si="255"/>
        <v>0</v>
      </c>
      <c r="AG442" s="93"/>
      <c r="AH442" s="93">
        <f t="shared" si="255"/>
        <v>0</v>
      </c>
      <c r="AI442" s="93"/>
      <c r="AJ442" s="93">
        <f t="shared" si="256"/>
        <v>0</v>
      </c>
      <c r="AK442" s="93">
        <f t="shared" si="256"/>
        <v>0</v>
      </c>
      <c r="AL442" s="255">
        <f t="shared" si="256"/>
        <v>0</v>
      </c>
      <c r="AM442" s="93">
        <f t="shared" si="256"/>
        <v>0</v>
      </c>
      <c r="AN442" s="93"/>
      <c r="AO442" s="93">
        <f t="shared" si="256"/>
        <v>0</v>
      </c>
      <c r="AP442" s="93"/>
      <c r="AQ442" s="93">
        <f t="shared" si="256"/>
        <v>0</v>
      </c>
      <c r="AR442" s="93">
        <f t="shared" si="256"/>
        <v>0</v>
      </c>
      <c r="AS442" s="259">
        <f t="shared" si="256"/>
        <v>0</v>
      </c>
      <c r="AT442" s="84">
        <f t="shared" si="256"/>
        <v>0</v>
      </c>
      <c r="AU442" s="93">
        <f t="shared" si="256"/>
        <v>0</v>
      </c>
      <c r="AV442" s="93">
        <f t="shared" si="257"/>
        <v>0</v>
      </c>
      <c r="AW442" s="259">
        <f t="shared" si="257"/>
        <v>0</v>
      </c>
      <c r="AX442" s="93">
        <f t="shared" si="257"/>
        <v>0</v>
      </c>
      <c r="AY442" s="93">
        <f t="shared" si="257"/>
        <v>0</v>
      </c>
      <c r="AZ442" s="93">
        <f t="shared" si="257"/>
        <v>0</v>
      </c>
      <c r="BA442" s="93">
        <f t="shared" si="257"/>
        <v>0</v>
      </c>
      <c r="BB442" s="93"/>
      <c r="BC442" s="259">
        <f t="shared" si="258"/>
        <v>0</v>
      </c>
      <c r="BD442" s="259">
        <f t="shared" si="258"/>
        <v>0</v>
      </c>
      <c r="BE442" s="93">
        <f t="shared" si="258"/>
        <v>0</v>
      </c>
      <c r="BF442" s="93">
        <f t="shared" si="258"/>
        <v>0</v>
      </c>
      <c r="BG442" s="93">
        <f t="shared" si="258"/>
        <v>0</v>
      </c>
      <c r="BH442" s="93">
        <f t="shared" si="258"/>
        <v>0</v>
      </c>
      <c r="BI442" s="93">
        <f t="shared" si="258"/>
        <v>0</v>
      </c>
      <c r="BJ442" s="93"/>
      <c r="BK442" s="93">
        <f t="shared" si="259"/>
        <v>0</v>
      </c>
      <c r="BL442" s="93">
        <f t="shared" si="259"/>
        <v>0</v>
      </c>
      <c r="BM442" s="93">
        <f t="shared" si="259"/>
        <v>0</v>
      </c>
      <c r="BN442" s="93">
        <f t="shared" si="259"/>
        <v>0</v>
      </c>
      <c r="BO442" s="93">
        <f t="shared" si="259"/>
        <v>0</v>
      </c>
      <c r="BP442" s="93">
        <f t="shared" si="259"/>
        <v>0</v>
      </c>
      <c r="BQ442" s="259">
        <f t="shared" si="259"/>
        <v>0</v>
      </c>
      <c r="BR442" s="259">
        <f t="shared" si="259"/>
        <v>0</v>
      </c>
      <c r="BS442" s="93">
        <f t="shared" si="259"/>
        <v>0</v>
      </c>
      <c r="BT442" s="93">
        <f t="shared" si="259"/>
        <v>0</v>
      </c>
      <c r="BU442" s="93">
        <f t="shared" si="260"/>
        <v>0</v>
      </c>
      <c r="BV442" s="93">
        <f t="shared" si="260"/>
        <v>0</v>
      </c>
      <c r="BW442" s="93">
        <f t="shared" si="260"/>
        <v>0</v>
      </c>
      <c r="BX442" s="93">
        <f t="shared" si="260"/>
        <v>0</v>
      </c>
      <c r="BY442" s="93">
        <f t="shared" si="260"/>
        <v>0</v>
      </c>
      <c r="BZ442" s="93">
        <f t="shared" si="260"/>
        <v>0</v>
      </c>
      <c r="CA442" s="93">
        <f t="shared" si="260"/>
        <v>0</v>
      </c>
      <c r="CB442" s="93">
        <f t="shared" si="260"/>
        <v>0</v>
      </c>
      <c r="CC442" s="259">
        <f t="shared" si="260"/>
        <v>0</v>
      </c>
      <c r="CD442" s="93">
        <f t="shared" si="260"/>
        <v>0</v>
      </c>
      <c r="CE442" s="93">
        <f t="shared" si="261"/>
        <v>0</v>
      </c>
      <c r="CF442" s="93">
        <f t="shared" si="261"/>
        <v>0</v>
      </c>
      <c r="CG442" s="259">
        <f t="shared" si="261"/>
        <v>0</v>
      </c>
      <c r="CH442" s="259">
        <f t="shared" si="261"/>
        <v>0</v>
      </c>
      <c r="CI442" s="259">
        <f t="shared" si="261"/>
        <v>0</v>
      </c>
      <c r="CJ442" s="259">
        <f t="shared" si="261"/>
        <v>0</v>
      </c>
      <c r="CK442" s="84">
        <f t="shared" si="261"/>
        <v>0</v>
      </c>
      <c r="CL442" s="84">
        <f t="shared" si="207"/>
        <v>0</v>
      </c>
      <c r="CM442" s="259">
        <f t="shared" si="114"/>
        <v>0</v>
      </c>
      <c r="CN442" s="259">
        <f t="shared" si="262"/>
        <v>0</v>
      </c>
      <c r="CO442" s="259">
        <f t="shared" si="262"/>
        <v>0</v>
      </c>
      <c r="CP442" s="93">
        <f t="shared" si="262"/>
        <v>0</v>
      </c>
      <c r="CQ442" s="259">
        <f t="shared" si="262"/>
        <v>0</v>
      </c>
      <c r="CR442" s="259">
        <f t="shared" si="262"/>
        <v>0</v>
      </c>
      <c r="CS442" s="93">
        <f t="shared" si="262"/>
        <v>0</v>
      </c>
      <c r="CT442" s="93">
        <f t="shared" si="262"/>
        <v>0</v>
      </c>
      <c r="CU442" s="93"/>
      <c r="CV442" s="259">
        <f t="shared" ref="CV442:DB442" si="277">SUMIF($F$6:$F$373,$K435,CV$6:CV$379)</f>
        <v>0</v>
      </c>
      <c r="CW442" s="246">
        <f t="shared" si="277"/>
        <v>0</v>
      </c>
      <c r="CX442" s="259">
        <f t="shared" si="277"/>
        <v>0</v>
      </c>
      <c r="CY442" s="259">
        <f t="shared" si="277"/>
        <v>0</v>
      </c>
      <c r="CZ442" s="259">
        <f t="shared" si="277"/>
        <v>0</v>
      </c>
      <c r="DA442" s="259">
        <f t="shared" si="277"/>
        <v>0</v>
      </c>
      <c r="DB442" s="259">
        <f t="shared" si="277"/>
        <v>0</v>
      </c>
      <c r="DC442" s="93">
        <f t="shared" si="156"/>
        <v>0</v>
      </c>
      <c r="DD442" s="93">
        <f t="shared" si="156"/>
        <v>0</v>
      </c>
      <c r="DE442" s="93">
        <f t="shared" si="156"/>
        <v>0</v>
      </c>
      <c r="DF442" s="93">
        <f t="shared" si="116"/>
        <v>0</v>
      </c>
      <c r="DG442" s="93">
        <f t="shared" ref="DG442:DT442" si="278">SUMIF($F$6:$F$373,$K435,DG$6:DG$379)</f>
        <v>0</v>
      </c>
      <c r="DH442" s="93">
        <f t="shared" si="278"/>
        <v>0</v>
      </c>
      <c r="DI442" s="93">
        <f t="shared" si="278"/>
        <v>0</v>
      </c>
      <c r="DJ442" s="93">
        <f t="shared" si="278"/>
        <v>0</v>
      </c>
      <c r="DK442" s="93">
        <f t="shared" si="278"/>
        <v>0</v>
      </c>
      <c r="DL442" s="93">
        <f t="shared" si="278"/>
        <v>0</v>
      </c>
      <c r="DM442" s="93">
        <f t="shared" si="278"/>
        <v>0</v>
      </c>
      <c r="DN442" s="259">
        <f t="shared" si="278"/>
        <v>0</v>
      </c>
      <c r="DO442" s="259">
        <f t="shared" si="278"/>
        <v>0</v>
      </c>
      <c r="DP442" s="93">
        <f t="shared" si="278"/>
        <v>0</v>
      </c>
      <c r="DQ442" s="93">
        <f t="shared" si="278"/>
        <v>0</v>
      </c>
      <c r="DR442" s="93">
        <f t="shared" si="278"/>
        <v>0</v>
      </c>
      <c r="DS442" s="93">
        <f t="shared" si="278"/>
        <v>0</v>
      </c>
      <c r="DT442" s="93">
        <f t="shared" si="278"/>
        <v>0</v>
      </c>
      <c r="DU442" s="93"/>
      <c r="DV442" s="93">
        <f t="shared" si="235"/>
        <v>0</v>
      </c>
      <c r="DW442" s="93">
        <f t="shared" si="235"/>
        <v>0</v>
      </c>
      <c r="DX442" s="93">
        <f t="shared" si="235"/>
        <v>0</v>
      </c>
    </row>
    <row r="443" spans="8:128">
      <c r="H443" s="62">
        <v>59</v>
      </c>
      <c r="I443" s="62" t="s">
        <v>774</v>
      </c>
      <c r="J443" s="62">
        <v>59</v>
      </c>
      <c r="K443" s="62" t="s">
        <v>774</v>
      </c>
      <c r="L443" s="93">
        <f t="shared" si="254"/>
        <v>0</v>
      </c>
      <c r="M443" s="93">
        <f t="shared" si="254"/>
        <v>0</v>
      </c>
      <c r="N443" s="93">
        <f t="shared" si="254"/>
        <v>0</v>
      </c>
      <c r="O443" s="93">
        <f t="shared" si="254"/>
        <v>0</v>
      </c>
      <c r="P443" s="93">
        <f t="shared" si="254"/>
        <v>0</v>
      </c>
      <c r="Q443" s="93">
        <f t="shared" si="254"/>
        <v>0</v>
      </c>
      <c r="R443" s="93">
        <f t="shared" si="254"/>
        <v>0</v>
      </c>
      <c r="W443" s="93">
        <f t="shared" si="255"/>
        <v>0</v>
      </c>
      <c r="X443" s="93">
        <f t="shared" si="255"/>
        <v>0</v>
      </c>
      <c r="Y443" s="93">
        <f t="shared" si="255"/>
        <v>0</v>
      </c>
      <c r="Z443" s="93">
        <f t="shared" si="255"/>
        <v>0</v>
      </c>
      <c r="AA443" s="93">
        <f t="shared" si="255"/>
        <v>0</v>
      </c>
      <c r="AB443" s="93">
        <f t="shared" si="255"/>
        <v>0</v>
      </c>
      <c r="AC443" s="93">
        <f t="shared" si="255"/>
        <v>0</v>
      </c>
      <c r="AD443" s="93">
        <f t="shared" si="255"/>
        <v>0</v>
      </c>
      <c r="AE443" s="93"/>
      <c r="AF443" s="93">
        <f t="shared" si="255"/>
        <v>0</v>
      </c>
      <c r="AG443" s="93"/>
      <c r="AH443" s="93">
        <f t="shared" si="255"/>
        <v>0</v>
      </c>
      <c r="AI443" s="93"/>
      <c r="AJ443" s="93">
        <f t="shared" si="256"/>
        <v>0</v>
      </c>
      <c r="AK443" s="93">
        <f t="shared" si="256"/>
        <v>0</v>
      </c>
      <c r="AL443" s="255">
        <f t="shared" si="256"/>
        <v>0</v>
      </c>
      <c r="AM443" s="93">
        <f t="shared" si="256"/>
        <v>0</v>
      </c>
      <c r="AN443" s="93"/>
      <c r="AO443" s="93">
        <f t="shared" si="256"/>
        <v>0</v>
      </c>
      <c r="AP443" s="93"/>
      <c r="AQ443" s="93">
        <f t="shared" si="256"/>
        <v>0</v>
      </c>
      <c r="AR443" s="93">
        <f t="shared" si="256"/>
        <v>0</v>
      </c>
      <c r="AS443" s="259">
        <f t="shared" si="256"/>
        <v>0</v>
      </c>
      <c r="AT443" s="84">
        <f t="shared" si="256"/>
        <v>0</v>
      </c>
      <c r="AU443" s="93">
        <f t="shared" si="256"/>
        <v>0</v>
      </c>
      <c r="AV443" s="93">
        <f t="shared" si="257"/>
        <v>0</v>
      </c>
      <c r="AW443" s="259">
        <f t="shared" si="257"/>
        <v>0</v>
      </c>
      <c r="AX443" s="93">
        <f t="shared" si="257"/>
        <v>0</v>
      </c>
      <c r="AY443" s="93">
        <f t="shared" si="257"/>
        <v>0</v>
      </c>
      <c r="AZ443" s="93">
        <f t="shared" si="257"/>
        <v>0</v>
      </c>
      <c r="BA443" s="93">
        <f t="shared" si="257"/>
        <v>0</v>
      </c>
      <c r="BB443" s="93"/>
      <c r="BC443" s="259">
        <f t="shared" si="258"/>
        <v>0</v>
      </c>
      <c r="BD443" s="259">
        <f t="shared" si="258"/>
        <v>0</v>
      </c>
      <c r="BE443" s="93">
        <f t="shared" si="258"/>
        <v>0</v>
      </c>
      <c r="BF443" s="93">
        <f t="shared" si="258"/>
        <v>0</v>
      </c>
      <c r="BG443" s="93">
        <f t="shared" si="258"/>
        <v>0</v>
      </c>
      <c r="BH443" s="93">
        <f t="shared" si="258"/>
        <v>0</v>
      </c>
      <c r="BI443" s="93">
        <f t="shared" si="258"/>
        <v>0</v>
      </c>
      <c r="BJ443" s="93"/>
      <c r="BK443" s="93">
        <f t="shared" si="259"/>
        <v>0</v>
      </c>
      <c r="BL443" s="93">
        <f t="shared" si="259"/>
        <v>0</v>
      </c>
      <c r="BM443" s="93">
        <f t="shared" si="259"/>
        <v>0</v>
      </c>
      <c r="BN443" s="93">
        <f t="shared" si="259"/>
        <v>0</v>
      </c>
      <c r="BO443" s="93">
        <f t="shared" si="259"/>
        <v>0</v>
      </c>
      <c r="BP443" s="93">
        <f t="shared" si="259"/>
        <v>0</v>
      </c>
      <c r="BQ443" s="259">
        <f t="shared" si="259"/>
        <v>0</v>
      </c>
      <c r="BR443" s="259">
        <f t="shared" si="259"/>
        <v>0</v>
      </c>
      <c r="BS443" s="93">
        <f t="shared" si="259"/>
        <v>0</v>
      </c>
      <c r="BT443" s="93">
        <f t="shared" si="259"/>
        <v>0</v>
      </c>
      <c r="BU443" s="93">
        <f t="shared" si="260"/>
        <v>0</v>
      </c>
      <c r="BV443" s="93">
        <f t="shared" si="260"/>
        <v>0</v>
      </c>
      <c r="BW443" s="93">
        <f t="shared" si="260"/>
        <v>0</v>
      </c>
      <c r="BX443" s="93">
        <f t="shared" si="260"/>
        <v>0</v>
      </c>
      <c r="BY443" s="93">
        <f t="shared" si="260"/>
        <v>0</v>
      </c>
      <c r="BZ443" s="93">
        <f t="shared" si="260"/>
        <v>0</v>
      </c>
      <c r="CA443" s="93">
        <f t="shared" si="260"/>
        <v>0</v>
      </c>
      <c r="CB443" s="93">
        <f t="shared" si="260"/>
        <v>0</v>
      </c>
      <c r="CC443" s="259">
        <f t="shared" si="260"/>
        <v>0</v>
      </c>
      <c r="CD443" s="93">
        <f t="shared" si="260"/>
        <v>0</v>
      </c>
      <c r="CE443" s="93">
        <f t="shared" si="261"/>
        <v>0</v>
      </c>
      <c r="CF443" s="93">
        <f t="shared" si="261"/>
        <v>0</v>
      </c>
      <c r="CG443" s="259">
        <f t="shared" si="261"/>
        <v>0</v>
      </c>
      <c r="CH443" s="259">
        <f t="shared" si="261"/>
        <v>0</v>
      </c>
      <c r="CI443" s="259">
        <f t="shared" si="261"/>
        <v>0</v>
      </c>
      <c r="CJ443" s="259">
        <f t="shared" si="261"/>
        <v>5.3999999999999999E-2</v>
      </c>
      <c r="CK443" s="84">
        <f t="shared" si="261"/>
        <v>0.25</v>
      </c>
      <c r="CL443" s="84">
        <f t="shared" si="207"/>
        <v>0.25</v>
      </c>
      <c r="CM443" s="259">
        <f t="shared" si="114"/>
        <v>0.25</v>
      </c>
      <c r="CN443" s="259">
        <f t="shared" si="262"/>
        <v>0</v>
      </c>
      <c r="CO443" s="259">
        <f t="shared" si="262"/>
        <v>0</v>
      </c>
      <c r="CP443" s="93">
        <f t="shared" si="262"/>
        <v>0</v>
      </c>
      <c r="CQ443" s="259">
        <f t="shared" si="262"/>
        <v>0</v>
      </c>
      <c r="CR443" s="259">
        <f t="shared" si="262"/>
        <v>0</v>
      </c>
      <c r="CS443" s="93">
        <f t="shared" si="262"/>
        <v>0</v>
      </c>
      <c r="CT443" s="93">
        <f t="shared" si="262"/>
        <v>0</v>
      </c>
      <c r="CU443" s="93"/>
      <c r="CV443" s="259">
        <f t="shared" ref="CV443:DB443" si="279">SUMIF($F$6:$F$373,$K436,CV$6:CV$379)</f>
        <v>0</v>
      </c>
      <c r="CW443" s="246">
        <f t="shared" si="279"/>
        <v>0</v>
      </c>
      <c r="CX443" s="259">
        <f t="shared" si="279"/>
        <v>0</v>
      </c>
      <c r="CY443" s="259">
        <f t="shared" si="279"/>
        <v>0</v>
      </c>
      <c r="CZ443" s="259">
        <f t="shared" si="279"/>
        <v>0</v>
      </c>
      <c r="DA443" s="259">
        <f t="shared" si="279"/>
        <v>0</v>
      </c>
      <c r="DB443" s="259">
        <f t="shared" si="279"/>
        <v>0</v>
      </c>
      <c r="DC443" s="93">
        <f t="shared" si="156"/>
        <v>0</v>
      </c>
      <c r="DD443" s="93">
        <f t="shared" si="156"/>
        <v>0</v>
      </c>
      <c r="DE443" s="93">
        <f t="shared" si="156"/>
        <v>0</v>
      </c>
      <c r="DF443" s="93">
        <f t="shared" si="116"/>
        <v>0</v>
      </c>
      <c r="DG443" s="93">
        <f t="shared" ref="DG443:DT443" si="280">SUMIF($F$6:$F$373,$K436,DG$6:DG$379)</f>
        <v>0</v>
      </c>
      <c r="DH443" s="93">
        <f t="shared" si="280"/>
        <v>0</v>
      </c>
      <c r="DI443" s="93">
        <f t="shared" si="280"/>
        <v>0</v>
      </c>
      <c r="DJ443" s="93">
        <f t="shared" si="280"/>
        <v>0</v>
      </c>
      <c r="DK443" s="93">
        <f t="shared" si="280"/>
        <v>0</v>
      </c>
      <c r="DL443" s="93">
        <f t="shared" si="280"/>
        <v>0</v>
      </c>
      <c r="DM443" s="93">
        <f t="shared" si="280"/>
        <v>0</v>
      </c>
      <c r="DN443" s="259">
        <f t="shared" si="280"/>
        <v>0</v>
      </c>
      <c r="DO443" s="259">
        <f t="shared" si="280"/>
        <v>0</v>
      </c>
      <c r="DP443" s="93">
        <f t="shared" si="280"/>
        <v>0</v>
      </c>
      <c r="DQ443" s="93">
        <f t="shared" si="280"/>
        <v>0</v>
      </c>
      <c r="DR443" s="93">
        <f t="shared" si="280"/>
        <v>0</v>
      </c>
      <c r="DS443" s="93">
        <f t="shared" si="280"/>
        <v>0</v>
      </c>
      <c r="DT443" s="93">
        <f t="shared" si="280"/>
        <v>0</v>
      </c>
      <c r="DU443" s="93"/>
      <c r="DV443" s="93">
        <f t="shared" si="235"/>
        <v>0</v>
      </c>
      <c r="DW443" s="93">
        <f t="shared" si="235"/>
        <v>0</v>
      </c>
      <c r="DX443" s="93">
        <f t="shared" si="235"/>
        <v>0</v>
      </c>
    </row>
    <row r="444" spans="8:128">
      <c r="H444" s="62">
        <v>60</v>
      </c>
      <c r="I444" s="62" t="s">
        <v>745</v>
      </c>
      <c r="J444" s="62">
        <v>60</v>
      </c>
      <c r="K444" s="62" t="s">
        <v>745</v>
      </c>
      <c r="L444" s="93">
        <f t="shared" si="254"/>
        <v>0</v>
      </c>
      <c r="M444" s="93">
        <f t="shared" si="254"/>
        <v>0</v>
      </c>
      <c r="N444" s="93">
        <f t="shared" si="254"/>
        <v>0</v>
      </c>
      <c r="O444" s="93">
        <f t="shared" si="254"/>
        <v>0</v>
      </c>
      <c r="P444" s="93">
        <f t="shared" si="254"/>
        <v>0</v>
      </c>
      <c r="Q444" s="93">
        <f t="shared" si="254"/>
        <v>0</v>
      </c>
      <c r="R444" s="93">
        <f t="shared" si="254"/>
        <v>0</v>
      </c>
      <c r="W444" s="93">
        <f t="shared" si="255"/>
        <v>0</v>
      </c>
      <c r="X444" s="93">
        <f t="shared" si="255"/>
        <v>0</v>
      </c>
      <c r="Y444" s="93">
        <f t="shared" si="255"/>
        <v>0</v>
      </c>
      <c r="Z444" s="93">
        <f t="shared" si="255"/>
        <v>0</v>
      </c>
      <c r="AA444" s="93">
        <f t="shared" si="255"/>
        <v>0</v>
      </c>
      <c r="AB444" s="93">
        <f t="shared" si="255"/>
        <v>0</v>
      </c>
      <c r="AC444" s="93">
        <f t="shared" si="255"/>
        <v>0</v>
      </c>
      <c r="AD444" s="93">
        <f t="shared" si="255"/>
        <v>0</v>
      </c>
      <c r="AE444" s="93"/>
      <c r="AF444" s="93">
        <f t="shared" si="255"/>
        <v>0</v>
      </c>
      <c r="AG444" s="93"/>
      <c r="AH444" s="93">
        <f t="shared" si="255"/>
        <v>0</v>
      </c>
      <c r="AI444" s="93"/>
      <c r="AJ444" s="93">
        <f t="shared" si="256"/>
        <v>0</v>
      </c>
      <c r="AK444" s="93">
        <f t="shared" si="256"/>
        <v>0</v>
      </c>
      <c r="AL444" s="255">
        <f t="shared" si="256"/>
        <v>0</v>
      </c>
      <c r="AM444" s="93">
        <f t="shared" si="256"/>
        <v>0</v>
      </c>
      <c r="AN444" s="93"/>
      <c r="AO444" s="93">
        <f t="shared" si="256"/>
        <v>0</v>
      </c>
      <c r="AP444" s="93"/>
      <c r="AQ444" s="93">
        <f t="shared" si="256"/>
        <v>0</v>
      </c>
      <c r="AR444" s="93">
        <f t="shared" si="256"/>
        <v>0</v>
      </c>
      <c r="AS444" s="259">
        <f t="shared" si="256"/>
        <v>0</v>
      </c>
      <c r="AT444" s="84">
        <f t="shared" si="256"/>
        <v>0</v>
      </c>
      <c r="AU444" s="93">
        <f t="shared" si="256"/>
        <v>0</v>
      </c>
      <c r="AV444" s="93">
        <f t="shared" si="257"/>
        <v>0</v>
      </c>
      <c r="AW444" s="259">
        <f t="shared" si="257"/>
        <v>0</v>
      </c>
      <c r="AX444" s="93">
        <f t="shared" si="257"/>
        <v>0</v>
      </c>
      <c r="AY444" s="93">
        <f t="shared" si="257"/>
        <v>0</v>
      </c>
      <c r="AZ444" s="93">
        <f t="shared" si="257"/>
        <v>0</v>
      </c>
      <c r="BA444" s="93">
        <f t="shared" si="257"/>
        <v>0</v>
      </c>
      <c r="BB444" s="93"/>
      <c r="BC444" s="259">
        <f t="shared" si="258"/>
        <v>0</v>
      </c>
      <c r="BD444" s="259">
        <f t="shared" si="258"/>
        <v>0</v>
      </c>
      <c r="BE444" s="93">
        <f t="shared" si="258"/>
        <v>0</v>
      </c>
      <c r="BF444" s="93">
        <f t="shared" si="258"/>
        <v>0</v>
      </c>
      <c r="BG444" s="93">
        <f t="shared" si="258"/>
        <v>0</v>
      </c>
      <c r="BH444" s="93">
        <f t="shared" si="258"/>
        <v>0</v>
      </c>
      <c r="BI444" s="93">
        <f t="shared" si="258"/>
        <v>0</v>
      </c>
      <c r="BJ444" s="93"/>
      <c r="BK444" s="93">
        <f t="shared" si="259"/>
        <v>0</v>
      </c>
      <c r="BL444" s="93">
        <f t="shared" si="259"/>
        <v>0</v>
      </c>
      <c r="BM444" s="93">
        <f t="shared" si="259"/>
        <v>0</v>
      </c>
      <c r="BN444" s="93">
        <f t="shared" si="259"/>
        <v>0</v>
      </c>
      <c r="BO444" s="93">
        <f t="shared" si="259"/>
        <v>0</v>
      </c>
      <c r="BP444" s="93">
        <f t="shared" si="259"/>
        <v>0</v>
      </c>
      <c r="BQ444" s="259">
        <f t="shared" si="259"/>
        <v>0</v>
      </c>
      <c r="BR444" s="259">
        <f t="shared" si="259"/>
        <v>0</v>
      </c>
      <c r="BS444" s="93">
        <f t="shared" si="259"/>
        <v>0</v>
      </c>
      <c r="BT444" s="93">
        <f t="shared" si="259"/>
        <v>0</v>
      </c>
      <c r="BU444" s="93">
        <f t="shared" si="260"/>
        <v>0</v>
      </c>
      <c r="BV444" s="93">
        <f t="shared" si="260"/>
        <v>0</v>
      </c>
      <c r="BW444" s="93">
        <f t="shared" si="260"/>
        <v>0</v>
      </c>
      <c r="BX444" s="93">
        <f t="shared" si="260"/>
        <v>0</v>
      </c>
      <c r="BY444" s="93">
        <f t="shared" si="260"/>
        <v>0</v>
      </c>
      <c r="BZ444" s="93">
        <f t="shared" si="260"/>
        <v>0</v>
      </c>
      <c r="CA444" s="93">
        <f t="shared" si="260"/>
        <v>0</v>
      </c>
      <c r="CB444" s="93">
        <f t="shared" si="260"/>
        <v>0</v>
      </c>
      <c r="CC444" s="259">
        <f t="shared" si="260"/>
        <v>0</v>
      </c>
      <c r="CD444" s="93">
        <f t="shared" si="260"/>
        <v>0</v>
      </c>
      <c r="CE444" s="93">
        <f t="shared" si="261"/>
        <v>0</v>
      </c>
      <c r="CF444" s="93">
        <f t="shared" si="261"/>
        <v>0</v>
      </c>
      <c r="CG444" s="259">
        <f t="shared" si="261"/>
        <v>0</v>
      </c>
      <c r="CH444" s="259">
        <f t="shared" si="261"/>
        <v>0</v>
      </c>
      <c r="CI444" s="259">
        <f t="shared" si="261"/>
        <v>0</v>
      </c>
      <c r="CJ444" s="259">
        <f t="shared" si="261"/>
        <v>0</v>
      </c>
      <c r="CK444" s="84">
        <f t="shared" si="261"/>
        <v>0</v>
      </c>
      <c r="CL444" s="84">
        <f t="shared" si="207"/>
        <v>0</v>
      </c>
      <c r="CM444" s="259">
        <f t="shared" si="114"/>
        <v>0</v>
      </c>
      <c r="CN444" s="259">
        <f t="shared" si="262"/>
        <v>0</v>
      </c>
      <c r="CO444" s="259">
        <f t="shared" si="262"/>
        <v>0</v>
      </c>
      <c r="CP444" s="93">
        <f t="shared" si="262"/>
        <v>0.61850000000000005</v>
      </c>
      <c r="CQ444" s="259">
        <f t="shared" si="262"/>
        <v>0</v>
      </c>
      <c r="CR444" s="259">
        <f t="shared" si="262"/>
        <v>0</v>
      </c>
      <c r="CS444" s="93">
        <f t="shared" si="262"/>
        <v>0</v>
      </c>
      <c r="CT444" s="93">
        <f t="shared" si="262"/>
        <v>0</v>
      </c>
      <c r="CU444" s="93"/>
      <c r="CV444" s="259">
        <f t="shared" ref="CV444:DB444" si="281">SUMIF($F$6:$F$373,$K437,CV$6:CV$379)</f>
        <v>0</v>
      </c>
      <c r="CW444" s="246">
        <f t="shared" si="281"/>
        <v>0</v>
      </c>
      <c r="CX444" s="259">
        <f t="shared" si="281"/>
        <v>0.05</v>
      </c>
      <c r="CY444" s="259">
        <f t="shared" si="281"/>
        <v>0</v>
      </c>
      <c r="CZ444" s="259">
        <f t="shared" si="281"/>
        <v>0</v>
      </c>
      <c r="DA444" s="259">
        <f t="shared" si="281"/>
        <v>0</v>
      </c>
      <c r="DB444" s="259">
        <f t="shared" si="281"/>
        <v>0.1</v>
      </c>
      <c r="DC444" s="93">
        <f t="shared" si="156"/>
        <v>0</v>
      </c>
      <c r="DD444" s="93">
        <f t="shared" si="156"/>
        <v>0</v>
      </c>
      <c r="DE444" s="93">
        <f t="shared" si="156"/>
        <v>0</v>
      </c>
      <c r="DF444" s="93">
        <f t="shared" si="116"/>
        <v>0</v>
      </c>
      <c r="DG444" s="93">
        <f t="shared" ref="DG444:DT444" si="282">SUMIF($F$6:$F$373,$K437,DG$6:DG$379)</f>
        <v>0.65</v>
      </c>
      <c r="DH444" s="93">
        <f t="shared" si="282"/>
        <v>0.23926380368098163</v>
      </c>
      <c r="DI444" s="93">
        <f t="shared" si="282"/>
        <v>0</v>
      </c>
      <c r="DJ444" s="93">
        <f t="shared" si="282"/>
        <v>0.1</v>
      </c>
      <c r="DK444" s="93">
        <f t="shared" si="282"/>
        <v>0.15</v>
      </c>
      <c r="DL444" s="93">
        <f t="shared" si="282"/>
        <v>0</v>
      </c>
      <c r="DM444" s="93">
        <f t="shared" si="282"/>
        <v>0.10036995989262305</v>
      </c>
      <c r="DN444" s="259">
        <f t="shared" si="282"/>
        <v>0</v>
      </c>
      <c r="DO444" s="259">
        <f t="shared" si="282"/>
        <v>0</v>
      </c>
      <c r="DP444" s="93">
        <f t="shared" si="282"/>
        <v>0</v>
      </c>
      <c r="DQ444" s="93">
        <f t="shared" si="282"/>
        <v>0</v>
      </c>
      <c r="DR444" s="93">
        <f t="shared" si="282"/>
        <v>0</v>
      </c>
      <c r="DS444" s="93">
        <f t="shared" si="282"/>
        <v>0</v>
      </c>
      <c r="DT444" s="93">
        <f t="shared" si="282"/>
        <v>0</v>
      </c>
      <c r="DU444" s="93"/>
      <c r="DV444" s="93">
        <f t="shared" si="235"/>
        <v>0</v>
      </c>
      <c r="DW444" s="93">
        <f t="shared" si="235"/>
        <v>0</v>
      </c>
      <c r="DX444" s="93">
        <f t="shared" si="235"/>
        <v>0</v>
      </c>
    </row>
    <row r="445" spans="8:128">
      <c r="H445" s="62">
        <v>61</v>
      </c>
      <c r="I445" s="62" t="s">
        <v>679</v>
      </c>
      <c r="J445" s="62">
        <v>61</v>
      </c>
      <c r="K445" s="62" t="s">
        <v>679</v>
      </c>
      <c r="L445" s="93">
        <f t="shared" ref="L445:R454" si="283">SUMIF($F$6:$F$379,$K445,L$6:L$379)</f>
        <v>0</v>
      </c>
      <c r="M445" s="93">
        <f t="shared" si="283"/>
        <v>0</v>
      </c>
      <c r="N445" s="93">
        <f t="shared" si="283"/>
        <v>0</v>
      </c>
      <c r="O445" s="93">
        <f t="shared" si="283"/>
        <v>0</v>
      </c>
      <c r="P445" s="93">
        <f t="shared" si="283"/>
        <v>0</v>
      </c>
      <c r="Q445" s="93">
        <f t="shared" si="283"/>
        <v>0</v>
      </c>
      <c r="R445" s="93">
        <f t="shared" si="283"/>
        <v>0</v>
      </c>
      <c r="W445" s="93">
        <f t="shared" ref="W445:AH454" si="284">SUMIF($F$6:$F$379,$K445,W$6:W$379)</f>
        <v>0</v>
      </c>
      <c r="X445" s="93">
        <f t="shared" si="284"/>
        <v>0</v>
      </c>
      <c r="Y445" s="93">
        <f t="shared" si="284"/>
        <v>0</v>
      </c>
      <c r="Z445" s="93">
        <f t="shared" si="284"/>
        <v>0</v>
      </c>
      <c r="AA445" s="93">
        <f t="shared" si="284"/>
        <v>0</v>
      </c>
      <c r="AB445" s="93">
        <f t="shared" si="284"/>
        <v>0</v>
      </c>
      <c r="AC445" s="93">
        <f t="shared" si="284"/>
        <v>0</v>
      </c>
      <c r="AD445" s="93">
        <f t="shared" si="284"/>
        <v>0</v>
      </c>
      <c r="AE445" s="93"/>
      <c r="AF445" s="93">
        <f t="shared" si="284"/>
        <v>0</v>
      </c>
      <c r="AG445" s="93"/>
      <c r="AH445" s="93">
        <f t="shared" si="284"/>
        <v>0</v>
      </c>
      <c r="AI445" s="93"/>
      <c r="AJ445" s="93">
        <f t="shared" ref="AJ445:AU454" si="285">SUMIF($F$6:$F$379,$K445,AJ$6:AJ$379)</f>
        <v>0</v>
      </c>
      <c r="AK445" s="93">
        <f t="shared" si="285"/>
        <v>0</v>
      </c>
      <c r="AL445" s="255">
        <f t="shared" si="285"/>
        <v>0</v>
      </c>
      <c r="AM445" s="93">
        <f t="shared" si="285"/>
        <v>0</v>
      </c>
      <c r="AN445" s="93"/>
      <c r="AO445" s="93">
        <f t="shared" si="285"/>
        <v>0</v>
      </c>
      <c r="AP445" s="93"/>
      <c r="AQ445" s="93">
        <f t="shared" si="285"/>
        <v>0</v>
      </c>
      <c r="AR445" s="93">
        <f t="shared" si="285"/>
        <v>0</v>
      </c>
      <c r="AS445" s="259">
        <f t="shared" si="285"/>
        <v>0.01</v>
      </c>
      <c r="AT445" s="84">
        <f t="shared" si="285"/>
        <v>5.0000000000000001E-3</v>
      </c>
      <c r="AU445" s="93">
        <f t="shared" si="285"/>
        <v>0</v>
      </c>
      <c r="AV445" s="93">
        <f t="shared" ref="AV445:BA454" si="286">SUMIF($F$6:$F$379,$K445,AV$6:AV$379)</f>
        <v>0</v>
      </c>
      <c r="AW445" s="259">
        <f t="shared" si="286"/>
        <v>1.7000000000000001E-2</v>
      </c>
      <c r="AX445" s="93">
        <f t="shared" si="286"/>
        <v>0</v>
      </c>
      <c r="AY445" s="93">
        <f t="shared" si="286"/>
        <v>0</v>
      </c>
      <c r="AZ445" s="93">
        <f t="shared" si="286"/>
        <v>0</v>
      </c>
      <c r="BA445" s="93">
        <f t="shared" si="286"/>
        <v>0</v>
      </c>
      <c r="BB445" s="93"/>
      <c r="BC445" s="259">
        <f t="shared" ref="BC445:BI454" si="287">SUMIF($F$6:$F$379,$K445,BC$6:BC$379)</f>
        <v>0.5</v>
      </c>
      <c r="BD445" s="259">
        <f t="shared" si="287"/>
        <v>0</v>
      </c>
      <c r="BE445" s="93">
        <f t="shared" si="287"/>
        <v>0</v>
      </c>
      <c r="BF445" s="93">
        <f t="shared" si="287"/>
        <v>0</v>
      </c>
      <c r="BG445" s="93">
        <f t="shared" si="287"/>
        <v>0</v>
      </c>
      <c r="BH445" s="93">
        <f t="shared" si="287"/>
        <v>0</v>
      </c>
      <c r="BI445" s="93">
        <f t="shared" si="287"/>
        <v>0</v>
      </c>
      <c r="BJ445" s="93"/>
      <c r="BK445" s="93">
        <f t="shared" ref="BK445:BT454" si="288">SUMIF($F$6:$F$379,$K445,BK$6:BK$379)</f>
        <v>4.5121020000000012E-2</v>
      </c>
      <c r="BL445" s="93">
        <f t="shared" si="288"/>
        <v>6.7751610000000004E-2</v>
      </c>
      <c r="BM445" s="93">
        <f t="shared" si="288"/>
        <v>0</v>
      </c>
      <c r="BN445" s="93">
        <f t="shared" si="288"/>
        <v>0</v>
      </c>
      <c r="BO445" s="93">
        <f t="shared" si="288"/>
        <v>0.19366205</v>
      </c>
      <c r="BP445" s="93">
        <f t="shared" si="288"/>
        <v>3.7339560000000001E-2</v>
      </c>
      <c r="BQ445" s="259">
        <f t="shared" si="288"/>
        <v>0.4</v>
      </c>
      <c r="BR445" s="259">
        <f t="shared" si="288"/>
        <v>5.5E-2</v>
      </c>
      <c r="BS445" s="93">
        <f t="shared" si="288"/>
        <v>0</v>
      </c>
      <c r="BT445" s="93">
        <f t="shared" si="288"/>
        <v>0</v>
      </c>
      <c r="BU445" s="93">
        <f t="shared" ref="BU445:CD454" si="289">SUMIF($F$6:$F$379,$K445,BU$6:BU$379)</f>
        <v>0</v>
      </c>
      <c r="BV445" s="93">
        <f t="shared" si="289"/>
        <v>0</v>
      </c>
      <c r="BW445" s="93">
        <f t="shared" si="289"/>
        <v>0</v>
      </c>
      <c r="BX445" s="93">
        <f t="shared" si="289"/>
        <v>0</v>
      </c>
      <c r="BY445" s="93">
        <f t="shared" si="289"/>
        <v>0</v>
      </c>
      <c r="BZ445" s="93">
        <f t="shared" si="289"/>
        <v>0</v>
      </c>
      <c r="CA445" s="93">
        <f t="shared" si="289"/>
        <v>0</v>
      </c>
      <c r="CB445" s="93">
        <f t="shared" si="289"/>
        <v>0</v>
      </c>
      <c r="CC445" s="259">
        <f t="shared" si="289"/>
        <v>0</v>
      </c>
      <c r="CD445" s="93">
        <f t="shared" si="289"/>
        <v>0</v>
      </c>
      <c r="CE445" s="93">
        <f t="shared" ref="CE445:CK454" si="290">SUMIF($F$6:$F$379,$K445,CE$6:CE$379)</f>
        <v>0</v>
      </c>
      <c r="CF445" s="93">
        <f t="shared" si="290"/>
        <v>0</v>
      </c>
      <c r="CG445" s="259">
        <f t="shared" si="290"/>
        <v>0</v>
      </c>
      <c r="CH445" s="259">
        <f t="shared" si="290"/>
        <v>0</v>
      </c>
      <c r="CI445" s="259">
        <f t="shared" si="290"/>
        <v>0.01</v>
      </c>
      <c r="CJ445" s="259">
        <f t="shared" si="290"/>
        <v>5.0000000000000001E-3</v>
      </c>
      <c r="CK445" s="84">
        <f t="shared" si="290"/>
        <v>3.0000000000000001E-3</v>
      </c>
      <c r="CL445" s="84">
        <f t="shared" si="207"/>
        <v>3.0000000000000001E-3</v>
      </c>
      <c r="CM445" s="259">
        <f t="shared" si="114"/>
        <v>3.0000000000000001E-3</v>
      </c>
      <c r="CN445" s="259">
        <f t="shared" ref="CN445:CT454" si="291">SUMIF($F$6:$F$373,$K438,CN$6:CN$379)</f>
        <v>0</v>
      </c>
      <c r="CO445" s="259">
        <f t="shared" si="291"/>
        <v>0</v>
      </c>
      <c r="CP445" s="93">
        <f t="shared" si="291"/>
        <v>0</v>
      </c>
      <c r="CQ445" s="259">
        <f t="shared" si="291"/>
        <v>0</v>
      </c>
      <c r="CR445" s="259">
        <f t="shared" si="291"/>
        <v>0</v>
      </c>
      <c r="CS445" s="93">
        <f t="shared" si="291"/>
        <v>0</v>
      </c>
      <c r="CT445" s="93">
        <f t="shared" si="291"/>
        <v>0</v>
      </c>
      <c r="CU445" s="93"/>
      <c r="CV445" s="259">
        <f t="shared" ref="CV445:DB445" si="292">SUMIF($F$6:$F$373,$K438,CV$6:CV$379)</f>
        <v>0</v>
      </c>
      <c r="CW445" s="246">
        <f t="shared" si="292"/>
        <v>0</v>
      </c>
      <c r="CX445" s="259">
        <f t="shared" si="292"/>
        <v>0</v>
      </c>
      <c r="CY445" s="259">
        <f t="shared" si="292"/>
        <v>0</v>
      </c>
      <c r="CZ445" s="259">
        <f t="shared" si="292"/>
        <v>0</v>
      </c>
      <c r="DA445" s="259">
        <f t="shared" si="292"/>
        <v>0</v>
      </c>
      <c r="DB445" s="259">
        <f t="shared" si="292"/>
        <v>0</v>
      </c>
      <c r="DC445" s="93">
        <f t="shared" si="156"/>
        <v>0</v>
      </c>
      <c r="DD445" s="93">
        <f t="shared" si="156"/>
        <v>0</v>
      </c>
      <c r="DE445" s="93">
        <f t="shared" si="156"/>
        <v>0</v>
      </c>
      <c r="DF445" s="93">
        <f t="shared" si="116"/>
        <v>0</v>
      </c>
      <c r="DG445" s="93">
        <f t="shared" ref="DG445:DT445" si="293">SUMIF($F$6:$F$373,$K438,DG$6:DG$379)</f>
        <v>0.05</v>
      </c>
      <c r="DH445" s="93">
        <f t="shared" si="293"/>
        <v>0</v>
      </c>
      <c r="DI445" s="93">
        <f t="shared" si="293"/>
        <v>0</v>
      </c>
      <c r="DJ445" s="93">
        <f t="shared" si="293"/>
        <v>0</v>
      </c>
      <c r="DK445" s="93">
        <f t="shared" si="293"/>
        <v>0</v>
      </c>
      <c r="DL445" s="93">
        <f t="shared" si="293"/>
        <v>0</v>
      </c>
      <c r="DM445" s="93">
        <f t="shared" si="293"/>
        <v>0</v>
      </c>
      <c r="DN445" s="259">
        <f t="shared" si="293"/>
        <v>0</v>
      </c>
      <c r="DO445" s="259">
        <f t="shared" si="293"/>
        <v>0</v>
      </c>
      <c r="DP445" s="93">
        <f t="shared" si="293"/>
        <v>0</v>
      </c>
      <c r="DQ445" s="93">
        <f t="shared" si="293"/>
        <v>0</v>
      </c>
      <c r="DR445" s="93">
        <f t="shared" si="293"/>
        <v>0</v>
      </c>
      <c r="DS445" s="93">
        <f t="shared" si="293"/>
        <v>0</v>
      </c>
      <c r="DT445" s="93">
        <f t="shared" si="293"/>
        <v>0</v>
      </c>
      <c r="DU445" s="93"/>
      <c r="DV445" s="93">
        <f t="shared" ref="DV445:DX457" si="294">SUMIF($F$6:$F$373,$K438,DV$6:DV$379)</f>
        <v>0</v>
      </c>
      <c r="DW445" s="93">
        <f t="shared" si="294"/>
        <v>0</v>
      </c>
      <c r="DX445" s="93">
        <f t="shared" si="294"/>
        <v>0</v>
      </c>
    </row>
    <row r="446" spans="8:128">
      <c r="H446" s="62">
        <v>62</v>
      </c>
      <c r="I446" s="62" t="s">
        <v>753</v>
      </c>
      <c r="J446" s="62">
        <v>62</v>
      </c>
      <c r="K446" s="62" t="s">
        <v>753</v>
      </c>
      <c r="L446" s="93">
        <f t="shared" si="283"/>
        <v>1</v>
      </c>
      <c r="M446" s="93">
        <f t="shared" si="283"/>
        <v>0</v>
      </c>
      <c r="N446" s="93">
        <f t="shared" si="283"/>
        <v>0</v>
      </c>
      <c r="O446" s="93">
        <f t="shared" si="283"/>
        <v>0</v>
      </c>
      <c r="P446" s="93">
        <f t="shared" si="283"/>
        <v>0</v>
      </c>
      <c r="Q446" s="93">
        <f t="shared" si="283"/>
        <v>0</v>
      </c>
      <c r="R446" s="93">
        <f t="shared" si="283"/>
        <v>0</v>
      </c>
      <c r="W446" s="93">
        <f t="shared" si="284"/>
        <v>0.44007031000000102</v>
      </c>
      <c r="X446" s="93">
        <f t="shared" si="284"/>
        <v>0</v>
      </c>
      <c r="Y446" s="93">
        <f t="shared" si="284"/>
        <v>0</v>
      </c>
      <c r="Z446" s="93">
        <f t="shared" si="284"/>
        <v>0</v>
      </c>
      <c r="AA446" s="93">
        <f t="shared" si="284"/>
        <v>0</v>
      </c>
      <c r="AB446" s="93">
        <f t="shared" si="284"/>
        <v>0</v>
      </c>
      <c r="AC446" s="93">
        <f t="shared" si="284"/>
        <v>0</v>
      </c>
      <c r="AD446" s="93">
        <f t="shared" si="284"/>
        <v>0</v>
      </c>
      <c r="AE446" s="93"/>
      <c r="AF446" s="93">
        <f t="shared" si="284"/>
        <v>0</v>
      </c>
      <c r="AG446" s="93"/>
      <c r="AH446" s="93">
        <f t="shared" si="284"/>
        <v>0</v>
      </c>
      <c r="AI446" s="93"/>
      <c r="AJ446" s="93">
        <f t="shared" si="285"/>
        <v>0</v>
      </c>
      <c r="AK446" s="93">
        <f t="shared" si="285"/>
        <v>0</v>
      </c>
      <c r="AL446" s="255">
        <f t="shared" si="285"/>
        <v>0</v>
      </c>
      <c r="AM446" s="93">
        <f t="shared" si="285"/>
        <v>0</v>
      </c>
      <c r="AN446" s="93"/>
      <c r="AO446" s="93">
        <f t="shared" si="285"/>
        <v>0</v>
      </c>
      <c r="AP446" s="93"/>
      <c r="AQ446" s="93">
        <f t="shared" si="285"/>
        <v>0</v>
      </c>
      <c r="AR446" s="93">
        <f t="shared" si="285"/>
        <v>0</v>
      </c>
      <c r="AS446" s="259">
        <f t="shared" si="285"/>
        <v>1E-3</v>
      </c>
      <c r="AT446" s="84">
        <f t="shared" si="285"/>
        <v>5.0000000000000001E-4</v>
      </c>
      <c r="AU446" s="93">
        <f t="shared" si="285"/>
        <v>0</v>
      </c>
      <c r="AV446" s="93">
        <f t="shared" si="286"/>
        <v>0</v>
      </c>
      <c r="AW446" s="259">
        <f t="shared" si="286"/>
        <v>4.5999999999999999E-3</v>
      </c>
      <c r="AX446" s="93">
        <f t="shared" si="286"/>
        <v>0</v>
      </c>
      <c r="AY446" s="93">
        <f t="shared" si="286"/>
        <v>0</v>
      </c>
      <c r="AZ446" s="93">
        <f t="shared" si="286"/>
        <v>0</v>
      </c>
      <c r="BA446" s="93">
        <f t="shared" si="286"/>
        <v>0</v>
      </c>
      <c r="BB446" s="93"/>
      <c r="BC446" s="259">
        <f t="shared" si="287"/>
        <v>0.05</v>
      </c>
      <c r="BD446" s="259">
        <f t="shared" si="287"/>
        <v>0</v>
      </c>
      <c r="BE446" s="93">
        <f t="shared" si="287"/>
        <v>0</v>
      </c>
      <c r="BF446" s="93">
        <f t="shared" si="287"/>
        <v>6.5104166666666674E-4</v>
      </c>
      <c r="BG446" s="93">
        <f t="shared" si="287"/>
        <v>0</v>
      </c>
      <c r="BH446" s="93">
        <f t="shared" si="287"/>
        <v>0</v>
      </c>
      <c r="BI446" s="93">
        <f t="shared" si="287"/>
        <v>0</v>
      </c>
      <c r="BJ446" s="93"/>
      <c r="BK446" s="93">
        <f t="shared" si="288"/>
        <v>0.65299769000000141</v>
      </c>
      <c r="BL446" s="93">
        <f t="shared" si="288"/>
        <v>0.46036712000000007</v>
      </c>
      <c r="BM446" s="93">
        <f t="shared" si="288"/>
        <v>0</v>
      </c>
      <c r="BN446" s="93">
        <f t="shared" si="288"/>
        <v>0</v>
      </c>
      <c r="BO446" s="93">
        <f t="shared" si="288"/>
        <v>0.61784497000000005</v>
      </c>
      <c r="BP446" s="93">
        <f t="shared" si="288"/>
        <v>0.72587444000000001</v>
      </c>
      <c r="BQ446" s="259">
        <f t="shared" si="288"/>
        <v>0.3</v>
      </c>
      <c r="BR446" s="259">
        <f t="shared" si="288"/>
        <v>4.1000000000000002E-2</v>
      </c>
      <c r="BS446" s="93">
        <f t="shared" si="288"/>
        <v>0</v>
      </c>
      <c r="BT446" s="93">
        <f t="shared" si="288"/>
        <v>0</v>
      </c>
      <c r="BU446" s="93">
        <f t="shared" si="289"/>
        <v>0</v>
      </c>
      <c r="BV446" s="93">
        <f t="shared" si="289"/>
        <v>0</v>
      </c>
      <c r="BW446" s="93">
        <f t="shared" si="289"/>
        <v>0</v>
      </c>
      <c r="BX446" s="93">
        <f t="shared" si="289"/>
        <v>0</v>
      </c>
      <c r="BY446" s="93">
        <f t="shared" si="289"/>
        <v>0</v>
      </c>
      <c r="BZ446" s="93">
        <f t="shared" si="289"/>
        <v>0</v>
      </c>
      <c r="CA446" s="93">
        <f t="shared" si="289"/>
        <v>0</v>
      </c>
      <c r="CB446" s="93">
        <f t="shared" si="289"/>
        <v>0</v>
      </c>
      <c r="CC446" s="259">
        <f t="shared" si="289"/>
        <v>0</v>
      </c>
      <c r="CD446" s="93">
        <f t="shared" si="289"/>
        <v>0</v>
      </c>
      <c r="CE446" s="93">
        <f t="shared" si="290"/>
        <v>0</v>
      </c>
      <c r="CF446" s="93">
        <f t="shared" si="290"/>
        <v>0</v>
      </c>
      <c r="CG446" s="259">
        <f t="shared" si="290"/>
        <v>0</v>
      </c>
      <c r="CH446" s="259">
        <f t="shared" si="290"/>
        <v>0</v>
      </c>
      <c r="CI446" s="259">
        <f t="shared" si="290"/>
        <v>0.84000000000000008</v>
      </c>
      <c r="CJ446" s="259">
        <f t="shared" si="290"/>
        <v>0.18</v>
      </c>
      <c r="CK446" s="84">
        <f t="shared" si="290"/>
        <v>0.19</v>
      </c>
      <c r="CL446" s="84">
        <f t="shared" si="207"/>
        <v>0.19</v>
      </c>
      <c r="CM446" s="259">
        <f t="shared" si="114"/>
        <v>0.19</v>
      </c>
      <c r="CN446" s="259">
        <f t="shared" si="291"/>
        <v>0</v>
      </c>
      <c r="CO446" s="259">
        <f t="shared" si="291"/>
        <v>0</v>
      </c>
      <c r="CP446" s="93">
        <f t="shared" si="291"/>
        <v>0</v>
      </c>
      <c r="CQ446" s="259">
        <f t="shared" si="291"/>
        <v>0</v>
      </c>
      <c r="CR446" s="259">
        <f t="shared" si="291"/>
        <v>0</v>
      </c>
      <c r="CS446" s="93">
        <f t="shared" si="291"/>
        <v>0</v>
      </c>
      <c r="CT446" s="93">
        <f t="shared" si="291"/>
        <v>0</v>
      </c>
      <c r="CU446" s="93"/>
      <c r="CV446" s="259">
        <f t="shared" ref="CV446:DB446" si="295">SUMIF($F$6:$F$373,$K439,CV$6:CV$379)</f>
        <v>0</v>
      </c>
      <c r="CW446" s="246">
        <f t="shared" si="295"/>
        <v>0</v>
      </c>
      <c r="CX446" s="259">
        <f t="shared" si="295"/>
        <v>0</v>
      </c>
      <c r="CY446" s="259">
        <f t="shared" si="295"/>
        <v>0</v>
      </c>
      <c r="CZ446" s="259">
        <f t="shared" si="295"/>
        <v>0</v>
      </c>
      <c r="DA446" s="259">
        <f t="shared" si="295"/>
        <v>0</v>
      </c>
      <c r="DB446" s="259">
        <f t="shared" si="295"/>
        <v>0</v>
      </c>
      <c r="DC446" s="93">
        <f t="shared" si="156"/>
        <v>0</v>
      </c>
      <c r="DD446" s="93">
        <f t="shared" si="156"/>
        <v>0</v>
      </c>
      <c r="DE446" s="93">
        <f t="shared" si="156"/>
        <v>0.25497330000000001</v>
      </c>
      <c r="DF446" s="93">
        <f t="shared" si="116"/>
        <v>8.49911E-2</v>
      </c>
      <c r="DG446" s="93">
        <f t="shared" ref="DG446:DT446" si="296">SUMIF($F$6:$F$373,$K439,DG$6:DG$379)</f>
        <v>0</v>
      </c>
      <c r="DH446" s="93">
        <f t="shared" si="296"/>
        <v>0</v>
      </c>
      <c r="DI446" s="93">
        <f t="shared" si="296"/>
        <v>0</v>
      </c>
      <c r="DJ446" s="93">
        <f t="shared" si="296"/>
        <v>0</v>
      </c>
      <c r="DK446" s="93">
        <f t="shared" si="296"/>
        <v>0</v>
      </c>
      <c r="DL446" s="93">
        <f t="shared" si="296"/>
        <v>0</v>
      </c>
      <c r="DM446" s="93">
        <f t="shared" si="296"/>
        <v>0</v>
      </c>
      <c r="DN446" s="259">
        <f t="shared" si="296"/>
        <v>0</v>
      </c>
      <c r="DO446" s="259">
        <f t="shared" si="296"/>
        <v>0</v>
      </c>
      <c r="DP446" s="93">
        <f t="shared" si="296"/>
        <v>0</v>
      </c>
      <c r="DQ446" s="93">
        <f t="shared" si="296"/>
        <v>0</v>
      </c>
      <c r="DR446" s="93">
        <f t="shared" si="296"/>
        <v>0</v>
      </c>
      <c r="DS446" s="93">
        <f t="shared" si="296"/>
        <v>0</v>
      </c>
      <c r="DT446" s="93">
        <f t="shared" si="296"/>
        <v>0</v>
      </c>
      <c r="DU446" s="93"/>
      <c r="DV446" s="93">
        <f t="shared" si="294"/>
        <v>0</v>
      </c>
      <c r="DW446" s="93">
        <f t="shared" si="294"/>
        <v>0</v>
      </c>
      <c r="DX446" s="93">
        <f t="shared" si="294"/>
        <v>0</v>
      </c>
    </row>
    <row r="447" spans="8:128">
      <c r="H447" s="62">
        <v>63</v>
      </c>
      <c r="I447" s="62" t="s">
        <v>754</v>
      </c>
      <c r="J447" s="62">
        <v>63</v>
      </c>
      <c r="K447" s="62" t="s">
        <v>754</v>
      </c>
      <c r="L447" s="93">
        <f t="shared" si="283"/>
        <v>0</v>
      </c>
      <c r="M447" s="93">
        <f t="shared" si="283"/>
        <v>0</v>
      </c>
      <c r="N447" s="93">
        <f t="shared" si="283"/>
        <v>0</v>
      </c>
      <c r="O447" s="93">
        <f t="shared" si="283"/>
        <v>0</v>
      </c>
      <c r="P447" s="93">
        <f t="shared" si="283"/>
        <v>0</v>
      </c>
      <c r="Q447" s="93">
        <f t="shared" si="283"/>
        <v>0</v>
      </c>
      <c r="R447" s="93">
        <f t="shared" si="283"/>
        <v>0</v>
      </c>
      <c r="W447" s="93">
        <f t="shared" si="284"/>
        <v>0</v>
      </c>
      <c r="X447" s="93">
        <f t="shared" si="284"/>
        <v>0</v>
      </c>
      <c r="Y447" s="93">
        <f t="shared" si="284"/>
        <v>0</v>
      </c>
      <c r="Z447" s="93">
        <f t="shared" si="284"/>
        <v>0</v>
      </c>
      <c r="AA447" s="93">
        <f t="shared" si="284"/>
        <v>0</v>
      </c>
      <c r="AB447" s="93">
        <f t="shared" si="284"/>
        <v>0</v>
      </c>
      <c r="AC447" s="93">
        <f t="shared" si="284"/>
        <v>0</v>
      </c>
      <c r="AD447" s="93">
        <f t="shared" si="284"/>
        <v>0</v>
      </c>
      <c r="AE447" s="93"/>
      <c r="AF447" s="93">
        <f t="shared" si="284"/>
        <v>0</v>
      </c>
      <c r="AG447" s="93"/>
      <c r="AH447" s="93">
        <f t="shared" si="284"/>
        <v>0</v>
      </c>
      <c r="AI447" s="93"/>
      <c r="AJ447" s="93">
        <f t="shared" si="285"/>
        <v>0</v>
      </c>
      <c r="AK447" s="93">
        <f t="shared" si="285"/>
        <v>0</v>
      </c>
      <c r="AL447" s="255">
        <f t="shared" si="285"/>
        <v>0</v>
      </c>
      <c r="AM447" s="93">
        <f t="shared" si="285"/>
        <v>0</v>
      </c>
      <c r="AN447" s="93"/>
      <c r="AO447" s="93">
        <f t="shared" si="285"/>
        <v>0</v>
      </c>
      <c r="AP447" s="93"/>
      <c r="AQ447" s="93">
        <f t="shared" si="285"/>
        <v>0</v>
      </c>
      <c r="AR447" s="93">
        <f t="shared" si="285"/>
        <v>0</v>
      </c>
      <c r="AS447" s="259">
        <f t="shared" si="285"/>
        <v>0</v>
      </c>
      <c r="AT447" s="84">
        <f t="shared" si="285"/>
        <v>0</v>
      </c>
      <c r="AU447" s="93">
        <f t="shared" si="285"/>
        <v>0</v>
      </c>
      <c r="AV447" s="93">
        <f t="shared" si="286"/>
        <v>0</v>
      </c>
      <c r="AW447" s="259">
        <f t="shared" si="286"/>
        <v>0</v>
      </c>
      <c r="AX447" s="93">
        <f t="shared" si="286"/>
        <v>0</v>
      </c>
      <c r="AY447" s="93">
        <f t="shared" si="286"/>
        <v>0</v>
      </c>
      <c r="AZ447" s="93">
        <f t="shared" si="286"/>
        <v>0</v>
      </c>
      <c r="BA447" s="93">
        <f t="shared" si="286"/>
        <v>0</v>
      </c>
      <c r="BB447" s="93"/>
      <c r="BC447" s="259">
        <f t="shared" si="287"/>
        <v>0</v>
      </c>
      <c r="BD447" s="259">
        <f t="shared" si="287"/>
        <v>0</v>
      </c>
      <c r="BE447" s="93">
        <f t="shared" si="287"/>
        <v>0</v>
      </c>
      <c r="BF447" s="93">
        <f t="shared" si="287"/>
        <v>0</v>
      </c>
      <c r="BG447" s="93">
        <f t="shared" si="287"/>
        <v>0</v>
      </c>
      <c r="BH447" s="93">
        <f t="shared" si="287"/>
        <v>0</v>
      </c>
      <c r="BI447" s="93">
        <f t="shared" si="287"/>
        <v>0</v>
      </c>
      <c r="BJ447" s="93"/>
      <c r="BK447" s="93">
        <f t="shared" si="288"/>
        <v>0</v>
      </c>
      <c r="BL447" s="93">
        <f t="shared" si="288"/>
        <v>0</v>
      </c>
      <c r="BM447" s="93">
        <f t="shared" si="288"/>
        <v>0</v>
      </c>
      <c r="BN447" s="93">
        <f t="shared" si="288"/>
        <v>0</v>
      </c>
      <c r="BO447" s="93">
        <f t="shared" si="288"/>
        <v>0</v>
      </c>
      <c r="BP447" s="93">
        <f t="shared" si="288"/>
        <v>0</v>
      </c>
      <c r="BQ447" s="259">
        <f t="shared" si="288"/>
        <v>0</v>
      </c>
      <c r="BR447" s="259">
        <f t="shared" si="288"/>
        <v>0</v>
      </c>
      <c r="BS447" s="93">
        <f t="shared" si="288"/>
        <v>0</v>
      </c>
      <c r="BT447" s="93">
        <f t="shared" si="288"/>
        <v>0</v>
      </c>
      <c r="BU447" s="93">
        <f t="shared" si="289"/>
        <v>0</v>
      </c>
      <c r="BV447" s="93">
        <f t="shared" si="289"/>
        <v>0</v>
      </c>
      <c r="BW447" s="93">
        <f t="shared" si="289"/>
        <v>0</v>
      </c>
      <c r="BX447" s="93">
        <f t="shared" si="289"/>
        <v>0</v>
      </c>
      <c r="BY447" s="93">
        <f t="shared" si="289"/>
        <v>0</v>
      </c>
      <c r="BZ447" s="93">
        <f t="shared" si="289"/>
        <v>0</v>
      </c>
      <c r="CA447" s="93">
        <f t="shared" si="289"/>
        <v>0</v>
      </c>
      <c r="CB447" s="93">
        <f t="shared" si="289"/>
        <v>0</v>
      </c>
      <c r="CC447" s="259">
        <f t="shared" si="289"/>
        <v>0</v>
      </c>
      <c r="CD447" s="93">
        <f t="shared" si="289"/>
        <v>0</v>
      </c>
      <c r="CE447" s="93">
        <f t="shared" si="290"/>
        <v>0</v>
      </c>
      <c r="CF447" s="93">
        <f t="shared" si="290"/>
        <v>0</v>
      </c>
      <c r="CG447" s="259">
        <f t="shared" si="290"/>
        <v>0</v>
      </c>
      <c r="CH447" s="259">
        <f t="shared" si="290"/>
        <v>0</v>
      </c>
      <c r="CI447" s="259">
        <f t="shared" si="290"/>
        <v>0</v>
      </c>
      <c r="CJ447" s="259">
        <f t="shared" si="290"/>
        <v>0</v>
      </c>
      <c r="CK447" s="84">
        <f t="shared" si="290"/>
        <v>0</v>
      </c>
      <c r="CL447" s="84">
        <f t="shared" si="207"/>
        <v>0</v>
      </c>
      <c r="CM447" s="259">
        <f>SUM(CK447:CL447)/2</f>
        <v>0</v>
      </c>
      <c r="CN447" s="259">
        <f t="shared" si="291"/>
        <v>0</v>
      </c>
      <c r="CO447" s="259">
        <f t="shared" si="291"/>
        <v>0</v>
      </c>
      <c r="CP447" s="93">
        <f t="shared" si="291"/>
        <v>0</v>
      </c>
      <c r="CQ447" s="259">
        <f t="shared" si="291"/>
        <v>0</v>
      </c>
      <c r="CR447" s="259">
        <f t="shared" si="291"/>
        <v>0</v>
      </c>
      <c r="CS447" s="93">
        <f t="shared" si="291"/>
        <v>0</v>
      </c>
      <c r="CT447" s="93">
        <f t="shared" si="291"/>
        <v>0</v>
      </c>
      <c r="CU447" s="93"/>
      <c r="CV447" s="259">
        <f t="shared" ref="CV447:DB447" si="297">SUMIF($F$6:$F$373,$K440,CV$6:CV$379)</f>
        <v>0</v>
      </c>
      <c r="CW447" s="246">
        <f t="shared" si="297"/>
        <v>0</v>
      </c>
      <c r="CX447" s="259">
        <f t="shared" si="297"/>
        <v>0</v>
      </c>
      <c r="CY447" s="259">
        <f t="shared" si="297"/>
        <v>0</v>
      </c>
      <c r="CZ447" s="259">
        <f t="shared" si="297"/>
        <v>0</v>
      </c>
      <c r="DA447" s="259">
        <f t="shared" si="297"/>
        <v>0</v>
      </c>
      <c r="DB447" s="259">
        <f t="shared" si="297"/>
        <v>0</v>
      </c>
      <c r="DC447" s="93">
        <f t="shared" si="156"/>
        <v>0</v>
      </c>
      <c r="DD447" s="93">
        <f t="shared" si="156"/>
        <v>0</v>
      </c>
      <c r="DE447" s="93">
        <f t="shared" si="156"/>
        <v>0</v>
      </c>
      <c r="DF447" s="93">
        <f t="shared" si="116"/>
        <v>0</v>
      </c>
      <c r="DG447" s="93">
        <f t="shared" ref="DG447:DT447" si="298">SUMIF($F$6:$F$373,$K440,DG$6:DG$379)</f>
        <v>0</v>
      </c>
      <c r="DH447" s="93">
        <f t="shared" si="298"/>
        <v>0</v>
      </c>
      <c r="DI447" s="93">
        <f t="shared" si="298"/>
        <v>0</v>
      </c>
      <c r="DJ447" s="93">
        <f t="shared" si="298"/>
        <v>0</v>
      </c>
      <c r="DK447" s="93">
        <f t="shared" si="298"/>
        <v>0</v>
      </c>
      <c r="DL447" s="93">
        <f t="shared" si="298"/>
        <v>0</v>
      </c>
      <c r="DM447" s="93">
        <f t="shared" si="298"/>
        <v>0</v>
      </c>
      <c r="DN447" s="259">
        <f t="shared" si="298"/>
        <v>0</v>
      </c>
      <c r="DO447" s="259">
        <f t="shared" si="298"/>
        <v>0</v>
      </c>
      <c r="DP447" s="93">
        <f t="shared" si="298"/>
        <v>0</v>
      </c>
      <c r="DQ447" s="93">
        <f t="shared" si="298"/>
        <v>0</v>
      </c>
      <c r="DR447" s="93">
        <f t="shared" si="298"/>
        <v>0</v>
      </c>
      <c r="DS447" s="93">
        <f t="shared" si="298"/>
        <v>0</v>
      </c>
      <c r="DT447" s="93">
        <f t="shared" si="298"/>
        <v>0</v>
      </c>
      <c r="DU447" s="93"/>
      <c r="DV447" s="93">
        <f t="shared" si="294"/>
        <v>0</v>
      </c>
      <c r="DW447" s="93">
        <f t="shared" si="294"/>
        <v>0</v>
      </c>
      <c r="DX447" s="93">
        <f t="shared" si="294"/>
        <v>0</v>
      </c>
    </row>
    <row r="448" spans="8:128">
      <c r="H448" s="62">
        <v>64</v>
      </c>
      <c r="I448" s="62" t="s">
        <v>755</v>
      </c>
      <c r="J448" s="62">
        <v>64</v>
      </c>
      <c r="K448" s="62" t="s">
        <v>755</v>
      </c>
      <c r="L448" s="93">
        <f t="shared" si="283"/>
        <v>0</v>
      </c>
      <c r="M448" s="93">
        <f t="shared" si="283"/>
        <v>0</v>
      </c>
      <c r="N448" s="93">
        <f t="shared" si="283"/>
        <v>0</v>
      </c>
      <c r="O448" s="93">
        <f t="shared" si="283"/>
        <v>0</v>
      </c>
      <c r="P448" s="93">
        <f t="shared" si="283"/>
        <v>0</v>
      </c>
      <c r="Q448" s="93">
        <f t="shared" si="283"/>
        <v>0</v>
      </c>
      <c r="R448" s="93">
        <f t="shared" si="283"/>
        <v>0</v>
      </c>
      <c r="W448" s="93">
        <f t="shared" si="284"/>
        <v>0</v>
      </c>
      <c r="X448" s="93">
        <f t="shared" si="284"/>
        <v>0</v>
      </c>
      <c r="Y448" s="93">
        <f t="shared" si="284"/>
        <v>0</v>
      </c>
      <c r="Z448" s="93">
        <f t="shared" si="284"/>
        <v>0</v>
      </c>
      <c r="AA448" s="93">
        <f t="shared" si="284"/>
        <v>0</v>
      </c>
      <c r="AB448" s="93">
        <f t="shared" si="284"/>
        <v>0</v>
      </c>
      <c r="AC448" s="93">
        <f t="shared" si="284"/>
        <v>0</v>
      </c>
      <c r="AD448" s="93">
        <f t="shared" si="284"/>
        <v>0</v>
      </c>
      <c r="AE448" s="93"/>
      <c r="AF448" s="93">
        <f t="shared" si="284"/>
        <v>0</v>
      </c>
      <c r="AG448" s="93"/>
      <c r="AH448" s="93">
        <f t="shared" si="284"/>
        <v>0</v>
      </c>
      <c r="AI448" s="93"/>
      <c r="AJ448" s="93">
        <f t="shared" si="285"/>
        <v>0</v>
      </c>
      <c r="AK448" s="93">
        <f t="shared" si="285"/>
        <v>0</v>
      </c>
      <c r="AL448" s="255">
        <f t="shared" si="285"/>
        <v>0</v>
      </c>
      <c r="AM448" s="93">
        <f t="shared" si="285"/>
        <v>0</v>
      </c>
      <c r="AN448" s="93"/>
      <c r="AO448" s="93">
        <f t="shared" si="285"/>
        <v>0</v>
      </c>
      <c r="AP448" s="93"/>
      <c r="AQ448" s="93">
        <f t="shared" si="285"/>
        <v>0</v>
      </c>
      <c r="AR448" s="93">
        <f t="shared" si="285"/>
        <v>0</v>
      </c>
      <c r="AS448" s="259">
        <f t="shared" si="285"/>
        <v>0</v>
      </c>
      <c r="AT448" s="84">
        <f t="shared" si="285"/>
        <v>0</v>
      </c>
      <c r="AU448" s="93">
        <f t="shared" si="285"/>
        <v>0</v>
      </c>
      <c r="AV448" s="93">
        <f t="shared" si="286"/>
        <v>0</v>
      </c>
      <c r="AW448" s="259">
        <f t="shared" si="286"/>
        <v>0</v>
      </c>
      <c r="AX448" s="93">
        <f t="shared" si="286"/>
        <v>0</v>
      </c>
      <c r="AY448" s="93">
        <f t="shared" si="286"/>
        <v>0</v>
      </c>
      <c r="AZ448" s="93">
        <f t="shared" si="286"/>
        <v>0</v>
      </c>
      <c r="BA448" s="93">
        <f t="shared" si="286"/>
        <v>0</v>
      </c>
      <c r="BB448" s="93"/>
      <c r="BC448" s="259">
        <f t="shared" si="287"/>
        <v>0</v>
      </c>
      <c r="BD448" s="259">
        <f t="shared" si="287"/>
        <v>0</v>
      </c>
      <c r="BE448" s="93">
        <f t="shared" si="287"/>
        <v>0</v>
      </c>
      <c r="BF448" s="93">
        <f t="shared" si="287"/>
        <v>0</v>
      </c>
      <c r="BG448" s="93">
        <f t="shared" si="287"/>
        <v>0</v>
      </c>
      <c r="BH448" s="93">
        <f t="shared" si="287"/>
        <v>0</v>
      </c>
      <c r="BI448" s="93">
        <f t="shared" si="287"/>
        <v>0</v>
      </c>
      <c r="BJ448" s="93"/>
      <c r="BK448" s="93">
        <f t="shared" si="288"/>
        <v>0</v>
      </c>
      <c r="BL448" s="93">
        <f t="shared" si="288"/>
        <v>0</v>
      </c>
      <c r="BM448" s="93">
        <f t="shared" si="288"/>
        <v>0</v>
      </c>
      <c r="BN448" s="93">
        <f t="shared" si="288"/>
        <v>0</v>
      </c>
      <c r="BO448" s="93">
        <f t="shared" si="288"/>
        <v>0</v>
      </c>
      <c r="BP448" s="93">
        <f t="shared" si="288"/>
        <v>0</v>
      </c>
      <c r="BQ448" s="259">
        <f t="shared" si="288"/>
        <v>0</v>
      </c>
      <c r="BR448" s="259">
        <f t="shared" si="288"/>
        <v>0</v>
      </c>
      <c r="BS448" s="93">
        <f t="shared" si="288"/>
        <v>0</v>
      </c>
      <c r="BT448" s="93">
        <f t="shared" si="288"/>
        <v>0</v>
      </c>
      <c r="BU448" s="93">
        <f t="shared" si="289"/>
        <v>0</v>
      </c>
      <c r="BV448" s="93">
        <f t="shared" si="289"/>
        <v>0</v>
      </c>
      <c r="BW448" s="93">
        <f t="shared" si="289"/>
        <v>0</v>
      </c>
      <c r="BX448" s="93">
        <f t="shared" si="289"/>
        <v>0</v>
      </c>
      <c r="BY448" s="93">
        <f t="shared" si="289"/>
        <v>0</v>
      </c>
      <c r="BZ448" s="93">
        <f t="shared" si="289"/>
        <v>0</v>
      </c>
      <c r="CA448" s="93">
        <f t="shared" si="289"/>
        <v>0</v>
      </c>
      <c r="CB448" s="93">
        <f t="shared" si="289"/>
        <v>0</v>
      </c>
      <c r="CC448" s="259">
        <f t="shared" si="289"/>
        <v>0</v>
      </c>
      <c r="CD448" s="93">
        <f t="shared" si="289"/>
        <v>0</v>
      </c>
      <c r="CE448" s="93">
        <f t="shared" si="290"/>
        <v>0</v>
      </c>
      <c r="CF448" s="93">
        <f t="shared" si="290"/>
        <v>0</v>
      </c>
      <c r="CG448" s="259">
        <f t="shared" si="290"/>
        <v>0</v>
      </c>
      <c r="CH448" s="259">
        <f t="shared" si="290"/>
        <v>0</v>
      </c>
      <c r="CI448" s="259">
        <f t="shared" si="290"/>
        <v>0</v>
      </c>
      <c r="CJ448" s="259">
        <f t="shared" si="290"/>
        <v>0</v>
      </c>
      <c r="CK448" s="84">
        <f t="shared" si="290"/>
        <v>0</v>
      </c>
      <c r="CL448" s="84">
        <f t="shared" si="207"/>
        <v>0</v>
      </c>
      <c r="CM448" s="259">
        <f t="shared" si="114"/>
        <v>0</v>
      </c>
      <c r="CN448" s="259">
        <f t="shared" si="291"/>
        <v>0</v>
      </c>
      <c r="CO448" s="259">
        <f t="shared" si="291"/>
        <v>0</v>
      </c>
      <c r="CP448" s="93">
        <f t="shared" si="291"/>
        <v>0</v>
      </c>
      <c r="CQ448" s="259">
        <f t="shared" si="291"/>
        <v>0</v>
      </c>
      <c r="CR448" s="259">
        <f t="shared" si="291"/>
        <v>0</v>
      </c>
      <c r="CS448" s="93">
        <f t="shared" si="291"/>
        <v>0</v>
      </c>
      <c r="CT448" s="93">
        <f t="shared" si="291"/>
        <v>0</v>
      </c>
      <c r="CU448" s="93"/>
      <c r="CV448" s="259">
        <f t="shared" ref="CV448:DB448" si="299">SUMIF($F$6:$F$373,$K441,CV$6:CV$379)</f>
        <v>0</v>
      </c>
      <c r="CW448" s="246">
        <f t="shared" si="299"/>
        <v>0</v>
      </c>
      <c r="CX448" s="259">
        <f t="shared" si="299"/>
        <v>0</v>
      </c>
      <c r="CY448" s="259">
        <f t="shared" si="299"/>
        <v>0</v>
      </c>
      <c r="CZ448" s="259">
        <f t="shared" si="299"/>
        <v>0</v>
      </c>
      <c r="DA448" s="259">
        <f t="shared" si="299"/>
        <v>0</v>
      </c>
      <c r="DB448" s="259">
        <f t="shared" si="299"/>
        <v>0</v>
      </c>
      <c r="DC448" s="93">
        <f t="shared" si="156"/>
        <v>0</v>
      </c>
      <c r="DD448" s="93">
        <f t="shared" si="156"/>
        <v>0</v>
      </c>
      <c r="DE448" s="93">
        <f t="shared" si="156"/>
        <v>0</v>
      </c>
      <c r="DF448" s="93">
        <f t="shared" si="116"/>
        <v>0</v>
      </c>
      <c r="DG448" s="93">
        <f t="shared" ref="DG448:DT448" si="300">SUMIF($F$6:$F$373,$K441,DG$6:DG$379)</f>
        <v>0</v>
      </c>
      <c r="DH448" s="93">
        <f t="shared" si="300"/>
        <v>0</v>
      </c>
      <c r="DI448" s="93">
        <f t="shared" si="300"/>
        <v>0</v>
      </c>
      <c r="DJ448" s="93">
        <f t="shared" si="300"/>
        <v>0</v>
      </c>
      <c r="DK448" s="93">
        <f t="shared" si="300"/>
        <v>0</v>
      </c>
      <c r="DL448" s="93">
        <f t="shared" si="300"/>
        <v>0</v>
      </c>
      <c r="DM448" s="93">
        <f t="shared" si="300"/>
        <v>0</v>
      </c>
      <c r="DN448" s="259">
        <f t="shared" si="300"/>
        <v>0</v>
      </c>
      <c r="DO448" s="259">
        <f t="shared" si="300"/>
        <v>0</v>
      </c>
      <c r="DP448" s="93">
        <f t="shared" si="300"/>
        <v>0</v>
      </c>
      <c r="DQ448" s="93">
        <f t="shared" si="300"/>
        <v>0</v>
      </c>
      <c r="DR448" s="93">
        <f t="shared" si="300"/>
        <v>0</v>
      </c>
      <c r="DS448" s="93">
        <f t="shared" si="300"/>
        <v>0</v>
      </c>
      <c r="DT448" s="93">
        <f t="shared" si="300"/>
        <v>0</v>
      </c>
      <c r="DU448" s="93"/>
      <c r="DV448" s="93">
        <f t="shared" si="294"/>
        <v>0</v>
      </c>
      <c r="DW448" s="93">
        <f t="shared" si="294"/>
        <v>0</v>
      </c>
      <c r="DX448" s="93">
        <f t="shared" si="294"/>
        <v>0</v>
      </c>
    </row>
    <row r="449" spans="5:16296">
      <c r="H449" s="62">
        <v>65</v>
      </c>
      <c r="I449" s="62" t="s">
        <v>933</v>
      </c>
      <c r="J449" s="62">
        <v>65</v>
      </c>
      <c r="K449" s="62" t="s">
        <v>933</v>
      </c>
      <c r="L449" s="93">
        <f t="shared" si="283"/>
        <v>0</v>
      </c>
      <c r="M449" s="93">
        <f t="shared" si="283"/>
        <v>0</v>
      </c>
      <c r="N449" s="93">
        <f t="shared" si="283"/>
        <v>0</v>
      </c>
      <c r="O449" s="93">
        <f t="shared" si="283"/>
        <v>0</v>
      </c>
      <c r="P449" s="93">
        <f t="shared" si="283"/>
        <v>0</v>
      </c>
      <c r="Q449" s="93">
        <f t="shared" si="283"/>
        <v>0</v>
      </c>
      <c r="R449" s="93">
        <f t="shared" si="283"/>
        <v>0</v>
      </c>
      <c r="W449" s="93">
        <f t="shared" si="284"/>
        <v>0</v>
      </c>
      <c r="X449" s="93">
        <f t="shared" si="284"/>
        <v>0</v>
      </c>
      <c r="Y449" s="93">
        <f t="shared" si="284"/>
        <v>0</v>
      </c>
      <c r="Z449" s="93">
        <f t="shared" si="284"/>
        <v>0</v>
      </c>
      <c r="AA449" s="93">
        <f t="shared" si="284"/>
        <v>0</v>
      </c>
      <c r="AB449" s="93">
        <f t="shared" si="284"/>
        <v>0</v>
      </c>
      <c r="AC449" s="93">
        <f t="shared" si="284"/>
        <v>0</v>
      </c>
      <c r="AD449" s="93">
        <f t="shared" si="284"/>
        <v>0</v>
      </c>
      <c r="AE449" s="93"/>
      <c r="AF449" s="93">
        <f t="shared" si="284"/>
        <v>0</v>
      </c>
      <c r="AG449" s="93"/>
      <c r="AH449" s="93">
        <f t="shared" si="284"/>
        <v>0</v>
      </c>
      <c r="AI449" s="93"/>
      <c r="AJ449" s="93">
        <f t="shared" si="285"/>
        <v>0</v>
      </c>
      <c r="AK449" s="93">
        <f t="shared" si="285"/>
        <v>0</v>
      </c>
      <c r="AL449" s="255">
        <f t="shared" si="285"/>
        <v>0</v>
      </c>
      <c r="AM449" s="93">
        <f t="shared" si="285"/>
        <v>0</v>
      </c>
      <c r="AN449" s="93"/>
      <c r="AO449" s="93">
        <f t="shared" si="285"/>
        <v>0</v>
      </c>
      <c r="AP449" s="93"/>
      <c r="AQ449" s="93">
        <f t="shared" si="285"/>
        <v>0</v>
      </c>
      <c r="AR449" s="93">
        <f t="shared" si="285"/>
        <v>0</v>
      </c>
      <c r="AS449" s="259">
        <f t="shared" si="285"/>
        <v>0</v>
      </c>
      <c r="AT449" s="84">
        <f t="shared" si="285"/>
        <v>0</v>
      </c>
      <c r="AU449" s="93">
        <f t="shared" si="285"/>
        <v>0</v>
      </c>
      <c r="AV449" s="93">
        <f t="shared" si="286"/>
        <v>0</v>
      </c>
      <c r="AW449" s="259">
        <f t="shared" si="286"/>
        <v>0</v>
      </c>
      <c r="AX449" s="93">
        <f t="shared" si="286"/>
        <v>0</v>
      </c>
      <c r="AY449" s="93">
        <f t="shared" si="286"/>
        <v>0</v>
      </c>
      <c r="AZ449" s="93">
        <f t="shared" si="286"/>
        <v>0</v>
      </c>
      <c r="BA449" s="93">
        <f t="shared" si="286"/>
        <v>0</v>
      </c>
      <c r="BB449" s="93"/>
      <c r="BC449" s="259">
        <f t="shared" si="287"/>
        <v>0</v>
      </c>
      <c r="BD449" s="259">
        <f t="shared" si="287"/>
        <v>0</v>
      </c>
      <c r="BE449" s="93">
        <f t="shared" si="287"/>
        <v>0</v>
      </c>
      <c r="BF449" s="93">
        <f t="shared" si="287"/>
        <v>0</v>
      </c>
      <c r="BG449" s="93">
        <f t="shared" si="287"/>
        <v>0</v>
      </c>
      <c r="BH449" s="93">
        <f t="shared" si="287"/>
        <v>0</v>
      </c>
      <c r="BI449" s="93">
        <f t="shared" si="287"/>
        <v>0</v>
      </c>
      <c r="BJ449" s="93"/>
      <c r="BK449" s="93">
        <f t="shared" si="288"/>
        <v>0</v>
      </c>
      <c r="BL449" s="93">
        <f t="shared" si="288"/>
        <v>0</v>
      </c>
      <c r="BM449" s="93">
        <f t="shared" si="288"/>
        <v>0</v>
      </c>
      <c r="BN449" s="93">
        <f t="shared" si="288"/>
        <v>0</v>
      </c>
      <c r="BO449" s="93">
        <f t="shared" si="288"/>
        <v>0</v>
      </c>
      <c r="BP449" s="93">
        <f t="shared" si="288"/>
        <v>0</v>
      </c>
      <c r="BQ449" s="259">
        <f t="shared" si="288"/>
        <v>0</v>
      </c>
      <c r="BR449" s="259">
        <f t="shared" si="288"/>
        <v>0</v>
      </c>
      <c r="BS449" s="93">
        <f t="shared" si="288"/>
        <v>0</v>
      </c>
      <c r="BT449" s="93">
        <f t="shared" si="288"/>
        <v>0</v>
      </c>
      <c r="BU449" s="93">
        <f t="shared" si="289"/>
        <v>0</v>
      </c>
      <c r="BV449" s="93">
        <f t="shared" si="289"/>
        <v>0</v>
      </c>
      <c r="BW449" s="93">
        <f t="shared" si="289"/>
        <v>0</v>
      </c>
      <c r="BX449" s="93">
        <f t="shared" si="289"/>
        <v>0</v>
      </c>
      <c r="BY449" s="93">
        <f t="shared" si="289"/>
        <v>0</v>
      </c>
      <c r="BZ449" s="93">
        <f t="shared" si="289"/>
        <v>0</v>
      </c>
      <c r="CA449" s="93">
        <f t="shared" si="289"/>
        <v>0</v>
      </c>
      <c r="CB449" s="93">
        <f t="shared" si="289"/>
        <v>0</v>
      </c>
      <c r="CC449" s="259">
        <f t="shared" si="289"/>
        <v>0</v>
      </c>
      <c r="CD449" s="93">
        <f t="shared" si="289"/>
        <v>0</v>
      </c>
      <c r="CE449" s="93">
        <f t="shared" si="290"/>
        <v>0</v>
      </c>
      <c r="CF449" s="93">
        <f t="shared" si="290"/>
        <v>0</v>
      </c>
      <c r="CG449" s="259">
        <f t="shared" si="290"/>
        <v>0</v>
      </c>
      <c r="CH449" s="259">
        <f t="shared" si="290"/>
        <v>0</v>
      </c>
      <c r="CI449" s="259">
        <f t="shared" si="290"/>
        <v>0</v>
      </c>
      <c r="CJ449" s="259">
        <f t="shared" si="290"/>
        <v>0</v>
      </c>
      <c r="CK449" s="84">
        <f t="shared" si="290"/>
        <v>0</v>
      </c>
      <c r="CL449" s="84">
        <f t="shared" ref="CL449:CL461" si="301">SUMIF($F$6:$F$379,$K449,CK$6:CK$379)</f>
        <v>0</v>
      </c>
      <c r="CM449" s="259">
        <f t="shared" si="114"/>
        <v>0</v>
      </c>
      <c r="CN449" s="259">
        <f t="shared" si="291"/>
        <v>0</v>
      </c>
      <c r="CO449" s="259">
        <f t="shared" si="291"/>
        <v>0</v>
      </c>
      <c r="CP449" s="93">
        <f t="shared" si="291"/>
        <v>0</v>
      </c>
      <c r="CQ449" s="259">
        <f t="shared" si="291"/>
        <v>0</v>
      </c>
      <c r="CR449" s="259">
        <f t="shared" si="291"/>
        <v>0</v>
      </c>
      <c r="CS449" s="93">
        <f t="shared" si="291"/>
        <v>0</v>
      </c>
      <c r="CT449" s="93">
        <f t="shared" si="291"/>
        <v>0</v>
      </c>
      <c r="CU449" s="93"/>
      <c r="CV449" s="259">
        <f t="shared" ref="CV449:DB449" si="302">SUMIF($F$6:$F$373,$K442,CV$6:CV$379)</f>
        <v>0</v>
      </c>
      <c r="CW449" s="246">
        <f t="shared" si="302"/>
        <v>0</v>
      </c>
      <c r="CX449" s="259">
        <f t="shared" si="302"/>
        <v>0</v>
      </c>
      <c r="CY449" s="259">
        <f t="shared" si="302"/>
        <v>0</v>
      </c>
      <c r="CZ449" s="259">
        <f t="shared" si="302"/>
        <v>0</v>
      </c>
      <c r="DA449" s="259">
        <f t="shared" si="302"/>
        <v>0</v>
      </c>
      <c r="DB449" s="259">
        <f t="shared" si="302"/>
        <v>0</v>
      </c>
      <c r="DC449" s="93">
        <f t="shared" si="156"/>
        <v>0</v>
      </c>
      <c r="DD449" s="93">
        <f t="shared" si="156"/>
        <v>0</v>
      </c>
      <c r="DE449" s="93">
        <f t="shared" si="156"/>
        <v>0</v>
      </c>
      <c r="DF449" s="93">
        <f t="shared" si="116"/>
        <v>0</v>
      </c>
      <c r="DG449" s="93">
        <f t="shared" ref="DG449:DT449" si="303">SUMIF($F$6:$F$373,$K442,DG$6:DG$379)</f>
        <v>0</v>
      </c>
      <c r="DH449" s="93">
        <f t="shared" si="303"/>
        <v>0</v>
      </c>
      <c r="DI449" s="93">
        <f t="shared" si="303"/>
        <v>0</v>
      </c>
      <c r="DJ449" s="93">
        <f t="shared" si="303"/>
        <v>0</v>
      </c>
      <c r="DK449" s="93">
        <f t="shared" si="303"/>
        <v>0</v>
      </c>
      <c r="DL449" s="93">
        <f t="shared" si="303"/>
        <v>0</v>
      </c>
      <c r="DM449" s="93">
        <f t="shared" si="303"/>
        <v>0</v>
      </c>
      <c r="DN449" s="259">
        <f t="shared" si="303"/>
        <v>0</v>
      </c>
      <c r="DO449" s="259">
        <f t="shared" si="303"/>
        <v>0</v>
      </c>
      <c r="DP449" s="93">
        <f t="shared" si="303"/>
        <v>0</v>
      </c>
      <c r="DQ449" s="93">
        <f t="shared" si="303"/>
        <v>0</v>
      </c>
      <c r="DR449" s="93">
        <f t="shared" si="303"/>
        <v>0</v>
      </c>
      <c r="DS449" s="93">
        <f t="shared" si="303"/>
        <v>0</v>
      </c>
      <c r="DT449" s="93">
        <f t="shared" si="303"/>
        <v>0</v>
      </c>
      <c r="DU449" s="93"/>
      <c r="DV449" s="93">
        <f t="shared" si="294"/>
        <v>0</v>
      </c>
      <c r="DW449" s="93">
        <f t="shared" si="294"/>
        <v>0</v>
      </c>
      <c r="DX449" s="93">
        <f t="shared" si="294"/>
        <v>0</v>
      </c>
    </row>
    <row r="450" spans="5:16296">
      <c r="H450" s="62">
        <v>66</v>
      </c>
      <c r="I450" s="62" t="s">
        <v>931</v>
      </c>
      <c r="J450" s="62">
        <v>66</v>
      </c>
      <c r="K450" s="62" t="s">
        <v>931</v>
      </c>
      <c r="L450" s="93">
        <f t="shared" si="283"/>
        <v>0</v>
      </c>
      <c r="M450" s="93">
        <f t="shared" si="283"/>
        <v>0</v>
      </c>
      <c r="N450" s="93">
        <f t="shared" si="283"/>
        <v>0</v>
      </c>
      <c r="O450" s="93">
        <f t="shared" si="283"/>
        <v>0</v>
      </c>
      <c r="P450" s="93">
        <f t="shared" si="283"/>
        <v>0</v>
      </c>
      <c r="Q450" s="93">
        <f t="shared" si="283"/>
        <v>0</v>
      </c>
      <c r="R450" s="93">
        <f t="shared" si="283"/>
        <v>0</v>
      </c>
      <c r="W450" s="93">
        <f t="shared" si="284"/>
        <v>0</v>
      </c>
      <c r="X450" s="93">
        <f t="shared" si="284"/>
        <v>0</v>
      </c>
      <c r="Y450" s="93">
        <f t="shared" si="284"/>
        <v>0</v>
      </c>
      <c r="Z450" s="93">
        <f t="shared" si="284"/>
        <v>0</v>
      </c>
      <c r="AA450" s="93">
        <f t="shared" si="284"/>
        <v>0</v>
      </c>
      <c r="AB450" s="93">
        <f t="shared" si="284"/>
        <v>0</v>
      </c>
      <c r="AC450" s="93">
        <f t="shared" si="284"/>
        <v>0</v>
      </c>
      <c r="AD450" s="93">
        <f t="shared" si="284"/>
        <v>0</v>
      </c>
      <c r="AE450" s="93"/>
      <c r="AF450" s="93">
        <f t="shared" si="284"/>
        <v>0</v>
      </c>
      <c r="AG450" s="93"/>
      <c r="AH450" s="93">
        <f t="shared" si="284"/>
        <v>0</v>
      </c>
      <c r="AI450" s="93"/>
      <c r="AJ450" s="93">
        <f t="shared" si="285"/>
        <v>0</v>
      </c>
      <c r="AK450" s="93">
        <f t="shared" si="285"/>
        <v>0</v>
      </c>
      <c r="AL450" s="255">
        <f t="shared" si="285"/>
        <v>0</v>
      </c>
      <c r="AM450" s="93">
        <f t="shared" si="285"/>
        <v>0</v>
      </c>
      <c r="AN450" s="93"/>
      <c r="AO450" s="93">
        <f t="shared" si="285"/>
        <v>0</v>
      </c>
      <c r="AP450" s="93"/>
      <c r="AQ450" s="93">
        <f t="shared" si="285"/>
        <v>0</v>
      </c>
      <c r="AR450" s="93">
        <f t="shared" si="285"/>
        <v>0</v>
      </c>
      <c r="AS450" s="259">
        <f t="shared" si="285"/>
        <v>0</v>
      </c>
      <c r="AT450" s="84">
        <f t="shared" si="285"/>
        <v>0</v>
      </c>
      <c r="AU450" s="93">
        <f t="shared" si="285"/>
        <v>0</v>
      </c>
      <c r="AV450" s="93">
        <f t="shared" si="286"/>
        <v>0</v>
      </c>
      <c r="AW450" s="259">
        <f t="shared" si="286"/>
        <v>0</v>
      </c>
      <c r="AX450" s="93">
        <f t="shared" si="286"/>
        <v>0</v>
      </c>
      <c r="AY450" s="93">
        <f t="shared" si="286"/>
        <v>0</v>
      </c>
      <c r="AZ450" s="93">
        <f t="shared" si="286"/>
        <v>0</v>
      </c>
      <c r="BA450" s="93">
        <f t="shared" si="286"/>
        <v>0</v>
      </c>
      <c r="BB450" s="93"/>
      <c r="BC450" s="259">
        <f t="shared" si="287"/>
        <v>0</v>
      </c>
      <c r="BD450" s="259">
        <f t="shared" si="287"/>
        <v>0</v>
      </c>
      <c r="BE450" s="93">
        <f t="shared" si="287"/>
        <v>0</v>
      </c>
      <c r="BF450" s="93">
        <f t="shared" si="287"/>
        <v>0</v>
      </c>
      <c r="BG450" s="93">
        <f t="shared" si="287"/>
        <v>0</v>
      </c>
      <c r="BH450" s="93">
        <f t="shared" si="287"/>
        <v>0</v>
      </c>
      <c r="BI450" s="93">
        <f t="shared" si="287"/>
        <v>0</v>
      </c>
      <c r="BJ450" s="93"/>
      <c r="BK450" s="93">
        <f t="shared" si="288"/>
        <v>0</v>
      </c>
      <c r="BL450" s="93">
        <f t="shared" si="288"/>
        <v>0</v>
      </c>
      <c r="BM450" s="93">
        <f t="shared" si="288"/>
        <v>0</v>
      </c>
      <c r="BN450" s="93">
        <f t="shared" si="288"/>
        <v>0</v>
      </c>
      <c r="BO450" s="93">
        <f t="shared" si="288"/>
        <v>0</v>
      </c>
      <c r="BP450" s="93">
        <f t="shared" si="288"/>
        <v>0</v>
      </c>
      <c r="BQ450" s="259">
        <f t="shared" si="288"/>
        <v>0</v>
      </c>
      <c r="BR450" s="259">
        <f t="shared" si="288"/>
        <v>0</v>
      </c>
      <c r="BS450" s="93">
        <f t="shared" si="288"/>
        <v>0</v>
      </c>
      <c r="BT450" s="93">
        <f t="shared" si="288"/>
        <v>0</v>
      </c>
      <c r="BU450" s="93">
        <f t="shared" si="289"/>
        <v>0</v>
      </c>
      <c r="BV450" s="93">
        <f t="shared" si="289"/>
        <v>0</v>
      </c>
      <c r="BW450" s="93">
        <f t="shared" si="289"/>
        <v>0</v>
      </c>
      <c r="BX450" s="93">
        <f t="shared" si="289"/>
        <v>0</v>
      </c>
      <c r="BY450" s="93">
        <f t="shared" si="289"/>
        <v>0</v>
      </c>
      <c r="BZ450" s="93">
        <f t="shared" si="289"/>
        <v>0</v>
      </c>
      <c r="CA450" s="93">
        <f t="shared" si="289"/>
        <v>0</v>
      </c>
      <c r="CB450" s="93">
        <f t="shared" si="289"/>
        <v>0</v>
      </c>
      <c r="CC450" s="259">
        <f t="shared" si="289"/>
        <v>0</v>
      </c>
      <c r="CD450" s="93">
        <f t="shared" si="289"/>
        <v>0</v>
      </c>
      <c r="CE450" s="93">
        <f t="shared" si="290"/>
        <v>0</v>
      </c>
      <c r="CF450" s="93">
        <f t="shared" si="290"/>
        <v>0</v>
      </c>
      <c r="CG450" s="259">
        <f t="shared" si="290"/>
        <v>0</v>
      </c>
      <c r="CH450" s="259">
        <f t="shared" si="290"/>
        <v>0</v>
      </c>
      <c r="CI450" s="259">
        <f t="shared" si="290"/>
        <v>0</v>
      </c>
      <c r="CJ450" s="259">
        <f t="shared" si="290"/>
        <v>0</v>
      </c>
      <c r="CK450" s="84">
        <f t="shared" si="290"/>
        <v>0</v>
      </c>
      <c r="CL450" s="84">
        <f t="shared" si="301"/>
        <v>0</v>
      </c>
      <c r="CM450" s="259">
        <f>SUM(CK450:CL450)/2</f>
        <v>0</v>
      </c>
      <c r="CN450" s="93">
        <f t="shared" si="291"/>
        <v>0.13</v>
      </c>
      <c r="CO450" s="93">
        <f t="shared" si="291"/>
        <v>0.08</v>
      </c>
      <c r="CP450" s="93">
        <f t="shared" si="291"/>
        <v>0</v>
      </c>
      <c r="CQ450" s="93">
        <f t="shared" si="291"/>
        <v>0.15</v>
      </c>
      <c r="CR450" s="93">
        <f t="shared" si="291"/>
        <v>0</v>
      </c>
      <c r="CS450" s="93">
        <f t="shared" si="291"/>
        <v>0</v>
      </c>
      <c r="CT450" s="93">
        <f t="shared" si="291"/>
        <v>0</v>
      </c>
      <c r="CU450" s="93"/>
      <c r="CV450" s="93">
        <f t="shared" ref="CV450:DB450" si="304">SUMIF($F$6:$F$373,$K443,CV$6:CV$379)</f>
        <v>0</v>
      </c>
      <c r="CW450" s="93">
        <f t="shared" si="304"/>
        <v>0</v>
      </c>
      <c r="CX450" s="93">
        <f t="shared" si="304"/>
        <v>0</v>
      </c>
      <c r="CY450" s="93">
        <f t="shared" si="304"/>
        <v>0</v>
      </c>
      <c r="CZ450" s="93">
        <f t="shared" si="304"/>
        <v>0</v>
      </c>
      <c r="DA450" s="93">
        <f t="shared" si="304"/>
        <v>0</v>
      </c>
      <c r="DB450" s="93">
        <f t="shared" si="304"/>
        <v>0</v>
      </c>
      <c r="DC450" s="93">
        <f t="shared" si="156"/>
        <v>0</v>
      </c>
      <c r="DD450" s="93">
        <f t="shared" si="156"/>
        <v>0</v>
      </c>
      <c r="DE450" s="93">
        <f t="shared" si="156"/>
        <v>0</v>
      </c>
      <c r="DF450" s="93">
        <f t="shared" ref="DF450:DF461" si="305">AVERAGE(DC450:DE450)</f>
        <v>0</v>
      </c>
      <c r="DG450" s="93">
        <f t="shared" ref="DG450:DT450" si="306">SUMIF($F$6:$F$373,$K443,DG$6:DG$379)</f>
        <v>0</v>
      </c>
      <c r="DH450" s="93">
        <f t="shared" si="306"/>
        <v>0</v>
      </c>
      <c r="DI450" s="93">
        <f t="shared" si="306"/>
        <v>0</v>
      </c>
      <c r="DJ450" s="93">
        <f t="shared" si="306"/>
        <v>0</v>
      </c>
      <c r="DK450" s="93">
        <f t="shared" si="306"/>
        <v>0</v>
      </c>
      <c r="DL450" s="93">
        <f t="shared" si="306"/>
        <v>0</v>
      </c>
      <c r="DM450" s="93">
        <f t="shared" si="306"/>
        <v>0</v>
      </c>
      <c r="DN450" s="93">
        <f t="shared" si="306"/>
        <v>0.1</v>
      </c>
      <c r="DO450" s="93">
        <f t="shared" si="306"/>
        <v>0</v>
      </c>
      <c r="DP450" s="93">
        <f t="shared" si="306"/>
        <v>0</v>
      </c>
      <c r="DQ450" s="93">
        <f t="shared" si="306"/>
        <v>0</v>
      </c>
      <c r="DR450" s="93">
        <f t="shared" si="306"/>
        <v>0</v>
      </c>
      <c r="DS450" s="93">
        <f t="shared" si="306"/>
        <v>0</v>
      </c>
      <c r="DT450" s="93">
        <f t="shared" si="306"/>
        <v>0</v>
      </c>
      <c r="DU450" s="93"/>
      <c r="DV450" s="93">
        <f t="shared" si="294"/>
        <v>0</v>
      </c>
      <c r="DW450" s="93">
        <f t="shared" si="294"/>
        <v>0</v>
      </c>
      <c r="DX450" s="93">
        <f t="shared" si="294"/>
        <v>0</v>
      </c>
    </row>
    <row r="451" spans="5:16296">
      <c r="H451" s="62">
        <v>67</v>
      </c>
      <c r="I451" s="62" t="s">
        <v>759</v>
      </c>
      <c r="J451" s="62">
        <v>67</v>
      </c>
      <c r="K451" s="62" t="s">
        <v>759</v>
      </c>
      <c r="L451" s="93">
        <f t="shared" si="283"/>
        <v>0</v>
      </c>
      <c r="M451" s="93">
        <f t="shared" si="283"/>
        <v>0</v>
      </c>
      <c r="N451" s="93">
        <f t="shared" si="283"/>
        <v>0</v>
      </c>
      <c r="O451" s="93">
        <f t="shared" si="283"/>
        <v>0</v>
      </c>
      <c r="P451" s="93">
        <f t="shared" si="283"/>
        <v>0</v>
      </c>
      <c r="Q451" s="93">
        <f t="shared" si="283"/>
        <v>0</v>
      </c>
      <c r="R451" s="93">
        <f t="shared" si="283"/>
        <v>0</v>
      </c>
      <c r="W451" s="93">
        <f t="shared" si="284"/>
        <v>0</v>
      </c>
      <c r="X451" s="93">
        <f t="shared" si="284"/>
        <v>0</v>
      </c>
      <c r="Y451" s="93">
        <f t="shared" si="284"/>
        <v>0</v>
      </c>
      <c r="Z451" s="93">
        <f t="shared" si="284"/>
        <v>0</v>
      </c>
      <c r="AA451" s="93">
        <f t="shared" si="284"/>
        <v>0</v>
      </c>
      <c r="AB451" s="93">
        <f t="shared" si="284"/>
        <v>0</v>
      </c>
      <c r="AC451" s="93">
        <f t="shared" si="284"/>
        <v>0</v>
      </c>
      <c r="AD451" s="93">
        <f t="shared" si="284"/>
        <v>0</v>
      </c>
      <c r="AE451" s="93"/>
      <c r="AF451" s="93">
        <f t="shared" si="284"/>
        <v>0</v>
      </c>
      <c r="AG451" s="93"/>
      <c r="AH451" s="93">
        <f t="shared" si="284"/>
        <v>0</v>
      </c>
      <c r="AI451" s="93"/>
      <c r="AJ451" s="93">
        <f t="shared" si="285"/>
        <v>0</v>
      </c>
      <c r="AK451" s="93">
        <f t="shared" si="285"/>
        <v>0</v>
      </c>
      <c r="AL451" s="255">
        <f t="shared" si="285"/>
        <v>0</v>
      </c>
      <c r="AM451" s="93">
        <f t="shared" si="285"/>
        <v>0</v>
      </c>
      <c r="AN451" s="93"/>
      <c r="AO451" s="93">
        <f t="shared" si="285"/>
        <v>0</v>
      </c>
      <c r="AP451" s="93"/>
      <c r="AQ451" s="93">
        <f t="shared" si="285"/>
        <v>0</v>
      </c>
      <c r="AR451" s="93">
        <f t="shared" si="285"/>
        <v>0</v>
      </c>
      <c r="AS451" s="259">
        <f t="shared" si="285"/>
        <v>0</v>
      </c>
      <c r="AT451" s="84">
        <f t="shared" si="285"/>
        <v>0</v>
      </c>
      <c r="AU451" s="93">
        <f t="shared" si="285"/>
        <v>0</v>
      </c>
      <c r="AV451" s="93">
        <f t="shared" si="286"/>
        <v>0</v>
      </c>
      <c r="AW451" s="259">
        <f t="shared" si="286"/>
        <v>0</v>
      </c>
      <c r="AX451" s="93">
        <f t="shared" si="286"/>
        <v>0</v>
      </c>
      <c r="AY451" s="93">
        <f t="shared" si="286"/>
        <v>0</v>
      </c>
      <c r="AZ451" s="93">
        <f t="shared" si="286"/>
        <v>0</v>
      </c>
      <c r="BA451" s="93">
        <f t="shared" si="286"/>
        <v>0</v>
      </c>
      <c r="BB451" s="93"/>
      <c r="BC451" s="259">
        <f t="shared" si="287"/>
        <v>0</v>
      </c>
      <c r="BD451" s="259">
        <f t="shared" si="287"/>
        <v>0</v>
      </c>
      <c r="BE451" s="93">
        <f t="shared" si="287"/>
        <v>0</v>
      </c>
      <c r="BF451" s="93">
        <f t="shared" si="287"/>
        <v>0</v>
      </c>
      <c r="BG451" s="93">
        <f t="shared" si="287"/>
        <v>0</v>
      </c>
      <c r="BH451" s="93">
        <f t="shared" si="287"/>
        <v>0</v>
      </c>
      <c r="BI451" s="93">
        <f t="shared" si="287"/>
        <v>0</v>
      </c>
      <c r="BJ451" s="93"/>
      <c r="BK451" s="93">
        <f t="shared" si="288"/>
        <v>0</v>
      </c>
      <c r="BL451" s="93">
        <f t="shared" si="288"/>
        <v>0</v>
      </c>
      <c r="BM451" s="93">
        <f t="shared" si="288"/>
        <v>0</v>
      </c>
      <c r="BN451" s="93">
        <f t="shared" si="288"/>
        <v>0</v>
      </c>
      <c r="BO451" s="93">
        <f t="shared" si="288"/>
        <v>0</v>
      </c>
      <c r="BP451" s="93">
        <f t="shared" si="288"/>
        <v>0</v>
      </c>
      <c r="BQ451" s="259">
        <f t="shared" si="288"/>
        <v>0</v>
      </c>
      <c r="BR451" s="259">
        <f t="shared" si="288"/>
        <v>0</v>
      </c>
      <c r="BS451" s="93">
        <f t="shared" si="288"/>
        <v>0</v>
      </c>
      <c r="BT451" s="93">
        <f t="shared" si="288"/>
        <v>0</v>
      </c>
      <c r="BU451" s="93">
        <f t="shared" si="289"/>
        <v>0</v>
      </c>
      <c r="BV451" s="93">
        <f t="shared" si="289"/>
        <v>0</v>
      </c>
      <c r="BW451" s="93">
        <f t="shared" si="289"/>
        <v>0</v>
      </c>
      <c r="BX451" s="93">
        <f t="shared" si="289"/>
        <v>0</v>
      </c>
      <c r="BY451" s="93">
        <f t="shared" si="289"/>
        <v>0</v>
      </c>
      <c r="BZ451" s="93">
        <f t="shared" si="289"/>
        <v>0</v>
      </c>
      <c r="CA451" s="93">
        <f t="shared" si="289"/>
        <v>0</v>
      </c>
      <c r="CB451" s="93">
        <f t="shared" si="289"/>
        <v>0</v>
      </c>
      <c r="CC451" s="259">
        <f t="shared" si="289"/>
        <v>0</v>
      </c>
      <c r="CD451" s="93">
        <f t="shared" si="289"/>
        <v>0</v>
      </c>
      <c r="CE451" s="93">
        <f t="shared" si="290"/>
        <v>0</v>
      </c>
      <c r="CF451" s="93">
        <f t="shared" si="290"/>
        <v>0</v>
      </c>
      <c r="CG451" s="259">
        <f t="shared" si="290"/>
        <v>0</v>
      </c>
      <c r="CH451" s="259">
        <f t="shared" si="290"/>
        <v>0</v>
      </c>
      <c r="CI451" s="259">
        <f t="shared" si="290"/>
        <v>0</v>
      </c>
      <c r="CJ451" s="259">
        <f t="shared" si="290"/>
        <v>0</v>
      </c>
      <c r="CK451" s="84">
        <f t="shared" si="290"/>
        <v>0</v>
      </c>
      <c r="CL451" s="84">
        <f t="shared" si="301"/>
        <v>0</v>
      </c>
      <c r="CM451" s="259">
        <f t="shared" ref="CM451:CM461" si="307">SUM(CK451:CL451)/2</f>
        <v>0</v>
      </c>
      <c r="CN451" s="259">
        <f t="shared" si="291"/>
        <v>0</v>
      </c>
      <c r="CO451" s="259">
        <f t="shared" si="291"/>
        <v>0</v>
      </c>
      <c r="CP451" s="93">
        <f t="shared" si="291"/>
        <v>0</v>
      </c>
      <c r="CQ451" s="259">
        <f t="shared" si="291"/>
        <v>0</v>
      </c>
      <c r="CR451" s="259">
        <f t="shared" si="291"/>
        <v>0</v>
      </c>
      <c r="CS451" s="93">
        <f t="shared" si="291"/>
        <v>0</v>
      </c>
      <c r="CT451" s="93">
        <f t="shared" si="291"/>
        <v>0</v>
      </c>
      <c r="CU451" s="93"/>
      <c r="CV451" s="259">
        <f t="shared" ref="CV451:DB451" si="308">SUMIF($F$6:$F$373,$K444,CV$6:CV$379)</f>
        <v>0</v>
      </c>
      <c r="CW451" s="246">
        <f t="shared" si="308"/>
        <v>0</v>
      </c>
      <c r="CX451" s="259">
        <f t="shared" si="308"/>
        <v>0</v>
      </c>
      <c r="CY451" s="259">
        <f t="shared" si="308"/>
        <v>0</v>
      </c>
      <c r="CZ451" s="259">
        <f t="shared" si="308"/>
        <v>0</v>
      </c>
      <c r="DA451" s="259">
        <f t="shared" si="308"/>
        <v>0</v>
      </c>
      <c r="DB451" s="259">
        <f t="shared" si="308"/>
        <v>0</v>
      </c>
      <c r="DC451" s="93">
        <f t="shared" si="156"/>
        <v>0</v>
      </c>
      <c r="DD451" s="93">
        <f t="shared" si="156"/>
        <v>0</v>
      </c>
      <c r="DE451" s="93">
        <f t="shared" si="156"/>
        <v>0</v>
      </c>
      <c r="DF451" s="93">
        <f t="shared" si="305"/>
        <v>0</v>
      </c>
      <c r="DG451" s="93">
        <f t="shared" ref="DG451:DT451" si="309">SUMIF($F$6:$F$373,$K444,DG$6:DG$379)</f>
        <v>0</v>
      </c>
      <c r="DH451" s="93">
        <f t="shared" si="309"/>
        <v>0</v>
      </c>
      <c r="DI451" s="93">
        <f t="shared" si="309"/>
        <v>0</v>
      </c>
      <c r="DJ451" s="93">
        <f t="shared" si="309"/>
        <v>0</v>
      </c>
      <c r="DK451" s="93">
        <f t="shared" si="309"/>
        <v>0</v>
      </c>
      <c r="DL451" s="93">
        <f t="shared" si="309"/>
        <v>0</v>
      </c>
      <c r="DM451" s="93">
        <f t="shared" si="309"/>
        <v>0</v>
      </c>
      <c r="DN451" s="259">
        <f t="shared" si="309"/>
        <v>0</v>
      </c>
      <c r="DO451" s="259">
        <f t="shared" si="309"/>
        <v>0</v>
      </c>
      <c r="DP451" s="93">
        <f t="shared" si="309"/>
        <v>0</v>
      </c>
      <c r="DQ451" s="93">
        <f t="shared" si="309"/>
        <v>0</v>
      </c>
      <c r="DR451" s="93">
        <f t="shared" si="309"/>
        <v>0</v>
      </c>
      <c r="DS451" s="93">
        <f t="shared" si="309"/>
        <v>0</v>
      </c>
      <c r="DT451" s="93">
        <f t="shared" si="309"/>
        <v>0</v>
      </c>
      <c r="DU451" s="93"/>
      <c r="DV451" s="93">
        <f t="shared" si="294"/>
        <v>0</v>
      </c>
      <c r="DW451" s="93">
        <f t="shared" si="294"/>
        <v>0</v>
      </c>
      <c r="DX451" s="93">
        <f t="shared" si="294"/>
        <v>0</v>
      </c>
    </row>
    <row r="452" spans="5:16296">
      <c r="H452" s="62">
        <v>68</v>
      </c>
      <c r="I452" s="62" t="s">
        <v>827</v>
      </c>
      <c r="J452" s="62">
        <v>68</v>
      </c>
      <c r="K452" s="62" t="s">
        <v>827</v>
      </c>
      <c r="L452" s="93">
        <f t="shared" si="283"/>
        <v>0</v>
      </c>
      <c r="M452" s="93">
        <f t="shared" si="283"/>
        <v>0</v>
      </c>
      <c r="N452" s="93">
        <f t="shared" si="283"/>
        <v>0</v>
      </c>
      <c r="O452" s="93">
        <f t="shared" si="283"/>
        <v>0</v>
      </c>
      <c r="P452" s="93">
        <f t="shared" si="283"/>
        <v>0</v>
      </c>
      <c r="Q452" s="93">
        <f t="shared" si="283"/>
        <v>0</v>
      </c>
      <c r="R452" s="93">
        <f t="shared" si="283"/>
        <v>0</v>
      </c>
      <c r="W452" s="93">
        <f t="shared" si="284"/>
        <v>0</v>
      </c>
      <c r="X452" s="93">
        <f t="shared" si="284"/>
        <v>0</v>
      </c>
      <c r="Y452" s="93">
        <f t="shared" si="284"/>
        <v>0</v>
      </c>
      <c r="Z452" s="93">
        <f t="shared" si="284"/>
        <v>0</v>
      </c>
      <c r="AA452" s="93">
        <f t="shared" si="284"/>
        <v>0</v>
      </c>
      <c r="AB452" s="93">
        <f t="shared" si="284"/>
        <v>0</v>
      </c>
      <c r="AC452" s="93">
        <f t="shared" si="284"/>
        <v>0</v>
      </c>
      <c r="AD452" s="93">
        <f t="shared" si="284"/>
        <v>0</v>
      </c>
      <c r="AE452" s="93"/>
      <c r="AF452" s="93">
        <f t="shared" si="284"/>
        <v>0</v>
      </c>
      <c r="AG452" s="93"/>
      <c r="AH452" s="93">
        <f t="shared" si="284"/>
        <v>0</v>
      </c>
      <c r="AI452" s="93"/>
      <c r="AJ452" s="93">
        <f t="shared" si="285"/>
        <v>0</v>
      </c>
      <c r="AK452" s="93">
        <f t="shared" si="285"/>
        <v>0</v>
      </c>
      <c r="AL452" s="255">
        <f t="shared" si="285"/>
        <v>0</v>
      </c>
      <c r="AM452" s="93">
        <f t="shared" si="285"/>
        <v>0</v>
      </c>
      <c r="AN452" s="93"/>
      <c r="AO452" s="93">
        <f t="shared" si="285"/>
        <v>0</v>
      </c>
      <c r="AP452" s="93"/>
      <c r="AQ452" s="93">
        <f t="shared" si="285"/>
        <v>0</v>
      </c>
      <c r="AR452" s="93">
        <f t="shared" si="285"/>
        <v>0</v>
      </c>
      <c r="AS452" s="259">
        <f t="shared" si="285"/>
        <v>0</v>
      </c>
      <c r="AT452" s="84">
        <f t="shared" si="285"/>
        <v>0</v>
      </c>
      <c r="AU452" s="93">
        <f t="shared" si="285"/>
        <v>0</v>
      </c>
      <c r="AV452" s="93">
        <f t="shared" si="286"/>
        <v>0</v>
      </c>
      <c r="AW452" s="259">
        <f t="shared" si="286"/>
        <v>0</v>
      </c>
      <c r="AX452" s="93">
        <f t="shared" si="286"/>
        <v>0</v>
      </c>
      <c r="AY452" s="93">
        <f t="shared" si="286"/>
        <v>0</v>
      </c>
      <c r="AZ452" s="93">
        <f t="shared" si="286"/>
        <v>0</v>
      </c>
      <c r="BA452" s="93">
        <f t="shared" si="286"/>
        <v>0</v>
      </c>
      <c r="BB452" s="93"/>
      <c r="BC452" s="259">
        <f t="shared" si="287"/>
        <v>0</v>
      </c>
      <c r="BD452" s="259">
        <f t="shared" si="287"/>
        <v>0</v>
      </c>
      <c r="BE452" s="93">
        <f t="shared" si="287"/>
        <v>0</v>
      </c>
      <c r="BF452" s="93">
        <f t="shared" si="287"/>
        <v>0</v>
      </c>
      <c r="BG452" s="93">
        <f t="shared" si="287"/>
        <v>0</v>
      </c>
      <c r="BH452" s="93">
        <f t="shared" si="287"/>
        <v>0</v>
      </c>
      <c r="BI452" s="93">
        <f t="shared" si="287"/>
        <v>0</v>
      </c>
      <c r="BJ452" s="93"/>
      <c r="BK452" s="93">
        <f t="shared" si="288"/>
        <v>0</v>
      </c>
      <c r="BL452" s="93">
        <f t="shared" si="288"/>
        <v>0</v>
      </c>
      <c r="BM452" s="93">
        <f t="shared" si="288"/>
        <v>0</v>
      </c>
      <c r="BN452" s="93">
        <f t="shared" si="288"/>
        <v>0</v>
      </c>
      <c r="BO452" s="93">
        <f t="shared" si="288"/>
        <v>0</v>
      </c>
      <c r="BP452" s="93">
        <f t="shared" si="288"/>
        <v>0</v>
      </c>
      <c r="BQ452" s="259">
        <f t="shared" si="288"/>
        <v>0</v>
      </c>
      <c r="BR452" s="259">
        <f t="shared" si="288"/>
        <v>0</v>
      </c>
      <c r="BS452" s="93">
        <f t="shared" si="288"/>
        <v>0</v>
      </c>
      <c r="BT452" s="93">
        <f t="shared" si="288"/>
        <v>0</v>
      </c>
      <c r="BU452" s="93">
        <f t="shared" si="289"/>
        <v>0</v>
      </c>
      <c r="BV452" s="93">
        <f t="shared" si="289"/>
        <v>0</v>
      </c>
      <c r="BW452" s="93">
        <f t="shared" si="289"/>
        <v>0</v>
      </c>
      <c r="BX452" s="93">
        <f t="shared" si="289"/>
        <v>0</v>
      </c>
      <c r="BY452" s="93">
        <f t="shared" si="289"/>
        <v>0</v>
      </c>
      <c r="BZ452" s="93">
        <f t="shared" si="289"/>
        <v>0</v>
      </c>
      <c r="CA452" s="93">
        <f t="shared" si="289"/>
        <v>0</v>
      </c>
      <c r="CB452" s="93">
        <f t="shared" si="289"/>
        <v>0</v>
      </c>
      <c r="CC452" s="259">
        <f t="shared" si="289"/>
        <v>0</v>
      </c>
      <c r="CD452" s="93">
        <f t="shared" si="289"/>
        <v>0</v>
      </c>
      <c r="CE452" s="93">
        <f t="shared" si="290"/>
        <v>0</v>
      </c>
      <c r="CF452" s="93">
        <f t="shared" si="290"/>
        <v>0</v>
      </c>
      <c r="CG452" s="259">
        <f t="shared" si="290"/>
        <v>0</v>
      </c>
      <c r="CH452" s="259">
        <f t="shared" si="290"/>
        <v>0</v>
      </c>
      <c r="CI452" s="259">
        <f t="shared" si="290"/>
        <v>0</v>
      </c>
      <c r="CJ452" s="259">
        <f t="shared" si="290"/>
        <v>0</v>
      </c>
      <c r="CK452" s="84">
        <f t="shared" si="290"/>
        <v>0</v>
      </c>
      <c r="CL452" s="84">
        <f t="shared" si="301"/>
        <v>0</v>
      </c>
      <c r="CM452" s="259">
        <f t="shared" si="307"/>
        <v>0</v>
      </c>
      <c r="CN452" s="259">
        <f t="shared" si="291"/>
        <v>0.01</v>
      </c>
      <c r="CO452" s="259">
        <f t="shared" si="291"/>
        <v>0</v>
      </c>
      <c r="CP452" s="93">
        <f t="shared" si="291"/>
        <v>0</v>
      </c>
      <c r="CQ452" s="259">
        <f t="shared" si="291"/>
        <v>0.57999999999999996</v>
      </c>
      <c r="CR452" s="259">
        <f t="shared" si="291"/>
        <v>0</v>
      </c>
      <c r="CS452" s="93">
        <f t="shared" si="291"/>
        <v>0</v>
      </c>
      <c r="CT452" s="93">
        <f t="shared" si="291"/>
        <v>0</v>
      </c>
      <c r="CU452" s="93"/>
      <c r="CV452" s="259">
        <f t="shared" ref="CV452:DB452" si="310">SUMIF($F$6:$F$373,$K445,CV$6:CV$379)</f>
        <v>0</v>
      </c>
      <c r="CW452" s="246">
        <f t="shared" si="310"/>
        <v>0</v>
      </c>
      <c r="CX452" s="259">
        <f t="shared" si="310"/>
        <v>0</v>
      </c>
      <c r="CY452" s="259">
        <f t="shared" si="310"/>
        <v>0</v>
      </c>
      <c r="CZ452" s="259">
        <f t="shared" si="310"/>
        <v>0</v>
      </c>
      <c r="DA452" s="259">
        <f t="shared" si="310"/>
        <v>0</v>
      </c>
      <c r="DB452" s="259">
        <f t="shared" si="310"/>
        <v>0</v>
      </c>
      <c r="DC452" s="93">
        <f t="shared" si="156"/>
        <v>0</v>
      </c>
      <c r="DD452" s="93">
        <f t="shared" si="156"/>
        <v>0</v>
      </c>
      <c r="DE452" s="93">
        <f t="shared" si="156"/>
        <v>0</v>
      </c>
      <c r="DF452" s="93">
        <f t="shared" si="305"/>
        <v>0</v>
      </c>
      <c r="DG452" s="93">
        <f t="shared" ref="DG452:DT452" si="311">SUMIF($F$6:$F$373,$K445,DG$6:DG$379)</f>
        <v>0</v>
      </c>
      <c r="DH452" s="93">
        <f t="shared" si="311"/>
        <v>0</v>
      </c>
      <c r="DI452" s="93">
        <f t="shared" si="311"/>
        <v>0</v>
      </c>
      <c r="DJ452" s="93">
        <f t="shared" si="311"/>
        <v>0</v>
      </c>
      <c r="DK452" s="93">
        <f t="shared" si="311"/>
        <v>0</v>
      </c>
      <c r="DL452" s="93">
        <f t="shared" si="311"/>
        <v>0</v>
      </c>
      <c r="DM452" s="93">
        <f t="shared" si="311"/>
        <v>0</v>
      </c>
      <c r="DN452" s="259">
        <f t="shared" si="311"/>
        <v>0</v>
      </c>
      <c r="DO452" s="259">
        <f t="shared" si="311"/>
        <v>0</v>
      </c>
      <c r="DP452" s="93">
        <f t="shared" si="311"/>
        <v>0.25700000000000001</v>
      </c>
      <c r="DQ452" s="93">
        <f t="shared" si="311"/>
        <v>5.1999999999999998E-2</v>
      </c>
      <c r="DR452" s="93">
        <f t="shared" si="311"/>
        <v>0</v>
      </c>
      <c r="DS452" s="93">
        <f t="shared" si="311"/>
        <v>0</v>
      </c>
      <c r="DT452" s="93">
        <f t="shared" si="311"/>
        <v>0</v>
      </c>
      <c r="DU452" s="93"/>
      <c r="DV452" s="93">
        <f t="shared" si="294"/>
        <v>0</v>
      </c>
      <c r="DW452" s="93">
        <f t="shared" si="294"/>
        <v>0</v>
      </c>
      <c r="DX452" s="93">
        <f t="shared" si="294"/>
        <v>0</v>
      </c>
    </row>
    <row r="453" spans="5:16296">
      <c r="H453" s="62">
        <v>69</v>
      </c>
      <c r="I453" s="62" t="s">
        <v>825</v>
      </c>
      <c r="J453" s="62">
        <v>69</v>
      </c>
      <c r="K453" s="62" t="s">
        <v>825</v>
      </c>
      <c r="L453" s="93">
        <f t="shared" si="283"/>
        <v>0</v>
      </c>
      <c r="M453" s="93">
        <f t="shared" si="283"/>
        <v>0</v>
      </c>
      <c r="N453" s="93">
        <f t="shared" si="283"/>
        <v>0</v>
      </c>
      <c r="O453" s="93">
        <f t="shared" si="283"/>
        <v>0</v>
      </c>
      <c r="P453" s="93">
        <f t="shared" si="283"/>
        <v>0</v>
      </c>
      <c r="Q453" s="93">
        <f t="shared" si="283"/>
        <v>0</v>
      </c>
      <c r="R453" s="93">
        <f t="shared" si="283"/>
        <v>0</v>
      </c>
      <c r="W453" s="93">
        <f t="shared" si="284"/>
        <v>0</v>
      </c>
      <c r="X453" s="93">
        <f t="shared" si="284"/>
        <v>0</v>
      </c>
      <c r="Y453" s="93">
        <f t="shared" si="284"/>
        <v>0</v>
      </c>
      <c r="Z453" s="93">
        <f t="shared" si="284"/>
        <v>0</v>
      </c>
      <c r="AA453" s="93">
        <f t="shared" si="284"/>
        <v>0</v>
      </c>
      <c r="AB453" s="93">
        <f t="shared" si="284"/>
        <v>0</v>
      </c>
      <c r="AC453" s="93">
        <f t="shared" si="284"/>
        <v>0</v>
      </c>
      <c r="AD453" s="93">
        <f t="shared" si="284"/>
        <v>0</v>
      </c>
      <c r="AE453" s="93"/>
      <c r="AF453" s="93">
        <f t="shared" si="284"/>
        <v>0</v>
      </c>
      <c r="AG453" s="93"/>
      <c r="AH453" s="93">
        <f t="shared" si="284"/>
        <v>0</v>
      </c>
      <c r="AI453" s="93"/>
      <c r="AJ453" s="93">
        <f t="shared" si="285"/>
        <v>0</v>
      </c>
      <c r="AK453" s="93">
        <f t="shared" si="285"/>
        <v>0</v>
      </c>
      <c r="AL453" s="255">
        <f t="shared" si="285"/>
        <v>0</v>
      </c>
      <c r="AM453" s="93">
        <f t="shared" si="285"/>
        <v>0</v>
      </c>
      <c r="AN453" s="93"/>
      <c r="AO453" s="93">
        <f t="shared" si="285"/>
        <v>0</v>
      </c>
      <c r="AP453" s="93"/>
      <c r="AQ453" s="93">
        <f t="shared" si="285"/>
        <v>0</v>
      </c>
      <c r="AR453" s="93">
        <f t="shared" si="285"/>
        <v>0</v>
      </c>
      <c r="AS453" s="259">
        <f t="shared" si="285"/>
        <v>0</v>
      </c>
      <c r="AT453" s="84">
        <f t="shared" si="285"/>
        <v>0</v>
      </c>
      <c r="AU453" s="93">
        <f t="shared" si="285"/>
        <v>0</v>
      </c>
      <c r="AV453" s="93">
        <f t="shared" si="286"/>
        <v>0</v>
      </c>
      <c r="AW453" s="259">
        <f t="shared" si="286"/>
        <v>0</v>
      </c>
      <c r="AX453" s="93">
        <f t="shared" si="286"/>
        <v>0</v>
      </c>
      <c r="AY453" s="93">
        <f t="shared" si="286"/>
        <v>0</v>
      </c>
      <c r="AZ453" s="93">
        <f t="shared" si="286"/>
        <v>0</v>
      </c>
      <c r="BA453" s="93">
        <f t="shared" si="286"/>
        <v>0</v>
      </c>
      <c r="BB453" s="93"/>
      <c r="BC453" s="259">
        <f t="shared" si="287"/>
        <v>0</v>
      </c>
      <c r="BD453" s="259">
        <f t="shared" si="287"/>
        <v>0</v>
      </c>
      <c r="BE453" s="93">
        <f t="shared" si="287"/>
        <v>0</v>
      </c>
      <c r="BF453" s="93">
        <f t="shared" si="287"/>
        <v>0</v>
      </c>
      <c r="BG453" s="93">
        <f t="shared" si="287"/>
        <v>0</v>
      </c>
      <c r="BH453" s="93">
        <f t="shared" si="287"/>
        <v>0</v>
      </c>
      <c r="BI453" s="93">
        <f t="shared" si="287"/>
        <v>0</v>
      </c>
      <c r="BJ453" s="93"/>
      <c r="BK453" s="93">
        <f t="shared" si="288"/>
        <v>0</v>
      </c>
      <c r="BL453" s="93">
        <f t="shared" si="288"/>
        <v>0</v>
      </c>
      <c r="BM453" s="93">
        <f t="shared" si="288"/>
        <v>0</v>
      </c>
      <c r="BN453" s="93">
        <f t="shared" si="288"/>
        <v>0</v>
      </c>
      <c r="BO453" s="93">
        <f t="shared" si="288"/>
        <v>0</v>
      </c>
      <c r="BP453" s="93">
        <f t="shared" si="288"/>
        <v>0</v>
      </c>
      <c r="BQ453" s="259">
        <f t="shared" si="288"/>
        <v>0</v>
      </c>
      <c r="BR453" s="259">
        <f t="shared" si="288"/>
        <v>0</v>
      </c>
      <c r="BS453" s="93">
        <f t="shared" si="288"/>
        <v>0</v>
      </c>
      <c r="BT453" s="93">
        <f t="shared" si="288"/>
        <v>0</v>
      </c>
      <c r="BU453" s="93">
        <f t="shared" si="289"/>
        <v>0</v>
      </c>
      <c r="BV453" s="93">
        <f t="shared" si="289"/>
        <v>0</v>
      </c>
      <c r="BW453" s="93">
        <f t="shared" si="289"/>
        <v>0</v>
      </c>
      <c r="BX453" s="93">
        <f t="shared" si="289"/>
        <v>0</v>
      </c>
      <c r="BY453" s="93">
        <f t="shared" si="289"/>
        <v>0</v>
      </c>
      <c r="BZ453" s="93">
        <f t="shared" si="289"/>
        <v>0</v>
      </c>
      <c r="CA453" s="93">
        <f t="shared" si="289"/>
        <v>0</v>
      </c>
      <c r="CB453" s="93">
        <f t="shared" si="289"/>
        <v>0</v>
      </c>
      <c r="CC453" s="259">
        <f t="shared" si="289"/>
        <v>0.1</v>
      </c>
      <c r="CD453" s="93">
        <f t="shared" si="289"/>
        <v>0</v>
      </c>
      <c r="CE453" s="93">
        <f t="shared" si="290"/>
        <v>0</v>
      </c>
      <c r="CF453" s="93">
        <f t="shared" si="290"/>
        <v>0</v>
      </c>
      <c r="CG453" s="259">
        <f t="shared" si="290"/>
        <v>0</v>
      </c>
      <c r="CH453" s="259">
        <f t="shared" si="290"/>
        <v>0</v>
      </c>
      <c r="CI453" s="259">
        <f t="shared" si="290"/>
        <v>0</v>
      </c>
      <c r="CJ453" s="259">
        <f t="shared" si="290"/>
        <v>0</v>
      </c>
      <c r="CK453" s="84">
        <f t="shared" si="290"/>
        <v>0</v>
      </c>
      <c r="CL453" s="84">
        <f t="shared" si="301"/>
        <v>0</v>
      </c>
      <c r="CM453" s="259">
        <f t="shared" si="307"/>
        <v>0</v>
      </c>
      <c r="CN453" s="259">
        <f t="shared" si="291"/>
        <v>0.1</v>
      </c>
      <c r="CO453" s="259">
        <f t="shared" si="291"/>
        <v>0</v>
      </c>
      <c r="CP453" s="93">
        <f t="shared" si="291"/>
        <v>0</v>
      </c>
      <c r="CQ453" s="259">
        <f t="shared" si="291"/>
        <v>0</v>
      </c>
      <c r="CR453" s="259">
        <f t="shared" si="291"/>
        <v>0</v>
      </c>
      <c r="CS453" s="93">
        <f t="shared" si="291"/>
        <v>0</v>
      </c>
      <c r="CT453" s="93">
        <f t="shared" si="291"/>
        <v>0</v>
      </c>
      <c r="CU453" s="93"/>
      <c r="CV453" s="259">
        <f t="shared" ref="CV453:DB453" si="312">SUMIF($F$6:$F$373,$K446,CV$6:CV$379)</f>
        <v>0</v>
      </c>
      <c r="CW453" s="246">
        <f t="shared" si="312"/>
        <v>0</v>
      </c>
      <c r="CX453" s="259">
        <f t="shared" si="312"/>
        <v>0</v>
      </c>
      <c r="CY453" s="259">
        <f t="shared" si="312"/>
        <v>0</v>
      </c>
      <c r="CZ453" s="259">
        <f t="shared" si="312"/>
        <v>0</v>
      </c>
      <c r="DA453" s="259">
        <f t="shared" si="312"/>
        <v>0</v>
      </c>
      <c r="DB453" s="259">
        <f t="shared" si="312"/>
        <v>0.2</v>
      </c>
      <c r="DC453" s="93">
        <f t="shared" si="156"/>
        <v>0</v>
      </c>
      <c r="DD453" s="93">
        <f t="shared" si="156"/>
        <v>0</v>
      </c>
      <c r="DE453" s="93">
        <f t="shared" si="156"/>
        <v>0</v>
      </c>
      <c r="DF453" s="93">
        <f t="shared" si="305"/>
        <v>0</v>
      </c>
      <c r="DG453" s="93">
        <f t="shared" ref="DG453:DT453" si="313">SUMIF($F$6:$F$373,$K446,DG$6:DG$379)</f>
        <v>0</v>
      </c>
      <c r="DH453" s="93">
        <f t="shared" si="313"/>
        <v>0</v>
      </c>
      <c r="DI453" s="93">
        <f t="shared" si="313"/>
        <v>0</v>
      </c>
      <c r="DJ453" s="93">
        <f t="shared" si="313"/>
        <v>0</v>
      </c>
      <c r="DK453" s="93">
        <f t="shared" si="313"/>
        <v>0</v>
      </c>
      <c r="DL453" s="93">
        <f t="shared" si="313"/>
        <v>0</v>
      </c>
      <c r="DM453" s="93">
        <f t="shared" si="313"/>
        <v>0</v>
      </c>
      <c r="DN453" s="259">
        <f t="shared" si="313"/>
        <v>0.2</v>
      </c>
      <c r="DO453" s="259">
        <f t="shared" si="313"/>
        <v>0</v>
      </c>
      <c r="DP453" s="93">
        <f t="shared" si="313"/>
        <v>6.0999999999999999E-2</v>
      </c>
      <c r="DQ453" s="93">
        <f t="shared" si="313"/>
        <v>0</v>
      </c>
      <c r="DR453" s="93">
        <f t="shared" si="313"/>
        <v>0</v>
      </c>
      <c r="DS453" s="93">
        <f t="shared" si="313"/>
        <v>0</v>
      </c>
      <c r="DT453" s="93">
        <f t="shared" si="313"/>
        <v>0</v>
      </c>
      <c r="DU453" s="93"/>
      <c r="DV453" s="93">
        <f t="shared" si="294"/>
        <v>0</v>
      </c>
      <c r="DW453" s="93">
        <f t="shared" si="294"/>
        <v>0</v>
      </c>
      <c r="DX453" s="93">
        <f t="shared" si="294"/>
        <v>0</v>
      </c>
    </row>
    <row r="454" spans="5:16296">
      <c r="H454" s="62">
        <v>70</v>
      </c>
      <c r="I454" s="62" t="s">
        <v>826</v>
      </c>
      <c r="J454" s="62">
        <v>70</v>
      </c>
      <c r="K454" s="62" t="s">
        <v>826</v>
      </c>
      <c r="L454" s="93">
        <f t="shared" si="283"/>
        <v>0</v>
      </c>
      <c r="M454" s="93">
        <f t="shared" si="283"/>
        <v>0</v>
      </c>
      <c r="N454" s="93">
        <f t="shared" si="283"/>
        <v>0</v>
      </c>
      <c r="O454" s="93">
        <f t="shared" si="283"/>
        <v>0</v>
      </c>
      <c r="P454" s="93">
        <f t="shared" si="283"/>
        <v>0</v>
      </c>
      <c r="Q454" s="93">
        <f t="shared" si="283"/>
        <v>0</v>
      </c>
      <c r="R454" s="93">
        <f t="shared" si="283"/>
        <v>0</v>
      </c>
      <c r="W454" s="93">
        <f t="shared" si="284"/>
        <v>0</v>
      </c>
      <c r="X454" s="93">
        <f t="shared" si="284"/>
        <v>0</v>
      </c>
      <c r="Y454" s="93">
        <f t="shared" si="284"/>
        <v>0</v>
      </c>
      <c r="Z454" s="93">
        <f t="shared" si="284"/>
        <v>0</v>
      </c>
      <c r="AA454" s="93">
        <f t="shared" si="284"/>
        <v>0</v>
      </c>
      <c r="AB454" s="93">
        <f t="shared" si="284"/>
        <v>0</v>
      </c>
      <c r="AC454" s="93">
        <f t="shared" si="284"/>
        <v>0</v>
      </c>
      <c r="AD454" s="93">
        <f t="shared" si="284"/>
        <v>0</v>
      </c>
      <c r="AE454" s="93"/>
      <c r="AF454" s="93">
        <f t="shared" si="284"/>
        <v>0</v>
      </c>
      <c r="AG454" s="93"/>
      <c r="AH454" s="93">
        <f t="shared" si="284"/>
        <v>0</v>
      </c>
      <c r="AI454" s="93"/>
      <c r="AJ454" s="93">
        <f t="shared" si="285"/>
        <v>0</v>
      </c>
      <c r="AK454" s="93">
        <f t="shared" si="285"/>
        <v>0</v>
      </c>
      <c r="AL454" s="255">
        <f t="shared" si="285"/>
        <v>0</v>
      </c>
      <c r="AM454" s="93">
        <f t="shared" si="285"/>
        <v>0</v>
      </c>
      <c r="AN454" s="93"/>
      <c r="AO454" s="93">
        <f t="shared" si="285"/>
        <v>0</v>
      </c>
      <c r="AP454" s="93"/>
      <c r="AQ454" s="93">
        <f t="shared" si="285"/>
        <v>0</v>
      </c>
      <c r="AR454" s="93">
        <f t="shared" si="285"/>
        <v>0</v>
      </c>
      <c r="AS454" s="259">
        <f t="shared" si="285"/>
        <v>0</v>
      </c>
      <c r="AT454" s="84">
        <f t="shared" si="285"/>
        <v>0</v>
      </c>
      <c r="AU454" s="93">
        <f t="shared" si="285"/>
        <v>0</v>
      </c>
      <c r="AV454" s="93">
        <f t="shared" si="286"/>
        <v>0</v>
      </c>
      <c r="AW454" s="259">
        <f t="shared" si="286"/>
        <v>0</v>
      </c>
      <c r="AX454" s="93">
        <f t="shared" si="286"/>
        <v>0</v>
      </c>
      <c r="AY454" s="93">
        <f t="shared" si="286"/>
        <v>0</v>
      </c>
      <c r="AZ454" s="93">
        <f t="shared" si="286"/>
        <v>0</v>
      </c>
      <c r="BA454" s="93">
        <f t="shared" si="286"/>
        <v>0</v>
      </c>
      <c r="BB454" s="93"/>
      <c r="BC454" s="259">
        <f t="shared" si="287"/>
        <v>0</v>
      </c>
      <c r="BD454" s="259">
        <f t="shared" si="287"/>
        <v>0</v>
      </c>
      <c r="BE454" s="93">
        <f t="shared" si="287"/>
        <v>0</v>
      </c>
      <c r="BF454" s="93">
        <f t="shared" si="287"/>
        <v>0</v>
      </c>
      <c r="BG454" s="93">
        <f t="shared" si="287"/>
        <v>0</v>
      </c>
      <c r="BH454" s="93">
        <f t="shared" si="287"/>
        <v>0</v>
      </c>
      <c r="BI454" s="93">
        <f t="shared" si="287"/>
        <v>0</v>
      </c>
      <c r="BJ454" s="93"/>
      <c r="BK454" s="93">
        <f t="shared" si="288"/>
        <v>0</v>
      </c>
      <c r="BL454" s="93">
        <f t="shared" si="288"/>
        <v>0</v>
      </c>
      <c r="BM454" s="93">
        <f t="shared" si="288"/>
        <v>0</v>
      </c>
      <c r="BN454" s="93">
        <f t="shared" si="288"/>
        <v>0</v>
      </c>
      <c r="BO454" s="93">
        <f t="shared" si="288"/>
        <v>0</v>
      </c>
      <c r="BP454" s="93">
        <f t="shared" si="288"/>
        <v>0</v>
      </c>
      <c r="BQ454" s="259">
        <f t="shared" si="288"/>
        <v>0</v>
      </c>
      <c r="BR454" s="259">
        <f t="shared" si="288"/>
        <v>0</v>
      </c>
      <c r="BS454" s="93">
        <f t="shared" si="288"/>
        <v>0</v>
      </c>
      <c r="BT454" s="93">
        <f t="shared" si="288"/>
        <v>0</v>
      </c>
      <c r="BU454" s="93">
        <f t="shared" si="289"/>
        <v>0</v>
      </c>
      <c r="BV454" s="93">
        <f t="shared" si="289"/>
        <v>0</v>
      </c>
      <c r="BW454" s="93">
        <f t="shared" si="289"/>
        <v>0</v>
      </c>
      <c r="BX454" s="93">
        <f t="shared" si="289"/>
        <v>0</v>
      </c>
      <c r="BY454" s="93">
        <f t="shared" si="289"/>
        <v>0</v>
      </c>
      <c r="BZ454" s="93">
        <f t="shared" si="289"/>
        <v>0</v>
      </c>
      <c r="CA454" s="93">
        <f t="shared" si="289"/>
        <v>0</v>
      </c>
      <c r="CB454" s="93">
        <f t="shared" si="289"/>
        <v>0</v>
      </c>
      <c r="CC454" s="259">
        <f t="shared" si="289"/>
        <v>0</v>
      </c>
      <c r="CD454" s="93">
        <f t="shared" si="289"/>
        <v>0</v>
      </c>
      <c r="CE454" s="93">
        <f t="shared" si="290"/>
        <v>0</v>
      </c>
      <c r="CF454" s="93">
        <f t="shared" si="290"/>
        <v>0</v>
      </c>
      <c r="CG454" s="259">
        <f t="shared" si="290"/>
        <v>0</v>
      </c>
      <c r="CH454" s="259">
        <f t="shared" si="290"/>
        <v>0</v>
      </c>
      <c r="CI454" s="259">
        <f t="shared" si="290"/>
        <v>0</v>
      </c>
      <c r="CJ454" s="259">
        <f t="shared" si="290"/>
        <v>0</v>
      </c>
      <c r="CK454" s="84">
        <f t="shared" si="290"/>
        <v>0</v>
      </c>
      <c r="CL454" s="84">
        <f t="shared" si="301"/>
        <v>0</v>
      </c>
      <c r="CM454" s="259">
        <f t="shared" si="307"/>
        <v>0</v>
      </c>
      <c r="CN454" s="259">
        <f t="shared" si="291"/>
        <v>0</v>
      </c>
      <c r="CO454" s="259">
        <f t="shared" si="291"/>
        <v>0</v>
      </c>
      <c r="CP454" s="93">
        <f t="shared" si="291"/>
        <v>0</v>
      </c>
      <c r="CQ454" s="259">
        <f t="shared" si="291"/>
        <v>0</v>
      </c>
      <c r="CR454" s="259">
        <f t="shared" si="291"/>
        <v>0</v>
      </c>
      <c r="CS454" s="93">
        <f t="shared" si="291"/>
        <v>0</v>
      </c>
      <c r="CT454" s="93">
        <f t="shared" si="291"/>
        <v>0</v>
      </c>
      <c r="CU454" s="93"/>
      <c r="CV454" s="259">
        <f t="shared" ref="CV454:DB454" si="314">SUMIF($F$6:$F$373,$K447,CV$6:CV$379)</f>
        <v>0</v>
      </c>
      <c r="CW454" s="246">
        <f t="shared" si="314"/>
        <v>0</v>
      </c>
      <c r="CX454" s="259">
        <f t="shared" si="314"/>
        <v>0</v>
      </c>
      <c r="CY454" s="259">
        <f t="shared" si="314"/>
        <v>0</v>
      </c>
      <c r="CZ454" s="259">
        <f t="shared" si="314"/>
        <v>0</v>
      </c>
      <c r="DA454" s="259">
        <f t="shared" si="314"/>
        <v>0</v>
      </c>
      <c r="DB454" s="259">
        <f t="shared" si="314"/>
        <v>0</v>
      </c>
      <c r="DC454" s="93">
        <f t="shared" si="156"/>
        <v>0</v>
      </c>
      <c r="DD454" s="93">
        <f t="shared" si="156"/>
        <v>0</v>
      </c>
      <c r="DE454" s="93">
        <f t="shared" si="156"/>
        <v>0</v>
      </c>
      <c r="DF454" s="93">
        <f t="shared" si="305"/>
        <v>0</v>
      </c>
      <c r="DG454" s="93">
        <f t="shared" ref="DG454:DT454" si="315">SUMIF($F$6:$F$373,$K447,DG$6:DG$379)</f>
        <v>0</v>
      </c>
      <c r="DH454" s="93">
        <f t="shared" si="315"/>
        <v>0</v>
      </c>
      <c r="DI454" s="93">
        <f t="shared" si="315"/>
        <v>0</v>
      </c>
      <c r="DJ454" s="93">
        <f t="shared" si="315"/>
        <v>0</v>
      </c>
      <c r="DK454" s="93">
        <f t="shared" si="315"/>
        <v>0</v>
      </c>
      <c r="DL454" s="93">
        <f t="shared" si="315"/>
        <v>0</v>
      </c>
      <c r="DM454" s="93">
        <f t="shared" si="315"/>
        <v>0</v>
      </c>
      <c r="DN454" s="259">
        <f t="shared" si="315"/>
        <v>0</v>
      </c>
      <c r="DO454" s="259">
        <f t="shared" si="315"/>
        <v>0</v>
      </c>
      <c r="DP454" s="93">
        <f t="shared" si="315"/>
        <v>0</v>
      </c>
      <c r="DQ454" s="93">
        <f t="shared" si="315"/>
        <v>0</v>
      </c>
      <c r="DR454" s="93">
        <f t="shared" si="315"/>
        <v>0</v>
      </c>
      <c r="DS454" s="93">
        <f t="shared" si="315"/>
        <v>0</v>
      </c>
      <c r="DT454" s="93">
        <f t="shared" si="315"/>
        <v>0</v>
      </c>
      <c r="DU454" s="93"/>
      <c r="DV454" s="93">
        <f t="shared" si="294"/>
        <v>0</v>
      </c>
      <c r="DW454" s="93">
        <f t="shared" si="294"/>
        <v>0</v>
      </c>
      <c r="DX454" s="93">
        <f t="shared" si="294"/>
        <v>0</v>
      </c>
    </row>
    <row r="455" spans="5:16296">
      <c r="H455" s="62">
        <v>71</v>
      </c>
      <c r="I455" s="62" t="s">
        <v>629</v>
      </c>
      <c r="J455" s="62">
        <v>71</v>
      </c>
      <c r="K455" s="62" t="s">
        <v>629</v>
      </c>
      <c r="L455" s="93">
        <f t="shared" ref="L455:R461" si="316">SUMIF($F$6:$F$379,$K455,L$6:L$379)</f>
        <v>0</v>
      </c>
      <c r="M455" s="93">
        <f t="shared" si="316"/>
        <v>0</v>
      </c>
      <c r="N455" s="93">
        <f t="shared" si="316"/>
        <v>0</v>
      </c>
      <c r="O455" s="93">
        <f t="shared" si="316"/>
        <v>0</v>
      </c>
      <c r="P455" s="93">
        <f t="shared" si="316"/>
        <v>0</v>
      </c>
      <c r="Q455" s="93">
        <f t="shared" si="316"/>
        <v>0</v>
      </c>
      <c r="R455" s="93">
        <f t="shared" si="316"/>
        <v>0</v>
      </c>
      <c r="W455" s="93">
        <f t="shared" ref="W455:AH461" si="317">SUMIF($F$6:$F$379,$K455,W$6:W$379)</f>
        <v>0</v>
      </c>
      <c r="X455" s="93">
        <f t="shared" si="317"/>
        <v>0</v>
      </c>
      <c r="Y455" s="93">
        <f t="shared" si="317"/>
        <v>0</v>
      </c>
      <c r="Z455" s="93">
        <f t="shared" si="317"/>
        <v>0</v>
      </c>
      <c r="AA455" s="93">
        <f t="shared" si="317"/>
        <v>0</v>
      </c>
      <c r="AB455" s="93">
        <f t="shared" si="317"/>
        <v>0</v>
      </c>
      <c r="AC455" s="93">
        <f t="shared" si="317"/>
        <v>0</v>
      </c>
      <c r="AD455" s="93">
        <f t="shared" si="317"/>
        <v>0</v>
      </c>
      <c r="AE455" s="93"/>
      <c r="AF455" s="93">
        <f t="shared" si="317"/>
        <v>0</v>
      </c>
      <c r="AG455" s="93"/>
      <c r="AH455" s="93">
        <f t="shared" si="317"/>
        <v>0</v>
      </c>
      <c r="AI455" s="93"/>
      <c r="AJ455" s="93">
        <f t="shared" ref="AJ455:AU461" si="318">SUMIF($F$6:$F$379,$K455,AJ$6:AJ$379)</f>
        <v>0</v>
      </c>
      <c r="AK455" s="93">
        <f t="shared" si="318"/>
        <v>0</v>
      </c>
      <c r="AL455" s="255">
        <f t="shared" si="318"/>
        <v>0</v>
      </c>
      <c r="AM455" s="93">
        <f t="shared" si="318"/>
        <v>0</v>
      </c>
      <c r="AN455" s="93"/>
      <c r="AO455" s="93">
        <f t="shared" si="318"/>
        <v>0</v>
      </c>
      <c r="AP455" s="93"/>
      <c r="AQ455" s="93">
        <f t="shared" si="318"/>
        <v>0</v>
      </c>
      <c r="AR455" s="93">
        <f t="shared" si="318"/>
        <v>0</v>
      </c>
      <c r="AS455" s="259">
        <f t="shared" si="318"/>
        <v>0</v>
      </c>
      <c r="AT455" s="84">
        <f t="shared" si="318"/>
        <v>0</v>
      </c>
      <c r="AU455" s="93">
        <f t="shared" si="318"/>
        <v>0</v>
      </c>
      <c r="AV455" s="93">
        <f t="shared" ref="AV455:BA461" si="319">SUMIF($F$6:$F$379,$K455,AV$6:AV$379)</f>
        <v>0</v>
      </c>
      <c r="AW455" s="259">
        <f t="shared" si="319"/>
        <v>0</v>
      </c>
      <c r="AX455" s="93">
        <f t="shared" si="319"/>
        <v>0</v>
      </c>
      <c r="AY455" s="93">
        <f t="shared" si="319"/>
        <v>0</v>
      </c>
      <c r="AZ455" s="93">
        <f t="shared" si="319"/>
        <v>0</v>
      </c>
      <c r="BA455" s="93">
        <f t="shared" si="319"/>
        <v>0</v>
      </c>
      <c r="BB455" s="93"/>
      <c r="BC455" s="259">
        <f t="shared" ref="BC455:BI461" si="320">SUMIF($F$6:$F$379,$K455,BC$6:BC$379)</f>
        <v>0</v>
      </c>
      <c r="BD455" s="259">
        <f t="shared" si="320"/>
        <v>0</v>
      </c>
      <c r="BE455" s="93">
        <f t="shared" si="320"/>
        <v>0</v>
      </c>
      <c r="BF455" s="93">
        <f t="shared" si="320"/>
        <v>0</v>
      </c>
      <c r="BG455" s="93">
        <f t="shared" si="320"/>
        <v>0</v>
      </c>
      <c r="BH455" s="93">
        <f t="shared" si="320"/>
        <v>0</v>
      </c>
      <c r="BI455" s="93">
        <f t="shared" si="320"/>
        <v>0</v>
      </c>
      <c r="BJ455" s="93"/>
      <c r="BK455" s="93">
        <f t="shared" ref="BK455:BT461" si="321">SUMIF($F$6:$F$379,$K455,BK$6:BK$379)</f>
        <v>0</v>
      </c>
      <c r="BL455" s="93">
        <f t="shared" si="321"/>
        <v>0</v>
      </c>
      <c r="BM455" s="93">
        <f t="shared" si="321"/>
        <v>0</v>
      </c>
      <c r="BN455" s="93">
        <f t="shared" si="321"/>
        <v>0</v>
      </c>
      <c r="BO455" s="93">
        <f t="shared" si="321"/>
        <v>0</v>
      </c>
      <c r="BP455" s="93">
        <f t="shared" si="321"/>
        <v>0</v>
      </c>
      <c r="BQ455" s="259">
        <f t="shared" si="321"/>
        <v>0</v>
      </c>
      <c r="BR455" s="259">
        <f t="shared" si="321"/>
        <v>0</v>
      </c>
      <c r="BS455" s="93">
        <f t="shared" si="321"/>
        <v>0</v>
      </c>
      <c r="BT455" s="93">
        <f t="shared" si="321"/>
        <v>0</v>
      </c>
      <c r="BU455" s="93">
        <f t="shared" ref="BU455:CD461" si="322">SUMIF($F$6:$F$379,$K455,BU$6:BU$379)</f>
        <v>0</v>
      </c>
      <c r="BV455" s="93">
        <f t="shared" si="322"/>
        <v>0</v>
      </c>
      <c r="BW455" s="93">
        <f t="shared" si="322"/>
        <v>0</v>
      </c>
      <c r="BX455" s="93">
        <f t="shared" si="322"/>
        <v>0</v>
      </c>
      <c r="BY455" s="93">
        <f t="shared" si="322"/>
        <v>0</v>
      </c>
      <c r="BZ455" s="93">
        <f t="shared" si="322"/>
        <v>0</v>
      </c>
      <c r="CA455" s="93">
        <f t="shared" si="322"/>
        <v>0</v>
      </c>
      <c r="CB455" s="93">
        <f t="shared" si="322"/>
        <v>0</v>
      </c>
      <c r="CC455" s="259">
        <f t="shared" si="322"/>
        <v>0</v>
      </c>
      <c r="CD455" s="93">
        <f t="shared" si="322"/>
        <v>0</v>
      </c>
      <c r="CE455" s="93">
        <f t="shared" ref="CE455:CK461" si="323">SUMIF($F$6:$F$379,$K455,CE$6:CE$379)</f>
        <v>0</v>
      </c>
      <c r="CF455" s="93">
        <f t="shared" si="323"/>
        <v>0</v>
      </c>
      <c r="CG455" s="259">
        <f t="shared" si="323"/>
        <v>0</v>
      </c>
      <c r="CH455" s="259">
        <f t="shared" si="323"/>
        <v>0</v>
      </c>
      <c r="CI455" s="259">
        <f t="shared" si="323"/>
        <v>0</v>
      </c>
      <c r="CJ455" s="259">
        <f t="shared" si="323"/>
        <v>0</v>
      </c>
      <c r="CK455" s="84">
        <f t="shared" si="323"/>
        <v>0</v>
      </c>
      <c r="CL455" s="84">
        <f t="shared" si="301"/>
        <v>0</v>
      </c>
      <c r="CM455" s="259">
        <f t="shared" si="307"/>
        <v>0</v>
      </c>
      <c r="CN455" s="259">
        <f t="shared" ref="CN455:CT457" si="324">SUMIF($F$6:$F$373,$K448,CN$6:CN$379)</f>
        <v>0</v>
      </c>
      <c r="CO455" s="259">
        <f t="shared" si="324"/>
        <v>0</v>
      </c>
      <c r="CP455" s="93">
        <f t="shared" si="324"/>
        <v>0</v>
      </c>
      <c r="CQ455" s="259">
        <f t="shared" si="324"/>
        <v>0</v>
      </c>
      <c r="CR455" s="259">
        <f t="shared" si="324"/>
        <v>0</v>
      </c>
      <c r="CS455" s="93">
        <f t="shared" si="324"/>
        <v>0</v>
      </c>
      <c r="CT455" s="93">
        <f t="shared" si="324"/>
        <v>0</v>
      </c>
      <c r="CU455" s="93"/>
      <c r="CV455" s="259">
        <f t="shared" ref="CV455:DB455" si="325">SUMIF($F$6:$F$373,$K448,CV$6:CV$379)</f>
        <v>0</v>
      </c>
      <c r="CW455" s="246">
        <f t="shared" si="325"/>
        <v>0.25</v>
      </c>
      <c r="CX455" s="259">
        <f t="shared" si="325"/>
        <v>0</v>
      </c>
      <c r="CY455" s="259">
        <f t="shared" si="325"/>
        <v>0</v>
      </c>
      <c r="CZ455" s="259">
        <f t="shared" si="325"/>
        <v>0</v>
      </c>
      <c r="DA455" s="259">
        <f t="shared" si="325"/>
        <v>0</v>
      </c>
      <c r="DB455" s="259">
        <f t="shared" si="325"/>
        <v>0</v>
      </c>
      <c r="DC455" s="93">
        <f t="shared" si="156"/>
        <v>0</v>
      </c>
      <c r="DD455" s="93">
        <f t="shared" si="156"/>
        <v>0</v>
      </c>
      <c r="DE455" s="93">
        <f t="shared" si="156"/>
        <v>0</v>
      </c>
      <c r="DF455" s="93">
        <f t="shared" si="305"/>
        <v>0</v>
      </c>
      <c r="DG455" s="93">
        <f t="shared" ref="DG455:DT455" si="326">SUMIF($F$6:$F$373,$K448,DG$6:DG$379)</f>
        <v>0</v>
      </c>
      <c r="DH455" s="93">
        <f t="shared" si="326"/>
        <v>0</v>
      </c>
      <c r="DI455" s="93">
        <f t="shared" si="326"/>
        <v>0</v>
      </c>
      <c r="DJ455" s="93">
        <f t="shared" si="326"/>
        <v>0</v>
      </c>
      <c r="DK455" s="93">
        <f t="shared" si="326"/>
        <v>0</v>
      </c>
      <c r="DL455" s="93">
        <f t="shared" si="326"/>
        <v>0</v>
      </c>
      <c r="DM455" s="93">
        <f t="shared" si="326"/>
        <v>0</v>
      </c>
      <c r="DN455" s="259">
        <f t="shared" si="326"/>
        <v>0</v>
      </c>
      <c r="DO455" s="259">
        <f t="shared" si="326"/>
        <v>0</v>
      </c>
      <c r="DP455" s="93">
        <f t="shared" si="326"/>
        <v>0.25700000000000001</v>
      </c>
      <c r="DQ455" s="93">
        <f t="shared" si="326"/>
        <v>0.73699999999999999</v>
      </c>
      <c r="DR455" s="93">
        <f t="shared" si="326"/>
        <v>0</v>
      </c>
      <c r="DS455" s="93">
        <f t="shared" si="326"/>
        <v>0</v>
      </c>
      <c r="DT455" s="93">
        <f t="shared" si="326"/>
        <v>0</v>
      </c>
      <c r="DU455" s="93"/>
      <c r="DV455" s="93">
        <f t="shared" si="294"/>
        <v>0</v>
      </c>
      <c r="DW455" s="93">
        <f t="shared" si="294"/>
        <v>0</v>
      </c>
      <c r="DX455" s="93">
        <f t="shared" si="294"/>
        <v>0</v>
      </c>
    </row>
    <row r="456" spans="5:16296">
      <c r="H456" s="62">
        <v>72</v>
      </c>
      <c r="I456" s="62" t="s">
        <v>338</v>
      </c>
      <c r="J456" s="62">
        <v>72</v>
      </c>
      <c r="K456" s="62" t="s">
        <v>338</v>
      </c>
      <c r="L456" s="93">
        <f t="shared" si="316"/>
        <v>0</v>
      </c>
      <c r="M456" s="93">
        <f t="shared" si="316"/>
        <v>0</v>
      </c>
      <c r="N456" s="93">
        <f t="shared" si="316"/>
        <v>0</v>
      </c>
      <c r="O456" s="93">
        <f t="shared" si="316"/>
        <v>0</v>
      </c>
      <c r="P456" s="93">
        <f t="shared" si="316"/>
        <v>0</v>
      </c>
      <c r="Q456" s="93">
        <f t="shared" si="316"/>
        <v>0</v>
      </c>
      <c r="R456" s="93">
        <f t="shared" si="316"/>
        <v>0</v>
      </c>
      <c r="W456" s="93">
        <f t="shared" si="317"/>
        <v>0</v>
      </c>
      <c r="X456" s="93">
        <f t="shared" si="317"/>
        <v>0</v>
      </c>
      <c r="Y456" s="93">
        <f t="shared" si="317"/>
        <v>0</v>
      </c>
      <c r="Z456" s="93">
        <f t="shared" si="317"/>
        <v>0</v>
      </c>
      <c r="AA456" s="93">
        <f t="shared" si="317"/>
        <v>0</v>
      </c>
      <c r="AB456" s="93">
        <f t="shared" si="317"/>
        <v>8.6729399197182547E-2</v>
      </c>
      <c r="AC456" s="93">
        <f t="shared" si="317"/>
        <v>0</v>
      </c>
      <c r="AD456" s="93">
        <f t="shared" si="317"/>
        <v>0</v>
      </c>
      <c r="AE456" s="93"/>
      <c r="AF456" s="93">
        <f t="shared" si="317"/>
        <v>0</v>
      </c>
      <c r="AG456" s="93"/>
      <c r="AH456" s="93">
        <f t="shared" si="317"/>
        <v>0</v>
      </c>
      <c r="AI456" s="93"/>
      <c r="AJ456" s="93">
        <f t="shared" si="318"/>
        <v>0</v>
      </c>
      <c r="AK456" s="93">
        <f t="shared" si="318"/>
        <v>0</v>
      </c>
      <c r="AL456" s="255">
        <f t="shared" si="318"/>
        <v>0</v>
      </c>
      <c r="AM456" s="93">
        <f t="shared" si="318"/>
        <v>0</v>
      </c>
      <c r="AN456" s="93"/>
      <c r="AO456" s="93">
        <f t="shared" si="318"/>
        <v>0</v>
      </c>
      <c r="AP456" s="93"/>
      <c r="AQ456" s="93">
        <f t="shared" si="318"/>
        <v>0</v>
      </c>
      <c r="AR456" s="93">
        <f t="shared" si="318"/>
        <v>0</v>
      </c>
      <c r="AS456" s="259">
        <f t="shared" si="318"/>
        <v>0</v>
      </c>
      <c r="AT456" s="84">
        <f t="shared" si="318"/>
        <v>0</v>
      </c>
      <c r="AU456" s="93">
        <f t="shared" si="318"/>
        <v>0</v>
      </c>
      <c r="AV456" s="93">
        <f t="shared" si="319"/>
        <v>0</v>
      </c>
      <c r="AW456" s="259">
        <f t="shared" si="319"/>
        <v>0</v>
      </c>
      <c r="AX456" s="93">
        <f t="shared" si="319"/>
        <v>2.8006147823842436E-3</v>
      </c>
      <c r="AY456" s="93">
        <f t="shared" si="319"/>
        <v>0</v>
      </c>
      <c r="AZ456" s="93">
        <f t="shared" si="319"/>
        <v>0</v>
      </c>
      <c r="BA456" s="93">
        <f t="shared" si="319"/>
        <v>0</v>
      </c>
      <c r="BB456" s="93"/>
      <c r="BC456" s="259">
        <f t="shared" si="320"/>
        <v>0</v>
      </c>
      <c r="BD456" s="259">
        <f t="shared" si="320"/>
        <v>0</v>
      </c>
      <c r="BE456" s="93">
        <f t="shared" si="320"/>
        <v>0</v>
      </c>
      <c r="BF456" s="93">
        <f t="shared" si="320"/>
        <v>0</v>
      </c>
      <c r="BG456" s="93">
        <f t="shared" si="320"/>
        <v>0</v>
      </c>
      <c r="BH456" s="93">
        <f t="shared" si="320"/>
        <v>0</v>
      </c>
      <c r="BI456" s="93">
        <f t="shared" si="320"/>
        <v>0</v>
      </c>
      <c r="BJ456" s="93"/>
      <c r="BK456" s="93">
        <f t="shared" si="321"/>
        <v>2.26837E-3</v>
      </c>
      <c r="BL456" s="93">
        <f t="shared" si="321"/>
        <v>0</v>
      </c>
      <c r="BM456" s="93">
        <f t="shared" si="321"/>
        <v>0</v>
      </c>
      <c r="BN456" s="93">
        <f t="shared" si="321"/>
        <v>0</v>
      </c>
      <c r="BO456" s="93">
        <f t="shared" si="321"/>
        <v>1.577305E-2</v>
      </c>
      <c r="BP456" s="93">
        <f t="shared" si="321"/>
        <v>0</v>
      </c>
      <c r="BQ456" s="259">
        <f t="shared" si="321"/>
        <v>0</v>
      </c>
      <c r="BR456" s="259">
        <f t="shared" si="321"/>
        <v>0</v>
      </c>
      <c r="BS456" s="93">
        <f t="shared" si="321"/>
        <v>0</v>
      </c>
      <c r="BT456" s="93">
        <f t="shared" si="321"/>
        <v>0</v>
      </c>
      <c r="BU456" s="93">
        <f t="shared" si="322"/>
        <v>2.29E-2</v>
      </c>
      <c r="BV456" s="93">
        <f t="shared" si="322"/>
        <v>8.372152888076809E-3</v>
      </c>
      <c r="BW456" s="93">
        <f t="shared" si="322"/>
        <v>1.1100000000000001E-3</v>
      </c>
      <c r="BX456" s="93">
        <f t="shared" si="322"/>
        <v>3.3349999999999998E-2</v>
      </c>
      <c r="BY456" s="93">
        <f t="shared" si="322"/>
        <v>0</v>
      </c>
      <c r="BZ456" s="93">
        <f t="shared" si="322"/>
        <v>7.528913552867272E-5</v>
      </c>
      <c r="CA456" s="93">
        <f t="shared" si="322"/>
        <v>1.9026667370755663E-3</v>
      </c>
      <c r="CB456" s="93">
        <f t="shared" si="322"/>
        <v>0</v>
      </c>
      <c r="CC456" s="259">
        <f t="shared" si="322"/>
        <v>0</v>
      </c>
      <c r="CD456" s="93">
        <f t="shared" si="322"/>
        <v>0</v>
      </c>
      <c r="CE456" s="93">
        <f t="shared" si="323"/>
        <v>0.56989999999999996</v>
      </c>
      <c r="CF456" s="93">
        <f t="shared" si="323"/>
        <v>0.10942441726759583</v>
      </c>
      <c r="CG456" s="259">
        <f t="shared" si="323"/>
        <v>0</v>
      </c>
      <c r="CH456" s="259">
        <f t="shared" si="323"/>
        <v>0</v>
      </c>
      <c r="CI456" s="259">
        <f t="shared" si="323"/>
        <v>0</v>
      </c>
      <c r="CJ456" s="259">
        <f t="shared" si="323"/>
        <v>0</v>
      </c>
      <c r="CK456" s="84">
        <f t="shared" si="323"/>
        <v>0</v>
      </c>
      <c r="CL456" s="84">
        <f t="shared" si="301"/>
        <v>0</v>
      </c>
      <c r="CM456" s="259">
        <f t="shared" si="307"/>
        <v>0</v>
      </c>
      <c r="CN456" s="259">
        <f t="shared" si="324"/>
        <v>0</v>
      </c>
      <c r="CO456" s="259">
        <f t="shared" si="324"/>
        <v>0</v>
      </c>
      <c r="CP456" s="93">
        <f t="shared" si="324"/>
        <v>0</v>
      </c>
      <c r="CQ456" s="259">
        <f t="shared" si="324"/>
        <v>0</v>
      </c>
      <c r="CR456" s="259">
        <f t="shared" si="324"/>
        <v>0</v>
      </c>
      <c r="CS456" s="93">
        <f t="shared" si="324"/>
        <v>0</v>
      </c>
      <c r="CT456" s="93">
        <f t="shared" si="324"/>
        <v>0</v>
      </c>
      <c r="CU456" s="93"/>
      <c r="CV456" s="259">
        <f t="shared" ref="CV456:DB456" si="327">SUMIF($F$6:$F$373,$K449,CV$6:CV$379)</f>
        <v>0</v>
      </c>
      <c r="CW456" s="246">
        <f t="shared" si="327"/>
        <v>0</v>
      </c>
      <c r="CX456" s="259">
        <f t="shared" si="327"/>
        <v>0</v>
      </c>
      <c r="CY456" s="259">
        <f t="shared" si="327"/>
        <v>0</v>
      </c>
      <c r="CZ456" s="259">
        <f t="shared" si="327"/>
        <v>0</v>
      </c>
      <c r="DA456" s="259">
        <f t="shared" si="327"/>
        <v>0</v>
      </c>
      <c r="DB456" s="259">
        <f t="shared" si="327"/>
        <v>0</v>
      </c>
      <c r="DC456" s="93">
        <f t="shared" si="156"/>
        <v>0</v>
      </c>
      <c r="DD456" s="93">
        <f t="shared" si="156"/>
        <v>0</v>
      </c>
      <c r="DE456" s="93">
        <f t="shared" si="156"/>
        <v>0</v>
      </c>
      <c r="DF456" s="93">
        <f t="shared" si="305"/>
        <v>0</v>
      </c>
      <c r="DG456" s="93">
        <f t="shared" ref="DG456:DT456" si="328">SUMIF($F$6:$F$373,$K449,DG$6:DG$379)</f>
        <v>0</v>
      </c>
      <c r="DH456" s="93">
        <f t="shared" si="328"/>
        <v>0</v>
      </c>
      <c r="DI456" s="93">
        <f t="shared" si="328"/>
        <v>0</v>
      </c>
      <c r="DJ456" s="93">
        <f t="shared" si="328"/>
        <v>0</v>
      </c>
      <c r="DK456" s="93">
        <f t="shared" si="328"/>
        <v>0</v>
      </c>
      <c r="DL456" s="93">
        <f t="shared" si="328"/>
        <v>0</v>
      </c>
      <c r="DM456" s="93">
        <f t="shared" si="328"/>
        <v>0</v>
      </c>
      <c r="DN456" s="259">
        <f t="shared" si="328"/>
        <v>0</v>
      </c>
      <c r="DO456" s="259">
        <f t="shared" si="328"/>
        <v>0</v>
      </c>
      <c r="DP456" s="93">
        <f t="shared" si="328"/>
        <v>0</v>
      </c>
      <c r="DQ456" s="93">
        <f t="shared" si="328"/>
        <v>0</v>
      </c>
      <c r="DR456" s="93">
        <f t="shared" si="328"/>
        <v>0</v>
      </c>
      <c r="DS456" s="93">
        <f t="shared" si="328"/>
        <v>0</v>
      </c>
      <c r="DT456" s="93">
        <f t="shared" si="328"/>
        <v>0</v>
      </c>
      <c r="DU456" s="93"/>
      <c r="DV456" s="93">
        <f t="shared" si="294"/>
        <v>0</v>
      </c>
      <c r="DW456" s="93">
        <f t="shared" si="294"/>
        <v>0</v>
      </c>
      <c r="DX456" s="93">
        <f t="shared" si="294"/>
        <v>0.1</v>
      </c>
    </row>
    <row r="457" spans="5:16296">
      <c r="H457" s="62">
        <v>73</v>
      </c>
      <c r="I457" s="62" t="s">
        <v>337</v>
      </c>
      <c r="J457" s="62">
        <v>73</v>
      </c>
      <c r="K457" s="62" t="s">
        <v>337</v>
      </c>
      <c r="L457" s="93">
        <f t="shared" si="316"/>
        <v>0</v>
      </c>
      <c r="M457" s="93">
        <f t="shared" si="316"/>
        <v>0</v>
      </c>
      <c r="N457" s="93">
        <f t="shared" si="316"/>
        <v>0</v>
      </c>
      <c r="O457" s="93">
        <f t="shared" si="316"/>
        <v>0</v>
      </c>
      <c r="P457" s="93">
        <f t="shared" si="316"/>
        <v>0</v>
      </c>
      <c r="Q457" s="93">
        <f t="shared" si="316"/>
        <v>0</v>
      </c>
      <c r="R457" s="93">
        <f t="shared" si="316"/>
        <v>0</v>
      </c>
      <c r="W457" s="93">
        <f t="shared" si="317"/>
        <v>0</v>
      </c>
      <c r="X457" s="93">
        <f t="shared" si="317"/>
        <v>0</v>
      </c>
      <c r="Y457" s="93">
        <f t="shared" si="317"/>
        <v>0</v>
      </c>
      <c r="Z457" s="93">
        <f t="shared" si="317"/>
        <v>0</v>
      </c>
      <c r="AA457" s="93">
        <f t="shared" si="317"/>
        <v>0</v>
      </c>
      <c r="AB457" s="93">
        <f t="shared" si="317"/>
        <v>0</v>
      </c>
      <c r="AC457" s="93">
        <f t="shared" si="317"/>
        <v>0</v>
      </c>
      <c r="AD457" s="93">
        <f t="shared" si="317"/>
        <v>0</v>
      </c>
      <c r="AE457" s="93"/>
      <c r="AF457" s="93">
        <f t="shared" si="317"/>
        <v>0</v>
      </c>
      <c r="AG457" s="93"/>
      <c r="AH457" s="93">
        <f t="shared" si="317"/>
        <v>0</v>
      </c>
      <c r="AI457" s="93"/>
      <c r="AJ457" s="93">
        <f t="shared" si="318"/>
        <v>0</v>
      </c>
      <c r="AK457" s="93">
        <f t="shared" si="318"/>
        <v>0</v>
      </c>
      <c r="AL457" s="255">
        <f t="shared" si="318"/>
        <v>0</v>
      </c>
      <c r="AM457" s="93">
        <f t="shared" si="318"/>
        <v>0</v>
      </c>
      <c r="AN457" s="93"/>
      <c r="AO457" s="93">
        <f t="shared" si="318"/>
        <v>0</v>
      </c>
      <c r="AP457" s="93"/>
      <c r="AQ457" s="93">
        <f t="shared" si="318"/>
        <v>0</v>
      </c>
      <c r="AR457" s="93">
        <f t="shared" si="318"/>
        <v>0</v>
      </c>
      <c r="AS457" s="259">
        <f t="shared" si="318"/>
        <v>0</v>
      </c>
      <c r="AT457" s="84">
        <f t="shared" si="318"/>
        <v>0</v>
      </c>
      <c r="AU457" s="93">
        <f t="shared" si="318"/>
        <v>0</v>
      </c>
      <c r="AV457" s="93">
        <f t="shared" si="319"/>
        <v>1.5319409692079864E-4</v>
      </c>
      <c r="AW457" s="259">
        <f t="shared" si="319"/>
        <v>0</v>
      </c>
      <c r="AX457" s="93">
        <f t="shared" si="319"/>
        <v>0</v>
      </c>
      <c r="AY457" s="93">
        <f t="shared" si="319"/>
        <v>0</v>
      </c>
      <c r="AZ457" s="93">
        <f t="shared" si="319"/>
        <v>0</v>
      </c>
      <c r="BA457" s="93">
        <f t="shared" si="319"/>
        <v>0</v>
      </c>
      <c r="BB457" s="93"/>
      <c r="BC457" s="259">
        <f t="shared" si="320"/>
        <v>0</v>
      </c>
      <c r="BD457" s="259">
        <f t="shared" si="320"/>
        <v>0</v>
      </c>
      <c r="BE457" s="93">
        <f t="shared" si="320"/>
        <v>0</v>
      </c>
      <c r="BF457" s="93">
        <f t="shared" si="320"/>
        <v>0</v>
      </c>
      <c r="BG457" s="93">
        <f t="shared" si="320"/>
        <v>0</v>
      </c>
      <c r="BH457" s="93">
        <f t="shared" si="320"/>
        <v>0</v>
      </c>
      <c r="BI457" s="93">
        <f t="shared" si="320"/>
        <v>0</v>
      </c>
      <c r="BJ457" s="93"/>
      <c r="BK457" s="93">
        <f t="shared" si="321"/>
        <v>0</v>
      </c>
      <c r="BL457" s="93">
        <f t="shared" si="321"/>
        <v>0</v>
      </c>
      <c r="BM457" s="93">
        <f t="shared" si="321"/>
        <v>0.13500000000000001</v>
      </c>
      <c r="BN457" s="93">
        <f t="shared" si="321"/>
        <v>0</v>
      </c>
      <c r="BO457" s="93">
        <f t="shared" si="321"/>
        <v>0</v>
      </c>
      <c r="BP457" s="93">
        <f t="shared" si="321"/>
        <v>0</v>
      </c>
      <c r="BQ457" s="259">
        <f t="shared" si="321"/>
        <v>0</v>
      </c>
      <c r="BR457" s="259">
        <f t="shared" si="321"/>
        <v>0</v>
      </c>
      <c r="BS457" s="93">
        <f t="shared" si="321"/>
        <v>0</v>
      </c>
      <c r="BT457" s="93">
        <f t="shared" si="321"/>
        <v>0</v>
      </c>
      <c r="BU457" s="93">
        <f t="shared" si="322"/>
        <v>0.27179999999999999</v>
      </c>
      <c r="BV457" s="93">
        <f t="shared" si="322"/>
        <v>1.9313961587300262E-2</v>
      </c>
      <c r="BW457" s="93">
        <f t="shared" si="322"/>
        <v>5.3299999999999997E-3</v>
      </c>
      <c r="BX457" s="93">
        <f t="shared" si="322"/>
        <v>0.26240999999999998</v>
      </c>
      <c r="BY457" s="93">
        <f t="shared" si="322"/>
        <v>2.3699999999999999E-2</v>
      </c>
      <c r="BZ457" s="93">
        <f t="shared" si="322"/>
        <v>6.6620338081595188E-4</v>
      </c>
      <c r="CA457" s="93">
        <f t="shared" si="322"/>
        <v>2.4881026561757403E-3</v>
      </c>
      <c r="CB457" s="93">
        <f t="shared" si="322"/>
        <v>0</v>
      </c>
      <c r="CC457" s="259">
        <f t="shared" si="322"/>
        <v>0.2</v>
      </c>
      <c r="CD457" s="93">
        <f t="shared" si="322"/>
        <v>0</v>
      </c>
      <c r="CE457" s="93">
        <f t="shared" si="323"/>
        <v>0</v>
      </c>
      <c r="CF457" s="93">
        <f t="shared" si="323"/>
        <v>5.7778000414407727E-5</v>
      </c>
      <c r="CG457" s="259">
        <f t="shared" si="323"/>
        <v>0</v>
      </c>
      <c r="CH457" s="259">
        <f t="shared" si="323"/>
        <v>0</v>
      </c>
      <c r="CI457" s="259">
        <f t="shared" si="323"/>
        <v>0</v>
      </c>
      <c r="CJ457" s="259">
        <f t="shared" si="323"/>
        <v>0</v>
      </c>
      <c r="CK457" s="84">
        <f t="shared" si="323"/>
        <v>0</v>
      </c>
      <c r="CL457" s="84">
        <f t="shared" si="301"/>
        <v>0</v>
      </c>
      <c r="CM457" s="259">
        <f t="shared" si="307"/>
        <v>0</v>
      </c>
      <c r="CN457" s="259">
        <f t="shared" si="324"/>
        <v>0</v>
      </c>
      <c r="CO457" s="259">
        <f t="shared" si="324"/>
        <v>0</v>
      </c>
      <c r="CP457" s="93">
        <f t="shared" si="324"/>
        <v>0</v>
      </c>
      <c r="CQ457" s="259">
        <f t="shared" si="324"/>
        <v>0</v>
      </c>
      <c r="CR457" s="259">
        <f t="shared" si="324"/>
        <v>0</v>
      </c>
      <c r="CS457" s="93">
        <f t="shared" si="324"/>
        <v>0</v>
      </c>
      <c r="CT457" s="93">
        <f t="shared" si="324"/>
        <v>0</v>
      </c>
      <c r="CU457" s="93"/>
      <c r="CV457" s="259">
        <f t="shared" ref="CV457:DB457" si="329">SUMIF($F$6:$F$373,$K450,CV$6:CV$379)</f>
        <v>0</v>
      </c>
      <c r="CW457" s="246">
        <f t="shared" si="329"/>
        <v>0</v>
      </c>
      <c r="CX457" s="259">
        <f t="shared" si="329"/>
        <v>0</v>
      </c>
      <c r="CY457" s="259">
        <f t="shared" si="329"/>
        <v>0</v>
      </c>
      <c r="CZ457" s="259">
        <f t="shared" si="329"/>
        <v>0</v>
      </c>
      <c r="DA457" s="259">
        <f t="shared" si="329"/>
        <v>0</v>
      </c>
      <c r="DB457" s="259">
        <f t="shared" si="329"/>
        <v>0</v>
      </c>
      <c r="DC457" s="93">
        <f t="shared" si="156"/>
        <v>0</v>
      </c>
      <c r="DD457" s="93">
        <f t="shared" si="156"/>
        <v>0</v>
      </c>
      <c r="DE457" s="93">
        <f t="shared" si="156"/>
        <v>0</v>
      </c>
      <c r="DF457" s="93">
        <f t="shared" si="305"/>
        <v>0</v>
      </c>
      <c r="DG457" s="93">
        <f t="shared" ref="DG457:DT457" si="330">SUMIF($F$6:$F$373,$K450,DG$6:DG$379)</f>
        <v>0</v>
      </c>
      <c r="DH457" s="93">
        <f t="shared" si="330"/>
        <v>0</v>
      </c>
      <c r="DI457" s="93">
        <f t="shared" si="330"/>
        <v>0</v>
      </c>
      <c r="DJ457" s="93">
        <f t="shared" si="330"/>
        <v>0</v>
      </c>
      <c r="DK457" s="93">
        <f t="shared" si="330"/>
        <v>0</v>
      </c>
      <c r="DL457" s="93">
        <f t="shared" si="330"/>
        <v>0</v>
      </c>
      <c r="DM457" s="93">
        <f t="shared" si="330"/>
        <v>0</v>
      </c>
      <c r="DN457" s="259">
        <f t="shared" si="330"/>
        <v>0</v>
      </c>
      <c r="DO457" s="259">
        <f t="shared" si="330"/>
        <v>0</v>
      </c>
      <c r="DP457" s="93">
        <f t="shared" si="330"/>
        <v>0</v>
      </c>
      <c r="DQ457" s="93">
        <f t="shared" si="330"/>
        <v>0</v>
      </c>
      <c r="DR457" s="93">
        <f t="shared" si="330"/>
        <v>0</v>
      </c>
      <c r="DS457" s="93">
        <f t="shared" si="330"/>
        <v>0</v>
      </c>
      <c r="DT457" s="93">
        <f t="shared" si="330"/>
        <v>0</v>
      </c>
      <c r="DU457" s="93"/>
      <c r="DV457" s="93">
        <f t="shared" si="294"/>
        <v>0</v>
      </c>
      <c r="DW457" s="93">
        <f t="shared" si="294"/>
        <v>0</v>
      </c>
      <c r="DX457" s="93">
        <f t="shared" si="294"/>
        <v>0</v>
      </c>
    </row>
    <row r="458" spans="5:16296">
      <c r="H458" s="62">
        <v>74</v>
      </c>
      <c r="I458" s="62" t="s">
        <v>20</v>
      </c>
      <c r="J458" s="62">
        <v>74</v>
      </c>
      <c r="K458" s="62" t="s">
        <v>20</v>
      </c>
      <c r="L458" s="93">
        <f t="shared" si="316"/>
        <v>0</v>
      </c>
      <c r="M458" s="93">
        <f t="shared" si="316"/>
        <v>0</v>
      </c>
      <c r="N458" s="93">
        <f t="shared" si="316"/>
        <v>0</v>
      </c>
      <c r="O458" s="93">
        <f t="shared" si="316"/>
        <v>0</v>
      </c>
      <c r="P458" s="93">
        <f t="shared" si="316"/>
        <v>0</v>
      </c>
      <c r="Q458" s="93">
        <f t="shared" si="316"/>
        <v>0</v>
      </c>
      <c r="R458" s="93">
        <f t="shared" si="316"/>
        <v>0</v>
      </c>
      <c r="W458" s="93">
        <f t="shared" si="317"/>
        <v>0</v>
      </c>
      <c r="X458" s="93">
        <f t="shared" si="317"/>
        <v>0</v>
      </c>
      <c r="Y458" s="93">
        <f t="shared" si="317"/>
        <v>0</v>
      </c>
      <c r="Z458" s="93">
        <f t="shared" si="317"/>
        <v>0</v>
      </c>
      <c r="AA458" s="93">
        <f t="shared" si="317"/>
        <v>0</v>
      </c>
      <c r="AB458" s="93">
        <f t="shared" si="317"/>
        <v>0</v>
      </c>
      <c r="AC458" s="93">
        <f t="shared" si="317"/>
        <v>0</v>
      </c>
      <c r="AD458" s="93">
        <f t="shared" si="317"/>
        <v>0</v>
      </c>
      <c r="AE458" s="93"/>
      <c r="AF458" s="93">
        <f t="shared" si="317"/>
        <v>0</v>
      </c>
      <c r="AG458" s="93"/>
      <c r="AH458" s="93">
        <f t="shared" si="317"/>
        <v>0</v>
      </c>
      <c r="AI458" s="93"/>
      <c r="AJ458" s="93">
        <f t="shared" si="318"/>
        <v>0</v>
      </c>
      <c r="AK458" s="93">
        <f t="shared" si="318"/>
        <v>0</v>
      </c>
      <c r="AL458" s="93">
        <f t="shared" si="318"/>
        <v>0</v>
      </c>
      <c r="AM458" s="93">
        <f t="shared" si="318"/>
        <v>0</v>
      </c>
      <c r="AN458" s="93"/>
      <c r="AO458" s="93">
        <f t="shared" si="318"/>
        <v>0</v>
      </c>
      <c r="AP458" s="93"/>
      <c r="AQ458" s="93">
        <f t="shared" si="318"/>
        <v>0</v>
      </c>
      <c r="AR458" s="93">
        <f t="shared" si="318"/>
        <v>0</v>
      </c>
      <c r="AS458" s="259">
        <f t="shared" si="318"/>
        <v>0</v>
      </c>
      <c r="AT458" s="84">
        <f t="shared" si="318"/>
        <v>0</v>
      </c>
      <c r="AU458" s="93">
        <f t="shared" si="318"/>
        <v>0</v>
      </c>
      <c r="AV458" s="93">
        <f t="shared" si="319"/>
        <v>0</v>
      </c>
      <c r="AW458" s="259">
        <f t="shared" si="319"/>
        <v>0</v>
      </c>
      <c r="AX458" s="93">
        <f t="shared" si="319"/>
        <v>0</v>
      </c>
      <c r="AY458" s="93">
        <f t="shared" si="319"/>
        <v>0</v>
      </c>
      <c r="AZ458" s="93">
        <f t="shared" si="319"/>
        <v>0</v>
      </c>
      <c r="BA458" s="93">
        <f t="shared" si="319"/>
        <v>0</v>
      </c>
      <c r="BB458" s="93"/>
      <c r="BC458" s="259">
        <f t="shared" si="320"/>
        <v>0</v>
      </c>
      <c r="BD458" s="259">
        <f t="shared" si="320"/>
        <v>0</v>
      </c>
      <c r="BE458" s="93">
        <f t="shared" si="320"/>
        <v>0</v>
      </c>
      <c r="BF458" s="93">
        <f t="shared" si="320"/>
        <v>0</v>
      </c>
      <c r="BG458" s="93">
        <f t="shared" si="320"/>
        <v>0</v>
      </c>
      <c r="BH458" s="93">
        <f t="shared" si="320"/>
        <v>0</v>
      </c>
      <c r="BI458" s="93">
        <f t="shared" si="320"/>
        <v>0</v>
      </c>
      <c r="BJ458" s="93"/>
      <c r="BK458" s="93">
        <f t="shared" si="321"/>
        <v>0</v>
      </c>
      <c r="BL458" s="93">
        <f t="shared" si="321"/>
        <v>0</v>
      </c>
      <c r="BM458" s="93">
        <f t="shared" si="321"/>
        <v>0</v>
      </c>
      <c r="BN458" s="93">
        <f t="shared" si="321"/>
        <v>0</v>
      </c>
      <c r="BO458" s="93">
        <f t="shared" si="321"/>
        <v>0</v>
      </c>
      <c r="BP458" s="93">
        <f t="shared" si="321"/>
        <v>0</v>
      </c>
      <c r="BQ458" s="259">
        <f t="shared" si="321"/>
        <v>0</v>
      </c>
      <c r="BR458" s="259">
        <f t="shared" si="321"/>
        <v>0</v>
      </c>
      <c r="BS458" s="93">
        <f t="shared" si="321"/>
        <v>0</v>
      </c>
      <c r="BT458" s="93">
        <f t="shared" si="321"/>
        <v>0</v>
      </c>
      <c r="BU458" s="93">
        <f t="shared" si="322"/>
        <v>0</v>
      </c>
      <c r="BV458" s="93">
        <f t="shared" si="322"/>
        <v>0</v>
      </c>
      <c r="BW458" s="93">
        <f t="shared" si="322"/>
        <v>0</v>
      </c>
      <c r="BX458" s="93">
        <f t="shared" si="322"/>
        <v>0</v>
      </c>
      <c r="BY458" s="93">
        <f t="shared" si="322"/>
        <v>0</v>
      </c>
      <c r="BZ458" s="93">
        <f t="shared" si="322"/>
        <v>0</v>
      </c>
      <c r="CA458" s="93">
        <f t="shared" si="322"/>
        <v>0</v>
      </c>
      <c r="CB458" s="93">
        <f t="shared" si="322"/>
        <v>0</v>
      </c>
      <c r="CC458" s="259">
        <f t="shared" si="322"/>
        <v>0</v>
      </c>
      <c r="CD458" s="93">
        <f t="shared" si="322"/>
        <v>0</v>
      </c>
      <c r="CE458" s="93">
        <f t="shared" si="323"/>
        <v>0</v>
      </c>
      <c r="CF458" s="93">
        <f t="shared" si="323"/>
        <v>0</v>
      </c>
      <c r="CG458" s="259">
        <f t="shared" si="323"/>
        <v>0</v>
      </c>
      <c r="CH458" s="259">
        <f t="shared" si="323"/>
        <v>0</v>
      </c>
      <c r="CI458" s="259">
        <f t="shared" si="323"/>
        <v>0</v>
      </c>
      <c r="CJ458" s="259">
        <f t="shared" si="323"/>
        <v>0</v>
      </c>
      <c r="CK458" s="84">
        <f t="shared" si="323"/>
        <v>0</v>
      </c>
      <c r="CL458" s="84">
        <f t="shared" si="301"/>
        <v>0</v>
      </c>
      <c r="CM458" s="259">
        <f t="shared" si="307"/>
        <v>0</v>
      </c>
      <c r="CN458" s="259">
        <f t="shared" ref="CN458:CT461" si="331">SUMIF($F$6:$F$373,$K452,CN$6:CN$379)</f>
        <v>0</v>
      </c>
      <c r="CO458" s="259">
        <f t="shared" si="331"/>
        <v>0</v>
      </c>
      <c r="CP458" s="93">
        <f t="shared" si="331"/>
        <v>0</v>
      </c>
      <c r="CQ458" s="259">
        <f t="shared" si="331"/>
        <v>0</v>
      </c>
      <c r="CR458" s="259">
        <f t="shared" si="331"/>
        <v>0</v>
      </c>
      <c r="CS458" s="93">
        <f t="shared" si="331"/>
        <v>0</v>
      </c>
      <c r="CT458" s="93">
        <f t="shared" si="331"/>
        <v>0</v>
      </c>
      <c r="CU458" s="93"/>
      <c r="CV458" s="259">
        <f t="shared" ref="CV458:DB458" si="332">SUMIF($F$6:$F$373,$K452,CV$6:CV$379)</f>
        <v>0</v>
      </c>
      <c r="CW458" s="93">
        <f t="shared" si="332"/>
        <v>0</v>
      </c>
      <c r="CX458" s="259">
        <f t="shared" si="332"/>
        <v>0</v>
      </c>
      <c r="CY458" s="259">
        <f t="shared" si="332"/>
        <v>0</v>
      </c>
      <c r="CZ458" s="259">
        <f t="shared" si="332"/>
        <v>0</v>
      </c>
      <c r="DA458" s="259">
        <f t="shared" si="332"/>
        <v>0</v>
      </c>
      <c r="DB458" s="259">
        <f t="shared" si="332"/>
        <v>0</v>
      </c>
      <c r="DC458" s="93">
        <f t="shared" si="156"/>
        <v>0</v>
      </c>
      <c r="DD458" s="93">
        <f t="shared" si="156"/>
        <v>0</v>
      </c>
      <c r="DE458" s="93">
        <f t="shared" si="156"/>
        <v>0</v>
      </c>
      <c r="DF458" s="93">
        <f t="shared" si="305"/>
        <v>0</v>
      </c>
      <c r="DG458" s="93">
        <f t="shared" ref="DG458:DT458" si="333">SUMIF($F$6:$F$373,$K452,DG$6:DG$379)</f>
        <v>0</v>
      </c>
      <c r="DH458" s="93">
        <f t="shared" si="333"/>
        <v>0</v>
      </c>
      <c r="DI458" s="93">
        <f t="shared" si="333"/>
        <v>0</v>
      </c>
      <c r="DJ458" s="93">
        <f t="shared" si="333"/>
        <v>0</v>
      </c>
      <c r="DK458" s="93">
        <f t="shared" si="333"/>
        <v>0</v>
      </c>
      <c r="DL458" s="93">
        <f t="shared" si="333"/>
        <v>0</v>
      </c>
      <c r="DM458" s="93">
        <f t="shared" si="333"/>
        <v>0</v>
      </c>
      <c r="DN458" s="259">
        <f t="shared" si="333"/>
        <v>0</v>
      </c>
      <c r="DO458" s="259">
        <f t="shared" si="333"/>
        <v>0</v>
      </c>
      <c r="DP458" s="93">
        <f t="shared" si="333"/>
        <v>0</v>
      </c>
      <c r="DQ458" s="93">
        <f t="shared" si="333"/>
        <v>0</v>
      </c>
      <c r="DR458" s="93">
        <f t="shared" si="333"/>
        <v>0</v>
      </c>
      <c r="DS458" s="93">
        <f t="shared" si="333"/>
        <v>0</v>
      </c>
      <c r="DT458" s="93">
        <f t="shared" si="333"/>
        <v>0</v>
      </c>
      <c r="DU458" s="93"/>
      <c r="DV458" s="93">
        <f t="shared" ref="DV458:DX461" si="334">SUMIF($F$6:$F$373,$K452,DV$6:DV$379)</f>
        <v>0</v>
      </c>
      <c r="DW458" s="93">
        <f t="shared" si="334"/>
        <v>0</v>
      </c>
      <c r="DX458" s="93">
        <f t="shared" si="334"/>
        <v>0</v>
      </c>
    </row>
    <row r="459" spans="5:16296">
      <c r="H459" s="62">
        <v>75</v>
      </c>
      <c r="I459" s="62" t="s">
        <v>761</v>
      </c>
      <c r="J459" s="62">
        <v>75</v>
      </c>
      <c r="K459" s="62" t="s">
        <v>761</v>
      </c>
      <c r="L459" s="93">
        <f t="shared" si="316"/>
        <v>0</v>
      </c>
      <c r="M459" s="93">
        <f t="shared" si="316"/>
        <v>0</v>
      </c>
      <c r="N459" s="93">
        <f t="shared" si="316"/>
        <v>0</v>
      </c>
      <c r="O459" s="93">
        <f t="shared" si="316"/>
        <v>0</v>
      </c>
      <c r="P459" s="93">
        <f t="shared" si="316"/>
        <v>0</v>
      </c>
      <c r="Q459" s="93">
        <f t="shared" si="316"/>
        <v>0</v>
      </c>
      <c r="R459" s="93">
        <f t="shared" si="316"/>
        <v>0</v>
      </c>
      <c r="W459" s="93">
        <f t="shared" si="317"/>
        <v>0</v>
      </c>
      <c r="X459" s="93">
        <f t="shared" si="317"/>
        <v>0</v>
      </c>
      <c r="Y459" s="93">
        <f t="shared" si="317"/>
        <v>0</v>
      </c>
      <c r="Z459" s="93">
        <f t="shared" si="317"/>
        <v>0</v>
      </c>
      <c r="AA459" s="93">
        <f t="shared" si="317"/>
        <v>0</v>
      </c>
      <c r="AB459" s="93">
        <f t="shared" si="317"/>
        <v>0</v>
      </c>
      <c r="AC459" s="93">
        <f t="shared" si="317"/>
        <v>0</v>
      </c>
      <c r="AD459" s="93">
        <f t="shared" si="317"/>
        <v>0</v>
      </c>
      <c r="AE459" s="93"/>
      <c r="AF459" s="93">
        <f t="shared" si="317"/>
        <v>0</v>
      </c>
      <c r="AG459" s="93"/>
      <c r="AH459" s="93">
        <f t="shared" si="317"/>
        <v>0</v>
      </c>
      <c r="AI459" s="93"/>
      <c r="AJ459" s="93">
        <f t="shared" si="318"/>
        <v>0</v>
      </c>
      <c r="AK459" s="93">
        <f t="shared" si="318"/>
        <v>0</v>
      </c>
      <c r="AL459" s="93">
        <f t="shared" si="318"/>
        <v>0</v>
      </c>
      <c r="AM459" s="93">
        <f t="shared" si="318"/>
        <v>0</v>
      </c>
      <c r="AN459" s="93"/>
      <c r="AO459" s="93">
        <f t="shared" si="318"/>
        <v>0</v>
      </c>
      <c r="AP459" s="93"/>
      <c r="AQ459" s="93">
        <f t="shared" si="318"/>
        <v>0</v>
      </c>
      <c r="AR459" s="93">
        <f t="shared" si="318"/>
        <v>0</v>
      </c>
      <c r="AS459" s="259">
        <f t="shared" si="318"/>
        <v>0</v>
      </c>
      <c r="AT459" s="84">
        <f t="shared" si="318"/>
        <v>0</v>
      </c>
      <c r="AU459" s="93">
        <f t="shared" si="318"/>
        <v>0</v>
      </c>
      <c r="AV459" s="93">
        <f t="shared" si="319"/>
        <v>0</v>
      </c>
      <c r="AW459" s="259">
        <f t="shared" si="319"/>
        <v>0</v>
      </c>
      <c r="AX459" s="93">
        <f t="shared" si="319"/>
        <v>0</v>
      </c>
      <c r="AY459" s="93">
        <f t="shared" si="319"/>
        <v>0</v>
      </c>
      <c r="AZ459" s="93">
        <f t="shared" si="319"/>
        <v>0</v>
      </c>
      <c r="BA459" s="93">
        <f t="shared" si="319"/>
        <v>0</v>
      </c>
      <c r="BB459" s="93"/>
      <c r="BC459" s="259">
        <f t="shared" si="320"/>
        <v>0</v>
      </c>
      <c r="BD459" s="259">
        <f t="shared" si="320"/>
        <v>0</v>
      </c>
      <c r="BE459" s="93">
        <f t="shared" si="320"/>
        <v>0</v>
      </c>
      <c r="BF459" s="93">
        <f t="shared" si="320"/>
        <v>0</v>
      </c>
      <c r="BG459" s="93">
        <f t="shared" si="320"/>
        <v>0</v>
      </c>
      <c r="BH459" s="93">
        <f t="shared" si="320"/>
        <v>0</v>
      </c>
      <c r="BI459" s="93">
        <f t="shared" si="320"/>
        <v>0</v>
      </c>
      <c r="BJ459" s="93"/>
      <c r="BK459" s="93">
        <f t="shared" si="321"/>
        <v>0</v>
      </c>
      <c r="BL459" s="93">
        <f t="shared" si="321"/>
        <v>0</v>
      </c>
      <c r="BM459" s="93">
        <f t="shared" si="321"/>
        <v>0</v>
      </c>
      <c r="BN459" s="93">
        <f t="shared" si="321"/>
        <v>0</v>
      </c>
      <c r="BO459" s="93">
        <f t="shared" si="321"/>
        <v>0</v>
      </c>
      <c r="BP459" s="93">
        <f t="shared" si="321"/>
        <v>0</v>
      </c>
      <c r="BQ459" s="259">
        <f t="shared" si="321"/>
        <v>0</v>
      </c>
      <c r="BR459" s="259">
        <f t="shared" si="321"/>
        <v>0</v>
      </c>
      <c r="BS459" s="93">
        <f t="shared" si="321"/>
        <v>0</v>
      </c>
      <c r="BT459" s="93">
        <f t="shared" si="321"/>
        <v>0</v>
      </c>
      <c r="BU459" s="93">
        <f t="shared" si="322"/>
        <v>0</v>
      </c>
      <c r="BV459" s="93">
        <f t="shared" si="322"/>
        <v>0</v>
      </c>
      <c r="BW459" s="93">
        <f t="shared" si="322"/>
        <v>0</v>
      </c>
      <c r="BX459" s="93">
        <f t="shared" si="322"/>
        <v>0</v>
      </c>
      <c r="BY459" s="93">
        <f t="shared" si="322"/>
        <v>0</v>
      </c>
      <c r="BZ459" s="93">
        <f t="shared" si="322"/>
        <v>0</v>
      </c>
      <c r="CA459" s="93">
        <f t="shared" si="322"/>
        <v>0</v>
      </c>
      <c r="CB459" s="93">
        <f t="shared" si="322"/>
        <v>0</v>
      </c>
      <c r="CC459" s="259">
        <f t="shared" si="322"/>
        <v>0</v>
      </c>
      <c r="CD459" s="93">
        <f t="shared" si="322"/>
        <v>0</v>
      </c>
      <c r="CE459" s="93">
        <f t="shared" si="323"/>
        <v>0</v>
      </c>
      <c r="CF459" s="93">
        <f t="shared" si="323"/>
        <v>0</v>
      </c>
      <c r="CG459" s="259">
        <f t="shared" si="323"/>
        <v>0</v>
      </c>
      <c r="CH459" s="259">
        <f t="shared" si="323"/>
        <v>0</v>
      </c>
      <c r="CI459" s="259">
        <f t="shared" si="323"/>
        <v>0</v>
      </c>
      <c r="CJ459" s="259">
        <f t="shared" si="323"/>
        <v>0</v>
      </c>
      <c r="CK459" s="84">
        <f t="shared" si="323"/>
        <v>0</v>
      </c>
      <c r="CL459" s="84">
        <f t="shared" si="301"/>
        <v>0</v>
      </c>
      <c r="CM459" s="259">
        <f t="shared" si="307"/>
        <v>0</v>
      </c>
      <c r="CN459" s="93">
        <f t="shared" si="331"/>
        <v>0</v>
      </c>
      <c r="CO459" s="93">
        <f t="shared" si="331"/>
        <v>0</v>
      </c>
      <c r="CP459" s="93">
        <f t="shared" si="331"/>
        <v>0</v>
      </c>
      <c r="CQ459" s="93">
        <f t="shared" si="331"/>
        <v>0</v>
      </c>
      <c r="CR459" s="93">
        <f t="shared" si="331"/>
        <v>0</v>
      </c>
      <c r="CS459" s="93">
        <f t="shared" si="331"/>
        <v>0</v>
      </c>
      <c r="CT459" s="93">
        <f t="shared" si="331"/>
        <v>0</v>
      </c>
      <c r="CU459" s="93"/>
      <c r="CV459" s="93">
        <f t="shared" ref="CV459:DB459" si="335">SUMIF($F$6:$F$373,$K453,CV$6:CV$379)</f>
        <v>0</v>
      </c>
      <c r="CW459" s="93">
        <f t="shared" si="335"/>
        <v>0</v>
      </c>
      <c r="CX459" s="93">
        <f t="shared" si="335"/>
        <v>0</v>
      </c>
      <c r="CY459" s="93">
        <f t="shared" si="335"/>
        <v>0</v>
      </c>
      <c r="CZ459" s="93">
        <f t="shared" si="335"/>
        <v>0</v>
      </c>
      <c r="DA459" s="93">
        <f t="shared" si="335"/>
        <v>0</v>
      </c>
      <c r="DB459" s="93">
        <f t="shared" si="335"/>
        <v>0.2</v>
      </c>
      <c r="DC459" s="93">
        <f t="shared" si="156"/>
        <v>0</v>
      </c>
      <c r="DD459" s="93">
        <f t="shared" si="156"/>
        <v>0</v>
      </c>
      <c r="DE459" s="93">
        <f t="shared" si="156"/>
        <v>0</v>
      </c>
      <c r="DF459" s="93">
        <f t="shared" si="305"/>
        <v>0</v>
      </c>
      <c r="DG459" s="93">
        <f t="shared" ref="DG459:DT459" si="336">SUMIF($F$6:$F$373,$K453,DG$6:DG$379)</f>
        <v>0</v>
      </c>
      <c r="DH459" s="93">
        <f t="shared" si="336"/>
        <v>0</v>
      </c>
      <c r="DI459" s="93">
        <f t="shared" si="336"/>
        <v>0</v>
      </c>
      <c r="DJ459" s="93">
        <f t="shared" si="336"/>
        <v>0</v>
      </c>
      <c r="DK459" s="93">
        <f t="shared" si="336"/>
        <v>0</v>
      </c>
      <c r="DL459" s="93">
        <f t="shared" si="336"/>
        <v>0</v>
      </c>
      <c r="DM459" s="93">
        <f t="shared" si="336"/>
        <v>0</v>
      </c>
      <c r="DN459" s="93">
        <f t="shared" si="336"/>
        <v>0.2</v>
      </c>
      <c r="DO459" s="93">
        <f t="shared" si="336"/>
        <v>0</v>
      </c>
      <c r="DP459" s="93">
        <f t="shared" si="336"/>
        <v>0.129</v>
      </c>
      <c r="DQ459" s="93">
        <f t="shared" si="336"/>
        <v>0</v>
      </c>
      <c r="DR459" s="93">
        <f t="shared" si="336"/>
        <v>0</v>
      </c>
      <c r="DS459" s="93">
        <f t="shared" si="336"/>
        <v>0</v>
      </c>
      <c r="DT459" s="93">
        <f t="shared" si="336"/>
        <v>0</v>
      </c>
      <c r="DU459" s="93"/>
      <c r="DV459" s="93">
        <f t="shared" si="334"/>
        <v>0</v>
      </c>
      <c r="DW459" s="93">
        <f t="shared" si="334"/>
        <v>0</v>
      </c>
      <c r="DX459" s="93">
        <f t="shared" si="334"/>
        <v>0.4</v>
      </c>
    </row>
    <row r="460" spans="5:16296">
      <c r="H460" s="62">
        <v>76</v>
      </c>
      <c r="I460" s="62" t="s">
        <v>828</v>
      </c>
      <c r="J460" s="62">
        <v>76</v>
      </c>
      <c r="K460" s="62" t="s">
        <v>828</v>
      </c>
      <c r="L460" s="93">
        <f t="shared" si="316"/>
        <v>0</v>
      </c>
      <c r="M460" s="93">
        <f t="shared" si="316"/>
        <v>0</v>
      </c>
      <c r="N460" s="93">
        <f t="shared" si="316"/>
        <v>0</v>
      </c>
      <c r="O460" s="93">
        <f t="shared" si="316"/>
        <v>0</v>
      </c>
      <c r="P460" s="93">
        <f t="shared" si="316"/>
        <v>0</v>
      </c>
      <c r="Q460" s="93">
        <f t="shared" si="316"/>
        <v>0</v>
      </c>
      <c r="R460" s="93">
        <f t="shared" si="316"/>
        <v>0</v>
      </c>
      <c r="W460" s="93">
        <f t="shared" si="317"/>
        <v>0</v>
      </c>
      <c r="X460" s="93">
        <f t="shared" si="317"/>
        <v>0</v>
      </c>
      <c r="Y460" s="93">
        <f t="shared" si="317"/>
        <v>0</v>
      </c>
      <c r="Z460" s="93">
        <f t="shared" si="317"/>
        <v>0</v>
      </c>
      <c r="AA460" s="93">
        <f t="shared" si="317"/>
        <v>0</v>
      </c>
      <c r="AB460" s="93">
        <f t="shared" si="317"/>
        <v>0.22438145157731385</v>
      </c>
      <c r="AC460" s="93">
        <f t="shared" si="317"/>
        <v>0</v>
      </c>
      <c r="AD460" s="93">
        <f t="shared" si="317"/>
        <v>0</v>
      </c>
      <c r="AE460" s="93"/>
      <c r="AF460" s="93">
        <f t="shared" si="317"/>
        <v>0</v>
      </c>
      <c r="AG460" s="93"/>
      <c r="AH460" s="93">
        <f t="shared" si="317"/>
        <v>0</v>
      </c>
      <c r="AI460" s="93"/>
      <c r="AJ460" s="93">
        <f t="shared" si="318"/>
        <v>0</v>
      </c>
      <c r="AK460" s="93">
        <f t="shared" si="318"/>
        <v>0</v>
      </c>
      <c r="AL460" s="255">
        <f t="shared" si="318"/>
        <v>7.0000000000000007E-2</v>
      </c>
      <c r="AM460" s="93">
        <f t="shared" si="318"/>
        <v>0</v>
      </c>
      <c r="AN460" s="93"/>
      <c r="AO460" s="93">
        <f t="shared" si="318"/>
        <v>0</v>
      </c>
      <c r="AP460" s="93"/>
      <c r="AQ460" s="93">
        <f t="shared" si="318"/>
        <v>0.35</v>
      </c>
      <c r="AR460" s="93">
        <f t="shared" si="318"/>
        <v>0</v>
      </c>
      <c r="AS460" s="259">
        <f t="shared" si="318"/>
        <v>0</v>
      </c>
      <c r="AT460" s="84">
        <f t="shared" si="318"/>
        <v>0</v>
      </c>
      <c r="AU460" s="93">
        <f t="shared" si="318"/>
        <v>0</v>
      </c>
      <c r="AV460" s="93">
        <f t="shared" si="319"/>
        <v>0</v>
      </c>
      <c r="AW460" s="259">
        <f t="shared" si="319"/>
        <v>0</v>
      </c>
      <c r="AX460" s="93">
        <f t="shared" si="319"/>
        <v>0</v>
      </c>
      <c r="AY460" s="93">
        <f t="shared" si="319"/>
        <v>0.5</v>
      </c>
      <c r="AZ460" s="93">
        <f t="shared" si="319"/>
        <v>0</v>
      </c>
      <c r="BA460" s="93">
        <f t="shared" si="319"/>
        <v>0</v>
      </c>
      <c r="BB460" s="93"/>
      <c r="BC460" s="259">
        <f t="shared" si="320"/>
        <v>0</v>
      </c>
      <c r="BD460" s="259">
        <f t="shared" si="320"/>
        <v>0</v>
      </c>
      <c r="BE460" s="93">
        <f t="shared" si="320"/>
        <v>0</v>
      </c>
      <c r="BF460" s="93">
        <f t="shared" si="320"/>
        <v>0</v>
      </c>
      <c r="BG460" s="93">
        <f t="shared" si="320"/>
        <v>0</v>
      </c>
      <c r="BH460" s="93">
        <f t="shared" si="320"/>
        <v>0</v>
      </c>
      <c r="BI460" s="93">
        <f t="shared" si="320"/>
        <v>0</v>
      </c>
      <c r="BJ460" s="93"/>
      <c r="BK460" s="93">
        <f t="shared" si="321"/>
        <v>0</v>
      </c>
      <c r="BL460" s="93">
        <f t="shared" si="321"/>
        <v>0</v>
      </c>
      <c r="BM460" s="93">
        <f t="shared" si="321"/>
        <v>0</v>
      </c>
      <c r="BN460" s="93">
        <f t="shared" si="321"/>
        <v>0</v>
      </c>
      <c r="BO460" s="93">
        <f t="shared" si="321"/>
        <v>0</v>
      </c>
      <c r="BP460" s="93">
        <f t="shared" si="321"/>
        <v>0</v>
      </c>
      <c r="BQ460" s="259">
        <f t="shared" si="321"/>
        <v>0</v>
      </c>
      <c r="BR460" s="259">
        <f t="shared" si="321"/>
        <v>0</v>
      </c>
      <c r="BS460" s="93">
        <f t="shared" si="321"/>
        <v>0</v>
      </c>
      <c r="BT460" s="93">
        <f t="shared" si="321"/>
        <v>0</v>
      </c>
      <c r="BU460" s="93">
        <f t="shared" si="322"/>
        <v>0</v>
      </c>
      <c r="BV460" s="93">
        <f t="shared" si="322"/>
        <v>0</v>
      </c>
      <c r="BW460" s="93">
        <f t="shared" si="322"/>
        <v>0</v>
      </c>
      <c r="BX460" s="93">
        <f t="shared" si="322"/>
        <v>0</v>
      </c>
      <c r="BY460" s="93">
        <f t="shared" si="322"/>
        <v>0</v>
      </c>
      <c r="BZ460" s="93">
        <f t="shared" si="322"/>
        <v>0</v>
      </c>
      <c r="CA460" s="93">
        <f t="shared" si="322"/>
        <v>0</v>
      </c>
      <c r="CB460" s="93">
        <f t="shared" si="322"/>
        <v>0</v>
      </c>
      <c r="CC460" s="259">
        <f t="shared" si="322"/>
        <v>0</v>
      </c>
      <c r="CD460" s="93">
        <f t="shared" si="322"/>
        <v>0</v>
      </c>
      <c r="CE460" s="93">
        <f t="shared" si="323"/>
        <v>1.6000000000000001E-3</v>
      </c>
      <c r="CF460" s="93">
        <f t="shared" si="323"/>
        <v>0</v>
      </c>
      <c r="CG460" s="259">
        <f t="shared" si="323"/>
        <v>0</v>
      </c>
      <c r="CH460" s="259">
        <f t="shared" si="323"/>
        <v>0</v>
      </c>
      <c r="CI460" s="259">
        <f t="shared" si="323"/>
        <v>0</v>
      </c>
      <c r="CJ460" s="259">
        <f t="shared" si="323"/>
        <v>0</v>
      </c>
      <c r="CK460" s="84">
        <f t="shared" si="323"/>
        <v>0</v>
      </c>
      <c r="CL460" s="84">
        <f t="shared" si="301"/>
        <v>0</v>
      </c>
      <c r="CM460" s="259">
        <f t="shared" si="307"/>
        <v>0</v>
      </c>
      <c r="CN460" s="259">
        <f t="shared" si="331"/>
        <v>0</v>
      </c>
      <c r="CO460" s="259">
        <f t="shared" si="331"/>
        <v>0</v>
      </c>
      <c r="CP460" s="93">
        <f t="shared" si="331"/>
        <v>0</v>
      </c>
      <c r="CQ460" s="259">
        <f t="shared" si="331"/>
        <v>0</v>
      </c>
      <c r="CR460" s="259">
        <f t="shared" si="331"/>
        <v>0</v>
      </c>
      <c r="CS460" s="93">
        <f t="shared" si="331"/>
        <v>0</v>
      </c>
      <c r="CT460" s="93">
        <f t="shared" si="331"/>
        <v>0</v>
      </c>
      <c r="CU460" s="93"/>
      <c r="CV460" s="259">
        <f t="shared" ref="CV460:DB460" si="337">SUMIF($F$6:$F$373,$K454,CV$6:CV$379)</f>
        <v>0</v>
      </c>
      <c r="CW460" s="246">
        <f t="shared" si="337"/>
        <v>0</v>
      </c>
      <c r="CX460" s="259">
        <f t="shared" si="337"/>
        <v>0</v>
      </c>
      <c r="CY460" s="259">
        <f t="shared" si="337"/>
        <v>0</v>
      </c>
      <c r="CZ460" s="259">
        <f t="shared" si="337"/>
        <v>0</v>
      </c>
      <c r="DA460" s="259">
        <f t="shared" si="337"/>
        <v>0</v>
      </c>
      <c r="DB460" s="259">
        <f t="shared" si="337"/>
        <v>0</v>
      </c>
      <c r="DC460" s="93">
        <f t="shared" si="156"/>
        <v>0</v>
      </c>
      <c r="DD460" s="93">
        <f t="shared" si="156"/>
        <v>0</v>
      </c>
      <c r="DE460" s="93">
        <f t="shared" si="156"/>
        <v>0</v>
      </c>
      <c r="DF460" s="93">
        <f t="shared" si="305"/>
        <v>0</v>
      </c>
      <c r="DG460" s="93">
        <f t="shared" ref="DG460:DT460" si="338">SUMIF($F$6:$F$373,$K454,DG$6:DG$379)</f>
        <v>0</v>
      </c>
      <c r="DH460" s="93">
        <f t="shared" si="338"/>
        <v>0</v>
      </c>
      <c r="DI460" s="93">
        <f t="shared" si="338"/>
        <v>0</v>
      </c>
      <c r="DJ460" s="93">
        <f t="shared" si="338"/>
        <v>0</v>
      </c>
      <c r="DK460" s="93">
        <f t="shared" si="338"/>
        <v>0</v>
      </c>
      <c r="DL460" s="93">
        <f t="shared" si="338"/>
        <v>0</v>
      </c>
      <c r="DM460" s="93">
        <f t="shared" si="338"/>
        <v>0</v>
      </c>
      <c r="DN460" s="259">
        <f t="shared" si="338"/>
        <v>0</v>
      </c>
      <c r="DO460" s="259">
        <f t="shared" si="338"/>
        <v>0</v>
      </c>
      <c r="DP460" s="93">
        <f t="shared" si="338"/>
        <v>0</v>
      </c>
      <c r="DQ460" s="93">
        <f t="shared" si="338"/>
        <v>0</v>
      </c>
      <c r="DR460" s="93">
        <f t="shared" si="338"/>
        <v>0</v>
      </c>
      <c r="DS460" s="93">
        <f t="shared" si="338"/>
        <v>0</v>
      </c>
      <c r="DT460" s="93">
        <f t="shared" si="338"/>
        <v>0</v>
      </c>
      <c r="DU460" s="93"/>
      <c r="DV460" s="93">
        <f t="shared" si="334"/>
        <v>0</v>
      </c>
      <c r="DW460" s="93">
        <f t="shared" si="334"/>
        <v>0</v>
      </c>
      <c r="DX460" s="93">
        <f t="shared" si="334"/>
        <v>0</v>
      </c>
    </row>
    <row r="461" spans="5:16296">
      <c r="E461" s="307"/>
      <c r="F461" s="30"/>
      <c r="G461" s="61"/>
      <c r="H461" s="61"/>
      <c r="I461" s="61"/>
      <c r="J461" s="61"/>
      <c r="K461" s="61" t="s">
        <v>818</v>
      </c>
      <c r="L461" s="308">
        <f t="shared" si="316"/>
        <v>0</v>
      </c>
      <c r="M461" s="308">
        <f t="shared" si="316"/>
        <v>0</v>
      </c>
      <c r="N461" s="308">
        <f t="shared" si="316"/>
        <v>0</v>
      </c>
      <c r="O461" s="308">
        <f t="shared" si="316"/>
        <v>0</v>
      </c>
      <c r="P461" s="308">
        <f t="shared" si="316"/>
        <v>0</v>
      </c>
      <c r="Q461" s="308">
        <f t="shared" si="316"/>
        <v>0</v>
      </c>
      <c r="R461" s="308">
        <f t="shared" si="316"/>
        <v>0</v>
      </c>
      <c r="W461" s="308">
        <f t="shared" si="317"/>
        <v>0</v>
      </c>
      <c r="X461" s="308">
        <f t="shared" si="317"/>
        <v>0</v>
      </c>
      <c r="Y461" s="308">
        <f t="shared" si="317"/>
        <v>0</v>
      </c>
      <c r="Z461" s="308">
        <f t="shared" si="317"/>
        <v>0</v>
      </c>
      <c r="AA461" s="308">
        <f t="shared" si="317"/>
        <v>0</v>
      </c>
      <c r="AB461" s="308">
        <f t="shared" si="317"/>
        <v>0</v>
      </c>
      <c r="AC461" s="308">
        <f t="shared" si="317"/>
        <v>0</v>
      </c>
      <c r="AD461" s="308">
        <f t="shared" si="317"/>
        <v>0</v>
      </c>
      <c r="AE461" s="308"/>
      <c r="AF461" s="308">
        <f t="shared" si="317"/>
        <v>0</v>
      </c>
      <c r="AG461" s="308"/>
      <c r="AH461" s="308">
        <f t="shared" si="317"/>
        <v>0</v>
      </c>
      <c r="AI461" s="308"/>
      <c r="AJ461" s="308">
        <f t="shared" si="318"/>
        <v>0</v>
      </c>
      <c r="AK461" s="308">
        <f t="shared" si="318"/>
        <v>0</v>
      </c>
      <c r="AL461" s="309">
        <f t="shared" si="318"/>
        <v>0</v>
      </c>
      <c r="AM461" s="308">
        <f t="shared" si="318"/>
        <v>0</v>
      </c>
      <c r="AN461" s="308"/>
      <c r="AO461" s="308">
        <f t="shared" si="318"/>
        <v>0</v>
      </c>
      <c r="AP461" s="308"/>
      <c r="AQ461" s="308">
        <f t="shared" si="318"/>
        <v>0</v>
      </c>
      <c r="AR461" s="93">
        <f t="shared" si="318"/>
        <v>0</v>
      </c>
      <c r="AS461" s="259">
        <f t="shared" si="318"/>
        <v>0</v>
      </c>
      <c r="AT461" s="84">
        <f t="shared" si="318"/>
        <v>0</v>
      </c>
      <c r="AU461" s="93">
        <f t="shared" si="318"/>
        <v>0</v>
      </c>
      <c r="AV461" s="93">
        <f t="shared" si="319"/>
        <v>0</v>
      </c>
      <c r="AW461" s="259">
        <f t="shared" si="319"/>
        <v>0</v>
      </c>
      <c r="AX461" s="93">
        <f t="shared" si="319"/>
        <v>0</v>
      </c>
      <c r="AY461" s="93">
        <f t="shared" si="319"/>
        <v>0</v>
      </c>
      <c r="AZ461" s="93">
        <f t="shared" si="319"/>
        <v>0</v>
      </c>
      <c r="BA461" s="93">
        <f t="shared" si="319"/>
        <v>0</v>
      </c>
      <c r="BB461" s="93"/>
      <c r="BC461" s="259">
        <f t="shared" si="320"/>
        <v>0</v>
      </c>
      <c r="BD461" s="259">
        <f t="shared" si="320"/>
        <v>0</v>
      </c>
      <c r="BE461" s="93">
        <f t="shared" si="320"/>
        <v>0</v>
      </c>
      <c r="BF461" s="93">
        <f t="shared" si="320"/>
        <v>0</v>
      </c>
      <c r="BG461" s="93">
        <f t="shared" si="320"/>
        <v>0</v>
      </c>
      <c r="BH461" s="93">
        <f t="shared" si="320"/>
        <v>0</v>
      </c>
      <c r="BI461" s="93">
        <f t="shared" si="320"/>
        <v>0</v>
      </c>
      <c r="BJ461" s="308"/>
      <c r="BK461" s="93">
        <f t="shared" si="321"/>
        <v>0</v>
      </c>
      <c r="BL461" s="93">
        <f t="shared" si="321"/>
        <v>0</v>
      </c>
      <c r="BM461" s="93">
        <f t="shared" si="321"/>
        <v>0</v>
      </c>
      <c r="BN461" s="93">
        <f t="shared" si="321"/>
        <v>0</v>
      </c>
      <c r="BO461" s="93">
        <f t="shared" si="321"/>
        <v>0</v>
      </c>
      <c r="BP461" s="93">
        <f t="shared" si="321"/>
        <v>0</v>
      </c>
      <c r="BQ461" s="259">
        <f t="shared" si="321"/>
        <v>0</v>
      </c>
      <c r="BR461" s="259">
        <f t="shared" si="321"/>
        <v>0</v>
      </c>
      <c r="BS461" s="93">
        <f t="shared" si="321"/>
        <v>0</v>
      </c>
      <c r="BT461" s="93">
        <f t="shared" si="321"/>
        <v>0</v>
      </c>
      <c r="BU461" s="93">
        <f t="shared" si="322"/>
        <v>0</v>
      </c>
      <c r="BV461" s="93">
        <f t="shared" si="322"/>
        <v>0</v>
      </c>
      <c r="BW461" s="93">
        <f t="shared" si="322"/>
        <v>0</v>
      </c>
      <c r="BX461" s="93">
        <f t="shared" si="322"/>
        <v>0</v>
      </c>
      <c r="BY461" s="93">
        <f t="shared" si="322"/>
        <v>0</v>
      </c>
      <c r="BZ461" s="93">
        <f t="shared" si="322"/>
        <v>0</v>
      </c>
      <c r="CA461" s="93">
        <f t="shared" si="322"/>
        <v>0</v>
      </c>
      <c r="CB461" s="93">
        <f t="shared" si="322"/>
        <v>0</v>
      </c>
      <c r="CC461" s="259">
        <f t="shared" si="322"/>
        <v>0</v>
      </c>
      <c r="CD461" s="93">
        <f t="shared" si="322"/>
        <v>0</v>
      </c>
      <c r="CE461" s="93">
        <f t="shared" si="323"/>
        <v>0</v>
      </c>
      <c r="CF461" s="93">
        <f t="shared" si="323"/>
        <v>0</v>
      </c>
      <c r="CG461" s="259">
        <f t="shared" si="323"/>
        <v>0</v>
      </c>
      <c r="CH461" s="259">
        <f t="shared" si="323"/>
        <v>0</v>
      </c>
      <c r="CI461" s="259">
        <f t="shared" si="323"/>
        <v>0</v>
      </c>
      <c r="CJ461" s="259">
        <f t="shared" si="323"/>
        <v>0</v>
      </c>
      <c r="CK461" s="84">
        <f t="shared" si="323"/>
        <v>0</v>
      </c>
      <c r="CL461" s="84">
        <f t="shared" si="301"/>
        <v>0</v>
      </c>
      <c r="CM461" s="259">
        <f t="shared" si="307"/>
        <v>0</v>
      </c>
      <c r="CN461" s="310">
        <f t="shared" si="331"/>
        <v>0</v>
      </c>
      <c r="CO461" s="310">
        <f t="shared" si="331"/>
        <v>0</v>
      </c>
      <c r="CP461" s="308">
        <f t="shared" si="331"/>
        <v>0</v>
      </c>
      <c r="CQ461" s="310">
        <f t="shared" si="331"/>
        <v>0</v>
      </c>
      <c r="CR461" s="310">
        <f t="shared" si="331"/>
        <v>0</v>
      </c>
      <c r="CS461" s="308">
        <f t="shared" si="331"/>
        <v>0</v>
      </c>
      <c r="CT461" s="308">
        <f t="shared" si="331"/>
        <v>0</v>
      </c>
      <c r="CU461" s="308"/>
      <c r="CV461" s="310">
        <f t="shared" ref="CV461:DB461" si="339">SUMIF($F$6:$F$373,$K455,CV$6:CV$379)</f>
        <v>0</v>
      </c>
      <c r="CW461" s="311">
        <f t="shared" si="339"/>
        <v>0.25</v>
      </c>
      <c r="CX461" s="310">
        <f t="shared" si="339"/>
        <v>0.2</v>
      </c>
      <c r="CY461" s="310">
        <f t="shared" si="339"/>
        <v>0.3</v>
      </c>
      <c r="CZ461" s="310">
        <f t="shared" si="339"/>
        <v>0</v>
      </c>
      <c r="DA461" s="310">
        <f t="shared" si="339"/>
        <v>0</v>
      </c>
      <c r="DB461" s="310">
        <f t="shared" si="339"/>
        <v>0.3</v>
      </c>
      <c r="DC461" s="93">
        <f t="shared" si="156"/>
        <v>0</v>
      </c>
      <c r="DD461" s="93">
        <f t="shared" si="156"/>
        <v>0</v>
      </c>
      <c r="DE461" s="93">
        <f t="shared" si="156"/>
        <v>0</v>
      </c>
      <c r="DF461" s="93">
        <f t="shared" si="305"/>
        <v>0</v>
      </c>
      <c r="DG461" s="308">
        <f t="shared" ref="DG461:DT461" si="340">SUMIF($F$6:$F$373,$K455,DG$6:DG$379)</f>
        <v>0</v>
      </c>
      <c r="DH461" s="308">
        <f t="shared" si="340"/>
        <v>0</v>
      </c>
      <c r="DI461" s="308">
        <f t="shared" si="340"/>
        <v>0.1</v>
      </c>
      <c r="DJ461" s="308">
        <f t="shared" si="340"/>
        <v>0</v>
      </c>
      <c r="DK461" s="308">
        <f t="shared" si="340"/>
        <v>0</v>
      </c>
      <c r="DL461" s="308">
        <f t="shared" si="340"/>
        <v>6.0800000000000003E-3</v>
      </c>
      <c r="DM461" s="308">
        <f t="shared" si="340"/>
        <v>1.3808202253825647E-3</v>
      </c>
      <c r="DN461" s="310">
        <f t="shared" si="340"/>
        <v>0.3</v>
      </c>
      <c r="DO461" s="310">
        <f t="shared" si="340"/>
        <v>0</v>
      </c>
      <c r="DP461" s="308">
        <f t="shared" si="340"/>
        <v>0</v>
      </c>
      <c r="DQ461" s="308">
        <f t="shared" si="340"/>
        <v>0</v>
      </c>
      <c r="DR461" s="308">
        <f t="shared" si="340"/>
        <v>0</v>
      </c>
      <c r="DS461" s="308">
        <f t="shared" si="340"/>
        <v>0.05</v>
      </c>
      <c r="DT461" s="308">
        <f t="shared" si="340"/>
        <v>0</v>
      </c>
      <c r="DU461" s="308"/>
      <c r="DV461" s="308">
        <f t="shared" si="334"/>
        <v>0</v>
      </c>
      <c r="DW461" s="308">
        <f t="shared" si="334"/>
        <v>0</v>
      </c>
      <c r="DX461" s="308">
        <f t="shared" si="334"/>
        <v>0</v>
      </c>
    </row>
    <row r="462" spans="5:16296" s="306" customFormat="1" ht="15.75" thickBot="1">
      <c r="E462" s="233"/>
      <c r="F462" s="234"/>
      <c r="G462" s="235"/>
      <c r="H462" s="235"/>
      <c r="I462" s="235"/>
      <c r="J462" s="235"/>
      <c r="K462" s="236" t="s">
        <v>903</v>
      </c>
      <c r="L462" s="237">
        <f t="shared" ref="L462:R462" si="341">SUM(L$385:L$460)</f>
        <v>1</v>
      </c>
      <c r="M462" s="237">
        <f t="shared" si="341"/>
        <v>0</v>
      </c>
      <c r="N462" s="237">
        <f t="shared" si="341"/>
        <v>0.66357396000000013</v>
      </c>
      <c r="O462" s="237">
        <f t="shared" si="341"/>
        <v>0.42442378999999991</v>
      </c>
      <c r="P462" s="237">
        <f t="shared" si="341"/>
        <v>0</v>
      </c>
      <c r="Q462" s="237">
        <f t="shared" si="341"/>
        <v>0</v>
      </c>
      <c r="R462" s="237">
        <f t="shared" si="341"/>
        <v>0.67700291000000012</v>
      </c>
      <c r="S462" s="62"/>
      <c r="T462" s="62"/>
      <c r="U462" s="62"/>
      <c r="V462" s="62"/>
      <c r="W462" s="237">
        <f t="shared" ref="W462:BA462" si="342">SUM(W$385:W$460)</f>
        <v>0.74375261999999998</v>
      </c>
      <c r="X462" s="237">
        <f t="shared" si="342"/>
        <v>0</v>
      </c>
      <c r="Y462" s="237">
        <f t="shared" si="342"/>
        <v>0.39</v>
      </c>
      <c r="Z462" s="237">
        <f t="shared" si="342"/>
        <v>0.29115380999999885</v>
      </c>
      <c r="AA462" s="237">
        <f t="shared" si="342"/>
        <v>0.12130000000000001</v>
      </c>
      <c r="AB462" s="237">
        <f t="shared" si="342"/>
        <v>0.41515491974782637</v>
      </c>
      <c r="AC462" s="237">
        <f t="shared" si="342"/>
        <v>0.156</v>
      </c>
      <c r="AD462" s="237">
        <f t="shared" si="342"/>
        <v>0.41371970162323002</v>
      </c>
      <c r="AE462" s="237"/>
      <c r="AF462" s="237">
        <f t="shared" si="342"/>
        <v>0.52085718973476924</v>
      </c>
      <c r="AG462" s="237"/>
      <c r="AH462" s="237">
        <f t="shared" si="342"/>
        <v>0.60775807725635533</v>
      </c>
      <c r="AI462" s="237"/>
      <c r="AJ462" s="237">
        <f t="shared" si="342"/>
        <v>0.55613893930164915</v>
      </c>
      <c r="AK462" s="237">
        <f t="shared" si="342"/>
        <v>0.19279804692798044</v>
      </c>
      <c r="AL462" s="256">
        <f t="shared" si="342"/>
        <v>0.49324455090927194</v>
      </c>
      <c r="AM462" s="237">
        <f t="shared" si="342"/>
        <v>0.52193949000000006</v>
      </c>
      <c r="AN462" s="237"/>
      <c r="AO462" s="237">
        <f t="shared" si="342"/>
        <v>0.23033734219472068</v>
      </c>
      <c r="AP462" s="237"/>
      <c r="AQ462" s="237">
        <f t="shared" si="342"/>
        <v>0.60178002415841614</v>
      </c>
      <c r="AR462" s="237">
        <f t="shared" si="342"/>
        <v>0.8</v>
      </c>
      <c r="AS462" s="265">
        <f t="shared" si="342"/>
        <v>0.37009677419354836</v>
      </c>
      <c r="AT462" s="258">
        <f t="shared" si="342"/>
        <v>0.58504838709677409</v>
      </c>
      <c r="AU462" s="237">
        <f t="shared" si="342"/>
        <v>0.75</v>
      </c>
      <c r="AV462" s="237">
        <f t="shared" si="342"/>
        <v>0.9431139253434101</v>
      </c>
      <c r="AW462" s="280">
        <f t="shared" si="342"/>
        <v>2.3E-2</v>
      </c>
      <c r="AX462" s="237">
        <f t="shared" si="342"/>
        <v>0.90811821772531764</v>
      </c>
      <c r="AY462" s="237">
        <f t="shared" si="342"/>
        <v>0.75385348339499103</v>
      </c>
      <c r="AZ462" s="237">
        <f t="shared" si="342"/>
        <v>0.50770696678998206</v>
      </c>
      <c r="BA462" s="237">
        <f t="shared" si="342"/>
        <v>0</v>
      </c>
      <c r="BB462" s="237"/>
      <c r="BC462" s="280">
        <f t="shared" ref="BC462:BI462" si="343">SUM(BC$385:BC$460)</f>
        <v>0.55000000000000004</v>
      </c>
      <c r="BD462" s="280">
        <f t="shared" si="343"/>
        <v>0.5</v>
      </c>
      <c r="BE462" s="237">
        <f t="shared" si="343"/>
        <v>0.33063905325443788</v>
      </c>
      <c r="BF462" s="237">
        <f t="shared" si="343"/>
        <v>0.18880208333333331</v>
      </c>
      <c r="BG462" s="237">
        <f t="shared" si="343"/>
        <v>0.72153773584905667</v>
      </c>
      <c r="BH462" s="237">
        <f t="shared" si="343"/>
        <v>0.37564163203031731</v>
      </c>
      <c r="BI462" s="237">
        <f t="shared" si="343"/>
        <v>0.84619999999999995</v>
      </c>
      <c r="BJ462" s="237"/>
      <c r="BK462" s="237">
        <f t="shared" ref="BK462:CT462" si="344">SUM(BK$385:BK$460)</f>
        <v>0.99515218000000127</v>
      </c>
      <c r="BL462" s="237">
        <f t="shared" si="344"/>
        <v>1.0000000400000002</v>
      </c>
      <c r="BM462" s="237">
        <f t="shared" si="344"/>
        <v>1</v>
      </c>
      <c r="BN462" s="237">
        <f t="shared" si="344"/>
        <v>0.75</v>
      </c>
      <c r="BO462" s="237">
        <f t="shared" si="344"/>
        <v>0.97628134</v>
      </c>
      <c r="BP462" s="237">
        <f t="shared" si="344"/>
        <v>0.99378515000000001</v>
      </c>
      <c r="BQ462" s="280">
        <f t="shared" si="344"/>
        <v>0.7</v>
      </c>
      <c r="BR462" s="280">
        <f t="shared" si="344"/>
        <v>0.10200000000000001</v>
      </c>
      <c r="BS462" s="237">
        <f t="shared" si="344"/>
        <v>0.97050000000000003</v>
      </c>
      <c r="BT462" s="237">
        <f t="shared" si="344"/>
        <v>0.92760000000000009</v>
      </c>
      <c r="BU462" s="237">
        <f t="shared" si="344"/>
        <v>0.50370000000000004</v>
      </c>
      <c r="BV462" s="237">
        <f t="shared" si="344"/>
        <v>0.3168608983358408</v>
      </c>
      <c r="BW462" s="237">
        <f t="shared" si="344"/>
        <v>0.94438000000000033</v>
      </c>
      <c r="BX462" s="237">
        <f t="shared" si="344"/>
        <v>0.82176000000000005</v>
      </c>
      <c r="BY462" s="237">
        <f t="shared" si="344"/>
        <v>0.82000000000000006</v>
      </c>
      <c r="BZ462" s="237">
        <f t="shared" si="344"/>
        <v>0.56555728921698512</v>
      </c>
      <c r="CA462" s="237">
        <f t="shared" si="344"/>
        <v>0.71811071019948336</v>
      </c>
      <c r="CB462" s="237">
        <f t="shared" si="344"/>
        <v>2.2604564712313791E-3</v>
      </c>
      <c r="CC462" s="280">
        <f t="shared" si="344"/>
        <v>0.7</v>
      </c>
      <c r="CD462" s="237">
        <f t="shared" si="344"/>
        <v>0.96670000000000011</v>
      </c>
      <c r="CE462" s="237">
        <f t="shared" si="344"/>
        <v>1</v>
      </c>
      <c r="CF462" s="237">
        <f t="shared" si="344"/>
        <v>0.33267035686880814</v>
      </c>
      <c r="CG462" s="280">
        <f t="shared" si="344"/>
        <v>0.25</v>
      </c>
      <c r="CH462" s="280">
        <f t="shared" si="344"/>
        <v>0.25</v>
      </c>
      <c r="CI462" s="280">
        <f t="shared" si="344"/>
        <v>0.85000000000000009</v>
      </c>
      <c r="CJ462" s="280">
        <f t="shared" si="344"/>
        <v>0.24379999999999999</v>
      </c>
      <c r="CK462" s="543">
        <f t="shared" si="344"/>
        <v>0.91999999999999993</v>
      </c>
      <c r="CL462" s="543">
        <f t="shared" si="344"/>
        <v>0.91999999999999993</v>
      </c>
      <c r="CM462" s="543">
        <f t="shared" si="344"/>
        <v>0.91999999999999993</v>
      </c>
      <c r="CN462" s="280">
        <f t="shared" si="344"/>
        <v>0.37</v>
      </c>
      <c r="CO462" s="280">
        <f t="shared" si="344"/>
        <v>0.185</v>
      </c>
      <c r="CP462" s="237">
        <f t="shared" si="344"/>
        <v>0.97050000000000003</v>
      </c>
      <c r="CQ462" s="280">
        <f t="shared" si="344"/>
        <v>0.73</v>
      </c>
      <c r="CR462" s="280">
        <f t="shared" si="344"/>
        <v>0</v>
      </c>
      <c r="CS462" s="237">
        <f t="shared" si="344"/>
        <v>0</v>
      </c>
      <c r="CT462" s="237">
        <f t="shared" si="344"/>
        <v>0</v>
      </c>
      <c r="CU462" s="237"/>
      <c r="CV462" s="280">
        <f t="shared" ref="CV462:DE462" si="345">SUM(CV$385:CV$460)</f>
        <v>0</v>
      </c>
      <c r="CW462" s="247">
        <f t="shared" si="345"/>
        <v>0.5</v>
      </c>
      <c r="CX462" s="280">
        <f t="shared" si="345"/>
        <v>0.60000000000000009</v>
      </c>
      <c r="CY462" s="280">
        <f t="shared" si="345"/>
        <v>0</v>
      </c>
      <c r="CZ462" s="280">
        <f t="shared" si="345"/>
        <v>0</v>
      </c>
      <c r="DA462" s="280">
        <f t="shared" si="345"/>
        <v>0</v>
      </c>
      <c r="DB462" s="280">
        <f t="shared" si="345"/>
        <v>0.5</v>
      </c>
      <c r="DC462" s="237">
        <f>SUM(DC$385:DC$460)</f>
        <v>0.52700000000000002</v>
      </c>
      <c r="DD462" s="237">
        <f t="shared" si="345"/>
        <v>0.4</v>
      </c>
      <c r="DE462" s="237">
        <f t="shared" si="345"/>
        <v>0.66823960999999998</v>
      </c>
      <c r="DF462" s="93">
        <f>SUM(DC462:DE462)</f>
        <v>1.5952396100000001</v>
      </c>
      <c r="DG462" s="237">
        <f>SUM(DG$385:DG$460)</f>
        <v>0.70000000000000007</v>
      </c>
      <c r="DH462" s="237">
        <f>SUM(DH$385:DH$460)</f>
        <v>0.25153374233128839</v>
      </c>
      <c r="DI462" s="237">
        <f>SUM(DI$385:DI$460)</f>
        <v>0.2</v>
      </c>
      <c r="DJ462" s="237">
        <f>SUM(DJ$385:DJ$460)</f>
        <v>0.44999999999999996</v>
      </c>
      <c r="DK462" s="237">
        <f>SUM(DK$385:DK$460)</f>
        <v>0.45000000000000007</v>
      </c>
      <c r="DL462" s="237">
        <f t="shared" ref="DL462:DX462" si="346">SUM(DL$385:DL$460)</f>
        <v>0</v>
      </c>
      <c r="DM462" s="237">
        <f>SUM(DM$385:DM$460)</f>
        <v>0.34780113463451418</v>
      </c>
      <c r="DN462" s="280">
        <f t="shared" si="346"/>
        <v>0.5</v>
      </c>
      <c r="DO462" s="280">
        <f t="shared" si="346"/>
        <v>0</v>
      </c>
      <c r="DP462" s="237">
        <f t="shared" si="346"/>
        <v>0.871</v>
      </c>
      <c r="DQ462" s="237">
        <f t="shared" si="346"/>
        <v>0.89600000000000002</v>
      </c>
      <c r="DR462" s="237">
        <f t="shared" si="346"/>
        <v>0</v>
      </c>
      <c r="DS462" s="237">
        <f t="shared" si="346"/>
        <v>0.05</v>
      </c>
      <c r="DT462" s="237">
        <f t="shared" si="346"/>
        <v>0</v>
      </c>
      <c r="DU462" s="237"/>
      <c r="DV462" s="237">
        <f t="shared" si="346"/>
        <v>0</v>
      </c>
      <c r="DW462" s="237">
        <f t="shared" si="346"/>
        <v>0</v>
      </c>
      <c r="DX462" s="237">
        <f t="shared" si="346"/>
        <v>0.5</v>
      </c>
      <c r="DY462" s="74"/>
      <c r="DZ462" s="74"/>
      <c r="EA462" s="74"/>
      <c r="EB462" s="74"/>
      <c r="EC462" s="74"/>
      <c r="ED462" s="74"/>
      <c r="EE462" s="74"/>
      <c r="EF462" s="74"/>
      <c r="EG462" s="74"/>
      <c r="EH462" s="74"/>
      <c r="EI462" s="74"/>
      <c r="EJ462" s="74"/>
      <c r="EK462" s="74"/>
      <c r="EL462" s="74"/>
      <c r="EM462" s="74"/>
      <c r="EN462" s="74"/>
      <c r="EO462" s="2"/>
      <c r="EP462" s="2"/>
      <c r="EQ462" s="2"/>
      <c r="ER462" s="2"/>
      <c r="ES462" s="2"/>
      <c r="ET462" s="2"/>
      <c r="EU462" s="2"/>
      <c r="EV462" s="2"/>
      <c r="EW462" s="2"/>
      <c r="EX462" s="2"/>
      <c r="EY462" s="2"/>
      <c r="EZ462" s="2"/>
      <c r="FA462" s="2"/>
      <c r="FB462" s="2"/>
      <c r="FC462" s="2"/>
      <c r="FD462" s="2"/>
      <c r="FE462" s="2"/>
      <c r="FF462" s="2"/>
      <c r="FG462" s="2"/>
      <c r="FH462" s="2"/>
      <c r="FI462" s="2"/>
      <c r="FJ462" s="2"/>
      <c r="FK462" s="2"/>
      <c r="FL462" s="2"/>
      <c r="FM462" s="2"/>
      <c r="FN462" s="2"/>
      <c r="FO462" s="2"/>
      <c r="FP462" s="2"/>
      <c r="FQ462" s="2"/>
      <c r="FR462" s="2"/>
      <c r="FS462" s="2"/>
      <c r="FT462" s="2"/>
      <c r="FU462" s="2"/>
      <c r="FV462" s="2"/>
      <c r="FW462" s="2"/>
      <c r="FX462" s="2"/>
      <c r="FY462" s="2"/>
      <c r="FZ462" s="2"/>
      <c r="GA462" s="2"/>
      <c r="GB462" s="2"/>
      <c r="GC462" s="2"/>
      <c r="GD462" s="2"/>
      <c r="GE462" s="2"/>
      <c r="GF462" s="2"/>
      <c r="GG462" s="2"/>
      <c r="GH462" s="2"/>
      <c r="GI462" s="2"/>
      <c r="GJ462" s="2"/>
      <c r="GK462" s="2"/>
      <c r="GL462" s="2"/>
      <c r="GM462" s="2"/>
      <c r="GN462" s="2"/>
      <c r="GO462" s="2"/>
      <c r="GP462" s="2"/>
      <c r="GQ462" s="2"/>
      <c r="GR462" s="2"/>
      <c r="GS462" s="2"/>
      <c r="GT462" s="2"/>
      <c r="GU462" s="2"/>
      <c r="GV462" s="2"/>
      <c r="GW462" s="2"/>
      <c r="GX462" s="2"/>
      <c r="GY462" s="2"/>
      <c r="GZ462" s="2"/>
      <c r="HA462" s="2"/>
      <c r="HB462" s="2"/>
      <c r="HC462" s="2"/>
      <c r="HD462" s="2"/>
      <c r="HE462" s="2"/>
      <c r="HF462" s="2"/>
      <c r="HG462" s="2"/>
      <c r="HH462" s="2"/>
      <c r="HI462" s="2"/>
      <c r="HJ462" s="2"/>
      <c r="HK462" s="2"/>
      <c r="HL462" s="2"/>
      <c r="HM462" s="2"/>
      <c r="HN462" s="2"/>
      <c r="HO462" s="2"/>
      <c r="HP462" s="2"/>
      <c r="HQ462" s="2"/>
      <c r="HR462" s="2"/>
      <c r="HS462" s="2"/>
      <c r="HT462" s="2"/>
      <c r="HU462" s="2"/>
      <c r="HV462" s="2"/>
      <c r="HW462" s="2"/>
      <c r="HX462" s="2"/>
      <c r="HY462" s="2"/>
      <c r="HZ462" s="2"/>
      <c r="IA462" s="2"/>
      <c r="IB462" s="2"/>
      <c r="IC462" s="2"/>
      <c r="ID462" s="2"/>
      <c r="IE462" s="2"/>
      <c r="IF462" s="2"/>
      <c r="IG462" s="2"/>
      <c r="IH462" s="2"/>
      <c r="II462" s="2"/>
      <c r="IJ462" s="2"/>
      <c r="IK462" s="2"/>
      <c r="IL462" s="2"/>
      <c r="IM462" s="2"/>
      <c r="IN462" s="2"/>
      <c r="IO462" s="2"/>
      <c r="IP462" s="2"/>
      <c r="IQ462" s="2"/>
      <c r="IR462" s="2"/>
      <c r="IS462" s="2"/>
      <c r="IT462" s="2"/>
      <c r="IU462" s="2"/>
      <c r="IV462" s="2"/>
      <c r="IW462" s="2"/>
      <c r="IX462" s="2"/>
      <c r="IY462" s="2"/>
      <c r="IZ462" s="2"/>
      <c r="JA462" s="2"/>
      <c r="JB462" s="2"/>
      <c r="JC462" s="2"/>
      <c r="JD462" s="2"/>
      <c r="JE462" s="2"/>
      <c r="JF462" s="2"/>
      <c r="JG462" s="2"/>
      <c r="JH462" s="2"/>
      <c r="JI462" s="2"/>
      <c r="JJ462" s="2"/>
      <c r="JK462" s="2"/>
      <c r="JL462" s="2"/>
      <c r="JM462" s="2"/>
      <c r="JN462" s="2"/>
      <c r="JO462" s="2"/>
      <c r="JP462" s="2"/>
      <c r="JQ462" s="2"/>
      <c r="JR462" s="2"/>
      <c r="JS462" s="2"/>
      <c r="JT462" s="2"/>
      <c r="JU462" s="2"/>
      <c r="JV462" s="2"/>
      <c r="JW462" s="2"/>
      <c r="JX462" s="2"/>
      <c r="JY462" s="2"/>
      <c r="JZ462" s="2"/>
      <c r="KA462" s="2"/>
      <c r="KB462" s="2"/>
      <c r="KC462" s="2"/>
      <c r="KD462" s="2"/>
      <c r="KE462" s="2"/>
      <c r="KF462" s="2"/>
      <c r="KG462" s="2"/>
      <c r="KH462" s="2"/>
      <c r="KI462" s="2"/>
      <c r="KJ462" s="2"/>
      <c r="KK462" s="2"/>
      <c r="KL462" s="2"/>
      <c r="KM462" s="2"/>
      <c r="KN462" s="2"/>
      <c r="KO462" s="2"/>
      <c r="KP462" s="2"/>
      <c r="KQ462" s="2"/>
      <c r="KR462" s="2"/>
      <c r="KS462" s="2"/>
      <c r="KT462" s="2"/>
      <c r="KU462" s="2"/>
      <c r="KV462" s="2"/>
      <c r="KW462" s="2"/>
      <c r="KX462" s="2"/>
      <c r="KY462" s="2"/>
      <c r="KZ462" s="2"/>
      <c r="LA462" s="2"/>
      <c r="LB462" s="2"/>
      <c r="LC462" s="2"/>
      <c r="LD462" s="2"/>
      <c r="LE462" s="2"/>
      <c r="LF462" s="2"/>
      <c r="LG462" s="2"/>
      <c r="LH462" s="2"/>
      <c r="LI462" s="2"/>
      <c r="LJ462" s="2"/>
      <c r="LK462" s="2"/>
      <c r="LL462" s="2"/>
      <c r="LM462" s="2"/>
      <c r="LN462" s="2"/>
      <c r="LO462" s="2"/>
      <c r="LP462" s="2"/>
      <c r="LQ462" s="2"/>
      <c r="LR462" s="2"/>
      <c r="LS462" s="2"/>
      <c r="LT462" s="2"/>
      <c r="LU462" s="2"/>
      <c r="LV462" s="2"/>
      <c r="LW462" s="2"/>
      <c r="LX462" s="2"/>
      <c r="LY462" s="2"/>
      <c r="LZ462" s="2"/>
      <c r="MA462" s="2"/>
      <c r="MB462" s="2"/>
      <c r="MC462" s="2"/>
      <c r="MD462" s="2"/>
      <c r="ME462" s="2"/>
      <c r="MF462" s="2"/>
      <c r="MG462" s="2"/>
      <c r="MH462" s="2"/>
      <c r="MI462" s="2"/>
      <c r="MJ462" s="2"/>
      <c r="MK462" s="2"/>
      <c r="ML462" s="2"/>
      <c r="MM462" s="2"/>
      <c r="MN462" s="2"/>
      <c r="MO462" s="2"/>
      <c r="MP462" s="2"/>
      <c r="MQ462" s="2"/>
      <c r="MR462" s="2"/>
      <c r="MS462" s="2"/>
      <c r="MT462" s="2"/>
      <c r="MU462" s="2"/>
      <c r="MV462" s="2"/>
      <c r="MW462" s="2"/>
      <c r="MX462" s="2"/>
      <c r="MY462" s="2"/>
      <c r="MZ462" s="2"/>
      <c r="NA462" s="2"/>
      <c r="NB462" s="2"/>
      <c r="NC462" s="2"/>
      <c r="ND462" s="2"/>
      <c r="NE462" s="2"/>
      <c r="NF462" s="2"/>
      <c r="NG462" s="2"/>
      <c r="NH462" s="2"/>
      <c r="NI462" s="2"/>
      <c r="NJ462" s="2"/>
      <c r="NK462" s="2"/>
      <c r="NL462" s="2"/>
      <c r="NM462" s="2"/>
      <c r="NN462" s="2"/>
      <c r="NO462" s="2"/>
      <c r="NP462" s="2"/>
      <c r="NQ462" s="2"/>
      <c r="NR462" s="2"/>
      <c r="NS462" s="2"/>
      <c r="NT462" s="2"/>
      <c r="NU462" s="2"/>
      <c r="NV462" s="2"/>
      <c r="NW462" s="2"/>
      <c r="NX462" s="2"/>
      <c r="NY462" s="2"/>
      <c r="NZ462" s="2"/>
      <c r="OA462" s="2"/>
      <c r="OB462" s="2"/>
      <c r="OC462" s="2"/>
      <c r="OD462" s="2"/>
      <c r="OE462" s="2"/>
      <c r="OF462" s="2"/>
      <c r="OG462" s="2"/>
      <c r="OH462" s="2"/>
      <c r="OI462" s="2"/>
      <c r="OJ462" s="2"/>
      <c r="OK462" s="2"/>
      <c r="OL462" s="2"/>
      <c r="OM462" s="2"/>
      <c r="ON462" s="2"/>
      <c r="OO462" s="2"/>
      <c r="OP462" s="2"/>
      <c r="OQ462" s="2"/>
      <c r="OR462" s="2"/>
      <c r="OS462" s="2"/>
      <c r="OT462" s="2"/>
      <c r="OU462" s="2"/>
      <c r="OV462" s="2"/>
      <c r="OW462" s="2"/>
      <c r="OX462" s="2"/>
      <c r="OY462" s="2"/>
      <c r="OZ462" s="2"/>
      <c r="PA462" s="2"/>
      <c r="PB462" s="2"/>
      <c r="PC462" s="2"/>
      <c r="PD462" s="2"/>
      <c r="PE462" s="2"/>
      <c r="PF462" s="2"/>
      <c r="PG462" s="2"/>
      <c r="PH462" s="2"/>
      <c r="PI462" s="2"/>
      <c r="PJ462" s="2"/>
      <c r="PK462" s="2"/>
      <c r="PL462" s="2"/>
      <c r="PM462" s="2"/>
      <c r="PN462" s="2"/>
      <c r="PO462" s="2"/>
      <c r="PP462" s="2"/>
      <c r="PQ462" s="2"/>
      <c r="PR462" s="2"/>
      <c r="PS462" s="2"/>
      <c r="PT462" s="2"/>
      <c r="PU462" s="2"/>
      <c r="PV462" s="2"/>
      <c r="PW462" s="2"/>
      <c r="PX462" s="2"/>
      <c r="PY462" s="2"/>
      <c r="PZ462" s="2"/>
      <c r="QA462" s="2"/>
      <c r="QB462" s="2"/>
      <c r="QC462" s="2"/>
      <c r="QD462" s="2"/>
      <c r="QE462" s="2"/>
      <c r="QF462" s="2"/>
      <c r="QG462" s="2"/>
      <c r="QH462" s="2"/>
      <c r="QI462" s="2"/>
      <c r="QJ462" s="2"/>
      <c r="QK462" s="2"/>
      <c r="QL462" s="2"/>
      <c r="QM462" s="2"/>
      <c r="QN462" s="2"/>
      <c r="QO462" s="2"/>
      <c r="QP462" s="2"/>
      <c r="QQ462" s="2"/>
      <c r="QR462" s="2"/>
      <c r="QS462" s="2"/>
      <c r="QT462" s="2"/>
      <c r="QU462" s="2"/>
      <c r="QV462" s="2"/>
      <c r="QW462" s="2"/>
      <c r="QX462" s="2"/>
      <c r="QY462" s="2"/>
      <c r="QZ462" s="2"/>
      <c r="RA462" s="2"/>
      <c r="RB462" s="2"/>
      <c r="RC462" s="2"/>
      <c r="RD462" s="2"/>
      <c r="RE462" s="2"/>
      <c r="RF462" s="2"/>
      <c r="RG462" s="2"/>
      <c r="RH462" s="2"/>
      <c r="RI462" s="2"/>
      <c r="RJ462" s="2"/>
      <c r="RK462" s="2"/>
      <c r="RL462" s="2"/>
      <c r="RM462" s="2"/>
      <c r="RN462" s="2"/>
      <c r="RO462" s="2"/>
      <c r="RP462" s="2"/>
      <c r="RQ462" s="2"/>
      <c r="RR462" s="2"/>
      <c r="RS462" s="2"/>
      <c r="RT462" s="2"/>
      <c r="RU462" s="2"/>
      <c r="RV462" s="2"/>
      <c r="RW462" s="2"/>
      <c r="RX462" s="2"/>
      <c r="RY462" s="2"/>
      <c r="RZ462" s="2"/>
      <c r="SA462" s="2"/>
      <c r="SB462" s="2"/>
      <c r="SC462" s="2"/>
      <c r="SD462" s="2"/>
      <c r="SE462" s="2"/>
      <c r="SF462" s="2"/>
      <c r="SG462" s="2"/>
      <c r="SH462" s="2"/>
      <c r="SI462" s="2"/>
      <c r="SJ462" s="2"/>
      <c r="SK462" s="2"/>
      <c r="SL462" s="2"/>
      <c r="SM462" s="2"/>
      <c r="SN462" s="2"/>
      <c r="SO462" s="2"/>
      <c r="SP462" s="2"/>
      <c r="SQ462" s="2"/>
      <c r="SR462" s="2"/>
      <c r="SS462" s="2"/>
      <c r="ST462" s="2"/>
      <c r="SU462" s="2"/>
      <c r="SV462" s="2"/>
      <c r="SW462" s="2"/>
      <c r="SX462" s="2"/>
      <c r="SY462" s="2"/>
      <c r="SZ462" s="2"/>
      <c r="TA462" s="2"/>
      <c r="TB462" s="2"/>
      <c r="TC462" s="2"/>
      <c r="TD462" s="2"/>
      <c r="TE462" s="2"/>
      <c r="TF462" s="2"/>
      <c r="TG462" s="2"/>
      <c r="TH462" s="2"/>
      <c r="TI462" s="2"/>
      <c r="TJ462" s="2"/>
      <c r="TK462" s="2"/>
      <c r="TL462" s="2"/>
      <c r="TM462" s="2"/>
      <c r="TN462" s="2"/>
      <c r="TO462" s="2"/>
      <c r="TP462" s="2"/>
      <c r="TQ462" s="2"/>
      <c r="TR462" s="2"/>
      <c r="TS462" s="2"/>
      <c r="TT462" s="2"/>
      <c r="TU462" s="2"/>
      <c r="TV462" s="2"/>
      <c r="TW462" s="2"/>
      <c r="TX462" s="2"/>
      <c r="TY462" s="2"/>
      <c r="TZ462" s="2"/>
      <c r="UA462" s="2"/>
      <c r="UB462" s="2"/>
      <c r="UC462" s="2"/>
      <c r="UD462" s="2"/>
      <c r="UE462" s="2"/>
      <c r="UF462" s="2"/>
      <c r="UG462" s="2"/>
      <c r="UH462" s="2"/>
      <c r="UI462" s="2"/>
      <c r="UJ462" s="2"/>
      <c r="UK462" s="2"/>
      <c r="UL462" s="2"/>
      <c r="UM462" s="2"/>
      <c r="UN462" s="2"/>
      <c r="UO462" s="2"/>
      <c r="UP462" s="2"/>
      <c r="UQ462" s="2"/>
      <c r="UR462" s="2"/>
      <c r="US462" s="2"/>
      <c r="UT462" s="2"/>
      <c r="UU462" s="2"/>
      <c r="UV462" s="2"/>
      <c r="UW462" s="2"/>
      <c r="UX462" s="2"/>
      <c r="UY462" s="2"/>
      <c r="UZ462" s="2"/>
      <c r="VA462" s="2"/>
      <c r="VB462" s="2"/>
      <c r="VC462" s="2"/>
      <c r="VD462" s="2"/>
      <c r="VE462" s="2"/>
      <c r="VF462" s="2"/>
      <c r="VG462" s="2"/>
      <c r="VH462" s="2"/>
      <c r="VI462" s="2"/>
      <c r="VJ462" s="2"/>
      <c r="VK462" s="2"/>
      <c r="VL462" s="2"/>
      <c r="VM462" s="2"/>
      <c r="VN462" s="2"/>
      <c r="VO462" s="2"/>
      <c r="VP462" s="2"/>
      <c r="VQ462" s="2"/>
      <c r="VR462" s="2"/>
      <c r="VS462" s="2"/>
      <c r="VT462" s="2"/>
      <c r="VU462" s="2"/>
      <c r="VV462" s="2"/>
      <c r="VW462" s="2"/>
      <c r="VX462" s="2"/>
      <c r="VY462" s="2"/>
      <c r="VZ462" s="2"/>
      <c r="WA462" s="2"/>
      <c r="WB462" s="2"/>
      <c r="WC462" s="2"/>
      <c r="WD462" s="2"/>
      <c r="WE462" s="2"/>
      <c r="WF462" s="2"/>
      <c r="WG462" s="2"/>
      <c r="WH462" s="2"/>
      <c r="WI462" s="2"/>
      <c r="WJ462" s="2"/>
      <c r="WK462" s="2"/>
      <c r="WL462" s="2"/>
      <c r="WM462" s="2"/>
      <c r="WN462" s="2"/>
      <c r="WO462" s="2"/>
      <c r="WP462" s="2"/>
      <c r="WQ462" s="2"/>
      <c r="WR462" s="2"/>
      <c r="WS462" s="2"/>
      <c r="WT462" s="2"/>
      <c r="WU462" s="2"/>
      <c r="WV462" s="2"/>
      <c r="WW462" s="2"/>
      <c r="WX462" s="2"/>
      <c r="WY462" s="2"/>
      <c r="WZ462" s="2"/>
      <c r="XA462" s="2"/>
      <c r="XB462" s="2"/>
      <c r="XC462" s="2"/>
      <c r="XD462" s="2"/>
      <c r="XE462" s="2"/>
      <c r="XF462" s="2"/>
      <c r="XG462" s="2"/>
      <c r="XH462" s="2"/>
      <c r="XI462" s="2"/>
      <c r="XJ462" s="2"/>
      <c r="XK462" s="2"/>
      <c r="XL462" s="2"/>
      <c r="XM462" s="2"/>
      <c r="XN462" s="2"/>
      <c r="XO462" s="2"/>
      <c r="XP462" s="2"/>
      <c r="XQ462" s="2"/>
      <c r="XR462" s="2"/>
      <c r="XS462" s="2"/>
      <c r="XT462" s="2"/>
      <c r="XU462" s="2"/>
      <c r="XV462" s="2"/>
      <c r="XW462" s="2"/>
      <c r="XX462" s="2"/>
      <c r="XY462" s="2"/>
      <c r="XZ462" s="2"/>
      <c r="YA462" s="2"/>
      <c r="YB462" s="2"/>
      <c r="YC462" s="2"/>
      <c r="YD462" s="2"/>
      <c r="YE462" s="2"/>
      <c r="YF462" s="2"/>
      <c r="YG462" s="2"/>
      <c r="YH462" s="2"/>
      <c r="YI462" s="2"/>
      <c r="YJ462" s="2"/>
      <c r="YK462" s="2"/>
      <c r="YL462" s="2"/>
      <c r="YM462" s="2"/>
      <c r="YN462" s="2"/>
      <c r="YO462" s="2"/>
      <c r="YP462" s="2"/>
      <c r="YQ462" s="2"/>
      <c r="YR462" s="2"/>
      <c r="YS462" s="2"/>
      <c r="YT462" s="2"/>
      <c r="YU462" s="2"/>
      <c r="YV462" s="2"/>
      <c r="YW462" s="2"/>
      <c r="YX462" s="2"/>
      <c r="YY462" s="2"/>
      <c r="YZ462" s="2"/>
      <c r="ZA462" s="2"/>
      <c r="ZB462" s="2"/>
      <c r="ZC462" s="2"/>
      <c r="ZD462" s="2"/>
      <c r="ZE462" s="2"/>
      <c r="ZF462" s="2"/>
      <c r="ZG462" s="2"/>
      <c r="ZH462" s="2"/>
      <c r="ZI462" s="2"/>
      <c r="ZJ462" s="2"/>
      <c r="ZK462" s="2"/>
      <c r="ZL462" s="2"/>
      <c r="ZM462" s="2"/>
      <c r="ZN462" s="2"/>
      <c r="ZO462" s="2"/>
      <c r="ZP462" s="2"/>
      <c r="ZQ462" s="2"/>
      <c r="ZR462" s="2"/>
      <c r="ZS462" s="2"/>
      <c r="ZT462" s="2"/>
      <c r="ZU462" s="2"/>
      <c r="ZV462" s="2"/>
      <c r="ZW462" s="2"/>
      <c r="ZX462" s="2"/>
      <c r="ZY462" s="2"/>
      <c r="ZZ462" s="2"/>
      <c r="AAA462" s="2"/>
      <c r="AAB462" s="2"/>
      <c r="AAC462" s="2"/>
      <c r="AAD462" s="2"/>
      <c r="AAE462" s="2"/>
      <c r="AAF462" s="2"/>
      <c r="AAG462" s="2"/>
      <c r="AAH462" s="2"/>
      <c r="AAI462" s="2"/>
      <c r="AAJ462" s="2"/>
      <c r="AAK462" s="2"/>
      <c r="AAL462" s="2"/>
      <c r="AAM462" s="2"/>
      <c r="AAN462" s="2"/>
      <c r="AAO462" s="2"/>
      <c r="AAP462" s="2"/>
      <c r="AAQ462" s="2"/>
      <c r="AAR462" s="2"/>
      <c r="AAS462" s="2"/>
      <c r="AAT462" s="2"/>
      <c r="AAU462" s="2"/>
      <c r="AAV462" s="2"/>
      <c r="AAW462" s="2"/>
      <c r="AAX462" s="2"/>
      <c r="AAY462" s="2"/>
      <c r="AAZ462" s="2"/>
      <c r="ABA462" s="2"/>
      <c r="ABB462" s="2"/>
      <c r="ABC462" s="2"/>
      <c r="ABD462" s="2"/>
      <c r="ABE462" s="2"/>
      <c r="ABF462" s="2"/>
      <c r="ABG462" s="2"/>
      <c r="ABH462" s="2"/>
      <c r="ABI462" s="2"/>
      <c r="ABJ462" s="2"/>
      <c r="ABK462" s="2"/>
      <c r="ABL462" s="2"/>
      <c r="ABM462" s="2"/>
      <c r="ABN462" s="2"/>
      <c r="ABO462" s="2"/>
      <c r="ABP462" s="2"/>
      <c r="ABQ462" s="2"/>
      <c r="ABR462" s="2"/>
      <c r="ABS462" s="2"/>
      <c r="ABT462" s="2"/>
      <c r="ABU462" s="2"/>
      <c r="ABV462" s="2"/>
      <c r="ABW462" s="2"/>
      <c r="ABX462" s="2"/>
      <c r="ABY462" s="2"/>
      <c r="ABZ462" s="2"/>
      <c r="ACA462" s="2"/>
      <c r="ACB462" s="2"/>
      <c r="ACC462" s="2"/>
      <c r="ACD462" s="2"/>
      <c r="ACE462" s="2"/>
      <c r="ACF462" s="2"/>
      <c r="ACG462" s="2"/>
      <c r="ACH462" s="2"/>
      <c r="ACI462" s="2"/>
      <c r="ACJ462" s="2"/>
      <c r="ACK462" s="2"/>
      <c r="ACL462" s="2"/>
      <c r="ACM462" s="2"/>
      <c r="ACN462" s="2"/>
      <c r="ACO462" s="2"/>
      <c r="ACP462" s="2"/>
      <c r="ACQ462" s="2"/>
      <c r="ACR462" s="2"/>
      <c r="ACS462" s="2"/>
      <c r="ACT462" s="2"/>
      <c r="ACU462" s="2"/>
      <c r="ACV462" s="2"/>
      <c r="ACW462" s="2"/>
      <c r="ACX462" s="2"/>
      <c r="ACY462" s="2"/>
      <c r="ACZ462" s="2"/>
      <c r="ADA462" s="2"/>
      <c r="ADB462" s="2"/>
      <c r="ADC462" s="2"/>
      <c r="ADD462" s="2"/>
      <c r="ADE462" s="2"/>
      <c r="ADF462" s="2"/>
      <c r="ADG462" s="2"/>
      <c r="ADH462" s="2"/>
      <c r="ADI462" s="2"/>
      <c r="ADJ462" s="2"/>
      <c r="ADK462" s="2"/>
      <c r="ADL462" s="2"/>
      <c r="ADM462" s="2"/>
      <c r="ADN462" s="2"/>
      <c r="ADO462" s="2"/>
      <c r="ADP462" s="2"/>
      <c r="ADQ462" s="2"/>
      <c r="ADR462" s="2"/>
      <c r="ADS462" s="2"/>
      <c r="ADT462" s="2"/>
      <c r="ADU462" s="2"/>
      <c r="ADV462" s="2"/>
      <c r="ADW462" s="2"/>
      <c r="ADX462" s="2"/>
      <c r="ADY462" s="2"/>
      <c r="ADZ462" s="2"/>
      <c r="AEA462" s="2"/>
      <c r="AEB462" s="2"/>
      <c r="AEC462" s="2"/>
      <c r="AED462" s="2"/>
      <c r="AEE462" s="2"/>
      <c r="AEF462" s="2"/>
      <c r="AEG462" s="2"/>
      <c r="AEH462" s="2"/>
      <c r="AEI462" s="2"/>
      <c r="AEJ462" s="2"/>
      <c r="AEK462" s="2"/>
      <c r="AEL462" s="2"/>
      <c r="AEM462" s="2"/>
      <c r="AEN462" s="2"/>
      <c r="AEO462" s="2"/>
      <c r="AEP462" s="2"/>
      <c r="AEQ462" s="2"/>
      <c r="AER462" s="2"/>
      <c r="AES462" s="2"/>
      <c r="AET462" s="2"/>
      <c r="AEU462" s="2"/>
      <c r="AEV462" s="2"/>
      <c r="AEW462" s="2"/>
      <c r="AEX462" s="2"/>
      <c r="AEY462" s="2"/>
      <c r="AEZ462" s="2"/>
      <c r="AFA462" s="2"/>
      <c r="AFB462" s="2"/>
      <c r="AFC462" s="2"/>
      <c r="AFD462" s="2"/>
      <c r="AFE462" s="2"/>
      <c r="AFF462" s="2"/>
      <c r="AFG462" s="2"/>
      <c r="AFH462" s="2"/>
      <c r="AFI462" s="2"/>
      <c r="AFJ462" s="2"/>
      <c r="AFK462" s="2"/>
      <c r="AFL462" s="2"/>
      <c r="AFM462" s="2"/>
      <c r="AFN462" s="2"/>
      <c r="AFO462" s="2"/>
      <c r="AFP462" s="2"/>
      <c r="AFQ462" s="2"/>
      <c r="AFR462" s="2"/>
      <c r="AFS462" s="2"/>
      <c r="AFT462" s="2"/>
      <c r="AFU462" s="2"/>
      <c r="AFV462" s="2"/>
      <c r="AFW462" s="2"/>
      <c r="AFX462" s="2"/>
      <c r="AFY462" s="2"/>
      <c r="AFZ462" s="2"/>
      <c r="AGA462" s="2"/>
      <c r="AGB462" s="2"/>
      <c r="AGC462" s="2"/>
      <c r="AGD462" s="2"/>
      <c r="AGE462" s="2"/>
      <c r="AGF462" s="2"/>
      <c r="AGG462" s="2"/>
      <c r="AGH462" s="2"/>
      <c r="AGI462" s="2"/>
      <c r="AGJ462" s="2"/>
      <c r="AGK462" s="2"/>
      <c r="AGL462" s="2"/>
      <c r="AGM462" s="2"/>
      <c r="AGN462" s="2"/>
      <c r="AGO462" s="2"/>
      <c r="AGP462" s="2"/>
      <c r="AGQ462" s="2"/>
      <c r="AGR462" s="2"/>
      <c r="AGS462" s="2"/>
      <c r="AGT462" s="2"/>
      <c r="AGU462" s="2"/>
      <c r="AGV462" s="2"/>
      <c r="AGW462" s="2"/>
      <c r="AGX462" s="2"/>
      <c r="AGY462" s="2"/>
      <c r="AGZ462" s="2"/>
      <c r="AHA462" s="2"/>
      <c r="AHB462" s="2"/>
      <c r="AHC462" s="2"/>
      <c r="AHD462" s="2"/>
      <c r="AHE462" s="2"/>
      <c r="AHF462" s="2"/>
      <c r="AHG462" s="2"/>
      <c r="AHH462" s="2"/>
      <c r="AHI462" s="2"/>
      <c r="AHJ462" s="2"/>
      <c r="AHK462" s="2"/>
      <c r="AHL462" s="2"/>
      <c r="AHM462" s="2"/>
      <c r="AHN462" s="2"/>
      <c r="AHO462" s="2"/>
      <c r="AHP462" s="2"/>
      <c r="AHQ462" s="2"/>
      <c r="AHR462" s="2"/>
      <c r="AHS462" s="2"/>
      <c r="AHT462" s="2"/>
      <c r="AHU462" s="2"/>
      <c r="AHV462" s="2"/>
      <c r="AHW462" s="2"/>
      <c r="AHX462" s="2"/>
      <c r="AHY462" s="2"/>
      <c r="AHZ462" s="2"/>
      <c r="AIA462" s="2"/>
      <c r="AIB462" s="2"/>
      <c r="AIC462" s="2"/>
      <c r="AID462" s="2"/>
      <c r="AIE462" s="2"/>
      <c r="AIF462" s="2"/>
      <c r="AIG462" s="2"/>
      <c r="AIH462" s="2"/>
      <c r="AII462" s="2"/>
      <c r="AIJ462" s="2"/>
      <c r="AIK462" s="2"/>
      <c r="AIL462" s="2"/>
      <c r="AIM462" s="2"/>
      <c r="AIN462" s="2"/>
      <c r="AIO462" s="2"/>
      <c r="AIP462" s="2"/>
      <c r="AIQ462" s="2"/>
      <c r="AIR462" s="2"/>
      <c r="AIS462" s="2"/>
      <c r="AIT462" s="2"/>
      <c r="AIU462" s="2"/>
      <c r="AIV462" s="2"/>
      <c r="AIW462" s="2"/>
      <c r="AIX462" s="2"/>
      <c r="AIY462" s="2"/>
      <c r="AIZ462" s="2"/>
      <c r="AJA462" s="2"/>
      <c r="AJB462" s="2"/>
      <c r="AJC462" s="2"/>
      <c r="AJD462" s="2"/>
      <c r="AJE462" s="2"/>
      <c r="AJF462" s="2"/>
      <c r="AJG462" s="2"/>
      <c r="AJH462" s="2"/>
      <c r="AJI462" s="2"/>
      <c r="AJJ462" s="2"/>
      <c r="AJK462" s="2"/>
      <c r="AJL462" s="2"/>
      <c r="AJM462" s="2"/>
      <c r="AJN462" s="2"/>
      <c r="AJO462" s="2"/>
      <c r="AJP462" s="2"/>
      <c r="AJQ462" s="2"/>
      <c r="AJR462" s="2"/>
      <c r="AJS462" s="2"/>
      <c r="AJT462" s="2"/>
      <c r="AJU462" s="2"/>
      <c r="AJV462" s="2"/>
      <c r="AJW462" s="2"/>
      <c r="AJX462" s="2"/>
      <c r="AJY462" s="2"/>
      <c r="AJZ462" s="2"/>
      <c r="AKA462" s="2"/>
      <c r="AKB462" s="2"/>
      <c r="AKC462" s="2"/>
      <c r="AKD462" s="2"/>
      <c r="AKE462" s="2"/>
      <c r="AKF462" s="2"/>
      <c r="AKG462" s="2"/>
      <c r="AKH462" s="2"/>
      <c r="AKI462" s="2"/>
      <c r="AKJ462" s="2"/>
      <c r="AKK462" s="2"/>
      <c r="AKL462" s="2"/>
      <c r="AKM462" s="2"/>
      <c r="AKN462" s="2"/>
      <c r="AKO462" s="2"/>
      <c r="AKP462" s="2"/>
      <c r="AKQ462" s="2"/>
      <c r="AKR462" s="2"/>
      <c r="AKS462" s="2"/>
      <c r="AKT462" s="2"/>
      <c r="AKU462" s="2"/>
      <c r="AKV462" s="2"/>
      <c r="AKW462" s="2"/>
      <c r="AKX462" s="2"/>
      <c r="AKY462" s="2"/>
      <c r="AKZ462" s="2"/>
      <c r="ALA462" s="2"/>
      <c r="ALB462" s="2"/>
      <c r="ALC462" s="2"/>
      <c r="ALD462" s="2"/>
      <c r="ALE462" s="2"/>
      <c r="ALF462" s="2"/>
      <c r="ALG462" s="2"/>
      <c r="ALH462" s="2"/>
      <c r="ALI462" s="2"/>
      <c r="ALJ462" s="2"/>
      <c r="ALK462" s="2"/>
      <c r="ALL462" s="2"/>
      <c r="ALM462" s="2"/>
      <c r="ALN462" s="2"/>
      <c r="ALO462" s="2"/>
      <c r="ALP462" s="2"/>
      <c r="ALQ462" s="2"/>
      <c r="ALR462" s="2"/>
      <c r="ALS462" s="2"/>
      <c r="ALT462" s="2"/>
      <c r="ALU462" s="2"/>
      <c r="ALV462" s="2"/>
      <c r="ALW462" s="2"/>
      <c r="ALX462" s="2"/>
      <c r="ALY462" s="2"/>
      <c r="ALZ462" s="2"/>
      <c r="AMA462" s="2"/>
      <c r="AMB462" s="2"/>
      <c r="AMC462" s="2"/>
      <c r="AMD462" s="2"/>
      <c r="AME462" s="2"/>
      <c r="AMF462" s="2"/>
      <c r="AMG462" s="2"/>
      <c r="AMH462" s="2"/>
      <c r="AMI462" s="2"/>
      <c r="AMJ462" s="2"/>
      <c r="AMK462" s="2"/>
      <c r="AML462" s="2"/>
      <c r="AMM462" s="2"/>
      <c r="AMN462" s="2"/>
      <c r="AMO462" s="2"/>
      <c r="AMP462" s="2"/>
      <c r="AMQ462" s="2"/>
      <c r="AMR462" s="2"/>
      <c r="AMS462" s="2"/>
      <c r="AMT462" s="2"/>
      <c r="AMU462" s="2"/>
      <c r="AMV462" s="2"/>
      <c r="AMW462" s="2"/>
      <c r="AMX462" s="2"/>
      <c r="AMY462" s="2"/>
      <c r="AMZ462" s="2"/>
      <c r="ANA462" s="2"/>
      <c r="ANB462" s="2"/>
      <c r="ANC462" s="2"/>
      <c r="AND462" s="2"/>
      <c r="ANE462" s="2"/>
      <c r="ANF462" s="2"/>
      <c r="ANG462" s="2"/>
      <c r="ANH462" s="2"/>
      <c r="ANI462" s="2"/>
      <c r="ANJ462" s="2"/>
      <c r="ANK462" s="2"/>
      <c r="ANL462" s="2"/>
      <c r="ANM462" s="2"/>
      <c r="ANN462" s="2"/>
      <c r="ANO462" s="2"/>
      <c r="ANP462" s="2"/>
      <c r="ANQ462" s="2"/>
      <c r="ANR462" s="2"/>
      <c r="ANS462" s="2"/>
      <c r="ANT462" s="2"/>
      <c r="ANU462" s="2"/>
      <c r="ANV462" s="2"/>
      <c r="ANW462" s="2"/>
      <c r="ANX462" s="2"/>
      <c r="ANY462" s="2"/>
      <c r="ANZ462" s="2"/>
      <c r="AOA462" s="2"/>
      <c r="AOB462" s="2"/>
      <c r="AOC462" s="2"/>
      <c r="AOD462" s="2"/>
      <c r="AOE462" s="2"/>
      <c r="AOF462" s="2"/>
      <c r="AOG462" s="2"/>
      <c r="AOH462" s="2"/>
      <c r="AOI462" s="2"/>
      <c r="AOJ462" s="2"/>
      <c r="AOK462" s="2"/>
      <c r="AOL462" s="2"/>
      <c r="AOM462" s="2"/>
      <c r="AON462" s="2"/>
      <c r="AOO462" s="2"/>
      <c r="AOP462" s="2"/>
      <c r="AOQ462" s="2"/>
      <c r="AOR462" s="2"/>
      <c r="AOS462" s="2"/>
      <c r="AOT462" s="2"/>
      <c r="AOU462" s="2"/>
      <c r="AOV462" s="2"/>
      <c r="AOW462" s="2"/>
      <c r="AOX462" s="2"/>
      <c r="AOY462" s="2"/>
      <c r="AOZ462" s="2"/>
      <c r="APA462" s="2"/>
      <c r="APB462" s="2"/>
      <c r="APC462" s="2"/>
      <c r="APD462" s="2"/>
      <c r="APE462" s="2"/>
      <c r="APF462" s="2"/>
      <c r="APG462" s="2"/>
      <c r="APH462" s="2"/>
      <c r="API462" s="2"/>
      <c r="APJ462" s="2"/>
      <c r="APK462" s="2"/>
      <c r="APL462" s="2"/>
      <c r="APM462" s="2"/>
      <c r="APN462" s="2"/>
      <c r="APO462" s="2"/>
      <c r="APP462" s="2"/>
      <c r="APQ462" s="2"/>
      <c r="APR462" s="2"/>
      <c r="APS462" s="2"/>
      <c r="APT462" s="2"/>
      <c r="APU462" s="2"/>
      <c r="APV462" s="2"/>
      <c r="APW462" s="2"/>
      <c r="APX462" s="2"/>
      <c r="APY462" s="2"/>
      <c r="APZ462" s="2"/>
      <c r="AQA462" s="2"/>
      <c r="AQB462" s="2"/>
      <c r="AQC462" s="2"/>
      <c r="AQD462" s="2"/>
      <c r="AQE462" s="2"/>
      <c r="AQF462" s="2"/>
      <c r="AQG462" s="2"/>
      <c r="AQH462" s="2"/>
      <c r="AQI462" s="2"/>
      <c r="AQJ462" s="2"/>
      <c r="AQK462" s="2"/>
      <c r="AQL462" s="2"/>
      <c r="AQM462" s="2"/>
      <c r="AQN462" s="2"/>
      <c r="AQO462" s="2"/>
      <c r="AQP462" s="2"/>
      <c r="AQQ462" s="2"/>
      <c r="AQR462" s="2"/>
      <c r="AQS462" s="2"/>
      <c r="AQT462" s="2"/>
      <c r="AQU462" s="2"/>
      <c r="AQV462" s="2"/>
      <c r="AQW462" s="2"/>
      <c r="AQX462" s="2"/>
      <c r="AQY462" s="2"/>
      <c r="AQZ462" s="2"/>
      <c r="ARA462" s="2"/>
      <c r="ARB462" s="2"/>
      <c r="ARC462" s="2"/>
      <c r="ARD462" s="2"/>
      <c r="ARE462" s="2"/>
      <c r="ARF462" s="2"/>
      <c r="ARG462" s="2"/>
      <c r="ARH462" s="2"/>
      <c r="ARI462" s="2"/>
      <c r="ARJ462" s="2"/>
      <c r="ARK462" s="2"/>
      <c r="ARL462" s="2"/>
      <c r="ARM462" s="2"/>
      <c r="ARN462" s="2"/>
      <c r="ARO462" s="2"/>
      <c r="ARP462" s="2"/>
      <c r="ARQ462" s="2"/>
      <c r="ARR462" s="2"/>
      <c r="ARS462" s="2"/>
      <c r="ART462" s="2"/>
      <c r="ARU462" s="2"/>
      <c r="ARV462" s="2"/>
      <c r="ARW462" s="2"/>
      <c r="ARX462" s="2"/>
      <c r="ARY462" s="2"/>
      <c r="ARZ462" s="2"/>
      <c r="ASA462" s="2"/>
      <c r="ASB462" s="2"/>
      <c r="ASC462" s="2"/>
      <c r="ASD462" s="2"/>
      <c r="ASE462" s="2"/>
      <c r="ASF462" s="2"/>
      <c r="ASG462" s="2"/>
      <c r="ASH462" s="2"/>
      <c r="ASI462" s="2"/>
      <c r="ASJ462" s="2"/>
      <c r="ASK462" s="2"/>
      <c r="ASL462" s="2"/>
      <c r="ASM462" s="2"/>
      <c r="ASN462" s="2"/>
      <c r="ASO462" s="2"/>
      <c r="ASP462" s="2"/>
      <c r="ASQ462" s="2"/>
      <c r="ASR462" s="2"/>
      <c r="ASS462" s="2"/>
      <c r="AST462" s="2"/>
      <c r="ASU462" s="2"/>
      <c r="ASV462" s="2"/>
      <c r="ASW462" s="2"/>
      <c r="ASX462" s="2"/>
      <c r="ASY462" s="2"/>
      <c r="ASZ462" s="2"/>
      <c r="ATA462" s="2"/>
      <c r="ATB462" s="2"/>
      <c r="ATC462" s="2"/>
      <c r="ATD462" s="2"/>
      <c r="ATE462" s="2"/>
      <c r="ATF462" s="2"/>
      <c r="ATG462" s="2"/>
      <c r="ATH462" s="2"/>
      <c r="ATI462" s="2"/>
      <c r="ATJ462" s="2"/>
      <c r="ATK462" s="2"/>
      <c r="ATL462" s="2"/>
      <c r="ATM462" s="2"/>
      <c r="ATN462" s="2"/>
      <c r="ATO462" s="2"/>
      <c r="ATP462" s="2"/>
      <c r="ATQ462" s="2"/>
      <c r="ATR462" s="2"/>
      <c r="ATS462" s="2"/>
      <c r="ATT462" s="2"/>
      <c r="ATU462" s="2"/>
      <c r="ATV462" s="2"/>
      <c r="ATW462" s="2"/>
      <c r="ATX462" s="2"/>
      <c r="ATY462" s="2"/>
      <c r="ATZ462" s="2"/>
      <c r="AUA462" s="2"/>
      <c r="AUB462" s="2"/>
      <c r="AUC462" s="2"/>
      <c r="AUD462" s="2"/>
      <c r="AUE462" s="2"/>
      <c r="AUF462" s="2"/>
      <c r="AUG462" s="2"/>
      <c r="AUH462" s="2"/>
      <c r="AUI462" s="2"/>
      <c r="AUJ462" s="2"/>
      <c r="AUK462" s="2"/>
      <c r="AUL462" s="2"/>
      <c r="AUM462" s="2"/>
      <c r="AUN462" s="2"/>
      <c r="AUO462" s="2"/>
      <c r="AUP462" s="2"/>
      <c r="AUQ462" s="2"/>
      <c r="AUR462" s="2"/>
      <c r="AUS462" s="2"/>
      <c r="AUT462" s="2"/>
      <c r="AUU462" s="2"/>
      <c r="AUV462" s="2"/>
      <c r="AUW462" s="2"/>
      <c r="AUX462" s="2"/>
      <c r="AUY462" s="2"/>
      <c r="AUZ462" s="2"/>
      <c r="AVA462" s="2"/>
      <c r="AVB462" s="2"/>
      <c r="AVC462" s="2"/>
      <c r="AVD462" s="2"/>
      <c r="AVE462" s="2"/>
      <c r="AVF462" s="2"/>
      <c r="AVG462" s="2"/>
      <c r="AVH462" s="2"/>
      <c r="AVI462" s="2"/>
      <c r="AVJ462" s="2"/>
      <c r="AVK462" s="2"/>
      <c r="AVL462" s="2"/>
      <c r="AVM462" s="2"/>
      <c r="AVN462" s="2"/>
      <c r="AVO462" s="2"/>
      <c r="AVP462" s="2"/>
      <c r="AVQ462" s="2"/>
      <c r="AVR462" s="2"/>
      <c r="AVS462" s="2"/>
      <c r="AVT462" s="2"/>
      <c r="AVU462" s="2"/>
      <c r="AVV462" s="2"/>
      <c r="AVW462" s="2"/>
      <c r="AVX462" s="2"/>
      <c r="AVY462" s="2"/>
      <c r="AVZ462" s="2"/>
      <c r="AWA462" s="2"/>
      <c r="AWB462" s="2"/>
      <c r="AWC462" s="2"/>
      <c r="AWD462" s="2"/>
      <c r="AWE462" s="2"/>
      <c r="AWF462" s="2"/>
      <c r="AWG462" s="2"/>
      <c r="AWH462" s="2"/>
      <c r="AWI462" s="2"/>
      <c r="AWJ462" s="2"/>
      <c r="AWK462" s="2"/>
      <c r="AWL462" s="2"/>
      <c r="AWM462" s="2"/>
      <c r="AWN462" s="2"/>
      <c r="AWO462" s="2"/>
      <c r="AWP462" s="2"/>
      <c r="AWQ462" s="2"/>
      <c r="AWR462" s="2"/>
      <c r="AWS462" s="2"/>
      <c r="AWT462" s="2"/>
      <c r="AWU462" s="2"/>
      <c r="AWV462" s="2"/>
      <c r="AWW462" s="2"/>
      <c r="AWX462" s="2"/>
      <c r="AWY462" s="2"/>
      <c r="AWZ462" s="2"/>
      <c r="AXA462" s="2"/>
      <c r="AXB462" s="2"/>
      <c r="AXC462" s="2"/>
      <c r="AXD462" s="2"/>
      <c r="AXE462" s="2"/>
      <c r="AXF462" s="2"/>
      <c r="AXG462" s="2"/>
      <c r="AXH462" s="2"/>
      <c r="AXI462" s="2"/>
      <c r="AXJ462" s="2"/>
      <c r="AXK462" s="2"/>
      <c r="AXL462" s="2"/>
      <c r="AXM462" s="2"/>
      <c r="AXN462" s="2"/>
      <c r="AXO462" s="2"/>
      <c r="AXP462" s="2"/>
      <c r="AXQ462" s="2"/>
      <c r="AXR462" s="2"/>
      <c r="AXS462" s="2"/>
      <c r="AXT462" s="2"/>
      <c r="AXU462" s="2"/>
      <c r="AXV462" s="2"/>
      <c r="AXW462" s="2"/>
      <c r="AXX462" s="2"/>
      <c r="AXY462" s="2"/>
      <c r="AXZ462" s="2"/>
      <c r="AYA462" s="2"/>
      <c r="AYB462" s="2"/>
      <c r="AYC462" s="2"/>
      <c r="AYD462" s="2"/>
      <c r="AYE462" s="2"/>
      <c r="AYF462" s="2"/>
      <c r="AYG462" s="2"/>
      <c r="AYH462" s="2"/>
      <c r="AYI462" s="2"/>
      <c r="AYJ462" s="2"/>
      <c r="AYK462" s="2"/>
      <c r="AYL462" s="2"/>
      <c r="AYM462" s="2"/>
      <c r="AYN462" s="2"/>
      <c r="AYO462" s="2"/>
      <c r="AYP462" s="2"/>
      <c r="AYQ462" s="2"/>
      <c r="AYR462" s="2"/>
      <c r="AYS462" s="2"/>
      <c r="AYT462" s="2"/>
      <c r="AYU462" s="2"/>
      <c r="AYV462" s="2"/>
      <c r="AYW462" s="2"/>
      <c r="AYX462" s="2"/>
      <c r="AYY462" s="2"/>
      <c r="AYZ462" s="2"/>
      <c r="AZA462" s="2"/>
      <c r="AZB462" s="2"/>
      <c r="AZC462" s="2"/>
      <c r="AZD462" s="2"/>
      <c r="AZE462" s="2"/>
      <c r="AZF462" s="2"/>
      <c r="AZG462" s="2"/>
      <c r="AZH462" s="2"/>
      <c r="AZI462" s="2"/>
      <c r="AZJ462" s="2"/>
      <c r="AZK462" s="2"/>
      <c r="AZL462" s="2"/>
      <c r="AZM462" s="2"/>
      <c r="AZN462" s="2"/>
      <c r="AZO462" s="2"/>
      <c r="AZP462" s="2"/>
      <c r="AZQ462" s="2"/>
      <c r="AZR462" s="2"/>
      <c r="AZS462" s="2"/>
      <c r="AZT462" s="2"/>
      <c r="AZU462" s="2"/>
      <c r="AZV462" s="2"/>
      <c r="AZW462" s="2"/>
      <c r="AZX462" s="2"/>
      <c r="AZY462" s="2"/>
      <c r="AZZ462" s="2"/>
      <c r="BAA462" s="2"/>
      <c r="BAB462" s="2"/>
      <c r="BAC462" s="2"/>
      <c r="BAD462" s="2"/>
      <c r="BAE462" s="2"/>
      <c r="BAF462" s="2"/>
      <c r="BAG462" s="2"/>
      <c r="BAH462" s="2"/>
      <c r="BAI462" s="2"/>
      <c r="BAJ462" s="2"/>
      <c r="BAK462" s="2"/>
      <c r="BAL462" s="2"/>
      <c r="BAM462" s="2"/>
      <c r="BAN462" s="2"/>
      <c r="BAO462" s="2"/>
      <c r="BAP462" s="2"/>
      <c r="BAQ462" s="2"/>
      <c r="BAR462" s="2"/>
      <c r="BAS462" s="2"/>
      <c r="BAT462" s="2"/>
      <c r="BAU462" s="2"/>
      <c r="BAV462" s="2"/>
      <c r="BAW462" s="2"/>
      <c r="BAX462" s="2"/>
      <c r="BAY462" s="2"/>
      <c r="BAZ462" s="2"/>
      <c r="BBA462" s="2"/>
      <c r="BBB462" s="2"/>
      <c r="BBC462" s="2"/>
      <c r="BBD462" s="2"/>
      <c r="BBE462" s="2"/>
      <c r="BBF462" s="2"/>
      <c r="BBG462" s="2"/>
      <c r="BBH462" s="2"/>
      <c r="BBI462" s="2"/>
      <c r="BBJ462" s="2"/>
      <c r="BBK462" s="2"/>
      <c r="BBL462" s="2"/>
      <c r="BBM462" s="2"/>
      <c r="BBN462" s="2"/>
      <c r="BBO462" s="2"/>
      <c r="BBP462" s="2"/>
      <c r="BBQ462" s="2"/>
      <c r="BBR462" s="2"/>
      <c r="BBS462" s="2"/>
      <c r="BBT462" s="2"/>
      <c r="BBU462" s="2"/>
      <c r="BBV462" s="2"/>
      <c r="BBW462" s="2"/>
      <c r="BBX462" s="2"/>
      <c r="BBY462" s="2"/>
      <c r="BBZ462" s="2"/>
      <c r="BCA462" s="2"/>
      <c r="BCB462" s="2"/>
      <c r="BCC462" s="2"/>
      <c r="BCD462" s="2"/>
      <c r="BCE462" s="2"/>
      <c r="BCF462" s="2"/>
      <c r="BCG462" s="2"/>
      <c r="BCH462" s="2"/>
      <c r="BCI462" s="2"/>
      <c r="BCJ462" s="2"/>
      <c r="BCK462" s="2"/>
      <c r="BCL462" s="2"/>
      <c r="BCM462" s="2"/>
      <c r="BCN462" s="2"/>
      <c r="BCO462" s="2"/>
      <c r="BCP462" s="2"/>
      <c r="BCQ462" s="2"/>
      <c r="BCR462" s="2"/>
      <c r="BCS462" s="2"/>
      <c r="BCT462" s="2"/>
      <c r="BCU462" s="2"/>
      <c r="BCV462" s="2"/>
      <c r="BCW462" s="2"/>
      <c r="BCX462" s="2"/>
      <c r="BCY462" s="2"/>
      <c r="BCZ462" s="2"/>
      <c r="BDA462" s="2"/>
      <c r="BDB462" s="2"/>
      <c r="BDC462" s="2"/>
      <c r="BDD462" s="2"/>
      <c r="BDE462" s="2"/>
      <c r="BDF462" s="2"/>
      <c r="BDG462" s="2"/>
      <c r="BDH462" s="2"/>
      <c r="BDI462" s="2"/>
      <c r="BDJ462" s="2"/>
      <c r="BDK462" s="2"/>
      <c r="BDL462" s="2"/>
      <c r="BDM462" s="2"/>
      <c r="BDN462" s="2"/>
      <c r="BDO462" s="2"/>
      <c r="BDP462" s="2"/>
      <c r="BDQ462" s="2"/>
      <c r="BDR462" s="2"/>
      <c r="BDS462" s="2"/>
      <c r="BDT462" s="2"/>
      <c r="BDU462" s="2"/>
      <c r="BDV462" s="2"/>
      <c r="BDW462" s="2"/>
      <c r="BDX462" s="2"/>
      <c r="BDY462" s="2"/>
      <c r="BDZ462" s="2"/>
      <c r="BEA462" s="2"/>
      <c r="BEB462" s="2"/>
      <c r="BEC462" s="2"/>
      <c r="BED462" s="2"/>
      <c r="BEE462" s="2"/>
      <c r="BEF462" s="2"/>
      <c r="BEG462" s="2"/>
      <c r="BEH462" s="2"/>
      <c r="BEI462" s="2"/>
      <c r="BEJ462" s="2"/>
      <c r="BEK462" s="2"/>
      <c r="BEL462" s="2"/>
      <c r="BEM462" s="2"/>
      <c r="BEN462" s="2"/>
      <c r="BEO462" s="2"/>
      <c r="BEP462" s="2"/>
      <c r="BEQ462" s="2"/>
      <c r="BER462" s="2"/>
      <c r="BES462" s="2"/>
      <c r="BET462" s="2"/>
      <c r="BEU462" s="2"/>
      <c r="BEV462" s="2"/>
      <c r="BEW462" s="2"/>
      <c r="BEX462" s="2"/>
      <c r="BEY462" s="2"/>
      <c r="BEZ462" s="2"/>
      <c r="BFA462" s="2"/>
      <c r="BFB462" s="2"/>
      <c r="BFC462" s="2"/>
      <c r="BFD462" s="2"/>
      <c r="BFE462" s="2"/>
      <c r="BFF462" s="2"/>
      <c r="BFG462" s="2"/>
      <c r="BFH462" s="2"/>
      <c r="BFI462" s="2"/>
      <c r="BFJ462" s="2"/>
      <c r="BFK462" s="2"/>
      <c r="BFL462" s="2"/>
      <c r="BFM462" s="2"/>
      <c r="BFN462" s="2"/>
      <c r="BFO462" s="2"/>
      <c r="BFP462" s="2"/>
      <c r="BFQ462" s="2"/>
      <c r="BFR462" s="2"/>
      <c r="BFS462" s="2"/>
      <c r="BFT462" s="2"/>
      <c r="BFU462" s="2"/>
      <c r="BFV462" s="2"/>
      <c r="BFW462" s="2"/>
      <c r="BFX462" s="2"/>
      <c r="BFY462" s="2"/>
      <c r="BFZ462" s="2"/>
      <c r="BGA462" s="2"/>
      <c r="BGB462" s="2"/>
      <c r="BGC462" s="2"/>
      <c r="BGD462" s="2"/>
      <c r="BGE462" s="2"/>
      <c r="BGF462" s="2"/>
      <c r="BGG462" s="2"/>
      <c r="BGH462" s="2"/>
      <c r="BGI462" s="2"/>
      <c r="BGJ462" s="2"/>
      <c r="BGK462" s="2"/>
      <c r="BGL462" s="2"/>
      <c r="BGM462" s="2"/>
      <c r="BGN462" s="2"/>
      <c r="BGO462" s="2"/>
      <c r="BGP462" s="2"/>
      <c r="BGQ462" s="2"/>
      <c r="BGR462" s="2"/>
      <c r="BGS462" s="2"/>
      <c r="BGT462" s="2"/>
      <c r="BGU462" s="2"/>
      <c r="BGV462" s="2"/>
      <c r="BGW462" s="2"/>
      <c r="BGX462" s="2"/>
      <c r="BGY462" s="2"/>
      <c r="BGZ462" s="2"/>
      <c r="BHA462" s="2"/>
      <c r="BHB462" s="2"/>
      <c r="BHC462" s="2"/>
      <c r="BHD462" s="2"/>
      <c r="BHE462" s="2"/>
      <c r="BHF462" s="2"/>
      <c r="BHG462" s="2"/>
      <c r="BHH462" s="2"/>
      <c r="BHI462" s="2"/>
      <c r="BHJ462" s="2"/>
      <c r="BHK462" s="2"/>
      <c r="BHL462" s="2"/>
      <c r="BHM462" s="2"/>
      <c r="BHN462" s="2"/>
      <c r="BHO462" s="2"/>
      <c r="BHP462" s="2"/>
      <c r="BHQ462" s="2"/>
      <c r="BHR462" s="2"/>
      <c r="BHS462" s="2"/>
      <c r="BHT462" s="2"/>
      <c r="BHU462" s="2"/>
      <c r="BHV462" s="2"/>
      <c r="BHW462" s="2"/>
      <c r="BHX462" s="2"/>
      <c r="BHY462" s="2"/>
      <c r="BHZ462" s="2"/>
      <c r="BIA462" s="2"/>
      <c r="BIB462" s="2"/>
      <c r="BIC462" s="2"/>
      <c r="BID462" s="2"/>
      <c r="BIE462" s="2"/>
      <c r="BIF462" s="2"/>
      <c r="BIG462" s="2"/>
      <c r="BIH462" s="2"/>
      <c r="BII462" s="2"/>
      <c r="BIJ462" s="2"/>
      <c r="BIK462" s="2"/>
      <c r="BIL462" s="2"/>
      <c r="BIM462" s="2"/>
      <c r="BIN462" s="2"/>
      <c r="BIO462" s="2"/>
      <c r="BIP462" s="2"/>
      <c r="BIQ462" s="2"/>
      <c r="BIR462" s="2"/>
      <c r="BIS462" s="2"/>
      <c r="BIT462" s="2"/>
      <c r="BIU462" s="2"/>
      <c r="BIV462" s="2"/>
      <c r="BIW462" s="2"/>
      <c r="BIX462" s="2"/>
      <c r="BIY462" s="2"/>
      <c r="BIZ462" s="2"/>
      <c r="BJA462" s="2"/>
      <c r="BJB462" s="2"/>
      <c r="BJC462" s="2"/>
      <c r="BJD462" s="2"/>
      <c r="BJE462" s="2"/>
      <c r="BJF462" s="2"/>
      <c r="BJG462" s="2"/>
      <c r="BJH462" s="2"/>
      <c r="BJI462" s="2"/>
      <c r="BJJ462" s="2"/>
      <c r="BJK462" s="2"/>
      <c r="BJL462" s="2"/>
      <c r="BJM462" s="2"/>
      <c r="BJN462" s="2"/>
      <c r="BJO462" s="2"/>
      <c r="BJP462" s="2"/>
      <c r="BJQ462" s="2"/>
      <c r="BJR462" s="2"/>
      <c r="BJS462" s="2"/>
      <c r="BJT462" s="2"/>
      <c r="BJU462" s="2"/>
      <c r="BJV462" s="2"/>
      <c r="BJW462" s="2"/>
      <c r="BJX462" s="2"/>
      <c r="BJY462" s="2"/>
      <c r="BJZ462" s="2"/>
      <c r="BKA462" s="2"/>
      <c r="BKB462" s="2"/>
      <c r="BKC462" s="2"/>
      <c r="BKD462" s="2"/>
      <c r="BKE462" s="2"/>
      <c r="BKF462" s="2"/>
      <c r="BKG462" s="2"/>
      <c r="BKH462" s="2"/>
      <c r="BKI462" s="2"/>
      <c r="BKJ462" s="2"/>
      <c r="BKK462" s="2"/>
      <c r="BKL462" s="2"/>
      <c r="BKM462" s="2"/>
      <c r="BKN462" s="2"/>
      <c r="BKO462" s="2"/>
      <c r="BKP462" s="2"/>
      <c r="BKQ462" s="2"/>
      <c r="BKR462" s="2"/>
      <c r="BKS462" s="2"/>
      <c r="BKT462" s="2"/>
      <c r="BKU462" s="2"/>
      <c r="BKV462" s="2"/>
      <c r="BKW462" s="2"/>
      <c r="BKX462" s="2"/>
      <c r="BKY462" s="2"/>
      <c r="BKZ462" s="2"/>
      <c r="BLA462" s="2"/>
      <c r="BLB462" s="2"/>
      <c r="BLC462" s="2"/>
      <c r="BLD462" s="2"/>
      <c r="BLE462" s="2"/>
      <c r="BLF462" s="2"/>
      <c r="BLG462" s="2"/>
      <c r="BLH462" s="2"/>
      <c r="BLI462" s="2"/>
      <c r="BLJ462" s="2"/>
      <c r="BLK462" s="2"/>
      <c r="BLL462" s="2"/>
      <c r="BLM462" s="2"/>
      <c r="BLN462" s="2"/>
      <c r="BLO462" s="2"/>
      <c r="BLP462" s="2"/>
      <c r="BLQ462" s="2"/>
      <c r="BLR462" s="2"/>
      <c r="BLS462" s="2"/>
      <c r="BLT462" s="2"/>
      <c r="BLU462" s="2"/>
      <c r="BLV462" s="2"/>
      <c r="BLW462" s="2"/>
      <c r="BLX462" s="2"/>
      <c r="BLY462" s="2"/>
      <c r="BLZ462" s="2"/>
      <c r="BMA462" s="2"/>
      <c r="BMB462" s="2"/>
      <c r="BMC462" s="2"/>
      <c r="BMD462" s="2"/>
      <c r="BME462" s="2"/>
      <c r="BMF462" s="2"/>
      <c r="BMG462" s="2"/>
      <c r="BMH462" s="2"/>
      <c r="BMI462" s="2"/>
      <c r="BMJ462" s="2"/>
      <c r="BMK462" s="2"/>
      <c r="BML462" s="2"/>
      <c r="BMM462" s="2"/>
      <c r="BMN462" s="2"/>
      <c r="BMO462" s="2"/>
      <c r="BMP462" s="2"/>
      <c r="BMQ462" s="2"/>
      <c r="BMR462" s="2"/>
      <c r="BMS462" s="2"/>
      <c r="BMT462" s="2"/>
      <c r="BMU462" s="2"/>
      <c r="BMV462" s="2"/>
      <c r="BMW462" s="2"/>
      <c r="BMX462" s="2"/>
      <c r="BMY462" s="2"/>
      <c r="BMZ462" s="2"/>
      <c r="BNA462" s="2"/>
      <c r="BNB462" s="2"/>
      <c r="BNC462" s="2"/>
      <c r="BND462" s="2"/>
      <c r="BNE462" s="2"/>
      <c r="BNF462" s="2"/>
      <c r="BNG462" s="2"/>
      <c r="BNH462" s="2"/>
      <c r="BNI462" s="2"/>
      <c r="BNJ462" s="2"/>
      <c r="BNK462" s="2"/>
      <c r="BNL462" s="2"/>
      <c r="BNM462" s="2"/>
      <c r="BNN462" s="2"/>
      <c r="BNO462" s="2"/>
      <c r="BNP462" s="2"/>
      <c r="BNQ462" s="2"/>
      <c r="BNR462" s="2"/>
      <c r="BNS462" s="2"/>
      <c r="BNT462" s="2"/>
      <c r="BNU462" s="2"/>
      <c r="BNV462" s="2"/>
      <c r="BNW462" s="2"/>
      <c r="BNX462" s="2"/>
      <c r="BNY462" s="2"/>
      <c r="BNZ462" s="2"/>
      <c r="BOA462" s="2"/>
      <c r="BOB462" s="2"/>
      <c r="BOC462" s="2"/>
      <c r="BOD462" s="2"/>
      <c r="BOE462" s="2"/>
      <c r="BOF462" s="2"/>
      <c r="BOG462" s="2"/>
      <c r="BOH462" s="2"/>
      <c r="BOI462" s="2"/>
      <c r="BOJ462" s="2"/>
      <c r="BOK462" s="2"/>
      <c r="BOL462" s="2"/>
      <c r="BOM462" s="2"/>
      <c r="BON462" s="2"/>
      <c r="BOO462" s="2"/>
      <c r="BOP462" s="2"/>
      <c r="BOQ462" s="2"/>
      <c r="BOR462" s="2"/>
      <c r="BOS462" s="2"/>
      <c r="BOT462" s="2"/>
      <c r="BOU462" s="2"/>
      <c r="BOV462" s="2"/>
      <c r="BOW462" s="2"/>
      <c r="BOX462" s="2"/>
      <c r="BOY462" s="2"/>
      <c r="BOZ462" s="2"/>
      <c r="BPA462" s="2"/>
      <c r="BPB462" s="2"/>
      <c r="BPC462" s="2"/>
      <c r="BPD462" s="2"/>
      <c r="BPE462" s="2"/>
      <c r="BPF462" s="2"/>
      <c r="BPG462" s="2"/>
      <c r="BPH462" s="2"/>
      <c r="BPI462" s="2"/>
      <c r="BPJ462" s="2"/>
      <c r="BPK462" s="2"/>
      <c r="BPL462" s="2"/>
      <c r="BPM462" s="2"/>
      <c r="BPN462" s="2"/>
      <c r="BPO462" s="2"/>
      <c r="BPP462" s="2"/>
      <c r="BPQ462" s="2"/>
      <c r="BPR462" s="2"/>
      <c r="BPS462" s="2"/>
      <c r="BPT462" s="2"/>
      <c r="BPU462" s="2"/>
      <c r="BPV462" s="2"/>
      <c r="BPW462" s="2"/>
      <c r="BPX462" s="2"/>
      <c r="BPY462" s="2"/>
      <c r="BPZ462" s="2"/>
      <c r="BQA462" s="2"/>
      <c r="BQB462" s="2"/>
      <c r="BQC462" s="2"/>
      <c r="BQD462" s="2"/>
      <c r="BQE462" s="2"/>
      <c r="BQF462" s="2"/>
      <c r="BQG462" s="2"/>
      <c r="BQH462" s="2"/>
      <c r="BQI462" s="2"/>
      <c r="BQJ462" s="2"/>
      <c r="BQK462" s="2"/>
      <c r="BQL462" s="2"/>
      <c r="BQM462" s="2"/>
      <c r="BQN462" s="2"/>
      <c r="BQO462" s="2"/>
      <c r="BQP462" s="2"/>
      <c r="BQQ462" s="2"/>
      <c r="BQR462" s="2"/>
      <c r="BQS462" s="2"/>
      <c r="BQT462" s="2"/>
      <c r="BQU462" s="2"/>
      <c r="BQV462" s="2"/>
      <c r="BQW462" s="2"/>
      <c r="BQX462" s="2"/>
      <c r="BQY462" s="2"/>
      <c r="BQZ462" s="2"/>
      <c r="BRA462" s="2"/>
      <c r="BRB462" s="2"/>
      <c r="BRC462" s="2"/>
      <c r="BRD462" s="2"/>
      <c r="BRE462" s="2"/>
      <c r="BRF462" s="2"/>
      <c r="BRG462" s="2"/>
      <c r="BRH462" s="2"/>
      <c r="BRI462" s="2"/>
      <c r="BRJ462" s="2"/>
      <c r="BRK462" s="2"/>
      <c r="BRL462" s="2"/>
      <c r="BRM462" s="2"/>
      <c r="BRN462" s="2"/>
      <c r="BRO462" s="2"/>
      <c r="BRP462" s="2"/>
      <c r="BRQ462" s="2"/>
      <c r="BRR462" s="2"/>
      <c r="BRS462" s="2"/>
      <c r="BRT462" s="2"/>
      <c r="BRU462" s="2"/>
      <c r="BRV462" s="2"/>
      <c r="BRW462" s="2"/>
      <c r="BRX462" s="2"/>
      <c r="BRY462" s="2"/>
      <c r="BRZ462" s="2"/>
      <c r="BSA462" s="2"/>
      <c r="BSB462" s="2"/>
      <c r="BSC462" s="2"/>
      <c r="BSD462" s="2"/>
      <c r="BSE462" s="2"/>
      <c r="BSF462" s="2"/>
      <c r="BSG462" s="2"/>
      <c r="BSH462" s="2"/>
      <c r="BSI462" s="2"/>
      <c r="BSJ462" s="2"/>
      <c r="BSK462" s="2"/>
      <c r="BSL462" s="2"/>
      <c r="BSM462" s="2"/>
      <c r="BSN462" s="2"/>
      <c r="BSO462" s="2"/>
      <c r="BSP462" s="2"/>
      <c r="BSQ462" s="2"/>
      <c r="BSR462" s="2"/>
      <c r="BSS462" s="2"/>
      <c r="BST462" s="2"/>
      <c r="BSU462" s="2"/>
      <c r="BSV462" s="2"/>
      <c r="BSW462" s="2"/>
      <c r="BSX462" s="2"/>
      <c r="BSY462" s="2"/>
      <c r="BSZ462" s="2"/>
      <c r="BTA462" s="2"/>
      <c r="BTB462" s="2"/>
      <c r="BTC462" s="2"/>
      <c r="BTD462" s="2"/>
      <c r="BTE462" s="2"/>
      <c r="BTF462" s="2"/>
      <c r="BTG462" s="2"/>
      <c r="BTH462" s="2"/>
      <c r="BTI462" s="2"/>
      <c r="BTJ462" s="2"/>
      <c r="BTK462" s="2"/>
      <c r="BTL462" s="2"/>
      <c r="BTM462" s="2"/>
      <c r="BTN462" s="2"/>
      <c r="BTO462" s="2"/>
      <c r="BTP462" s="2"/>
      <c r="BTQ462" s="2"/>
      <c r="BTR462" s="2"/>
      <c r="BTS462" s="2"/>
      <c r="BTT462" s="2"/>
      <c r="BTU462" s="2"/>
      <c r="BTV462" s="2"/>
      <c r="BTW462" s="2"/>
      <c r="BTX462" s="2"/>
      <c r="BTY462" s="2"/>
      <c r="BTZ462" s="2"/>
      <c r="BUA462" s="2"/>
      <c r="BUB462" s="2"/>
      <c r="BUC462" s="2"/>
      <c r="BUD462" s="2"/>
      <c r="BUE462" s="2"/>
      <c r="BUF462" s="2"/>
      <c r="BUG462" s="2"/>
      <c r="BUH462" s="2"/>
      <c r="BUI462" s="2"/>
      <c r="BUJ462" s="2"/>
      <c r="BUK462" s="2"/>
      <c r="BUL462" s="2"/>
      <c r="BUM462" s="2"/>
      <c r="BUN462" s="2"/>
      <c r="BUO462" s="2"/>
      <c r="BUP462" s="2"/>
      <c r="BUQ462" s="2"/>
      <c r="BUR462" s="2"/>
      <c r="BUS462" s="2"/>
      <c r="BUT462" s="2"/>
      <c r="BUU462" s="2"/>
      <c r="BUV462" s="2"/>
      <c r="BUW462" s="2"/>
      <c r="BUX462" s="2"/>
      <c r="BUY462" s="2"/>
      <c r="BUZ462" s="2"/>
      <c r="BVA462" s="2"/>
      <c r="BVB462" s="2"/>
      <c r="BVC462" s="2"/>
      <c r="BVD462" s="2"/>
      <c r="BVE462" s="2"/>
      <c r="BVF462" s="2"/>
      <c r="BVG462" s="2"/>
      <c r="BVH462" s="2"/>
      <c r="BVI462" s="2"/>
      <c r="BVJ462" s="2"/>
      <c r="BVK462" s="2"/>
      <c r="BVL462" s="2"/>
      <c r="BVM462" s="2"/>
      <c r="BVN462" s="2"/>
      <c r="BVO462" s="2"/>
      <c r="BVP462" s="2"/>
      <c r="BVQ462" s="2"/>
      <c r="BVR462" s="2"/>
      <c r="BVS462" s="2"/>
      <c r="BVT462" s="2"/>
      <c r="BVU462" s="2"/>
      <c r="BVV462" s="2"/>
      <c r="BVW462" s="2"/>
      <c r="BVX462" s="2"/>
      <c r="BVY462" s="2"/>
      <c r="BVZ462" s="2"/>
      <c r="BWA462" s="2"/>
      <c r="BWB462" s="2"/>
      <c r="BWC462" s="2"/>
      <c r="BWD462" s="2"/>
      <c r="BWE462" s="2"/>
      <c r="BWF462" s="2"/>
      <c r="BWG462" s="2"/>
      <c r="BWH462" s="2"/>
      <c r="BWI462" s="2"/>
      <c r="BWJ462" s="2"/>
      <c r="BWK462" s="2"/>
      <c r="BWL462" s="2"/>
      <c r="BWM462" s="2"/>
      <c r="BWN462" s="2"/>
      <c r="BWO462" s="2"/>
      <c r="BWP462" s="2"/>
      <c r="BWQ462" s="2"/>
      <c r="BWR462" s="2"/>
      <c r="BWS462" s="2"/>
      <c r="BWT462" s="2"/>
      <c r="BWU462" s="2"/>
      <c r="BWV462" s="2"/>
      <c r="BWW462" s="2"/>
      <c r="BWX462" s="2"/>
      <c r="BWY462" s="2"/>
      <c r="BWZ462" s="2"/>
      <c r="BXA462" s="2"/>
      <c r="BXB462" s="2"/>
      <c r="BXC462" s="2"/>
      <c r="BXD462" s="2"/>
      <c r="BXE462" s="2"/>
      <c r="BXF462" s="2"/>
      <c r="BXG462" s="2"/>
      <c r="BXH462" s="2"/>
      <c r="BXI462" s="2"/>
      <c r="BXJ462" s="2"/>
      <c r="BXK462" s="2"/>
      <c r="BXL462" s="2"/>
      <c r="BXM462" s="2"/>
      <c r="BXN462" s="2"/>
      <c r="BXO462" s="2"/>
      <c r="BXP462" s="2"/>
      <c r="BXQ462" s="2"/>
      <c r="BXR462" s="2"/>
      <c r="BXS462" s="2"/>
      <c r="BXT462" s="2"/>
      <c r="BXU462" s="2"/>
      <c r="BXV462" s="2"/>
      <c r="BXW462" s="2"/>
      <c r="BXX462" s="2"/>
      <c r="BXY462" s="2"/>
      <c r="BXZ462" s="2"/>
      <c r="BYA462" s="2"/>
      <c r="BYB462" s="2"/>
      <c r="BYC462" s="2"/>
      <c r="BYD462" s="2"/>
      <c r="BYE462" s="2"/>
      <c r="BYF462" s="2"/>
      <c r="BYG462" s="2"/>
      <c r="BYH462" s="2"/>
      <c r="BYI462" s="2"/>
      <c r="BYJ462" s="2"/>
      <c r="BYK462" s="2"/>
      <c r="BYL462" s="2"/>
      <c r="BYM462" s="2"/>
      <c r="BYN462" s="2"/>
      <c r="BYO462" s="2"/>
      <c r="BYP462" s="2"/>
      <c r="BYQ462" s="2"/>
      <c r="BYR462" s="2"/>
      <c r="BYS462" s="2"/>
      <c r="BYT462" s="2"/>
      <c r="BYU462" s="2"/>
      <c r="BYV462" s="2"/>
      <c r="BYW462" s="2"/>
      <c r="BYX462" s="2"/>
      <c r="BYY462" s="2"/>
      <c r="BYZ462" s="2"/>
      <c r="BZA462" s="2"/>
      <c r="BZB462" s="2"/>
      <c r="BZC462" s="2"/>
      <c r="BZD462" s="2"/>
      <c r="BZE462" s="2"/>
      <c r="BZF462" s="2"/>
      <c r="BZG462" s="2"/>
      <c r="BZH462" s="2"/>
      <c r="BZI462" s="2"/>
      <c r="BZJ462" s="2"/>
      <c r="BZK462" s="2"/>
      <c r="BZL462" s="2"/>
      <c r="BZM462" s="2"/>
      <c r="BZN462" s="2"/>
      <c r="BZO462" s="2"/>
      <c r="BZP462" s="2"/>
      <c r="BZQ462" s="2"/>
      <c r="BZR462" s="2"/>
      <c r="BZS462" s="2"/>
      <c r="BZT462" s="2"/>
      <c r="BZU462" s="2"/>
      <c r="BZV462" s="2"/>
      <c r="BZW462" s="2"/>
      <c r="BZX462" s="2"/>
      <c r="BZY462" s="2"/>
      <c r="BZZ462" s="2"/>
      <c r="CAA462" s="2"/>
      <c r="CAB462" s="2"/>
      <c r="CAC462" s="2"/>
      <c r="CAD462" s="2"/>
      <c r="CAE462" s="2"/>
      <c r="CAF462" s="2"/>
      <c r="CAG462" s="2"/>
      <c r="CAH462" s="2"/>
      <c r="CAI462" s="2"/>
      <c r="CAJ462" s="2"/>
      <c r="CAK462" s="2"/>
      <c r="CAL462" s="2"/>
      <c r="CAM462" s="2"/>
      <c r="CAN462" s="2"/>
      <c r="CAO462" s="2"/>
      <c r="CAP462" s="2"/>
      <c r="CAQ462" s="2"/>
      <c r="CAR462" s="2"/>
      <c r="CAS462" s="2"/>
      <c r="CAT462" s="2"/>
      <c r="CAU462" s="2"/>
      <c r="CAV462" s="2"/>
      <c r="CAW462" s="2"/>
      <c r="CAX462" s="2"/>
      <c r="CAY462" s="2"/>
      <c r="CAZ462" s="2"/>
      <c r="CBA462" s="2"/>
      <c r="CBB462" s="2"/>
      <c r="CBC462" s="2"/>
      <c r="CBD462" s="2"/>
      <c r="CBE462" s="2"/>
      <c r="CBF462" s="2"/>
      <c r="CBG462" s="2"/>
      <c r="CBH462" s="2"/>
      <c r="CBI462" s="2"/>
      <c r="CBJ462" s="2"/>
      <c r="CBK462" s="2"/>
      <c r="CBL462" s="2"/>
      <c r="CBM462" s="2"/>
      <c r="CBN462" s="2"/>
      <c r="CBO462" s="2"/>
      <c r="CBP462" s="2"/>
      <c r="CBQ462" s="2"/>
      <c r="CBR462" s="2"/>
      <c r="CBS462" s="2"/>
      <c r="CBT462" s="2"/>
      <c r="CBU462" s="2"/>
      <c r="CBV462" s="2"/>
      <c r="CBW462" s="2"/>
      <c r="CBX462" s="2"/>
      <c r="CBY462" s="2"/>
      <c r="CBZ462" s="2"/>
      <c r="CCA462" s="2"/>
      <c r="CCB462" s="2"/>
      <c r="CCC462" s="2"/>
      <c r="CCD462" s="2"/>
      <c r="CCE462" s="2"/>
      <c r="CCF462" s="2"/>
      <c r="CCG462" s="2"/>
      <c r="CCH462" s="2"/>
      <c r="CCI462" s="2"/>
      <c r="CCJ462" s="2"/>
      <c r="CCK462" s="2"/>
      <c r="CCL462" s="2"/>
      <c r="CCM462" s="2"/>
      <c r="CCN462" s="2"/>
      <c r="CCO462" s="2"/>
      <c r="CCP462" s="2"/>
      <c r="CCQ462" s="2"/>
      <c r="CCR462" s="2"/>
      <c r="CCS462" s="2"/>
      <c r="CCT462" s="2"/>
      <c r="CCU462" s="2"/>
      <c r="CCV462" s="2"/>
      <c r="CCW462" s="2"/>
      <c r="CCX462" s="2"/>
      <c r="CCY462" s="2"/>
      <c r="CCZ462" s="2"/>
      <c r="CDA462" s="2"/>
      <c r="CDB462" s="2"/>
      <c r="CDC462" s="2"/>
      <c r="CDD462" s="2"/>
      <c r="CDE462" s="2"/>
      <c r="CDF462" s="2"/>
      <c r="CDG462" s="2"/>
      <c r="CDH462" s="2"/>
      <c r="CDI462" s="2"/>
      <c r="CDJ462" s="2"/>
      <c r="CDK462" s="2"/>
      <c r="CDL462" s="2"/>
      <c r="CDM462" s="2"/>
      <c r="CDN462" s="2"/>
      <c r="CDO462" s="2"/>
      <c r="CDP462" s="2"/>
      <c r="CDQ462" s="2"/>
      <c r="CDR462" s="2"/>
      <c r="CDS462" s="2"/>
      <c r="CDT462" s="2"/>
      <c r="CDU462" s="2"/>
      <c r="CDV462" s="2"/>
      <c r="CDW462" s="2"/>
      <c r="CDX462" s="2"/>
      <c r="CDY462" s="2"/>
      <c r="CDZ462" s="2"/>
      <c r="CEA462" s="2"/>
      <c r="CEB462" s="2"/>
      <c r="CEC462" s="2"/>
      <c r="CED462" s="2"/>
      <c r="CEE462" s="2"/>
      <c r="CEF462" s="2"/>
      <c r="CEG462" s="2"/>
      <c r="CEH462" s="2"/>
      <c r="CEI462" s="2"/>
      <c r="CEJ462" s="2"/>
      <c r="CEK462" s="2"/>
      <c r="CEL462" s="2"/>
      <c r="CEM462" s="2"/>
      <c r="CEN462" s="2"/>
      <c r="CEO462" s="2"/>
      <c r="CEP462" s="2"/>
      <c r="CEQ462" s="2"/>
      <c r="CER462" s="2"/>
      <c r="CES462" s="2"/>
      <c r="CET462" s="2"/>
      <c r="CEU462" s="2"/>
      <c r="CEV462" s="2"/>
      <c r="CEW462" s="2"/>
      <c r="CEX462" s="2"/>
      <c r="CEY462" s="2"/>
      <c r="CEZ462" s="2"/>
      <c r="CFA462" s="2"/>
      <c r="CFB462" s="2"/>
      <c r="CFC462" s="2"/>
      <c r="CFD462" s="2"/>
      <c r="CFE462" s="2"/>
      <c r="CFF462" s="2"/>
      <c r="CFG462" s="2"/>
      <c r="CFH462" s="2"/>
      <c r="CFI462" s="2"/>
      <c r="CFJ462" s="2"/>
      <c r="CFK462" s="2"/>
      <c r="CFL462" s="2"/>
      <c r="CFM462" s="2"/>
      <c r="CFN462" s="2"/>
      <c r="CFO462" s="2"/>
      <c r="CFP462" s="2"/>
      <c r="CFQ462" s="2"/>
      <c r="CFR462" s="2"/>
      <c r="CFS462" s="2"/>
      <c r="CFT462" s="2"/>
      <c r="CFU462" s="2"/>
      <c r="CFV462" s="2"/>
      <c r="CFW462" s="2"/>
      <c r="CFX462" s="2"/>
      <c r="CFY462" s="2"/>
      <c r="CFZ462" s="2"/>
      <c r="CGA462" s="2"/>
      <c r="CGB462" s="2"/>
      <c r="CGC462" s="2"/>
      <c r="CGD462" s="2"/>
      <c r="CGE462" s="2"/>
      <c r="CGF462" s="2"/>
      <c r="CGG462" s="2"/>
      <c r="CGH462" s="2"/>
      <c r="CGI462" s="2"/>
      <c r="CGJ462" s="2"/>
      <c r="CGK462" s="2"/>
      <c r="CGL462" s="2"/>
      <c r="CGM462" s="2"/>
      <c r="CGN462" s="2"/>
      <c r="CGO462" s="2"/>
      <c r="CGP462" s="2"/>
      <c r="CGQ462" s="2"/>
      <c r="CGR462" s="2"/>
      <c r="CGS462" s="2"/>
      <c r="CGT462" s="2"/>
      <c r="CGU462" s="2"/>
      <c r="CGV462" s="2"/>
      <c r="CGW462" s="2"/>
      <c r="CGX462" s="2"/>
      <c r="CGY462" s="2"/>
      <c r="CGZ462" s="2"/>
      <c r="CHA462" s="2"/>
      <c r="CHB462" s="2"/>
      <c r="CHC462" s="2"/>
      <c r="CHD462" s="2"/>
      <c r="CHE462" s="2"/>
      <c r="CHF462" s="2"/>
      <c r="CHG462" s="2"/>
      <c r="CHH462" s="2"/>
      <c r="CHI462" s="2"/>
      <c r="CHJ462" s="2"/>
      <c r="CHK462" s="2"/>
      <c r="CHL462" s="2"/>
      <c r="CHM462" s="2"/>
      <c r="CHN462" s="2"/>
      <c r="CHO462" s="2"/>
      <c r="CHP462" s="2"/>
      <c r="CHQ462" s="2"/>
      <c r="CHR462" s="2"/>
      <c r="CHS462" s="2"/>
      <c r="CHT462" s="2"/>
      <c r="CHU462" s="2"/>
      <c r="CHV462" s="2"/>
      <c r="CHW462" s="2"/>
      <c r="CHX462" s="2"/>
      <c r="CHY462" s="2"/>
      <c r="CHZ462" s="2"/>
      <c r="CIA462" s="2"/>
      <c r="CIB462" s="2"/>
      <c r="CIC462" s="2"/>
      <c r="CID462" s="2"/>
      <c r="CIE462" s="2"/>
      <c r="CIF462" s="2"/>
      <c r="CIG462" s="2"/>
      <c r="CIH462" s="2"/>
      <c r="CII462" s="2"/>
      <c r="CIJ462" s="2"/>
      <c r="CIK462" s="2"/>
      <c r="CIL462" s="2"/>
      <c r="CIM462" s="2"/>
      <c r="CIN462" s="2"/>
      <c r="CIO462" s="2"/>
      <c r="CIP462" s="2"/>
      <c r="CIQ462" s="2"/>
      <c r="CIR462" s="2"/>
      <c r="CIS462" s="2"/>
      <c r="CIT462" s="2"/>
      <c r="CIU462" s="2"/>
      <c r="CIV462" s="2"/>
      <c r="CIW462" s="2"/>
      <c r="CIX462" s="2"/>
      <c r="CIY462" s="2"/>
      <c r="CIZ462" s="2"/>
      <c r="CJA462" s="2"/>
      <c r="CJB462" s="2"/>
      <c r="CJC462" s="2"/>
      <c r="CJD462" s="2"/>
      <c r="CJE462" s="2"/>
      <c r="CJF462" s="2"/>
      <c r="CJG462" s="2"/>
      <c r="CJH462" s="2"/>
      <c r="CJI462" s="2"/>
      <c r="CJJ462" s="2"/>
      <c r="CJK462" s="2"/>
      <c r="CJL462" s="2"/>
      <c r="CJM462" s="2"/>
      <c r="CJN462" s="2"/>
      <c r="CJO462" s="2"/>
      <c r="CJP462" s="2"/>
      <c r="CJQ462" s="2"/>
      <c r="CJR462" s="2"/>
      <c r="CJS462" s="2"/>
      <c r="CJT462" s="2"/>
      <c r="CJU462" s="2"/>
      <c r="CJV462" s="2"/>
      <c r="CJW462" s="2"/>
      <c r="CJX462" s="2"/>
      <c r="CJY462" s="2"/>
      <c r="CJZ462" s="2"/>
      <c r="CKA462" s="2"/>
      <c r="CKB462" s="2"/>
      <c r="CKC462" s="2"/>
      <c r="CKD462" s="2"/>
      <c r="CKE462" s="2"/>
      <c r="CKF462" s="2"/>
      <c r="CKG462" s="2"/>
      <c r="CKH462" s="2"/>
      <c r="CKI462" s="2"/>
      <c r="CKJ462" s="2"/>
      <c r="CKK462" s="2"/>
      <c r="CKL462" s="2"/>
      <c r="CKM462" s="2"/>
      <c r="CKN462" s="2"/>
      <c r="CKO462" s="2"/>
      <c r="CKP462" s="2"/>
      <c r="CKQ462" s="2"/>
      <c r="CKR462" s="2"/>
      <c r="CKS462" s="2"/>
      <c r="CKT462" s="2"/>
      <c r="CKU462" s="2"/>
      <c r="CKV462" s="2"/>
      <c r="CKW462" s="2"/>
      <c r="CKX462" s="2"/>
      <c r="CKY462" s="2"/>
      <c r="CKZ462" s="2"/>
      <c r="CLA462" s="2"/>
      <c r="CLB462" s="2"/>
      <c r="CLC462" s="2"/>
      <c r="CLD462" s="2"/>
      <c r="CLE462" s="2"/>
      <c r="CLF462" s="2"/>
      <c r="CLG462" s="2"/>
      <c r="CLH462" s="2"/>
      <c r="CLI462" s="2"/>
      <c r="CLJ462" s="2"/>
      <c r="CLK462" s="2"/>
      <c r="CLL462" s="2"/>
      <c r="CLM462" s="2"/>
      <c r="CLN462" s="2"/>
      <c r="CLO462" s="2"/>
      <c r="CLP462" s="2"/>
      <c r="CLQ462" s="2"/>
      <c r="CLR462" s="2"/>
      <c r="CLS462" s="2"/>
      <c r="CLT462" s="2"/>
      <c r="CLU462" s="2"/>
      <c r="CLV462" s="2"/>
      <c r="CLW462" s="2"/>
      <c r="CLX462" s="2"/>
      <c r="CLY462" s="2"/>
      <c r="CLZ462" s="2"/>
      <c r="CMA462" s="2"/>
      <c r="CMB462" s="2"/>
      <c r="CMC462" s="2"/>
      <c r="CMD462" s="2"/>
      <c r="CME462" s="2"/>
      <c r="CMF462" s="2"/>
      <c r="CMG462" s="2"/>
      <c r="CMH462" s="2"/>
      <c r="CMI462" s="2"/>
      <c r="CMJ462" s="2"/>
      <c r="CMK462" s="2"/>
      <c r="CML462" s="2"/>
      <c r="CMM462" s="2"/>
      <c r="CMN462" s="2"/>
      <c r="CMO462" s="2"/>
      <c r="CMP462" s="2"/>
      <c r="CMQ462" s="2"/>
      <c r="CMR462" s="2"/>
      <c r="CMS462" s="2"/>
      <c r="CMT462" s="2"/>
      <c r="CMU462" s="2"/>
      <c r="CMV462" s="2"/>
      <c r="CMW462" s="2"/>
      <c r="CMX462" s="2"/>
      <c r="CMY462" s="2"/>
      <c r="CMZ462" s="2"/>
      <c r="CNA462" s="2"/>
      <c r="CNB462" s="2"/>
      <c r="CNC462" s="2"/>
      <c r="CND462" s="2"/>
      <c r="CNE462" s="2"/>
      <c r="CNF462" s="2"/>
      <c r="CNG462" s="2"/>
      <c r="CNH462" s="2"/>
      <c r="CNI462" s="2"/>
      <c r="CNJ462" s="2"/>
      <c r="CNK462" s="2"/>
      <c r="CNL462" s="2"/>
      <c r="CNM462" s="2"/>
      <c r="CNN462" s="2"/>
      <c r="CNO462" s="2"/>
      <c r="CNP462" s="2"/>
      <c r="CNQ462" s="2"/>
      <c r="CNR462" s="2"/>
      <c r="CNS462" s="2"/>
      <c r="CNT462" s="2"/>
      <c r="CNU462" s="2"/>
      <c r="CNV462" s="2"/>
      <c r="CNW462" s="2"/>
      <c r="CNX462" s="2"/>
      <c r="CNY462" s="2"/>
      <c r="CNZ462" s="2"/>
      <c r="COA462" s="2"/>
      <c r="COB462" s="2"/>
      <c r="COC462" s="2"/>
      <c r="COD462" s="2"/>
      <c r="COE462" s="2"/>
      <c r="COF462" s="2"/>
      <c r="COG462" s="2"/>
      <c r="COH462" s="2"/>
      <c r="COI462" s="2"/>
      <c r="COJ462" s="2"/>
      <c r="COK462" s="2"/>
      <c r="COL462" s="2"/>
      <c r="COM462" s="2"/>
      <c r="CON462" s="2"/>
      <c r="COO462" s="2"/>
      <c r="COP462" s="2"/>
      <c r="COQ462" s="2"/>
      <c r="COR462" s="2"/>
      <c r="COS462" s="2"/>
      <c r="COT462" s="2"/>
      <c r="COU462" s="2"/>
      <c r="COV462" s="2"/>
      <c r="COW462" s="2"/>
      <c r="COX462" s="2"/>
      <c r="COY462" s="2"/>
      <c r="COZ462" s="2"/>
      <c r="CPA462" s="2"/>
      <c r="CPB462" s="2"/>
      <c r="CPC462" s="2"/>
      <c r="CPD462" s="2"/>
      <c r="CPE462" s="2"/>
      <c r="CPF462" s="2"/>
      <c r="CPG462" s="2"/>
      <c r="CPH462" s="2"/>
      <c r="CPI462" s="2"/>
      <c r="CPJ462" s="2"/>
      <c r="CPK462" s="2"/>
      <c r="CPL462" s="2"/>
      <c r="CPM462" s="2"/>
      <c r="CPN462" s="2"/>
      <c r="CPO462" s="2"/>
      <c r="CPP462" s="2"/>
      <c r="CPQ462" s="2"/>
      <c r="CPR462" s="2"/>
      <c r="CPS462" s="2"/>
      <c r="CPT462" s="2"/>
      <c r="CPU462" s="2"/>
      <c r="CPV462" s="2"/>
      <c r="CPW462" s="2"/>
      <c r="CPX462" s="2"/>
      <c r="CPY462" s="2"/>
      <c r="CPZ462" s="2"/>
      <c r="CQA462" s="2"/>
      <c r="CQB462" s="2"/>
      <c r="CQC462" s="2"/>
      <c r="CQD462" s="2"/>
      <c r="CQE462" s="2"/>
      <c r="CQF462" s="2"/>
      <c r="CQG462" s="2"/>
      <c r="CQH462" s="2"/>
      <c r="CQI462" s="2"/>
      <c r="CQJ462" s="2"/>
      <c r="CQK462" s="2"/>
      <c r="CQL462" s="2"/>
      <c r="CQM462" s="2"/>
      <c r="CQN462" s="2"/>
      <c r="CQO462" s="2"/>
      <c r="CQP462" s="2"/>
      <c r="CQQ462" s="2"/>
      <c r="CQR462" s="2"/>
      <c r="CQS462" s="2"/>
      <c r="CQT462" s="2"/>
      <c r="CQU462" s="2"/>
      <c r="CQV462" s="2"/>
      <c r="CQW462" s="2"/>
      <c r="CQX462" s="2"/>
      <c r="CQY462" s="2"/>
      <c r="CQZ462" s="2"/>
      <c r="CRA462" s="2"/>
      <c r="CRB462" s="2"/>
      <c r="CRC462" s="2"/>
      <c r="CRD462" s="2"/>
      <c r="CRE462" s="2"/>
      <c r="CRF462" s="2"/>
      <c r="CRG462" s="2"/>
      <c r="CRH462" s="2"/>
      <c r="CRI462" s="2"/>
      <c r="CRJ462" s="2"/>
      <c r="CRK462" s="2"/>
      <c r="CRL462" s="2"/>
      <c r="CRM462" s="2"/>
      <c r="CRN462" s="2"/>
      <c r="CRO462" s="2"/>
      <c r="CRP462" s="2"/>
      <c r="CRQ462" s="2"/>
      <c r="CRR462" s="2"/>
      <c r="CRS462" s="2"/>
      <c r="CRT462" s="2"/>
      <c r="CRU462" s="2"/>
      <c r="CRV462" s="2"/>
      <c r="CRW462" s="2"/>
      <c r="CRX462" s="2"/>
      <c r="CRY462" s="2"/>
      <c r="CRZ462" s="2"/>
      <c r="CSA462" s="2"/>
      <c r="CSB462" s="2"/>
      <c r="CSC462" s="2"/>
      <c r="CSD462" s="2"/>
      <c r="CSE462" s="2"/>
      <c r="CSF462" s="2"/>
      <c r="CSG462" s="2"/>
      <c r="CSH462" s="2"/>
      <c r="CSI462" s="2"/>
      <c r="CSJ462" s="2"/>
      <c r="CSK462" s="2"/>
      <c r="CSL462" s="2"/>
      <c r="CSM462" s="2"/>
      <c r="CSN462" s="2"/>
      <c r="CSO462" s="2"/>
      <c r="CSP462" s="2"/>
      <c r="CSQ462" s="2"/>
      <c r="CSR462" s="2"/>
      <c r="CSS462" s="2"/>
      <c r="CST462" s="2"/>
      <c r="CSU462" s="2"/>
      <c r="CSV462" s="2"/>
      <c r="CSW462" s="2"/>
      <c r="CSX462" s="2"/>
      <c r="CSY462" s="2"/>
      <c r="CSZ462" s="2"/>
      <c r="CTA462" s="2"/>
      <c r="CTB462" s="2"/>
      <c r="CTC462" s="2"/>
      <c r="CTD462" s="2"/>
      <c r="CTE462" s="2"/>
      <c r="CTF462" s="2"/>
      <c r="CTG462" s="2"/>
      <c r="CTH462" s="2"/>
      <c r="CTI462" s="2"/>
      <c r="CTJ462" s="2"/>
      <c r="CTK462" s="2"/>
      <c r="CTL462" s="2"/>
      <c r="CTM462" s="2"/>
      <c r="CTN462" s="2"/>
      <c r="CTO462" s="2"/>
      <c r="CTP462" s="2"/>
      <c r="CTQ462" s="2"/>
      <c r="CTR462" s="2"/>
      <c r="CTS462" s="2"/>
      <c r="CTT462" s="2"/>
      <c r="CTU462" s="2"/>
      <c r="CTV462" s="2"/>
      <c r="CTW462" s="2"/>
      <c r="CTX462" s="2"/>
      <c r="CTY462" s="2"/>
      <c r="CTZ462" s="2"/>
      <c r="CUA462" s="2"/>
      <c r="CUB462" s="2"/>
      <c r="CUC462" s="2"/>
      <c r="CUD462" s="2"/>
      <c r="CUE462" s="2"/>
      <c r="CUF462" s="2"/>
      <c r="CUG462" s="2"/>
      <c r="CUH462" s="2"/>
      <c r="CUI462" s="2"/>
      <c r="CUJ462" s="2"/>
      <c r="CUK462" s="2"/>
      <c r="CUL462" s="2"/>
      <c r="CUM462" s="2"/>
      <c r="CUN462" s="2"/>
      <c r="CUO462" s="2"/>
      <c r="CUP462" s="2"/>
      <c r="CUQ462" s="2"/>
      <c r="CUR462" s="2"/>
      <c r="CUS462" s="2"/>
      <c r="CUT462" s="2"/>
      <c r="CUU462" s="2"/>
      <c r="CUV462" s="2"/>
      <c r="CUW462" s="2"/>
      <c r="CUX462" s="2"/>
      <c r="CUY462" s="2"/>
      <c r="CUZ462" s="2"/>
      <c r="CVA462" s="2"/>
      <c r="CVB462" s="2"/>
      <c r="CVC462" s="2"/>
      <c r="CVD462" s="2"/>
      <c r="CVE462" s="2"/>
      <c r="CVF462" s="2"/>
      <c r="CVG462" s="2"/>
      <c r="CVH462" s="2"/>
      <c r="CVI462" s="2"/>
      <c r="CVJ462" s="2"/>
      <c r="CVK462" s="2"/>
      <c r="CVL462" s="2"/>
      <c r="CVM462" s="2"/>
      <c r="CVN462" s="2"/>
      <c r="CVO462" s="2"/>
      <c r="CVP462" s="2"/>
      <c r="CVQ462" s="2"/>
      <c r="CVR462" s="2"/>
      <c r="CVS462" s="2"/>
      <c r="CVT462" s="2"/>
      <c r="CVU462" s="2"/>
      <c r="CVV462" s="2"/>
      <c r="CVW462" s="2"/>
      <c r="CVX462" s="2"/>
      <c r="CVY462" s="2"/>
      <c r="CVZ462" s="2"/>
      <c r="CWA462" s="2"/>
      <c r="CWB462" s="2"/>
      <c r="CWC462" s="2"/>
      <c r="CWD462" s="2"/>
      <c r="CWE462" s="2"/>
      <c r="CWF462" s="2"/>
      <c r="CWG462" s="2"/>
      <c r="CWH462" s="2"/>
      <c r="CWI462" s="2"/>
      <c r="CWJ462" s="2"/>
      <c r="CWK462" s="2"/>
      <c r="CWL462" s="2"/>
      <c r="CWM462" s="2"/>
      <c r="CWN462" s="2"/>
      <c r="CWO462" s="2"/>
      <c r="CWP462" s="2"/>
      <c r="CWQ462" s="2"/>
      <c r="CWR462" s="2"/>
      <c r="CWS462" s="2"/>
      <c r="CWT462" s="2"/>
      <c r="CWU462" s="2"/>
      <c r="CWV462" s="2"/>
      <c r="CWW462" s="2"/>
      <c r="CWX462" s="2"/>
      <c r="CWY462" s="2"/>
      <c r="CWZ462" s="2"/>
      <c r="CXA462" s="2"/>
      <c r="CXB462" s="2"/>
      <c r="CXC462" s="2"/>
      <c r="CXD462" s="2"/>
      <c r="CXE462" s="2"/>
      <c r="CXF462" s="2"/>
      <c r="CXG462" s="2"/>
      <c r="CXH462" s="2"/>
      <c r="CXI462" s="2"/>
      <c r="CXJ462" s="2"/>
      <c r="CXK462" s="2"/>
      <c r="CXL462" s="2"/>
      <c r="CXM462" s="2"/>
      <c r="CXN462" s="2"/>
      <c r="CXO462" s="2"/>
      <c r="CXP462" s="2"/>
      <c r="CXQ462" s="2"/>
      <c r="CXR462" s="2"/>
      <c r="CXS462" s="2"/>
      <c r="CXT462" s="2"/>
      <c r="CXU462" s="2"/>
      <c r="CXV462" s="2"/>
      <c r="CXW462" s="2"/>
      <c r="CXX462" s="2"/>
      <c r="CXY462" s="2"/>
      <c r="CXZ462" s="2"/>
      <c r="CYA462" s="2"/>
      <c r="CYB462" s="2"/>
      <c r="CYC462" s="2"/>
      <c r="CYD462" s="2"/>
      <c r="CYE462" s="2"/>
      <c r="CYF462" s="2"/>
      <c r="CYG462" s="2"/>
      <c r="CYH462" s="2"/>
      <c r="CYI462" s="2"/>
      <c r="CYJ462" s="2"/>
      <c r="CYK462" s="2"/>
      <c r="CYL462" s="2"/>
      <c r="CYM462" s="2"/>
      <c r="CYN462" s="2"/>
      <c r="CYO462" s="2"/>
      <c r="CYP462" s="2"/>
      <c r="CYQ462" s="2"/>
      <c r="CYR462" s="2"/>
      <c r="CYS462" s="2"/>
      <c r="CYT462" s="2"/>
      <c r="CYU462" s="2"/>
      <c r="CYV462" s="2"/>
      <c r="CYW462" s="2"/>
      <c r="CYX462" s="2"/>
      <c r="CYY462" s="2"/>
      <c r="CYZ462" s="2"/>
      <c r="CZA462" s="2"/>
      <c r="CZB462" s="2"/>
      <c r="CZC462" s="2"/>
      <c r="CZD462" s="2"/>
      <c r="CZE462" s="2"/>
      <c r="CZF462" s="2"/>
      <c r="CZG462" s="2"/>
      <c r="CZH462" s="2"/>
      <c r="CZI462" s="2"/>
      <c r="CZJ462" s="2"/>
      <c r="CZK462" s="2"/>
      <c r="CZL462" s="2"/>
      <c r="CZM462" s="2"/>
      <c r="CZN462" s="2"/>
      <c r="CZO462" s="2"/>
      <c r="CZP462" s="2"/>
      <c r="CZQ462" s="2"/>
      <c r="CZR462" s="2"/>
      <c r="CZS462" s="2"/>
      <c r="CZT462" s="2"/>
      <c r="CZU462" s="2"/>
      <c r="CZV462" s="2"/>
      <c r="CZW462" s="2"/>
      <c r="CZX462" s="2"/>
      <c r="CZY462" s="2"/>
      <c r="CZZ462" s="2"/>
      <c r="DAA462" s="2"/>
      <c r="DAB462" s="2"/>
      <c r="DAC462" s="2"/>
      <c r="DAD462" s="2"/>
      <c r="DAE462" s="2"/>
      <c r="DAF462" s="2"/>
      <c r="DAG462" s="2"/>
      <c r="DAH462" s="2"/>
      <c r="DAI462" s="2"/>
      <c r="DAJ462" s="2"/>
      <c r="DAK462" s="2"/>
      <c r="DAL462" s="2"/>
      <c r="DAM462" s="2"/>
      <c r="DAN462" s="2"/>
      <c r="DAO462" s="2"/>
      <c r="DAP462" s="2"/>
      <c r="DAQ462" s="2"/>
      <c r="DAR462" s="2"/>
      <c r="DAS462" s="2"/>
      <c r="DAT462" s="2"/>
      <c r="DAU462" s="2"/>
      <c r="DAV462" s="2"/>
      <c r="DAW462" s="2"/>
      <c r="DAX462" s="2"/>
      <c r="DAY462" s="2"/>
      <c r="DAZ462" s="2"/>
      <c r="DBA462" s="2"/>
      <c r="DBB462" s="2"/>
      <c r="DBC462" s="2"/>
      <c r="DBD462" s="2"/>
      <c r="DBE462" s="2"/>
      <c r="DBF462" s="2"/>
      <c r="DBG462" s="2"/>
      <c r="DBH462" s="2"/>
      <c r="DBI462" s="2"/>
      <c r="DBJ462" s="2"/>
      <c r="DBK462" s="2"/>
      <c r="DBL462" s="2"/>
      <c r="DBM462" s="2"/>
      <c r="DBN462" s="2"/>
      <c r="DBO462" s="2"/>
      <c r="DBP462" s="2"/>
      <c r="DBQ462" s="2"/>
      <c r="DBR462" s="2"/>
      <c r="DBS462" s="2"/>
      <c r="DBT462" s="2"/>
      <c r="DBU462" s="2"/>
      <c r="DBV462" s="2"/>
      <c r="DBW462" s="2"/>
      <c r="DBX462" s="2"/>
      <c r="DBY462" s="2"/>
      <c r="DBZ462" s="2"/>
      <c r="DCA462" s="2"/>
      <c r="DCB462" s="2"/>
      <c r="DCC462" s="2"/>
      <c r="DCD462" s="2"/>
      <c r="DCE462" s="2"/>
      <c r="DCF462" s="2"/>
      <c r="DCG462" s="2"/>
      <c r="DCH462" s="2"/>
      <c r="DCI462" s="2"/>
      <c r="DCJ462" s="2"/>
      <c r="DCK462" s="2"/>
      <c r="DCL462" s="2"/>
      <c r="DCM462" s="2"/>
      <c r="DCN462" s="2"/>
      <c r="DCO462" s="2"/>
      <c r="DCP462" s="2"/>
      <c r="DCQ462" s="2"/>
      <c r="DCR462" s="2"/>
      <c r="DCS462" s="2"/>
      <c r="DCT462" s="2"/>
      <c r="DCU462" s="2"/>
      <c r="DCV462" s="2"/>
      <c r="DCW462" s="2"/>
      <c r="DCX462" s="2"/>
      <c r="DCY462" s="2"/>
      <c r="DCZ462" s="2"/>
      <c r="DDA462" s="2"/>
      <c r="DDB462" s="2"/>
      <c r="DDC462" s="2"/>
      <c r="DDD462" s="2"/>
      <c r="DDE462" s="2"/>
      <c r="DDF462" s="2"/>
      <c r="DDG462" s="2"/>
      <c r="DDH462" s="2"/>
      <c r="DDI462" s="2"/>
      <c r="DDJ462" s="2"/>
      <c r="DDK462" s="2"/>
      <c r="DDL462" s="2"/>
      <c r="DDM462" s="2"/>
      <c r="DDN462" s="2"/>
      <c r="DDO462" s="2"/>
      <c r="DDP462" s="2"/>
      <c r="DDQ462" s="2"/>
      <c r="DDR462" s="2"/>
      <c r="DDS462" s="2"/>
      <c r="DDT462" s="2"/>
      <c r="DDU462" s="2"/>
      <c r="DDV462" s="2"/>
      <c r="DDW462" s="2"/>
      <c r="DDX462" s="2"/>
      <c r="DDY462" s="2"/>
      <c r="DDZ462" s="2"/>
      <c r="DEA462" s="2"/>
      <c r="DEB462" s="2"/>
      <c r="DEC462" s="2"/>
      <c r="DED462" s="2"/>
      <c r="DEE462" s="2"/>
      <c r="DEF462" s="2"/>
      <c r="DEG462" s="2"/>
      <c r="DEH462" s="2"/>
      <c r="DEI462" s="2"/>
      <c r="DEJ462" s="2"/>
      <c r="DEK462" s="2"/>
      <c r="DEL462" s="2"/>
      <c r="DEM462" s="2"/>
      <c r="DEN462" s="2"/>
      <c r="DEO462" s="2"/>
      <c r="DEP462" s="2"/>
      <c r="DEQ462" s="2"/>
      <c r="DER462" s="2"/>
      <c r="DES462" s="2"/>
      <c r="DET462" s="2"/>
      <c r="DEU462" s="2"/>
      <c r="DEV462" s="2"/>
      <c r="DEW462" s="2"/>
      <c r="DEX462" s="2"/>
      <c r="DEY462" s="2"/>
      <c r="DEZ462" s="2"/>
      <c r="DFA462" s="2"/>
      <c r="DFB462" s="2"/>
      <c r="DFC462" s="2"/>
      <c r="DFD462" s="2"/>
      <c r="DFE462" s="2"/>
      <c r="DFF462" s="2"/>
      <c r="DFG462" s="2"/>
      <c r="DFH462" s="2"/>
      <c r="DFI462" s="2"/>
      <c r="DFJ462" s="2"/>
      <c r="DFK462" s="2"/>
      <c r="DFL462" s="2"/>
      <c r="DFM462" s="2"/>
      <c r="DFN462" s="2"/>
      <c r="DFO462" s="2"/>
      <c r="DFP462" s="2"/>
      <c r="DFQ462" s="2"/>
      <c r="DFR462" s="2"/>
      <c r="DFS462" s="2"/>
      <c r="DFT462" s="2"/>
      <c r="DFU462" s="2"/>
      <c r="DFV462" s="2"/>
      <c r="DFW462" s="2"/>
      <c r="DFX462" s="2"/>
      <c r="DFY462" s="2"/>
      <c r="DFZ462" s="2"/>
      <c r="DGA462" s="2"/>
      <c r="DGB462" s="2"/>
      <c r="DGC462" s="2"/>
      <c r="DGD462" s="2"/>
      <c r="DGE462" s="2"/>
      <c r="DGF462" s="2"/>
      <c r="DGG462" s="2"/>
      <c r="DGH462" s="2"/>
      <c r="DGI462" s="2"/>
      <c r="DGJ462" s="2"/>
      <c r="DGK462" s="2"/>
      <c r="DGL462" s="2"/>
      <c r="DGM462" s="2"/>
      <c r="DGN462" s="2"/>
      <c r="DGO462" s="2"/>
      <c r="DGP462" s="2"/>
      <c r="DGQ462" s="2"/>
      <c r="DGR462" s="2"/>
      <c r="DGS462" s="2"/>
      <c r="DGT462" s="2"/>
      <c r="DGU462" s="2"/>
      <c r="DGV462" s="2"/>
      <c r="DGW462" s="2"/>
      <c r="DGX462" s="2"/>
      <c r="DGY462" s="2"/>
      <c r="DGZ462" s="2"/>
      <c r="DHA462" s="2"/>
      <c r="DHB462" s="2"/>
      <c r="DHC462" s="2"/>
      <c r="DHD462" s="2"/>
      <c r="DHE462" s="2"/>
      <c r="DHF462" s="2"/>
      <c r="DHG462" s="2"/>
      <c r="DHH462" s="2"/>
      <c r="DHI462" s="2"/>
      <c r="DHJ462" s="2"/>
      <c r="DHK462" s="2"/>
      <c r="DHL462" s="2"/>
      <c r="DHM462" s="2"/>
      <c r="DHN462" s="2"/>
      <c r="DHO462" s="2"/>
      <c r="DHP462" s="2"/>
      <c r="DHQ462" s="2"/>
      <c r="DHR462" s="2"/>
      <c r="DHS462" s="2"/>
      <c r="DHT462" s="2"/>
      <c r="DHU462" s="2"/>
      <c r="DHV462" s="2"/>
      <c r="DHW462" s="2"/>
      <c r="DHX462" s="2"/>
      <c r="DHY462" s="2"/>
      <c r="DHZ462" s="2"/>
      <c r="DIA462" s="2"/>
      <c r="DIB462" s="2"/>
      <c r="DIC462" s="2"/>
      <c r="DID462" s="2"/>
      <c r="DIE462" s="2"/>
      <c r="DIF462" s="2"/>
      <c r="DIG462" s="2"/>
      <c r="DIH462" s="2"/>
      <c r="DII462" s="2"/>
      <c r="DIJ462" s="2"/>
      <c r="DIK462" s="2"/>
      <c r="DIL462" s="2"/>
      <c r="DIM462" s="2"/>
      <c r="DIN462" s="2"/>
      <c r="DIO462" s="2"/>
      <c r="DIP462" s="2"/>
      <c r="DIQ462" s="2"/>
      <c r="DIR462" s="2"/>
      <c r="DIS462" s="2"/>
      <c r="DIT462" s="2"/>
      <c r="DIU462" s="2"/>
      <c r="DIV462" s="2"/>
      <c r="DIW462" s="2"/>
      <c r="DIX462" s="2"/>
      <c r="DIY462" s="2"/>
      <c r="DIZ462" s="2"/>
      <c r="DJA462" s="2"/>
      <c r="DJB462" s="2"/>
      <c r="DJC462" s="2"/>
      <c r="DJD462" s="2"/>
      <c r="DJE462" s="2"/>
      <c r="DJF462" s="2"/>
      <c r="DJG462" s="2"/>
      <c r="DJH462" s="2"/>
      <c r="DJI462" s="2"/>
      <c r="DJJ462" s="2"/>
      <c r="DJK462" s="2"/>
      <c r="DJL462" s="2"/>
      <c r="DJM462" s="2"/>
      <c r="DJN462" s="2"/>
      <c r="DJO462" s="2"/>
      <c r="DJP462" s="2"/>
      <c r="DJQ462" s="2"/>
      <c r="DJR462" s="2"/>
      <c r="DJS462" s="2"/>
      <c r="DJT462" s="2"/>
      <c r="DJU462" s="2"/>
      <c r="DJV462" s="2"/>
      <c r="DJW462" s="2"/>
      <c r="DJX462" s="2"/>
      <c r="DJY462" s="2"/>
      <c r="DJZ462" s="2"/>
      <c r="DKA462" s="2"/>
      <c r="DKB462" s="2"/>
      <c r="DKC462" s="2"/>
      <c r="DKD462" s="2"/>
      <c r="DKE462" s="2"/>
      <c r="DKF462" s="2"/>
      <c r="DKG462" s="2"/>
      <c r="DKH462" s="2"/>
      <c r="DKI462" s="2"/>
      <c r="DKJ462" s="2"/>
      <c r="DKK462" s="2"/>
      <c r="DKL462" s="2"/>
      <c r="DKM462" s="2"/>
      <c r="DKN462" s="2"/>
      <c r="DKO462" s="2"/>
      <c r="DKP462" s="2"/>
      <c r="DKQ462" s="2"/>
      <c r="DKR462" s="2"/>
      <c r="DKS462" s="2"/>
      <c r="DKT462" s="2"/>
      <c r="DKU462" s="2"/>
      <c r="DKV462" s="2"/>
      <c r="DKW462" s="2"/>
      <c r="DKX462" s="2"/>
      <c r="DKY462" s="2"/>
      <c r="DKZ462" s="2"/>
      <c r="DLA462" s="2"/>
      <c r="DLB462" s="2"/>
      <c r="DLC462" s="2"/>
      <c r="DLD462" s="2"/>
      <c r="DLE462" s="2"/>
      <c r="DLF462" s="2"/>
      <c r="DLG462" s="2"/>
      <c r="DLH462" s="2"/>
      <c r="DLI462" s="2"/>
      <c r="DLJ462" s="2"/>
      <c r="DLK462" s="2"/>
      <c r="DLL462" s="2"/>
      <c r="DLM462" s="2"/>
      <c r="DLN462" s="2"/>
      <c r="DLO462" s="2"/>
      <c r="DLP462" s="2"/>
      <c r="DLQ462" s="2"/>
      <c r="DLR462" s="2"/>
      <c r="DLS462" s="2"/>
      <c r="DLT462" s="2"/>
      <c r="DLU462" s="2"/>
      <c r="DLV462" s="2"/>
      <c r="DLW462" s="2"/>
      <c r="DLX462" s="2"/>
      <c r="DLY462" s="2"/>
      <c r="DLZ462" s="2"/>
      <c r="DMA462" s="2"/>
      <c r="DMB462" s="2"/>
      <c r="DMC462" s="2"/>
      <c r="DMD462" s="2"/>
      <c r="DME462" s="2"/>
      <c r="DMF462" s="2"/>
      <c r="DMG462" s="2"/>
      <c r="DMH462" s="2"/>
      <c r="DMI462" s="2"/>
      <c r="DMJ462" s="2"/>
      <c r="DMK462" s="2"/>
      <c r="DML462" s="2"/>
      <c r="DMM462" s="2"/>
      <c r="DMN462" s="2"/>
      <c r="DMO462" s="2"/>
      <c r="DMP462" s="2"/>
      <c r="DMQ462" s="2"/>
      <c r="DMR462" s="2"/>
      <c r="DMS462" s="2"/>
      <c r="DMT462" s="2"/>
      <c r="DMU462" s="2"/>
      <c r="DMV462" s="2"/>
      <c r="DMW462" s="2"/>
      <c r="DMX462" s="2"/>
      <c r="DMY462" s="2"/>
      <c r="DMZ462" s="2"/>
      <c r="DNA462" s="2"/>
      <c r="DNB462" s="2"/>
      <c r="DNC462" s="2"/>
      <c r="DND462" s="2"/>
      <c r="DNE462" s="2"/>
      <c r="DNF462" s="2"/>
      <c r="DNG462" s="2"/>
      <c r="DNH462" s="2"/>
      <c r="DNI462" s="2"/>
      <c r="DNJ462" s="2"/>
      <c r="DNK462" s="2"/>
      <c r="DNL462" s="2"/>
      <c r="DNM462" s="2"/>
      <c r="DNN462" s="2"/>
      <c r="DNO462" s="2"/>
      <c r="DNP462" s="2"/>
      <c r="DNQ462" s="2"/>
      <c r="DNR462" s="2"/>
      <c r="DNS462" s="2"/>
      <c r="DNT462" s="2"/>
      <c r="DNU462" s="2"/>
      <c r="DNV462" s="2"/>
      <c r="DNW462" s="2"/>
      <c r="DNX462" s="2"/>
      <c r="DNY462" s="2"/>
      <c r="DNZ462" s="2"/>
      <c r="DOA462" s="2"/>
      <c r="DOB462" s="2"/>
      <c r="DOC462" s="2"/>
      <c r="DOD462" s="2"/>
      <c r="DOE462" s="2"/>
      <c r="DOF462" s="2"/>
      <c r="DOG462" s="2"/>
      <c r="DOH462" s="2"/>
      <c r="DOI462" s="2"/>
      <c r="DOJ462" s="2"/>
      <c r="DOK462" s="2"/>
      <c r="DOL462" s="2"/>
      <c r="DOM462" s="2"/>
      <c r="DON462" s="2"/>
      <c r="DOO462" s="2"/>
      <c r="DOP462" s="2"/>
      <c r="DOQ462" s="2"/>
      <c r="DOR462" s="2"/>
      <c r="DOS462" s="2"/>
      <c r="DOT462" s="2"/>
      <c r="DOU462" s="2"/>
      <c r="DOV462" s="2"/>
      <c r="DOW462" s="2"/>
      <c r="DOX462" s="2"/>
      <c r="DOY462" s="2"/>
      <c r="DOZ462" s="2"/>
      <c r="DPA462" s="2"/>
      <c r="DPB462" s="2"/>
      <c r="DPC462" s="2"/>
      <c r="DPD462" s="2"/>
      <c r="DPE462" s="2"/>
      <c r="DPF462" s="2"/>
      <c r="DPG462" s="2"/>
      <c r="DPH462" s="2"/>
      <c r="DPI462" s="2"/>
      <c r="DPJ462" s="2"/>
      <c r="DPK462" s="2"/>
      <c r="DPL462" s="2"/>
      <c r="DPM462" s="2"/>
      <c r="DPN462" s="2"/>
      <c r="DPO462" s="2"/>
      <c r="DPP462" s="2"/>
      <c r="DPQ462" s="2"/>
      <c r="DPR462" s="2"/>
      <c r="DPS462" s="2"/>
      <c r="DPT462" s="2"/>
      <c r="DPU462" s="2"/>
      <c r="DPV462" s="2"/>
      <c r="DPW462" s="2"/>
      <c r="DPX462" s="2"/>
      <c r="DPY462" s="2"/>
      <c r="DPZ462" s="2"/>
      <c r="DQA462" s="2"/>
      <c r="DQB462" s="2"/>
      <c r="DQC462" s="2"/>
      <c r="DQD462" s="2"/>
      <c r="DQE462" s="2"/>
      <c r="DQF462" s="2"/>
      <c r="DQG462" s="2"/>
      <c r="DQH462" s="2"/>
      <c r="DQI462" s="2"/>
      <c r="DQJ462" s="2"/>
      <c r="DQK462" s="2"/>
      <c r="DQL462" s="2"/>
      <c r="DQM462" s="2"/>
      <c r="DQN462" s="2"/>
      <c r="DQO462" s="2"/>
      <c r="DQP462" s="2"/>
      <c r="DQQ462" s="2"/>
      <c r="DQR462" s="2"/>
      <c r="DQS462" s="2"/>
      <c r="DQT462" s="2"/>
      <c r="DQU462" s="2"/>
      <c r="DQV462" s="2"/>
      <c r="DQW462" s="2"/>
      <c r="DQX462" s="2"/>
      <c r="DQY462" s="2"/>
      <c r="DQZ462" s="2"/>
      <c r="DRA462" s="2"/>
      <c r="DRB462" s="2"/>
      <c r="DRC462" s="2"/>
      <c r="DRD462" s="2"/>
      <c r="DRE462" s="2"/>
      <c r="DRF462" s="2"/>
      <c r="DRG462" s="2"/>
      <c r="DRH462" s="2"/>
      <c r="DRI462" s="2"/>
      <c r="DRJ462" s="2"/>
      <c r="DRK462" s="2"/>
      <c r="DRL462" s="2"/>
      <c r="DRM462" s="2"/>
      <c r="DRN462" s="2"/>
      <c r="DRO462" s="2"/>
      <c r="DRP462" s="2"/>
      <c r="DRQ462" s="2"/>
      <c r="DRR462" s="2"/>
      <c r="DRS462" s="2"/>
      <c r="DRT462" s="2"/>
      <c r="DRU462" s="2"/>
      <c r="DRV462" s="2"/>
      <c r="DRW462" s="2"/>
      <c r="DRX462" s="2"/>
      <c r="DRY462" s="2"/>
      <c r="DRZ462" s="2"/>
      <c r="DSA462" s="2"/>
      <c r="DSB462" s="2"/>
      <c r="DSC462" s="2"/>
      <c r="DSD462" s="2"/>
      <c r="DSE462" s="2"/>
      <c r="DSF462" s="2"/>
      <c r="DSG462" s="2"/>
      <c r="DSH462" s="2"/>
      <c r="DSI462" s="2"/>
      <c r="DSJ462" s="2"/>
      <c r="DSK462" s="2"/>
      <c r="DSL462" s="2"/>
      <c r="DSM462" s="2"/>
      <c r="DSN462" s="2"/>
      <c r="DSO462" s="2"/>
      <c r="DSP462" s="2"/>
      <c r="DSQ462" s="2"/>
      <c r="DSR462" s="2"/>
      <c r="DSS462" s="2"/>
      <c r="DST462" s="2"/>
      <c r="DSU462" s="2"/>
      <c r="DSV462" s="2"/>
      <c r="DSW462" s="2"/>
      <c r="DSX462" s="2"/>
      <c r="DSY462" s="2"/>
      <c r="DSZ462" s="2"/>
      <c r="DTA462" s="2"/>
      <c r="DTB462" s="2"/>
      <c r="DTC462" s="2"/>
      <c r="DTD462" s="2"/>
      <c r="DTE462" s="2"/>
      <c r="DTF462" s="2"/>
      <c r="DTG462" s="2"/>
      <c r="DTH462" s="2"/>
      <c r="DTI462" s="2"/>
      <c r="DTJ462" s="2"/>
      <c r="DTK462" s="2"/>
      <c r="DTL462" s="2"/>
      <c r="DTM462" s="2"/>
      <c r="DTN462" s="2"/>
      <c r="DTO462" s="2"/>
      <c r="DTP462" s="2"/>
      <c r="DTQ462" s="2"/>
      <c r="DTR462" s="2"/>
      <c r="DTS462" s="2"/>
      <c r="DTT462" s="2"/>
      <c r="DTU462" s="2"/>
      <c r="DTV462" s="2"/>
      <c r="DTW462" s="2"/>
      <c r="DTX462" s="2"/>
      <c r="DTY462" s="2"/>
      <c r="DTZ462" s="2"/>
      <c r="DUA462" s="2"/>
      <c r="DUB462" s="2"/>
      <c r="DUC462" s="2"/>
      <c r="DUD462" s="2"/>
      <c r="DUE462" s="2"/>
      <c r="DUF462" s="2"/>
      <c r="DUG462" s="2"/>
      <c r="DUH462" s="2"/>
      <c r="DUI462" s="2"/>
      <c r="DUJ462" s="2"/>
      <c r="DUK462" s="2"/>
      <c r="DUL462" s="2"/>
      <c r="DUM462" s="2"/>
      <c r="DUN462" s="2"/>
      <c r="DUO462" s="2"/>
      <c r="DUP462" s="2"/>
      <c r="DUQ462" s="2"/>
      <c r="DUR462" s="2"/>
      <c r="DUS462" s="2"/>
      <c r="DUT462" s="2"/>
      <c r="DUU462" s="2"/>
      <c r="DUV462" s="2"/>
      <c r="DUW462" s="2"/>
      <c r="DUX462" s="2"/>
      <c r="DUY462" s="2"/>
      <c r="DUZ462" s="2"/>
      <c r="DVA462" s="2"/>
      <c r="DVB462" s="2"/>
      <c r="DVC462" s="2"/>
      <c r="DVD462" s="2"/>
      <c r="DVE462" s="2"/>
      <c r="DVF462" s="2"/>
      <c r="DVG462" s="2"/>
      <c r="DVH462" s="2"/>
      <c r="DVI462" s="2"/>
      <c r="DVJ462" s="2"/>
      <c r="DVK462" s="2"/>
      <c r="DVL462" s="2"/>
      <c r="DVM462" s="2"/>
      <c r="DVN462" s="2"/>
      <c r="DVO462" s="2"/>
      <c r="DVP462" s="2"/>
      <c r="DVQ462" s="2"/>
      <c r="DVR462" s="2"/>
      <c r="DVS462" s="2"/>
      <c r="DVT462" s="2"/>
      <c r="DVU462" s="2"/>
      <c r="DVV462" s="2"/>
      <c r="DVW462" s="2"/>
      <c r="DVX462" s="2"/>
      <c r="DVY462" s="2"/>
      <c r="DVZ462" s="2"/>
      <c r="DWA462" s="2"/>
      <c r="DWB462" s="2"/>
      <c r="DWC462" s="2"/>
      <c r="DWD462" s="2"/>
      <c r="DWE462" s="2"/>
      <c r="DWF462" s="2"/>
      <c r="DWG462" s="2"/>
      <c r="DWH462" s="2"/>
      <c r="DWI462" s="2"/>
      <c r="DWJ462" s="2"/>
      <c r="DWK462" s="2"/>
      <c r="DWL462" s="2"/>
      <c r="DWM462" s="2"/>
      <c r="DWN462" s="2"/>
      <c r="DWO462" s="2"/>
      <c r="DWP462" s="2"/>
      <c r="DWQ462" s="2"/>
      <c r="DWR462" s="2"/>
      <c r="DWS462" s="2"/>
      <c r="DWT462" s="2"/>
      <c r="DWU462" s="2"/>
      <c r="DWV462" s="2"/>
      <c r="DWW462" s="2"/>
      <c r="DWX462" s="2"/>
      <c r="DWY462" s="2"/>
      <c r="DWZ462" s="2"/>
      <c r="DXA462" s="2"/>
      <c r="DXB462" s="2"/>
      <c r="DXC462" s="2"/>
      <c r="DXD462" s="2"/>
      <c r="DXE462" s="2"/>
      <c r="DXF462" s="2"/>
      <c r="DXG462" s="2"/>
      <c r="DXH462" s="2"/>
      <c r="DXI462" s="2"/>
      <c r="DXJ462" s="2"/>
      <c r="DXK462" s="2"/>
      <c r="DXL462" s="2"/>
      <c r="DXM462" s="2"/>
      <c r="DXN462" s="2"/>
      <c r="DXO462" s="2"/>
      <c r="DXP462" s="2"/>
      <c r="DXQ462" s="2"/>
      <c r="DXR462" s="2"/>
      <c r="DXS462" s="2"/>
      <c r="DXT462" s="2"/>
      <c r="DXU462" s="2"/>
      <c r="DXV462" s="2"/>
      <c r="DXW462" s="2"/>
      <c r="DXX462" s="2"/>
      <c r="DXY462" s="2"/>
      <c r="DXZ462" s="2"/>
      <c r="DYA462" s="2"/>
      <c r="DYB462" s="2"/>
      <c r="DYC462" s="2"/>
      <c r="DYD462" s="2"/>
      <c r="DYE462" s="2"/>
      <c r="DYF462" s="2"/>
      <c r="DYG462" s="2"/>
      <c r="DYH462" s="2"/>
      <c r="DYI462" s="2"/>
      <c r="DYJ462" s="2"/>
      <c r="DYK462" s="2"/>
      <c r="DYL462" s="2"/>
      <c r="DYM462" s="2"/>
      <c r="DYN462" s="2"/>
      <c r="DYO462" s="2"/>
      <c r="DYP462" s="2"/>
      <c r="DYQ462" s="2"/>
      <c r="DYR462" s="2"/>
      <c r="DYS462" s="2"/>
      <c r="DYT462" s="2"/>
      <c r="DYU462" s="2"/>
      <c r="DYV462" s="2"/>
      <c r="DYW462" s="2"/>
      <c r="DYX462" s="2"/>
      <c r="DYY462" s="2"/>
      <c r="DYZ462" s="2"/>
      <c r="DZA462" s="2"/>
      <c r="DZB462" s="2"/>
      <c r="DZC462" s="2"/>
      <c r="DZD462" s="2"/>
      <c r="DZE462" s="2"/>
      <c r="DZF462" s="2"/>
      <c r="DZG462" s="2"/>
      <c r="DZH462" s="2"/>
      <c r="DZI462" s="2"/>
      <c r="DZJ462" s="2"/>
      <c r="DZK462" s="2"/>
      <c r="DZL462" s="2"/>
      <c r="DZM462" s="2"/>
      <c r="DZN462" s="2"/>
      <c r="DZO462" s="2"/>
      <c r="DZP462" s="2"/>
      <c r="DZQ462" s="2"/>
      <c r="DZR462" s="2"/>
      <c r="DZS462" s="2"/>
      <c r="DZT462" s="2"/>
      <c r="DZU462" s="2"/>
      <c r="DZV462" s="2"/>
      <c r="DZW462" s="2"/>
      <c r="DZX462" s="2"/>
      <c r="DZY462" s="2"/>
      <c r="DZZ462" s="2"/>
      <c r="EAA462" s="2"/>
      <c r="EAB462" s="2"/>
      <c r="EAC462" s="2"/>
      <c r="EAD462" s="2"/>
      <c r="EAE462" s="2"/>
      <c r="EAF462" s="2"/>
      <c r="EAG462" s="2"/>
      <c r="EAH462" s="2"/>
      <c r="EAI462" s="2"/>
      <c r="EAJ462" s="2"/>
      <c r="EAK462" s="2"/>
      <c r="EAL462" s="2"/>
      <c r="EAM462" s="2"/>
      <c r="EAN462" s="2"/>
      <c r="EAO462" s="2"/>
      <c r="EAP462" s="2"/>
      <c r="EAQ462" s="2"/>
      <c r="EAR462" s="2"/>
      <c r="EAS462" s="2"/>
      <c r="EAT462" s="2"/>
      <c r="EAU462" s="2"/>
      <c r="EAV462" s="2"/>
      <c r="EAW462" s="2"/>
      <c r="EAX462" s="2"/>
      <c r="EAY462" s="2"/>
      <c r="EAZ462" s="2"/>
      <c r="EBA462" s="2"/>
      <c r="EBB462" s="2"/>
      <c r="EBC462" s="2"/>
      <c r="EBD462" s="2"/>
      <c r="EBE462" s="2"/>
      <c r="EBF462" s="2"/>
      <c r="EBG462" s="2"/>
      <c r="EBH462" s="2"/>
      <c r="EBI462" s="2"/>
      <c r="EBJ462" s="2"/>
      <c r="EBK462" s="2"/>
      <c r="EBL462" s="2"/>
      <c r="EBM462" s="2"/>
      <c r="EBN462" s="2"/>
      <c r="EBO462" s="2"/>
      <c r="EBP462" s="2"/>
      <c r="EBQ462" s="2"/>
      <c r="EBR462" s="2"/>
      <c r="EBS462" s="2"/>
      <c r="EBT462" s="2"/>
      <c r="EBU462" s="2"/>
      <c r="EBV462" s="2"/>
      <c r="EBW462" s="2"/>
      <c r="EBX462" s="2"/>
      <c r="EBY462" s="2"/>
      <c r="EBZ462" s="2"/>
      <c r="ECA462" s="2"/>
      <c r="ECB462" s="2"/>
      <c r="ECC462" s="2"/>
      <c r="ECD462" s="2"/>
      <c r="ECE462" s="2"/>
      <c r="ECF462" s="2"/>
      <c r="ECG462" s="2"/>
      <c r="ECH462" s="2"/>
      <c r="ECI462" s="2"/>
      <c r="ECJ462" s="2"/>
      <c r="ECK462" s="2"/>
      <c r="ECL462" s="2"/>
      <c r="ECM462" s="2"/>
      <c r="ECN462" s="2"/>
      <c r="ECO462" s="2"/>
      <c r="ECP462" s="2"/>
      <c r="ECQ462" s="2"/>
      <c r="ECR462" s="2"/>
      <c r="ECS462" s="2"/>
      <c r="ECT462" s="2"/>
      <c r="ECU462" s="2"/>
      <c r="ECV462" s="2"/>
      <c r="ECW462" s="2"/>
      <c r="ECX462" s="2"/>
      <c r="ECY462" s="2"/>
      <c r="ECZ462" s="2"/>
      <c r="EDA462" s="2"/>
      <c r="EDB462" s="2"/>
      <c r="EDC462" s="2"/>
      <c r="EDD462" s="2"/>
      <c r="EDE462" s="2"/>
      <c r="EDF462" s="2"/>
      <c r="EDG462" s="2"/>
      <c r="EDH462" s="2"/>
      <c r="EDI462" s="2"/>
      <c r="EDJ462" s="2"/>
      <c r="EDK462" s="2"/>
      <c r="EDL462" s="2"/>
      <c r="EDM462" s="2"/>
      <c r="EDN462" s="2"/>
      <c r="EDO462" s="2"/>
      <c r="EDP462" s="2"/>
      <c r="EDQ462" s="2"/>
      <c r="EDR462" s="2"/>
      <c r="EDS462" s="2"/>
      <c r="EDT462" s="2"/>
      <c r="EDU462" s="2"/>
      <c r="EDV462" s="2"/>
      <c r="EDW462" s="2"/>
      <c r="EDX462" s="2"/>
      <c r="EDY462" s="2"/>
      <c r="EDZ462" s="2"/>
      <c r="EEA462" s="2"/>
      <c r="EEB462" s="2"/>
      <c r="EEC462" s="2"/>
      <c r="EED462" s="2"/>
      <c r="EEE462" s="2"/>
      <c r="EEF462" s="2"/>
      <c r="EEG462" s="2"/>
      <c r="EEH462" s="2"/>
      <c r="EEI462" s="2"/>
      <c r="EEJ462" s="2"/>
      <c r="EEK462" s="2"/>
      <c r="EEL462" s="2"/>
      <c r="EEM462" s="2"/>
      <c r="EEN462" s="2"/>
      <c r="EEO462" s="2"/>
      <c r="EEP462" s="2"/>
      <c r="EEQ462" s="2"/>
      <c r="EER462" s="2"/>
      <c r="EES462" s="2"/>
      <c r="EET462" s="2"/>
      <c r="EEU462" s="2"/>
      <c r="EEV462" s="2"/>
      <c r="EEW462" s="2"/>
      <c r="EEX462" s="2"/>
      <c r="EEY462" s="2"/>
      <c r="EEZ462" s="2"/>
      <c r="EFA462" s="2"/>
      <c r="EFB462" s="2"/>
      <c r="EFC462" s="2"/>
      <c r="EFD462" s="2"/>
      <c r="EFE462" s="2"/>
      <c r="EFF462" s="2"/>
      <c r="EFG462" s="2"/>
      <c r="EFH462" s="2"/>
      <c r="EFI462" s="2"/>
      <c r="EFJ462" s="2"/>
      <c r="EFK462" s="2"/>
      <c r="EFL462" s="2"/>
      <c r="EFM462" s="2"/>
      <c r="EFN462" s="2"/>
      <c r="EFO462" s="2"/>
      <c r="EFP462" s="2"/>
      <c r="EFQ462" s="2"/>
      <c r="EFR462" s="2"/>
      <c r="EFS462" s="2"/>
      <c r="EFT462" s="2"/>
      <c r="EFU462" s="2"/>
      <c r="EFV462" s="2"/>
      <c r="EFW462" s="2"/>
      <c r="EFX462" s="2"/>
      <c r="EFY462" s="2"/>
      <c r="EFZ462" s="2"/>
      <c r="EGA462" s="2"/>
      <c r="EGB462" s="2"/>
      <c r="EGC462" s="2"/>
      <c r="EGD462" s="2"/>
      <c r="EGE462" s="2"/>
      <c r="EGF462" s="2"/>
      <c r="EGG462" s="2"/>
      <c r="EGH462" s="2"/>
      <c r="EGI462" s="2"/>
      <c r="EGJ462" s="2"/>
      <c r="EGK462" s="2"/>
      <c r="EGL462" s="2"/>
      <c r="EGM462" s="2"/>
      <c r="EGN462" s="2"/>
      <c r="EGO462" s="2"/>
      <c r="EGP462" s="2"/>
      <c r="EGQ462" s="2"/>
      <c r="EGR462" s="2"/>
      <c r="EGS462" s="2"/>
      <c r="EGT462" s="2"/>
      <c r="EGU462" s="2"/>
      <c r="EGV462" s="2"/>
      <c r="EGW462" s="2"/>
      <c r="EGX462" s="2"/>
      <c r="EGY462" s="2"/>
      <c r="EGZ462" s="2"/>
      <c r="EHA462" s="2"/>
      <c r="EHB462" s="2"/>
      <c r="EHC462" s="2"/>
      <c r="EHD462" s="2"/>
      <c r="EHE462" s="2"/>
      <c r="EHF462" s="2"/>
      <c r="EHG462" s="2"/>
      <c r="EHH462" s="2"/>
      <c r="EHI462" s="2"/>
      <c r="EHJ462" s="2"/>
      <c r="EHK462" s="2"/>
      <c r="EHL462" s="2"/>
      <c r="EHM462" s="2"/>
      <c r="EHN462" s="2"/>
      <c r="EHO462" s="2"/>
      <c r="EHP462" s="2"/>
      <c r="EHQ462" s="2"/>
      <c r="EHR462" s="2"/>
      <c r="EHS462" s="2"/>
      <c r="EHT462" s="2"/>
      <c r="EHU462" s="2"/>
      <c r="EHV462" s="2"/>
      <c r="EHW462" s="2"/>
      <c r="EHX462" s="2"/>
      <c r="EHY462" s="2"/>
      <c r="EHZ462" s="2"/>
      <c r="EIA462" s="2"/>
      <c r="EIB462" s="2"/>
      <c r="EIC462" s="2"/>
      <c r="EID462" s="2"/>
      <c r="EIE462" s="2"/>
      <c r="EIF462" s="2"/>
      <c r="EIG462" s="2"/>
      <c r="EIH462" s="2"/>
      <c r="EII462" s="2"/>
      <c r="EIJ462" s="2"/>
      <c r="EIK462" s="2"/>
      <c r="EIL462" s="2"/>
      <c r="EIM462" s="2"/>
      <c r="EIN462" s="2"/>
      <c r="EIO462" s="2"/>
      <c r="EIP462" s="2"/>
      <c r="EIQ462" s="2"/>
      <c r="EIR462" s="2"/>
      <c r="EIS462" s="2"/>
      <c r="EIT462" s="2"/>
      <c r="EIU462" s="2"/>
      <c r="EIV462" s="2"/>
      <c r="EIW462" s="2"/>
      <c r="EIX462" s="2"/>
      <c r="EIY462" s="2"/>
      <c r="EIZ462" s="2"/>
      <c r="EJA462" s="2"/>
      <c r="EJB462" s="2"/>
      <c r="EJC462" s="2"/>
      <c r="EJD462" s="2"/>
      <c r="EJE462" s="2"/>
      <c r="EJF462" s="2"/>
      <c r="EJG462" s="2"/>
      <c r="EJH462" s="2"/>
      <c r="EJI462" s="2"/>
      <c r="EJJ462" s="2"/>
      <c r="EJK462" s="2"/>
      <c r="EJL462" s="2"/>
      <c r="EJM462" s="2"/>
      <c r="EJN462" s="2"/>
      <c r="EJO462" s="2"/>
      <c r="EJP462" s="2"/>
      <c r="EJQ462" s="2"/>
      <c r="EJR462" s="2"/>
      <c r="EJS462" s="2"/>
      <c r="EJT462" s="2"/>
      <c r="EJU462" s="2"/>
      <c r="EJV462" s="2"/>
      <c r="EJW462" s="2"/>
      <c r="EJX462" s="2"/>
      <c r="EJY462" s="2"/>
      <c r="EJZ462" s="2"/>
      <c r="EKA462" s="2"/>
      <c r="EKB462" s="2"/>
      <c r="EKC462" s="2"/>
      <c r="EKD462" s="2"/>
      <c r="EKE462" s="2"/>
      <c r="EKF462" s="2"/>
      <c r="EKG462" s="2"/>
      <c r="EKH462" s="2"/>
      <c r="EKI462" s="2"/>
      <c r="EKJ462" s="2"/>
      <c r="EKK462" s="2"/>
      <c r="EKL462" s="2"/>
      <c r="EKM462" s="2"/>
      <c r="EKN462" s="2"/>
      <c r="EKO462" s="2"/>
      <c r="EKP462" s="2"/>
      <c r="EKQ462" s="2"/>
      <c r="EKR462" s="2"/>
      <c r="EKS462" s="2"/>
      <c r="EKT462" s="2"/>
      <c r="EKU462" s="2"/>
      <c r="EKV462" s="2"/>
      <c r="EKW462" s="2"/>
      <c r="EKX462" s="2"/>
      <c r="EKY462" s="2"/>
      <c r="EKZ462" s="2"/>
      <c r="ELA462" s="2"/>
      <c r="ELB462" s="2"/>
      <c r="ELC462" s="2"/>
      <c r="ELD462" s="2"/>
      <c r="ELE462" s="2"/>
      <c r="ELF462" s="2"/>
      <c r="ELG462" s="2"/>
      <c r="ELH462" s="2"/>
      <c r="ELI462" s="2"/>
      <c r="ELJ462" s="2"/>
      <c r="ELK462" s="2"/>
      <c r="ELL462" s="2"/>
      <c r="ELM462" s="2"/>
      <c r="ELN462" s="2"/>
      <c r="ELO462" s="2"/>
      <c r="ELP462" s="2"/>
      <c r="ELQ462" s="2"/>
      <c r="ELR462" s="2"/>
      <c r="ELS462" s="2"/>
      <c r="ELT462" s="2"/>
      <c r="ELU462" s="2"/>
      <c r="ELV462" s="2"/>
      <c r="ELW462" s="2"/>
      <c r="ELX462" s="2"/>
      <c r="ELY462" s="2"/>
      <c r="ELZ462" s="2"/>
      <c r="EMA462" s="2"/>
      <c r="EMB462" s="2"/>
      <c r="EMC462" s="2"/>
      <c r="EMD462" s="2"/>
      <c r="EME462" s="2"/>
      <c r="EMF462" s="2"/>
      <c r="EMG462" s="2"/>
      <c r="EMH462" s="2"/>
      <c r="EMI462" s="2"/>
      <c r="EMJ462" s="2"/>
      <c r="EMK462" s="2"/>
      <c r="EML462" s="2"/>
      <c r="EMM462" s="2"/>
      <c r="EMN462" s="2"/>
      <c r="EMO462" s="2"/>
      <c r="EMP462" s="2"/>
      <c r="EMQ462" s="2"/>
      <c r="EMR462" s="2"/>
      <c r="EMS462" s="2"/>
      <c r="EMT462" s="2"/>
      <c r="EMU462" s="2"/>
      <c r="EMV462" s="2"/>
      <c r="EMW462" s="2"/>
      <c r="EMX462" s="2"/>
      <c r="EMY462" s="2"/>
      <c r="EMZ462" s="2"/>
      <c r="ENA462" s="2"/>
      <c r="ENB462" s="2"/>
      <c r="ENC462" s="2"/>
      <c r="END462" s="2"/>
      <c r="ENE462" s="2"/>
      <c r="ENF462" s="2"/>
      <c r="ENG462" s="2"/>
      <c r="ENH462" s="2"/>
      <c r="ENI462" s="2"/>
      <c r="ENJ462" s="2"/>
      <c r="ENK462" s="2"/>
      <c r="ENL462" s="2"/>
      <c r="ENM462" s="2"/>
      <c r="ENN462" s="2"/>
      <c r="ENO462" s="2"/>
      <c r="ENP462" s="2"/>
      <c r="ENQ462" s="2"/>
      <c r="ENR462" s="2"/>
      <c r="ENS462" s="2"/>
      <c r="ENT462" s="2"/>
      <c r="ENU462" s="2"/>
      <c r="ENV462" s="2"/>
      <c r="ENW462" s="2"/>
      <c r="ENX462" s="2"/>
      <c r="ENY462" s="2"/>
      <c r="ENZ462" s="2"/>
      <c r="EOA462" s="2"/>
      <c r="EOB462" s="2"/>
      <c r="EOC462" s="2"/>
      <c r="EOD462" s="2"/>
      <c r="EOE462" s="2"/>
      <c r="EOF462" s="2"/>
      <c r="EOG462" s="2"/>
      <c r="EOH462" s="2"/>
      <c r="EOI462" s="2"/>
      <c r="EOJ462" s="2"/>
      <c r="EOK462" s="2"/>
      <c r="EOL462" s="2"/>
      <c r="EOM462" s="2"/>
      <c r="EON462" s="2"/>
      <c r="EOO462" s="2"/>
      <c r="EOP462" s="2"/>
      <c r="EOQ462" s="2"/>
      <c r="EOR462" s="2"/>
      <c r="EOS462" s="2"/>
      <c r="EOT462" s="2"/>
      <c r="EOU462" s="2"/>
      <c r="EOV462" s="2"/>
      <c r="EOW462" s="2"/>
      <c r="EOX462" s="2"/>
      <c r="EOY462" s="2"/>
      <c r="EOZ462" s="2"/>
      <c r="EPA462" s="2"/>
      <c r="EPB462" s="2"/>
      <c r="EPC462" s="2"/>
      <c r="EPD462" s="2"/>
      <c r="EPE462" s="2"/>
      <c r="EPF462" s="2"/>
      <c r="EPG462" s="2"/>
      <c r="EPH462" s="2"/>
      <c r="EPI462" s="2"/>
      <c r="EPJ462" s="2"/>
      <c r="EPK462" s="2"/>
      <c r="EPL462" s="2"/>
      <c r="EPM462" s="2"/>
      <c r="EPN462" s="2"/>
      <c r="EPO462" s="2"/>
      <c r="EPP462" s="2"/>
      <c r="EPQ462" s="2"/>
      <c r="EPR462" s="2"/>
      <c r="EPS462" s="2"/>
      <c r="EPT462" s="2"/>
      <c r="EPU462" s="2"/>
      <c r="EPV462" s="2"/>
      <c r="EPW462" s="2"/>
      <c r="EPX462" s="2"/>
      <c r="EPY462" s="2"/>
      <c r="EPZ462" s="2"/>
      <c r="EQA462" s="2"/>
      <c r="EQB462" s="2"/>
      <c r="EQC462" s="2"/>
      <c r="EQD462" s="2"/>
      <c r="EQE462" s="2"/>
      <c r="EQF462" s="2"/>
      <c r="EQG462" s="2"/>
      <c r="EQH462" s="2"/>
      <c r="EQI462" s="2"/>
      <c r="EQJ462" s="2"/>
      <c r="EQK462" s="2"/>
      <c r="EQL462" s="2"/>
      <c r="EQM462" s="2"/>
      <c r="EQN462" s="2"/>
      <c r="EQO462" s="2"/>
      <c r="EQP462" s="2"/>
      <c r="EQQ462" s="2"/>
      <c r="EQR462" s="2"/>
      <c r="EQS462" s="2"/>
      <c r="EQT462" s="2"/>
      <c r="EQU462" s="2"/>
      <c r="EQV462" s="2"/>
      <c r="EQW462" s="2"/>
      <c r="EQX462" s="2"/>
      <c r="EQY462" s="2"/>
      <c r="EQZ462" s="2"/>
      <c r="ERA462" s="2"/>
      <c r="ERB462" s="2"/>
      <c r="ERC462" s="2"/>
      <c r="ERD462" s="2"/>
      <c r="ERE462" s="2"/>
      <c r="ERF462" s="2"/>
      <c r="ERG462" s="2"/>
      <c r="ERH462" s="2"/>
      <c r="ERI462" s="2"/>
      <c r="ERJ462" s="2"/>
      <c r="ERK462" s="2"/>
      <c r="ERL462" s="2"/>
      <c r="ERM462" s="2"/>
      <c r="ERN462" s="2"/>
      <c r="ERO462" s="2"/>
      <c r="ERP462" s="2"/>
      <c r="ERQ462" s="2"/>
      <c r="ERR462" s="2"/>
      <c r="ERS462" s="2"/>
      <c r="ERT462" s="2"/>
      <c r="ERU462" s="2"/>
      <c r="ERV462" s="2"/>
      <c r="ERW462" s="2"/>
      <c r="ERX462" s="2"/>
      <c r="ERY462" s="2"/>
      <c r="ERZ462" s="2"/>
      <c r="ESA462" s="2"/>
      <c r="ESB462" s="2"/>
      <c r="ESC462" s="2"/>
      <c r="ESD462" s="2"/>
      <c r="ESE462" s="2"/>
      <c r="ESF462" s="2"/>
      <c r="ESG462" s="2"/>
      <c r="ESH462" s="2"/>
      <c r="ESI462" s="2"/>
      <c r="ESJ462" s="2"/>
      <c r="ESK462" s="2"/>
      <c r="ESL462" s="2"/>
      <c r="ESM462" s="2"/>
      <c r="ESN462" s="2"/>
      <c r="ESO462" s="2"/>
      <c r="ESP462" s="2"/>
      <c r="ESQ462" s="2"/>
      <c r="ESR462" s="2"/>
      <c r="ESS462" s="2"/>
      <c r="EST462" s="2"/>
      <c r="ESU462" s="2"/>
      <c r="ESV462" s="2"/>
      <c r="ESW462" s="2"/>
      <c r="ESX462" s="2"/>
      <c r="ESY462" s="2"/>
      <c r="ESZ462" s="2"/>
      <c r="ETA462" s="2"/>
      <c r="ETB462" s="2"/>
      <c r="ETC462" s="2"/>
      <c r="ETD462" s="2"/>
      <c r="ETE462" s="2"/>
      <c r="ETF462" s="2"/>
      <c r="ETG462" s="2"/>
      <c r="ETH462" s="2"/>
      <c r="ETI462" s="2"/>
      <c r="ETJ462" s="2"/>
      <c r="ETK462" s="2"/>
      <c r="ETL462" s="2"/>
      <c r="ETM462" s="2"/>
      <c r="ETN462" s="2"/>
      <c r="ETO462" s="2"/>
      <c r="ETP462" s="2"/>
      <c r="ETQ462" s="2"/>
      <c r="ETR462" s="2"/>
      <c r="ETS462" s="2"/>
      <c r="ETT462" s="2"/>
      <c r="ETU462" s="2"/>
      <c r="ETV462" s="2"/>
      <c r="ETW462" s="2"/>
      <c r="ETX462" s="2"/>
      <c r="ETY462" s="2"/>
      <c r="ETZ462" s="2"/>
      <c r="EUA462" s="2"/>
      <c r="EUB462" s="2"/>
      <c r="EUC462" s="2"/>
      <c r="EUD462" s="2"/>
      <c r="EUE462" s="2"/>
      <c r="EUF462" s="2"/>
      <c r="EUG462" s="2"/>
      <c r="EUH462" s="2"/>
      <c r="EUI462" s="2"/>
      <c r="EUJ462" s="2"/>
      <c r="EUK462" s="2"/>
      <c r="EUL462" s="2"/>
      <c r="EUM462" s="2"/>
      <c r="EUN462" s="2"/>
      <c r="EUO462" s="2"/>
      <c r="EUP462" s="2"/>
      <c r="EUQ462" s="2"/>
      <c r="EUR462" s="2"/>
      <c r="EUS462" s="2"/>
      <c r="EUT462" s="2"/>
      <c r="EUU462" s="2"/>
      <c r="EUV462" s="2"/>
      <c r="EUW462" s="2"/>
      <c r="EUX462" s="2"/>
      <c r="EUY462" s="2"/>
      <c r="EUZ462" s="2"/>
      <c r="EVA462" s="2"/>
      <c r="EVB462" s="2"/>
      <c r="EVC462" s="2"/>
      <c r="EVD462" s="2"/>
      <c r="EVE462" s="2"/>
      <c r="EVF462" s="2"/>
      <c r="EVG462" s="2"/>
      <c r="EVH462" s="2"/>
      <c r="EVI462" s="2"/>
      <c r="EVJ462" s="2"/>
      <c r="EVK462" s="2"/>
      <c r="EVL462" s="2"/>
      <c r="EVM462" s="2"/>
      <c r="EVN462" s="2"/>
      <c r="EVO462" s="2"/>
      <c r="EVP462" s="2"/>
      <c r="EVQ462" s="2"/>
      <c r="EVR462" s="2"/>
      <c r="EVS462" s="2"/>
      <c r="EVT462" s="2"/>
      <c r="EVU462" s="2"/>
      <c r="EVV462" s="2"/>
      <c r="EVW462" s="2"/>
      <c r="EVX462" s="2"/>
      <c r="EVY462" s="2"/>
      <c r="EVZ462" s="2"/>
      <c r="EWA462" s="2"/>
      <c r="EWB462" s="2"/>
      <c r="EWC462" s="2"/>
      <c r="EWD462" s="2"/>
      <c r="EWE462" s="2"/>
      <c r="EWF462" s="2"/>
      <c r="EWG462" s="2"/>
      <c r="EWH462" s="2"/>
      <c r="EWI462" s="2"/>
      <c r="EWJ462" s="2"/>
      <c r="EWK462" s="2"/>
      <c r="EWL462" s="2"/>
      <c r="EWM462" s="2"/>
      <c r="EWN462" s="2"/>
      <c r="EWO462" s="2"/>
      <c r="EWP462" s="2"/>
      <c r="EWQ462" s="2"/>
      <c r="EWR462" s="2"/>
      <c r="EWS462" s="2"/>
      <c r="EWT462" s="2"/>
      <c r="EWU462" s="2"/>
      <c r="EWV462" s="2"/>
      <c r="EWW462" s="2"/>
      <c r="EWX462" s="2"/>
      <c r="EWY462" s="2"/>
      <c r="EWZ462" s="2"/>
      <c r="EXA462" s="2"/>
      <c r="EXB462" s="2"/>
      <c r="EXC462" s="2"/>
      <c r="EXD462" s="2"/>
      <c r="EXE462" s="2"/>
      <c r="EXF462" s="2"/>
      <c r="EXG462" s="2"/>
      <c r="EXH462" s="2"/>
      <c r="EXI462" s="2"/>
      <c r="EXJ462" s="2"/>
      <c r="EXK462" s="2"/>
      <c r="EXL462" s="2"/>
      <c r="EXM462" s="2"/>
      <c r="EXN462" s="2"/>
      <c r="EXO462" s="2"/>
      <c r="EXP462" s="2"/>
      <c r="EXQ462" s="2"/>
      <c r="EXR462" s="2"/>
      <c r="EXS462" s="2"/>
      <c r="EXT462" s="2"/>
      <c r="EXU462" s="2"/>
      <c r="EXV462" s="2"/>
      <c r="EXW462" s="2"/>
      <c r="EXX462" s="2"/>
      <c r="EXY462" s="2"/>
      <c r="EXZ462" s="2"/>
      <c r="EYA462" s="2"/>
      <c r="EYB462" s="2"/>
      <c r="EYC462" s="2"/>
      <c r="EYD462" s="2"/>
      <c r="EYE462" s="2"/>
      <c r="EYF462" s="2"/>
      <c r="EYG462" s="2"/>
      <c r="EYH462" s="2"/>
      <c r="EYI462" s="2"/>
      <c r="EYJ462" s="2"/>
      <c r="EYK462" s="2"/>
      <c r="EYL462" s="2"/>
      <c r="EYM462" s="2"/>
      <c r="EYN462" s="2"/>
      <c r="EYO462" s="2"/>
      <c r="EYP462" s="2"/>
      <c r="EYQ462" s="2"/>
      <c r="EYR462" s="2"/>
      <c r="EYS462" s="2"/>
      <c r="EYT462" s="2"/>
      <c r="EYU462" s="2"/>
      <c r="EYV462" s="2"/>
      <c r="EYW462" s="2"/>
      <c r="EYX462" s="2"/>
      <c r="EYY462" s="2"/>
      <c r="EYZ462" s="2"/>
      <c r="EZA462" s="2"/>
      <c r="EZB462" s="2"/>
      <c r="EZC462" s="2"/>
      <c r="EZD462" s="2"/>
      <c r="EZE462" s="2"/>
      <c r="EZF462" s="2"/>
      <c r="EZG462" s="2"/>
      <c r="EZH462" s="2"/>
      <c r="EZI462" s="2"/>
      <c r="EZJ462" s="2"/>
      <c r="EZK462" s="2"/>
      <c r="EZL462" s="2"/>
      <c r="EZM462" s="2"/>
      <c r="EZN462" s="2"/>
      <c r="EZO462" s="2"/>
      <c r="EZP462" s="2"/>
      <c r="EZQ462" s="2"/>
      <c r="EZR462" s="2"/>
      <c r="EZS462" s="2"/>
      <c r="EZT462" s="2"/>
      <c r="EZU462" s="2"/>
      <c r="EZV462" s="2"/>
      <c r="EZW462" s="2"/>
      <c r="EZX462" s="2"/>
      <c r="EZY462" s="2"/>
      <c r="EZZ462" s="2"/>
      <c r="FAA462" s="2"/>
      <c r="FAB462" s="2"/>
      <c r="FAC462" s="2"/>
      <c r="FAD462" s="2"/>
      <c r="FAE462" s="2"/>
      <c r="FAF462" s="2"/>
      <c r="FAG462" s="2"/>
      <c r="FAH462" s="2"/>
      <c r="FAI462" s="2"/>
      <c r="FAJ462" s="2"/>
      <c r="FAK462" s="2"/>
      <c r="FAL462" s="2"/>
      <c r="FAM462" s="2"/>
      <c r="FAN462" s="2"/>
      <c r="FAO462" s="2"/>
      <c r="FAP462" s="2"/>
      <c r="FAQ462" s="2"/>
      <c r="FAR462" s="2"/>
      <c r="FAS462" s="2"/>
      <c r="FAT462" s="2"/>
      <c r="FAU462" s="2"/>
      <c r="FAV462" s="2"/>
      <c r="FAW462" s="2"/>
      <c r="FAX462" s="2"/>
      <c r="FAY462" s="2"/>
      <c r="FAZ462" s="2"/>
      <c r="FBA462" s="2"/>
      <c r="FBB462" s="2"/>
      <c r="FBC462" s="2"/>
      <c r="FBD462" s="2"/>
      <c r="FBE462" s="2"/>
      <c r="FBF462" s="2"/>
      <c r="FBG462" s="2"/>
      <c r="FBH462" s="2"/>
      <c r="FBI462" s="2"/>
      <c r="FBJ462" s="2"/>
      <c r="FBK462" s="2"/>
      <c r="FBL462" s="2"/>
      <c r="FBM462" s="2"/>
      <c r="FBN462" s="2"/>
      <c r="FBO462" s="2"/>
      <c r="FBP462" s="2"/>
      <c r="FBQ462" s="2"/>
      <c r="FBR462" s="2"/>
      <c r="FBS462" s="2"/>
      <c r="FBT462" s="2"/>
      <c r="FBU462" s="2"/>
      <c r="FBV462" s="2"/>
      <c r="FBW462" s="2"/>
      <c r="FBX462" s="2"/>
      <c r="FBY462" s="2"/>
      <c r="FBZ462" s="2"/>
      <c r="FCA462" s="2"/>
      <c r="FCB462" s="2"/>
      <c r="FCC462" s="2"/>
      <c r="FCD462" s="2"/>
      <c r="FCE462" s="2"/>
      <c r="FCF462" s="2"/>
      <c r="FCG462" s="2"/>
      <c r="FCH462" s="2"/>
      <c r="FCI462" s="2"/>
      <c r="FCJ462" s="2"/>
      <c r="FCK462" s="2"/>
      <c r="FCL462" s="2"/>
      <c r="FCM462" s="2"/>
      <c r="FCN462" s="2"/>
      <c r="FCO462" s="2"/>
      <c r="FCP462" s="2"/>
      <c r="FCQ462" s="2"/>
      <c r="FCR462" s="2"/>
      <c r="FCS462" s="2"/>
      <c r="FCT462" s="2"/>
      <c r="FCU462" s="2"/>
      <c r="FCV462" s="2"/>
      <c r="FCW462" s="2"/>
      <c r="FCX462" s="2"/>
      <c r="FCY462" s="2"/>
      <c r="FCZ462" s="2"/>
      <c r="FDA462" s="2"/>
      <c r="FDB462" s="2"/>
      <c r="FDC462" s="2"/>
      <c r="FDD462" s="2"/>
      <c r="FDE462" s="2"/>
      <c r="FDF462" s="2"/>
      <c r="FDG462" s="2"/>
      <c r="FDH462" s="2"/>
      <c r="FDI462" s="2"/>
      <c r="FDJ462" s="2"/>
      <c r="FDK462" s="2"/>
      <c r="FDL462" s="2"/>
      <c r="FDM462" s="2"/>
      <c r="FDN462" s="2"/>
      <c r="FDO462" s="2"/>
      <c r="FDP462" s="2"/>
      <c r="FDQ462" s="2"/>
      <c r="FDR462" s="2"/>
      <c r="FDS462" s="2"/>
      <c r="FDT462" s="2"/>
      <c r="FDU462" s="2"/>
      <c r="FDV462" s="2"/>
      <c r="FDW462" s="2"/>
      <c r="FDX462" s="2"/>
      <c r="FDY462" s="2"/>
      <c r="FDZ462" s="2"/>
      <c r="FEA462" s="2"/>
      <c r="FEB462" s="2"/>
      <c r="FEC462" s="2"/>
      <c r="FED462" s="2"/>
      <c r="FEE462" s="2"/>
      <c r="FEF462" s="2"/>
      <c r="FEG462" s="2"/>
      <c r="FEH462" s="2"/>
      <c r="FEI462" s="2"/>
      <c r="FEJ462" s="2"/>
      <c r="FEK462" s="2"/>
      <c r="FEL462" s="2"/>
      <c r="FEM462" s="2"/>
      <c r="FEN462" s="2"/>
      <c r="FEO462" s="2"/>
      <c r="FEP462" s="2"/>
      <c r="FEQ462" s="2"/>
      <c r="FER462" s="2"/>
      <c r="FES462" s="2"/>
      <c r="FET462" s="2"/>
      <c r="FEU462" s="2"/>
      <c r="FEV462" s="2"/>
      <c r="FEW462" s="2"/>
      <c r="FEX462" s="2"/>
      <c r="FEY462" s="2"/>
      <c r="FEZ462" s="2"/>
      <c r="FFA462" s="2"/>
      <c r="FFB462" s="2"/>
      <c r="FFC462" s="2"/>
      <c r="FFD462" s="2"/>
      <c r="FFE462" s="2"/>
      <c r="FFF462" s="2"/>
      <c r="FFG462" s="2"/>
      <c r="FFH462" s="2"/>
      <c r="FFI462" s="2"/>
      <c r="FFJ462" s="2"/>
      <c r="FFK462" s="2"/>
      <c r="FFL462" s="2"/>
      <c r="FFM462" s="2"/>
      <c r="FFN462" s="2"/>
      <c r="FFO462" s="2"/>
      <c r="FFP462" s="2"/>
      <c r="FFQ462" s="2"/>
      <c r="FFR462" s="2"/>
      <c r="FFS462" s="2"/>
      <c r="FFT462" s="2"/>
      <c r="FFU462" s="2"/>
      <c r="FFV462" s="2"/>
      <c r="FFW462" s="2"/>
      <c r="FFX462" s="2"/>
      <c r="FFY462" s="2"/>
      <c r="FFZ462" s="2"/>
      <c r="FGA462" s="2"/>
      <c r="FGB462" s="2"/>
      <c r="FGC462" s="2"/>
      <c r="FGD462" s="2"/>
      <c r="FGE462" s="2"/>
      <c r="FGF462" s="2"/>
      <c r="FGG462" s="2"/>
      <c r="FGH462" s="2"/>
      <c r="FGI462" s="2"/>
      <c r="FGJ462" s="2"/>
      <c r="FGK462" s="2"/>
      <c r="FGL462" s="2"/>
      <c r="FGM462" s="2"/>
      <c r="FGN462" s="2"/>
      <c r="FGO462" s="2"/>
      <c r="FGP462" s="2"/>
      <c r="FGQ462" s="2"/>
      <c r="FGR462" s="2"/>
      <c r="FGS462" s="2"/>
      <c r="FGT462" s="2"/>
      <c r="FGU462" s="2"/>
      <c r="FGV462" s="2"/>
      <c r="FGW462" s="2"/>
      <c r="FGX462" s="2"/>
      <c r="FGY462" s="2"/>
      <c r="FGZ462" s="2"/>
      <c r="FHA462" s="2"/>
      <c r="FHB462" s="2"/>
      <c r="FHC462" s="2"/>
      <c r="FHD462" s="2"/>
      <c r="FHE462" s="2"/>
      <c r="FHF462" s="2"/>
      <c r="FHG462" s="2"/>
      <c r="FHH462" s="2"/>
      <c r="FHI462" s="2"/>
      <c r="FHJ462" s="2"/>
      <c r="FHK462" s="2"/>
      <c r="FHL462" s="2"/>
      <c r="FHM462" s="2"/>
      <c r="FHN462" s="2"/>
      <c r="FHO462" s="2"/>
      <c r="FHP462" s="2"/>
      <c r="FHQ462" s="2"/>
      <c r="FHR462" s="2"/>
      <c r="FHS462" s="2"/>
      <c r="FHT462" s="2"/>
      <c r="FHU462" s="2"/>
      <c r="FHV462" s="2"/>
      <c r="FHW462" s="2"/>
      <c r="FHX462" s="2"/>
      <c r="FHY462" s="2"/>
      <c r="FHZ462" s="2"/>
      <c r="FIA462" s="2"/>
      <c r="FIB462" s="2"/>
      <c r="FIC462" s="2"/>
      <c r="FID462" s="2"/>
      <c r="FIE462" s="2"/>
      <c r="FIF462" s="2"/>
      <c r="FIG462" s="2"/>
      <c r="FIH462" s="2"/>
      <c r="FII462" s="2"/>
      <c r="FIJ462" s="2"/>
      <c r="FIK462" s="2"/>
      <c r="FIL462" s="2"/>
      <c r="FIM462" s="2"/>
      <c r="FIN462" s="2"/>
      <c r="FIO462" s="2"/>
      <c r="FIP462" s="2"/>
      <c r="FIQ462" s="2"/>
      <c r="FIR462" s="2"/>
      <c r="FIS462" s="2"/>
      <c r="FIT462" s="2"/>
      <c r="FIU462" s="2"/>
      <c r="FIV462" s="2"/>
      <c r="FIW462" s="2"/>
      <c r="FIX462" s="2"/>
      <c r="FIY462" s="2"/>
      <c r="FIZ462" s="2"/>
      <c r="FJA462" s="2"/>
      <c r="FJB462" s="2"/>
      <c r="FJC462" s="2"/>
      <c r="FJD462" s="2"/>
      <c r="FJE462" s="2"/>
      <c r="FJF462" s="2"/>
      <c r="FJG462" s="2"/>
      <c r="FJH462" s="2"/>
      <c r="FJI462" s="2"/>
      <c r="FJJ462" s="2"/>
      <c r="FJK462" s="2"/>
      <c r="FJL462" s="2"/>
      <c r="FJM462" s="2"/>
      <c r="FJN462" s="2"/>
      <c r="FJO462" s="2"/>
      <c r="FJP462" s="2"/>
      <c r="FJQ462" s="2"/>
      <c r="FJR462" s="2"/>
      <c r="FJS462" s="2"/>
      <c r="FJT462" s="2"/>
      <c r="FJU462" s="2"/>
      <c r="FJV462" s="2"/>
      <c r="FJW462" s="2"/>
      <c r="FJX462" s="2"/>
      <c r="FJY462" s="2"/>
      <c r="FJZ462" s="2"/>
      <c r="FKA462" s="2"/>
      <c r="FKB462" s="2"/>
      <c r="FKC462" s="2"/>
      <c r="FKD462" s="2"/>
      <c r="FKE462" s="2"/>
      <c r="FKF462" s="2"/>
      <c r="FKG462" s="2"/>
      <c r="FKH462" s="2"/>
      <c r="FKI462" s="2"/>
      <c r="FKJ462" s="2"/>
      <c r="FKK462" s="2"/>
      <c r="FKL462" s="2"/>
      <c r="FKM462" s="2"/>
      <c r="FKN462" s="2"/>
      <c r="FKO462" s="2"/>
      <c r="FKP462" s="2"/>
      <c r="FKQ462" s="2"/>
      <c r="FKR462" s="2"/>
      <c r="FKS462" s="2"/>
      <c r="FKT462" s="2"/>
      <c r="FKU462" s="2"/>
      <c r="FKV462" s="2"/>
      <c r="FKW462" s="2"/>
      <c r="FKX462" s="2"/>
      <c r="FKY462" s="2"/>
      <c r="FKZ462" s="2"/>
      <c r="FLA462" s="2"/>
      <c r="FLB462" s="2"/>
      <c r="FLC462" s="2"/>
      <c r="FLD462" s="2"/>
      <c r="FLE462" s="2"/>
      <c r="FLF462" s="2"/>
      <c r="FLG462" s="2"/>
      <c r="FLH462" s="2"/>
      <c r="FLI462" s="2"/>
      <c r="FLJ462" s="2"/>
      <c r="FLK462" s="2"/>
      <c r="FLL462" s="2"/>
      <c r="FLM462" s="2"/>
      <c r="FLN462" s="2"/>
      <c r="FLO462" s="2"/>
      <c r="FLP462" s="2"/>
      <c r="FLQ462" s="2"/>
      <c r="FLR462" s="2"/>
      <c r="FLS462" s="2"/>
      <c r="FLT462" s="2"/>
      <c r="FLU462" s="2"/>
      <c r="FLV462" s="2"/>
      <c r="FLW462" s="2"/>
      <c r="FLX462" s="2"/>
      <c r="FLY462" s="2"/>
      <c r="FLZ462" s="2"/>
      <c r="FMA462" s="2"/>
      <c r="FMB462" s="2"/>
      <c r="FMC462" s="2"/>
      <c r="FMD462" s="2"/>
      <c r="FME462" s="2"/>
      <c r="FMF462" s="2"/>
      <c r="FMG462" s="2"/>
      <c r="FMH462" s="2"/>
      <c r="FMI462" s="2"/>
      <c r="FMJ462" s="2"/>
      <c r="FMK462" s="2"/>
      <c r="FML462" s="2"/>
      <c r="FMM462" s="2"/>
      <c r="FMN462" s="2"/>
      <c r="FMO462" s="2"/>
      <c r="FMP462" s="2"/>
      <c r="FMQ462" s="2"/>
      <c r="FMR462" s="2"/>
      <c r="FMS462" s="2"/>
      <c r="FMT462" s="2"/>
      <c r="FMU462" s="2"/>
      <c r="FMV462" s="2"/>
      <c r="FMW462" s="2"/>
      <c r="FMX462" s="2"/>
      <c r="FMY462" s="2"/>
      <c r="FMZ462" s="2"/>
      <c r="FNA462" s="2"/>
      <c r="FNB462" s="2"/>
      <c r="FNC462" s="2"/>
      <c r="FND462" s="2"/>
      <c r="FNE462" s="2"/>
      <c r="FNF462" s="2"/>
      <c r="FNG462" s="2"/>
      <c r="FNH462" s="2"/>
      <c r="FNI462" s="2"/>
      <c r="FNJ462" s="2"/>
      <c r="FNK462" s="2"/>
      <c r="FNL462" s="2"/>
      <c r="FNM462" s="2"/>
      <c r="FNN462" s="2"/>
      <c r="FNO462" s="2"/>
      <c r="FNP462" s="2"/>
      <c r="FNQ462" s="2"/>
      <c r="FNR462" s="2"/>
      <c r="FNS462" s="2"/>
      <c r="FNT462" s="2"/>
      <c r="FNU462" s="2"/>
      <c r="FNV462" s="2"/>
      <c r="FNW462" s="2"/>
      <c r="FNX462" s="2"/>
      <c r="FNY462" s="2"/>
      <c r="FNZ462" s="2"/>
      <c r="FOA462" s="2"/>
      <c r="FOB462" s="2"/>
      <c r="FOC462" s="2"/>
      <c r="FOD462" s="2"/>
      <c r="FOE462" s="2"/>
      <c r="FOF462" s="2"/>
      <c r="FOG462" s="2"/>
      <c r="FOH462" s="2"/>
      <c r="FOI462" s="2"/>
      <c r="FOJ462" s="2"/>
      <c r="FOK462" s="2"/>
      <c r="FOL462" s="2"/>
      <c r="FOM462" s="2"/>
      <c r="FON462" s="2"/>
      <c r="FOO462" s="2"/>
      <c r="FOP462" s="2"/>
      <c r="FOQ462" s="2"/>
      <c r="FOR462" s="2"/>
      <c r="FOS462" s="2"/>
      <c r="FOT462" s="2"/>
      <c r="FOU462" s="2"/>
      <c r="FOV462" s="2"/>
      <c r="FOW462" s="2"/>
      <c r="FOX462" s="2"/>
      <c r="FOY462" s="2"/>
      <c r="FOZ462" s="2"/>
      <c r="FPA462" s="2"/>
      <c r="FPB462" s="2"/>
      <c r="FPC462" s="2"/>
      <c r="FPD462" s="2"/>
      <c r="FPE462" s="2"/>
      <c r="FPF462" s="2"/>
      <c r="FPG462" s="2"/>
      <c r="FPH462" s="2"/>
      <c r="FPI462" s="2"/>
      <c r="FPJ462" s="2"/>
      <c r="FPK462" s="2"/>
      <c r="FPL462" s="2"/>
      <c r="FPM462" s="2"/>
      <c r="FPN462" s="2"/>
      <c r="FPO462" s="2"/>
      <c r="FPP462" s="2"/>
      <c r="FPQ462" s="2"/>
      <c r="FPR462" s="2"/>
      <c r="FPS462" s="2"/>
      <c r="FPT462" s="2"/>
      <c r="FPU462" s="2"/>
      <c r="FPV462" s="2"/>
      <c r="FPW462" s="2"/>
      <c r="FPX462" s="2"/>
      <c r="FPY462" s="2"/>
      <c r="FPZ462" s="2"/>
      <c r="FQA462" s="2"/>
      <c r="FQB462" s="2"/>
      <c r="FQC462" s="2"/>
      <c r="FQD462" s="2"/>
      <c r="FQE462" s="2"/>
      <c r="FQF462" s="2"/>
      <c r="FQG462" s="2"/>
      <c r="FQH462" s="2"/>
      <c r="FQI462" s="2"/>
      <c r="FQJ462" s="2"/>
      <c r="FQK462" s="2"/>
      <c r="FQL462" s="2"/>
      <c r="FQM462" s="2"/>
      <c r="FQN462" s="2"/>
      <c r="FQO462" s="2"/>
      <c r="FQP462" s="2"/>
      <c r="FQQ462" s="2"/>
      <c r="FQR462" s="2"/>
      <c r="FQS462" s="2"/>
      <c r="FQT462" s="2"/>
      <c r="FQU462" s="2"/>
      <c r="FQV462" s="2"/>
      <c r="FQW462" s="2"/>
      <c r="FQX462" s="2"/>
      <c r="FQY462" s="2"/>
      <c r="FQZ462" s="2"/>
      <c r="FRA462" s="2"/>
      <c r="FRB462" s="2"/>
      <c r="FRC462" s="2"/>
      <c r="FRD462" s="2"/>
      <c r="FRE462" s="2"/>
      <c r="FRF462" s="2"/>
      <c r="FRG462" s="2"/>
      <c r="FRH462" s="2"/>
      <c r="FRI462" s="2"/>
      <c r="FRJ462" s="2"/>
      <c r="FRK462" s="2"/>
      <c r="FRL462" s="2"/>
      <c r="FRM462" s="2"/>
      <c r="FRN462" s="2"/>
      <c r="FRO462" s="2"/>
      <c r="FRP462" s="2"/>
      <c r="FRQ462" s="2"/>
      <c r="FRR462" s="2"/>
      <c r="FRS462" s="2"/>
      <c r="FRT462" s="2"/>
      <c r="FRU462" s="2"/>
      <c r="FRV462" s="2"/>
      <c r="FRW462" s="2"/>
      <c r="FRX462" s="2"/>
      <c r="FRY462" s="2"/>
      <c r="FRZ462" s="2"/>
      <c r="FSA462" s="2"/>
      <c r="FSB462" s="2"/>
      <c r="FSC462" s="2"/>
      <c r="FSD462" s="2"/>
      <c r="FSE462" s="2"/>
      <c r="FSF462" s="2"/>
      <c r="FSG462" s="2"/>
      <c r="FSH462" s="2"/>
      <c r="FSI462" s="2"/>
      <c r="FSJ462" s="2"/>
      <c r="FSK462" s="2"/>
      <c r="FSL462" s="2"/>
      <c r="FSM462" s="2"/>
      <c r="FSN462" s="2"/>
      <c r="FSO462" s="2"/>
      <c r="FSP462" s="2"/>
      <c r="FSQ462" s="2"/>
      <c r="FSR462" s="2"/>
      <c r="FSS462" s="2"/>
      <c r="FST462" s="2"/>
      <c r="FSU462" s="2"/>
      <c r="FSV462" s="2"/>
      <c r="FSW462" s="2"/>
      <c r="FSX462" s="2"/>
      <c r="FSY462" s="2"/>
      <c r="FSZ462" s="2"/>
      <c r="FTA462" s="2"/>
      <c r="FTB462" s="2"/>
      <c r="FTC462" s="2"/>
      <c r="FTD462" s="2"/>
      <c r="FTE462" s="2"/>
      <c r="FTF462" s="2"/>
      <c r="FTG462" s="2"/>
      <c r="FTH462" s="2"/>
      <c r="FTI462" s="2"/>
      <c r="FTJ462" s="2"/>
      <c r="FTK462" s="2"/>
      <c r="FTL462" s="2"/>
      <c r="FTM462" s="2"/>
      <c r="FTN462" s="2"/>
      <c r="FTO462" s="2"/>
      <c r="FTP462" s="2"/>
      <c r="FTQ462" s="2"/>
      <c r="FTR462" s="2"/>
      <c r="FTS462" s="2"/>
      <c r="FTT462" s="2"/>
      <c r="FTU462" s="2"/>
      <c r="FTV462" s="2"/>
      <c r="FTW462" s="2"/>
      <c r="FTX462" s="2"/>
      <c r="FTY462" s="2"/>
      <c r="FTZ462" s="2"/>
      <c r="FUA462" s="2"/>
      <c r="FUB462" s="2"/>
      <c r="FUC462" s="2"/>
      <c r="FUD462" s="2"/>
      <c r="FUE462" s="2"/>
      <c r="FUF462" s="2"/>
      <c r="FUG462" s="2"/>
      <c r="FUH462" s="2"/>
      <c r="FUI462" s="2"/>
      <c r="FUJ462" s="2"/>
      <c r="FUK462" s="2"/>
      <c r="FUL462" s="2"/>
      <c r="FUM462" s="2"/>
      <c r="FUN462" s="2"/>
      <c r="FUO462" s="2"/>
      <c r="FUP462" s="2"/>
      <c r="FUQ462" s="2"/>
      <c r="FUR462" s="2"/>
      <c r="FUS462" s="2"/>
      <c r="FUT462" s="2"/>
      <c r="FUU462" s="2"/>
      <c r="FUV462" s="2"/>
      <c r="FUW462" s="2"/>
      <c r="FUX462" s="2"/>
      <c r="FUY462" s="2"/>
      <c r="FUZ462" s="2"/>
      <c r="FVA462" s="2"/>
      <c r="FVB462" s="2"/>
      <c r="FVC462" s="2"/>
      <c r="FVD462" s="2"/>
      <c r="FVE462" s="2"/>
      <c r="FVF462" s="2"/>
      <c r="FVG462" s="2"/>
      <c r="FVH462" s="2"/>
      <c r="FVI462" s="2"/>
      <c r="FVJ462" s="2"/>
      <c r="FVK462" s="2"/>
      <c r="FVL462" s="2"/>
      <c r="FVM462" s="2"/>
      <c r="FVN462" s="2"/>
      <c r="FVO462" s="2"/>
      <c r="FVP462" s="2"/>
      <c r="FVQ462" s="2"/>
      <c r="FVR462" s="2"/>
      <c r="FVS462" s="2"/>
      <c r="FVT462" s="2"/>
      <c r="FVU462" s="2"/>
      <c r="FVV462" s="2"/>
      <c r="FVW462" s="2"/>
      <c r="FVX462" s="2"/>
      <c r="FVY462" s="2"/>
      <c r="FVZ462" s="2"/>
      <c r="FWA462" s="2"/>
      <c r="FWB462" s="2"/>
      <c r="FWC462" s="2"/>
      <c r="FWD462" s="2"/>
      <c r="FWE462" s="2"/>
      <c r="FWF462" s="2"/>
      <c r="FWG462" s="2"/>
      <c r="FWH462" s="2"/>
      <c r="FWI462" s="2"/>
      <c r="FWJ462" s="2"/>
      <c r="FWK462" s="2"/>
      <c r="FWL462" s="2"/>
      <c r="FWM462" s="2"/>
      <c r="FWN462" s="2"/>
      <c r="FWO462" s="2"/>
      <c r="FWP462" s="2"/>
      <c r="FWQ462" s="2"/>
      <c r="FWR462" s="2"/>
      <c r="FWS462" s="2"/>
      <c r="FWT462" s="2"/>
      <c r="FWU462" s="2"/>
      <c r="FWV462" s="2"/>
      <c r="FWW462" s="2"/>
      <c r="FWX462" s="2"/>
      <c r="FWY462" s="2"/>
      <c r="FWZ462" s="2"/>
      <c r="FXA462" s="2"/>
      <c r="FXB462" s="2"/>
      <c r="FXC462" s="2"/>
      <c r="FXD462" s="2"/>
      <c r="FXE462" s="2"/>
      <c r="FXF462" s="2"/>
      <c r="FXG462" s="2"/>
      <c r="FXH462" s="2"/>
      <c r="FXI462" s="2"/>
      <c r="FXJ462" s="2"/>
      <c r="FXK462" s="2"/>
      <c r="FXL462" s="2"/>
      <c r="FXM462" s="2"/>
      <c r="FXN462" s="2"/>
      <c r="FXO462" s="2"/>
      <c r="FXP462" s="2"/>
      <c r="FXQ462" s="2"/>
      <c r="FXR462" s="2"/>
      <c r="FXS462" s="2"/>
      <c r="FXT462" s="2"/>
      <c r="FXU462" s="2"/>
      <c r="FXV462" s="2"/>
      <c r="FXW462" s="2"/>
      <c r="FXX462" s="2"/>
      <c r="FXY462" s="2"/>
      <c r="FXZ462" s="2"/>
      <c r="FYA462" s="2"/>
      <c r="FYB462" s="2"/>
      <c r="FYC462" s="2"/>
      <c r="FYD462" s="2"/>
      <c r="FYE462" s="2"/>
      <c r="FYF462" s="2"/>
      <c r="FYG462" s="2"/>
      <c r="FYH462" s="2"/>
      <c r="FYI462" s="2"/>
      <c r="FYJ462" s="2"/>
      <c r="FYK462" s="2"/>
      <c r="FYL462" s="2"/>
      <c r="FYM462" s="2"/>
      <c r="FYN462" s="2"/>
      <c r="FYO462" s="2"/>
      <c r="FYP462" s="2"/>
      <c r="FYQ462" s="2"/>
      <c r="FYR462" s="2"/>
      <c r="FYS462" s="2"/>
      <c r="FYT462" s="2"/>
      <c r="FYU462" s="2"/>
      <c r="FYV462" s="2"/>
      <c r="FYW462" s="2"/>
      <c r="FYX462" s="2"/>
      <c r="FYY462" s="2"/>
      <c r="FYZ462" s="2"/>
      <c r="FZA462" s="2"/>
      <c r="FZB462" s="2"/>
      <c r="FZC462" s="2"/>
      <c r="FZD462" s="2"/>
      <c r="FZE462" s="2"/>
      <c r="FZF462" s="2"/>
      <c r="FZG462" s="2"/>
      <c r="FZH462" s="2"/>
      <c r="FZI462" s="2"/>
      <c r="FZJ462" s="2"/>
      <c r="FZK462" s="2"/>
      <c r="FZL462" s="2"/>
      <c r="FZM462" s="2"/>
      <c r="FZN462" s="2"/>
      <c r="FZO462" s="2"/>
      <c r="FZP462" s="2"/>
      <c r="FZQ462" s="2"/>
      <c r="FZR462" s="2"/>
      <c r="FZS462" s="2"/>
      <c r="FZT462" s="2"/>
      <c r="FZU462" s="2"/>
      <c r="FZV462" s="2"/>
      <c r="FZW462" s="2"/>
      <c r="FZX462" s="2"/>
      <c r="FZY462" s="2"/>
      <c r="FZZ462" s="2"/>
      <c r="GAA462" s="2"/>
      <c r="GAB462" s="2"/>
      <c r="GAC462" s="2"/>
      <c r="GAD462" s="2"/>
      <c r="GAE462" s="2"/>
      <c r="GAF462" s="2"/>
      <c r="GAG462" s="2"/>
      <c r="GAH462" s="2"/>
      <c r="GAI462" s="2"/>
      <c r="GAJ462" s="2"/>
      <c r="GAK462" s="2"/>
      <c r="GAL462" s="2"/>
      <c r="GAM462" s="2"/>
      <c r="GAN462" s="2"/>
      <c r="GAO462" s="2"/>
      <c r="GAP462" s="2"/>
      <c r="GAQ462" s="2"/>
      <c r="GAR462" s="2"/>
      <c r="GAS462" s="2"/>
      <c r="GAT462" s="2"/>
      <c r="GAU462" s="2"/>
      <c r="GAV462" s="2"/>
      <c r="GAW462" s="2"/>
      <c r="GAX462" s="2"/>
      <c r="GAY462" s="2"/>
      <c r="GAZ462" s="2"/>
      <c r="GBA462" s="2"/>
      <c r="GBB462" s="2"/>
      <c r="GBC462" s="2"/>
      <c r="GBD462" s="2"/>
      <c r="GBE462" s="2"/>
      <c r="GBF462" s="2"/>
      <c r="GBG462" s="2"/>
      <c r="GBH462" s="2"/>
      <c r="GBI462" s="2"/>
      <c r="GBJ462" s="2"/>
      <c r="GBK462" s="2"/>
      <c r="GBL462" s="2"/>
      <c r="GBM462" s="2"/>
      <c r="GBN462" s="2"/>
      <c r="GBO462" s="2"/>
      <c r="GBP462" s="2"/>
      <c r="GBQ462" s="2"/>
      <c r="GBR462" s="2"/>
      <c r="GBS462" s="2"/>
      <c r="GBT462" s="2"/>
      <c r="GBU462" s="2"/>
      <c r="GBV462" s="2"/>
      <c r="GBW462" s="2"/>
      <c r="GBX462" s="2"/>
      <c r="GBY462" s="2"/>
      <c r="GBZ462" s="2"/>
      <c r="GCA462" s="2"/>
      <c r="GCB462" s="2"/>
      <c r="GCC462" s="2"/>
      <c r="GCD462" s="2"/>
      <c r="GCE462" s="2"/>
      <c r="GCF462" s="2"/>
      <c r="GCG462" s="2"/>
      <c r="GCH462" s="2"/>
      <c r="GCI462" s="2"/>
      <c r="GCJ462" s="2"/>
      <c r="GCK462" s="2"/>
      <c r="GCL462" s="2"/>
      <c r="GCM462" s="2"/>
      <c r="GCN462" s="2"/>
      <c r="GCO462" s="2"/>
      <c r="GCP462" s="2"/>
      <c r="GCQ462" s="2"/>
      <c r="GCR462" s="2"/>
      <c r="GCS462" s="2"/>
      <c r="GCT462" s="2"/>
      <c r="GCU462" s="2"/>
      <c r="GCV462" s="2"/>
      <c r="GCW462" s="2"/>
      <c r="GCX462" s="2"/>
      <c r="GCY462" s="2"/>
      <c r="GCZ462" s="2"/>
      <c r="GDA462" s="2"/>
      <c r="GDB462" s="2"/>
      <c r="GDC462" s="2"/>
      <c r="GDD462" s="2"/>
      <c r="GDE462" s="2"/>
      <c r="GDF462" s="2"/>
      <c r="GDG462" s="2"/>
      <c r="GDH462" s="2"/>
      <c r="GDI462" s="2"/>
      <c r="GDJ462" s="2"/>
      <c r="GDK462" s="2"/>
      <c r="GDL462" s="2"/>
      <c r="GDM462" s="2"/>
      <c r="GDN462" s="2"/>
      <c r="GDO462" s="2"/>
      <c r="GDP462" s="2"/>
      <c r="GDQ462" s="2"/>
      <c r="GDR462" s="2"/>
      <c r="GDS462" s="2"/>
      <c r="GDT462" s="2"/>
      <c r="GDU462" s="2"/>
      <c r="GDV462" s="2"/>
      <c r="GDW462" s="2"/>
      <c r="GDX462" s="2"/>
      <c r="GDY462" s="2"/>
      <c r="GDZ462" s="2"/>
      <c r="GEA462" s="2"/>
      <c r="GEB462" s="2"/>
      <c r="GEC462" s="2"/>
      <c r="GED462" s="2"/>
      <c r="GEE462" s="2"/>
      <c r="GEF462" s="2"/>
      <c r="GEG462" s="2"/>
      <c r="GEH462" s="2"/>
      <c r="GEI462" s="2"/>
      <c r="GEJ462" s="2"/>
      <c r="GEK462" s="2"/>
      <c r="GEL462" s="2"/>
      <c r="GEM462" s="2"/>
      <c r="GEN462" s="2"/>
      <c r="GEO462" s="2"/>
      <c r="GEP462" s="2"/>
      <c r="GEQ462" s="2"/>
      <c r="GER462" s="2"/>
      <c r="GES462" s="2"/>
      <c r="GET462" s="2"/>
      <c r="GEU462" s="2"/>
      <c r="GEV462" s="2"/>
      <c r="GEW462" s="2"/>
      <c r="GEX462" s="2"/>
      <c r="GEY462" s="2"/>
      <c r="GEZ462" s="2"/>
      <c r="GFA462" s="2"/>
      <c r="GFB462" s="2"/>
      <c r="GFC462" s="2"/>
      <c r="GFD462" s="2"/>
      <c r="GFE462" s="2"/>
      <c r="GFF462" s="2"/>
      <c r="GFG462" s="2"/>
      <c r="GFH462" s="2"/>
      <c r="GFI462" s="2"/>
      <c r="GFJ462" s="2"/>
      <c r="GFK462" s="2"/>
      <c r="GFL462" s="2"/>
      <c r="GFM462" s="2"/>
      <c r="GFN462" s="2"/>
      <c r="GFO462" s="2"/>
      <c r="GFP462" s="2"/>
      <c r="GFQ462" s="2"/>
      <c r="GFR462" s="2"/>
      <c r="GFS462" s="2"/>
      <c r="GFT462" s="2"/>
      <c r="GFU462" s="2"/>
      <c r="GFV462" s="2"/>
      <c r="GFW462" s="2"/>
      <c r="GFX462" s="2"/>
      <c r="GFY462" s="2"/>
      <c r="GFZ462" s="2"/>
      <c r="GGA462" s="2"/>
      <c r="GGB462" s="2"/>
      <c r="GGC462" s="2"/>
      <c r="GGD462" s="2"/>
      <c r="GGE462" s="2"/>
      <c r="GGF462" s="2"/>
      <c r="GGG462" s="2"/>
      <c r="GGH462" s="2"/>
      <c r="GGI462" s="2"/>
      <c r="GGJ462" s="2"/>
      <c r="GGK462" s="2"/>
      <c r="GGL462" s="2"/>
      <c r="GGM462" s="2"/>
      <c r="GGN462" s="2"/>
      <c r="GGO462" s="2"/>
      <c r="GGP462" s="2"/>
      <c r="GGQ462" s="2"/>
      <c r="GGR462" s="2"/>
      <c r="GGS462" s="2"/>
      <c r="GGT462" s="2"/>
      <c r="GGU462" s="2"/>
      <c r="GGV462" s="2"/>
      <c r="GGW462" s="2"/>
      <c r="GGX462" s="2"/>
      <c r="GGY462" s="2"/>
      <c r="GGZ462" s="2"/>
      <c r="GHA462" s="2"/>
      <c r="GHB462" s="2"/>
      <c r="GHC462" s="2"/>
      <c r="GHD462" s="2"/>
      <c r="GHE462" s="2"/>
      <c r="GHF462" s="2"/>
      <c r="GHG462" s="2"/>
      <c r="GHH462" s="2"/>
      <c r="GHI462" s="2"/>
      <c r="GHJ462" s="2"/>
      <c r="GHK462" s="2"/>
      <c r="GHL462" s="2"/>
      <c r="GHM462" s="2"/>
      <c r="GHN462" s="2"/>
      <c r="GHO462" s="2"/>
      <c r="GHP462" s="2"/>
      <c r="GHQ462" s="2"/>
      <c r="GHR462" s="2"/>
      <c r="GHS462" s="2"/>
      <c r="GHT462" s="2"/>
      <c r="GHU462" s="2"/>
      <c r="GHV462" s="2"/>
      <c r="GHW462" s="2"/>
      <c r="GHX462" s="2"/>
      <c r="GHY462" s="2"/>
      <c r="GHZ462" s="2"/>
      <c r="GIA462" s="2"/>
      <c r="GIB462" s="2"/>
      <c r="GIC462" s="2"/>
      <c r="GID462" s="2"/>
      <c r="GIE462" s="2"/>
      <c r="GIF462" s="2"/>
      <c r="GIG462" s="2"/>
      <c r="GIH462" s="2"/>
      <c r="GII462" s="2"/>
      <c r="GIJ462" s="2"/>
      <c r="GIK462" s="2"/>
      <c r="GIL462" s="2"/>
      <c r="GIM462" s="2"/>
      <c r="GIN462" s="2"/>
      <c r="GIO462" s="2"/>
      <c r="GIP462" s="2"/>
      <c r="GIQ462" s="2"/>
      <c r="GIR462" s="2"/>
      <c r="GIS462" s="2"/>
      <c r="GIT462" s="2"/>
      <c r="GIU462" s="2"/>
      <c r="GIV462" s="2"/>
      <c r="GIW462" s="2"/>
      <c r="GIX462" s="2"/>
      <c r="GIY462" s="2"/>
      <c r="GIZ462" s="2"/>
      <c r="GJA462" s="2"/>
      <c r="GJB462" s="2"/>
      <c r="GJC462" s="2"/>
      <c r="GJD462" s="2"/>
      <c r="GJE462" s="2"/>
      <c r="GJF462" s="2"/>
      <c r="GJG462" s="2"/>
      <c r="GJH462" s="2"/>
      <c r="GJI462" s="2"/>
      <c r="GJJ462" s="2"/>
      <c r="GJK462" s="2"/>
      <c r="GJL462" s="2"/>
      <c r="GJM462" s="2"/>
      <c r="GJN462" s="2"/>
      <c r="GJO462" s="2"/>
      <c r="GJP462" s="2"/>
      <c r="GJQ462" s="2"/>
      <c r="GJR462" s="2"/>
      <c r="GJS462" s="2"/>
      <c r="GJT462" s="2"/>
      <c r="GJU462" s="2"/>
      <c r="GJV462" s="2"/>
      <c r="GJW462" s="2"/>
      <c r="GJX462" s="2"/>
      <c r="GJY462" s="2"/>
      <c r="GJZ462" s="2"/>
      <c r="GKA462" s="2"/>
      <c r="GKB462" s="2"/>
      <c r="GKC462" s="2"/>
      <c r="GKD462" s="2"/>
      <c r="GKE462" s="2"/>
      <c r="GKF462" s="2"/>
      <c r="GKG462" s="2"/>
      <c r="GKH462" s="2"/>
      <c r="GKI462" s="2"/>
      <c r="GKJ462" s="2"/>
      <c r="GKK462" s="2"/>
      <c r="GKL462" s="2"/>
      <c r="GKM462" s="2"/>
      <c r="GKN462" s="2"/>
      <c r="GKO462" s="2"/>
      <c r="GKP462" s="2"/>
      <c r="GKQ462" s="2"/>
      <c r="GKR462" s="2"/>
      <c r="GKS462" s="2"/>
      <c r="GKT462" s="2"/>
      <c r="GKU462" s="2"/>
      <c r="GKV462" s="2"/>
      <c r="GKW462" s="2"/>
      <c r="GKX462" s="2"/>
      <c r="GKY462" s="2"/>
      <c r="GKZ462" s="2"/>
      <c r="GLA462" s="2"/>
      <c r="GLB462" s="2"/>
      <c r="GLC462" s="2"/>
      <c r="GLD462" s="2"/>
      <c r="GLE462" s="2"/>
      <c r="GLF462" s="2"/>
      <c r="GLG462" s="2"/>
      <c r="GLH462" s="2"/>
      <c r="GLI462" s="2"/>
      <c r="GLJ462" s="2"/>
      <c r="GLK462" s="2"/>
      <c r="GLL462" s="2"/>
      <c r="GLM462" s="2"/>
      <c r="GLN462" s="2"/>
      <c r="GLO462" s="2"/>
      <c r="GLP462" s="2"/>
      <c r="GLQ462" s="2"/>
      <c r="GLR462" s="2"/>
      <c r="GLS462" s="2"/>
      <c r="GLT462" s="2"/>
      <c r="GLU462" s="2"/>
      <c r="GLV462" s="2"/>
      <c r="GLW462" s="2"/>
      <c r="GLX462" s="2"/>
      <c r="GLY462" s="2"/>
      <c r="GLZ462" s="2"/>
      <c r="GMA462" s="2"/>
      <c r="GMB462" s="2"/>
      <c r="GMC462" s="2"/>
      <c r="GMD462" s="2"/>
      <c r="GME462" s="2"/>
      <c r="GMF462" s="2"/>
      <c r="GMG462" s="2"/>
      <c r="GMH462" s="2"/>
      <c r="GMI462" s="2"/>
      <c r="GMJ462" s="2"/>
      <c r="GMK462" s="2"/>
      <c r="GML462" s="2"/>
      <c r="GMM462" s="2"/>
      <c r="GMN462" s="2"/>
      <c r="GMO462" s="2"/>
      <c r="GMP462" s="2"/>
      <c r="GMQ462" s="2"/>
      <c r="GMR462" s="2"/>
      <c r="GMS462" s="2"/>
      <c r="GMT462" s="2"/>
      <c r="GMU462" s="2"/>
      <c r="GMV462" s="2"/>
      <c r="GMW462" s="2"/>
      <c r="GMX462" s="2"/>
      <c r="GMY462" s="2"/>
      <c r="GMZ462" s="2"/>
      <c r="GNA462" s="2"/>
      <c r="GNB462" s="2"/>
      <c r="GNC462" s="2"/>
      <c r="GND462" s="2"/>
      <c r="GNE462" s="2"/>
      <c r="GNF462" s="2"/>
      <c r="GNG462" s="2"/>
      <c r="GNH462" s="2"/>
      <c r="GNI462" s="2"/>
      <c r="GNJ462" s="2"/>
      <c r="GNK462" s="2"/>
      <c r="GNL462" s="2"/>
      <c r="GNM462" s="2"/>
      <c r="GNN462" s="2"/>
      <c r="GNO462" s="2"/>
      <c r="GNP462" s="2"/>
      <c r="GNQ462" s="2"/>
      <c r="GNR462" s="2"/>
      <c r="GNS462" s="2"/>
      <c r="GNT462" s="2"/>
      <c r="GNU462" s="2"/>
      <c r="GNV462" s="2"/>
      <c r="GNW462" s="2"/>
      <c r="GNX462" s="2"/>
      <c r="GNY462" s="2"/>
      <c r="GNZ462" s="2"/>
      <c r="GOA462" s="2"/>
      <c r="GOB462" s="2"/>
      <c r="GOC462" s="2"/>
      <c r="GOD462" s="2"/>
      <c r="GOE462" s="2"/>
      <c r="GOF462" s="2"/>
      <c r="GOG462" s="2"/>
      <c r="GOH462" s="2"/>
      <c r="GOI462" s="2"/>
      <c r="GOJ462" s="2"/>
      <c r="GOK462" s="2"/>
      <c r="GOL462" s="2"/>
      <c r="GOM462" s="2"/>
      <c r="GON462" s="2"/>
      <c r="GOO462" s="2"/>
      <c r="GOP462" s="2"/>
      <c r="GOQ462" s="2"/>
      <c r="GOR462" s="2"/>
      <c r="GOS462" s="2"/>
      <c r="GOT462" s="2"/>
      <c r="GOU462" s="2"/>
      <c r="GOV462" s="2"/>
      <c r="GOW462" s="2"/>
      <c r="GOX462" s="2"/>
      <c r="GOY462" s="2"/>
      <c r="GOZ462" s="2"/>
      <c r="GPA462" s="2"/>
      <c r="GPB462" s="2"/>
      <c r="GPC462" s="2"/>
      <c r="GPD462" s="2"/>
      <c r="GPE462" s="2"/>
      <c r="GPF462" s="2"/>
      <c r="GPG462" s="2"/>
      <c r="GPH462" s="2"/>
      <c r="GPI462" s="2"/>
      <c r="GPJ462" s="2"/>
      <c r="GPK462" s="2"/>
      <c r="GPL462" s="2"/>
      <c r="GPM462" s="2"/>
      <c r="GPN462" s="2"/>
      <c r="GPO462" s="2"/>
      <c r="GPP462" s="2"/>
      <c r="GPQ462" s="2"/>
      <c r="GPR462" s="2"/>
      <c r="GPS462" s="2"/>
      <c r="GPT462" s="2"/>
      <c r="GPU462" s="2"/>
      <c r="GPV462" s="2"/>
      <c r="GPW462" s="2"/>
      <c r="GPX462" s="2"/>
      <c r="GPY462" s="2"/>
      <c r="GPZ462" s="2"/>
      <c r="GQA462" s="2"/>
      <c r="GQB462" s="2"/>
      <c r="GQC462" s="2"/>
      <c r="GQD462" s="2"/>
      <c r="GQE462" s="2"/>
      <c r="GQF462" s="2"/>
      <c r="GQG462" s="2"/>
      <c r="GQH462" s="2"/>
      <c r="GQI462" s="2"/>
      <c r="GQJ462" s="2"/>
      <c r="GQK462" s="2"/>
      <c r="GQL462" s="2"/>
      <c r="GQM462" s="2"/>
      <c r="GQN462" s="2"/>
      <c r="GQO462" s="2"/>
      <c r="GQP462" s="2"/>
      <c r="GQQ462" s="2"/>
      <c r="GQR462" s="2"/>
      <c r="GQS462" s="2"/>
      <c r="GQT462" s="2"/>
      <c r="GQU462" s="2"/>
      <c r="GQV462" s="2"/>
      <c r="GQW462" s="2"/>
      <c r="GQX462" s="2"/>
      <c r="GQY462" s="2"/>
      <c r="GQZ462" s="2"/>
      <c r="GRA462" s="2"/>
      <c r="GRB462" s="2"/>
      <c r="GRC462" s="2"/>
      <c r="GRD462" s="2"/>
      <c r="GRE462" s="2"/>
      <c r="GRF462" s="2"/>
      <c r="GRG462" s="2"/>
      <c r="GRH462" s="2"/>
      <c r="GRI462" s="2"/>
      <c r="GRJ462" s="2"/>
      <c r="GRK462" s="2"/>
      <c r="GRL462" s="2"/>
      <c r="GRM462" s="2"/>
      <c r="GRN462" s="2"/>
      <c r="GRO462" s="2"/>
      <c r="GRP462" s="2"/>
      <c r="GRQ462" s="2"/>
      <c r="GRR462" s="2"/>
      <c r="GRS462" s="2"/>
      <c r="GRT462" s="2"/>
      <c r="GRU462" s="2"/>
      <c r="GRV462" s="2"/>
      <c r="GRW462" s="2"/>
      <c r="GRX462" s="2"/>
      <c r="GRY462" s="2"/>
      <c r="GRZ462" s="2"/>
      <c r="GSA462" s="2"/>
      <c r="GSB462" s="2"/>
      <c r="GSC462" s="2"/>
      <c r="GSD462" s="2"/>
      <c r="GSE462" s="2"/>
      <c r="GSF462" s="2"/>
      <c r="GSG462" s="2"/>
      <c r="GSH462" s="2"/>
      <c r="GSI462" s="2"/>
      <c r="GSJ462" s="2"/>
      <c r="GSK462" s="2"/>
      <c r="GSL462" s="2"/>
      <c r="GSM462" s="2"/>
      <c r="GSN462" s="2"/>
      <c r="GSO462" s="2"/>
      <c r="GSP462" s="2"/>
      <c r="GSQ462" s="2"/>
      <c r="GSR462" s="2"/>
      <c r="GSS462" s="2"/>
      <c r="GST462" s="2"/>
      <c r="GSU462" s="2"/>
      <c r="GSV462" s="2"/>
      <c r="GSW462" s="2"/>
      <c r="GSX462" s="2"/>
      <c r="GSY462" s="2"/>
      <c r="GSZ462" s="2"/>
      <c r="GTA462" s="2"/>
      <c r="GTB462" s="2"/>
      <c r="GTC462" s="2"/>
      <c r="GTD462" s="2"/>
      <c r="GTE462" s="2"/>
      <c r="GTF462" s="2"/>
      <c r="GTG462" s="2"/>
      <c r="GTH462" s="2"/>
      <c r="GTI462" s="2"/>
      <c r="GTJ462" s="2"/>
      <c r="GTK462" s="2"/>
      <c r="GTL462" s="2"/>
      <c r="GTM462" s="2"/>
      <c r="GTN462" s="2"/>
      <c r="GTO462" s="2"/>
      <c r="GTP462" s="2"/>
      <c r="GTQ462" s="2"/>
      <c r="GTR462" s="2"/>
      <c r="GTS462" s="2"/>
      <c r="GTT462" s="2"/>
      <c r="GTU462" s="2"/>
      <c r="GTV462" s="2"/>
      <c r="GTW462" s="2"/>
      <c r="GTX462" s="2"/>
      <c r="GTY462" s="2"/>
      <c r="GTZ462" s="2"/>
      <c r="GUA462" s="2"/>
      <c r="GUB462" s="2"/>
      <c r="GUC462" s="2"/>
      <c r="GUD462" s="2"/>
      <c r="GUE462" s="2"/>
      <c r="GUF462" s="2"/>
      <c r="GUG462" s="2"/>
      <c r="GUH462" s="2"/>
      <c r="GUI462" s="2"/>
      <c r="GUJ462" s="2"/>
      <c r="GUK462" s="2"/>
      <c r="GUL462" s="2"/>
      <c r="GUM462" s="2"/>
      <c r="GUN462" s="2"/>
      <c r="GUO462" s="2"/>
      <c r="GUP462" s="2"/>
      <c r="GUQ462" s="2"/>
      <c r="GUR462" s="2"/>
      <c r="GUS462" s="2"/>
      <c r="GUT462" s="2"/>
      <c r="GUU462" s="2"/>
      <c r="GUV462" s="2"/>
      <c r="GUW462" s="2"/>
      <c r="GUX462" s="2"/>
      <c r="GUY462" s="2"/>
      <c r="GUZ462" s="2"/>
      <c r="GVA462" s="2"/>
      <c r="GVB462" s="2"/>
      <c r="GVC462" s="2"/>
      <c r="GVD462" s="2"/>
      <c r="GVE462" s="2"/>
      <c r="GVF462" s="2"/>
      <c r="GVG462" s="2"/>
      <c r="GVH462" s="2"/>
      <c r="GVI462" s="2"/>
      <c r="GVJ462" s="2"/>
      <c r="GVK462" s="2"/>
      <c r="GVL462" s="2"/>
      <c r="GVM462" s="2"/>
      <c r="GVN462" s="2"/>
      <c r="GVO462" s="2"/>
      <c r="GVP462" s="2"/>
      <c r="GVQ462" s="2"/>
      <c r="GVR462" s="2"/>
      <c r="GVS462" s="2"/>
      <c r="GVT462" s="2"/>
      <c r="GVU462" s="2"/>
      <c r="GVV462" s="2"/>
      <c r="GVW462" s="2"/>
      <c r="GVX462" s="2"/>
      <c r="GVY462" s="2"/>
      <c r="GVZ462" s="2"/>
      <c r="GWA462" s="2"/>
      <c r="GWB462" s="2"/>
      <c r="GWC462" s="2"/>
      <c r="GWD462" s="2"/>
      <c r="GWE462" s="2"/>
      <c r="GWF462" s="2"/>
      <c r="GWG462" s="2"/>
      <c r="GWH462" s="2"/>
      <c r="GWI462" s="2"/>
      <c r="GWJ462" s="2"/>
      <c r="GWK462" s="2"/>
      <c r="GWL462" s="2"/>
      <c r="GWM462" s="2"/>
      <c r="GWN462" s="2"/>
      <c r="GWO462" s="2"/>
      <c r="GWP462" s="2"/>
      <c r="GWQ462" s="2"/>
      <c r="GWR462" s="2"/>
      <c r="GWS462" s="2"/>
      <c r="GWT462" s="2"/>
      <c r="GWU462" s="2"/>
      <c r="GWV462" s="2"/>
      <c r="GWW462" s="2"/>
      <c r="GWX462" s="2"/>
      <c r="GWY462" s="2"/>
      <c r="GWZ462" s="2"/>
      <c r="GXA462" s="2"/>
      <c r="GXB462" s="2"/>
      <c r="GXC462" s="2"/>
      <c r="GXD462" s="2"/>
      <c r="GXE462" s="2"/>
      <c r="GXF462" s="2"/>
      <c r="GXG462" s="2"/>
      <c r="GXH462" s="2"/>
      <c r="GXI462" s="2"/>
      <c r="GXJ462" s="2"/>
      <c r="GXK462" s="2"/>
      <c r="GXL462" s="2"/>
      <c r="GXM462" s="2"/>
      <c r="GXN462" s="2"/>
      <c r="GXO462" s="2"/>
      <c r="GXP462" s="2"/>
      <c r="GXQ462" s="2"/>
      <c r="GXR462" s="2"/>
      <c r="GXS462" s="2"/>
      <c r="GXT462" s="2"/>
      <c r="GXU462" s="2"/>
      <c r="GXV462" s="2"/>
      <c r="GXW462" s="2"/>
      <c r="GXX462" s="2"/>
      <c r="GXY462" s="2"/>
      <c r="GXZ462" s="2"/>
      <c r="GYA462" s="2"/>
      <c r="GYB462" s="2"/>
      <c r="GYC462" s="2"/>
      <c r="GYD462" s="2"/>
      <c r="GYE462" s="2"/>
      <c r="GYF462" s="2"/>
      <c r="GYG462" s="2"/>
      <c r="GYH462" s="2"/>
      <c r="GYI462" s="2"/>
      <c r="GYJ462" s="2"/>
      <c r="GYK462" s="2"/>
      <c r="GYL462" s="2"/>
      <c r="GYM462" s="2"/>
      <c r="GYN462" s="2"/>
      <c r="GYO462" s="2"/>
      <c r="GYP462" s="2"/>
      <c r="GYQ462" s="2"/>
      <c r="GYR462" s="2"/>
      <c r="GYS462" s="2"/>
      <c r="GYT462" s="2"/>
      <c r="GYU462" s="2"/>
      <c r="GYV462" s="2"/>
      <c r="GYW462" s="2"/>
      <c r="GYX462" s="2"/>
      <c r="GYY462" s="2"/>
      <c r="GYZ462" s="2"/>
      <c r="GZA462" s="2"/>
      <c r="GZB462" s="2"/>
      <c r="GZC462" s="2"/>
      <c r="GZD462" s="2"/>
      <c r="GZE462" s="2"/>
      <c r="GZF462" s="2"/>
      <c r="GZG462" s="2"/>
      <c r="GZH462" s="2"/>
      <c r="GZI462" s="2"/>
      <c r="GZJ462" s="2"/>
      <c r="GZK462" s="2"/>
      <c r="GZL462" s="2"/>
      <c r="GZM462" s="2"/>
      <c r="GZN462" s="2"/>
      <c r="GZO462" s="2"/>
      <c r="GZP462" s="2"/>
      <c r="GZQ462" s="2"/>
      <c r="GZR462" s="2"/>
      <c r="GZS462" s="2"/>
      <c r="GZT462" s="2"/>
      <c r="GZU462" s="2"/>
      <c r="GZV462" s="2"/>
      <c r="GZW462" s="2"/>
      <c r="GZX462" s="2"/>
      <c r="GZY462" s="2"/>
      <c r="GZZ462" s="2"/>
      <c r="HAA462" s="2"/>
      <c r="HAB462" s="2"/>
      <c r="HAC462" s="2"/>
      <c r="HAD462" s="2"/>
      <c r="HAE462" s="2"/>
      <c r="HAF462" s="2"/>
      <c r="HAG462" s="2"/>
      <c r="HAH462" s="2"/>
      <c r="HAI462" s="2"/>
      <c r="HAJ462" s="2"/>
      <c r="HAK462" s="2"/>
      <c r="HAL462" s="2"/>
      <c r="HAM462" s="2"/>
      <c r="HAN462" s="2"/>
      <c r="HAO462" s="2"/>
      <c r="HAP462" s="2"/>
      <c r="HAQ462" s="2"/>
      <c r="HAR462" s="2"/>
      <c r="HAS462" s="2"/>
      <c r="HAT462" s="2"/>
      <c r="HAU462" s="2"/>
      <c r="HAV462" s="2"/>
      <c r="HAW462" s="2"/>
      <c r="HAX462" s="2"/>
      <c r="HAY462" s="2"/>
      <c r="HAZ462" s="2"/>
      <c r="HBA462" s="2"/>
      <c r="HBB462" s="2"/>
      <c r="HBC462" s="2"/>
      <c r="HBD462" s="2"/>
      <c r="HBE462" s="2"/>
      <c r="HBF462" s="2"/>
      <c r="HBG462" s="2"/>
      <c r="HBH462" s="2"/>
      <c r="HBI462" s="2"/>
      <c r="HBJ462" s="2"/>
      <c r="HBK462" s="2"/>
      <c r="HBL462" s="2"/>
      <c r="HBM462" s="2"/>
      <c r="HBN462" s="2"/>
      <c r="HBO462" s="2"/>
      <c r="HBP462" s="2"/>
      <c r="HBQ462" s="2"/>
      <c r="HBR462" s="2"/>
      <c r="HBS462" s="2"/>
      <c r="HBT462" s="2"/>
      <c r="HBU462" s="2"/>
      <c r="HBV462" s="2"/>
      <c r="HBW462" s="2"/>
      <c r="HBX462" s="2"/>
      <c r="HBY462" s="2"/>
      <c r="HBZ462" s="2"/>
      <c r="HCA462" s="2"/>
      <c r="HCB462" s="2"/>
      <c r="HCC462" s="2"/>
      <c r="HCD462" s="2"/>
      <c r="HCE462" s="2"/>
      <c r="HCF462" s="2"/>
      <c r="HCG462" s="2"/>
      <c r="HCH462" s="2"/>
      <c r="HCI462" s="2"/>
      <c r="HCJ462" s="2"/>
      <c r="HCK462" s="2"/>
      <c r="HCL462" s="2"/>
      <c r="HCM462" s="2"/>
      <c r="HCN462" s="2"/>
      <c r="HCO462" s="2"/>
      <c r="HCP462" s="2"/>
      <c r="HCQ462" s="2"/>
      <c r="HCR462" s="2"/>
      <c r="HCS462" s="2"/>
      <c r="HCT462" s="2"/>
      <c r="HCU462" s="2"/>
      <c r="HCV462" s="2"/>
      <c r="HCW462" s="2"/>
      <c r="HCX462" s="2"/>
      <c r="HCY462" s="2"/>
      <c r="HCZ462" s="2"/>
      <c r="HDA462" s="2"/>
      <c r="HDB462" s="2"/>
      <c r="HDC462" s="2"/>
      <c r="HDD462" s="2"/>
      <c r="HDE462" s="2"/>
      <c r="HDF462" s="2"/>
      <c r="HDG462" s="2"/>
      <c r="HDH462" s="2"/>
      <c r="HDI462" s="2"/>
      <c r="HDJ462" s="2"/>
      <c r="HDK462" s="2"/>
      <c r="HDL462" s="2"/>
      <c r="HDM462" s="2"/>
      <c r="HDN462" s="2"/>
      <c r="HDO462" s="2"/>
      <c r="HDP462" s="2"/>
      <c r="HDQ462" s="2"/>
      <c r="HDR462" s="2"/>
      <c r="HDS462" s="2"/>
      <c r="HDT462" s="2"/>
      <c r="HDU462" s="2"/>
      <c r="HDV462" s="2"/>
      <c r="HDW462" s="2"/>
      <c r="HDX462" s="2"/>
      <c r="HDY462" s="2"/>
      <c r="HDZ462" s="2"/>
      <c r="HEA462" s="2"/>
      <c r="HEB462" s="2"/>
      <c r="HEC462" s="2"/>
      <c r="HED462" s="2"/>
      <c r="HEE462" s="2"/>
      <c r="HEF462" s="2"/>
      <c r="HEG462" s="2"/>
      <c r="HEH462" s="2"/>
      <c r="HEI462" s="2"/>
      <c r="HEJ462" s="2"/>
      <c r="HEK462" s="2"/>
      <c r="HEL462" s="2"/>
      <c r="HEM462" s="2"/>
      <c r="HEN462" s="2"/>
      <c r="HEO462" s="2"/>
      <c r="HEP462" s="2"/>
      <c r="HEQ462" s="2"/>
      <c r="HER462" s="2"/>
      <c r="HES462" s="2"/>
      <c r="HET462" s="2"/>
      <c r="HEU462" s="2"/>
      <c r="HEV462" s="2"/>
      <c r="HEW462" s="2"/>
      <c r="HEX462" s="2"/>
      <c r="HEY462" s="2"/>
      <c r="HEZ462" s="2"/>
      <c r="HFA462" s="2"/>
      <c r="HFB462" s="2"/>
      <c r="HFC462" s="2"/>
      <c r="HFD462" s="2"/>
      <c r="HFE462" s="2"/>
      <c r="HFF462" s="2"/>
      <c r="HFG462" s="2"/>
      <c r="HFH462" s="2"/>
      <c r="HFI462" s="2"/>
      <c r="HFJ462" s="2"/>
      <c r="HFK462" s="2"/>
      <c r="HFL462" s="2"/>
      <c r="HFM462" s="2"/>
      <c r="HFN462" s="2"/>
      <c r="HFO462" s="2"/>
      <c r="HFP462" s="2"/>
      <c r="HFQ462" s="2"/>
      <c r="HFR462" s="2"/>
      <c r="HFS462" s="2"/>
      <c r="HFT462" s="2"/>
      <c r="HFU462" s="2"/>
      <c r="HFV462" s="2"/>
      <c r="HFW462" s="2"/>
      <c r="HFX462" s="2"/>
      <c r="HFY462" s="2"/>
      <c r="HFZ462" s="2"/>
      <c r="HGA462" s="2"/>
      <c r="HGB462" s="2"/>
      <c r="HGC462" s="2"/>
      <c r="HGD462" s="2"/>
      <c r="HGE462" s="2"/>
      <c r="HGF462" s="2"/>
      <c r="HGG462" s="2"/>
      <c r="HGH462" s="2"/>
      <c r="HGI462" s="2"/>
      <c r="HGJ462" s="2"/>
      <c r="HGK462" s="2"/>
      <c r="HGL462" s="2"/>
      <c r="HGM462" s="2"/>
      <c r="HGN462" s="2"/>
      <c r="HGO462" s="2"/>
      <c r="HGP462" s="2"/>
      <c r="HGQ462" s="2"/>
      <c r="HGR462" s="2"/>
      <c r="HGS462" s="2"/>
      <c r="HGT462" s="2"/>
      <c r="HGU462" s="2"/>
      <c r="HGV462" s="2"/>
      <c r="HGW462" s="2"/>
      <c r="HGX462" s="2"/>
      <c r="HGY462" s="2"/>
      <c r="HGZ462" s="2"/>
      <c r="HHA462" s="2"/>
      <c r="HHB462" s="2"/>
      <c r="HHC462" s="2"/>
      <c r="HHD462" s="2"/>
      <c r="HHE462" s="2"/>
      <c r="HHF462" s="2"/>
      <c r="HHG462" s="2"/>
      <c r="HHH462" s="2"/>
      <c r="HHI462" s="2"/>
      <c r="HHJ462" s="2"/>
      <c r="HHK462" s="2"/>
      <c r="HHL462" s="2"/>
      <c r="HHM462" s="2"/>
      <c r="HHN462" s="2"/>
      <c r="HHO462" s="2"/>
      <c r="HHP462" s="2"/>
      <c r="HHQ462" s="2"/>
      <c r="HHR462" s="2"/>
      <c r="HHS462" s="2"/>
      <c r="HHT462" s="2"/>
      <c r="HHU462" s="2"/>
      <c r="HHV462" s="2"/>
      <c r="HHW462" s="2"/>
      <c r="HHX462" s="2"/>
      <c r="HHY462" s="2"/>
      <c r="HHZ462" s="2"/>
      <c r="HIA462" s="2"/>
      <c r="HIB462" s="2"/>
      <c r="HIC462" s="2"/>
      <c r="HID462" s="2"/>
      <c r="HIE462" s="2"/>
      <c r="HIF462" s="2"/>
      <c r="HIG462" s="2"/>
      <c r="HIH462" s="2"/>
      <c r="HII462" s="2"/>
      <c r="HIJ462" s="2"/>
      <c r="HIK462" s="2"/>
      <c r="HIL462" s="2"/>
      <c r="HIM462" s="2"/>
      <c r="HIN462" s="2"/>
      <c r="HIO462" s="2"/>
      <c r="HIP462" s="2"/>
      <c r="HIQ462" s="2"/>
      <c r="HIR462" s="2"/>
      <c r="HIS462" s="2"/>
      <c r="HIT462" s="2"/>
      <c r="HIU462" s="2"/>
      <c r="HIV462" s="2"/>
      <c r="HIW462" s="2"/>
      <c r="HIX462" s="2"/>
      <c r="HIY462" s="2"/>
      <c r="HIZ462" s="2"/>
      <c r="HJA462" s="2"/>
      <c r="HJB462" s="2"/>
      <c r="HJC462" s="2"/>
      <c r="HJD462" s="2"/>
      <c r="HJE462" s="2"/>
      <c r="HJF462" s="2"/>
      <c r="HJG462" s="2"/>
      <c r="HJH462" s="2"/>
      <c r="HJI462" s="2"/>
      <c r="HJJ462" s="2"/>
      <c r="HJK462" s="2"/>
      <c r="HJL462" s="2"/>
      <c r="HJM462" s="2"/>
      <c r="HJN462" s="2"/>
      <c r="HJO462" s="2"/>
      <c r="HJP462" s="2"/>
      <c r="HJQ462" s="2"/>
      <c r="HJR462" s="2"/>
      <c r="HJS462" s="2"/>
      <c r="HJT462" s="2"/>
      <c r="HJU462" s="2"/>
      <c r="HJV462" s="2"/>
      <c r="HJW462" s="2"/>
      <c r="HJX462" s="2"/>
      <c r="HJY462" s="2"/>
      <c r="HJZ462" s="2"/>
      <c r="HKA462" s="2"/>
      <c r="HKB462" s="2"/>
      <c r="HKC462" s="2"/>
      <c r="HKD462" s="2"/>
      <c r="HKE462" s="2"/>
      <c r="HKF462" s="2"/>
      <c r="HKG462" s="2"/>
      <c r="HKH462" s="2"/>
      <c r="HKI462" s="2"/>
      <c r="HKJ462" s="2"/>
      <c r="HKK462" s="2"/>
      <c r="HKL462" s="2"/>
      <c r="HKM462" s="2"/>
      <c r="HKN462" s="2"/>
      <c r="HKO462" s="2"/>
      <c r="HKP462" s="2"/>
      <c r="HKQ462" s="2"/>
      <c r="HKR462" s="2"/>
      <c r="HKS462" s="2"/>
      <c r="HKT462" s="2"/>
      <c r="HKU462" s="2"/>
      <c r="HKV462" s="2"/>
      <c r="HKW462" s="2"/>
      <c r="HKX462" s="2"/>
      <c r="HKY462" s="2"/>
      <c r="HKZ462" s="2"/>
      <c r="HLA462" s="2"/>
      <c r="HLB462" s="2"/>
      <c r="HLC462" s="2"/>
      <c r="HLD462" s="2"/>
      <c r="HLE462" s="2"/>
      <c r="HLF462" s="2"/>
      <c r="HLG462" s="2"/>
      <c r="HLH462" s="2"/>
      <c r="HLI462" s="2"/>
      <c r="HLJ462" s="2"/>
      <c r="HLK462" s="2"/>
      <c r="HLL462" s="2"/>
      <c r="HLM462" s="2"/>
      <c r="HLN462" s="2"/>
      <c r="HLO462" s="2"/>
      <c r="HLP462" s="2"/>
      <c r="HLQ462" s="2"/>
      <c r="HLR462" s="2"/>
      <c r="HLS462" s="2"/>
      <c r="HLT462" s="2"/>
      <c r="HLU462" s="2"/>
      <c r="HLV462" s="2"/>
      <c r="HLW462" s="2"/>
      <c r="HLX462" s="2"/>
      <c r="HLY462" s="2"/>
      <c r="HLZ462" s="2"/>
      <c r="HMA462" s="2"/>
      <c r="HMB462" s="2"/>
      <c r="HMC462" s="2"/>
      <c r="HMD462" s="2"/>
      <c r="HME462" s="2"/>
      <c r="HMF462" s="2"/>
      <c r="HMG462" s="2"/>
      <c r="HMH462" s="2"/>
      <c r="HMI462" s="2"/>
      <c r="HMJ462" s="2"/>
      <c r="HMK462" s="2"/>
      <c r="HML462" s="2"/>
      <c r="HMM462" s="2"/>
      <c r="HMN462" s="2"/>
      <c r="HMO462" s="2"/>
      <c r="HMP462" s="2"/>
      <c r="HMQ462" s="2"/>
      <c r="HMR462" s="2"/>
      <c r="HMS462" s="2"/>
      <c r="HMT462" s="2"/>
      <c r="HMU462" s="2"/>
      <c r="HMV462" s="2"/>
      <c r="HMW462" s="2"/>
      <c r="HMX462" s="2"/>
      <c r="HMY462" s="2"/>
      <c r="HMZ462" s="2"/>
      <c r="HNA462" s="2"/>
      <c r="HNB462" s="2"/>
      <c r="HNC462" s="2"/>
      <c r="HND462" s="2"/>
      <c r="HNE462" s="2"/>
      <c r="HNF462" s="2"/>
      <c r="HNG462" s="2"/>
      <c r="HNH462" s="2"/>
      <c r="HNI462" s="2"/>
      <c r="HNJ462" s="2"/>
      <c r="HNK462" s="2"/>
      <c r="HNL462" s="2"/>
      <c r="HNM462" s="2"/>
      <c r="HNN462" s="2"/>
      <c r="HNO462" s="2"/>
      <c r="HNP462" s="2"/>
      <c r="HNQ462" s="2"/>
      <c r="HNR462" s="2"/>
      <c r="HNS462" s="2"/>
      <c r="HNT462" s="2"/>
      <c r="HNU462" s="2"/>
      <c r="HNV462" s="2"/>
      <c r="HNW462" s="2"/>
      <c r="HNX462" s="2"/>
      <c r="HNY462" s="2"/>
      <c r="HNZ462" s="2"/>
      <c r="HOA462" s="2"/>
      <c r="HOB462" s="2"/>
      <c r="HOC462" s="2"/>
      <c r="HOD462" s="2"/>
      <c r="HOE462" s="2"/>
      <c r="HOF462" s="2"/>
      <c r="HOG462" s="2"/>
      <c r="HOH462" s="2"/>
      <c r="HOI462" s="2"/>
      <c r="HOJ462" s="2"/>
      <c r="HOK462" s="2"/>
      <c r="HOL462" s="2"/>
      <c r="HOM462" s="2"/>
      <c r="HON462" s="2"/>
      <c r="HOO462" s="2"/>
      <c r="HOP462" s="2"/>
      <c r="HOQ462" s="2"/>
      <c r="HOR462" s="2"/>
      <c r="HOS462" s="2"/>
      <c r="HOT462" s="2"/>
      <c r="HOU462" s="2"/>
      <c r="HOV462" s="2"/>
      <c r="HOW462" s="2"/>
      <c r="HOX462" s="2"/>
      <c r="HOY462" s="2"/>
      <c r="HOZ462" s="2"/>
      <c r="HPA462" s="2"/>
      <c r="HPB462" s="2"/>
      <c r="HPC462" s="2"/>
      <c r="HPD462" s="2"/>
      <c r="HPE462" s="2"/>
      <c r="HPF462" s="2"/>
      <c r="HPG462" s="2"/>
      <c r="HPH462" s="2"/>
      <c r="HPI462" s="2"/>
      <c r="HPJ462" s="2"/>
      <c r="HPK462" s="2"/>
      <c r="HPL462" s="2"/>
      <c r="HPM462" s="2"/>
      <c r="HPN462" s="2"/>
      <c r="HPO462" s="2"/>
      <c r="HPP462" s="2"/>
      <c r="HPQ462" s="2"/>
      <c r="HPR462" s="2"/>
      <c r="HPS462" s="2"/>
      <c r="HPT462" s="2"/>
      <c r="HPU462" s="2"/>
      <c r="HPV462" s="2"/>
      <c r="HPW462" s="2"/>
      <c r="HPX462" s="2"/>
      <c r="HPY462" s="2"/>
      <c r="HPZ462" s="2"/>
      <c r="HQA462" s="2"/>
      <c r="HQB462" s="2"/>
      <c r="HQC462" s="2"/>
      <c r="HQD462" s="2"/>
      <c r="HQE462" s="2"/>
      <c r="HQF462" s="2"/>
      <c r="HQG462" s="2"/>
      <c r="HQH462" s="2"/>
      <c r="HQI462" s="2"/>
      <c r="HQJ462" s="2"/>
      <c r="HQK462" s="2"/>
      <c r="HQL462" s="2"/>
      <c r="HQM462" s="2"/>
      <c r="HQN462" s="2"/>
      <c r="HQO462" s="2"/>
      <c r="HQP462" s="2"/>
      <c r="HQQ462" s="2"/>
      <c r="HQR462" s="2"/>
      <c r="HQS462" s="2"/>
      <c r="HQT462" s="2"/>
      <c r="HQU462" s="2"/>
      <c r="HQV462" s="2"/>
      <c r="HQW462" s="2"/>
      <c r="HQX462" s="2"/>
      <c r="HQY462" s="2"/>
      <c r="HQZ462" s="2"/>
      <c r="HRA462" s="2"/>
      <c r="HRB462" s="2"/>
      <c r="HRC462" s="2"/>
      <c r="HRD462" s="2"/>
      <c r="HRE462" s="2"/>
      <c r="HRF462" s="2"/>
      <c r="HRG462" s="2"/>
      <c r="HRH462" s="2"/>
      <c r="HRI462" s="2"/>
      <c r="HRJ462" s="2"/>
      <c r="HRK462" s="2"/>
      <c r="HRL462" s="2"/>
      <c r="HRM462" s="2"/>
      <c r="HRN462" s="2"/>
      <c r="HRO462" s="2"/>
      <c r="HRP462" s="2"/>
      <c r="HRQ462" s="2"/>
      <c r="HRR462" s="2"/>
      <c r="HRS462" s="2"/>
      <c r="HRT462" s="2"/>
      <c r="HRU462" s="2"/>
      <c r="HRV462" s="2"/>
      <c r="HRW462" s="2"/>
      <c r="HRX462" s="2"/>
      <c r="HRY462" s="2"/>
      <c r="HRZ462" s="2"/>
      <c r="HSA462" s="2"/>
      <c r="HSB462" s="2"/>
      <c r="HSC462" s="2"/>
      <c r="HSD462" s="2"/>
      <c r="HSE462" s="2"/>
      <c r="HSF462" s="2"/>
      <c r="HSG462" s="2"/>
      <c r="HSH462" s="2"/>
      <c r="HSI462" s="2"/>
      <c r="HSJ462" s="2"/>
      <c r="HSK462" s="2"/>
      <c r="HSL462" s="2"/>
      <c r="HSM462" s="2"/>
      <c r="HSN462" s="2"/>
      <c r="HSO462" s="2"/>
      <c r="HSP462" s="2"/>
      <c r="HSQ462" s="2"/>
      <c r="HSR462" s="2"/>
      <c r="HSS462" s="2"/>
      <c r="HST462" s="2"/>
      <c r="HSU462" s="2"/>
      <c r="HSV462" s="2"/>
      <c r="HSW462" s="2"/>
      <c r="HSX462" s="2"/>
      <c r="HSY462" s="2"/>
      <c r="HSZ462" s="2"/>
      <c r="HTA462" s="2"/>
      <c r="HTB462" s="2"/>
      <c r="HTC462" s="2"/>
      <c r="HTD462" s="2"/>
      <c r="HTE462" s="2"/>
      <c r="HTF462" s="2"/>
      <c r="HTG462" s="2"/>
      <c r="HTH462" s="2"/>
      <c r="HTI462" s="2"/>
      <c r="HTJ462" s="2"/>
      <c r="HTK462" s="2"/>
      <c r="HTL462" s="2"/>
      <c r="HTM462" s="2"/>
      <c r="HTN462" s="2"/>
      <c r="HTO462" s="2"/>
      <c r="HTP462" s="2"/>
      <c r="HTQ462" s="2"/>
      <c r="HTR462" s="2"/>
      <c r="HTS462" s="2"/>
      <c r="HTT462" s="2"/>
      <c r="HTU462" s="2"/>
      <c r="HTV462" s="2"/>
      <c r="HTW462" s="2"/>
      <c r="HTX462" s="2"/>
      <c r="HTY462" s="2"/>
      <c r="HTZ462" s="2"/>
      <c r="HUA462" s="2"/>
      <c r="HUB462" s="2"/>
      <c r="HUC462" s="2"/>
      <c r="HUD462" s="2"/>
      <c r="HUE462" s="2"/>
      <c r="HUF462" s="2"/>
      <c r="HUG462" s="2"/>
      <c r="HUH462" s="2"/>
      <c r="HUI462" s="2"/>
      <c r="HUJ462" s="2"/>
      <c r="HUK462" s="2"/>
      <c r="HUL462" s="2"/>
      <c r="HUM462" s="2"/>
      <c r="HUN462" s="2"/>
      <c r="HUO462" s="2"/>
      <c r="HUP462" s="2"/>
      <c r="HUQ462" s="2"/>
      <c r="HUR462" s="2"/>
      <c r="HUS462" s="2"/>
      <c r="HUT462" s="2"/>
      <c r="HUU462" s="2"/>
      <c r="HUV462" s="2"/>
      <c r="HUW462" s="2"/>
      <c r="HUX462" s="2"/>
      <c r="HUY462" s="2"/>
      <c r="HUZ462" s="2"/>
      <c r="HVA462" s="2"/>
      <c r="HVB462" s="2"/>
      <c r="HVC462" s="2"/>
      <c r="HVD462" s="2"/>
      <c r="HVE462" s="2"/>
      <c r="HVF462" s="2"/>
      <c r="HVG462" s="2"/>
      <c r="HVH462" s="2"/>
      <c r="HVI462" s="2"/>
      <c r="HVJ462" s="2"/>
      <c r="HVK462" s="2"/>
      <c r="HVL462" s="2"/>
      <c r="HVM462" s="2"/>
      <c r="HVN462" s="2"/>
      <c r="HVO462" s="2"/>
      <c r="HVP462" s="2"/>
      <c r="HVQ462" s="2"/>
      <c r="HVR462" s="2"/>
      <c r="HVS462" s="2"/>
      <c r="HVT462" s="2"/>
      <c r="HVU462" s="2"/>
      <c r="HVV462" s="2"/>
      <c r="HVW462" s="2"/>
      <c r="HVX462" s="2"/>
      <c r="HVY462" s="2"/>
      <c r="HVZ462" s="2"/>
      <c r="HWA462" s="2"/>
      <c r="HWB462" s="2"/>
      <c r="HWC462" s="2"/>
      <c r="HWD462" s="2"/>
      <c r="HWE462" s="2"/>
      <c r="HWF462" s="2"/>
      <c r="HWG462" s="2"/>
      <c r="HWH462" s="2"/>
      <c r="HWI462" s="2"/>
      <c r="HWJ462" s="2"/>
      <c r="HWK462" s="2"/>
      <c r="HWL462" s="2"/>
      <c r="HWM462" s="2"/>
      <c r="HWN462" s="2"/>
      <c r="HWO462" s="2"/>
      <c r="HWP462" s="2"/>
      <c r="HWQ462" s="2"/>
      <c r="HWR462" s="2"/>
      <c r="HWS462" s="2"/>
      <c r="HWT462" s="2"/>
      <c r="HWU462" s="2"/>
      <c r="HWV462" s="2"/>
      <c r="HWW462" s="2"/>
      <c r="HWX462" s="2"/>
      <c r="HWY462" s="2"/>
      <c r="HWZ462" s="2"/>
      <c r="HXA462" s="2"/>
      <c r="HXB462" s="2"/>
      <c r="HXC462" s="2"/>
      <c r="HXD462" s="2"/>
      <c r="HXE462" s="2"/>
      <c r="HXF462" s="2"/>
      <c r="HXG462" s="2"/>
      <c r="HXH462" s="2"/>
      <c r="HXI462" s="2"/>
      <c r="HXJ462" s="2"/>
      <c r="HXK462" s="2"/>
      <c r="HXL462" s="2"/>
      <c r="HXM462" s="2"/>
      <c r="HXN462" s="2"/>
      <c r="HXO462" s="2"/>
      <c r="HXP462" s="2"/>
      <c r="HXQ462" s="2"/>
      <c r="HXR462" s="2"/>
      <c r="HXS462" s="2"/>
      <c r="HXT462" s="2"/>
      <c r="HXU462" s="2"/>
      <c r="HXV462" s="2"/>
      <c r="HXW462" s="2"/>
      <c r="HXX462" s="2"/>
      <c r="HXY462" s="2"/>
      <c r="HXZ462" s="2"/>
      <c r="HYA462" s="2"/>
      <c r="HYB462" s="2"/>
      <c r="HYC462" s="2"/>
      <c r="HYD462" s="2"/>
      <c r="HYE462" s="2"/>
      <c r="HYF462" s="2"/>
      <c r="HYG462" s="2"/>
      <c r="HYH462" s="2"/>
      <c r="HYI462" s="2"/>
      <c r="HYJ462" s="2"/>
      <c r="HYK462" s="2"/>
      <c r="HYL462" s="2"/>
      <c r="HYM462" s="2"/>
      <c r="HYN462" s="2"/>
      <c r="HYO462" s="2"/>
      <c r="HYP462" s="2"/>
      <c r="HYQ462" s="2"/>
      <c r="HYR462" s="2"/>
      <c r="HYS462" s="2"/>
      <c r="HYT462" s="2"/>
      <c r="HYU462" s="2"/>
      <c r="HYV462" s="2"/>
      <c r="HYW462" s="2"/>
      <c r="HYX462" s="2"/>
      <c r="HYY462" s="2"/>
      <c r="HYZ462" s="2"/>
      <c r="HZA462" s="2"/>
      <c r="HZB462" s="2"/>
      <c r="HZC462" s="2"/>
      <c r="HZD462" s="2"/>
      <c r="HZE462" s="2"/>
      <c r="HZF462" s="2"/>
      <c r="HZG462" s="2"/>
      <c r="HZH462" s="2"/>
      <c r="HZI462" s="2"/>
      <c r="HZJ462" s="2"/>
      <c r="HZK462" s="2"/>
      <c r="HZL462" s="2"/>
      <c r="HZM462" s="2"/>
      <c r="HZN462" s="2"/>
      <c r="HZO462" s="2"/>
      <c r="HZP462" s="2"/>
      <c r="HZQ462" s="2"/>
      <c r="HZR462" s="2"/>
      <c r="HZS462" s="2"/>
      <c r="HZT462" s="2"/>
      <c r="HZU462" s="2"/>
      <c r="HZV462" s="2"/>
      <c r="HZW462" s="2"/>
      <c r="HZX462" s="2"/>
      <c r="HZY462" s="2"/>
      <c r="HZZ462" s="2"/>
      <c r="IAA462" s="2"/>
      <c r="IAB462" s="2"/>
      <c r="IAC462" s="2"/>
      <c r="IAD462" s="2"/>
      <c r="IAE462" s="2"/>
      <c r="IAF462" s="2"/>
      <c r="IAG462" s="2"/>
      <c r="IAH462" s="2"/>
      <c r="IAI462" s="2"/>
      <c r="IAJ462" s="2"/>
      <c r="IAK462" s="2"/>
      <c r="IAL462" s="2"/>
      <c r="IAM462" s="2"/>
      <c r="IAN462" s="2"/>
      <c r="IAO462" s="2"/>
      <c r="IAP462" s="2"/>
      <c r="IAQ462" s="2"/>
      <c r="IAR462" s="2"/>
      <c r="IAS462" s="2"/>
      <c r="IAT462" s="2"/>
      <c r="IAU462" s="2"/>
      <c r="IAV462" s="2"/>
      <c r="IAW462" s="2"/>
      <c r="IAX462" s="2"/>
      <c r="IAY462" s="2"/>
      <c r="IAZ462" s="2"/>
      <c r="IBA462" s="2"/>
      <c r="IBB462" s="2"/>
      <c r="IBC462" s="2"/>
      <c r="IBD462" s="2"/>
      <c r="IBE462" s="2"/>
      <c r="IBF462" s="2"/>
      <c r="IBG462" s="2"/>
      <c r="IBH462" s="2"/>
      <c r="IBI462" s="2"/>
      <c r="IBJ462" s="2"/>
      <c r="IBK462" s="2"/>
      <c r="IBL462" s="2"/>
      <c r="IBM462" s="2"/>
      <c r="IBN462" s="2"/>
      <c r="IBO462" s="2"/>
      <c r="IBP462" s="2"/>
      <c r="IBQ462" s="2"/>
      <c r="IBR462" s="2"/>
      <c r="IBS462" s="2"/>
      <c r="IBT462" s="2"/>
      <c r="IBU462" s="2"/>
      <c r="IBV462" s="2"/>
      <c r="IBW462" s="2"/>
      <c r="IBX462" s="2"/>
      <c r="IBY462" s="2"/>
      <c r="IBZ462" s="2"/>
      <c r="ICA462" s="2"/>
      <c r="ICB462" s="2"/>
      <c r="ICC462" s="2"/>
      <c r="ICD462" s="2"/>
      <c r="ICE462" s="2"/>
      <c r="ICF462" s="2"/>
      <c r="ICG462" s="2"/>
      <c r="ICH462" s="2"/>
      <c r="ICI462" s="2"/>
      <c r="ICJ462" s="2"/>
      <c r="ICK462" s="2"/>
      <c r="ICL462" s="2"/>
      <c r="ICM462" s="2"/>
      <c r="ICN462" s="2"/>
      <c r="ICO462" s="2"/>
      <c r="ICP462" s="2"/>
      <c r="ICQ462" s="2"/>
      <c r="ICR462" s="2"/>
      <c r="ICS462" s="2"/>
      <c r="ICT462" s="2"/>
      <c r="ICU462" s="2"/>
      <c r="ICV462" s="2"/>
      <c r="ICW462" s="2"/>
      <c r="ICX462" s="2"/>
      <c r="ICY462" s="2"/>
      <c r="ICZ462" s="2"/>
      <c r="IDA462" s="2"/>
      <c r="IDB462" s="2"/>
      <c r="IDC462" s="2"/>
      <c r="IDD462" s="2"/>
      <c r="IDE462" s="2"/>
      <c r="IDF462" s="2"/>
      <c r="IDG462" s="2"/>
      <c r="IDH462" s="2"/>
      <c r="IDI462" s="2"/>
      <c r="IDJ462" s="2"/>
      <c r="IDK462" s="2"/>
      <c r="IDL462" s="2"/>
      <c r="IDM462" s="2"/>
      <c r="IDN462" s="2"/>
      <c r="IDO462" s="2"/>
      <c r="IDP462" s="2"/>
      <c r="IDQ462" s="2"/>
      <c r="IDR462" s="2"/>
      <c r="IDS462" s="2"/>
      <c r="IDT462" s="2"/>
      <c r="IDU462" s="2"/>
      <c r="IDV462" s="2"/>
      <c r="IDW462" s="2"/>
      <c r="IDX462" s="2"/>
      <c r="IDY462" s="2"/>
      <c r="IDZ462" s="2"/>
      <c r="IEA462" s="2"/>
      <c r="IEB462" s="2"/>
      <c r="IEC462" s="2"/>
      <c r="IED462" s="2"/>
      <c r="IEE462" s="2"/>
      <c r="IEF462" s="2"/>
      <c r="IEG462" s="2"/>
      <c r="IEH462" s="2"/>
      <c r="IEI462" s="2"/>
      <c r="IEJ462" s="2"/>
      <c r="IEK462" s="2"/>
      <c r="IEL462" s="2"/>
      <c r="IEM462" s="2"/>
      <c r="IEN462" s="2"/>
      <c r="IEO462" s="2"/>
      <c r="IEP462" s="2"/>
      <c r="IEQ462" s="2"/>
      <c r="IER462" s="2"/>
      <c r="IES462" s="2"/>
      <c r="IET462" s="2"/>
      <c r="IEU462" s="2"/>
      <c r="IEV462" s="2"/>
      <c r="IEW462" s="2"/>
      <c r="IEX462" s="2"/>
      <c r="IEY462" s="2"/>
      <c r="IEZ462" s="2"/>
      <c r="IFA462" s="2"/>
      <c r="IFB462" s="2"/>
      <c r="IFC462" s="2"/>
      <c r="IFD462" s="2"/>
      <c r="IFE462" s="2"/>
      <c r="IFF462" s="2"/>
      <c r="IFG462" s="2"/>
      <c r="IFH462" s="2"/>
      <c r="IFI462" s="2"/>
      <c r="IFJ462" s="2"/>
      <c r="IFK462" s="2"/>
      <c r="IFL462" s="2"/>
      <c r="IFM462" s="2"/>
      <c r="IFN462" s="2"/>
      <c r="IFO462" s="2"/>
      <c r="IFP462" s="2"/>
      <c r="IFQ462" s="2"/>
      <c r="IFR462" s="2"/>
      <c r="IFS462" s="2"/>
      <c r="IFT462" s="2"/>
      <c r="IFU462" s="2"/>
      <c r="IFV462" s="2"/>
      <c r="IFW462" s="2"/>
      <c r="IFX462" s="2"/>
      <c r="IFY462" s="2"/>
      <c r="IFZ462" s="2"/>
      <c r="IGA462" s="2"/>
      <c r="IGB462" s="2"/>
      <c r="IGC462" s="2"/>
      <c r="IGD462" s="2"/>
      <c r="IGE462" s="2"/>
      <c r="IGF462" s="2"/>
      <c r="IGG462" s="2"/>
      <c r="IGH462" s="2"/>
      <c r="IGI462" s="2"/>
      <c r="IGJ462" s="2"/>
      <c r="IGK462" s="2"/>
      <c r="IGL462" s="2"/>
      <c r="IGM462" s="2"/>
      <c r="IGN462" s="2"/>
      <c r="IGO462" s="2"/>
      <c r="IGP462" s="2"/>
      <c r="IGQ462" s="2"/>
      <c r="IGR462" s="2"/>
      <c r="IGS462" s="2"/>
      <c r="IGT462" s="2"/>
      <c r="IGU462" s="2"/>
      <c r="IGV462" s="2"/>
      <c r="IGW462" s="2"/>
      <c r="IGX462" s="2"/>
      <c r="IGY462" s="2"/>
      <c r="IGZ462" s="2"/>
      <c r="IHA462" s="2"/>
      <c r="IHB462" s="2"/>
      <c r="IHC462" s="2"/>
      <c r="IHD462" s="2"/>
      <c r="IHE462" s="2"/>
      <c r="IHF462" s="2"/>
      <c r="IHG462" s="2"/>
      <c r="IHH462" s="2"/>
      <c r="IHI462" s="2"/>
      <c r="IHJ462" s="2"/>
      <c r="IHK462" s="2"/>
      <c r="IHL462" s="2"/>
      <c r="IHM462" s="2"/>
      <c r="IHN462" s="2"/>
      <c r="IHO462" s="2"/>
      <c r="IHP462" s="2"/>
      <c r="IHQ462" s="2"/>
      <c r="IHR462" s="2"/>
      <c r="IHS462" s="2"/>
      <c r="IHT462" s="2"/>
      <c r="IHU462" s="2"/>
      <c r="IHV462" s="2"/>
      <c r="IHW462" s="2"/>
      <c r="IHX462" s="2"/>
      <c r="IHY462" s="2"/>
      <c r="IHZ462" s="2"/>
      <c r="IIA462" s="2"/>
      <c r="IIB462" s="2"/>
      <c r="IIC462" s="2"/>
      <c r="IID462" s="2"/>
      <c r="IIE462" s="2"/>
      <c r="IIF462" s="2"/>
      <c r="IIG462" s="2"/>
      <c r="IIH462" s="2"/>
      <c r="III462" s="2"/>
      <c r="IIJ462" s="2"/>
      <c r="IIK462" s="2"/>
      <c r="IIL462" s="2"/>
      <c r="IIM462" s="2"/>
      <c r="IIN462" s="2"/>
      <c r="IIO462" s="2"/>
      <c r="IIP462" s="2"/>
      <c r="IIQ462" s="2"/>
      <c r="IIR462" s="2"/>
      <c r="IIS462" s="2"/>
      <c r="IIT462" s="2"/>
      <c r="IIU462" s="2"/>
      <c r="IIV462" s="2"/>
      <c r="IIW462" s="2"/>
      <c r="IIX462" s="2"/>
      <c r="IIY462" s="2"/>
      <c r="IIZ462" s="2"/>
      <c r="IJA462" s="2"/>
      <c r="IJB462" s="2"/>
      <c r="IJC462" s="2"/>
      <c r="IJD462" s="2"/>
      <c r="IJE462" s="2"/>
      <c r="IJF462" s="2"/>
      <c r="IJG462" s="2"/>
      <c r="IJH462" s="2"/>
      <c r="IJI462" s="2"/>
      <c r="IJJ462" s="2"/>
      <c r="IJK462" s="2"/>
      <c r="IJL462" s="2"/>
      <c r="IJM462" s="2"/>
      <c r="IJN462" s="2"/>
      <c r="IJO462" s="2"/>
      <c r="IJP462" s="2"/>
      <c r="IJQ462" s="2"/>
      <c r="IJR462" s="2"/>
      <c r="IJS462" s="2"/>
      <c r="IJT462" s="2"/>
      <c r="IJU462" s="2"/>
      <c r="IJV462" s="2"/>
      <c r="IJW462" s="2"/>
      <c r="IJX462" s="2"/>
      <c r="IJY462" s="2"/>
      <c r="IJZ462" s="2"/>
      <c r="IKA462" s="2"/>
      <c r="IKB462" s="2"/>
      <c r="IKC462" s="2"/>
      <c r="IKD462" s="2"/>
      <c r="IKE462" s="2"/>
      <c r="IKF462" s="2"/>
      <c r="IKG462" s="2"/>
      <c r="IKH462" s="2"/>
      <c r="IKI462" s="2"/>
      <c r="IKJ462" s="2"/>
      <c r="IKK462" s="2"/>
      <c r="IKL462" s="2"/>
      <c r="IKM462" s="2"/>
      <c r="IKN462" s="2"/>
      <c r="IKO462" s="2"/>
      <c r="IKP462" s="2"/>
      <c r="IKQ462" s="2"/>
      <c r="IKR462" s="2"/>
      <c r="IKS462" s="2"/>
      <c r="IKT462" s="2"/>
      <c r="IKU462" s="2"/>
      <c r="IKV462" s="2"/>
      <c r="IKW462" s="2"/>
      <c r="IKX462" s="2"/>
      <c r="IKY462" s="2"/>
      <c r="IKZ462" s="2"/>
      <c r="ILA462" s="2"/>
      <c r="ILB462" s="2"/>
      <c r="ILC462" s="2"/>
      <c r="ILD462" s="2"/>
      <c r="ILE462" s="2"/>
      <c r="ILF462" s="2"/>
      <c r="ILG462" s="2"/>
      <c r="ILH462" s="2"/>
      <c r="ILI462" s="2"/>
      <c r="ILJ462" s="2"/>
      <c r="ILK462" s="2"/>
      <c r="ILL462" s="2"/>
      <c r="ILM462" s="2"/>
      <c r="ILN462" s="2"/>
      <c r="ILO462" s="2"/>
      <c r="ILP462" s="2"/>
      <c r="ILQ462" s="2"/>
      <c r="ILR462" s="2"/>
      <c r="ILS462" s="2"/>
      <c r="ILT462" s="2"/>
      <c r="ILU462" s="2"/>
      <c r="ILV462" s="2"/>
      <c r="ILW462" s="2"/>
      <c r="ILX462" s="2"/>
      <c r="ILY462" s="2"/>
      <c r="ILZ462" s="2"/>
      <c r="IMA462" s="2"/>
      <c r="IMB462" s="2"/>
      <c r="IMC462" s="2"/>
      <c r="IMD462" s="2"/>
      <c r="IME462" s="2"/>
      <c r="IMF462" s="2"/>
      <c r="IMG462" s="2"/>
      <c r="IMH462" s="2"/>
      <c r="IMI462" s="2"/>
      <c r="IMJ462" s="2"/>
      <c r="IMK462" s="2"/>
      <c r="IML462" s="2"/>
      <c r="IMM462" s="2"/>
      <c r="IMN462" s="2"/>
      <c r="IMO462" s="2"/>
      <c r="IMP462" s="2"/>
      <c r="IMQ462" s="2"/>
      <c r="IMR462" s="2"/>
      <c r="IMS462" s="2"/>
      <c r="IMT462" s="2"/>
      <c r="IMU462" s="2"/>
      <c r="IMV462" s="2"/>
      <c r="IMW462" s="2"/>
      <c r="IMX462" s="2"/>
      <c r="IMY462" s="2"/>
      <c r="IMZ462" s="2"/>
      <c r="INA462" s="2"/>
      <c r="INB462" s="2"/>
      <c r="INC462" s="2"/>
      <c r="IND462" s="2"/>
      <c r="INE462" s="2"/>
      <c r="INF462" s="2"/>
      <c r="ING462" s="2"/>
      <c r="INH462" s="2"/>
      <c r="INI462" s="2"/>
      <c r="INJ462" s="2"/>
      <c r="INK462" s="2"/>
      <c r="INL462" s="2"/>
      <c r="INM462" s="2"/>
      <c r="INN462" s="2"/>
      <c r="INO462" s="2"/>
      <c r="INP462" s="2"/>
      <c r="INQ462" s="2"/>
      <c r="INR462" s="2"/>
      <c r="INS462" s="2"/>
      <c r="INT462" s="2"/>
      <c r="INU462" s="2"/>
      <c r="INV462" s="2"/>
      <c r="INW462" s="2"/>
      <c r="INX462" s="2"/>
      <c r="INY462" s="2"/>
      <c r="INZ462" s="2"/>
      <c r="IOA462" s="2"/>
      <c r="IOB462" s="2"/>
      <c r="IOC462" s="2"/>
      <c r="IOD462" s="2"/>
      <c r="IOE462" s="2"/>
      <c r="IOF462" s="2"/>
      <c r="IOG462" s="2"/>
      <c r="IOH462" s="2"/>
      <c r="IOI462" s="2"/>
      <c r="IOJ462" s="2"/>
      <c r="IOK462" s="2"/>
      <c r="IOL462" s="2"/>
      <c r="IOM462" s="2"/>
      <c r="ION462" s="2"/>
      <c r="IOO462" s="2"/>
      <c r="IOP462" s="2"/>
      <c r="IOQ462" s="2"/>
      <c r="IOR462" s="2"/>
      <c r="IOS462" s="2"/>
      <c r="IOT462" s="2"/>
      <c r="IOU462" s="2"/>
      <c r="IOV462" s="2"/>
      <c r="IOW462" s="2"/>
      <c r="IOX462" s="2"/>
      <c r="IOY462" s="2"/>
      <c r="IOZ462" s="2"/>
      <c r="IPA462" s="2"/>
      <c r="IPB462" s="2"/>
      <c r="IPC462" s="2"/>
      <c r="IPD462" s="2"/>
      <c r="IPE462" s="2"/>
      <c r="IPF462" s="2"/>
      <c r="IPG462" s="2"/>
      <c r="IPH462" s="2"/>
      <c r="IPI462" s="2"/>
      <c r="IPJ462" s="2"/>
      <c r="IPK462" s="2"/>
      <c r="IPL462" s="2"/>
      <c r="IPM462" s="2"/>
      <c r="IPN462" s="2"/>
      <c r="IPO462" s="2"/>
      <c r="IPP462" s="2"/>
      <c r="IPQ462" s="2"/>
      <c r="IPR462" s="2"/>
      <c r="IPS462" s="2"/>
      <c r="IPT462" s="2"/>
      <c r="IPU462" s="2"/>
      <c r="IPV462" s="2"/>
      <c r="IPW462" s="2"/>
      <c r="IPX462" s="2"/>
      <c r="IPY462" s="2"/>
      <c r="IPZ462" s="2"/>
      <c r="IQA462" s="2"/>
      <c r="IQB462" s="2"/>
      <c r="IQC462" s="2"/>
      <c r="IQD462" s="2"/>
      <c r="IQE462" s="2"/>
      <c r="IQF462" s="2"/>
      <c r="IQG462" s="2"/>
      <c r="IQH462" s="2"/>
      <c r="IQI462" s="2"/>
      <c r="IQJ462" s="2"/>
      <c r="IQK462" s="2"/>
      <c r="IQL462" s="2"/>
      <c r="IQM462" s="2"/>
      <c r="IQN462" s="2"/>
      <c r="IQO462" s="2"/>
      <c r="IQP462" s="2"/>
      <c r="IQQ462" s="2"/>
      <c r="IQR462" s="2"/>
      <c r="IQS462" s="2"/>
      <c r="IQT462" s="2"/>
      <c r="IQU462" s="2"/>
      <c r="IQV462" s="2"/>
      <c r="IQW462" s="2"/>
      <c r="IQX462" s="2"/>
      <c r="IQY462" s="2"/>
      <c r="IQZ462" s="2"/>
      <c r="IRA462" s="2"/>
      <c r="IRB462" s="2"/>
      <c r="IRC462" s="2"/>
      <c r="IRD462" s="2"/>
      <c r="IRE462" s="2"/>
      <c r="IRF462" s="2"/>
      <c r="IRG462" s="2"/>
      <c r="IRH462" s="2"/>
      <c r="IRI462" s="2"/>
      <c r="IRJ462" s="2"/>
      <c r="IRK462" s="2"/>
      <c r="IRL462" s="2"/>
      <c r="IRM462" s="2"/>
      <c r="IRN462" s="2"/>
      <c r="IRO462" s="2"/>
      <c r="IRP462" s="2"/>
      <c r="IRQ462" s="2"/>
      <c r="IRR462" s="2"/>
      <c r="IRS462" s="2"/>
      <c r="IRT462" s="2"/>
      <c r="IRU462" s="2"/>
      <c r="IRV462" s="2"/>
      <c r="IRW462" s="2"/>
      <c r="IRX462" s="2"/>
      <c r="IRY462" s="2"/>
      <c r="IRZ462" s="2"/>
      <c r="ISA462" s="2"/>
      <c r="ISB462" s="2"/>
      <c r="ISC462" s="2"/>
      <c r="ISD462" s="2"/>
      <c r="ISE462" s="2"/>
      <c r="ISF462" s="2"/>
      <c r="ISG462" s="2"/>
      <c r="ISH462" s="2"/>
      <c r="ISI462" s="2"/>
      <c r="ISJ462" s="2"/>
      <c r="ISK462" s="2"/>
      <c r="ISL462" s="2"/>
      <c r="ISM462" s="2"/>
      <c r="ISN462" s="2"/>
      <c r="ISO462" s="2"/>
      <c r="ISP462" s="2"/>
      <c r="ISQ462" s="2"/>
      <c r="ISR462" s="2"/>
      <c r="ISS462" s="2"/>
      <c r="IST462" s="2"/>
      <c r="ISU462" s="2"/>
      <c r="ISV462" s="2"/>
      <c r="ISW462" s="2"/>
      <c r="ISX462" s="2"/>
      <c r="ISY462" s="2"/>
      <c r="ISZ462" s="2"/>
      <c r="ITA462" s="2"/>
      <c r="ITB462" s="2"/>
      <c r="ITC462" s="2"/>
      <c r="ITD462" s="2"/>
      <c r="ITE462" s="2"/>
      <c r="ITF462" s="2"/>
      <c r="ITG462" s="2"/>
      <c r="ITH462" s="2"/>
      <c r="ITI462" s="2"/>
      <c r="ITJ462" s="2"/>
      <c r="ITK462" s="2"/>
      <c r="ITL462" s="2"/>
      <c r="ITM462" s="2"/>
      <c r="ITN462" s="2"/>
      <c r="ITO462" s="2"/>
      <c r="ITP462" s="2"/>
      <c r="ITQ462" s="2"/>
      <c r="ITR462" s="2"/>
      <c r="ITS462" s="2"/>
      <c r="ITT462" s="2"/>
      <c r="ITU462" s="2"/>
      <c r="ITV462" s="2"/>
      <c r="ITW462" s="2"/>
      <c r="ITX462" s="2"/>
      <c r="ITY462" s="2"/>
      <c r="ITZ462" s="2"/>
      <c r="IUA462" s="2"/>
      <c r="IUB462" s="2"/>
      <c r="IUC462" s="2"/>
      <c r="IUD462" s="2"/>
      <c r="IUE462" s="2"/>
      <c r="IUF462" s="2"/>
      <c r="IUG462" s="2"/>
      <c r="IUH462" s="2"/>
      <c r="IUI462" s="2"/>
      <c r="IUJ462" s="2"/>
      <c r="IUK462" s="2"/>
      <c r="IUL462" s="2"/>
      <c r="IUM462" s="2"/>
      <c r="IUN462" s="2"/>
      <c r="IUO462" s="2"/>
      <c r="IUP462" s="2"/>
      <c r="IUQ462" s="2"/>
      <c r="IUR462" s="2"/>
      <c r="IUS462" s="2"/>
      <c r="IUT462" s="2"/>
      <c r="IUU462" s="2"/>
      <c r="IUV462" s="2"/>
      <c r="IUW462" s="2"/>
      <c r="IUX462" s="2"/>
      <c r="IUY462" s="2"/>
      <c r="IUZ462" s="2"/>
      <c r="IVA462" s="2"/>
      <c r="IVB462" s="2"/>
      <c r="IVC462" s="2"/>
      <c r="IVD462" s="2"/>
      <c r="IVE462" s="2"/>
      <c r="IVF462" s="2"/>
      <c r="IVG462" s="2"/>
      <c r="IVH462" s="2"/>
      <c r="IVI462" s="2"/>
      <c r="IVJ462" s="2"/>
      <c r="IVK462" s="2"/>
      <c r="IVL462" s="2"/>
      <c r="IVM462" s="2"/>
      <c r="IVN462" s="2"/>
      <c r="IVO462" s="2"/>
      <c r="IVP462" s="2"/>
      <c r="IVQ462" s="2"/>
      <c r="IVR462" s="2"/>
      <c r="IVS462" s="2"/>
      <c r="IVT462" s="2"/>
      <c r="IVU462" s="2"/>
      <c r="IVV462" s="2"/>
      <c r="IVW462" s="2"/>
      <c r="IVX462" s="2"/>
      <c r="IVY462" s="2"/>
      <c r="IVZ462" s="2"/>
      <c r="IWA462" s="2"/>
      <c r="IWB462" s="2"/>
      <c r="IWC462" s="2"/>
      <c r="IWD462" s="2"/>
      <c r="IWE462" s="2"/>
      <c r="IWF462" s="2"/>
      <c r="IWG462" s="2"/>
      <c r="IWH462" s="2"/>
      <c r="IWI462" s="2"/>
      <c r="IWJ462" s="2"/>
      <c r="IWK462" s="2"/>
      <c r="IWL462" s="2"/>
      <c r="IWM462" s="2"/>
      <c r="IWN462" s="2"/>
      <c r="IWO462" s="2"/>
      <c r="IWP462" s="2"/>
      <c r="IWQ462" s="2"/>
      <c r="IWR462" s="2"/>
      <c r="IWS462" s="2"/>
      <c r="IWT462" s="2"/>
      <c r="IWU462" s="2"/>
      <c r="IWV462" s="2"/>
      <c r="IWW462" s="2"/>
      <c r="IWX462" s="2"/>
      <c r="IWY462" s="2"/>
      <c r="IWZ462" s="2"/>
      <c r="IXA462" s="2"/>
      <c r="IXB462" s="2"/>
      <c r="IXC462" s="2"/>
      <c r="IXD462" s="2"/>
      <c r="IXE462" s="2"/>
      <c r="IXF462" s="2"/>
      <c r="IXG462" s="2"/>
      <c r="IXH462" s="2"/>
      <c r="IXI462" s="2"/>
      <c r="IXJ462" s="2"/>
      <c r="IXK462" s="2"/>
      <c r="IXL462" s="2"/>
      <c r="IXM462" s="2"/>
      <c r="IXN462" s="2"/>
      <c r="IXO462" s="2"/>
      <c r="IXP462" s="2"/>
      <c r="IXQ462" s="2"/>
      <c r="IXR462" s="2"/>
      <c r="IXS462" s="2"/>
      <c r="IXT462" s="2"/>
      <c r="IXU462" s="2"/>
      <c r="IXV462" s="2"/>
      <c r="IXW462" s="2"/>
      <c r="IXX462" s="2"/>
      <c r="IXY462" s="2"/>
      <c r="IXZ462" s="2"/>
      <c r="IYA462" s="2"/>
      <c r="IYB462" s="2"/>
      <c r="IYC462" s="2"/>
      <c r="IYD462" s="2"/>
      <c r="IYE462" s="2"/>
      <c r="IYF462" s="2"/>
      <c r="IYG462" s="2"/>
      <c r="IYH462" s="2"/>
      <c r="IYI462" s="2"/>
      <c r="IYJ462" s="2"/>
      <c r="IYK462" s="2"/>
      <c r="IYL462" s="2"/>
      <c r="IYM462" s="2"/>
      <c r="IYN462" s="2"/>
      <c r="IYO462" s="2"/>
      <c r="IYP462" s="2"/>
      <c r="IYQ462" s="2"/>
      <c r="IYR462" s="2"/>
      <c r="IYS462" s="2"/>
      <c r="IYT462" s="2"/>
      <c r="IYU462" s="2"/>
      <c r="IYV462" s="2"/>
      <c r="IYW462" s="2"/>
      <c r="IYX462" s="2"/>
      <c r="IYY462" s="2"/>
      <c r="IYZ462" s="2"/>
      <c r="IZA462" s="2"/>
      <c r="IZB462" s="2"/>
      <c r="IZC462" s="2"/>
      <c r="IZD462" s="2"/>
      <c r="IZE462" s="2"/>
      <c r="IZF462" s="2"/>
      <c r="IZG462" s="2"/>
      <c r="IZH462" s="2"/>
      <c r="IZI462" s="2"/>
      <c r="IZJ462" s="2"/>
      <c r="IZK462" s="2"/>
      <c r="IZL462" s="2"/>
      <c r="IZM462" s="2"/>
      <c r="IZN462" s="2"/>
      <c r="IZO462" s="2"/>
      <c r="IZP462" s="2"/>
      <c r="IZQ462" s="2"/>
      <c r="IZR462" s="2"/>
      <c r="IZS462" s="2"/>
      <c r="IZT462" s="2"/>
      <c r="IZU462" s="2"/>
      <c r="IZV462" s="2"/>
      <c r="IZW462" s="2"/>
      <c r="IZX462" s="2"/>
      <c r="IZY462" s="2"/>
      <c r="IZZ462" s="2"/>
      <c r="JAA462" s="2"/>
      <c r="JAB462" s="2"/>
      <c r="JAC462" s="2"/>
      <c r="JAD462" s="2"/>
      <c r="JAE462" s="2"/>
      <c r="JAF462" s="2"/>
      <c r="JAG462" s="2"/>
      <c r="JAH462" s="2"/>
      <c r="JAI462" s="2"/>
      <c r="JAJ462" s="2"/>
      <c r="JAK462" s="2"/>
      <c r="JAL462" s="2"/>
      <c r="JAM462" s="2"/>
      <c r="JAN462" s="2"/>
      <c r="JAO462" s="2"/>
      <c r="JAP462" s="2"/>
      <c r="JAQ462" s="2"/>
      <c r="JAR462" s="2"/>
      <c r="JAS462" s="2"/>
      <c r="JAT462" s="2"/>
      <c r="JAU462" s="2"/>
      <c r="JAV462" s="2"/>
      <c r="JAW462" s="2"/>
      <c r="JAX462" s="2"/>
      <c r="JAY462" s="2"/>
      <c r="JAZ462" s="2"/>
      <c r="JBA462" s="2"/>
      <c r="JBB462" s="2"/>
      <c r="JBC462" s="2"/>
      <c r="JBD462" s="2"/>
      <c r="JBE462" s="2"/>
      <c r="JBF462" s="2"/>
      <c r="JBG462" s="2"/>
      <c r="JBH462" s="2"/>
      <c r="JBI462" s="2"/>
      <c r="JBJ462" s="2"/>
      <c r="JBK462" s="2"/>
      <c r="JBL462" s="2"/>
      <c r="JBM462" s="2"/>
      <c r="JBN462" s="2"/>
      <c r="JBO462" s="2"/>
      <c r="JBP462" s="2"/>
      <c r="JBQ462" s="2"/>
      <c r="JBR462" s="2"/>
      <c r="JBS462" s="2"/>
      <c r="JBT462" s="2"/>
      <c r="JBU462" s="2"/>
      <c r="JBV462" s="2"/>
      <c r="JBW462" s="2"/>
      <c r="JBX462" s="2"/>
      <c r="JBY462" s="2"/>
      <c r="JBZ462" s="2"/>
      <c r="JCA462" s="2"/>
      <c r="JCB462" s="2"/>
      <c r="JCC462" s="2"/>
      <c r="JCD462" s="2"/>
      <c r="JCE462" s="2"/>
      <c r="JCF462" s="2"/>
      <c r="JCG462" s="2"/>
      <c r="JCH462" s="2"/>
      <c r="JCI462" s="2"/>
      <c r="JCJ462" s="2"/>
      <c r="JCK462" s="2"/>
      <c r="JCL462" s="2"/>
      <c r="JCM462" s="2"/>
      <c r="JCN462" s="2"/>
      <c r="JCO462" s="2"/>
      <c r="JCP462" s="2"/>
      <c r="JCQ462" s="2"/>
      <c r="JCR462" s="2"/>
      <c r="JCS462" s="2"/>
      <c r="JCT462" s="2"/>
      <c r="JCU462" s="2"/>
      <c r="JCV462" s="2"/>
      <c r="JCW462" s="2"/>
      <c r="JCX462" s="2"/>
      <c r="JCY462" s="2"/>
      <c r="JCZ462" s="2"/>
      <c r="JDA462" s="2"/>
      <c r="JDB462" s="2"/>
      <c r="JDC462" s="2"/>
      <c r="JDD462" s="2"/>
      <c r="JDE462" s="2"/>
      <c r="JDF462" s="2"/>
      <c r="JDG462" s="2"/>
      <c r="JDH462" s="2"/>
      <c r="JDI462" s="2"/>
      <c r="JDJ462" s="2"/>
      <c r="JDK462" s="2"/>
      <c r="JDL462" s="2"/>
      <c r="JDM462" s="2"/>
      <c r="JDN462" s="2"/>
      <c r="JDO462" s="2"/>
      <c r="JDP462" s="2"/>
      <c r="JDQ462" s="2"/>
      <c r="JDR462" s="2"/>
      <c r="JDS462" s="2"/>
      <c r="JDT462" s="2"/>
      <c r="JDU462" s="2"/>
      <c r="JDV462" s="2"/>
      <c r="JDW462" s="2"/>
      <c r="JDX462" s="2"/>
      <c r="JDY462" s="2"/>
      <c r="JDZ462" s="2"/>
      <c r="JEA462" s="2"/>
      <c r="JEB462" s="2"/>
      <c r="JEC462" s="2"/>
      <c r="JED462" s="2"/>
      <c r="JEE462" s="2"/>
      <c r="JEF462" s="2"/>
      <c r="JEG462" s="2"/>
      <c r="JEH462" s="2"/>
      <c r="JEI462" s="2"/>
      <c r="JEJ462" s="2"/>
      <c r="JEK462" s="2"/>
      <c r="JEL462" s="2"/>
      <c r="JEM462" s="2"/>
      <c r="JEN462" s="2"/>
      <c r="JEO462" s="2"/>
      <c r="JEP462" s="2"/>
      <c r="JEQ462" s="2"/>
      <c r="JER462" s="2"/>
      <c r="JES462" s="2"/>
      <c r="JET462" s="2"/>
      <c r="JEU462" s="2"/>
      <c r="JEV462" s="2"/>
      <c r="JEW462" s="2"/>
      <c r="JEX462" s="2"/>
      <c r="JEY462" s="2"/>
      <c r="JEZ462" s="2"/>
      <c r="JFA462" s="2"/>
      <c r="JFB462" s="2"/>
      <c r="JFC462" s="2"/>
      <c r="JFD462" s="2"/>
      <c r="JFE462" s="2"/>
      <c r="JFF462" s="2"/>
      <c r="JFG462" s="2"/>
      <c r="JFH462" s="2"/>
      <c r="JFI462" s="2"/>
      <c r="JFJ462" s="2"/>
      <c r="JFK462" s="2"/>
      <c r="JFL462" s="2"/>
      <c r="JFM462" s="2"/>
      <c r="JFN462" s="2"/>
      <c r="JFO462" s="2"/>
      <c r="JFP462" s="2"/>
      <c r="JFQ462" s="2"/>
      <c r="JFR462" s="2"/>
      <c r="JFS462" s="2"/>
      <c r="JFT462" s="2"/>
      <c r="JFU462" s="2"/>
      <c r="JFV462" s="2"/>
      <c r="JFW462" s="2"/>
      <c r="JFX462" s="2"/>
      <c r="JFY462" s="2"/>
      <c r="JFZ462" s="2"/>
      <c r="JGA462" s="2"/>
      <c r="JGB462" s="2"/>
      <c r="JGC462" s="2"/>
      <c r="JGD462" s="2"/>
      <c r="JGE462" s="2"/>
      <c r="JGF462" s="2"/>
      <c r="JGG462" s="2"/>
      <c r="JGH462" s="2"/>
      <c r="JGI462" s="2"/>
      <c r="JGJ462" s="2"/>
      <c r="JGK462" s="2"/>
      <c r="JGL462" s="2"/>
      <c r="JGM462" s="2"/>
      <c r="JGN462" s="2"/>
      <c r="JGO462" s="2"/>
      <c r="JGP462" s="2"/>
      <c r="JGQ462" s="2"/>
      <c r="JGR462" s="2"/>
      <c r="JGS462" s="2"/>
      <c r="JGT462" s="2"/>
      <c r="JGU462" s="2"/>
      <c r="JGV462" s="2"/>
      <c r="JGW462" s="2"/>
      <c r="JGX462" s="2"/>
      <c r="JGY462" s="2"/>
      <c r="JGZ462" s="2"/>
      <c r="JHA462" s="2"/>
      <c r="JHB462" s="2"/>
      <c r="JHC462" s="2"/>
      <c r="JHD462" s="2"/>
      <c r="JHE462" s="2"/>
      <c r="JHF462" s="2"/>
      <c r="JHG462" s="2"/>
      <c r="JHH462" s="2"/>
      <c r="JHI462" s="2"/>
      <c r="JHJ462" s="2"/>
      <c r="JHK462" s="2"/>
      <c r="JHL462" s="2"/>
      <c r="JHM462" s="2"/>
      <c r="JHN462" s="2"/>
      <c r="JHO462" s="2"/>
      <c r="JHP462" s="2"/>
      <c r="JHQ462" s="2"/>
      <c r="JHR462" s="2"/>
      <c r="JHS462" s="2"/>
      <c r="JHT462" s="2"/>
      <c r="JHU462" s="2"/>
      <c r="JHV462" s="2"/>
      <c r="JHW462" s="2"/>
      <c r="JHX462" s="2"/>
      <c r="JHY462" s="2"/>
      <c r="JHZ462" s="2"/>
      <c r="JIA462" s="2"/>
      <c r="JIB462" s="2"/>
      <c r="JIC462" s="2"/>
      <c r="JID462" s="2"/>
      <c r="JIE462" s="2"/>
      <c r="JIF462" s="2"/>
      <c r="JIG462" s="2"/>
      <c r="JIH462" s="2"/>
      <c r="JII462" s="2"/>
      <c r="JIJ462" s="2"/>
      <c r="JIK462" s="2"/>
      <c r="JIL462" s="2"/>
      <c r="JIM462" s="2"/>
      <c r="JIN462" s="2"/>
      <c r="JIO462" s="2"/>
      <c r="JIP462" s="2"/>
      <c r="JIQ462" s="2"/>
      <c r="JIR462" s="2"/>
      <c r="JIS462" s="2"/>
      <c r="JIT462" s="2"/>
      <c r="JIU462" s="2"/>
      <c r="JIV462" s="2"/>
      <c r="JIW462" s="2"/>
      <c r="JIX462" s="2"/>
      <c r="JIY462" s="2"/>
      <c r="JIZ462" s="2"/>
      <c r="JJA462" s="2"/>
      <c r="JJB462" s="2"/>
      <c r="JJC462" s="2"/>
      <c r="JJD462" s="2"/>
      <c r="JJE462" s="2"/>
      <c r="JJF462" s="2"/>
      <c r="JJG462" s="2"/>
      <c r="JJH462" s="2"/>
      <c r="JJI462" s="2"/>
      <c r="JJJ462" s="2"/>
      <c r="JJK462" s="2"/>
      <c r="JJL462" s="2"/>
      <c r="JJM462" s="2"/>
      <c r="JJN462" s="2"/>
      <c r="JJO462" s="2"/>
      <c r="JJP462" s="2"/>
      <c r="JJQ462" s="2"/>
      <c r="JJR462" s="2"/>
      <c r="JJS462" s="2"/>
      <c r="JJT462" s="2"/>
      <c r="JJU462" s="2"/>
      <c r="JJV462" s="2"/>
      <c r="JJW462" s="2"/>
      <c r="JJX462" s="2"/>
      <c r="JJY462" s="2"/>
      <c r="JJZ462" s="2"/>
      <c r="JKA462" s="2"/>
      <c r="JKB462" s="2"/>
      <c r="JKC462" s="2"/>
      <c r="JKD462" s="2"/>
      <c r="JKE462" s="2"/>
      <c r="JKF462" s="2"/>
      <c r="JKG462" s="2"/>
      <c r="JKH462" s="2"/>
      <c r="JKI462" s="2"/>
      <c r="JKJ462" s="2"/>
      <c r="JKK462" s="2"/>
      <c r="JKL462" s="2"/>
      <c r="JKM462" s="2"/>
      <c r="JKN462" s="2"/>
      <c r="JKO462" s="2"/>
      <c r="JKP462" s="2"/>
      <c r="JKQ462" s="2"/>
      <c r="JKR462" s="2"/>
      <c r="JKS462" s="2"/>
      <c r="JKT462" s="2"/>
      <c r="JKU462" s="2"/>
      <c r="JKV462" s="2"/>
      <c r="JKW462" s="2"/>
      <c r="JKX462" s="2"/>
      <c r="JKY462" s="2"/>
      <c r="JKZ462" s="2"/>
      <c r="JLA462" s="2"/>
      <c r="JLB462" s="2"/>
      <c r="JLC462" s="2"/>
      <c r="JLD462" s="2"/>
      <c r="JLE462" s="2"/>
      <c r="JLF462" s="2"/>
      <c r="JLG462" s="2"/>
      <c r="JLH462" s="2"/>
      <c r="JLI462" s="2"/>
      <c r="JLJ462" s="2"/>
      <c r="JLK462" s="2"/>
      <c r="JLL462" s="2"/>
      <c r="JLM462" s="2"/>
      <c r="JLN462" s="2"/>
      <c r="JLO462" s="2"/>
      <c r="JLP462" s="2"/>
      <c r="JLQ462" s="2"/>
      <c r="JLR462" s="2"/>
      <c r="JLS462" s="2"/>
      <c r="JLT462" s="2"/>
      <c r="JLU462" s="2"/>
      <c r="JLV462" s="2"/>
      <c r="JLW462" s="2"/>
      <c r="JLX462" s="2"/>
      <c r="JLY462" s="2"/>
      <c r="JLZ462" s="2"/>
      <c r="JMA462" s="2"/>
      <c r="JMB462" s="2"/>
      <c r="JMC462" s="2"/>
      <c r="JMD462" s="2"/>
      <c r="JME462" s="2"/>
      <c r="JMF462" s="2"/>
      <c r="JMG462" s="2"/>
      <c r="JMH462" s="2"/>
      <c r="JMI462" s="2"/>
      <c r="JMJ462" s="2"/>
      <c r="JMK462" s="2"/>
      <c r="JML462" s="2"/>
      <c r="JMM462" s="2"/>
      <c r="JMN462" s="2"/>
      <c r="JMO462" s="2"/>
      <c r="JMP462" s="2"/>
      <c r="JMQ462" s="2"/>
      <c r="JMR462" s="2"/>
      <c r="JMS462" s="2"/>
      <c r="JMT462" s="2"/>
      <c r="JMU462" s="2"/>
      <c r="JMV462" s="2"/>
      <c r="JMW462" s="2"/>
      <c r="JMX462" s="2"/>
      <c r="JMY462" s="2"/>
      <c r="JMZ462" s="2"/>
      <c r="JNA462" s="2"/>
      <c r="JNB462" s="2"/>
      <c r="JNC462" s="2"/>
      <c r="JND462" s="2"/>
      <c r="JNE462" s="2"/>
      <c r="JNF462" s="2"/>
      <c r="JNG462" s="2"/>
      <c r="JNH462" s="2"/>
      <c r="JNI462" s="2"/>
      <c r="JNJ462" s="2"/>
      <c r="JNK462" s="2"/>
      <c r="JNL462" s="2"/>
      <c r="JNM462" s="2"/>
      <c r="JNN462" s="2"/>
      <c r="JNO462" s="2"/>
      <c r="JNP462" s="2"/>
      <c r="JNQ462" s="2"/>
      <c r="JNR462" s="2"/>
      <c r="JNS462" s="2"/>
      <c r="JNT462" s="2"/>
      <c r="JNU462" s="2"/>
      <c r="JNV462" s="2"/>
      <c r="JNW462" s="2"/>
      <c r="JNX462" s="2"/>
      <c r="JNY462" s="2"/>
      <c r="JNZ462" s="2"/>
      <c r="JOA462" s="2"/>
      <c r="JOB462" s="2"/>
      <c r="JOC462" s="2"/>
      <c r="JOD462" s="2"/>
      <c r="JOE462" s="2"/>
      <c r="JOF462" s="2"/>
      <c r="JOG462" s="2"/>
      <c r="JOH462" s="2"/>
      <c r="JOI462" s="2"/>
      <c r="JOJ462" s="2"/>
      <c r="JOK462" s="2"/>
      <c r="JOL462" s="2"/>
      <c r="JOM462" s="2"/>
      <c r="JON462" s="2"/>
      <c r="JOO462" s="2"/>
      <c r="JOP462" s="2"/>
      <c r="JOQ462" s="2"/>
      <c r="JOR462" s="2"/>
      <c r="JOS462" s="2"/>
      <c r="JOT462" s="2"/>
      <c r="JOU462" s="2"/>
      <c r="JOV462" s="2"/>
      <c r="JOW462" s="2"/>
      <c r="JOX462" s="2"/>
      <c r="JOY462" s="2"/>
      <c r="JOZ462" s="2"/>
      <c r="JPA462" s="2"/>
      <c r="JPB462" s="2"/>
      <c r="JPC462" s="2"/>
      <c r="JPD462" s="2"/>
      <c r="JPE462" s="2"/>
      <c r="JPF462" s="2"/>
      <c r="JPG462" s="2"/>
      <c r="JPH462" s="2"/>
      <c r="JPI462" s="2"/>
      <c r="JPJ462" s="2"/>
      <c r="JPK462" s="2"/>
      <c r="JPL462" s="2"/>
      <c r="JPM462" s="2"/>
      <c r="JPN462" s="2"/>
      <c r="JPO462" s="2"/>
      <c r="JPP462" s="2"/>
      <c r="JPQ462" s="2"/>
      <c r="JPR462" s="2"/>
      <c r="JPS462" s="2"/>
      <c r="JPT462" s="2"/>
      <c r="JPU462" s="2"/>
      <c r="JPV462" s="2"/>
      <c r="JPW462" s="2"/>
      <c r="JPX462" s="2"/>
      <c r="JPY462" s="2"/>
      <c r="JPZ462" s="2"/>
      <c r="JQA462" s="2"/>
      <c r="JQB462" s="2"/>
      <c r="JQC462" s="2"/>
      <c r="JQD462" s="2"/>
      <c r="JQE462" s="2"/>
      <c r="JQF462" s="2"/>
      <c r="JQG462" s="2"/>
      <c r="JQH462" s="2"/>
      <c r="JQI462" s="2"/>
      <c r="JQJ462" s="2"/>
      <c r="JQK462" s="2"/>
      <c r="JQL462" s="2"/>
      <c r="JQM462" s="2"/>
      <c r="JQN462" s="2"/>
      <c r="JQO462" s="2"/>
      <c r="JQP462" s="2"/>
      <c r="JQQ462" s="2"/>
      <c r="JQR462" s="2"/>
      <c r="JQS462" s="2"/>
      <c r="JQT462" s="2"/>
      <c r="JQU462" s="2"/>
      <c r="JQV462" s="2"/>
      <c r="JQW462" s="2"/>
      <c r="JQX462" s="2"/>
      <c r="JQY462" s="2"/>
      <c r="JQZ462" s="2"/>
      <c r="JRA462" s="2"/>
      <c r="JRB462" s="2"/>
      <c r="JRC462" s="2"/>
      <c r="JRD462" s="2"/>
      <c r="JRE462" s="2"/>
      <c r="JRF462" s="2"/>
      <c r="JRG462" s="2"/>
      <c r="JRH462" s="2"/>
      <c r="JRI462" s="2"/>
      <c r="JRJ462" s="2"/>
      <c r="JRK462" s="2"/>
      <c r="JRL462" s="2"/>
      <c r="JRM462" s="2"/>
      <c r="JRN462" s="2"/>
      <c r="JRO462" s="2"/>
      <c r="JRP462" s="2"/>
      <c r="JRQ462" s="2"/>
      <c r="JRR462" s="2"/>
      <c r="JRS462" s="2"/>
      <c r="JRT462" s="2"/>
      <c r="JRU462" s="2"/>
      <c r="JRV462" s="2"/>
      <c r="JRW462" s="2"/>
      <c r="JRX462" s="2"/>
      <c r="JRY462" s="2"/>
      <c r="JRZ462" s="2"/>
      <c r="JSA462" s="2"/>
      <c r="JSB462" s="2"/>
      <c r="JSC462" s="2"/>
      <c r="JSD462" s="2"/>
      <c r="JSE462" s="2"/>
      <c r="JSF462" s="2"/>
      <c r="JSG462" s="2"/>
      <c r="JSH462" s="2"/>
      <c r="JSI462" s="2"/>
      <c r="JSJ462" s="2"/>
      <c r="JSK462" s="2"/>
      <c r="JSL462" s="2"/>
      <c r="JSM462" s="2"/>
      <c r="JSN462" s="2"/>
      <c r="JSO462" s="2"/>
      <c r="JSP462" s="2"/>
      <c r="JSQ462" s="2"/>
      <c r="JSR462" s="2"/>
      <c r="JSS462" s="2"/>
      <c r="JST462" s="2"/>
      <c r="JSU462" s="2"/>
      <c r="JSV462" s="2"/>
      <c r="JSW462" s="2"/>
      <c r="JSX462" s="2"/>
      <c r="JSY462" s="2"/>
      <c r="JSZ462" s="2"/>
      <c r="JTA462" s="2"/>
      <c r="JTB462" s="2"/>
      <c r="JTC462" s="2"/>
      <c r="JTD462" s="2"/>
      <c r="JTE462" s="2"/>
      <c r="JTF462" s="2"/>
      <c r="JTG462" s="2"/>
      <c r="JTH462" s="2"/>
      <c r="JTI462" s="2"/>
      <c r="JTJ462" s="2"/>
      <c r="JTK462" s="2"/>
      <c r="JTL462" s="2"/>
      <c r="JTM462" s="2"/>
      <c r="JTN462" s="2"/>
      <c r="JTO462" s="2"/>
      <c r="JTP462" s="2"/>
      <c r="JTQ462" s="2"/>
      <c r="JTR462" s="2"/>
      <c r="JTS462" s="2"/>
      <c r="JTT462" s="2"/>
      <c r="JTU462" s="2"/>
      <c r="JTV462" s="2"/>
      <c r="JTW462" s="2"/>
      <c r="JTX462" s="2"/>
      <c r="JTY462" s="2"/>
      <c r="JTZ462" s="2"/>
      <c r="JUA462" s="2"/>
      <c r="JUB462" s="2"/>
      <c r="JUC462" s="2"/>
      <c r="JUD462" s="2"/>
      <c r="JUE462" s="2"/>
      <c r="JUF462" s="2"/>
      <c r="JUG462" s="2"/>
      <c r="JUH462" s="2"/>
      <c r="JUI462" s="2"/>
      <c r="JUJ462" s="2"/>
      <c r="JUK462" s="2"/>
      <c r="JUL462" s="2"/>
      <c r="JUM462" s="2"/>
      <c r="JUN462" s="2"/>
      <c r="JUO462" s="2"/>
      <c r="JUP462" s="2"/>
      <c r="JUQ462" s="2"/>
      <c r="JUR462" s="2"/>
      <c r="JUS462" s="2"/>
      <c r="JUT462" s="2"/>
      <c r="JUU462" s="2"/>
      <c r="JUV462" s="2"/>
      <c r="JUW462" s="2"/>
      <c r="JUX462" s="2"/>
      <c r="JUY462" s="2"/>
      <c r="JUZ462" s="2"/>
      <c r="JVA462" s="2"/>
      <c r="JVB462" s="2"/>
      <c r="JVC462" s="2"/>
      <c r="JVD462" s="2"/>
      <c r="JVE462" s="2"/>
      <c r="JVF462" s="2"/>
      <c r="JVG462" s="2"/>
      <c r="JVH462" s="2"/>
      <c r="JVI462" s="2"/>
      <c r="JVJ462" s="2"/>
      <c r="JVK462" s="2"/>
      <c r="JVL462" s="2"/>
      <c r="JVM462" s="2"/>
      <c r="JVN462" s="2"/>
      <c r="JVO462" s="2"/>
      <c r="JVP462" s="2"/>
      <c r="JVQ462" s="2"/>
      <c r="JVR462" s="2"/>
      <c r="JVS462" s="2"/>
      <c r="JVT462" s="2"/>
      <c r="JVU462" s="2"/>
      <c r="JVV462" s="2"/>
      <c r="JVW462" s="2"/>
      <c r="JVX462" s="2"/>
      <c r="JVY462" s="2"/>
      <c r="JVZ462" s="2"/>
      <c r="JWA462" s="2"/>
      <c r="JWB462" s="2"/>
      <c r="JWC462" s="2"/>
      <c r="JWD462" s="2"/>
      <c r="JWE462" s="2"/>
      <c r="JWF462" s="2"/>
      <c r="JWG462" s="2"/>
      <c r="JWH462" s="2"/>
      <c r="JWI462" s="2"/>
      <c r="JWJ462" s="2"/>
      <c r="JWK462" s="2"/>
      <c r="JWL462" s="2"/>
      <c r="JWM462" s="2"/>
      <c r="JWN462" s="2"/>
      <c r="JWO462" s="2"/>
      <c r="JWP462" s="2"/>
      <c r="JWQ462" s="2"/>
      <c r="JWR462" s="2"/>
      <c r="JWS462" s="2"/>
      <c r="JWT462" s="2"/>
      <c r="JWU462" s="2"/>
      <c r="JWV462" s="2"/>
      <c r="JWW462" s="2"/>
      <c r="JWX462" s="2"/>
      <c r="JWY462" s="2"/>
      <c r="JWZ462" s="2"/>
      <c r="JXA462" s="2"/>
      <c r="JXB462" s="2"/>
      <c r="JXC462" s="2"/>
      <c r="JXD462" s="2"/>
      <c r="JXE462" s="2"/>
      <c r="JXF462" s="2"/>
      <c r="JXG462" s="2"/>
      <c r="JXH462" s="2"/>
      <c r="JXI462" s="2"/>
      <c r="JXJ462" s="2"/>
      <c r="JXK462" s="2"/>
      <c r="JXL462" s="2"/>
      <c r="JXM462" s="2"/>
      <c r="JXN462" s="2"/>
      <c r="JXO462" s="2"/>
      <c r="JXP462" s="2"/>
      <c r="JXQ462" s="2"/>
      <c r="JXR462" s="2"/>
      <c r="JXS462" s="2"/>
      <c r="JXT462" s="2"/>
      <c r="JXU462" s="2"/>
      <c r="JXV462" s="2"/>
      <c r="JXW462" s="2"/>
      <c r="JXX462" s="2"/>
      <c r="JXY462" s="2"/>
      <c r="JXZ462" s="2"/>
      <c r="JYA462" s="2"/>
      <c r="JYB462" s="2"/>
      <c r="JYC462" s="2"/>
      <c r="JYD462" s="2"/>
      <c r="JYE462" s="2"/>
      <c r="JYF462" s="2"/>
      <c r="JYG462" s="2"/>
      <c r="JYH462" s="2"/>
      <c r="JYI462" s="2"/>
      <c r="JYJ462" s="2"/>
      <c r="JYK462" s="2"/>
      <c r="JYL462" s="2"/>
      <c r="JYM462" s="2"/>
      <c r="JYN462" s="2"/>
      <c r="JYO462" s="2"/>
      <c r="JYP462" s="2"/>
      <c r="JYQ462" s="2"/>
      <c r="JYR462" s="2"/>
      <c r="JYS462" s="2"/>
      <c r="JYT462" s="2"/>
      <c r="JYU462" s="2"/>
      <c r="JYV462" s="2"/>
      <c r="JYW462" s="2"/>
      <c r="JYX462" s="2"/>
      <c r="JYY462" s="2"/>
      <c r="JYZ462" s="2"/>
      <c r="JZA462" s="2"/>
      <c r="JZB462" s="2"/>
      <c r="JZC462" s="2"/>
      <c r="JZD462" s="2"/>
      <c r="JZE462" s="2"/>
      <c r="JZF462" s="2"/>
      <c r="JZG462" s="2"/>
      <c r="JZH462" s="2"/>
      <c r="JZI462" s="2"/>
      <c r="JZJ462" s="2"/>
      <c r="JZK462" s="2"/>
      <c r="JZL462" s="2"/>
      <c r="JZM462" s="2"/>
      <c r="JZN462" s="2"/>
      <c r="JZO462" s="2"/>
      <c r="JZP462" s="2"/>
      <c r="JZQ462" s="2"/>
      <c r="JZR462" s="2"/>
      <c r="JZS462" s="2"/>
      <c r="JZT462" s="2"/>
      <c r="JZU462" s="2"/>
      <c r="JZV462" s="2"/>
      <c r="JZW462" s="2"/>
      <c r="JZX462" s="2"/>
      <c r="JZY462" s="2"/>
      <c r="JZZ462" s="2"/>
      <c r="KAA462" s="2"/>
      <c r="KAB462" s="2"/>
      <c r="KAC462" s="2"/>
      <c r="KAD462" s="2"/>
      <c r="KAE462" s="2"/>
      <c r="KAF462" s="2"/>
      <c r="KAG462" s="2"/>
      <c r="KAH462" s="2"/>
      <c r="KAI462" s="2"/>
      <c r="KAJ462" s="2"/>
      <c r="KAK462" s="2"/>
      <c r="KAL462" s="2"/>
      <c r="KAM462" s="2"/>
      <c r="KAN462" s="2"/>
      <c r="KAO462" s="2"/>
      <c r="KAP462" s="2"/>
      <c r="KAQ462" s="2"/>
      <c r="KAR462" s="2"/>
      <c r="KAS462" s="2"/>
      <c r="KAT462" s="2"/>
      <c r="KAU462" s="2"/>
      <c r="KAV462" s="2"/>
      <c r="KAW462" s="2"/>
      <c r="KAX462" s="2"/>
      <c r="KAY462" s="2"/>
      <c r="KAZ462" s="2"/>
      <c r="KBA462" s="2"/>
      <c r="KBB462" s="2"/>
      <c r="KBC462" s="2"/>
      <c r="KBD462" s="2"/>
      <c r="KBE462" s="2"/>
      <c r="KBF462" s="2"/>
      <c r="KBG462" s="2"/>
      <c r="KBH462" s="2"/>
      <c r="KBI462" s="2"/>
      <c r="KBJ462" s="2"/>
      <c r="KBK462" s="2"/>
      <c r="KBL462" s="2"/>
      <c r="KBM462" s="2"/>
      <c r="KBN462" s="2"/>
      <c r="KBO462" s="2"/>
      <c r="KBP462" s="2"/>
      <c r="KBQ462" s="2"/>
      <c r="KBR462" s="2"/>
      <c r="KBS462" s="2"/>
      <c r="KBT462" s="2"/>
      <c r="KBU462" s="2"/>
      <c r="KBV462" s="2"/>
      <c r="KBW462" s="2"/>
      <c r="KBX462" s="2"/>
      <c r="KBY462" s="2"/>
      <c r="KBZ462" s="2"/>
      <c r="KCA462" s="2"/>
      <c r="KCB462" s="2"/>
      <c r="KCC462" s="2"/>
      <c r="KCD462" s="2"/>
      <c r="KCE462" s="2"/>
      <c r="KCF462" s="2"/>
      <c r="KCG462" s="2"/>
      <c r="KCH462" s="2"/>
      <c r="KCI462" s="2"/>
      <c r="KCJ462" s="2"/>
      <c r="KCK462" s="2"/>
      <c r="KCL462" s="2"/>
      <c r="KCM462" s="2"/>
      <c r="KCN462" s="2"/>
      <c r="KCO462" s="2"/>
      <c r="KCP462" s="2"/>
      <c r="KCQ462" s="2"/>
      <c r="KCR462" s="2"/>
      <c r="KCS462" s="2"/>
      <c r="KCT462" s="2"/>
      <c r="KCU462" s="2"/>
      <c r="KCV462" s="2"/>
      <c r="KCW462" s="2"/>
      <c r="KCX462" s="2"/>
      <c r="KCY462" s="2"/>
      <c r="KCZ462" s="2"/>
      <c r="KDA462" s="2"/>
      <c r="KDB462" s="2"/>
      <c r="KDC462" s="2"/>
      <c r="KDD462" s="2"/>
      <c r="KDE462" s="2"/>
      <c r="KDF462" s="2"/>
      <c r="KDG462" s="2"/>
      <c r="KDH462" s="2"/>
      <c r="KDI462" s="2"/>
      <c r="KDJ462" s="2"/>
      <c r="KDK462" s="2"/>
      <c r="KDL462" s="2"/>
      <c r="KDM462" s="2"/>
      <c r="KDN462" s="2"/>
      <c r="KDO462" s="2"/>
      <c r="KDP462" s="2"/>
      <c r="KDQ462" s="2"/>
      <c r="KDR462" s="2"/>
      <c r="KDS462" s="2"/>
      <c r="KDT462" s="2"/>
      <c r="KDU462" s="2"/>
      <c r="KDV462" s="2"/>
      <c r="KDW462" s="2"/>
      <c r="KDX462" s="2"/>
      <c r="KDY462" s="2"/>
      <c r="KDZ462" s="2"/>
      <c r="KEA462" s="2"/>
      <c r="KEB462" s="2"/>
      <c r="KEC462" s="2"/>
      <c r="KED462" s="2"/>
      <c r="KEE462" s="2"/>
      <c r="KEF462" s="2"/>
      <c r="KEG462" s="2"/>
      <c r="KEH462" s="2"/>
      <c r="KEI462" s="2"/>
      <c r="KEJ462" s="2"/>
      <c r="KEK462" s="2"/>
      <c r="KEL462" s="2"/>
      <c r="KEM462" s="2"/>
      <c r="KEN462" s="2"/>
      <c r="KEO462" s="2"/>
      <c r="KEP462" s="2"/>
      <c r="KEQ462" s="2"/>
      <c r="KER462" s="2"/>
      <c r="KES462" s="2"/>
      <c r="KET462" s="2"/>
      <c r="KEU462" s="2"/>
      <c r="KEV462" s="2"/>
      <c r="KEW462" s="2"/>
      <c r="KEX462" s="2"/>
      <c r="KEY462" s="2"/>
      <c r="KEZ462" s="2"/>
      <c r="KFA462" s="2"/>
      <c r="KFB462" s="2"/>
      <c r="KFC462" s="2"/>
      <c r="KFD462" s="2"/>
      <c r="KFE462" s="2"/>
      <c r="KFF462" s="2"/>
      <c r="KFG462" s="2"/>
      <c r="KFH462" s="2"/>
      <c r="KFI462" s="2"/>
      <c r="KFJ462" s="2"/>
      <c r="KFK462" s="2"/>
      <c r="KFL462" s="2"/>
      <c r="KFM462" s="2"/>
      <c r="KFN462" s="2"/>
      <c r="KFO462" s="2"/>
      <c r="KFP462" s="2"/>
      <c r="KFQ462" s="2"/>
      <c r="KFR462" s="2"/>
      <c r="KFS462" s="2"/>
      <c r="KFT462" s="2"/>
      <c r="KFU462" s="2"/>
      <c r="KFV462" s="2"/>
      <c r="KFW462" s="2"/>
      <c r="KFX462" s="2"/>
      <c r="KFY462" s="2"/>
      <c r="KFZ462" s="2"/>
      <c r="KGA462" s="2"/>
      <c r="KGB462" s="2"/>
      <c r="KGC462" s="2"/>
      <c r="KGD462" s="2"/>
      <c r="KGE462" s="2"/>
      <c r="KGF462" s="2"/>
      <c r="KGG462" s="2"/>
      <c r="KGH462" s="2"/>
      <c r="KGI462" s="2"/>
      <c r="KGJ462" s="2"/>
      <c r="KGK462" s="2"/>
      <c r="KGL462" s="2"/>
      <c r="KGM462" s="2"/>
      <c r="KGN462" s="2"/>
      <c r="KGO462" s="2"/>
      <c r="KGP462" s="2"/>
      <c r="KGQ462" s="2"/>
      <c r="KGR462" s="2"/>
      <c r="KGS462" s="2"/>
      <c r="KGT462" s="2"/>
      <c r="KGU462" s="2"/>
      <c r="KGV462" s="2"/>
      <c r="KGW462" s="2"/>
      <c r="KGX462" s="2"/>
      <c r="KGY462" s="2"/>
      <c r="KGZ462" s="2"/>
      <c r="KHA462" s="2"/>
      <c r="KHB462" s="2"/>
      <c r="KHC462" s="2"/>
      <c r="KHD462" s="2"/>
      <c r="KHE462" s="2"/>
      <c r="KHF462" s="2"/>
      <c r="KHG462" s="2"/>
      <c r="KHH462" s="2"/>
      <c r="KHI462" s="2"/>
      <c r="KHJ462" s="2"/>
      <c r="KHK462" s="2"/>
      <c r="KHL462" s="2"/>
      <c r="KHM462" s="2"/>
      <c r="KHN462" s="2"/>
      <c r="KHO462" s="2"/>
      <c r="KHP462" s="2"/>
      <c r="KHQ462" s="2"/>
      <c r="KHR462" s="2"/>
      <c r="KHS462" s="2"/>
      <c r="KHT462" s="2"/>
      <c r="KHU462" s="2"/>
      <c r="KHV462" s="2"/>
      <c r="KHW462" s="2"/>
      <c r="KHX462" s="2"/>
      <c r="KHY462" s="2"/>
      <c r="KHZ462" s="2"/>
      <c r="KIA462" s="2"/>
      <c r="KIB462" s="2"/>
      <c r="KIC462" s="2"/>
      <c r="KID462" s="2"/>
      <c r="KIE462" s="2"/>
      <c r="KIF462" s="2"/>
      <c r="KIG462" s="2"/>
      <c r="KIH462" s="2"/>
      <c r="KII462" s="2"/>
      <c r="KIJ462" s="2"/>
      <c r="KIK462" s="2"/>
      <c r="KIL462" s="2"/>
      <c r="KIM462" s="2"/>
      <c r="KIN462" s="2"/>
      <c r="KIO462" s="2"/>
      <c r="KIP462" s="2"/>
      <c r="KIQ462" s="2"/>
      <c r="KIR462" s="2"/>
      <c r="KIS462" s="2"/>
      <c r="KIT462" s="2"/>
      <c r="KIU462" s="2"/>
      <c r="KIV462" s="2"/>
      <c r="KIW462" s="2"/>
      <c r="KIX462" s="2"/>
      <c r="KIY462" s="2"/>
      <c r="KIZ462" s="2"/>
      <c r="KJA462" s="2"/>
      <c r="KJB462" s="2"/>
      <c r="KJC462" s="2"/>
      <c r="KJD462" s="2"/>
      <c r="KJE462" s="2"/>
      <c r="KJF462" s="2"/>
      <c r="KJG462" s="2"/>
      <c r="KJH462" s="2"/>
      <c r="KJI462" s="2"/>
      <c r="KJJ462" s="2"/>
      <c r="KJK462" s="2"/>
      <c r="KJL462" s="2"/>
      <c r="KJM462" s="2"/>
      <c r="KJN462" s="2"/>
      <c r="KJO462" s="2"/>
      <c r="KJP462" s="2"/>
      <c r="KJQ462" s="2"/>
      <c r="KJR462" s="2"/>
      <c r="KJS462" s="2"/>
      <c r="KJT462" s="2"/>
      <c r="KJU462" s="2"/>
      <c r="KJV462" s="2"/>
      <c r="KJW462" s="2"/>
      <c r="KJX462" s="2"/>
      <c r="KJY462" s="2"/>
      <c r="KJZ462" s="2"/>
      <c r="KKA462" s="2"/>
      <c r="KKB462" s="2"/>
      <c r="KKC462" s="2"/>
      <c r="KKD462" s="2"/>
      <c r="KKE462" s="2"/>
      <c r="KKF462" s="2"/>
      <c r="KKG462" s="2"/>
      <c r="KKH462" s="2"/>
      <c r="KKI462" s="2"/>
      <c r="KKJ462" s="2"/>
      <c r="KKK462" s="2"/>
      <c r="KKL462" s="2"/>
      <c r="KKM462" s="2"/>
      <c r="KKN462" s="2"/>
      <c r="KKO462" s="2"/>
      <c r="KKP462" s="2"/>
      <c r="KKQ462" s="2"/>
      <c r="KKR462" s="2"/>
      <c r="KKS462" s="2"/>
      <c r="KKT462" s="2"/>
      <c r="KKU462" s="2"/>
      <c r="KKV462" s="2"/>
      <c r="KKW462" s="2"/>
      <c r="KKX462" s="2"/>
      <c r="KKY462" s="2"/>
      <c r="KKZ462" s="2"/>
      <c r="KLA462" s="2"/>
      <c r="KLB462" s="2"/>
      <c r="KLC462" s="2"/>
      <c r="KLD462" s="2"/>
      <c r="KLE462" s="2"/>
      <c r="KLF462" s="2"/>
      <c r="KLG462" s="2"/>
      <c r="KLH462" s="2"/>
      <c r="KLI462" s="2"/>
      <c r="KLJ462" s="2"/>
      <c r="KLK462" s="2"/>
      <c r="KLL462" s="2"/>
      <c r="KLM462" s="2"/>
      <c r="KLN462" s="2"/>
      <c r="KLO462" s="2"/>
      <c r="KLP462" s="2"/>
      <c r="KLQ462" s="2"/>
      <c r="KLR462" s="2"/>
      <c r="KLS462" s="2"/>
      <c r="KLT462" s="2"/>
      <c r="KLU462" s="2"/>
      <c r="KLV462" s="2"/>
      <c r="KLW462" s="2"/>
      <c r="KLX462" s="2"/>
      <c r="KLY462" s="2"/>
      <c r="KLZ462" s="2"/>
      <c r="KMA462" s="2"/>
      <c r="KMB462" s="2"/>
      <c r="KMC462" s="2"/>
      <c r="KMD462" s="2"/>
      <c r="KME462" s="2"/>
      <c r="KMF462" s="2"/>
      <c r="KMG462" s="2"/>
      <c r="KMH462" s="2"/>
      <c r="KMI462" s="2"/>
      <c r="KMJ462" s="2"/>
      <c r="KMK462" s="2"/>
      <c r="KML462" s="2"/>
      <c r="KMM462" s="2"/>
      <c r="KMN462" s="2"/>
      <c r="KMO462" s="2"/>
      <c r="KMP462" s="2"/>
      <c r="KMQ462" s="2"/>
      <c r="KMR462" s="2"/>
      <c r="KMS462" s="2"/>
      <c r="KMT462" s="2"/>
      <c r="KMU462" s="2"/>
      <c r="KMV462" s="2"/>
      <c r="KMW462" s="2"/>
      <c r="KMX462" s="2"/>
      <c r="KMY462" s="2"/>
      <c r="KMZ462" s="2"/>
      <c r="KNA462" s="2"/>
      <c r="KNB462" s="2"/>
      <c r="KNC462" s="2"/>
      <c r="KND462" s="2"/>
      <c r="KNE462" s="2"/>
      <c r="KNF462" s="2"/>
      <c r="KNG462" s="2"/>
      <c r="KNH462" s="2"/>
      <c r="KNI462" s="2"/>
      <c r="KNJ462" s="2"/>
      <c r="KNK462" s="2"/>
      <c r="KNL462" s="2"/>
      <c r="KNM462" s="2"/>
      <c r="KNN462" s="2"/>
      <c r="KNO462" s="2"/>
      <c r="KNP462" s="2"/>
      <c r="KNQ462" s="2"/>
      <c r="KNR462" s="2"/>
      <c r="KNS462" s="2"/>
      <c r="KNT462" s="2"/>
      <c r="KNU462" s="2"/>
      <c r="KNV462" s="2"/>
      <c r="KNW462" s="2"/>
      <c r="KNX462" s="2"/>
      <c r="KNY462" s="2"/>
      <c r="KNZ462" s="2"/>
      <c r="KOA462" s="2"/>
      <c r="KOB462" s="2"/>
      <c r="KOC462" s="2"/>
      <c r="KOD462" s="2"/>
      <c r="KOE462" s="2"/>
      <c r="KOF462" s="2"/>
      <c r="KOG462" s="2"/>
      <c r="KOH462" s="2"/>
      <c r="KOI462" s="2"/>
      <c r="KOJ462" s="2"/>
      <c r="KOK462" s="2"/>
      <c r="KOL462" s="2"/>
      <c r="KOM462" s="2"/>
      <c r="KON462" s="2"/>
      <c r="KOO462" s="2"/>
      <c r="KOP462" s="2"/>
      <c r="KOQ462" s="2"/>
      <c r="KOR462" s="2"/>
      <c r="KOS462" s="2"/>
      <c r="KOT462" s="2"/>
      <c r="KOU462" s="2"/>
      <c r="KOV462" s="2"/>
      <c r="KOW462" s="2"/>
      <c r="KOX462" s="2"/>
      <c r="KOY462" s="2"/>
      <c r="KOZ462" s="2"/>
      <c r="KPA462" s="2"/>
      <c r="KPB462" s="2"/>
      <c r="KPC462" s="2"/>
      <c r="KPD462" s="2"/>
      <c r="KPE462" s="2"/>
      <c r="KPF462" s="2"/>
      <c r="KPG462" s="2"/>
      <c r="KPH462" s="2"/>
      <c r="KPI462" s="2"/>
      <c r="KPJ462" s="2"/>
      <c r="KPK462" s="2"/>
      <c r="KPL462" s="2"/>
      <c r="KPM462" s="2"/>
      <c r="KPN462" s="2"/>
      <c r="KPO462" s="2"/>
      <c r="KPP462" s="2"/>
      <c r="KPQ462" s="2"/>
      <c r="KPR462" s="2"/>
      <c r="KPS462" s="2"/>
      <c r="KPT462" s="2"/>
      <c r="KPU462" s="2"/>
      <c r="KPV462" s="2"/>
      <c r="KPW462" s="2"/>
      <c r="KPX462" s="2"/>
      <c r="KPY462" s="2"/>
      <c r="KPZ462" s="2"/>
      <c r="KQA462" s="2"/>
      <c r="KQB462" s="2"/>
      <c r="KQC462" s="2"/>
      <c r="KQD462" s="2"/>
      <c r="KQE462" s="2"/>
      <c r="KQF462" s="2"/>
      <c r="KQG462" s="2"/>
      <c r="KQH462" s="2"/>
      <c r="KQI462" s="2"/>
      <c r="KQJ462" s="2"/>
      <c r="KQK462" s="2"/>
      <c r="KQL462" s="2"/>
      <c r="KQM462" s="2"/>
      <c r="KQN462" s="2"/>
      <c r="KQO462" s="2"/>
      <c r="KQP462" s="2"/>
      <c r="KQQ462" s="2"/>
      <c r="KQR462" s="2"/>
      <c r="KQS462" s="2"/>
      <c r="KQT462" s="2"/>
      <c r="KQU462" s="2"/>
      <c r="KQV462" s="2"/>
      <c r="KQW462" s="2"/>
      <c r="KQX462" s="2"/>
      <c r="KQY462" s="2"/>
      <c r="KQZ462" s="2"/>
      <c r="KRA462" s="2"/>
      <c r="KRB462" s="2"/>
      <c r="KRC462" s="2"/>
      <c r="KRD462" s="2"/>
      <c r="KRE462" s="2"/>
      <c r="KRF462" s="2"/>
      <c r="KRG462" s="2"/>
      <c r="KRH462" s="2"/>
      <c r="KRI462" s="2"/>
      <c r="KRJ462" s="2"/>
      <c r="KRK462" s="2"/>
      <c r="KRL462" s="2"/>
      <c r="KRM462" s="2"/>
      <c r="KRN462" s="2"/>
      <c r="KRO462" s="2"/>
      <c r="KRP462" s="2"/>
      <c r="KRQ462" s="2"/>
      <c r="KRR462" s="2"/>
      <c r="KRS462" s="2"/>
      <c r="KRT462" s="2"/>
      <c r="KRU462" s="2"/>
      <c r="KRV462" s="2"/>
      <c r="KRW462" s="2"/>
      <c r="KRX462" s="2"/>
      <c r="KRY462" s="2"/>
      <c r="KRZ462" s="2"/>
      <c r="KSA462" s="2"/>
      <c r="KSB462" s="2"/>
      <c r="KSC462" s="2"/>
      <c r="KSD462" s="2"/>
      <c r="KSE462" s="2"/>
      <c r="KSF462" s="2"/>
      <c r="KSG462" s="2"/>
      <c r="KSH462" s="2"/>
      <c r="KSI462" s="2"/>
      <c r="KSJ462" s="2"/>
      <c r="KSK462" s="2"/>
      <c r="KSL462" s="2"/>
      <c r="KSM462" s="2"/>
      <c r="KSN462" s="2"/>
      <c r="KSO462" s="2"/>
      <c r="KSP462" s="2"/>
      <c r="KSQ462" s="2"/>
      <c r="KSR462" s="2"/>
      <c r="KSS462" s="2"/>
      <c r="KST462" s="2"/>
      <c r="KSU462" s="2"/>
      <c r="KSV462" s="2"/>
      <c r="KSW462" s="2"/>
      <c r="KSX462" s="2"/>
      <c r="KSY462" s="2"/>
      <c r="KSZ462" s="2"/>
      <c r="KTA462" s="2"/>
      <c r="KTB462" s="2"/>
      <c r="KTC462" s="2"/>
      <c r="KTD462" s="2"/>
      <c r="KTE462" s="2"/>
      <c r="KTF462" s="2"/>
      <c r="KTG462" s="2"/>
      <c r="KTH462" s="2"/>
      <c r="KTI462" s="2"/>
      <c r="KTJ462" s="2"/>
      <c r="KTK462" s="2"/>
      <c r="KTL462" s="2"/>
      <c r="KTM462" s="2"/>
      <c r="KTN462" s="2"/>
      <c r="KTO462" s="2"/>
      <c r="KTP462" s="2"/>
      <c r="KTQ462" s="2"/>
      <c r="KTR462" s="2"/>
      <c r="KTS462" s="2"/>
      <c r="KTT462" s="2"/>
      <c r="KTU462" s="2"/>
      <c r="KTV462" s="2"/>
      <c r="KTW462" s="2"/>
      <c r="KTX462" s="2"/>
      <c r="KTY462" s="2"/>
      <c r="KTZ462" s="2"/>
      <c r="KUA462" s="2"/>
      <c r="KUB462" s="2"/>
      <c r="KUC462" s="2"/>
      <c r="KUD462" s="2"/>
      <c r="KUE462" s="2"/>
      <c r="KUF462" s="2"/>
      <c r="KUG462" s="2"/>
      <c r="KUH462" s="2"/>
      <c r="KUI462" s="2"/>
      <c r="KUJ462" s="2"/>
      <c r="KUK462" s="2"/>
      <c r="KUL462" s="2"/>
      <c r="KUM462" s="2"/>
      <c r="KUN462" s="2"/>
      <c r="KUO462" s="2"/>
      <c r="KUP462" s="2"/>
      <c r="KUQ462" s="2"/>
      <c r="KUR462" s="2"/>
      <c r="KUS462" s="2"/>
      <c r="KUT462" s="2"/>
      <c r="KUU462" s="2"/>
      <c r="KUV462" s="2"/>
      <c r="KUW462" s="2"/>
      <c r="KUX462" s="2"/>
      <c r="KUY462" s="2"/>
      <c r="KUZ462" s="2"/>
      <c r="KVA462" s="2"/>
      <c r="KVB462" s="2"/>
      <c r="KVC462" s="2"/>
      <c r="KVD462" s="2"/>
      <c r="KVE462" s="2"/>
      <c r="KVF462" s="2"/>
      <c r="KVG462" s="2"/>
      <c r="KVH462" s="2"/>
      <c r="KVI462" s="2"/>
      <c r="KVJ462" s="2"/>
      <c r="KVK462" s="2"/>
      <c r="KVL462" s="2"/>
      <c r="KVM462" s="2"/>
      <c r="KVN462" s="2"/>
      <c r="KVO462" s="2"/>
      <c r="KVP462" s="2"/>
      <c r="KVQ462" s="2"/>
      <c r="KVR462" s="2"/>
      <c r="KVS462" s="2"/>
      <c r="KVT462" s="2"/>
      <c r="KVU462" s="2"/>
      <c r="KVV462" s="2"/>
      <c r="KVW462" s="2"/>
      <c r="KVX462" s="2"/>
      <c r="KVY462" s="2"/>
      <c r="KVZ462" s="2"/>
      <c r="KWA462" s="2"/>
      <c r="KWB462" s="2"/>
      <c r="KWC462" s="2"/>
      <c r="KWD462" s="2"/>
      <c r="KWE462" s="2"/>
      <c r="KWF462" s="2"/>
      <c r="KWG462" s="2"/>
      <c r="KWH462" s="2"/>
      <c r="KWI462" s="2"/>
      <c r="KWJ462" s="2"/>
      <c r="KWK462" s="2"/>
      <c r="KWL462" s="2"/>
      <c r="KWM462" s="2"/>
      <c r="KWN462" s="2"/>
      <c r="KWO462" s="2"/>
      <c r="KWP462" s="2"/>
      <c r="KWQ462" s="2"/>
      <c r="KWR462" s="2"/>
      <c r="KWS462" s="2"/>
      <c r="KWT462" s="2"/>
      <c r="KWU462" s="2"/>
      <c r="KWV462" s="2"/>
      <c r="KWW462" s="2"/>
      <c r="KWX462" s="2"/>
      <c r="KWY462" s="2"/>
      <c r="KWZ462" s="2"/>
      <c r="KXA462" s="2"/>
      <c r="KXB462" s="2"/>
      <c r="KXC462" s="2"/>
      <c r="KXD462" s="2"/>
      <c r="KXE462" s="2"/>
      <c r="KXF462" s="2"/>
      <c r="KXG462" s="2"/>
      <c r="KXH462" s="2"/>
      <c r="KXI462" s="2"/>
      <c r="KXJ462" s="2"/>
      <c r="KXK462" s="2"/>
      <c r="KXL462" s="2"/>
      <c r="KXM462" s="2"/>
      <c r="KXN462" s="2"/>
      <c r="KXO462" s="2"/>
      <c r="KXP462" s="2"/>
      <c r="KXQ462" s="2"/>
      <c r="KXR462" s="2"/>
      <c r="KXS462" s="2"/>
      <c r="KXT462" s="2"/>
      <c r="KXU462" s="2"/>
      <c r="KXV462" s="2"/>
      <c r="KXW462" s="2"/>
      <c r="KXX462" s="2"/>
      <c r="KXY462" s="2"/>
      <c r="KXZ462" s="2"/>
      <c r="KYA462" s="2"/>
      <c r="KYB462" s="2"/>
      <c r="KYC462" s="2"/>
      <c r="KYD462" s="2"/>
      <c r="KYE462" s="2"/>
      <c r="KYF462" s="2"/>
      <c r="KYG462" s="2"/>
      <c r="KYH462" s="2"/>
      <c r="KYI462" s="2"/>
      <c r="KYJ462" s="2"/>
      <c r="KYK462" s="2"/>
      <c r="KYL462" s="2"/>
      <c r="KYM462" s="2"/>
      <c r="KYN462" s="2"/>
      <c r="KYO462" s="2"/>
      <c r="KYP462" s="2"/>
      <c r="KYQ462" s="2"/>
      <c r="KYR462" s="2"/>
      <c r="KYS462" s="2"/>
      <c r="KYT462" s="2"/>
      <c r="KYU462" s="2"/>
      <c r="KYV462" s="2"/>
      <c r="KYW462" s="2"/>
      <c r="KYX462" s="2"/>
      <c r="KYY462" s="2"/>
      <c r="KYZ462" s="2"/>
      <c r="KZA462" s="2"/>
      <c r="KZB462" s="2"/>
      <c r="KZC462" s="2"/>
      <c r="KZD462" s="2"/>
      <c r="KZE462" s="2"/>
      <c r="KZF462" s="2"/>
      <c r="KZG462" s="2"/>
      <c r="KZH462" s="2"/>
      <c r="KZI462" s="2"/>
      <c r="KZJ462" s="2"/>
      <c r="KZK462" s="2"/>
      <c r="KZL462" s="2"/>
      <c r="KZM462" s="2"/>
      <c r="KZN462" s="2"/>
      <c r="KZO462" s="2"/>
      <c r="KZP462" s="2"/>
      <c r="KZQ462" s="2"/>
      <c r="KZR462" s="2"/>
      <c r="KZS462" s="2"/>
      <c r="KZT462" s="2"/>
      <c r="KZU462" s="2"/>
      <c r="KZV462" s="2"/>
      <c r="KZW462" s="2"/>
      <c r="KZX462" s="2"/>
      <c r="KZY462" s="2"/>
      <c r="KZZ462" s="2"/>
      <c r="LAA462" s="2"/>
      <c r="LAB462" s="2"/>
      <c r="LAC462" s="2"/>
      <c r="LAD462" s="2"/>
      <c r="LAE462" s="2"/>
      <c r="LAF462" s="2"/>
      <c r="LAG462" s="2"/>
      <c r="LAH462" s="2"/>
      <c r="LAI462" s="2"/>
      <c r="LAJ462" s="2"/>
      <c r="LAK462" s="2"/>
      <c r="LAL462" s="2"/>
      <c r="LAM462" s="2"/>
      <c r="LAN462" s="2"/>
      <c r="LAO462" s="2"/>
      <c r="LAP462" s="2"/>
      <c r="LAQ462" s="2"/>
      <c r="LAR462" s="2"/>
      <c r="LAS462" s="2"/>
      <c r="LAT462" s="2"/>
      <c r="LAU462" s="2"/>
      <c r="LAV462" s="2"/>
      <c r="LAW462" s="2"/>
      <c r="LAX462" s="2"/>
      <c r="LAY462" s="2"/>
      <c r="LAZ462" s="2"/>
      <c r="LBA462" s="2"/>
      <c r="LBB462" s="2"/>
      <c r="LBC462" s="2"/>
      <c r="LBD462" s="2"/>
      <c r="LBE462" s="2"/>
      <c r="LBF462" s="2"/>
      <c r="LBG462" s="2"/>
      <c r="LBH462" s="2"/>
      <c r="LBI462" s="2"/>
      <c r="LBJ462" s="2"/>
      <c r="LBK462" s="2"/>
      <c r="LBL462" s="2"/>
      <c r="LBM462" s="2"/>
      <c r="LBN462" s="2"/>
      <c r="LBO462" s="2"/>
      <c r="LBP462" s="2"/>
      <c r="LBQ462" s="2"/>
      <c r="LBR462" s="2"/>
      <c r="LBS462" s="2"/>
      <c r="LBT462" s="2"/>
      <c r="LBU462" s="2"/>
      <c r="LBV462" s="2"/>
      <c r="LBW462" s="2"/>
      <c r="LBX462" s="2"/>
      <c r="LBY462" s="2"/>
      <c r="LBZ462" s="2"/>
      <c r="LCA462" s="2"/>
      <c r="LCB462" s="2"/>
      <c r="LCC462" s="2"/>
      <c r="LCD462" s="2"/>
      <c r="LCE462" s="2"/>
      <c r="LCF462" s="2"/>
      <c r="LCG462" s="2"/>
      <c r="LCH462" s="2"/>
      <c r="LCI462" s="2"/>
      <c r="LCJ462" s="2"/>
      <c r="LCK462" s="2"/>
      <c r="LCL462" s="2"/>
      <c r="LCM462" s="2"/>
      <c r="LCN462" s="2"/>
      <c r="LCO462" s="2"/>
      <c r="LCP462" s="2"/>
      <c r="LCQ462" s="2"/>
      <c r="LCR462" s="2"/>
      <c r="LCS462" s="2"/>
      <c r="LCT462" s="2"/>
      <c r="LCU462" s="2"/>
      <c r="LCV462" s="2"/>
      <c r="LCW462" s="2"/>
      <c r="LCX462" s="2"/>
      <c r="LCY462" s="2"/>
      <c r="LCZ462" s="2"/>
      <c r="LDA462" s="2"/>
      <c r="LDB462" s="2"/>
      <c r="LDC462" s="2"/>
      <c r="LDD462" s="2"/>
      <c r="LDE462" s="2"/>
      <c r="LDF462" s="2"/>
      <c r="LDG462" s="2"/>
      <c r="LDH462" s="2"/>
      <c r="LDI462" s="2"/>
      <c r="LDJ462" s="2"/>
      <c r="LDK462" s="2"/>
      <c r="LDL462" s="2"/>
      <c r="LDM462" s="2"/>
      <c r="LDN462" s="2"/>
      <c r="LDO462" s="2"/>
      <c r="LDP462" s="2"/>
      <c r="LDQ462" s="2"/>
      <c r="LDR462" s="2"/>
      <c r="LDS462" s="2"/>
      <c r="LDT462" s="2"/>
      <c r="LDU462" s="2"/>
      <c r="LDV462" s="2"/>
      <c r="LDW462" s="2"/>
      <c r="LDX462" s="2"/>
      <c r="LDY462" s="2"/>
      <c r="LDZ462" s="2"/>
      <c r="LEA462" s="2"/>
      <c r="LEB462" s="2"/>
      <c r="LEC462" s="2"/>
      <c r="LED462" s="2"/>
      <c r="LEE462" s="2"/>
      <c r="LEF462" s="2"/>
      <c r="LEG462" s="2"/>
      <c r="LEH462" s="2"/>
      <c r="LEI462" s="2"/>
      <c r="LEJ462" s="2"/>
      <c r="LEK462" s="2"/>
      <c r="LEL462" s="2"/>
      <c r="LEM462" s="2"/>
      <c r="LEN462" s="2"/>
      <c r="LEO462" s="2"/>
      <c r="LEP462" s="2"/>
      <c r="LEQ462" s="2"/>
      <c r="LER462" s="2"/>
      <c r="LES462" s="2"/>
      <c r="LET462" s="2"/>
      <c r="LEU462" s="2"/>
      <c r="LEV462" s="2"/>
      <c r="LEW462" s="2"/>
      <c r="LEX462" s="2"/>
      <c r="LEY462" s="2"/>
      <c r="LEZ462" s="2"/>
      <c r="LFA462" s="2"/>
      <c r="LFB462" s="2"/>
      <c r="LFC462" s="2"/>
      <c r="LFD462" s="2"/>
      <c r="LFE462" s="2"/>
      <c r="LFF462" s="2"/>
      <c r="LFG462" s="2"/>
      <c r="LFH462" s="2"/>
      <c r="LFI462" s="2"/>
      <c r="LFJ462" s="2"/>
      <c r="LFK462" s="2"/>
      <c r="LFL462" s="2"/>
      <c r="LFM462" s="2"/>
      <c r="LFN462" s="2"/>
      <c r="LFO462" s="2"/>
      <c r="LFP462" s="2"/>
      <c r="LFQ462" s="2"/>
      <c r="LFR462" s="2"/>
      <c r="LFS462" s="2"/>
      <c r="LFT462" s="2"/>
      <c r="LFU462" s="2"/>
      <c r="LFV462" s="2"/>
      <c r="LFW462" s="2"/>
      <c r="LFX462" s="2"/>
      <c r="LFY462" s="2"/>
      <c r="LFZ462" s="2"/>
      <c r="LGA462" s="2"/>
      <c r="LGB462" s="2"/>
      <c r="LGC462" s="2"/>
      <c r="LGD462" s="2"/>
      <c r="LGE462" s="2"/>
      <c r="LGF462" s="2"/>
      <c r="LGG462" s="2"/>
      <c r="LGH462" s="2"/>
      <c r="LGI462" s="2"/>
      <c r="LGJ462" s="2"/>
      <c r="LGK462" s="2"/>
      <c r="LGL462" s="2"/>
      <c r="LGM462" s="2"/>
      <c r="LGN462" s="2"/>
      <c r="LGO462" s="2"/>
      <c r="LGP462" s="2"/>
      <c r="LGQ462" s="2"/>
      <c r="LGR462" s="2"/>
      <c r="LGS462" s="2"/>
      <c r="LGT462" s="2"/>
      <c r="LGU462" s="2"/>
      <c r="LGV462" s="2"/>
      <c r="LGW462" s="2"/>
      <c r="LGX462" s="2"/>
      <c r="LGY462" s="2"/>
      <c r="LGZ462" s="2"/>
      <c r="LHA462" s="2"/>
      <c r="LHB462" s="2"/>
      <c r="LHC462" s="2"/>
      <c r="LHD462" s="2"/>
      <c r="LHE462" s="2"/>
      <c r="LHF462" s="2"/>
      <c r="LHG462" s="2"/>
      <c r="LHH462" s="2"/>
      <c r="LHI462" s="2"/>
      <c r="LHJ462" s="2"/>
      <c r="LHK462" s="2"/>
      <c r="LHL462" s="2"/>
      <c r="LHM462" s="2"/>
      <c r="LHN462" s="2"/>
      <c r="LHO462" s="2"/>
      <c r="LHP462" s="2"/>
      <c r="LHQ462" s="2"/>
      <c r="LHR462" s="2"/>
      <c r="LHS462" s="2"/>
      <c r="LHT462" s="2"/>
      <c r="LHU462" s="2"/>
      <c r="LHV462" s="2"/>
      <c r="LHW462" s="2"/>
      <c r="LHX462" s="2"/>
      <c r="LHY462" s="2"/>
      <c r="LHZ462" s="2"/>
      <c r="LIA462" s="2"/>
      <c r="LIB462" s="2"/>
      <c r="LIC462" s="2"/>
      <c r="LID462" s="2"/>
      <c r="LIE462" s="2"/>
      <c r="LIF462" s="2"/>
      <c r="LIG462" s="2"/>
      <c r="LIH462" s="2"/>
      <c r="LII462" s="2"/>
      <c r="LIJ462" s="2"/>
      <c r="LIK462" s="2"/>
      <c r="LIL462" s="2"/>
      <c r="LIM462" s="2"/>
      <c r="LIN462" s="2"/>
      <c r="LIO462" s="2"/>
      <c r="LIP462" s="2"/>
      <c r="LIQ462" s="2"/>
      <c r="LIR462" s="2"/>
      <c r="LIS462" s="2"/>
      <c r="LIT462" s="2"/>
      <c r="LIU462" s="2"/>
      <c r="LIV462" s="2"/>
      <c r="LIW462" s="2"/>
      <c r="LIX462" s="2"/>
      <c r="LIY462" s="2"/>
      <c r="LIZ462" s="2"/>
      <c r="LJA462" s="2"/>
      <c r="LJB462" s="2"/>
      <c r="LJC462" s="2"/>
      <c r="LJD462" s="2"/>
      <c r="LJE462" s="2"/>
      <c r="LJF462" s="2"/>
      <c r="LJG462" s="2"/>
      <c r="LJH462" s="2"/>
      <c r="LJI462" s="2"/>
      <c r="LJJ462" s="2"/>
      <c r="LJK462" s="2"/>
      <c r="LJL462" s="2"/>
      <c r="LJM462" s="2"/>
      <c r="LJN462" s="2"/>
      <c r="LJO462" s="2"/>
      <c r="LJP462" s="2"/>
      <c r="LJQ462" s="2"/>
      <c r="LJR462" s="2"/>
      <c r="LJS462" s="2"/>
      <c r="LJT462" s="2"/>
      <c r="LJU462" s="2"/>
      <c r="LJV462" s="2"/>
      <c r="LJW462" s="2"/>
      <c r="LJX462" s="2"/>
      <c r="LJY462" s="2"/>
      <c r="LJZ462" s="2"/>
      <c r="LKA462" s="2"/>
      <c r="LKB462" s="2"/>
      <c r="LKC462" s="2"/>
      <c r="LKD462" s="2"/>
      <c r="LKE462" s="2"/>
      <c r="LKF462" s="2"/>
      <c r="LKG462" s="2"/>
      <c r="LKH462" s="2"/>
      <c r="LKI462" s="2"/>
      <c r="LKJ462" s="2"/>
      <c r="LKK462" s="2"/>
      <c r="LKL462" s="2"/>
      <c r="LKM462" s="2"/>
      <c r="LKN462" s="2"/>
      <c r="LKO462" s="2"/>
      <c r="LKP462" s="2"/>
      <c r="LKQ462" s="2"/>
      <c r="LKR462" s="2"/>
      <c r="LKS462" s="2"/>
      <c r="LKT462" s="2"/>
      <c r="LKU462" s="2"/>
      <c r="LKV462" s="2"/>
      <c r="LKW462" s="2"/>
      <c r="LKX462" s="2"/>
      <c r="LKY462" s="2"/>
      <c r="LKZ462" s="2"/>
      <c r="LLA462" s="2"/>
      <c r="LLB462" s="2"/>
      <c r="LLC462" s="2"/>
      <c r="LLD462" s="2"/>
      <c r="LLE462" s="2"/>
      <c r="LLF462" s="2"/>
      <c r="LLG462" s="2"/>
      <c r="LLH462" s="2"/>
      <c r="LLI462" s="2"/>
      <c r="LLJ462" s="2"/>
      <c r="LLK462" s="2"/>
      <c r="LLL462" s="2"/>
      <c r="LLM462" s="2"/>
      <c r="LLN462" s="2"/>
      <c r="LLO462" s="2"/>
      <c r="LLP462" s="2"/>
      <c r="LLQ462" s="2"/>
      <c r="LLR462" s="2"/>
      <c r="LLS462" s="2"/>
      <c r="LLT462" s="2"/>
      <c r="LLU462" s="2"/>
      <c r="LLV462" s="2"/>
      <c r="LLW462" s="2"/>
      <c r="LLX462" s="2"/>
      <c r="LLY462" s="2"/>
      <c r="LLZ462" s="2"/>
      <c r="LMA462" s="2"/>
      <c r="LMB462" s="2"/>
      <c r="LMC462" s="2"/>
      <c r="LMD462" s="2"/>
      <c r="LME462" s="2"/>
      <c r="LMF462" s="2"/>
      <c r="LMG462" s="2"/>
      <c r="LMH462" s="2"/>
      <c r="LMI462" s="2"/>
      <c r="LMJ462" s="2"/>
      <c r="LMK462" s="2"/>
      <c r="LML462" s="2"/>
      <c r="LMM462" s="2"/>
      <c r="LMN462" s="2"/>
      <c r="LMO462" s="2"/>
      <c r="LMP462" s="2"/>
      <c r="LMQ462" s="2"/>
      <c r="LMR462" s="2"/>
      <c r="LMS462" s="2"/>
      <c r="LMT462" s="2"/>
      <c r="LMU462" s="2"/>
      <c r="LMV462" s="2"/>
      <c r="LMW462" s="2"/>
      <c r="LMX462" s="2"/>
      <c r="LMY462" s="2"/>
      <c r="LMZ462" s="2"/>
      <c r="LNA462" s="2"/>
      <c r="LNB462" s="2"/>
      <c r="LNC462" s="2"/>
      <c r="LND462" s="2"/>
      <c r="LNE462" s="2"/>
      <c r="LNF462" s="2"/>
      <c r="LNG462" s="2"/>
      <c r="LNH462" s="2"/>
      <c r="LNI462" s="2"/>
      <c r="LNJ462" s="2"/>
      <c r="LNK462" s="2"/>
      <c r="LNL462" s="2"/>
      <c r="LNM462" s="2"/>
      <c r="LNN462" s="2"/>
      <c r="LNO462" s="2"/>
      <c r="LNP462" s="2"/>
      <c r="LNQ462" s="2"/>
      <c r="LNR462" s="2"/>
      <c r="LNS462" s="2"/>
      <c r="LNT462" s="2"/>
      <c r="LNU462" s="2"/>
      <c r="LNV462" s="2"/>
      <c r="LNW462" s="2"/>
      <c r="LNX462" s="2"/>
      <c r="LNY462" s="2"/>
      <c r="LNZ462" s="2"/>
      <c r="LOA462" s="2"/>
      <c r="LOB462" s="2"/>
      <c r="LOC462" s="2"/>
      <c r="LOD462" s="2"/>
      <c r="LOE462" s="2"/>
      <c r="LOF462" s="2"/>
      <c r="LOG462" s="2"/>
      <c r="LOH462" s="2"/>
      <c r="LOI462" s="2"/>
      <c r="LOJ462" s="2"/>
      <c r="LOK462" s="2"/>
      <c r="LOL462" s="2"/>
      <c r="LOM462" s="2"/>
      <c r="LON462" s="2"/>
      <c r="LOO462" s="2"/>
      <c r="LOP462" s="2"/>
      <c r="LOQ462" s="2"/>
      <c r="LOR462" s="2"/>
      <c r="LOS462" s="2"/>
      <c r="LOT462" s="2"/>
      <c r="LOU462" s="2"/>
      <c r="LOV462" s="2"/>
      <c r="LOW462" s="2"/>
      <c r="LOX462" s="2"/>
      <c r="LOY462" s="2"/>
      <c r="LOZ462" s="2"/>
      <c r="LPA462" s="2"/>
      <c r="LPB462" s="2"/>
      <c r="LPC462" s="2"/>
      <c r="LPD462" s="2"/>
      <c r="LPE462" s="2"/>
      <c r="LPF462" s="2"/>
      <c r="LPG462" s="2"/>
      <c r="LPH462" s="2"/>
      <c r="LPI462" s="2"/>
      <c r="LPJ462" s="2"/>
      <c r="LPK462" s="2"/>
      <c r="LPL462" s="2"/>
      <c r="LPM462" s="2"/>
      <c r="LPN462" s="2"/>
      <c r="LPO462" s="2"/>
      <c r="LPP462" s="2"/>
      <c r="LPQ462" s="2"/>
      <c r="LPR462" s="2"/>
      <c r="LPS462" s="2"/>
      <c r="LPT462" s="2"/>
      <c r="LPU462" s="2"/>
      <c r="LPV462" s="2"/>
      <c r="LPW462" s="2"/>
      <c r="LPX462" s="2"/>
      <c r="LPY462" s="2"/>
      <c r="LPZ462" s="2"/>
      <c r="LQA462" s="2"/>
      <c r="LQB462" s="2"/>
      <c r="LQC462" s="2"/>
      <c r="LQD462" s="2"/>
      <c r="LQE462" s="2"/>
      <c r="LQF462" s="2"/>
      <c r="LQG462" s="2"/>
      <c r="LQH462" s="2"/>
      <c r="LQI462" s="2"/>
      <c r="LQJ462" s="2"/>
      <c r="LQK462" s="2"/>
      <c r="LQL462" s="2"/>
      <c r="LQM462" s="2"/>
      <c r="LQN462" s="2"/>
      <c r="LQO462" s="2"/>
      <c r="LQP462" s="2"/>
      <c r="LQQ462" s="2"/>
      <c r="LQR462" s="2"/>
      <c r="LQS462" s="2"/>
      <c r="LQT462" s="2"/>
      <c r="LQU462" s="2"/>
      <c r="LQV462" s="2"/>
      <c r="LQW462" s="2"/>
      <c r="LQX462" s="2"/>
      <c r="LQY462" s="2"/>
      <c r="LQZ462" s="2"/>
      <c r="LRA462" s="2"/>
      <c r="LRB462" s="2"/>
      <c r="LRC462" s="2"/>
      <c r="LRD462" s="2"/>
      <c r="LRE462" s="2"/>
      <c r="LRF462" s="2"/>
      <c r="LRG462" s="2"/>
      <c r="LRH462" s="2"/>
      <c r="LRI462" s="2"/>
      <c r="LRJ462" s="2"/>
      <c r="LRK462" s="2"/>
      <c r="LRL462" s="2"/>
      <c r="LRM462" s="2"/>
      <c r="LRN462" s="2"/>
      <c r="LRO462" s="2"/>
      <c r="LRP462" s="2"/>
      <c r="LRQ462" s="2"/>
      <c r="LRR462" s="2"/>
      <c r="LRS462" s="2"/>
      <c r="LRT462" s="2"/>
      <c r="LRU462" s="2"/>
      <c r="LRV462" s="2"/>
      <c r="LRW462" s="2"/>
      <c r="LRX462" s="2"/>
      <c r="LRY462" s="2"/>
      <c r="LRZ462" s="2"/>
      <c r="LSA462" s="2"/>
      <c r="LSB462" s="2"/>
      <c r="LSC462" s="2"/>
      <c r="LSD462" s="2"/>
      <c r="LSE462" s="2"/>
      <c r="LSF462" s="2"/>
      <c r="LSG462" s="2"/>
      <c r="LSH462" s="2"/>
      <c r="LSI462" s="2"/>
      <c r="LSJ462" s="2"/>
      <c r="LSK462" s="2"/>
      <c r="LSL462" s="2"/>
      <c r="LSM462" s="2"/>
      <c r="LSN462" s="2"/>
      <c r="LSO462" s="2"/>
      <c r="LSP462" s="2"/>
      <c r="LSQ462" s="2"/>
      <c r="LSR462" s="2"/>
      <c r="LSS462" s="2"/>
      <c r="LST462" s="2"/>
      <c r="LSU462" s="2"/>
      <c r="LSV462" s="2"/>
      <c r="LSW462" s="2"/>
      <c r="LSX462" s="2"/>
      <c r="LSY462" s="2"/>
      <c r="LSZ462" s="2"/>
      <c r="LTA462" s="2"/>
      <c r="LTB462" s="2"/>
      <c r="LTC462" s="2"/>
      <c r="LTD462" s="2"/>
      <c r="LTE462" s="2"/>
      <c r="LTF462" s="2"/>
      <c r="LTG462" s="2"/>
      <c r="LTH462" s="2"/>
      <c r="LTI462" s="2"/>
      <c r="LTJ462" s="2"/>
      <c r="LTK462" s="2"/>
      <c r="LTL462" s="2"/>
      <c r="LTM462" s="2"/>
      <c r="LTN462" s="2"/>
      <c r="LTO462" s="2"/>
      <c r="LTP462" s="2"/>
      <c r="LTQ462" s="2"/>
      <c r="LTR462" s="2"/>
      <c r="LTS462" s="2"/>
      <c r="LTT462" s="2"/>
      <c r="LTU462" s="2"/>
      <c r="LTV462" s="2"/>
      <c r="LTW462" s="2"/>
      <c r="LTX462" s="2"/>
      <c r="LTY462" s="2"/>
      <c r="LTZ462" s="2"/>
      <c r="LUA462" s="2"/>
      <c r="LUB462" s="2"/>
      <c r="LUC462" s="2"/>
      <c r="LUD462" s="2"/>
      <c r="LUE462" s="2"/>
      <c r="LUF462" s="2"/>
      <c r="LUG462" s="2"/>
      <c r="LUH462" s="2"/>
      <c r="LUI462" s="2"/>
      <c r="LUJ462" s="2"/>
      <c r="LUK462" s="2"/>
      <c r="LUL462" s="2"/>
      <c r="LUM462" s="2"/>
      <c r="LUN462" s="2"/>
      <c r="LUO462" s="2"/>
      <c r="LUP462" s="2"/>
      <c r="LUQ462" s="2"/>
      <c r="LUR462" s="2"/>
      <c r="LUS462" s="2"/>
      <c r="LUT462" s="2"/>
      <c r="LUU462" s="2"/>
      <c r="LUV462" s="2"/>
      <c r="LUW462" s="2"/>
      <c r="LUX462" s="2"/>
      <c r="LUY462" s="2"/>
      <c r="LUZ462" s="2"/>
      <c r="LVA462" s="2"/>
      <c r="LVB462" s="2"/>
      <c r="LVC462" s="2"/>
      <c r="LVD462" s="2"/>
      <c r="LVE462" s="2"/>
      <c r="LVF462" s="2"/>
      <c r="LVG462" s="2"/>
      <c r="LVH462" s="2"/>
      <c r="LVI462" s="2"/>
      <c r="LVJ462" s="2"/>
      <c r="LVK462" s="2"/>
      <c r="LVL462" s="2"/>
      <c r="LVM462" s="2"/>
      <c r="LVN462" s="2"/>
      <c r="LVO462" s="2"/>
      <c r="LVP462" s="2"/>
      <c r="LVQ462" s="2"/>
      <c r="LVR462" s="2"/>
      <c r="LVS462" s="2"/>
      <c r="LVT462" s="2"/>
      <c r="LVU462" s="2"/>
      <c r="LVV462" s="2"/>
      <c r="LVW462" s="2"/>
      <c r="LVX462" s="2"/>
      <c r="LVY462" s="2"/>
      <c r="LVZ462" s="2"/>
      <c r="LWA462" s="2"/>
      <c r="LWB462" s="2"/>
      <c r="LWC462" s="2"/>
      <c r="LWD462" s="2"/>
      <c r="LWE462" s="2"/>
      <c r="LWF462" s="2"/>
      <c r="LWG462" s="2"/>
      <c r="LWH462" s="2"/>
      <c r="LWI462" s="2"/>
      <c r="LWJ462" s="2"/>
      <c r="LWK462" s="2"/>
      <c r="LWL462" s="2"/>
      <c r="LWM462" s="2"/>
      <c r="LWN462" s="2"/>
      <c r="LWO462" s="2"/>
      <c r="LWP462" s="2"/>
      <c r="LWQ462" s="2"/>
      <c r="LWR462" s="2"/>
      <c r="LWS462" s="2"/>
      <c r="LWT462" s="2"/>
      <c r="LWU462" s="2"/>
      <c r="LWV462" s="2"/>
      <c r="LWW462" s="2"/>
      <c r="LWX462" s="2"/>
      <c r="LWY462" s="2"/>
      <c r="LWZ462" s="2"/>
      <c r="LXA462" s="2"/>
      <c r="LXB462" s="2"/>
      <c r="LXC462" s="2"/>
      <c r="LXD462" s="2"/>
      <c r="LXE462" s="2"/>
      <c r="LXF462" s="2"/>
      <c r="LXG462" s="2"/>
      <c r="LXH462" s="2"/>
      <c r="LXI462" s="2"/>
      <c r="LXJ462" s="2"/>
      <c r="LXK462" s="2"/>
      <c r="LXL462" s="2"/>
      <c r="LXM462" s="2"/>
      <c r="LXN462" s="2"/>
      <c r="LXO462" s="2"/>
      <c r="LXP462" s="2"/>
      <c r="LXQ462" s="2"/>
      <c r="LXR462" s="2"/>
      <c r="LXS462" s="2"/>
      <c r="LXT462" s="2"/>
      <c r="LXU462" s="2"/>
      <c r="LXV462" s="2"/>
      <c r="LXW462" s="2"/>
      <c r="LXX462" s="2"/>
      <c r="LXY462" s="2"/>
      <c r="LXZ462" s="2"/>
      <c r="LYA462" s="2"/>
      <c r="LYB462" s="2"/>
      <c r="LYC462" s="2"/>
      <c r="LYD462" s="2"/>
      <c r="LYE462" s="2"/>
      <c r="LYF462" s="2"/>
      <c r="LYG462" s="2"/>
      <c r="LYH462" s="2"/>
      <c r="LYI462" s="2"/>
      <c r="LYJ462" s="2"/>
      <c r="LYK462" s="2"/>
      <c r="LYL462" s="2"/>
      <c r="LYM462" s="2"/>
      <c r="LYN462" s="2"/>
      <c r="LYO462" s="2"/>
      <c r="LYP462" s="2"/>
      <c r="LYQ462" s="2"/>
      <c r="LYR462" s="2"/>
      <c r="LYS462" s="2"/>
      <c r="LYT462" s="2"/>
      <c r="LYU462" s="2"/>
      <c r="LYV462" s="2"/>
      <c r="LYW462" s="2"/>
      <c r="LYX462" s="2"/>
      <c r="LYY462" s="2"/>
      <c r="LYZ462" s="2"/>
      <c r="LZA462" s="2"/>
      <c r="LZB462" s="2"/>
      <c r="LZC462" s="2"/>
      <c r="LZD462" s="2"/>
      <c r="LZE462" s="2"/>
      <c r="LZF462" s="2"/>
      <c r="LZG462" s="2"/>
      <c r="LZH462" s="2"/>
      <c r="LZI462" s="2"/>
      <c r="LZJ462" s="2"/>
      <c r="LZK462" s="2"/>
      <c r="LZL462" s="2"/>
      <c r="LZM462" s="2"/>
      <c r="LZN462" s="2"/>
      <c r="LZO462" s="2"/>
      <c r="LZP462" s="2"/>
      <c r="LZQ462" s="2"/>
      <c r="LZR462" s="2"/>
      <c r="LZS462" s="2"/>
      <c r="LZT462" s="2"/>
      <c r="LZU462" s="2"/>
      <c r="LZV462" s="2"/>
      <c r="LZW462" s="2"/>
      <c r="LZX462" s="2"/>
      <c r="LZY462" s="2"/>
      <c r="LZZ462" s="2"/>
      <c r="MAA462" s="2"/>
      <c r="MAB462" s="2"/>
      <c r="MAC462" s="2"/>
      <c r="MAD462" s="2"/>
      <c r="MAE462" s="2"/>
      <c r="MAF462" s="2"/>
      <c r="MAG462" s="2"/>
      <c r="MAH462" s="2"/>
      <c r="MAI462" s="2"/>
      <c r="MAJ462" s="2"/>
      <c r="MAK462" s="2"/>
      <c r="MAL462" s="2"/>
      <c r="MAM462" s="2"/>
      <c r="MAN462" s="2"/>
      <c r="MAO462" s="2"/>
      <c r="MAP462" s="2"/>
      <c r="MAQ462" s="2"/>
      <c r="MAR462" s="2"/>
      <c r="MAS462" s="2"/>
      <c r="MAT462" s="2"/>
      <c r="MAU462" s="2"/>
      <c r="MAV462" s="2"/>
      <c r="MAW462" s="2"/>
      <c r="MAX462" s="2"/>
      <c r="MAY462" s="2"/>
      <c r="MAZ462" s="2"/>
      <c r="MBA462" s="2"/>
      <c r="MBB462" s="2"/>
      <c r="MBC462" s="2"/>
      <c r="MBD462" s="2"/>
      <c r="MBE462" s="2"/>
      <c r="MBF462" s="2"/>
      <c r="MBG462" s="2"/>
      <c r="MBH462" s="2"/>
      <c r="MBI462" s="2"/>
      <c r="MBJ462" s="2"/>
      <c r="MBK462" s="2"/>
      <c r="MBL462" s="2"/>
      <c r="MBM462" s="2"/>
      <c r="MBN462" s="2"/>
      <c r="MBO462" s="2"/>
      <c r="MBP462" s="2"/>
      <c r="MBQ462" s="2"/>
      <c r="MBR462" s="2"/>
      <c r="MBS462" s="2"/>
      <c r="MBT462" s="2"/>
      <c r="MBU462" s="2"/>
      <c r="MBV462" s="2"/>
      <c r="MBW462" s="2"/>
      <c r="MBX462" s="2"/>
      <c r="MBY462" s="2"/>
      <c r="MBZ462" s="2"/>
      <c r="MCA462" s="2"/>
      <c r="MCB462" s="2"/>
      <c r="MCC462" s="2"/>
      <c r="MCD462" s="2"/>
      <c r="MCE462" s="2"/>
      <c r="MCF462" s="2"/>
      <c r="MCG462" s="2"/>
      <c r="MCH462" s="2"/>
      <c r="MCI462" s="2"/>
      <c r="MCJ462" s="2"/>
      <c r="MCK462" s="2"/>
      <c r="MCL462" s="2"/>
      <c r="MCM462" s="2"/>
      <c r="MCN462" s="2"/>
      <c r="MCO462" s="2"/>
      <c r="MCP462" s="2"/>
      <c r="MCQ462" s="2"/>
      <c r="MCR462" s="2"/>
      <c r="MCS462" s="2"/>
      <c r="MCT462" s="2"/>
      <c r="MCU462" s="2"/>
      <c r="MCV462" s="2"/>
      <c r="MCW462" s="2"/>
      <c r="MCX462" s="2"/>
      <c r="MCY462" s="2"/>
      <c r="MCZ462" s="2"/>
      <c r="MDA462" s="2"/>
      <c r="MDB462" s="2"/>
      <c r="MDC462" s="2"/>
      <c r="MDD462" s="2"/>
      <c r="MDE462" s="2"/>
      <c r="MDF462" s="2"/>
      <c r="MDG462" s="2"/>
      <c r="MDH462" s="2"/>
      <c r="MDI462" s="2"/>
      <c r="MDJ462" s="2"/>
      <c r="MDK462" s="2"/>
      <c r="MDL462" s="2"/>
      <c r="MDM462" s="2"/>
      <c r="MDN462" s="2"/>
      <c r="MDO462" s="2"/>
      <c r="MDP462" s="2"/>
      <c r="MDQ462" s="2"/>
      <c r="MDR462" s="2"/>
      <c r="MDS462" s="2"/>
      <c r="MDT462" s="2"/>
      <c r="MDU462" s="2"/>
      <c r="MDV462" s="2"/>
      <c r="MDW462" s="2"/>
      <c r="MDX462" s="2"/>
      <c r="MDY462" s="2"/>
      <c r="MDZ462" s="2"/>
      <c r="MEA462" s="2"/>
      <c r="MEB462" s="2"/>
      <c r="MEC462" s="2"/>
      <c r="MED462" s="2"/>
      <c r="MEE462" s="2"/>
      <c r="MEF462" s="2"/>
      <c r="MEG462" s="2"/>
      <c r="MEH462" s="2"/>
      <c r="MEI462" s="2"/>
      <c r="MEJ462" s="2"/>
      <c r="MEK462" s="2"/>
      <c r="MEL462" s="2"/>
      <c r="MEM462" s="2"/>
      <c r="MEN462" s="2"/>
      <c r="MEO462" s="2"/>
      <c r="MEP462" s="2"/>
      <c r="MEQ462" s="2"/>
      <c r="MER462" s="2"/>
      <c r="MES462" s="2"/>
      <c r="MET462" s="2"/>
      <c r="MEU462" s="2"/>
      <c r="MEV462" s="2"/>
      <c r="MEW462" s="2"/>
      <c r="MEX462" s="2"/>
      <c r="MEY462" s="2"/>
      <c r="MEZ462" s="2"/>
      <c r="MFA462" s="2"/>
      <c r="MFB462" s="2"/>
      <c r="MFC462" s="2"/>
      <c r="MFD462" s="2"/>
      <c r="MFE462" s="2"/>
      <c r="MFF462" s="2"/>
      <c r="MFG462" s="2"/>
      <c r="MFH462" s="2"/>
      <c r="MFI462" s="2"/>
      <c r="MFJ462" s="2"/>
      <c r="MFK462" s="2"/>
      <c r="MFL462" s="2"/>
      <c r="MFM462" s="2"/>
      <c r="MFN462" s="2"/>
      <c r="MFO462" s="2"/>
      <c r="MFP462" s="2"/>
      <c r="MFQ462" s="2"/>
      <c r="MFR462" s="2"/>
      <c r="MFS462" s="2"/>
      <c r="MFT462" s="2"/>
      <c r="MFU462" s="2"/>
      <c r="MFV462" s="2"/>
      <c r="MFW462" s="2"/>
      <c r="MFX462" s="2"/>
      <c r="MFY462" s="2"/>
      <c r="MFZ462" s="2"/>
      <c r="MGA462" s="2"/>
      <c r="MGB462" s="2"/>
      <c r="MGC462" s="2"/>
      <c r="MGD462" s="2"/>
      <c r="MGE462" s="2"/>
      <c r="MGF462" s="2"/>
      <c r="MGG462" s="2"/>
      <c r="MGH462" s="2"/>
      <c r="MGI462" s="2"/>
      <c r="MGJ462" s="2"/>
      <c r="MGK462" s="2"/>
      <c r="MGL462" s="2"/>
      <c r="MGM462" s="2"/>
      <c r="MGN462" s="2"/>
      <c r="MGO462" s="2"/>
      <c r="MGP462" s="2"/>
      <c r="MGQ462" s="2"/>
      <c r="MGR462" s="2"/>
      <c r="MGS462" s="2"/>
      <c r="MGT462" s="2"/>
      <c r="MGU462" s="2"/>
      <c r="MGV462" s="2"/>
      <c r="MGW462" s="2"/>
      <c r="MGX462" s="2"/>
      <c r="MGY462" s="2"/>
      <c r="MGZ462" s="2"/>
      <c r="MHA462" s="2"/>
      <c r="MHB462" s="2"/>
      <c r="MHC462" s="2"/>
      <c r="MHD462" s="2"/>
      <c r="MHE462" s="2"/>
      <c r="MHF462" s="2"/>
      <c r="MHG462" s="2"/>
      <c r="MHH462" s="2"/>
      <c r="MHI462" s="2"/>
      <c r="MHJ462" s="2"/>
      <c r="MHK462" s="2"/>
      <c r="MHL462" s="2"/>
      <c r="MHM462" s="2"/>
      <c r="MHN462" s="2"/>
      <c r="MHO462" s="2"/>
      <c r="MHP462" s="2"/>
      <c r="MHQ462" s="2"/>
      <c r="MHR462" s="2"/>
      <c r="MHS462" s="2"/>
      <c r="MHT462" s="2"/>
      <c r="MHU462" s="2"/>
      <c r="MHV462" s="2"/>
      <c r="MHW462" s="2"/>
      <c r="MHX462" s="2"/>
      <c r="MHY462" s="2"/>
      <c r="MHZ462" s="2"/>
      <c r="MIA462" s="2"/>
      <c r="MIB462" s="2"/>
      <c r="MIC462" s="2"/>
      <c r="MID462" s="2"/>
      <c r="MIE462" s="2"/>
      <c r="MIF462" s="2"/>
      <c r="MIG462" s="2"/>
      <c r="MIH462" s="2"/>
      <c r="MII462" s="2"/>
      <c r="MIJ462" s="2"/>
      <c r="MIK462" s="2"/>
      <c r="MIL462" s="2"/>
      <c r="MIM462" s="2"/>
      <c r="MIN462" s="2"/>
      <c r="MIO462" s="2"/>
      <c r="MIP462" s="2"/>
      <c r="MIQ462" s="2"/>
      <c r="MIR462" s="2"/>
      <c r="MIS462" s="2"/>
      <c r="MIT462" s="2"/>
      <c r="MIU462" s="2"/>
      <c r="MIV462" s="2"/>
      <c r="MIW462" s="2"/>
      <c r="MIX462" s="2"/>
      <c r="MIY462" s="2"/>
      <c r="MIZ462" s="2"/>
      <c r="MJA462" s="2"/>
      <c r="MJB462" s="2"/>
      <c r="MJC462" s="2"/>
      <c r="MJD462" s="2"/>
      <c r="MJE462" s="2"/>
      <c r="MJF462" s="2"/>
      <c r="MJG462" s="2"/>
      <c r="MJH462" s="2"/>
      <c r="MJI462" s="2"/>
      <c r="MJJ462" s="2"/>
      <c r="MJK462" s="2"/>
      <c r="MJL462" s="2"/>
      <c r="MJM462" s="2"/>
      <c r="MJN462" s="2"/>
      <c r="MJO462" s="2"/>
      <c r="MJP462" s="2"/>
      <c r="MJQ462" s="2"/>
      <c r="MJR462" s="2"/>
      <c r="MJS462" s="2"/>
      <c r="MJT462" s="2"/>
      <c r="MJU462" s="2"/>
      <c r="MJV462" s="2"/>
      <c r="MJW462" s="2"/>
      <c r="MJX462" s="2"/>
      <c r="MJY462" s="2"/>
      <c r="MJZ462" s="2"/>
      <c r="MKA462" s="2"/>
      <c r="MKB462" s="2"/>
      <c r="MKC462" s="2"/>
      <c r="MKD462" s="2"/>
      <c r="MKE462" s="2"/>
      <c r="MKF462" s="2"/>
      <c r="MKG462" s="2"/>
      <c r="MKH462" s="2"/>
      <c r="MKI462" s="2"/>
      <c r="MKJ462" s="2"/>
      <c r="MKK462" s="2"/>
      <c r="MKL462" s="2"/>
      <c r="MKM462" s="2"/>
      <c r="MKN462" s="2"/>
      <c r="MKO462" s="2"/>
      <c r="MKP462" s="2"/>
      <c r="MKQ462" s="2"/>
      <c r="MKR462" s="2"/>
      <c r="MKS462" s="2"/>
      <c r="MKT462" s="2"/>
      <c r="MKU462" s="2"/>
      <c r="MKV462" s="2"/>
      <c r="MKW462" s="2"/>
      <c r="MKX462" s="2"/>
      <c r="MKY462" s="2"/>
      <c r="MKZ462" s="2"/>
      <c r="MLA462" s="2"/>
      <c r="MLB462" s="2"/>
      <c r="MLC462" s="2"/>
      <c r="MLD462" s="2"/>
      <c r="MLE462" s="2"/>
      <c r="MLF462" s="2"/>
      <c r="MLG462" s="2"/>
      <c r="MLH462" s="2"/>
      <c r="MLI462" s="2"/>
      <c r="MLJ462" s="2"/>
      <c r="MLK462" s="2"/>
      <c r="MLL462" s="2"/>
      <c r="MLM462" s="2"/>
      <c r="MLN462" s="2"/>
      <c r="MLO462" s="2"/>
      <c r="MLP462" s="2"/>
      <c r="MLQ462" s="2"/>
      <c r="MLR462" s="2"/>
      <c r="MLS462" s="2"/>
      <c r="MLT462" s="2"/>
      <c r="MLU462" s="2"/>
      <c r="MLV462" s="2"/>
      <c r="MLW462" s="2"/>
      <c r="MLX462" s="2"/>
      <c r="MLY462" s="2"/>
      <c r="MLZ462" s="2"/>
      <c r="MMA462" s="2"/>
      <c r="MMB462" s="2"/>
      <c r="MMC462" s="2"/>
      <c r="MMD462" s="2"/>
      <c r="MME462" s="2"/>
      <c r="MMF462" s="2"/>
      <c r="MMG462" s="2"/>
      <c r="MMH462" s="2"/>
      <c r="MMI462" s="2"/>
      <c r="MMJ462" s="2"/>
      <c r="MMK462" s="2"/>
      <c r="MML462" s="2"/>
      <c r="MMM462" s="2"/>
      <c r="MMN462" s="2"/>
      <c r="MMO462" s="2"/>
      <c r="MMP462" s="2"/>
      <c r="MMQ462" s="2"/>
      <c r="MMR462" s="2"/>
      <c r="MMS462" s="2"/>
      <c r="MMT462" s="2"/>
      <c r="MMU462" s="2"/>
      <c r="MMV462" s="2"/>
      <c r="MMW462" s="2"/>
      <c r="MMX462" s="2"/>
      <c r="MMY462" s="2"/>
      <c r="MMZ462" s="2"/>
      <c r="MNA462" s="2"/>
      <c r="MNB462" s="2"/>
      <c r="MNC462" s="2"/>
      <c r="MND462" s="2"/>
      <c r="MNE462" s="2"/>
      <c r="MNF462" s="2"/>
      <c r="MNG462" s="2"/>
      <c r="MNH462" s="2"/>
      <c r="MNI462" s="2"/>
      <c r="MNJ462" s="2"/>
      <c r="MNK462" s="2"/>
      <c r="MNL462" s="2"/>
      <c r="MNM462" s="2"/>
      <c r="MNN462" s="2"/>
      <c r="MNO462" s="2"/>
      <c r="MNP462" s="2"/>
      <c r="MNQ462" s="2"/>
      <c r="MNR462" s="2"/>
      <c r="MNS462" s="2"/>
      <c r="MNT462" s="2"/>
      <c r="MNU462" s="2"/>
      <c r="MNV462" s="2"/>
      <c r="MNW462" s="2"/>
      <c r="MNX462" s="2"/>
      <c r="MNY462" s="2"/>
      <c r="MNZ462" s="2"/>
      <c r="MOA462" s="2"/>
      <c r="MOB462" s="2"/>
      <c r="MOC462" s="2"/>
      <c r="MOD462" s="2"/>
      <c r="MOE462" s="2"/>
      <c r="MOF462" s="2"/>
      <c r="MOG462" s="2"/>
      <c r="MOH462" s="2"/>
      <c r="MOI462" s="2"/>
      <c r="MOJ462" s="2"/>
      <c r="MOK462" s="2"/>
      <c r="MOL462" s="2"/>
      <c r="MOM462" s="2"/>
      <c r="MON462" s="2"/>
      <c r="MOO462" s="2"/>
      <c r="MOP462" s="2"/>
      <c r="MOQ462" s="2"/>
      <c r="MOR462" s="2"/>
      <c r="MOS462" s="2"/>
      <c r="MOT462" s="2"/>
      <c r="MOU462" s="2"/>
      <c r="MOV462" s="2"/>
      <c r="MOW462" s="2"/>
      <c r="MOX462" s="2"/>
      <c r="MOY462" s="2"/>
      <c r="MOZ462" s="2"/>
      <c r="MPA462" s="2"/>
      <c r="MPB462" s="2"/>
      <c r="MPC462" s="2"/>
      <c r="MPD462" s="2"/>
      <c r="MPE462" s="2"/>
      <c r="MPF462" s="2"/>
      <c r="MPG462" s="2"/>
      <c r="MPH462" s="2"/>
      <c r="MPI462" s="2"/>
      <c r="MPJ462" s="2"/>
      <c r="MPK462" s="2"/>
      <c r="MPL462" s="2"/>
      <c r="MPM462" s="2"/>
      <c r="MPN462" s="2"/>
      <c r="MPO462" s="2"/>
      <c r="MPP462" s="2"/>
      <c r="MPQ462" s="2"/>
      <c r="MPR462" s="2"/>
      <c r="MPS462" s="2"/>
      <c r="MPT462" s="2"/>
      <c r="MPU462" s="2"/>
      <c r="MPV462" s="2"/>
      <c r="MPW462" s="2"/>
      <c r="MPX462" s="2"/>
      <c r="MPY462" s="2"/>
      <c r="MPZ462" s="2"/>
      <c r="MQA462" s="2"/>
      <c r="MQB462" s="2"/>
      <c r="MQC462" s="2"/>
      <c r="MQD462" s="2"/>
      <c r="MQE462" s="2"/>
      <c r="MQF462" s="2"/>
      <c r="MQG462" s="2"/>
      <c r="MQH462" s="2"/>
      <c r="MQI462" s="2"/>
      <c r="MQJ462" s="2"/>
      <c r="MQK462" s="2"/>
      <c r="MQL462" s="2"/>
      <c r="MQM462" s="2"/>
      <c r="MQN462" s="2"/>
      <c r="MQO462" s="2"/>
      <c r="MQP462" s="2"/>
      <c r="MQQ462" s="2"/>
      <c r="MQR462" s="2"/>
      <c r="MQS462" s="2"/>
      <c r="MQT462" s="2"/>
      <c r="MQU462" s="2"/>
      <c r="MQV462" s="2"/>
      <c r="MQW462" s="2"/>
      <c r="MQX462" s="2"/>
      <c r="MQY462" s="2"/>
      <c r="MQZ462" s="2"/>
      <c r="MRA462" s="2"/>
      <c r="MRB462" s="2"/>
      <c r="MRC462" s="2"/>
      <c r="MRD462" s="2"/>
      <c r="MRE462" s="2"/>
      <c r="MRF462" s="2"/>
      <c r="MRG462" s="2"/>
      <c r="MRH462" s="2"/>
      <c r="MRI462" s="2"/>
      <c r="MRJ462" s="2"/>
      <c r="MRK462" s="2"/>
      <c r="MRL462" s="2"/>
      <c r="MRM462" s="2"/>
      <c r="MRN462" s="2"/>
      <c r="MRO462" s="2"/>
      <c r="MRP462" s="2"/>
      <c r="MRQ462" s="2"/>
      <c r="MRR462" s="2"/>
      <c r="MRS462" s="2"/>
      <c r="MRT462" s="2"/>
      <c r="MRU462" s="2"/>
      <c r="MRV462" s="2"/>
      <c r="MRW462" s="2"/>
      <c r="MRX462" s="2"/>
      <c r="MRY462" s="2"/>
      <c r="MRZ462" s="2"/>
      <c r="MSA462" s="2"/>
      <c r="MSB462" s="2"/>
      <c r="MSC462" s="2"/>
      <c r="MSD462" s="2"/>
      <c r="MSE462" s="2"/>
      <c r="MSF462" s="2"/>
      <c r="MSG462" s="2"/>
      <c r="MSH462" s="2"/>
      <c r="MSI462" s="2"/>
      <c r="MSJ462" s="2"/>
      <c r="MSK462" s="2"/>
      <c r="MSL462" s="2"/>
      <c r="MSM462" s="2"/>
      <c r="MSN462" s="2"/>
      <c r="MSO462" s="2"/>
      <c r="MSP462" s="2"/>
      <c r="MSQ462" s="2"/>
      <c r="MSR462" s="2"/>
      <c r="MSS462" s="2"/>
      <c r="MST462" s="2"/>
      <c r="MSU462" s="2"/>
      <c r="MSV462" s="2"/>
      <c r="MSW462" s="2"/>
      <c r="MSX462" s="2"/>
      <c r="MSY462" s="2"/>
      <c r="MSZ462" s="2"/>
      <c r="MTA462" s="2"/>
      <c r="MTB462" s="2"/>
      <c r="MTC462" s="2"/>
      <c r="MTD462" s="2"/>
      <c r="MTE462" s="2"/>
      <c r="MTF462" s="2"/>
      <c r="MTG462" s="2"/>
      <c r="MTH462" s="2"/>
      <c r="MTI462" s="2"/>
      <c r="MTJ462" s="2"/>
      <c r="MTK462" s="2"/>
      <c r="MTL462" s="2"/>
      <c r="MTM462" s="2"/>
      <c r="MTN462" s="2"/>
      <c r="MTO462" s="2"/>
      <c r="MTP462" s="2"/>
      <c r="MTQ462" s="2"/>
      <c r="MTR462" s="2"/>
      <c r="MTS462" s="2"/>
      <c r="MTT462" s="2"/>
      <c r="MTU462" s="2"/>
      <c r="MTV462" s="2"/>
      <c r="MTW462" s="2"/>
      <c r="MTX462" s="2"/>
      <c r="MTY462" s="2"/>
      <c r="MTZ462" s="2"/>
      <c r="MUA462" s="2"/>
      <c r="MUB462" s="2"/>
      <c r="MUC462" s="2"/>
      <c r="MUD462" s="2"/>
      <c r="MUE462" s="2"/>
      <c r="MUF462" s="2"/>
      <c r="MUG462" s="2"/>
      <c r="MUH462" s="2"/>
      <c r="MUI462" s="2"/>
      <c r="MUJ462" s="2"/>
      <c r="MUK462" s="2"/>
      <c r="MUL462" s="2"/>
      <c r="MUM462" s="2"/>
      <c r="MUN462" s="2"/>
      <c r="MUO462" s="2"/>
      <c r="MUP462" s="2"/>
      <c r="MUQ462" s="2"/>
      <c r="MUR462" s="2"/>
      <c r="MUS462" s="2"/>
      <c r="MUT462" s="2"/>
      <c r="MUU462" s="2"/>
      <c r="MUV462" s="2"/>
      <c r="MUW462" s="2"/>
      <c r="MUX462" s="2"/>
      <c r="MUY462" s="2"/>
      <c r="MUZ462" s="2"/>
      <c r="MVA462" s="2"/>
      <c r="MVB462" s="2"/>
      <c r="MVC462" s="2"/>
      <c r="MVD462" s="2"/>
      <c r="MVE462" s="2"/>
      <c r="MVF462" s="2"/>
      <c r="MVG462" s="2"/>
      <c r="MVH462" s="2"/>
      <c r="MVI462" s="2"/>
      <c r="MVJ462" s="2"/>
      <c r="MVK462" s="2"/>
      <c r="MVL462" s="2"/>
      <c r="MVM462" s="2"/>
      <c r="MVN462" s="2"/>
      <c r="MVO462" s="2"/>
      <c r="MVP462" s="2"/>
      <c r="MVQ462" s="2"/>
      <c r="MVR462" s="2"/>
      <c r="MVS462" s="2"/>
      <c r="MVT462" s="2"/>
      <c r="MVU462" s="2"/>
      <c r="MVV462" s="2"/>
      <c r="MVW462" s="2"/>
      <c r="MVX462" s="2"/>
      <c r="MVY462" s="2"/>
      <c r="MVZ462" s="2"/>
      <c r="MWA462" s="2"/>
      <c r="MWB462" s="2"/>
      <c r="MWC462" s="2"/>
      <c r="MWD462" s="2"/>
      <c r="MWE462" s="2"/>
      <c r="MWF462" s="2"/>
      <c r="MWG462" s="2"/>
      <c r="MWH462" s="2"/>
      <c r="MWI462" s="2"/>
      <c r="MWJ462" s="2"/>
      <c r="MWK462" s="2"/>
      <c r="MWL462" s="2"/>
      <c r="MWM462" s="2"/>
      <c r="MWN462" s="2"/>
      <c r="MWO462" s="2"/>
      <c r="MWP462" s="2"/>
      <c r="MWQ462" s="2"/>
      <c r="MWR462" s="2"/>
      <c r="MWS462" s="2"/>
      <c r="MWT462" s="2"/>
      <c r="MWU462" s="2"/>
      <c r="MWV462" s="2"/>
      <c r="MWW462" s="2"/>
      <c r="MWX462" s="2"/>
      <c r="MWY462" s="2"/>
      <c r="MWZ462" s="2"/>
      <c r="MXA462" s="2"/>
      <c r="MXB462" s="2"/>
      <c r="MXC462" s="2"/>
      <c r="MXD462" s="2"/>
      <c r="MXE462" s="2"/>
      <c r="MXF462" s="2"/>
      <c r="MXG462" s="2"/>
      <c r="MXH462" s="2"/>
      <c r="MXI462" s="2"/>
      <c r="MXJ462" s="2"/>
      <c r="MXK462" s="2"/>
      <c r="MXL462" s="2"/>
      <c r="MXM462" s="2"/>
      <c r="MXN462" s="2"/>
      <c r="MXO462" s="2"/>
      <c r="MXP462" s="2"/>
      <c r="MXQ462" s="2"/>
      <c r="MXR462" s="2"/>
      <c r="MXS462" s="2"/>
      <c r="MXT462" s="2"/>
      <c r="MXU462" s="2"/>
      <c r="MXV462" s="2"/>
      <c r="MXW462" s="2"/>
      <c r="MXX462" s="2"/>
      <c r="MXY462" s="2"/>
      <c r="MXZ462" s="2"/>
      <c r="MYA462" s="2"/>
      <c r="MYB462" s="2"/>
      <c r="MYC462" s="2"/>
      <c r="MYD462" s="2"/>
      <c r="MYE462" s="2"/>
      <c r="MYF462" s="2"/>
      <c r="MYG462" s="2"/>
      <c r="MYH462" s="2"/>
      <c r="MYI462" s="2"/>
      <c r="MYJ462" s="2"/>
      <c r="MYK462" s="2"/>
      <c r="MYL462" s="2"/>
      <c r="MYM462" s="2"/>
      <c r="MYN462" s="2"/>
      <c r="MYO462" s="2"/>
      <c r="MYP462" s="2"/>
      <c r="MYQ462" s="2"/>
      <c r="MYR462" s="2"/>
      <c r="MYS462" s="2"/>
      <c r="MYT462" s="2"/>
      <c r="MYU462" s="2"/>
      <c r="MYV462" s="2"/>
      <c r="MYW462" s="2"/>
      <c r="MYX462" s="2"/>
      <c r="MYY462" s="2"/>
      <c r="MYZ462" s="2"/>
      <c r="MZA462" s="2"/>
      <c r="MZB462" s="2"/>
      <c r="MZC462" s="2"/>
      <c r="MZD462" s="2"/>
      <c r="MZE462" s="2"/>
      <c r="MZF462" s="2"/>
      <c r="MZG462" s="2"/>
      <c r="MZH462" s="2"/>
      <c r="MZI462" s="2"/>
      <c r="MZJ462" s="2"/>
      <c r="MZK462" s="2"/>
      <c r="MZL462" s="2"/>
      <c r="MZM462" s="2"/>
      <c r="MZN462" s="2"/>
      <c r="MZO462" s="2"/>
      <c r="MZP462" s="2"/>
      <c r="MZQ462" s="2"/>
      <c r="MZR462" s="2"/>
      <c r="MZS462" s="2"/>
      <c r="MZT462" s="2"/>
      <c r="MZU462" s="2"/>
      <c r="MZV462" s="2"/>
      <c r="MZW462" s="2"/>
      <c r="MZX462" s="2"/>
      <c r="MZY462" s="2"/>
      <c r="MZZ462" s="2"/>
      <c r="NAA462" s="2"/>
      <c r="NAB462" s="2"/>
      <c r="NAC462" s="2"/>
      <c r="NAD462" s="2"/>
      <c r="NAE462" s="2"/>
      <c r="NAF462" s="2"/>
      <c r="NAG462" s="2"/>
      <c r="NAH462" s="2"/>
      <c r="NAI462" s="2"/>
      <c r="NAJ462" s="2"/>
      <c r="NAK462" s="2"/>
      <c r="NAL462" s="2"/>
      <c r="NAM462" s="2"/>
      <c r="NAN462" s="2"/>
      <c r="NAO462" s="2"/>
      <c r="NAP462" s="2"/>
      <c r="NAQ462" s="2"/>
      <c r="NAR462" s="2"/>
      <c r="NAS462" s="2"/>
      <c r="NAT462" s="2"/>
      <c r="NAU462" s="2"/>
      <c r="NAV462" s="2"/>
      <c r="NAW462" s="2"/>
      <c r="NAX462" s="2"/>
      <c r="NAY462" s="2"/>
      <c r="NAZ462" s="2"/>
      <c r="NBA462" s="2"/>
      <c r="NBB462" s="2"/>
      <c r="NBC462" s="2"/>
      <c r="NBD462" s="2"/>
      <c r="NBE462" s="2"/>
      <c r="NBF462" s="2"/>
      <c r="NBG462" s="2"/>
      <c r="NBH462" s="2"/>
      <c r="NBI462" s="2"/>
      <c r="NBJ462" s="2"/>
      <c r="NBK462" s="2"/>
      <c r="NBL462" s="2"/>
      <c r="NBM462" s="2"/>
      <c r="NBN462" s="2"/>
      <c r="NBO462" s="2"/>
      <c r="NBP462" s="2"/>
      <c r="NBQ462" s="2"/>
      <c r="NBR462" s="2"/>
      <c r="NBS462" s="2"/>
      <c r="NBT462" s="2"/>
      <c r="NBU462" s="2"/>
      <c r="NBV462" s="2"/>
      <c r="NBW462" s="2"/>
      <c r="NBX462" s="2"/>
      <c r="NBY462" s="2"/>
      <c r="NBZ462" s="2"/>
      <c r="NCA462" s="2"/>
      <c r="NCB462" s="2"/>
      <c r="NCC462" s="2"/>
      <c r="NCD462" s="2"/>
      <c r="NCE462" s="2"/>
      <c r="NCF462" s="2"/>
      <c r="NCG462" s="2"/>
      <c r="NCH462" s="2"/>
      <c r="NCI462" s="2"/>
      <c r="NCJ462" s="2"/>
      <c r="NCK462" s="2"/>
      <c r="NCL462" s="2"/>
      <c r="NCM462" s="2"/>
      <c r="NCN462" s="2"/>
      <c r="NCO462" s="2"/>
      <c r="NCP462" s="2"/>
      <c r="NCQ462" s="2"/>
      <c r="NCR462" s="2"/>
      <c r="NCS462" s="2"/>
      <c r="NCT462" s="2"/>
      <c r="NCU462" s="2"/>
      <c r="NCV462" s="2"/>
      <c r="NCW462" s="2"/>
      <c r="NCX462" s="2"/>
      <c r="NCY462" s="2"/>
      <c r="NCZ462" s="2"/>
      <c r="NDA462" s="2"/>
      <c r="NDB462" s="2"/>
      <c r="NDC462" s="2"/>
      <c r="NDD462" s="2"/>
      <c r="NDE462" s="2"/>
      <c r="NDF462" s="2"/>
      <c r="NDG462" s="2"/>
      <c r="NDH462" s="2"/>
      <c r="NDI462" s="2"/>
      <c r="NDJ462" s="2"/>
      <c r="NDK462" s="2"/>
      <c r="NDL462" s="2"/>
      <c r="NDM462" s="2"/>
      <c r="NDN462" s="2"/>
      <c r="NDO462" s="2"/>
      <c r="NDP462" s="2"/>
      <c r="NDQ462" s="2"/>
      <c r="NDR462" s="2"/>
      <c r="NDS462" s="2"/>
      <c r="NDT462" s="2"/>
      <c r="NDU462" s="2"/>
      <c r="NDV462" s="2"/>
      <c r="NDW462" s="2"/>
      <c r="NDX462" s="2"/>
      <c r="NDY462" s="2"/>
      <c r="NDZ462" s="2"/>
      <c r="NEA462" s="2"/>
      <c r="NEB462" s="2"/>
      <c r="NEC462" s="2"/>
      <c r="NED462" s="2"/>
      <c r="NEE462" s="2"/>
      <c r="NEF462" s="2"/>
      <c r="NEG462" s="2"/>
      <c r="NEH462" s="2"/>
      <c r="NEI462" s="2"/>
      <c r="NEJ462" s="2"/>
      <c r="NEK462" s="2"/>
      <c r="NEL462" s="2"/>
      <c r="NEM462" s="2"/>
      <c r="NEN462" s="2"/>
      <c r="NEO462" s="2"/>
      <c r="NEP462" s="2"/>
      <c r="NEQ462" s="2"/>
      <c r="NER462" s="2"/>
      <c r="NES462" s="2"/>
      <c r="NET462" s="2"/>
      <c r="NEU462" s="2"/>
      <c r="NEV462" s="2"/>
      <c r="NEW462" s="2"/>
      <c r="NEX462" s="2"/>
      <c r="NEY462" s="2"/>
      <c r="NEZ462" s="2"/>
      <c r="NFA462" s="2"/>
      <c r="NFB462" s="2"/>
      <c r="NFC462" s="2"/>
      <c r="NFD462" s="2"/>
      <c r="NFE462" s="2"/>
      <c r="NFF462" s="2"/>
      <c r="NFG462" s="2"/>
      <c r="NFH462" s="2"/>
      <c r="NFI462" s="2"/>
      <c r="NFJ462" s="2"/>
      <c r="NFK462" s="2"/>
      <c r="NFL462" s="2"/>
      <c r="NFM462" s="2"/>
      <c r="NFN462" s="2"/>
      <c r="NFO462" s="2"/>
      <c r="NFP462" s="2"/>
      <c r="NFQ462" s="2"/>
      <c r="NFR462" s="2"/>
      <c r="NFS462" s="2"/>
      <c r="NFT462" s="2"/>
      <c r="NFU462" s="2"/>
      <c r="NFV462" s="2"/>
      <c r="NFW462" s="2"/>
      <c r="NFX462" s="2"/>
      <c r="NFY462" s="2"/>
      <c r="NFZ462" s="2"/>
      <c r="NGA462" s="2"/>
      <c r="NGB462" s="2"/>
      <c r="NGC462" s="2"/>
      <c r="NGD462" s="2"/>
      <c r="NGE462" s="2"/>
      <c r="NGF462" s="2"/>
      <c r="NGG462" s="2"/>
      <c r="NGH462" s="2"/>
      <c r="NGI462" s="2"/>
      <c r="NGJ462" s="2"/>
      <c r="NGK462" s="2"/>
      <c r="NGL462" s="2"/>
      <c r="NGM462" s="2"/>
      <c r="NGN462" s="2"/>
      <c r="NGO462" s="2"/>
      <c r="NGP462" s="2"/>
      <c r="NGQ462" s="2"/>
      <c r="NGR462" s="2"/>
      <c r="NGS462" s="2"/>
      <c r="NGT462" s="2"/>
      <c r="NGU462" s="2"/>
      <c r="NGV462" s="2"/>
      <c r="NGW462" s="2"/>
      <c r="NGX462" s="2"/>
      <c r="NGY462" s="2"/>
      <c r="NGZ462" s="2"/>
      <c r="NHA462" s="2"/>
      <c r="NHB462" s="2"/>
      <c r="NHC462" s="2"/>
      <c r="NHD462" s="2"/>
      <c r="NHE462" s="2"/>
      <c r="NHF462" s="2"/>
      <c r="NHG462" s="2"/>
      <c r="NHH462" s="2"/>
      <c r="NHI462" s="2"/>
      <c r="NHJ462" s="2"/>
      <c r="NHK462" s="2"/>
      <c r="NHL462" s="2"/>
      <c r="NHM462" s="2"/>
      <c r="NHN462" s="2"/>
      <c r="NHO462" s="2"/>
      <c r="NHP462" s="2"/>
      <c r="NHQ462" s="2"/>
      <c r="NHR462" s="2"/>
      <c r="NHS462" s="2"/>
      <c r="NHT462" s="2"/>
      <c r="NHU462" s="2"/>
      <c r="NHV462" s="2"/>
      <c r="NHW462" s="2"/>
      <c r="NHX462" s="2"/>
      <c r="NHY462" s="2"/>
      <c r="NHZ462" s="2"/>
      <c r="NIA462" s="2"/>
      <c r="NIB462" s="2"/>
      <c r="NIC462" s="2"/>
      <c r="NID462" s="2"/>
      <c r="NIE462" s="2"/>
      <c r="NIF462" s="2"/>
      <c r="NIG462" s="2"/>
      <c r="NIH462" s="2"/>
      <c r="NII462" s="2"/>
      <c r="NIJ462" s="2"/>
      <c r="NIK462" s="2"/>
      <c r="NIL462" s="2"/>
      <c r="NIM462" s="2"/>
      <c r="NIN462" s="2"/>
      <c r="NIO462" s="2"/>
      <c r="NIP462" s="2"/>
      <c r="NIQ462" s="2"/>
      <c r="NIR462" s="2"/>
      <c r="NIS462" s="2"/>
      <c r="NIT462" s="2"/>
      <c r="NIU462" s="2"/>
      <c r="NIV462" s="2"/>
      <c r="NIW462" s="2"/>
      <c r="NIX462" s="2"/>
      <c r="NIY462" s="2"/>
      <c r="NIZ462" s="2"/>
      <c r="NJA462" s="2"/>
      <c r="NJB462" s="2"/>
      <c r="NJC462" s="2"/>
      <c r="NJD462" s="2"/>
      <c r="NJE462" s="2"/>
      <c r="NJF462" s="2"/>
      <c r="NJG462" s="2"/>
      <c r="NJH462" s="2"/>
      <c r="NJI462" s="2"/>
      <c r="NJJ462" s="2"/>
      <c r="NJK462" s="2"/>
      <c r="NJL462" s="2"/>
      <c r="NJM462" s="2"/>
      <c r="NJN462" s="2"/>
      <c r="NJO462" s="2"/>
      <c r="NJP462" s="2"/>
      <c r="NJQ462" s="2"/>
      <c r="NJR462" s="2"/>
      <c r="NJS462" s="2"/>
      <c r="NJT462" s="2"/>
      <c r="NJU462" s="2"/>
      <c r="NJV462" s="2"/>
      <c r="NJW462" s="2"/>
      <c r="NJX462" s="2"/>
      <c r="NJY462" s="2"/>
      <c r="NJZ462" s="2"/>
      <c r="NKA462" s="2"/>
      <c r="NKB462" s="2"/>
      <c r="NKC462" s="2"/>
      <c r="NKD462" s="2"/>
      <c r="NKE462" s="2"/>
      <c r="NKF462" s="2"/>
      <c r="NKG462" s="2"/>
      <c r="NKH462" s="2"/>
      <c r="NKI462" s="2"/>
      <c r="NKJ462" s="2"/>
      <c r="NKK462" s="2"/>
      <c r="NKL462" s="2"/>
      <c r="NKM462" s="2"/>
      <c r="NKN462" s="2"/>
      <c r="NKO462" s="2"/>
      <c r="NKP462" s="2"/>
      <c r="NKQ462" s="2"/>
      <c r="NKR462" s="2"/>
      <c r="NKS462" s="2"/>
      <c r="NKT462" s="2"/>
      <c r="NKU462" s="2"/>
      <c r="NKV462" s="2"/>
      <c r="NKW462" s="2"/>
      <c r="NKX462" s="2"/>
      <c r="NKY462" s="2"/>
      <c r="NKZ462" s="2"/>
      <c r="NLA462" s="2"/>
      <c r="NLB462" s="2"/>
      <c r="NLC462" s="2"/>
      <c r="NLD462" s="2"/>
      <c r="NLE462" s="2"/>
      <c r="NLF462" s="2"/>
      <c r="NLG462" s="2"/>
      <c r="NLH462" s="2"/>
      <c r="NLI462" s="2"/>
      <c r="NLJ462" s="2"/>
      <c r="NLK462" s="2"/>
      <c r="NLL462" s="2"/>
      <c r="NLM462" s="2"/>
      <c r="NLN462" s="2"/>
      <c r="NLO462" s="2"/>
      <c r="NLP462" s="2"/>
      <c r="NLQ462" s="2"/>
      <c r="NLR462" s="2"/>
      <c r="NLS462" s="2"/>
      <c r="NLT462" s="2"/>
      <c r="NLU462" s="2"/>
      <c r="NLV462" s="2"/>
      <c r="NLW462" s="2"/>
      <c r="NLX462" s="2"/>
      <c r="NLY462" s="2"/>
      <c r="NLZ462" s="2"/>
      <c r="NMA462" s="2"/>
      <c r="NMB462" s="2"/>
      <c r="NMC462" s="2"/>
      <c r="NMD462" s="2"/>
      <c r="NME462" s="2"/>
      <c r="NMF462" s="2"/>
      <c r="NMG462" s="2"/>
      <c r="NMH462" s="2"/>
      <c r="NMI462" s="2"/>
      <c r="NMJ462" s="2"/>
      <c r="NMK462" s="2"/>
      <c r="NML462" s="2"/>
      <c r="NMM462" s="2"/>
      <c r="NMN462" s="2"/>
      <c r="NMO462" s="2"/>
      <c r="NMP462" s="2"/>
      <c r="NMQ462" s="2"/>
      <c r="NMR462" s="2"/>
      <c r="NMS462" s="2"/>
      <c r="NMT462" s="2"/>
      <c r="NMU462" s="2"/>
      <c r="NMV462" s="2"/>
      <c r="NMW462" s="2"/>
      <c r="NMX462" s="2"/>
      <c r="NMY462" s="2"/>
      <c r="NMZ462" s="2"/>
      <c r="NNA462" s="2"/>
      <c r="NNB462" s="2"/>
      <c r="NNC462" s="2"/>
      <c r="NND462" s="2"/>
      <c r="NNE462" s="2"/>
      <c r="NNF462" s="2"/>
      <c r="NNG462" s="2"/>
      <c r="NNH462" s="2"/>
      <c r="NNI462" s="2"/>
      <c r="NNJ462" s="2"/>
      <c r="NNK462" s="2"/>
      <c r="NNL462" s="2"/>
      <c r="NNM462" s="2"/>
      <c r="NNN462" s="2"/>
      <c r="NNO462" s="2"/>
      <c r="NNP462" s="2"/>
      <c r="NNQ462" s="2"/>
      <c r="NNR462" s="2"/>
      <c r="NNS462" s="2"/>
      <c r="NNT462" s="2"/>
      <c r="NNU462" s="2"/>
      <c r="NNV462" s="2"/>
      <c r="NNW462" s="2"/>
      <c r="NNX462" s="2"/>
      <c r="NNY462" s="2"/>
      <c r="NNZ462" s="2"/>
      <c r="NOA462" s="2"/>
      <c r="NOB462" s="2"/>
      <c r="NOC462" s="2"/>
      <c r="NOD462" s="2"/>
      <c r="NOE462" s="2"/>
      <c r="NOF462" s="2"/>
      <c r="NOG462" s="2"/>
      <c r="NOH462" s="2"/>
      <c r="NOI462" s="2"/>
      <c r="NOJ462" s="2"/>
      <c r="NOK462" s="2"/>
      <c r="NOL462" s="2"/>
      <c r="NOM462" s="2"/>
      <c r="NON462" s="2"/>
      <c r="NOO462" s="2"/>
      <c r="NOP462" s="2"/>
      <c r="NOQ462" s="2"/>
      <c r="NOR462" s="2"/>
      <c r="NOS462" s="2"/>
      <c r="NOT462" s="2"/>
      <c r="NOU462" s="2"/>
      <c r="NOV462" s="2"/>
      <c r="NOW462" s="2"/>
      <c r="NOX462" s="2"/>
      <c r="NOY462" s="2"/>
      <c r="NOZ462" s="2"/>
      <c r="NPA462" s="2"/>
      <c r="NPB462" s="2"/>
      <c r="NPC462" s="2"/>
      <c r="NPD462" s="2"/>
      <c r="NPE462" s="2"/>
      <c r="NPF462" s="2"/>
      <c r="NPG462" s="2"/>
      <c r="NPH462" s="2"/>
      <c r="NPI462" s="2"/>
      <c r="NPJ462" s="2"/>
      <c r="NPK462" s="2"/>
      <c r="NPL462" s="2"/>
      <c r="NPM462" s="2"/>
      <c r="NPN462" s="2"/>
      <c r="NPO462" s="2"/>
      <c r="NPP462" s="2"/>
      <c r="NPQ462" s="2"/>
      <c r="NPR462" s="2"/>
      <c r="NPS462" s="2"/>
      <c r="NPT462" s="2"/>
      <c r="NPU462" s="2"/>
      <c r="NPV462" s="2"/>
      <c r="NPW462" s="2"/>
      <c r="NPX462" s="2"/>
      <c r="NPY462" s="2"/>
      <c r="NPZ462" s="2"/>
      <c r="NQA462" s="2"/>
      <c r="NQB462" s="2"/>
      <c r="NQC462" s="2"/>
      <c r="NQD462" s="2"/>
      <c r="NQE462" s="2"/>
      <c r="NQF462" s="2"/>
      <c r="NQG462" s="2"/>
      <c r="NQH462" s="2"/>
      <c r="NQI462" s="2"/>
      <c r="NQJ462" s="2"/>
      <c r="NQK462" s="2"/>
      <c r="NQL462" s="2"/>
      <c r="NQM462" s="2"/>
      <c r="NQN462" s="2"/>
      <c r="NQO462" s="2"/>
      <c r="NQP462" s="2"/>
      <c r="NQQ462" s="2"/>
      <c r="NQR462" s="2"/>
      <c r="NQS462" s="2"/>
      <c r="NQT462" s="2"/>
      <c r="NQU462" s="2"/>
      <c r="NQV462" s="2"/>
      <c r="NQW462" s="2"/>
      <c r="NQX462" s="2"/>
      <c r="NQY462" s="2"/>
      <c r="NQZ462" s="2"/>
      <c r="NRA462" s="2"/>
      <c r="NRB462" s="2"/>
      <c r="NRC462" s="2"/>
      <c r="NRD462" s="2"/>
      <c r="NRE462" s="2"/>
      <c r="NRF462" s="2"/>
      <c r="NRG462" s="2"/>
      <c r="NRH462" s="2"/>
      <c r="NRI462" s="2"/>
      <c r="NRJ462" s="2"/>
      <c r="NRK462" s="2"/>
      <c r="NRL462" s="2"/>
      <c r="NRM462" s="2"/>
      <c r="NRN462" s="2"/>
      <c r="NRO462" s="2"/>
      <c r="NRP462" s="2"/>
      <c r="NRQ462" s="2"/>
      <c r="NRR462" s="2"/>
      <c r="NRS462" s="2"/>
      <c r="NRT462" s="2"/>
      <c r="NRU462" s="2"/>
      <c r="NRV462" s="2"/>
      <c r="NRW462" s="2"/>
      <c r="NRX462" s="2"/>
      <c r="NRY462" s="2"/>
      <c r="NRZ462" s="2"/>
      <c r="NSA462" s="2"/>
      <c r="NSB462" s="2"/>
      <c r="NSC462" s="2"/>
      <c r="NSD462" s="2"/>
      <c r="NSE462" s="2"/>
      <c r="NSF462" s="2"/>
      <c r="NSG462" s="2"/>
      <c r="NSH462" s="2"/>
      <c r="NSI462" s="2"/>
      <c r="NSJ462" s="2"/>
      <c r="NSK462" s="2"/>
      <c r="NSL462" s="2"/>
      <c r="NSM462" s="2"/>
      <c r="NSN462" s="2"/>
      <c r="NSO462" s="2"/>
      <c r="NSP462" s="2"/>
      <c r="NSQ462" s="2"/>
      <c r="NSR462" s="2"/>
      <c r="NSS462" s="2"/>
      <c r="NST462" s="2"/>
      <c r="NSU462" s="2"/>
      <c r="NSV462" s="2"/>
      <c r="NSW462" s="2"/>
      <c r="NSX462" s="2"/>
      <c r="NSY462" s="2"/>
      <c r="NSZ462" s="2"/>
      <c r="NTA462" s="2"/>
      <c r="NTB462" s="2"/>
      <c r="NTC462" s="2"/>
      <c r="NTD462" s="2"/>
      <c r="NTE462" s="2"/>
      <c r="NTF462" s="2"/>
      <c r="NTG462" s="2"/>
      <c r="NTH462" s="2"/>
      <c r="NTI462" s="2"/>
      <c r="NTJ462" s="2"/>
      <c r="NTK462" s="2"/>
      <c r="NTL462" s="2"/>
      <c r="NTM462" s="2"/>
      <c r="NTN462" s="2"/>
      <c r="NTO462" s="2"/>
      <c r="NTP462" s="2"/>
      <c r="NTQ462" s="2"/>
      <c r="NTR462" s="2"/>
      <c r="NTS462" s="2"/>
      <c r="NTT462" s="2"/>
      <c r="NTU462" s="2"/>
      <c r="NTV462" s="2"/>
      <c r="NTW462" s="2"/>
      <c r="NTX462" s="2"/>
      <c r="NTY462" s="2"/>
      <c r="NTZ462" s="2"/>
      <c r="NUA462" s="2"/>
      <c r="NUB462" s="2"/>
      <c r="NUC462" s="2"/>
      <c r="NUD462" s="2"/>
      <c r="NUE462" s="2"/>
      <c r="NUF462" s="2"/>
      <c r="NUG462" s="2"/>
      <c r="NUH462" s="2"/>
      <c r="NUI462" s="2"/>
      <c r="NUJ462" s="2"/>
      <c r="NUK462" s="2"/>
      <c r="NUL462" s="2"/>
      <c r="NUM462" s="2"/>
      <c r="NUN462" s="2"/>
      <c r="NUO462" s="2"/>
      <c r="NUP462" s="2"/>
      <c r="NUQ462" s="2"/>
      <c r="NUR462" s="2"/>
      <c r="NUS462" s="2"/>
      <c r="NUT462" s="2"/>
      <c r="NUU462" s="2"/>
      <c r="NUV462" s="2"/>
      <c r="NUW462" s="2"/>
      <c r="NUX462" s="2"/>
      <c r="NUY462" s="2"/>
      <c r="NUZ462" s="2"/>
      <c r="NVA462" s="2"/>
      <c r="NVB462" s="2"/>
      <c r="NVC462" s="2"/>
      <c r="NVD462" s="2"/>
      <c r="NVE462" s="2"/>
      <c r="NVF462" s="2"/>
      <c r="NVG462" s="2"/>
      <c r="NVH462" s="2"/>
      <c r="NVI462" s="2"/>
      <c r="NVJ462" s="2"/>
      <c r="NVK462" s="2"/>
      <c r="NVL462" s="2"/>
      <c r="NVM462" s="2"/>
      <c r="NVN462" s="2"/>
      <c r="NVO462" s="2"/>
      <c r="NVP462" s="2"/>
      <c r="NVQ462" s="2"/>
      <c r="NVR462" s="2"/>
      <c r="NVS462" s="2"/>
      <c r="NVT462" s="2"/>
      <c r="NVU462" s="2"/>
      <c r="NVV462" s="2"/>
      <c r="NVW462" s="2"/>
      <c r="NVX462" s="2"/>
      <c r="NVY462" s="2"/>
      <c r="NVZ462" s="2"/>
      <c r="NWA462" s="2"/>
      <c r="NWB462" s="2"/>
      <c r="NWC462" s="2"/>
      <c r="NWD462" s="2"/>
      <c r="NWE462" s="2"/>
      <c r="NWF462" s="2"/>
      <c r="NWG462" s="2"/>
      <c r="NWH462" s="2"/>
      <c r="NWI462" s="2"/>
      <c r="NWJ462" s="2"/>
      <c r="NWK462" s="2"/>
      <c r="NWL462" s="2"/>
      <c r="NWM462" s="2"/>
      <c r="NWN462" s="2"/>
      <c r="NWO462" s="2"/>
      <c r="NWP462" s="2"/>
      <c r="NWQ462" s="2"/>
      <c r="NWR462" s="2"/>
      <c r="NWS462" s="2"/>
      <c r="NWT462" s="2"/>
      <c r="NWU462" s="2"/>
      <c r="NWV462" s="2"/>
      <c r="NWW462" s="2"/>
      <c r="NWX462" s="2"/>
      <c r="NWY462" s="2"/>
      <c r="NWZ462" s="2"/>
      <c r="NXA462" s="2"/>
      <c r="NXB462" s="2"/>
      <c r="NXC462" s="2"/>
      <c r="NXD462" s="2"/>
      <c r="NXE462" s="2"/>
      <c r="NXF462" s="2"/>
      <c r="NXG462" s="2"/>
      <c r="NXH462" s="2"/>
      <c r="NXI462" s="2"/>
      <c r="NXJ462" s="2"/>
      <c r="NXK462" s="2"/>
      <c r="NXL462" s="2"/>
      <c r="NXM462" s="2"/>
      <c r="NXN462" s="2"/>
      <c r="NXO462" s="2"/>
      <c r="NXP462" s="2"/>
      <c r="NXQ462" s="2"/>
      <c r="NXR462" s="2"/>
      <c r="NXS462" s="2"/>
      <c r="NXT462" s="2"/>
      <c r="NXU462" s="2"/>
      <c r="NXV462" s="2"/>
      <c r="NXW462" s="2"/>
      <c r="NXX462" s="2"/>
      <c r="NXY462" s="2"/>
      <c r="NXZ462" s="2"/>
      <c r="NYA462" s="2"/>
      <c r="NYB462" s="2"/>
      <c r="NYC462" s="2"/>
      <c r="NYD462" s="2"/>
      <c r="NYE462" s="2"/>
      <c r="NYF462" s="2"/>
      <c r="NYG462" s="2"/>
      <c r="NYH462" s="2"/>
      <c r="NYI462" s="2"/>
      <c r="NYJ462" s="2"/>
      <c r="NYK462" s="2"/>
      <c r="NYL462" s="2"/>
      <c r="NYM462" s="2"/>
      <c r="NYN462" s="2"/>
      <c r="NYO462" s="2"/>
      <c r="NYP462" s="2"/>
      <c r="NYQ462" s="2"/>
      <c r="NYR462" s="2"/>
      <c r="NYS462" s="2"/>
      <c r="NYT462" s="2"/>
      <c r="NYU462" s="2"/>
      <c r="NYV462" s="2"/>
      <c r="NYW462" s="2"/>
      <c r="NYX462" s="2"/>
      <c r="NYY462" s="2"/>
      <c r="NYZ462" s="2"/>
      <c r="NZA462" s="2"/>
      <c r="NZB462" s="2"/>
      <c r="NZC462" s="2"/>
      <c r="NZD462" s="2"/>
      <c r="NZE462" s="2"/>
      <c r="NZF462" s="2"/>
      <c r="NZG462" s="2"/>
      <c r="NZH462" s="2"/>
      <c r="NZI462" s="2"/>
      <c r="NZJ462" s="2"/>
      <c r="NZK462" s="2"/>
      <c r="NZL462" s="2"/>
      <c r="NZM462" s="2"/>
      <c r="NZN462" s="2"/>
      <c r="NZO462" s="2"/>
      <c r="NZP462" s="2"/>
      <c r="NZQ462" s="2"/>
      <c r="NZR462" s="2"/>
      <c r="NZS462" s="2"/>
      <c r="NZT462" s="2"/>
      <c r="NZU462" s="2"/>
      <c r="NZV462" s="2"/>
      <c r="NZW462" s="2"/>
      <c r="NZX462" s="2"/>
      <c r="NZY462" s="2"/>
      <c r="NZZ462" s="2"/>
      <c r="OAA462" s="2"/>
      <c r="OAB462" s="2"/>
      <c r="OAC462" s="2"/>
      <c r="OAD462" s="2"/>
      <c r="OAE462" s="2"/>
      <c r="OAF462" s="2"/>
      <c r="OAG462" s="2"/>
      <c r="OAH462" s="2"/>
      <c r="OAI462" s="2"/>
      <c r="OAJ462" s="2"/>
      <c r="OAK462" s="2"/>
      <c r="OAL462" s="2"/>
      <c r="OAM462" s="2"/>
      <c r="OAN462" s="2"/>
      <c r="OAO462" s="2"/>
      <c r="OAP462" s="2"/>
      <c r="OAQ462" s="2"/>
      <c r="OAR462" s="2"/>
      <c r="OAS462" s="2"/>
      <c r="OAT462" s="2"/>
      <c r="OAU462" s="2"/>
      <c r="OAV462" s="2"/>
      <c r="OAW462" s="2"/>
      <c r="OAX462" s="2"/>
      <c r="OAY462" s="2"/>
      <c r="OAZ462" s="2"/>
      <c r="OBA462" s="2"/>
      <c r="OBB462" s="2"/>
      <c r="OBC462" s="2"/>
      <c r="OBD462" s="2"/>
      <c r="OBE462" s="2"/>
      <c r="OBF462" s="2"/>
      <c r="OBG462" s="2"/>
      <c r="OBH462" s="2"/>
      <c r="OBI462" s="2"/>
      <c r="OBJ462" s="2"/>
      <c r="OBK462" s="2"/>
      <c r="OBL462" s="2"/>
      <c r="OBM462" s="2"/>
      <c r="OBN462" s="2"/>
      <c r="OBO462" s="2"/>
      <c r="OBP462" s="2"/>
      <c r="OBQ462" s="2"/>
      <c r="OBR462" s="2"/>
      <c r="OBS462" s="2"/>
      <c r="OBT462" s="2"/>
      <c r="OBU462" s="2"/>
      <c r="OBV462" s="2"/>
      <c r="OBW462" s="2"/>
      <c r="OBX462" s="2"/>
      <c r="OBY462" s="2"/>
      <c r="OBZ462" s="2"/>
      <c r="OCA462" s="2"/>
      <c r="OCB462" s="2"/>
      <c r="OCC462" s="2"/>
      <c r="OCD462" s="2"/>
      <c r="OCE462" s="2"/>
      <c r="OCF462" s="2"/>
      <c r="OCG462" s="2"/>
      <c r="OCH462" s="2"/>
      <c r="OCI462" s="2"/>
      <c r="OCJ462" s="2"/>
      <c r="OCK462" s="2"/>
      <c r="OCL462" s="2"/>
      <c r="OCM462" s="2"/>
      <c r="OCN462" s="2"/>
      <c r="OCO462" s="2"/>
      <c r="OCP462" s="2"/>
      <c r="OCQ462" s="2"/>
      <c r="OCR462" s="2"/>
      <c r="OCS462" s="2"/>
      <c r="OCT462" s="2"/>
      <c r="OCU462" s="2"/>
      <c r="OCV462" s="2"/>
      <c r="OCW462" s="2"/>
      <c r="OCX462" s="2"/>
      <c r="OCY462" s="2"/>
      <c r="OCZ462" s="2"/>
      <c r="ODA462" s="2"/>
      <c r="ODB462" s="2"/>
      <c r="ODC462" s="2"/>
      <c r="ODD462" s="2"/>
      <c r="ODE462" s="2"/>
      <c r="ODF462" s="2"/>
      <c r="ODG462" s="2"/>
      <c r="ODH462" s="2"/>
      <c r="ODI462" s="2"/>
      <c r="ODJ462" s="2"/>
      <c r="ODK462" s="2"/>
      <c r="ODL462" s="2"/>
      <c r="ODM462" s="2"/>
      <c r="ODN462" s="2"/>
      <c r="ODO462" s="2"/>
      <c r="ODP462" s="2"/>
      <c r="ODQ462" s="2"/>
      <c r="ODR462" s="2"/>
      <c r="ODS462" s="2"/>
      <c r="ODT462" s="2"/>
      <c r="ODU462" s="2"/>
      <c r="ODV462" s="2"/>
      <c r="ODW462" s="2"/>
      <c r="ODX462" s="2"/>
      <c r="ODY462" s="2"/>
      <c r="ODZ462" s="2"/>
      <c r="OEA462" s="2"/>
      <c r="OEB462" s="2"/>
      <c r="OEC462" s="2"/>
      <c r="OED462" s="2"/>
      <c r="OEE462" s="2"/>
      <c r="OEF462" s="2"/>
      <c r="OEG462" s="2"/>
      <c r="OEH462" s="2"/>
      <c r="OEI462" s="2"/>
      <c r="OEJ462" s="2"/>
      <c r="OEK462" s="2"/>
      <c r="OEL462" s="2"/>
      <c r="OEM462" s="2"/>
      <c r="OEN462" s="2"/>
      <c r="OEO462" s="2"/>
      <c r="OEP462" s="2"/>
      <c r="OEQ462" s="2"/>
      <c r="OER462" s="2"/>
      <c r="OES462" s="2"/>
      <c r="OET462" s="2"/>
      <c r="OEU462" s="2"/>
      <c r="OEV462" s="2"/>
      <c r="OEW462" s="2"/>
      <c r="OEX462" s="2"/>
      <c r="OEY462" s="2"/>
      <c r="OEZ462" s="2"/>
      <c r="OFA462" s="2"/>
      <c r="OFB462" s="2"/>
      <c r="OFC462" s="2"/>
      <c r="OFD462" s="2"/>
      <c r="OFE462" s="2"/>
      <c r="OFF462" s="2"/>
      <c r="OFG462" s="2"/>
      <c r="OFH462" s="2"/>
      <c r="OFI462" s="2"/>
      <c r="OFJ462" s="2"/>
      <c r="OFK462" s="2"/>
      <c r="OFL462" s="2"/>
      <c r="OFM462" s="2"/>
      <c r="OFN462" s="2"/>
      <c r="OFO462" s="2"/>
      <c r="OFP462" s="2"/>
      <c r="OFQ462" s="2"/>
      <c r="OFR462" s="2"/>
      <c r="OFS462" s="2"/>
      <c r="OFT462" s="2"/>
      <c r="OFU462" s="2"/>
      <c r="OFV462" s="2"/>
      <c r="OFW462" s="2"/>
      <c r="OFX462" s="2"/>
      <c r="OFY462" s="2"/>
      <c r="OFZ462" s="2"/>
      <c r="OGA462" s="2"/>
      <c r="OGB462" s="2"/>
      <c r="OGC462" s="2"/>
      <c r="OGD462" s="2"/>
      <c r="OGE462" s="2"/>
      <c r="OGF462" s="2"/>
      <c r="OGG462" s="2"/>
      <c r="OGH462" s="2"/>
      <c r="OGI462" s="2"/>
      <c r="OGJ462" s="2"/>
      <c r="OGK462" s="2"/>
      <c r="OGL462" s="2"/>
      <c r="OGM462" s="2"/>
      <c r="OGN462" s="2"/>
      <c r="OGO462" s="2"/>
      <c r="OGP462" s="2"/>
      <c r="OGQ462" s="2"/>
      <c r="OGR462" s="2"/>
      <c r="OGS462" s="2"/>
      <c r="OGT462" s="2"/>
      <c r="OGU462" s="2"/>
      <c r="OGV462" s="2"/>
      <c r="OGW462" s="2"/>
      <c r="OGX462" s="2"/>
      <c r="OGY462" s="2"/>
      <c r="OGZ462" s="2"/>
      <c r="OHA462" s="2"/>
      <c r="OHB462" s="2"/>
      <c r="OHC462" s="2"/>
      <c r="OHD462" s="2"/>
      <c r="OHE462" s="2"/>
      <c r="OHF462" s="2"/>
      <c r="OHG462" s="2"/>
      <c r="OHH462" s="2"/>
      <c r="OHI462" s="2"/>
      <c r="OHJ462" s="2"/>
      <c r="OHK462" s="2"/>
      <c r="OHL462" s="2"/>
      <c r="OHM462" s="2"/>
      <c r="OHN462" s="2"/>
      <c r="OHO462" s="2"/>
      <c r="OHP462" s="2"/>
      <c r="OHQ462" s="2"/>
      <c r="OHR462" s="2"/>
      <c r="OHS462" s="2"/>
      <c r="OHT462" s="2"/>
      <c r="OHU462" s="2"/>
      <c r="OHV462" s="2"/>
      <c r="OHW462" s="2"/>
      <c r="OHX462" s="2"/>
      <c r="OHY462" s="2"/>
      <c r="OHZ462" s="2"/>
      <c r="OIA462" s="2"/>
      <c r="OIB462" s="2"/>
      <c r="OIC462" s="2"/>
      <c r="OID462" s="2"/>
      <c r="OIE462" s="2"/>
      <c r="OIF462" s="2"/>
      <c r="OIG462" s="2"/>
      <c r="OIH462" s="2"/>
      <c r="OII462" s="2"/>
      <c r="OIJ462" s="2"/>
      <c r="OIK462" s="2"/>
      <c r="OIL462" s="2"/>
      <c r="OIM462" s="2"/>
      <c r="OIN462" s="2"/>
      <c r="OIO462" s="2"/>
      <c r="OIP462" s="2"/>
      <c r="OIQ462" s="2"/>
      <c r="OIR462" s="2"/>
      <c r="OIS462" s="2"/>
      <c r="OIT462" s="2"/>
      <c r="OIU462" s="2"/>
      <c r="OIV462" s="2"/>
      <c r="OIW462" s="2"/>
      <c r="OIX462" s="2"/>
      <c r="OIY462" s="2"/>
      <c r="OIZ462" s="2"/>
      <c r="OJA462" s="2"/>
      <c r="OJB462" s="2"/>
      <c r="OJC462" s="2"/>
      <c r="OJD462" s="2"/>
      <c r="OJE462" s="2"/>
      <c r="OJF462" s="2"/>
      <c r="OJG462" s="2"/>
      <c r="OJH462" s="2"/>
      <c r="OJI462" s="2"/>
      <c r="OJJ462" s="2"/>
      <c r="OJK462" s="2"/>
      <c r="OJL462" s="2"/>
      <c r="OJM462" s="2"/>
      <c r="OJN462" s="2"/>
      <c r="OJO462" s="2"/>
      <c r="OJP462" s="2"/>
      <c r="OJQ462" s="2"/>
      <c r="OJR462" s="2"/>
      <c r="OJS462" s="2"/>
      <c r="OJT462" s="2"/>
      <c r="OJU462" s="2"/>
      <c r="OJV462" s="2"/>
      <c r="OJW462" s="2"/>
      <c r="OJX462" s="2"/>
      <c r="OJY462" s="2"/>
      <c r="OJZ462" s="2"/>
      <c r="OKA462" s="2"/>
      <c r="OKB462" s="2"/>
      <c r="OKC462" s="2"/>
      <c r="OKD462" s="2"/>
      <c r="OKE462" s="2"/>
      <c r="OKF462" s="2"/>
      <c r="OKG462" s="2"/>
      <c r="OKH462" s="2"/>
      <c r="OKI462" s="2"/>
      <c r="OKJ462" s="2"/>
      <c r="OKK462" s="2"/>
      <c r="OKL462" s="2"/>
      <c r="OKM462" s="2"/>
      <c r="OKN462" s="2"/>
      <c r="OKO462" s="2"/>
      <c r="OKP462" s="2"/>
      <c r="OKQ462" s="2"/>
      <c r="OKR462" s="2"/>
      <c r="OKS462" s="2"/>
      <c r="OKT462" s="2"/>
      <c r="OKU462" s="2"/>
      <c r="OKV462" s="2"/>
      <c r="OKW462" s="2"/>
      <c r="OKX462" s="2"/>
      <c r="OKY462" s="2"/>
      <c r="OKZ462" s="2"/>
      <c r="OLA462" s="2"/>
      <c r="OLB462" s="2"/>
      <c r="OLC462" s="2"/>
      <c r="OLD462" s="2"/>
      <c r="OLE462" s="2"/>
      <c r="OLF462" s="2"/>
      <c r="OLG462" s="2"/>
      <c r="OLH462" s="2"/>
      <c r="OLI462" s="2"/>
      <c r="OLJ462" s="2"/>
      <c r="OLK462" s="2"/>
      <c r="OLL462" s="2"/>
      <c r="OLM462" s="2"/>
      <c r="OLN462" s="2"/>
      <c r="OLO462" s="2"/>
      <c r="OLP462" s="2"/>
      <c r="OLQ462" s="2"/>
      <c r="OLR462" s="2"/>
      <c r="OLS462" s="2"/>
      <c r="OLT462" s="2"/>
      <c r="OLU462" s="2"/>
      <c r="OLV462" s="2"/>
      <c r="OLW462" s="2"/>
      <c r="OLX462" s="2"/>
      <c r="OLY462" s="2"/>
      <c r="OLZ462" s="2"/>
      <c r="OMA462" s="2"/>
      <c r="OMB462" s="2"/>
      <c r="OMC462" s="2"/>
      <c r="OMD462" s="2"/>
      <c r="OME462" s="2"/>
      <c r="OMF462" s="2"/>
      <c r="OMG462" s="2"/>
      <c r="OMH462" s="2"/>
      <c r="OMI462" s="2"/>
      <c r="OMJ462" s="2"/>
      <c r="OMK462" s="2"/>
      <c r="OML462" s="2"/>
      <c r="OMM462" s="2"/>
      <c r="OMN462" s="2"/>
      <c r="OMO462" s="2"/>
      <c r="OMP462" s="2"/>
      <c r="OMQ462" s="2"/>
      <c r="OMR462" s="2"/>
      <c r="OMS462" s="2"/>
      <c r="OMT462" s="2"/>
      <c r="OMU462" s="2"/>
      <c r="OMV462" s="2"/>
      <c r="OMW462" s="2"/>
      <c r="OMX462" s="2"/>
      <c r="OMY462" s="2"/>
      <c r="OMZ462" s="2"/>
      <c r="ONA462" s="2"/>
      <c r="ONB462" s="2"/>
      <c r="ONC462" s="2"/>
      <c r="OND462" s="2"/>
      <c r="ONE462" s="2"/>
      <c r="ONF462" s="2"/>
      <c r="ONG462" s="2"/>
      <c r="ONH462" s="2"/>
      <c r="ONI462" s="2"/>
      <c r="ONJ462" s="2"/>
      <c r="ONK462" s="2"/>
      <c r="ONL462" s="2"/>
      <c r="ONM462" s="2"/>
      <c r="ONN462" s="2"/>
      <c r="ONO462" s="2"/>
      <c r="ONP462" s="2"/>
      <c r="ONQ462" s="2"/>
      <c r="ONR462" s="2"/>
      <c r="ONS462" s="2"/>
      <c r="ONT462" s="2"/>
      <c r="ONU462" s="2"/>
      <c r="ONV462" s="2"/>
      <c r="ONW462" s="2"/>
      <c r="ONX462" s="2"/>
      <c r="ONY462" s="2"/>
      <c r="ONZ462" s="2"/>
      <c r="OOA462" s="2"/>
      <c r="OOB462" s="2"/>
      <c r="OOC462" s="2"/>
      <c r="OOD462" s="2"/>
      <c r="OOE462" s="2"/>
      <c r="OOF462" s="2"/>
      <c r="OOG462" s="2"/>
      <c r="OOH462" s="2"/>
      <c r="OOI462" s="2"/>
      <c r="OOJ462" s="2"/>
      <c r="OOK462" s="2"/>
      <c r="OOL462" s="2"/>
      <c r="OOM462" s="2"/>
      <c r="OON462" s="2"/>
      <c r="OOO462" s="2"/>
      <c r="OOP462" s="2"/>
      <c r="OOQ462" s="2"/>
      <c r="OOR462" s="2"/>
      <c r="OOS462" s="2"/>
      <c r="OOT462" s="2"/>
      <c r="OOU462" s="2"/>
      <c r="OOV462" s="2"/>
      <c r="OOW462" s="2"/>
      <c r="OOX462" s="2"/>
      <c r="OOY462" s="2"/>
      <c r="OOZ462" s="2"/>
      <c r="OPA462" s="2"/>
      <c r="OPB462" s="2"/>
      <c r="OPC462" s="2"/>
      <c r="OPD462" s="2"/>
      <c r="OPE462" s="2"/>
      <c r="OPF462" s="2"/>
      <c r="OPG462" s="2"/>
      <c r="OPH462" s="2"/>
      <c r="OPI462" s="2"/>
      <c r="OPJ462" s="2"/>
      <c r="OPK462" s="2"/>
      <c r="OPL462" s="2"/>
      <c r="OPM462" s="2"/>
      <c r="OPN462" s="2"/>
      <c r="OPO462" s="2"/>
      <c r="OPP462" s="2"/>
      <c r="OPQ462" s="2"/>
      <c r="OPR462" s="2"/>
      <c r="OPS462" s="2"/>
      <c r="OPT462" s="2"/>
      <c r="OPU462" s="2"/>
      <c r="OPV462" s="2"/>
      <c r="OPW462" s="2"/>
      <c r="OPX462" s="2"/>
      <c r="OPY462" s="2"/>
      <c r="OPZ462" s="2"/>
      <c r="OQA462" s="2"/>
      <c r="OQB462" s="2"/>
      <c r="OQC462" s="2"/>
      <c r="OQD462" s="2"/>
      <c r="OQE462" s="2"/>
      <c r="OQF462" s="2"/>
      <c r="OQG462" s="2"/>
      <c r="OQH462" s="2"/>
      <c r="OQI462" s="2"/>
      <c r="OQJ462" s="2"/>
      <c r="OQK462" s="2"/>
      <c r="OQL462" s="2"/>
      <c r="OQM462" s="2"/>
      <c r="OQN462" s="2"/>
      <c r="OQO462" s="2"/>
      <c r="OQP462" s="2"/>
      <c r="OQQ462" s="2"/>
      <c r="OQR462" s="2"/>
      <c r="OQS462" s="2"/>
      <c r="OQT462" s="2"/>
      <c r="OQU462" s="2"/>
      <c r="OQV462" s="2"/>
      <c r="OQW462" s="2"/>
      <c r="OQX462" s="2"/>
      <c r="OQY462" s="2"/>
      <c r="OQZ462" s="2"/>
      <c r="ORA462" s="2"/>
      <c r="ORB462" s="2"/>
      <c r="ORC462" s="2"/>
      <c r="ORD462" s="2"/>
      <c r="ORE462" s="2"/>
      <c r="ORF462" s="2"/>
      <c r="ORG462" s="2"/>
      <c r="ORH462" s="2"/>
      <c r="ORI462" s="2"/>
      <c r="ORJ462" s="2"/>
      <c r="ORK462" s="2"/>
      <c r="ORL462" s="2"/>
      <c r="ORM462" s="2"/>
      <c r="ORN462" s="2"/>
      <c r="ORO462" s="2"/>
      <c r="ORP462" s="2"/>
      <c r="ORQ462" s="2"/>
      <c r="ORR462" s="2"/>
      <c r="ORS462" s="2"/>
      <c r="ORT462" s="2"/>
      <c r="ORU462" s="2"/>
      <c r="ORV462" s="2"/>
      <c r="ORW462" s="2"/>
      <c r="ORX462" s="2"/>
      <c r="ORY462" s="2"/>
      <c r="ORZ462" s="2"/>
      <c r="OSA462" s="2"/>
      <c r="OSB462" s="2"/>
      <c r="OSC462" s="2"/>
      <c r="OSD462" s="2"/>
      <c r="OSE462" s="2"/>
      <c r="OSF462" s="2"/>
      <c r="OSG462" s="2"/>
      <c r="OSH462" s="2"/>
      <c r="OSI462" s="2"/>
      <c r="OSJ462" s="2"/>
      <c r="OSK462" s="2"/>
      <c r="OSL462" s="2"/>
      <c r="OSM462" s="2"/>
      <c r="OSN462" s="2"/>
      <c r="OSO462" s="2"/>
      <c r="OSP462" s="2"/>
      <c r="OSQ462" s="2"/>
      <c r="OSR462" s="2"/>
      <c r="OSS462" s="2"/>
      <c r="OST462" s="2"/>
      <c r="OSU462" s="2"/>
      <c r="OSV462" s="2"/>
      <c r="OSW462" s="2"/>
      <c r="OSX462" s="2"/>
      <c r="OSY462" s="2"/>
      <c r="OSZ462" s="2"/>
      <c r="OTA462" s="2"/>
      <c r="OTB462" s="2"/>
      <c r="OTC462" s="2"/>
      <c r="OTD462" s="2"/>
      <c r="OTE462" s="2"/>
      <c r="OTF462" s="2"/>
      <c r="OTG462" s="2"/>
      <c r="OTH462" s="2"/>
      <c r="OTI462" s="2"/>
      <c r="OTJ462" s="2"/>
      <c r="OTK462" s="2"/>
      <c r="OTL462" s="2"/>
      <c r="OTM462" s="2"/>
      <c r="OTN462" s="2"/>
      <c r="OTO462" s="2"/>
      <c r="OTP462" s="2"/>
      <c r="OTQ462" s="2"/>
      <c r="OTR462" s="2"/>
      <c r="OTS462" s="2"/>
      <c r="OTT462" s="2"/>
      <c r="OTU462" s="2"/>
      <c r="OTV462" s="2"/>
      <c r="OTW462" s="2"/>
      <c r="OTX462" s="2"/>
      <c r="OTY462" s="2"/>
      <c r="OTZ462" s="2"/>
      <c r="OUA462" s="2"/>
      <c r="OUB462" s="2"/>
      <c r="OUC462" s="2"/>
      <c r="OUD462" s="2"/>
      <c r="OUE462" s="2"/>
      <c r="OUF462" s="2"/>
      <c r="OUG462" s="2"/>
      <c r="OUH462" s="2"/>
      <c r="OUI462" s="2"/>
      <c r="OUJ462" s="2"/>
      <c r="OUK462" s="2"/>
      <c r="OUL462" s="2"/>
      <c r="OUM462" s="2"/>
      <c r="OUN462" s="2"/>
      <c r="OUO462" s="2"/>
      <c r="OUP462" s="2"/>
      <c r="OUQ462" s="2"/>
      <c r="OUR462" s="2"/>
      <c r="OUS462" s="2"/>
      <c r="OUT462" s="2"/>
      <c r="OUU462" s="2"/>
      <c r="OUV462" s="2"/>
      <c r="OUW462" s="2"/>
      <c r="OUX462" s="2"/>
      <c r="OUY462" s="2"/>
      <c r="OUZ462" s="2"/>
      <c r="OVA462" s="2"/>
      <c r="OVB462" s="2"/>
      <c r="OVC462" s="2"/>
      <c r="OVD462" s="2"/>
      <c r="OVE462" s="2"/>
      <c r="OVF462" s="2"/>
      <c r="OVG462" s="2"/>
      <c r="OVH462" s="2"/>
      <c r="OVI462" s="2"/>
      <c r="OVJ462" s="2"/>
      <c r="OVK462" s="2"/>
      <c r="OVL462" s="2"/>
      <c r="OVM462" s="2"/>
      <c r="OVN462" s="2"/>
      <c r="OVO462" s="2"/>
      <c r="OVP462" s="2"/>
      <c r="OVQ462" s="2"/>
      <c r="OVR462" s="2"/>
      <c r="OVS462" s="2"/>
      <c r="OVT462" s="2"/>
      <c r="OVU462" s="2"/>
      <c r="OVV462" s="2"/>
      <c r="OVW462" s="2"/>
      <c r="OVX462" s="2"/>
      <c r="OVY462" s="2"/>
      <c r="OVZ462" s="2"/>
      <c r="OWA462" s="2"/>
      <c r="OWB462" s="2"/>
      <c r="OWC462" s="2"/>
      <c r="OWD462" s="2"/>
      <c r="OWE462" s="2"/>
      <c r="OWF462" s="2"/>
      <c r="OWG462" s="2"/>
      <c r="OWH462" s="2"/>
      <c r="OWI462" s="2"/>
      <c r="OWJ462" s="2"/>
      <c r="OWK462" s="2"/>
      <c r="OWL462" s="2"/>
      <c r="OWM462" s="2"/>
      <c r="OWN462" s="2"/>
      <c r="OWO462" s="2"/>
      <c r="OWP462" s="2"/>
      <c r="OWQ462" s="2"/>
      <c r="OWR462" s="2"/>
      <c r="OWS462" s="2"/>
      <c r="OWT462" s="2"/>
      <c r="OWU462" s="2"/>
      <c r="OWV462" s="2"/>
      <c r="OWW462" s="2"/>
      <c r="OWX462" s="2"/>
      <c r="OWY462" s="2"/>
      <c r="OWZ462" s="2"/>
      <c r="OXA462" s="2"/>
      <c r="OXB462" s="2"/>
      <c r="OXC462" s="2"/>
      <c r="OXD462" s="2"/>
      <c r="OXE462" s="2"/>
      <c r="OXF462" s="2"/>
      <c r="OXG462" s="2"/>
      <c r="OXH462" s="2"/>
      <c r="OXI462" s="2"/>
      <c r="OXJ462" s="2"/>
      <c r="OXK462" s="2"/>
      <c r="OXL462" s="2"/>
      <c r="OXM462" s="2"/>
      <c r="OXN462" s="2"/>
      <c r="OXO462" s="2"/>
      <c r="OXP462" s="2"/>
      <c r="OXQ462" s="2"/>
      <c r="OXR462" s="2"/>
      <c r="OXS462" s="2"/>
      <c r="OXT462" s="2"/>
      <c r="OXU462" s="2"/>
      <c r="OXV462" s="2"/>
      <c r="OXW462" s="2"/>
      <c r="OXX462" s="2"/>
      <c r="OXY462" s="2"/>
      <c r="OXZ462" s="2"/>
      <c r="OYA462" s="2"/>
      <c r="OYB462" s="2"/>
      <c r="OYC462" s="2"/>
      <c r="OYD462" s="2"/>
      <c r="OYE462" s="2"/>
      <c r="OYF462" s="2"/>
      <c r="OYG462" s="2"/>
      <c r="OYH462" s="2"/>
      <c r="OYI462" s="2"/>
      <c r="OYJ462" s="2"/>
      <c r="OYK462" s="2"/>
      <c r="OYL462" s="2"/>
      <c r="OYM462" s="2"/>
      <c r="OYN462" s="2"/>
      <c r="OYO462" s="2"/>
      <c r="OYP462" s="2"/>
      <c r="OYQ462" s="2"/>
      <c r="OYR462" s="2"/>
      <c r="OYS462" s="2"/>
      <c r="OYT462" s="2"/>
      <c r="OYU462" s="2"/>
      <c r="OYV462" s="2"/>
      <c r="OYW462" s="2"/>
      <c r="OYX462" s="2"/>
      <c r="OYY462" s="2"/>
      <c r="OYZ462" s="2"/>
      <c r="OZA462" s="2"/>
      <c r="OZB462" s="2"/>
      <c r="OZC462" s="2"/>
      <c r="OZD462" s="2"/>
      <c r="OZE462" s="2"/>
      <c r="OZF462" s="2"/>
      <c r="OZG462" s="2"/>
      <c r="OZH462" s="2"/>
      <c r="OZI462" s="2"/>
      <c r="OZJ462" s="2"/>
      <c r="OZK462" s="2"/>
      <c r="OZL462" s="2"/>
      <c r="OZM462" s="2"/>
      <c r="OZN462" s="2"/>
      <c r="OZO462" s="2"/>
      <c r="OZP462" s="2"/>
      <c r="OZQ462" s="2"/>
      <c r="OZR462" s="2"/>
      <c r="OZS462" s="2"/>
      <c r="OZT462" s="2"/>
      <c r="OZU462" s="2"/>
      <c r="OZV462" s="2"/>
      <c r="OZW462" s="2"/>
      <c r="OZX462" s="2"/>
      <c r="OZY462" s="2"/>
      <c r="OZZ462" s="2"/>
      <c r="PAA462" s="2"/>
      <c r="PAB462" s="2"/>
      <c r="PAC462" s="2"/>
      <c r="PAD462" s="2"/>
      <c r="PAE462" s="2"/>
      <c r="PAF462" s="2"/>
      <c r="PAG462" s="2"/>
      <c r="PAH462" s="2"/>
      <c r="PAI462" s="2"/>
      <c r="PAJ462" s="2"/>
      <c r="PAK462" s="2"/>
      <c r="PAL462" s="2"/>
      <c r="PAM462" s="2"/>
      <c r="PAN462" s="2"/>
      <c r="PAO462" s="2"/>
      <c r="PAP462" s="2"/>
      <c r="PAQ462" s="2"/>
      <c r="PAR462" s="2"/>
      <c r="PAS462" s="2"/>
      <c r="PAT462" s="2"/>
      <c r="PAU462" s="2"/>
      <c r="PAV462" s="2"/>
      <c r="PAW462" s="2"/>
      <c r="PAX462" s="2"/>
      <c r="PAY462" s="2"/>
      <c r="PAZ462" s="2"/>
      <c r="PBA462" s="2"/>
      <c r="PBB462" s="2"/>
      <c r="PBC462" s="2"/>
      <c r="PBD462" s="2"/>
      <c r="PBE462" s="2"/>
      <c r="PBF462" s="2"/>
      <c r="PBG462" s="2"/>
      <c r="PBH462" s="2"/>
      <c r="PBI462" s="2"/>
      <c r="PBJ462" s="2"/>
      <c r="PBK462" s="2"/>
      <c r="PBL462" s="2"/>
      <c r="PBM462" s="2"/>
      <c r="PBN462" s="2"/>
      <c r="PBO462" s="2"/>
      <c r="PBP462" s="2"/>
      <c r="PBQ462" s="2"/>
      <c r="PBR462" s="2"/>
      <c r="PBS462" s="2"/>
      <c r="PBT462" s="2"/>
      <c r="PBU462" s="2"/>
      <c r="PBV462" s="2"/>
      <c r="PBW462" s="2"/>
      <c r="PBX462" s="2"/>
      <c r="PBY462" s="2"/>
      <c r="PBZ462" s="2"/>
      <c r="PCA462" s="2"/>
      <c r="PCB462" s="2"/>
      <c r="PCC462" s="2"/>
      <c r="PCD462" s="2"/>
      <c r="PCE462" s="2"/>
      <c r="PCF462" s="2"/>
      <c r="PCG462" s="2"/>
      <c r="PCH462" s="2"/>
      <c r="PCI462" s="2"/>
      <c r="PCJ462" s="2"/>
      <c r="PCK462" s="2"/>
      <c r="PCL462" s="2"/>
      <c r="PCM462" s="2"/>
      <c r="PCN462" s="2"/>
      <c r="PCO462" s="2"/>
      <c r="PCP462" s="2"/>
      <c r="PCQ462" s="2"/>
      <c r="PCR462" s="2"/>
      <c r="PCS462" s="2"/>
      <c r="PCT462" s="2"/>
      <c r="PCU462" s="2"/>
      <c r="PCV462" s="2"/>
      <c r="PCW462" s="2"/>
      <c r="PCX462" s="2"/>
      <c r="PCY462" s="2"/>
      <c r="PCZ462" s="2"/>
      <c r="PDA462" s="2"/>
      <c r="PDB462" s="2"/>
      <c r="PDC462" s="2"/>
      <c r="PDD462" s="2"/>
      <c r="PDE462" s="2"/>
      <c r="PDF462" s="2"/>
      <c r="PDG462" s="2"/>
      <c r="PDH462" s="2"/>
      <c r="PDI462" s="2"/>
      <c r="PDJ462" s="2"/>
      <c r="PDK462" s="2"/>
      <c r="PDL462" s="2"/>
      <c r="PDM462" s="2"/>
      <c r="PDN462" s="2"/>
      <c r="PDO462" s="2"/>
      <c r="PDP462" s="2"/>
      <c r="PDQ462" s="2"/>
      <c r="PDR462" s="2"/>
      <c r="PDS462" s="2"/>
      <c r="PDT462" s="2"/>
      <c r="PDU462" s="2"/>
      <c r="PDV462" s="2"/>
      <c r="PDW462" s="2"/>
      <c r="PDX462" s="2"/>
      <c r="PDY462" s="2"/>
      <c r="PDZ462" s="2"/>
      <c r="PEA462" s="2"/>
      <c r="PEB462" s="2"/>
      <c r="PEC462" s="2"/>
      <c r="PED462" s="2"/>
      <c r="PEE462" s="2"/>
      <c r="PEF462" s="2"/>
      <c r="PEG462" s="2"/>
      <c r="PEH462" s="2"/>
      <c r="PEI462" s="2"/>
      <c r="PEJ462" s="2"/>
      <c r="PEK462" s="2"/>
      <c r="PEL462" s="2"/>
      <c r="PEM462" s="2"/>
      <c r="PEN462" s="2"/>
      <c r="PEO462" s="2"/>
      <c r="PEP462" s="2"/>
      <c r="PEQ462" s="2"/>
      <c r="PER462" s="2"/>
      <c r="PES462" s="2"/>
      <c r="PET462" s="2"/>
      <c r="PEU462" s="2"/>
      <c r="PEV462" s="2"/>
      <c r="PEW462" s="2"/>
      <c r="PEX462" s="2"/>
      <c r="PEY462" s="2"/>
      <c r="PEZ462" s="2"/>
      <c r="PFA462" s="2"/>
      <c r="PFB462" s="2"/>
      <c r="PFC462" s="2"/>
      <c r="PFD462" s="2"/>
      <c r="PFE462" s="2"/>
      <c r="PFF462" s="2"/>
      <c r="PFG462" s="2"/>
      <c r="PFH462" s="2"/>
      <c r="PFI462" s="2"/>
      <c r="PFJ462" s="2"/>
      <c r="PFK462" s="2"/>
      <c r="PFL462" s="2"/>
      <c r="PFM462" s="2"/>
      <c r="PFN462" s="2"/>
      <c r="PFO462" s="2"/>
      <c r="PFP462" s="2"/>
      <c r="PFQ462" s="2"/>
      <c r="PFR462" s="2"/>
      <c r="PFS462" s="2"/>
      <c r="PFT462" s="2"/>
      <c r="PFU462" s="2"/>
      <c r="PFV462" s="2"/>
      <c r="PFW462" s="2"/>
      <c r="PFX462" s="2"/>
      <c r="PFY462" s="2"/>
      <c r="PFZ462" s="2"/>
      <c r="PGA462" s="2"/>
      <c r="PGB462" s="2"/>
      <c r="PGC462" s="2"/>
      <c r="PGD462" s="2"/>
      <c r="PGE462" s="2"/>
      <c r="PGF462" s="2"/>
      <c r="PGG462" s="2"/>
      <c r="PGH462" s="2"/>
      <c r="PGI462" s="2"/>
      <c r="PGJ462" s="2"/>
      <c r="PGK462" s="2"/>
      <c r="PGL462" s="2"/>
      <c r="PGM462" s="2"/>
      <c r="PGN462" s="2"/>
      <c r="PGO462" s="2"/>
      <c r="PGP462" s="2"/>
      <c r="PGQ462" s="2"/>
      <c r="PGR462" s="2"/>
      <c r="PGS462" s="2"/>
      <c r="PGT462" s="2"/>
      <c r="PGU462" s="2"/>
      <c r="PGV462" s="2"/>
      <c r="PGW462" s="2"/>
      <c r="PGX462" s="2"/>
      <c r="PGY462" s="2"/>
      <c r="PGZ462" s="2"/>
      <c r="PHA462" s="2"/>
      <c r="PHB462" s="2"/>
      <c r="PHC462" s="2"/>
      <c r="PHD462" s="2"/>
      <c r="PHE462" s="2"/>
      <c r="PHF462" s="2"/>
      <c r="PHG462" s="2"/>
      <c r="PHH462" s="2"/>
      <c r="PHI462" s="2"/>
      <c r="PHJ462" s="2"/>
      <c r="PHK462" s="2"/>
      <c r="PHL462" s="2"/>
      <c r="PHM462" s="2"/>
      <c r="PHN462" s="2"/>
      <c r="PHO462" s="2"/>
      <c r="PHP462" s="2"/>
      <c r="PHQ462" s="2"/>
      <c r="PHR462" s="2"/>
      <c r="PHS462" s="2"/>
      <c r="PHT462" s="2"/>
      <c r="PHU462" s="2"/>
      <c r="PHV462" s="2"/>
      <c r="PHW462" s="2"/>
      <c r="PHX462" s="2"/>
      <c r="PHY462" s="2"/>
      <c r="PHZ462" s="2"/>
      <c r="PIA462" s="2"/>
      <c r="PIB462" s="2"/>
      <c r="PIC462" s="2"/>
      <c r="PID462" s="2"/>
      <c r="PIE462" s="2"/>
      <c r="PIF462" s="2"/>
      <c r="PIG462" s="2"/>
      <c r="PIH462" s="2"/>
      <c r="PII462" s="2"/>
      <c r="PIJ462" s="2"/>
      <c r="PIK462" s="2"/>
      <c r="PIL462" s="2"/>
      <c r="PIM462" s="2"/>
      <c r="PIN462" s="2"/>
      <c r="PIO462" s="2"/>
      <c r="PIP462" s="2"/>
      <c r="PIQ462" s="2"/>
      <c r="PIR462" s="2"/>
      <c r="PIS462" s="2"/>
      <c r="PIT462" s="2"/>
      <c r="PIU462" s="2"/>
      <c r="PIV462" s="2"/>
      <c r="PIW462" s="2"/>
      <c r="PIX462" s="2"/>
      <c r="PIY462" s="2"/>
      <c r="PIZ462" s="2"/>
      <c r="PJA462" s="2"/>
      <c r="PJB462" s="2"/>
      <c r="PJC462" s="2"/>
      <c r="PJD462" s="2"/>
      <c r="PJE462" s="2"/>
      <c r="PJF462" s="2"/>
      <c r="PJG462" s="2"/>
      <c r="PJH462" s="2"/>
      <c r="PJI462" s="2"/>
      <c r="PJJ462" s="2"/>
      <c r="PJK462" s="2"/>
      <c r="PJL462" s="2"/>
      <c r="PJM462" s="2"/>
      <c r="PJN462" s="2"/>
      <c r="PJO462" s="2"/>
      <c r="PJP462" s="2"/>
      <c r="PJQ462" s="2"/>
      <c r="PJR462" s="2"/>
      <c r="PJS462" s="2"/>
      <c r="PJT462" s="2"/>
      <c r="PJU462" s="2"/>
      <c r="PJV462" s="2"/>
      <c r="PJW462" s="2"/>
      <c r="PJX462" s="2"/>
      <c r="PJY462" s="2"/>
      <c r="PJZ462" s="2"/>
      <c r="PKA462" s="2"/>
      <c r="PKB462" s="2"/>
      <c r="PKC462" s="2"/>
      <c r="PKD462" s="2"/>
      <c r="PKE462" s="2"/>
      <c r="PKF462" s="2"/>
      <c r="PKG462" s="2"/>
      <c r="PKH462" s="2"/>
      <c r="PKI462" s="2"/>
      <c r="PKJ462" s="2"/>
      <c r="PKK462" s="2"/>
      <c r="PKL462" s="2"/>
      <c r="PKM462" s="2"/>
      <c r="PKN462" s="2"/>
      <c r="PKO462" s="2"/>
      <c r="PKP462" s="2"/>
      <c r="PKQ462" s="2"/>
      <c r="PKR462" s="2"/>
      <c r="PKS462" s="2"/>
      <c r="PKT462" s="2"/>
      <c r="PKU462" s="2"/>
      <c r="PKV462" s="2"/>
      <c r="PKW462" s="2"/>
      <c r="PKX462" s="2"/>
      <c r="PKY462" s="2"/>
      <c r="PKZ462" s="2"/>
      <c r="PLA462" s="2"/>
      <c r="PLB462" s="2"/>
      <c r="PLC462" s="2"/>
      <c r="PLD462" s="2"/>
      <c r="PLE462" s="2"/>
      <c r="PLF462" s="2"/>
      <c r="PLG462" s="2"/>
      <c r="PLH462" s="2"/>
      <c r="PLI462" s="2"/>
      <c r="PLJ462" s="2"/>
      <c r="PLK462" s="2"/>
      <c r="PLL462" s="2"/>
      <c r="PLM462" s="2"/>
      <c r="PLN462" s="2"/>
      <c r="PLO462" s="2"/>
      <c r="PLP462" s="2"/>
      <c r="PLQ462" s="2"/>
      <c r="PLR462" s="2"/>
      <c r="PLS462" s="2"/>
      <c r="PLT462" s="2"/>
      <c r="PLU462" s="2"/>
      <c r="PLV462" s="2"/>
      <c r="PLW462" s="2"/>
      <c r="PLX462" s="2"/>
      <c r="PLY462" s="2"/>
      <c r="PLZ462" s="2"/>
      <c r="PMA462" s="2"/>
      <c r="PMB462" s="2"/>
      <c r="PMC462" s="2"/>
      <c r="PMD462" s="2"/>
      <c r="PME462" s="2"/>
      <c r="PMF462" s="2"/>
      <c r="PMG462" s="2"/>
      <c r="PMH462" s="2"/>
      <c r="PMI462" s="2"/>
      <c r="PMJ462" s="2"/>
      <c r="PMK462" s="2"/>
      <c r="PML462" s="2"/>
      <c r="PMM462" s="2"/>
      <c r="PMN462" s="2"/>
      <c r="PMO462" s="2"/>
      <c r="PMP462" s="2"/>
      <c r="PMQ462" s="2"/>
      <c r="PMR462" s="2"/>
      <c r="PMS462" s="2"/>
      <c r="PMT462" s="2"/>
      <c r="PMU462" s="2"/>
      <c r="PMV462" s="2"/>
      <c r="PMW462" s="2"/>
      <c r="PMX462" s="2"/>
      <c r="PMY462" s="2"/>
      <c r="PMZ462" s="2"/>
      <c r="PNA462" s="2"/>
      <c r="PNB462" s="2"/>
      <c r="PNC462" s="2"/>
      <c r="PND462" s="2"/>
      <c r="PNE462" s="2"/>
      <c r="PNF462" s="2"/>
      <c r="PNG462" s="2"/>
      <c r="PNH462" s="2"/>
      <c r="PNI462" s="2"/>
      <c r="PNJ462" s="2"/>
      <c r="PNK462" s="2"/>
      <c r="PNL462" s="2"/>
      <c r="PNM462" s="2"/>
      <c r="PNN462" s="2"/>
      <c r="PNO462" s="2"/>
      <c r="PNP462" s="2"/>
      <c r="PNQ462" s="2"/>
      <c r="PNR462" s="2"/>
      <c r="PNS462" s="2"/>
      <c r="PNT462" s="2"/>
      <c r="PNU462" s="2"/>
      <c r="PNV462" s="2"/>
      <c r="PNW462" s="2"/>
      <c r="PNX462" s="2"/>
      <c r="PNY462" s="2"/>
      <c r="PNZ462" s="2"/>
      <c r="POA462" s="2"/>
      <c r="POB462" s="2"/>
      <c r="POC462" s="2"/>
      <c r="POD462" s="2"/>
      <c r="POE462" s="2"/>
      <c r="POF462" s="2"/>
      <c r="POG462" s="2"/>
      <c r="POH462" s="2"/>
      <c r="POI462" s="2"/>
      <c r="POJ462" s="2"/>
      <c r="POK462" s="2"/>
      <c r="POL462" s="2"/>
      <c r="POM462" s="2"/>
      <c r="PON462" s="2"/>
      <c r="POO462" s="2"/>
      <c r="POP462" s="2"/>
      <c r="POQ462" s="2"/>
      <c r="POR462" s="2"/>
      <c r="POS462" s="2"/>
      <c r="POT462" s="2"/>
      <c r="POU462" s="2"/>
      <c r="POV462" s="2"/>
      <c r="POW462" s="2"/>
      <c r="POX462" s="2"/>
      <c r="POY462" s="2"/>
      <c r="POZ462" s="2"/>
      <c r="PPA462" s="2"/>
      <c r="PPB462" s="2"/>
      <c r="PPC462" s="2"/>
      <c r="PPD462" s="2"/>
      <c r="PPE462" s="2"/>
      <c r="PPF462" s="2"/>
      <c r="PPG462" s="2"/>
      <c r="PPH462" s="2"/>
      <c r="PPI462" s="2"/>
      <c r="PPJ462" s="2"/>
      <c r="PPK462" s="2"/>
      <c r="PPL462" s="2"/>
      <c r="PPM462" s="2"/>
      <c r="PPN462" s="2"/>
      <c r="PPO462" s="2"/>
      <c r="PPP462" s="2"/>
      <c r="PPQ462" s="2"/>
      <c r="PPR462" s="2"/>
      <c r="PPS462" s="2"/>
      <c r="PPT462" s="2"/>
      <c r="PPU462" s="2"/>
      <c r="PPV462" s="2"/>
      <c r="PPW462" s="2"/>
      <c r="PPX462" s="2"/>
      <c r="PPY462" s="2"/>
      <c r="PPZ462" s="2"/>
      <c r="PQA462" s="2"/>
      <c r="PQB462" s="2"/>
      <c r="PQC462" s="2"/>
      <c r="PQD462" s="2"/>
      <c r="PQE462" s="2"/>
      <c r="PQF462" s="2"/>
      <c r="PQG462" s="2"/>
      <c r="PQH462" s="2"/>
      <c r="PQI462" s="2"/>
      <c r="PQJ462" s="2"/>
      <c r="PQK462" s="2"/>
      <c r="PQL462" s="2"/>
      <c r="PQM462" s="2"/>
      <c r="PQN462" s="2"/>
      <c r="PQO462" s="2"/>
      <c r="PQP462" s="2"/>
      <c r="PQQ462" s="2"/>
      <c r="PQR462" s="2"/>
      <c r="PQS462" s="2"/>
      <c r="PQT462" s="2"/>
      <c r="PQU462" s="2"/>
      <c r="PQV462" s="2"/>
      <c r="PQW462" s="2"/>
      <c r="PQX462" s="2"/>
      <c r="PQY462" s="2"/>
      <c r="PQZ462" s="2"/>
      <c r="PRA462" s="2"/>
      <c r="PRB462" s="2"/>
      <c r="PRC462" s="2"/>
      <c r="PRD462" s="2"/>
      <c r="PRE462" s="2"/>
      <c r="PRF462" s="2"/>
      <c r="PRG462" s="2"/>
      <c r="PRH462" s="2"/>
      <c r="PRI462" s="2"/>
      <c r="PRJ462" s="2"/>
      <c r="PRK462" s="2"/>
      <c r="PRL462" s="2"/>
      <c r="PRM462" s="2"/>
      <c r="PRN462" s="2"/>
      <c r="PRO462" s="2"/>
      <c r="PRP462" s="2"/>
      <c r="PRQ462" s="2"/>
      <c r="PRR462" s="2"/>
      <c r="PRS462" s="2"/>
      <c r="PRT462" s="2"/>
      <c r="PRU462" s="2"/>
      <c r="PRV462" s="2"/>
      <c r="PRW462" s="2"/>
      <c r="PRX462" s="2"/>
      <c r="PRY462" s="2"/>
      <c r="PRZ462" s="2"/>
      <c r="PSA462" s="2"/>
      <c r="PSB462" s="2"/>
      <c r="PSC462" s="2"/>
      <c r="PSD462" s="2"/>
      <c r="PSE462" s="2"/>
      <c r="PSF462" s="2"/>
      <c r="PSG462" s="2"/>
      <c r="PSH462" s="2"/>
      <c r="PSI462" s="2"/>
      <c r="PSJ462" s="2"/>
      <c r="PSK462" s="2"/>
      <c r="PSL462" s="2"/>
      <c r="PSM462" s="2"/>
      <c r="PSN462" s="2"/>
      <c r="PSO462" s="2"/>
      <c r="PSP462" s="2"/>
      <c r="PSQ462" s="2"/>
      <c r="PSR462" s="2"/>
      <c r="PSS462" s="2"/>
      <c r="PST462" s="2"/>
      <c r="PSU462" s="2"/>
      <c r="PSV462" s="2"/>
      <c r="PSW462" s="2"/>
      <c r="PSX462" s="2"/>
      <c r="PSY462" s="2"/>
      <c r="PSZ462" s="2"/>
      <c r="PTA462" s="2"/>
      <c r="PTB462" s="2"/>
      <c r="PTC462" s="2"/>
      <c r="PTD462" s="2"/>
      <c r="PTE462" s="2"/>
      <c r="PTF462" s="2"/>
      <c r="PTG462" s="2"/>
      <c r="PTH462" s="2"/>
      <c r="PTI462" s="2"/>
      <c r="PTJ462" s="2"/>
      <c r="PTK462" s="2"/>
      <c r="PTL462" s="2"/>
      <c r="PTM462" s="2"/>
      <c r="PTN462" s="2"/>
      <c r="PTO462" s="2"/>
      <c r="PTP462" s="2"/>
      <c r="PTQ462" s="2"/>
      <c r="PTR462" s="2"/>
      <c r="PTS462" s="2"/>
      <c r="PTT462" s="2"/>
      <c r="PTU462" s="2"/>
      <c r="PTV462" s="2"/>
      <c r="PTW462" s="2"/>
      <c r="PTX462" s="2"/>
      <c r="PTY462" s="2"/>
      <c r="PTZ462" s="2"/>
      <c r="PUA462" s="2"/>
      <c r="PUB462" s="2"/>
      <c r="PUC462" s="2"/>
      <c r="PUD462" s="2"/>
      <c r="PUE462" s="2"/>
      <c r="PUF462" s="2"/>
      <c r="PUG462" s="2"/>
      <c r="PUH462" s="2"/>
      <c r="PUI462" s="2"/>
      <c r="PUJ462" s="2"/>
      <c r="PUK462" s="2"/>
      <c r="PUL462" s="2"/>
      <c r="PUM462" s="2"/>
      <c r="PUN462" s="2"/>
      <c r="PUO462" s="2"/>
      <c r="PUP462" s="2"/>
      <c r="PUQ462" s="2"/>
      <c r="PUR462" s="2"/>
      <c r="PUS462" s="2"/>
      <c r="PUT462" s="2"/>
      <c r="PUU462" s="2"/>
      <c r="PUV462" s="2"/>
      <c r="PUW462" s="2"/>
      <c r="PUX462" s="2"/>
      <c r="PUY462" s="2"/>
      <c r="PUZ462" s="2"/>
      <c r="PVA462" s="2"/>
      <c r="PVB462" s="2"/>
      <c r="PVC462" s="2"/>
      <c r="PVD462" s="2"/>
      <c r="PVE462" s="2"/>
      <c r="PVF462" s="2"/>
      <c r="PVG462" s="2"/>
      <c r="PVH462" s="2"/>
      <c r="PVI462" s="2"/>
      <c r="PVJ462" s="2"/>
      <c r="PVK462" s="2"/>
      <c r="PVL462" s="2"/>
      <c r="PVM462" s="2"/>
      <c r="PVN462" s="2"/>
      <c r="PVO462" s="2"/>
      <c r="PVP462" s="2"/>
      <c r="PVQ462" s="2"/>
      <c r="PVR462" s="2"/>
      <c r="PVS462" s="2"/>
      <c r="PVT462" s="2"/>
      <c r="PVU462" s="2"/>
      <c r="PVV462" s="2"/>
      <c r="PVW462" s="2"/>
      <c r="PVX462" s="2"/>
      <c r="PVY462" s="2"/>
      <c r="PVZ462" s="2"/>
      <c r="PWA462" s="2"/>
      <c r="PWB462" s="2"/>
      <c r="PWC462" s="2"/>
      <c r="PWD462" s="2"/>
      <c r="PWE462" s="2"/>
      <c r="PWF462" s="2"/>
      <c r="PWG462" s="2"/>
      <c r="PWH462" s="2"/>
      <c r="PWI462" s="2"/>
      <c r="PWJ462" s="2"/>
      <c r="PWK462" s="2"/>
      <c r="PWL462" s="2"/>
      <c r="PWM462" s="2"/>
      <c r="PWN462" s="2"/>
      <c r="PWO462" s="2"/>
      <c r="PWP462" s="2"/>
      <c r="PWQ462" s="2"/>
      <c r="PWR462" s="2"/>
      <c r="PWS462" s="2"/>
      <c r="PWT462" s="2"/>
      <c r="PWU462" s="2"/>
      <c r="PWV462" s="2"/>
      <c r="PWW462" s="2"/>
      <c r="PWX462" s="2"/>
      <c r="PWY462" s="2"/>
      <c r="PWZ462" s="2"/>
      <c r="PXA462" s="2"/>
      <c r="PXB462" s="2"/>
      <c r="PXC462" s="2"/>
      <c r="PXD462" s="2"/>
      <c r="PXE462" s="2"/>
      <c r="PXF462" s="2"/>
      <c r="PXG462" s="2"/>
      <c r="PXH462" s="2"/>
      <c r="PXI462" s="2"/>
      <c r="PXJ462" s="2"/>
      <c r="PXK462" s="2"/>
      <c r="PXL462" s="2"/>
      <c r="PXM462" s="2"/>
      <c r="PXN462" s="2"/>
      <c r="PXO462" s="2"/>
      <c r="PXP462" s="2"/>
      <c r="PXQ462" s="2"/>
      <c r="PXR462" s="2"/>
      <c r="PXS462" s="2"/>
      <c r="PXT462" s="2"/>
      <c r="PXU462" s="2"/>
      <c r="PXV462" s="2"/>
      <c r="PXW462" s="2"/>
      <c r="PXX462" s="2"/>
      <c r="PXY462" s="2"/>
      <c r="PXZ462" s="2"/>
      <c r="PYA462" s="2"/>
      <c r="PYB462" s="2"/>
      <c r="PYC462" s="2"/>
      <c r="PYD462" s="2"/>
      <c r="PYE462" s="2"/>
      <c r="PYF462" s="2"/>
      <c r="PYG462" s="2"/>
      <c r="PYH462" s="2"/>
      <c r="PYI462" s="2"/>
      <c r="PYJ462" s="2"/>
      <c r="PYK462" s="2"/>
      <c r="PYL462" s="2"/>
      <c r="PYM462" s="2"/>
      <c r="PYN462" s="2"/>
      <c r="PYO462" s="2"/>
      <c r="PYP462" s="2"/>
      <c r="PYQ462" s="2"/>
      <c r="PYR462" s="2"/>
      <c r="PYS462" s="2"/>
      <c r="PYT462" s="2"/>
      <c r="PYU462" s="2"/>
      <c r="PYV462" s="2"/>
      <c r="PYW462" s="2"/>
      <c r="PYX462" s="2"/>
      <c r="PYY462" s="2"/>
      <c r="PYZ462" s="2"/>
      <c r="PZA462" s="2"/>
      <c r="PZB462" s="2"/>
      <c r="PZC462" s="2"/>
      <c r="PZD462" s="2"/>
      <c r="PZE462" s="2"/>
      <c r="PZF462" s="2"/>
      <c r="PZG462" s="2"/>
      <c r="PZH462" s="2"/>
      <c r="PZI462" s="2"/>
      <c r="PZJ462" s="2"/>
      <c r="PZK462" s="2"/>
      <c r="PZL462" s="2"/>
      <c r="PZM462" s="2"/>
      <c r="PZN462" s="2"/>
      <c r="PZO462" s="2"/>
      <c r="PZP462" s="2"/>
      <c r="PZQ462" s="2"/>
      <c r="PZR462" s="2"/>
      <c r="PZS462" s="2"/>
      <c r="PZT462" s="2"/>
      <c r="PZU462" s="2"/>
      <c r="PZV462" s="2"/>
      <c r="PZW462" s="2"/>
      <c r="PZX462" s="2"/>
      <c r="PZY462" s="2"/>
      <c r="PZZ462" s="2"/>
      <c r="QAA462" s="2"/>
      <c r="QAB462" s="2"/>
      <c r="QAC462" s="2"/>
      <c r="QAD462" s="2"/>
      <c r="QAE462" s="2"/>
      <c r="QAF462" s="2"/>
      <c r="QAG462" s="2"/>
      <c r="QAH462" s="2"/>
      <c r="QAI462" s="2"/>
      <c r="QAJ462" s="2"/>
      <c r="QAK462" s="2"/>
      <c r="QAL462" s="2"/>
      <c r="QAM462" s="2"/>
      <c r="QAN462" s="2"/>
      <c r="QAO462" s="2"/>
      <c r="QAP462" s="2"/>
      <c r="QAQ462" s="2"/>
      <c r="QAR462" s="2"/>
      <c r="QAS462" s="2"/>
      <c r="QAT462" s="2"/>
      <c r="QAU462" s="2"/>
      <c r="QAV462" s="2"/>
      <c r="QAW462" s="2"/>
      <c r="QAX462" s="2"/>
      <c r="QAY462" s="2"/>
      <c r="QAZ462" s="2"/>
      <c r="QBA462" s="2"/>
      <c r="QBB462" s="2"/>
      <c r="QBC462" s="2"/>
      <c r="QBD462" s="2"/>
      <c r="QBE462" s="2"/>
      <c r="QBF462" s="2"/>
      <c r="QBG462" s="2"/>
      <c r="QBH462" s="2"/>
      <c r="QBI462" s="2"/>
      <c r="QBJ462" s="2"/>
      <c r="QBK462" s="2"/>
      <c r="QBL462" s="2"/>
      <c r="QBM462" s="2"/>
      <c r="QBN462" s="2"/>
      <c r="QBO462" s="2"/>
      <c r="QBP462" s="2"/>
      <c r="QBQ462" s="2"/>
      <c r="QBR462" s="2"/>
      <c r="QBS462" s="2"/>
      <c r="QBT462" s="2"/>
      <c r="QBU462" s="2"/>
      <c r="QBV462" s="2"/>
      <c r="QBW462" s="2"/>
      <c r="QBX462" s="2"/>
      <c r="QBY462" s="2"/>
      <c r="QBZ462" s="2"/>
      <c r="QCA462" s="2"/>
      <c r="QCB462" s="2"/>
      <c r="QCC462" s="2"/>
      <c r="QCD462" s="2"/>
      <c r="QCE462" s="2"/>
      <c r="QCF462" s="2"/>
      <c r="QCG462" s="2"/>
      <c r="QCH462" s="2"/>
      <c r="QCI462" s="2"/>
      <c r="QCJ462" s="2"/>
      <c r="QCK462" s="2"/>
      <c r="QCL462" s="2"/>
      <c r="QCM462" s="2"/>
      <c r="QCN462" s="2"/>
      <c r="QCO462" s="2"/>
      <c r="QCP462" s="2"/>
      <c r="QCQ462" s="2"/>
      <c r="QCR462" s="2"/>
      <c r="QCS462" s="2"/>
      <c r="QCT462" s="2"/>
      <c r="QCU462" s="2"/>
      <c r="QCV462" s="2"/>
      <c r="QCW462" s="2"/>
      <c r="QCX462" s="2"/>
      <c r="QCY462" s="2"/>
      <c r="QCZ462" s="2"/>
      <c r="QDA462" s="2"/>
      <c r="QDB462" s="2"/>
      <c r="QDC462" s="2"/>
      <c r="QDD462" s="2"/>
      <c r="QDE462" s="2"/>
      <c r="QDF462" s="2"/>
      <c r="QDG462" s="2"/>
      <c r="QDH462" s="2"/>
      <c r="QDI462" s="2"/>
      <c r="QDJ462" s="2"/>
      <c r="QDK462" s="2"/>
      <c r="QDL462" s="2"/>
      <c r="QDM462" s="2"/>
      <c r="QDN462" s="2"/>
      <c r="QDO462" s="2"/>
      <c r="QDP462" s="2"/>
      <c r="QDQ462" s="2"/>
      <c r="QDR462" s="2"/>
      <c r="QDS462" s="2"/>
      <c r="QDT462" s="2"/>
      <c r="QDU462" s="2"/>
      <c r="QDV462" s="2"/>
      <c r="QDW462" s="2"/>
      <c r="QDX462" s="2"/>
      <c r="QDY462" s="2"/>
      <c r="QDZ462" s="2"/>
      <c r="QEA462" s="2"/>
      <c r="QEB462" s="2"/>
      <c r="QEC462" s="2"/>
      <c r="QED462" s="2"/>
      <c r="QEE462" s="2"/>
      <c r="QEF462" s="2"/>
      <c r="QEG462" s="2"/>
      <c r="QEH462" s="2"/>
      <c r="QEI462" s="2"/>
      <c r="QEJ462" s="2"/>
      <c r="QEK462" s="2"/>
      <c r="QEL462" s="2"/>
      <c r="QEM462" s="2"/>
      <c r="QEN462" s="2"/>
      <c r="QEO462" s="2"/>
      <c r="QEP462" s="2"/>
      <c r="QEQ462" s="2"/>
      <c r="QER462" s="2"/>
      <c r="QES462" s="2"/>
      <c r="QET462" s="2"/>
      <c r="QEU462" s="2"/>
      <c r="QEV462" s="2"/>
      <c r="QEW462" s="2"/>
      <c r="QEX462" s="2"/>
      <c r="QEY462" s="2"/>
      <c r="QEZ462" s="2"/>
      <c r="QFA462" s="2"/>
      <c r="QFB462" s="2"/>
      <c r="QFC462" s="2"/>
      <c r="QFD462" s="2"/>
      <c r="QFE462" s="2"/>
      <c r="QFF462" s="2"/>
      <c r="QFG462" s="2"/>
      <c r="QFH462" s="2"/>
      <c r="QFI462" s="2"/>
      <c r="QFJ462" s="2"/>
      <c r="QFK462" s="2"/>
      <c r="QFL462" s="2"/>
      <c r="QFM462" s="2"/>
      <c r="QFN462" s="2"/>
      <c r="QFO462" s="2"/>
      <c r="QFP462" s="2"/>
      <c r="QFQ462" s="2"/>
      <c r="QFR462" s="2"/>
      <c r="QFS462" s="2"/>
      <c r="QFT462" s="2"/>
      <c r="QFU462" s="2"/>
      <c r="QFV462" s="2"/>
      <c r="QFW462" s="2"/>
      <c r="QFX462" s="2"/>
      <c r="QFY462" s="2"/>
      <c r="QFZ462" s="2"/>
      <c r="QGA462" s="2"/>
      <c r="QGB462" s="2"/>
      <c r="QGC462" s="2"/>
      <c r="QGD462" s="2"/>
      <c r="QGE462" s="2"/>
      <c r="QGF462" s="2"/>
      <c r="QGG462" s="2"/>
      <c r="QGH462" s="2"/>
      <c r="QGI462" s="2"/>
      <c r="QGJ462" s="2"/>
      <c r="QGK462" s="2"/>
      <c r="QGL462" s="2"/>
      <c r="QGM462" s="2"/>
      <c r="QGN462" s="2"/>
      <c r="QGO462" s="2"/>
      <c r="QGP462" s="2"/>
      <c r="QGQ462" s="2"/>
      <c r="QGR462" s="2"/>
      <c r="QGS462" s="2"/>
      <c r="QGT462" s="2"/>
      <c r="QGU462" s="2"/>
      <c r="QGV462" s="2"/>
      <c r="QGW462" s="2"/>
      <c r="QGX462" s="2"/>
      <c r="QGY462" s="2"/>
      <c r="QGZ462" s="2"/>
      <c r="QHA462" s="2"/>
      <c r="QHB462" s="2"/>
      <c r="QHC462" s="2"/>
      <c r="QHD462" s="2"/>
      <c r="QHE462" s="2"/>
      <c r="QHF462" s="2"/>
      <c r="QHG462" s="2"/>
      <c r="QHH462" s="2"/>
      <c r="QHI462" s="2"/>
      <c r="QHJ462" s="2"/>
      <c r="QHK462" s="2"/>
      <c r="QHL462" s="2"/>
      <c r="QHM462" s="2"/>
      <c r="QHN462" s="2"/>
      <c r="QHO462" s="2"/>
      <c r="QHP462" s="2"/>
      <c r="QHQ462" s="2"/>
      <c r="QHR462" s="2"/>
      <c r="QHS462" s="2"/>
      <c r="QHT462" s="2"/>
      <c r="QHU462" s="2"/>
      <c r="QHV462" s="2"/>
      <c r="QHW462" s="2"/>
      <c r="QHX462" s="2"/>
      <c r="QHY462" s="2"/>
      <c r="QHZ462" s="2"/>
      <c r="QIA462" s="2"/>
      <c r="QIB462" s="2"/>
      <c r="QIC462" s="2"/>
      <c r="QID462" s="2"/>
      <c r="QIE462" s="2"/>
      <c r="QIF462" s="2"/>
      <c r="QIG462" s="2"/>
      <c r="QIH462" s="2"/>
      <c r="QII462" s="2"/>
      <c r="QIJ462" s="2"/>
      <c r="QIK462" s="2"/>
      <c r="QIL462" s="2"/>
      <c r="QIM462" s="2"/>
      <c r="QIN462" s="2"/>
      <c r="QIO462" s="2"/>
      <c r="QIP462" s="2"/>
      <c r="QIQ462" s="2"/>
      <c r="QIR462" s="2"/>
      <c r="QIS462" s="2"/>
      <c r="QIT462" s="2"/>
      <c r="QIU462" s="2"/>
      <c r="QIV462" s="2"/>
      <c r="QIW462" s="2"/>
      <c r="QIX462" s="2"/>
      <c r="QIY462" s="2"/>
      <c r="QIZ462" s="2"/>
      <c r="QJA462" s="2"/>
      <c r="QJB462" s="2"/>
      <c r="QJC462" s="2"/>
      <c r="QJD462" s="2"/>
      <c r="QJE462" s="2"/>
      <c r="QJF462" s="2"/>
      <c r="QJG462" s="2"/>
      <c r="QJH462" s="2"/>
      <c r="QJI462" s="2"/>
      <c r="QJJ462" s="2"/>
      <c r="QJK462" s="2"/>
      <c r="QJL462" s="2"/>
      <c r="QJM462" s="2"/>
      <c r="QJN462" s="2"/>
      <c r="QJO462" s="2"/>
      <c r="QJP462" s="2"/>
      <c r="QJQ462" s="2"/>
      <c r="QJR462" s="2"/>
      <c r="QJS462" s="2"/>
      <c r="QJT462" s="2"/>
      <c r="QJU462" s="2"/>
      <c r="QJV462" s="2"/>
      <c r="QJW462" s="2"/>
      <c r="QJX462" s="2"/>
      <c r="QJY462" s="2"/>
      <c r="QJZ462" s="2"/>
      <c r="QKA462" s="2"/>
      <c r="QKB462" s="2"/>
      <c r="QKC462" s="2"/>
      <c r="QKD462" s="2"/>
      <c r="QKE462" s="2"/>
      <c r="QKF462" s="2"/>
      <c r="QKG462" s="2"/>
      <c r="QKH462" s="2"/>
      <c r="QKI462" s="2"/>
      <c r="QKJ462" s="2"/>
      <c r="QKK462" s="2"/>
      <c r="QKL462" s="2"/>
      <c r="QKM462" s="2"/>
      <c r="QKN462" s="2"/>
      <c r="QKO462" s="2"/>
      <c r="QKP462" s="2"/>
      <c r="QKQ462" s="2"/>
      <c r="QKR462" s="2"/>
      <c r="QKS462" s="2"/>
      <c r="QKT462" s="2"/>
      <c r="QKU462" s="2"/>
      <c r="QKV462" s="2"/>
      <c r="QKW462" s="2"/>
      <c r="QKX462" s="2"/>
      <c r="QKY462" s="2"/>
      <c r="QKZ462" s="2"/>
      <c r="QLA462" s="2"/>
      <c r="QLB462" s="2"/>
      <c r="QLC462" s="2"/>
      <c r="QLD462" s="2"/>
      <c r="QLE462" s="2"/>
      <c r="QLF462" s="2"/>
      <c r="QLG462" s="2"/>
      <c r="QLH462" s="2"/>
      <c r="QLI462" s="2"/>
      <c r="QLJ462" s="2"/>
      <c r="QLK462" s="2"/>
      <c r="QLL462" s="2"/>
      <c r="QLM462" s="2"/>
      <c r="QLN462" s="2"/>
      <c r="QLO462" s="2"/>
      <c r="QLP462" s="2"/>
      <c r="QLQ462" s="2"/>
      <c r="QLR462" s="2"/>
      <c r="QLS462" s="2"/>
      <c r="QLT462" s="2"/>
      <c r="QLU462" s="2"/>
      <c r="QLV462" s="2"/>
      <c r="QLW462" s="2"/>
      <c r="QLX462" s="2"/>
      <c r="QLY462" s="2"/>
      <c r="QLZ462" s="2"/>
      <c r="QMA462" s="2"/>
      <c r="QMB462" s="2"/>
      <c r="QMC462" s="2"/>
      <c r="QMD462" s="2"/>
      <c r="QME462" s="2"/>
      <c r="QMF462" s="2"/>
      <c r="QMG462" s="2"/>
      <c r="QMH462" s="2"/>
      <c r="QMI462" s="2"/>
      <c r="QMJ462" s="2"/>
      <c r="QMK462" s="2"/>
      <c r="QML462" s="2"/>
      <c r="QMM462" s="2"/>
      <c r="QMN462" s="2"/>
      <c r="QMO462" s="2"/>
      <c r="QMP462" s="2"/>
      <c r="QMQ462" s="2"/>
      <c r="QMR462" s="2"/>
      <c r="QMS462" s="2"/>
      <c r="QMT462" s="2"/>
      <c r="QMU462" s="2"/>
      <c r="QMV462" s="2"/>
      <c r="QMW462" s="2"/>
      <c r="QMX462" s="2"/>
      <c r="QMY462" s="2"/>
      <c r="QMZ462" s="2"/>
      <c r="QNA462" s="2"/>
      <c r="QNB462" s="2"/>
      <c r="QNC462" s="2"/>
      <c r="QND462" s="2"/>
      <c r="QNE462" s="2"/>
      <c r="QNF462" s="2"/>
      <c r="QNG462" s="2"/>
      <c r="QNH462" s="2"/>
      <c r="QNI462" s="2"/>
      <c r="QNJ462" s="2"/>
      <c r="QNK462" s="2"/>
      <c r="QNL462" s="2"/>
      <c r="QNM462" s="2"/>
      <c r="QNN462" s="2"/>
      <c r="QNO462" s="2"/>
      <c r="QNP462" s="2"/>
      <c r="QNQ462" s="2"/>
      <c r="QNR462" s="2"/>
      <c r="QNS462" s="2"/>
      <c r="QNT462" s="2"/>
      <c r="QNU462" s="2"/>
      <c r="QNV462" s="2"/>
      <c r="QNW462" s="2"/>
      <c r="QNX462" s="2"/>
      <c r="QNY462" s="2"/>
      <c r="QNZ462" s="2"/>
      <c r="QOA462" s="2"/>
      <c r="QOB462" s="2"/>
      <c r="QOC462" s="2"/>
      <c r="QOD462" s="2"/>
      <c r="QOE462" s="2"/>
      <c r="QOF462" s="2"/>
      <c r="QOG462" s="2"/>
      <c r="QOH462" s="2"/>
      <c r="QOI462" s="2"/>
      <c r="QOJ462" s="2"/>
      <c r="QOK462" s="2"/>
      <c r="QOL462" s="2"/>
      <c r="QOM462" s="2"/>
      <c r="QON462" s="2"/>
      <c r="QOO462" s="2"/>
      <c r="QOP462" s="2"/>
      <c r="QOQ462" s="2"/>
      <c r="QOR462" s="2"/>
      <c r="QOS462" s="2"/>
      <c r="QOT462" s="2"/>
      <c r="QOU462" s="2"/>
      <c r="QOV462" s="2"/>
      <c r="QOW462" s="2"/>
      <c r="QOX462" s="2"/>
      <c r="QOY462" s="2"/>
      <c r="QOZ462" s="2"/>
      <c r="QPA462" s="2"/>
      <c r="QPB462" s="2"/>
      <c r="QPC462" s="2"/>
      <c r="QPD462" s="2"/>
      <c r="QPE462" s="2"/>
      <c r="QPF462" s="2"/>
      <c r="QPG462" s="2"/>
      <c r="QPH462" s="2"/>
      <c r="QPI462" s="2"/>
      <c r="QPJ462" s="2"/>
      <c r="QPK462" s="2"/>
      <c r="QPL462" s="2"/>
      <c r="QPM462" s="2"/>
      <c r="QPN462" s="2"/>
      <c r="QPO462" s="2"/>
      <c r="QPP462" s="2"/>
      <c r="QPQ462" s="2"/>
      <c r="QPR462" s="2"/>
      <c r="QPS462" s="2"/>
      <c r="QPT462" s="2"/>
      <c r="QPU462" s="2"/>
      <c r="QPV462" s="2"/>
      <c r="QPW462" s="2"/>
      <c r="QPX462" s="2"/>
      <c r="QPY462" s="2"/>
      <c r="QPZ462" s="2"/>
      <c r="QQA462" s="2"/>
      <c r="QQB462" s="2"/>
      <c r="QQC462" s="2"/>
      <c r="QQD462" s="2"/>
      <c r="QQE462" s="2"/>
      <c r="QQF462" s="2"/>
      <c r="QQG462" s="2"/>
      <c r="QQH462" s="2"/>
      <c r="QQI462" s="2"/>
      <c r="QQJ462" s="2"/>
      <c r="QQK462" s="2"/>
      <c r="QQL462" s="2"/>
      <c r="QQM462" s="2"/>
      <c r="QQN462" s="2"/>
      <c r="QQO462" s="2"/>
      <c r="QQP462" s="2"/>
      <c r="QQQ462" s="2"/>
      <c r="QQR462" s="2"/>
      <c r="QQS462" s="2"/>
      <c r="QQT462" s="2"/>
      <c r="QQU462" s="2"/>
      <c r="QQV462" s="2"/>
      <c r="QQW462" s="2"/>
      <c r="QQX462" s="2"/>
      <c r="QQY462" s="2"/>
      <c r="QQZ462" s="2"/>
      <c r="QRA462" s="2"/>
      <c r="QRB462" s="2"/>
      <c r="QRC462" s="2"/>
      <c r="QRD462" s="2"/>
      <c r="QRE462" s="2"/>
      <c r="QRF462" s="2"/>
      <c r="QRG462" s="2"/>
      <c r="QRH462" s="2"/>
      <c r="QRI462" s="2"/>
      <c r="QRJ462" s="2"/>
      <c r="QRK462" s="2"/>
      <c r="QRL462" s="2"/>
      <c r="QRM462" s="2"/>
      <c r="QRN462" s="2"/>
      <c r="QRO462" s="2"/>
      <c r="QRP462" s="2"/>
      <c r="QRQ462" s="2"/>
      <c r="QRR462" s="2"/>
      <c r="QRS462" s="2"/>
      <c r="QRT462" s="2"/>
      <c r="QRU462" s="2"/>
      <c r="QRV462" s="2"/>
      <c r="QRW462" s="2"/>
      <c r="QRX462" s="2"/>
      <c r="QRY462" s="2"/>
      <c r="QRZ462" s="2"/>
      <c r="QSA462" s="2"/>
      <c r="QSB462" s="2"/>
      <c r="QSC462" s="2"/>
      <c r="QSD462" s="2"/>
      <c r="QSE462" s="2"/>
      <c r="QSF462" s="2"/>
      <c r="QSG462" s="2"/>
      <c r="QSH462" s="2"/>
      <c r="QSI462" s="2"/>
      <c r="QSJ462" s="2"/>
      <c r="QSK462" s="2"/>
      <c r="QSL462" s="2"/>
      <c r="QSM462" s="2"/>
      <c r="QSN462" s="2"/>
      <c r="QSO462" s="2"/>
      <c r="QSP462" s="2"/>
      <c r="QSQ462" s="2"/>
      <c r="QSR462" s="2"/>
      <c r="QSS462" s="2"/>
      <c r="QST462" s="2"/>
      <c r="QSU462" s="2"/>
      <c r="QSV462" s="2"/>
      <c r="QSW462" s="2"/>
      <c r="QSX462" s="2"/>
      <c r="QSY462" s="2"/>
      <c r="QSZ462" s="2"/>
      <c r="QTA462" s="2"/>
      <c r="QTB462" s="2"/>
      <c r="QTC462" s="2"/>
      <c r="QTD462" s="2"/>
      <c r="QTE462" s="2"/>
      <c r="QTF462" s="2"/>
      <c r="QTG462" s="2"/>
      <c r="QTH462" s="2"/>
      <c r="QTI462" s="2"/>
      <c r="QTJ462" s="2"/>
      <c r="QTK462" s="2"/>
      <c r="QTL462" s="2"/>
      <c r="QTM462" s="2"/>
      <c r="QTN462" s="2"/>
      <c r="QTO462" s="2"/>
      <c r="QTP462" s="2"/>
      <c r="QTQ462" s="2"/>
      <c r="QTR462" s="2"/>
      <c r="QTS462" s="2"/>
      <c r="QTT462" s="2"/>
      <c r="QTU462" s="2"/>
      <c r="QTV462" s="2"/>
      <c r="QTW462" s="2"/>
      <c r="QTX462" s="2"/>
      <c r="QTY462" s="2"/>
      <c r="QTZ462" s="2"/>
      <c r="QUA462" s="2"/>
      <c r="QUB462" s="2"/>
      <c r="QUC462" s="2"/>
      <c r="QUD462" s="2"/>
      <c r="QUE462" s="2"/>
      <c r="QUF462" s="2"/>
      <c r="QUG462" s="2"/>
      <c r="QUH462" s="2"/>
      <c r="QUI462" s="2"/>
      <c r="QUJ462" s="2"/>
      <c r="QUK462" s="2"/>
      <c r="QUL462" s="2"/>
      <c r="QUM462" s="2"/>
      <c r="QUN462" s="2"/>
      <c r="QUO462" s="2"/>
      <c r="QUP462" s="2"/>
      <c r="QUQ462" s="2"/>
      <c r="QUR462" s="2"/>
      <c r="QUS462" s="2"/>
      <c r="QUT462" s="2"/>
      <c r="QUU462" s="2"/>
      <c r="QUV462" s="2"/>
      <c r="QUW462" s="2"/>
      <c r="QUX462" s="2"/>
      <c r="QUY462" s="2"/>
      <c r="QUZ462" s="2"/>
      <c r="QVA462" s="2"/>
      <c r="QVB462" s="2"/>
      <c r="QVC462" s="2"/>
      <c r="QVD462" s="2"/>
      <c r="QVE462" s="2"/>
      <c r="QVF462" s="2"/>
      <c r="QVG462" s="2"/>
      <c r="QVH462" s="2"/>
      <c r="QVI462" s="2"/>
      <c r="QVJ462" s="2"/>
      <c r="QVK462" s="2"/>
      <c r="QVL462" s="2"/>
      <c r="QVM462" s="2"/>
      <c r="QVN462" s="2"/>
      <c r="QVO462" s="2"/>
      <c r="QVP462" s="2"/>
      <c r="QVQ462" s="2"/>
      <c r="QVR462" s="2"/>
      <c r="QVS462" s="2"/>
      <c r="QVT462" s="2"/>
      <c r="QVU462" s="2"/>
      <c r="QVV462" s="2"/>
      <c r="QVW462" s="2"/>
      <c r="QVX462" s="2"/>
      <c r="QVY462" s="2"/>
      <c r="QVZ462" s="2"/>
      <c r="QWA462" s="2"/>
      <c r="QWB462" s="2"/>
      <c r="QWC462" s="2"/>
      <c r="QWD462" s="2"/>
      <c r="QWE462" s="2"/>
      <c r="QWF462" s="2"/>
      <c r="QWG462" s="2"/>
      <c r="QWH462" s="2"/>
      <c r="QWI462" s="2"/>
      <c r="QWJ462" s="2"/>
      <c r="QWK462" s="2"/>
      <c r="QWL462" s="2"/>
      <c r="QWM462" s="2"/>
      <c r="QWN462" s="2"/>
      <c r="QWO462" s="2"/>
      <c r="QWP462" s="2"/>
      <c r="QWQ462" s="2"/>
      <c r="QWR462" s="2"/>
      <c r="QWS462" s="2"/>
      <c r="QWT462" s="2"/>
      <c r="QWU462" s="2"/>
      <c r="QWV462" s="2"/>
      <c r="QWW462" s="2"/>
      <c r="QWX462" s="2"/>
      <c r="QWY462" s="2"/>
      <c r="QWZ462" s="2"/>
      <c r="QXA462" s="2"/>
      <c r="QXB462" s="2"/>
      <c r="QXC462" s="2"/>
      <c r="QXD462" s="2"/>
      <c r="QXE462" s="2"/>
      <c r="QXF462" s="2"/>
      <c r="QXG462" s="2"/>
      <c r="QXH462" s="2"/>
      <c r="QXI462" s="2"/>
      <c r="QXJ462" s="2"/>
      <c r="QXK462" s="2"/>
      <c r="QXL462" s="2"/>
      <c r="QXM462" s="2"/>
      <c r="QXN462" s="2"/>
      <c r="QXO462" s="2"/>
      <c r="QXP462" s="2"/>
      <c r="QXQ462" s="2"/>
      <c r="QXR462" s="2"/>
      <c r="QXS462" s="2"/>
      <c r="QXT462" s="2"/>
      <c r="QXU462" s="2"/>
      <c r="QXV462" s="2"/>
      <c r="QXW462" s="2"/>
      <c r="QXX462" s="2"/>
      <c r="QXY462" s="2"/>
      <c r="QXZ462" s="2"/>
      <c r="QYA462" s="2"/>
      <c r="QYB462" s="2"/>
      <c r="QYC462" s="2"/>
      <c r="QYD462" s="2"/>
      <c r="QYE462" s="2"/>
      <c r="QYF462" s="2"/>
      <c r="QYG462" s="2"/>
      <c r="QYH462" s="2"/>
      <c r="QYI462" s="2"/>
      <c r="QYJ462" s="2"/>
      <c r="QYK462" s="2"/>
      <c r="QYL462" s="2"/>
      <c r="QYM462" s="2"/>
      <c r="QYN462" s="2"/>
      <c r="QYO462" s="2"/>
      <c r="QYP462" s="2"/>
      <c r="QYQ462" s="2"/>
      <c r="QYR462" s="2"/>
      <c r="QYS462" s="2"/>
      <c r="QYT462" s="2"/>
      <c r="QYU462" s="2"/>
      <c r="QYV462" s="2"/>
      <c r="QYW462" s="2"/>
      <c r="QYX462" s="2"/>
      <c r="QYY462" s="2"/>
      <c r="QYZ462" s="2"/>
      <c r="QZA462" s="2"/>
      <c r="QZB462" s="2"/>
      <c r="QZC462" s="2"/>
      <c r="QZD462" s="2"/>
      <c r="QZE462" s="2"/>
      <c r="QZF462" s="2"/>
      <c r="QZG462" s="2"/>
      <c r="QZH462" s="2"/>
      <c r="QZI462" s="2"/>
      <c r="QZJ462" s="2"/>
      <c r="QZK462" s="2"/>
      <c r="QZL462" s="2"/>
      <c r="QZM462" s="2"/>
      <c r="QZN462" s="2"/>
      <c r="QZO462" s="2"/>
      <c r="QZP462" s="2"/>
      <c r="QZQ462" s="2"/>
      <c r="QZR462" s="2"/>
      <c r="QZS462" s="2"/>
      <c r="QZT462" s="2"/>
      <c r="QZU462" s="2"/>
      <c r="QZV462" s="2"/>
      <c r="QZW462" s="2"/>
      <c r="QZX462" s="2"/>
      <c r="QZY462" s="2"/>
      <c r="QZZ462" s="2"/>
      <c r="RAA462" s="2"/>
      <c r="RAB462" s="2"/>
      <c r="RAC462" s="2"/>
      <c r="RAD462" s="2"/>
      <c r="RAE462" s="2"/>
      <c r="RAF462" s="2"/>
      <c r="RAG462" s="2"/>
      <c r="RAH462" s="2"/>
      <c r="RAI462" s="2"/>
      <c r="RAJ462" s="2"/>
      <c r="RAK462" s="2"/>
      <c r="RAL462" s="2"/>
      <c r="RAM462" s="2"/>
      <c r="RAN462" s="2"/>
      <c r="RAO462" s="2"/>
      <c r="RAP462" s="2"/>
      <c r="RAQ462" s="2"/>
      <c r="RAR462" s="2"/>
      <c r="RAS462" s="2"/>
      <c r="RAT462" s="2"/>
      <c r="RAU462" s="2"/>
      <c r="RAV462" s="2"/>
      <c r="RAW462" s="2"/>
      <c r="RAX462" s="2"/>
      <c r="RAY462" s="2"/>
      <c r="RAZ462" s="2"/>
      <c r="RBA462" s="2"/>
      <c r="RBB462" s="2"/>
      <c r="RBC462" s="2"/>
      <c r="RBD462" s="2"/>
      <c r="RBE462" s="2"/>
      <c r="RBF462" s="2"/>
      <c r="RBG462" s="2"/>
      <c r="RBH462" s="2"/>
      <c r="RBI462" s="2"/>
      <c r="RBJ462" s="2"/>
      <c r="RBK462" s="2"/>
      <c r="RBL462" s="2"/>
      <c r="RBM462" s="2"/>
      <c r="RBN462" s="2"/>
      <c r="RBO462" s="2"/>
      <c r="RBP462" s="2"/>
      <c r="RBQ462" s="2"/>
      <c r="RBR462" s="2"/>
      <c r="RBS462" s="2"/>
      <c r="RBT462" s="2"/>
      <c r="RBU462" s="2"/>
      <c r="RBV462" s="2"/>
      <c r="RBW462" s="2"/>
      <c r="RBX462" s="2"/>
      <c r="RBY462" s="2"/>
      <c r="RBZ462" s="2"/>
      <c r="RCA462" s="2"/>
      <c r="RCB462" s="2"/>
      <c r="RCC462" s="2"/>
      <c r="RCD462" s="2"/>
      <c r="RCE462" s="2"/>
      <c r="RCF462" s="2"/>
      <c r="RCG462" s="2"/>
      <c r="RCH462" s="2"/>
      <c r="RCI462" s="2"/>
      <c r="RCJ462" s="2"/>
      <c r="RCK462" s="2"/>
      <c r="RCL462" s="2"/>
      <c r="RCM462" s="2"/>
      <c r="RCN462" s="2"/>
      <c r="RCO462" s="2"/>
      <c r="RCP462" s="2"/>
      <c r="RCQ462" s="2"/>
      <c r="RCR462" s="2"/>
      <c r="RCS462" s="2"/>
      <c r="RCT462" s="2"/>
      <c r="RCU462" s="2"/>
      <c r="RCV462" s="2"/>
      <c r="RCW462" s="2"/>
      <c r="RCX462" s="2"/>
      <c r="RCY462" s="2"/>
      <c r="RCZ462" s="2"/>
      <c r="RDA462" s="2"/>
      <c r="RDB462" s="2"/>
      <c r="RDC462" s="2"/>
      <c r="RDD462" s="2"/>
      <c r="RDE462" s="2"/>
      <c r="RDF462" s="2"/>
      <c r="RDG462" s="2"/>
      <c r="RDH462" s="2"/>
      <c r="RDI462" s="2"/>
      <c r="RDJ462" s="2"/>
      <c r="RDK462" s="2"/>
      <c r="RDL462" s="2"/>
      <c r="RDM462" s="2"/>
      <c r="RDN462" s="2"/>
      <c r="RDO462" s="2"/>
      <c r="RDP462" s="2"/>
      <c r="RDQ462" s="2"/>
      <c r="RDR462" s="2"/>
      <c r="RDS462" s="2"/>
      <c r="RDT462" s="2"/>
      <c r="RDU462" s="2"/>
      <c r="RDV462" s="2"/>
      <c r="RDW462" s="2"/>
      <c r="RDX462" s="2"/>
      <c r="RDY462" s="2"/>
      <c r="RDZ462" s="2"/>
      <c r="REA462" s="2"/>
      <c r="REB462" s="2"/>
      <c r="REC462" s="2"/>
      <c r="RED462" s="2"/>
      <c r="REE462" s="2"/>
      <c r="REF462" s="2"/>
      <c r="REG462" s="2"/>
      <c r="REH462" s="2"/>
      <c r="REI462" s="2"/>
      <c r="REJ462" s="2"/>
      <c r="REK462" s="2"/>
      <c r="REL462" s="2"/>
      <c r="REM462" s="2"/>
      <c r="REN462" s="2"/>
      <c r="REO462" s="2"/>
      <c r="REP462" s="2"/>
      <c r="REQ462" s="2"/>
      <c r="RER462" s="2"/>
      <c r="RES462" s="2"/>
      <c r="RET462" s="2"/>
      <c r="REU462" s="2"/>
      <c r="REV462" s="2"/>
      <c r="REW462" s="2"/>
      <c r="REX462" s="2"/>
      <c r="REY462" s="2"/>
      <c r="REZ462" s="2"/>
      <c r="RFA462" s="2"/>
      <c r="RFB462" s="2"/>
      <c r="RFC462" s="2"/>
      <c r="RFD462" s="2"/>
      <c r="RFE462" s="2"/>
      <c r="RFF462" s="2"/>
      <c r="RFG462" s="2"/>
      <c r="RFH462" s="2"/>
      <c r="RFI462" s="2"/>
      <c r="RFJ462" s="2"/>
      <c r="RFK462" s="2"/>
      <c r="RFL462" s="2"/>
      <c r="RFM462" s="2"/>
      <c r="RFN462" s="2"/>
      <c r="RFO462" s="2"/>
      <c r="RFP462" s="2"/>
      <c r="RFQ462" s="2"/>
      <c r="RFR462" s="2"/>
      <c r="RFS462" s="2"/>
      <c r="RFT462" s="2"/>
      <c r="RFU462" s="2"/>
      <c r="RFV462" s="2"/>
      <c r="RFW462" s="2"/>
      <c r="RFX462" s="2"/>
      <c r="RFY462" s="2"/>
      <c r="RFZ462" s="2"/>
      <c r="RGA462" s="2"/>
      <c r="RGB462" s="2"/>
      <c r="RGC462" s="2"/>
      <c r="RGD462" s="2"/>
      <c r="RGE462" s="2"/>
      <c r="RGF462" s="2"/>
      <c r="RGG462" s="2"/>
      <c r="RGH462" s="2"/>
      <c r="RGI462" s="2"/>
      <c r="RGJ462" s="2"/>
      <c r="RGK462" s="2"/>
      <c r="RGL462" s="2"/>
      <c r="RGM462" s="2"/>
      <c r="RGN462" s="2"/>
      <c r="RGO462" s="2"/>
      <c r="RGP462" s="2"/>
      <c r="RGQ462" s="2"/>
      <c r="RGR462" s="2"/>
      <c r="RGS462" s="2"/>
      <c r="RGT462" s="2"/>
      <c r="RGU462" s="2"/>
      <c r="RGV462" s="2"/>
      <c r="RGW462" s="2"/>
      <c r="RGX462" s="2"/>
      <c r="RGY462" s="2"/>
      <c r="RGZ462" s="2"/>
      <c r="RHA462" s="2"/>
      <c r="RHB462" s="2"/>
      <c r="RHC462" s="2"/>
      <c r="RHD462" s="2"/>
      <c r="RHE462" s="2"/>
      <c r="RHF462" s="2"/>
      <c r="RHG462" s="2"/>
      <c r="RHH462" s="2"/>
      <c r="RHI462" s="2"/>
      <c r="RHJ462" s="2"/>
      <c r="RHK462" s="2"/>
      <c r="RHL462" s="2"/>
      <c r="RHM462" s="2"/>
      <c r="RHN462" s="2"/>
      <c r="RHO462" s="2"/>
      <c r="RHP462" s="2"/>
      <c r="RHQ462" s="2"/>
      <c r="RHR462" s="2"/>
      <c r="RHS462" s="2"/>
      <c r="RHT462" s="2"/>
      <c r="RHU462" s="2"/>
      <c r="RHV462" s="2"/>
      <c r="RHW462" s="2"/>
      <c r="RHX462" s="2"/>
      <c r="RHY462" s="2"/>
      <c r="RHZ462" s="2"/>
      <c r="RIA462" s="2"/>
      <c r="RIB462" s="2"/>
      <c r="RIC462" s="2"/>
      <c r="RID462" s="2"/>
      <c r="RIE462" s="2"/>
      <c r="RIF462" s="2"/>
      <c r="RIG462" s="2"/>
      <c r="RIH462" s="2"/>
      <c r="RII462" s="2"/>
      <c r="RIJ462" s="2"/>
      <c r="RIK462" s="2"/>
      <c r="RIL462" s="2"/>
      <c r="RIM462" s="2"/>
      <c r="RIN462" s="2"/>
      <c r="RIO462" s="2"/>
      <c r="RIP462" s="2"/>
      <c r="RIQ462" s="2"/>
      <c r="RIR462" s="2"/>
      <c r="RIS462" s="2"/>
      <c r="RIT462" s="2"/>
      <c r="RIU462" s="2"/>
      <c r="RIV462" s="2"/>
      <c r="RIW462" s="2"/>
      <c r="RIX462" s="2"/>
      <c r="RIY462" s="2"/>
      <c r="RIZ462" s="2"/>
      <c r="RJA462" s="2"/>
      <c r="RJB462" s="2"/>
      <c r="RJC462" s="2"/>
      <c r="RJD462" s="2"/>
      <c r="RJE462" s="2"/>
      <c r="RJF462" s="2"/>
      <c r="RJG462" s="2"/>
      <c r="RJH462" s="2"/>
      <c r="RJI462" s="2"/>
      <c r="RJJ462" s="2"/>
      <c r="RJK462" s="2"/>
      <c r="RJL462" s="2"/>
      <c r="RJM462" s="2"/>
      <c r="RJN462" s="2"/>
      <c r="RJO462" s="2"/>
      <c r="RJP462" s="2"/>
      <c r="RJQ462" s="2"/>
      <c r="RJR462" s="2"/>
      <c r="RJS462" s="2"/>
      <c r="RJT462" s="2"/>
      <c r="RJU462" s="2"/>
      <c r="RJV462" s="2"/>
      <c r="RJW462" s="2"/>
      <c r="RJX462" s="2"/>
      <c r="RJY462" s="2"/>
      <c r="RJZ462" s="2"/>
      <c r="RKA462" s="2"/>
      <c r="RKB462" s="2"/>
      <c r="RKC462" s="2"/>
      <c r="RKD462" s="2"/>
      <c r="RKE462" s="2"/>
      <c r="RKF462" s="2"/>
      <c r="RKG462" s="2"/>
      <c r="RKH462" s="2"/>
      <c r="RKI462" s="2"/>
      <c r="RKJ462" s="2"/>
      <c r="RKK462" s="2"/>
      <c r="RKL462" s="2"/>
      <c r="RKM462" s="2"/>
      <c r="RKN462" s="2"/>
      <c r="RKO462" s="2"/>
      <c r="RKP462" s="2"/>
      <c r="RKQ462" s="2"/>
      <c r="RKR462" s="2"/>
      <c r="RKS462" s="2"/>
      <c r="RKT462" s="2"/>
      <c r="RKU462" s="2"/>
      <c r="RKV462" s="2"/>
      <c r="RKW462" s="2"/>
      <c r="RKX462" s="2"/>
      <c r="RKY462" s="2"/>
      <c r="RKZ462" s="2"/>
      <c r="RLA462" s="2"/>
      <c r="RLB462" s="2"/>
      <c r="RLC462" s="2"/>
      <c r="RLD462" s="2"/>
      <c r="RLE462" s="2"/>
      <c r="RLF462" s="2"/>
      <c r="RLG462" s="2"/>
      <c r="RLH462" s="2"/>
      <c r="RLI462" s="2"/>
      <c r="RLJ462" s="2"/>
      <c r="RLK462" s="2"/>
      <c r="RLL462" s="2"/>
      <c r="RLM462" s="2"/>
      <c r="RLN462" s="2"/>
      <c r="RLO462" s="2"/>
      <c r="RLP462" s="2"/>
      <c r="RLQ462" s="2"/>
      <c r="RLR462" s="2"/>
      <c r="RLS462" s="2"/>
      <c r="RLT462" s="2"/>
      <c r="RLU462" s="2"/>
      <c r="RLV462" s="2"/>
      <c r="RLW462" s="2"/>
      <c r="RLX462" s="2"/>
      <c r="RLY462" s="2"/>
      <c r="RLZ462" s="2"/>
      <c r="RMA462" s="2"/>
      <c r="RMB462" s="2"/>
      <c r="RMC462" s="2"/>
      <c r="RMD462" s="2"/>
      <c r="RME462" s="2"/>
      <c r="RMF462" s="2"/>
      <c r="RMG462" s="2"/>
      <c r="RMH462" s="2"/>
      <c r="RMI462" s="2"/>
      <c r="RMJ462" s="2"/>
      <c r="RMK462" s="2"/>
      <c r="RML462" s="2"/>
      <c r="RMM462" s="2"/>
      <c r="RMN462" s="2"/>
      <c r="RMO462" s="2"/>
      <c r="RMP462" s="2"/>
      <c r="RMQ462" s="2"/>
      <c r="RMR462" s="2"/>
      <c r="RMS462" s="2"/>
      <c r="RMT462" s="2"/>
      <c r="RMU462" s="2"/>
      <c r="RMV462" s="2"/>
      <c r="RMW462" s="2"/>
      <c r="RMX462" s="2"/>
      <c r="RMY462" s="2"/>
      <c r="RMZ462" s="2"/>
      <c r="RNA462" s="2"/>
      <c r="RNB462" s="2"/>
      <c r="RNC462" s="2"/>
      <c r="RND462" s="2"/>
      <c r="RNE462" s="2"/>
      <c r="RNF462" s="2"/>
      <c r="RNG462" s="2"/>
      <c r="RNH462" s="2"/>
      <c r="RNI462" s="2"/>
      <c r="RNJ462" s="2"/>
      <c r="RNK462" s="2"/>
      <c r="RNL462" s="2"/>
      <c r="RNM462" s="2"/>
      <c r="RNN462" s="2"/>
      <c r="RNO462" s="2"/>
      <c r="RNP462" s="2"/>
      <c r="RNQ462" s="2"/>
      <c r="RNR462" s="2"/>
      <c r="RNS462" s="2"/>
      <c r="RNT462" s="2"/>
      <c r="RNU462" s="2"/>
      <c r="RNV462" s="2"/>
      <c r="RNW462" s="2"/>
      <c r="RNX462" s="2"/>
      <c r="RNY462" s="2"/>
      <c r="RNZ462" s="2"/>
      <c r="ROA462" s="2"/>
      <c r="ROB462" s="2"/>
      <c r="ROC462" s="2"/>
      <c r="ROD462" s="2"/>
      <c r="ROE462" s="2"/>
      <c r="ROF462" s="2"/>
      <c r="ROG462" s="2"/>
      <c r="ROH462" s="2"/>
      <c r="ROI462" s="2"/>
      <c r="ROJ462" s="2"/>
      <c r="ROK462" s="2"/>
      <c r="ROL462" s="2"/>
      <c r="ROM462" s="2"/>
      <c r="RON462" s="2"/>
      <c r="ROO462" s="2"/>
      <c r="ROP462" s="2"/>
      <c r="ROQ462" s="2"/>
      <c r="ROR462" s="2"/>
      <c r="ROS462" s="2"/>
      <c r="ROT462" s="2"/>
      <c r="ROU462" s="2"/>
      <c r="ROV462" s="2"/>
      <c r="ROW462" s="2"/>
      <c r="ROX462" s="2"/>
      <c r="ROY462" s="2"/>
      <c r="ROZ462" s="2"/>
      <c r="RPA462" s="2"/>
      <c r="RPB462" s="2"/>
      <c r="RPC462" s="2"/>
      <c r="RPD462" s="2"/>
      <c r="RPE462" s="2"/>
      <c r="RPF462" s="2"/>
      <c r="RPG462" s="2"/>
      <c r="RPH462" s="2"/>
      <c r="RPI462" s="2"/>
      <c r="RPJ462" s="2"/>
      <c r="RPK462" s="2"/>
      <c r="RPL462" s="2"/>
      <c r="RPM462" s="2"/>
      <c r="RPN462" s="2"/>
      <c r="RPO462" s="2"/>
      <c r="RPP462" s="2"/>
      <c r="RPQ462" s="2"/>
      <c r="RPR462" s="2"/>
      <c r="RPS462" s="2"/>
      <c r="RPT462" s="2"/>
      <c r="RPU462" s="2"/>
      <c r="RPV462" s="2"/>
      <c r="RPW462" s="2"/>
      <c r="RPX462" s="2"/>
      <c r="RPY462" s="2"/>
      <c r="RPZ462" s="2"/>
      <c r="RQA462" s="2"/>
      <c r="RQB462" s="2"/>
      <c r="RQC462" s="2"/>
      <c r="RQD462" s="2"/>
      <c r="RQE462" s="2"/>
      <c r="RQF462" s="2"/>
      <c r="RQG462" s="2"/>
      <c r="RQH462" s="2"/>
      <c r="RQI462" s="2"/>
      <c r="RQJ462" s="2"/>
      <c r="RQK462" s="2"/>
      <c r="RQL462" s="2"/>
      <c r="RQM462" s="2"/>
      <c r="RQN462" s="2"/>
      <c r="RQO462" s="2"/>
      <c r="RQP462" s="2"/>
      <c r="RQQ462" s="2"/>
      <c r="RQR462" s="2"/>
      <c r="RQS462" s="2"/>
      <c r="RQT462" s="2"/>
      <c r="RQU462" s="2"/>
      <c r="RQV462" s="2"/>
      <c r="RQW462" s="2"/>
      <c r="RQX462" s="2"/>
      <c r="RQY462" s="2"/>
      <c r="RQZ462" s="2"/>
      <c r="RRA462" s="2"/>
      <c r="RRB462" s="2"/>
      <c r="RRC462" s="2"/>
      <c r="RRD462" s="2"/>
      <c r="RRE462" s="2"/>
      <c r="RRF462" s="2"/>
      <c r="RRG462" s="2"/>
      <c r="RRH462" s="2"/>
      <c r="RRI462" s="2"/>
      <c r="RRJ462" s="2"/>
      <c r="RRK462" s="2"/>
      <c r="RRL462" s="2"/>
      <c r="RRM462" s="2"/>
      <c r="RRN462" s="2"/>
      <c r="RRO462" s="2"/>
      <c r="RRP462" s="2"/>
      <c r="RRQ462" s="2"/>
      <c r="RRR462" s="2"/>
      <c r="RRS462" s="2"/>
      <c r="RRT462" s="2"/>
      <c r="RRU462" s="2"/>
      <c r="RRV462" s="2"/>
      <c r="RRW462" s="2"/>
      <c r="RRX462" s="2"/>
      <c r="RRY462" s="2"/>
      <c r="RRZ462" s="2"/>
      <c r="RSA462" s="2"/>
      <c r="RSB462" s="2"/>
      <c r="RSC462" s="2"/>
      <c r="RSD462" s="2"/>
      <c r="RSE462" s="2"/>
      <c r="RSF462" s="2"/>
      <c r="RSG462" s="2"/>
      <c r="RSH462" s="2"/>
      <c r="RSI462" s="2"/>
      <c r="RSJ462" s="2"/>
      <c r="RSK462" s="2"/>
      <c r="RSL462" s="2"/>
      <c r="RSM462" s="2"/>
      <c r="RSN462" s="2"/>
      <c r="RSO462" s="2"/>
      <c r="RSP462" s="2"/>
      <c r="RSQ462" s="2"/>
      <c r="RSR462" s="2"/>
      <c r="RSS462" s="2"/>
      <c r="RST462" s="2"/>
      <c r="RSU462" s="2"/>
      <c r="RSV462" s="2"/>
      <c r="RSW462" s="2"/>
      <c r="RSX462" s="2"/>
      <c r="RSY462" s="2"/>
      <c r="RSZ462" s="2"/>
      <c r="RTA462" s="2"/>
      <c r="RTB462" s="2"/>
      <c r="RTC462" s="2"/>
      <c r="RTD462" s="2"/>
      <c r="RTE462" s="2"/>
      <c r="RTF462" s="2"/>
      <c r="RTG462" s="2"/>
      <c r="RTH462" s="2"/>
      <c r="RTI462" s="2"/>
      <c r="RTJ462" s="2"/>
      <c r="RTK462" s="2"/>
      <c r="RTL462" s="2"/>
      <c r="RTM462" s="2"/>
      <c r="RTN462" s="2"/>
      <c r="RTO462" s="2"/>
      <c r="RTP462" s="2"/>
      <c r="RTQ462" s="2"/>
      <c r="RTR462" s="2"/>
      <c r="RTS462" s="2"/>
      <c r="RTT462" s="2"/>
      <c r="RTU462" s="2"/>
      <c r="RTV462" s="2"/>
      <c r="RTW462" s="2"/>
      <c r="RTX462" s="2"/>
      <c r="RTY462" s="2"/>
      <c r="RTZ462" s="2"/>
      <c r="RUA462" s="2"/>
      <c r="RUB462" s="2"/>
      <c r="RUC462" s="2"/>
      <c r="RUD462" s="2"/>
      <c r="RUE462" s="2"/>
      <c r="RUF462" s="2"/>
      <c r="RUG462" s="2"/>
      <c r="RUH462" s="2"/>
      <c r="RUI462" s="2"/>
      <c r="RUJ462" s="2"/>
      <c r="RUK462" s="2"/>
      <c r="RUL462" s="2"/>
      <c r="RUM462" s="2"/>
      <c r="RUN462" s="2"/>
      <c r="RUO462" s="2"/>
      <c r="RUP462" s="2"/>
      <c r="RUQ462" s="2"/>
      <c r="RUR462" s="2"/>
      <c r="RUS462" s="2"/>
      <c r="RUT462" s="2"/>
      <c r="RUU462" s="2"/>
      <c r="RUV462" s="2"/>
      <c r="RUW462" s="2"/>
      <c r="RUX462" s="2"/>
      <c r="RUY462" s="2"/>
      <c r="RUZ462" s="2"/>
      <c r="RVA462" s="2"/>
      <c r="RVB462" s="2"/>
      <c r="RVC462" s="2"/>
      <c r="RVD462" s="2"/>
      <c r="RVE462" s="2"/>
      <c r="RVF462" s="2"/>
      <c r="RVG462" s="2"/>
      <c r="RVH462" s="2"/>
      <c r="RVI462" s="2"/>
      <c r="RVJ462" s="2"/>
      <c r="RVK462" s="2"/>
      <c r="RVL462" s="2"/>
      <c r="RVM462" s="2"/>
      <c r="RVN462" s="2"/>
      <c r="RVO462" s="2"/>
      <c r="RVP462" s="2"/>
      <c r="RVQ462" s="2"/>
      <c r="RVR462" s="2"/>
      <c r="RVS462" s="2"/>
      <c r="RVT462" s="2"/>
      <c r="RVU462" s="2"/>
      <c r="RVV462" s="2"/>
      <c r="RVW462" s="2"/>
      <c r="RVX462" s="2"/>
      <c r="RVY462" s="2"/>
      <c r="RVZ462" s="2"/>
      <c r="RWA462" s="2"/>
      <c r="RWB462" s="2"/>
      <c r="RWC462" s="2"/>
      <c r="RWD462" s="2"/>
      <c r="RWE462" s="2"/>
      <c r="RWF462" s="2"/>
      <c r="RWG462" s="2"/>
      <c r="RWH462" s="2"/>
      <c r="RWI462" s="2"/>
      <c r="RWJ462" s="2"/>
      <c r="RWK462" s="2"/>
      <c r="RWL462" s="2"/>
      <c r="RWM462" s="2"/>
      <c r="RWN462" s="2"/>
      <c r="RWO462" s="2"/>
      <c r="RWP462" s="2"/>
      <c r="RWQ462" s="2"/>
      <c r="RWR462" s="2"/>
      <c r="RWS462" s="2"/>
      <c r="RWT462" s="2"/>
      <c r="RWU462" s="2"/>
      <c r="RWV462" s="2"/>
      <c r="RWW462" s="2"/>
      <c r="RWX462" s="2"/>
      <c r="RWY462" s="2"/>
      <c r="RWZ462" s="2"/>
      <c r="RXA462" s="2"/>
      <c r="RXB462" s="2"/>
      <c r="RXC462" s="2"/>
      <c r="RXD462" s="2"/>
      <c r="RXE462" s="2"/>
      <c r="RXF462" s="2"/>
      <c r="RXG462" s="2"/>
      <c r="RXH462" s="2"/>
      <c r="RXI462" s="2"/>
      <c r="RXJ462" s="2"/>
      <c r="RXK462" s="2"/>
      <c r="RXL462" s="2"/>
      <c r="RXM462" s="2"/>
      <c r="RXN462" s="2"/>
      <c r="RXO462" s="2"/>
      <c r="RXP462" s="2"/>
      <c r="RXQ462" s="2"/>
      <c r="RXR462" s="2"/>
      <c r="RXS462" s="2"/>
      <c r="RXT462" s="2"/>
      <c r="RXU462" s="2"/>
      <c r="RXV462" s="2"/>
      <c r="RXW462" s="2"/>
      <c r="RXX462" s="2"/>
      <c r="RXY462" s="2"/>
      <c r="RXZ462" s="2"/>
      <c r="RYA462" s="2"/>
      <c r="RYB462" s="2"/>
      <c r="RYC462" s="2"/>
      <c r="RYD462" s="2"/>
      <c r="RYE462" s="2"/>
      <c r="RYF462" s="2"/>
      <c r="RYG462" s="2"/>
      <c r="RYH462" s="2"/>
      <c r="RYI462" s="2"/>
      <c r="RYJ462" s="2"/>
      <c r="RYK462" s="2"/>
      <c r="RYL462" s="2"/>
      <c r="RYM462" s="2"/>
      <c r="RYN462" s="2"/>
      <c r="RYO462" s="2"/>
      <c r="RYP462" s="2"/>
      <c r="RYQ462" s="2"/>
      <c r="RYR462" s="2"/>
      <c r="RYS462" s="2"/>
      <c r="RYT462" s="2"/>
      <c r="RYU462" s="2"/>
      <c r="RYV462" s="2"/>
      <c r="RYW462" s="2"/>
      <c r="RYX462" s="2"/>
      <c r="RYY462" s="2"/>
      <c r="RYZ462" s="2"/>
      <c r="RZA462" s="2"/>
      <c r="RZB462" s="2"/>
      <c r="RZC462" s="2"/>
      <c r="RZD462" s="2"/>
      <c r="RZE462" s="2"/>
      <c r="RZF462" s="2"/>
      <c r="RZG462" s="2"/>
      <c r="RZH462" s="2"/>
      <c r="RZI462" s="2"/>
      <c r="RZJ462" s="2"/>
      <c r="RZK462" s="2"/>
      <c r="RZL462" s="2"/>
      <c r="RZM462" s="2"/>
      <c r="RZN462" s="2"/>
      <c r="RZO462" s="2"/>
      <c r="RZP462" s="2"/>
      <c r="RZQ462" s="2"/>
      <c r="RZR462" s="2"/>
      <c r="RZS462" s="2"/>
      <c r="RZT462" s="2"/>
      <c r="RZU462" s="2"/>
      <c r="RZV462" s="2"/>
      <c r="RZW462" s="2"/>
      <c r="RZX462" s="2"/>
      <c r="RZY462" s="2"/>
      <c r="RZZ462" s="2"/>
      <c r="SAA462" s="2"/>
      <c r="SAB462" s="2"/>
      <c r="SAC462" s="2"/>
      <c r="SAD462" s="2"/>
      <c r="SAE462" s="2"/>
      <c r="SAF462" s="2"/>
      <c r="SAG462" s="2"/>
      <c r="SAH462" s="2"/>
      <c r="SAI462" s="2"/>
      <c r="SAJ462" s="2"/>
      <c r="SAK462" s="2"/>
      <c r="SAL462" s="2"/>
      <c r="SAM462" s="2"/>
      <c r="SAN462" s="2"/>
      <c r="SAO462" s="2"/>
      <c r="SAP462" s="2"/>
      <c r="SAQ462" s="2"/>
      <c r="SAR462" s="2"/>
      <c r="SAS462" s="2"/>
      <c r="SAT462" s="2"/>
      <c r="SAU462" s="2"/>
      <c r="SAV462" s="2"/>
      <c r="SAW462" s="2"/>
      <c r="SAX462" s="2"/>
      <c r="SAY462" s="2"/>
      <c r="SAZ462" s="2"/>
      <c r="SBA462" s="2"/>
      <c r="SBB462" s="2"/>
      <c r="SBC462" s="2"/>
      <c r="SBD462" s="2"/>
      <c r="SBE462" s="2"/>
      <c r="SBF462" s="2"/>
      <c r="SBG462" s="2"/>
      <c r="SBH462" s="2"/>
      <c r="SBI462" s="2"/>
      <c r="SBJ462" s="2"/>
      <c r="SBK462" s="2"/>
      <c r="SBL462" s="2"/>
      <c r="SBM462" s="2"/>
      <c r="SBN462" s="2"/>
      <c r="SBO462" s="2"/>
      <c r="SBP462" s="2"/>
      <c r="SBQ462" s="2"/>
      <c r="SBR462" s="2"/>
      <c r="SBS462" s="2"/>
      <c r="SBT462" s="2"/>
      <c r="SBU462" s="2"/>
      <c r="SBV462" s="2"/>
      <c r="SBW462" s="2"/>
      <c r="SBX462" s="2"/>
      <c r="SBY462" s="2"/>
      <c r="SBZ462" s="2"/>
      <c r="SCA462" s="2"/>
      <c r="SCB462" s="2"/>
      <c r="SCC462" s="2"/>
      <c r="SCD462" s="2"/>
      <c r="SCE462" s="2"/>
      <c r="SCF462" s="2"/>
      <c r="SCG462" s="2"/>
      <c r="SCH462" s="2"/>
      <c r="SCI462" s="2"/>
      <c r="SCJ462" s="2"/>
      <c r="SCK462" s="2"/>
      <c r="SCL462" s="2"/>
      <c r="SCM462" s="2"/>
      <c r="SCN462" s="2"/>
      <c r="SCO462" s="2"/>
      <c r="SCP462" s="2"/>
      <c r="SCQ462" s="2"/>
      <c r="SCR462" s="2"/>
      <c r="SCS462" s="2"/>
      <c r="SCT462" s="2"/>
      <c r="SCU462" s="2"/>
      <c r="SCV462" s="2"/>
      <c r="SCW462" s="2"/>
      <c r="SCX462" s="2"/>
      <c r="SCY462" s="2"/>
      <c r="SCZ462" s="2"/>
      <c r="SDA462" s="2"/>
      <c r="SDB462" s="2"/>
      <c r="SDC462" s="2"/>
      <c r="SDD462" s="2"/>
      <c r="SDE462" s="2"/>
      <c r="SDF462" s="2"/>
      <c r="SDG462" s="2"/>
      <c r="SDH462" s="2"/>
      <c r="SDI462" s="2"/>
      <c r="SDJ462" s="2"/>
      <c r="SDK462" s="2"/>
      <c r="SDL462" s="2"/>
      <c r="SDM462" s="2"/>
      <c r="SDN462" s="2"/>
      <c r="SDO462" s="2"/>
      <c r="SDP462" s="2"/>
      <c r="SDQ462" s="2"/>
      <c r="SDR462" s="2"/>
      <c r="SDS462" s="2"/>
      <c r="SDT462" s="2"/>
      <c r="SDU462" s="2"/>
      <c r="SDV462" s="2"/>
      <c r="SDW462" s="2"/>
      <c r="SDX462" s="2"/>
      <c r="SDY462" s="2"/>
      <c r="SDZ462" s="2"/>
      <c r="SEA462" s="2"/>
      <c r="SEB462" s="2"/>
      <c r="SEC462" s="2"/>
      <c r="SED462" s="2"/>
      <c r="SEE462" s="2"/>
      <c r="SEF462" s="2"/>
      <c r="SEG462" s="2"/>
      <c r="SEH462" s="2"/>
      <c r="SEI462" s="2"/>
      <c r="SEJ462" s="2"/>
      <c r="SEK462" s="2"/>
      <c r="SEL462" s="2"/>
      <c r="SEM462" s="2"/>
      <c r="SEN462" s="2"/>
      <c r="SEO462" s="2"/>
      <c r="SEP462" s="2"/>
      <c r="SEQ462" s="2"/>
      <c r="SER462" s="2"/>
      <c r="SES462" s="2"/>
      <c r="SET462" s="2"/>
      <c r="SEU462" s="2"/>
      <c r="SEV462" s="2"/>
      <c r="SEW462" s="2"/>
      <c r="SEX462" s="2"/>
      <c r="SEY462" s="2"/>
      <c r="SEZ462" s="2"/>
      <c r="SFA462" s="2"/>
      <c r="SFB462" s="2"/>
      <c r="SFC462" s="2"/>
      <c r="SFD462" s="2"/>
      <c r="SFE462" s="2"/>
      <c r="SFF462" s="2"/>
      <c r="SFG462" s="2"/>
      <c r="SFH462" s="2"/>
      <c r="SFI462" s="2"/>
      <c r="SFJ462" s="2"/>
      <c r="SFK462" s="2"/>
      <c r="SFL462" s="2"/>
      <c r="SFM462" s="2"/>
      <c r="SFN462" s="2"/>
      <c r="SFO462" s="2"/>
      <c r="SFP462" s="2"/>
      <c r="SFQ462" s="2"/>
      <c r="SFR462" s="2"/>
      <c r="SFS462" s="2"/>
      <c r="SFT462" s="2"/>
      <c r="SFU462" s="2"/>
      <c r="SFV462" s="2"/>
      <c r="SFW462" s="2"/>
      <c r="SFX462" s="2"/>
      <c r="SFY462" s="2"/>
      <c r="SFZ462" s="2"/>
      <c r="SGA462" s="2"/>
      <c r="SGB462" s="2"/>
      <c r="SGC462" s="2"/>
      <c r="SGD462" s="2"/>
      <c r="SGE462" s="2"/>
      <c r="SGF462" s="2"/>
      <c r="SGG462" s="2"/>
      <c r="SGH462" s="2"/>
      <c r="SGI462" s="2"/>
      <c r="SGJ462" s="2"/>
      <c r="SGK462" s="2"/>
      <c r="SGL462" s="2"/>
      <c r="SGM462" s="2"/>
      <c r="SGN462" s="2"/>
      <c r="SGO462" s="2"/>
      <c r="SGP462" s="2"/>
      <c r="SGQ462" s="2"/>
      <c r="SGR462" s="2"/>
      <c r="SGS462" s="2"/>
      <c r="SGT462" s="2"/>
      <c r="SGU462" s="2"/>
      <c r="SGV462" s="2"/>
      <c r="SGW462" s="2"/>
      <c r="SGX462" s="2"/>
      <c r="SGY462" s="2"/>
      <c r="SGZ462" s="2"/>
      <c r="SHA462" s="2"/>
      <c r="SHB462" s="2"/>
      <c r="SHC462" s="2"/>
      <c r="SHD462" s="2"/>
      <c r="SHE462" s="2"/>
      <c r="SHF462" s="2"/>
      <c r="SHG462" s="2"/>
      <c r="SHH462" s="2"/>
      <c r="SHI462" s="2"/>
      <c r="SHJ462" s="2"/>
      <c r="SHK462" s="2"/>
      <c r="SHL462" s="2"/>
      <c r="SHM462" s="2"/>
      <c r="SHN462" s="2"/>
      <c r="SHO462" s="2"/>
      <c r="SHP462" s="2"/>
      <c r="SHQ462" s="2"/>
      <c r="SHR462" s="2"/>
      <c r="SHS462" s="2"/>
      <c r="SHT462" s="2"/>
      <c r="SHU462" s="2"/>
      <c r="SHV462" s="2"/>
      <c r="SHW462" s="2"/>
      <c r="SHX462" s="2"/>
      <c r="SHY462" s="2"/>
      <c r="SHZ462" s="2"/>
      <c r="SIA462" s="2"/>
      <c r="SIB462" s="2"/>
      <c r="SIC462" s="2"/>
      <c r="SID462" s="2"/>
      <c r="SIE462" s="2"/>
      <c r="SIF462" s="2"/>
      <c r="SIG462" s="2"/>
      <c r="SIH462" s="2"/>
      <c r="SII462" s="2"/>
      <c r="SIJ462" s="2"/>
      <c r="SIK462" s="2"/>
      <c r="SIL462" s="2"/>
      <c r="SIM462" s="2"/>
      <c r="SIN462" s="2"/>
      <c r="SIO462" s="2"/>
      <c r="SIP462" s="2"/>
      <c r="SIQ462" s="2"/>
      <c r="SIR462" s="2"/>
      <c r="SIS462" s="2"/>
      <c r="SIT462" s="2"/>
      <c r="SIU462" s="2"/>
      <c r="SIV462" s="2"/>
      <c r="SIW462" s="2"/>
      <c r="SIX462" s="2"/>
      <c r="SIY462" s="2"/>
      <c r="SIZ462" s="2"/>
      <c r="SJA462" s="2"/>
      <c r="SJB462" s="2"/>
      <c r="SJC462" s="2"/>
      <c r="SJD462" s="2"/>
      <c r="SJE462" s="2"/>
      <c r="SJF462" s="2"/>
      <c r="SJG462" s="2"/>
      <c r="SJH462" s="2"/>
      <c r="SJI462" s="2"/>
      <c r="SJJ462" s="2"/>
      <c r="SJK462" s="2"/>
      <c r="SJL462" s="2"/>
      <c r="SJM462" s="2"/>
      <c r="SJN462" s="2"/>
      <c r="SJO462" s="2"/>
      <c r="SJP462" s="2"/>
      <c r="SJQ462" s="2"/>
      <c r="SJR462" s="2"/>
      <c r="SJS462" s="2"/>
      <c r="SJT462" s="2"/>
      <c r="SJU462" s="2"/>
      <c r="SJV462" s="2"/>
      <c r="SJW462" s="2"/>
      <c r="SJX462" s="2"/>
      <c r="SJY462" s="2"/>
      <c r="SJZ462" s="2"/>
      <c r="SKA462" s="2"/>
      <c r="SKB462" s="2"/>
      <c r="SKC462" s="2"/>
      <c r="SKD462" s="2"/>
      <c r="SKE462" s="2"/>
      <c r="SKF462" s="2"/>
      <c r="SKG462" s="2"/>
      <c r="SKH462" s="2"/>
      <c r="SKI462" s="2"/>
      <c r="SKJ462" s="2"/>
      <c r="SKK462" s="2"/>
      <c r="SKL462" s="2"/>
      <c r="SKM462" s="2"/>
      <c r="SKN462" s="2"/>
      <c r="SKO462" s="2"/>
      <c r="SKP462" s="2"/>
      <c r="SKQ462" s="2"/>
      <c r="SKR462" s="2"/>
      <c r="SKS462" s="2"/>
      <c r="SKT462" s="2"/>
      <c r="SKU462" s="2"/>
      <c r="SKV462" s="2"/>
      <c r="SKW462" s="2"/>
      <c r="SKX462" s="2"/>
      <c r="SKY462" s="2"/>
      <c r="SKZ462" s="2"/>
      <c r="SLA462" s="2"/>
      <c r="SLB462" s="2"/>
      <c r="SLC462" s="2"/>
      <c r="SLD462" s="2"/>
      <c r="SLE462" s="2"/>
      <c r="SLF462" s="2"/>
      <c r="SLG462" s="2"/>
      <c r="SLH462" s="2"/>
      <c r="SLI462" s="2"/>
      <c r="SLJ462" s="2"/>
      <c r="SLK462" s="2"/>
      <c r="SLL462" s="2"/>
      <c r="SLM462" s="2"/>
      <c r="SLN462" s="2"/>
      <c r="SLO462" s="2"/>
      <c r="SLP462" s="2"/>
      <c r="SLQ462" s="2"/>
      <c r="SLR462" s="2"/>
      <c r="SLS462" s="2"/>
      <c r="SLT462" s="2"/>
      <c r="SLU462" s="2"/>
      <c r="SLV462" s="2"/>
      <c r="SLW462" s="2"/>
      <c r="SLX462" s="2"/>
      <c r="SLY462" s="2"/>
      <c r="SLZ462" s="2"/>
      <c r="SMA462" s="2"/>
      <c r="SMB462" s="2"/>
      <c r="SMC462" s="2"/>
      <c r="SMD462" s="2"/>
      <c r="SME462" s="2"/>
      <c r="SMF462" s="2"/>
      <c r="SMG462" s="2"/>
      <c r="SMH462" s="2"/>
      <c r="SMI462" s="2"/>
      <c r="SMJ462" s="2"/>
      <c r="SMK462" s="2"/>
      <c r="SML462" s="2"/>
      <c r="SMM462" s="2"/>
      <c r="SMN462" s="2"/>
      <c r="SMO462" s="2"/>
      <c r="SMP462" s="2"/>
      <c r="SMQ462" s="2"/>
      <c r="SMR462" s="2"/>
      <c r="SMS462" s="2"/>
      <c r="SMT462" s="2"/>
      <c r="SMU462" s="2"/>
      <c r="SMV462" s="2"/>
      <c r="SMW462" s="2"/>
      <c r="SMX462" s="2"/>
      <c r="SMY462" s="2"/>
      <c r="SMZ462" s="2"/>
      <c r="SNA462" s="2"/>
      <c r="SNB462" s="2"/>
      <c r="SNC462" s="2"/>
      <c r="SND462" s="2"/>
      <c r="SNE462" s="2"/>
      <c r="SNF462" s="2"/>
      <c r="SNG462" s="2"/>
      <c r="SNH462" s="2"/>
      <c r="SNI462" s="2"/>
      <c r="SNJ462" s="2"/>
      <c r="SNK462" s="2"/>
      <c r="SNL462" s="2"/>
      <c r="SNM462" s="2"/>
      <c r="SNN462" s="2"/>
      <c r="SNO462" s="2"/>
      <c r="SNP462" s="2"/>
      <c r="SNQ462" s="2"/>
      <c r="SNR462" s="2"/>
      <c r="SNS462" s="2"/>
      <c r="SNT462" s="2"/>
      <c r="SNU462" s="2"/>
      <c r="SNV462" s="2"/>
      <c r="SNW462" s="2"/>
      <c r="SNX462" s="2"/>
      <c r="SNY462" s="2"/>
      <c r="SNZ462" s="2"/>
      <c r="SOA462" s="2"/>
      <c r="SOB462" s="2"/>
      <c r="SOC462" s="2"/>
      <c r="SOD462" s="2"/>
      <c r="SOE462" s="2"/>
      <c r="SOF462" s="2"/>
      <c r="SOG462" s="2"/>
      <c r="SOH462" s="2"/>
      <c r="SOI462" s="2"/>
      <c r="SOJ462" s="2"/>
      <c r="SOK462" s="2"/>
      <c r="SOL462" s="2"/>
      <c r="SOM462" s="2"/>
      <c r="SON462" s="2"/>
      <c r="SOO462" s="2"/>
      <c r="SOP462" s="2"/>
      <c r="SOQ462" s="2"/>
      <c r="SOR462" s="2"/>
      <c r="SOS462" s="2"/>
      <c r="SOT462" s="2"/>
      <c r="SOU462" s="2"/>
      <c r="SOV462" s="2"/>
      <c r="SOW462" s="2"/>
      <c r="SOX462" s="2"/>
      <c r="SOY462" s="2"/>
      <c r="SOZ462" s="2"/>
      <c r="SPA462" s="2"/>
      <c r="SPB462" s="2"/>
      <c r="SPC462" s="2"/>
      <c r="SPD462" s="2"/>
      <c r="SPE462" s="2"/>
      <c r="SPF462" s="2"/>
      <c r="SPG462" s="2"/>
      <c r="SPH462" s="2"/>
      <c r="SPI462" s="2"/>
      <c r="SPJ462" s="2"/>
      <c r="SPK462" s="2"/>
      <c r="SPL462" s="2"/>
      <c r="SPM462" s="2"/>
      <c r="SPN462" s="2"/>
      <c r="SPO462" s="2"/>
      <c r="SPP462" s="2"/>
      <c r="SPQ462" s="2"/>
      <c r="SPR462" s="2"/>
      <c r="SPS462" s="2"/>
      <c r="SPT462" s="2"/>
      <c r="SPU462" s="2"/>
      <c r="SPV462" s="2"/>
      <c r="SPW462" s="2"/>
      <c r="SPX462" s="2"/>
      <c r="SPY462" s="2"/>
      <c r="SPZ462" s="2"/>
      <c r="SQA462" s="2"/>
      <c r="SQB462" s="2"/>
      <c r="SQC462" s="2"/>
      <c r="SQD462" s="2"/>
      <c r="SQE462" s="2"/>
      <c r="SQF462" s="2"/>
      <c r="SQG462" s="2"/>
      <c r="SQH462" s="2"/>
      <c r="SQI462" s="2"/>
      <c r="SQJ462" s="2"/>
      <c r="SQK462" s="2"/>
      <c r="SQL462" s="2"/>
      <c r="SQM462" s="2"/>
      <c r="SQN462" s="2"/>
      <c r="SQO462" s="2"/>
      <c r="SQP462" s="2"/>
      <c r="SQQ462" s="2"/>
      <c r="SQR462" s="2"/>
      <c r="SQS462" s="2"/>
      <c r="SQT462" s="2"/>
      <c r="SQU462" s="2"/>
      <c r="SQV462" s="2"/>
      <c r="SQW462" s="2"/>
      <c r="SQX462" s="2"/>
      <c r="SQY462" s="2"/>
      <c r="SQZ462" s="2"/>
      <c r="SRA462" s="2"/>
      <c r="SRB462" s="2"/>
      <c r="SRC462" s="2"/>
      <c r="SRD462" s="2"/>
      <c r="SRE462" s="2"/>
      <c r="SRF462" s="2"/>
      <c r="SRG462" s="2"/>
      <c r="SRH462" s="2"/>
      <c r="SRI462" s="2"/>
      <c r="SRJ462" s="2"/>
      <c r="SRK462" s="2"/>
      <c r="SRL462" s="2"/>
      <c r="SRM462" s="2"/>
      <c r="SRN462" s="2"/>
      <c r="SRO462" s="2"/>
      <c r="SRP462" s="2"/>
      <c r="SRQ462" s="2"/>
      <c r="SRR462" s="2"/>
      <c r="SRS462" s="2"/>
      <c r="SRT462" s="2"/>
      <c r="SRU462" s="2"/>
      <c r="SRV462" s="2"/>
      <c r="SRW462" s="2"/>
      <c r="SRX462" s="2"/>
      <c r="SRY462" s="2"/>
      <c r="SRZ462" s="2"/>
      <c r="SSA462" s="2"/>
      <c r="SSB462" s="2"/>
      <c r="SSC462" s="2"/>
      <c r="SSD462" s="2"/>
      <c r="SSE462" s="2"/>
      <c r="SSF462" s="2"/>
      <c r="SSG462" s="2"/>
      <c r="SSH462" s="2"/>
      <c r="SSI462" s="2"/>
      <c r="SSJ462" s="2"/>
      <c r="SSK462" s="2"/>
      <c r="SSL462" s="2"/>
      <c r="SSM462" s="2"/>
      <c r="SSN462" s="2"/>
      <c r="SSO462" s="2"/>
      <c r="SSP462" s="2"/>
      <c r="SSQ462" s="2"/>
      <c r="SSR462" s="2"/>
      <c r="SSS462" s="2"/>
      <c r="SST462" s="2"/>
      <c r="SSU462" s="2"/>
      <c r="SSV462" s="2"/>
      <c r="SSW462" s="2"/>
      <c r="SSX462" s="2"/>
      <c r="SSY462" s="2"/>
      <c r="SSZ462" s="2"/>
      <c r="STA462" s="2"/>
      <c r="STB462" s="2"/>
      <c r="STC462" s="2"/>
      <c r="STD462" s="2"/>
      <c r="STE462" s="2"/>
      <c r="STF462" s="2"/>
      <c r="STG462" s="2"/>
      <c r="STH462" s="2"/>
      <c r="STI462" s="2"/>
      <c r="STJ462" s="2"/>
      <c r="STK462" s="2"/>
      <c r="STL462" s="2"/>
      <c r="STM462" s="2"/>
      <c r="STN462" s="2"/>
      <c r="STO462" s="2"/>
      <c r="STP462" s="2"/>
      <c r="STQ462" s="2"/>
      <c r="STR462" s="2"/>
      <c r="STS462" s="2"/>
      <c r="STT462" s="2"/>
      <c r="STU462" s="2"/>
      <c r="STV462" s="2"/>
      <c r="STW462" s="2"/>
      <c r="STX462" s="2"/>
      <c r="STY462" s="2"/>
      <c r="STZ462" s="2"/>
      <c r="SUA462" s="2"/>
      <c r="SUB462" s="2"/>
      <c r="SUC462" s="2"/>
      <c r="SUD462" s="2"/>
      <c r="SUE462" s="2"/>
      <c r="SUF462" s="2"/>
      <c r="SUG462" s="2"/>
      <c r="SUH462" s="2"/>
      <c r="SUI462" s="2"/>
      <c r="SUJ462" s="2"/>
      <c r="SUK462" s="2"/>
      <c r="SUL462" s="2"/>
      <c r="SUM462" s="2"/>
      <c r="SUN462" s="2"/>
      <c r="SUO462" s="2"/>
      <c r="SUP462" s="2"/>
      <c r="SUQ462" s="2"/>
      <c r="SUR462" s="2"/>
      <c r="SUS462" s="2"/>
      <c r="SUT462" s="2"/>
      <c r="SUU462" s="2"/>
      <c r="SUV462" s="2"/>
      <c r="SUW462" s="2"/>
      <c r="SUX462" s="2"/>
      <c r="SUY462" s="2"/>
      <c r="SUZ462" s="2"/>
      <c r="SVA462" s="2"/>
      <c r="SVB462" s="2"/>
      <c r="SVC462" s="2"/>
      <c r="SVD462" s="2"/>
      <c r="SVE462" s="2"/>
      <c r="SVF462" s="2"/>
      <c r="SVG462" s="2"/>
      <c r="SVH462" s="2"/>
      <c r="SVI462" s="2"/>
      <c r="SVJ462" s="2"/>
      <c r="SVK462" s="2"/>
      <c r="SVL462" s="2"/>
      <c r="SVM462" s="2"/>
      <c r="SVN462" s="2"/>
      <c r="SVO462" s="2"/>
      <c r="SVP462" s="2"/>
      <c r="SVQ462" s="2"/>
      <c r="SVR462" s="2"/>
      <c r="SVS462" s="2"/>
      <c r="SVT462" s="2"/>
      <c r="SVU462" s="2"/>
      <c r="SVV462" s="2"/>
      <c r="SVW462" s="2"/>
      <c r="SVX462" s="2"/>
      <c r="SVY462" s="2"/>
      <c r="SVZ462" s="2"/>
      <c r="SWA462" s="2"/>
      <c r="SWB462" s="2"/>
      <c r="SWC462" s="2"/>
      <c r="SWD462" s="2"/>
      <c r="SWE462" s="2"/>
      <c r="SWF462" s="2"/>
      <c r="SWG462" s="2"/>
      <c r="SWH462" s="2"/>
      <c r="SWI462" s="2"/>
      <c r="SWJ462" s="2"/>
      <c r="SWK462" s="2"/>
      <c r="SWL462" s="2"/>
      <c r="SWM462" s="2"/>
      <c r="SWN462" s="2"/>
      <c r="SWO462" s="2"/>
      <c r="SWP462" s="2"/>
      <c r="SWQ462" s="2"/>
      <c r="SWR462" s="2"/>
      <c r="SWS462" s="2"/>
      <c r="SWT462" s="2"/>
      <c r="SWU462" s="2"/>
      <c r="SWV462" s="2"/>
      <c r="SWW462" s="2"/>
      <c r="SWX462" s="2"/>
      <c r="SWY462" s="2"/>
      <c r="SWZ462" s="2"/>
      <c r="SXA462" s="2"/>
      <c r="SXB462" s="2"/>
      <c r="SXC462" s="2"/>
      <c r="SXD462" s="2"/>
      <c r="SXE462" s="2"/>
      <c r="SXF462" s="2"/>
      <c r="SXG462" s="2"/>
      <c r="SXH462" s="2"/>
      <c r="SXI462" s="2"/>
      <c r="SXJ462" s="2"/>
      <c r="SXK462" s="2"/>
      <c r="SXL462" s="2"/>
      <c r="SXM462" s="2"/>
      <c r="SXN462" s="2"/>
      <c r="SXO462" s="2"/>
      <c r="SXP462" s="2"/>
      <c r="SXQ462" s="2"/>
      <c r="SXR462" s="2"/>
      <c r="SXS462" s="2"/>
      <c r="SXT462" s="2"/>
      <c r="SXU462" s="2"/>
      <c r="SXV462" s="2"/>
      <c r="SXW462" s="2"/>
      <c r="SXX462" s="2"/>
      <c r="SXY462" s="2"/>
      <c r="SXZ462" s="2"/>
      <c r="SYA462" s="2"/>
      <c r="SYB462" s="2"/>
      <c r="SYC462" s="2"/>
      <c r="SYD462" s="2"/>
      <c r="SYE462" s="2"/>
      <c r="SYF462" s="2"/>
      <c r="SYG462" s="2"/>
      <c r="SYH462" s="2"/>
      <c r="SYI462" s="2"/>
      <c r="SYJ462" s="2"/>
      <c r="SYK462" s="2"/>
      <c r="SYL462" s="2"/>
      <c r="SYM462" s="2"/>
      <c r="SYN462" s="2"/>
      <c r="SYO462" s="2"/>
      <c r="SYP462" s="2"/>
      <c r="SYQ462" s="2"/>
      <c r="SYR462" s="2"/>
      <c r="SYS462" s="2"/>
      <c r="SYT462" s="2"/>
      <c r="SYU462" s="2"/>
      <c r="SYV462" s="2"/>
      <c r="SYW462" s="2"/>
      <c r="SYX462" s="2"/>
      <c r="SYY462" s="2"/>
      <c r="SYZ462" s="2"/>
      <c r="SZA462" s="2"/>
      <c r="SZB462" s="2"/>
      <c r="SZC462" s="2"/>
      <c r="SZD462" s="2"/>
      <c r="SZE462" s="2"/>
      <c r="SZF462" s="2"/>
      <c r="SZG462" s="2"/>
      <c r="SZH462" s="2"/>
      <c r="SZI462" s="2"/>
      <c r="SZJ462" s="2"/>
      <c r="SZK462" s="2"/>
      <c r="SZL462" s="2"/>
      <c r="SZM462" s="2"/>
      <c r="SZN462" s="2"/>
      <c r="SZO462" s="2"/>
      <c r="SZP462" s="2"/>
      <c r="SZQ462" s="2"/>
      <c r="SZR462" s="2"/>
      <c r="SZS462" s="2"/>
      <c r="SZT462" s="2"/>
      <c r="SZU462" s="2"/>
      <c r="SZV462" s="2"/>
      <c r="SZW462" s="2"/>
      <c r="SZX462" s="2"/>
      <c r="SZY462" s="2"/>
      <c r="SZZ462" s="2"/>
      <c r="TAA462" s="2"/>
      <c r="TAB462" s="2"/>
      <c r="TAC462" s="2"/>
      <c r="TAD462" s="2"/>
      <c r="TAE462" s="2"/>
      <c r="TAF462" s="2"/>
      <c r="TAG462" s="2"/>
      <c r="TAH462" s="2"/>
      <c r="TAI462" s="2"/>
      <c r="TAJ462" s="2"/>
      <c r="TAK462" s="2"/>
      <c r="TAL462" s="2"/>
      <c r="TAM462" s="2"/>
      <c r="TAN462" s="2"/>
      <c r="TAO462" s="2"/>
      <c r="TAP462" s="2"/>
      <c r="TAQ462" s="2"/>
      <c r="TAR462" s="2"/>
      <c r="TAS462" s="2"/>
      <c r="TAT462" s="2"/>
      <c r="TAU462" s="2"/>
      <c r="TAV462" s="2"/>
      <c r="TAW462" s="2"/>
      <c r="TAX462" s="2"/>
      <c r="TAY462" s="2"/>
      <c r="TAZ462" s="2"/>
      <c r="TBA462" s="2"/>
      <c r="TBB462" s="2"/>
      <c r="TBC462" s="2"/>
      <c r="TBD462" s="2"/>
      <c r="TBE462" s="2"/>
      <c r="TBF462" s="2"/>
      <c r="TBG462" s="2"/>
      <c r="TBH462" s="2"/>
      <c r="TBI462" s="2"/>
      <c r="TBJ462" s="2"/>
      <c r="TBK462" s="2"/>
      <c r="TBL462" s="2"/>
      <c r="TBM462" s="2"/>
      <c r="TBN462" s="2"/>
      <c r="TBO462" s="2"/>
      <c r="TBP462" s="2"/>
      <c r="TBQ462" s="2"/>
      <c r="TBR462" s="2"/>
      <c r="TBS462" s="2"/>
      <c r="TBT462" s="2"/>
      <c r="TBU462" s="2"/>
      <c r="TBV462" s="2"/>
      <c r="TBW462" s="2"/>
      <c r="TBX462" s="2"/>
      <c r="TBY462" s="2"/>
      <c r="TBZ462" s="2"/>
      <c r="TCA462" s="2"/>
      <c r="TCB462" s="2"/>
      <c r="TCC462" s="2"/>
      <c r="TCD462" s="2"/>
      <c r="TCE462" s="2"/>
      <c r="TCF462" s="2"/>
      <c r="TCG462" s="2"/>
      <c r="TCH462" s="2"/>
      <c r="TCI462" s="2"/>
      <c r="TCJ462" s="2"/>
      <c r="TCK462" s="2"/>
      <c r="TCL462" s="2"/>
      <c r="TCM462" s="2"/>
      <c r="TCN462" s="2"/>
      <c r="TCO462" s="2"/>
      <c r="TCP462" s="2"/>
      <c r="TCQ462" s="2"/>
      <c r="TCR462" s="2"/>
      <c r="TCS462" s="2"/>
      <c r="TCT462" s="2"/>
      <c r="TCU462" s="2"/>
      <c r="TCV462" s="2"/>
      <c r="TCW462" s="2"/>
      <c r="TCX462" s="2"/>
      <c r="TCY462" s="2"/>
      <c r="TCZ462" s="2"/>
      <c r="TDA462" s="2"/>
      <c r="TDB462" s="2"/>
      <c r="TDC462" s="2"/>
      <c r="TDD462" s="2"/>
      <c r="TDE462" s="2"/>
      <c r="TDF462" s="2"/>
      <c r="TDG462" s="2"/>
      <c r="TDH462" s="2"/>
      <c r="TDI462" s="2"/>
      <c r="TDJ462" s="2"/>
      <c r="TDK462" s="2"/>
      <c r="TDL462" s="2"/>
      <c r="TDM462" s="2"/>
      <c r="TDN462" s="2"/>
      <c r="TDO462" s="2"/>
      <c r="TDP462" s="2"/>
      <c r="TDQ462" s="2"/>
      <c r="TDR462" s="2"/>
      <c r="TDS462" s="2"/>
      <c r="TDT462" s="2"/>
      <c r="TDU462" s="2"/>
      <c r="TDV462" s="2"/>
      <c r="TDW462" s="2"/>
      <c r="TDX462" s="2"/>
      <c r="TDY462" s="2"/>
      <c r="TDZ462" s="2"/>
      <c r="TEA462" s="2"/>
      <c r="TEB462" s="2"/>
      <c r="TEC462" s="2"/>
      <c r="TED462" s="2"/>
      <c r="TEE462" s="2"/>
      <c r="TEF462" s="2"/>
      <c r="TEG462" s="2"/>
      <c r="TEH462" s="2"/>
      <c r="TEI462" s="2"/>
      <c r="TEJ462" s="2"/>
      <c r="TEK462" s="2"/>
      <c r="TEL462" s="2"/>
      <c r="TEM462" s="2"/>
      <c r="TEN462" s="2"/>
      <c r="TEO462" s="2"/>
      <c r="TEP462" s="2"/>
      <c r="TEQ462" s="2"/>
      <c r="TER462" s="2"/>
      <c r="TES462" s="2"/>
      <c r="TET462" s="2"/>
      <c r="TEU462" s="2"/>
      <c r="TEV462" s="2"/>
      <c r="TEW462" s="2"/>
      <c r="TEX462" s="2"/>
      <c r="TEY462" s="2"/>
      <c r="TEZ462" s="2"/>
      <c r="TFA462" s="2"/>
      <c r="TFB462" s="2"/>
      <c r="TFC462" s="2"/>
      <c r="TFD462" s="2"/>
      <c r="TFE462" s="2"/>
      <c r="TFF462" s="2"/>
      <c r="TFG462" s="2"/>
      <c r="TFH462" s="2"/>
      <c r="TFI462" s="2"/>
      <c r="TFJ462" s="2"/>
      <c r="TFK462" s="2"/>
      <c r="TFL462" s="2"/>
      <c r="TFM462" s="2"/>
      <c r="TFN462" s="2"/>
      <c r="TFO462" s="2"/>
      <c r="TFP462" s="2"/>
      <c r="TFQ462" s="2"/>
      <c r="TFR462" s="2"/>
      <c r="TFS462" s="2"/>
      <c r="TFT462" s="2"/>
      <c r="TFU462" s="2"/>
      <c r="TFV462" s="2"/>
      <c r="TFW462" s="2"/>
      <c r="TFX462" s="2"/>
      <c r="TFY462" s="2"/>
      <c r="TFZ462" s="2"/>
      <c r="TGA462" s="2"/>
      <c r="TGB462" s="2"/>
      <c r="TGC462" s="2"/>
      <c r="TGD462" s="2"/>
      <c r="TGE462" s="2"/>
      <c r="TGF462" s="2"/>
      <c r="TGG462" s="2"/>
      <c r="TGH462" s="2"/>
      <c r="TGI462" s="2"/>
      <c r="TGJ462" s="2"/>
      <c r="TGK462" s="2"/>
      <c r="TGL462" s="2"/>
      <c r="TGM462" s="2"/>
      <c r="TGN462" s="2"/>
      <c r="TGO462" s="2"/>
      <c r="TGP462" s="2"/>
      <c r="TGQ462" s="2"/>
      <c r="TGR462" s="2"/>
      <c r="TGS462" s="2"/>
      <c r="TGT462" s="2"/>
      <c r="TGU462" s="2"/>
      <c r="TGV462" s="2"/>
      <c r="TGW462" s="2"/>
      <c r="TGX462" s="2"/>
      <c r="TGY462" s="2"/>
      <c r="TGZ462" s="2"/>
      <c r="THA462" s="2"/>
      <c r="THB462" s="2"/>
      <c r="THC462" s="2"/>
      <c r="THD462" s="2"/>
      <c r="THE462" s="2"/>
      <c r="THF462" s="2"/>
      <c r="THG462" s="2"/>
      <c r="THH462" s="2"/>
      <c r="THI462" s="2"/>
      <c r="THJ462" s="2"/>
      <c r="THK462" s="2"/>
      <c r="THL462" s="2"/>
      <c r="THM462" s="2"/>
      <c r="THN462" s="2"/>
      <c r="THO462" s="2"/>
      <c r="THP462" s="2"/>
      <c r="THQ462" s="2"/>
      <c r="THR462" s="2"/>
      <c r="THS462" s="2"/>
      <c r="THT462" s="2"/>
      <c r="THU462" s="2"/>
      <c r="THV462" s="2"/>
      <c r="THW462" s="2"/>
      <c r="THX462" s="2"/>
      <c r="THY462" s="2"/>
      <c r="THZ462" s="2"/>
      <c r="TIA462" s="2"/>
      <c r="TIB462" s="2"/>
      <c r="TIC462" s="2"/>
      <c r="TID462" s="2"/>
      <c r="TIE462" s="2"/>
      <c r="TIF462" s="2"/>
      <c r="TIG462" s="2"/>
      <c r="TIH462" s="2"/>
      <c r="TII462" s="2"/>
      <c r="TIJ462" s="2"/>
      <c r="TIK462" s="2"/>
      <c r="TIL462" s="2"/>
      <c r="TIM462" s="2"/>
      <c r="TIN462" s="2"/>
      <c r="TIO462" s="2"/>
      <c r="TIP462" s="2"/>
      <c r="TIQ462" s="2"/>
      <c r="TIR462" s="2"/>
      <c r="TIS462" s="2"/>
      <c r="TIT462" s="2"/>
      <c r="TIU462" s="2"/>
      <c r="TIV462" s="2"/>
      <c r="TIW462" s="2"/>
      <c r="TIX462" s="2"/>
      <c r="TIY462" s="2"/>
      <c r="TIZ462" s="2"/>
      <c r="TJA462" s="2"/>
      <c r="TJB462" s="2"/>
      <c r="TJC462" s="2"/>
      <c r="TJD462" s="2"/>
      <c r="TJE462" s="2"/>
      <c r="TJF462" s="2"/>
      <c r="TJG462" s="2"/>
      <c r="TJH462" s="2"/>
      <c r="TJI462" s="2"/>
      <c r="TJJ462" s="2"/>
      <c r="TJK462" s="2"/>
      <c r="TJL462" s="2"/>
      <c r="TJM462" s="2"/>
      <c r="TJN462" s="2"/>
      <c r="TJO462" s="2"/>
      <c r="TJP462" s="2"/>
      <c r="TJQ462" s="2"/>
      <c r="TJR462" s="2"/>
      <c r="TJS462" s="2"/>
      <c r="TJT462" s="2"/>
      <c r="TJU462" s="2"/>
      <c r="TJV462" s="2"/>
      <c r="TJW462" s="2"/>
      <c r="TJX462" s="2"/>
      <c r="TJY462" s="2"/>
      <c r="TJZ462" s="2"/>
      <c r="TKA462" s="2"/>
      <c r="TKB462" s="2"/>
      <c r="TKC462" s="2"/>
      <c r="TKD462" s="2"/>
      <c r="TKE462" s="2"/>
      <c r="TKF462" s="2"/>
      <c r="TKG462" s="2"/>
      <c r="TKH462" s="2"/>
      <c r="TKI462" s="2"/>
      <c r="TKJ462" s="2"/>
      <c r="TKK462" s="2"/>
      <c r="TKL462" s="2"/>
      <c r="TKM462" s="2"/>
      <c r="TKN462" s="2"/>
      <c r="TKO462" s="2"/>
      <c r="TKP462" s="2"/>
      <c r="TKQ462" s="2"/>
      <c r="TKR462" s="2"/>
      <c r="TKS462" s="2"/>
      <c r="TKT462" s="2"/>
      <c r="TKU462" s="2"/>
      <c r="TKV462" s="2"/>
      <c r="TKW462" s="2"/>
      <c r="TKX462" s="2"/>
      <c r="TKY462" s="2"/>
      <c r="TKZ462" s="2"/>
      <c r="TLA462" s="2"/>
      <c r="TLB462" s="2"/>
      <c r="TLC462" s="2"/>
      <c r="TLD462" s="2"/>
      <c r="TLE462" s="2"/>
      <c r="TLF462" s="2"/>
      <c r="TLG462" s="2"/>
      <c r="TLH462" s="2"/>
      <c r="TLI462" s="2"/>
      <c r="TLJ462" s="2"/>
      <c r="TLK462" s="2"/>
      <c r="TLL462" s="2"/>
      <c r="TLM462" s="2"/>
      <c r="TLN462" s="2"/>
      <c r="TLO462" s="2"/>
      <c r="TLP462" s="2"/>
      <c r="TLQ462" s="2"/>
      <c r="TLR462" s="2"/>
      <c r="TLS462" s="2"/>
      <c r="TLT462" s="2"/>
      <c r="TLU462" s="2"/>
      <c r="TLV462" s="2"/>
      <c r="TLW462" s="2"/>
      <c r="TLX462" s="2"/>
      <c r="TLY462" s="2"/>
      <c r="TLZ462" s="2"/>
      <c r="TMA462" s="2"/>
      <c r="TMB462" s="2"/>
      <c r="TMC462" s="2"/>
      <c r="TMD462" s="2"/>
      <c r="TME462" s="2"/>
      <c r="TMF462" s="2"/>
      <c r="TMG462" s="2"/>
      <c r="TMH462" s="2"/>
      <c r="TMI462" s="2"/>
      <c r="TMJ462" s="2"/>
      <c r="TMK462" s="2"/>
      <c r="TML462" s="2"/>
      <c r="TMM462" s="2"/>
      <c r="TMN462" s="2"/>
      <c r="TMO462" s="2"/>
      <c r="TMP462" s="2"/>
      <c r="TMQ462" s="2"/>
      <c r="TMR462" s="2"/>
      <c r="TMS462" s="2"/>
      <c r="TMT462" s="2"/>
      <c r="TMU462" s="2"/>
      <c r="TMV462" s="2"/>
      <c r="TMW462" s="2"/>
      <c r="TMX462" s="2"/>
      <c r="TMY462" s="2"/>
      <c r="TMZ462" s="2"/>
      <c r="TNA462" s="2"/>
      <c r="TNB462" s="2"/>
      <c r="TNC462" s="2"/>
      <c r="TND462" s="2"/>
      <c r="TNE462" s="2"/>
      <c r="TNF462" s="2"/>
      <c r="TNG462" s="2"/>
      <c r="TNH462" s="2"/>
      <c r="TNI462" s="2"/>
      <c r="TNJ462" s="2"/>
      <c r="TNK462" s="2"/>
      <c r="TNL462" s="2"/>
      <c r="TNM462" s="2"/>
      <c r="TNN462" s="2"/>
      <c r="TNO462" s="2"/>
      <c r="TNP462" s="2"/>
      <c r="TNQ462" s="2"/>
      <c r="TNR462" s="2"/>
      <c r="TNS462" s="2"/>
      <c r="TNT462" s="2"/>
      <c r="TNU462" s="2"/>
      <c r="TNV462" s="2"/>
      <c r="TNW462" s="2"/>
      <c r="TNX462" s="2"/>
      <c r="TNY462" s="2"/>
      <c r="TNZ462" s="2"/>
      <c r="TOA462" s="2"/>
      <c r="TOB462" s="2"/>
      <c r="TOC462" s="2"/>
      <c r="TOD462" s="2"/>
      <c r="TOE462" s="2"/>
      <c r="TOF462" s="2"/>
      <c r="TOG462" s="2"/>
      <c r="TOH462" s="2"/>
      <c r="TOI462" s="2"/>
      <c r="TOJ462" s="2"/>
      <c r="TOK462" s="2"/>
      <c r="TOL462" s="2"/>
      <c r="TOM462" s="2"/>
      <c r="TON462" s="2"/>
      <c r="TOO462" s="2"/>
      <c r="TOP462" s="2"/>
      <c r="TOQ462" s="2"/>
      <c r="TOR462" s="2"/>
      <c r="TOS462" s="2"/>
      <c r="TOT462" s="2"/>
      <c r="TOU462" s="2"/>
      <c r="TOV462" s="2"/>
      <c r="TOW462" s="2"/>
      <c r="TOX462" s="2"/>
      <c r="TOY462" s="2"/>
      <c r="TOZ462" s="2"/>
      <c r="TPA462" s="2"/>
      <c r="TPB462" s="2"/>
      <c r="TPC462" s="2"/>
      <c r="TPD462" s="2"/>
      <c r="TPE462" s="2"/>
      <c r="TPF462" s="2"/>
      <c r="TPG462" s="2"/>
      <c r="TPH462" s="2"/>
      <c r="TPI462" s="2"/>
      <c r="TPJ462" s="2"/>
      <c r="TPK462" s="2"/>
      <c r="TPL462" s="2"/>
      <c r="TPM462" s="2"/>
      <c r="TPN462" s="2"/>
      <c r="TPO462" s="2"/>
      <c r="TPP462" s="2"/>
      <c r="TPQ462" s="2"/>
      <c r="TPR462" s="2"/>
      <c r="TPS462" s="2"/>
      <c r="TPT462" s="2"/>
      <c r="TPU462" s="2"/>
      <c r="TPV462" s="2"/>
      <c r="TPW462" s="2"/>
      <c r="TPX462" s="2"/>
      <c r="TPY462" s="2"/>
      <c r="TPZ462" s="2"/>
      <c r="TQA462" s="2"/>
      <c r="TQB462" s="2"/>
      <c r="TQC462" s="2"/>
      <c r="TQD462" s="2"/>
      <c r="TQE462" s="2"/>
      <c r="TQF462" s="2"/>
      <c r="TQG462" s="2"/>
      <c r="TQH462" s="2"/>
      <c r="TQI462" s="2"/>
      <c r="TQJ462" s="2"/>
      <c r="TQK462" s="2"/>
      <c r="TQL462" s="2"/>
      <c r="TQM462" s="2"/>
      <c r="TQN462" s="2"/>
      <c r="TQO462" s="2"/>
      <c r="TQP462" s="2"/>
      <c r="TQQ462" s="2"/>
      <c r="TQR462" s="2"/>
      <c r="TQS462" s="2"/>
      <c r="TQT462" s="2"/>
      <c r="TQU462" s="2"/>
      <c r="TQV462" s="2"/>
      <c r="TQW462" s="2"/>
      <c r="TQX462" s="2"/>
      <c r="TQY462" s="2"/>
      <c r="TQZ462" s="2"/>
      <c r="TRA462" s="2"/>
      <c r="TRB462" s="2"/>
      <c r="TRC462" s="2"/>
      <c r="TRD462" s="2"/>
      <c r="TRE462" s="2"/>
      <c r="TRF462" s="2"/>
      <c r="TRG462" s="2"/>
      <c r="TRH462" s="2"/>
      <c r="TRI462" s="2"/>
      <c r="TRJ462" s="2"/>
      <c r="TRK462" s="2"/>
      <c r="TRL462" s="2"/>
      <c r="TRM462" s="2"/>
      <c r="TRN462" s="2"/>
      <c r="TRO462" s="2"/>
      <c r="TRP462" s="2"/>
      <c r="TRQ462" s="2"/>
      <c r="TRR462" s="2"/>
      <c r="TRS462" s="2"/>
      <c r="TRT462" s="2"/>
      <c r="TRU462" s="2"/>
      <c r="TRV462" s="2"/>
      <c r="TRW462" s="2"/>
      <c r="TRX462" s="2"/>
      <c r="TRY462" s="2"/>
      <c r="TRZ462" s="2"/>
      <c r="TSA462" s="2"/>
      <c r="TSB462" s="2"/>
      <c r="TSC462" s="2"/>
      <c r="TSD462" s="2"/>
      <c r="TSE462" s="2"/>
      <c r="TSF462" s="2"/>
      <c r="TSG462" s="2"/>
      <c r="TSH462" s="2"/>
      <c r="TSI462" s="2"/>
      <c r="TSJ462" s="2"/>
      <c r="TSK462" s="2"/>
      <c r="TSL462" s="2"/>
      <c r="TSM462" s="2"/>
      <c r="TSN462" s="2"/>
      <c r="TSO462" s="2"/>
      <c r="TSP462" s="2"/>
      <c r="TSQ462" s="2"/>
      <c r="TSR462" s="2"/>
      <c r="TSS462" s="2"/>
      <c r="TST462" s="2"/>
      <c r="TSU462" s="2"/>
      <c r="TSV462" s="2"/>
      <c r="TSW462" s="2"/>
      <c r="TSX462" s="2"/>
      <c r="TSY462" s="2"/>
      <c r="TSZ462" s="2"/>
      <c r="TTA462" s="2"/>
      <c r="TTB462" s="2"/>
      <c r="TTC462" s="2"/>
      <c r="TTD462" s="2"/>
      <c r="TTE462" s="2"/>
      <c r="TTF462" s="2"/>
      <c r="TTG462" s="2"/>
      <c r="TTH462" s="2"/>
      <c r="TTI462" s="2"/>
      <c r="TTJ462" s="2"/>
      <c r="TTK462" s="2"/>
      <c r="TTL462" s="2"/>
      <c r="TTM462" s="2"/>
      <c r="TTN462" s="2"/>
      <c r="TTO462" s="2"/>
      <c r="TTP462" s="2"/>
      <c r="TTQ462" s="2"/>
      <c r="TTR462" s="2"/>
      <c r="TTS462" s="2"/>
      <c r="TTT462" s="2"/>
      <c r="TTU462" s="2"/>
      <c r="TTV462" s="2"/>
      <c r="TTW462" s="2"/>
      <c r="TTX462" s="2"/>
      <c r="TTY462" s="2"/>
      <c r="TTZ462" s="2"/>
      <c r="TUA462" s="2"/>
      <c r="TUB462" s="2"/>
      <c r="TUC462" s="2"/>
      <c r="TUD462" s="2"/>
      <c r="TUE462" s="2"/>
      <c r="TUF462" s="2"/>
      <c r="TUG462" s="2"/>
      <c r="TUH462" s="2"/>
      <c r="TUI462" s="2"/>
      <c r="TUJ462" s="2"/>
      <c r="TUK462" s="2"/>
      <c r="TUL462" s="2"/>
      <c r="TUM462" s="2"/>
      <c r="TUN462" s="2"/>
      <c r="TUO462" s="2"/>
      <c r="TUP462" s="2"/>
      <c r="TUQ462" s="2"/>
      <c r="TUR462" s="2"/>
      <c r="TUS462" s="2"/>
      <c r="TUT462" s="2"/>
      <c r="TUU462" s="2"/>
      <c r="TUV462" s="2"/>
      <c r="TUW462" s="2"/>
      <c r="TUX462" s="2"/>
      <c r="TUY462" s="2"/>
      <c r="TUZ462" s="2"/>
      <c r="TVA462" s="2"/>
      <c r="TVB462" s="2"/>
      <c r="TVC462" s="2"/>
      <c r="TVD462" s="2"/>
      <c r="TVE462" s="2"/>
      <c r="TVF462" s="2"/>
      <c r="TVG462" s="2"/>
      <c r="TVH462" s="2"/>
      <c r="TVI462" s="2"/>
      <c r="TVJ462" s="2"/>
      <c r="TVK462" s="2"/>
      <c r="TVL462" s="2"/>
      <c r="TVM462" s="2"/>
      <c r="TVN462" s="2"/>
      <c r="TVO462" s="2"/>
      <c r="TVP462" s="2"/>
      <c r="TVQ462" s="2"/>
      <c r="TVR462" s="2"/>
      <c r="TVS462" s="2"/>
      <c r="TVT462" s="2"/>
      <c r="TVU462" s="2"/>
      <c r="TVV462" s="2"/>
      <c r="TVW462" s="2"/>
      <c r="TVX462" s="2"/>
      <c r="TVY462" s="2"/>
      <c r="TVZ462" s="2"/>
      <c r="TWA462" s="2"/>
      <c r="TWB462" s="2"/>
      <c r="TWC462" s="2"/>
      <c r="TWD462" s="2"/>
      <c r="TWE462" s="2"/>
      <c r="TWF462" s="2"/>
      <c r="TWG462" s="2"/>
      <c r="TWH462" s="2"/>
      <c r="TWI462" s="2"/>
      <c r="TWJ462" s="2"/>
      <c r="TWK462" s="2"/>
      <c r="TWL462" s="2"/>
      <c r="TWM462" s="2"/>
      <c r="TWN462" s="2"/>
      <c r="TWO462" s="2"/>
      <c r="TWP462" s="2"/>
      <c r="TWQ462" s="2"/>
      <c r="TWR462" s="2"/>
      <c r="TWS462" s="2"/>
      <c r="TWT462" s="2"/>
      <c r="TWU462" s="2"/>
      <c r="TWV462" s="2"/>
      <c r="TWW462" s="2"/>
      <c r="TWX462" s="2"/>
      <c r="TWY462" s="2"/>
      <c r="TWZ462" s="2"/>
      <c r="TXA462" s="2"/>
      <c r="TXB462" s="2"/>
      <c r="TXC462" s="2"/>
      <c r="TXD462" s="2"/>
      <c r="TXE462" s="2"/>
      <c r="TXF462" s="2"/>
      <c r="TXG462" s="2"/>
      <c r="TXH462" s="2"/>
      <c r="TXI462" s="2"/>
      <c r="TXJ462" s="2"/>
      <c r="TXK462" s="2"/>
      <c r="TXL462" s="2"/>
      <c r="TXM462" s="2"/>
      <c r="TXN462" s="2"/>
      <c r="TXO462" s="2"/>
      <c r="TXP462" s="2"/>
      <c r="TXQ462" s="2"/>
      <c r="TXR462" s="2"/>
      <c r="TXS462" s="2"/>
      <c r="TXT462" s="2"/>
      <c r="TXU462" s="2"/>
      <c r="TXV462" s="2"/>
      <c r="TXW462" s="2"/>
      <c r="TXX462" s="2"/>
      <c r="TXY462" s="2"/>
      <c r="TXZ462" s="2"/>
      <c r="TYA462" s="2"/>
      <c r="TYB462" s="2"/>
      <c r="TYC462" s="2"/>
      <c r="TYD462" s="2"/>
      <c r="TYE462" s="2"/>
      <c r="TYF462" s="2"/>
      <c r="TYG462" s="2"/>
      <c r="TYH462" s="2"/>
      <c r="TYI462" s="2"/>
      <c r="TYJ462" s="2"/>
      <c r="TYK462" s="2"/>
      <c r="TYL462" s="2"/>
      <c r="TYM462" s="2"/>
      <c r="TYN462" s="2"/>
      <c r="TYO462" s="2"/>
      <c r="TYP462" s="2"/>
      <c r="TYQ462" s="2"/>
      <c r="TYR462" s="2"/>
      <c r="TYS462" s="2"/>
      <c r="TYT462" s="2"/>
      <c r="TYU462" s="2"/>
      <c r="TYV462" s="2"/>
      <c r="TYW462" s="2"/>
      <c r="TYX462" s="2"/>
      <c r="TYY462" s="2"/>
      <c r="TYZ462" s="2"/>
      <c r="TZA462" s="2"/>
      <c r="TZB462" s="2"/>
      <c r="TZC462" s="2"/>
      <c r="TZD462" s="2"/>
      <c r="TZE462" s="2"/>
      <c r="TZF462" s="2"/>
      <c r="TZG462" s="2"/>
      <c r="TZH462" s="2"/>
      <c r="TZI462" s="2"/>
      <c r="TZJ462" s="2"/>
      <c r="TZK462" s="2"/>
      <c r="TZL462" s="2"/>
      <c r="TZM462" s="2"/>
      <c r="TZN462" s="2"/>
      <c r="TZO462" s="2"/>
      <c r="TZP462" s="2"/>
      <c r="TZQ462" s="2"/>
      <c r="TZR462" s="2"/>
      <c r="TZS462" s="2"/>
      <c r="TZT462" s="2"/>
      <c r="TZU462" s="2"/>
      <c r="TZV462" s="2"/>
      <c r="TZW462" s="2"/>
      <c r="TZX462" s="2"/>
      <c r="TZY462" s="2"/>
      <c r="TZZ462" s="2"/>
      <c r="UAA462" s="2"/>
      <c r="UAB462" s="2"/>
      <c r="UAC462" s="2"/>
      <c r="UAD462" s="2"/>
      <c r="UAE462" s="2"/>
      <c r="UAF462" s="2"/>
      <c r="UAG462" s="2"/>
      <c r="UAH462" s="2"/>
      <c r="UAI462" s="2"/>
      <c r="UAJ462" s="2"/>
      <c r="UAK462" s="2"/>
      <c r="UAL462" s="2"/>
      <c r="UAM462" s="2"/>
      <c r="UAN462" s="2"/>
      <c r="UAO462" s="2"/>
      <c r="UAP462" s="2"/>
      <c r="UAQ462" s="2"/>
      <c r="UAR462" s="2"/>
      <c r="UAS462" s="2"/>
      <c r="UAT462" s="2"/>
      <c r="UAU462" s="2"/>
      <c r="UAV462" s="2"/>
      <c r="UAW462" s="2"/>
      <c r="UAX462" s="2"/>
      <c r="UAY462" s="2"/>
      <c r="UAZ462" s="2"/>
      <c r="UBA462" s="2"/>
      <c r="UBB462" s="2"/>
      <c r="UBC462" s="2"/>
      <c r="UBD462" s="2"/>
      <c r="UBE462" s="2"/>
      <c r="UBF462" s="2"/>
      <c r="UBG462" s="2"/>
      <c r="UBH462" s="2"/>
      <c r="UBI462" s="2"/>
      <c r="UBJ462" s="2"/>
      <c r="UBK462" s="2"/>
      <c r="UBL462" s="2"/>
      <c r="UBM462" s="2"/>
      <c r="UBN462" s="2"/>
      <c r="UBO462" s="2"/>
      <c r="UBP462" s="2"/>
      <c r="UBQ462" s="2"/>
      <c r="UBR462" s="2"/>
      <c r="UBS462" s="2"/>
      <c r="UBT462" s="2"/>
      <c r="UBU462" s="2"/>
      <c r="UBV462" s="2"/>
      <c r="UBW462" s="2"/>
      <c r="UBX462" s="2"/>
      <c r="UBY462" s="2"/>
      <c r="UBZ462" s="2"/>
      <c r="UCA462" s="2"/>
      <c r="UCB462" s="2"/>
      <c r="UCC462" s="2"/>
      <c r="UCD462" s="2"/>
      <c r="UCE462" s="2"/>
      <c r="UCF462" s="2"/>
      <c r="UCG462" s="2"/>
      <c r="UCH462" s="2"/>
      <c r="UCI462" s="2"/>
      <c r="UCJ462" s="2"/>
      <c r="UCK462" s="2"/>
      <c r="UCL462" s="2"/>
      <c r="UCM462" s="2"/>
      <c r="UCN462" s="2"/>
      <c r="UCO462" s="2"/>
      <c r="UCP462" s="2"/>
      <c r="UCQ462" s="2"/>
      <c r="UCR462" s="2"/>
      <c r="UCS462" s="2"/>
      <c r="UCT462" s="2"/>
      <c r="UCU462" s="2"/>
      <c r="UCV462" s="2"/>
      <c r="UCW462" s="2"/>
      <c r="UCX462" s="2"/>
      <c r="UCY462" s="2"/>
      <c r="UCZ462" s="2"/>
      <c r="UDA462" s="2"/>
      <c r="UDB462" s="2"/>
      <c r="UDC462" s="2"/>
      <c r="UDD462" s="2"/>
      <c r="UDE462" s="2"/>
      <c r="UDF462" s="2"/>
      <c r="UDG462" s="2"/>
      <c r="UDH462" s="2"/>
      <c r="UDI462" s="2"/>
      <c r="UDJ462" s="2"/>
      <c r="UDK462" s="2"/>
      <c r="UDL462" s="2"/>
      <c r="UDM462" s="2"/>
      <c r="UDN462" s="2"/>
      <c r="UDO462" s="2"/>
      <c r="UDP462" s="2"/>
      <c r="UDQ462" s="2"/>
      <c r="UDR462" s="2"/>
      <c r="UDS462" s="2"/>
      <c r="UDT462" s="2"/>
      <c r="UDU462" s="2"/>
      <c r="UDV462" s="2"/>
      <c r="UDW462" s="2"/>
      <c r="UDX462" s="2"/>
      <c r="UDY462" s="2"/>
      <c r="UDZ462" s="2"/>
      <c r="UEA462" s="2"/>
      <c r="UEB462" s="2"/>
      <c r="UEC462" s="2"/>
      <c r="UED462" s="2"/>
      <c r="UEE462" s="2"/>
      <c r="UEF462" s="2"/>
      <c r="UEG462" s="2"/>
      <c r="UEH462" s="2"/>
      <c r="UEI462" s="2"/>
      <c r="UEJ462" s="2"/>
      <c r="UEK462" s="2"/>
      <c r="UEL462" s="2"/>
      <c r="UEM462" s="2"/>
      <c r="UEN462" s="2"/>
      <c r="UEO462" s="2"/>
      <c r="UEP462" s="2"/>
      <c r="UEQ462" s="2"/>
      <c r="UER462" s="2"/>
      <c r="UES462" s="2"/>
      <c r="UET462" s="2"/>
      <c r="UEU462" s="2"/>
      <c r="UEV462" s="2"/>
      <c r="UEW462" s="2"/>
      <c r="UEX462" s="2"/>
      <c r="UEY462" s="2"/>
      <c r="UEZ462" s="2"/>
      <c r="UFA462" s="2"/>
      <c r="UFB462" s="2"/>
      <c r="UFC462" s="2"/>
      <c r="UFD462" s="2"/>
      <c r="UFE462" s="2"/>
      <c r="UFF462" s="2"/>
      <c r="UFG462" s="2"/>
      <c r="UFH462" s="2"/>
      <c r="UFI462" s="2"/>
      <c r="UFJ462" s="2"/>
      <c r="UFK462" s="2"/>
      <c r="UFL462" s="2"/>
      <c r="UFM462" s="2"/>
      <c r="UFN462" s="2"/>
      <c r="UFO462" s="2"/>
      <c r="UFP462" s="2"/>
      <c r="UFQ462" s="2"/>
      <c r="UFR462" s="2"/>
      <c r="UFS462" s="2"/>
      <c r="UFT462" s="2"/>
      <c r="UFU462" s="2"/>
      <c r="UFV462" s="2"/>
      <c r="UFW462" s="2"/>
      <c r="UFX462" s="2"/>
      <c r="UFY462" s="2"/>
      <c r="UFZ462" s="2"/>
      <c r="UGA462" s="2"/>
      <c r="UGB462" s="2"/>
      <c r="UGC462" s="2"/>
      <c r="UGD462" s="2"/>
      <c r="UGE462" s="2"/>
      <c r="UGF462" s="2"/>
      <c r="UGG462" s="2"/>
      <c r="UGH462" s="2"/>
      <c r="UGI462" s="2"/>
      <c r="UGJ462" s="2"/>
      <c r="UGK462" s="2"/>
      <c r="UGL462" s="2"/>
      <c r="UGM462" s="2"/>
      <c r="UGN462" s="2"/>
      <c r="UGO462" s="2"/>
      <c r="UGP462" s="2"/>
      <c r="UGQ462" s="2"/>
      <c r="UGR462" s="2"/>
      <c r="UGS462" s="2"/>
      <c r="UGT462" s="2"/>
      <c r="UGU462" s="2"/>
      <c r="UGV462" s="2"/>
      <c r="UGW462" s="2"/>
      <c r="UGX462" s="2"/>
      <c r="UGY462" s="2"/>
      <c r="UGZ462" s="2"/>
      <c r="UHA462" s="2"/>
      <c r="UHB462" s="2"/>
      <c r="UHC462" s="2"/>
      <c r="UHD462" s="2"/>
      <c r="UHE462" s="2"/>
      <c r="UHF462" s="2"/>
      <c r="UHG462" s="2"/>
      <c r="UHH462" s="2"/>
      <c r="UHI462" s="2"/>
      <c r="UHJ462" s="2"/>
      <c r="UHK462" s="2"/>
      <c r="UHL462" s="2"/>
      <c r="UHM462" s="2"/>
      <c r="UHN462" s="2"/>
      <c r="UHO462" s="2"/>
      <c r="UHP462" s="2"/>
      <c r="UHQ462" s="2"/>
      <c r="UHR462" s="2"/>
      <c r="UHS462" s="2"/>
      <c r="UHT462" s="2"/>
      <c r="UHU462" s="2"/>
      <c r="UHV462" s="2"/>
      <c r="UHW462" s="2"/>
      <c r="UHX462" s="2"/>
      <c r="UHY462" s="2"/>
      <c r="UHZ462" s="2"/>
      <c r="UIA462" s="2"/>
      <c r="UIB462" s="2"/>
      <c r="UIC462" s="2"/>
      <c r="UID462" s="2"/>
      <c r="UIE462" s="2"/>
      <c r="UIF462" s="2"/>
      <c r="UIG462" s="2"/>
      <c r="UIH462" s="2"/>
      <c r="UII462" s="2"/>
      <c r="UIJ462" s="2"/>
      <c r="UIK462" s="2"/>
      <c r="UIL462" s="2"/>
      <c r="UIM462" s="2"/>
      <c r="UIN462" s="2"/>
      <c r="UIO462" s="2"/>
      <c r="UIP462" s="2"/>
      <c r="UIQ462" s="2"/>
      <c r="UIR462" s="2"/>
      <c r="UIS462" s="2"/>
      <c r="UIT462" s="2"/>
      <c r="UIU462" s="2"/>
      <c r="UIV462" s="2"/>
      <c r="UIW462" s="2"/>
      <c r="UIX462" s="2"/>
      <c r="UIY462" s="2"/>
      <c r="UIZ462" s="2"/>
      <c r="UJA462" s="2"/>
      <c r="UJB462" s="2"/>
      <c r="UJC462" s="2"/>
      <c r="UJD462" s="2"/>
      <c r="UJE462" s="2"/>
      <c r="UJF462" s="2"/>
      <c r="UJG462" s="2"/>
      <c r="UJH462" s="2"/>
      <c r="UJI462" s="2"/>
      <c r="UJJ462" s="2"/>
      <c r="UJK462" s="2"/>
      <c r="UJL462" s="2"/>
      <c r="UJM462" s="2"/>
      <c r="UJN462" s="2"/>
      <c r="UJO462" s="2"/>
      <c r="UJP462" s="2"/>
      <c r="UJQ462" s="2"/>
      <c r="UJR462" s="2"/>
      <c r="UJS462" s="2"/>
      <c r="UJT462" s="2"/>
      <c r="UJU462" s="2"/>
      <c r="UJV462" s="2"/>
      <c r="UJW462" s="2"/>
      <c r="UJX462" s="2"/>
      <c r="UJY462" s="2"/>
      <c r="UJZ462" s="2"/>
      <c r="UKA462" s="2"/>
      <c r="UKB462" s="2"/>
      <c r="UKC462" s="2"/>
      <c r="UKD462" s="2"/>
      <c r="UKE462" s="2"/>
      <c r="UKF462" s="2"/>
      <c r="UKG462" s="2"/>
      <c r="UKH462" s="2"/>
      <c r="UKI462" s="2"/>
      <c r="UKJ462" s="2"/>
      <c r="UKK462" s="2"/>
      <c r="UKL462" s="2"/>
      <c r="UKM462" s="2"/>
      <c r="UKN462" s="2"/>
      <c r="UKO462" s="2"/>
      <c r="UKP462" s="2"/>
      <c r="UKQ462" s="2"/>
      <c r="UKR462" s="2"/>
      <c r="UKS462" s="2"/>
      <c r="UKT462" s="2"/>
      <c r="UKU462" s="2"/>
      <c r="UKV462" s="2"/>
      <c r="UKW462" s="2"/>
      <c r="UKX462" s="2"/>
      <c r="UKY462" s="2"/>
      <c r="UKZ462" s="2"/>
      <c r="ULA462" s="2"/>
      <c r="ULB462" s="2"/>
      <c r="ULC462" s="2"/>
      <c r="ULD462" s="2"/>
      <c r="ULE462" s="2"/>
      <c r="ULF462" s="2"/>
      <c r="ULG462" s="2"/>
      <c r="ULH462" s="2"/>
      <c r="ULI462" s="2"/>
      <c r="ULJ462" s="2"/>
      <c r="ULK462" s="2"/>
      <c r="ULL462" s="2"/>
      <c r="ULM462" s="2"/>
      <c r="ULN462" s="2"/>
      <c r="ULO462" s="2"/>
      <c r="ULP462" s="2"/>
      <c r="ULQ462" s="2"/>
      <c r="ULR462" s="2"/>
      <c r="ULS462" s="2"/>
      <c r="ULT462" s="2"/>
      <c r="ULU462" s="2"/>
      <c r="ULV462" s="2"/>
      <c r="ULW462" s="2"/>
      <c r="ULX462" s="2"/>
      <c r="ULY462" s="2"/>
      <c r="ULZ462" s="2"/>
      <c r="UMA462" s="2"/>
      <c r="UMB462" s="2"/>
      <c r="UMC462" s="2"/>
      <c r="UMD462" s="2"/>
      <c r="UME462" s="2"/>
      <c r="UMF462" s="2"/>
      <c r="UMG462" s="2"/>
      <c r="UMH462" s="2"/>
      <c r="UMI462" s="2"/>
      <c r="UMJ462" s="2"/>
      <c r="UMK462" s="2"/>
      <c r="UML462" s="2"/>
      <c r="UMM462" s="2"/>
      <c r="UMN462" s="2"/>
      <c r="UMO462" s="2"/>
      <c r="UMP462" s="2"/>
      <c r="UMQ462" s="2"/>
      <c r="UMR462" s="2"/>
      <c r="UMS462" s="2"/>
      <c r="UMT462" s="2"/>
      <c r="UMU462" s="2"/>
      <c r="UMV462" s="2"/>
      <c r="UMW462" s="2"/>
      <c r="UMX462" s="2"/>
      <c r="UMY462" s="2"/>
      <c r="UMZ462" s="2"/>
      <c r="UNA462" s="2"/>
      <c r="UNB462" s="2"/>
      <c r="UNC462" s="2"/>
      <c r="UND462" s="2"/>
      <c r="UNE462" s="2"/>
      <c r="UNF462" s="2"/>
      <c r="UNG462" s="2"/>
      <c r="UNH462" s="2"/>
      <c r="UNI462" s="2"/>
      <c r="UNJ462" s="2"/>
      <c r="UNK462" s="2"/>
      <c r="UNL462" s="2"/>
      <c r="UNM462" s="2"/>
      <c r="UNN462" s="2"/>
      <c r="UNO462" s="2"/>
      <c r="UNP462" s="2"/>
      <c r="UNQ462" s="2"/>
      <c r="UNR462" s="2"/>
      <c r="UNS462" s="2"/>
      <c r="UNT462" s="2"/>
      <c r="UNU462" s="2"/>
      <c r="UNV462" s="2"/>
      <c r="UNW462" s="2"/>
      <c r="UNX462" s="2"/>
      <c r="UNY462" s="2"/>
      <c r="UNZ462" s="2"/>
      <c r="UOA462" s="2"/>
      <c r="UOB462" s="2"/>
      <c r="UOC462" s="2"/>
      <c r="UOD462" s="2"/>
      <c r="UOE462" s="2"/>
      <c r="UOF462" s="2"/>
      <c r="UOG462" s="2"/>
      <c r="UOH462" s="2"/>
      <c r="UOI462" s="2"/>
      <c r="UOJ462" s="2"/>
      <c r="UOK462" s="2"/>
      <c r="UOL462" s="2"/>
      <c r="UOM462" s="2"/>
      <c r="UON462" s="2"/>
      <c r="UOO462" s="2"/>
      <c r="UOP462" s="2"/>
      <c r="UOQ462" s="2"/>
      <c r="UOR462" s="2"/>
      <c r="UOS462" s="2"/>
      <c r="UOT462" s="2"/>
      <c r="UOU462" s="2"/>
      <c r="UOV462" s="2"/>
      <c r="UOW462" s="2"/>
      <c r="UOX462" s="2"/>
      <c r="UOY462" s="2"/>
      <c r="UOZ462" s="2"/>
      <c r="UPA462" s="2"/>
      <c r="UPB462" s="2"/>
      <c r="UPC462" s="2"/>
      <c r="UPD462" s="2"/>
      <c r="UPE462" s="2"/>
      <c r="UPF462" s="2"/>
      <c r="UPG462" s="2"/>
      <c r="UPH462" s="2"/>
      <c r="UPI462" s="2"/>
      <c r="UPJ462" s="2"/>
      <c r="UPK462" s="2"/>
      <c r="UPL462" s="2"/>
      <c r="UPM462" s="2"/>
      <c r="UPN462" s="2"/>
      <c r="UPO462" s="2"/>
      <c r="UPP462" s="2"/>
      <c r="UPQ462" s="2"/>
      <c r="UPR462" s="2"/>
      <c r="UPS462" s="2"/>
      <c r="UPT462" s="2"/>
      <c r="UPU462" s="2"/>
      <c r="UPV462" s="2"/>
      <c r="UPW462" s="2"/>
      <c r="UPX462" s="2"/>
      <c r="UPY462" s="2"/>
      <c r="UPZ462" s="2"/>
      <c r="UQA462" s="2"/>
      <c r="UQB462" s="2"/>
      <c r="UQC462" s="2"/>
      <c r="UQD462" s="2"/>
      <c r="UQE462" s="2"/>
      <c r="UQF462" s="2"/>
      <c r="UQG462" s="2"/>
      <c r="UQH462" s="2"/>
      <c r="UQI462" s="2"/>
      <c r="UQJ462" s="2"/>
      <c r="UQK462" s="2"/>
      <c r="UQL462" s="2"/>
      <c r="UQM462" s="2"/>
      <c r="UQN462" s="2"/>
      <c r="UQO462" s="2"/>
      <c r="UQP462" s="2"/>
      <c r="UQQ462" s="2"/>
      <c r="UQR462" s="2"/>
      <c r="UQS462" s="2"/>
      <c r="UQT462" s="2"/>
      <c r="UQU462" s="2"/>
      <c r="UQV462" s="2"/>
      <c r="UQW462" s="2"/>
      <c r="UQX462" s="2"/>
      <c r="UQY462" s="2"/>
      <c r="UQZ462" s="2"/>
      <c r="URA462" s="2"/>
      <c r="URB462" s="2"/>
      <c r="URC462" s="2"/>
      <c r="URD462" s="2"/>
      <c r="URE462" s="2"/>
      <c r="URF462" s="2"/>
      <c r="URG462" s="2"/>
      <c r="URH462" s="2"/>
      <c r="URI462" s="2"/>
      <c r="URJ462" s="2"/>
      <c r="URK462" s="2"/>
      <c r="URL462" s="2"/>
      <c r="URM462" s="2"/>
      <c r="URN462" s="2"/>
      <c r="URO462" s="2"/>
      <c r="URP462" s="2"/>
      <c r="URQ462" s="2"/>
      <c r="URR462" s="2"/>
      <c r="URS462" s="2"/>
      <c r="URT462" s="2"/>
      <c r="URU462" s="2"/>
      <c r="URV462" s="2"/>
      <c r="URW462" s="2"/>
      <c r="URX462" s="2"/>
      <c r="URY462" s="2"/>
      <c r="URZ462" s="2"/>
      <c r="USA462" s="2"/>
      <c r="USB462" s="2"/>
      <c r="USC462" s="2"/>
      <c r="USD462" s="2"/>
      <c r="USE462" s="2"/>
      <c r="USF462" s="2"/>
      <c r="USG462" s="2"/>
      <c r="USH462" s="2"/>
      <c r="USI462" s="2"/>
      <c r="USJ462" s="2"/>
      <c r="USK462" s="2"/>
      <c r="USL462" s="2"/>
      <c r="USM462" s="2"/>
      <c r="USN462" s="2"/>
      <c r="USO462" s="2"/>
      <c r="USP462" s="2"/>
      <c r="USQ462" s="2"/>
      <c r="USR462" s="2"/>
      <c r="USS462" s="2"/>
      <c r="UST462" s="2"/>
      <c r="USU462" s="2"/>
      <c r="USV462" s="2"/>
      <c r="USW462" s="2"/>
      <c r="USX462" s="2"/>
      <c r="USY462" s="2"/>
      <c r="USZ462" s="2"/>
      <c r="UTA462" s="2"/>
      <c r="UTB462" s="2"/>
      <c r="UTC462" s="2"/>
      <c r="UTD462" s="2"/>
      <c r="UTE462" s="2"/>
      <c r="UTF462" s="2"/>
      <c r="UTG462" s="2"/>
      <c r="UTH462" s="2"/>
      <c r="UTI462" s="2"/>
      <c r="UTJ462" s="2"/>
      <c r="UTK462" s="2"/>
      <c r="UTL462" s="2"/>
      <c r="UTM462" s="2"/>
      <c r="UTN462" s="2"/>
      <c r="UTO462" s="2"/>
      <c r="UTP462" s="2"/>
      <c r="UTQ462" s="2"/>
      <c r="UTR462" s="2"/>
      <c r="UTS462" s="2"/>
      <c r="UTT462" s="2"/>
      <c r="UTU462" s="2"/>
      <c r="UTV462" s="2"/>
      <c r="UTW462" s="2"/>
      <c r="UTX462" s="2"/>
      <c r="UTY462" s="2"/>
      <c r="UTZ462" s="2"/>
      <c r="UUA462" s="2"/>
      <c r="UUB462" s="2"/>
      <c r="UUC462" s="2"/>
      <c r="UUD462" s="2"/>
      <c r="UUE462" s="2"/>
      <c r="UUF462" s="2"/>
      <c r="UUG462" s="2"/>
      <c r="UUH462" s="2"/>
      <c r="UUI462" s="2"/>
      <c r="UUJ462" s="2"/>
      <c r="UUK462" s="2"/>
      <c r="UUL462" s="2"/>
      <c r="UUM462" s="2"/>
      <c r="UUN462" s="2"/>
      <c r="UUO462" s="2"/>
      <c r="UUP462" s="2"/>
      <c r="UUQ462" s="2"/>
      <c r="UUR462" s="2"/>
      <c r="UUS462" s="2"/>
      <c r="UUT462" s="2"/>
      <c r="UUU462" s="2"/>
      <c r="UUV462" s="2"/>
      <c r="UUW462" s="2"/>
      <c r="UUX462" s="2"/>
      <c r="UUY462" s="2"/>
      <c r="UUZ462" s="2"/>
      <c r="UVA462" s="2"/>
      <c r="UVB462" s="2"/>
      <c r="UVC462" s="2"/>
      <c r="UVD462" s="2"/>
      <c r="UVE462" s="2"/>
      <c r="UVF462" s="2"/>
      <c r="UVG462" s="2"/>
      <c r="UVH462" s="2"/>
      <c r="UVI462" s="2"/>
      <c r="UVJ462" s="2"/>
      <c r="UVK462" s="2"/>
      <c r="UVL462" s="2"/>
      <c r="UVM462" s="2"/>
      <c r="UVN462" s="2"/>
      <c r="UVO462" s="2"/>
      <c r="UVP462" s="2"/>
      <c r="UVQ462" s="2"/>
      <c r="UVR462" s="2"/>
      <c r="UVS462" s="2"/>
      <c r="UVT462" s="2"/>
      <c r="UVU462" s="2"/>
      <c r="UVV462" s="2"/>
      <c r="UVW462" s="2"/>
      <c r="UVX462" s="2"/>
      <c r="UVY462" s="2"/>
      <c r="UVZ462" s="2"/>
      <c r="UWA462" s="2"/>
      <c r="UWB462" s="2"/>
      <c r="UWC462" s="2"/>
      <c r="UWD462" s="2"/>
      <c r="UWE462" s="2"/>
      <c r="UWF462" s="2"/>
      <c r="UWG462" s="2"/>
      <c r="UWH462" s="2"/>
      <c r="UWI462" s="2"/>
      <c r="UWJ462" s="2"/>
      <c r="UWK462" s="2"/>
      <c r="UWL462" s="2"/>
      <c r="UWM462" s="2"/>
      <c r="UWN462" s="2"/>
      <c r="UWO462" s="2"/>
      <c r="UWP462" s="2"/>
      <c r="UWQ462" s="2"/>
      <c r="UWR462" s="2"/>
      <c r="UWS462" s="2"/>
      <c r="UWT462" s="2"/>
      <c r="UWU462" s="2"/>
      <c r="UWV462" s="2"/>
      <c r="UWW462" s="2"/>
      <c r="UWX462" s="2"/>
      <c r="UWY462" s="2"/>
      <c r="UWZ462" s="2"/>
      <c r="UXA462" s="2"/>
      <c r="UXB462" s="2"/>
      <c r="UXC462" s="2"/>
      <c r="UXD462" s="2"/>
      <c r="UXE462" s="2"/>
      <c r="UXF462" s="2"/>
      <c r="UXG462" s="2"/>
      <c r="UXH462" s="2"/>
      <c r="UXI462" s="2"/>
      <c r="UXJ462" s="2"/>
      <c r="UXK462" s="2"/>
      <c r="UXL462" s="2"/>
      <c r="UXM462" s="2"/>
      <c r="UXN462" s="2"/>
      <c r="UXO462" s="2"/>
      <c r="UXP462" s="2"/>
      <c r="UXQ462" s="2"/>
      <c r="UXR462" s="2"/>
      <c r="UXS462" s="2"/>
      <c r="UXT462" s="2"/>
      <c r="UXU462" s="2"/>
      <c r="UXV462" s="2"/>
      <c r="UXW462" s="2"/>
      <c r="UXX462" s="2"/>
      <c r="UXY462" s="2"/>
      <c r="UXZ462" s="2"/>
      <c r="UYA462" s="2"/>
      <c r="UYB462" s="2"/>
      <c r="UYC462" s="2"/>
      <c r="UYD462" s="2"/>
      <c r="UYE462" s="2"/>
      <c r="UYF462" s="2"/>
      <c r="UYG462" s="2"/>
      <c r="UYH462" s="2"/>
      <c r="UYI462" s="2"/>
      <c r="UYJ462" s="2"/>
      <c r="UYK462" s="2"/>
      <c r="UYL462" s="2"/>
      <c r="UYM462" s="2"/>
      <c r="UYN462" s="2"/>
      <c r="UYO462" s="2"/>
      <c r="UYP462" s="2"/>
      <c r="UYQ462" s="2"/>
      <c r="UYR462" s="2"/>
      <c r="UYS462" s="2"/>
      <c r="UYT462" s="2"/>
      <c r="UYU462" s="2"/>
      <c r="UYV462" s="2"/>
      <c r="UYW462" s="2"/>
      <c r="UYX462" s="2"/>
      <c r="UYY462" s="2"/>
      <c r="UYZ462" s="2"/>
      <c r="UZA462" s="2"/>
      <c r="UZB462" s="2"/>
      <c r="UZC462" s="2"/>
      <c r="UZD462" s="2"/>
      <c r="UZE462" s="2"/>
      <c r="UZF462" s="2"/>
      <c r="UZG462" s="2"/>
      <c r="UZH462" s="2"/>
      <c r="UZI462" s="2"/>
      <c r="UZJ462" s="2"/>
      <c r="UZK462" s="2"/>
      <c r="UZL462" s="2"/>
      <c r="UZM462" s="2"/>
      <c r="UZN462" s="2"/>
      <c r="UZO462" s="2"/>
      <c r="UZP462" s="2"/>
      <c r="UZQ462" s="2"/>
      <c r="UZR462" s="2"/>
      <c r="UZS462" s="2"/>
      <c r="UZT462" s="2"/>
      <c r="UZU462" s="2"/>
      <c r="UZV462" s="2"/>
      <c r="UZW462" s="2"/>
      <c r="UZX462" s="2"/>
      <c r="UZY462" s="2"/>
      <c r="UZZ462" s="2"/>
      <c r="VAA462" s="2"/>
      <c r="VAB462" s="2"/>
      <c r="VAC462" s="2"/>
      <c r="VAD462" s="2"/>
      <c r="VAE462" s="2"/>
      <c r="VAF462" s="2"/>
      <c r="VAG462" s="2"/>
      <c r="VAH462" s="2"/>
      <c r="VAI462" s="2"/>
      <c r="VAJ462" s="2"/>
      <c r="VAK462" s="2"/>
      <c r="VAL462" s="2"/>
      <c r="VAM462" s="2"/>
      <c r="VAN462" s="2"/>
      <c r="VAO462" s="2"/>
      <c r="VAP462" s="2"/>
      <c r="VAQ462" s="2"/>
      <c r="VAR462" s="2"/>
      <c r="VAS462" s="2"/>
      <c r="VAT462" s="2"/>
      <c r="VAU462" s="2"/>
      <c r="VAV462" s="2"/>
      <c r="VAW462" s="2"/>
      <c r="VAX462" s="2"/>
      <c r="VAY462" s="2"/>
      <c r="VAZ462" s="2"/>
      <c r="VBA462" s="2"/>
      <c r="VBB462" s="2"/>
      <c r="VBC462" s="2"/>
      <c r="VBD462" s="2"/>
      <c r="VBE462" s="2"/>
      <c r="VBF462" s="2"/>
      <c r="VBG462" s="2"/>
      <c r="VBH462" s="2"/>
      <c r="VBI462" s="2"/>
      <c r="VBJ462" s="2"/>
      <c r="VBK462" s="2"/>
      <c r="VBL462" s="2"/>
      <c r="VBM462" s="2"/>
      <c r="VBN462" s="2"/>
      <c r="VBO462" s="2"/>
      <c r="VBP462" s="2"/>
      <c r="VBQ462" s="2"/>
      <c r="VBR462" s="2"/>
      <c r="VBS462" s="2"/>
      <c r="VBT462" s="2"/>
      <c r="VBU462" s="2"/>
      <c r="VBV462" s="2"/>
      <c r="VBW462" s="2"/>
      <c r="VBX462" s="2"/>
      <c r="VBY462" s="2"/>
      <c r="VBZ462" s="2"/>
      <c r="VCA462" s="2"/>
      <c r="VCB462" s="2"/>
      <c r="VCC462" s="2"/>
      <c r="VCD462" s="2"/>
      <c r="VCE462" s="2"/>
      <c r="VCF462" s="2"/>
      <c r="VCG462" s="2"/>
      <c r="VCH462" s="2"/>
      <c r="VCI462" s="2"/>
      <c r="VCJ462" s="2"/>
      <c r="VCK462" s="2"/>
      <c r="VCL462" s="2"/>
      <c r="VCM462" s="2"/>
      <c r="VCN462" s="2"/>
      <c r="VCO462" s="2"/>
      <c r="VCP462" s="2"/>
      <c r="VCQ462" s="2"/>
      <c r="VCR462" s="2"/>
      <c r="VCS462" s="2"/>
      <c r="VCT462" s="2"/>
      <c r="VCU462" s="2"/>
      <c r="VCV462" s="2"/>
      <c r="VCW462" s="2"/>
      <c r="VCX462" s="2"/>
      <c r="VCY462" s="2"/>
      <c r="VCZ462" s="2"/>
      <c r="VDA462" s="2"/>
      <c r="VDB462" s="2"/>
      <c r="VDC462" s="2"/>
      <c r="VDD462" s="2"/>
      <c r="VDE462" s="2"/>
      <c r="VDF462" s="2"/>
      <c r="VDG462" s="2"/>
      <c r="VDH462" s="2"/>
      <c r="VDI462" s="2"/>
      <c r="VDJ462" s="2"/>
      <c r="VDK462" s="2"/>
      <c r="VDL462" s="2"/>
      <c r="VDM462" s="2"/>
      <c r="VDN462" s="2"/>
      <c r="VDO462" s="2"/>
      <c r="VDP462" s="2"/>
      <c r="VDQ462" s="2"/>
      <c r="VDR462" s="2"/>
      <c r="VDS462" s="2"/>
      <c r="VDT462" s="2"/>
      <c r="VDU462" s="2"/>
      <c r="VDV462" s="2"/>
      <c r="VDW462" s="2"/>
      <c r="VDX462" s="2"/>
      <c r="VDY462" s="2"/>
      <c r="VDZ462" s="2"/>
      <c r="VEA462" s="2"/>
      <c r="VEB462" s="2"/>
      <c r="VEC462" s="2"/>
      <c r="VED462" s="2"/>
      <c r="VEE462" s="2"/>
      <c r="VEF462" s="2"/>
      <c r="VEG462" s="2"/>
      <c r="VEH462" s="2"/>
      <c r="VEI462" s="2"/>
      <c r="VEJ462" s="2"/>
      <c r="VEK462" s="2"/>
      <c r="VEL462" s="2"/>
      <c r="VEM462" s="2"/>
      <c r="VEN462" s="2"/>
      <c r="VEO462" s="2"/>
      <c r="VEP462" s="2"/>
      <c r="VEQ462" s="2"/>
      <c r="VER462" s="2"/>
      <c r="VES462" s="2"/>
      <c r="VET462" s="2"/>
      <c r="VEU462" s="2"/>
      <c r="VEV462" s="2"/>
      <c r="VEW462" s="2"/>
      <c r="VEX462" s="2"/>
      <c r="VEY462" s="2"/>
      <c r="VEZ462" s="2"/>
      <c r="VFA462" s="2"/>
      <c r="VFB462" s="2"/>
      <c r="VFC462" s="2"/>
      <c r="VFD462" s="2"/>
      <c r="VFE462" s="2"/>
      <c r="VFF462" s="2"/>
      <c r="VFG462" s="2"/>
      <c r="VFH462" s="2"/>
      <c r="VFI462" s="2"/>
      <c r="VFJ462" s="2"/>
      <c r="VFK462" s="2"/>
      <c r="VFL462" s="2"/>
      <c r="VFM462" s="2"/>
      <c r="VFN462" s="2"/>
      <c r="VFO462" s="2"/>
      <c r="VFP462" s="2"/>
      <c r="VFQ462" s="2"/>
      <c r="VFR462" s="2"/>
      <c r="VFS462" s="2"/>
      <c r="VFT462" s="2"/>
      <c r="VFU462" s="2"/>
      <c r="VFV462" s="2"/>
      <c r="VFW462" s="2"/>
      <c r="VFX462" s="2"/>
      <c r="VFY462" s="2"/>
      <c r="VFZ462" s="2"/>
      <c r="VGA462" s="2"/>
      <c r="VGB462" s="2"/>
      <c r="VGC462" s="2"/>
      <c r="VGD462" s="2"/>
      <c r="VGE462" s="2"/>
      <c r="VGF462" s="2"/>
      <c r="VGG462" s="2"/>
      <c r="VGH462" s="2"/>
      <c r="VGI462" s="2"/>
      <c r="VGJ462" s="2"/>
      <c r="VGK462" s="2"/>
      <c r="VGL462" s="2"/>
      <c r="VGM462" s="2"/>
      <c r="VGN462" s="2"/>
      <c r="VGO462" s="2"/>
      <c r="VGP462" s="2"/>
      <c r="VGQ462" s="2"/>
      <c r="VGR462" s="2"/>
      <c r="VGS462" s="2"/>
      <c r="VGT462" s="2"/>
      <c r="VGU462" s="2"/>
      <c r="VGV462" s="2"/>
      <c r="VGW462" s="2"/>
      <c r="VGX462" s="2"/>
      <c r="VGY462" s="2"/>
      <c r="VGZ462" s="2"/>
      <c r="VHA462" s="2"/>
      <c r="VHB462" s="2"/>
      <c r="VHC462" s="2"/>
      <c r="VHD462" s="2"/>
      <c r="VHE462" s="2"/>
      <c r="VHF462" s="2"/>
      <c r="VHG462" s="2"/>
      <c r="VHH462" s="2"/>
      <c r="VHI462" s="2"/>
      <c r="VHJ462" s="2"/>
      <c r="VHK462" s="2"/>
      <c r="VHL462" s="2"/>
      <c r="VHM462" s="2"/>
      <c r="VHN462" s="2"/>
      <c r="VHO462" s="2"/>
      <c r="VHP462" s="2"/>
      <c r="VHQ462" s="2"/>
      <c r="VHR462" s="2"/>
      <c r="VHS462" s="2"/>
      <c r="VHT462" s="2"/>
      <c r="VHU462" s="2"/>
      <c r="VHV462" s="2"/>
      <c r="VHW462" s="2"/>
      <c r="VHX462" s="2"/>
      <c r="VHY462" s="2"/>
      <c r="VHZ462" s="2"/>
      <c r="VIA462" s="2"/>
      <c r="VIB462" s="2"/>
      <c r="VIC462" s="2"/>
      <c r="VID462" s="2"/>
      <c r="VIE462" s="2"/>
      <c r="VIF462" s="2"/>
      <c r="VIG462" s="2"/>
      <c r="VIH462" s="2"/>
      <c r="VII462" s="2"/>
      <c r="VIJ462" s="2"/>
      <c r="VIK462" s="2"/>
      <c r="VIL462" s="2"/>
      <c r="VIM462" s="2"/>
      <c r="VIN462" s="2"/>
      <c r="VIO462" s="2"/>
      <c r="VIP462" s="2"/>
      <c r="VIQ462" s="2"/>
      <c r="VIR462" s="2"/>
      <c r="VIS462" s="2"/>
      <c r="VIT462" s="2"/>
      <c r="VIU462" s="2"/>
      <c r="VIV462" s="2"/>
      <c r="VIW462" s="2"/>
      <c r="VIX462" s="2"/>
      <c r="VIY462" s="2"/>
      <c r="VIZ462" s="2"/>
      <c r="VJA462" s="2"/>
      <c r="VJB462" s="2"/>
      <c r="VJC462" s="2"/>
      <c r="VJD462" s="2"/>
      <c r="VJE462" s="2"/>
      <c r="VJF462" s="2"/>
      <c r="VJG462" s="2"/>
      <c r="VJH462" s="2"/>
      <c r="VJI462" s="2"/>
      <c r="VJJ462" s="2"/>
      <c r="VJK462" s="2"/>
      <c r="VJL462" s="2"/>
      <c r="VJM462" s="2"/>
      <c r="VJN462" s="2"/>
      <c r="VJO462" s="2"/>
      <c r="VJP462" s="2"/>
      <c r="VJQ462" s="2"/>
      <c r="VJR462" s="2"/>
      <c r="VJS462" s="2"/>
      <c r="VJT462" s="2"/>
      <c r="VJU462" s="2"/>
      <c r="VJV462" s="2"/>
      <c r="VJW462" s="2"/>
      <c r="VJX462" s="2"/>
      <c r="VJY462" s="2"/>
      <c r="VJZ462" s="2"/>
      <c r="VKA462" s="2"/>
      <c r="VKB462" s="2"/>
      <c r="VKC462" s="2"/>
      <c r="VKD462" s="2"/>
      <c r="VKE462" s="2"/>
      <c r="VKF462" s="2"/>
      <c r="VKG462" s="2"/>
      <c r="VKH462" s="2"/>
      <c r="VKI462" s="2"/>
      <c r="VKJ462" s="2"/>
      <c r="VKK462" s="2"/>
      <c r="VKL462" s="2"/>
      <c r="VKM462" s="2"/>
      <c r="VKN462" s="2"/>
      <c r="VKO462" s="2"/>
      <c r="VKP462" s="2"/>
      <c r="VKQ462" s="2"/>
      <c r="VKR462" s="2"/>
      <c r="VKS462" s="2"/>
      <c r="VKT462" s="2"/>
      <c r="VKU462" s="2"/>
      <c r="VKV462" s="2"/>
      <c r="VKW462" s="2"/>
      <c r="VKX462" s="2"/>
      <c r="VKY462" s="2"/>
      <c r="VKZ462" s="2"/>
      <c r="VLA462" s="2"/>
      <c r="VLB462" s="2"/>
      <c r="VLC462" s="2"/>
      <c r="VLD462" s="2"/>
      <c r="VLE462" s="2"/>
      <c r="VLF462" s="2"/>
      <c r="VLG462" s="2"/>
      <c r="VLH462" s="2"/>
      <c r="VLI462" s="2"/>
      <c r="VLJ462" s="2"/>
      <c r="VLK462" s="2"/>
      <c r="VLL462" s="2"/>
      <c r="VLM462" s="2"/>
      <c r="VLN462" s="2"/>
      <c r="VLO462" s="2"/>
      <c r="VLP462" s="2"/>
      <c r="VLQ462" s="2"/>
      <c r="VLR462" s="2"/>
      <c r="VLS462" s="2"/>
      <c r="VLT462" s="2"/>
      <c r="VLU462" s="2"/>
      <c r="VLV462" s="2"/>
      <c r="VLW462" s="2"/>
      <c r="VLX462" s="2"/>
      <c r="VLY462" s="2"/>
      <c r="VLZ462" s="2"/>
      <c r="VMA462" s="2"/>
      <c r="VMB462" s="2"/>
      <c r="VMC462" s="2"/>
      <c r="VMD462" s="2"/>
      <c r="VME462" s="2"/>
      <c r="VMF462" s="2"/>
      <c r="VMG462" s="2"/>
      <c r="VMH462" s="2"/>
      <c r="VMI462" s="2"/>
      <c r="VMJ462" s="2"/>
      <c r="VMK462" s="2"/>
      <c r="VML462" s="2"/>
      <c r="VMM462" s="2"/>
      <c r="VMN462" s="2"/>
      <c r="VMO462" s="2"/>
      <c r="VMP462" s="2"/>
      <c r="VMQ462" s="2"/>
      <c r="VMR462" s="2"/>
      <c r="VMS462" s="2"/>
      <c r="VMT462" s="2"/>
      <c r="VMU462" s="2"/>
      <c r="VMV462" s="2"/>
      <c r="VMW462" s="2"/>
      <c r="VMX462" s="2"/>
      <c r="VMY462" s="2"/>
      <c r="VMZ462" s="2"/>
      <c r="VNA462" s="2"/>
      <c r="VNB462" s="2"/>
      <c r="VNC462" s="2"/>
      <c r="VND462" s="2"/>
      <c r="VNE462" s="2"/>
      <c r="VNF462" s="2"/>
      <c r="VNG462" s="2"/>
      <c r="VNH462" s="2"/>
      <c r="VNI462" s="2"/>
      <c r="VNJ462" s="2"/>
      <c r="VNK462" s="2"/>
      <c r="VNL462" s="2"/>
      <c r="VNM462" s="2"/>
      <c r="VNN462" s="2"/>
      <c r="VNO462" s="2"/>
      <c r="VNP462" s="2"/>
      <c r="VNQ462" s="2"/>
      <c r="VNR462" s="2"/>
      <c r="VNS462" s="2"/>
      <c r="VNT462" s="2"/>
      <c r="VNU462" s="2"/>
      <c r="VNV462" s="2"/>
      <c r="VNW462" s="2"/>
      <c r="VNX462" s="2"/>
      <c r="VNY462" s="2"/>
      <c r="VNZ462" s="2"/>
      <c r="VOA462" s="2"/>
      <c r="VOB462" s="2"/>
      <c r="VOC462" s="2"/>
      <c r="VOD462" s="2"/>
      <c r="VOE462" s="2"/>
      <c r="VOF462" s="2"/>
      <c r="VOG462" s="2"/>
      <c r="VOH462" s="2"/>
      <c r="VOI462" s="2"/>
      <c r="VOJ462" s="2"/>
      <c r="VOK462" s="2"/>
      <c r="VOL462" s="2"/>
      <c r="VOM462" s="2"/>
      <c r="VON462" s="2"/>
      <c r="VOO462" s="2"/>
      <c r="VOP462" s="2"/>
      <c r="VOQ462" s="2"/>
      <c r="VOR462" s="2"/>
      <c r="VOS462" s="2"/>
      <c r="VOT462" s="2"/>
      <c r="VOU462" s="2"/>
      <c r="VOV462" s="2"/>
      <c r="VOW462" s="2"/>
      <c r="VOX462" s="2"/>
      <c r="VOY462" s="2"/>
      <c r="VOZ462" s="2"/>
      <c r="VPA462" s="2"/>
      <c r="VPB462" s="2"/>
      <c r="VPC462" s="2"/>
      <c r="VPD462" s="2"/>
      <c r="VPE462" s="2"/>
      <c r="VPF462" s="2"/>
      <c r="VPG462" s="2"/>
      <c r="VPH462" s="2"/>
      <c r="VPI462" s="2"/>
      <c r="VPJ462" s="2"/>
      <c r="VPK462" s="2"/>
      <c r="VPL462" s="2"/>
      <c r="VPM462" s="2"/>
      <c r="VPN462" s="2"/>
      <c r="VPO462" s="2"/>
      <c r="VPP462" s="2"/>
      <c r="VPQ462" s="2"/>
      <c r="VPR462" s="2"/>
      <c r="VPS462" s="2"/>
      <c r="VPT462" s="2"/>
      <c r="VPU462" s="2"/>
      <c r="VPV462" s="2"/>
      <c r="VPW462" s="2"/>
      <c r="VPX462" s="2"/>
      <c r="VPY462" s="2"/>
      <c r="VPZ462" s="2"/>
      <c r="VQA462" s="2"/>
      <c r="VQB462" s="2"/>
      <c r="VQC462" s="2"/>
      <c r="VQD462" s="2"/>
      <c r="VQE462" s="2"/>
      <c r="VQF462" s="2"/>
      <c r="VQG462" s="2"/>
      <c r="VQH462" s="2"/>
      <c r="VQI462" s="2"/>
      <c r="VQJ462" s="2"/>
      <c r="VQK462" s="2"/>
      <c r="VQL462" s="2"/>
      <c r="VQM462" s="2"/>
      <c r="VQN462" s="2"/>
      <c r="VQO462" s="2"/>
      <c r="VQP462" s="2"/>
      <c r="VQQ462" s="2"/>
      <c r="VQR462" s="2"/>
      <c r="VQS462" s="2"/>
      <c r="VQT462" s="2"/>
      <c r="VQU462" s="2"/>
      <c r="VQV462" s="2"/>
      <c r="VQW462" s="2"/>
      <c r="VQX462" s="2"/>
      <c r="VQY462" s="2"/>
      <c r="VQZ462" s="2"/>
      <c r="VRA462" s="2"/>
      <c r="VRB462" s="2"/>
      <c r="VRC462" s="2"/>
      <c r="VRD462" s="2"/>
      <c r="VRE462" s="2"/>
      <c r="VRF462" s="2"/>
      <c r="VRG462" s="2"/>
      <c r="VRH462" s="2"/>
      <c r="VRI462" s="2"/>
      <c r="VRJ462" s="2"/>
      <c r="VRK462" s="2"/>
      <c r="VRL462" s="2"/>
      <c r="VRM462" s="2"/>
      <c r="VRN462" s="2"/>
      <c r="VRO462" s="2"/>
      <c r="VRP462" s="2"/>
      <c r="VRQ462" s="2"/>
      <c r="VRR462" s="2"/>
      <c r="VRS462" s="2"/>
      <c r="VRT462" s="2"/>
      <c r="VRU462" s="2"/>
      <c r="VRV462" s="2"/>
      <c r="VRW462" s="2"/>
      <c r="VRX462" s="2"/>
      <c r="VRY462" s="2"/>
      <c r="VRZ462" s="2"/>
      <c r="VSA462" s="2"/>
      <c r="VSB462" s="2"/>
      <c r="VSC462" s="2"/>
      <c r="VSD462" s="2"/>
      <c r="VSE462" s="2"/>
      <c r="VSF462" s="2"/>
      <c r="VSG462" s="2"/>
      <c r="VSH462" s="2"/>
      <c r="VSI462" s="2"/>
      <c r="VSJ462" s="2"/>
      <c r="VSK462" s="2"/>
      <c r="VSL462" s="2"/>
      <c r="VSM462" s="2"/>
      <c r="VSN462" s="2"/>
      <c r="VSO462" s="2"/>
      <c r="VSP462" s="2"/>
      <c r="VSQ462" s="2"/>
      <c r="VSR462" s="2"/>
      <c r="VSS462" s="2"/>
      <c r="VST462" s="2"/>
      <c r="VSU462" s="2"/>
      <c r="VSV462" s="2"/>
      <c r="VSW462" s="2"/>
      <c r="VSX462" s="2"/>
      <c r="VSY462" s="2"/>
      <c r="VSZ462" s="2"/>
      <c r="VTA462" s="2"/>
      <c r="VTB462" s="2"/>
      <c r="VTC462" s="2"/>
      <c r="VTD462" s="2"/>
      <c r="VTE462" s="2"/>
      <c r="VTF462" s="2"/>
      <c r="VTG462" s="2"/>
      <c r="VTH462" s="2"/>
      <c r="VTI462" s="2"/>
      <c r="VTJ462" s="2"/>
      <c r="VTK462" s="2"/>
      <c r="VTL462" s="2"/>
      <c r="VTM462" s="2"/>
      <c r="VTN462" s="2"/>
      <c r="VTO462" s="2"/>
      <c r="VTP462" s="2"/>
      <c r="VTQ462" s="2"/>
      <c r="VTR462" s="2"/>
      <c r="VTS462" s="2"/>
      <c r="VTT462" s="2"/>
      <c r="VTU462" s="2"/>
      <c r="VTV462" s="2"/>
      <c r="VTW462" s="2"/>
      <c r="VTX462" s="2"/>
      <c r="VTY462" s="2"/>
      <c r="VTZ462" s="2"/>
      <c r="VUA462" s="2"/>
      <c r="VUB462" s="2"/>
      <c r="VUC462" s="2"/>
      <c r="VUD462" s="2"/>
      <c r="VUE462" s="2"/>
      <c r="VUF462" s="2"/>
      <c r="VUG462" s="2"/>
      <c r="VUH462" s="2"/>
      <c r="VUI462" s="2"/>
      <c r="VUJ462" s="2"/>
      <c r="VUK462" s="2"/>
      <c r="VUL462" s="2"/>
      <c r="VUM462" s="2"/>
      <c r="VUN462" s="2"/>
      <c r="VUO462" s="2"/>
      <c r="VUP462" s="2"/>
      <c r="VUQ462" s="2"/>
      <c r="VUR462" s="2"/>
      <c r="VUS462" s="2"/>
      <c r="VUT462" s="2"/>
      <c r="VUU462" s="2"/>
      <c r="VUV462" s="2"/>
      <c r="VUW462" s="2"/>
      <c r="VUX462" s="2"/>
      <c r="VUY462" s="2"/>
      <c r="VUZ462" s="2"/>
      <c r="VVA462" s="2"/>
      <c r="VVB462" s="2"/>
      <c r="VVC462" s="2"/>
      <c r="VVD462" s="2"/>
      <c r="VVE462" s="2"/>
      <c r="VVF462" s="2"/>
      <c r="VVG462" s="2"/>
      <c r="VVH462" s="2"/>
      <c r="VVI462" s="2"/>
      <c r="VVJ462" s="2"/>
      <c r="VVK462" s="2"/>
      <c r="VVL462" s="2"/>
      <c r="VVM462" s="2"/>
      <c r="VVN462" s="2"/>
      <c r="VVO462" s="2"/>
      <c r="VVP462" s="2"/>
      <c r="VVQ462" s="2"/>
      <c r="VVR462" s="2"/>
      <c r="VVS462" s="2"/>
      <c r="VVT462" s="2"/>
      <c r="VVU462" s="2"/>
      <c r="VVV462" s="2"/>
      <c r="VVW462" s="2"/>
      <c r="VVX462" s="2"/>
      <c r="VVY462" s="2"/>
      <c r="VVZ462" s="2"/>
      <c r="VWA462" s="2"/>
      <c r="VWB462" s="2"/>
      <c r="VWC462" s="2"/>
      <c r="VWD462" s="2"/>
      <c r="VWE462" s="2"/>
      <c r="VWF462" s="2"/>
      <c r="VWG462" s="2"/>
      <c r="VWH462" s="2"/>
      <c r="VWI462" s="2"/>
      <c r="VWJ462" s="2"/>
      <c r="VWK462" s="2"/>
      <c r="VWL462" s="2"/>
      <c r="VWM462" s="2"/>
      <c r="VWN462" s="2"/>
      <c r="VWO462" s="2"/>
      <c r="VWP462" s="2"/>
      <c r="VWQ462" s="2"/>
      <c r="VWR462" s="2"/>
      <c r="VWS462" s="2"/>
      <c r="VWT462" s="2"/>
      <c r="VWU462" s="2"/>
      <c r="VWV462" s="2"/>
      <c r="VWW462" s="2"/>
      <c r="VWX462" s="2"/>
      <c r="VWY462" s="2"/>
      <c r="VWZ462" s="2"/>
      <c r="VXA462" s="2"/>
      <c r="VXB462" s="2"/>
      <c r="VXC462" s="2"/>
      <c r="VXD462" s="2"/>
      <c r="VXE462" s="2"/>
      <c r="VXF462" s="2"/>
      <c r="VXG462" s="2"/>
      <c r="VXH462" s="2"/>
      <c r="VXI462" s="2"/>
      <c r="VXJ462" s="2"/>
      <c r="VXK462" s="2"/>
      <c r="VXL462" s="2"/>
      <c r="VXM462" s="2"/>
      <c r="VXN462" s="2"/>
      <c r="VXO462" s="2"/>
      <c r="VXP462" s="2"/>
      <c r="VXQ462" s="2"/>
      <c r="VXR462" s="2"/>
      <c r="VXS462" s="2"/>
      <c r="VXT462" s="2"/>
      <c r="VXU462" s="2"/>
      <c r="VXV462" s="2"/>
      <c r="VXW462" s="2"/>
      <c r="VXX462" s="2"/>
      <c r="VXY462" s="2"/>
      <c r="VXZ462" s="2"/>
      <c r="VYA462" s="2"/>
      <c r="VYB462" s="2"/>
      <c r="VYC462" s="2"/>
      <c r="VYD462" s="2"/>
      <c r="VYE462" s="2"/>
      <c r="VYF462" s="2"/>
      <c r="VYG462" s="2"/>
      <c r="VYH462" s="2"/>
      <c r="VYI462" s="2"/>
      <c r="VYJ462" s="2"/>
      <c r="VYK462" s="2"/>
      <c r="VYL462" s="2"/>
      <c r="VYM462" s="2"/>
      <c r="VYN462" s="2"/>
      <c r="VYO462" s="2"/>
      <c r="VYP462" s="2"/>
      <c r="VYQ462" s="2"/>
      <c r="VYR462" s="2"/>
      <c r="VYS462" s="2"/>
      <c r="VYT462" s="2"/>
      <c r="VYU462" s="2"/>
      <c r="VYV462" s="2"/>
      <c r="VYW462" s="2"/>
      <c r="VYX462" s="2"/>
      <c r="VYY462" s="2"/>
      <c r="VYZ462" s="2"/>
      <c r="VZA462" s="2"/>
      <c r="VZB462" s="2"/>
      <c r="VZC462" s="2"/>
      <c r="VZD462" s="2"/>
      <c r="VZE462" s="2"/>
      <c r="VZF462" s="2"/>
      <c r="VZG462" s="2"/>
      <c r="VZH462" s="2"/>
      <c r="VZI462" s="2"/>
      <c r="VZJ462" s="2"/>
      <c r="VZK462" s="2"/>
      <c r="VZL462" s="2"/>
      <c r="VZM462" s="2"/>
      <c r="VZN462" s="2"/>
      <c r="VZO462" s="2"/>
      <c r="VZP462" s="2"/>
      <c r="VZQ462" s="2"/>
      <c r="VZR462" s="2"/>
      <c r="VZS462" s="2"/>
      <c r="VZT462" s="2"/>
      <c r="VZU462" s="2"/>
      <c r="VZV462" s="2"/>
      <c r="VZW462" s="2"/>
      <c r="VZX462" s="2"/>
      <c r="VZY462" s="2"/>
      <c r="VZZ462" s="2"/>
      <c r="WAA462" s="2"/>
      <c r="WAB462" s="2"/>
      <c r="WAC462" s="2"/>
      <c r="WAD462" s="2"/>
      <c r="WAE462" s="2"/>
      <c r="WAF462" s="2"/>
      <c r="WAG462" s="2"/>
      <c r="WAH462" s="2"/>
      <c r="WAI462" s="2"/>
      <c r="WAJ462" s="2"/>
      <c r="WAK462" s="2"/>
      <c r="WAL462" s="2"/>
      <c r="WAM462" s="2"/>
      <c r="WAN462" s="2"/>
      <c r="WAO462" s="2"/>
      <c r="WAP462" s="2"/>
      <c r="WAQ462" s="2"/>
      <c r="WAR462" s="2"/>
      <c r="WAS462" s="2"/>
      <c r="WAT462" s="2"/>
      <c r="WAU462" s="2"/>
      <c r="WAV462" s="2"/>
      <c r="WAW462" s="2"/>
      <c r="WAX462" s="2"/>
      <c r="WAY462" s="2"/>
      <c r="WAZ462" s="2"/>
      <c r="WBA462" s="2"/>
      <c r="WBB462" s="2"/>
      <c r="WBC462" s="2"/>
      <c r="WBD462" s="2"/>
      <c r="WBE462" s="2"/>
      <c r="WBF462" s="2"/>
      <c r="WBG462" s="2"/>
      <c r="WBH462" s="2"/>
      <c r="WBI462" s="2"/>
      <c r="WBJ462" s="2"/>
      <c r="WBK462" s="2"/>
      <c r="WBL462" s="2"/>
      <c r="WBM462" s="2"/>
      <c r="WBN462" s="2"/>
      <c r="WBO462" s="2"/>
      <c r="WBP462" s="2"/>
      <c r="WBQ462" s="2"/>
      <c r="WBR462" s="2"/>
      <c r="WBS462" s="2"/>
      <c r="WBT462" s="2"/>
      <c r="WBU462" s="2"/>
      <c r="WBV462" s="2"/>
      <c r="WBW462" s="2"/>
      <c r="WBX462" s="2"/>
      <c r="WBY462" s="2"/>
      <c r="WBZ462" s="2"/>
      <c r="WCA462" s="2"/>
      <c r="WCB462" s="2"/>
      <c r="WCC462" s="2"/>
      <c r="WCD462" s="2"/>
      <c r="WCE462" s="2"/>
      <c r="WCF462" s="2"/>
      <c r="WCG462" s="2"/>
      <c r="WCH462" s="2"/>
      <c r="WCI462" s="2"/>
      <c r="WCJ462" s="2"/>
      <c r="WCK462" s="2"/>
      <c r="WCL462" s="2"/>
      <c r="WCM462" s="2"/>
      <c r="WCN462" s="2"/>
      <c r="WCO462" s="2"/>
      <c r="WCP462" s="2"/>
      <c r="WCQ462" s="2"/>
      <c r="WCR462" s="2"/>
      <c r="WCS462" s="2"/>
      <c r="WCT462" s="2"/>
      <c r="WCU462" s="2"/>
      <c r="WCV462" s="2"/>
      <c r="WCW462" s="2"/>
      <c r="WCX462" s="2"/>
      <c r="WCY462" s="2"/>
      <c r="WCZ462" s="2"/>
      <c r="WDA462" s="2"/>
      <c r="WDB462" s="2"/>
      <c r="WDC462" s="2"/>
      <c r="WDD462" s="2"/>
      <c r="WDE462" s="2"/>
      <c r="WDF462" s="2"/>
      <c r="WDG462" s="2"/>
      <c r="WDH462" s="2"/>
      <c r="WDI462" s="2"/>
      <c r="WDJ462" s="2"/>
      <c r="WDK462" s="2"/>
      <c r="WDL462" s="2"/>
      <c r="WDM462" s="2"/>
      <c r="WDN462" s="2"/>
      <c r="WDO462" s="2"/>
      <c r="WDP462" s="2"/>
      <c r="WDQ462" s="2"/>
      <c r="WDR462" s="2"/>
      <c r="WDS462" s="2"/>
      <c r="WDT462" s="2"/>
      <c r="WDU462" s="2"/>
      <c r="WDV462" s="2"/>
      <c r="WDW462" s="2"/>
      <c r="WDX462" s="2"/>
      <c r="WDY462" s="2"/>
      <c r="WDZ462" s="2"/>
      <c r="WEA462" s="2"/>
      <c r="WEB462" s="2"/>
      <c r="WEC462" s="2"/>
      <c r="WED462" s="2"/>
      <c r="WEE462" s="2"/>
      <c r="WEF462" s="2"/>
      <c r="WEG462" s="2"/>
      <c r="WEH462" s="2"/>
      <c r="WEI462" s="2"/>
      <c r="WEJ462" s="2"/>
      <c r="WEK462" s="2"/>
      <c r="WEL462" s="2"/>
      <c r="WEM462" s="2"/>
      <c r="WEN462" s="2"/>
      <c r="WEO462" s="2"/>
      <c r="WEP462" s="2"/>
      <c r="WEQ462" s="2"/>
      <c r="WER462" s="2"/>
      <c r="WES462" s="2"/>
      <c r="WET462" s="2"/>
      <c r="WEU462" s="2"/>
      <c r="WEV462" s="2"/>
      <c r="WEW462" s="2"/>
      <c r="WEX462" s="2"/>
      <c r="WEY462" s="2"/>
      <c r="WEZ462" s="2"/>
      <c r="WFA462" s="2"/>
      <c r="WFB462" s="2"/>
      <c r="WFC462" s="2"/>
      <c r="WFD462" s="2"/>
      <c r="WFE462" s="2"/>
      <c r="WFF462" s="2"/>
      <c r="WFG462" s="2"/>
      <c r="WFH462" s="2"/>
      <c r="WFI462" s="2"/>
      <c r="WFJ462" s="2"/>
      <c r="WFK462" s="2"/>
      <c r="WFL462" s="2"/>
      <c r="WFM462" s="2"/>
      <c r="WFN462" s="2"/>
      <c r="WFO462" s="2"/>
      <c r="WFP462" s="2"/>
      <c r="WFQ462" s="2"/>
      <c r="WFR462" s="2"/>
      <c r="WFS462" s="2"/>
      <c r="WFT462" s="2"/>
      <c r="WFU462" s="2"/>
      <c r="WFV462" s="2"/>
      <c r="WFW462" s="2"/>
      <c r="WFX462" s="2"/>
      <c r="WFY462" s="2"/>
      <c r="WFZ462" s="2"/>
      <c r="WGA462" s="2"/>
      <c r="WGB462" s="2"/>
      <c r="WGC462" s="2"/>
      <c r="WGD462" s="2"/>
      <c r="WGE462" s="2"/>
      <c r="WGF462" s="2"/>
      <c r="WGG462" s="2"/>
      <c r="WGH462" s="2"/>
      <c r="WGI462" s="2"/>
      <c r="WGJ462" s="2"/>
      <c r="WGK462" s="2"/>
      <c r="WGL462" s="2"/>
      <c r="WGM462" s="2"/>
      <c r="WGN462" s="2"/>
      <c r="WGO462" s="2"/>
      <c r="WGP462" s="2"/>
      <c r="WGQ462" s="2"/>
      <c r="WGR462" s="2"/>
      <c r="WGS462" s="2"/>
      <c r="WGT462" s="2"/>
      <c r="WGU462" s="2"/>
      <c r="WGV462" s="2"/>
      <c r="WGW462" s="2"/>
      <c r="WGX462" s="2"/>
      <c r="WGY462" s="2"/>
      <c r="WGZ462" s="2"/>
      <c r="WHA462" s="2"/>
      <c r="WHB462" s="2"/>
      <c r="WHC462" s="2"/>
      <c r="WHD462" s="2"/>
      <c r="WHE462" s="2"/>
      <c r="WHF462" s="2"/>
      <c r="WHG462" s="2"/>
      <c r="WHH462" s="2"/>
      <c r="WHI462" s="2"/>
      <c r="WHJ462" s="2"/>
      <c r="WHK462" s="2"/>
      <c r="WHL462" s="2"/>
      <c r="WHM462" s="2"/>
      <c r="WHN462" s="2"/>
      <c r="WHO462" s="2"/>
      <c r="WHP462" s="2"/>
      <c r="WHQ462" s="2"/>
      <c r="WHR462" s="2"/>
      <c r="WHS462" s="2"/>
      <c r="WHT462" s="2"/>
      <c r="WHU462" s="2"/>
      <c r="WHV462" s="2"/>
      <c r="WHW462" s="2"/>
      <c r="WHX462" s="2"/>
      <c r="WHY462" s="2"/>
      <c r="WHZ462" s="2"/>
      <c r="WIA462" s="2"/>
      <c r="WIB462" s="2"/>
      <c r="WIC462" s="2"/>
      <c r="WID462" s="2"/>
      <c r="WIE462" s="2"/>
      <c r="WIF462" s="2"/>
      <c r="WIG462" s="2"/>
      <c r="WIH462" s="2"/>
      <c r="WII462" s="2"/>
      <c r="WIJ462" s="2"/>
      <c r="WIK462" s="2"/>
      <c r="WIL462" s="2"/>
      <c r="WIM462" s="2"/>
      <c r="WIN462" s="2"/>
      <c r="WIO462" s="2"/>
      <c r="WIP462" s="2"/>
      <c r="WIQ462" s="2"/>
      <c r="WIR462" s="2"/>
      <c r="WIS462" s="2"/>
      <c r="WIT462" s="2"/>
      <c r="WIU462" s="2"/>
      <c r="WIV462" s="2"/>
      <c r="WIW462" s="2"/>
      <c r="WIX462" s="2"/>
      <c r="WIY462" s="2"/>
      <c r="WIZ462" s="2"/>
      <c r="WJA462" s="2"/>
      <c r="WJB462" s="2"/>
      <c r="WJC462" s="2"/>
      <c r="WJD462" s="2"/>
      <c r="WJE462" s="2"/>
      <c r="WJF462" s="2"/>
      <c r="WJG462" s="2"/>
      <c r="WJH462" s="2"/>
      <c r="WJI462" s="2"/>
      <c r="WJJ462" s="2"/>
      <c r="WJK462" s="2"/>
      <c r="WJL462" s="2"/>
      <c r="WJM462" s="2"/>
      <c r="WJN462" s="2"/>
      <c r="WJO462" s="2"/>
      <c r="WJP462" s="2"/>
      <c r="WJQ462" s="2"/>
      <c r="WJR462" s="2"/>
      <c r="WJS462" s="2"/>
      <c r="WJT462" s="2"/>
      <c r="WJU462" s="2"/>
      <c r="WJV462" s="2"/>
      <c r="WJW462" s="2"/>
      <c r="WJX462" s="2"/>
      <c r="WJY462" s="2"/>
      <c r="WJZ462" s="2"/>
      <c r="WKA462" s="2"/>
      <c r="WKB462" s="2"/>
      <c r="WKC462" s="2"/>
      <c r="WKD462" s="2"/>
      <c r="WKE462" s="2"/>
      <c r="WKF462" s="2"/>
      <c r="WKG462" s="2"/>
      <c r="WKH462" s="2"/>
      <c r="WKI462" s="2"/>
      <c r="WKJ462" s="2"/>
      <c r="WKK462" s="2"/>
      <c r="WKL462" s="2"/>
      <c r="WKM462" s="2"/>
      <c r="WKN462" s="2"/>
      <c r="WKO462" s="2"/>
      <c r="WKP462" s="2"/>
      <c r="WKQ462" s="2"/>
      <c r="WKR462" s="2"/>
      <c r="WKS462" s="2"/>
      <c r="WKT462" s="2"/>
      <c r="WKU462" s="2"/>
      <c r="WKV462" s="2"/>
      <c r="WKW462" s="2"/>
      <c r="WKX462" s="2"/>
      <c r="WKY462" s="2"/>
      <c r="WKZ462" s="2"/>
      <c r="WLA462" s="2"/>
      <c r="WLB462" s="2"/>
      <c r="WLC462" s="2"/>
      <c r="WLD462" s="2"/>
      <c r="WLE462" s="2"/>
      <c r="WLF462" s="2"/>
      <c r="WLG462" s="2"/>
      <c r="WLH462" s="2"/>
      <c r="WLI462" s="2"/>
      <c r="WLJ462" s="2"/>
      <c r="WLK462" s="2"/>
      <c r="WLL462" s="2"/>
      <c r="WLM462" s="2"/>
      <c r="WLN462" s="2"/>
      <c r="WLO462" s="2"/>
      <c r="WLP462" s="2"/>
      <c r="WLQ462" s="2"/>
      <c r="WLR462" s="2"/>
      <c r="WLS462" s="2"/>
      <c r="WLT462" s="2"/>
      <c r="WLU462" s="2"/>
      <c r="WLV462" s="2"/>
      <c r="WLW462" s="2"/>
      <c r="WLX462" s="2"/>
      <c r="WLY462" s="2"/>
      <c r="WLZ462" s="2"/>
      <c r="WMA462" s="2"/>
      <c r="WMB462" s="2"/>
      <c r="WMC462" s="2"/>
      <c r="WMD462" s="2"/>
      <c r="WME462" s="2"/>
      <c r="WMF462" s="2"/>
      <c r="WMG462" s="2"/>
      <c r="WMH462" s="2"/>
      <c r="WMI462" s="2"/>
      <c r="WMJ462" s="2"/>
      <c r="WMK462" s="2"/>
      <c r="WML462" s="2"/>
      <c r="WMM462" s="2"/>
      <c r="WMN462" s="2"/>
      <c r="WMO462" s="2"/>
      <c r="WMP462" s="2"/>
      <c r="WMQ462" s="2"/>
      <c r="WMR462" s="2"/>
      <c r="WMS462" s="2"/>
      <c r="WMT462" s="2"/>
      <c r="WMU462" s="2"/>
      <c r="WMV462" s="2"/>
      <c r="WMW462" s="2"/>
      <c r="WMX462" s="2"/>
      <c r="WMY462" s="2"/>
      <c r="WMZ462" s="2"/>
      <c r="WNA462" s="2"/>
      <c r="WNB462" s="2"/>
      <c r="WNC462" s="2"/>
      <c r="WND462" s="2"/>
      <c r="WNE462" s="2"/>
      <c r="WNF462" s="2"/>
      <c r="WNG462" s="2"/>
      <c r="WNH462" s="2"/>
      <c r="WNI462" s="2"/>
      <c r="WNJ462" s="2"/>
      <c r="WNK462" s="2"/>
      <c r="WNL462" s="2"/>
      <c r="WNM462" s="2"/>
      <c r="WNN462" s="2"/>
      <c r="WNO462" s="2"/>
      <c r="WNP462" s="2"/>
      <c r="WNQ462" s="2"/>
      <c r="WNR462" s="2"/>
      <c r="WNS462" s="2"/>
      <c r="WNT462" s="2"/>
      <c r="WNU462" s="2"/>
      <c r="WNV462" s="2"/>
      <c r="WNW462" s="2"/>
      <c r="WNX462" s="2"/>
      <c r="WNY462" s="2"/>
      <c r="WNZ462" s="2"/>
      <c r="WOA462" s="2"/>
      <c r="WOB462" s="2"/>
      <c r="WOC462" s="2"/>
      <c r="WOD462" s="2"/>
      <c r="WOE462" s="2"/>
      <c r="WOF462" s="2"/>
      <c r="WOG462" s="2"/>
      <c r="WOH462" s="2"/>
      <c r="WOI462" s="2"/>
      <c r="WOJ462" s="2"/>
      <c r="WOK462" s="2"/>
      <c r="WOL462" s="2"/>
      <c r="WOM462" s="2"/>
      <c r="WON462" s="2"/>
      <c r="WOO462" s="2"/>
      <c r="WOP462" s="2"/>
      <c r="WOQ462" s="2"/>
      <c r="WOR462" s="2"/>
      <c r="WOS462" s="2"/>
      <c r="WOT462" s="2"/>
      <c r="WOU462" s="2"/>
      <c r="WOV462" s="2"/>
      <c r="WOW462" s="2"/>
      <c r="WOX462" s="2"/>
      <c r="WOY462" s="2"/>
      <c r="WOZ462" s="2"/>
      <c r="WPA462" s="2"/>
      <c r="WPB462" s="2"/>
      <c r="WPC462" s="2"/>
      <c r="WPD462" s="2"/>
      <c r="WPE462" s="2"/>
      <c r="WPF462" s="2"/>
      <c r="WPG462" s="2"/>
      <c r="WPH462" s="2"/>
      <c r="WPI462" s="2"/>
      <c r="WPJ462" s="2"/>
      <c r="WPK462" s="2"/>
      <c r="WPL462" s="2"/>
      <c r="WPM462" s="2"/>
      <c r="WPN462" s="2"/>
      <c r="WPO462" s="2"/>
      <c r="WPP462" s="2"/>
      <c r="WPQ462" s="2"/>
      <c r="WPR462" s="2"/>
      <c r="WPS462" s="2"/>
      <c r="WPT462" s="2"/>
      <c r="WPU462" s="2"/>
      <c r="WPV462" s="2"/>
      <c r="WPW462" s="2"/>
      <c r="WPX462" s="2"/>
      <c r="WPY462" s="2"/>
      <c r="WPZ462" s="2"/>
      <c r="WQA462" s="2"/>
      <c r="WQB462" s="2"/>
      <c r="WQC462" s="2"/>
      <c r="WQD462" s="2"/>
      <c r="WQE462" s="2"/>
      <c r="WQF462" s="2"/>
      <c r="WQG462" s="2"/>
      <c r="WQH462" s="2"/>
      <c r="WQI462" s="2"/>
      <c r="WQJ462" s="2"/>
      <c r="WQK462" s="2"/>
      <c r="WQL462" s="2"/>
      <c r="WQM462" s="2"/>
      <c r="WQN462" s="2"/>
      <c r="WQO462" s="2"/>
      <c r="WQP462" s="2"/>
      <c r="WQQ462" s="2"/>
      <c r="WQR462" s="2"/>
      <c r="WQS462" s="2"/>
      <c r="WQT462" s="2"/>
      <c r="WQU462" s="2"/>
      <c r="WQV462" s="2"/>
      <c r="WQW462" s="2"/>
      <c r="WQX462" s="2"/>
      <c r="WQY462" s="2"/>
      <c r="WQZ462" s="2"/>
      <c r="WRA462" s="2"/>
      <c r="WRB462" s="2"/>
      <c r="WRC462" s="2"/>
      <c r="WRD462" s="2"/>
      <c r="WRE462" s="2"/>
      <c r="WRF462" s="2"/>
      <c r="WRG462" s="2"/>
      <c r="WRH462" s="2"/>
      <c r="WRI462" s="2"/>
      <c r="WRJ462" s="2"/>
      <c r="WRK462" s="2"/>
      <c r="WRL462" s="2"/>
      <c r="WRM462" s="2"/>
      <c r="WRN462" s="2"/>
      <c r="WRO462" s="2"/>
      <c r="WRP462" s="2"/>
      <c r="WRQ462" s="2"/>
      <c r="WRR462" s="2"/>
      <c r="WRS462" s="2"/>
      <c r="WRT462" s="2"/>
      <c r="WRU462" s="2"/>
      <c r="WRV462" s="2"/>
      <c r="WRW462" s="2"/>
      <c r="WRX462" s="2"/>
      <c r="WRY462" s="2"/>
      <c r="WRZ462" s="2"/>
      <c r="WSA462" s="2"/>
      <c r="WSB462" s="2"/>
      <c r="WSC462" s="2"/>
      <c r="WSD462" s="2"/>
      <c r="WSE462" s="2"/>
      <c r="WSF462" s="2"/>
      <c r="WSG462" s="2"/>
      <c r="WSH462" s="2"/>
      <c r="WSI462" s="2"/>
      <c r="WSJ462" s="2"/>
      <c r="WSK462" s="2"/>
      <c r="WSL462" s="2"/>
      <c r="WSM462" s="2"/>
      <c r="WSN462" s="2"/>
      <c r="WSO462" s="2"/>
      <c r="WSP462" s="2"/>
      <c r="WSQ462" s="2"/>
      <c r="WSR462" s="2"/>
      <c r="WSS462" s="2"/>
      <c r="WST462" s="2"/>
      <c r="WSU462" s="2"/>
      <c r="WSV462" s="2"/>
      <c r="WSW462" s="2"/>
      <c r="WSX462" s="2"/>
      <c r="WSY462" s="2"/>
      <c r="WSZ462" s="2"/>
      <c r="WTA462" s="2"/>
      <c r="WTB462" s="2"/>
      <c r="WTC462" s="2"/>
      <c r="WTD462" s="2"/>
      <c r="WTE462" s="2"/>
      <c r="WTF462" s="2"/>
      <c r="WTG462" s="2"/>
      <c r="WTH462" s="2"/>
      <c r="WTI462" s="2"/>
      <c r="WTJ462" s="2"/>
      <c r="WTK462" s="2"/>
      <c r="WTL462" s="2"/>
      <c r="WTM462" s="2"/>
      <c r="WTN462" s="2"/>
      <c r="WTO462" s="2"/>
      <c r="WTP462" s="2"/>
      <c r="WTQ462" s="2"/>
      <c r="WTR462" s="2"/>
      <c r="WTS462" s="2"/>
      <c r="WTT462" s="2"/>
      <c r="WTU462" s="2"/>
      <c r="WTV462" s="2"/>
      <c r="WTW462" s="2"/>
      <c r="WTX462" s="2"/>
      <c r="WTY462" s="2"/>
      <c r="WTZ462" s="2"/>
      <c r="WUA462" s="2"/>
      <c r="WUB462" s="2"/>
      <c r="WUC462" s="2"/>
      <c r="WUD462" s="2"/>
      <c r="WUE462" s="2"/>
      <c r="WUF462" s="2"/>
      <c r="WUG462" s="2"/>
      <c r="WUH462" s="2"/>
      <c r="WUI462" s="2"/>
      <c r="WUJ462" s="2"/>
      <c r="WUK462" s="2"/>
      <c r="WUL462" s="2"/>
      <c r="WUM462" s="2"/>
      <c r="WUN462" s="2"/>
      <c r="WUO462" s="2"/>
      <c r="WUP462" s="2"/>
      <c r="WUQ462" s="2"/>
      <c r="WUR462" s="2"/>
      <c r="WUS462" s="2"/>
      <c r="WUT462" s="2"/>
      <c r="WUU462" s="2"/>
      <c r="WUV462" s="2"/>
      <c r="WUW462" s="2"/>
      <c r="WUX462" s="2"/>
      <c r="WUY462" s="2"/>
      <c r="WUZ462" s="2"/>
      <c r="WVA462" s="2"/>
      <c r="WVB462" s="2"/>
      <c r="WVC462" s="2"/>
      <c r="WVD462" s="2"/>
      <c r="WVE462" s="2"/>
      <c r="WVF462" s="2"/>
      <c r="WVG462" s="2"/>
      <c r="WVH462" s="2"/>
      <c r="WVI462" s="2"/>
      <c r="WVJ462" s="2"/>
      <c r="WVK462" s="2"/>
      <c r="WVL462" s="2"/>
      <c r="WVM462" s="2"/>
      <c r="WVN462" s="2"/>
      <c r="WVO462" s="2"/>
      <c r="WVP462" s="2"/>
      <c r="WVQ462" s="2"/>
      <c r="WVR462" s="2"/>
      <c r="WVS462" s="2"/>
      <c r="WVT462" s="2"/>
      <c r="WVU462" s="2"/>
      <c r="WVV462" s="2"/>
      <c r="WVW462" s="2"/>
      <c r="WVX462" s="2"/>
      <c r="WVY462" s="2"/>
      <c r="WVZ462" s="2"/>
      <c r="WWA462" s="2"/>
      <c r="WWB462" s="2"/>
      <c r="WWC462" s="2"/>
      <c r="WWD462" s="2"/>
      <c r="WWE462" s="2"/>
      <c r="WWF462" s="2"/>
      <c r="WWG462" s="2"/>
      <c r="WWH462" s="2"/>
      <c r="WWI462" s="2"/>
      <c r="WWJ462" s="2"/>
      <c r="WWK462" s="2"/>
      <c r="WWL462" s="2"/>
      <c r="WWM462" s="2"/>
      <c r="WWN462" s="2"/>
      <c r="WWO462" s="2"/>
      <c r="WWP462" s="2"/>
      <c r="WWQ462" s="2"/>
      <c r="WWR462" s="2"/>
      <c r="WWS462" s="2"/>
      <c r="WWT462" s="2"/>
      <c r="WWU462" s="2"/>
      <c r="WWV462" s="2"/>
      <c r="WWW462" s="2"/>
      <c r="WWX462" s="2"/>
      <c r="WWY462" s="2"/>
      <c r="WWZ462" s="2"/>
      <c r="WXA462" s="2"/>
      <c r="WXB462" s="2"/>
      <c r="WXC462" s="2"/>
      <c r="WXD462" s="2"/>
      <c r="WXE462" s="2"/>
      <c r="WXF462" s="2"/>
      <c r="WXG462" s="2"/>
      <c r="WXH462" s="2"/>
      <c r="WXI462" s="2"/>
      <c r="WXJ462" s="2"/>
      <c r="WXK462" s="2"/>
      <c r="WXL462" s="2"/>
      <c r="WXM462" s="2"/>
      <c r="WXN462" s="2"/>
      <c r="WXO462" s="2"/>
      <c r="WXP462" s="2"/>
      <c r="WXQ462" s="2"/>
      <c r="WXR462" s="2"/>
      <c r="WXS462" s="2"/>
      <c r="WXT462" s="2"/>
      <c r="WXU462" s="2"/>
      <c r="WXV462" s="2"/>
      <c r="WXW462" s="2"/>
      <c r="WXX462" s="2"/>
      <c r="WXY462" s="2"/>
      <c r="WXZ462" s="2"/>
      <c r="WYA462" s="2"/>
      <c r="WYB462" s="2"/>
      <c r="WYC462" s="2"/>
      <c r="WYD462" s="2"/>
      <c r="WYE462" s="2"/>
      <c r="WYF462" s="2"/>
      <c r="WYG462" s="2"/>
      <c r="WYH462" s="2"/>
      <c r="WYI462" s="2"/>
      <c r="WYJ462" s="2"/>
      <c r="WYK462" s="2"/>
      <c r="WYL462" s="2"/>
      <c r="WYM462" s="2"/>
      <c r="WYN462" s="2"/>
      <c r="WYO462" s="2"/>
      <c r="WYP462" s="2"/>
      <c r="WYQ462" s="2"/>
      <c r="WYR462" s="2"/>
      <c r="WYS462" s="2"/>
      <c r="WYT462" s="2"/>
      <c r="WYU462" s="2"/>
      <c r="WYV462" s="2"/>
      <c r="WYW462" s="2"/>
      <c r="WYX462" s="2"/>
      <c r="WYY462" s="2"/>
      <c r="WYZ462" s="2"/>
      <c r="WZA462" s="2"/>
      <c r="WZB462" s="2"/>
      <c r="WZC462" s="2"/>
      <c r="WZD462" s="2"/>
      <c r="WZE462" s="2"/>
      <c r="WZF462" s="2"/>
      <c r="WZG462" s="2"/>
      <c r="WZH462" s="2"/>
      <c r="WZI462" s="2"/>
      <c r="WZJ462" s="2"/>
      <c r="WZK462" s="2"/>
      <c r="WZL462" s="2"/>
      <c r="WZM462" s="2"/>
      <c r="WZN462" s="2"/>
      <c r="WZO462" s="2"/>
      <c r="WZP462" s="2"/>
      <c r="WZQ462" s="2"/>
      <c r="WZR462" s="2"/>
      <c r="WZS462" s="2"/>
      <c r="WZT462" s="2"/>
      <c r="WZU462" s="2"/>
      <c r="WZV462" s="2"/>
      <c r="WZW462" s="2"/>
      <c r="WZX462" s="2"/>
      <c r="WZY462" s="2"/>
      <c r="WZZ462" s="2"/>
      <c r="XAA462" s="2"/>
      <c r="XAB462" s="2"/>
      <c r="XAC462" s="2"/>
      <c r="XAD462" s="2"/>
      <c r="XAE462" s="2"/>
      <c r="XAF462" s="2"/>
      <c r="XAG462" s="2"/>
      <c r="XAH462" s="2"/>
      <c r="XAI462" s="2"/>
      <c r="XAJ462" s="2"/>
      <c r="XAK462" s="2"/>
      <c r="XAL462" s="2"/>
      <c r="XAM462" s="2"/>
      <c r="XAN462" s="2"/>
      <c r="XAO462" s="2"/>
      <c r="XAP462" s="2"/>
      <c r="XAQ462" s="2"/>
      <c r="XAR462" s="2"/>
      <c r="XAS462" s="2"/>
      <c r="XAT462" s="2"/>
      <c r="XAU462" s="2"/>
      <c r="XAV462" s="2"/>
      <c r="XAW462" s="2"/>
      <c r="XAX462" s="2"/>
      <c r="XAY462" s="2"/>
      <c r="XAZ462" s="2"/>
      <c r="XBA462" s="2"/>
      <c r="XBB462" s="2"/>
      <c r="XBC462" s="2"/>
      <c r="XBD462" s="2"/>
      <c r="XBE462" s="2"/>
      <c r="XBF462" s="2"/>
      <c r="XBG462" s="2"/>
      <c r="XBH462" s="2"/>
      <c r="XBI462" s="2"/>
      <c r="XBJ462" s="2"/>
      <c r="XBK462" s="2"/>
      <c r="XBL462" s="2"/>
      <c r="XBM462" s="2"/>
      <c r="XBN462" s="2"/>
      <c r="XBO462" s="2"/>
      <c r="XBP462" s="2"/>
      <c r="XBQ462" s="2"/>
      <c r="XBR462" s="2"/>
      <c r="XBS462" s="2"/>
      <c r="XBT462" s="2"/>
    </row>
    <row r="463" spans="5:16296" s="232" customFormat="1" ht="15.75" thickBot="1">
      <c r="E463" s="18"/>
      <c r="F463" s="34"/>
      <c r="G463" s="1"/>
      <c r="H463" s="1"/>
      <c r="I463" s="1"/>
      <c r="J463" s="1"/>
      <c r="K463" s="61"/>
      <c r="L463" s="74"/>
      <c r="M463" s="74"/>
      <c r="N463" s="74"/>
      <c r="O463" s="74"/>
      <c r="P463" s="74"/>
      <c r="Q463" s="74"/>
      <c r="R463" s="74"/>
      <c r="S463" s="62"/>
      <c r="T463" s="62"/>
      <c r="U463" s="62"/>
      <c r="V463" s="62"/>
      <c r="W463" s="74"/>
      <c r="X463" s="74"/>
      <c r="Y463" s="74"/>
      <c r="Z463" s="74"/>
      <c r="AA463" s="74"/>
      <c r="AB463" s="74"/>
      <c r="AC463" s="74"/>
      <c r="AD463" s="74"/>
      <c r="AE463" s="74"/>
      <c r="AF463" s="74"/>
      <c r="AG463" s="74"/>
      <c r="AH463" s="74"/>
      <c r="AI463" s="74"/>
      <c r="AJ463" s="74"/>
      <c r="AK463" s="74"/>
      <c r="AL463" s="75"/>
      <c r="AM463" s="74"/>
      <c r="AN463" s="74"/>
      <c r="AO463" s="74"/>
      <c r="AP463" s="74"/>
      <c r="AQ463" s="74"/>
      <c r="AR463" s="74"/>
      <c r="AS463" s="259"/>
      <c r="AT463" s="84"/>
      <c r="AU463" s="74"/>
      <c r="AV463" s="74"/>
      <c r="AW463" s="270"/>
      <c r="AX463" s="74"/>
      <c r="AY463" s="74"/>
      <c r="AZ463" s="75"/>
      <c r="BA463" s="75"/>
      <c r="BB463" s="75"/>
      <c r="BC463" s="270"/>
      <c r="BD463" s="270"/>
      <c r="BE463" s="74"/>
      <c r="BF463" s="74"/>
      <c r="BG463" s="74"/>
      <c r="BH463" s="74"/>
      <c r="BI463" s="74"/>
      <c r="BJ463" s="74"/>
      <c r="BK463" s="74"/>
      <c r="BL463" s="74"/>
      <c r="BM463" s="74"/>
      <c r="BN463" s="74"/>
      <c r="BO463" s="74"/>
      <c r="BP463" s="74"/>
      <c r="BQ463" s="270"/>
      <c r="BR463" s="270"/>
      <c r="BS463" s="74"/>
      <c r="BT463" s="74"/>
      <c r="BU463" s="74"/>
      <c r="BV463" s="74"/>
      <c r="BW463" s="74"/>
      <c r="BX463" s="74"/>
      <c r="BY463" s="74"/>
      <c r="BZ463" s="74"/>
      <c r="CA463" s="74"/>
      <c r="CB463" s="74"/>
      <c r="CC463" s="270"/>
      <c r="CD463" s="74"/>
      <c r="CE463" s="76"/>
      <c r="CF463" s="74"/>
      <c r="CG463" s="270"/>
      <c r="CH463" s="270"/>
      <c r="CI463" s="270"/>
      <c r="CJ463" s="270"/>
      <c r="CK463" s="76"/>
      <c r="CL463" s="76"/>
      <c r="CM463" s="270"/>
      <c r="CN463" s="270"/>
      <c r="CO463" s="270"/>
      <c r="CP463" s="76"/>
      <c r="CQ463" s="270"/>
      <c r="CR463" s="270"/>
      <c r="CS463" s="74"/>
      <c r="CT463" s="74"/>
      <c r="CU463" s="74"/>
      <c r="CV463" s="270"/>
      <c r="CW463" s="238"/>
      <c r="CX463" s="270"/>
      <c r="CY463" s="270"/>
      <c r="CZ463" s="270"/>
      <c r="DA463" s="270"/>
      <c r="DB463" s="270"/>
      <c r="DC463" s="74"/>
      <c r="DD463" s="74"/>
      <c r="DE463" s="74"/>
      <c r="DF463" s="74"/>
      <c r="DG463" s="74"/>
      <c r="DH463" s="74"/>
      <c r="DI463" s="74"/>
      <c r="DJ463" s="74"/>
      <c r="DK463" s="74"/>
      <c r="DL463" s="74"/>
      <c r="DM463" s="74"/>
      <c r="DN463" s="270"/>
      <c r="DO463" s="270"/>
      <c r="DP463" s="74"/>
      <c r="DQ463" s="74"/>
      <c r="DR463" s="74"/>
      <c r="DS463" s="74"/>
      <c r="DT463" s="74"/>
      <c r="DU463" s="74"/>
      <c r="DV463" s="74"/>
      <c r="DW463" s="74"/>
      <c r="DX463" s="74"/>
      <c r="DY463" s="74"/>
      <c r="DZ463" s="74"/>
      <c r="EA463" s="74"/>
      <c r="EB463" s="74"/>
      <c r="EC463" s="74"/>
      <c r="ED463" s="74"/>
      <c r="EE463" s="74"/>
      <c r="EF463" s="74"/>
      <c r="EG463" s="74"/>
      <c r="EH463" s="74"/>
      <c r="EI463" s="74"/>
      <c r="EJ463" s="74"/>
      <c r="EK463" s="74"/>
      <c r="EL463" s="74"/>
      <c r="EM463" s="74"/>
      <c r="EN463" s="74"/>
      <c r="EO463" s="2"/>
      <c r="EP463" s="2"/>
      <c r="EQ463" s="2"/>
      <c r="ER463" s="2"/>
      <c r="ES463" s="2"/>
      <c r="ET463" s="2"/>
      <c r="EU463" s="2"/>
      <c r="EV463" s="2"/>
      <c r="EW463" s="2"/>
      <c r="EX463" s="2"/>
      <c r="EY463" s="2"/>
      <c r="EZ463" s="2"/>
      <c r="FA463" s="2"/>
      <c r="FB463" s="2"/>
      <c r="FC463" s="2"/>
      <c r="FD463" s="2"/>
      <c r="FE463" s="2"/>
      <c r="FF463" s="2"/>
      <c r="FG463" s="2"/>
      <c r="FH463" s="2"/>
      <c r="FI463" s="2"/>
      <c r="FJ463" s="2"/>
      <c r="FK463" s="2"/>
      <c r="FL463" s="2"/>
      <c r="FM463" s="2"/>
      <c r="FN463" s="2"/>
      <c r="FO463" s="2"/>
      <c r="FP463" s="2"/>
      <c r="FQ463" s="2"/>
      <c r="FR463" s="2"/>
      <c r="FS463" s="2"/>
      <c r="FT463" s="2"/>
      <c r="FU463" s="2"/>
      <c r="FV463" s="2"/>
      <c r="FW463" s="2"/>
      <c r="FX463" s="2"/>
      <c r="FY463" s="2"/>
      <c r="FZ463" s="2"/>
      <c r="GA463" s="2"/>
      <c r="GB463" s="2"/>
      <c r="GC463" s="2"/>
      <c r="GD463" s="2"/>
      <c r="GE463" s="2"/>
      <c r="GF463" s="2"/>
      <c r="GG463" s="2"/>
      <c r="GH463" s="2"/>
      <c r="GI463" s="2"/>
      <c r="GJ463" s="2"/>
      <c r="GK463" s="2"/>
      <c r="GL463" s="2"/>
      <c r="GM463" s="2"/>
      <c r="GN463" s="2"/>
      <c r="GO463" s="2"/>
      <c r="GP463" s="2"/>
      <c r="GQ463" s="2"/>
      <c r="GR463" s="2"/>
      <c r="GS463" s="2"/>
      <c r="GT463" s="2"/>
      <c r="GU463" s="2"/>
      <c r="GV463" s="2"/>
      <c r="GW463" s="2"/>
      <c r="GX463" s="2"/>
      <c r="GY463" s="2"/>
      <c r="GZ463" s="2"/>
      <c r="HA463" s="2"/>
      <c r="HB463" s="2"/>
      <c r="HC463" s="2"/>
      <c r="HD463" s="2"/>
      <c r="HE463" s="2"/>
      <c r="HF463" s="2"/>
      <c r="HG463" s="2"/>
      <c r="HH463" s="2"/>
      <c r="HI463" s="2"/>
      <c r="HJ463" s="2"/>
      <c r="HK463" s="2"/>
      <c r="HL463" s="2"/>
      <c r="HM463" s="2"/>
      <c r="HN463" s="2"/>
      <c r="HO463" s="2"/>
      <c r="HP463" s="2"/>
      <c r="HQ463" s="2"/>
      <c r="HR463" s="2"/>
      <c r="HS463" s="2"/>
      <c r="HT463" s="2"/>
      <c r="HU463" s="2"/>
      <c r="HV463" s="2"/>
      <c r="HW463" s="2"/>
      <c r="HX463" s="2"/>
      <c r="HY463" s="2"/>
      <c r="HZ463" s="2"/>
      <c r="IA463" s="2"/>
      <c r="IB463" s="2"/>
      <c r="IC463" s="2"/>
      <c r="ID463" s="2"/>
      <c r="IE463" s="2"/>
      <c r="IF463" s="2"/>
      <c r="IG463" s="2"/>
      <c r="IH463" s="2"/>
      <c r="II463" s="2"/>
      <c r="IJ463" s="2"/>
      <c r="IK463" s="2"/>
      <c r="IL463" s="2"/>
      <c r="IM463" s="2"/>
      <c r="IN463" s="2"/>
      <c r="IO463" s="2"/>
      <c r="IP463" s="2"/>
      <c r="IQ463" s="2"/>
      <c r="IR463" s="2"/>
      <c r="IS463" s="2"/>
      <c r="IT463" s="2"/>
      <c r="IU463" s="2"/>
      <c r="IV463" s="2"/>
      <c r="IW463" s="2"/>
      <c r="IX463" s="2"/>
      <c r="IY463" s="2"/>
      <c r="IZ463" s="2"/>
      <c r="JA463" s="2"/>
      <c r="JB463" s="2"/>
      <c r="JC463" s="2"/>
      <c r="JD463" s="2"/>
      <c r="JE463" s="2"/>
      <c r="JF463" s="2"/>
      <c r="JG463" s="2"/>
      <c r="JH463" s="2"/>
      <c r="JI463" s="2"/>
      <c r="JJ463" s="2"/>
      <c r="JK463" s="2"/>
      <c r="JL463" s="2"/>
      <c r="JM463" s="2"/>
      <c r="JN463" s="2"/>
      <c r="JO463" s="2"/>
      <c r="JP463" s="2"/>
      <c r="JQ463" s="2"/>
      <c r="JR463" s="2"/>
      <c r="JS463" s="2"/>
      <c r="JT463" s="2"/>
      <c r="JU463" s="2"/>
      <c r="JV463" s="2"/>
      <c r="JW463" s="2"/>
      <c r="JX463" s="2"/>
      <c r="JY463" s="2"/>
      <c r="JZ463" s="2"/>
      <c r="KA463" s="2"/>
      <c r="KB463" s="2"/>
      <c r="KC463" s="2"/>
      <c r="KD463" s="2"/>
      <c r="KE463" s="2"/>
      <c r="KF463" s="2"/>
      <c r="KG463" s="2"/>
      <c r="KH463" s="2"/>
      <c r="KI463" s="2"/>
      <c r="KJ463" s="2"/>
      <c r="KK463" s="2"/>
      <c r="KL463" s="2"/>
      <c r="KM463" s="2"/>
      <c r="KN463" s="2"/>
      <c r="KO463" s="2"/>
      <c r="KP463" s="2"/>
      <c r="KQ463" s="2"/>
      <c r="KR463" s="2"/>
      <c r="KS463" s="2"/>
      <c r="KT463" s="2"/>
      <c r="KU463" s="2"/>
      <c r="KV463" s="2"/>
      <c r="KW463" s="2"/>
      <c r="KX463" s="2"/>
      <c r="KY463" s="2"/>
      <c r="KZ463" s="2"/>
      <c r="LA463" s="2"/>
      <c r="LB463" s="2"/>
      <c r="LC463" s="2"/>
      <c r="LD463" s="2"/>
      <c r="LE463" s="2"/>
      <c r="LF463" s="2"/>
      <c r="LG463" s="2"/>
      <c r="LH463" s="2"/>
      <c r="LI463" s="2"/>
      <c r="LJ463" s="2"/>
      <c r="LK463" s="2"/>
      <c r="LL463" s="2"/>
      <c r="LM463" s="2"/>
      <c r="LN463" s="2"/>
      <c r="LO463" s="2"/>
      <c r="LP463" s="2"/>
      <c r="LQ463" s="2"/>
      <c r="LR463" s="2"/>
      <c r="LS463" s="2"/>
      <c r="LT463" s="2"/>
      <c r="LU463" s="2"/>
      <c r="LV463" s="2"/>
      <c r="LW463" s="2"/>
      <c r="LX463" s="2"/>
      <c r="LY463" s="2"/>
      <c r="LZ463" s="2"/>
      <c r="MA463" s="2"/>
      <c r="MB463" s="2"/>
      <c r="MC463" s="2"/>
      <c r="MD463" s="2"/>
      <c r="ME463" s="2"/>
      <c r="MF463" s="2"/>
      <c r="MG463" s="2"/>
      <c r="MH463" s="2"/>
      <c r="MI463" s="2"/>
      <c r="MJ463" s="2"/>
      <c r="MK463" s="2"/>
      <c r="ML463" s="2"/>
      <c r="MM463" s="2"/>
      <c r="MN463" s="2"/>
      <c r="MO463" s="2"/>
      <c r="MP463" s="2"/>
      <c r="MQ463" s="2"/>
      <c r="MR463" s="2"/>
      <c r="MS463" s="2"/>
      <c r="MT463" s="2"/>
      <c r="MU463" s="2"/>
      <c r="MV463" s="2"/>
      <c r="MW463" s="2"/>
      <c r="MX463" s="2"/>
      <c r="MY463" s="2"/>
      <c r="MZ463" s="2"/>
      <c r="NA463" s="2"/>
      <c r="NB463" s="2"/>
      <c r="NC463" s="2"/>
      <c r="ND463" s="2"/>
      <c r="NE463" s="2"/>
      <c r="NF463" s="2"/>
      <c r="NG463" s="2"/>
      <c r="NH463" s="2"/>
      <c r="NI463" s="2"/>
      <c r="NJ463" s="2"/>
      <c r="NK463" s="2"/>
      <c r="NL463" s="2"/>
      <c r="NM463" s="2"/>
      <c r="NN463" s="2"/>
      <c r="NO463" s="2"/>
      <c r="NP463" s="2"/>
      <c r="NQ463" s="2"/>
      <c r="NR463" s="2"/>
      <c r="NS463" s="2"/>
      <c r="NT463" s="2"/>
      <c r="NU463" s="2"/>
      <c r="NV463" s="2"/>
      <c r="NW463" s="2"/>
      <c r="NX463" s="2"/>
      <c r="NY463" s="2"/>
      <c r="NZ463" s="2"/>
      <c r="OA463" s="2"/>
      <c r="OB463" s="2"/>
      <c r="OC463" s="2"/>
      <c r="OD463" s="2"/>
      <c r="OE463" s="2"/>
      <c r="OF463" s="2"/>
      <c r="OG463" s="2"/>
      <c r="OH463" s="2"/>
      <c r="OI463" s="2"/>
      <c r="OJ463" s="2"/>
      <c r="OK463" s="2"/>
      <c r="OL463" s="2"/>
      <c r="OM463" s="2"/>
      <c r="ON463" s="2"/>
      <c r="OO463" s="2"/>
      <c r="OP463" s="2"/>
      <c r="OQ463" s="2"/>
      <c r="OR463" s="2"/>
      <c r="OS463" s="2"/>
      <c r="OT463" s="2"/>
      <c r="OU463" s="2"/>
      <c r="OV463" s="2"/>
      <c r="OW463" s="2"/>
      <c r="OX463" s="2"/>
      <c r="OY463" s="2"/>
      <c r="OZ463" s="2"/>
      <c r="PA463" s="2"/>
      <c r="PB463" s="2"/>
      <c r="PC463" s="2"/>
      <c r="PD463" s="2"/>
      <c r="PE463" s="2"/>
      <c r="PF463" s="2"/>
      <c r="PG463" s="2"/>
      <c r="PH463" s="2"/>
      <c r="PI463" s="2"/>
      <c r="PJ463" s="2"/>
      <c r="PK463" s="2"/>
      <c r="PL463" s="2"/>
      <c r="PM463" s="2"/>
      <c r="PN463" s="2"/>
      <c r="PO463" s="2"/>
      <c r="PP463" s="2"/>
      <c r="PQ463" s="2"/>
      <c r="PR463" s="2"/>
      <c r="PS463" s="2"/>
      <c r="PT463" s="2"/>
      <c r="PU463" s="2"/>
      <c r="PV463" s="2"/>
      <c r="PW463" s="2"/>
      <c r="PX463" s="2"/>
      <c r="PY463" s="2"/>
      <c r="PZ463" s="2"/>
      <c r="QA463" s="2"/>
      <c r="QB463" s="2"/>
      <c r="QC463" s="2"/>
      <c r="QD463" s="2"/>
      <c r="QE463" s="2"/>
      <c r="QF463" s="2"/>
      <c r="QG463" s="2"/>
      <c r="QH463" s="2"/>
      <c r="QI463" s="2"/>
      <c r="QJ463" s="2"/>
      <c r="QK463" s="2"/>
      <c r="QL463" s="2"/>
      <c r="QM463" s="2"/>
      <c r="QN463" s="2"/>
      <c r="QO463" s="2"/>
      <c r="QP463" s="2"/>
      <c r="QQ463" s="2"/>
      <c r="QR463" s="2"/>
      <c r="QS463" s="2"/>
      <c r="QT463" s="2"/>
      <c r="QU463" s="2"/>
      <c r="QV463" s="2"/>
      <c r="QW463" s="2"/>
      <c r="QX463" s="2"/>
      <c r="QY463" s="2"/>
      <c r="QZ463" s="2"/>
      <c r="RA463" s="2"/>
      <c r="RB463" s="2"/>
      <c r="RC463" s="2"/>
      <c r="RD463" s="2"/>
      <c r="RE463" s="2"/>
      <c r="RF463" s="2"/>
      <c r="RG463" s="2"/>
      <c r="RH463" s="2"/>
      <c r="RI463" s="2"/>
      <c r="RJ463" s="2"/>
      <c r="RK463" s="2"/>
      <c r="RL463" s="2"/>
      <c r="RM463" s="2"/>
      <c r="RN463" s="2"/>
      <c r="RO463" s="2"/>
      <c r="RP463" s="2"/>
      <c r="RQ463" s="2"/>
      <c r="RR463" s="2"/>
      <c r="RS463" s="2"/>
      <c r="RT463" s="2"/>
      <c r="RU463" s="2"/>
      <c r="RV463" s="2"/>
      <c r="RW463" s="2"/>
      <c r="RX463" s="2"/>
      <c r="RY463" s="2"/>
      <c r="RZ463" s="2"/>
      <c r="SA463" s="2"/>
      <c r="SB463" s="2"/>
      <c r="SC463" s="2"/>
      <c r="SD463" s="2"/>
      <c r="SE463" s="2"/>
      <c r="SF463" s="2"/>
      <c r="SG463" s="2"/>
      <c r="SH463" s="2"/>
      <c r="SI463" s="2"/>
      <c r="SJ463" s="2"/>
      <c r="SK463" s="2"/>
      <c r="SL463" s="2"/>
      <c r="SM463" s="2"/>
      <c r="SN463" s="2"/>
      <c r="SO463" s="2"/>
      <c r="SP463" s="2"/>
      <c r="SQ463" s="2"/>
      <c r="SR463" s="2"/>
      <c r="SS463" s="2"/>
      <c r="ST463" s="2"/>
      <c r="SU463" s="2"/>
      <c r="SV463" s="2"/>
      <c r="SW463" s="2"/>
      <c r="SX463" s="2"/>
      <c r="SY463" s="2"/>
      <c r="SZ463" s="2"/>
      <c r="TA463" s="2"/>
      <c r="TB463" s="2"/>
      <c r="TC463" s="2"/>
      <c r="TD463" s="2"/>
      <c r="TE463" s="2"/>
      <c r="TF463" s="2"/>
      <c r="TG463" s="2"/>
      <c r="TH463" s="2"/>
      <c r="TI463" s="2"/>
      <c r="TJ463" s="2"/>
      <c r="TK463" s="2"/>
      <c r="TL463" s="2"/>
      <c r="TM463" s="2"/>
      <c r="TN463" s="2"/>
      <c r="TO463" s="2"/>
      <c r="TP463" s="2"/>
      <c r="TQ463" s="2"/>
      <c r="TR463" s="2"/>
      <c r="TS463" s="2"/>
      <c r="TT463" s="2"/>
      <c r="TU463" s="2"/>
      <c r="TV463" s="2"/>
      <c r="TW463" s="2"/>
      <c r="TX463" s="2"/>
      <c r="TY463" s="2"/>
      <c r="TZ463" s="2"/>
      <c r="UA463" s="2"/>
      <c r="UB463" s="2"/>
      <c r="UC463" s="2"/>
      <c r="UD463" s="2"/>
      <c r="UE463" s="2"/>
      <c r="UF463" s="2"/>
      <c r="UG463" s="2"/>
      <c r="UH463" s="2"/>
      <c r="UI463" s="2"/>
      <c r="UJ463" s="2"/>
      <c r="UK463" s="2"/>
      <c r="UL463" s="2"/>
      <c r="UM463" s="2"/>
      <c r="UN463" s="2"/>
      <c r="UO463" s="2"/>
      <c r="UP463" s="2"/>
      <c r="UQ463" s="2"/>
      <c r="UR463" s="2"/>
      <c r="US463" s="2"/>
      <c r="UT463" s="2"/>
      <c r="UU463" s="2"/>
      <c r="UV463" s="2"/>
      <c r="UW463" s="2"/>
      <c r="UX463" s="2"/>
      <c r="UY463" s="2"/>
      <c r="UZ463" s="2"/>
      <c r="VA463" s="2"/>
      <c r="VB463" s="2"/>
      <c r="VC463" s="2"/>
      <c r="VD463" s="2"/>
      <c r="VE463" s="2"/>
      <c r="VF463" s="2"/>
      <c r="VG463" s="2"/>
      <c r="VH463" s="2"/>
      <c r="VI463" s="2"/>
      <c r="VJ463" s="2"/>
      <c r="VK463" s="2"/>
      <c r="VL463" s="2"/>
      <c r="VM463" s="2"/>
      <c r="VN463" s="2"/>
      <c r="VO463" s="2"/>
      <c r="VP463" s="2"/>
      <c r="VQ463" s="2"/>
      <c r="VR463" s="2"/>
      <c r="VS463" s="2"/>
      <c r="VT463" s="2"/>
      <c r="VU463" s="2"/>
      <c r="VV463" s="2"/>
      <c r="VW463" s="2"/>
      <c r="VX463" s="2"/>
      <c r="VY463" s="2"/>
      <c r="VZ463" s="2"/>
      <c r="WA463" s="2"/>
      <c r="WB463" s="2"/>
      <c r="WC463" s="2"/>
      <c r="WD463" s="2"/>
      <c r="WE463" s="2"/>
      <c r="WF463" s="2"/>
      <c r="WG463" s="2"/>
      <c r="WH463" s="2"/>
      <c r="WI463" s="2"/>
      <c r="WJ463" s="2"/>
      <c r="WK463" s="2"/>
      <c r="WL463" s="2"/>
      <c r="WM463" s="2"/>
      <c r="WN463" s="2"/>
      <c r="WO463" s="2"/>
      <c r="WP463" s="2"/>
      <c r="WQ463" s="2"/>
      <c r="WR463" s="2"/>
      <c r="WS463" s="2"/>
      <c r="WT463" s="2"/>
      <c r="WU463" s="2"/>
      <c r="WV463" s="2"/>
      <c r="WW463" s="2"/>
      <c r="WX463" s="2"/>
      <c r="WY463" s="2"/>
      <c r="WZ463" s="2"/>
      <c r="XA463" s="2"/>
      <c r="XB463" s="2"/>
      <c r="XC463" s="2"/>
      <c r="XD463" s="2"/>
      <c r="XE463" s="2"/>
      <c r="XF463" s="2"/>
      <c r="XG463" s="2"/>
      <c r="XH463" s="2"/>
      <c r="XI463" s="2"/>
      <c r="XJ463" s="2"/>
      <c r="XK463" s="2"/>
      <c r="XL463" s="2"/>
      <c r="XM463" s="2"/>
      <c r="XN463" s="2"/>
      <c r="XO463" s="2"/>
      <c r="XP463" s="2"/>
      <c r="XQ463" s="2"/>
      <c r="XR463" s="2"/>
      <c r="XS463" s="2"/>
      <c r="XT463" s="2"/>
      <c r="XU463" s="2"/>
      <c r="XV463" s="2"/>
      <c r="XW463" s="2"/>
      <c r="XX463" s="2"/>
      <c r="XY463" s="2"/>
      <c r="XZ463" s="2"/>
      <c r="YA463" s="2"/>
      <c r="YB463" s="2"/>
      <c r="YC463" s="2"/>
      <c r="YD463" s="2"/>
      <c r="YE463" s="2"/>
      <c r="YF463" s="2"/>
      <c r="YG463" s="2"/>
      <c r="YH463" s="2"/>
      <c r="YI463" s="2"/>
      <c r="YJ463" s="2"/>
      <c r="YK463" s="2"/>
      <c r="YL463" s="2"/>
      <c r="YM463" s="2"/>
      <c r="YN463" s="2"/>
      <c r="YO463" s="2"/>
      <c r="YP463" s="2"/>
      <c r="YQ463" s="2"/>
      <c r="YR463" s="2"/>
      <c r="YS463" s="2"/>
      <c r="YT463" s="2"/>
      <c r="YU463" s="2"/>
      <c r="YV463" s="2"/>
      <c r="YW463" s="2"/>
      <c r="YX463" s="2"/>
      <c r="YY463" s="2"/>
      <c r="YZ463" s="2"/>
      <c r="ZA463" s="2"/>
      <c r="ZB463" s="2"/>
      <c r="ZC463" s="2"/>
      <c r="ZD463" s="2"/>
      <c r="ZE463" s="2"/>
      <c r="ZF463" s="2"/>
      <c r="ZG463" s="2"/>
      <c r="ZH463" s="2"/>
      <c r="ZI463" s="2"/>
      <c r="ZJ463" s="2"/>
      <c r="ZK463" s="2"/>
      <c r="ZL463" s="2"/>
      <c r="ZM463" s="2"/>
      <c r="ZN463" s="2"/>
      <c r="ZO463" s="2"/>
      <c r="ZP463" s="2"/>
      <c r="ZQ463" s="2"/>
      <c r="ZR463" s="2"/>
      <c r="ZS463" s="2"/>
      <c r="ZT463" s="2"/>
      <c r="ZU463" s="2"/>
      <c r="ZV463" s="2"/>
      <c r="ZW463" s="2"/>
      <c r="ZX463" s="2"/>
      <c r="ZY463" s="2"/>
      <c r="ZZ463" s="2"/>
      <c r="AAA463" s="2"/>
      <c r="AAB463" s="2"/>
      <c r="AAC463" s="2"/>
      <c r="AAD463" s="2"/>
      <c r="AAE463" s="2"/>
      <c r="AAF463" s="2"/>
      <c r="AAG463" s="2"/>
      <c r="AAH463" s="2"/>
      <c r="AAI463" s="2"/>
      <c r="AAJ463" s="2"/>
      <c r="AAK463" s="2"/>
      <c r="AAL463" s="2"/>
      <c r="AAM463" s="2"/>
      <c r="AAN463" s="2"/>
      <c r="AAO463" s="2"/>
      <c r="AAP463" s="2"/>
      <c r="AAQ463" s="2"/>
      <c r="AAR463" s="2"/>
      <c r="AAS463" s="2"/>
      <c r="AAT463" s="2"/>
      <c r="AAU463" s="2"/>
      <c r="AAV463" s="2"/>
      <c r="AAW463" s="2"/>
      <c r="AAX463" s="2"/>
      <c r="AAY463" s="2"/>
      <c r="AAZ463" s="2"/>
      <c r="ABA463" s="2"/>
      <c r="ABB463" s="2"/>
      <c r="ABC463" s="2"/>
      <c r="ABD463" s="2"/>
      <c r="ABE463" s="2"/>
      <c r="ABF463" s="2"/>
      <c r="ABG463" s="2"/>
      <c r="ABH463" s="2"/>
      <c r="ABI463" s="2"/>
      <c r="ABJ463" s="2"/>
      <c r="ABK463" s="2"/>
      <c r="ABL463" s="2"/>
      <c r="ABM463" s="2"/>
      <c r="ABN463" s="2"/>
      <c r="ABO463" s="2"/>
      <c r="ABP463" s="2"/>
      <c r="ABQ463" s="2"/>
      <c r="ABR463" s="2"/>
      <c r="ABS463" s="2"/>
      <c r="ABT463" s="2"/>
      <c r="ABU463" s="2"/>
      <c r="ABV463" s="2"/>
      <c r="ABW463" s="2"/>
      <c r="ABX463" s="2"/>
      <c r="ABY463" s="2"/>
      <c r="ABZ463" s="2"/>
      <c r="ACA463" s="2"/>
      <c r="ACB463" s="2"/>
      <c r="ACC463" s="2"/>
      <c r="ACD463" s="2"/>
      <c r="ACE463" s="2"/>
      <c r="ACF463" s="2"/>
      <c r="ACG463" s="2"/>
      <c r="ACH463" s="2"/>
      <c r="ACI463" s="2"/>
      <c r="ACJ463" s="2"/>
      <c r="ACK463" s="2"/>
      <c r="ACL463" s="2"/>
      <c r="ACM463" s="2"/>
      <c r="ACN463" s="2"/>
      <c r="ACO463" s="2"/>
      <c r="ACP463" s="2"/>
      <c r="ACQ463" s="2"/>
      <c r="ACR463" s="2"/>
      <c r="ACS463" s="2"/>
      <c r="ACT463" s="2"/>
      <c r="ACU463" s="2"/>
      <c r="ACV463" s="2"/>
      <c r="ACW463" s="2"/>
      <c r="ACX463" s="2"/>
      <c r="ACY463" s="2"/>
      <c r="ACZ463" s="2"/>
      <c r="ADA463" s="2"/>
      <c r="ADB463" s="2"/>
      <c r="ADC463" s="2"/>
      <c r="ADD463" s="2"/>
      <c r="ADE463" s="2"/>
      <c r="ADF463" s="2"/>
      <c r="ADG463" s="2"/>
      <c r="ADH463" s="2"/>
      <c r="ADI463" s="2"/>
      <c r="ADJ463" s="2"/>
      <c r="ADK463" s="2"/>
      <c r="ADL463" s="2"/>
      <c r="ADM463" s="2"/>
      <c r="ADN463" s="2"/>
      <c r="ADO463" s="2"/>
      <c r="ADP463" s="2"/>
      <c r="ADQ463" s="2"/>
      <c r="ADR463" s="2"/>
      <c r="ADS463" s="2"/>
      <c r="ADT463" s="2"/>
      <c r="ADU463" s="2"/>
      <c r="ADV463" s="2"/>
      <c r="ADW463" s="2"/>
      <c r="ADX463" s="2"/>
      <c r="ADY463" s="2"/>
      <c r="ADZ463" s="2"/>
      <c r="AEA463" s="2"/>
      <c r="AEB463" s="2"/>
      <c r="AEC463" s="2"/>
      <c r="AED463" s="2"/>
      <c r="AEE463" s="2"/>
      <c r="AEF463" s="2"/>
      <c r="AEG463" s="2"/>
      <c r="AEH463" s="2"/>
      <c r="AEI463" s="2"/>
      <c r="AEJ463" s="2"/>
      <c r="AEK463" s="2"/>
      <c r="AEL463" s="2"/>
      <c r="AEM463" s="2"/>
      <c r="AEN463" s="2"/>
      <c r="AEO463" s="2"/>
      <c r="AEP463" s="2"/>
      <c r="AEQ463" s="2"/>
      <c r="AER463" s="2"/>
      <c r="AES463" s="2"/>
      <c r="AET463" s="2"/>
      <c r="AEU463" s="2"/>
      <c r="AEV463" s="2"/>
      <c r="AEW463" s="2"/>
      <c r="AEX463" s="2"/>
      <c r="AEY463" s="2"/>
      <c r="AEZ463" s="2"/>
      <c r="AFA463" s="2"/>
      <c r="AFB463" s="2"/>
      <c r="AFC463" s="2"/>
      <c r="AFD463" s="2"/>
      <c r="AFE463" s="2"/>
      <c r="AFF463" s="2"/>
      <c r="AFG463" s="2"/>
      <c r="AFH463" s="2"/>
      <c r="AFI463" s="2"/>
      <c r="AFJ463" s="2"/>
      <c r="AFK463" s="2"/>
      <c r="AFL463" s="2"/>
      <c r="AFM463" s="2"/>
      <c r="AFN463" s="2"/>
      <c r="AFO463" s="2"/>
      <c r="AFP463" s="2"/>
      <c r="AFQ463" s="2"/>
      <c r="AFR463" s="2"/>
      <c r="AFS463" s="2"/>
      <c r="AFT463" s="2"/>
      <c r="AFU463" s="2"/>
      <c r="AFV463" s="2"/>
      <c r="AFW463" s="2"/>
      <c r="AFX463" s="2"/>
      <c r="AFY463" s="2"/>
      <c r="AFZ463" s="2"/>
      <c r="AGA463" s="2"/>
      <c r="AGB463" s="2"/>
      <c r="AGC463" s="2"/>
      <c r="AGD463" s="2"/>
      <c r="AGE463" s="2"/>
      <c r="AGF463" s="2"/>
      <c r="AGG463" s="2"/>
      <c r="AGH463" s="2"/>
      <c r="AGI463" s="2"/>
      <c r="AGJ463" s="2"/>
      <c r="AGK463" s="2"/>
      <c r="AGL463" s="2"/>
      <c r="AGM463" s="2"/>
      <c r="AGN463" s="2"/>
      <c r="AGO463" s="2"/>
      <c r="AGP463" s="2"/>
      <c r="AGQ463" s="2"/>
      <c r="AGR463" s="2"/>
      <c r="AGS463" s="2"/>
      <c r="AGT463" s="2"/>
      <c r="AGU463" s="2"/>
      <c r="AGV463" s="2"/>
      <c r="AGW463" s="2"/>
      <c r="AGX463" s="2"/>
      <c r="AGY463" s="2"/>
      <c r="AGZ463" s="2"/>
      <c r="AHA463" s="2"/>
      <c r="AHB463" s="2"/>
      <c r="AHC463" s="2"/>
      <c r="AHD463" s="2"/>
      <c r="AHE463" s="2"/>
      <c r="AHF463" s="2"/>
      <c r="AHG463" s="2"/>
      <c r="AHH463" s="2"/>
      <c r="AHI463" s="2"/>
      <c r="AHJ463" s="2"/>
      <c r="AHK463" s="2"/>
      <c r="AHL463" s="2"/>
      <c r="AHM463" s="2"/>
      <c r="AHN463" s="2"/>
      <c r="AHO463" s="2"/>
      <c r="AHP463" s="2"/>
      <c r="AHQ463" s="2"/>
      <c r="AHR463" s="2"/>
      <c r="AHS463" s="2"/>
      <c r="AHT463" s="2"/>
      <c r="AHU463" s="2"/>
      <c r="AHV463" s="2"/>
      <c r="AHW463" s="2"/>
      <c r="AHX463" s="2"/>
      <c r="AHY463" s="2"/>
      <c r="AHZ463" s="2"/>
      <c r="AIA463" s="2"/>
      <c r="AIB463" s="2"/>
      <c r="AIC463" s="2"/>
      <c r="AID463" s="2"/>
      <c r="AIE463" s="2"/>
      <c r="AIF463" s="2"/>
      <c r="AIG463" s="2"/>
      <c r="AIH463" s="2"/>
      <c r="AII463" s="2"/>
      <c r="AIJ463" s="2"/>
      <c r="AIK463" s="2"/>
      <c r="AIL463" s="2"/>
      <c r="AIM463" s="2"/>
      <c r="AIN463" s="2"/>
      <c r="AIO463" s="2"/>
      <c r="AIP463" s="2"/>
      <c r="AIQ463" s="2"/>
      <c r="AIR463" s="2"/>
      <c r="AIS463" s="2"/>
      <c r="AIT463" s="2"/>
      <c r="AIU463" s="2"/>
      <c r="AIV463" s="2"/>
      <c r="AIW463" s="2"/>
      <c r="AIX463" s="2"/>
      <c r="AIY463" s="2"/>
      <c r="AIZ463" s="2"/>
      <c r="AJA463" s="2"/>
      <c r="AJB463" s="2"/>
      <c r="AJC463" s="2"/>
      <c r="AJD463" s="2"/>
      <c r="AJE463" s="2"/>
      <c r="AJF463" s="2"/>
      <c r="AJG463" s="2"/>
      <c r="AJH463" s="2"/>
      <c r="AJI463" s="2"/>
      <c r="AJJ463" s="2"/>
      <c r="AJK463" s="2"/>
      <c r="AJL463" s="2"/>
      <c r="AJM463" s="2"/>
      <c r="AJN463" s="2"/>
      <c r="AJO463" s="2"/>
      <c r="AJP463" s="2"/>
      <c r="AJQ463" s="2"/>
      <c r="AJR463" s="2"/>
      <c r="AJS463" s="2"/>
      <c r="AJT463" s="2"/>
      <c r="AJU463" s="2"/>
      <c r="AJV463" s="2"/>
      <c r="AJW463" s="2"/>
      <c r="AJX463" s="2"/>
      <c r="AJY463" s="2"/>
      <c r="AJZ463" s="2"/>
      <c r="AKA463" s="2"/>
      <c r="AKB463" s="2"/>
      <c r="AKC463" s="2"/>
      <c r="AKD463" s="2"/>
      <c r="AKE463" s="2"/>
      <c r="AKF463" s="2"/>
      <c r="AKG463" s="2"/>
      <c r="AKH463" s="2"/>
      <c r="AKI463" s="2"/>
      <c r="AKJ463" s="2"/>
      <c r="AKK463" s="2"/>
      <c r="AKL463" s="2"/>
      <c r="AKM463" s="2"/>
      <c r="AKN463" s="2"/>
      <c r="AKO463" s="2"/>
      <c r="AKP463" s="2"/>
      <c r="AKQ463" s="2"/>
      <c r="AKR463" s="2"/>
      <c r="AKS463" s="2"/>
      <c r="AKT463" s="2"/>
      <c r="AKU463" s="2"/>
      <c r="AKV463" s="2"/>
      <c r="AKW463" s="2"/>
      <c r="AKX463" s="2"/>
      <c r="AKY463" s="2"/>
      <c r="AKZ463" s="2"/>
      <c r="ALA463" s="2"/>
      <c r="ALB463" s="2"/>
      <c r="ALC463" s="2"/>
      <c r="ALD463" s="2"/>
      <c r="ALE463" s="2"/>
      <c r="ALF463" s="2"/>
      <c r="ALG463" s="2"/>
      <c r="ALH463" s="2"/>
      <c r="ALI463" s="2"/>
      <c r="ALJ463" s="2"/>
      <c r="ALK463" s="2"/>
      <c r="ALL463" s="2"/>
      <c r="ALM463" s="2"/>
      <c r="ALN463" s="2"/>
      <c r="ALO463" s="2"/>
      <c r="ALP463" s="2"/>
      <c r="ALQ463" s="2"/>
      <c r="ALR463" s="2"/>
      <c r="ALS463" s="2"/>
      <c r="ALT463" s="2"/>
      <c r="ALU463" s="2"/>
      <c r="ALV463" s="2"/>
      <c r="ALW463" s="2"/>
      <c r="ALX463" s="2"/>
      <c r="ALY463" s="2"/>
      <c r="ALZ463" s="2"/>
      <c r="AMA463" s="2"/>
      <c r="AMB463" s="2"/>
      <c r="AMC463" s="2"/>
      <c r="AMD463" s="2"/>
      <c r="AME463" s="2"/>
      <c r="AMF463" s="2"/>
      <c r="AMG463" s="2"/>
      <c r="AMH463" s="2"/>
      <c r="AMI463" s="2"/>
      <c r="AMJ463" s="2"/>
      <c r="AMK463" s="2"/>
      <c r="AML463" s="2"/>
      <c r="AMM463" s="2"/>
      <c r="AMN463" s="2"/>
      <c r="AMO463" s="2"/>
      <c r="AMP463" s="2"/>
      <c r="AMQ463" s="2"/>
      <c r="AMR463" s="2"/>
      <c r="AMS463" s="2"/>
      <c r="AMT463" s="2"/>
      <c r="AMU463" s="2"/>
      <c r="AMV463" s="2"/>
      <c r="AMW463" s="2"/>
      <c r="AMX463" s="2"/>
      <c r="AMY463" s="2"/>
      <c r="AMZ463" s="2"/>
      <c r="ANA463" s="2"/>
      <c r="ANB463" s="2"/>
      <c r="ANC463" s="2"/>
      <c r="AND463" s="2"/>
      <c r="ANE463" s="2"/>
      <c r="ANF463" s="2"/>
      <c r="ANG463" s="2"/>
      <c r="ANH463" s="2"/>
      <c r="ANI463" s="2"/>
      <c r="ANJ463" s="2"/>
      <c r="ANK463" s="2"/>
      <c r="ANL463" s="2"/>
      <c r="ANM463" s="2"/>
      <c r="ANN463" s="2"/>
      <c r="ANO463" s="2"/>
      <c r="ANP463" s="2"/>
      <c r="ANQ463" s="2"/>
      <c r="ANR463" s="2"/>
      <c r="ANS463" s="2"/>
      <c r="ANT463" s="2"/>
      <c r="ANU463" s="2"/>
      <c r="ANV463" s="2"/>
      <c r="ANW463" s="2"/>
      <c r="ANX463" s="2"/>
      <c r="ANY463" s="2"/>
      <c r="ANZ463" s="2"/>
      <c r="AOA463" s="2"/>
      <c r="AOB463" s="2"/>
      <c r="AOC463" s="2"/>
      <c r="AOD463" s="2"/>
      <c r="AOE463" s="2"/>
      <c r="AOF463" s="2"/>
      <c r="AOG463" s="2"/>
      <c r="AOH463" s="2"/>
      <c r="AOI463" s="2"/>
      <c r="AOJ463" s="2"/>
      <c r="AOK463" s="2"/>
      <c r="AOL463" s="2"/>
      <c r="AOM463" s="2"/>
      <c r="AON463" s="2"/>
      <c r="AOO463" s="2"/>
      <c r="AOP463" s="2"/>
      <c r="AOQ463" s="2"/>
      <c r="AOR463" s="2"/>
      <c r="AOS463" s="2"/>
      <c r="AOT463" s="2"/>
      <c r="AOU463" s="2"/>
      <c r="AOV463" s="2"/>
      <c r="AOW463" s="2"/>
      <c r="AOX463" s="2"/>
      <c r="AOY463" s="2"/>
      <c r="AOZ463" s="2"/>
      <c r="APA463" s="2"/>
      <c r="APB463" s="2"/>
      <c r="APC463" s="2"/>
      <c r="APD463" s="2"/>
      <c r="APE463" s="2"/>
      <c r="APF463" s="2"/>
      <c r="APG463" s="2"/>
      <c r="APH463" s="2"/>
      <c r="API463" s="2"/>
      <c r="APJ463" s="2"/>
      <c r="APK463" s="2"/>
      <c r="APL463" s="2"/>
      <c r="APM463" s="2"/>
      <c r="APN463" s="2"/>
      <c r="APO463" s="2"/>
      <c r="APP463" s="2"/>
      <c r="APQ463" s="2"/>
      <c r="APR463" s="2"/>
      <c r="APS463" s="2"/>
      <c r="APT463" s="2"/>
      <c r="APU463" s="2"/>
      <c r="APV463" s="2"/>
      <c r="APW463" s="2"/>
      <c r="APX463" s="2"/>
      <c r="APY463" s="2"/>
      <c r="APZ463" s="2"/>
      <c r="AQA463" s="2"/>
      <c r="AQB463" s="2"/>
      <c r="AQC463" s="2"/>
      <c r="AQD463" s="2"/>
      <c r="AQE463" s="2"/>
      <c r="AQF463" s="2"/>
      <c r="AQG463" s="2"/>
      <c r="AQH463" s="2"/>
      <c r="AQI463" s="2"/>
      <c r="AQJ463" s="2"/>
      <c r="AQK463" s="2"/>
      <c r="AQL463" s="2"/>
      <c r="AQM463" s="2"/>
      <c r="AQN463" s="2"/>
      <c r="AQO463" s="2"/>
      <c r="AQP463" s="2"/>
      <c r="AQQ463" s="2"/>
      <c r="AQR463" s="2"/>
      <c r="AQS463" s="2"/>
      <c r="AQT463" s="2"/>
      <c r="AQU463" s="2"/>
      <c r="AQV463" s="2"/>
      <c r="AQW463" s="2"/>
      <c r="AQX463" s="2"/>
      <c r="AQY463" s="2"/>
      <c r="AQZ463" s="2"/>
      <c r="ARA463" s="2"/>
      <c r="ARB463" s="2"/>
      <c r="ARC463" s="2"/>
      <c r="ARD463" s="2"/>
      <c r="ARE463" s="2"/>
      <c r="ARF463" s="2"/>
      <c r="ARG463" s="2"/>
      <c r="ARH463" s="2"/>
      <c r="ARI463" s="2"/>
      <c r="ARJ463" s="2"/>
      <c r="ARK463" s="2"/>
      <c r="ARL463" s="2"/>
      <c r="ARM463" s="2"/>
      <c r="ARN463" s="2"/>
      <c r="ARO463" s="2"/>
      <c r="ARP463" s="2"/>
      <c r="ARQ463" s="2"/>
      <c r="ARR463" s="2"/>
      <c r="ARS463" s="2"/>
      <c r="ART463" s="2"/>
      <c r="ARU463" s="2"/>
      <c r="ARV463" s="2"/>
      <c r="ARW463" s="2"/>
      <c r="ARX463" s="2"/>
      <c r="ARY463" s="2"/>
      <c r="ARZ463" s="2"/>
      <c r="ASA463" s="2"/>
      <c r="ASB463" s="2"/>
      <c r="ASC463" s="2"/>
      <c r="ASD463" s="2"/>
      <c r="ASE463" s="2"/>
      <c r="ASF463" s="2"/>
      <c r="ASG463" s="2"/>
      <c r="ASH463" s="2"/>
      <c r="ASI463" s="2"/>
      <c r="ASJ463" s="2"/>
      <c r="ASK463" s="2"/>
      <c r="ASL463" s="2"/>
      <c r="ASM463" s="2"/>
      <c r="ASN463" s="2"/>
      <c r="ASO463" s="2"/>
      <c r="ASP463" s="2"/>
      <c r="ASQ463" s="2"/>
      <c r="ASR463" s="2"/>
      <c r="ASS463" s="2"/>
      <c r="AST463" s="2"/>
      <c r="ASU463" s="2"/>
      <c r="ASV463" s="2"/>
      <c r="ASW463" s="2"/>
      <c r="ASX463" s="2"/>
      <c r="ASY463" s="2"/>
      <c r="ASZ463" s="2"/>
      <c r="ATA463" s="2"/>
      <c r="ATB463" s="2"/>
      <c r="ATC463" s="2"/>
      <c r="ATD463" s="2"/>
      <c r="ATE463" s="2"/>
      <c r="ATF463" s="2"/>
      <c r="ATG463" s="2"/>
      <c r="ATH463" s="2"/>
      <c r="ATI463" s="2"/>
      <c r="ATJ463" s="2"/>
      <c r="ATK463" s="2"/>
      <c r="ATL463" s="2"/>
      <c r="ATM463" s="2"/>
      <c r="ATN463" s="2"/>
      <c r="ATO463" s="2"/>
      <c r="ATP463" s="2"/>
      <c r="ATQ463" s="2"/>
      <c r="ATR463" s="2"/>
      <c r="ATS463" s="2"/>
      <c r="ATT463" s="2"/>
      <c r="ATU463" s="2"/>
      <c r="ATV463" s="2"/>
      <c r="ATW463" s="2"/>
      <c r="ATX463" s="2"/>
      <c r="ATY463" s="2"/>
      <c r="ATZ463" s="2"/>
      <c r="AUA463" s="2"/>
      <c r="AUB463" s="2"/>
      <c r="AUC463" s="2"/>
      <c r="AUD463" s="2"/>
      <c r="AUE463" s="2"/>
      <c r="AUF463" s="2"/>
      <c r="AUG463" s="2"/>
      <c r="AUH463" s="2"/>
      <c r="AUI463" s="2"/>
      <c r="AUJ463" s="2"/>
      <c r="AUK463" s="2"/>
      <c r="AUL463" s="2"/>
      <c r="AUM463" s="2"/>
      <c r="AUN463" s="2"/>
      <c r="AUO463" s="2"/>
      <c r="AUP463" s="2"/>
      <c r="AUQ463" s="2"/>
      <c r="AUR463" s="2"/>
      <c r="AUS463" s="2"/>
      <c r="AUT463" s="2"/>
      <c r="AUU463" s="2"/>
      <c r="AUV463" s="2"/>
      <c r="AUW463" s="2"/>
      <c r="AUX463" s="2"/>
      <c r="AUY463" s="2"/>
      <c r="AUZ463" s="2"/>
      <c r="AVA463" s="2"/>
      <c r="AVB463" s="2"/>
      <c r="AVC463" s="2"/>
      <c r="AVD463" s="2"/>
      <c r="AVE463" s="2"/>
      <c r="AVF463" s="2"/>
      <c r="AVG463" s="2"/>
      <c r="AVH463" s="2"/>
      <c r="AVI463" s="2"/>
      <c r="AVJ463" s="2"/>
      <c r="AVK463" s="2"/>
      <c r="AVL463" s="2"/>
      <c r="AVM463" s="2"/>
      <c r="AVN463" s="2"/>
      <c r="AVO463" s="2"/>
      <c r="AVP463" s="2"/>
      <c r="AVQ463" s="2"/>
      <c r="AVR463" s="2"/>
      <c r="AVS463" s="2"/>
      <c r="AVT463" s="2"/>
      <c r="AVU463" s="2"/>
      <c r="AVV463" s="2"/>
      <c r="AVW463" s="2"/>
      <c r="AVX463" s="2"/>
      <c r="AVY463" s="2"/>
      <c r="AVZ463" s="2"/>
      <c r="AWA463" s="2"/>
      <c r="AWB463" s="2"/>
      <c r="AWC463" s="2"/>
      <c r="AWD463" s="2"/>
      <c r="AWE463" s="2"/>
      <c r="AWF463" s="2"/>
      <c r="AWG463" s="2"/>
      <c r="AWH463" s="2"/>
      <c r="AWI463" s="2"/>
      <c r="AWJ463" s="2"/>
      <c r="AWK463" s="2"/>
      <c r="AWL463" s="2"/>
      <c r="AWM463" s="2"/>
      <c r="AWN463" s="2"/>
      <c r="AWO463" s="2"/>
      <c r="AWP463" s="2"/>
      <c r="AWQ463" s="2"/>
      <c r="AWR463" s="2"/>
      <c r="AWS463" s="2"/>
      <c r="AWT463" s="2"/>
      <c r="AWU463" s="2"/>
      <c r="AWV463" s="2"/>
      <c r="AWW463" s="2"/>
      <c r="AWX463" s="2"/>
      <c r="AWY463" s="2"/>
      <c r="AWZ463" s="2"/>
      <c r="AXA463" s="2"/>
      <c r="AXB463" s="2"/>
      <c r="AXC463" s="2"/>
      <c r="AXD463" s="2"/>
      <c r="AXE463" s="2"/>
      <c r="AXF463" s="2"/>
      <c r="AXG463" s="2"/>
      <c r="AXH463" s="2"/>
      <c r="AXI463" s="2"/>
      <c r="AXJ463" s="2"/>
      <c r="AXK463" s="2"/>
      <c r="AXL463" s="2"/>
      <c r="AXM463" s="2"/>
      <c r="AXN463" s="2"/>
      <c r="AXO463" s="2"/>
      <c r="AXP463" s="2"/>
      <c r="AXQ463" s="2"/>
      <c r="AXR463" s="2"/>
      <c r="AXS463" s="2"/>
      <c r="AXT463" s="2"/>
      <c r="AXU463" s="2"/>
      <c r="AXV463" s="2"/>
      <c r="AXW463" s="2"/>
      <c r="AXX463" s="2"/>
      <c r="AXY463" s="2"/>
      <c r="AXZ463" s="2"/>
      <c r="AYA463" s="2"/>
      <c r="AYB463" s="2"/>
      <c r="AYC463" s="2"/>
      <c r="AYD463" s="2"/>
      <c r="AYE463" s="2"/>
      <c r="AYF463" s="2"/>
      <c r="AYG463" s="2"/>
      <c r="AYH463" s="2"/>
      <c r="AYI463" s="2"/>
      <c r="AYJ463" s="2"/>
      <c r="AYK463" s="2"/>
      <c r="AYL463" s="2"/>
      <c r="AYM463" s="2"/>
      <c r="AYN463" s="2"/>
      <c r="AYO463" s="2"/>
      <c r="AYP463" s="2"/>
      <c r="AYQ463" s="2"/>
      <c r="AYR463" s="2"/>
      <c r="AYS463" s="2"/>
      <c r="AYT463" s="2"/>
      <c r="AYU463" s="2"/>
      <c r="AYV463" s="2"/>
      <c r="AYW463" s="2"/>
      <c r="AYX463" s="2"/>
      <c r="AYY463" s="2"/>
      <c r="AYZ463" s="2"/>
      <c r="AZA463" s="2"/>
      <c r="AZB463" s="2"/>
      <c r="AZC463" s="2"/>
      <c r="AZD463" s="2"/>
      <c r="AZE463" s="2"/>
      <c r="AZF463" s="2"/>
      <c r="AZG463" s="2"/>
      <c r="AZH463" s="2"/>
      <c r="AZI463" s="2"/>
      <c r="AZJ463" s="2"/>
      <c r="AZK463" s="2"/>
      <c r="AZL463" s="2"/>
      <c r="AZM463" s="2"/>
      <c r="AZN463" s="2"/>
      <c r="AZO463" s="2"/>
      <c r="AZP463" s="2"/>
      <c r="AZQ463" s="2"/>
      <c r="AZR463" s="2"/>
      <c r="AZS463" s="2"/>
      <c r="AZT463" s="2"/>
      <c r="AZU463" s="2"/>
      <c r="AZV463" s="2"/>
      <c r="AZW463" s="2"/>
      <c r="AZX463" s="2"/>
      <c r="AZY463" s="2"/>
      <c r="AZZ463" s="2"/>
      <c r="BAA463" s="2"/>
      <c r="BAB463" s="2"/>
      <c r="BAC463" s="2"/>
      <c r="BAD463" s="2"/>
      <c r="BAE463" s="2"/>
      <c r="BAF463" s="2"/>
      <c r="BAG463" s="2"/>
      <c r="BAH463" s="2"/>
      <c r="BAI463" s="2"/>
      <c r="BAJ463" s="2"/>
      <c r="BAK463" s="2"/>
      <c r="BAL463" s="2"/>
      <c r="BAM463" s="2"/>
      <c r="BAN463" s="2"/>
      <c r="BAO463" s="2"/>
      <c r="BAP463" s="2"/>
      <c r="BAQ463" s="2"/>
      <c r="BAR463" s="2"/>
      <c r="BAS463" s="2"/>
      <c r="BAT463" s="2"/>
      <c r="BAU463" s="2"/>
      <c r="BAV463" s="2"/>
      <c r="BAW463" s="2"/>
      <c r="BAX463" s="2"/>
      <c r="BAY463" s="2"/>
      <c r="BAZ463" s="2"/>
      <c r="BBA463" s="2"/>
      <c r="BBB463" s="2"/>
      <c r="BBC463" s="2"/>
      <c r="BBD463" s="2"/>
      <c r="BBE463" s="2"/>
      <c r="BBF463" s="2"/>
      <c r="BBG463" s="2"/>
      <c r="BBH463" s="2"/>
      <c r="BBI463" s="2"/>
      <c r="BBJ463" s="2"/>
      <c r="BBK463" s="2"/>
      <c r="BBL463" s="2"/>
      <c r="BBM463" s="2"/>
      <c r="BBN463" s="2"/>
      <c r="BBO463" s="2"/>
      <c r="BBP463" s="2"/>
      <c r="BBQ463" s="2"/>
      <c r="BBR463" s="2"/>
      <c r="BBS463" s="2"/>
      <c r="BBT463" s="2"/>
      <c r="BBU463" s="2"/>
      <c r="BBV463" s="2"/>
      <c r="BBW463" s="2"/>
      <c r="BBX463" s="2"/>
      <c r="BBY463" s="2"/>
      <c r="BBZ463" s="2"/>
      <c r="BCA463" s="2"/>
      <c r="BCB463" s="2"/>
      <c r="BCC463" s="2"/>
      <c r="BCD463" s="2"/>
      <c r="BCE463" s="2"/>
      <c r="BCF463" s="2"/>
      <c r="BCG463" s="2"/>
      <c r="BCH463" s="2"/>
      <c r="BCI463" s="2"/>
      <c r="BCJ463" s="2"/>
      <c r="BCK463" s="2"/>
      <c r="BCL463" s="2"/>
      <c r="BCM463" s="2"/>
      <c r="BCN463" s="2"/>
      <c r="BCO463" s="2"/>
      <c r="BCP463" s="2"/>
      <c r="BCQ463" s="2"/>
      <c r="BCR463" s="2"/>
      <c r="BCS463" s="2"/>
      <c r="BCT463" s="2"/>
      <c r="BCU463" s="2"/>
      <c r="BCV463" s="2"/>
      <c r="BCW463" s="2"/>
      <c r="BCX463" s="2"/>
      <c r="BCY463" s="2"/>
      <c r="BCZ463" s="2"/>
      <c r="BDA463" s="2"/>
      <c r="BDB463" s="2"/>
      <c r="BDC463" s="2"/>
      <c r="BDD463" s="2"/>
      <c r="BDE463" s="2"/>
      <c r="BDF463" s="2"/>
      <c r="BDG463" s="2"/>
      <c r="BDH463" s="2"/>
      <c r="BDI463" s="2"/>
      <c r="BDJ463" s="2"/>
      <c r="BDK463" s="2"/>
      <c r="BDL463" s="2"/>
      <c r="BDM463" s="2"/>
      <c r="BDN463" s="2"/>
      <c r="BDO463" s="2"/>
      <c r="BDP463" s="2"/>
      <c r="BDQ463" s="2"/>
      <c r="BDR463" s="2"/>
      <c r="BDS463" s="2"/>
      <c r="BDT463" s="2"/>
      <c r="BDU463" s="2"/>
      <c r="BDV463" s="2"/>
      <c r="BDW463" s="2"/>
      <c r="BDX463" s="2"/>
      <c r="BDY463" s="2"/>
      <c r="BDZ463" s="2"/>
      <c r="BEA463" s="2"/>
      <c r="BEB463" s="2"/>
      <c r="BEC463" s="2"/>
      <c r="BED463" s="2"/>
      <c r="BEE463" s="2"/>
      <c r="BEF463" s="2"/>
      <c r="BEG463" s="2"/>
      <c r="BEH463" s="2"/>
      <c r="BEI463" s="2"/>
      <c r="BEJ463" s="2"/>
      <c r="BEK463" s="2"/>
      <c r="BEL463" s="2"/>
      <c r="BEM463" s="2"/>
      <c r="BEN463" s="2"/>
      <c r="BEO463" s="2"/>
      <c r="BEP463" s="2"/>
      <c r="BEQ463" s="2"/>
      <c r="BER463" s="2"/>
      <c r="BES463" s="2"/>
      <c r="BET463" s="2"/>
      <c r="BEU463" s="2"/>
      <c r="BEV463" s="2"/>
      <c r="BEW463" s="2"/>
      <c r="BEX463" s="2"/>
      <c r="BEY463" s="2"/>
      <c r="BEZ463" s="2"/>
      <c r="BFA463" s="2"/>
      <c r="BFB463" s="2"/>
      <c r="BFC463" s="2"/>
      <c r="BFD463" s="2"/>
      <c r="BFE463" s="2"/>
      <c r="BFF463" s="2"/>
      <c r="BFG463" s="2"/>
      <c r="BFH463" s="2"/>
      <c r="BFI463" s="2"/>
      <c r="BFJ463" s="2"/>
      <c r="BFK463" s="2"/>
      <c r="BFL463" s="2"/>
      <c r="BFM463" s="2"/>
      <c r="BFN463" s="2"/>
      <c r="BFO463" s="2"/>
      <c r="BFP463" s="2"/>
      <c r="BFQ463" s="2"/>
      <c r="BFR463" s="2"/>
      <c r="BFS463" s="2"/>
      <c r="BFT463" s="2"/>
      <c r="BFU463" s="2"/>
      <c r="BFV463" s="2"/>
      <c r="BFW463" s="2"/>
      <c r="BFX463" s="2"/>
      <c r="BFY463" s="2"/>
      <c r="BFZ463" s="2"/>
      <c r="BGA463" s="2"/>
      <c r="BGB463" s="2"/>
      <c r="BGC463" s="2"/>
      <c r="BGD463" s="2"/>
      <c r="BGE463" s="2"/>
      <c r="BGF463" s="2"/>
      <c r="BGG463" s="2"/>
      <c r="BGH463" s="2"/>
      <c r="BGI463" s="2"/>
      <c r="BGJ463" s="2"/>
      <c r="BGK463" s="2"/>
      <c r="BGL463" s="2"/>
      <c r="BGM463" s="2"/>
      <c r="BGN463" s="2"/>
      <c r="BGO463" s="2"/>
      <c r="BGP463" s="2"/>
      <c r="BGQ463" s="2"/>
      <c r="BGR463" s="2"/>
      <c r="BGS463" s="2"/>
      <c r="BGT463" s="2"/>
      <c r="BGU463" s="2"/>
      <c r="BGV463" s="2"/>
      <c r="BGW463" s="2"/>
      <c r="BGX463" s="2"/>
      <c r="BGY463" s="2"/>
      <c r="BGZ463" s="2"/>
      <c r="BHA463" s="2"/>
      <c r="BHB463" s="2"/>
      <c r="BHC463" s="2"/>
      <c r="BHD463" s="2"/>
      <c r="BHE463" s="2"/>
      <c r="BHF463" s="2"/>
      <c r="BHG463" s="2"/>
      <c r="BHH463" s="2"/>
      <c r="BHI463" s="2"/>
      <c r="BHJ463" s="2"/>
      <c r="BHK463" s="2"/>
      <c r="BHL463" s="2"/>
      <c r="BHM463" s="2"/>
      <c r="BHN463" s="2"/>
      <c r="BHO463" s="2"/>
      <c r="BHP463" s="2"/>
      <c r="BHQ463" s="2"/>
      <c r="BHR463" s="2"/>
      <c r="BHS463" s="2"/>
      <c r="BHT463" s="2"/>
      <c r="BHU463" s="2"/>
      <c r="BHV463" s="2"/>
      <c r="BHW463" s="2"/>
      <c r="BHX463" s="2"/>
      <c r="BHY463" s="2"/>
      <c r="BHZ463" s="2"/>
      <c r="BIA463" s="2"/>
      <c r="BIB463" s="2"/>
      <c r="BIC463" s="2"/>
      <c r="BID463" s="2"/>
      <c r="BIE463" s="2"/>
      <c r="BIF463" s="2"/>
      <c r="BIG463" s="2"/>
      <c r="BIH463" s="2"/>
      <c r="BII463" s="2"/>
      <c r="BIJ463" s="2"/>
      <c r="BIK463" s="2"/>
      <c r="BIL463" s="2"/>
      <c r="BIM463" s="2"/>
      <c r="BIN463" s="2"/>
      <c r="BIO463" s="2"/>
      <c r="BIP463" s="2"/>
      <c r="BIQ463" s="2"/>
      <c r="BIR463" s="2"/>
      <c r="BIS463" s="2"/>
      <c r="BIT463" s="2"/>
      <c r="BIU463" s="2"/>
      <c r="BIV463" s="2"/>
      <c r="BIW463" s="2"/>
      <c r="BIX463" s="2"/>
      <c r="BIY463" s="2"/>
      <c r="BIZ463" s="2"/>
      <c r="BJA463" s="2"/>
      <c r="BJB463" s="2"/>
      <c r="BJC463" s="2"/>
      <c r="BJD463" s="2"/>
      <c r="BJE463" s="2"/>
      <c r="BJF463" s="2"/>
      <c r="BJG463" s="2"/>
      <c r="BJH463" s="2"/>
      <c r="BJI463" s="2"/>
      <c r="BJJ463" s="2"/>
      <c r="BJK463" s="2"/>
      <c r="BJL463" s="2"/>
      <c r="BJM463" s="2"/>
      <c r="BJN463" s="2"/>
      <c r="BJO463" s="2"/>
      <c r="BJP463" s="2"/>
      <c r="BJQ463" s="2"/>
      <c r="BJR463" s="2"/>
      <c r="BJS463" s="2"/>
      <c r="BJT463" s="2"/>
      <c r="BJU463" s="2"/>
      <c r="BJV463" s="2"/>
      <c r="BJW463" s="2"/>
      <c r="BJX463" s="2"/>
      <c r="BJY463" s="2"/>
      <c r="BJZ463" s="2"/>
      <c r="BKA463" s="2"/>
      <c r="BKB463" s="2"/>
      <c r="BKC463" s="2"/>
      <c r="BKD463" s="2"/>
      <c r="BKE463" s="2"/>
      <c r="BKF463" s="2"/>
      <c r="BKG463" s="2"/>
      <c r="BKH463" s="2"/>
      <c r="BKI463" s="2"/>
      <c r="BKJ463" s="2"/>
      <c r="BKK463" s="2"/>
      <c r="BKL463" s="2"/>
      <c r="BKM463" s="2"/>
      <c r="BKN463" s="2"/>
      <c r="BKO463" s="2"/>
      <c r="BKP463" s="2"/>
      <c r="BKQ463" s="2"/>
      <c r="BKR463" s="2"/>
      <c r="BKS463" s="2"/>
      <c r="BKT463" s="2"/>
      <c r="BKU463" s="2"/>
      <c r="BKV463" s="2"/>
      <c r="BKW463" s="2"/>
      <c r="BKX463" s="2"/>
      <c r="BKY463" s="2"/>
      <c r="BKZ463" s="2"/>
      <c r="BLA463" s="2"/>
      <c r="BLB463" s="2"/>
      <c r="BLC463" s="2"/>
      <c r="BLD463" s="2"/>
      <c r="BLE463" s="2"/>
      <c r="BLF463" s="2"/>
      <c r="BLG463" s="2"/>
      <c r="BLH463" s="2"/>
      <c r="BLI463" s="2"/>
      <c r="BLJ463" s="2"/>
      <c r="BLK463" s="2"/>
      <c r="BLL463" s="2"/>
      <c r="BLM463" s="2"/>
      <c r="BLN463" s="2"/>
      <c r="BLO463" s="2"/>
      <c r="BLP463" s="2"/>
      <c r="BLQ463" s="2"/>
      <c r="BLR463" s="2"/>
      <c r="BLS463" s="2"/>
      <c r="BLT463" s="2"/>
      <c r="BLU463" s="2"/>
      <c r="BLV463" s="2"/>
      <c r="BLW463" s="2"/>
      <c r="BLX463" s="2"/>
      <c r="BLY463" s="2"/>
      <c r="BLZ463" s="2"/>
      <c r="BMA463" s="2"/>
      <c r="BMB463" s="2"/>
      <c r="BMC463" s="2"/>
      <c r="BMD463" s="2"/>
      <c r="BME463" s="2"/>
      <c r="BMF463" s="2"/>
      <c r="BMG463" s="2"/>
      <c r="BMH463" s="2"/>
      <c r="BMI463" s="2"/>
      <c r="BMJ463" s="2"/>
      <c r="BMK463" s="2"/>
      <c r="BML463" s="2"/>
      <c r="BMM463" s="2"/>
      <c r="BMN463" s="2"/>
      <c r="BMO463" s="2"/>
      <c r="BMP463" s="2"/>
      <c r="BMQ463" s="2"/>
      <c r="BMR463" s="2"/>
      <c r="BMS463" s="2"/>
      <c r="BMT463" s="2"/>
      <c r="BMU463" s="2"/>
      <c r="BMV463" s="2"/>
      <c r="BMW463" s="2"/>
      <c r="BMX463" s="2"/>
      <c r="BMY463" s="2"/>
      <c r="BMZ463" s="2"/>
      <c r="BNA463" s="2"/>
      <c r="BNB463" s="2"/>
      <c r="BNC463" s="2"/>
      <c r="BND463" s="2"/>
      <c r="BNE463" s="2"/>
      <c r="BNF463" s="2"/>
      <c r="BNG463" s="2"/>
      <c r="BNH463" s="2"/>
      <c r="BNI463" s="2"/>
      <c r="BNJ463" s="2"/>
      <c r="BNK463" s="2"/>
      <c r="BNL463" s="2"/>
      <c r="BNM463" s="2"/>
      <c r="BNN463" s="2"/>
      <c r="BNO463" s="2"/>
      <c r="BNP463" s="2"/>
      <c r="BNQ463" s="2"/>
      <c r="BNR463" s="2"/>
      <c r="BNS463" s="2"/>
      <c r="BNT463" s="2"/>
      <c r="BNU463" s="2"/>
      <c r="BNV463" s="2"/>
      <c r="BNW463" s="2"/>
      <c r="BNX463" s="2"/>
      <c r="BNY463" s="2"/>
      <c r="BNZ463" s="2"/>
      <c r="BOA463" s="2"/>
      <c r="BOB463" s="2"/>
      <c r="BOC463" s="2"/>
      <c r="BOD463" s="2"/>
      <c r="BOE463" s="2"/>
      <c r="BOF463" s="2"/>
      <c r="BOG463" s="2"/>
      <c r="BOH463" s="2"/>
      <c r="BOI463" s="2"/>
      <c r="BOJ463" s="2"/>
      <c r="BOK463" s="2"/>
      <c r="BOL463" s="2"/>
      <c r="BOM463" s="2"/>
      <c r="BON463" s="2"/>
      <c r="BOO463" s="2"/>
      <c r="BOP463" s="2"/>
      <c r="BOQ463" s="2"/>
      <c r="BOR463" s="2"/>
      <c r="BOS463" s="2"/>
      <c r="BOT463" s="2"/>
      <c r="BOU463" s="2"/>
      <c r="BOV463" s="2"/>
      <c r="BOW463" s="2"/>
      <c r="BOX463" s="2"/>
      <c r="BOY463" s="2"/>
      <c r="BOZ463" s="2"/>
      <c r="BPA463" s="2"/>
      <c r="BPB463" s="2"/>
      <c r="BPC463" s="2"/>
      <c r="BPD463" s="2"/>
      <c r="BPE463" s="2"/>
      <c r="BPF463" s="2"/>
      <c r="BPG463" s="2"/>
      <c r="BPH463" s="2"/>
      <c r="BPI463" s="2"/>
      <c r="BPJ463" s="2"/>
      <c r="BPK463" s="2"/>
      <c r="BPL463" s="2"/>
      <c r="BPM463" s="2"/>
      <c r="BPN463" s="2"/>
      <c r="BPO463" s="2"/>
      <c r="BPP463" s="2"/>
      <c r="BPQ463" s="2"/>
      <c r="BPR463" s="2"/>
      <c r="BPS463" s="2"/>
      <c r="BPT463" s="2"/>
      <c r="BPU463" s="2"/>
      <c r="BPV463" s="2"/>
      <c r="BPW463" s="2"/>
      <c r="BPX463" s="2"/>
      <c r="BPY463" s="2"/>
      <c r="BPZ463" s="2"/>
      <c r="BQA463" s="2"/>
      <c r="BQB463" s="2"/>
      <c r="BQC463" s="2"/>
      <c r="BQD463" s="2"/>
      <c r="BQE463" s="2"/>
      <c r="BQF463" s="2"/>
      <c r="BQG463" s="2"/>
      <c r="BQH463" s="2"/>
      <c r="BQI463" s="2"/>
      <c r="BQJ463" s="2"/>
      <c r="BQK463" s="2"/>
      <c r="BQL463" s="2"/>
      <c r="BQM463" s="2"/>
      <c r="BQN463" s="2"/>
      <c r="BQO463" s="2"/>
      <c r="BQP463" s="2"/>
      <c r="BQQ463" s="2"/>
      <c r="BQR463" s="2"/>
      <c r="BQS463" s="2"/>
      <c r="BQT463" s="2"/>
      <c r="BQU463" s="2"/>
      <c r="BQV463" s="2"/>
      <c r="BQW463" s="2"/>
      <c r="BQX463" s="2"/>
      <c r="BQY463" s="2"/>
      <c r="BQZ463" s="2"/>
      <c r="BRA463" s="2"/>
      <c r="BRB463" s="2"/>
      <c r="BRC463" s="2"/>
      <c r="BRD463" s="2"/>
      <c r="BRE463" s="2"/>
      <c r="BRF463" s="2"/>
      <c r="BRG463" s="2"/>
      <c r="BRH463" s="2"/>
      <c r="BRI463" s="2"/>
      <c r="BRJ463" s="2"/>
      <c r="BRK463" s="2"/>
      <c r="BRL463" s="2"/>
      <c r="BRM463" s="2"/>
      <c r="BRN463" s="2"/>
      <c r="BRO463" s="2"/>
      <c r="BRP463" s="2"/>
      <c r="BRQ463" s="2"/>
      <c r="BRR463" s="2"/>
      <c r="BRS463" s="2"/>
      <c r="BRT463" s="2"/>
      <c r="BRU463" s="2"/>
      <c r="BRV463" s="2"/>
      <c r="BRW463" s="2"/>
      <c r="BRX463" s="2"/>
      <c r="BRY463" s="2"/>
      <c r="BRZ463" s="2"/>
      <c r="BSA463" s="2"/>
      <c r="BSB463" s="2"/>
      <c r="BSC463" s="2"/>
      <c r="BSD463" s="2"/>
      <c r="BSE463" s="2"/>
      <c r="BSF463" s="2"/>
      <c r="BSG463" s="2"/>
      <c r="BSH463" s="2"/>
      <c r="BSI463" s="2"/>
      <c r="BSJ463" s="2"/>
      <c r="BSK463" s="2"/>
      <c r="BSL463" s="2"/>
      <c r="BSM463" s="2"/>
      <c r="BSN463" s="2"/>
      <c r="BSO463" s="2"/>
      <c r="BSP463" s="2"/>
      <c r="BSQ463" s="2"/>
      <c r="BSR463" s="2"/>
      <c r="BSS463" s="2"/>
      <c r="BST463" s="2"/>
      <c r="BSU463" s="2"/>
      <c r="BSV463" s="2"/>
      <c r="BSW463" s="2"/>
      <c r="BSX463" s="2"/>
      <c r="BSY463" s="2"/>
      <c r="BSZ463" s="2"/>
      <c r="BTA463" s="2"/>
      <c r="BTB463" s="2"/>
      <c r="BTC463" s="2"/>
      <c r="BTD463" s="2"/>
      <c r="BTE463" s="2"/>
      <c r="BTF463" s="2"/>
      <c r="BTG463" s="2"/>
      <c r="BTH463" s="2"/>
      <c r="BTI463" s="2"/>
      <c r="BTJ463" s="2"/>
      <c r="BTK463" s="2"/>
      <c r="BTL463" s="2"/>
      <c r="BTM463" s="2"/>
      <c r="BTN463" s="2"/>
      <c r="BTO463" s="2"/>
      <c r="BTP463" s="2"/>
      <c r="BTQ463" s="2"/>
      <c r="BTR463" s="2"/>
      <c r="BTS463" s="2"/>
      <c r="BTT463" s="2"/>
      <c r="BTU463" s="2"/>
      <c r="BTV463" s="2"/>
      <c r="BTW463" s="2"/>
      <c r="BTX463" s="2"/>
      <c r="BTY463" s="2"/>
      <c r="BTZ463" s="2"/>
      <c r="BUA463" s="2"/>
      <c r="BUB463" s="2"/>
      <c r="BUC463" s="2"/>
      <c r="BUD463" s="2"/>
      <c r="BUE463" s="2"/>
      <c r="BUF463" s="2"/>
      <c r="BUG463" s="2"/>
      <c r="BUH463" s="2"/>
      <c r="BUI463" s="2"/>
      <c r="BUJ463" s="2"/>
      <c r="BUK463" s="2"/>
      <c r="BUL463" s="2"/>
      <c r="BUM463" s="2"/>
      <c r="BUN463" s="2"/>
      <c r="BUO463" s="2"/>
      <c r="BUP463" s="2"/>
      <c r="BUQ463" s="2"/>
      <c r="BUR463" s="2"/>
      <c r="BUS463" s="2"/>
      <c r="BUT463" s="2"/>
      <c r="BUU463" s="2"/>
      <c r="BUV463" s="2"/>
      <c r="BUW463" s="2"/>
      <c r="BUX463" s="2"/>
      <c r="BUY463" s="2"/>
      <c r="BUZ463" s="2"/>
      <c r="BVA463" s="2"/>
      <c r="BVB463" s="2"/>
      <c r="BVC463" s="2"/>
      <c r="BVD463" s="2"/>
      <c r="BVE463" s="2"/>
      <c r="BVF463" s="2"/>
      <c r="BVG463" s="2"/>
      <c r="BVH463" s="2"/>
      <c r="BVI463" s="2"/>
      <c r="BVJ463" s="2"/>
      <c r="BVK463" s="2"/>
      <c r="BVL463" s="2"/>
      <c r="BVM463" s="2"/>
      <c r="BVN463" s="2"/>
      <c r="BVO463" s="2"/>
      <c r="BVP463" s="2"/>
      <c r="BVQ463" s="2"/>
      <c r="BVR463" s="2"/>
      <c r="BVS463" s="2"/>
      <c r="BVT463" s="2"/>
      <c r="BVU463" s="2"/>
      <c r="BVV463" s="2"/>
      <c r="BVW463" s="2"/>
      <c r="BVX463" s="2"/>
      <c r="BVY463" s="2"/>
      <c r="BVZ463" s="2"/>
      <c r="BWA463" s="2"/>
      <c r="BWB463" s="2"/>
      <c r="BWC463" s="2"/>
      <c r="BWD463" s="2"/>
      <c r="BWE463" s="2"/>
      <c r="BWF463" s="2"/>
      <c r="BWG463" s="2"/>
      <c r="BWH463" s="2"/>
      <c r="BWI463" s="2"/>
      <c r="BWJ463" s="2"/>
      <c r="BWK463" s="2"/>
      <c r="BWL463" s="2"/>
      <c r="BWM463" s="2"/>
      <c r="BWN463" s="2"/>
      <c r="BWO463" s="2"/>
      <c r="BWP463" s="2"/>
      <c r="BWQ463" s="2"/>
      <c r="BWR463" s="2"/>
      <c r="BWS463" s="2"/>
      <c r="BWT463" s="2"/>
      <c r="BWU463" s="2"/>
      <c r="BWV463" s="2"/>
      <c r="BWW463" s="2"/>
      <c r="BWX463" s="2"/>
      <c r="BWY463" s="2"/>
      <c r="BWZ463" s="2"/>
      <c r="BXA463" s="2"/>
      <c r="BXB463" s="2"/>
      <c r="BXC463" s="2"/>
      <c r="BXD463" s="2"/>
      <c r="BXE463" s="2"/>
      <c r="BXF463" s="2"/>
      <c r="BXG463" s="2"/>
      <c r="BXH463" s="2"/>
      <c r="BXI463" s="2"/>
      <c r="BXJ463" s="2"/>
      <c r="BXK463" s="2"/>
      <c r="BXL463" s="2"/>
      <c r="BXM463" s="2"/>
      <c r="BXN463" s="2"/>
      <c r="BXO463" s="2"/>
      <c r="BXP463" s="2"/>
      <c r="BXQ463" s="2"/>
      <c r="BXR463" s="2"/>
      <c r="BXS463" s="2"/>
      <c r="BXT463" s="2"/>
      <c r="BXU463" s="2"/>
      <c r="BXV463" s="2"/>
      <c r="BXW463" s="2"/>
      <c r="BXX463" s="2"/>
      <c r="BXY463" s="2"/>
      <c r="BXZ463" s="2"/>
      <c r="BYA463" s="2"/>
      <c r="BYB463" s="2"/>
      <c r="BYC463" s="2"/>
      <c r="BYD463" s="2"/>
      <c r="BYE463" s="2"/>
      <c r="BYF463" s="2"/>
      <c r="BYG463" s="2"/>
      <c r="BYH463" s="2"/>
      <c r="BYI463" s="2"/>
      <c r="BYJ463" s="2"/>
      <c r="BYK463" s="2"/>
      <c r="BYL463" s="2"/>
      <c r="BYM463" s="2"/>
      <c r="BYN463" s="2"/>
      <c r="BYO463" s="2"/>
      <c r="BYP463" s="2"/>
      <c r="BYQ463" s="2"/>
      <c r="BYR463" s="2"/>
      <c r="BYS463" s="2"/>
      <c r="BYT463" s="2"/>
      <c r="BYU463" s="2"/>
      <c r="BYV463" s="2"/>
      <c r="BYW463" s="2"/>
      <c r="BYX463" s="2"/>
      <c r="BYY463" s="2"/>
      <c r="BYZ463" s="2"/>
      <c r="BZA463" s="2"/>
      <c r="BZB463" s="2"/>
      <c r="BZC463" s="2"/>
      <c r="BZD463" s="2"/>
      <c r="BZE463" s="2"/>
      <c r="BZF463" s="2"/>
      <c r="BZG463" s="2"/>
      <c r="BZH463" s="2"/>
      <c r="BZI463" s="2"/>
      <c r="BZJ463" s="2"/>
      <c r="BZK463" s="2"/>
      <c r="BZL463" s="2"/>
      <c r="BZM463" s="2"/>
      <c r="BZN463" s="2"/>
      <c r="BZO463" s="2"/>
      <c r="BZP463" s="2"/>
      <c r="BZQ463" s="2"/>
      <c r="BZR463" s="2"/>
      <c r="BZS463" s="2"/>
      <c r="BZT463" s="2"/>
      <c r="BZU463" s="2"/>
      <c r="BZV463" s="2"/>
      <c r="BZW463" s="2"/>
      <c r="BZX463" s="2"/>
      <c r="BZY463" s="2"/>
      <c r="BZZ463" s="2"/>
      <c r="CAA463" s="2"/>
      <c r="CAB463" s="2"/>
      <c r="CAC463" s="2"/>
      <c r="CAD463" s="2"/>
      <c r="CAE463" s="2"/>
      <c r="CAF463" s="2"/>
      <c r="CAG463" s="2"/>
      <c r="CAH463" s="2"/>
      <c r="CAI463" s="2"/>
      <c r="CAJ463" s="2"/>
      <c r="CAK463" s="2"/>
      <c r="CAL463" s="2"/>
      <c r="CAM463" s="2"/>
      <c r="CAN463" s="2"/>
      <c r="CAO463" s="2"/>
      <c r="CAP463" s="2"/>
      <c r="CAQ463" s="2"/>
      <c r="CAR463" s="2"/>
      <c r="CAS463" s="2"/>
      <c r="CAT463" s="2"/>
      <c r="CAU463" s="2"/>
      <c r="CAV463" s="2"/>
      <c r="CAW463" s="2"/>
      <c r="CAX463" s="2"/>
      <c r="CAY463" s="2"/>
      <c r="CAZ463" s="2"/>
      <c r="CBA463" s="2"/>
      <c r="CBB463" s="2"/>
      <c r="CBC463" s="2"/>
      <c r="CBD463" s="2"/>
      <c r="CBE463" s="2"/>
      <c r="CBF463" s="2"/>
      <c r="CBG463" s="2"/>
      <c r="CBH463" s="2"/>
      <c r="CBI463" s="2"/>
      <c r="CBJ463" s="2"/>
      <c r="CBK463" s="2"/>
      <c r="CBL463" s="2"/>
      <c r="CBM463" s="2"/>
      <c r="CBN463" s="2"/>
      <c r="CBO463" s="2"/>
      <c r="CBP463" s="2"/>
      <c r="CBQ463" s="2"/>
      <c r="CBR463" s="2"/>
      <c r="CBS463" s="2"/>
      <c r="CBT463" s="2"/>
      <c r="CBU463" s="2"/>
      <c r="CBV463" s="2"/>
      <c r="CBW463" s="2"/>
      <c r="CBX463" s="2"/>
      <c r="CBY463" s="2"/>
      <c r="CBZ463" s="2"/>
      <c r="CCA463" s="2"/>
      <c r="CCB463" s="2"/>
      <c r="CCC463" s="2"/>
      <c r="CCD463" s="2"/>
      <c r="CCE463" s="2"/>
      <c r="CCF463" s="2"/>
      <c r="CCG463" s="2"/>
      <c r="CCH463" s="2"/>
      <c r="CCI463" s="2"/>
      <c r="CCJ463" s="2"/>
      <c r="CCK463" s="2"/>
      <c r="CCL463" s="2"/>
      <c r="CCM463" s="2"/>
      <c r="CCN463" s="2"/>
      <c r="CCO463" s="2"/>
      <c r="CCP463" s="2"/>
      <c r="CCQ463" s="2"/>
      <c r="CCR463" s="2"/>
      <c r="CCS463" s="2"/>
      <c r="CCT463" s="2"/>
      <c r="CCU463" s="2"/>
      <c r="CCV463" s="2"/>
      <c r="CCW463" s="2"/>
      <c r="CCX463" s="2"/>
      <c r="CCY463" s="2"/>
      <c r="CCZ463" s="2"/>
      <c r="CDA463" s="2"/>
      <c r="CDB463" s="2"/>
      <c r="CDC463" s="2"/>
      <c r="CDD463" s="2"/>
      <c r="CDE463" s="2"/>
      <c r="CDF463" s="2"/>
      <c r="CDG463" s="2"/>
      <c r="CDH463" s="2"/>
      <c r="CDI463" s="2"/>
      <c r="CDJ463" s="2"/>
      <c r="CDK463" s="2"/>
      <c r="CDL463" s="2"/>
      <c r="CDM463" s="2"/>
      <c r="CDN463" s="2"/>
      <c r="CDO463" s="2"/>
      <c r="CDP463" s="2"/>
      <c r="CDQ463" s="2"/>
      <c r="CDR463" s="2"/>
      <c r="CDS463" s="2"/>
      <c r="CDT463" s="2"/>
      <c r="CDU463" s="2"/>
      <c r="CDV463" s="2"/>
      <c r="CDW463" s="2"/>
      <c r="CDX463" s="2"/>
      <c r="CDY463" s="2"/>
      <c r="CDZ463" s="2"/>
      <c r="CEA463" s="2"/>
      <c r="CEB463" s="2"/>
      <c r="CEC463" s="2"/>
      <c r="CED463" s="2"/>
      <c r="CEE463" s="2"/>
      <c r="CEF463" s="2"/>
      <c r="CEG463" s="2"/>
      <c r="CEH463" s="2"/>
      <c r="CEI463" s="2"/>
      <c r="CEJ463" s="2"/>
      <c r="CEK463" s="2"/>
      <c r="CEL463" s="2"/>
      <c r="CEM463" s="2"/>
      <c r="CEN463" s="2"/>
      <c r="CEO463" s="2"/>
      <c r="CEP463" s="2"/>
      <c r="CEQ463" s="2"/>
      <c r="CER463" s="2"/>
      <c r="CES463" s="2"/>
      <c r="CET463" s="2"/>
      <c r="CEU463" s="2"/>
      <c r="CEV463" s="2"/>
      <c r="CEW463" s="2"/>
      <c r="CEX463" s="2"/>
      <c r="CEY463" s="2"/>
      <c r="CEZ463" s="2"/>
      <c r="CFA463" s="2"/>
      <c r="CFB463" s="2"/>
      <c r="CFC463" s="2"/>
      <c r="CFD463" s="2"/>
      <c r="CFE463" s="2"/>
      <c r="CFF463" s="2"/>
      <c r="CFG463" s="2"/>
      <c r="CFH463" s="2"/>
      <c r="CFI463" s="2"/>
      <c r="CFJ463" s="2"/>
      <c r="CFK463" s="2"/>
      <c r="CFL463" s="2"/>
      <c r="CFM463" s="2"/>
      <c r="CFN463" s="2"/>
      <c r="CFO463" s="2"/>
      <c r="CFP463" s="2"/>
      <c r="CFQ463" s="2"/>
      <c r="CFR463" s="2"/>
      <c r="CFS463" s="2"/>
      <c r="CFT463" s="2"/>
      <c r="CFU463" s="2"/>
      <c r="CFV463" s="2"/>
      <c r="CFW463" s="2"/>
      <c r="CFX463" s="2"/>
      <c r="CFY463" s="2"/>
      <c r="CFZ463" s="2"/>
      <c r="CGA463" s="2"/>
      <c r="CGB463" s="2"/>
      <c r="CGC463" s="2"/>
      <c r="CGD463" s="2"/>
      <c r="CGE463" s="2"/>
      <c r="CGF463" s="2"/>
      <c r="CGG463" s="2"/>
      <c r="CGH463" s="2"/>
      <c r="CGI463" s="2"/>
      <c r="CGJ463" s="2"/>
      <c r="CGK463" s="2"/>
      <c r="CGL463" s="2"/>
      <c r="CGM463" s="2"/>
      <c r="CGN463" s="2"/>
      <c r="CGO463" s="2"/>
      <c r="CGP463" s="2"/>
      <c r="CGQ463" s="2"/>
      <c r="CGR463" s="2"/>
      <c r="CGS463" s="2"/>
      <c r="CGT463" s="2"/>
      <c r="CGU463" s="2"/>
      <c r="CGV463" s="2"/>
      <c r="CGW463" s="2"/>
      <c r="CGX463" s="2"/>
      <c r="CGY463" s="2"/>
      <c r="CGZ463" s="2"/>
      <c r="CHA463" s="2"/>
      <c r="CHB463" s="2"/>
      <c r="CHC463" s="2"/>
      <c r="CHD463" s="2"/>
      <c r="CHE463" s="2"/>
      <c r="CHF463" s="2"/>
      <c r="CHG463" s="2"/>
      <c r="CHH463" s="2"/>
      <c r="CHI463" s="2"/>
      <c r="CHJ463" s="2"/>
      <c r="CHK463" s="2"/>
      <c r="CHL463" s="2"/>
      <c r="CHM463" s="2"/>
      <c r="CHN463" s="2"/>
      <c r="CHO463" s="2"/>
      <c r="CHP463" s="2"/>
      <c r="CHQ463" s="2"/>
      <c r="CHR463" s="2"/>
      <c r="CHS463" s="2"/>
      <c r="CHT463" s="2"/>
      <c r="CHU463" s="2"/>
      <c r="CHV463" s="2"/>
      <c r="CHW463" s="2"/>
      <c r="CHX463" s="2"/>
      <c r="CHY463" s="2"/>
      <c r="CHZ463" s="2"/>
      <c r="CIA463" s="2"/>
      <c r="CIB463" s="2"/>
      <c r="CIC463" s="2"/>
      <c r="CID463" s="2"/>
      <c r="CIE463" s="2"/>
      <c r="CIF463" s="2"/>
      <c r="CIG463" s="2"/>
      <c r="CIH463" s="2"/>
      <c r="CII463" s="2"/>
      <c r="CIJ463" s="2"/>
      <c r="CIK463" s="2"/>
      <c r="CIL463" s="2"/>
      <c r="CIM463" s="2"/>
      <c r="CIN463" s="2"/>
      <c r="CIO463" s="2"/>
      <c r="CIP463" s="2"/>
      <c r="CIQ463" s="2"/>
      <c r="CIR463" s="2"/>
      <c r="CIS463" s="2"/>
      <c r="CIT463" s="2"/>
      <c r="CIU463" s="2"/>
      <c r="CIV463" s="2"/>
      <c r="CIW463" s="2"/>
      <c r="CIX463" s="2"/>
      <c r="CIY463" s="2"/>
      <c r="CIZ463" s="2"/>
      <c r="CJA463" s="2"/>
      <c r="CJB463" s="2"/>
      <c r="CJC463" s="2"/>
      <c r="CJD463" s="2"/>
      <c r="CJE463" s="2"/>
      <c r="CJF463" s="2"/>
      <c r="CJG463" s="2"/>
      <c r="CJH463" s="2"/>
      <c r="CJI463" s="2"/>
      <c r="CJJ463" s="2"/>
      <c r="CJK463" s="2"/>
      <c r="CJL463" s="2"/>
      <c r="CJM463" s="2"/>
      <c r="CJN463" s="2"/>
      <c r="CJO463" s="2"/>
      <c r="CJP463" s="2"/>
      <c r="CJQ463" s="2"/>
      <c r="CJR463" s="2"/>
      <c r="CJS463" s="2"/>
      <c r="CJT463" s="2"/>
      <c r="CJU463" s="2"/>
      <c r="CJV463" s="2"/>
      <c r="CJW463" s="2"/>
      <c r="CJX463" s="2"/>
      <c r="CJY463" s="2"/>
      <c r="CJZ463" s="2"/>
      <c r="CKA463" s="2"/>
      <c r="CKB463" s="2"/>
      <c r="CKC463" s="2"/>
      <c r="CKD463" s="2"/>
      <c r="CKE463" s="2"/>
      <c r="CKF463" s="2"/>
      <c r="CKG463" s="2"/>
      <c r="CKH463" s="2"/>
      <c r="CKI463" s="2"/>
      <c r="CKJ463" s="2"/>
      <c r="CKK463" s="2"/>
      <c r="CKL463" s="2"/>
      <c r="CKM463" s="2"/>
      <c r="CKN463" s="2"/>
      <c r="CKO463" s="2"/>
      <c r="CKP463" s="2"/>
      <c r="CKQ463" s="2"/>
      <c r="CKR463" s="2"/>
      <c r="CKS463" s="2"/>
      <c r="CKT463" s="2"/>
      <c r="CKU463" s="2"/>
      <c r="CKV463" s="2"/>
      <c r="CKW463" s="2"/>
      <c r="CKX463" s="2"/>
      <c r="CKY463" s="2"/>
      <c r="CKZ463" s="2"/>
      <c r="CLA463" s="2"/>
      <c r="CLB463" s="2"/>
      <c r="CLC463" s="2"/>
      <c r="CLD463" s="2"/>
      <c r="CLE463" s="2"/>
      <c r="CLF463" s="2"/>
      <c r="CLG463" s="2"/>
      <c r="CLH463" s="2"/>
      <c r="CLI463" s="2"/>
      <c r="CLJ463" s="2"/>
      <c r="CLK463" s="2"/>
      <c r="CLL463" s="2"/>
      <c r="CLM463" s="2"/>
      <c r="CLN463" s="2"/>
      <c r="CLO463" s="2"/>
      <c r="CLP463" s="2"/>
      <c r="CLQ463" s="2"/>
      <c r="CLR463" s="2"/>
      <c r="CLS463" s="2"/>
      <c r="CLT463" s="2"/>
      <c r="CLU463" s="2"/>
      <c r="CLV463" s="2"/>
      <c r="CLW463" s="2"/>
      <c r="CLX463" s="2"/>
      <c r="CLY463" s="2"/>
      <c r="CLZ463" s="2"/>
      <c r="CMA463" s="2"/>
      <c r="CMB463" s="2"/>
      <c r="CMC463" s="2"/>
      <c r="CMD463" s="2"/>
      <c r="CME463" s="2"/>
      <c r="CMF463" s="2"/>
      <c r="CMG463" s="2"/>
      <c r="CMH463" s="2"/>
      <c r="CMI463" s="2"/>
      <c r="CMJ463" s="2"/>
      <c r="CMK463" s="2"/>
      <c r="CML463" s="2"/>
      <c r="CMM463" s="2"/>
      <c r="CMN463" s="2"/>
      <c r="CMO463" s="2"/>
      <c r="CMP463" s="2"/>
      <c r="CMQ463" s="2"/>
      <c r="CMR463" s="2"/>
      <c r="CMS463" s="2"/>
      <c r="CMT463" s="2"/>
      <c r="CMU463" s="2"/>
      <c r="CMV463" s="2"/>
      <c r="CMW463" s="2"/>
      <c r="CMX463" s="2"/>
      <c r="CMY463" s="2"/>
      <c r="CMZ463" s="2"/>
      <c r="CNA463" s="2"/>
      <c r="CNB463" s="2"/>
      <c r="CNC463" s="2"/>
      <c r="CND463" s="2"/>
      <c r="CNE463" s="2"/>
      <c r="CNF463" s="2"/>
      <c r="CNG463" s="2"/>
      <c r="CNH463" s="2"/>
      <c r="CNI463" s="2"/>
      <c r="CNJ463" s="2"/>
      <c r="CNK463" s="2"/>
      <c r="CNL463" s="2"/>
      <c r="CNM463" s="2"/>
      <c r="CNN463" s="2"/>
      <c r="CNO463" s="2"/>
      <c r="CNP463" s="2"/>
      <c r="CNQ463" s="2"/>
      <c r="CNR463" s="2"/>
      <c r="CNS463" s="2"/>
      <c r="CNT463" s="2"/>
      <c r="CNU463" s="2"/>
      <c r="CNV463" s="2"/>
      <c r="CNW463" s="2"/>
      <c r="CNX463" s="2"/>
      <c r="CNY463" s="2"/>
      <c r="CNZ463" s="2"/>
      <c r="COA463" s="2"/>
      <c r="COB463" s="2"/>
      <c r="COC463" s="2"/>
      <c r="COD463" s="2"/>
      <c r="COE463" s="2"/>
      <c r="COF463" s="2"/>
      <c r="COG463" s="2"/>
      <c r="COH463" s="2"/>
      <c r="COI463" s="2"/>
      <c r="COJ463" s="2"/>
      <c r="COK463" s="2"/>
      <c r="COL463" s="2"/>
      <c r="COM463" s="2"/>
      <c r="CON463" s="2"/>
      <c r="COO463" s="2"/>
      <c r="COP463" s="2"/>
      <c r="COQ463" s="2"/>
      <c r="COR463" s="2"/>
      <c r="COS463" s="2"/>
      <c r="COT463" s="2"/>
      <c r="COU463" s="2"/>
      <c r="COV463" s="2"/>
      <c r="COW463" s="2"/>
      <c r="COX463" s="2"/>
      <c r="COY463" s="2"/>
      <c r="COZ463" s="2"/>
      <c r="CPA463" s="2"/>
      <c r="CPB463" s="2"/>
      <c r="CPC463" s="2"/>
      <c r="CPD463" s="2"/>
      <c r="CPE463" s="2"/>
      <c r="CPF463" s="2"/>
      <c r="CPG463" s="2"/>
      <c r="CPH463" s="2"/>
      <c r="CPI463" s="2"/>
      <c r="CPJ463" s="2"/>
      <c r="CPK463" s="2"/>
      <c r="CPL463" s="2"/>
      <c r="CPM463" s="2"/>
      <c r="CPN463" s="2"/>
      <c r="CPO463" s="2"/>
      <c r="CPP463" s="2"/>
      <c r="CPQ463" s="2"/>
      <c r="CPR463" s="2"/>
      <c r="CPS463" s="2"/>
      <c r="CPT463" s="2"/>
      <c r="CPU463" s="2"/>
      <c r="CPV463" s="2"/>
      <c r="CPW463" s="2"/>
      <c r="CPX463" s="2"/>
      <c r="CPY463" s="2"/>
      <c r="CPZ463" s="2"/>
      <c r="CQA463" s="2"/>
      <c r="CQB463" s="2"/>
      <c r="CQC463" s="2"/>
      <c r="CQD463" s="2"/>
      <c r="CQE463" s="2"/>
      <c r="CQF463" s="2"/>
      <c r="CQG463" s="2"/>
      <c r="CQH463" s="2"/>
      <c r="CQI463" s="2"/>
      <c r="CQJ463" s="2"/>
      <c r="CQK463" s="2"/>
      <c r="CQL463" s="2"/>
      <c r="CQM463" s="2"/>
      <c r="CQN463" s="2"/>
      <c r="CQO463" s="2"/>
      <c r="CQP463" s="2"/>
      <c r="CQQ463" s="2"/>
      <c r="CQR463" s="2"/>
      <c r="CQS463" s="2"/>
      <c r="CQT463" s="2"/>
      <c r="CQU463" s="2"/>
      <c r="CQV463" s="2"/>
      <c r="CQW463" s="2"/>
      <c r="CQX463" s="2"/>
      <c r="CQY463" s="2"/>
      <c r="CQZ463" s="2"/>
      <c r="CRA463" s="2"/>
      <c r="CRB463" s="2"/>
      <c r="CRC463" s="2"/>
      <c r="CRD463" s="2"/>
      <c r="CRE463" s="2"/>
      <c r="CRF463" s="2"/>
      <c r="CRG463" s="2"/>
      <c r="CRH463" s="2"/>
      <c r="CRI463" s="2"/>
      <c r="CRJ463" s="2"/>
      <c r="CRK463" s="2"/>
      <c r="CRL463" s="2"/>
      <c r="CRM463" s="2"/>
      <c r="CRN463" s="2"/>
      <c r="CRO463" s="2"/>
      <c r="CRP463" s="2"/>
      <c r="CRQ463" s="2"/>
      <c r="CRR463" s="2"/>
      <c r="CRS463" s="2"/>
      <c r="CRT463" s="2"/>
      <c r="CRU463" s="2"/>
      <c r="CRV463" s="2"/>
      <c r="CRW463" s="2"/>
      <c r="CRX463" s="2"/>
      <c r="CRY463" s="2"/>
      <c r="CRZ463" s="2"/>
      <c r="CSA463" s="2"/>
      <c r="CSB463" s="2"/>
      <c r="CSC463" s="2"/>
      <c r="CSD463" s="2"/>
      <c r="CSE463" s="2"/>
      <c r="CSF463" s="2"/>
      <c r="CSG463" s="2"/>
      <c r="CSH463" s="2"/>
      <c r="CSI463" s="2"/>
      <c r="CSJ463" s="2"/>
      <c r="CSK463" s="2"/>
      <c r="CSL463" s="2"/>
      <c r="CSM463" s="2"/>
      <c r="CSN463" s="2"/>
      <c r="CSO463" s="2"/>
      <c r="CSP463" s="2"/>
      <c r="CSQ463" s="2"/>
      <c r="CSR463" s="2"/>
      <c r="CSS463" s="2"/>
      <c r="CST463" s="2"/>
      <c r="CSU463" s="2"/>
      <c r="CSV463" s="2"/>
      <c r="CSW463" s="2"/>
      <c r="CSX463" s="2"/>
      <c r="CSY463" s="2"/>
      <c r="CSZ463" s="2"/>
      <c r="CTA463" s="2"/>
      <c r="CTB463" s="2"/>
      <c r="CTC463" s="2"/>
      <c r="CTD463" s="2"/>
      <c r="CTE463" s="2"/>
      <c r="CTF463" s="2"/>
      <c r="CTG463" s="2"/>
      <c r="CTH463" s="2"/>
      <c r="CTI463" s="2"/>
      <c r="CTJ463" s="2"/>
      <c r="CTK463" s="2"/>
      <c r="CTL463" s="2"/>
      <c r="CTM463" s="2"/>
      <c r="CTN463" s="2"/>
      <c r="CTO463" s="2"/>
      <c r="CTP463" s="2"/>
      <c r="CTQ463" s="2"/>
      <c r="CTR463" s="2"/>
      <c r="CTS463" s="2"/>
      <c r="CTT463" s="2"/>
      <c r="CTU463" s="2"/>
      <c r="CTV463" s="2"/>
      <c r="CTW463" s="2"/>
      <c r="CTX463" s="2"/>
      <c r="CTY463" s="2"/>
      <c r="CTZ463" s="2"/>
      <c r="CUA463" s="2"/>
      <c r="CUB463" s="2"/>
      <c r="CUC463" s="2"/>
      <c r="CUD463" s="2"/>
      <c r="CUE463" s="2"/>
      <c r="CUF463" s="2"/>
      <c r="CUG463" s="2"/>
      <c r="CUH463" s="2"/>
      <c r="CUI463" s="2"/>
      <c r="CUJ463" s="2"/>
      <c r="CUK463" s="2"/>
      <c r="CUL463" s="2"/>
      <c r="CUM463" s="2"/>
      <c r="CUN463" s="2"/>
      <c r="CUO463" s="2"/>
      <c r="CUP463" s="2"/>
      <c r="CUQ463" s="2"/>
      <c r="CUR463" s="2"/>
      <c r="CUS463" s="2"/>
      <c r="CUT463" s="2"/>
      <c r="CUU463" s="2"/>
      <c r="CUV463" s="2"/>
      <c r="CUW463" s="2"/>
      <c r="CUX463" s="2"/>
      <c r="CUY463" s="2"/>
      <c r="CUZ463" s="2"/>
      <c r="CVA463" s="2"/>
      <c r="CVB463" s="2"/>
      <c r="CVC463" s="2"/>
      <c r="CVD463" s="2"/>
      <c r="CVE463" s="2"/>
      <c r="CVF463" s="2"/>
      <c r="CVG463" s="2"/>
      <c r="CVH463" s="2"/>
      <c r="CVI463" s="2"/>
      <c r="CVJ463" s="2"/>
      <c r="CVK463" s="2"/>
      <c r="CVL463" s="2"/>
      <c r="CVM463" s="2"/>
      <c r="CVN463" s="2"/>
      <c r="CVO463" s="2"/>
      <c r="CVP463" s="2"/>
      <c r="CVQ463" s="2"/>
      <c r="CVR463" s="2"/>
      <c r="CVS463" s="2"/>
      <c r="CVT463" s="2"/>
      <c r="CVU463" s="2"/>
      <c r="CVV463" s="2"/>
      <c r="CVW463" s="2"/>
      <c r="CVX463" s="2"/>
      <c r="CVY463" s="2"/>
      <c r="CVZ463" s="2"/>
      <c r="CWA463" s="2"/>
      <c r="CWB463" s="2"/>
      <c r="CWC463" s="2"/>
      <c r="CWD463" s="2"/>
      <c r="CWE463" s="2"/>
      <c r="CWF463" s="2"/>
      <c r="CWG463" s="2"/>
      <c r="CWH463" s="2"/>
      <c r="CWI463" s="2"/>
      <c r="CWJ463" s="2"/>
      <c r="CWK463" s="2"/>
      <c r="CWL463" s="2"/>
      <c r="CWM463" s="2"/>
      <c r="CWN463" s="2"/>
      <c r="CWO463" s="2"/>
      <c r="CWP463" s="2"/>
      <c r="CWQ463" s="2"/>
      <c r="CWR463" s="2"/>
      <c r="CWS463" s="2"/>
      <c r="CWT463" s="2"/>
      <c r="CWU463" s="2"/>
      <c r="CWV463" s="2"/>
      <c r="CWW463" s="2"/>
      <c r="CWX463" s="2"/>
      <c r="CWY463" s="2"/>
      <c r="CWZ463" s="2"/>
      <c r="CXA463" s="2"/>
      <c r="CXB463" s="2"/>
      <c r="CXC463" s="2"/>
      <c r="CXD463" s="2"/>
      <c r="CXE463" s="2"/>
      <c r="CXF463" s="2"/>
      <c r="CXG463" s="2"/>
      <c r="CXH463" s="2"/>
      <c r="CXI463" s="2"/>
      <c r="CXJ463" s="2"/>
      <c r="CXK463" s="2"/>
      <c r="CXL463" s="2"/>
      <c r="CXM463" s="2"/>
      <c r="CXN463" s="2"/>
      <c r="CXO463" s="2"/>
      <c r="CXP463" s="2"/>
      <c r="CXQ463" s="2"/>
      <c r="CXR463" s="2"/>
      <c r="CXS463" s="2"/>
      <c r="CXT463" s="2"/>
      <c r="CXU463" s="2"/>
      <c r="CXV463" s="2"/>
      <c r="CXW463" s="2"/>
      <c r="CXX463" s="2"/>
      <c r="CXY463" s="2"/>
      <c r="CXZ463" s="2"/>
      <c r="CYA463" s="2"/>
      <c r="CYB463" s="2"/>
      <c r="CYC463" s="2"/>
      <c r="CYD463" s="2"/>
      <c r="CYE463" s="2"/>
      <c r="CYF463" s="2"/>
      <c r="CYG463" s="2"/>
      <c r="CYH463" s="2"/>
      <c r="CYI463" s="2"/>
      <c r="CYJ463" s="2"/>
      <c r="CYK463" s="2"/>
      <c r="CYL463" s="2"/>
      <c r="CYM463" s="2"/>
      <c r="CYN463" s="2"/>
      <c r="CYO463" s="2"/>
      <c r="CYP463" s="2"/>
      <c r="CYQ463" s="2"/>
      <c r="CYR463" s="2"/>
      <c r="CYS463" s="2"/>
      <c r="CYT463" s="2"/>
      <c r="CYU463" s="2"/>
      <c r="CYV463" s="2"/>
      <c r="CYW463" s="2"/>
      <c r="CYX463" s="2"/>
      <c r="CYY463" s="2"/>
      <c r="CYZ463" s="2"/>
      <c r="CZA463" s="2"/>
      <c r="CZB463" s="2"/>
      <c r="CZC463" s="2"/>
      <c r="CZD463" s="2"/>
      <c r="CZE463" s="2"/>
      <c r="CZF463" s="2"/>
      <c r="CZG463" s="2"/>
      <c r="CZH463" s="2"/>
      <c r="CZI463" s="2"/>
      <c r="CZJ463" s="2"/>
      <c r="CZK463" s="2"/>
      <c r="CZL463" s="2"/>
      <c r="CZM463" s="2"/>
      <c r="CZN463" s="2"/>
      <c r="CZO463" s="2"/>
      <c r="CZP463" s="2"/>
      <c r="CZQ463" s="2"/>
      <c r="CZR463" s="2"/>
      <c r="CZS463" s="2"/>
      <c r="CZT463" s="2"/>
      <c r="CZU463" s="2"/>
      <c r="CZV463" s="2"/>
      <c r="CZW463" s="2"/>
      <c r="CZX463" s="2"/>
      <c r="CZY463" s="2"/>
      <c r="CZZ463" s="2"/>
      <c r="DAA463" s="2"/>
      <c r="DAB463" s="2"/>
      <c r="DAC463" s="2"/>
      <c r="DAD463" s="2"/>
      <c r="DAE463" s="2"/>
      <c r="DAF463" s="2"/>
      <c r="DAG463" s="2"/>
      <c r="DAH463" s="2"/>
      <c r="DAI463" s="2"/>
      <c r="DAJ463" s="2"/>
      <c r="DAK463" s="2"/>
      <c r="DAL463" s="2"/>
      <c r="DAM463" s="2"/>
      <c r="DAN463" s="2"/>
      <c r="DAO463" s="2"/>
      <c r="DAP463" s="2"/>
      <c r="DAQ463" s="2"/>
      <c r="DAR463" s="2"/>
      <c r="DAS463" s="2"/>
      <c r="DAT463" s="2"/>
      <c r="DAU463" s="2"/>
      <c r="DAV463" s="2"/>
      <c r="DAW463" s="2"/>
      <c r="DAX463" s="2"/>
      <c r="DAY463" s="2"/>
      <c r="DAZ463" s="2"/>
      <c r="DBA463" s="2"/>
      <c r="DBB463" s="2"/>
      <c r="DBC463" s="2"/>
      <c r="DBD463" s="2"/>
      <c r="DBE463" s="2"/>
      <c r="DBF463" s="2"/>
      <c r="DBG463" s="2"/>
      <c r="DBH463" s="2"/>
      <c r="DBI463" s="2"/>
      <c r="DBJ463" s="2"/>
      <c r="DBK463" s="2"/>
      <c r="DBL463" s="2"/>
      <c r="DBM463" s="2"/>
      <c r="DBN463" s="2"/>
      <c r="DBO463" s="2"/>
      <c r="DBP463" s="2"/>
      <c r="DBQ463" s="2"/>
      <c r="DBR463" s="2"/>
      <c r="DBS463" s="2"/>
      <c r="DBT463" s="2"/>
      <c r="DBU463" s="2"/>
      <c r="DBV463" s="2"/>
      <c r="DBW463" s="2"/>
      <c r="DBX463" s="2"/>
      <c r="DBY463" s="2"/>
      <c r="DBZ463" s="2"/>
      <c r="DCA463" s="2"/>
      <c r="DCB463" s="2"/>
      <c r="DCC463" s="2"/>
      <c r="DCD463" s="2"/>
      <c r="DCE463" s="2"/>
      <c r="DCF463" s="2"/>
      <c r="DCG463" s="2"/>
      <c r="DCH463" s="2"/>
      <c r="DCI463" s="2"/>
      <c r="DCJ463" s="2"/>
      <c r="DCK463" s="2"/>
      <c r="DCL463" s="2"/>
      <c r="DCM463" s="2"/>
      <c r="DCN463" s="2"/>
      <c r="DCO463" s="2"/>
      <c r="DCP463" s="2"/>
      <c r="DCQ463" s="2"/>
      <c r="DCR463" s="2"/>
      <c r="DCS463" s="2"/>
      <c r="DCT463" s="2"/>
      <c r="DCU463" s="2"/>
      <c r="DCV463" s="2"/>
      <c r="DCW463" s="2"/>
      <c r="DCX463" s="2"/>
      <c r="DCY463" s="2"/>
      <c r="DCZ463" s="2"/>
      <c r="DDA463" s="2"/>
      <c r="DDB463" s="2"/>
      <c r="DDC463" s="2"/>
      <c r="DDD463" s="2"/>
      <c r="DDE463" s="2"/>
      <c r="DDF463" s="2"/>
      <c r="DDG463" s="2"/>
      <c r="DDH463" s="2"/>
      <c r="DDI463" s="2"/>
      <c r="DDJ463" s="2"/>
      <c r="DDK463" s="2"/>
      <c r="DDL463" s="2"/>
      <c r="DDM463" s="2"/>
      <c r="DDN463" s="2"/>
      <c r="DDO463" s="2"/>
      <c r="DDP463" s="2"/>
      <c r="DDQ463" s="2"/>
      <c r="DDR463" s="2"/>
      <c r="DDS463" s="2"/>
      <c r="DDT463" s="2"/>
      <c r="DDU463" s="2"/>
      <c r="DDV463" s="2"/>
      <c r="DDW463" s="2"/>
      <c r="DDX463" s="2"/>
      <c r="DDY463" s="2"/>
      <c r="DDZ463" s="2"/>
      <c r="DEA463" s="2"/>
      <c r="DEB463" s="2"/>
      <c r="DEC463" s="2"/>
      <c r="DED463" s="2"/>
      <c r="DEE463" s="2"/>
      <c r="DEF463" s="2"/>
      <c r="DEG463" s="2"/>
      <c r="DEH463" s="2"/>
      <c r="DEI463" s="2"/>
      <c r="DEJ463" s="2"/>
      <c r="DEK463" s="2"/>
      <c r="DEL463" s="2"/>
      <c r="DEM463" s="2"/>
      <c r="DEN463" s="2"/>
      <c r="DEO463" s="2"/>
      <c r="DEP463" s="2"/>
      <c r="DEQ463" s="2"/>
      <c r="DER463" s="2"/>
      <c r="DES463" s="2"/>
      <c r="DET463" s="2"/>
      <c r="DEU463" s="2"/>
      <c r="DEV463" s="2"/>
      <c r="DEW463" s="2"/>
      <c r="DEX463" s="2"/>
      <c r="DEY463" s="2"/>
      <c r="DEZ463" s="2"/>
      <c r="DFA463" s="2"/>
      <c r="DFB463" s="2"/>
      <c r="DFC463" s="2"/>
      <c r="DFD463" s="2"/>
      <c r="DFE463" s="2"/>
      <c r="DFF463" s="2"/>
      <c r="DFG463" s="2"/>
      <c r="DFH463" s="2"/>
      <c r="DFI463" s="2"/>
      <c r="DFJ463" s="2"/>
      <c r="DFK463" s="2"/>
      <c r="DFL463" s="2"/>
      <c r="DFM463" s="2"/>
      <c r="DFN463" s="2"/>
      <c r="DFO463" s="2"/>
      <c r="DFP463" s="2"/>
      <c r="DFQ463" s="2"/>
      <c r="DFR463" s="2"/>
      <c r="DFS463" s="2"/>
      <c r="DFT463" s="2"/>
      <c r="DFU463" s="2"/>
      <c r="DFV463" s="2"/>
      <c r="DFW463" s="2"/>
      <c r="DFX463" s="2"/>
      <c r="DFY463" s="2"/>
      <c r="DFZ463" s="2"/>
      <c r="DGA463" s="2"/>
      <c r="DGB463" s="2"/>
      <c r="DGC463" s="2"/>
      <c r="DGD463" s="2"/>
      <c r="DGE463" s="2"/>
      <c r="DGF463" s="2"/>
      <c r="DGG463" s="2"/>
      <c r="DGH463" s="2"/>
      <c r="DGI463" s="2"/>
      <c r="DGJ463" s="2"/>
      <c r="DGK463" s="2"/>
      <c r="DGL463" s="2"/>
      <c r="DGM463" s="2"/>
      <c r="DGN463" s="2"/>
      <c r="DGO463" s="2"/>
      <c r="DGP463" s="2"/>
      <c r="DGQ463" s="2"/>
      <c r="DGR463" s="2"/>
      <c r="DGS463" s="2"/>
      <c r="DGT463" s="2"/>
      <c r="DGU463" s="2"/>
      <c r="DGV463" s="2"/>
      <c r="DGW463" s="2"/>
      <c r="DGX463" s="2"/>
      <c r="DGY463" s="2"/>
      <c r="DGZ463" s="2"/>
      <c r="DHA463" s="2"/>
      <c r="DHB463" s="2"/>
      <c r="DHC463" s="2"/>
      <c r="DHD463" s="2"/>
      <c r="DHE463" s="2"/>
      <c r="DHF463" s="2"/>
      <c r="DHG463" s="2"/>
      <c r="DHH463" s="2"/>
      <c r="DHI463" s="2"/>
      <c r="DHJ463" s="2"/>
      <c r="DHK463" s="2"/>
      <c r="DHL463" s="2"/>
      <c r="DHM463" s="2"/>
      <c r="DHN463" s="2"/>
      <c r="DHO463" s="2"/>
      <c r="DHP463" s="2"/>
      <c r="DHQ463" s="2"/>
      <c r="DHR463" s="2"/>
      <c r="DHS463" s="2"/>
      <c r="DHT463" s="2"/>
      <c r="DHU463" s="2"/>
      <c r="DHV463" s="2"/>
      <c r="DHW463" s="2"/>
      <c r="DHX463" s="2"/>
      <c r="DHY463" s="2"/>
      <c r="DHZ463" s="2"/>
      <c r="DIA463" s="2"/>
      <c r="DIB463" s="2"/>
      <c r="DIC463" s="2"/>
      <c r="DID463" s="2"/>
      <c r="DIE463" s="2"/>
      <c r="DIF463" s="2"/>
      <c r="DIG463" s="2"/>
      <c r="DIH463" s="2"/>
      <c r="DII463" s="2"/>
      <c r="DIJ463" s="2"/>
      <c r="DIK463" s="2"/>
      <c r="DIL463" s="2"/>
      <c r="DIM463" s="2"/>
      <c r="DIN463" s="2"/>
      <c r="DIO463" s="2"/>
      <c r="DIP463" s="2"/>
      <c r="DIQ463" s="2"/>
      <c r="DIR463" s="2"/>
      <c r="DIS463" s="2"/>
      <c r="DIT463" s="2"/>
      <c r="DIU463" s="2"/>
      <c r="DIV463" s="2"/>
      <c r="DIW463" s="2"/>
      <c r="DIX463" s="2"/>
      <c r="DIY463" s="2"/>
      <c r="DIZ463" s="2"/>
      <c r="DJA463" s="2"/>
      <c r="DJB463" s="2"/>
      <c r="DJC463" s="2"/>
      <c r="DJD463" s="2"/>
      <c r="DJE463" s="2"/>
      <c r="DJF463" s="2"/>
      <c r="DJG463" s="2"/>
      <c r="DJH463" s="2"/>
      <c r="DJI463" s="2"/>
      <c r="DJJ463" s="2"/>
      <c r="DJK463" s="2"/>
      <c r="DJL463" s="2"/>
      <c r="DJM463" s="2"/>
      <c r="DJN463" s="2"/>
      <c r="DJO463" s="2"/>
      <c r="DJP463" s="2"/>
      <c r="DJQ463" s="2"/>
      <c r="DJR463" s="2"/>
      <c r="DJS463" s="2"/>
      <c r="DJT463" s="2"/>
      <c r="DJU463" s="2"/>
      <c r="DJV463" s="2"/>
      <c r="DJW463" s="2"/>
      <c r="DJX463" s="2"/>
      <c r="DJY463" s="2"/>
      <c r="DJZ463" s="2"/>
      <c r="DKA463" s="2"/>
      <c r="DKB463" s="2"/>
      <c r="DKC463" s="2"/>
      <c r="DKD463" s="2"/>
      <c r="DKE463" s="2"/>
      <c r="DKF463" s="2"/>
      <c r="DKG463" s="2"/>
      <c r="DKH463" s="2"/>
      <c r="DKI463" s="2"/>
      <c r="DKJ463" s="2"/>
      <c r="DKK463" s="2"/>
      <c r="DKL463" s="2"/>
      <c r="DKM463" s="2"/>
      <c r="DKN463" s="2"/>
      <c r="DKO463" s="2"/>
      <c r="DKP463" s="2"/>
      <c r="DKQ463" s="2"/>
      <c r="DKR463" s="2"/>
      <c r="DKS463" s="2"/>
      <c r="DKT463" s="2"/>
      <c r="DKU463" s="2"/>
      <c r="DKV463" s="2"/>
      <c r="DKW463" s="2"/>
      <c r="DKX463" s="2"/>
      <c r="DKY463" s="2"/>
      <c r="DKZ463" s="2"/>
      <c r="DLA463" s="2"/>
      <c r="DLB463" s="2"/>
      <c r="DLC463" s="2"/>
      <c r="DLD463" s="2"/>
      <c r="DLE463" s="2"/>
      <c r="DLF463" s="2"/>
      <c r="DLG463" s="2"/>
      <c r="DLH463" s="2"/>
      <c r="DLI463" s="2"/>
      <c r="DLJ463" s="2"/>
      <c r="DLK463" s="2"/>
      <c r="DLL463" s="2"/>
      <c r="DLM463" s="2"/>
      <c r="DLN463" s="2"/>
      <c r="DLO463" s="2"/>
      <c r="DLP463" s="2"/>
      <c r="DLQ463" s="2"/>
      <c r="DLR463" s="2"/>
      <c r="DLS463" s="2"/>
      <c r="DLT463" s="2"/>
      <c r="DLU463" s="2"/>
      <c r="DLV463" s="2"/>
      <c r="DLW463" s="2"/>
      <c r="DLX463" s="2"/>
      <c r="DLY463" s="2"/>
      <c r="DLZ463" s="2"/>
      <c r="DMA463" s="2"/>
      <c r="DMB463" s="2"/>
      <c r="DMC463" s="2"/>
      <c r="DMD463" s="2"/>
      <c r="DME463" s="2"/>
      <c r="DMF463" s="2"/>
      <c r="DMG463" s="2"/>
      <c r="DMH463" s="2"/>
      <c r="DMI463" s="2"/>
      <c r="DMJ463" s="2"/>
      <c r="DMK463" s="2"/>
      <c r="DML463" s="2"/>
      <c r="DMM463" s="2"/>
      <c r="DMN463" s="2"/>
      <c r="DMO463" s="2"/>
      <c r="DMP463" s="2"/>
      <c r="DMQ463" s="2"/>
      <c r="DMR463" s="2"/>
      <c r="DMS463" s="2"/>
      <c r="DMT463" s="2"/>
      <c r="DMU463" s="2"/>
      <c r="DMV463" s="2"/>
      <c r="DMW463" s="2"/>
      <c r="DMX463" s="2"/>
      <c r="DMY463" s="2"/>
      <c r="DMZ463" s="2"/>
      <c r="DNA463" s="2"/>
      <c r="DNB463" s="2"/>
      <c r="DNC463" s="2"/>
      <c r="DND463" s="2"/>
      <c r="DNE463" s="2"/>
      <c r="DNF463" s="2"/>
      <c r="DNG463" s="2"/>
      <c r="DNH463" s="2"/>
      <c r="DNI463" s="2"/>
      <c r="DNJ463" s="2"/>
      <c r="DNK463" s="2"/>
      <c r="DNL463" s="2"/>
      <c r="DNM463" s="2"/>
      <c r="DNN463" s="2"/>
      <c r="DNO463" s="2"/>
      <c r="DNP463" s="2"/>
      <c r="DNQ463" s="2"/>
      <c r="DNR463" s="2"/>
      <c r="DNS463" s="2"/>
      <c r="DNT463" s="2"/>
      <c r="DNU463" s="2"/>
      <c r="DNV463" s="2"/>
      <c r="DNW463" s="2"/>
      <c r="DNX463" s="2"/>
      <c r="DNY463" s="2"/>
      <c r="DNZ463" s="2"/>
      <c r="DOA463" s="2"/>
      <c r="DOB463" s="2"/>
      <c r="DOC463" s="2"/>
      <c r="DOD463" s="2"/>
      <c r="DOE463" s="2"/>
      <c r="DOF463" s="2"/>
      <c r="DOG463" s="2"/>
      <c r="DOH463" s="2"/>
      <c r="DOI463" s="2"/>
      <c r="DOJ463" s="2"/>
      <c r="DOK463" s="2"/>
      <c r="DOL463" s="2"/>
      <c r="DOM463" s="2"/>
      <c r="DON463" s="2"/>
      <c r="DOO463" s="2"/>
      <c r="DOP463" s="2"/>
      <c r="DOQ463" s="2"/>
      <c r="DOR463" s="2"/>
      <c r="DOS463" s="2"/>
      <c r="DOT463" s="2"/>
      <c r="DOU463" s="2"/>
      <c r="DOV463" s="2"/>
      <c r="DOW463" s="2"/>
      <c r="DOX463" s="2"/>
      <c r="DOY463" s="2"/>
      <c r="DOZ463" s="2"/>
      <c r="DPA463" s="2"/>
      <c r="DPB463" s="2"/>
      <c r="DPC463" s="2"/>
      <c r="DPD463" s="2"/>
      <c r="DPE463" s="2"/>
      <c r="DPF463" s="2"/>
      <c r="DPG463" s="2"/>
      <c r="DPH463" s="2"/>
      <c r="DPI463" s="2"/>
      <c r="DPJ463" s="2"/>
      <c r="DPK463" s="2"/>
      <c r="DPL463" s="2"/>
      <c r="DPM463" s="2"/>
      <c r="DPN463" s="2"/>
      <c r="DPO463" s="2"/>
      <c r="DPP463" s="2"/>
      <c r="DPQ463" s="2"/>
      <c r="DPR463" s="2"/>
      <c r="DPS463" s="2"/>
      <c r="DPT463" s="2"/>
      <c r="DPU463" s="2"/>
      <c r="DPV463" s="2"/>
      <c r="DPW463" s="2"/>
      <c r="DPX463" s="2"/>
      <c r="DPY463" s="2"/>
      <c r="DPZ463" s="2"/>
      <c r="DQA463" s="2"/>
      <c r="DQB463" s="2"/>
      <c r="DQC463" s="2"/>
      <c r="DQD463" s="2"/>
      <c r="DQE463" s="2"/>
      <c r="DQF463" s="2"/>
      <c r="DQG463" s="2"/>
      <c r="DQH463" s="2"/>
      <c r="DQI463" s="2"/>
      <c r="DQJ463" s="2"/>
      <c r="DQK463" s="2"/>
      <c r="DQL463" s="2"/>
      <c r="DQM463" s="2"/>
      <c r="DQN463" s="2"/>
      <c r="DQO463" s="2"/>
      <c r="DQP463" s="2"/>
      <c r="DQQ463" s="2"/>
      <c r="DQR463" s="2"/>
      <c r="DQS463" s="2"/>
      <c r="DQT463" s="2"/>
      <c r="DQU463" s="2"/>
      <c r="DQV463" s="2"/>
      <c r="DQW463" s="2"/>
      <c r="DQX463" s="2"/>
      <c r="DQY463" s="2"/>
      <c r="DQZ463" s="2"/>
      <c r="DRA463" s="2"/>
      <c r="DRB463" s="2"/>
      <c r="DRC463" s="2"/>
      <c r="DRD463" s="2"/>
      <c r="DRE463" s="2"/>
      <c r="DRF463" s="2"/>
      <c r="DRG463" s="2"/>
      <c r="DRH463" s="2"/>
      <c r="DRI463" s="2"/>
      <c r="DRJ463" s="2"/>
      <c r="DRK463" s="2"/>
      <c r="DRL463" s="2"/>
      <c r="DRM463" s="2"/>
      <c r="DRN463" s="2"/>
      <c r="DRO463" s="2"/>
      <c r="DRP463" s="2"/>
      <c r="DRQ463" s="2"/>
      <c r="DRR463" s="2"/>
      <c r="DRS463" s="2"/>
      <c r="DRT463" s="2"/>
      <c r="DRU463" s="2"/>
      <c r="DRV463" s="2"/>
      <c r="DRW463" s="2"/>
      <c r="DRX463" s="2"/>
      <c r="DRY463" s="2"/>
      <c r="DRZ463" s="2"/>
      <c r="DSA463" s="2"/>
      <c r="DSB463" s="2"/>
      <c r="DSC463" s="2"/>
      <c r="DSD463" s="2"/>
      <c r="DSE463" s="2"/>
      <c r="DSF463" s="2"/>
      <c r="DSG463" s="2"/>
      <c r="DSH463" s="2"/>
      <c r="DSI463" s="2"/>
      <c r="DSJ463" s="2"/>
      <c r="DSK463" s="2"/>
      <c r="DSL463" s="2"/>
      <c r="DSM463" s="2"/>
      <c r="DSN463" s="2"/>
      <c r="DSO463" s="2"/>
      <c r="DSP463" s="2"/>
      <c r="DSQ463" s="2"/>
      <c r="DSR463" s="2"/>
      <c r="DSS463" s="2"/>
      <c r="DST463" s="2"/>
      <c r="DSU463" s="2"/>
      <c r="DSV463" s="2"/>
      <c r="DSW463" s="2"/>
      <c r="DSX463" s="2"/>
      <c r="DSY463" s="2"/>
      <c r="DSZ463" s="2"/>
      <c r="DTA463" s="2"/>
      <c r="DTB463" s="2"/>
      <c r="DTC463" s="2"/>
      <c r="DTD463" s="2"/>
      <c r="DTE463" s="2"/>
      <c r="DTF463" s="2"/>
      <c r="DTG463" s="2"/>
      <c r="DTH463" s="2"/>
      <c r="DTI463" s="2"/>
      <c r="DTJ463" s="2"/>
      <c r="DTK463" s="2"/>
      <c r="DTL463" s="2"/>
      <c r="DTM463" s="2"/>
      <c r="DTN463" s="2"/>
      <c r="DTO463" s="2"/>
      <c r="DTP463" s="2"/>
      <c r="DTQ463" s="2"/>
      <c r="DTR463" s="2"/>
      <c r="DTS463" s="2"/>
      <c r="DTT463" s="2"/>
      <c r="DTU463" s="2"/>
      <c r="DTV463" s="2"/>
      <c r="DTW463" s="2"/>
      <c r="DTX463" s="2"/>
      <c r="DTY463" s="2"/>
      <c r="DTZ463" s="2"/>
      <c r="DUA463" s="2"/>
      <c r="DUB463" s="2"/>
      <c r="DUC463" s="2"/>
      <c r="DUD463" s="2"/>
      <c r="DUE463" s="2"/>
      <c r="DUF463" s="2"/>
      <c r="DUG463" s="2"/>
      <c r="DUH463" s="2"/>
      <c r="DUI463" s="2"/>
      <c r="DUJ463" s="2"/>
      <c r="DUK463" s="2"/>
      <c r="DUL463" s="2"/>
      <c r="DUM463" s="2"/>
      <c r="DUN463" s="2"/>
      <c r="DUO463" s="2"/>
      <c r="DUP463" s="2"/>
      <c r="DUQ463" s="2"/>
      <c r="DUR463" s="2"/>
      <c r="DUS463" s="2"/>
      <c r="DUT463" s="2"/>
      <c r="DUU463" s="2"/>
      <c r="DUV463" s="2"/>
      <c r="DUW463" s="2"/>
      <c r="DUX463" s="2"/>
      <c r="DUY463" s="2"/>
      <c r="DUZ463" s="2"/>
      <c r="DVA463" s="2"/>
      <c r="DVB463" s="2"/>
      <c r="DVC463" s="2"/>
      <c r="DVD463" s="2"/>
      <c r="DVE463" s="2"/>
      <c r="DVF463" s="2"/>
      <c r="DVG463" s="2"/>
      <c r="DVH463" s="2"/>
      <c r="DVI463" s="2"/>
      <c r="DVJ463" s="2"/>
      <c r="DVK463" s="2"/>
      <c r="DVL463" s="2"/>
      <c r="DVM463" s="2"/>
      <c r="DVN463" s="2"/>
      <c r="DVO463" s="2"/>
      <c r="DVP463" s="2"/>
      <c r="DVQ463" s="2"/>
      <c r="DVR463" s="2"/>
      <c r="DVS463" s="2"/>
      <c r="DVT463" s="2"/>
      <c r="DVU463" s="2"/>
      <c r="DVV463" s="2"/>
      <c r="DVW463" s="2"/>
      <c r="DVX463" s="2"/>
      <c r="DVY463" s="2"/>
      <c r="DVZ463" s="2"/>
      <c r="DWA463" s="2"/>
      <c r="DWB463" s="2"/>
      <c r="DWC463" s="2"/>
      <c r="DWD463" s="2"/>
      <c r="DWE463" s="2"/>
      <c r="DWF463" s="2"/>
      <c r="DWG463" s="2"/>
      <c r="DWH463" s="2"/>
      <c r="DWI463" s="2"/>
      <c r="DWJ463" s="2"/>
      <c r="DWK463" s="2"/>
      <c r="DWL463" s="2"/>
      <c r="DWM463" s="2"/>
      <c r="DWN463" s="2"/>
      <c r="DWO463" s="2"/>
      <c r="DWP463" s="2"/>
      <c r="DWQ463" s="2"/>
      <c r="DWR463" s="2"/>
      <c r="DWS463" s="2"/>
      <c r="DWT463" s="2"/>
      <c r="DWU463" s="2"/>
      <c r="DWV463" s="2"/>
      <c r="DWW463" s="2"/>
      <c r="DWX463" s="2"/>
      <c r="DWY463" s="2"/>
      <c r="DWZ463" s="2"/>
      <c r="DXA463" s="2"/>
      <c r="DXB463" s="2"/>
      <c r="DXC463" s="2"/>
      <c r="DXD463" s="2"/>
      <c r="DXE463" s="2"/>
      <c r="DXF463" s="2"/>
      <c r="DXG463" s="2"/>
      <c r="DXH463" s="2"/>
      <c r="DXI463" s="2"/>
      <c r="DXJ463" s="2"/>
      <c r="DXK463" s="2"/>
      <c r="DXL463" s="2"/>
      <c r="DXM463" s="2"/>
      <c r="DXN463" s="2"/>
      <c r="DXO463" s="2"/>
      <c r="DXP463" s="2"/>
      <c r="DXQ463" s="2"/>
      <c r="DXR463" s="2"/>
      <c r="DXS463" s="2"/>
      <c r="DXT463" s="2"/>
      <c r="DXU463" s="2"/>
      <c r="DXV463" s="2"/>
      <c r="DXW463" s="2"/>
      <c r="DXX463" s="2"/>
      <c r="DXY463" s="2"/>
      <c r="DXZ463" s="2"/>
      <c r="DYA463" s="2"/>
      <c r="DYB463" s="2"/>
      <c r="DYC463" s="2"/>
      <c r="DYD463" s="2"/>
      <c r="DYE463" s="2"/>
      <c r="DYF463" s="2"/>
      <c r="DYG463" s="2"/>
      <c r="DYH463" s="2"/>
      <c r="DYI463" s="2"/>
      <c r="DYJ463" s="2"/>
      <c r="DYK463" s="2"/>
      <c r="DYL463" s="2"/>
      <c r="DYM463" s="2"/>
      <c r="DYN463" s="2"/>
      <c r="DYO463" s="2"/>
      <c r="DYP463" s="2"/>
      <c r="DYQ463" s="2"/>
      <c r="DYR463" s="2"/>
      <c r="DYS463" s="2"/>
      <c r="DYT463" s="2"/>
      <c r="DYU463" s="2"/>
      <c r="DYV463" s="2"/>
      <c r="DYW463" s="2"/>
      <c r="DYX463" s="2"/>
      <c r="DYY463" s="2"/>
      <c r="DYZ463" s="2"/>
      <c r="DZA463" s="2"/>
      <c r="DZB463" s="2"/>
      <c r="DZC463" s="2"/>
      <c r="DZD463" s="2"/>
      <c r="DZE463" s="2"/>
      <c r="DZF463" s="2"/>
      <c r="DZG463" s="2"/>
      <c r="DZH463" s="2"/>
      <c r="DZI463" s="2"/>
      <c r="DZJ463" s="2"/>
      <c r="DZK463" s="2"/>
      <c r="DZL463" s="2"/>
      <c r="DZM463" s="2"/>
      <c r="DZN463" s="2"/>
      <c r="DZO463" s="2"/>
      <c r="DZP463" s="2"/>
      <c r="DZQ463" s="2"/>
      <c r="DZR463" s="2"/>
      <c r="DZS463" s="2"/>
      <c r="DZT463" s="2"/>
      <c r="DZU463" s="2"/>
      <c r="DZV463" s="2"/>
      <c r="DZW463" s="2"/>
      <c r="DZX463" s="2"/>
      <c r="DZY463" s="2"/>
      <c r="DZZ463" s="2"/>
      <c r="EAA463" s="2"/>
      <c r="EAB463" s="2"/>
      <c r="EAC463" s="2"/>
      <c r="EAD463" s="2"/>
      <c r="EAE463" s="2"/>
      <c r="EAF463" s="2"/>
      <c r="EAG463" s="2"/>
      <c r="EAH463" s="2"/>
      <c r="EAI463" s="2"/>
      <c r="EAJ463" s="2"/>
      <c r="EAK463" s="2"/>
      <c r="EAL463" s="2"/>
      <c r="EAM463" s="2"/>
      <c r="EAN463" s="2"/>
      <c r="EAO463" s="2"/>
      <c r="EAP463" s="2"/>
      <c r="EAQ463" s="2"/>
      <c r="EAR463" s="2"/>
      <c r="EAS463" s="2"/>
      <c r="EAT463" s="2"/>
      <c r="EAU463" s="2"/>
      <c r="EAV463" s="2"/>
      <c r="EAW463" s="2"/>
      <c r="EAX463" s="2"/>
      <c r="EAY463" s="2"/>
      <c r="EAZ463" s="2"/>
      <c r="EBA463" s="2"/>
      <c r="EBB463" s="2"/>
      <c r="EBC463" s="2"/>
      <c r="EBD463" s="2"/>
      <c r="EBE463" s="2"/>
      <c r="EBF463" s="2"/>
      <c r="EBG463" s="2"/>
      <c r="EBH463" s="2"/>
      <c r="EBI463" s="2"/>
      <c r="EBJ463" s="2"/>
      <c r="EBK463" s="2"/>
      <c r="EBL463" s="2"/>
      <c r="EBM463" s="2"/>
      <c r="EBN463" s="2"/>
      <c r="EBO463" s="2"/>
      <c r="EBP463" s="2"/>
      <c r="EBQ463" s="2"/>
      <c r="EBR463" s="2"/>
      <c r="EBS463" s="2"/>
      <c r="EBT463" s="2"/>
      <c r="EBU463" s="2"/>
      <c r="EBV463" s="2"/>
      <c r="EBW463" s="2"/>
      <c r="EBX463" s="2"/>
      <c r="EBY463" s="2"/>
      <c r="EBZ463" s="2"/>
      <c r="ECA463" s="2"/>
      <c r="ECB463" s="2"/>
      <c r="ECC463" s="2"/>
      <c r="ECD463" s="2"/>
      <c r="ECE463" s="2"/>
      <c r="ECF463" s="2"/>
      <c r="ECG463" s="2"/>
      <c r="ECH463" s="2"/>
      <c r="ECI463" s="2"/>
      <c r="ECJ463" s="2"/>
      <c r="ECK463" s="2"/>
      <c r="ECL463" s="2"/>
      <c r="ECM463" s="2"/>
      <c r="ECN463" s="2"/>
      <c r="ECO463" s="2"/>
      <c r="ECP463" s="2"/>
      <c r="ECQ463" s="2"/>
      <c r="ECR463" s="2"/>
      <c r="ECS463" s="2"/>
      <c r="ECT463" s="2"/>
      <c r="ECU463" s="2"/>
      <c r="ECV463" s="2"/>
      <c r="ECW463" s="2"/>
      <c r="ECX463" s="2"/>
      <c r="ECY463" s="2"/>
      <c r="ECZ463" s="2"/>
      <c r="EDA463" s="2"/>
      <c r="EDB463" s="2"/>
      <c r="EDC463" s="2"/>
      <c r="EDD463" s="2"/>
      <c r="EDE463" s="2"/>
      <c r="EDF463" s="2"/>
      <c r="EDG463" s="2"/>
      <c r="EDH463" s="2"/>
      <c r="EDI463" s="2"/>
      <c r="EDJ463" s="2"/>
      <c r="EDK463" s="2"/>
      <c r="EDL463" s="2"/>
      <c r="EDM463" s="2"/>
      <c r="EDN463" s="2"/>
      <c r="EDO463" s="2"/>
      <c r="EDP463" s="2"/>
      <c r="EDQ463" s="2"/>
      <c r="EDR463" s="2"/>
      <c r="EDS463" s="2"/>
      <c r="EDT463" s="2"/>
      <c r="EDU463" s="2"/>
      <c r="EDV463" s="2"/>
      <c r="EDW463" s="2"/>
      <c r="EDX463" s="2"/>
      <c r="EDY463" s="2"/>
      <c r="EDZ463" s="2"/>
      <c r="EEA463" s="2"/>
      <c r="EEB463" s="2"/>
      <c r="EEC463" s="2"/>
      <c r="EED463" s="2"/>
      <c r="EEE463" s="2"/>
      <c r="EEF463" s="2"/>
      <c r="EEG463" s="2"/>
      <c r="EEH463" s="2"/>
      <c r="EEI463" s="2"/>
      <c r="EEJ463" s="2"/>
      <c r="EEK463" s="2"/>
      <c r="EEL463" s="2"/>
      <c r="EEM463" s="2"/>
      <c r="EEN463" s="2"/>
      <c r="EEO463" s="2"/>
      <c r="EEP463" s="2"/>
      <c r="EEQ463" s="2"/>
      <c r="EER463" s="2"/>
      <c r="EES463" s="2"/>
      <c r="EET463" s="2"/>
      <c r="EEU463" s="2"/>
      <c r="EEV463" s="2"/>
      <c r="EEW463" s="2"/>
      <c r="EEX463" s="2"/>
      <c r="EEY463" s="2"/>
      <c r="EEZ463" s="2"/>
      <c r="EFA463" s="2"/>
      <c r="EFB463" s="2"/>
      <c r="EFC463" s="2"/>
      <c r="EFD463" s="2"/>
      <c r="EFE463" s="2"/>
      <c r="EFF463" s="2"/>
      <c r="EFG463" s="2"/>
      <c r="EFH463" s="2"/>
      <c r="EFI463" s="2"/>
      <c r="EFJ463" s="2"/>
      <c r="EFK463" s="2"/>
      <c r="EFL463" s="2"/>
      <c r="EFM463" s="2"/>
      <c r="EFN463" s="2"/>
      <c r="EFO463" s="2"/>
      <c r="EFP463" s="2"/>
      <c r="EFQ463" s="2"/>
      <c r="EFR463" s="2"/>
      <c r="EFS463" s="2"/>
      <c r="EFT463" s="2"/>
      <c r="EFU463" s="2"/>
      <c r="EFV463" s="2"/>
      <c r="EFW463" s="2"/>
      <c r="EFX463" s="2"/>
      <c r="EFY463" s="2"/>
      <c r="EFZ463" s="2"/>
      <c r="EGA463" s="2"/>
      <c r="EGB463" s="2"/>
      <c r="EGC463" s="2"/>
      <c r="EGD463" s="2"/>
      <c r="EGE463" s="2"/>
      <c r="EGF463" s="2"/>
      <c r="EGG463" s="2"/>
      <c r="EGH463" s="2"/>
      <c r="EGI463" s="2"/>
      <c r="EGJ463" s="2"/>
      <c r="EGK463" s="2"/>
      <c r="EGL463" s="2"/>
      <c r="EGM463" s="2"/>
      <c r="EGN463" s="2"/>
      <c r="EGO463" s="2"/>
      <c r="EGP463" s="2"/>
      <c r="EGQ463" s="2"/>
      <c r="EGR463" s="2"/>
      <c r="EGS463" s="2"/>
      <c r="EGT463" s="2"/>
      <c r="EGU463" s="2"/>
      <c r="EGV463" s="2"/>
      <c r="EGW463" s="2"/>
      <c r="EGX463" s="2"/>
      <c r="EGY463" s="2"/>
      <c r="EGZ463" s="2"/>
      <c r="EHA463" s="2"/>
      <c r="EHB463" s="2"/>
      <c r="EHC463" s="2"/>
      <c r="EHD463" s="2"/>
      <c r="EHE463" s="2"/>
      <c r="EHF463" s="2"/>
      <c r="EHG463" s="2"/>
      <c r="EHH463" s="2"/>
      <c r="EHI463" s="2"/>
      <c r="EHJ463" s="2"/>
      <c r="EHK463" s="2"/>
      <c r="EHL463" s="2"/>
      <c r="EHM463" s="2"/>
      <c r="EHN463" s="2"/>
      <c r="EHO463" s="2"/>
      <c r="EHP463" s="2"/>
      <c r="EHQ463" s="2"/>
      <c r="EHR463" s="2"/>
      <c r="EHS463" s="2"/>
      <c r="EHT463" s="2"/>
      <c r="EHU463" s="2"/>
      <c r="EHV463" s="2"/>
      <c r="EHW463" s="2"/>
      <c r="EHX463" s="2"/>
      <c r="EHY463" s="2"/>
      <c r="EHZ463" s="2"/>
      <c r="EIA463" s="2"/>
      <c r="EIB463" s="2"/>
      <c r="EIC463" s="2"/>
      <c r="EID463" s="2"/>
      <c r="EIE463" s="2"/>
      <c r="EIF463" s="2"/>
      <c r="EIG463" s="2"/>
      <c r="EIH463" s="2"/>
      <c r="EII463" s="2"/>
      <c r="EIJ463" s="2"/>
      <c r="EIK463" s="2"/>
      <c r="EIL463" s="2"/>
      <c r="EIM463" s="2"/>
      <c r="EIN463" s="2"/>
      <c r="EIO463" s="2"/>
      <c r="EIP463" s="2"/>
      <c r="EIQ463" s="2"/>
      <c r="EIR463" s="2"/>
      <c r="EIS463" s="2"/>
      <c r="EIT463" s="2"/>
      <c r="EIU463" s="2"/>
      <c r="EIV463" s="2"/>
      <c r="EIW463" s="2"/>
      <c r="EIX463" s="2"/>
      <c r="EIY463" s="2"/>
      <c r="EIZ463" s="2"/>
      <c r="EJA463" s="2"/>
      <c r="EJB463" s="2"/>
      <c r="EJC463" s="2"/>
      <c r="EJD463" s="2"/>
      <c r="EJE463" s="2"/>
      <c r="EJF463" s="2"/>
      <c r="EJG463" s="2"/>
      <c r="EJH463" s="2"/>
      <c r="EJI463" s="2"/>
      <c r="EJJ463" s="2"/>
      <c r="EJK463" s="2"/>
      <c r="EJL463" s="2"/>
      <c r="EJM463" s="2"/>
      <c r="EJN463" s="2"/>
      <c r="EJO463" s="2"/>
      <c r="EJP463" s="2"/>
      <c r="EJQ463" s="2"/>
      <c r="EJR463" s="2"/>
      <c r="EJS463" s="2"/>
      <c r="EJT463" s="2"/>
      <c r="EJU463" s="2"/>
      <c r="EJV463" s="2"/>
      <c r="EJW463" s="2"/>
      <c r="EJX463" s="2"/>
      <c r="EJY463" s="2"/>
      <c r="EJZ463" s="2"/>
      <c r="EKA463" s="2"/>
      <c r="EKB463" s="2"/>
      <c r="EKC463" s="2"/>
      <c r="EKD463" s="2"/>
      <c r="EKE463" s="2"/>
      <c r="EKF463" s="2"/>
      <c r="EKG463" s="2"/>
      <c r="EKH463" s="2"/>
      <c r="EKI463" s="2"/>
      <c r="EKJ463" s="2"/>
      <c r="EKK463" s="2"/>
      <c r="EKL463" s="2"/>
      <c r="EKM463" s="2"/>
      <c r="EKN463" s="2"/>
      <c r="EKO463" s="2"/>
      <c r="EKP463" s="2"/>
      <c r="EKQ463" s="2"/>
      <c r="EKR463" s="2"/>
      <c r="EKS463" s="2"/>
      <c r="EKT463" s="2"/>
      <c r="EKU463" s="2"/>
      <c r="EKV463" s="2"/>
      <c r="EKW463" s="2"/>
      <c r="EKX463" s="2"/>
      <c r="EKY463" s="2"/>
      <c r="EKZ463" s="2"/>
      <c r="ELA463" s="2"/>
      <c r="ELB463" s="2"/>
      <c r="ELC463" s="2"/>
      <c r="ELD463" s="2"/>
      <c r="ELE463" s="2"/>
      <c r="ELF463" s="2"/>
      <c r="ELG463" s="2"/>
      <c r="ELH463" s="2"/>
      <c r="ELI463" s="2"/>
      <c r="ELJ463" s="2"/>
      <c r="ELK463" s="2"/>
      <c r="ELL463" s="2"/>
      <c r="ELM463" s="2"/>
      <c r="ELN463" s="2"/>
      <c r="ELO463" s="2"/>
      <c r="ELP463" s="2"/>
      <c r="ELQ463" s="2"/>
      <c r="ELR463" s="2"/>
      <c r="ELS463" s="2"/>
      <c r="ELT463" s="2"/>
      <c r="ELU463" s="2"/>
      <c r="ELV463" s="2"/>
      <c r="ELW463" s="2"/>
      <c r="ELX463" s="2"/>
      <c r="ELY463" s="2"/>
      <c r="ELZ463" s="2"/>
      <c r="EMA463" s="2"/>
      <c r="EMB463" s="2"/>
      <c r="EMC463" s="2"/>
      <c r="EMD463" s="2"/>
      <c r="EME463" s="2"/>
      <c r="EMF463" s="2"/>
      <c r="EMG463" s="2"/>
      <c r="EMH463" s="2"/>
      <c r="EMI463" s="2"/>
      <c r="EMJ463" s="2"/>
      <c r="EMK463" s="2"/>
      <c r="EML463" s="2"/>
      <c r="EMM463" s="2"/>
      <c r="EMN463" s="2"/>
      <c r="EMO463" s="2"/>
      <c r="EMP463" s="2"/>
      <c r="EMQ463" s="2"/>
      <c r="EMR463" s="2"/>
      <c r="EMS463" s="2"/>
      <c r="EMT463" s="2"/>
      <c r="EMU463" s="2"/>
      <c r="EMV463" s="2"/>
      <c r="EMW463" s="2"/>
      <c r="EMX463" s="2"/>
      <c r="EMY463" s="2"/>
      <c r="EMZ463" s="2"/>
      <c r="ENA463" s="2"/>
      <c r="ENB463" s="2"/>
      <c r="ENC463" s="2"/>
      <c r="END463" s="2"/>
      <c r="ENE463" s="2"/>
      <c r="ENF463" s="2"/>
      <c r="ENG463" s="2"/>
      <c r="ENH463" s="2"/>
      <c r="ENI463" s="2"/>
      <c r="ENJ463" s="2"/>
      <c r="ENK463" s="2"/>
      <c r="ENL463" s="2"/>
      <c r="ENM463" s="2"/>
      <c r="ENN463" s="2"/>
      <c r="ENO463" s="2"/>
      <c r="ENP463" s="2"/>
      <c r="ENQ463" s="2"/>
      <c r="ENR463" s="2"/>
      <c r="ENS463" s="2"/>
      <c r="ENT463" s="2"/>
      <c r="ENU463" s="2"/>
      <c r="ENV463" s="2"/>
      <c r="ENW463" s="2"/>
      <c r="ENX463" s="2"/>
      <c r="ENY463" s="2"/>
      <c r="ENZ463" s="2"/>
      <c r="EOA463" s="2"/>
      <c r="EOB463" s="2"/>
      <c r="EOC463" s="2"/>
      <c r="EOD463" s="2"/>
      <c r="EOE463" s="2"/>
      <c r="EOF463" s="2"/>
      <c r="EOG463" s="2"/>
      <c r="EOH463" s="2"/>
      <c r="EOI463" s="2"/>
      <c r="EOJ463" s="2"/>
      <c r="EOK463" s="2"/>
      <c r="EOL463" s="2"/>
      <c r="EOM463" s="2"/>
      <c r="EON463" s="2"/>
      <c r="EOO463" s="2"/>
      <c r="EOP463" s="2"/>
      <c r="EOQ463" s="2"/>
      <c r="EOR463" s="2"/>
      <c r="EOS463" s="2"/>
      <c r="EOT463" s="2"/>
      <c r="EOU463" s="2"/>
      <c r="EOV463" s="2"/>
      <c r="EOW463" s="2"/>
      <c r="EOX463" s="2"/>
      <c r="EOY463" s="2"/>
      <c r="EOZ463" s="2"/>
      <c r="EPA463" s="2"/>
      <c r="EPB463" s="2"/>
      <c r="EPC463" s="2"/>
      <c r="EPD463" s="2"/>
      <c r="EPE463" s="2"/>
      <c r="EPF463" s="2"/>
      <c r="EPG463" s="2"/>
      <c r="EPH463" s="2"/>
      <c r="EPI463" s="2"/>
      <c r="EPJ463" s="2"/>
      <c r="EPK463" s="2"/>
      <c r="EPL463" s="2"/>
      <c r="EPM463" s="2"/>
      <c r="EPN463" s="2"/>
      <c r="EPO463" s="2"/>
      <c r="EPP463" s="2"/>
      <c r="EPQ463" s="2"/>
      <c r="EPR463" s="2"/>
      <c r="EPS463" s="2"/>
      <c r="EPT463" s="2"/>
      <c r="EPU463" s="2"/>
      <c r="EPV463" s="2"/>
      <c r="EPW463" s="2"/>
      <c r="EPX463" s="2"/>
      <c r="EPY463" s="2"/>
      <c r="EPZ463" s="2"/>
      <c r="EQA463" s="2"/>
      <c r="EQB463" s="2"/>
      <c r="EQC463" s="2"/>
      <c r="EQD463" s="2"/>
      <c r="EQE463" s="2"/>
      <c r="EQF463" s="2"/>
      <c r="EQG463" s="2"/>
      <c r="EQH463" s="2"/>
      <c r="EQI463" s="2"/>
      <c r="EQJ463" s="2"/>
      <c r="EQK463" s="2"/>
      <c r="EQL463" s="2"/>
      <c r="EQM463" s="2"/>
      <c r="EQN463" s="2"/>
      <c r="EQO463" s="2"/>
      <c r="EQP463" s="2"/>
      <c r="EQQ463" s="2"/>
      <c r="EQR463" s="2"/>
      <c r="EQS463" s="2"/>
      <c r="EQT463" s="2"/>
      <c r="EQU463" s="2"/>
      <c r="EQV463" s="2"/>
      <c r="EQW463" s="2"/>
      <c r="EQX463" s="2"/>
      <c r="EQY463" s="2"/>
      <c r="EQZ463" s="2"/>
      <c r="ERA463" s="2"/>
      <c r="ERB463" s="2"/>
      <c r="ERC463" s="2"/>
      <c r="ERD463" s="2"/>
      <c r="ERE463" s="2"/>
      <c r="ERF463" s="2"/>
      <c r="ERG463" s="2"/>
      <c r="ERH463" s="2"/>
      <c r="ERI463" s="2"/>
      <c r="ERJ463" s="2"/>
      <c r="ERK463" s="2"/>
      <c r="ERL463" s="2"/>
      <c r="ERM463" s="2"/>
      <c r="ERN463" s="2"/>
      <c r="ERO463" s="2"/>
      <c r="ERP463" s="2"/>
      <c r="ERQ463" s="2"/>
      <c r="ERR463" s="2"/>
      <c r="ERS463" s="2"/>
      <c r="ERT463" s="2"/>
      <c r="ERU463" s="2"/>
      <c r="ERV463" s="2"/>
      <c r="ERW463" s="2"/>
      <c r="ERX463" s="2"/>
      <c r="ERY463" s="2"/>
      <c r="ERZ463" s="2"/>
      <c r="ESA463" s="2"/>
      <c r="ESB463" s="2"/>
      <c r="ESC463" s="2"/>
      <c r="ESD463" s="2"/>
      <c r="ESE463" s="2"/>
      <c r="ESF463" s="2"/>
      <c r="ESG463" s="2"/>
      <c r="ESH463" s="2"/>
      <c r="ESI463" s="2"/>
      <c r="ESJ463" s="2"/>
      <c r="ESK463" s="2"/>
      <c r="ESL463" s="2"/>
      <c r="ESM463" s="2"/>
      <c r="ESN463" s="2"/>
      <c r="ESO463" s="2"/>
      <c r="ESP463" s="2"/>
      <c r="ESQ463" s="2"/>
      <c r="ESR463" s="2"/>
      <c r="ESS463" s="2"/>
      <c r="EST463" s="2"/>
      <c r="ESU463" s="2"/>
      <c r="ESV463" s="2"/>
      <c r="ESW463" s="2"/>
      <c r="ESX463" s="2"/>
      <c r="ESY463" s="2"/>
      <c r="ESZ463" s="2"/>
      <c r="ETA463" s="2"/>
      <c r="ETB463" s="2"/>
      <c r="ETC463" s="2"/>
      <c r="ETD463" s="2"/>
      <c r="ETE463" s="2"/>
      <c r="ETF463" s="2"/>
      <c r="ETG463" s="2"/>
      <c r="ETH463" s="2"/>
      <c r="ETI463" s="2"/>
      <c r="ETJ463" s="2"/>
      <c r="ETK463" s="2"/>
      <c r="ETL463" s="2"/>
      <c r="ETM463" s="2"/>
      <c r="ETN463" s="2"/>
      <c r="ETO463" s="2"/>
      <c r="ETP463" s="2"/>
      <c r="ETQ463" s="2"/>
      <c r="ETR463" s="2"/>
      <c r="ETS463" s="2"/>
      <c r="ETT463" s="2"/>
      <c r="ETU463" s="2"/>
      <c r="ETV463" s="2"/>
      <c r="ETW463" s="2"/>
      <c r="ETX463" s="2"/>
      <c r="ETY463" s="2"/>
      <c r="ETZ463" s="2"/>
      <c r="EUA463" s="2"/>
      <c r="EUB463" s="2"/>
      <c r="EUC463" s="2"/>
      <c r="EUD463" s="2"/>
      <c r="EUE463" s="2"/>
      <c r="EUF463" s="2"/>
      <c r="EUG463" s="2"/>
      <c r="EUH463" s="2"/>
      <c r="EUI463" s="2"/>
      <c r="EUJ463" s="2"/>
      <c r="EUK463" s="2"/>
      <c r="EUL463" s="2"/>
      <c r="EUM463" s="2"/>
      <c r="EUN463" s="2"/>
      <c r="EUO463" s="2"/>
      <c r="EUP463" s="2"/>
      <c r="EUQ463" s="2"/>
      <c r="EUR463" s="2"/>
      <c r="EUS463" s="2"/>
      <c r="EUT463" s="2"/>
      <c r="EUU463" s="2"/>
      <c r="EUV463" s="2"/>
      <c r="EUW463" s="2"/>
      <c r="EUX463" s="2"/>
      <c r="EUY463" s="2"/>
      <c r="EUZ463" s="2"/>
      <c r="EVA463" s="2"/>
      <c r="EVB463" s="2"/>
      <c r="EVC463" s="2"/>
      <c r="EVD463" s="2"/>
      <c r="EVE463" s="2"/>
      <c r="EVF463" s="2"/>
      <c r="EVG463" s="2"/>
      <c r="EVH463" s="2"/>
      <c r="EVI463" s="2"/>
      <c r="EVJ463" s="2"/>
      <c r="EVK463" s="2"/>
      <c r="EVL463" s="2"/>
      <c r="EVM463" s="2"/>
      <c r="EVN463" s="2"/>
      <c r="EVO463" s="2"/>
      <c r="EVP463" s="2"/>
      <c r="EVQ463" s="2"/>
      <c r="EVR463" s="2"/>
      <c r="EVS463" s="2"/>
      <c r="EVT463" s="2"/>
      <c r="EVU463" s="2"/>
      <c r="EVV463" s="2"/>
      <c r="EVW463" s="2"/>
      <c r="EVX463" s="2"/>
      <c r="EVY463" s="2"/>
      <c r="EVZ463" s="2"/>
      <c r="EWA463" s="2"/>
      <c r="EWB463" s="2"/>
      <c r="EWC463" s="2"/>
      <c r="EWD463" s="2"/>
      <c r="EWE463" s="2"/>
      <c r="EWF463" s="2"/>
      <c r="EWG463" s="2"/>
      <c r="EWH463" s="2"/>
      <c r="EWI463" s="2"/>
      <c r="EWJ463" s="2"/>
      <c r="EWK463" s="2"/>
      <c r="EWL463" s="2"/>
      <c r="EWM463" s="2"/>
      <c r="EWN463" s="2"/>
      <c r="EWO463" s="2"/>
      <c r="EWP463" s="2"/>
      <c r="EWQ463" s="2"/>
      <c r="EWR463" s="2"/>
      <c r="EWS463" s="2"/>
      <c r="EWT463" s="2"/>
      <c r="EWU463" s="2"/>
      <c r="EWV463" s="2"/>
      <c r="EWW463" s="2"/>
      <c r="EWX463" s="2"/>
      <c r="EWY463" s="2"/>
      <c r="EWZ463" s="2"/>
      <c r="EXA463" s="2"/>
      <c r="EXB463" s="2"/>
      <c r="EXC463" s="2"/>
      <c r="EXD463" s="2"/>
      <c r="EXE463" s="2"/>
      <c r="EXF463" s="2"/>
      <c r="EXG463" s="2"/>
      <c r="EXH463" s="2"/>
      <c r="EXI463" s="2"/>
      <c r="EXJ463" s="2"/>
      <c r="EXK463" s="2"/>
      <c r="EXL463" s="2"/>
      <c r="EXM463" s="2"/>
      <c r="EXN463" s="2"/>
      <c r="EXO463" s="2"/>
      <c r="EXP463" s="2"/>
      <c r="EXQ463" s="2"/>
      <c r="EXR463" s="2"/>
      <c r="EXS463" s="2"/>
      <c r="EXT463" s="2"/>
      <c r="EXU463" s="2"/>
      <c r="EXV463" s="2"/>
      <c r="EXW463" s="2"/>
      <c r="EXX463" s="2"/>
      <c r="EXY463" s="2"/>
      <c r="EXZ463" s="2"/>
      <c r="EYA463" s="2"/>
      <c r="EYB463" s="2"/>
      <c r="EYC463" s="2"/>
      <c r="EYD463" s="2"/>
      <c r="EYE463" s="2"/>
      <c r="EYF463" s="2"/>
      <c r="EYG463" s="2"/>
      <c r="EYH463" s="2"/>
      <c r="EYI463" s="2"/>
      <c r="EYJ463" s="2"/>
      <c r="EYK463" s="2"/>
      <c r="EYL463" s="2"/>
      <c r="EYM463" s="2"/>
      <c r="EYN463" s="2"/>
      <c r="EYO463" s="2"/>
      <c r="EYP463" s="2"/>
      <c r="EYQ463" s="2"/>
      <c r="EYR463" s="2"/>
      <c r="EYS463" s="2"/>
      <c r="EYT463" s="2"/>
      <c r="EYU463" s="2"/>
      <c r="EYV463" s="2"/>
      <c r="EYW463" s="2"/>
      <c r="EYX463" s="2"/>
      <c r="EYY463" s="2"/>
      <c r="EYZ463" s="2"/>
      <c r="EZA463" s="2"/>
      <c r="EZB463" s="2"/>
      <c r="EZC463" s="2"/>
      <c r="EZD463" s="2"/>
      <c r="EZE463" s="2"/>
      <c r="EZF463" s="2"/>
      <c r="EZG463" s="2"/>
      <c r="EZH463" s="2"/>
      <c r="EZI463" s="2"/>
      <c r="EZJ463" s="2"/>
      <c r="EZK463" s="2"/>
      <c r="EZL463" s="2"/>
      <c r="EZM463" s="2"/>
      <c r="EZN463" s="2"/>
      <c r="EZO463" s="2"/>
      <c r="EZP463" s="2"/>
      <c r="EZQ463" s="2"/>
      <c r="EZR463" s="2"/>
      <c r="EZS463" s="2"/>
      <c r="EZT463" s="2"/>
      <c r="EZU463" s="2"/>
      <c r="EZV463" s="2"/>
      <c r="EZW463" s="2"/>
      <c r="EZX463" s="2"/>
      <c r="EZY463" s="2"/>
      <c r="EZZ463" s="2"/>
      <c r="FAA463" s="2"/>
      <c r="FAB463" s="2"/>
      <c r="FAC463" s="2"/>
      <c r="FAD463" s="2"/>
      <c r="FAE463" s="2"/>
      <c r="FAF463" s="2"/>
      <c r="FAG463" s="2"/>
      <c r="FAH463" s="2"/>
      <c r="FAI463" s="2"/>
      <c r="FAJ463" s="2"/>
      <c r="FAK463" s="2"/>
      <c r="FAL463" s="2"/>
      <c r="FAM463" s="2"/>
      <c r="FAN463" s="2"/>
      <c r="FAO463" s="2"/>
      <c r="FAP463" s="2"/>
      <c r="FAQ463" s="2"/>
      <c r="FAR463" s="2"/>
      <c r="FAS463" s="2"/>
      <c r="FAT463" s="2"/>
      <c r="FAU463" s="2"/>
      <c r="FAV463" s="2"/>
      <c r="FAW463" s="2"/>
      <c r="FAX463" s="2"/>
      <c r="FAY463" s="2"/>
      <c r="FAZ463" s="2"/>
      <c r="FBA463" s="2"/>
      <c r="FBB463" s="2"/>
      <c r="FBC463" s="2"/>
      <c r="FBD463" s="2"/>
      <c r="FBE463" s="2"/>
      <c r="FBF463" s="2"/>
      <c r="FBG463" s="2"/>
      <c r="FBH463" s="2"/>
      <c r="FBI463" s="2"/>
      <c r="FBJ463" s="2"/>
      <c r="FBK463" s="2"/>
      <c r="FBL463" s="2"/>
      <c r="FBM463" s="2"/>
      <c r="FBN463" s="2"/>
      <c r="FBO463" s="2"/>
      <c r="FBP463" s="2"/>
      <c r="FBQ463" s="2"/>
      <c r="FBR463" s="2"/>
      <c r="FBS463" s="2"/>
      <c r="FBT463" s="2"/>
      <c r="FBU463" s="2"/>
      <c r="FBV463" s="2"/>
      <c r="FBW463" s="2"/>
      <c r="FBX463" s="2"/>
      <c r="FBY463" s="2"/>
      <c r="FBZ463" s="2"/>
      <c r="FCA463" s="2"/>
      <c r="FCB463" s="2"/>
      <c r="FCC463" s="2"/>
      <c r="FCD463" s="2"/>
      <c r="FCE463" s="2"/>
      <c r="FCF463" s="2"/>
      <c r="FCG463" s="2"/>
      <c r="FCH463" s="2"/>
      <c r="FCI463" s="2"/>
      <c r="FCJ463" s="2"/>
      <c r="FCK463" s="2"/>
      <c r="FCL463" s="2"/>
      <c r="FCM463" s="2"/>
      <c r="FCN463" s="2"/>
      <c r="FCO463" s="2"/>
      <c r="FCP463" s="2"/>
      <c r="FCQ463" s="2"/>
      <c r="FCR463" s="2"/>
      <c r="FCS463" s="2"/>
      <c r="FCT463" s="2"/>
      <c r="FCU463" s="2"/>
      <c r="FCV463" s="2"/>
      <c r="FCW463" s="2"/>
      <c r="FCX463" s="2"/>
      <c r="FCY463" s="2"/>
      <c r="FCZ463" s="2"/>
      <c r="FDA463" s="2"/>
      <c r="FDB463" s="2"/>
      <c r="FDC463" s="2"/>
      <c r="FDD463" s="2"/>
      <c r="FDE463" s="2"/>
      <c r="FDF463" s="2"/>
      <c r="FDG463" s="2"/>
      <c r="FDH463" s="2"/>
      <c r="FDI463" s="2"/>
      <c r="FDJ463" s="2"/>
      <c r="FDK463" s="2"/>
      <c r="FDL463" s="2"/>
      <c r="FDM463" s="2"/>
      <c r="FDN463" s="2"/>
      <c r="FDO463" s="2"/>
      <c r="FDP463" s="2"/>
      <c r="FDQ463" s="2"/>
      <c r="FDR463" s="2"/>
      <c r="FDS463" s="2"/>
      <c r="FDT463" s="2"/>
      <c r="FDU463" s="2"/>
      <c r="FDV463" s="2"/>
      <c r="FDW463" s="2"/>
      <c r="FDX463" s="2"/>
      <c r="FDY463" s="2"/>
      <c r="FDZ463" s="2"/>
      <c r="FEA463" s="2"/>
      <c r="FEB463" s="2"/>
      <c r="FEC463" s="2"/>
      <c r="FED463" s="2"/>
      <c r="FEE463" s="2"/>
      <c r="FEF463" s="2"/>
      <c r="FEG463" s="2"/>
      <c r="FEH463" s="2"/>
      <c r="FEI463" s="2"/>
      <c r="FEJ463" s="2"/>
      <c r="FEK463" s="2"/>
      <c r="FEL463" s="2"/>
      <c r="FEM463" s="2"/>
      <c r="FEN463" s="2"/>
      <c r="FEO463" s="2"/>
      <c r="FEP463" s="2"/>
      <c r="FEQ463" s="2"/>
      <c r="FER463" s="2"/>
      <c r="FES463" s="2"/>
      <c r="FET463" s="2"/>
      <c r="FEU463" s="2"/>
      <c r="FEV463" s="2"/>
      <c r="FEW463" s="2"/>
      <c r="FEX463" s="2"/>
      <c r="FEY463" s="2"/>
      <c r="FEZ463" s="2"/>
      <c r="FFA463" s="2"/>
      <c r="FFB463" s="2"/>
      <c r="FFC463" s="2"/>
      <c r="FFD463" s="2"/>
      <c r="FFE463" s="2"/>
      <c r="FFF463" s="2"/>
      <c r="FFG463" s="2"/>
      <c r="FFH463" s="2"/>
      <c r="FFI463" s="2"/>
      <c r="FFJ463" s="2"/>
      <c r="FFK463" s="2"/>
      <c r="FFL463" s="2"/>
      <c r="FFM463" s="2"/>
      <c r="FFN463" s="2"/>
      <c r="FFO463" s="2"/>
      <c r="FFP463" s="2"/>
      <c r="FFQ463" s="2"/>
      <c r="FFR463" s="2"/>
      <c r="FFS463" s="2"/>
      <c r="FFT463" s="2"/>
      <c r="FFU463" s="2"/>
      <c r="FFV463" s="2"/>
      <c r="FFW463" s="2"/>
      <c r="FFX463" s="2"/>
      <c r="FFY463" s="2"/>
      <c r="FFZ463" s="2"/>
      <c r="FGA463" s="2"/>
      <c r="FGB463" s="2"/>
      <c r="FGC463" s="2"/>
      <c r="FGD463" s="2"/>
      <c r="FGE463" s="2"/>
      <c r="FGF463" s="2"/>
      <c r="FGG463" s="2"/>
      <c r="FGH463" s="2"/>
      <c r="FGI463" s="2"/>
      <c r="FGJ463" s="2"/>
      <c r="FGK463" s="2"/>
      <c r="FGL463" s="2"/>
      <c r="FGM463" s="2"/>
      <c r="FGN463" s="2"/>
      <c r="FGO463" s="2"/>
      <c r="FGP463" s="2"/>
      <c r="FGQ463" s="2"/>
      <c r="FGR463" s="2"/>
      <c r="FGS463" s="2"/>
      <c r="FGT463" s="2"/>
      <c r="FGU463" s="2"/>
      <c r="FGV463" s="2"/>
      <c r="FGW463" s="2"/>
      <c r="FGX463" s="2"/>
      <c r="FGY463" s="2"/>
      <c r="FGZ463" s="2"/>
      <c r="FHA463" s="2"/>
      <c r="FHB463" s="2"/>
      <c r="FHC463" s="2"/>
      <c r="FHD463" s="2"/>
      <c r="FHE463" s="2"/>
      <c r="FHF463" s="2"/>
      <c r="FHG463" s="2"/>
      <c r="FHH463" s="2"/>
      <c r="FHI463" s="2"/>
      <c r="FHJ463" s="2"/>
      <c r="FHK463" s="2"/>
      <c r="FHL463" s="2"/>
      <c r="FHM463" s="2"/>
      <c r="FHN463" s="2"/>
      <c r="FHO463" s="2"/>
      <c r="FHP463" s="2"/>
      <c r="FHQ463" s="2"/>
      <c r="FHR463" s="2"/>
      <c r="FHS463" s="2"/>
      <c r="FHT463" s="2"/>
      <c r="FHU463" s="2"/>
      <c r="FHV463" s="2"/>
      <c r="FHW463" s="2"/>
      <c r="FHX463" s="2"/>
      <c r="FHY463" s="2"/>
      <c r="FHZ463" s="2"/>
      <c r="FIA463" s="2"/>
      <c r="FIB463" s="2"/>
      <c r="FIC463" s="2"/>
      <c r="FID463" s="2"/>
      <c r="FIE463" s="2"/>
      <c r="FIF463" s="2"/>
      <c r="FIG463" s="2"/>
      <c r="FIH463" s="2"/>
      <c r="FII463" s="2"/>
      <c r="FIJ463" s="2"/>
      <c r="FIK463" s="2"/>
      <c r="FIL463" s="2"/>
      <c r="FIM463" s="2"/>
      <c r="FIN463" s="2"/>
      <c r="FIO463" s="2"/>
      <c r="FIP463" s="2"/>
      <c r="FIQ463" s="2"/>
      <c r="FIR463" s="2"/>
      <c r="FIS463" s="2"/>
      <c r="FIT463" s="2"/>
      <c r="FIU463" s="2"/>
      <c r="FIV463" s="2"/>
      <c r="FIW463" s="2"/>
      <c r="FIX463" s="2"/>
      <c r="FIY463" s="2"/>
      <c r="FIZ463" s="2"/>
      <c r="FJA463" s="2"/>
      <c r="FJB463" s="2"/>
      <c r="FJC463" s="2"/>
      <c r="FJD463" s="2"/>
      <c r="FJE463" s="2"/>
      <c r="FJF463" s="2"/>
      <c r="FJG463" s="2"/>
      <c r="FJH463" s="2"/>
      <c r="FJI463" s="2"/>
      <c r="FJJ463" s="2"/>
      <c r="FJK463" s="2"/>
      <c r="FJL463" s="2"/>
      <c r="FJM463" s="2"/>
      <c r="FJN463" s="2"/>
      <c r="FJO463" s="2"/>
      <c r="FJP463" s="2"/>
      <c r="FJQ463" s="2"/>
      <c r="FJR463" s="2"/>
      <c r="FJS463" s="2"/>
      <c r="FJT463" s="2"/>
      <c r="FJU463" s="2"/>
      <c r="FJV463" s="2"/>
      <c r="FJW463" s="2"/>
      <c r="FJX463" s="2"/>
      <c r="FJY463" s="2"/>
      <c r="FJZ463" s="2"/>
      <c r="FKA463" s="2"/>
      <c r="FKB463" s="2"/>
      <c r="FKC463" s="2"/>
      <c r="FKD463" s="2"/>
      <c r="FKE463" s="2"/>
      <c r="FKF463" s="2"/>
      <c r="FKG463" s="2"/>
      <c r="FKH463" s="2"/>
      <c r="FKI463" s="2"/>
      <c r="FKJ463" s="2"/>
      <c r="FKK463" s="2"/>
      <c r="FKL463" s="2"/>
      <c r="FKM463" s="2"/>
      <c r="FKN463" s="2"/>
      <c r="FKO463" s="2"/>
      <c r="FKP463" s="2"/>
      <c r="FKQ463" s="2"/>
      <c r="FKR463" s="2"/>
      <c r="FKS463" s="2"/>
      <c r="FKT463" s="2"/>
      <c r="FKU463" s="2"/>
      <c r="FKV463" s="2"/>
      <c r="FKW463" s="2"/>
      <c r="FKX463" s="2"/>
      <c r="FKY463" s="2"/>
      <c r="FKZ463" s="2"/>
      <c r="FLA463" s="2"/>
      <c r="FLB463" s="2"/>
      <c r="FLC463" s="2"/>
      <c r="FLD463" s="2"/>
      <c r="FLE463" s="2"/>
      <c r="FLF463" s="2"/>
      <c r="FLG463" s="2"/>
      <c r="FLH463" s="2"/>
      <c r="FLI463" s="2"/>
      <c r="FLJ463" s="2"/>
      <c r="FLK463" s="2"/>
      <c r="FLL463" s="2"/>
      <c r="FLM463" s="2"/>
      <c r="FLN463" s="2"/>
      <c r="FLO463" s="2"/>
      <c r="FLP463" s="2"/>
      <c r="FLQ463" s="2"/>
      <c r="FLR463" s="2"/>
      <c r="FLS463" s="2"/>
      <c r="FLT463" s="2"/>
      <c r="FLU463" s="2"/>
      <c r="FLV463" s="2"/>
      <c r="FLW463" s="2"/>
      <c r="FLX463" s="2"/>
      <c r="FLY463" s="2"/>
      <c r="FLZ463" s="2"/>
      <c r="FMA463" s="2"/>
      <c r="FMB463" s="2"/>
      <c r="FMC463" s="2"/>
      <c r="FMD463" s="2"/>
      <c r="FME463" s="2"/>
      <c r="FMF463" s="2"/>
      <c r="FMG463" s="2"/>
      <c r="FMH463" s="2"/>
      <c r="FMI463" s="2"/>
      <c r="FMJ463" s="2"/>
      <c r="FMK463" s="2"/>
      <c r="FML463" s="2"/>
      <c r="FMM463" s="2"/>
      <c r="FMN463" s="2"/>
      <c r="FMO463" s="2"/>
      <c r="FMP463" s="2"/>
      <c r="FMQ463" s="2"/>
      <c r="FMR463" s="2"/>
      <c r="FMS463" s="2"/>
      <c r="FMT463" s="2"/>
      <c r="FMU463" s="2"/>
      <c r="FMV463" s="2"/>
      <c r="FMW463" s="2"/>
      <c r="FMX463" s="2"/>
      <c r="FMY463" s="2"/>
      <c r="FMZ463" s="2"/>
      <c r="FNA463" s="2"/>
      <c r="FNB463" s="2"/>
      <c r="FNC463" s="2"/>
      <c r="FND463" s="2"/>
      <c r="FNE463" s="2"/>
      <c r="FNF463" s="2"/>
      <c r="FNG463" s="2"/>
      <c r="FNH463" s="2"/>
      <c r="FNI463" s="2"/>
      <c r="FNJ463" s="2"/>
      <c r="FNK463" s="2"/>
      <c r="FNL463" s="2"/>
      <c r="FNM463" s="2"/>
      <c r="FNN463" s="2"/>
      <c r="FNO463" s="2"/>
      <c r="FNP463" s="2"/>
      <c r="FNQ463" s="2"/>
      <c r="FNR463" s="2"/>
      <c r="FNS463" s="2"/>
      <c r="FNT463" s="2"/>
      <c r="FNU463" s="2"/>
      <c r="FNV463" s="2"/>
      <c r="FNW463" s="2"/>
      <c r="FNX463" s="2"/>
      <c r="FNY463" s="2"/>
      <c r="FNZ463" s="2"/>
      <c r="FOA463" s="2"/>
      <c r="FOB463" s="2"/>
      <c r="FOC463" s="2"/>
      <c r="FOD463" s="2"/>
      <c r="FOE463" s="2"/>
      <c r="FOF463" s="2"/>
      <c r="FOG463" s="2"/>
      <c r="FOH463" s="2"/>
      <c r="FOI463" s="2"/>
      <c r="FOJ463" s="2"/>
      <c r="FOK463" s="2"/>
      <c r="FOL463" s="2"/>
      <c r="FOM463" s="2"/>
      <c r="FON463" s="2"/>
      <c r="FOO463" s="2"/>
      <c r="FOP463" s="2"/>
      <c r="FOQ463" s="2"/>
      <c r="FOR463" s="2"/>
      <c r="FOS463" s="2"/>
      <c r="FOT463" s="2"/>
      <c r="FOU463" s="2"/>
      <c r="FOV463" s="2"/>
      <c r="FOW463" s="2"/>
      <c r="FOX463" s="2"/>
      <c r="FOY463" s="2"/>
      <c r="FOZ463" s="2"/>
      <c r="FPA463" s="2"/>
      <c r="FPB463" s="2"/>
      <c r="FPC463" s="2"/>
      <c r="FPD463" s="2"/>
      <c r="FPE463" s="2"/>
      <c r="FPF463" s="2"/>
      <c r="FPG463" s="2"/>
      <c r="FPH463" s="2"/>
      <c r="FPI463" s="2"/>
      <c r="FPJ463" s="2"/>
      <c r="FPK463" s="2"/>
      <c r="FPL463" s="2"/>
      <c r="FPM463" s="2"/>
      <c r="FPN463" s="2"/>
      <c r="FPO463" s="2"/>
      <c r="FPP463" s="2"/>
      <c r="FPQ463" s="2"/>
      <c r="FPR463" s="2"/>
      <c r="FPS463" s="2"/>
      <c r="FPT463" s="2"/>
      <c r="FPU463" s="2"/>
      <c r="FPV463" s="2"/>
      <c r="FPW463" s="2"/>
      <c r="FPX463" s="2"/>
      <c r="FPY463" s="2"/>
      <c r="FPZ463" s="2"/>
      <c r="FQA463" s="2"/>
      <c r="FQB463" s="2"/>
      <c r="FQC463" s="2"/>
      <c r="FQD463" s="2"/>
      <c r="FQE463" s="2"/>
      <c r="FQF463" s="2"/>
      <c r="FQG463" s="2"/>
      <c r="FQH463" s="2"/>
      <c r="FQI463" s="2"/>
      <c r="FQJ463" s="2"/>
      <c r="FQK463" s="2"/>
      <c r="FQL463" s="2"/>
      <c r="FQM463" s="2"/>
      <c r="FQN463" s="2"/>
      <c r="FQO463" s="2"/>
      <c r="FQP463" s="2"/>
      <c r="FQQ463" s="2"/>
      <c r="FQR463" s="2"/>
      <c r="FQS463" s="2"/>
      <c r="FQT463" s="2"/>
      <c r="FQU463" s="2"/>
      <c r="FQV463" s="2"/>
      <c r="FQW463" s="2"/>
      <c r="FQX463" s="2"/>
      <c r="FQY463" s="2"/>
      <c r="FQZ463" s="2"/>
      <c r="FRA463" s="2"/>
      <c r="FRB463" s="2"/>
      <c r="FRC463" s="2"/>
      <c r="FRD463" s="2"/>
      <c r="FRE463" s="2"/>
      <c r="FRF463" s="2"/>
      <c r="FRG463" s="2"/>
      <c r="FRH463" s="2"/>
      <c r="FRI463" s="2"/>
      <c r="FRJ463" s="2"/>
      <c r="FRK463" s="2"/>
      <c r="FRL463" s="2"/>
      <c r="FRM463" s="2"/>
      <c r="FRN463" s="2"/>
      <c r="FRO463" s="2"/>
      <c r="FRP463" s="2"/>
      <c r="FRQ463" s="2"/>
      <c r="FRR463" s="2"/>
      <c r="FRS463" s="2"/>
      <c r="FRT463" s="2"/>
      <c r="FRU463" s="2"/>
      <c r="FRV463" s="2"/>
      <c r="FRW463" s="2"/>
      <c r="FRX463" s="2"/>
      <c r="FRY463" s="2"/>
      <c r="FRZ463" s="2"/>
      <c r="FSA463" s="2"/>
      <c r="FSB463" s="2"/>
      <c r="FSC463" s="2"/>
      <c r="FSD463" s="2"/>
      <c r="FSE463" s="2"/>
      <c r="FSF463" s="2"/>
      <c r="FSG463" s="2"/>
      <c r="FSH463" s="2"/>
      <c r="FSI463" s="2"/>
      <c r="FSJ463" s="2"/>
      <c r="FSK463" s="2"/>
      <c r="FSL463" s="2"/>
      <c r="FSM463" s="2"/>
      <c r="FSN463" s="2"/>
      <c r="FSO463" s="2"/>
      <c r="FSP463" s="2"/>
      <c r="FSQ463" s="2"/>
      <c r="FSR463" s="2"/>
      <c r="FSS463" s="2"/>
      <c r="FST463" s="2"/>
      <c r="FSU463" s="2"/>
      <c r="FSV463" s="2"/>
      <c r="FSW463" s="2"/>
      <c r="FSX463" s="2"/>
      <c r="FSY463" s="2"/>
      <c r="FSZ463" s="2"/>
      <c r="FTA463" s="2"/>
      <c r="FTB463" s="2"/>
      <c r="FTC463" s="2"/>
      <c r="FTD463" s="2"/>
      <c r="FTE463" s="2"/>
      <c r="FTF463" s="2"/>
      <c r="FTG463" s="2"/>
      <c r="FTH463" s="2"/>
      <c r="FTI463" s="2"/>
      <c r="FTJ463" s="2"/>
      <c r="FTK463" s="2"/>
      <c r="FTL463" s="2"/>
      <c r="FTM463" s="2"/>
      <c r="FTN463" s="2"/>
      <c r="FTO463" s="2"/>
      <c r="FTP463" s="2"/>
      <c r="FTQ463" s="2"/>
      <c r="FTR463" s="2"/>
      <c r="FTS463" s="2"/>
      <c r="FTT463" s="2"/>
      <c r="FTU463" s="2"/>
      <c r="FTV463" s="2"/>
      <c r="FTW463" s="2"/>
      <c r="FTX463" s="2"/>
      <c r="FTY463" s="2"/>
      <c r="FTZ463" s="2"/>
      <c r="FUA463" s="2"/>
      <c r="FUB463" s="2"/>
      <c r="FUC463" s="2"/>
      <c r="FUD463" s="2"/>
      <c r="FUE463" s="2"/>
      <c r="FUF463" s="2"/>
      <c r="FUG463" s="2"/>
      <c r="FUH463" s="2"/>
      <c r="FUI463" s="2"/>
      <c r="FUJ463" s="2"/>
      <c r="FUK463" s="2"/>
      <c r="FUL463" s="2"/>
      <c r="FUM463" s="2"/>
      <c r="FUN463" s="2"/>
      <c r="FUO463" s="2"/>
      <c r="FUP463" s="2"/>
      <c r="FUQ463" s="2"/>
      <c r="FUR463" s="2"/>
      <c r="FUS463" s="2"/>
      <c r="FUT463" s="2"/>
      <c r="FUU463" s="2"/>
      <c r="FUV463" s="2"/>
      <c r="FUW463" s="2"/>
      <c r="FUX463" s="2"/>
      <c r="FUY463" s="2"/>
      <c r="FUZ463" s="2"/>
      <c r="FVA463" s="2"/>
      <c r="FVB463" s="2"/>
      <c r="FVC463" s="2"/>
      <c r="FVD463" s="2"/>
      <c r="FVE463" s="2"/>
      <c r="FVF463" s="2"/>
      <c r="FVG463" s="2"/>
      <c r="FVH463" s="2"/>
      <c r="FVI463" s="2"/>
      <c r="FVJ463" s="2"/>
      <c r="FVK463" s="2"/>
      <c r="FVL463" s="2"/>
      <c r="FVM463" s="2"/>
      <c r="FVN463" s="2"/>
      <c r="FVO463" s="2"/>
      <c r="FVP463" s="2"/>
      <c r="FVQ463" s="2"/>
      <c r="FVR463" s="2"/>
      <c r="FVS463" s="2"/>
      <c r="FVT463" s="2"/>
      <c r="FVU463" s="2"/>
      <c r="FVV463" s="2"/>
      <c r="FVW463" s="2"/>
      <c r="FVX463" s="2"/>
      <c r="FVY463" s="2"/>
      <c r="FVZ463" s="2"/>
      <c r="FWA463" s="2"/>
      <c r="FWB463" s="2"/>
      <c r="FWC463" s="2"/>
      <c r="FWD463" s="2"/>
      <c r="FWE463" s="2"/>
      <c r="FWF463" s="2"/>
      <c r="FWG463" s="2"/>
      <c r="FWH463" s="2"/>
      <c r="FWI463" s="2"/>
      <c r="FWJ463" s="2"/>
      <c r="FWK463" s="2"/>
      <c r="FWL463" s="2"/>
      <c r="FWM463" s="2"/>
      <c r="FWN463" s="2"/>
      <c r="FWO463" s="2"/>
      <c r="FWP463" s="2"/>
      <c r="FWQ463" s="2"/>
      <c r="FWR463" s="2"/>
      <c r="FWS463" s="2"/>
      <c r="FWT463" s="2"/>
      <c r="FWU463" s="2"/>
      <c r="FWV463" s="2"/>
      <c r="FWW463" s="2"/>
      <c r="FWX463" s="2"/>
      <c r="FWY463" s="2"/>
      <c r="FWZ463" s="2"/>
      <c r="FXA463" s="2"/>
      <c r="FXB463" s="2"/>
      <c r="FXC463" s="2"/>
      <c r="FXD463" s="2"/>
      <c r="FXE463" s="2"/>
      <c r="FXF463" s="2"/>
      <c r="FXG463" s="2"/>
      <c r="FXH463" s="2"/>
      <c r="FXI463" s="2"/>
      <c r="FXJ463" s="2"/>
      <c r="FXK463" s="2"/>
      <c r="FXL463" s="2"/>
      <c r="FXM463" s="2"/>
      <c r="FXN463" s="2"/>
      <c r="FXO463" s="2"/>
      <c r="FXP463" s="2"/>
      <c r="FXQ463" s="2"/>
      <c r="FXR463" s="2"/>
      <c r="FXS463" s="2"/>
      <c r="FXT463" s="2"/>
      <c r="FXU463" s="2"/>
      <c r="FXV463" s="2"/>
      <c r="FXW463" s="2"/>
      <c r="FXX463" s="2"/>
      <c r="FXY463" s="2"/>
      <c r="FXZ463" s="2"/>
      <c r="FYA463" s="2"/>
      <c r="FYB463" s="2"/>
      <c r="FYC463" s="2"/>
      <c r="FYD463" s="2"/>
      <c r="FYE463" s="2"/>
      <c r="FYF463" s="2"/>
      <c r="FYG463" s="2"/>
      <c r="FYH463" s="2"/>
      <c r="FYI463" s="2"/>
      <c r="FYJ463" s="2"/>
      <c r="FYK463" s="2"/>
      <c r="FYL463" s="2"/>
      <c r="FYM463" s="2"/>
      <c r="FYN463" s="2"/>
      <c r="FYO463" s="2"/>
      <c r="FYP463" s="2"/>
      <c r="FYQ463" s="2"/>
      <c r="FYR463" s="2"/>
      <c r="FYS463" s="2"/>
      <c r="FYT463" s="2"/>
      <c r="FYU463" s="2"/>
      <c r="FYV463" s="2"/>
      <c r="FYW463" s="2"/>
      <c r="FYX463" s="2"/>
      <c r="FYY463" s="2"/>
      <c r="FYZ463" s="2"/>
      <c r="FZA463" s="2"/>
      <c r="FZB463" s="2"/>
      <c r="FZC463" s="2"/>
      <c r="FZD463" s="2"/>
      <c r="FZE463" s="2"/>
      <c r="FZF463" s="2"/>
      <c r="FZG463" s="2"/>
      <c r="FZH463" s="2"/>
      <c r="FZI463" s="2"/>
      <c r="FZJ463" s="2"/>
      <c r="FZK463" s="2"/>
      <c r="FZL463" s="2"/>
      <c r="FZM463" s="2"/>
      <c r="FZN463" s="2"/>
      <c r="FZO463" s="2"/>
      <c r="FZP463" s="2"/>
      <c r="FZQ463" s="2"/>
      <c r="FZR463" s="2"/>
      <c r="FZS463" s="2"/>
      <c r="FZT463" s="2"/>
      <c r="FZU463" s="2"/>
      <c r="FZV463" s="2"/>
      <c r="FZW463" s="2"/>
      <c r="FZX463" s="2"/>
      <c r="FZY463" s="2"/>
      <c r="FZZ463" s="2"/>
      <c r="GAA463" s="2"/>
      <c r="GAB463" s="2"/>
      <c r="GAC463" s="2"/>
      <c r="GAD463" s="2"/>
      <c r="GAE463" s="2"/>
      <c r="GAF463" s="2"/>
      <c r="GAG463" s="2"/>
      <c r="GAH463" s="2"/>
      <c r="GAI463" s="2"/>
      <c r="GAJ463" s="2"/>
      <c r="GAK463" s="2"/>
      <c r="GAL463" s="2"/>
      <c r="GAM463" s="2"/>
      <c r="GAN463" s="2"/>
      <c r="GAO463" s="2"/>
      <c r="GAP463" s="2"/>
      <c r="GAQ463" s="2"/>
      <c r="GAR463" s="2"/>
      <c r="GAS463" s="2"/>
      <c r="GAT463" s="2"/>
      <c r="GAU463" s="2"/>
      <c r="GAV463" s="2"/>
      <c r="GAW463" s="2"/>
      <c r="GAX463" s="2"/>
      <c r="GAY463" s="2"/>
      <c r="GAZ463" s="2"/>
      <c r="GBA463" s="2"/>
      <c r="GBB463" s="2"/>
      <c r="GBC463" s="2"/>
      <c r="GBD463" s="2"/>
      <c r="GBE463" s="2"/>
      <c r="GBF463" s="2"/>
      <c r="GBG463" s="2"/>
      <c r="GBH463" s="2"/>
      <c r="GBI463" s="2"/>
      <c r="GBJ463" s="2"/>
      <c r="GBK463" s="2"/>
      <c r="GBL463" s="2"/>
      <c r="GBM463" s="2"/>
      <c r="GBN463" s="2"/>
      <c r="GBO463" s="2"/>
      <c r="GBP463" s="2"/>
      <c r="GBQ463" s="2"/>
      <c r="GBR463" s="2"/>
      <c r="GBS463" s="2"/>
      <c r="GBT463" s="2"/>
      <c r="GBU463" s="2"/>
      <c r="GBV463" s="2"/>
      <c r="GBW463" s="2"/>
      <c r="GBX463" s="2"/>
      <c r="GBY463" s="2"/>
      <c r="GBZ463" s="2"/>
      <c r="GCA463" s="2"/>
      <c r="GCB463" s="2"/>
      <c r="GCC463" s="2"/>
      <c r="GCD463" s="2"/>
      <c r="GCE463" s="2"/>
      <c r="GCF463" s="2"/>
      <c r="GCG463" s="2"/>
      <c r="GCH463" s="2"/>
      <c r="GCI463" s="2"/>
      <c r="GCJ463" s="2"/>
      <c r="GCK463" s="2"/>
      <c r="GCL463" s="2"/>
      <c r="GCM463" s="2"/>
      <c r="GCN463" s="2"/>
      <c r="GCO463" s="2"/>
      <c r="GCP463" s="2"/>
      <c r="GCQ463" s="2"/>
      <c r="GCR463" s="2"/>
      <c r="GCS463" s="2"/>
      <c r="GCT463" s="2"/>
      <c r="GCU463" s="2"/>
      <c r="GCV463" s="2"/>
      <c r="GCW463" s="2"/>
      <c r="GCX463" s="2"/>
      <c r="GCY463" s="2"/>
      <c r="GCZ463" s="2"/>
      <c r="GDA463" s="2"/>
      <c r="GDB463" s="2"/>
      <c r="GDC463" s="2"/>
      <c r="GDD463" s="2"/>
      <c r="GDE463" s="2"/>
      <c r="GDF463" s="2"/>
      <c r="GDG463" s="2"/>
      <c r="GDH463" s="2"/>
      <c r="GDI463" s="2"/>
      <c r="GDJ463" s="2"/>
      <c r="GDK463" s="2"/>
      <c r="GDL463" s="2"/>
      <c r="GDM463" s="2"/>
      <c r="GDN463" s="2"/>
      <c r="GDO463" s="2"/>
      <c r="GDP463" s="2"/>
      <c r="GDQ463" s="2"/>
      <c r="GDR463" s="2"/>
      <c r="GDS463" s="2"/>
      <c r="GDT463" s="2"/>
      <c r="GDU463" s="2"/>
      <c r="GDV463" s="2"/>
      <c r="GDW463" s="2"/>
      <c r="GDX463" s="2"/>
      <c r="GDY463" s="2"/>
      <c r="GDZ463" s="2"/>
      <c r="GEA463" s="2"/>
      <c r="GEB463" s="2"/>
      <c r="GEC463" s="2"/>
      <c r="GED463" s="2"/>
      <c r="GEE463" s="2"/>
      <c r="GEF463" s="2"/>
      <c r="GEG463" s="2"/>
      <c r="GEH463" s="2"/>
      <c r="GEI463" s="2"/>
      <c r="GEJ463" s="2"/>
      <c r="GEK463" s="2"/>
      <c r="GEL463" s="2"/>
      <c r="GEM463" s="2"/>
      <c r="GEN463" s="2"/>
      <c r="GEO463" s="2"/>
      <c r="GEP463" s="2"/>
      <c r="GEQ463" s="2"/>
      <c r="GER463" s="2"/>
      <c r="GES463" s="2"/>
      <c r="GET463" s="2"/>
      <c r="GEU463" s="2"/>
      <c r="GEV463" s="2"/>
      <c r="GEW463" s="2"/>
      <c r="GEX463" s="2"/>
      <c r="GEY463" s="2"/>
      <c r="GEZ463" s="2"/>
      <c r="GFA463" s="2"/>
      <c r="GFB463" s="2"/>
      <c r="GFC463" s="2"/>
      <c r="GFD463" s="2"/>
      <c r="GFE463" s="2"/>
      <c r="GFF463" s="2"/>
      <c r="GFG463" s="2"/>
      <c r="GFH463" s="2"/>
      <c r="GFI463" s="2"/>
      <c r="GFJ463" s="2"/>
      <c r="GFK463" s="2"/>
      <c r="GFL463" s="2"/>
      <c r="GFM463" s="2"/>
      <c r="GFN463" s="2"/>
      <c r="GFO463" s="2"/>
      <c r="GFP463" s="2"/>
      <c r="GFQ463" s="2"/>
      <c r="GFR463" s="2"/>
      <c r="GFS463" s="2"/>
      <c r="GFT463" s="2"/>
      <c r="GFU463" s="2"/>
      <c r="GFV463" s="2"/>
      <c r="GFW463" s="2"/>
      <c r="GFX463" s="2"/>
      <c r="GFY463" s="2"/>
      <c r="GFZ463" s="2"/>
      <c r="GGA463" s="2"/>
      <c r="GGB463" s="2"/>
      <c r="GGC463" s="2"/>
      <c r="GGD463" s="2"/>
      <c r="GGE463" s="2"/>
      <c r="GGF463" s="2"/>
      <c r="GGG463" s="2"/>
      <c r="GGH463" s="2"/>
      <c r="GGI463" s="2"/>
      <c r="GGJ463" s="2"/>
      <c r="GGK463" s="2"/>
      <c r="GGL463" s="2"/>
      <c r="GGM463" s="2"/>
      <c r="GGN463" s="2"/>
      <c r="GGO463" s="2"/>
      <c r="GGP463" s="2"/>
      <c r="GGQ463" s="2"/>
      <c r="GGR463" s="2"/>
      <c r="GGS463" s="2"/>
      <c r="GGT463" s="2"/>
      <c r="GGU463" s="2"/>
      <c r="GGV463" s="2"/>
      <c r="GGW463" s="2"/>
      <c r="GGX463" s="2"/>
      <c r="GGY463" s="2"/>
      <c r="GGZ463" s="2"/>
      <c r="GHA463" s="2"/>
      <c r="GHB463" s="2"/>
      <c r="GHC463" s="2"/>
      <c r="GHD463" s="2"/>
      <c r="GHE463" s="2"/>
      <c r="GHF463" s="2"/>
      <c r="GHG463" s="2"/>
      <c r="GHH463" s="2"/>
      <c r="GHI463" s="2"/>
      <c r="GHJ463" s="2"/>
      <c r="GHK463" s="2"/>
      <c r="GHL463" s="2"/>
      <c r="GHM463" s="2"/>
      <c r="GHN463" s="2"/>
      <c r="GHO463" s="2"/>
      <c r="GHP463" s="2"/>
      <c r="GHQ463" s="2"/>
      <c r="GHR463" s="2"/>
      <c r="GHS463" s="2"/>
      <c r="GHT463" s="2"/>
      <c r="GHU463" s="2"/>
      <c r="GHV463" s="2"/>
      <c r="GHW463" s="2"/>
      <c r="GHX463" s="2"/>
      <c r="GHY463" s="2"/>
      <c r="GHZ463" s="2"/>
      <c r="GIA463" s="2"/>
      <c r="GIB463" s="2"/>
      <c r="GIC463" s="2"/>
      <c r="GID463" s="2"/>
      <c r="GIE463" s="2"/>
      <c r="GIF463" s="2"/>
      <c r="GIG463" s="2"/>
      <c r="GIH463" s="2"/>
      <c r="GII463" s="2"/>
      <c r="GIJ463" s="2"/>
      <c r="GIK463" s="2"/>
      <c r="GIL463" s="2"/>
      <c r="GIM463" s="2"/>
      <c r="GIN463" s="2"/>
      <c r="GIO463" s="2"/>
      <c r="GIP463" s="2"/>
      <c r="GIQ463" s="2"/>
      <c r="GIR463" s="2"/>
      <c r="GIS463" s="2"/>
      <c r="GIT463" s="2"/>
      <c r="GIU463" s="2"/>
      <c r="GIV463" s="2"/>
      <c r="GIW463" s="2"/>
      <c r="GIX463" s="2"/>
      <c r="GIY463" s="2"/>
      <c r="GIZ463" s="2"/>
      <c r="GJA463" s="2"/>
      <c r="GJB463" s="2"/>
      <c r="GJC463" s="2"/>
      <c r="GJD463" s="2"/>
      <c r="GJE463" s="2"/>
      <c r="GJF463" s="2"/>
      <c r="GJG463" s="2"/>
      <c r="GJH463" s="2"/>
      <c r="GJI463" s="2"/>
      <c r="GJJ463" s="2"/>
      <c r="GJK463" s="2"/>
      <c r="GJL463" s="2"/>
      <c r="GJM463" s="2"/>
      <c r="GJN463" s="2"/>
      <c r="GJO463" s="2"/>
      <c r="GJP463" s="2"/>
      <c r="GJQ463" s="2"/>
      <c r="GJR463" s="2"/>
      <c r="GJS463" s="2"/>
      <c r="GJT463" s="2"/>
      <c r="GJU463" s="2"/>
      <c r="GJV463" s="2"/>
      <c r="GJW463" s="2"/>
      <c r="GJX463" s="2"/>
      <c r="GJY463" s="2"/>
      <c r="GJZ463" s="2"/>
      <c r="GKA463" s="2"/>
      <c r="GKB463" s="2"/>
      <c r="GKC463" s="2"/>
      <c r="GKD463" s="2"/>
      <c r="GKE463" s="2"/>
      <c r="GKF463" s="2"/>
      <c r="GKG463" s="2"/>
      <c r="GKH463" s="2"/>
      <c r="GKI463" s="2"/>
      <c r="GKJ463" s="2"/>
      <c r="GKK463" s="2"/>
      <c r="GKL463" s="2"/>
      <c r="GKM463" s="2"/>
      <c r="GKN463" s="2"/>
      <c r="GKO463" s="2"/>
      <c r="GKP463" s="2"/>
      <c r="GKQ463" s="2"/>
      <c r="GKR463" s="2"/>
      <c r="GKS463" s="2"/>
      <c r="GKT463" s="2"/>
      <c r="GKU463" s="2"/>
      <c r="GKV463" s="2"/>
      <c r="GKW463" s="2"/>
      <c r="GKX463" s="2"/>
      <c r="GKY463" s="2"/>
      <c r="GKZ463" s="2"/>
      <c r="GLA463" s="2"/>
      <c r="GLB463" s="2"/>
      <c r="GLC463" s="2"/>
      <c r="GLD463" s="2"/>
      <c r="GLE463" s="2"/>
      <c r="GLF463" s="2"/>
      <c r="GLG463" s="2"/>
      <c r="GLH463" s="2"/>
      <c r="GLI463" s="2"/>
      <c r="GLJ463" s="2"/>
      <c r="GLK463" s="2"/>
      <c r="GLL463" s="2"/>
      <c r="GLM463" s="2"/>
      <c r="GLN463" s="2"/>
      <c r="GLO463" s="2"/>
      <c r="GLP463" s="2"/>
      <c r="GLQ463" s="2"/>
      <c r="GLR463" s="2"/>
      <c r="GLS463" s="2"/>
      <c r="GLT463" s="2"/>
      <c r="GLU463" s="2"/>
      <c r="GLV463" s="2"/>
      <c r="GLW463" s="2"/>
      <c r="GLX463" s="2"/>
      <c r="GLY463" s="2"/>
      <c r="GLZ463" s="2"/>
      <c r="GMA463" s="2"/>
      <c r="GMB463" s="2"/>
      <c r="GMC463" s="2"/>
      <c r="GMD463" s="2"/>
      <c r="GME463" s="2"/>
      <c r="GMF463" s="2"/>
      <c r="GMG463" s="2"/>
      <c r="GMH463" s="2"/>
      <c r="GMI463" s="2"/>
      <c r="GMJ463" s="2"/>
      <c r="GMK463" s="2"/>
      <c r="GML463" s="2"/>
      <c r="GMM463" s="2"/>
      <c r="GMN463" s="2"/>
      <c r="GMO463" s="2"/>
      <c r="GMP463" s="2"/>
      <c r="GMQ463" s="2"/>
      <c r="GMR463" s="2"/>
      <c r="GMS463" s="2"/>
      <c r="GMT463" s="2"/>
      <c r="GMU463" s="2"/>
      <c r="GMV463" s="2"/>
      <c r="GMW463" s="2"/>
      <c r="GMX463" s="2"/>
      <c r="GMY463" s="2"/>
      <c r="GMZ463" s="2"/>
      <c r="GNA463" s="2"/>
      <c r="GNB463" s="2"/>
      <c r="GNC463" s="2"/>
      <c r="GND463" s="2"/>
      <c r="GNE463" s="2"/>
      <c r="GNF463" s="2"/>
      <c r="GNG463" s="2"/>
      <c r="GNH463" s="2"/>
      <c r="GNI463" s="2"/>
      <c r="GNJ463" s="2"/>
      <c r="GNK463" s="2"/>
      <c r="GNL463" s="2"/>
      <c r="GNM463" s="2"/>
      <c r="GNN463" s="2"/>
      <c r="GNO463" s="2"/>
      <c r="GNP463" s="2"/>
      <c r="GNQ463" s="2"/>
      <c r="GNR463" s="2"/>
      <c r="GNS463" s="2"/>
      <c r="GNT463" s="2"/>
      <c r="GNU463" s="2"/>
      <c r="GNV463" s="2"/>
      <c r="GNW463" s="2"/>
      <c r="GNX463" s="2"/>
      <c r="GNY463" s="2"/>
      <c r="GNZ463" s="2"/>
      <c r="GOA463" s="2"/>
      <c r="GOB463" s="2"/>
      <c r="GOC463" s="2"/>
      <c r="GOD463" s="2"/>
      <c r="GOE463" s="2"/>
      <c r="GOF463" s="2"/>
      <c r="GOG463" s="2"/>
      <c r="GOH463" s="2"/>
      <c r="GOI463" s="2"/>
      <c r="GOJ463" s="2"/>
      <c r="GOK463" s="2"/>
      <c r="GOL463" s="2"/>
      <c r="GOM463" s="2"/>
      <c r="GON463" s="2"/>
      <c r="GOO463" s="2"/>
      <c r="GOP463" s="2"/>
      <c r="GOQ463" s="2"/>
      <c r="GOR463" s="2"/>
      <c r="GOS463" s="2"/>
      <c r="GOT463" s="2"/>
      <c r="GOU463" s="2"/>
      <c r="GOV463" s="2"/>
      <c r="GOW463" s="2"/>
      <c r="GOX463" s="2"/>
      <c r="GOY463" s="2"/>
      <c r="GOZ463" s="2"/>
      <c r="GPA463" s="2"/>
      <c r="GPB463" s="2"/>
      <c r="GPC463" s="2"/>
      <c r="GPD463" s="2"/>
      <c r="GPE463" s="2"/>
      <c r="GPF463" s="2"/>
      <c r="GPG463" s="2"/>
      <c r="GPH463" s="2"/>
      <c r="GPI463" s="2"/>
      <c r="GPJ463" s="2"/>
      <c r="GPK463" s="2"/>
      <c r="GPL463" s="2"/>
      <c r="GPM463" s="2"/>
      <c r="GPN463" s="2"/>
      <c r="GPO463" s="2"/>
      <c r="GPP463" s="2"/>
      <c r="GPQ463" s="2"/>
      <c r="GPR463" s="2"/>
      <c r="GPS463" s="2"/>
      <c r="GPT463" s="2"/>
      <c r="GPU463" s="2"/>
      <c r="GPV463" s="2"/>
      <c r="GPW463" s="2"/>
      <c r="GPX463" s="2"/>
      <c r="GPY463" s="2"/>
      <c r="GPZ463" s="2"/>
      <c r="GQA463" s="2"/>
      <c r="GQB463" s="2"/>
      <c r="GQC463" s="2"/>
      <c r="GQD463" s="2"/>
      <c r="GQE463" s="2"/>
      <c r="GQF463" s="2"/>
      <c r="GQG463" s="2"/>
      <c r="GQH463" s="2"/>
      <c r="GQI463" s="2"/>
      <c r="GQJ463" s="2"/>
      <c r="GQK463" s="2"/>
      <c r="GQL463" s="2"/>
      <c r="GQM463" s="2"/>
      <c r="GQN463" s="2"/>
      <c r="GQO463" s="2"/>
      <c r="GQP463" s="2"/>
      <c r="GQQ463" s="2"/>
      <c r="GQR463" s="2"/>
      <c r="GQS463" s="2"/>
      <c r="GQT463" s="2"/>
      <c r="GQU463" s="2"/>
      <c r="GQV463" s="2"/>
      <c r="GQW463" s="2"/>
      <c r="GQX463" s="2"/>
      <c r="GQY463" s="2"/>
      <c r="GQZ463" s="2"/>
      <c r="GRA463" s="2"/>
      <c r="GRB463" s="2"/>
      <c r="GRC463" s="2"/>
      <c r="GRD463" s="2"/>
      <c r="GRE463" s="2"/>
      <c r="GRF463" s="2"/>
      <c r="GRG463" s="2"/>
      <c r="GRH463" s="2"/>
      <c r="GRI463" s="2"/>
      <c r="GRJ463" s="2"/>
      <c r="GRK463" s="2"/>
      <c r="GRL463" s="2"/>
      <c r="GRM463" s="2"/>
      <c r="GRN463" s="2"/>
      <c r="GRO463" s="2"/>
      <c r="GRP463" s="2"/>
      <c r="GRQ463" s="2"/>
      <c r="GRR463" s="2"/>
      <c r="GRS463" s="2"/>
      <c r="GRT463" s="2"/>
      <c r="GRU463" s="2"/>
      <c r="GRV463" s="2"/>
      <c r="GRW463" s="2"/>
      <c r="GRX463" s="2"/>
      <c r="GRY463" s="2"/>
      <c r="GRZ463" s="2"/>
      <c r="GSA463" s="2"/>
      <c r="GSB463" s="2"/>
      <c r="GSC463" s="2"/>
      <c r="GSD463" s="2"/>
      <c r="GSE463" s="2"/>
      <c r="GSF463" s="2"/>
      <c r="GSG463" s="2"/>
      <c r="GSH463" s="2"/>
      <c r="GSI463" s="2"/>
      <c r="GSJ463" s="2"/>
      <c r="GSK463" s="2"/>
      <c r="GSL463" s="2"/>
      <c r="GSM463" s="2"/>
      <c r="GSN463" s="2"/>
      <c r="GSO463" s="2"/>
      <c r="GSP463" s="2"/>
      <c r="GSQ463" s="2"/>
      <c r="GSR463" s="2"/>
      <c r="GSS463" s="2"/>
      <c r="GST463" s="2"/>
      <c r="GSU463" s="2"/>
      <c r="GSV463" s="2"/>
      <c r="GSW463" s="2"/>
      <c r="GSX463" s="2"/>
      <c r="GSY463" s="2"/>
      <c r="GSZ463" s="2"/>
      <c r="GTA463" s="2"/>
      <c r="GTB463" s="2"/>
      <c r="GTC463" s="2"/>
      <c r="GTD463" s="2"/>
      <c r="GTE463" s="2"/>
      <c r="GTF463" s="2"/>
      <c r="GTG463" s="2"/>
      <c r="GTH463" s="2"/>
      <c r="GTI463" s="2"/>
      <c r="GTJ463" s="2"/>
      <c r="GTK463" s="2"/>
      <c r="GTL463" s="2"/>
      <c r="GTM463" s="2"/>
      <c r="GTN463" s="2"/>
      <c r="GTO463" s="2"/>
      <c r="GTP463" s="2"/>
      <c r="GTQ463" s="2"/>
      <c r="GTR463" s="2"/>
      <c r="GTS463" s="2"/>
      <c r="GTT463" s="2"/>
      <c r="GTU463" s="2"/>
      <c r="GTV463" s="2"/>
      <c r="GTW463" s="2"/>
      <c r="GTX463" s="2"/>
      <c r="GTY463" s="2"/>
      <c r="GTZ463" s="2"/>
      <c r="GUA463" s="2"/>
      <c r="GUB463" s="2"/>
      <c r="GUC463" s="2"/>
      <c r="GUD463" s="2"/>
      <c r="GUE463" s="2"/>
      <c r="GUF463" s="2"/>
      <c r="GUG463" s="2"/>
      <c r="GUH463" s="2"/>
      <c r="GUI463" s="2"/>
      <c r="GUJ463" s="2"/>
      <c r="GUK463" s="2"/>
      <c r="GUL463" s="2"/>
      <c r="GUM463" s="2"/>
      <c r="GUN463" s="2"/>
      <c r="GUO463" s="2"/>
      <c r="GUP463" s="2"/>
      <c r="GUQ463" s="2"/>
      <c r="GUR463" s="2"/>
      <c r="GUS463" s="2"/>
      <c r="GUT463" s="2"/>
      <c r="GUU463" s="2"/>
      <c r="GUV463" s="2"/>
      <c r="GUW463" s="2"/>
      <c r="GUX463" s="2"/>
      <c r="GUY463" s="2"/>
      <c r="GUZ463" s="2"/>
      <c r="GVA463" s="2"/>
      <c r="GVB463" s="2"/>
      <c r="GVC463" s="2"/>
      <c r="GVD463" s="2"/>
      <c r="GVE463" s="2"/>
      <c r="GVF463" s="2"/>
      <c r="GVG463" s="2"/>
      <c r="GVH463" s="2"/>
      <c r="GVI463" s="2"/>
      <c r="GVJ463" s="2"/>
      <c r="GVK463" s="2"/>
      <c r="GVL463" s="2"/>
      <c r="GVM463" s="2"/>
      <c r="GVN463" s="2"/>
      <c r="GVO463" s="2"/>
      <c r="GVP463" s="2"/>
      <c r="GVQ463" s="2"/>
      <c r="GVR463" s="2"/>
      <c r="GVS463" s="2"/>
      <c r="GVT463" s="2"/>
      <c r="GVU463" s="2"/>
      <c r="GVV463" s="2"/>
      <c r="GVW463" s="2"/>
      <c r="GVX463" s="2"/>
      <c r="GVY463" s="2"/>
      <c r="GVZ463" s="2"/>
      <c r="GWA463" s="2"/>
      <c r="GWB463" s="2"/>
      <c r="GWC463" s="2"/>
      <c r="GWD463" s="2"/>
      <c r="GWE463" s="2"/>
      <c r="GWF463" s="2"/>
      <c r="GWG463" s="2"/>
      <c r="GWH463" s="2"/>
      <c r="GWI463" s="2"/>
      <c r="GWJ463" s="2"/>
      <c r="GWK463" s="2"/>
      <c r="GWL463" s="2"/>
      <c r="GWM463" s="2"/>
      <c r="GWN463" s="2"/>
      <c r="GWO463" s="2"/>
      <c r="GWP463" s="2"/>
      <c r="GWQ463" s="2"/>
      <c r="GWR463" s="2"/>
      <c r="GWS463" s="2"/>
      <c r="GWT463" s="2"/>
      <c r="GWU463" s="2"/>
      <c r="GWV463" s="2"/>
      <c r="GWW463" s="2"/>
      <c r="GWX463" s="2"/>
      <c r="GWY463" s="2"/>
      <c r="GWZ463" s="2"/>
      <c r="GXA463" s="2"/>
      <c r="GXB463" s="2"/>
      <c r="GXC463" s="2"/>
      <c r="GXD463" s="2"/>
      <c r="GXE463" s="2"/>
      <c r="GXF463" s="2"/>
      <c r="GXG463" s="2"/>
      <c r="GXH463" s="2"/>
      <c r="GXI463" s="2"/>
      <c r="GXJ463" s="2"/>
      <c r="GXK463" s="2"/>
      <c r="GXL463" s="2"/>
      <c r="GXM463" s="2"/>
      <c r="GXN463" s="2"/>
      <c r="GXO463" s="2"/>
      <c r="GXP463" s="2"/>
      <c r="GXQ463" s="2"/>
      <c r="GXR463" s="2"/>
      <c r="GXS463" s="2"/>
      <c r="GXT463" s="2"/>
      <c r="GXU463" s="2"/>
      <c r="GXV463" s="2"/>
      <c r="GXW463" s="2"/>
      <c r="GXX463" s="2"/>
      <c r="GXY463" s="2"/>
      <c r="GXZ463" s="2"/>
      <c r="GYA463" s="2"/>
      <c r="GYB463" s="2"/>
      <c r="GYC463" s="2"/>
      <c r="GYD463" s="2"/>
      <c r="GYE463" s="2"/>
      <c r="GYF463" s="2"/>
      <c r="GYG463" s="2"/>
      <c r="GYH463" s="2"/>
      <c r="GYI463" s="2"/>
      <c r="GYJ463" s="2"/>
      <c r="GYK463" s="2"/>
      <c r="GYL463" s="2"/>
      <c r="GYM463" s="2"/>
      <c r="GYN463" s="2"/>
      <c r="GYO463" s="2"/>
      <c r="GYP463" s="2"/>
      <c r="GYQ463" s="2"/>
      <c r="GYR463" s="2"/>
      <c r="GYS463" s="2"/>
      <c r="GYT463" s="2"/>
      <c r="GYU463" s="2"/>
      <c r="GYV463" s="2"/>
      <c r="GYW463" s="2"/>
      <c r="GYX463" s="2"/>
      <c r="GYY463" s="2"/>
      <c r="GYZ463" s="2"/>
      <c r="GZA463" s="2"/>
      <c r="GZB463" s="2"/>
      <c r="GZC463" s="2"/>
      <c r="GZD463" s="2"/>
      <c r="GZE463" s="2"/>
      <c r="GZF463" s="2"/>
      <c r="GZG463" s="2"/>
      <c r="GZH463" s="2"/>
      <c r="GZI463" s="2"/>
      <c r="GZJ463" s="2"/>
      <c r="GZK463" s="2"/>
      <c r="GZL463" s="2"/>
      <c r="GZM463" s="2"/>
      <c r="GZN463" s="2"/>
      <c r="GZO463" s="2"/>
      <c r="GZP463" s="2"/>
      <c r="GZQ463" s="2"/>
      <c r="GZR463" s="2"/>
      <c r="GZS463" s="2"/>
      <c r="GZT463" s="2"/>
      <c r="GZU463" s="2"/>
      <c r="GZV463" s="2"/>
      <c r="GZW463" s="2"/>
      <c r="GZX463" s="2"/>
      <c r="GZY463" s="2"/>
      <c r="GZZ463" s="2"/>
      <c r="HAA463" s="2"/>
      <c r="HAB463" s="2"/>
      <c r="HAC463" s="2"/>
      <c r="HAD463" s="2"/>
      <c r="HAE463" s="2"/>
      <c r="HAF463" s="2"/>
      <c r="HAG463" s="2"/>
      <c r="HAH463" s="2"/>
      <c r="HAI463" s="2"/>
      <c r="HAJ463" s="2"/>
      <c r="HAK463" s="2"/>
      <c r="HAL463" s="2"/>
      <c r="HAM463" s="2"/>
      <c r="HAN463" s="2"/>
      <c r="HAO463" s="2"/>
      <c r="HAP463" s="2"/>
      <c r="HAQ463" s="2"/>
      <c r="HAR463" s="2"/>
      <c r="HAS463" s="2"/>
      <c r="HAT463" s="2"/>
      <c r="HAU463" s="2"/>
      <c r="HAV463" s="2"/>
      <c r="HAW463" s="2"/>
      <c r="HAX463" s="2"/>
      <c r="HAY463" s="2"/>
      <c r="HAZ463" s="2"/>
      <c r="HBA463" s="2"/>
      <c r="HBB463" s="2"/>
      <c r="HBC463" s="2"/>
      <c r="HBD463" s="2"/>
      <c r="HBE463" s="2"/>
      <c r="HBF463" s="2"/>
      <c r="HBG463" s="2"/>
      <c r="HBH463" s="2"/>
      <c r="HBI463" s="2"/>
      <c r="HBJ463" s="2"/>
      <c r="HBK463" s="2"/>
      <c r="HBL463" s="2"/>
      <c r="HBM463" s="2"/>
      <c r="HBN463" s="2"/>
      <c r="HBO463" s="2"/>
      <c r="HBP463" s="2"/>
      <c r="HBQ463" s="2"/>
      <c r="HBR463" s="2"/>
      <c r="HBS463" s="2"/>
      <c r="HBT463" s="2"/>
      <c r="HBU463" s="2"/>
      <c r="HBV463" s="2"/>
      <c r="HBW463" s="2"/>
      <c r="HBX463" s="2"/>
      <c r="HBY463" s="2"/>
      <c r="HBZ463" s="2"/>
      <c r="HCA463" s="2"/>
      <c r="HCB463" s="2"/>
      <c r="HCC463" s="2"/>
      <c r="HCD463" s="2"/>
      <c r="HCE463" s="2"/>
      <c r="HCF463" s="2"/>
      <c r="HCG463" s="2"/>
      <c r="HCH463" s="2"/>
      <c r="HCI463" s="2"/>
      <c r="HCJ463" s="2"/>
      <c r="HCK463" s="2"/>
      <c r="HCL463" s="2"/>
      <c r="HCM463" s="2"/>
      <c r="HCN463" s="2"/>
      <c r="HCO463" s="2"/>
      <c r="HCP463" s="2"/>
      <c r="HCQ463" s="2"/>
      <c r="HCR463" s="2"/>
      <c r="HCS463" s="2"/>
      <c r="HCT463" s="2"/>
      <c r="HCU463" s="2"/>
      <c r="HCV463" s="2"/>
      <c r="HCW463" s="2"/>
      <c r="HCX463" s="2"/>
      <c r="HCY463" s="2"/>
      <c r="HCZ463" s="2"/>
      <c r="HDA463" s="2"/>
      <c r="HDB463" s="2"/>
      <c r="HDC463" s="2"/>
      <c r="HDD463" s="2"/>
      <c r="HDE463" s="2"/>
      <c r="HDF463" s="2"/>
      <c r="HDG463" s="2"/>
      <c r="HDH463" s="2"/>
      <c r="HDI463" s="2"/>
      <c r="HDJ463" s="2"/>
      <c r="HDK463" s="2"/>
      <c r="HDL463" s="2"/>
      <c r="HDM463" s="2"/>
      <c r="HDN463" s="2"/>
      <c r="HDO463" s="2"/>
      <c r="HDP463" s="2"/>
      <c r="HDQ463" s="2"/>
      <c r="HDR463" s="2"/>
      <c r="HDS463" s="2"/>
      <c r="HDT463" s="2"/>
      <c r="HDU463" s="2"/>
      <c r="HDV463" s="2"/>
      <c r="HDW463" s="2"/>
      <c r="HDX463" s="2"/>
      <c r="HDY463" s="2"/>
      <c r="HDZ463" s="2"/>
      <c r="HEA463" s="2"/>
      <c r="HEB463" s="2"/>
      <c r="HEC463" s="2"/>
      <c r="HED463" s="2"/>
      <c r="HEE463" s="2"/>
      <c r="HEF463" s="2"/>
      <c r="HEG463" s="2"/>
      <c r="HEH463" s="2"/>
      <c r="HEI463" s="2"/>
      <c r="HEJ463" s="2"/>
      <c r="HEK463" s="2"/>
      <c r="HEL463" s="2"/>
      <c r="HEM463" s="2"/>
      <c r="HEN463" s="2"/>
      <c r="HEO463" s="2"/>
      <c r="HEP463" s="2"/>
      <c r="HEQ463" s="2"/>
      <c r="HER463" s="2"/>
      <c r="HES463" s="2"/>
      <c r="HET463" s="2"/>
      <c r="HEU463" s="2"/>
      <c r="HEV463" s="2"/>
      <c r="HEW463" s="2"/>
      <c r="HEX463" s="2"/>
      <c r="HEY463" s="2"/>
      <c r="HEZ463" s="2"/>
      <c r="HFA463" s="2"/>
      <c r="HFB463" s="2"/>
      <c r="HFC463" s="2"/>
      <c r="HFD463" s="2"/>
      <c r="HFE463" s="2"/>
      <c r="HFF463" s="2"/>
      <c r="HFG463" s="2"/>
      <c r="HFH463" s="2"/>
      <c r="HFI463" s="2"/>
      <c r="HFJ463" s="2"/>
      <c r="HFK463" s="2"/>
      <c r="HFL463" s="2"/>
      <c r="HFM463" s="2"/>
      <c r="HFN463" s="2"/>
      <c r="HFO463" s="2"/>
      <c r="HFP463" s="2"/>
      <c r="HFQ463" s="2"/>
      <c r="HFR463" s="2"/>
      <c r="HFS463" s="2"/>
      <c r="HFT463" s="2"/>
      <c r="HFU463" s="2"/>
      <c r="HFV463" s="2"/>
      <c r="HFW463" s="2"/>
      <c r="HFX463" s="2"/>
      <c r="HFY463" s="2"/>
      <c r="HFZ463" s="2"/>
      <c r="HGA463" s="2"/>
      <c r="HGB463" s="2"/>
      <c r="HGC463" s="2"/>
      <c r="HGD463" s="2"/>
      <c r="HGE463" s="2"/>
      <c r="HGF463" s="2"/>
      <c r="HGG463" s="2"/>
      <c r="HGH463" s="2"/>
      <c r="HGI463" s="2"/>
      <c r="HGJ463" s="2"/>
      <c r="HGK463" s="2"/>
      <c r="HGL463" s="2"/>
      <c r="HGM463" s="2"/>
      <c r="HGN463" s="2"/>
      <c r="HGO463" s="2"/>
      <c r="HGP463" s="2"/>
      <c r="HGQ463" s="2"/>
      <c r="HGR463" s="2"/>
      <c r="HGS463" s="2"/>
      <c r="HGT463" s="2"/>
      <c r="HGU463" s="2"/>
      <c r="HGV463" s="2"/>
      <c r="HGW463" s="2"/>
      <c r="HGX463" s="2"/>
      <c r="HGY463" s="2"/>
      <c r="HGZ463" s="2"/>
      <c r="HHA463" s="2"/>
      <c r="HHB463" s="2"/>
      <c r="HHC463" s="2"/>
      <c r="HHD463" s="2"/>
      <c r="HHE463" s="2"/>
      <c r="HHF463" s="2"/>
      <c r="HHG463" s="2"/>
      <c r="HHH463" s="2"/>
      <c r="HHI463" s="2"/>
      <c r="HHJ463" s="2"/>
      <c r="HHK463" s="2"/>
      <c r="HHL463" s="2"/>
      <c r="HHM463" s="2"/>
      <c r="HHN463" s="2"/>
      <c r="HHO463" s="2"/>
      <c r="HHP463" s="2"/>
      <c r="HHQ463" s="2"/>
      <c r="HHR463" s="2"/>
      <c r="HHS463" s="2"/>
      <c r="HHT463" s="2"/>
      <c r="HHU463" s="2"/>
      <c r="HHV463" s="2"/>
      <c r="HHW463" s="2"/>
      <c r="HHX463" s="2"/>
      <c r="HHY463" s="2"/>
      <c r="HHZ463" s="2"/>
      <c r="HIA463" s="2"/>
      <c r="HIB463" s="2"/>
      <c r="HIC463" s="2"/>
      <c r="HID463" s="2"/>
      <c r="HIE463" s="2"/>
      <c r="HIF463" s="2"/>
      <c r="HIG463" s="2"/>
      <c r="HIH463" s="2"/>
      <c r="HII463" s="2"/>
      <c r="HIJ463" s="2"/>
      <c r="HIK463" s="2"/>
      <c r="HIL463" s="2"/>
      <c r="HIM463" s="2"/>
      <c r="HIN463" s="2"/>
      <c r="HIO463" s="2"/>
      <c r="HIP463" s="2"/>
      <c r="HIQ463" s="2"/>
      <c r="HIR463" s="2"/>
      <c r="HIS463" s="2"/>
      <c r="HIT463" s="2"/>
      <c r="HIU463" s="2"/>
      <c r="HIV463" s="2"/>
      <c r="HIW463" s="2"/>
      <c r="HIX463" s="2"/>
      <c r="HIY463" s="2"/>
      <c r="HIZ463" s="2"/>
      <c r="HJA463" s="2"/>
      <c r="HJB463" s="2"/>
      <c r="HJC463" s="2"/>
      <c r="HJD463" s="2"/>
      <c r="HJE463" s="2"/>
      <c r="HJF463" s="2"/>
      <c r="HJG463" s="2"/>
      <c r="HJH463" s="2"/>
      <c r="HJI463" s="2"/>
      <c r="HJJ463" s="2"/>
      <c r="HJK463" s="2"/>
      <c r="HJL463" s="2"/>
      <c r="HJM463" s="2"/>
      <c r="HJN463" s="2"/>
      <c r="HJO463" s="2"/>
      <c r="HJP463" s="2"/>
      <c r="HJQ463" s="2"/>
      <c r="HJR463" s="2"/>
      <c r="HJS463" s="2"/>
      <c r="HJT463" s="2"/>
      <c r="HJU463" s="2"/>
      <c r="HJV463" s="2"/>
      <c r="HJW463" s="2"/>
      <c r="HJX463" s="2"/>
      <c r="HJY463" s="2"/>
      <c r="HJZ463" s="2"/>
      <c r="HKA463" s="2"/>
      <c r="HKB463" s="2"/>
      <c r="HKC463" s="2"/>
      <c r="HKD463" s="2"/>
      <c r="HKE463" s="2"/>
      <c r="HKF463" s="2"/>
      <c r="HKG463" s="2"/>
      <c r="HKH463" s="2"/>
      <c r="HKI463" s="2"/>
      <c r="HKJ463" s="2"/>
      <c r="HKK463" s="2"/>
      <c r="HKL463" s="2"/>
      <c r="HKM463" s="2"/>
      <c r="HKN463" s="2"/>
      <c r="HKO463" s="2"/>
      <c r="HKP463" s="2"/>
      <c r="HKQ463" s="2"/>
      <c r="HKR463" s="2"/>
      <c r="HKS463" s="2"/>
      <c r="HKT463" s="2"/>
      <c r="HKU463" s="2"/>
      <c r="HKV463" s="2"/>
      <c r="HKW463" s="2"/>
      <c r="HKX463" s="2"/>
      <c r="HKY463" s="2"/>
      <c r="HKZ463" s="2"/>
      <c r="HLA463" s="2"/>
      <c r="HLB463" s="2"/>
      <c r="HLC463" s="2"/>
      <c r="HLD463" s="2"/>
      <c r="HLE463" s="2"/>
      <c r="HLF463" s="2"/>
      <c r="HLG463" s="2"/>
      <c r="HLH463" s="2"/>
      <c r="HLI463" s="2"/>
      <c r="HLJ463" s="2"/>
      <c r="HLK463" s="2"/>
      <c r="HLL463" s="2"/>
      <c r="HLM463" s="2"/>
      <c r="HLN463" s="2"/>
      <c r="HLO463" s="2"/>
      <c r="HLP463" s="2"/>
      <c r="HLQ463" s="2"/>
      <c r="HLR463" s="2"/>
      <c r="HLS463" s="2"/>
      <c r="HLT463" s="2"/>
      <c r="HLU463" s="2"/>
      <c r="HLV463" s="2"/>
      <c r="HLW463" s="2"/>
      <c r="HLX463" s="2"/>
      <c r="HLY463" s="2"/>
      <c r="HLZ463" s="2"/>
      <c r="HMA463" s="2"/>
      <c r="HMB463" s="2"/>
      <c r="HMC463" s="2"/>
      <c r="HMD463" s="2"/>
      <c r="HME463" s="2"/>
      <c r="HMF463" s="2"/>
      <c r="HMG463" s="2"/>
      <c r="HMH463" s="2"/>
      <c r="HMI463" s="2"/>
      <c r="HMJ463" s="2"/>
      <c r="HMK463" s="2"/>
      <c r="HML463" s="2"/>
      <c r="HMM463" s="2"/>
      <c r="HMN463" s="2"/>
      <c r="HMO463" s="2"/>
      <c r="HMP463" s="2"/>
      <c r="HMQ463" s="2"/>
      <c r="HMR463" s="2"/>
      <c r="HMS463" s="2"/>
      <c r="HMT463" s="2"/>
      <c r="HMU463" s="2"/>
      <c r="HMV463" s="2"/>
      <c r="HMW463" s="2"/>
      <c r="HMX463" s="2"/>
      <c r="HMY463" s="2"/>
      <c r="HMZ463" s="2"/>
      <c r="HNA463" s="2"/>
      <c r="HNB463" s="2"/>
      <c r="HNC463" s="2"/>
      <c r="HND463" s="2"/>
      <c r="HNE463" s="2"/>
      <c r="HNF463" s="2"/>
      <c r="HNG463" s="2"/>
      <c r="HNH463" s="2"/>
      <c r="HNI463" s="2"/>
      <c r="HNJ463" s="2"/>
      <c r="HNK463" s="2"/>
      <c r="HNL463" s="2"/>
      <c r="HNM463" s="2"/>
      <c r="HNN463" s="2"/>
      <c r="HNO463" s="2"/>
      <c r="HNP463" s="2"/>
      <c r="HNQ463" s="2"/>
      <c r="HNR463" s="2"/>
      <c r="HNS463" s="2"/>
      <c r="HNT463" s="2"/>
      <c r="HNU463" s="2"/>
      <c r="HNV463" s="2"/>
      <c r="HNW463" s="2"/>
      <c r="HNX463" s="2"/>
      <c r="HNY463" s="2"/>
      <c r="HNZ463" s="2"/>
      <c r="HOA463" s="2"/>
      <c r="HOB463" s="2"/>
      <c r="HOC463" s="2"/>
      <c r="HOD463" s="2"/>
      <c r="HOE463" s="2"/>
      <c r="HOF463" s="2"/>
      <c r="HOG463" s="2"/>
      <c r="HOH463" s="2"/>
      <c r="HOI463" s="2"/>
      <c r="HOJ463" s="2"/>
      <c r="HOK463" s="2"/>
      <c r="HOL463" s="2"/>
      <c r="HOM463" s="2"/>
      <c r="HON463" s="2"/>
      <c r="HOO463" s="2"/>
      <c r="HOP463" s="2"/>
      <c r="HOQ463" s="2"/>
      <c r="HOR463" s="2"/>
      <c r="HOS463" s="2"/>
      <c r="HOT463" s="2"/>
      <c r="HOU463" s="2"/>
      <c r="HOV463" s="2"/>
      <c r="HOW463" s="2"/>
      <c r="HOX463" s="2"/>
      <c r="HOY463" s="2"/>
      <c r="HOZ463" s="2"/>
      <c r="HPA463" s="2"/>
      <c r="HPB463" s="2"/>
      <c r="HPC463" s="2"/>
      <c r="HPD463" s="2"/>
      <c r="HPE463" s="2"/>
      <c r="HPF463" s="2"/>
      <c r="HPG463" s="2"/>
      <c r="HPH463" s="2"/>
      <c r="HPI463" s="2"/>
      <c r="HPJ463" s="2"/>
      <c r="HPK463" s="2"/>
      <c r="HPL463" s="2"/>
      <c r="HPM463" s="2"/>
      <c r="HPN463" s="2"/>
      <c r="HPO463" s="2"/>
      <c r="HPP463" s="2"/>
      <c r="HPQ463" s="2"/>
      <c r="HPR463" s="2"/>
      <c r="HPS463" s="2"/>
      <c r="HPT463" s="2"/>
      <c r="HPU463" s="2"/>
      <c r="HPV463" s="2"/>
      <c r="HPW463" s="2"/>
      <c r="HPX463" s="2"/>
      <c r="HPY463" s="2"/>
      <c r="HPZ463" s="2"/>
      <c r="HQA463" s="2"/>
      <c r="HQB463" s="2"/>
      <c r="HQC463" s="2"/>
      <c r="HQD463" s="2"/>
      <c r="HQE463" s="2"/>
      <c r="HQF463" s="2"/>
      <c r="HQG463" s="2"/>
      <c r="HQH463" s="2"/>
      <c r="HQI463" s="2"/>
      <c r="HQJ463" s="2"/>
      <c r="HQK463" s="2"/>
      <c r="HQL463" s="2"/>
      <c r="HQM463" s="2"/>
      <c r="HQN463" s="2"/>
      <c r="HQO463" s="2"/>
      <c r="HQP463" s="2"/>
      <c r="HQQ463" s="2"/>
      <c r="HQR463" s="2"/>
      <c r="HQS463" s="2"/>
      <c r="HQT463" s="2"/>
      <c r="HQU463" s="2"/>
      <c r="HQV463" s="2"/>
      <c r="HQW463" s="2"/>
      <c r="HQX463" s="2"/>
      <c r="HQY463" s="2"/>
      <c r="HQZ463" s="2"/>
      <c r="HRA463" s="2"/>
      <c r="HRB463" s="2"/>
      <c r="HRC463" s="2"/>
      <c r="HRD463" s="2"/>
      <c r="HRE463" s="2"/>
      <c r="HRF463" s="2"/>
      <c r="HRG463" s="2"/>
      <c r="HRH463" s="2"/>
      <c r="HRI463" s="2"/>
      <c r="HRJ463" s="2"/>
      <c r="HRK463" s="2"/>
      <c r="HRL463" s="2"/>
      <c r="HRM463" s="2"/>
      <c r="HRN463" s="2"/>
      <c r="HRO463" s="2"/>
      <c r="HRP463" s="2"/>
      <c r="HRQ463" s="2"/>
      <c r="HRR463" s="2"/>
      <c r="HRS463" s="2"/>
      <c r="HRT463" s="2"/>
      <c r="HRU463" s="2"/>
      <c r="HRV463" s="2"/>
      <c r="HRW463" s="2"/>
      <c r="HRX463" s="2"/>
      <c r="HRY463" s="2"/>
      <c r="HRZ463" s="2"/>
      <c r="HSA463" s="2"/>
      <c r="HSB463" s="2"/>
      <c r="HSC463" s="2"/>
      <c r="HSD463" s="2"/>
      <c r="HSE463" s="2"/>
      <c r="HSF463" s="2"/>
      <c r="HSG463" s="2"/>
      <c r="HSH463" s="2"/>
      <c r="HSI463" s="2"/>
      <c r="HSJ463" s="2"/>
      <c r="HSK463" s="2"/>
      <c r="HSL463" s="2"/>
      <c r="HSM463" s="2"/>
      <c r="HSN463" s="2"/>
      <c r="HSO463" s="2"/>
      <c r="HSP463" s="2"/>
      <c r="HSQ463" s="2"/>
      <c r="HSR463" s="2"/>
      <c r="HSS463" s="2"/>
      <c r="HST463" s="2"/>
      <c r="HSU463" s="2"/>
      <c r="HSV463" s="2"/>
      <c r="HSW463" s="2"/>
      <c r="HSX463" s="2"/>
      <c r="HSY463" s="2"/>
      <c r="HSZ463" s="2"/>
      <c r="HTA463" s="2"/>
      <c r="HTB463" s="2"/>
      <c r="HTC463" s="2"/>
      <c r="HTD463" s="2"/>
      <c r="HTE463" s="2"/>
      <c r="HTF463" s="2"/>
      <c r="HTG463" s="2"/>
      <c r="HTH463" s="2"/>
      <c r="HTI463" s="2"/>
      <c r="HTJ463" s="2"/>
      <c r="HTK463" s="2"/>
      <c r="HTL463" s="2"/>
      <c r="HTM463" s="2"/>
      <c r="HTN463" s="2"/>
      <c r="HTO463" s="2"/>
      <c r="HTP463" s="2"/>
      <c r="HTQ463" s="2"/>
      <c r="HTR463" s="2"/>
      <c r="HTS463" s="2"/>
      <c r="HTT463" s="2"/>
      <c r="HTU463" s="2"/>
      <c r="HTV463" s="2"/>
      <c r="HTW463" s="2"/>
      <c r="HTX463" s="2"/>
      <c r="HTY463" s="2"/>
      <c r="HTZ463" s="2"/>
      <c r="HUA463" s="2"/>
      <c r="HUB463" s="2"/>
      <c r="HUC463" s="2"/>
      <c r="HUD463" s="2"/>
      <c r="HUE463" s="2"/>
      <c r="HUF463" s="2"/>
      <c r="HUG463" s="2"/>
      <c r="HUH463" s="2"/>
      <c r="HUI463" s="2"/>
      <c r="HUJ463" s="2"/>
      <c r="HUK463" s="2"/>
      <c r="HUL463" s="2"/>
      <c r="HUM463" s="2"/>
      <c r="HUN463" s="2"/>
      <c r="HUO463" s="2"/>
      <c r="HUP463" s="2"/>
      <c r="HUQ463" s="2"/>
      <c r="HUR463" s="2"/>
      <c r="HUS463" s="2"/>
      <c r="HUT463" s="2"/>
      <c r="HUU463" s="2"/>
      <c r="HUV463" s="2"/>
      <c r="HUW463" s="2"/>
      <c r="HUX463" s="2"/>
      <c r="HUY463" s="2"/>
      <c r="HUZ463" s="2"/>
      <c r="HVA463" s="2"/>
      <c r="HVB463" s="2"/>
      <c r="HVC463" s="2"/>
      <c r="HVD463" s="2"/>
      <c r="HVE463" s="2"/>
      <c r="HVF463" s="2"/>
      <c r="HVG463" s="2"/>
      <c r="HVH463" s="2"/>
      <c r="HVI463" s="2"/>
      <c r="HVJ463" s="2"/>
      <c r="HVK463" s="2"/>
      <c r="HVL463" s="2"/>
      <c r="HVM463" s="2"/>
      <c r="HVN463" s="2"/>
      <c r="HVO463" s="2"/>
      <c r="HVP463" s="2"/>
      <c r="HVQ463" s="2"/>
      <c r="HVR463" s="2"/>
      <c r="HVS463" s="2"/>
      <c r="HVT463" s="2"/>
      <c r="HVU463" s="2"/>
      <c r="HVV463" s="2"/>
      <c r="HVW463" s="2"/>
      <c r="HVX463" s="2"/>
      <c r="HVY463" s="2"/>
      <c r="HVZ463" s="2"/>
      <c r="HWA463" s="2"/>
      <c r="HWB463" s="2"/>
      <c r="HWC463" s="2"/>
      <c r="HWD463" s="2"/>
      <c r="HWE463" s="2"/>
      <c r="HWF463" s="2"/>
      <c r="HWG463" s="2"/>
      <c r="HWH463" s="2"/>
      <c r="HWI463" s="2"/>
      <c r="HWJ463" s="2"/>
      <c r="HWK463" s="2"/>
      <c r="HWL463" s="2"/>
      <c r="HWM463" s="2"/>
      <c r="HWN463" s="2"/>
      <c r="HWO463" s="2"/>
      <c r="HWP463" s="2"/>
      <c r="HWQ463" s="2"/>
      <c r="HWR463" s="2"/>
      <c r="HWS463" s="2"/>
      <c r="HWT463" s="2"/>
      <c r="HWU463" s="2"/>
      <c r="HWV463" s="2"/>
      <c r="HWW463" s="2"/>
      <c r="HWX463" s="2"/>
      <c r="HWY463" s="2"/>
      <c r="HWZ463" s="2"/>
      <c r="HXA463" s="2"/>
      <c r="HXB463" s="2"/>
      <c r="HXC463" s="2"/>
      <c r="HXD463" s="2"/>
      <c r="HXE463" s="2"/>
      <c r="HXF463" s="2"/>
      <c r="HXG463" s="2"/>
      <c r="HXH463" s="2"/>
      <c r="HXI463" s="2"/>
      <c r="HXJ463" s="2"/>
      <c r="HXK463" s="2"/>
      <c r="HXL463" s="2"/>
      <c r="HXM463" s="2"/>
      <c r="HXN463" s="2"/>
      <c r="HXO463" s="2"/>
      <c r="HXP463" s="2"/>
      <c r="HXQ463" s="2"/>
      <c r="HXR463" s="2"/>
      <c r="HXS463" s="2"/>
      <c r="HXT463" s="2"/>
      <c r="HXU463" s="2"/>
      <c r="HXV463" s="2"/>
      <c r="HXW463" s="2"/>
      <c r="HXX463" s="2"/>
      <c r="HXY463" s="2"/>
      <c r="HXZ463" s="2"/>
      <c r="HYA463" s="2"/>
      <c r="HYB463" s="2"/>
      <c r="HYC463" s="2"/>
      <c r="HYD463" s="2"/>
      <c r="HYE463" s="2"/>
      <c r="HYF463" s="2"/>
      <c r="HYG463" s="2"/>
      <c r="HYH463" s="2"/>
      <c r="HYI463" s="2"/>
      <c r="HYJ463" s="2"/>
      <c r="HYK463" s="2"/>
      <c r="HYL463" s="2"/>
      <c r="HYM463" s="2"/>
      <c r="HYN463" s="2"/>
      <c r="HYO463" s="2"/>
      <c r="HYP463" s="2"/>
      <c r="HYQ463" s="2"/>
      <c r="HYR463" s="2"/>
      <c r="HYS463" s="2"/>
      <c r="HYT463" s="2"/>
      <c r="HYU463" s="2"/>
      <c r="HYV463" s="2"/>
      <c r="HYW463" s="2"/>
      <c r="HYX463" s="2"/>
      <c r="HYY463" s="2"/>
      <c r="HYZ463" s="2"/>
      <c r="HZA463" s="2"/>
      <c r="HZB463" s="2"/>
      <c r="HZC463" s="2"/>
      <c r="HZD463" s="2"/>
      <c r="HZE463" s="2"/>
      <c r="HZF463" s="2"/>
      <c r="HZG463" s="2"/>
      <c r="HZH463" s="2"/>
      <c r="HZI463" s="2"/>
      <c r="HZJ463" s="2"/>
      <c r="HZK463" s="2"/>
      <c r="HZL463" s="2"/>
      <c r="HZM463" s="2"/>
      <c r="HZN463" s="2"/>
      <c r="HZO463" s="2"/>
      <c r="HZP463" s="2"/>
      <c r="HZQ463" s="2"/>
      <c r="HZR463" s="2"/>
      <c r="HZS463" s="2"/>
      <c r="HZT463" s="2"/>
      <c r="HZU463" s="2"/>
      <c r="HZV463" s="2"/>
      <c r="HZW463" s="2"/>
      <c r="HZX463" s="2"/>
      <c r="HZY463" s="2"/>
      <c r="HZZ463" s="2"/>
      <c r="IAA463" s="2"/>
      <c r="IAB463" s="2"/>
      <c r="IAC463" s="2"/>
      <c r="IAD463" s="2"/>
      <c r="IAE463" s="2"/>
      <c r="IAF463" s="2"/>
      <c r="IAG463" s="2"/>
      <c r="IAH463" s="2"/>
      <c r="IAI463" s="2"/>
      <c r="IAJ463" s="2"/>
      <c r="IAK463" s="2"/>
      <c r="IAL463" s="2"/>
      <c r="IAM463" s="2"/>
      <c r="IAN463" s="2"/>
      <c r="IAO463" s="2"/>
      <c r="IAP463" s="2"/>
      <c r="IAQ463" s="2"/>
      <c r="IAR463" s="2"/>
      <c r="IAS463" s="2"/>
      <c r="IAT463" s="2"/>
      <c r="IAU463" s="2"/>
      <c r="IAV463" s="2"/>
      <c r="IAW463" s="2"/>
      <c r="IAX463" s="2"/>
      <c r="IAY463" s="2"/>
      <c r="IAZ463" s="2"/>
      <c r="IBA463" s="2"/>
      <c r="IBB463" s="2"/>
      <c r="IBC463" s="2"/>
      <c r="IBD463" s="2"/>
      <c r="IBE463" s="2"/>
      <c r="IBF463" s="2"/>
      <c r="IBG463" s="2"/>
      <c r="IBH463" s="2"/>
      <c r="IBI463" s="2"/>
      <c r="IBJ463" s="2"/>
      <c r="IBK463" s="2"/>
      <c r="IBL463" s="2"/>
      <c r="IBM463" s="2"/>
      <c r="IBN463" s="2"/>
      <c r="IBO463" s="2"/>
      <c r="IBP463" s="2"/>
      <c r="IBQ463" s="2"/>
      <c r="IBR463" s="2"/>
      <c r="IBS463" s="2"/>
      <c r="IBT463" s="2"/>
      <c r="IBU463" s="2"/>
      <c r="IBV463" s="2"/>
      <c r="IBW463" s="2"/>
      <c r="IBX463" s="2"/>
      <c r="IBY463" s="2"/>
      <c r="IBZ463" s="2"/>
      <c r="ICA463" s="2"/>
      <c r="ICB463" s="2"/>
      <c r="ICC463" s="2"/>
      <c r="ICD463" s="2"/>
      <c r="ICE463" s="2"/>
      <c r="ICF463" s="2"/>
      <c r="ICG463" s="2"/>
      <c r="ICH463" s="2"/>
      <c r="ICI463" s="2"/>
      <c r="ICJ463" s="2"/>
      <c r="ICK463" s="2"/>
      <c r="ICL463" s="2"/>
      <c r="ICM463" s="2"/>
      <c r="ICN463" s="2"/>
      <c r="ICO463" s="2"/>
      <c r="ICP463" s="2"/>
      <c r="ICQ463" s="2"/>
      <c r="ICR463" s="2"/>
      <c r="ICS463" s="2"/>
      <c r="ICT463" s="2"/>
      <c r="ICU463" s="2"/>
      <c r="ICV463" s="2"/>
      <c r="ICW463" s="2"/>
      <c r="ICX463" s="2"/>
      <c r="ICY463" s="2"/>
      <c r="ICZ463" s="2"/>
      <c r="IDA463" s="2"/>
      <c r="IDB463" s="2"/>
      <c r="IDC463" s="2"/>
      <c r="IDD463" s="2"/>
      <c r="IDE463" s="2"/>
      <c r="IDF463" s="2"/>
      <c r="IDG463" s="2"/>
      <c r="IDH463" s="2"/>
      <c r="IDI463" s="2"/>
      <c r="IDJ463" s="2"/>
      <c r="IDK463" s="2"/>
      <c r="IDL463" s="2"/>
      <c r="IDM463" s="2"/>
      <c r="IDN463" s="2"/>
      <c r="IDO463" s="2"/>
      <c r="IDP463" s="2"/>
      <c r="IDQ463" s="2"/>
      <c r="IDR463" s="2"/>
      <c r="IDS463" s="2"/>
      <c r="IDT463" s="2"/>
      <c r="IDU463" s="2"/>
      <c r="IDV463" s="2"/>
      <c r="IDW463" s="2"/>
      <c r="IDX463" s="2"/>
      <c r="IDY463" s="2"/>
      <c r="IDZ463" s="2"/>
      <c r="IEA463" s="2"/>
      <c r="IEB463" s="2"/>
      <c r="IEC463" s="2"/>
      <c r="IED463" s="2"/>
      <c r="IEE463" s="2"/>
      <c r="IEF463" s="2"/>
      <c r="IEG463" s="2"/>
      <c r="IEH463" s="2"/>
      <c r="IEI463" s="2"/>
      <c r="IEJ463" s="2"/>
      <c r="IEK463" s="2"/>
      <c r="IEL463" s="2"/>
      <c r="IEM463" s="2"/>
      <c r="IEN463" s="2"/>
      <c r="IEO463" s="2"/>
      <c r="IEP463" s="2"/>
      <c r="IEQ463" s="2"/>
      <c r="IER463" s="2"/>
      <c r="IES463" s="2"/>
      <c r="IET463" s="2"/>
      <c r="IEU463" s="2"/>
      <c r="IEV463" s="2"/>
      <c r="IEW463" s="2"/>
      <c r="IEX463" s="2"/>
      <c r="IEY463" s="2"/>
      <c r="IEZ463" s="2"/>
      <c r="IFA463" s="2"/>
      <c r="IFB463" s="2"/>
      <c r="IFC463" s="2"/>
      <c r="IFD463" s="2"/>
      <c r="IFE463" s="2"/>
      <c r="IFF463" s="2"/>
      <c r="IFG463" s="2"/>
      <c r="IFH463" s="2"/>
      <c r="IFI463" s="2"/>
      <c r="IFJ463" s="2"/>
      <c r="IFK463" s="2"/>
      <c r="IFL463" s="2"/>
      <c r="IFM463" s="2"/>
      <c r="IFN463" s="2"/>
      <c r="IFO463" s="2"/>
      <c r="IFP463" s="2"/>
      <c r="IFQ463" s="2"/>
      <c r="IFR463" s="2"/>
      <c r="IFS463" s="2"/>
      <c r="IFT463" s="2"/>
      <c r="IFU463" s="2"/>
      <c r="IFV463" s="2"/>
      <c r="IFW463" s="2"/>
      <c r="IFX463" s="2"/>
      <c r="IFY463" s="2"/>
      <c r="IFZ463" s="2"/>
      <c r="IGA463" s="2"/>
      <c r="IGB463" s="2"/>
      <c r="IGC463" s="2"/>
      <c r="IGD463" s="2"/>
      <c r="IGE463" s="2"/>
      <c r="IGF463" s="2"/>
      <c r="IGG463" s="2"/>
      <c r="IGH463" s="2"/>
      <c r="IGI463" s="2"/>
      <c r="IGJ463" s="2"/>
      <c r="IGK463" s="2"/>
      <c r="IGL463" s="2"/>
      <c r="IGM463" s="2"/>
      <c r="IGN463" s="2"/>
      <c r="IGO463" s="2"/>
      <c r="IGP463" s="2"/>
      <c r="IGQ463" s="2"/>
      <c r="IGR463" s="2"/>
      <c r="IGS463" s="2"/>
      <c r="IGT463" s="2"/>
      <c r="IGU463" s="2"/>
      <c r="IGV463" s="2"/>
      <c r="IGW463" s="2"/>
      <c r="IGX463" s="2"/>
      <c r="IGY463" s="2"/>
      <c r="IGZ463" s="2"/>
      <c r="IHA463" s="2"/>
      <c r="IHB463" s="2"/>
      <c r="IHC463" s="2"/>
      <c r="IHD463" s="2"/>
      <c r="IHE463" s="2"/>
      <c r="IHF463" s="2"/>
      <c r="IHG463" s="2"/>
      <c r="IHH463" s="2"/>
      <c r="IHI463" s="2"/>
      <c r="IHJ463" s="2"/>
      <c r="IHK463" s="2"/>
      <c r="IHL463" s="2"/>
      <c r="IHM463" s="2"/>
      <c r="IHN463" s="2"/>
      <c r="IHO463" s="2"/>
      <c r="IHP463" s="2"/>
      <c r="IHQ463" s="2"/>
      <c r="IHR463" s="2"/>
      <c r="IHS463" s="2"/>
      <c r="IHT463" s="2"/>
      <c r="IHU463" s="2"/>
      <c r="IHV463" s="2"/>
      <c r="IHW463" s="2"/>
      <c r="IHX463" s="2"/>
      <c r="IHY463" s="2"/>
      <c r="IHZ463" s="2"/>
      <c r="IIA463" s="2"/>
      <c r="IIB463" s="2"/>
      <c r="IIC463" s="2"/>
      <c r="IID463" s="2"/>
      <c r="IIE463" s="2"/>
      <c r="IIF463" s="2"/>
      <c r="IIG463" s="2"/>
      <c r="IIH463" s="2"/>
      <c r="III463" s="2"/>
      <c r="IIJ463" s="2"/>
      <c r="IIK463" s="2"/>
      <c r="IIL463" s="2"/>
      <c r="IIM463" s="2"/>
      <c r="IIN463" s="2"/>
      <c r="IIO463" s="2"/>
      <c r="IIP463" s="2"/>
      <c r="IIQ463" s="2"/>
      <c r="IIR463" s="2"/>
      <c r="IIS463" s="2"/>
      <c r="IIT463" s="2"/>
      <c r="IIU463" s="2"/>
      <c r="IIV463" s="2"/>
      <c r="IIW463" s="2"/>
      <c r="IIX463" s="2"/>
      <c r="IIY463" s="2"/>
      <c r="IIZ463" s="2"/>
      <c r="IJA463" s="2"/>
      <c r="IJB463" s="2"/>
      <c r="IJC463" s="2"/>
      <c r="IJD463" s="2"/>
      <c r="IJE463" s="2"/>
      <c r="IJF463" s="2"/>
      <c r="IJG463" s="2"/>
      <c r="IJH463" s="2"/>
      <c r="IJI463" s="2"/>
      <c r="IJJ463" s="2"/>
      <c r="IJK463" s="2"/>
      <c r="IJL463" s="2"/>
      <c r="IJM463" s="2"/>
      <c r="IJN463" s="2"/>
      <c r="IJO463" s="2"/>
      <c r="IJP463" s="2"/>
      <c r="IJQ463" s="2"/>
      <c r="IJR463" s="2"/>
      <c r="IJS463" s="2"/>
      <c r="IJT463" s="2"/>
      <c r="IJU463" s="2"/>
      <c r="IJV463" s="2"/>
      <c r="IJW463" s="2"/>
      <c r="IJX463" s="2"/>
      <c r="IJY463" s="2"/>
      <c r="IJZ463" s="2"/>
      <c r="IKA463" s="2"/>
      <c r="IKB463" s="2"/>
      <c r="IKC463" s="2"/>
      <c r="IKD463" s="2"/>
      <c r="IKE463" s="2"/>
      <c r="IKF463" s="2"/>
      <c r="IKG463" s="2"/>
      <c r="IKH463" s="2"/>
      <c r="IKI463" s="2"/>
      <c r="IKJ463" s="2"/>
      <c r="IKK463" s="2"/>
      <c r="IKL463" s="2"/>
      <c r="IKM463" s="2"/>
      <c r="IKN463" s="2"/>
      <c r="IKO463" s="2"/>
      <c r="IKP463" s="2"/>
      <c r="IKQ463" s="2"/>
      <c r="IKR463" s="2"/>
      <c r="IKS463" s="2"/>
      <c r="IKT463" s="2"/>
      <c r="IKU463" s="2"/>
      <c r="IKV463" s="2"/>
      <c r="IKW463" s="2"/>
      <c r="IKX463" s="2"/>
      <c r="IKY463" s="2"/>
      <c r="IKZ463" s="2"/>
      <c r="ILA463" s="2"/>
      <c r="ILB463" s="2"/>
      <c r="ILC463" s="2"/>
      <c r="ILD463" s="2"/>
      <c r="ILE463" s="2"/>
      <c r="ILF463" s="2"/>
      <c r="ILG463" s="2"/>
      <c r="ILH463" s="2"/>
      <c r="ILI463" s="2"/>
      <c r="ILJ463" s="2"/>
      <c r="ILK463" s="2"/>
      <c r="ILL463" s="2"/>
      <c r="ILM463" s="2"/>
      <c r="ILN463" s="2"/>
      <c r="ILO463" s="2"/>
      <c r="ILP463" s="2"/>
      <c r="ILQ463" s="2"/>
      <c r="ILR463" s="2"/>
      <c r="ILS463" s="2"/>
      <c r="ILT463" s="2"/>
      <c r="ILU463" s="2"/>
      <c r="ILV463" s="2"/>
      <c r="ILW463" s="2"/>
      <c r="ILX463" s="2"/>
      <c r="ILY463" s="2"/>
      <c r="ILZ463" s="2"/>
      <c r="IMA463" s="2"/>
      <c r="IMB463" s="2"/>
      <c r="IMC463" s="2"/>
      <c r="IMD463" s="2"/>
      <c r="IME463" s="2"/>
      <c r="IMF463" s="2"/>
      <c r="IMG463" s="2"/>
      <c r="IMH463" s="2"/>
      <c r="IMI463" s="2"/>
      <c r="IMJ463" s="2"/>
      <c r="IMK463" s="2"/>
      <c r="IML463" s="2"/>
      <c r="IMM463" s="2"/>
      <c r="IMN463" s="2"/>
      <c r="IMO463" s="2"/>
      <c r="IMP463" s="2"/>
      <c r="IMQ463" s="2"/>
      <c r="IMR463" s="2"/>
      <c r="IMS463" s="2"/>
      <c r="IMT463" s="2"/>
      <c r="IMU463" s="2"/>
      <c r="IMV463" s="2"/>
      <c r="IMW463" s="2"/>
      <c r="IMX463" s="2"/>
      <c r="IMY463" s="2"/>
      <c r="IMZ463" s="2"/>
      <c r="INA463" s="2"/>
      <c r="INB463" s="2"/>
      <c r="INC463" s="2"/>
      <c r="IND463" s="2"/>
      <c r="INE463" s="2"/>
      <c r="INF463" s="2"/>
      <c r="ING463" s="2"/>
      <c r="INH463" s="2"/>
      <c r="INI463" s="2"/>
      <c r="INJ463" s="2"/>
      <c r="INK463" s="2"/>
      <c r="INL463" s="2"/>
      <c r="INM463" s="2"/>
      <c r="INN463" s="2"/>
      <c r="INO463" s="2"/>
      <c r="INP463" s="2"/>
      <c r="INQ463" s="2"/>
      <c r="INR463" s="2"/>
      <c r="INS463" s="2"/>
      <c r="INT463" s="2"/>
      <c r="INU463" s="2"/>
      <c r="INV463" s="2"/>
      <c r="INW463" s="2"/>
      <c r="INX463" s="2"/>
      <c r="INY463" s="2"/>
      <c r="INZ463" s="2"/>
      <c r="IOA463" s="2"/>
      <c r="IOB463" s="2"/>
      <c r="IOC463" s="2"/>
      <c r="IOD463" s="2"/>
      <c r="IOE463" s="2"/>
      <c r="IOF463" s="2"/>
      <c r="IOG463" s="2"/>
      <c r="IOH463" s="2"/>
      <c r="IOI463" s="2"/>
      <c r="IOJ463" s="2"/>
      <c r="IOK463" s="2"/>
      <c r="IOL463" s="2"/>
      <c r="IOM463" s="2"/>
      <c r="ION463" s="2"/>
      <c r="IOO463" s="2"/>
      <c r="IOP463" s="2"/>
      <c r="IOQ463" s="2"/>
      <c r="IOR463" s="2"/>
      <c r="IOS463" s="2"/>
      <c r="IOT463" s="2"/>
      <c r="IOU463" s="2"/>
      <c r="IOV463" s="2"/>
      <c r="IOW463" s="2"/>
      <c r="IOX463" s="2"/>
      <c r="IOY463" s="2"/>
      <c r="IOZ463" s="2"/>
      <c r="IPA463" s="2"/>
      <c r="IPB463" s="2"/>
      <c r="IPC463" s="2"/>
      <c r="IPD463" s="2"/>
      <c r="IPE463" s="2"/>
      <c r="IPF463" s="2"/>
      <c r="IPG463" s="2"/>
      <c r="IPH463" s="2"/>
      <c r="IPI463" s="2"/>
      <c r="IPJ463" s="2"/>
      <c r="IPK463" s="2"/>
      <c r="IPL463" s="2"/>
      <c r="IPM463" s="2"/>
      <c r="IPN463" s="2"/>
      <c r="IPO463" s="2"/>
      <c r="IPP463" s="2"/>
      <c r="IPQ463" s="2"/>
      <c r="IPR463" s="2"/>
      <c r="IPS463" s="2"/>
      <c r="IPT463" s="2"/>
      <c r="IPU463" s="2"/>
      <c r="IPV463" s="2"/>
      <c r="IPW463" s="2"/>
      <c r="IPX463" s="2"/>
      <c r="IPY463" s="2"/>
      <c r="IPZ463" s="2"/>
      <c r="IQA463" s="2"/>
      <c r="IQB463" s="2"/>
      <c r="IQC463" s="2"/>
      <c r="IQD463" s="2"/>
      <c r="IQE463" s="2"/>
      <c r="IQF463" s="2"/>
      <c r="IQG463" s="2"/>
      <c r="IQH463" s="2"/>
      <c r="IQI463" s="2"/>
      <c r="IQJ463" s="2"/>
      <c r="IQK463" s="2"/>
      <c r="IQL463" s="2"/>
      <c r="IQM463" s="2"/>
      <c r="IQN463" s="2"/>
      <c r="IQO463" s="2"/>
      <c r="IQP463" s="2"/>
      <c r="IQQ463" s="2"/>
      <c r="IQR463" s="2"/>
      <c r="IQS463" s="2"/>
      <c r="IQT463" s="2"/>
      <c r="IQU463" s="2"/>
      <c r="IQV463" s="2"/>
      <c r="IQW463" s="2"/>
      <c r="IQX463" s="2"/>
      <c r="IQY463" s="2"/>
      <c r="IQZ463" s="2"/>
      <c r="IRA463" s="2"/>
      <c r="IRB463" s="2"/>
      <c r="IRC463" s="2"/>
      <c r="IRD463" s="2"/>
      <c r="IRE463" s="2"/>
      <c r="IRF463" s="2"/>
      <c r="IRG463" s="2"/>
      <c r="IRH463" s="2"/>
      <c r="IRI463" s="2"/>
      <c r="IRJ463" s="2"/>
      <c r="IRK463" s="2"/>
      <c r="IRL463" s="2"/>
      <c r="IRM463" s="2"/>
      <c r="IRN463" s="2"/>
      <c r="IRO463" s="2"/>
      <c r="IRP463" s="2"/>
      <c r="IRQ463" s="2"/>
      <c r="IRR463" s="2"/>
      <c r="IRS463" s="2"/>
      <c r="IRT463" s="2"/>
      <c r="IRU463" s="2"/>
      <c r="IRV463" s="2"/>
      <c r="IRW463" s="2"/>
      <c r="IRX463" s="2"/>
      <c r="IRY463" s="2"/>
      <c r="IRZ463" s="2"/>
      <c r="ISA463" s="2"/>
      <c r="ISB463" s="2"/>
      <c r="ISC463" s="2"/>
      <c r="ISD463" s="2"/>
      <c r="ISE463" s="2"/>
      <c r="ISF463" s="2"/>
      <c r="ISG463" s="2"/>
      <c r="ISH463" s="2"/>
      <c r="ISI463" s="2"/>
      <c r="ISJ463" s="2"/>
      <c r="ISK463" s="2"/>
      <c r="ISL463" s="2"/>
      <c r="ISM463" s="2"/>
      <c r="ISN463" s="2"/>
      <c r="ISO463" s="2"/>
      <c r="ISP463" s="2"/>
      <c r="ISQ463" s="2"/>
      <c r="ISR463" s="2"/>
      <c r="ISS463" s="2"/>
      <c r="IST463" s="2"/>
      <c r="ISU463" s="2"/>
      <c r="ISV463" s="2"/>
      <c r="ISW463" s="2"/>
      <c r="ISX463" s="2"/>
      <c r="ISY463" s="2"/>
      <c r="ISZ463" s="2"/>
      <c r="ITA463" s="2"/>
      <c r="ITB463" s="2"/>
      <c r="ITC463" s="2"/>
      <c r="ITD463" s="2"/>
      <c r="ITE463" s="2"/>
      <c r="ITF463" s="2"/>
      <c r="ITG463" s="2"/>
      <c r="ITH463" s="2"/>
      <c r="ITI463" s="2"/>
      <c r="ITJ463" s="2"/>
      <c r="ITK463" s="2"/>
      <c r="ITL463" s="2"/>
      <c r="ITM463" s="2"/>
      <c r="ITN463" s="2"/>
      <c r="ITO463" s="2"/>
      <c r="ITP463" s="2"/>
      <c r="ITQ463" s="2"/>
      <c r="ITR463" s="2"/>
      <c r="ITS463" s="2"/>
      <c r="ITT463" s="2"/>
      <c r="ITU463" s="2"/>
      <c r="ITV463" s="2"/>
      <c r="ITW463" s="2"/>
      <c r="ITX463" s="2"/>
      <c r="ITY463" s="2"/>
      <c r="ITZ463" s="2"/>
      <c r="IUA463" s="2"/>
      <c r="IUB463" s="2"/>
      <c r="IUC463" s="2"/>
      <c r="IUD463" s="2"/>
      <c r="IUE463" s="2"/>
      <c r="IUF463" s="2"/>
      <c r="IUG463" s="2"/>
      <c r="IUH463" s="2"/>
      <c r="IUI463" s="2"/>
      <c r="IUJ463" s="2"/>
      <c r="IUK463" s="2"/>
      <c r="IUL463" s="2"/>
      <c r="IUM463" s="2"/>
      <c r="IUN463" s="2"/>
      <c r="IUO463" s="2"/>
      <c r="IUP463" s="2"/>
      <c r="IUQ463" s="2"/>
      <c r="IUR463" s="2"/>
      <c r="IUS463" s="2"/>
      <c r="IUT463" s="2"/>
      <c r="IUU463" s="2"/>
      <c r="IUV463" s="2"/>
      <c r="IUW463" s="2"/>
      <c r="IUX463" s="2"/>
      <c r="IUY463" s="2"/>
      <c r="IUZ463" s="2"/>
      <c r="IVA463" s="2"/>
      <c r="IVB463" s="2"/>
      <c r="IVC463" s="2"/>
      <c r="IVD463" s="2"/>
      <c r="IVE463" s="2"/>
      <c r="IVF463" s="2"/>
      <c r="IVG463" s="2"/>
      <c r="IVH463" s="2"/>
      <c r="IVI463" s="2"/>
      <c r="IVJ463" s="2"/>
      <c r="IVK463" s="2"/>
      <c r="IVL463" s="2"/>
      <c r="IVM463" s="2"/>
      <c r="IVN463" s="2"/>
      <c r="IVO463" s="2"/>
      <c r="IVP463" s="2"/>
      <c r="IVQ463" s="2"/>
      <c r="IVR463" s="2"/>
      <c r="IVS463" s="2"/>
      <c r="IVT463" s="2"/>
      <c r="IVU463" s="2"/>
      <c r="IVV463" s="2"/>
      <c r="IVW463" s="2"/>
      <c r="IVX463" s="2"/>
      <c r="IVY463" s="2"/>
      <c r="IVZ463" s="2"/>
      <c r="IWA463" s="2"/>
      <c r="IWB463" s="2"/>
      <c r="IWC463" s="2"/>
      <c r="IWD463" s="2"/>
      <c r="IWE463" s="2"/>
      <c r="IWF463" s="2"/>
      <c r="IWG463" s="2"/>
      <c r="IWH463" s="2"/>
      <c r="IWI463" s="2"/>
      <c r="IWJ463" s="2"/>
      <c r="IWK463" s="2"/>
      <c r="IWL463" s="2"/>
      <c r="IWM463" s="2"/>
      <c r="IWN463" s="2"/>
      <c r="IWO463" s="2"/>
      <c r="IWP463" s="2"/>
      <c r="IWQ463" s="2"/>
      <c r="IWR463" s="2"/>
      <c r="IWS463" s="2"/>
      <c r="IWT463" s="2"/>
      <c r="IWU463" s="2"/>
      <c r="IWV463" s="2"/>
      <c r="IWW463" s="2"/>
      <c r="IWX463" s="2"/>
      <c r="IWY463" s="2"/>
      <c r="IWZ463" s="2"/>
      <c r="IXA463" s="2"/>
      <c r="IXB463" s="2"/>
      <c r="IXC463" s="2"/>
      <c r="IXD463" s="2"/>
      <c r="IXE463" s="2"/>
      <c r="IXF463" s="2"/>
      <c r="IXG463" s="2"/>
      <c r="IXH463" s="2"/>
      <c r="IXI463" s="2"/>
      <c r="IXJ463" s="2"/>
      <c r="IXK463" s="2"/>
      <c r="IXL463" s="2"/>
      <c r="IXM463" s="2"/>
      <c r="IXN463" s="2"/>
      <c r="IXO463" s="2"/>
      <c r="IXP463" s="2"/>
      <c r="IXQ463" s="2"/>
      <c r="IXR463" s="2"/>
      <c r="IXS463" s="2"/>
      <c r="IXT463" s="2"/>
      <c r="IXU463" s="2"/>
      <c r="IXV463" s="2"/>
      <c r="IXW463" s="2"/>
      <c r="IXX463" s="2"/>
      <c r="IXY463" s="2"/>
      <c r="IXZ463" s="2"/>
      <c r="IYA463" s="2"/>
      <c r="IYB463" s="2"/>
      <c r="IYC463" s="2"/>
      <c r="IYD463" s="2"/>
      <c r="IYE463" s="2"/>
      <c r="IYF463" s="2"/>
      <c r="IYG463" s="2"/>
      <c r="IYH463" s="2"/>
      <c r="IYI463" s="2"/>
      <c r="IYJ463" s="2"/>
      <c r="IYK463" s="2"/>
      <c r="IYL463" s="2"/>
      <c r="IYM463" s="2"/>
      <c r="IYN463" s="2"/>
      <c r="IYO463" s="2"/>
      <c r="IYP463" s="2"/>
      <c r="IYQ463" s="2"/>
      <c r="IYR463" s="2"/>
      <c r="IYS463" s="2"/>
      <c r="IYT463" s="2"/>
      <c r="IYU463" s="2"/>
      <c r="IYV463" s="2"/>
      <c r="IYW463" s="2"/>
      <c r="IYX463" s="2"/>
      <c r="IYY463" s="2"/>
      <c r="IYZ463" s="2"/>
      <c r="IZA463" s="2"/>
      <c r="IZB463" s="2"/>
      <c r="IZC463" s="2"/>
      <c r="IZD463" s="2"/>
      <c r="IZE463" s="2"/>
      <c r="IZF463" s="2"/>
      <c r="IZG463" s="2"/>
      <c r="IZH463" s="2"/>
      <c r="IZI463" s="2"/>
      <c r="IZJ463" s="2"/>
      <c r="IZK463" s="2"/>
      <c r="IZL463" s="2"/>
      <c r="IZM463" s="2"/>
      <c r="IZN463" s="2"/>
      <c r="IZO463" s="2"/>
      <c r="IZP463" s="2"/>
      <c r="IZQ463" s="2"/>
      <c r="IZR463" s="2"/>
      <c r="IZS463" s="2"/>
      <c r="IZT463" s="2"/>
      <c r="IZU463" s="2"/>
      <c r="IZV463" s="2"/>
      <c r="IZW463" s="2"/>
      <c r="IZX463" s="2"/>
      <c r="IZY463" s="2"/>
      <c r="IZZ463" s="2"/>
      <c r="JAA463" s="2"/>
      <c r="JAB463" s="2"/>
      <c r="JAC463" s="2"/>
      <c r="JAD463" s="2"/>
      <c r="JAE463" s="2"/>
      <c r="JAF463" s="2"/>
      <c r="JAG463" s="2"/>
      <c r="JAH463" s="2"/>
      <c r="JAI463" s="2"/>
      <c r="JAJ463" s="2"/>
      <c r="JAK463" s="2"/>
      <c r="JAL463" s="2"/>
      <c r="JAM463" s="2"/>
      <c r="JAN463" s="2"/>
      <c r="JAO463" s="2"/>
      <c r="JAP463" s="2"/>
      <c r="JAQ463" s="2"/>
      <c r="JAR463" s="2"/>
      <c r="JAS463" s="2"/>
      <c r="JAT463" s="2"/>
      <c r="JAU463" s="2"/>
      <c r="JAV463" s="2"/>
      <c r="JAW463" s="2"/>
      <c r="JAX463" s="2"/>
      <c r="JAY463" s="2"/>
      <c r="JAZ463" s="2"/>
      <c r="JBA463" s="2"/>
      <c r="JBB463" s="2"/>
      <c r="JBC463" s="2"/>
      <c r="JBD463" s="2"/>
      <c r="JBE463" s="2"/>
      <c r="JBF463" s="2"/>
      <c r="JBG463" s="2"/>
      <c r="JBH463" s="2"/>
      <c r="JBI463" s="2"/>
      <c r="JBJ463" s="2"/>
      <c r="JBK463" s="2"/>
      <c r="JBL463" s="2"/>
      <c r="JBM463" s="2"/>
      <c r="JBN463" s="2"/>
      <c r="JBO463" s="2"/>
      <c r="JBP463" s="2"/>
      <c r="JBQ463" s="2"/>
      <c r="JBR463" s="2"/>
      <c r="JBS463" s="2"/>
      <c r="JBT463" s="2"/>
      <c r="JBU463" s="2"/>
      <c r="JBV463" s="2"/>
      <c r="JBW463" s="2"/>
      <c r="JBX463" s="2"/>
      <c r="JBY463" s="2"/>
      <c r="JBZ463" s="2"/>
      <c r="JCA463" s="2"/>
      <c r="JCB463" s="2"/>
      <c r="JCC463" s="2"/>
      <c r="JCD463" s="2"/>
      <c r="JCE463" s="2"/>
      <c r="JCF463" s="2"/>
      <c r="JCG463" s="2"/>
      <c r="JCH463" s="2"/>
      <c r="JCI463" s="2"/>
      <c r="JCJ463" s="2"/>
      <c r="JCK463" s="2"/>
      <c r="JCL463" s="2"/>
      <c r="JCM463" s="2"/>
      <c r="JCN463" s="2"/>
      <c r="JCO463" s="2"/>
      <c r="JCP463" s="2"/>
      <c r="JCQ463" s="2"/>
      <c r="JCR463" s="2"/>
      <c r="JCS463" s="2"/>
      <c r="JCT463" s="2"/>
      <c r="JCU463" s="2"/>
      <c r="JCV463" s="2"/>
      <c r="JCW463" s="2"/>
      <c r="JCX463" s="2"/>
      <c r="JCY463" s="2"/>
      <c r="JCZ463" s="2"/>
      <c r="JDA463" s="2"/>
      <c r="JDB463" s="2"/>
      <c r="JDC463" s="2"/>
      <c r="JDD463" s="2"/>
      <c r="JDE463" s="2"/>
      <c r="JDF463" s="2"/>
      <c r="JDG463" s="2"/>
      <c r="JDH463" s="2"/>
      <c r="JDI463" s="2"/>
      <c r="JDJ463" s="2"/>
      <c r="JDK463" s="2"/>
      <c r="JDL463" s="2"/>
      <c r="JDM463" s="2"/>
      <c r="JDN463" s="2"/>
      <c r="JDO463" s="2"/>
      <c r="JDP463" s="2"/>
      <c r="JDQ463" s="2"/>
      <c r="JDR463" s="2"/>
      <c r="JDS463" s="2"/>
      <c r="JDT463" s="2"/>
      <c r="JDU463" s="2"/>
      <c r="JDV463" s="2"/>
      <c r="JDW463" s="2"/>
      <c r="JDX463" s="2"/>
      <c r="JDY463" s="2"/>
      <c r="JDZ463" s="2"/>
      <c r="JEA463" s="2"/>
      <c r="JEB463" s="2"/>
      <c r="JEC463" s="2"/>
      <c r="JED463" s="2"/>
      <c r="JEE463" s="2"/>
      <c r="JEF463" s="2"/>
      <c r="JEG463" s="2"/>
      <c r="JEH463" s="2"/>
      <c r="JEI463" s="2"/>
      <c r="JEJ463" s="2"/>
      <c r="JEK463" s="2"/>
      <c r="JEL463" s="2"/>
      <c r="JEM463" s="2"/>
      <c r="JEN463" s="2"/>
      <c r="JEO463" s="2"/>
      <c r="JEP463" s="2"/>
      <c r="JEQ463" s="2"/>
      <c r="JER463" s="2"/>
      <c r="JES463" s="2"/>
      <c r="JET463" s="2"/>
      <c r="JEU463" s="2"/>
      <c r="JEV463" s="2"/>
      <c r="JEW463" s="2"/>
      <c r="JEX463" s="2"/>
      <c r="JEY463" s="2"/>
      <c r="JEZ463" s="2"/>
      <c r="JFA463" s="2"/>
      <c r="JFB463" s="2"/>
      <c r="JFC463" s="2"/>
      <c r="JFD463" s="2"/>
      <c r="JFE463" s="2"/>
      <c r="JFF463" s="2"/>
      <c r="JFG463" s="2"/>
      <c r="JFH463" s="2"/>
      <c r="JFI463" s="2"/>
      <c r="JFJ463" s="2"/>
      <c r="JFK463" s="2"/>
      <c r="JFL463" s="2"/>
      <c r="JFM463" s="2"/>
      <c r="JFN463" s="2"/>
      <c r="JFO463" s="2"/>
      <c r="JFP463" s="2"/>
      <c r="JFQ463" s="2"/>
      <c r="JFR463" s="2"/>
      <c r="JFS463" s="2"/>
      <c r="JFT463" s="2"/>
      <c r="JFU463" s="2"/>
      <c r="JFV463" s="2"/>
      <c r="JFW463" s="2"/>
      <c r="JFX463" s="2"/>
      <c r="JFY463" s="2"/>
      <c r="JFZ463" s="2"/>
      <c r="JGA463" s="2"/>
      <c r="JGB463" s="2"/>
      <c r="JGC463" s="2"/>
      <c r="JGD463" s="2"/>
      <c r="JGE463" s="2"/>
      <c r="JGF463" s="2"/>
      <c r="JGG463" s="2"/>
      <c r="JGH463" s="2"/>
      <c r="JGI463" s="2"/>
      <c r="JGJ463" s="2"/>
      <c r="JGK463" s="2"/>
      <c r="JGL463" s="2"/>
      <c r="JGM463" s="2"/>
      <c r="JGN463" s="2"/>
      <c r="JGO463" s="2"/>
      <c r="JGP463" s="2"/>
      <c r="JGQ463" s="2"/>
      <c r="JGR463" s="2"/>
      <c r="JGS463" s="2"/>
      <c r="JGT463" s="2"/>
      <c r="JGU463" s="2"/>
      <c r="JGV463" s="2"/>
      <c r="JGW463" s="2"/>
      <c r="JGX463" s="2"/>
      <c r="JGY463" s="2"/>
      <c r="JGZ463" s="2"/>
      <c r="JHA463" s="2"/>
      <c r="JHB463" s="2"/>
      <c r="JHC463" s="2"/>
      <c r="JHD463" s="2"/>
      <c r="JHE463" s="2"/>
      <c r="JHF463" s="2"/>
      <c r="JHG463" s="2"/>
      <c r="JHH463" s="2"/>
      <c r="JHI463" s="2"/>
      <c r="JHJ463" s="2"/>
      <c r="JHK463" s="2"/>
      <c r="JHL463" s="2"/>
      <c r="JHM463" s="2"/>
      <c r="JHN463" s="2"/>
      <c r="JHO463" s="2"/>
      <c r="JHP463" s="2"/>
      <c r="JHQ463" s="2"/>
      <c r="JHR463" s="2"/>
      <c r="JHS463" s="2"/>
      <c r="JHT463" s="2"/>
      <c r="JHU463" s="2"/>
      <c r="JHV463" s="2"/>
      <c r="JHW463" s="2"/>
      <c r="JHX463" s="2"/>
      <c r="JHY463" s="2"/>
      <c r="JHZ463" s="2"/>
      <c r="JIA463" s="2"/>
      <c r="JIB463" s="2"/>
      <c r="JIC463" s="2"/>
      <c r="JID463" s="2"/>
      <c r="JIE463" s="2"/>
      <c r="JIF463" s="2"/>
      <c r="JIG463" s="2"/>
      <c r="JIH463" s="2"/>
      <c r="JII463" s="2"/>
      <c r="JIJ463" s="2"/>
      <c r="JIK463" s="2"/>
      <c r="JIL463" s="2"/>
      <c r="JIM463" s="2"/>
      <c r="JIN463" s="2"/>
      <c r="JIO463" s="2"/>
      <c r="JIP463" s="2"/>
      <c r="JIQ463" s="2"/>
      <c r="JIR463" s="2"/>
      <c r="JIS463" s="2"/>
      <c r="JIT463" s="2"/>
      <c r="JIU463" s="2"/>
      <c r="JIV463" s="2"/>
      <c r="JIW463" s="2"/>
      <c r="JIX463" s="2"/>
      <c r="JIY463" s="2"/>
      <c r="JIZ463" s="2"/>
      <c r="JJA463" s="2"/>
      <c r="JJB463" s="2"/>
      <c r="JJC463" s="2"/>
      <c r="JJD463" s="2"/>
      <c r="JJE463" s="2"/>
      <c r="JJF463" s="2"/>
      <c r="JJG463" s="2"/>
      <c r="JJH463" s="2"/>
      <c r="JJI463" s="2"/>
      <c r="JJJ463" s="2"/>
      <c r="JJK463" s="2"/>
      <c r="JJL463" s="2"/>
      <c r="JJM463" s="2"/>
      <c r="JJN463" s="2"/>
      <c r="JJO463" s="2"/>
      <c r="JJP463" s="2"/>
      <c r="JJQ463" s="2"/>
      <c r="JJR463" s="2"/>
      <c r="JJS463" s="2"/>
      <c r="JJT463" s="2"/>
      <c r="JJU463" s="2"/>
      <c r="JJV463" s="2"/>
      <c r="JJW463" s="2"/>
      <c r="JJX463" s="2"/>
      <c r="JJY463" s="2"/>
      <c r="JJZ463" s="2"/>
      <c r="JKA463" s="2"/>
      <c r="JKB463" s="2"/>
      <c r="JKC463" s="2"/>
      <c r="JKD463" s="2"/>
      <c r="JKE463" s="2"/>
      <c r="JKF463" s="2"/>
      <c r="JKG463" s="2"/>
      <c r="JKH463" s="2"/>
      <c r="JKI463" s="2"/>
      <c r="JKJ463" s="2"/>
      <c r="JKK463" s="2"/>
      <c r="JKL463" s="2"/>
      <c r="JKM463" s="2"/>
      <c r="JKN463" s="2"/>
      <c r="JKO463" s="2"/>
      <c r="JKP463" s="2"/>
      <c r="JKQ463" s="2"/>
      <c r="JKR463" s="2"/>
      <c r="JKS463" s="2"/>
      <c r="JKT463" s="2"/>
      <c r="JKU463" s="2"/>
      <c r="JKV463" s="2"/>
      <c r="JKW463" s="2"/>
      <c r="JKX463" s="2"/>
      <c r="JKY463" s="2"/>
      <c r="JKZ463" s="2"/>
      <c r="JLA463" s="2"/>
      <c r="JLB463" s="2"/>
      <c r="JLC463" s="2"/>
      <c r="JLD463" s="2"/>
      <c r="JLE463" s="2"/>
      <c r="JLF463" s="2"/>
      <c r="JLG463" s="2"/>
      <c r="JLH463" s="2"/>
      <c r="JLI463" s="2"/>
      <c r="JLJ463" s="2"/>
      <c r="JLK463" s="2"/>
      <c r="JLL463" s="2"/>
      <c r="JLM463" s="2"/>
      <c r="JLN463" s="2"/>
      <c r="JLO463" s="2"/>
      <c r="JLP463" s="2"/>
      <c r="JLQ463" s="2"/>
      <c r="JLR463" s="2"/>
      <c r="JLS463" s="2"/>
      <c r="JLT463" s="2"/>
      <c r="JLU463" s="2"/>
      <c r="JLV463" s="2"/>
      <c r="JLW463" s="2"/>
      <c r="JLX463" s="2"/>
      <c r="JLY463" s="2"/>
      <c r="JLZ463" s="2"/>
      <c r="JMA463" s="2"/>
      <c r="JMB463" s="2"/>
      <c r="JMC463" s="2"/>
      <c r="JMD463" s="2"/>
      <c r="JME463" s="2"/>
      <c r="JMF463" s="2"/>
      <c r="JMG463" s="2"/>
      <c r="JMH463" s="2"/>
      <c r="JMI463" s="2"/>
      <c r="JMJ463" s="2"/>
      <c r="JMK463" s="2"/>
      <c r="JML463" s="2"/>
      <c r="JMM463" s="2"/>
      <c r="JMN463" s="2"/>
      <c r="JMO463" s="2"/>
      <c r="JMP463" s="2"/>
      <c r="JMQ463" s="2"/>
      <c r="JMR463" s="2"/>
      <c r="JMS463" s="2"/>
      <c r="JMT463" s="2"/>
      <c r="JMU463" s="2"/>
      <c r="JMV463" s="2"/>
      <c r="JMW463" s="2"/>
      <c r="JMX463" s="2"/>
      <c r="JMY463" s="2"/>
      <c r="JMZ463" s="2"/>
      <c r="JNA463" s="2"/>
      <c r="JNB463" s="2"/>
      <c r="JNC463" s="2"/>
      <c r="JND463" s="2"/>
      <c r="JNE463" s="2"/>
      <c r="JNF463" s="2"/>
      <c r="JNG463" s="2"/>
      <c r="JNH463" s="2"/>
      <c r="JNI463" s="2"/>
      <c r="JNJ463" s="2"/>
      <c r="JNK463" s="2"/>
      <c r="JNL463" s="2"/>
      <c r="JNM463" s="2"/>
      <c r="JNN463" s="2"/>
      <c r="JNO463" s="2"/>
      <c r="JNP463" s="2"/>
      <c r="JNQ463" s="2"/>
      <c r="JNR463" s="2"/>
      <c r="JNS463" s="2"/>
      <c r="JNT463" s="2"/>
      <c r="JNU463" s="2"/>
      <c r="JNV463" s="2"/>
      <c r="JNW463" s="2"/>
      <c r="JNX463" s="2"/>
      <c r="JNY463" s="2"/>
      <c r="JNZ463" s="2"/>
      <c r="JOA463" s="2"/>
      <c r="JOB463" s="2"/>
      <c r="JOC463" s="2"/>
      <c r="JOD463" s="2"/>
      <c r="JOE463" s="2"/>
      <c r="JOF463" s="2"/>
      <c r="JOG463" s="2"/>
      <c r="JOH463" s="2"/>
      <c r="JOI463" s="2"/>
      <c r="JOJ463" s="2"/>
      <c r="JOK463" s="2"/>
      <c r="JOL463" s="2"/>
      <c r="JOM463" s="2"/>
      <c r="JON463" s="2"/>
      <c r="JOO463" s="2"/>
      <c r="JOP463" s="2"/>
      <c r="JOQ463" s="2"/>
      <c r="JOR463" s="2"/>
      <c r="JOS463" s="2"/>
      <c r="JOT463" s="2"/>
      <c r="JOU463" s="2"/>
      <c r="JOV463" s="2"/>
      <c r="JOW463" s="2"/>
      <c r="JOX463" s="2"/>
      <c r="JOY463" s="2"/>
      <c r="JOZ463" s="2"/>
      <c r="JPA463" s="2"/>
      <c r="JPB463" s="2"/>
      <c r="JPC463" s="2"/>
      <c r="JPD463" s="2"/>
      <c r="JPE463" s="2"/>
      <c r="JPF463" s="2"/>
      <c r="JPG463" s="2"/>
      <c r="JPH463" s="2"/>
      <c r="JPI463" s="2"/>
      <c r="JPJ463" s="2"/>
      <c r="JPK463" s="2"/>
      <c r="JPL463" s="2"/>
      <c r="JPM463" s="2"/>
      <c r="JPN463" s="2"/>
      <c r="JPO463" s="2"/>
      <c r="JPP463" s="2"/>
      <c r="JPQ463" s="2"/>
      <c r="JPR463" s="2"/>
      <c r="JPS463" s="2"/>
      <c r="JPT463" s="2"/>
      <c r="JPU463" s="2"/>
      <c r="JPV463" s="2"/>
      <c r="JPW463" s="2"/>
      <c r="JPX463" s="2"/>
      <c r="JPY463" s="2"/>
      <c r="JPZ463" s="2"/>
      <c r="JQA463" s="2"/>
      <c r="JQB463" s="2"/>
      <c r="JQC463" s="2"/>
      <c r="JQD463" s="2"/>
      <c r="JQE463" s="2"/>
      <c r="JQF463" s="2"/>
      <c r="JQG463" s="2"/>
      <c r="JQH463" s="2"/>
      <c r="JQI463" s="2"/>
      <c r="JQJ463" s="2"/>
      <c r="JQK463" s="2"/>
      <c r="JQL463" s="2"/>
      <c r="JQM463" s="2"/>
      <c r="JQN463" s="2"/>
      <c r="JQO463" s="2"/>
      <c r="JQP463" s="2"/>
      <c r="JQQ463" s="2"/>
      <c r="JQR463" s="2"/>
      <c r="JQS463" s="2"/>
      <c r="JQT463" s="2"/>
      <c r="JQU463" s="2"/>
      <c r="JQV463" s="2"/>
      <c r="JQW463" s="2"/>
      <c r="JQX463" s="2"/>
      <c r="JQY463" s="2"/>
      <c r="JQZ463" s="2"/>
      <c r="JRA463" s="2"/>
      <c r="JRB463" s="2"/>
      <c r="JRC463" s="2"/>
      <c r="JRD463" s="2"/>
      <c r="JRE463" s="2"/>
      <c r="JRF463" s="2"/>
      <c r="JRG463" s="2"/>
      <c r="JRH463" s="2"/>
      <c r="JRI463" s="2"/>
      <c r="JRJ463" s="2"/>
      <c r="JRK463" s="2"/>
      <c r="JRL463" s="2"/>
      <c r="JRM463" s="2"/>
      <c r="JRN463" s="2"/>
      <c r="JRO463" s="2"/>
      <c r="JRP463" s="2"/>
      <c r="JRQ463" s="2"/>
      <c r="JRR463" s="2"/>
      <c r="JRS463" s="2"/>
      <c r="JRT463" s="2"/>
      <c r="JRU463" s="2"/>
      <c r="JRV463" s="2"/>
      <c r="JRW463" s="2"/>
      <c r="JRX463" s="2"/>
      <c r="JRY463" s="2"/>
      <c r="JRZ463" s="2"/>
      <c r="JSA463" s="2"/>
      <c r="JSB463" s="2"/>
      <c r="JSC463" s="2"/>
      <c r="JSD463" s="2"/>
      <c r="JSE463" s="2"/>
      <c r="JSF463" s="2"/>
      <c r="JSG463" s="2"/>
      <c r="JSH463" s="2"/>
      <c r="JSI463" s="2"/>
      <c r="JSJ463" s="2"/>
      <c r="JSK463" s="2"/>
      <c r="JSL463" s="2"/>
      <c r="JSM463" s="2"/>
      <c r="JSN463" s="2"/>
      <c r="JSO463" s="2"/>
      <c r="JSP463" s="2"/>
      <c r="JSQ463" s="2"/>
      <c r="JSR463" s="2"/>
      <c r="JSS463" s="2"/>
      <c r="JST463" s="2"/>
      <c r="JSU463" s="2"/>
      <c r="JSV463" s="2"/>
      <c r="JSW463" s="2"/>
      <c r="JSX463" s="2"/>
      <c r="JSY463" s="2"/>
      <c r="JSZ463" s="2"/>
      <c r="JTA463" s="2"/>
      <c r="JTB463" s="2"/>
      <c r="JTC463" s="2"/>
      <c r="JTD463" s="2"/>
      <c r="JTE463" s="2"/>
      <c r="JTF463" s="2"/>
      <c r="JTG463" s="2"/>
      <c r="JTH463" s="2"/>
      <c r="JTI463" s="2"/>
      <c r="JTJ463" s="2"/>
      <c r="JTK463" s="2"/>
      <c r="JTL463" s="2"/>
      <c r="JTM463" s="2"/>
      <c r="JTN463" s="2"/>
      <c r="JTO463" s="2"/>
      <c r="JTP463" s="2"/>
      <c r="JTQ463" s="2"/>
      <c r="JTR463" s="2"/>
      <c r="JTS463" s="2"/>
      <c r="JTT463" s="2"/>
      <c r="JTU463" s="2"/>
      <c r="JTV463" s="2"/>
      <c r="JTW463" s="2"/>
      <c r="JTX463" s="2"/>
      <c r="JTY463" s="2"/>
      <c r="JTZ463" s="2"/>
      <c r="JUA463" s="2"/>
      <c r="JUB463" s="2"/>
      <c r="JUC463" s="2"/>
      <c r="JUD463" s="2"/>
      <c r="JUE463" s="2"/>
      <c r="JUF463" s="2"/>
      <c r="JUG463" s="2"/>
      <c r="JUH463" s="2"/>
      <c r="JUI463" s="2"/>
      <c r="JUJ463" s="2"/>
      <c r="JUK463" s="2"/>
      <c r="JUL463" s="2"/>
      <c r="JUM463" s="2"/>
      <c r="JUN463" s="2"/>
      <c r="JUO463" s="2"/>
      <c r="JUP463" s="2"/>
      <c r="JUQ463" s="2"/>
      <c r="JUR463" s="2"/>
      <c r="JUS463" s="2"/>
      <c r="JUT463" s="2"/>
      <c r="JUU463" s="2"/>
      <c r="JUV463" s="2"/>
      <c r="JUW463" s="2"/>
      <c r="JUX463" s="2"/>
      <c r="JUY463" s="2"/>
      <c r="JUZ463" s="2"/>
      <c r="JVA463" s="2"/>
      <c r="JVB463" s="2"/>
      <c r="JVC463" s="2"/>
      <c r="JVD463" s="2"/>
      <c r="JVE463" s="2"/>
      <c r="JVF463" s="2"/>
      <c r="JVG463" s="2"/>
      <c r="JVH463" s="2"/>
      <c r="JVI463" s="2"/>
      <c r="JVJ463" s="2"/>
      <c r="JVK463" s="2"/>
      <c r="JVL463" s="2"/>
      <c r="JVM463" s="2"/>
      <c r="JVN463" s="2"/>
      <c r="JVO463" s="2"/>
      <c r="JVP463" s="2"/>
      <c r="JVQ463" s="2"/>
      <c r="JVR463" s="2"/>
      <c r="JVS463" s="2"/>
      <c r="JVT463" s="2"/>
      <c r="JVU463" s="2"/>
      <c r="JVV463" s="2"/>
      <c r="JVW463" s="2"/>
      <c r="JVX463" s="2"/>
      <c r="JVY463" s="2"/>
      <c r="JVZ463" s="2"/>
      <c r="JWA463" s="2"/>
      <c r="JWB463" s="2"/>
      <c r="JWC463" s="2"/>
      <c r="JWD463" s="2"/>
      <c r="JWE463" s="2"/>
      <c r="JWF463" s="2"/>
      <c r="JWG463" s="2"/>
      <c r="JWH463" s="2"/>
      <c r="JWI463" s="2"/>
      <c r="JWJ463" s="2"/>
      <c r="JWK463" s="2"/>
      <c r="JWL463" s="2"/>
      <c r="JWM463" s="2"/>
      <c r="JWN463" s="2"/>
      <c r="JWO463" s="2"/>
      <c r="JWP463" s="2"/>
      <c r="JWQ463" s="2"/>
      <c r="JWR463" s="2"/>
      <c r="JWS463" s="2"/>
      <c r="JWT463" s="2"/>
      <c r="JWU463" s="2"/>
      <c r="JWV463" s="2"/>
      <c r="JWW463" s="2"/>
      <c r="JWX463" s="2"/>
      <c r="JWY463" s="2"/>
      <c r="JWZ463" s="2"/>
      <c r="JXA463" s="2"/>
      <c r="JXB463" s="2"/>
      <c r="JXC463" s="2"/>
      <c r="JXD463" s="2"/>
      <c r="JXE463" s="2"/>
      <c r="JXF463" s="2"/>
      <c r="JXG463" s="2"/>
      <c r="JXH463" s="2"/>
      <c r="JXI463" s="2"/>
      <c r="JXJ463" s="2"/>
      <c r="JXK463" s="2"/>
      <c r="JXL463" s="2"/>
      <c r="JXM463" s="2"/>
      <c r="JXN463" s="2"/>
      <c r="JXO463" s="2"/>
      <c r="JXP463" s="2"/>
      <c r="JXQ463" s="2"/>
      <c r="JXR463" s="2"/>
      <c r="JXS463" s="2"/>
      <c r="JXT463" s="2"/>
      <c r="JXU463" s="2"/>
      <c r="JXV463" s="2"/>
      <c r="JXW463" s="2"/>
      <c r="JXX463" s="2"/>
      <c r="JXY463" s="2"/>
      <c r="JXZ463" s="2"/>
      <c r="JYA463" s="2"/>
      <c r="JYB463" s="2"/>
      <c r="JYC463" s="2"/>
      <c r="JYD463" s="2"/>
      <c r="JYE463" s="2"/>
      <c r="JYF463" s="2"/>
      <c r="JYG463" s="2"/>
      <c r="JYH463" s="2"/>
      <c r="JYI463" s="2"/>
      <c r="JYJ463" s="2"/>
      <c r="JYK463" s="2"/>
      <c r="JYL463" s="2"/>
      <c r="JYM463" s="2"/>
      <c r="JYN463" s="2"/>
      <c r="JYO463" s="2"/>
      <c r="JYP463" s="2"/>
      <c r="JYQ463" s="2"/>
      <c r="JYR463" s="2"/>
      <c r="JYS463" s="2"/>
      <c r="JYT463" s="2"/>
      <c r="JYU463" s="2"/>
      <c r="JYV463" s="2"/>
      <c r="JYW463" s="2"/>
      <c r="JYX463" s="2"/>
      <c r="JYY463" s="2"/>
      <c r="JYZ463" s="2"/>
      <c r="JZA463" s="2"/>
      <c r="JZB463" s="2"/>
      <c r="JZC463" s="2"/>
      <c r="JZD463" s="2"/>
      <c r="JZE463" s="2"/>
      <c r="JZF463" s="2"/>
      <c r="JZG463" s="2"/>
      <c r="JZH463" s="2"/>
      <c r="JZI463" s="2"/>
      <c r="JZJ463" s="2"/>
      <c r="JZK463" s="2"/>
      <c r="JZL463" s="2"/>
      <c r="JZM463" s="2"/>
      <c r="JZN463" s="2"/>
      <c r="JZO463" s="2"/>
      <c r="JZP463" s="2"/>
      <c r="JZQ463" s="2"/>
      <c r="JZR463" s="2"/>
      <c r="JZS463" s="2"/>
      <c r="JZT463" s="2"/>
      <c r="JZU463" s="2"/>
      <c r="JZV463" s="2"/>
      <c r="JZW463" s="2"/>
      <c r="JZX463" s="2"/>
      <c r="JZY463" s="2"/>
      <c r="JZZ463" s="2"/>
      <c r="KAA463" s="2"/>
      <c r="KAB463" s="2"/>
      <c r="KAC463" s="2"/>
      <c r="KAD463" s="2"/>
      <c r="KAE463" s="2"/>
      <c r="KAF463" s="2"/>
      <c r="KAG463" s="2"/>
      <c r="KAH463" s="2"/>
      <c r="KAI463" s="2"/>
      <c r="KAJ463" s="2"/>
      <c r="KAK463" s="2"/>
      <c r="KAL463" s="2"/>
      <c r="KAM463" s="2"/>
      <c r="KAN463" s="2"/>
      <c r="KAO463" s="2"/>
      <c r="KAP463" s="2"/>
      <c r="KAQ463" s="2"/>
      <c r="KAR463" s="2"/>
      <c r="KAS463" s="2"/>
      <c r="KAT463" s="2"/>
      <c r="KAU463" s="2"/>
      <c r="KAV463" s="2"/>
      <c r="KAW463" s="2"/>
      <c r="KAX463" s="2"/>
      <c r="KAY463" s="2"/>
      <c r="KAZ463" s="2"/>
      <c r="KBA463" s="2"/>
      <c r="KBB463" s="2"/>
      <c r="KBC463" s="2"/>
      <c r="KBD463" s="2"/>
      <c r="KBE463" s="2"/>
      <c r="KBF463" s="2"/>
      <c r="KBG463" s="2"/>
      <c r="KBH463" s="2"/>
      <c r="KBI463" s="2"/>
      <c r="KBJ463" s="2"/>
      <c r="KBK463" s="2"/>
      <c r="KBL463" s="2"/>
      <c r="KBM463" s="2"/>
      <c r="KBN463" s="2"/>
      <c r="KBO463" s="2"/>
      <c r="KBP463" s="2"/>
      <c r="KBQ463" s="2"/>
      <c r="KBR463" s="2"/>
      <c r="KBS463" s="2"/>
      <c r="KBT463" s="2"/>
      <c r="KBU463" s="2"/>
      <c r="KBV463" s="2"/>
      <c r="KBW463" s="2"/>
      <c r="KBX463" s="2"/>
      <c r="KBY463" s="2"/>
      <c r="KBZ463" s="2"/>
      <c r="KCA463" s="2"/>
      <c r="KCB463" s="2"/>
      <c r="KCC463" s="2"/>
      <c r="KCD463" s="2"/>
      <c r="KCE463" s="2"/>
      <c r="KCF463" s="2"/>
      <c r="KCG463" s="2"/>
      <c r="KCH463" s="2"/>
      <c r="KCI463" s="2"/>
      <c r="KCJ463" s="2"/>
      <c r="KCK463" s="2"/>
      <c r="KCL463" s="2"/>
      <c r="KCM463" s="2"/>
      <c r="KCN463" s="2"/>
      <c r="KCO463" s="2"/>
      <c r="KCP463" s="2"/>
      <c r="KCQ463" s="2"/>
      <c r="KCR463" s="2"/>
      <c r="KCS463" s="2"/>
      <c r="KCT463" s="2"/>
      <c r="KCU463" s="2"/>
      <c r="KCV463" s="2"/>
      <c r="KCW463" s="2"/>
      <c r="KCX463" s="2"/>
      <c r="KCY463" s="2"/>
      <c r="KCZ463" s="2"/>
      <c r="KDA463" s="2"/>
      <c r="KDB463" s="2"/>
      <c r="KDC463" s="2"/>
      <c r="KDD463" s="2"/>
      <c r="KDE463" s="2"/>
      <c r="KDF463" s="2"/>
      <c r="KDG463" s="2"/>
      <c r="KDH463" s="2"/>
      <c r="KDI463" s="2"/>
      <c r="KDJ463" s="2"/>
      <c r="KDK463" s="2"/>
      <c r="KDL463" s="2"/>
      <c r="KDM463" s="2"/>
      <c r="KDN463" s="2"/>
      <c r="KDO463" s="2"/>
      <c r="KDP463" s="2"/>
      <c r="KDQ463" s="2"/>
      <c r="KDR463" s="2"/>
      <c r="KDS463" s="2"/>
      <c r="KDT463" s="2"/>
      <c r="KDU463" s="2"/>
      <c r="KDV463" s="2"/>
      <c r="KDW463" s="2"/>
      <c r="KDX463" s="2"/>
      <c r="KDY463" s="2"/>
      <c r="KDZ463" s="2"/>
      <c r="KEA463" s="2"/>
      <c r="KEB463" s="2"/>
      <c r="KEC463" s="2"/>
      <c r="KED463" s="2"/>
      <c r="KEE463" s="2"/>
      <c r="KEF463" s="2"/>
      <c r="KEG463" s="2"/>
      <c r="KEH463" s="2"/>
      <c r="KEI463" s="2"/>
      <c r="KEJ463" s="2"/>
      <c r="KEK463" s="2"/>
      <c r="KEL463" s="2"/>
      <c r="KEM463" s="2"/>
      <c r="KEN463" s="2"/>
      <c r="KEO463" s="2"/>
      <c r="KEP463" s="2"/>
      <c r="KEQ463" s="2"/>
      <c r="KER463" s="2"/>
      <c r="KES463" s="2"/>
      <c r="KET463" s="2"/>
      <c r="KEU463" s="2"/>
      <c r="KEV463" s="2"/>
      <c r="KEW463" s="2"/>
      <c r="KEX463" s="2"/>
      <c r="KEY463" s="2"/>
      <c r="KEZ463" s="2"/>
      <c r="KFA463" s="2"/>
      <c r="KFB463" s="2"/>
      <c r="KFC463" s="2"/>
      <c r="KFD463" s="2"/>
      <c r="KFE463" s="2"/>
      <c r="KFF463" s="2"/>
      <c r="KFG463" s="2"/>
      <c r="KFH463" s="2"/>
      <c r="KFI463" s="2"/>
      <c r="KFJ463" s="2"/>
      <c r="KFK463" s="2"/>
      <c r="KFL463" s="2"/>
      <c r="KFM463" s="2"/>
      <c r="KFN463" s="2"/>
      <c r="KFO463" s="2"/>
      <c r="KFP463" s="2"/>
      <c r="KFQ463" s="2"/>
      <c r="KFR463" s="2"/>
      <c r="KFS463" s="2"/>
      <c r="KFT463" s="2"/>
      <c r="KFU463" s="2"/>
      <c r="KFV463" s="2"/>
      <c r="KFW463" s="2"/>
      <c r="KFX463" s="2"/>
      <c r="KFY463" s="2"/>
      <c r="KFZ463" s="2"/>
      <c r="KGA463" s="2"/>
      <c r="KGB463" s="2"/>
      <c r="KGC463" s="2"/>
      <c r="KGD463" s="2"/>
      <c r="KGE463" s="2"/>
      <c r="KGF463" s="2"/>
      <c r="KGG463" s="2"/>
      <c r="KGH463" s="2"/>
      <c r="KGI463" s="2"/>
      <c r="KGJ463" s="2"/>
      <c r="KGK463" s="2"/>
      <c r="KGL463" s="2"/>
      <c r="KGM463" s="2"/>
      <c r="KGN463" s="2"/>
      <c r="KGO463" s="2"/>
      <c r="KGP463" s="2"/>
      <c r="KGQ463" s="2"/>
      <c r="KGR463" s="2"/>
      <c r="KGS463" s="2"/>
      <c r="KGT463" s="2"/>
      <c r="KGU463" s="2"/>
      <c r="KGV463" s="2"/>
      <c r="KGW463" s="2"/>
      <c r="KGX463" s="2"/>
      <c r="KGY463" s="2"/>
      <c r="KGZ463" s="2"/>
      <c r="KHA463" s="2"/>
      <c r="KHB463" s="2"/>
      <c r="KHC463" s="2"/>
      <c r="KHD463" s="2"/>
      <c r="KHE463" s="2"/>
      <c r="KHF463" s="2"/>
      <c r="KHG463" s="2"/>
      <c r="KHH463" s="2"/>
      <c r="KHI463" s="2"/>
      <c r="KHJ463" s="2"/>
      <c r="KHK463" s="2"/>
      <c r="KHL463" s="2"/>
      <c r="KHM463" s="2"/>
      <c r="KHN463" s="2"/>
      <c r="KHO463" s="2"/>
      <c r="KHP463" s="2"/>
      <c r="KHQ463" s="2"/>
      <c r="KHR463" s="2"/>
      <c r="KHS463" s="2"/>
      <c r="KHT463" s="2"/>
      <c r="KHU463" s="2"/>
      <c r="KHV463" s="2"/>
      <c r="KHW463" s="2"/>
      <c r="KHX463" s="2"/>
      <c r="KHY463" s="2"/>
      <c r="KHZ463" s="2"/>
      <c r="KIA463" s="2"/>
      <c r="KIB463" s="2"/>
      <c r="KIC463" s="2"/>
      <c r="KID463" s="2"/>
      <c r="KIE463" s="2"/>
      <c r="KIF463" s="2"/>
      <c r="KIG463" s="2"/>
      <c r="KIH463" s="2"/>
      <c r="KII463" s="2"/>
      <c r="KIJ463" s="2"/>
      <c r="KIK463" s="2"/>
      <c r="KIL463" s="2"/>
      <c r="KIM463" s="2"/>
      <c r="KIN463" s="2"/>
      <c r="KIO463" s="2"/>
      <c r="KIP463" s="2"/>
      <c r="KIQ463" s="2"/>
      <c r="KIR463" s="2"/>
      <c r="KIS463" s="2"/>
      <c r="KIT463" s="2"/>
      <c r="KIU463" s="2"/>
      <c r="KIV463" s="2"/>
      <c r="KIW463" s="2"/>
      <c r="KIX463" s="2"/>
      <c r="KIY463" s="2"/>
      <c r="KIZ463" s="2"/>
      <c r="KJA463" s="2"/>
      <c r="KJB463" s="2"/>
      <c r="KJC463" s="2"/>
      <c r="KJD463" s="2"/>
      <c r="KJE463" s="2"/>
      <c r="KJF463" s="2"/>
      <c r="KJG463" s="2"/>
      <c r="KJH463" s="2"/>
      <c r="KJI463" s="2"/>
      <c r="KJJ463" s="2"/>
      <c r="KJK463" s="2"/>
      <c r="KJL463" s="2"/>
      <c r="KJM463" s="2"/>
      <c r="KJN463" s="2"/>
      <c r="KJO463" s="2"/>
      <c r="KJP463" s="2"/>
      <c r="KJQ463" s="2"/>
      <c r="KJR463" s="2"/>
      <c r="KJS463" s="2"/>
      <c r="KJT463" s="2"/>
      <c r="KJU463" s="2"/>
      <c r="KJV463" s="2"/>
      <c r="KJW463" s="2"/>
      <c r="KJX463" s="2"/>
      <c r="KJY463" s="2"/>
      <c r="KJZ463" s="2"/>
      <c r="KKA463" s="2"/>
      <c r="KKB463" s="2"/>
      <c r="KKC463" s="2"/>
      <c r="KKD463" s="2"/>
      <c r="KKE463" s="2"/>
      <c r="KKF463" s="2"/>
      <c r="KKG463" s="2"/>
      <c r="KKH463" s="2"/>
      <c r="KKI463" s="2"/>
      <c r="KKJ463" s="2"/>
      <c r="KKK463" s="2"/>
      <c r="KKL463" s="2"/>
      <c r="KKM463" s="2"/>
      <c r="KKN463" s="2"/>
      <c r="KKO463" s="2"/>
      <c r="KKP463" s="2"/>
      <c r="KKQ463" s="2"/>
      <c r="KKR463" s="2"/>
      <c r="KKS463" s="2"/>
      <c r="KKT463" s="2"/>
      <c r="KKU463" s="2"/>
      <c r="KKV463" s="2"/>
      <c r="KKW463" s="2"/>
      <c r="KKX463" s="2"/>
      <c r="KKY463" s="2"/>
      <c r="KKZ463" s="2"/>
      <c r="KLA463" s="2"/>
      <c r="KLB463" s="2"/>
      <c r="KLC463" s="2"/>
      <c r="KLD463" s="2"/>
      <c r="KLE463" s="2"/>
      <c r="KLF463" s="2"/>
      <c r="KLG463" s="2"/>
      <c r="KLH463" s="2"/>
      <c r="KLI463" s="2"/>
      <c r="KLJ463" s="2"/>
      <c r="KLK463" s="2"/>
      <c r="KLL463" s="2"/>
      <c r="KLM463" s="2"/>
      <c r="KLN463" s="2"/>
      <c r="KLO463" s="2"/>
      <c r="KLP463" s="2"/>
      <c r="KLQ463" s="2"/>
      <c r="KLR463" s="2"/>
      <c r="KLS463" s="2"/>
      <c r="KLT463" s="2"/>
      <c r="KLU463" s="2"/>
      <c r="KLV463" s="2"/>
      <c r="KLW463" s="2"/>
      <c r="KLX463" s="2"/>
      <c r="KLY463" s="2"/>
      <c r="KLZ463" s="2"/>
      <c r="KMA463" s="2"/>
      <c r="KMB463" s="2"/>
      <c r="KMC463" s="2"/>
      <c r="KMD463" s="2"/>
      <c r="KME463" s="2"/>
      <c r="KMF463" s="2"/>
      <c r="KMG463" s="2"/>
      <c r="KMH463" s="2"/>
      <c r="KMI463" s="2"/>
      <c r="KMJ463" s="2"/>
      <c r="KMK463" s="2"/>
      <c r="KML463" s="2"/>
      <c r="KMM463" s="2"/>
      <c r="KMN463" s="2"/>
      <c r="KMO463" s="2"/>
      <c r="KMP463" s="2"/>
      <c r="KMQ463" s="2"/>
      <c r="KMR463" s="2"/>
      <c r="KMS463" s="2"/>
      <c r="KMT463" s="2"/>
      <c r="KMU463" s="2"/>
      <c r="KMV463" s="2"/>
      <c r="KMW463" s="2"/>
      <c r="KMX463" s="2"/>
      <c r="KMY463" s="2"/>
      <c r="KMZ463" s="2"/>
      <c r="KNA463" s="2"/>
      <c r="KNB463" s="2"/>
      <c r="KNC463" s="2"/>
      <c r="KND463" s="2"/>
      <c r="KNE463" s="2"/>
      <c r="KNF463" s="2"/>
      <c r="KNG463" s="2"/>
      <c r="KNH463" s="2"/>
      <c r="KNI463" s="2"/>
      <c r="KNJ463" s="2"/>
      <c r="KNK463" s="2"/>
      <c r="KNL463" s="2"/>
      <c r="KNM463" s="2"/>
      <c r="KNN463" s="2"/>
      <c r="KNO463" s="2"/>
      <c r="KNP463" s="2"/>
      <c r="KNQ463" s="2"/>
      <c r="KNR463" s="2"/>
      <c r="KNS463" s="2"/>
      <c r="KNT463" s="2"/>
      <c r="KNU463" s="2"/>
      <c r="KNV463" s="2"/>
      <c r="KNW463" s="2"/>
      <c r="KNX463" s="2"/>
      <c r="KNY463" s="2"/>
      <c r="KNZ463" s="2"/>
      <c r="KOA463" s="2"/>
      <c r="KOB463" s="2"/>
      <c r="KOC463" s="2"/>
      <c r="KOD463" s="2"/>
      <c r="KOE463" s="2"/>
      <c r="KOF463" s="2"/>
      <c r="KOG463" s="2"/>
      <c r="KOH463" s="2"/>
      <c r="KOI463" s="2"/>
      <c r="KOJ463" s="2"/>
      <c r="KOK463" s="2"/>
      <c r="KOL463" s="2"/>
      <c r="KOM463" s="2"/>
      <c r="KON463" s="2"/>
      <c r="KOO463" s="2"/>
      <c r="KOP463" s="2"/>
      <c r="KOQ463" s="2"/>
      <c r="KOR463" s="2"/>
      <c r="KOS463" s="2"/>
      <c r="KOT463" s="2"/>
      <c r="KOU463" s="2"/>
      <c r="KOV463" s="2"/>
      <c r="KOW463" s="2"/>
      <c r="KOX463" s="2"/>
      <c r="KOY463" s="2"/>
      <c r="KOZ463" s="2"/>
      <c r="KPA463" s="2"/>
      <c r="KPB463" s="2"/>
      <c r="KPC463" s="2"/>
      <c r="KPD463" s="2"/>
      <c r="KPE463" s="2"/>
      <c r="KPF463" s="2"/>
      <c r="KPG463" s="2"/>
      <c r="KPH463" s="2"/>
      <c r="KPI463" s="2"/>
      <c r="KPJ463" s="2"/>
      <c r="KPK463" s="2"/>
      <c r="KPL463" s="2"/>
      <c r="KPM463" s="2"/>
      <c r="KPN463" s="2"/>
      <c r="KPO463" s="2"/>
      <c r="KPP463" s="2"/>
      <c r="KPQ463" s="2"/>
      <c r="KPR463" s="2"/>
      <c r="KPS463" s="2"/>
      <c r="KPT463" s="2"/>
      <c r="KPU463" s="2"/>
      <c r="KPV463" s="2"/>
      <c r="KPW463" s="2"/>
      <c r="KPX463" s="2"/>
      <c r="KPY463" s="2"/>
      <c r="KPZ463" s="2"/>
      <c r="KQA463" s="2"/>
      <c r="KQB463" s="2"/>
      <c r="KQC463" s="2"/>
      <c r="KQD463" s="2"/>
      <c r="KQE463" s="2"/>
      <c r="KQF463" s="2"/>
      <c r="KQG463" s="2"/>
      <c r="KQH463" s="2"/>
      <c r="KQI463" s="2"/>
      <c r="KQJ463" s="2"/>
      <c r="KQK463" s="2"/>
      <c r="KQL463" s="2"/>
      <c r="KQM463" s="2"/>
      <c r="KQN463" s="2"/>
      <c r="KQO463" s="2"/>
      <c r="KQP463" s="2"/>
      <c r="KQQ463" s="2"/>
      <c r="KQR463" s="2"/>
      <c r="KQS463" s="2"/>
      <c r="KQT463" s="2"/>
      <c r="KQU463" s="2"/>
      <c r="KQV463" s="2"/>
      <c r="KQW463" s="2"/>
      <c r="KQX463" s="2"/>
      <c r="KQY463" s="2"/>
      <c r="KQZ463" s="2"/>
      <c r="KRA463" s="2"/>
      <c r="KRB463" s="2"/>
      <c r="KRC463" s="2"/>
      <c r="KRD463" s="2"/>
      <c r="KRE463" s="2"/>
      <c r="KRF463" s="2"/>
      <c r="KRG463" s="2"/>
      <c r="KRH463" s="2"/>
      <c r="KRI463" s="2"/>
      <c r="KRJ463" s="2"/>
      <c r="KRK463" s="2"/>
      <c r="KRL463" s="2"/>
      <c r="KRM463" s="2"/>
      <c r="KRN463" s="2"/>
      <c r="KRO463" s="2"/>
      <c r="KRP463" s="2"/>
      <c r="KRQ463" s="2"/>
      <c r="KRR463" s="2"/>
      <c r="KRS463" s="2"/>
      <c r="KRT463" s="2"/>
      <c r="KRU463" s="2"/>
      <c r="KRV463" s="2"/>
      <c r="KRW463" s="2"/>
      <c r="KRX463" s="2"/>
      <c r="KRY463" s="2"/>
      <c r="KRZ463" s="2"/>
      <c r="KSA463" s="2"/>
      <c r="KSB463" s="2"/>
      <c r="KSC463" s="2"/>
      <c r="KSD463" s="2"/>
      <c r="KSE463" s="2"/>
      <c r="KSF463" s="2"/>
      <c r="KSG463" s="2"/>
      <c r="KSH463" s="2"/>
      <c r="KSI463" s="2"/>
      <c r="KSJ463" s="2"/>
      <c r="KSK463" s="2"/>
      <c r="KSL463" s="2"/>
      <c r="KSM463" s="2"/>
      <c r="KSN463" s="2"/>
      <c r="KSO463" s="2"/>
      <c r="KSP463" s="2"/>
      <c r="KSQ463" s="2"/>
      <c r="KSR463" s="2"/>
      <c r="KSS463" s="2"/>
      <c r="KST463" s="2"/>
      <c r="KSU463" s="2"/>
      <c r="KSV463" s="2"/>
      <c r="KSW463" s="2"/>
      <c r="KSX463" s="2"/>
      <c r="KSY463" s="2"/>
      <c r="KSZ463" s="2"/>
      <c r="KTA463" s="2"/>
      <c r="KTB463" s="2"/>
      <c r="KTC463" s="2"/>
      <c r="KTD463" s="2"/>
      <c r="KTE463" s="2"/>
      <c r="KTF463" s="2"/>
      <c r="KTG463" s="2"/>
      <c r="KTH463" s="2"/>
      <c r="KTI463" s="2"/>
      <c r="KTJ463" s="2"/>
      <c r="KTK463" s="2"/>
      <c r="KTL463" s="2"/>
      <c r="KTM463" s="2"/>
      <c r="KTN463" s="2"/>
      <c r="KTO463" s="2"/>
      <c r="KTP463" s="2"/>
      <c r="KTQ463" s="2"/>
      <c r="KTR463" s="2"/>
      <c r="KTS463" s="2"/>
      <c r="KTT463" s="2"/>
      <c r="KTU463" s="2"/>
      <c r="KTV463" s="2"/>
      <c r="KTW463" s="2"/>
      <c r="KTX463" s="2"/>
      <c r="KTY463" s="2"/>
      <c r="KTZ463" s="2"/>
      <c r="KUA463" s="2"/>
      <c r="KUB463" s="2"/>
      <c r="KUC463" s="2"/>
      <c r="KUD463" s="2"/>
      <c r="KUE463" s="2"/>
      <c r="KUF463" s="2"/>
      <c r="KUG463" s="2"/>
      <c r="KUH463" s="2"/>
      <c r="KUI463" s="2"/>
      <c r="KUJ463" s="2"/>
      <c r="KUK463" s="2"/>
      <c r="KUL463" s="2"/>
      <c r="KUM463" s="2"/>
      <c r="KUN463" s="2"/>
      <c r="KUO463" s="2"/>
      <c r="KUP463" s="2"/>
      <c r="KUQ463" s="2"/>
      <c r="KUR463" s="2"/>
      <c r="KUS463" s="2"/>
      <c r="KUT463" s="2"/>
      <c r="KUU463" s="2"/>
      <c r="KUV463" s="2"/>
      <c r="KUW463" s="2"/>
      <c r="KUX463" s="2"/>
      <c r="KUY463" s="2"/>
      <c r="KUZ463" s="2"/>
      <c r="KVA463" s="2"/>
      <c r="KVB463" s="2"/>
      <c r="KVC463" s="2"/>
      <c r="KVD463" s="2"/>
      <c r="KVE463" s="2"/>
      <c r="KVF463" s="2"/>
      <c r="KVG463" s="2"/>
      <c r="KVH463" s="2"/>
      <c r="KVI463" s="2"/>
      <c r="KVJ463" s="2"/>
      <c r="KVK463" s="2"/>
      <c r="KVL463" s="2"/>
      <c r="KVM463" s="2"/>
      <c r="KVN463" s="2"/>
      <c r="KVO463" s="2"/>
      <c r="KVP463" s="2"/>
      <c r="KVQ463" s="2"/>
      <c r="KVR463" s="2"/>
      <c r="KVS463" s="2"/>
      <c r="KVT463" s="2"/>
      <c r="KVU463" s="2"/>
      <c r="KVV463" s="2"/>
      <c r="KVW463" s="2"/>
      <c r="KVX463" s="2"/>
      <c r="KVY463" s="2"/>
      <c r="KVZ463" s="2"/>
      <c r="KWA463" s="2"/>
      <c r="KWB463" s="2"/>
      <c r="KWC463" s="2"/>
      <c r="KWD463" s="2"/>
      <c r="KWE463" s="2"/>
      <c r="KWF463" s="2"/>
      <c r="KWG463" s="2"/>
      <c r="KWH463" s="2"/>
      <c r="KWI463" s="2"/>
      <c r="KWJ463" s="2"/>
      <c r="KWK463" s="2"/>
      <c r="KWL463" s="2"/>
      <c r="KWM463" s="2"/>
      <c r="KWN463" s="2"/>
      <c r="KWO463" s="2"/>
      <c r="KWP463" s="2"/>
      <c r="KWQ463" s="2"/>
      <c r="KWR463" s="2"/>
      <c r="KWS463" s="2"/>
      <c r="KWT463" s="2"/>
      <c r="KWU463" s="2"/>
      <c r="KWV463" s="2"/>
      <c r="KWW463" s="2"/>
      <c r="KWX463" s="2"/>
      <c r="KWY463" s="2"/>
      <c r="KWZ463" s="2"/>
      <c r="KXA463" s="2"/>
      <c r="KXB463" s="2"/>
      <c r="KXC463" s="2"/>
      <c r="KXD463" s="2"/>
      <c r="KXE463" s="2"/>
      <c r="KXF463" s="2"/>
      <c r="KXG463" s="2"/>
      <c r="KXH463" s="2"/>
      <c r="KXI463" s="2"/>
      <c r="KXJ463" s="2"/>
      <c r="KXK463" s="2"/>
      <c r="KXL463" s="2"/>
      <c r="KXM463" s="2"/>
      <c r="KXN463" s="2"/>
      <c r="KXO463" s="2"/>
      <c r="KXP463" s="2"/>
      <c r="KXQ463" s="2"/>
      <c r="KXR463" s="2"/>
      <c r="KXS463" s="2"/>
      <c r="KXT463" s="2"/>
      <c r="KXU463" s="2"/>
      <c r="KXV463" s="2"/>
      <c r="KXW463" s="2"/>
      <c r="KXX463" s="2"/>
      <c r="KXY463" s="2"/>
      <c r="KXZ463" s="2"/>
      <c r="KYA463" s="2"/>
      <c r="KYB463" s="2"/>
      <c r="KYC463" s="2"/>
      <c r="KYD463" s="2"/>
      <c r="KYE463" s="2"/>
      <c r="KYF463" s="2"/>
      <c r="KYG463" s="2"/>
      <c r="KYH463" s="2"/>
      <c r="KYI463" s="2"/>
      <c r="KYJ463" s="2"/>
      <c r="KYK463" s="2"/>
      <c r="KYL463" s="2"/>
      <c r="KYM463" s="2"/>
      <c r="KYN463" s="2"/>
      <c r="KYO463" s="2"/>
      <c r="KYP463" s="2"/>
      <c r="KYQ463" s="2"/>
      <c r="KYR463" s="2"/>
      <c r="KYS463" s="2"/>
      <c r="KYT463" s="2"/>
      <c r="KYU463" s="2"/>
      <c r="KYV463" s="2"/>
      <c r="KYW463" s="2"/>
      <c r="KYX463" s="2"/>
      <c r="KYY463" s="2"/>
      <c r="KYZ463" s="2"/>
      <c r="KZA463" s="2"/>
      <c r="KZB463" s="2"/>
      <c r="KZC463" s="2"/>
      <c r="KZD463" s="2"/>
      <c r="KZE463" s="2"/>
      <c r="KZF463" s="2"/>
      <c r="KZG463" s="2"/>
      <c r="KZH463" s="2"/>
      <c r="KZI463" s="2"/>
      <c r="KZJ463" s="2"/>
      <c r="KZK463" s="2"/>
      <c r="KZL463" s="2"/>
      <c r="KZM463" s="2"/>
      <c r="KZN463" s="2"/>
      <c r="KZO463" s="2"/>
      <c r="KZP463" s="2"/>
      <c r="KZQ463" s="2"/>
      <c r="KZR463" s="2"/>
      <c r="KZS463" s="2"/>
      <c r="KZT463" s="2"/>
      <c r="KZU463" s="2"/>
      <c r="KZV463" s="2"/>
      <c r="KZW463" s="2"/>
      <c r="KZX463" s="2"/>
      <c r="KZY463" s="2"/>
      <c r="KZZ463" s="2"/>
      <c r="LAA463" s="2"/>
      <c r="LAB463" s="2"/>
      <c r="LAC463" s="2"/>
      <c r="LAD463" s="2"/>
      <c r="LAE463" s="2"/>
      <c r="LAF463" s="2"/>
      <c r="LAG463" s="2"/>
      <c r="LAH463" s="2"/>
      <c r="LAI463" s="2"/>
      <c r="LAJ463" s="2"/>
      <c r="LAK463" s="2"/>
      <c r="LAL463" s="2"/>
      <c r="LAM463" s="2"/>
      <c r="LAN463" s="2"/>
      <c r="LAO463" s="2"/>
      <c r="LAP463" s="2"/>
      <c r="LAQ463" s="2"/>
      <c r="LAR463" s="2"/>
      <c r="LAS463" s="2"/>
      <c r="LAT463" s="2"/>
      <c r="LAU463" s="2"/>
      <c r="LAV463" s="2"/>
      <c r="LAW463" s="2"/>
      <c r="LAX463" s="2"/>
      <c r="LAY463" s="2"/>
      <c r="LAZ463" s="2"/>
      <c r="LBA463" s="2"/>
      <c r="LBB463" s="2"/>
      <c r="LBC463" s="2"/>
      <c r="LBD463" s="2"/>
      <c r="LBE463" s="2"/>
      <c r="LBF463" s="2"/>
      <c r="LBG463" s="2"/>
      <c r="LBH463" s="2"/>
      <c r="LBI463" s="2"/>
      <c r="LBJ463" s="2"/>
      <c r="LBK463" s="2"/>
      <c r="LBL463" s="2"/>
      <c r="LBM463" s="2"/>
      <c r="LBN463" s="2"/>
      <c r="LBO463" s="2"/>
      <c r="LBP463" s="2"/>
      <c r="LBQ463" s="2"/>
      <c r="LBR463" s="2"/>
      <c r="LBS463" s="2"/>
      <c r="LBT463" s="2"/>
      <c r="LBU463" s="2"/>
      <c r="LBV463" s="2"/>
      <c r="LBW463" s="2"/>
      <c r="LBX463" s="2"/>
      <c r="LBY463" s="2"/>
      <c r="LBZ463" s="2"/>
      <c r="LCA463" s="2"/>
      <c r="LCB463" s="2"/>
      <c r="LCC463" s="2"/>
      <c r="LCD463" s="2"/>
      <c r="LCE463" s="2"/>
      <c r="LCF463" s="2"/>
      <c r="LCG463" s="2"/>
      <c r="LCH463" s="2"/>
      <c r="LCI463" s="2"/>
      <c r="LCJ463" s="2"/>
      <c r="LCK463" s="2"/>
      <c r="LCL463" s="2"/>
      <c r="LCM463" s="2"/>
      <c r="LCN463" s="2"/>
      <c r="LCO463" s="2"/>
      <c r="LCP463" s="2"/>
      <c r="LCQ463" s="2"/>
      <c r="LCR463" s="2"/>
      <c r="LCS463" s="2"/>
      <c r="LCT463" s="2"/>
      <c r="LCU463" s="2"/>
      <c r="LCV463" s="2"/>
      <c r="LCW463" s="2"/>
      <c r="LCX463" s="2"/>
      <c r="LCY463" s="2"/>
      <c r="LCZ463" s="2"/>
      <c r="LDA463" s="2"/>
      <c r="LDB463" s="2"/>
      <c r="LDC463" s="2"/>
      <c r="LDD463" s="2"/>
      <c r="LDE463" s="2"/>
      <c r="LDF463" s="2"/>
      <c r="LDG463" s="2"/>
      <c r="LDH463" s="2"/>
      <c r="LDI463" s="2"/>
      <c r="LDJ463" s="2"/>
      <c r="LDK463" s="2"/>
      <c r="LDL463" s="2"/>
      <c r="LDM463" s="2"/>
      <c r="LDN463" s="2"/>
      <c r="LDO463" s="2"/>
      <c r="LDP463" s="2"/>
      <c r="LDQ463" s="2"/>
      <c r="LDR463" s="2"/>
      <c r="LDS463" s="2"/>
      <c r="LDT463" s="2"/>
      <c r="LDU463" s="2"/>
      <c r="LDV463" s="2"/>
      <c r="LDW463" s="2"/>
      <c r="LDX463" s="2"/>
      <c r="LDY463" s="2"/>
      <c r="LDZ463" s="2"/>
      <c r="LEA463" s="2"/>
      <c r="LEB463" s="2"/>
      <c r="LEC463" s="2"/>
      <c r="LED463" s="2"/>
      <c r="LEE463" s="2"/>
      <c r="LEF463" s="2"/>
      <c r="LEG463" s="2"/>
      <c r="LEH463" s="2"/>
      <c r="LEI463" s="2"/>
      <c r="LEJ463" s="2"/>
      <c r="LEK463" s="2"/>
      <c r="LEL463" s="2"/>
      <c r="LEM463" s="2"/>
      <c r="LEN463" s="2"/>
      <c r="LEO463" s="2"/>
      <c r="LEP463" s="2"/>
      <c r="LEQ463" s="2"/>
      <c r="LER463" s="2"/>
      <c r="LES463" s="2"/>
      <c r="LET463" s="2"/>
      <c r="LEU463" s="2"/>
      <c r="LEV463" s="2"/>
      <c r="LEW463" s="2"/>
      <c r="LEX463" s="2"/>
      <c r="LEY463" s="2"/>
      <c r="LEZ463" s="2"/>
      <c r="LFA463" s="2"/>
      <c r="LFB463" s="2"/>
      <c r="LFC463" s="2"/>
      <c r="LFD463" s="2"/>
      <c r="LFE463" s="2"/>
      <c r="LFF463" s="2"/>
      <c r="LFG463" s="2"/>
      <c r="LFH463" s="2"/>
      <c r="LFI463" s="2"/>
      <c r="LFJ463" s="2"/>
      <c r="LFK463" s="2"/>
      <c r="LFL463" s="2"/>
      <c r="LFM463" s="2"/>
      <c r="LFN463" s="2"/>
      <c r="LFO463" s="2"/>
      <c r="LFP463" s="2"/>
      <c r="LFQ463" s="2"/>
      <c r="LFR463" s="2"/>
      <c r="LFS463" s="2"/>
      <c r="LFT463" s="2"/>
      <c r="LFU463" s="2"/>
      <c r="LFV463" s="2"/>
      <c r="LFW463" s="2"/>
      <c r="LFX463" s="2"/>
      <c r="LFY463" s="2"/>
      <c r="LFZ463" s="2"/>
      <c r="LGA463" s="2"/>
      <c r="LGB463" s="2"/>
      <c r="LGC463" s="2"/>
      <c r="LGD463" s="2"/>
      <c r="LGE463" s="2"/>
      <c r="LGF463" s="2"/>
      <c r="LGG463" s="2"/>
      <c r="LGH463" s="2"/>
      <c r="LGI463" s="2"/>
      <c r="LGJ463" s="2"/>
      <c r="LGK463" s="2"/>
      <c r="LGL463" s="2"/>
      <c r="LGM463" s="2"/>
      <c r="LGN463" s="2"/>
      <c r="LGO463" s="2"/>
      <c r="LGP463" s="2"/>
      <c r="LGQ463" s="2"/>
      <c r="LGR463" s="2"/>
      <c r="LGS463" s="2"/>
      <c r="LGT463" s="2"/>
      <c r="LGU463" s="2"/>
      <c r="LGV463" s="2"/>
      <c r="LGW463" s="2"/>
      <c r="LGX463" s="2"/>
      <c r="LGY463" s="2"/>
      <c r="LGZ463" s="2"/>
      <c r="LHA463" s="2"/>
      <c r="LHB463" s="2"/>
      <c r="LHC463" s="2"/>
      <c r="LHD463" s="2"/>
      <c r="LHE463" s="2"/>
      <c r="LHF463" s="2"/>
      <c r="LHG463" s="2"/>
      <c r="LHH463" s="2"/>
      <c r="LHI463" s="2"/>
      <c r="LHJ463" s="2"/>
      <c r="LHK463" s="2"/>
      <c r="LHL463" s="2"/>
      <c r="LHM463" s="2"/>
      <c r="LHN463" s="2"/>
      <c r="LHO463" s="2"/>
      <c r="LHP463" s="2"/>
      <c r="LHQ463" s="2"/>
      <c r="LHR463" s="2"/>
      <c r="LHS463" s="2"/>
      <c r="LHT463" s="2"/>
      <c r="LHU463" s="2"/>
      <c r="LHV463" s="2"/>
      <c r="LHW463" s="2"/>
      <c r="LHX463" s="2"/>
      <c r="LHY463" s="2"/>
      <c r="LHZ463" s="2"/>
      <c r="LIA463" s="2"/>
      <c r="LIB463" s="2"/>
      <c r="LIC463" s="2"/>
      <c r="LID463" s="2"/>
      <c r="LIE463" s="2"/>
      <c r="LIF463" s="2"/>
      <c r="LIG463" s="2"/>
      <c r="LIH463" s="2"/>
      <c r="LII463" s="2"/>
      <c r="LIJ463" s="2"/>
      <c r="LIK463" s="2"/>
      <c r="LIL463" s="2"/>
      <c r="LIM463" s="2"/>
      <c r="LIN463" s="2"/>
      <c r="LIO463" s="2"/>
      <c r="LIP463" s="2"/>
      <c r="LIQ463" s="2"/>
      <c r="LIR463" s="2"/>
      <c r="LIS463" s="2"/>
      <c r="LIT463" s="2"/>
      <c r="LIU463" s="2"/>
      <c r="LIV463" s="2"/>
      <c r="LIW463" s="2"/>
      <c r="LIX463" s="2"/>
      <c r="LIY463" s="2"/>
      <c r="LIZ463" s="2"/>
      <c r="LJA463" s="2"/>
      <c r="LJB463" s="2"/>
      <c r="LJC463" s="2"/>
      <c r="LJD463" s="2"/>
      <c r="LJE463" s="2"/>
      <c r="LJF463" s="2"/>
      <c r="LJG463" s="2"/>
      <c r="LJH463" s="2"/>
      <c r="LJI463" s="2"/>
      <c r="LJJ463" s="2"/>
      <c r="LJK463" s="2"/>
      <c r="LJL463" s="2"/>
      <c r="LJM463" s="2"/>
      <c r="LJN463" s="2"/>
      <c r="LJO463" s="2"/>
      <c r="LJP463" s="2"/>
      <c r="LJQ463" s="2"/>
      <c r="LJR463" s="2"/>
      <c r="LJS463" s="2"/>
      <c r="LJT463" s="2"/>
      <c r="LJU463" s="2"/>
      <c r="LJV463" s="2"/>
      <c r="LJW463" s="2"/>
      <c r="LJX463" s="2"/>
      <c r="LJY463" s="2"/>
      <c r="LJZ463" s="2"/>
      <c r="LKA463" s="2"/>
      <c r="LKB463" s="2"/>
      <c r="LKC463" s="2"/>
      <c r="LKD463" s="2"/>
      <c r="LKE463" s="2"/>
      <c r="LKF463" s="2"/>
      <c r="LKG463" s="2"/>
      <c r="LKH463" s="2"/>
      <c r="LKI463" s="2"/>
      <c r="LKJ463" s="2"/>
      <c r="LKK463" s="2"/>
      <c r="LKL463" s="2"/>
      <c r="LKM463" s="2"/>
      <c r="LKN463" s="2"/>
      <c r="LKO463" s="2"/>
      <c r="LKP463" s="2"/>
      <c r="LKQ463" s="2"/>
      <c r="LKR463" s="2"/>
      <c r="LKS463" s="2"/>
      <c r="LKT463" s="2"/>
      <c r="LKU463" s="2"/>
      <c r="LKV463" s="2"/>
      <c r="LKW463" s="2"/>
      <c r="LKX463" s="2"/>
      <c r="LKY463" s="2"/>
      <c r="LKZ463" s="2"/>
      <c r="LLA463" s="2"/>
      <c r="LLB463" s="2"/>
      <c r="LLC463" s="2"/>
      <c r="LLD463" s="2"/>
      <c r="LLE463" s="2"/>
      <c r="LLF463" s="2"/>
      <c r="LLG463" s="2"/>
      <c r="LLH463" s="2"/>
      <c r="LLI463" s="2"/>
      <c r="LLJ463" s="2"/>
      <c r="LLK463" s="2"/>
      <c r="LLL463" s="2"/>
      <c r="LLM463" s="2"/>
      <c r="LLN463" s="2"/>
      <c r="LLO463" s="2"/>
      <c r="LLP463" s="2"/>
      <c r="LLQ463" s="2"/>
      <c r="LLR463" s="2"/>
      <c r="LLS463" s="2"/>
      <c r="LLT463" s="2"/>
      <c r="LLU463" s="2"/>
      <c r="LLV463" s="2"/>
      <c r="LLW463" s="2"/>
      <c r="LLX463" s="2"/>
      <c r="LLY463" s="2"/>
      <c r="LLZ463" s="2"/>
      <c r="LMA463" s="2"/>
      <c r="LMB463" s="2"/>
      <c r="LMC463" s="2"/>
      <c r="LMD463" s="2"/>
      <c r="LME463" s="2"/>
      <c r="LMF463" s="2"/>
      <c r="LMG463" s="2"/>
      <c r="LMH463" s="2"/>
      <c r="LMI463" s="2"/>
      <c r="LMJ463" s="2"/>
      <c r="LMK463" s="2"/>
      <c r="LML463" s="2"/>
      <c r="LMM463" s="2"/>
      <c r="LMN463" s="2"/>
      <c r="LMO463" s="2"/>
      <c r="LMP463" s="2"/>
      <c r="LMQ463" s="2"/>
      <c r="LMR463" s="2"/>
      <c r="LMS463" s="2"/>
      <c r="LMT463" s="2"/>
      <c r="LMU463" s="2"/>
      <c r="LMV463" s="2"/>
      <c r="LMW463" s="2"/>
      <c r="LMX463" s="2"/>
      <c r="LMY463" s="2"/>
      <c r="LMZ463" s="2"/>
      <c r="LNA463" s="2"/>
      <c r="LNB463" s="2"/>
      <c r="LNC463" s="2"/>
      <c r="LND463" s="2"/>
      <c r="LNE463" s="2"/>
      <c r="LNF463" s="2"/>
      <c r="LNG463" s="2"/>
      <c r="LNH463" s="2"/>
      <c r="LNI463" s="2"/>
      <c r="LNJ463" s="2"/>
      <c r="LNK463" s="2"/>
      <c r="LNL463" s="2"/>
      <c r="LNM463" s="2"/>
      <c r="LNN463" s="2"/>
      <c r="LNO463" s="2"/>
      <c r="LNP463" s="2"/>
      <c r="LNQ463" s="2"/>
      <c r="LNR463" s="2"/>
      <c r="LNS463" s="2"/>
      <c r="LNT463" s="2"/>
      <c r="LNU463" s="2"/>
      <c r="LNV463" s="2"/>
      <c r="LNW463" s="2"/>
      <c r="LNX463" s="2"/>
      <c r="LNY463" s="2"/>
      <c r="LNZ463" s="2"/>
      <c r="LOA463" s="2"/>
      <c r="LOB463" s="2"/>
      <c r="LOC463" s="2"/>
      <c r="LOD463" s="2"/>
      <c r="LOE463" s="2"/>
      <c r="LOF463" s="2"/>
      <c r="LOG463" s="2"/>
      <c r="LOH463" s="2"/>
      <c r="LOI463" s="2"/>
      <c r="LOJ463" s="2"/>
      <c r="LOK463" s="2"/>
      <c r="LOL463" s="2"/>
      <c r="LOM463" s="2"/>
      <c r="LON463" s="2"/>
      <c r="LOO463" s="2"/>
      <c r="LOP463" s="2"/>
      <c r="LOQ463" s="2"/>
      <c r="LOR463" s="2"/>
      <c r="LOS463" s="2"/>
      <c r="LOT463" s="2"/>
      <c r="LOU463" s="2"/>
      <c r="LOV463" s="2"/>
      <c r="LOW463" s="2"/>
      <c r="LOX463" s="2"/>
      <c r="LOY463" s="2"/>
      <c r="LOZ463" s="2"/>
      <c r="LPA463" s="2"/>
      <c r="LPB463" s="2"/>
      <c r="LPC463" s="2"/>
      <c r="LPD463" s="2"/>
      <c r="LPE463" s="2"/>
      <c r="LPF463" s="2"/>
      <c r="LPG463" s="2"/>
      <c r="LPH463" s="2"/>
      <c r="LPI463" s="2"/>
      <c r="LPJ463" s="2"/>
      <c r="LPK463" s="2"/>
      <c r="LPL463" s="2"/>
      <c r="LPM463" s="2"/>
      <c r="LPN463" s="2"/>
      <c r="LPO463" s="2"/>
      <c r="LPP463" s="2"/>
      <c r="LPQ463" s="2"/>
      <c r="LPR463" s="2"/>
      <c r="LPS463" s="2"/>
      <c r="LPT463" s="2"/>
      <c r="LPU463" s="2"/>
      <c r="LPV463" s="2"/>
      <c r="LPW463" s="2"/>
      <c r="LPX463" s="2"/>
      <c r="LPY463" s="2"/>
      <c r="LPZ463" s="2"/>
      <c r="LQA463" s="2"/>
      <c r="LQB463" s="2"/>
      <c r="LQC463" s="2"/>
      <c r="LQD463" s="2"/>
      <c r="LQE463" s="2"/>
      <c r="LQF463" s="2"/>
      <c r="LQG463" s="2"/>
      <c r="LQH463" s="2"/>
      <c r="LQI463" s="2"/>
      <c r="LQJ463" s="2"/>
      <c r="LQK463" s="2"/>
      <c r="LQL463" s="2"/>
      <c r="LQM463" s="2"/>
      <c r="LQN463" s="2"/>
      <c r="LQO463" s="2"/>
      <c r="LQP463" s="2"/>
      <c r="LQQ463" s="2"/>
      <c r="LQR463" s="2"/>
      <c r="LQS463" s="2"/>
      <c r="LQT463" s="2"/>
      <c r="LQU463" s="2"/>
      <c r="LQV463" s="2"/>
      <c r="LQW463" s="2"/>
      <c r="LQX463" s="2"/>
      <c r="LQY463" s="2"/>
      <c r="LQZ463" s="2"/>
      <c r="LRA463" s="2"/>
      <c r="LRB463" s="2"/>
      <c r="LRC463" s="2"/>
      <c r="LRD463" s="2"/>
      <c r="LRE463" s="2"/>
      <c r="LRF463" s="2"/>
      <c r="LRG463" s="2"/>
      <c r="LRH463" s="2"/>
      <c r="LRI463" s="2"/>
      <c r="LRJ463" s="2"/>
      <c r="LRK463" s="2"/>
      <c r="LRL463" s="2"/>
      <c r="LRM463" s="2"/>
      <c r="LRN463" s="2"/>
      <c r="LRO463" s="2"/>
      <c r="LRP463" s="2"/>
      <c r="LRQ463" s="2"/>
      <c r="LRR463" s="2"/>
      <c r="LRS463" s="2"/>
      <c r="LRT463" s="2"/>
      <c r="LRU463" s="2"/>
      <c r="LRV463" s="2"/>
      <c r="LRW463" s="2"/>
      <c r="LRX463" s="2"/>
      <c r="LRY463" s="2"/>
      <c r="LRZ463" s="2"/>
      <c r="LSA463" s="2"/>
      <c r="LSB463" s="2"/>
      <c r="LSC463" s="2"/>
      <c r="LSD463" s="2"/>
      <c r="LSE463" s="2"/>
      <c r="LSF463" s="2"/>
      <c r="LSG463" s="2"/>
      <c r="LSH463" s="2"/>
      <c r="LSI463" s="2"/>
      <c r="LSJ463" s="2"/>
      <c r="LSK463" s="2"/>
      <c r="LSL463" s="2"/>
      <c r="LSM463" s="2"/>
      <c r="LSN463" s="2"/>
      <c r="LSO463" s="2"/>
      <c r="LSP463" s="2"/>
      <c r="LSQ463" s="2"/>
      <c r="LSR463" s="2"/>
      <c r="LSS463" s="2"/>
      <c r="LST463" s="2"/>
      <c r="LSU463" s="2"/>
      <c r="LSV463" s="2"/>
      <c r="LSW463" s="2"/>
      <c r="LSX463" s="2"/>
      <c r="LSY463" s="2"/>
      <c r="LSZ463" s="2"/>
      <c r="LTA463" s="2"/>
      <c r="LTB463" s="2"/>
      <c r="LTC463" s="2"/>
      <c r="LTD463" s="2"/>
      <c r="LTE463" s="2"/>
      <c r="LTF463" s="2"/>
      <c r="LTG463" s="2"/>
      <c r="LTH463" s="2"/>
      <c r="LTI463" s="2"/>
      <c r="LTJ463" s="2"/>
      <c r="LTK463" s="2"/>
      <c r="LTL463" s="2"/>
      <c r="LTM463" s="2"/>
      <c r="LTN463" s="2"/>
      <c r="LTO463" s="2"/>
      <c r="LTP463" s="2"/>
      <c r="LTQ463" s="2"/>
      <c r="LTR463" s="2"/>
      <c r="LTS463" s="2"/>
      <c r="LTT463" s="2"/>
      <c r="LTU463" s="2"/>
      <c r="LTV463" s="2"/>
      <c r="LTW463" s="2"/>
      <c r="LTX463" s="2"/>
      <c r="LTY463" s="2"/>
      <c r="LTZ463" s="2"/>
      <c r="LUA463" s="2"/>
      <c r="LUB463" s="2"/>
      <c r="LUC463" s="2"/>
      <c r="LUD463" s="2"/>
      <c r="LUE463" s="2"/>
      <c r="LUF463" s="2"/>
      <c r="LUG463" s="2"/>
      <c r="LUH463" s="2"/>
      <c r="LUI463" s="2"/>
      <c r="LUJ463" s="2"/>
      <c r="LUK463" s="2"/>
      <c r="LUL463" s="2"/>
      <c r="LUM463" s="2"/>
      <c r="LUN463" s="2"/>
      <c r="LUO463" s="2"/>
      <c r="LUP463" s="2"/>
      <c r="LUQ463" s="2"/>
      <c r="LUR463" s="2"/>
      <c r="LUS463" s="2"/>
      <c r="LUT463" s="2"/>
      <c r="LUU463" s="2"/>
      <c r="LUV463" s="2"/>
      <c r="LUW463" s="2"/>
      <c r="LUX463" s="2"/>
      <c r="LUY463" s="2"/>
      <c r="LUZ463" s="2"/>
      <c r="LVA463" s="2"/>
      <c r="LVB463" s="2"/>
      <c r="LVC463" s="2"/>
      <c r="LVD463" s="2"/>
      <c r="LVE463" s="2"/>
      <c r="LVF463" s="2"/>
      <c r="LVG463" s="2"/>
      <c r="LVH463" s="2"/>
      <c r="LVI463" s="2"/>
      <c r="LVJ463" s="2"/>
      <c r="LVK463" s="2"/>
      <c r="LVL463" s="2"/>
      <c r="LVM463" s="2"/>
      <c r="LVN463" s="2"/>
      <c r="LVO463" s="2"/>
      <c r="LVP463" s="2"/>
      <c r="LVQ463" s="2"/>
      <c r="LVR463" s="2"/>
      <c r="LVS463" s="2"/>
      <c r="LVT463" s="2"/>
      <c r="LVU463" s="2"/>
      <c r="LVV463" s="2"/>
      <c r="LVW463" s="2"/>
      <c r="LVX463" s="2"/>
      <c r="LVY463" s="2"/>
      <c r="LVZ463" s="2"/>
      <c r="LWA463" s="2"/>
      <c r="LWB463" s="2"/>
      <c r="LWC463" s="2"/>
      <c r="LWD463" s="2"/>
      <c r="LWE463" s="2"/>
      <c r="LWF463" s="2"/>
      <c r="LWG463" s="2"/>
      <c r="LWH463" s="2"/>
      <c r="LWI463" s="2"/>
      <c r="LWJ463" s="2"/>
      <c r="LWK463" s="2"/>
      <c r="LWL463" s="2"/>
      <c r="LWM463" s="2"/>
      <c r="LWN463" s="2"/>
      <c r="LWO463" s="2"/>
      <c r="LWP463" s="2"/>
      <c r="LWQ463" s="2"/>
      <c r="LWR463" s="2"/>
      <c r="LWS463" s="2"/>
      <c r="LWT463" s="2"/>
      <c r="LWU463" s="2"/>
      <c r="LWV463" s="2"/>
      <c r="LWW463" s="2"/>
      <c r="LWX463" s="2"/>
      <c r="LWY463" s="2"/>
      <c r="LWZ463" s="2"/>
      <c r="LXA463" s="2"/>
      <c r="LXB463" s="2"/>
      <c r="LXC463" s="2"/>
      <c r="LXD463" s="2"/>
      <c r="LXE463" s="2"/>
      <c r="LXF463" s="2"/>
      <c r="LXG463" s="2"/>
      <c r="LXH463" s="2"/>
      <c r="LXI463" s="2"/>
      <c r="LXJ463" s="2"/>
      <c r="LXK463" s="2"/>
      <c r="LXL463" s="2"/>
      <c r="LXM463" s="2"/>
      <c r="LXN463" s="2"/>
      <c r="LXO463" s="2"/>
      <c r="LXP463" s="2"/>
      <c r="LXQ463" s="2"/>
      <c r="LXR463" s="2"/>
      <c r="LXS463" s="2"/>
      <c r="LXT463" s="2"/>
      <c r="LXU463" s="2"/>
      <c r="LXV463" s="2"/>
      <c r="LXW463" s="2"/>
      <c r="LXX463" s="2"/>
      <c r="LXY463" s="2"/>
      <c r="LXZ463" s="2"/>
      <c r="LYA463" s="2"/>
      <c r="LYB463" s="2"/>
      <c r="LYC463" s="2"/>
      <c r="LYD463" s="2"/>
      <c r="LYE463" s="2"/>
      <c r="LYF463" s="2"/>
      <c r="LYG463" s="2"/>
      <c r="LYH463" s="2"/>
      <c r="LYI463" s="2"/>
      <c r="LYJ463" s="2"/>
      <c r="LYK463" s="2"/>
      <c r="LYL463" s="2"/>
      <c r="LYM463" s="2"/>
      <c r="LYN463" s="2"/>
      <c r="LYO463" s="2"/>
      <c r="LYP463" s="2"/>
      <c r="LYQ463" s="2"/>
      <c r="LYR463" s="2"/>
      <c r="LYS463" s="2"/>
      <c r="LYT463" s="2"/>
      <c r="LYU463" s="2"/>
      <c r="LYV463" s="2"/>
      <c r="LYW463" s="2"/>
      <c r="LYX463" s="2"/>
      <c r="LYY463" s="2"/>
      <c r="LYZ463" s="2"/>
      <c r="LZA463" s="2"/>
      <c r="LZB463" s="2"/>
      <c r="LZC463" s="2"/>
      <c r="LZD463" s="2"/>
      <c r="LZE463" s="2"/>
      <c r="LZF463" s="2"/>
      <c r="LZG463" s="2"/>
      <c r="LZH463" s="2"/>
      <c r="LZI463" s="2"/>
      <c r="LZJ463" s="2"/>
      <c r="LZK463" s="2"/>
      <c r="LZL463" s="2"/>
      <c r="LZM463" s="2"/>
      <c r="LZN463" s="2"/>
      <c r="LZO463" s="2"/>
      <c r="LZP463" s="2"/>
      <c r="LZQ463" s="2"/>
      <c r="LZR463" s="2"/>
      <c r="LZS463" s="2"/>
      <c r="LZT463" s="2"/>
      <c r="LZU463" s="2"/>
      <c r="LZV463" s="2"/>
      <c r="LZW463" s="2"/>
      <c r="LZX463" s="2"/>
      <c r="LZY463" s="2"/>
      <c r="LZZ463" s="2"/>
      <c r="MAA463" s="2"/>
      <c r="MAB463" s="2"/>
      <c r="MAC463" s="2"/>
      <c r="MAD463" s="2"/>
      <c r="MAE463" s="2"/>
      <c r="MAF463" s="2"/>
      <c r="MAG463" s="2"/>
      <c r="MAH463" s="2"/>
      <c r="MAI463" s="2"/>
      <c r="MAJ463" s="2"/>
      <c r="MAK463" s="2"/>
      <c r="MAL463" s="2"/>
      <c r="MAM463" s="2"/>
      <c r="MAN463" s="2"/>
      <c r="MAO463" s="2"/>
      <c r="MAP463" s="2"/>
      <c r="MAQ463" s="2"/>
      <c r="MAR463" s="2"/>
      <c r="MAS463" s="2"/>
      <c r="MAT463" s="2"/>
      <c r="MAU463" s="2"/>
      <c r="MAV463" s="2"/>
      <c r="MAW463" s="2"/>
      <c r="MAX463" s="2"/>
      <c r="MAY463" s="2"/>
      <c r="MAZ463" s="2"/>
      <c r="MBA463" s="2"/>
      <c r="MBB463" s="2"/>
      <c r="MBC463" s="2"/>
      <c r="MBD463" s="2"/>
      <c r="MBE463" s="2"/>
      <c r="MBF463" s="2"/>
      <c r="MBG463" s="2"/>
      <c r="MBH463" s="2"/>
      <c r="MBI463" s="2"/>
      <c r="MBJ463" s="2"/>
      <c r="MBK463" s="2"/>
      <c r="MBL463" s="2"/>
      <c r="MBM463" s="2"/>
      <c r="MBN463" s="2"/>
      <c r="MBO463" s="2"/>
      <c r="MBP463" s="2"/>
      <c r="MBQ463" s="2"/>
      <c r="MBR463" s="2"/>
      <c r="MBS463" s="2"/>
      <c r="MBT463" s="2"/>
      <c r="MBU463" s="2"/>
      <c r="MBV463" s="2"/>
      <c r="MBW463" s="2"/>
      <c r="MBX463" s="2"/>
      <c r="MBY463" s="2"/>
      <c r="MBZ463" s="2"/>
      <c r="MCA463" s="2"/>
      <c r="MCB463" s="2"/>
      <c r="MCC463" s="2"/>
      <c r="MCD463" s="2"/>
      <c r="MCE463" s="2"/>
      <c r="MCF463" s="2"/>
      <c r="MCG463" s="2"/>
      <c r="MCH463" s="2"/>
      <c r="MCI463" s="2"/>
      <c r="MCJ463" s="2"/>
      <c r="MCK463" s="2"/>
      <c r="MCL463" s="2"/>
      <c r="MCM463" s="2"/>
      <c r="MCN463" s="2"/>
      <c r="MCO463" s="2"/>
      <c r="MCP463" s="2"/>
      <c r="MCQ463" s="2"/>
      <c r="MCR463" s="2"/>
      <c r="MCS463" s="2"/>
      <c r="MCT463" s="2"/>
      <c r="MCU463" s="2"/>
      <c r="MCV463" s="2"/>
      <c r="MCW463" s="2"/>
      <c r="MCX463" s="2"/>
      <c r="MCY463" s="2"/>
      <c r="MCZ463" s="2"/>
      <c r="MDA463" s="2"/>
      <c r="MDB463" s="2"/>
      <c r="MDC463" s="2"/>
      <c r="MDD463" s="2"/>
      <c r="MDE463" s="2"/>
      <c r="MDF463" s="2"/>
      <c r="MDG463" s="2"/>
      <c r="MDH463" s="2"/>
      <c r="MDI463" s="2"/>
      <c r="MDJ463" s="2"/>
      <c r="MDK463" s="2"/>
      <c r="MDL463" s="2"/>
      <c r="MDM463" s="2"/>
      <c r="MDN463" s="2"/>
      <c r="MDO463" s="2"/>
      <c r="MDP463" s="2"/>
      <c r="MDQ463" s="2"/>
      <c r="MDR463" s="2"/>
      <c r="MDS463" s="2"/>
      <c r="MDT463" s="2"/>
      <c r="MDU463" s="2"/>
      <c r="MDV463" s="2"/>
      <c r="MDW463" s="2"/>
      <c r="MDX463" s="2"/>
      <c r="MDY463" s="2"/>
      <c r="MDZ463" s="2"/>
      <c r="MEA463" s="2"/>
      <c r="MEB463" s="2"/>
      <c r="MEC463" s="2"/>
      <c r="MED463" s="2"/>
      <c r="MEE463" s="2"/>
      <c r="MEF463" s="2"/>
      <c r="MEG463" s="2"/>
      <c r="MEH463" s="2"/>
      <c r="MEI463" s="2"/>
      <c r="MEJ463" s="2"/>
      <c r="MEK463" s="2"/>
      <c r="MEL463" s="2"/>
      <c r="MEM463" s="2"/>
      <c r="MEN463" s="2"/>
      <c r="MEO463" s="2"/>
      <c r="MEP463" s="2"/>
      <c r="MEQ463" s="2"/>
      <c r="MER463" s="2"/>
      <c r="MES463" s="2"/>
      <c r="MET463" s="2"/>
      <c r="MEU463" s="2"/>
      <c r="MEV463" s="2"/>
      <c r="MEW463" s="2"/>
      <c r="MEX463" s="2"/>
      <c r="MEY463" s="2"/>
      <c r="MEZ463" s="2"/>
      <c r="MFA463" s="2"/>
      <c r="MFB463" s="2"/>
      <c r="MFC463" s="2"/>
      <c r="MFD463" s="2"/>
      <c r="MFE463" s="2"/>
      <c r="MFF463" s="2"/>
      <c r="MFG463" s="2"/>
      <c r="MFH463" s="2"/>
      <c r="MFI463" s="2"/>
      <c r="MFJ463" s="2"/>
      <c r="MFK463" s="2"/>
      <c r="MFL463" s="2"/>
      <c r="MFM463" s="2"/>
      <c r="MFN463" s="2"/>
      <c r="MFO463" s="2"/>
      <c r="MFP463" s="2"/>
      <c r="MFQ463" s="2"/>
      <c r="MFR463" s="2"/>
      <c r="MFS463" s="2"/>
      <c r="MFT463" s="2"/>
      <c r="MFU463" s="2"/>
      <c r="MFV463" s="2"/>
      <c r="MFW463" s="2"/>
      <c r="MFX463" s="2"/>
      <c r="MFY463" s="2"/>
      <c r="MFZ463" s="2"/>
      <c r="MGA463" s="2"/>
      <c r="MGB463" s="2"/>
      <c r="MGC463" s="2"/>
      <c r="MGD463" s="2"/>
      <c r="MGE463" s="2"/>
      <c r="MGF463" s="2"/>
      <c r="MGG463" s="2"/>
      <c r="MGH463" s="2"/>
      <c r="MGI463" s="2"/>
      <c r="MGJ463" s="2"/>
      <c r="MGK463" s="2"/>
      <c r="MGL463" s="2"/>
      <c r="MGM463" s="2"/>
      <c r="MGN463" s="2"/>
      <c r="MGO463" s="2"/>
      <c r="MGP463" s="2"/>
      <c r="MGQ463" s="2"/>
      <c r="MGR463" s="2"/>
      <c r="MGS463" s="2"/>
      <c r="MGT463" s="2"/>
      <c r="MGU463" s="2"/>
      <c r="MGV463" s="2"/>
      <c r="MGW463" s="2"/>
      <c r="MGX463" s="2"/>
      <c r="MGY463" s="2"/>
      <c r="MGZ463" s="2"/>
      <c r="MHA463" s="2"/>
      <c r="MHB463" s="2"/>
      <c r="MHC463" s="2"/>
      <c r="MHD463" s="2"/>
      <c r="MHE463" s="2"/>
      <c r="MHF463" s="2"/>
      <c r="MHG463" s="2"/>
      <c r="MHH463" s="2"/>
      <c r="MHI463" s="2"/>
      <c r="MHJ463" s="2"/>
      <c r="MHK463" s="2"/>
      <c r="MHL463" s="2"/>
      <c r="MHM463" s="2"/>
      <c r="MHN463" s="2"/>
      <c r="MHO463" s="2"/>
      <c r="MHP463" s="2"/>
      <c r="MHQ463" s="2"/>
      <c r="MHR463" s="2"/>
      <c r="MHS463" s="2"/>
      <c r="MHT463" s="2"/>
      <c r="MHU463" s="2"/>
      <c r="MHV463" s="2"/>
      <c r="MHW463" s="2"/>
      <c r="MHX463" s="2"/>
      <c r="MHY463" s="2"/>
      <c r="MHZ463" s="2"/>
      <c r="MIA463" s="2"/>
      <c r="MIB463" s="2"/>
      <c r="MIC463" s="2"/>
      <c r="MID463" s="2"/>
      <c r="MIE463" s="2"/>
      <c r="MIF463" s="2"/>
      <c r="MIG463" s="2"/>
      <c r="MIH463" s="2"/>
      <c r="MII463" s="2"/>
      <c r="MIJ463" s="2"/>
      <c r="MIK463" s="2"/>
      <c r="MIL463" s="2"/>
      <c r="MIM463" s="2"/>
      <c r="MIN463" s="2"/>
      <c r="MIO463" s="2"/>
      <c r="MIP463" s="2"/>
      <c r="MIQ463" s="2"/>
      <c r="MIR463" s="2"/>
      <c r="MIS463" s="2"/>
      <c r="MIT463" s="2"/>
      <c r="MIU463" s="2"/>
      <c r="MIV463" s="2"/>
      <c r="MIW463" s="2"/>
      <c r="MIX463" s="2"/>
      <c r="MIY463" s="2"/>
      <c r="MIZ463" s="2"/>
      <c r="MJA463" s="2"/>
      <c r="MJB463" s="2"/>
      <c r="MJC463" s="2"/>
      <c r="MJD463" s="2"/>
      <c r="MJE463" s="2"/>
      <c r="MJF463" s="2"/>
      <c r="MJG463" s="2"/>
      <c r="MJH463" s="2"/>
      <c r="MJI463" s="2"/>
      <c r="MJJ463" s="2"/>
      <c r="MJK463" s="2"/>
      <c r="MJL463" s="2"/>
      <c r="MJM463" s="2"/>
      <c r="MJN463" s="2"/>
      <c r="MJO463" s="2"/>
      <c r="MJP463" s="2"/>
      <c r="MJQ463" s="2"/>
      <c r="MJR463" s="2"/>
      <c r="MJS463" s="2"/>
      <c r="MJT463" s="2"/>
      <c r="MJU463" s="2"/>
      <c r="MJV463" s="2"/>
      <c r="MJW463" s="2"/>
      <c r="MJX463" s="2"/>
      <c r="MJY463" s="2"/>
      <c r="MJZ463" s="2"/>
      <c r="MKA463" s="2"/>
      <c r="MKB463" s="2"/>
      <c r="MKC463" s="2"/>
      <c r="MKD463" s="2"/>
      <c r="MKE463" s="2"/>
      <c r="MKF463" s="2"/>
      <c r="MKG463" s="2"/>
      <c r="MKH463" s="2"/>
      <c r="MKI463" s="2"/>
      <c r="MKJ463" s="2"/>
      <c r="MKK463" s="2"/>
      <c r="MKL463" s="2"/>
      <c r="MKM463" s="2"/>
      <c r="MKN463" s="2"/>
      <c r="MKO463" s="2"/>
      <c r="MKP463" s="2"/>
      <c r="MKQ463" s="2"/>
      <c r="MKR463" s="2"/>
      <c r="MKS463" s="2"/>
      <c r="MKT463" s="2"/>
      <c r="MKU463" s="2"/>
      <c r="MKV463" s="2"/>
      <c r="MKW463" s="2"/>
      <c r="MKX463" s="2"/>
      <c r="MKY463" s="2"/>
      <c r="MKZ463" s="2"/>
      <c r="MLA463" s="2"/>
      <c r="MLB463" s="2"/>
      <c r="MLC463" s="2"/>
      <c r="MLD463" s="2"/>
      <c r="MLE463" s="2"/>
      <c r="MLF463" s="2"/>
      <c r="MLG463" s="2"/>
      <c r="MLH463" s="2"/>
      <c r="MLI463" s="2"/>
      <c r="MLJ463" s="2"/>
      <c r="MLK463" s="2"/>
      <c r="MLL463" s="2"/>
      <c r="MLM463" s="2"/>
      <c r="MLN463" s="2"/>
      <c r="MLO463" s="2"/>
      <c r="MLP463" s="2"/>
      <c r="MLQ463" s="2"/>
      <c r="MLR463" s="2"/>
      <c r="MLS463" s="2"/>
      <c r="MLT463" s="2"/>
      <c r="MLU463" s="2"/>
      <c r="MLV463" s="2"/>
      <c r="MLW463" s="2"/>
      <c r="MLX463" s="2"/>
      <c r="MLY463" s="2"/>
      <c r="MLZ463" s="2"/>
      <c r="MMA463" s="2"/>
      <c r="MMB463" s="2"/>
      <c r="MMC463" s="2"/>
      <c r="MMD463" s="2"/>
      <c r="MME463" s="2"/>
      <c r="MMF463" s="2"/>
      <c r="MMG463" s="2"/>
      <c r="MMH463" s="2"/>
      <c r="MMI463" s="2"/>
      <c r="MMJ463" s="2"/>
      <c r="MMK463" s="2"/>
      <c r="MML463" s="2"/>
      <c r="MMM463" s="2"/>
      <c r="MMN463" s="2"/>
      <c r="MMO463" s="2"/>
      <c r="MMP463" s="2"/>
      <c r="MMQ463" s="2"/>
      <c r="MMR463" s="2"/>
      <c r="MMS463" s="2"/>
      <c r="MMT463" s="2"/>
      <c r="MMU463" s="2"/>
      <c r="MMV463" s="2"/>
      <c r="MMW463" s="2"/>
      <c r="MMX463" s="2"/>
      <c r="MMY463" s="2"/>
      <c r="MMZ463" s="2"/>
      <c r="MNA463" s="2"/>
      <c r="MNB463" s="2"/>
      <c r="MNC463" s="2"/>
      <c r="MND463" s="2"/>
      <c r="MNE463" s="2"/>
      <c r="MNF463" s="2"/>
      <c r="MNG463" s="2"/>
      <c r="MNH463" s="2"/>
      <c r="MNI463" s="2"/>
      <c r="MNJ463" s="2"/>
      <c r="MNK463" s="2"/>
      <c r="MNL463" s="2"/>
      <c r="MNM463" s="2"/>
      <c r="MNN463" s="2"/>
      <c r="MNO463" s="2"/>
      <c r="MNP463" s="2"/>
      <c r="MNQ463" s="2"/>
      <c r="MNR463" s="2"/>
      <c r="MNS463" s="2"/>
      <c r="MNT463" s="2"/>
      <c r="MNU463" s="2"/>
      <c r="MNV463" s="2"/>
      <c r="MNW463" s="2"/>
      <c r="MNX463" s="2"/>
      <c r="MNY463" s="2"/>
      <c r="MNZ463" s="2"/>
      <c r="MOA463" s="2"/>
      <c r="MOB463" s="2"/>
      <c r="MOC463" s="2"/>
      <c r="MOD463" s="2"/>
      <c r="MOE463" s="2"/>
      <c r="MOF463" s="2"/>
      <c r="MOG463" s="2"/>
      <c r="MOH463" s="2"/>
      <c r="MOI463" s="2"/>
      <c r="MOJ463" s="2"/>
      <c r="MOK463" s="2"/>
      <c r="MOL463" s="2"/>
      <c r="MOM463" s="2"/>
      <c r="MON463" s="2"/>
      <c r="MOO463" s="2"/>
      <c r="MOP463" s="2"/>
      <c r="MOQ463" s="2"/>
      <c r="MOR463" s="2"/>
      <c r="MOS463" s="2"/>
      <c r="MOT463" s="2"/>
      <c r="MOU463" s="2"/>
      <c r="MOV463" s="2"/>
      <c r="MOW463" s="2"/>
      <c r="MOX463" s="2"/>
      <c r="MOY463" s="2"/>
      <c r="MOZ463" s="2"/>
      <c r="MPA463" s="2"/>
      <c r="MPB463" s="2"/>
      <c r="MPC463" s="2"/>
      <c r="MPD463" s="2"/>
      <c r="MPE463" s="2"/>
      <c r="MPF463" s="2"/>
      <c r="MPG463" s="2"/>
      <c r="MPH463" s="2"/>
      <c r="MPI463" s="2"/>
      <c r="MPJ463" s="2"/>
      <c r="MPK463" s="2"/>
      <c r="MPL463" s="2"/>
      <c r="MPM463" s="2"/>
      <c r="MPN463" s="2"/>
      <c r="MPO463" s="2"/>
      <c r="MPP463" s="2"/>
      <c r="MPQ463" s="2"/>
      <c r="MPR463" s="2"/>
      <c r="MPS463" s="2"/>
      <c r="MPT463" s="2"/>
      <c r="MPU463" s="2"/>
      <c r="MPV463" s="2"/>
      <c r="MPW463" s="2"/>
      <c r="MPX463" s="2"/>
      <c r="MPY463" s="2"/>
      <c r="MPZ463" s="2"/>
      <c r="MQA463" s="2"/>
      <c r="MQB463" s="2"/>
      <c r="MQC463" s="2"/>
      <c r="MQD463" s="2"/>
      <c r="MQE463" s="2"/>
      <c r="MQF463" s="2"/>
      <c r="MQG463" s="2"/>
      <c r="MQH463" s="2"/>
      <c r="MQI463" s="2"/>
      <c r="MQJ463" s="2"/>
      <c r="MQK463" s="2"/>
      <c r="MQL463" s="2"/>
      <c r="MQM463" s="2"/>
      <c r="MQN463" s="2"/>
      <c r="MQO463" s="2"/>
      <c r="MQP463" s="2"/>
      <c r="MQQ463" s="2"/>
      <c r="MQR463" s="2"/>
      <c r="MQS463" s="2"/>
      <c r="MQT463" s="2"/>
      <c r="MQU463" s="2"/>
      <c r="MQV463" s="2"/>
      <c r="MQW463" s="2"/>
      <c r="MQX463" s="2"/>
      <c r="MQY463" s="2"/>
      <c r="MQZ463" s="2"/>
      <c r="MRA463" s="2"/>
      <c r="MRB463" s="2"/>
      <c r="MRC463" s="2"/>
      <c r="MRD463" s="2"/>
      <c r="MRE463" s="2"/>
      <c r="MRF463" s="2"/>
      <c r="MRG463" s="2"/>
      <c r="MRH463" s="2"/>
      <c r="MRI463" s="2"/>
      <c r="MRJ463" s="2"/>
      <c r="MRK463" s="2"/>
      <c r="MRL463" s="2"/>
      <c r="MRM463" s="2"/>
      <c r="MRN463" s="2"/>
      <c r="MRO463" s="2"/>
      <c r="MRP463" s="2"/>
      <c r="MRQ463" s="2"/>
      <c r="MRR463" s="2"/>
      <c r="MRS463" s="2"/>
      <c r="MRT463" s="2"/>
      <c r="MRU463" s="2"/>
      <c r="MRV463" s="2"/>
      <c r="MRW463" s="2"/>
      <c r="MRX463" s="2"/>
      <c r="MRY463" s="2"/>
      <c r="MRZ463" s="2"/>
      <c r="MSA463" s="2"/>
      <c r="MSB463" s="2"/>
      <c r="MSC463" s="2"/>
      <c r="MSD463" s="2"/>
      <c r="MSE463" s="2"/>
      <c r="MSF463" s="2"/>
      <c r="MSG463" s="2"/>
      <c r="MSH463" s="2"/>
      <c r="MSI463" s="2"/>
      <c r="MSJ463" s="2"/>
      <c r="MSK463" s="2"/>
      <c r="MSL463" s="2"/>
      <c r="MSM463" s="2"/>
      <c r="MSN463" s="2"/>
      <c r="MSO463" s="2"/>
      <c r="MSP463" s="2"/>
      <c r="MSQ463" s="2"/>
      <c r="MSR463" s="2"/>
      <c r="MSS463" s="2"/>
      <c r="MST463" s="2"/>
      <c r="MSU463" s="2"/>
      <c r="MSV463" s="2"/>
      <c r="MSW463" s="2"/>
      <c r="MSX463" s="2"/>
      <c r="MSY463" s="2"/>
      <c r="MSZ463" s="2"/>
      <c r="MTA463" s="2"/>
      <c r="MTB463" s="2"/>
      <c r="MTC463" s="2"/>
      <c r="MTD463" s="2"/>
      <c r="MTE463" s="2"/>
      <c r="MTF463" s="2"/>
      <c r="MTG463" s="2"/>
      <c r="MTH463" s="2"/>
      <c r="MTI463" s="2"/>
      <c r="MTJ463" s="2"/>
      <c r="MTK463" s="2"/>
      <c r="MTL463" s="2"/>
      <c r="MTM463" s="2"/>
      <c r="MTN463" s="2"/>
      <c r="MTO463" s="2"/>
      <c r="MTP463" s="2"/>
      <c r="MTQ463" s="2"/>
      <c r="MTR463" s="2"/>
      <c r="MTS463" s="2"/>
      <c r="MTT463" s="2"/>
      <c r="MTU463" s="2"/>
      <c r="MTV463" s="2"/>
      <c r="MTW463" s="2"/>
      <c r="MTX463" s="2"/>
      <c r="MTY463" s="2"/>
      <c r="MTZ463" s="2"/>
      <c r="MUA463" s="2"/>
      <c r="MUB463" s="2"/>
      <c r="MUC463" s="2"/>
      <c r="MUD463" s="2"/>
      <c r="MUE463" s="2"/>
      <c r="MUF463" s="2"/>
      <c r="MUG463" s="2"/>
      <c r="MUH463" s="2"/>
      <c r="MUI463" s="2"/>
      <c r="MUJ463" s="2"/>
      <c r="MUK463" s="2"/>
      <c r="MUL463" s="2"/>
      <c r="MUM463" s="2"/>
      <c r="MUN463" s="2"/>
      <c r="MUO463" s="2"/>
      <c r="MUP463" s="2"/>
      <c r="MUQ463" s="2"/>
      <c r="MUR463" s="2"/>
      <c r="MUS463" s="2"/>
      <c r="MUT463" s="2"/>
      <c r="MUU463" s="2"/>
      <c r="MUV463" s="2"/>
      <c r="MUW463" s="2"/>
      <c r="MUX463" s="2"/>
      <c r="MUY463" s="2"/>
      <c r="MUZ463" s="2"/>
      <c r="MVA463" s="2"/>
      <c r="MVB463" s="2"/>
      <c r="MVC463" s="2"/>
      <c r="MVD463" s="2"/>
      <c r="MVE463" s="2"/>
      <c r="MVF463" s="2"/>
      <c r="MVG463" s="2"/>
      <c r="MVH463" s="2"/>
      <c r="MVI463" s="2"/>
      <c r="MVJ463" s="2"/>
      <c r="MVK463" s="2"/>
      <c r="MVL463" s="2"/>
      <c r="MVM463" s="2"/>
      <c r="MVN463" s="2"/>
      <c r="MVO463" s="2"/>
      <c r="MVP463" s="2"/>
      <c r="MVQ463" s="2"/>
      <c r="MVR463" s="2"/>
      <c r="MVS463" s="2"/>
      <c r="MVT463" s="2"/>
      <c r="MVU463" s="2"/>
      <c r="MVV463" s="2"/>
      <c r="MVW463" s="2"/>
      <c r="MVX463" s="2"/>
      <c r="MVY463" s="2"/>
      <c r="MVZ463" s="2"/>
      <c r="MWA463" s="2"/>
      <c r="MWB463" s="2"/>
      <c r="MWC463" s="2"/>
      <c r="MWD463" s="2"/>
      <c r="MWE463" s="2"/>
      <c r="MWF463" s="2"/>
      <c r="MWG463" s="2"/>
      <c r="MWH463" s="2"/>
      <c r="MWI463" s="2"/>
      <c r="MWJ463" s="2"/>
      <c r="MWK463" s="2"/>
      <c r="MWL463" s="2"/>
      <c r="MWM463" s="2"/>
      <c r="MWN463" s="2"/>
      <c r="MWO463" s="2"/>
      <c r="MWP463" s="2"/>
      <c r="MWQ463" s="2"/>
      <c r="MWR463" s="2"/>
      <c r="MWS463" s="2"/>
      <c r="MWT463" s="2"/>
      <c r="MWU463" s="2"/>
      <c r="MWV463" s="2"/>
      <c r="MWW463" s="2"/>
      <c r="MWX463" s="2"/>
      <c r="MWY463" s="2"/>
      <c r="MWZ463" s="2"/>
      <c r="MXA463" s="2"/>
      <c r="MXB463" s="2"/>
      <c r="MXC463" s="2"/>
      <c r="MXD463" s="2"/>
      <c r="MXE463" s="2"/>
      <c r="MXF463" s="2"/>
      <c r="MXG463" s="2"/>
      <c r="MXH463" s="2"/>
      <c r="MXI463" s="2"/>
      <c r="MXJ463" s="2"/>
      <c r="MXK463" s="2"/>
      <c r="MXL463" s="2"/>
      <c r="MXM463" s="2"/>
      <c r="MXN463" s="2"/>
      <c r="MXO463" s="2"/>
      <c r="MXP463" s="2"/>
      <c r="MXQ463" s="2"/>
      <c r="MXR463" s="2"/>
      <c r="MXS463" s="2"/>
      <c r="MXT463" s="2"/>
      <c r="MXU463" s="2"/>
      <c r="MXV463" s="2"/>
      <c r="MXW463" s="2"/>
      <c r="MXX463" s="2"/>
      <c r="MXY463" s="2"/>
      <c r="MXZ463" s="2"/>
      <c r="MYA463" s="2"/>
      <c r="MYB463" s="2"/>
      <c r="MYC463" s="2"/>
      <c r="MYD463" s="2"/>
      <c r="MYE463" s="2"/>
      <c r="MYF463" s="2"/>
      <c r="MYG463" s="2"/>
      <c r="MYH463" s="2"/>
      <c r="MYI463" s="2"/>
      <c r="MYJ463" s="2"/>
      <c r="MYK463" s="2"/>
      <c r="MYL463" s="2"/>
      <c r="MYM463" s="2"/>
      <c r="MYN463" s="2"/>
      <c r="MYO463" s="2"/>
      <c r="MYP463" s="2"/>
      <c r="MYQ463" s="2"/>
      <c r="MYR463" s="2"/>
      <c r="MYS463" s="2"/>
      <c r="MYT463" s="2"/>
      <c r="MYU463" s="2"/>
      <c r="MYV463" s="2"/>
      <c r="MYW463" s="2"/>
      <c r="MYX463" s="2"/>
      <c r="MYY463" s="2"/>
      <c r="MYZ463" s="2"/>
      <c r="MZA463" s="2"/>
      <c r="MZB463" s="2"/>
      <c r="MZC463" s="2"/>
      <c r="MZD463" s="2"/>
      <c r="MZE463" s="2"/>
      <c r="MZF463" s="2"/>
      <c r="MZG463" s="2"/>
      <c r="MZH463" s="2"/>
      <c r="MZI463" s="2"/>
      <c r="MZJ463" s="2"/>
      <c r="MZK463" s="2"/>
      <c r="MZL463" s="2"/>
      <c r="MZM463" s="2"/>
      <c r="MZN463" s="2"/>
      <c r="MZO463" s="2"/>
      <c r="MZP463" s="2"/>
      <c r="MZQ463" s="2"/>
      <c r="MZR463" s="2"/>
      <c r="MZS463" s="2"/>
      <c r="MZT463" s="2"/>
      <c r="MZU463" s="2"/>
      <c r="MZV463" s="2"/>
      <c r="MZW463" s="2"/>
      <c r="MZX463" s="2"/>
      <c r="MZY463" s="2"/>
      <c r="MZZ463" s="2"/>
      <c r="NAA463" s="2"/>
      <c r="NAB463" s="2"/>
      <c r="NAC463" s="2"/>
      <c r="NAD463" s="2"/>
      <c r="NAE463" s="2"/>
      <c r="NAF463" s="2"/>
      <c r="NAG463" s="2"/>
      <c r="NAH463" s="2"/>
      <c r="NAI463" s="2"/>
      <c r="NAJ463" s="2"/>
      <c r="NAK463" s="2"/>
      <c r="NAL463" s="2"/>
      <c r="NAM463" s="2"/>
      <c r="NAN463" s="2"/>
      <c r="NAO463" s="2"/>
      <c r="NAP463" s="2"/>
      <c r="NAQ463" s="2"/>
      <c r="NAR463" s="2"/>
      <c r="NAS463" s="2"/>
      <c r="NAT463" s="2"/>
      <c r="NAU463" s="2"/>
      <c r="NAV463" s="2"/>
      <c r="NAW463" s="2"/>
      <c r="NAX463" s="2"/>
      <c r="NAY463" s="2"/>
      <c r="NAZ463" s="2"/>
      <c r="NBA463" s="2"/>
      <c r="NBB463" s="2"/>
      <c r="NBC463" s="2"/>
      <c r="NBD463" s="2"/>
      <c r="NBE463" s="2"/>
      <c r="NBF463" s="2"/>
      <c r="NBG463" s="2"/>
      <c r="NBH463" s="2"/>
      <c r="NBI463" s="2"/>
      <c r="NBJ463" s="2"/>
      <c r="NBK463" s="2"/>
      <c r="NBL463" s="2"/>
      <c r="NBM463" s="2"/>
      <c r="NBN463" s="2"/>
      <c r="NBO463" s="2"/>
      <c r="NBP463" s="2"/>
      <c r="NBQ463" s="2"/>
      <c r="NBR463" s="2"/>
      <c r="NBS463" s="2"/>
      <c r="NBT463" s="2"/>
      <c r="NBU463" s="2"/>
      <c r="NBV463" s="2"/>
      <c r="NBW463" s="2"/>
      <c r="NBX463" s="2"/>
      <c r="NBY463" s="2"/>
      <c r="NBZ463" s="2"/>
      <c r="NCA463" s="2"/>
      <c r="NCB463" s="2"/>
      <c r="NCC463" s="2"/>
      <c r="NCD463" s="2"/>
      <c r="NCE463" s="2"/>
      <c r="NCF463" s="2"/>
      <c r="NCG463" s="2"/>
      <c r="NCH463" s="2"/>
      <c r="NCI463" s="2"/>
      <c r="NCJ463" s="2"/>
      <c r="NCK463" s="2"/>
      <c r="NCL463" s="2"/>
      <c r="NCM463" s="2"/>
      <c r="NCN463" s="2"/>
      <c r="NCO463" s="2"/>
      <c r="NCP463" s="2"/>
      <c r="NCQ463" s="2"/>
      <c r="NCR463" s="2"/>
      <c r="NCS463" s="2"/>
      <c r="NCT463" s="2"/>
      <c r="NCU463" s="2"/>
      <c r="NCV463" s="2"/>
      <c r="NCW463" s="2"/>
      <c r="NCX463" s="2"/>
      <c r="NCY463" s="2"/>
      <c r="NCZ463" s="2"/>
      <c r="NDA463" s="2"/>
      <c r="NDB463" s="2"/>
      <c r="NDC463" s="2"/>
      <c r="NDD463" s="2"/>
      <c r="NDE463" s="2"/>
      <c r="NDF463" s="2"/>
      <c r="NDG463" s="2"/>
      <c r="NDH463" s="2"/>
      <c r="NDI463" s="2"/>
      <c r="NDJ463" s="2"/>
      <c r="NDK463" s="2"/>
      <c r="NDL463" s="2"/>
      <c r="NDM463" s="2"/>
      <c r="NDN463" s="2"/>
      <c r="NDO463" s="2"/>
      <c r="NDP463" s="2"/>
      <c r="NDQ463" s="2"/>
      <c r="NDR463" s="2"/>
      <c r="NDS463" s="2"/>
      <c r="NDT463" s="2"/>
      <c r="NDU463" s="2"/>
      <c r="NDV463" s="2"/>
      <c r="NDW463" s="2"/>
      <c r="NDX463" s="2"/>
      <c r="NDY463" s="2"/>
      <c r="NDZ463" s="2"/>
      <c r="NEA463" s="2"/>
      <c r="NEB463" s="2"/>
      <c r="NEC463" s="2"/>
      <c r="NED463" s="2"/>
      <c r="NEE463" s="2"/>
      <c r="NEF463" s="2"/>
      <c r="NEG463" s="2"/>
      <c r="NEH463" s="2"/>
      <c r="NEI463" s="2"/>
      <c r="NEJ463" s="2"/>
      <c r="NEK463" s="2"/>
      <c r="NEL463" s="2"/>
      <c r="NEM463" s="2"/>
      <c r="NEN463" s="2"/>
      <c r="NEO463" s="2"/>
      <c r="NEP463" s="2"/>
      <c r="NEQ463" s="2"/>
      <c r="NER463" s="2"/>
      <c r="NES463" s="2"/>
      <c r="NET463" s="2"/>
      <c r="NEU463" s="2"/>
      <c r="NEV463" s="2"/>
      <c r="NEW463" s="2"/>
      <c r="NEX463" s="2"/>
      <c r="NEY463" s="2"/>
      <c r="NEZ463" s="2"/>
      <c r="NFA463" s="2"/>
      <c r="NFB463" s="2"/>
      <c r="NFC463" s="2"/>
      <c r="NFD463" s="2"/>
      <c r="NFE463" s="2"/>
      <c r="NFF463" s="2"/>
      <c r="NFG463" s="2"/>
      <c r="NFH463" s="2"/>
      <c r="NFI463" s="2"/>
      <c r="NFJ463" s="2"/>
      <c r="NFK463" s="2"/>
      <c r="NFL463" s="2"/>
      <c r="NFM463" s="2"/>
      <c r="NFN463" s="2"/>
      <c r="NFO463" s="2"/>
      <c r="NFP463" s="2"/>
      <c r="NFQ463" s="2"/>
      <c r="NFR463" s="2"/>
      <c r="NFS463" s="2"/>
      <c r="NFT463" s="2"/>
      <c r="NFU463" s="2"/>
      <c r="NFV463" s="2"/>
      <c r="NFW463" s="2"/>
      <c r="NFX463" s="2"/>
      <c r="NFY463" s="2"/>
      <c r="NFZ463" s="2"/>
      <c r="NGA463" s="2"/>
      <c r="NGB463" s="2"/>
      <c r="NGC463" s="2"/>
      <c r="NGD463" s="2"/>
      <c r="NGE463" s="2"/>
      <c r="NGF463" s="2"/>
      <c r="NGG463" s="2"/>
      <c r="NGH463" s="2"/>
      <c r="NGI463" s="2"/>
      <c r="NGJ463" s="2"/>
      <c r="NGK463" s="2"/>
      <c r="NGL463" s="2"/>
      <c r="NGM463" s="2"/>
      <c r="NGN463" s="2"/>
      <c r="NGO463" s="2"/>
      <c r="NGP463" s="2"/>
      <c r="NGQ463" s="2"/>
      <c r="NGR463" s="2"/>
      <c r="NGS463" s="2"/>
      <c r="NGT463" s="2"/>
      <c r="NGU463" s="2"/>
      <c r="NGV463" s="2"/>
      <c r="NGW463" s="2"/>
      <c r="NGX463" s="2"/>
      <c r="NGY463" s="2"/>
      <c r="NGZ463" s="2"/>
      <c r="NHA463" s="2"/>
      <c r="NHB463" s="2"/>
      <c r="NHC463" s="2"/>
      <c r="NHD463" s="2"/>
      <c r="NHE463" s="2"/>
      <c r="NHF463" s="2"/>
      <c r="NHG463" s="2"/>
      <c r="NHH463" s="2"/>
      <c r="NHI463" s="2"/>
      <c r="NHJ463" s="2"/>
      <c r="NHK463" s="2"/>
      <c r="NHL463" s="2"/>
      <c r="NHM463" s="2"/>
      <c r="NHN463" s="2"/>
      <c r="NHO463" s="2"/>
      <c r="NHP463" s="2"/>
      <c r="NHQ463" s="2"/>
      <c r="NHR463" s="2"/>
      <c r="NHS463" s="2"/>
      <c r="NHT463" s="2"/>
      <c r="NHU463" s="2"/>
      <c r="NHV463" s="2"/>
      <c r="NHW463" s="2"/>
      <c r="NHX463" s="2"/>
      <c r="NHY463" s="2"/>
      <c r="NHZ463" s="2"/>
      <c r="NIA463" s="2"/>
      <c r="NIB463" s="2"/>
      <c r="NIC463" s="2"/>
      <c r="NID463" s="2"/>
      <c r="NIE463" s="2"/>
      <c r="NIF463" s="2"/>
      <c r="NIG463" s="2"/>
      <c r="NIH463" s="2"/>
      <c r="NII463" s="2"/>
      <c r="NIJ463" s="2"/>
      <c r="NIK463" s="2"/>
      <c r="NIL463" s="2"/>
      <c r="NIM463" s="2"/>
      <c r="NIN463" s="2"/>
      <c r="NIO463" s="2"/>
      <c r="NIP463" s="2"/>
      <c r="NIQ463" s="2"/>
      <c r="NIR463" s="2"/>
      <c r="NIS463" s="2"/>
      <c r="NIT463" s="2"/>
      <c r="NIU463" s="2"/>
      <c r="NIV463" s="2"/>
      <c r="NIW463" s="2"/>
      <c r="NIX463" s="2"/>
      <c r="NIY463" s="2"/>
      <c r="NIZ463" s="2"/>
      <c r="NJA463" s="2"/>
      <c r="NJB463" s="2"/>
      <c r="NJC463" s="2"/>
      <c r="NJD463" s="2"/>
      <c r="NJE463" s="2"/>
      <c r="NJF463" s="2"/>
      <c r="NJG463" s="2"/>
      <c r="NJH463" s="2"/>
      <c r="NJI463" s="2"/>
      <c r="NJJ463" s="2"/>
      <c r="NJK463" s="2"/>
      <c r="NJL463" s="2"/>
      <c r="NJM463" s="2"/>
      <c r="NJN463" s="2"/>
      <c r="NJO463" s="2"/>
      <c r="NJP463" s="2"/>
      <c r="NJQ463" s="2"/>
      <c r="NJR463" s="2"/>
      <c r="NJS463" s="2"/>
      <c r="NJT463" s="2"/>
      <c r="NJU463" s="2"/>
      <c r="NJV463" s="2"/>
      <c r="NJW463" s="2"/>
      <c r="NJX463" s="2"/>
      <c r="NJY463" s="2"/>
      <c r="NJZ463" s="2"/>
      <c r="NKA463" s="2"/>
      <c r="NKB463" s="2"/>
      <c r="NKC463" s="2"/>
      <c r="NKD463" s="2"/>
      <c r="NKE463" s="2"/>
      <c r="NKF463" s="2"/>
      <c r="NKG463" s="2"/>
      <c r="NKH463" s="2"/>
      <c r="NKI463" s="2"/>
      <c r="NKJ463" s="2"/>
      <c r="NKK463" s="2"/>
      <c r="NKL463" s="2"/>
      <c r="NKM463" s="2"/>
      <c r="NKN463" s="2"/>
      <c r="NKO463" s="2"/>
      <c r="NKP463" s="2"/>
      <c r="NKQ463" s="2"/>
      <c r="NKR463" s="2"/>
      <c r="NKS463" s="2"/>
      <c r="NKT463" s="2"/>
      <c r="NKU463" s="2"/>
      <c r="NKV463" s="2"/>
      <c r="NKW463" s="2"/>
      <c r="NKX463" s="2"/>
      <c r="NKY463" s="2"/>
      <c r="NKZ463" s="2"/>
      <c r="NLA463" s="2"/>
      <c r="NLB463" s="2"/>
      <c r="NLC463" s="2"/>
      <c r="NLD463" s="2"/>
      <c r="NLE463" s="2"/>
      <c r="NLF463" s="2"/>
      <c r="NLG463" s="2"/>
      <c r="NLH463" s="2"/>
      <c r="NLI463" s="2"/>
      <c r="NLJ463" s="2"/>
      <c r="NLK463" s="2"/>
      <c r="NLL463" s="2"/>
      <c r="NLM463" s="2"/>
      <c r="NLN463" s="2"/>
      <c r="NLO463" s="2"/>
      <c r="NLP463" s="2"/>
      <c r="NLQ463" s="2"/>
      <c r="NLR463" s="2"/>
      <c r="NLS463" s="2"/>
      <c r="NLT463" s="2"/>
      <c r="NLU463" s="2"/>
      <c r="NLV463" s="2"/>
      <c r="NLW463" s="2"/>
      <c r="NLX463" s="2"/>
      <c r="NLY463" s="2"/>
      <c r="NLZ463" s="2"/>
      <c r="NMA463" s="2"/>
      <c r="NMB463" s="2"/>
      <c r="NMC463" s="2"/>
      <c r="NMD463" s="2"/>
      <c r="NME463" s="2"/>
      <c r="NMF463" s="2"/>
      <c r="NMG463" s="2"/>
      <c r="NMH463" s="2"/>
      <c r="NMI463" s="2"/>
      <c r="NMJ463" s="2"/>
      <c r="NMK463" s="2"/>
      <c r="NML463" s="2"/>
      <c r="NMM463" s="2"/>
      <c r="NMN463" s="2"/>
      <c r="NMO463" s="2"/>
      <c r="NMP463" s="2"/>
      <c r="NMQ463" s="2"/>
      <c r="NMR463" s="2"/>
      <c r="NMS463" s="2"/>
      <c r="NMT463" s="2"/>
      <c r="NMU463" s="2"/>
      <c r="NMV463" s="2"/>
      <c r="NMW463" s="2"/>
      <c r="NMX463" s="2"/>
      <c r="NMY463" s="2"/>
      <c r="NMZ463" s="2"/>
      <c r="NNA463" s="2"/>
      <c r="NNB463" s="2"/>
      <c r="NNC463" s="2"/>
      <c r="NND463" s="2"/>
      <c r="NNE463" s="2"/>
      <c r="NNF463" s="2"/>
      <c r="NNG463" s="2"/>
      <c r="NNH463" s="2"/>
      <c r="NNI463" s="2"/>
      <c r="NNJ463" s="2"/>
      <c r="NNK463" s="2"/>
      <c r="NNL463" s="2"/>
      <c r="NNM463" s="2"/>
      <c r="NNN463" s="2"/>
      <c r="NNO463" s="2"/>
      <c r="NNP463" s="2"/>
      <c r="NNQ463" s="2"/>
      <c r="NNR463" s="2"/>
      <c r="NNS463" s="2"/>
      <c r="NNT463" s="2"/>
      <c r="NNU463" s="2"/>
      <c r="NNV463" s="2"/>
      <c r="NNW463" s="2"/>
      <c r="NNX463" s="2"/>
      <c r="NNY463" s="2"/>
      <c r="NNZ463" s="2"/>
      <c r="NOA463" s="2"/>
      <c r="NOB463" s="2"/>
      <c r="NOC463" s="2"/>
      <c r="NOD463" s="2"/>
      <c r="NOE463" s="2"/>
      <c r="NOF463" s="2"/>
      <c r="NOG463" s="2"/>
      <c r="NOH463" s="2"/>
      <c r="NOI463" s="2"/>
      <c r="NOJ463" s="2"/>
      <c r="NOK463" s="2"/>
      <c r="NOL463" s="2"/>
      <c r="NOM463" s="2"/>
      <c r="NON463" s="2"/>
      <c r="NOO463" s="2"/>
      <c r="NOP463" s="2"/>
      <c r="NOQ463" s="2"/>
      <c r="NOR463" s="2"/>
      <c r="NOS463" s="2"/>
      <c r="NOT463" s="2"/>
      <c r="NOU463" s="2"/>
      <c r="NOV463" s="2"/>
      <c r="NOW463" s="2"/>
      <c r="NOX463" s="2"/>
      <c r="NOY463" s="2"/>
      <c r="NOZ463" s="2"/>
      <c r="NPA463" s="2"/>
      <c r="NPB463" s="2"/>
      <c r="NPC463" s="2"/>
      <c r="NPD463" s="2"/>
      <c r="NPE463" s="2"/>
      <c r="NPF463" s="2"/>
      <c r="NPG463" s="2"/>
      <c r="NPH463" s="2"/>
      <c r="NPI463" s="2"/>
      <c r="NPJ463" s="2"/>
      <c r="NPK463" s="2"/>
      <c r="NPL463" s="2"/>
      <c r="NPM463" s="2"/>
      <c r="NPN463" s="2"/>
      <c r="NPO463" s="2"/>
      <c r="NPP463" s="2"/>
      <c r="NPQ463" s="2"/>
      <c r="NPR463" s="2"/>
      <c r="NPS463" s="2"/>
      <c r="NPT463" s="2"/>
      <c r="NPU463" s="2"/>
      <c r="NPV463" s="2"/>
      <c r="NPW463" s="2"/>
      <c r="NPX463" s="2"/>
      <c r="NPY463" s="2"/>
      <c r="NPZ463" s="2"/>
      <c r="NQA463" s="2"/>
      <c r="NQB463" s="2"/>
      <c r="NQC463" s="2"/>
      <c r="NQD463" s="2"/>
      <c r="NQE463" s="2"/>
      <c r="NQF463" s="2"/>
      <c r="NQG463" s="2"/>
      <c r="NQH463" s="2"/>
      <c r="NQI463" s="2"/>
      <c r="NQJ463" s="2"/>
      <c r="NQK463" s="2"/>
      <c r="NQL463" s="2"/>
      <c r="NQM463" s="2"/>
      <c r="NQN463" s="2"/>
      <c r="NQO463" s="2"/>
      <c r="NQP463" s="2"/>
      <c r="NQQ463" s="2"/>
      <c r="NQR463" s="2"/>
      <c r="NQS463" s="2"/>
      <c r="NQT463" s="2"/>
      <c r="NQU463" s="2"/>
      <c r="NQV463" s="2"/>
      <c r="NQW463" s="2"/>
      <c r="NQX463" s="2"/>
      <c r="NQY463" s="2"/>
      <c r="NQZ463" s="2"/>
      <c r="NRA463" s="2"/>
      <c r="NRB463" s="2"/>
      <c r="NRC463" s="2"/>
      <c r="NRD463" s="2"/>
      <c r="NRE463" s="2"/>
      <c r="NRF463" s="2"/>
      <c r="NRG463" s="2"/>
      <c r="NRH463" s="2"/>
      <c r="NRI463" s="2"/>
      <c r="NRJ463" s="2"/>
      <c r="NRK463" s="2"/>
      <c r="NRL463" s="2"/>
      <c r="NRM463" s="2"/>
      <c r="NRN463" s="2"/>
      <c r="NRO463" s="2"/>
      <c r="NRP463" s="2"/>
      <c r="NRQ463" s="2"/>
      <c r="NRR463" s="2"/>
      <c r="NRS463" s="2"/>
      <c r="NRT463" s="2"/>
      <c r="NRU463" s="2"/>
      <c r="NRV463" s="2"/>
      <c r="NRW463" s="2"/>
      <c r="NRX463" s="2"/>
      <c r="NRY463" s="2"/>
      <c r="NRZ463" s="2"/>
      <c r="NSA463" s="2"/>
      <c r="NSB463" s="2"/>
      <c r="NSC463" s="2"/>
      <c r="NSD463" s="2"/>
      <c r="NSE463" s="2"/>
      <c r="NSF463" s="2"/>
      <c r="NSG463" s="2"/>
      <c r="NSH463" s="2"/>
      <c r="NSI463" s="2"/>
      <c r="NSJ463" s="2"/>
      <c r="NSK463" s="2"/>
      <c r="NSL463" s="2"/>
      <c r="NSM463" s="2"/>
      <c r="NSN463" s="2"/>
      <c r="NSO463" s="2"/>
      <c r="NSP463" s="2"/>
      <c r="NSQ463" s="2"/>
      <c r="NSR463" s="2"/>
      <c r="NSS463" s="2"/>
      <c r="NST463" s="2"/>
      <c r="NSU463" s="2"/>
      <c r="NSV463" s="2"/>
      <c r="NSW463" s="2"/>
      <c r="NSX463" s="2"/>
      <c r="NSY463" s="2"/>
      <c r="NSZ463" s="2"/>
      <c r="NTA463" s="2"/>
      <c r="NTB463" s="2"/>
      <c r="NTC463" s="2"/>
      <c r="NTD463" s="2"/>
      <c r="NTE463" s="2"/>
      <c r="NTF463" s="2"/>
      <c r="NTG463" s="2"/>
      <c r="NTH463" s="2"/>
      <c r="NTI463" s="2"/>
      <c r="NTJ463" s="2"/>
      <c r="NTK463" s="2"/>
      <c r="NTL463" s="2"/>
      <c r="NTM463" s="2"/>
      <c r="NTN463" s="2"/>
      <c r="NTO463" s="2"/>
      <c r="NTP463" s="2"/>
      <c r="NTQ463" s="2"/>
      <c r="NTR463" s="2"/>
      <c r="NTS463" s="2"/>
      <c r="NTT463" s="2"/>
      <c r="NTU463" s="2"/>
      <c r="NTV463" s="2"/>
      <c r="NTW463" s="2"/>
      <c r="NTX463" s="2"/>
      <c r="NTY463" s="2"/>
      <c r="NTZ463" s="2"/>
      <c r="NUA463" s="2"/>
      <c r="NUB463" s="2"/>
      <c r="NUC463" s="2"/>
      <c r="NUD463" s="2"/>
      <c r="NUE463" s="2"/>
      <c r="NUF463" s="2"/>
      <c r="NUG463" s="2"/>
      <c r="NUH463" s="2"/>
      <c r="NUI463" s="2"/>
      <c r="NUJ463" s="2"/>
      <c r="NUK463" s="2"/>
      <c r="NUL463" s="2"/>
      <c r="NUM463" s="2"/>
      <c r="NUN463" s="2"/>
      <c r="NUO463" s="2"/>
      <c r="NUP463" s="2"/>
      <c r="NUQ463" s="2"/>
      <c r="NUR463" s="2"/>
      <c r="NUS463" s="2"/>
      <c r="NUT463" s="2"/>
      <c r="NUU463" s="2"/>
      <c r="NUV463" s="2"/>
      <c r="NUW463" s="2"/>
      <c r="NUX463" s="2"/>
      <c r="NUY463" s="2"/>
      <c r="NUZ463" s="2"/>
      <c r="NVA463" s="2"/>
      <c r="NVB463" s="2"/>
      <c r="NVC463" s="2"/>
      <c r="NVD463" s="2"/>
      <c r="NVE463" s="2"/>
      <c r="NVF463" s="2"/>
      <c r="NVG463" s="2"/>
      <c r="NVH463" s="2"/>
      <c r="NVI463" s="2"/>
      <c r="NVJ463" s="2"/>
      <c r="NVK463" s="2"/>
      <c r="NVL463" s="2"/>
      <c r="NVM463" s="2"/>
      <c r="NVN463" s="2"/>
      <c r="NVO463" s="2"/>
      <c r="NVP463" s="2"/>
      <c r="NVQ463" s="2"/>
      <c r="NVR463" s="2"/>
      <c r="NVS463" s="2"/>
      <c r="NVT463" s="2"/>
      <c r="NVU463" s="2"/>
      <c r="NVV463" s="2"/>
      <c r="NVW463" s="2"/>
      <c r="NVX463" s="2"/>
      <c r="NVY463" s="2"/>
      <c r="NVZ463" s="2"/>
      <c r="NWA463" s="2"/>
      <c r="NWB463" s="2"/>
      <c r="NWC463" s="2"/>
      <c r="NWD463" s="2"/>
      <c r="NWE463" s="2"/>
      <c r="NWF463" s="2"/>
      <c r="NWG463" s="2"/>
      <c r="NWH463" s="2"/>
      <c r="NWI463" s="2"/>
      <c r="NWJ463" s="2"/>
      <c r="NWK463" s="2"/>
      <c r="NWL463" s="2"/>
      <c r="NWM463" s="2"/>
      <c r="NWN463" s="2"/>
      <c r="NWO463" s="2"/>
      <c r="NWP463" s="2"/>
      <c r="NWQ463" s="2"/>
      <c r="NWR463" s="2"/>
      <c r="NWS463" s="2"/>
      <c r="NWT463" s="2"/>
      <c r="NWU463" s="2"/>
      <c r="NWV463" s="2"/>
      <c r="NWW463" s="2"/>
      <c r="NWX463" s="2"/>
      <c r="NWY463" s="2"/>
      <c r="NWZ463" s="2"/>
      <c r="NXA463" s="2"/>
      <c r="NXB463" s="2"/>
      <c r="NXC463" s="2"/>
      <c r="NXD463" s="2"/>
      <c r="NXE463" s="2"/>
      <c r="NXF463" s="2"/>
      <c r="NXG463" s="2"/>
      <c r="NXH463" s="2"/>
      <c r="NXI463" s="2"/>
      <c r="NXJ463" s="2"/>
      <c r="NXK463" s="2"/>
      <c r="NXL463" s="2"/>
      <c r="NXM463" s="2"/>
      <c r="NXN463" s="2"/>
      <c r="NXO463" s="2"/>
      <c r="NXP463" s="2"/>
      <c r="NXQ463" s="2"/>
      <c r="NXR463" s="2"/>
      <c r="NXS463" s="2"/>
      <c r="NXT463" s="2"/>
      <c r="NXU463" s="2"/>
      <c r="NXV463" s="2"/>
      <c r="NXW463" s="2"/>
      <c r="NXX463" s="2"/>
      <c r="NXY463" s="2"/>
      <c r="NXZ463" s="2"/>
      <c r="NYA463" s="2"/>
      <c r="NYB463" s="2"/>
      <c r="NYC463" s="2"/>
      <c r="NYD463" s="2"/>
      <c r="NYE463" s="2"/>
      <c r="NYF463" s="2"/>
      <c r="NYG463" s="2"/>
      <c r="NYH463" s="2"/>
      <c r="NYI463" s="2"/>
      <c r="NYJ463" s="2"/>
      <c r="NYK463" s="2"/>
      <c r="NYL463" s="2"/>
      <c r="NYM463" s="2"/>
      <c r="NYN463" s="2"/>
      <c r="NYO463" s="2"/>
      <c r="NYP463" s="2"/>
      <c r="NYQ463" s="2"/>
      <c r="NYR463" s="2"/>
      <c r="NYS463" s="2"/>
      <c r="NYT463" s="2"/>
      <c r="NYU463" s="2"/>
      <c r="NYV463" s="2"/>
      <c r="NYW463" s="2"/>
      <c r="NYX463" s="2"/>
      <c r="NYY463" s="2"/>
      <c r="NYZ463" s="2"/>
      <c r="NZA463" s="2"/>
      <c r="NZB463" s="2"/>
      <c r="NZC463" s="2"/>
      <c r="NZD463" s="2"/>
      <c r="NZE463" s="2"/>
      <c r="NZF463" s="2"/>
      <c r="NZG463" s="2"/>
      <c r="NZH463" s="2"/>
      <c r="NZI463" s="2"/>
      <c r="NZJ463" s="2"/>
      <c r="NZK463" s="2"/>
      <c r="NZL463" s="2"/>
      <c r="NZM463" s="2"/>
      <c r="NZN463" s="2"/>
      <c r="NZO463" s="2"/>
      <c r="NZP463" s="2"/>
      <c r="NZQ463" s="2"/>
      <c r="NZR463" s="2"/>
      <c r="NZS463" s="2"/>
      <c r="NZT463" s="2"/>
      <c r="NZU463" s="2"/>
      <c r="NZV463" s="2"/>
      <c r="NZW463" s="2"/>
      <c r="NZX463" s="2"/>
      <c r="NZY463" s="2"/>
      <c r="NZZ463" s="2"/>
      <c r="OAA463" s="2"/>
      <c r="OAB463" s="2"/>
      <c r="OAC463" s="2"/>
      <c r="OAD463" s="2"/>
      <c r="OAE463" s="2"/>
      <c r="OAF463" s="2"/>
      <c r="OAG463" s="2"/>
      <c r="OAH463" s="2"/>
      <c r="OAI463" s="2"/>
      <c r="OAJ463" s="2"/>
      <c r="OAK463" s="2"/>
      <c r="OAL463" s="2"/>
      <c r="OAM463" s="2"/>
      <c r="OAN463" s="2"/>
      <c r="OAO463" s="2"/>
      <c r="OAP463" s="2"/>
      <c r="OAQ463" s="2"/>
      <c r="OAR463" s="2"/>
      <c r="OAS463" s="2"/>
      <c r="OAT463" s="2"/>
      <c r="OAU463" s="2"/>
      <c r="OAV463" s="2"/>
      <c r="OAW463" s="2"/>
      <c r="OAX463" s="2"/>
      <c r="OAY463" s="2"/>
      <c r="OAZ463" s="2"/>
      <c r="OBA463" s="2"/>
      <c r="OBB463" s="2"/>
      <c r="OBC463" s="2"/>
      <c r="OBD463" s="2"/>
      <c r="OBE463" s="2"/>
      <c r="OBF463" s="2"/>
      <c r="OBG463" s="2"/>
      <c r="OBH463" s="2"/>
      <c r="OBI463" s="2"/>
      <c r="OBJ463" s="2"/>
      <c r="OBK463" s="2"/>
      <c r="OBL463" s="2"/>
      <c r="OBM463" s="2"/>
      <c r="OBN463" s="2"/>
      <c r="OBO463" s="2"/>
      <c r="OBP463" s="2"/>
      <c r="OBQ463" s="2"/>
      <c r="OBR463" s="2"/>
      <c r="OBS463" s="2"/>
      <c r="OBT463" s="2"/>
      <c r="OBU463" s="2"/>
      <c r="OBV463" s="2"/>
      <c r="OBW463" s="2"/>
      <c r="OBX463" s="2"/>
      <c r="OBY463" s="2"/>
      <c r="OBZ463" s="2"/>
      <c r="OCA463" s="2"/>
      <c r="OCB463" s="2"/>
      <c r="OCC463" s="2"/>
      <c r="OCD463" s="2"/>
      <c r="OCE463" s="2"/>
      <c r="OCF463" s="2"/>
      <c r="OCG463" s="2"/>
      <c r="OCH463" s="2"/>
      <c r="OCI463" s="2"/>
      <c r="OCJ463" s="2"/>
      <c r="OCK463" s="2"/>
      <c r="OCL463" s="2"/>
      <c r="OCM463" s="2"/>
      <c r="OCN463" s="2"/>
      <c r="OCO463" s="2"/>
      <c r="OCP463" s="2"/>
      <c r="OCQ463" s="2"/>
      <c r="OCR463" s="2"/>
      <c r="OCS463" s="2"/>
      <c r="OCT463" s="2"/>
      <c r="OCU463" s="2"/>
      <c r="OCV463" s="2"/>
      <c r="OCW463" s="2"/>
      <c r="OCX463" s="2"/>
      <c r="OCY463" s="2"/>
      <c r="OCZ463" s="2"/>
      <c r="ODA463" s="2"/>
      <c r="ODB463" s="2"/>
      <c r="ODC463" s="2"/>
      <c r="ODD463" s="2"/>
      <c r="ODE463" s="2"/>
      <c r="ODF463" s="2"/>
      <c r="ODG463" s="2"/>
      <c r="ODH463" s="2"/>
      <c r="ODI463" s="2"/>
      <c r="ODJ463" s="2"/>
      <c r="ODK463" s="2"/>
      <c r="ODL463" s="2"/>
      <c r="ODM463" s="2"/>
      <c r="ODN463" s="2"/>
      <c r="ODO463" s="2"/>
      <c r="ODP463" s="2"/>
      <c r="ODQ463" s="2"/>
      <c r="ODR463" s="2"/>
      <c r="ODS463" s="2"/>
      <c r="ODT463" s="2"/>
      <c r="ODU463" s="2"/>
      <c r="ODV463" s="2"/>
      <c r="ODW463" s="2"/>
      <c r="ODX463" s="2"/>
      <c r="ODY463" s="2"/>
      <c r="ODZ463" s="2"/>
      <c r="OEA463" s="2"/>
      <c r="OEB463" s="2"/>
      <c r="OEC463" s="2"/>
      <c r="OED463" s="2"/>
      <c r="OEE463" s="2"/>
      <c r="OEF463" s="2"/>
      <c r="OEG463" s="2"/>
      <c r="OEH463" s="2"/>
      <c r="OEI463" s="2"/>
      <c r="OEJ463" s="2"/>
      <c r="OEK463" s="2"/>
      <c r="OEL463" s="2"/>
      <c r="OEM463" s="2"/>
      <c r="OEN463" s="2"/>
      <c r="OEO463" s="2"/>
      <c r="OEP463" s="2"/>
      <c r="OEQ463" s="2"/>
      <c r="OER463" s="2"/>
      <c r="OES463" s="2"/>
      <c r="OET463" s="2"/>
      <c r="OEU463" s="2"/>
      <c r="OEV463" s="2"/>
      <c r="OEW463" s="2"/>
      <c r="OEX463" s="2"/>
      <c r="OEY463" s="2"/>
      <c r="OEZ463" s="2"/>
      <c r="OFA463" s="2"/>
      <c r="OFB463" s="2"/>
      <c r="OFC463" s="2"/>
      <c r="OFD463" s="2"/>
      <c r="OFE463" s="2"/>
      <c r="OFF463" s="2"/>
      <c r="OFG463" s="2"/>
      <c r="OFH463" s="2"/>
      <c r="OFI463" s="2"/>
      <c r="OFJ463" s="2"/>
      <c r="OFK463" s="2"/>
      <c r="OFL463" s="2"/>
      <c r="OFM463" s="2"/>
      <c r="OFN463" s="2"/>
      <c r="OFO463" s="2"/>
      <c r="OFP463" s="2"/>
      <c r="OFQ463" s="2"/>
      <c r="OFR463" s="2"/>
      <c r="OFS463" s="2"/>
      <c r="OFT463" s="2"/>
      <c r="OFU463" s="2"/>
      <c r="OFV463" s="2"/>
      <c r="OFW463" s="2"/>
      <c r="OFX463" s="2"/>
      <c r="OFY463" s="2"/>
      <c r="OFZ463" s="2"/>
      <c r="OGA463" s="2"/>
      <c r="OGB463" s="2"/>
      <c r="OGC463" s="2"/>
      <c r="OGD463" s="2"/>
      <c r="OGE463" s="2"/>
      <c r="OGF463" s="2"/>
      <c r="OGG463" s="2"/>
      <c r="OGH463" s="2"/>
      <c r="OGI463" s="2"/>
      <c r="OGJ463" s="2"/>
      <c r="OGK463" s="2"/>
      <c r="OGL463" s="2"/>
      <c r="OGM463" s="2"/>
      <c r="OGN463" s="2"/>
      <c r="OGO463" s="2"/>
      <c r="OGP463" s="2"/>
      <c r="OGQ463" s="2"/>
      <c r="OGR463" s="2"/>
      <c r="OGS463" s="2"/>
      <c r="OGT463" s="2"/>
      <c r="OGU463" s="2"/>
      <c r="OGV463" s="2"/>
      <c r="OGW463" s="2"/>
      <c r="OGX463" s="2"/>
      <c r="OGY463" s="2"/>
      <c r="OGZ463" s="2"/>
      <c r="OHA463" s="2"/>
      <c r="OHB463" s="2"/>
      <c r="OHC463" s="2"/>
      <c r="OHD463" s="2"/>
      <c r="OHE463" s="2"/>
      <c r="OHF463" s="2"/>
      <c r="OHG463" s="2"/>
      <c r="OHH463" s="2"/>
      <c r="OHI463" s="2"/>
      <c r="OHJ463" s="2"/>
      <c r="OHK463" s="2"/>
      <c r="OHL463" s="2"/>
      <c r="OHM463" s="2"/>
      <c r="OHN463" s="2"/>
      <c r="OHO463" s="2"/>
      <c r="OHP463" s="2"/>
      <c r="OHQ463" s="2"/>
      <c r="OHR463" s="2"/>
      <c r="OHS463" s="2"/>
      <c r="OHT463" s="2"/>
      <c r="OHU463" s="2"/>
      <c r="OHV463" s="2"/>
      <c r="OHW463" s="2"/>
      <c r="OHX463" s="2"/>
      <c r="OHY463" s="2"/>
      <c r="OHZ463" s="2"/>
      <c r="OIA463" s="2"/>
      <c r="OIB463" s="2"/>
      <c r="OIC463" s="2"/>
      <c r="OID463" s="2"/>
      <c r="OIE463" s="2"/>
      <c r="OIF463" s="2"/>
      <c r="OIG463" s="2"/>
      <c r="OIH463" s="2"/>
      <c r="OII463" s="2"/>
      <c r="OIJ463" s="2"/>
      <c r="OIK463" s="2"/>
      <c r="OIL463" s="2"/>
      <c r="OIM463" s="2"/>
      <c r="OIN463" s="2"/>
      <c r="OIO463" s="2"/>
      <c r="OIP463" s="2"/>
      <c r="OIQ463" s="2"/>
      <c r="OIR463" s="2"/>
      <c r="OIS463" s="2"/>
      <c r="OIT463" s="2"/>
      <c r="OIU463" s="2"/>
      <c r="OIV463" s="2"/>
      <c r="OIW463" s="2"/>
      <c r="OIX463" s="2"/>
      <c r="OIY463" s="2"/>
      <c r="OIZ463" s="2"/>
      <c r="OJA463" s="2"/>
      <c r="OJB463" s="2"/>
      <c r="OJC463" s="2"/>
      <c r="OJD463" s="2"/>
      <c r="OJE463" s="2"/>
      <c r="OJF463" s="2"/>
      <c r="OJG463" s="2"/>
      <c r="OJH463" s="2"/>
      <c r="OJI463" s="2"/>
      <c r="OJJ463" s="2"/>
      <c r="OJK463" s="2"/>
      <c r="OJL463" s="2"/>
      <c r="OJM463" s="2"/>
      <c r="OJN463" s="2"/>
      <c r="OJO463" s="2"/>
      <c r="OJP463" s="2"/>
      <c r="OJQ463" s="2"/>
      <c r="OJR463" s="2"/>
      <c r="OJS463" s="2"/>
      <c r="OJT463" s="2"/>
      <c r="OJU463" s="2"/>
      <c r="OJV463" s="2"/>
      <c r="OJW463" s="2"/>
      <c r="OJX463" s="2"/>
      <c r="OJY463" s="2"/>
      <c r="OJZ463" s="2"/>
      <c r="OKA463" s="2"/>
      <c r="OKB463" s="2"/>
      <c r="OKC463" s="2"/>
      <c r="OKD463" s="2"/>
      <c r="OKE463" s="2"/>
      <c r="OKF463" s="2"/>
      <c r="OKG463" s="2"/>
      <c r="OKH463" s="2"/>
      <c r="OKI463" s="2"/>
      <c r="OKJ463" s="2"/>
      <c r="OKK463" s="2"/>
      <c r="OKL463" s="2"/>
      <c r="OKM463" s="2"/>
      <c r="OKN463" s="2"/>
      <c r="OKO463" s="2"/>
      <c r="OKP463" s="2"/>
      <c r="OKQ463" s="2"/>
      <c r="OKR463" s="2"/>
      <c r="OKS463" s="2"/>
      <c r="OKT463" s="2"/>
      <c r="OKU463" s="2"/>
      <c r="OKV463" s="2"/>
      <c r="OKW463" s="2"/>
      <c r="OKX463" s="2"/>
      <c r="OKY463" s="2"/>
      <c r="OKZ463" s="2"/>
      <c r="OLA463" s="2"/>
      <c r="OLB463" s="2"/>
      <c r="OLC463" s="2"/>
      <c r="OLD463" s="2"/>
      <c r="OLE463" s="2"/>
      <c r="OLF463" s="2"/>
      <c r="OLG463" s="2"/>
      <c r="OLH463" s="2"/>
      <c r="OLI463" s="2"/>
      <c r="OLJ463" s="2"/>
      <c r="OLK463" s="2"/>
      <c r="OLL463" s="2"/>
      <c r="OLM463" s="2"/>
      <c r="OLN463" s="2"/>
      <c r="OLO463" s="2"/>
      <c r="OLP463" s="2"/>
      <c r="OLQ463" s="2"/>
      <c r="OLR463" s="2"/>
      <c r="OLS463" s="2"/>
      <c r="OLT463" s="2"/>
      <c r="OLU463" s="2"/>
      <c r="OLV463" s="2"/>
      <c r="OLW463" s="2"/>
      <c r="OLX463" s="2"/>
      <c r="OLY463" s="2"/>
      <c r="OLZ463" s="2"/>
      <c r="OMA463" s="2"/>
      <c r="OMB463" s="2"/>
      <c r="OMC463" s="2"/>
      <c r="OMD463" s="2"/>
      <c r="OME463" s="2"/>
      <c r="OMF463" s="2"/>
      <c r="OMG463" s="2"/>
      <c r="OMH463" s="2"/>
      <c r="OMI463" s="2"/>
      <c r="OMJ463" s="2"/>
      <c r="OMK463" s="2"/>
      <c r="OML463" s="2"/>
      <c r="OMM463" s="2"/>
      <c r="OMN463" s="2"/>
      <c r="OMO463" s="2"/>
      <c r="OMP463" s="2"/>
      <c r="OMQ463" s="2"/>
      <c r="OMR463" s="2"/>
      <c r="OMS463" s="2"/>
      <c r="OMT463" s="2"/>
      <c r="OMU463" s="2"/>
      <c r="OMV463" s="2"/>
      <c r="OMW463" s="2"/>
      <c r="OMX463" s="2"/>
      <c r="OMY463" s="2"/>
      <c r="OMZ463" s="2"/>
      <c r="ONA463" s="2"/>
      <c r="ONB463" s="2"/>
      <c r="ONC463" s="2"/>
      <c r="OND463" s="2"/>
      <c r="ONE463" s="2"/>
      <c r="ONF463" s="2"/>
      <c r="ONG463" s="2"/>
      <c r="ONH463" s="2"/>
      <c r="ONI463" s="2"/>
      <c r="ONJ463" s="2"/>
      <c r="ONK463" s="2"/>
      <c r="ONL463" s="2"/>
      <c r="ONM463" s="2"/>
      <c r="ONN463" s="2"/>
      <c r="ONO463" s="2"/>
      <c r="ONP463" s="2"/>
      <c r="ONQ463" s="2"/>
      <c r="ONR463" s="2"/>
      <c r="ONS463" s="2"/>
      <c r="ONT463" s="2"/>
      <c r="ONU463" s="2"/>
      <c r="ONV463" s="2"/>
      <c r="ONW463" s="2"/>
      <c r="ONX463" s="2"/>
      <c r="ONY463" s="2"/>
      <c r="ONZ463" s="2"/>
      <c r="OOA463" s="2"/>
      <c r="OOB463" s="2"/>
      <c r="OOC463" s="2"/>
      <c r="OOD463" s="2"/>
      <c r="OOE463" s="2"/>
      <c r="OOF463" s="2"/>
      <c r="OOG463" s="2"/>
      <c r="OOH463" s="2"/>
      <c r="OOI463" s="2"/>
      <c r="OOJ463" s="2"/>
      <c r="OOK463" s="2"/>
      <c r="OOL463" s="2"/>
      <c r="OOM463" s="2"/>
      <c r="OON463" s="2"/>
      <c r="OOO463" s="2"/>
      <c r="OOP463" s="2"/>
      <c r="OOQ463" s="2"/>
      <c r="OOR463" s="2"/>
      <c r="OOS463" s="2"/>
      <c r="OOT463" s="2"/>
      <c r="OOU463" s="2"/>
      <c r="OOV463" s="2"/>
      <c r="OOW463" s="2"/>
      <c r="OOX463" s="2"/>
      <c r="OOY463" s="2"/>
      <c r="OOZ463" s="2"/>
      <c r="OPA463" s="2"/>
      <c r="OPB463" s="2"/>
      <c r="OPC463" s="2"/>
      <c r="OPD463" s="2"/>
      <c r="OPE463" s="2"/>
      <c r="OPF463" s="2"/>
      <c r="OPG463" s="2"/>
      <c r="OPH463" s="2"/>
      <c r="OPI463" s="2"/>
      <c r="OPJ463" s="2"/>
      <c r="OPK463" s="2"/>
      <c r="OPL463" s="2"/>
      <c r="OPM463" s="2"/>
      <c r="OPN463" s="2"/>
      <c r="OPO463" s="2"/>
      <c r="OPP463" s="2"/>
      <c r="OPQ463" s="2"/>
      <c r="OPR463" s="2"/>
      <c r="OPS463" s="2"/>
      <c r="OPT463" s="2"/>
      <c r="OPU463" s="2"/>
      <c r="OPV463" s="2"/>
      <c r="OPW463" s="2"/>
      <c r="OPX463" s="2"/>
      <c r="OPY463" s="2"/>
      <c r="OPZ463" s="2"/>
      <c r="OQA463" s="2"/>
      <c r="OQB463" s="2"/>
      <c r="OQC463" s="2"/>
      <c r="OQD463" s="2"/>
      <c r="OQE463" s="2"/>
      <c r="OQF463" s="2"/>
      <c r="OQG463" s="2"/>
      <c r="OQH463" s="2"/>
      <c r="OQI463" s="2"/>
      <c r="OQJ463" s="2"/>
      <c r="OQK463" s="2"/>
      <c r="OQL463" s="2"/>
      <c r="OQM463" s="2"/>
      <c r="OQN463" s="2"/>
      <c r="OQO463" s="2"/>
      <c r="OQP463" s="2"/>
      <c r="OQQ463" s="2"/>
      <c r="OQR463" s="2"/>
      <c r="OQS463" s="2"/>
      <c r="OQT463" s="2"/>
      <c r="OQU463" s="2"/>
      <c r="OQV463" s="2"/>
      <c r="OQW463" s="2"/>
      <c r="OQX463" s="2"/>
      <c r="OQY463" s="2"/>
      <c r="OQZ463" s="2"/>
      <c r="ORA463" s="2"/>
      <c r="ORB463" s="2"/>
      <c r="ORC463" s="2"/>
      <c r="ORD463" s="2"/>
      <c r="ORE463" s="2"/>
      <c r="ORF463" s="2"/>
      <c r="ORG463" s="2"/>
      <c r="ORH463" s="2"/>
      <c r="ORI463" s="2"/>
      <c r="ORJ463" s="2"/>
      <c r="ORK463" s="2"/>
      <c r="ORL463" s="2"/>
      <c r="ORM463" s="2"/>
      <c r="ORN463" s="2"/>
      <c r="ORO463" s="2"/>
      <c r="ORP463" s="2"/>
      <c r="ORQ463" s="2"/>
      <c r="ORR463" s="2"/>
      <c r="ORS463" s="2"/>
      <c r="ORT463" s="2"/>
      <c r="ORU463" s="2"/>
      <c r="ORV463" s="2"/>
      <c r="ORW463" s="2"/>
      <c r="ORX463" s="2"/>
      <c r="ORY463" s="2"/>
      <c r="ORZ463" s="2"/>
      <c r="OSA463" s="2"/>
      <c r="OSB463" s="2"/>
      <c r="OSC463" s="2"/>
      <c r="OSD463" s="2"/>
      <c r="OSE463" s="2"/>
      <c r="OSF463" s="2"/>
      <c r="OSG463" s="2"/>
      <c r="OSH463" s="2"/>
      <c r="OSI463" s="2"/>
      <c r="OSJ463" s="2"/>
      <c r="OSK463" s="2"/>
      <c r="OSL463" s="2"/>
      <c r="OSM463" s="2"/>
      <c r="OSN463" s="2"/>
      <c r="OSO463" s="2"/>
      <c r="OSP463" s="2"/>
      <c r="OSQ463" s="2"/>
      <c r="OSR463" s="2"/>
      <c r="OSS463" s="2"/>
      <c r="OST463" s="2"/>
      <c r="OSU463" s="2"/>
      <c r="OSV463" s="2"/>
      <c r="OSW463" s="2"/>
      <c r="OSX463" s="2"/>
      <c r="OSY463" s="2"/>
      <c r="OSZ463" s="2"/>
      <c r="OTA463" s="2"/>
      <c r="OTB463" s="2"/>
      <c r="OTC463" s="2"/>
      <c r="OTD463" s="2"/>
      <c r="OTE463" s="2"/>
      <c r="OTF463" s="2"/>
      <c r="OTG463" s="2"/>
      <c r="OTH463" s="2"/>
      <c r="OTI463" s="2"/>
      <c r="OTJ463" s="2"/>
      <c r="OTK463" s="2"/>
      <c r="OTL463" s="2"/>
      <c r="OTM463" s="2"/>
      <c r="OTN463" s="2"/>
      <c r="OTO463" s="2"/>
      <c r="OTP463" s="2"/>
      <c r="OTQ463" s="2"/>
      <c r="OTR463" s="2"/>
      <c r="OTS463" s="2"/>
      <c r="OTT463" s="2"/>
      <c r="OTU463" s="2"/>
      <c r="OTV463" s="2"/>
      <c r="OTW463" s="2"/>
      <c r="OTX463" s="2"/>
      <c r="OTY463" s="2"/>
      <c r="OTZ463" s="2"/>
      <c r="OUA463" s="2"/>
      <c r="OUB463" s="2"/>
      <c r="OUC463" s="2"/>
      <c r="OUD463" s="2"/>
      <c r="OUE463" s="2"/>
      <c r="OUF463" s="2"/>
      <c r="OUG463" s="2"/>
      <c r="OUH463" s="2"/>
      <c r="OUI463" s="2"/>
      <c r="OUJ463" s="2"/>
      <c r="OUK463" s="2"/>
      <c r="OUL463" s="2"/>
      <c r="OUM463" s="2"/>
      <c r="OUN463" s="2"/>
      <c r="OUO463" s="2"/>
      <c r="OUP463" s="2"/>
      <c r="OUQ463" s="2"/>
      <c r="OUR463" s="2"/>
      <c r="OUS463" s="2"/>
      <c r="OUT463" s="2"/>
      <c r="OUU463" s="2"/>
      <c r="OUV463" s="2"/>
      <c r="OUW463" s="2"/>
      <c r="OUX463" s="2"/>
      <c r="OUY463" s="2"/>
      <c r="OUZ463" s="2"/>
      <c r="OVA463" s="2"/>
      <c r="OVB463" s="2"/>
      <c r="OVC463" s="2"/>
      <c r="OVD463" s="2"/>
      <c r="OVE463" s="2"/>
      <c r="OVF463" s="2"/>
      <c r="OVG463" s="2"/>
      <c r="OVH463" s="2"/>
      <c r="OVI463" s="2"/>
      <c r="OVJ463" s="2"/>
      <c r="OVK463" s="2"/>
      <c r="OVL463" s="2"/>
      <c r="OVM463" s="2"/>
      <c r="OVN463" s="2"/>
      <c r="OVO463" s="2"/>
      <c r="OVP463" s="2"/>
      <c r="OVQ463" s="2"/>
      <c r="OVR463" s="2"/>
      <c r="OVS463" s="2"/>
      <c r="OVT463" s="2"/>
      <c r="OVU463" s="2"/>
      <c r="OVV463" s="2"/>
      <c r="OVW463" s="2"/>
      <c r="OVX463" s="2"/>
      <c r="OVY463" s="2"/>
      <c r="OVZ463" s="2"/>
      <c r="OWA463" s="2"/>
      <c r="OWB463" s="2"/>
      <c r="OWC463" s="2"/>
      <c r="OWD463" s="2"/>
      <c r="OWE463" s="2"/>
      <c r="OWF463" s="2"/>
      <c r="OWG463" s="2"/>
      <c r="OWH463" s="2"/>
      <c r="OWI463" s="2"/>
      <c r="OWJ463" s="2"/>
      <c r="OWK463" s="2"/>
      <c r="OWL463" s="2"/>
      <c r="OWM463" s="2"/>
      <c r="OWN463" s="2"/>
      <c r="OWO463" s="2"/>
      <c r="OWP463" s="2"/>
      <c r="OWQ463" s="2"/>
      <c r="OWR463" s="2"/>
      <c r="OWS463" s="2"/>
      <c r="OWT463" s="2"/>
      <c r="OWU463" s="2"/>
      <c r="OWV463" s="2"/>
      <c r="OWW463" s="2"/>
      <c r="OWX463" s="2"/>
      <c r="OWY463" s="2"/>
      <c r="OWZ463" s="2"/>
      <c r="OXA463" s="2"/>
      <c r="OXB463" s="2"/>
      <c r="OXC463" s="2"/>
      <c r="OXD463" s="2"/>
      <c r="OXE463" s="2"/>
      <c r="OXF463" s="2"/>
      <c r="OXG463" s="2"/>
      <c r="OXH463" s="2"/>
      <c r="OXI463" s="2"/>
      <c r="OXJ463" s="2"/>
      <c r="OXK463" s="2"/>
      <c r="OXL463" s="2"/>
      <c r="OXM463" s="2"/>
      <c r="OXN463" s="2"/>
      <c r="OXO463" s="2"/>
      <c r="OXP463" s="2"/>
      <c r="OXQ463" s="2"/>
      <c r="OXR463" s="2"/>
      <c r="OXS463" s="2"/>
      <c r="OXT463" s="2"/>
      <c r="OXU463" s="2"/>
      <c r="OXV463" s="2"/>
      <c r="OXW463" s="2"/>
      <c r="OXX463" s="2"/>
      <c r="OXY463" s="2"/>
      <c r="OXZ463" s="2"/>
      <c r="OYA463" s="2"/>
      <c r="OYB463" s="2"/>
      <c r="OYC463" s="2"/>
      <c r="OYD463" s="2"/>
      <c r="OYE463" s="2"/>
      <c r="OYF463" s="2"/>
      <c r="OYG463" s="2"/>
      <c r="OYH463" s="2"/>
      <c r="OYI463" s="2"/>
      <c r="OYJ463" s="2"/>
      <c r="OYK463" s="2"/>
      <c r="OYL463" s="2"/>
      <c r="OYM463" s="2"/>
      <c r="OYN463" s="2"/>
      <c r="OYO463" s="2"/>
      <c r="OYP463" s="2"/>
      <c r="OYQ463" s="2"/>
      <c r="OYR463" s="2"/>
      <c r="OYS463" s="2"/>
      <c r="OYT463" s="2"/>
      <c r="OYU463" s="2"/>
      <c r="OYV463" s="2"/>
      <c r="OYW463" s="2"/>
      <c r="OYX463" s="2"/>
      <c r="OYY463" s="2"/>
      <c r="OYZ463" s="2"/>
      <c r="OZA463" s="2"/>
      <c r="OZB463" s="2"/>
      <c r="OZC463" s="2"/>
      <c r="OZD463" s="2"/>
      <c r="OZE463" s="2"/>
      <c r="OZF463" s="2"/>
      <c r="OZG463" s="2"/>
      <c r="OZH463" s="2"/>
      <c r="OZI463" s="2"/>
      <c r="OZJ463" s="2"/>
      <c r="OZK463" s="2"/>
      <c r="OZL463" s="2"/>
      <c r="OZM463" s="2"/>
      <c r="OZN463" s="2"/>
      <c r="OZO463" s="2"/>
      <c r="OZP463" s="2"/>
      <c r="OZQ463" s="2"/>
      <c r="OZR463" s="2"/>
      <c r="OZS463" s="2"/>
      <c r="OZT463" s="2"/>
      <c r="OZU463" s="2"/>
      <c r="OZV463" s="2"/>
      <c r="OZW463" s="2"/>
      <c r="OZX463" s="2"/>
      <c r="OZY463" s="2"/>
      <c r="OZZ463" s="2"/>
      <c r="PAA463" s="2"/>
      <c r="PAB463" s="2"/>
      <c r="PAC463" s="2"/>
      <c r="PAD463" s="2"/>
      <c r="PAE463" s="2"/>
      <c r="PAF463" s="2"/>
      <c r="PAG463" s="2"/>
      <c r="PAH463" s="2"/>
      <c r="PAI463" s="2"/>
      <c r="PAJ463" s="2"/>
      <c r="PAK463" s="2"/>
      <c r="PAL463" s="2"/>
      <c r="PAM463" s="2"/>
      <c r="PAN463" s="2"/>
      <c r="PAO463" s="2"/>
      <c r="PAP463" s="2"/>
      <c r="PAQ463" s="2"/>
      <c r="PAR463" s="2"/>
      <c r="PAS463" s="2"/>
      <c r="PAT463" s="2"/>
      <c r="PAU463" s="2"/>
      <c r="PAV463" s="2"/>
      <c r="PAW463" s="2"/>
      <c r="PAX463" s="2"/>
      <c r="PAY463" s="2"/>
      <c r="PAZ463" s="2"/>
      <c r="PBA463" s="2"/>
      <c r="PBB463" s="2"/>
      <c r="PBC463" s="2"/>
      <c r="PBD463" s="2"/>
      <c r="PBE463" s="2"/>
      <c r="PBF463" s="2"/>
      <c r="PBG463" s="2"/>
      <c r="PBH463" s="2"/>
      <c r="PBI463" s="2"/>
      <c r="PBJ463" s="2"/>
      <c r="PBK463" s="2"/>
      <c r="PBL463" s="2"/>
      <c r="PBM463" s="2"/>
      <c r="PBN463" s="2"/>
      <c r="PBO463" s="2"/>
      <c r="PBP463" s="2"/>
      <c r="PBQ463" s="2"/>
      <c r="PBR463" s="2"/>
      <c r="PBS463" s="2"/>
      <c r="PBT463" s="2"/>
      <c r="PBU463" s="2"/>
      <c r="PBV463" s="2"/>
      <c r="PBW463" s="2"/>
      <c r="PBX463" s="2"/>
      <c r="PBY463" s="2"/>
      <c r="PBZ463" s="2"/>
      <c r="PCA463" s="2"/>
      <c r="PCB463" s="2"/>
      <c r="PCC463" s="2"/>
      <c r="PCD463" s="2"/>
      <c r="PCE463" s="2"/>
      <c r="PCF463" s="2"/>
      <c r="PCG463" s="2"/>
      <c r="PCH463" s="2"/>
      <c r="PCI463" s="2"/>
      <c r="PCJ463" s="2"/>
      <c r="PCK463" s="2"/>
      <c r="PCL463" s="2"/>
      <c r="PCM463" s="2"/>
      <c r="PCN463" s="2"/>
      <c r="PCO463" s="2"/>
      <c r="PCP463" s="2"/>
      <c r="PCQ463" s="2"/>
      <c r="PCR463" s="2"/>
      <c r="PCS463" s="2"/>
      <c r="PCT463" s="2"/>
      <c r="PCU463" s="2"/>
      <c r="PCV463" s="2"/>
      <c r="PCW463" s="2"/>
      <c r="PCX463" s="2"/>
      <c r="PCY463" s="2"/>
      <c r="PCZ463" s="2"/>
      <c r="PDA463" s="2"/>
      <c r="PDB463" s="2"/>
      <c r="PDC463" s="2"/>
      <c r="PDD463" s="2"/>
      <c r="PDE463" s="2"/>
      <c r="PDF463" s="2"/>
      <c r="PDG463" s="2"/>
      <c r="PDH463" s="2"/>
      <c r="PDI463" s="2"/>
      <c r="PDJ463" s="2"/>
      <c r="PDK463" s="2"/>
      <c r="PDL463" s="2"/>
      <c r="PDM463" s="2"/>
      <c r="PDN463" s="2"/>
      <c r="PDO463" s="2"/>
      <c r="PDP463" s="2"/>
      <c r="PDQ463" s="2"/>
      <c r="PDR463" s="2"/>
      <c r="PDS463" s="2"/>
      <c r="PDT463" s="2"/>
      <c r="PDU463" s="2"/>
      <c r="PDV463" s="2"/>
      <c r="PDW463" s="2"/>
      <c r="PDX463" s="2"/>
      <c r="PDY463" s="2"/>
      <c r="PDZ463" s="2"/>
      <c r="PEA463" s="2"/>
      <c r="PEB463" s="2"/>
      <c r="PEC463" s="2"/>
      <c r="PED463" s="2"/>
      <c r="PEE463" s="2"/>
      <c r="PEF463" s="2"/>
      <c r="PEG463" s="2"/>
      <c r="PEH463" s="2"/>
      <c r="PEI463" s="2"/>
      <c r="PEJ463" s="2"/>
      <c r="PEK463" s="2"/>
      <c r="PEL463" s="2"/>
      <c r="PEM463" s="2"/>
      <c r="PEN463" s="2"/>
      <c r="PEO463" s="2"/>
      <c r="PEP463" s="2"/>
      <c r="PEQ463" s="2"/>
      <c r="PER463" s="2"/>
      <c r="PES463" s="2"/>
      <c r="PET463" s="2"/>
      <c r="PEU463" s="2"/>
      <c r="PEV463" s="2"/>
      <c r="PEW463" s="2"/>
      <c r="PEX463" s="2"/>
      <c r="PEY463" s="2"/>
      <c r="PEZ463" s="2"/>
      <c r="PFA463" s="2"/>
      <c r="PFB463" s="2"/>
      <c r="PFC463" s="2"/>
      <c r="PFD463" s="2"/>
      <c r="PFE463" s="2"/>
      <c r="PFF463" s="2"/>
      <c r="PFG463" s="2"/>
      <c r="PFH463" s="2"/>
      <c r="PFI463" s="2"/>
      <c r="PFJ463" s="2"/>
      <c r="PFK463" s="2"/>
      <c r="PFL463" s="2"/>
      <c r="PFM463" s="2"/>
      <c r="PFN463" s="2"/>
      <c r="PFO463" s="2"/>
      <c r="PFP463" s="2"/>
      <c r="PFQ463" s="2"/>
      <c r="PFR463" s="2"/>
      <c r="PFS463" s="2"/>
      <c r="PFT463" s="2"/>
      <c r="PFU463" s="2"/>
      <c r="PFV463" s="2"/>
      <c r="PFW463" s="2"/>
      <c r="PFX463" s="2"/>
      <c r="PFY463" s="2"/>
      <c r="PFZ463" s="2"/>
      <c r="PGA463" s="2"/>
      <c r="PGB463" s="2"/>
      <c r="PGC463" s="2"/>
      <c r="PGD463" s="2"/>
      <c r="PGE463" s="2"/>
      <c r="PGF463" s="2"/>
      <c r="PGG463" s="2"/>
      <c r="PGH463" s="2"/>
      <c r="PGI463" s="2"/>
      <c r="PGJ463" s="2"/>
      <c r="PGK463" s="2"/>
      <c r="PGL463" s="2"/>
      <c r="PGM463" s="2"/>
      <c r="PGN463" s="2"/>
      <c r="PGO463" s="2"/>
      <c r="PGP463" s="2"/>
      <c r="PGQ463" s="2"/>
      <c r="PGR463" s="2"/>
      <c r="PGS463" s="2"/>
      <c r="PGT463" s="2"/>
      <c r="PGU463" s="2"/>
      <c r="PGV463" s="2"/>
      <c r="PGW463" s="2"/>
      <c r="PGX463" s="2"/>
      <c r="PGY463" s="2"/>
      <c r="PGZ463" s="2"/>
      <c r="PHA463" s="2"/>
      <c r="PHB463" s="2"/>
      <c r="PHC463" s="2"/>
      <c r="PHD463" s="2"/>
      <c r="PHE463" s="2"/>
      <c r="PHF463" s="2"/>
      <c r="PHG463" s="2"/>
      <c r="PHH463" s="2"/>
      <c r="PHI463" s="2"/>
      <c r="PHJ463" s="2"/>
      <c r="PHK463" s="2"/>
      <c r="PHL463" s="2"/>
      <c r="PHM463" s="2"/>
      <c r="PHN463" s="2"/>
      <c r="PHO463" s="2"/>
      <c r="PHP463" s="2"/>
      <c r="PHQ463" s="2"/>
      <c r="PHR463" s="2"/>
      <c r="PHS463" s="2"/>
      <c r="PHT463" s="2"/>
      <c r="PHU463" s="2"/>
      <c r="PHV463" s="2"/>
      <c r="PHW463" s="2"/>
      <c r="PHX463" s="2"/>
      <c r="PHY463" s="2"/>
      <c r="PHZ463" s="2"/>
      <c r="PIA463" s="2"/>
      <c r="PIB463" s="2"/>
      <c r="PIC463" s="2"/>
      <c r="PID463" s="2"/>
      <c r="PIE463" s="2"/>
      <c r="PIF463" s="2"/>
      <c r="PIG463" s="2"/>
      <c r="PIH463" s="2"/>
      <c r="PII463" s="2"/>
      <c r="PIJ463" s="2"/>
      <c r="PIK463" s="2"/>
      <c r="PIL463" s="2"/>
      <c r="PIM463" s="2"/>
      <c r="PIN463" s="2"/>
      <c r="PIO463" s="2"/>
      <c r="PIP463" s="2"/>
      <c r="PIQ463" s="2"/>
      <c r="PIR463" s="2"/>
      <c r="PIS463" s="2"/>
      <c r="PIT463" s="2"/>
      <c r="PIU463" s="2"/>
      <c r="PIV463" s="2"/>
      <c r="PIW463" s="2"/>
      <c r="PIX463" s="2"/>
      <c r="PIY463" s="2"/>
      <c r="PIZ463" s="2"/>
      <c r="PJA463" s="2"/>
      <c r="PJB463" s="2"/>
      <c r="PJC463" s="2"/>
      <c r="PJD463" s="2"/>
      <c r="PJE463" s="2"/>
      <c r="PJF463" s="2"/>
      <c r="PJG463" s="2"/>
      <c r="PJH463" s="2"/>
      <c r="PJI463" s="2"/>
      <c r="PJJ463" s="2"/>
      <c r="PJK463" s="2"/>
      <c r="PJL463" s="2"/>
      <c r="PJM463" s="2"/>
      <c r="PJN463" s="2"/>
      <c r="PJO463" s="2"/>
      <c r="PJP463" s="2"/>
      <c r="PJQ463" s="2"/>
      <c r="PJR463" s="2"/>
      <c r="PJS463" s="2"/>
      <c r="PJT463" s="2"/>
      <c r="PJU463" s="2"/>
      <c r="PJV463" s="2"/>
      <c r="PJW463" s="2"/>
      <c r="PJX463" s="2"/>
      <c r="PJY463" s="2"/>
      <c r="PJZ463" s="2"/>
      <c r="PKA463" s="2"/>
      <c r="PKB463" s="2"/>
      <c r="PKC463" s="2"/>
      <c r="PKD463" s="2"/>
      <c r="PKE463" s="2"/>
      <c r="PKF463" s="2"/>
      <c r="PKG463" s="2"/>
      <c r="PKH463" s="2"/>
      <c r="PKI463" s="2"/>
      <c r="PKJ463" s="2"/>
      <c r="PKK463" s="2"/>
      <c r="PKL463" s="2"/>
      <c r="PKM463" s="2"/>
      <c r="PKN463" s="2"/>
      <c r="PKO463" s="2"/>
      <c r="PKP463" s="2"/>
      <c r="PKQ463" s="2"/>
      <c r="PKR463" s="2"/>
      <c r="PKS463" s="2"/>
      <c r="PKT463" s="2"/>
      <c r="PKU463" s="2"/>
      <c r="PKV463" s="2"/>
      <c r="PKW463" s="2"/>
      <c r="PKX463" s="2"/>
      <c r="PKY463" s="2"/>
      <c r="PKZ463" s="2"/>
      <c r="PLA463" s="2"/>
      <c r="PLB463" s="2"/>
      <c r="PLC463" s="2"/>
      <c r="PLD463" s="2"/>
      <c r="PLE463" s="2"/>
      <c r="PLF463" s="2"/>
      <c r="PLG463" s="2"/>
      <c r="PLH463" s="2"/>
      <c r="PLI463" s="2"/>
      <c r="PLJ463" s="2"/>
      <c r="PLK463" s="2"/>
      <c r="PLL463" s="2"/>
      <c r="PLM463" s="2"/>
      <c r="PLN463" s="2"/>
      <c r="PLO463" s="2"/>
      <c r="PLP463" s="2"/>
      <c r="PLQ463" s="2"/>
      <c r="PLR463" s="2"/>
      <c r="PLS463" s="2"/>
      <c r="PLT463" s="2"/>
      <c r="PLU463" s="2"/>
      <c r="PLV463" s="2"/>
      <c r="PLW463" s="2"/>
      <c r="PLX463" s="2"/>
      <c r="PLY463" s="2"/>
      <c r="PLZ463" s="2"/>
      <c r="PMA463" s="2"/>
      <c r="PMB463" s="2"/>
      <c r="PMC463" s="2"/>
      <c r="PMD463" s="2"/>
      <c r="PME463" s="2"/>
      <c r="PMF463" s="2"/>
      <c r="PMG463" s="2"/>
      <c r="PMH463" s="2"/>
      <c r="PMI463" s="2"/>
      <c r="PMJ463" s="2"/>
      <c r="PMK463" s="2"/>
      <c r="PML463" s="2"/>
      <c r="PMM463" s="2"/>
      <c r="PMN463" s="2"/>
      <c r="PMO463" s="2"/>
      <c r="PMP463" s="2"/>
      <c r="PMQ463" s="2"/>
      <c r="PMR463" s="2"/>
      <c r="PMS463" s="2"/>
      <c r="PMT463" s="2"/>
      <c r="PMU463" s="2"/>
      <c r="PMV463" s="2"/>
      <c r="PMW463" s="2"/>
      <c r="PMX463" s="2"/>
      <c r="PMY463" s="2"/>
      <c r="PMZ463" s="2"/>
      <c r="PNA463" s="2"/>
      <c r="PNB463" s="2"/>
      <c r="PNC463" s="2"/>
      <c r="PND463" s="2"/>
      <c r="PNE463" s="2"/>
      <c r="PNF463" s="2"/>
      <c r="PNG463" s="2"/>
      <c r="PNH463" s="2"/>
      <c r="PNI463" s="2"/>
      <c r="PNJ463" s="2"/>
      <c r="PNK463" s="2"/>
      <c r="PNL463" s="2"/>
      <c r="PNM463" s="2"/>
      <c r="PNN463" s="2"/>
      <c r="PNO463" s="2"/>
      <c r="PNP463" s="2"/>
      <c r="PNQ463" s="2"/>
      <c r="PNR463" s="2"/>
      <c r="PNS463" s="2"/>
      <c r="PNT463" s="2"/>
      <c r="PNU463" s="2"/>
      <c r="PNV463" s="2"/>
      <c r="PNW463" s="2"/>
      <c r="PNX463" s="2"/>
      <c r="PNY463" s="2"/>
      <c r="PNZ463" s="2"/>
      <c r="POA463" s="2"/>
      <c r="POB463" s="2"/>
      <c r="POC463" s="2"/>
      <c r="POD463" s="2"/>
      <c r="POE463" s="2"/>
      <c r="POF463" s="2"/>
      <c r="POG463" s="2"/>
      <c r="POH463" s="2"/>
      <c r="POI463" s="2"/>
      <c r="POJ463" s="2"/>
      <c r="POK463" s="2"/>
      <c r="POL463" s="2"/>
      <c r="POM463" s="2"/>
      <c r="PON463" s="2"/>
      <c r="POO463" s="2"/>
      <c r="POP463" s="2"/>
      <c r="POQ463" s="2"/>
      <c r="POR463" s="2"/>
      <c r="POS463" s="2"/>
      <c r="POT463" s="2"/>
      <c r="POU463" s="2"/>
      <c r="POV463" s="2"/>
      <c r="POW463" s="2"/>
      <c r="POX463" s="2"/>
      <c r="POY463" s="2"/>
      <c r="POZ463" s="2"/>
      <c r="PPA463" s="2"/>
      <c r="PPB463" s="2"/>
      <c r="PPC463" s="2"/>
      <c r="PPD463" s="2"/>
      <c r="PPE463" s="2"/>
      <c r="PPF463" s="2"/>
      <c r="PPG463" s="2"/>
      <c r="PPH463" s="2"/>
      <c r="PPI463" s="2"/>
      <c r="PPJ463" s="2"/>
      <c r="PPK463" s="2"/>
      <c r="PPL463" s="2"/>
      <c r="PPM463" s="2"/>
      <c r="PPN463" s="2"/>
      <c r="PPO463" s="2"/>
      <c r="PPP463" s="2"/>
      <c r="PPQ463" s="2"/>
      <c r="PPR463" s="2"/>
      <c r="PPS463" s="2"/>
      <c r="PPT463" s="2"/>
      <c r="PPU463" s="2"/>
      <c r="PPV463" s="2"/>
      <c r="PPW463" s="2"/>
      <c r="PPX463" s="2"/>
      <c r="PPY463" s="2"/>
      <c r="PPZ463" s="2"/>
      <c r="PQA463" s="2"/>
      <c r="PQB463" s="2"/>
      <c r="PQC463" s="2"/>
      <c r="PQD463" s="2"/>
      <c r="PQE463" s="2"/>
      <c r="PQF463" s="2"/>
      <c r="PQG463" s="2"/>
      <c r="PQH463" s="2"/>
      <c r="PQI463" s="2"/>
      <c r="PQJ463" s="2"/>
      <c r="PQK463" s="2"/>
      <c r="PQL463" s="2"/>
      <c r="PQM463" s="2"/>
      <c r="PQN463" s="2"/>
      <c r="PQO463" s="2"/>
      <c r="PQP463" s="2"/>
      <c r="PQQ463" s="2"/>
      <c r="PQR463" s="2"/>
      <c r="PQS463" s="2"/>
      <c r="PQT463" s="2"/>
      <c r="PQU463" s="2"/>
      <c r="PQV463" s="2"/>
      <c r="PQW463" s="2"/>
      <c r="PQX463" s="2"/>
      <c r="PQY463" s="2"/>
      <c r="PQZ463" s="2"/>
      <c r="PRA463" s="2"/>
      <c r="PRB463" s="2"/>
      <c r="PRC463" s="2"/>
      <c r="PRD463" s="2"/>
      <c r="PRE463" s="2"/>
      <c r="PRF463" s="2"/>
      <c r="PRG463" s="2"/>
      <c r="PRH463" s="2"/>
      <c r="PRI463" s="2"/>
      <c r="PRJ463" s="2"/>
      <c r="PRK463" s="2"/>
      <c r="PRL463" s="2"/>
      <c r="PRM463" s="2"/>
      <c r="PRN463" s="2"/>
      <c r="PRO463" s="2"/>
      <c r="PRP463" s="2"/>
      <c r="PRQ463" s="2"/>
      <c r="PRR463" s="2"/>
      <c r="PRS463" s="2"/>
      <c r="PRT463" s="2"/>
      <c r="PRU463" s="2"/>
      <c r="PRV463" s="2"/>
      <c r="PRW463" s="2"/>
      <c r="PRX463" s="2"/>
      <c r="PRY463" s="2"/>
      <c r="PRZ463" s="2"/>
      <c r="PSA463" s="2"/>
      <c r="PSB463" s="2"/>
      <c r="PSC463" s="2"/>
      <c r="PSD463" s="2"/>
      <c r="PSE463" s="2"/>
      <c r="PSF463" s="2"/>
      <c r="PSG463" s="2"/>
      <c r="PSH463" s="2"/>
      <c r="PSI463" s="2"/>
      <c r="PSJ463" s="2"/>
      <c r="PSK463" s="2"/>
      <c r="PSL463" s="2"/>
      <c r="PSM463" s="2"/>
      <c r="PSN463" s="2"/>
      <c r="PSO463" s="2"/>
      <c r="PSP463" s="2"/>
      <c r="PSQ463" s="2"/>
      <c r="PSR463" s="2"/>
      <c r="PSS463" s="2"/>
      <c r="PST463" s="2"/>
      <c r="PSU463" s="2"/>
      <c r="PSV463" s="2"/>
      <c r="PSW463" s="2"/>
      <c r="PSX463" s="2"/>
      <c r="PSY463" s="2"/>
      <c r="PSZ463" s="2"/>
      <c r="PTA463" s="2"/>
      <c r="PTB463" s="2"/>
      <c r="PTC463" s="2"/>
      <c r="PTD463" s="2"/>
      <c r="PTE463" s="2"/>
      <c r="PTF463" s="2"/>
      <c r="PTG463" s="2"/>
      <c r="PTH463" s="2"/>
      <c r="PTI463" s="2"/>
      <c r="PTJ463" s="2"/>
      <c r="PTK463" s="2"/>
      <c r="PTL463" s="2"/>
      <c r="PTM463" s="2"/>
      <c r="PTN463" s="2"/>
      <c r="PTO463" s="2"/>
      <c r="PTP463" s="2"/>
      <c r="PTQ463" s="2"/>
      <c r="PTR463" s="2"/>
      <c r="PTS463" s="2"/>
      <c r="PTT463" s="2"/>
      <c r="PTU463" s="2"/>
      <c r="PTV463" s="2"/>
      <c r="PTW463" s="2"/>
      <c r="PTX463" s="2"/>
      <c r="PTY463" s="2"/>
      <c r="PTZ463" s="2"/>
      <c r="PUA463" s="2"/>
      <c r="PUB463" s="2"/>
      <c r="PUC463" s="2"/>
      <c r="PUD463" s="2"/>
      <c r="PUE463" s="2"/>
      <c r="PUF463" s="2"/>
      <c r="PUG463" s="2"/>
      <c r="PUH463" s="2"/>
      <c r="PUI463" s="2"/>
      <c r="PUJ463" s="2"/>
      <c r="PUK463" s="2"/>
      <c r="PUL463" s="2"/>
      <c r="PUM463" s="2"/>
      <c r="PUN463" s="2"/>
      <c r="PUO463" s="2"/>
      <c r="PUP463" s="2"/>
      <c r="PUQ463" s="2"/>
      <c r="PUR463" s="2"/>
      <c r="PUS463" s="2"/>
      <c r="PUT463" s="2"/>
      <c r="PUU463" s="2"/>
      <c r="PUV463" s="2"/>
      <c r="PUW463" s="2"/>
      <c r="PUX463" s="2"/>
      <c r="PUY463" s="2"/>
      <c r="PUZ463" s="2"/>
      <c r="PVA463" s="2"/>
      <c r="PVB463" s="2"/>
      <c r="PVC463" s="2"/>
      <c r="PVD463" s="2"/>
      <c r="PVE463" s="2"/>
      <c r="PVF463" s="2"/>
      <c r="PVG463" s="2"/>
      <c r="PVH463" s="2"/>
      <c r="PVI463" s="2"/>
      <c r="PVJ463" s="2"/>
      <c r="PVK463" s="2"/>
      <c r="PVL463" s="2"/>
      <c r="PVM463" s="2"/>
      <c r="PVN463" s="2"/>
      <c r="PVO463" s="2"/>
      <c r="PVP463" s="2"/>
      <c r="PVQ463" s="2"/>
      <c r="PVR463" s="2"/>
      <c r="PVS463" s="2"/>
      <c r="PVT463" s="2"/>
      <c r="PVU463" s="2"/>
      <c r="PVV463" s="2"/>
      <c r="PVW463" s="2"/>
      <c r="PVX463" s="2"/>
      <c r="PVY463" s="2"/>
      <c r="PVZ463" s="2"/>
      <c r="PWA463" s="2"/>
      <c r="PWB463" s="2"/>
      <c r="PWC463" s="2"/>
      <c r="PWD463" s="2"/>
      <c r="PWE463" s="2"/>
      <c r="PWF463" s="2"/>
      <c r="PWG463" s="2"/>
      <c r="PWH463" s="2"/>
      <c r="PWI463" s="2"/>
      <c r="PWJ463" s="2"/>
      <c r="PWK463" s="2"/>
      <c r="PWL463" s="2"/>
      <c r="PWM463" s="2"/>
      <c r="PWN463" s="2"/>
      <c r="PWO463" s="2"/>
      <c r="PWP463" s="2"/>
      <c r="PWQ463" s="2"/>
      <c r="PWR463" s="2"/>
      <c r="PWS463" s="2"/>
      <c r="PWT463" s="2"/>
      <c r="PWU463" s="2"/>
      <c r="PWV463" s="2"/>
      <c r="PWW463" s="2"/>
      <c r="PWX463" s="2"/>
      <c r="PWY463" s="2"/>
      <c r="PWZ463" s="2"/>
      <c r="PXA463" s="2"/>
      <c r="PXB463" s="2"/>
      <c r="PXC463" s="2"/>
      <c r="PXD463" s="2"/>
      <c r="PXE463" s="2"/>
      <c r="PXF463" s="2"/>
      <c r="PXG463" s="2"/>
      <c r="PXH463" s="2"/>
      <c r="PXI463" s="2"/>
      <c r="PXJ463" s="2"/>
      <c r="PXK463" s="2"/>
      <c r="PXL463" s="2"/>
      <c r="PXM463" s="2"/>
      <c r="PXN463" s="2"/>
      <c r="PXO463" s="2"/>
      <c r="PXP463" s="2"/>
      <c r="PXQ463" s="2"/>
      <c r="PXR463" s="2"/>
      <c r="PXS463" s="2"/>
      <c r="PXT463" s="2"/>
      <c r="PXU463" s="2"/>
      <c r="PXV463" s="2"/>
      <c r="PXW463" s="2"/>
      <c r="PXX463" s="2"/>
      <c r="PXY463" s="2"/>
      <c r="PXZ463" s="2"/>
      <c r="PYA463" s="2"/>
      <c r="PYB463" s="2"/>
      <c r="PYC463" s="2"/>
      <c r="PYD463" s="2"/>
      <c r="PYE463" s="2"/>
      <c r="PYF463" s="2"/>
      <c r="PYG463" s="2"/>
      <c r="PYH463" s="2"/>
      <c r="PYI463" s="2"/>
      <c r="PYJ463" s="2"/>
      <c r="PYK463" s="2"/>
      <c r="PYL463" s="2"/>
      <c r="PYM463" s="2"/>
      <c r="PYN463" s="2"/>
      <c r="PYO463" s="2"/>
      <c r="PYP463" s="2"/>
      <c r="PYQ463" s="2"/>
      <c r="PYR463" s="2"/>
      <c r="PYS463" s="2"/>
      <c r="PYT463" s="2"/>
      <c r="PYU463" s="2"/>
      <c r="PYV463" s="2"/>
      <c r="PYW463" s="2"/>
      <c r="PYX463" s="2"/>
      <c r="PYY463" s="2"/>
      <c r="PYZ463" s="2"/>
      <c r="PZA463" s="2"/>
      <c r="PZB463" s="2"/>
      <c r="PZC463" s="2"/>
      <c r="PZD463" s="2"/>
      <c r="PZE463" s="2"/>
      <c r="PZF463" s="2"/>
      <c r="PZG463" s="2"/>
      <c r="PZH463" s="2"/>
      <c r="PZI463" s="2"/>
      <c r="PZJ463" s="2"/>
      <c r="PZK463" s="2"/>
      <c r="PZL463" s="2"/>
      <c r="PZM463" s="2"/>
      <c r="PZN463" s="2"/>
      <c r="PZO463" s="2"/>
      <c r="PZP463" s="2"/>
      <c r="PZQ463" s="2"/>
      <c r="PZR463" s="2"/>
      <c r="PZS463" s="2"/>
      <c r="PZT463" s="2"/>
      <c r="PZU463" s="2"/>
      <c r="PZV463" s="2"/>
      <c r="PZW463" s="2"/>
      <c r="PZX463" s="2"/>
      <c r="PZY463" s="2"/>
      <c r="PZZ463" s="2"/>
      <c r="QAA463" s="2"/>
      <c r="QAB463" s="2"/>
      <c r="QAC463" s="2"/>
      <c r="QAD463" s="2"/>
      <c r="QAE463" s="2"/>
      <c r="QAF463" s="2"/>
      <c r="QAG463" s="2"/>
      <c r="QAH463" s="2"/>
      <c r="QAI463" s="2"/>
      <c r="QAJ463" s="2"/>
      <c r="QAK463" s="2"/>
      <c r="QAL463" s="2"/>
      <c r="QAM463" s="2"/>
      <c r="QAN463" s="2"/>
      <c r="QAO463" s="2"/>
      <c r="QAP463" s="2"/>
      <c r="QAQ463" s="2"/>
      <c r="QAR463" s="2"/>
      <c r="QAS463" s="2"/>
      <c r="QAT463" s="2"/>
      <c r="QAU463" s="2"/>
      <c r="QAV463" s="2"/>
      <c r="QAW463" s="2"/>
      <c r="QAX463" s="2"/>
      <c r="QAY463" s="2"/>
      <c r="QAZ463" s="2"/>
      <c r="QBA463" s="2"/>
      <c r="QBB463" s="2"/>
      <c r="QBC463" s="2"/>
      <c r="QBD463" s="2"/>
      <c r="QBE463" s="2"/>
      <c r="QBF463" s="2"/>
      <c r="QBG463" s="2"/>
      <c r="QBH463" s="2"/>
      <c r="QBI463" s="2"/>
      <c r="QBJ463" s="2"/>
      <c r="QBK463" s="2"/>
      <c r="QBL463" s="2"/>
      <c r="QBM463" s="2"/>
      <c r="QBN463" s="2"/>
      <c r="QBO463" s="2"/>
      <c r="QBP463" s="2"/>
      <c r="QBQ463" s="2"/>
      <c r="QBR463" s="2"/>
      <c r="QBS463" s="2"/>
      <c r="QBT463" s="2"/>
      <c r="QBU463" s="2"/>
      <c r="QBV463" s="2"/>
      <c r="QBW463" s="2"/>
      <c r="QBX463" s="2"/>
      <c r="QBY463" s="2"/>
      <c r="QBZ463" s="2"/>
      <c r="QCA463" s="2"/>
      <c r="QCB463" s="2"/>
      <c r="QCC463" s="2"/>
      <c r="QCD463" s="2"/>
      <c r="QCE463" s="2"/>
      <c r="QCF463" s="2"/>
      <c r="QCG463" s="2"/>
      <c r="QCH463" s="2"/>
      <c r="QCI463" s="2"/>
      <c r="QCJ463" s="2"/>
      <c r="QCK463" s="2"/>
      <c r="QCL463" s="2"/>
      <c r="QCM463" s="2"/>
      <c r="QCN463" s="2"/>
      <c r="QCO463" s="2"/>
      <c r="QCP463" s="2"/>
      <c r="QCQ463" s="2"/>
      <c r="QCR463" s="2"/>
      <c r="QCS463" s="2"/>
      <c r="QCT463" s="2"/>
      <c r="QCU463" s="2"/>
      <c r="QCV463" s="2"/>
      <c r="QCW463" s="2"/>
      <c r="QCX463" s="2"/>
      <c r="QCY463" s="2"/>
      <c r="QCZ463" s="2"/>
      <c r="QDA463" s="2"/>
      <c r="QDB463" s="2"/>
      <c r="QDC463" s="2"/>
      <c r="QDD463" s="2"/>
      <c r="QDE463" s="2"/>
      <c r="QDF463" s="2"/>
      <c r="QDG463" s="2"/>
      <c r="QDH463" s="2"/>
      <c r="QDI463" s="2"/>
      <c r="QDJ463" s="2"/>
      <c r="QDK463" s="2"/>
      <c r="QDL463" s="2"/>
      <c r="QDM463" s="2"/>
      <c r="QDN463" s="2"/>
      <c r="QDO463" s="2"/>
      <c r="QDP463" s="2"/>
      <c r="QDQ463" s="2"/>
      <c r="QDR463" s="2"/>
      <c r="QDS463" s="2"/>
      <c r="QDT463" s="2"/>
      <c r="QDU463" s="2"/>
      <c r="QDV463" s="2"/>
      <c r="QDW463" s="2"/>
      <c r="QDX463" s="2"/>
      <c r="QDY463" s="2"/>
      <c r="QDZ463" s="2"/>
      <c r="QEA463" s="2"/>
      <c r="QEB463" s="2"/>
      <c r="QEC463" s="2"/>
      <c r="QED463" s="2"/>
      <c r="QEE463" s="2"/>
      <c r="QEF463" s="2"/>
      <c r="QEG463" s="2"/>
      <c r="QEH463" s="2"/>
      <c r="QEI463" s="2"/>
      <c r="QEJ463" s="2"/>
      <c r="QEK463" s="2"/>
      <c r="QEL463" s="2"/>
      <c r="QEM463" s="2"/>
      <c r="QEN463" s="2"/>
      <c r="QEO463" s="2"/>
      <c r="QEP463" s="2"/>
      <c r="QEQ463" s="2"/>
      <c r="QER463" s="2"/>
      <c r="QES463" s="2"/>
      <c r="QET463" s="2"/>
      <c r="QEU463" s="2"/>
      <c r="QEV463" s="2"/>
      <c r="QEW463" s="2"/>
      <c r="QEX463" s="2"/>
      <c r="QEY463" s="2"/>
      <c r="QEZ463" s="2"/>
      <c r="QFA463" s="2"/>
      <c r="QFB463" s="2"/>
      <c r="QFC463" s="2"/>
      <c r="QFD463" s="2"/>
      <c r="QFE463" s="2"/>
      <c r="QFF463" s="2"/>
      <c r="QFG463" s="2"/>
      <c r="QFH463" s="2"/>
      <c r="QFI463" s="2"/>
      <c r="QFJ463" s="2"/>
      <c r="QFK463" s="2"/>
      <c r="QFL463" s="2"/>
      <c r="QFM463" s="2"/>
      <c r="QFN463" s="2"/>
      <c r="QFO463" s="2"/>
      <c r="QFP463" s="2"/>
      <c r="QFQ463" s="2"/>
      <c r="QFR463" s="2"/>
      <c r="QFS463" s="2"/>
      <c r="QFT463" s="2"/>
      <c r="QFU463" s="2"/>
      <c r="QFV463" s="2"/>
      <c r="QFW463" s="2"/>
      <c r="QFX463" s="2"/>
      <c r="QFY463" s="2"/>
      <c r="QFZ463" s="2"/>
      <c r="QGA463" s="2"/>
      <c r="QGB463" s="2"/>
      <c r="QGC463" s="2"/>
      <c r="QGD463" s="2"/>
      <c r="QGE463" s="2"/>
      <c r="QGF463" s="2"/>
      <c r="QGG463" s="2"/>
      <c r="QGH463" s="2"/>
      <c r="QGI463" s="2"/>
      <c r="QGJ463" s="2"/>
      <c r="QGK463" s="2"/>
      <c r="QGL463" s="2"/>
      <c r="QGM463" s="2"/>
      <c r="QGN463" s="2"/>
      <c r="QGO463" s="2"/>
      <c r="QGP463" s="2"/>
      <c r="QGQ463" s="2"/>
      <c r="QGR463" s="2"/>
      <c r="QGS463" s="2"/>
      <c r="QGT463" s="2"/>
      <c r="QGU463" s="2"/>
      <c r="QGV463" s="2"/>
      <c r="QGW463" s="2"/>
      <c r="QGX463" s="2"/>
      <c r="QGY463" s="2"/>
      <c r="QGZ463" s="2"/>
      <c r="QHA463" s="2"/>
      <c r="QHB463" s="2"/>
      <c r="QHC463" s="2"/>
      <c r="QHD463" s="2"/>
      <c r="QHE463" s="2"/>
      <c r="QHF463" s="2"/>
      <c r="QHG463" s="2"/>
      <c r="QHH463" s="2"/>
      <c r="QHI463" s="2"/>
      <c r="QHJ463" s="2"/>
      <c r="QHK463" s="2"/>
      <c r="QHL463" s="2"/>
      <c r="QHM463" s="2"/>
      <c r="QHN463" s="2"/>
      <c r="QHO463" s="2"/>
      <c r="QHP463" s="2"/>
      <c r="QHQ463" s="2"/>
      <c r="QHR463" s="2"/>
      <c r="QHS463" s="2"/>
      <c r="QHT463" s="2"/>
      <c r="QHU463" s="2"/>
      <c r="QHV463" s="2"/>
      <c r="QHW463" s="2"/>
      <c r="QHX463" s="2"/>
      <c r="QHY463" s="2"/>
      <c r="QHZ463" s="2"/>
      <c r="QIA463" s="2"/>
      <c r="QIB463" s="2"/>
      <c r="QIC463" s="2"/>
      <c r="QID463" s="2"/>
      <c r="QIE463" s="2"/>
      <c r="QIF463" s="2"/>
      <c r="QIG463" s="2"/>
      <c r="QIH463" s="2"/>
      <c r="QII463" s="2"/>
      <c r="QIJ463" s="2"/>
      <c r="QIK463" s="2"/>
      <c r="QIL463" s="2"/>
      <c r="QIM463" s="2"/>
      <c r="QIN463" s="2"/>
      <c r="QIO463" s="2"/>
      <c r="QIP463" s="2"/>
      <c r="QIQ463" s="2"/>
      <c r="QIR463" s="2"/>
      <c r="QIS463" s="2"/>
      <c r="QIT463" s="2"/>
      <c r="QIU463" s="2"/>
      <c r="QIV463" s="2"/>
      <c r="QIW463" s="2"/>
      <c r="QIX463" s="2"/>
      <c r="QIY463" s="2"/>
      <c r="QIZ463" s="2"/>
      <c r="QJA463" s="2"/>
      <c r="QJB463" s="2"/>
      <c r="QJC463" s="2"/>
      <c r="QJD463" s="2"/>
      <c r="QJE463" s="2"/>
      <c r="QJF463" s="2"/>
      <c r="QJG463" s="2"/>
      <c r="QJH463" s="2"/>
      <c r="QJI463" s="2"/>
      <c r="QJJ463" s="2"/>
      <c r="QJK463" s="2"/>
      <c r="QJL463" s="2"/>
      <c r="QJM463" s="2"/>
      <c r="QJN463" s="2"/>
      <c r="QJO463" s="2"/>
      <c r="QJP463" s="2"/>
      <c r="QJQ463" s="2"/>
      <c r="QJR463" s="2"/>
      <c r="QJS463" s="2"/>
      <c r="QJT463" s="2"/>
      <c r="QJU463" s="2"/>
      <c r="QJV463" s="2"/>
      <c r="QJW463" s="2"/>
      <c r="QJX463" s="2"/>
      <c r="QJY463" s="2"/>
      <c r="QJZ463" s="2"/>
      <c r="QKA463" s="2"/>
      <c r="QKB463" s="2"/>
      <c r="QKC463" s="2"/>
      <c r="QKD463" s="2"/>
      <c r="QKE463" s="2"/>
      <c r="QKF463" s="2"/>
      <c r="QKG463" s="2"/>
      <c r="QKH463" s="2"/>
      <c r="QKI463" s="2"/>
      <c r="QKJ463" s="2"/>
      <c r="QKK463" s="2"/>
      <c r="QKL463" s="2"/>
      <c r="QKM463" s="2"/>
      <c r="QKN463" s="2"/>
      <c r="QKO463" s="2"/>
      <c r="QKP463" s="2"/>
      <c r="QKQ463" s="2"/>
      <c r="QKR463" s="2"/>
      <c r="QKS463" s="2"/>
      <c r="QKT463" s="2"/>
      <c r="QKU463" s="2"/>
      <c r="QKV463" s="2"/>
      <c r="QKW463" s="2"/>
      <c r="QKX463" s="2"/>
      <c r="QKY463" s="2"/>
      <c r="QKZ463" s="2"/>
      <c r="QLA463" s="2"/>
      <c r="QLB463" s="2"/>
      <c r="QLC463" s="2"/>
      <c r="QLD463" s="2"/>
      <c r="QLE463" s="2"/>
      <c r="QLF463" s="2"/>
      <c r="QLG463" s="2"/>
      <c r="QLH463" s="2"/>
      <c r="QLI463" s="2"/>
      <c r="QLJ463" s="2"/>
      <c r="QLK463" s="2"/>
      <c r="QLL463" s="2"/>
      <c r="QLM463" s="2"/>
      <c r="QLN463" s="2"/>
      <c r="QLO463" s="2"/>
      <c r="QLP463" s="2"/>
      <c r="QLQ463" s="2"/>
      <c r="QLR463" s="2"/>
      <c r="QLS463" s="2"/>
      <c r="QLT463" s="2"/>
      <c r="QLU463" s="2"/>
      <c r="QLV463" s="2"/>
      <c r="QLW463" s="2"/>
      <c r="QLX463" s="2"/>
      <c r="QLY463" s="2"/>
      <c r="QLZ463" s="2"/>
      <c r="QMA463" s="2"/>
      <c r="QMB463" s="2"/>
      <c r="QMC463" s="2"/>
      <c r="QMD463" s="2"/>
      <c r="QME463" s="2"/>
      <c r="QMF463" s="2"/>
      <c r="QMG463" s="2"/>
      <c r="QMH463" s="2"/>
      <c r="QMI463" s="2"/>
      <c r="QMJ463" s="2"/>
      <c r="QMK463" s="2"/>
      <c r="QML463" s="2"/>
      <c r="QMM463" s="2"/>
      <c r="QMN463" s="2"/>
      <c r="QMO463" s="2"/>
      <c r="QMP463" s="2"/>
      <c r="QMQ463" s="2"/>
      <c r="QMR463" s="2"/>
      <c r="QMS463" s="2"/>
      <c r="QMT463" s="2"/>
      <c r="QMU463" s="2"/>
      <c r="QMV463" s="2"/>
      <c r="QMW463" s="2"/>
      <c r="QMX463" s="2"/>
      <c r="QMY463" s="2"/>
      <c r="QMZ463" s="2"/>
      <c r="QNA463" s="2"/>
      <c r="QNB463" s="2"/>
      <c r="QNC463" s="2"/>
      <c r="QND463" s="2"/>
      <c r="QNE463" s="2"/>
      <c r="QNF463" s="2"/>
      <c r="QNG463" s="2"/>
      <c r="QNH463" s="2"/>
      <c r="QNI463" s="2"/>
      <c r="QNJ463" s="2"/>
      <c r="QNK463" s="2"/>
      <c r="QNL463" s="2"/>
      <c r="QNM463" s="2"/>
      <c r="QNN463" s="2"/>
      <c r="QNO463" s="2"/>
      <c r="QNP463" s="2"/>
      <c r="QNQ463" s="2"/>
      <c r="QNR463" s="2"/>
      <c r="QNS463" s="2"/>
      <c r="QNT463" s="2"/>
      <c r="QNU463" s="2"/>
      <c r="QNV463" s="2"/>
      <c r="QNW463" s="2"/>
      <c r="QNX463" s="2"/>
      <c r="QNY463" s="2"/>
      <c r="QNZ463" s="2"/>
      <c r="QOA463" s="2"/>
      <c r="QOB463" s="2"/>
      <c r="QOC463" s="2"/>
      <c r="QOD463" s="2"/>
      <c r="QOE463" s="2"/>
      <c r="QOF463" s="2"/>
      <c r="QOG463" s="2"/>
      <c r="QOH463" s="2"/>
      <c r="QOI463" s="2"/>
      <c r="QOJ463" s="2"/>
      <c r="QOK463" s="2"/>
      <c r="QOL463" s="2"/>
      <c r="QOM463" s="2"/>
      <c r="QON463" s="2"/>
      <c r="QOO463" s="2"/>
      <c r="QOP463" s="2"/>
      <c r="QOQ463" s="2"/>
      <c r="QOR463" s="2"/>
      <c r="QOS463" s="2"/>
      <c r="QOT463" s="2"/>
      <c r="QOU463" s="2"/>
      <c r="QOV463" s="2"/>
      <c r="QOW463" s="2"/>
      <c r="QOX463" s="2"/>
      <c r="QOY463" s="2"/>
      <c r="QOZ463" s="2"/>
      <c r="QPA463" s="2"/>
      <c r="QPB463" s="2"/>
      <c r="QPC463" s="2"/>
      <c r="QPD463" s="2"/>
      <c r="QPE463" s="2"/>
      <c r="QPF463" s="2"/>
      <c r="QPG463" s="2"/>
      <c r="QPH463" s="2"/>
      <c r="QPI463" s="2"/>
      <c r="QPJ463" s="2"/>
      <c r="QPK463" s="2"/>
      <c r="QPL463" s="2"/>
      <c r="QPM463" s="2"/>
      <c r="QPN463" s="2"/>
      <c r="QPO463" s="2"/>
      <c r="QPP463" s="2"/>
      <c r="QPQ463" s="2"/>
      <c r="QPR463" s="2"/>
      <c r="QPS463" s="2"/>
      <c r="QPT463" s="2"/>
      <c r="QPU463" s="2"/>
      <c r="QPV463" s="2"/>
      <c r="QPW463" s="2"/>
      <c r="QPX463" s="2"/>
      <c r="QPY463" s="2"/>
      <c r="QPZ463" s="2"/>
      <c r="QQA463" s="2"/>
      <c r="QQB463" s="2"/>
      <c r="QQC463" s="2"/>
      <c r="QQD463" s="2"/>
      <c r="QQE463" s="2"/>
      <c r="QQF463" s="2"/>
      <c r="QQG463" s="2"/>
      <c r="QQH463" s="2"/>
      <c r="QQI463" s="2"/>
      <c r="QQJ463" s="2"/>
      <c r="QQK463" s="2"/>
      <c r="QQL463" s="2"/>
      <c r="QQM463" s="2"/>
      <c r="QQN463" s="2"/>
      <c r="QQO463" s="2"/>
      <c r="QQP463" s="2"/>
      <c r="QQQ463" s="2"/>
      <c r="QQR463" s="2"/>
      <c r="QQS463" s="2"/>
      <c r="QQT463" s="2"/>
      <c r="QQU463" s="2"/>
      <c r="QQV463" s="2"/>
      <c r="QQW463" s="2"/>
      <c r="QQX463" s="2"/>
      <c r="QQY463" s="2"/>
      <c r="QQZ463" s="2"/>
      <c r="QRA463" s="2"/>
      <c r="QRB463" s="2"/>
      <c r="QRC463" s="2"/>
      <c r="QRD463" s="2"/>
      <c r="QRE463" s="2"/>
      <c r="QRF463" s="2"/>
      <c r="QRG463" s="2"/>
      <c r="QRH463" s="2"/>
      <c r="QRI463" s="2"/>
      <c r="QRJ463" s="2"/>
      <c r="QRK463" s="2"/>
      <c r="QRL463" s="2"/>
      <c r="QRM463" s="2"/>
      <c r="QRN463" s="2"/>
      <c r="QRO463" s="2"/>
      <c r="QRP463" s="2"/>
      <c r="QRQ463" s="2"/>
      <c r="QRR463" s="2"/>
      <c r="QRS463" s="2"/>
      <c r="QRT463" s="2"/>
      <c r="QRU463" s="2"/>
      <c r="QRV463" s="2"/>
      <c r="QRW463" s="2"/>
      <c r="QRX463" s="2"/>
      <c r="QRY463" s="2"/>
      <c r="QRZ463" s="2"/>
      <c r="QSA463" s="2"/>
      <c r="QSB463" s="2"/>
      <c r="QSC463" s="2"/>
      <c r="QSD463" s="2"/>
      <c r="QSE463" s="2"/>
      <c r="QSF463" s="2"/>
      <c r="QSG463" s="2"/>
      <c r="QSH463" s="2"/>
      <c r="QSI463" s="2"/>
      <c r="QSJ463" s="2"/>
      <c r="QSK463" s="2"/>
      <c r="QSL463" s="2"/>
      <c r="QSM463" s="2"/>
      <c r="QSN463" s="2"/>
      <c r="QSO463" s="2"/>
      <c r="QSP463" s="2"/>
      <c r="QSQ463" s="2"/>
      <c r="QSR463" s="2"/>
      <c r="QSS463" s="2"/>
      <c r="QST463" s="2"/>
      <c r="QSU463" s="2"/>
      <c r="QSV463" s="2"/>
      <c r="QSW463" s="2"/>
      <c r="QSX463" s="2"/>
      <c r="QSY463" s="2"/>
      <c r="QSZ463" s="2"/>
      <c r="QTA463" s="2"/>
      <c r="QTB463" s="2"/>
      <c r="QTC463" s="2"/>
      <c r="QTD463" s="2"/>
      <c r="QTE463" s="2"/>
      <c r="QTF463" s="2"/>
      <c r="QTG463" s="2"/>
      <c r="QTH463" s="2"/>
      <c r="QTI463" s="2"/>
      <c r="QTJ463" s="2"/>
      <c r="QTK463" s="2"/>
      <c r="QTL463" s="2"/>
      <c r="QTM463" s="2"/>
      <c r="QTN463" s="2"/>
      <c r="QTO463" s="2"/>
      <c r="QTP463" s="2"/>
      <c r="QTQ463" s="2"/>
      <c r="QTR463" s="2"/>
      <c r="QTS463" s="2"/>
      <c r="QTT463" s="2"/>
      <c r="QTU463" s="2"/>
      <c r="QTV463" s="2"/>
      <c r="QTW463" s="2"/>
      <c r="QTX463" s="2"/>
      <c r="QTY463" s="2"/>
      <c r="QTZ463" s="2"/>
      <c r="QUA463" s="2"/>
      <c r="QUB463" s="2"/>
      <c r="QUC463" s="2"/>
      <c r="QUD463" s="2"/>
      <c r="QUE463" s="2"/>
      <c r="QUF463" s="2"/>
      <c r="QUG463" s="2"/>
      <c r="QUH463" s="2"/>
      <c r="QUI463" s="2"/>
      <c r="QUJ463" s="2"/>
      <c r="QUK463" s="2"/>
      <c r="QUL463" s="2"/>
      <c r="QUM463" s="2"/>
      <c r="QUN463" s="2"/>
      <c r="QUO463" s="2"/>
      <c r="QUP463" s="2"/>
      <c r="QUQ463" s="2"/>
      <c r="QUR463" s="2"/>
      <c r="QUS463" s="2"/>
      <c r="QUT463" s="2"/>
      <c r="QUU463" s="2"/>
      <c r="QUV463" s="2"/>
      <c r="QUW463" s="2"/>
      <c r="QUX463" s="2"/>
      <c r="QUY463" s="2"/>
      <c r="QUZ463" s="2"/>
      <c r="QVA463" s="2"/>
      <c r="QVB463" s="2"/>
      <c r="QVC463" s="2"/>
      <c r="QVD463" s="2"/>
      <c r="QVE463" s="2"/>
      <c r="QVF463" s="2"/>
      <c r="QVG463" s="2"/>
      <c r="QVH463" s="2"/>
      <c r="QVI463" s="2"/>
      <c r="QVJ463" s="2"/>
      <c r="QVK463" s="2"/>
      <c r="QVL463" s="2"/>
      <c r="QVM463" s="2"/>
      <c r="QVN463" s="2"/>
      <c r="QVO463" s="2"/>
      <c r="QVP463" s="2"/>
      <c r="QVQ463" s="2"/>
      <c r="QVR463" s="2"/>
      <c r="QVS463" s="2"/>
      <c r="QVT463" s="2"/>
      <c r="QVU463" s="2"/>
      <c r="QVV463" s="2"/>
      <c r="QVW463" s="2"/>
      <c r="QVX463" s="2"/>
      <c r="QVY463" s="2"/>
      <c r="QVZ463" s="2"/>
      <c r="QWA463" s="2"/>
      <c r="QWB463" s="2"/>
      <c r="QWC463" s="2"/>
      <c r="QWD463" s="2"/>
      <c r="QWE463" s="2"/>
      <c r="QWF463" s="2"/>
      <c r="QWG463" s="2"/>
      <c r="QWH463" s="2"/>
      <c r="QWI463" s="2"/>
      <c r="QWJ463" s="2"/>
      <c r="QWK463" s="2"/>
      <c r="QWL463" s="2"/>
      <c r="QWM463" s="2"/>
      <c r="QWN463" s="2"/>
      <c r="QWO463" s="2"/>
      <c r="QWP463" s="2"/>
      <c r="QWQ463" s="2"/>
      <c r="QWR463" s="2"/>
      <c r="QWS463" s="2"/>
      <c r="QWT463" s="2"/>
      <c r="QWU463" s="2"/>
      <c r="QWV463" s="2"/>
      <c r="QWW463" s="2"/>
      <c r="QWX463" s="2"/>
      <c r="QWY463" s="2"/>
      <c r="QWZ463" s="2"/>
      <c r="QXA463" s="2"/>
      <c r="QXB463" s="2"/>
      <c r="QXC463" s="2"/>
      <c r="QXD463" s="2"/>
      <c r="QXE463" s="2"/>
      <c r="QXF463" s="2"/>
      <c r="QXG463" s="2"/>
      <c r="QXH463" s="2"/>
      <c r="QXI463" s="2"/>
      <c r="QXJ463" s="2"/>
      <c r="QXK463" s="2"/>
      <c r="QXL463" s="2"/>
      <c r="QXM463" s="2"/>
      <c r="QXN463" s="2"/>
      <c r="QXO463" s="2"/>
      <c r="QXP463" s="2"/>
      <c r="QXQ463" s="2"/>
      <c r="QXR463" s="2"/>
      <c r="QXS463" s="2"/>
      <c r="QXT463" s="2"/>
      <c r="QXU463" s="2"/>
      <c r="QXV463" s="2"/>
      <c r="QXW463" s="2"/>
      <c r="QXX463" s="2"/>
      <c r="QXY463" s="2"/>
      <c r="QXZ463" s="2"/>
      <c r="QYA463" s="2"/>
      <c r="QYB463" s="2"/>
      <c r="QYC463" s="2"/>
      <c r="QYD463" s="2"/>
      <c r="QYE463" s="2"/>
      <c r="QYF463" s="2"/>
      <c r="QYG463" s="2"/>
      <c r="QYH463" s="2"/>
      <c r="QYI463" s="2"/>
      <c r="QYJ463" s="2"/>
      <c r="QYK463" s="2"/>
      <c r="QYL463" s="2"/>
      <c r="QYM463" s="2"/>
      <c r="QYN463" s="2"/>
      <c r="QYO463" s="2"/>
      <c r="QYP463" s="2"/>
      <c r="QYQ463" s="2"/>
      <c r="QYR463" s="2"/>
      <c r="QYS463" s="2"/>
      <c r="QYT463" s="2"/>
      <c r="QYU463" s="2"/>
      <c r="QYV463" s="2"/>
      <c r="QYW463" s="2"/>
      <c r="QYX463" s="2"/>
      <c r="QYY463" s="2"/>
      <c r="QYZ463" s="2"/>
      <c r="QZA463" s="2"/>
      <c r="QZB463" s="2"/>
      <c r="QZC463" s="2"/>
      <c r="QZD463" s="2"/>
      <c r="QZE463" s="2"/>
      <c r="QZF463" s="2"/>
      <c r="QZG463" s="2"/>
      <c r="QZH463" s="2"/>
      <c r="QZI463" s="2"/>
      <c r="QZJ463" s="2"/>
      <c r="QZK463" s="2"/>
      <c r="QZL463" s="2"/>
      <c r="QZM463" s="2"/>
      <c r="QZN463" s="2"/>
      <c r="QZO463" s="2"/>
      <c r="QZP463" s="2"/>
      <c r="QZQ463" s="2"/>
      <c r="QZR463" s="2"/>
      <c r="QZS463" s="2"/>
      <c r="QZT463" s="2"/>
      <c r="QZU463" s="2"/>
      <c r="QZV463" s="2"/>
      <c r="QZW463" s="2"/>
      <c r="QZX463" s="2"/>
      <c r="QZY463" s="2"/>
      <c r="QZZ463" s="2"/>
      <c r="RAA463" s="2"/>
      <c r="RAB463" s="2"/>
      <c r="RAC463" s="2"/>
      <c r="RAD463" s="2"/>
      <c r="RAE463" s="2"/>
      <c r="RAF463" s="2"/>
      <c r="RAG463" s="2"/>
      <c r="RAH463" s="2"/>
      <c r="RAI463" s="2"/>
      <c r="RAJ463" s="2"/>
      <c r="RAK463" s="2"/>
      <c r="RAL463" s="2"/>
      <c r="RAM463" s="2"/>
      <c r="RAN463" s="2"/>
      <c r="RAO463" s="2"/>
      <c r="RAP463" s="2"/>
      <c r="RAQ463" s="2"/>
      <c r="RAR463" s="2"/>
      <c r="RAS463" s="2"/>
      <c r="RAT463" s="2"/>
      <c r="RAU463" s="2"/>
      <c r="RAV463" s="2"/>
      <c r="RAW463" s="2"/>
      <c r="RAX463" s="2"/>
      <c r="RAY463" s="2"/>
      <c r="RAZ463" s="2"/>
      <c r="RBA463" s="2"/>
      <c r="RBB463" s="2"/>
      <c r="RBC463" s="2"/>
      <c r="RBD463" s="2"/>
      <c r="RBE463" s="2"/>
      <c r="RBF463" s="2"/>
      <c r="RBG463" s="2"/>
      <c r="RBH463" s="2"/>
      <c r="RBI463" s="2"/>
      <c r="RBJ463" s="2"/>
      <c r="RBK463" s="2"/>
      <c r="RBL463" s="2"/>
      <c r="RBM463" s="2"/>
      <c r="RBN463" s="2"/>
      <c r="RBO463" s="2"/>
      <c r="RBP463" s="2"/>
      <c r="RBQ463" s="2"/>
      <c r="RBR463" s="2"/>
      <c r="RBS463" s="2"/>
      <c r="RBT463" s="2"/>
      <c r="RBU463" s="2"/>
      <c r="RBV463" s="2"/>
      <c r="RBW463" s="2"/>
      <c r="RBX463" s="2"/>
      <c r="RBY463" s="2"/>
      <c r="RBZ463" s="2"/>
      <c r="RCA463" s="2"/>
      <c r="RCB463" s="2"/>
      <c r="RCC463" s="2"/>
      <c r="RCD463" s="2"/>
      <c r="RCE463" s="2"/>
      <c r="RCF463" s="2"/>
      <c r="RCG463" s="2"/>
      <c r="RCH463" s="2"/>
      <c r="RCI463" s="2"/>
      <c r="RCJ463" s="2"/>
      <c r="RCK463" s="2"/>
      <c r="RCL463" s="2"/>
      <c r="RCM463" s="2"/>
      <c r="RCN463" s="2"/>
      <c r="RCO463" s="2"/>
      <c r="RCP463" s="2"/>
      <c r="RCQ463" s="2"/>
      <c r="RCR463" s="2"/>
      <c r="RCS463" s="2"/>
      <c r="RCT463" s="2"/>
      <c r="RCU463" s="2"/>
      <c r="RCV463" s="2"/>
      <c r="RCW463" s="2"/>
      <c r="RCX463" s="2"/>
      <c r="RCY463" s="2"/>
      <c r="RCZ463" s="2"/>
      <c r="RDA463" s="2"/>
      <c r="RDB463" s="2"/>
      <c r="RDC463" s="2"/>
      <c r="RDD463" s="2"/>
      <c r="RDE463" s="2"/>
      <c r="RDF463" s="2"/>
      <c r="RDG463" s="2"/>
      <c r="RDH463" s="2"/>
      <c r="RDI463" s="2"/>
      <c r="RDJ463" s="2"/>
      <c r="RDK463" s="2"/>
      <c r="RDL463" s="2"/>
      <c r="RDM463" s="2"/>
      <c r="RDN463" s="2"/>
      <c r="RDO463" s="2"/>
      <c r="RDP463" s="2"/>
      <c r="RDQ463" s="2"/>
      <c r="RDR463" s="2"/>
      <c r="RDS463" s="2"/>
      <c r="RDT463" s="2"/>
      <c r="RDU463" s="2"/>
      <c r="RDV463" s="2"/>
      <c r="RDW463" s="2"/>
      <c r="RDX463" s="2"/>
      <c r="RDY463" s="2"/>
      <c r="RDZ463" s="2"/>
      <c r="REA463" s="2"/>
      <c r="REB463" s="2"/>
      <c r="REC463" s="2"/>
      <c r="RED463" s="2"/>
      <c r="REE463" s="2"/>
      <c r="REF463" s="2"/>
      <c r="REG463" s="2"/>
      <c r="REH463" s="2"/>
      <c r="REI463" s="2"/>
      <c r="REJ463" s="2"/>
      <c r="REK463" s="2"/>
      <c r="REL463" s="2"/>
      <c r="REM463" s="2"/>
      <c r="REN463" s="2"/>
      <c r="REO463" s="2"/>
      <c r="REP463" s="2"/>
      <c r="REQ463" s="2"/>
      <c r="RER463" s="2"/>
      <c r="RES463" s="2"/>
      <c r="RET463" s="2"/>
      <c r="REU463" s="2"/>
      <c r="REV463" s="2"/>
      <c r="REW463" s="2"/>
      <c r="REX463" s="2"/>
      <c r="REY463" s="2"/>
      <c r="REZ463" s="2"/>
      <c r="RFA463" s="2"/>
      <c r="RFB463" s="2"/>
      <c r="RFC463" s="2"/>
      <c r="RFD463" s="2"/>
      <c r="RFE463" s="2"/>
      <c r="RFF463" s="2"/>
      <c r="RFG463" s="2"/>
      <c r="RFH463" s="2"/>
      <c r="RFI463" s="2"/>
      <c r="RFJ463" s="2"/>
      <c r="RFK463" s="2"/>
      <c r="RFL463" s="2"/>
      <c r="RFM463" s="2"/>
      <c r="RFN463" s="2"/>
      <c r="RFO463" s="2"/>
      <c r="RFP463" s="2"/>
      <c r="RFQ463" s="2"/>
      <c r="RFR463" s="2"/>
      <c r="RFS463" s="2"/>
      <c r="RFT463" s="2"/>
      <c r="RFU463" s="2"/>
      <c r="RFV463" s="2"/>
      <c r="RFW463" s="2"/>
      <c r="RFX463" s="2"/>
      <c r="RFY463" s="2"/>
      <c r="RFZ463" s="2"/>
      <c r="RGA463" s="2"/>
      <c r="RGB463" s="2"/>
      <c r="RGC463" s="2"/>
      <c r="RGD463" s="2"/>
      <c r="RGE463" s="2"/>
      <c r="RGF463" s="2"/>
      <c r="RGG463" s="2"/>
      <c r="RGH463" s="2"/>
      <c r="RGI463" s="2"/>
      <c r="RGJ463" s="2"/>
      <c r="RGK463" s="2"/>
      <c r="RGL463" s="2"/>
      <c r="RGM463" s="2"/>
      <c r="RGN463" s="2"/>
      <c r="RGO463" s="2"/>
      <c r="RGP463" s="2"/>
      <c r="RGQ463" s="2"/>
      <c r="RGR463" s="2"/>
      <c r="RGS463" s="2"/>
      <c r="RGT463" s="2"/>
      <c r="RGU463" s="2"/>
      <c r="RGV463" s="2"/>
      <c r="RGW463" s="2"/>
      <c r="RGX463" s="2"/>
      <c r="RGY463" s="2"/>
      <c r="RGZ463" s="2"/>
      <c r="RHA463" s="2"/>
      <c r="RHB463" s="2"/>
      <c r="RHC463" s="2"/>
      <c r="RHD463" s="2"/>
      <c r="RHE463" s="2"/>
      <c r="RHF463" s="2"/>
      <c r="RHG463" s="2"/>
      <c r="RHH463" s="2"/>
      <c r="RHI463" s="2"/>
      <c r="RHJ463" s="2"/>
      <c r="RHK463" s="2"/>
      <c r="RHL463" s="2"/>
      <c r="RHM463" s="2"/>
      <c r="RHN463" s="2"/>
      <c r="RHO463" s="2"/>
      <c r="RHP463" s="2"/>
      <c r="RHQ463" s="2"/>
      <c r="RHR463" s="2"/>
      <c r="RHS463" s="2"/>
      <c r="RHT463" s="2"/>
      <c r="RHU463" s="2"/>
      <c r="RHV463" s="2"/>
      <c r="RHW463" s="2"/>
      <c r="RHX463" s="2"/>
      <c r="RHY463" s="2"/>
      <c r="RHZ463" s="2"/>
      <c r="RIA463" s="2"/>
      <c r="RIB463" s="2"/>
      <c r="RIC463" s="2"/>
      <c r="RID463" s="2"/>
      <c r="RIE463" s="2"/>
      <c r="RIF463" s="2"/>
      <c r="RIG463" s="2"/>
      <c r="RIH463" s="2"/>
      <c r="RII463" s="2"/>
      <c r="RIJ463" s="2"/>
      <c r="RIK463" s="2"/>
      <c r="RIL463" s="2"/>
      <c r="RIM463" s="2"/>
      <c r="RIN463" s="2"/>
      <c r="RIO463" s="2"/>
      <c r="RIP463" s="2"/>
      <c r="RIQ463" s="2"/>
      <c r="RIR463" s="2"/>
      <c r="RIS463" s="2"/>
      <c r="RIT463" s="2"/>
      <c r="RIU463" s="2"/>
      <c r="RIV463" s="2"/>
      <c r="RIW463" s="2"/>
      <c r="RIX463" s="2"/>
      <c r="RIY463" s="2"/>
      <c r="RIZ463" s="2"/>
      <c r="RJA463" s="2"/>
      <c r="RJB463" s="2"/>
      <c r="RJC463" s="2"/>
      <c r="RJD463" s="2"/>
      <c r="RJE463" s="2"/>
      <c r="RJF463" s="2"/>
      <c r="RJG463" s="2"/>
      <c r="RJH463" s="2"/>
      <c r="RJI463" s="2"/>
      <c r="RJJ463" s="2"/>
      <c r="RJK463" s="2"/>
      <c r="RJL463" s="2"/>
      <c r="RJM463" s="2"/>
      <c r="RJN463" s="2"/>
      <c r="RJO463" s="2"/>
      <c r="RJP463" s="2"/>
      <c r="RJQ463" s="2"/>
      <c r="RJR463" s="2"/>
      <c r="RJS463" s="2"/>
      <c r="RJT463" s="2"/>
      <c r="RJU463" s="2"/>
      <c r="RJV463" s="2"/>
      <c r="RJW463" s="2"/>
      <c r="RJX463" s="2"/>
      <c r="RJY463" s="2"/>
      <c r="RJZ463" s="2"/>
      <c r="RKA463" s="2"/>
      <c r="RKB463" s="2"/>
      <c r="RKC463" s="2"/>
      <c r="RKD463" s="2"/>
      <c r="RKE463" s="2"/>
      <c r="RKF463" s="2"/>
      <c r="RKG463" s="2"/>
      <c r="RKH463" s="2"/>
      <c r="RKI463" s="2"/>
      <c r="RKJ463" s="2"/>
      <c r="RKK463" s="2"/>
      <c r="RKL463" s="2"/>
      <c r="RKM463" s="2"/>
      <c r="RKN463" s="2"/>
      <c r="RKO463" s="2"/>
      <c r="RKP463" s="2"/>
      <c r="RKQ463" s="2"/>
      <c r="RKR463" s="2"/>
      <c r="RKS463" s="2"/>
      <c r="RKT463" s="2"/>
      <c r="RKU463" s="2"/>
      <c r="RKV463" s="2"/>
      <c r="RKW463" s="2"/>
      <c r="RKX463" s="2"/>
      <c r="RKY463" s="2"/>
      <c r="RKZ463" s="2"/>
      <c r="RLA463" s="2"/>
      <c r="RLB463" s="2"/>
      <c r="RLC463" s="2"/>
      <c r="RLD463" s="2"/>
      <c r="RLE463" s="2"/>
      <c r="RLF463" s="2"/>
      <c r="RLG463" s="2"/>
      <c r="RLH463" s="2"/>
      <c r="RLI463" s="2"/>
      <c r="RLJ463" s="2"/>
      <c r="RLK463" s="2"/>
      <c r="RLL463" s="2"/>
      <c r="RLM463" s="2"/>
      <c r="RLN463" s="2"/>
      <c r="RLO463" s="2"/>
      <c r="RLP463" s="2"/>
      <c r="RLQ463" s="2"/>
      <c r="RLR463" s="2"/>
      <c r="RLS463" s="2"/>
      <c r="RLT463" s="2"/>
      <c r="RLU463" s="2"/>
      <c r="RLV463" s="2"/>
      <c r="RLW463" s="2"/>
      <c r="RLX463" s="2"/>
      <c r="RLY463" s="2"/>
      <c r="RLZ463" s="2"/>
      <c r="RMA463" s="2"/>
      <c r="RMB463" s="2"/>
      <c r="RMC463" s="2"/>
      <c r="RMD463" s="2"/>
      <c r="RME463" s="2"/>
      <c r="RMF463" s="2"/>
      <c r="RMG463" s="2"/>
      <c r="RMH463" s="2"/>
      <c r="RMI463" s="2"/>
      <c r="RMJ463" s="2"/>
      <c r="RMK463" s="2"/>
      <c r="RML463" s="2"/>
      <c r="RMM463" s="2"/>
      <c r="RMN463" s="2"/>
      <c r="RMO463" s="2"/>
      <c r="RMP463" s="2"/>
      <c r="RMQ463" s="2"/>
      <c r="RMR463" s="2"/>
      <c r="RMS463" s="2"/>
      <c r="RMT463" s="2"/>
      <c r="RMU463" s="2"/>
      <c r="RMV463" s="2"/>
      <c r="RMW463" s="2"/>
      <c r="RMX463" s="2"/>
      <c r="RMY463" s="2"/>
      <c r="RMZ463" s="2"/>
      <c r="RNA463" s="2"/>
      <c r="RNB463" s="2"/>
      <c r="RNC463" s="2"/>
      <c r="RND463" s="2"/>
      <c r="RNE463" s="2"/>
      <c r="RNF463" s="2"/>
      <c r="RNG463" s="2"/>
      <c r="RNH463" s="2"/>
      <c r="RNI463" s="2"/>
      <c r="RNJ463" s="2"/>
      <c r="RNK463" s="2"/>
      <c r="RNL463" s="2"/>
      <c r="RNM463" s="2"/>
      <c r="RNN463" s="2"/>
      <c r="RNO463" s="2"/>
      <c r="RNP463" s="2"/>
      <c r="RNQ463" s="2"/>
      <c r="RNR463" s="2"/>
      <c r="RNS463" s="2"/>
      <c r="RNT463" s="2"/>
      <c r="RNU463" s="2"/>
      <c r="RNV463" s="2"/>
      <c r="RNW463" s="2"/>
      <c r="RNX463" s="2"/>
      <c r="RNY463" s="2"/>
      <c r="RNZ463" s="2"/>
      <c r="ROA463" s="2"/>
      <c r="ROB463" s="2"/>
      <c r="ROC463" s="2"/>
      <c r="ROD463" s="2"/>
      <c r="ROE463" s="2"/>
      <c r="ROF463" s="2"/>
      <c r="ROG463" s="2"/>
      <c r="ROH463" s="2"/>
      <c r="ROI463" s="2"/>
      <c r="ROJ463" s="2"/>
      <c r="ROK463" s="2"/>
      <c r="ROL463" s="2"/>
      <c r="ROM463" s="2"/>
      <c r="RON463" s="2"/>
      <c r="ROO463" s="2"/>
      <c r="ROP463" s="2"/>
      <c r="ROQ463" s="2"/>
      <c r="ROR463" s="2"/>
      <c r="ROS463" s="2"/>
      <c r="ROT463" s="2"/>
      <c r="ROU463" s="2"/>
      <c r="ROV463" s="2"/>
      <c r="ROW463" s="2"/>
      <c r="ROX463" s="2"/>
      <c r="ROY463" s="2"/>
      <c r="ROZ463" s="2"/>
      <c r="RPA463" s="2"/>
      <c r="RPB463" s="2"/>
      <c r="RPC463" s="2"/>
      <c r="RPD463" s="2"/>
      <c r="RPE463" s="2"/>
      <c r="RPF463" s="2"/>
      <c r="RPG463" s="2"/>
      <c r="RPH463" s="2"/>
      <c r="RPI463" s="2"/>
      <c r="RPJ463" s="2"/>
      <c r="RPK463" s="2"/>
      <c r="RPL463" s="2"/>
      <c r="RPM463" s="2"/>
      <c r="RPN463" s="2"/>
      <c r="RPO463" s="2"/>
      <c r="RPP463" s="2"/>
      <c r="RPQ463" s="2"/>
      <c r="RPR463" s="2"/>
      <c r="RPS463" s="2"/>
      <c r="RPT463" s="2"/>
      <c r="RPU463" s="2"/>
      <c r="RPV463" s="2"/>
      <c r="RPW463" s="2"/>
      <c r="RPX463" s="2"/>
      <c r="RPY463" s="2"/>
      <c r="RPZ463" s="2"/>
      <c r="RQA463" s="2"/>
      <c r="RQB463" s="2"/>
      <c r="RQC463" s="2"/>
      <c r="RQD463" s="2"/>
      <c r="RQE463" s="2"/>
      <c r="RQF463" s="2"/>
      <c r="RQG463" s="2"/>
      <c r="RQH463" s="2"/>
      <c r="RQI463" s="2"/>
      <c r="RQJ463" s="2"/>
      <c r="RQK463" s="2"/>
      <c r="RQL463" s="2"/>
      <c r="RQM463" s="2"/>
      <c r="RQN463" s="2"/>
      <c r="RQO463" s="2"/>
      <c r="RQP463" s="2"/>
      <c r="RQQ463" s="2"/>
      <c r="RQR463" s="2"/>
      <c r="RQS463" s="2"/>
      <c r="RQT463" s="2"/>
      <c r="RQU463" s="2"/>
      <c r="RQV463" s="2"/>
      <c r="RQW463" s="2"/>
      <c r="RQX463" s="2"/>
      <c r="RQY463" s="2"/>
      <c r="RQZ463" s="2"/>
      <c r="RRA463" s="2"/>
      <c r="RRB463" s="2"/>
      <c r="RRC463" s="2"/>
      <c r="RRD463" s="2"/>
      <c r="RRE463" s="2"/>
      <c r="RRF463" s="2"/>
      <c r="RRG463" s="2"/>
      <c r="RRH463" s="2"/>
      <c r="RRI463" s="2"/>
      <c r="RRJ463" s="2"/>
      <c r="RRK463" s="2"/>
      <c r="RRL463" s="2"/>
      <c r="RRM463" s="2"/>
      <c r="RRN463" s="2"/>
      <c r="RRO463" s="2"/>
      <c r="RRP463" s="2"/>
      <c r="RRQ463" s="2"/>
      <c r="RRR463" s="2"/>
      <c r="RRS463" s="2"/>
      <c r="RRT463" s="2"/>
      <c r="RRU463" s="2"/>
      <c r="RRV463" s="2"/>
      <c r="RRW463" s="2"/>
      <c r="RRX463" s="2"/>
      <c r="RRY463" s="2"/>
      <c r="RRZ463" s="2"/>
      <c r="RSA463" s="2"/>
      <c r="RSB463" s="2"/>
      <c r="RSC463" s="2"/>
      <c r="RSD463" s="2"/>
      <c r="RSE463" s="2"/>
      <c r="RSF463" s="2"/>
      <c r="RSG463" s="2"/>
      <c r="RSH463" s="2"/>
      <c r="RSI463" s="2"/>
      <c r="RSJ463" s="2"/>
      <c r="RSK463" s="2"/>
      <c r="RSL463" s="2"/>
      <c r="RSM463" s="2"/>
      <c r="RSN463" s="2"/>
      <c r="RSO463" s="2"/>
      <c r="RSP463" s="2"/>
      <c r="RSQ463" s="2"/>
      <c r="RSR463" s="2"/>
      <c r="RSS463" s="2"/>
      <c r="RST463" s="2"/>
      <c r="RSU463" s="2"/>
      <c r="RSV463" s="2"/>
      <c r="RSW463" s="2"/>
      <c r="RSX463" s="2"/>
      <c r="RSY463" s="2"/>
      <c r="RSZ463" s="2"/>
      <c r="RTA463" s="2"/>
      <c r="RTB463" s="2"/>
      <c r="RTC463" s="2"/>
      <c r="RTD463" s="2"/>
      <c r="RTE463" s="2"/>
      <c r="RTF463" s="2"/>
      <c r="RTG463" s="2"/>
      <c r="RTH463" s="2"/>
      <c r="RTI463" s="2"/>
      <c r="RTJ463" s="2"/>
      <c r="RTK463" s="2"/>
      <c r="RTL463" s="2"/>
      <c r="RTM463" s="2"/>
      <c r="RTN463" s="2"/>
      <c r="RTO463" s="2"/>
      <c r="RTP463" s="2"/>
      <c r="RTQ463" s="2"/>
      <c r="RTR463" s="2"/>
      <c r="RTS463" s="2"/>
      <c r="RTT463" s="2"/>
      <c r="RTU463" s="2"/>
      <c r="RTV463" s="2"/>
      <c r="RTW463" s="2"/>
      <c r="RTX463" s="2"/>
      <c r="RTY463" s="2"/>
      <c r="RTZ463" s="2"/>
      <c r="RUA463" s="2"/>
      <c r="RUB463" s="2"/>
      <c r="RUC463" s="2"/>
      <c r="RUD463" s="2"/>
      <c r="RUE463" s="2"/>
      <c r="RUF463" s="2"/>
      <c r="RUG463" s="2"/>
      <c r="RUH463" s="2"/>
      <c r="RUI463" s="2"/>
      <c r="RUJ463" s="2"/>
      <c r="RUK463" s="2"/>
      <c r="RUL463" s="2"/>
      <c r="RUM463" s="2"/>
      <c r="RUN463" s="2"/>
      <c r="RUO463" s="2"/>
      <c r="RUP463" s="2"/>
      <c r="RUQ463" s="2"/>
      <c r="RUR463" s="2"/>
      <c r="RUS463" s="2"/>
      <c r="RUT463" s="2"/>
      <c r="RUU463" s="2"/>
      <c r="RUV463" s="2"/>
      <c r="RUW463" s="2"/>
      <c r="RUX463" s="2"/>
      <c r="RUY463" s="2"/>
      <c r="RUZ463" s="2"/>
      <c r="RVA463" s="2"/>
      <c r="RVB463" s="2"/>
      <c r="RVC463" s="2"/>
      <c r="RVD463" s="2"/>
      <c r="RVE463" s="2"/>
      <c r="RVF463" s="2"/>
      <c r="RVG463" s="2"/>
      <c r="RVH463" s="2"/>
      <c r="RVI463" s="2"/>
      <c r="RVJ463" s="2"/>
      <c r="RVK463" s="2"/>
      <c r="RVL463" s="2"/>
      <c r="RVM463" s="2"/>
      <c r="RVN463" s="2"/>
      <c r="RVO463" s="2"/>
      <c r="RVP463" s="2"/>
      <c r="RVQ463" s="2"/>
      <c r="RVR463" s="2"/>
      <c r="RVS463" s="2"/>
      <c r="RVT463" s="2"/>
      <c r="RVU463" s="2"/>
      <c r="RVV463" s="2"/>
      <c r="RVW463" s="2"/>
      <c r="RVX463" s="2"/>
      <c r="RVY463" s="2"/>
      <c r="RVZ463" s="2"/>
      <c r="RWA463" s="2"/>
      <c r="RWB463" s="2"/>
      <c r="RWC463" s="2"/>
      <c r="RWD463" s="2"/>
      <c r="RWE463" s="2"/>
      <c r="RWF463" s="2"/>
      <c r="RWG463" s="2"/>
      <c r="RWH463" s="2"/>
      <c r="RWI463" s="2"/>
      <c r="RWJ463" s="2"/>
      <c r="RWK463" s="2"/>
      <c r="RWL463" s="2"/>
      <c r="RWM463" s="2"/>
      <c r="RWN463" s="2"/>
      <c r="RWO463" s="2"/>
      <c r="RWP463" s="2"/>
      <c r="RWQ463" s="2"/>
      <c r="RWR463" s="2"/>
      <c r="RWS463" s="2"/>
      <c r="RWT463" s="2"/>
      <c r="RWU463" s="2"/>
      <c r="RWV463" s="2"/>
      <c r="RWW463" s="2"/>
      <c r="RWX463" s="2"/>
      <c r="RWY463" s="2"/>
      <c r="RWZ463" s="2"/>
      <c r="RXA463" s="2"/>
      <c r="RXB463" s="2"/>
      <c r="RXC463" s="2"/>
      <c r="RXD463" s="2"/>
      <c r="RXE463" s="2"/>
      <c r="RXF463" s="2"/>
      <c r="RXG463" s="2"/>
      <c r="RXH463" s="2"/>
      <c r="RXI463" s="2"/>
      <c r="RXJ463" s="2"/>
      <c r="RXK463" s="2"/>
      <c r="RXL463" s="2"/>
      <c r="RXM463" s="2"/>
      <c r="RXN463" s="2"/>
      <c r="RXO463" s="2"/>
      <c r="RXP463" s="2"/>
      <c r="RXQ463" s="2"/>
      <c r="RXR463" s="2"/>
      <c r="RXS463" s="2"/>
      <c r="RXT463" s="2"/>
      <c r="RXU463" s="2"/>
      <c r="RXV463" s="2"/>
      <c r="RXW463" s="2"/>
      <c r="RXX463" s="2"/>
      <c r="RXY463" s="2"/>
      <c r="RXZ463" s="2"/>
      <c r="RYA463" s="2"/>
      <c r="RYB463" s="2"/>
      <c r="RYC463" s="2"/>
      <c r="RYD463" s="2"/>
      <c r="RYE463" s="2"/>
      <c r="RYF463" s="2"/>
      <c r="RYG463" s="2"/>
      <c r="RYH463" s="2"/>
      <c r="RYI463" s="2"/>
      <c r="RYJ463" s="2"/>
      <c r="RYK463" s="2"/>
      <c r="RYL463" s="2"/>
      <c r="RYM463" s="2"/>
      <c r="RYN463" s="2"/>
      <c r="RYO463" s="2"/>
      <c r="RYP463" s="2"/>
      <c r="RYQ463" s="2"/>
      <c r="RYR463" s="2"/>
      <c r="RYS463" s="2"/>
      <c r="RYT463" s="2"/>
      <c r="RYU463" s="2"/>
      <c r="RYV463" s="2"/>
      <c r="RYW463" s="2"/>
      <c r="RYX463" s="2"/>
      <c r="RYY463" s="2"/>
      <c r="RYZ463" s="2"/>
      <c r="RZA463" s="2"/>
      <c r="RZB463" s="2"/>
      <c r="RZC463" s="2"/>
      <c r="RZD463" s="2"/>
      <c r="RZE463" s="2"/>
      <c r="RZF463" s="2"/>
      <c r="RZG463" s="2"/>
      <c r="RZH463" s="2"/>
      <c r="RZI463" s="2"/>
      <c r="RZJ463" s="2"/>
      <c r="RZK463" s="2"/>
      <c r="RZL463" s="2"/>
      <c r="RZM463" s="2"/>
      <c r="RZN463" s="2"/>
      <c r="RZO463" s="2"/>
      <c r="RZP463" s="2"/>
      <c r="RZQ463" s="2"/>
      <c r="RZR463" s="2"/>
      <c r="RZS463" s="2"/>
      <c r="RZT463" s="2"/>
      <c r="RZU463" s="2"/>
      <c r="RZV463" s="2"/>
      <c r="RZW463" s="2"/>
      <c r="RZX463" s="2"/>
      <c r="RZY463" s="2"/>
      <c r="RZZ463" s="2"/>
      <c r="SAA463" s="2"/>
      <c r="SAB463" s="2"/>
      <c r="SAC463" s="2"/>
      <c r="SAD463" s="2"/>
      <c r="SAE463" s="2"/>
      <c r="SAF463" s="2"/>
      <c r="SAG463" s="2"/>
      <c r="SAH463" s="2"/>
      <c r="SAI463" s="2"/>
      <c r="SAJ463" s="2"/>
      <c r="SAK463" s="2"/>
      <c r="SAL463" s="2"/>
      <c r="SAM463" s="2"/>
      <c r="SAN463" s="2"/>
      <c r="SAO463" s="2"/>
      <c r="SAP463" s="2"/>
      <c r="SAQ463" s="2"/>
      <c r="SAR463" s="2"/>
      <c r="SAS463" s="2"/>
      <c r="SAT463" s="2"/>
      <c r="SAU463" s="2"/>
      <c r="SAV463" s="2"/>
      <c r="SAW463" s="2"/>
      <c r="SAX463" s="2"/>
      <c r="SAY463" s="2"/>
      <c r="SAZ463" s="2"/>
      <c r="SBA463" s="2"/>
      <c r="SBB463" s="2"/>
      <c r="SBC463" s="2"/>
      <c r="SBD463" s="2"/>
      <c r="SBE463" s="2"/>
      <c r="SBF463" s="2"/>
      <c r="SBG463" s="2"/>
      <c r="SBH463" s="2"/>
      <c r="SBI463" s="2"/>
      <c r="SBJ463" s="2"/>
      <c r="SBK463" s="2"/>
      <c r="SBL463" s="2"/>
      <c r="SBM463" s="2"/>
      <c r="SBN463" s="2"/>
      <c r="SBO463" s="2"/>
      <c r="SBP463" s="2"/>
      <c r="SBQ463" s="2"/>
      <c r="SBR463" s="2"/>
      <c r="SBS463" s="2"/>
      <c r="SBT463" s="2"/>
      <c r="SBU463" s="2"/>
      <c r="SBV463" s="2"/>
      <c r="SBW463" s="2"/>
      <c r="SBX463" s="2"/>
      <c r="SBY463" s="2"/>
      <c r="SBZ463" s="2"/>
      <c r="SCA463" s="2"/>
      <c r="SCB463" s="2"/>
      <c r="SCC463" s="2"/>
      <c r="SCD463" s="2"/>
      <c r="SCE463" s="2"/>
      <c r="SCF463" s="2"/>
      <c r="SCG463" s="2"/>
      <c r="SCH463" s="2"/>
      <c r="SCI463" s="2"/>
      <c r="SCJ463" s="2"/>
      <c r="SCK463" s="2"/>
      <c r="SCL463" s="2"/>
      <c r="SCM463" s="2"/>
      <c r="SCN463" s="2"/>
      <c r="SCO463" s="2"/>
      <c r="SCP463" s="2"/>
      <c r="SCQ463" s="2"/>
      <c r="SCR463" s="2"/>
      <c r="SCS463" s="2"/>
      <c r="SCT463" s="2"/>
      <c r="SCU463" s="2"/>
      <c r="SCV463" s="2"/>
      <c r="SCW463" s="2"/>
      <c r="SCX463" s="2"/>
      <c r="SCY463" s="2"/>
      <c r="SCZ463" s="2"/>
      <c r="SDA463" s="2"/>
      <c r="SDB463" s="2"/>
      <c r="SDC463" s="2"/>
      <c r="SDD463" s="2"/>
      <c r="SDE463" s="2"/>
      <c r="SDF463" s="2"/>
      <c r="SDG463" s="2"/>
      <c r="SDH463" s="2"/>
      <c r="SDI463" s="2"/>
      <c r="SDJ463" s="2"/>
      <c r="SDK463" s="2"/>
      <c r="SDL463" s="2"/>
      <c r="SDM463" s="2"/>
      <c r="SDN463" s="2"/>
      <c r="SDO463" s="2"/>
      <c r="SDP463" s="2"/>
      <c r="SDQ463" s="2"/>
      <c r="SDR463" s="2"/>
      <c r="SDS463" s="2"/>
      <c r="SDT463" s="2"/>
      <c r="SDU463" s="2"/>
      <c r="SDV463" s="2"/>
      <c r="SDW463" s="2"/>
      <c r="SDX463" s="2"/>
      <c r="SDY463" s="2"/>
      <c r="SDZ463" s="2"/>
      <c r="SEA463" s="2"/>
      <c r="SEB463" s="2"/>
      <c r="SEC463" s="2"/>
      <c r="SED463" s="2"/>
      <c r="SEE463" s="2"/>
      <c r="SEF463" s="2"/>
      <c r="SEG463" s="2"/>
      <c r="SEH463" s="2"/>
      <c r="SEI463" s="2"/>
      <c r="SEJ463" s="2"/>
      <c r="SEK463" s="2"/>
      <c r="SEL463" s="2"/>
      <c r="SEM463" s="2"/>
      <c r="SEN463" s="2"/>
      <c r="SEO463" s="2"/>
      <c r="SEP463" s="2"/>
      <c r="SEQ463" s="2"/>
      <c r="SER463" s="2"/>
      <c r="SES463" s="2"/>
      <c r="SET463" s="2"/>
      <c r="SEU463" s="2"/>
      <c r="SEV463" s="2"/>
      <c r="SEW463" s="2"/>
      <c r="SEX463" s="2"/>
      <c r="SEY463" s="2"/>
      <c r="SEZ463" s="2"/>
      <c r="SFA463" s="2"/>
      <c r="SFB463" s="2"/>
      <c r="SFC463" s="2"/>
      <c r="SFD463" s="2"/>
      <c r="SFE463" s="2"/>
      <c r="SFF463" s="2"/>
      <c r="SFG463" s="2"/>
      <c r="SFH463" s="2"/>
      <c r="SFI463" s="2"/>
      <c r="SFJ463" s="2"/>
      <c r="SFK463" s="2"/>
      <c r="SFL463" s="2"/>
      <c r="SFM463" s="2"/>
      <c r="SFN463" s="2"/>
      <c r="SFO463" s="2"/>
      <c r="SFP463" s="2"/>
      <c r="SFQ463" s="2"/>
      <c r="SFR463" s="2"/>
      <c r="SFS463" s="2"/>
      <c r="SFT463" s="2"/>
      <c r="SFU463" s="2"/>
      <c r="SFV463" s="2"/>
      <c r="SFW463" s="2"/>
      <c r="SFX463" s="2"/>
      <c r="SFY463" s="2"/>
      <c r="SFZ463" s="2"/>
      <c r="SGA463" s="2"/>
      <c r="SGB463" s="2"/>
      <c r="SGC463" s="2"/>
      <c r="SGD463" s="2"/>
      <c r="SGE463" s="2"/>
      <c r="SGF463" s="2"/>
      <c r="SGG463" s="2"/>
      <c r="SGH463" s="2"/>
      <c r="SGI463" s="2"/>
      <c r="SGJ463" s="2"/>
      <c r="SGK463" s="2"/>
      <c r="SGL463" s="2"/>
      <c r="SGM463" s="2"/>
      <c r="SGN463" s="2"/>
      <c r="SGO463" s="2"/>
      <c r="SGP463" s="2"/>
      <c r="SGQ463" s="2"/>
      <c r="SGR463" s="2"/>
      <c r="SGS463" s="2"/>
      <c r="SGT463" s="2"/>
      <c r="SGU463" s="2"/>
      <c r="SGV463" s="2"/>
      <c r="SGW463" s="2"/>
      <c r="SGX463" s="2"/>
      <c r="SGY463" s="2"/>
      <c r="SGZ463" s="2"/>
      <c r="SHA463" s="2"/>
      <c r="SHB463" s="2"/>
      <c r="SHC463" s="2"/>
      <c r="SHD463" s="2"/>
      <c r="SHE463" s="2"/>
      <c r="SHF463" s="2"/>
      <c r="SHG463" s="2"/>
      <c r="SHH463" s="2"/>
      <c r="SHI463" s="2"/>
      <c r="SHJ463" s="2"/>
      <c r="SHK463" s="2"/>
      <c r="SHL463" s="2"/>
      <c r="SHM463" s="2"/>
      <c r="SHN463" s="2"/>
      <c r="SHO463" s="2"/>
      <c r="SHP463" s="2"/>
      <c r="SHQ463" s="2"/>
      <c r="SHR463" s="2"/>
      <c r="SHS463" s="2"/>
      <c r="SHT463" s="2"/>
      <c r="SHU463" s="2"/>
      <c r="SHV463" s="2"/>
      <c r="SHW463" s="2"/>
      <c r="SHX463" s="2"/>
      <c r="SHY463" s="2"/>
      <c r="SHZ463" s="2"/>
      <c r="SIA463" s="2"/>
      <c r="SIB463" s="2"/>
      <c r="SIC463" s="2"/>
      <c r="SID463" s="2"/>
      <c r="SIE463" s="2"/>
      <c r="SIF463" s="2"/>
      <c r="SIG463" s="2"/>
      <c r="SIH463" s="2"/>
      <c r="SII463" s="2"/>
      <c r="SIJ463" s="2"/>
      <c r="SIK463" s="2"/>
      <c r="SIL463" s="2"/>
      <c r="SIM463" s="2"/>
      <c r="SIN463" s="2"/>
      <c r="SIO463" s="2"/>
      <c r="SIP463" s="2"/>
      <c r="SIQ463" s="2"/>
      <c r="SIR463" s="2"/>
      <c r="SIS463" s="2"/>
      <c r="SIT463" s="2"/>
      <c r="SIU463" s="2"/>
      <c r="SIV463" s="2"/>
      <c r="SIW463" s="2"/>
      <c r="SIX463" s="2"/>
      <c r="SIY463" s="2"/>
      <c r="SIZ463" s="2"/>
      <c r="SJA463" s="2"/>
      <c r="SJB463" s="2"/>
      <c r="SJC463" s="2"/>
      <c r="SJD463" s="2"/>
      <c r="SJE463" s="2"/>
      <c r="SJF463" s="2"/>
      <c r="SJG463" s="2"/>
      <c r="SJH463" s="2"/>
      <c r="SJI463" s="2"/>
      <c r="SJJ463" s="2"/>
      <c r="SJK463" s="2"/>
      <c r="SJL463" s="2"/>
      <c r="SJM463" s="2"/>
      <c r="SJN463" s="2"/>
      <c r="SJO463" s="2"/>
      <c r="SJP463" s="2"/>
      <c r="SJQ463" s="2"/>
      <c r="SJR463" s="2"/>
      <c r="SJS463" s="2"/>
      <c r="SJT463" s="2"/>
      <c r="SJU463" s="2"/>
      <c r="SJV463" s="2"/>
      <c r="SJW463" s="2"/>
      <c r="SJX463" s="2"/>
      <c r="SJY463" s="2"/>
      <c r="SJZ463" s="2"/>
      <c r="SKA463" s="2"/>
      <c r="SKB463" s="2"/>
      <c r="SKC463" s="2"/>
      <c r="SKD463" s="2"/>
      <c r="SKE463" s="2"/>
      <c r="SKF463" s="2"/>
      <c r="SKG463" s="2"/>
      <c r="SKH463" s="2"/>
      <c r="SKI463" s="2"/>
      <c r="SKJ463" s="2"/>
      <c r="SKK463" s="2"/>
      <c r="SKL463" s="2"/>
      <c r="SKM463" s="2"/>
      <c r="SKN463" s="2"/>
      <c r="SKO463" s="2"/>
      <c r="SKP463" s="2"/>
      <c r="SKQ463" s="2"/>
      <c r="SKR463" s="2"/>
      <c r="SKS463" s="2"/>
      <c r="SKT463" s="2"/>
      <c r="SKU463" s="2"/>
      <c r="SKV463" s="2"/>
      <c r="SKW463" s="2"/>
      <c r="SKX463" s="2"/>
      <c r="SKY463" s="2"/>
      <c r="SKZ463" s="2"/>
      <c r="SLA463" s="2"/>
      <c r="SLB463" s="2"/>
      <c r="SLC463" s="2"/>
      <c r="SLD463" s="2"/>
      <c r="SLE463" s="2"/>
      <c r="SLF463" s="2"/>
      <c r="SLG463" s="2"/>
      <c r="SLH463" s="2"/>
      <c r="SLI463" s="2"/>
      <c r="SLJ463" s="2"/>
      <c r="SLK463" s="2"/>
      <c r="SLL463" s="2"/>
      <c r="SLM463" s="2"/>
      <c r="SLN463" s="2"/>
      <c r="SLO463" s="2"/>
      <c r="SLP463" s="2"/>
      <c r="SLQ463" s="2"/>
      <c r="SLR463" s="2"/>
      <c r="SLS463" s="2"/>
      <c r="SLT463" s="2"/>
      <c r="SLU463" s="2"/>
      <c r="SLV463" s="2"/>
      <c r="SLW463" s="2"/>
      <c r="SLX463" s="2"/>
      <c r="SLY463" s="2"/>
      <c r="SLZ463" s="2"/>
      <c r="SMA463" s="2"/>
      <c r="SMB463" s="2"/>
      <c r="SMC463" s="2"/>
      <c r="SMD463" s="2"/>
      <c r="SME463" s="2"/>
      <c r="SMF463" s="2"/>
      <c r="SMG463" s="2"/>
      <c r="SMH463" s="2"/>
      <c r="SMI463" s="2"/>
      <c r="SMJ463" s="2"/>
      <c r="SMK463" s="2"/>
      <c r="SML463" s="2"/>
      <c r="SMM463" s="2"/>
      <c r="SMN463" s="2"/>
      <c r="SMO463" s="2"/>
      <c r="SMP463" s="2"/>
      <c r="SMQ463" s="2"/>
      <c r="SMR463" s="2"/>
      <c r="SMS463" s="2"/>
      <c r="SMT463" s="2"/>
      <c r="SMU463" s="2"/>
      <c r="SMV463" s="2"/>
      <c r="SMW463" s="2"/>
      <c r="SMX463" s="2"/>
      <c r="SMY463" s="2"/>
      <c r="SMZ463" s="2"/>
      <c r="SNA463" s="2"/>
      <c r="SNB463" s="2"/>
      <c r="SNC463" s="2"/>
      <c r="SND463" s="2"/>
      <c r="SNE463" s="2"/>
      <c r="SNF463" s="2"/>
      <c r="SNG463" s="2"/>
      <c r="SNH463" s="2"/>
      <c r="SNI463" s="2"/>
      <c r="SNJ463" s="2"/>
      <c r="SNK463" s="2"/>
      <c r="SNL463" s="2"/>
      <c r="SNM463" s="2"/>
      <c r="SNN463" s="2"/>
      <c r="SNO463" s="2"/>
      <c r="SNP463" s="2"/>
      <c r="SNQ463" s="2"/>
      <c r="SNR463" s="2"/>
      <c r="SNS463" s="2"/>
      <c r="SNT463" s="2"/>
      <c r="SNU463" s="2"/>
      <c r="SNV463" s="2"/>
      <c r="SNW463" s="2"/>
      <c r="SNX463" s="2"/>
      <c r="SNY463" s="2"/>
      <c r="SNZ463" s="2"/>
      <c r="SOA463" s="2"/>
      <c r="SOB463" s="2"/>
      <c r="SOC463" s="2"/>
      <c r="SOD463" s="2"/>
      <c r="SOE463" s="2"/>
      <c r="SOF463" s="2"/>
      <c r="SOG463" s="2"/>
      <c r="SOH463" s="2"/>
      <c r="SOI463" s="2"/>
      <c r="SOJ463" s="2"/>
      <c r="SOK463" s="2"/>
      <c r="SOL463" s="2"/>
      <c r="SOM463" s="2"/>
      <c r="SON463" s="2"/>
      <c r="SOO463" s="2"/>
      <c r="SOP463" s="2"/>
      <c r="SOQ463" s="2"/>
      <c r="SOR463" s="2"/>
      <c r="SOS463" s="2"/>
      <c r="SOT463" s="2"/>
      <c r="SOU463" s="2"/>
      <c r="SOV463" s="2"/>
      <c r="SOW463" s="2"/>
      <c r="SOX463" s="2"/>
      <c r="SOY463" s="2"/>
      <c r="SOZ463" s="2"/>
      <c r="SPA463" s="2"/>
      <c r="SPB463" s="2"/>
      <c r="SPC463" s="2"/>
      <c r="SPD463" s="2"/>
      <c r="SPE463" s="2"/>
      <c r="SPF463" s="2"/>
      <c r="SPG463" s="2"/>
      <c r="SPH463" s="2"/>
      <c r="SPI463" s="2"/>
      <c r="SPJ463" s="2"/>
      <c r="SPK463" s="2"/>
      <c r="SPL463" s="2"/>
      <c r="SPM463" s="2"/>
      <c r="SPN463" s="2"/>
      <c r="SPO463" s="2"/>
      <c r="SPP463" s="2"/>
      <c r="SPQ463" s="2"/>
      <c r="SPR463" s="2"/>
      <c r="SPS463" s="2"/>
      <c r="SPT463" s="2"/>
      <c r="SPU463" s="2"/>
      <c r="SPV463" s="2"/>
      <c r="SPW463" s="2"/>
      <c r="SPX463" s="2"/>
      <c r="SPY463" s="2"/>
      <c r="SPZ463" s="2"/>
      <c r="SQA463" s="2"/>
      <c r="SQB463" s="2"/>
      <c r="SQC463" s="2"/>
      <c r="SQD463" s="2"/>
      <c r="SQE463" s="2"/>
      <c r="SQF463" s="2"/>
      <c r="SQG463" s="2"/>
      <c r="SQH463" s="2"/>
      <c r="SQI463" s="2"/>
      <c r="SQJ463" s="2"/>
      <c r="SQK463" s="2"/>
      <c r="SQL463" s="2"/>
      <c r="SQM463" s="2"/>
      <c r="SQN463" s="2"/>
      <c r="SQO463" s="2"/>
      <c r="SQP463" s="2"/>
      <c r="SQQ463" s="2"/>
      <c r="SQR463" s="2"/>
      <c r="SQS463" s="2"/>
      <c r="SQT463" s="2"/>
      <c r="SQU463" s="2"/>
      <c r="SQV463" s="2"/>
      <c r="SQW463" s="2"/>
      <c r="SQX463" s="2"/>
      <c r="SQY463" s="2"/>
      <c r="SQZ463" s="2"/>
      <c r="SRA463" s="2"/>
      <c r="SRB463" s="2"/>
      <c r="SRC463" s="2"/>
      <c r="SRD463" s="2"/>
      <c r="SRE463" s="2"/>
      <c r="SRF463" s="2"/>
      <c r="SRG463" s="2"/>
      <c r="SRH463" s="2"/>
      <c r="SRI463" s="2"/>
      <c r="SRJ463" s="2"/>
      <c r="SRK463" s="2"/>
      <c r="SRL463" s="2"/>
      <c r="SRM463" s="2"/>
      <c r="SRN463" s="2"/>
      <c r="SRO463" s="2"/>
      <c r="SRP463" s="2"/>
      <c r="SRQ463" s="2"/>
      <c r="SRR463" s="2"/>
      <c r="SRS463" s="2"/>
      <c r="SRT463" s="2"/>
      <c r="SRU463" s="2"/>
      <c r="SRV463" s="2"/>
      <c r="SRW463" s="2"/>
      <c r="SRX463" s="2"/>
      <c r="SRY463" s="2"/>
      <c r="SRZ463" s="2"/>
      <c r="SSA463" s="2"/>
      <c r="SSB463" s="2"/>
      <c r="SSC463" s="2"/>
      <c r="SSD463" s="2"/>
      <c r="SSE463" s="2"/>
      <c r="SSF463" s="2"/>
      <c r="SSG463" s="2"/>
      <c r="SSH463" s="2"/>
      <c r="SSI463" s="2"/>
      <c r="SSJ463" s="2"/>
      <c r="SSK463" s="2"/>
      <c r="SSL463" s="2"/>
      <c r="SSM463" s="2"/>
      <c r="SSN463" s="2"/>
      <c r="SSO463" s="2"/>
      <c r="SSP463" s="2"/>
      <c r="SSQ463" s="2"/>
      <c r="SSR463" s="2"/>
      <c r="SSS463" s="2"/>
      <c r="SST463" s="2"/>
      <c r="SSU463" s="2"/>
      <c r="SSV463" s="2"/>
      <c r="SSW463" s="2"/>
      <c r="SSX463" s="2"/>
      <c r="SSY463" s="2"/>
      <c r="SSZ463" s="2"/>
      <c r="STA463" s="2"/>
      <c r="STB463" s="2"/>
      <c r="STC463" s="2"/>
      <c r="STD463" s="2"/>
      <c r="STE463" s="2"/>
      <c r="STF463" s="2"/>
      <c r="STG463" s="2"/>
      <c r="STH463" s="2"/>
      <c r="STI463" s="2"/>
      <c r="STJ463" s="2"/>
      <c r="STK463" s="2"/>
      <c r="STL463" s="2"/>
      <c r="STM463" s="2"/>
      <c r="STN463" s="2"/>
      <c r="STO463" s="2"/>
      <c r="STP463" s="2"/>
      <c r="STQ463" s="2"/>
      <c r="STR463" s="2"/>
      <c r="STS463" s="2"/>
      <c r="STT463" s="2"/>
      <c r="STU463" s="2"/>
      <c r="STV463" s="2"/>
      <c r="STW463" s="2"/>
      <c r="STX463" s="2"/>
      <c r="STY463" s="2"/>
      <c r="STZ463" s="2"/>
      <c r="SUA463" s="2"/>
      <c r="SUB463" s="2"/>
      <c r="SUC463" s="2"/>
      <c r="SUD463" s="2"/>
      <c r="SUE463" s="2"/>
      <c r="SUF463" s="2"/>
      <c r="SUG463" s="2"/>
      <c r="SUH463" s="2"/>
      <c r="SUI463" s="2"/>
      <c r="SUJ463" s="2"/>
      <c r="SUK463" s="2"/>
      <c r="SUL463" s="2"/>
      <c r="SUM463" s="2"/>
      <c r="SUN463" s="2"/>
      <c r="SUO463" s="2"/>
      <c r="SUP463" s="2"/>
      <c r="SUQ463" s="2"/>
      <c r="SUR463" s="2"/>
      <c r="SUS463" s="2"/>
      <c r="SUT463" s="2"/>
      <c r="SUU463" s="2"/>
      <c r="SUV463" s="2"/>
      <c r="SUW463" s="2"/>
      <c r="SUX463" s="2"/>
      <c r="SUY463" s="2"/>
      <c r="SUZ463" s="2"/>
      <c r="SVA463" s="2"/>
      <c r="SVB463" s="2"/>
      <c r="SVC463" s="2"/>
      <c r="SVD463" s="2"/>
      <c r="SVE463" s="2"/>
      <c r="SVF463" s="2"/>
      <c r="SVG463" s="2"/>
      <c r="SVH463" s="2"/>
      <c r="SVI463" s="2"/>
      <c r="SVJ463" s="2"/>
      <c r="SVK463" s="2"/>
      <c r="SVL463" s="2"/>
      <c r="SVM463" s="2"/>
      <c r="SVN463" s="2"/>
      <c r="SVO463" s="2"/>
      <c r="SVP463" s="2"/>
      <c r="SVQ463" s="2"/>
      <c r="SVR463" s="2"/>
      <c r="SVS463" s="2"/>
      <c r="SVT463" s="2"/>
      <c r="SVU463" s="2"/>
      <c r="SVV463" s="2"/>
      <c r="SVW463" s="2"/>
      <c r="SVX463" s="2"/>
      <c r="SVY463" s="2"/>
      <c r="SVZ463" s="2"/>
      <c r="SWA463" s="2"/>
      <c r="SWB463" s="2"/>
      <c r="SWC463" s="2"/>
      <c r="SWD463" s="2"/>
      <c r="SWE463" s="2"/>
      <c r="SWF463" s="2"/>
      <c r="SWG463" s="2"/>
      <c r="SWH463" s="2"/>
      <c r="SWI463" s="2"/>
      <c r="SWJ463" s="2"/>
      <c r="SWK463" s="2"/>
      <c r="SWL463" s="2"/>
      <c r="SWM463" s="2"/>
      <c r="SWN463" s="2"/>
      <c r="SWO463" s="2"/>
      <c r="SWP463" s="2"/>
      <c r="SWQ463" s="2"/>
      <c r="SWR463" s="2"/>
      <c r="SWS463" s="2"/>
      <c r="SWT463" s="2"/>
      <c r="SWU463" s="2"/>
      <c r="SWV463" s="2"/>
      <c r="SWW463" s="2"/>
      <c r="SWX463" s="2"/>
      <c r="SWY463" s="2"/>
      <c r="SWZ463" s="2"/>
      <c r="SXA463" s="2"/>
      <c r="SXB463" s="2"/>
      <c r="SXC463" s="2"/>
      <c r="SXD463" s="2"/>
      <c r="SXE463" s="2"/>
      <c r="SXF463" s="2"/>
      <c r="SXG463" s="2"/>
      <c r="SXH463" s="2"/>
      <c r="SXI463" s="2"/>
      <c r="SXJ463" s="2"/>
      <c r="SXK463" s="2"/>
      <c r="SXL463" s="2"/>
      <c r="SXM463" s="2"/>
      <c r="SXN463" s="2"/>
      <c r="SXO463" s="2"/>
      <c r="SXP463" s="2"/>
      <c r="SXQ463" s="2"/>
      <c r="SXR463" s="2"/>
      <c r="SXS463" s="2"/>
      <c r="SXT463" s="2"/>
      <c r="SXU463" s="2"/>
      <c r="SXV463" s="2"/>
      <c r="SXW463" s="2"/>
      <c r="SXX463" s="2"/>
      <c r="SXY463" s="2"/>
      <c r="SXZ463" s="2"/>
      <c r="SYA463" s="2"/>
      <c r="SYB463" s="2"/>
      <c r="SYC463" s="2"/>
      <c r="SYD463" s="2"/>
      <c r="SYE463" s="2"/>
      <c r="SYF463" s="2"/>
      <c r="SYG463" s="2"/>
      <c r="SYH463" s="2"/>
      <c r="SYI463" s="2"/>
      <c r="SYJ463" s="2"/>
      <c r="SYK463" s="2"/>
      <c r="SYL463" s="2"/>
      <c r="SYM463" s="2"/>
      <c r="SYN463" s="2"/>
      <c r="SYO463" s="2"/>
      <c r="SYP463" s="2"/>
      <c r="SYQ463" s="2"/>
      <c r="SYR463" s="2"/>
      <c r="SYS463" s="2"/>
      <c r="SYT463" s="2"/>
      <c r="SYU463" s="2"/>
      <c r="SYV463" s="2"/>
      <c r="SYW463" s="2"/>
      <c r="SYX463" s="2"/>
      <c r="SYY463" s="2"/>
      <c r="SYZ463" s="2"/>
      <c r="SZA463" s="2"/>
      <c r="SZB463" s="2"/>
      <c r="SZC463" s="2"/>
      <c r="SZD463" s="2"/>
      <c r="SZE463" s="2"/>
      <c r="SZF463" s="2"/>
      <c r="SZG463" s="2"/>
      <c r="SZH463" s="2"/>
      <c r="SZI463" s="2"/>
      <c r="SZJ463" s="2"/>
      <c r="SZK463" s="2"/>
      <c r="SZL463" s="2"/>
      <c r="SZM463" s="2"/>
      <c r="SZN463" s="2"/>
      <c r="SZO463" s="2"/>
      <c r="SZP463" s="2"/>
      <c r="SZQ463" s="2"/>
      <c r="SZR463" s="2"/>
      <c r="SZS463" s="2"/>
      <c r="SZT463" s="2"/>
      <c r="SZU463" s="2"/>
      <c r="SZV463" s="2"/>
      <c r="SZW463" s="2"/>
      <c r="SZX463" s="2"/>
      <c r="SZY463" s="2"/>
      <c r="SZZ463" s="2"/>
      <c r="TAA463" s="2"/>
      <c r="TAB463" s="2"/>
      <c r="TAC463" s="2"/>
      <c r="TAD463" s="2"/>
      <c r="TAE463" s="2"/>
      <c r="TAF463" s="2"/>
      <c r="TAG463" s="2"/>
      <c r="TAH463" s="2"/>
      <c r="TAI463" s="2"/>
      <c r="TAJ463" s="2"/>
      <c r="TAK463" s="2"/>
      <c r="TAL463" s="2"/>
      <c r="TAM463" s="2"/>
      <c r="TAN463" s="2"/>
      <c r="TAO463" s="2"/>
      <c r="TAP463" s="2"/>
      <c r="TAQ463" s="2"/>
      <c r="TAR463" s="2"/>
      <c r="TAS463" s="2"/>
      <c r="TAT463" s="2"/>
      <c r="TAU463" s="2"/>
      <c r="TAV463" s="2"/>
      <c r="TAW463" s="2"/>
      <c r="TAX463" s="2"/>
      <c r="TAY463" s="2"/>
      <c r="TAZ463" s="2"/>
      <c r="TBA463" s="2"/>
      <c r="TBB463" s="2"/>
      <c r="TBC463" s="2"/>
      <c r="TBD463" s="2"/>
      <c r="TBE463" s="2"/>
      <c r="TBF463" s="2"/>
      <c r="TBG463" s="2"/>
      <c r="TBH463" s="2"/>
      <c r="TBI463" s="2"/>
      <c r="TBJ463" s="2"/>
      <c r="TBK463" s="2"/>
      <c r="TBL463" s="2"/>
      <c r="TBM463" s="2"/>
      <c r="TBN463" s="2"/>
      <c r="TBO463" s="2"/>
      <c r="TBP463" s="2"/>
      <c r="TBQ463" s="2"/>
      <c r="TBR463" s="2"/>
      <c r="TBS463" s="2"/>
      <c r="TBT463" s="2"/>
      <c r="TBU463" s="2"/>
      <c r="TBV463" s="2"/>
      <c r="TBW463" s="2"/>
      <c r="TBX463" s="2"/>
      <c r="TBY463" s="2"/>
      <c r="TBZ463" s="2"/>
      <c r="TCA463" s="2"/>
      <c r="TCB463" s="2"/>
      <c r="TCC463" s="2"/>
      <c r="TCD463" s="2"/>
      <c r="TCE463" s="2"/>
      <c r="TCF463" s="2"/>
      <c r="TCG463" s="2"/>
      <c r="TCH463" s="2"/>
      <c r="TCI463" s="2"/>
      <c r="TCJ463" s="2"/>
      <c r="TCK463" s="2"/>
      <c r="TCL463" s="2"/>
      <c r="TCM463" s="2"/>
      <c r="TCN463" s="2"/>
      <c r="TCO463" s="2"/>
      <c r="TCP463" s="2"/>
      <c r="TCQ463" s="2"/>
      <c r="TCR463" s="2"/>
      <c r="TCS463" s="2"/>
      <c r="TCT463" s="2"/>
      <c r="TCU463" s="2"/>
      <c r="TCV463" s="2"/>
      <c r="TCW463" s="2"/>
      <c r="TCX463" s="2"/>
      <c r="TCY463" s="2"/>
      <c r="TCZ463" s="2"/>
      <c r="TDA463" s="2"/>
      <c r="TDB463" s="2"/>
      <c r="TDC463" s="2"/>
      <c r="TDD463" s="2"/>
      <c r="TDE463" s="2"/>
      <c r="TDF463" s="2"/>
      <c r="TDG463" s="2"/>
      <c r="TDH463" s="2"/>
      <c r="TDI463" s="2"/>
      <c r="TDJ463" s="2"/>
      <c r="TDK463" s="2"/>
      <c r="TDL463" s="2"/>
      <c r="TDM463" s="2"/>
      <c r="TDN463" s="2"/>
      <c r="TDO463" s="2"/>
      <c r="TDP463" s="2"/>
      <c r="TDQ463" s="2"/>
      <c r="TDR463" s="2"/>
      <c r="TDS463" s="2"/>
      <c r="TDT463" s="2"/>
      <c r="TDU463" s="2"/>
      <c r="TDV463" s="2"/>
      <c r="TDW463" s="2"/>
      <c r="TDX463" s="2"/>
      <c r="TDY463" s="2"/>
      <c r="TDZ463" s="2"/>
      <c r="TEA463" s="2"/>
      <c r="TEB463" s="2"/>
      <c r="TEC463" s="2"/>
      <c r="TED463" s="2"/>
      <c r="TEE463" s="2"/>
      <c r="TEF463" s="2"/>
      <c r="TEG463" s="2"/>
      <c r="TEH463" s="2"/>
      <c r="TEI463" s="2"/>
      <c r="TEJ463" s="2"/>
      <c r="TEK463" s="2"/>
      <c r="TEL463" s="2"/>
      <c r="TEM463" s="2"/>
      <c r="TEN463" s="2"/>
      <c r="TEO463" s="2"/>
      <c r="TEP463" s="2"/>
      <c r="TEQ463" s="2"/>
      <c r="TER463" s="2"/>
      <c r="TES463" s="2"/>
      <c r="TET463" s="2"/>
      <c r="TEU463" s="2"/>
      <c r="TEV463" s="2"/>
      <c r="TEW463" s="2"/>
      <c r="TEX463" s="2"/>
      <c r="TEY463" s="2"/>
      <c r="TEZ463" s="2"/>
      <c r="TFA463" s="2"/>
      <c r="TFB463" s="2"/>
      <c r="TFC463" s="2"/>
      <c r="TFD463" s="2"/>
      <c r="TFE463" s="2"/>
      <c r="TFF463" s="2"/>
      <c r="TFG463" s="2"/>
      <c r="TFH463" s="2"/>
      <c r="TFI463" s="2"/>
      <c r="TFJ463" s="2"/>
      <c r="TFK463" s="2"/>
      <c r="TFL463" s="2"/>
      <c r="TFM463" s="2"/>
      <c r="TFN463" s="2"/>
      <c r="TFO463" s="2"/>
      <c r="TFP463" s="2"/>
      <c r="TFQ463" s="2"/>
      <c r="TFR463" s="2"/>
      <c r="TFS463" s="2"/>
      <c r="TFT463" s="2"/>
      <c r="TFU463" s="2"/>
      <c r="TFV463" s="2"/>
      <c r="TFW463" s="2"/>
      <c r="TFX463" s="2"/>
      <c r="TFY463" s="2"/>
      <c r="TFZ463" s="2"/>
      <c r="TGA463" s="2"/>
      <c r="TGB463" s="2"/>
      <c r="TGC463" s="2"/>
      <c r="TGD463" s="2"/>
      <c r="TGE463" s="2"/>
      <c r="TGF463" s="2"/>
      <c r="TGG463" s="2"/>
      <c r="TGH463" s="2"/>
      <c r="TGI463" s="2"/>
      <c r="TGJ463" s="2"/>
      <c r="TGK463" s="2"/>
      <c r="TGL463" s="2"/>
      <c r="TGM463" s="2"/>
      <c r="TGN463" s="2"/>
      <c r="TGO463" s="2"/>
      <c r="TGP463" s="2"/>
      <c r="TGQ463" s="2"/>
      <c r="TGR463" s="2"/>
      <c r="TGS463" s="2"/>
      <c r="TGT463" s="2"/>
      <c r="TGU463" s="2"/>
      <c r="TGV463" s="2"/>
      <c r="TGW463" s="2"/>
      <c r="TGX463" s="2"/>
      <c r="TGY463" s="2"/>
      <c r="TGZ463" s="2"/>
      <c r="THA463" s="2"/>
      <c r="THB463" s="2"/>
      <c r="THC463" s="2"/>
      <c r="THD463" s="2"/>
      <c r="THE463" s="2"/>
      <c r="THF463" s="2"/>
      <c r="THG463" s="2"/>
      <c r="THH463" s="2"/>
      <c r="THI463" s="2"/>
      <c r="THJ463" s="2"/>
      <c r="THK463" s="2"/>
      <c r="THL463" s="2"/>
      <c r="THM463" s="2"/>
      <c r="THN463" s="2"/>
      <c r="THO463" s="2"/>
      <c r="THP463" s="2"/>
      <c r="THQ463" s="2"/>
      <c r="THR463" s="2"/>
      <c r="THS463" s="2"/>
      <c r="THT463" s="2"/>
      <c r="THU463" s="2"/>
      <c r="THV463" s="2"/>
      <c r="THW463" s="2"/>
      <c r="THX463" s="2"/>
      <c r="THY463" s="2"/>
      <c r="THZ463" s="2"/>
      <c r="TIA463" s="2"/>
      <c r="TIB463" s="2"/>
      <c r="TIC463" s="2"/>
      <c r="TID463" s="2"/>
      <c r="TIE463" s="2"/>
      <c r="TIF463" s="2"/>
      <c r="TIG463" s="2"/>
      <c r="TIH463" s="2"/>
      <c r="TII463" s="2"/>
      <c r="TIJ463" s="2"/>
      <c r="TIK463" s="2"/>
      <c r="TIL463" s="2"/>
      <c r="TIM463" s="2"/>
      <c r="TIN463" s="2"/>
      <c r="TIO463" s="2"/>
      <c r="TIP463" s="2"/>
      <c r="TIQ463" s="2"/>
      <c r="TIR463" s="2"/>
      <c r="TIS463" s="2"/>
      <c r="TIT463" s="2"/>
      <c r="TIU463" s="2"/>
      <c r="TIV463" s="2"/>
      <c r="TIW463" s="2"/>
      <c r="TIX463" s="2"/>
      <c r="TIY463" s="2"/>
      <c r="TIZ463" s="2"/>
      <c r="TJA463" s="2"/>
      <c r="TJB463" s="2"/>
      <c r="TJC463" s="2"/>
      <c r="TJD463" s="2"/>
      <c r="TJE463" s="2"/>
      <c r="TJF463" s="2"/>
      <c r="TJG463" s="2"/>
      <c r="TJH463" s="2"/>
      <c r="TJI463" s="2"/>
      <c r="TJJ463" s="2"/>
      <c r="TJK463" s="2"/>
      <c r="TJL463" s="2"/>
      <c r="TJM463" s="2"/>
      <c r="TJN463" s="2"/>
      <c r="TJO463" s="2"/>
      <c r="TJP463" s="2"/>
      <c r="TJQ463" s="2"/>
      <c r="TJR463" s="2"/>
      <c r="TJS463" s="2"/>
      <c r="TJT463" s="2"/>
      <c r="TJU463" s="2"/>
      <c r="TJV463" s="2"/>
      <c r="TJW463" s="2"/>
      <c r="TJX463" s="2"/>
      <c r="TJY463" s="2"/>
      <c r="TJZ463" s="2"/>
      <c r="TKA463" s="2"/>
      <c r="TKB463" s="2"/>
      <c r="TKC463" s="2"/>
      <c r="TKD463" s="2"/>
      <c r="TKE463" s="2"/>
      <c r="TKF463" s="2"/>
      <c r="TKG463" s="2"/>
      <c r="TKH463" s="2"/>
      <c r="TKI463" s="2"/>
      <c r="TKJ463" s="2"/>
      <c r="TKK463" s="2"/>
      <c r="TKL463" s="2"/>
      <c r="TKM463" s="2"/>
      <c r="TKN463" s="2"/>
      <c r="TKO463" s="2"/>
      <c r="TKP463" s="2"/>
      <c r="TKQ463" s="2"/>
      <c r="TKR463" s="2"/>
      <c r="TKS463" s="2"/>
      <c r="TKT463" s="2"/>
      <c r="TKU463" s="2"/>
      <c r="TKV463" s="2"/>
      <c r="TKW463" s="2"/>
      <c r="TKX463" s="2"/>
      <c r="TKY463" s="2"/>
      <c r="TKZ463" s="2"/>
      <c r="TLA463" s="2"/>
      <c r="TLB463" s="2"/>
      <c r="TLC463" s="2"/>
      <c r="TLD463" s="2"/>
      <c r="TLE463" s="2"/>
      <c r="TLF463" s="2"/>
      <c r="TLG463" s="2"/>
      <c r="TLH463" s="2"/>
      <c r="TLI463" s="2"/>
      <c r="TLJ463" s="2"/>
      <c r="TLK463" s="2"/>
      <c r="TLL463" s="2"/>
      <c r="TLM463" s="2"/>
      <c r="TLN463" s="2"/>
      <c r="TLO463" s="2"/>
      <c r="TLP463" s="2"/>
      <c r="TLQ463" s="2"/>
      <c r="TLR463" s="2"/>
      <c r="TLS463" s="2"/>
      <c r="TLT463" s="2"/>
      <c r="TLU463" s="2"/>
      <c r="TLV463" s="2"/>
      <c r="TLW463" s="2"/>
      <c r="TLX463" s="2"/>
      <c r="TLY463" s="2"/>
      <c r="TLZ463" s="2"/>
      <c r="TMA463" s="2"/>
      <c r="TMB463" s="2"/>
      <c r="TMC463" s="2"/>
      <c r="TMD463" s="2"/>
      <c r="TME463" s="2"/>
      <c r="TMF463" s="2"/>
      <c r="TMG463" s="2"/>
      <c r="TMH463" s="2"/>
      <c r="TMI463" s="2"/>
      <c r="TMJ463" s="2"/>
      <c r="TMK463" s="2"/>
      <c r="TML463" s="2"/>
      <c r="TMM463" s="2"/>
      <c r="TMN463" s="2"/>
      <c r="TMO463" s="2"/>
      <c r="TMP463" s="2"/>
      <c r="TMQ463" s="2"/>
      <c r="TMR463" s="2"/>
      <c r="TMS463" s="2"/>
      <c r="TMT463" s="2"/>
      <c r="TMU463" s="2"/>
      <c r="TMV463" s="2"/>
      <c r="TMW463" s="2"/>
      <c r="TMX463" s="2"/>
      <c r="TMY463" s="2"/>
      <c r="TMZ463" s="2"/>
      <c r="TNA463" s="2"/>
      <c r="TNB463" s="2"/>
      <c r="TNC463" s="2"/>
      <c r="TND463" s="2"/>
      <c r="TNE463" s="2"/>
      <c r="TNF463" s="2"/>
      <c r="TNG463" s="2"/>
      <c r="TNH463" s="2"/>
      <c r="TNI463" s="2"/>
      <c r="TNJ463" s="2"/>
      <c r="TNK463" s="2"/>
      <c r="TNL463" s="2"/>
      <c r="TNM463" s="2"/>
      <c r="TNN463" s="2"/>
      <c r="TNO463" s="2"/>
      <c r="TNP463" s="2"/>
      <c r="TNQ463" s="2"/>
      <c r="TNR463" s="2"/>
      <c r="TNS463" s="2"/>
      <c r="TNT463" s="2"/>
      <c r="TNU463" s="2"/>
      <c r="TNV463" s="2"/>
      <c r="TNW463" s="2"/>
      <c r="TNX463" s="2"/>
      <c r="TNY463" s="2"/>
      <c r="TNZ463" s="2"/>
      <c r="TOA463" s="2"/>
      <c r="TOB463" s="2"/>
      <c r="TOC463" s="2"/>
      <c r="TOD463" s="2"/>
      <c r="TOE463" s="2"/>
      <c r="TOF463" s="2"/>
      <c r="TOG463" s="2"/>
      <c r="TOH463" s="2"/>
      <c r="TOI463" s="2"/>
      <c r="TOJ463" s="2"/>
      <c r="TOK463" s="2"/>
      <c r="TOL463" s="2"/>
      <c r="TOM463" s="2"/>
      <c r="TON463" s="2"/>
      <c r="TOO463" s="2"/>
      <c r="TOP463" s="2"/>
      <c r="TOQ463" s="2"/>
      <c r="TOR463" s="2"/>
      <c r="TOS463" s="2"/>
      <c r="TOT463" s="2"/>
      <c r="TOU463" s="2"/>
      <c r="TOV463" s="2"/>
      <c r="TOW463" s="2"/>
      <c r="TOX463" s="2"/>
      <c r="TOY463" s="2"/>
      <c r="TOZ463" s="2"/>
      <c r="TPA463" s="2"/>
      <c r="TPB463" s="2"/>
      <c r="TPC463" s="2"/>
      <c r="TPD463" s="2"/>
      <c r="TPE463" s="2"/>
      <c r="TPF463" s="2"/>
      <c r="TPG463" s="2"/>
      <c r="TPH463" s="2"/>
      <c r="TPI463" s="2"/>
      <c r="TPJ463" s="2"/>
      <c r="TPK463" s="2"/>
      <c r="TPL463" s="2"/>
      <c r="TPM463" s="2"/>
      <c r="TPN463" s="2"/>
      <c r="TPO463" s="2"/>
      <c r="TPP463" s="2"/>
      <c r="TPQ463" s="2"/>
      <c r="TPR463" s="2"/>
      <c r="TPS463" s="2"/>
      <c r="TPT463" s="2"/>
      <c r="TPU463" s="2"/>
      <c r="TPV463" s="2"/>
      <c r="TPW463" s="2"/>
      <c r="TPX463" s="2"/>
      <c r="TPY463" s="2"/>
      <c r="TPZ463" s="2"/>
      <c r="TQA463" s="2"/>
      <c r="TQB463" s="2"/>
      <c r="TQC463" s="2"/>
      <c r="TQD463" s="2"/>
      <c r="TQE463" s="2"/>
      <c r="TQF463" s="2"/>
      <c r="TQG463" s="2"/>
      <c r="TQH463" s="2"/>
      <c r="TQI463" s="2"/>
      <c r="TQJ463" s="2"/>
      <c r="TQK463" s="2"/>
      <c r="TQL463" s="2"/>
      <c r="TQM463" s="2"/>
      <c r="TQN463" s="2"/>
      <c r="TQO463" s="2"/>
      <c r="TQP463" s="2"/>
      <c r="TQQ463" s="2"/>
      <c r="TQR463" s="2"/>
      <c r="TQS463" s="2"/>
      <c r="TQT463" s="2"/>
      <c r="TQU463" s="2"/>
      <c r="TQV463" s="2"/>
      <c r="TQW463" s="2"/>
      <c r="TQX463" s="2"/>
      <c r="TQY463" s="2"/>
      <c r="TQZ463" s="2"/>
      <c r="TRA463" s="2"/>
      <c r="TRB463" s="2"/>
      <c r="TRC463" s="2"/>
      <c r="TRD463" s="2"/>
      <c r="TRE463" s="2"/>
      <c r="TRF463" s="2"/>
      <c r="TRG463" s="2"/>
      <c r="TRH463" s="2"/>
      <c r="TRI463" s="2"/>
      <c r="TRJ463" s="2"/>
      <c r="TRK463" s="2"/>
      <c r="TRL463" s="2"/>
      <c r="TRM463" s="2"/>
      <c r="TRN463" s="2"/>
      <c r="TRO463" s="2"/>
      <c r="TRP463" s="2"/>
      <c r="TRQ463" s="2"/>
      <c r="TRR463" s="2"/>
      <c r="TRS463" s="2"/>
      <c r="TRT463" s="2"/>
      <c r="TRU463" s="2"/>
      <c r="TRV463" s="2"/>
      <c r="TRW463" s="2"/>
      <c r="TRX463" s="2"/>
      <c r="TRY463" s="2"/>
      <c r="TRZ463" s="2"/>
      <c r="TSA463" s="2"/>
      <c r="TSB463" s="2"/>
      <c r="TSC463" s="2"/>
      <c r="TSD463" s="2"/>
      <c r="TSE463" s="2"/>
      <c r="TSF463" s="2"/>
      <c r="TSG463" s="2"/>
      <c r="TSH463" s="2"/>
      <c r="TSI463" s="2"/>
      <c r="TSJ463" s="2"/>
      <c r="TSK463" s="2"/>
      <c r="TSL463" s="2"/>
      <c r="TSM463" s="2"/>
      <c r="TSN463" s="2"/>
      <c r="TSO463" s="2"/>
      <c r="TSP463" s="2"/>
      <c r="TSQ463" s="2"/>
      <c r="TSR463" s="2"/>
      <c r="TSS463" s="2"/>
      <c r="TST463" s="2"/>
      <c r="TSU463" s="2"/>
      <c r="TSV463" s="2"/>
      <c r="TSW463" s="2"/>
      <c r="TSX463" s="2"/>
      <c r="TSY463" s="2"/>
      <c r="TSZ463" s="2"/>
      <c r="TTA463" s="2"/>
      <c r="TTB463" s="2"/>
      <c r="TTC463" s="2"/>
      <c r="TTD463" s="2"/>
      <c r="TTE463" s="2"/>
      <c r="TTF463" s="2"/>
      <c r="TTG463" s="2"/>
      <c r="TTH463" s="2"/>
      <c r="TTI463" s="2"/>
      <c r="TTJ463" s="2"/>
      <c r="TTK463" s="2"/>
      <c r="TTL463" s="2"/>
      <c r="TTM463" s="2"/>
      <c r="TTN463" s="2"/>
      <c r="TTO463" s="2"/>
      <c r="TTP463" s="2"/>
      <c r="TTQ463" s="2"/>
      <c r="TTR463" s="2"/>
      <c r="TTS463" s="2"/>
      <c r="TTT463" s="2"/>
      <c r="TTU463" s="2"/>
      <c r="TTV463" s="2"/>
      <c r="TTW463" s="2"/>
      <c r="TTX463" s="2"/>
      <c r="TTY463" s="2"/>
      <c r="TTZ463" s="2"/>
      <c r="TUA463" s="2"/>
      <c r="TUB463" s="2"/>
      <c r="TUC463" s="2"/>
      <c r="TUD463" s="2"/>
      <c r="TUE463" s="2"/>
      <c r="TUF463" s="2"/>
      <c r="TUG463" s="2"/>
      <c r="TUH463" s="2"/>
      <c r="TUI463" s="2"/>
      <c r="TUJ463" s="2"/>
      <c r="TUK463" s="2"/>
      <c r="TUL463" s="2"/>
      <c r="TUM463" s="2"/>
      <c r="TUN463" s="2"/>
      <c r="TUO463" s="2"/>
      <c r="TUP463" s="2"/>
      <c r="TUQ463" s="2"/>
      <c r="TUR463" s="2"/>
      <c r="TUS463" s="2"/>
      <c r="TUT463" s="2"/>
      <c r="TUU463" s="2"/>
      <c r="TUV463" s="2"/>
      <c r="TUW463" s="2"/>
      <c r="TUX463" s="2"/>
      <c r="TUY463" s="2"/>
      <c r="TUZ463" s="2"/>
      <c r="TVA463" s="2"/>
      <c r="TVB463" s="2"/>
      <c r="TVC463" s="2"/>
      <c r="TVD463" s="2"/>
      <c r="TVE463" s="2"/>
      <c r="TVF463" s="2"/>
      <c r="TVG463" s="2"/>
      <c r="TVH463" s="2"/>
      <c r="TVI463" s="2"/>
      <c r="TVJ463" s="2"/>
      <c r="TVK463" s="2"/>
      <c r="TVL463" s="2"/>
      <c r="TVM463" s="2"/>
      <c r="TVN463" s="2"/>
      <c r="TVO463" s="2"/>
      <c r="TVP463" s="2"/>
      <c r="TVQ463" s="2"/>
      <c r="TVR463" s="2"/>
      <c r="TVS463" s="2"/>
      <c r="TVT463" s="2"/>
      <c r="TVU463" s="2"/>
      <c r="TVV463" s="2"/>
      <c r="TVW463" s="2"/>
      <c r="TVX463" s="2"/>
      <c r="TVY463" s="2"/>
      <c r="TVZ463" s="2"/>
      <c r="TWA463" s="2"/>
      <c r="TWB463" s="2"/>
      <c r="TWC463" s="2"/>
      <c r="TWD463" s="2"/>
      <c r="TWE463" s="2"/>
      <c r="TWF463" s="2"/>
      <c r="TWG463" s="2"/>
      <c r="TWH463" s="2"/>
      <c r="TWI463" s="2"/>
      <c r="TWJ463" s="2"/>
      <c r="TWK463" s="2"/>
      <c r="TWL463" s="2"/>
      <c r="TWM463" s="2"/>
      <c r="TWN463" s="2"/>
      <c r="TWO463" s="2"/>
      <c r="TWP463" s="2"/>
      <c r="TWQ463" s="2"/>
      <c r="TWR463" s="2"/>
      <c r="TWS463" s="2"/>
      <c r="TWT463" s="2"/>
      <c r="TWU463" s="2"/>
      <c r="TWV463" s="2"/>
      <c r="TWW463" s="2"/>
      <c r="TWX463" s="2"/>
      <c r="TWY463" s="2"/>
      <c r="TWZ463" s="2"/>
      <c r="TXA463" s="2"/>
      <c r="TXB463" s="2"/>
      <c r="TXC463" s="2"/>
      <c r="TXD463" s="2"/>
      <c r="TXE463" s="2"/>
      <c r="TXF463" s="2"/>
      <c r="TXG463" s="2"/>
      <c r="TXH463" s="2"/>
      <c r="TXI463" s="2"/>
      <c r="TXJ463" s="2"/>
      <c r="TXK463" s="2"/>
      <c r="TXL463" s="2"/>
      <c r="TXM463" s="2"/>
      <c r="TXN463" s="2"/>
      <c r="TXO463" s="2"/>
      <c r="TXP463" s="2"/>
      <c r="TXQ463" s="2"/>
      <c r="TXR463" s="2"/>
      <c r="TXS463" s="2"/>
      <c r="TXT463" s="2"/>
      <c r="TXU463" s="2"/>
      <c r="TXV463" s="2"/>
      <c r="TXW463" s="2"/>
      <c r="TXX463" s="2"/>
      <c r="TXY463" s="2"/>
      <c r="TXZ463" s="2"/>
      <c r="TYA463" s="2"/>
      <c r="TYB463" s="2"/>
      <c r="TYC463" s="2"/>
      <c r="TYD463" s="2"/>
      <c r="TYE463" s="2"/>
      <c r="TYF463" s="2"/>
      <c r="TYG463" s="2"/>
      <c r="TYH463" s="2"/>
      <c r="TYI463" s="2"/>
      <c r="TYJ463" s="2"/>
      <c r="TYK463" s="2"/>
      <c r="TYL463" s="2"/>
      <c r="TYM463" s="2"/>
      <c r="TYN463" s="2"/>
      <c r="TYO463" s="2"/>
      <c r="TYP463" s="2"/>
      <c r="TYQ463" s="2"/>
      <c r="TYR463" s="2"/>
      <c r="TYS463" s="2"/>
      <c r="TYT463" s="2"/>
      <c r="TYU463" s="2"/>
      <c r="TYV463" s="2"/>
      <c r="TYW463" s="2"/>
      <c r="TYX463" s="2"/>
      <c r="TYY463" s="2"/>
      <c r="TYZ463" s="2"/>
      <c r="TZA463" s="2"/>
      <c r="TZB463" s="2"/>
      <c r="TZC463" s="2"/>
      <c r="TZD463" s="2"/>
      <c r="TZE463" s="2"/>
      <c r="TZF463" s="2"/>
      <c r="TZG463" s="2"/>
      <c r="TZH463" s="2"/>
      <c r="TZI463" s="2"/>
      <c r="TZJ463" s="2"/>
      <c r="TZK463" s="2"/>
      <c r="TZL463" s="2"/>
      <c r="TZM463" s="2"/>
      <c r="TZN463" s="2"/>
      <c r="TZO463" s="2"/>
      <c r="TZP463" s="2"/>
      <c r="TZQ463" s="2"/>
      <c r="TZR463" s="2"/>
      <c r="TZS463" s="2"/>
      <c r="TZT463" s="2"/>
      <c r="TZU463" s="2"/>
      <c r="TZV463" s="2"/>
      <c r="TZW463" s="2"/>
      <c r="TZX463" s="2"/>
      <c r="TZY463" s="2"/>
      <c r="TZZ463" s="2"/>
      <c r="UAA463" s="2"/>
      <c r="UAB463" s="2"/>
      <c r="UAC463" s="2"/>
      <c r="UAD463" s="2"/>
      <c r="UAE463" s="2"/>
      <c r="UAF463" s="2"/>
      <c r="UAG463" s="2"/>
      <c r="UAH463" s="2"/>
      <c r="UAI463" s="2"/>
      <c r="UAJ463" s="2"/>
      <c r="UAK463" s="2"/>
      <c r="UAL463" s="2"/>
      <c r="UAM463" s="2"/>
      <c r="UAN463" s="2"/>
      <c r="UAO463" s="2"/>
      <c r="UAP463" s="2"/>
      <c r="UAQ463" s="2"/>
      <c r="UAR463" s="2"/>
      <c r="UAS463" s="2"/>
      <c r="UAT463" s="2"/>
      <c r="UAU463" s="2"/>
      <c r="UAV463" s="2"/>
      <c r="UAW463" s="2"/>
      <c r="UAX463" s="2"/>
      <c r="UAY463" s="2"/>
      <c r="UAZ463" s="2"/>
      <c r="UBA463" s="2"/>
      <c r="UBB463" s="2"/>
      <c r="UBC463" s="2"/>
      <c r="UBD463" s="2"/>
      <c r="UBE463" s="2"/>
      <c r="UBF463" s="2"/>
      <c r="UBG463" s="2"/>
      <c r="UBH463" s="2"/>
      <c r="UBI463" s="2"/>
      <c r="UBJ463" s="2"/>
      <c r="UBK463" s="2"/>
      <c r="UBL463" s="2"/>
      <c r="UBM463" s="2"/>
      <c r="UBN463" s="2"/>
      <c r="UBO463" s="2"/>
      <c r="UBP463" s="2"/>
      <c r="UBQ463" s="2"/>
      <c r="UBR463" s="2"/>
      <c r="UBS463" s="2"/>
      <c r="UBT463" s="2"/>
      <c r="UBU463" s="2"/>
      <c r="UBV463" s="2"/>
      <c r="UBW463" s="2"/>
      <c r="UBX463" s="2"/>
      <c r="UBY463" s="2"/>
      <c r="UBZ463" s="2"/>
      <c r="UCA463" s="2"/>
      <c r="UCB463" s="2"/>
      <c r="UCC463" s="2"/>
      <c r="UCD463" s="2"/>
      <c r="UCE463" s="2"/>
      <c r="UCF463" s="2"/>
      <c r="UCG463" s="2"/>
      <c r="UCH463" s="2"/>
      <c r="UCI463" s="2"/>
      <c r="UCJ463" s="2"/>
      <c r="UCK463" s="2"/>
      <c r="UCL463" s="2"/>
      <c r="UCM463" s="2"/>
      <c r="UCN463" s="2"/>
      <c r="UCO463" s="2"/>
      <c r="UCP463" s="2"/>
      <c r="UCQ463" s="2"/>
      <c r="UCR463" s="2"/>
      <c r="UCS463" s="2"/>
      <c r="UCT463" s="2"/>
      <c r="UCU463" s="2"/>
      <c r="UCV463" s="2"/>
      <c r="UCW463" s="2"/>
      <c r="UCX463" s="2"/>
      <c r="UCY463" s="2"/>
      <c r="UCZ463" s="2"/>
      <c r="UDA463" s="2"/>
      <c r="UDB463" s="2"/>
      <c r="UDC463" s="2"/>
      <c r="UDD463" s="2"/>
      <c r="UDE463" s="2"/>
      <c r="UDF463" s="2"/>
      <c r="UDG463" s="2"/>
      <c r="UDH463" s="2"/>
      <c r="UDI463" s="2"/>
      <c r="UDJ463" s="2"/>
      <c r="UDK463" s="2"/>
      <c r="UDL463" s="2"/>
      <c r="UDM463" s="2"/>
      <c r="UDN463" s="2"/>
      <c r="UDO463" s="2"/>
      <c r="UDP463" s="2"/>
      <c r="UDQ463" s="2"/>
      <c r="UDR463" s="2"/>
      <c r="UDS463" s="2"/>
      <c r="UDT463" s="2"/>
      <c r="UDU463" s="2"/>
      <c r="UDV463" s="2"/>
      <c r="UDW463" s="2"/>
      <c r="UDX463" s="2"/>
      <c r="UDY463" s="2"/>
      <c r="UDZ463" s="2"/>
      <c r="UEA463" s="2"/>
      <c r="UEB463" s="2"/>
      <c r="UEC463" s="2"/>
      <c r="UED463" s="2"/>
      <c r="UEE463" s="2"/>
      <c r="UEF463" s="2"/>
      <c r="UEG463" s="2"/>
      <c r="UEH463" s="2"/>
      <c r="UEI463" s="2"/>
      <c r="UEJ463" s="2"/>
      <c r="UEK463" s="2"/>
      <c r="UEL463" s="2"/>
      <c r="UEM463" s="2"/>
      <c r="UEN463" s="2"/>
      <c r="UEO463" s="2"/>
      <c r="UEP463" s="2"/>
      <c r="UEQ463" s="2"/>
      <c r="UER463" s="2"/>
      <c r="UES463" s="2"/>
      <c r="UET463" s="2"/>
      <c r="UEU463" s="2"/>
      <c r="UEV463" s="2"/>
      <c r="UEW463" s="2"/>
      <c r="UEX463" s="2"/>
      <c r="UEY463" s="2"/>
      <c r="UEZ463" s="2"/>
      <c r="UFA463" s="2"/>
      <c r="UFB463" s="2"/>
      <c r="UFC463" s="2"/>
      <c r="UFD463" s="2"/>
      <c r="UFE463" s="2"/>
      <c r="UFF463" s="2"/>
      <c r="UFG463" s="2"/>
      <c r="UFH463" s="2"/>
      <c r="UFI463" s="2"/>
      <c r="UFJ463" s="2"/>
      <c r="UFK463" s="2"/>
      <c r="UFL463" s="2"/>
      <c r="UFM463" s="2"/>
      <c r="UFN463" s="2"/>
      <c r="UFO463" s="2"/>
      <c r="UFP463" s="2"/>
      <c r="UFQ463" s="2"/>
      <c r="UFR463" s="2"/>
      <c r="UFS463" s="2"/>
      <c r="UFT463" s="2"/>
      <c r="UFU463" s="2"/>
      <c r="UFV463" s="2"/>
      <c r="UFW463" s="2"/>
      <c r="UFX463" s="2"/>
      <c r="UFY463" s="2"/>
      <c r="UFZ463" s="2"/>
      <c r="UGA463" s="2"/>
      <c r="UGB463" s="2"/>
      <c r="UGC463" s="2"/>
      <c r="UGD463" s="2"/>
      <c r="UGE463" s="2"/>
      <c r="UGF463" s="2"/>
      <c r="UGG463" s="2"/>
      <c r="UGH463" s="2"/>
      <c r="UGI463" s="2"/>
      <c r="UGJ463" s="2"/>
      <c r="UGK463" s="2"/>
      <c r="UGL463" s="2"/>
      <c r="UGM463" s="2"/>
      <c r="UGN463" s="2"/>
      <c r="UGO463" s="2"/>
      <c r="UGP463" s="2"/>
      <c r="UGQ463" s="2"/>
      <c r="UGR463" s="2"/>
      <c r="UGS463" s="2"/>
      <c r="UGT463" s="2"/>
      <c r="UGU463" s="2"/>
      <c r="UGV463" s="2"/>
      <c r="UGW463" s="2"/>
      <c r="UGX463" s="2"/>
      <c r="UGY463" s="2"/>
      <c r="UGZ463" s="2"/>
      <c r="UHA463" s="2"/>
      <c r="UHB463" s="2"/>
      <c r="UHC463" s="2"/>
      <c r="UHD463" s="2"/>
      <c r="UHE463" s="2"/>
      <c r="UHF463" s="2"/>
      <c r="UHG463" s="2"/>
      <c r="UHH463" s="2"/>
      <c r="UHI463" s="2"/>
      <c r="UHJ463" s="2"/>
      <c r="UHK463" s="2"/>
      <c r="UHL463" s="2"/>
      <c r="UHM463" s="2"/>
      <c r="UHN463" s="2"/>
      <c r="UHO463" s="2"/>
      <c r="UHP463" s="2"/>
      <c r="UHQ463" s="2"/>
      <c r="UHR463" s="2"/>
      <c r="UHS463" s="2"/>
      <c r="UHT463" s="2"/>
      <c r="UHU463" s="2"/>
      <c r="UHV463" s="2"/>
      <c r="UHW463" s="2"/>
      <c r="UHX463" s="2"/>
      <c r="UHY463" s="2"/>
      <c r="UHZ463" s="2"/>
      <c r="UIA463" s="2"/>
      <c r="UIB463" s="2"/>
      <c r="UIC463" s="2"/>
      <c r="UID463" s="2"/>
      <c r="UIE463" s="2"/>
      <c r="UIF463" s="2"/>
      <c r="UIG463" s="2"/>
      <c r="UIH463" s="2"/>
      <c r="UII463" s="2"/>
      <c r="UIJ463" s="2"/>
      <c r="UIK463" s="2"/>
      <c r="UIL463" s="2"/>
      <c r="UIM463" s="2"/>
      <c r="UIN463" s="2"/>
      <c r="UIO463" s="2"/>
      <c r="UIP463" s="2"/>
      <c r="UIQ463" s="2"/>
      <c r="UIR463" s="2"/>
      <c r="UIS463" s="2"/>
      <c r="UIT463" s="2"/>
      <c r="UIU463" s="2"/>
      <c r="UIV463" s="2"/>
      <c r="UIW463" s="2"/>
      <c r="UIX463" s="2"/>
      <c r="UIY463" s="2"/>
      <c r="UIZ463" s="2"/>
      <c r="UJA463" s="2"/>
      <c r="UJB463" s="2"/>
      <c r="UJC463" s="2"/>
      <c r="UJD463" s="2"/>
      <c r="UJE463" s="2"/>
      <c r="UJF463" s="2"/>
      <c r="UJG463" s="2"/>
      <c r="UJH463" s="2"/>
      <c r="UJI463" s="2"/>
      <c r="UJJ463" s="2"/>
      <c r="UJK463" s="2"/>
      <c r="UJL463" s="2"/>
      <c r="UJM463" s="2"/>
      <c r="UJN463" s="2"/>
      <c r="UJO463" s="2"/>
      <c r="UJP463" s="2"/>
      <c r="UJQ463" s="2"/>
      <c r="UJR463" s="2"/>
      <c r="UJS463" s="2"/>
      <c r="UJT463" s="2"/>
      <c r="UJU463" s="2"/>
      <c r="UJV463" s="2"/>
      <c r="UJW463" s="2"/>
      <c r="UJX463" s="2"/>
      <c r="UJY463" s="2"/>
      <c r="UJZ463" s="2"/>
      <c r="UKA463" s="2"/>
      <c r="UKB463" s="2"/>
      <c r="UKC463" s="2"/>
      <c r="UKD463" s="2"/>
      <c r="UKE463" s="2"/>
      <c r="UKF463" s="2"/>
      <c r="UKG463" s="2"/>
      <c r="UKH463" s="2"/>
      <c r="UKI463" s="2"/>
      <c r="UKJ463" s="2"/>
      <c r="UKK463" s="2"/>
      <c r="UKL463" s="2"/>
      <c r="UKM463" s="2"/>
      <c r="UKN463" s="2"/>
      <c r="UKO463" s="2"/>
      <c r="UKP463" s="2"/>
      <c r="UKQ463" s="2"/>
      <c r="UKR463" s="2"/>
      <c r="UKS463" s="2"/>
      <c r="UKT463" s="2"/>
      <c r="UKU463" s="2"/>
      <c r="UKV463" s="2"/>
      <c r="UKW463" s="2"/>
      <c r="UKX463" s="2"/>
      <c r="UKY463" s="2"/>
      <c r="UKZ463" s="2"/>
      <c r="ULA463" s="2"/>
      <c r="ULB463" s="2"/>
      <c r="ULC463" s="2"/>
      <c r="ULD463" s="2"/>
      <c r="ULE463" s="2"/>
      <c r="ULF463" s="2"/>
      <c r="ULG463" s="2"/>
      <c r="ULH463" s="2"/>
      <c r="ULI463" s="2"/>
      <c r="ULJ463" s="2"/>
      <c r="ULK463" s="2"/>
      <c r="ULL463" s="2"/>
      <c r="ULM463" s="2"/>
      <c r="ULN463" s="2"/>
      <c r="ULO463" s="2"/>
      <c r="ULP463" s="2"/>
      <c r="ULQ463" s="2"/>
      <c r="ULR463" s="2"/>
      <c r="ULS463" s="2"/>
      <c r="ULT463" s="2"/>
      <c r="ULU463" s="2"/>
      <c r="ULV463" s="2"/>
      <c r="ULW463" s="2"/>
      <c r="ULX463" s="2"/>
      <c r="ULY463" s="2"/>
      <c r="ULZ463" s="2"/>
      <c r="UMA463" s="2"/>
      <c r="UMB463" s="2"/>
      <c r="UMC463" s="2"/>
      <c r="UMD463" s="2"/>
      <c r="UME463" s="2"/>
      <c r="UMF463" s="2"/>
      <c r="UMG463" s="2"/>
      <c r="UMH463" s="2"/>
      <c r="UMI463" s="2"/>
      <c r="UMJ463" s="2"/>
      <c r="UMK463" s="2"/>
      <c r="UML463" s="2"/>
      <c r="UMM463" s="2"/>
      <c r="UMN463" s="2"/>
      <c r="UMO463" s="2"/>
      <c r="UMP463" s="2"/>
      <c r="UMQ463" s="2"/>
      <c r="UMR463" s="2"/>
      <c r="UMS463" s="2"/>
      <c r="UMT463" s="2"/>
      <c r="UMU463" s="2"/>
      <c r="UMV463" s="2"/>
      <c r="UMW463" s="2"/>
      <c r="UMX463" s="2"/>
      <c r="UMY463" s="2"/>
      <c r="UMZ463" s="2"/>
      <c r="UNA463" s="2"/>
      <c r="UNB463" s="2"/>
      <c r="UNC463" s="2"/>
      <c r="UND463" s="2"/>
      <c r="UNE463" s="2"/>
      <c r="UNF463" s="2"/>
      <c r="UNG463" s="2"/>
      <c r="UNH463" s="2"/>
      <c r="UNI463" s="2"/>
      <c r="UNJ463" s="2"/>
      <c r="UNK463" s="2"/>
      <c r="UNL463" s="2"/>
      <c r="UNM463" s="2"/>
      <c r="UNN463" s="2"/>
      <c r="UNO463" s="2"/>
      <c r="UNP463" s="2"/>
      <c r="UNQ463" s="2"/>
      <c r="UNR463" s="2"/>
      <c r="UNS463" s="2"/>
      <c r="UNT463" s="2"/>
      <c r="UNU463" s="2"/>
      <c r="UNV463" s="2"/>
      <c r="UNW463" s="2"/>
      <c r="UNX463" s="2"/>
      <c r="UNY463" s="2"/>
      <c r="UNZ463" s="2"/>
      <c r="UOA463" s="2"/>
      <c r="UOB463" s="2"/>
      <c r="UOC463" s="2"/>
      <c r="UOD463" s="2"/>
      <c r="UOE463" s="2"/>
      <c r="UOF463" s="2"/>
      <c r="UOG463" s="2"/>
      <c r="UOH463" s="2"/>
      <c r="UOI463" s="2"/>
      <c r="UOJ463" s="2"/>
      <c r="UOK463" s="2"/>
      <c r="UOL463" s="2"/>
      <c r="UOM463" s="2"/>
      <c r="UON463" s="2"/>
      <c r="UOO463" s="2"/>
      <c r="UOP463" s="2"/>
      <c r="UOQ463" s="2"/>
      <c r="UOR463" s="2"/>
      <c r="UOS463" s="2"/>
      <c r="UOT463" s="2"/>
      <c r="UOU463" s="2"/>
      <c r="UOV463" s="2"/>
      <c r="UOW463" s="2"/>
      <c r="UOX463" s="2"/>
      <c r="UOY463" s="2"/>
      <c r="UOZ463" s="2"/>
      <c r="UPA463" s="2"/>
      <c r="UPB463" s="2"/>
      <c r="UPC463" s="2"/>
      <c r="UPD463" s="2"/>
      <c r="UPE463" s="2"/>
      <c r="UPF463" s="2"/>
      <c r="UPG463" s="2"/>
      <c r="UPH463" s="2"/>
      <c r="UPI463" s="2"/>
      <c r="UPJ463" s="2"/>
      <c r="UPK463" s="2"/>
      <c r="UPL463" s="2"/>
      <c r="UPM463" s="2"/>
      <c r="UPN463" s="2"/>
      <c r="UPO463" s="2"/>
      <c r="UPP463" s="2"/>
      <c r="UPQ463" s="2"/>
      <c r="UPR463" s="2"/>
      <c r="UPS463" s="2"/>
      <c r="UPT463" s="2"/>
      <c r="UPU463" s="2"/>
      <c r="UPV463" s="2"/>
      <c r="UPW463" s="2"/>
      <c r="UPX463" s="2"/>
      <c r="UPY463" s="2"/>
      <c r="UPZ463" s="2"/>
      <c r="UQA463" s="2"/>
      <c r="UQB463" s="2"/>
      <c r="UQC463" s="2"/>
      <c r="UQD463" s="2"/>
      <c r="UQE463" s="2"/>
      <c r="UQF463" s="2"/>
      <c r="UQG463" s="2"/>
      <c r="UQH463" s="2"/>
      <c r="UQI463" s="2"/>
      <c r="UQJ463" s="2"/>
      <c r="UQK463" s="2"/>
      <c r="UQL463" s="2"/>
      <c r="UQM463" s="2"/>
      <c r="UQN463" s="2"/>
      <c r="UQO463" s="2"/>
      <c r="UQP463" s="2"/>
      <c r="UQQ463" s="2"/>
      <c r="UQR463" s="2"/>
      <c r="UQS463" s="2"/>
      <c r="UQT463" s="2"/>
      <c r="UQU463" s="2"/>
      <c r="UQV463" s="2"/>
      <c r="UQW463" s="2"/>
      <c r="UQX463" s="2"/>
      <c r="UQY463" s="2"/>
      <c r="UQZ463" s="2"/>
      <c r="URA463" s="2"/>
      <c r="URB463" s="2"/>
      <c r="URC463" s="2"/>
      <c r="URD463" s="2"/>
      <c r="URE463" s="2"/>
      <c r="URF463" s="2"/>
      <c r="URG463" s="2"/>
      <c r="URH463" s="2"/>
      <c r="URI463" s="2"/>
      <c r="URJ463" s="2"/>
      <c r="URK463" s="2"/>
      <c r="URL463" s="2"/>
      <c r="URM463" s="2"/>
      <c r="URN463" s="2"/>
      <c r="URO463" s="2"/>
      <c r="URP463" s="2"/>
      <c r="URQ463" s="2"/>
      <c r="URR463" s="2"/>
      <c r="URS463" s="2"/>
      <c r="URT463" s="2"/>
      <c r="URU463" s="2"/>
      <c r="URV463" s="2"/>
      <c r="URW463" s="2"/>
      <c r="URX463" s="2"/>
      <c r="URY463" s="2"/>
      <c r="URZ463" s="2"/>
      <c r="USA463" s="2"/>
      <c r="USB463" s="2"/>
      <c r="USC463" s="2"/>
      <c r="USD463" s="2"/>
      <c r="USE463" s="2"/>
      <c r="USF463" s="2"/>
      <c r="USG463" s="2"/>
      <c r="USH463" s="2"/>
      <c r="USI463" s="2"/>
      <c r="USJ463" s="2"/>
      <c r="USK463" s="2"/>
      <c r="USL463" s="2"/>
      <c r="USM463" s="2"/>
      <c r="USN463" s="2"/>
      <c r="USO463" s="2"/>
      <c r="USP463" s="2"/>
      <c r="USQ463" s="2"/>
      <c r="USR463" s="2"/>
      <c r="USS463" s="2"/>
      <c r="UST463" s="2"/>
      <c r="USU463" s="2"/>
      <c r="USV463" s="2"/>
      <c r="USW463" s="2"/>
      <c r="USX463" s="2"/>
      <c r="USY463" s="2"/>
      <c r="USZ463" s="2"/>
      <c r="UTA463" s="2"/>
      <c r="UTB463" s="2"/>
      <c r="UTC463" s="2"/>
      <c r="UTD463" s="2"/>
      <c r="UTE463" s="2"/>
      <c r="UTF463" s="2"/>
      <c r="UTG463" s="2"/>
      <c r="UTH463" s="2"/>
      <c r="UTI463" s="2"/>
      <c r="UTJ463" s="2"/>
      <c r="UTK463" s="2"/>
      <c r="UTL463" s="2"/>
      <c r="UTM463" s="2"/>
      <c r="UTN463" s="2"/>
      <c r="UTO463" s="2"/>
      <c r="UTP463" s="2"/>
      <c r="UTQ463" s="2"/>
      <c r="UTR463" s="2"/>
      <c r="UTS463" s="2"/>
      <c r="UTT463" s="2"/>
      <c r="UTU463" s="2"/>
      <c r="UTV463" s="2"/>
      <c r="UTW463" s="2"/>
      <c r="UTX463" s="2"/>
      <c r="UTY463" s="2"/>
      <c r="UTZ463" s="2"/>
      <c r="UUA463" s="2"/>
      <c r="UUB463" s="2"/>
      <c r="UUC463" s="2"/>
      <c r="UUD463" s="2"/>
      <c r="UUE463" s="2"/>
      <c r="UUF463" s="2"/>
      <c r="UUG463" s="2"/>
      <c r="UUH463" s="2"/>
      <c r="UUI463" s="2"/>
      <c r="UUJ463" s="2"/>
      <c r="UUK463" s="2"/>
      <c r="UUL463" s="2"/>
      <c r="UUM463" s="2"/>
      <c r="UUN463" s="2"/>
      <c r="UUO463" s="2"/>
      <c r="UUP463" s="2"/>
      <c r="UUQ463" s="2"/>
      <c r="UUR463" s="2"/>
      <c r="UUS463" s="2"/>
      <c r="UUT463" s="2"/>
      <c r="UUU463" s="2"/>
      <c r="UUV463" s="2"/>
      <c r="UUW463" s="2"/>
      <c r="UUX463" s="2"/>
      <c r="UUY463" s="2"/>
      <c r="UUZ463" s="2"/>
      <c r="UVA463" s="2"/>
      <c r="UVB463" s="2"/>
      <c r="UVC463" s="2"/>
      <c r="UVD463" s="2"/>
      <c r="UVE463" s="2"/>
      <c r="UVF463" s="2"/>
      <c r="UVG463" s="2"/>
      <c r="UVH463" s="2"/>
      <c r="UVI463" s="2"/>
      <c r="UVJ463" s="2"/>
      <c r="UVK463" s="2"/>
      <c r="UVL463" s="2"/>
      <c r="UVM463" s="2"/>
      <c r="UVN463" s="2"/>
      <c r="UVO463" s="2"/>
      <c r="UVP463" s="2"/>
      <c r="UVQ463" s="2"/>
      <c r="UVR463" s="2"/>
      <c r="UVS463" s="2"/>
      <c r="UVT463" s="2"/>
      <c r="UVU463" s="2"/>
      <c r="UVV463" s="2"/>
      <c r="UVW463" s="2"/>
      <c r="UVX463" s="2"/>
      <c r="UVY463" s="2"/>
      <c r="UVZ463" s="2"/>
      <c r="UWA463" s="2"/>
      <c r="UWB463" s="2"/>
      <c r="UWC463" s="2"/>
      <c r="UWD463" s="2"/>
      <c r="UWE463" s="2"/>
      <c r="UWF463" s="2"/>
      <c r="UWG463" s="2"/>
      <c r="UWH463" s="2"/>
      <c r="UWI463" s="2"/>
      <c r="UWJ463" s="2"/>
      <c r="UWK463" s="2"/>
      <c r="UWL463" s="2"/>
      <c r="UWM463" s="2"/>
      <c r="UWN463" s="2"/>
      <c r="UWO463" s="2"/>
      <c r="UWP463" s="2"/>
      <c r="UWQ463" s="2"/>
      <c r="UWR463" s="2"/>
      <c r="UWS463" s="2"/>
      <c r="UWT463" s="2"/>
      <c r="UWU463" s="2"/>
      <c r="UWV463" s="2"/>
      <c r="UWW463" s="2"/>
      <c r="UWX463" s="2"/>
      <c r="UWY463" s="2"/>
      <c r="UWZ463" s="2"/>
      <c r="UXA463" s="2"/>
      <c r="UXB463" s="2"/>
      <c r="UXC463" s="2"/>
      <c r="UXD463" s="2"/>
      <c r="UXE463" s="2"/>
      <c r="UXF463" s="2"/>
      <c r="UXG463" s="2"/>
      <c r="UXH463" s="2"/>
      <c r="UXI463" s="2"/>
      <c r="UXJ463" s="2"/>
      <c r="UXK463" s="2"/>
      <c r="UXL463" s="2"/>
      <c r="UXM463" s="2"/>
      <c r="UXN463" s="2"/>
      <c r="UXO463" s="2"/>
      <c r="UXP463" s="2"/>
      <c r="UXQ463" s="2"/>
      <c r="UXR463" s="2"/>
      <c r="UXS463" s="2"/>
      <c r="UXT463" s="2"/>
      <c r="UXU463" s="2"/>
      <c r="UXV463" s="2"/>
      <c r="UXW463" s="2"/>
      <c r="UXX463" s="2"/>
      <c r="UXY463" s="2"/>
      <c r="UXZ463" s="2"/>
      <c r="UYA463" s="2"/>
      <c r="UYB463" s="2"/>
      <c r="UYC463" s="2"/>
      <c r="UYD463" s="2"/>
      <c r="UYE463" s="2"/>
      <c r="UYF463" s="2"/>
      <c r="UYG463" s="2"/>
      <c r="UYH463" s="2"/>
      <c r="UYI463" s="2"/>
      <c r="UYJ463" s="2"/>
      <c r="UYK463" s="2"/>
      <c r="UYL463" s="2"/>
      <c r="UYM463" s="2"/>
      <c r="UYN463" s="2"/>
      <c r="UYO463" s="2"/>
      <c r="UYP463" s="2"/>
      <c r="UYQ463" s="2"/>
      <c r="UYR463" s="2"/>
      <c r="UYS463" s="2"/>
      <c r="UYT463" s="2"/>
      <c r="UYU463" s="2"/>
      <c r="UYV463" s="2"/>
      <c r="UYW463" s="2"/>
      <c r="UYX463" s="2"/>
      <c r="UYY463" s="2"/>
      <c r="UYZ463" s="2"/>
      <c r="UZA463" s="2"/>
      <c r="UZB463" s="2"/>
      <c r="UZC463" s="2"/>
      <c r="UZD463" s="2"/>
      <c r="UZE463" s="2"/>
      <c r="UZF463" s="2"/>
      <c r="UZG463" s="2"/>
      <c r="UZH463" s="2"/>
      <c r="UZI463" s="2"/>
      <c r="UZJ463" s="2"/>
      <c r="UZK463" s="2"/>
      <c r="UZL463" s="2"/>
      <c r="UZM463" s="2"/>
      <c r="UZN463" s="2"/>
      <c r="UZO463" s="2"/>
      <c r="UZP463" s="2"/>
      <c r="UZQ463" s="2"/>
      <c r="UZR463" s="2"/>
      <c r="UZS463" s="2"/>
      <c r="UZT463" s="2"/>
      <c r="UZU463" s="2"/>
      <c r="UZV463" s="2"/>
      <c r="UZW463" s="2"/>
      <c r="UZX463" s="2"/>
      <c r="UZY463" s="2"/>
      <c r="UZZ463" s="2"/>
      <c r="VAA463" s="2"/>
      <c r="VAB463" s="2"/>
      <c r="VAC463" s="2"/>
      <c r="VAD463" s="2"/>
      <c r="VAE463" s="2"/>
      <c r="VAF463" s="2"/>
      <c r="VAG463" s="2"/>
      <c r="VAH463" s="2"/>
      <c r="VAI463" s="2"/>
      <c r="VAJ463" s="2"/>
      <c r="VAK463" s="2"/>
      <c r="VAL463" s="2"/>
      <c r="VAM463" s="2"/>
      <c r="VAN463" s="2"/>
      <c r="VAO463" s="2"/>
      <c r="VAP463" s="2"/>
      <c r="VAQ463" s="2"/>
      <c r="VAR463" s="2"/>
      <c r="VAS463" s="2"/>
      <c r="VAT463" s="2"/>
      <c r="VAU463" s="2"/>
      <c r="VAV463" s="2"/>
      <c r="VAW463" s="2"/>
      <c r="VAX463" s="2"/>
      <c r="VAY463" s="2"/>
      <c r="VAZ463" s="2"/>
      <c r="VBA463" s="2"/>
      <c r="VBB463" s="2"/>
      <c r="VBC463" s="2"/>
      <c r="VBD463" s="2"/>
      <c r="VBE463" s="2"/>
      <c r="VBF463" s="2"/>
      <c r="VBG463" s="2"/>
      <c r="VBH463" s="2"/>
      <c r="VBI463" s="2"/>
      <c r="VBJ463" s="2"/>
      <c r="VBK463" s="2"/>
      <c r="VBL463" s="2"/>
      <c r="VBM463" s="2"/>
      <c r="VBN463" s="2"/>
      <c r="VBO463" s="2"/>
      <c r="VBP463" s="2"/>
      <c r="VBQ463" s="2"/>
      <c r="VBR463" s="2"/>
      <c r="VBS463" s="2"/>
      <c r="VBT463" s="2"/>
      <c r="VBU463" s="2"/>
      <c r="VBV463" s="2"/>
      <c r="VBW463" s="2"/>
      <c r="VBX463" s="2"/>
      <c r="VBY463" s="2"/>
      <c r="VBZ463" s="2"/>
      <c r="VCA463" s="2"/>
      <c r="VCB463" s="2"/>
      <c r="VCC463" s="2"/>
      <c r="VCD463" s="2"/>
      <c r="VCE463" s="2"/>
      <c r="VCF463" s="2"/>
      <c r="VCG463" s="2"/>
      <c r="VCH463" s="2"/>
      <c r="VCI463" s="2"/>
      <c r="VCJ463" s="2"/>
      <c r="VCK463" s="2"/>
      <c r="VCL463" s="2"/>
      <c r="VCM463" s="2"/>
      <c r="VCN463" s="2"/>
      <c r="VCO463" s="2"/>
      <c r="VCP463" s="2"/>
      <c r="VCQ463" s="2"/>
      <c r="VCR463" s="2"/>
      <c r="VCS463" s="2"/>
      <c r="VCT463" s="2"/>
      <c r="VCU463" s="2"/>
      <c r="VCV463" s="2"/>
      <c r="VCW463" s="2"/>
      <c r="VCX463" s="2"/>
      <c r="VCY463" s="2"/>
      <c r="VCZ463" s="2"/>
      <c r="VDA463" s="2"/>
      <c r="VDB463" s="2"/>
      <c r="VDC463" s="2"/>
      <c r="VDD463" s="2"/>
      <c r="VDE463" s="2"/>
      <c r="VDF463" s="2"/>
      <c r="VDG463" s="2"/>
      <c r="VDH463" s="2"/>
      <c r="VDI463" s="2"/>
      <c r="VDJ463" s="2"/>
      <c r="VDK463" s="2"/>
      <c r="VDL463" s="2"/>
      <c r="VDM463" s="2"/>
      <c r="VDN463" s="2"/>
      <c r="VDO463" s="2"/>
      <c r="VDP463" s="2"/>
      <c r="VDQ463" s="2"/>
      <c r="VDR463" s="2"/>
      <c r="VDS463" s="2"/>
      <c r="VDT463" s="2"/>
      <c r="VDU463" s="2"/>
      <c r="VDV463" s="2"/>
      <c r="VDW463" s="2"/>
      <c r="VDX463" s="2"/>
      <c r="VDY463" s="2"/>
      <c r="VDZ463" s="2"/>
      <c r="VEA463" s="2"/>
      <c r="VEB463" s="2"/>
      <c r="VEC463" s="2"/>
      <c r="VED463" s="2"/>
      <c r="VEE463" s="2"/>
      <c r="VEF463" s="2"/>
      <c r="VEG463" s="2"/>
      <c r="VEH463" s="2"/>
      <c r="VEI463" s="2"/>
      <c r="VEJ463" s="2"/>
      <c r="VEK463" s="2"/>
      <c r="VEL463" s="2"/>
      <c r="VEM463" s="2"/>
      <c r="VEN463" s="2"/>
      <c r="VEO463" s="2"/>
      <c r="VEP463" s="2"/>
      <c r="VEQ463" s="2"/>
      <c r="VER463" s="2"/>
      <c r="VES463" s="2"/>
      <c r="VET463" s="2"/>
      <c r="VEU463" s="2"/>
      <c r="VEV463" s="2"/>
      <c r="VEW463" s="2"/>
      <c r="VEX463" s="2"/>
      <c r="VEY463" s="2"/>
      <c r="VEZ463" s="2"/>
      <c r="VFA463" s="2"/>
      <c r="VFB463" s="2"/>
      <c r="VFC463" s="2"/>
      <c r="VFD463" s="2"/>
      <c r="VFE463" s="2"/>
      <c r="VFF463" s="2"/>
      <c r="VFG463" s="2"/>
      <c r="VFH463" s="2"/>
      <c r="VFI463" s="2"/>
      <c r="VFJ463" s="2"/>
      <c r="VFK463" s="2"/>
      <c r="VFL463" s="2"/>
      <c r="VFM463" s="2"/>
      <c r="VFN463" s="2"/>
      <c r="VFO463" s="2"/>
      <c r="VFP463" s="2"/>
      <c r="VFQ463" s="2"/>
      <c r="VFR463" s="2"/>
      <c r="VFS463" s="2"/>
      <c r="VFT463" s="2"/>
      <c r="VFU463" s="2"/>
      <c r="VFV463" s="2"/>
      <c r="VFW463" s="2"/>
      <c r="VFX463" s="2"/>
      <c r="VFY463" s="2"/>
      <c r="VFZ463" s="2"/>
      <c r="VGA463" s="2"/>
      <c r="VGB463" s="2"/>
      <c r="VGC463" s="2"/>
      <c r="VGD463" s="2"/>
      <c r="VGE463" s="2"/>
      <c r="VGF463" s="2"/>
      <c r="VGG463" s="2"/>
      <c r="VGH463" s="2"/>
      <c r="VGI463" s="2"/>
      <c r="VGJ463" s="2"/>
      <c r="VGK463" s="2"/>
      <c r="VGL463" s="2"/>
      <c r="VGM463" s="2"/>
      <c r="VGN463" s="2"/>
      <c r="VGO463" s="2"/>
      <c r="VGP463" s="2"/>
      <c r="VGQ463" s="2"/>
      <c r="VGR463" s="2"/>
      <c r="VGS463" s="2"/>
      <c r="VGT463" s="2"/>
      <c r="VGU463" s="2"/>
      <c r="VGV463" s="2"/>
      <c r="VGW463" s="2"/>
      <c r="VGX463" s="2"/>
      <c r="VGY463" s="2"/>
      <c r="VGZ463" s="2"/>
      <c r="VHA463" s="2"/>
      <c r="VHB463" s="2"/>
      <c r="VHC463" s="2"/>
      <c r="VHD463" s="2"/>
      <c r="VHE463" s="2"/>
      <c r="VHF463" s="2"/>
      <c r="VHG463" s="2"/>
      <c r="VHH463" s="2"/>
      <c r="VHI463" s="2"/>
      <c r="VHJ463" s="2"/>
      <c r="VHK463" s="2"/>
      <c r="VHL463" s="2"/>
      <c r="VHM463" s="2"/>
      <c r="VHN463" s="2"/>
      <c r="VHO463" s="2"/>
      <c r="VHP463" s="2"/>
      <c r="VHQ463" s="2"/>
      <c r="VHR463" s="2"/>
      <c r="VHS463" s="2"/>
      <c r="VHT463" s="2"/>
      <c r="VHU463" s="2"/>
      <c r="VHV463" s="2"/>
      <c r="VHW463" s="2"/>
      <c r="VHX463" s="2"/>
      <c r="VHY463" s="2"/>
      <c r="VHZ463" s="2"/>
      <c r="VIA463" s="2"/>
      <c r="VIB463" s="2"/>
      <c r="VIC463" s="2"/>
      <c r="VID463" s="2"/>
      <c r="VIE463" s="2"/>
      <c r="VIF463" s="2"/>
      <c r="VIG463" s="2"/>
      <c r="VIH463" s="2"/>
      <c r="VII463" s="2"/>
      <c r="VIJ463" s="2"/>
      <c r="VIK463" s="2"/>
      <c r="VIL463" s="2"/>
      <c r="VIM463" s="2"/>
      <c r="VIN463" s="2"/>
      <c r="VIO463" s="2"/>
      <c r="VIP463" s="2"/>
      <c r="VIQ463" s="2"/>
      <c r="VIR463" s="2"/>
      <c r="VIS463" s="2"/>
      <c r="VIT463" s="2"/>
      <c r="VIU463" s="2"/>
      <c r="VIV463" s="2"/>
      <c r="VIW463" s="2"/>
      <c r="VIX463" s="2"/>
      <c r="VIY463" s="2"/>
      <c r="VIZ463" s="2"/>
      <c r="VJA463" s="2"/>
      <c r="VJB463" s="2"/>
      <c r="VJC463" s="2"/>
      <c r="VJD463" s="2"/>
      <c r="VJE463" s="2"/>
      <c r="VJF463" s="2"/>
      <c r="VJG463" s="2"/>
      <c r="VJH463" s="2"/>
      <c r="VJI463" s="2"/>
      <c r="VJJ463" s="2"/>
      <c r="VJK463" s="2"/>
      <c r="VJL463" s="2"/>
      <c r="VJM463" s="2"/>
      <c r="VJN463" s="2"/>
      <c r="VJO463" s="2"/>
      <c r="VJP463" s="2"/>
      <c r="VJQ463" s="2"/>
      <c r="VJR463" s="2"/>
      <c r="VJS463" s="2"/>
      <c r="VJT463" s="2"/>
      <c r="VJU463" s="2"/>
      <c r="VJV463" s="2"/>
      <c r="VJW463" s="2"/>
      <c r="VJX463" s="2"/>
      <c r="VJY463" s="2"/>
      <c r="VJZ463" s="2"/>
      <c r="VKA463" s="2"/>
      <c r="VKB463" s="2"/>
      <c r="VKC463" s="2"/>
      <c r="VKD463" s="2"/>
      <c r="VKE463" s="2"/>
      <c r="VKF463" s="2"/>
      <c r="VKG463" s="2"/>
      <c r="VKH463" s="2"/>
      <c r="VKI463" s="2"/>
      <c r="VKJ463" s="2"/>
      <c r="VKK463" s="2"/>
      <c r="VKL463" s="2"/>
      <c r="VKM463" s="2"/>
      <c r="VKN463" s="2"/>
      <c r="VKO463" s="2"/>
      <c r="VKP463" s="2"/>
      <c r="VKQ463" s="2"/>
      <c r="VKR463" s="2"/>
      <c r="VKS463" s="2"/>
      <c r="VKT463" s="2"/>
      <c r="VKU463" s="2"/>
      <c r="VKV463" s="2"/>
      <c r="VKW463" s="2"/>
      <c r="VKX463" s="2"/>
      <c r="VKY463" s="2"/>
      <c r="VKZ463" s="2"/>
      <c r="VLA463" s="2"/>
      <c r="VLB463" s="2"/>
      <c r="VLC463" s="2"/>
      <c r="VLD463" s="2"/>
      <c r="VLE463" s="2"/>
      <c r="VLF463" s="2"/>
      <c r="VLG463" s="2"/>
      <c r="VLH463" s="2"/>
      <c r="VLI463" s="2"/>
      <c r="VLJ463" s="2"/>
      <c r="VLK463" s="2"/>
      <c r="VLL463" s="2"/>
      <c r="VLM463" s="2"/>
      <c r="VLN463" s="2"/>
      <c r="VLO463" s="2"/>
      <c r="VLP463" s="2"/>
      <c r="VLQ463" s="2"/>
      <c r="VLR463" s="2"/>
      <c r="VLS463" s="2"/>
      <c r="VLT463" s="2"/>
      <c r="VLU463" s="2"/>
      <c r="VLV463" s="2"/>
      <c r="VLW463" s="2"/>
      <c r="VLX463" s="2"/>
      <c r="VLY463" s="2"/>
      <c r="VLZ463" s="2"/>
      <c r="VMA463" s="2"/>
      <c r="VMB463" s="2"/>
      <c r="VMC463" s="2"/>
      <c r="VMD463" s="2"/>
      <c r="VME463" s="2"/>
      <c r="VMF463" s="2"/>
      <c r="VMG463" s="2"/>
      <c r="VMH463" s="2"/>
      <c r="VMI463" s="2"/>
      <c r="VMJ463" s="2"/>
      <c r="VMK463" s="2"/>
      <c r="VML463" s="2"/>
      <c r="VMM463" s="2"/>
      <c r="VMN463" s="2"/>
      <c r="VMO463" s="2"/>
      <c r="VMP463" s="2"/>
      <c r="VMQ463" s="2"/>
      <c r="VMR463" s="2"/>
      <c r="VMS463" s="2"/>
      <c r="VMT463" s="2"/>
      <c r="VMU463" s="2"/>
      <c r="VMV463" s="2"/>
      <c r="VMW463" s="2"/>
      <c r="VMX463" s="2"/>
      <c r="VMY463" s="2"/>
      <c r="VMZ463" s="2"/>
      <c r="VNA463" s="2"/>
      <c r="VNB463" s="2"/>
      <c r="VNC463" s="2"/>
      <c r="VND463" s="2"/>
      <c r="VNE463" s="2"/>
      <c r="VNF463" s="2"/>
      <c r="VNG463" s="2"/>
      <c r="VNH463" s="2"/>
      <c r="VNI463" s="2"/>
      <c r="VNJ463" s="2"/>
      <c r="VNK463" s="2"/>
      <c r="VNL463" s="2"/>
      <c r="VNM463" s="2"/>
      <c r="VNN463" s="2"/>
      <c r="VNO463" s="2"/>
      <c r="VNP463" s="2"/>
      <c r="VNQ463" s="2"/>
      <c r="VNR463" s="2"/>
      <c r="VNS463" s="2"/>
      <c r="VNT463" s="2"/>
      <c r="VNU463" s="2"/>
      <c r="VNV463" s="2"/>
      <c r="VNW463" s="2"/>
      <c r="VNX463" s="2"/>
      <c r="VNY463" s="2"/>
      <c r="VNZ463" s="2"/>
      <c r="VOA463" s="2"/>
      <c r="VOB463" s="2"/>
      <c r="VOC463" s="2"/>
      <c r="VOD463" s="2"/>
      <c r="VOE463" s="2"/>
      <c r="VOF463" s="2"/>
      <c r="VOG463" s="2"/>
      <c r="VOH463" s="2"/>
      <c r="VOI463" s="2"/>
      <c r="VOJ463" s="2"/>
      <c r="VOK463" s="2"/>
      <c r="VOL463" s="2"/>
      <c r="VOM463" s="2"/>
      <c r="VON463" s="2"/>
      <c r="VOO463" s="2"/>
      <c r="VOP463" s="2"/>
      <c r="VOQ463" s="2"/>
      <c r="VOR463" s="2"/>
      <c r="VOS463" s="2"/>
      <c r="VOT463" s="2"/>
      <c r="VOU463" s="2"/>
      <c r="VOV463" s="2"/>
      <c r="VOW463" s="2"/>
      <c r="VOX463" s="2"/>
      <c r="VOY463" s="2"/>
      <c r="VOZ463" s="2"/>
      <c r="VPA463" s="2"/>
      <c r="VPB463" s="2"/>
      <c r="VPC463" s="2"/>
      <c r="VPD463" s="2"/>
      <c r="VPE463" s="2"/>
      <c r="VPF463" s="2"/>
      <c r="VPG463" s="2"/>
      <c r="VPH463" s="2"/>
      <c r="VPI463" s="2"/>
      <c r="VPJ463" s="2"/>
      <c r="VPK463" s="2"/>
      <c r="VPL463" s="2"/>
      <c r="VPM463" s="2"/>
      <c r="VPN463" s="2"/>
      <c r="VPO463" s="2"/>
      <c r="VPP463" s="2"/>
      <c r="VPQ463" s="2"/>
      <c r="VPR463" s="2"/>
      <c r="VPS463" s="2"/>
      <c r="VPT463" s="2"/>
      <c r="VPU463" s="2"/>
      <c r="VPV463" s="2"/>
      <c r="VPW463" s="2"/>
      <c r="VPX463" s="2"/>
      <c r="VPY463" s="2"/>
      <c r="VPZ463" s="2"/>
      <c r="VQA463" s="2"/>
      <c r="VQB463" s="2"/>
      <c r="VQC463" s="2"/>
      <c r="VQD463" s="2"/>
      <c r="VQE463" s="2"/>
      <c r="VQF463" s="2"/>
      <c r="VQG463" s="2"/>
      <c r="VQH463" s="2"/>
      <c r="VQI463" s="2"/>
      <c r="VQJ463" s="2"/>
      <c r="VQK463" s="2"/>
      <c r="VQL463" s="2"/>
      <c r="VQM463" s="2"/>
      <c r="VQN463" s="2"/>
      <c r="VQO463" s="2"/>
      <c r="VQP463" s="2"/>
      <c r="VQQ463" s="2"/>
      <c r="VQR463" s="2"/>
      <c r="VQS463" s="2"/>
      <c r="VQT463" s="2"/>
      <c r="VQU463" s="2"/>
      <c r="VQV463" s="2"/>
      <c r="VQW463" s="2"/>
      <c r="VQX463" s="2"/>
      <c r="VQY463" s="2"/>
      <c r="VQZ463" s="2"/>
      <c r="VRA463" s="2"/>
      <c r="VRB463" s="2"/>
      <c r="VRC463" s="2"/>
      <c r="VRD463" s="2"/>
      <c r="VRE463" s="2"/>
      <c r="VRF463" s="2"/>
      <c r="VRG463" s="2"/>
      <c r="VRH463" s="2"/>
      <c r="VRI463" s="2"/>
      <c r="VRJ463" s="2"/>
      <c r="VRK463" s="2"/>
      <c r="VRL463" s="2"/>
      <c r="VRM463" s="2"/>
      <c r="VRN463" s="2"/>
      <c r="VRO463" s="2"/>
      <c r="VRP463" s="2"/>
      <c r="VRQ463" s="2"/>
      <c r="VRR463" s="2"/>
      <c r="VRS463" s="2"/>
      <c r="VRT463" s="2"/>
      <c r="VRU463" s="2"/>
      <c r="VRV463" s="2"/>
      <c r="VRW463" s="2"/>
      <c r="VRX463" s="2"/>
      <c r="VRY463" s="2"/>
      <c r="VRZ463" s="2"/>
      <c r="VSA463" s="2"/>
      <c r="VSB463" s="2"/>
      <c r="VSC463" s="2"/>
      <c r="VSD463" s="2"/>
      <c r="VSE463" s="2"/>
      <c r="VSF463" s="2"/>
      <c r="VSG463" s="2"/>
      <c r="VSH463" s="2"/>
      <c r="VSI463" s="2"/>
      <c r="VSJ463" s="2"/>
      <c r="VSK463" s="2"/>
      <c r="VSL463" s="2"/>
      <c r="VSM463" s="2"/>
      <c r="VSN463" s="2"/>
      <c r="VSO463" s="2"/>
      <c r="VSP463" s="2"/>
      <c r="VSQ463" s="2"/>
      <c r="VSR463" s="2"/>
      <c r="VSS463" s="2"/>
      <c r="VST463" s="2"/>
      <c r="VSU463" s="2"/>
      <c r="VSV463" s="2"/>
      <c r="VSW463" s="2"/>
      <c r="VSX463" s="2"/>
      <c r="VSY463" s="2"/>
      <c r="VSZ463" s="2"/>
      <c r="VTA463" s="2"/>
      <c r="VTB463" s="2"/>
      <c r="VTC463" s="2"/>
      <c r="VTD463" s="2"/>
      <c r="VTE463" s="2"/>
      <c r="VTF463" s="2"/>
      <c r="VTG463" s="2"/>
      <c r="VTH463" s="2"/>
      <c r="VTI463" s="2"/>
      <c r="VTJ463" s="2"/>
      <c r="VTK463" s="2"/>
      <c r="VTL463" s="2"/>
      <c r="VTM463" s="2"/>
      <c r="VTN463" s="2"/>
      <c r="VTO463" s="2"/>
      <c r="VTP463" s="2"/>
      <c r="VTQ463" s="2"/>
      <c r="VTR463" s="2"/>
      <c r="VTS463" s="2"/>
      <c r="VTT463" s="2"/>
      <c r="VTU463" s="2"/>
      <c r="VTV463" s="2"/>
      <c r="VTW463" s="2"/>
      <c r="VTX463" s="2"/>
      <c r="VTY463" s="2"/>
      <c r="VTZ463" s="2"/>
      <c r="VUA463" s="2"/>
      <c r="VUB463" s="2"/>
      <c r="VUC463" s="2"/>
      <c r="VUD463" s="2"/>
      <c r="VUE463" s="2"/>
      <c r="VUF463" s="2"/>
      <c r="VUG463" s="2"/>
      <c r="VUH463" s="2"/>
      <c r="VUI463" s="2"/>
      <c r="VUJ463" s="2"/>
      <c r="VUK463" s="2"/>
      <c r="VUL463" s="2"/>
      <c r="VUM463" s="2"/>
      <c r="VUN463" s="2"/>
      <c r="VUO463" s="2"/>
      <c r="VUP463" s="2"/>
      <c r="VUQ463" s="2"/>
      <c r="VUR463" s="2"/>
      <c r="VUS463" s="2"/>
      <c r="VUT463" s="2"/>
      <c r="VUU463" s="2"/>
      <c r="VUV463" s="2"/>
      <c r="VUW463" s="2"/>
      <c r="VUX463" s="2"/>
      <c r="VUY463" s="2"/>
      <c r="VUZ463" s="2"/>
      <c r="VVA463" s="2"/>
      <c r="VVB463" s="2"/>
      <c r="VVC463" s="2"/>
      <c r="VVD463" s="2"/>
      <c r="VVE463" s="2"/>
      <c r="VVF463" s="2"/>
      <c r="VVG463" s="2"/>
      <c r="VVH463" s="2"/>
      <c r="VVI463" s="2"/>
      <c r="VVJ463" s="2"/>
      <c r="VVK463" s="2"/>
      <c r="VVL463" s="2"/>
      <c r="VVM463" s="2"/>
      <c r="VVN463" s="2"/>
      <c r="VVO463" s="2"/>
      <c r="VVP463" s="2"/>
      <c r="VVQ463" s="2"/>
      <c r="VVR463" s="2"/>
      <c r="VVS463" s="2"/>
      <c r="VVT463" s="2"/>
      <c r="VVU463" s="2"/>
      <c r="VVV463" s="2"/>
      <c r="VVW463" s="2"/>
      <c r="VVX463" s="2"/>
      <c r="VVY463" s="2"/>
      <c r="VVZ463" s="2"/>
      <c r="VWA463" s="2"/>
      <c r="VWB463" s="2"/>
      <c r="VWC463" s="2"/>
      <c r="VWD463" s="2"/>
      <c r="VWE463" s="2"/>
      <c r="VWF463" s="2"/>
      <c r="VWG463" s="2"/>
      <c r="VWH463" s="2"/>
      <c r="VWI463" s="2"/>
      <c r="VWJ463" s="2"/>
      <c r="VWK463" s="2"/>
      <c r="VWL463" s="2"/>
      <c r="VWM463" s="2"/>
      <c r="VWN463" s="2"/>
      <c r="VWO463" s="2"/>
      <c r="VWP463" s="2"/>
      <c r="VWQ463" s="2"/>
      <c r="VWR463" s="2"/>
      <c r="VWS463" s="2"/>
      <c r="VWT463" s="2"/>
      <c r="VWU463" s="2"/>
      <c r="VWV463" s="2"/>
      <c r="VWW463" s="2"/>
      <c r="VWX463" s="2"/>
      <c r="VWY463" s="2"/>
      <c r="VWZ463" s="2"/>
      <c r="VXA463" s="2"/>
      <c r="VXB463" s="2"/>
      <c r="VXC463" s="2"/>
      <c r="VXD463" s="2"/>
      <c r="VXE463" s="2"/>
      <c r="VXF463" s="2"/>
      <c r="VXG463" s="2"/>
      <c r="VXH463" s="2"/>
      <c r="VXI463" s="2"/>
      <c r="VXJ463" s="2"/>
      <c r="VXK463" s="2"/>
      <c r="VXL463" s="2"/>
      <c r="VXM463" s="2"/>
      <c r="VXN463" s="2"/>
      <c r="VXO463" s="2"/>
      <c r="VXP463" s="2"/>
      <c r="VXQ463" s="2"/>
      <c r="VXR463" s="2"/>
      <c r="VXS463" s="2"/>
      <c r="VXT463" s="2"/>
      <c r="VXU463" s="2"/>
      <c r="VXV463" s="2"/>
      <c r="VXW463" s="2"/>
      <c r="VXX463" s="2"/>
      <c r="VXY463" s="2"/>
      <c r="VXZ463" s="2"/>
      <c r="VYA463" s="2"/>
      <c r="VYB463" s="2"/>
      <c r="VYC463" s="2"/>
      <c r="VYD463" s="2"/>
      <c r="VYE463" s="2"/>
      <c r="VYF463" s="2"/>
      <c r="VYG463" s="2"/>
      <c r="VYH463" s="2"/>
      <c r="VYI463" s="2"/>
      <c r="VYJ463" s="2"/>
      <c r="VYK463" s="2"/>
      <c r="VYL463" s="2"/>
      <c r="VYM463" s="2"/>
      <c r="VYN463" s="2"/>
      <c r="VYO463" s="2"/>
      <c r="VYP463" s="2"/>
      <c r="VYQ463" s="2"/>
      <c r="VYR463" s="2"/>
      <c r="VYS463" s="2"/>
      <c r="VYT463" s="2"/>
      <c r="VYU463" s="2"/>
      <c r="VYV463" s="2"/>
      <c r="VYW463" s="2"/>
      <c r="VYX463" s="2"/>
      <c r="VYY463" s="2"/>
      <c r="VYZ463" s="2"/>
      <c r="VZA463" s="2"/>
      <c r="VZB463" s="2"/>
      <c r="VZC463" s="2"/>
      <c r="VZD463" s="2"/>
      <c r="VZE463" s="2"/>
      <c r="VZF463" s="2"/>
      <c r="VZG463" s="2"/>
      <c r="VZH463" s="2"/>
      <c r="VZI463" s="2"/>
      <c r="VZJ463" s="2"/>
      <c r="VZK463" s="2"/>
      <c r="VZL463" s="2"/>
      <c r="VZM463" s="2"/>
      <c r="VZN463" s="2"/>
      <c r="VZO463" s="2"/>
      <c r="VZP463" s="2"/>
      <c r="VZQ463" s="2"/>
      <c r="VZR463" s="2"/>
      <c r="VZS463" s="2"/>
      <c r="VZT463" s="2"/>
      <c r="VZU463" s="2"/>
      <c r="VZV463" s="2"/>
      <c r="VZW463" s="2"/>
      <c r="VZX463" s="2"/>
      <c r="VZY463" s="2"/>
      <c r="VZZ463" s="2"/>
      <c r="WAA463" s="2"/>
      <c r="WAB463" s="2"/>
      <c r="WAC463" s="2"/>
      <c r="WAD463" s="2"/>
      <c r="WAE463" s="2"/>
      <c r="WAF463" s="2"/>
      <c r="WAG463" s="2"/>
      <c r="WAH463" s="2"/>
      <c r="WAI463" s="2"/>
      <c r="WAJ463" s="2"/>
      <c r="WAK463" s="2"/>
      <c r="WAL463" s="2"/>
      <c r="WAM463" s="2"/>
      <c r="WAN463" s="2"/>
      <c r="WAO463" s="2"/>
      <c r="WAP463" s="2"/>
      <c r="WAQ463" s="2"/>
      <c r="WAR463" s="2"/>
      <c r="WAS463" s="2"/>
      <c r="WAT463" s="2"/>
      <c r="WAU463" s="2"/>
      <c r="WAV463" s="2"/>
      <c r="WAW463" s="2"/>
      <c r="WAX463" s="2"/>
      <c r="WAY463" s="2"/>
      <c r="WAZ463" s="2"/>
      <c r="WBA463" s="2"/>
      <c r="WBB463" s="2"/>
      <c r="WBC463" s="2"/>
      <c r="WBD463" s="2"/>
      <c r="WBE463" s="2"/>
      <c r="WBF463" s="2"/>
      <c r="WBG463" s="2"/>
      <c r="WBH463" s="2"/>
      <c r="WBI463" s="2"/>
      <c r="WBJ463" s="2"/>
      <c r="WBK463" s="2"/>
      <c r="WBL463" s="2"/>
      <c r="WBM463" s="2"/>
      <c r="WBN463" s="2"/>
      <c r="WBO463" s="2"/>
      <c r="WBP463" s="2"/>
      <c r="WBQ463" s="2"/>
      <c r="WBR463" s="2"/>
      <c r="WBS463" s="2"/>
      <c r="WBT463" s="2"/>
      <c r="WBU463" s="2"/>
      <c r="WBV463" s="2"/>
      <c r="WBW463" s="2"/>
      <c r="WBX463" s="2"/>
      <c r="WBY463" s="2"/>
      <c r="WBZ463" s="2"/>
      <c r="WCA463" s="2"/>
      <c r="WCB463" s="2"/>
      <c r="WCC463" s="2"/>
      <c r="WCD463" s="2"/>
      <c r="WCE463" s="2"/>
      <c r="WCF463" s="2"/>
      <c r="WCG463" s="2"/>
      <c r="WCH463" s="2"/>
      <c r="WCI463" s="2"/>
      <c r="WCJ463" s="2"/>
      <c r="WCK463" s="2"/>
      <c r="WCL463" s="2"/>
      <c r="WCM463" s="2"/>
      <c r="WCN463" s="2"/>
      <c r="WCO463" s="2"/>
      <c r="WCP463" s="2"/>
      <c r="WCQ463" s="2"/>
      <c r="WCR463" s="2"/>
      <c r="WCS463" s="2"/>
      <c r="WCT463" s="2"/>
      <c r="WCU463" s="2"/>
      <c r="WCV463" s="2"/>
      <c r="WCW463" s="2"/>
      <c r="WCX463" s="2"/>
      <c r="WCY463" s="2"/>
      <c r="WCZ463" s="2"/>
      <c r="WDA463" s="2"/>
      <c r="WDB463" s="2"/>
      <c r="WDC463" s="2"/>
      <c r="WDD463" s="2"/>
      <c r="WDE463" s="2"/>
      <c r="WDF463" s="2"/>
      <c r="WDG463" s="2"/>
      <c r="WDH463" s="2"/>
      <c r="WDI463" s="2"/>
      <c r="WDJ463" s="2"/>
      <c r="WDK463" s="2"/>
      <c r="WDL463" s="2"/>
      <c r="WDM463" s="2"/>
      <c r="WDN463" s="2"/>
      <c r="WDO463" s="2"/>
      <c r="WDP463" s="2"/>
      <c r="WDQ463" s="2"/>
      <c r="WDR463" s="2"/>
      <c r="WDS463" s="2"/>
      <c r="WDT463" s="2"/>
      <c r="WDU463" s="2"/>
      <c r="WDV463" s="2"/>
      <c r="WDW463" s="2"/>
      <c r="WDX463" s="2"/>
      <c r="WDY463" s="2"/>
      <c r="WDZ463" s="2"/>
      <c r="WEA463" s="2"/>
      <c r="WEB463" s="2"/>
      <c r="WEC463" s="2"/>
      <c r="WED463" s="2"/>
      <c r="WEE463" s="2"/>
      <c r="WEF463" s="2"/>
      <c r="WEG463" s="2"/>
      <c r="WEH463" s="2"/>
      <c r="WEI463" s="2"/>
      <c r="WEJ463" s="2"/>
      <c r="WEK463" s="2"/>
      <c r="WEL463" s="2"/>
      <c r="WEM463" s="2"/>
      <c r="WEN463" s="2"/>
      <c r="WEO463" s="2"/>
      <c r="WEP463" s="2"/>
      <c r="WEQ463" s="2"/>
      <c r="WER463" s="2"/>
      <c r="WES463" s="2"/>
      <c r="WET463" s="2"/>
      <c r="WEU463" s="2"/>
      <c r="WEV463" s="2"/>
      <c r="WEW463" s="2"/>
      <c r="WEX463" s="2"/>
      <c r="WEY463" s="2"/>
      <c r="WEZ463" s="2"/>
      <c r="WFA463" s="2"/>
      <c r="WFB463" s="2"/>
      <c r="WFC463" s="2"/>
      <c r="WFD463" s="2"/>
      <c r="WFE463" s="2"/>
      <c r="WFF463" s="2"/>
      <c r="WFG463" s="2"/>
      <c r="WFH463" s="2"/>
      <c r="WFI463" s="2"/>
      <c r="WFJ463" s="2"/>
      <c r="WFK463" s="2"/>
      <c r="WFL463" s="2"/>
      <c r="WFM463" s="2"/>
      <c r="WFN463" s="2"/>
      <c r="WFO463" s="2"/>
      <c r="WFP463" s="2"/>
      <c r="WFQ463" s="2"/>
      <c r="WFR463" s="2"/>
      <c r="WFS463" s="2"/>
      <c r="WFT463" s="2"/>
      <c r="WFU463" s="2"/>
      <c r="WFV463" s="2"/>
      <c r="WFW463" s="2"/>
      <c r="WFX463" s="2"/>
      <c r="WFY463" s="2"/>
      <c r="WFZ463" s="2"/>
      <c r="WGA463" s="2"/>
      <c r="WGB463" s="2"/>
      <c r="WGC463" s="2"/>
      <c r="WGD463" s="2"/>
      <c r="WGE463" s="2"/>
      <c r="WGF463" s="2"/>
      <c r="WGG463" s="2"/>
      <c r="WGH463" s="2"/>
      <c r="WGI463" s="2"/>
      <c r="WGJ463" s="2"/>
      <c r="WGK463" s="2"/>
      <c r="WGL463" s="2"/>
      <c r="WGM463" s="2"/>
      <c r="WGN463" s="2"/>
      <c r="WGO463" s="2"/>
      <c r="WGP463" s="2"/>
      <c r="WGQ463" s="2"/>
      <c r="WGR463" s="2"/>
      <c r="WGS463" s="2"/>
      <c r="WGT463" s="2"/>
      <c r="WGU463" s="2"/>
      <c r="WGV463" s="2"/>
      <c r="WGW463" s="2"/>
      <c r="WGX463" s="2"/>
      <c r="WGY463" s="2"/>
      <c r="WGZ463" s="2"/>
      <c r="WHA463" s="2"/>
      <c r="WHB463" s="2"/>
      <c r="WHC463" s="2"/>
      <c r="WHD463" s="2"/>
      <c r="WHE463" s="2"/>
      <c r="WHF463" s="2"/>
      <c r="WHG463" s="2"/>
      <c r="WHH463" s="2"/>
      <c r="WHI463" s="2"/>
      <c r="WHJ463" s="2"/>
      <c r="WHK463" s="2"/>
      <c r="WHL463" s="2"/>
      <c r="WHM463" s="2"/>
      <c r="WHN463" s="2"/>
      <c r="WHO463" s="2"/>
      <c r="WHP463" s="2"/>
      <c r="WHQ463" s="2"/>
      <c r="WHR463" s="2"/>
      <c r="WHS463" s="2"/>
      <c r="WHT463" s="2"/>
      <c r="WHU463" s="2"/>
      <c r="WHV463" s="2"/>
      <c r="WHW463" s="2"/>
      <c r="WHX463" s="2"/>
      <c r="WHY463" s="2"/>
      <c r="WHZ463" s="2"/>
      <c r="WIA463" s="2"/>
      <c r="WIB463" s="2"/>
      <c r="WIC463" s="2"/>
      <c r="WID463" s="2"/>
      <c r="WIE463" s="2"/>
      <c r="WIF463" s="2"/>
      <c r="WIG463" s="2"/>
      <c r="WIH463" s="2"/>
      <c r="WII463" s="2"/>
      <c r="WIJ463" s="2"/>
      <c r="WIK463" s="2"/>
      <c r="WIL463" s="2"/>
      <c r="WIM463" s="2"/>
      <c r="WIN463" s="2"/>
      <c r="WIO463" s="2"/>
      <c r="WIP463" s="2"/>
      <c r="WIQ463" s="2"/>
      <c r="WIR463" s="2"/>
      <c r="WIS463" s="2"/>
      <c r="WIT463" s="2"/>
      <c r="WIU463" s="2"/>
      <c r="WIV463" s="2"/>
      <c r="WIW463" s="2"/>
      <c r="WIX463" s="2"/>
      <c r="WIY463" s="2"/>
      <c r="WIZ463" s="2"/>
      <c r="WJA463" s="2"/>
      <c r="WJB463" s="2"/>
      <c r="WJC463" s="2"/>
      <c r="WJD463" s="2"/>
      <c r="WJE463" s="2"/>
      <c r="WJF463" s="2"/>
      <c r="WJG463" s="2"/>
      <c r="WJH463" s="2"/>
      <c r="WJI463" s="2"/>
      <c r="WJJ463" s="2"/>
      <c r="WJK463" s="2"/>
      <c r="WJL463" s="2"/>
      <c r="WJM463" s="2"/>
      <c r="WJN463" s="2"/>
      <c r="WJO463" s="2"/>
      <c r="WJP463" s="2"/>
      <c r="WJQ463" s="2"/>
      <c r="WJR463" s="2"/>
      <c r="WJS463" s="2"/>
      <c r="WJT463" s="2"/>
      <c r="WJU463" s="2"/>
      <c r="WJV463" s="2"/>
      <c r="WJW463" s="2"/>
      <c r="WJX463" s="2"/>
      <c r="WJY463" s="2"/>
      <c r="WJZ463" s="2"/>
      <c r="WKA463" s="2"/>
      <c r="WKB463" s="2"/>
      <c r="WKC463" s="2"/>
      <c r="WKD463" s="2"/>
      <c r="WKE463" s="2"/>
      <c r="WKF463" s="2"/>
      <c r="WKG463" s="2"/>
      <c r="WKH463" s="2"/>
      <c r="WKI463" s="2"/>
      <c r="WKJ463" s="2"/>
      <c r="WKK463" s="2"/>
      <c r="WKL463" s="2"/>
      <c r="WKM463" s="2"/>
      <c r="WKN463" s="2"/>
      <c r="WKO463" s="2"/>
      <c r="WKP463" s="2"/>
      <c r="WKQ463" s="2"/>
      <c r="WKR463" s="2"/>
      <c r="WKS463" s="2"/>
      <c r="WKT463" s="2"/>
      <c r="WKU463" s="2"/>
      <c r="WKV463" s="2"/>
      <c r="WKW463" s="2"/>
      <c r="WKX463" s="2"/>
      <c r="WKY463" s="2"/>
      <c r="WKZ463" s="2"/>
      <c r="WLA463" s="2"/>
      <c r="WLB463" s="2"/>
      <c r="WLC463" s="2"/>
      <c r="WLD463" s="2"/>
      <c r="WLE463" s="2"/>
      <c r="WLF463" s="2"/>
      <c r="WLG463" s="2"/>
      <c r="WLH463" s="2"/>
      <c r="WLI463" s="2"/>
      <c r="WLJ463" s="2"/>
      <c r="WLK463" s="2"/>
      <c r="WLL463" s="2"/>
      <c r="WLM463" s="2"/>
      <c r="WLN463" s="2"/>
      <c r="WLO463" s="2"/>
      <c r="WLP463" s="2"/>
      <c r="WLQ463" s="2"/>
      <c r="WLR463" s="2"/>
      <c r="WLS463" s="2"/>
      <c r="WLT463" s="2"/>
      <c r="WLU463" s="2"/>
      <c r="WLV463" s="2"/>
      <c r="WLW463" s="2"/>
      <c r="WLX463" s="2"/>
      <c r="WLY463" s="2"/>
      <c r="WLZ463" s="2"/>
      <c r="WMA463" s="2"/>
      <c r="WMB463" s="2"/>
      <c r="WMC463" s="2"/>
      <c r="WMD463" s="2"/>
      <c r="WME463" s="2"/>
      <c r="WMF463" s="2"/>
      <c r="WMG463" s="2"/>
      <c r="WMH463" s="2"/>
      <c r="WMI463" s="2"/>
      <c r="WMJ463" s="2"/>
      <c r="WMK463" s="2"/>
      <c r="WML463" s="2"/>
      <c r="WMM463" s="2"/>
      <c r="WMN463" s="2"/>
      <c r="WMO463" s="2"/>
      <c r="WMP463" s="2"/>
      <c r="WMQ463" s="2"/>
      <c r="WMR463" s="2"/>
      <c r="WMS463" s="2"/>
      <c r="WMT463" s="2"/>
      <c r="WMU463" s="2"/>
      <c r="WMV463" s="2"/>
      <c r="WMW463" s="2"/>
      <c r="WMX463" s="2"/>
      <c r="WMY463" s="2"/>
      <c r="WMZ463" s="2"/>
      <c r="WNA463" s="2"/>
      <c r="WNB463" s="2"/>
      <c r="WNC463" s="2"/>
      <c r="WND463" s="2"/>
      <c r="WNE463" s="2"/>
      <c r="WNF463" s="2"/>
      <c r="WNG463" s="2"/>
      <c r="WNH463" s="2"/>
      <c r="WNI463" s="2"/>
      <c r="WNJ463" s="2"/>
      <c r="WNK463" s="2"/>
      <c r="WNL463" s="2"/>
      <c r="WNM463" s="2"/>
      <c r="WNN463" s="2"/>
      <c r="WNO463" s="2"/>
      <c r="WNP463" s="2"/>
      <c r="WNQ463" s="2"/>
      <c r="WNR463" s="2"/>
      <c r="WNS463" s="2"/>
      <c r="WNT463" s="2"/>
      <c r="WNU463" s="2"/>
      <c r="WNV463" s="2"/>
      <c r="WNW463" s="2"/>
      <c r="WNX463" s="2"/>
      <c r="WNY463" s="2"/>
      <c r="WNZ463" s="2"/>
      <c r="WOA463" s="2"/>
      <c r="WOB463" s="2"/>
      <c r="WOC463" s="2"/>
      <c r="WOD463" s="2"/>
      <c r="WOE463" s="2"/>
      <c r="WOF463" s="2"/>
      <c r="WOG463" s="2"/>
      <c r="WOH463" s="2"/>
      <c r="WOI463" s="2"/>
      <c r="WOJ463" s="2"/>
      <c r="WOK463" s="2"/>
      <c r="WOL463" s="2"/>
      <c r="WOM463" s="2"/>
      <c r="WON463" s="2"/>
      <c r="WOO463" s="2"/>
      <c r="WOP463" s="2"/>
      <c r="WOQ463" s="2"/>
      <c r="WOR463" s="2"/>
      <c r="WOS463" s="2"/>
      <c r="WOT463" s="2"/>
      <c r="WOU463" s="2"/>
      <c r="WOV463" s="2"/>
      <c r="WOW463" s="2"/>
      <c r="WOX463" s="2"/>
      <c r="WOY463" s="2"/>
      <c r="WOZ463" s="2"/>
      <c r="WPA463" s="2"/>
      <c r="WPB463" s="2"/>
      <c r="WPC463" s="2"/>
      <c r="WPD463" s="2"/>
      <c r="WPE463" s="2"/>
      <c r="WPF463" s="2"/>
      <c r="WPG463" s="2"/>
      <c r="WPH463" s="2"/>
      <c r="WPI463" s="2"/>
      <c r="WPJ463" s="2"/>
      <c r="WPK463" s="2"/>
      <c r="WPL463" s="2"/>
      <c r="WPM463" s="2"/>
      <c r="WPN463" s="2"/>
      <c r="WPO463" s="2"/>
      <c r="WPP463" s="2"/>
      <c r="WPQ463" s="2"/>
      <c r="WPR463" s="2"/>
      <c r="WPS463" s="2"/>
      <c r="WPT463" s="2"/>
      <c r="WPU463" s="2"/>
      <c r="WPV463" s="2"/>
      <c r="WPW463" s="2"/>
      <c r="WPX463" s="2"/>
      <c r="WPY463" s="2"/>
      <c r="WPZ463" s="2"/>
      <c r="WQA463" s="2"/>
      <c r="WQB463" s="2"/>
      <c r="WQC463" s="2"/>
      <c r="WQD463" s="2"/>
      <c r="WQE463" s="2"/>
      <c r="WQF463" s="2"/>
      <c r="WQG463" s="2"/>
      <c r="WQH463" s="2"/>
      <c r="WQI463" s="2"/>
      <c r="WQJ463" s="2"/>
      <c r="WQK463" s="2"/>
      <c r="WQL463" s="2"/>
      <c r="WQM463" s="2"/>
      <c r="WQN463" s="2"/>
      <c r="WQO463" s="2"/>
      <c r="WQP463" s="2"/>
      <c r="WQQ463" s="2"/>
      <c r="WQR463" s="2"/>
      <c r="WQS463" s="2"/>
      <c r="WQT463" s="2"/>
      <c r="WQU463" s="2"/>
      <c r="WQV463" s="2"/>
      <c r="WQW463" s="2"/>
      <c r="WQX463" s="2"/>
      <c r="WQY463" s="2"/>
      <c r="WQZ463" s="2"/>
      <c r="WRA463" s="2"/>
      <c r="WRB463" s="2"/>
      <c r="WRC463" s="2"/>
      <c r="WRD463" s="2"/>
      <c r="WRE463" s="2"/>
      <c r="WRF463" s="2"/>
      <c r="WRG463" s="2"/>
      <c r="WRH463" s="2"/>
      <c r="WRI463" s="2"/>
      <c r="WRJ463" s="2"/>
      <c r="WRK463" s="2"/>
      <c r="WRL463" s="2"/>
      <c r="WRM463" s="2"/>
      <c r="WRN463" s="2"/>
      <c r="WRO463" s="2"/>
      <c r="WRP463" s="2"/>
      <c r="WRQ463" s="2"/>
      <c r="WRR463" s="2"/>
      <c r="WRS463" s="2"/>
      <c r="WRT463" s="2"/>
      <c r="WRU463" s="2"/>
      <c r="WRV463" s="2"/>
      <c r="WRW463" s="2"/>
      <c r="WRX463" s="2"/>
      <c r="WRY463" s="2"/>
      <c r="WRZ463" s="2"/>
      <c r="WSA463" s="2"/>
      <c r="WSB463" s="2"/>
      <c r="WSC463" s="2"/>
      <c r="WSD463" s="2"/>
      <c r="WSE463" s="2"/>
      <c r="WSF463" s="2"/>
      <c r="WSG463" s="2"/>
      <c r="WSH463" s="2"/>
      <c r="WSI463" s="2"/>
      <c r="WSJ463" s="2"/>
      <c r="WSK463" s="2"/>
      <c r="WSL463" s="2"/>
      <c r="WSM463" s="2"/>
      <c r="WSN463" s="2"/>
      <c r="WSO463" s="2"/>
      <c r="WSP463" s="2"/>
      <c r="WSQ463" s="2"/>
      <c r="WSR463" s="2"/>
      <c r="WSS463" s="2"/>
      <c r="WST463" s="2"/>
      <c r="WSU463" s="2"/>
      <c r="WSV463" s="2"/>
      <c r="WSW463" s="2"/>
      <c r="WSX463" s="2"/>
      <c r="WSY463" s="2"/>
      <c r="WSZ463" s="2"/>
      <c r="WTA463" s="2"/>
      <c r="WTB463" s="2"/>
      <c r="WTC463" s="2"/>
      <c r="WTD463" s="2"/>
      <c r="WTE463" s="2"/>
      <c r="WTF463" s="2"/>
      <c r="WTG463" s="2"/>
      <c r="WTH463" s="2"/>
      <c r="WTI463" s="2"/>
      <c r="WTJ463" s="2"/>
      <c r="WTK463" s="2"/>
      <c r="WTL463" s="2"/>
      <c r="WTM463" s="2"/>
      <c r="WTN463" s="2"/>
      <c r="WTO463" s="2"/>
      <c r="WTP463" s="2"/>
      <c r="WTQ463" s="2"/>
      <c r="WTR463" s="2"/>
      <c r="WTS463" s="2"/>
      <c r="WTT463" s="2"/>
      <c r="WTU463" s="2"/>
      <c r="WTV463" s="2"/>
      <c r="WTW463" s="2"/>
      <c r="WTX463" s="2"/>
      <c r="WTY463" s="2"/>
      <c r="WTZ463" s="2"/>
      <c r="WUA463" s="2"/>
      <c r="WUB463" s="2"/>
      <c r="WUC463" s="2"/>
      <c r="WUD463" s="2"/>
      <c r="WUE463" s="2"/>
      <c r="WUF463" s="2"/>
      <c r="WUG463" s="2"/>
      <c r="WUH463" s="2"/>
      <c r="WUI463" s="2"/>
      <c r="WUJ463" s="2"/>
      <c r="WUK463" s="2"/>
      <c r="WUL463" s="2"/>
      <c r="WUM463" s="2"/>
      <c r="WUN463" s="2"/>
      <c r="WUO463" s="2"/>
      <c r="WUP463" s="2"/>
      <c r="WUQ463" s="2"/>
      <c r="WUR463" s="2"/>
      <c r="WUS463" s="2"/>
      <c r="WUT463" s="2"/>
      <c r="WUU463" s="2"/>
      <c r="WUV463" s="2"/>
      <c r="WUW463" s="2"/>
      <c r="WUX463" s="2"/>
      <c r="WUY463" s="2"/>
      <c r="WUZ463" s="2"/>
      <c r="WVA463" s="2"/>
      <c r="WVB463" s="2"/>
      <c r="WVC463" s="2"/>
      <c r="WVD463" s="2"/>
      <c r="WVE463" s="2"/>
      <c r="WVF463" s="2"/>
      <c r="WVG463" s="2"/>
      <c r="WVH463" s="2"/>
      <c r="WVI463" s="2"/>
      <c r="WVJ463" s="2"/>
      <c r="WVK463" s="2"/>
      <c r="WVL463" s="2"/>
      <c r="WVM463" s="2"/>
      <c r="WVN463" s="2"/>
      <c r="WVO463" s="2"/>
      <c r="WVP463" s="2"/>
      <c r="WVQ463" s="2"/>
      <c r="WVR463" s="2"/>
      <c r="WVS463" s="2"/>
      <c r="WVT463" s="2"/>
      <c r="WVU463" s="2"/>
      <c r="WVV463" s="2"/>
      <c r="WVW463" s="2"/>
      <c r="WVX463" s="2"/>
      <c r="WVY463" s="2"/>
      <c r="WVZ463" s="2"/>
      <c r="WWA463" s="2"/>
      <c r="WWB463" s="2"/>
      <c r="WWC463" s="2"/>
      <c r="WWD463" s="2"/>
      <c r="WWE463" s="2"/>
      <c r="WWF463" s="2"/>
      <c r="WWG463" s="2"/>
      <c r="WWH463" s="2"/>
      <c r="WWI463" s="2"/>
      <c r="WWJ463" s="2"/>
      <c r="WWK463" s="2"/>
      <c r="WWL463" s="2"/>
      <c r="WWM463" s="2"/>
      <c r="WWN463" s="2"/>
      <c r="WWO463" s="2"/>
      <c r="WWP463" s="2"/>
      <c r="WWQ463" s="2"/>
      <c r="WWR463" s="2"/>
      <c r="WWS463" s="2"/>
      <c r="WWT463" s="2"/>
      <c r="WWU463" s="2"/>
      <c r="WWV463" s="2"/>
      <c r="WWW463" s="2"/>
      <c r="WWX463" s="2"/>
      <c r="WWY463" s="2"/>
      <c r="WWZ463" s="2"/>
      <c r="WXA463" s="2"/>
      <c r="WXB463" s="2"/>
      <c r="WXC463" s="2"/>
      <c r="WXD463" s="2"/>
      <c r="WXE463" s="2"/>
      <c r="WXF463" s="2"/>
      <c r="WXG463" s="2"/>
      <c r="WXH463" s="2"/>
      <c r="WXI463" s="2"/>
      <c r="WXJ463" s="2"/>
      <c r="WXK463" s="2"/>
      <c r="WXL463" s="2"/>
      <c r="WXM463" s="2"/>
      <c r="WXN463" s="2"/>
      <c r="WXO463" s="2"/>
      <c r="WXP463" s="2"/>
      <c r="WXQ463" s="2"/>
      <c r="WXR463" s="2"/>
      <c r="WXS463" s="2"/>
      <c r="WXT463" s="2"/>
      <c r="WXU463" s="2"/>
      <c r="WXV463" s="2"/>
      <c r="WXW463" s="2"/>
      <c r="WXX463" s="2"/>
      <c r="WXY463" s="2"/>
      <c r="WXZ463" s="2"/>
      <c r="WYA463" s="2"/>
      <c r="WYB463" s="2"/>
      <c r="WYC463" s="2"/>
      <c r="WYD463" s="2"/>
      <c r="WYE463" s="2"/>
      <c r="WYF463" s="2"/>
      <c r="WYG463" s="2"/>
      <c r="WYH463" s="2"/>
      <c r="WYI463" s="2"/>
      <c r="WYJ463" s="2"/>
      <c r="WYK463" s="2"/>
      <c r="WYL463" s="2"/>
      <c r="WYM463" s="2"/>
      <c r="WYN463" s="2"/>
      <c r="WYO463" s="2"/>
      <c r="WYP463" s="2"/>
      <c r="WYQ463" s="2"/>
      <c r="WYR463" s="2"/>
      <c r="WYS463" s="2"/>
      <c r="WYT463" s="2"/>
      <c r="WYU463" s="2"/>
      <c r="WYV463" s="2"/>
      <c r="WYW463" s="2"/>
      <c r="WYX463" s="2"/>
      <c r="WYY463" s="2"/>
      <c r="WYZ463" s="2"/>
      <c r="WZA463" s="2"/>
      <c r="WZB463" s="2"/>
      <c r="WZC463" s="2"/>
      <c r="WZD463" s="2"/>
      <c r="WZE463" s="2"/>
      <c r="WZF463" s="2"/>
      <c r="WZG463" s="2"/>
      <c r="WZH463" s="2"/>
      <c r="WZI463" s="2"/>
      <c r="WZJ463" s="2"/>
      <c r="WZK463" s="2"/>
      <c r="WZL463" s="2"/>
      <c r="WZM463" s="2"/>
      <c r="WZN463" s="2"/>
      <c r="WZO463" s="2"/>
      <c r="WZP463" s="2"/>
      <c r="WZQ463" s="2"/>
      <c r="WZR463" s="2"/>
      <c r="WZS463" s="2"/>
      <c r="WZT463" s="2"/>
      <c r="WZU463" s="2"/>
      <c r="WZV463" s="2"/>
      <c r="WZW463" s="2"/>
      <c r="WZX463" s="2"/>
      <c r="WZY463" s="2"/>
      <c r="WZZ463" s="2"/>
      <c r="XAA463" s="2"/>
      <c r="XAB463" s="2"/>
      <c r="XAC463" s="2"/>
      <c r="XAD463" s="2"/>
      <c r="XAE463" s="2"/>
      <c r="XAF463" s="2"/>
      <c r="XAG463" s="2"/>
      <c r="XAH463" s="2"/>
      <c r="XAI463" s="2"/>
      <c r="XAJ463" s="2"/>
      <c r="XAK463" s="2"/>
      <c r="XAL463" s="2"/>
      <c r="XAM463" s="2"/>
      <c r="XAN463" s="2"/>
      <c r="XAO463" s="2"/>
      <c r="XAP463" s="2"/>
      <c r="XAQ463" s="2"/>
      <c r="XAR463" s="2"/>
      <c r="XAS463" s="2"/>
      <c r="XAT463" s="2"/>
      <c r="XAU463" s="2"/>
      <c r="XAV463" s="2"/>
      <c r="XAW463" s="2"/>
      <c r="XAX463" s="2"/>
      <c r="XAY463" s="2"/>
      <c r="XAZ463" s="2"/>
      <c r="XBA463" s="2"/>
      <c r="XBB463" s="2"/>
      <c r="XBC463" s="2"/>
      <c r="XBD463" s="2"/>
      <c r="XBE463" s="2"/>
      <c r="XBF463" s="2"/>
      <c r="XBG463" s="2"/>
      <c r="XBH463" s="2"/>
      <c r="XBI463" s="2"/>
      <c r="XBJ463" s="2"/>
      <c r="XBK463" s="2"/>
      <c r="XBL463" s="2"/>
      <c r="XBM463" s="2"/>
      <c r="XBN463" s="2"/>
      <c r="XBO463" s="2"/>
      <c r="XBP463" s="2"/>
      <c r="XBQ463" s="2"/>
      <c r="XBR463" s="2"/>
      <c r="XBS463" s="2"/>
      <c r="XBT463" s="2"/>
    </row>
    <row r="469" spans="129:16296">
      <c r="DY469" s="312"/>
      <c r="DZ469" s="312"/>
      <c r="EA469" s="312"/>
      <c r="EB469" s="312"/>
      <c r="EC469" s="312"/>
      <c r="ED469" s="312"/>
      <c r="EE469" s="312"/>
      <c r="EF469" s="312"/>
      <c r="EG469" s="312"/>
      <c r="EH469" s="312"/>
      <c r="EI469" s="312"/>
      <c r="EJ469" s="312"/>
      <c r="EK469" s="312"/>
      <c r="EL469" s="312"/>
      <c r="EM469" s="312"/>
      <c r="EN469" s="312"/>
      <c r="EO469" s="306"/>
      <c r="EP469" s="306"/>
      <c r="EQ469" s="306"/>
      <c r="ER469" s="306"/>
      <c r="ES469" s="306"/>
      <c r="ET469" s="306"/>
      <c r="EU469" s="306"/>
      <c r="EV469" s="306"/>
      <c r="EW469" s="306"/>
      <c r="EX469" s="306"/>
      <c r="EY469" s="306"/>
      <c r="EZ469" s="306"/>
      <c r="FA469" s="306"/>
      <c r="FB469" s="306"/>
      <c r="FC469" s="306"/>
      <c r="FD469" s="306"/>
      <c r="FE469" s="306"/>
      <c r="FF469" s="306"/>
      <c r="FG469" s="306"/>
      <c r="FH469" s="306"/>
      <c r="FI469" s="306"/>
      <c r="FJ469" s="306"/>
      <c r="FK469" s="306"/>
      <c r="FL469" s="306"/>
      <c r="FM469" s="306"/>
      <c r="FN469" s="306"/>
      <c r="FO469" s="306"/>
      <c r="FP469" s="306"/>
      <c r="FQ469" s="306"/>
      <c r="FR469" s="306"/>
      <c r="FS469" s="306"/>
      <c r="FT469" s="306"/>
      <c r="FU469" s="306"/>
      <c r="FV469" s="306"/>
      <c r="FW469" s="306"/>
      <c r="FX469" s="306"/>
      <c r="FY469" s="306"/>
      <c r="FZ469" s="306"/>
      <c r="GA469" s="306"/>
      <c r="GB469" s="306"/>
      <c r="GC469" s="306"/>
      <c r="GD469" s="306"/>
      <c r="GE469" s="306"/>
      <c r="GF469" s="306"/>
      <c r="GG469" s="306"/>
      <c r="GH469" s="306"/>
      <c r="GI469" s="306"/>
      <c r="GJ469" s="306"/>
      <c r="GK469" s="306"/>
      <c r="GL469" s="306"/>
      <c r="GM469" s="306"/>
      <c r="GN469" s="306"/>
      <c r="GO469" s="306"/>
      <c r="GP469" s="306"/>
      <c r="GQ469" s="306"/>
      <c r="GR469" s="306"/>
      <c r="GS469" s="306"/>
      <c r="GT469" s="306"/>
      <c r="GU469" s="306"/>
      <c r="GV469" s="306"/>
      <c r="GW469" s="306"/>
      <c r="GX469" s="306"/>
      <c r="GY469" s="306"/>
      <c r="GZ469" s="306"/>
      <c r="HA469" s="306"/>
      <c r="HB469" s="306"/>
      <c r="HC469" s="306"/>
      <c r="HD469" s="306"/>
      <c r="HE469" s="306"/>
      <c r="HF469" s="306"/>
      <c r="HG469" s="306"/>
      <c r="HH469" s="306"/>
      <c r="HI469" s="306"/>
      <c r="HJ469" s="306"/>
      <c r="HK469" s="306"/>
      <c r="HL469" s="306"/>
      <c r="HM469" s="306"/>
      <c r="HN469" s="306"/>
      <c r="HO469" s="306"/>
      <c r="HP469" s="306"/>
      <c r="HQ469" s="306"/>
      <c r="HR469" s="306"/>
      <c r="HS469" s="306"/>
      <c r="HT469" s="306"/>
      <c r="HU469" s="306"/>
      <c r="HV469" s="306"/>
      <c r="HW469" s="306"/>
      <c r="HX469" s="306"/>
      <c r="HY469" s="306"/>
      <c r="HZ469" s="306"/>
      <c r="IA469" s="306"/>
      <c r="IB469" s="306"/>
      <c r="IC469" s="306"/>
      <c r="ID469" s="306"/>
      <c r="IE469" s="306"/>
      <c r="IF469" s="306"/>
      <c r="IG469" s="306"/>
      <c r="IH469" s="306"/>
      <c r="II469" s="306"/>
      <c r="IJ469" s="306"/>
      <c r="IK469" s="306"/>
      <c r="IL469" s="306"/>
      <c r="IM469" s="306"/>
      <c r="IN469" s="306"/>
      <c r="IO469" s="306"/>
      <c r="IP469" s="306"/>
      <c r="IQ469" s="306"/>
      <c r="IR469" s="306"/>
      <c r="IS469" s="306"/>
      <c r="IT469" s="306"/>
      <c r="IU469" s="306"/>
      <c r="IV469" s="306"/>
      <c r="IW469" s="306"/>
      <c r="IX469" s="306"/>
      <c r="IY469" s="306"/>
      <c r="IZ469" s="306"/>
      <c r="JA469" s="306"/>
      <c r="JB469" s="306"/>
      <c r="JC469" s="306"/>
      <c r="JD469" s="306"/>
      <c r="JE469" s="306"/>
      <c r="JF469" s="306"/>
      <c r="JG469" s="306"/>
      <c r="JH469" s="306"/>
      <c r="JI469" s="306"/>
      <c r="JJ469" s="306"/>
      <c r="JK469" s="306"/>
      <c r="JL469" s="306"/>
      <c r="JM469" s="306"/>
      <c r="JN469" s="306"/>
      <c r="JO469" s="306"/>
      <c r="JP469" s="306"/>
      <c r="JQ469" s="306"/>
      <c r="JR469" s="306"/>
      <c r="JS469" s="306"/>
      <c r="JT469" s="306"/>
      <c r="JU469" s="306"/>
      <c r="JV469" s="306"/>
      <c r="JW469" s="306"/>
      <c r="JX469" s="306"/>
      <c r="JY469" s="306"/>
      <c r="JZ469" s="306"/>
      <c r="KA469" s="306"/>
      <c r="KB469" s="306"/>
      <c r="KC469" s="306"/>
      <c r="KD469" s="306"/>
      <c r="KE469" s="306"/>
      <c r="KF469" s="306"/>
      <c r="KG469" s="306"/>
      <c r="KH469" s="306"/>
      <c r="KI469" s="306"/>
      <c r="KJ469" s="306"/>
      <c r="KK469" s="306"/>
      <c r="KL469" s="306"/>
      <c r="KM469" s="306"/>
      <c r="KN469" s="306"/>
      <c r="KO469" s="306"/>
      <c r="KP469" s="306"/>
      <c r="KQ469" s="306"/>
      <c r="KR469" s="306"/>
      <c r="KS469" s="306"/>
      <c r="KT469" s="306"/>
      <c r="KU469" s="306"/>
      <c r="KV469" s="306"/>
      <c r="KW469" s="306"/>
      <c r="KX469" s="306"/>
      <c r="KY469" s="306"/>
      <c r="KZ469" s="306"/>
      <c r="LA469" s="306"/>
      <c r="LB469" s="306"/>
      <c r="LC469" s="306"/>
      <c r="LD469" s="306"/>
      <c r="LE469" s="306"/>
      <c r="LF469" s="306"/>
      <c r="LG469" s="306"/>
      <c r="LH469" s="306"/>
      <c r="LI469" s="306"/>
      <c r="LJ469" s="306"/>
      <c r="LK469" s="306"/>
      <c r="LL469" s="306"/>
      <c r="LM469" s="306"/>
      <c r="LN469" s="306"/>
      <c r="LO469" s="306"/>
      <c r="LP469" s="306"/>
      <c r="LQ469" s="306"/>
      <c r="LR469" s="306"/>
      <c r="LS469" s="306"/>
      <c r="LT469" s="306"/>
      <c r="LU469" s="306"/>
      <c r="LV469" s="306"/>
      <c r="LW469" s="306"/>
      <c r="LX469" s="306"/>
      <c r="LY469" s="306"/>
      <c r="LZ469" s="306"/>
      <c r="MA469" s="306"/>
      <c r="MB469" s="306"/>
      <c r="MC469" s="306"/>
      <c r="MD469" s="306"/>
      <c r="ME469" s="306"/>
      <c r="MF469" s="306"/>
      <c r="MG469" s="306"/>
      <c r="MH469" s="306"/>
      <c r="MI469" s="306"/>
      <c r="MJ469" s="306"/>
      <c r="MK469" s="306"/>
      <c r="ML469" s="306"/>
      <c r="MM469" s="306"/>
      <c r="MN469" s="306"/>
      <c r="MO469" s="306"/>
      <c r="MP469" s="306"/>
      <c r="MQ469" s="306"/>
      <c r="MR469" s="306"/>
      <c r="MS469" s="306"/>
      <c r="MT469" s="306"/>
      <c r="MU469" s="306"/>
      <c r="MV469" s="306"/>
      <c r="MW469" s="306"/>
      <c r="MX469" s="306"/>
      <c r="MY469" s="306"/>
      <c r="MZ469" s="306"/>
      <c r="NA469" s="306"/>
      <c r="NB469" s="306"/>
      <c r="NC469" s="306"/>
      <c r="ND469" s="306"/>
      <c r="NE469" s="306"/>
      <c r="NF469" s="306"/>
      <c r="NG469" s="306"/>
      <c r="NH469" s="306"/>
      <c r="NI469" s="306"/>
      <c r="NJ469" s="306"/>
      <c r="NK469" s="306"/>
      <c r="NL469" s="306"/>
      <c r="NM469" s="306"/>
      <c r="NN469" s="306"/>
      <c r="NO469" s="306"/>
      <c r="NP469" s="306"/>
      <c r="NQ469" s="306"/>
      <c r="NR469" s="306"/>
      <c r="NS469" s="306"/>
      <c r="NT469" s="306"/>
      <c r="NU469" s="306"/>
      <c r="NV469" s="306"/>
      <c r="NW469" s="306"/>
      <c r="NX469" s="306"/>
      <c r="NY469" s="306"/>
      <c r="NZ469" s="306"/>
      <c r="OA469" s="306"/>
      <c r="OB469" s="306"/>
      <c r="OC469" s="306"/>
      <c r="OD469" s="306"/>
      <c r="OE469" s="306"/>
      <c r="OF469" s="306"/>
      <c r="OG469" s="306"/>
      <c r="OH469" s="306"/>
      <c r="OI469" s="306"/>
      <c r="OJ469" s="306"/>
      <c r="OK469" s="306"/>
      <c r="OL469" s="306"/>
      <c r="OM469" s="306"/>
      <c r="ON469" s="306"/>
      <c r="OO469" s="306"/>
      <c r="OP469" s="306"/>
      <c r="OQ469" s="306"/>
      <c r="OR469" s="306"/>
      <c r="OS469" s="306"/>
      <c r="OT469" s="306"/>
      <c r="OU469" s="306"/>
      <c r="OV469" s="306"/>
      <c r="OW469" s="306"/>
      <c r="OX469" s="306"/>
      <c r="OY469" s="306"/>
      <c r="OZ469" s="306"/>
      <c r="PA469" s="306"/>
      <c r="PB469" s="306"/>
      <c r="PC469" s="306"/>
      <c r="PD469" s="306"/>
      <c r="PE469" s="306"/>
      <c r="PF469" s="306"/>
      <c r="PG469" s="306"/>
      <c r="PH469" s="306"/>
      <c r="PI469" s="306"/>
      <c r="PJ469" s="306"/>
      <c r="PK469" s="306"/>
      <c r="PL469" s="306"/>
      <c r="PM469" s="306"/>
      <c r="PN469" s="306"/>
      <c r="PO469" s="306"/>
      <c r="PP469" s="306"/>
      <c r="PQ469" s="306"/>
      <c r="PR469" s="306"/>
      <c r="PS469" s="306"/>
      <c r="PT469" s="306"/>
      <c r="PU469" s="306"/>
      <c r="PV469" s="306"/>
      <c r="PW469" s="306"/>
      <c r="PX469" s="306"/>
      <c r="PY469" s="306"/>
      <c r="PZ469" s="306"/>
      <c r="QA469" s="306"/>
      <c r="QB469" s="306"/>
      <c r="QC469" s="306"/>
      <c r="QD469" s="306"/>
      <c r="QE469" s="306"/>
      <c r="QF469" s="306"/>
      <c r="QG469" s="306"/>
      <c r="QH469" s="306"/>
      <c r="QI469" s="306"/>
      <c r="QJ469" s="306"/>
      <c r="QK469" s="306"/>
      <c r="QL469" s="306"/>
      <c r="QM469" s="306"/>
      <c r="QN469" s="306"/>
      <c r="QO469" s="306"/>
      <c r="QP469" s="306"/>
      <c r="QQ469" s="306"/>
      <c r="QR469" s="306"/>
      <c r="QS469" s="306"/>
      <c r="QT469" s="306"/>
      <c r="QU469" s="306"/>
      <c r="QV469" s="306"/>
      <c r="QW469" s="306"/>
      <c r="QX469" s="306"/>
      <c r="QY469" s="306"/>
      <c r="QZ469" s="306"/>
      <c r="RA469" s="306"/>
      <c r="RB469" s="306"/>
      <c r="RC469" s="306"/>
      <c r="RD469" s="306"/>
      <c r="RE469" s="306"/>
      <c r="RF469" s="306"/>
      <c r="RG469" s="306"/>
      <c r="RH469" s="306"/>
      <c r="RI469" s="306"/>
      <c r="RJ469" s="306"/>
      <c r="RK469" s="306"/>
      <c r="RL469" s="306"/>
      <c r="RM469" s="306"/>
      <c r="RN469" s="306"/>
      <c r="RO469" s="306"/>
      <c r="RP469" s="306"/>
      <c r="RQ469" s="306"/>
      <c r="RR469" s="306"/>
      <c r="RS469" s="306"/>
      <c r="RT469" s="306"/>
      <c r="RU469" s="306"/>
      <c r="RV469" s="306"/>
      <c r="RW469" s="306"/>
      <c r="RX469" s="306"/>
      <c r="RY469" s="306"/>
      <c r="RZ469" s="306"/>
      <c r="SA469" s="306"/>
      <c r="SB469" s="306"/>
      <c r="SC469" s="306"/>
      <c r="SD469" s="306"/>
      <c r="SE469" s="306"/>
      <c r="SF469" s="306"/>
      <c r="SG469" s="306"/>
      <c r="SH469" s="306"/>
      <c r="SI469" s="306"/>
      <c r="SJ469" s="306"/>
      <c r="SK469" s="306"/>
      <c r="SL469" s="306"/>
      <c r="SM469" s="306"/>
      <c r="SN469" s="306"/>
      <c r="SO469" s="306"/>
      <c r="SP469" s="306"/>
      <c r="SQ469" s="306"/>
      <c r="SR469" s="306"/>
      <c r="SS469" s="306"/>
      <c r="ST469" s="306"/>
      <c r="SU469" s="306"/>
      <c r="SV469" s="306"/>
      <c r="SW469" s="306"/>
      <c r="SX469" s="306"/>
      <c r="SY469" s="306"/>
      <c r="SZ469" s="306"/>
      <c r="TA469" s="306"/>
      <c r="TB469" s="306"/>
      <c r="TC469" s="306"/>
      <c r="TD469" s="306"/>
      <c r="TE469" s="306"/>
      <c r="TF469" s="306"/>
      <c r="TG469" s="306"/>
      <c r="TH469" s="306"/>
      <c r="TI469" s="306"/>
      <c r="TJ469" s="306"/>
      <c r="TK469" s="306"/>
      <c r="TL469" s="306"/>
      <c r="TM469" s="306"/>
      <c r="TN469" s="306"/>
      <c r="TO469" s="306"/>
      <c r="TP469" s="306"/>
      <c r="TQ469" s="306"/>
      <c r="TR469" s="306"/>
      <c r="TS469" s="306"/>
      <c r="TT469" s="306"/>
      <c r="TU469" s="306"/>
      <c r="TV469" s="306"/>
      <c r="TW469" s="306"/>
      <c r="TX469" s="306"/>
      <c r="TY469" s="306"/>
      <c r="TZ469" s="306"/>
      <c r="UA469" s="306"/>
      <c r="UB469" s="306"/>
      <c r="UC469" s="306"/>
      <c r="UD469" s="306"/>
      <c r="UE469" s="306"/>
      <c r="UF469" s="306"/>
      <c r="UG469" s="306"/>
      <c r="UH469" s="306"/>
      <c r="UI469" s="306"/>
      <c r="UJ469" s="306"/>
      <c r="UK469" s="306"/>
      <c r="UL469" s="306"/>
      <c r="UM469" s="306"/>
      <c r="UN469" s="306"/>
      <c r="UO469" s="306"/>
      <c r="UP469" s="306"/>
      <c r="UQ469" s="306"/>
      <c r="UR469" s="306"/>
      <c r="US469" s="306"/>
      <c r="UT469" s="306"/>
      <c r="UU469" s="306"/>
      <c r="UV469" s="306"/>
      <c r="UW469" s="306"/>
      <c r="UX469" s="306"/>
      <c r="UY469" s="306"/>
      <c r="UZ469" s="306"/>
      <c r="VA469" s="306"/>
      <c r="VB469" s="306"/>
      <c r="VC469" s="306"/>
      <c r="VD469" s="306"/>
      <c r="VE469" s="306"/>
      <c r="VF469" s="306"/>
      <c r="VG469" s="306"/>
      <c r="VH469" s="306"/>
      <c r="VI469" s="306"/>
      <c r="VJ469" s="306"/>
      <c r="VK469" s="306"/>
      <c r="VL469" s="306"/>
      <c r="VM469" s="306"/>
      <c r="VN469" s="306"/>
      <c r="VO469" s="306"/>
      <c r="VP469" s="306"/>
      <c r="VQ469" s="306"/>
      <c r="VR469" s="306"/>
      <c r="VS469" s="306"/>
      <c r="VT469" s="306"/>
      <c r="VU469" s="306"/>
      <c r="VV469" s="306"/>
      <c r="VW469" s="306"/>
      <c r="VX469" s="306"/>
      <c r="VY469" s="306"/>
      <c r="VZ469" s="306"/>
      <c r="WA469" s="306"/>
      <c r="WB469" s="306"/>
      <c r="WC469" s="306"/>
      <c r="WD469" s="306"/>
      <c r="WE469" s="306"/>
      <c r="WF469" s="306"/>
      <c r="WG469" s="306"/>
      <c r="WH469" s="306"/>
      <c r="WI469" s="306"/>
      <c r="WJ469" s="306"/>
      <c r="WK469" s="306"/>
      <c r="WL469" s="306"/>
      <c r="WM469" s="306"/>
      <c r="WN469" s="306"/>
      <c r="WO469" s="306"/>
      <c r="WP469" s="306"/>
      <c r="WQ469" s="306"/>
      <c r="WR469" s="306"/>
      <c r="WS469" s="306"/>
      <c r="WT469" s="306"/>
      <c r="WU469" s="306"/>
      <c r="WV469" s="306"/>
      <c r="WW469" s="306"/>
      <c r="WX469" s="306"/>
      <c r="WY469" s="306"/>
      <c r="WZ469" s="306"/>
      <c r="XA469" s="306"/>
      <c r="XB469" s="306"/>
      <c r="XC469" s="306"/>
      <c r="XD469" s="306"/>
      <c r="XE469" s="306"/>
      <c r="XF469" s="306"/>
      <c r="XG469" s="306"/>
      <c r="XH469" s="306"/>
      <c r="XI469" s="306"/>
      <c r="XJ469" s="306"/>
      <c r="XK469" s="306"/>
      <c r="XL469" s="306"/>
      <c r="XM469" s="306"/>
      <c r="XN469" s="306"/>
      <c r="XO469" s="306"/>
      <c r="XP469" s="306"/>
      <c r="XQ469" s="306"/>
      <c r="XR469" s="306"/>
      <c r="XS469" s="306"/>
      <c r="XT469" s="306"/>
      <c r="XU469" s="306"/>
      <c r="XV469" s="306"/>
      <c r="XW469" s="306"/>
      <c r="XX469" s="306"/>
      <c r="XY469" s="306"/>
      <c r="XZ469" s="306"/>
      <c r="YA469" s="306"/>
      <c r="YB469" s="306"/>
      <c r="YC469" s="306"/>
      <c r="YD469" s="306"/>
      <c r="YE469" s="306"/>
      <c r="YF469" s="306"/>
      <c r="YG469" s="306"/>
      <c r="YH469" s="306"/>
      <c r="YI469" s="306"/>
      <c r="YJ469" s="306"/>
      <c r="YK469" s="306"/>
      <c r="YL469" s="306"/>
      <c r="YM469" s="306"/>
      <c r="YN469" s="306"/>
      <c r="YO469" s="306"/>
      <c r="YP469" s="306"/>
      <c r="YQ469" s="306"/>
      <c r="YR469" s="306"/>
      <c r="YS469" s="306"/>
      <c r="YT469" s="306"/>
      <c r="YU469" s="306"/>
      <c r="YV469" s="306"/>
      <c r="YW469" s="306"/>
      <c r="YX469" s="306"/>
      <c r="YY469" s="306"/>
      <c r="YZ469" s="306"/>
      <c r="ZA469" s="306"/>
      <c r="ZB469" s="306"/>
      <c r="ZC469" s="306"/>
      <c r="ZD469" s="306"/>
      <c r="ZE469" s="306"/>
      <c r="ZF469" s="306"/>
      <c r="ZG469" s="306"/>
      <c r="ZH469" s="306"/>
      <c r="ZI469" s="306"/>
      <c r="ZJ469" s="306"/>
      <c r="ZK469" s="306"/>
      <c r="ZL469" s="306"/>
      <c r="ZM469" s="306"/>
      <c r="ZN469" s="306"/>
      <c r="ZO469" s="306"/>
      <c r="ZP469" s="306"/>
      <c r="ZQ469" s="306"/>
      <c r="ZR469" s="306"/>
      <c r="ZS469" s="306"/>
      <c r="ZT469" s="306"/>
      <c r="ZU469" s="306"/>
      <c r="ZV469" s="306"/>
      <c r="ZW469" s="306"/>
      <c r="ZX469" s="306"/>
      <c r="ZY469" s="306"/>
      <c r="ZZ469" s="306"/>
      <c r="AAA469" s="306"/>
      <c r="AAB469" s="306"/>
      <c r="AAC469" s="306"/>
      <c r="AAD469" s="306"/>
      <c r="AAE469" s="306"/>
      <c r="AAF469" s="306"/>
      <c r="AAG469" s="306"/>
      <c r="AAH469" s="306"/>
      <c r="AAI469" s="306"/>
      <c r="AAJ469" s="306"/>
      <c r="AAK469" s="306"/>
      <c r="AAL469" s="306"/>
      <c r="AAM469" s="306"/>
      <c r="AAN469" s="306"/>
      <c r="AAO469" s="306"/>
      <c r="AAP469" s="306"/>
      <c r="AAQ469" s="306"/>
      <c r="AAR469" s="306"/>
      <c r="AAS469" s="306"/>
      <c r="AAT469" s="306"/>
      <c r="AAU469" s="306"/>
      <c r="AAV469" s="306"/>
      <c r="AAW469" s="306"/>
      <c r="AAX469" s="306"/>
      <c r="AAY469" s="306"/>
      <c r="AAZ469" s="306"/>
      <c r="ABA469" s="306"/>
      <c r="ABB469" s="306"/>
      <c r="ABC469" s="306"/>
      <c r="ABD469" s="306"/>
      <c r="ABE469" s="306"/>
      <c r="ABF469" s="306"/>
      <c r="ABG469" s="306"/>
      <c r="ABH469" s="306"/>
      <c r="ABI469" s="306"/>
      <c r="ABJ469" s="306"/>
      <c r="ABK469" s="306"/>
      <c r="ABL469" s="306"/>
      <c r="ABM469" s="306"/>
      <c r="ABN469" s="306"/>
      <c r="ABO469" s="306"/>
      <c r="ABP469" s="306"/>
      <c r="ABQ469" s="306"/>
      <c r="ABR469" s="306"/>
      <c r="ABS469" s="306"/>
      <c r="ABT469" s="306"/>
      <c r="ABU469" s="306"/>
      <c r="ABV469" s="306"/>
      <c r="ABW469" s="306"/>
      <c r="ABX469" s="306"/>
      <c r="ABY469" s="306"/>
      <c r="ABZ469" s="306"/>
      <c r="ACA469" s="306"/>
      <c r="ACB469" s="306"/>
      <c r="ACC469" s="306"/>
      <c r="ACD469" s="306"/>
      <c r="ACE469" s="306"/>
      <c r="ACF469" s="306"/>
      <c r="ACG469" s="306"/>
      <c r="ACH469" s="306"/>
      <c r="ACI469" s="306"/>
      <c r="ACJ469" s="306"/>
      <c r="ACK469" s="306"/>
      <c r="ACL469" s="306"/>
      <c r="ACM469" s="306"/>
      <c r="ACN469" s="306"/>
      <c r="ACO469" s="306"/>
      <c r="ACP469" s="306"/>
      <c r="ACQ469" s="306"/>
      <c r="ACR469" s="306"/>
      <c r="ACS469" s="306"/>
      <c r="ACT469" s="306"/>
      <c r="ACU469" s="306"/>
      <c r="ACV469" s="306"/>
      <c r="ACW469" s="306"/>
      <c r="ACX469" s="306"/>
      <c r="ACY469" s="306"/>
      <c r="ACZ469" s="306"/>
      <c r="ADA469" s="306"/>
      <c r="ADB469" s="306"/>
      <c r="ADC469" s="306"/>
      <c r="ADD469" s="306"/>
      <c r="ADE469" s="306"/>
      <c r="ADF469" s="306"/>
      <c r="ADG469" s="306"/>
      <c r="ADH469" s="306"/>
      <c r="ADI469" s="306"/>
      <c r="ADJ469" s="306"/>
      <c r="ADK469" s="306"/>
      <c r="ADL469" s="306"/>
      <c r="ADM469" s="306"/>
      <c r="ADN469" s="306"/>
      <c r="ADO469" s="306"/>
      <c r="ADP469" s="306"/>
      <c r="ADQ469" s="306"/>
      <c r="ADR469" s="306"/>
      <c r="ADS469" s="306"/>
      <c r="ADT469" s="306"/>
      <c r="ADU469" s="306"/>
      <c r="ADV469" s="306"/>
      <c r="ADW469" s="306"/>
      <c r="ADX469" s="306"/>
      <c r="ADY469" s="306"/>
      <c r="ADZ469" s="306"/>
      <c r="AEA469" s="306"/>
      <c r="AEB469" s="306"/>
      <c r="AEC469" s="306"/>
      <c r="AED469" s="306"/>
      <c r="AEE469" s="306"/>
      <c r="AEF469" s="306"/>
      <c r="AEG469" s="306"/>
      <c r="AEH469" s="306"/>
      <c r="AEI469" s="306"/>
      <c r="AEJ469" s="306"/>
      <c r="AEK469" s="306"/>
      <c r="AEL469" s="306"/>
      <c r="AEM469" s="306"/>
      <c r="AEN469" s="306"/>
      <c r="AEO469" s="306"/>
      <c r="AEP469" s="306"/>
      <c r="AEQ469" s="306"/>
      <c r="AER469" s="306"/>
      <c r="AES469" s="306"/>
      <c r="AET469" s="306"/>
      <c r="AEU469" s="306"/>
      <c r="AEV469" s="306"/>
      <c r="AEW469" s="306"/>
      <c r="AEX469" s="306"/>
      <c r="AEY469" s="306"/>
      <c r="AEZ469" s="306"/>
      <c r="AFA469" s="306"/>
      <c r="AFB469" s="306"/>
      <c r="AFC469" s="306"/>
      <c r="AFD469" s="306"/>
      <c r="AFE469" s="306"/>
      <c r="AFF469" s="306"/>
      <c r="AFG469" s="306"/>
      <c r="AFH469" s="306"/>
      <c r="AFI469" s="306"/>
      <c r="AFJ469" s="306"/>
      <c r="AFK469" s="306"/>
      <c r="AFL469" s="306"/>
      <c r="AFM469" s="306"/>
      <c r="AFN469" s="306"/>
      <c r="AFO469" s="306"/>
      <c r="AFP469" s="306"/>
      <c r="AFQ469" s="306"/>
      <c r="AFR469" s="306"/>
      <c r="AFS469" s="306"/>
      <c r="AFT469" s="306"/>
      <c r="AFU469" s="306"/>
      <c r="AFV469" s="306"/>
      <c r="AFW469" s="306"/>
      <c r="AFX469" s="306"/>
      <c r="AFY469" s="306"/>
      <c r="AFZ469" s="306"/>
      <c r="AGA469" s="306"/>
      <c r="AGB469" s="306"/>
      <c r="AGC469" s="306"/>
      <c r="AGD469" s="306"/>
      <c r="AGE469" s="306"/>
      <c r="AGF469" s="306"/>
      <c r="AGG469" s="306"/>
      <c r="AGH469" s="306"/>
      <c r="AGI469" s="306"/>
      <c r="AGJ469" s="306"/>
      <c r="AGK469" s="306"/>
      <c r="AGL469" s="306"/>
      <c r="AGM469" s="306"/>
      <c r="AGN469" s="306"/>
      <c r="AGO469" s="306"/>
      <c r="AGP469" s="306"/>
      <c r="AGQ469" s="306"/>
      <c r="AGR469" s="306"/>
      <c r="AGS469" s="306"/>
      <c r="AGT469" s="306"/>
      <c r="AGU469" s="306"/>
      <c r="AGV469" s="306"/>
      <c r="AGW469" s="306"/>
      <c r="AGX469" s="306"/>
      <c r="AGY469" s="306"/>
      <c r="AGZ469" s="306"/>
      <c r="AHA469" s="306"/>
      <c r="AHB469" s="306"/>
      <c r="AHC469" s="306"/>
      <c r="AHD469" s="306"/>
      <c r="AHE469" s="306"/>
      <c r="AHF469" s="306"/>
      <c r="AHG469" s="306"/>
      <c r="AHH469" s="306"/>
      <c r="AHI469" s="306"/>
      <c r="AHJ469" s="306"/>
      <c r="AHK469" s="306"/>
      <c r="AHL469" s="306"/>
      <c r="AHM469" s="306"/>
      <c r="AHN469" s="306"/>
      <c r="AHO469" s="306"/>
      <c r="AHP469" s="306"/>
      <c r="AHQ469" s="306"/>
      <c r="AHR469" s="306"/>
      <c r="AHS469" s="306"/>
      <c r="AHT469" s="306"/>
      <c r="AHU469" s="306"/>
      <c r="AHV469" s="306"/>
      <c r="AHW469" s="306"/>
      <c r="AHX469" s="306"/>
      <c r="AHY469" s="306"/>
      <c r="AHZ469" s="306"/>
      <c r="AIA469" s="306"/>
      <c r="AIB469" s="306"/>
      <c r="AIC469" s="306"/>
      <c r="AID469" s="306"/>
      <c r="AIE469" s="306"/>
      <c r="AIF469" s="306"/>
      <c r="AIG469" s="306"/>
      <c r="AIH469" s="306"/>
      <c r="AII469" s="306"/>
      <c r="AIJ469" s="306"/>
      <c r="AIK469" s="306"/>
      <c r="AIL469" s="306"/>
      <c r="AIM469" s="306"/>
      <c r="AIN469" s="306"/>
      <c r="AIO469" s="306"/>
      <c r="AIP469" s="306"/>
      <c r="AIQ469" s="306"/>
      <c r="AIR469" s="306"/>
      <c r="AIS469" s="306"/>
      <c r="AIT469" s="306"/>
      <c r="AIU469" s="306"/>
      <c r="AIV469" s="306"/>
      <c r="AIW469" s="306"/>
      <c r="AIX469" s="306"/>
      <c r="AIY469" s="306"/>
      <c r="AIZ469" s="306"/>
      <c r="AJA469" s="306"/>
      <c r="AJB469" s="306"/>
      <c r="AJC469" s="306"/>
      <c r="AJD469" s="306"/>
      <c r="AJE469" s="306"/>
      <c r="AJF469" s="306"/>
      <c r="AJG469" s="306"/>
      <c r="AJH469" s="306"/>
      <c r="AJI469" s="306"/>
      <c r="AJJ469" s="306"/>
      <c r="AJK469" s="306"/>
      <c r="AJL469" s="306"/>
      <c r="AJM469" s="306"/>
      <c r="AJN469" s="306"/>
      <c r="AJO469" s="306"/>
      <c r="AJP469" s="306"/>
      <c r="AJQ469" s="306"/>
      <c r="AJR469" s="306"/>
      <c r="AJS469" s="306"/>
      <c r="AJT469" s="306"/>
      <c r="AJU469" s="306"/>
      <c r="AJV469" s="306"/>
      <c r="AJW469" s="306"/>
      <c r="AJX469" s="306"/>
      <c r="AJY469" s="306"/>
      <c r="AJZ469" s="306"/>
      <c r="AKA469" s="306"/>
      <c r="AKB469" s="306"/>
      <c r="AKC469" s="306"/>
      <c r="AKD469" s="306"/>
      <c r="AKE469" s="306"/>
      <c r="AKF469" s="306"/>
      <c r="AKG469" s="306"/>
      <c r="AKH469" s="306"/>
      <c r="AKI469" s="306"/>
      <c r="AKJ469" s="306"/>
      <c r="AKK469" s="306"/>
      <c r="AKL469" s="306"/>
      <c r="AKM469" s="306"/>
      <c r="AKN469" s="306"/>
      <c r="AKO469" s="306"/>
      <c r="AKP469" s="306"/>
      <c r="AKQ469" s="306"/>
      <c r="AKR469" s="306"/>
      <c r="AKS469" s="306"/>
      <c r="AKT469" s="306"/>
      <c r="AKU469" s="306"/>
      <c r="AKV469" s="306"/>
      <c r="AKW469" s="306"/>
      <c r="AKX469" s="306"/>
      <c r="AKY469" s="306"/>
      <c r="AKZ469" s="306"/>
      <c r="ALA469" s="306"/>
      <c r="ALB469" s="306"/>
      <c r="ALC469" s="306"/>
      <c r="ALD469" s="306"/>
      <c r="ALE469" s="306"/>
      <c r="ALF469" s="306"/>
      <c r="ALG469" s="306"/>
      <c r="ALH469" s="306"/>
      <c r="ALI469" s="306"/>
      <c r="ALJ469" s="306"/>
      <c r="ALK469" s="306"/>
      <c r="ALL469" s="306"/>
      <c r="ALM469" s="306"/>
      <c r="ALN469" s="306"/>
      <c r="ALO469" s="306"/>
      <c r="ALP469" s="306"/>
      <c r="ALQ469" s="306"/>
      <c r="ALR469" s="306"/>
      <c r="ALS469" s="306"/>
      <c r="ALT469" s="306"/>
      <c r="ALU469" s="306"/>
      <c r="ALV469" s="306"/>
      <c r="ALW469" s="306"/>
      <c r="ALX469" s="306"/>
      <c r="ALY469" s="306"/>
      <c r="ALZ469" s="306"/>
      <c r="AMA469" s="306"/>
      <c r="AMB469" s="306"/>
      <c r="AMC469" s="306"/>
      <c r="AMD469" s="306"/>
      <c r="AME469" s="306"/>
      <c r="AMF469" s="306"/>
      <c r="AMG469" s="306"/>
      <c r="AMH469" s="306"/>
      <c r="AMI469" s="306"/>
      <c r="AMJ469" s="306"/>
      <c r="AMK469" s="306"/>
      <c r="AML469" s="306"/>
      <c r="AMM469" s="306"/>
      <c r="AMN469" s="306"/>
      <c r="AMO469" s="306"/>
      <c r="AMP469" s="306"/>
      <c r="AMQ469" s="306"/>
      <c r="AMR469" s="306"/>
      <c r="AMS469" s="306"/>
      <c r="AMT469" s="306"/>
      <c r="AMU469" s="306"/>
      <c r="AMV469" s="306"/>
      <c r="AMW469" s="306"/>
      <c r="AMX469" s="306"/>
      <c r="AMY469" s="306"/>
      <c r="AMZ469" s="306"/>
      <c r="ANA469" s="306"/>
      <c r="ANB469" s="306"/>
      <c r="ANC469" s="306"/>
      <c r="AND469" s="306"/>
      <c r="ANE469" s="306"/>
      <c r="ANF469" s="306"/>
      <c r="ANG469" s="306"/>
      <c r="ANH469" s="306"/>
      <c r="ANI469" s="306"/>
      <c r="ANJ469" s="306"/>
      <c r="ANK469" s="306"/>
      <c r="ANL469" s="306"/>
      <c r="ANM469" s="306"/>
      <c r="ANN469" s="306"/>
      <c r="ANO469" s="306"/>
      <c r="ANP469" s="306"/>
      <c r="ANQ469" s="306"/>
      <c r="ANR469" s="306"/>
      <c r="ANS469" s="306"/>
      <c r="ANT469" s="306"/>
      <c r="ANU469" s="306"/>
      <c r="ANV469" s="306"/>
      <c r="ANW469" s="306"/>
      <c r="ANX469" s="306"/>
      <c r="ANY469" s="306"/>
      <c r="ANZ469" s="306"/>
      <c r="AOA469" s="306"/>
      <c r="AOB469" s="306"/>
      <c r="AOC469" s="306"/>
      <c r="AOD469" s="306"/>
      <c r="AOE469" s="306"/>
      <c r="AOF469" s="306"/>
      <c r="AOG469" s="306"/>
      <c r="AOH469" s="306"/>
      <c r="AOI469" s="306"/>
      <c r="AOJ469" s="306"/>
      <c r="AOK469" s="306"/>
      <c r="AOL469" s="306"/>
      <c r="AOM469" s="306"/>
      <c r="AON469" s="306"/>
      <c r="AOO469" s="306"/>
      <c r="AOP469" s="306"/>
      <c r="AOQ469" s="306"/>
      <c r="AOR469" s="306"/>
      <c r="AOS469" s="306"/>
      <c r="AOT469" s="306"/>
      <c r="AOU469" s="306"/>
      <c r="AOV469" s="306"/>
      <c r="AOW469" s="306"/>
      <c r="AOX469" s="306"/>
      <c r="AOY469" s="306"/>
      <c r="AOZ469" s="306"/>
      <c r="APA469" s="306"/>
      <c r="APB469" s="306"/>
      <c r="APC469" s="306"/>
      <c r="APD469" s="306"/>
      <c r="APE469" s="306"/>
      <c r="APF469" s="306"/>
      <c r="APG469" s="306"/>
      <c r="APH469" s="306"/>
      <c r="API469" s="306"/>
      <c r="APJ469" s="306"/>
      <c r="APK469" s="306"/>
      <c r="APL469" s="306"/>
      <c r="APM469" s="306"/>
      <c r="APN469" s="306"/>
      <c r="APO469" s="306"/>
      <c r="APP469" s="306"/>
      <c r="APQ469" s="306"/>
      <c r="APR469" s="306"/>
      <c r="APS469" s="306"/>
      <c r="APT469" s="306"/>
      <c r="APU469" s="306"/>
      <c r="APV469" s="306"/>
      <c r="APW469" s="306"/>
      <c r="APX469" s="306"/>
      <c r="APY469" s="306"/>
      <c r="APZ469" s="306"/>
      <c r="AQA469" s="306"/>
      <c r="AQB469" s="306"/>
      <c r="AQC469" s="306"/>
      <c r="AQD469" s="306"/>
      <c r="AQE469" s="306"/>
      <c r="AQF469" s="306"/>
      <c r="AQG469" s="306"/>
      <c r="AQH469" s="306"/>
      <c r="AQI469" s="306"/>
      <c r="AQJ469" s="306"/>
      <c r="AQK469" s="306"/>
      <c r="AQL469" s="306"/>
      <c r="AQM469" s="306"/>
      <c r="AQN469" s="306"/>
      <c r="AQO469" s="306"/>
      <c r="AQP469" s="306"/>
      <c r="AQQ469" s="306"/>
      <c r="AQR469" s="306"/>
      <c r="AQS469" s="306"/>
      <c r="AQT469" s="306"/>
      <c r="AQU469" s="306"/>
      <c r="AQV469" s="306"/>
      <c r="AQW469" s="306"/>
      <c r="AQX469" s="306"/>
      <c r="AQY469" s="306"/>
      <c r="AQZ469" s="306"/>
      <c r="ARA469" s="306"/>
      <c r="ARB469" s="306"/>
      <c r="ARC469" s="306"/>
      <c r="ARD469" s="306"/>
      <c r="ARE469" s="306"/>
      <c r="ARF469" s="306"/>
      <c r="ARG469" s="306"/>
      <c r="ARH469" s="306"/>
      <c r="ARI469" s="306"/>
      <c r="ARJ469" s="306"/>
      <c r="ARK469" s="306"/>
      <c r="ARL469" s="306"/>
      <c r="ARM469" s="306"/>
      <c r="ARN469" s="306"/>
      <c r="ARO469" s="306"/>
      <c r="ARP469" s="306"/>
      <c r="ARQ469" s="306"/>
      <c r="ARR469" s="306"/>
      <c r="ARS469" s="306"/>
      <c r="ART469" s="306"/>
      <c r="ARU469" s="306"/>
      <c r="ARV469" s="306"/>
      <c r="ARW469" s="306"/>
      <c r="ARX469" s="306"/>
      <c r="ARY469" s="306"/>
      <c r="ARZ469" s="306"/>
      <c r="ASA469" s="306"/>
      <c r="ASB469" s="306"/>
      <c r="ASC469" s="306"/>
      <c r="ASD469" s="306"/>
      <c r="ASE469" s="306"/>
      <c r="ASF469" s="306"/>
      <c r="ASG469" s="306"/>
      <c r="ASH469" s="306"/>
      <c r="ASI469" s="306"/>
      <c r="ASJ469" s="306"/>
      <c r="ASK469" s="306"/>
      <c r="ASL469" s="306"/>
      <c r="ASM469" s="306"/>
      <c r="ASN469" s="306"/>
      <c r="ASO469" s="306"/>
      <c r="ASP469" s="306"/>
      <c r="ASQ469" s="306"/>
      <c r="ASR469" s="306"/>
      <c r="ASS469" s="306"/>
      <c r="AST469" s="306"/>
      <c r="ASU469" s="306"/>
      <c r="ASV469" s="306"/>
      <c r="ASW469" s="306"/>
      <c r="ASX469" s="306"/>
      <c r="ASY469" s="306"/>
      <c r="ASZ469" s="306"/>
      <c r="ATA469" s="306"/>
      <c r="ATB469" s="306"/>
      <c r="ATC469" s="306"/>
      <c r="ATD469" s="306"/>
      <c r="ATE469" s="306"/>
      <c r="ATF469" s="306"/>
      <c r="ATG469" s="306"/>
      <c r="ATH469" s="306"/>
      <c r="ATI469" s="306"/>
      <c r="ATJ469" s="306"/>
      <c r="ATK469" s="306"/>
      <c r="ATL469" s="306"/>
      <c r="ATM469" s="306"/>
      <c r="ATN469" s="306"/>
      <c r="ATO469" s="306"/>
      <c r="ATP469" s="306"/>
      <c r="ATQ469" s="306"/>
      <c r="ATR469" s="306"/>
      <c r="ATS469" s="306"/>
      <c r="ATT469" s="306"/>
      <c r="ATU469" s="306"/>
      <c r="ATV469" s="306"/>
      <c r="ATW469" s="306"/>
      <c r="ATX469" s="306"/>
      <c r="ATY469" s="306"/>
      <c r="ATZ469" s="306"/>
      <c r="AUA469" s="306"/>
      <c r="AUB469" s="306"/>
      <c r="AUC469" s="306"/>
      <c r="AUD469" s="306"/>
      <c r="AUE469" s="306"/>
      <c r="AUF469" s="306"/>
      <c r="AUG469" s="306"/>
      <c r="AUH469" s="306"/>
      <c r="AUI469" s="306"/>
      <c r="AUJ469" s="306"/>
      <c r="AUK469" s="306"/>
      <c r="AUL469" s="306"/>
      <c r="AUM469" s="306"/>
      <c r="AUN469" s="306"/>
      <c r="AUO469" s="306"/>
      <c r="AUP469" s="306"/>
      <c r="AUQ469" s="306"/>
      <c r="AUR469" s="306"/>
      <c r="AUS469" s="306"/>
      <c r="AUT469" s="306"/>
      <c r="AUU469" s="306"/>
      <c r="AUV469" s="306"/>
      <c r="AUW469" s="306"/>
      <c r="AUX469" s="306"/>
      <c r="AUY469" s="306"/>
      <c r="AUZ469" s="306"/>
      <c r="AVA469" s="306"/>
      <c r="AVB469" s="306"/>
      <c r="AVC469" s="306"/>
      <c r="AVD469" s="306"/>
      <c r="AVE469" s="306"/>
      <c r="AVF469" s="306"/>
      <c r="AVG469" s="306"/>
      <c r="AVH469" s="306"/>
      <c r="AVI469" s="306"/>
      <c r="AVJ469" s="306"/>
      <c r="AVK469" s="306"/>
      <c r="AVL469" s="306"/>
      <c r="AVM469" s="306"/>
      <c r="AVN469" s="306"/>
      <c r="AVO469" s="306"/>
      <c r="AVP469" s="306"/>
      <c r="AVQ469" s="306"/>
      <c r="AVR469" s="306"/>
      <c r="AVS469" s="306"/>
      <c r="AVT469" s="306"/>
      <c r="AVU469" s="306"/>
      <c r="AVV469" s="306"/>
      <c r="AVW469" s="306"/>
      <c r="AVX469" s="306"/>
      <c r="AVY469" s="306"/>
      <c r="AVZ469" s="306"/>
      <c r="AWA469" s="306"/>
      <c r="AWB469" s="306"/>
      <c r="AWC469" s="306"/>
      <c r="AWD469" s="306"/>
      <c r="AWE469" s="306"/>
      <c r="AWF469" s="306"/>
      <c r="AWG469" s="306"/>
      <c r="AWH469" s="306"/>
      <c r="AWI469" s="306"/>
      <c r="AWJ469" s="306"/>
      <c r="AWK469" s="306"/>
      <c r="AWL469" s="306"/>
      <c r="AWM469" s="306"/>
      <c r="AWN469" s="306"/>
      <c r="AWO469" s="306"/>
      <c r="AWP469" s="306"/>
      <c r="AWQ469" s="306"/>
      <c r="AWR469" s="306"/>
      <c r="AWS469" s="306"/>
      <c r="AWT469" s="306"/>
      <c r="AWU469" s="306"/>
      <c r="AWV469" s="306"/>
      <c r="AWW469" s="306"/>
      <c r="AWX469" s="306"/>
      <c r="AWY469" s="306"/>
      <c r="AWZ469" s="306"/>
      <c r="AXA469" s="306"/>
      <c r="AXB469" s="306"/>
      <c r="AXC469" s="306"/>
      <c r="AXD469" s="306"/>
      <c r="AXE469" s="306"/>
      <c r="AXF469" s="306"/>
      <c r="AXG469" s="306"/>
      <c r="AXH469" s="306"/>
      <c r="AXI469" s="306"/>
      <c r="AXJ469" s="306"/>
      <c r="AXK469" s="306"/>
      <c r="AXL469" s="306"/>
      <c r="AXM469" s="306"/>
      <c r="AXN469" s="306"/>
      <c r="AXO469" s="306"/>
      <c r="AXP469" s="306"/>
      <c r="AXQ469" s="306"/>
      <c r="AXR469" s="306"/>
      <c r="AXS469" s="306"/>
      <c r="AXT469" s="306"/>
      <c r="AXU469" s="306"/>
      <c r="AXV469" s="306"/>
      <c r="AXW469" s="306"/>
      <c r="AXX469" s="306"/>
      <c r="AXY469" s="306"/>
      <c r="AXZ469" s="306"/>
      <c r="AYA469" s="306"/>
      <c r="AYB469" s="306"/>
      <c r="AYC469" s="306"/>
      <c r="AYD469" s="306"/>
      <c r="AYE469" s="306"/>
      <c r="AYF469" s="306"/>
      <c r="AYG469" s="306"/>
      <c r="AYH469" s="306"/>
      <c r="AYI469" s="306"/>
      <c r="AYJ469" s="306"/>
      <c r="AYK469" s="306"/>
      <c r="AYL469" s="306"/>
      <c r="AYM469" s="306"/>
      <c r="AYN469" s="306"/>
      <c r="AYO469" s="306"/>
      <c r="AYP469" s="306"/>
      <c r="AYQ469" s="306"/>
      <c r="AYR469" s="306"/>
      <c r="AYS469" s="306"/>
      <c r="AYT469" s="306"/>
      <c r="AYU469" s="306"/>
      <c r="AYV469" s="306"/>
      <c r="AYW469" s="306"/>
      <c r="AYX469" s="306"/>
      <c r="AYY469" s="306"/>
      <c r="AYZ469" s="306"/>
      <c r="AZA469" s="306"/>
      <c r="AZB469" s="306"/>
      <c r="AZC469" s="306"/>
      <c r="AZD469" s="306"/>
      <c r="AZE469" s="306"/>
      <c r="AZF469" s="306"/>
      <c r="AZG469" s="306"/>
      <c r="AZH469" s="306"/>
      <c r="AZI469" s="306"/>
      <c r="AZJ469" s="306"/>
      <c r="AZK469" s="306"/>
      <c r="AZL469" s="306"/>
      <c r="AZM469" s="306"/>
      <c r="AZN469" s="306"/>
      <c r="AZO469" s="306"/>
      <c r="AZP469" s="306"/>
      <c r="AZQ469" s="306"/>
      <c r="AZR469" s="306"/>
      <c r="AZS469" s="306"/>
      <c r="AZT469" s="306"/>
      <c r="AZU469" s="306"/>
      <c r="AZV469" s="306"/>
      <c r="AZW469" s="306"/>
      <c r="AZX469" s="306"/>
      <c r="AZY469" s="306"/>
      <c r="AZZ469" s="306"/>
      <c r="BAA469" s="306"/>
      <c r="BAB469" s="306"/>
      <c r="BAC469" s="306"/>
      <c r="BAD469" s="306"/>
      <c r="BAE469" s="306"/>
      <c r="BAF469" s="306"/>
      <c r="BAG469" s="306"/>
      <c r="BAH469" s="306"/>
      <c r="BAI469" s="306"/>
      <c r="BAJ469" s="306"/>
      <c r="BAK469" s="306"/>
      <c r="BAL469" s="306"/>
      <c r="BAM469" s="306"/>
      <c r="BAN469" s="306"/>
      <c r="BAO469" s="306"/>
      <c r="BAP469" s="306"/>
      <c r="BAQ469" s="306"/>
      <c r="BAR469" s="306"/>
      <c r="BAS469" s="306"/>
      <c r="BAT469" s="306"/>
      <c r="BAU469" s="306"/>
      <c r="BAV469" s="306"/>
      <c r="BAW469" s="306"/>
      <c r="BAX469" s="306"/>
      <c r="BAY469" s="306"/>
      <c r="BAZ469" s="306"/>
      <c r="BBA469" s="306"/>
      <c r="BBB469" s="306"/>
      <c r="BBC469" s="306"/>
      <c r="BBD469" s="306"/>
      <c r="BBE469" s="306"/>
      <c r="BBF469" s="306"/>
      <c r="BBG469" s="306"/>
      <c r="BBH469" s="306"/>
      <c r="BBI469" s="306"/>
      <c r="BBJ469" s="306"/>
      <c r="BBK469" s="306"/>
      <c r="BBL469" s="306"/>
      <c r="BBM469" s="306"/>
      <c r="BBN469" s="306"/>
      <c r="BBO469" s="306"/>
      <c r="BBP469" s="306"/>
      <c r="BBQ469" s="306"/>
      <c r="BBR469" s="306"/>
      <c r="BBS469" s="306"/>
      <c r="BBT469" s="306"/>
      <c r="BBU469" s="306"/>
      <c r="BBV469" s="306"/>
      <c r="BBW469" s="306"/>
      <c r="BBX469" s="306"/>
      <c r="BBY469" s="306"/>
      <c r="BBZ469" s="306"/>
      <c r="BCA469" s="306"/>
      <c r="BCB469" s="306"/>
      <c r="BCC469" s="306"/>
      <c r="BCD469" s="306"/>
      <c r="BCE469" s="306"/>
      <c r="BCF469" s="306"/>
      <c r="BCG469" s="306"/>
      <c r="BCH469" s="306"/>
      <c r="BCI469" s="306"/>
      <c r="BCJ469" s="306"/>
      <c r="BCK469" s="306"/>
      <c r="BCL469" s="306"/>
      <c r="BCM469" s="306"/>
      <c r="BCN469" s="306"/>
      <c r="BCO469" s="306"/>
      <c r="BCP469" s="306"/>
      <c r="BCQ469" s="306"/>
      <c r="BCR469" s="306"/>
      <c r="BCS469" s="306"/>
      <c r="BCT469" s="306"/>
      <c r="BCU469" s="306"/>
      <c r="BCV469" s="306"/>
      <c r="BCW469" s="306"/>
      <c r="BCX469" s="306"/>
      <c r="BCY469" s="306"/>
      <c r="BCZ469" s="306"/>
      <c r="BDA469" s="306"/>
      <c r="BDB469" s="306"/>
      <c r="BDC469" s="306"/>
      <c r="BDD469" s="306"/>
      <c r="BDE469" s="306"/>
      <c r="BDF469" s="306"/>
      <c r="BDG469" s="306"/>
      <c r="BDH469" s="306"/>
      <c r="BDI469" s="306"/>
      <c r="BDJ469" s="306"/>
      <c r="BDK469" s="306"/>
      <c r="BDL469" s="306"/>
      <c r="BDM469" s="306"/>
      <c r="BDN469" s="306"/>
      <c r="BDO469" s="306"/>
      <c r="BDP469" s="306"/>
      <c r="BDQ469" s="306"/>
      <c r="BDR469" s="306"/>
      <c r="BDS469" s="306"/>
      <c r="BDT469" s="306"/>
      <c r="BDU469" s="306"/>
      <c r="BDV469" s="306"/>
      <c r="BDW469" s="306"/>
      <c r="BDX469" s="306"/>
      <c r="BDY469" s="306"/>
      <c r="BDZ469" s="306"/>
      <c r="BEA469" s="306"/>
      <c r="BEB469" s="306"/>
      <c r="BEC469" s="306"/>
      <c r="BED469" s="306"/>
      <c r="BEE469" s="306"/>
      <c r="BEF469" s="306"/>
      <c r="BEG469" s="306"/>
      <c r="BEH469" s="306"/>
      <c r="BEI469" s="306"/>
      <c r="BEJ469" s="306"/>
      <c r="BEK469" s="306"/>
      <c r="BEL469" s="306"/>
      <c r="BEM469" s="306"/>
      <c r="BEN469" s="306"/>
      <c r="BEO469" s="306"/>
      <c r="BEP469" s="306"/>
      <c r="BEQ469" s="306"/>
      <c r="BER469" s="306"/>
      <c r="BES469" s="306"/>
      <c r="BET469" s="306"/>
      <c r="BEU469" s="306"/>
      <c r="BEV469" s="306"/>
      <c r="BEW469" s="306"/>
      <c r="BEX469" s="306"/>
      <c r="BEY469" s="306"/>
      <c r="BEZ469" s="306"/>
      <c r="BFA469" s="306"/>
      <c r="BFB469" s="306"/>
      <c r="BFC469" s="306"/>
      <c r="BFD469" s="306"/>
      <c r="BFE469" s="306"/>
      <c r="BFF469" s="306"/>
      <c r="BFG469" s="306"/>
      <c r="BFH469" s="306"/>
      <c r="BFI469" s="306"/>
      <c r="BFJ469" s="306"/>
      <c r="BFK469" s="306"/>
      <c r="BFL469" s="306"/>
      <c r="BFM469" s="306"/>
      <c r="BFN469" s="306"/>
      <c r="BFO469" s="306"/>
      <c r="BFP469" s="306"/>
      <c r="BFQ469" s="306"/>
      <c r="BFR469" s="306"/>
      <c r="BFS469" s="306"/>
      <c r="BFT469" s="306"/>
      <c r="BFU469" s="306"/>
      <c r="BFV469" s="306"/>
      <c r="BFW469" s="306"/>
      <c r="BFX469" s="306"/>
      <c r="BFY469" s="306"/>
      <c r="BFZ469" s="306"/>
      <c r="BGA469" s="306"/>
      <c r="BGB469" s="306"/>
      <c r="BGC469" s="306"/>
      <c r="BGD469" s="306"/>
      <c r="BGE469" s="306"/>
      <c r="BGF469" s="306"/>
      <c r="BGG469" s="306"/>
      <c r="BGH469" s="306"/>
      <c r="BGI469" s="306"/>
      <c r="BGJ469" s="306"/>
      <c r="BGK469" s="306"/>
      <c r="BGL469" s="306"/>
      <c r="BGM469" s="306"/>
      <c r="BGN469" s="306"/>
      <c r="BGO469" s="306"/>
      <c r="BGP469" s="306"/>
      <c r="BGQ469" s="306"/>
      <c r="BGR469" s="306"/>
      <c r="BGS469" s="306"/>
      <c r="BGT469" s="306"/>
      <c r="BGU469" s="306"/>
      <c r="BGV469" s="306"/>
      <c r="BGW469" s="306"/>
      <c r="BGX469" s="306"/>
      <c r="BGY469" s="306"/>
      <c r="BGZ469" s="306"/>
      <c r="BHA469" s="306"/>
      <c r="BHB469" s="306"/>
      <c r="BHC469" s="306"/>
      <c r="BHD469" s="306"/>
      <c r="BHE469" s="306"/>
      <c r="BHF469" s="306"/>
      <c r="BHG469" s="306"/>
      <c r="BHH469" s="306"/>
      <c r="BHI469" s="306"/>
      <c r="BHJ469" s="306"/>
      <c r="BHK469" s="306"/>
      <c r="BHL469" s="306"/>
      <c r="BHM469" s="306"/>
      <c r="BHN469" s="306"/>
      <c r="BHO469" s="306"/>
      <c r="BHP469" s="306"/>
      <c r="BHQ469" s="306"/>
      <c r="BHR469" s="306"/>
      <c r="BHS469" s="306"/>
      <c r="BHT469" s="306"/>
      <c r="BHU469" s="306"/>
      <c r="BHV469" s="306"/>
      <c r="BHW469" s="306"/>
      <c r="BHX469" s="306"/>
      <c r="BHY469" s="306"/>
      <c r="BHZ469" s="306"/>
      <c r="BIA469" s="306"/>
      <c r="BIB469" s="306"/>
      <c r="BIC469" s="306"/>
      <c r="BID469" s="306"/>
      <c r="BIE469" s="306"/>
      <c r="BIF469" s="306"/>
      <c r="BIG469" s="306"/>
      <c r="BIH469" s="306"/>
      <c r="BII469" s="306"/>
      <c r="BIJ469" s="306"/>
      <c r="BIK469" s="306"/>
      <c r="BIL469" s="306"/>
      <c r="BIM469" s="306"/>
      <c r="BIN469" s="306"/>
      <c r="BIO469" s="306"/>
      <c r="BIP469" s="306"/>
      <c r="BIQ469" s="306"/>
      <c r="BIR469" s="306"/>
      <c r="BIS469" s="306"/>
      <c r="BIT469" s="306"/>
      <c r="BIU469" s="306"/>
      <c r="BIV469" s="306"/>
      <c r="BIW469" s="306"/>
      <c r="BIX469" s="306"/>
      <c r="BIY469" s="306"/>
      <c r="BIZ469" s="306"/>
      <c r="BJA469" s="306"/>
      <c r="BJB469" s="306"/>
      <c r="BJC469" s="306"/>
      <c r="BJD469" s="306"/>
      <c r="BJE469" s="306"/>
      <c r="BJF469" s="306"/>
      <c r="BJG469" s="306"/>
      <c r="BJH469" s="306"/>
      <c r="BJI469" s="306"/>
      <c r="BJJ469" s="306"/>
      <c r="BJK469" s="306"/>
      <c r="BJL469" s="306"/>
      <c r="BJM469" s="306"/>
      <c r="BJN469" s="306"/>
      <c r="BJO469" s="306"/>
      <c r="BJP469" s="306"/>
      <c r="BJQ469" s="306"/>
      <c r="BJR469" s="306"/>
      <c r="BJS469" s="306"/>
      <c r="BJT469" s="306"/>
      <c r="BJU469" s="306"/>
      <c r="BJV469" s="306"/>
      <c r="BJW469" s="306"/>
      <c r="BJX469" s="306"/>
      <c r="BJY469" s="306"/>
      <c r="BJZ469" s="306"/>
      <c r="BKA469" s="306"/>
      <c r="BKB469" s="306"/>
      <c r="BKC469" s="306"/>
      <c r="BKD469" s="306"/>
      <c r="BKE469" s="306"/>
      <c r="BKF469" s="306"/>
      <c r="BKG469" s="306"/>
      <c r="BKH469" s="306"/>
      <c r="BKI469" s="306"/>
      <c r="BKJ469" s="306"/>
      <c r="BKK469" s="306"/>
      <c r="BKL469" s="306"/>
      <c r="BKM469" s="306"/>
      <c r="BKN469" s="306"/>
      <c r="BKO469" s="306"/>
      <c r="BKP469" s="306"/>
      <c r="BKQ469" s="306"/>
      <c r="BKR469" s="306"/>
      <c r="BKS469" s="306"/>
      <c r="BKT469" s="306"/>
      <c r="BKU469" s="306"/>
      <c r="BKV469" s="306"/>
      <c r="BKW469" s="306"/>
      <c r="BKX469" s="306"/>
      <c r="BKY469" s="306"/>
      <c r="BKZ469" s="306"/>
      <c r="BLA469" s="306"/>
      <c r="BLB469" s="306"/>
      <c r="BLC469" s="306"/>
      <c r="BLD469" s="306"/>
      <c r="BLE469" s="306"/>
      <c r="BLF469" s="306"/>
      <c r="BLG469" s="306"/>
      <c r="BLH469" s="306"/>
      <c r="BLI469" s="306"/>
      <c r="BLJ469" s="306"/>
      <c r="BLK469" s="306"/>
      <c r="BLL469" s="306"/>
      <c r="BLM469" s="306"/>
      <c r="BLN469" s="306"/>
      <c r="BLO469" s="306"/>
      <c r="BLP469" s="306"/>
      <c r="BLQ469" s="306"/>
      <c r="BLR469" s="306"/>
      <c r="BLS469" s="306"/>
      <c r="BLT469" s="306"/>
      <c r="BLU469" s="306"/>
      <c r="BLV469" s="306"/>
      <c r="BLW469" s="306"/>
      <c r="BLX469" s="306"/>
      <c r="BLY469" s="306"/>
      <c r="BLZ469" s="306"/>
      <c r="BMA469" s="306"/>
      <c r="BMB469" s="306"/>
      <c r="BMC469" s="306"/>
      <c r="BMD469" s="306"/>
      <c r="BME469" s="306"/>
      <c r="BMF469" s="306"/>
      <c r="BMG469" s="306"/>
      <c r="BMH469" s="306"/>
      <c r="BMI469" s="306"/>
      <c r="BMJ469" s="306"/>
      <c r="BMK469" s="306"/>
      <c r="BML469" s="306"/>
      <c r="BMM469" s="306"/>
      <c r="BMN469" s="306"/>
      <c r="BMO469" s="306"/>
      <c r="BMP469" s="306"/>
      <c r="BMQ469" s="306"/>
      <c r="BMR469" s="306"/>
      <c r="BMS469" s="306"/>
      <c r="BMT469" s="306"/>
      <c r="BMU469" s="306"/>
      <c r="BMV469" s="306"/>
      <c r="BMW469" s="306"/>
      <c r="BMX469" s="306"/>
      <c r="BMY469" s="306"/>
      <c r="BMZ469" s="306"/>
      <c r="BNA469" s="306"/>
      <c r="BNB469" s="306"/>
      <c r="BNC469" s="306"/>
      <c r="BND469" s="306"/>
      <c r="BNE469" s="306"/>
      <c r="BNF469" s="306"/>
      <c r="BNG469" s="306"/>
      <c r="BNH469" s="306"/>
      <c r="BNI469" s="306"/>
      <c r="BNJ469" s="306"/>
      <c r="BNK469" s="306"/>
      <c r="BNL469" s="306"/>
      <c r="BNM469" s="306"/>
      <c r="BNN469" s="306"/>
      <c r="BNO469" s="306"/>
      <c r="BNP469" s="306"/>
      <c r="BNQ469" s="306"/>
      <c r="BNR469" s="306"/>
      <c r="BNS469" s="306"/>
      <c r="BNT469" s="306"/>
      <c r="BNU469" s="306"/>
      <c r="BNV469" s="306"/>
      <c r="BNW469" s="306"/>
      <c r="BNX469" s="306"/>
      <c r="BNY469" s="306"/>
      <c r="BNZ469" s="306"/>
      <c r="BOA469" s="306"/>
      <c r="BOB469" s="306"/>
      <c r="BOC469" s="306"/>
      <c r="BOD469" s="306"/>
      <c r="BOE469" s="306"/>
      <c r="BOF469" s="306"/>
      <c r="BOG469" s="306"/>
      <c r="BOH469" s="306"/>
      <c r="BOI469" s="306"/>
      <c r="BOJ469" s="306"/>
      <c r="BOK469" s="306"/>
      <c r="BOL469" s="306"/>
      <c r="BOM469" s="306"/>
      <c r="BON469" s="306"/>
      <c r="BOO469" s="306"/>
      <c r="BOP469" s="306"/>
      <c r="BOQ469" s="306"/>
      <c r="BOR469" s="306"/>
      <c r="BOS469" s="306"/>
      <c r="BOT469" s="306"/>
      <c r="BOU469" s="306"/>
      <c r="BOV469" s="306"/>
      <c r="BOW469" s="306"/>
      <c r="BOX469" s="306"/>
      <c r="BOY469" s="306"/>
      <c r="BOZ469" s="306"/>
      <c r="BPA469" s="306"/>
      <c r="BPB469" s="306"/>
      <c r="BPC469" s="306"/>
      <c r="BPD469" s="306"/>
      <c r="BPE469" s="306"/>
      <c r="BPF469" s="306"/>
      <c r="BPG469" s="306"/>
      <c r="BPH469" s="306"/>
      <c r="BPI469" s="306"/>
      <c r="BPJ469" s="306"/>
      <c r="BPK469" s="306"/>
      <c r="BPL469" s="306"/>
      <c r="BPM469" s="306"/>
      <c r="BPN469" s="306"/>
      <c r="BPO469" s="306"/>
      <c r="BPP469" s="306"/>
      <c r="BPQ469" s="306"/>
      <c r="BPR469" s="306"/>
      <c r="BPS469" s="306"/>
      <c r="BPT469" s="306"/>
      <c r="BPU469" s="306"/>
      <c r="BPV469" s="306"/>
      <c r="BPW469" s="306"/>
      <c r="BPX469" s="306"/>
      <c r="BPY469" s="306"/>
      <c r="BPZ469" s="306"/>
      <c r="BQA469" s="306"/>
      <c r="BQB469" s="306"/>
      <c r="BQC469" s="306"/>
      <c r="BQD469" s="306"/>
      <c r="BQE469" s="306"/>
      <c r="BQF469" s="306"/>
      <c r="BQG469" s="306"/>
      <c r="BQH469" s="306"/>
      <c r="BQI469" s="306"/>
      <c r="BQJ469" s="306"/>
      <c r="BQK469" s="306"/>
      <c r="BQL469" s="306"/>
      <c r="BQM469" s="306"/>
      <c r="BQN469" s="306"/>
      <c r="BQO469" s="306"/>
      <c r="BQP469" s="306"/>
      <c r="BQQ469" s="306"/>
      <c r="BQR469" s="306"/>
      <c r="BQS469" s="306"/>
      <c r="BQT469" s="306"/>
      <c r="BQU469" s="306"/>
      <c r="BQV469" s="306"/>
      <c r="BQW469" s="306"/>
      <c r="BQX469" s="306"/>
      <c r="BQY469" s="306"/>
      <c r="BQZ469" s="306"/>
      <c r="BRA469" s="306"/>
      <c r="BRB469" s="306"/>
      <c r="BRC469" s="306"/>
      <c r="BRD469" s="306"/>
      <c r="BRE469" s="306"/>
      <c r="BRF469" s="306"/>
      <c r="BRG469" s="306"/>
      <c r="BRH469" s="306"/>
      <c r="BRI469" s="306"/>
      <c r="BRJ469" s="306"/>
      <c r="BRK469" s="306"/>
      <c r="BRL469" s="306"/>
      <c r="BRM469" s="306"/>
      <c r="BRN469" s="306"/>
      <c r="BRO469" s="306"/>
      <c r="BRP469" s="306"/>
      <c r="BRQ469" s="306"/>
      <c r="BRR469" s="306"/>
      <c r="BRS469" s="306"/>
      <c r="BRT469" s="306"/>
      <c r="BRU469" s="306"/>
      <c r="BRV469" s="306"/>
      <c r="BRW469" s="306"/>
      <c r="BRX469" s="306"/>
      <c r="BRY469" s="306"/>
      <c r="BRZ469" s="306"/>
      <c r="BSA469" s="306"/>
      <c r="BSB469" s="306"/>
      <c r="BSC469" s="306"/>
      <c r="BSD469" s="306"/>
      <c r="BSE469" s="306"/>
      <c r="BSF469" s="306"/>
      <c r="BSG469" s="306"/>
      <c r="BSH469" s="306"/>
      <c r="BSI469" s="306"/>
      <c r="BSJ469" s="306"/>
      <c r="BSK469" s="306"/>
      <c r="BSL469" s="306"/>
      <c r="BSM469" s="306"/>
      <c r="BSN469" s="306"/>
      <c r="BSO469" s="306"/>
      <c r="BSP469" s="306"/>
      <c r="BSQ469" s="306"/>
      <c r="BSR469" s="306"/>
      <c r="BSS469" s="306"/>
      <c r="BST469" s="306"/>
      <c r="BSU469" s="306"/>
      <c r="BSV469" s="306"/>
      <c r="BSW469" s="306"/>
      <c r="BSX469" s="306"/>
      <c r="BSY469" s="306"/>
      <c r="BSZ469" s="306"/>
      <c r="BTA469" s="306"/>
      <c r="BTB469" s="306"/>
      <c r="BTC469" s="306"/>
      <c r="BTD469" s="306"/>
      <c r="BTE469" s="306"/>
      <c r="BTF469" s="306"/>
      <c r="BTG469" s="306"/>
      <c r="BTH469" s="306"/>
      <c r="BTI469" s="306"/>
      <c r="BTJ469" s="306"/>
      <c r="BTK469" s="306"/>
      <c r="BTL469" s="306"/>
      <c r="BTM469" s="306"/>
      <c r="BTN469" s="306"/>
      <c r="BTO469" s="306"/>
      <c r="BTP469" s="306"/>
      <c r="BTQ469" s="306"/>
      <c r="BTR469" s="306"/>
      <c r="BTS469" s="306"/>
      <c r="BTT469" s="306"/>
      <c r="BTU469" s="306"/>
      <c r="BTV469" s="306"/>
      <c r="BTW469" s="306"/>
      <c r="BTX469" s="306"/>
      <c r="BTY469" s="306"/>
      <c r="BTZ469" s="306"/>
      <c r="BUA469" s="306"/>
      <c r="BUB469" s="306"/>
      <c r="BUC469" s="306"/>
      <c r="BUD469" s="306"/>
      <c r="BUE469" s="306"/>
      <c r="BUF469" s="306"/>
      <c r="BUG469" s="306"/>
      <c r="BUH469" s="306"/>
      <c r="BUI469" s="306"/>
      <c r="BUJ469" s="306"/>
      <c r="BUK469" s="306"/>
      <c r="BUL469" s="306"/>
      <c r="BUM469" s="306"/>
      <c r="BUN469" s="306"/>
      <c r="BUO469" s="306"/>
      <c r="BUP469" s="306"/>
      <c r="BUQ469" s="306"/>
      <c r="BUR469" s="306"/>
      <c r="BUS469" s="306"/>
      <c r="BUT469" s="306"/>
      <c r="BUU469" s="306"/>
      <c r="BUV469" s="306"/>
      <c r="BUW469" s="306"/>
      <c r="BUX469" s="306"/>
      <c r="BUY469" s="306"/>
      <c r="BUZ469" s="306"/>
      <c r="BVA469" s="306"/>
      <c r="BVB469" s="306"/>
      <c r="BVC469" s="306"/>
      <c r="BVD469" s="306"/>
      <c r="BVE469" s="306"/>
      <c r="BVF469" s="306"/>
      <c r="BVG469" s="306"/>
      <c r="BVH469" s="306"/>
      <c r="BVI469" s="306"/>
      <c r="BVJ469" s="306"/>
      <c r="BVK469" s="306"/>
      <c r="BVL469" s="306"/>
      <c r="BVM469" s="306"/>
      <c r="BVN469" s="306"/>
      <c r="BVO469" s="306"/>
      <c r="BVP469" s="306"/>
      <c r="BVQ469" s="306"/>
      <c r="BVR469" s="306"/>
      <c r="BVS469" s="306"/>
      <c r="BVT469" s="306"/>
      <c r="BVU469" s="306"/>
      <c r="BVV469" s="306"/>
      <c r="BVW469" s="306"/>
      <c r="BVX469" s="306"/>
      <c r="BVY469" s="306"/>
      <c r="BVZ469" s="306"/>
      <c r="BWA469" s="306"/>
      <c r="BWB469" s="306"/>
      <c r="BWC469" s="306"/>
      <c r="BWD469" s="306"/>
      <c r="BWE469" s="306"/>
      <c r="BWF469" s="306"/>
      <c r="BWG469" s="306"/>
      <c r="BWH469" s="306"/>
      <c r="BWI469" s="306"/>
      <c r="BWJ469" s="306"/>
      <c r="BWK469" s="306"/>
      <c r="BWL469" s="306"/>
      <c r="BWM469" s="306"/>
      <c r="BWN469" s="306"/>
      <c r="BWO469" s="306"/>
      <c r="BWP469" s="306"/>
      <c r="BWQ469" s="306"/>
      <c r="BWR469" s="306"/>
      <c r="BWS469" s="306"/>
      <c r="BWT469" s="306"/>
      <c r="BWU469" s="306"/>
      <c r="BWV469" s="306"/>
      <c r="BWW469" s="306"/>
      <c r="BWX469" s="306"/>
      <c r="BWY469" s="306"/>
      <c r="BWZ469" s="306"/>
      <c r="BXA469" s="306"/>
      <c r="BXB469" s="306"/>
      <c r="BXC469" s="306"/>
      <c r="BXD469" s="306"/>
      <c r="BXE469" s="306"/>
      <c r="BXF469" s="306"/>
      <c r="BXG469" s="306"/>
      <c r="BXH469" s="306"/>
      <c r="BXI469" s="306"/>
      <c r="BXJ469" s="306"/>
      <c r="BXK469" s="306"/>
      <c r="BXL469" s="306"/>
      <c r="BXM469" s="306"/>
      <c r="BXN469" s="306"/>
      <c r="BXO469" s="306"/>
      <c r="BXP469" s="306"/>
      <c r="BXQ469" s="306"/>
      <c r="BXR469" s="306"/>
      <c r="BXS469" s="306"/>
      <c r="BXT469" s="306"/>
      <c r="BXU469" s="306"/>
      <c r="BXV469" s="306"/>
      <c r="BXW469" s="306"/>
      <c r="BXX469" s="306"/>
      <c r="BXY469" s="306"/>
      <c r="BXZ469" s="306"/>
      <c r="BYA469" s="306"/>
      <c r="BYB469" s="306"/>
      <c r="BYC469" s="306"/>
      <c r="BYD469" s="306"/>
      <c r="BYE469" s="306"/>
      <c r="BYF469" s="306"/>
      <c r="BYG469" s="306"/>
      <c r="BYH469" s="306"/>
      <c r="BYI469" s="306"/>
      <c r="BYJ469" s="306"/>
      <c r="BYK469" s="306"/>
      <c r="BYL469" s="306"/>
      <c r="BYM469" s="306"/>
      <c r="BYN469" s="306"/>
      <c r="BYO469" s="306"/>
      <c r="BYP469" s="306"/>
      <c r="BYQ469" s="306"/>
      <c r="BYR469" s="306"/>
      <c r="BYS469" s="306"/>
      <c r="BYT469" s="306"/>
      <c r="BYU469" s="306"/>
      <c r="BYV469" s="306"/>
      <c r="BYW469" s="306"/>
      <c r="BYX469" s="306"/>
      <c r="BYY469" s="306"/>
      <c r="BYZ469" s="306"/>
      <c r="BZA469" s="306"/>
      <c r="BZB469" s="306"/>
      <c r="BZC469" s="306"/>
      <c r="BZD469" s="306"/>
      <c r="BZE469" s="306"/>
      <c r="BZF469" s="306"/>
      <c r="BZG469" s="306"/>
      <c r="BZH469" s="306"/>
      <c r="BZI469" s="306"/>
      <c r="BZJ469" s="306"/>
      <c r="BZK469" s="306"/>
      <c r="BZL469" s="306"/>
      <c r="BZM469" s="306"/>
      <c r="BZN469" s="306"/>
      <c r="BZO469" s="306"/>
      <c r="BZP469" s="306"/>
      <c r="BZQ469" s="306"/>
      <c r="BZR469" s="306"/>
      <c r="BZS469" s="306"/>
      <c r="BZT469" s="306"/>
      <c r="BZU469" s="306"/>
      <c r="BZV469" s="306"/>
      <c r="BZW469" s="306"/>
      <c r="BZX469" s="306"/>
      <c r="BZY469" s="306"/>
      <c r="BZZ469" s="306"/>
      <c r="CAA469" s="306"/>
      <c r="CAB469" s="306"/>
      <c r="CAC469" s="306"/>
      <c r="CAD469" s="306"/>
      <c r="CAE469" s="306"/>
      <c r="CAF469" s="306"/>
      <c r="CAG469" s="306"/>
      <c r="CAH469" s="306"/>
      <c r="CAI469" s="306"/>
      <c r="CAJ469" s="306"/>
      <c r="CAK469" s="306"/>
      <c r="CAL469" s="306"/>
      <c r="CAM469" s="306"/>
      <c r="CAN469" s="306"/>
      <c r="CAO469" s="306"/>
      <c r="CAP469" s="306"/>
      <c r="CAQ469" s="306"/>
      <c r="CAR469" s="306"/>
      <c r="CAS469" s="306"/>
      <c r="CAT469" s="306"/>
      <c r="CAU469" s="306"/>
      <c r="CAV469" s="306"/>
      <c r="CAW469" s="306"/>
      <c r="CAX469" s="306"/>
      <c r="CAY469" s="306"/>
      <c r="CAZ469" s="306"/>
      <c r="CBA469" s="306"/>
      <c r="CBB469" s="306"/>
      <c r="CBC469" s="306"/>
      <c r="CBD469" s="306"/>
      <c r="CBE469" s="306"/>
      <c r="CBF469" s="306"/>
      <c r="CBG469" s="306"/>
      <c r="CBH469" s="306"/>
      <c r="CBI469" s="306"/>
      <c r="CBJ469" s="306"/>
      <c r="CBK469" s="306"/>
      <c r="CBL469" s="306"/>
      <c r="CBM469" s="306"/>
      <c r="CBN469" s="306"/>
      <c r="CBO469" s="306"/>
      <c r="CBP469" s="306"/>
      <c r="CBQ469" s="306"/>
      <c r="CBR469" s="306"/>
      <c r="CBS469" s="306"/>
      <c r="CBT469" s="306"/>
      <c r="CBU469" s="306"/>
      <c r="CBV469" s="306"/>
      <c r="CBW469" s="306"/>
      <c r="CBX469" s="306"/>
      <c r="CBY469" s="306"/>
      <c r="CBZ469" s="306"/>
      <c r="CCA469" s="306"/>
      <c r="CCB469" s="306"/>
      <c r="CCC469" s="306"/>
      <c r="CCD469" s="306"/>
      <c r="CCE469" s="306"/>
      <c r="CCF469" s="306"/>
      <c r="CCG469" s="306"/>
      <c r="CCH469" s="306"/>
      <c r="CCI469" s="306"/>
      <c r="CCJ469" s="306"/>
      <c r="CCK469" s="306"/>
      <c r="CCL469" s="306"/>
      <c r="CCM469" s="306"/>
      <c r="CCN469" s="306"/>
      <c r="CCO469" s="306"/>
      <c r="CCP469" s="306"/>
      <c r="CCQ469" s="306"/>
      <c r="CCR469" s="306"/>
      <c r="CCS469" s="306"/>
      <c r="CCT469" s="306"/>
      <c r="CCU469" s="306"/>
      <c r="CCV469" s="306"/>
      <c r="CCW469" s="306"/>
      <c r="CCX469" s="306"/>
      <c r="CCY469" s="306"/>
      <c r="CCZ469" s="306"/>
      <c r="CDA469" s="306"/>
      <c r="CDB469" s="306"/>
      <c r="CDC469" s="306"/>
      <c r="CDD469" s="306"/>
      <c r="CDE469" s="306"/>
      <c r="CDF469" s="306"/>
      <c r="CDG469" s="306"/>
      <c r="CDH469" s="306"/>
      <c r="CDI469" s="306"/>
      <c r="CDJ469" s="306"/>
      <c r="CDK469" s="306"/>
      <c r="CDL469" s="306"/>
      <c r="CDM469" s="306"/>
      <c r="CDN469" s="306"/>
      <c r="CDO469" s="306"/>
      <c r="CDP469" s="306"/>
      <c r="CDQ469" s="306"/>
      <c r="CDR469" s="306"/>
      <c r="CDS469" s="306"/>
      <c r="CDT469" s="306"/>
      <c r="CDU469" s="306"/>
      <c r="CDV469" s="306"/>
      <c r="CDW469" s="306"/>
      <c r="CDX469" s="306"/>
      <c r="CDY469" s="306"/>
      <c r="CDZ469" s="306"/>
      <c r="CEA469" s="306"/>
      <c r="CEB469" s="306"/>
      <c r="CEC469" s="306"/>
      <c r="CED469" s="306"/>
      <c r="CEE469" s="306"/>
      <c r="CEF469" s="306"/>
      <c r="CEG469" s="306"/>
      <c r="CEH469" s="306"/>
      <c r="CEI469" s="306"/>
      <c r="CEJ469" s="306"/>
      <c r="CEK469" s="306"/>
      <c r="CEL469" s="306"/>
      <c r="CEM469" s="306"/>
      <c r="CEN469" s="306"/>
      <c r="CEO469" s="306"/>
      <c r="CEP469" s="306"/>
      <c r="CEQ469" s="306"/>
      <c r="CER469" s="306"/>
      <c r="CES469" s="306"/>
      <c r="CET469" s="306"/>
      <c r="CEU469" s="306"/>
      <c r="CEV469" s="306"/>
      <c r="CEW469" s="306"/>
      <c r="CEX469" s="306"/>
      <c r="CEY469" s="306"/>
      <c r="CEZ469" s="306"/>
      <c r="CFA469" s="306"/>
      <c r="CFB469" s="306"/>
      <c r="CFC469" s="306"/>
      <c r="CFD469" s="306"/>
      <c r="CFE469" s="306"/>
      <c r="CFF469" s="306"/>
      <c r="CFG469" s="306"/>
      <c r="CFH469" s="306"/>
      <c r="CFI469" s="306"/>
      <c r="CFJ469" s="306"/>
      <c r="CFK469" s="306"/>
      <c r="CFL469" s="306"/>
      <c r="CFM469" s="306"/>
      <c r="CFN469" s="306"/>
      <c r="CFO469" s="306"/>
      <c r="CFP469" s="306"/>
      <c r="CFQ469" s="306"/>
      <c r="CFR469" s="306"/>
      <c r="CFS469" s="306"/>
      <c r="CFT469" s="306"/>
      <c r="CFU469" s="306"/>
      <c r="CFV469" s="306"/>
      <c r="CFW469" s="306"/>
      <c r="CFX469" s="306"/>
      <c r="CFY469" s="306"/>
      <c r="CFZ469" s="306"/>
      <c r="CGA469" s="306"/>
      <c r="CGB469" s="306"/>
      <c r="CGC469" s="306"/>
      <c r="CGD469" s="306"/>
      <c r="CGE469" s="306"/>
      <c r="CGF469" s="306"/>
      <c r="CGG469" s="306"/>
      <c r="CGH469" s="306"/>
      <c r="CGI469" s="306"/>
      <c r="CGJ469" s="306"/>
      <c r="CGK469" s="306"/>
      <c r="CGL469" s="306"/>
      <c r="CGM469" s="306"/>
      <c r="CGN469" s="306"/>
      <c r="CGO469" s="306"/>
      <c r="CGP469" s="306"/>
      <c r="CGQ469" s="306"/>
      <c r="CGR469" s="306"/>
      <c r="CGS469" s="306"/>
      <c r="CGT469" s="306"/>
      <c r="CGU469" s="306"/>
      <c r="CGV469" s="306"/>
      <c r="CGW469" s="306"/>
      <c r="CGX469" s="306"/>
      <c r="CGY469" s="306"/>
      <c r="CGZ469" s="306"/>
      <c r="CHA469" s="306"/>
      <c r="CHB469" s="306"/>
      <c r="CHC469" s="306"/>
      <c r="CHD469" s="306"/>
      <c r="CHE469" s="306"/>
      <c r="CHF469" s="306"/>
      <c r="CHG469" s="306"/>
      <c r="CHH469" s="306"/>
      <c r="CHI469" s="306"/>
      <c r="CHJ469" s="306"/>
      <c r="CHK469" s="306"/>
      <c r="CHL469" s="306"/>
      <c r="CHM469" s="306"/>
      <c r="CHN469" s="306"/>
      <c r="CHO469" s="306"/>
      <c r="CHP469" s="306"/>
      <c r="CHQ469" s="306"/>
      <c r="CHR469" s="306"/>
      <c r="CHS469" s="306"/>
      <c r="CHT469" s="306"/>
      <c r="CHU469" s="306"/>
      <c r="CHV469" s="306"/>
      <c r="CHW469" s="306"/>
      <c r="CHX469" s="306"/>
      <c r="CHY469" s="306"/>
      <c r="CHZ469" s="306"/>
      <c r="CIA469" s="306"/>
      <c r="CIB469" s="306"/>
      <c r="CIC469" s="306"/>
      <c r="CID469" s="306"/>
      <c r="CIE469" s="306"/>
      <c r="CIF469" s="306"/>
      <c r="CIG469" s="306"/>
      <c r="CIH469" s="306"/>
      <c r="CII469" s="306"/>
      <c r="CIJ469" s="306"/>
      <c r="CIK469" s="306"/>
      <c r="CIL469" s="306"/>
      <c r="CIM469" s="306"/>
      <c r="CIN469" s="306"/>
      <c r="CIO469" s="306"/>
      <c r="CIP469" s="306"/>
      <c r="CIQ469" s="306"/>
      <c r="CIR469" s="306"/>
      <c r="CIS469" s="306"/>
      <c r="CIT469" s="306"/>
      <c r="CIU469" s="306"/>
      <c r="CIV469" s="306"/>
      <c r="CIW469" s="306"/>
      <c r="CIX469" s="306"/>
      <c r="CIY469" s="306"/>
      <c r="CIZ469" s="306"/>
      <c r="CJA469" s="306"/>
      <c r="CJB469" s="306"/>
      <c r="CJC469" s="306"/>
      <c r="CJD469" s="306"/>
      <c r="CJE469" s="306"/>
      <c r="CJF469" s="306"/>
      <c r="CJG469" s="306"/>
      <c r="CJH469" s="306"/>
      <c r="CJI469" s="306"/>
      <c r="CJJ469" s="306"/>
      <c r="CJK469" s="306"/>
      <c r="CJL469" s="306"/>
      <c r="CJM469" s="306"/>
      <c r="CJN469" s="306"/>
      <c r="CJO469" s="306"/>
      <c r="CJP469" s="306"/>
      <c r="CJQ469" s="306"/>
      <c r="CJR469" s="306"/>
      <c r="CJS469" s="306"/>
      <c r="CJT469" s="306"/>
      <c r="CJU469" s="306"/>
      <c r="CJV469" s="306"/>
      <c r="CJW469" s="306"/>
      <c r="CJX469" s="306"/>
      <c r="CJY469" s="306"/>
      <c r="CJZ469" s="306"/>
      <c r="CKA469" s="306"/>
      <c r="CKB469" s="306"/>
      <c r="CKC469" s="306"/>
      <c r="CKD469" s="306"/>
      <c r="CKE469" s="306"/>
      <c r="CKF469" s="306"/>
      <c r="CKG469" s="306"/>
      <c r="CKH469" s="306"/>
      <c r="CKI469" s="306"/>
      <c r="CKJ469" s="306"/>
      <c r="CKK469" s="306"/>
      <c r="CKL469" s="306"/>
      <c r="CKM469" s="306"/>
      <c r="CKN469" s="306"/>
      <c r="CKO469" s="306"/>
      <c r="CKP469" s="306"/>
      <c r="CKQ469" s="306"/>
      <c r="CKR469" s="306"/>
      <c r="CKS469" s="306"/>
      <c r="CKT469" s="306"/>
      <c r="CKU469" s="306"/>
      <c r="CKV469" s="306"/>
      <c r="CKW469" s="306"/>
      <c r="CKX469" s="306"/>
      <c r="CKY469" s="306"/>
      <c r="CKZ469" s="306"/>
      <c r="CLA469" s="306"/>
      <c r="CLB469" s="306"/>
      <c r="CLC469" s="306"/>
      <c r="CLD469" s="306"/>
      <c r="CLE469" s="306"/>
      <c r="CLF469" s="306"/>
      <c r="CLG469" s="306"/>
      <c r="CLH469" s="306"/>
      <c r="CLI469" s="306"/>
      <c r="CLJ469" s="306"/>
      <c r="CLK469" s="306"/>
      <c r="CLL469" s="306"/>
      <c r="CLM469" s="306"/>
      <c r="CLN469" s="306"/>
      <c r="CLO469" s="306"/>
      <c r="CLP469" s="306"/>
      <c r="CLQ469" s="306"/>
      <c r="CLR469" s="306"/>
      <c r="CLS469" s="306"/>
      <c r="CLT469" s="306"/>
      <c r="CLU469" s="306"/>
      <c r="CLV469" s="306"/>
      <c r="CLW469" s="306"/>
      <c r="CLX469" s="306"/>
      <c r="CLY469" s="306"/>
      <c r="CLZ469" s="306"/>
      <c r="CMA469" s="306"/>
      <c r="CMB469" s="306"/>
      <c r="CMC469" s="306"/>
      <c r="CMD469" s="306"/>
      <c r="CME469" s="306"/>
      <c r="CMF469" s="306"/>
      <c r="CMG469" s="306"/>
      <c r="CMH469" s="306"/>
      <c r="CMI469" s="306"/>
      <c r="CMJ469" s="306"/>
      <c r="CMK469" s="306"/>
      <c r="CML469" s="306"/>
      <c r="CMM469" s="306"/>
      <c r="CMN469" s="306"/>
      <c r="CMO469" s="306"/>
      <c r="CMP469" s="306"/>
      <c r="CMQ469" s="306"/>
      <c r="CMR469" s="306"/>
      <c r="CMS469" s="306"/>
      <c r="CMT469" s="306"/>
      <c r="CMU469" s="306"/>
      <c r="CMV469" s="306"/>
      <c r="CMW469" s="306"/>
      <c r="CMX469" s="306"/>
      <c r="CMY469" s="306"/>
      <c r="CMZ469" s="306"/>
      <c r="CNA469" s="306"/>
      <c r="CNB469" s="306"/>
      <c r="CNC469" s="306"/>
      <c r="CND469" s="306"/>
      <c r="CNE469" s="306"/>
      <c r="CNF469" s="306"/>
      <c r="CNG469" s="306"/>
      <c r="CNH469" s="306"/>
      <c r="CNI469" s="306"/>
      <c r="CNJ469" s="306"/>
      <c r="CNK469" s="306"/>
      <c r="CNL469" s="306"/>
      <c r="CNM469" s="306"/>
      <c r="CNN469" s="306"/>
      <c r="CNO469" s="306"/>
      <c r="CNP469" s="306"/>
      <c r="CNQ469" s="306"/>
      <c r="CNR469" s="306"/>
      <c r="CNS469" s="306"/>
      <c r="CNT469" s="306"/>
      <c r="CNU469" s="306"/>
      <c r="CNV469" s="306"/>
      <c r="CNW469" s="306"/>
      <c r="CNX469" s="306"/>
      <c r="CNY469" s="306"/>
      <c r="CNZ469" s="306"/>
      <c r="COA469" s="306"/>
      <c r="COB469" s="306"/>
      <c r="COC469" s="306"/>
      <c r="COD469" s="306"/>
      <c r="COE469" s="306"/>
      <c r="COF469" s="306"/>
      <c r="COG469" s="306"/>
      <c r="COH469" s="306"/>
      <c r="COI469" s="306"/>
      <c r="COJ469" s="306"/>
      <c r="COK469" s="306"/>
      <c r="COL469" s="306"/>
      <c r="COM469" s="306"/>
      <c r="CON469" s="306"/>
      <c r="COO469" s="306"/>
      <c r="COP469" s="306"/>
      <c r="COQ469" s="306"/>
      <c r="COR469" s="306"/>
      <c r="COS469" s="306"/>
      <c r="COT469" s="306"/>
      <c r="COU469" s="306"/>
      <c r="COV469" s="306"/>
      <c r="COW469" s="306"/>
      <c r="COX469" s="306"/>
      <c r="COY469" s="306"/>
      <c r="COZ469" s="306"/>
      <c r="CPA469" s="306"/>
      <c r="CPB469" s="306"/>
      <c r="CPC469" s="306"/>
      <c r="CPD469" s="306"/>
      <c r="CPE469" s="306"/>
      <c r="CPF469" s="306"/>
      <c r="CPG469" s="306"/>
      <c r="CPH469" s="306"/>
      <c r="CPI469" s="306"/>
      <c r="CPJ469" s="306"/>
      <c r="CPK469" s="306"/>
      <c r="CPL469" s="306"/>
      <c r="CPM469" s="306"/>
      <c r="CPN469" s="306"/>
      <c r="CPO469" s="306"/>
      <c r="CPP469" s="306"/>
      <c r="CPQ469" s="306"/>
      <c r="CPR469" s="306"/>
      <c r="CPS469" s="306"/>
      <c r="CPT469" s="306"/>
      <c r="CPU469" s="306"/>
      <c r="CPV469" s="306"/>
      <c r="CPW469" s="306"/>
      <c r="CPX469" s="306"/>
      <c r="CPY469" s="306"/>
      <c r="CPZ469" s="306"/>
      <c r="CQA469" s="306"/>
      <c r="CQB469" s="306"/>
      <c r="CQC469" s="306"/>
      <c r="CQD469" s="306"/>
      <c r="CQE469" s="306"/>
      <c r="CQF469" s="306"/>
      <c r="CQG469" s="306"/>
      <c r="CQH469" s="306"/>
      <c r="CQI469" s="306"/>
      <c r="CQJ469" s="306"/>
      <c r="CQK469" s="306"/>
      <c r="CQL469" s="306"/>
      <c r="CQM469" s="306"/>
      <c r="CQN469" s="306"/>
      <c r="CQO469" s="306"/>
      <c r="CQP469" s="306"/>
      <c r="CQQ469" s="306"/>
      <c r="CQR469" s="306"/>
      <c r="CQS469" s="306"/>
      <c r="CQT469" s="306"/>
      <c r="CQU469" s="306"/>
      <c r="CQV469" s="306"/>
      <c r="CQW469" s="306"/>
      <c r="CQX469" s="306"/>
      <c r="CQY469" s="306"/>
      <c r="CQZ469" s="306"/>
      <c r="CRA469" s="306"/>
      <c r="CRB469" s="306"/>
      <c r="CRC469" s="306"/>
      <c r="CRD469" s="306"/>
      <c r="CRE469" s="306"/>
      <c r="CRF469" s="306"/>
      <c r="CRG469" s="306"/>
      <c r="CRH469" s="306"/>
      <c r="CRI469" s="306"/>
      <c r="CRJ469" s="306"/>
      <c r="CRK469" s="306"/>
      <c r="CRL469" s="306"/>
      <c r="CRM469" s="306"/>
      <c r="CRN469" s="306"/>
      <c r="CRO469" s="306"/>
      <c r="CRP469" s="306"/>
      <c r="CRQ469" s="306"/>
      <c r="CRR469" s="306"/>
      <c r="CRS469" s="306"/>
      <c r="CRT469" s="306"/>
      <c r="CRU469" s="306"/>
      <c r="CRV469" s="306"/>
      <c r="CRW469" s="306"/>
      <c r="CRX469" s="306"/>
      <c r="CRY469" s="306"/>
      <c r="CRZ469" s="306"/>
      <c r="CSA469" s="306"/>
      <c r="CSB469" s="306"/>
      <c r="CSC469" s="306"/>
      <c r="CSD469" s="306"/>
      <c r="CSE469" s="306"/>
      <c r="CSF469" s="306"/>
      <c r="CSG469" s="306"/>
      <c r="CSH469" s="306"/>
      <c r="CSI469" s="306"/>
      <c r="CSJ469" s="306"/>
      <c r="CSK469" s="306"/>
      <c r="CSL469" s="306"/>
      <c r="CSM469" s="306"/>
      <c r="CSN469" s="306"/>
      <c r="CSO469" s="306"/>
      <c r="CSP469" s="306"/>
      <c r="CSQ469" s="306"/>
      <c r="CSR469" s="306"/>
      <c r="CSS469" s="306"/>
      <c r="CST469" s="306"/>
      <c r="CSU469" s="306"/>
      <c r="CSV469" s="306"/>
      <c r="CSW469" s="306"/>
      <c r="CSX469" s="306"/>
      <c r="CSY469" s="306"/>
      <c r="CSZ469" s="306"/>
      <c r="CTA469" s="306"/>
      <c r="CTB469" s="306"/>
      <c r="CTC469" s="306"/>
      <c r="CTD469" s="306"/>
      <c r="CTE469" s="306"/>
      <c r="CTF469" s="306"/>
      <c r="CTG469" s="306"/>
      <c r="CTH469" s="306"/>
      <c r="CTI469" s="306"/>
      <c r="CTJ469" s="306"/>
      <c r="CTK469" s="306"/>
      <c r="CTL469" s="306"/>
      <c r="CTM469" s="306"/>
      <c r="CTN469" s="306"/>
      <c r="CTO469" s="306"/>
      <c r="CTP469" s="306"/>
      <c r="CTQ469" s="306"/>
      <c r="CTR469" s="306"/>
      <c r="CTS469" s="306"/>
      <c r="CTT469" s="306"/>
      <c r="CTU469" s="306"/>
      <c r="CTV469" s="306"/>
      <c r="CTW469" s="306"/>
      <c r="CTX469" s="306"/>
      <c r="CTY469" s="306"/>
      <c r="CTZ469" s="306"/>
      <c r="CUA469" s="306"/>
      <c r="CUB469" s="306"/>
      <c r="CUC469" s="306"/>
      <c r="CUD469" s="306"/>
      <c r="CUE469" s="306"/>
      <c r="CUF469" s="306"/>
      <c r="CUG469" s="306"/>
      <c r="CUH469" s="306"/>
      <c r="CUI469" s="306"/>
      <c r="CUJ469" s="306"/>
      <c r="CUK469" s="306"/>
      <c r="CUL469" s="306"/>
      <c r="CUM469" s="306"/>
      <c r="CUN469" s="306"/>
      <c r="CUO469" s="306"/>
      <c r="CUP469" s="306"/>
      <c r="CUQ469" s="306"/>
      <c r="CUR469" s="306"/>
      <c r="CUS469" s="306"/>
      <c r="CUT469" s="306"/>
      <c r="CUU469" s="306"/>
      <c r="CUV469" s="306"/>
      <c r="CUW469" s="306"/>
      <c r="CUX469" s="306"/>
      <c r="CUY469" s="306"/>
      <c r="CUZ469" s="306"/>
      <c r="CVA469" s="306"/>
      <c r="CVB469" s="306"/>
      <c r="CVC469" s="306"/>
      <c r="CVD469" s="306"/>
      <c r="CVE469" s="306"/>
      <c r="CVF469" s="306"/>
      <c r="CVG469" s="306"/>
      <c r="CVH469" s="306"/>
      <c r="CVI469" s="306"/>
      <c r="CVJ469" s="306"/>
      <c r="CVK469" s="306"/>
      <c r="CVL469" s="306"/>
      <c r="CVM469" s="306"/>
      <c r="CVN469" s="306"/>
      <c r="CVO469" s="306"/>
      <c r="CVP469" s="306"/>
      <c r="CVQ469" s="306"/>
      <c r="CVR469" s="306"/>
      <c r="CVS469" s="306"/>
      <c r="CVT469" s="306"/>
      <c r="CVU469" s="306"/>
      <c r="CVV469" s="306"/>
      <c r="CVW469" s="306"/>
      <c r="CVX469" s="306"/>
      <c r="CVY469" s="306"/>
      <c r="CVZ469" s="306"/>
      <c r="CWA469" s="306"/>
      <c r="CWB469" s="306"/>
      <c r="CWC469" s="306"/>
      <c r="CWD469" s="306"/>
      <c r="CWE469" s="306"/>
      <c r="CWF469" s="306"/>
      <c r="CWG469" s="306"/>
      <c r="CWH469" s="306"/>
      <c r="CWI469" s="306"/>
      <c r="CWJ469" s="306"/>
      <c r="CWK469" s="306"/>
      <c r="CWL469" s="306"/>
      <c r="CWM469" s="306"/>
      <c r="CWN469" s="306"/>
      <c r="CWO469" s="306"/>
      <c r="CWP469" s="306"/>
      <c r="CWQ469" s="306"/>
      <c r="CWR469" s="306"/>
      <c r="CWS469" s="306"/>
      <c r="CWT469" s="306"/>
      <c r="CWU469" s="306"/>
      <c r="CWV469" s="306"/>
      <c r="CWW469" s="306"/>
      <c r="CWX469" s="306"/>
      <c r="CWY469" s="306"/>
      <c r="CWZ469" s="306"/>
      <c r="CXA469" s="306"/>
      <c r="CXB469" s="306"/>
      <c r="CXC469" s="306"/>
      <c r="CXD469" s="306"/>
      <c r="CXE469" s="306"/>
      <c r="CXF469" s="306"/>
      <c r="CXG469" s="306"/>
      <c r="CXH469" s="306"/>
      <c r="CXI469" s="306"/>
      <c r="CXJ469" s="306"/>
      <c r="CXK469" s="306"/>
      <c r="CXL469" s="306"/>
      <c r="CXM469" s="306"/>
      <c r="CXN469" s="306"/>
      <c r="CXO469" s="306"/>
      <c r="CXP469" s="306"/>
      <c r="CXQ469" s="306"/>
      <c r="CXR469" s="306"/>
      <c r="CXS469" s="306"/>
      <c r="CXT469" s="306"/>
      <c r="CXU469" s="306"/>
      <c r="CXV469" s="306"/>
      <c r="CXW469" s="306"/>
      <c r="CXX469" s="306"/>
      <c r="CXY469" s="306"/>
      <c r="CXZ469" s="306"/>
      <c r="CYA469" s="306"/>
      <c r="CYB469" s="306"/>
      <c r="CYC469" s="306"/>
      <c r="CYD469" s="306"/>
      <c r="CYE469" s="306"/>
      <c r="CYF469" s="306"/>
      <c r="CYG469" s="306"/>
      <c r="CYH469" s="306"/>
      <c r="CYI469" s="306"/>
      <c r="CYJ469" s="306"/>
      <c r="CYK469" s="306"/>
      <c r="CYL469" s="306"/>
      <c r="CYM469" s="306"/>
      <c r="CYN469" s="306"/>
      <c r="CYO469" s="306"/>
      <c r="CYP469" s="306"/>
      <c r="CYQ469" s="306"/>
      <c r="CYR469" s="306"/>
      <c r="CYS469" s="306"/>
      <c r="CYT469" s="306"/>
      <c r="CYU469" s="306"/>
      <c r="CYV469" s="306"/>
      <c r="CYW469" s="306"/>
      <c r="CYX469" s="306"/>
      <c r="CYY469" s="306"/>
      <c r="CYZ469" s="306"/>
      <c r="CZA469" s="306"/>
      <c r="CZB469" s="306"/>
      <c r="CZC469" s="306"/>
      <c r="CZD469" s="306"/>
      <c r="CZE469" s="306"/>
      <c r="CZF469" s="306"/>
      <c r="CZG469" s="306"/>
      <c r="CZH469" s="306"/>
      <c r="CZI469" s="306"/>
      <c r="CZJ469" s="306"/>
      <c r="CZK469" s="306"/>
      <c r="CZL469" s="306"/>
      <c r="CZM469" s="306"/>
      <c r="CZN469" s="306"/>
      <c r="CZO469" s="306"/>
      <c r="CZP469" s="306"/>
      <c r="CZQ469" s="306"/>
      <c r="CZR469" s="306"/>
      <c r="CZS469" s="306"/>
      <c r="CZT469" s="306"/>
      <c r="CZU469" s="306"/>
      <c r="CZV469" s="306"/>
      <c r="CZW469" s="306"/>
      <c r="CZX469" s="306"/>
      <c r="CZY469" s="306"/>
      <c r="CZZ469" s="306"/>
      <c r="DAA469" s="306"/>
      <c r="DAB469" s="306"/>
      <c r="DAC469" s="306"/>
      <c r="DAD469" s="306"/>
      <c r="DAE469" s="306"/>
      <c r="DAF469" s="306"/>
      <c r="DAG469" s="306"/>
      <c r="DAH469" s="306"/>
      <c r="DAI469" s="306"/>
      <c r="DAJ469" s="306"/>
      <c r="DAK469" s="306"/>
      <c r="DAL469" s="306"/>
      <c r="DAM469" s="306"/>
      <c r="DAN469" s="306"/>
      <c r="DAO469" s="306"/>
      <c r="DAP469" s="306"/>
      <c r="DAQ469" s="306"/>
      <c r="DAR469" s="306"/>
      <c r="DAS469" s="306"/>
      <c r="DAT469" s="306"/>
      <c r="DAU469" s="306"/>
      <c r="DAV469" s="306"/>
      <c r="DAW469" s="306"/>
      <c r="DAX469" s="306"/>
      <c r="DAY469" s="306"/>
      <c r="DAZ469" s="306"/>
      <c r="DBA469" s="306"/>
      <c r="DBB469" s="306"/>
      <c r="DBC469" s="306"/>
      <c r="DBD469" s="306"/>
      <c r="DBE469" s="306"/>
      <c r="DBF469" s="306"/>
      <c r="DBG469" s="306"/>
      <c r="DBH469" s="306"/>
      <c r="DBI469" s="306"/>
      <c r="DBJ469" s="306"/>
      <c r="DBK469" s="306"/>
      <c r="DBL469" s="306"/>
      <c r="DBM469" s="306"/>
      <c r="DBN469" s="306"/>
      <c r="DBO469" s="306"/>
      <c r="DBP469" s="306"/>
      <c r="DBQ469" s="306"/>
      <c r="DBR469" s="306"/>
      <c r="DBS469" s="306"/>
      <c r="DBT469" s="306"/>
      <c r="DBU469" s="306"/>
      <c r="DBV469" s="306"/>
      <c r="DBW469" s="306"/>
      <c r="DBX469" s="306"/>
      <c r="DBY469" s="306"/>
      <c r="DBZ469" s="306"/>
      <c r="DCA469" s="306"/>
      <c r="DCB469" s="306"/>
      <c r="DCC469" s="306"/>
      <c r="DCD469" s="306"/>
      <c r="DCE469" s="306"/>
      <c r="DCF469" s="306"/>
      <c r="DCG469" s="306"/>
      <c r="DCH469" s="306"/>
      <c r="DCI469" s="306"/>
      <c r="DCJ469" s="306"/>
      <c r="DCK469" s="306"/>
      <c r="DCL469" s="306"/>
      <c r="DCM469" s="306"/>
      <c r="DCN469" s="306"/>
      <c r="DCO469" s="306"/>
      <c r="DCP469" s="306"/>
      <c r="DCQ469" s="306"/>
      <c r="DCR469" s="306"/>
      <c r="DCS469" s="306"/>
      <c r="DCT469" s="306"/>
      <c r="DCU469" s="306"/>
      <c r="DCV469" s="306"/>
      <c r="DCW469" s="306"/>
      <c r="DCX469" s="306"/>
      <c r="DCY469" s="306"/>
      <c r="DCZ469" s="306"/>
      <c r="DDA469" s="306"/>
      <c r="DDB469" s="306"/>
      <c r="DDC469" s="306"/>
      <c r="DDD469" s="306"/>
      <c r="DDE469" s="306"/>
      <c r="DDF469" s="306"/>
      <c r="DDG469" s="306"/>
      <c r="DDH469" s="306"/>
      <c r="DDI469" s="306"/>
      <c r="DDJ469" s="306"/>
      <c r="DDK469" s="306"/>
      <c r="DDL469" s="306"/>
      <c r="DDM469" s="306"/>
      <c r="DDN469" s="306"/>
      <c r="DDO469" s="306"/>
      <c r="DDP469" s="306"/>
      <c r="DDQ469" s="306"/>
      <c r="DDR469" s="306"/>
      <c r="DDS469" s="306"/>
      <c r="DDT469" s="306"/>
      <c r="DDU469" s="306"/>
      <c r="DDV469" s="306"/>
      <c r="DDW469" s="306"/>
      <c r="DDX469" s="306"/>
      <c r="DDY469" s="306"/>
      <c r="DDZ469" s="306"/>
      <c r="DEA469" s="306"/>
      <c r="DEB469" s="306"/>
      <c r="DEC469" s="306"/>
      <c r="DED469" s="306"/>
      <c r="DEE469" s="306"/>
      <c r="DEF469" s="306"/>
      <c r="DEG469" s="306"/>
      <c r="DEH469" s="306"/>
      <c r="DEI469" s="306"/>
      <c r="DEJ469" s="306"/>
      <c r="DEK469" s="306"/>
      <c r="DEL469" s="306"/>
      <c r="DEM469" s="306"/>
      <c r="DEN469" s="306"/>
      <c r="DEO469" s="306"/>
      <c r="DEP469" s="306"/>
      <c r="DEQ469" s="306"/>
      <c r="DER469" s="306"/>
      <c r="DES469" s="306"/>
      <c r="DET469" s="306"/>
      <c r="DEU469" s="306"/>
      <c r="DEV469" s="306"/>
      <c r="DEW469" s="306"/>
      <c r="DEX469" s="306"/>
      <c r="DEY469" s="306"/>
      <c r="DEZ469" s="306"/>
      <c r="DFA469" s="306"/>
      <c r="DFB469" s="306"/>
      <c r="DFC469" s="306"/>
      <c r="DFD469" s="306"/>
      <c r="DFE469" s="306"/>
      <c r="DFF469" s="306"/>
      <c r="DFG469" s="306"/>
      <c r="DFH469" s="306"/>
      <c r="DFI469" s="306"/>
      <c r="DFJ469" s="306"/>
      <c r="DFK469" s="306"/>
      <c r="DFL469" s="306"/>
      <c r="DFM469" s="306"/>
      <c r="DFN469" s="306"/>
      <c r="DFO469" s="306"/>
      <c r="DFP469" s="306"/>
      <c r="DFQ469" s="306"/>
      <c r="DFR469" s="306"/>
      <c r="DFS469" s="306"/>
      <c r="DFT469" s="306"/>
      <c r="DFU469" s="306"/>
      <c r="DFV469" s="306"/>
      <c r="DFW469" s="306"/>
      <c r="DFX469" s="306"/>
      <c r="DFY469" s="306"/>
      <c r="DFZ469" s="306"/>
      <c r="DGA469" s="306"/>
      <c r="DGB469" s="306"/>
      <c r="DGC469" s="306"/>
      <c r="DGD469" s="306"/>
      <c r="DGE469" s="306"/>
      <c r="DGF469" s="306"/>
      <c r="DGG469" s="306"/>
      <c r="DGH469" s="306"/>
      <c r="DGI469" s="306"/>
      <c r="DGJ469" s="306"/>
      <c r="DGK469" s="306"/>
      <c r="DGL469" s="306"/>
      <c r="DGM469" s="306"/>
      <c r="DGN469" s="306"/>
      <c r="DGO469" s="306"/>
      <c r="DGP469" s="306"/>
      <c r="DGQ469" s="306"/>
      <c r="DGR469" s="306"/>
      <c r="DGS469" s="306"/>
      <c r="DGT469" s="306"/>
      <c r="DGU469" s="306"/>
      <c r="DGV469" s="306"/>
      <c r="DGW469" s="306"/>
      <c r="DGX469" s="306"/>
      <c r="DGY469" s="306"/>
      <c r="DGZ469" s="306"/>
      <c r="DHA469" s="306"/>
      <c r="DHB469" s="306"/>
      <c r="DHC469" s="306"/>
      <c r="DHD469" s="306"/>
      <c r="DHE469" s="306"/>
      <c r="DHF469" s="306"/>
      <c r="DHG469" s="306"/>
      <c r="DHH469" s="306"/>
      <c r="DHI469" s="306"/>
      <c r="DHJ469" s="306"/>
      <c r="DHK469" s="306"/>
      <c r="DHL469" s="306"/>
      <c r="DHM469" s="306"/>
      <c r="DHN469" s="306"/>
      <c r="DHO469" s="306"/>
      <c r="DHP469" s="306"/>
      <c r="DHQ469" s="306"/>
      <c r="DHR469" s="306"/>
      <c r="DHS469" s="306"/>
      <c r="DHT469" s="306"/>
      <c r="DHU469" s="306"/>
      <c r="DHV469" s="306"/>
      <c r="DHW469" s="306"/>
      <c r="DHX469" s="306"/>
      <c r="DHY469" s="306"/>
      <c r="DHZ469" s="306"/>
      <c r="DIA469" s="306"/>
      <c r="DIB469" s="306"/>
      <c r="DIC469" s="306"/>
      <c r="DID469" s="306"/>
      <c r="DIE469" s="306"/>
      <c r="DIF469" s="306"/>
      <c r="DIG469" s="306"/>
      <c r="DIH469" s="306"/>
      <c r="DII469" s="306"/>
      <c r="DIJ469" s="306"/>
      <c r="DIK469" s="306"/>
      <c r="DIL469" s="306"/>
      <c r="DIM469" s="306"/>
      <c r="DIN469" s="306"/>
      <c r="DIO469" s="306"/>
      <c r="DIP469" s="306"/>
      <c r="DIQ469" s="306"/>
      <c r="DIR469" s="306"/>
      <c r="DIS469" s="306"/>
      <c r="DIT469" s="306"/>
      <c r="DIU469" s="306"/>
      <c r="DIV469" s="306"/>
      <c r="DIW469" s="306"/>
      <c r="DIX469" s="306"/>
      <c r="DIY469" s="306"/>
      <c r="DIZ469" s="306"/>
      <c r="DJA469" s="306"/>
      <c r="DJB469" s="306"/>
      <c r="DJC469" s="306"/>
      <c r="DJD469" s="306"/>
      <c r="DJE469" s="306"/>
      <c r="DJF469" s="306"/>
      <c r="DJG469" s="306"/>
      <c r="DJH469" s="306"/>
      <c r="DJI469" s="306"/>
      <c r="DJJ469" s="306"/>
      <c r="DJK469" s="306"/>
      <c r="DJL469" s="306"/>
      <c r="DJM469" s="306"/>
      <c r="DJN469" s="306"/>
      <c r="DJO469" s="306"/>
      <c r="DJP469" s="306"/>
      <c r="DJQ469" s="306"/>
      <c r="DJR469" s="306"/>
      <c r="DJS469" s="306"/>
      <c r="DJT469" s="306"/>
      <c r="DJU469" s="306"/>
      <c r="DJV469" s="306"/>
      <c r="DJW469" s="306"/>
      <c r="DJX469" s="306"/>
      <c r="DJY469" s="306"/>
      <c r="DJZ469" s="306"/>
      <c r="DKA469" s="306"/>
      <c r="DKB469" s="306"/>
      <c r="DKC469" s="306"/>
      <c r="DKD469" s="306"/>
      <c r="DKE469" s="306"/>
      <c r="DKF469" s="306"/>
      <c r="DKG469" s="306"/>
      <c r="DKH469" s="306"/>
      <c r="DKI469" s="306"/>
      <c r="DKJ469" s="306"/>
      <c r="DKK469" s="306"/>
      <c r="DKL469" s="306"/>
      <c r="DKM469" s="306"/>
      <c r="DKN469" s="306"/>
      <c r="DKO469" s="306"/>
      <c r="DKP469" s="306"/>
      <c r="DKQ469" s="306"/>
      <c r="DKR469" s="306"/>
      <c r="DKS469" s="306"/>
      <c r="DKT469" s="306"/>
      <c r="DKU469" s="306"/>
      <c r="DKV469" s="306"/>
      <c r="DKW469" s="306"/>
      <c r="DKX469" s="306"/>
      <c r="DKY469" s="306"/>
      <c r="DKZ469" s="306"/>
      <c r="DLA469" s="306"/>
      <c r="DLB469" s="306"/>
      <c r="DLC469" s="306"/>
      <c r="DLD469" s="306"/>
      <c r="DLE469" s="306"/>
      <c r="DLF469" s="306"/>
      <c r="DLG469" s="306"/>
      <c r="DLH469" s="306"/>
      <c r="DLI469" s="306"/>
      <c r="DLJ469" s="306"/>
      <c r="DLK469" s="306"/>
      <c r="DLL469" s="306"/>
      <c r="DLM469" s="306"/>
      <c r="DLN469" s="306"/>
      <c r="DLO469" s="306"/>
      <c r="DLP469" s="306"/>
      <c r="DLQ469" s="306"/>
      <c r="DLR469" s="306"/>
      <c r="DLS469" s="306"/>
      <c r="DLT469" s="306"/>
      <c r="DLU469" s="306"/>
      <c r="DLV469" s="306"/>
      <c r="DLW469" s="306"/>
      <c r="DLX469" s="306"/>
      <c r="DLY469" s="306"/>
      <c r="DLZ469" s="306"/>
      <c r="DMA469" s="306"/>
      <c r="DMB469" s="306"/>
      <c r="DMC469" s="306"/>
      <c r="DMD469" s="306"/>
      <c r="DME469" s="306"/>
      <c r="DMF469" s="306"/>
      <c r="DMG469" s="306"/>
      <c r="DMH469" s="306"/>
      <c r="DMI469" s="306"/>
      <c r="DMJ469" s="306"/>
      <c r="DMK469" s="306"/>
      <c r="DML469" s="306"/>
      <c r="DMM469" s="306"/>
      <c r="DMN469" s="306"/>
      <c r="DMO469" s="306"/>
      <c r="DMP469" s="306"/>
      <c r="DMQ469" s="306"/>
      <c r="DMR469" s="306"/>
      <c r="DMS469" s="306"/>
      <c r="DMT469" s="306"/>
      <c r="DMU469" s="306"/>
      <c r="DMV469" s="306"/>
      <c r="DMW469" s="306"/>
      <c r="DMX469" s="306"/>
      <c r="DMY469" s="306"/>
      <c r="DMZ469" s="306"/>
      <c r="DNA469" s="306"/>
      <c r="DNB469" s="306"/>
      <c r="DNC469" s="306"/>
      <c r="DND469" s="306"/>
      <c r="DNE469" s="306"/>
      <c r="DNF469" s="306"/>
      <c r="DNG469" s="306"/>
      <c r="DNH469" s="306"/>
      <c r="DNI469" s="306"/>
      <c r="DNJ469" s="306"/>
      <c r="DNK469" s="306"/>
      <c r="DNL469" s="306"/>
      <c r="DNM469" s="306"/>
      <c r="DNN469" s="306"/>
      <c r="DNO469" s="306"/>
      <c r="DNP469" s="306"/>
      <c r="DNQ469" s="306"/>
      <c r="DNR469" s="306"/>
      <c r="DNS469" s="306"/>
      <c r="DNT469" s="306"/>
      <c r="DNU469" s="306"/>
      <c r="DNV469" s="306"/>
      <c r="DNW469" s="306"/>
      <c r="DNX469" s="306"/>
      <c r="DNY469" s="306"/>
      <c r="DNZ469" s="306"/>
      <c r="DOA469" s="306"/>
      <c r="DOB469" s="306"/>
      <c r="DOC469" s="306"/>
      <c r="DOD469" s="306"/>
      <c r="DOE469" s="306"/>
      <c r="DOF469" s="306"/>
      <c r="DOG469" s="306"/>
      <c r="DOH469" s="306"/>
      <c r="DOI469" s="306"/>
      <c r="DOJ469" s="306"/>
      <c r="DOK469" s="306"/>
      <c r="DOL469" s="306"/>
      <c r="DOM469" s="306"/>
      <c r="DON469" s="306"/>
      <c r="DOO469" s="306"/>
      <c r="DOP469" s="306"/>
      <c r="DOQ469" s="306"/>
      <c r="DOR469" s="306"/>
      <c r="DOS469" s="306"/>
      <c r="DOT469" s="306"/>
      <c r="DOU469" s="306"/>
      <c r="DOV469" s="306"/>
      <c r="DOW469" s="306"/>
      <c r="DOX469" s="306"/>
      <c r="DOY469" s="306"/>
      <c r="DOZ469" s="306"/>
      <c r="DPA469" s="306"/>
      <c r="DPB469" s="306"/>
      <c r="DPC469" s="306"/>
      <c r="DPD469" s="306"/>
      <c r="DPE469" s="306"/>
      <c r="DPF469" s="306"/>
      <c r="DPG469" s="306"/>
      <c r="DPH469" s="306"/>
      <c r="DPI469" s="306"/>
      <c r="DPJ469" s="306"/>
      <c r="DPK469" s="306"/>
      <c r="DPL469" s="306"/>
      <c r="DPM469" s="306"/>
      <c r="DPN469" s="306"/>
      <c r="DPO469" s="306"/>
      <c r="DPP469" s="306"/>
      <c r="DPQ469" s="306"/>
      <c r="DPR469" s="306"/>
      <c r="DPS469" s="306"/>
      <c r="DPT469" s="306"/>
      <c r="DPU469" s="306"/>
      <c r="DPV469" s="306"/>
      <c r="DPW469" s="306"/>
      <c r="DPX469" s="306"/>
      <c r="DPY469" s="306"/>
      <c r="DPZ469" s="306"/>
      <c r="DQA469" s="306"/>
      <c r="DQB469" s="306"/>
      <c r="DQC469" s="306"/>
      <c r="DQD469" s="306"/>
      <c r="DQE469" s="306"/>
      <c r="DQF469" s="306"/>
      <c r="DQG469" s="306"/>
      <c r="DQH469" s="306"/>
      <c r="DQI469" s="306"/>
      <c r="DQJ469" s="306"/>
      <c r="DQK469" s="306"/>
      <c r="DQL469" s="306"/>
      <c r="DQM469" s="306"/>
      <c r="DQN469" s="306"/>
      <c r="DQO469" s="306"/>
      <c r="DQP469" s="306"/>
      <c r="DQQ469" s="306"/>
      <c r="DQR469" s="306"/>
      <c r="DQS469" s="306"/>
      <c r="DQT469" s="306"/>
      <c r="DQU469" s="306"/>
      <c r="DQV469" s="306"/>
      <c r="DQW469" s="306"/>
      <c r="DQX469" s="306"/>
      <c r="DQY469" s="306"/>
      <c r="DQZ469" s="306"/>
      <c r="DRA469" s="306"/>
      <c r="DRB469" s="306"/>
      <c r="DRC469" s="306"/>
      <c r="DRD469" s="306"/>
      <c r="DRE469" s="306"/>
      <c r="DRF469" s="306"/>
      <c r="DRG469" s="306"/>
      <c r="DRH469" s="306"/>
      <c r="DRI469" s="306"/>
      <c r="DRJ469" s="306"/>
      <c r="DRK469" s="306"/>
      <c r="DRL469" s="306"/>
      <c r="DRM469" s="306"/>
      <c r="DRN469" s="306"/>
      <c r="DRO469" s="306"/>
      <c r="DRP469" s="306"/>
      <c r="DRQ469" s="306"/>
      <c r="DRR469" s="306"/>
      <c r="DRS469" s="306"/>
      <c r="DRT469" s="306"/>
      <c r="DRU469" s="306"/>
      <c r="DRV469" s="306"/>
      <c r="DRW469" s="306"/>
      <c r="DRX469" s="306"/>
      <c r="DRY469" s="306"/>
      <c r="DRZ469" s="306"/>
      <c r="DSA469" s="306"/>
      <c r="DSB469" s="306"/>
      <c r="DSC469" s="306"/>
      <c r="DSD469" s="306"/>
      <c r="DSE469" s="306"/>
      <c r="DSF469" s="306"/>
      <c r="DSG469" s="306"/>
      <c r="DSH469" s="306"/>
      <c r="DSI469" s="306"/>
      <c r="DSJ469" s="306"/>
      <c r="DSK469" s="306"/>
      <c r="DSL469" s="306"/>
      <c r="DSM469" s="306"/>
      <c r="DSN469" s="306"/>
      <c r="DSO469" s="306"/>
      <c r="DSP469" s="306"/>
      <c r="DSQ469" s="306"/>
      <c r="DSR469" s="306"/>
      <c r="DSS469" s="306"/>
      <c r="DST469" s="306"/>
      <c r="DSU469" s="306"/>
      <c r="DSV469" s="306"/>
      <c r="DSW469" s="306"/>
      <c r="DSX469" s="306"/>
      <c r="DSY469" s="306"/>
      <c r="DSZ469" s="306"/>
      <c r="DTA469" s="306"/>
      <c r="DTB469" s="306"/>
      <c r="DTC469" s="306"/>
      <c r="DTD469" s="306"/>
      <c r="DTE469" s="306"/>
      <c r="DTF469" s="306"/>
      <c r="DTG469" s="306"/>
      <c r="DTH469" s="306"/>
      <c r="DTI469" s="306"/>
      <c r="DTJ469" s="306"/>
      <c r="DTK469" s="306"/>
      <c r="DTL469" s="306"/>
      <c r="DTM469" s="306"/>
      <c r="DTN469" s="306"/>
      <c r="DTO469" s="306"/>
      <c r="DTP469" s="306"/>
      <c r="DTQ469" s="306"/>
      <c r="DTR469" s="306"/>
      <c r="DTS469" s="306"/>
      <c r="DTT469" s="306"/>
      <c r="DTU469" s="306"/>
      <c r="DTV469" s="306"/>
      <c r="DTW469" s="306"/>
      <c r="DTX469" s="306"/>
      <c r="DTY469" s="306"/>
      <c r="DTZ469" s="306"/>
      <c r="DUA469" s="306"/>
      <c r="DUB469" s="306"/>
      <c r="DUC469" s="306"/>
      <c r="DUD469" s="306"/>
      <c r="DUE469" s="306"/>
      <c r="DUF469" s="306"/>
      <c r="DUG469" s="306"/>
      <c r="DUH469" s="306"/>
      <c r="DUI469" s="306"/>
      <c r="DUJ469" s="306"/>
      <c r="DUK469" s="306"/>
      <c r="DUL469" s="306"/>
      <c r="DUM469" s="306"/>
      <c r="DUN469" s="306"/>
      <c r="DUO469" s="306"/>
      <c r="DUP469" s="306"/>
      <c r="DUQ469" s="306"/>
      <c r="DUR469" s="306"/>
      <c r="DUS469" s="306"/>
      <c r="DUT469" s="306"/>
      <c r="DUU469" s="306"/>
      <c r="DUV469" s="306"/>
      <c r="DUW469" s="306"/>
      <c r="DUX469" s="306"/>
      <c r="DUY469" s="306"/>
      <c r="DUZ469" s="306"/>
      <c r="DVA469" s="306"/>
      <c r="DVB469" s="306"/>
      <c r="DVC469" s="306"/>
      <c r="DVD469" s="306"/>
      <c r="DVE469" s="306"/>
      <c r="DVF469" s="306"/>
      <c r="DVG469" s="306"/>
      <c r="DVH469" s="306"/>
      <c r="DVI469" s="306"/>
      <c r="DVJ469" s="306"/>
      <c r="DVK469" s="306"/>
      <c r="DVL469" s="306"/>
      <c r="DVM469" s="306"/>
      <c r="DVN469" s="306"/>
      <c r="DVO469" s="306"/>
      <c r="DVP469" s="306"/>
      <c r="DVQ469" s="306"/>
      <c r="DVR469" s="306"/>
      <c r="DVS469" s="306"/>
      <c r="DVT469" s="306"/>
      <c r="DVU469" s="306"/>
      <c r="DVV469" s="306"/>
      <c r="DVW469" s="306"/>
      <c r="DVX469" s="306"/>
      <c r="DVY469" s="306"/>
      <c r="DVZ469" s="306"/>
      <c r="DWA469" s="306"/>
      <c r="DWB469" s="306"/>
      <c r="DWC469" s="306"/>
      <c r="DWD469" s="306"/>
      <c r="DWE469" s="306"/>
      <c r="DWF469" s="306"/>
      <c r="DWG469" s="306"/>
      <c r="DWH469" s="306"/>
      <c r="DWI469" s="306"/>
      <c r="DWJ469" s="306"/>
      <c r="DWK469" s="306"/>
      <c r="DWL469" s="306"/>
      <c r="DWM469" s="306"/>
      <c r="DWN469" s="306"/>
      <c r="DWO469" s="306"/>
      <c r="DWP469" s="306"/>
      <c r="DWQ469" s="306"/>
      <c r="DWR469" s="306"/>
      <c r="DWS469" s="306"/>
      <c r="DWT469" s="306"/>
      <c r="DWU469" s="306"/>
      <c r="DWV469" s="306"/>
      <c r="DWW469" s="306"/>
      <c r="DWX469" s="306"/>
      <c r="DWY469" s="306"/>
      <c r="DWZ469" s="306"/>
      <c r="DXA469" s="306"/>
      <c r="DXB469" s="306"/>
      <c r="DXC469" s="306"/>
      <c r="DXD469" s="306"/>
      <c r="DXE469" s="306"/>
      <c r="DXF469" s="306"/>
      <c r="DXG469" s="306"/>
      <c r="DXH469" s="306"/>
      <c r="DXI469" s="306"/>
      <c r="DXJ469" s="306"/>
      <c r="DXK469" s="306"/>
      <c r="DXL469" s="306"/>
      <c r="DXM469" s="306"/>
      <c r="DXN469" s="306"/>
      <c r="DXO469" s="306"/>
      <c r="DXP469" s="306"/>
      <c r="DXQ469" s="306"/>
      <c r="DXR469" s="306"/>
      <c r="DXS469" s="306"/>
      <c r="DXT469" s="306"/>
      <c r="DXU469" s="306"/>
      <c r="DXV469" s="306"/>
      <c r="DXW469" s="306"/>
      <c r="DXX469" s="306"/>
      <c r="DXY469" s="306"/>
      <c r="DXZ469" s="306"/>
      <c r="DYA469" s="306"/>
      <c r="DYB469" s="306"/>
      <c r="DYC469" s="306"/>
      <c r="DYD469" s="306"/>
      <c r="DYE469" s="306"/>
      <c r="DYF469" s="306"/>
      <c r="DYG469" s="306"/>
      <c r="DYH469" s="306"/>
      <c r="DYI469" s="306"/>
      <c r="DYJ469" s="306"/>
      <c r="DYK469" s="306"/>
      <c r="DYL469" s="306"/>
      <c r="DYM469" s="306"/>
      <c r="DYN469" s="306"/>
      <c r="DYO469" s="306"/>
      <c r="DYP469" s="306"/>
      <c r="DYQ469" s="306"/>
      <c r="DYR469" s="306"/>
      <c r="DYS469" s="306"/>
      <c r="DYT469" s="306"/>
      <c r="DYU469" s="306"/>
      <c r="DYV469" s="306"/>
      <c r="DYW469" s="306"/>
      <c r="DYX469" s="306"/>
      <c r="DYY469" s="306"/>
      <c r="DYZ469" s="306"/>
      <c r="DZA469" s="306"/>
      <c r="DZB469" s="306"/>
      <c r="DZC469" s="306"/>
      <c r="DZD469" s="306"/>
      <c r="DZE469" s="306"/>
      <c r="DZF469" s="306"/>
      <c r="DZG469" s="306"/>
      <c r="DZH469" s="306"/>
      <c r="DZI469" s="306"/>
      <c r="DZJ469" s="306"/>
      <c r="DZK469" s="306"/>
      <c r="DZL469" s="306"/>
      <c r="DZM469" s="306"/>
      <c r="DZN469" s="306"/>
      <c r="DZO469" s="306"/>
      <c r="DZP469" s="306"/>
      <c r="DZQ469" s="306"/>
      <c r="DZR469" s="306"/>
      <c r="DZS469" s="306"/>
      <c r="DZT469" s="306"/>
      <c r="DZU469" s="306"/>
      <c r="DZV469" s="306"/>
      <c r="DZW469" s="306"/>
      <c r="DZX469" s="306"/>
      <c r="DZY469" s="306"/>
      <c r="DZZ469" s="306"/>
      <c r="EAA469" s="306"/>
      <c r="EAB469" s="306"/>
      <c r="EAC469" s="306"/>
      <c r="EAD469" s="306"/>
      <c r="EAE469" s="306"/>
      <c r="EAF469" s="306"/>
      <c r="EAG469" s="306"/>
      <c r="EAH469" s="306"/>
      <c r="EAI469" s="306"/>
      <c r="EAJ469" s="306"/>
      <c r="EAK469" s="306"/>
      <c r="EAL469" s="306"/>
      <c r="EAM469" s="306"/>
      <c r="EAN469" s="306"/>
      <c r="EAO469" s="306"/>
      <c r="EAP469" s="306"/>
      <c r="EAQ469" s="306"/>
      <c r="EAR469" s="306"/>
      <c r="EAS469" s="306"/>
      <c r="EAT469" s="306"/>
      <c r="EAU469" s="306"/>
      <c r="EAV469" s="306"/>
      <c r="EAW469" s="306"/>
      <c r="EAX469" s="306"/>
      <c r="EAY469" s="306"/>
      <c r="EAZ469" s="306"/>
      <c r="EBA469" s="306"/>
      <c r="EBB469" s="306"/>
      <c r="EBC469" s="306"/>
      <c r="EBD469" s="306"/>
      <c r="EBE469" s="306"/>
      <c r="EBF469" s="306"/>
      <c r="EBG469" s="306"/>
      <c r="EBH469" s="306"/>
      <c r="EBI469" s="306"/>
      <c r="EBJ469" s="306"/>
      <c r="EBK469" s="306"/>
      <c r="EBL469" s="306"/>
      <c r="EBM469" s="306"/>
      <c r="EBN469" s="306"/>
      <c r="EBO469" s="306"/>
      <c r="EBP469" s="306"/>
      <c r="EBQ469" s="306"/>
      <c r="EBR469" s="306"/>
      <c r="EBS469" s="306"/>
      <c r="EBT469" s="306"/>
      <c r="EBU469" s="306"/>
      <c r="EBV469" s="306"/>
      <c r="EBW469" s="306"/>
      <c r="EBX469" s="306"/>
      <c r="EBY469" s="306"/>
      <c r="EBZ469" s="306"/>
      <c r="ECA469" s="306"/>
      <c r="ECB469" s="306"/>
      <c r="ECC469" s="306"/>
      <c r="ECD469" s="306"/>
      <c r="ECE469" s="306"/>
      <c r="ECF469" s="306"/>
      <c r="ECG469" s="306"/>
      <c r="ECH469" s="306"/>
      <c r="ECI469" s="306"/>
      <c r="ECJ469" s="306"/>
      <c r="ECK469" s="306"/>
      <c r="ECL469" s="306"/>
      <c r="ECM469" s="306"/>
      <c r="ECN469" s="306"/>
      <c r="ECO469" s="306"/>
      <c r="ECP469" s="306"/>
      <c r="ECQ469" s="306"/>
      <c r="ECR469" s="306"/>
      <c r="ECS469" s="306"/>
      <c r="ECT469" s="306"/>
      <c r="ECU469" s="306"/>
      <c r="ECV469" s="306"/>
      <c r="ECW469" s="306"/>
      <c r="ECX469" s="306"/>
      <c r="ECY469" s="306"/>
      <c r="ECZ469" s="306"/>
      <c r="EDA469" s="306"/>
      <c r="EDB469" s="306"/>
      <c r="EDC469" s="306"/>
      <c r="EDD469" s="306"/>
      <c r="EDE469" s="306"/>
      <c r="EDF469" s="306"/>
      <c r="EDG469" s="306"/>
      <c r="EDH469" s="306"/>
      <c r="EDI469" s="306"/>
      <c r="EDJ469" s="306"/>
      <c r="EDK469" s="306"/>
      <c r="EDL469" s="306"/>
      <c r="EDM469" s="306"/>
      <c r="EDN469" s="306"/>
      <c r="EDO469" s="306"/>
      <c r="EDP469" s="306"/>
      <c r="EDQ469" s="306"/>
      <c r="EDR469" s="306"/>
      <c r="EDS469" s="306"/>
      <c r="EDT469" s="306"/>
      <c r="EDU469" s="306"/>
      <c r="EDV469" s="306"/>
      <c r="EDW469" s="306"/>
      <c r="EDX469" s="306"/>
      <c r="EDY469" s="306"/>
      <c r="EDZ469" s="306"/>
      <c r="EEA469" s="306"/>
      <c r="EEB469" s="306"/>
      <c r="EEC469" s="306"/>
      <c r="EED469" s="306"/>
      <c r="EEE469" s="306"/>
      <c r="EEF469" s="306"/>
      <c r="EEG469" s="306"/>
      <c r="EEH469" s="306"/>
      <c r="EEI469" s="306"/>
      <c r="EEJ469" s="306"/>
      <c r="EEK469" s="306"/>
      <c r="EEL469" s="306"/>
      <c r="EEM469" s="306"/>
      <c r="EEN469" s="306"/>
      <c r="EEO469" s="306"/>
      <c r="EEP469" s="306"/>
      <c r="EEQ469" s="306"/>
      <c r="EER469" s="306"/>
      <c r="EES469" s="306"/>
      <c r="EET469" s="306"/>
      <c r="EEU469" s="306"/>
      <c r="EEV469" s="306"/>
      <c r="EEW469" s="306"/>
      <c r="EEX469" s="306"/>
      <c r="EEY469" s="306"/>
      <c r="EEZ469" s="306"/>
      <c r="EFA469" s="306"/>
      <c r="EFB469" s="306"/>
      <c r="EFC469" s="306"/>
      <c r="EFD469" s="306"/>
      <c r="EFE469" s="306"/>
      <c r="EFF469" s="306"/>
      <c r="EFG469" s="306"/>
      <c r="EFH469" s="306"/>
      <c r="EFI469" s="306"/>
      <c r="EFJ469" s="306"/>
      <c r="EFK469" s="306"/>
      <c r="EFL469" s="306"/>
      <c r="EFM469" s="306"/>
      <c r="EFN469" s="306"/>
      <c r="EFO469" s="306"/>
      <c r="EFP469" s="306"/>
      <c r="EFQ469" s="306"/>
      <c r="EFR469" s="306"/>
      <c r="EFS469" s="306"/>
      <c r="EFT469" s="306"/>
      <c r="EFU469" s="306"/>
      <c r="EFV469" s="306"/>
      <c r="EFW469" s="306"/>
      <c r="EFX469" s="306"/>
      <c r="EFY469" s="306"/>
      <c r="EFZ469" s="306"/>
      <c r="EGA469" s="306"/>
      <c r="EGB469" s="306"/>
      <c r="EGC469" s="306"/>
      <c r="EGD469" s="306"/>
      <c r="EGE469" s="306"/>
      <c r="EGF469" s="306"/>
      <c r="EGG469" s="306"/>
      <c r="EGH469" s="306"/>
      <c r="EGI469" s="306"/>
      <c r="EGJ469" s="306"/>
      <c r="EGK469" s="306"/>
      <c r="EGL469" s="306"/>
      <c r="EGM469" s="306"/>
      <c r="EGN469" s="306"/>
      <c r="EGO469" s="306"/>
      <c r="EGP469" s="306"/>
      <c r="EGQ469" s="306"/>
      <c r="EGR469" s="306"/>
      <c r="EGS469" s="306"/>
      <c r="EGT469" s="306"/>
      <c r="EGU469" s="306"/>
      <c r="EGV469" s="306"/>
      <c r="EGW469" s="306"/>
      <c r="EGX469" s="306"/>
      <c r="EGY469" s="306"/>
      <c r="EGZ469" s="306"/>
      <c r="EHA469" s="306"/>
      <c r="EHB469" s="306"/>
      <c r="EHC469" s="306"/>
      <c r="EHD469" s="306"/>
      <c r="EHE469" s="306"/>
      <c r="EHF469" s="306"/>
      <c r="EHG469" s="306"/>
      <c r="EHH469" s="306"/>
      <c r="EHI469" s="306"/>
      <c r="EHJ469" s="306"/>
      <c r="EHK469" s="306"/>
      <c r="EHL469" s="306"/>
      <c r="EHM469" s="306"/>
      <c r="EHN469" s="306"/>
      <c r="EHO469" s="306"/>
      <c r="EHP469" s="306"/>
      <c r="EHQ469" s="306"/>
      <c r="EHR469" s="306"/>
      <c r="EHS469" s="306"/>
      <c r="EHT469" s="306"/>
      <c r="EHU469" s="306"/>
      <c r="EHV469" s="306"/>
      <c r="EHW469" s="306"/>
      <c r="EHX469" s="306"/>
      <c r="EHY469" s="306"/>
      <c r="EHZ469" s="306"/>
      <c r="EIA469" s="306"/>
      <c r="EIB469" s="306"/>
      <c r="EIC469" s="306"/>
      <c r="EID469" s="306"/>
      <c r="EIE469" s="306"/>
      <c r="EIF469" s="306"/>
      <c r="EIG469" s="306"/>
      <c r="EIH469" s="306"/>
      <c r="EII469" s="306"/>
      <c r="EIJ469" s="306"/>
      <c r="EIK469" s="306"/>
      <c r="EIL469" s="306"/>
      <c r="EIM469" s="306"/>
      <c r="EIN469" s="306"/>
      <c r="EIO469" s="306"/>
      <c r="EIP469" s="306"/>
      <c r="EIQ469" s="306"/>
      <c r="EIR469" s="306"/>
      <c r="EIS469" s="306"/>
      <c r="EIT469" s="306"/>
      <c r="EIU469" s="306"/>
      <c r="EIV469" s="306"/>
      <c r="EIW469" s="306"/>
      <c r="EIX469" s="306"/>
      <c r="EIY469" s="306"/>
      <c r="EIZ469" s="306"/>
      <c r="EJA469" s="306"/>
      <c r="EJB469" s="306"/>
      <c r="EJC469" s="306"/>
      <c r="EJD469" s="306"/>
      <c r="EJE469" s="306"/>
      <c r="EJF469" s="306"/>
      <c r="EJG469" s="306"/>
      <c r="EJH469" s="306"/>
      <c r="EJI469" s="306"/>
      <c r="EJJ469" s="306"/>
      <c r="EJK469" s="306"/>
      <c r="EJL469" s="306"/>
      <c r="EJM469" s="306"/>
      <c r="EJN469" s="306"/>
      <c r="EJO469" s="306"/>
      <c r="EJP469" s="306"/>
      <c r="EJQ469" s="306"/>
      <c r="EJR469" s="306"/>
      <c r="EJS469" s="306"/>
      <c r="EJT469" s="306"/>
      <c r="EJU469" s="306"/>
      <c r="EJV469" s="306"/>
      <c r="EJW469" s="306"/>
      <c r="EJX469" s="306"/>
      <c r="EJY469" s="306"/>
      <c r="EJZ469" s="306"/>
      <c r="EKA469" s="306"/>
      <c r="EKB469" s="306"/>
      <c r="EKC469" s="306"/>
      <c r="EKD469" s="306"/>
      <c r="EKE469" s="306"/>
      <c r="EKF469" s="306"/>
      <c r="EKG469" s="306"/>
      <c r="EKH469" s="306"/>
      <c r="EKI469" s="306"/>
      <c r="EKJ469" s="306"/>
      <c r="EKK469" s="306"/>
      <c r="EKL469" s="306"/>
      <c r="EKM469" s="306"/>
      <c r="EKN469" s="306"/>
      <c r="EKO469" s="306"/>
      <c r="EKP469" s="306"/>
      <c r="EKQ469" s="306"/>
      <c r="EKR469" s="306"/>
      <c r="EKS469" s="306"/>
      <c r="EKT469" s="306"/>
      <c r="EKU469" s="306"/>
      <c r="EKV469" s="306"/>
      <c r="EKW469" s="306"/>
      <c r="EKX469" s="306"/>
      <c r="EKY469" s="306"/>
      <c r="EKZ469" s="306"/>
      <c r="ELA469" s="306"/>
      <c r="ELB469" s="306"/>
      <c r="ELC469" s="306"/>
      <c r="ELD469" s="306"/>
      <c r="ELE469" s="306"/>
      <c r="ELF469" s="306"/>
      <c r="ELG469" s="306"/>
      <c r="ELH469" s="306"/>
      <c r="ELI469" s="306"/>
      <c r="ELJ469" s="306"/>
      <c r="ELK469" s="306"/>
      <c r="ELL469" s="306"/>
      <c r="ELM469" s="306"/>
      <c r="ELN469" s="306"/>
      <c r="ELO469" s="306"/>
      <c r="ELP469" s="306"/>
      <c r="ELQ469" s="306"/>
      <c r="ELR469" s="306"/>
      <c r="ELS469" s="306"/>
      <c r="ELT469" s="306"/>
      <c r="ELU469" s="306"/>
      <c r="ELV469" s="306"/>
      <c r="ELW469" s="306"/>
      <c r="ELX469" s="306"/>
      <c r="ELY469" s="306"/>
      <c r="ELZ469" s="306"/>
      <c r="EMA469" s="306"/>
      <c r="EMB469" s="306"/>
      <c r="EMC469" s="306"/>
      <c r="EMD469" s="306"/>
      <c r="EME469" s="306"/>
      <c r="EMF469" s="306"/>
      <c r="EMG469" s="306"/>
      <c r="EMH469" s="306"/>
      <c r="EMI469" s="306"/>
      <c r="EMJ469" s="306"/>
      <c r="EMK469" s="306"/>
      <c r="EML469" s="306"/>
      <c r="EMM469" s="306"/>
      <c r="EMN469" s="306"/>
      <c r="EMO469" s="306"/>
      <c r="EMP469" s="306"/>
      <c r="EMQ469" s="306"/>
      <c r="EMR469" s="306"/>
      <c r="EMS469" s="306"/>
      <c r="EMT469" s="306"/>
      <c r="EMU469" s="306"/>
      <c r="EMV469" s="306"/>
      <c r="EMW469" s="306"/>
      <c r="EMX469" s="306"/>
      <c r="EMY469" s="306"/>
      <c r="EMZ469" s="306"/>
      <c r="ENA469" s="306"/>
      <c r="ENB469" s="306"/>
      <c r="ENC469" s="306"/>
      <c r="END469" s="306"/>
      <c r="ENE469" s="306"/>
      <c r="ENF469" s="306"/>
      <c r="ENG469" s="306"/>
      <c r="ENH469" s="306"/>
      <c r="ENI469" s="306"/>
      <c r="ENJ469" s="306"/>
      <c r="ENK469" s="306"/>
      <c r="ENL469" s="306"/>
      <c r="ENM469" s="306"/>
      <c r="ENN469" s="306"/>
      <c r="ENO469" s="306"/>
      <c r="ENP469" s="306"/>
      <c r="ENQ469" s="306"/>
      <c r="ENR469" s="306"/>
      <c r="ENS469" s="306"/>
      <c r="ENT469" s="306"/>
      <c r="ENU469" s="306"/>
      <c r="ENV469" s="306"/>
      <c r="ENW469" s="306"/>
      <c r="ENX469" s="306"/>
      <c r="ENY469" s="306"/>
      <c r="ENZ469" s="306"/>
      <c r="EOA469" s="306"/>
      <c r="EOB469" s="306"/>
      <c r="EOC469" s="306"/>
      <c r="EOD469" s="306"/>
      <c r="EOE469" s="306"/>
      <c r="EOF469" s="306"/>
      <c r="EOG469" s="306"/>
      <c r="EOH469" s="306"/>
      <c r="EOI469" s="306"/>
      <c r="EOJ469" s="306"/>
      <c r="EOK469" s="306"/>
      <c r="EOL469" s="306"/>
      <c r="EOM469" s="306"/>
      <c r="EON469" s="306"/>
      <c r="EOO469" s="306"/>
      <c r="EOP469" s="306"/>
      <c r="EOQ469" s="306"/>
      <c r="EOR469" s="306"/>
      <c r="EOS469" s="306"/>
      <c r="EOT469" s="306"/>
      <c r="EOU469" s="306"/>
      <c r="EOV469" s="306"/>
      <c r="EOW469" s="306"/>
      <c r="EOX469" s="306"/>
      <c r="EOY469" s="306"/>
      <c r="EOZ469" s="306"/>
      <c r="EPA469" s="306"/>
      <c r="EPB469" s="306"/>
      <c r="EPC469" s="306"/>
      <c r="EPD469" s="306"/>
      <c r="EPE469" s="306"/>
      <c r="EPF469" s="306"/>
      <c r="EPG469" s="306"/>
      <c r="EPH469" s="306"/>
      <c r="EPI469" s="306"/>
      <c r="EPJ469" s="306"/>
      <c r="EPK469" s="306"/>
      <c r="EPL469" s="306"/>
      <c r="EPM469" s="306"/>
      <c r="EPN469" s="306"/>
      <c r="EPO469" s="306"/>
      <c r="EPP469" s="306"/>
      <c r="EPQ469" s="306"/>
      <c r="EPR469" s="306"/>
      <c r="EPS469" s="306"/>
      <c r="EPT469" s="306"/>
      <c r="EPU469" s="306"/>
      <c r="EPV469" s="306"/>
      <c r="EPW469" s="306"/>
      <c r="EPX469" s="306"/>
      <c r="EPY469" s="306"/>
      <c r="EPZ469" s="306"/>
      <c r="EQA469" s="306"/>
      <c r="EQB469" s="306"/>
      <c r="EQC469" s="306"/>
      <c r="EQD469" s="306"/>
      <c r="EQE469" s="306"/>
      <c r="EQF469" s="306"/>
      <c r="EQG469" s="306"/>
      <c r="EQH469" s="306"/>
      <c r="EQI469" s="306"/>
      <c r="EQJ469" s="306"/>
      <c r="EQK469" s="306"/>
      <c r="EQL469" s="306"/>
      <c r="EQM469" s="306"/>
      <c r="EQN469" s="306"/>
      <c r="EQO469" s="306"/>
      <c r="EQP469" s="306"/>
      <c r="EQQ469" s="306"/>
      <c r="EQR469" s="306"/>
      <c r="EQS469" s="306"/>
      <c r="EQT469" s="306"/>
      <c r="EQU469" s="306"/>
      <c r="EQV469" s="306"/>
      <c r="EQW469" s="306"/>
      <c r="EQX469" s="306"/>
      <c r="EQY469" s="306"/>
      <c r="EQZ469" s="306"/>
      <c r="ERA469" s="306"/>
      <c r="ERB469" s="306"/>
      <c r="ERC469" s="306"/>
      <c r="ERD469" s="306"/>
      <c r="ERE469" s="306"/>
      <c r="ERF469" s="306"/>
      <c r="ERG469" s="306"/>
      <c r="ERH469" s="306"/>
      <c r="ERI469" s="306"/>
      <c r="ERJ469" s="306"/>
      <c r="ERK469" s="306"/>
      <c r="ERL469" s="306"/>
      <c r="ERM469" s="306"/>
      <c r="ERN469" s="306"/>
      <c r="ERO469" s="306"/>
      <c r="ERP469" s="306"/>
      <c r="ERQ469" s="306"/>
      <c r="ERR469" s="306"/>
      <c r="ERS469" s="306"/>
      <c r="ERT469" s="306"/>
      <c r="ERU469" s="306"/>
      <c r="ERV469" s="306"/>
      <c r="ERW469" s="306"/>
      <c r="ERX469" s="306"/>
      <c r="ERY469" s="306"/>
      <c r="ERZ469" s="306"/>
      <c r="ESA469" s="306"/>
      <c r="ESB469" s="306"/>
      <c r="ESC469" s="306"/>
      <c r="ESD469" s="306"/>
      <c r="ESE469" s="306"/>
      <c r="ESF469" s="306"/>
      <c r="ESG469" s="306"/>
      <c r="ESH469" s="306"/>
      <c r="ESI469" s="306"/>
      <c r="ESJ469" s="306"/>
      <c r="ESK469" s="306"/>
      <c r="ESL469" s="306"/>
      <c r="ESM469" s="306"/>
      <c r="ESN469" s="306"/>
      <c r="ESO469" s="306"/>
      <c r="ESP469" s="306"/>
      <c r="ESQ469" s="306"/>
      <c r="ESR469" s="306"/>
      <c r="ESS469" s="306"/>
      <c r="EST469" s="306"/>
      <c r="ESU469" s="306"/>
      <c r="ESV469" s="306"/>
      <c r="ESW469" s="306"/>
      <c r="ESX469" s="306"/>
      <c r="ESY469" s="306"/>
      <c r="ESZ469" s="306"/>
      <c r="ETA469" s="306"/>
      <c r="ETB469" s="306"/>
      <c r="ETC469" s="306"/>
      <c r="ETD469" s="306"/>
      <c r="ETE469" s="306"/>
      <c r="ETF469" s="306"/>
      <c r="ETG469" s="306"/>
      <c r="ETH469" s="306"/>
      <c r="ETI469" s="306"/>
      <c r="ETJ469" s="306"/>
      <c r="ETK469" s="306"/>
      <c r="ETL469" s="306"/>
      <c r="ETM469" s="306"/>
      <c r="ETN469" s="306"/>
      <c r="ETO469" s="306"/>
      <c r="ETP469" s="306"/>
      <c r="ETQ469" s="306"/>
      <c r="ETR469" s="306"/>
      <c r="ETS469" s="306"/>
      <c r="ETT469" s="306"/>
      <c r="ETU469" s="306"/>
      <c r="ETV469" s="306"/>
      <c r="ETW469" s="306"/>
      <c r="ETX469" s="306"/>
      <c r="ETY469" s="306"/>
      <c r="ETZ469" s="306"/>
      <c r="EUA469" s="306"/>
      <c r="EUB469" s="306"/>
      <c r="EUC469" s="306"/>
      <c r="EUD469" s="306"/>
      <c r="EUE469" s="306"/>
      <c r="EUF469" s="306"/>
      <c r="EUG469" s="306"/>
      <c r="EUH469" s="306"/>
      <c r="EUI469" s="306"/>
      <c r="EUJ469" s="306"/>
      <c r="EUK469" s="306"/>
      <c r="EUL469" s="306"/>
      <c r="EUM469" s="306"/>
      <c r="EUN469" s="306"/>
      <c r="EUO469" s="306"/>
      <c r="EUP469" s="306"/>
      <c r="EUQ469" s="306"/>
      <c r="EUR469" s="306"/>
      <c r="EUS469" s="306"/>
      <c r="EUT469" s="306"/>
      <c r="EUU469" s="306"/>
      <c r="EUV469" s="306"/>
      <c r="EUW469" s="306"/>
      <c r="EUX469" s="306"/>
      <c r="EUY469" s="306"/>
      <c r="EUZ469" s="306"/>
      <c r="EVA469" s="306"/>
      <c r="EVB469" s="306"/>
      <c r="EVC469" s="306"/>
      <c r="EVD469" s="306"/>
      <c r="EVE469" s="306"/>
      <c r="EVF469" s="306"/>
      <c r="EVG469" s="306"/>
      <c r="EVH469" s="306"/>
      <c r="EVI469" s="306"/>
      <c r="EVJ469" s="306"/>
      <c r="EVK469" s="306"/>
      <c r="EVL469" s="306"/>
      <c r="EVM469" s="306"/>
      <c r="EVN469" s="306"/>
      <c r="EVO469" s="306"/>
      <c r="EVP469" s="306"/>
      <c r="EVQ469" s="306"/>
      <c r="EVR469" s="306"/>
      <c r="EVS469" s="306"/>
      <c r="EVT469" s="306"/>
      <c r="EVU469" s="306"/>
      <c r="EVV469" s="306"/>
      <c r="EVW469" s="306"/>
      <c r="EVX469" s="306"/>
      <c r="EVY469" s="306"/>
      <c r="EVZ469" s="306"/>
      <c r="EWA469" s="306"/>
      <c r="EWB469" s="306"/>
      <c r="EWC469" s="306"/>
      <c r="EWD469" s="306"/>
      <c r="EWE469" s="306"/>
      <c r="EWF469" s="306"/>
      <c r="EWG469" s="306"/>
      <c r="EWH469" s="306"/>
      <c r="EWI469" s="306"/>
      <c r="EWJ469" s="306"/>
      <c r="EWK469" s="306"/>
      <c r="EWL469" s="306"/>
      <c r="EWM469" s="306"/>
      <c r="EWN469" s="306"/>
      <c r="EWO469" s="306"/>
      <c r="EWP469" s="306"/>
      <c r="EWQ469" s="306"/>
      <c r="EWR469" s="306"/>
      <c r="EWS469" s="306"/>
      <c r="EWT469" s="306"/>
      <c r="EWU469" s="306"/>
      <c r="EWV469" s="306"/>
      <c r="EWW469" s="306"/>
      <c r="EWX469" s="306"/>
      <c r="EWY469" s="306"/>
      <c r="EWZ469" s="306"/>
      <c r="EXA469" s="306"/>
      <c r="EXB469" s="306"/>
      <c r="EXC469" s="306"/>
      <c r="EXD469" s="306"/>
      <c r="EXE469" s="306"/>
      <c r="EXF469" s="306"/>
      <c r="EXG469" s="306"/>
      <c r="EXH469" s="306"/>
      <c r="EXI469" s="306"/>
      <c r="EXJ469" s="306"/>
      <c r="EXK469" s="306"/>
      <c r="EXL469" s="306"/>
      <c r="EXM469" s="306"/>
      <c r="EXN469" s="306"/>
      <c r="EXO469" s="306"/>
      <c r="EXP469" s="306"/>
      <c r="EXQ469" s="306"/>
      <c r="EXR469" s="306"/>
      <c r="EXS469" s="306"/>
      <c r="EXT469" s="306"/>
      <c r="EXU469" s="306"/>
      <c r="EXV469" s="306"/>
      <c r="EXW469" s="306"/>
      <c r="EXX469" s="306"/>
      <c r="EXY469" s="306"/>
      <c r="EXZ469" s="306"/>
      <c r="EYA469" s="306"/>
      <c r="EYB469" s="306"/>
      <c r="EYC469" s="306"/>
      <c r="EYD469" s="306"/>
      <c r="EYE469" s="306"/>
      <c r="EYF469" s="306"/>
      <c r="EYG469" s="306"/>
      <c r="EYH469" s="306"/>
      <c r="EYI469" s="306"/>
      <c r="EYJ469" s="306"/>
      <c r="EYK469" s="306"/>
      <c r="EYL469" s="306"/>
      <c r="EYM469" s="306"/>
      <c r="EYN469" s="306"/>
      <c r="EYO469" s="306"/>
      <c r="EYP469" s="306"/>
      <c r="EYQ469" s="306"/>
      <c r="EYR469" s="306"/>
      <c r="EYS469" s="306"/>
      <c r="EYT469" s="306"/>
      <c r="EYU469" s="306"/>
      <c r="EYV469" s="306"/>
      <c r="EYW469" s="306"/>
      <c r="EYX469" s="306"/>
      <c r="EYY469" s="306"/>
      <c r="EYZ469" s="306"/>
      <c r="EZA469" s="306"/>
      <c r="EZB469" s="306"/>
      <c r="EZC469" s="306"/>
      <c r="EZD469" s="306"/>
      <c r="EZE469" s="306"/>
      <c r="EZF469" s="306"/>
      <c r="EZG469" s="306"/>
      <c r="EZH469" s="306"/>
      <c r="EZI469" s="306"/>
      <c r="EZJ469" s="306"/>
      <c r="EZK469" s="306"/>
      <c r="EZL469" s="306"/>
      <c r="EZM469" s="306"/>
      <c r="EZN469" s="306"/>
      <c r="EZO469" s="306"/>
      <c r="EZP469" s="306"/>
      <c r="EZQ469" s="306"/>
      <c r="EZR469" s="306"/>
      <c r="EZS469" s="306"/>
      <c r="EZT469" s="306"/>
      <c r="EZU469" s="306"/>
      <c r="EZV469" s="306"/>
      <c r="EZW469" s="306"/>
      <c r="EZX469" s="306"/>
      <c r="EZY469" s="306"/>
      <c r="EZZ469" s="306"/>
      <c r="FAA469" s="306"/>
      <c r="FAB469" s="306"/>
      <c r="FAC469" s="306"/>
      <c r="FAD469" s="306"/>
      <c r="FAE469" s="306"/>
      <c r="FAF469" s="306"/>
      <c r="FAG469" s="306"/>
      <c r="FAH469" s="306"/>
      <c r="FAI469" s="306"/>
      <c r="FAJ469" s="306"/>
      <c r="FAK469" s="306"/>
      <c r="FAL469" s="306"/>
      <c r="FAM469" s="306"/>
      <c r="FAN469" s="306"/>
      <c r="FAO469" s="306"/>
      <c r="FAP469" s="306"/>
      <c r="FAQ469" s="306"/>
      <c r="FAR469" s="306"/>
      <c r="FAS469" s="306"/>
      <c r="FAT469" s="306"/>
      <c r="FAU469" s="306"/>
      <c r="FAV469" s="306"/>
      <c r="FAW469" s="306"/>
      <c r="FAX469" s="306"/>
      <c r="FAY469" s="306"/>
      <c r="FAZ469" s="306"/>
      <c r="FBA469" s="306"/>
      <c r="FBB469" s="306"/>
      <c r="FBC469" s="306"/>
      <c r="FBD469" s="306"/>
      <c r="FBE469" s="306"/>
      <c r="FBF469" s="306"/>
      <c r="FBG469" s="306"/>
      <c r="FBH469" s="306"/>
      <c r="FBI469" s="306"/>
      <c r="FBJ469" s="306"/>
      <c r="FBK469" s="306"/>
      <c r="FBL469" s="306"/>
      <c r="FBM469" s="306"/>
      <c r="FBN469" s="306"/>
      <c r="FBO469" s="306"/>
      <c r="FBP469" s="306"/>
      <c r="FBQ469" s="306"/>
      <c r="FBR469" s="306"/>
      <c r="FBS469" s="306"/>
      <c r="FBT469" s="306"/>
      <c r="FBU469" s="306"/>
      <c r="FBV469" s="306"/>
      <c r="FBW469" s="306"/>
      <c r="FBX469" s="306"/>
      <c r="FBY469" s="306"/>
      <c r="FBZ469" s="306"/>
      <c r="FCA469" s="306"/>
      <c r="FCB469" s="306"/>
      <c r="FCC469" s="306"/>
      <c r="FCD469" s="306"/>
      <c r="FCE469" s="306"/>
      <c r="FCF469" s="306"/>
      <c r="FCG469" s="306"/>
      <c r="FCH469" s="306"/>
      <c r="FCI469" s="306"/>
      <c r="FCJ469" s="306"/>
      <c r="FCK469" s="306"/>
      <c r="FCL469" s="306"/>
      <c r="FCM469" s="306"/>
      <c r="FCN469" s="306"/>
      <c r="FCO469" s="306"/>
      <c r="FCP469" s="306"/>
      <c r="FCQ469" s="306"/>
      <c r="FCR469" s="306"/>
      <c r="FCS469" s="306"/>
      <c r="FCT469" s="306"/>
      <c r="FCU469" s="306"/>
      <c r="FCV469" s="306"/>
      <c r="FCW469" s="306"/>
      <c r="FCX469" s="306"/>
      <c r="FCY469" s="306"/>
      <c r="FCZ469" s="306"/>
      <c r="FDA469" s="306"/>
      <c r="FDB469" s="306"/>
      <c r="FDC469" s="306"/>
      <c r="FDD469" s="306"/>
      <c r="FDE469" s="306"/>
      <c r="FDF469" s="306"/>
      <c r="FDG469" s="306"/>
      <c r="FDH469" s="306"/>
      <c r="FDI469" s="306"/>
      <c r="FDJ469" s="306"/>
      <c r="FDK469" s="306"/>
      <c r="FDL469" s="306"/>
      <c r="FDM469" s="306"/>
      <c r="FDN469" s="306"/>
      <c r="FDO469" s="306"/>
      <c r="FDP469" s="306"/>
      <c r="FDQ469" s="306"/>
      <c r="FDR469" s="306"/>
      <c r="FDS469" s="306"/>
      <c r="FDT469" s="306"/>
      <c r="FDU469" s="306"/>
      <c r="FDV469" s="306"/>
      <c r="FDW469" s="306"/>
      <c r="FDX469" s="306"/>
      <c r="FDY469" s="306"/>
      <c r="FDZ469" s="306"/>
      <c r="FEA469" s="306"/>
      <c r="FEB469" s="306"/>
      <c r="FEC469" s="306"/>
      <c r="FED469" s="306"/>
      <c r="FEE469" s="306"/>
      <c r="FEF469" s="306"/>
      <c r="FEG469" s="306"/>
      <c r="FEH469" s="306"/>
      <c r="FEI469" s="306"/>
      <c r="FEJ469" s="306"/>
      <c r="FEK469" s="306"/>
      <c r="FEL469" s="306"/>
      <c r="FEM469" s="306"/>
      <c r="FEN469" s="306"/>
      <c r="FEO469" s="306"/>
      <c r="FEP469" s="306"/>
      <c r="FEQ469" s="306"/>
      <c r="FER469" s="306"/>
      <c r="FES469" s="306"/>
      <c r="FET469" s="306"/>
      <c r="FEU469" s="306"/>
      <c r="FEV469" s="306"/>
      <c r="FEW469" s="306"/>
      <c r="FEX469" s="306"/>
      <c r="FEY469" s="306"/>
      <c r="FEZ469" s="306"/>
      <c r="FFA469" s="306"/>
      <c r="FFB469" s="306"/>
      <c r="FFC469" s="306"/>
      <c r="FFD469" s="306"/>
      <c r="FFE469" s="306"/>
      <c r="FFF469" s="306"/>
      <c r="FFG469" s="306"/>
      <c r="FFH469" s="306"/>
      <c r="FFI469" s="306"/>
      <c r="FFJ469" s="306"/>
      <c r="FFK469" s="306"/>
      <c r="FFL469" s="306"/>
      <c r="FFM469" s="306"/>
      <c r="FFN469" s="306"/>
      <c r="FFO469" s="306"/>
      <c r="FFP469" s="306"/>
      <c r="FFQ469" s="306"/>
      <c r="FFR469" s="306"/>
      <c r="FFS469" s="306"/>
      <c r="FFT469" s="306"/>
      <c r="FFU469" s="306"/>
      <c r="FFV469" s="306"/>
      <c r="FFW469" s="306"/>
      <c r="FFX469" s="306"/>
      <c r="FFY469" s="306"/>
      <c r="FFZ469" s="306"/>
      <c r="FGA469" s="306"/>
      <c r="FGB469" s="306"/>
      <c r="FGC469" s="306"/>
      <c r="FGD469" s="306"/>
      <c r="FGE469" s="306"/>
      <c r="FGF469" s="306"/>
      <c r="FGG469" s="306"/>
      <c r="FGH469" s="306"/>
      <c r="FGI469" s="306"/>
      <c r="FGJ469" s="306"/>
      <c r="FGK469" s="306"/>
      <c r="FGL469" s="306"/>
      <c r="FGM469" s="306"/>
      <c r="FGN469" s="306"/>
      <c r="FGO469" s="306"/>
      <c r="FGP469" s="306"/>
      <c r="FGQ469" s="306"/>
      <c r="FGR469" s="306"/>
      <c r="FGS469" s="306"/>
      <c r="FGT469" s="306"/>
      <c r="FGU469" s="306"/>
      <c r="FGV469" s="306"/>
      <c r="FGW469" s="306"/>
      <c r="FGX469" s="306"/>
      <c r="FGY469" s="306"/>
      <c r="FGZ469" s="306"/>
      <c r="FHA469" s="306"/>
      <c r="FHB469" s="306"/>
      <c r="FHC469" s="306"/>
      <c r="FHD469" s="306"/>
      <c r="FHE469" s="306"/>
      <c r="FHF469" s="306"/>
      <c r="FHG469" s="306"/>
      <c r="FHH469" s="306"/>
      <c r="FHI469" s="306"/>
      <c r="FHJ469" s="306"/>
      <c r="FHK469" s="306"/>
      <c r="FHL469" s="306"/>
      <c r="FHM469" s="306"/>
      <c r="FHN469" s="306"/>
      <c r="FHO469" s="306"/>
      <c r="FHP469" s="306"/>
      <c r="FHQ469" s="306"/>
      <c r="FHR469" s="306"/>
      <c r="FHS469" s="306"/>
      <c r="FHT469" s="306"/>
      <c r="FHU469" s="306"/>
      <c r="FHV469" s="306"/>
      <c r="FHW469" s="306"/>
      <c r="FHX469" s="306"/>
      <c r="FHY469" s="306"/>
      <c r="FHZ469" s="306"/>
      <c r="FIA469" s="306"/>
      <c r="FIB469" s="306"/>
      <c r="FIC469" s="306"/>
      <c r="FID469" s="306"/>
      <c r="FIE469" s="306"/>
      <c r="FIF469" s="306"/>
      <c r="FIG469" s="306"/>
      <c r="FIH469" s="306"/>
      <c r="FII469" s="306"/>
      <c r="FIJ469" s="306"/>
      <c r="FIK469" s="306"/>
      <c r="FIL469" s="306"/>
      <c r="FIM469" s="306"/>
      <c r="FIN469" s="306"/>
      <c r="FIO469" s="306"/>
      <c r="FIP469" s="306"/>
      <c r="FIQ469" s="306"/>
      <c r="FIR469" s="306"/>
      <c r="FIS469" s="306"/>
      <c r="FIT469" s="306"/>
      <c r="FIU469" s="306"/>
      <c r="FIV469" s="306"/>
      <c r="FIW469" s="306"/>
      <c r="FIX469" s="306"/>
      <c r="FIY469" s="306"/>
      <c r="FIZ469" s="306"/>
      <c r="FJA469" s="306"/>
      <c r="FJB469" s="306"/>
      <c r="FJC469" s="306"/>
      <c r="FJD469" s="306"/>
      <c r="FJE469" s="306"/>
      <c r="FJF469" s="306"/>
      <c r="FJG469" s="306"/>
      <c r="FJH469" s="306"/>
      <c r="FJI469" s="306"/>
      <c r="FJJ469" s="306"/>
      <c r="FJK469" s="306"/>
      <c r="FJL469" s="306"/>
      <c r="FJM469" s="306"/>
      <c r="FJN469" s="306"/>
      <c r="FJO469" s="306"/>
      <c r="FJP469" s="306"/>
      <c r="FJQ469" s="306"/>
      <c r="FJR469" s="306"/>
      <c r="FJS469" s="306"/>
      <c r="FJT469" s="306"/>
      <c r="FJU469" s="306"/>
      <c r="FJV469" s="306"/>
      <c r="FJW469" s="306"/>
      <c r="FJX469" s="306"/>
      <c r="FJY469" s="306"/>
      <c r="FJZ469" s="306"/>
      <c r="FKA469" s="306"/>
      <c r="FKB469" s="306"/>
      <c r="FKC469" s="306"/>
      <c r="FKD469" s="306"/>
      <c r="FKE469" s="306"/>
      <c r="FKF469" s="306"/>
      <c r="FKG469" s="306"/>
      <c r="FKH469" s="306"/>
      <c r="FKI469" s="306"/>
      <c r="FKJ469" s="306"/>
      <c r="FKK469" s="306"/>
      <c r="FKL469" s="306"/>
      <c r="FKM469" s="306"/>
      <c r="FKN469" s="306"/>
      <c r="FKO469" s="306"/>
      <c r="FKP469" s="306"/>
      <c r="FKQ469" s="306"/>
      <c r="FKR469" s="306"/>
      <c r="FKS469" s="306"/>
      <c r="FKT469" s="306"/>
      <c r="FKU469" s="306"/>
      <c r="FKV469" s="306"/>
      <c r="FKW469" s="306"/>
      <c r="FKX469" s="306"/>
      <c r="FKY469" s="306"/>
      <c r="FKZ469" s="306"/>
      <c r="FLA469" s="306"/>
      <c r="FLB469" s="306"/>
      <c r="FLC469" s="306"/>
      <c r="FLD469" s="306"/>
      <c r="FLE469" s="306"/>
      <c r="FLF469" s="306"/>
      <c r="FLG469" s="306"/>
      <c r="FLH469" s="306"/>
      <c r="FLI469" s="306"/>
      <c r="FLJ469" s="306"/>
      <c r="FLK469" s="306"/>
      <c r="FLL469" s="306"/>
      <c r="FLM469" s="306"/>
      <c r="FLN469" s="306"/>
      <c r="FLO469" s="306"/>
      <c r="FLP469" s="306"/>
      <c r="FLQ469" s="306"/>
      <c r="FLR469" s="306"/>
      <c r="FLS469" s="306"/>
      <c r="FLT469" s="306"/>
      <c r="FLU469" s="306"/>
      <c r="FLV469" s="306"/>
      <c r="FLW469" s="306"/>
      <c r="FLX469" s="306"/>
      <c r="FLY469" s="306"/>
      <c r="FLZ469" s="306"/>
      <c r="FMA469" s="306"/>
      <c r="FMB469" s="306"/>
      <c r="FMC469" s="306"/>
      <c r="FMD469" s="306"/>
      <c r="FME469" s="306"/>
      <c r="FMF469" s="306"/>
      <c r="FMG469" s="306"/>
      <c r="FMH469" s="306"/>
      <c r="FMI469" s="306"/>
      <c r="FMJ469" s="306"/>
      <c r="FMK469" s="306"/>
      <c r="FML469" s="306"/>
      <c r="FMM469" s="306"/>
      <c r="FMN469" s="306"/>
      <c r="FMO469" s="306"/>
      <c r="FMP469" s="306"/>
      <c r="FMQ469" s="306"/>
      <c r="FMR469" s="306"/>
      <c r="FMS469" s="306"/>
      <c r="FMT469" s="306"/>
      <c r="FMU469" s="306"/>
      <c r="FMV469" s="306"/>
      <c r="FMW469" s="306"/>
      <c r="FMX469" s="306"/>
      <c r="FMY469" s="306"/>
      <c r="FMZ469" s="306"/>
      <c r="FNA469" s="306"/>
      <c r="FNB469" s="306"/>
      <c r="FNC469" s="306"/>
      <c r="FND469" s="306"/>
      <c r="FNE469" s="306"/>
      <c r="FNF469" s="306"/>
      <c r="FNG469" s="306"/>
      <c r="FNH469" s="306"/>
      <c r="FNI469" s="306"/>
      <c r="FNJ469" s="306"/>
      <c r="FNK469" s="306"/>
      <c r="FNL469" s="306"/>
      <c r="FNM469" s="306"/>
      <c r="FNN469" s="306"/>
      <c r="FNO469" s="306"/>
      <c r="FNP469" s="306"/>
      <c r="FNQ469" s="306"/>
      <c r="FNR469" s="306"/>
      <c r="FNS469" s="306"/>
      <c r="FNT469" s="306"/>
      <c r="FNU469" s="306"/>
      <c r="FNV469" s="306"/>
      <c r="FNW469" s="306"/>
      <c r="FNX469" s="306"/>
      <c r="FNY469" s="306"/>
      <c r="FNZ469" s="306"/>
      <c r="FOA469" s="306"/>
      <c r="FOB469" s="306"/>
      <c r="FOC469" s="306"/>
      <c r="FOD469" s="306"/>
      <c r="FOE469" s="306"/>
      <c r="FOF469" s="306"/>
      <c r="FOG469" s="306"/>
      <c r="FOH469" s="306"/>
      <c r="FOI469" s="306"/>
      <c r="FOJ469" s="306"/>
      <c r="FOK469" s="306"/>
      <c r="FOL469" s="306"/>
      <c r="FOM469" s="306"/>
      <c r="FON469" s="306"/>
      <c r="FOO469" s="306"/>
      <c r="FOP469" s="306"/>
      <c r="FOQ469" s="306"/>
      <c r="FOR469" s="306"/>
      <c r="FOS469" s="306"/>
      <c r="FOT469" s="306"/>
      <c r="FOU469" s="306"/>
      <c r="FOV469" s="306"/>
      <c r="FOW469" s="306"/>
      <c r="FOX469" s="306"/>
      <c r="FOY469" s="306"/>
      <c r="FOZ469" s="306"/>
      <c r="FPA469" s="306"/>
      <c r="FPB469" s="306"/>
      <c r="FPC469" s="306"/>
      <c r="FPD469" s="306"/>
      <c r="FPE469" s="306"/>
      <c r="FPF469" s="306"/>
      <c r="FPG469" s="306"/>
      <c r="FPH469" s="306"/>
      <c r="FPI469" s="306"/>
      <c r="FPJ469" s="306"/>
      <c r="FPK469" s="306"/>
      <c r="FPL469" s="306"/>
      <c r="FPM469" s="306"/>
      <c r="FPN469" s="306"/>
      <c r="FPO469" s="306"/>
      <c r="FPP469" s="306"/>
      <c r="FPQ469" s="306"/>
      <c r="FPR469" s="306"/>
      <c r="FPS469" s="306"/>
      <c r="FPT469" s="306"/>
      <c r="FPU469" s="306"/>
      <c r="FPV469" s="306"/>
      <c r="FPW469" s="306"/>
      <c r="FPX469" s="306"/>
      <c r="FPY469" s="306"/>
      <c r="FPZ469" s="306"/>
      <c r="FQA469" s="306"/>
      <c r="FQB469" s="306"/>
      <c r="FQC469" s="306"/>
      <c r="FQD469" s="306"/>
      <c r="FQE469" s="306"/>
      <c r="FQF469" s="306"/>
      <c r="FQG469" s="306"/>
      <c r="FQH469" s="306"/>
      <c r="FQI469" s="306"/>
      <c r="FQJ469" s="306"/>
      <c r="FQK469" s="306"/>
      <c r="FQL469" s="306"/>
      <c r="FQM469" s="306"/>
      <c r="FQN469" s="306"/>
      <c r="FQO469" s="306"/>
      <c r="FQP469" s="306"/>
      <c r="FQQ469" s="306"/>
      <c r="FQR469" s="306"/>
      <c r="FQS469" s="306"/>
      <c r="FQT469" s="306"/>
      <c r="FQU469" s="306"/>
      <c r="FQV469" s="306"/>
      <c r="FQW469" s="306"/>
      <c r="FQX469" s="306"/>
      <c r="FQY469" s="306"/>
      <c r="FQZ469" s="306"/>
      <c r="FRA469" s="306"/>
      <c r="FRB469" s="306"/>
      <c r="FRC469" s="306"/>
      <c r="FRD469" s="306"/>
      <c r="FRE469" s="306"/>
      <c r="FRF469" s="306"/>
      <c r="FRG469" s="306"/>
      <c r="FRH469" s="306"/>
      <c r="FRI469" s="306"/>
      <c r="FRJ469" s="306"/>
      <c r="FRK469" s="306"/>
      <c r="FRL469" s="306"/>
      <c r="FRM469" s="306"/>
      <c r="FRN469" s="306"/>
      <c r="FRO469" s="306"/>
      <c r="FRP469" s="306"/>
      <c r="FRQ469" s="306"/>
      <c r="FRR469" s="306"/>
      <c r="FRS469" s="306"/>
      <c r="FRT469" s="306"/>
      <c r="FRU469" s="306"/>
      <c r="FRV469" s="306"/>
      <c r="FRW469" s="306"/>
      <c r="FRX469" s="306"/>
      <c r="FRY469" s="306"/>
      <c r="FRZ469" s="306"/>
      <c r="FSA469" s="306"/>
      <c r="FSB469" s="306"/>
      <c r="FSC469" s="306"/>
      <c r="FSD469" s="306"/>
      <c r="FSE469" s="306"/>
      <c r="FSF469" s="306"/>
      <c r="FSG469" s="306"/>
      <c r="FSH469" s="306"/>
      <c r="FSI469" s="306"/>
      <c r="FSJ469" s="306"/>
      <c r="FSK469" s="306"/>
      <c r="FSL469" s="306"/>
      <c r="FSM469" s="306"/>
      <c r="FSN469" s="306"/>
      <c r="FSO469" s="306"/>
      <c r="FSP469" s="306"/>
      <c r="FSQ469" s="306"/>
      <c r="FSR469" s="306"/>
      <c r="FSS469" s="306"/>
      <c r="FST469" s="306"/>
      <c r="FSU469" s="306"/>
      <c r="FSV469" s="306"/>
      <c r="FSW469" s="306"/>
      <c r="FSX469" s="306"/>
      <c r="FSY469" s="306"/>
      <c r="FSZ469" s="306"/>
      <c r="FTA469" s="306"/>
      <c r="FTB469" s="306"/>
      <c r="FTC469" s="306"/>
      <c r="FTD469" s="306"/>
      <c r="FTE469" s="306"/>
      <c r="FTF469" s="306"/>
      <c r="FTG469" s="306"/>
      <c r="FTH469" s="306"/>
      <c r="FTI469" s="306"/>
      <c r="FTJ469" s="306"/>
      <c r="FTK469" s="306"/>
      <c r="FTL469" s="306"/>
      <c r="FTM469" s="306"/>
      <c r="FTN469" s="306"/>
      <c r="FTO469" s="306"/>
      <c r="FTP469" s="306"/>
      <c r="FTQ469" s="306"/>
      <c r="FTR469" s="306"/>
      <c r="FTS469" s="306"/>
      <c r="FTT469" s="306"/>
      <c r="FTU469" s="306"/>
      <c r="FTV469" s="306"/>
      <c r="FTW469" s="306"/>
      <c r="FTX469" s="306"/>
      <c r="FTY469" s="306"/>
      <c r="FTZ469" s="306"/>
      <c r="FUA469" s="306"/>
      <c r="FUB469" s="306"/>
      <c r="FUC469" s="306"/>
      <c r="FUD469" s="306"/>
      <c r="FUE469" s="306"/>
      <c r="FUF469" s="306"/>
      <c r="FUG469" s="306"/>
      <c r="FUH469" s="306"/>
      <c r="FUI469" s="306"/>
      <c r="FUJ469" s="306"/>
      <c r="FUK469" s="306"/>
      <c r="FUL469" s="306"/>
      <c r="FUM469" s="306"/>
      <c r="FUN469" s="306"/>
      <c r="FUO469" s="306"/>
      <c r="FUP469" s="306"/>
      <c r="FUQ469" s="306"/>
      <c r="FUR469" s="306"/>
      <c r="FUS469" s="306"/>
      <c r="FUT469" s="306"/>
      <c r="FUU469" s="306"/>
      <c r="FUV469" s="306"/>
      <c r="FUW469" s="306"/>
      <c r="FUX469" s="306"/>
      <c r="FUY469" s="306"/>
      <c r="FUZ469" s="306"/>
      <c r="FVA469" s="306"/>
      <c r="FVB469" s="306"/>
      <c r="FVC469" s="306"/>
      <c r="FVD469" s="306"/>
      <c r="FVE469" s="306"/>
      <c r="FVF469" s="306"/>
      <c r="FVG469" s="306"/>
      <c r="FVH469" s="306"/>
      <c r="FVI469" s="306"/>
      <c r="FVJ469" s="306"/>
      <c r="FVK469" s="306"/>
      <c r="FVL469" s="306"/>
      <c r="FVM469" s="306"/>
      <c r="FVN469" s="306"/>
      <c r="FVO469" s="306"/>
      <c r="FVP469" s="306"/>
      <c r="FVQ469" s="306"/>
      <c r="FVR469" s="306"/>
      <c r="FVS469" s="306"/>
      <c r="FVT469" s="306"/>
      <c r="FVU469" s="306"/>
      <c r="FVV469" s="306"/>
      <c r="FVW469" s="306"/>
      <c r="FVX469" s="306"/>
      <c r="FVY469" s="306"/>
      <c r="FVZ469" s="306"/>
      <c r="FWA469" s="306"/>
      <c r="FWB469" s="306"/>
      <c r="FWC469" s="306"/>
      <c r="FWD469" s="306"/>
      <c r="FWE469" s="306"/>
      <c r="FWF469" s="306"/>
      <c r="FWG469" s="306"/>
      <c r="FWH469" s="306"/>
      <c r="FWI469" s="306"/>
      <c r="FWJ469" s="306"/>
      <c r="FWK469" s="306"/>
      <c r="FWL469" s="306"/>
      <c r="FWM469" s="306"/>
      <c r="FWN469" s="306"/>
      <c r="FWO469" s="306"/>
      <c r="FWP469" s="306"/>
      <c r="FWQ469" s="306"/>
      <c r="FWR469" s="306"/>
      <c r="FWS469" s="306"/>
      <c r="FWT469" s="306"/>
      <c r="FWU469" s="306"/>
      <c r="FWV469" s="306"/>
      <c r="FWW469" s="306"/>
      <c r="FWX469" s="306"/>
      <c r="FWY469" s="306"/>
      <c r="FWZ469" s="306"/>
      <c r="FXA469" s="306"/>
      <c r="FXB469" s="306"/>
      <c r="FXC469" s="306"/>
      <c r="FXD469" s="306"/>
      <c r="FXE469" s="306"/>
      <c r="FXF469" s="306"/>
      <c r="FXG469" s="306"/>
      <c r="FXH469" s="306"/>
      <c r="FXI469" s="306"/>
      <c r="FXJ469" s="306"/>
      <c r="FXK469" s="306"/>
      <c r="FXL469" s="306"/>
      <c r="FXM469" s="306"/>
      <c r="FXN469" s="306"/>
      <c r="FXO469" s="306"/>
      <c r="FXP469" s="306"/>
      <c r="FXQ469" s="306"/>
      <c r="FXR469" s="306"/>
      <c r="FXS469" s="306"/>
      <c r="FXT469" s="306"/>
      <c r="FXU469" s="306"/>
      <c r="FXV469" s="306"/>
      <c r="FXW469" s="306"/>
      <c r="FXX469" s="306"/>
      <c r="FXY469" s="306"/>
      <c r="FXZ469" s="306"/>
      <c r="FYA469" s="306"/>
      <c r="FYB469" s="306"/>
      <c r="FYC469" s="306"/>
      <c r="FYD469" s="306"/>
      <c r="FYE469" s="306"/>
      <c r="FYF469" s="306"/>
      <c r="FYG469" s="306"/>
      <c r="FYH469" s="306"/>
      <c r="FYI469" s="306"/>
      <c r="FYJ469" s="306"/>
      <c r="FYK469" s="306"/>
      <c r="FYL469" s="306"/>
      <c r="FYM469" s="306"/>
      <c r="FYN469" s="306"/>
      <c r="FYO469" s="306"/>
      <c r="FYP469" s="306"/>
      <c r="FYQ469" s="306"/>
      <c r="FYR469" s="306"/>
      <c r="FYS469" s="306"/>
      <c r="FYT469" s="306"/>
      <c r="FYU469" s="306"/>
      <c r="FYV469" s="306"/>
      <c r="FYW469" s="306"/>
      <c r="FYX469" s="306"/>
      <c r="FYY469" s="306"/>
      <c r="FYZ469" s="306"/>
      <c r="FZA469" s="306"/>
      <c r="FZB469" s="306"/>
      <c r="FZC469" s="306"/>
      <c r="FZD469" s="306"/>
      <c r="FZE469" s="306"/>
      <c r="FZF469" s="306"/>
      <c r="FZG469" s="306"/>
      <c r="FZH469" s="306"/>
      <c r="FZI469" s="306"/>
      <c r="FZJ469" s="306"/>
      <c r="FZK469" s="306"/>
      <c r="FZL469" s="306"/>
      <c r="FZM469" s="306"/>
      <c r="FZN469" s="306"/>
      <c r="FZO469" s="306"/>
      <c r="FZP469" s="306"/>
      <c r="FZQ469" s="306"/>
      <c r="FZR469" s="306"/>
      <c r="FZS469" s="306"/>
      <c r="FZT469" s="306"/>
      <c r="FZU469" s="306"/>
      <c r="FZV469" s="306"/>
      <c r="FZW469" s="306"/>
      <c r="FZX469" s="306"/>
      <c r="FZY469" s="306"/>
      <c r="FZZ469" s="306"/>
      <c r="GAA469" s="306"/>
      <c r="GAB469" s="306"/>
      <c r="GAC469" s="306"/>
      <c r="GAD469" s="306"/>
      <c r="GAE469" s="306"/>
      <c r="GAF469" s="306"/>
      <c r="GAG469" s="306"/>
      <c r="GAH469" s="306"/>
      <c r="GAI469" s="306"/>
      <c r="GAJ469" s="306"/>
      <c r="GAK469" s="306"/>
      <c r="GAL469" s="306"/>
      <c r="GAM469" s="306"/>
      <c r="GAN469" s="306"/>
      <c r="GAO469" s="306"/>
      <c r="GAP469" s="306"/>
      <c r="GAQ469" s="306"/>
      <c r="GAR469" s="306"/>
      <c r="GAS469" s="306"/>
      <c r="GAT469" s="306"/>
      <c r="GAU469" s="306"/>
      <c r="GAV469" s="306"/>
      <c r="GAW469" s="306"/>
      <c r="GAX469" s="306"/>
      <c r="GAY469" s="306"/>
      <c r="GAZ469" s="306"/>
      <c r="GBA469" s="306"/>
      <c r="GBB469" s="306"/>
      <c r="GBC469" s="306"/>
      <c r="GBD469" s="306"/>
      <c r="GBE469" s="306"/>
      <c r="GBF469" s="306"/>
      <c r="GBG469" s="306"/>
      <c r="GBH469" s="306"/>
      <c r="GBI469" s="306"/>
      <c r="GBJ469" s="306"/>
      <c r="GBK469" s="306"/>
      <c r="GBL469" s="306"/>
      <c r="GBM469" s="306"/>
      <c r="GBN469" s="306"/>
      <c r="GBO469" s="306"/>
      <c r="GBP469" s="306"/>
      <c r="GBQ469" s="306"/>
      <c r="GBR469" s="306"/>
      <c r="GBS469" s="306"/>
      <c r="GBT469" s="306"/>
      <c r="GBU469" s="306"/>
      <c r="GBV469" s="306"/>
      <c r="GBW469" s="306"/>
      <c r="GBX469" s="306"/>
      <c r="GBY469" s="306"/>
      <c r="GBZ469" s="306"/>
      <c r="GCA469" s="306"/>
      <c r="GCB469" s="306"/>
      <c r="GCC469" s="306"/>
      <c r="GCD469" s="306"/>
      <c r="GCE469" s="306"/>
      <c r="GCF469" s="306"/>
      <c r="GCG469" s="306"/>
      <c r="GCH469" s="306"/>
      <c r="GCI469" s="306"/>
      <c r="GCJ469" s="306"/>
      <c r="GCK469" s="306"/>
      <c r="GCL469" s="306"/>
      <c r="GCM469" s="306"/>
      <c r="GCN469" s="306"/>
      <c r="GCO469" s="306"/>
      <c r="GCP469" s="306"/>
      <c r="GCQ469" s="306"/>
      <c r="GCR469" s="306"/>
      <c r="GCS469" s="306"/>
      <c r="GCT469" s="306"/>
      <c r="GCU469" s="306"/>
      <c r="GCV469" s="306"/>
      <c r="GCW469" s="306"/>
      <c r="GCX469" s="306"/>
      <c r="GCY469" s="306"/>
      <c r="GCZ469" s="306"/>
      <c r="GDA469" s="306"/>
      <c r="GDB469" s="306"/>
      <c r="GDC469" s="306"/>
      <c r="GDD469" s="306"/>
      <c r="GDE469" s="306"/>
      <c r="GDF469" s="306"/>
      <c r="GDG469" s="306"/>
      <c r="GDH469" s="306"/>
      <c r="GDI469" s="306"/>
      <c r="GDJ469" s="306"/>
      <c r="GDK469" s="306"/>
      <c r="GDL469" s="306"/>
      <c r="GDM469" s="306"/>
      <c r="GDN469" s="306"/>
      <c r="GDO469" s="306"/>
      <c r="GDP469" s="306"/>
      <c r="GDQ469" s="306"/>
      <c r="GDR469" s="306"/>
      <c r="GDS469" s="306"/>
      <c r="GDT469" s="306"/>
      <c r="GDU469" s="306"/>
      <c r="GDV469" s="306"/>
      <c r="GDW469" s="306"/>
      <c r="GDX469" s="306"/>
      <c r="GDY469" s="306"/>
      <c r="GDZ469" s="306"/>
      <c r="GEA469" s="306"/>
      <c r="GEB469" s="306"/>
      <c r="GEC469" s="306"/>
      <c r="GED469" s="306"/>
      <c r="GEE469" s="306"/>
      <c r="GEF469" s="306"/>
      <c r="GEG469" s="306"/>
      <c r="GEH469" s="306"/>
      <c r="GEI469" s="306"/>
      <c r="GEJ469" s="306"/>
      <c r="GEK469" s="306"/>
      <c r="GEL469" s="306"/>
      <c r="GEM469" s="306"/>
      <c r="GEN469" s="306"/>
      <c r="GEO469" s="306"/>
      <c r="GEP469" s="306"/>
      <c r="GEQ469" s="306"/>
      <c r="GER469" s="306"/>
      <c r="GES469" s="306"/>
      <c r="GET469" s="306"/>
      <c r="GEU469" s="306"/>
      <c r="GEV469" s="306"/>
      <c r="GEW469" s="306"/>
      <c r="GEX469" s="306"/>
      <c r="GEY469" s="306"/>
      <c r="GEZ469" s="306"/>
      <c r="GFA469" s="306"/>
      <c r="GFB469" s="306"/>
      <c r="GFC469" s="306"/>
      <c r="GFD469" s="306"/>
      <c r="GFE469" s="306"/>
      <c r="GFF469" s="306"/>
      <c r="GFG469" s="306"/>
      <c r="GFH469" s="306"/>
      <c r="GFI469" s="306"/>
      <c r="GFJ469" s="306"/>
      <c r="GFK469" s="306"/>
      <c r="GFL469" s="306"/>
      <c r="GFM469" s="306"/>
      <c r="GFN469" s="306"/>
      <c r="GFO469" s="306"/>
      <c r="GFP469" s="306"/>
      <c r="GFQ469" s="306"/>
      <c r="GFR469" s="306"/>
      <c r="GFS469" s="306"/>
      <c r="GFT469" s="306"/>
      <c r="GFU469" s="306"/>
      <c r="GFV469" s="306"/>
      <c r="GFW469" s="306"/>
      <c r="GFX469" s="306"/>
      <c r="GFY469" s="306"/>
      <c r="GFZ469" s="306"/>
      <c r="GGA469" s="306"/>
      <c r="GGB469" s="306"/>
      <c r="GGC469" s="306"/>
      <c r="GGD469" s="306"/>
      <c r="GGE469" s="306"/>
      <c r="GGF469" s="306"/>
      <c r="GGG469" s="306"/>
      <c r="GGH469" s="306"/>
      <c r="GGI469" s="306"/>
      <c r="GGJ469" s="306"/>
      <c r="GGK469" s="306"/>
      <c r="GGL469" s="306"/>
      <c r="GGM469" s="306"/>
      <c r="GGN469" s="306"/>
      <c r="GGO469" s="306"/>
      <c r="GGP469" s="306"/>
      <c r="GGQ469" s="306"/>
      <c r="GGR469" s="306"/>
      <c r="GGS469" s="306"/>
      <c r="GGT469" s="306"/>
      <c r="GGU469" s="306"/>
      <c r="GGV469" s="306"/>
      <c r="GGW469" s="306"/>
      <c r="GGX469" s="306"/>
      <c r="GGY469" s="306"/>
      <c r="GGZ469" s="306"/>
      <c r="GHA469" s="306"/>
      <c r="GHB469" s="306"/>
      <c r="GHC469" s="306"/>
      <c r="GHD469" s="306"/>
      <c r="GHE469" s="306"/>
      <c r="GHF469" s="306"/>
      <c r="GHG469" s="306"/>
      <c r="GHH469" s="306"/>
      <c r="GHI469" s="306"/>
      <c r="GHJ469" s="306"/>
      <c r="GHK469" s="306"/>
      <c r="GHL469" s="306"/>
      <c r="GHM469" s="306"/>
      <c r="GHN469" s="306"/>
      <c r="GHO469" s="306"/>
      <c r="GHP469" s="306"/>
      <c r="GHQ469" s="306"/>
      <c r="GHR469" s="306"/>
      <c r="GHS469" s="306"/>
      <c r="GHT469" s="306"/>
      <c r="GHU469" s="306"/>
      <c r="GHV469" s="306"/>
      <c r="GHW469" s="306"/>
      <c r="GHX469" s="306"/>
      <c r="GHY469" s="306"/>
      <c r="GHZ469" s="306"/>
      <c r="GIA469" s="306"/>
      <c r="GIB469" s="306"/>
      <c r="GIC469" s="306"/>
      <c r="GID469" s="306"/>
      <c r="GIE469" s="306"/>
      <c r="GIF469" s="306"/>
      <c r="GIG469" s="306"/>
      <c r="GIH469" s="306"/>
      <c r="GII469" s="306"/>
      <c r="GIJ469" s="306"/>
      <c r="GIK469" s="306"/>
      <c r="GIL469" s="306"/>
      <c r="GIM469" s="306"/>
      <c r="GIN469" s="306"/>
      <c r="GIO469" s="306"/>
      <c r="GIP469" s="306"/>
      <c r="GIQ469" s="306"/>
      <c r="GIR469" s="306"/>
      <c r="GIS469" s="306"/>
      <c r="GIT469" s="306"/>
      <c r="GIU469" s="306"/>
      <c r="GIV469" s="306"/>
      <c r="GIW469" s="306"/>
      <c r="GIX469" s="306"/>
      <c r="GIY469" s="306"/>
      <c r="GIZ469" s="306"/>
      <c r="GJA469" s="306"/>
      <c r="GJB469" s="306"/>
      <c r="GJC469" s="306"/>
      <c r="GJD469" s="306"/>
      <c r="GJE469" s="306"/>
      <c r="GJF469" s="306"/>
      <c r="GJG469" s="306"/>
      <c r="GJH469" s="306"/>
      <c r="GJI469" s="306"/>
      <c r="GJJ469" s="306"/>
      <c r="GJK469" s="306"/>
      <c r="GJL469" s="306"/>
      <c r="GJM469" s="306"/>
      <c r="GJN469" s="306"/>
      <c r="GJO469" s="306"/>
      <c r="GJP469" s="306"/>
      <c r="GJQ469" s="306"/>
      <c r="GJR469" s="306"/>
      <c r="GJS469" s="306"/>
      <c r="GJT469" s="306"/>
      <c r="GJU469" s="306"/>
      <c r="GJV469" s="306"/>
      <c r="GJW469" s="306"/>
      <c r="GJX469" s="306"/>
      <c r="GJY469" s="306"/>
      <c r="GJZ469" s="306"/>
      <c r="GKA469" s="306"/>
      <c r="GKB469" s="306"/>
      <c r="GKC469" s="306"/>
      <c r="GKD469" s="306"/>
      <c r="GKE469" s="306"/>
      <c r="GKF469" s="306"/>
      <c r="GKG469" s="306"/>
      <c r="GKH469" s="306"/>
      <c r="GKI469" s="306"/>
      <c r="GKJ469" s="306"/>
      <c r="GKK469" s="306"/>
      <c r="GKL469" s="306"/>
      <c r="GKM469" s="306"/>
      <c r="GKN469" s="306"/>
      <c r="GKO469" s="306"/>
      <c r="GKP469" s="306"/>
      <c r="GKQ469" s="306"/>
      <c r="GKR469" s="306"/>
      <c r="GKS469" s="306"/>
      <c r="GKT469" s="306"/>
      <c r="GKU469" s="306"/>
      <c r="GKV469" s="306"/>
      <c r="GKW469" s="306"/>
      <c r="GKX469" s="306"/>
      <c r="GKY469" s="306"/>
      <c r="GKZ469" s="306"/>
      <c r="GLA469" s="306"/>
      <c r="GLB469" s="306"/>
      <c r="GLC469" s="306"/>
      <c r="GLD469" s="306"/>
      <c r="GLE469" s="306"/>
      <c r="GLF469" s="306"/>
      <c r="GLG469" s="306"/>
      <c r="GLH469" s="306"/>
      <c r="GLI469" s="306"/>
      <c r="GLJ469" s="306"/>
      <c r="GLK469" s="306"/>
      <c r="GLL469" s="306"/>
      <c r="GLM469" s="306"/>
      <c r="GLN469" s="306"/>
      <c r="GLO469" s="306"/>
      <c r="GLP469" s="306"/>
      <c r="GLQ469" s="306"/>
      <c r="GLR469" s="306"/>
      <c r="GLS469" s="306"/>
      <c r="GLT469" s="306"/>
      <c r="GLU469" s="306"/>
      <c r="GLV469" s="306"/>
      <c r="GLW469" s="306"/>
      <c r="GLX469" s="306"/>
      <c r="GLY469" s="306"/>
      <c r="GLZ469" s="306"/>
      <c r="GMA469" s="306"/>
      <c r="GMB469" s="306"/>
      <c r="GMC469" s="306"/>
      <c r="GMD469" s="306"/>
      <c r="GME469" s="306"/>
      <c r="GMF469" s="306"/>
      <c r="GMG469" s="306"/>
      <c r="GMH469" s="306"/>
      <c r="GMI469" s="306"/>
      <c r="GMJ469" s="306"/>
      <c r="GMK469" s="306"/>
      <c r="GML469" s="306"/>
      <c r="GMM469" s="306"/>
      <c r="GMN469" s="306"/>
      <c r="GMO469" s="306"/>
      <c r="GMP469" s="306"/>
      <c r="GMQ469" s="306"/>
      <c r="GMR469" s="306"/>
      <c r="GMS469" s="306"/>
      <c r="GMT469" s="306"/>
      <c r="GMU469" s="306"/>
      <c r="GMV469" s="306"/>
      <c r="GMW469" s="306"/>
      <c r="GMX469" s="306"/>
      <c r="GMY469" s="306"/>
      <c r="GMZ469" s="306"/>
      <c r="GNA469" s="306"/>
      <c r="GNB469" s="306"/>
      <c r="GNC469" s="306"/>
      <c r="GND469" s="306"/>
      <c r="GNE469" s="306"/>
      <c r="GNF469" s="306"/>
      <c r="GNG469" s="306"/>
      <c r="GNH469" s="306"/>
      <c r="GNI469" s="306"/>
      <c r="GNJ469" s="306"/>
      <c r="GNK469" s="306"/>
      <c r="GNL469" s="306"/>
      <c r="GNM469" s="306"/>
      <c r="GNN469" s="306"/>
      <c r="GNO469" s="306"/>
      <c r="GNP469" s="306"/>
      <c r="GNQ469" s="306"/>
      <c r="GNR469" s="306"/>
      <c r="GNS469" s="306"/>
      <c r="GNT469" s="306"/>
      <c r="GNU469" s="306"/>
      <c r="GNV469" s="306"/>
      <c r="GNW469" s="306"/>
      <c r="GNX469" s="306"/>
      <c r="GNY469" s="306"/>
      <c r="GNZ469" s="306"/>
      <c r="GOA469" s="306"/>
      <c r="GOB469" s="306"/>
      <c r="GOC469" s="306"/>
      <c r="GOD469" s="306"/>
      <c r="GOE469" s="306"/>
      <c r="GOF469" s="306"/>
      <c r="GOG469" s="306"/>
      <c r="GOH469" s="306"/>
      <c r="GOI469" s="306"/>
      <c r="GOJ469" s="306"/>
      <c r="GOK469" s="306"/>
      <c r="GOL469" s="306"/>
      <c r="GOM469" s="306"/>
      <c r="GON469" s="306"/>
      <c r="GOO469" s="306"/>
      <c r="GOP469" s="306"/>
      <c r="GOQ469" s="306"/>
      <c r="GOR469" s="306"/>
      <c r="GOS469" s="306"/>
      <c r="GOT469" s="306"/>
      <c r="GOU469" s="306"/>
      <c r="GOV469" s="306"/>
      <c r="GOW469" s="306"/>
      <c r="GOX469" s="306"/>
      <c r="GOY469" s="306"/>
      <c r="GOZ469" s="306"/>
      <c r="GPA469" s="306"/>
      <c r="GPB469" s="306"/>
      <c r="GPC469" s="306"/>
      <c r="GPD469" s="306"/>
      <c r="GPE469" s="306"/>
      <c r="GPF469" s="306"/>
      <c r="GPG469" s="306"/>
      <c r="GPH469" s="306"/>
      <c r="GPI469" s="306"/>
      <c r="GPJ469" s="306"/>
      <c r="GPK469" s="306"/>
      <c r="GPL469" s="306"/>
      <c r="GPM469" s="306"/>
      <c r="GPN469" s="306"/>
      <c r="GPO469" s="306"/>
      <c r="GPP469" s="306"/>
      <c r="GPQ469" s="306"/>
      <c r="GPR469" s="306"/>
      <c r="GPS469" s="306"/>
      <c r="GPT469" s="306"/>
      <c r="GPU469" s="306"/>
      <c r="GPV469" s="306"/>
      <c r="GPW469" s="306"/>
      <c r="GPX469" s="306"/>
      <c r="GPY469" s="306"/>
      <c r="GPZ469" s="306"/>
      <c r="GQA469" s="306"/>
      <c r="GQB469" s="306"/>
      <c r="GQC469" s="306"/>
      <c r="GQD469" s="306"/>
      <c r="GQE469" s="306"/>
      <c r="GQF469" s="306"/>
      <c r="GQG469" s="306"/>
      <c r="GQH469" s="306"/>
      <c r="GQI469" s="306"/>
      <c r="GQJ469" s="306"/>
      <c r="GQK469" s="306"/>
      <c r="GQL469" s="306"/>
      <c r="GQM469" s="306"/>
      <c r="GQN469" s="306"/>
      <c r="GQO469" s="306"/>
      <c r="GQP469" s="306"/>
      <c r="GQQ469" s="306"/>
      <c r="GQR469" s="306"/>
      <c r="GQS469" s="306"/>
      <c r="GQT469" s="306"/>
      <c r="GQU469" s="306"/>
      <c r="GQV469" s="306"/>
      <c r="GQW469" s="306"/>
      <c r="GQX469" s="306"/>
      <c r="GQY469" s="306"/>
      <c r="GQZ469" s="306"/>
      <c r="GRA469" s="306"/>
      <c r="GRB469" s="306"/>
      <c r="GRC469" s="306"/>
      <c r="GRD469" s="306"/>
      <c r="GRE469" s="306"/>
      <c r="GRF469" s="306"/>
      <c r="GRG469" s="306"/>
      <c r="GRH469" s="306"/>
      <c r="GRI469" s="306"/>
      <c r="GRJ469" s="306"/>
      <c r="GRK469" s="306"/>
      <c r="GRL469" s="306"/>
      <c r="GRM469" s="306"/>
      <c r="GRN469" s="306"/>
      <c r="GRO469" s="306"/>
      <c r="GRP469" s="306"/>
      <c r="GRQ469" s="306"/>
      <c r="GRR469" s="306"/>
      <c r="GRS469" s="306"/>
      <c r="GRT469" s="306"/>
      <c r="GRU469" s="306"/>
      <c r="GRV469" s="306"/>
      <c r="GRW469" s="306"/>
      <c r="GRX469" s="306"/>
      <c r="GRY469" s="306"/>
      <c r="GRZ469" s="306"/>
      <c r="GSA469" s="306"/>
      <c r="GSB469" s="306"/>
      <c r="GSC469" s="306"/>
      <c r="GSD469" s="306"/>
      <c r="GSE469" s="306"/>
      <c r="GSF469" s="306"/>
      <c r="GSG469" s="306"/>
      <c r="GSH469" s="306"/>
      <c r="GSI469" s="306"/>
      <c r="GSJ469" s="306"/>
      <c r="GSK469" s="306"/>
      <c r="GSL469" s="306"/>
      <c r="GSM469" s="306"/>
      <c r="GSN469" s="306"/>
      <c r="GSO469" s="306"/>
      <c r="GSP469" s="306"/>
      <c r="GSQ469" s="306"/>
      <c r="GSR469" s="306"/>
      <c r="GSS469" s="306"/>
      <c r="GST469" s="306"/>
      <c r="GSU469" s="306"/>
      <c r="GSV469" s="306"/>
      <c r="GSW469" s="306"/>
      <c r="GSX469" s="306"/>
      <c r="GSY469" s="306"/>
      <c r="GSZ469" s="306"/>
      <c r="GTA469" s="306"/>
      <c r="GTB469" s="306"/>
      <c r="GTC469" s="306"/>
      <c r="GTD469" s="306"/>
      <c r="GTE469" s="306"/>
      <c r="GTF469" s="306"/>
      <c r="GTG469" s="306"/>
      <c r="GTH469" s="306"/>
      <c r="GTI469" s="306"/>
      <c r="GTJ469" s="306"/>
      <c r="GTK469" s="306"/>
      <c r="GTL469" s="306"/>
      <c r="GTM469" s="306"/>
      <c r="GTN469" s="306"/>
      <c r="GTO469" s="306"/>
      <c r="GTP469" s="306"/>
      <c r="GTQ469" s="306"/>
      <c r="GTR469" s="306"/>
      <c r="GTS469" s="306"/>
      <c r="GTT469" s="306"/>
      <c r="GTU469" s="306"/>
      <c r="GTV469" s="306"/>
      <c r="GTW469" s="306"/>
      <c r="GTX469" s="306"/>
      <c r="GTY469" s="306"/>
      <c r="GTZ469" s="306"/>
      <c r="GUA469" s="306"/>
      <c r="GUB469" s="306"/>
      <c r="GUC469" s="306"/>
      <c r="GUD469" s="306"/>
      <c r="GUE469" s="306"/>
      <c r="GUF469" s="306"/>
      <c r="GUG469" s="306"/>
      <c r="GUH469" s="306"/>
      <c r="GUI469" s="306"/>
      <c r="GUJ469" s="306"/>
      <c r="GUK469" s="306"/>
      <c r="GUL469" s="306"/>
      <c r="GUM469" s="306"/>
      <c r="GUN469" s="306"/>
      <c r="GUO469" s="306"/>
      <c r="GUP469" s="306"/>
      <c r="GUQ469" s="306"/>
      <c r="GUR469" s="306"/>
      <c r="GUS469" s="306"/>
      <c r="GUT469" s="306"/>
      <c r="GUU469" s="306"/>
      <c r="GUV469" s="306"/>
      <c r="GUW469" s="306"/>
      <c r="GUX469" s="306"/>
      <c r="GUY469" s="306"/>
      <c r="GUZ469" s="306"/>
      <c r="GVA469" s="306"/>
      <c r="GVB469" s="306"/>
      <c r="GVC469" s="306"/>
      <c r="GVD469" s="306"/>
      <c r="GVE469" s="306"/>
      <c r="GVF469" s="306"/>
      <c r="GVG469" s="306"/>
      <c r="GVH469" s="306"/>
      <c r="GVI469" s="306"/>
      <c r="GVJ469" s="306"/>
      <c r="GVK469" s="306"/>
      <c r="GVL469" s="306"/>
      <c r="GVM469" s="306"/>
      <c r="GVN469" s="306"/>
      <c r="GVO469" s="306"/>
      <c r="GVP469" s="306"/>
      <c r="GVQ469" s="306"/>
      <c r="GVR469" s="306"/>
      <c r="GVS469" s="306"/>
      <c r="GVT469" s="306"/>
      <c r="GVU469" s="306"/>
      <c r="GVV469" s="306"/>
      <c r="GVW469" s="306"/>
      <c r="GVX469" s="306"/>
      <c r="GVY469" s="306"/>
      <c r="GVZ469" s="306"/>
      <c r="GWA469" s="306"/>
      <c r="GWB469" s="306"/>
      <c r="GWC469" s="306"/>
      <c r="GWD469" s="306"/>
      <c r="GWE469" s="306"/>
      <c r="GWF469" s="306"/>
      <c r="GWG469" s="306"/>
      <c r="GWH469" s="306"/>
      <c r="GWI469" s="306"/>
      <c r="GWJ469" s="306"/>
      <c r="GWK469" s="306"/>
      <c r="GWL469" s="306"/>
      <c r="GWM469" s="306"/>
      <c r="GWN469" s="306"/>
      <c r="GWO469" s="306"/>
      <c r="GWP469" s="306"/>
      <c r="GWQ469" s="306"/>
      <c r="GWR469" s="306"/>
      <c r="GWS469" s="306"/>
      <c r="GWT469" s="306"/>
      <c r="GWU469" s="306"/>
      <c r="GWV469" s="306"/>
      <c r="GWW469" s="306"/>
      <c r="GWX469" s="306"/>
      <c r="GWY469" s="306"/>
      <c r="GWZ469" s="306"/>
      <c r="GXA469" s="306"/>
      <c r="GXB469" s="306"/>
      <c r="GXC469" s="306"/>
      <c r="GXD469" s="306"/>
      <c r="GXE469" s="306"/>
      <c r="GXF469" s="306"/>
      <c r="GXG469" s="306"/>
      <c r="GXH469" s="306"/>
      <c r="GXI469" s="306"/>
      <c r="GXJ469" s="306"/>
      <c r="GXK469" s="306"/>
      <c r="GXL469" s="306"/>
      <c r="GXM469" s="306"/>
      <c r="GXN469" s="306"/>
      <c r="GXO469" s="306"/>
      <c r="GXP469" s="306"/>
      <c r="GXQ469" s="306"/>
      <c r="GXR469" s="306"/>
      <c r="GXS469" s="306"/>
      <c r="GXT469" s="306"/>
      <c r="GXU469" s="306"/>
      <c r="GXV469" s="306"/>
      <c r="GXW469" s="306"/>
      <c r="GXX469" s="306"/>
      <c r="GXY469" s="306"/>
      <c r="GXZ469" s="306"/>
      <c r="GYA469" s="306"/>
      <c r="GYB469" s="306"/>
      <c r="GYC469" s="306"/>
      <c r="GYD469" s="306"/>
      <c r="GYE469" s="306"/>
      <c r="GYF469" s="306"/>
      <c r="GYG469" s="306"/>
      <c r="GYH469" s="306"/>
      <c r="GYI469" s="306"/>
      <c r="GYJ469" s="306"/>
      <c r="GYK469" s="306"/>
      <c r="GYL469" s="306"/>
      <c r="GYM469" s="306"/>
      <c r="GYN469" s="306"/>
      <c r="GYO469" s="306"/>
      <c r="GYP469" s="306"/>
      <c r="GYQ469" s="306"/>
      <c r="GYR469" s="306"/>
      <c r="GYS469" s="306"/>
      <c r="GYT469" s="306"/>
      <c r="GYU469" s="306"/>
      <c r="GYV469" s="306"/>
      <c r="GYW469" s="306"/>
      <c r="GYX469" s="306"/>
      <c r="GYY469" s="306"/>
      <c r="GYZ469" s="306"/>
      <c r="GZA469" s="306"/>
      <c r="GZB469" s="306"/>
      <c r="GZC469" s="306"/>
      <c r="GZD469" s="306"/>
      <c r="GZE469" s="306"/>
      <c r="GZF469" s="306"/>
      <c r="GZG469" s="306"/>
      <c r="GZH469" s="306"/>
      <c r="GZI469" s="306"/>
      <c r="GZJ469" s="306"/>
      <c r="GZK469" s="306"/>
      <c r="GZL469" s="306"/>
      <c r="GZM469" s="306"/>
      <c r="GZN469" s="306"/>
      <c r="GZO469" s="306"/>
      <c r="GZP469" s="306"/>
      <c r="GZQ469" s="306"/>
      <c r="GZR469" s="306"/>
      <c r="GZS469" s="306"/>
      <c r="GZT469" s="306"/>
      <c r="GZU469" s="306"/>
      <c r="GZV469" s="306"/>
      <c r="GZW469" s="306"/>
      <c r="GZX469" s="306"/>
      <c r="GZY469" s="306"/>
      <c r="GZZ469" s="306"/>
      <c r="HAA469" s="306"/>
      <c r="HAB469" s="306"/>
      <c r="HAC469" s="306"/>
      <c r="HAD469" s="306"/>
      <c r="HAE469" s="306"/>
      <c r="HAF469" s="306"/>
      <c r="HAG469" s="306"/>
      <c r="HAH469" s="306"/>
      <c r="HAI469" s="306"/>
      <c r="HAJ469" s="306"/>
      <c r="HAK469" s="306"/>
      <c r="HAL469" s="306"/>
      <c r="HAM469" s="306"/>
      <c r="HAN469" s="306"/>
      <c r="HAO469" s="306"/>
      <c r="HAP469" s="306"/>
      <c r="HAQ469" s="306"/>
      <c r="HAR469" s="306"/>
      <c r="HAS469" s="306"/>
      <c r="HAT469" s="306"/>
      <c r="HAU469" s="306"/>
      <c r="HAV469" s="306"/>
      <c r="HAW469" s="306"/>
      <c r="HAX469" s="306"/>
      <c r="HAY469" s="306"/>
      <c r="HAZ469" s="306"/>
      <c r="HBA469" s="306"/>
      <c r="HBB469" s="306"/>
      <c r="HBC469" s="306"/>
      <c r="HBD469" s="306"/>
      <c r="HBE469" s="306"/>
      <c r="HBF469" s="306"/>
      <c r="HBG469" s="306"/>
      <c r="HBH469" s="306"/>
      <c r="HBI469" s="306"/>
      <c r="HBJ469" s="306"/>
      <c r="HBK469" s="306"/>
      <c r="HBL469" s="306"/>
      <c r="HBM469" s="306"/>
      <c r="HBN469" s="306"/>
      <c r="HBO469" s="306"/>
      <c r="HBP469" s="306"/>
      <c r="HBQ469" s="306"/>
      <c r="HBR469" s="306"/>
      <c r="HBS469" s="306"/>
      <c r="HBT469" s="306"/>
      <c r="HBU469" s="306"/>
      <c r="HBV469" s="306"/>
      <c r="HBW469" s="306"/>
      <c r="HBX469" s="306"/>
      <c r="HBY469" s="306"/>
      <c r="HBZ469" s="306"/>
      <c r="HCA469" s="306"/>
      <c r="HCB469" s="306"/>
      <c r="HCC469" s="306"/>
      <c r="HCD469" s="306"/>
      <c r="HCE469" s="306"/>
      <c r="HCF469" s="306"/>
      <c r="HCG469" s="306"/>
      <c r="HCH469" s="306"/>
      <c r="HCI469" s="306"/>
      <c r="HCJ469" s="306"/>
      <c r="HCK469" s="306"/>
      <c r="HCL469" s="306"/>
      <c r="HCM469" s="306"/>
      <c r="HCN469" s="306"/>
      <c r="HCO469" s="306"/>
      <c r="HCP469" s="306"/>
      <c r="HCQ469" s="306"/>
      <c r="HCR469" s="306"/>
      <c r="HCS469" s="306"/>
      <c r="HCT469" s="306"/>
      <c r="HCU469" s="306"/>
      <c r="HCV469" s="306"/>
      <c r="HCW469" s="306"/>
      <c r="HCX469" s="306"/>
      <c r="HCY469" s="306"/>
      <c r="HCZ469" s="306"/>
      <c r="HDA469" s="306"/>
      <c r="HDB469" s="306"/>
      <c r="HDC469" s="306"/>
      <c r="HDD469" s="306"/>
      <c r="HDE469" s="306"/>
      <c r="HDF469" s="306"/>
      <c r="HDG469" s="306"/>
      <c r="HDH469" s="306"/>
      <c r="HDI469" s="306"/>
      <c r="HDJ469" s="306"/>
      <c r="HDK469" s="306"/>
      <c r="HDL469" s="306"/>
      <c r="HDM469" s="306"/>
      <c r="HDN469" s="306"/>
      <c r="HDO469" s="306"/>
      <c r="HDP469" s="306"/>
      <c r="HDQ469" s="306"/>
      <c r="HDR469" s="306"/>
      <c r="HDS469" s="306"/>
      <c r="HDT469" s="306"/>
      <c r="HDU469" s="306"/>
      <c r="HDV469" s="306"/>
      <c r="HDW469" s="306"/>
      <c r="HDX469" s="306"/>
      <c r="HDY469" s="306"/>
      <c r="HDZ469" s="306"/>
      <c r="HEA469" s="306"/>
      <c r="HEB469" s="306"/>
      <c r="HEC469" s="306"/>
      <c r="HED469" s="306"/>
      <c r="HEE469" s="306"/>
      <c r="HEF469" s="306"/>
      <c r="HEG469" s="306"/>
      <c r="HEH469" s="306"/>
      <c r="HEI469" s="306"/>
      <c r="HEJ469" s="306"/>
      <c r="HEK469" s="306"/>
      <c r="HEL469" s="306"/>
      <c r="HEM469" s="306"/>
      <c r="HEN469" s="306"/>
      <c r="HEO469" s="306"/>
      <c r="HEP469" s="306"/>
      <c r="HEQ469" s="306"/>
      <c r="HER469" s="306"/>
      <c r="HES469" s="306"/>
      <c r="HET469" s="306"/>
      <c r="HEU469" s="306"/>
      <c r="HEV469" s="306"/>
      <c r="HEW469" s="306"/>
      <c r="HEX469" s="306"/>
      <c r="HEY469" s="306"/>
      <c r="HEZ469" s="306"/>
      <c r="HFA469" s="306"/>
      <c r="HFB469" s="306"/>
      <c r="HFC469" s="306"/>
      <c r="HFD469" s="306"/>
      <c r="HFE469" s="306"/>
      <c r="HFF469" s="306"/>
      <c r="HFG469" s="306"/>
      <c r="HFH469" s="306"/>
      <c r="HFI469" s="306"/>
      <c r="HFJ469" s="306"/>
      <c r="HFK469" s="306"/>
      <c r="HFL469" s="306"/>
      <c r="HFM469" s="306"/>
      <c r="HFN469" s="306"/>
      <c r="HFO469" s="306"/>
      <c r="HFP469" s="306"/>
      <c r="HFQ469" s="306"/>
      <c r="HFR469" s="306"/>
      <c r="HFS469" s="306"/>
      <c r="HFT469" s="306"/>
      <c r="HFU469" s="306"/>
      <c r="HFV469" s="306"/>
      <c r="HFW469" s="306"/>
      <c r="HFX469" s="306"/>
      <c r="HFY469" s="306"/>
      <c r="HFZ469" s="306"/>
      <c r="HGA469" s="306"/>
      <c r="HGB469" s="306"/>
      <c r="HGC469" s="306"/>
      <c r="HGD469" s="306"/>
      <c r="HGE469" s="306"/>
      <c r="HGF469" s="306"/>
      <c r="HGG469" s="306"/>
      <c r="HGH469" s="306"/>
      <c r="HGI469" s="306"/>
      <c r="HGJ469" s="306"/>
      <c r="HGK469" s="306"/>
      <c r="HGL469" s="306"/>
      <c r="HGM469" s="306"/>
      <c r="HGN469" s="306"/>
      <c r="HGO469" s="306"/>
      <c r="HGP469" s="306"/>
      <c r="HGQ469" s="306"/>
      <c r="HGR469" s="306"/>
      <c r="HGS469" s="306"/>
      <c r="HGT469" s="306"/>
      <c r="HGU469" s="306"/>
      <c r="HGV469" s="306"/>
      <c r="HGW469" s="306"/>
      <c r="HGX469" s="306"/>
      <c r="HGY469" s="306"/>
      <c r="HGZ469" s="306"/>
      <c r="HHA469" s="306"/>
      <c r="HHB469" s="306"/>
      <c r="HHC469" s="306"/>
      <c r="HHD469" s="306"/>
      <c r="HHE469" s="306"/>
      <c r="HHF469" s="306"/>
      <c r="HHG469" s="306"/>
      <c r="HHH469" s="306"/>
      <c r="HHI469" s="306"/>
      <c r="HHJ469" s="306"/>
      <c r="HHK469" s="306"/>
      <c r="HHL469" s="306"/>
      <c r="HHM469" s="306"/>
      <c r="HHN469" s="306"/>
      <c r="HHO469" s="306"/>
      <c r="HHP469" s="306"/>
      <c r="HHQ469" s="306"/>
      <c r="HHR469" s="306"/>
      <c r="HHS469" s="306"/>
      <c r="HHT469" s="306"/>
      <c r="HHU469" s="306"/>
      <c r="HHV469" s="306"/>
      <c r="HHW469" s="306"/>
      <c r="HHX469" s="306"/>
      <c r="HHY469" s="306"/>
      <c r="HHZ469" s="306"/>
      <c r="HIA469" s="306"/>
      <c r="HIB469" s="306"/>
      <c r="HIC469" s="306"/>
      <c r="HID469" s="306"/>
      <c r="HIE469" s="306"/>
      <c r="HIF469" s="306"/>
      <c r="HIG469" s="306"/>
      <c r="HIH469" s="306"/>
      <c r="HII469" s="306"/>
      <c r="HIJ469" s="306"/>
      <c r="HIK469" s="306"/>
      <c r="HIL469" s="306"/>
      <c r="HIM469" s="306"/>
      <c r="HIN469" s="306"/>
      <c r="HIO469" s="306"/>
      <c r="HIP469" s="306"/>
      <c r="HIQ469" s="306"/>
      <c r="HIR469" s="306"/>
      <c r="HIS469" s="306"/>
      <c r="HIT469" s="306"/>
      <c r="HIU469" s="306"/>
      <c r="HIV469" s="306"/>
      <c r="HIW469" s="306"/>
      <c r="HIX469" s="306"/>
      <c r="HIY469" s="306"/>
      <c r="HIZ469" s="306"/>
      <c r="HJA469" s="306"/>
      <c r="HJB469" s="306"/>
      <c r="HJC469" s="306"/>
      <c r="HJD469" s="306"/>
      <c r="HJE469" s="306"/>
      <c r="HJF469" s="306"/>
      <c r="HJG469" s="306"/>
      <c r="HJH469" s="306"/>
      <c r="HJI469" s="306"/>
      <c r="HJJ469" s="306"/>
      <c r="HJK469" s="306"/>
      <c r="HJL469" s="306"/>
      <c r="HJM469" s="306"/>
      <c r="HJN469" s="306"/>
      <c r="HJO469" s="306"/>
      <c r="HJP469" s="306"/>
      <c r="HJQ469" s="306"/>
      <c r="HJR469" s="306"/>
      <c r="HJS469" s="306"/>
      <c r="HJT469" s="306"/>
      <c r="HJU469" s="306"/>
      <c r="HJV469" s="306"/>
      <c r="HJW469" s="306"/>
      <c r="HJX469" s="306"/>
      <c r="HJY469" s="306"/>
      <c r="HJZ469" s="306"/>
      <c r="HKA469" s="306"/>
      <c r="HKB469" s="306"/>
      <c r="HKC469" s="306"/>
      <c r="HKD469" s="306"/>
      <c r="HKE469" s="306"/>
      <c r="HKF469" s="306"/>
      <c r="HKG469" s="306"/>
      <c r="HKH469" s="306"/>
      <c r="HKI469" s="306"/>
      <c r="HKJ469" s="306"/>
      <c r="HKK469" s="306"/>
      <c r="HKL469" s="306"/>
      <c r="HKM469" s="306"/>
      <c r="HKN469" s="306"/>
      <c r="HKO469" s="306"/>
      <c r="HKP469" s="306"/>
      <c r="HKQ469" s="306"/>
      <c r="HKR469" s="306"/>
      <c r="HKS469" s="306"/>
      <c r="HKT469" s="306"/>
      <c r="HKU469" s="306"/>
      <c r="HKV469" s="306"/>
      <c r="HKW469" s="306"/>
      <c r="HKX469" s="306"/>
      <c r="HKY469" s="306"/>
      <c r="HKZ469" s="306"/>
      <c r="HLA469" s="306"/>
      <c r="HLB469" s="306"/>
      <c r="HLC469" s="306"/>
      <c r="HLD469" s="306"/>
      <c r="HLE469" s="306"/>
      <c r="HLF469" s="306"/>
      <c r="HLG469" s="306"/>
      <c r="HLH469" s="306"/>
      <c r="HLI469" s="306"/>
      <c r="HLJ469" s="306"/>
      <c r="HLK469" s="306"/>
      <c r="HLL469" s="306"/>
      <c r="HLM469" s="306"/>
      <c r="HLN469" s="306"/>
      <c r="HLO469" s="306"/>
      <c r="HLP469" s="306"/>
      <c r="HLQ469" s="306"/>
      <c r="HLR469" s="306"/>
      <c r="HLS469" s="306"/>
      <c r="HLT469" s="306"/>
      <c r="HLU469" s="306"/>
      <c r="HLV469" s="306"/>
      <c r="HLW469" s="306"/>
      <c r="HLX469" s="306"/>
      <c r="HLY469" s="306"/>
      <c r="HLZ469" s="306"/>
      <c r="HMA469" s="306"/>
      <c r="HMB469" s="306"/>
      <c r="HMC469" s="306"/>
      <c r="HMD469" s="306"/>
      <c r="HME469" s="306"/>
      <c r="HMF469" s="306"/>
      <c r="HMG469" s="306"/>
      <c r="HMH469" s="306"/>
      <c r="HMI469" s="306"/>
      <c r="HMJ469" s="306"/>
      <c r="HMK469" s="306"/>
      <c r="HML469" s="306"/>
      <c r="HMM469" s="306"/>
      <c r="HMN469" s="306"/>
      <c r="HMO469" s="306"/>
      <c r="HMP469" s="306"/>
      <c r="HMQ469" s="306"/>
      <c r="HMR469" s="306"/>
      <c r="HMS469" s="306"/>
      <c r="HMT469" s="306"/>
      <c r="HMU469" s="306"/>
      <c r="HMV469" s="306"/>
      <c r="HMW469" s="306"/>
      <c r="HMX469" s="306"/>
      <c r="HMY469" s="306"/>
      <c r="HMZ469" s="306"/>
      <c r="HNA469" s="306"/>
      <c r="HNB469" s="306"/>
      <c r="HNC469" s="306"/>
      <c r="HND469" s="306"/>
      <c r="HNE469" s="306"/>
      <c r="HNF469" s="306"/>
      <c r="HNG469" s="306"/>
      <c r="HNH469" s="306"/>
      <c r="HNI469" s="306"/>
      <c r="HNJ469" s="306"/>
      <c r="HNK469" s="306"/>
      <c r="HNL469" s="306"/>
      <c r="HNM469" s="306"/>
      <c r="HNN469" s="306"/>
      <c r="HNO469" s="306"/>
      <c r="HNP469" s="306"/>
      <c r="HNQ469" s="306"/>
      <c r="HNR469" s="306"/>
      <c r="HNS469" s="306"/>
      <c r="HNT469" s="306"/>
      <c r="HNU469" s="306"/>
      <c r="HNV469" s="306"/>
      <c r="HNW469" s="306"/>
      <c r="HNX469" s="306"/>
      <c r="HNY469" s="306"/>
      <c r="HNZ469" s="306"/>
      <c r="HOA469" s="306"/>
      <c r="HOB469" s="306"/>
      <c r="HOC469" s="306"/>
      <c r="HOD469" s="306"/>
      <c r="HOE469" s="306"/>
      <c r="HOF469" s="306"/>
      <c r="HOG469" s="306"/>
      <c r="HOH469" s="306"/>
      <c r="HOI469" s="306"/>
      <c r="HOJ469" s="306"/>
      <c r="HOK469" s="306"/>
      <c r="HOL469" s="306"/>
      <c r="HOM469" s="306"/>
      <c r="HON469" s="306"/>
      <c r="HOO469" s="306"/>
      <c r="HOP469" s="306"/>
      <c r="HOQ469" s="306"/>
      <c r="HOR469" s="306"/>
      <c r="HOS469" s="306"/>
      <c r="HOT469" s="306"/>
      <c r="HOU469" s="306"/>
      <c r="HOV469" s="306"/>
      <c r="HOW469" s="306"/>
      <c r="HOX469" s="306"/>
      <c r="HOY469" s="306"/>
      <c r="HOZ469" s="306"/>
      <c r="HPA469" s="306"/>
      <c r="HPB469" s="306"/>
      <c r="HPC469" s="306"/>
      <c r="HPD469" s="306"/>
      <c r="HPE469" s="306"/>
      <c r="HPF469" s="306"/>
      <c r="HPG469" s="306"/>
      <c r="HPH469" s="306"/>
      <c r="HPI469" s="306"/>
      <c r="HPJ469" s="306"/>
      <c r="HPK469" s="306"/>
      <c r="HPL469" s="306"/>
      <c r="HPM469" s="306"/>
      <c r="HPN469" s="306"/>
      <c r="HPO469" s="306"/>
      <c r="HPP469" s="306"/>
      <c r="HPQ469" s="306"/>
      <c r="HPR469" s="306"/>
      <c r="HPS469" s="306"/>
      <c r="HPT469" s="306"/>
      <c r="HPU469" s="306"/>
      <c r="HPV469" s="306"/>
      <c r="HPW469" s="306"/>
      <c r="HPX469" s="306"/>
      <c r="HPY469" s="306"/>
      <c r="HPZ469" s="306"/>
      <c r="HQA469" s="306"/>
      <c r="HQB469" s="306"/>
      <c r="HQC469" s="306"/>
      <c r="HQD469" s="306"/>
      <c r="HQE469" s="306"/>
      <c r="HQF469" s="306"/>
      <c r="HQG469" s="306"/>
      <c r="HQH469" s="306"/>
      <c r="HQI469" s="306"/>
      <c r="HQJ469" s="306"/>
      <c r="HQK469" s="306"/>
      <c r="HQL469" s="306"/>
      <c r="HQM469" s="306"/>
      <c r="HQN469" s="306"/>
      <c r="HQO469" s="306"/>
      <c r="HQP469" s="306"/>
      <c r="HQQ469" s="306"/>
      <c r="HQR469" s="306"/>
      <c r="HQS469" s="306"/>
      <c r="HQT469" s="306"/>
      <c r="HQU469" s="306"/>
      <c r="HQV469" s="306"/>
      <c r="HQW469" s="306"/>
      <c r="HQX469" s="306"/>
      <c r="HQY469" s="306"/>
      <c r="HQZ469" s="306"/>
      <c r="HRA469" s="306"/>
      <c r="HRB469" s="306"/>
      <c r="HRC469" s="306"/>
      <c r="HRD469" s="306"/>
      <c r="HRE469" s="306"/>
      <c r="HRF469" s="306"/>
      <c r="HRG469" s="306"/>
      <c r="HRH469" s="306"/>
      <c r="HRI469" s="306"/>
      <c r="HRJ469" s="306"/>
      <c r="HRK469" s="306"/>
      <c r="HRL469" s="306"/>
      <c r="HRM469" s="306"/>
      <c r="HRN469" s="306"/>
      <c r="HRO469" s="306"/>
      <c r="HRP469" s="306"/>
      <c r="HRQ469" s="306"/>
      <c r="HRR469" s="306"/>
      <c r="HRS469" s="306"/>
      <c r="HRT469" s="306"/>
      <c r="HRU469" s="306"/>
      <c r="HRV469" s="306"/>
      <c r="HRW469" s="306"/>
      <c r="HRX469" s="306"/>
      <c r="HRY469" s="306"/>
      <c r="HRZ469" s="306"/>
      <c r="HSA469" s="306"/>
      <c r="HSB469" s="306"/>
      <c r="HSC469" s="306"/>
      <c r="HSD469" s="306"/>
      <c r="HSE469" s="306"/>
      <c r="HSF469" s="306"/>
      <c r="HSG469" s="306"/>
      <c r="HSH469" s="306"/>
      <c r="HSI469" s="306"/>
      <c r="HSJ469" s="306"/>
      <c r="HSK469" s="306"/>
      <c r="HSL469" s="306"/>
      <c r="HSM469" s="306"/>
      <c r="HSN469" s="306"/>
      <c r="HSO469" s="306"/>
      <c r="HSP469" s="306"/>
      <c r="HSQ469" s="306"/>
      <c r="HSR469" s="306"/>
      <c r="HSS469" s="306"/>
      <c r="HST469" s="306"/>
      <c r="HSU469" s="306"/>
      <c r="HSV469" s="306"/>
      <c r="HSW469" s="306"/>
      <c r="HSX469" s="306"/>
      <c r="HSY469" s="306"/>
      <c r="HSZ469" s="306"/>
      <c r="HTA469" s="306"/>
      <c r="HTB469" s="306"/>
      <c r="HTC469" s="306"/>
      <c r="HTD469" s="306"/>
      <c r="HTE469" s="306"/>
      <c r="HTF469" s="306"/>
      <c r="HTG469" s="306"/>
      <c r="HTH469" s="306"/>
      <c r="HTI469" s="306"/>
      <c r="HTJ469" s="306"/>
      <c r="HTK469" s="306"/>
      <c r="HTL469" s="306"/>
      <c r="HTM469" s="306"/>
      <c r="HTN469" s="306"/>
      <c r="HTO469" s="306"/>
      <c r="HTP469" s="306"/>
      <c r="HTQ469" s="306"/>
      <c r="HTR469" s="306"/>
      <c r="HTS469" s="306"/>
      <c r="HTT469" s="306"/>
      <c r="HTU469" s="306"/>
      <c r="HTV469" s="306"/>
      <c r="HTW469" s="306"/>
      <c r="HTX469" s="306"/>
      <c r="HTY469" s="306"/>
      <c r="HTZ469" s="306"/>
      <c r="HUA469" s="306"/>
      <c r="HUB469" s="306"/>
      <c r="HUC469" s="306"/>
      <c r="HUD469" s="306"/>
      <c r="HUE469" s="306"/>
      <c r="HUF469" s="306"/>
      <c r="HUG469" s="306"/>
      <c r="HUH469" s="306"/>
      <c r="HUI469" s="306"/>
      <c r="HUJ469" s="306"/>
      <c r="HUK469" s="306"/>
      <c r="HUL469" s="306"/>
      <c r="HUM469" s="306"/>
      <c r="HUN469" s="306"/>
      <c r="HUO469" s="306"/>
      <c r="HUP469" s="306"/>
      <c r="HUQ469" s="306"/>
      <c r="HUR469" s="306"/>
      <c r="HUS469" s="306"/>
      <c r="HUT469" s="306"/>
      <c r="HUU469" s="306"/>
      <c r="HUV469" s="306"/>
      <c r="HUW469" s="306"/>
      <c r="HUX469" s="306"/>
      <c r="HUY469" s="306"/>
      <c r="HUZ469" s="306"/>
      <c r="HVA469" s="306"/>
      <c r="HVB469" s="306"/>
      <c r="HVC469" s="306"/>
      <c r="HVD469" s="306"/>
      <c r="HVE469" s="306"/>
      <c r="HVF469" s="306"/>
      <c r="HVG469" s="306"/>
      <c r="HVH469" s="306"/>
      <c r="HVI469" s="306"/>
      <c r="HVJ469" s="306"/>
      <c r="HVK469" s="306"/>
      <c r="HVL469" s="306"/>
      <c r="HVM469" s="306"/>
      <c r="HVN469" s="306"/>
      <c r="HVO469" s="306"/>
      <c r="HVP469" s="306"/>
      <c r="HVQ469" s="306"/>
      <c r="HVR469" s="306"/>
      <c r="HVS469" s="306"/>
      <c r="HVT469" s="306"/>
      <c r="HVU469" s="306"/>
      <c r="HVV469" s="306"/>
      <c r="HVW469" s="306"/>
      <c r="HVX469" s="306"/>
      <c r="HVY469" s="306"/>
      <c r="HVZ469" s="306"/>
      <c r="HWA469" s="306"/>
      <c r="HWB469" s="306"/>
      <c r="HWC469" s="306"/>
      <c r="HWD469" s="306"/>
      <c r="HWE469" s="306"/>
      <c r="HWF469" s="306"/>
      <c r="HWG469" s="306"/>
      <c r="HWH469" s="306"/>
      <c r="HWI469" s="306"/>
      <c r="HWJ469" s="306"/>
      <c r="HWK469" s="306"/>
      <c r="HWL469" s="306"/>
      <c r="HWM469" s="306"/>
      <c r="HWN469" s="306"/>
      <c r="HWO469" s="306"/>
      <c r="HWP469" s="306"/>
      <c r="HWQ469" s="306"/>
      <c r="HWR469" s="306"/>
      <c r="HWS469" s="306"/>
      <c r="HWT469" s="306"/>
      <c r="HWU469" s="306"/>
      <c r="HWV469" s="306"/>
      <c r="HWW469" s="306"/>
      <c r="HWX469" s="306"/>
      <c r="HWY469" s="306"/>
      <c r="HWZ469" s="306"/>
      <c r="HXA469" s="306"/>
      <c r="HXB469" s="306"/>
      <c r="HXC469" s="306"/>
      <c r="HXD469" s="306"/>
      <c r="HXE469" s="306"/>
      <c r="HXF469" s="306"/>
      <c r="HXG469" s="306"/>
      <c r="HXH469" s="306"/>
      <c r="HXI469" s="306"/>
      <c r="HXJ469" s="306"/>
      <c r="HXK469" s="306"/>
      <c r="HXL469" s="306"/>
      <c r="HXM469" s="306"/>
      <c r="HXN469" s="306"/>
      <c r="HXO469" s="306"/>
      <c r="HXP469" s="306"/>
      <c r="HXQ469" s="306"/>
      <c r="HXR469" s="306"/>
      <c r="HXS469" s="306"/>
      <c r="HXT469" s="306"/>
      <c r="HXU469" s="306"/>
      <c r="HXV469" s="306"/>
      <c r="HXW469" s="306"/>
      <c r="HXX469" s="306"/>
      <c r="HXY469" s="306"/>
      <c r="HXZ469" s="306"/>
      <c r="HYA469" s="306"/>
      <c r="HYB469" s="306"/>
      <c r="HYC469" s="306"/>
      <c r="HYD469" s="306"/>
      <c r="HYE469" s="306"/>
      <c r="HYF469" s="306"/>
      <c r="HYG469" s="306"/>
      <c r="HYH469" s="306"/>
      <c r="HYI469" s="306"/>
      <c r="HYJ469" s="306"/>
      <c r="HYK469" s="306"/>
      <c r="HYL469" s="306"/>
      <c r="HYM469" s="306"/>
      <c r="HYN469" s="306"/>
      <c r="HYO469" s="306"/>
      <c r="HYP469" s="306"/>
      <c r="HYQ469" s="306"/>
      <c r="HYR469" s="306"/>
      <c r="HYS469" s="306"/>
      <c r="HYT469" s="306"/>
      <c r="HYU469" s="306"/>
      <c r="HYV469" s="306"/>
      <c r="HYW469" s="306"/>
      <c r="HYX469" s="306"/>
      <c r="HYY469" s="306"/>
      <c r="HYZ469" s="306"/>
      <c r="HZA469" s="306"/>
      <c r="HZB469" s="306"/>
      <c r="HZC469" s="306"/>
      <c r="HZD469" s="306"/>
      <c r="HZE469" s="306"/>
      <c r="HZF469" s="306"/>
      <c r="HZG469" s="306"/>
      <c r="HZH469" s="306"/>
      <c r="HZI469" s="306"/>
      <c r="HZJ469" s="306"/>
      <c r="HZK469" s="306"/>
      <c r="HZL469" s="306"/>
      <c r="HZM469" s="306"/>
      <c r="HZN469" s="306"/>
      <c r="HZO469" s="306"/>
      <c r="HZP469" s="306"/>
      <c r="HZQ469" s="306"/>
      <c r="HZR469" s="306"/>
      <c r="HZS469" s="306"/>
      <c r="HZT469" s="306"/>
      <c r="HZU469" s="306"/>
      <c r="HZV469" s="306"/>
      <c r="HZW469" s="306"/>
      <c r="HZX469" s="306"/>
      <c r="HZY469" s="306"/>
      <c r="HZZ469" s="306"/>
      <c r="IAA469" s="306"/>
      <c r="IAB469" s="306"/>
      <c r="IAC469" s="306"/>
      <c r="IAD469" s="306"/>
      <c r="IAE469" s="306"/>
      <c r="IAF469" s="306"/>
      <c r="IAG469" s="306"/>
      <c r="IAH469" s="306"/>
      <c r="IAI469" s="306"/>
      <c r="IAJ469" s="306"/>
      <c r="IAK469" s="306"/>
      <c r="IAL469" s="306"/>
      <c r="IAM469" s="306"/>
      <c r="IAN469" s="306"/>
      <c r="IAO469" s="306"/>
      <c r="IAP469" s="306"/>
      <c r="IAQ469" s="306"/>
      <c r="IAR469" s="306"/>
      <c r="IAS469" s="306"/>
      <c r="IAT469" s="306"/>
      <c r="IAU469" s="306"/>
      <c r="IAV469" s="306"/>
      <c r="IAW469" s="306"/>
      <c r="IAX469" s="306"/>
      <c r="IAY469" s="306"/>
      <c r="IAZ469" s="306"/>
      <c r="IBA469" s="306"/>
      <c r="IBB469" s="306"/>
      <c r="IBC469" s="306"/>
      <c r="IBD469" s="306"/>
      <c r="IBE469" s="306"/>
      <c r="IBF469" s="306"/>
      <c r="IBG469" s="306"/>
      <c r="IBH469" s="306"/>
      <c r="IBI469" s="306"/>
      <c r="IBJ469" s="306"/>
      <c r="IBK469" s="306"/>
      <c r="IBL469" s="306"/>
      <c r="IBM469" s="306"/>
      <c r="IBN469" s="306"/>
      <c r="IBO469" s="306"/>
      <c r="IBP469" s="306"/>
      <c r="IBQ469" s="306"/>
      <c r="IBR469" s="306"/>
      <c r="IBS469" s="306"/>
      <c r="IBT469" s="306"/>
      <c r="IBU469" s="306"/>
      <c r="IBV469" s="306"/>
      <c r="IBW469" s="306"/>
      <c r="IBX469" s="306"/>
      <c r="IBY469" s="306"/>
      <c r="IBZ469" s="306"/>
      <c r="ICA469" s="306"/>
      <c r="ICB469" s="306"/>
      <c r="ICC469" s="306"/>
      <c r="ICD469" s="306"/>
      <c r="ICE469" s="306"/>
      <c r="ICF469" s="306"/>
      <c r="ICG469" s="306"/>
      <c r="ICH469" s="306"/>
      <c r="ICI469" s="306"/>
      <c r="ICJ469" s="306"/>
      <c r="ICK469" s="306"/>
      <c r="ICL469" s="306"/>
      <c r="ICM469" s="306"/>
      <c r="ICN469" s="306"/>
      <c r="ICO469" s="306"/>
      <c r="ICP469" s="306"/>
      <c r="ICQ469" s="306"/>
      <c r="ICR469" s="306"/>
      <c r="ICS469" s="306"/>
      <c r="ICT469" s="306"/>
      <c r="ICU469" s="306"/>
      <c r="ICV469" s="306"/>
      <c r="ICW469" s="306"/>
      <c r="ICX469" s="306"/>
      <c r="ICY469" s="306"/>
      <c r="ICZ469" s="306"/>
      <c r="IDA469" s="306"/>
      <c r="IDB469" s="306"/>
      <c r="IDC469" s="306"/>
      <c r="IDD469" s="306"/>
      <c r="IDE469" s="306"/>
      <c r="IDF469" s="306"/>
      <c r="IDG469" s="306"/>
      <c r="IDH469" s="306"/>
      <c r="IDI469" s="306"/>
      <c r="IDJ469" s="306"/>
      <c r="IDK469" s="306"/>
      <c r="IDL469" s="306"/>
      <c r="IDM469" s="306"/>
      <c r="IDN469" s="306"/>
      <c r="IDO469" s="306"/>
      <c r="IDP469" s="306"/>
      <c r="IDQ469" s="306"/>
      <c r="IDR469" s="306"/>
      <c r="IDS469" s="306"/>
      <c r="IDT469" s="306"/>
      <c r="IDU469" s="306"/>
      <c r="IDV469" s="306"/>
      <c r="IDW469" s="306"/>
      <c r="IDX469" s="306"/>
      <c r="IDY469" s="306"/>
      <c r="IDZ469" s="306"/>
      <c r="IEA469" s="306"/>
      <c r="IEB469" s="306"/>
      <c r="IEC469" s="306"/>
      <c r="IED469" s="306"/>
      <c r="IEE469" s="306"/>
      <c r="IEF469" s="306"/>
      <c r="IEG469" s="306"/>
      <c r="IEH469" s="306"/>
      <c r="IEI469" s="306"/>
      <c r="IEJ469" s="306"/>
      <c r="IEK469" s="306"/>
      <c r="IEL469" s="306"/>
      <c r="IEM469" s="306"/>
      <c r="IEN469" s="306"/>
      <c r="IEO469" s="306"/>
      <c r="IEP469" s="306"/>
      <c r="IEQ469" s="306"/>
      <c r="IER469" s="306"/>
      <c r="IES469" s="306"/>
      <c r="IET469" s="306"/>
      <c r="IEU469" s="306"/>
      <c r="IEV469" s="306"/>
      <c r="IEW469" s="306"/>
      <c r="IEX469" s="306"/>
      <c r="IEY469" s="306"/>
      <c r="IEZ469" s="306"/>
      <c r="IFA469" s="306"/>
      <c r="IFB469" s="306"/>
      <c r="IFC469" s="306"/>
      <c r="IFD469" s="306"/>
      <c r="IFE469" s="306"/>
      <c r="IFF469" s="306"/>
      <c r="IFG469" s="306"/>
      <c r="IFH469" s="306"/>
      <c r="IFI469" s="306"/>
      <c r="IFJ469" s="306"/>
      <c r="IFK469" s="306"/>
      <c r="IFL469" s="306"/>
      <c r="IFM469" s="306"/>
      <c r="IFN469" s="306"/>
      <c r="IFO469" s="306"/>
      <c r="IFP469" s="306"/>
      <c r="IFQ469" s="306"/>
      <c r="IFR469" s="306"/>
      <c r="IFS469" s="306"/>
      <c r="IFT469" s="306"/>
      <c r="IFU469" s="306"/>
      <c r="IFV469" s="306"/>
      <c r="IFW469" s="306"/>
      <c r="IFX469" s="306"/>
      <c r="IFY469" s="306"/>
      <c r="IFZ469" s="306"/>
      <c r="IGA469" s="306"/>
      <c r="IGB469" s="306"/>
      <c r="IGC469" s="306"/>
      <c r="IGD469" s="306"/>
      <c r="IGE469" s="306"/>
      <c r="IGF469" s="306"/>
      <c r="IGG469" s="306"/>
      <c r="IGH469" s="306"/>
      <c r="IGI469" s="306"/>
      <c r="IGJ469" s="306"/>
      <c r="IGK469" s="306"/>
      <c r="IGL469" s="306"/>
      <c r="IGM469" s="306"/>
      <c r="IGN469" s="306"/>
      <c r="IGO469" s="306"/>
      <c r="IGP469" s="306"/>
      <c r="IGQ469" s="306"/>
      <c r="IGR469" s="306"/>
      <c r="IGS469" s="306"/>
      <c r="IGT469" s="306"/>
      <c r="IGU469" s="306"/>
      <c r="IGV469" s="306"/>
      <c r="IGW469" s="306"/>
      <c r="IGX469" s="306"/>
      <c r="IGY469" s="306"/>
      <c r="IGZ469" s="306"/>
      <c r="IHA469" s="306"/>
      <c r="IHB469" s="306"/>
      <c r="IHC469" s="306"/>
      <c r="IHD469" s="306"/>
      <c r="IHE469" s="306"/>
      <c r="IHF469" s="306"/>
      <c r="IHG469" s="306"/>
      <c r="IHH469" s="306"/>
      <c r="IHI469" s="306"/>
      <c r="IHJ469" s="306"/>
      <c r="IHK469" s="306"/>
      <c r="IHL469" s="306"/>
      <c r="IHM469" s="306"/>
      <c r="IHN469" s="306"/>
      <c r="IHO469" s="306"/>
      <c r="IHP469" s="306"/>
      <c r="IHQ469" s="306"/>
      <c r="IHR469" s="306"/>
      <c r="IHS469" s="306"/>
      <c r="IHT469" s="306"/>
      <c r="IHU469" s="306"/>
      <c r="IHV469" s="306"/>
      <c r="IHW469" s="306"/>
      <c r="IHX469" s="306"/>
      <c r="IHY469" s="306"/>
      <c r="IHZ469" s="306"/>
      <c r="IIA469" s="306"/>
      <c r="IIB469" s="306"/>
      <c r="IIC469" s="306"/>
      <c r="IID469" s="306"/>
      <c r="IIE469" s="306"/>
      <c r="IIF469" s="306"/>
      <c r="IIG469" s="306"/>
      <c r="IIH469" s="306"/>
      <c r="III469" s="306"/>
      <c r="IIJ469" s="306"/>
      <c r="IIK469" s="306"/>
      <c r="IIL469" s="306"/>
      <c r="IIM469" s="306"/>
      <c r="IIN469" s="306"/>
      <c r="IIO469" s="306"/>
      <c r="IIP469" s="306"/>
      <c r="IIQ469" s="306"/>
      <c r="IIR469" s="306"/>
      <c r="IIS469" s="306"/>
      <c r="IIT469" s="306"/>
      <c r="IIU469" s="306"/>
      <c r="IIV469" s="306"/>
      <c r="IIW469" s="306"/>
      <c r="IIX469" s="306"/>
      <c r="IIY469" s="306"/>
      <c r="IIZ469" s="306"/>
      <c r="IJA469" s="306"/>
      <c r="IJB469" s="306"/>
      <c r="IJC469" s="306"/>
      <c r="IJD469" s="306"/>
      <c r="IJE469" s="306"/>
      <c r="IJF469" s="306"/>
      <c r="IJG469" s="306"/>
      <c r="IJH469" s="306"/>
      <c r="IJI469" s="306"/>
      <c r="IJJ469" s="306"/>
      <c r="IJK469" s="306"/>
      <c r="IJL469" s="306"/>
      <c r="IJM469" s="306"/>
      <c r="IJN469" s="306"/>
      <c r="IJO469" s="306"/>
      <c r="IJP469" s="306"/>
      <c r="IJQ469" s="306"/>
      <c r="IJR469" s="306"/>
      <c r="IJS469" s="306"/>
      <c r="IJT469" s="306"/>
      <c r="IJU469" s="306"/>
      <c r="IJV469" s="306"/>
      <c r="IJW469" s="306"/>
      <c r="IJX469" s="306"/>
      <c r="IJY469" s="306"/>
      <c r="IJZ469" s="306"/>
      <c r="IKA469" s="306"/>
      <c r="IKB469" s="306"/>
      <c r="IKC469" s="306"/>
      <c r="IKD469" s="306"/>
      <c r="IKE469" s="306"/>
      <c r="IKF469" s="306"/>
      <c r="IKG469" s="306"/>
      <c r="IKH469" s="306"/>
      <c r="IKI469" s="306"/>
      <c r="IKJ469" s="306"/>
      <c r="IKK469" s="306"/>
      <c r="IKL469" s="306"/>
      <c r="IKM469" s="306"/>
      <c r="IKN469" s="306"/>
      <c r="IKO469" s="306"/>
      <c r="IKP469" s="306"/>
      <c r="IKQ469" s="306"/>
      <c r="IKR469" s="306"/>
      <c r="IKS469" s="306"/>
      <c r="IKT469" s="306"/>
      <c r="IKU469" s="306"/>
      <c r="IKV469" s="306"/>
      <c r="IKW469" s="306"/>
      <c r="IKX469" s="306"/>
      <c r="IKY469" s="306"/>
      <c r="IKZ469" s="306"/>
      <c r="ILA469" s="306"/>
      <c r="ILB469" s="306"/>
      <c r="ILC469" s="306"/>
      <c r="ILD469" s="306"/>
      <c r="ILE469" s="306"/>
      <c r="ILF469" s="306"/>
      <c r="ILG469" s="306"/>
      <c r="ILH469" s="306"/>
      <c r="ILI469" s="306"/>
      <c r="ILJ469" s="306"/>
      <c r="ILK469" s="306"/>
      <c r="ILL469" s="306"/>
      <c r="ILM469" s="306"/>
      <c r="ILN469" s="306"/>
      <c r="ILO469" s="306"/>
      <c r="ILP469" s="306"/>
      <c r="ILQ469" s="306"/>
      <c r="ILR469" s="306"/>
      <c r="ILS469" s="306"/>
      <c r="ILT469" s="306"/>
      <c r="ILU469" s="306"/>
      <c r="ILV469" s="306"/>
      <c r="ILW469" s="306"/>
      <c r="ILX469" s="306"/>
      <c r="ILY469" s="306"/>
      <c r="ILZ469" s="306"/>
      <c r="IMA469" s="306"/>
      <c r="IMB469" s="306"/>
      <c r="IMC469" s="306"/>
      <c r="IMD469" s="306"/>
      <c r="IME469" s="306"/>
      <c r="IMF469" s="306"/>
      <c r="IMG469" s="306"/>
      <c r="IMH469" s="306"/>
      <c r="IMI469" s="306"/>
      <c r="IMJ469" s="306"/>
      <c r="IMK469" s="306"/>
      <c r="IML469" s="306"/>
      <c r="IMM469" s="306"/>
      <c r="IMN469" s="306"/>
      <c r="IMO469" s="306"/>
      <c r="IMP469" s="306"/>
      <c r="IMQ469" s="306"/>
      <c r="IMR469" s="306"/>
      <c r="IMS469" s="306"/>
      <c r="IMT469" s="306"/>
      <c r="IMU469" s="306"/>
      <c r="IMV469" s="306"/>
      <c r="IMW469" s="306"/>
      <c r="IMX469" s="306"/>
      <c r="IMY469" s="306"/>
      <c r="IMZ469" s="306"/>
      <c r="INA469" s="306"/>
      <c r="INB469" s="306"/>
      <c r="INC469" s="306"/>
      <c r="IND469" s="306"/>
      <c r="INE469" s="306"/>
      <c r="INF469" s="306"/>
      <c r="ING469" s="306"/>
      <c r="INH469" s="306"/>
      <c r="INI469" s="306"/>
      <c r="INJ469" s="306"/>
      <c r="INK469" s="306"/>
      <c r="INL469" s="306"/>
      <c r="INM469" s="306"/>
      <c r="INN469" s="306"/>
      <c r="INO469" s="306"/>
      <c r="INP469" s="306"/>
      <c r="INQ469" s="306"/>
      <c r="INR469" s="306"/>
      <c r="INS469" s="306"/>
      <c r="INT469" s="306"/>
      <c r="INU469" s="306"/>
      <c r="INV469" s="306"/>
      <c r="INW469" s="306"/>
      <c r="INX469" s="306"/>
      <c r="INY469" s="306"/>
      <c r="INZ469" s="306"/>
      <c r="IOA469" s="306"/>
      <c r="IOB469" s="306"/>
      <c r="IOC469" s="306"/>
      <c r="IOD469" s="306"/>
      <c r="IOE469" s="306"/>
      <c r="IOF469" s="306"/>
      <c r="IOG469" s="306"/>
      <c r="IOH469" s="306"/>
      <c r="IOI469" s="306"/>
      <c r="IOJ469" s="306"/>
      <c r="IOK469" s="306"/>
      <c r="IOL469" s="306"/>
      <c r="IOM469" s="306"/>
      <c r="ION469" s="306"/>
      <c r="IOO469" s="306"/>
      <c r="IOP469" s="306"/>
      <c r="IOQ469" s="306"/>
      <c r="IOR469" s="306"/>
      <c r="IOS469" s="306"/>
      <c r="IOT469" s="306"/>
      <c r="IOU469" s="306"/>
      <c r="IOV469" s="306"/>
      <c r="IOW469" s="306"/>
      <c r="IOX469" s="306"/>
      <c r="IOY469" s="306"/>
      <c r="IOZ469" s="306"/>
      <c r="IPA469" s="306"/>
      <c r="IPB469" s="306"/>
      <c r="IPC469" s="306"/>
      <c r="IPD469" s="306"/>
      <c r="IPE469" s="306"/>
      <c r="IPF469" s="306"/>
      <c r="IPG469" s="306"/>
      <c r="IPH469" s="306"/>
      <c r="IPI469" s="306"/>
      <c r="IPJ469" s="306"/>
      <c r="IPK469" s="306"/>
      <c r="IPL469" s="306"/>
      <c r="IPM469" s="306"/>
      <c r="IPN469" s="306"/>
      <c r="IPO469" s="306"/>
      <c r="IPP469" s="306"/>
      <c r="IPQ469" s="306"/>
      <c r="IPR469" s="306"/>
      <c r="IPS469" s="306"/>
      <c r="IPT469" s="306"/>
      <c r="IPU469" s="306"/>
      <c r="IPV469" s="306"/>
      <c r="IPW469" s="306"/>
      <c r="IPX469" s="306"/>
      <c r="IPY469" s="306"/>
      <c r="IPZ469" s="306"/>
      <c r="IQA469" s="306"/>
      <c r="IQB469" s="306"/>
      <c r="IQC469" s="306"/>
      <c r="IQD469" s="306"/>
      <c r="IQE469" s="306"/>
      <c r="IQF469" s="306"/>
      <c r="IQG469" s="306"/>
      <c r="IQH469" s="306"/>
      <c r="IQI469" s="306"/>
      <c r="IQJ469" s="306"/>
      <c r="IQK469" s="306"/>
      <c r="IQL469" s="306"/>
      <c r="IQM469" s="306"/>
      <c r="IQN469" s="306"/>
      <c r="IQO469" s="306"/>
      <c r="IQP469" s="306"/>
      <c r="IQQ469" s="306"/>
      <c r="IQR469" s="306"/>
      <c r="IQS469" s="306"/>
      <c r="IQT469" s="306"/>
      <c r="IQU469" s="306"/>
      <c r="IQV469" s="306"/>
      <c r="IQW469" s="306"/>
      <c r="IQX469" s="306"/>
      <c r="IQY469" s="306"/>
      <c r="IQZ469" s="306"/>
      <c r="IRA469" s="306"/>
      <c r="IRB469" s="306"/>
      <c r="IRC469" s="306"/>
      <c r="IRD469" s="306"/>
      <c r="IRE469" s="306"/>
      <c r="IRF469" s="306"/>
      <c r="IRG469" s="306"/>
      <c r="IRH469" s="306"/>
      <c r="IRI469" s="306"/>
      <c r="IRJ469" s="306"/>
      <c r="IRK469" s="306"/>
      <c r="IRL469" s="306"/>
      <c r="IRM469" s="306"/>
      <c r="IRN469" s="306"/>
      <c r="IRO469" s="306"/>
      <c r="IRP469" s="306"/>
      <c r="IRQ469" s="306"/>
      <c r="IRR469" s="306"/>
      <c r="IRS469" s="306"/>
      <c r="IRT469" s="306"/>
      <c r="IRU469" s="306"/>
      <c r="IRV469" s="306"/>
      <c r="IRW469" s="306"/>
      <c r="IRX469" s="306"/>
      <c r="IRY469" s="306"/>
      <c r="IRZ469" s="306"/>
      <c r="ISA469" s="306"/>
      <c r="ISB469" s="306"/>
      <c r="ISC469" s="306"/>
      <c r="ISD469" s="306"/>
      <c r="ISE469" s="306"/>
      <c r="ISF469" s="306"/>
      <c r="ISG469" s="306"/>
      <c r="ISH469" s="306"/>
      <c r="ISI469" s="306"/>
      <c r="ISJ469" s="306"/>
      <c r="ISK469" s="306"/>
      <c r="ISL469" s="306"/>
      <c r="ISM469" s="306"/>
      <c r="ISN469" s="306"/>
      <c r="ISO469" s="306"/>
      <c r="ISP469" s="306"/>
      <c r="ISQ469" s="306"/>
      <c r="ISR469" s="306"/>
      <c r="ISS469" s="306"/>
      <c r="IST469" s="306"/>
      <c r="ISU469" s="306"/>
      <c r="ISV469" s="306"/>
      <c r="ISW469" s="306"/>
      <c r="ISX469" s="306"/>
      <c r="ISY469" s="306"/>
      <c r="ISZ469" s="306"/>
      <c r="ITA469" s="306"/>
      <c r="ITB469" s="306"/>
      <c r="ITC469" s="306"/>
      <c r="ITD469" s="306"/>
      <c r="ITE469" s="306"/>
      <c r="ITF469" s="306"/>
      <c r="ITG469" s="306"/>
      <c r="ITH469" s="306"/>
      <c r="ITI469" s="306"/>
      <c r="ITJ469" s="306"/>
      <c r="ITK469" s="306"/>
      <c r="ITL469" s="306"/>
      <c r="ITM469" s="306"/>
      <c r="ITN469" s="306"/>
      <c r="ITO469" s="306"/>
      <c r="ITP469" s="306"/>
      <c r="ITQ469" s="306"/>
      <c r="ITR469" s="306"/>
      <c r="ITS469" s="306"/>
      <c r="ITT469" s="306"/>
      <c r="ITU469" s="306"/>
      <c r="ITV469" s="306"/>
      <c r="ITW469" s="306"/>
      <c r="ITX469" s="306"/>
      <c r="ITY469" s="306"/>
      <c r="ITZ469" s="306"/>
      <c r="IUA469" s="306"/>
      <c r="IUB469" s="306"/>
      <c r="IUC469" s="306"/>
      <c r="IUD469" s="306"/>
      <c r="IUE469" s="306"/>
      <c r="IUF469" s="306"/>
      <c r="IUG469" s="306"/>
      <c r="IUH469" s="306"/>
      <c r="IUI469" s="306"/>
      <c r="IUJ469" s="306"/>
      <c r="IUK469" s="306"/>
      <c r="IUL469" s="306"/>
      <c r="IUM469" s="306"/>
      <c r="IUN469" s="306"/>
      <c r="IUO469" s="306"/>
      <c r="IUP469" s="306"/>
      <c r="IUQ469" s="306"/>
      <c r="IUR469" s="306"/>
      <c r="IUS469" s="306"/>
      <c r="IUT469" s="306"/>
      <c r="IUU469" s="306"/>
      <c r="IUV469" s="306"/>
      <c r="IUW469" s="306"/>
      <c r="IUX469" s="306"/>
      <c r="IUY469" s="306"/>
      <c r="IUZ469" s="306"/>
      <c r="IVA469" s="306"/>
      <c r="IVB469" s="306"/>
      <c r="IVC469" s="306"/>
      <c r="IVD469" s="306"/>
      <c r="IVE469" s="306"/>
      <c r="IVF469" s="306"/>
      <c r="IVG469" s="306"/>
      <c r="IVH469" s="306"/>
      <c r="IVI469" s="306"/>
      <c r="IVJ469" s="306"/>
      <c r="IVK469" s="306"/>
      <c r="IVL469" s="306"/>
      <c r="IVM469" s="306"/>
      <c r="IVN469" s="306"/>
      <c r="IVO469" s="306"/>
      <c r="IVP469" s="306"/>
      <c r="IVQ469" s="306"/>
      <c r="IVR469" s="306"/>
      <c r="IVS469" s="306"/>
      <c r="IVT469" s="306"/>
      <c r="IVU469" s="306"/>
      <c r="IVV469" s="306"/>
      <c r="IVW469" s="306"/>
      <c r="IVX469" s="306"/>
      <c r="IVY469" s="306"/>
      <c r="IVZ469" s="306"/>
      <c r="IWA469" s="306"/>
      <c r="IWB469" s="306"/>
      <c r="IWC469" s="306"/>
      <c r="IWD469" s="306"/>
      <c r="IWE469" s="306"/>
      <c r="IWF469" s="306"/>
      <c r="IWG469" s="306"/>
      <c r="IWH469" s="306"/>
      <c r="IWI469" s="306"/>
      <c r="IWJ469" s="306"/>
      <c r="IWK469" s="306"/>
      <c r="IWL469" s="306"/>
      <c r="IWM469" s="306"/>
      <c r="IWN469" s="306"/>
      <c r="IWO469" s="306"/>
      <c r="IWP469" s="306"/>
      <c r="IWQ469" s="306"/>
      <c r="IWR469" s="306"/>
      <c r="IWS469" s="306"/>
      <c r="IWT469" s="306"/>
      <c r="IWU469" s="306"/>
      <c r="IWV469" s="306"/>
      <c r="IWW469" s="306"/>
      <c r="IWX469" s="306"/>
      <c r="IWY469" s="306"/>
      <c r="IWZ469" s="306"/>
      <c r="IXA469" s="306"/>
      <c r="IXB469" s="306"/>
      <c r="IXC469" s="306"/>
      <c r="IXD469" s="306"/>
      <c r="IXE469" s="306"/>
      <c r="IXF469" s="306"/>
      <c r="IXG469" s="306"/>
      <c r="IXH469" s="306"/>
      <c r="IXI469" s="306"/>
      <c r="IXJ469" s="306"/>
      <c r="IXK469" s="306"/>
      <c r="IXL469" s="306"/>
      <c r="IXM469" s="306"/>
      <c r="IXN469" s="306"/>
      <c r="IXO469" s="306"/>
      <c r="IXP469" s="306"/>
      <c r="IXQ469" s="306"/>
      <c r="IXR469" s="306"/>
      <c r="IXS469" s="306"/>
      <c r="IXT469" s="306"/>
      <c r="IXU469" s="306"/>
      <c r="IXV469" s="306"/>
      <c r="IXW469" s="306"/>
      <c r="IXX469" s="306"/>
      <c r="IXY469" s="306"/>
      <c r="IXZ469" s="306"/>
      <c r="IYA469" s="306"/>
      <c r="IYB469" s="306"/>
      <c r="IYC469" s="306"/>
      <c r="IYD469" s="306"/>
      <c r="IYE469" s="306"/>
      <c r="IYF469" s="306"/>
      <c r="IYG469" s="306"/>
      <c r="IYH469" s="306"/>
      <c r="IYI469" s="306"/>
      <c r="IYJ469" s="306"/>
      <c r="IYK469" s="306"/>
      <c r="IYL469" s="306"/>
      <c r="IYM469" s="306"/>
      <c r="IYN469" s="306"/>
      <c r="IYO469" s="306"/>
      <c r="IYP469" s="306"/>
      <c r="IYQ469" s="306"/>
      <c r="IYR469" s="306"/>
      <c r="IYS469" s="306"/>
      <c r="IYT469" s="306"/>
      <c r="IYU469" s="306"/>
      <c r="IYV469" s="306"/>
      <c r="IYW469" s="306"/>
      <c r="IYX469" s="306"/>
      <c r="IYY469" s="306"/>
      <c r="IYZ469" s="306"/>
      <c r="IZA469" s="306"/>
      <c r="IZB469" s="306"/>
      <c r="IZC469" s="306"/>
      <c r="IZD469" s="306"/>
      <c r="IZE469" s="306"/>
      <c r="IZF469" s="306"/>
      <c r="IZG469" s="306"/>
      <c r="IZH469" s="306"/>
      <c r="IZI469" s="306"/>
      <c r="IZJ469" s="306"/>
      <c r="IZK469" s="306"/>
      <c r="IZL469" s="306"/>
      <c r="IZM469" s="306"/>
      <c r="IZN469" s="306"/>
      <c r="IZO469" s="306"/>
      <c r="IZP469" s="306"/>
      <c r="IZQ469" s="306"/>
      <c r="IZR469" s="306"/>
      <c r="IZS469" s="306"/>
      <c r="IZT469" s="306"/>
      <c r="IZU469" s="306"/>
      <c r="IZV469" s="306"/>
      <c r="IZW469" s="306"/>
      <c r="IZX469" s="306"/>
      <c r="IZY469" s="306"/>
      <c r="IZZ469" s="306"/>
      <c r="JAA469" s="306"/>
      <c r="JAB469" s="306"/>
      <c r="JAC469" s="306"/>
      <c r="JAD469" s="306"/>
      <c r="JAE469" s="306"/>
      <c r="JAF469" s="306"/>
      <c r="JAG469" s="306"/>
      <c r="JAH469" s="306"/>
      <c r="JAI469" s="306"/>
      <c r="JAJ469" s="306"/>
      <c r="JAK469" s="306"/>
      <c r="JAL469" s="306"/>
      <c r="JAM469" s="306"/>
      <c r="JAN469" s="306"/>
      <c r="JAO469" s="306"/>
      <c r="JAP469" s="306"/>
      <c r="JAQ469" s="306"/>
      <c r="JAR469" s="306"/>
      <c r="JAS469" s="306"/>
      <c r="JAT469" s="306"/>
      <c r="JAU469" s="306"/>
      <c r="JAV469" s="306"/>
      <c r="JAW469" s="306"/>
      <c r="JAX469" s="306"/>
      <c r="JAY469" s="306"/>
      <c r="JAZ469" s="306"/>
      <c r="JBA469" s="306"/>
      <c r="JBB469" s="306"/>
      <c r="JBC469" s="306"/>
      <c r="JBD469" s="306"/>
      <c r="JBE469" s="306"/>
      <c r="JBF469" s="306"/>
      <c r="JBG469" s="306"/>
      <c r="JBH469" s="306"/>
      <c r="JBI469" s="306"/>
      <c r="JBJ469" s="306"/>
      <c r="JBK469" s="306"/>
      <c r="JBL469" s="306"/>
      <c r="JBM469" s="306"/>
      <c r="JBN469" s="306"/>
      <c r="JBO469" s="306"/>
      <c r="JBP469" s="306"/>
      <c r="JBQ469" s="306"/>
      <c r="JBR469" s="306"/>
      <c r="JBS469" s="306"/>
      <c r="JBT469" s="306"/>
      <c r="JBU469" s="306"/>
      <c r="JBV469" s="306"/>
      <c r="JBW469" s="306"/>
      <c r="JBX469" s="306"/>
      <c r="JBY469" s="306"/>
      <c r="JBZ469" s="306"/>
      <c r="JCA469" s="306"/>
      <c r="JCB469" s="306"/>
      <c r="JCC469" s="306"/>
      <c r="JCD469" s="306"/>
      <c r="JCE469" s="306"/>
      <c r="JCF469" s="306"/>
      <c r="JCG469" s="306"/>
      <c r="JCH469" s="306"/>
      <c r="JCI469" s="306"/>
      <c r="JCJ469" s="306"/>
      <c r="JCK469" s="306"/>
      <c r="JCL469" s="306"/>
      <c r="JCM469" s="306"/>
      <c r="JCN469" s="306"/>
      <c r="JCO469" s="306"/>
      <c r="JCP469" s="306"/>
      <c r="JCQ469" s="306"/>
      <c r="JCR469" s="306"/>
      <c r="JCS469" s="306"/>
      <c r="JCT469" s="306"/>
      <c r="JCU469" s="306"/>
      <c r="JCV469" s="306"/>
      <c r="JCW469" s="306"/>
      <c r="JCX469" s="306"/>
      <c r="JCY469" s="306"/>
      <c r="JCZ469" s="306"/>
      <c r="JDA469" s="306"/>
      <c r="JDB469" s="306"/>
      <c r="JDC469" s="306"/>
      <c r="JDD469" s="306"/>
      <c r="JDE469" s="306"/>
      <c r="JDF469" s="306"/>
      <c r="JDG469" s="306"/>
      <c r="JDH469" s="306"/>
      <c r="JDI469" s="306"/>
      <c r="JDJ469" s="306"/>
      <c r="JDK469" s="306"/>
      <c r="JDL469" s="306"/>
      <c r="JDM469" s="306"/>
      <c r="JDN469" s="306"/>
      <c r="JDO469" s="306"/>
      <c r="JDP469" s="306"/>
      <c r="JDQ469" s="306"/>
      <c r="JDR469" s="306"/>
      <c r="JDS469" s="306"/>
      <c r="JDT469" s="306"/>
      <c r="JDU469" s="306"/>
      <c r="JDV469" s="306"/>
      <c r="JDW469" s="306"/>
      <c r="JDX469" s="306"/>
      <c r="JDY469" s="306"/>
      <c r="JDZ469" s="306"/>
      <c r="JEA469" s="306"/>
      <c r="JEB469" s="306"/>
      <c r="JEC469" s="306"/>
      <c r="JED469" s="306"/>
      <c r="JEE469" s="306"/>
      <c r="JEF469" s="306"/>
      <c r="JEG469" s="306"/>
      <c r="JEH469" s="306"/>
      <c r="JEI469" s="306"/>
      <c r="JEJ469" s="306"/>
      <c r="JEK469" s="306"/>
      <c r="JEL469" s="306"/>
      <c r="JEM469" s="306"/>
      <c r="JEN469" s="306"/>
      <c r="JEO469" s="306"/>
      <c r="JEP469" s="306"/>
      <c r="JEQ469" s="306"/>
      <c r="JER469" s="306"/>
      <c r="JES469" s="306"/>
      <c r="JET469" s="306"/>
      <c r="JEU469" s="306"/>
      <c r="JEV469" s="306"/>
      <c r="JEW469" s="306"/>
      <c r="JEX469" s="306"/>
      <c r="JEY469" s="306"/>
      <c r="JEZ469" s="306"/>
      <c r="JFA469" s="306"/>
      <c r="JFB469" s="306"/>
      <c r="JFC469" s="306"/>
      <c r="JFD469" s="306"/>
      <c r="JFE469" s="306"/>
      <c r="JFF469" s="306"/>
      <c r="JFG469" s="306"/>
      <c r="JFH469" s="306"/>
      <c r="JFI469" s="306"/>
      <c r="JFJ469" s="306"/>
      <c r="JFK469" s="306"/>
      <c r="JFL469" s="306"/>
      <c r="JFM469" s="306"/>
      <c r="JFN469" s="306"/>
      <c r="JFO469" s="306"/>
      <c r="JFP469" s="306"/>
      <c r="JFQ469" s="306"/>
      <c r="JFR469" s="306"/>
      <c r="JFS469" s="306"/>
      <c r="JFT469" s="306"/>
      <c r="JFU469" s="306"/>
      <c r="JFV469" s="306"/>
      <c r="JFW469" s="306"/>
      <c r="JFX469" s="306"/>
      <c r="JFY469" s="306"/>
      <c r="JFZ469" s="306"/>
      <c r="JGA469" s="306"/>
      <c r="JGB469" s="306"/>
      <c r="JGC469" s="306"/>
      <c r="JGD469" s="306"/>
      <c r="JGE469" s="306"/>
      <c r="JGF469" s="306"/>
      <c r="JGG469" s="306"/>
      <c r="JGH469" s="306"/>
      <c r="JGI469" s="306"/>
      <c r="JGJ469" s="306"/>
      <c r="JGK469" s="306"/>
      <c r="JGL469" s="306"/>
      <c r="JGM469" s="306"/>
      <c r="JGN469" s="306"/>
      <c r="JGO469" s="306"/>
      <c r="JGP469" s="306"/>
      <c r="JGQ469" s="306"/>
      <c r="JGR469" s="306"/>
      <c r="JGS469" s="306"/>
      <c r="JGT469" s="306"/>
      <c r="JGU469" s="306"/>
      <c r="JGV469" s="306"/>
      <c r="JGW469" s="306"/>
      <c r="JGX469" s="306"/>
      <c r="JGY469" s="306"/>
      <c r="JGZ469" s="306"/>
      <c r="JHA469" s="306"/>
      <c r="JHB469" s="306"/>
      <c r="JHC469" s="306"/>
      <c r="JHD469" s="306"/>
      <c r="JHE469" s="306"/>
      <c r="JHF469" s="306"/>
      <c r="JHG469" s="306"/>
      <c r="JHH469" s="306"/>
      <c r="JHI469" s="306"/>
      <c r="JHJ469" s="306"/>
      <c r="JHK469" s="306"/>
      <c r="JHL469" s="306"/>
      <c r="JHM469" s="306"/>
      <c r="JHN469" s="306"/>
      <c r="JHO469" s="306"/>
      <c r="JHP469" s="306"/>
      <c r="JHQ469" s="306"/>
      <c r="JHR469" s="306"/>
      <c r="JHS469" s="306"/>
      <c r="JHT469" s="306"/>
      <c r="JHU469" s="306"/>
      <c r="JHV469" s="306"/>
      <c r="JHW469" s="306"/>
      <c r="JHX469" s="306"/>
      <c r="JHY469" s="306"/>
      <c r="JHZ469" s="306"/>
      <c r="JIA469" s="306"/>
      <c r="JIB469" s="306"/>
      <c r="JIC469" s="306"/>
      <c r="JID469" s="306"/>
      <c r="JIE469" s="306"/>
      <c r="JIF469" s="306"/>
      <c r="JIG469" s="306"/>
      <c r="JIH469" s="306"/>
      <c r="JII469" s="306"/>
      <c r="JIJ469" s="306"/>
      <c r="JIK469" s="306"/>
      <c r="JIL469" s="306"/>
      <c r="JIM469" s="306"/>
      <c r="JIN469" s="306"/>
      <c r="JIO469" s="306"/>
      <c r="JIP469" s="306"/>
      <c r="JIQ469" s="306"/>
      <c r="JIR469" s="306"/>
      <c r="JIS469" s="306"/>
      <c r="JIT469" s="306"/>
      <c r="JIU469" s="306"/>
      <c r="JIV469" s="306"/>
      <c r="JIW469" s="306"/>
      <c r="JIX469" s="306"/>
      <c r="JIY469" s="306"/>
      <c r="JIZ469" s="306"/>
      <c r="JJA469" s="306"/>
      <c r="JJB469" s="306"/>
      <c r="JJC469" s="306"/>
      <c r="JJD469" s="306"/>
      <c r="JJE469" s="306"/>
      <c r="JJF469" s="306"/>
      <c r="JJG469" s="306"/>
      <c r="JJH469" s="306"/>
      <c r="JJI469" s="306"/>
      <c r="JJJ469" s="306"/>
      <c r="JJK469" s="306"/>
      <c r="JJL469" s="306"/>
      <c r="JJM469" s="306"/>
      <c r="JJN469" s="306"/>
      <c r="JJO469" s="306"/>
      <c r="JJP469" s="306"/>
      <c r="JJQ469" s="306"/>
      <c r="JJR469" s="306"/>
      <c r="JJS469" s="306"/>
      <c r="JJT469" s="306"/>
      <c r="JJU469" s="306"/>
      <c r="JJV469" s="306"/>
      <c r="JJW469" s="306"/>
      <c r="JJX469" s="306"/>
      <c r="JJY469" s="306"/>
      <c r="JJZ469" s="306"/>
      <c r="JKA469" s="306"/>
      <c r="JKB469" s="306"/>
      <c r="JKC469" s="306"/>
      <c r="JKD469" s="306"/>
      <c r="JKE469" s="306"/>
      <c r="JKF469" s="306"/>
      <c r="JKG469" s="306"/>
      <c r="JKH469" s="306"/>
      <c r="JKI469" s="306"/>
      <c r="JKJ469" s="306"/>
      <c r="JKK469" s="306"/>
      <c r="JKL469" s="306"/>
      <c r="JKM469" s="306"/>
      <c r="JKN469" s="306"/>
      <c r="JKO469" s="306"/>
      <c r="JKP469" s="306"/>
      <c r="JKQ469" s="306"/>
      <c r="JKR469" s="306"/>
      <c r="JKS469" s="306"/>
      <c r="JKT469" s="306"/>
      <c r="JKU469" s="306"/>
      <c r="JKV469" s="306"/>
      <c r="JKW469" s="306"/>
      <c r="JKX469" s="306"/>
      <c r="JKY469" s="306"/>
      <c r="JKZ469" s="306"/>
      <c r="JLA469" s="306"/>
      <c r="JLB469" s="306"/>
      <c r="JLC469" s="306"/>
      <c r="JLD469" s="306"/>
      <c r="JLE469" s="306"/>
      <c r="JLF469" s="306"/>
      <c r="JLG469" s="306"/>
      <c r="JLH469" s="306"/>
      <c r="JLI469" s="306"/>
      <c r="JLJ469" s="306"/>
      <c r="JLK469" s="306"/>
      <c r="JLL469" s="306"/>
      <c r="JLM469" s="306"/>
      <c r="JLN469" s="306"/>
      <c r="JLO469" s="306"/>
      <c r="JLP469" s="306"/>
      <c r="JLQ469" s="306"/>
      <c r="JLR469" s="306"/>
      <c r="JLS469" s="306"/>
      <c r="JLT469" s="306"/>
      <c r="JLU469" s="306"/>
      <c r="JLV469" s="306"/>
      <c r="JLW469" s="306"/>
      <c r="JLX469" s="306"/>
      <c r="JLY469" s="306"/>
      <c r="JLZ469" s="306"/>
      <c r="JMA469" s="306"/>
      <c r="JMB469" s="306"/>
      <c r="JMC469" s="306"/>
      <c r="JMD469" s="306"/>
      <c r="JME469" s="306"/>
      <c r="JMF469" s="306"/>
      <c r="JMG469" s="306"/>
      <c r="JMH469" s="306"/>
      <c r="JMI469" s="306"/>
      <c r="JMJ469" s="306"/>
      <c r="JMK469" s="306"/>
      <c r="JML469" s="306"/>
      <c r="JMM469" s="306"/>
      <c r="JMN469" s="306"/>
      <c r="JMO469" s="306"/>
      <c r="JMP469" s="306"/>
      <c r="JMQ469" s="306"/>
      <c r="JMR469" s="306"/>
      <c r="JMS469" s="306"/>
      <c r="JMT469" s="306"/>
      <c r="JMU469" s="306"/>
      <c r="JMV469" s="306"/>
      <c r="JMW469" s="306"/>
      <c r="JMX469" s="306"/>
      <c r="JMY469" s="306"/>
      <c r="JMZ469" s="306"/>
      <c r="JNA469" s="306"/>
      <c r="JNB469" s="306"/>
      <c r="JNC469" s="306"/>
      <c r="JND469" s="306"/>
      <c r="JNE469" s="306"/>
      <c r="JNF469" s="306"/>
      <c r="JNG469" s="306"/>
      <c r="JNH469" s="306"/>
      <c r="JNI469" s="306"/>
      <c r="JNJ469" s="306"/>
      <c r="JNK469" s="306"/>
      <c r="JNL469" s="306"/>
      <c r="JNM469" s="306"/>
      <c r="JNN469" s="306"/>
      <c r="JNO469" s="306"/>
      <c r="JNP469" s="306"/>
      <c r="JNQ469" s="306"/>
      <c r="JNR469" s="306"/>
      <c r="JNS469" s="306"/>
      <c r="JNT469" s="306"/>
      <c r="JNU469" s="306"/>
      <c r="JNV469" s="306"/>
      <c r="JNW469" s="306"/>
      <c r="JNX469" s="306"/>
      <c r="JNY469" s="306"/>
      <c r="JNZ469" s="306"/>
      <c r="JOA469" s="306"/>
      <c r="JOB469" s="306"/>
      <c r="JOC469" s="306"/>
      <c r="JOD469" s="306"/>
      <c r="JOE469" s="306"/>
      <c r="JOF469" s="306"/>
      <c r="JOG469" s="306"/>
      <c r="JOH469" s="306"/>
      <c r="JOI469" s="306"/>
      <c r="JOJ469" s="306"/>
      <c r="JOK469" s="306"/>
      <c r="JOL469" s="306"/>
      <c r="JOM469" s="306"/>
      <c r="JON469" s="306"/>
      <c r="JOO469" s="306"/>
      <c r="JOP469" s="306"/>
      <c r="JOQ469" s="306"/>
      <c r="JOR469" s="306"/>
      <c r="JOS469" s="306"/>
      <c r="JOT469" s="306"/>
      <c r="JOU469" s="306"/>
      <c r="JOV469" s="306"/>
      <c r="JOW469" s="306"/>
      <c r="JOX469" s="306"/>
      <c r="JOY469" s="306"/>
      <c r="JOZ469" s="306"/>
      <c r="JPA469" s="306"/>
      <c r="JPB469" s="306"/>
      <c r="JPC469" s="306"/>
      <c r="JPD469" s="306"/>
      <c r="JPE469" s="306"/>
      <c r="JPF469" s="306"/>
      <c r="JPG469" s="306"/>
      <c r="JPH469" s="306"/>
      <c r="JPI469" s="306"/>
      <c r="JPJ469" s="306"/>
      <c r="JPK469" s="306"/>
      <c r="JPL469" s="306"/>
      <c r="JPM469" s="306"/>
      <c r="JPN469" s="306"/>
      <c r="JPO469" s="306"/>
      <c r="JPP469" s="306"/>
      <c r="JPQ469" s="306"/>
      <c r="JPR469" s="306"/>
      <c r="JPS469" s="306"/>
      <c r="JPT469" s="306"/>
      <c r="JPU469" s="306"/>
      <c r="JPV469" s="306"/>
      <c r="JPW469" s="306"/>
      <c r="JPX469" s="306"/>
      <c r="JPY469" s="306"/>
      <c r="JPZ469" s="306"/>
      <c r="JQA469" s="306"/>
      <c r="JQB469" s="306"/>
      <c r="JQC469" s="306"/>
      <c r="JQD469" s="306"/>
      <c r="JQE469" s="306"/>
      <c r="JQF469" s="306"/>
      <c r="JQG469" s="306"/>
      <c r="JQH469" s="306"/>
      <c r="JQI469" s="306"/>
      <c r="JQJ469" s="306"/>
      <c r="JQK469" s="306"/>
      <c r="JQL469" s="306"/>
      <c r="JQM469" s="306"/>
      <c r="JQN469" s="306"/>
      <c r="JQO469" s="306"/>
      <c r="JQP469" s="306"/>
      <c r="JQQ469" s="306"/>
      <c r="JQR469" s="306"/>
      <c r="JQS469" s="306"/>
      <c r="JQT469" s="306"/>
      <c r="JQU469" s="306"/>
      <c r="JQV469" s="306"/>
      <c r="JQW469" s="306"/>
      <c r="JQX469" s="306"/>
      <c r="JQY469" s="306"/>
      <c r="JQZ469" s="306"/>
      <c r="JRA469" s="306"/>
      <c r="JRB469" s="306"/>
      <c r="JRC469" s="306"/>
      <c r="JRD469" s="306"/>
      <c r="JRE469" s="306"/>
      <c r="JRF469" s="306"/>
      <c r="JRG469" s="306"/>
      <c r="JRH469" s="306"/>
      <c r="JRI469" s="306"/>
      <c r="JRJ469" s="306"/>
      <c r="JRK469" s="306"/>
      <c r="JRL469" s="306"/>
      <c r="JRM469" s="306"/>
      <c r="JRN469" s="306"/>
      <c r="JRO469" s="306"/>
      <c r="JRP469" s="306"/>
      <c r="JRQ469" s="306"/>
      <c r="JRR469" s="306"/>
      <c r="JRS469" s="306"/>
      <c r="JRT469" s="306"/>
      <c r="JRU469" s="306"/>
      <c r="JRV469" s="306"/>
      <c r="JRW469" s="306"/>
      <c r="JRX469" s="306"/>
      <c r="JRY469" s="306"/>
      <c r="JRZ469" s="306"/>
      <c r="JSA469" s="306"/>
      <c r="JSB469" s="306"/>
      <c r="JSC469" s="306"/>
      <c r="JSD469" s="306"/>
      <c r="JSE469" s="306"/>
      <c r="JSF469" s="306"/>
      <c r="JSG469" s="306"/>
      <c r="JSH469" s="306"/>
      <c r="JSI469" s="306"/>
      <c r="JSJ469" s="306"/>
      <c r="JSK469" s="306"/>
      <c r="JSL469" s="306"/>
      <c r="JSM469" s="306"/>
      <c r="JSN469" s="306"/>
      <c r="JSO469" s="306"/>
      <c r="JSP469" s="306"/>
      <c r="JSQ469" s="306"/>
      <c r="JSR469" s="306"/>
      <c r="JSS469" s="306"/>
      <c r="JST469" s="306"/>
      <c r="JSU469" s="306"/>
      <c r="JSV469" s="306"/>
      <c r="JSW469" s="306"/>
      <c r="JSX469" s="306"/>
      <c r="JSY469" s="306"/>
      <c r="JSZ469" s="306"/>
      <c r="JTA469" s="306"/>
      <c r="JTB469" s="306"/>
      <c r="JTC469" s="306"/>
      <c r="JTD469" s="306"/>
      <c r="JTE469" s="306"/>
      <c r="JTF469" s="306"/>
      <c r="JTG469" s="306"/>
      <c r="JTH469" s="306"/>
      <c r="JTI469" s="306"/>
      <c r="JTJ469" s="306"/>
      <c r="JTK469" s="306"/>
      <c r="JTL469" s="306"/>
      <c r="JTM469" s="306"/>
      <c r="JTN469" s="306"/>
      <c r="JTO469" s="306"/>
      <c r="JTP469" s="306"/>
      <c r="JTQ469" s="306"/>
      <c r="JTR469" s="306"/>
      <c r="JTS469" s="306"/>
      <c r="JTT469" s="306"/>
      <c r="JTU469" s="306"/>
      <c r="JTV469" s="306"/>
      <c r="JTW469" s="306"/>
      <c r="JTX469" s="306"/>
      <c r="JTY469" s="306"/>
      <c r="JTZ469" s="306"/>
      <c r="JUA469" s="306"/>
      <c r="JUB469" s="306"/>
      <c r="JUC469" s="306"/>
      <c r="JUD469" s="306"/>
      <c r="JUE469" s="306"/>
      <c r="JUF469" s="306"/>
      <c r="JUG469" s="306"/>
      <c r="JUH469" s="306"/>
      <c r="JUI469" s="306"/>
      <c r="JUJ469" s="306"/>
      <c r="JUK469" s="306"/>
      <c r="JUL469" s="306"/>
      <c r="JUM469" s="306"/>
      <c r="JUN469" s="306"/>
      <c r="JUO469" s="306"/>
      <c r="JUP469" s="306"/>
      <c r="JUQ469" s="306"/>
      <c r="JUR469" s="306"/>
      <c r="JUS469" s="306"/>
      <c r="JUT469" s="306"/>
      <c r="JUU469" s="306"/>
      <c r="JUV469" s="306"/>
      <c r="JUW469" s="306"/>
      <c r="JUX469" s="306"/>
      <c r="JUY469" s="306"/>
      <c r="JUZ469" s="306"/>
      <c r="JVA469" s="306"/>
      <c r="JVB469" s="306"/>
      <c r="JVC469" s="306"/>
      <c r="JVD469" s="306"/>
      <c r="JVE469" s="306"/>
      <c r="JVF469" s="306"/>
      <c r="JVG469" s="306"/>
      <c r="JVH469" s="306"/>
      <c r="JVI469" s="306"/>
      <c r="JVJ469" s="306"/>
      <c r="JVK469" s="306"/>
      <c r="JVL469" s="306"/>
      <c r="JVM469" s="306"/>
      <c r="JVN469" s="306"/>
      <c r="JVO469" s="306"/>
      <c r="JVP469" s="306"/>
      <c r="JVQ469" s="306"/>
      <c r="JVR469" s="306"/>
      <c r="JVS469" s="306"/>
      <c r="JVT469" s="306"/>
      <c r="JVU469" s="306"/>
      <c r="JVV469" s="306"/>
      <c r="JVW469" s="306"/>
      <c r="JVX469" s="306"/>
      <c r="JVY469" s="306"/>
      <c r="JVZ469" s="306"/>
      <c r="JWA469" s="306"/>
      <c r="JWB469" s="306"/>
      <c r="JWC469" s="306"/>
      <c r="JWD469" s="306"/>
      <c r="JWE469" s="306"/>
      <c r="JWF469" s="306"/>
      <c r="JWG469" s="306"/>
      <c r="JWH469" s="306"/>
      <c r="JWI469" s="306"/>
      <c r="JWJ469" s="306"/>
      <c r="JWK469" s="306"/>
      <c r="JWL469" s="306"/>
      <c r="JWM469" s="306"/>
      <c r="JWN469" s="306"/>
      <c r="JWO469" s="306"/>
      <c r="JWP469" s="306"/>
      <c r="JWQ469" s="306"/>
      <c r="JWR469" s="306"/>
      <c r="JWS469" s="306"/>
      <c r="JWT469" s="306"/>
      <c r="JWU469" s="306"/>
      <c r="JWV469" s="306"/>
      <c r="JWW469" s="306"/>
      <c r="JWX469" s="306"/>
      <c r="JWY469" s="306"/>
      <c r="JWZ469" s="306"/>
      <c r="JXA469" s="306"/>
      <c r="JXB469" s="306"/>
      <c r="JXC469" s="306"/>
      <c r="JXD469" s="306"/>
      <c r="JXE469" s="306"/>
      <c r="JXF469" s="306"/>
      <c r="JXG469" s="306"/>
      <c r="JXH469" s="306"/>
      <c r="JXI469" s="306"/>
      <c r="JXJ469" s="306"/>
      <c r="JXK469" s="306"/>
      <c r="JXL469" s="306"/>
      <c r="JXM469" s="306"/>
      <c r="JXN469" s="306"/>
      <c r="JXO469" s="306"/>
      <c r="JXP469" s="306"/>
      <c r="JXQ469" s="306"/>
      <c r="JXR469" s="306"/>
      <c r="JXS469" s="306"/>
      <c r="JXT469" s="306"/>
      <c r="JXU469" s="306"/>
      <c r="JXV469" s="306"/>
      <c r="JXW469" s="306"/>
      <c r="JXX469" s="306"/>
      <c r="JXY469" s="306"/>
      <c r="JXZ469" s="306"/>
      <c r="JYA469" s="306"/>
      <c r="JYB469" s="306"/>
      <c r="JYC469" s="306"/>
      <c r="JYD469" s="306"/>
      <c r="JYE469" s="306"/>
      <c r="JYF469" s="306"/>
      <c r="JYG469" s="306"/>
      <c r="JYH469" s="306"/>
      <c r="JYI469" s="306"/>
      <c r="JYJ469" s="306"/>
      <c r="JYK469" s="306"/>
      <c r="JYL469" s="306"/>
      <c r="JYM469" s="306"/>
      <c r="JYN469" s="306"/>
      <c r="JYO469" s="306"/>
      <c r="JYP469" s="306"/>
      <c r="JYQ469" s="306"/>
      <c r="JYR469" s="306"/>
      <c r="JYS469" s="306"/>
      <c r="JYT469" s="306"/>
      <c r="JYU469" s="306"/>
      <c r="JYV469" s="306"/>
      <c r="JYW469" s="306"/>
      <c r="JYX469" s="306"/>
      <c r="JYY469" s="306"/>
      <c r="JYZ469" s="306"/>
      <c r="JZA469" s="306"/>
      <c r="JZB469" s="306"/>
      <c r="JZC469" s="306"/>
      <c r="JZD469" s="306"/>
      <c r="JZE469" s="306"/>
      <c r="JZF469" s="306"/>
      <c r="JZG469" s="306"/>
      <c r="JZH469" s="306"/>
      <c r="JZI469" s="306"/>
      <c r="JZJ469" s="306"/>
      <c r="JZK469" s="306"/>
      <c r="JZL469" s="306"/>
      <c r="JZM469" s="306"/>
      <c r="JZN469" s="306"/>
      <c r="JZO469" s="306"/>
      <c r="JZP469" s="306"/>
      <c r="JZQ469" s="306"/>
      <c r="JZR469" s="306"/>
      <c r="JZS469" s="306"/>
      <c r="JZT469" s="306"/>
      <c r="JZU469" s="306"/>
      <c r="JZV469" s="306"/>
      <c r="JZW469" s="306"/>
      <c r="JZX469" s="306"/>
      <c r="JZY469" s="306"/>
      <c r="JZZ469" s="306"/>
      <c r="KAA469" s="306"/>
      <c r="KAB469" s="306"/>
      <c r="KAC469" s="306"/>
      <c r="KAD469" s="306"/>
      <c r="KAE469" s="306"/>
      <c r="KAF469" s="306"/>
      <c r="KAG469" s="306"/>
      <c r="KAH469" s="306"/>
      <c r="KAI469" s="306"/>
      <c r="KAJ469" s="306"/>
      <c r="KAK469" s="306"/>
      <c r="KAL469" s="306"/>
      <c r="KAM469" s="306"/>
      <c r="KAN469" s="306"/>
      <c r="KAO469" s="306"/>
      <c r="KAP469" s="306"/>
      <c r="KAQ469" s="306"/>
      <c r="KAR469" s="306"/>
      <c r="KAS469" s="306"/>
      <c r="KAT469" s="306"/>
      <c r="KAU469" s="306"/>
      <c r="KAV469" s="306"/>
      <c r="KAW469" s="306"/>
      <c r="KAX469" s="306"/>
      <c r="KAY469" s="306"/>
      <c r="KAZ469" s="306"/>
      <c r="KBA469" s="306"/>
      <c r="KBB469" s="306"/>
      <c r="KBC469" s="306"/>
      <c r="KBD469" s="306"/>
      <c r="KBE469" s="306"/>
      <c r="KBF469" s="306"/>
      <c r="KBG469" s="306"/>
      <c r="KBH469" s="306"/>
      <c r="KBI469" s="306"/>
      <c r="KBJ469" s="306"/>
      <c r="KBK469" s="306"/>
      <c r="KBL469" s="306"/>
      <c r="KBM469" s="306"/>
      <c r="KBN469" s="306"/>
      <c r="KBO469" s="306"/>
      <c r="KBP469" s="306"/>
      <c r="KBQ469" s="306"/>
      <c r="KBR469" s="306"/>
      <c r="KBS469" s="306"/>
      <c r="KBT469" s="306"/>
      <c r="KBU469" s="306"/>
      <c r="KBV469" s="306"/>
      <c r="KBW469" s="306"/>
      <c r="KBX469" s="306"/>
      <c r="KBY469" s="306"/>
      <c r="KBZ469" s="306"/>
      <c r="KCA469" s="306"/>
      <c r="KCB469" s="306"/>
      <c r="KCC469" s="306"/>
      <c r="KCD469" s="306"/>
      <c r="KCE469" s="306"/>
      <c r="KCF469" s="306"/>
      <c r="KCG469" s="306"/>
      <c r="KCH469" s="306"/>
      <c r="KCI469" s="306"/>
      <c r="KCJ469" s="306"/>
      <c r="KCK469" s="306"/>
      <c r="KCL469" s="306"/>
      <c r="KCM469" s="306"/>
      <c r="KCN469" s="306"/>
      <c r="KCO469" s="306"/>
      <c r="KCP469" s="306"/>
      <c r="KCQ469" s="306"/>
      <c r="KCR469" s="306"/>
      <c r="KCS469" s="306"/>
      <c r="KCT469" s="306"/>
      <c r="KCU469" s="306"/>
      <c r="KCV469" s="306"/>
      <c r="KCW469" s="306"/>
      <c r="KCX469" s="306"/>
      <c r="KCY469" s="306"/>
      <c r="KCZ469" s="306"/>
      <c r="KDA469" s="306"/>
      <c r="KDB469" s="306"/>
      <c r="KDC469" s="306"/>
      <c r="KDD469" s="306"/>
      <c r="KDE469" s="306"/>
      <c r="KDF469" s="306"/>
      <c r="KDG469" s="306"/>
      <c r="KDH469" s="306"/>
      <c r="KDI469" s="306"/>
      <c r="KDJ469" s="306"/>
      <c r="KDK469" s="306"/>
      <c r="KDL469" s="306"/>
      <c r="KDM469" s="306"/>
      <c r="KDN469" s="306"/>
      <c r="KDO469" s="306"/>
      <c r="KDP469" s="306"/>
      <c r="KDQ469" s="306"/>
      <c r="KDR469" s="306"/>
      <c r="KDS469" s="306"/>
      <c r="KDT469" s="306"/>
      <c r="KDU469" s="306"/>
      <c r="KDV469" s="306"/>
      <c r="KDW469" s="306"/>
      <c r="KDX469" s="306"/>
      <c r="KDY469" s="306"/>
      <c r="KDZ469" s="306"/>
      <c r="KEA469" s="306"/>
      <c r="KEB469" s="306"/>
      <c r="KEC469" s="306"/>
      <c r="KED469" s="306"/>
      <c r="KEE469" s="306"/>
      <c r="KEF469" s="306"/>
      <c r="KEG469" s="306"/>
      <c r="KEH469" s="306"/>
      <c r="KEI469" s="306"/>
      <c r="KEJ469" s="306"/>
      <c r="KEK469" s="306"/>
      <c r="KEL469" s="306"/>
      <c r="KEM469" s="306"/>
      <c r="KEN469" s="306"/>
      <c r="KEO469" s="306"/>
      <c r="KEP469" s="306"/>
      <c r="KEQ469" s="306"/>
      <c r="KER469" s="306"/>
      <c r="KES469" s="306"/>
      <c r="KET469" s="306"/>
      <c r="KEU469" s="306"/>
      <c r="KEV469" s="306"/>
      <c r="KEW469" s="306"/>
      <c r="KEX469" s="306"/>
      <c r="KEY469" s="306"/>
      <c r="KEZ469" s="306"/>
      <c r="KFA469" s="306"/>
      <c r="KFB469" s="306"/>
      <c r="KFC469" s="306"/>
      <c r="KFD469" s="306"/>
      <c r="KFE469" s="306"/>
      <c r="KFF469" s="306"/>
      <c r="KFG469" s="306"/>
      <c r="KFH469" s="306"/>
      <c r="KFI469" s="306"/>
      <c r="KFJ469" s="306"/>
      <c r="KFK469" s="306"/>
      <c r="KFL469" s="306"/>
      <c r="KFM469" s="306"/>
      <c r="KFN469" s="306"/>
      <c r="KFO469" s="306"/>
      <c r="KFP469" s="306"/>
      <c r="KFQ469" s="306"/>
      <c r="KFR469" s="306"/>
      <c r="KFS469" s="306"/>
      <c r="KFT469" s="306"/>
      <c r="KFU469" s="306"/>
      <c r="KFV469" s="306"/>
      <c r="KFW469" s="306"/>
      <c r="KFX469" s="306"/>
      <c r="KFY469" s="306"/>
      <c r="KFZ469" s="306"/>
      <c r="KGA469" s="306"/>
      <c r="KGB469" s="306"/>
      <c r="KGC469" s="306"/>
      <c r="KGD469" s="306"/>
      <c r="KGE469" s="306"/>
      <c r="KGF469" s="306"/>
      <c r="KGG469" s="306"/>
      <c r="KGH469" s="306"/>
      <c r="KGI469" s="306"/>
      <c r="KGJ469" s="306"/>
      <c r="KGK469" s="306"/>
      <c r="KGL469" s="306"/>
      <c r="KGM469" s="306"/>
      <c r="KGN469" s="306"/>
      <c r="KGO469" s="306"/>
      <c r="KGP469" s="306"/>
      <c r="KGQ469" s="306"/>
      <c r="KGR469" s="306"/>
      <c r="KGS469" s="306"/>
      <c r="KGT469" s="306"/>
      <c r="KGU469" s="306"/>
      <c r="KGV469" s="306"/>
      <c r="KGW469" s="306"/>
      <c r="KGX469" s="306"/>
      <c r="KGY469" s="306"/>
      <c r="KGZ469" s="306"/>
      <c r="KHA469" s="306"/>
      <c r="KHB469" s="306"/>
      <c r="KHC469" s="306"/>
      <c r="KHD469" s="306"/>
      <c r="KHE469" s="306"/>
      <c r="KHF469" s="306"/>
      <c r="KHG469" s="306"/>
      <c r="KHH469" s="306"/>
      <c r="KHI469" s="306"/>
      <c r="KHJ469" s="306"/>
      <c r="KHK469" s="306"/>
      <c r="KHL469" s="306"/>
      <c r="KHM469" s="306"/>
      <c r="KHN469" s="306"/>
      <c r="KHO469" s="306"/>
      <c r="KHP469" s="306"/>
      <c r="KHQ469" s="306"/>
      <c r="KHR469" s="306"/>
      <c r="KHS469" s="306"/>
      <c r="KHT469" s="306"/>
      <c r="KHU469" s="306"/>
      <c r="KHV469" s="306"/>
      <c r="KHW469" s="306"/>
      <c r="KHX469" s="306"/>
      <c r="KHY469" s="306"/>
      <c r="KHZ469" s="306"/>
      <c r="KIA469" s="306"/>
      <c r="KIB469" s="306"/>
      <c r="KIC469" s="306"/>
      <c r="KID469" s="306"/>
      <c r="KIE469" s="306"/>
      <c r="KIF469" s="306"/>
      <c r="KIG469" s="306"/>
      <c r="KIH469" s="306"/>
      <c r="KII469" s="306"/>
      <c r="KIJ469" s="306"/>
      <c r="KIK469" s="306"/>
      <c r="KIL469" s="306"/>
      <c r="KIM469" s="306"/>
      <c r="KIN469" s="306"/>
      <c r="KIO469" s="306"/>
      <c r="KIP469" s="306"/>
      <c r="KIQ469" s="306"/>
      <c r="KIR469" s="306"/>
      <c r="KIS469" s="306"/>
      <c r="KIT469" s="306"/>
      <c r="KIU469" s="306"/>
      <c r="KIV469" s="306"/>
      <c r="KIW469" s="306"/>
      <c r="KIX469" s="306"/>
      <c r="KIY469" s="306"/>
      <c r="KIZ469" s="306"/>
      <c r="KJA469" s="306"/>
      <c r="KJB469" s="306"/>
      <c r="KJC469" s="306"/>
      <c r="KJD469" s="306"/>
      <c r="KJE469" s="306"/>
      <c r="KJF469" s="306"/>
      <c r="KJG469" s="306"/>
      <c r="KJH469" s="306"/>
      <c r="KJI469" s="306"/>
      <c r="KJJ469" s="306"/>
      <c r="KJK469" s="306"/>
      <c r="KJL469" s="306"/>
      <c r="KJM469" s="306"/>
      <c r="KJN469" s="306"/>
      <c r="KJO469" s="306"/>
      <c r="KJP469" s="306"/>
      <c r="KJQ469" s="306"/>
      <c r="KJR469" s="306"/>
      <c r="KJS469" s="306"/>
      <c r="KJT469" s="306"/>
      <c r="KJU469" s="306"/>
      <c r="KJV469" s="306"/>
      <c r="KJW469" s="306"/>
      <c r="KJX469" s="306"/>
      <c r="KJY469" s="306"/>
      <c r="KJZ469" s="306"/>
      <c r="KKA469" s="306"/>
      <c r="KKB469" s="306"/>
      <c r="KKC469" s="306"/>
      <c r="KKD469" s="306"/>
      <c r="KKE469" s="306"/>
      <c r="KKF469" s="306"/>
      <c r="KKG469" s="306"/>
      <c r="KKH469" s="306"/>
      <c r="KKI469" s="306"/>
      <c r="KKJ469" s="306"/>
      <c r="KKK469" s="306"/>
      <c r="KKL469" s="306"/>
      <c r="KKM469" s="306"/>
      <c r="KKN469" s="306"/>
      <c r="KKO469" s="306"/>
      <c r="KKP469" s="306"/>
      <c r="KKQ469" s="306"/>
      <c r="KKR469" s="306"/>
      <c r="KKS469" s="306"/>
      <c r="KKT469" s="306"/>
      <c r="KKU469" s="306"/>
      <c r="KKV469" s="306"/>
      <c r="KKW469" s="306"/>
      <c r="KKX469" s="306"/>
      <c r="KKY469" s="306"/>
      <c r="KKZ469" s="306"/>
      <c r="KLA469" s="306"/>
      <c r="KLB469" s="306"/>
      <c r="KLC469" s="306"/>
      <c r="KLD469" s="306"/>
      <c r="KLE469" s="306"/>
      <c r="KLF469" s="306"/>
      <c r="KLG469" s="306"/>
      <c r="KLH469" s="306"/>
      <c r="KLI469" s="306"/>
      <c r="KLJ469" s="306"/>
      <c r="KLK469" s="306"/>
      <c r="KLL469" s="306"/>
      <c r="KLM469" s="306"/>
      <c r="KLN469" s="306"/>
      <c r="KLO469" s="306"/>
      <c r="KLP469" s="306"/>
      <c r="KLQ469" s="306"/>
      <c r="KLR469" s="306"/>
      <c r="KLS469" s="306"/>
      <c r="KLT469" s="306"/>
      <c r="KLU469" s="306"/>
      <c r="KLV469" s="306"/>
      <c r="KLW469" s="306"/>
      <c r="KLX469" s="306"/>
      <c r="KLY469" s="306"/>
      <c r="KLZ469" s="306"/>
      <c r="KMA469" s="306"/>
      <c r="KMB469" s="306"/>
      <c r="KMC469" s="306"/>
      <c r="KMD469" s="306"/>
      <c r="KME469" s="306"/>
      <c r="KMF469" s="306"/>
      <c r="KMG469" s="306"/>
      <c r="KMH469" s="306"/>
      <c r="KMI469" s="306"/>
      <c r="KMJ469" s="306"/>
      <c r="KMK469" s="306"/>
      <c r="KML469" s="306"/>
      <c r="KMM469" s="306"/>
      <c r="KMN469" s="306"/>
      <c r="KMO469" s="306"/>
      <c r="KMP469" s="306"/>
      <c r="KMQ469" s="306"/>
      <c r="KMR469" s="306"/>
      <c r="KMS469" s="306"/>
      <c r="KMT469" s="306"/>
      <c r="KMU469" s="306"/>
      <c r="KMV469" s="306"/>
      <c r="KMW469" s="306"/>
      <c r="KMX469" s="306"/>
      <c r="KMY469" s="306"/>
      <c r="KMZ469" s="306"/>
      <c r="KNA469" s="306"/>
      <c r="KNB469" s="306"/>
      <c r="KNC469" s="306"/>
      <c r="KND469" s="306"/>
      <c r="KNE469" s="306"/>
      <c r="KNF469" s="306"/>
      <c r="KNG469" s="306"/>
      <c r="KNH469" s="306"/>
      <c r="KNI469" s="306"/>
      <c r="KNJ469" s="306"/>
      <c r="KNK469" s="306"/>
      <c r="KNL469" s="306"/>
      <c r="KNM469" s="306"/>
      <c r="KNN469" s="306"/>
      <c r="KNO469" s="306"/>
      <c r="KNP469" s="306"/>
      <c r="KNQ469" s="306"/>
      <c r="KNR469" s="306"/>
      <c r="KNS469" s="306"/>
      <c r="KNT469" s="306"/>
      <c r="KNU469" s="306"/>
      <c r="KNV469" s="306"/>
      <c r="KNW469" s="306"/>
      <c r="KNX469" s="306"/>
      <c r="KNY469" s="306"/>
      <c r="KNZ469" s="306"/>
      <c r="KOA469" s="306"/>
      <c r="KOB469" s="306"/>
      <c r="KOC469" s="306"/>
      <c r="KOD469" s="306"/>
      <c r="KOE469" s="306"/>
      <c r="KOF469" s="306"/>
      <c r="KOG469" s="306"/>
      <c r="KOH469" s="306"/>
      <c r="KOI469" s="306"/>
      <c r="KOJ469" s="306"/>
      <c r="KOK469" s="306"/>
      <c r="KOL469" s="306"/>
      <c r="KOM469" s="306"/>
      <c r="KON469" s="306"/>
      <c r="KOO469" s="306"/>
      <c r="KOP469" s="306"/>
      <c r="KOQ469" s="306"/>
      <c r="KOR469" s="306"/>
      <c r="KOS469" s="306"/>
      <c r="KOT469" s="306"/>
      <c r="KOU469" s="306"/>
      <c r="KOV469" s="306"/>
      <c r="KOW469" s="306"/>
      <c r="KOX469" s="306"/>
      <c r="KOY469" s="306"/>
      <c r="KOZ469" s="306"/>
      <c r="KPA469" s="306"/>
      <c r="KPB469" s="306"/>
      <c r="KPC469" s="306"/>
      <c r="KPD469" s="306"/>
      <c r="KPE469" s="306"/>
      <c r="KPF469" s="306"/>
      <c r="KPG469" s="306"/>
      <c r="KPH469" s="306"/>
      <c r="KPI469" s="306"/>
      <c r="KPJ469" s="306"/>
      <c r="KPK469" s="306"/>
      <c r="KPL469" s="306"/>
      <c r="KPM469" s="306"/>
      <c r="KPN469" s="306"/>
      <c r="KPO469" s="306"/>
      <c r="KPP469" s="306"/>
      <c r="KPQ469" s="306"/>
      <c r="KPR469" s="306"/>
      <c r="KPS469" s="306"/>
      <c r="KPT469" s="306"/>
      <c r="KPU469" s="306"/>
      <c r="KPV469" s="306"/>
      <c r="KPW469" s="306"/>
      <c r="KPX469" s="306"/>
      <c r="KPY469" s="306"/>
      <c r="KPZ469" s="306"/>
      <c r="KQA469" s="306"/>
      <c r="KQB469" s="306"/>
      <c r="KQC469" s="306"/>
      <c r="KQD469" s="306"/>
      <c r="KQE469" s="306"/>
      <c r="KQF469" s="306"/>
      <c r="KQG469" s="306"/>
      <c r="KQH469" s="306"/>
      <c r="KQI469" s="306"/>
      <c r="KQJ469" s="306"/>
      <c r="KQK469" s="306"/>
      <c r="KQL469" s="306"/>
      <c r="KQM469" s="306"/>
      <c r="KQN469" s="306"/>
      <c r="KQO469" s="306"/>
      <c r="KQP469" s="306"/>
      <c r="KQQ469" s="306"/>
      <c r="KQR469" s="306"/>
      <c r="KQS469" s="306"/>
      <c r="KQT469" s="306"/>
      <c r="KQU469" s="306"/>
      <c r="KQV469" s="306"/>
      <c r="KQW469" s="306"/>
      <c r="KQX469" s="306"/>
      <c r="KQY469" s="306"/>
      <c r="KQZ469" s="306"/>
      <c r="KRA469" s="306"/>
      <c r="KRB469" s="306"/>
      <c r="KRC469" s="306"/>
      <c r="KRD469" s="306"/>
      <c r="KRE469" s="306"/>
      <c r="KRF469" s="306"/>
      <c r="KRG469" s="306"/>
      <c r="KRH469" s="306"/>
      <c r="KRI469" s="306"/>
      <c r="KRJ469" s="306"/>
      <c r="KRK469" s="306"/>
      <c r="KRL469" s="306"/>
      <c r="KRM469" s="306"/>
      <c r="KRN469" s="306"/>
      <c r="KRO469" s="306"/>
      <c r="KRP469" s="306"/>
      <c r="KRQ469" s="306"/>
      <c r="KRR469" s="306"/>
      <c r="KRS469" s="306"/>
      <c r="KRT469" s="306"/>
      <c r="KRU469" s="306"/>
      <c r="KRV469" s="306"/>
      <c r="KRW469" s="306"/>
      <c r="KRX469" s="306"/>
      <c r="KRY469" s="306"/>
      <c r="KRZ469" s="306"/>
      <c r="KSA469" s="306"/>
      <c r="KSB469" s="306"/>
      <c r="KSC469" s="306"/>
      <c r="KSD469" s="306"/>
      <c r="KSE469" s="306"/>
      <c r="KSF469" s="306"/>
      <c r="KSG469" s="306"/>
      <c r="KSH469" s="306"/>
      <c r="KSI469" s="306"/>
      <c r="KSJ469" s="306"/>
      <c r="KSK469" s="306"/>
      <c r="KSL469" s="306"/>
      <c r="KSM469" s="306"/>
      <c r="KSN469" s="306"/>
      <c r="KSO469" s="306"/>
      <c r="KSP469" s="306"/>
      <c r="KSQ469" s="306"/>
      <c r="KSR469" s="306"/>
      <c r="KSS469" s="306"/>
      <c r="KST469" s="306"/>
      <c r="KSU469" s="306"/>
      <c r="KSV469" s="306"/>
      <c r="KSW469" s="306"/>
      <c r="KSX469" s="306"/>
      <c r="KSY469" s="306"/>
      <c r="KSZ469" s="306"/>
      <c r="KTA469" s="306"/>
      <c r="KTB469" s="306"/>
      <c r="KTC469" s="306"/>
      <c r="KTD469" s="306"/>
      <c r="KTE469" s="306"/>
      <c r="KTF469" s="306"/>
      <c r="KTG469" s="306"/>
      <c r="KTH469" s="306"/>
      <c r="KTI469" s="306"/>
      <c r="KTJ469" s="306"/>
      <c r="KTK469" s="306"/>
      <c r="KTL469" s="306"/>
      <c r="KTM469" s="306"/>
      <c r="KTN469" s="306"/>
      <c r="KTO469" s="306"/>
      <c r="KTP469" s="306"/>
      <c r="KTQ469" s="306"/>
      <c r="KTR469" s="306"/>
      <c r="KTS469" s="306"/>
      <c r="KTT469" s="306"/>
      <c r="KTU469" s="306"/>
      <c r="KTV469" s="306"/>
      <c r="KTW469" s="306"/>
      <c r="KTX469" s="306"/>
      <c r="KTY469" s="306"/>
      <c r="KTZ469" s="306"/>
      <c r="KUA469" s="306"/>
      <c r="KUB469" s="306"/>
      <c r="KUC469" s="306"/>
      <c r="KUD469" s="306"/>
      <c r="KUE469" s="306"/>
      <c r="KUF469" s="306"/>
      <c r="KUG469" s="306"/>
      <c r="KUH469" s="306"/>
      <c r="KUI469" s="306"/>
      <c r="KUJ469" s="306"/>
      <c r="KUK469" s="306"/>
      <c r="KUL469" s="306"/>
      <c r="KUM469" s="306"/>
      <c r="KUN469" s="306"/>
      <c r="KUO469" s="306"/>
      <c r="KUP469" s="306"/>
      <c r="KUQ469" s="306"/>
      <c r="KUR469" s="306"/>
      <c r="KUS469" s="306"/>
      <c r="KUT469" s="306"/>
      <c r="KUU469" s="306"/>
      <c r="KUV469" s="306"/>
      <c r="KUW469" s="306"/>
      <c r="KUX469" s="306"/>
      <c r="KUY469" s="306"/>
      <c r="KUZ469" s="306"/>
      <c r="KVA469" s="306"/>
      <c r="KVB469" s="306"/>
      <c r="KVC469" s="306"/>
      <c r="KVD469" s="306"/>
      <c r="KVE469" s="306"/>
      <c r="KVF469" s="306"/>
      <c r="KVG469" s="306"/>
      <c r="KVH469" s="306"/>
      <c r="KVI469" s="306"/>
      <c r="KVJ469" s="306"/>
      <c r="KVK469" s="306"/>
      <c r="KVL469" s="306"/>
      <c r="KVM469" s="306"/>
      <c r="KVN469" s="306"/>
      <c r="KVO469" s="306"/>
      <c r="KVP469" s="306"/>
      <c r="KVQ469" s="306"/>
      <c r="KVR469" s="306"/>
      <c r="KVS469" s="306"/>
      <c r="KVT469" s="306"/>
      <c r="KVU469" s="306"/>
      <c r="KVV469" s="306"/>
      <c r="KVW469" s="306"/>
      <c r="KVX469" s="306"/>
      <c r="KVY469" s="306"/>
      <c r="KVZ469" s="306"/>
      <c r="KWA469" s="306"/>
      <c r="KWB469" s="306"/>
      <c r="KWC469" s="306"/>
      <c r="KWD469" s="306"/>
      <c r="KWE469" s="306"/>
      <c r="KWF469" s="306"/>
      <c r="KWG469" s="306"/>
      <c r="KWH469" s="306"/>
      <c r="KWI469" s="306"/>
      <c r="KWJ469" s="306"/>
      <c r="KWK469" s="306"/>
      <c r="KWL469" s="306"/>
      <c r="KWM469" s="306"/>
      <c r="KWN469" s="306"/>
      <c r="KWO469" s="306"/>
      <c r="KWP469" s="306"/>
      <c r="KWQ469" s="306"/>
      <c r="KWR469" s="306"/>
      <c r="KWS469" s="306"/>
      <c r="KWT469" s="306"/>
      <c r="KWU469" s="306"/>
      <c r="KWV469" s="306"/>
      <c r="KWW469" s="306"/>
      <c r="KWX469" s="306"/>
      <c r="KWY469" s="306"/>
      <c r="KWZ469" s="306"/>
      <c r="KXA469" s="306"/>
      <c r="KXB469" s="306"/>
      <c r="KXC469" s="306"/>
      <c r="KXD469" s="306"/>
      <c r="KXE469" s="306"/>
      <c r="KXF469" s="306"/>
      <c r="KXG469" s="306"/>
      <c r="KXH469" s="306"/>
      <c r="KXI469" s="306"/>
      <c r="KXJ469" s="306"/>
      <c r="KXK469" s="306"/>
      <c r="KXL469" s="306"/>
      <c r="KXM469" s="306"/>
      <c r="KXN469" s="306"/>
      <c r="KXO469" s="306"/>
      <c r="KXP469" s="306"/>
      <c r="KXQ469" s="306"/>
      <c r="KXR469" s="306"/>
      <c r="KXS469" s="306"/>
      <c r="KXT469" s="306"/>
      <c r="KXU469" s="306"/>
      <c r="KXV469" s="306"/>
      <c r="KXW469" s="306"/>
      <c r="KXX469" s="306"/>
      <c r="KXY469" s="306"/>
      <c r="KXZ469" s="306"/>
      <c r="KYA469" s="306"/>
      <c r="KYB469" s="306"/>
      <c r="KYC469" s="306"/>
      <c r="KYD469" s="306"/>
      <c r="KYE469" s="306"/>
      <c r="KYF469" s="306"/>
      <c r="KYG469" s="306"/>
      <c r="KYH469" s="306"/>
      <c r="KYI469" s="306"/>
      <c r="KYJ469" s="306"/>
      <c r="KYK469" s="306"/>
      <c r="KYL469" s="306"/>
      <c r="KYM469" s="306"/>
      <c r="KYN469" s="306"/>
      <c r="KYO469" s="306"/>
      <c r="KYP469" s="306"/>
      <c r="KYQ469" s="306"/>
      <c r="KYR469" s="306"/>
      <c r="KYS469" s="306"/>
      <c r="KYT469" s="306"/>
      <c r="KYU469" s="306"/>
      <c r="KYV469" s="306"/>
      <c r="KYW469" s="306"/>
      <c r="KYX469" s="306"/>
      <c r="KYY469" s="306"/>
      <c r="KYZ469" s="306"/>
      <c r="KZA469" s="306"/>
      <c r="KZB469" s="306"/>
      <c r="KZC469" s="306"/>
      <c r="KZD469" s="306"/>
      <c r="KZE469" s="306"/>
      <c r="KZF469" s="306"/>
      <c r="KZG469" s="306"/>
      <c r="KZH469" s="306"/>
      <c r="KZI469" s="306"/>
      <c r="KZJ469" s="306"/>
      <c r="KZK469" s="306"/>
      <c r="KZL469" s="306"/>
      <c r="KZM469" s="306"/>
      <c r="KZN469" s="306"/>
      <c r="KZO469" s="306"/>
      <c r="KZP469" s="306"/>
      <c r="KZQ469" s="306"/>
      <c r="KZR469" s="306"/>
      <c r="KZS469" s="306"/>
      <c r="KZT469" s="306"/>
      <c r="KZU469" s="306"/>
      <c r="KZV469" s="306"/>
      <c r="KZW469" s="306"/>
      <c r="KZX469" s="306"/>
      <c r="KZY469" s="306"/>
      <c r="KZZ469" s="306"/>
      <c r="LAA469" s="306"/>
      <c r="LAB469" s="306"/>
      <c r="LAC469" s="306"/>
      <c r="LAD469" s="306"/>
      <c r="LAE469" s="306"/>
      <c r="LAF469" s="306"/>
      <c r="LAG469" s="306"/>
      <c r="LAH469" s="306"/>
      <c r="LAI469" s="306"/>
      <c r="LAJ469" s="306"/>
      <c r="LAK469" s="306"/>
      <c r="LAL469" s="306"/>
      <c r="LAM469" s="306"/>
      <c r="LAN469" s="306"/>
      <c r="LAO469" s="306"/>
      <c r="LAP469" s="306"/>
      <c r="LAQ469" s="306"/>
      <c r="LAR469" s="306"/>
      <c r="LAS469" s="306"/>
      <c r="LAT469" s="306"/>
      <c r="LAU469" s="306"/>
      <c r="LAV469" s="306"/>
      <c r="LAW469" s="306"/>
      <c r="LAX469" s="306"/>
      <c r="LAY469" s="306"/>
      <c r="LAZ469" s="306"/>
      <c r="LBA469" s="306"/>
      <c r="LBB469" s="306"/>
      <c r="LBC469" s="306"/>
      <c r="LBD469" s="306"/>
      <c r="LBE469" s="306"/>
      <c r="LBF469" s="306"/>
      <c r="LBG469" s="306"/>
      <c r="LBH469" s="306"/>
      <c r="LBI469" s="306"/>
      <c r="LBJ469" s="306"/>
      <c r="LBK469" s="306"/>
      <c r="LBL469" s="306"/>
      <c r="LBM469" s="306"/>
      <c r="LBN469" s="306"/>
      <c r="LBO469" s="306"/>
      <c r="LBP469" s="306"/>
      <c r="LBQ469" s="306"/>
      <c r="LBR469" s="306"/>
      <c r="LBS469" s="306"/>
      <c r="LBT469" s="306"/>
      <c r="LBU469" s="306"/>
      <c r="LBV469" s="306"/>
      <c r="LBW469" s="306"/>
      <c r="LBX469" s="306"/>
      <c r="LBY469" s="306"/>
      <c r="LBZ469" s="306"/>
      <c r="LCA469" s="306"/>
      <c r="LCB469" s="306"/>
      <c r="LCC469" s="306"/>
      <c r="LCD469" s="306"/>
      <c r="LCE469" s="306"/>
      <c r="LCF469" s="306"/>
      <c r="LCG469" s="306"/>
      <c r="LCH469" s="306"/>
      <c r="LCI469" s="306"/>
      <c r="LCJ469" s="306"/>
      <c r="LCK469" s="306"/>
      <c r="LCL469" s="306"/>
      <c r="LCM469" s="306"/>
      <c r="LCN469" s="306"/>
      <c r="LCO469" s="306"/>
      <c r="LCP469" s="306"/>
      <c r="LCQ469" s="306"/>
      <c r="LCR469" s="306"/>
      <c r="LCS469" s="306"/>
      <c r="LCT469" s="306"/>
      <c r="LCU469" s="306"/>
      <c r="LCV469" s="306"/>
      <c r="LCW469" s="306"/>
      <c r="LCX469" s="306"/>
      <c r="LCY469" s="306"/>
      <c r="LCZ469" s="306"/>
      <c r="LDA469" s="306"/>
      <c r="LDB469" s="306"/>
      <c r="LDC469" s="306"/>
      <c r="LDD469" s="306"/>
      <c r="LDE469" s="306"/>
      <c r="LDF469" s="306"/>
      <c r="LDG469" s="306"/>
      <c r="LDH469" s="306"/>
      <c r="LDI469" s="306"/>
      <c r="LDJ469" s="306"/>
      <c r="LDK469" s="306"/>
      <c r="LDL469" s="306"/>
      <c r="LDM469" s="306"/>
      <c r="LDN469" s="306"/>
      <c r="LDO469" s="306"/>
      <c r="LDP469" s="306"/>
      <c r="LDQ469" s="306"/>
      <c r="LDR469" s="306"/>
      <c r="LDS469" s="306"/>
      <c r="LDT469" s="306"/>
      <c r="LDU469" s="306"/>
      <c r="LDV469" s="306"/>
      <c r="LDW469" s="306"/>
      <c r="LDX469" s="306"/>
      <c r="LDY469" s="306"/>
      <c r="LDZ469" s="306"/>
      <c r="LEA469" s="306"/>
      <c r="LEB469" s="306"/>
      <c r="LEC469" s="306"/>
      <c r="LED469" s="306"/>
      <c r="LEE469" s="306"/>
      <c r="LEF469" s="306"/>
      <c r="LEG469" s="306"/>
      <c r="LEH469" s="306"/>
      <c r="LEI469" s="306"/>
      <c r="LEJ469" s="306"/>
      <c r="LEK469" s="306"/>
      <c r="LEL469" s="306"/>
      <c r="LEM469" s="306"/>
      <c r="LEN469" s="306"/>
      <c r="LEO469" s="306"/>
      <c r="LEP469" s="306"/>
      <c r="LEQ469" s="306"/>
      <c r="LER469" s="306"/>
      <c r="LES469" s="306"/>
      <c r="LET469" s="306"/>
      <c r="LEU469" s="306"/>
      <c r="LEV469" s="306"/>
      <c r="LEW469" s="306"/>
      <c r="LEX469" s="306"/>
      <c r="LEY469" s="306"/>
      <c r="LEZ469" s="306"/>
      <c r="LFA469" s="306"/>
      <c r="LFB469" s="306"/>
      <c r="LFC469" s="306"/>
      <c r="LFD469" s="306"/>
      <c r="LFE469" s="306"/>
      <c r="LFF469" s="306"/>
      <c r="LFG469" s="306"/>
      <c r="LFH469" s="306"/>
      <c r="LFI469" s="306"/>
      <c r="LFJ469" s="306"/>
      <c r="LFK469" s="306"/>
      <c r="LFL469" s="306"/>
      <c r="LFM469" s="306"/>
      <c r="LFN469" s="306"/>
      <c r="LFO469" s="306"/>
      <c r="LFP469" s="306"/>
      <c r="LFQ469" s="306"/>
      <c r="LFR469" s="306"/>
      <c r="LFS469" s="306"/>
      <c r="LFT469" s="306"/>
      <c r="LFU469" s="306"/>
      <c r="LFV469" s="306"/>
      <c r="LFW469" s="306"/>
      <c r="LFX469" s="306"/>
      <c r="LFY469" s="306"/>
      <c r="LFZ469" s="306"/>
      <c r="LGA469" s="306"/>
      <c r="LGB469" s="306"/>
      <c r="LGC469" s="306"/>
      <c r="LGD469" s="306"/>
      <c r="LGE469" s="306"/>
      <c r="LGF469" s="306"/>
      <c r="LGG469" s="306"/>
      <c r="LGH469" s="306"/>
      <c r="LGI469" s="306"/>
      <c r="LGJ469" s="306"/>
      <c r="LGK469" s="306"/>
      <c r="LGL469" s="306"/>
      <c r="LGM469" s="306"/>
      <c r="LGN469" s="306"/>
      <c r="LGO469" s="306"/>
      <c r="LGP469" s="306"/>
      <c r="LGQ469" s="306"/>
      <c r="LGR469" s="306"/>
      <c r="LGS469" s="306"/>
      <c r="LGT469" s="306"/>
      <c r="LGU469" s="306"/>
      <c r="LGV469" s="306"/>
      <c r="LGW469" s="306"/>
      <c r="LGX469" s="306"/>
      <c r="LGY469" s="306"/>
      <c r="LGZ469" s="306"/>
      <c r="LHA469" s="306"/>
      <c r="LHB469" s="306"/>
      <c r="LHC469" s="306"/>
      <c r="LHD469" s="306"/>
      <c r="LHE469" s="306"/>
      <c r="LHF469" s="306"/>
      <c r="LHG469" s="306"/>
      <c r="LHH469" s="306"/>
      <c r="LHI469" s="306"/>
      <c r="LHJ469" s="306"/>
      <c r="LHK469" s="306"/>
      <c r="LHL469" s="306"/>
      <c r="LHM469" s="306"/>
      <c r="LHN469" s="306"/>
      <c r="LHO469" s="306"/>
      <c r="LHP469" s="306"/>
      <c r="LHQ469" s="306"/>
      <c r="LHR469" s="306"/>
      <c r="LHS469" s="306"/>
      <c r="LHT469" s="306"/>
      <c r="LHU469" s="306"/>
      <c r="LHV469" s="306"/>
      <c r="LHW469" s="306"/>
      <c r="LHX469" s="306"/>
      <c r="LHY469" s="306"/>
      <c r="LHZ469" s="306"/>
      <c r="LIA469" s="306"/>
      <c r="LIB469" s="306"/>
      <c r="LIC469" s="306"/>
      <c r="LID469" s="306"/>
      <c r="LIE469" s="306"/>
      <c r="LIF469" s="306"/>
      <c r="LIG469" s="306"/>
      <c r="LIH469" s="306"/>
      <c r="LII469" s="306"/>
      <c r="LIJ469" s="306"/>
      <c r="LIK469" s="306"/>
      <c r="LIL469" s="306"/>
      <c r="LIM469" s="306"/>
      <c r="LIN469" s="306"/>
      <c r="LIO469" s="306"/>
      <c r="LIP469" s="306"/>
      <c r="LIQ469" s="306"/>
      <c r="LIR469" s="306"/>
      <c r="LIS469" s="306"/>
      <c r="LIT469" s="306"/>
      <c r="LIU469" s="306"/>
      <c r="LIV469" s="306"/>
      <c r="LIW469" s="306"/>
      <c r="LIX469" s="306"/>
      <c r="LIY469" s="306"/>
      <c r="LIZ469" s="306"/>
      <c r="LJA469" s="306"/>
      <c r="LJB469" s="306"/>
      <c r="LJC469" s="306"/>
      <c r="LJD469" s="306"/>
      <c r="LJE469" s="306"/>
      <c r="LJF469" s="306"/>
      <c r="LJG469" s="306"/>
      <c r="LJH469" s="306"/>
      <c r="LJI469" s="306"/>
      <c r="LJJ469" s="306"/>
      <c r="LJK469" s="306"/>
      <c r="LJL469" s="306"/>
      <c r="LJM469" s="306"/>
      <c r="LJN469" s="306"/>
      <c r="LJO469" s="306"/>
      <c r="LJP469" s="306"/>
      <c r="LJQ469" s="306"/>
      <c r="LJR469" s="306"/>
      <c r="LJS469" s="306"/>
      <c r="LJT469" s="306"/>
      <c r="LJU469" s="306"/>
      <c r="LJV469" s="306"/>
      <c r="LJW469" s="306"/>
      <c r="LJX469" s="306"/>
      <c r="LJY469" s="306"/>
      <c r="LJZ469" s="306"/>
      <c r="LKA469" s="306"/>
      <c r="LKB469" s="306"/>
      <c r="LKC469" s="306"/>
      <c r="LKD469" s="306"/>
      <c r="LKE469" s="306"/>
      <c r="LKF469" s="306"/>
      <c r="LKG469" s="306"/>
      <c r="LKH469" s="306"/>
      <c r="LKI469" s="306"/>
      <c r="LKJ469" s="306"/>
      <c r="LKK469" s="306"/>
      <c r="LKL469" s="306"/>
      <c r="LKM469" s="306"/>
      <c r="LKN469" s="306"/>
      <c r="LKO469" s="306"/>
      <c r="LKP469" s="306"/>
      <c r="LKQ469" s="306"/>
      <c r="LKR469" s="306"/>
      <c r="LKS469" s="306"/>
      <c r="LKT469" s="306"/>
      <c r="LKU469" s="306"/>
      <c r="LKV469" s="306"/>
      <c r="LKW469" s="306"/>
      <c r="LKX469" s="306"/>
      <c r="LKY469" s="306"/>
      <c r="LKZ469" s="306"/>
      <c r="LLA469" s="306"/>
      <c r="LLB469" s="306"/>
      <c r="LLC469" s="306"/>
      <c r="LLD469" s="306"/>
      <c r="LLE469" s="306"/>
      <c r="LLF469" s="306"/>
      <c r="LLG469" s="306"/>
      <c r="LLH469" s="306"/>
      <c r="LLI469" s="306"/>
      <c r="LLJ469" s="306"/>
      <c r="LLK469" s="306"/>
      <c r="LLL469" s="306"/>
      <c r="LLM469" s="306"/>
      <c r="LLN469" s="306"/>
      <c r="LLO469" s="306"/>
      <c r="LLP469" s="306"/>
      <c r="LLQ469" s="306"/>
      <c r="LLR469" s="306"/>
      <c r="LLS469" s="306"/>
      <c r="LLT469" s="306"/>
      <c r="LLU469" s="306"/>
      <c r="LLV469" s="306"/>
      <c r="LLW469" s="306"/>
      <c r="LLX469" s="306"/>
      <c r="LLY469" s="306"/>
      <c r="LLZ469" s="306"/>
      <c r="LMA469" s="306"/>
      <c r="LMB469" s="306"/>
      <c r="LMC469" s="306"/>
      <c r="LMD469" s="306"/>
      <c r="LME469" s="306"/>
      <c r="LMF469" s="306"/>
      <c r="LMG469" s="306"/>
      <c r="LMH469" s="306"/>
      <c r="LMI469" s="306"/>
      <c r="LMJ469" s="306"/>
      <c r="LMK469" s="306"/>
      <c r="LML469" s="306"/>
      <c r="LMM469" s="306"/>
      <c r="LMN469" s="306"/>
      <c r="LMO469" s="306"/>
      <c r="LMP469" s="306"/>
      <c r="LMQ469" s="306"/>
      <c r="LMR469" s="306"/>
      <c r="LMS469" s="306"/>
      <c r="LMT469" s="306"/>
      <c r="LMU469" s="306"/>
      <c r="LMV469" s="306"/>
      <c r="LMW469" s="306"/>
      <c r="LMX469" s="306"/>
      <c r="LMY469" s="306"/>
      <c r="LMZ469" s="306"/>
      <c r="LNA469" s="306"/>
      <c r="LNB469" s="306"/>
      <c r="LNC469" s="306"/>
      <c r="LND469" s="306"/>
      <c r="LNE469" s="306"/>
      <c r="LNF469" s="306"/>
      <c r="LNG469" s="306"/>
      <c r="LNH469" s="306"/>
      <c r="LNI469" s="306"/>
      <c r="LNJ469" s="306"/>
      <c r="LNK469" s="306"/>
      <c r="LNL469" s="306"/>
      <c r="LNM469" s="306"/>
      <c r="LNN469" s="306"/>
      <c r="LNO469" s="306"/>
      <c r="LNP469" s="306"/>
      <c r="LNQ469" s="306"/>
      <c r="LNR469" s="306"/>
      <c r="LNS469" s="306"/>
      <c r="LNT469" s="306"/>
      <c r="LNU469" s="306"/>
      <c r="LNV469" s="306"/>
      <c r="LNW469" s="306"/>
      <c r="LNX469" s="306"/>
      <c r="LNY469" s="306"/>
      <c r="LNZ469" s="306"/>
      <c r="LOA469" s="306"/>
      <c r="LOB469" s="306"/>
      <c r="LOC469" s="306"/>
      <c r="LOD469" s="306"/>
      <c r="LOE469" s="306"/>
      <c r="LOF469" s="306"/>
      <c r="LOG469" s="306"/>
      <c r="LOH469" s="306"/>
      <c r="LOI469" s="306"/>
      <c r="LOJ469" s="306"/>
      <c r="LOK469" s="306"/>
      <c r="LOL469" s="306"/>
      <c r="LOM469" s="306"/>
      <c r="LON469" s="306"/>
      <c r="LOO469" s="306"/>
      <c r="LOP469" s="306"/>
      <c r="LOQ469" s="306"/>
      <c r="LOR469" s="306"/>
      <c r="LOS469" s="306"/>
      <c r="LOT469" s="306"/>
      <c r="LOU469" s="306"/>
      <c r="LOV469" s="306"/>
      <c r="LOW469" s="306"/>
      <c r="LOX469" s="306"/>
      <c r="LOY469" s="306"/>
      <c r="LOZ469" s="306"/>
      <c r="LPA469" s="306"/>
      <c r="LPB469" s="306"/>
      <c r="LPC469" s="306"/>
      <c r="LPD469" s="306"/>
      <c r="LPE469" s="306"/>
      <c r="LPF469" s="306"/>
      <c r="LPG469" s="306"/>
      <c r="LPH469" s="306"/>
      <c r="LPI469" s="306"/>
      <c r="LPJ469" s="306"/>
      <c r="LPK469" s="306"/>
      <c r="LPL469" s="306"/>
      <c r="LPM469" s="306"/>
      <c r="LPN469" s="306"/>
      <c r="LPO469" s="306"/>
      <c r="LPP469" s="306"/>
      <c r="LPQ469" s="306"/>
      <c r="LPR469" s="306"/>
      <c r="LPS469" s="306"/>
      <c r="LPT469" s="306"/>
      <c r="LPU469" s="306"/>
      <c r="LPV469" s="306"/>
      <c r="LPW469" s="306"/>
      <c r="LPX469" s="306"/>
      <c r="LPY469" s="306"/>
      <c r="LPZ469" s="306"/>
      <c r="LQA469" s="306"/>
      <c r="LQB469" s="306"/>
      <c r="LQC469" s="306"/>
      <c r="LQD469" s="306"/>
      <c r="LQE469" s="306"/>
      <c r="LQF469" s="306"/>
      <c r="LQG469" s="306"/>
      <c r="LQH469" s="306"/>
      <c r="LQI469" s="306"/>
      <c r="LQJ469" s="306"/>
      <c r="LQK469" s="306"/>
      <c r="LQL469" s="306"/>
      <c r="LQM469" s="306"/>
      <c r="LQN469" s="306"/>
      <c r="LQO469" s="306"/>
      <c r="LQP469" s="306"/>
      <c r="LQQ469" s="306"/>
      <c r="LQR469" s="306"/>
      <c r="LQS469" s="306"/>
      <c r="LQT469" s="306"/>
      <c r="LQU469" s="306"/>
      <c r="LQV469" s="306"/>
      <c r="LQW469" s="306"/>
      <c r="LQX469" s="306"/>
      <c r="LQY469" s="306"/>
      <c r="LQZ469" s="306"/>
      <c r="LRA469" s="306"/>
      <c r="LRB469" s="306"/>
      <c r="LRC469" s="306"/>
      <c r="LRD469" s="306"/>
      <c r="LRE469" s="306"/>
      <c r="LRF469" s="306"/>
      <c r="LRG469" s="306"/>
      <c r="LRH469" s="306"/>
      <c r="LRI469" s="306"/>
      <c r="LRJ469" s="306"/>
      <c r="LRK469" s="306"/>
      <c r="LRL469" s="306"/>
      <c r="LRM469" s="306"/>
      <c r="LRN469" s="306"/>
      <c r="LRO469" s="306"/>
      <c r="LRP469" s="306"/>
      <c r="LRQ469" s="306"/>
      <c r="LRR469" s="306"/>
      <c r="LRS469" s="306"/>
      <c r="LRT469" s="306"/>
      <c r="LRU469" s="306"/>
      <c r="LRV469" s="306"/>
      <c r="LRW469" s="306"/>
      <c r="LRX469" s="306"/>
      <c r="LRY469" s="306"/>
      <c r="LRZ469" s="306"/>
      <c r="LSA469" s="306"/>
      <c r="LSB469" s="306"/>
      <c r="LSC469" s="306"/>
      <c r="LSD469" s="306"/>
      <c r="LSE469" s="306"/>
      <c r="LSF469" s="306"/>
      <c r="LSG469" s="306"/>
      <c r="LSH469" s="306"/>
      <c r="LSI469" s="306"/>
      <c r="LSJ469" s="306"/>
      <c r="LSK469" s="306"/>
      <c r="LSL469" s="306"/>
      <c r="LSM469" s="306"/>
      <c r="LSN469" s="306"/>
      <c r="LSO469" s="306"/>
      <c r="LSP469" s="306"/>
      <c r="LSQ469" s="306"/>
      <c r="LSR469" s="306"/>
      <c r="LSS469" s="306"/>
      <c r="LST469" s="306"/>
      <c r="LSU469" s="306"/>
      <c r="LSV469" s="306"/>
      <c r="LSW469" s="306"/>
      <c r="LSX469" s="306"/>
      <c r="LSY469" s="306"/>
      <c r="LSZ469" s="306"/>
      <c r="LTA469" s="306"/>
      <c r="LTB469" s="306"/>
      <c r="LTC469" s="306"/>
      <c r="LTD469" s="306"/>
      <c r="LTE469" s="306"/>
      <c r="LTF469" s="306"/>
      <c r="LTG469" s="306"/>
      <c r="LTH469" s="306"/>
      <c r="LTI469" s="306"/>
      <c r="LTJ469" s="306"/>
      <c r="LTK469" s="306"/>
      <c r="LTL469" s="306"/>
      <c r="LTM469" s="306"/>
      <c r="LTN469" s="306"/>
      <c r="LTO469" s="306"/>
      <c r="LTP469" s="306"/>
      <c r="LTQ469" s="306"/>
      <c r="LTR469" s="306"/>
      <c r="LTS469" s="306"/>
      <c r="LTT469" s="306"/>
      <c r="LTU469" s="306"/>
      <c r="LTV469" s="306"/>
      <c r="LTW469" s="306"/>
      <c r="LTX469" s="306"/>
      <c r="LTY469" s="306"/>
      <c r="LTZ469" s="306"/>
      <c r="LUA469" s="306"/>
      <c r="LUB469" s="306"/>
      <c r="LUC469" s="306"/>
      <c r="LUD469" s="306"/>
      <c r="LUE469" s="306"/>
      <c r="LUF469" s="306"/>
      <c r="LUG469" s="306"/>
      <c r="LUH469" s="306"/>
      <c r="LUI469" s="306"/>
      <c r="LUJ469" s="306"/>
      <c r="LUK469" s="306"/>
      <c r="LUL469" s="306"/>
      <c r="LUM469" s="306"/>
      <c r="LUN469" s="306"/>
      <c r="LUO469" s="306"/>
      <c r="LUP469" s="306"/>
      <c r="LUQ469" s="306"/>
      <c r="LUR469" s="306"/>
      <c r="LUS469" s="306"/>
      <c r="LUT469" s="306"/>
      <c r="LUU469" s="306"/>
      <c r="LUV469" s="306"/>
      <c r="LUW469" s="306"/>
      <c r="LUX469" s="306"/>
      <c r="LUY469" s="306"/>
      <c r="LUZ469" s="306"/>
      <c r="LVA469" s="306"/>
      <c r="LVB469" s="306"/>
      <c r="LVC469" s="306"/>
      <c r="LVD469" s="306"/>
      <c r="LVE469" s="306"/>
      <c r="LVF469" s="306"/>
      <c r="LVG469" s="306"/>
      <c r="LVH469" s="306"/>
      <c r="LVI469" s="306"/>
      <c r="LVJ469" s="306"/>
      <c r="LVK469" s="306"/>
      <c r="LVL469" s="306"/>
      <c r="LVM469" s="306"/>
      <c r="LVN469" s="306"/>
      <c r="LVO469" s="306"/>
      <c r="LVP469" s="306"/>
      <c r="LVQ469" s="306"/>
      <c r="LVR469" s="306"/>
      <c r="LVS469" s="306"/>
      <c r="LVT469" s="306"/>
      <c r="LVU469" s="306"/>
      <c r="LVV469" s="306"/>
      <c r="LVW469" s="306"/>
      <c r="LVX469" s="306"/>
      <c r="LVY469" s="306"/>
      <c r="LVZ469" s="306"/>
      <c r="LWA469" s="306"/>
      <c r="LWB469" s="306"/>
      <c r="LWC469" s="306"/>
      <c r="LWD469" s="306"/>
      <c r="LWE469" s="306"/>
      <c r="LWF469" s="306"/>
      <c r="LWG469" s="306"/>
      <c r="LWH469" s="306"/>
      <c r="LWI469" s="306"/>
      <c r="LWJ469" s="306"/>
      <c r="LWK469" s="306"/>
      <c r="LWL469" s="306"/>
      <c r="LWM469" s="306"/>
      <c r="LWN469" s="306"/>
      <c r="LWO469" s="306"/>
      <c r="LWP469" s="306"/>
      <c r="LWQ469" s="306"/>
      <c r="LWR469" s="306"/>
      <c r="LWS469" s="306"/>
      <c r="LWT469" s="306"/>
      <c r="LWU469" s="306"/>
      <c r="LWV469" s="306"/>
      <c r="LWW469" s="306"/>
      <c r="LWX469" s="306"/>
      <c r="LWY469" s="306"/>
      <c r="LWZ469" s="306"/>
      <c r="LXA469" s="306"/>
      <c r="LXB469" s="306"/>
      <c r="LXC469" s="306"/>
      <c r="LXD469" s="306"/>
      <c r="LXE469" s="306"/>
      <c r="LXF469" s="306"/>
      <c r="LXG469" s="306"/>
      <c r="LXH469" s="306"/>
      <c r="LXI469" s="306"/>
      <c r="LXJ469" s="306"/>
      <c r="LXK469" s="306"/>
      <c r="LXL469" s="306"/>
      <c r="LXM469" s="306"/>
      <c r="LXN469" s="306"/>
      <c r="LXO469" s="306"/>
      <c r="LXP469" s="306"/>
      <c r="LXQ469" s="306"/>
      <c r="LXR469" s="306"/>
      <c r="LXS469" s="306"/>
      <c r="LXT469" s="306"/>
      <c r="LXU469" s="306"/>
      <c r="LXV469" s="306"/>
      <c r="LXW469" s="306"/>
      <c r="LXX469" s="306"/>
      <c r="LXY469" s="306"/>
      <c r="LXZ469" s="306"/>
      <c r="LYA469" s="306"/>
      <c r="LYB469" s="306"/>
      <c r="LYC469" s="306"/>
      <c r="LYD469" s="306"/>
      <c r="LYE469" s="306"/>
      <c r="LYF469" s="306"/>
      <c r="LYG469" s="306"/>
      <c r="LYH469" s="306"/>
      <c r="LYI469" s="306"/>
      <c r="LYJ469" s="306"/>
      <c r="LYK469" s="306"/>
      <c r="LYL469" s="306"/>
      <c r="LYM469" s="306"/>
      <c r="LYN469" s="306"/>
      <c r="LYO469" s="306"/>
      <c r="LYP469" s="306"/>
      <c r="LYQ469" s="306"/>
      <c r="LYR469" s="306"/>
      <c r="LYS469" s="306"/>
      <c r="LYT469" s="306"/>
      <c r="LYU469" s="306"/>
      <c r="LYV469" s="306"/>
      <c r="LYW469" s="306"/>
      <c r="LYX469" s="306"/>
      <c r="LYY469" s="306"/>
      <c r="LYZ469" s="306"/>
      <c r="LZA469" s="306"/>
      <c r="LZB469" s="306"/>
      <c r="LZC469" s="306"/>
      <c r="LZD469" s="306"/>
      <c r="LZE469" s="306"/>
      <c r="LZF469" s="306"/>
      <c r="LZG469" s="306"/>
      <c r="LZH469" s="306"/>
      <c r="LZI469" s="306"/>
      <c r="LZJ469" s="306"/>
      <c r="LZK469" s="306"/>
      <c r="LZL469" s="306"/>
      <c r="LZM469" s="306"/>
      <c r="LZN469" s="306"/>
      <c r="LZO469" s="306"/>
      <c r="LZP469" s="306"/>
      <c r="LZQ469" s="306"/>
      <c r="LZR469" s="306"/>
      <c r="LZS469" s="306"/>
      <c r="LZT469" s="306"/>
      <c r="LZU469" s="306"/>
      <c r="LZV469" s="306"/>
      <c r="LZW469" s="306"/>
      <c r="LZX469" s="306"/>
      <c r="LZY469" s="306"/>
      <c r="LZZ469" s="306"/>
      <c r="MAA469" s="306"/>
      <c r="MAB469" s="306"/>
      <c r="MAC469" s="306"/>
      <c r="MAD469" s="306"/>
      <c r="MAE469" s="306"/>
      <c r="MAF469" s="306"/>
      <c r="MAG469" s="306"/>
      <c r="MAH469" s="306"/>
      <c r="MAI469" s="306"/>
      <c r="MAJ469" s="306"/>
      <c r="MAK469" s="306"/>
      <c r="MAL469" s="306"/>
      <c r="MAM469" s="306"/>
      <c r="MAN469" s="306"/>
      <c r="MAO469" s="306"/>
      <c r="MAP469" s="306"/>
      <c r="MAQ469" s="306"/>
      <c r="MAR469" s="306"/>
      <c r="MAS469" s="306"/>
      <c r="MAT469" s="306"/>
      <c r="MAU469" s="306"/>
      <c r="MAV469" s="306"/>
      <c r="MAW469" s="306"/>
      <c r="MAX469" s="306"/>
      <c r="MAY469" s="306"/>
      <c r="MAZ469" s="306"/>
      <c r="MBA469" s="306"/>
      <c r="MBB469" s="306"/>
      <c r="MBC469" s="306"/>
      <c r="MBD469" s="306"/>
      <c r="MBE469" s="306"/>
      <c r="MBF469" s="306"/>
      <c r="MBG469" s="306"/>
      <c r="MBH469" s="306"/>
      <c r="MBI469" s="306"/>
      <c r="MBJ469" s="306"/>
      <c r="MBK469" s="306"/>
      <c r="MBL469" s="306"/>
      <c r="MBM469" s="306"/>
      <c r="MBN469" s="306"/>
      <c r="MBO469" s="306"/>
      <c r="MBP469" s="306"/>
      <c r="MBQ469" s="306"/>
      <c r="MBR469" s="306"/>
      <c r="MBS469" s="306"/>
      <c r="MBT469" s="306"/>
      <c r="MBU469" s="306"/>
      <c r="MBV469" s="306"/>
      <c r="MBW469" s="306"/>
      <c r="MBX469" s="306"/>
      <c r="MBY469" s="306"/>
      <c r="MBZ469" s="306"/>
      <c r="MCA469" s="306"/>
      <c r="MCB469" s="306"/>
      <c r="MCC469" s="306"/>
      <c r="MCD469" s="306"/>
      <c r="MCE469" s="306"/>
      <c r="MCF469" s="306"/>
      <c r="MCG469" s="306"/>
      <c r="MCH469" s="306"/>
      <c r="MCI469" s="306"/>
      <c r="MCJ469" s="306"/>
      <c r="MCK469" s="306"/>
      <c r="MCL469" s="306"/>
      <c r="MCM469" s="306"/>
      <c r="MCN469" s="306"/>
      <c r="MCO469" s="306"/>
      <c r="MCP469" s="306"/>
      <c r="MCQ469" s="306"/>
      <c r="MCR469" s="306"/>
      <c r="MCS469" s="306"/>
      <c r="MCT469" s="306"/>
      <c r="MCU469" s="306"/>
      <c r="MCV469" s="306"/>
      <c r="MCW469" s="306"/>
      <c r="MCX469" s="306"/>
      <c r="MCY469" s="306"/>
      <c r="MCZ469" s="306"/>
      <c r="MDA469" s="306"/>
      <c r="MDB469" s="306"/>
      <c r="MDC469" s="306"/>
      <c r="MDD469" s="306"/>
      <c r="MDE469" s="306"/>
      <c r="MDF469" s="306"/>
      <c r="MDG469" s="306"/>
      <c r="MDH469" s="306"/>
      <c r="MDI469" s="306"/>
      <c r="MDJ469" s="306"/>
      <c r="MDK469" s="306"/>
      <c r="MDL469" s="306"/>
      <c r="MDM469" s="306"/>
      <c r="MDN469" s="306"/>
      <c r="MDO469" s="306"/>
      <c r="MDP469" s="306"/>
      <c r="MDQ469" s="306"/>
      <c r="MDR469" s="306"/>
      <c r="MDS469" s="306"/>
      <c r="MDT469" s="306"/>
      <c r="MDU469" s="306"/>
      <c r="MDV469" s="306"/>
      <c r="MDW469" s="306"/>
      <c r="MDX469" s="306"/>
      <c r="MDY469" s="306"/>
      <c r="MDZ469" s="306"/>
      <c r="MEA469" s="306"/>
      <c r="MEB469" s="306"/>
      <c r="MEC469" s="306"/>
      <c r="MED469" s="306"/>
      <c r="MEE469" s="306"/>
      <c r="MEF469" s="306"/>
      <c r="MEG469" s="306"/>
      <c r="MEH469" s="306"/>
      <c r="MEI469" s="306"/>
      <c r="MEJ469" s="306"/>
      <c r="MEK469" s="306"/>
      <c r="MEL469" s="306"/>
      <c r="MEM469" s="306"/>
      <c r="MEN469" s="306"/>
      <c r="MEO469" s="306"/>
      <c r="MEP469" s="306"/>
      <c r="MEQ469" s="306"/>
      <c r="MER469" s="306"/>
      <c r="MES469" s="306"/>
      <c r="MET469" s="306"/>
      <c r="MEU469" s="306"/>
      <c r="MEV469" s="306"/>
      <c r="MEW469" s="306"/>
      <c r="MEX469" s="306"/>
      <c r="MEY469" s="306"/>
      <c r="MEZ469" s="306"/>
      <c r="MFA469" s="306"/>
      <c r="MFB469" s="306"/>
      <c r="MFC469" s="306"/>
      <c r="MFD469" s="306"/>
      <c r="MFE469" s="306"/>
      <c r="MFF469" s="306"/>
      <c r="MFG469" s="306"/>
      <c r="MFH469" s="306"/>
      <c r="MFI469" s="306"/>
      <c r="MFJ469" s="306"/>
      <c r="MFK469" s="306"/>
      <c r="MFL469" s="306"/>
      <c r="MFM469" s="306"/>
      <c r="MFN469" s="306"/>
      <c r="MFO469" s="306"/>
      <c r="MFP469" s="306"/>
      <c r="MFQ469" s="306"/>
      <c r="MFR469" s="306"/>
      <c r="MFS469" s="306"/>
      <c r="MFT469" s="306"/>
      <c r="MFU469" s="306"/>
      <c r="MFV469" s="306"/>
      <c r="MFW469" s="306"/>
      <c r="MFX469" s="306"/>
      <c r="MFY469" s="306"/>
      <c r="MFZ469" s="306"/>
      <c r="MGA469" s="306"/>
      <c r="MGB469" s="306"/>
      <c r="MGC469" s="306"/>
      <c r="MGD469" s="306"/>
      <c r="MGE469" s="306"/>
      <c r="MGF469" s="306"/>
      <c r="MGG469" s="306"/>
      <c r="MGH469" s="306"/>
      <c r="MGI469" s="306"/>
      <c r="MGJ469" s="306"/>
      <c r="MGK469" s="306"/>
      <c r="MGL469" s="306"/>
      <c r="MGM469" s="306"/>
      <c r="MGN469" s="306"/>
      <c r="MGO469" s="306"/>
      <c r="MGP469" s="306"/>
      <c r="MGQ469" s="306"/>
      <c r="MGR469" s="306"/>
      <c r="MGS469" s="306"/>
      <c r="MGT469" s="306"/>
      <c r="MGU469" s="306"/>
      <c r="MGV469" s="306"/>
      <c r="MGW469" s="306"/>
      <c r="MGX469" s="306"/>
      <c r="MGY469" s="306"/>
      <c r="MGZ469" s="306"/>
      <c r="MHA469" s="306"/>
      <c r="MHB469" s="306"/>
      <c r="MHC469" s="306"/>
      <c r="MHD469" s="306"/>
      <c r="MHE469" s="306"/>
      <c r="MHF469" s="306"/>
      <c r="MHG469" s="306"/>
      <c r="MHH469" s="306"/>
      <c r="MHI469" s="306"/>
      <c r="MHJ469" s="306"/>
      <c r="MHK469" s="306"/>
      <c r="MHL469" s="306"/>
      <c r="MHM469" s="306"/>
      <c r="MHN469" s="306"/>
      <c r="MHO469" s="306"/>
      <c r="MHP469" s="306"/>
      <c r="MHQ469" s="306"/>
      <c r="MHR469" s="306"/>
      <c r="MHS469" s="306"/>
      <c r="MHT469" s="306"/>
      <c r="MHU469" s="306"/>
      <c r="MHV469" s="306"/>
      <c r="MHW469" s="306"/>
      <c r="MHX469" s="306"/>
      <c r="MHY469" s="306"/>
      <c r="MHZ469" s="306"/>
      <c r="MIA469" s="306"/>
      <c r="MIB469" s="306"/>
      <c r="MIC469" s="306"/>
      <c r="MID469" s="306"/>
      <c r="MIE469" s="306"/>
      <c r="MIF469" s="306"/>
      <c r="MIG469" s="306"/>
      <c r="MIH469" s="306"/>
      <c r="MII469" s="306"/>
      <c r="MIJ469" s="306"/>
      <c r="MIK469" s="306"/>
      <c r="MIL469" s="306"/>
      <c r="MIM469" s="306"/>
      <c r="MIN469" s="306"/>
      <c r="MIO469" s="306"/>
      <c r="MIP469" s="306"/>
      <c r="MIQ469" s="306"/>
      <c r="MIR469" s="306"/>
      <c r="MIS469" s="306"/>
      <c r="MIT469" s="306"/>
      <c r="MIU469" s="306"/>
      <c r="MIV469" s="306"/>
      <c r="MIW469" s="306"/>
      <c r="MIX469" s="306"/>
      <c r="MIY469" s="306"/>
      <c r="MIZ469" s="306"/>
      <c r="MJA469" s="306"/>
      <c r="MJB469" s="306"/>
      <c r="MJC469" s="306"/>
      <c r="MJD469" s="306"/>
      <c r="MJE469" s="306"/>
      <c r="MJF469" s="306"/>
      <c r="MJG469" s="306"/>
      <c r="MJH469" s="306"/>
      <c r="MJI469" s="306"/>
      <c r="MJJ469" s="306"/>
      <c r="MJK469" s="306"/>
      <c r="MJL469" s="306"/>
      <c r="MJM469" s="306"/>
      <c r="MJN469" s="306"/>
      <c r="MJO469" s="306"/>
      <c r="MJP469" s="306"/>
      <c r="MJQ469" s="306"/>
      <c r="MJR469" s="306"/>
      <c r="MJS469" s="306"/>
      <c r="MJT469" s="306"/>
      <c r="MJU469" s="306"/>
      <c r="MJV469" s="306"/>
      <c r="MJW469" s="306"/>
      <c r="MJX469" s="306"/>
      <c r="MJY469" s="306"/>
      <c r="MJZ469" s="306"/>
      <c r="MKA469" s="306"/>
      <c r="MKB469" s="306"/>
      <c r="MKC469" s="306"/>
      <c r="MKD469" s="306"/>
      <c r="MKE469" s="306"/>
      <c r="MKF469" s="306"/>
      <c r="MKG469" s="306"/>
      <c r="MKH469" s="306"/>
      <c r="MKI469" s="306"/>
      <c r="MKJ469" s="306"/>
      <c r="MKK469" s="306"/>
      <c r="MKL469" s="306"/>
      <c r="MKM469" s="306"/>
      <c r="MKN469" s="306"/>
      <c r="MKO469" s="306"/>
      <c r="MKP469" s="306"/>
      <c r="MKQ469" s="306"/>
      <c r="MKR469" s="306"/>
      <c r="MKS469" s="306"/>
      <c r="MKT469" s="306"/>
      <c r="MKU469" s="306"/>
      <c r="MKV469" s="306"/>
      <c r="MKW469" s="306"/>
      <c r="MKX469" s="306"/>
      <c r="MKY469" s="306"/>
      <c r="MKZ469" s="306"/>
      <c r="MLA469" s="306"/>
      <c r="MLB469" s="306"/>
      <c r="MLC469" s="306"/>
      <c r="MLD469" s="306"/>
      <c r="MLE469" s="306"/>
      <c r="MLF469" s="306"/>
      <c r="MLG469" s="306"/>
      <c r="MLH469" s="306"/>
      <c r="MLI469" s="306"/>
      <c r="MLJ469" s="306"/>
      <c r="MLK469" s="306"/>
      <c r="MLL469" s="306"/>
      <c r="MLM469" s="306"/>
      <c r="MLN469" s="306"/>
      <c r="MLO469" s="306"/>
      <c r="MLP469" s="306"/>
      <c r="MLQ469" s="306"/>
      <c r="MLR469" s="306"/>
      <c r="MLS469" s="306"/>
      <c r="MLT469" s="306"/>
      <c r="MLU469" s="306"/>
      <c r="MLV469" s="306"/>
      <c r="MLW469" s="306"/>
      <c r="MLX469" s="306"/>
      <c r="MLY469" s="306"/>
      <c r="MLZ469" s="306"/>
      <c r="MMA469" s="306"/>
      <c r="MMB469" s="306"/>
      <c r="MMC469" s="306"/>
      <c r="MMD469" s="306"/>
      <c r="MME469" s="306"/>
      <c r="MMF469" s="306"/>
      <c r="MMG469" s="306"/>
      <c r="MMH469" s="306"/>
      <c r="MMI469" s="306"/>
      <c r="MMJ469" s="306"/>
      <c r="MMK469" s="306"/>
      <c r="MML469" s="306"/>
      <c r="MMM469" s="306"/>
      <c r="MMN469" s="306"/>
      <c r="MMO469" s="306"/>
      <c r="MMP469" s="306"/>
      <c r="MMQ469" s="306"/>
      <c r="MMR469" s="306"/>
      <c r="MMS469" s="306"/>
      <c r="MMT469" s="306"/>
      <c r="MMU469" s="306"/>
      <c r="MMV469" s="306"/>
      <c r="MMW469" s="306"/>
      <c r="MMX469" s="306"/>
      <c r="MMY469" s="306"/>
      <c r="MMZ469" s="306"/>
      <c r="MNA469" s="306"/>
      <c r="MNB469" s="306"/>
      <c r="MNC469" s="306"/>
      <c r="MND469" s="306"/>
      <c r="MNE469" s="306"/>
      <c r="MNF469" s="306"/>
      <c r="MNG469" s="306"/>
      <c r="MNH469" s="306"/>
      <c r="MNI469" s="306"/>
      <c r="MNJ469" s="306"/>
      <c r="MNK469" s="306"/>
      <c r="MNL469" s="306"/>
      <c r="MNM469" s="306"/>
      <c r="MNN469" s="306"/>
      <c r="MNO469" s="306"/>
      <c r="MNP469" s="306"/>
      <c r="MNQ469" s="306"/>
      <c r="MNR469" s="306"/>
      <c r="MNS469" s="306"/>
      <c r="MNT469" s="306"/>
      <c r="MNU469" s="306"/>
      <c r="MNV469" s="306"/>
      <c r="MNW469" s="306"/>
      <c r="MNX469" s="306"/>
      <c r="MNY469" s="306"/>
      <c r="MNZ469" s="306"/>
      <c r="MOA469" s="306"/>
      <c r="MOB469" s="306"/>
      <c r="MOC469" s="306"/>
      <c r="MOD469" s="306"/>
      <c r="MOE469" s="306"/>
      <c r="MOF469" s="306"/>
      <c r="MOG469" s="306"/>
      <c r="MOH469" s="306"/>
      <c r="MOI469" s="306"/>
      <c r="MOJ469" s="306"/>
      <c r="MOK469" s="306"/>
      <c r="MOL469" s="306"/>
      <c r="MOM469" s="306"/>
      <c r="MON469" s="306"/>
      <c r="MOO469" s="306"/>
      <c r="MOP469" s="306"/>
      <c r="MOQ469" s="306"/>
      <c r="MOR469" s="306"/>
      <c r="MOS469" s="306"/>
      <c r="MOT469" s="306"/>
      <c r="MOU469" s="306"/>
      <c r="MOV469" s="306"/>
      <c r="MOW469" s="306"/>
      <c r="MOX469" s="306"/>
      <c r="MOY469" s="306"/>
      <c r="MOZ469" s="306"/>
      <c r="MPA469" s="306"/>
      <c r="MPB469" s="306"/>
      <c r="MPC469" s="306"/>
      <c r="MPD469" s="306"/>
      <c r="MPE469" s="306"/>
      <c r="MPF469" s="306"/>
      <c r="MPG469" s="306"/>
      <c r="MPH469" s="306"/>
      <c r="MPI469" s="306"/>
      <c r="MPJ469" s="306"/>
      <c r="MPK469" s="306"/>
      <c r="MPL469" s="306"/>
      <c r="MPM469" s="306"/>
      <c r="MPN469" s="306"/>
      <c r="MPO469" s="306"/>
      <c r="MPP469" s="306"/>
      <c r="MPQ469" s="306"/>
      <c r="MPR469" s="306"/>
      <c r="MPS469" s="306"/>
      <c r="MPT469" s="306"/>
      <c r="MPU469" s="306"/>
      <c r="MPV469" s="306"/>
      <c r="MPW469" s="306"/>
      <c r="MPX469" s="306"/>
      <c r="MPY469" s="306"/>
      <c r="MPZ469" s="306"/>
      <c r="MQA469" s="306"/>
      <c r="MQB469" s="306"/>
      <c r="MQC469" s="306"/>
      <c r="MQD469" s="306"/>
      <c r="MQE469" s="306"/>
      <c r="MQF469" s="306"/>
      <c r="MQG469" s="306"/>
      <c r="MQH469" s="306"/>
      <c r="MQI469" s="306"/>
      <c r="MQJ469" s="306"/>
      <c r="MQK469" s="306"/>
      <c r="MQL469" s="306"/>
      <c r="MQM469" s="306"/>
      <c r="MQN469" s="306"/>
      <c r="MQO469" s="306"/>
      <c r="MQP469" s="306"/>
      <c r="MQQ469" s="306"/>
      <c r="MQR469" s="306"/>
      <c r="MQS469" s="306"/>
      <c r="MQT469" s="306"/>
      <c r="MQU469" s="306"/>
      <c r="MQV469" s="306"/>
      <c r="MQW469" s="306"/>
      <c r="MQX469" s="306"/>
      <c r="MQY469" s="306"/>
      <c r="MQZ469" s="306"/>
      <c r="MRA469" s="306"/>
      <c r="MRB469" s="306"/>
      <c r="MRC469" s="306"/>
      <c r="MRD469" s="306"/>
      <c r="MRE469" s="306"/>
      <c r="MRF469" s="306"/>
      <c r="MRG469" s="306"/>
      <c r="MRH469" s="306"/>
      <c r="MRI469" s="306"/>
      <c r="MRJ469" s="306"/>
      <c r="MRK469" s="306"/>
      <c r="MRL469" s="306"/>
      <c r="MRM469" s="306"/>
      <c r="MRN469" s="306"/>
      <c r="MRO469" s="306"/>
      <c r="MRP469" s="306"/>
      <c r="MRQ469" s="306"/>
      <c r="MRR469" s="306"/>
      <c r="MRS469" s="306"/>
      <c r="MRT469" s="306"/>
      <c r="MRU469" s="306"/>
      <c r="MRV469" s="306"/>
      <c r="MRW469" s="306"/>
      <c r="MRX469" s="306"/>
      <c r="MRY469" s="306"/>
      <c r="MRZ469" s="306"/>
      <c r="MSA469" s="306"/>
      <c r="MSB469" s="306"/>
      <c r="MSC469" s="306"/>
      <c r="MSD469" s="306"/>
      <c r="MSE469" s="306"/>
      <c r="MSF469" s="306"/>
      <c r="MSG469" s="306"/>
      <c r="MSH469" s="306"/>
      <c r="MSI469" s="306"/>
      <c r="MSJ469" s="306"/>
      <c r="MSK469" s="306"/>
      <c r="MSL469" s="306"/>
      <c r="MSM469" s="306"/>
      <c r="MSN469" s="306"/>
      <c r="MSO469" s="306"/>
      <c r="MSP469" s="306"/>
      <c r="MSQ469" s="306"/>
      <c r="MSR469" s="306"/>
      <c r="MSS469" s="306"/>
      <c r="MST469" s="306"/>
      <c r="MSU469" s="306"/>
      <c r="MSV469" s="306"/>
      <c r="MSW469" s="306"/>
      <c r="MSX469" s="306"/>
      <c r="MSY469" s="306"/>
      <c r="MSZ469" s="306"/>
      <c r="MTA469" s="306"/>
      <c r="MTB469" s="306"/>
      <c r="MTC469" s="306"/>
      <c r="MTD469" s="306"/>
      <c r="MTE469" s="306"/>
      <c r="MTF469" s="306"/>
      <c r="MTG469" s="306"/>
      <c r="MTH469" s="306"/>
      <c r="MTI469" s="306"/>
      <c r="MTJ469" s="306"/>
      <c r="MTK469" s="306"/>
      <c r="MTL469" s="306"/>
      <c r="MTM469" s="306"/>
      <c r="MTN469" s="306"/>
      <c r="MTO469" s="306"/>
      <c r="MTP469" s="306"/>
      <c r="MTQ469" s="306"/>
      <c r="MTR469" s="306"/>
      <c r="MTS469" s="306"/>
      <c r="MTT469" s="306"/>
      <c r="MTU469" s="306"/>
      <c r="MTV469" s="306"/>
      <c r="MTW469" s="306"/>
      <c r="MTX469" s="306"/>
      <c r="MTY469" s="306"/>
      <c r="MTZ469" s="306"/>
      <c r="MUA469" s="306"/>
      <c r="MUB469" s="306"/>
      <c r="MUC469" s="306"/>
      <c r="MUD469" s="306"/>
      <c r="MUE469" s="306"/>
      <c r="MUF469" s="306"/>
      <c r="MUG469" s="306"/>
      <c r="MUH469" s="306"/>
      <c r="MUI469" s="306"/>
      <c r="MUJ469" s="306"/>
      <c r="MUK469" s="306"/>
      <c r="MUL469" s="306"/>
      <c r="MUM469" s="306"/>
      <c r="MUN469" s="306"/>
      <c r="MUO469" s="306"/>
      <c r="MUP469" s="306"/>
      <c r="MUQ469" s="306"/>
      <c r="MUR469" s="306"/>
      <c r="MUS469" s="306"/>
      <c r="MUT469" s="306"/>
      <c r="MUU469" s="306"/>
      <c r="MUV469" s="306"/>
      <c r="MUW469" s="306"/>
      <c r="MUX469" s="306"/>
      <c r="MUY469" s="306"/>
      <c r="MUZ469" s="306"/>
      <c r="MVA469" s="306"/>
      <c r="MVB469" s="306"/>
      <c r="MVC469" s="306"/>
      <c r="MVD469" s="306"/>
      <c r="MVE469" s="306"/>
      <c r="MVF469" s="306"/>
      <c r="MVG469" s="306"/>
      <c r="MVH469" s="306"/>
      <c r="MVI469" s="306"/>
      <c r="MVJ469" s="306"/>
      <c r="MVK469" s="306"/>
      <c r="MVL469" s="306"/>
      <c r="MVM469" s="306"/>
      <c r="MVN469" s="306"/>
      <c r="MVO469" s="306"/>
      <c r="MVP469" s="306"/>
      <c r="MVQ469" s="306"/>
      <c r="MVR469" s="306"/>
      <c r="MVS469" s="306"/>
      <c r="MVT469" s="306"/>
      <c r="MVU469" s="306"/>
      <c r="MVV469" s="306"/>
      <c r="MVW469" s="306"/>
      <c r="MVX469" s="306"/>
      <c r="MVY469" s="306"/>
      <c r="MVZ469" s="306"/>
      <c r="MWA469" s="306"/>
      <c r="MWB469" s="306"/>
      <c r="MWC469" s="306"/>
      <c r="MWD469" s="306"/>
      <c r="MWE469" s="306"/>
      <c r="MWF469" s="306"/>
      <c r="MWG469" s="306"/>
      <c r="MWH469" s="306"/>
      <c r="MWI469" s="306"/>
      <c r="MWJ469" s="306"/>
      <c r="MWK469" s="306"/>
      <c r="MWL469" s="306"/>
      <c r="MWM469" s="306"/>
      <c r="MWN469" s="306"/>
      <c r="MWO469" s="306"/>
      <c r="MWP469" s="306"/>
      <c r="MWQ469" s="306"/>
      <c r="MWR469" s="306"/>
      <c r="MWS469" s="306"/>
      <c r="MWT469" s="306"/>
      <c r="MWU469" s="306"/>
      <c r="MWV469" s="306"/>
      <c r="MWW469" s="306"/>
      <c r="MWX469" s="306"/>
      <c r="MWY469" s="306"/>
      <c r="MWZ469" s="306"/>
      <c r="MXA469" s="306"/>
      <c r="MXB469" s="306"/>
      <c r="MXC469" s="306"/>
      <c r="MXD469" s="306"/>
      <c r="MXE469" s="306"/>
      <c r="MXF469" s="306"/>
      <c r="MXG469" s="306"/>
      <c r="MXH469" s="306"/>
      <c r="MXI469" s="306"/>
      <c r="MXJ469" s="306"/>
      <c r="MXK469" s="306"/>
      <c r="MXL469" s="306"/>
      <c r="MXM469" s="306"/>
      <c r="MXN469" s="306"/>
      <c r="MXO469" s="306"/>
      <c r="MXP469" s="306"/>
      <c r="MXQ469" s="306"/>
      <c r="MXR469" s="306"/>
      <c r="MXS469" s="306"/>
      <c r="MXT469" s="306"/>
      <c r="MXU469" s="306"/>
      <c r="MXV469" s="306"/>
      <c r="MXW469" s="306"/>
      <c r="MXX469" s="306"/>
      <c r="MXY469" s="306"/>
      <c r="MXZ469" s="306"/>
      <c r="MYA469" s="306"/>
      <c r="MYB469" s="306"/>
      <c r="MYC469" s="306"/>
      <c r="MYD469" s="306"/>
      <c r="MYE469" s="306"/>
      <c r="MYF469" s="306"/>
      <c r="MYG469" s="306"/>
      <c r="MYH469" s="306"/>
      <c r="MYI469" s="306"/>
      <c r="MYJ469" s="306"/>
      <c r="MYK469" s="306"/>
      <c r="MYL469" s="306"/>
      <c r="MYM469" s="306"/>
      <c r="MYN469" s="306"/>
      <c r="MYO469" s="306"/>
      <c r="MYP469" s="306"/>
      <c r="MYQ469" s="306"/>
      <c r="MYR469" s="306"/>
      <c r="MYS469" s="306"/>
      <c r="MYT469" s="306"/>
      <c r="MYU469" s="306"/>
      <c r="MYV469" s="306"/>
      <c r="MYW469" s="306"/>
      <c r="MYX469" s="306"/>
      <c r="MYY469" s="306"/>
      <c r="MYZ469" s="306"/>
      <c r="MZA469" s="306"/>
      <c r="MZB469" s="306"/>
      <c r="MZC469" s="306"/>
      <c r="MZD469" s="306"/>
      <c r="MZE469" s="306"/>
      <c r="MZF469" s="306"/>
      <c r="MZG469" s="306"/>
      <c r="MZH469" s="306"/>
      <c r="MZI469" s="306"/>
      <c r="MZJ469" s="306"/>
      <c r="MZK469" s="306"/>
      <c r="MZL469" s="306"/>
      <c r="MZM469" s="306"/>
      <c r="MZN469" s="306"/>
      <c r="MZO469" s="306"/>
      <c r="MZP469" s="306"/>
      <c r="MZQ469" s="306"/>
      <c r="MZR469" s="306"/>
      <c r="MZS469" s="306"/>
      <c r="MZT469" s="306"/>
      <c r="MZU469" s="306"/>
      <c r="MZV469" s="306"/>
      <c r="MZW469" s="306"/>
      <c r="MZX469" s="306"/>
      <c r="MZY469" s="306"/>
      <c r="MZZ469" s="306"/>
      <c r="NAA469" s="306"/>
      <c r="NAB469" s="306"/>
      <c r="NAC469" s="306"/>
      <c r="NAD469" s="306"/>
      <c r="NAE469" s="306"/>
      <c r="NAF469" s="306"/>
      <c r="NAG469" s="306"/>
      <c r="NAH469" s="306"/>
      <c r="NAI469" s="306"/>
      <c r="NAJ469" s="306"/>
      <c r="NAK469" s="306"/>
      <c r="NAL469" s="306"/>
      <c r="NAM469" s="306"/>
      <c r="NAN469" s="306"/>
      <c r="NAO469" s="306"/>
      <c r="NAP469" s="306"/>
      <c r="NAQ469" s="306"/>
      <c r="NAR469" s="306"/>
      <c r="NAS469" s="306"/>
      <c r="NAT469" s="306"/>
      <c r="NAU469" s="306"/>
      <c r="NAV469" s="306"/>
      <c r="NAW469" s="306"/>
      <c r="NAX469" s="306"/>
      <c r="NAY469" s="306"/>
      <c r="NAZ469" s="306"/>
      <c r="NBA469" s="306"/>
      <c r="NBB469" s="306"/>
      <c r="NBC469" s="306"/>
      <c r="NBD469" s="306"/>
      <c r="NBE469" s="306"/>
      <c r="NBF469" s="306"/>
      <c r="NBG469" s="306"/>
      <c r="NBH469" s="306"/>
      <c r="NBI469" s="306"/>
      <c r="NBJ469" s="306"/>
      <c r="NBK469" s="306"/>
      <c r="NBL469" s="306"/>
      <c r="NBM469" s="306"/>
      <c r="NBN469" s="306"/>
      <c r="NBO469" s="306"/>
      <c r="NBP469" s="306"/>
      <c r="NBQ469" s="306"/>
      <c r="NBR469" s="306"/>
      <c r="NBS469" s="306"/>
      <c r="NBT469" s="306"/>
      <c r="NBU469" s="306"/>
      <c r="NBV469" s="306"/>
      <c r="NBW469" s="306"/>
      <c r="NBX469" s="306"/>
      <c r="NBY469" s="306"/>
      <c r="NBZ469" s="306"/>
      <c r="NCA469" s="306"/>
      <c r="NCB469" s="306"/>
      <c r="NCC469" s="306"/>
      <c r="NCD469" s="306"/>
      <c r="NCE469" s="306"/>
      <c r="NCF469" s="306"/>
      <c r="NCG469" s="306"/>
      <c r="NCH469" s="306"/>
      <c r="NCI469" s="306"/>
      <c r="NCJ469" s="306"/>
      <c r="NCK469" s="306"/>
      <c r="NCL469" s="306"/>
      <c r="NCM469" s="306"/>
      <c r="NCN469" s="306"/>
      <c r="NCO469" s="306"/>
      <c r="NCP469" s="306"/>
      <c r="NCQ469" s="306"/>
      <c r="NCR469" s="306"/>
      <c r="NCS469" s="306"/>
      <c r="NCT469" s="306"/>
      <c r="NCU469" s="306"/>
      <c r="NCV469" s="306"/>
      <c r="NCW469" s="306"/>
      <c r="NCX469" s="306"/>
      <c r="NCY469" s="306"/>
      <c r="NCZ469" s="306"/>
      <c r="NDA469" s="306"/>
      <c r="NDB469" s="306"/>
      <c r="NDC469" s="306"/>
      <c r="NDD469" s="306"/>
      <c r="NDE469" s="306"/>
      <c r="NDF469" s="306"/>
      <c r="NDG469" s="306"/>
      <c r="NDH469" s="306"/>
      <c r="NDI469" s="306"/>
      <c r="NDJ469" s="306"/>
      <c r="NDK469" s="306"/>
      <c r="NDL469" s="306"/>
      <c r="NDM469" s="306"/>
      <c r="NDN469" s="306"/>
      <c r="NDO469" s="306"/>
      <c r="NDP469" s="306"/>
      <c r="NDQ469" s="306"/>
      <c r="NDR469" s="306"/>
      <c r="NDS469" s="306"/>
      <c r="NDT469" s="306"/>
      <c r="NDU469" s="306"/>
      <c r="NDV469" s="306"/>
      <c r="NDW469" s="306"/>
      <c r="NDX469" s="306"/>
      <c r="NDY469" s="306"/>
      <c r="NDZ469" s="306"/>
      <c r="NEA469" s="306"/>
      <c r="NEB469" s="306"/>
      <c r="NEC469" s="306"/>
      <c r="NED469" s="306"/>
      <c r="NEE469" s="306"/>
      <c r="NEF469" s="306"/>
      <c r="NEG469" s="306"/>
      <c r="NEH469" s="306"/>
      <c r="NEI469" s="306"/>
      <c r="NEJ469" s="306"/>
      <c r="NEK469" s="306"/>
      <c r="NEL469" s="306"/>
      <c r="NEM469" s="306"/>
      <c r="NEN469" s="306"/>
      <c r="NEO469" s="306"/>
      <c r="NEP469" s="306"/>
      <c r="NEQ469" s="306"/>
      <c r="NER469" s="306"/>
      <c r="NES469" s="306"/>
      <c r="NET469" s="306"/>
      <c r="NEU469" s="306"/>
      <c r="NEV469" s="306"/>
      <c r="NEW469" s="306"/>
      <c r="NEX469" s="306"/>
      <c r="NEY469" s="306"/>
      <c r="NEZ469" s="306"/>
      <c r="NFA469" s="306"/>
      <c r="NFB469" s="306"/>
      <c r="NFC469" s="306"/>
      <c r="NFD469" s="306"/>
      <c r="NFE469" s="306"/>
      <c r="NFF469" s="306"/>
      <c r="NFG469" s="306"/>
      <c r="NFH469" s="306"/>
      <c r="NFI469" s="306"/>
      <c r="NFJ469" s="306"/>
      <c r="NFK469" s="306"/>
      <c r="NFL469" s="306"/>
      <c r="NFM469" s="306"/>
      <c r="NFN469" s="306"/>
      <c r="NFO469" s="306"/>
      <c r="NFP469" s="306"/>
      <c r="NFQ469" s="306"/>
      <c r="NFR469" s="306"/>
      <c r="NFS469" s="306"/>
      <c r="NFT469" s="306"/>
      <c r="NFU469" s="306"/>
      <c r="NFV469" s="306"/>
      <c r="NFW469" s="306"/>
      <c r="NFX469" s="306"/>
      <c r="NFY469" s="306"/>
      <c r="NFZ469" s="306"/>
      <c r="NGA469" s="306"/>
      <c r="NGB469" s="306"/>
      <c r="NGC469" s="306"/>
      <c r="NGD469" s="306"/>
      <c r="NGE469" s="306"/>
      <c r="NGF469" s="306"/>
      <c r="NGG469" s="306"/>
      <c r="NGH469" s="306"/>
      <c r="NGI469" s="306"/>
      <c r="NGJ469" s="306"/>
      <c r="NGK469" s="306"/>
      <c r="NGL469" s="306"/>
      <c r="NGM469" s="306"/>
      <c r="NGN469" s="306"/>
      <c r="NGO469" s="306"/>
      <c r="NGP469" s="306"/>
      <c r="NGQ469" s="306"/>
      <c r="NGR469" s="306"/>
      <c r="NGS469" s="306"/>
      <c r="NGT469" s="306"/>
      <c r="NGU469" s="306"/>
      <c r="NGV469" s="306"/>
      <c r="NGW469" s="306"/>
      <c r="NGX469" s="306"/>
      <c r="NGY469" s="306"/>
      <c r="NGZ469" s="306"/>
      <c r="NHA469" s="306"/>
      <c r="NHB469" s="306"/>
      <c r="NHC469" s="306"/>
      <c r="NHD469" s="306"/>
      <c r="NHE469" s="306"/>
      <c r="NHF469" s="306"/>
      <c r="NHG469" s="306"/>
      <c r="NHH469" s="306"/>
      <c r="NHI469" s="306"/>
      <c r="NHJ469" s="306"/>
      <c r="NHK469" s="306"/>
      <c r="NHL469" s="306"/>
      <c r="NHM469" s="306"/>
      <c r="NHN469" s="306"/>
      <c r="NHO469" s="306"/>
      <c r="NHP469" s="306"/>
      <c r="NHQ469" s="306"/>
      <c r="NHR469" s="306"/>
      <c r="NHS469" s="306"/>
      <c r="NHT469" s="306"/>
      <c r="NHU469" s="306"/>
      <c r="NHV469" s="306"/>
      <c r="NHW469" s="306"/>
      <c r="NHX469" s="306"/>
      <c r="NHY469" s="306"/>
      <c r="NHZ469" s="306"/>
      <c r="NIA469" s="306"/>
      <c r="NIB469" s="306"/>
      <c r="NIC469" s="306"/>
      <c r="NID469" s="306"/>
      <c r="NIE469" s="306"/>
      <c r="NIF469" s="306"/>
      <c r="NIG469" s="306"/>
      <c r="NIH469" s="306"/>
      <c r="NII469" s="306"/>
      <c r="NIJ469" s="306"/>
      <c r="NIK469" s="306"/>
      <c r="NIL469" s="306"/>
      <c r="NIM469" s="306"/>
      <c r="NIN469" s="306"/>
      <c r="NIO469" s="306"/>
      <c r="NIP469" s="306"/>
      <c r="NIQ469" s="306"/>
      <c r="NIR469" s="306"/>
      <c r="NIS469" s="306"/>
      <c r="NIT469" s="306"/>
      <c r="NIU469" s="306"/>
      <c r="NIV469" s="306"/>
      <c r="NIW469" s="306"/>
      <c r="NIX469" s="306"/>
      <c r="NIY469" s="306"/>
      <c r="NIZ469" s="306"/>
      <c r="NJA469" s="306"/>
      <c r="NJB469" s="306"/>
      <c r="NJC469" s="306"/>
      <c r="NJD469" s="306"/>
      <c r="NJE469" s="306"/>
      <c r="NJF469" s="306"/>
      <c r="NJG469" s="306"/>
      <c r="NJH469" s="306"/>
      <c r="NJI469" s="306"/>
      <c r="NJJ469" s="306"/>
      <c r="NJK469" s="306"/>
      <c r="NJL469" s="306"/>
      <c r="NJM469" s="306"/>
      <c r="NJN469" s="306"/>
      <c r="NJO469" s="306"/>
      <c r="NJP469" s="306"/>
      <c r="NJQ469" s="306"/>
      <c r="NJR469" s="306"/>
      <c r="NJS469" s="306"/>
      <c r="NJT469" s="306"/>
      <c r="NJU469" s="306"/>
      <c r="NJV469" s="306"/>
      <c r="NJW469" s="306"/>
      <c r="NJX469" s="306"/>
      <c r="NJY469" s="306"/>
      <c r="NJZ469" s="306"/>
      <c r="NKA469" s="306"/>
      <c r="NKB469" s="306"/>
      <c r="NKC469" s="306"/>
      <c r="NKD469" s="306"/>
      <c r="NKE469" s="306"/>
      <c r="NKF469" s="306"/>
      <c r="NKG469" s="306"/>
      <c r="NKH469" s="306"/>
      <c r="NKI469" s="306"/>
      <c r="NKJ469" s="306"/>
      <c r="NKK469" s="306"/>
      <c r="NKL469" s="306"/>
      <c r="NKM469" s="306"/>
      <c r="NKN469" s="306"/>
      <c r="NKO469" s="306"/>
      <c r="NKP469" s="306"/>
      <c r="NKQ469" s="306"/>
      <c r="NKR469" s="306"/>
      <c r="NKS469" s="306"/>
      <c r="NKT469" s="306"/>
      <c r="NKU469" s="306"/>
      <c r="NKV469" s="306"/>
      <c r="NKW469" s="306"/>
      <c r="NKX469" s="306"/>
      <c r="NKY469" s="306"/>
      <c r="NKZ469" s="306"/>
      <c r="NLA469" s="306"/>
      <c r="NLB469" s="306"/>
      <c r="NLC469" s="306"/>
      <c r="NLD469" s="306"/>
      <c r="NLE469" s="306"/>
      <c r="NLF469" s="306"/>
      <c r="NLG469" s="306"/>
      <c r="NLH469" s="306"/>
      <c r="NLI469" s="306"/>
      <c r="NLJ469" s="306"/>
      <c r="NLK469" s="306"/>
      <c r="NLL469" s="306"/>
      <c r="NLM469" s="306"/>
      <c r="NLN469" s="306"/>
      <c r="NLO469" s="306"/>
      <c r="NLP469" s="306"/>
      <c r="NLQ469" s="306"/>
      <c r="NLR469" s="306"/>
      <c r="NLS469" s="306"/>
      <c r="NLT469" s="306"/>
      <c r="NLU469" s="306"/>
      <c r="NLV469" s="306"/>
      <c r="NLW469" s="306"/>
      <c r="NLX469" s="306"/>
      <c r="NLY469" s="306"/>
      <c r="NLZ469" s="306"/>
      <c r="NMA469" s="306"/>
      <c r="NMB469" s="306"/>
      <c r="NMC469" s="306"/>
      <c r="NMD469" s="306"/>
      <c r="NME469" s="306"/>
      <c r="NMF469" s="306"/>
      <c r="NMG469" s="306"/>
      <c r="NMH469" s="306"/>
      <c r="NMI469" s="306"/>
      <c r="NMJ469" s="306"/>
      <c r="NMK469" s="306"/>
      <c r="NML469" s="306"/>
      <c r="NMM469" s="306"/>
      <c r="NMN469" s="306"/>
      <c r="NMO469" s="306"/>
      <c r="NMP469" s="306"/>
      <c r="NMQ469" s="306"/>
      <c r="NMR469" s="306"/>
      <c r="NMS469" s="306"/>
      <c r="NMT469" s="306"/>
      <c r="NMU469" s="306"/>
      <c r="NMV469" s="306"/>
      <c r="NMW469" s="306"/>
      <c r="NMX469" s="306"/>
      <c r="NMY469" s="306"/>
      <c r="NMZ469" s="306"/>
      <c r="NNA469" s="306"/>
      <c r="NNB469" s="306"/>
      <c r="NNC469" s="306"/>
      <c r="NND469" s="306"/>
      <c r="NNE469" s="306"/>
      <c r="NNF469" s="306"/>
      <c r="NNG469" s="306"/>
      <c r="NNH469" s="306"/>
      <c r="NNI469" s="306"/>
      <c r="NNJ469" s="306"/>
      <c r="NNK469" s="306"/>
      <c r="NNL469" s="306"/>
      <c r="NNM469" s="306"/>
      <c r="NNN469" s="306"/>
      <c r="NNO469" s="306"/>
      <c r="NNP469" s="306"/>
      <c r="NNQ469" s="306"/>
      <c r="NNR469" s="306"/>
      <c r="NNS469" s="306"/>
      <c r="NNT469" s="306"/>
      <c r="NNU469" s="306"/>
      <c r="NNV469" s="306"/>
      <c r="NNW469" s="306"/>
      <c r="NNX469" s="306"/>
      <c r="NNY469" s="306"/>
      <c r="NNZ469" s="306"/>
      <c r="NOA469" s="306"/>
      <c r="NOB469" s="306"/>
      <c r="NOC469" s="306"/>
      <c r="NOD469" s="306"/>
      <c r="NOE469" s="306"/>
      <c r="NOF469" s="306"/>
      <c r="NOG469" s="306"/>
      <c r="NOH469" s="306"/>
      <c r="NOI469" s="306"/>
      <c r="NOJ469" s="306"/>
      <c r="NOK469" s="306"/>
      <c r="NOL469" s="306"/>
      <c r="NOM469" s="306"/>
      <c r="NON469" s="306"/>
      <c r="NOO469" s="306"/>
      <c r="NOP469" s="306"/>
      <c r="NOQ469" s="306"/>
      <c r="NOR469" s="306"/>
      <c r="NOS469" s="306"/>
      <c r="NOT469" s="306"/>
      <c r="NOU469" s="306"/>
      <c r="NOV469" s="306"/>
      <c r="NOW469" s="306"/>
      <c r="NOX469" s="306"/>
      <c r="NOY469" s="306"/>
      <c r="NOZ469" s="306"/>
      <c r="NPA469" s="306"/>
      <c r="NPB469" s="306"/>
      <c r="NPC469" s="306"/>
      <c r="NPD469" s="306"/>
      <c r="NPE469" s="306"/>
      <c r="NPF469" s="306"/>
      <c r="NPG469" s="306"/>
      <c r="NPH469" s="306"/>
      <c r="NPI469" s="306"/>
      <c r="NPJ469" s="306"/>
      <c r="NPK469" s="306"/>
      <c r="NPL469" s="306"/>
      <c r="NPM469" s="306"/>
      <c r="NPN469" s="306"/>
      <c r="NPO469" s="306"/>
      <c r="NPP469" s="306"/>
      <c r="NPQ469" s="306"/>
      <c r="NPR469" s="306"/>
      <c r="NPS469" s="306"/>
      <c r="NPT469" s="306"/>
      <c r="NPU469" s="306"/>
      <c r="NPV469" s="306"/>
      <c r="NPW469" s="306"/>
      <c r="NPX469" s="306"/>
      <c r="NPY469" s="306"/>
      <c r="NPZ469" s="306"/>
      <c r="NQA469" s="306"/>
      <c r="NQB469" s="306"/>
      <c r="NQC469" s="306"/>
      <c r="NQD469" s="306"/>
      <c r="NQE469" s="306"/>
      <c r="NQF469" s="306"/>
      <c r="NQG469" s="306"/>
      <c r="NQH469" s="306"/>
      <c r="NQI469" s="306"/>
      <c r="NQJ469" s="306"/>
      <c r="NQK469" s="306"/>
      <c r="NQL469" s="306"/>
      <c r="NQM469" s="306"/>
      <c r="NQN469" s="306"/>
      <c r="NQO469" s="306"/>
      <c r="NQP469" s="306"/>
      <c r="NQQ469" s="306"/>
      <c r="NQR469" s="306"/>
      <c r="NQS469" s="306"/>
      <c r="NQT469" s="306"/>
      <c r="NQU469" s="306"/>
      <c r="NQV469" s="306"/>
      <c r="NQW469" s="306"/>
      <c r="NQX469" s="306"/>
      <c r="NQY469" s="306"/>
      <c r="NQZ469" s="306"/>
      <c r="NRA469" s="306"/>
      <c r="NRB469" s="306"/>
      <c r="NRC469" s="306"/>
      <c r="NRD469" s="306"/>
      <c r="NRE469" s="306"/>
      <c r="NRF469" s="306"/>
      <c r="NRG469" s="306"/>
      <c r="NRH469" s="306"/>
      <c r="NRI469" s="306"/>
      <c r="NRJ469" s="306"/>
      <c r="NRK469" s="306"/>
      <c r="NRL469" s="306"/>
      <c r="NRM469" s="306"/>
      <c r="NRN469" s="306"/>
      <c r="NRO469" s="306"/>
      <c r="NRP469" s="306"/>
      <c r="NRQ469" s="306"/>
      <c r="NRR469" s="306"/>
      <c r="NRS469" s="306"/>
      <c r="NRT469" s="306"/>
      <c r="NRU469" s="306"/>
      <c r="NRV469" s="306"/>
      <c r="NRW469" s="306"/>
      <c r="NRX469" s="306"/>
      <c r="NRY469" s="306"/>
      <c r="NRZ469" s="306"/>
      <c r="NSA469" s="306"/>
      <c r="NSB469" s="306"/>
      <c r="NSC469" s="306"/>
      <c r="NSD469" s="306"/>
      <c r="NSE469" s="306"/>
      <c r="NSF469" s="306"/>
      <c r="NSG469" s="306"/>
      <c r="NSH469" s="306"/>
      <c r="NSI469" s="306"/>
      <c r="NSJ469" s="306"/>
      <c r="NSK469" s="306"/>
      <c r="NSL469" s="306"/>
      <c r="NSM469" s="306"/>
      <c r="NSN469" s="306"/>
      <c r="NSO469" s="306"/>
      <c r="NSP469" s="306"/>
      <c r="NSQ469" s="306"/>
      <c r="NSR469" s="306"/>
      <c r="NSS469" s="306"/>
      <c r="NST469" s="306"/>
      <c r="NSU469" s="306"/>
      <c r="NSV469" s="306"/>
      <c r="NSW469" s="306"/>
      <c r="NSX469" s="306"/>
      <c r="NSY469" s="306"/>
      <c r="NSZ469" s="306"/>
      <c r="NTA469" s="306"/>
      <c r="NTB469" s="306"/>
      <c r="NTC469" s="306"/>
      <c r="NTD469" s="306"/>
      <c r="NTE469" s="306"/>
      <c r="NTF469" s="306"/>
      <c r="NTG469" s="306"/>
      <c r="NTH469" s="306"/>
      <c r="NTI469" s="306"/>
      <c r="NTJ469" s="306"/>
      <c r="NTK469" s="306"/>
      <c r="NTL469" s="306"/>
      <c r="NTM469" s="306"/>
      <c r="NTN469" s="306"/>
      <c r="NTO469" s="306"/>
      <c r="NTP469" s="306"/>
      <c r="NTQ469" s="306"/>
      <c r="NTR469" s="306"/>
      <c r="NTS469" s="306"/>
      <c r="NTT469" s="306"/>
      <c r="NTU469" s="306"/>
      <c r="NTV469" s="306"/>
      <c r="NTW469" s="306"/>
      <c r="NTX469" s="306"/>
      <c r="NTY469" s="306"/>
      <c r="NTZ469" s="306"/>
      <c r="NUA469" s="306"/>
      <c r="NUB469" s="306"/>
      <c r="NUC469" s="306"/>
      <c r="NUD469" s="306"/>
      <c r="NUE469" s="306"/>
      <c r="NUF469" s="306"/>
      <c r="NUG469" s="306"/>
      <c r="NUH469" s="306"/>
      <c r="NUI469" s="306"/>
      <c r="NUJ469" s="306"/>
      <c r="NUK469" s="306"/>
      <c r="NUL469" s="306"/>
      <c r="NUM469" s="306"/>
      <c r="NUN469" s="306"/>
      <c r="NUO469" s="306"/>
      <c r="NUP469" s="306"/>
      <c r="NUQ469" s="306"/>
      <c r="NUR469" s="306"/>
      <c r="NUS469" s="306"/>
      <c r="NUT469" s="306"/>
      <c r="NUU469" s="306"/>
      <c r="NUV469" s="306"/>
      <c r="NUW469" s="306"/>
      <c r="NUX469" s="306"/>
      <c r="NUY469" s="306"/>
      <c r="NUZ469" s="306"/>
      <c r="NVA469" s="306"/>
      <c r="NVB469" s="306"/>
      <c r="NVC469" s="306"/>
      <c r="NVD469" s="306"/>
      <c r="NVE469" s="306"/>
      <c r="NVF469" s="306"/>
      <c r="NVG469" s="306"/>
      <c r="NVH469" s="306"/>
      <c r="NVI469" s="306"/>
      <c r="NVJ469" s="306"/>
      <c r="NVK469" s="306"/>
      <c r="NVL469" s="306"/>
      <c r="NVM469" s="306"/>
      <c r="NVN469" s="306"/>
      <c r="NVO469" s="306"/>
      <c r="NVP469" s="306"/>
      <c r="NVQ469" s="306"/>
      <c r="NVR469" s="306"/>
      <c r="NVS469" s="306"/>
      <c r="NVT469" s="306"/>
      <c r="NVU469" s="306"/>
      <c r="NVV469" s="306"/>
      <c r="NVW469" s="306"/>
      <c r="NVX469" s="306"/>
      <c r="NVY469" s="306"/>
      <c r="NVZ469" s="306"/>
      <c r="NWA469" s="306"/>
      <c r="NWB469" s="306"/>
      <c r="NWC469" s="306"/>
      <c r="NWD469" s="306"/>
      <c r="NWE469" s="306"/>
      <c r="NWF469" s="306"/>
      <c r="NWG469" s="306"/>
      <c r="NWH469" s="306"/>
      <c r="NWI469" s="306"/>
      <c r="NWJ469" s="306"/>
      <c r="NWK469" s="306"/>
      <c r="NWL469" s="306"/>
      <c r="NWM469" s="306"/>
      <c r="NWN469" s="306"/>
      <c r="NWO469" s="306"/>
      <c r="NWP469" s="306"/>
      <c r="NWQ469" s="306"/>
      <c r="NWR469" s="306"/>
      <c r="NWS469" s="306"/>
      <c r="NWT469" s="306"/>
      <c r="NWU469" s="306"/>
      <c r="NWV469" s="306"/>
      <c r="NWW469" s="306"/>
      <c r="NWX469" s="306"/>
      <c r="NWY469" s="306"/>
      <c r="NWZ469" s="306"/>
      <c r="NXA469" s="306"/>
      <c r="NXB469" s="306"/>
      <c r="NXC469" s="306"/>
      <c r="NXD469" s="306"/>
      <c r="NXE469" s="306"/>
      <c r="NXF469" s="306"/>
      <c r="NXG469" s="306"/>
      <c r="NXH469" s="306"/>
      <c r="NXI469" s="306"/>
      <c r="NXJ469" s="306"/>
      <c r="NXK469" s="306"/>
      <c r="NXL469" s="306"/>
      <c r="NXM469" s="306"/>
      <c r="NXN469" s="306"/>
      <c r="NXO469" s="306"/>
      <c r="NXP469" s="306"/>
      <c r="NXQ469" s="306"/>
      <c r="NXR469" s="306"/>
      <c r="NXS469" s="306"/>
      <c r="NXT469" s="306"/>
      <c r="NXU469" s="306"/>
      <c r="NXV469" s="306"/>
      <c r="NXW469" s="306"/>
      <c r="NXX469" s="306"/>
      <c r="NXY469" s="306"/>
      <c r="NXZ469" s="306"/>
      <c r="NYA469" s="306"/>
      <c r="NYB469" s="306"/>
      <c r="NYC469" s="306"/>
      <c r="NYD469" s="306"/>
      <c r="NYE469" s="306"/>
      <c r="NYF469" s="306"/>
      <c r="NYG469" s="306"/>
      <c r="NYH469" s="306"/>
      <c r="NYI469" s="306"/>
      <c r="NYJ469" s="306"/>
      <c r="NYK469" s="306"/>
      <c r="NYL469" s="306"/>
      <c r="NYM469" s="306"/>
      <c r="NYN469" s="306"/>
      <c r="NYO469" s="306"/>
      <c r="NYP469" s="306"/>
      <c r="NYQ469" s="306"/>
      <c r="NYR469" s="306"/>
      <c r="NYS469" s="306"/>
      <c r="NYT469" s="306"/>
      <c r="NYU469" s="306"/>
      <c r="NYV469" s="306"/>
      <c r="NYW469" s="306"/>
      <c r="NYX469" s="306"/>
      <c r="NYY469" s="306"/>
      <c r="NYZ469" s="306"/>
      <c r="NZA469" s="306"/>
      <c r="NZB469" s="306"/>
      <c r="NZC469" s="306"/>
      <c r="NZD469" s="306"/>
      <c r="NZE469" s="306"/>
      <c r="NZF469" s="306"/>
      <c r="NZG469" s="306"/>
      <c r="NZH469" s="306"/>
      <c r="NZI469" s="306"/>
      <c r="NZJ469" s="306"/>
      <c r="NZK469" s="306"/>
      <c r="NZL469" s="306"/>
      <c r="NZM469" s="306"/>
      <c r="NZN469" s="306"/>
      <c r="NZO469" s="306"/>
      <c r="NZP469" s="306"/>
      <c r="NZQ469" s="306"/>
      <c r="NZR469" s="306"/>
      <c r="NZS469" s="306"/>
      <c r="NZT469" s="306"/>
      <c r="NZU469" s="306"/>
      <c r="NZV469" s="306"/>
      <c r="NZW469" s="306"/>
      <c r="NZX469" s="306"/>
      <c r="NZY469" s="306"/>
      <c r="NZZ469" s="306"/>
      <c r="OAA469" s="306"/>
      <c r="OAB469" s="306"/>
      <c r="OAC469" s="306"/>
      <c r="OAD469" s="306"/>
      <c r="OAE469" s="306"/>
      <c r="OAF469" s="306"/>
      <c r="OAG469" s="306"/>
      <c r="OAH469" s="306"/>
      <c r="OAI469" s="306"/>
      <c r="OAJ469" s="306"/>
      <c r="OAK469" s="306"/>
      <c r="OAL469" s="306"/>
      <c r="OAM469" s="306"/>
      <c r="OAN469" s="306"/>
      <c r="OAO469" s="306"/>
      <c r="OAP469" s="306"/>
      <c r="OAQ469" s="306"/>
      <c r="OAR469" s="306"/>
      <c r="OAS469" s="306"/>
      <c r="OAT469" s="306"/>
      <c r="OAU469" s="306"/>
      <c r="OAV469" s="306"/>
      <c r="OAW469" s="306"/>
      <c r="OAX469" s="306"/>
      <c r="OAY469" s="306"/>
      <c r="OAZ469" s="306"/>
      <c r="OBA469" s="306"/>
      <c r="OBB469" s="306"/>
      <c r="OBC469" s="306"/>
      <c r="OBD469" s="306"/>
      <c r="OBE469" s="306"/>
      <c r="OBF469" s="306"/>
      <c r="OBG469" s="306"/>
      <c r="OBH469" s="306"/>
      <c r="OBI469" s="306"/>
      <c r="OBJ469" s="306"/>
      <c r="OBK469" s="306"/>
      <c r="OBL469" s="306"/>
      <c r="OBM469" s="306"/>
      <c r="OBN469" s="306"/>
      <c r="OBO469" s="306"/>
      <c r="OBP469" s="306"/>
      <c r="OBQ469" s="306"/>
      <c r="OBR469" s="306"/>
      <c r="OBS469" s="306"/>
      <c r="OBT469" s="306"/>
      <c r="OBU469" s="306"/>
      <c r="OBV469" s="306"/>
      <c r="OBW469" s="306"/>
      <c r="OBX469" s="306"/>
      <c r="OBY469" s="306"/>
      <c r="OBZ469" s="306"/>
      <c r="OCA469" s="306"/>
      <c r="OCB469" s="306"/>
      <c r="OCC469" s="306"/>
      <c r="OCD469" s="306"/>
      <c r="OCE469" s="306"/>
      <c r="OCF469" s="306"/>
      <c r="OCG469" s="306"/>
      <c r="OCH469" s="306"/>
      <c r="OCI469" s="306"/>
      <c r="OCJ469" s="306"/>
      <c r="OCK469" s="306"/>
      <c r="OCL469" s="306"/>
      <c r="OCM469" s="306"/>
      <c r="OCN469" s="306"/>
      <c r="OCO469" s="306"/>
      <c r="OCP469" s="306"/>
      <c r="OCQ469" s="306"/>
      <c r="OCR469" s="306"/>
      <c r="OCS469" s="306"/>
      <c r="OCT469" s="306"/>
      <c r="OCU469" s="306"/>
      <c r="OCV469" s="306"/>
      <c r="OCW469" s="306"/>
      <c r="OCX469" s="306"/>
      <c r="OCY469" s="306"/>
      <c r="OCZ469" s="306"/>
      <c r="ODA469" s="306"/>
      <c r="ODB469" s="306"/>
      <c r="ODC469" s="306"/>
      <c r="ODD469" s="306"/>
      <c r="ODE469" s="306"/>
      <c r="ODF469" s="306"/>
      <c r="ODG469" s="306"/>
      <c r="ODH469" s="306"/>
      <c r="ODI469" s="306"/>
      <c r="ODJ469" s="306"/>
      <c r="ODK469" s="306"/>
      <c r="ODL469" s="306"/>
      <c r="ODM469" s="306"/>
      <c r="ODN469" s="306"/>
      <c r="ODO469" s="306"/>
      <c r="ODP469" s="306"/>
      <c r="ODQ469" s="306"/>
      <c r="ODR469" s="306"/>
      <c r="ODS469" s="306"/>
      <c r="ODT469" s="306"/>
      <c r="ODU469" s="306"/>
      <c r="ODV469" s="306"/>
      <c r="ODW469" s="306"/>
      <c r="ODX469" s="306"/>
      <c r="ODY469" s="306"/>
      <c r="ODZ469" s="306"/>
      <c r="OEA469" s="306"/>
      <c r="OEB469" s="306"/>
      <c r="OEC469" s="306"/>
      <c r="OED469" s="306"/>
      <c r="OEE469" s="306"/>
      <c r="OEF469" s="306"/>
      <c r="OEG469" s="306"/>
      <c r="OEH469" s="306"/>
      <c r="OEI469" s="306"/>
      <c r="OEJ469" s="306"/>
      <c r="OEK469" s="306"/>
      <c r="OEL469" s="306"/>
      <c r="OEM469" s="306"/>
      <c r="OEN469" s="306"/>
      <c r="OEO469" s="306"/>
      <c r="OEP469" s="306"/>
      <c r="OEQ469" s="306"/>
      <c r="OER469" s="306"/>
      <c r="OES469" s="306"/>
      <c r="OET469" s="306"/>
      <c r="OEU469" s="306"/>
      <c r="OEV469" s="306"/>
      <c r="OEW469" s="306"/>
      <c r="OEX469" s="306"/>
      <c r="OEY469" s="306"/>
      <c r="OEZ469" s="306"/>
      <c r="OFA469" s="306"/>
      <c r="OFB469" s="306"/>
      <c r="OFC469" s="306"/>
      <c r="OFD469" s="306"/>
      <c r="OFE469" s="306"/>
      <c r="OFF469" s="306"/>
      <c r="OFG469" s="306"/>
      <c r="OFH469" s="306"/>
      <c r="OFI469" s="306"/>
      <c r="OFJ469" s="306"/>
      <c r="OFK469" s="306"/>
      <c r="OFL469" s="306"/>
      <c r="OFM469" s="306"/>
      <c r="OFN469" s="306"/>
      <c r="OFO469" s="306"/>
      <c r="OFP469" s="306"/>
      <c r="OFQ469" s="306"/>
      <c r="OFR469" s="306"/>
      <c r="OFS469" s="306"/>
      <c r="OFT469" s="306"/>
      <c r="OFU469" s="306"/>
      <c r="OFV469" s="306"/>
      <c r="OFW469" s="306"/>
      <c r="OFX469" s="306"/>
      <c r="OFY469" s="306"/>
      <c r="OFZ469" s="306"/>
      <c r="OGA469" s="306"/>
      <c r="OGB469" s="306"/>
      <c r="OGC469" s="306"/>
      <c r="OGD469" s="306"/>
      <c r="OGE469" s="306"/>
      <c r="OGF469" s="306"/>
      <c r="OGG469" s="306"/>
      <c r="OGH469" s="306"/>
      <c r="OGI469" s="306"/>
      <c r="OGJ469" s="306"/>
      <c r="OGK469" s="306"/>
      <c r="OGL469" s="306"/>
      <c r="OGM469" s="306"/>
      <c r="OGN469" s="306"/>
      <c r="OGO469" s="306"/>
      <c r="OGP469" s="306"/>
      <c r="OGQ469" s="306"/>
      <c r="OGR469" s="306"/>
      <c r="OGS469" s="306"/>
      <c r="OGT469" s="306"/>
      <c r="OGU469" s="306"/>
      <c r="OGV469" s="306"/>
      <c r="OGW469" s="306"/>
      <c r="OGX469" s="306"/>
      <c r="OGY469" s="306"/>
      <c r="OGZ469" s="306"/>
      <c r="OHA469" s="306"/>
      <c r="OHB469" s="306"/>
      <c r="OHC469" s="306"/>
      <c r="OHD469" s="306"/>
      <c r="OHE469" s="306"/>
      <c r="OHF469" s="306"/>
      <c r="OHG469" s="306"/>
      <c r="OHH469" s="306"/>
      <c r="OHI469" s="306"/>
      <c r="OHJ469" s="306"/>
      <c r="OHK469" s="306"/>
      <c r="OHL469" s="306"/>
      <c r="OHM469" s="306"/>
      <c r="OHN469" s="306"/>
      <c r="OHO469" s="306"/>
      <c r="OHP469" s="306"/>
      <c r="OHQ469" s="306"/>
      <c r="OHR469" s="306"/>
      <c r="OHS469" s="306"/>
      <c r="OHT469" s="306"/>
      <c r="OHU469" s="306"/>
      <c r="OHV469" s="306"/>
      <c r="OHW469" s="306"/>
      <c r="OHX469" s="306"/>
      <c r="OHY469" s="306"/>
      <c r="OHZ469" s="306"/>
      <c r="OIA469" s="306"/>
      <c r="OIB469" s="306"/>
      <c r="OIC469" s="306"/>
      <c r="OID469" s="306"/>
      <c r="OIE469" s="306"/>
      <c r="OIF469" s="306"/>
      <c r="OIG469" s="306"/>
      <c r="OIH469" s="306"/>
      <c r="OII469" s="306"/>
      <c r="OIJ469" s="306"/>
      <c r="OIK469" s="306"/>
      <c r="OIL469" s="306"/>
      <c r="OIM469" s="306"/>
      <c r="OIN469" s="306"/>
      <c r="OIO469" s="306"/>
      <c r="OIP469" s="306"/>
      <c r="OIQ469" s="306"/>
      <c r="OIR469" s="306"/>
      <c r="OIS469" s="306"/>
      <c r="OIT469" s="306"/>
      <c r="OIU469" s="306"/>
      <c r="OIV469" s="306"/>
      <c r="OIW469" s="306"/>
      <c r="OIX469" s="306"/>
      <c r="OIY469" s="306"/>
      <c r="OIZ469" s="306"/>
      <c r="OJA469" s="306"/>
      <c r="OJB469" s="306"/>
      <c r="OJC469" s="306"/>
      <c r="OJD469" s="306"/>
      <c r="OJE469" s="306"/>
      <c r="OJF469" s="306"/>
      <c r="OJG469" s="306"/>
      <c r="OJH469" s="306"/>
      <c r="OJI469" s="306"/>
      <c r="OJJ469" s="306"/>
      <c r="OJK469" s="306"/>
      <c r="OJL469" s="306"/>
      <c r="OJM469" s="306"/>
      <c r="OJN469" s="306"/>
      <c r="OJO469" s="306"/>
      <c r="OJP469" s="306"/>
      <c r="OJQ469" s="306"/>
      <c r="OJR469" s="306"/>
      <c r="OJS469" s="306"/>
      <c r="OJT469" s="306"/>
      <c r="OJU469" s="306"/>
      <c r="OJV469" s="306"/>
      <c r="OJW469" s="306"/>
      <c r="OJX469" s="306"/>
      <c r="OJY469" s="306"/>
      <c r="OJZ469" s="306"/>
      <c r="OKA469" s="306"/>
      <c r="OKB469" s="306"/>
      <c r="OKC469" s="306"/>
      <c r="OKD469" s="306"/>
      <c r="OKE469" s="306"/>
      <c r="OKF469" s="306"/>
      <c r="OKG469" s="306"/>
      <c r="OKH469" s="306"/>
      <c r="OKI469" s="306"/>
      <c r="OKJ469" s="306"/>
      <c r="OKK469" s="306"/>
      <c r="OKL469" s="306"/>
      <c r="OKM469" s="306"/>
      <c r="OKN469" s="306"/>
      <c r="OKO469" s="306"/>
      <c r="OKP469" s="306"/>
      <c r="OKQ469" s="306"/>
      <c r="OKR469" s="306"/>
      <c r="OKS469" s="306"/>
      <c r="OKT469" s="306"/>
      <c r="OKU469" s="306"/>
      <c r="OKV469" s="306"/>
      <c r="OKW469" s="306"/>
      <c r="OKX469" s="306"/>
      <c r="OKY469" s="306"/>
      <c r="OKZ469" s="306"/>
      <c r="OLA469" s="306"/>
      <c r="OLB469" s="306"/>
      <c r="OLC469" s="306"/>
      <c r="OLD469" s="306"/>
      <c r="OLE469" s="306"/>
      <c r="OLF469" s="306"/>
      <c r="OLG469" s="306"/>
      <c r="OLH469" s="306"/>
      <c r="OLI469" s="306"/>
      <c r="OLJ469" s="306"/>
      <c r="OLK469" s="306"/>
      <c r="OLL469" s="306"/>
      <c r="OLM469" s="306"/>
      <c r="OLN469" s="306"/>
      <c r="OLO469" s="306"/>
      <c r="OLP469" s="306"/>
      <c r="OLQ469" s="306"/>
      <c r="OLR469" s="306"/>
      <c r="OLS469" s="306"/>
      <c r="OLT469" s="306"/>
      <c r="OLU469" s="306"/>
      <c r="OLV469" s="306"/>
      <c r="OLW469" s="306"/>
      <c r="OLX469" s="306"/>
      <c r="OLY469" s="306"/>
      <c r="OLZ469" s="306"/>
      <c r="OMA469" s="306"/>
      <c r="OMB469" s="306"/>
      <c r="OMC469" s="306"/>
      <c r="OMD469" s="306"/>
      <c r="OME469" s="306"/>
      <c r="OMF469" s="306"/>
      <c r="OMG469" s="306"/>
      <c r="OMH469" s="306"/>
      <c r="OMI469" s="306"/>
      <c r="OMJ469" s="306"/>
      <c r="OMK469" s="306"/>
      <c r="OML469" s="306"/>
      <c r="OMM469" s="306"/>
      <c r="OMN469" s="306"/>
      <c r="OMO469" s="306"/>
      <c r="OMP469" s="306"/>
      <c r="OMQ469" s="306"/>
      <c r="OMR469" s="306"/>
      <c r="OMS469" s="306"/>
      <c r="OMT469" s="306"/>
      <c r="OMU469" s="306"/>
      <c r="OMV469" s="306"/>
      <c r="OMW469" s="306"/>
      <c r="OMX469" s="306"/>
      <c r="OMY469" s="306"/>
      <c r="OMZ469" s="306"/>
      <c r="ONA469" s="306"/>
      <c r="ONB469" s="306"/>
      <c r="ONC469" s="306"/>
      <c r="OND469" s="306"/>
      <c r="ONE469" s="306"/>
      <c r="ONF469" s="306"/>
      <c r="ONG469" s="306"/>
      <c r="ONH469" s="306"/>
      <c r="ONI469" s="306"/>
      <c r="ONJ469" s="306"/>
      <c r="ONK469" s="306"/>
      <c r="ONL469" s="306"/>
      <c r="ONM469" s="306"/>
      <c r="ONN469" s="306"/>
      <c r="ONO469" s="306"/>
      <c r="ONP469" s="306"/>
      <c r="ONQ469" s="306"/>
      <c r="ONR469" s="306"/>
      <c r="ONS469" s="306"/>
      <c r="ONT469" s="306"/>
      <c r="ONU469" s="306"/>
      <c r="ONV469" s="306"/>
      <c r="ONW469" s="306"/>
      <c r="ONX469" s="306"/>
      <c r="ONY469" s="306"/>
      <c r="ONZ469" s="306"/>
      <c r="OOA469" s="306"/>
      <c r="OOB469" s="306"/>
      <c r="OOC469" s="306"/>
      <c r="OOD469" s="306"/>
      <c r="OOE469" s="306"/>
      <c r="OOF469" s="306"/>
      <c r="OOG469" s="306"/>
      <c r="OOH469" s="306"/>
      <c r="OOI469" s="306"/>
      <c r="OOJ469" s="306"/>
      <c r="OOK469" s="306"/>
      <c r="OOL469" s="306"/>
      <c r="OOM469" s="306"/>
      <c r="OON469" s="306"/>
      <c r="OOO469" s="306"/>
      <c r="OOP469" s="306"/>
      <c r="OOQ469" s="306"/>
      <c r="OOR469" s="306"/>
      <c r="OOS469" s="306"/>
      <c r="OOT469" s="306"/>
      <c r="OOU469" s="306"/>
      <c r="OOV469" s="306"/>
      <c r="OOW469" s="306"/>
      <c r="OOX469" s="306"/>
      <c r="OOY469" s="306"/>
      <c r="OOZ469" s="306"/>
      <c r="OPA469" s="306"/>
      <c r="OPB469" s="306"/>
      <c r="OPC469" s="306"/>
      <c r="OPD469" s="306"/>
      <c r="OPE469" s="306"/>
      <c r="OPF469" s="306"/>
      <c r="OPG469" s="306"/>
      <c r="OPH469" s="306"/>
      <c r="OPI469" s="306"/>
      <c r="OPJ469" s="306"/>
      <c r="OPK469" s="306"/>
      <c r="OPL469" s="306"/>
      <c r="OPM469" s="306"/>
      <c r="OPN469" s="306"/>
      <c r="OPO469" s="306"/>
      <c r="OPP469" s="306"/>
      <c r="OPQ469" s="306"/>
      <c r="OPR469" s="306"/>
      <c r="OPS469" s="306"/>
      <c r="OPT469" s="306"/>
      <c r="OPU469" s="306"/>
      <c r="OPV469" s="306"/>
      <c r="OPW469" s="306"/>
      <c r="OPX469" s="306"/>
      <c r="OPY469" s="306"/>
      <c r="OPZ469" s="306"/>
      <c r="OQA469" s="306"/>
      <c r="OQB469" s="306"/>
      <c r="OQC469" s="306"/>
      <c r="OQD469" s="306"/>
      <c r="OQE469" s="306"/>
      <c r="OQF469" s="306"/>
      <c r="OQG469" s="306"/>
      <c r="OQH469" s="306"/>
      <c r="OQI469" s="306"/>
      <c r="OQJ469" s="306"/>
      <c r="OQK469" s="306"/>
      <c r="OQL469" s="306"/>
      <c r="OQM469" s="306"/>
      <c r="OQN469" s="306"/>
      <c r="OQO469" s="306"/>
      <c r="OQP469" s="306"/>
      <c r="OQQ469" s="306"/>
      <c r="OQR469" s="306"/>
      <c r="OQS469" s="306"/>
      <c r="OQT469" s="306"/>
      <c r="OQU469" s="306"/>
      <c r="OQV469" s="306"/>
      <c r="OQW469" s="306"/>
      <c r="OQX469" s="306"/>
      <c r="OQY469" s="306"/>
      <c r="OQZ469" s="306"/>
      <c r="ORA469" s="306"/>
      <c r="ORB469" s="306"/>
      <c r="ORC469" s="306"/>
      <c r="ORD469" s="306"/>
      <c r="ORE469" s="306"/>
      <c r="ORF469" s="306"/>
      <c r="ORG469" s="306"/>
      <c r="ORH469" s="306"/>
      <c r="ORI469" s="306"/>
      <c r="ORJ469" s="306"/>
      <c r="ORK469" s="306"/>
      <c r="ORL469" s="306"/>
      <c r="ORM469" s="306"/>
      <c r="ORN469" s="306"/>
      <c r="ORO469" s="306"/>
      <c r="ORP469" s="306"/>
      <c r="ORQ469" s="306"/>
      <c r="ORR469" s="306"/>
      <c r="ORS469" s="306"/>
      <c r="ORT469" s="306"/>
      <c r="ORU469" s="306"/>
      <c r="ORV469" s="306"/>
      <c r="ORW469" s="306"/>
      <c r="ORX469" s="306"/>
      <c r="ORY469" s="306"/>
      <c r="ORZ469" s="306"/>
      <c r="OSA469" s="306"/>
      <c r="OSB469" s="306"/>
      <c r="OSC469" s="306"/>
      <c r="OSD469" s="306"/>
      <c r="OSE469" s="306"/>
      <c r="OSF469" s="306"/>
      <c r="OSG469" s="306"/>
      <c r="OSH469" s="306"/>
      <c r="OSI469" s="306"/>
      <c r="OSJ469" s="306"/>
      <c r="OSK469" s="306"/>
      <c r="OSL469" s="306"/>
      <c r="OSM469" s="306"/>
      <c r="OSN469" s="306"/>
      <c r="OSO469" s="306"/>
      <c r="OSP469" s="306"/>
      <c r="OSQ469" s="306"/>
      <c r="OSR469" s="306"/>
      <c r="OSS469" s="306"/>
      <c r="OST469" s="306"/>
      <c r="OSU469" s="306"/>
      <c r="OSV469" s="306"/>
      <c r="OSW469" s="306"/>
      <c r="OSX469" s="306"/>
      <c r="OSY469" s="306"/>
      <c r="OSZ469" s="306"/>
      <c r="OTA469" s="306"/>
      <c r="OTB469" s="306"/>
      <c r="OTC469" s="306"/>
      <c r="OTD469" s="306"/>
      <c r="OTE469" s="306"/>
      <c r="OTF469" s="306"/>
      <c r="OTG469" s="306"/>
      <c r="OTH469" s="306"/>
      <c r="OTI469" s="306"/>
      <c r="OTJ469" s="306"/>
      <c r="OTK469" s="306"/>
      <c r="OTL469" s="306"/>
      <c r="OTM469" s="306"/>
      <c r="OTN469" s="306"/>
      <c r="OTO469" s="306"/>
      <c r="OTP469" s="306"/>
      <c r="OTQ469" s="306"/>
      <c r="OTR469" s="306"/>
      <c r="OTS469" s="306"/>
      <c r="OTT469" s="306"/>
      <c r="OTU469" s="306"/>
      <c r="OTV469" s="306"/>
      <c r="OTW469" s="306"/>
      <c r="OTX469" s="306"/>
      <c r="OTY469" s="306"/>
      <c r="OTZ469" s="306"/>
      <c r="OUA469" s="306"/>
      <c r="OUB469" s="306"/>
      <c r="OUC469" s="306"/>
      <c r="OUD469" s="306"/>
      <c r="OUE469" s="306"/>
      <c r="OUF469" s="306"/>
      <c r="OUG469" s="306"/>
      <c r="OUH469" s="306"/>
      <c r="OUI469" s="306"/>
      <c r="OUJ469" s="306"/>
      <c r="OUK469" s="306"/>
      <c r="OUL469" s="306"/>
      <c r="OUM469" s="306"/>
      <c r="OUN469" s="306"/>
      <c r="OUO469" s="306"/>
      <c r="OUP469" s="306"/>
      <c r="OUQ469" s="306"/>
      <c r="OUR469" s="306"/>
      <c r="OUS469" s="306"/>
      <c r="OUT469" s="306"/>
      <c r="OUU469" s="306"/>
      <c r="OUV469" s="306"/>
      <c r="OUW469" s="306"/>
      <c r="OUX469" s="306"/>
      <c r="OUY469" s="306"/>
      <c r="OUZ469" s="306"/>
      <c r="OVA469" s="306"/>
      <c r="OVB469" s="306"/>
      <c r="OVC469" s="306"/>
      <c r="OVD469" s="306"/>
      <c r="OVE469" s="306"/>
      <c r="OVF469" s="306"/>
      <c r="OVG469" s="306"/>
      <c r="OVH469" s="306"/>
      <c r="OVI469" s="306"/>
      <c r="OVJ469" s="306"/>
      <c r="OVK469" s="306"/>
      <c r="OVL469" s="306"/>
      <c r="OVM469" s="306"/>
      <c r="OVN469" s="306"/>
      <c r="OVO469" s="306"/>
      <c r="OVP469" s="306"/>
      <c r="OVQ469" s="306"/>
      <c r="OVR469" s="306"/>
      <c r="OVS469" s="306"/>
      <c r="OVT469" s="306"/>
      <c r="OVU469" s="306"/>
      <c r="OVV469" s="306"/>
      <c r="OVW469" s="306"/>
      <c r="OVX469" s="306"/>
      <c r="OVY469" s="306"/>
      <c r="OVZ469" s="306"/>
      <c r="OWA469" s="306"/>
      <c r="OWB469" s="306"/>
      <c r="OWC469" s="306"/>
      <c r="OWD469" s="306"/>
      <c r="OWE469" s="306"/>
      <c r="OWF469" s="306"/>
      <c r="OWG469" s="306"/>
      <c r="OWH469" s="306"/>
      <c r="OWI469" s="306"/>
      <c r="OWJ469" s="306"/>
      <c r="OWK469" s="306"/>
      <c r="OWL469" s="306"/>
      <c r="OWM469" s="306"/>
      <c r="OWN469" s="306"/>
      <c r="OWO469" s="306"/>
      <c r="OWP469" s="306"/>
      <c r="OWQ469" s="306"/>
      <c r="OWR469" s="306"/>
      <c r="OWS469" s="306"/>
      <c r="OWT469" s="306"/>
      <c r="OWU469" s="306"/>
      <c r="OWV469" s="306"/>
      <c r="OWW469" s="306"/>
      <c r="OWX469" s="306"/>
      <c r="OWY469" s="306"/>
      <c r="OWZ469" s="306"/>
      <c r="OXA469" s="306"/>
      <c r="OXB469" s="306"/>
      <c r="OXC469" s="306"/>
      <c r="OXD469" s="306"/>
      <c r="OXE469" s="306"/>
      <c r="OXF469" s="306"/>
      <c r="OXG469" s="306"/>
      <c r="OXH469" s="306"/>
      <c r="OXI469" s="306"/>
      <c r="OXJ469" s="306"/>
      <c r="OXK469" s="306"/>
      <c r="OXL469" s="306"/>
      <c r="OXM469" s="306"/>
      <c r="OXN469" s="306"/>
      <c r="OXO469" s="306"/>
      <c r="OXP469" s="306"/>
      <c r="OXQ469" s="306"/>
      <c r="OXR469" s="306"/>
      <c r="OXS469" s="306"/>
      <c r="OXT469" s="306"/>
      <c r="OXU469" s="306"/>
      <c r="OXV469" s="306"/>
      <c r="OXW469" s="306"/>
      <c r="OXX469" s="306"/>
      <c r="OXY469" s="306"/>
      <c r="OXZ469" s="306"/>
      <c r="OYA469" s="306"/>
      <c r="OYB469" s="306"/>
      <c r="OYC469" s="306"/>
      <c r="OYD469" s="306"/>
      <c r="OYE469" s="306"/>
      <c r="OYF469" s="306"/>
      <c r="OYG469" s="306"/>
      <c r="OYH469" s="306"/>
      <c r="OYI469" s="306"/>
      <c r="OYJ469" s="306"/>
      <c r="OYK469" s="306"/>
      <c r="OYL469" s="306"/>
      <c r="OYM469" s="306"/>
      <c r="OYN469" s="306"/>
      <c r="OYO469" s="306"/>
      <c r="OYP469" s="306"/>
      <c r="OYQ469" s="306"/>
      <c r="OYR469" s="306"/>
      <c r="OYS469" s="306"/>
      <c r="OYT469" s="306"/>
      <c r="OYU469" s="306"/>
      <c r="OYV469" s="306"/>
      <c r="OYW469" s="306"/>
      <c r="OYX469" s="306"/>
      <c r="OYY469" s="306"/>
      <c r="OYZ469" s="306"/>
      <c r="OZA469" s="306"/>
      <c r="OZB469" s="306"/>
      <c r="OZC469" s="306"/>
      <c r="OZD469" s="306"/>
      <c r="OZE469" s="306"/>
      <c r="OZF469" s="306"/>
      <c r="OZG469" s="306"/>
      <c r="OZH469" s="306"/>
      <c r="OZI469" s="306"/>
      <c r="OZJ469" s="306"/>
      <c r="OZK469" s="306"/>
      <c r="OZL469" s="306"/>
      <c r="OZM469" s="306"/>
      <c r="OZN469" s="306"/>
      <c r="OZO469" s="306"/>
      <c r="OZP469" s="306"/>
      <c r="OZQ469" s="306"/>
      <c r="OZR469" s="306"/>
      <c r="OZS469" s="306"/>
      <c r="OZT469" s="306"/>
      <c r="OZU469" s="306"/>
      <c r="OZV469" s="306"/>
      <c r="OZW469" s="306"/>
      <c r="OZX469" s="306"/>
      <c r="OZY469" s="306"/>
      <c r="OZZ469" s="306"/>
      <c r="PAA469" s="306"/>
      <c r="PAB469" s="306"/>
      <c r="PAC469" s="306"/>
      <c r="PAD469" s="306"/>
      <c r="PAE469" s="306"/>
      <c r="PAF469" s="306"/>
      <c r="PAG469" s="306"/>
      <c r="PAH469" s="306"/>
      <c r="PAI469" s="306"/>
      <c r="PAJ469" s="306"/>
      <c r="PAK469" s="306"/>
      <c r="PAL469" s="306"/>
      <c r="PAM469" s="306"/>
      <c r="PAN469" s="306"/>
      <c r="PAO469" s="306"/>
      <c r="PAP469" s="306"/>
      <c r="PAQ469" s="306"/>
      <c r="PAR469" s="306"/>
      <c r="PAS469" s="306"/>
      <c r="PAT469" s="306"/>
      <c r="PAU469" s="306"/>
      <c r="PAV469" s="306"/>
      <c r="PAW469" s="306"/>
      <c r="PAX469" s="306"/>
      <c r="PAY469" s="306"/>
      <c r="PAZ469" s="306"/>
      <c r="PBA469" s="306"/>
      <c r="PBB469" s="306"/>
      <c r="PBC469" s="306"/>
      <c r="PBD469" s="306"/>
      <c r="PBE469" s="306"/>
      <c r="PBF469" s="306"/>
      <c r="PBG469" s="306"/>
      <c r="PBH469" s="306"/>
      <c r="PBI469" s="306"/>
      <c r="PBJ469" s="306"/>
      <c r="PBK469" s="306"/>
      <c r="PBL469" s="306"/>
      <c r="PBM469" s="306"/>
      <c r="PBN469" s="306"/>
      <c r="PBO469" s="306"/>
      <c r="PBP469" s="306"/>
      <c r="PBQ469" s="306"/>
      <c r="PBR469" s="306"/>
      <c r="PBS469" s="306"/>
      <c r="PBT469" s="306"/>
      <c r="PBU469" s="306"/>
      <c r="PBV469" s="306"/>
      <c r="PBW469" s="306"/>
      <c r="PBX469" s="306"/>
      <c r="PBY469" s="306"/>
      <c r="PBZ469" s="306"/>
      <c r="PCA469" s="306"/>
      <c r="PCB469" s="306"/>
      <c r="PCC469" s="306"/>
      <c r="PCD469" s="306"/>
      <c r="PCE469" s="306"/>
      <c r="PCF469" s="306"/>
      <c r="PCG469" s="306"/>
      <c r="PCH469" s="306"/>
      <c r="PCI469" s="306"/>
      <c r="PCJ469" s="306"/>
      <c r="PCK469" s="306"/>
      <c r="PCL469" s="306"/>
      <c r="PCM469" s="306"/>
      <c r="PCN469" s="306"/>
      <c r="PCO469" s="306"/>
      <c r="PCP469" s="306"/>
      <c r="PCQ469" s="306"/>
      <c r="PCR469" s="306"/>
      <c r="PCS469" s="306"/>
      <c r="PCT469" s="306"/>
      <c r="PCU469" s="306"/>
      <c r="PCV469" s="306"/>
      <c r="PCW469" s="306"/>
      <c r="PCX469" s="306"/>
      <c r="PCY469" s="306"/>
      <c r="PCZ469" s="306"/>
      <c r="PDA469" s="306"/>
      <c r="PDB469" s="306"/>
      <c r="PDC469" s="306"/>
      <c r="PDD469" s="306"/>
      <c r="PDE469" s="306"/>
      <c r="PDF469" s="306"/>
      <c r="PDG469" s="306"/>
      <c r="PDH469" s="306"/>
      <c r="PDI469" s="306"/>
      <c r="PDJ469" s="306"/>
      <c r="PDK469" s="306"/>
      <c r="PDL469" s="306"/>
      <c r="PDM469" s="306"/>
      <c r="PDN469" s="306"/>
      <c r="PDO469" s="306"/>
      <c r="PDP469" s="306"/>
      <c r="PDQ469" s="306"/>
      <c r="PDR469" s="306"/>
      <c r="PDS469" s="306"/>
      <c r="PDT469" s="306"/>
      <c r="PDU469" s="306"/>
      <c r="PDV469" s="306"/>
      <c r="PDW469" s="306"/>
      <c r="PDX469" s="306"/>
      <c r="PDY469" s="306"/>
      <c r="PDZ469" s="306"/>
      <c r="PEA469" s="306"/>
      <c r="PEB469" s="306"/>
      <c r="PEC469" s="306"/>
      <c r="PED469" s="306"/>
      <c r="PEE469" s="306"/>
      <c r="PEF469" s="306"/>
      <c r="PEG469" s="306"/>
      <c r="PEH469" s="306"/>
      <c r="PEI469" s="306"/>
      <c r="PEJ469" s="306"/>
      <c r="PEK469" s="306"/>
      <c r="PEL469" s="306"/>
      <c r="PEM469" s="306"/>
      <c r="PEN469" s="306"/>
      <c r="PEO469" s="306"/>
      <c r="PEP469" s="306"/>
      <c r="PEQ469" s="306"/>
      <c r="PER469" s="306"/>
      <c r="PES469" s="306"/>
      <c r="PET469" s="306"/>
      <c r="PEU469" s="306"/>
      <c r="PEV469" s="306"/>
      <c r="PEW469" s="306"/>
      <c r="PEX469" s="306"/>
      <c r="PEY469" s="306"/>
      <c r="PEZ469" s="306"/>
      <c r="PFA469" s="306"/>
      <c r="PFB469" s="306"/>
      <c r="PFC469" s="306"/>
      <c r="PFD469" s="306"/>
      <c r="PFE469" s="306"/>
      <c r="PFF469" s="306"/>
      <c r="PFG469" s="306"/>
      <c r="PFH469" s="306"/>
      <c r="PFI469" s="306"/>
      <c r="PFJ469" s="306"/>
      <c r="PFK469" s="306"/>
      <c r="PFL469" s="306"/>
      <c r="PFM469" s="306"/>
      <c r="PFN469" s="306"/>
      <c r="PFO469" s="306"/>
      <c r="PFP469" s="306"/>
      <c r="PFQ469" s="306"/>
      <c r="PFR469" s="306"/>
      <c r="PFS469" s="306"/>
      <c r="PFT469" s="306"/>
      <c r="PFU469" s="306"/>
      <c r="PFV469" s="306"/>
      <c r="PFW469" s="306"/>
      <c r="PFX469" s="306"/>
      <c r="PFY469" s="306"/>
      <c r="PFZ469" s="306"/>
      <c r="PGA469" s="306"/>
      <c r="PGB469" s="306"/>
      <c r="PGC469" s="306"/>
      <c r="PGD469" s="306"/>
      <c r="PGE469" s="306"/>
      <c r="PGF469" s="306"/>
      <c r="PGG469" s="306"/>
      <c r="PGH469" s="306"/>
      <c r="PGI469" s="306"/>
      <c r="PGJ469" s="306"/>
      <c r="PGK469" s="306"/>
      <c r="PGL469" s="306"/>
      <c r="PGM469" s="306"/>
      <c r="PGN469" s="306"/>
      <c r="PGO469" s="306"/>
      <c r="PGP469" s="306"/>
      <c r="PGQ469" s="306"/>
      <c r="PGR469" s="306"/>
      <c r="PGS469" s="306"/>
      <c r="PGT469" s="306"/>
      <c r="PGU469" s="306"/>
      <c r="PGV469" s="306"/>
      <c r="PGW469" s="306"/>
      <c r="PGX469" s="306"/>
      <c r="PGY469" s="306"/>
      <c r="PGZ469" s="306"/>
      <c r="PHA469" s="306"/>
      <c r="PHB469" s="306"/>
      <c r="PHC469" s="306"/>
      <c r="PHD469" s="306"/>
      <c r="PHE469" s="306"/>
      <c r="PHF469" s="306"/>
      <c r="PHG469" s="306"/>
      <c r="PHH469" s="306"/>
      <c r="PHI469" s="306"/>
      <c r="PHJ469" s="306"/>
      <c r="PHK469" s="306"/>
      <c r="PHL469" s="306"/>
      <c r="PHM469" s="306"/>
      <c r="PHN469" s="306"/>
      <c r="PHO469" s="306"/>
      <c r="PHP469" s="306"/>
      <c r="PHQ469" s="306"/>
      <c r="PHR469" s="306"/>
      <c r="PHS469" s="306"/>
      <c r="PHT469" s="306"/>
      <c r="PHU469" s="306"/>
      <c r="PHV469" s="306"/>
      <c r="PHW469" s="306"/>
      <c r="PHX469" s="306"/>
      <c r="PHY469" s="306"/>
      <c r="PHZ469" s="306"/>
      <c r="PIA469" s="306"/>
      <c r="PIB469" s="306"/>
      <c r="PIC469" s="306"/>
      <c r="PID469" s="306"/>
      <c r="PIE469" s="306"/>
      <c r="PIF469" s="306"/>
      <c r="PIG469" s="306"/>
      <c r="PIH469" s="306"/>
      <c r="PII469" s="306"/>
      <c r="PIJ469" s="306"/>
      <c r="PIK469" s="306"/>
      <c r="PIL469" s="306"/>
      <c r="PIM469" s="306"/>
      <c r="PIN469" s="306"/>
      <c r="PIO469" s="306"/>
      <c r="PIP469" s="306"/>
      <c r="PIQ469" s="306"/>
      <c r="PIR469" s="306"/>
      <c r="PIS469" s="306"/>
      <c r="PIT469" s="306"/>
      <c r="PIU469" s="306"/>
      <c r="PIV469" s="306"/>
      <c r="PIW469" s="306"/>
      <c r="PIX469" s="306"/>
      <c r="PIY469" s="306"/>
      <c r="PIZ469" s="306"/>
      <c r="PJA469" s="306"/>
      <c r="PJB469" s="306"/>
      <c r="PJC469" s="306"/>
      <c r="PJD469" s="306"/>
      <c r="PJE469" s="306"/>
      <c r="PJF469" s="306"/>
      <c r="PJG469" s="306"/>
      <c r="PJH469" s="306"/>
      <c r="PJI469" s="306"/>
      <c r="PJJ469" s="306"/>
      <c r="PJK469" s="306"/>
      <c r="PJL469" s="306"/>
      <c r="PJM469" s="306"/>
      <c r="PJN469" s="306"/>
      <c r="PJO469" s="306"/>
      <c r="PJP469" s="306"/>
      <c r="PJQ469" s="306"/>
      <c r="PJR469" s="306"/>
      <c r="PJS469" s="306"/>
      <c r="PJT469" s="306"/>
      <c r="PJU469" s="306"/>
      <c r="PJV469" s="306"/>
      <c r="PJW469" s="306"/>
      <c r="PJX469" s="306"/>
      <c r="PJY469" s="306"/>
      <c r="PJZ469" s="306"/>
      <c r="PKA469" s="306"/>
      <c r="PKB469" s="306"/>
      <c r="PKC469" s="306"/>
      <c r="PKD469" s="306"/>
      <c r="PKE469" s="306"/>
      <c r="PKF469" s="306"/>
      <c r="PKG469" s="306"/>
      <c r="PKH469" s="306"/>
      <c r="PKI469" s="306"/>
      <c r="PKJ469" s="306"/>
      <c r="PKK469" s="306"/>
      <c r="PKL469" s="306"/>
      <c r="PKM469" s="306"/>
      <c r="PKN469" s="306"/>
      <c r="PKO469" s="306"/>
      <c r="PKP469" s="306"/>
      <c r="PKQ469" s="306"/>
      <c r="PKR469" s="306"/>
      <c r="PKS469" s="306"/>
      <c r="PKT469" s="306"/>
      <c r="PKU469" s="306"/>
      <c r="PKV469" s="306"/>
      <c r="PKW469" s="306"/>
      <c r="PKX469" s="306"/>
      <c r="PKY469" s="306"/>
      <c r="PKZ469" s="306"/>
      <c r="PLA469" s="306"/>
      <c r="PLB469" s="306"/>
      <c r="PLC469" s="306"/>
      <c r="PLD469" s="306"/>
      <c r="PLE469" s="306"/>
      <c r="PLF469" s="306"/>
      <c r="PLG469" s="306"/>
      <c r="PLH469" s="306"/>
      <c r="PLI469" s="306"/>
      <c r="PLJ469" s="306"/>
      <c r="PLK469" s="306"/>
      <c r="PLL469" s="306"/>
      <c r="PLM469" s="306"/>
      <c r="PLN469" s="306"/>
      <c r="PLO469" s="306"/>
      <c r="PLP469" s="306"/>
      <c r="PLQ469" s="306"/>
      <c r="PLR469" s="306"/>
      <c r="PLS469" s="306"/>
      <c r="PLT469" s="306"/>
      <c r="PLU469" s="306"/>
      <c r="PLV469" s="306"/>
      <c r="PLW469" s="306"/>
      <c r="PLX469" s="306"/>
      <c r="PLY469" s="306"/>
      <c r="PLZ469" s="306"/>
      <c r="PMA469" s="306"/>
      <c r="PMB469" s="306"/>
      <c r="PMC469" s="306"/>
      <c r="PMD469" s="306"/>
      <c r="PME469" s="306"/>
      <c r="PMF469" s="306"/>
      <c r="PMG469" s="306"/>
      <c r="PMH469" s="306"/>
      <c r="PMI469" s="306"/>
      <c r="PMJ469" s="306"/>
      <c r="PMK469" s="306"/>
      <c r="PML469" s="306"/>
      <c r="PMM469" s="306"/>
      <c r="PMN469" s="306"/>
      <c r="PMO469" s="306"/>
      <c r="PMP469" s="306"/>
      <c r="PMQ469" s="306"/>
      <c r="PMR469" s="306"/>
      <c r="PMS469" s="306"/>
      <c r="PMT469" s="306"/>
      <c r="PMU469" s="306"/>
      <c r="PMV469" s="306"/>
      <c r="PMW469" s="306"/>
      <c r="PMX469" s="306"/>
      <c r="PMY469" s="306"/>
      <c r="PMZ469" s="306"/>
      <c r="PNA469" s="306"/>
      <c r="PNB469" s="306"/>
      <c r="PNC469" s="306"/>
      <c r="PND469" s="306"/>
      <c r="PNE469" s="306"/>
      <c r="PNF469" s="306"/>
      <c r="PNG469" s="306"/>
      <c r="PNH469" s="306"/>
      <c r="PNI469" s="306"/>
      <c r="PNJ469" s="306"/>
      <c r="PNK469" s="306"/>
      <c r="PNL469" s="306"/>
      <c r="PNM469" s="306"/>
      <c r="PNN469" s="306"/>
      <c r="PNO469" s="306"/>
      <c r="PNP469" s="306"/>
      <c r="PNQ469" s="306"/>
      <c r="PNR469" s="306"/>
      <c r="PNS469" s="306"/>
      <c r="PNT469" s="306"/>
      <c r="PNU469" s="306"/>
      <c r="PNV469" s="306"/>
      <c r="PNW469" s="306"/>
      <c r="PNX469" s="306"/>
      <c r="PNY469" s="306"/>
      <c r="PNZ469" s="306"/>
      <c r="POA469" s="306"/>
      <c r="POB469" s="306"/>
      <c r="POC469" s="306"/>
      <c r="POD469" s="306"/>
      <c r="POE469" s="306"/>
      <c r="POF469" s="306"/>
      <c r="POG469" s="306"/>
      <c r="POH469" s="306"/>
      <c r="POI469" s="306"/>
      <c r="POJ469" s="306"/>
      <c r="POK469" s="306"/>
      <c r="POL469" s="306"/>
      <c r="POM469" s="306"/>
      <c r="PON469" s="306"/>
      <c r="POO469" s="306"/>
      <c r="POP469" s="306"/>
      <c r="POQ469" s="306"/>
      <c r="POR469" s="306"/>
      <c r="POS469" s="306"/>
      <c r="POT469" s="306"/>
      <c r="POU469" s="306"/>
      <c r="POV469" s="306"/>
      <c r="POW469" s="306"/>
      <c r="POX469" s="306"/>
      <c r="POY469" s="306"/>
      <c r="POZ469" s="306"/>
      <c r="PPA469" s="306"/>
      <c r="PPB469" s="306"/>
      <c r="PPC469" s="306"/>
      <c r="PPD469" s="306"/>
      <c r="PPE469" s="306"/>
      <c r="PPF469" s="306"/>
      <c r="PPG469" s="306"/>
      <c r="PPH469" s="306"/>
      <c r="PPI469" s="306"/>
      <c r="PPJ469" s="306"/>
      <c r="PPK469" s="306"/>
      <c r="PPL469" s="306"/>
      <c r="PPM469" s="306"/>
      <c r="PPN469" s="306"/>
      <c r="PPO469" s="306"/>
      <c r="PPP469" s="306"/>
      <c r="PPQ469" s="306"/>
      <c r="PPR469" s="306"/>
      <c r="PPS469" s="306"/>
      <c r="PPT469" s="306"/>
      <c r="PPU469" s="306"/>
      <c r="PPV469" s="306"/>
      <c r="PPW469" s="306"/>
      <c r="PPX469" s="306"/>
      <c r="PPY469" s="306"/>
      <c r="PPZ469" s="306"/>
      <c r="PQA469" s="306"/>
      <c r="PQB469" s="306"/>
      <c r="PQC469" s="306"/>
      <c r="PQD469" s="306"/>
      <c r="PQE469" s="306"/>
      <c r="PQF469" s="306"/>
      <c r="PQG469" s="306"/>
      <c r="PQH469" s="306"/>
      <c r="PQI469" s="306"/>
      <c r="PQJ469" s="306"/>
      <c r="PQK469" s="306"/>
      <c r="PQL469" s="306"/>
      <c r="PQM469" s="306"/>
      <c r="PQN469" s="306"/>
      <c r="PQO469" s="306"/>
      <c r="PQP469" s="306"/>
      <c r="PQQ469" s="306"/>
      <c r="PQR469" s="306"/>
      <c r="PQS469" s="306"/>
      <c r="PQT469" s="306"/>
      <c r="PQU469" s="306"/>
      <c r="PQV469" s="306"/>
      <c r="PQW469" s="306"/>
      <c r="PQX469" s="306"/>
      <c r="PQY469" s="306"/>
      <c r="PQZ469" s="306"/>
      <c r="PRA469" s="306"/>
      <c r="PRB469" s="306"/>
      <c r="PRC469" s="306"/>
      <c r="PRD469" s="306"/>
      <c r="PRE469" s="306"/>
      <c r="PRF469" s="306"/>
      <c r="PRG469" s="306"/>
      <c r="PRH469" s="306"/>
      <c r="PRI469" s="306"/>
      <c r="PRJ469" s="306"/>
      <c r="PRK469" s="306"/>
      <c r="PRL469" s="306"/>
      <c r="PRM469" s="306"/>
      <c r="PRN469" s="306"/>
      <c r="PRO469" s="306"/>
      <c r="PRP469" s="306"/>
      <c r="PRQ469" s="306"/>
      <c r="PRR469" s="306"/>
      <c r="PRS469" s="306"/>
      <c r="PRT469" s="306"/>
      <c r="PRU469" s="306"/>
      <c r="PRV469" s="306"/>
      <c r="PRW469" s="306"/>
      <c r="PRX469" s="306"/>
      <c r="PRY469" s="306"/>
      <c r="PRZ469" s="306"/>
      <c r="PSA469" s="306"/>
      <c r="PSB469" s="306"/>
      <c r="PSC469" s="306"/>
      <c r="PSD469" s="306"/>
      <c r="PSE469" s="306"/>
      <c r="PSF469" s="306"/>
      <c r="PSG469" s="306"/>
      <c r="PSH469" s="306"/>
      <c r="PSI469" s="306"/>
      <c r="PSJ469" s="306"/>
      <c r="PSK469" s="306"/>
      <c r="PSL469" s="306"/>
      <c r="PSM469" s="306"/>
      <c r="PSN469" s="306"/>
      <c r="PSO469" s="306"/>
      <c r="PSP469" s="306"/>
      <c r="PSQ469" s="306"/>
      <c r="PSR469" s="306"/>
      <c r="PSS469" s="306"/>
      <c r="PST469" s="306"/>
      <c r="PSU469" s="306"/>
      <c r="PSV469" s="306"/>
      <c r="PSW469" s="306"/>
      <c r="PSX469" s="306"/>
      <c r="PSY469" s="306"/>
      <c r="PSZ469" s="306"/>
      <c r="PTA469" s="306"/>
      <c r="PTB469" s="306"/>
      <c r="PTC469" s="306"/>
      <c r="PTD469" s="306"/>
      <c r="PTE469" s="306"/>
      <c r="PTF469" s="306"/>
      <c r="PTG469" s="306"/>
      <c r="PTH469" s="306"/>
      <c r="PTI469" s="306"/>
      <c r="PTJ469" s="306"/>
      <c r="PTK469" s="306"/>
      <c r="PTL469" s="306"/>
      <c r="PTM469" s="306"/>
      <c r="PTN469" s="306"/>
      <c r="PTO469" s="306"/>
      <c r="PTP469" s="306"/>
      <c r="PTQ469" s="306"/>
      <c r="PTR469" s="306"/>
      <c r="PTS469" s="306"/>
      <c r="PTT469" s="306"/>
      <c r="PTU469" s="306"/>
      <c r="PTV469" s="306"/>
      <c r="PTW469" s="306"/>
      <c r="PTX469" s="306"/>
      <c r="PTY469" s="306"/>
      <c r="PTZ469" s="306"/>
      <c r="PUA469" s="306"/>
      <c r="PUB469" s="306"/>
      <c r="PUC469" s="306"/>
      <c r="PUD469" s="306"/>
      <c r="PUE469" s="306"/>
      <c r="PUF469" s="306"/>
      <c r="PUG469" s="306"/>
      <c r="PUH469" s="306"/>
      <c r="PUI469" s="306"/>
      <c r="PUJ469" s="306"/>
      <c r="PUK469" s="306"/>
      <c r="PUL469" s="306"/>
      <c r="PUM469" s="306"/>
      <c r="PUN469" s="306"/>
      <c r="PUO469" s="306"/>
      <c r="PUP469" s="306"/>
      <c r="PUQ469" s="306"/>
      <c r="PUR469" s="306"/>
      <c r="PUS469" s="306"/>
      <c r="PUT469" s="306"/>
      <c r="PUU469" s="306"/>
      <c r="PUV469" s="306"/>
      <c r="PUW469" s="306"/>
      <c r="PUX469" s="306"/>
      <c r="PUY469" s="306"/>
      <c r="PUZ469" s="306"/>
      <c r="PVA469" s="306"/>
      <c r="PVB469" s="306"/>
      <c r="PVC469" s="306"/>
      <c r="PVD469" s="306"/>
      <c r="PVE469" s="306"/>
      <c r="PVF469" s="306"/>
      <c r="PVG469" s="306"/>
      <c r="PVH469" s="306"/>
      <c r="PVI469" s="306"/>
      <c r="PVJ469" s="306"/>
      <c r="PVK469" s="306"/>
      <c r="PVL469" s="306"/>
      <c r="PVM469" s="306"/>
      <c r="PVN469" s="306"/>
      <c r="PVO469" s="306"/>
      <c r="PVP469" s="306"/>
      <c r="PVQ469" s="306"/>
      <c r="PVR469" s="306"/>
      <c r="PVS469" s="306"/>
      <c r="PVT469" s="306"/>
      <c r="PVU469" s="306"/>
      <c r="PVV469" s="306"/>
      <c r="PVW469" s="306"/>
      <c r="PVX469" s="306"/>
      <c r="PVY469" s="306"/>
      <c r="PVZ469" s="306"/>
      <c r="PWA469" s="306"/>
      <c r="PWB469" s="306"/>
      <c r="PWC469" s="306"/>
      <c r="PWD469" s="306"/>
      <c r="PWE469" s="306"/>
      <c r="PWF469" s="306"/>
      <c r="PWG469" s="306"/>
      <c r="PWH469" s="306"/>
      <c r="PWI469" s="306"/>
      <c r="PWJ469" s="306"/>
      <c r="PWK469" s="306"/>
      <c r="PWL469" s="306"/>
      <c r="PWM469" s="306"/>
      <c r="PWN469" s="306"/>
      <c r="PWO469" s="306"/>
      <c r="PWP469" s="306"/>
      <c r="PWQ469" s="306"/>
      <c r="PWR469" s="306"/>
      <c r="PWS469" s="306"/>
      <c r="PWT469" s="306"/>
      <c r="PWU469" s="306"/>
      <c r="PWV469" s="306"/>
      <c r="PWW469" s="306"/>
      <c r="PWX469" s="306"/>
      <c r="PWY469" s="306"/>
      <c r="PWZ469" s="306"/>
      <c r="PXA469" s="306"/>
      <c r="PXB469" s="306"/>
      <c r="PXC469" s="306"/>
      <c r="PXD469" s="306"/>
      <c r="PXE469" s="306"/>
      <c r="PXF469" s="306"/>
      <c r="PXG469" s="306"/>
      <c r="PXH469" s="306"/>
      <c r="PXI469" s="306"/>
      <c r="PXJ469" s="306"/>
      <c r="PXK469" s="306"/>
      <c r="PXL469" s="306"/>
      <c r="PXM469" s="306"/>
      <c r="PXN469" s="306"/>
      <c r="PXO469" s="306"/>
      <c r="PXP469" s="306"/>
      <c r="PXQ469" s="306"/>
      <c r="PXR469" s="306"/>
      <c r="PXS469" s="306"/>
      <c r="PXT469" s="306"/>
      <c r="PXU469" s="306"/>
      <c r="PXV469" s="306"/>
      <c r="PXW469" s="306"/>
      <c r="PXX469" s="306"/>
      <c r="PXY469" s="306"/>
      <c r="PXZ469" s="306"/>
      <c r="PYA469" s="306"/>
      <c r="PYB469" s="306"/>
      <c r="PYC469" s="306"/>
      <c r="PYD469" s="306"/>
      <c r="PYE469" s="306"/>
      <c r="PYF469" s="306"/>
      <c r="PYG469" s="306"/>
      <c r="PYH469" s="306"/>
      <c r="PYI469" s="306"/>
      <c r="PYJ469" s="306"/>
      <c r="PYK469" s="306"/>
      <c r="PYL469" s="306"/>
      <c r="PYM469" s="306"/>
      <c r="PYN469" s="306"/>
      <c r="PYO469" s="306"/>
      <c r="PYP469" s="306"/>
      <c r="PYQ469" s="306"/>
      <c r="PYR469" s="306"/>
      <c r="PYS469" s="306"/>
      <c r="PYT469" s="306"/>
      <c r="PYU469" s="306"/>
      <c r="PYV469" s="306"/>
      <c r="PYW469" s="306"/>
      <c r="PYX469" s="306"/>
      <c r="PYY469" s="306"/>
      <c r="PYZ469" s="306"/>
      <c r="PZA469" s="306"/>
      <c r="PZB469" s="306"/>
      <c r="PZC469" s="306"/>
      <c r="PZD469" s="306"/>
      <c r="PZE469" s="306"/>
      <c r="PZF469" s="306"/>
      <c r="PZG469" s="306"/>
      <c r="PZH469" s="306"/>
      <c r="PZI469" s="306"/>
      <c r="PZJ469" s="306"/>
      <c r="PZK469" s="306"/>
      <c r="PZL469" s="306"/>
      <c r="PZM469" s="306"/>
      <c r="PZN469" s="306"/>
      <c r="PZO469" s="306"/>
      <c r="PZP469" s="306"/>
      <c r="PZQ469" s="306"/>
      <c r="PZR469" s="306"/>
      <c r="PZS469" s="306"/>
      <c r="PZT469" s="306"/>
      <c r="PZU469" s="306"/>
      <c r="PZV469" s="306"/>
      <c r="PZW469" s="306"/>
      <c r="PZX469" s="306"/>
      <c r="PZY469" s="306"/>
      <c r="PZZ469" s="306"/>
      <c r="QAA469" s="306"/>
      <c r="QAB469" s="306"/>
      <c r="QAC469" s="306"/>
      <c r="QAD469" s="306"/>
      <c r="QAE469" s="306"/>
      <c r="QAF469" s="306"/>
      <c r="QAG469" s="306"/>
      <c r="QAH469" s="306"/>
      <c r="QAI469" s="306"/>
      <c r="QAJ469" s="306"/>
      <c r="QAK469" s="306"/>
      <c r="QAL469" s="306"/>
      <c r="QAM469" s="306"/>
      <c r="QAN469" s="306"/>
      <c r="QAO469" s="306"/>
      <c r="QAP469" s="306"/>
      <c r="QAQ469" s="306"/>
      <c r="QAR469" s="306"/>
      <c r="QAS469" s="306"/>
      <c r="QAT469" s="306"/>
      <c r="QAU469" s="306"/>
      <c r="QAV469" s="306"/>
      <c r="QAW469" s="306"/>
      <c r="QAX469" s="306"/>
      <c r="QAY469" s="306"/>
      <c r="QAZ469" s="306"/>
      <c r="QBA469" s="306"/>
      <c r="QBB469" s="306"/>
      <c r="QBC469" s="306"/>
      <c r="QBD469" s="306"/>
      <c r="QBE469" s="306"/>
      <c r="QBF469" s="306"/>
      <c r="QBG469" s="306"/>
      <c r="QBH469" s="306"/>
      <c r="QBI469" s="306"/>
      <c r="QBJ469" s="306"/>
      <c r="QBK469" s="306"/>
      <c r="QBL469" s="306"/>
      <c r="QBM469" s="306"/>
      <c r="QBN469" s="306"/>
      <c r="QBO469" s="306"/>
      <c r="QBP469" s="306"/>
      <c r="QBQ469" s="306"/>
      <c r="QBR469" s="306"/>
      <c r="QBS469" s="306"/>
      <c r="QBT469" s="306"/>
      <c r="QBU469" s="306"/>
      <c r="QBV469" s="306"/>
      <c r="QBW469" s="306"/>
      <c r="QBX469" s="306"/>
      <c r="QBY469" s="306"/>
      <c r="QBZ469" s="306"/>
      <c r="QCA469" s="306"/>
      <c r="QCB469" s="306"/>
      <c r="QCC469" s="306"/>
      <c r="QCD469" s="306"/>
      <c r="QCE469" s="306"/>
      <c r="QCF469" s="306"/>
      <c r="QCG469" s="306"/>
      <c r="QCH469" s="306"/>
      <c r="QCI469" s="306"/>
      <c r="QCJ469" s="306"/>
      <c r="QCK469" s="306"/>
      <c r="QCL469" s="306"/>
      <c r="QCM469" s="306"/>
      <c r="QCN469" s="306"/>
      <c r="QCO469" s="306"/>
      <c r="QCP469" s="306"/>
      <c r="QCQ469" s="306"/>
      <c r="QCR469" s="306"/>
      <c r="QCS469" s="306"/>
      <c r="QCT469" s="306"/>
      <c r="QCU469" s="306"/>
      <c r="QCV469" s="306"/>
      <c r="QCW469" s="306"/>
      <c r="QCX469" s="306"/>
      <c r="QCY469" s="306"/>
      <c r="QCZ469" s="306"/>
      <c r="QDA469" s="306"/>
      <c r="QDB469" s="306"/>
      <c r="QDC469" s="306"/>
      <c r="QDD469" s="306"/>
      <c r="QDE469" s="306"/>
      <c r="QDF469" s="306"/>
      <c r="QDG469" s="306"/>
      <c r="QDH469" s="306"/>
      <c r="QDI469" s="306"/>
      <c r="QDJ469" s="306"/>
      <c r="QDK469" s="306"/>
      <c r="QDL469" s="306"/>
      <c r="QDM469" s="306"/>
      <c r="QDN469" s="306"/>
      <c r="QDO469" s="306"/>
      <c r="QDP469" s="306"/>
      <c r="QDQ469" s="306"/>
      <c r="QDR469" s="306"/>
      <c r="QDS469" s="306"/>
      <c r="QDT469" s="306"/>
      <c r="QDU469" s="306"/>
      <c r="QDV469" s="306"/>
      <c r="QDW469" s="306"/>
      <c r="QDX469" s="306"/>
      <c r="QDY469" s="306"/>
      <c r="QDZ469" s="306"/>
      <c r="QEA469" s="306"/>
      <c r="QEB469" s="306"/>
      <c r="QEC469" s="306"/>
      <c r="QED469" s="306"/>
      <c r="QEE469" s="306"/>
      <c r="QEF469" s="306"/>
      <c r="QEG469" s="306"/>
      <c r="QEH469" s="306"/>
      <c r="QEI469" s="306"/>
      <c r="QEJ469" s="306"/>
      <c r="QEK469" s="306"/>
      <c r="QEL469" s="306"/>
      <c r="QEM469" s="306"/>
      <c r="QEN469" s="306"/>
      <c r="QEO469" s="306"/>
      <c r="QEP469" s="306"/>
      <c r="QEQ469" s="306"/>
      <c r="QER469" s="306"/>
      <c r="QES469" s="306"/>
      <c r="QET469" s="306"/>
      <c r="QEU469" s="306"/>
      <c r="QEV469" s="306"/>
      <c r="QEW469" s="306"/>
      <c r="QEX469" s="306"/>
      <c r="QEY469" s="306"/>
      <c r="QEZ469" s="306"/>
      <c r="QFA469" s="306"/>
      <c r="QFB469" s="306"/>
      <c r="QFC469" s="306"/>
      <c r="QFD469" s="306"/>
      <c r="QFE469" s="306"/>
      <c r="QFF469" s="306"/>
      <c r="QFG469" s="306"/>
      <c r="QFH469" s="306"/>
      <c r="QFI469" s="306"/>
      <c r="QFJ469" s="306"/>
      <c r="QFK469" s="306"/>
      <c r="QFL469" s="306"/>
      <c r="QFM469" s="306"/>
      <c r="QFN469" s="306"/>
      <c r="QFO469" s="306"/>
      <c r="QFP469" s="306"/>
      <c r="QFQ469" s="306"/>
      <c r="QFR469" s="306"/>
      <c r="QFS469" s="306"/>
      <c r="QFT469" s="306"/>
      <c r="QFU469" s="306"/>
      <c r="QFV469" s="306"/>
      <c r="QFW469" s="306"/>
      <c r="QFX469" s="306"/>
      <c r="QFY469" s="306"/>
      <c r="QFZ469" s="306"/>
      <c r="QGA469" s="306"/>
      <c r="QGB469" s="306"/>
      <c r="QGC469" s="306"/>
      <c r="QGD469" s="306"/>
      <c r="QGE469" s="306"/>
      <c r="QGF469" s="306"/>
      <c r="QGG469" s="306"/>
      <c r="QGH469" s="306"/>
      <c r="QGI469" s="306"/>
      <c r="QGJ469" s="306"/>
      <c r="QGK469" s="306"/>
      <c r="QGL469" s="306"/>
      <c r="QGM469" s="306"/>
      <c r="QGN469" s="306"/>
      <c r="QGO469" s="306"/>
      <c r="QGP469" s="306"/>
      <c r="QGQ469" s="306"/>
      <c r="QGR469" s="306"/>
      <c r="QGS469" s="306"/>
      <c r="QGT469" s="306"/>
      <c r="QGU469" s="306"/>
      <c r="QGV469" s="306"/>
      <c r="QGW469" s="306"/>
      <c r="QGX469" s="306"/>
      <c r="QGY469" s="306"/>
      <c r="QGZ469" s="306"/>
      <c r="QHA469" s="306"/>
      <c r="QHB469" s="306"/>
      <c r="QHC469" s="306"/>
      <c r="QHD469" s="306"/>
      <c r="QHE469" s="306"/>
      <c r="QHF469" s="306"/>
      <c r="QHG469" s="306"/>
      <c r="QHH469" s="306"/>
      <c r="QHI469" s="306"/>
      <c r="QHJ469" s="306"/>
      <c r="QHK469" s="306"/>
      <c r="QHL469" s="306"/>
      <c r="QHM469" s="306"/>
      <c r="QHN469" s="306"/>
      <c r="QHO469" s="306"/>
      <c r="QHP469" s="306"/>
      <c r="QHQ469" s="306"/>
      <c r="QHR469" s="306"/>
      <c r="QHS469" s="306"/>
      <c r="QHT469" s="306"/>
      <c r="QHU469" s="306"/>
      <c r="QHV469" s="306"/>
      <c r="QHW469" s="306"/>
      <c r="QHX469" s="306"/>
      <c r="QHY469" s="306"/>
      <c r="QHZ469" s="306"/>
      <c r="QIA469" s="306"/>
      <c r="QIB469" s="306"/>
      <c r="QIC469" s="306"/>
      <c r="QID469" s="306"/>
      <c r="QIE469" s="306"/>
      <c r="QIF469" s="306"/>
      <c r="QIG469" s="306"/>
      <c r="QIH469" s="306"/>
      <c r="QII469" s="306"/>
      <c r="QIJ469" s="306"/>
      <c r="QIK469" s="306"/>
      <c r="QIL469" s="306"/>
      <c r="QIM469" s="306"/>
      <c r="QIN469" s="306"/>
      <c r="QIO469" s="306"/>
      <c r="QIP469" s="306"/>
      <c r="QIQ469" s="306"/>
      <c r="QIR469" s="306"/>
      <c r="QIS469" s="306"/>
      <c r="QIT469" s="306"/>
      <c r="QIU469" s="306"/>
      <c r="QIV469" s="306"/>
      <c r="QIW469" s="306"/>
      <c r="QIX469" s="306"/>
      <c r="QIY469" s="306"/>
      <c r="QIZ469" s="306"/>
      <c r="QJA469" s="306"/>
      <c r="QJB469" s="306"/>
      <c r="QJC469" s="306"/>
      <c r="QJD469" s="306"/>
      <c r="QJE469" s="306"/>
      <c r="QJF469" s="306"/>
      <c r="QJG469" s="306"/>
      <c r="QJH469" s="306"/>
      <c r="QJI469" s="306"/>
      <c r="QJJ469" s="306"/>
      <c r="QJK469" s="306"/>
      <c r="QJL469" s="306"/>
      <c r="QJM469" s="306"/>
      <c r="QJN469" s="306"/>
      <c r="QJO469" s="306"/>
      <c r="QJP469" s="306"/>
      <c r="QJQ469" s="306"/>
      <c r="QJR469" s="306"/>
      <c r="QJS469" s="306"/>
      <c r="QJT469" s="306"/>
      <c r="QJU469" s="306"/>
      <c r="QJV469" s="306"/>
      <c r="QJW469" s="306"/>
      <c r="QJX469" s="306"/>
      <c r="QJY469" s="306"/>
      <c r="QJZ469" s="306"/>
      <c r="QKA469" s="306"/>
      <c r="QKB469" s="306"/>
      <c r="QKC469" s="306"/>
      <c r="QKD469" s="306"/>
      <c r="QKE469" s="306"/>
      <c r="QKF469" s="306"/>
      <c r="QKG469" s="306"/>
      <c r="QKH469" s="306"/>
      <c r="QKI469" s="306"/>
      <c r="QKJ469" s="306"/>
      <c r="QKK469" s="306"/>
      <c r="QKL469" s="306"/>
      <c r="QKM469" s="306"/>
      <c r="QKN469" s="306"/>
      <c r="QKO469" s="306"/>
      <c r="QKP469" s="306"/>
      <c r="QKQ469" s="306"/>
      <c r="QKR469" s="306"/>
      <c r="QKS469" s="306"/>
      <c r="QKT469" s="306"/>
      <c r="QKU469" s="306"/>
      <c r="QKV469" s="306"/>
      <c r="QKW469" s="306"/>
      <c r="QKX469" s="306"/>
      <c r="QKY469" s="306"/>
      <c r="QKZ469" s="306"/>
      <c r="QLA469" s="306"/>
      <c r="QLB469" s="306"/>
      <c r="QLC469" s="306"/>
      <c r="QLD469" s="306"/>
      <c r="QLE469" s="306"/>
      <c r="QLF469" s="306"/>
      <c r="QLG469" s="306"/>
      <c r="QLH469" s="306"/>
      <c r="QLI469" s="306"/>
      <c r="QLJ469" s="306"/>
      <c r="QLK469" s="306"/>
      <c r="QLL469" s="306"/>
      <c r="QLM469" s="306"/>
      <c r="QLN469" s="306"/>
      <c r="QLO469" s="306"/>
      <c r="QLP469" s="306"/>
      <c r="QLQ469" s="306"/>
      <c r="QLR469" s="306"/>
      <c r="QLS469" s="306"/>
      <c r="QLT469" s="306"/>
      <c r="QLU469" s="306"/>
      <c r="QLV469" s="306"/>
      <c r="QLW469" s="306"/>
      <c r="QLX469" s="306"/>
      <c r="QLY469" s="306"/>
      <c r="QLZ469" s="306"/>
      <c r="QMA469" s="306"/>
      <c r="QMB469" s="306"/>
      <c r="QMC469" s="306"/>
      <c r="QMD469" s="306"/>
      <c r="QME469" s="306"/>
      <c r="QMF469" s="306"/>
      <c r="QMG469" s="306"/>
      <c r="QMH469" s="306"/>
      <c r="QMI469" s="306"/>
      <c r="QMJ469" s="306"/>
      <c r="QMK469" s="306"/>
      <c r="QML469" s="306"/>
      <c r="QMM469" s="306"/>
      <c r="QMN469" s="306"/>
      <c r="QMO469" s="306"/>
      <c r="QMP469" s="306"/>
      <c r="QMQ469" s="306"/>
      <c r="QMR469" s="306"/>
      <c r="QMS469" s="306"/>
      <c r="QMT469" s="306"/>
      <c r="QMU469" s="306"/>
      <c r="QMV469" s="306"/>
      <c r="QMW469" s="306"/>
      <c r="QMX469" s="306"/>
      <c r="QMY469" s="306"/>
      <c r="QMZ469" s="306"/>
      <c r="QNA469" s="306"/>
      <c r="QNB469" s="306"/>
      <c r="QNC469" s="306"/>
      <c r="QND469" s="306"/>
      <c r="QNE469" s="306"/>
      <c r="QNF469" s="306"/>
      <c r="QNG469" s="306"/>
      <c r="QNH469" s="306"/>
      <c r="QNI469" s="306"/>
      <c r="QNJ469" s="306"/>
      <c r="QNK469" s="306"/>
      <c r="QNL469" s="306"/>
      <c r="QNM469" s="306"/>
      <c r="QNN469" s="306"/>
      <c r="QNO469" s="306"/>
      <c r="QNP469" s="306"/>
      <c r="QNQ469" s="306"/>
      <c r="QNR469" s="306"/>
      <c r="QNS469" s="306"/>
      <c r="QNT469" s="306"/>
      <c r="QNU469" s="306"/>
      <c r="QNV469" s="306"/>
      <c r="QNW469" s="306"/>
      <c r="QNX469" s="306"/>
      <c r="QNY469" s="306"/>
      <c r="QNZ469" s="306"/>
      <c r="QOA469" s="306"/>
      <c r="QOB469" s="306"/>
      <c r="QOC469" s="306"/>
      <c r="QOD469" s="306"/>
      <c r="QOE469" s="306"/>
      <c r="QOF469" s="306"/>
      <c r="QOG469" s="306"/>
      <c r="QOH469" s="306"/>
      <c r="QOI469" s="306"/>
      <c r="QOJ469" s="306"/>
      <c r="QOK469" s="306"/>
      <c r="QOL469" s="306"/>
      <c r="QOM469" s="306"/>
      <c r="QON469" s="306"/>
      <c r="QOO469" s="306"/>
      <c r="QOP469" s="306"/>
      <c r="QOQ469" s="306"/>
      <c r="QOR469" s="306"/>
      <c r="QOS469" s="306"/>
      <c r="QOT469" s="306"/>
      <c r="QOU469" s="306"/>
      <c r="QOV469" s="306"/>
      <c r="QOW469" s="306"/>
      <c r="QOX469" s="306"/>
      <c r="QOY469" s="306"/>
      <c r="QOZ469" s="306"/>
      <c r="QPA469" s="306"/>
      <c r="QPB469" s="306"/>
      <c r="QPC469" s="306"/>
      <c r="QPD469" s="306"/>
      <c r="QPE469" s="306"/>
      <c r="QPF469" s="306"/>
      <c r="QPG469" s="306"/>
      <c r="QPH469" s="306"/>
      <c r="QPI469" s="306"/>
      <c r="QPJ469" s="306"/>
      <c r="QPK469" s="306"/>
      <c r="QPL469" s="306"/>
      <c r="QPM469" s="306"/>
      <c r="QPN469" s="306"/>
      <c r="QPO469" s="306"/>
      <c r="QPP469" s="306"/>
      <c r="QPQ469" s="306"/>
      <c r="QPR469" s="306"/>
      <c r="QPS469" s="306"/>
      <c r="QPT469" s="306"/>
      <c r="QPU469" s="306"/>
      <c r="QPV469" s="306"/>
      <c r="QPW469" s="306"/>
      <c r="QPX469" s="306"/>
      <c r="QPY469" s="306"/>
      <c r="QPZ469" s="306"/>
      <c r="QQA469" s="306"/>
      <c r="QQB469" s="306"/>
      <c r="QQC469" s="306"/>
      <c r="QQD469" s="306"/>
      <c r="QQE469" s="306"/>
      <c r="QQF469" s="306"/>
      <c r="QQG469" s="306"/>
      <c r="QQH469" s="306"/>
      <c r="QQI469" s="306"/>
      <c r="QQJ469" s="306"/>
      <c r="QQK469" s="306"/>
      <c r="QQL469" s="306"/>
      <c r="QQM469" s="306"/>
      <c r="QQN469" s="306"/>
      <c r="QQO469" s="306"/>
      <c r="QQP469" s="306"/>
      <c r="QQQ469" s="306"/>
      <c r="QQR469" s="306"/>
      <c r="QQS469" s="306"/>
      <c r="QQT469" s="306"/>
      <c r="QQU469" s="306"/>
      <c r="QQV469" s="306"/>
      <c r="QQW469" s="306"/>
      <c r="QQX469" s="306"/>
      <c r="QQY469" s="306"/>
      <c r="QQZ469" s="306"/>
      <c r="QRA469" s="306"/>
      <c r="QRB469" s="306"/>
      <c r="QRC469" s="306"/>
      <c r="QRD469" s="306"/>
      <c r="QRE469" s="306"/>
      <c r="QRF469" s="306"/>
      <c r="QRG469" s="306"/>
      <c r="QRH469" s="306"/>
      <c r="QRI469" s="306"/>
      <c r="QRJ469" s="306"/>
      <c r="QRK469" s="306"/>
      <c r="QRL469" s="306"/>
      <c r="QRM469" s="306"/>
      <c r="QRN469" s="306"/>
      <c r="QRO469" s="306"/>
      <c r="QRP469" s="306"/>
      <c r="QRQ469" s="306"/>
      <c r="QRR469" s="306"/>
      <c r="QRS469" s="306"/>
      <c r="QRT469" s="306"/>
      <c r="QRU469" s="306"/>
      <c r="QRV469" s="306"/>
      <c r="QRW469" s="306"/>
      <c r="QRX469" s="306"/>
      <c r="QRY469" s="306"/>
      <c r="QRZ469" s="306"/>
      <c r="QSA469" s="306"/>
      <c r="QSB469" s="306"/>
      <c r="QSC469" s="306"/>
      <c r="QSD469" s="306"/>
      <c r="QSE469" s="306"/>
      <c r="QSF469" s="306"/>
      <c r="QSG469" s="306"/>
      <c r="QSH469" s="306"/>
      <c r="QSI469" s="306"/>
      <c r="QSJ469" s="306"/>
      <c r="QSK469" s="306"/>
      <c r="QSL469" s="306"/>
      <c r="QSM469" s="306"/>
      <c r="QSN469" s="306"/>
      <c r="QSO469" s="306"/>
      <c r="QSP469" s="306"/>
      <c r="QSQ469" s="306"/>
      <c r="QSR469" s="306"/>
      <c r="QSS469" s="306"/>
      <c r="QST469" s="306"/>
      <c r="QSU469" s="306"/>
      <c r="QSV469" s="306"/>
      <c r="QSW469" s="306"/>
      <c r="QSX469" s="306"/>
      <c r="QSY469" s="306"/>
      <c r="QSZ469" s="306"/>
      <c r="QTA469" s="306"/>
      <c r="QTB469" s="306"/>
      <c r="QTC469" s="306"/>
      <c r="QTD469" s="306"/>
      <c r="QTE469" s="306"/>
      <c r="QTF469" s="306"/>
      <c r="QTG469" s="306"/>
      <c r="QTH469" s="306"/>
      <c r="QTI469" s="306"/>
      <c r="QTJ469" s="306"/>
      <c r="QTK469" s="306"/>
      <c r="QTL469" s="306"/>
      <c r="QTM469" s="306"/>
      <c r="QTN469" s="306"/>
      <c r="QTO469" s="306"/>
      <c r="QTP469" s="306"/>
      <c r="QTQ469" s="306"/>
      <c r="QTR469" s="306"/>
      <c r="QTS469" s="306"/>
      <c r="QTT469" s="306"/>
      <c r="QTU469" s="306"/>
      <c r="QTV469" s="306"/>
      <c r="QTW469" s="306"/>
      <c r="QTX469" s="306"/>
      <c r="QTY469" s="306"/>
      <c r="QTZ469" s="306"/>
      <c r="QUA469" s="306"/>
      <c r="QUB469" s="306"/>
      <c r="QUC469" s="306"/>
      <c r="QUD469" s="306"/>
      <c r="QUE469" s="306"/>
      <c r="QUF469" s="306"/>
      <c r="QUG469" s="306"/>
      <c r="QUH469" s="306"/>
      <c r="QUI469" s="306"/>
      <c r="QUJ469" s="306"/>
      <c r="QUK469" s="306"/>
      <c r="QUL469" s="306"/>
      <c r="QUM469" s="306"/>
      <c r="QUN469" s="306"/>
      <c r="QUO469" s="306"/>
      <c r="QUP469" s="306"/>
      <c r="QUQ469" s="306"/>
      <c r="QUR469" s="306"/>
      <c r="QUS469" s="306"/>
      <c r="QUT469" s="306"/>
      <c r="QUU469" s="306"/>
      <c r="QUV469" s="306"/>
      <c r="QUW469" s="306"/>
      <c r="QUX469" s="306"/>
      <c r="QUY469" s="306"/>
      <c r="QUZ469" s="306"/>
      <c r="QVA469" s="306"/>
      <c r="QVB469" s="306"/>
      <c r="QVC469" s="306"/>
      <c r="QVD469" s="306"/>
      <c r="QVE469" s="306"/>
      <c r="QVF469" s="306"/>
      <c r="QVG469" s="306"/>
      <c r="QVH469" s="306"/>
      <c r="QVI469" s="306"/>
      <c r="QVJ469" s="306"/>
      <c r="QVK469" s="306"/>
      <c r="QVL469" s="306"/>
      <c r="QVM469" s="306"/>
      <c r="QVN469" s="306"/>
      <c r="QVO469" s="306"/>
      <c r="QVP469" s="306"/>
      <c r="QVQ469" s="306"/>
      <c r="QVR469" s="306"/>
      <c r="QVS469" s="306"/>
      <c r="QVT469" s="306"/>
      <c r="QVU469" s="306"/>
      <c r="QVV469" s="306"/>
      <c r="QVW469" s="306"/>
      <c r="QVX469" s="306"/>
      <c r="QVY469" s="306"/>
      <c r="QVZ469" s="306"/>
      <c r="QWA469" s="306"/>
      <c r="QWB469" s="306"/>
      <c r="QWC469" s="306"/>
      <c r="QWD469" s="306"/>
      <c r="QWE469" s="306"/>
      <c r="QWF469" s="306"/>
      <c r="QWG469" s="306"/>
      <c r="QWH469" s="306"/>
      <c r="QWI469" s="306"/>
      <c r="QWJ469" s="306"/>
      <c r="QWK469" s="306"/>
      <c r="QWL469" s="306"/>
      <c r="QWM469" s="306"/>
      <c r="QWN469" s="306"/>
      <c r="QWO469" s="306"/>
      <c r="QWP469" s="306"/>
      <c r="QWQ469" s="306"/>
      <c r="QWR469" s="306"/>
      <c r="QWS469" s="306"/>
      <c r="QWT469" s="306"/>
      <c r="QWU469" s="306"/>
      <c r="QWV469" s="306"/>
      <c r="QWW469" s="306"/>
      <c r="QWX469" s="306"/>
      <c r="QWY469" s="306"/>
      <c r="QWZ469" s="306"/>
      <c r="QXA469" s="306"/>
      <c r="QXB469" s="306"/>
      <c r="QXC469" s="306"/>
      <c r="QXD469" s="306"/>
      <c r="QXE469" s="306"/>
      <c r="QXF469" s="306"/>
      <c r="QXG469" s="306"/>
      <c r="QXH469" s="306"/>
      <c r="QXI469" s="306"/>
      <c r="QXJ469" s="306"/>
      <c r="QXK469" s="306"/>
      <c r="QXL469" s="306"/>
      <c r="QXM469" s="306"/>
      <c r="QXN469" s="306"/>
      <c r="QXO469" s="306"/>
      <c r="QXP469" s="306"/>
      <c r="QXQ469" s="306"/>
      <c r="QXR469" s="306"/>
      <c r="QXS469" s="306"/>
      <c r="QXT469" s="306"/>
      <c r="QXU469" s="306"/>
      <c r="QXV469" s="306"/>
      <c r="QXW469" s="306"/>
      <c r="QXX469" s="306"/>
      <c r="QXY469" s="306"/>
      <c r="QXZ469" s="306"/>
      <c r="QYA469" s="306"/>
      <c r="QYB469" s="306"/>
      <c r="QYC469" s="306"/>
      <c r="QYD469" s="306"/>
      <c r="QYE469" s="306"/>
      <c r="QYF469" s="306"/>
      <c r="QYG469" s="306"/>
      <c r="QYH469" s="306"/>
      <c r="QYI469" s="306"/>
      <c r="QYJ469" s="306"/>
      <c r="QYK469" s="306"/>
      <c r="QYL469" s="306"/>
      <c r="QYM469" s="306"/>
      <c r="QYN469" s="306"/>
      <c r="QYO469" s="306"/>
      <c r="QYP469" s="306"/>
      <c r="QYQ469" s="306"/>
      <c r="QYR469" s="306"/>
      <c r="QYS469" s="306"/>
      <c r="QYT469" s="306"/>
      <c r="QYU469" s="306"/>
      <c r="QYV469" s="306"/>
      <c r="QYW469" s="306"/>
      <c r="QYX469" s="306"/>
      <c r="QYY469" s="306"/>
      <c r="QYZ469" s="306"/>
      <c r="QZA469" s="306"/>
      <c r="QZB469" s="306"/>
      <c r="QZC469" s="306"/>
      <c r="QZD469" s="306"/>
      <c r="QZE469" s="306"/>
      <c r="QZF469" s="306"/>
      <c r="QZG469" s="306"/>
      <c r="QZH469" s="306"/>
      <c r="QZI469" s="306"/>
      <c r="QZJ469" s="306"/>
      <c r="QZK469" s="306"/>
      <c r="QZL469" s="306"/>
      <c r="QZM469" s="306"/>
      <c r="QZN469" s="306"/>
      <c r="QZO469" s="306"/>
      <c r="QZP469" s="306"/>
      <c r="QZQ469" s="306"/>
      <c r="QZR469" s="306"/>
      <c r="QZS469" s="306"/>
      <c r="QZT469" s="306"/>
      <c r="QZU469" s="306"/>
      <c r="QZV469" s="306"/>
      <c r="QZW469" s="306"/>
      <c r="QZX469" s="306"/>
      <c r="QZY469" s="306"/>
      <c r="QZZ469" s="306"/>
      <c r="RAA469" s="306"/>
      <c r="RAB469" s="306"/>
      <c r="RAC469" s="306"/>
      <c r="RAD469" s="306"/>
      <c r="RAE469" s="306"/>
      <c r="RAF469" s="306"/>
      <c r="RAG469" s="306"/>
      <c r="RAH469" s="306"/>
      <c r="RAI469" s="306"/>
      <c r="RAJ469" s="306"/>
      <c r="RAK469" s="306"/>
      <c r="RAL469" s="306"/>
      <c r="RAM469" s="306"/>
      <c r="RAN469" s="306"/>
      <c r="RAO469" s="306"/>
      <c r="RAP469" s="306"/>
      <c r="RAQ469" s="306"/>
      <c r="RAR469" s="306"/>
      <c r="RAS469" s="306"/>
      <c r="RAT469" s="306"/>
      <c r="RAU469" s="306"/>
      <c r="RAV469" s="306"/>
      <c r="RAW469" s="306"/>
      <c r="RAX469" s="306"/>
      <c r="RAY469" s="306"/>
      <c r="RAZ469" s="306"/>
      <c r="RBA469" s="306"/>
      <c r="RBB469" s="306"/>
      <c r="RBC469" s="306"/>
      <c r="RBD469" s="306"/>
      <c r="RBE469" s="306"/>
      <c r="RBF469" s="306"/>
      <c r="RBG469" s="306"/>
      <c r="RBH469" s="306"/>
      <c r="RBI469" s="306"/>
      <c r="RBJ469" s="306"/>
      <c r="RBK469" s="306"/>
      <c r="RBL469" s="306"/>
      <c r="RBM469" s="306"/>
      <c r="RBN469" s="306"/>
      <c r="RBO469" s="306"/>
      <c r="RBP469" s="306"/>
      <c r="RBQ469" s="306"/>
      <c r="RBR469" s="306"/>
      <c r="RBS469" s="306"/>
      <c r="RBT469" s="306"/>
      <c r="RBU469" s="306"/>
      <c r="RBV469" s="306"/>
      <c r="RBW469" s="306"/>
      <c r="RBX469" s="306"/>
      <c r="RBY469" s="306"/>
      <c r="RBZ469" s="306"/>
      <c r="RCA469" s="306"/>
      <c r="RCB469" s="306"/>
      <c r="RCC469" s="306"/>
      <c r="RCD469" s="306"/>
      <c r="RCE469" s="306"/>
      <c r="RCF469" s="306"/>
      <c r="RCG469" s="306"/>
      <c r="RCH469" s="306"/>
      <c r="RCI469" s="306"/>
      <c r="RCJ469" s="306"/>
      <c r="RCK469" s="306"/>
      <c r="RCL469" s="306"/>
      <c r="RCM469" s="306"/>
      <c r="RCN469" s="306"/>
      <c r="RCO469" s="306"/>
      <c r="RCP469" s="306"/>
      <c r="RCQ469" s="306"/>
      <c r="RCR469" s="306"/>
      <c r="RCS469" s="306"/>
      <c r="RCT469" s="306"/>
      <c r="RCU469" s="306"/>
      <c r="RCV469" s="306"/>
      <c r="RCW469" s="306"/>
      <c r="RCX469" s="306"/>
      <c r="RCY469" s="306"/>
      <c r="RCZ469" s="306"/>
      <c r="RDA469" s="306"/>
      <c r="RDB469" s="306"/>
      <c r="RDC469" s="306"/>
      <c r="RDD469" s="306"/>
      <c r="RDE469" s="306"/>
      <c r="RDF469" s="306"/>
      <c r="RDG469" s="306"/>
      <c r="RDH469" s="306"/>
      <c r="RDI469" s="306"/>
      <c r="RDJ469" s="306"/>
      <c r="RDK469" s="306"/>
      <c r="RDL469" s="306"/>
      <c r="RDM469" s="306"/>
      <c r="RDN469" s="306"/>
      <c r="RDO469" s="306"/>
      <c r="RDP469" s="306"/>
      <c r="RDQ469" s="306"/>
      <c r="RDR469" s="306"/>
      <c r="RDS469" s="306"/>
      <c r="RDT469" s="306"/>
      <c r="RDU469" s="306"/>
      <c r="RDV469" s="306"/>
      <c r="RDW469" s="306"/>
      <c r="RDX469" s="306"/>
      <c r="RDY469" s="306"/>
      <c r="RDZ469" s="306"/>
      <c r="REA469" s="306"/>
      <c r="REB469" s="306"/>
      <c r="REC469" s="306"/>
      <c r="RED469" s="306"/>
      <c r="REE469" s="306"/>
      <c r="REF469" s="306"/>
      <c r="REG469" s="306"/>
      <c r="REH469" s="306"/>
      <c r="REI469" s="306"/>
      <c r="REJ469" s="306"/>
      <c r="REK469" s="306"/>
      <c r="REL469" s="306"/>
      <c r="REM469" s="306"/>
      <c r="REN469" s="306"/>
      <c r="REO469" s="306"/>
      <c r="REP469" s="306"/>
      <c r="REQ469" s="306"/>
      <c r="RER469" s="306"/>
      <c r="RES469" s="306"/>
      <c r="RET469" s="306"/>
      <c r="REU469" s="306"/>
      <c r="REV469" s="306"/>
      <c r="REW469" s="306"/>
      <c r="REX469" s="306"/>
      <c r="REY469" s="306"/>
      <c r="REZ469" s="306"/>
      <c r="RFA469" s="306"/>
      <c r="RFB469" s="306"/>
      <c r="RFC469" s="306"/>
      <c r="RFD469" s="306"/>
      <c r="RFE469" s="306"/>
      <c r="RFF469" s="306"/>
      <c r="RFG469" s="306"/>
      <c r="RFH469" s="306"/>
      <c r="RFI469" s="306"/>
      <c r="RFJ469" s="306"/>
      <c r="RFK469" s="306"/>
      <c r="RFL469" s="306"/>
      <c r="RFM469" s="306"/>
      <c r="RFN469" s="306"/>
      <c r="RFO469" s="306"/>
      <c r="RFP469" s="306"/>
      <c r="RFQ469" s="306"/>
      <c r="RFR469" s="306"/>
      <c r="RFS469" s="306"/>
      <c r="RFT469" s="306"/>
      <c r="RFU469" s="306"/>
      <c r="RFV469" s="306"/>
      <c r="RFW469" s="306"/>
      <c r="RFX469" s="306"/>
      <c r="RFY469" s="306"/>
      <c r="RFZ469" s="306"/>
      <c r="RGA469" s="306"/>
      <c r="RGB469" s="306"/>
      <c r="RGC469" s="306"/>
      <c r="RGD469" s="306"/>
      <c r="RGE469" s="306"/>
      <c r="RGF469" s="306"/>
      <c r="RGG469" s="306"/>
      <c r="RGH469" s="306"/>
      <c r="RGI469" s="306"/>
      <c r="RGJ469" s="306"/>
      <c r="RGK469" s="306"/>
      <c r="RGL469" s="306"/>
      <c r="RGM469" s="306"/>
      <c r="RGN469" s="306"/>
      <c r="RGO469" s="306"/>
      <c r="RGP469" s="306"/>
      <c r="RGQ469" s="306"/>
      <c r="RGR469" s="306"/>
      <c r="RGS469" s="306"/>
      <c r="RGT469" s="306"/>
      <c r="RGU469" s="306"/>
      <c r="RGV469" s="306"/>
      <c r="RGW469" s="306"/>
      <c r="RGX469" s="306"/>
      <c r="RGY469" s="306"/>
      <c r="RGZ469" s="306"/>
      <c r="RHA469" s="306"/>
      <c r="RHB469" s="306"/>
      <c r="RHC469" s="306"/>
      <c r="RHD469" s="306"/>
      <c r="RHE469" s="306"/>
      <c r="RHF469" s="306"/>
      <c r="RHG469" s="306"/>
      <c r="RHH469" s="306"/>
      <c r="RHI469" s="306"/>
      <c r="RHJ469" s="306"/>
      <c r="RHK469" s="306"/>
      <c r="RHL469" s="306"/>
      <c r="RHM469" s="306"/>
      <c r="RHN469" s="306"/>
      <c r="RHO469" s="306"/>
      <c r="RHP469" s="306"/>
      <c r="RHQ469" s="306"/>
      <c r="RHR469" s="306"/>
      <c r="RHS469" s="306"/>
      <c r="RHT469" s="306"/>
      <c r="RHU469" s="306"/>
      <c r="RHV469" s="306"/>
      <c r="RHW469" s="306"/>
      <c r="RHX469" s="306"/>
      <c r="RHY469" s="306"/>
      <c r="RHZ469" s="306"/>
      <c r="RIA469" s="306"/>
      <c r="RIB469" s="306"/>
      <c r="RIC469" s="306"/>
      <c r="RID469" s="306"/>
      <c r="RIE469" s="306"/>
      <c r="RIF469" s="306"/>
      <c r="RIG469" s="306"/>
      <c r="RIH469" s="306"/>
      <c r="RII469" s="306"/>
      <c r="RIJ469" s="306"/>
      <c r="RIK469" s="306"/>
      <c r="RIL469" s="306"/>
      <c r="RIM469" s="306"/>
      <c r="RIN469" s="306"/>
      <c r="RIO469" s="306"/>
      <c r="RIP469" s="306"/>
      <c r="RIQ469" s="306"/>
      <c r="RIR469" s="306"/>
      <c r="RIS469" s="306"/>
      <c r="RIT469" s="306"/>
      <c r="RIU469" s="306"/>
      <c r="RIV469" s="306"/>
      <c r="RIW469" s="306"/>
      <c r="RIX469" s="306"/>
      <c r="RIY469" s="306"/>
      <c r="RIZ469" s="306"/>
      <c r="RJA469" s="306"/>
      <c r="RJB469" s="306"/>
      <c r="RJC469" s="306"/>
      <c r="RJD469" s="306"/>
      <c r="RJE469" s="306"/>
      <c r="RJF469" s="306"/>
      <c r="RJG469" s="306"/>
      <c r="RJH469" s="306"/>
      <c r="RJI469" s="306"/>
      <c r="RJJ469" s="306"/>
      <c r="RJK469" s="306"/>
      <c r="RJL469" s="306"/>
      <c r="RJM469" s="306"/>
      <c r="RJN469" s="306"/>
      <c r="RJO469" s="306"/>
      <c r="RJP469" s="306"/>
      <c r="RJQ469" s="306"/>
      <c r="RJR469" s="306"/>
      <c r="RJS469" s="306"/>
      <c r="RJT469" s="306"/>
      <c r="RJU469" s="306"/>
      <c r="RJV469" s="306"/>
      <c r="RJW469" s="306"/>
      <c r="RJX469" s="306"/>
      <c r="RJY469" s="306"/>
      <c r="RJZ469" s="306"/>
      <c r="RKA469" s="306"/>
      <c r="RKB469" s="306"/>
      <c r="RKC469" s="306"/>
      <c r="RKD469" s="306"/>
      <c r="RKE469" s="306"/>
      <c r="RKF469" s="306"/>
      <c r="RKG469" s="306"/>
      <c r="RKH469" s="306"/>
      <c r="RKI469" s="306"/>
      <c r="RKJ469" s="306"/>
      <c r="RKK469" s="306"/>
      <c r="RKL469" s="306"/>
      <c r="RKM469" s="306"/>
      <c r="RKN469" s="306"/>
      <c r="RKO469" s="306"/>
      <c r="RKP469" s="306"/>
      <c r="RKQ469" s="306"/>
      <c r="RKR469" s="306"/>
      <c r="RKS469" s="306"/>
      <c r="RKT469" s="306"/>
      <c r="RKU469" s="306"/>
      <c r="RKV469" s="306"/>
      <c r="RKW469" s="306"/>
      <c r="RKX469" s="306"/>
      <c r="RKY469" s="306"/>
      <c r="RKZ469" s="306"/>
      <c r="RLA469" s="306"/>
      <c r="RLB469" s="306"/>
      <c r="RLC469" s="306"/>
      <c r="RLD469" s="306"/>
      <c r="RLE469" s="306"/>
      <c r="RLF469" s="306"/>
      <c r="RLG469" s="306"/>
      <c r="RLH469" s="306"/>
      <c r="RLI469" s="306"/>
      <c r="RLJ469" s="306"/>
      <c r="RLK469" s="306"/>
      <c r="RLL469" s="306"/>
      <c r="RLM469" s="306"/>
      <c r="RLN469" s="306"/>
      <c r="RLO469" s="306"/>
      <c r="RLP469" s="306"/>
      <c r="RLQ469" s="306"/>
      <c r="RLR469" s="306"/>
      <c r="RLS469" s="306"/>
      <c r="RLT469" s="306"/>
      <c r="RLU469" s="306"/>
      <c r="RLV469" s="306"/>
      <c r="RLW469" s="306"/>
      <c r="RLX469" s="306"/>
      <c r="RLY469" s="306"/>
      <c r="RLZ469" s="306"/>
      <c r="RMA469" s="306"/>
      <c r="RMB469" s="306"/>
      <c r="RMC469" s="306"/>
      <c r="RMD469" s="306"/>
      <c r="RME469" s="306"/>
      <c r="RMF469" s="306"/>
      <c r="RMG469" s="306"/>
      <c r="RMH469" s="306"/>
      <c r="RMI469" s="306"/>
      <c r="RMJ469" s="306"/>
      <c r="RMK469" s="306"/>
      <c r="RML469" s="306"/>
      <c r="RMM469" s="306"/>
      <c r="RMN469" s="306"/>
      <c r="RMO469" s="306"/>
      <c r="RMP469" s="306"/>
      <c r="RMQ469" s="306"/>
      <c r="RMR469" s="306"/>
      <c r="RMS469" s="306"/>
      <c r="RMT469" s="306"/>
      <c r="RMU469" s="306"/>
      <c r="RMV469" s="306"/>
      <c r="RMW469" s="306"/>
      <c r="RMX469" s="306"/>
      <c r="RMY469" s="306"/>
      <c r="RMZ469" s="306"/>
      <c r="RNA469" s="306"/>
      <c r="RNB469" s="306"/>
      <c r="RNC469" s="306"/>
      <c r="RND469" s="306"/>
      <c r="RNE469" s="306"/>
      <c r="RNF469" s="306"/>
      <c r="RNG469" s="306"/>
      <c r="RNH469" s="306"/>
      <c r="RNI469" s="306"/>
      <c r="RNJ469" s="306"/>
      <c r="RNK469" s="306"/>
      <c r="RNL469" s="306"/>
      <c r="RNM469" s="306"/>
      <c r="RNN469" s="306"/>
      <c r="RNO469" s="306"/>
      <c r="RNP469" s="306"/>
      <c r="RNQ469" s="306"/>
      <c r="RNR469" s="306"/>
      <c r="RNS469" s="306"/>
      <c r="RNT469" s="306"/>
      <c r="RNU469" s="306"/>
      <c r="RNV469" s="306"/>
      <c r="RNW469" s="306"/>
      <c r="RNX469" s="306"/>
      <c r="RNY469" s="306"/>
      <c r="RNZ469" s="306"/>
      <c r="ROA469" s="306"/>
      <c r="ROB469" s="306"/>
      <c r="ROC469" s="306"/>
      <c r="ROD469" s="306"/>
      <c r="ROE469" s="306"/>
      <c r="ROF469" s="306"/>
      <c r="ROG469" s="306"/>
      <c r="ROH469" s="306"/>
      <c r="ROI469" s="306"/>
      <c r="ROJ469" s="306"/>
      <c r="ROK469" s="306"/>
      <c r="ROL469" s="306"/>
      <c r="ROM469" s="306"/>
      <c r="RON469" s="306"/>
      <c r="ROO469" s="306"/>
      <c r="ROP469" s="306"/>
      <c r="ROQ469" s="306"/>
      <c r="ROR469" s="306"/>
      <c r="ROS469" s="306"/>
      <c r="ROT469" s="306"/>
      <c r="ROU469" s="306"/>
      <c r="ROV469" s="306"/>
      <c r="ROW469" s="306"/>
      <c r="ROX469" s="306"/>
      <c r="ROY469" s="306"/>
      <c r="ROZ469" s="306"/>
      <c r="RPA469" s="306"/>
      <c r="RPB469" s="306"/>
      <c r="RPC469" s="306"/>
      <c r="RPD469" s="306"/>
      <c r="RPE469" s="306"/>
      <c r="RPF469" s="306"/>
      <c r="RPG469" s="306"/>
      <c r="RPH469" s="306"/>
      <c r="RPI469" s="306"/>
      <c r="RPJ469" s="306"/>
      <c r="RPK469" s="306"/>
      <c r="RPL469" s="306"/>
      <c r="RPM469" s="306"/>
      <c r="RPN469" s="306"/>
      <c r="RPO469" s="306"/>
      <c r="RPP469" s="306"/>
      <c r="RPQ469" s="306"/>
      <c r="RPR469" s="306"/>
      <c r="RPS469" s="306"/>
      <c r="RPT469" s="306"/>
      <c r="RPU469" s="306"/>
      <c r="RPV469" s="306"/>
      <c r="RPW469" s="306"/>
      <c r="RPX469" s="306"/>
      <c r="RPY469" s="306"/>
      <c r="RPZ469" s="306"/>
      <c r="RQA469" s="306"/>
      <c r="RQB469" s="306"/>
      <c r="RQC469" s="306"/>
      <c r="RQD469" s="306"/>
      <c r="RQE469" s="306"/>
      <c r="RQF469" s="306"/>
      <c r="RQG469" s="306"/>
      <c r="RQH469" s="306"/>
      <c r="RQI469" s="306"/>
      <c r="RQJ469" s="306"/>
      <c r="RQK469" s="306"/>
      <c r="RQL469" s="306"/>
      <c r="RQM469" s="306"/>
      <c r="RQN469" s="306"/>
      <c r="RQO469" s="306"/>
      <c r="RQP469" s="306"/>
      <c r="RQQ469" s="306"/>
      <c r="RQR469" s="306"/>
      <c r="RQS469" s="306"/>
      <c r="RQT469" s="306"/>
      <c r="RQU469" s="306"/>
      <c r="RQV469" s="306"/>
      <c r="RQW469" s="306"/>
      <c r="RQX469" s="306"/>
      <c r="RQY469" s="306"/>
      <c r="RQZ469" s="306"/>
      <c r="RRA469" s="306"/>
      <c r="RRB469" s="306"/>
      <c r="RRC469" s="306"/>
      <c r="RRD469" s="306"/>
      <c r="RRE469" s="306"/>
      <c r="RRF469" s="306"/>
      <c r="RRG469" s="306"/>
      <c r="RRH469" s="306"/>
      <c r="RRI469" s="306"/>
      <c r="RRJ469" s="306"/>
      <c r="RRK469" s="306"/>
      <c r="RRL469" s="306"/>
      <c r="RRM469" s="306"/>
      <c r="RRN469" s="306"/>
      <c r="RRO469" s="306"/>
      <c r="RRP469" s="306"/>
      <c r="RRQ469" s="306"/>
      <c r="RRR469" s="306"/>
      <c r="RRS469" s="306"/>
      <c r="RRT469" s="306"/>
      <c r="RRU469" s="306"/>
      <c r="RRV469" s="306"/>
      <c r="RRW469" s="306"/>
      <c r="RRX469" s="306"/>
      <c r="RRY469" s="306"/>
      <c r="RRZ469" s="306"/>
      <c r="RSA469" s="306"/>
      <c r="RSB469" s="306"/>
      <c r="RSC469" s="306"/>
      <c r="RSD469" s="306"/>
      <c r="RSE469" s="306"/>
      <c r="RSF469" s="306"/>
      <c r="RSG469" s="306"/>
      <c r="RSH469" s="306"/>
      <c r="RSI469" s="306"/>
      <c r="RSJ469" s="306"/>
      <c r="RSK469" s="306"/>
      <c r="RSL469" s="306"/>
      <c r="RSM469" s="306"/>
      <c r="RSN469" s="306"/>
      <c r="RSO469" s="306"/>
      <c r="RSP469" s="306"/>
      <c r="RSQ469" s="306"/>
      <c r="RSR469" s="306"/>
      <c r="RSS469" s="306"/>
      <c r="RST469" s="306"/>
      <c r="RSU469" s="306"/>
      <c r="RSV469" s="306"/>
      <c r="RSW469" s="306"/>
      <c r="RSX469" s="306"/>
      <c r="RSY469" s="306"/>
      <c r="RSZ469" s="306"/>
      <c r="RTA469" s="306"/>
      <c r="RTB469" s="306"/>
      <c r="RTC469" s="306"/>
      <c r="RTD469" s="306"/>
      <c r="RTE469" s="306"/>
      <c r="RTF469" s="306"/>
      <c r="RTG469" s="306"/>
      <c r="RTH469" s="306"/>
      <c r="RTI469" s="306"/>
      <c r="RTJ469" s="306"/>
      <c r="RTK469" s="306"/>
      <c r="RTL469" s="306"/>
      <c r="RTM469" s="306"/>
      <c r="RTN469" s="306"/>
      <c r="RTO469" s="306"/>
      <c r="RTP469" s="306"/>
      <c r="RTQ469" s="306"/>
      <c r="RTR469" s="306"/>
      <c r="RTS469" s="306"/>
      <c r="RTT469" s="306"/>
      <c r="RTU469" s="306"/>
      <c r="RTV469" s="306"/>
      <c r="RTW469" s="306"/>
      <c r="RTX469" s="306"/>
      <c r="RTY469" s="306"/>
      <c r="RTZ469" s="306"/>
      <c r="RUA469" s="306"/>
      <c r="RUB469" s="306"/>
      <c r="RUC469" s="306"/>
      <c r="RUD469" s="306"/>
      <c r="RUE469" s="306"/>
      <c r="RUF469" s="306"/>
      <c r="RUG469" s="306"/>
      <c r="RUH469" s="306"/>
      <c r="RUI469" s="306"/>
      <c r="RUJ469" s="306"/>
      <c r="RUK469" s="306"/>
      <c r="RUL469" s="306"/>
      <c r="RUM469" s="306"/>
      <c r="RUN469" s="306"/>
      <c r="RUO469" s="306"/>
      <c r="RUP469" s="306"/>
      <c r="RUQ469" s="306"/>
      <c r="RUR469" s="306"/>
      <c r="RUS469" s="306"/>
      <c r="RUT469" s="306"/>
      <c r="RUU469" s="306"/>
      <c r="RUV469" s="306"/>
      <c r="RUW469" s="306"/>
      <c r="RUX469" s="306"/>
      <c r="RUY469" s="306"/>
      <c r="RUZ469" s="306"/>
      <c r="RVA469" s="306"/>
      <c r="RVB469" s="306"/>
      <c r="RVC469" s="306"/>
      <c r="RVD469" s="306"/>
      <c r="RVE469" s="306"/>
      <c r="RVF469" s="306"/>
      <c r="RVG469" s="306"/>
      <c r="RVH469" s="306"/>
      <c r="RVI469" s="306"/>
      <c r="RVJ469" s="306"/>
      <c r="RVK469" s="306"/>
      <c r="RVL469" s="306"/>
      <c r="RVM469" s="306"/>
      <c r="RVN469" s="306"/>
      <c r="RVO469" s="306"/>
      <c r="RVP469" s="306"/>
      <c r="RVQ469" s="306"/>
      <c r="RVR469" s="306"/>
      <c r="RVS469" s="306"/>
      <c r="RVT469" s="306"/>
      <c r="RVU469" s="306"/>
      <c r="RVV469" s="306"/>
      <c r="RVW469" s="306"/>
      <c r="RVX469" s="306"/>
      <c r="RVY469" s="306"/>
      <c r="RVZ469" s="306"/>
      <c r="RWA469" s="306"/>
      <c r="RWB469" s="306"/>
      <c r="RWC469" s="306"/>
      <c r="RWD469" s="306"/>
      <c r="RWE469" s="306"/>
      <c r="RWF469" s="306"/>
      <c r="RWG469" s="306"/>
      <c r="RWH469" s="306"/>
      <c r="RWI469" s="306"/>
      <c r="RWJ469" s="306"/>
      <c r="RWK469" s="306"/>
      <c r="RWL469" s="306"/>
      <c r="RWM469" s="306"/>
      <c r="RWN469" s="306"/>
      <c r="RWO469" s="306"/>
      <c r="RWP469" s="306"/>
      <c r="RWQ469" s="306"/>
      <c r="RWR469" s="306"/>
      <c r="RWS469" s="306"/>
      <c r="RWT469" s="306"/>
      <c r="RWU469" s="306"/>
      <c r="RWV469" s="306"/>
      <c r="RWW469" s="306"/>
      <c r="RWX469" s="306"/>
      <c r="RWY469" s="306"/>
      <c r="RWZ469" s="306"/>
      <c r="RXA469" s="306"/>
      <c r="RXB469" s="306"/>
      <c r="RXC469" s="306"/>
      <c r="RXD469" s="306"/>
      <c r="RXE469" s="306"/>
      <c r="RXF469" s="306"/>
      <c r="RXG469" s="306"/>
      <c r="RXH469" s="306"/>
      <c r="RXI469" s="306"/>
      <c r="RXJ469" s="306"/>
      <c r="RXK469" s="306"/>
      <c r="RXL469" s="306"/>
      <c r="RXM469" s="306"/>
      <c r="RXN469" s="306"/>
      <c r="RXO469" s="306"/>
      <c r="RXP469" s="306"/>
      <c r="RXQ469" s="306"/>
      <c r="RXR469" s="306"/>
      <c r="RXS469" s="306"/>
      <c r="RXT469" s="306"/>
      <c r="RXU469" s="306"/>
      <c r="RXV469" s="306"/>
      <c r="RXW469" s="306"/>
      <c r="RXX469" s="306"/>
      <c r="RXY469" s="306"/>
      <c r="RXZ469" s="306"/>
      <c r="RYA469" s="306"/>
      <c r="RYB469" s="306"/>
      <c r="RYC469" s="306"/>
      <c r="RYD469" s="306"/>
      <c r="RYE469" s="306"/>
      <c r="RYF469" s="306"/>
      <c r="RYG469" s="306"/>
      <c r="RYH469" s="306"/>
      <c r="RYI469" s="306"/>
      <c r="RYJ469" s="306"/>
      <c r="RYK469" s="306"/>
      <c r="RYL469" s="306"/>
      <c r="RYM469" s="306"/>
      <c r="RYN469" s="306"/>
      <c r="RYO469" s="306"/>
      <c r="RYP469" s="306"/>
      <c r="RYQ469" s="306"/>
      <c r="RYR469" s="306"/>
      <c r="RYS469" s="306"/>
      <c r="RYT469" s="306"/>
      <c r="RYU469" s="306"/>
      <c r="RYV469" s="306"/>
      <c r="RYW469" s="306"/>
      <c r="RYX469" s="306"/>
      <c r="RYY469" s="306"/>
      <c r="RYZ469" s="306"/>
      <c r="RZA469" s="306"/>
      <c r="RZB469" s="306"/>
      <c r="RZC469" s="306"/>
      <c r="RZD469" s="306"/>
      <c r="RZE469" s="306"/>
      <c r="RZF469" s="306"/>
      <c r="RZG469" s="306"/>
      <c r="RZH469" s="306"/>
      <c r="RZI469" s="306"/>
      <c r="RZJ469" s="306"/>
      <c r="RZK469" s="306"/>
      <c r="RZL469" s="306"/>
      <c r="RZM469" s="306"/>
      <c r="RZN469" s="306"/>
      <c r="RZO469" s="306"/>
      <c r="RZP469" s="306"/>
      <c r="RZQ469" s="306"/>
      <c r="RZR469" s="306"/>
      <c r="RZS469" s="306"/>
      <c r="RZT469" s="306"/>
      <c r="RZU469" s="306"/>
      <c r="RZV469" s="306"/>
      <c r="RZW469" s="306"/>
      <c r="RZX469" s="306"/>
      <c r="RZY469" s="306"/>
      <c r="RZZ469" s="306"/>
      <c r="SAA469" s="306"/>
      <c r="SAB469" s="306"/>
      <c r="SAC469" s="306"/>
      <c r="SAD469" s="306"/>
      <c r="SAE469" s="306"/>
      <c r="SAF469" s="306"/>
      <c r="SAG469" s="306"/>
      <c r="SAH469" s="306"/>
      <c r="SAI469" s="306"/>
      <c r="SAJ469" s="306"/>
      <c r="SAK469" s="306"/>
      <c r="SAL469" s="306"/>
      <c r="SAM469" s="306"/>
      <c r="SAN469" s="306"/>
      <c r="SAO469" s="306"/>
      <c r="SAP469" s="306"/>
      <c r="SAQ469" s="306"/>
      <c r="SAR469" s="306"/>
      <c r="SAS469" s="306"/>
      <c r="SAT469" s="306"/>
      <c r="SAU469" s="306"/>
      <c r="SAV469" s="306"/>
      <c r="SAW469" s="306"/>
      <c r="SAX469" s="306"/>
      <c r="SAY469" s="306"/>
      <c r="SAZ469" s="306"/>
      <c r="SBA469" s="306"/>
      <c r="SBB469" s="306"/>
      <c r="SBC469" s="306"/>
      <c r="SBD469" s="306"/>
      <c r="SBE469" s="306"/>
      <c r="SBF469" s="306"/>
      <c r="SBG469" s="306"/>
      <c r="SBH469" s="306"/>
      <c r="SBI469" s="306"/>
      <c r="SBJ469" s="306"/>
      <c r="SBK469" s="306"/>
      <c r="SBL469" s="306"/>
      <c r="SBM469" s="306"/>
      <c r="SBN469" s="306"/>
      <c r="SBO469" s="306"/>
      <c r="SBP469" s="306"/>
      <c r="SBQ469" s="306"/>
      <c r="SBR469" s="306"/>
      <c r="SBS469" s="306"/>
      <c r="SBT469" s="306"/>
      <c r="SBU469" s="306"/>
      <c r="SBV469" s="306"/>
      <c r="SBW469" s="306"/>
      <c r="SBX469" s="306"/>
      <c r="SBY469" s="306"/>
      <c r="SBZ469" s="306"/>
      <c r="SCA469" s="306"/>
      <c r="SCB469" s="306"/>
      <c r="SCC469" s="306"/>
      <c r="SCD469" s="306"/>
      <c r="SCE469" s="306"/>
      <c r="SCF469" s="306"/>
      <c r="SCG469" s="306"/>
      <c r="SCH469" s="306"/>
      <c r="SCI469" s="306"/>
      <c r="SCJ469" s="306"/>
      <c r="SCK469" s="306"/>
      <c r="SCL469" s="306"/>
      <c r="SCM469" s="306"/>
      <c r="SCN469" s="306"/>
      <c r="SCO469" s="306"/>
      <c r="SCP469" s="306"/>
      <c r="SCQ469" s="306"/>
      <c r="SCR469" s="306"/>
      <c r="SCS469" s="306"/>
      <c r="SCT469" s="306"/>
      <c r="SCU469" s="306"/>
      <c r="SCV469" s="306"/>
      <c r="SCW469" s="306"/>
      <c r="SCX469" s="306"/>
      <c r="SCY469" s="306"/>
      <c r="SCZ469" s="306"/>
      <c r="SDA469" s="306"/>
      <c r="SDB469" s="306"/>
      <c r="SDC469" s="306"/>
      <c r="SDD469" s="306"/>
      <c r="SDE469" s="306"/>
      <c r="SDF469" s="306"/>
      <c r="SDG469" s="306"/>
      <c r="SDH469" s="306"/>
      <c r="SDI469" s="306"/>
      <c r="SDJ469" s="306"/>
      <c r="SDK469" s="306"/>
      <c r="SDL469" s="306"/>
      <c r="SDM469" s="306"/>
      <c r="SDN469" s="306"/>
      <c r="SDO469" s="306"/>
      <c r="SDP469" s="306"/>
      <c r="SDQ469" s="306"/>
      <c r="SDR469" s="306"/>
      <c r="SDS469" s="306"/>
      <c r="SDT469" s="306"/>
      <c r="SDU469" s="306"/>
      <c r="SDV469" s="306"/>
      <c r="SDW469" s="306"/>
      <c r="SDX469" s="306"/>
      <c r="SDY469" s="306"/>
      <c r="SDZ469" s="306"/>
      <c r="SEA469" s="306"/>
      <c r="SEB469" s="306"/>
      <c r="SEC469" s="306"/>
      <c r="SED469" s="306"/>
      <c r="SEE469" s="306"/>
      <c r="SEF469" s="306"/>
      <c r="SEG469" s="306"/>
      <c r="SEH469" s="306"/>
      <c r="SEI469" s="306"/>
      <c r="SEJ469" s="306"/>
      <c r="SEK469" s="306"/>
      <c r="SEL469" s="306"/>
      <c r="SEM469" s="306"/>
      <c r="SEN469" s="306"/>
      <c r="SEO469" s="306"/>
      <c r="SEP469" s="306"/>
      <c r="SEQ469" s="306"/>
      <c r="SER469" s="306"/>
      <c r="SES469" s="306"/>
      <c r="SET469" s="306"/>
      <c r="SEU469" s="306"/>
      <c r="SEV469" s="306"/>
      <c r="SEW469" s="306"/>
      <c r="SEX469" s="306"/>
      <c r="SEY469" s="306"/>
      <c r="SEZ469" s="306"/>
      <c r="SFA469" s="306"/>
      <c r="SFB469" s="306"/>
      <c r="SFC469" s="306"/>
      <c r="SFD469" s="306"/>
      <c r="SFE469" s="306"/>
      <c r="SFF469" s="306"/>
      <c r="SFG469" s="306"/>
      <c r="SFH469" s="306"/>
      <c r="SFI469" s="306"/>
      <c r="SFJ469" s="306"/>
      <c r="SFK469" s="306"/>
      <c r="SFL469" s="306"/>
      <c r="SFM469" s="306"/>
      <c r="SFN469" s="306"/>
      <c r="SFO469" s="306"/>
      <c r="SFP469" s="306"/>
      <c r="SFQ469" s="306"/>
      <c r="SFR469" s="306"/>
      <c r="SFS469" s="306"/>
      <c r="SFT469" s="306"/>
      <c r="SFU469" s="306"/>
      <c r="SFV469" s="306"/>
      <c r="SFW469" s="306"/>
      <c r="SFX469" s="306"/>
      <c r="SFY469" s="306"/>
      <c r="SFZ469" s="306"/>
      <c r="SGA469" s="306"/>
      <c r="SGB469" s="306"/>
      <c r="SGC469" s="306"/>
      <c r="SGD469" s="306"/>
      <c r="SGE469" s="306"/>
      <c r="SGF469" s="306"/>
      <c r="SGG469" s="306"/>
      <c r="SGH469" s="306"/>
      <c r="SGI469" s="306"/>
      <c r="SGJ469" s="306"/>
      <c r="SGK469" s="306"/>
      <c r="SGL469" s="306"/>
      <c r="SGM469" s="306"/>
      <c r="SGN469" s="306"/>
      <c r="SGO469" s="306"/>
      <c r="SGP469" s="306"/>
      <c r="SGQ469" s="306"/>
      <c r="SGR469" s="306"/>
      <c r="SGS469" s="306"/>
      <c r="SGT469" s="306"/>
      <c r="SGU469" s="306"/>
      <c r="SGV469" s="306"/>
      <c r="SGW469" s="306"/>
      <c r="SGX469" s="306"/>
      <c r="SGY469" s="306"/>
      <c r="SGZ469" s="306"/>
      <c r="SHA469" s="306"/>
      <c r="SHB469" s="306"/>
      <c r="SHC469" s="306"/>
      <c r="SHD469" s="306"/>
      <c r="SHE469" s="306"/>
      <c r="SHF469" s="306"/>
      <c r="SHG469" s="306"/>
      <c r="SHH469" s="306"/>
      <c r="SHI469" s="306"/>
      <c r="SHJ469" s="306"/>
      <c r="SHK469" s="306"/>
      <c r="SHL469" s="306"/>
      <c r="SHM469" s="306"/>
      <c r="SHN469" s="306"/>
      <c r="SHO469" s="306"/>
      <c r="SHP469" s="306"/>
      <c r="SHQ469" s="306"/>
      <c r="SHR469" s="306"/>
      <c r="SHS469" s="306"/>
      <c r="SHT469" s="306"/>
      <c r="SHU469" s="306"/>
      <c r="SHV469" s="306"/>
      <c r="SHW469" s="306"/>
      <c r="SHX469" s="306"/>
      <c r="SHY469" s="306"/>
      <c r="SHZ469" s="306"/>
      <c r="SIA469" s="306"/>
      <c r="SIB469" s="306"/>
      <c r="SIC469" s="306"/>
      <c r="SID469" s="306"/>
      <c r="SIE469" s="306"/>
      <c r="SIF469" s="306"/>
      <c r="SIG469" s="306"/>
      <c r="SIH469" s="306"/>
      <c r="SII469" s="306"/>
      <c r="SIJ469" s="306"/>
      <c r="SIK469" s="306"/>
      <c r="SIL469" s="306"/>
      <c r="SIM469" s="306"/>
      <c r="SIN469" s="306"/>
      <c r="SIO469" s="306"/>
      <c r="SIP469" s="306"/>
      <c r="SIQ469" s="306"/>
      <c r="SIR469" s="306"/>
      <c r="SIS469" s="306"/>
      <c r="SIT469" s="306"/>
      <c r="SIU469" s="306"/>
      <c r="SIV469" s="306"/>
      <c r="SIW469" s="306"/>
      <c r="SIX469" s="306"/>
      <c r="SIY469" s="306"/>
      <c r="SIZ469" s="306"/>
      <c r="SJA469" s="306"/>
      <c r="SJB469" s="306"/>
      <c r="SJC469" s="306"/>
      <c r="SJD469" s="306"/>
      <c r="SJE469" s="306"/>
      <c r="SJF469" s="306"/>
      <c r="SJG469" s="306"/>
      <c r="SJH469" s="306"/>
      <c r="SJI469" s="306"/>
      <c r="SJJ469" s="306"/>
      <c r="SJK469" s="306"/>
      <c r="SJL469" s="306"/>
      <c r="SJM469" s="306"/>
      <c r="SJN469" s="306"/>
      <c r="SJO469" s="306"/>
      <c r="SJP469" s="306"/>
      <c r="SJQ469" s="306"/>
      <c r="SJR469" s="306"/>
      <c r="SJS469" s="306"/>
      <c r="SJT469" s="306"/>
      <c r="SJU469" s="306"/>
      <c r="SJV469" s="306"/>
      <c r="SJW469" s="306"/>
      <c r="SJX469" s="306"/>
      <c r="SJY469" s="306"/>
      <c r="SJZ469" s="306"/>
      <c r="SKA469" s="306"/>
      <c r="SKB469" s="306"/>
      <c r="SKC469" s="306"/>
      <c r="SKD469" s="306"/>
      <c r="SKE469" s="306"/>
      <c r="SKF469" s="306"/>
      <c r="SKG469" s="306"/>
      <c r="SKH469" s="306"/>
      <c r="SKI469" s="306"/>
      <c r="SKJ469" s="306"/>
      <c r="SKK469" s="306"/>
      <c r="SKL469" s="306"/>
      <c r="SKM469" s="306"/>
      <c r="SKN469" s="306"/>
      <c r="SKO469" s="306"/>
      <c r="SKP469" s="306"/>
      <c r="SKQ469" s="306"/>
      <c r="SKR469" s="306"/>
      <c r="SKS469" s="306"/>
      <c r="SKT469" s="306"/>
      <c r="SKU469" s="306"/>
      <c r="SKV469" s="306"/>
      <c r="SKW469" s="306"/>
      <c r="SKX469" s="306"/>
      <c r="SKY469" s="306"/>
      <c r="SKZ469" s="306"/>
      <c r="SLA469" s="306"/>
      <c r="SLB469" s="306"/>
      <c r="SLC469" s="306"/>
      <c r="SLD469" s="306"/>
      <c r="SLE469" s="306"/>
      <c r="SLF469" s="306"/>
      <c r="SLG469" s="306"/>
      <c r="SLH469" s="306"/>
      <c r="SLI469" s="306"/>
      <c r="SLJ469" s="306"/>
      <c r="SLK469" s="306"/>
      <c r="SLL469" s="306"/>
      <c r="SLM469" s="306"/>
      <c r="SLN469" s="306"/>
      <c r="SLO469" s="306"/>
      <c r="SLP469" s="306"/>
      <c r="SLQ469" s="306"/>
      <c r="SLR469" s="306"/>
      <c r="SLS469" s="306"/>
      <c r="SLT469" s="306"/>
      <c r="SLU469" s="306"/>
      <c r="SLV469" s="306"/>
      <c r="SLW469" s="306"/>
      <c r="SLX469" s="306"/>
      <c r="SLY469" s="306"/>
      <c r="SLZ469" s="306"/>
      <c r="SMA469" s="306"/>
      <c r="SMB469" s="306"/>
      <c r="SMC469" s="306"/>
      <c r="SMD469" s="306"/>
      <c r="SME469" s="306"/>
      <c r="SMF469" s="306"/>
      <c r="SMG469" s="306"/>
      <c r="SMH469" s="306"/>
      <c r="SMI469" s="306"/>
      <c r="SMJ469" s="306"/>
      <c r="SMK469" s="306"/>
      <c r="SML469" s="306"/>
      <c r="SMM469" s="306"/>
      <c r="SMN469" s="306"/>
      <c r="SMO469" s="306"/>
      <c r="SMP469" s="306"/>
      <c r="SMQ469" s="306"/>
      <c r="SMR469" s="306"/>
      <c r="SMS469" s="306"/>
      <c r="SMT469" s="306"/>
      <c r="SMU469" s="306"/>
      <c r="SMV469" s="306"/>
      <c r="SMW469" s="306"/>
      <c r="SMX469" s="306"/>
      <c r="SMY469" s="306"/>
      <c r="SMZ469" s="306"/>
      <c r="SNA469" s="306"/>
      <c r="SNB469" s="306"/>
      <c r="SNC469" s="306"/>
      <c r="SND469" s="306"/>
      <c r="SNE469" s="306"/>
      <c r="SNF469" s="306"/>
      <c r="SNG469" s="306"/>
      <c r="SNH469" s="306"/>
      <c r="SNI469" s="306"/>
      <c r="SNJ469" s="306"/>
      <c r="SNK469" s="306"/>
      <c r="SNL469" s="306"/>
      <c r="SNM469" s="306"/>
      <c r="SNN469" s="306"/>
      <c r="SNO469" s="306"/>
      <c r="SNP469" s="306"/>
      <c r="SNQ469" s="306"/>
      <c r="SNR469" s="306"/>
      <c r="SNS469" s="306"/>
      <c r="SNT469" s="306"/>
      <c r="SNU469" s="306"/>
      <c r="SNV469" s="306"/>
      <c r="SNW469" s="306"/>
      <c r="SNX469" s="306"/>
      <c r="SNY469" s="306"/>
      <c r="SNZ469" s="306"/>
      <c r="SOA469" s="306"/>
      <c r="SOB469" s="306"/>
      <c r="SOC469" s="306"/>
      <c r="SOD469" s="306"/>
      <c r="SOE469" s="306"/>
      <c r="SOF469" s="306"/>
      <c r="SOG469" s="306"/>
      <c r="SOH469" s="306"/>
      <c r="SOI469" s="306"/>
      <c r="SOJ469" s="306"/>
      <c r="SOK469" s="306"/>
      <c r="SOL469" s="306"/>
      <c r="SOM469" s="306"/>
      <c r="SON469" s="306"/>
      <c r="SOO469" s="306"/>
      <c r="SOP469" s="306"/>
      <c r="SOQ469" s="306"/>
      <c r="SOR469" s="306"/>
      <c r="SOS469" s="306"/>
      <c r="SOT469" s="306"/>
      <c r="SOU469" s="306"/>
      <c r="SOV469" s="306"/>
      <c r="SOW469" s="306"/>
      <c r="SOX469" s="306"/>
      <c r="SOY469" s="306"/>
      <c r="SOZ469" s="306"/>
      <c r="SPA469" s="306"/>
      <c r="SPB469" s="306"/>
      <c r="SPC469" s="306"/>
      <c r="SPD469" s="306"/>
      <c r="SPE469" s="306"/>
      <c r="SPF469" s="306"/>
      <c r="SPG469" s="306"/>
      <c r="SPH469" s="306"/>
      <c r="SPI469" s="306"/>
      <c r="SPJ469" s="306"/>
      <c r="SPK469" s="306"/>
      <c r="SPL469" s="306"/>
      <c r="SPM469" s="306"/>
      <c r="SPN469" s="306"/>
      <c r="SPO469" s="306"/>
      <c r="SPP469" s="306"/>
      <c r="SPQ469" s="306"/>
      <c r="SPR469" s="306"/>
      <c r="SPS469" s="306"/>
      <c r="SPT469" s="306"/>
      <c r="SPU469" s="306"/>
      <c r="SPV469" s="306"/>
      <c r="SPW469" s="306"/>
      <c r="SPX469" s="306"/>
      <c r="SPY469" s="306"/>
      <c r="SPZ469" s="306"/>
      <c r="SQA469" s="306"/>
      <c r="SQB469" s="306"/>
      <c r="SQC469" s="306"/>
      <c r="SQD469" s="306"/>
      <c r="SQE469" s="306"/>
      <c r="SQF469" s="306"/>
      <c r="SQG469" s="306"/>
      <c r="SQH469" s="306"/>
      <c r="SQI469" s="306"/>
      <c r="SQJ469" s="306"/>
      <c r="SQK469" s="306"/>
      <c r="SQL469" s="306"/>
      <c r="SQM469" s="306"/>
      <c r="SQN469" s="306"/>
      <c r="SQO469" s="306"/>
      <c r="SQP469" s="306"/>
      <c r="SQQ469" s="306"/>
      <c r="SQR469" s="306"/>
      <c r="SQS469" s="306"/>
      <c r="SQT469" s="306"/>
      <c r="SQU469" s="306"/>
      <c r="SQV469" s="306"/>
      <c r="SQW469" s="306"/>
      <c r="SQX469" s="306"/>
      <c r="SQY469" s="306"/>
      <c r="SQZ469" s="306"/>
      <c r="SRA469" s="306"/>
      <c r="SRB469" s="306"/>
      <c r="SRC469" s="306"/>
      <c r="SRD469" s="306"/>
      <c r="SRE469" s="306"/>
      <c r="SRF469" s="306"/>
      <c r="SRG469" s="306"/>
      <c r="SRH469" s="306"/>
      <c r="SRI469" s="306"/>
      <c r="SRJ469" s="306"/>
      <c r="SRK469" s="306"/>
      <c r="SRL469" s="306"/>
      <c r="SRM469" s="306"/>
      <c r="SRN469" s="306"/>
      <c r="SRO469" s="306"/>
      <c r="SRP469" s="306"/>
      <c r="SRQ469" s="306"/>
      <c r="SRR469" s="306"/>
      <c r="SRS469" s="306"/>
      <c r="SRT469" s="306"/>
      <c r="SRU469" s="306"/>
      <c r="SRV469" s="306"/>
      <c r="SRW469" s="306"/>
      <c r="SRX469" s="306"/>
      <c r="SRY469" s="306"/>
      <c r="SRZ469" s="306"/>
      <c r="SSA469" s="306"/>
      <c r="SSB469" s="306"/>
      <c r="SSC469" s="306"/>
      <c r="SSD469" s="306"/>
      <c r="SSE469" s="306"/>
      <c r="SSF469" s="306"/>
      <c r="SSG469" s="306"/>
      <c r="SSH469" s="306"/>
      <c r="SSI469" s="306"/>
      <c r="SSJ469" s="306"/>
      <c r="SSK469" s="306"/>
      <c r="SSL469" s="306"/>
      <c r="SSM469" s="306"/>
      <c r="SSN469" s="306"/>
      <c r="SSO469" s="306"/>
      <c r="SSP469" s="306"/>
      <c r="SSQ469" s="306"/>
      <c r="SSR469" s="306"/>
      <c r="SSS469" s="306"/>
      <c r="SST469" s="306"/>
      <c r="SSU469" s="306"/>
      <c r="SSV469" s="306"/>
      <c r="SSW469" s="306"/>
      <c r="SSX469" s="306"/>
      <c r="SSY469" s="306"/>
      <c r="SSZ469" s="306"/>
      <c r="STA469" s="306"/>
      <c r="STB469" s="306"/>
      <c r="STC469" s="306"/>
      <c r="STD469" s="306"/>
      <c r="STE469" s="306"/>
      <c r="STF469" s="306"/>
      <c r="STG469" s="306"/>
      <c r="STH469" s="306"/>
      <c r="STI469" s="306"/>
      <c r="STJ469" s="306"/>
      <c r="STK469" s="306"/>
      <c r="STL469" s="306"/>
      <c r="STM469" s="306"/>
      <c r="STN469" s="306"/>
      <c r="STO469" s="306"/>
      <c r="STP469" s="306"/>
      <c r="STQ469" s="306"/>
      <c r="STR469" s="306"/>
      <c r="STS469" s="306"/>
      <c r="STT469" s="306"/>
      <c r="STU469" s="306"/>
      <c r="STV469" s="306"/>
      <c r="STW469" s="306"/>
      <c r="STX469" s="306"/>
      <c r="STY469" s="306"/>
      <c r="STZ469" s="306"/>
      <c r="SUA469" s="306"/>
      <c r="SUB469" s="306"/>
      <c r="SUC469" s="306"/>
      <c r="SUD469" s="306"/>
      <c r="SUE469" s="306"/>
      <c r="SUF469" s="306"/>
      <c r="SUG469" s="306"/>
      <c r="SUH469" s="306"/>
      <c r="SUI469" s="306"/>
      <c r="SUJ469" s="306"/>
      <c r="SUK469" s="306"/>
      <c r="SUL469" s="306"/>
      <c r="SUM469" s="306"/>
      <c r="SUN469" s="306"/>
      <c r="SUO469" s="306"/>
      <c r="SUP469" s="306"/>
      <c r="SUQ469" s="306"/>
      <c r="SUR469" s="306"/>
      <c r="SUS469" s="306"/>
      <c r="SUT469" s="306"/>
      <c r="SUU469" s="306"/>
      <c r="SUV469" s="306"/>
      <c r="SUW469" s="306"/>
      <c r="SUX469" s="306"/>
      <c r="SUY469" s="306"/>
      <c r="SUZ469" s="306"/>
      <c r="SVA469" s="306"/>
      <c r="SVB469" s="306"/>
      <c r="SVC469" s="306"/>
      <c r="SVD469" s="306"/>
      <c r="SVE469" s="306"/>
      <c r="SVF469" s="306"/>
      <c r="SVG469" s="306"/>
      <c r="SVH469" s="306"/>
      <c r="SVI469" s="306"/>
      <c r="SVJ469" s="306"/>
      <c r="SVK469" s="306"/>
      <c r="SVL469" s="306"/>
      <c r="SVM469" s="306"/>
      <c r="SVN469" s="306"/>
      <c r="SVO469" s="306"/>
      <c r="SVP469" s="306"/>
      <c r="SVQ469" s="306"/>
      <c r="SVR469" s="306"/>
      <c r="SVS469" s="306"/>
      <c r="SVT469" s="306"/>
      <c r="SVU469" s="306"/>
      <c r="SVV469" s="306"/>
      <c r="SVW469" s="306"/>
      <c r="SVX469" s="306"/>
      <c r="SVY469" s="306"/>
      <c r="SVZ469" s="306"/>
      <c r="SWA469" s="306"/>
      <c r="SWB469" s="306"/>
      <c r="SWC469" s="306"/>
      <c r="SWD469" s="306"/>
      <c r="SWE469" s="306"/>
      <c r="SWF469" s="306"/>
      <c r="SWG469" s="306"/>
      <c r="SWH469" s="306"/>
      <c r="SWI469" s="306"/>
      <c r="SWJ469" s="306"/>
      <c r="SWK469" s="306"/>
      <c r="SWL469" s="306"/>
      <c r="SWM469" s="306"/>
      <c r="SWN469" s="306"/>
      <c r="SWO469" s="306"/>
      <c r="SWP469" s="306"/>
      <c r="SWQ469" s="306"/>
      <c r="SWR469" s="306"/>
      <c r="SWS469" s="306"/>
      <c r="SWT469" s="306"/>
      <c r="SWU469" s="306"/>
      <c r="SWV469" s="306"/>
      <c r="SWW469" s="306"/>
      <c r="SWX469" s="306"/>
      <c r="SWY469" s="306"/>
      <c r="SWZ469" s="306"/>
      <c r="SXA469" s="306"/>
      <c r="SXB469" s="306"/>
      <c r="SXC469" s="306"/>
      <c r="SXD469" s="306"/>
      <c r="SXE469" s="306"/>
      <c r="SXF469" s="306"/>
      <c r="SXG469" s="306"/>
      <c r="SXH469" s="306"/>
      <c r="SXI469" s="306"/>
      <c r="SXJ469" s="306"/>
      <c r="SXK469" s="306"/>
      <c r="SXL469" s="306"/>
      <c r="SXM469" s="306"/>
      <c r="SXN469" s="306"/>
      <c r="SXO469" s="306"/>
      <c r="SXP469" s="306"/>
      <c r="SXQ469" s="306"/>
      <c r="SXR469" s="306"/>
      <c r="SXS469" s="306"/>
      <c r="SXT469" s="306"/>
      <c r="SXU469" s="306"/>
      <c r="SXV469" s="306"/>
      <c r="SXW469" s="306"/>
      <c r="SXX469" s="306"/>
      <c r="SXY469" s="306"/>
      <c r="SXZ469" s="306"/>
      <c r="SYA469" s="306"/>
      <c r="SYB469" s="306"/>
      <c r="SYC469" s="306"/>
      <c r="SYD469" s="306"/>
      <c r="SYE469" s="306"/>
      <c r="SYF469" s="306"/>
      <c r="SYG469" s="306"/>
      <c r="SYH469" s="306"/>
      <c r="SYI469" s="306"/>
      <c r="SYJ469" s="306"/>
      <c r="SYK469" s="306"/>
      <c r="SYL469" s="306"/>
      <c r="SYM469" s="306"/>
      <c r="SYN469" s="306"/>
      <c r="SYO469" s="306"/>
      <c r="SYP469" s="306"/>
      <c r="SYQ469" s="306"/>
      <c r="SYR469" s="306"/>
      <c r="SYS469" s="306"/>
      <c r="SYT469" s="306"/>
      <c r="SYU469" s="306"/>
      <c r="SYV469" s="306"/>
      <c r="SYW469" s="306"/>
      <c r="SYX469" s="306"/>
      <c r="SYY469" s="306"/>
      <c r="SYZ469" s="306"/>
      <c r="SZA469" s="306"/>
      <c r="SZB469" s="306"/>
      <c r="SZC469" s="306"/>
      <c r="SZD469" s="306"/>
      <c r="SZE469" s="306"/>
      <c r="SZF469" s="306"/>
      <c r="SZG469" s="306"/>
      <c r="SZH469" s="306"/>
      <c r="SZI469" s="306"/>
      <c r="SZJ469" s="306"/>
      <c r="SZK469" s="306"/>
      <c r="SZL469" s="306"/>
      <c r="SZM469" s="306"/>
      <c r="SZN469" s="306"/>
      <c r="SZO469" s="306"/>
      <c r="SZP469" s="306"/>
      <c r="SZQ469" s="306"/>
      <c r="SZR469" s="306"/>
      <c r="SZS469" s="306"/>
      <c r="SZT469" s="306"/>
      <c r="SZU469" s="306"/>
      <c r="SZV469" s="306"/>
      <c r="SZW469" s="306"/>
      <c r="SZX469" s="306"/>
      <c r="SZY469" s="306"/>
      <c r="SZZ469" s="306"/>
      <c r="TAA469" s="306"/>
      <c r="TAB469" s="306"/>
      <c r="TAC469" s="306"/>
      <c r="TAD469" s="306"/>
      <c r="TAE469" s="306"/>
      <c r="TAF469" s="306"/>
      <c r="TAG469" s="306"/>
      <c r="TAH469" s="306"/>
      <c r="TAI469" s="306"/>
      <c r="TAJ469" s="306"/>
      <c r="TAK469" s="306"/>
      <c r="TAL469" s="306"/>
      <c r="TAM469" s="306"/>
      <c r="TAN469" s="306"/>
      <c r="TAO469" s="306"/>
      <c r="TAP469" s="306"/>
      <c r="TAQ469" s="306"/>
      <c r="TAR469" s="306"/>
      <c r="TAS469" s="306"/>
      <c r="TAT469" s="306"/>
      <c r="TAU469" s="306"/>
      <c r="TAV469" s="306"/>
      <c r="TAW469" s="306"/>
      <c r="TAX469" s="306"/>
      <c r="TAY469" s="306"/>
      <c r="TAZ469" s="306"/>
      <c r="TBA469" s="306"/>
      <c r="TBB469" s="306"/>
      <c r="TBC469" s="306"/>
      <c r="TBD469" s="306"/>
      <c r="TBE469" s="306"/>
      <c r="TBF469" s="306"/>
      <c r="TBG469" s="306"/>
      <c r="TBH469" s="306"/>
      <c r="TBI469" s="306"/>
      <c r="TBJ469" s="306"/>
      <c r="TBK469" s="306"/>
      <c r="TBL469" s="306"/>
      <c r="TBM469" s="306"/>
      <c r="TBN469" s="306"/>
      <c r="TBO469" s="306"/>
      <c r="TBP469" s="306"/>
      <c r="TBQ469" s="306"/>
      <c r="TBR469" s="306"/>
      <c r="TBS469" s="306"/>
      <c r="TBT469" s="306"/>
      <c r="TBU469" s="306"/>
      <c r="TBV469" s="306"/>
      <c r="TBW469" s="306"/>
      <c r="TBX469" s="306"/>
      <c r="TBY469" s="306"/>
      <c r="TBZ469" s="306"/>
      <c r="TCA469" s="306"/>
      <c r="TCB469" s="306"/>
      <c r="TCC469" s="306"/>
      <c r="TCD469" s="306"/>
      <c r="TCE469" s="306"/>
      <c r="TCF469" s="306"/>
      <c r="TCG469" s="306"/>
      <c r="TCH469" s="306"/>
      <c r="TCI469" s="306"/>
      <c r="TCJ469" s="306"/>
      <c r="TCK469" s="306"/>
      <c r="TCL469" s="306"/>
      <c r="TCM469" s="306"/>
      <c r="TCN469" s="306"/>
      <c r="TCO469" s="306"/>
      <c r="TCP469" s="306"/>
      <c r="TCQ469" s="306"/>
      <c r="TCR469" s="306"/>
      <c r="TCS469" s="306"/>
      <c r="TCT469" s="306"/>
      <c r="TCU469" s="306"/>
      <c r="TCV469" s="306"/>
      <c r="TCW469" s="306"/>
      <c r="TCX469" s="306"/>
      <c r="TCY469" s="306"/>
      <c r="TCZ469" s="306"/>
      <c r="TDA469" s="306"/>
      <c r="TDB469" s="306"/>
      <c r="TDC469" s="306"/>
      <c r="TDD469" s="306"/>
      <c r="TDE469" s="306"/>
      <c r="TDF469" s="306"/>
      <c r="TDG469" s="306"/>
      <c r="TDH469" s="306"/>
      <c r="TDI469" s="306"/>
      <c r="TDJ469" s="306"/>
      <c r="TDK469" s="306"/>
      <c r="TDL469" s="306"/>
      <c r="TDM469" s="306"/>
      <c r="TDN469" s="306"/>
      <c r="TDO469" s="306"/>
      <c r="TDP469" s="306"/>
      <c r="TDQ469" s="306"/>
      <c r="TDR469" s="306"/>
      <c r="TDS469" s="306"/>
      <c r="TDT469" s="306"/>
      <c r="TDU469" s="306"/>
      <c r="TDV469" s="306"/>
      <c r="TDW469" s="306"/>
      <c r="TDX469" s="306"/>
      <c r="TDY469" s="306"/>
      <c r="TDZ469" s="306"/>
      <c r="TEA469" s="306"/>
      <c r="TEB469" s="306"/>
      <c r="TEC469" s="306"/>
      <c r="TED469" s="306"/>
      <c r="TEE469" s="306"/>
      <c r="TEF469" s="306"/>
      <c r="TEG469" s="306"/>
      <c r="TEH469" s="306"/>
      <c r="TEI469" s="306"/>
      <c r="TEJ469" s="306"/>
      <c r="TEK469" s="306"/>
      <c r="TEL469" s="306"/>
      <c r="TEM469" s="306"/>
      <c r="TEN469" s="306"/>
      <c r="TEO469" s="306"/>
      <c r="TEP469" s="306"/>
      <c r="TEQ469" s="306"/>
      <c r="TER469" s="306"/>
      <c r="TES469" s="306"/>
      <c r="TET469" s="306"/>
      <c r="TEU469" s="306"/>
      <c r="TEV469" s="306"/>
      <c r="TEW469" s="306"/>
      <c r="TEX469" s="306"/>
      <c r="TEY469" s="306"/>
      <c r="TEZ469" s="306"/>
      <c r="TFA469" s="306"/>
      <c r="TFB469" s="306"/>
      <c r="TFC469" s="306"/>
      <c r="TFD469" s="306"/>
      <c r="TFE469" s="306"/>
      <c r="TFF469" s="306"/>
      <c r="TFG469" s="306"/>
      <c r="TFH469" s="306"/>
      <c r="TFI469" s="306"/>
      <c r="TFJ469" s="306"/>
      <c r="TFK469" s="306"/>
      <c r="TFL469" s="306"/>
      <c r="TFM469" s="306"/>
      <c r="TFN469" s="306"/>
      <c r="TFO469" s="306"/>
      <c r="TFP469" s="306"/>
      <c r="TFQ469" s="306"/>
      <c r="TFR469" s="306"/>
      <c r="TFS469" s="306"/>
      <c r="TFT469" s="306"/>
      <c r="TFU469" s="306"/>
      <c r="TFV469" s="306"/>
      <c r="TFW469" s="306"/>
      <c r="TFX469" s="306"/>
      <c r="TFY469" s="306"/>
      <c r="TFZ469" s="306"/>
      <c r="TGA469" s="306"/>
      <c r="TGB469" s="306"/>
      <c r="TGC469" s="306"/>
      <c r="TGD469" s="306"/>
      <c r="TGE469" s="306"/>
      <c r="TGF469" s="306"/>
      <c r="TGG469" s="306"/>
      <c r="TGH469" s="306"/>
      <c r="TGI469" s="306"/>
      <c r="TGJ469" s="306"/>
      <c r="TGK469" s="306"/>
      <c r="TGL469" s="306"/>
      <c r="TGM469" s="306"/>
      <c r="TGN469" s="306"/>
      <c r="TGO469" s="306"/>
      <c r="TGP469" s="306"/>
      <c r="TGQ469" s="306"/>
      <c r="TGR469" s="306"/>
      <c r="TGS469" s="306"/>
      <c r="TGT469" s="306"/>
      <c r="TGU469" s="306"/>
      <c r="TGV469" s="306"/>
      <c r="TGW469" s="306"/>
      <c r="TGX469" s="306"/>
      <c r="TGY469" s="306"/>
      <c r="TGZ469" s="306"/>
      <c r="THA469" s="306"/>
      <c r="THB469" s="306"/>
      <c r="THC469" s="306"/>
      <c r="THD469" s="306"/>
      <c r="THE469" s="306"/>
      <c r="THF469" s="306"/>
      <c r="THG469" s="306"/>
      <c r="THH469" s="306"/>
      <c r="THI469" s="306"/>
      <c r="THJ469" s="306"/>
      <c r="THK469" s="306"/>
      <c r="THL469" s="306"/>
      <c r="THM469" s="306"/>
      <c r="THN469" s="306"/>
      <c r="THO469" s="306"/>
      <c r="THP469" s="306"/>
      <c r="THQ469" s="306"/>
      <c r="THR469" s="306"/>
      <c r="THS469" s="306"/>
      <c r="THT469" s="306"/>
      <c r="THU469" s="306"/>
      <c r="THV469" s="306"/>
      <c r="THW469" s="306"/>
      <c r="THX469" s="306"/>
      <c r="THY469" s="306"/>
      <c r="THZ469" s="306"/>
      <c r="TIA469" s="306"/>
      <c r="TIB469" s="306"/>
      <c r="TIC469" s="306"/>
      <c r="TID469" s="306"/>
      <c r="TIE469" s="306"/>
      <c r="TIF469" s="306"/>
      <c r="TIG469" s="306"/>
      <c r="TIH469" s="306"/>
      <c r="TII469" s="306"/>
      <c r="TIJ469" s="306"/>
      <c r="TIK469" s="306"/>
      <c r="TIL469" s="306"/>
      <c r="TIM469" s="306"/>
      <c r="TIN469" s="306"/>
      <c r="TIO469" s="306"/>
      <c r="TIP469" s="306"/>
      <c r="TIQ469" s="306"/>
      <c r="TIR469" s="306"/>
      <c r="TIS469" s="306"/>
      <c r="TIT469" s="306"/>
      <c r="TIU469" s="306"/>
      <c r="TIV469" s="306"/>
      <c r="TIW469" s="306"/>
      <c r="TIX469" s="306"/>
      <c r="TIY469" s="306"/>
      <c r="TIZ469" s="306"/>
      <c r="TJA469" s="306"/>
      <c r="TJB469" s="306"/>
      <c r="TJC469" s="306"/>
      <c r="TJD469" s="306"/>
      <c r="TJE469" s="306"/>
      <c r="TJF469" s="306"/>
      <c r="TJG469" s="306"/>
      <c r="TJH469" s="306"/>
      <c r="TJI469" s="306"/>
      <c r="TJJ469" s="306"/>
      <c r="TJK469" s="306"/>
      <c r="TJL469" s="306"/>
      <c r="TJM469" s="306"/>
      <c r="TJN469" s="306"/>
      <c r="TJO469" s="306"/>
      <c r="TJP469" s="306"/>
      <c r="TJQ469" s="306"/>
      <c r="TJR469" s="306"/>
      <c r="TJS469" s="306"/>
      <c r="TJT469" s="306"/>
      <c r="TJU469" s="306"/>
      <c r="TJV469" s="306"/>
      <c r="TJW469" s="306"/>
      <c r="TJX469" s="306"/>
      <c r="TJY469" s="306"/>
      <c r="TJZ469" s="306"/>
      <c r="TKA469" s="306"/>
      <c r="TKB469" s="306"/>
      <c r="TKC469" s="306"/>
      <c r="TKD469" s="306"/>
      <c r="TKE469" s="306"/>
      <c r="TKF469" s="306"/>
      <c r="TKG469" s="306"/>
      <c r="TKH469" s="306"/>
      <c r="TKI469" s="306"/>
      <c r="TKJ469" s="306"/>
      <c r="TKK469" s="306"/>
      <c r="TKL469" s="306"/>
      <c r="TKM469" s="306"/>
      <c r="TKN469" s="306"/>
      <c r="TKO469" s="306"/>
      <c r="TKP469" s="306"/>
      <c r="TKQ469" s="306"/>
      <c r="TKR469" s="306"/>
      <c r="TKS469" s="306"/>
      <c r="TKT469" s="306"/>
      <c r="TKU469" s="306"/>
      <c r="TKV469" s="306"/>
      <c r="TKW469" s="306"/>
      <c r="TKX469" s="306"/>
      <c r="TKY469" s="306"/>
      <c r="TKZ469" s="306"/>
      <c r="TLA469" s="306"/>
      <c r="TLB469" s="306"/>
      <c r="TLC469" s="306"/>
      <c r="TLD469" s="306"/>
      <c r="TLE469" s="306"/>
      <c r="TLF469" s="306"/>
      <c r="TLG469" s="306"/>
      <c r="TLH469" s="306"/>
      <c r="TLI469" s="306"/>
      <c r="TLJ469" s="306"/>
      <c r="TLK469" s="306"/>
      <c r="TLL469" s="306"/>
      <c r="TLM469" s="306"/>
      <c r="TLN469" s="306"/>
      <c r="TLO469" s="306"/>
      <c r="TLP469" s="306"/>
      <c r="TLQ469" s="306"/>
      <c r="TLR469" s="306"/>
      <c r="TLS469" s="306"/>
      <c r="TLT469" s="306"/>
      <c r="TLU469" s="306"/>
      <c r="TLV469" s="306"/>
      <c r="TLW469" s="306"/>
      <c r="TLX469" s="306"/>
      <c r="TLY469" s="306"/>
      <c r="TLZ469" s="306"/>
      <c r="TMA469" s="306"/>
      <c r="TMB469" s="306"/>
      <c r="TMC469" s="306"/>
      <c r="TMD469" s="306"/>
      <c r="TME469" s="306"/>
      <c r="TMF469" s="306"/>
      <c r="TMG469" s="306"/>
      <c r="TMH469" s="306"/>
      <c r="TMI469" s="306"/>
      <c r="TMJ469" s="306"/>
      <c r="TMK469" s="306"/>
      <c r="TML469" s="306"/>
      <c r="TMM469" s="306"/>
      <c r="TMN469" s="306"/>
      <c r="TMO469" s="306"/>
      <c r="TMP469" s="306"/>
      <c r="TMQ469" s="306"/>
      <c r="TMR469" s="306"/>
      <c r="TMS469" s="306"/>
      <c r="TMT469" s="306"/>
      <c r="TMU469" s="306"/>
      <c r="TMV469" s="306"/>
      <c r="TMW469" s="306"/>
      <c r="TMX469" s="306"/>
      <c r="TMY469" s="306"/>
      <c r="TMZ469" s="306"/>
      <c r="TNA469" s="306"/>
      <c r="TNB469" s="306"/>
      <c r="TNC469" s="306"/>
      <c r="TND469" s="306"/>
      <c r="TNE469" s="306"/>
      <c r="TNF469" s="306"/>
      <c r="TNG469" s="306"/>
      <c r="TNH469" s="306"/>
      <c r="TNI469" s="306"/>
      <c r="TNJ469" s="306"/>
      <c r="TNK469" s="306"/>
      <c r="TNL469" s="306"/>
      <c r="TNM469" s="306"/>
      <c r="TNN469" s="306"/>
      <c r="TNO469" s="306"/>
      <c r="TNP469" s="306"/>
      <c r="TNQ469" s="306"/>
      <c r="TNR469" s="306"/>
      <c r="TNS469" s="306"/>
      <c r="TNT469" s="306"/>
      <c r="TNU469" s="306"/>
      <c r="TNV469" s="306"/>
      <c r="TNW469" s="306"/>
      <c r="TNX469" s="306"/>
      <c r="TNY469" s="306"/>
      <c r="TNZ469" s="306"/>
      <c r="TOA469" s="306"/>
      <c r="TOB469" s="306"/>
      <c r="TOC469" s="306"/>
      <c r="TOD469" s="306"/>
      <c r="TOE469" s="306"/>
      <c r="TOF469" s="306"/>
      <c r="TOG469" s="306"/>
      <c r="TOH469" s="306"/>
      <c r="TOI469" s="306"/>
      <c r="TOJ469" s="306"/>
      <c r="TOK469" s="306"/>
      <c r="TOL469" s="306"/>
      <c r="TOM469" s="306"/>
      <c r="TON469" s="306"/>
      <c r="TOO469" s="306"/>
      <c r="TOP469" s="306"/>
      <c r="TOQ469" s="306"/>
      <c r="TOR469" s="306"/>
      <c r="TOS469" s="306"/>
      <c r="TOT469" s="306"/>
      <c r="TOU469" s="306"/>
      <c r="TOV469" s="306"/>
      <c r="TOW469" s="306"/>
      <c r="TOX469" s="306"/>
      <c r="TOY469" s="306"/>
      <c r="TOZ469" s="306"/>
      <c r="TPA469" s="306"/>
      <c r="TPB469" s="306"/>
      <c r="TPC469" s="306"/>
      <c r="TPD469" s="306"/>
      <c r="TPE469" s="306"/>
      <c r="TPF469" s="306"/>
      <c r="TPG469" s="306"/>
      <c r="TPH469" s="306"/>
      <c r="TPI469" s="306"/>
      <c r="TPJ469" s="306"/>
      <c r="TPK469" s="306"/>
      <c r="TPL469" s="306"/>
      <c r="TPM469" s="306"/>
      <c r="TPN469" s="306"/>
      <c r="TPO469" s="306"/>
      <c r="TPP469" s="306"/>
      <c r="TPQ469" s="306"/>
      <c r="TPR469" s="306"/>
      <c r="TPS469" s="306"/>
      <c r="TPT469" s="306"/>
      <c r="TPU469" s="306"/>
      <c r="TPV469" s="306"/>
      <c r="TPW469" s="306"/>
      <c r="TPX469" s="306"/>
      <c r="TPY469" s="306"/>
      <c r="TPZ469" s="306"/>
      <c r="TQA469" s="306"/>
      <c r="TQB469" s="306"/>
      <c r="TQC469" s="306"/>
      <c r="TQD469" s="306"/>
      <c r="TQE469" s="306"/>
      <c r="TQF469" s="306"/>
      <c r="TQG469" s="306"/>
      <c r="TQH469" s="306"/>
      <c r="TQI469" s="306"/>
      <c r="TQJ469" s="306"/>
      <c r="TQK469" s="306"/>
      <c r="TQL469" s="306"/>
      <c r="TQM469" s="306"/>
      <c r="TQN469" s="306"/>
      <c r="TQO469" s="306"/>
      <c r="TQP469" s="306"/>
      <c r="TQQ469" s="306"/>
      <c r="TQR469" s="306"/>
      <c r="TQS469" s="306"/>
      <c r="TQT469" s="306"/>
      <c r="TQU469" s="306"/>
      <c r="TQV469" s="306"/>
      <c r="TQW469" s="306"/>
      <c r="TQX469" s="306"/>
      <c r="TQY469" s="306"/>
      <c r="TQZ469" s="306"/>
      <c r="TRA469" s="306"/>
      <c r="TRB469" s="306"/>
      <c r="TRC469" s="306"/>
      <c r="TRD469" s="306"/>
      <c r="TRE469" s="306"/>
      <c r="TRF469" s="306"/>
      <c r="TRG469" s="306"/>
      <c r="TRH469" s="306"/>
      <c r="TRI469" s="306"/>
      <c r="TRJ469" s="306"/>
      <c r="TRK469" s="306"/>
      <c r="TRL469" s="306"/>
      <c r="TRM469" s="306"/>
      <c r="TRN469" s="306"/>
      <c r="TRO469" s="306"/>
      <c r="TRP469" s="306"/>
      <c r="TRQ469" s="306"/>
      <c r="TRR469" s="306"/>
      <c r="TRS469" s="306"/>
      <c r="TRT469" s="306"/>
      <c r="TRU469" s="306"/>
      <c r="TRV469" s="306"/>
      <c r="TRW469" s="306"/>
      <c r="TRX469" s="306"/>
      <c r="TRY469" s="306"/>
      <c r="TRZ469" s="306"/>
      <c r="TSA469" s="306"/>
      <c r="TSB469" s="306"/>
      <c r="TSC469" s="306"/>
      <c r="TSD469" s="306"/>
      <c r="TSE469" s="306"/>
      <c r="TSF469" s="306"/>
      <c r="TSG469" s="306"/>
      <c r="TSH469" s="306"/>
      <c r="TSI469" s="306"/>
      <c r="TSJ469" s="306"/>
      <c r="TSK469" s="306"/>
      <c r="TSL469" s="306"/>
      <c r="TSM469" s="306"/>
      <c r="TSN469" s="306"/>
      <c r="TSO469" s="306"/>
      <c r="TSP469" s="306"/>
      <c r="TSQ469" s="306"/>
      <c r="TSR469" s="306"/>
      <c r="TSS469" s="306"/>
      <c r="TST469" s="306"/>
      <c r="TSU469" s="306"/>
      <c r="TSV469" s="306"/>
      <c r="TSW469" s="306"/>
      <c r="TSX469" s="306"/>
      <c r="TSY469" s="306"/>
      <c r="TSZ469" s="306"/>
      <c r="TTA469" s="306"/>
      <c r="TTB469" s="306"/>
      <c r="TTC469" s="306"/>
      <c r="TTD469" s="306"/>
      <c r="TTE469" s="306"/>
      <c r="TTF469" s="306"/>
      <c r="TTG469" s="306"/>
      <c r="TTH469" s="306"/>
      <c r="TTI469" s="306"/>
      <c r="TTJ469" s="306"/>
      <c r="TTK469" s="306"/>
      <c r="TTL469" s="306"/>
      <c r="TTM469" s="306"/>
      <c r="TTN469" s="306"/>
      <c r="TTO469" s="306"/>
      <c r="TTP469" s="306"/>
      <c r="TTQ469" s="306"/>
      <c r="TTR469" s="306"/>
      <c r="TTS469" s="306"/>
      <c r="TTT469" s="306"/>
      <c r="TTU469" s="306"/>
      <c r="TTV469" s="306"/>
      <c r="TTW469" s="306"/>
      <c r="TTX469" s="306"/>
      <c r="TTY469" s="306"/>
      <c r="TTZ469" s="306"/>
      <c r="TUA469" s="306"/>
      <c r="TUB469" s="306"/>
      <c r="TUC469" s="306"/>
      <c r="TUD469" s="306"/>
      <c r="TUE469" s="306"/>
      <c r="TUF469" s="306"/>
      <c r="TUG469" s="306"/>
      <c r="TUH469" s="306"/>
      <c r="TUI469" s="306"/>
      <c r="TUJ469" s="306"/>
      <c r="TUK469" s="306"/>
      <c r="TUL469" s="306"/>
      <c r="TUM469" s="306"/>
      <c r="TUN469" s="306"/>
      <c r="TUO469" s="306"/>
      <c r="TUP469" s="306"/>
      <c r="TUQ469" s="306"/>
      <c r="TUR469" s="306"/>
      <c r="TUS469" s="306"/>
      <c r="TUT469" s="306"/>
      <c r="TUU469" s="306"/>
      <c r="TUV469" s="306"/>
      <c r="TUW469" s="306"/>
      <c r="TUX469" s="306"/>
      <c r="TUY469" s="306"/>
      <c r="TUZ469" s="306"/>
      <c r="TVA469" s="306"/>
      <c r="TVB469" s="306"/>
      <c r="TVC469" s="306"/>
      <c r="TVD469" s="306"/>
      <c r="TVE469" s="306"/>
      <c r="TVF469" s="306"/>
      <c r="TVG469" s="306"/>
      <c r="TVH469" s="306"/>
      <c r="TVI469" s="306"/>
      <c r="TVJ469" s="306"/>
      <c r="TVK469" s="306"/>
      <c r="TVL469" s="306"/>
      <c r="TVM469" s="306"/>
      <c r="TVN469" s="306"/>
      <c r="TVO469" s="306"/>
      <c r="TVP469" s="306"/>
      <c r="TVQ469" s="306"/>
      <c r="TVR469" s="306"/>
      <c r="TVS469" s="306"/>
      <c r="TVT469" s="306"/>
      <c r="TVU469" s="306"/>
      <c r="TVV469" s="306"/>
      <c r="TVW469" s="306"/>
      <c r="TVX469" s="306"/>
      <c r="TVY469" s="306"/>
      <c r="TVZ469" s="306"/>
      <c r="TWA469" s="306"/>
      <c r="TWB469" s="306"/>
      <c r="TWC469" s="306"/>
      <c r="TWD469" s="306"/>
      <c r="TWE469" s="306"/>
      <c r="TWF469" s="306"/>
      <c r="TWG469" s="306"/>
      <c r="TWH469" s="306"/>
      <c r="TWI469" s="306"/>
      <c r="TWJ469" s="306"/>
      <c r="TWK469" s="306"/>
      <c r="TWL469" s="306"/>
      <c r="TWM469" s="306"/>
      <c r="TWN469" s="306"/>
      <c r="TWO469" s="306"/>
      <c r="TWP469" s="306"/>
      <c r="TWQ469" s="306"/>
      <c r="TWR469" s="306"/>
      <c r="TWS469" s="306"/>
      <c r="TWT469" s="306"/>
      <c r="TWU469" s="306"/>
      <c r="TWV469" s="306"/>
      <c r="TWW469" s="306"/>
      <c r="TWX469" s="306"/>
      <c r="TWY469" s="306"/>
      <c r="TWZ469" s="306"/>
      <c r="TXA469" s="306"/>
      <c r="TXB469" s="306"/>
      <c r="TXC469" s="306"/>
      <c r="TXD469" s="306"/>
      <c r="TXE469" s="306"/>
      <c r="TXF469" s="306"/>
      <c r="TXG469" s="306"/>
      <c r="TXH469" s="306"/>
      <c r="TXI469" s="306"/>
      <c r="TXJ469" s="306"/>
      <c r="TXK469" s="306"/>
      <c r="TXL469" s="306"/>
      <c r="TXM469" s="306"/>
      <c r="TXN469" s="306"/>
      <c r="TXO469" s="306"/>
      <c r="TXP469" s="306"/>
      <c r="TXQ469" s="306"/>
      <c r="TXR469" s="306"/>
      <c r="TXS469" s="306"/>
      <c r="TXT469" s="306"/>
      <c r="TXU469" s="306"/>
      <c r="TXV469" s="306"/>
      <c r="TXW469" s="306"/>
      <c r="TXX469" s="306"/>
      <c r="TXY469" s="306"/>
      <c r="TXZ469" s="306"/>
      <c r="TYA469" s="306"/>
      <c r="TYB469" s="306"/>
      <c r="TYC469" s="306"/>
      <c r="TYD469" s="306"/>
      <c r="TYE469" s="306"/>
      <c r="TYF469" s="306"/>
      <c r="TYG469" s="306"/>
      <c r="TYH469" s="306"/>
      <c r="TYI469" s="306"/>
      <c r="TYJ469" s="306"/>
      <c r="TYK469" s="306"/>
      <c r="TYL469" s="306"/>
      <c r="TYM469" s="306"/>
      <c r="TYN469" s="306"/>
      <c r="TYO469" s="306"/>
      <c r="TYP469" s="306"/>
      <c r="TYQ469" s="306"/>
      <c r="TYR469" s="306"/>
      <c r="TYS469" s="306"/>
      <c r="TYT469" s="306"/>
      <c r="TYU469" s="306"/>
      <c r="TYV469" s="306"/>
      <c r="TYW469" s="306"/>
      <c r="TYX469" s="306"/>
      <c r="TYY469" s="306"/>
      <c r="TYZ469" s="306"/>
      <c r="TZA469" s="306"/>
      <c r="TZB469" s="306"/>
      <c r="TZC469" s="306"/>
      <c r="TZD469" s="306"/>
      <c r="TZE469" s="306"/>
      <c r="TZF469" s="306"/>
      <c r="TZG469" s="306"/>
      <c r="TZH469" s="306"/>
      <c r="TZI469" s="306"/>
      <c r="TZJ469" s="306"/>
      <c r="TZK469" s="306"/>
      <c r="TZL469" s="306"/>
      <c r="TZM469" s="306"/>
      <c r="TZN469" s="306"/>
      <c r="TZO469" s="306"/>
      <c r="TZP469" s="306"/>
      <c r="TZQ469" s="306"/>
      <c r="TZR469" s="306"/>
      <c r="TZS469" s="306"/>
      <c r="TZT469" s="306"/>
      <c r="TZU469" s="306"/>
      <c r="TZV469" s="306"/>
      <c r="TZW469" s="306"/>
      <c r="TZX469" s="306"/>
      <c r="TZY469" s="306"/>
      <c r="TZZ469" s="306"/>
      <c r="UAA469" s="306"/>
      <c r="UAB469" s="306"/>
      <c r="UAC469" s="306"/>
      <c r="UAD469" s="306"/>
      <c r="UAE469" s="306"/>
      <c r="UAF469" s="306"/>
      <c r="UAG469" s="306"/>
      <c r="UAH469" s="306"/>
      <c r="UAI469" s="306"/>
      <c r="UAJ469" s="306"/>
      <c r="UAK469" s="306"/>
      <c r="UAL469" s="306"/>
      <c r="UAM469" s="306"/>
      <c r="UAN469" s="306"/>
      <c r="UAO469" s="306"/>
      <c r="UAP469" s="306"/>
      <c r="UAQ469" s="306"/>
      <c r="UAR469" s="306"/>
      <c r="UAS469" s="306"/>
      <c r="UAT469" s="306"/>
      <c r="UAU469" s="306"/>
      <c r="UAV469" s="306"/>
      <c r="UAW469" s="306"/>
      <c r="UAX469" s="306"/>
      <c r="UAY469" s="306"/>
      <c r="UAZ469" s="306"/>
      <c r="UBA469" s="306"/>
      <c r="UBB469" s="306"/>
      <c r="UBC469" s="306"/>
      <c r="UBD469" s="306"/>
      <c r="UBE469" s="306"/>
      <c r="UBF469" s="306"/>
      <c r="UBG469" s="306"/>
      <c r="UBH469" s="306"/>
      <c r="UBI469" s="306"/>
      <c r="UBJ469" s="306"/>
      <c r="UBK469" s="306"/>
      <c r="UBL469" s="306"/>
      <c r="UBM469" s="306"/>
      <c r="UBN469" s="306"/>
      <c r="UBO469" s="306"/>
      <c r="UBP469" s="306"/>
      <c r="UBQ469" s="306"/>
      <c r="UBR469" s="306"/>
      <c r="UBS469" s="306"/>
      <c r="UBT469" s="306"/>
      <c r="UBU469" s="306"/>
      <c r="UBV469" s="306"/>
      <c r="UBW469" s="306"/>
      <c r="UBX469" s="306"/>
      <c r="UBY469" s="306"/>
      <c r="UBZ469" s="306"/>
      <c r="UCA469" s="306"/>
      <c r="UCB469" s="306"/>
      <c r="UCC469" s="306"/>
      <c r="UCD469" s="306"/>
      <c r="UCE469" s="306"/>
      <c r="UCF469" s="306"/>
      <c r="UCG469" s="306"/>
      <c r="UCH469" s="306"/>
      <c r="UCI469" s="306"/>
      <c r="UCJ469" s="306"/>
      <c r="UCK469" s="306"/>
      <c r="UCL469" s="306"/>
      <c r="UCM469" s="306"/>
      <c r="UCN469" s="306"/>
      <c r="UCO469" s="306"/>
      <c r="UCP469" s="306"/>
      <c r="UCQ469" s="306"/>
      <c r="UCR469" s="306"/>
      <c r="UCS469" s="306"/>
      <c r="UCT469" s="306"/>
      <c r="UCU469" s="306"/>
      <c r="UCV469" s="306"/>
      <c r="UCW469" s="306"/>
      <c r="UCX469" s="306"/>
      <c r="UCY469" s="306"/>
      <c r="UCZ469" s="306"/>
      <c r="UDA469" s="306"/>
      <c r="UDB469" s="306"/>
      <c r="UDC469" s="306"/>
      <c r="UDD469" s="306"/>
      <c r="UDE469" s="306"/>
      <c r="UDF469" s="306"/>
      <c r="UDG469" s="306"/>
      <c r="UDH469" s="306"/>
      <c r="UDI469" s="306"/>
      <c r="UDJ469" s="306"/>
      <c r="UDK469" s="306"/>
      <c r="UDL469" s="306"/>
      <c r="UDM469" s="306"/>
      <c r="UDN469" s="306"/>
      <c r="UDO469" s="306"/>
      <c r="UDP469" s="306"/>
      <c r="UDQ469" s="306"/>
      <c r="UDR469" s="306"/>
      <c r="UDS469" s="306"/>
      <c r="UDT469" s="306"/>
      <c r="UDU469" s="306"/>
      <c r="UDV469" s="306"/>
      <c r="UDW469" s="306"/>
      <c r="UDX469" s="306"/>
      <c r="UDY469" s="306"/>
      <c r="UDZ469" s="306"/>
      <c r="UEA469" s="306"/>
      <c r="UEB469" s="306"/>
      <c r="UEC469" s="306"/>
      <c r="UED469" s="306"/>
      <c r="UEE469" s="306"/>
      <c r="UEF469" s="306"/>
      <c r="UEG469" s="306"/>
      <c r="UEH469" s="306"/>
      <c r="UEI469" s="306"/>
      <c r="UEJ469" s="306"/>
      <c r="UEK469" s="306"/>
      <c r="UEL469" s="306"/>
      <c r="UEM469" s="306"/>
      <c r="UEN469" s="306"/>
      <c r="UEO469" s="306"/>
      <c r="UEP469" s="306"/>
      <c r="UEQ469" s="306"/>
      <c r="UER469" s="306"/>
      <c r="UES469" s="306"/>
      <c r="UET469" s="306"/>
      <c r="UEU469" s="306"/>
      <c r="UEV469" s="306"/>
      <c r="UEW469" s="306"/>
      <c r="UEX469" s="306"/>
      <c r="UEY469" s="306"/>
      <c r="UEZ469" s="306"/>
      <c r="UFA469" s="306"/>
      <c r="UFB469" s="306"/>
      <c r="UFC469" s="306"/>
      <c r="UFD469" s="306"/>
      <c r="UFE469" s="306"/>
      <c r="UFF469" s="306"/>
      <c r="UFG469" s="306"/>
      <c r="UFH469" s="306"/>
      <c r="UFI469" s="306"/>
      <c r="UFJ469" s="306"/>
      <c r="UFK469" s="306"/>
      <c r="UFL469" s="306"/>
      <c r="UFM469" s="306"/>
      <c r="UFN469" s="306"/>
      <c r="UFO469" s="306"/>
      <c r="UFP469" s="306"/>
      <c r="UFQ469" s="306"/>
      <c r="UFR469" s="306"/>
      <c r="UFS469" s="306"/>
      <c r="UFT469" s="306"/>
      <c r="UFU469" s="306"/>
      <c r="UFV469" s="306"/>
      <c r="UFW469" s="306"/>
      <c r="UFX469" s="306"/>
      <c r="UFY469" s="306"/>
      <c r="UFZ469" s="306"/>
      <c r="UGA469" s="306"/>
      <c r="UGB469" s="306"/>
      <c r="UGC469" s="306"/>
      <c r="UGD469" s="306"/>
      <c r="UGE469" s="306"/>
      <c r="UGF469" s="306"/>
      <c r="UGG469" s="306"/>
      <c r="UGH469" s="306"/>
      <c r="UGI469" s="306"/>
      <c r="UGJ469" s="306"/>
      <c r="UGK469" s="306"/>
      <c r="UGL469" s="306"/>
      <c r="UGM469" s="306"/>
      <c r="UGN469" s="306"/>
      <c r="UGO469" s="306"/>
      <c r="UGP469" s="306"/>
      <c r="UGQ469" s="306"/>
      <c r="UGR469" s="306"/>
      <c r="UGS469" s="306"/>
      <c r="UGT469" s="306"/>
      <c r="UGU469" s="306"/>
      <c r="UGV469" s="306"/>
      <c r="UGW469" s="306"/>
      <c r="UGX469" s="306"/>
      <c r="UGY469" s="306"/>
      <c r="UGZ469" s="306"/>
      <c r="UHA469" s="306"/>
      <c r="UHB469" s="306"/>
      <c r="UHC469" s="306"/>
      <c r="UHD469" s="306"/>
      <c r="UHE469" s="306"/>
      <c r="UHF469" s="306"/>
      <c r="UHG469" s="306"/>
      <c r="UHH469" s="306"/>
      <c r="UHI469" s="306"/>
      <c r="UHJ469" s="306"/>
      <c r="UHK469" s="306"/>
      <c r="UHL469" s="306"/>
      <c r="UHM469" s="306"/>
      <c r="UHN469" s="306"/>
      <c r="UHO469" s="306"/>
      <c r="UHP469" s="306"/>
      <c r="UHQ469" s="306"/>
      <c r="UHR469" s="306"/>
      <c r="UHS469" s="306"/>
      <c r="UHT469" s="306"/>
      <c r="UHU469" s="306"/>
      <c r="UHV469" s="306"/>
      <c r="UHW469" s="306"/>
      <c r="UHX469" s="306"/>
      <c r="UHY469" s="306"/>
      <c r="UHZ469" s="306"/>
      <c r="UIA469" s="306"/>
      <c r="UIB469" s="306"/>
      <c r="UIC469" s="306"/>
      <c r="UID469" s="306"/>
      <c r="UIE469" s="306"/>
      <c r="UIF469" s="306"/>
      <c r="UIG469" s="306"/>
      <c r="UIH469" s="306"/>
      <c r="UII469" s="306"/>
      <c r="UIJ469" s="306"/>
      <c r="UIK469" s="306"/>
      <c r="UIL469" s="306"/>
      <c r="UIM469" s="306"/>
      <c r="UIN469" s="306"/>
      <c r="UIO469" s="306"/>
      <c r="UIP469" s="306"/>
      <c r="UIQ469" s="306"/>
      <c r="UIR469" s="306"/>
      <c r="UIS469" s="306"/>
      <c r="UIT469" s="306"/>
      <c r="UIU469" s="306"/>
      <c r="UIV469" s="306"/>
      <c r="UIW469" s="306"/>
      <c r="UIX469" s="306"/>
      <c r="UIY469" s="306"/>
      <c r="UIZ469" s="306"/>
      <c r="UJA469" s="306"/>
      <c r="UJB469" s="306"/>
      <c r="UJC469" s="306"/>
      <c r="UJD469" s="306"/>
      <c r="UJE469" s="306"/>
      <c r="UJF469" s="306"/>
      <c r="UJG469" s="306"/>
      <c r="UJH469" s="306"/>
      <c r="UJI469" s="306"/>
      <c r="UJJ469" s="306"/>
      <c r="UJK469" s="306"/>
      <c r="UJL469" s="306"/>
      <c r="UJM469" s="306"/>
      <c r="UJN469" s="306"/>
      <c r="UJO469" s="306"/>
      <c r="UJP469" s="306"/>
      <c r="UJQ469" s="306"/>
      <c r="UJR469" s="306"/>
      <c r="UJS469" s="306"/>
      <c r="UJT469" s="306"/>
      <c r="UJU469" s="306"/>
      <c r="UJV469" s="306"/>
      <c r="UJW469" s="306"/>
      <c r="UJX469" s="306"/>
      <c r="UJY469" s="306"/>
      <c r="UJZ469" s="306"/>
      <c r="UKA469" s="306"/>
      <c r="UKB469" s="306"/>
      <c r="UKC469" s="306"/>
      <c r="UKD469" s="306"/>
      <c r="UKE469" s="306"/>
      <c r="UKF469" s="306"/>
      <c r="UKG469" s="306"/>
      <c r="UKH469" s="306"/>
      <c r="UKI469" s="306"/>
      <c r="UKJ469" s="306"/>
      <c r="UKK469" s="306"/>
      <c r="UKL469" s="306"/>
      <c r="UKM469" s="306"/>
      <c r="UKN469" s="306"/>
      <c r="UKO469" s="306"/>
      <c r="UKP469" s="306"/>
      <c r="UKQ469" s="306"/>
      <c r="UKR469" s="306"/>
      <c r="UKS469" s="306"/>
      <c r="UKT469" s="306"/>
      <c r="UKU469" s="306"/>
      <c r="UKV469" s="306"/>
      <c r="UKW469" s="306"/>
      <c r="UKX469" s="306"/>
      <c r="UKY469" s="306"/>
      <c r="UKZ469" s="306"/>
      <c r="ULA469" s="306"/>
      <c r="ULB469" s="306"/>
      <c r="ULC469" s="306"/>
      <c r="ULD469" s="306"/>
      <c r="ULE469" s="306"/>
      <c r="ULF469" s="306"/>
      <c r="ULG469" s="306"/>
      <c r="ULH469" s="306"/>
      <c r="ULI469" s="306"/>
      <c r="ULJ469" s="306"/>
      <c r="ULK469" s="306"/>
      <c r="ULL469" s="306"/>
      <c r="ULM469" s="306"/>
      <c r="ULN469" s="306"/>
      <c r="ULO469" s="306"/>
      <c r="ULP469" s="306"/>
      <c r="ULQ469" s="306"/>
      <c r="ULR469" s="306"/>
      <c r="ULS469" s="306"/>
      <c r="ULT469" s="306"/>
      <c r="ULU469" s="306"/>
      <c r="ULV469" s="306"/>
      <c r="ULW469" s="306"/>
      <c r="ULX469" s="306"/>
      <c r="ULY469" s="306"/>
      <c r="ULZ469" s="306"/>
      <c r="UMA469" s="306"/>
      <c r="UMB469" s="306"/>
      <c r="UMC469" s="306"/>
      <c r="UMD469" s="306"/>
      <c r="UME469" s="306"/>
      <c r="UMF469" s="306"/>
      <c r="UMG469" s="306"/>
      <c r="UMH469" s="306"/>
      <c r="UMI469" s="306"/>
      <c r="UMJ469" s="306"/>
      <c r="UMK469" s="306"/>
      <c r="UML469" s="306"/>
      <c r="UMM469" s="306"/>
      <c r="UMN469" s="306"/>
      <c r="UMO469" s="306"/>
      <c r="UMP469" s="306"/>
      <c r="UMQ469" s="306"/>
      <c r="UMR469" s="306"/>
      <c r="UMS469" s="306"/>
      <c r="UMT469" s="306"/>
      <c r="UMU469" s="306"/>
      <c r="UMV469" s="306"/>
      <c r="UMW469" s="306"/>
      <c r="UMX469" s="306"/>
      <c r="UMY469" s="306"/>
      <c r="UMZ469" s="306"/>
      <c r="UNA469" s="306"/>
      <c r="UNB469" s="306"/>
      <c r="UNC469" s="306"/>
      <c r="UND469" s="306"/>
      <c r="UNE469" s="306"/>
      <c r="UNF469" s="306"/>
      <c r="UNG469" s="306"/>
      <c r="UNH469" s="306"/>
      <c r="UNI469" s="306"/>
      <c r="UNJ469" s="306"/>
      <c r="UNK469" s="306"/>
      <c r="UNL469" s="306"/>
      <c r="UNM469" s="306"/>
      <c r="UNN469" s="306"/>
      <c r="UNO469" s="306"/>
      <c r="UNP469" s="306"/>
      <c r="UNQ469" s="306"/>
      <c r="UNR469" s="306"/>
      <c r="UNS469" s="306"/>
      <c r="UNT469" s="306"/>
      <c r="UNU469" s="306"/>
      <c r="UNV469" s="306"/>
      <c r="UNW469" s="306"/>
      <c r="UNX469" s="306"/>
      <c r="UNY469" s="306"/>
      <c r="UNZ469" s="306"/>
      <c r="UOA469" s="306"/>
      <c r="UOB469" s="306"/>
      <c r="UOC469" s="306"/>
      <c r="UOD469" s="306"/>
      <c r="UOE469" s="306"/>
      <c r="UOF469" s="306"/>
      <c r="UOG469" s="306"/>
      <c r="UOH469" s="306"/>
      <c r="UOI469" s="306"/>
      <c r="UOJ469" s="306"/>
      <c r="UOK469" s="306"/>
      <c r="UOL469" s="306"/>
      <c r="UOM469" s="306"/>
      <c r="UON469" s="306"/>
      <c r="UOO469" s="306"/>
      <c r="UOP469" s="306"/>
      <c r="UOQ469" s="306"/>
      <c r="UOR469" s="306"/>
      <c r="UOS469" s="306"/>
      <c r="UOT469" s="306"/>
      <c r="UOU469" s="306"/>
      <c r="UOV469" s="306"/>
      <c r="UOW469" s="306"/>
      <c r="UOX469" s="306"/>
      <c r="UOY469" s="306"/>
      <c r="UOZ469" s="306"/>
      <c r="UPA469" s="306"/>
      <c r="UPB469" s="306"/>
      <c r="UPC469" s="306"/>
      <c r="UPD469" s="306"/>
      <c r="UPE469" s="306"/>
      <c r="UPF469" s="306"/>
      <c r="UPG469" s="306"/>
      <c r="UPH469" s="306"/>
      <c r="UPI469" s="306"/>
      <c r="UPJ469" s="306"/>
      <c r="UPK469" s="306"/>
      <c r="UPL469" s="306"/>
      <c r="UPM469" s="306"/>
      <c r="UPN469" s="306"/>
      <c r="UPO469" s="306"/>
      <c r="UPP469" s="306"/>
      <c r="UPQ469" s="306"/>
      <c r="UPR469" s="306"/>
      <c r="UPS469" s="306"/>
      <c r="UPT469" s="306"/>
      <c r="UPU469" s="306"/>
      <c r="UPV469" s="306"/>
      <c r="UPW469" s="306"/>
      <c r="UPX469" s="306"/>
      <c r="UPY469" s="306"/>
      <c r="UPZ469" s="306"/>
      <c r="UQA469" s="306"/>
      <c r="UQB469" s="306"/>
      <c r="UQC469" s="306"/>
      <c r="UQD469" s="306"/>
      <c r="UQE469" s="306"/>
      <c r="UQF469" s="306"/>
      <c r="UQG469" s="306"/>
      <c r="UQH469" s="306"/>
      <c r="UQI469" s="306"/>
      <c r="UQJ469" s="306"/>
      <c r="UQK469" s="306"/>
      <c r="UQL469" s="306"/>
      <c r="UQM469" s="306"/>
      <c r="UQN469" s="306"/>
      <c r="UQO469" s="306"/>
      <c r="UQP469" s="306"/>
      <c r="UQQ469" s="306"/>
      <c r="UQR469" s="306"/>
      <c r="UQS469" s="306"/>
      <c r="UQT469" s="306"/>
      <c r="UQU469" s="306"/>
      <c r="UQV469" s="306"/>
      <c r="UQW469" s="306"/>
      <c r="UQX469" s="306"/>
      <c r="UQY469" s="306"/>
      <c r="UQZ469" s="306"/>
      <c r="URA469" s="306"/>
      <c r="URB469" s="306"/>
      <c r="URC469" s="306"/>
      <c r="URD469" s="306"/>
      <c r="URE469" s="306"/>
      <c r="URF469" s="306"/>
      <c r="URG469" s="306"/>
      <c r="URH469" s="306"/>
      <c r="URI469" s="306"/>
      <c r="URJ469" s="306"/>
      <c r="URK469" s="306"/>
      <c r="URL469" s="306"/>
      <c r="URM469" s="306"/>
      <c r="URN469" s="306"/>
      <c r="URO469" s="306"/>
      <c r="URP469" s="306"/>
      <c r="URQ469" s="306"/>
      <c r="URR469" s="306"/>
      <c r="URS469" s="306"/>
      <c r="URT469" s="306"/>
      <c r="URU469" s="306"/>
      <c r="URV469" s="306"/>
      <c r="URW469" s="306"/>
      <c r="URX469" s="306"/>
      <c r="URY469" s="306"/>
      <c r="URZ469" s="306"/>
      <c r="USA469" s="306"/>
      <c r="USB469" s="306"/>
      <c r="USC469" s="306"/>
      <c r="USD469" s="306"/>
      <c r="USE469" s="306"/>
      <c r="USF469" s="306"/>
      <c r="USG469" s="306"/>
      <c r="USH469" s="306"/>
      <c r="USI469" s="306"/>
      <c r="USJ469" s="306"/>
      <c r="USK469" s="306"/>
      <c r="USL469" s="306"/>
      <c r="USM469" s="306"/>
      <c r="USN469" s="306"/>
      <c r="USO469" s="306"/>
      <c r="USP469" s="306"/>
      <c r="USQ469" s="306"/>
      <c r="USR469" s="306"/>
      <c r="USS469" s="306"/>
      <c r="UST469" s="306"/>
      <c r="USU469" s="306"/>
      <c r="USV469" s="306"/>
      <c r="USW469" s="306"/>
      <c r="USX469" s="306"/>
      <c r="USY469" s="306"/>
      <c r="USZ469" s="306"/>
      <c r="UTA469" s="306"/>
      <c r="UTB469" s="306"/>
      <c r="UTC469" s="306"/>
      <c r="UTD469" s="306"/>
      <c r="UTE469" s="306"/>
      <c r="UTF469" s="306"/>
      <c r="UTG469" s="306"/>
      <c r="UTH469" s="306"/>
      <c r="UTI469" s="306"/>
      <c r="UTJ469" s="306"/>
      <c r="UTK469" s="306"/>
      <c r="UTL469" s="306"/>
      <c r="UTM469" s="306"/>
      <c r="UTN469" s="306"/>
      <c r="UTO469" s="306"/>
      <c r="UTP469" s="306"/>
      <c r="UTQ469" s="306"/>
      <c r="UTR469" s="306"/>
      <c r="UTS469" s="306"/>
      <c r="UTT469" s="306"/>
      <c r="UTU469" s="306"/>
      <c r="UTV469" s="306"/>
      <c r="UTW469" s="306"/>
      <c r="UTX469" s="306"/>
      <c r="UTY469" s="306"/>
      <c r="UTZ469" s="306"/>
      <c r="UUA469" s="306"/>
      <c r="UUB469" s="306"/>
      <c r="UUC469" s="306"/>
      <c r="UUD469" s="306"/>
      <c r="UUE469" s="306"/>
      <c r="UUF469" s="306"/>
      <c r="UUG469" s="306"/>
      <c r="UUH469" s="306"/>
      <c r="UUI469" s="306"/>
      <c r="UUJ469" s="306"/>
      <c r="UUK469" s="306"/>
      <c r="UUL469" s="306"/>
      <c r="UUM469" s="306"/>
      <c r="UUN469" s="306"/>
      <c r="UUO469" s="306"/>
      <c r="UUP469" s="306"/>
      <c r="UUQ469" s="306"/>
      <c r="UUR469" s="306"/>
      <c r="UUS469" s="306"/>
      <c r="UUT469" s="306"/>
      <c r="UUU469" s="306"/>
      <c r="UUV469" s="306"/>
      <c r="UUW469" s="306"/>
      <c r="UUX469" s="306"/>
      <c r="UUY469" s="306"/>
      <c r="UUZ469" s="306"/>
      <c r="UVA469" s="306"/>
      <c r="UVB469" s="306"/>
      <c r="UVC469" s="306"/>
      <c r="UVD469" s="306"/>
      <c r="UVE469" s="306"/>
      <c r="UVF469" s="306"/>
      <c r="UVG469" s="306"/>
      <c r="UVH469" s="306"/>
      <c r="UVI469" s="306"/>
      <c r="UVJ469" s="306"/>
      <c r="UVK469" s="306"/>
      <c r="UVL469" s="306"/>
      <c r="UVM469" s="306"/>
      <c r="UVN469" s="306"/>
      <c r="UVO469" s="306"/>
      <c r="UVP469" s="306"/>
      <c r="UVQ469" s="306"/>
      <c r="UVR469" s="306"/>
      <c r="UVS469" s="306"/>
      <c r="UVT469" s="306"/>
      <c r="UVU469" s="306"/>
      <c r="UVV469" s="306"/>
      <c r="UVW469" s="306"/>
      <c r="UVX469" s="306"/>
      <c r="UVY469" s="306"/>
      <c r="UVZ469" s="306"/>
      <c r="UWA469" s="306"/>
      <c r="UWB469" s="306"/>
      <c r="UWC469" s="306"/>
      <c r="UWD469" s="306"/>
      <c r="UWE469" s="306"/>
      <c r="UWF469" s="306"/>
      <c r="UWG469" s="306"/>
      <c r="UWH469" s="306"/>
      <c r="UWI469" s="306"/>
      <c r="UWJ469" s="306"/>
      <c r="UWK469" s="306"/>
      <c r="UWL469" s="306"/>
      <c r="UWM469" s="306"/>
      <c r="UWN469" s="306"/>
      <c r="UWO469" s="306"/>
      <c r="UWP469" s="306"/>
      <c r="UWQ469" s="306"/>
      <c r="UWR469" s="306"/>
      <c r="UWS469" s="306"/>
      <c r="UWT469" s="306"/>
      <c r="UWU469" s="306"/>
      <c r="UWV469" s="306"/>
      <c r="UWW469" s="306"/>
      <c r="UWX469" s="306"/>
      <c r="UWY469" s="306"/>
      <c r="UWZ469" s="306"/>
      <c r="UXA469" s="306"/>
      <c r="UXB469" s="306"/>
      <c r="UXC469" s="306"/>
      <c r="UXD469" s="306"/>
      <c r="UXE469" s="306"/>
      <c r="UXF469" s="306"/>
      <c r="UXG469" s="306"/>
      <c r="UXH469" s="306"/>
      <c r="UXI469" s="306"/>
      <c r="UXJ469" s="306"/>
      <c r="UXK469" s="306"/>
      <c r="UXL469" s="306"/>
      <c r="UXM469" s="306"/>
      <c r="UXN469" s="306"/>
      <c r="UXO469" s="306"/>
      <c r="UXP469" s="306"/>
      <c r="UXQ469" s="306"/>
      <c r="UXR469" s="306"/>
      <c r="UXS469" s="306"/>
      <c r="UXT469" s="306"/>
      <c r="UXU469" s="306"/>
      <c r="UXV469" s="306"/>
      <c r="UXW469" s="306"/>
      <c r="UXX469" s="306"/>
      <c r="UXY469" s="306"/>
      <c r="UXZ469" s="306"/>
      <c r="UYA469" s="306"/>
      <c r="UYB469" s="306"/>
      <c r="UYC469" s="306"/>
      <c r="UYD469" s="306"/>
      <c r="UYE469" s="306"/>
      <c r="UYF469" s="306"/>
      <c r="UYG469" s="306"/>
      <c r="UYH469" s="306"/>
      <c r="UYI469" s="306"/>
      <c r="UYJ469" s="306"/>
      <c r="UYK469" s="306"/>
      <c r="UYL469" s="306"/>
      <c r="UYM469" s="306"/>
      <c r="UYN469" s="306"/>
      <c r="UYO469" s="306"/>
      <c r="UYP469" s="306"/>
      <c r="UYQ469" s="306"/>
      <c r="UYR469" s="306"/>
      <c r="UYS469" s="306"/>
      <c r="UYT469" s="306"/>
      <c r="UYU469" s="306"/>
      <c r="UYV469" s="306"/>
      <c r="UYW469" s="306"/>
      <c r="UYX469" s="306"/>
      <c r="UYY469" s="306"/>
      <c r="UYZ469" s="306"/>
      <c r="UZA469" s="306"/>
      <c r="UZB469" s="306"/>
      <c r="UZC469" s="306"/>
      <c r="UZD469" s="306"/>
      <c r="UZE469" s="306"/>
      <c r="UZF469" s="306"/>
      <c r="UZG469" s="306"/>
      <c r="UZH469" s="306"/>
      <c r="UZI469" s="306"/>
      <c r="UZJ469" s="306"/>
      <c r="UZK469" s="306"/>
      <c r="UZL469" s="306"/>
      <c r="UZM469" s="306"/>
      <c r="UZN469" s="306"/>
      <c r="UZO469" s="306"/>
      <c r="UZP469" s="306"/>
      <c r="UZQ469" s="306"/>
      <c r="UZR469" s="306"/>
      <c r="UZS469" s="306"/>
      <c r="UZT469" s="306"/>
      <c r="UZU469" s="306"/>
      <c r="UZV469" s="306"/>
      <c r="UZW469" s="306"/>
      <c r="UZX469" s="306"/>
      <c r="UZY469" s="306"/>
      <c r="UZZ469" s="306"/>
      <c r="VAA469" s="306"/>
      <c r="VAB469" s="306"/>
      <c r="VAC469" s="306"/>
      <c r="VAD469" s="306"/>
      <c r="VAE469" s="306"/>
      <c r="VAF469" s="306"/>
      <c r="VAG469" s="306"/>
      <c r="VAH469" s="306"/>
      <c r="VAI469" s="306"/>
      <c r="VAJ469" s="306"/>
      <c r="VAK469" s="306"/>
      <c r="VAL469" s="306"/>
      <c r="VAM469" s="306"/>
      <c r="VAN469" s="306"/>
      <c r="VAO469" s="306"/>
      <c r="VAP469" s="306"/>
      <c r="VAQ469" s="306"/>
      <c r="VAR469" s="306"/>
      <c r="VAS469" s="306"/>
      <c r="VAT469" s="306"/>
      <c r="VAU469" s="306"/>
      <c r="VAV469" s="306"/>
      <c r="VAW469" s="306"/>
      <c r="VAX469" s="306"/>
      <c r="VAY469" s="306"/>
      <c r="VAZ469" s="306"/>
      <c r="VBA469" s="306"/>
      <c r="VBB469" s="306"/>
      <c r="VBC469" s="306"/>
      <c r="VBD469" s="306"/>
      <c r="VBE469" s="306"/>
      <c r="VBF469" s="306"/>
      <c r="VBG469" s="306"/>
      <c r="VBH469" s="306"/>
      <c r="VBI469" s="306"/>
      <c r="VBJ469" s="306"/>
      <c r="VBK469" s="306"/>
      <c r="VBL469" s="306"/>
      <c r="VBM469" s="306"/>
      <c r="VBN469" s="306"/>
      <c r="VBO469" s="306"/>
      <c r="VBP469" s="306"/>
      <c r="VBQ469" s="306"/>
      <c r="VBR469" s="306"/>
      <c r="VBS469" s="306"/>
      <c r="VBT469" s="306"/>
      <c r="VBU469" s="306"/>
      <c r="VBV469" s="306"/>
      <c r="VBW469" s="306"/>
      <c r="VBX469" s="306"/>
      <c r="VBY469" s="306"/>
      <c r="VBZ469" s="306"/>
      <c r="VCA469" s="306"/>
      <c r="VCB469" s="306"/>
      <c r="VCC469" s="306"/>
      <c r="VCD469" s="306"/>
      <c r="VCE469" s="306"/>
      <c r="VCF469" s="306"/>
      <c r="VCG469" s="306"/>
      <c r="VCH469" s="306"/>
      <c r="VCI469" s="306"/>
      <c r="VCJ469" s="306"/>
      <c r="VCK469" s="306"/>
      <c r="VCL469" s="306"/>
      <c r="VCM469" s="306"/>
      <c r="VCN469" s="306"/>
      <c r="VCO469" s="306"/>
      <c r="VCP469" s="306"/>
      <c r="VCQ469" s="306"/>
      <c r="VCR469" s="306"/>
      <c r="VCS469" s="306"/>
      <c r="VCT469" s="306"/>
      <c r="VCU469" s="306"/>
      <c r="VCV469" s="306"/>
      <c r="VCW469" s="306"/>
      <c r="VCX469" s="306"/>
      <c r="VCY469" s="306"/>
      <c r="VCZ469" s="306"/>
      <c r="VDA469" s="306"/>
      <c r="VDB469" s="306"/>
      <c r="VDC469" s="306"/>
      <c r="VDD469" s="306"/>
      <c r="VDE469" s="306"/>
      <c r="VDF469" s="306"/>
      <c r="VDG469" s="306"/>
      <c r="VDH469" s="306"/>
      <c r="VDI469" s="306"/>
      <c r="VDJ469" s="306"/>
      <c r="VDK469" s="306"/>
      <c r="VDL469" s="306"/>
      <c r="VDM469" s="306"/>
      <c r="VDN469" s="306"/>
      <c r="VDO469" s="306"/>
      <c r="VDP469" s="306"/>
      <c r="VDQ469" s="306"/>
      <c r="VDR469" s="306"/>
      <c r="VDS469" s="306"/>
      <c r="VDT469" s="306"/>
      <c r="VDU469" s="306"/>
      <c r="VDV469" s="306"/>
      <c r="VDW469" s="306"/>
      <c r="VDX469" s="306"/>
      <c r="VDY469" s="306"/>
      <c r="VDZ469" s="306"/>
      <c r="VEA469" s="306"/>
      <c r="VEB469" s="306"/>
      <c r="VEC469" s="306"/>
      <c r="VED469" s="306"/>
      <c r="VEE469" s="306"/>
      <c r="VEF469" s="306"/>
      <c r="VEG469" s="306"/>
      <c r="VEH469" s="306"/>
      <c r="VEI469" s="306"/>
      <c r="VEJ469" s="306"/>
      <c r="VEK469" s="306"/>
      <c r="VEL469" s="306"/>
      <c r="VEM469" s="306"/>
      <c r="VEN469" s="306"/>
      <c r="VEO469" s="306"/>
      <c r="VEP469" s="306"/>
      <c r="VEQ469" s="306"/>
      <c r="VER469" s="306"/>
      <c r="VES469" s="306"/>
      <c r="VET469" s="306"/>
      <c r="VEU469" s="306"/>
      <c r="VEV469" s="306"/>
      <c r="VEW469" s="306"/>
      <c r="VEX469" s="306"/>
      <c r="VEY469" s="306"/>
      <c r="VEZ469" s="306"/>
      <c r="VFA469" s="306"/>
      <c r="VFB469" s="306"/>
      <c r="VFC469" s="306"/>
      <c r="VFD469" s="306"/>
      <c r="VFE469" s="306"/>
      <c r="VFF469" s="306"/>
      <c r="VFG469" s="306"/>
      <c r="VFH469" s="306"/>
      <c r="VFI469" s="306"/>
      <c r="VFJ469" s="306"/>
      <c r="VFK469" s="306"/>
      <c r="VFL469" s="306"/>
      <c r="VFM469" s="306"/>
      <c r="VFN469" s="306"/>
      <c r="VFO469" s="306"/>
      <c r="VFP469" s="306"/>
      <c r="VFQ469" s="306"/>
      <c r="VFR469" s="306"/>
      <c r="VFS469" s="306"/>
      <c r="VFT469" s="306"/>
      <c r="VFU469" s="306"/>
      <c r="VFV469" s="306"/>
      <c r="VFW469" s="306"/>
      <c r="VFX469" s="306"/>
      <c r="VFY469" s="306"/>
      <c r="VFZ469" s="306"/>
      <c r="VGA469" s="306"/>
      <c r="VGB469" s="306"/>
      <c r="VGC469" s="306"/>
      <c r="VGD469" s="306"/>
      <c r="VGE469" s="306"/>
      <c r="VGF469" s="306"/>
      <c r="VGG469" s="306"/>
      <c r="VGH469" s="306"/>
      <c r="VGI469" s="306"/>
      <c r="VGJ469" s="306"/>
      <c r="VGK469" s="306"/>
      <c r="VGL469" s="306"/>
      <c r="VGM469" s="306"/>
      <c r="VGN469" s="306"/>
      <c r="VGO469" s="306"/>
      <c r="VGP469" s="306"/>
      <c r="VGQ469" s="306"/>
      <c r="VGR469" s="306"/>
      <c r="VGS469" s="306"/>
      <c r="VGT469" s="306"/>
      <c r="VGU469" s="306"/>
      <c r="VGV469" s="306"/>
      <c r="VGW469" s="306"/>
      <c r="VGX469" s="306"/>
      <c r="VGY469" s="306"/>
      <c r="VGZ469" s="306"/>
      <c r="VHA469" s="306"/>
      <c r="VHB469" s="306"/>
      <c r="VHC469" s="306"/>
      <c r="VHD469" s="306"/>
      <c r="VHE469" s="306"/>
      <c r="VHF469" s="306"/>
      <c r="VHG469" s="306"/>
      <c r="VHH469" s="306"/>
      <c r="VHI469" s="306"/>
      <c r="VHJ469" s="306"/>
      <c r="VHK469" s="306"/>
      <c r="VHL469" s="306"/>
      <c r="VHM469" s="306"/>
      <c r="VHN469" s="306"/>
      <c r="VHO469" s="306"/>
      <c r="VHP469" s="306"/>
      <c r="VHQ469" s="306"/>
      <c r="VHR469" s="306"/>
      <c r="VHS469" s="306"/>
      <c r="VHT469" s="306"/>
      <c r="VHU469" s="306"/>
      <c r="VHV469" s="306"/>
      <c r="VHW469" s="306"/>
      <c r="VHX469" s="306"/>
      <c r="VHY469" s="306"/>
      <c r="VHZ469" s="306"/>
      <c r="VIA469" s="306"/>
      <c r="VIB469" s="306"/>
      <c r="VIC469" s="306"/>
      <c r="VID469" s="306"/>
      <c r="VIE469" s="306"/>
      <c r="VIF469" s="306"/>
      <c r="VIG469" s="306"/>
      <c r="VIH469" s="306"/>
      <c r="VII469" s="306"/>
      <c r="VIJ469" s="306"/>
      <c r="VIK469" s="306"/>
      <c r="VIL469" s="306"/>
      <c r="VIM469" s="306"/>
      <c r="VIN469" s="306"/>
      <c r="VIO469" s="306"/>
      <c r="VIP469" s="306"/>
      <c r="VIQ469" s="306"/>
      <c r="VIR469" s="306"/>
      <c r="VIS469" s="306"/>
      <c r="VIT469" s="306"/>
      <c r="VIU469" s="306"/>
      <c r="VIV469" s="306"/>
      <c r="VIW469" s="306"/>
      <c r="VIX469" s="306"/>
      <c r="VIY469" s="306"/>
      <c r="VIZ469" s="306"/>
      <c r="VJA469" s="306"/>
      <c r="VJB469" s="306"/>
      <c r="VJC469" s="306"/>
      <c r="VJD469" s="306"/>
      <c r="VJE469" s="306"/>
      <c r="VJF469" s="306"/>
      <c r="VJG469" s="306"/>
      <c r="VJH469" s="306"/>
      <c r="VJI469" s="306"/>
      <c r="VJJ469" s="306"/>
      <c r="VJK469" s="306"/>
      <c r="VJL469" s="306"/>
      <c r="VJM469" s="306"/>
      <c r="VJN469" s="306"/>
      <c r="VJO469" s="306"/>
      <c r="VJP469" s="306"/>
      <c r="VJQ469" s="306"/>
      <c r="VJR469" s="306"/>
      <c r="VJS469" s="306"/>
      <c r="VJT469" s="306"/>
      <c r="VJU469" s="306"/>
      <c r="VJV469" s="306"/>
      <c r="VJW469" s="306"/>
      <c r="VJX469" s="306"/>
      <c r="VJY469" s="306"/>
      <c r="VJZ469" s="306"/>
      <c r="VKA469" s="306"/>
      <c r="VKB469" s="306"/>
      <c r="VKC469" s="306"/>
      <c r="VKD469" s="306"/>
      <c r="VKE469" s="306"/>
      <c r="VKF469" s="306"/>
      <c r="VKG469" s="306"/>
      <c r="VKH469" s="306"/>
      <c r="VKI469" s="306"/>
      <c r="VKJ469" s="306"/>
      <c r="VKK469" s="306"/>
      <c r="VKL469" s="306"/>
      <c r="VKM469" s="306"/>
      <c r="VKN469" s="306"/>
      <c r="VKO469" s="306"/>
      <c r="VKP469" s="306"/>
      <c r="VKQ469" s="306"/>
      <c r="VKR469" s="306"/>
      <c r="VKS469" s="306"/>
      <c r="VKT469" s="306"/>
      <c r="VKU469" s="306"/>
      <c r="VKV469" s="306"/>
      <c r="VKW469" s="306"/>
      <c r="VKX469" s="306"/>
      <c r="VKY469" s="306"/>
      <c r="VKZ469" s="306"/>
      <c r="VLA469" s="306"/>
      <c r="VLB469" s="306"/>
      <c r="VLC469" s="306"/>
      <c r="VLD469" s="306"/>
      <c r="VLE469" s="306"/>
      <c r="VLF469" s="306"/>
      <c r="VLG469" s="306"/>
      <c r="VLH469" s="306"/>
      <c r="VLI469" s="306"/>
      <c r="VLJ469" s="306"/>
      <c r="VLK469" s="306"/>
      <c r="VLL469" s="306"/>
      <c r="VLM469" s="306"/>
      <c r="VLN469" s="306"/>
      <c r="VLO469" s="306"/>
      <c r="VLP469" s="306"/>
      <c r="VLQ469" s="306"/>
      <c r="VLR469" s="306"/>
      <c r="VLS469" s="306"/>
      <c r="VLT469" s="306"/>
      <c r="VLU469" s="306"/>
      <c r="VLV469" s="306"/>
      <c r="VLW469" s="306"/>
      <c r="VLX469" s="306"/>
      <c r="VLY469" s="306"/>
      <c r="VLZ469" s="306"/>
      <c r="VMA469" s="306"/>
      <c r="VMB469" s="306"/>
      <c r="VMC469" s="306"/>
      <c r="VMD469" s="306"/>
      <c r="VME469" s="306"/>
      <c r="VMF469" s="306"/>
      <c r="VMG469" s="306"/>
      <c r="VMH469" s="306"/>
      <c r="VMI469" s="306"/>
      <c r="VMJ469" s="306"/>
      <c r="VMK469" s="306"/>
      <c r="VML469" s="306"/>
      <c r="VMM469" s="306"/>
      <c r="VMN469" s="306"/>
      <c r="VMO469" s="306"/>
      <c r="VMP469" s="306"/>
      <c r="VMQ469" s="306"/>
      <c r="VMR469" s="306"/>
      <c r="VMS469" s="306"/>
      <c r="VMT469" s="306"/>
      <c r="VMU469" s="306"/>
      <c r="VMV469" s="306"/>
      <c r="VMW469" s="306"/>
      <c r="VMX469" s="306"/>
      <c r="VMY469" s="306"/>
      <c r="VMZ469" s="306"/>
      <c r="VNA469" s="306"/>
      <c r="VNB469" s="306"/>
      <c r="VNC469" s="306"/>
      <c r="VND469" s="306"/>
      <c r="VNE469" s="306"/>
      <c r="VNF469" s="306"/>
      <c r="VNG469" s="306"/>
      <c r="VNH469" s="306"/>
      <c r="VNI469" s="306"/>
      <c r="VNJ469" s="306"/>
      <c r="VNK469" s="306"/>
      <c r="VNL469" s="306"/>
      <c r="VNM469" s="306"/>
      <c r="VNN469" s="306"/>
      <c r="VNO469" s="306"/>
      <c r="VNP469" s="306"/>
      <c r="VNQ469" s="306"/>
      <c r="VNR469" s="306"/>
      <c r="VNS469" s="306"/>
      <c r="VNT469" s="306"/>
      <c r="VNU469" s="306"/>
      <c r="VNV469" s="306"/>
      <c r="VNW469" s="306"/>
      <c r="VNX469" s="306"/>
      <c r="VNY469" s="306"/>
      <c r="VNZ469" s="306"/>
      <c r="VOA469" s="306"/>
      <c r="VOB469" s="306"/>
      <c r="VOC469" s="306"/>
      <c r="VOD469" s="306"/>
      <c r="VOE469" s="306"/>
      <c r="VOF469" s="306"/>
      <c r="VOG469" s="306"/>
      <c r="VOH469" s="306"/>
      <c r="VOI469" s="306"/>
      <c r="VOJ469" s="306"/>
      <c r="VOK469" s="306"/>
      <c r="VOL469" s="306"/>
      <c r="VOM469" s="306"/>
      <c r="VON469" s="306"/>
      <c r="VOO469" s="306"/>
      <c r="VOP469" s="306"/>
      <c r="VOQ469" s="306"/>
      <c r="VOR469" s="306"/>
      <c r="VOS469" s="306"/>
      <c r="VOT469" s="306"/>
      <c r="VOU469" s="306"/>
      <c r="VOV469" s="306"/>
      <c r="VOW469" s="306"/>
      <c r="VOX469" s="306"/>
      <c r="VOY469" s="306"/>
      <c r="VOZ469" s="306"/>
      <c r="VPA469" s="306"/>
      <c r="VPB469" s="306"/>
      <c r="VPC469" s="306"/>
      <c r="VPD469" s="306"/>
      <c r="VPE469" s="306"/>
      <c r="VPF469" s="306"/>
      <c r="VPG469" s="306"/>
      <c r="VPH469" s="306"/>
      <c r="VPI469" s="306"/>
      <c r="VPJ469" s="306"/>
      <c r="VPK469" s="306"/>
      <c r="VPL469" s="306"/>
      <c r="VPM469" s="306"/>
      <c r="VPN469" s="306"/>
      <c r="VPO469" s="306"/>
      <c r="VPP469" s="306"/>
      <c r="VPQ469" s="306"/>
      <c r="VPR469" s="306"/>
      <c r="VPS469" s="306"/>
      <c r="VPT469" s="306"/>
      <c r="VPU469" s="306"/>
      <c r="VPV469" s="306"/>
      <c r="VPW469" s="306"/>
      <c r="VPX469" s="306"/>
      <c r="VPY469" s="306"/>
      <c r="VPZ469" s="306"/>
      <c r="VQA469" s="306"/>
      <c r="VQB469" s="306"/>
      <c r="VQC469" s="306"/>
      <c r="VQD469" s="306"/>
      <c r="VQE469" s="306"/>
      <c r="VQF469" s="306"/>
      <c r="VQG469" s="306"/>
      <c r="VQH469" s="306"/>
      <c r="VQI469" s="306"/>
      <c r="VQJ469" s="306"/>
      <c r="VQK469" s="306"/>
      <c r="VQL469" s="306"/>
      <c r="VQM469" s="306"/>
      <c r="VQN469" s="306"/>
      <c r="VQO469" s="306"/>
      <c r="VQP469" s="306"/>
      <c r="VQQ469" s="306"/>
      <c r="VQR469" s="306"/>
      <c r="VQS469" s="306"/>
      <c r="VQT469" s="306"/>
      <c r="VQU469" s="306"/>
      <c r="VQV469" s="306"/>
      <c r="VQW469" s="306"/>
      <c r="VQX469" s="306"/>
      <c r="VQY469" s="306"/>
      <c r="VQZ469" s="306"/>
      <c r="VRA469" s="306"/>
      <c r="VRB469" s="306"/>
      <c r="VRC469" s="306"/>
      <c r="VRD469" s="306"/>
      <c r="VRE469" s="306"/>
      <c r="VRF469" s="306"/>
      <c r="VRG469" s="306"/>
      <c r="VRH469" s="306"/>
      <c r="VRI469" s="306"/>
      <c r="VRJ469" s="306"/>
      <c r="VRK469" s="306"/>
      <c r="VRL469" s="306"/>
      <c r="VRM469" s="306"/>
      <c r="VRN469" s="306"/>
      <c r="VRO469" s="306"/>
      <c r="VRP469" s="306"/>
      <c r="VRQ469" s="306"/>
      <c r="VRR469" s="306"/>
      <c r="VRS469" s="306"/>
      <c r="VRT469" s="306"/>
      <c r="VRU469" s="306"/>
      <c r="VRV469" s="306"/>
      <c r="VRW469" s="306"/>
      <c r="VRX469" s="306"/>
      <c r="VRY469" s="306"/>
      <c r="VRZ469" s="306"/>
      <c r="VSA469" s="306"/>
      <c r="VSB469" s="306"/>
      <c r="VSC469" s="306"/>
      <c r="VSD469" s="306"/>
      <c r="VSE469" s="306"/>
      <c r="VSF469" s="306"/>
      <c r="VSG469" s="306"/>
      <c r="VSH469" s="306"/>
      <c r="VSI469" s="306"/>
      <c r="VSJ469" s="306"/>
      <c r="VSK469" s="306"/>
      <c r="VSL469" s="306"/>
      <c r="VSM469" s="306"/>
      <c r="VSN469" s="306"/>
      <c r="VSO469" s="306"/>
      <c r="VSP469" s="306"/>
      <c r="VSQ469" s="306"/>
      <c r="VSR469" s="306"/>
      <c r="VSS469" s="306"/>
      <c r="VST469" s="306"/>
      <c r="VSU469" s="306"/>
      <c r="VSV469" s="306"/>
      <c r="VSW469" s="306"/>
      <c r="VSX469" s="306"/>
      <c r="VSY469" s="306"/>
      <c r="VSZ469" s="306"/>
      <c r="VTA469" s="306"/>
      <c r="VTB469" s="306"/>
      <c r="VTC469" s="306"/>
      <c r="VTD469" s="306"/>
      <c r="VTE469" s="306"/>
      <c r="VTF469" s="306"/>
      <c r="VTG469" s="306"/>
      <c r="VTH469" s="306"/>
      <c r="VTI469" s="306"/>
      <c r="VTJ469" s="306"/>
      <c r="VTK469" s="306"/>
      <c r="VTL469" s="306"/>
      <c r="VTM469" s="306"/>
      <c r="VTN469" s="306"/>
      <c r="VTO469" s="306"/>
      <c r="VTP469" s="306"/>
      <c r="VTQ469" s="306"/>
      <c r="VTR469" s="306"/>
      <c r="VTS469" s="306"/>
      <c r="VTT469" s="306"/>
      <c r="VTU469" s="306"/>
      <c r="VTV469" s="306"/>
      <c r="VTW469" s="306"/>
      <c r="VTX469" s="306"/>
      <c r="VTY469" s="306"/>
      <c r="VTZ469" s="306"/>
      <c r="VUA469" s="306"/>
      <c r="VUB469" s="306"/>
      <c r="VUC469" s="306"/>
      <c r="VUD469" s="306"/>
      <c r="VUE469" s="306"/>
      <c r="VUF469" s="306"/>
      <c r="VUG469" s="306"/>
      <c r="VUH469" s="306"/>
      <c r="VUI469" s="306"/>
      <c r="VUJ469" s="306"/>
      <c r="VUK469" s="306"/>
      <c r="VUL469" s="306"/>
      <c r="VUM469" s="306"/>
      <c r="VUN469" s="306"/>
      <c r="VUO469" s="306"/>
      <c r="VUP469" s="306"/>
      <c r="VUQ469" s="306"/>
      <c r="VUR469" s="306"/>
      <c r="VUS469" s="306"/>
      <c r="VUT469" s="306"/>
      <c r="VUU469" s="306"/>
      <c r="VUV469" s="306"/>
      <c r="VUW469" s="306"/>
      <c r="VUX469" s="306"/>
      <c r="VUY469" s="306"/>
      <c r="VUZ469" s="306"/>
      <c r="VVA469" s="306"/>
      <c r="VVB469" s="306"/>
      <c r="VVC469" s="306"/>
      <c r="VVD469" s="306"/>
      <c r="VVE469" s="306"/>
      <c r="VVF469" s="306"/>
      <c r="VVG469" s="306"/>
      <c r="VVH469" s="306"/>
      <c r="VVI469" s="306"/>
      <c r="VVJ469" s="306"/>
      <c r="VVK469" s="306"/>
      <c r="VVL469" s="306"/>
      <c r="VVM469" s="306"/>
      <c r="VVN469" s="306"/>
      <c r="VVO469" s="306"/>
      <c r="VVP469" s="306"/>
      <c r="VVQ469" s="306"/>
      <c r="VVR469" s="306"/>
      <c r="VVS469" s="306"/>
      <c r="VVT469" s="306"/>
      <c r="VVU469" s="306"/>
      <c r="VVV469" s="306"/>
      <c r="VVW469" s="306"/>
      <c r="VVX469" s="306"/>
      <c r="VVY469" s="306"/>
      <c r="VVZ469" s="306"/>
      <c r="VWA469" s="306"/>
      <c r="VWB469" s="306"/>
      <c r="VWC469" s="306"/>
      <c r="VWD469" s="306"/>
      <c r="VWE469" s="306"/>
      <c r="VWF469" s="306"/>
      <c r="VWG469" s="306"/>
      <c r="VWH469" s="306"/>
      <c r="VWI469" s="306"/>
      <c r="VWJ469" s="306"/>
      <c r="VWK469" s="306"/>
      <c r="VWL469" s="306"/>
      <c r="VWM469" s="306"/>
      <c r="VWN469" s="306"/>
      <c r="VWO469" s="306"/>
      <c r="VWP469" s="306"/>
      <c r="VWQ469" s="306"/>
      <c r="VWR469" s="306"/>
      <c r="VWS469" s="306"/>
      <c r="VWT469" s="306"/>
      <c r="VWU469" s="306"/>
      <c r="VWV469" s="306"/>
      <c r="VWW469" s="306"/>
      <c r="VWX469" s="306"/>
      <c r="VWY469" s="306"/>
      <c r="VWZ469" s="306"/>
      <c r="VXA469" s="306"/>
      <c r="VXB469" s="306"/>
      <c r="VXC469" s="306"/>
      <c r="VXD469" s="306"/>
      <c r="VXE469" s="306"/>
      <c r="VXF469" s="306"/>
      <c r="VXG469" s="306"/>
      <c r="VXH469" s="306"/>
      <c r="VXI469" s="306"/>
      <c r="VXJ469" s="306"/>
      <c r="VXK469" s="306"/>
      <c r="VXL469" s="306"/>
      <c r="VXM469" s="306"/>
      <c r="VXN469" s="306"/>
      <c r="VXO469" s="306"/>
      <c r="VXP469" s="306"/>
      <c r="VXQ469" s="306"/>
      <c r="VXR469" s="306"/>
      <c r="VXS469" s="306"/>
      <c r="VXT469" s="306"/>
      <c r="VXU469" s="306"/>
      <c r="VXV469" s="306"/>
      <c r="VXW469" s="306"/>
      <c r="VXX469" s="306"/>
      <c r="VXY469" s="306"/>
      <c r="VXZ469" s="306"/>
      <c r="VYA469" s="306"/>
      <c r="VYB469" s="306"/>
      <c r="VYC469" s="306"/>
      <c r="VYD469" s="306"/>
      <c r="VYE469" s="306"/>
      <c r="VYF469" s="306"/>
      <c r="VYG469" s="306"/>
      <c r="VYH469" s="306"/>
      <c r="VYI469" s="306"/>
      <c r="VYJ469" s="306"/>
      <c r="VYK469" s="306"/>
      <c r="VYL469" s="306"/>
      <c r="VYM469" s="306"/>
      <c r="VYN469" s="306"/>
      <c r="VYO469" s="306"/>
      <c r="VYP469" s="306"/>
      <c r="VYQ469" s="306"/>
      <c r="VYR469" s="306"/>
      <c r="VYS469" s="306"/>
      <c r="VYT469" s="306"/>
      <c r="VYU469" s="306"/>
      <c r="VYV469" s="306"/>
      <c r="VYW469" s="306"/>
      <c r="VYX469" s="306"/>
      <c r="VYY469" s="306"/>
      <c r="VYZ469" s="306"/>
      <c r="VZA469" s="306"/>
      <c r="VZB469" s="306"/>
      <c r="VZC469" s="306"/>
      <c r="VZD469" s="306"/>
      <c r="VZE469" s="306"/>
      <c r="VZF469" s="306"/>
      <c r="VZG469" s="306"/>
      <c r="VZH469" s="306"/>
      <c r="VZI469" s="306"/>
      <c r="VZJ469" s="306"/>
      <c r="VZK469" s="306"/>
      <c r="VZL469" s="306"/>
      <c r="VZM469" s="306"/>
      <c r="VZN469" s="306"/>
      <c r="VZO469" s="306"/>
      <c r="VZP469" s="306"/>
      <c r="VZQ469" s="306"/>
      <c r="VZR469" s="306"/>
      <c r="VZS469" s="306"/>
      <c r="VZT469" s="306"/>
      <c r="VZU469" s="306"/>
      <c r="VZV469" s="306"/>
      <c r="VZW469" s="306"/>
      <c r="VZX469" s="306"/>
      <c r="VZY469" s="306"/>
      <c r="VZZ469" s="306"/>
      <c r="WAA469" s="306"/>
      <c r="WAB469" s="306"/>
      <c r="WAC469" s="306"/>
      <c r="WAD469" s="306"/>
      <c r="WAE469" s="306"/>
      <c r="WAF469" s="306"/>
      <c r="WAG469" s="306"/>
      <c r="WAH469" s="306"/>
      <c r="WAI469" s="306"/>
      <c r="WAJ469" s="306"/>
      <c r="WAK469" s="306"/>
      <c r="WAL469" s="306"/>
      <c r="WAM469" s="306"/>
      <c r="WAN469" s="306"/>
      <c r="WAO469" s="306"/>
      <c r="WAP469" s="306"/>
      <c r="WAQ469" s="306"/>
      <c r="WAR469" s="306"/>
      <c r="WAS469" s="306"/>
      <c r="WAT469" s="306"/>
      <c r="WAU469" s="306"/>
      <c r="WAV469" s="306"/>
      <c r="WAW469" s="306"/>
      <c r="WAX469" s="306"/>
      <c r="WAY469" s="306"/>
      <c r="WAZ469" s="306"/>
      <c r="WBA469" s="306"/>
      <c r="WBB469" s="306"/>
      <c r="WBC469" s="306"/>
      <c r="WBD469" s="306"/>
      <c r="WBE469" s="306"/>
      <c r="WBF469" s="306"/>
      <c r="WBG469" s="306"/>
      <c r="WBH469" s="306"/>
      <c r="WBI469" s="306"/>
      <c r="WBJ469" s="306"/>
      <c r="WBK469" s="306"/>
      <c r="WBL469" s="306"/>
      <c r="WBM469" s="306"/>
      <c r="WBN469" s="306"/>
      <c r="WBO469" s="306"/>
      <c r="WBP469" s="306"/>
      <c r="WBQ469" s="306"/>
      <c r="WBR469" s="306"/>
      <c r="WBS469" s="306"/>
      <c r="WBT469" s="306"/>
      <c r="WBU469" s="306"/>
      <c r="WBV469" s="306"/>
      <c r="WBW469" s="306"/>
      <c r="WBX469" s="306"/>
      <c r="WBY469" s="306"/>
      <c r="WBZ469" s="306"/>
      <c r="WCA469" s="306"/>
      <c r="WCB469" s="306"/>
      <c r="WCC469" s="306"/>
      <c r="WCD469" s="306"/>
      <c r="WCE469" s="306"/>
      <c r="WCF469" s="306"/>
      <c r="WCG469" s="306"/>
      <c r="WCH469" s="306"/>
      <c r="WCI469" s="306"/>
      <c r="WCJ469" s="306"/>
      <c r="WCK469" s="306"/>
      <c r="WCL469" s="306"/>
      <c r="WCM469" s="306"/>
      <c r="WCN469" s="306"/>
      <c r="WCO469" s="306"/>
      <c r="WCP469" s="306"/>
      <c r="WCQ469" s="306"/>
      <c r="WCR469" s="306"/>
      <c r="WCS469" s="306"/>
      <c r="WCT469" s="306"/>
      <c r="WCU469" s="306"/>
      <c r="WCV469" s="306"/>
      <c r="WCW469" s="306"/>
      <c r="WCX469" s="306"/>
      <c r="WCY469" s="306"/>
      <c r="WCZ469" s="306"/>
      <c r="WDA469" s="306"/>
      <c r="WDB469" s="306"/>
      <c r="WDC469" s="306"/>
      <c r="WDD469" s="306"/>
      <c r="WDE469" s="306"/>
      <c r="WDF469" s="306"/>
      <c r="WDG469" s="306"/>
      <c r="WDH469" s="306"/>
      <c r="WDI469" s="306"/>
      <c r="WDJ469" s="306"/>
      <c r="WDK469" s="306"/>
      <c r="WDL469" s="306"/>
      <c r="WDM469" s="306"/>
      <c r="WDN469" s="306"/>
      <c r="WDO469" s="306"/>
      <c r="WDP469" s="306"/>
      <c r="WDQ469" s="306"/>
      <c r="WDR469" s="306"/>
      <c r="WDS469" s="306"/>
      <c r="WDT469" s="306"/>
      <c r="WDU469" s="306"/>
      <c r="WDV469" s="306"/>
      <c r="WDW469" s="306"/>
      <c r="WDX469" s="306"/>
      <c r="WDY469" s="306"/>
      <c r="WDZ469" s="306"/>
      <c r="WEA469" s="306"/>
      <c r="WEB469" s="306"/>
      <c r="WEC469" s="306"/>
      <c r="WED469" s="306"/>
      <c r="WEE469" s="306"/>
      <c r="WEF469" s="306"/>
      <c r="WEG469" s="306"/>
      <c r="WEH469" s="306"/>
      <c r="WEI469" s="306"/>
      <c r="WEJ469" s="306"/>
      <c r="WEK469" s="306"/>
      <c r="WEL469" s="306"/>
      <c r="WEM469" s="306"/>
      <c r="WEN469" s="306"/>
      <c r="WEO469" s="306"/>
      <c r="WEP469" s="306"/>
      <c r="WEQ469" s="306"/>
      <c r="WER469" s="306"/>
      <c r="WES469" s="306"/>
      <c r="WET469" s="306"/>
      <c r="WEU469" s="306"/>
      <c r="WEV469" s="306"/>
      <c r="WEW469" s="306"/>
      <c r="WEX469" s="306"/>
      <c r="WEY469" s="306"/>
      <c r="WEZ469" s="306"/>
      <c r="WFA469" s="306"/>
      <c r="WFB469" s="306"/>
      <c r="WFC469" s="306"/>
      <c r="WFD469" s="306"/>
      <c r="WFE469" s="306"/>
      <c r="WFF469" s="306"/>
      <c r="WFG469" s="306"/>
      <c r="WFH469" s="306"/>
      <c r="WFI469" s="306"/>
      <c r="WFJ469" s="306"/>
      <c r="WFK469" s="306"/>
      <c r="WFL469" s="306"/>
      <c r="WFM469" s="306"/>
      <c r="WFN469" s="306"/>
      <c r="WFO469" s="306"/>
      <c r="WFP469" s="306"/>
      <c r="WFQ469" s="306"/>
      <c r="WFR469" s="306"/>
      <c r="WFS469" s="306"/>
      <c r="WFT469" s="306"/>
      <c r="WFU469" s="306"/>
      <c r="WFV469" s="306"/>
      <c r="WFW469" s="306"/>
      <c r="WFX469" s="306"/>
      <c r="WFY469" s="306"/>
      <c r="WFZ469" s="306"/>
      <c r="WGA469" s="306"/>
      <c r="WGB469" s="306"/>
      <c r="WGC469" s="306"/>
      <c r="WGD469" s="306"/>
      <c r="WGE469" s="306"/>
      <c r="WGF469" s="306"/>
      <c r="WGG469" s="306"/>
      <c r="WGH469" s="306"/>
      <c r="WGI469" s="306"/>
      <c r="WGJ469" s="306"/>
      <c r="WGK469" s="306"/>
      <c r="WGL469" s="306"/>
      <c r="WGM469" s="306"/>
      <c r="WGN469" s="306"/>
      <c r="WGO469" s="306"/>
      <c r="WGP469" s="306"/>
      <c r="WGQ469" s="306"/>
      <c r="WGR469" s="306"/>
      <c r="WGS469" s="306"/>
      <c r="WGT469" s="306"/>
      <c r="WGU469" s="306"/>
      <c r="WGV469" s="306"/>
      <c r="WGW469" s="306"/>
      <c r="WGX469" s="306"/>
      <c r="WGY469" s="306"/>
      <c r="WGZ469" s="306"/>
      <c r="WHA469" s="306"/>
      <c r="WHB469" s="306"/>
      <c r="WHC469" s="306"/>
      <c r="WHD469" s="306"/>
      <c r="WHE469" s="306"/>
      <c r="WHF469" s="306"/>
      <c r="WHG469" s="306"/>
      <c r="WHH469" s="306"/>
      <c r="WHI469" s="306"/>
      <c r="WHJ469" s="306"/>
      <c r="WHK469" s="306"/>
      <c r="WHL469" s="306"/>
      <c r="WHM469" s="306"/>
      <c r="WHN469" s="306"/>
      <c r="WHO469" s="306"/>
      <c r="WHP469" s="306"/>
      <c r="WHQ469" s="306"/>
      <c r="WHR469" s="306"/>
      <c r="WHS469" s="306"/>
      <c r="WHT469" s="306"/>
      <c r="WHU469" s="306"/>
      <c r="WHV469" s="306"/>
      <c r="WHW469" s="306"/>
      <c r="WHX469" s="306"/>
      <c r="WHY469" s="306"/>
      <c r="WHZ469" s="306"/>
      <c r="WIA469" s="306"/>
      <c r="WIB469" s="306"/>
      <c r="WIC469" s="306"/>
      <c r="WID469" s="306"/>
      <c r="WIE469" s="306"/>
      <c r="WIF469" s="306"/>
      <c r="WIG469" s="306"/>
      <c r="WIH469" s="306"/>
      <c r="WII469" s="306"/>
      <c r="WIJ469" s="306"/>
      <c r="WIK469" s="306"/>
      <c r="WIL469" s="306"/>
      <c r="WIM469" s="306"/>
      <c r="WIN469" s="306"/>
      <c r="WIO469" s="306"/>
      <c r="WIP469" s="306"/>
      <c r="WIQ469" s="306"/>
      <c r="WIR469" s="306"/>
      <c r="WIS469" s="306"/>
      <c r="WIT469" s="306"/>
      <c r="WIU469" s="306"/>
      <c r="WIV469" s="306"/>
      <c r="WIW469" s="306"/>
      <c r="WIX469" s="306"/>
      <c r="WIY469" s="306"/>
      <c r="WIZ469" s="306"/>
      <c r="WJA469" s="306"/>
      <c r="WJB469" s="306"/>
      <c r="WJC469" s="306"/>
      <c r="WJD469" s="306"/>
      <c r="WJE469" s="306"/>
      <c r="WJF469" s="306"/>
      <c r="WJG469" s="306"/>
      <c r="WJH469" s="306"/>
      <c r="WJI469" s="306"/>
      <c r="WJJ469" s="306"/>
      <c r="WJK469" s="306"/>
      <c r="WJL469" s="306"/>
      <c r="WJM469" s="306"/>
      <c r="WJN469" s="306"/>
      <c r="WJO469" s="306"/>
      <c r="WJP469" s="306"/>
      <c r="WJQ469" s="306"/>
      <c r="WJR469" s="306"/>
      <c r="WJS469" s="306"/>
      <c r="WJT469" s="306"/>
      <c r="WJU469" s="306"/>
      <c r="WJV469" s="306"/>
      <c r="WJW469" s="306"/>
      <c r="WJX469" s="306"/>
      <c r="WJY469" s="306"/>
      <c r="WJZ469" s="306"/>
      <c r="WKA469" s="306"/>
      <c r="WKB469" s="306"/>
      <c r="WKC469" s="306"/>
      <c r="WKD469" s="306"/>
      <c r="WKE469" s="306"/>
      <c r="WKF469" s="306"/>
      <c r="WKG469" s="306"/>
      <c r="WKH469" s="306"/>
      <c r="WKI469" s="306"/>
      <c r="WKJ469" s="306"/>
      <c r="WKK469" s="306"/>
      <c r="WKL469" s="306"/>
      <c r="WKM469" s="306"/>
      <c r="WKN469" s="306"/>
      <c r="WKO469" s="306"/>
      <c r="WKP469" s="306"/>
      <c r="WKQ469" s="306"/>
      <c r="WKR469" s="306"/>
      <c r="WKS469" s="306"/>
      <c r="WKT469" s="306"/>
      <c r="WKU469" s="306"/>
      <c r="WKV469" s="306"/>
      <c r="WKW469" s="306"/>
      <c r="WKX469" s="306"/>
      <c r="WKY469" s="306"/>
      <c r="WKZ469" s="306"/>
      <c r="WLA469" s="306"/>
      <c r="WLB469" s="306"/>
      <c r="WLC469" s="306"/>
      <c r="WLD469" s="306"/>
      <c r="WLE469" s="306"/>
      <c r="WLF469" s="306"/>
      <c r="WLG469" s="306"/>
      <c r="WLH469" s="306"/>
      <c r="WLI469" s="306"/>
      <c r="WLJ469" s="306"/>
      <c r="WLK469" s="306"/>
      <c r="WLL469" s="306"/>
      <c r="WLM469" s="306"/>
      <c r="WLN469" s="306"/>
      <c r="WLO469" s="306"/>
      <c r="WLP469" s="306"/>
      <c r="WLQ469" s="306"/>
      <c r="WLR469" s="306"/>
      <c r="WLS469" s="306"/>
      <c r="WLT469" s="306"/>
      <c r="WLU469" s="306"/>
      <c r="WLV469" s="306"/>
      <c r="WLW469" s="306"/>
      <c r="WLX469" s="306"/>
      <c r="WLY469" s="306"/>
      <c r="WLZ469" s="306"/>
      <c r="WMA469" s="306"/>
      <c r="WMB469" s="306"/>
      <c r="WMC469" s="306"/>
      <c r="WMD469" s="306"/>
      <c r="WME469" s="306"/>
      <c r="WMF469" s="306"/>
      <c r="WMG469" s="306"/>
      <c r="WMH469" s="306"/>
      <c r="WMI469" s="306"/>
      <c r="WMJ469" s="306"/>
      <c r="WMK469" s="306"/>
      <c r="WML469" s="306"/>
      <c r="WMM469" s="306"/>
      <c r="WMN469" s="306"/>
      <c r="WMO469" s="306"/>
      <c r="WMP469" s="306"/>
      <c r="WMQ469" s="306"/>
      <c r="WMR469" s="306"/>
      <c r="WMS469" s="306"/>
      <c r="WMT469" s="306"/>
      <c r="WMU469" s="306"/>
      <c r="WMV469" s="306"/>
      <c r="WMW469" s="306"/>
      <c r="WMX469" s="306"/>
      <c r="WMY469" s="306"/>
      <c r="WMZ469" s="306"/>
      <c r="WNA469" s="306"/>
      <c r="WNB469" s="306"/>
      <c r="WNC469" s="306"/>
      <c r="WND469" s="306"/>
      <c r="WNE469" s="306"/>
      <c r="WNF469" s="306"/>
      <c r="WNG469" s="306"/>
      <c r="WNH469" s="306"/>
      <c r="WNI469" s="306"/>
      <c r="WNJ469" s="306"/>
      <c r="WNK469" s="306"/>
      <c r="WNL469" s="306"/>
      <c r="WNM469" s="306"/>
      <c r="WNN469" s="306"/>
      <c r="WNO469" s="306"/>
      <c r="WNP469" s="306"/>
      <c r="WNQ469" s="306"/>
      <c r="WNR469" s="306"/>
      <c r="WNS469" s="306"/>
      <c r="WNT469" s="306"/>
      <c r="WNU469" s="306"/>
      <c r="WNV469" s="306"/>
      <c r="WNW469" s="306"/>
      <c r="WNX469" s="306"/>
      <c r="WNY469" s="306"/>
      <c r="WNZ469" s="306"/>
      <c r="WOA469" s="306"/>
      <c r="WOB469" s="306"/>
      <c r="WOC469" s="306"/>
      <c r="WOD469" s="306"/>
      <c r="WOE469" s="306"/>
      <c r="WOF469" s="306"/>
      <c r="WOG469" s="306"/>
      <c r="WOH469" s="306"/>
      <c r="WOI469" s="306"/>
      <c r="WOJ469" s="306"/>
      <c r="WOK469" s="306"/>
      <c r="WOL469" s="306"/>
      <c r="WOM469" s="306"/>
      <c r="WON469" s="306"/>
      <c r="WOO469" s="306"/>
      <c r="WOP469" s="306"/>
      <c r="WOQ469" s="306"/>
      <c r="WOR469" s="306"/>
      <c r="WOS469" s="306"/>
      <c r="WOT469" s="306"/>
      <c r="WOU469" s="306"/>
      <c r="WOV469" s="306"/>
      <c r="WOW469" s="306"/>
      <c r="WOX469" s="306"/>
      <c r="WOY469" s="306"/>
      <c r="WOZ469" s="306"/>
      <c r="WPA469" s="306"/>
      <c r="WPB469" s="306"/>
      <c r="WPC469" s="306"/>
      <c r="WPD469" s="306"/>
      <c r="WPE469" s="306"/>
      <c r="WPF469" s="306"/>
      <c r="WPG469" s="306"/>
      <c r="WPH469" s="306"/>
      <c r="WPI469" s="306"/>
      <c r="WPJ469" s="306"/>
      <c r="WPK469" s="306"/>
      <c r="WPL469" s="306"/>
      <c r="WPM469" s="306"/>
      <c r="WPN469" s="306"/>
      <c r="WPO469" s="306"/>
      <c r="WPP469" s="306"/>
      <c r="WPQ469" s="306"/>
      <c r="WPR469" s="306"/>
      <c r="WPS469" s="306"/>
      <c r="WPT469" s="306"/>
      <c r="WPU469" s="306"/>
      <c r="WPV469" s="306"/>
      <c r="WPW469" s="306"/>
      <c r="WPX469" s="306"/>
      <c r="WPY469" s="306"/>
      <c r="WPZ469" s="306"/>
      <c r="WQA469" s="306"/>
      <c r="WQB469" s="306"/>
      <c r="WQC469" s="306"/>
      <c r="WQD469" s="306"/>
      <c r="WQE469" s="306"/>
      <c r="WQF469" s="306"/>
      <c r="WQG469" s="306"/>
      <c r="WQH469" s="306"/>
      <c r="WQI469" s="306"/>
      <c r="WQJ469" s="306"/>
      <c r="WQK469" s="306"/>
      <c r="WQL469" s="306"/>
      <c r="WQM469" s="306"/>
      <c r="WQN469" s="306"/>
      <c r="WQO469" s="306"/>
      <c r="WQP469" s="306"/>
      <c r="WQQ469" s="306"/>
      <c r="WQR469" s="306"/>
      <c r="WQS469" s="306"/>
      <c r="WQT469" s="306"/>
      <c r="WQU469" s="306"/>
      <c r="WQV469" s="306"/>
      <c r="WQW469" s="306"/>
      <c r="WQX469" s="306"/>
      <c r="WQY469" s="306"/>
      <c r="WQZ469" s="306"/>
      <c r="WRA469" s="306"/>
      <c r="WRB469" s="306"/>
      <c r="WRC469" s="306"/>
      <c r="WRD469" s="306"/>
      <c r="WRE469" s="306"/>
      <c r="WRF469" s="306"/>
      <c r="WRG469" s="306"/>
      <c r="WRH469" s="306"/>
      <c r="WRI469" s="306"/>
      <c r="WRJ469" s="306"/>
      <c r="WRK469" s="306"/>
      <c r="WRL469" s="306"/>
      <c r="WRM469" s="306"/>
      <c r="WRN469" s="306"/>
      <c r="WRO469" s="306"/>
      <c r="WRP469" s="306"/>
      <c r="WRQ469" s="306"/>
      <c r="WRR469" s="306"/>
      <c r="WRS469" s="306"/>
      <c r="WRT469" s="306"/>
      <c r="WRU469" s="306"/>
      <c r="WRV469" s="306"/>
      <c r="WRW469" s="306"/>
      <c r="WRX469" s="306"/>
      <c r="WRY469" s="306"/>
      <c r="WRZ469" s="306"/>
      <c r="WSA469" s="306"/>
      <c r="WSB469" s="306"/>
      <c r="WSC469" s="306"/>
      <c r="WSD469" s="306"/>
      <c r="WSE469" s="306"/>
      <c r="WSF469" s="306"/>
      <c r="WSG469" s="306"/>
      <c r="WSH469" s="306"/>
      <c r="WSI469" s="306"/>
      <c r="WSJ469" s="306"/>
      <c r="WSK469" s="306"/>
      <c r="WSL469" s="306"/>
      <c r="WSM469" s="306"/>
      <c r="WSN469" s="306"/>
      <c r="WSO469" s="306"/>
      <c r="WSP469" s="306"/>
      <c r="WSQ469" s="306"/>
      <c r="WSR469" s="306"/>
      <c r="WSS469" s="306"/>
      <c r="WST469" s="306"/>
      <c r="WSU469" s="306"/>
      <c r="WSV469" s="306"/>
      <c r="WSW469" s="306"/>
      <c r="WSX469" s="306"/>
      <c r="WSY469" s="306"/>
      <c r="WSZ469" s="306"/>
      <c r="WTA469" s="306"/>
      <c r="WTB469" s="306"/>
      <c r="WTC469" s="306"/>
      <c r="WTD469" s="306"/>
      <c r="WTE469" s="306"/>
      <c r="WTF469" s="306"/>
      <c r="WTG469" s="306"/>
      <c r="WTH469" s="306"/>
      <c r="WTI469" s="306"/>
      <c r="WTJ469" s="306"/>
      <c r="WTK469" s="306"/>
      <c r="WTL469" s="306"/>
      <c r="WTM469" s="306"/>
      <c r="WTN469" s="306"/>
      <c r="WTO469" s="306"/>
      <c r="WTP469" s="306"/>
      <c r="WTQ469" s="306"/>
      <c r="WTR469" s="306"/>
      <c r="WTS469" s="306"/>
      <c r="WTT469" s="306"/>
      <c r="WTU469" s="306"/>
      <c r="WTV469" s="306"/>
      <c r="WTW469" s="306"/>
      <c r="WTX469" s="306"/>
      <c r="WTY469" s="306"/>
      <c r="WTZ469" s="306"/>
      <c r="WUA469" s="306"/>
      <c r="WUB469" s="306"/>
      <c r="WUC469" s="306"/>
      <c r="WUD469" s="306"/>
      <c r="WUE469" s="306"/>
      <c r="WUF469" s="306"/>
      <c r="WUG469" s="306"/>
      <c r="WUH469" s="306"/>
      <c r="WUI469" s="306"/>
      <c r="WUJ469" s="306"/>
      <c r="WUK469" s="306"/>
      <c r="WUL469" s="306"/>
      <c r="WUM469" s="306"/>
      <c r="WUN469" s="306"/>
      <c r="WUO469" s="306"/>
      <c r="WUP469" s="306"/>
      <c r="WUQ469" s="306"/>
      <c r="WUR469" s="306"/>
      <c r="WUS469" s="306"/>
      <c r="WUT469" s="306"/>
      <c r="WUU469" s="306"/>
      <c r="WUV469" s="306"/>
      <c r="WUW469" s="306"/>
      <c r="WUX469" s="306"/>
      <c r="WUY469" s="306"/>
      <c r="WUZ469" s="306"/>
      <c r="WVA469" s="306"/>
      <c r="WVB469" s="306"/>
      <c r="WVC469" s="306"/>
      <c r="WVD469" s="306"/>
      <c r="WVE469" s="306"/>
      <c r="WVF469" s="306"/>
      <c r="WVG469" s="306"/>
      <c r="WVH469" s="306"/>
      <c r="WVI469" s="306"/>
      <c r="WVJ469" s="306"/>
      <c r="WVK469" s="306"/>
      <c r="WVL469" s="306"/>
      <c r="WVM469" s="306"/>
      <c r="WVN469" s="306"/>
      <c r="WVO469" s="306"/>
      <c r="WVP469" s="306"/>
      <c r="WVQ469" s="306"/>
      <c r="WVR469" s="306"/>
      <c r="WVS469" s="306"/>
      <c r="WVT469" s="306"/>
      <c r="WVU469" s="306"/>
      <c r="WVV469" s="306"/>
      <c r="WVW469" s="306"/>
      <c r="WVX469" s="306"/>
      <c r="WVY469" s="306"/>
      <c r="WVZ469" s="306"/>
      <c r="WWA469" s="306"/>
      <c r="WWB469" s="306"/>
      <c r="WWC469" s="306"/>
      <c r="WWD469" s="306"/>
      <c r="WWE469" s="306"/>
      <c r="WWF469" s="306"/>
      <c r="WWG469" s="306"/>
      <c r="WWH469" s="306"/>
      <c r="WWI469" s="306"/>
      <c r="WWJ469" s="306"/>
      <c r="WWK469" s="306"/>
      <c r="WWL469" s="306"/>
      <c r="WWM469" s="306"/>
      <c r="WWN469" s="306"/>
      <c r="WWO469" s="306"/>
      <c r="WWP469" s="306"/>
      <c r="WWQ469" s="306"/>
      <c r="WWR469" s="306"/>
      <c r="WWS469" s="306"/>
      <c r="WWT469" s="306"/>
      <c r="WWU469" s="306"/>
      <c r="WWV469" s="306"/>
      <c r="WWW469" s="306"/>
      <c r="WWX469" s="306"/>
      <c r="WWY469" s="306"/>
      <c r="WWZ469" s="306"/>
      <c r="WXA469" s="306"/>
      <c r="WXB469" s="306"/>
      <c r="WXC469" s="306"/>
      <c r="WXD469" s="306"/>
      <c r="WXE469" s="306"/>
      <c r="WXF469" s="306"/>
      <c r="WXG469" s="306"/>
      <c r="WXH469" s="306"/>
      <c r="WXI469" s="306"/>
      <c r="WXJ469" s="306"/>
      <c r="WXK469" s="306"/>
      <c r="WXL469" s="306"/>
      <c r="WXM469" s="306"/>
      <c r="WXN469" s="306"/>
      <c r="WXO469" s="306"/>
      <c r="WXP469" s="306"/>
      <c r="WXQ469" s="306"/>
      <c r="WXR469" s="306"/>
      <c r="WXS469" s="306"/>
      <c r="WXT469" s="306"/>
      <c r="WXU469" s="306"/>
      <c r="WXV469" s="306"/>
      <c r="WXW469" s="306"/>
      <c r="WXX469" s="306"/>
      <c r="WXY469" s="306"/>
      <c r="WXZ469" s="306"/>
      <c r="WYA469" s="306"/>
      <c r="WYB469" s="306"/>
      <c r="WYC469" s="306"/>
      <c r="WYD469" s="306"/>
      <c r="WYE469" s="306"/>
      <c r="WYF469" s="306"/>
      <c r="WYG469" s="306"/>
      <c r="WYH469" s="306"/>
      <c r="WYI469" s="306"/>
      <c r="WYJ469" s="306"/>
      <c r="WYK469" s="306"/>
      <c r="WYL469" s="306"/>
      <c r="WYM469" s="306"/>
      <c r="WYN469" s="306"/>
      <c r="WYO469" s="306"/>
      <c r="WYP469" s="306"/>
      <c r="WYQ469" s="306"/>
      <c r="WYR469" s="306"/>
      <c r="WYS469" s="306"/>
      <c r="WYT469" s="306"/>
      <c r="WYU469" s="306"/>
      <c r="WYV469" s="306"/>
      <c r="WYW469" s="306"/>
      <c r="WYX469" s="306"/>
      <c r="WYY469" s="306"/>
      <c r="WYZ469" s="306"/>
      <c r="WZA469" s="306"/>
      <c r="WZB469" s="306"/>
      <c r="WZC469" s="306"/>
      <c r="WZD469" s="306"/>
      <c r="WZE469" s="306"/>
      <c r="WZF469" s="306"/>
      <c r="WZG469" s="306"/>
      <c r="WZH469" s="306"/>
      <c r="WZI469" s="306"/>
      <c r="WZJ469" s="306"/>
      <c r="WZK469" s="306"/>
      <c r="WZL469" s="306"/>
      <c r="WZM469" s="306"/>
      <c r="WZN469" s="306"/>
      <c r="WZO469" s="306"/>
      <c r="WZP469" s="306"/>
      <c r="WZQ469" s="306"/>
      <c r="WZR469" s="306"/>
      <c r="WZS469" s="306"/>
      <c r="WZT469" s="306"/>
      <c r="WZU469" s="306"/>
      <c r="WZV469" s="306"/>
      <c r="WZW469" s="306"/>
      <c r="WZX469" s="306"/>
      <c r="WZY469" s="306"/>
      <c r="WZZ469" s="306"/>
      <c r="XAA469" s="306"/>
      <c r="XAB469" s="306"/>
      <c r="XAC469" s="306"/>
      <c r="XAD469" s="306"/>
      <c r="XAE469" s="306"/>
      <c r="XAF469" s="306"/>
      <c r="XAG469" s="306"/>
      <c r="XAH469" s="306"/>
      <c r="XAI469" s="306"/>
      <c r="XAJ469" s="306"/>
      <c r="XAK469" s="306"/>
      <c r="XAL469" s="306"/>
      <c r="XAM469" s="306"/>
      <c r="XAN469" s="306"/>
      <c r="XAO469" s="306"/>
      <c r="XAP469" s="306"/>
      <c r="XAQ469" s="306"/>
      <c r="XAR469" s="306"/>
      <c r="XAS469" s="306"/>
      <c r="XAT469" s="306"/>
      <c r="XAU469" s="306"/>
      <c r="XAV469" s="306"/>
      <c r="XAW469" s="306"/>
      <c r="XAX469" s="306"/>
      <c r="XAY469" s="306"/>
      <c r="XAZ469" s="306"/>
      <c r="XBA469" s="306"/>
      <c r="XBB469" s="306"/>
      <c r="XBC469" s="306"/>
      <c r="XBD469" s="306"/>
      <c r="XBE469" s="306"/>
      <c r="XBF469" s="306"/>
      <c r="XBG469" s="306"/>
      <c r="XBH469" s="306"/>
      <c r="XBI469" s="306"/>
      <c r="XBJ469" s="306"/>
      <c r="XBK469" s="306"/>
      <c r="XBL469" s="306"/>
      <c r="XBM469" s="306"/>
      <c r="XBN469" s="306"/>
      <c r="XBO469" s="306"/>
      <c r="XBP469" s="306"/>
      <c r="XBQ469" s="306"/>
      <c r="XBR469" s="306"/>
      <c r="XBS469" s="306"/>
      <c r="XBT469" s="306"/>
    </row>
    <row r="470" spans="129:16296" ht="15.75" thickBot="1">
      <c r="DY470" s="237"/>
      <c r="DZ470" s="237"/>
      <c r="EA470" s="237"/>
      <c r="EB470" s="237"/>
      <c r="EC470" s="237"/>
      <c r="ED470" s="237"/>
      <c r="EE470" s="237"/>
      <c r="EF470" s="237"/>
      <c r="EG470" s="237"/>
      <c r="EH470" s="237"/>
      <c r="EI470" s="237"/>
      <c r="EJ470" s="237"/>
      <c r="EK470" s="237"/>
      <c r="EL470" s="237"/>
      <c r="EM470" s="237"/>
      <c r="EN470" s="237"/>
      <c r="EO470" s="232"/>
      <c r="EP470" s="232"/>
      <c r="EQ470" s="232"/>
      <c r="ER470" s="232"/>
      <c r="ES470" s="232"/>
      <c r="ET470" s="232"/>
      <c r="EU470" s="232"/>
      <c r="EV470" s="232"/>
      <c r="EW470" s="232"/>
      <c r="EX470" s="232"/>
      <c r="EY470" s="232"/>
      <c r="EZ470" s="232"/>
      <c r="FA470" s="232"/>
      <c r="FB470" s="232"/>
      <c r="FC470" s="232"/>
      <c r="FD470" s="232"/>
      <c r="FE470" s="232"/>
      <c r="FF470" s="232"/>
      <c r="FG470" s="232"/>
      <c r="FH470" s="232"/>
      <c r="FI470" s="232"/>
      <c r="FJ470" s="232"/>
      <c r="FK470" s="232"/>
      <c r="FL470" s="232"/>
      <c r="FM470" s="232"/>
      <c r="FN470" s="232"/>
      <c r="FO470" s="232"/>
      <c r="FP470" s="232"/>
      <c r="FQ470" s="232"/>
      <c r="FR470" s="232"/>
      <c r="FS470" s="232"/>
      <c r="FT470" s="232"/>
      <c r="FU470" s="232"/>
      <c r="FV470" s="232"/>
      <c r="FW470" s="232"/>
      <c r="FX470" s="232"/>
      <c r="FY470" s="232"/>
      <c r="FZ470" s="232"/>
      <c r="GA470" s="232"/>
      <c r="GB470" s="232"/>
      <c r="GC470" s="232"/>
      <c r="GD470" s="232"/>
      <c r="GE470" s="232"/>
      <c r="GF470" s="232"/>
      <c r="GG470" s="232"/>
      <c r="GH470" s="232"/>
      <c r="GI470" s="232"/>
      <c r="GJ470" s="232"/>
      <c r="GK470" s="232"/>
      <c r="GL470" s="232"/>
      <c r="GM470" s="232"/>
      <c r="GN470" s="232"/>
      <c r="GO470" s="232"/>
      <c r="GP470" s="232"/>
      <c r="GQ470" s="232"/>
      <c r="GR470" s="232"/>
      <c r="GS470" s="232"/>
      <c r="GT470" s="232"/>
      <c r="GU470" s="232"/>
      <c r="GV470" s="232"/>
      <c r="GW470" s="232"/>
      <c r="GX470" s="232"/>
      <c r="GY470" s="232"/>
      <c r="GZ470" s="232"/>
      <c r="HA470" s="232"/>
      <c r="HB470" s="232"/>
      <c r="HC470" s="232"/>
      <c r="HD470" s="232"/>
      <c r="HE470" s="232"/>
      <c r="HF470" s="232"/>
      <c r="HG470" s="232"/>
      <c r="HH470" s="232"/>
      <c r="HI470" s="232"/>
      <c r="HJ470" s="232"/>
      <c r="HK470" s="232"/>
      <c r="HL470" s="232"/>
      <c r="HM470" s="232"/>
      <c r="HN470" s="232"/>
      <c r="HO470" s="232"/>
      <c r="HP470" s="232"/>
      <c r="HQ470" s="232"/>
      <c r="HR470" s="232"/>
      <c r="HS470" s="232"/>
      <c r="HT470" s="232"/>
      <c r="HU470" s="232"/>
      <c r="HV470" s="232"/>
      <c r="HW470" s="232"/>
      <c r="HX470" s="232"/>
      <c r="HY470" s="232"/>
      <c r="HZ470" s="232"/>
      <c r="IA470" s="232"/>
      <c r="IB470" s="232"/>
      <c r="IC470" s="232"/>
      <c r="ID470" s="232"/>
      <c r="IE470" s="232"/>
      <c r="IF470" s="232"/>
      <c r="IG470" s="232"/>
      <c r="IH470" s="232"/>
      <c r="II470" s="232"/>
      <c r="IJ470" s="232"/>
      <c r="IK470" s="232"/>
      <c r="IL470" s="232"/>
      <c r="IM470" s="232"/>
      <c r="IN470" s="232"/>
      <c r="IO470" s="232"/>
      <c r="IP470" s="232"/>
      <c r="IQ470" s="232"/>
      <c r="IR470" s="232"/>
      <c r="IS470" s="232"/>
      <c r="IT470" s="232"/>
      <c r="IU470" s="232"/>
      <c r="IV470" s="232"/>
      <c r="IW470" s="232"/>
      <c r="IX470" s="232"/>
      <c r="IY470" s="232"/>
      <c r="IZ470" s="232"/>
      <c r="JA470" s="232"/>
      <c r="JB470" s="232"/>
      <c r="JC470" s="232"/>
      <c r="JD470" s="232"/>
      <c r="JE470" s="232"/>
      <c r="JF470" s="232"/>
      <c r="JG470" s="232"/>
      <c r="JH470" s="232"/>
      <c r="JI470" s="232"/>
      <c r="JJ470" s="232"/>
      <c r="JK470" s="232"/>
      <c r="JL470" s="232"/>
      <c r="JM470" s="232"/>
      <c r="JN470" s="232"/>
      <c r="JO470" s="232"/>
      <c r="JP470" s="232"/>
      <c r="JQ470" s="232"/>
      <c r="JR470" s="232"/>
      <c r="JS470" s="232"/>
      <c r="JT470" s="232"/>
      <c r="JU470" s="232"/>
      <c r="JV470" s="232"/>
      <c r="JW470" s="232"/>
      <c r="JX470" s="232"/>
      <c r="JY470" s="232"/>
      <c r="JZ470" s="232"/>
      <c r="KA470" s="232"/>
      <c r="KB470" s="232"/>
      <c r="KC470" s="232"/>
      <c r="KD470" s="232"/>
      <c r="KE470" s="232"/>
      <c r="KF470" s="232"/>
      <c r="KG470" s="232"/>
      <c r="KH470" s="232"/>
      <c r="KI470" s="232"/>
      <c r="KJ470" s="232"/>
      <c r="KK470" s="232"/>
      <c r="KL470" s="232"/>
      <c r="KM470" s="232"/>
      <c r="KN470" s="232"/>
      <c r="KO470" s="232"/>
      <c r="KP470" s="232"/>
      <c r="KQ470" s="232"/>
      <c r="KR470" s="232"/>
      <c r="KS470" s="232"/>
      <c r="KT470" s="232"/>
      <c r="KU470" s="232"/>
      <c r="KV470" s="232"/>
      <c r="KW470" s="232"/>
      <c r="KX470" s="232"/>
      <c r="KY470" s="232"/>
      <c r="KZ470" s="232"/>
      <c r="LA470" s="232"/>
      <c r="LB470" s="232"/>
      <c r="LC470" s="232"/>
      <c r="LD470" s="232"/>
      <c r="LE470" s="232"/>
      <c r="LF470" s="232"/>
      <c r="LG470" s="232"/>
      <c r="LH470" s="232"/>
      <c r="LI470" s="232"/>
      <c r="LJ470" s="232"/>
      <c r="LK470" s="232"/>
      <c r="LL470" s="232"/>
      <c r="LM470" s="232"/>
      <c r="LN470" s="232"/>
      <c r="LO470" s="232"/>
      <c r="LP470" s="232"/>
      <c r="LQ470" s="232"/>
      <c r="LR470" s="232"/>
      <c r="LS470" s="232"/>
      <c r="LT470" s="232"/>
      <c r="LU470" s="232"/>
      <c r="LV470" s="232"/>
      <c r="LW470" s="232"/>
      <c r="LX470" s="232"/>
      <c r="LY470" s="232"/>
      <c r="LZ470" s="232"/>
      <c r="MA470" s="232"/>
      <c r="MB470" s="232"/>
      <c r="MC470" s="232"/>
      <c r="MD470" s="232"/>
      <c r="ME470" s="232"/>
      <c r="MF470" s="232"/>
      <c r="MG470" s="232"/>
      <c r="MH470" s="232"/>
      <c r="MI470" s="232"/>
      <c r="MJ470" s="232"/>
      <c r="MK470" s="232"/>
      <c r="ML470" s="232"/>
      <c r="MM470" s="232"/>
      <c r="MN470" s="232"/>
      <c r="MO470" s="232"/>
      <c r="MP470" s="232"/>
      <c r="MQ470" s="232"/>
      <c r="MR470" s="232"/>
      <c r="MS470" s="232"/>
      <c r="MT470" s="232"/>
      <c r="MU470" s="232"/>
      <c r="MV470" s="232"/>
      <c r="MW470" s="232"/>
      <c r="MX470" s="232"/>
      <c r="MY470" s="232"/>
      <c r="MZ470" s="232"/>
      <c r="NA470" s="232"/>
      <c r="NB470" s="232"/>
      <c r="NC470" s="232"/>
      <c r="ND470" s="232"/>
      <c r="NE470" s="232"/>
      <c r="NF470" s="232"/>
      <c r="NG470" s="232"/>
      <c r="NH470" s="232"/>
      <c r="NI470" s="232"/>
      <c r="NJ470" s="232"/>
      <c r="NK470" s="232"/>
      <c r="NL470" s="232"/>
      <c r="NM470" s="232"/>
      <c r="NN470" s="232"/>
      <c r="NO470" s="232"/>
      <c r="NP470" s="232"/>
      <c r="NQ470" s="232"/>
      <c r="NR470" s="232"/>
      <c r="NS470" s="232"/>
      <c r="NT470" s="232"/>
      <c r="NU470" s="232"/>
      <c r="NV470" s="232"/>
      <c r="NW470" s="232"/>
      <c r="NX470" s="232"/>
      <c r="NY470" s="232"/>
      <c r="NZ470" s="232"/>
      <c r="OA470" s="232"/>
      <c r="OB470" s="232"/>
      <c r="OC470" s="232"/>
      <c r="OD470" s="232"/>
      <c r="OE470" s="232"/>
      <c r="OF470" s="232"/>
      <c r="OG470" s="232"/>
      <c r="OH470" s="232"/>
      <c r="OI470" s="232"/>
      <c r="OJ470" s="232"/>
      <c r="OK470" s="232"/>
      <c r="OL470" s="232"/>
      <c r="OM470" s="232"/>
      <c r="ON470" s="232"/>
      <c r="OO470" s="232"/>
      <c r="OP470" s="232"/>
      <c r="OQ470" s="232"/>
      <c r="OR470" s="232"/>
      <c r="OS470" s="232"/>
      <c r="OT470" s="232"/>
      <c r="OU470" s="232"/>
      <c r="OV470" s="232"/>
      <c r="OW470" s="232"/>
      <c r="OX470" s="232"/>
      <c r="OY470" s="232"/>
      <c r="OZ470" s="232"/>
      <c r="PA470" s="232"/>
      <c r="PB470" s="232"/>
      <c r="PC470" s="232"/>
      <c r="PD470" s="232"/>
      <c r="PE470" s="232"/>
      <c r="PF470" s="232"/>
      <c r="PG470" s="232"/>
      <c r="PH470" s="232"/>
      <c r="PI470" s="232"/>
      <c r="PJ470" s="232"/>
      <c r="PK470" s="232"/>
      <c r="PL470" s="232"/>
      <c r="PM470" s="232"/>
      <c r="PN470" s="232"/>
      <c r="PO470" s="232"/>
      <c r="PP470" s="232"/>
      <c r="PQ470" s="232"/>
      <c r="PR470" s="232"/>
      <c r="PS470" s="232"/>
      <c r="PT470" s="232"/>
      <c r="PU470" s="232"/>
      <c r="PV470" s="232"/>
      <c r="PW470" s="232"/>
      <c r="PX470" s="232"/>
      <c r="PY470" s="232"/>
      <c r="PZ470" s="232"/>
      <c r="QA470" s="232"/>
      <c r="QB470" s="232"/>
      <c r="QC470" s="232"/>
      <c r="QD470" s="232"/>
      <c r="QE470" s="232"/>
      <c r="QF470" s="232"/>
      <c r="QG470" s="232"/>
      <c r="QH470" s="232"/>
      <c r="QI470" s="232"/>
      <c r="QJ470" s="232"/>
      <c r="QK470" s="232"/>
      <c r="QL470" s="232"/>
      <c r="QM470" s="232"/>
      <c r="QN470" s="232"/>
      <c r="QO470" s="232"/>
      <c r="QP470" s="232"/>
      <c r="QQ470" s="232"/>
      <c r="QR470" s="232"/>
      <c r="QS470" s="232"/>
      <c r="QT470" s="232"/>
      <c r="QU470" s="232"/>
      <c r="QV470" s="232"/>
      <c r="QW470" s="232"/>
      <c r="QX470" s="232"/>
      <c r="QY470" s="232"/>
      <c r="QZ470" s="232"/>
      <c r="RA470" s="232"/>
      <c r="RB470" s="232"/>
      <c r="RC470" s="232"/>
      <c r="RD470" s="232"/>
      <c r="RE470" s="232"/>
      <c r="RF470" s="232"/>
      <c r="RG470" s="232"/>
      <c r="RH470" s="232"/>
      <c r="RI470" s="232"/>
      <c r="RJ470" s="232"/>
      <c r="RK470" s="232"/>
      <c r="RL470" s="232"/>
      <c r="RM470" s="232"/>
      <c r="RN470" s="232"/>
      <c r="RO470" s="232"/>
      <c r="RP470" s="232"/>
      <c r="RQ470" s="232"/>
      <c r="RR470" s="232"/>
      <c r="RS470" s="232"/>
      <c r="RT470" s="232"/>
      <c r="RU470" s="232"/>
      <c r="RV470" s="232"/>
      <c r="RW470" s="232"/>
      <c r="RX470" s="232"/>
      <c r="RY470" s="232"/>
      <c r="RZ470" s="232"/>
      <c r="SA470" s="232"/>
      <c r="SB470" s="232"/>
      <c r="SC470" s="232"/>
      <c r="SD470" s="232"/>
      <c r="SE470" s="232"/>
      <c r="SF470" s="232"/>
      <c r="SG470" s="232"/>
      <c r="SH470" s="232"/>
      <c r="SI470" s="232"/>
      <c r="SJ470" s="232"/>
      <c r="SK470" s="232"/>
      <c r="SL470" s="232"/>
      <c r="SM470" s="232"/>
      <c r="SN470" s="232"/>
      <c r="SO470" s="232"/>
      <c r="SP470" s="232"/>
      <c r="SQ470" s="232"/>
      <c r="SR470" s="232"/>
      <c r="SS470" s="232"/>
      <c r="ST470" s="232"/>
      <c r="SU470" s="232"/>
      <c r="SV470" s="232"/>
      <c r="SW470" s="232"/>
      <c r="SX470" s="232"/>
      <c r="SY470" s="232"/>
      <c r="SZ470" s="232"/>
      <c r="TA470" s="232"/>
      <c r="TB470" s="232"/>
      <c r="TC470" s="232"/>
      <c r="TD470" s="232"/>
      <c r="TE470" s="232"/>
      <c r="TF470" s="232"/>
      <c r="TG470" s="232"/>
      <c r="TH470" s="232"/>
      <c r="TI470" s="232"/>
      <c r="TJ470" s="232"/>
      <c r="TK470" s="232"/>
      <c r="TL470" s="232"/>
      <c r="TM470" s="232"/>
      <c r="TN470" s="232"/>
      <c r="TO470" s="232"/>
      <c r="TP470" s="232"/>
      <c r="TQ470" s="232"/>
      <c r="TR470" s="232"/>
      <c r="TS470" s="232"/>
      <c r="TT470" s="232"/>
      <c r="TU470" s="232"/>
      <c r="TV470" s="232"/>
      <c r="TW470" s="232"/>
      <c r="TX470" s="232"/>
      <c r="TY470" s="232"/>
      <c r="TZ470" s="232"/>
      <c r="UA470" s="232"/>
      <c r="UB470" s="232"/>
      <c r="UC470" s="232"/>
      <c r="UD470" s="232"/>
      <c r="UE470" s="232"/>
      <c r="UF470" s="232"/>
      <c r="UG470" s="232"/>
      <c r="UH470" s="232"/>
      <c r="UI470" s="232"/>
      <c r="UJ470" s="232"/>
      <c r="UK470" s="232"/>
      <c r="UL470" s="232"/>
      <c r="UM470" s="232"/>
      <c r="UN470" s="232"/>
      <c r="UO470" s="232"/>
      <c r="UP470" s="232"/>
      <c r="UQ470" s="232"/>
      <c r="UR470" s="232"/>
      <c r="US470" s="232"/>
      <c r="UT470" s="232"/>
      <c r="UU470" s="232"/>
      <c r="UV470" s="232"/>
      <c r="UW470" s="232"/>
      <c r="UX470" s="232"/>
      <c r="UY470" s="232"/>
      <c r="UZ470" s="232"/>
      <c r="VA470" s="232"/>
      <c r="VB470" s="232"/>
      <c r="VC470" s="232"/>
      <c r="VD470" s="232"/>
      <c r="VE470" s="232"/>
      <c r="VF470" s="232"/>
      <c r="VG470" s="232"/>
      <c r="VH470" s="232"/>
      <c r="VI470" s="232"/>
      <c r="VJ470" s="232"/>
      <c r="VK470" s="232"/>
      <c r="VL470" s="232"/>
      <c r="VM470" s="232"/>
      <c r="VN470" s="232"/>
      <c r="VO470" s="232"/>
      <c r="VP470" s="232"/>
      <c r="VQ470" s="232"/>
      <c r="VR470" s="232"/>
      <c r="VS470" s="232"/>
      <c r="VT470" s="232"/>
      <c r="VU470" s="232"/>
      <c r="VV470" s="232"/>
      <c r="VW470" s="232"/>
      <c r="VX470" s="232"/>
      <c r="VY470" s="232"/>
      <c r="VZ470" s="232"/>
      <c r="WA470" s="232"/>
      <c r="WB470" s="232"/>
      <c r="WC470" s="232"/>
      <c r="WD470" s="232"/>
      <c r="WE470" s="232"/>
      <c r="WF470" s="232"/>
      <c r="WG470" s="232"/>
      <c r="WH470" s="232"/>
      <c r="WI470" s="232"/>
      <c r="WJ470" s="232"/>
      <c r="WK470" s="232"/>
      <c r="WL470" s="232"/>
      <c r="WM470" s="232"/>
      <c r="WN470" s="232"/>
      <c r="WO470" s="232"/>
      <c r="WP470" s="232"/>
      <c r="WQ470" s="232"/>
      <c r="WR470" s="232"/>
      <c r="WS470" s="232"/>
      <c r="WT470" s="232"/>
      <c r="WU470" s="232"/>
      <c r="WV470" s="232"/>
      <c r="WW470" s="232"/>
      <c r="WX470" s="232"/>
      <c r="WY470" s="232"/>
      <c r="WZ470" s="232"/>
      <c r="XA470" s="232"/>
      <c r="XB470" s="232"/>
      <c r="XC470" s="232"/>
      <c r="XD470" s="232"/>
      <c r="XE470" s="232"/>
      <c r="XF470" s="232"/>
      <c r="XG470" s="232"/>
      <c r="XH470" s="232"/>
      <c r="XI470" s="232"/>
      <c r="XJ470" s="232"/>
      <c r="XK470" s="232"/>
      <c r="XL470" s="232"/>
      <c r="XM470" s="232"/>
      <c r="XN470" s="232"/>
      <c r="XO470" s="232"/>
      <c r="XP470" s="232"/>
      <c r="XQ470" s="232"/>
      <c r="XR470" s="232"/>
      <c r="XS470" s="232"/>
      <c r="XT470" s="232"/>
      <c r="XU470" s="232"/>
      <c r="XV470" s="232"/>
      <c r="XW470" s="232"/>
      <c r="XX470" s="232"/>
      <c r="XY470" s="232"/>
      <c r="XZ470" s="232"/>
      <c r="YA470" s="232"/>
      <c r="YB470" s="232"/>
      <c r="YC470" s="232"/>
      <c r="YD470" s="232"/>
      <c r="YE470" s="232"/>
      <c r="YF470" s="232"/>
      <c r="YG470" s="232"/>
      <c r="YH470" s="232"/>
      <c r="YI470" s="232"/>
      <c r="YJ470" s="232"/>
      <c r="YK470" s="232"/>
      <c r="YL470" s="232"/>
      <c r="YM470" s="232"/>
      <c r="YN470" s="232"/>
      <c r="YO470" s="232"/>
      <c r="YP470" s="232"/>
      <c r="YQ470" s="232"/>
      <c r="YR470" s="232"/>
      <c r="YS470" s="232"/>
      <c r="YT470" s="232"/>
      <c r="YU470" s="232"/>
      <c r="YV470" s="232"/>
      <c r="YW470" s="232"/>
      <c r="YX470" s="232"/>
      <c r="YY470" s="232"/>
      <c r="YZ470" s="232"/>
      <c r="ZA470" s="232"/>
      <c r="ZB470" s="232"/>
      <c r="ZC470" s="232"/>
      <c r="ZD470" s="232"/>
      <c r="ZE470" s="232"/>
      <c r="ZF470" s="232"/>
      <c r="ZG470" s="232"/>
      <c r="ZH470" s="232"/>
      <c r="ZI470" s="232"/>
      <c r="ZJ470" s="232"/>
      <c r="ZK470" s="232"/>
      <c r="ZL470" s="232"/>
      <c r="ZM470" s="232"/>
      <c r="ZN470" s="232"/>
      <c r="ZO470" s="232"/>
      <c r="ZP470" s="232"/>
      <c r="ZQ470" s="232"/>
      <c r="ZR470" s="232"/>
      <c r="ZS470" s="232"/>
      <c r="ZT470" s="232"/>
      <c r="ZU470" s="232"/>
      <c r="ZV470" s="232"/>
      <c r="ZW470" s="232"/>
      <c r="ZX470" s="232"/>
      <c r="ZY470" s="232"/>
      <c r="ZZ470" s="232"/>
      <c r="AAA470" s="232"/>
      <c r="AAB470" s="232"/>
      <c r="AAC470" s="232"/>
      <c r="AAD470" s="232"/>
      <c r="AAE470" s="232"/>
      <c r="AAF470" s="232"/>
      <c r="AAG470" s="232"/>
      <c r="AAH470" s="232"/>
      <c r="AAI470" s="232"/>
      <c r="AAJ470" s="232"/>
      <c r="AAK470" s="232"/>
      <c r="AAL470" s="232"/>
      <c r="AAM470" s="232"/>
      <c r="AAN470" s="232"/>
      <c r="AAO470" s="232"/>
      <c r="AAP470" s="232"/>
      <c r="AAQ470" s="232"/>
      <c r="AAR470" s="232"/>
      <c r="AAS470" s="232"/>
      <c r="AAT470" s="232"/>
      <c r="AAU470" s="232"/>
      <c r="AAV470" s="232"/>
      <c r="AAW470" s="232"/>
      <c r="AAX470" s="232"/>
      <c r="AAY470" s="232"/>
      <c r="AAZ470" s="232"/>
      <c r="ABA470" s="232"/>
      <c r="ABB470" s="232"/>
      <c r="ABC470" s="232"/>
      <c r="ABD470" s="232"/>
      <c r="ABE470" s="232"/>
      <c r="ABF470" s="232"/>
      <c r="ABG470" s="232"/>
      <c r="ABH470" s="232"/>
      <c r="ABI470" s="232"/>
      <c r="ABJ470" s="232"/>
      <c r="ABK470" s="232"/>
      <c r="ABL470" s="232"/>
      <c r="ABM470" s="232"/>
      <c r="ABN470" s="232"/>
      <c r="ABO470" s="232"/>
      <c r="ABP470" s="232"/>
      <c r="ABQ470" s="232"/>
      <c r="ABR470" s="232"/>
      <c r="ABS470" s="232"/>
      <c r="ABT470" s="232"/>
      <c r="ABU470" s="232"/>
      <c r="ABV470" s="232"/>
      <c r="ABW470" s="232"/>
      <c r="ABX470" s="232"/>
      <c r="ABY470" s="232"/>
      <c r="ABZ470" s="232"/>
      <c r="ACA470" s="232"/>
      <c r="ACB470" s="232"/>
      <c r="ACC470" s="232"/>
      <c r="ACD470" s="232"/>
      <c r="ACE470" s="232"/>
      <c r="ACF470" s="232"/>
      <c r="ACG470" s="232"/>
      <c r="ACH470" s="232"/>
      <c r="ACI470" s="232"/>
      <c r="ACJ470" s="232"/>
      <c r="ACK470" s="232"/>
      <c r="ACL470" s="232"/>
      <c r="ACM470" s="232"/>
      <c r="ACN470" s="232"/>
      <c r="ACO470" s="232"/>
      <c r="ACP470" s="232"/>
      <c r="ACQ470" s="232"/>
      <c r="ACR470" s="232"/>
      <c r="ACS470" s="232"/>
      <c r="ACT470" s="232"/>
      <c r="ACU470" s="232"/>
      <c r="ACV470" s="232"/>
      <c r="ACW470" s="232"/>
      <c r="ACX470" s="232"/>
      <c r="ACY470" s="232"/>
      <c r="ACZ470" s="232"/>
      <c r="ADA470" s="232"/>
      <c r="ADB470" s="232"/>
      <c r="ADC470" s="232"/>
      <c r="ADD470" s="232"/>
      <c r="ADE470" s="232"/>
      <c r="ADF470" s="232"/>
      <c r="ADG470" s="232"/>
      <c r="ADH470" s="232"/>
      <c r="ADI470" s="232"/>
      <c r="ADJ470" s="232"/>
      <c r="ADK470" s="232"/>
      <c r="ADL470" s="232"/>
      <c r="ADM470" s="232"/>
      <c r="ADN470" s="232"/>
      <c r="ADO470" s="232"/>
      <c r="ADP470" s="232"/>
      <c r="ADQ470" s="232"/>
      <c r="ADR470" s="232"/>
      <c r="ADS470" s="232"/>
      <c r="ADT470" s="232"/>
      <c r="ADU470" s="232"/>
      <c r="ADV470" s="232"/>
      <c r="ADW470" s="232"/>
      <c r="ADX470" s="232"/>
      <c r="ADY470" s="232"/>
      <c r="ADZ470" s="232"/>
      <c r="AEA470" s="232"/>
      <c r="AEB470" s="232"/>
      <c r="AEC470" s="232"/>
      <c r="AED470" s="232"/>
      <c r="AEE470" s="232"/>
      <c r="AEF470" s="232"/>
      <c r="AEG470" s="232"/>
      <c r="AEH470" s="232"/>
      <c r="AEI470" s="232"/>
      <c r="AEJ470" s="232"/>
      <c r="AEK470" s="232"/>
      <c r="AEL470" s="232"/>
      <c r="AEM470" s="232"/>
      <c r="AEN470" s="232"/>
      <c r="AEO470" s="232"/>
      <c r="AEP470" s="232"/>
      <c r="AEQ470" s="232"/>
      <c r="AER470" s="232"/>
      <c r="AES470" s="232"/>
      <c r="AET470" s="232"/>
      <c r="AEU470" s="232"/>
      <c r="AEV470" s="232"/>
      <c r="AEW470" s="232"/>
      <c r="AEX470" s="232"/>
      <c r="AEY470" s="232"/>
      <c r="AEZ470" s="232"/>
      <c r="AFA470" s="232"/>
      <c r="AFB470" s="232"/>
      <c r="AFC470" s="232"/>
      <c r="AFD470" s="232"/>
      <c r="AFE470" s="232"/>
      <c r="AFF470" s="232"/>
      <c r="AFG470" s="232"/>
      <c r="AFH470" s="232"/>
      <c r="AFI470" s="232"/>
      <c r="AFJ470" s="232"/>
      <c r="AFK470" s="232"/>
      <c r="AFL470" s="232"/>
      <c r="AFM470" s="232"/>
      <c r="AFN470" s="232"/>
      <c r="AFO470" s="232"/>
      <c r="AFP470" s="232"/>
      <c r="AFQ470" s="232"/>
      <c r="AFR470" s="232"/>
      <c r="AFS470" s="232"/>
      <c r="AFT470" s="232"/>
      <c r="AFU470" s="232"/>
      <c r="AFV470" s="232"/>
      <c r="AFW470" s="232"/>
      <c r="AFX470" s="232"/>
      <c r="AFY470" s="232"/>
      <c r="AFZ470" s="232"/>
      <c r="AGA470" s="232"/>
      <c r="AGB470" s="232"/>
      <c r="AGC470" s="232"/>
      <c r="AGD470" s="232"/>
      <c r="AGE470" s="232"/>
      <c r="AGF470" s="232"/>
      <c r="AGG470" s="232"/>
      <c r="AGH470" s="232"/>
      <c r="AGI470" s="232"/>
      <c r="AGJ470" s="232"/>
      <c r="AGK470" s="232"/>
      <c r="AGL470" s="232"/>
      <c r="AGM470" s="232"/>
      <c r="AGN470" s="232"/>
      <c r="AGO470" s="232"/>
      <c r="AGP470" s="232"/>
      <c r="AGQ470" s="232"/>
      <c r="AGR470" s="232"/>
      <c r="AGS470" s="232"/>
      <c r="AGT470" s="232"/>
      <c r="AGU470" s="232"/>
      <c r="AGV470" s="232"/>
      <c r="AGW470" s="232"/>
      <c r="AGX470" s="232"/>
      <c r="AGY470" s="232"/>
      <c r="AGZ470" s="232"/>
      <c r="AHA470" s="232"/>
      <c r="AHB470" s="232"/>
      <c r="AHC470" s="232"/>
      <c r="AHD470" s="232"/>
      <c r="AHE470" s="232"/>
      <c r="AHF470" s="232"/>
      <c r="AHG470" s="232"/>
      <c r="AHH470" s="232"/>
      <c r="AHI470" s="232"/>
      <c r="AHJ470" s="232"/>
      <c r="AHK470" s="232"/>
      <c r="AHL470" s="232"/>
      <c r="AHM470" s="232"/>
      <c r="AHN470" s="232"/>
      <c r="AHO470" s="232"/>
      <c r="AHP470" s="232"/>
      <c r="AHQ470" s="232"/>
      <c r="AHR470" s="232"/>
      <c r="AHS470" s="232"/>
      <c r="AHT470" s="232"/>
      <c r="AHU470" s="232"/>
      <c r="AHV470" s="232"/>
      <c r="AHW470" s="232"/>
      <c r="AHX470" s="232"/>
      <c r="AHY470" s="232"/>
      <c r="AHZ470" s="232"/>
      <c r="AIA470" s="232"/>
      <c r="AIB470" s="232"/>
      <c r="AIC470" s="232"/>
      <c r="AID470" s="232"/>
      <c r="AIE470" s="232"/>
      <c r="AIF470" s="232"/>
      <c r="AIG470" s="232"/>
      <c r="AIH470" s="232"/>
      <c r="AII470" s="232"/>
      <c r="AIJ470" s="232"/>
      <c r="AIK470" s="232"/>
      <c r="AIL470" s="232"/>
      <c r="AIM470" s="232"/>
      <c r="AIN470" s="232"/>
      <c r="AIO470" s="232"/>
      <c r="AIP470" s="232"/>
      <c r="AIQ470" s="232"/>
      <c r="AIR470" s="232"/>
      <c r="AIS470" s="232"/>
      <c r="AIT470" s="232"/>
      <c r="AIU470" s="232"/>
      <c r="AIV470" s="232"/>
      <c r="AIW470" s="232"/>
      <c r="AIX470" s="232"/>
      <c r="AIY470" s="232"/>
      <c r="AIZ470" s="232"/>
      <c r="AJA470" s="232"/>
      <c r="AJB470" s="232"/>
      <c r="AJC470" s="232"/>
      <c r="AJD470" s="232"/>
      <c r="AJE470" s="232"/>
      <c r="AJF470" s="232"/>
      <c r="AJG470" s="232"/>
      <c r="AJH470" s="232"/>
      <c r="AJI470" s="232"/>
      <c r="AJJ470" s="232"/>
      <c r="AJK470" s="232"/>
      <c r="AJL470" s="232"/>
      <c r="AJM470" s="232"/>
      <c r="AJN470" s="232"/>
      <c r="AJO470" s="232"/>
      <c r="AJP470" s="232"/>
      <c r="AJQ470" s="232"/>
      <c r="AJR470" s="232"/>
      <c r="AJS470" s="232"/>
      <c r="AJT470" s="232"/>
      <c r="AJU470" s="232"/>
      <c r="AJV470" s="232"/>
      <c r="AJW470" s="232"/>
      <c r="AJX470" s="232"/>
      <c r="AJY470" s="232"/>
      <c r="AJZ470" s="232"/>
      <c r="AKA470" s="232"/>
      <c r="AKB470" s="232"/>
      <c r="AKC470" s="232"/>
      <c r="AKD470" s="232"/>
      <c r="AKE470" s="232"/>
      <c r="AKF470" s="232"/>
      <c r="AKG470" s="232"/>
      <c r="AKH470" s="232"/>
      <c r="AKI470" s="232"/>
      <c r="AKJ470" s="232"/>
      <c r="AKK470" s="232"/>
      <c r="AKL470" s="232"/>
      <c r="AKM470" s="232"/>
      <c r="AKN470" s="232"/>
      <c r="AKO470" s="232"/>
      <c r="AKP470" s="232"/>
      <c r="AKQ470" s="232"/>
      <c r="AKR470" s="232"/>
      <c r="AKS470" s="232"/>
      <c r="AKT470" s="232"/>
      <c r="AKU470" s="232"/>
      <c r="AKV470" s="232"/>
      <c r="AKW470" s="232"/>
      <c r="AKX470" s="232"/>
      <c r="AKY470" s="232"/>
      <c r="AKZ470" s="232"/>
      <c r="ALA470" s="232"/>
      <c r="ALB470" s="232"/>
      <c r="ALC470" s="232"/>
      <c r="ALD470" s="232"/>
      <c r="ALE470" s="232"/>
      <c r="ALF470" s="232"/>
      <c r="ALG470" s="232"/>
      <c r="ALH470" s="232"/>
      <c r="ALI470" s="232"/>
      <c r="ALJ470" s="232"/>
      <c r="ALK470" s="232"/>
      <c r="ALL470" s="232"/>
      <c r="ALM470" s="232"/>
      <c r="ALN470" s="232"/>
      <c r="ALO470" s="232"/>
      <c r="ALP470" s="232"/>
      <c r="ALQ470" s="232"/>
      <c r="ALR470" s="232"/>
      <c r="ALS470" s="232"/>
      <c r="ALT470" s="232"/>
      <c r="ALU470" s="232"/>
      <c r="ALV470" s="232"/>
      <c r="ALW470" s="232"/>
      <c r="ALX470" s="232"/>
      <c r="ALY470" s="232"/>
      <c r="ALZ470" s="232"/>
      <c r="AMA470" s="232"/>
      <c r="AMB470" s="232"/>
      <c r="AMC470" s="232"/>
      <c r="AMD470" s="232"/>
      <c r="AME470" s="232"/>
      <c r="AMF470" s="232"/>
      <c r="AMG470" s="232"/>
      <c r="AMH470" s="232"/>
      <c r="AMI470" s="232"/>
      <c r="AMJ470" s="232"/>
      <c r="AMK470" s="232"/>
      <c r="AML470" s="232"/>
      <c r="AMM470" s="232"/>
      <c r="AMN470" s="232"/>
      <c r="AMO470" s="232"/>
      <c r="AMP470" s="232"/>
      <c r="AMQ470" s="232"/>
      <c r="AMR470" s="232"/>
      <c r="AMS470" s="232"/>
      <c r="AMT470" s="232"/>
      <c r="AMU470" s="232"/>
      <c r="AMV470" s="232"/>
      <c r="AMW470" s="232"/>
      <c r="AMX470" s="232"/>
      <c r="AMY470" s="232"/>
      <c r="AMZ470" s="232"/>
      <c r="ANA470" s="232"/>
      <c r="ANB470" s="232"/>
      <c r="ANC470" s="232"/>
      <c r="AND470" s="232"/>
      <c r="ANE470" s="232"/>
      <c r="ANF470" s="232"/>
      <c r="ANG470" s="232"/>
      <c r="ANH470" s="232"/>
      <c r="ANI470" s="232"/>
      <c r="ANJ470" s="232"/>
      <c r="ANK470" s="232"/>
      <c r="ANL470" s="232"/>
      <c r="ANM470" s="232"/>
      <c r="ANN470" s="232"/>
      <c r="ANO470" s="232"/>
      <c r="ANP470" s="232"/>
      <c r="ANQ470" s="232"/>
      <c r="ANR470" s="232"/>
      <c r="ANS470" s="232"/>
      <c r="ANT470" s="232"/>
      <c r="ANU470" s="232"/>
      <c r="ANV470" s="232"/>
      <c r="ANW470" s="232"/>
      <c r="ANX470" s="232"/>
      <c r="ANY470" s="232"/>
      <c r="ANZ470" s="232"/>
      <c r="AOA470" s="232"/>
      <c r="AOB470" s="232"/>
      <c r="AOC470" s="232"/>
      <c r="AOD470" s="232"/>
      <c r="AOE470" s="232"/>
      <c r="AOF470" s="232"/>
      <c r="AOG470" s="232"/>
      <c r="AOH470" s="232"/>
      <c r="AOI470" s="232"/>
      <c r="AOJ470" s="232"/>
      <c r="AOK470" s="232"/>
      <c r="AOL470" s="232"/>
      <c r="AOM470" s="232"/>
      <c r="AON470" s="232"/>
      <c r="AOO470" s="232"/>
      <c r="AOP470" s="232"/>
      <c r="AOQ470" s="232"/>
      <c r="AOR470" s="232"/>
      <c r="AOS470" s="232"/>
      <c r="AOT470" s="232"/>
      <c r="AOU470" s="232"/>
      <c r="AOV470" s="232"/>
      <c r="AOW470" s="232"/>
      <c r="AOX470" s="232"/>
      <c r="AOY470" s="232"/>
      <c r="AOZ470" s="232"/>
      <c r="APA470" s="232"/>
      <c r="APB470" s="232"/>
      <c r="APC470" s="232"/>
      <c r="APD470" s="232"/>
      <c r="APE470" s="232"/>
      <c r="APF470" s="232"/>
      <c r="APG470" s="232"/>
      <c r="APH470" s="232"/>
      <c r="API470" s="232"/>
      <c r="APJ470" s="232"/>
      <c r="APK470" s="232"/>
      <c r="APL470" s="232"/>
      <c r="APM470" s="232"/>
      <c r="APN470" s="232"/>
      <c r="APO470" s="232"/>
      <c r="APP470" s="232"/>
      <c r="APQ470" s="232"/>
      <c r="APR470" s="232"/>
      <c r="APS470" s="232"/>
      <c r="APT470" s="232"/>
      <c r="APU470" s="232"/>
      <c r="APV470" s="232"/>
      <c r="APW470" s="232"/>
      <c r="APX470" s="232"/>
      <c r="APY470" s="232"/>
      <c r="APZ470" s="232"/>
      <c r="AQA470" s="232"/>
      <c r="AQB470" s="232"/>
      <c r="AQC470" s="232"/>
      <c r="AQD470" s="232"/>
      <c r="AQE470" s="232"/>
      <c r="AQF470" s="232"/>
      <c r="AQG470" s="232"/>
      <c r="AQH470" s="232"/>
      <c r="AQI470" s="232"/>
      <c r="AQJ470" s="232"/>
      <c r="AQK470" s="232"/>
      <c r="AQL470" s="232"/>
      <c r="AQM470" s="232"/>
      <c r="AQN470" s="232"/>
      <c r="AQO470" s="232"/>
      <c r="AQP470" s="232"/>
      <c r="AQQ470" s="232"/>
      <c r="AQR470" s="232"/>
      <c r="AQS470" s="232"/>
      <c r="AQT470" s="232"/>
      <c r="AQU470" s="232"/>
      <c r="AQV470" s="232"/>
      <c r="AQW470" s="232"/>
      <c r="AQX470" s="232"/>
      <c r="AQY470" s="232"/>
      <c r="AQZ470" s="232"/>
      <c r="ARA470" s="232"/>
      <c r="ARB470" s="232"/>
      <c r="ARC470" s="232"/>
      <c r="ARD470" s="232"/>
      <c r="ARE470" s="232"/>
      <c r="ARF470" s="232"/>
      <c r="ARG470" s="232"/>
      <c r="ARH470" s="232"/>
      <c r="ARI470" s="232"/>
      <c r="ARJ470" s="232"/>
      <c r="ARK470" s="232"/>
      <c r="ARL470" s="232"/>
      <c r="ARM470" s="232"/>
      <c r="ARN470" s="232"/>
      <c r="ARO470" s="232"/>
      <c r="ARP470" s="232"/>
      <c r="ARQ470" s="232"/>
      <c r="ARR470" s="232"/>
      <c r="ARS470" s="232"/>
      <c r="ART470" s="232"/>
      <c r="ARU470" s="232"/>
      <c r="ARV470" s="232"/>
      <c r="ARW470" s="232"/>
      <c r="ARX470" s="232"/>
      <c r="ARY470" s="232"/>
      <c r="ARZ470" s="232"/>
      <c r="ASA470" s="232"/>
      <c r="ASB470" s="232"/>
      <c r="ASC470" s="232"/>
      <c r="ASD470" s="232"/>
      <c r="ASE470" s="232"/>
      <c r="ASF470" s="232"/>
      <c r="ASG470" s="232"/>
      <c r="ASH470" s="232"/>
      <c r="ASI470" s="232"/>
      <c r="ASJ470" s="232"/>
      <c r="ASK470" s="232"/>
      <c r="ASL470" s="232"/>
      <c r="ASM470" s="232"/>
      <c r="ASN470" s="232"/>
      <c r="ASO470" s="232"/>
      <c r="ASP470" s="232"/>
      <c r="ASQ470" s="232"/>
      <c r="ASR470" s="232"/>
      <c r="ASS470" s="232"/>
      <c r="AST470" s="232"/>
      <c r="ASU470" s="232"/>
      <c r="ASV470" s="232"/>
      <c r="ASW470" s="232"/>
      <c r="ASX470" s="232"/>
      <c r="ASY470" s="232"/>
      <c r="ASZ470" s="232"/>
      <c r="ATA470" s="232"/>
      <c r="ATB470" s="232"/>
      <c r="ATC470" s="232"/>
      <c r="ATD470" s="232"/>
      <c r="ATE470" s="232"/>
      <c r="ATF470" s="232"/>
      <c r="ATG470" s="232"/>
      <c r="ATH470" s="232"/>
      <c r="ATI470" s="232"/>
      <c r="ATJ470" s="232"/>
      <c r="ATK470" s="232"/>
      <c r="ATL470" s="232"/>
      <c r="ATM470" s="232"/>
      <c r="ATN470" s="232"/>
      <c r="ATO470" s="232"/>
      <c r="ATP470" s="232"/>
      <c r="ATQ470" s="232"/>
      <c r="ATR470" s="232"/>
      <c r="ATS470" s="232"/>
      <c r="ATT470" s="232"/>
      <c r="ATU470" s="232"/>
      <c r="ATV470" s="232"/>
      <c r="ATW470" s="232"/>
      <c r="ATX470" s="232"/>
      <c r="ATY470" s="232"/>
      <c r="ATZ470" s="232"/>
      <c r="AUA470" s="232"/>
      <c r="AUB470" s="232"/>
      <c r="AUC470" s="232"/>
      <c r="AUD470" s="232"/>
      <c r="AUE470" s="232"/>
      <c r="AUF470" s="232"/>
      <c r="AUG470" s="232"/>
      <c r="AUH470" s="232"/>
      <c r="AUI470" s="232"/>
      <c r="AUJ470" s="232"/>
      <c r="AUK470" s="232"/>
      <c r="AUL470" s="232"/>
      <c r="AUM470" s="232"/>
      <c r="AUN470" s="232"/>
      <c r="AUO470" s="232"/>
      <c r="AUP470" s="232"/>
      <c r="AUQ470" s="232"/>
      <c r="AUR470" s="232"/>
      <c r="AUS470" s="232"/>
      <c r="AUT470" s="232"/>
      <c r="AUU470" s="232"/>
      <c r="AUV470" s="232"/>
      <c r="AUW470" s="232"/>
      <c r="AUX470" s="232"/>
      <c r="AUY470" s="232"/>
      <c r="AUZ470" s="232"/>
      <c r="AVA470" s="232"/>
      <c r="AVB470" s="232"/>
      <c r="AVC470" s="232"/>
      <c r="AVD470" s="232"/>
      <c r="AVE470" s="232"/>
      <c r="AVF470" s="232"/>
      <c r="AVG470" s="232"/>
      <c r="AVH470" s="232"/>
      <c r="AVI470" s="232"/>
      <c r="AVJ470" s="232"/>
      <c r="AVK470" s="232"/>
      <c r="AVL470" s="232"/>
      <c r="AVM470" s="232"/>
      <c r="AVN470" s="232"/>
      <c r="AVO470" s="232"/>
      <c r="AVP470" s="232"/>
      <c r="AVQ470" s="232"/>
      <c r="AVR470" s="232"/>
      <c r="AVS470" s="232"/>
      <c r="AVT470" s="232"/>
      <c r="AVU470" s="232"/>
      <c r="AVV470" s="232"/>
      <c r="AVW470" s="232"/>
      <c r="AVX470" s="232"/>
      <c r="AVY470" s="232"/>
      <c r="AVZ470" s="232"/>
      <c r="AWA470" s="232"/>
      <c r="AWB470" s="232"/>
      <c r="AWC470" s="232"/>
      <c r="AWD470" s="232"/>
      <c r="AWE470" s="232"/>
      <c r="AWF470" s="232"/>
      <c r="AWG470" s="232"/>
      <c r="AWH470" s="232"/>
      <c r="AWI470" s="232"/>
      <c r="AWJ470" s="232"/>
      <c r="AWK470" s="232"/>
      <c r="AWL470" s="232"/>
      <c r="AWM470" s="232"/>
      <c r="AWN470" s="232"/>
      <c r="AWO470" s="232"/>
      <c r="AWP470" s="232"/>
      <c r="AWQ470" s="232"/>
      <c r="AWR470" s="232"/>
      <c r="AWS470" s="232"/>
      <c r="AWT470" s="232"/>
      <c r="AWU470" s="232"/>
      <c r="AWV470" s="232"/>
      <c r="AWW470" s="232"/>
      <c r="AWX470" s="232"/>
      <c r="AWY470" s="232"/>
      <c r="AWZ470" s="232"/>
      <c r="AXA470" s="232"/>
      <c r="AXB470" s="232"/>
      <c r="AXC470" s="232"/>
      <c r="AXD470" s="232"/>
      <c r="AXE470" s="232"/>
      <c r="AXF470" s="232"/>
      <c r="AXG470" s="232"/>
      <c r="AXH470" s="232"/>
      <c r="AXI470" s="232"/>
      <c r="AXJ470" s="232"/>
      <c r="AXK470" s="232"/>
      <c r="AXL470" s="232"/>
      <c r="AXM470" s="232"/>
      <c r="AXN470" s="232"/>
      <c r="AXO470" s="232"/>
      <c r="AXP470" s="232"/>
      <c r="AXQ470" s="232"/>
      <c r="AXR470" s="232"/>
      <c r="AXS470" s="232"/>
      <c r="AXT470" s="232"/>
      <c r="AXU470" s="232"/>
      <c r="AXV470" s="232"/>
      <c r="AXW470" s="232"/>
      <c r="AXX470" s="232"/>
      <c r="AXY470" s="232"/>
      <c r="AXZ470" s="232"/>
      <c r="AYA470" s="232"/>
      <c r="AYB470" s="232"/>
      <c r="AYC470" s="232"/>
      <c r="AYD470" s="232"/>
      <c r="AYE470" s="232"/>
      <c r="AYF470" s="232"/>
      <c r="AYG470" s="232"/>
      <c r="AYH470" s="232"/>
      <c r="AYI470" s="232"/>
      <c r="AYJ470" s="232"/>
      <c r="AYK470" s="232"/>
      <c r="AYL470" s="232"/>
      <c r="AYM470" s="232"/>
      <c r="AYN470" s="232"/>
      <c r="AYO470" s="232"/>
      <c r="AYP470" s="232"/>
      <c r="AYQ470" s="232"/>
      <c r="AYR470" s="232"/>
      <c r="AYS470" s="232"/>
      <c r="AYT470" s="232"/>
      <c r="AYU470" s="232"/>
      <c r="AYV470" s="232"/>
      <c r="AYW470" s="232"/>
      <c r="AYX470" s="232"/>
      <c r="AYY470" s="232"/>
      <c r="AYZ470" s="232"/>
      <c r="AZA470" s="232"/>
      <c r="AZB470" s="232"/>
      <c r="AZC470" s="232"/>
      <c r="AZD470" s="232"/>
      <c r="AZE470" s="232"/>
      <c r="AZF470" s="232"/>
      <c r="AZG470" s="232"/>
      <c r="AZH470" s="232"/>
      <c r="AZI470" s="232"/>
      <c r="AZJ470" s="232"/>
      <c r="AZK470" s="232"/>
      <c r="AZL470" s="232"/>
      <c r="AZM470" s="232"/>
      <c r="AZN470" s="232"/>
      <c r="AZO470" s="232"/>
      <c r="AZP470" s="232"/>
      <c r="AZQ470" s="232"/>
      <c r="AZR470" s="232"/>
      <c r="AZS470" s="232"/>
      <c r="AZT470" s="232"/>
      <c r="AZU470" s="232"/>
      <c r="AZV470" s="232"/>
      <c r="AZW470" s="232"/>
      <c r="AZX470" s="232"/>
      <c r="AZY470" s="232"/>
      <c r="AZZ470" s="232"/>
      <c r="BAA470" s="232"/>
      <c r="BAB470" s="232"/>
      <c r="BAC470" s="232"/>
      <c r="BAD470" s="232"/>
      <c r="BAE470" s="232"/>
      <c r="BAF470" s="232"/>
      <c r="BAG470" s="232"/>
      <c r="BAH470" s="232"/>
      <c r="BAI470" s="232"/>
      <c r="BAJ470" s="232"/>
      <c r="BAK470" s="232"/>
      <c r="BAL470" s="232"/>
      <c r="BAM470" s="232"/>
      <c r="BAN470" s="232"/>
      <c r="BAO470" s="232"/>
      <c r="BAP470" s="232"/>
      <c r="BAQ470" s="232"/>
      <c r="BAR470" s="232"/>
      <c r="BAS470" s="232"/>
      <c r="BAT470" s="232"/>
      <c r="BAU470" s="232"/>
      <c r="BAV470" s="232"/>
      <c r="BAW470" s="232"/>
      <c r="BAX470" s="232"/>
      <c r="BAY470" s="232"/>
      <c r="BAZ470" s="232"/>
      <c r="BBA470" s="232"/>
      <c r="BBB470" s="232"/>
      <c r="BBC470" s="232"/>
      <c r="BBD470" s="232"/>
      <c r="BBE470" s="232"/>
      <c r="BBF470" s="232"/>
      <c r="BBG470" s="232"/>
      <c r="BBH470" s="232"/>
      <c r="BBI470" s="232"/>
      <c r="BBJ470" s="232"/>
      <c r="BBK470" s="232"/>
      <c r="BBL470" s="232"/>
      <c r="BBM470" s="232"/>
      <c r="BBN470" s="232"/>
      <c r="BBO470" s="232"/>
      <c r="BBP470" s="232"/>
      <c r="BBQ470" s="232"/>
      <c r="BBR470" s="232"/>
      <c r="BBS470" s="232"/>
      <c r="BBT470" s="232"/>
      <c r="BBU470" s="232"/>
      <c r="BBV470" s="232"/>
      <c r="BBW470" s="232"/>
      <c r="BBX470" s="232"/>
      <c r="BBY470" s="232"/>
      <c r="BBZ470" s="232"/>
      <c r="BCA470" s="232"/>
      <c r="BCB470" s="232"/>
      <c r="BCC470" s="232"/>
      <c r="BCD470" s="232"/>
      <c r="BCE470" s="232"/>
      <c r="BCF470" s="232"/>
      <c r="BCG470" s="232"/>
      <c r="BCH470" s="232"/>
      <c r="BCI470" s="232"/>
      <c r="BCJ470" s="232"/>
      <c r="BCK470" s="232"/>
      <c r="BCL470" s="232"/>
      <c r="BCM470" s="232"/>
      <c r="BCN470" s="232"/>
      <c r="BCO470" s="232"/>
      <c r="BCP470" s="232"/>
      <c r="BCQ470" s="232"/>
      <c r="BCR470" s="232"/>
      <c r="BCS470" s="232"/>
      <c r="BCT470" s="232"/>
      <c r="BCU470" s="232"/>
      <c r="BCV470" s="232"/>
      <c r="BCW470" s="232"/>
      <c r="BCX470" s="232"/>
      <c r="BCY470" s="232"/>
      <c r="BCZ470" s="232"/>
      <c r="BDA470" s="232"/>
      <c r="BDB470" s="232"/>
      <c r="BDC470" s="232"/>
      <c r="BDD470" s="232"/>
      <c r="BDE470" s="232"/>
      <c r="BDF470" s="232"/>
      <c r="BDG470" s="232"/>
      <c r="BDH470" s="232"/>
      <c r="BDI470" s="232"/>
      <c r="BDJ470" s="232"/>
      <c r="BDK470" s="232"/>
      <c r="BDL470" s="232"/>
      <c r="BDM470" s="232"/>
      <c r="BDN470" s="232"/>
      <c r="BDO470" s="232"/>
      <c r="BDP470" s="232"/>
      <c r="BDQ470" s="232"/>
      <c r="BDR470" s="232"/>
      <c r="BDS470" s="232"/>
      <c r="BDT470" s="232"/>
      <c r="BDU470" s="232"/>
      <c r="BDV470" s="232"/>
      <c r="BDW470" s="232"/>
      <c r="BDX470" s="232"/>
      <c r="BDY470" s="232"/>
      <c r="BDZ470" s="232"/>
      <c r="BEA470" s="232"/>
      <c r="BEB470" s="232"/>
      <c r="BEC470" s="232"/>
      <c r="BED470" s="232"/>
      <c r="BEE470" s="232"/>
      <c r="BEF470" s="232"/>
      <c r="BEG470" s="232"/>
      <c r="BEH470" s="232"/>
      <c r="BEI470" s="232"/>
      <c r="BEJ470" s="232"/>
      <c r="BEK470" s="232"/>
      <c r="BEL470" s="232"/>
      <c r="BEM470" s="232"/>
      <c r="BEN470" s="232"/>
      <c r="BEO470" s="232"/>
      <c r="BEP470" s="232"/>
      <c r="BEQ470" s="232"/>
      <c r="BER470" s="232"/>
      <c r="BES470" s="232"/>
      <c r="BET470" s="232"/>
      <c r="BEU470" s="232"/>
      <c r="BEV470" s="232"/>
      <c r="BEW470" s="232"/>
      <c r="BEX470" s="232"/>
      <c r="BEY470" s="232"/>
      <c r="BEZ470" s="232"/>
      <c r="BFA470" s="232"/>
      <c r="BFB470" s="232"/>
      <c r="BFC470" s="232"/>
      <c r="BFD470" s="232"/>
      <c r="BFE470" s="232"/>
      <c r="BFF470" s="232"/>
      <c r="BFG470" s="232"/>
      <c r="BFH470" s="232"/>
      <c r="BFI470" s="232"/>
      <c r="BFJ470" s="232"/>
      <c r="BFK470" s="232"/>
      <c r="BFL470" s="232"/>
      <c r="BFM470" s="232"/>
      <c r="BFN470" s="232"/>
      <c r="BFO470" s="232"/>
      <c r="BFP470" s="232"/>
      <c r="BFQ470" s="232"/>
      <c r="BFR470" s="232"/>
      <c r="BFS470" s="232"/>
      <c r="BFT470" s="232"/>
      <c r="BFU470" s="232"/>
      <c r="BFV470" s="232"/>
      <c r="BFW470" s="232"/>
      <c r="BFX470" s="232"/>
      <c r="BFY470" s="232"/>
      <c r="BFZ470" s="232"/>
      <c r="BGA470" s="232"/>
      <c r="BGB470" s="232"/>
      <c r="BGC470" s="232"/>
      <c r="BGD470" s="232"/>
      <c r="BGE470" s="232"/>
      <c r="BGF470" s="232"/>
      <c r="BGG470" s="232"/>
      <c r="BGH470" s="232"/>
      <c r="BGI470" s="232"/>
      <c r="BGJ470" s="232"/>
      <c r="BGK470" s="232"/>
      <c r="BGL470" s="232"/>
      <c r="BGM470" s="232"/>
      <c r="BGN470" s="232"/>
      <c r="BGO470" s="232"/>
      <c r="BGP470" s="232"/>
      <c r="BGQ470" s="232"/>
      <c r="BGR470" s="232"/>
      <c r="BGS470" s="232"/>
      <c r="BGT470" s="232"/>
      <c r="BGU470" s="232"/>
      <c r="BGV470" s="232"/>
      <c r="BGW470" s="232"/>
      <c r="BGX470" s="232"/>
      <c r="BGY470" s="232"/>
      <c r="BGZ470" s="232"/>
      <c r="BHA470" s="232"/>
      <c r="BHB470" s="232"/>
      <c r="BHC470" s="232"/>
      <c r="BHD470" s="232"/>
      <c r="BHE470" s="232"/>
      <c r="BHF470" s="232"/>
      <c r="BHG470" s="232"/>
      <c r="BHH470" s="232"/>
      <c r="BHI470" s="232"/>
      <c r="BHJ470" s="232"/>
      <c r="BHK470" s="232"/>
      <c r="BHL470" s="232"/>
      <c r="BHM470" s="232"/>
      <c r="BHN470" s="232"/>
      <c r="BHO470" s="232"/>
      <c r="BHP470" s="232"/>
      <c r="BHQ470" s="232"/>
      <c r="BHR470" s="232"/>
      <c r="BHS470" s="232"/>
      <c r="BHT470" s="232"/>
      <c r="BHU470" s="232"/>
      <c r="BHV470" s="232"/>
      <c r="BHW470" s="232"/>
      <c r="BHX470" s="232"/>
      <c r="BHY470" s="232"/>
      <c r="BHZ470" s="232"/>
      <c r="BIA470" s="232"/>
      <c r="BIB470" s="232"/>
      <c r="BIC470" s="232"/>
      <c r="BID470" s="232"/>
      <c r="BIE470" s="232"/>
      <c r="BIF470" s="232"/>
      <c r="BIG470" s="232"/>
      <c r="BIH470" s="232"/>
      <c r="BII470" s="232"/>
      <c r="BIJ470" s="232"/>
      <c r="BIK470" s="232"/>
      <c r="BIL470" s="232"/>
      <c r="BIM470" s="232"/>
      <c r="BIN470" s="232"/>
      <c r="BIO470" s="232"/>
      <c r="BIP470" s="232"/>
      <c r="BIQ470" s="232"/>
      <c r="BIR470" s="232"/>
      <c r="BIS470" s="232"/>
      <c r="BIT470" s="232"/>
      <c r="BIU470" s="232"/>
      <c r="BIV470" s="232"/>
      <c r="BIW470" s="232"/>
      <c r="BIX470" s="232"/>
      <c r="BIY470" s="232"/>
      <c r="BIZ470" s="232"/>
      <c r="BJA470" s="232"/>
      <c r="BJB470" s="232"/>
      <c r="BJC470" s="232"/>
      <c r="BJD470" s="232"/>
      <c r="BJE470" s="232"/>
      <c r="BJF470" s="232"/>
      <c r="BJG470" s="232"/>
      <c r="BJH470" s="232"/>
      <c r="BJI470" s="232"/>
      <c r="BJJ470" s="232"/>
      <c r="BJK470" s="232"/>
      <c r="BJL470" s="232"/>
      <c r="BJM470" s="232"/>
      <c r="BJN470" s="232"/>
      <c r="BJO470" s="232"/>
      <c r="BJP470" s="232"/>
      <c r="BJQ470" s="232"/>
      <c r="BJR470" s="232"/>
      <c r="BJS470" s="232"/>
      <c r="BJT470" s="232"/>
      <c r="BJU470" s="232"/>
      <c r="BJV470" s="232"/>
      <c r="BJW470" s="232"/>
      <c r="BJX470" s="232"/>
      <c r="BJY470" s="232"/>
      <c r="BJZ470" s="232"/>
      <c r="BKA470" s="232"/>
      <c r="BKB470" s="232"/>
      <c r="BKC470" s="232"/>
      <c r="BKD470" s="232"/>
      <c r="BKE470" s="232"/>
      <c r="BKF470" s="232"/>
      <c r="BKG470" s="232"/>
      <c r="BKH470" s="232"/>
      <c r="BKI470" s="232"/>
      <c r="BKJ470" s="232"/>
      <c r="BKK470" s="232"/>
      <c r="BKL470" s="232"/>
      <c r="BKM470" s="232"/>
      <c r="BKN470" s="232"/>
      <c r="BKO470" s="232"/>
      <c r="BKP470" s="232"/>
      <c r="BKQ470" s="232"/>
      <c r="BKR470" s="232"/>
      <c r="BKS470" s="232"/>
      <c r="BKT470" s="232"/>
      <c r="BKU470" s="232"/>
      <c r="BKV470" s="232"/>
      <c r="BKW470" s="232"/>
      <c r="BKX470" s="232"/>
      <c r="BKY470" s="232"/>
      <c r="BKZ470" s="232"/>
      <c r="BLA470" s="232"/>
      <c r="BLB470" s="232"/>
      <c r="BLC470" s="232"/>
      <c r="BLD470" s="232"/>
      <c r="BLE470" s="232"/>
      <c r="BLF470" s="232"/>
      <c r="BLG470" s="232"/>
      <c r="BLH470" s="232"/>
      <c r="BLI470" s="232"/>
      <c r="BLJ470" s="232"/>
      <c r="BLK470" s="232"/>
      <c r="BLL470" s="232"/>
      <c r="BLM470" s="232"/>
      <c r="BLN470" s="232"/>
      <c r="BLO470" s="232"/>
      <c r="BLP470" s="232"/>
      <c r="BLQ470" s="232"/>
      <c r="BLR470" s="232"/>
      <c r="BLS470" s="232"/>
      <c r="BLT470" s="232"/>
      <c r="BLU470" s="232"/>
      <c r="BLV470" s="232"/>
      <c r="BLW470" s="232"/>
      <c r="BLX470" s="232"/>
      <c r="BLY470" s="232"/>
      <c r="BLZ470" s="232"/>
      <c r="BMA470" s="232"/>
      <c r="BMB470" s="232"/>
      <c r="BMC470" s="232"/>
      <c r="BMD470" s="232"/>
      <c r="BME470" s="232"/>
      <c r="BMF470" s="232"/>
      <c r="BMG470" s="232"/>
      <c r="BMH470" s="232"/>
      <c r="BMI470" s="232"/>
      <c r="BMJ470" s="232"/>
      <c r="BMK470" s="232"/>
      <c r="BML470" s="232"/>
      <c r="BMM470" s="232"/>
      <c r="BMN470" s="232"/>
      <c r="BMO470" s="232"/>
      <c r="BMP470" s="232"/>
      <c r="BMQ470" s="232"/>
      <c r="BMR470" s="232"/>
      <c r="BMS470" s="232"/>
      <c r="BMT470" s="232"/>
      <c r="BMU470" s="232"/>
      <c r="BMV470" s="232"/>
      <c r="BMW470" s="232"/>
      <c r="BMX470" s="232"/>
      <c r="BMY470" s="232"/>
      <c r="BMZ470" s="232"/>
      <c r="BNA470" s="232"/>
      <c r="BNB470" s="232"/>
      <c r="BNC470" s="232"/>
      <c r="BND470" s="232"/>
      <c r="BNE470" s="232"/>
      <c r="BNF470" s="232"/>
      <c r="BNG470" s="232"/>
      <c r="BNH470" s="232"/>
      <c r="BNI470" s="232"/>
      <c r="BNJ470" s="232"/>
      <c r="BNK470" s="232"/>
      <c r="BNL470" s="232"/>
      <c r="BNM470" s="232"/>
      <c r="BNN470" s="232"/>
      <c r="BNO470" s="232"/>
      <c r="BNP470" s="232"/>
      <c r="BNQ470" s="232"/>
      <c r="BNR470" s="232"/>
      <c r="BNS470" s="232"/>
      <c r="BNT470" s="232"/>
      <c r="BNU470" s="232"/>
      <c r="BNV470" s="232"/>
      <c r="BNW470" s="232"/>
      <c r="BNX470" s="232"/>
      <c r="BNY470" s="232"/>
      <c r="BNZ470" s="232"/>
      <c r="BOA470" s="232"/>
      <c r="BOB470" s="232"/>
      <c r="BOC470" s="232"/>
      <c r="BOD470" s="232"/>
      <c r="BOE470" s="232"/>
      <c r="BOF470" s="232"/>
      <c r="BOG470" s="232"/>
      <c r="BOH470" s="232"/>
      <c r="BOI470" s="232"/>
      <c r="BOJ470" s="232"/>
      <c r="BOK470" s="232"/>
      <c r="BOL470" s="232"/>
      <c r="BOM470" s="232"/>
      <c r="BON470" s="232"/>
      <c r="BOO470" s="232"/>
      <c r="BOP470" s="232"/>
      <c r="BOQ470" s="232"/>
      <c r="BOR470" s="232"/>
      <c r="BOS470" s="232"/>
      <c r="BOT470" s="232"/>
      <c r="BOU470" s="232"/>
      <c r="BOV470" s="232"/>
      <c r="BOW470" s="232"/>
      <c r="BOX470" s="232"/>
      <c r="BOY470" s="232"/>
      <c r="BOZ470" s="232"/>
      <c r="BPA470" s="232"/>
      <c r="BPB470" s="232"/>
      <c r="BPC470" s="232"/>
      <c r="BPD470" s="232"/>
      <c r="BPE470" s="232"/>
      <c r="BPF470" s="232"/>
      <c r="BPG470" s="232"/>
      <c r="BPH470" s="232"/>
      <c r="BPI470" s="232"/>
      <c r="BPJ470" s="232"/>
      <c r="BPK470" s="232"/>
      <c r="BPL470" s="232"/>
      <c r="BPM470" s="232"/>
      <c r="BPN470" s="232"/>
      <c r="BPO470" s="232"/>
      <c r="BPP470" s="232"/>
      <c r="BPQ470" s="232"/>
      <c r="BPR470" s="232"/>
      <c r="BPS470" s="232"/>
      <c r="BPT470" s="232"/>
      <c r="BPU470" s="232"/>
      <c r="BPV470" s="232"/>
      <c r="BPW470" s="232"/>
      <c r="BPX470" s="232"/>
      <c r="BPY470" s="232"/>
      <c r="BPZ470" s="232"/>
      <c r="BQA470" s="232"/>
      <c r="BQB470" s="232"/>
      <c r="BQC470" s="232"/>
      <c r="BQD470" s="232"/>
      <c r="BQE470" s="232"/>
      <c r="BQF470" s="232"/>
      <c r="BQG470" s="232"/>
      <c r="BQH470" s="232"/>
      <c r="BQI470" s="232"/>
      <c r="BQJ470" s="232"/>
      <c r="BQK470" s="232"/>
      <c r="BQL470" s="232"/>
      <c r="BQM470" s="232"/>
      <c r="BQN470" s="232"/>
      <c r="BQO470" s="232"/>
      <c r="BQP470" s="232"/>
      <c r="BQQ470" s="232"/>
      <c r="BQR470" s="232"/>
      <c r="BQS470" s="232"/>
      <c r="BQT470" s="232"/>
      <c r="BQU470" s="232"/>
      <c r="BQV470" s="232"/>
      <c r="BQW470" s="232"/>
      <c r="BQX470" s="232"/>
      <c r="BQY470" s="232"/>
      <c r="BQZ470" s="232"/>
      <c r="BRA470" s="232"/>
      <c r="BRB470" s="232"/>
      <c r="BRC470" s="232"/>
      <c r="BRD470" s="232"/>
      <c r="BRE470" s="232"/>
      <c r="BRF470" s="232"/>
      <c r="BRG470" s="232"/>
      <c r="BRH470" s="232"/>
      <c r="BRI470" s="232"/>
      <c r="BRJ470" s="232"/>
      <c r="BRK470" s="232"/>
      <c r="BRL470" s="232"/>
      <c r="BRM470" s="232"/>
      <c r="BRN470" s="232"/>
      <c r="BRO470" s="232"/>
      <c r="BRP470" s="232"/>
      <c r="BRQ470" s="232"/>
      <c r="BRR470" s="232"/>
      <c r="BRS470" s="232"/>
      <c r="BRT470" s="232"/>
      <c r="BRU470" s="232"/>
      <c r="BRV470" s="232"/>
      <c r="BRW470" s="232"/>
      <c r="BRX470" s="232"/>
      <c r="BRY470" s="232"/>
      <c r="BRZ470" s="232"/>
      <c r="BSA470" s="232"/>
      <c r="BSB470" s="232"/>
      <c r="BSC470" s="232"/>
      <c r="BSD470" s="232"/>
      <c r="BSE470" s="232"/>
      <c r="BSF470" s="232"/>
      <c r="BSG470" s="232"/>
      <c r="BSH470" s="232"/>
      <c r="BSI470" s="232"/>
      <c r="BSJ470" s="232"/>
      <c r="BSK470" s="232"/>
      <c r="BSL470" s="232"/>
      <c r="BSM470" s="232"/>
      <c r="BSN470" s="232"/>
      <c r="BSO470" s="232"/>
      <c r="BSP470" s="232"/>
      <c r="BSQ470" s="232"/>
      <c r="BSR470" s="232"/>
      <c r="BSS470" s="232"/>
      <c r="BST470" s="232"/>
      <c r="BSU470" s="232"/>
      <c r="BSV470" s="232"/>
      <c r="BSW470" s="232"/>
      <c r="BSX470" s="232"/>
      <c r="BSY470" s="232"/>
      <c r="BSZ470" s="232"/>
      <c r="BTA470" s="232"/>
      <c r="BTB470" s="232"/>
      <c r="BTC470" s="232"/>
      <c r="BTD470" s="232"/>
      <c r="BTE470" s="232"/>
      <c r="BTF470" s="232"/>
      <c r="BTG470" s="232"/>
      <c r="BTH470" s="232"/>
      <c r="BTI470" s="232"/>
      <c r="BTJ470" s="232"/>
      <c r="BTK470" s="232"/>
      <c r="BTL470" s="232"/>
      <c r="BTM470" s="232"/>
      <c r="BTN470" s="232"/>
      <c r="BTO470" s="232"/>
      <c r="BTP470" s="232"/>
      <c r="BTQ470" s="232"/>
      <c r="BTR470" s="232"/>
      <c r="BTS470" s="232"/>
      <c r="BTT470" s="232"/>
      <c r="BTU470" s="232"/>
      <c r="BTV470" s="232"/>
      <c r="BTW470" s="232"/>
      <c r="BTX470" s="232"/>
      <c r="BTY470" s="232"/>
      <c r="BTZ470" s="232"/>
      <c r="BUA470" s="232"/>
      <c r="BUB470" s="232"/>
      <c r="BUC470" s="232"/>
      <c r="BUD470" s="232"/>
      <c r="BUE470" s="232"/>
      <c r="BUF470" s="232"/>
      <c r="BUG470" s="232"/>
      <c r="BUH470" s="232"/>
      <c r="BUI470" s="232"/>
      <c r="BUJ470" s="232"/>
      <c r="BUK470" s="232"/>
      <c r="BUL470" s="232"/>
      <c r="BUM470" s="232"/>
      <c r="BUN470" s="232"/>
      <c r="BUO470" s="232"/>
      <c r="BUP470" s="232"/>
      <c r="BUQ470" s="232"/>
      <c r="BUR470" s="232"/>
      <c r="BUS470" s="232"/>
      <c r="BUT470" s="232"/>
      <c r="BUU470" s="232"/>
      <c r="BUV470" s="232"/>
      <c r="BUW470" s="232"/>
      <c r="BUX470" s="232"/>
      <c r="BUY470" s="232"/>
      <c r="BUZ470" s="232"/>
      <c r="BVA470" s="232"/>
      <c r="BVB470" s="232"/>
      <c r="BVC470" s="232"/>
      <c r="BVD470" s="232"/>
      <c r="BVE470" s="232"/>
      <c r="BVF470" s="232"/>
      <c r="BVG470" s="232"/>
      <c r="BVH470" s="232"/>
      <c r="BVI470" s="232"/>
      <c r="BVJ470" s="232"/>
      <c r="BVK470" s="232"/>
      <c r="BVL470" s="232"/>
      <c r="BVM470" s="232"/>
      <c r="BVN470" s="232"/>
      <c r="BVO470" s="232"/>
      <c r="BVP470" s="232"/>
      <c r="BVQ470" s="232"/>
      <c r="BVR470" s="232"/>
      <c r="BVS470" s="232"/>
      <c r="BVT470" s="232"/>
      <c r="BVU470" s="232"/>
      <c r="BVV470" s="232"/>
      <c r="BVW470" s="232"/>
      <c r="BVX470" s="232"/>
      <c r="BVY470" s="232"/>
      <c r="BVZ470" s="232"/>
      <c r="BWA470" s="232"/>
      <c r="BWB470" s="232"/>
      <c r="BWC470" s="232"/>
      <c r="BWD470" s="232"/>
      <c r="BWE470" s="232"/>
      <c r="BWF470" s="232"/>
      <c r="BWG470" s="232"/>
      <c r="BWH470" s="232"/>
      <c r="BWI470" s="232"/>
      <c r="BWJ470" s="232"/>
      <c r="BWK470" s="232"/>
      <c r="BWL470" s="232"/>
      <c r="BWM470" s="232"/>
      <c r="BWN470" s="232"/>
      <c r="BWO470" s="232"/>
      <c r="BWP470" s="232"/>
      <c r="BWQ470" s="232"/>
      <c r="BWR470" s="232"/>
      <c r="BWS470" s="232"/>
      <c r="BWT470" s="232"/>
      <c r="BWU470" s="232"/>
      <c r="BWV470" s="232"/>
      <c r="BWW470" s="232"/>
      <c r="BWX470" s="232"/>
      <c r="BWY470" s="232"/>
      <c r="BWZ470" s="232"/>
      <c r="BXA470" s="232"/>
      <c r="BXB470" s="232"/>
      <c r="BXC470" s="232"/>
      <c r="BXD470" s="232"/>
      <c r="BXE470" s="232"/>
      <c r="BXF470" s="232"/>
      <c r="BXG470" s="232"/>
      <c r="BXH470" s="232"/>
      <c r="BXI470" s="232"/>
      <c r="BXJ470" s="232"/>
      <c r="BXK470" s="232"/>
      <c r="BXL470" s="232"/>
      <c r="BXM470" s="232"/>
      <c r="BXN470" s="232"/>
      <c r="BXO470" s="232"/>
      <c r="BXP470" s="232"/>
      <c r="BXQ470" s="232"/>
      <c r="BXR470" s="232"/>
      <c r="BXS470" s="232"/>
      <c r="BXT470" s="232"/>
      <c r="BXU470" s="232"/>
      <c r="BXV470" s="232"/>
      <c r="BXW470" s="232"/>
      <c r="BXX470" s="232"/>
      <c r="BXY470" s="232"/>
      <c r="BXZ470" s="232"/>
      <c r="BYA470" s="232"/>
      <c r="BYB470" s="232"/>
      <c r="BYC470" s="232"/>
      <c r="BYD470" s="232"/>
      <c r="BYE470" s="232"/>
      <c r="BYF470" s="232"/>
      <c r="BYG470" s="232"/>
      <c r="BYH470" s="232"/>
      <c r="BYI470" s="232"/>
      <c r="BYJ470" s="232"/>
      <c r="BYK470" s="232"/>
      <c r="BYL470" s="232"/>
      <c r="BYM470" s="232"/>
      <c r="BYN470" s="232"/>
      <c r="BYO470" s="232"/>
      <c r="BYP470" s="232"/>
      <c r="BYQ470" s="232"/>
      <c r="BYR470" s="232"/>
      <c r="BYS470" s="232"/>
      <c r="BYT470" s="232"/>
      <c r="BYU470" s="232"/>
      <c r="BYV470" s="232"/>
      <c r="BYW470" s="232"/>
      <c r="BYX470" s="232"/>
      <c r="BYY470" s="232"/>
      <c r="BYZ470" s="232"/>
      <c r="BZA470" s="232"/>
      <c r="BZB470" s="232"/>
      <c r="BZC470" s="232"/>
      <c r="BZD470" s="232"/>
      <c r="BZE470" s="232"/>
      <c r="BZF470" s="232"/>
      <c r="BZG470" s="232"/>
      <c r="BZH470" s="232"/>
      <c r="BZI470" s="232"/>
      <c r="BZJ470" s="232"/>
      <c r="BZK470" s="232"/>
      <c r="BZL470" s="232"/>
      <c r="BZM470" s="232"/>
      <c r="BZN470" s="232"/>
      <c r="BZO470" s="232"/>
      <c r="BZP470" s="232"/>
      <c r="BZQ470" s="232"/>
      <c r="BZR470" s="232"/>
      <c r="BZS470" s="232"/>
      <c r="BZT470" s="232"/>
      <c r="BZU470" s="232"/>
      <c r="BZV470" s="232"/>
      <c r="BZW470" s="232"/>
      <c r="BZX470" s="232"/>
      <c r="BZY470" s="232"/>
      <c r="BZZ470" s="232"/>
      <c r="CAA470" s="232"/>
      <c r="CAB470" s="232"/>
      <c r="CAC470" s="232"/>
      <c r="CAD470" s="232"/>
      <c r="CAE470" s="232"/>
      <c r="CAF470" s="232"/>
      <c r="CAG470" s="232"/>
      <c r="CAH470" s="232"/>
      <c r="CAI470" s="232"/>
      <c r="CAJ470" s="232"/>
      <c r="CAK470" s="232"/>
      <c r="CAL470" s="232"/>
      <c r="CAM470" s="232"/>
      <c r="CAN470" s="232"/>
      <c r="CAO470" s="232"/>
      <c r="CAP470" s="232"/>
      <c r="CAQ470" s="232"/>
      <c r="CAR470" s="232"/>
      <c r="CAS470" s="232"/>
      <c r="CAT470" s="232"/>
      <c r="CAU470" s="232"/>
      <c r="CAV470" s="232"/>
      <c r="CAW470" s="232"/>
      <c r="CAX470" s="232"/>
      <c r="CAY470" s="232"/>
      <c r="CAZ470" s="232"/>
      <c r="CBA470" s="232"/>
      <c r="CBB470" s="232"/>
      <c r="CBC470" s="232"/>
      <c r="CBD470" s="232"/>
      <c r="CBE470" s="232"/>
      <c r="CBF470" s="232"/>
      <c r="CBG470" s="232"/>
      <c r="CBH470" s="232"/>
      <c r="CBI470" s="232"/>
      <c r="CBJ470" s="232"/>
      <c r="CBK470" s="232"/>
      <c r="CBL470" s="232"/>
      <c r="CBM470" s="232"/>
      <c r="CBN470" s="232"/>
      <c r="CBO470" s="232"/>
      <c r="CBP470" s="232"/>
      <c r="CBQ470" s="232"/>
      <c r="CBR470" s="232"/>
      <c r="CBS470" s="232"/>
      <c r="CBT470" s="232"/>
      <c r="CBU470" s="232"/>
      <c r="CBV470" s="232"/>
      <c r="CBW470" s="232"/>
      <c r="CBX470" s="232"/>
      <c r="CBY470" s="232"/>
      <c r="CBZ470" s="232"/>
      <c r="CCA470" s="232"/>
      <c r="CCB470" s="232"/>
      <c r="CCC470" s="232"/>
      <c r="CCD470" s="232"/>
      <c r="CCE470" s="232"/>
      <c r="CCF470" s="232"/>
      <c r="CCG470" s="232"/>
      <c r="CCH470" s="232"/>
      <c r="CCI470" s="232"/>
      <c r="CCJ470" s="232"/>
      <c r="CCK470" s="232"/>
      <c r="CCL470" s="232"/>
      <c r="CCM470" s="232"/>
      <c r="CCN470" s="232"/>
      <c r="CCO470" s="232"/>
      <c r="CCP470" s="232"/>
      <c r="CCQ470" s="232"/>
      <c r="CCR470" s="232"/>
      <c r="CCS470" s="232"/>
      <c r="CCT470" s="232"/>
      <c r="CCU470" s="232"/>
      <c r="CCV470" s="232"/>
      <c r="CCW470" s="232"/>
      <c r="CCX470" s="232"/>
      <c r="CCY470" s="232"/>
      <c r="CCZ470" s="232"/>
      <c r="CDA470" s="232"/>
      <c r="CDB470" s="232"/>
      <c r="CDC470" s="232"/>
      <c r="CDD470" s="232"/>
      <c r="CDE470" s="232"/>
      <c r="CDF470" s="232"/>
      <c r="CDG470" s="232"/>
      <c r="CDH470" s="232"/>
      <c r="CDI470" s="232"/>
      <c r="CDJ470" s="232"/>
      <c r="CDK470" s="232"/>
      <c r="CDL470" s="232"/>
      <c r="CDM470" s="232"/>
      <c r="CDN470" s="232"/>
      <c r="CDO470" s="232"/>
      <c r="CDP470" s="232"/>
      <c r="CDQ470" s="232"/>
      <c r="CDR470" s="232"/>
      <c r="CDS470" s="232"/>
      <c r="CDT470" s="232"/>
      <c r="CDU470" s="232"/>
      <c r="CDV470" s="232"/>
      <c r="CDW470" s="232"/>
      <c r="CDX470" s="232"/>
      <c r="CDY470" s="232"/>
      <c r="CDZ470" s="232"/>
      <c r="CEA470" s="232"/>
      <c r="CEB470" s="232"/>
      <c r="CEC470" s="232"/>
      <c r="CED470" s="232"/>
      <c r="CEE470" s="232"/>
      <c r="CEF470" s="232"/>
      <c r="CEG470" s="232"/>
      <c r="CEH470" s="232"/>
      <c r="CEI470" s="232"/>
      <c r="CEJ470" s="232"/>
      <c r="CEK470" s="232"/>
      <c r="CEL470" s="232"/>
      <c r="CEM470" s="232"/>
      <c r="CEN470" s="232"/>
      <c r="CEO470" s="232"/>
      <c r="CEP470" s="232"/>
      <c r="CEQ470" s="232"/>
      <c r="CER470" s="232"/>
      <c r="CES470" s="232"/>
      <c r="CET470" s="232"/>
      <c r="CEU470" s="232"/>
      <c r="CEV470" s="232"/>
      <c r="CEW470" s="232"/>
      <c r="CEX470" s="232"/>
      <c r="CEY470" s="232"/>
      <c r="CEZ470" s="232"/>
      <c r="CFA470" s="232"/>
      <c r="CFB470" s="232"/>
      <c r="CFC470" s="232"/>
      <c r="CFD470" s="232"/>
      <c r="CFE470" s="232"/>
      <c r="CFF470" s="232"/>
      <c r="CFG470" s="232"/>
      <c r="CFH470" s="232"/>
      <c r="CFI470" s="232"/>
      <c r="CFJ470" s="232"/>
      <c r="CFK470" s="232"/>
      <c r="CFL470" s="232"/>
      <c r="CFM470" s="232"/>
      <c r="CFN470" s="232"/>
      <c r="CFO470" s="232"/>
      <c r="CFP470" s="232"/>
      <c r="CFQ470" s="232"/>
      <c r="CFR470" s="232"/>
      <c r="CFS470" s="232"/>
      <c r="CFT470" s="232"/>
      <c r="CFU470" s="232"/>
      <c r="CFV470" s="232"/>
      <c r="CFW470" s="232"/>
      <c r="CFX470" s="232"/>
      <c r="CFY470" s="232"/>
      <c r="CFZ470" s="232"/>
      <c r="CGA470" s="232"/>
      <c r="CGB470" s="232"/>
      <c r="CGC470" s="232"/>
      <c r="CGD470" s="232"/>
      <c r="CGE470" s="232"/>
      <c r="CGF470" s="232"/>
      <c r="CGG470" s="232"/>
      <c r="CGH470" s="232"/>
      <c r="CGI470" s="232"/>
      <c r="CGJ470" s="232"/>
      <c r="CGK470" s="232"/>
      <c r="CGL470" s="232"/>
      <c r="CGM470" s="232"/>
      <c r="CGN470" s="232"/>
      <c r="CGO470" s="232"/>
      <c r="CGP470" s="232"/>
      <c r="CGQ470" s="232"/>
      <c r="CGR470" s="232"/>
      <c r="CGS470" s="232"/>
      <c r="CGT470" s="232"/>
      <c r="CGU470" s="232"/>
      <c r="CGV470" s="232"/>
      <c r="CGW470" s="232"/>
      <c r="CGX470" s="232"/>
      <c r="CGY470" s="232"/>
      <c r="CGZ470" s="232"/>
      <c r="CHA470" s="232"/>
      <c r="CHB470" s="232"/>
      <c r="CHC470" s="232"/>
      <c r="CHD470" s="232"/>
      <c r="CHE470" s="232"/>
      <c r="CHF470" s="232"/>
      <c r="CHG470" s="232"/>
      <c r="CHH470" s="232"/>
      <c r="CHI470" s="232"/>
      <c r="CHJ470" s="232"/>
      <c r="CHK470" s="232"/>
      <c r="CHL470" s="232"/>
      <c r="CHM470" s="232"/>
      <c r="CHN470" s="232"/>
      <c r="CHO470" s="232"/>
      <c r="CHP470" s="232"/>
      <c r="CHQ470" s="232"/>
      <c r="CHR470" s="232"/>
      <c r="CHS470" s="232"/>
      <c r="CHT470" s="232"/>
      <c r="CHU470" s="232"/>
      <c r="CHV470" s="232"/>
      <c r="CHW470" s="232"/>
      <c r="CHX470" s="232"/>
      <c r="CHY470" s="232"/>
      <c r="CHZ470" s="232"/>
      <c r="CIA470" s="232"/>
      <c r="CIB470" s="232"/>
      <c r="CIC470" s="232"/>
      <c r="CID470" s="232"/>
      <c r="CIE470" s="232"/>
      <c r="CIF470" s="232"/>
      <c r="CIG470" s="232"/>
      <c r="CIH470" s="232"/>
      <c r="CII470" s="232"/>
      <c r="CIJ470" s="232"/>
      <c r="CIK470" s="232"/>
      <c r="CIL470" s="232"/>
      <c r="CIM470" s="232"/>
      <c r="CIN470" s="232"/>
      <c r="CIO470" s="232"/>
      <c r="CIP470" s="232"/>
      <c r="CIQ470" s="232"/>
      <c r="CIR470" s="232"/>
      <c r="CIS470" s="232"/>
      <c r="CIT470" s="232"/>
      <c r="CIU470" s="232"/>
      <c r="CIV470" s="232"/>
      <c r="CIW470" s="232"/>
      <c r="CIX470" s="232"/>
      <c r="CIY470" s="232"/>
      <c r="CIZ470" s="232"/>
      <c r="CJA470" s="232"/>
      <c r="CJB470" s="232"/>
      <c r="CJC470" s="232"/>
      <c r="CJD470" s="232"/>
      <c r="CJE470" s="232"/>
      <c r="CJF470" s="232"/>
      <c r="CJG470" s="232"/>
      <c r="CJH470" s="232"/>
      <c r="CJI470" s="232"/>
      <c r="CJJ470" s="232"/>
      <c r="CJK470" s="232"/>
      <c r="CJL470" s="232"/>
      <c r="CJM470" s="232"/>
      <c r="CJN470" s="232"/>
      <c r="CJO470" s="232"/>
      <c r="CJP470" s="232"/>
      <c r="CJQ470" s="232"/>
      <c r="CJR470" s="232"/>
      <c r="CJS470" s="232"/>
      <c r="CJT470" s="232"/>
      <c r="CJU470" s="232"/>
      <c r="CJV470" s="232"/>
      <c r="CJW470" s="232"/>
      <c r="CJX470" s="232"/>
      <c r="CJY470" s="232"/>
      <c r="CJZ470" s="232"/>
      <c r="CKA470" s="232"/>
      <c r="CKB470" s="232"/>
      <c r="CKC470" s="232"/>
      <c r="CKD470" s="232"/>
      <c r="CKE470" s="232"/>
      <c r="CKF470" s="232"/>
      <c r="CKG470" s="232"/>
      <c r="CKH470" s="232"/>
      <c r="CKI470" s="232"/>
      <c r="CKJ470" s="232"/>
      <c r="CKK470" s="232"/>
      <c r="CKL470" s="232"/>
      <c r="CKM470" s="232"/>
      <c r="CKN470" s="232"/>
      <c r="CKO470" s="232"/>
      <c r="CKP470" s="232"/>
      <c r="CKQ470" s="232"/>
      <c r="CKR470" s="232"/>
      <c r="CKS470" s="232"/>
      <c r="CKT470" s="232"/>
      <c r="CKU470" s="232"/>
      <c r="CKV470" s="232"/>
      <c r="CKW470" s="232"/>
      <c r="CKX470" s="232"/>
      <c r="CKY470" s="232"/>
      <c r="CKZ470" s="232"/>
      <c r="CLA470" s="232"/>
      <c r="CLB470" s="232"/>
      <c r="CLC470" s="232"/>
      <c r="CLD470" s="232"/>
      <c r="CLE470" s="232"/>
      <c r="CLF470" s="232"/>
      <c r="CLG470" s="232"/>
      <c r="CLH470" s="232"/>
      <c r="CLI470" s="232"/>
      <c r="CLJ470" s="232"/>
      <c r="CLK470" s="232"/>
      <c r="CLL470" s="232"/>
      <c r="CLM470" s="232"/>
      <c r="CLN470" s="232"/>
      <c r="CLO470" s="232"/>
      <c r="CLP470" s="232"/>
      <c r="CLQ470" s="232"/>
      <c r="CLR470" s="232"/>
      <c r="CLS470" s="232"/>
      <c r="CLT470" s="232"/>
      <c r="CLU470" s="232"/>
      <c r="CLV470" s="232"/>
      <c r="CLW470" s="232"/>
      <c r="CLX470" s="232"/>
      <c r="CLY470" s="232"/>
      <c r="CLZ470" s="232"/>
      <c r="CMA470" s="232"/>
      <c r="CMB470" s="232"/>
      <c r="CMC470" s="232"/>
      <c r="CMD470" s="232"/>
      <c r="CME470" s="232"/>
      <c r="CMF470" s="232"/>
      <c r="CMG470" s="232"/>
      <c r="CMH470" s="232"/>
      <c r="CMI470" s="232"/>
      <c r="CMJ470" s="232"/>
      <c r="CMK470" s="232"/>
      <c r="CML470" s="232"/>
      <c r="CMM470" s="232"/>
      <c r="CMN470" s="232"/>
      <c r="CMO470" s="232"/>
      <c r="CMP470" s="232"/>
      <c r="CMQ470" s="232"/>
      <c r="CMR470" s="232"/>
      <c r="CMS470" s="232"/>
      <c r="CMT470" s="232"/>
      <c r="CMU470" s="232"/>
      <c r="CMV470" s="232"/>
      <c r="CMW470" s="232"/>
      <c r="CMX470" s="232"/>
      <c r="CMY470" s="232"/>
      <c r="CMZ470" s="232"/>
      <c r="CNA470" s="232"/>
      <c r="CNB470" s="232"/>
      <c r="CNC470" s="232"/>
      <c r="CND470" s="232"/>
      <c r="CNE470" s="232"/>
      <c r="CNF470" s="232"/>
      <c r="CNG470" s="232"/>
      <c r="CNH470" s="232"/>
      <c r="CNI470" s="232"/>
      <c r="CNJ470" s="232"/>
      <c r="CNK470" s="232"/>
      <c r="CNL470" s="232"/>
      <c r="CNM470" s="232"/>
      <c r="CNN470" s="232"/>
      <c r="CNO470" s="232"/>
      <c r="CNP470" s="232"/>
      <c r="CNQ470" s="232"/>
      <c r="CNR470" s="232"/>
      <c r="CNS470" s="232"/>
      <c r="CNT470" s="232"/>
      <c r="CNU470" s="232"/>
      <c r="CNV470" s="232"/>
      <c r="CNW470" s="232"/>
      <c r="CNX470" s="232"/>
      <c r="CNY470" s="232"/>
      <c r="CNZ470" s="232"/>
      <c r="COA470" s="232"/>
      <c r="COB470" s="232"/>
      <c r="COC470" s="232"/>
      <c r="COD470" s="232"/>
      <c r="COE470" s="232"/>
      <c r="COF470" s="232"/>
      <c r="COG470" s="232"/>
      <c r="COH470" s="232"/>
      <c r="COI470" s="232"/>
      <c r="COJ470" s="232"/>
      <c r="COK470" s="232"/>
      <c r="COL470" s="232"/>
      <c r="COM470" s="232"/>
      <c r="CON470" s="232"/>
      <c r="COO470" s="232"/>
      <c r="COP470" s="232"/>
      <c r="COQ470" s="232"/>
      <c r="COR470" s="232"/>
      <c r="COS470" s="232"/>
      <c r="COT470" s="232"/>
      <c r="COU470" s="232"/>
      <c r="COV470" s="232"/>
      <c r="COW470" s="232"/>
      <c r="COX470" s="232"/>
      <c r="COY470" s="232"/>
      <c r="COZ470" s="232"/>
      <c r="CPA470" s="232"/>
      <c r="CPB470" s="232"/>
      <c r="CPC470" s="232"/>
      <c r="CPD470" s="232"/>
      <c r="CPE470" s="232"/>
      <c r="CPF470" s="232"/>
      <c r="CPG470" s="232"/>
      <c r="CPH470" s="232"/>
      <c r="CPI470" s="232"/>
      <c r="CPJ470" s="232"/>
      <c r="CPK470" s="232"/>
      <c r="CPL470" s="232"/>
      <c r="CPM470" s="232"/>
      <c r="CPN470" s="232"/>
      <c r="CPO470" s="232"/>
      <c r="CPP470" s="232"/>
      <c r="CPQ470" s="232"/>
      <c r="CPR470" s="232"/>
      <c r="CPS470" s="232"/>
      <c r="CPT470" s="232"/>
      <c r="CPU470" s="232"/>
      <c r="CPV470" s="232"/>
      <c r="CPW470" s="232"/>
      <c r="CPX470" s="232"/>
      <c r="CPY470" s="232"/>
      <c r="CPZ470" s="232"/>
      <c r="CQA470" s="232"/>
      <c r="CQB470" s="232"/>
      <c r="CQC470" s="232"/>
      <c r="CQD470" s="232"/>
      <c r="CQE470" s="232"/>
      <c r="CQF470" s="232"/>
      <c r="CQG470" s="232"/>
      <c r="CQH470" s="232"/>
      <c r="CQI470" s="232"/>
      <c r="CQJ470" s="232"/>
      <c r="CQK470" s="232"/>
      <c r="CQL470" s="232"/>
      <c r="CQM470" s="232"/>
      <c r="CQN470" s="232"/>
      <c r="CQO470" s="232"/>
      <c r="CQP470" s="232"/>
      <c r="CQQ470" s="232"/>
      <c r="CQR470" s="232"/>
      <c r="CQS470" s="232"/>
      <c r="CQT470" s="232"/>
      <c r="CQU470" s="232"/>
      <c r="CQV470" s="232"/>
      <c r="CQW470" s="232"/>
      <c r="CQX470" s="232"/>
      <c r="CQY470" s="232"/>
      <c r="CQZ470" s="232"/>
      <c r="CRA470" s="232"/>
      <c r="CRB470" s="232"/>
      <c r="CRC470" s="232"/>
      <c r="CRD470" s="232"/>
      <c r="CRE470" s="232"/>
      <c r="CRF470" s="232"/>
      <c r="CRG470" s="232"/>
      <c r="CRH470" s="232"/>
      <c r="CRI470" s="232"/>
      <c r="CRJ470" s="232"/>
      <c r="CRK470" s="232"/>
      <c r="CRL470" s="232"/>
      <c r="CRM470" s="232"/>
      <c r="CRN470" s="232"/>
      <c r="CRO470" s="232"/>
      <c r="CRP470" s="232"/>
      <c r="CRQ470" s="232"/>
      <c r="CRR470" s="232"/>
      <c r="CRS470" s="232"/>
      <c r="CRT470" s="232"/>
      <c r="CRU470" s="232"/>
      <c r="CRV470" s="232"/>
      <c r="CRW470" s="232"/>
      <c r="CRX470" s="232"/>
      <c r="CRY470" s="232"/>
      <c r="CRZ470" s="232"/>
      <c r="CSA470" s="232"/>
      <c r="CSB470" s="232"/>
      <c r="CSC470" s="232"/>
      <c r="CSD470" s="232"/>
      <c r="CSE470" s="232"/>
      <c r="CSF470" s="232"/>
      <c r="CSG470" s="232"/>
      <c r="CSH470" s="232"/>
      <c r="CSI470" s="232"/>
      <c r="CSJ470" s="232"/>
      <c r="CSK470" s="232"/>
      <c r="CSL470" s="232"/>
      <c r="CSM470" s="232"/>
      <c r="CSN470" s="232"/>
      <c r="CSO470" s="232"/>
      <c r="CSP470" s="232"/>
      <c r="CSQ470" s="232"/>
      <c r="CSR470" s="232"/>
      <c r="CSS470" s="232"/>
      <c r="CST470" s="232"/>
      <c r="CSU470" s="232"/>
      <c r="CSV470" s="232"/>
      <c r="CSW470" s="232"/>
      <c r="CSX470" s="232"/>
      <c r="CSY470" s="232"/>
      <c r="CSZ470" s="232"/>
      <c r="CTA470" s="232"/>
      <c r="CTB470" s="232"/>
      <c r="CTC470" s="232"/>
      <c r="CTD470" s="232"/>
      <c r="CTE470" s="232"/>
      <c r="CTF470" s="232"/>
      <c r="CTG470" s="232"/>
      <c r="CTH470" s="232"/>
      <c r="CTI470" s="232"/>
      <c r="CTJ470" s="232"/>
      <c r="CTK470" s="232"/>
      <c r="CTL470" s="232"/>
      <c r="CTM470" s="232"/>
      <c r="CTN470" s="232"/>
      <c r="CTO470" s="232"/>
      <c r="CTP470" s="232"/>
      <c r="CTQ470" s="232"/>
      <c r="CTR470" s="232"/>
      <c r="CTS470" s="232"/>
      <c r="CTT470" s="232"/>
      <c r="CTU470" s="232"/>
      <c r="CTV470" s="232"/>
      <c r="CTW470" s="232"/>
      <c r="CTX470" s="232"/>
      <c r="CTY470" s="232"/>
      <c r="CTZ470" s="232"/>
      <c r="CUA470" s="232"/>
      <c r="CUB470" s="232"/>
      <c r="CUC470" s="232"/>
      <c r="CUD470" s="232"/>
      <c r="CUE470" s="232"/>
      <c r="CUF470" s="232"/>
      <c r="CUG470" s="232"/>
      <c r="CUH470" s="232"/>
      <c r="CUI470" s="232"/>
      <c r="CUJ470" s="232"/>
      <c r="CUK470" s="232"/>
      <c r="CUL470" s="232"/>
      <c r="CUM470" s="232"/>
      <c r="CUN470" s="232"/>
      <c r="CUO470" s="232"/>
      <c r="CUP470" s="232"/>
      <c r="CUQ470" s="232"/>
      <c r="CUR470" s="232"/>
      <c r="CUS470" s="232"/>
      <c r="CUT470" s="232"/>
      <c r="CUU470" s="232"/>
      <c r="CUV470" s="232"/>
      <c r="CUW470" s="232"/>
      <c r="CUX470" s="232"/>
      <c r="CUY470" s="232"/>
      <c r="CUZ470" s="232"/>
      <c r="CVA470" s="232"/>
      <c r="CVB470" s="232"/>
      <c r="CVC470" s="232"/>
      <c r="CVD470" s="232"/>
      <c r="CVE470" s="232"/>
      <c r="CVF470" s="232"/>
      <c r="CVG470" s="232"/>
      <c r="CVH470" s="232"/>
      <c r="CVI470" s="232"/>
      <c r="CVJ470" s="232"/>
      <c r="CVK470" s="232"/>
      <c r="CVL470" s="232"/>
      <c r="CVM470" s="232"/>
      <c r="CVN470" s="232"/>
      <c r="CVO470" s="232"/>
      <c r="CVP470" s="232"/>
      <c r="CVQ470" s="232"/>
      <c r="CVR470" s="232"/>
      <c r="CVS470" s="232"/>
      <c r="CVT470" s="232"/>
      <c r="CVU470" s="232"/>
      <c r="CVV470" s="232"/>
      <c r="CVW470" s="232"/>
      <c r="CVX470" s="232"/>
      <c r="CVY470" s="232"/>
      <c r="CVZ470" s="232"/>
      <c r="CWA470" s="232"/>
      <c r="CWB470" s="232"/>
      <c r="CWC470" s="232"/>
      <c r="CWD470" s="232"/>
      <c r="CWE470" s="232"/>
      <c r="CWF470" s="232"/>
      <c r="CWG470" s="232"/>
      <c r="CWH470" s="232"/>
      <c r="CWI470" s="232"/>
      <c r="CWJ470" s="232"/>
      <c r="CWK470" s="232"/>
      <c r="CWL470" s="232"/>
      <c r="CWM470" s="232"/>
      <c r="CWN470" s="232"/>
      <c r="CWO470" s="232"/>
      <c r="CWP470" s="232"/>
      <c r="CWQ470" s="232"/>
      <c r="CWR470" s="232"/>
      <c r="CWS470" s="232"/>
      <c r="CWT470" s="232"/>
      <c r="CWU470" s="232"/>
      <c r="CWV470" s="232"/>
      <c r="CWW470" s="232"/>
      <c r="CWX470" s="232"/>
      <c r="CWY470" s="232"/>
      <c r="CWZ470" s="232"/>
      <c r="CXA470" s="232"/>
      <c r="CXB470" s="232"/>
      <c r="CXC470" s="232"/>
      <c r="CXD470" s="232"/>
      <c r="CXE470" s="232"/>
      <c r="CXF470" s="232"/>
      <c r="CXG470" s="232"/>
      <c r="CXH470" s="232"/>
      <c r="CXI470" s="232"/>
      <c r="CXJ470" s="232"/>
      <c r="CXK470" s="232"/>
      <c r="CXL470" s="232"/>
      <c r="CXM470" s="232"/>
      <c r="CXN470" s="232"/>
      <c r="CXO470" s="232"/>
      <c r="CXP470" s="232"/>
      <c r="CXQ470" s="232"/>
      <c r="CXR470" s="232"/>
      <c r="CXS470" s="232"/>
      <c r="CXT470" s="232"/>
      <c r="CXU470" s="232"/>
      <c r="CXV470" s="232"/>
      <c r="CXW470" s="232"/>
      <c r="CXX470" s="232"/>
      <c r="CXY470" s="232"/>
      <c r="CXZ470" s="232"/>
      <c r="CYA470" s="232"/>
      <c r="CYB470" s="232"/>
      <c r="CYC470" s="232"/>
      <c r="CYD470" s="232"/>
      <c r="CYE470" s="232"/>
      <c r="CYF470" s="232"/>
      <c r="CYG470" s="232"/>
      <c r="CYH470" s="232"/>
      <c r="CYI470" s="232"/>
      <c r="CYJ470" s="232"/>
      <c r="CYK470" s="232"/>
      <c r="CYL470" s="232"/>
      <c r="CYM470" s="232"/>
      <c r="CYN470" s="232"/>
      <c r="CYO470" s="232"/>
      <c r="CYP470" s="232"/>
      <c r="CYQ470" s="232"/>
      <c r="CYR470" s="232"/>
      <c r="CYS470" s="232"/>
      <c r="CYT470" s="232"/>
      <c r="CYU470" s="232"/>
      <c r="CYV470" s="232"/>
      <c r="CYW470" s="232"/>
      <c r="CYX470" s="232"/>
      <c r="CYY470" s="232"/>
      <c r="CYZ470" s="232"/>
      <c r="CZA470" s="232"/>
      <c r="CZB470" s="232"/>
      <c r="CZC470" s="232"/>
      <c r="CZD470" s="232"/>
      <c r="CZE470" s="232"/>
      <c r="CZF470" s="232"/>
      <c r="CZG470" s="232"/>
      <c r="CZH470" s="232"/>
      <c r="CZI470" s="232"/>
      <c r="CZJ470" s="232"/>
      <c r="CZK470" s="232"/>
      <c r="CZL470" s="232"/>
      <c r="CZM470" s="232"/>
      <c r="CZN470" s="232"/>
      <c r="CZO470" s="232"/>
      <c r="CZP470" s="232"/>
      <c r="CZQ470" s="232"/>
      <c r="CZR470" s="232"/>
      <c r="CZS470" s="232"/>
      <c r="CZT470" s="232"/>
      <c r="CZU470" s="232"/>
      <c r="CZV470" s="232"/>
      <c r="CZW470" s="232"/>
      <c r="CZX470" s="232"/>
      <c r="CZY470" s="232"/>
      <c r="CZZ470" s="232"/>
      <c r="DAA470" s="232"/>
      <c r="DAB470" s="232"/>
      <c r="DAC470" s="232"/>
      <c r="DAD470" s="232"/>
      <c r="DAE470" s="232"/>
      <c r="DAF470" s="232"/>
      <c r="DAG470" s="232"/>
      <c r="DAH470" s="232"/>
      <c r="DAI470" s="232"/>
      <c r="DAJ470" s="232"/>
      <c r="DAK470" s="232"/>
      <c r="DAL470" s="232"/>
      <c r="DAM470" s="232"/>
      <c r="DAN470" s="232"/>
      <c r="DAO470" s="232"/>
      <c r="DAP470" s="232"/>
      <c r="DAQ470" s="232"/>
      <c r="DAR470" s="232"/>
      <c r="DAS470" s="232"/>
      <c r="DAT470" s="232"/>
      <c r="DAU470" s="232"/>
      <c r="DAV470" s="232"/>
      <c r="DAW470" s="232"/>
      <c r="DAX470" s="232"/>
      <c r="DAY470" s="232"/>
      <c r="DAZ470" s="232"/>
      <c r="DBA470" s="232"/>
      <c r="DBB470" s="232"/>
      <c r="DBC470" s="232"/>
      <c r="DBD470" s="232"/>
      <c r="DBE470" s="232"/>
      <c r="DBF470" s="232"/>
      <c r="DBG470" s="232"/>
      <c r="DBH470" s="232"/>
      <c r="DBI470" s="232"/>
      <c r="DBJ470" s="232"/>
      <c r="DBK470" s="232"/>
      <c r="DBL470" s="232"/>
      <c r="DBM470" s="232"/>
      <c r="DBN470" s="232"/>
      <c r="DBO470" s="232"/>
      <c r="DBP470" s="232"/>
      <c r="DBQ470" s="232"/>
      <c r="DBR470" s="232"/>
      <c r="DBS470" s="232"/>
      <c r="DBT470" s="232"/>
      <c r="DBU470" s="232"/>
      <c r="DBV470" s="232"/>
      <c r="DBW470" s="232"/>
      <c r="DBX470" s="232"/>
      <c r="DBY470" s="232"/>
      <c r="DBZ470" s="232"/>
      <c r="DCA470" s="232"/>
      <c r="DCB470" s="232"/>
      <c r="DCC470" s="232"/>
      <c r="DCD470" s="232"/>
      <c r="DCE470" s="232"/>
      <c r="DCF470" s="232"/>
      <c r="DCG470" s="232"/>
      <c r="DCH470" s="232"/>
      <c r="DCI470" s="232"/>
      <c r="DCJ470" s="232"/>
      <c r="DCK470" s="232"/>
      <c r="DCL470" s="232"/>
      <c r="DCM470" s="232"/>
      <c r="DCN470" s="232"/>
      <c r="DCO470" s="232"/>
      <c r="DCP470" s="232"/>
      <c r="DCQ470" s="232"/>
      <c r="DCR470" s="232"/>
      <c r="DCS470" s="232"/>
      <c r="DCT470" s="232"/>
      <c r="DCU470" s="232"/>
      <c r="DCV470" s="232"/>
      <c r="DCW470" s="232"/>
      <c r="DCX470" s="232"/>
      <c r="DCY470" s="232"/>
      <c r="DCZ470" s="232"/>
      <c r="DDA470" s="232"/>
      <c r="DDB470" s="232"/>
      <c r="DDC470" s="232"/>
      <c r="DDD470" s="232"/>
      <c r="DDE470" s="232"/>
      <c r="DDF470" s="232"/>
      <c r="DDG470" s="232"/>
      <c r="DDH470" s="232"/>
      <c r="DDI470" s="232"/>
      <c r="DDJ470" s="232"/>
      <c r="DDK470" s="232"/>
      <c r="DDL470" s="232"/>
      <c r="DDM470" s="232"/>
      <c r="DDN470" s="232"/>
      <c r="DDO470" s="232"/>
      <c r="DDP470" s="232"/>
      <c r="DDQ470" s="232"/>
      <c r="DDR470" s="232"/>
      <c r="DDS470" s="232"/>
      <c r="DDT470" s="232"/>
      <c r="DDU470" s="232"/>
      <c r="DDV470" s="232"/>
      <c r="DDW470" s="232"/>
      <c r="DDX470" s="232"/>
      <c r="DDY470" s="232"/>
      <c r="DDZ470" s="232"/>
      <c r="DEA470" s="232"/>
      <c r="DEB470" s="232"/>
      <c r="DEC470" s="232"/>
      <c r="DED470" s="232"/>
      <c r="DEE470" s="232"/>
      <c r="DEF470" s="232"/>
      <c r="DEG470" s="232"/>
      <c r="DEH470" s="232"/>
      <c r="DEI470" s="232"/>
      <c r="DEJ470" s="232"/>
      <c r="DEK470" s="232"/>
      <c r="DEL470" s="232"/>
      <c r="DEM470" s="232"/>
      <c r="DEN470" s="232"/>
      <c r="DEO470" s="232"/>
      <c r="DEP470" s="232"/>
      <c r="DEQ470" s="232"/>
      <c r="DER470" s="232"/>
      <c r="DES470" s="232"/>
      <c r="DET470" s="232"/>
      <c r="DEU470" s="232"/>
      <c r="DEV470" s="232"/>
      <c r="DEW470" s="232"/>
      <c r="DEX470" s="232"/>
      <c r="DEY470" s="232"/>
      <c r="DEZ470" s="232"/>
      <c r="DFA470" s="232"/>
      <c r="DFB470" s="232"/>
      <c r="DFC470" s="232"/>
      <c r="DFD470" s="232"/>
      <c r="DFE470" s="232"/>
      <c r="DFF470" s="232"/>
      <c r="DFG470" s="232"/>
      <c r="DFH470" s="232"/>
      <c r="DFI470" s="232"/>
      <c r="DFJ470" s="232"/>
      <c r="DFK470" s="232"/>
      <c r="DFL470" s="232"/>
      <c r="DFM470" s="232"/>
      <c r="DFN470" s="232"/>
      <c r="DFO470" s="232"/>
      <c r="DFP470" s="232"/>
      <c r="DFQ470" s="232"/>
      <c r="DFR470" s="232"/>
      <c r="DFS470" s="232"/>
      <c r="DFT470" s="232"/>
      <c r="DFU470" s="232"/>
      <c r="DFV470" s="232"/>
      <c r="DFW470" s="232"/>
      <c r="DFX470" s="232"/>
      <c r="DFY470" s="232"/>
      <c r="DFZ470" s="232"/>
      <c r="DGA470" s="232"/>
      <c r="DGB470" s="232"/>
      <c r="DGC470" s="232"/>
      <c r="DGD470" s="232"/>
      <c r="DGE470" s="232"/>
      <c r="DGF470" s="232"/>
      <c r="DGG470" s="232"/>
      <c r="DGH470" s="232"/>
      <c r="DGI470" s="232"/>
      <c r="DGJ470" s="232"/>
      <c r="DGK470" s="232"/>
      <c r="DGL470" s="232"/>
      <c r="DGM470" s="232"/>
      <c r="DGN470" s="232"/>
      <c r="DGO470" s="232"/>
      <c r="DGP470" s="232"/>
      <c r="DGQ470" s="232"/>
      <c r="DGR470" s="232"/>
      <c r="DGS470" s="232"/>
      <c r="DGT470" s="232"/>
      <c r="DGU470" s="232"/>
      <c r="DGV470" s="232"/>
      <c r="DGW470" s="232"/>
      <c r="DGX470" s="232"/>
      <c r="DGY470" s="232"/>
      <c r="DGZ470" s="232"/>
      <c r="DHA470" s="232"/>
      <c r="DHB470" s="232"/>
      <c r="DHC470" s="232"/>
      <c r="DHD470" s="232"/>
      <c r="DHE470" s="232"/>
      <c r="DHF470" s="232"/>
      <c r="DHG470" s="232"/>
      <c r="DHH470" s="232"/>
      <c r="DHI470" s="232"/>
      <c r="DHJ470" s="232"/>
      <c r="DHK470" s="232"/>
      <c r="DHL470" s="232"/>
      <c r="DHM470" s="232"/>
      <c r="DHN470" s="232"/>
      <c r="DHO470" s="232"/>
      <c r="DHP470" s="232"/>
      <c r="DHQ470" s="232"/>
      <c r="DHR470" s="232"/>
      <c r="DHS470" s="232"/>
      <c r="DHT470" s="232"/>
      <c r="DHU470" s="232"/>
      <c r="DHV470" s="232"/>
      <c r="DHW470" s="232"/>
      <c r="DHX470" s="232"/>
      <c r="DHY470" s="232"/>
      <c r="DHZ470" s="232"/>
      <c r="DIA470" s="232"/>
      <c r="DIB470" s="232"/>
      <c r="DIC470" s="232"/>
      <c r="DID470" s="232"/>
      <c r="DIE470" s="232"/>
      <c r="DIF470" s="232"/>
      <c r="DIG470" s="232"/>
      <c r="DIH470" s="232"/>
      <c r="DII470" s="232"/>
      <c r="DIJ470" s="232"/>
      <c r="DIK470" s="232"/>
      <c r="DIL470" s="232"/>
      <c r="DIM470" s="232"/>
      <c r="DIN470" s="232"/>
      <c r="DIO470" s="232"/>
      <c r="DIP470" s="232"/>
      <c r="DIQ470" s="232"/>
      <c r="DIR470" s="232"/>
      <c r="DIS470" s="232"/>
      <c r="DIT470" s="232"/>
      <c r="DIU470" s="232"/>
      <c r="DIV470" s="232"/>
      <c r="DIW470" s="232"/>
      <c r="DIX470" s="232"/>
      <c r="DIY470" s="232"/>
      <c r="DIZ470" s="232"/>
      <c r="DJA470" s="232"/>
      <c r="DJB470" s="232"/>
      <c r="DJC470" s="232"/>
      <c r="DJD470" s="232"/>
      <c r="DJE470" s="232"/>
      <c r="DJF470" s="232"/>
      <c r="DJG470" s="232"/>
      <c r="DJH470" s="232"/>
      <c r="DJI470" s="232"/>
      <c r="DJJ470" s="232"/>
      <c r="DJK470" s="232"/>
      <c r="DJL470" s="232"/>
      <c r="DJM470" s="232"/>
      <c r="DJN470" s="232"/>
      <c r="DJO470" s="232"/>
      <c r="DJP470" s="232"/>
      <c r="DJQ470" s="232"/>
      <c r="DJR470" s="232"/>
      <c r="DJS470" s="232"/>
      <c r="DJT470" s="232"/>
      <c r="DJU470" s="232"/>
      <c r="DJV470" s="232"/>
      <c r="DJW470" s="232"/>
      <c r="DJX470" s="232"/>
      <c r="DJY470" s="232"/>
      <c r="DJZ470" s="232"/>
      <c r="DKA470" s="232"/>
      <c r="DKB470" s="232"/>
      <c r="DKC470" s="232"/>
      <c r="DKD470" s="232"/>
      <c r="DKE470" s="232"/>
      <c r="DKF470" s="232"/>
      <c r="DKG470" s="232"/>
      <c r="DKH470" s="232"/>
      <c r="DKI470" s="232"/>
      <c r="DKJ470" s="232"/>
      <c r="DKK470" s="232"/>
      <c r="DKL470" s="232"/>
      <c r="DKM470" s="232"/>
      <c r="DKN470" s="232"/>
      <c r="DKO470" s="232"/>
      <c r="DKP470" s="232"/>
      <c r="DKQ470" s="232"/>
      <c r="DKR470" s="232"/>
      <c r="DKS470" s="232"/>
      <c r="DKT470" s="232"/>
      <c r="DKU470" s="232"/>
      <c r="DKV470" s="232"/>
      <c r="DKW470" s="232"/>
      <c r="DKX470" s="232"/>
      <c r="DKY470" s="232"/>
      <c r="DKZ470" s="232"/>
      <c r="DLA470" s="232"/>
      <c r="DLB470" s="232"/>
      <c r="DLC470" s="232"/>
      <c r="DLD470" s="232"/>
      <c r="DLE470" s="232"/>
      <c r="DLF470" s="232"/>
      <c r="DLG470" s="232"/>
      <c r="DLH470" s="232"/>
      <c r="DLI470" s="232"/>
      <c r="DLJ470" s="232"/>
      <c r="DLK470" s="232"/>
      <c r="DLL470" s="232"/>
      <c r="DLM470" s="232"/>
      <c r="DLN470" s="232"/>
      <c r="DLO470" s="232"/>
      <c r="DLP470" s="232"/>
      <c r="DLQ470" s="232"/>
      <c r="DLR470" s="232"/>
      <c r="DLS470" s="232"/>
      <c r="DLT470" s="232"/>
      <c r="DLU470" s="232"/>
      <c r="DLV470" s="232"/>
      <c r="DLW470" s="232"/>
      <c r="DLX470" s="232"/>
      <c r="DLY470" s="232"/>
      <c r="DLZ470" s="232"/>
      <c r="DMA470" s="232"/>
      <c r="DMB470" s="232"/>
      <c r="DMC470" s="232"/>
      <c r="DMD470" s="232"/>
      <c r="DME470" s="232"/>
      <c r="DMF470" s="232"/>
      <c r="DMG470" s="232"/>
      <c r="DMH470" s="232"/>
      <c r="DMI470" s="232"/>
      <c r="DMJ470" s="232"/>
      <c r="DMK470" s="232"/>
      <c r="DML470" s="232"/>
      <c r="DMM470" s="232"/>
      <c r="DMN470" s="232"/>
      <c r="DMO470" s="232"/>
      <c r="DMP470" s="232"/>
      <c r="DMQ470" s="232"/>
      <c r="DMR470" s="232"/>
      <c r="DMS470" s="232"/>
      <c r="DMT470" s="232"/>
      <c r="DMU470" s="232"/>
      <c r="DMV470" s="232"/>
      <c r="DMW470" s="232"/>
      <c r="DMX470" s="232"/>
      <c r="DMY470" s="232"/>
      <c r="DMZ470" s="232"/>
      <c r="DNA470" s="232"/>
      <c r="DNB470" s="232"/>
      <c r="DNC470" s="232"/>
      <c r="DND470" s="232"/>
      <c r="DNE470" s="232"/>
      <c r="DNF470" s="232"/>
      <c r="DNG470" s="232"/>
      <c r="DNH470" s="232"/>
      <c r="DNI470" s="232"/>
      <c r="DNJ470" s="232"/>
      <c r="DNK470" s="232"/>
      <c r="DNL470" s="232"/>
      <c r="DNM470" s="232"/>
      <c r="DNN470" s="232"/>
      <c r="DNO470" s="232"/>
      <c r="DNP470" s="232"/>
      <c r="DNQ470" s="232"/>
      <c r="DNR470" s="232"/>
      <c r="DNS470" s="232"/>
      <c r="DNT470" s="232"/>
      <c r="DNU470" s="232"/>
      <c r="DNV470" s="232"/>
      <c r="DNW470" s="232"/>
      <c r="DNX470" s="232"/>
      <c r="DNY470" s="232"/>
      <c r="DNZ470" s="232"/>
      <c r="DOA470" s="232"/>
      <c r="DOB470" s="232"/>
      <c r="DOC470" s="232"/>
      <c r="DOD470" s="232"/>
      <c r="DOE470" s="232"/>
      <c r="DOF470" s="232"/>
      <c r="DOG470" s="232"/>
      <c r="DOH470" s="232"/>
      <c r="DOI470" s="232"/>
      <c r="DOJ470" s="232"/>
      <c r="DOK470" s="232"/>
      <c r="DOL470" s="232"/>
      <c r="DOM470" s="232"/>
      <c r="DON470" s="232"/>
      <c r="DOO470" s="232"/>
      <c r="DOP470" s="232"/>
      <c r="DOQ470" s="232"/>
      <c r="DOR470" s="232"/>
      <c r="DOS470" s="232"/>
      <c r="DOT470" s="232"/>
      <c r="DOU470" s="232"/>
      <c r="DOV470" s="232"/>
      <c r="DOW470" s="232"/>
      <c r="DOX470" s="232"/>
      <c r="DOY470" s="232"/>
      <c r="DOZ470" s="232"/>
      <c r="DPA470" s="232"/>
      <c r="DPB470" s="232"/>
      <c r="DPC470" s="232"/>
      <c r="DPD470" s="232"/>
      <c r="DPE470" s="232"/>
      <c r="DPF470" s="232"/>
      <c r="DPG470" s="232"/>
      <c r="DPH470" s="232"/>
      <c r="DPI470" s="232"/>
      <c r="DPJ470" s="232"/>
      <c r="DPK470" s="232"/>
      <c r="DPL470" s="232"/>
      <c r="DPM470" s="232"/>
      <c r="DPN470" s="232"/>
      <c r="DPO470" s="232"/>
      <c r="DPP470" s="232"/>
      <c r="DPQ470" s="232"/>
      <c r="DPR470" s="232"/>
      <c r="DPS470" s="232"/>
      <c r="DPT470" s="232"/>
      <c r="DPU470" s="232"/>
      <c r="DPV470" s="232"/>
      <c r="DPW470" s="232"/>
      <c r="DPX470" s="232"/>
      <c r="DPY470" s="232"/>
      <c r="DPZ470" s="232"/>
      <c r="DQA470" s="232"/>
      <c r="DQB470" s="232"/>
      <c r="DQC470" s="232"/>
      <c r="DQD470" s="232"/>
      <c r="DQE470" s="232"/>
      <c r="DQF470" s="232"/>
      <c r="DQG470" s="232"/>
      <c r="DQH470" s="232"/>
      <c r="DQI470" s="232"/>
      <c r="DQJ470" s="232"/>
      <c r="DQK470" s="232"/>
      <c r="DQL470" s="232"/>
      <c r="DQM470" s="232"/>
      <c r="DQN470" s="232"/>
      <c r="DQO470" s="232"/>
      <c r="DQP470" s="232"/>
      <c r="DQQ470" s="232"/>
      <c r="DQR470" s="232"/>
      <c r="DQS470" s="232"/>
      <c r="DQT470" s="232"/>
      <c r="DQU470" s="232"/>
      <c r="DQV470" s="232"/>
      <c r="DQW470" s="232"/>
      <c r="DQX470" s="232"/>
      <c r="DQY470" s="232"/>
      <c r="DQZ470" s="232"/>
      <c r="DRA470" s="232"/>
      <c r="DRB470" s="232"/>
      <c r="DRC470" s="232"/>
      <c r="DRD470" s="232"/>
      <c r="DRE470" s="232"/>
      <c r="DRF470" s="232"/>
      <c r="DRG470" s="232"/>
      <c r="DRH470" s="232"/>
      <c r="DRI470" s="232"/>
      <c r="DRJ470" s="232"/>
      <c r="DRK470" s="232"/>
      <c r="DRL470" s="232"/>
      <c r="DRM470" s="232"/>
      <c r="DRN470" s="232"/>
      <c r="DRO470" s="232"/>
      <c r="DRP470" s="232"/>
      <c r="DRQ470" s="232"/>
      <c r="DRR470" s="232"/>
      <c r="DRS470" s="232"/>
      <c r="DRT470" s="232"/>
      <c r="DRU470" s="232"/>
      <c r="DRV470" s="232"/>
      <c r="DRW470" s="232"/>
      <c r="DRX470" s="232"/>
      <c r="DRY470" s="232"/>
      <c r="DRZ470" s="232"/>
      <c r="DSA470" s="232"/>
      <c r="DSB470" s="232"/>
      <c r="DSC470" s="232"/>
      <c r="DSD470" s="232"/>
      <c r="DSE470" s="232"/>
      <c r="DSF470" s="232"/>
      <c r="DSG470" s="232"/>
      <c r="DSH470" s="232"/>
      <c r="DSI470" s="232"/>
      <c r="DSJ470" s="232"/>
      <c r="DSK470" s="232"/>
      <c r="DSL470" s="232"/>
      <c r="DSM470" s="232"/>
      <c r="DSN470" s="232"/>
      <c r="DSO470" s="232"/>
      <c r="DSP470" s="232"/>
      <c r="DSQ470" s="232"/>
      <c r="DSR470" s="232"/>
      <c r="DSS470" s="232"/>
      <c r="DST470" s="232"/>
      <c r="DSU470" s="232"/>
      <c r="DSV470" s="232"/>
      <c r="DSW470" s="232"/>
      <c r="DSX470" s="232"/>
      <c r="DSY470" s="232"/>
      <c r="DSZ470" s="232"/>
      <c r="DTA470" s="232"/>
      <c r="DTB470" s="232"/>
      <c r="DTC470" s="232"/>
      <c r="DTD470" s="232"/>
      <c r="DTE470" s="232"/>
      <c r="DTF470" s="232"/>
      <c r="DTG470" s="232"/>
      <c r="DTH470" s="232"/>
      <c r="DTI470" s="232"/>
      <c r="DTJ470" s="232"/>
      <c r="DTK470" s="232"/>
      <c r="DTL470" s="232"/>
      <c r="DTM470" s="232"/>
      <c r="DTN470" s="232"/>
      <c r="DTO470" s="232"/>
      <c r="DTP470" s="232"/>
      <c r="DTQ470" s="232"/>
      <c r="DTR470" s="232"/>
      <c r="DTS470" s="232"/>
      <c r="DTT470" s="232"/>
      <c r="DTU470" s="232"/>
      <c r="DTV470" s="232"/>
      <c r="DTW470" s="232"/>
      <c r="DTX470" s="232"/>
      <c r="DTY470" s="232"/>
      <c r="DTZ470" s="232"/>
      <c r="DUA470" s="232"/>
      <c r="DUB470" s="232"/>
      <c r="DUC470" s="232"/>
      <c r="DUD470" s="232"/>
      <c r="DUE470" s="232"/>
      <c r="DUF470" s="232"/>
      <c r="DUG470" s="232"/>
      <c r="DUH470" s="232"/>
      <c r="DUI470" s="232"/>
      <c r="DUJ470" s="232"/>
      <c r="DUK470" s="232"/>
      <c r="DUL470" s="232"/>
      <c r="DUM470" s="232"/>
      <c r="DUN470" s="232"/>
      <c r="DUO470" s="232"/>
      <c r="DUP470" s="232"/>
      <c r="DUQ470" s="232"/>
      <c r="DUR470" s="232"/>
      <c r="DUS470" s="232"/>
      <c r="DUT470" s="232"/>
      <c r="DUU470" s="232"/>
      <c r="DUV470" s="232"/>
      <c r="DUW470" s="232"/>
      <c r="DUX470" s="232"/>
      <c r="DUY470" s="232"/>
      <c r="DUZ470" s="232"/>
      <c r="DVA470" s="232"/>
      <c r="DVB470" s="232"/>
      <c r="DVC470" s="232"/>
      <c r="DVD470" s="232"/>
      <c r="DVE470" s="232"/>
      <c r="DVF470" s="232"/>
      <c r="DVG470" s="232"/>
      <c r="DVH470" s="232"/>
      <c r="DVI470" s="232"/>
      <c r="DVJ470" s="232"/>
      <c r="DVK470" s="232"/>
      <c r="DVL470" s="232"/>
      <c r="DVM470" s="232"/>
      <c r="DVN470" s="232"/>
      <c r="DVO470" s="232"/>
      <c r="DVP470" s="232"/>
      <c r="DVQ470" s="232"/>
      <c r="DVR470" s="232"/>
      <c r="DVS470" s="232"/>
      <c r="DVT470" s="232"/>
      <c r="DVU470" s="232"/>
      <c r="DVV470" s="232"/>
      <c r="DVW470" s="232"/>
      <c r="DVX470" s="232"/>
      <c r="DVY470" s="232"/>
      <c r="DVZ470" s="232"/>
      <c r="DWA470" s="232"/>
      <c r="DWB470" s="232"/>
      <c r="DWC470" s="232"/>
      <c r="DWD470" s="232"/>
      <c r="DWE470" s="232"/>
      <c r="DWF470" s="232"/>
      <c r="DWG470" s="232"/>
      <c r="DWH470" s="232"/>
      <c r="DWI470" s="232"/>
      <c r="DWJ470" s="232"/>
      <c r="DWK470" s="232"/>
      <c r="DWL470" s="232"/>
      <c r="DWM470" s="232"/>
      <c r="DWN470" s="232"/>
      <c r="DWO470" s="232"/>
      <c r="DWP470" s="232"/>
      <c r="DWQ470" s="232"/>
      <c r="DWR470" s="232"/>
      <c r="DWS470" s="232"/>
      <c r="DWT470" s="232"/>
      <c r="DWU470" s="232"/>
      <c r="DWV470" s="232"/>
      <c r="DWW470" s="232"/>
      <c r="DWX470" s="232"/>
      <c r="DWY470" s="232"/>
      <c r="DWZ470" s="232"/>
      <c r="DXA470" s="232"/>
      <c r="DXB470" s="232"/>
      <c r="DXC470" s="232"/>
      <c r="DXD470" s="232"/>
      <c r="DXE470" s="232"/>
      <c r="DXF470" s="232"/>
      <c r="DXG470" s="232"/>
      <c r="DXH470" s="232"/>
      <c r="DXI470" s="232"/>
      <c r="DXJ470" s="232"/>
      <c r="DXK470" s="232"/>
      <c r="DXL470" s="232"/>
      <c r="DXM470" s="232"/>
      <c r="DXN470" s="232"/>
      <c r="DXO470" s="232"/>
      <c r="DXP470" s="232"/>
      <c r="DXQ470" s="232"/>
      <c r="DXR470" s="232"/>
      <c r="DXS470" s="232"/>
      <c r="DXT470" s="232"/>
      <c r="DXU470" s="232"/>
      <c r="DXV470" s="232"/>
      <c r="DXW470" s="232"/>
      <c r="DXX470" s="232"/>
      <c r="DXY470" s="232"/>
      <c r="DXZ470" s="232"/>
      <c r="DYA470" s="232"/>
      <c r="DYB470" s="232"/>
      <c r="DYC470" s="232"/>
      <c r="DYD470" s="232"/>
      <c r="DYE470" s="232"/>
      <c r="DYF470" s="232"/>
      <c r="DYG470" s="232"/>
      <c r="DYH470" s="232"/>
      <c r="DYI470" s="232"/>
      <c r="DYJ470" s="232"/>
      <c r="DYK470" s="232"/>
      <c r="DYL470" s="232"/>
      <c r="DYM470" s="232"/>
      <c r="DYN470" s="232"/>
      <c r="DYO470" s="232"/>
      <c r="DYP470" s="232"/>
      <c r="DYQ470" s="232"/>
      <c r="DYR470" s="232"/>
      <c r="DYS470" s="232"/>
      <c r="DYT470" s="232"/>
      <c r="DYU470" s="232"/>
      <c r="DYV470" s="232"/>
      <c r="DYW470" s="232"/>
      <c r="DYX470" s="232"/>
      <c r="DYY470" s="232"/>
      <c r="DYZ470" s="232"/>
      <c r="DZA470" s="232"/>
      <c r="DZB470" s="232"/>
      <c r="DZC470" s="232"/>
      <c r="DZD470" s="232"/>
      <c r="DZE470" s="232"/>
      <c r="DZF470" s="232"/>
      <c r="DZG470" s="232"/>
      <c r="DZH470" s="232"/>
      <c r="DZI470" s="232"/>
      <c r="DZJ470" s="232"/>
      <c r="DZK470" s="232"/>
      <c r="DZL470" s="232"/>
      <c r="DZM470" s="232"/>
      <c r="DZN470" s="232"/>
      <c r="DZO470" s="232"/>
      <c r="DZP470" s="232"/>
      <c r="DZQ470" s="232"/>
      <c r="DZR470" s="232"/>
      <c r="DZS470" s="232"/>
      <c r="DZT470" s="232"/>
      <c r="DZU470" s="232"/>
      <c r="DZV470" s="232"/>
      <c r="DZW470" s="232"/>
      <c r="DZX470" s="232"/>
      <c r="DZY470" s="232"/>
      <c r="DZZ470" s="232"/>
      <c r="EAA470" s="232"/>
      <c r="EAB470" s="232"/>
      <c r="EAC470" s="232"/>
      <c r="EAD470" s="232"/>
      <c r="EAE470" s="232"/>
      <c r="EAF470" s="232"/>
      <c r="EAG470" s="232"/>
      <c r="EAH470" s="232"/>
      <c r="EAI470" s="232"/>
      <c r="EAJ470" s="232"/>
      <c r="EAK470" s="232"/>
      <c r="EAL470" s="232"/>
      <c r="EAM470" s="232"/>
      <c r="EAN470" s="232"/>
      <c r="EAO470" s="232"/>
      <c r="EAP470" s="232"/>
      <c r="EAQ470" s="232"/>
      <c r="EAR470" s="232"/>
      <c r="EAS470" s="232"/>
      <c r="EAT470" s="232"/>
      <c r="EAU470" s="232"/>
      <c r="EAV470" s="232"/>
      <c r="EAW470" s="232"/>
      <c r="EAX470" s="232"/>
      <c r="EAY470" s="232"/>
      <c r="EAZ470" s="232"/>
      <c r="EBA470" s="232"/>
      <c r="EBB470" s="232"/>
      <c r="EBC470" s="232"/>
      <c r="EBD470" s="232"/>
      <c r="EBE470" s="232"/>
      <c r="EBF470" s="232"/>
      <c r="EBG470" s="232"/>
      <c r="EBH470" s="232"/>
      <c r="EBI470" s="232"/>
      <c r="EBJ470" s="232"/>
      <c r="EBK470" s="232"/>
      <c r="EBL470" s="232"/>
      <c r="EBM470" s="232"/>
      <c r="EBN470" s="232"/>
      <c r="EBO470" s="232"/>
      <c r="EBP470" s="232"/>
      <c r="EBQ470" s="232"/>
      <c r="EBR470" s="232"/>
      <c r="EBS470" s="232"/>
      <c r="EBT470" s="232"/>
      <c r="EBU470" s="232"/>
      <c r="EBV470" s="232"/>
      <c r="EBW470" s="232"/>
      <c r="EBX470" s="232"/>
      <c r="EBY470" s="232"/>
      <c r="EBZ470" s="232"/>
      <c r="ECA470" s="232"/>
      <c r="ECB470" s="232"/>
      <c r="ECC470" s="232"/>
      <c r="ECD470" s="232"/>
      <c r="ECE470" s="232"/>
      <c r="ECF470" s="232"/>
      <c r="ECG470" s="232"/>
      <c r="ECH470" s="232"/>
      <c r="ECI470" s="232"/>
      <c r="ECJ470" s="232"/>
      <c r="ECK470" s="232"/>
      <c r="ECL470" s="232"/>
      <c r="ECM470" s="232"/>
      <c r="ECN470" s="232"/>
      <c r="ECO470" s="232"/>
      <c r="ECP470" s="232"/>
      <c r="ECQ470" s="232"/>
      <c r="ECR470" s="232"/>
      <c r="ECS470" s="232"/>
      <c r="ECT470" s="232"/>
      <c r="ECU470" s="232"/>
      <c r="ECV470" s="232"/>
      <c r="ECW470" s="232"/>
      <c r="ECX470" s="232"/>
      <c r="ECY470" s="232"/>
      <c r="ECZ470" s="232"/>
      <c r="EDA470" s="232"/>
      <c r="EDB470" s="232"/>
      <c r="EDC470" s="232"/>
      <c r="EDD470" s="232"/>
      <c r="EDE470" s="232"/>
      <c r="EDF470" s="232"/>
      <c r="EDG470" s="232"/>
      <c r="EDH470" s="232"/>
      <c r="EDI470" s="232"/>
      <c r="EDJ470" s="232"/>
      <c r="EDK470" s="232"/>
      <c r="EDL470" s="232"/>
      <c r="EDM470" s="232"/>
      <c r="EDN470" s="232"/>
      <c r="EDO470" s="232"/>
      <c r="EDP470" s="232"/>
      <c r="EDQ470" s="232"/>
      <c r="EDR470" s="232"/>
      <c r="EDS470" s="232"/>
      <c r="EDT470" s="232"/>
      <c r="EDU470" s="232"/>
      <c r="EDV470" s="232"/>
      <c r="EDW470" s="232"/>
      <c r="EDX470" s="232"/>
      <c r="EDY470" s="232"/>
      <c r="EDZ470" s="232"/>
      <c r="EEA470" s="232"/>
      <c r="EEB470" s="232"/>
      <c r="EEC470" s="232"/>
      <c r="EED470" s="232"/>
      <c r="EEE470" s="232"/>
      <c r="EEF470" s="232"/>
      <c r="EEG470" s="232"/>
      <c r="EEH470" s="232"/>
      <c r="EEI470" s="232"/>
      <c r="EEJ470" s="232"/>
      <c r="EEK470" s="232"/>
      <c r="EEL470" s="232"/>
      <c r="EEM470" s="232"/>
      <c r="EEN470" s="232"/>
      <c r="EEO470" s="232"/>
      <c r="EEP470" s="232"/>
      <c r="EEQ470" s="232"/>
      <c r="EER470" s="232"/>
      <c r="EES470" s="232"/>
      <c r="EET470" s="232"/>
      <c r="EEU470" s="232"/>
      <c r="EEV470" s="232"/>
      <c r="EEW470" s="232"/>
      <c r="EEX470" s="232"/>
      <c r="EEY470" s="232"/>
      <c r="EEZ470" s="232"/>
      <c r="EFA470" s="232"/>
      <c r="EFB470" s="232"/>
      <c r="EFC470" s="232"/>
      <c r="EFD470" s="232"/>
      <c r="EFE470" s="232"/>
      <c r="EFF470" s="232"/>
      <c r="EFG470" s="232"/>
      <c r="EFH470" s="232"/>
      <c r="EFI470" s="232"/>
      <c r="EFJ470" s="232"/>
      <c r="EFK470" s="232"/>
      <c r="EFL470" s="232"/>
      <c r="EFM470" s="232"/>
      <c r="EFN470" s="232"/>
      <c r="EFO470" s="232"/>
      <c r="EFP470" s="232"/>
      <c r="EFQ470" s="232"/>
      <c r="EFR470" s="232"/>
      <c r="EFS470" s="232"/>
      <c r="EFT470" s="232"/>
      <c r="EFU470" s="232"/>
      <c r="EFV470" s="232"/>
      <c r="EFW470" s="232"/>
      <c r="EFX470" s="232"/>
      <c r="EFY470" s="232"/>
      <c r="EFZ470" s="232"/>
      <c r="EGA470" s="232"/>
      <c r="EGB470" s="232"/>
      <c r="EGC470" s="232"/>
      <c r="EGD470" s="232"/>
      <c r="EGE470" s="232"/>
      <c r="EGF470" s="232"/>
      <c r="EGG470" s="232"/>
      <c r="EGH470" s="232"/>
      <c r="EGI470" s="232"/>
      <c r="EGJ470" s="232"/>
      <c r="EGK470" s="232"/>
      <c r="EGL470" s="232"/>
      <c r="EGM470" s="232"/>
      <c r="EGN470" s="232"/>
      <c r="EGO470" s="232"/>
      <c r="EGP470" s="232"/>
      <c r="EGQ470" s="232"/>
      <c r="EGR470" s="232"/>
      <c r="EGS470" s="232"/>
      <c r="EGT470" s="232"/>
      <c r="EGU470" s="232"/>
      <c r="EGV470" s="232"/>
      <c r="EGW470" s="232"/>
      <c r="EGX470" s="232"/>
      <c r="EGY470" s="232"/>
      <c r="EGZ470" s="232"/>
      <c r="EHA470" s="232"/>
      <c r="EHB470" s="232"/>
      <c r="EHC470" s="232"/>
      <c r="EHD470" s="232"/>
      <c r="EHE470" s="232"/>
      <c r="EHF470" s="232"/>
      <c r="EHG470" s="232"/>
      <c r="EHH470" s="232"/>
      <c r="EHI470" s="232"/>
      <c r="EHJ470" s="232"/>
      <c r="EHK470" s="232"/>
      <c r="EHL470" s="232"/>
      <c r="EHM470" s="232"/>
      <c r="EHN470" s="232"/>
      <c r="EHO470" s="232"/>
      <c r="EHP470" s="232"/>
      <c r="EHQ470" s="232"/>
      <c r="EHR470" s="232"/>
      <c r="EHS470" s="232"/>
      <c r="EHT470" s="232"/>
      <c r="EHU470" s="232"/>
      <c r="EHV470" s="232"/>
      <c r="EHW470" s="232"/>
      <c r="EHX470" s="232"/>
      <c r="EHY470" s="232"/>
      <c r="EHZ470" s="232"/>
      <c r="EIA470" s="232"/>
      <c r="EIB470" s="232"/>
      <c r="EIC470" s="232"/>
      <c r="EID470" s="232"/>
      <c r="EIE470" s="232"/>
      <c r="EIF470" s="232"/>
      <c r="EIG470" s="232"/>
      <c r="EIH470" s="232"/>
      <c r="EII470" s="232"/>
      <c r="EIJ470" s="232"/>
      <c r="EIK470" s="232"/>
      <c r="EIL470" s="232"/>
      <c r="EIM470" s="232"/>
      <c r="EIN470" s="232"/>
      <c r="EIO470" s="232"/>
      <c r="EIP470" s="232"/>
      <c r="EIQ470" s="232"/>
      <c r="EIR470" s="232"/>
      <c r="EIS470" s="232"/>
      <c r="EIT470" s="232"/>
      <c r="EIU470" s="232"/>
      <c r="EIV470" s="232"/>
      <c r="EIW470" s="232"/>
      <c r="EIX470" s="232"/>
      <c r="EIY470" s="232"/>
      <c r="EIZ470" s="232"/>
      <c r="EJA470" s="232"/>
      <c r="EJB470" s="232"/>
      <c r="EJC470" s="232"/>
      <c r="EJD470" s="232"/>
      <c r="EJE470" s="232"/>
      <c r="EJF470" s="232"/>
      <c r="EJG470" s="232"/>
      <c r="EJH470" s="232"/>
      <c r="EJI470" s="232"/>
      <c r="EJJ470" s="232"/>
      <c r="EJK470" s="232"/>
      <c r="EJL470" s="232"/>
      <c r="EJM470" s="232"/>
      <c r="EJN470" s="232"/>
      <c r="EJO470" s="232"/>
      <c r="EJP470" s="232"/>
      <c r="EJQ470" s="232"/>
      <c r="EJR470" s="232"/>
      <c r="EJS470" s="232"/>
      <c r="EJT470" s="232"/>
      <c r="EJU470" s="232"/>
      <c r="EJV470" s="232"/>
      <c r="EJW470" s="232"/>
      <c r="EJX470" s="232"/>
      <c r="EJY470" s="232"/>
      <c r="EJZ470" s="232"/>
      <c r="EKA470" s="232"/>
      <c r="EKB470" s="232"/>
      <c r="EKC470" s="232"/>
      <c r="EKD470" s="232"/>
      <c r="EKE470" s="232"/>
      <c r="EKF470" s="232"/>
      <c r="EKG470" s="232"/>
      <c r="EKH470" s="232"/>
      <c r="EKI470" s="232"/>
      <c r="EKJ470" s="232"/>
      <c r="EKK470" s="232"/>
      <c r="EKL470" s="232"/>
      <c r="EKM470" s="232"/>
      <c r="EKN470" s="232"/>
      <c r="EKO470" s="232"/>
      <c r="EKP470" s="232"/>
      <c r="EKQ470" s="232"/>
      <c r="EKR470" s="232"/>
      <c r="EKS470" s="232"/>
      <c r="EKT470" s="232"/>
      <c r="EKU470" s="232"/>
      <c r="EKV470" s="232"/>
      <c r="EKW470" s="232"/>
      <c r="EKX470" s="232"/>
      <c r="EKY470" s="232"/>
      <c r="EKZ470" s="232"/>
      <c r="ELA470" s="232"/>
      <c r="ELB470" s="232"/>
      <c r="ELC470" s="232"/>
      <c r="ELD470" s="232"/>
      <c r="ELE470" s="232"/>
      <c r="ELF470" s="232"/>
      <c r="ELG470" s="232"/>
      <c r="ELH470" s="232"/>
      <c r="ELI470" s="232"/>
      <c r="ELJ470" s="232"/>
      <c r="ELK470" s="232"/>
      <c r="ELL470" s="232"/>
      <c r="ELM470" s="232"/>
      <c r="ELN470" s="232"/>
      <c r="ELO470" s="232"/>
      <c r="ELP470" s="232"/>
      <c r="ELQ470" s="232"/>
      <c r="ELR470" s="232"/>
      <c r="ELS470" s="232"/>
      <c r="ELT470" s="232"/>
      <c r="ELU470" s="232"/>
      <c r="ELV470" s="232"/>
      <c r="ELW470" s="232"/>
      <c r="ELX470" s="232"/>
      <c r="ELY470" s="232"/>
      <c r="ELZ470" s="232"/>
      <c r="EMA470" s="232"/>
      <c r="EMB470" s="232"/>
      <c r="EMC470" s="232"/>
      <c r="EMD470" s="232"/>
      <c r="EME470" s="232"/>
      <c r="EMF470" s="232"/>
      <c r="EMG470" s="232"/>
      <c r="EMH470" s="232"/>
      <c r="EMI470" s="232"/>
      <c r="EMJ470" s="232"/>
      <c r="EMK470" s="232"/>
      <c r="EML470" s="232"/>
      <c r="EMM470" s="232"/>
      <c r="EMN470" s="232"/>
      <c r="EMO470" s="232"/>
      <c r="EMP470" s="232"/>
      <c r="EMQ470" s="232"/>
      <c r="EMR470" s="232"/>
      <c r="EMS470" s="232"/>
      <c r="EMT470" s="232"/>
      <c r="EMU470" s="232"/>
      <c r="EMV470" s="232"/>
      <c r="EMW470" s="232"/>
      <c r="EMX470" s="232"/>
      <c r="EMY470" s="232"/>
      <c r="EMZ470" s="232"/>
      <c r="ENA470" s="232"/>
      <c r="ENB470" s="232"/>
      <c r="ENC470" s="232"/>
      <c r="END470" s="232"/>
      <c r="ENE470" s="232"/>
      <c r="ENF470" s="232"/>
      <c r="ENG470" s="232"/>
      <c r="ENH470" s="232"/>
      <c r="ENI470" s="232"/>
      <c r="ENJ470" s="232"/>
      <c r="ENK470" s="232"/>
      <c r="ENL470" s="232"/>
      <c r="ENM470" s="232"/>
      <c r="ENN470" s="232"/>
      <c r="ENO470" s="232"/>
      <c r="ENP470" s="232"/>
      <c r="ENQ470" s="232"/>
      <c r="ENR470" s="232"/>
      <c r="ENS470" s="232"/>
      <c r="ENT470" s="232"/>
      <c r="ENU470" s="232"/>
      <c r="ENV470" s="232"/>
      <c r="ENW470" s="232"/>
      <c r="ENX470" s="232"/>
      <c r="ENY470" s="232"/>
      <c r="ENZ470" s="232"/>
      <c r="EOA470" s="232"/>
      <c r="EOB470" s="232"/>
      <c r="EOC470" s="232"/>
      <c r="EOD470" s="232"/>
      <c r="EOE470" s="232"/>
      <c r="EOF470" s="232"/>
      <c r="EOG470" s="232"/>
      <c r="EOH470" s="232"/>
      <c r="EOI470" s="232"/>
      <c r="EOJ470" s="232"/>
      <c r="EOK470" s="232"/>
      <c r="EOL470" s="232"/>
      <c r="EOM470" s="232"/>
      <c r="EON470" s="232"/>
      <c r="EOO470" s="232"/>
      <c r="EOP470" s="232"/>
      <c r="EOQ470" s="232"/>
      <c r="EOR470" s="232"/>
      <c r="EOS470" s="232"/>
      <c r="EOT470" s="232"/>
      <c r="EOU470" s="232"/>
      <c r="EOV470" s="232"/>
      <c r="EOW470" s="232"/>
      <c r="EOX470" s="232"/>
      <c r="EOY470" s="232"/>
      <c r="EOZ470" s="232"/>
      <c r="EPA470" s="232"/>
      <c r="EPB470" s="232"/>
      <c r="EPC470" s="232"/>
      <c r="EPD470" s="232"/>
      <c r="EPE470" s="232"/>
      <c r="EPF470" s="232"/>
      <c r="EPG470" s="232"/>
      <c r="EPH470" s="232"/>
      <c r="EPI470" s="232"/>
      <c r="EPJ470" s="232"/>
      <c r="EPK470" s="232"/>
      <c r="EPL470" s="232"/>
      <c r="EPM470" s="232"/>
      <c r="EPN470" s="232"/>
      <c r="EPO470" s="232"/>
      <c r="EPP470" s="232"/>
      <c r="EPQ470" s="232"/>
      <c r="EPR470" s="232"/>
      <c r="EPS470" s="232"/>
      <c r="EPT470" s="232"/>
      <c r="EPU470" s="232"/>
      <c r="EPV470" s="232"/>
      <c r="EPW470" s="232"/>
      <c r="EPX470" s="232"/>
      <c r="EPY470" s="232"/>
      <c r="EPZ470" s="232"/>
      <c r="EQA470" s="232"/>
      <c r="EQB470" s="232"/>
      <c r="EQC470" s="232"/>
      <c r="EQD470" s="232"/>
      <c r="EQE470" s="232"/>
      <c r="EQF470" s="232"/>
      <c r="EQG470" s="232"/>
      <c r="EQH470" s="232"/>
      <c r="EQI470" s="232"/>
      <c r="EQJ470" s="232"/>
      <c r="EQK470" s="232"/>
      <c r="EQL470" s="232"/>
      <c r="EQM470" s="232"/>
      <c r="EQN470" s="232"/>
      <c r="EQO470" s="232"/>
      <c r="EQP470" s="232"/>
      <c r="EQQ470" s="232"/>
      <c r="EQR470" s="232"/>
      <c r="EQS470" s="232"/>
      <c r="EQT470" s="232"/>
      <c r="EQU470" s="232"/>
      <c r="EQV470" s="232"/>
      <c r="EQW470" s="232"/>
      <c r="EQX470" s="232"/>
      <c r="EQY470" s="232"/>
      <c r="EQZ470" s="232"/>
      <c r="ERA470" s="232"/>
      <c r="ERB470" s="232"/>
      <c r="ERC470" s="232"/>
      <c r="ERD470" s="232"/>
      <c r="ERE470" s="232"/>
      <c r="ERF470" s="232"/>
      <c r="ERG470" s="232"/>
      <c r="ERH470" s="232"/>
      <c r="ERI470" s="232"/>
      <c r="ERJ470" s="232"/>
      <c r="ERK470" s="232"/>
      <c r="ERL470" s="232"/>
      <c r="ERM470" s="232"/>
      <c r="ERN470" s="232"/>
      <c r="ERO470" s="232"/>
      <c r="ERP470" s="232"/>
      <c r="ERQ470" s="232"/>
      <c r="ERR470" s="232"/>
      <c r="ERS470" s="232"/>
      <c r="ERT470" s="232"/>
      <c r="ERU470" s="232"/>
      <c r="ERV470" s="232"/>
      <c r="ERW470" s="232"/>
      <c r="ERX470" s="232"/>
      <c r="ERY470" s="232"/>
      <c r="ERZ470" s="232"/>
      <c r="ESA470" s="232"/>
      <c r="ESB470" s="232"/>
      <c r="ESC470" s="232"/>
      <c r="ESD470" s="232"/>
      <c r="ESE470" s="232"/>
      <c r="ESF470" s="232"/>
      <c r="ESG470" s="232"/>
      <c r="ESH470" s="232"/>
      <c r="ESI470" s="232"/>
      <c r="ESJ470" s="232"/>
      <c r="ESK470" s="232"/>
      <c r="ESL470" s="232"/>
      <c r="ESM470" s="232"/>
      <c r="ESN470" s="232"/>
      <c r="ESO470" s="232"/>
      <c r="ESP470" s="232"/>
      <c r="ESQ470" s="232"/>
      <c r="ESR470" s="232"/>
      <c r="ESS470" s="232"/>
      <c r="EST470" s="232"/>
      <c r="ESU470" s="232"/>
      <c r="ESV470" s="232"/>
      <c r="ESW470" s="232"/>
      <c r="ESX470" s="232"/>
      <c r="ESY470" s="232"/>
      <c r="ESZ470" s="232"/>
      <c r="ETA470" s="232"/>
      <c r="ETB470" s="232"/>
      <c r="ETC470" s="232"/>
      <c r="ETD470" s="232"/>
      <c r="ETE470" s="232"/>
      <c r="ETF470" s="232"/>
      <c r="ETG470" s="232"/>
      <c r="ETH470" s="232"/>
      <c r="ETI470" s="232"/>
      <c r="ETJ470" s="232"/>
      <c r="ETK470" s="232"/>
      <c r="ETL470" s="232"/>
      <c r="ETM470" s="232"/>
      <c r="ETN470" s="232"/>
      <c r="ETO470" s="232"/>
      <c r="ETP470" s="232"/>
      <c r="ETQ470" s="232"/>
      <c r="ETR470" s="232"/>
      <c r="ETS470" s="232"/>
      <c r="ETT470" s="232"/>
      <c r="ETU470" s="232"/>
      <c r="ETV470" s="232"/>
      <c r="ETW470" s="232"/>
      <c r="ETX470" s="232"/>
      <c r="ETY470" s="232"/>
      <c r="ETZ470" s="232"/>
      <c r="EUA470" s="232"/>
      <c r="EUB470" s="232"/>
      <c r="EUC470" s="232"/>
      <c r="EUD470" s="232"/>
      <c r="EUE470" s="232"/>
      <c r="EUF470" s="232"/>
      <c r="EUG470" s="232"/>
      <c r="EUH470" s="232"/>
      <c r="EUI470" s="232"/>
      <c r="EUJ470" s="232"/>
      <c r="EUK470" s="232"/>
      <c r="EUL470" s="232"/>
      <c r="EUM470" s="232"/>
      <c r="EUN470" s="232"/>
      <c r="EUO470" s="232"/>
      <c r="EUP470" s="232"/>
      <c r="EUQ470" s="232"/>
      <c r="EUR470" s="232"/>
      <c r="EUS470" s="232"/>
      <c r="EUT470" s="232"/>
      <c r="EUU470" s="232"/>
      <c r="EUV470" s="232"/>
      <c r="EUW470" s="232"/>
      <c r="EUX470" s="232"/>
      <c r="EUY470" s="232"/>
      <c r="EUZ470" s="232"/>
      <c r="EVA470" s="232"/>
      <c r="EVB470" s="232"/>
      <c r="EVC470" s="232"/>
      <c r="EVD470" s="232"/>
      <c r="EVE470" s="232"/>
      <c r="EVF470" s="232"/>
      <c r="EVG470" s="232"/>
      <c r="EVH470" s="232"/>
      <c r="EVI470" s="232"/>
      <c r="EVJ470" s="232"/>
      <c r="EVK470" s="232"/>
      <c r="EVL470" s="232"/>
      <c r="EVM470" s="232"/>
      <c r="EVN470" s="232"/>
      <c r="EVO470" s="232"/>
      <c r="EVP470" s="232"/>
      <c r="EVQ470" s="232"/>
      <c r="EVR470" s="232"/>
      <c r="EVS470" s="232"/>
      <c r="EVT470" s="232"/>
      <c r="EVU470" s="232"/>
      <c r="EVV470" s="232"/>
      <c r="EVW470" s="232"/>
      <c r="EVX470" s="232"/>
      <c r="EVY470" s="232"/>
      <c r="EVZ470" s="232"/>
      <c r="EWA470" s="232"/>
      <c r="EWB470" s="232"/>
      <c r="EWC470" s="232"/>
      <c r="EWD470" s="232"/>
      <c r="EWE470" s="232"/>
      <c r="EWF470" s="232"/>
      <c r="EWG470" s="232"/>
      <c r="EWH470" s="232"/>
      <c r="EWI470" s="232"/>
      <c r="EWJ470" s="232"/>
      <c r="EWK470" s="232"/>
      <c r="EWL470" s="232"/>
      <c r="EWM470" s="232"/>
      <c r="EWN470" s="232"/>
      <c r="EWO470" s="232"/>
      <c r="EWP470" s="232"/>
      <c r="EWQ470" s="232"/>
      <c r="EWR470" s="232"/>
      <c r="EWS470" s="232"/>
      <c r="EWT470" s="232"/>
      <c r="EWU470" s="232"/>
      <c r="EWV470" s="232"/>
      <c r="EWW470" s="232"/>
      <c r="EWX470" s="232"/>
      <c r="EWY470" s="232"/>
      <c r="EWZ470" s="232"/>
      <c r="EXA470" s="232"/>
      <c r="EXB470" s="232"/>
      <c r="EXC470" s="232"/>
      <c r="EXD470" s="232"/>
      <c r="EXE470" s="232"/>
      <c r="EXF470" s="232"/>
      <c r="EXG470" s="232"/>
      <c r="EXH470" s="232"/>
      <c r="EXI470" s="232"/>
      <c r="EXJ470" s="232"/>
      <c r="EXK470" s="232"/>
      <c r="EXL470" s="232"/>
      <c r="EXM470" s="232"/>
      <c r="EXN470" s="232"/>
      <c r="EXO470" s="232"/>
      <c r="EXP470" s="232"/>
      <c r="EXQ470" s="232"/>
      <c r="EXR470" s="232"/>
      <c r="EXS470" s="232"/>
      <c r="EXT470" s="232"/>
      <c r="EXU470" s="232"/>
      <c r="EXV470" s="232"/>
      <c r="EXW470" s="232"/>
      <c r="EXX470" s="232"/>
      <c r="EXY470" s="232"/>
      <c r="EXZ470" s="232"/>
      <c r="EYA470" s="232"/>
      <c r="EYB470" s="232"/>
      <c r="EYC470" s="232"/>
      <c r="EYD470" s="232"/>
      <c r="EYE470" s="232"/>
      <c r="EYF470" s="232"/>
      <c r="EYG470" s="232"/>
      <c r="EYH470" s="232"/>
      <c r="EYI470" s="232"/>
      <c r="EYJ470" s="232"/>
      <c r="EYK470" s="232"/>
      <c r="EYL470" s="232"/>
      <c r="EYM470" s="232"/>
      <c r="EYN470" s="232"/>
      <c r="EYO470" s="232"/>
      <c r="EYP470" s="232"/>
      <c r="EYQ470" s="232"/>
      <c r="EYR470" s="232"/>
      <c r="EYS470" s="232"/>
      <c r="EYT470" s="232"/>
      <c r="EYU470" s="232"/>
      <c r="EYV470" s="232"/>
      <c r="EYW470" s="232"/>
      <c r="EYX470" s="232"/>
      <c r="EYY470" s="232"/>
      <c r="EYZ470" s="232"/>
      <c r="EZA470" s="232"/>
      <c r="EZB470" s="232"/>
      <c r="EZC470" s="232"/>
      <c r="EZD470" s="232"/>
      <c r="EZE470" s="232"/>
      <c r="EZF470" s="232"/>
      <c r="EZG470" s="232"/>
      <c r="EZH470" s="232"/>
      <c r="EZI470" s="232"/>
      <c r="EZJ470" s="232"/>
      <c r="EZK470" s="232"/>
      <c r="EZL470" s="232"/>
      <c r="EZM470" s="232"/>
      <c r="EZN470" s="232"/>
      <c r="EZO470" s="232"/>
      <c r="EZP470" s="232"/>
      <c r="EZQ470" s="232"/>
      <c r="EZR470" s="232"/>
      <c r="EZS470" s="232"/>
      <c r="EZT470" s="232"/>
      <c r="EZU470" s="232"/>
      <c r="EZV470" s="232"/>
      <c r="EZW470" s="232"/>
      <c r="EZX470" s="232"/>
      <c r="EZY470" s="232"/>
      <c r="EZZ470" s="232"/>
      <c r="FAA470" s="232"/>
      <c r="FAB470" s="232"/>
      <c r="FAC470" s="232"/>
      <c r="FAD470" s="232"/>
      <c r="FAE470" s="232"/>
      <c r="FAF470" s="232"/>
      <c r="FAG470" s="232"/>
      <c r="FAH470" s="232"/>
      <c r="FAI470" s="232"/>
      <c r="FAJ470" s="232"/>
      <c r="FAK470" s="232"/>
      <c r="FAL470" s="232"/>
      <c r="FAM470" s="232"/>
      <c r="FAN470" s="232"/>
      <c r="FAO470" s="232"/>
      <c r="FAP470" s="232"/>
      <c r="FAQ470" s="232"/>
      <c r="FAR470" s="232"/>
      <c r="FAS470" s="232"/>
      <c r="FAT470" s="232"/>
      <c r="FAU470" s="232"/>
      <c r="FAV470" s="232"/>
      <c r="FAW470" s="232"/>
      <c r="FAX470" s="232"/>
      <c r="FAY470" s="232"/>
      <c r="FAZ470" s="232"/>
      <c r="FBA470" s="232"/>
      <c r="FBB470" s="232"/>
      <c r="FBC470" s="232"/>
      <c r="FBD470" s="232"/>
      <c r="FBE470" s="232"/>
      <c r="FBF470" s="232"/>
      <c r="FBG470" s="232"/>
      <c r="FBH470" s="232"/>
      <c r="FBI470" s="232"/>
      <c r="FBJ470" s="232"/>
      <c r="FBK470" s="232"/>
      <c r="FBL470" s="232"/>
      <c r="FBM470" s="232"/>
      <c r="FBN470" s="232"/>
      <c r="FBO470" s="232"/>
      <c r="FBP470" s="232"/>
      <c r="FBQ470" s="232"/>
      <c r="FBR470" s="232"/>
      <c r="FBS470" s="232"/>
      <c r="FBT470" s="232"/>
      <c r="FBU470" s="232"/>
      <c r="FBV470" s="232"/>
      <c r="FBW470" s="232"/>
      <c r="FBX470" s="232"/>
      <c r="FBY470" s="232"/>
      <c r="FBZ470" s="232"/>
      <c r="FCA470" s="232"/>
      <c r="FCB470" s="232"/>
      <c r="FCC470" s="232"/>
      <c r="FCD470" s="232"/>
      <c r="FCE470" s="232"/>
      <c r="FCF470" s="232"/>
      <c r="FCG470" s="232"/>
      <c r="FCH470" s="232"/>
      <c r="FCI470" s="232"/>
      <c r="FCJ470" s="232"/>
      <c r="FCK470" s="232"/>
      <c r="FCL470" s="232"/>
      <c r="FCM470" s="232"/>
      <c r="FCN470" s="232"/>
      <c r="FCO470" s="232"/>
      <c r="FCP470" s="232"/>
      <c r="FCQ470" s="232"/>
      <c r="FCR470" s="232"/>
      <c r="FCS470" s="232"/>
      <c r="FCT470" s="232"/>
      <c r="FCU470" s="232"/>
      <c r="FCV470" s="232"/>
      <c r="FCW470" s="232"/>
      <c r="FCX470" s="232"/>
      <c r="FCY470" s="232"/>
      <c r="FCZ470" s="232"/>
      <c r="FDA470" s="232"/>
      <c r="FDB470" s="232"/>
      <c r="FDC470" s="232"/>
      <c r="FDD470" s="232"/>
      <c r="FDE470" s="232"/>
      <c r="FDF470" s="232"/>
      <c r="FDG470" s="232"/>
      <c r="FDH470" s="232"/>
      <c r="FDI470" s="232"/>
      <c r="FDJ470" s="232"/>
      <c r="FDK470" s="232"/>
      <c r="FDL470" s="232"/>
      <c r="FDM470" s="232"/>
      <c r="FDN470" s="232"/>
      <c r="FDO470" s="232"/>
      <c r="FDP470" s="232"/>
      <c r="FDQ470" s="232"/>
      <c r="FDR470" s="232"/>
      <c r="FDS470" s="232"/>
      <c r="FDT470" s="232"/>
      <c r="FDU470" s="232"/>
      <c r="FDV470" s="232"/>
      <c r="FDW470" s="232"/>
      <c r="FDX470" s="232"/>
      <c r="FDY470" s="232"/>
      <c r="FDZ470" s="232"/>
      <c r="FEA470" s="232"/>
      <c r="FEB470" s="232"/>
      <c r="FEC470" s="232"/>
      <c r="FED470" s="232"/>
      <c r="FEE470" s="232"/>
      <c r="FEF470" s="232"/>
      <c r="FEG470" s="232"/>
      <c r="FEH470" s="232"/>
      <c r="FEI470" s="232"/>
      <c r="FEJ470" s="232"/>
      <c r="FEK470" s="232"/>
      <c r="FEL470" s="232"/>
      <c r="FEM470" s="232"/>
      <c r="FEN470" s="232"/>
      <c r="FEO470" s="232"/>
      <c r="FEP470" s="232"/>
      <c r="FEQ470" s="232"/>
      <c r="FER470" s="232"/>
      <c r="FES470" s="232"/>
      <c r="FET470" s="232"/>
      <c r="FEU470" s="232"/>
      <c r="FEV470" s="232"/>
      <c r="FEW470" s="232"/>
      <c r="FEX470" s="232"/>
      <c r="FEY470" s="232"/>
      <c r="FEZ470" s="232"/>
      <c r="FFA470" s="232"/>
      <c r="FFB470" s="232"/>
      <c r="FFC470" s="232"/>
      <c r="FFD470" s="232"/>
      <c r="FFE470" s="232"/>
      <c r="FFF470" s="232"/>
      <c r="FFG470" s="232"/>
      <c r="FFH470" s="232"/>
      <c r="FFI470" s="232"/>
      <c r="FFJ470" s="232"/>
      <c r="FFK470" s="232"/>
      <c r="FFL470" s="232"/>
      <c r="FFM470" s="232"/>
      <c r="FFN470" s="232"/>
      <c r="FFO470" s="232"/>
      <c r="FFP470" s="232"/>
      <c r="FFQ470" s="232"/>
      <c r="FFR470" s="232"/>
      <c r="FFS470" s="232"/>
      <c r="FFT470" s="232"/>
      <c r="FFU470" s="232"/>
      <c r="FFV470" s="232"/>
      <c r="FFW470" s="232"/>
      <c r="FFX470" s="232"/>
      <c r="FFY470" s="232"/>
      <c r="FFZ470" s="232"/>
      <c r="FGA470" s="232"/>
      <c r="FGB470" s="232"/>
      <c r="FGC470" s="232"/>
      <c r="FGD470" s="232"/>
      <c r="FGE470" s="232"/>
      <c r="FGF470" s="232"/>
      <c r="FGG470" s="232"/>
      <c r="FGH470" s="232"/>
      <c r="FGI470" s="232"/>
      <c r="FGJ470" s="232"/>
      <c r="FGK470" s="232"/>
      <c r="FGL470" s="232"/>
      <c r="FGM470" s="232"/>
      <c r="FGN470" s="232"/>
      <c r="FGO470" s="232"/>
      <c r="FGP470" s="232"/>
      <c r="FGQ470" s="232"/>
      <c r="FGR470" s="232"/>
      <c r="FGS470" s="232"/>
      <c r="FGT470" s="232"/>
      <c r="FGU470" s="232"/>
      <c r="FGV470" s="232"/>
      <c r="FGW470" s="232"/>
      <c r="FGX470" s="232"/>
      <c r="FGY470" s="232"/>
      <c r="FGZ470" s="232"/>
      <c r="FHA470" s="232"/>
      <c r="FHB470" s="232"/>
      <c r="FHC470" s="232"/>
      <c r="FHD470" s="232"/>
      <c r="FHE470" s="232"/>
      <c r="FHF470" s="232"/>
      <c r="FHG470" s="232"/>
      <c r="FHH470" s="232"/>
      <c r="FHI470" s="232"/>
      <c r="FHJ470" s="232"/>
      <c r="FHK470" s="232"/>
      <c r="FHL470" s="232"/>
      <c r="FHM470" s="232"/>
      <c r="FHN470" s="232"/>
      <c r="FHO470" s="232"/>
      <c r="FHP470" s="232"/>
      <c r="FHQ470" s="232"/>
      <c r="FHR470" s="232"/>
      <c r="FHS470" s="232"/>
      <c r="FHT470" s="232"/>
      <c r="FHU470" s="232"/>
      <c r="FHV470" s="232"/>
      <c r="FHW470" s="232"/>
      <c r="FHX470" s="232"/>
      <c r="FHY470" s="232"/>
      <c r="FHZ470" s="232"/>
      <c r="FIA470" s="232"/>
      <c r="FIB470" s="232"/>
      <c r="FIC470" s="232"/>
      <c r="FID470" s="232"/>
      <c r="FIE470" s="232"/>
      <c r="FIF470" s="232"/>
      <c r="FIG470" s="232"/>
      <c r="FIH470" s="232"/>
      <c r="FII470" s="232"/>
      <c r="FIJ470" s="232"/>
      <c r="FIK470" s="232"/>
      <c r="FIL470" s="232"/>
      <c r="FIM470" s="232"/>
      <c r="FIN470" s="232"/>
      <c r="FIO470" s="232"/>
      <c r="FIP470" s="232"/>
      <c r="FIQ470" s="232"/>
      <c r="FIR470" s="232"/>
      <c r="FIS470" s="232"/>
      <c r="FIT470" s="232"/>
      <c r="FIU470" s="232"/>
      <c r="FIV470" s="232"/>
      <c r="FIW470" s="232"/>
      <c r="FIX470" s="232"/>
      <c r="FIY470" s="232"/>
      <c r="FIZ470" s="232"/>
      <c r="FJA470" s="232"/>
      <c r="FJB470" s="232"/>
      <c r="FJC470" s="232"/>
      <c r="FJD470" s="232"/>
      <c r="FJE470" s="232"/>
      <c r="FJF470" s="232"/>
      <c r="FJG470" s="232"/>
      <c r="FJH470" s="232"/>
      <c r="FJI470" s="232"/>
      <c r="FJJ470" s="232"/>
      <c r="FJK470" s="232"/>
      <c r="FJL470" s="232"/>
      <c r="FJM470" s="232"/>
      <c r="FJN470" s="232"/>
      <c r="FJO470" s="232"/>
      <c r="FJP470" s="232"/>
      <c r="FJQ470" s="232"/>
      <c r="FJR470" s="232"/>
      <c r="FJS470" s="232"/>
      <c r="FJT470" s="232"/>
      <c r="FJU470" s="232"/>
      <c r="FJV470" s="232"/>
      <c r="FJW470" s="232"/>
      <c r="FJX470" s="232"/>
      <c r="FJY470" s="232"/>
      <c r="FJZ470" s="232"/>
      <c r="FKA470" s="232"/>
      <c r="FKB470" s="232"/>
      <c r="FKC470" s="232"/>
      <c r="FKD470" s="232"/>
      <c r="FKE470" s="232"/>
      <c r="FKF470" s="232"/>
      <c r="FKG470" s="232"/>
      <c r="FKH470" s="232"/>
      <c r="FKI470" s="232"/>
      <c r="FKJ470" s="232"/>
      <c r="FKK470" s="232"/>
      <c r="FKL470" s="232"/>
      <c r="FKM470" s="232"/>
      <c r="FKN470" s="232"/>
      <c r="FKO470" s="232"/>
      <c r="FKP470" s="232"/>
      <c r="FKQ470" s="232"/>
      <c r="FKR470" s="232"/>
      <c r="FKS470" s="232"/>
      <c r="FKT470" s="232"/>
      <c r="FKU470" s="232"/>
      <c r="FKV470" s="232"/>
      <c r="FKW470" s="232"/>
      <c r="FKX470" s="232"/>
      <c r="FKY470" s="232"/>
      <c r="FKZ470" s="232"/>
      <c r="FLA470" s="232"/>
      <c r="FLB470" s="232"/>
      <c r="FLC470" s="232"/>
      <c r="FLD470" s="232"/>
      <c r="FLE470" s="232"/>
      <c r="FLF470" s="232"/>
      <c r="FLG470" s="232"/>
      <c r="FLH470" s="232"/>
      <c r="FLI470" s="232"/>
      <c r="FLJ470" s="232"/>
      <c r="FLK470" s="232"/>
      <c r="FLL470" s="232"/>
      <c r="FLM470" s="232"/>
      <c r="FLN470" s="232"/>
      <c r="FLO470" s="232"/>
      <c r="FLP470" s="232"/>
      <c r="FLQ470" s="232"/>
      <c r="FLR470" s="232"/>
      <c r="FLS470" s="232"/>
      <c r="FLT470" s="232"/>
      <c r="FLU470" s="232"/>
      <c r="FLV470" s="232"/>
      <c r="FLW470" s="232"/>
      <c r="FLX470" s="232"/>
      <c r="FLY470" s="232"/>
      <c r="FLZ470" s="232"/>
      <c r="FMA470" s="232"/>
      <c r="FMB470" s="232"/>
      <c r="FMC470" s="232"/>
      <c r="FMD470" s="232"/>
      <c r="FME470" s="232"/>
      <c r="FMF470" s="232"/>
      <c r="FMG470" s="232"/>
      <c r="FMH470" s="232"/>
      <c r="FMI470" s="232"/>
      <c r="FMJ470" s="232"/>
      <c r="FMK470" s="232"/>
      <c r="FML470" s="232"/>
      <c r="FMM470" s="232"/>
      <c r="FMN470" s="232"/>
      <c r="FMO470" s="232"/>
      <c r="FMP470" s="232"/>
      <c r="FMQ470" s="232"/>
      <c r="FMR470" s="232"/>
      <c r="FMS470" s="232"/>
      <c r="FMT470" s="232"/>
      <c r="FMU470" s="232"/>
      <c r="FMV470" s="232"/>
      <c r="FMW470" s="232"/>
      <c r="FMX470" s="232"/>
      <c r="FMY470" s="232"/>
      <c r="FMZ470" s="232"/>
      <c r="FNA470" s="232"/>
      <c r="FNB470" s="232"/>
      <c r="FNC470" s="232"/>
      <c r="FND470" s="232"/>
      <c r="FNE470" s="232"/>
      <c r="FNF470" s="232"/>
      <c r="FNG470" s="232"/>
      <c r="FNH470" s="232"/>
      <c r="FNI470" s="232"/>
      <c r="FNJ470" s="232"/>
      <c r="FNK470" s="232"/>
      <c r="FNL470" s="232"/>
      <c r="FNM470" s="232"/>
      <c r="FNN470" s="232"/>
      <c r="FNO470" s="232"/>
      <c r="FNP470" s="232"/>
      <c r="FNQ470" s="232"/>
      <c r="FNR470" s="232"/>
      <c r="FNS470" s="232"/>
      <c r="FNT470" s="232"/>
      <c r="FNU470" s="232"/>
      <c r="FNV470" s="232"/>
      <c r="FNW470" s="232"/>
      <c r="FNX470" s="232"/>
      <c r="FNY470" s="232"/>
      <c r="FNZ470" s="232"/>
      <c r="FOA470" s="232"/>
      <c r="FOB470" s="232"/>
      <c r="FOC470" s="232"/>
      <c r="FOD470" s="232"/>
      <c r="FOE470" s="232"/>
      <c r="FOF470" s="232"/>
      <c r="FOG470" s="232"/>
      <c r="FOH470" s="232"/>
      <c r="FOI470" s="232"/>
      <c r="FOJ470" s="232"/>
      <c r="FOK470" s="232"/>
      <c r="FOL470" s="232"/>
      <c r="FOM470" s="232"/>
      <c r="FON470" s="232"/>
      <c r="FOO470" s="232"/>
      <c r="FOP470" s="232"/>
      <c r="FOQ470" s="232"/>
      <c r="FOR470" s="232"/>
      <c r="FOS470" s="232"/>
      <c r="FOT470" s="232"/>
      <c r="FOU470" s="232"/>
      <c r="FOV470" s="232"/>
      <c r="FOW470" s="232"/>
      <c r="FOX470" s="232"/>
      <c r="FOY470" s="232"/>
      <c r="FOZ470" s="232"/>
      <c r="FPA470" s="232"/>
      <c r="FPB470" s="232"/>
      <c r="FPC470" s="232"/>
      <c r="FPD470" s="232"/>
      <c r="FPE470" s="232"/>
      <c r="FPF470" s="232"/>
      <c r="FPG470" s="232"/>
      <c r="FPH470" s="232"/>
      <c r="FPI470" s="232"/>
      <c r="FPJ470" s="232"/>
      <c r="FPK470" s="232"/>
      <c r="FPL470" s="232"/>
      <c r="FPM470" s="232"/>
      <c r="FPN470" s="232"/>
      <c r="FPO470" s="232"/>
      <c r="FPP470" s="232"/>
      <c r="FPQ470" s="232"/>
      <c r="FPR470" s="232"/>
      <c r="FPS470" s="232"/>
      <c r="FPT470" s="232"/>
      <c r="FPU470" s="232"/>
      <c r="FPV470" s="232"/>
      <c r="FPW470" s="232"/>
      <c r="FPX470" s="232"/>
      <c r="FPY470" s="232"/>
      <c r="FPZ470" s="232"/>
      <c r="FQA470" s="232"/>
      <c r="FQB470" s="232"/>
      <c r="FQC470" s="232"/>
      <c r="FQD470" s="232"/>
      <c r="FQE470" s="232"/>
      <c r="FQF470" s="232"/>
      <c r="FQG470" s="232"/>
      <c r="FQH470" s="232"/>
      <c r="FQI470" s="232"/>
      <c r="FQJ470" s="232"/>
      <c r="FQK470" s="232"/>
      <c r="FQL470" s="232"/>
      <c r="FQM470" s="232"/>
      <c r="FQN470" s="232"/>
      <c r="FQO470" s="232"/>
      <c r="FQP470" s="232"/>
      <c r="FQQ470" s="232"/>
      <c r="FQR470" s="232"/>
      <c r="FQS470" s="232"/>
      <c r="FQT470" s="232"/>
      <c r="FQU470" s="232"/>
      <c r="FQV470" s="232"/>
      <c r="FQW470" s="232"/>
      <c r="FQX470" s="232"/>
      <c r="FQY470" s="232"/>
      <c r="FQZ470" s="232"/>
      <c r="FRA470" s="232"/>
      <c r="FRB470" s="232"/>
      <c r="FRC470" s="232"/>
      <c r="FRD470" s="232"/>
      <c r="FRE470" s="232"/>
      <c r="FRF470" s="232"/>
      <c r="FRG470" s="232"/>
      <c r="FRH470" s="232"/>
      <c r="FRI470" s="232"/>
      <c r="FRJ470" s="232"/>
      <c r="FRK470" s="232"/>
      <c r="FRL470" s="232"/>
      <c r="FRM470" s="232"/>
      <c r="FRN470" s="232"/>
      <c r="FRO470" s="232"/>
      <c r="FRP470" s="232"/>
      <c r="FRQ470" s="232"/>
      <c r="FRR470" s="232"/>
      <c r="FRS470" s="232"/>
      <c r="FRT470" s="232"/>
      <c r="FRU470" s="232"/>
      <c r="FRV470" s="232"/>
      <c r="FRW470" s="232"/>
      <c r="FRX470" s="232"/>
      <c r="FRY470" s="232"/>
      <c r="FRZ470" s="232"/>
      <c r="FSA470" s="232"/>
      <c r="FSB470" s="232"/>
      <c r="FSC470" s="232"/>
      <c r="FSD470" s="232"/>
      <c r="FSE470" s="232"/>
      <c r="FSF470" s="232"/>
      <c r="FSG470" s="232"/>
      <c r="FSH470" s="232"/>
      <c r="FSI470" s="232"/>
      <c r="FSJ470" s="232"/>
      <c r="FSK470" s="232"/>
      <c r="FSL470" s="232"/>
      <c r="FSM470" s="232"/>
      <c r="FSN470" s="232"/>
      <c r="FSO470" s="232"/>
      <c r="FSP470" s="232"/>
      <c r="FSQ470" s="232"/>
      <c r="FSR470" s="232"/>
      <c r="FSS470" s="232"/>
      <c r="FST470" s="232"/>
      <c r="FSU470" s="232"/>
      <c r="FSV470" s="232"/>
      <c r="FSW470" s="232"/>
      <c r="FSX470" s="232"/>
      <c r="FSY470" s="232"/>
      <c r="FSZ470" s="232"/>
      <c r="FTA470" s="232"/>
      <c r="FTB470" s="232"/>
      <c r="FTC470" s="232"/>
      <c r="FTD470" s="232"/>
      <c r="FTE470" s="232"/>
      <c r="FTF470" s="232"/>
      <c r="FTG470" s="232"/>
      <c r="FTH470" s="232"/>
      <c r="FTI470" s="232"/>
      <c r="FTJ470" s="232"/>
      <c r="FTK470" s="232"/>
      <c r="FTL470" s="232"/>
      <c r="FTM470" s="232"/>
      <c r="FTN470" s="232"/>
      <c r="FTO470" s="232"/>
      <c r="FTP470" s="232"/>
      <c r="FTQ470" s="232"/>
      <c r="FTR470" s="232"/>
      <c r="FTS470" s="232"/>
      <c r="FTT470" s="232"/>
      <c r="FTU470" s="232"/>
      <c r="FTV470" s="232"/>
      <c r="FTW470" s="232"/>
      <c r="FTX470" s="232"/>
      <c r="FTY470" s="232"/>
      <c r="FTZ470" s="232"/>
      <c r="FUA470" s="232"/>
      <c r="FUB470" s="232"/>
      <c r="FUC470" s="232"/>
      <c r="FUD470" s="232"/>
      <c r="FUE470" s="232"/>
      <c r="FUF470" s="232"/>
      <c r="FUG470" s="232"/>
      <c r="FUH470" s="232"/>
      <c r="FUI470" s="232"/>
      <c r="FUJ470" s="232"/>
      <c r="FUK470" s="232"/>
      <c r="FUL470" s="232"/>
      <c r="FUM470" s="232"/>
      <c r="FUN470" s="232"/>
      <c r="FUO470" s="232"/>
      <c r="FUP470" s="232"/>
      <c r="FUQ470" s="232"/>
      <c r="FUR470" s="232"/>
      <c r="FUS470" s="232"/>
      <c r="FUT470" s="232"/>
      <c r="FUU470" s="232"/>
      <c r="FUV470" s="232"/>
      <c r="FUW470" s="232"/>
      <c r="FUX470" s="232"/>
      <c r="FUY470" s="232"/>
      <c r="FUZ470" s="232"/>
      <c r="FVA470" s="232"/>
      <c r="FVB470" s="232"/>
      <c r="FVC470" s="232"/>
      <c r="FVD470" s="232"/>
      <c r="FVE470" s="232"/>
      <c r="FVF470" s="232"/>
      <c r="FVG470" s="232"/>
      <c r="FVH470" s="232"/>
      <c r="FVI470" s="232"/>
      <c r="FVJ470" s="232"/>
      <c r="FVK470" s="232"/>
      <c r="FVL470" s="232"/>
      <c r="FVM470" s="232"/>
      <c r="FVN470" s="232"/>
      <c r="FVO470" s="232"/>
      <c r="FVP470" s="232"/>
      <c r="FVQ470" s="232"/>
      <c r="FVR470" s="232"/>
      <c r="FVS470" s="232"/>
      <c r="FVT470" s="232"/>
      <c r="FVU470" s="232"/>
      <c r="FVV470" s="232"/>
      <c r="FVW470" s="232"/>
      <c r="FVX470" s="232"/>
      <c r="FVY470" s="232"/>
      <c r="FVZ470" s="232"/>
      <c r="FWA470" s="232"/>
      <c r="FWB470" s="232"/>
      <c r="FWC470" s="232"/>
      <c r="FWD470" s="232"/>
      <c r="FWE470" s="232"/>
      <c r="FWF470" s="232"/>
      <c r="FWG470" s="232"/>
      <c r="FWH470" s="232"/>
      <c r="FWI470" s="232"/>
      <c r="FWJ470" s="232"/>
      <c r="FWK470" s="232"/>
      <c r="FWL470" s="232"/>
      <c r="FWM470" s="232"/>
      <c r="FWN470" s="232"/>
      <c r="FWO470" s="232"/>
      <c r="FWP470" s="232"/>
      <c r="FWQ470" s="232"/>
      <c r="FWR470" s="232"/>
      <c r="FWS470" s="232"/>
      <c r="FWT470" s="232"/>
      <c r="FWU470" s="232"/>
      <c r="FWV470" s="232"/>
      <c r="FWW470" s="232"/>
      <c r="FWX470" s="232"/>
      <c r="FWY470" s="232"/>
      <c r="FWZ470" s="232"/>
      <c r="FXA470" s="232"/>
      <c r="FXB470" s="232"/>
      <c r="FXC470" s="232"/>
      <c r="FXD470" s="232"/>
      <c r="FXE470" s="232"/>
      <c r="FXF470" s="232"/>
      <c r="FXG470" s="232"/>
      <c r="FXH470" s="232"/>
      <c r="FXI470" s="232"/>
      <c r="FXJ470" s="232"/>
      <c r="FXK470" s="232"/>
      <c r="FXL470" s="232"/>
      <c r="FXM470" s="232"/>
      <c r="FXN470" s="232"/>
      <c r="FXO470" s="232"/>
      <c r="FXP470" s="232"/>
      <c r="FXQ470" s="232"/>
      <c r="FXR470" s="232"/>
      <c r="FXS470" s="232"/>
      <c r="FXT470" s="232"/>
      <c r="FXU470" s="232"/>
      <c r="FXV470" s="232"/>
      <c r="FXW470" s="232"/>
      <c r="FXX470" s="232"/>
      <c r="FXY470" s="232"/>
      <c r="FXZ470" s="232"/>
      <c r="FYA470" s="232"/>
      <c r="FYB470" s="232"/>
      <c r="FYC470" s="232"/>
      <c r="FYD470" s="232"/>
      <c r="FYE470" s="232"/>
      <c r="FYF470" s="232"/>
      <c r="FYG470" s="232"/>
      <c r="FYH470" s="232"/>
      <c r="FYI470" s="232"/>
      <c r="FYJ470" s="232"/>
      <c r="FYK470" s="232"/>
      <c r="FYL470" s="232"/>
      <c r="FYM470" s="232"/>
      <c r="FYN470" s="232"/>
      <c r="FYO470" s="232"/>
      <c r="FYP470" s="232"/>
      <c r="FYQ470" s="232"/>
      <c r="FYR470" s="232"/>
      <c r="FYS470" s="232"/>
      <c r="FYT470" s="232"/>
      <c r="FYU470" s="232"/>
      <c r="FYV470" s="232"/>
      <c r="FYW470" s="232"/>
      <c r="FYX470" s="232"/>
      <c r="FYY470" s="232"/>
      <c r="FYZ470" s="232"/>
      <c r="FZA470" s="232"/>
      <c r="FZB470" s="232"/>
      <c r="FZC470" s="232"/>
      <c r="FZD470" s="232"/>
      <c r="FZE470" s="232"/>
      <c r="FZF470" s="232"/>
      <c r="FZG470" s="232"/>
      <c r="FZH470" s="232"/>
      <c r="FZI470" s="232"/>
      <c r="FZJ470" s="232"/>
      <c r="FZK470" s="232"/>
      <c r="FZL470" s="232"/>
      <c r="FZM470" s="232"/>
      <c r="FZN470" s="232"/>
      <c r="FZO470" s="232"/>
      <c r="FZP470" s="232"/>
      <c r="FZQ470" s="232"/>
      <c r="FZR470" s="232"/>
      <c r="FZS470" s="232"/>
      <c r="FZT470" s="232"/>
      <c r="FZU470" s="232"/>
      <c r="FZV470" s="232"/>
      <c r="FZW470" s="232"/>
      <c r="FZX470" s="232"/>
      <c r="FZY470" s="232"/>
      <c r="FZZ470" s="232"/>
      <c r="GAA470" s="232"/>
      <c r="GAB470" s="232"/>
      <c r="GAC470" s="232"/>
      <c r="GAD470" s="232"/>
      <c r="GAE470" s="232"/>
      <c r="GAF470" s="232"/>
      <c r="GAG470" s="232"/>
      <c r="GAH470" s="232"/>
      <c r="GAI470" s="232"/>
      <c r="GAJ470" s="232"/>
      <c r="GAK470" s="232"/>
      <c r="GAL470" s="232"/>
      <c r="GAM470" s="232"/>
      <c r="GAN470" s="232"/>
      <c r="GAO470" s="232"/>
      <c r="GAP470" s="232"/>
      <c r="GAQ470" s="232"/>
      <c r="GAR470" s="232"/>
      <c r="GAS470" s="232"/>
      <c r="GAT470" s="232"/>
      <c r="GAU470" s="232"/>
      <c r="GAV470" s="232"/>
      <c r="GAW470" s="232"/>
      <c r="GAX470" s="232"/>
      <c r="GAY470" s="232"/>
      <c r="GAZ470" s="232"/>
      <c r="GBA470" s="232"/>
      <c r="GBB470" s="232"/>
      <c r="GBC470" s="232"/>
      <c r="GBD470" s="232"/>
      <c r="GBE470" s="232"/>
      <c r="GBF470" s="232"/>
      <c r="GBG470" s="232"/>
      <c r="GBH470" s="232"/>
      <c r="GBI470" s="232"/>
      <c r="GBJ470" s="232"/>
      <c r="GBK470" s="232"/>
      <c r="GBL470" s="232"/>
      <c r="GBM470" s="232"/>
      <c r="GBN470" s="232"/>
      <c r="GBO470" s="232"/>
      <c r="GBP470" s="232"/>
      <c r="GBQ470" s="232"/>
      <c r="GBR470" s="232"/>
      <c r="GBS470" s="232"/>
      <c r="GBT470" s="232"/>
      <c r="GBU470" s="232"/>
      <c r="GBV470" s="232"/>
      <c r="GBW470" s="232"/>
      <c r="GBX470" s="232"/>
      <c r="GBY470" s="232"/>
      <c r="GBZ470" s="232"/>
      <c r="GCA470" s="232"/>
      <c r="GCB470" s="232"/>
      <c r="GCC470" s="232"/>
      <c r="GCD470" s="232"/>
      <c r="GCE470" s="232"/>
      <c r="GCF470" s="232"/>
      <c r="GCG470" s="232"/>
      <c r="GCH470" s="232"/>
      <c r="GCI470" s="232"/>
      <c r="GCJ470" s="232"/>
      <c r="GCK470" s="232"/>
      <c r="GCL470" s="232"/>
      <c r="GCM470" s="232"/>
      <c r="GCN470" s="232"/>
      <c r="GCO470" s="232"/>
      <c r="GCP470" s="232"/>
      <c r="GCQ470" s="232"/>
      <c r="GCR470" s="232"/>
      <c r="GCS470" s="232"/>
      <c r="GCT470" s="232"/>
      <c r="GCU470" s="232"/>
      <c r="GCV470" s="232"/>
      <c r="GCW470" s="232"/>
      <c r="GCX470" s="232"/>
      <c r="GCY470" s="232"/>
      <c r="GCZ470" s="232"/>
      <c r="GDA470" s="232"/>
      <c r="GDB470" s="232"/>
      <c r="GDC470" s="232"/>
      <c r="GDD470" s="232"/>
      <c r="GDE470" s="232"/>
      <c r="GDF470" s="232"/>
      <c r="GDG470" s="232"/>
      <c r="GDH470" s="232"/>
      <c r="GDI470" s="232"/>
      <c r="GDJ470" s="232"/>
      <c r="GDK470" s="232"/>
      <c r="GDL470" s="232"/>
      <c r="GDM470" s="232"/>
      <c r="GDN470" s="232"/>
      <c r="GDO470" s="232"/>
      <c r="GDP470" s="232"/>
      <c r="GDQ470" s="232"/>
      <c r="GDR470" s="232"/>
      <c r="GDS470" s="232"/>
      <c r="GDT470" s="232"/>
      <c r="GDU470" s="232"/>
      <c r="GDV470" s="232"/>
      <c r="GDW470" s="232"/>
      <c r="GDX470" s="232"/>
      <c r="GDY470" s="232"/>
      <c r="GDZ470" s="232"/>
      <c r="GEA470" s="232"/>
      <c r="GEB470" s="232"/>
      <c r="GEC470" s="232"/>
      <c r="GED470" s="232"/>
      <c r="GEE470" s="232"/>
      <c r="GEF470" s="232"/>
      <c r="GEG470" s="232"/>
      <c r="GEH470" s="232"/>
      <c r="GEI470" s="232"/>
      <c r="GEJ470" s="232"/>
      <c r="GEK470" s="232"/>
      <c r="GEL470" s="232"/>
      <c r="GEM470" s="232"/>
      <c r="GEN470" s="232"/>
      <c r="GEO470" s="232"/>
      <c r="GEP470" s="232"/>
      <c r="GEQ470" s="232"/>
      <c r="GER470" s="232"/>
      <c r="GES470" s="232"/>
      <c r="GET470" s="232"/>
      <c r="GEU470" s="232"/>
      <c r="GEV470" s="232"/>
      <c r="GEW470" s="232"/>
      <c r="GEX470" s="232"/>
      <c r="GEY470" s="232"/>
      <c r="GEZ470" s="232"/>
      <c r="GFA470" s="232"/>
      <c r="GFB470" s="232"/>
      <c r="GFC470" s="232"/>
      <c r="GFD470" s="232"/>
      <c r="GFE470" s="232"/>
      <c r="GFF470" s="232"/>
      <c r="GFG470" s="232"/>
      <c r="GFH470" s="232"/>
      <c r="GFI470" s="232"/>
      <c r="GFJ470" s="232"/>
      <c r="GFK470" s="232"/>
      <c r="GFL470" s="232"/>
      <c r="GFM470" s="232"/>
      <c r="GFN470" s="232"/>
      <c r="GFO470" s="232"/>
      <c r="GFP470" s="232"/>
      <c r="GFQ470" s="232"/>
      <c r="GFR470" s="232"/>
      <c r="GFS470" s="232"/>
      <c r="GFT470" s="232"/>
      <c r="GFU470" s="232"/>
      <c r="GFV470" s="232"/>
      <c r="GFW470" s="232"/>
      <c r="GFX470" s="232"/>
      <c r="GFY470" s="232"/>
      <c r="GFZ470" s="232"/>
      <c r="GGA470" s="232"/>
      <c r="GGB470" s="232"/>
      <c r="GGC470" s="232"/>
      <c r="GGD470" s="232"/>
      <c r="GGE470" s="232"/>
      <c r="GGF470" s="232"/>
      <c r="GGG470" s="232"/>
      <c r="GGH470" s="232"/>
      <c r="GGI470" s="232"/>
      <c r="GGJ470" s="232"/>
      <c r="GGK470" s="232"/>
      <c r="GGL470" s="232"/>
      <c r="GGM470" s="232"/>
      <c r="GGN470" s="232"/>
      <c r="GGO470" s="232"/>
      <c r="GGP470" s="232"/>
      <c r="GGQ470" s="232"/>
      <c r="GGR470" s="232"/>
      <c r="GGS470" s="232"/>
      <c r="GGT470" s="232"/>
      <c r="GGU470" s="232"/>
      <c r="GGV470" s="232"/>
      <c r="GGW470" s="232"/>
      <c r="GGX470" s="232"/>
      <c r="GGY470" s="232"/>
      <c r="GGZ470" s="232"/>
      <c r="GHA470" s="232"/>
      <c r="GHB470" s="232"/>
      <c r="GHC470" s="232"/>
      <c r="GHD470" s="232"/>
      <c r="GHE470" s="232"/>
      <c r="GHF470" s="232"/>
      <c r="GHG470" s="232"/>
      <c r="GHH470" s="232"/>
      <c r="GHI470" s="232"/>
      <c r="GHJ470" s="232"/>
      <c r="GHK470" s="232"/>
      <c r="GHL470" s="232"/>
      <c r="GHM470" s="232"/>
      <c r="GHN470" s="232"/>
      <c r="GHO470" s="232"/>
      <c r="GHP470" s="232"/>
      <c r="GHQ470" s="232"/>
      <c r="GHR470" s="232"/>
      <c r="GHS470" s="232"/>
      <c r="GHT470" s="232"/>
      <c r="GHU470" s="232"/>
      <c r="GHV470" s="232"/>
      <c r="GHW470" s="232"/>
      <c r="GHX470" s="232"/>
      <c r="GHY470" s="232"/>
      <c r="GHZ470" s="232"/>
      <c r="GIA470" s="232"/>
      <c r="GIB470" s="232"/>
      <c r="GIC470" s="232"/>
      <c r="GID470" s="232"/>
      <c r="GIE470" s="232"/>
      <c r="GIF470" s="232"/>
      <c r="GIG470" s="232"/>
      <c r="GIH470" s="232"/>
      <c r="GII470" s="232"/>
      <c r="GIJ470" s="232"/>
      <c r="GIK470" s="232"/>
      <c r="GIL470" s="232"/>
      <c r="GIM470" s="232"/>
      <c r="GIN470" s="232"/>
      <c r="GIO470" s="232"/>
      <c r="GIP470" s="232"/>
      <c r="GIQ470" s="232"/>
      <c r="GIR470" s="232"/>
      <c r="GIS470" s="232"/>
      <c r="GIT470" s="232"/>
      <c r="GIU470" s="232"/>
      <c r="GIV470" s="232"/>
      <c r="GIW470" s="232"/>
      <c r="GIX470" s="232"/>
      <c r="GIY470" s="232"/>
      <c r="GIZ470" s="232"/>
      <c r="GJA470" s="232"/>
      <c r="GJB470" s="232"/>
      <c r="GJC470" s="232"/>
      <c r="GJD470" s="232"/>
      <c r="GJE470" s="232"/>
      <c r="GJF470" s="232"/>
      <c r="GJG470" s="232"/>
      <c r="GJH470" s="232"/>
      <c r="GJI470" s="232"/>
      <c r="GJJ470" s="232"/>
      <c r="GJK470" s="232"/>
      <c r="GJL470" s="232"/>
      <c r="GJM470" s="232"/>
      <c r="GJN470" s="232"/>
      <c r="GJO470" s="232"/>
      <c r="GJP470" s="232"/>
      <c r="GJQ470" s="232"/>
      <c r="GJR470" s="232"/>
      <c r="GJS470" s="232"/>
      <c r="GJT470" s="232"/>
      <c r="GJU470" s="232"/>
      <c r="GJV470" s="232"/>
      <c r="GJW470" s="232"/>
      <c r="GJX470" s="232"/>
      <c r="GJY470" s="232"/>
      <c r="GJZ470" s="232"/>
      <c r="GKA470" s="232"/>
      <c r="GKB470" s="232"/>
      <c r="GKC470" s="232"/>
      <c r="GKD470" s="232"/>
      <c r="GKE470" s="232"/>
      <c r="GKF470" s="232"/>
      <c r="GKG470" s="232"/>
      <c r="GKH470" s="232"/>
      <c r="GKI470" s="232"/>
      <c r="GKJ470" s="232"/>
      <c r="GKK470" s="232"/>
      <c r="GKL470" s="232"/>
      <c r="GKM470" s="232"/>
      <c r="GKN470" s="232"/>
      <c r="GKO470" s="232"/>
      <c r="GKP470" s="232"/>
      <c r="GKQ470" s="232"/>
      <c r="GKR470" s="232"/>
      <c r="GKS470" s="232"/>
      <c r="GKT470" s="232"/>
      <c r="GKU470" s="232"/>
      <c r="GKV470" s="232"/>
      <c r="GKW470" s="232"/>
      <c r="GKX470" s="232"/>
      <c r="GKY470" s="232"/>
      <c r="GKZ470" s="232"/>
      <c r="GLA470" s="232"/>
      <c r="GLB470" s="232"/>
      <c r="GLC470" s="232"/>
      <c r="GLD470" s="232"/>
      <c r="GLE470" s="232"/>
      <c r="GLF470" s="232"/>
      <c r="GLG470" s="232"/>
      <c r="GLH470" s="232"/>
      <c r="GLI470" s="232"/>
      <c r="GLJ470" s="232"/>
      <c r="GLK470" s="232"/>
      <c r="GLL470" s="232"/>
      <c r="GLM470" s="232"/>
      <c r="GLN470" s="232"/>
      <c r="GLO470" s="232"/>
      <c r="GLP470" s="232"/>
      <c r="GLQ470" s="232"/>
      <c r="GLR470" s="232"/>
      <c r="GLS470" s="232"/>
      <c r="GLT470" s="232"/>
      <c r="GLU470" s="232"/>
      <c r="GLV470" s="232"/>
      <c r="GLW470" s="232"/>
      <c r="GLX470" s="232"/>
      <c r="GLY470" s="232"/>
      <c r="GLZ470" s="232"/>
      <c r="GMA470" s="232"/>
      <c r="GMB470" s="232"/>
      <c r="GMC470" s="232"/>
      <c r="GMD470" s="232"/>
      <c r="GME470" s="232"/>
      <c r="GMF470" s="232"/>
      <c r="GMG470" s="232"/>
      <c r="GMH470" s="232"/>
      <c r="GMI470" s="232"/>
      <c r="GMJ470" s="232"/>
      <c r="GMK470" s="232"/>
      <c r="GML470" s="232"/>
      <c r="GMM470" s="232"/>
      <c r="GMN470" s="232"/>
      <c r="GMO470" s="232"/>
      <c r="GMP470" s="232"/>
      <c r="GMQ470" s="232"/>
      <c r="GMR470" s="232"/>
      <c r="GMS470" s="232"/>
      <c r="GMT470" s="232"/>
      <c r="GMU470" s="232"/>
      <c r="GMV470" s="232"/>
      <c r="GMW470" s="232"/>
      <c r="GMX470" s="232"/>
      <c r="GMY470" s="232"/>
      <c r="GMZ470" s="232"/>
      <c r="GNA470" s="232"/>
      <c r="GNB470" s="232"/>
      <c r="GNC470" s="232"/>
      <c r="GND470" s="232"/>
      <c r="GNE470" s="232"/>
      <c r="GNF470" s="232"/>
      <c r="GNG470" s="232"/>
      <c r="GNH470" s="232"/>
      <c r="GNI470" s="232"/>
      <c r="GNJ470" s="232"/>
      <c r="GNK470" s="232"/>
      <c r="GNL470" s="232"/>
      <c r="GNM470" s="232"/>
      <c r="GNN470" s="232"/>
      <c r="GNO470" s="232"/>
      <c r="GNP470" s="232"/>
      <c r="GNQ470" s="232"/>
      <c r="GNR470" s="232"/>
      <c r="GNS470" s="232"/>
      <c r="GNT470" s="232"/>
      <c r="GNU470" s="232"/>
      <c r="GNV470" s="232"/>
      <c r="GNW470" s="232"/>
      <c r="GNX470" s="232"/>
      <c r="GNY470" s="232"/>
      <c r="GNZ470" s="232"/>
      <c r="GOA470" s="232"/>
      <c r="GOB470" s="232"/>
      <c r="GOC470" s="232"/>
      <c r="GOD470" s="232"/>
      <c r="GOE470" s="232"/>
      <c r="GOF470" s="232"/>
      <c r="GOG470" s="232"/>
      <c r="GOH470" s="232"/>
      <c r="GOI470" s="232"/>
      <c r="GOJ470" s="232"/>
      <c r="GOK470" s="232"/>
      <c r="GOL470" s="232"/>
      <c r="GOM470" s="232"/>
      <c r="GON470" s="232"/>
      <c r="GOO470" s="232"/>
      <c r="GOP470" s="232"/>
      <c r="GOQ470" s="232"/>
      <c r="GOR470" s="232"/>
      <c r="GOS470" s="232"/>
      <c r="GOT470" s="232"/>
      <c r="GOU470" s="232"/>
      <c r="GOV470" s="232"/>
      <c r="GOW470" s="232"/>
      <c r="GOX470" s="232"/>
      <c r="GOY470" s="232"/>
      <c r="GOZ470" s="232"/>
      <c r="GPA470" s="232"/>
      <c r="GPB470" s="232"/>
      <c r="GPC470" s="232"/>
      <c r="GPD470" s="232"/>
      <c r="GPE470" s="232"/>
      <c r="GPF470" s="232"/>
      <c r="GPG470" s="232"/>
      <c r="GPH470" s="232"/>
      <c r="GPI470" s="232"/>
      <c r="GPJ470" s="232"/>
      <c r="GPK470" s="232"/>
      <c r="GPL470" s="232"/>
      <c r="GPM470" s="232"/>
      <c r="GPN470" s="232"/>
      <c r="GPO470" s="232"/>
      <c r="GPP470" s="232"/>
      <c r="GPQ470" s="232"/>
      <c r="GPR470" s="232"/>
      <c r="GPS470" s="232"/>
      <c r="GPT470" s="232"/>
      <c r="GPU470" s="232"/>
      <c r="GPV470" s="232"/>
      <c r="GPW470" s="232"/>
      <c r="GPX470" s="232"/>
      <c r="GPY470" s="232"/>
      <c r="GPZ470" s="232"/>
      <c r="GQA470" s="232"/>
      <c r="GQB470" s="232"/>
      <c r="GQC470" s="232"/>
      <c r="GQD470" s="232"/>
      <c r="GQE470" s="232"/>
      <c r="GQF470" s="232"/>
      <c r="GQG470" s="232"/>
      <c r="GQH470" s="232"/>
      <c r="GQI470" s="232"/>
      <c r="GQJ470" s="232"/>
      <c r="GQK470" s="232"/>
      <c r="GQL470" s="232"/>
      <c r="GQM470" s="232"/>
      <c r="GQN470" s="232"/>
      <c r="GQO470" s="232"/>
      <c r="GQP470" s="232"/>
      <c r="GQQ470" s="232"/>
      <c r="GQR470" s="232"/>
      <c r="GQS470" s="232"/>
      <c r="GQT470" s="232"/>
      <c r="GQU470" s="232"/>
      <c r="GQV470" s="232"/>
      <c r="GQW470" s="232"/>
      <c r="GQX470" s="232"/>
      <c r="GQY470" s="232"/>
      <c r="GQZ470" s="232"/>
      <c r="GRA470" s="232"/>
      <c r="GRB470" s="232"/>
      <c r="GRC470" s="232"/>
      <c r="GRD470" s="232"/>
      <c r="GRE470" s="232"/>
      <c r="GRF470" s="232"/>
      <c r="GRG470" s="232"/>
      <c r="GRH470" s="232"/>
      <c r="GRI470" s="232"/>
      <c r="GRJ470" s="232"/>
      <c r="GRK470" s="232"/>
      <c r="GRL470" s="232"/>
      <c r="GRM470" s="232"/>
      <c r="GRN470" s="232"/>
      <c r="GRO470" s="232"/>
      <c r="GRP470" s="232"/>
      <c r="GRQ470" s="232"/>
      <c r="GRR470" s="232"/>
      <c r="GRS470" s="232"/>
      <c r="GRT470" s="232"/>
      <c r="GRU470" s="232"/>
      <c r="GRV470" s="232"/>
      <c r="GRW470" s="232"/>
      <c r="GRX470" s="232"/>
      <c r="GRY470" s="232"/>
      <c r="GRZ470" s="232"/>
      <c r="GSA470" s="232"/>
      <c r="GSB470" s="232"/>
      <c r="GSC470" s="232"/>
      <c r="GSD470" s="232"/>
      <c r="GSE470" s="232"/>
      <c r="GSF470" s="232"/>
      <c r="GSG470" s="232"/>
      <c r="GSH470" s="232"/>
      <c r="GSI470" s="232"/>
      <c r="GSJ470" s="232"/>
      <c r="GSK470" s="232"/>
      <c r="GSL470" s="232"/>
      <c r="GSM470" s="232"/>
      <c r="GSN470" s="232"/>
      <c r="GSO470" s="232"/>
      <c r="GSP470" s="232"/>
      <c r="GSQ470" s="232"/>
      <c r="GSR470" s="232"/>
      <c r="GSS470" s="232"/>
      <c r="GST470" s="232"/>
      <c r="GSU470" s="232"/>
      <c r="GSV470" s="232"/>
      <c r="GSW470" s="232"/>
      <c r="GSX470" s="232"/>
      <c r="GSY470" s="232"/>
      <c r="GSZ470" s="232"/>
      <c r="GTA470" s="232"/>
      <c r="GTB470" s="232"/>
      <c r="GTC470" s="232"/>
      <c r="GTD470" s="232"/>
      <c r="GTE470" s="232"/>
      <c r="GTF470" s="232"/>
      <c r="GTG470" s="232"/>
      <c r="GTH470" s="232"/>
      <c r="GTI470" s="232"/>
      <c r="GTJ470" s="232"/>
      <c r="GTK470" s="232"/>
      <c r="GTL470" s="232"/>
      <c r="GTM470" s="232"/>
      <c r="GTN470" s="232"/>
      <c r="GTO470" s="232"/>
      <c r="GTP470" s="232"/>
      <c r="GTQ470" s="232"/>
      <c r="GTR470" s="232"/>
      <c r="GTS470" s="232"/>
      <c r="GTT470" s="232"/>
      <c r="GTU470" s="232"/>
      <c r="GTV470" s="232"/>
      <c r="GTW470" s="232"/>
      <c r="GTX470" s="232"/>
      <c r="GTY470" s="232"/>
      <c r="GTZ470" s="232"/>
      <c r="GUA470" s="232"/>
      <c r="GUB470" s="232"/>
      <c r="GUC470" s="232"/>
      <c r="GUD470" s="232"/>
      <c r="GUE470" s="232"/>
      <c r="GUF470" s="232"/>
      <c r="GUG470" s="232"/>
      <c r="GUH470" s="232"/>
      <c r="GUI470" s="232"/>
      <c r="GUJ470" s="232"/>
      <c r="GUK470" s="232"/>
      <c r="GUL470" s="232"/>
      <c r="GUM470" s="232"/>
      <c r="GUN470" s="232"/>
      <c r="GUO470" s="232"/>
      <c r="GUP470" s="232"/>
      <c r="GUQ470" s="232"/>
      <c r="GUR470" s="232"/>
      <c r="GUS470" s="232"/>
      <c r="GUT470" s="232"/>
      <c r="GUU470" s="232"/>
      <c r="GUV470" s="232"/>
      <c r="GUW470" s="232"/>
      <c r="GUX470" s="232"/>
      <c r="GUY470" s="232"/>
      <c r="GUZ470" s="232"/>
      <c r="GVA470" s="232"/>
      <c r="GVB470" s="232"/>
      <c r="GVC470" s="232"/>
      <c r="GVD470" s="232"/>
      <c r="GVE470" s="232"/>
      <c r="GVF470" s="232"/>
      <c r="GVG470" s="232"/>
      <c r="GVH470" s="232"/>
      <c r="GVI470" s="232"/>
      <c r="GVJ470" s="232"/>
      <c r="GVK470" s="232"/>
      <c r="GVL470" s="232"/>
      <c r="GVM470" s="232"/>
      <c r="GVN470" s="232"/>
      <c r="GVO470" s="232"/>
      <c r="GVP470" s="232"/>
      <c r="GVQ470" s="232"/>
      <c r="GVR470" s="232"/>
      <c r="GVS470" s="232"/>
      <c r="GVT470" s="232"/>
      <c r="GVU470" s="232"/>
      <c r="GVV470" s="232"/>
      <c r="GVW470" s="232"/>
      <c r="GVX470" s="232"/>
      <c r="GVY470" s="232"/>
      <c r="GVZ470" s="232"/>
      <c r="GWA470" s="232"/>
      <c r="GWB470" s="232"/>
      <c r="GWC470" s="232"/>
      <c r="GWD470" s="232"/>
      <c r="GWE470" s="232"/>
      <c r="GWF470" s="232"/>
      <c r="GWG470" s="232"/>
      <c r="GWH470" s="232"/>
      <c r="GWI470" s="232"/>
      <c r="GWJ470" s="232"/>
      <c r="GWK470" s="232"/>
      <c r="GWL470" s="232"/>
      <c r="GWM470" s="232"/>
      <c r="GWN470" s="232"/>
      <c r="GWO470" s="232"/>
      <c r="GWP470" s="232"/>
      <c r="GWQ470" s="232"/>
      <c r="GWR470" s="232"/>
      <c r="GWS470" s="232"/>
      <c r="GWT470" s="232"/>
      <c r="GWU470" s="232"/>
      <c r="GWV470" s="232"/>
      <c r="GWW470" s="232"/>
      <c r="GWX470" s="232"/>
      <c r="GWY470" s="232"/>
      <c r="GWZ470" s="232"/>
      <c r="GXA470" s="232"/>
      <c r="GXB470" s="232"/>
      <c r="GXC470" s="232"/>
      <c r="GXD470" s="232"/>
      <c r="GXE470" s="232"/>
      <c r="GXF470" s="232"/>
      <c r="GXG470" s="232"/>
      <c r="GXH470" s="232"/>
      <c r="GXI470" s="232"/>
      <c r="GXJ470" s="232"/>
      <c r="GXK470" s="232"/>
      <c r="GXL470" s="232"/>
      <c r="GXM470" s="232"/>
      <c r="GXN470" s="232"/>
      <c r="GXO470" s="232"/>
      <c r="GXP470" s="232"/>
      <c r="GXQ470" s="232"/>
      <c r="GXR470" s="232"/>
      <c r="GXS470" s="232"/>
      <c r="GXT470" s="232"/>
      <c r="GXU470" s="232"/>
      <c r="GXV470" s="232"/>
      <c r="GXW470" s="232"/>
      <c r="GXX470" s="232"/>
      <c r="GXY470" s="232"/>
      <c r="GXZ470" s="232"/>
      <c r="GYA470" s="232"/>
      <c r="GYB470" s="232"/>
      <c r="GYC470" s="232"/>
      <c r="GYD470" s="232"/>
      <c r="GYE470" s="232"/>
      <c r="GYF470" s="232"/>
      <c r="GYG470" s="232"/>
      <c r="GYH470" s="232"/>
      <c r="GYI470" s="232"/>
      <c r="GYJ470" s="232"/>
      <c r="GYK470" s="232"/>
      <c r="GYL470" s="232"/>
      <c r="GYM470" s="232"/>
      <c r="GYN470" s="232"/>
      <c r="GYO470" s="232"/>
      <c r="GYP470" s="232"/>
      <c r="GYQ470" s="232"/>
      <c r="GYR470" s="232"/>
      <c r="GYS470" s="232"/>
      <c r="GYT470" s="232"/>
      <c r="GYU470" s="232"/>
      <c r="GYV470" s="232"/>
      <c r="GYW470" s="232"/>
      <c r="GYX470" s="232"/>
      <c r="GYY470" s="232"/>
      <c r="GYZ470" s="232"/>
      <c r="GZA470" s="232"/>
      <c r="GZB470" s="232"/>
      <c r="GZC470" s="232"/>
      <c r="GZD470" s="232"/>
      <c r="GZE470" s="232"/>
      <c r="GZF470" s="232"/>
      <c r="GZG470" s="232"/>
      <c r="GZH470" s="232"/>
      <c r="GZI470" s="232"/>
      <c r="GZJ470" s="232"/>
      <c r="GZK470" s="232"/>
      <c r="GZL470" s="232"/>
      <c r="GZM470" s="232"/>
      <c r="GZN470" s="232"/>
      <c r="GZO470" s="232"/>
      <c r="GZP470" s="232"/>
      <c r="GZQ470" s="232"/>
      <c r="GZR470" s="232"/>
      <c r="GZS470" s="232"/>
      <c r="GZT470" s="232"/>
      <c r="GZU470" s="232"/>
      <c r="GZV470" s="232"/>
      <c r="GZW470" s="232"/>
      <c r="GZX470" s="232"/>
      <c r="GZY470" s="232"/>
      <c r="GZZ470" s="232"/>
      <c r="HAA470" s="232"/>
      <c r="HAB470" s="232"/>
      <c r="HAC470" s="232"/>
      <c r="HAD470" s="232"/>
      <c r="HAE470" s="232"/>
      <c r="HAF470" s="232"/>
      <c r="HAG470" s="232"/>
      <c r="HAH470" s="232"/>
      <c r="HAI470" s="232"/>
      <c r="HAJ470" s="232"/>
      <c r="HAK470" s="232"/>
      <c r="HAL470" s="232"/>
      <c r="HAM470" s="232"/>
      <c r="HAN470" s="232"/>
      <c r="HAO470" s="232"/>
      <c r="HAP470" s="232"/>
      <c r="HAQ470" s="232"/>
      <c r="HAR470" s="232"/>
      <c r="HAS470" s="232"/>
      <c r="HAT470" s="232"/>
      <c r="HAU470" s="232"/>
      <c r="HAV470" s="232"/>
      <c r="HAW470" s="232"/>
      <c r="HAX470" s="232"/>
      <c r="HAY470" s="232"/>
      <c r="HAZ470" s="232"/>
      <c r="HBA470" s="232"/>
      <c r="HBB470" s="232"/>
      <c r="HBC470" s="232"/>
      <c r="HBD470" s="232"/>
      <c r="HBE470" s="232"/>
      <c r="HBF470" s="232"/>
      <c r="HBG470" s="232"/>
      <c r="HBH470" s="232"/>
      <c r="HBI470" s="232"/>
      <c r="HBJ470" s="232"/>
      <c r="HBK470" s="232"/>
      <c r="HBL470" s="232"/>
      <c r="HBM470" s="232"/>
      <c r="HBN470" s="232"/>
      <c r="HBO470" s="232"/>
      <c r="HBP470" s="232"/>
      <c r="HBQ470" s="232"/>
      <c r="HBR470" s="232"/>
      <c r="HBS470" s="232"/>
      <c r="HBT470" s="232"/>
      <c r="HBU470" s="232"/>
      <c r="HBV470" s="232"/>
      <c r="HBW470" s="232"/>
      <c r="HBX470" s="232"/>
      <c r="HBY470" s="232"/>
      <c r="HBZ470" s="232"/>
      <c r="HCA470" s="232"/>
      <c r="HCB470" s="232"/>
      <c r="HCC470" s="232"/>
      <c r="HCD470" s="232"/>
      <c r="HCE470" s="232"/>
      <c r="HCF470" s="232"/>
      <c r="HCG470" s="232"/>
      <c r="HCH470" s="232"/>
      <c r="HCI470" s="232"/>
      <c r="HCJ470" s="232"/>
      <c r="HCK470" s="232"/>
      <c r="HCL470" s="232"/>
      <c r="HCM470" s="232"/>
      <c r="HCN470" s="232"/>
      <c r="HCO470" s="232"/>
      <c r="HCP470" s="232"/>
      <c r="HCQ470" s="232"/>
      <c r="HCR470" s="232"/>
      <c r="HCS470" s="232"/>
      <c r="HCT470" s="232"/>
      <c r="HCU470" s="232"/>
      <c r="HCV470" s="232"/>
      <c r="HCW470" s="232"/>
      <c r="HCX470" s="232"/>
      <c r="HCY470" s="232"/>
      <c r="HCZ470" s="232"/>
      <c r="HDA470" s="232"/>
      <c r="HDB470" s="232"/>
      <c r="HDC470" s="232"/>
      <c r="HDD470" s="232"/>
      <c r="HDE470" s="232"/>
      <c r="HDF470" s="232"/>
      <c r="HDG470" s="232"/>
      <c r="HDH470" s="232"/>
      <c r="HDI470" s="232"/>
      <c r="HDJ470" s="232"/>
      <c r="HDK470" s="232"/>
      <c r="HDL470" s="232"/>
      <c r="HDM470" s="232"/>
      <c r="HDN470" s="232"/>
      <c r="HDO470" s="232"/>
      <c r="HDP470" s="232"/>
      <c r="HDQ470" s="232"/>
      <c r="HDR470" s="232"/>
      <c r="HDS470" s="232"/>
      <c r="HDT470" s="232"/>
      <c r="HDU470" s="232"/>
      <c r="HDV470" s="232"/>
      <c r="HDW470" s="232"/>
      <c r="HDX470" s="232"/>
      <c r="HDY470" s="232"/>
      <c r="HDZ470" s="232"/>
      <c r="HEA470" s="232"/>
      <c r="HEB470" s="232"/>
      <c r="HEC470" s="232"/>
      <c r="HED470" s="232"/>
      <c r="HEE470" s="232"/>
      <c r="HEF470" s="232"/>
      <c r="HEG470" s="232"/>
      <c r="HEH470" s="232"/>
      <c r="HEI470" s="232"/>
      <c r="HEJ470" s="232"/>
      <c r="HEK470" s="232"/>
      <c r="HEL470" s="232"/>
      <c r="HEM470" s="232"/>
      <c r="HEN470" s="232"/>
      <c r="HEO470" s="232"/>
      <c r="HEP470" s="232"/>
      <c r="HEQ470" s="232"/>
      <c r="HER470" s="232"/>
      <c r="HES470" s="232"/>
      <c r="HET470" s="232"/>
      <c r="HEU470" s="232"/>
      <c r="HEV470" s="232"/>
      <c r="HEW470" s="232"/>
      <c r="HEX470" s="232"/>
      <c r="HEY470" s="232"/>
      <c r="HEZ470" s="232"/>
      <c r="HFA470" s="232"/>
      <c r="HFB470" s="232"/>
      <c r="HFC470" s="232"/>
      <c r="HFD470" s="232"/>
      <c r="HFE470" s="232"/>
      <c r="HFF470" s="232"/>
      <c r="HFG470" s="232"/>
      <c r="HFH470" s="232"/>
      <c r="HFI470" s="232"/>
      <c r="HFJ470" s="232"/>
      <c r="HFK470" s="232"/>
      <c r="HFL470" s="232"/>
      <c r="HFM470" s="232"/>
      <c r="HFN470" s="232"/>
      <c r="HFO470" s="232"/>
      <c r="HFP470" s="232"/>
      <c r="HFQ470" s="232"/>
      <c r="HFR470" s="232"/>
      <c r="HFS470" s="232"/>
      <c r="HFT470" s="232"/>
      <c r="HFU470" s="232"/>
      <c r="HFV470" s="232"/>
      <c r="HFW470" s="232"/>
      <c r="HFX470" s="232"/>
      <c r="HFY470" s="232"/>
      <c r="HFZ470" s="232"/>
      <c r="HGA470" s="232"/>
      <c r="HGB470" s="232"/>
      <c r="HGC470" s="232"/>
      <c r="HGD470" s="232"/>
      <c r="HGE470" s="232"/>
      <c r="HGF470" s="232"/>
      <c r="HGG470" s="232"/>
      <c r="HGH470" s="232"/>
      <c r="HGI470" s="232"/>
      <c r="HGJ470" s="232"/>
      <c r="HGK470" s="232"/>
      <c r="HGL470" s="232"/>
      <c r="HGM470" s="232"/>
      <c r="HGN470" s="232"/>
      <c r="HGO470" s="232"/>
      <c r="HGP470" s="232"/>
      <c r="HGQ470" s="232"/>
      <c r="HGR470" s="232"/>
      <c r="HGS470" s="232"/>
      <c r="HGT470" s="232"/>
      <c r="HGU470" s="232"/>
      <c r="HGV470" s="232"/>
      <c r="HGW470" s="232"/>
      <c r="HGX470" s="232"/>
      <c r="HGY470" s="232"/>
      <c r="HGZ470" s="232"/>
      <c r="HHA470" s="232"/>
      <c r="HHB470" s="232"/>
      <c r="HHC470" s="232"/>
      <c r="HHD470" s="232"/>
      <c r="HHE470" s="232"/>
      <c r="HHF470" s="232"/>
      <c r="HHG470" s="232"/>
      <c r="HHH470" s="232"/>
      <c r="HHI470" s="232"/>
      <c r="HHJ470" s="232"/>
      <c r="HHK470" s="232"/>
      <c r="HHL470" s="232"/>
      <c r="HHM470" s="232"/>
      <c r="HHN470" s="232"/>
      <c r="HHO470" s="232"/>
      <c r="HHP470" s="232"/>
      <c r="HHQ470" s="232"/>
      <c r="HHR470" s="232"/>
      <c r="HHS470" s="232"/>
      <c r="HHT470" s="232"/>
      <c r="HHU470" s="232"/>
      <c r="HHV470" s="232"/>
      <c r="HHW470" s="232"/>
      <c r="HHX470" s="232"/>
      <c r="HHY470" s="232"/>
      <c r="HHZ470" s="232"/>
      <c r="HIA470" s="232"/>
      <c r="HIB470" s="232"/>
      <c r="HIC470" s="232"/>
      <c r="HID470" s="232"/>
      <c r="HIE470" s="232"/>
      <c r="HIF470" s="232"/>
      <c r="HIG470" s="232"/>
      <c r="HIH470" s="232"/>
      <c r="HII470" s="232"/>
      <c r="HIJ470" s="232"/>
      <c r="HIK470" s="232"/>
      <c r="HIL470" s="232"/>
      <c r="HIM470" s="232"/>
      <c r="HIN470" s="232"/>
      <c r="HIO470" s="232"/>
      <c r="HIP470" s="232"/>
      <c r="HIQ470" s="232"/>
      <c r="HIR470" s="232"/>
      <c r="HIS470" s="232"/>
      <c r="HIT470" s="232"/>
      <c r="HIU470" s="232"/>
      <c r="HIV470" s="232"/>
      <c r="HIW470" s="232"/>
      <c r="HIX470" s="232"/>
      <c r="HIY470" s="232"/>
      <c r="HIZ470" s="232"/>
      <c r="HJA470" s="232"/>
      <c r="HJB470" s="232"/>
      <c r="HJC470" s="232"/>
      <c r="HJD470" s="232"/>
      <c r="HJE470" s="232"/>
      <c r="HJF470" s="232"/>
      <c r="HJG470" s="232"/>
      <c r="HJH470" s="232"/>
      <c r="HJI470" s="232"/>
      <c r="HJJ470" s="232"/>
      <c r="HJK470" s="232"/>
      <c r="HJL470" s="232"/>
      <c r="HJM470" s="232"/>
      <c r="HJN470" s="232"/>
      <c r="HJO470" s="232"/>
      <c r="HJP470" s="232"/>
      <c r="HJQ470" s="232"/>
      <c r="HJR470" s="232"/>
      <c r="HJS470" s="232"/>
      <c r="HJT470" s="232"/>
      <c r="HJU470" s="232"/>
      <c r="HJV470" s="232"/>
      <c r="HJW470" s="232"/>
      <c r="HJX470" s="232"/>
      <c r="HJY470" s="232"/>
      <c r="HJZ470" s="232"/>
      <c r="HKA470" s="232"/>
      <c r="HKB470" s="232"/>
      <c r="HKC470" s="232"/>
      <c r="HKD470" s="232"/>
      <c r="HKE470" s="232"/>
      <c r="HKF470" s="232"/>
      <c r="HKG470" s="232"/>
      <c r="HKH470" s="232"/>
      <c r="HKI470" s="232"/>
      <c r="HKJ470" s="232"/>
      <c r="HKK470" s="232"/>
      <c r="HKL470" s="232"/>
      <c r="HKM470" s="232"/>
      <c r="HKN470" s="232"/>
      <c r="HKO470" s="232"/>
      <c r="HKP470" s="232"/>
      <c r="HKQ470" s="232"/>
      <c r="HKR470" s="232"/>
      <c r="HKS470" s="232"/>
      <c r="HKT470" s="232"/>
      <c r="HKU470" s="232"/>
      <c r="HKV470" s="232"/>
      <c r="HKW470" s="232"/>
      <c r="HKX470" s="232"/>
      <c r="HKY470" s="232"/>
      <c r="HKZ470" s="232"/>
      <c r="HLA470" s="232"/>
      <c r="HLB470" s="232"/>
      <c r="HLC470" s="232"/>
      <c r="HLD470" s="232"/>
      <c r="HLE470" s="232"/>
      <c r="HLF470" s="232"/>
      <c r="HLG470" s="232"/>
      <c r="HLH470" s="232"/>
      <c r="HLI470" s="232"/>
      <c r="HLJ470" s="232"/>
      <c r="HLK470" s="232"/>
      <c r="HLL470" s="232"/>
      <c r="HLM470" s="232"/>
      <c r="HLN470" s="232"/>
      <c r="HLO470" s="232"/>
      <c r="HLP470" s="232"/>
      <c r="HLQ470" s="232"/>
      <c r="HLR470" s="232"/>
      <c r="HLS470" s="232"/>
      <c r="HLT470" s="232"/>
      <c r="HLU470" s="232"/>
      <c r="HLV470" s="232"/>
      <c r="HLW470" s="232"/>
      <c r="HLX470" s="232"/>
      <c r="HLY470" s="232"/>
      <c r="HLZ470" s="232"/>
      <c r="HMA470" s="232"/>
      <c r="HMB470" s="232"/>
      <c r="HMC470" s="232"/>
      <c r="HMD470" s="232"/>
      <c r="HME470" s="232"/>
      <c r="HMF470" s="232"/>
      <c r="HMG470" s="232"/>
      <c r="HMH470" s="232"/>
      <c r="HMI470" s="232"/>
      <c r="HMJ470" s="232"/>
      <c r="HMK470" s="232"/>
      <c r="HML470" s="232"/>
      <c r="HMM470" s="232"/>
      <c r="HMN470" s="232"/>
      <c r="HMO470" s="232"/>
      <c r="HMP470" s="232"/>
      <c r="HMQ470" s="232"/>
      <c r="HMR470" s="232"/>
      <c r="HMS470" s="232"/>
      <c r="HMT470" s="232"/>
      <c r="HMU470" s="232"/>
      <c r="HMV470" s="232"/>
      <c r="HMW470" s="232"/>
      <c r="HMX470" s="232"/>
      <c r="HMY470" s="232"/>
      <c r="HMZ470" s="232"/>
      <c r="HNA470" s="232"/>
      <c r="HNB470" s="232"/>
      <c r="HNC470" s="232"/>
      <c r="HND470" s="232"/>
      <c r="HNE470" s="232"/>
      <c r="HNF470" s="232"/>
      <c r="HNG470" s="232"/>
      <c r="HNH470" s="232"/>
      <c r="HNI470" s="232"/>
      <c r="HNJ470" s="232"/>
      <c r="HNK470" s="232"/>
      <c r="HNL470" s="232"/>
      <c r="HNM470" s="232"/>
      <c r="HNN470" s="232"/>
      <c r="HNO470" s="232"/>
      <c r="HNP470" s="232"/>
      <c r="HNQ470" s="232"/>
      <c r="HNR470" s="232"/>
      <c r="HNS470" s="232"/>
      <c r="HNT470" s="232"/>
      <c r="HNU470" s="232"/>
      <c r="HNV470" s="232"/>
      <c r="HNW470" s="232"/>
      <c r="HNX470" s="232"/>
      <c r="HNY470" s="232"/>
      <c r="HNZ470" s="232"/>
      <c r="HOA470" s="232"/>
      <c r="HOB470" s="232"/>
      <c r="HOC470" s="232"/>
      <c r="HOD470" s="232"/>
      <c r="HOE470" s="232"/>
      <c r="HOF470" s="232"/>
      <c r="HOG470" s="232"/>
      <c r="HOH470" s="232"/>
      <c r="HOI470" s="232"/>
      <c r="HOJ470" s="232"/>
      <c r="HOK470" s="232"/>
      <c r="HOL470" s="232"/>
      <c r="HOM470" s="232"/>
      <c r="HON470" s="232"/>
      <c r="HOO470" s="232"/>
      <c r="HOP470" s="232"/>
      <c r="HOQ470" s="232"/>
      <c r="HOR470" s="232"/>
      <c r="HOS470" s="232"/>
      <c r="HOT470" s="232"/>
      <c r="HOU470" s="232"/>
      <c r="HOV470" s="232"/>
      <c r="HOW470" s="232"/>
      <c r="HOX470" s="232"/>
      <c r="HOY470" s="232"/>
      <c r="HOZ470" s="232"/>
      <c r="HPA470" s="232"/>
      <c r="HPB470" s="232"/>
      <c r="HPC470" s="232"/>
      <c r="HPD470" s="232"/>
      <c r="HPE470" s="232"/>
      <c r="HPF470" s="232"/>
      <c r="HPG470" s="232"/>
      <c r="HPH470" s="232"/>
      <c r="HPI470" s="232"/>
      <c r="HPJ470" s="232"/>
      <c r="HPK470" s="232"/>
      <c r="HPL470" s="232"/>
      <c r="HPM470" s="232"/>
      <c r="HPN470" s="232"/>
      <c r="HPO470" s="232"/>
      <c r="HPP470" s="232"/>
      <c r="HPQ470" s="232"/>
      <c r="HPR470" s="232"/>
      <c r="HPS470" s="232"/>
      <c r="HPT470" s="232"/>
      <c r="HPU470" s="232"/>
      <c r="HPV470" s="232"/>
      <c r="HPW470" s="232"/>
      <c r="HPX470" s="232"/>
      <c r="HPY470" s="232"/>
      <c r="HPZ470" s="232"/>
      <c r="HQA470" s="232"/>
      <c r="HQB470" s="232"/>
      <c r="HQC470" s="232"/>
      <c r="HQD470" s="232"/>
      <c r="HQE470" s="232"/>
      <c r="HQF470" s="232"/>
      <c r="HQG470" s="232"/>
      <c r="HQH470" s="232"/>
      <c r="HQI470" s="232"/>
      <c r="HQJ470" s="232"/>
      <c r="HQK470" s="232"/>
      <c r="HQL470" s="232"/>
      <c r="HQM470" s="232"/>
      <c r="HQN470" s="232"/>
      <c r="HQO470" s="232"/>
      <c r="HQP470" s="232"/>
      <c r="HQQ470" s="232"/>
      <c r="HQR470" s="232"/>
      <c r="HQS470" s="232"/>
      <c r="HQT470" s="232"/>
      <c r="HQU470" s="232"/>
      <c r="HQV470" s="232"/>
      <c r="HQW470" s="232"/>
      <c r="HQX470" s="232"/>
      <c r="HQY470" s="232"/>
      <c r="HQZ470" s="232"/>
      <c r="HRA470" s="232"/>
      <c r="HRB470" s="232"/>
      <c r="HRC470" s="232"/>
      <c r="HRD470" s="232"/>
      <c r="HRE470" s="232"/>
      <c r="HRF470" s="232"/>
      <c r="HRG470" s="232"/>
      <c r="HRH470" s="232"/>
      <c r="HRI470" s="232"/>
      <c r="HRJ470" s="232"/>
      <c r="HRK470" s="232"/>
      <c r="HRL470" s="232"/>
      <c r="HRM470" s="232"/>
      <c r="HRN470" s="232"/>
      <c r="HRO470" s="232"/>
      <c r="HRP470" s="232"/>
      <c r="HRQ470" s="232"/>
      <c r="HRR470" s="232"/>
      <c r="HRS470" s="232"/>
      <c r="HRT470" s="232"/>
      <c r="HRU470" s="232"/>
      <c r="HRV470" s="232"/>
      <c r="HRW470" s="232"/>
      <c r="HRX470" s="232"/>
      <c r="HRY470" s="232"/>
      <c r="HRZ470" s="232"/>
      <c r="HSA470" s="232"/>
      <c r="HSB470" s="232"/>
      <c r="HSC470" s="232"/>
      <c r="HSD470" s="232"/>
      <c r="HSE470" s="232"/>
      <c r="HSF470" s="232"/>
      <c r="HSG470" s="232"/>
      <c r="HSH470" s="232"/>
      <c r="HSI470" s="232"/>
      <c r="HSJ470" s="232"/>
      <c r="HSK470" s="232"/>
      <c r="HSL470" s="232"/>
      <c r="HSM470" s="232"/>
      <c r="HSN470" s="232"/>
      <c r="HSO470" s="232"/>
      <c r="HSP470" s="232"/>
      <c r="HSQ470" s="232"/>
      <c r="HSR470" s="232"/>
      <c r="HSS470" s="232"/>
      <c r="HST470" s="232"/>
      <c r="HSU470" s="232"/>
      <c r="HSV470" s="232"/>
      <c r="HSW470" s="232"/>
      <c r="HSX470" s="232"/>
      <c r="HSY470" s="232"/>
      <c r="HSZ470" s="232"/>
      <c r="HTA470" s="232"/>
      <c r="HTB470" s="232"/>
      <c r="HTC470" s="232"/>
      <c r="HTD470" s="232"/>
      <c r="HTE470" s="232"/>
      <c r="HTF470" s="232"/>
      <c r="HTG470" s="232"/>
      <c r="HTH470" s="232"/>
      <c r="HTI470" s="232"/>
      <c r="HTJ470" s="232"/>
      <c r="HTK470" s="232"/>
      <c r="HTL470" s="232"/>
      <c r="HTM470" s="232"/>
      <c r="HTN470" s="232"/>
      <c r="HTO470" s="232"/>
      <c r="HTP470" s="232"/>
      <c r="HTQ470" s="232"/>
      <c r="HTR470" s="232"/>
      <c r="HTS470" s="232"/>
      <c r="HTT470" s="232"/>
      <c r="HTU470" s="232"/>
      <c r="HTV470" s="232"/>
      <c r="HTW470" s="232"/>
      <c r="HTX470" s="232"/>
      <c r="HTY470" s="232"/>
      <c r="HTZ470" s="232"/>
      <c r="HUA470" s="232"/>
      <c r="HUB470" s="232"/>
      <c r="HUC470" s="232"/>
      <c r="HUD470" s="232"/>
      <c r="HUE470" s="232"/>
      <c r="HUF470" s="232"/>
      <c r="HUG470" s="232"/>
      <c r="HUH470" s="232"/>
      <c r="HUI470" s="232"/>
      <c r="HUJ470" s="232"/>
      <c r="HUK470" s="232"/>
      <c r="HUL470" s="232"/>
      <c r="HUM470" s="232"/>
      <c r="HUN470" s="232"/>
      <c r="HUO470" s="232"/>
      <c r="HUP470" s="232"/>
      <c r="HUQ470" s="232"/>
      <c r="HUR470" s="232"/>
      <c r="HUS470" s="232"/>
      <c r="HUT470" s="232"/>
      <c r="HUU470" s="232"/>
      <c r="HUV470" s="232"/>
      <c r="HUW470" s="232"/>
      <c r="HUX470" s="232"/>
      <c r="HUY470" s="232"/>
      <c r="HUZ470" s="232"/>
      <c r="HVA470" s="232"/>
      <c r="HVB470" s="232"/>
      <c r="HVC470" s="232"/>
      <c r="HVD470" s="232"/>
      <c r="HVE470" s="232"/>
      <c r="HVF470" s="232"/>
      <c r="HVG470" s="232"/>
      <c r="HVH470" s="232"/>
      <c r="HVI470" s="232"/>
      <c r="HVJ470" s="232"/>
      <c r="HVK470" s="232"/>
      <c r="HVL470" s="232"/>
      <c r="HVM470" s="232"/>
      <c r="HVN470" s="232"/>
      <c r="HVO470" s="232"/>
      <c r="HVP470" s="232"/>
      <c r="HVQ470" s="232"/>
      <c r="HVR470" s="232"/>
      <c r="HVS470" s="232"/>
      <c r="HVT470" s="232"/>
      <c r="HVU470" s="232"/>
      <c r="HVV470" s="232"/>
      <c r="HVW470" s="232"/>
      <c r="HVX470" s="232"/>
      <c r="HVY470" s="232"/>
      <c r="HVZ470" s="232"/>
      <c r="HWA470" s="232"/>
      <c r="HWB470" s="232"/>
      <c r="HWC470" s="232"/>
      <c r="HWD470" s="232"/>
      <c r="HWE470" s="232"/>
      <c r="HWF470" s="232"/>
      <c r="HWG470" s="232"/>
      <c r="HWH470" s="232"/>
      <c r="HWI470" s="232"/>
      <c r="HWJ470" s="232"/>
      <c r="HWK470" s="232"/>
      <c r="HWL470" s="232"/>
      <c r="HWM470" s="232"/>
      <c r="HWN470" s="232"/>
      <c r="HWO470" s="232"/>
      <c r="HWP470" s="232"/>
      <c r="HWQ470" s="232"/>
      <c r="HWR470" s="232"/>
      <c r="HWS470" s="232"/>
      <c r="HWT470" s="232"/>
      <c r="HWU470" s="232"/>
      <c r="HWV470" s="232"/>
      <c r="HWW470" s="232"/>
      <c r="HWX470" s="232"/>
      <c r="HWY470" s="232"/>
      <c r="HWZ470" s="232"/>
      <c r="HXA470" s="232"/>
      <c r="HXB470" s="232"/>
      <c r="HXC470" s="232"/>
      <c r="HXD470" s="232"/>
      <c r="HXE470" s="232"/>
      <c r="HXF470" s="232"/>
      <c r="HXG470" s="232"/>
      <c r="HXH470" s="232"/>
      <c r="HXI470" s="232"/>
      <c r="HXJ470" s="232"/>
      <c r="HXK470" s="232"/>
      <c r="HXL470" s="232"/>
      <c r="HXM470" s="232"/>
      <c r="HXN470" s="232"/>
      <c r="HXO470" s="232"/>
      <c r="HXP470" s="232"/>
      <c r="HXQ470" s="232"/>
      <c r="HXR470" s="232"/>
      <c r="HXS470" s="232"/>
      <c r="HXT470" s="232"/>
      <c r="HXU470" s="232"/>
      <c r="HXV470" s="232"/>
      <c r="HXW470" s="232"/>
      <c r="HXX470" s="232"/>
      <c r="HXY470" s="232"/>
      <c r="HXZ470" s="232"/>
      <c r="HYA470" s="232"/>
      <c r="HYB470" s="232"/>
      <c r="HYC470" s="232"/>
      <c r="HYD470" s="232"/>
      <c r="HYE470" s="232"/>
      <c r="HYF470" s="232"/>
      <c r="HYG470" s="232"/>
      <c r="HYH470" s="232"/>
      <c r="HYI470" s="232"/>
      <c r="HYJ470" s="232"/>
      <c r="HYK470" s="232"/>
      <c r="HYL470" s="232"/>
      <c r="HYM470" s="232"/>
      <c r="HYN470" s="232"/>
      <c r="HYO470" s="232"/>
      <c r="HYP470" s="232"/>
      <c r="HYQ470" s="232"/>
      <c r="HYR470" s="232"/>
      <c r="HYS470" s="232"/>
      <c r="HYT470" s="232"/>
      <c r="HYU470" s="232"/>
      <c r="HYV470" s="232"/>
      <c r="HYW470" s="232"/>
      <c r="HYX470" s="232"/>
      <c r="HYY470" s="232"/>
      <c r="HYZ470" s="232"/>
      <c r="HZA470" s="232"/>
      <c r="HZB470" s="232"/>
      <c r="HZC470" s="232"/>
      <c r="HZD470" s="232"/>
      <c r="HZE470" s="232"/>
      <c r="HZF470" s="232"/>
      <c r="HZG470" s="232"/>
      <c r="HZH470" s="232"/>
      <c r="HZI470" s="232"/>
      <c r="HZJ470" s="232"/>
      <c r="HZK470" s="232"/>
      <c r="HZL470" s="232"/>
      <c r="HZM470" s="232"/>
      <c r="HZN470" s="232"/>
      <c r="HZO470" s="232"/>
      <c r="HZP470" s="232"/>
      <c r="HZQ470" s="232"/>
      <c r="HZR470" s="232"/>
      <c r="HZS470" s="232"/>
      <c r="HZT470" s="232"/>
      <c r="HZU470" s="232"/>
      <c r="HZV470" s="232"/>
      <c r="HZW470" s="232"/>
      <c r="HZX470" s="232"/>
      <c r="HZY470" s="232"/>
      <c r="HZZ470" s="232"/>
      <c r="IAA470" s="232"/>
      <c r="IAB470" s="232"/>
      <c r="IAC470" s="232"/>
      <c r="IAD470" s="232"/>
      <c r="IAE470" s="232"/>
      <c r="IAF470" s="232"/>
      <c r="IAG470" s="232"/>
      <c r="IAH470" s="232"/>
      <c r="IAI470" s="232"/>
      <c r="IAJ470" s="232"/>
      <c r="IAK470" s="232"/>
      <c r="IAL470" s="232"/>
      <c r="IAM470" s="232"/>
      <c r="IAN470" s="232"/>
      <c r="IAO470" s="232"/>
      <c r="IAP470" s="232"/>
      <c r="IAQ470" s="232"/>
      <c r="IAR470" s="232"/>
      <c r="IAS470" s="232"/>
      <c r="IAT470" s="232"/>
      <c r="IAU470" s="232"/>
      <c r="IAV470" s="232"/>
      <c r="IAW470" s="232"/>
      <c r="IAX470" s="232"/>
      <c r="IAY470" s="232"/>
      <c r="IAZ470" s="232"/>
      <c r="IBA470" s="232"/>
      <c r="IBB470" s="232"/>
      <c r="IBC470" s="232"/>
      <c r="IBD470" s="232"/>
      <c r="IBE470" s="232"/>
      <c r="IBF470" s="232"/>
      <c r="IBG470" s="232"/>
      <c r="IBH470" s="232"/>
      <c r="IBI470" s="232"/>
      <c r="IBJ470" s="232"/>
      <c r="IBK470" s="232"/>
      <c r="IBL470" s="232"/>
      <c r="IBM470" s="232"/>
      <c r="IBN470" s="232"/>
      <c r="IBO470" s="232"/>
      <c r="IBP470" s="232"/>
      <c r="IBQ470" s="232"/>
      <c r="IBR470" s="232"/>
      <c r="IBS470" s="232"/>
      <c r="IBT470" s="232"/>
      <c r="IBU470" s="232"/>
      <c r="IBV470" s="232"/>
      <c r="IBW470" s="232"/>
      <c r="IBX470" s="232"/>
      <c r="IBY470" s="232"/>
      <c r="IBZ470" s="232"/>
      <c r="ICA470" s="232"/>
      <c r="ICB470" s="232"/>
      <c r="ICC470" s="232"/>
      <c r="ICD470" s="232"/>
      <c r="ICE470" s="232"/>
      <c r="ICF470" s="232"/>
      <c r="ICG470" s="232"/>
      <c r="ICH470" s="232"/>
      <c r="ICI470" s="232"/>
      <c r="ICJ470" s="232"/>
      <c r="ICK470" s="232"/>
      <c r="ICL470" s="232"/>
      <c r="ICM470" s="232"/>
      <c r="ICN470" s="232"/>
      <c r="ICO470" s="232"/>
      <c r="ICP470" s="232"/>
      <c r="ICQ470" s="232"/>
      <c r="ICR470" s="232"/>
      <c r="ICS470" s="232"/>
      <c r="ICT470" s="232"/>
      <c r="ICU470" s="232"/>
      <c r="ICV470" s="232"/>
      <c r="ICW470" s="232"/>
      <c r="ICX470" s="232"/>
      <c r="ICY470" s="232"/>
      <c r="ICZ470" s="232"/>
      <c r="IDA470" s="232"/>
      <c r="IDB470" s="232"/>
      <c r="IDC470" s="232"/>
      <c r="IDD470" s="232"/>
      <c r="IDE470" s="232"/>
      <c r="IDF470" s="232"/>
      <c r="IDG470" s="232"/>
      <c r="IDH470" s="232"/>
      <c r="IDI470" s="232"/>
      <c r="IDJ470" s="232"/>
      <c r="IDK470" s="232"/>
      <c r="IDL470" s="232"/>
      <c r="IDM470" s="232"/>
      <c r="IDN470" s="232"/>
      <c r="IDO470" s="232"/>
      <c r="IDP470" s="232"/>
      <c r="IDQ470" s="232"/>
      <c r="IDR470" s="232"/>
      <c r="IDS470" s="232"/>
      <c r="IDT470" s="232"/>
      <c r="IDU470" s="232"/>
      <c r="IDV470" s="232"/>
      <c r="IDW470" s="232"/>
      <c r="IDX470" s="232"/>
      <c r="IDY470" s="232"/>
      <c r="IDZ470" s="232"/>
      <c r="IEA470" s="232"/>
      <c r="IEB470" s="232"/>
      <c r="IEC470" s="232"/>
      <c r="IED470" s="232"/>
      <c r="IEE470" s="232"/>
      <c r="IEF470" s="232"/>
      <c r="IEG470" s="232"/>
      <c r="IEH470" s="232"/>
      <c r="IEI470" s="232"/>
      <c r="IEJ470" s="232"/>
      <c r="IEK470" s="232"/>
      <c r="IEL470" s="232"/>
      <c r="IEM470" s="232"/>
      <c r="IEN470" s="232"/>
      <c r="IEO470" s="232"/>
      <c r="IEP470" s="232"/>
      <c r="IEQ470" s="232"/>
      <c r="IER470" s="232"/>
      <c r="IES470" s="232"/>
      <c r="IET470" s="232"/>
      <c r="IEU470" s="232"/>
      <c r="IEV470" s="232"/>
      <c r="IEW470" s="232"/>
      <c r="IEX470" s="232"/>
      <c r="IEY470" s="232"/>
      <c r="IEZ470" s="232"/>
      <c r="IFA470" s="232"/>
      <c r="IFB470" s="232"/>
      <c r="IFC470" s="232"/>
      <c r="IFD470" s="232"/>
      <c r="IFE470" s="232"/>
      <c r="IFF470" s="232"/>
      <c r="IFG470" s="232"/>
      <c r="IFH470" s="232"/>
      <c r="IFI470" s="232"/>
      <c r="IFJ470" s="232"/>
      <c r="IFK470" s="232"/>
      <c r="IFL470" s="232"/>
      <c r="IFM470" s="232"/>
      <c r="IFN470" s="232"/>
      <c r="IFO470" s="232"/>
      <c r="IFP470" s="232"/>
      <c r="IFQ470" s="232"/>
      <c r="IFR470" s="232"/>
      <c r="IFS470" s="232"/>
      <c r="IFT470" s="232"/>
      <c r="IFU470" s="232"/>
      <c r="IFV470" s="232"/>
      <c r="IFW470" s="232"/>
      <c r="IFX470" s="232"/>
      <c r="IFY470" s="232"/>
      <c r="IFZ470" s="232"/>
      <c r="IGA470" s="232"/>
      <c r="IGB470" s="232"/>
      <c r="IGC470" s="232"/>
      <c r="IGD470" s="232"/>
      <c r="IGE470" s="232"/>
      <c r="IGF470" s="232"/>
      <c r="IGG470" s="232"/>
      <c r="IGH470" s="232"/>
      <c r="IGI470" s="232"/>
      <c r="IGJ470" s="232"/>
      <c r="IGK470" s="232"/>
      <c r="IGL470" s="232"/>
      <c r="IGM470" s="232"/>
      <c r="IGN470" s="232"/>
      <c r="IGO470" s="232"/>
      <c r="IGP470" s="232"/>
      <c r="IGQ470" s="232"/>
      <c r="IGR470" s="232"/>
      <c r="IGS470" s="232"/>
      <c r="IGT470" s="232"/>
      <c r="IGU470" s="232"/>
      <c r="IGV470" s="232"/>
      <c r="IGW470" s="232"/>
      <c r="IGX470" s="232"/>
      <c r="IGY470" s="232"/>
      <c r="IGZ470" s="232"/>
      <c r="IHA470" s="232"/>
      <c r="IHB470" s="232"/>
      <c r="IHC470" s="232"/>
      <c r="IHD470" s="232"/>
      <c r="IHE470" s="232"/>
      <c r="IHF470" s="232"/>
      <c r="IHG470" s="232"/>
      <c r="IHH470" s="232"/>
      <c r="IHI470" s="232"/>
      <c r="IHJ470" s="232"/>
      <c r="IHK470" s="232"/>
      <c r="IHL470" s="232"/>
      <c r="IHM470" s="232"/>
      <c r="IHN470" s="232"/>
      <c r="IHO470" s="232"/>
      <c r="IHP470" s="232"/>
      <c r="IHQ470" s="232"/>
      <c r="IHR470" s="232"/>
      <c r="IHS470" s="232"/>
      <c r="IHT470" s="232"/>
      <c r="IHU470" s="232"/>
      <c r="IHV470" s="232"/>
      <c r="IHW470" s="232"/>
      <c r="IHX470" s="232"/>
      <c r="IHY470" s="232"/>
      <c r="IHZ470" s="232"/>
      <c r="IIA470" s="232"/>
      <c r="IIB470" s="232"/>
      <c r="IIC470" s="232"/>
      <c r="IID470" s="232"/>
      <c r="IIE470" s="232"/>
      <c r="IIF470" s="232"/>
      <c r="IIG470" s="232"/>
      <c r="IIH470" s="232"/>
      <c r="III470" s="232"/>
      <c r="IIJ470" s="232"/>
      <c r="IIK470" s="232"/>
      <c r="IIL470" s="232"/>
      <c r="IIM470" s="232"/>
      <c r="IIN470" s="232"/>
      <c r="IIO470" s="232"/>
      <c r="IIP470" s="232"/>
      <c r="IIQ470" s="232"/>
      <c r="IIR470" s="232"/>
      <c r="IIS470" s="232"/>
      <c r="IIT470" s="232"/>
      <c r="IIU470" s="232"/>
      <c r="IIV470" s="232"/>
      <c r="IIW470" s="232"/>
      <c r="IIX470" s="232"/>
      <c r="IIY470" s="232"/>
      <c r="IIZ470" s="232"/>
      <c r="IJA470" s="232"/>
      <c r="IJB470" s="232"/>
      <c r="IJC470" s="232"/>
      <c r="IJD470" s="232"/>
      <c r="IJE470" s="232"/>
      <c r="IJF470" s="232"/>
      <c r="IJG470" s="232"/>
      <c r="IJH470" s="232"/>
      <c r="IJI470" s="232"/>
      <c r="IJJ470" s="232"/>
      <c r="IJK470" s="232"/>
      <c r="IJL470" s="232"/>
      <c r="IJM470" s="232"/>
      <c r="IJN470" s="232"/>
      <c r="IJO470" s="232"/>
      <c r="IJP470" s="232"/>
      <c r="IJQ470" s="232"/>
      <c r="IJR470" s="232"/>
      <c r="IJS470" s="232"/>
      <c r="IJT470" s="232"/>
      <c r="IJU470" s="232"/>
      <c r="IJV470" s="232"/>
      <c r="IJW470" s="232"/>
      <c r="IJX470" s="232"/>
      <c r="IJY470" s="232"/>
      <c r="IJZ470" s="232"/>
      <c r="IKA470" s="232"/>
      <c r="IKB470" s="232"/>
      <c r="IKC470" s="232"/>
      <c r="IKD470" s="232"/>
      <c r="IKE470" s="232"/>
      <c r="IKF470" s="232"/>
      <c r="IKG470" s="232"/>
      <c r="IKH470" s="232"/>
      <c r="IKI470" s="232"/>
      <c r="IKJ470" s="232"/>
      <c r="IKK470" s="232"/>
      <c r="IKL470" s="232"/>
      <c r="IKM470" s="232"/>
      <c r="IKN470" s="232"/>
      <c r="IKO470" s="232"/>
      <c r="IKP470" s="232"/>
      <c r="IKQ470" s="232"/>
      <c r="IKR470" s="232"/>
      <c r="IKS470" s="232"/>
      <c r="IKT470" s="232"/>
      <c r="IKU470" s="232"/>
      <c r="IKV470" s="232"/>
      <c r="IKW470" s="232"/>
      <c r="IKX470" s="232"/>
      <c r="IKY470" s="232"/>
      <c r="IKZ470" s="232"/>
      <c r="ILA470" s="232"/>
      <c r="ILB470" s="232"/>
      <c r="ILC470" s="232"/>
      <c r="ILD470" s="232"/>
      <c r="ILE470" s="232"/>
      <c r="ILF470" s="232"/>
      <c r="ILG470" s="232"/>
      <c r="ILH470" s="232"/>
      <c r="ILI470" s="232"/>
      <c r="ILJ470" s="232"/>
      <c r="ILK470" s="232"/>
      <c r="ILL470" s="232"/>
      <c r="ILM470" s="232"/>
      <c r="ILN470" s="232"/>
      <c r="ILO470" s="232"/>
      <c r="ILP470" s="232"/>
      <c r="ILQ470" s="232"/>
      <c r="ILR470" s="232"/>
      <c r="ILS470" s="232"/>
      <c r="ILT470" s="232"/>
      <c r="ILU470" s="232"/>
      <c r="ILV470" s="232"/>
      <c r="ILW470" s="232"/>
      <c r="ILX470" s="232"/>
      <c r="ILY470" s="232"/>
      <c r="ILZ470" s="232"/>
      <c r="IMA470" s="232"/>
      <c r="IMB470" s="232"/>
      <c r="IMC470" s="232"/>
      <c r="IMD470" s="232"/>
      <c r="IME470" s="232"/>
      <c r="IMF470" s="232"/>
      <c r="IMG470" s="232"/>
      <c r="IMH470" s="232"/>
      <c r="IMI470" s="232"/>
      <c r="IMJ470" s="232"/>
      <c r="IMK470" s="232"/>
      <c r="IML470" s="232"/>
      <c r="IMM470" s="232"/>
      <c r="IMN470" s="232"/>
      <c r="IMO470" s="232"/>
      <c r="IMP470" s="232"/>
      <c r="IMQ470" s="232"/>
      <c r="IMR470" s="232"/>
      <c r="IMS470" s="232"/>
      <c r="IMT470" s="232"/>
      <c r="IMU470" s="232"/>
      <c r="IMV470" s="232"/>
      <c r="IMW470" s="232"/>
      <c r="IMX470" s="232"/>
      <c r="IMY470" s="232"/>
      <c r="IMZ470" s="232"/>
      <c r="INA470" s="232"/>
      <c r="INB470" s="232"/>
      <c r="INC470" s="232"/>
      <c r="IND470" s="232"/>
      <c r="INE470" s="232"/>
      <c r="INF470" s="232"/>
      <c r="ING470" s="232"/>
      <c r="INH470" s="232"/>
      <c r="INI470" s="232"/>
      <c r="INJ470" s="232"/>
      <c r="INK470" s="232"/>
      <c r="INL470" s="232"/>
      <c r="INM470" s="232"/>
      <c r="INN470" s="232"/>
      <c r="INO470" s="232"/>
      <c r="INP470" s="232"/>
      <c r="INQ470" s="232"/>
      <c r="INR470" s="232"/>
      <c r="INS470" s="232"/>
      <c r="INT470" s="232"/>
      <c r="INU470" s="232"/>
      <c r="INV470" s="232"/>
      <c r="INW470" s="232"/>
      <c r="INX470" s="232"/>
      <c r="INY470" s="232"/>
      <c r="INZ470" s="232"/>
      <c r="IOA470" s="232"/>
      <c r="IOB470" s="232"/>
      <c r="IOC470" s="232"/>
      <c r="IOD470" s="232"/>
      <c r="IOE470" s="232"/>
      <c r="IOF470" s="232"/>
      <c r="IOG470" s="232"/>
      <c r="IOH470" s="232"/>
      <c r="IOI470" s="232"/>
      <c r="IOJ470" s="232"/>
      <c r="IOK470" s="232"/>
      <c r="IOL470" s="232"/>
      <c r="IOM470" s="232"/>
      <c r="ION470" s="232"/>
      <c r="IOO470" s="232"/>
      <c r="IOP470" s="232"/>
      <c r="IOQ470" s="232"/>
      <c r="IOR470" s="232"/>
      <c r="IOS470" s="232"/>
      <c r="IOT470" s="232"/>
      <c r="IOU470" s="232"/>
      <c r="IOV470" s="232"/>
      <c r="IOW470" s="232"/>
      <c r="IOX470" s="232"/>
      <c r="IOY470" s="232"/>
      <c r="IOZ470" s="232"/>
      <c r="IPA470" s="232"/>
      <c r="IPB470" s="232"/>
      <c r="IPC470" s="232"/>
      <c r="IPD470" s="232"/>
      <c r="IPE470" s="232"/>
      <c r="IPF470" s="232"/>
      <c r="IPG470" s="232"/>
      <c r="IPH470" s="232"/>
      <c r="IPI470" s="232"/>
      <c r="IPJ470" s="232"/>
      <c r="IPK470" s="232"/>
      <c r="IPL470" s="232"/>
      <c r="IPM470" s="232"/>
      <c r="IPN470" s="232"/>
      <c r="IPO470" s="232"/>
      <c r="IPP470" s="232"/>
      <c r="IPQ470" s="232"/>
      <c r="IPR470" s="232"/>
      <c r="IPS470" s="232"/>
      <c r="IPT470" s="232"/>
      <c r="IPU470" s="232"/>
      <c r="IPV470" s="232"/>
      <c r="IPW470" s="232"/>
      <c r="IPX470" s="232"/>
      <c r="IPY470" s="232"/>
      <c r="IPZ470" s="232"/>
      <c r="IQA470" s="232"/>
      <c r="IQB470" s="232"/>
      <c r="IQC470" s="232"/>
      <c r="IQD470" s="232"/>
      <c r="IQE470" s="232"/>
      <c r="IQF470" s="232"/>
      <c r="IQG470" s="232"/>
      <c r="IQH470" s="232"/>
      <c r="IQI470" s="232"/>
      <c r="IQJ470" s="232"/>
      <c r="IQK470" s="232"/>
      <c r="IQL470" s="232"/>
      <c r="IQM470" s="232"/>
      <c r="IQN470" s="232"/>
      <c r="IQO470" s="232"/>
      <c r="IQP470" s="232"/>
      <c r="IQQ470" s="232"/>
      <c r="IQR470" s="232"/>
      <c r="IQS470" s="232"/>
      <c r="IQT470" s="232"/>
      <c r="IQU470" s="232"/>
      <c r="IQV470" s="232"/>
      <c r="IQW470" s="232"/>
      <c r="IQX470" s="232"/>
      <c r="IQY470" s="232"/>
      <c r="IQZ470" s="232"/>
      <c r="IRA470" s="232"/>
      <c r="IRB470" s="232"/>
      <c r="IRC470" s="232"/>
      <c r="IRD470" s="232"/>
      <c r="IRE470" s="232"/>
      <c r="IRF470" s="232"/>
      <c r="IRG470" s="232"/>
      <c r="IRH470" s="232"/>
      <c r="IRI470" s="232"/>
      <c r="IRJ470" s="232"/>
      <c r="IRK470" s="232"/>
      <c r="IRL470" s="232"/>
      <c r="IRM470" s="232"/>
      <c r="IRN470" s="232"/>
      <c r="IRO470" s="232"/>
      <c r="IRP470" s="232"/>
      <c r="IRQ470" s="232"/>
      <c r="IRR470" s="232"/>
      <c r="IRS470" s="232"/>
      <c r="IRT470" s="232"/>
      <c r="IRU470" s="232"/>
      <c r="IRV470" s="232"/>
      <c r="IRW470" s="232"/>
      <c r="IRX470" s="232"/>
      <c r="IRY470" s="232"/>
      <c r="IRZ470" s="232"/>
      <c r="ISA470" s="232"/>
      <c r="ISB470" s="232"/>
      <c r="ISC470" s="232"/>
      <c r="ISD470" s="232"/>
      <c r="ISE470" s="232"/>
      <c r="ISF470" s="232"/>
      <c r="ISG470" s="232"/>
      <c r="ISH470" s="232"/>
      <c r="ISI470" s="232"/>
      <c r="ISJ470" s="232"/>
      <c r="ISK470" s="232"/>
      <c r="ISL470" s="232"/>
      <c r="ISM470" s="232"/>
      <c r="ISN470" s="232"/>
      <c r="ISO470" s="232"/>
      <c r="ISP470" s="232"/>
      <c r="ISQ470" s="232"/>
      <c r="ISR470" s="232"/>
      <c r="ISS470" s="232"/>
      <c r="IST470" s="232"/>
      <c r="ISU470" s="232"/>
      <c r="ISV470" s="232"/>
      <c r="ISW470" s="232"/>
      <c r="ISX470" s="232"/>
      <c r="ISY470" s="232"/>
      <c r="ISZ470" s="232"/>
      <c r="ITA470" s="232"/>
      <c r="ITB470" s="232"/>
      <c r="ITC470" s="232"/>
      <c r="ITD470" s="232"/>
      <c r="ITE470" s="232"/>
      <c r="ITF470" s="232"/>
      <c r="ITG470" s="232"/>
      <c r="ITH470" s="232"/>
      <c r="ITI470" s="232"/>
      <c r="ITJ470" s="232"/>
      <c r="ITK470" s="232"/>
      <c r="ITL470" s="232"/>
      <c r="ITM470" s="232"/>
      <c r="ITN470" s="232"/>
      <c r="ITO470" s="232"/>
      <c r="ITP470" s="232"/>
      <c r="ITQ470" s="232"/>
      <c r="ITR470" s="232"/>
      <c r="ITS470" s="232"/>
      <c r="ITT470" s="232"/>
      <c r="ITU470" s="232"/>
      <c r="ITV470" s="232"/>
      <c r="ITW470" s="232"/>
      <c r="ITX470" s="232"/>
      <c r="ITY470" s="232"/>
      <c r="ITZ470" s="232"/>
      <c r="IUA470" s="232"/>
      <c r="IUB470" s="232"/>
      <c r="IUC470" s="232"/>
      <c r="IUD470" s="232"/>
      <c r="IUE470" s="232"/>
      <c r="IUF470" s="232"/>
      <c r="IUG470" s="232"/>
      <c r="IUH470" s="232"/>
      <c r="IUI470" s="232"/>
      <c r="IUJ470" s="232"/>
      <c r="IUK470" s="232"/>
      <c r="IUL470" s="232"/>
      <c r="IUM470" s="232"/>
      <c r="IUN470" s="232"/>
      <c r="IUO470" s="232"/>
      <c r="IUP470" s="232"/>
      <c r="IUQ470" s="232"/>
      <c r="IUR470" s="232"/>
      <c r="IUS470" s="232"/>
      <c r="IUT470" s="232"/>
      <c r="IUU470" s="232"/>
      <c r="IUV470" s="232"/>
      <c r="IUW470" s="232"/>
      <c r="IUX470" s="232"/>
      <c r="IUY470" s="232"/>
      <c r="IUZ470" s="232"/>
      <c r="IVA470" s="232"/>
      <c r="IVB470" s="232"/>
      <c r="IVC470" s="232"/>
      <c r="IVD470" s="232"/>
      <c r="IVE470" s="232"/>
      <c r="IVF470" s="232"/>
      <c r="IVG470" s="232"/>
      <c r="IVH470" s="232"/>
      <c r="IVI470" s="232"/>
      <c r="IVJ470" s="232"/>
      <c r="IVK470" s="232"/>
      <c r="IVL470" s="232"/>
      <c r="IVM470" s="232"/>
      <c r="IVN470" s="232"/>
      <c r="IVO470" s="232"/>
      <c r="IVP470" s="232"/>
      <c r="IVQ470" s="232"/>
      <c r="IVR470" s="232"/>
      <c r="IVS470" s="232"/>
      <c r="IVT470" s="232"/>
      <c r="IVU470" s="232"/>
      <c r="IVV470" s="232"/>
      <c r="IVW470" s="232"/>
      <c r="IVX470" s="232"/>
      <c r="IVY470" s="232"/>
      <c r="IVZ470" s="232"/>
      <c r="IWA470" s="232"/>
      <c r="IWB470" s="232"/>
      <c r="IWC470" s="232"/>
      <c r="IWD470" s="232"/>
      <c r="IWE470" s="232"/>
      <c r="IWF470" s="232"/>
      <c r="IWG470" s="232"/>
      <c r="IWH470" s="232"/>
      <c r="IWI470" s="232"/>
      <c r="IWJ470" s="232"/>
      <c r="IWK470" s="232"/>
      <c r="IWL470" s="232"/>
      <c r="IWM470" s="232"/>
      <c r="IWN470" s="232"/>
      <c r="IWO470" s="232"/>
      <c r="IWP470" s="232"/>
      <c r="IWQ470" s="232"/>
      <c r="IWR470" s="232"/>
      <c r="IWS470" s="232"/>
      <c r="IWT470" s="232"/>
      <c r="IWU470" s="232"/>
      <c r="IWV470" s="232"/>
      <c r="IWW470" s="232"/>
      <c r="IWX470" s="232"/>
      <c r="IWY470" s="232"/>
      <c r="IWZ470" s="232"/>
      <c r="IXA470" s="232"/>
      <c r="IXB470" s="232"/>
      <c r="IXC470" s="232"/>
      <c r="IXD470" s="232"/>
      <c r="IXE470" s="232"/>
      <c r="IXF470" s="232"/>
      <c r="IXG470" s="232"/>
      <c r="IXH470" s="232"/>
      <c r="IXI470" s="232"/>
      <c r="IXJ470" s="232"/>
      <c r="IXK470" s="232"/>
      <c r="IXL470" s="232"/>
      <c r="IXM470" s="232"/>
      <c r="IXN470" s="232"/>
      <c r="IXO470" s="232"/>
      <c r="IXP470" s="232"/>
      <c r="IXQ470" s="232"/>
      <c r="IXR470" s="232"/>
      <c r="IXS470" s="232"/>
      <c r="IXT470" s="232"/>
      <c r="IXU470" s="232"/>
      <c r="IXV470" s="232"/>
      <c r="IXW470" s="232"/>
      <c r="IXX470" s="232"/>
      <c r="IXY470" s="232"/>
      <c r="IXZ470" s="232"/>
      <c r="IYA470" s="232"/>
      <c r="IYB470" s="232"/>
      <c r="IYC470" s="232"/>
      <c r="IYD470" s="232"/>
      <c r="IYE470" s="232"/>
      <c r="IYF470" s="232"/>
      <c r="IYG470" s="232"/>
      <c r="IYH470" s="232"/>
      <c r="IYI470" s="232"/>
      <c r="IYJ470" s="232"/>
      <c r="IYK470" s="232"/>
      <c r="IYL470" s="232"/>
      <c r="IYM470" s="232"/>
      <c r="IYN470" s="232"/>
      <c r="IYO470" s="232"/>
      <c r="IYP470" s="232"/>
      <c r="IYQ470" s="232"/>
      <c r="IYR470" s="232"/>
      <c r="IYS470" s="232"/>
      <c r="IYT470" s="232"/>
      <c r="IYU470" s="232"/>
      <c r="IYV470" s="232"/>
      <c r="IYW470" s="232"/>
      <c r="IYX470" s="232"/>
      <c r="IYY470" s="232"/>
      <c r="IYZ470" s="232"/>
      <c r="IZA470" s="232"/>
      <c r="IZB470" s="232"/>
      <c r="IZC470" s="232"/>
      <c r="IZD470" s="232"/>
      <c r="IZE470" s="232"/>
      <c r="IZF470" s="232"/>
      <c r="IZG470" s="232"/>
      <c r="IZH470" s="232"/>
      <c r="IZI470" s="232"/>
      <c r="IZJ470" s="232"/>
      <c r="IZK470" s="232"/>
      <c r="IZL470" s="232"/>
      <c r="IZM470" s="232"/>
      <c r="IZN470" s="232"/>
      <c r="IZO470" s="232"/>
      <c r="IZP470" s="232"/>
      <c r="IZQ470" s="232"/>
      <c r="IZR470" s="232"/>
      <c r="IZS470" s="232"/>
      <c r="IZT470" s="232"/>
      <c r="IZU470" s="232"/>
      <c r="IZV470" s="232"/>
      <c r="IZW470" s="232"/>
      <c r="IZX470" s="232"/>
      <c r="IZY470" s="232"/>
      <c r="IZZ470" s="232"/>
      <c r="JAA470" s="232"/>
      <c r="JAB470" s="232"/>
      <c r="JAC470" s="232"/>
      <c r="JAD470" s="232"/>
      <c r="JAE470" s="232"/>
      <c r="JAF470" s="232"/>
      <c r="JAG470" s="232"/>
      <c r="JAH470" s="232"/>
      <c r="JAI470" s="232"/>
      <c r="JAJ470" s="232"/>
      <c r="JAK470" s="232"/>
      <c r="JAL470" s="232"/>
      <c r="JAM470" s="232"/>
      <c r="JAN470" s="232"/>
      <c r="JAO470" s="232"/>
      <c r="JAP470" s="232"/>
      <c r="JAQ470" s="232"/>
      <c r="JAR470" s="232"/>
      <c r="JAS470" s="232"/>
      <c r="JAT470" s="232"/>
      <c r="JAU470" s="232"/>
      <c r="JAV470" s="232"/>
      <c r="JAW470" s="232"/>
      <c r="JAX470" s="232"/>
      <c r="JAY470" s="232"/>
      <c r="JAZ470" s="232"/>
      <c r="JBA470" s="232"/>
      <c r="JBB470" s="232"/>
      <c r="JBC470" s="232"/>
      <c r="JBD470" s="232"/>
      <c r="JBE470" s="232"/>
      <c r="JBF470" s="232"/>
      <c r="JBG470" s="232"/>
      <c r="JBH470" s="232"/>
      <c r="JBI470" s="232"/>
      <c r="JBJ470" s="232"/>
      <c r="JBK470" s="232"/>
      <c r="JBL470" s="232"/>
      <c r="JBM470" s="232"/>
      <c r="JBN470" s="232"/>
      <c r="JBO470" s="232"/>
      <c r="JBP470" s="232"/>
      <c r="JBQ470" s="232"/>
      <c r="JBR470" s="232"/>
      <c r="JBS470" s="232"/>
      <c r="JBT470" s="232"/>
      <c r="JBU470" s="232"/>
      <c r="JBV470" s="232"/>
      <c r="JBW470" s="232"/>
      <c r="JBX470" s="232"/>
      <c r="JBY470" s="232"/>
      <c r="JBZ470" s="232"/>
      <c r="JCA470" s="232"/>
      <c r="JCB470" s="232"/>
      <c r="JCC470" s="232"/>
      <c r="JCD470" s="232"/>
      <c r="JCE470" s="232"/>
      <c r="JCF470" s="232"/>
      <c r="JCG470" s="232"/>
      <c r="JCH470" s="232"/>
      <c r="JCI470" s="232"/>
      <c r="JCJ470" s="232"/>
      <c r="JCK470" s="232"/>
      <c r="JCL470" s="232"/>
      <c r="JCM470" s="232"/>
      <c r="JCN470" s="232"/>
      <c r="JCO470" s="232"/>
      <c r="JCP470" s="232"/>
      <c r="JCQ470" s="232"/>
      <c r="JCR470" s="232"/>
      <c r="JCS470" s="232"/>
      <c r="JCT470" s="232"/>
      <c r="JCU470" s="232"/>
      <c r="JCV470" s="232"/>
      <c r="JCW470" s="232"/>
      <c r="JCX470" s="232"/>
      <c r="JCY470" s="232"/>
      <c r="JCZ470" s="232"/>
      <c r="JDA470" s="232"/>
      <c r="JDB470" s="232"/>
      <c r="JDC470" s="232"/>
      <c r="JDD470" s="232"/>
      <c r="JDE470" s="232"/>
      <c r="JDF470" s="232"/>
      <c r="JDG470" s="232"/>
      <c r="JDH470" s="232"/>
      <c r="JDI470" s="232"/>
      <c r="JDJ470" s="232"/>
      <c r="JDK470" s="232"/>
      <c r="JDL470" s="232"/>
      <c r="JDM470" s="232"/>
      <c r="JDN470" s="232"/>
      <c r="JDO470" s="232"/>
      <c r="JDP470" s="232"/>
      <c r="JDQ470" s="232"/>
      <c r="JDR470" s="232"/>
      <c r="JDS470" s="232"/>
      <c r="JDT470" s="232"/>
      <c r="JDU470" s="232"/>
      <c r="JDV470" s="232"/>
      <c r="JDW470" s="232"/>
      <c r="JDX470" s="232"/>
      <c r="JDY470" s="232"/>
      <c r="JDZ470" s="232"/>
      <c r="JEA470" s="232"/>
      <c r="JEB470" s="232"/>
      <c r="JEC470" s="232"/>
      <c r="JED470" s="232"/>
      <c r="JEE470" s="232"/>
      <c r="JEF470" s="232"/>
      <c r="JEG470" s="232"/>
      <c r="JEH470" s="232"/>
      <c r="JEI470" s="232"/>
      <c r="JEJ470" s="232"/>
      <c r="JEK470" s="232"/>
      <c r="JEL470" s="232"/>
      <c r="JEM470" s="232"/>
      <c r="JEN470" s="232"/>
      <c r="JEO470" s="232"/>
      <c r="JEP470" s="232"/>
      <c r="JEQ470" s="232"/>
      <c r="JER470" s="232"/>
      <c r="JES470" s="232"/>
      <c r="JET470" s="232"/>
      <c r="JEU470" s="232"/>
      <c r="JEV470" s="232"/>
      <c r="JEW470" s="232"/>
      <c r="JEX470" s="232"/>
      <c r="JEY470" s="232"/>
      <c r="JEZ470" s="232"/>
      <c r="JFA470" s="232"/>
      <c r="JFB470" s="232"/>
      <c r="JFC470" s="232"/>
      <c r="JFD470" s="232"/>
      <c r="JFE470" s="232"/>
      <c r="JFF470" s="232"/>
      <c r="JFG470" s="232"/>
      <c r="JFH470" s="232"/>
      <c r="JFI470" s="232"/>
      <c r="JFJ470" s="232"/>
      <c r="JFK470" s="232"/>
      <c r="JFL470" s="232"/>
      <c r="JFM470" s="232"/>
      <c r="JFN470" s="232"/>
      <c r="JFO470" s="232"/>
      <c r="JFP470" s="232"/>
      <c r="JFQ470" s="232"/>
      <c r="JFR470" s="232"/>
      <c r="JFS470" s="232"/>
      <c r="JFT470" s="232"/>
      <c r="JFU470" s="232"/>
      <c r="JFV470" s="232"/>
      <c r="JFW470" s="232"/>
      <c r="JFX470" s="232"/>
      <c r="JFY470" s="232"/>
      <c r="JFZ470" s="232"/>
      <c r="JGA470" s="232"/>
      <c r="JGB470" s="232"/>
      <c r="JGC470" s="232"/>
      <c r="JGD470" s="232"/>
      <c r="JGE470" s="232"/>
      <c r="JGF470" s="232"/>
      <c r="JGG470" s="232"/>
      <c r="JGH470" s="232"/>
      <c r="JGI470" s="232"/>
      <c r="JGJ470" s="232"/>
      <c r="JGK470" s="232"/>
      <c r="JGL470" s="232"/>
      <c r="JGM470" s="232"/>
      <c r="JGN470" s="232"/>
      <c r="JGO470" s="232"/>
      <c r="JGP470" s="232"/>
      <c r="JGQ470" s="232"/>
      <c r="JGR470" s="232"/>
      <c r="JGS470" s="232"/>
      <c r="JGT470" s="232"/>
      <c r="JGU470" s="232"/>
      <c r="JGV470" s="232"/>
      <c r="JGW470" s="232"/>
      <c r="JGX470" s="232"/>
      <c r="JGY470" s="232"/>
      <c r="JGZ470" s="232"/>
      <c r="JHA470" s="232"/>
      <c r="JHB470" s="232"/>
      <c r="JHC470" s="232"/>
      <c r="JHD470" s="232"/>
      <c r="JHE470" s="232"/>
      <c r="JHF470" s="232"/>
      <c r="JHG470" s="232"/>
      <c r="JHH470" s="232"/>
      <c r="JHI470" s="232"/>
      <c r="JHJ470" s="232"/>
      <c r="JHK470" s="232"/>
      <c r="JHL470" s="232"/>
      <c r="JHM470" s="232"/>
      <c r="JHN470" s="232"/>
      <c r="JHO470" s="232"/>
      <c r="JHP470" s="232"/>
      <c r="JHQ470" s="232"/>
      <c r="JHR470" s="232"/>
      <c r="JHS470" s="232"/>
      <c r="JHT470" s="232"/>
      <c r="JHU470" s="232"/>
      <c r="JHV470" s="232"/>
      <c r="JHW470" s="232"/>
      <c r="JHX470" s="232"/>
      <c r="JHY470" s="232"/>
      <c r="JHZ470" s="232"/>
      <c r="JIA470" s="232"/>
      <c r="JIB470" s="232"/>
      <c r="JIC470" s="232"/>
      <c r="JID470" s="232"/>
      <c r="JIE470" s="232"/>
      <c r="JIF470" s="232"/>
      <c r="JIG470" s="232"/>
      <c r="JIH470" s="232"/>
      <c r="JII470" s="232"/>
      <c r="JIJ470" s="232"/>
      <c r="JIK470" s="232"/>
      <c r="JIL470" s="232"/>
      <c r="JIM470" s="232"/>
      <c r="JIN470" s="232"/>
      <c r="JIO470" s="232"/>
      <c r="JIP470" s="232"/>
      <c r="JIQ470" s="232"/>
      <c r="JIR470" s="232"/>
      <c r="JIS470" s="232"/>
      <c r="JIT470" s="232"/>
      <c r="JIU470" s="232"/>
      <c r="JIV470" s="232"/>
      <c r="JIW470" s="232"/>
      <c r="JIX470" s="232"/>
      <c r="JIY470" s="232"/>
      <c r="JIZ470" s="232"/>
      <c r="JJA470" s="232"/>
      <c r="JJB470" s="232"/>
      <c r="JJC470" s="232"/>
      <c r="JJD470" s="232"/>
      <c r="JJE470" s="232"/>
      <c r="JJF470" s="232"/>
      <c r="JJG470" s="232"/>
      <c r="JJH470" s="232"/>
      <c r="JJI470" s="232"/>
      <c r="JJJ470" s="232"/>
      <c r="JJK470" s="232"/>
      <c r="JJL470" s="232"/>
      <c r="JJM470" s="232"/>
      <c r="JJN470" s="232"/>
      <c r="JJO470" s="232"/>
      <c r="JJP470" s="232"/>
      <c r="JJQ470" s="232"/>
      <c r="JJR470" s="232"/>
      <c r="JJS470" s="232"/>
      <c r="JJT470" s="232"/>
      <c r="JJU470" s="232"/>
      <c r="JJV470" s="232"/>
      <c r="JJW470" s="232"/>
      <c r="JJX470" s="232"/>
      <c r="JJY470" s="232"/>
      <c r="JJZ470" s="232"/>
      <c r="JKA470" s="232"/>
      <c r="JKB470" s="232"/>
      <c r="JKC470" s="232"/>
      <c r="JKD470" s="232"/>
      <c r="JKE470" s="232"/>
      <c r="JKF470" s="232"/>
      <c r="JKG470" s="232"/>
      <c r="JKH470" s="232"/>
      <c r="JKI470" s="232"/>
      <c r="JKJ470" s="232"/>
      <c r="JKK470" s="232"/>
      <c r="JKL470" s="232"/>
      <c r="JKM470" s="232"/>
      <c r="JKN470" s="232"/>
      <c r="JKO470" s="232"/>
      <c r="JKP470" s="232"/>
      <c r="JKQ470" s="232"/>
      <c r="JKR470" s="232"/>
      <c r="JKS470" s="232"/>
      <c r="JKT470" s="232"/>
      <c r="JKU470" s="232"/>
      <c r="JKV470" s="232"/>
      <c r="JKW470" s="232"/>
      <c r="JKX470" s="232"/>
      <c r="JKY470" s="232"/>
      <c r="JKZ470" s="232"/>
      <c r="JLA470" s="232"/>
      <c r="JLB470" s="232"/>
      <c r="JLC470" s="232"/>
      <c r="JLD470" s="232"/>
      <c r="JLE470" s="232"/>
      <c r="JLF470" s="232"/>
      <c r="JLG470" s="232"/>
      <c r="JLH470" s="232"/>
      <c r="JLI470" s="232"/>
      <c r="JLJ470" s="232"/>
      <c r="JLK470" s="232"/>
      <c r="JLL470" s="232"/>
      <c r="JLM470" s="232"/>
      <c r="JLN470" s="232"/>
      <c r="JLO470" s="232"/>
      <c r="JLP470" s="232"/>
      <c r="JLQ470" s="232"/>
      <c r="JLR470" s="232"/>
      <c r="JLS470" s="232"/>
      <c r="JLT470" s="232"/>
      <c r="JLU470" s="232"/>
      <c r="JLV470" s="232"/>
      <c r="JLW470" s="232"/>
      <c r="JLX470" s="232"/>
      <c r="JLY470" s="232"/>
      <c r="JLZ470" s="232"/>
      <c r="JMA470" s="232"/>
      <c r="JMB470" s="232"/>
      <c r="JMC470" s="232"/>
      <c r="JMD470" s="232"/>
      <c r="JME470" s="232"/>
      <c r="JMF470" s="232"/>
      <c r="JMG470" s="232"/>
      <c r="JMH470" s="232"/>
      <c r="JMI470" s="232"/>
      <c r="JMJ470" s="232"/>
      <c r="JMK470" s="232"/>
      <c r="JML470" s="232"/>
      <c r="JMM470" s="232"/>
      <c r="JMN470" s="232"/>
      <c r="JMO470" s="232"/>
      <c r="JMP470" s="232"/>
      <c r="JMQ470" s="232"/>
      <c r="JMR470" s="232"/>
      <c r="JMS470" s="232"/>
      <c r="JMT470" s="232"/>
      <c r="JMU470" s="232"/>
      <c r="JMV470" s="232"/>
      <c r="JMW470" s="232"/>
      <c r="JMX470" s="232"/>
      <c r="JMY470" s="232"/>
      <c r="JMZ470" s="232"/>
      <c r="JNA470" s="232"/>
      <c r="JNB470" s="232"/>
      <c r="JNC470" s="232"/>
      <c r="JND470" s="232"/>
      <c r="JNE470" s="232"/>
      <c r="JNF470" s="232"/>
      <c r="JNG470" s="232"/>
      <c r="JNH470" s="232"/>
      <c r="JNI470" s="232"/>
      <c r="JNJ470" s="232"/>
      <c r="JNK470" s="232"/>
      <c r="JNL470" s="232"/>
      <c r="JNM470" s="232"/>
      <c r="JNN470" s="232"/>
      <c r="JNO470" s="232"/>
      <c r="JNP470" s="232"/>
      <c r="JNQ470" s="232"/>
      <c r="JNR470" s="232"/>
      <c r="JNS470" s="232"/>
      <c r="JNT470" s="232"/>
      <c r="JNU470" s="232"/>
      <c r="JNV470" s="232"/>
      <c r="JNW470" s="232"/>
      <c r="JNX470" s="232"/>
      <c r="JNY470" s="232"/>
      <c r="JNZ470" s="232"/>
      <c r="JOA470" s="232"/>
      <c r="JOB470" s="232"/>
      <c r="JOC470" s="232"/>
      <c r="JOD470" s="232"/>
      <c r="JOE470" s="232"/>
      <c r="JOF470" s="232"/>
      <c r="JOG470" s="232"/>
      <c r="JOH470" s="232"/>
      <c r="JOI470" s="232"/>
      <c r="JOJ470" s="232"/>
      <c r="JOK470" s="232"/>
      <c r="JOL470" s="232"/>
      <c r="JOM470" s="232"/>
      <c r="JON470" s="232"/>
      <c r="JOO470" s="232"/>
      <c r="JOP470" s="232"/>
      <c r="JOQ470" s="232"/>
      <c r="JOR470" s="232"/>
      <c r="JOS470" s="232"/>
      <c r="JOT470" s="232"/>
      <c r="JOU470" s="232"/>
      <c r="JOV470" s="232"/>
      <c r="JOW470" s="232"/>
      <c r="JOX470" s="232"/>
      <c r="JOY470" s="232"/>
      <c r="JOZ470" s="232"/>
      <c r="JPA470" s="232"/>
      <c r="JPB470" s="232"/>
      <c r="JPC470" s="232"/>
      <c r="JPD470" s="232"/>
      <c r="JPE470" s="232"/>
      <c r="JPF470" s="232"/>
      <c r="JPG470" s="232"/>
      <c r="JPH470" s="232"/>
      <c r="JPI470" s="232"/>
      <c r="JPJ470" s="232"/>
      <c r="JPK470" s="232"/>
      <c r="JPL470" s="232"/>
      <c r="JPM470" s="232"/>
      <c r="JPN470" s="232"/>
      <c r="JPO470" s="232"/>
      <c r="JPP470" s="232"/>
      <c r="JPQ470" s="232"/>
      <c r="JPR470" s="232"/>
      <c r="JPS470" s="232"/>
      <c r="JPT470" s="232"/>
      <c r="JPU470" s="232"/>
      <c r="JPV470" s="232"/>
      <c r="JPW470" s="232"/>
      <c r="JPX470" s="232"/>
      <c r="JPY470" s="232"/>
      <c r="JPZ470" s="232"/>
      <c r="JQA470" s="232"/>
      <c r="JQB470" s="232"/>
      <c r="JQC470" s="232"/>
      <c r="JQD470" s="232"/>
      <c r="JQE470" s="232"/>
      <c r="JQF470" s="232"/>
      <c r="JQG470" s="232"/>
      <c r="JQH470" s="232"/>
      <c r="JQI470" s="232"/>
      <c r="JQJ470" s="232"/>
      <c r="JQK470" s="232"/>
      <c r="JQL470" s="232"/>
      <c r="JQM470" s="232"/>
      <c r="JQN470" s="232"/>
      <c r="JQO470" s="232"/>
      <c r="JQP470" s="232"/>
      <c r="JQQ470" s="232"/>
      <c r="JQR470" s="232"/>
      <c r="JQS470" s="232"/>
      <c r="JQT470" s="232"/>
      <c r="JQU470" s="232"/>
      <c r="JQV470" s="232"/>
      <c r="JQW470" s="232"/>
      <c r="JQX470" s="232"/>
      <c r="JQY470" s="232"/>
      <c r="JQZ470" s="232"/>
      <c r="JRA470" s="232"/>
      <c r="JRB470" s="232"/>
      <c r="JRC470" s="232"/>
      <c r="JRD470" s="232"/>
      <c r="JRE470" s="232"/>
      <c r="JRF470" s="232"/>
      <c r="JRG470" s="232"/>
      <c r="JRH470" s="232"/>
      <c r="JRI470" s="232"/>
      <c r="JRJ470" s="232"/>
      <c r="JRK470" s="232"/>
      <c r="JRL470" s="232"/>
      <c r="JRM470" s="232"/>
      <c r="JRN470" s="232"/>
      <c r="JRO470" s="232"/>
      <c r="JRP470" s="232"/>
      <c r="JRQ470" s="232"/>
      <c r="JRR470" s="232"/>
      <c r="JRS470" s="232"/>
      <c r="JRT470" s="232"/>
      <c r="JRU470" s="232"/>
      <c r="JRV470" s="232"/>
      <c r="JRW470" s="232"/>
      <c r="JRX470" s="232"/>
      <c r="JRY470" s="232"/>
      <c r="JRZ470" s="232"/>
      <c r="JSA470" s="232"/>
      <c r="JSB470" s="232"/>
      <c r="JSC470" s="232"/>
      <c r="JSD470" s="232"/>
      <c r="JSE470" s="232"/>
      <c r="JSF470" s="232"/>
      <c r="JSG470" s="232"/>
      <c r="JSH470" s="232"/>
      <c r="JSI470" s="232"/>
      <c r="JSJ470" s="232"/>
      <c r="JSK470" s="232"/>
      <c r="JSL470" s="232"/>
      <c r="JSM470" s="232"/>
      <c r="JSN470" s="232"/>
      <c r="JSO470" s="232"/>
      <c r="JSP470" s="232"/>
      <c r="JSQ470" s="232"/>
      <c r="JSR470" s="232"/>
      <c r="JSS470" s="232"/>
      <c r="JST470" s="232"/>
      <c r="JSU470" s="232"/>
      <c r="JSV470" s="232"/>
      <c r="JSW470" s="232"/>
      <c r="JSX470" s="232"/>
      <c r="JSY470" s="232"/>
      <c r="JSZ470" s="232"/>
      <c r="JTA470" s="232"/>
      <c r="JTB470" s="232"/>
      <c r="JTC470" s="232"/>
      <c r="JTD470" s="232"/>
      <c r="JTE470" s="232"/>
      <c r="JTF470" s="232"/>
      <c r="JTG470" s="232"/>
      <c r="JTH470" s="232"/>
      <c r="JTI470" s="232"/>
      <c r="JTJ470" s="232"/>
      <c r="JTK470" s="232"/>
      <c r="JTL470" s="232"/>
      <c r="JTM470" s="232"/>
      <c r="JTN470" s="232"/>
      <c r="JTO470" s="232"/>
      <c r="JTP470" s="232"/>
      <c r="JTQ470" s="232"/>
      <c r="JTR470" s="232"/>
      <c r="JTS470" s="232"/>
      <c r="JTT470" s="232"/>
      <c r="JTU470" s="232"/>
      <c r="JTV470" s="232"/>
      <c r="JTW470" s="232"/>
      <c r="JTX470" s="232"/>
      <c r="JTY470" s="232"/>
      <c r="JTZ470" s="232"/>
      <c r="JUA470" s="232"/>
      <c r="JUB470" s="232"/>
      <c r="JUC470" s="232"/>
      <c r="JUD470" s="232"/>
      <c r="JUE470" s="232"/>
      <c r="JUF470" s="232"/>
      <c r="JUG470" s="232"/>
      <c r="JUH470" s="232"/>
      <c r="JUI470" s="232"/>
      <c r="JUJ470" s="232"/>
      <c r="JUK470" s="232"/>
      <c r="JUL470" s="232"/>
      <c r="JUM470" s="232"/>
      <c r="JUN470" s="232"/>
      <c r="JUO470" s="232"/>
      <c r="JUP470" s="232"/>
      <c r="JUQ470" s="232"/>
      <c r="JUR470" s="232"/>
      <c r="JUS470" s="232"/>
      <c r="JUT470" s="232"/>
      <c r="JUU470" s="232"/>
      <c r="JUV470" s="232"/>
      <c r="JUW470" s="232"/>
      <c r="JUX470" s="232"/>
      <c r="JUY470" s="232"/>
      <c r="JUZ470" s="232"/>
      <c r="JVA470" s="232"/>
      <c r="JVB470" s="232"/>
      <c r="JVC470" s="232"/>
      <c r="JVD470" s="232"/>
      <c r="JVE470" s="232"/>
      <c r="JVF470" s="232"/>
      <c r="JVG470" s="232"/>
      <c r="JVH470" s="232"/>
      <c r="JVI470" s="232"/>
      <c r="JVJ470" s="232"/>
      <c r="JVK470" s="232"/>
      <c r="JVL470" s="232"/>
      <c r="JVM470" s="232"/>
      <c r="JVN470" s="232"/>
      <c r="JVO470" s="232"/>
      <c r="JVP470" s="232"/>
      <c r="JVQ470" s="232"/>
      <c r="JVR470" s="232"/>
      <c r="JVS470" s="232"/>
      <c r="JVT470" s="232"/>
      <c r="JVU470" s="232"/>
      <c r="JVV470" s="232"/>
      <c r="JVW470" s="232"/>
      <c r="JVX470" s="232"/>
      <c r="JVY470" s="232"/>
      <c r="JVZ470" s="232"/>
      <c r="JWA470" s="232"/>
      <c r="JWB470" s="232"/>
      <c r="JWC470" s="232"/>
      <c r="JWD470" s="232"/>
      <c r="JWE470" s="232"/>
      <c r="JWF470" s="232"/>
      <c r="JWG470" s="232"/>
      <c r="JWH470" s="232"/>
      <c r="JWI470" s="232"/>
      <c r="JWJ470" s="232"/>
      <c r="JWK470" s="232"/>
      <c r="JWL470" s="232"/>
      <c r="JWM470" s="232"/>
      <c r="JWN470" s="232"/>
      <c r="JWO470" s="232"/>
      <c r="JWP470" s="232"/>
      <c r="JWQ470" s="232"/>
      <c r="JWR470" s="232"/>
      <c r="JWS470" s="232"/>
      <c r="JWT470" s="232"/>
      <c r="JWU470" s="232"/>
      <c r="JWV470" s="232"/>
      <c r="JWW470" s="232"/>
      <c r="JWX470" s="232"/>
      <c r="JWY470" s="232"/>
      <c r="JWZ470" s="232"/>
      <c r="JXA470" s="232"/>
      <c r="JXB470" s="232"/>
      <c r="JXC470" s="232"/>
      <c r="JXD470" s="232"/>
      <c r="JXE470" s="232"/>
      <c r="JXF470" s="232"/>
      <c r="JXG470" s="232"/>
      <c r="JXH470" s="232"/>
      <c r="JXI470" s="232"/>
      <c r="JXJ470" s="232"/>
      <c r="JXK470" s="232"/>
      <c r="JXL470" s="232"/>
      <c r="JXM470" s="232"/>
      <c r="JXN470" s="232"/>
      <c r="JXO470" s="232"/>
      <c r="JXP470" s="232"/>
      <c r="JXQ470" s="232"/>
      <c r="JXR470" s="232"/>
      <c r="JXS470" s="232"/>
      <c r="JXT470" s="232"/>
      <c r="JXU470" s="232"/>
      <c r="JXV470" s="232"/>
      <c r="JXW470" s="232"/>
      <c r="JXX470" s="232"/>
      <c r="JXY470" s="232"/>
      <c r="JXZ470" s="232"/>
      <c r="JYA470" s="232"/>
      <c r="JYB470" s="232"/>
      <c r="JYC470" s="232"/>
      <c r="JYD470" s="232"/>
      <c r="JYE470" s="232"/>
      <c r="JYF470" s="232"/>
      <c r="JYG470" s="232"/>
      <c r="JYH470" s="232"/>
      <c r="JYI470" s="232"/>
      <c r="JYJ470" s="232"/>
      <c r="JYK470" s="232"/>
      <c r="JYL470" s="232"/>
      <c r="JYM470" s="232"/>
      <c r="JYN470" s="232"/>
      <c r="JYO470" s="232"/>
      <c r="JYP470" s="232"/>
      <c r="JYQ470" s="232"/>
      <c r="JYR470" s="232"/>
      <c r="JYS470" s="232"/>
      <c r="JYT470" s="232"/>
      <c r="JYU470" s="232"/>
      <c r="JYV470" s="232"/>
      <c r="JYW470" s="232"/>
      <c r="JYX470" s="232"/>
      <c r="JYY470" s="232"/>
      <c r="JYZ470" s="232"/>
      <c r="JZA470" s="232"/>
      <c r="JZB470" s="232"/>
      <c r="JZC470" s="232"/>
      <c r="JZD470" s="232"/>
      <c r="JZE470" s="232"/>
      <c r="JZF470" s="232"/>
      <c r="JZG470" s="232"/>
      <c r="JZH470" s="232"/>
      <c r="JZI470" s="232"/>
      <c r="JZJ470" s="232"/>
      <c r="JZK470" s="232"/>
      <c r="JZL470" s="232"/>
      <c r="JZM470" s="232"/>
      <c r="JZN470" s="232"/>
      <c r="JZO470" s="232"/>
      <c r="JZP470" s="232"/>
      <c r="JZQ470" s="232"/>
      <c r="JZR470" s="232"/>
      <c r="JZS470" s="232"/>
      <c r="JZT470" s="232"/>
      <c r="JZU470" s="232"/>
      <c r="JZV470" s="232"/>
      <c r="JZW470" s="232"/>
      <c r="JZX470" s="232"/>
      <c r="JZY470" s="232"/>
      <c r="JZZ470" s="232"/>
      <c r="KAA470" s="232"/>
      <c r="KAB470" s="232"/>
      <c r="KAC470" s="232"/>
      <c r="KAD470" s="232"/>
      <c r="KAE470" s="232"/>
      <c r="KAF470" s="232"/>
      <c r="KAG470" s="232"/>
      <c r="KAH470" s="232"/>
      <c r="KAI470" s="232"/>
      <c r="KAJ470" s="232"/>
      <c r="KAK470" s="232"/>
      <c r="KAL470" s="232"/>
      <c r="KAM470" s="232"/>
      <c r="KAN470" s="232"/>
      <c r="KAO470" s="232"/>
      <c r="KAP470" s="232"/>
      <c r="KAQ470" s="232"/>
      <c r="KAR470" s="232"/>
      <c r="KAS470" s="232"/>
      <c r="KAT470" s="232"/>
      <c r="KAU470" s="232"/>
      <c r="KAV470" s="232"/>
      <c r="KAW470" s="232"/>
      <c r="KAX470" s="232"/>
      <c r="KAY470" s="232"/>
      <c r="KAZ470" s="232"/>
      <c r="KBA470" s="232"/>
      <c r="KBB470" s="232"/>
      <c r="KBC470" s="232"/>
      <c r="KBD470" s="232"/>
      <c r="KBE470" s="232"/>
      <c r="KBF470" s="232"/>
      <c r="KBG470" s="232"/>
      <c r="KBH470" s="232"/>
      <c r="KBI470" s="232"/>
      <c r="KBJ470" s="232"/>
      <c r="KBK470" s="232"/>
      <c r="KBL470" s="232"/>
      <c r="KBM470" s="232"/>
      <c r="KBN470" s="232"/>
      <c r="KBO470" s="232"/>
      <c r="KBP470" s="232"/>
      <c r="KBQ470" s="232"/>
      <c r="KBR470" s="232"/>
      <c r="KBS470" s="232"/>
      <c r="KBT470" s="232"/>
      <c r="KBU470" s="232"/>
      <c r="KBV470" s="232"/>
      <c r="KBW470" s="232"/>
      <c r="KBX470" s="232"/>
      <c r="KBY470" s="232"/>
      <c r="KBZ470" s="232"/>
      <c r="KCA470" s="232"/>
      <c r="KCB470" s="232"/>
      <c r="KCC470" s="232"/>
      <c r="KCD470" s="232"/>
      <c r="KCE470" s="232"/>
      <c r="KCF470" s="232"/>
      <c r="KCG470" s="232"/>
      <c r="KCH470" s="232"/>
      <c r="KCI470" s="232"/>
      <c r="KCJ470" s="232"/>
      <c r="KCK470" s="232"/>
      <c r="KCL470" s="232"/>
      <c r="KCM470" s="232"/>
      <c r="KCN470" s="232"/>
      <c r="KCO470" s="232"/>
      <c r="KCP470" s="232"/>
      <c r="KCQ470" s="232"/>
      <c r="KCR470" s="232"/>
      <c r="KCS470" s="232"/>
      <c r="KCT470" s="232"/>
      <c r="KCU470" s="232"/>
      <c r="KCV470" s="232"/>
      <c r="KCW470" s="232"/>
      <c r="KCX470" s="232"/>
      <c r="KCY470" s="232"/>
      <c r="KCZ470" s="232"/>
      <c r="KDA470" s="232"/>
      <c r="KDB470" s="232"/>
      <c r="KDC470" s="232"/>
      <c r="KDD470" s="232"/>
      <c r="KDE470" s="232"/>
      <c r="KDF470" s="232"/>
      <c r="KDG470" s="232"/>
      <c r="KDH470" s="232"/>
      <c r="KDI470" s="232"/>
      <c r="KDJ470" s="232"/>
      <c r="KDK470" s="232"/>
      <c r="KDL470" s="232"/>
      <c r="KDM470" s="232"/>
      <c r="KDN470" s="232"/>
      <c r="KDO470" s="232"/>
      <c r="KDP470" s="232"/>
      <c r="KDQ470" s="232"/>
      <c r="KDR470" s="232"/>
      <c r="KDS470" s="232"/>
      <c r="KDT470" s="232"/>
      <c r="KDU470" s="232"/>
      <c r="KDV470" s="232"/>
      <c r="KDW470" s="232"/>
      <c r="KDX470" s="232"/>
      <c r="KDY470" s="232"/>
      <c r="KDZ470" s="232"/>
      <c r="KEA470" s="232"/>
      <c r="KEB470" s="232"/>
      <c r="KEC470" s="232"/>
      <c r="KED470" s="232"/>
      <c r="KEE470" s="232"/>
      <c r="KEF470" s="232"/>
      <c r="KEG470" s="232"/>
      <c r="KEH470" s="232"/>
      <c r="KEI470" s="232"/>
      <c r="KEJ470" s="232"/>
      <c r="KEK470" s="232"/>
      <c r="KEL470" s="232"/>
      <c r="KEM470" s="232"/>
      <c r="KEN470" s="232"/>
      <c r="KEO470" s="232"/>
      <c r="KEP470" s="232"/>
      <c r="KEQ470" s="232"/>
      <c r="KER470" s="232"/>
      <c r="KES470" s="232"/>
      <c r="KET470" s="232"/>
      <c r="KEU470" s="232"/>
      <c r="KEV470" s="232"/>
      <c r="KEW470" s="232"/>
      <c r="KEX470" s="232"/>
      <c r="KEY470" s="232"/>
      <c r="KEZ470" s="232"/>
      <c r="KFA470" s="232"/>
      <c r="KFB470" s="232"/>
      <c r="KFC470" s="232"/>
      <c r="KFD470" s="232"/>
      <c r="KFE470" s="232"/>
      <c r="KFF470" s="232"/>
      <c r="KFG470" s="232"/>
      <c r="KFH470" s="232"/>
      <c r="KFI470" s="232"/>
      <c r="KFJ470" s="232"/>
      <c r="KFK470" s="232"/>
      <c r="KFL470" s="232"/>
      <c r="KFM470" s="232"/>
      <c r="KFN470" s="232"/>
      <c r="KFO470" s="232"/>
      <c r="KFP470" s="232"/>
      <c r="KFQ470" s="232"/>
      <c r="KFR470" s="232"/>
      <c r="KFS470" s="232"/>
      <c r="KFT470" s="232"/>
      <c r="KFU470" s="232"/>
      <c r="KFV470" s="232"/>
      <c r="KFW470" s="232"/>
      <c r="KFX470" s="232"/>
      <c r="KFY470" s="232"/>
      <c r="KFZ470" s="232"/>
      <c r="KGA470" s="232"/>
      <c r="KGB470" s="232"/>
      <c r="KGC470" s="232"/>
      <c r="KGD470" s="232"/>
      <c r="KGE470" s="232"/>
      <c r="KGF470" s="232"/>
      <c r="KGG470" s="232"/>
      <c r="KGH470" s="232"/>
      <c r="KGI470" s="232"/>
      <c r="KGJ470" s="232"/>
      <c r="KGK470" s="232"/>
      <c r="KGL470" s="232"/>
      <c r="KGM470" s="232"/>
      <c r="KGN470" s="232"/>
      <c r="KGO470" s="232"/>
      <c r="KGP470" s="232"/>
      <c r="KGQ470" s="232"/>
      <c r="KGR470" s="232"/>
      <c r="KGS470" s="232"/>
      <c r="KGT470" s="232"/>
      <c r="KGU470" s="232"/>
      <c r="KGV470" s="232"/>
      <c r="KGW470" s="232"/>
      <c r="KGX470" s="232"/>
      <c r="KGY470" s="232"/>
      <c r="KGZ470" s="232"/>
      <c r="KHA470" s="232"/>
      <c r="KHB470" s="232"/>
      <c r="KHC470" s="232"/>
      <c r="KHD470" s="232"/>
      <c r="KHE470" s="232"/>
      <c r="KHF470" s="232"/>
      <c r="KHG470" s="232"/>
      <c r="KHH470" s="232"/>
      <c r="KHI470" s="232"/>
      <c r="KHJ470" s="232"/>
      <c r="KHK470" s="232"/>
      <c r="KHL470" s="232"/>
      <c r="KHM470" s="232"/>
      <c r="KHN470" s="232"/>
      <c r="KHO470" s="232"/>
      <c r="KHP470" s="232"/>
      <c r="KHQ470" s="232"/>
      <c r="KHR470" s="232"/>
      <c r="KHS470" s="232"/>
      <c r="KHT470" s="232"/>
      <c r="KHU470" s="232"/>
      <c r="KHV470" s="232"/>
      <c r="KHW470" s="232"/>
      <c r="KHX470" s="232"/>
      <c r="KHY470" s="232"/>
      <c r="KHZ470" s="232"/>
      <c r="KIA470" s="232"/>
      <c r="KIB470" s="232"/>
      <c r="KIC470" s="232"/>
      <c r="KID470" s="232"/>
      <c r="KIE470" s="232"/>
      <c r="KIF470" s="232"/>
      <c r="KIG470" s="232"/>
      <c r="KIH470" s="232"/>
      <c r="KII470" s="232"/>
      <c r="KIJ470" s="232"/>
      <c r="KIK470" s="232"/>
      <c r="KIL470" s="232"/>
      <c r="KIM470" s="232"/>
      <c r="KIN470" s="232"/>
      <c r="KIO470" s="232"/>
      <c r="KIP470" s="232"/>
      <c r="KIQ470" s="232"/>
      <c r="KIR470" s="232"/>
      <c r="KIS470" s="232"/>
      <c r="KIT470" s="232"/>
      <c r="KIU470" s="232"/>
      <c r="KIV470" s="232"/>
      <c r="KIW470" s="232"/>
      <c r="KIX470" s="232"/>
      <c r="KIY470" s="232"/>
      <c r="KIZ470" s="232"/>
      <c r="KJA470" s="232"/>
      <c r="KJB470" s="232"/>
      <c r="KJC470" s="232"/>
      <c r="KJD470" s="232"/>
      <c r="KJE470" s="232"/>
      <c r="KJF470" s="232"/>
      <c r="KJG470" s="232"/>
      <c r="KJH470" s="232"/>
      <c r="KJI470" s="232"/>
      <c r="KJJ470" s="232"/>
      <c r="KJK470" s="232"/>
      <c r="KJL470" s="232"/>
      <c r="KJM470" s="232"/>
      <c r="KJN470" s="232"/>
      <c r="KJO470" s="232"/>
      <c r="KJP470" s="232"/>
      <c r="KJQ470" s="232"/>
      <c r="KJR470" s="232"/>
      <c r="KJS470" s="232"/>
      <c r="KJT470" s="232"/>
      <c r="KJU470" s="232"/>
      <c r="KJV470" s="232"/>
      <c r="KJW470" s="232"/>
      <c r="KJX470" s="232"/>
      <c r="KJY470" s="232"/>
      <c r="KJZ470" s="232"/>
      <c r="KKA470" s="232"/>
      <c r="KKB470" s="232"/>
      <c r="KKC470" s="232"/>
      <c r="KKD470" s="232"/>
      <c r="KKE470" s="232"/>
      <c r="KKF470" s="232"/>
      <c r="KKG470" s="232"/>
      <c r="KKH470" s="232"/>
      <c r="KKI470" s="232"/>
      <c r="KKJ470" s="232"/>
      <c r="KKK470" s="232"/>
      <c r="KKL470" s="232"/>
      <c r="KKM470" s="232"/>
      <c r="KKN470" s="232"/>
      <c r="KKO470" s="232"/>
      <c r="KKP470" s="232"/>
      <c r="KKQ470" s="232"/>
      <c r="KKR470" s="232"/>
      <c r="KKS470" s="232"/>
      <c r="KKT470" s="232"/>
      <c r="KKU470" s="232"/>
      <c r="KKV470" s="232"/>
      <c r="KKW470" s="232"/>
      <c r="KKX470" s="232"/>
      <c r="KKY470" s="232"/>
      <c r="KKZ470" s="232"/>
      <c r="KLA470" s="232"/>
      <c r="KLB470" s="232"/>
      <c r="KLC470" s="232"/>
      <c r="KLD470" s="232"/>
      <c r="KLE470" s="232"/>
      <c r="KLF470" s="232"/>
      <c r="KLG470" s="232"/>
      <c r="KLH470" s="232"/>
      <c r="KLI470" s="232"/>
      <c r="KLJ470" s="232"/>
      <c r="KLK470" s="232"/>
      <c r="KLL470" s="232"/>
      <c r="KLM470" s="232"/>
      <c r="KLN470" s="232"/>
      <c r="KLO470" s="232"/>
      <c r="KLP470" s="232"/>
      <c r="KLQ470" s="232"/>
      <c r="KLR470" s="232"/>
      <c r="KLS470" s="232"/>
      <c r="KLT470" s="232"/>
      <c r="KLU470" s="232"/>
      <c r="KLV470" s="232"/>
      <c r="KLW470" s="232"/>
      <c r="KLX470" s="232"/>
      <c r="KLY470" s="232"/>
      <c r="KLZ470" s="232"/>
      <c r="KMA470" s="232"/>
      <c r="KMB470" s="232"/>
      <c r="KMC470" s="232"/>
      <c r="KMD470" s="232"/>
      <c r="KME470" s="232"/>
      <c r="KMF470" s="232"/>
      <c r="KMG470" s="232"/>
      <c r="KMH470" s="232"/>
      <c r="KMI470" s="232"/>
      <c r="KMJ470" s="232"/>
      <c r="KMK470" s="232"/>
      <c r="KML470" s="232"/>
      <c r="KMM470" s="232"/>
      <c r="KMN470" s="232"/>
      <c r="KMO470" s="232"/>
      <c r="KMP470" s="232"/>
      <c r="KMQ470" s="232"/>
      <c r="KMR470" s="232"/>
      <c r="KMS470" s="232"/>
      <c r="KMT470" s="232"/>
      <c r="KMU470" s="232"/>
      <c r="KMV470" s="232"/>
      <c r="KMW470" s="232"/>
      <c r="KMX470" s="232"/>
      <c r="KMY470" s="232"/>
      <c r="KMZ470" s="232"/>
      <c r="KNA470" s="232"/>
      <c r="KNB470" s="232"/>
      <c r="KNC470" s="232"/>
      <c r="KND470" s="232"/>
      <c r="KNE470" s="232"/>
      <c r="KNF470" s="232"/>
      <c r="KNG470" s="232"/>
      <c r="KNH470" s="232"/>
      <c r="KNI470" s="232"/>
      <c r="KNJ470" s="232"/>
      <c r="KNK470" s="232"/>
      <c r="KNL470" s="232"/>
      <c r="KNM470" s="232"/>
      <c r="KNN470" s="232"/>
      <c r="KNO470" s="232"/>
      <c r="KNP470" s="232"/>
      <c r="KNQ470" s="232"/>
      <c r="KNR470" s="232"/>
      <c r="KNS470" s="232"/>
      <c r="KNT470" s="232"/>
      <c r="KNU470" s="232"/>
      <c r="KNV470" s="232"/>
      <c r="KNW470" s="232"/>
      <c r="KNX470" s="232"/>
      <c r="KNY470" s="232"/>
      <c r="KNZ470" s="232"/>
      <c r="KOA470" s="232"/>
      <c r="KOB470" s="232"/>
      <c r="KOC470" s="232"/>
      <c r="KOD470" s="232"/>
      <c r="KOE470" s="232"/>
      <c r="KOF470" s="232"/>
      <c r="KOG470" s="232"/>
      <c r="KOH470" s="232"/>
      <c r="KOI470" s="232"/>
      <c r="KOJ470" s="232"/>
      <c r="KOK470" s="232"/>
      <c r="KOL470" s="232"/>
      <c r="KOM470" s="232"/>
      <c r="KON470" s="232"/>
      <c r="KOO470" s="232"/>
      <c r="KOP470" s="232"/>
      <c r="KOQ470" s="232"/>
      <c r="KOR470" s="232"/>
      <c r="KOS470" s="232"/>
      <c r="KOT470" s="232"/>
      <c r="KOU470" s="232"/>
      <c r="KOV470" s="232"/>
      <c r="KOW470" s="232"/>
      <c r="KOX470" s="232"/>
      <c r="KOY470" s="232"/>
      <c r="KOZ470" s="232"/>
      <c r="KPA470" s="232"/>
      <c r="KPB470" s="232"/>
      <c r="KPC470" s="232"/>
      <c r="KPD470" s="232"/>
      <c r="KPE470" s="232"/>
      <c r="KPF470" s="232"/>
      <c r="KPG470" s="232"/>
      <c r="KPH470" s="232"/>
      <c r="KPI470" s="232"/>
      <c r="KPJ470" s="232"/>
      <c r="KPK470" s="232"/>
      <c r="KPL470" s="232"/>
      <c r="KPM470" s="232"/>
      <c r="KPN470" s="232"/>
      <c r="KPO470" s="232"/>
      <c r="KPP470" s="232"/>
      <c r="KPQ470" s="232"/>
      <c r="KPR470" s="232"/>
      <c r="KPS470" s="232"/>
      <c r="KPT470" s="232"/>
      <c r="KPU470" s="232"/>
      <c r="KPV470" s="232"/>
      <c r="KPW470" s="232"/>
      <c r="KPX470" s="232"/>
      <c r="KPY470" s="232"/>
      <c r="KPZ470" s="232"/>
      <c r="KQA470" s="232"/>
      <c r="KQB470" s="232"/>
      <c r="KQC470" s="232"/>
      <c r="KQD470" s="232"/>
      <c r="KQE470" s="232"/>
      <c r="KQF470" s="232"/>
      <c r="KQG470" s="232"/>
      <c r="KQH470" s="232"/>
      <c r="KQI470" s="232"/>
      <c r="KQJ470" s="232"/>
      <c r="KQK470" s="232"/>
      <c r="KQL470" s="232"/>
      <c r="KQM470" s="232"/>
      <c r="KQN470" s="232"/>
      <c r="KQO470" s="232"/>
      <c r="KQP470" s="232"/>
      <c r="KQQ470" s="232"/>
      <c r="KQR470" s="232"/>
      <c r="KQS470" s="232"/>
      <c r="KQT470" s="232"/>
      <c r="KQU470" s="232"/>
      <c r="KQV470" s="232"/>
      <c r="KQW470" s="232"/>
      <c r="KQX470" s="232"/>
      <c r="KQY470" s="232"/>
      <c r="KQZ470" s="232"/>
      <c r="KRA470" s="232"/>
      <c r="KRB470" s="232"/>
      <c r="KRC470" s="232"/>
      <c r="KRD470" s="232"/>
      <c r="KRE470" s="232"/>
      <c r="KRF470" s="232"/>
      <c r="KRG470" s="232"/>
      <c r="KRH470" s="232"/>
      <c r="KRI470" s="232"/>
      <c r="KRJ470" s="232"/>
      <c r="KRK470" s="232"/>
      <c r="KRL470" s="232"/>
      <c r="KRM470" s="232"/>
      <c r="KRN470" s="232"/>
      <c r="KRO470" s="232"/>
      <c r="KRP470" s="232"/>
      <c r="KRQ470" s="232"/>
      <c r="KRR470" s="232"/>
      <c r="KRS470" s="232"/>
      <c r="KRT470" s="232"/>
      <c r="KRU470" s="232"/>
      <c r="KRV470" s="232"/>
      <c r="KRW470" s="232"/>
      <c r="KRX470" s="232"/>
      <c r="KRY470" s="232"/>
      <c r="KRZ470" s="232"/>
      <c r="KSA470" s="232"/>
      <c r="KSB470" s="232"/>
      <c r="KSC470" s="232"/>
      <c r="KSD470" s="232"/>
      <c r="KSE470" s="232"/>
      <c r="KSF470" s="232"/>
      <c r="KSG470" s="232"/>
      <c r="KSH470" s="232"/>
      <c r="KSI470" s="232"/>
      <c r="KSJ470" s="232"/>
      <c r="KSK470" s="232"/>
      <c r="KSL470" s="232"/>
      <c r="KSM470" s="232"/>
      <c r="KSN470" s="232"/>
      <c r="KSO470" s="232"/>
      <c r="KSP470" s="232"/>
      <c r="KSQ470" s="232"/>
      <c r="KSR470" s="232"/>
      <c r="KSS470" s="232"/>
      <c r="KST470" s="232"/>
      <c r="KSU470" s="232"/>
      <c r="KSV470" s="232"/>
      <c r="KSW470" s="232"/>
      <c r="KSX470" s="232"/>
      <c r="KSY470" s="232"/>
      <c r="KSZ470" s="232"/>
      <c r="KTA470" s="232"/>
      <c r="KTB470" s="232"/>
      <c r="KTC470" s="232"/>
      <c r="KTD470" s="232"/>
      <c r="KTE470" s="232"/>
      <c r="KTF470" s="232"/>
      <c r="KTG470" s="232"/>
      <c r="KTH470" s="232"/>
      <c r="KTI470" s="232"/>
      <c r="KTJ470" s="232"/>
      <c r="KTK470" s="232"/>
      <c r="KTL470" s="232"/>
      <c r="KTM470" s="232"/>
      <c r="KTN470" s="232"/>
      <c r="KTO470" s="232"/>
      <c r="KTP470" s="232"/>
      <c r="KTQ470" s="232"/>
      <c r="KTR470" s="232"/>
      <c r="KTS470" s="232"/>
      <c r="KTT470" s="232"/>
      <c r="KTU470" s="232"/>
      <c r="KTV470" s="232"/>
      <c r="KTW470" s="232"/>
      <c r="KTX470" s="232"/>
      <c r="KTY470" s="232"/>
      <c r="KTZ470" s="232"/>
      <c r="KUA470" s="232"/>
      <c r="KUB470" s="232"/>
      <c r="KUC470" s="232"/>
      <c r="KUD470" s="232"/>
      <c r="KUE470" s="232"/>
      <c r="KUF470" s="232"/>
      <c r="KUG470" s="232"/>
      <c r="KUH470" s="232"/>
      <c r="KUI470" s="232"/>
      <c r="KUJ470" s="232"/>
      <c r="KUK470" s="232"/>
      <c r="KUL470" s="232"/>
      <c r="KUM470" s="232"/>
      <c r="KUN470" s="232"/>
      <c r="KUO470" s="232"/>
      <c r="KUP470" s="232"/>
      <c r="KUQ470" s="232"/>
      <c r="KUR470" s="232"/>
      <c r="KUS470" s="232"/>
      <c r="KUT470" s="232"/>
      <c r="KUU470" s="232"/>
      <c r="KUV470" s="232"/>
      <c r="KUW470" s="232"/>
      <c r="KUX470" s="232"/>
      <c r="KUY470" s="232"/>
      <c r="KUZ470" s="232"/>
      <c r="KVA470" s="232"/>
      <c r="KVB470" s="232"/>
      <c r="KVC470" s="232"/>
      <c r="KVD470" s="232"/>
      <c r="KVE470" s="232"/>
      <c r="KVF470" s="232"/>
      <c r="KVG470" s="232"/>
      <c r="KVH470" s="232"/>
      <c r="KVI470" s="232"/>
      <c r="KVJ470" s="232"/>
      <c r="KVK470" s="232"/>
      <c r="KVL470" s="232"/>
      <c r="KVM470" s="232"/>
      <c r="KVN470" s="232"/>
      <c r="KVO470" s="232"/>
      <c r="KVP470" s="232"/>
      <c r="KVQ470" s="232"/>
      <c r="KVR470" s="232"/>
      <c r="KVS470" s="232"/>
      <c r="KVT470" s="232"/>
      <c r="KVU470" s="232"/>
      <c r="KVV470" s="232"/>
      <c r="KVW470" s="232"/>
      <c r="KVX470" s="232"/>
      <c r="KVY470" s="232"/>
      <c r="KVZ470" s="232"/>
      <c r="KWA470" s="232"/>
      <c r="KWB470" s="232"/>
      <c r="KWC470" s="232"/>
      <c r="KWD470" s="232"/>
      <c r="KWE470" s="232"/>
      <c r="KWF470" s="232"/>
      <c r="KWG470" s="232"/>
      <c r="KWH470" s="232"/>
      <c r="KWI470" s="232"/>
      <c r="KWJ470" s="232"/>
      <c r="KWK470" s="232"/>
      <c r="KWL470" s="232"/>
      <c r="KWM470" s="232"/>
      <c r="KWN470" s="232"/>
      <c r="KWO470" s="232"/>
      <c r="KWP470" s="232"/>
      <c r="KWQ470" s="232"/>
      <c r="KWR470" s="232"/>
      <c r="KWS470" s="232"/>
      <c r="KWT470" s="232"/>
      <c r="KWU470" s="232"/>
      <c r="KWV470" s="232"/>
      <c r="KWW470" s="232"/>
      <c r="KWX470" s="232"/>
      <c r="KWY470" s="232"/>
      <c r="KWZ470" s="232"/>
      <c r="KXA470" s="232"/>
      <c r="KXB470" s="232"/>
      <c r="KXC470" s="232"/>
      <c r="KXD470" s="232"/>
      <c r="KXE470" s="232"/>
      <c r="KXF470" s="232"/>
      <c r="KXG470" s="232"/>
      <c r="KXH470" s="232"/>
      <c r="KXI470" s="232"/>
      <c r="KXJ470" s="232"/>
      <c r="KXK470" s="232"/>
      <c r="KXL470" s="232"/>
      <c r="KXM470" s="232"/>
      <c r="KXN470" s="232"/>
      <c r="KXO470" s="232"/>
      <c r="KXP470" s="232"/>
      <c r="KXQ470" s="232"/>
      <c r="KXR470" s="232"/>
      <c r="KXS470" s="232"/>
      <c r="KXT470" s="232"/>
      <c r="KXU470" s="232"/>
      <c r="KXV470" s="232"/>
      <c r="KXW470" s="232"/>
      <c r="KXX470" s="232"/>
      <c r="KXY470" s="232"/>
      <c r="KXZ470" s="232"/>
      <c r="KYA470" s="232"/>
      <c r="KYB470" s="232"/>
      <c r="KYC470" s="232"/>
      <c r="KYD470" s="232"/>
      <c r="KYE470" s="232"/>
      <c r="KYF470" s="232"/>
      <c r="KYG470" s="232"/>
      <c r="KYH470" s="232"/>
      <c r="KYI470" s="232"/>
      <c r="KYJ470" s="232"/>
      <c r="KYK470" s="232"/>
      <c r="KYL470" s="232"/>
      <c r="KYM470" s="232"/>
      <c r="KYN470" s="232"/>
      <c r="KYO470" s="232"/>
      <c r="KYP470" s="232"/>
      <c r="KYQ470" s="232"/>
      <c r="KYR470" s="232"/>
      <c r="KYS470" s="232"/>
      <c r="KYT470" s="232"/>
      <c r="KYU470" s="232"/>
      <c r="KYV470" s="232"/>
      <c r="KYW470" s="232"/>
      <c r="KYX470" s="232"/>
      <c r="KYY470" s="232"/>
      <c r="KYZ470" s="232"/>
      <c r="KZA470" s="232"/>
      <c r="KZB470" s="232"/>
      <c r="KZC470" s="232"/>
      <c r="KZD470" s="232"/>
      <c r="KZE470" s="232"/>
      <c r="KZF470" s="232"/>
      <c r="KZG470" s="232"/>
      <c r="KZH470" s="232"/>
      <c r="KZI470" s="232"/>
      <c r="KZJ470" s="232"/>
      <c r="KZK470" s="232"/>
      <c r="KZL470" s="232"/>
      <c r="KZM470" s="232"/>
      <c r="KZN470" s="232"/>
      <c r="KZO470" s="232"/>
      <c r="KZP470" s="232"/>
      <c r="KZQ470" s="232"/>
      <c r="KZR470" s="232"/>
      <c r="KZS470" s="232"/>
      <c r="KZT470" s="232"/>
      <c r="KZU470" s="232"/>
      <c r="KZV470" s="232"/>
      <c r="KZW470" s="232"/>
      <c r="KZX470" s="232"/>
      <c r="KZY470" s="232"/>
      <c r="KZZ470" s="232"/>
      <c r="LAA470" s="232"/>
      <c r="LAB470" s="232"/>
      <c r="LAC470" s="232"/>
      <c r="LAD470" s="232"/>
      <c r="LAE470" s="232"/>
      <c r="LAF470" s="232"/>
      <c r="LAG470" s="232"/>
      <c r="LAH470" s="232"/>
      <c r="LAI470" s="232"/>
      <c r="LAJ470" s="232"/>
      <c r="LAK470" s="232"/>
      <c r="LAL470" s="232"/>
      <c r="LAM470" s="232"/>
      <c r="LAN470" s="232"/>
      <c r="LAO470" s="232"/>
      <c r="LAP470" s="232"/>
      <c r="LAQ470" s="232"/>
      <c r="LAR470" s="232"/>
      <c r="LAS470" s="232"/>
      <c r="LAT470" s="232"/>
      <c r="LAU470" s="232"/>
      <c r="LAV470" s="232"/>
      <c r="LAW470" s="232"/>
      <c r="LAX470" s="232"/>
      <c r="LAY470" s="232"/>
      <c r="LAZ470" s="232"/>
      <c r="LBA470" s="232"/>
      <c r="LBB470" s="232"/>
      <c r="LBC470" s="232"/>
      <c r="LBD470" s="232"/>
      <c r="LBE470" s="232"/>
      <c r="LBF470" s="232"/>
      <c r="LBG470" s="232"/>
      <c r="LBH470" s="232"/>
      <c r="LBI470" s="232"/>
      <c r="LBJ470" s="232"/>
      <c r="LBK470" s="232"/>
      <c r="LBL470" s="232"/>
      <c r="LBM470" s="232"/>
      <c r="LBN470" s="232"/>
      <c r="LBO470" s="232"/>
      <c r="LBP470" s="232"/>
      <c r="LBQ470" s="232"/>
      <c r="LBR470" s="232"/>
      <c r="LBS470" s="232"/>
      <c r="LBT470" s="232"/>
      <c r="LBU470" s="232"/>
      <c r="LBV470" s="232"/>
      <c r="LBW470" s="232"/>
      <c r="LBX470" s="232"/>
      <c r="LBY470" s="232"/>
      <c r="LBZ470" s="232"/>
      <c r="LCA470" s="232"/>
      <c r="LCB470" s="232"/>
      <c r="LCC470" s="232"/>
      <c r="LCD470" s="232"/>
      <c r="LCE470" s="232"/>
      <c r="LCF470" s="232"/>
      <c r="LCG470" s="232"/>
      <c r="LCH470" s="232"/>
      <c r="LCI470" s="232"/>
      <c r="LCJ470" s="232"/>
      <c r="LCK470" s="232"/>
      <c r="LCL470" s="232"/>
      <c r="LCM470" s="232"/>
      <c r="LCN470" s="232"/>
      <c r="LCO470" s="232"/>
      <c r="LCP470" s="232"/>
      <c r="LCQ470" s="232"/>
      <c r="LCR470" s="232"/>
      <c r="LCS470" s="232"/>
      <c r="LCT470" s="232"/>
      <c r="LCU470" s="232"/>
      <c r="LCV470" s="232"/>
      <c r="LCW470" s="232"/>
      <c r="LCX470" s="232"/>
      <c r="LCY470" s="232"/>
      <c r="LCZ470" s="232"/>
      <c r="LDA470" s="232"/>
      <c r="LDB470" s="232"/>
      <c r="LDC470" s="232"/>
      <c r="LDD470" s="232"/>
      <c r="LDE470" s="232"/>
      <c r="LDF470" s="232"/>
      <c r="LDG470" s="232"/>
      <c r="LDH470" s="232"/>
      <c r="LDI470" s="232"/>
      <c r="LDJ470" s="232"/>
      <c r="LDK470" s="232"/>
      <c r="LDL470" s="232"/>
      <c r="LDM470" s="232"/>
      <c r="LDN470" s="232"/>
      <c r="LDO470" s="232"/>
      <c r="LDP470" s="232"/>
      <c r="LDQ470" s="232"/>
      <c r="LDR470" s="232"/>
      <c r="LDS470" s="232"/>
      <c r="LDT470" s="232"/>
      <c r="LDU470" s="232"/>
      <c r="LDV470" s="232"/>
      <c r="LDW470" s="232"/>
      <c r="LDX470" s="232"/>
      <c r="LDY470" s="232"/>
      <c r="LDZ470" s="232"/>
      <c r="LEA470" s="232"/>
      <c r="LEB470" s="232"/>
      <c r="LEC470" s="232"/>
      <c r="LED470" s="232"/>
      <c r="LEE470" s="232"/>
      <c r="LEF470" s="232"/>
      <c r="LEG470" s="232"/>
      <c r="LEH470" s="232"/>
      <c r="LEI470" s="232"/>
      <c r="LEJ470" s="232"/>
      <c r="LEK470" s="232"/>
      <c r="LEL470" s="232"/>
      <c r="LEM470" s="232"/>
      <c r="LEN470" s="232"/>
      <c r="LEO470" s="232"/>
      <c r="LEP470" s="232"/>
      <c r="LEQ470" s="232"/>
      <c r="LER470" s="232"/>
      <c r="LES470" s="232"/>
      <c r="LET470" s="232"/>
      <c r="LEU470" s="232"/>
      <c r="LEV470" s="232"/>
      <c r="LEW470" s="232"/>
      <c r="LEX470" s="232"/>
      <c r="LEY470" s="232"/>
      <c r="LEZ470" s="232"/>
      <c r="LFA470" s="232"/>
      <c r="LFB470" s="232"/>
      <c r="LFC470" s="232"/>
      <c r="LFD470" s="232"/>
      <c r="LFE470" s="232"/>
      <c r="LFF470" s="232"/>
      <c r="LFG470" s="232"/>
      <c r="LFH470" s="232"/>
      <c r="LFI470" s="232"/>
      <c r="LFJ470" s="232"/>
      <c r="LFK470" s="232"/>
      <c r="LFL470" s="232"/>
      <c r="LFM470" s="232"/>
      <c r="LFN470" s="232"/>
      <c r="LFO470" s="232"/>
      <c r="LFP470" s="232"/>
      <c r="LFQ470" s="232"/>
      <c r="LFR470" s="232"/>
      <c r="LFS470" s="232"/>
      <c r="LFT470" s="232"/>
      <c r="LFU470" s="232"/>
      <c r="LFV470" s="232"/>
      <c r="LFW470" s="232"/>
      <c r="LFX470" s="232"/>
      <c r="LFY470" s="232"/>
      <c r="LFZ470" s="232"/>
      <c r="LGA470" s="232"/>
      <c r="LGB470" s="232"/>
      <c r="LGC470" s="232"/>
      <c r="LGD470" s="232"/>
      <c r="LGE470" s="232"/>
      <c r="LGF470" s="232"/>
      <c r="LGG470" s="232"/>
      <c r="LGH470" s="232"/>
      <c r="LGI470" s="232"/>
      <c r="LGJ470" s="232"/>
      <c r="LGK470" s="232"/>
      <c r="LGL470" s="232"/>
      <c r="LGM470" s="232"/>
      <c r="LGN470" s="232"/>
      <c r="LGO470" s="232"/>
      <c r="LGP470" s="232"/>
      <c r="LGQ470" s="232"/>
      <c r="LGR470" s="232"/>
      <c r="LGS470" s="232"/>
      <c r="LGT470" s="232"/>
      <c r="LGU470" s="232"/>
      <c r="LGV470" s="232"/>
      <c r="LGW470" s="232"/>
      <c r="LGX470" s="232"/>
      <c r="LGY470" s="232"/>
      <c r="LGZ470" s="232"/>
      <c r="LHA470" s="232"/>
      <c r="LHB470" s="232"/>
      <c r="LHC470" s="232"/>
      <c r="LHD470" s="232"/>
      <c r="LHE470" s="232"/>
      <c r="LHF470" s="232"/>
      <c r="LHG470" s="232"/>
      <c r="LHH470" s="232"/>
      <c r="LHI470" s="232"/>
      <c r="LHJ470" s="232"/>
      <c r="LHK470" s="232"/>
      <c r="LHL470" s="232"/>
      <c r="LHM470" s="232"/>
      <c r="LHN470" s="232"/>
      <c r="LHO470" s="232"/>
      <c r="LHP470" s="232"/>
      <c r="LHQ470" s="232"/>
      <c r="LHR470" s="232"/>
      <c r="LHS470" s="232"/>
      <c r="LHT470" s="232"/>
      <c r="LHU470" s="232"/>
      <c r="LHV470" s="232"/>
      <c r="LHW470" s="232"/>
      <c r="LHX470" s="232"/>
      <c r="LHY470" s="232"/>
      <c r="LHZ470" s="232"/>
      <c r="LIA470" s="232"/>
      <c r="LIB470" s="232"/>
      <c r="LIC470" s="232"/>
      <c r="LID470" s="232"/>
      <c r="LIE470" s="232"/>
      <c r="LIF470" s="232"/>
      <c r="LIG470" s="232"/>
      <c r="LIH470" s="232"/>
      <c r="LII470" s="232"/>
      <c r="LIJ470" s="232"/>
      <c r="LIK470" s="232"/>
      <c r="LIL470" s="232"/>
      <c r="LIM470" s="232"/>
      <c r="LIN470" s="232"/>
      <c r="LIO470" s="232"/>
      <c r="LIP470" s="232"/>
      <c r="LIQ470" s="232"/>
      <c r="LIR470" s="232"/>
      <c r="LIS470" s="232"/>
      <c r="LIT470" s="232"/>
      <c r="LIU470" s="232"/>
      <c r="LIV470" s="232"/>
      <c r="LIW470" s="232"/>
      <c r="LIX470" s="232"/>
      <c r="LIY470" s="232"/>
      <c r="LIZ470" s="232"/>
      <c r="LJA470" s="232"/>
      <c r="LJB470" s="232"/>
      <c r="LJC470" s="232"/>
      <c r="LJD470" s="232"/>
      <c r="LJE470" s="232"/>
      <c r="LJF470" s="232"/>
      <c r="LJG470" s="232"/>
      <c r="LJH470" s="232"/>
      <c r="LJI470" s="232"/>
      <c r="LJJ470" s="232"/>
      <c r="LJK470" s="232"/>
      <c r="LJL470" s="232"/>
      <c r="LJM470" s="232"/>
      <c r="LJN470" s="232"/>
      <c r="LJO470" s="232"/>
      <c r="LJP470" s="232"/>
      <c r="LJQ470" s="232"/>
      <c r="LJR470" s="232"/>
      <c r="LJS470" s="232"/>
      <c r="LJT470" s="232"/>
      <c r="LJU470" s="232"/>
      <c r="LJV470" s="232"/>
      <c r="LJW470" s="232"/>
      <c r="LJX470" s="232"/>
      <c r="LJY470" s="232"/>
      <c r="LJZ470" s="232"/>
      <c r="LKA470" s="232"/>
      <c r="LKB470" s="232"/>
      <c r="LKC470" s="232"/>
      <c r="LKD470" s="232"/>
      <c r="LKE470" s="232"/>
      <c r="LKF470" s="232"/>
      <c r="LKG470" s="232"/>
      <c r="LKH470" s="232"/>
      <c r="LKI470" s="232"/>
      <c r="LKJ470" s="232"/>
      <c r="LKK470" s="232"/>
      <c r="LKL470" s="232"/>
      <c r="LKM470" s="232"/>
      <c r="LKN470" s="232"/>
      <c r="LKO470" s="232"/>
      <c r="LKP470" s="232"/>
      <c r="LKQ470" s="232"/>
      <c r="LKR470" s="232"/>
      <c r="LKS470" s="232"/>
      <c r="LKT470" s="232"/>
      <c r="LKU470" s="232"/>
      <c r="LKV470" s="232"/>
      <c r="LKW470" s="232"/>
      <c r="LKX470" s="232"/>
      <c r="LKY470" s="232"/>
      <c r="LKZ470" s="232"/>
      <c r="LLA470" s="232"/>
      <c r="LLB470" s="232"/>
      <c r="LLC470" s="232"/>
      <c r="LLD470" s="232"/>
      <c r="LLE470" s="232"/>
      <c r="LLF470" s="232"/>
      <c r="LLG470" s="232"/>
      <c r="LLH470" s="232"/>
      <c r="LLI470" s="232"/>
      <c r="LLJ470" s="232"/>
      <c r="LLK470" s="232"/>
      <c r="LLL470" s="232"/>
      <c r="LLM470" s="232"/>
      <c r="LLN470" s="232"/>
      <c r="LLO470" s="232"/>
      <c r="LLP470" s="232"/>
      <c r="LLQ470" s="232"/>
      <c r="LLR470" s="232"/>
      <c r="LLS470" s="232"/>
      <c r="LLT470" s="232"/>
      <c r="LLU470" s="232"/>
      <c r="LLV470" s="232"/>
      <c r="LLW470" s="232"/>
      <c r="LLX470" s="232"/>
      <c r="LLY470" s="232"/>
      <c r="LLZ470" s="232"/>
      <c r="LMA470" s="232"/>
      <c r="LMB470" s="232"/>
      <c r="LMC470" s="232"/>
      <c r="LMD470" s="232"/>
      <c r="LME470" s="232"/>
      <c r="LMF470" s="232"/>
      <c r="LMG470" s="232"/>
      <c r="LMH470" s="232"/>
      <c r="LMI470" s="232"/>
      <c r="LMJ470" s="232"/>
      <c r="LMK470" s="232"/>
      <c r="LML470" s="232"/>
      <c r="LMM470" s="232"/>
      <c r="LMN470" s="232"/>
      <c r="LMO470" s="232"/>
      <c r="LMP470" s="232"/>
      <c r="LMQ470" s="232"/>
      <c r="LMR470" s="232"/>
      <c r="LMS470" s="232"/>
      <c r="LMT470" s="232"/>
      <c r="LMU470" s="232"/>
      <c r="LMV470" s="232"/>
      <c r="LMW470" s="232"/>
      <c r="LMX470" s="232"/>
      <c r="LMY470" s="232"/>
      <c r="LMZ470" s="232"/>
      <c r="LNA470" s="232"/>
      <c r="LNB470" s="232"/>
      <c r="LNC470" s="232"/>
      <c r="LND470" s="232"/>
      <c r="LNE470" s="232"/>
      <c r="LNF470" s="232"/>
      <c r="LNG470" s="232"/>
      <c r="LNH470" s="232"/>
      <c r="LNI470" s="232"/>
      <c r="LNJ470" s="232"/>
      <c r="LNK470" s="232"/>
      <c r="LNL470" s="232"/>
      <c r="LNM470" s="232"/>
      <c r="LNN470" s="232"/>
      <c r="LNO470" s="232"/>
      <c r="LNP470" s="232"/>
      <c r="LNQ470" s="232"/>
      <c r="LNR470" s="232"/>
      <c r="LNS470" s="232"/>
      <c r="LNT470" s="232"/>
      <c r="LNU470" s="232"/>
      <c r="LNV470" s="232"/>
      <c r="LNW470" s="232"/>
      <c r="LNX470" s="232"/>
      <c r="LNY470" s="232"/>
      <c r="LNZ470" s="232"/>
      <c r="LOA470" s="232"/>
      <c r="LOB470" s="232"/>
      <c r="LOC470" s="232"/>
      <c r="LOD470" s="232"/>
      <c r="LOE470" s="232"/>
      <c r="LOF470" s="232"/>
      <c r="LOG470" s="232"/>
      <c r="LOH470" s="232"/>
      <c r="LOI470" s="232"/>
      <c r="LOJ470" s="232"/>
      <c r="LOK470" s="232"/>
      <c r="LOL470" s="232"/>
      <c r="LOM470" s="232"/>
      <c r="LON470" s="232"/>
      <c r="LOO470" s="232"/>
      <c r="LOP470" s="232"/>
      <c r="LOQ470" s="232"/>
      <c r="LOR470" s="232"/>
      <c r="LOS470" s="232"/>
      <c r="LOT470" s="232"/>
      <c r="LOU470" s="232"/>
      <c r="LOV470" s="232"/>
      <c r="LOW470" s="232"/>
      <c r="LOX470" s="232"/>
      <c r="LOY470" s="232"/>
      <c r="LOZ470" s="232"/>
      <c r="LPA470" s="232"/>
      <c r="LPB470" s="232"/>
      <c r="LPC470" s="232"/>
      <c r="LPD470" s="232"/>
      <c r="LPE470" s="232"/>
      <c r="LPF470" s="232"/>
      <c r="LPG470" s="232"/>
      <c r="LPH470" s="232"/>
      <c r="LPI470" s="232"/>
      <c r="LPJ470" s="232"/>
      <c r="LPK470" s="232"/>
      <c r="LPL470" s="232"/>
      <c r="LPM470" s="232"/>
      <c r="LPN470" s="232"/>
      <c r="LPO470" s="232"/>
      <c r="LPP470" s="232"/>
      <c r="LPQ470" s="232"/>
      <c r="LPR470" s="232"/>
      <c r="LPS470" s="232"/>
      <c r="LPT470" s="232"/>
      <c r="LPU470" s="232"/>
      <c r="LPV470" s="232"/>
      <c r="LPW470" s="232"/>
      <c r="LPX470" s="232"/>
      <c r="LPY470" s="232"/>
      <c r="LPZ470" s="232"/>
      <c r="LQA470" s="232"/>
      <c r="LQB470" s="232"/>
      <c r="LQC470" s="232"/>
      <c r="LQD470" s="232"/>
      <c r="LQE470" s="232"/>
      <c r="LQF470" s="232"/>
      <c r="LQG470" s="232"/>
      <c r="LQH470" s="232"/>
      <c r="LQI470" s="232"/>
      <c r="LQJ470" s="232"/>
      <c r="LQK470" s="232"/>
      <c r="LQL470" s="232"/>
      <c r="LQM470" s="232"/>
      <c r="LQN470" s="232"/>
      <c r="LQO470" s="232"/>
      <c r="LQP470" s="232"/>
      <c r="LQQ470" s="232"/>
      <c r="LQR470" s="232"/>
      <c r="LQS470" s="232"/>
      <c r="LQT470" s="232"/>
      <c r="LQU470" s="232"/>
      <c r="LQV470" s="232"/>
      <c r="LQW470" s="232"/>
      <c r="LQX470" s="232"/>
      <c r="LQY470" s="232"/>
      <c r="LQZ470" s="232"/>
      <c r="LRA470" s="232"/>
      <c r="LRB470" s="232"/>
      <c r="LRC470" s="232"/>
      <c r="LRD470" s="232"/>
      <c r="LRE470" s="232"/>
      <c r="LRF470" s="232"/>
      <c r="LRG470" s="232"/>
      <c r="LRH470" s="232"/>
      <c r="LRI470" s="232"/>
      <c r="LRJ470" s="232"/>
      <c r="LRK470" s="232"/>
      <c r="LRL470" s="232"/>
      <c r="LRM470" s="232"/>
      <c r="LRN470" s="232"/>
      <c r="LRO470" s="232"/>
      <c r="LRP470" s="232"/>
      <c r="LRQ470" s="232"/>
      <c r="LRR470" s="232"/>
      <c r="LRS470" s="232"/>
      <c r="LRT470" s="232"/>
      <c r="LRU470" s="232"/>
      <c r="LRV470" s="232"/>
      <c r="LRW470" s="232"/>
      <c r="LRX470" s="232"/>
      <c r="LRY470" s="232"/>
      <c r="LRZ470" s="232"/>
      <c r="LSA470" s="232"/>
      <c r="LSB470" s="232"/>
      <c r="LSC470" s="232"/>
      <c r="LSD470" s="232"/>
      <c r="LSE470" s="232"/>
      <c r="LSF470" s="232"/>
      <c r="LSG470" s="232"/>
      <c r="LSH470" s="232"/>
      <c r="LSI470" s="232"/>
      <c r="LSJ470" s="232"/>
      <c r="LSK470" s="232"/>
      <c r="LSL470" s="232"/>
      <c r="LSM470" s="232"/>
      <c r="LSN470" s="232"/>
      <c r="LSO470" s="232"/>
      <c r="LSP470" s="232"/>
      <c r="LSQ470" s="232"/>
      <c r="LSR470" s="232"/>
      <c r="LSS470" s="232"/>
      <c r="LST470" s="232"/>
      <c r="LSU470" s="232"/>
      <c r="LSV470" s="232"/>
      <c r="LSW470" s="232"/>
      <c r="LSX470" s="232"/>
      <c r="LSY470" s="232"/>
      <c r="LSZ470" s="232"/>
      <c r="LTA470" s="232"/>
      <c r="LTB470" s="232"/>
      <c r="LTC470" s="232"/>
      <c r="LTD470" s="232"/>
      <c r="LTE470" s="232"/>
      <c r="LTF470" s="232"/>
      <c r="LTG470" s="232"/>
      <c r="LTH470" s="232"/>
      <c r="LTI470" s="232"/>
      <c r="LTJ470" s="232"/>
      <c r="LTK470" s="232"/>
      <c r="LTL470" s="232"/>
      <c r="LTM470" s="232"/>
      <c r="LTN470" s="232"/>
      <c r="LTO470" s="232"/>
      <c r="LTP470" s="232"/>
      <c r="LTQ470" s="232"/>
      <c r="LTR470" s="232"/>
      <c r="LTS470" s="232"/>
      <c r="LTT470" s="232"/>
      <c r="LTU470" s="232"/>
      <c r="LTV470" s="232"/>
      <c r="LTW470" s="232"/>
      <c r="LTX470" s="232"/>
      <c r="LTY470" s="232"/>
      <c r="LTZ470" s="232"/>
      <c r="LUA470" s="232"/>
      <c r="LUB470" s="232"/>
      <c r="LUC470" s="232"/>
      <c r="LUD470" s="232"/>
      <c r="LUE470" s="232"/>
      <c r="LUF470" s="232"/>
      <c r="LUG470" s="232"/>
      <c r="LUH470" s="232"/>
      <c r="LUI470" s="232"/>
      <c r="LUJ470" s="232"/>
      <c r="LUK470" s="232"/>
      <c r="LUL470" s="232"/>
      <c r="LUM470" s="232"/>
      <c r="LUN470" s="232"/>
      <c r="LUO470" s="232"/>
      <c r="LUP470" s="232"/>
      <c r="LUQ470" s="232"/>
      <c r="LUR470" s="232"/>
      <c r="LUS470" s="232"/>
      <c r="LUT470" s="232"/>
      <c r="LUU470" s="232"/>
      <c r="LUV470" s="232"/>
      <c r="LUW470" s="232"/>
      <c r="LUX470" s="232"/>
      <c r="LUY470" s="232"/>
      <c r="LUZ470" s="232"/>
      <c r="LVA470" s="232"/>
      <c r="LVB470" s="232"/>
      <c r="LVC470" s="232"/>
      <c r="LVD470" s="232"/>
      <c r="LVE470" s="232"/>
      <c r="LVF470" s="232"/>
      <c r="LVG470" s="232"/>
      <c r="LVH470" s="232"/>
      <c r="LVI470" s="232"/>
      <c r="LVJ470" s="232"/>
      <c r="LVK470" s="232"/>
      <c r="LVL470" s="232"/>
      <c r="LVM470" s="232"/>
      <c r="LVN470" s="232"/>
      <c r="LVO470" s="232"/>
      <c r="LVP470" s="232"/>
      <c r="LVQ470" s="232"/>
      <c r="LVR470" s="232"/>
      <c r="LVS470" s="232"/>
      <c r="LVT470" s="232"/>
      <c r="LVU470" s="232"/>
      <c r="LVV470" s="232"/>
      <c r="LVW470" s="232"/>
      <c r="LVX470" s="232"/>
      <c r="LVY470" s="232"/>
      <c r="LVZ470" s="232"/>
      <c r="LWA470" s="232"/>
      <c r="LWB470" s="232"/>
      <c r="LWC470" s="232"/>
      <c r="LWD470" s="232"/>
      <c r="LWE470" s="232"/>
      <c r="LWF470" s="232"/>
      <c r="LWG470" s="232"/>
      <c r="LWH470" s="232"/>
      <c r="LWI470" s="232"/>
      <c r="LWJ470" s="232"/>
      <c r="LWK470" s="232"/>
      <c r="LWL470" s="232"/>
      <c r="LWM470" s="232"/>
      <c r="LWN470" s="232"/>
      <c r="LWO470" s="232"/>
      <c r="LWP470" s="232"/>
      <c r="LWQ470" s="232"/>
      <c r="LWR470" s="232"/>
      <c r="LWS470" s="232"/>
      <c r="LWT470" s="232"/>
      <c r="LWU470" s="232"/>
      <c r="LWV470" s="232"/>
      <c r="LWW470" s="232"/>
      <c r="LWX470" s="232"/>
      <c r="LWY470" s="232"/>
      <c r="LWZ470" s="232"/>
      <c r="LXA470" s="232"/>
      <c r="LXB470" s="232"/>
      <c r="LXC470" s="232"/>
      <c r="LXD470" s="232"/>
      <c r="LXE470" s="232"/>
      <c r="LXF470" s="232"/>
      <c r="LXG470" s="232"/>
      <c r="LXH470" s="232"/>
      <c r="LXI470" s="232"/>
      <c r="LXJ470" s="232"/>
      <c r="LXK470" s="232"/>
      <c r="LXL470" s="232"/>
      <c r="LXM470" s="232"/>
      <c r="LXN470" s="232"/>
      <c r="LXO470" s="232"/>
      <c r="LXP470" s="232"/>
      <c r="LXQ470" s="232"/>
      <c r="LXR470" s="232"/>
      <c r="LXS470" s="232"/>
      <c r="LXT470" s="232"/>
      <c r="LXU470" s="232"/>
      <c r="LXV470" s="232"/>
      <c r="LXW470" s="232"/>
      <c r="LXX470" s="232"/>
      <c r="LXY470" s="232"/>
      <c r="LXZ470" s="232"/>
      <c r="LYA470" s="232"/>
      <c r="LYB470" s="232"/>
      <c r="LYC470" s="232"/>
      <c r="LYD470" s="232"/>
      <c r="LYE470" s="232"/>
      <c r="LYF470" s="232"/>
      <c r="LYG470" s="232"/>
      <c r="LYH470" s="232"/>
      <c r="LYI470" s="232"/>
      <c r="LYJ470" s="232"/>
      <c r="LYK470" s="232"/>
      <c r="LYL470" s="232"/>
      <c r="LYM470" s="232"/>
      <c r="LYN470" s="232"/>
      <c r="LYO470" s="232"/>
      <c r="LYP470" s="232"/>
      <c r="LYQ470" s="232"/>
      <c r="LYR470" s="232"/>
      <c r="LYS470" s="232"/>
      <c r="LYT470" s="232"/>
      <c r="LYU470" s="232"/>
      <c r="LYV470" s="232"/>
      <c r="LYW470" s="232"/>
      <c r="LYX470" s="232"/>
      <c r="LYY470" s="232"/>
      <c r="LYZ470" s="232"/>
      <c r="LZA470" s="232"/>
      <c r="LZB470" s="232"/>
      <c r="LZC470" s="232"/>
      <c r="LZD470" s="232"/>
      <c r="LZE470" s="232"/>
      <c r="LZF470" s="232"/>
      <c r="LZG470" s="232"/>
      <c r="LZH470" s="232"/>
      <c r="LZI470" s="232"/>
      <c r="LZJ470" s="232"/>
      <c r="LZK470" s="232"/>
      <c r="LZL470" s="232"/>
      <c r="LZM470" s="232"/>
      <c r="LZN470" s="232"/>
      <c r="LZO470" s="232"/>
      <c r="LZP470" s="232"/>
      <c r="LZQ470" s="232"/>
      <c r="LZR470" s="232"/>
      <c r="LZS470" s="232"/>
      <c r="LZT470" s="232"/>
      <c r="LZU470" s="232"/>
      <c r="LZV470" s="232"/>
      <c r="LZW470" s="232"/>
      <c r="LZX470" s="232"/>
      <c r="LZY470" s="232"/>
      <c r="LZZ470" s="232"/>
      <c r="MAA470" s="232"/>
      <c r="MAB470" s="232"/>
      <c r="MAC470" s="232"/>
      <c r="MAD470" s="232"/>
      <c r="MAE470" s="232"/>
      <c r="MAF470" s="232"/>
      <c r="MAG470" s="232"/>
      <c r="MAH470" s="232"/>
      <c r="MAI470" s="232"/>
      <c r="MAJ470" s="232"/>
      <c r="MAK470" s="232"/>
      <c r="MAL470" s="232"/>
      <c r="MAM470" s="232"/>
      <c r="MAN470" s="232"/>
      <c r="MAO470" s="232"/>
      <c r="MAP470" s="232"/>
      <c r="MAQ470" s="232"/>
      <c r="MAR470" s="232"/>
      <c r="MAS470" s="232"/>
      <c r="MAT470" s="232"/>
      <c r="MAU470" s="232"/>
      <c r="MAV470" s="232"/>
      <c r="MAW470" s="232"/>
      <c r="MAX470" s="232"/>
      <c r="MAY470" s="232"/>
      <c r="MAZ470" s="232"/>
      <c r="MBA470" s="232"/>
      <c r="MBB470" s="232"/>
      <c r="MBC470" s="232"/>
      <c r="MBD470" s="232"/>
      <c r="MBE470" s="232"/>
      <c r="MBF470" s="232"/>
      <c r="MBG470" s="232"/>
      <c r="MBH470" s="232"/>
      <c r="MBI470" s="232"/>
      <c r="MBJ470" s="232"/>
      <c r="MBK470" s="232"/>
      <c r="MBL470" s="232"/>
      <c r="MBM470" s="232"/>
      <c r="MBN470" s="232"/>
      <c r="MBO470" s="232"/>
      <c r="MBP470" s="232"/>
      <c r="MBQ470" s="232"/>
      <c r="MBR470" s="232"/>
      <c r="MBS470" s="232"/>
      <c r="MBT470" s="232"/>
      <c r="MBU470" s="232"/>
      <c r="MBV470" s="232"/>
      <c r="MBW470" s="232"/>
      <c r="MBX470" s="232"/>
      <c r="MBY470" s="232"/>
      <c r="MBZ470" s="232"/>
      <c r="MCA470" s="232"/>
      <c r="MCB470" s="232"/>
      <c r="MCC470" s="232"/>
      <c r="MCD470" s="232"/>
      <c r="MCE470" s="232"/>
      <c r="MCF470" s="232"/>
      <c r="MCG470" s="232"/>
      <c r="MCH470" s="232"/>
      <c r="MCI470" s="232"/>
      <c r="MCJ470" s="232"/>
      <c r="MCK470" s="232"/>
      <c r="MCL470" s="232"/>
      <c r="MCM470" s="232"/>
      <c r="MCN470" s="232"/>
      <c r="MCO470" s="232"/>
      <c r="MCP470" s="232"/>
      <c r="MCQ470" s="232"/>
      <c r="MCR470" s="232"/>
      <c r="MCS470" s="232"/>
      <c r="MCT470" s="232"/>
      <c r="MCU470" s="232"/>
      <c r="MCV470" s="232"/>
      <c r="MCW470" s="232"/>
      <c r="MCX470" s="232"/>
      <c r="MCY470" s="232"/>
      <c r="MCZ470" s="232"/>
      <c r="MDA470" s="232"/>
      <c r="MDB470" s="232"/>
      <c r="MDC470" s="232"/>
      <c r="MDD470" s="232"/>
      <c r="MDE470" s="232"/>
      <c r="MDF470" s="232"/>
      <c r="MDG470" s="232"/>
      <c r="MDH470" s="232"/>
      <c r="MDI470" s="232"/>
      <c r="MDJ470" s="232"/>
      <c r="MDK470" s="232"/>
      <c r="MDL470" s="232"/>
      <c r="MDM470" s="232"/>
      <c r="MDN470" s="232"/>
      <c r="MDO470" s="232"/>
      <c r="MDP470" s="232"/>
      <c r="MDQ470" s="232"/>
      <c r="MDR470" s="232"/>
      <c r="MDS470" s="232"/>
      <c r="MDT470" s="232"/>
      <c r="MDU470" s="232"/>
      <c r="MDV470" s="232"/>
      <c r="MDW470" s="232"/>
      <c r="MDX470" s="232"/>
      <c r="MDY470" s="232"/>
      <c r="MDZ470" s="232"/>
      <c r="MEA470" s="232"/>
      <c r="MEB470" s="232"/>
      <c r="MEC470" s="232"/>
      <c r="MED470" s="232"/>
      <c r="MEE470" s="232"/>
      <c r="MEF470" s="232"/>
      <c r="MEG470" s="232"/>
      <c r="MEH470" s="232"/>
      <c r="MEI470" s="232"/>
      <c r="MEJ470" s="232"/>
      <c r="MEK470" s="232"/>
      <c r="MEL470" s="232"/>
      <c r="MEM470" s="232"/>
      <c r="MEN470" s="232"/>
      <c r="MEO470" s="232"/>
      <c r="MEP470" s="232"/>
      <c r="MEQ470" s="232"/>
      <c r="MER470" s="232"/>
      <c r="MES470" s="232"/>
      <c r="MET470" s="232"/>
      <c r="MEU470" s="232"/>
      <c r="MEV470" s="232"/>
      <c r="MEW470" s="232"/>
      <c r="MEX470" s="232"/>
      <c r="MEY470" s="232"/>
      <c r="MEZ470" s="232"/>
      <c r="MFA470" s="232"/>
      <c r="MFB470" s="232"/>
      <c r="MFC470" s="232"/>
      <c r="MFD470" s="232"/>
      <c r="MFE470" s="232"/>
      <c r="MFF470" s="232"/>
      <c r="MFG470" s="232"/>
      <c r="MFH470" s="232"/>
      <c r="MFI470" s="232"/>
      <c r="MFJ470" s="232"/>
      <c r="MFK470" s="232"/>
      <c r="MFL470" s="232"/>
      <c r="MFM470" s="232"/>
      <c r="MFN470" s="232"/>
      <c r="MFO470" s="232"/>
      <c r="MFP470" s="232"/>
      <c r="MFQ470" s="232"/>
      <c r="MFR470" s="232"/>
      <c r="MFS470" s="232"/>
      <c r="MFT470" s="232"/>
      <c r="MFU470" s="232"/>
      <c r="MFV470" s="232"/>
      <c r="MFW470" s="232"/>
      <c r="MFX470" s="232"/>
      <c r="MFY470" s="232"/>
      <c r="MFZ470" s="232"/>
      <c r="MGA470" s="232"/>
      <c r="MGB470" s="232"/>
      <c r="MGC470" s="232"/>
      <c r="MGD470" s="232"/>
      <c r="MGE470" s="232"/>
      <c r="MGF470" s="232"/>
      <c r="MGG470" s="232"/>
      <c r="MGH470" s="232"/>
      <c r="MGI470" s="232"/>
      <c r="MGJ470" s="232"/>
      <c r="MGK470" s="232"/>
      <c r="MGL470" s="232"/>
      <c r="MGM470" s="232"/>
      <c r="MGN470" s="232"/>
      <c r="MGO470" s="232"/>
      <c r="MGP470" s="232"/>
      <c r="MGQ470" s="232"/>
      <c r="MGR470" s="232"/>
      <c r="MGS470" s="232"/>
      <c r="MGT470" s="232"/>
      <c r="MGU470" s="232"/>
      <c r="MGV470" s="232"/>
      <c r="MGW470" s="232"/>
      <c r="MGX470" s="232"/>
      <c r="MGY470" s="232"/>
      <c r="MGZ470" s="232"/>
      <c r="MHA470" s="232"/>
      <c r="MHB470" s="232"/>
      <c r="MHC470" s="232"/>
      <c r="MHD470" s="232"/>
      <c r="MHE470" s="232"/>
      <c r="MHF470" s="232"/>
      <c r="MHG470" s="232"/>
      <c r="MHH470" s="232"/>
      <c r="MHI470" s="232"/>
      <c r="MHJ470" s="232"/>
      <c r="MHK470" s="232"/>
      <c r="MHL470" s="232"/>
      <c r="MHM470" s="232"/>
      <c r="MHN470" s="232"/>
      <c r="MHO470" s="232"/>
      <c r="MHP470" s="232"/>
      <c r="MHQ470" s="232"/>
      <c r="MHR470" s="232"/>
      <c r="MHS470" s="232"/>
      <c r="MHT470" s="232"/>
      <c r="MHU470" s="232"/>
      <c r="MHV470" s="232"/>
      <c r="MHW470" s="232"/>
      <c r="MHX470" s="232"/>
      <c r="MHY470" s="232"/>
      <c r="MHZ470" s="232"/>
      <c r="MIA470" s="232"/>
      <c r="MIB470" s="232"/>
      <c r="MIC470" s="232"/>
      <c r="MID470" s="232"/>
      <c r="MIE470" s="232"/>
      <c r="MIF470" s="232"/>
      <c r="MIG470" s="232"/>
      <c r="MIH470" s="232"/>
      <c r="MII470" s="232"/>
      <c r="MIJ470" s="232"/>
      <c r="MIK470" s="232"/>
      <c r="MIL470" s="232"/>
      <c r="MIM470" s="232"/>
      <c r="MIN470" s="232"/>
      <c r="MIO470" s="232"/>
      <c r="MIP470" s="232"/>
      <c r="MIQ470" s="232"/>
      <c r="MIR470" s="232"/>
      <c r="MIS470" s="232"/>
      <c r="MIT470" s="232"/>
      <c r="MIU470" s="232"/>
      <c r="MIV470" s="232"/>
      <c r="MIW470" s="232"/>
      <c r="MIX470" s="232"/>
      <c r="MIY470" s="232"/>
      <c r="MIZ470" s="232"/>
      <c r="MJA470" s="232"/>
      <c r="MJB470" s="232"/>
      <c r="MJC470" s="232"/>
      <c r="MJD470" s="232"/>
      <c r="MJE470" s="232"/>
      <c r="MJF470" s="232"/>
      <c r="MJG470" s="232"/>
      <c r="MJH470" s="232"/>
      <c r="MJI470" s="232"/>
      <c r="MJJ470" s="232"/>
      <c r="MJK470" s="232"/>
      <c r="MJL470" s="232"/>
      <c r="MJM470" s="232"/>
      <c r="MJN470" s="232"/>
      <c r="MJO470" s="232"/>
      <c r="MJP470" s="232"/>
      <c r="MJQ470" s="232"/>
      <c r="MJR470" s="232"/>
      <c r="MJS470" s="232"/>
      <c r="MJT470" s="232"/>
      <c r="MJU470" s="232"/>
      <c r="MJV470" s="232"/>
      <c r="MJW470" s="232"/>
      <c r="MJX470" s="232"/>
      <c r="MJY470" s="232"/>
      <c r="MJZ470" s="232"/>
      <c r="MKA470" s="232"/>
      <c r="MKB470" s="232"/>
      <c r="MKC470" s="232"/>
      <c r="MKD470" s="232"/>
      <c r="MKE470" s="232"/>
      <c r="MKF470" s="232"/>
      <c r="MKG470" s="232"/>
      <c r="MKH470" s="232"/>
      <c r="MKI470" s="232"/>
      <c r="MKJ470" s="232"/>
      <c r="MKK470" s="232"/>
      <c r="MKL470" s="232"/>
      <c r="MKM470" s="232"/>
      <c r="MKN470" s="232"/>
      <c r="MKO470" s="232"/>
      <c r="MKP470" s="232"/>
      <c r="MKQ470" s="232"/>
      <c r="MKR470" s="232"/>
      <c r="MKS470" s="232"/>
      <c r="MKT470" s="232"/>
      <c r="MKU470" s="232"/>
      <c r="MKV470" s="232"/>
      <c r="MKW470" s="232"/>
      <c r="MKX470" s="232"/>
      <c r="MKY470" s="232"/>
      <c r="MKZ470" s="232"/>
      <c r="MLA470" s="232"/>
      <c r="MLB470" s="232"/>
      <c r="MLC470" s="232"/>
      <c r="MLD470" s="232"/>
      <c r="MLE470" s="232"/>
      <c r="MLF470" s="232"/>
      <c r="MLG470" s="232"/>
      <c r="MLH470" s="232"/>
      <c r="MLI470" s="232"/>
      <c r="MLJ470" s="232"/>
      <c r="MLK470" s="232"/>
      <c r="MLL470" s="232"/>
      <c r="MLM470" s="232"/>
      <c r="MLN470" s="232"/>
      <c r="MLO470" s="232"/>
      <c r="MLP470" s="232"/>
      <c r="MLQ470" s="232"/>
      <c r="MLR470" s="232"/>
      <c r="MLS470" s="232"/>
      <c r="MLT470" s="232"/>
      <c r="MLU470" s="232"/>
      <c r="MLV470" s="232"/>
      <c r="MLW470" s="232"/>
      <c r="MLX470" s="232"/>
      <c r="MLY470" s="232"/>
      <c r="MLZ470" s="232"/>
      <c r="MMA470" s="232"/>
      <c r="MMB470" s="232"/>
      <c r="MMC470" s="232"/>
      <c r="MMD470" s="232"/>
      <c r="MME470" s="232"/>
      <c r="MMF470" s="232"/>
      <c r="MMG470" s="232"/>
      <c r="MMH470" s="232"/>
      <c r="MMI470" s="232"/>
      <c r="MMJ470" s="232"/>
      <c r="MMK470" s="232"/>
      <c r="MML470" s="232"/>
      <c r="MMM470" s="232"/>
      <c r="MMN470" s="232"/>
      <c r="MMO470" s="232"/>
      <c r="MMP470" s="232"/>
      <c r="MMQ470" s="232"/>
      <c r="MMR470" s="232"/>
      <c r="MMS470" s="232"/>
      <c r="MMT470" s="232"/>
      <c r="MMU470" s="232"/>
      <c r="MMV470" s="232"/>
      <c r="MMW470" s="232"/>
      <c r="MMX470" s="232"/>
      <c r="MMY470" s="232"/>
      <c r="MMZ470" s="232"/>
      <c r="MNA470" s="232"/>
      <c r="MNB470" s="232"/>
      <c r="MNC470" s="232"/>
      <c r="MND470" s="232"/>
      <c r="MNE470" s="232"/>
      <c r="MNF470" s="232"/>
      <c r="MNG470" s="232"/>
      <c r="MNH470" s="232"/>
      <c r="MNI470" s="232"/>
      <c r="MNJ470" s="232"/>
      <c r="MNK470" s="232"/>
      <c r="MNL470" s="232"/>
      <c r="MNM470" s="232"/>
      <c r="MNN470" s="232"/>
      <c r="MNO470" s="232"/>
      <c r="MNP470" s="232"/>
      <c r="MNQ470" s="232"/>
      <c r="MNR470" s="232"/>
      <c r="MNS470" s="232"/>
      <c r="MNT470" s="232"/>
      <c r="MNU470" s="232"/>
      <c r="MNV470" s="232"/>
      <c r="MNW470" s="232"/>
      <c r="MNX470" s="232"/>
      <c r="MNY470" s="232"/>
      <c r="MNZ470" s="232"/>
      <c r="MOA470" s="232"/>
      <c r="MOB470" s="232"/>
      <c r="MOC470" s="232"/>
      <c r="MOD470" s="232"/>
      <c r="MOE470" s="232"/>
      <c r="MOF470" s="232"/>
      <c r="MOG470" s="232"/>
      <c r="MOH470" s="232"/>
      <c r="MOI470" s="232"/>
      <c r="MOJ470" s="232"/>
      <c r="MOK470" s="232"/>
      <c r="MOL470" s="232"/>
      <c r="MOM470" s="232"/>
      <c r="MON470" s="232"/>
      <c r="MOO470" s="232"/>
      <c r="MOP470" s="232"/>
      <c r="MOQ470" s="232"/>
      <c r="MOR470" s="232"/>
      <c r="MOS470" s="232"/>
      <c r="MOT470" s="232"/>
      <c r="MOU470" s="232"/>
      <c r="MOV470" s="232"/>
      <c r="MOW470" s="232"/>
      <c r="MOX470" s="232"/>
      <c r="MOY470" s="232"/>
      <c r="MOZ470" s="232"/>
      <c r="MPA470" s="232"/>
      <c r="MPB470" s="232"/>
      <c r="MPC470" s="232"/>
      <c r="MPD470" s="232"/>
      <c r="MPE470" s="232"/>
      <c r="MPF470" s="232"/>
      <c r="MPG470" s="232"/>
      <c r="MPH470" s="232"/>
      <c r="MPI470" s="232"/>
      <c r="MPJ470" s="232"/>
      <c r="MPK470" s="232"/>
      <c r="MPL470" s="232"/>
      <c r="MPM470" s="232"/>
      <c r="MPN470" s="232"/>
      <c r="MPO470" s="232"/>
      <c r="MPP470" s="232"/>
      <c r="MPQ470" s="232"/>
      <c r="MPR470" s="232"/>
      <c r="MPS470" s="232"/>
      <c r="MPT470" s="232"/>
      <c r="MPU470" s="232"/>
      <c r="MPV470" s="232"/>
      <c r="MPW470" s="232"/>
      <c r="MPX470" s="232"/>
      <c r="MPY470" s="232"/>
      <c r="MPZ470" s="232"/>
      <c r="MQA470" s="232"/>
      <c r="MQB470" s="232"/>
      <c r="MQC470" s="232"/>
      <c r="MQD470" s="232"/>
      <c r="MQE470" s="232"/>
      <c r="MQF470" s="232"/>
      <c r="MQG470" s="232"/>
      <c r="MQH470" s="232"/>
      <c r="MQI470" s="232"/>
      <c r="MQJ470" s="232"/>
      <c r="MQK470" s="232"/>
      <c r="MQL470" s="232"/>
      <c r="MQM470" s="232"/>
      <c r="MQN470" s="232"/>
      <c r="MQO470" s="232"/>
      <c r="MQP470" s="232"/>
      <c r="MQQ470" s="232"/>
      <c r="MQR470" s="232"/>
      <c r="MQS470" s="232"/>
      <c r="MQT470" s="232"/>
      <c r="MQU470" s="232"/>
      <c r="MQV470" s="232"/>
      <c r="MQW470" s="232"/>
      <c r="MQX470" s="232"/>
      <c r="MQY470" s="232"/>
      <c r="MQZ470" s="232"/>
      <c r="MRA470" s="232"/>
      <c r="MRB470" s="232"/>
      <c r="MRC470" s="232"/>
      <c r="MRD470" s="232"/>
      <c r="MRE470" s="232"/>
      <c r="MRF470" s="232"/>
      <c r="MRG470" s="232"/>
      <c r="MRH470" s="232"/>
      <c r="MRI470" s="232"/>
      <c r="MRJ470" s="232"/>
      <c r="MRK470" s="232"/>
      <c r="MRL470" s="232"/>
      <c r="MRM470" s="232"/>
      <c r="MRN470" s="232"/>
      <c r="MRO470" s="232"/>
      <c r="MRP470" s="232"/>
      <c r="MRQ470" s="232"/>
      <c r="MRR470" s="232"/>
      <c r="MRS470" s="232"/>
      <c r="MRT470" s="232"/>
      <c r="MRU470" s="232"/>
      <c r="MRV470" s="232"/>
      <c r="MRW470" s="232"/>
      <c r="MRX470" s="232"/>
      <c r="MRY470" s="232"/>
      <c r="MRZ470" s="232"/>
      <c r="MSA470" s="232"/>
      <c r="MSB470" s="232"/>
      <c r="MSC470" s="232"/>
      <c r="MSD470" s="232"/>
      <c r="MSE470" s="232"/>
      <c r="MSF470" s="232"/>
      <c r="MSG470" s="232"/>
      <c r="MSH470" s="232"/>
      <c r="MSI470" s="232"/>
      <c r="MSJ470" s="232"/>
      <c r="MSK470" s="232"/>
      <c r="MSL470" s="232"/>
      <c r="MSM470" s="232"/>
      <c r="MSN470" s="232"/>
      <c r="MSO470" s="232"/>
      <c r="MSP470" s="232"/>
      <c r="MSQ470" s="232"/>
      <c r="MSR470" s="232"/>
      <c r="MSS470" s="232"/>
      <c r="MST470" s="232"/>
      <c r="MSU470" s="232"/>
      <c r="MSV470" s="232"/>
      <c r="MSW470" s="232"/>
      <c r="MSX470" s="232"/>
      <c r="MSY470" s="232"/>
      <c r="MSZ470" s="232"/>
      <c r="MTA470" s="232"/>
      <c r="MTB470" s="232"/>
      <c r="MTC470" s="232"/>
      <c r="MTD470" s="232"/>
      <c r="MTE470" s="232"/>
      <c r="MTF470" s="232"/>
      <c r="MTG470" s="232"/>
      <c r="MTH470" s="232"/>
      <c r="MTI470" s="232"/>
      <c r="MTJ470" s="232"/>
      <c r="MTK470" s="232"/>
      <c r="MTL470" s="232"/>
      <c r="MTM470" s="232"/>
      <c r="MTN470" s="232"/>
      <c r="MTO470" s="232"/>
      <c r="MTP470" s="232"/>
      <c r="MTQ470" s="232"/>
      <c r="MTR470" s="232"/>
      <c r="MTS470" s="232"/>
      <c r="MTT470" s="232"/>
      <c r="MTU470" s="232"/>
      <c r="MTV470" s="232"/>
      <c r="MTW470" s="232"/>
      <c r="MTX470" s="232"/>
      <c r="MTY470" s="232"/>
      <c r="MTZ470" s="232"/>
      <c r="MUA470" s="232"/>
      <c r="MUB470" s="232"/>
      <c r="MUC470" s="232"/>
      <c r="MUD470" s="232"/>
      <c r="MUE470" s="232"/>
      <c r="MUF470" s="232"/>
      <c r="MUG470" s="232"/>
      <c r="MUH470" s="232"/>
      <c r="MUI470" s="232"/>
      <c r="MUJ470" s="232"/>
      <c r="MUK470" s="232"/>
      <c r="MUL470" s="232"/>
      <c r="MUM470" s="232"/>
      <c r="MUN470" s="232"/>
      <c r="MUO470" s="232"/>
      <c r="MUP470" s="232"/>
      <c r="MUQ470" s="232"/>
      <c r="MUR470" s="232"/>
      <c r="MUS470" s="232"/>
      <c r="MUT470" s="232"/>
      <c r="MUU470" s="232"/>
      <c r="MUV470" s="232"/>
      <c r="MUW470" s="232"/>
      <c r="MUX470" s="232"/>
      <c r="MUY470" s="232"/>
      <c r="MUZ470" s="232"/>
      <c r="MVA470" s="232"/>
      <c r="MVB470" s="232"/>
      <c r="MVC470" s="232"/>
      <c r="MVD470" s="232"/>
      <c r="MVE470" s="232"/>
      <c r="MVF470" s="232"/>
      <c r="MVG470" s="232"/>
      <c r="MVH470" s="232"/>
      <c r="MVI470" s="232"/>
      <c r="MVJ470" s="232"/>
      <c r="MVK470" s="232"/>
      <c r="MVL470" s="232"/>
      <c r="MVM470" s="232"/>
      <c r="MVN470" s="232"/>
      <c r="MVO470" s="232"/>
      <c r="MVP470" s="232"/>
      <c r="MVQ470" s="232"/>
      <c r="MVR470" s="232"/>
      <c r="MVS470" s="232"/>
      <c r="MVT470" s="232"/>
      <c r="MVU470" s="232"/>
      <c r="MVV470" s="232"/>
      <c r="MVW470" s="232"/>
      <c r="MVX470" s="232"/>
      <c r="MVY470" s="232"/>
      <c r="MVZ470" s="232"/>
      <c r="MWA470" s="232"/>
      <c r="MWB470" s="232"/>
      <c r="MWC470" s="232"/>
      <c r="MWD470" s="232"/>
      <c r="MWE470" s="232"/>
      <c r="MWF470" s="232"/>
      <c r="MWG470" s="232"/>
      <c r="MWH470" s="232"/>
      <c r="MWI470" s="232"/>
      <c r="MWJ470" s="232"/>
      <c r="MWK470" s="232"/>
      <c r="MWL470" s="232"/>
      <c r="MWM470" s="232"/>
      <c r="MWN470" s="232"/>
      <c r="MWO470" s="232"/>
      <c r="MWP470" s="232"/>
      <c r="MWQ470" s="232"/>
      <c r="MWR470" s="232"/>
      <c r="MWS470" s="232"/>
      <c r="MWT470" s="232"/>
      <c r="MWU470" s="232"/>
      <c r="MWV470" s="232"/>
      <c r="MWW470" s="232"/>
      <c r="MWX470" s="232"/>
      <c r="MWY470" s="232"/>
      <c r="MWZ470" s="232"/>
      <c r="MXA470" s="232"/>
      <c r="MXB470" s="232"/>
      <c r="MXC470" s="232"/>
      <c r="MXD470" s="232"/>
      <c r="MXE470" s="232"/>
      <c r="MXF470" s="232"/>
      <c r="MXG470" s="232"/>
      <c r="MXH470" s="232"/>
      <c r="MXI470" s="232"/>
      <c r="MXJ470" s="232"/>
      <c r="MXK470" s="232"/>
      <c r="MXL470" s="232"/>
      <c r="MXM470" s="232"/>
      <c r="MXN470" s="232"/>
      <c r="MXO470" s="232"/>
      <c r="MXP470" s="232"/>
      <c r="MXQ470" s="232"/>
      <c r="MXR470" s="232"/>
      <c r="MXS470" s="232"/>
      <c r="MXT470" s="232"/>
      <c r="MXU470" s="232"/>
      <c r="MXV470" s="232"/>
      <c r="MXW470" s="232"/>
      <c r="MXX470" s="232"/>
      <c r="MXY470" s="232"/>
      <c r="MXZ470" s="232"/>
      <c r="MYA470" s="232"/>
      <c r="MYB470" s="232"/>
      <c r="MYC470" s="232"/>
      <c r="MYD470" s="232"/>
      <c r="MYE470" s="232"/>
      <c r="MYF470" s="232"/>
      <c r="MYG470" s="232"/>
      <c r="MYH470" s="232"/>
      <c r="MYI470" s="232"/>
      <c r="MYJ470" s="232"/>
      <c r="MYK470" s="232"/>
      <c r="MYL470" s="232"/>
      <c r="MYM470" s="232"/>
      <c r="MYN470" s="232"/>
      <c r="MYO470" s="232"/>
      <c r="MYP470" s="232"/>
      <c r="MYQ470" s="232"/>
      <c r="MYR470" s="232"/>
      <c r="MYS470" s="232"/>
      <c r="MYT470" s="232"/>
      <c r="MYU470" s="232"/>
      <c r="MYV470" s="232"/>
      <c r="MYW470" s="232"/>
      <c r="MYX470" s="232"/>
      <c r="MYY470" s="232"/>
      <c r="MYZ470" s="232"/>
      <c r="MZA470" s="232"/>
      <c r="MZB470" s="232"/>
      <c r="MZC470" s="232"/>
      <c r="MZD470" s="232"/>
      <c r="MZE470" s="232"/>
      <c r="MZF470" s="232"/>
      <c r="MZG470" s="232"/>
      <c r="MZH470" s="232"/>
      <c r="MZI470" s="232"/>
      <c r="MZJ470" s="232"/>
      <c r="MZK470" s="232"/>
      <c r="MZL470" s="232"/>
      <c r="MZM470" s="232"/>
      <c r="MZN470" s="232"/>
      <c r="MZO470" s="232"/>
      <c r="MZP470" s="232"/>
      <c r="MZQ470" s="232"/>
      <c r="MZR470" s="232"/>
      <c r="MZS470" s="232"/>
      <c r="MZT470" s="232"/>
      <c r="MZU470" s="232"/>
      <c r="MZV470" s="232"/>
      <c r="MZW470" s="232"/>
      <c r="MZX470" s="232"/>
      <c r="MZY470" s="232"/>
      <c r="MZZ470" s="232"/>
      <c r="NAA470" s="232"/>
      <c r="NAB470" s="232"/>
      <c r="NAC470" s="232"/>
      <c r="NAD470" s="232"/>
      <c r="NAE470" s="232"/>
      <c r="NAF470" s="232"/>
      <c r="NAG470" s="232"/>
      <c r="NAH470" s="232"/>
      <c r="NAI470" s="232"/>
      <c r="NAJ470" s="232"/>
      <c r="NAK470" s="232"/>
      <c r="NAL470" s="232"/>
      <c r="NAM470" s="232"/>
      <c r="NAN470" s="232"/>
      <c r="NAO470" s="232"/>
      <c r="NAP470" s="232"/>
      <c r="NAQ470" s="232"/>
      <c r="NAR470" s="232"/>
      <c r="NAS470" s="232"/>
      <c r="NAT470" s="232"/>
      <c r="NAU470" s="232"/>
      <c r="NAV470" s="232"/>
      <c r="NAW470" s="232"/>
      <c r="NAX470" s="232"/>
      <c r="NAY470" s="232"/>
      <c r="NAZ470" s="232"/>
      <c r="NBA470" s="232"/>
      <c r="NBB470" s="232"/>
      <c r="NBC470" s="232"/>
      <c r="NBD470" s="232"/>
      <c r="NBE470" s="232"/>
      <c r="NBF470" s="232"/>
      <c r="NBG470" s="232"/>
      <c r="NBH470" s="232"/>
      <c r="NBI470" s="232"/>
      <c r="NBJ470" s="232"/>
      <c r="NBK470" s="232"/>
      <c r="NBL470" s="232"/>
      <c r="NBM470" s="232"/>
      <c r="NBN470" s="232"/>
      <c r="NBO470" s="232"/>
      <c r="NBP470" s="232"/>
      <c r="NBQ470" s="232"/>
      <c r="NBR470" s="232"/>
      <c r="NBS470" s="232"/>
      <c r="NBT470" s="232"/>
      <c r="NBU470" s="232"/>
      <c r="NBV470" s="232"/>
      <c r="NBW470" s="232"/>
      <c r="NBX470" s="232"/>
      <c r="NBY470" s="232"/>
      <c r="NBZ470" s="232"/>
      <c r="NCA470" s="232"/>
      <c r="NCB470" s="232"/>
      <c r="NCC470" s="232"/>
      <c r="NCD470" s="232"/>
      <c r="NCE470" s="232"/>
      <c r="NCF470" s="232"/>
      <c r="NCG470" s="232"/>
      <c r="NCH470" s="232"/>
      <c r="NCI470" s="232"/>
      <c r="NCJ470" s="232"/>
      <c r="NCK470" s="232"/>
      <c r="NCL470" s="232"/>
      <c r="NCM470" s="232"/>
      <c r="NCN470" s="232"/>
      <c r="NCO470" s="232"/>
      <c r="NCP470" s="232"/>
      <c r="NCQ470" s="232"/>
      <c r="NCR470" s="232"/>
      <c r="NCS470" s="232"/>
      <c r="NCT470" s="232"/>
      <c r="NCU470" s="232"/>
      <c r="NCV470" s="232"/>
      <c r="NCW470" s="232"/>
      <c r="NCX470" s="232"/>
      <c r="NCY470" s="232"/>
      <c r="NCZ470" s="232"/>
      <c r="NDA470" s="232"/>
      <c r="NDB470" s="232"/>
      <c r="NDC470" s="232"/>
      <c r="NDD470" s="232"/>
      <c r="NDE470" s="232"/>
      <c r="NDF470" s="232"/>
      <c r="NDG470" s="232"/>
      <c r="NDH470" s="232"/>
      <c r="NDI470" s="232"/>
      <c r="NDJ470" s="232"/>
      <c r="NDK470" s="232"/>
      <c r="NDL470" s="232"/>
      <c r="NDM470" s="232"/>
      <c r="NDN470" s="232"/>
      <c r="NDO470" s="232"/>
      <c r="NDP470" s="232"/>
      <c r="NDQ470" s="232"/>
      <c r="NDR470" s="232"/>
      <c r="NDS470" s="232"/>
      <c r="NDT470" s="232"/>
      <c r="NDU470" s="232"/>
      <c r="NDV470" s="232"/>
      <c r="NDW470" s="232"/>
      <c r="NDX470" s="232"/>
      <c r="NDY470" s="232"/>
      <c r="NDZ470" s="232"/>
      <c r="NEA470" s="232"/>
      <c r="NEB470" s="232"/>
      <c r="NEC470" s="232"/>
      <c r="NED470" s="232"/>
      <c r="NEE470" s="232"/>
      <c r="NEF470" s="232"/>
      <c r="NEG470" s="232"/>
      <c r="NEH470" s="232"/>
      <c r="NEI470" s="232"/>
      <c r="NEJ470" s="232"/>
      <c r="NEK470" s="232"/>
      <c r="NEL470" s="232"/>
      <c r="NEM470" s="232"/>
      <c r="NEN470" s="232"/>
      <c r="NEO470" s="232"/>
      <c r="NEP470" s="232"/>
      <c r="NEQ470" s="232"/>
      <c r="NER470" s="232"/>
      <c r="NES470" s="232"/>
      <c r="NET470" s="232"/>
      <c r="NEU470" s="232"/>
      <c r="NEV470" s="232"/>
      <c r="NEW470" s="232"/>
      <c r="NEX470" s="232"/>
      <c r="NEY470" s="232"/>
      <c r="NEZ470" s="232"/>
      <c r="NFA470" s="232"/>
      <c r="NFB470" s="232"/>
      <c r="NFC470" s="232"/>
      <c r="NFD470" s="232"/>
      <c r="NFE470" s="232"/>
      <c r="NFF470" s="232"/>
      <c r="NFG470" s="232"/>
      <c r="NFH470" s="232"/>
      <c r="NFI470" s="232"/>
      <c r="NFJ470" s="232"/>
      <c r="NFK470" s="232"/>
      <c r="NFL470" s="232"/>
      <c r="NFM470" s="232"/>
      <c r="NFN470" s="232"/>
      <c r="NFO470" s="232"/>
      <c r="NFP470" s="232"/>
      <c r="NFQ470" s="232"/>
      <c r="NFR470" s="232"/>
      <c r="NFS470" s="232"/>
      <c r="NFT470" s="232"/>
      <c r="NFU470" s="232"/>
      <c r="NFV470" s="232"/>
      <c r="NFW470" s="232"/>
      <c r="NFX470" s="232"/>
      <c r="NFY470" s="232"/>
      <c r="NFZ470" s="232"/>
      <c r="NGA470" s="232"/>
      <c r="NGB470" s="232"/>
      <c r="NGC470" s="232"/>
      <c r="NGD470" s="232"/>
      <c r="NGE470" s="232"/>
      <c r="NGF470" s="232"/>
      <c r="NGG470" s="232"/>
      <c r="NGH470" s="232"/>
      <c r="NGI470" s="232"/>
      <c r="NGJ470" s="232"/>
      <c r="NGK470" s="232"/>
      <c r="NGL470" s="232"/>
      <c r="NGM470" s="232"/>
      <c r="NGN470" s="232"/>
      <c r="NGO470" s="232"/>
      <c r="NGP470" s="232"/>
      <c r="NGQ470" s="232"/>
      <c r="NGR470" s="232"/>
      <c r="NGS470" s="232"/>
      <c r="NGT470" s="232"/>
      <c r="NGU470" s="232"/>
      <c r="NGV470" s="232"/>
      <c r="NGW470" s="232"/>
      <c r="NGX470" s="232"/>
      <c r="NGY470" s="232"/>
      <c r="NGZ470" s="232"/>
      <c r="NHA470" s="232"/>
      <c r="NHB470" s="232"/>
      <c r="NHC470" s="232"/>
      <c r="NHD470" s="232"/>
      <c r="NHE470" s="232"/>
      <c r="NHF470" s="232"/>
      <c r="NHG470" s="232"/>
      <c r="NHH470" s="232"/>
      <c r="NHI470" s="232"/>
      <c r="NHJ470" s="232"/>
      <c r="NHK470" s="232"/>
      <c r="NHL470" s="232"/>
      <c r="NHM470" s="232"/>
      <c r="NHN470" s="232"/>
      <c r="NHO470" s="232"/>
      <c r="NHP470" s="232"/>
      <c r="NHQ470" s="232"/>
      <c r="NHR470" s="232"/>
      <c r="NHS470" s="232"/>
      <c r="NHT470" s="232"/>
      <c r="NHU470" s="232"/>
      <c r="NHV470" s="232"/>
      <c r="NHW470" s="232"/>
      <c r="NHX470" s="232"/>
      <c r="NHY470" s="232"/>
      <c r="NHZ470" s="232"/>
      <c r="NIA470" s="232"/>
      <c r="NIB470" s="232"/>
      <c r="NIC470" s="232"/>
      <c r="NID470" s="232"/>
      <c r="NIE470" s="232"/>
      <c r="NIF470" s="232"/>
      <c r="NIG470" s="232"/>
      <c r="NIH470" s="232"/>
      <c r="NII470" s="232"/>
      <c r="NIJ470" s="232"/>
      <c r="NIK470" s="232"/>
      <c r="NIL470" s="232"/>
      <c r="NIM470" s="232"/>
      <c r="NIN470" s="232"/>
      <c r="NIO470" s="232"/>
      <c r="NIP470" s="232"/>
      <c r="NIQ470" s="232"/>
      <c r="NIR470" s="232"/>
      <c r="NIS470" s="232"/>
      <c r="NIT470" s="232"/>
      <c r="NIU470" s="232"/>
      <c r="NIV470" s="232"/>
      <c r="NIW470" s="232"/>
      <c r="NIX470" s="232"/>
      <c r="NIY470" s="232"/>
      <c r="NIZ470" s="232"/>
      <c r="NJA470" s="232"/>
      <c r="NJB470" s="232"/>
      <c r="NJC470" s="232"/>
      <c r="NJD470" s="232"/>
      <c r="NJE470" s="232"/>
      <c r="NJF470" s="232"/>
      <c r="NJG470" s="232"/>
      <c r="NJH470" s="232"/>
      <c r="NJI470" s="232"/>
      <c r="NJJ470" s="232"/>
      <c r="NJK470" s="232"/>
      <c r="NJL470" s="232"/>
      <c r="NJM470" s="232"/>
      <c r="NJN470" s="232"/>
      <c r="NJO470" s="232"/>
      <c r="NJP470" s="232"/>
      <c r="NJQ470" s="232"/>
      <c r="NJR470" s="232"/>
      <c r="NJS470" s="232"/>
      <c r="NJT470" s="232"/>
      <c r="NJU470" s="232"/>
      <c r="NJV470" s="232"/>
      <c r="NJW470" s="232"/>
      <c r="NJX470" s="232"/>
      <c r="NJY470" s="232"/>
      <c r="NJZ470" s="232"/>
      <c r="NKA470" s="232"/>
      <c r="NKB470" s="232"/>
      <c r="NKC470" s="232"/>
      <c r="NKD470" s="232"/>
      <c r="NKE470" s="232"/>
      <c r="NKF470" s="232"/>
      <c r="NKG470" s="232"/>
      <c r="NKH470" s="232"/>
      <c r="NKI470" s="232"/>
      <c r="NKJ470" s="232"/>
      <c r="NKK470" s="232"/>
      <c r="NKL470" s="232"/>
      <c r="NKM470" s="232"/>
      <c r="NKN470" s="232"/>
      <c r="NKO470" s="232"/>
      <c r="NKP470" s="232"/>
      <c r="NKQ470" s="232"/>
      <c r="NKR470" s="232"/>
      <c r="NKS470" s="232"/>
      <c r="NKT470" s="232"/>
      <c r="NKU470" s="232"/>
      <c r="NKV470" s="232"/>
      <c r="NKW470" s="232"/>
      <c r="NKX470" s="232"/>
      <c r="NKY470" s="232"/>
      <c r="NKZ470" s="232"/>
      <c r="NLA470" s="232"/>
      <c r="NLB470" s="232"/>
      <c r="NLC470" s="232"/>
      <c r="NLD470" s="232"/>
      <c r="NLE470" s="232"/>
      <c r="NLF470" s="232"/>
      <c r="NLG470" s="232"/>
      <c r="NLH470" s="232"/>
      <c r="NLI470" s="232"/>
      <c r="NLJ470" s="232"/>
      <c r="NLK470" s="232"/>
      <c r="NLL470" s="232"/>
      <c r="NLM470" s="232"/>
      <c r="NLN470" s="232"/>
      <c r="NLO470" s="232"/>
      <c r="NLP470" s="232"/>
      <c r="NLQ470" s="232"/>
      <c r="NLR470" s="232"/>
      <c r="NLS470" s="232"/>
      <c r="NLT470" s="232"/>
      <c r="NLU470" s="232"/>
      <c r="NLV470" s="232"/>
      <c r="NLW470" s="232"/>
      <c r="NLX470" s="232"/>
      <c r="NLY470" s="232"/>
      <c r="NLZ470" s="232"/>
      <c r="NMA470" s="232"/>
      <c r="NMB470" s="232"/>
      <c r="NMC470" s="232"/>
      <c r="NMD470" s="232"/>
      <c r="NME470" s="232"/>
      <c r="NMF470" s="232"/>
      <c r="NMG470" s="232"/>
      <c r="NMH470" s="232"/>
      <c r="NMI470" s="232"/>
      <c r="NMJ470" s="232"/>
      <c r="NMK470" s="232"/>
      <c r="NML470" s="232"/>
      <c r="NMM470" s="232"/>
      <c r="NMN470" s="232"/>
      <c r="NMO470" s="232"/>
      <c r="NMP470" s="232"/>
      <c r="NMQ470" s="232"/>
      <c r="NMR470" s="232"/>
      <c r="NMS470" s="232"/>
      <c r="NMT470" s="232"/>
      <c r="NMU470" s="232"/>
      <c r="NMV470" s="232"/>
      <c r="NMW470" s="232"/>
      <c r="NMX470" s="232"/>
      <c r="NMY470" s="232"/>
      <c r="NMZ470" s="232"/>
      <c r="NNA470" s="232"/>
      <c r="NNB470" s="232"/>
      <c r="NNC470" s="232"/>
      <c r="NND470" s="232"/>
      <c r="NNE470" s="232"/>
      <c r="NNF470" s="232"/>
      <c r="NNG470" s="232"/>
      <c r="NNH470" s="232"/>
      <c r="NNI470" s="232"/>
      <c r="NNJ470" s="232"/>
      <c r="NNK470" s="232"/>
      <c r="NNL470" s="232"/>
      <c r="NNM470" s="232"/>
      <c r="NNN470" s="232"/>
      <c r="NNO470" s="232"/>
      <c r="NNP470" s="232"/>
      <c r="NNQ470" s="232"/>
      <c r="NNR470" s="232"/>
      <c r="NNS470" s="232"/>
      <c r="NNT470" s="232"/>
      <c r="NNU470" s="232"/>
      <c r="NNV470" s="232"/>
      <c r="NNW470" s="232"/>
      <c r="NNX470" s="232"/>
      <c r="NNY470" s="232"/>
      <c r="NNZ470" s="232"/>
      <c r="NOA470" s="232"/>
      <c r="NOB470" s="232"/>
      <c r="NOC470" s="232"/>
      <c r="NOD470" s="232"/>
      <c r="NOE470" s="232"/>
      <c r="NOF470" s="232"/>
      <c r="NOG470" s="232"/>
      <c r="NOH470" s="232"/>
      <c r="NOI470" s="232"/>
      <c r="NOJ470" s="232"/>
      <c r="NOK470" s="232"/>
      <c r="NOL470" s="232"/>
      <c r="NOM470" s="232"/>
      <c r="NON470" s="232"/>
      <c r="NOO470" s="232"/>
      <c r="NOP470" s="232"/>
      <c r="NOQ470" s="232"/>
      <c r="NOR470" s="232"/>
      <c r="NOS470" s="232"/>
      <c r="NOT470" s="232"/>
      <c r="NOU470" s="232"/>
      <c r="NOV470" s="232"/>
      <c r="NOW470" s="232"/>
      <c r="NOX470" s="232"/>
      <c r="NOY470" s="232"/>
      <c r="NOZ470" s="232"/>
      <c r="NPA470" s="232"/>
      <c r="NPB470" s="232"/>
      <c r="NPC470" s="232"/>
      <c r="NPD470" s="232"/>
      <c r="NPE470" s="232"/>
      <c r="NPF470" s="232"/>
      <c r="NPG470" s="232"/>
      <c r="NPH470" s="232"/>
      <c r="NPI470" s="232"/>
      <c r="NPJ470" s="232"/>
      <c r="NPK470" s="232"/>
      <c r="NPL470" s="232"/>
      <c r="NPM470" s="232"/>
      <c r="NPN470" s="232"/>
      <c r="NPO470" s="232"/>
      <c r="NPP470" s="232"/>
      <c r="NPQ470" s="232"/>
      <c r="NPR470" s="232"/>
      <c r="NPS470" s="232"/>
      <c r="NPT470" s="232"/>
      <c r="NPU470" s="232"/>
      <c r="NPV470" s="232"/>
      <c r="NPW470" s="232"/>
      <c r="NPX470" s="232"/>
      <c r="NPY470" s="232"/>
      <c r="NPZ470" s="232"/>
      <c r="NQA470" s="232"/>
      <c r="NQB470" s="232"/>
      <c r="NQC470" s="232"/>
      <c r="NQD470" s="232"/>
      <c r="NQE470" s="232"/>
      <c r="NQF470" s="232"/>
      <c r="NQG470" s="232"/>
      <c r="NQH470" s="232"/>
      <c r="NQI470" s="232"/>
      <c r="NQJ470" s="232"/>
      <c r="NQK470" s="232"/>
      <c r="NQL470" s="232"/>
      <c r="NQM470" s="232"/>
      <c r="NQN470" s="232"/>
      <c r="NQO470" s="232"/>
      <c r="NQP470" s="232"/>
      <c r="NQQ470" s="232"/>
      <c r="NQR470" s="232"/>
      <c r="NQS470" s="232"/>
      <c r="NQT470" s="232"/>
      <c r="NQU470" s="232"/>
      <c r="NQV470" s="232"/>
      <c r="NQW470" s="232"/>
      <c r="NQX470" s="232"/>
      <c r="NQY470" s="232"/>
      <c r="NQZ470" s="232"/>
      <c r="NRA470" s="232"/>
      <c r="NRB470" s="232"/>
      <c r="NRC470" s="232"/>
      <c r="NRD470" s="232"/>
      <c r="NRE470" s="232"/>
      <c r="NRF470" s="232"/>
      <c r="NRG470" s="232"/>
      <c r="NRH470" s="232"/>
      <c r="NRI470" s="232"/>
      <c r="NRJ470" s="232"/>
      <c r="NRK470" s="232"/>
      <c r="NRL470" s="232"/>
      <c r="NRM470" s="232"/>
      <c r="NRN470" s="232"/>
      <c r="NRO470" s="232"/>
      <c r="NRP470" s="232"/>
      <c r="NRQ470" s="232"/>
      <c r="NRR470" s="232"/>
      <c r="NRS470" s="232"/>
      <c r="NRT470" s="232"/>
      <c r="NRU470" s="232"/>
      <c r="NRV470" s="232"/>
      <c r="NRW470" s="232"/>
      <c r="NRX470" s="232"/>
      <c r="NRY470" s="232"/>
      <c r="NRZ470" s="232"/>
      <c r="NSA470" s="232"/>
      <c r="NSB470" s="232"/>
      <c r="NSC470" s="232"/>
      <c r="NSD470" s="232"/>
      <c r="NSE470" s="232"/>
      <c r="NSF470" s="232"/>
      <c r="NSG470" s="232"/>
      <c r="NSH470" s="232"/>
      <c r="NSI470" s="232"/>
      <c r="NSJ470" s="232"/>
      <c r="NSK470" s="232"/>
      <c r="NSL470" s="232"/>
      <c r="NSM470" s="232"/>
      <c r="NSN470" s="232"/>
      <c r="NSO470" s="232"/>
      <c r="NSP470" s="232"/>
      <c r="NSQ470" s="232"/>
      <c r="NSR470" s="232"/>
      <c r="NSS470" s="232"/>
      <c r="NST470" s="232"/>
      <c r="NSU470" s="232"/>
      <c r="NSV470" s="232"/>
      <c r="NSW470" s="232"/>
      <c r="NSX470" s="232"/>
      <c r="NSY470" s="232"/>
      <c r="NSZ470" s="232"/>
      <c r="NTA470" s="232"/>
      <c r="NTB470" s="232"/>
      <c r="NTC470" s="232"/>
      <c r="NTD470" s="232"/>
      <c r="NTE470" s="232"/>
      <c r="NTF470" s="232"/>
      <c r="NTG470" s="232"/>
      <c r="NTH470" s="232"/>
      <c r="NTI470" s="232"/>
      <c r="NTJ470" s="232"/>
      <c r="NTK470" s="232"/>
      <c r="NTL470" s="232"/>
      <c r="NTM470" s="232"/>
      <c r="NTN470" s="232"/>
      <c r="NTO470" s="232"/>
      <c r="NTP470" s="232"/>
      <c r="NTQ470" s="232"/>
      <c r="NTR470" s="232"/>
      <c r="NTS470" s="232"/>
      <c r="NTT470" s="232"/>
      <c r="NTU470" s="232"/>
      <c r="NTV470" s="232"/>
      <c r="NTW470" s="232"/>
      <c r="NTX470" s="232"/>
      <c r="NTY470" s="232"/>
      <c r="NTZ470" s="232"/>
      <c r="NUA470" s="232"/>
      <c r="NUB470" s="232"/>
      <c r="NUC470" s="232"/>
      <c r="NUD470" s="232"/>
      <c r="NUE470" s="232"/>
      <c r="NUF470" s="232"/>
      <c r="NUG470" s="232"/>
      <c r="NUH470" s="232"/>
      <c r="NUI470" s="232"/>
      <c r="NUJ470" s="232"/>
      <c r="NUK470" s="232"/>
      <c r="NUL470" s="232"/>
      <c r="NUM470" s="232"/>
      <c r="NUN470" s="232"/>
      <c r="NUO470" s="232"/>
      <c r="NUP470" s="232"/>
      <c r="NUQ470" s="232"/>
      <c r="NUR470" s="232"/>
      <c r="NUS470" s="232"/>
      <c r="NUT470" s="232"/>
      <c r="NUU470" s="232"/>
      <c r="NUV470" s="232"/>
      <c r="NUW470" s="232"/>
      <c r="NUX470" s="232"/>
      <c r="NUY470" s="232"/>
      <c r="NUZ470" s="232"/>
      <c r="NVA470" s="232"/>
      <c r="NVB470" s="232"/>
      <c r="NVC470" s="232"/>
      <c r="NVD470" s="232"/>
      <c r="NVE470" s="232"/>
      <c r="NVF470" s="232"/>
      <c r="NVG470" s="232"/>
      <c r="NVH470" s="232"/>
      <c r="NVI470" s="232"/>
      <c r="NVJ470" s="232"/>
      <c r="NVK470" s="232"/>
      <c r="NVL470" s="232"/>
      <c r="NVM470" s="232"/>
      <c r="NVN470" s="232"/>
      <c r="NVO470" s="232"/>
      <c r="NVP470" s="232"/>
      <c r="NVQ470" s="232"/>
      <c r="NVR470" s="232"/>
      <c r="NVS470" s="232"/>
      <c r="NVT470" s="232"/>
      <c r="NVU470" s="232"/>
      <c r="NVV470" s="232"/>
      <c r="NVW470" s="232"/>
      <c r="NVX470" s="232"/>
      <c r="NVY470" s="232"/>
      <c r="NVZ470" s="232"/>
      <c r="NWA470" s="232"/>
      <c r="NWB470" s="232"/>
      <c r="NWC470" s="232"/>
      <c r="NWD470" s="232"/>
      <c r="NWE470" s="232"/>
      <c r="NWF470" s="232"/>
      <c r="NWG470" s="232"/>
      <c r="NWH470" s="232"/>
      <c r="NWI470" s="232"/>
      <c r="NWJ470" s="232"/>
      <c r="NWK470" s="232"/>
      <c r="NWL470" s="232"/>
      <c r="NWM470" s="232"/>
      <c r="NWN470" s="232"/>
      <c r="NWO470" s="232"/>
      <c r="NWP470" s="232"/>
      <c r="NWQ470" s="232"/>
      <c r="NWR470" s="232"/>
      <c r="NWS470" s="232"/>
      <c r="NWT470" s="232"/>
      <c r="NWU470" s="232"/>
      <c r="NWV470" s="232"/>
      <c r="NWW470" s="232"/>
      <c r="NWX470" s="232"/>
      <c r="NWY470" s="232"/>
      <c r="NWZ470" s="232"/>
      <c r="NXA470" s="232"/>
      <c r="NXB470" s="232"/>
      <c r="NXC470" s="232"/>
      <c r="NXD470" s="232"/>
      <c r="NXE470" s="232"/>
      <c r="NXF470" s="232"/>
      <c r="NXG470" s="232"/>
      <c r="NXH470" s="232"/>
      <c r="NXI470" s="232"/>
      <c r="NXJ470" s="232"/>
      <c r="NXK470" s="232"/>
      <c r="NXL470" s="232"/>
      <c r="NXM470" s="232"/>
      <c r="NXN470" s="232"/>
      <c r="NXO470" s="232"/>
      <c r="NXP470" s="232"/>
      <c r="NXQ470" s="232"/>
      <c r="NXR470" s="232"/>
      <c r="NXS470" s="232"/>
      <c r="NXT470" s="232"/>
      <c r="NXU470" s="232"/>
      <c r="NXV470" s="232"/>
      <c r="NXW470" s="232"/>
      <c r="NXX470" s="232"/>
      <c r="NXY470" s="232"/>
      <c r="NXZ470" s="232"/>
      <c r="NYA470" s="232"/>
      <c r="NYB470" s="232"/>
      <c r="NYC470" s="232"/>
      <c r="NYD470" s="232"/>
      <c r="NYE470" s="232"/>
      <c r="NYF470" s="232"/>
      <c r="NYG470" s="232"/>
      <c r="NYH470" s="232"/>
      <c r="NYI470" s="232"/>
      <c r="NYJ470" s="232"/>
      <c r="NYK470" s="232"/>
      <c r="NYL470" s="232"/>
      <c r="NYM470" s="232"/>
      <c r="NYN470" s="232"/>
      <c r="NYO470" s="232"/>
      <c r="NYP470" s="232"/>
      <c r="NYQ470" s="232"/>
      <c r="NYR470" s="232"/>
      <c r="NYS470" s="232"/>
      <c r="NYT470" s="232"/>
      <c r="NYU470" s="232"/>
      <c r="NYV470" s="232"/>
      <c r="NYW470" s="232"/>
      <c r="NYX470" s="232"/>
      <c r="NYY470" s="232"/>
      <c r="NYZ470" s="232"/>
      <c r="NZA470" s="232"/>
      <c r="NZB470" s="232"/>
      <c r="NZC470" s="232"/>
      <c r="NZD470" s="232"/>
      <c r="NZE470" s="232"/>
      <c r="NZF470" s="232"/>
      <c r="NZG470" s="232"/>
      <c r="NZH470" s="232"/>
      <c r="NZI470" s="232"/>
      <c r="NZJ470" s="232"/>
      <c r="NZK470" s="232"/>
      <c r="NZL470" s="232"/>
      <c r="NZM470" s="232"/>
      <c r="NZN470" s="232"/>
      <c r="NZO470" s="232"/>
      <c r="NZP470" s="232"/>
      <c r="NZQ470" s="232"/>
      <c r="NZR470" s="232"/>
      <c r="NZS470" s="232"/>
      <c r="NZT470" s="232"/>
      <c r="NZU470" s="232"/>
      <c r="NZV470" s="232"/>
      <c r="NZW470" s="232"/>
      <c r="NZX470" s="232"/>
      <c r="NZY470" s="232"/>
      <c r="NZZ470" s="232"/>
      <c r="OAA470" s="232"/>
      <c r="OAB470" s="232"/>
      <c r="OAC470" s="232"/>
      <c r="OAD470" s="232"/>
      <c r="OAE470" s="232"/>
      <c r="OAF470" s="232"/>
      <c r="OAG470" s="232"/>
      <c r="OAH470" s="232"/>
      <c r="OAI470" s="232"/>
      <c r="OAJ470" s="232"/>
      <c r="OAK470" s="232"/>
      <c r="OAL470" s="232"/>
      <c r="OAM470" s="232"/>
      <c r="OAN470" s="232"/>
      <c r="OAO470" s="232"/>
      <c r="OAP470" s="232"/>
      <c r="OAQ470" s="232"/>
      <c r="OAR470" s="232"/>
      <c r="OAS470" s="232"/>
      <c r="OAT470" s="232"/>
      <c r="OAU470" s="232"/>
      <c r="OAV470" s="232"/>
      <c r="OAW470" s="232"/>
      <c r="OAX470" s="232"/>
      <c r="OAY470" s="232"/>
      <c r="OAZ470" s="232"/>
      <c r="OBA470" s="232"/>
      <c r="OBB470" s="232"/>
      <c r="OBC470" s="232"/>
      <c r="OBD470" s="232"/>
      <c r="OBE470" s="232"/>
      <c r="OBF470" s="232"/>
      <c r="OBG470" s="232"/>
      <c r="OBH470" s="232"/>
      <c r="OBI470" s="232"/>
      <c r="OBJ470" s="232"/>
      <c r="OBK470" s="232"/>
      <c r="OBL470" s="232"/>
      <c r="OBM470" s="232"/>
      <c r="OBN470" s="232"/>
      <c r="OBO470" s="232"/>
      <c r="OBP470" s="232"/>
      <c r="OBQ470" s="232"/>
      <c r="OBR470" s="232"/>
      <c r="OBS470" s="232"/>
      <c r="OBT470" s="232"/>
      <c r="OBU470" s="232"/>
      <c r="OBV470" s="232"/>
      <c r="OBW470" s="232"/>
      <c r="OBX470" s="232"/>
      <c r="OBY470" s="232"/>
      <c r="OBZ470" s="232"/>
      <c r="OCA470" s="232"/>
      <c r="OCB470" s="232"/>
      <c r="OCC470" s="232"/>
      <c r="OCD470" s="232"/>
      <c r="OCE470" s="232"/>
      <c r="OCF470" s="232"/>
      <c r="OCG470" s="232"/>
      <c r="OCH470" s="232"/>
      <c r="OCI470" s="232"/>
      <c r="OCJ470" s="232"/>
      <c r="OCK470" s="232"/>
      <c r="OCL470" s="232"/>
      <c r="OCM470" s="232"/>
      <c r="OCN470" s="232"/>
      <c r="OCO470" s="232"/>
      <c r="OCP470" s="232"/>
      <c r="OCQ470" s="232"/>
      <c r="OCR470" s="232"/>
      <c r="OCS470" s="232"/>
      <c r="OCT470" s="232"/>
      <c r="OCU470" s="232"/>
      <c r="OCV470" s="232"/>
      <c r="OCW470" s="232"/>
      <c r="OCX470" s="232"/>
      <c r="OCY470" s="232"/>
      <c r="OCZ470" s="232"/>
      <c r="ODA470" s="232"/>
      <c r="ODB470" s="232"/>
      <c r="ODC470" s="232"/>
      <c r="ODD470" s="232"/>
      <c r="ODE470" s="232"/>
      <c r="ODF470" s="232"/>
      <c r="ODG470" s="232"/>
      <c r="ODH470" s="232"/>
      <c r="ODI470" s="232"/>
      <c r="ODJ470" s="232"/>
      <c r="ODK470" s="232"/>
      <c r="ODL470" s="232"/>
      <c r="ODM470" s="232"/>
      <c r="ODN470" s="232"/>
      <c r="ODO470" s="232"/>
      <c r="ODP470" s="232"/>
      <c r="ODQ470" s="232"/>
      <c r="ODR470" s="232"/>
      <c r="ODS470" s="232"/>
      <c r="ODT470" s="232"/>
      <c r="ODU470" s="232"/>
      <c r="ODV470" s="232"/>
      <c r="ODW470" s="232"/>
      <c r="ODX470" s="232"/>
      <c r="ODY470" s="232"/>
      <c r="ODZ470" s="232"/>
      <c r="OEA470" s="232"/>
      <c r="OEB470" s="232"/>
      <c r="OEC470" s="232"/>
      <c r="OED470" s="232"/>
      <c r="OEE470" s="232"/>
      <c r="OEF470" s="232"/>
      <c r="OEG470" s="232"/>
      <c r="OEH470" s="232"/>
      <c r="OEI470" s="232"/>
      <c r="OEJ470" s="232"/>
      <c r="OEK470" s="232"/>
      <c r="OEL470" s="232"/>
      <c r="OEM470" s="232"/>
      <c r="OEN470" s="232"/>
      <c r="OEO470" s="232"/>
      <c r="OEP470" s="232"/>
      <c r="OEQ470" s="232"/>
      <c r="OER470" s="232"/>
      <c r="OES470" s="232"/>
      <c r="OET470" s="232"/>
      <c r="OEU470" s="232"/>
      <c r="OEV470" s="232"/>
      <c r="OEW470" s="232"/>
      <c r="OEX470" s="232"/>
      <c r="OEY470" s="232"/>
      <c r="OEZ470" s="232"/>
      <c r="OFA470" s="232"/>
      <c r="OFB470" s="232"/>
      <c r="OFC470" s="232"/>
      <c r="OFD470" s="232"/>
      <c r="OFE470" s="232"/>
      <c r="OFF470" s="232"/>
      <c r="OFG470" s="232"/>
      <c r="OFH470" s="232"/>
      <c r="OFI470" s="232"/>
      <c r="OFJ470" s="232"/>
      <c r="OFK470" s="232"/>
      <c r="OFL470" s="232"/>
      <c r="OFM470" s="232"/>
      <c r="OFN470" s="232"/>
      <c r="OFO470" s="232"/>
      <c r="OFP470" s="232"/>
      <c r="OFQ470" s="232"/>
      <c r="OFR470" s="232"/>
      <c r="OFS470" s="232"/>
      <c r="OFT470" s="232"/>
      <c r="OFU470" s="232"/>
      <c r="OFV470" s="232"/>
      <c r="OFW470" s="232"/>
      <c r="OFX470" s="232"/>
      <c r="OFY470" s="232"/>
      <c r="OFZ470" s="232"/>
      <c r="OGA470" s="232"/>
      <c r="OGB470" s="232"/>
      <c r="OGC470" s="232"/>
      <c r="OGD470" s="232"/>
      <c r="OGE470" s="232"/>
      <c r="OGF470" s="232"/>
      <c r="OGG470" s="232"/>
      <c r="OGH470" s="232"/>
      <c r="OGI470" s="232"/>
      <c r="OGJ470" s="232"/>
      <c r="OGK470" s="232"/>
      <c r="OGL470" s="232"/>
      <c r="OGM470" s="232"/>
      <c r="OGN470" s="232"/>
      <c r="OGO470" s="232"/>
      <c r="OGP470" s="232"/>
      <c r="OGQ470" s="232"/>
      <c r="OGR470" s="232"/>
      <c r="OGS470" s="232"/>
      <c r="OGT470" s="232"/>
      <c r="OGU470" s="232"/>
      <c r="OGV470" s="232"/>
      <c r="OGW470" s="232"/>
      <c r="OGX470" s="232"/>
      <c r="OGY470" s="232"/>
      <c r="OGZ470" s="232"/>
      <c r="OHA470" s="232"/>
      <c r="OHB470" s="232"/>
      <c r="OHC470" s="232"/>
      <c r="OHD470" s="232"/>
      <c r="OHE470" s="232"/>
      <c r="OHF470" s="232"/>
      <c r="OHG470" s="232"/>
      <c r="OHH470" s="232"/>
      <c r="OHI470" s="232"/>
      <c r="OHJ470" s="232"/>
      <c r="OHK470" s="232"/>
      <c r="OHL470" s="232"/>
      <c r="OHM470" s="232"/>
      <c r="OHN470" s="232"/>
      <c r="OHO470" s="232"/>
      <c r="OHP470" s="232"/>
      <c r="OHQ470" s="232"/>
      <c r="OHR470" s="232"/>
      <c r="OHS470" s="232"/>
      <c r="OHT470" s="232"/>
      <c r="OHU470" s="232"/>
      <c r="OHV470" s="232"/>
      <c r="OHW470" s="232"/>
      <c r="OHX470" s="232"/>
      <c r="OHY470" s="232"/>
      <c r="OHZ470" s="232"/>
      <c r="OIA470" s="232"/>
      <c r="OIB470" s="232"/>
      <c r="OIC470" s="232"/>
      <c r="OID470" s="232"/>
      <c r="OIE470" s="232"/>
      <c r="OIF470" s="232"/>
      <c r="OIG470" s="232"/>
      <c r="OIH470" s="232"/>
      <c r="OII470" s="232"/>
      <c r="OIJ470" s="232"/>
      <c r="OIK470" s="232"/>
      <c r="OIL470" s="232"/>
      <c r="OIM470" s="232"/>
      <c r="OIN470" s="232"/>
      <c r="OIO470" s="232"/>
      <c r="OIP470" s="232"/>
      <c r="OIQ470" s="232"/>
      <c r="OIR470" s="232"/>
      <c r="OIS470" s="232"/>
      <c r="OIT470" s="232"/>
      <c r="OIU470" s="232"/>
      <c r="OIV470" s="232"/>
      <c r="OIW470" s="232"/>
      <c r="OIX470" s="232"/>
      <c r="OIY470" s="232"/>
      <c r="OIZ470" s="232"/>
      <c r="OJA470" s="232"/>
      <c r="OJB470" s="232"/>
      <c r="OJC470" s="232"/>
      <c r="OJD470" s="232"/>
      <c r="OJE470" s="232"/>
      <c r="OJF470" s="232"/>
      <c r="OJG470" s="232"/>
      <c r="OJH470" s="232"/>
      <c r="OJI470" s="232"/>
      <c r="OJJ470" s="232"/>
      <c r="OJK470" s="232"/>
      <c r="OJL470" s="232"/>
      <c r="OJM470" s="232"/>
      <c r="OJN470" s="232"/>
      <c r="OJO470" s="232"/>
      <c r="OJP470" s="232"/>
      <c r="OJQ470" s="232"/>
      <c r="OJR470" s="232"/>
      <c r="OJS470" s="232"/>
      <c r="OJT470" s="232"/>
      <c r="OJU470" s="232"/>
      <c r="OJV470" s="232"/>
      <c r="OJW470" s="232"/>
      <c r="OJX470" s="232"/>
      <c r="OJY470" s="232"/>
      <c r="OJZ470" s="232"/>
      <c r="OKA470" s="232"/>
      <c r="OKB470" s="232"/>
      <c r="OKC470" s="232"/>
      <c r="OKD470" s="232"/>
      <c r="OKE470" s="232"/>
      <c r="OKF470" s="232"/>
      <c r="OKG470" s="232"/>
      <c r="OKH470" s="232"/>
      <c r="OKI470" s="232"/>
      <c r="OKJ470" s="232"/>
      <c r="OKK470" s="232"/>
      <c r="OKL470" s="232"/>
      <c r="OKM470" s="232"/>
      <c r="OKN470" s="232"/>
      <c r="OKO470" s="232"/>
      <c r="OKP470" s="232"/>
      <c r="OKQ470" s="232"/>
      <c r="OKR470" s="232"/>
      <c r="OKS470" s="232"/>
      <c r="OKT470" s="232"/>
      <c r="OKU470" s="232"/>
      <c r="OKV470" s="232"/>
      <c r="OKW470" s="232"/>
      <c r="OKX470" s="232"/>
      <c r="OKY470" s="232"/>
      <c r="OKZ470" s="232"/>
      <c r="OLA470" s="232"/>
      <c r="OLB470" s="232"/>
      <c r="OLC470" s="232"/>
      <c r="OLD470" s="232"/>
      <c r="OLE470" s="232"/>
      <c r="OLF470" s="232"/>
      <c r="OLG470" s="232"/>
      <c r="OLH470" s="232"/>
      <c r="OLI470" s="232"/>
      <c r="OLJ470" s="232"/>
      <c r="OLK470" s="232"/>
      <c r="OLL470" s="232"/>
      <c r="OLM470" s="232"/>
      <c r="OLN470" s="232"/>
      <c r="OLO470" s="232"/>
      <c r="OLP470" s="232"/>
      <c r="OLQ470" s="232"/>
      <c r="OLR470" s="232"/>
      <c r="OLS470" s="232"/>
      <c r="OLT470" s="232"/>
      <c r="OLU470" s="232"/>
      <c r="OLV470" s="232"/>
      <c r="OLW470" s="232"/>
      <c r="OLX470" s="232"/>
      <c r="OLY470" s="232"/>
      <c r="OLZ470" s="232"/>
      <c r="OMA470" s="232"/>
      <c r="OMB470" s="232"/>
      <c r="OMC470" s="232"/>
      <c r="OMD470" s="232"/>
      <c r="OME470" s="232"/>
      <c r="OMF470" s="232"/>
      <c r="OMG470" s="232"/>
      <c r="OMH470" s="232"/>
      <c r="OMI470" s="232"/>
      <c r="OMJ470" s="232"/>
      <c r="OMK470" s="232"/>
      <c r="OML470" s="232"/>
      <c r="OMM470" s="232"/>
      <c r="OMN470" s="232"/>
      <c r="OMO470" s="232"/>
      <c r="OMP470" s="232"/>
      <c r="OMQ470" s="232"/>
      <c r="OMR470" s="232"/>
      <c r="OMS470" s="232"/>
      <c r="OMT470" s="232"/>
      <c r="OMU470" s="232"/>
      <c r="OMV470" s="232"/>
      <c r="OMW470" s="232"/>
      <c r="OMX470" s="232"/>
      <c r="OMY470" s="232"/>
      <c r="OMZ470" s="232"/>
      <c r="ONA470" s="232"/>
      <c r="ONB470" s="232"/>
      <c r="ONC470" s="232"/>
      <c r="OND470" s="232"/>
      <c r="ONE470" s="232"/>
      <c r="ONF470" s="232"/>
      <c r="ONG470" s="232"/>
      <c r="ONH470" s="232"/>
      <c r="ONI470" s="232"/>
      <c r="ONJ470" s="232"/>
      <c r="ONK470" s="232"/>
      <c r="ONL470" s="232"/>
      <c r="ONM470" s="232"/>
      <c r="ONN470" s="232"/>
      <c r="ONO470" s="232"/>
      <c r="ONP470" s="232"/>
      <c r="ONQ470" s="232"/>
      <c r="ONR470" s="232"/>
      <c r="ONS470" s="232"/>
      <c r="ONT470" s="232"/>
      <c r="ONU470" s="232"/>
      <c r="ONV470" s="232"/>
      <c r="ONW470" s="232"/>
      <c r="ONX470" s="232"/>
      <c r="ONY470" s="232"/>
      <c r="ONZ470" s="232"/>
      <c r="OOA470" s="232"/>
      <c r="OOB470" s="232"/>
      <c r="OOC470" s="232"/>
      <c r="OOD470" s="232"/>
      <c r="OOE470" s="232"/>
      <c r="OOF470" s="232"/>
      <c r="OOG470" s="232"/>
      <c r="OOH470" s="232"/>
      <c r="OOI470" s="232"/>
      <c r="OOJ470" s="232"/>
      <c r="OOK470" s="232"/>
      <c r="OOL470" s="232"/>
      <c r="OOM470" s="232"/>
      <c r="OON470" s="232"/>
      <c r="OOO470" s="232"/>
      <c r="OOP470" s="232"/>
      <c r="OOQ470" s="232"/>
      <c r="OOR470" s="232"/>
      <c r="OOS470" s="232"/>
      <c r="OOT470" s="232"/>
      <c r="OOU470" s="232"/>
      <c r="OOV470" s="232"/>
      <c r="OOW470" s="232"/>
      <c r="OOX470" s="232"/>
      <c r="OOY470" s="232"/>
      <c r="OOZ470" s="232"/>
      <c r="OPA470" s="232"/>
      <c r="OPB470" s="232"/>
      <c r="OPC470" s="232"/>
      <c r="OPD470" s="232"/>
      <c r="OPE470" s="232"/>
      <c r="OPF470" s="232"/>
      <c r="OPG470" s="232"/>
      <c r="OPH470" s="232"/>
      <c r="OPI470" s="232"/>
      <c r="OPJ470" s="232"/>
      <c r="OPK470" s="232"/>
      <c r="OPL470" s="232"/>
      <c r="OPM470" s="232"/>
      <c r="OPN470" s="232"/>
      <c r="OPO470" s="232"/>
      <c r="OPP470" s="232"/>
      <c r="OPQ470" s="232"/>
      <c r="OPR470" s="232"/>
      <c r="OPS470" s="232"/>
      <c r="OPT470" s="232"/>
      <c r="OPU470" s="232"/>
      <c r="OPV470" s="232"/>
      <c r="OPW470" s="232"/>
      <c r="OPX470" s="232"/>
      <c r="OPY470" s="232"/>
      <c r="OPZ470" s="232"/>
      <c r="OQA470" s="232"/>
      <c r="OQB470" s="232"/>
      <c r="OQC470" s="232"/>
      <c r="OQD470" s="232"/>
      <c r="OQE470" s="232"/>
      <c r="OQF470" s="232"/>
      <c r="OQG470" s="232"/>
      <c r="OQH470" s="232"/>
      <c r="OQI470" s="232"/>
      <c r="OQJ470" s="232"/>
      <c r="OQK470" s="232"/>
      <c r="OQL470" s="232"/>
      <c r="OQM470" s="232"/>
      <c r="OQN470" s="232"/>
      <c r="OQO470" s="232"/>
      <c r="OQP470" s="232"/>
      <c r="OQQ470" s="232"/>
      <c r="OQR470" s="232"/>
      <c r="OQS470" s="232"/>
      <c r="OQT470" s="232"/>
      <c r="OQU470" s="232"/>
      <c r="OQV470" s="232"/>
      <c r="OQW470" s="232"/>
      <c r="OQX470" s="232"/>
      <c r="OQY470" s="232"/>
      <c r="OQZ470" s="232"/>
      <c r="ORA470" s="232"/>
      <c r="ORB470" s="232"/>
      <c r="ORC470" s="232"/>
      <c r="ORD470" s="232"/>
      <c r="ORE470" s="232"/>
      <c r="ORF470" s="232"/>
      <c r="ORG470" s="232"/>
      <c r="ORH470" s="232"/>
      <c r="ORI470" s="232"/>
      <c r="ORJ470" s="232"/>
      <c r="ORK470" s="232"/>
      <c r="ORL470" s="232"/>
      <c r="ORM470" s="232"/>
      <c r="ORN470" s="232"/>
      <c r="ORO470" s="232"/>
      <c r="ORP470" s="232"/>
      <c r="ORQ470" s="232"/>
      <c r="ORR470" s="232"/>
      <c r="ORS470" s="232"/>
      <c r="ORT470" s="232"/>
      <c r="ORU470" s="232"/>
      <c r="ORV470" s="232"/>
      <c r="ORW470" s="232"/>
      <c r="ORX470" s="232"/>
      <c r="ORY470" s="232"/>
      <c r="ORZ470" s="232"/>
      <c r="OSA470" s="232"/>
      <c r="OSB470" s="232"/>
      <c r="OSC470" s="232"/>
      <c r="OSD470" s="232"/>
      <c r="OSE470" s="232"/>
      <c r="OSF470" s="232"/>
      <c r="OSG470" s="232"/>
      <c r="OSH470" s="232"/>
      <c r="OSI470" s="232"/>
      <c r="OSJ470" s="232"/>
      <c r="OSK470" s="232"/>
      <c r="OSL470" s="232"/>
      <c r="OSM470" s="232"/>
      <c r="OSN470" s="232"/>
      <c r="OSO470" s="232"/>
      <c r="OSP470" s="232"/>
      <c r="OSQ470" s="232"/>
      <c r="OSR470" s="232"/>
      <c r="OSS470" s="232"/>
      <c r="OST470" s="232"/>
      <c r="OSU470" s="232"/>
      <c r="OSV470" s="232"/>
      <c r="OSW470" s="232"/>
      <c r="OSX470" s="232"/>
      <c r="OSY470" s="232"/>
      <c r="OSZ470" s="232"/>
      <c r="OTA470" s="232"/>
      <c r="OTB470" s="232"/>
      <c r="OTC470" s="232"/>
      <c r="OTD470" s="232"/>
      <c r="OTE470" s="232"/>
      <c r="OTF470" s="232"/>
      <c r="OTG470" s="232"/>
      <c r="OTH470" s="232"/>
      <c r="OTI470" s="232"/>
      <c r="OTJ470" s="232"/>
      <c r="OTK470" s="232"/>
      <c r="OTL470" s="232"/>
      <c r="OTM470" s="232"/>
      <c r="OTN470" s="232"/>
      <c r="OTO470" s="232"/>
      <c r="OTP470" s="232"/>
      <c r="OTQ470" s="232"/>
      <c r="OTR470" s="232"/>
      <c r="OTS470" s="232"/>
      <c r="OTT470" s="232"/>
      <c r="OTU470" s="232"/>
      <c r="OTV470" s="232"/>
      <c r="OTW470" s="232"/>
      <c r="OTX470" s="232"/>
      <c r="OTY470" s="232"/>
      <c r="OTZ470" s="232"/>
      <c r="OUA470" s="232"/>
      <c r="OUB470" s="232"/>
      <c r="OUC470" s="232"/>
      <c r="OUD470" s="232"/>
      <c r="OUE470" s="232"/>
      <c r="OUF470" s="232"/>
      <c r="OUG470" s="232"/>
      <c r="OUH470" s="232"/>
      <c r="OUI470" s="232"/>
      <c r="OUJ470" s="232"/>
      <c r="OUK470" s="232"/>
      <c r="OUL470" s="232"/>
      <c r="OUM470" s="232"/>
      <c r="OUN470" s="232"/>
      <c r="OUO470" s="232"/>
      <c r="OUP470" s="232"/>
      <c r="OUQ470" s="232"/>
      <c r="OUR470" s="232"/>
      <c r="OUS470" s="232"/>
      <c r="OUT470" s="232"/>
      <c r="OUU470" s="232"/>
      <c r="OUV470" s="232"/>
      <c r="OUW470" s="232"/>
      <c r="OUX470" s="232"/>
      <c r="OUY470" s="232"/>
      <c r="OUZ470" s="232"/>
      <c r="OVA470" s="232"/>
      <c r="OVB470" s="232"/>
      <c r="OVC470" s="232"/>
      <c r="OVD470" s="232"/>
      <c r="OVE470" s="232"/>
      <c r="OVF470" s="232"/>
      <c r="OVG470" s="232"/>
      <c r="OVH470" s="232"/>
      <c r="OVI470" s="232"/>
      <c r="OVJ470" s="232"/>
      <c r="OVK470" s="232"/>
      <c r="OVL470" s="232"/>
      <c r="OVM470" s="232"/>
      <c r="OVN470" s="232"/>
      <c r="OVO470" s="232"/>
      <c r="OVP470" s="232"/>
      <c r="OVQ470" s="232"/>
      <c r="OVR470" s="232"/>
      <c r="OVS470" s="232"/>
      <c r="OVT470" s="232"/>
      <c r="OVU470" s="232"/>
      <c r="OVV470" s="232"/>
      <c r="OVW470" s="232"/>
      <c r="OVX470" s="232"/>
      <c r="OVY470" s="232"/>
      <c r="OVZ470" s="232"/>
      <c r="OWA470" s="232"/>
      <c r="OWB470" s="232"/>
      <c r="OWC470" s="232"/>
      <c r="OWD470" s="232"/>
      <c r="OWE470" s="232"/>
      <c r="OWF470" s="232"/>
      <c r="OWG470" s="232"/>
      <c r="OWH470" s="232"/>
      <c r="OWI470" s="232"/>
      <c r="OWJ470" s="232"/>
      <c r="OWK470" s="232"/>
      <c r="OWL470" s="232"/>
      <c r="OWM470" s="232"/>
      <c r="OWN470" s="232"/>
      <c r="OWO470" s="232"/>
      <c r="OWP470" s="232"/>
      <c r="OWQ470" s="232"/>
      <c r="OWR470" s="232"/>
      <c r="OWS470" s="232"/>
      <c r="OWT470" s="232"/>
      <c r="OWU470" s="232"/>
      <c r="OWV470" s="232"/>
      <c r="OWW470" s="232"/>
      <c r="OWX470" s="232"/>
      <c r="OWY470" s="232"/>
      <c r="OWZ470" s="232"/>
      <c r="OXA470" s="232"/>
      <c r="OXB470" s="232"/>
      <c r="OXC470" s="232"/>
      <c r="OXD470" s="232"/>
      <c r="OXE470" s="232"/>
      <c r="OXF470" s="232"/>
      <c r="OXG470" s="232"/>
      <c r="OXH470" s="232"/>
      <c r="OXI470" s="232"/>
      <c r="OXJ470" s="232"/>
      <c r="OXK470" s="232"/>
      <c r="OXL470" s="232"/>
      <c r="OXM470" s="232"/>
      <c r="OXN470" s="232"/>
      <c r="OXO470" s="232"/>
      <c r="OXP470" s="232"/>
      <c r="OXQ470" s="232"/>
      <c r="OXR470" s="232"/>
      <c r="OXS470" s="232"/>
      <c r="OXT470" s="232"/>
      <c r="OXU470" s="232"/>
      <c r="OXV470" s="232"/>
      <c r="OXW470" s="232"/>
      <c r="OXX470" s="232"/>
      <c r="OXY470" s="232"/>
      <c r="OXZ470" s="232"/>
      <c r="OYA470" s="232"/>
      <c r="OYB470" s="232"/>
      <c r="OYC470" s="232"/>
      <c r="OYD470" s="232"/>
      <c r="OYE470" s="232"/>
      <c r="OYF470" s="232"/>
      <c r="OYG470" s="232"/>
      <c r="OYH470" s="232"/>
      <c r="OYI470" s="232"/>
      <c r="OYJ470" s="232"/>
      <c r="OYK470" s="232"/>
      <c r="OYL470" s="232"/>
      <c r="OYM470" s="232"/>
      <c r="OYN470" s="232"/>
      <c r="OYO470" s="232"/>
      <c r="OYP470" s="232"/>
      <c r="OYQ470" s="232"/>
      <c r="OYR470" s="232"/>
      <c r="OYS470" s="232"/>
      <c r="OYT470" s="232"/>
      <c r="OYU470" s="232"/>
      <c r="OYV470" s="232"/>
      <c r="OYW470" s="232"/>
      <c r="OYX470" s="232"/>
      <c r="OYY470" s="232"/>
      <c r="OYZ470" s="232"/>
      <c r="OZA470" s="232"/>
      <c r="OZB470" s="232"/>
      <c r="OZC470" s="232"/>
      <c r="OZD470" s="232"/>
      <c r="OZE470" s="232"/>
      <c r="OZF470" s="232"/>
      <c r="OZG470" s="232"/>
      <c r="OZH470" s="232"/>
      <c r="OZI470" s="232"/>
      <c r="OZJ470" s="232"/>
      <c r="OZK470" s="232"/>
      <c r="OZL470" s="232"/>
      <c r="OZM470" s="232"/>
      <c r="OZN470" s="232"/>
      <c r="OZO470" s="232"/>
      <c r="OZP470" s="232"/>
      <c r="OZQ470" s="232"/>
      <c r="OZR470" s="232"/>
      <c r="OZS470" s="232"/>
      <c r="OZT470" s="232"/>
      <c r="OZU470" s="232"/>
      <c r="OZV470" s="232"/>
      <c r="OZW470" s="232"/>
      <c r="OZX470" s="232"/>
      <c r="OZY470" s="232"/>
      <c r="OZZ470" s="232"/>
      <c r="PAA470" s="232"/>
      <c r="PAB470" s="232"/>
      <c r="PAC470" s="232"/>
      <c r="PAD470" s="232"/>
      <c r="PAE470" s="232"/>
      <c r="PAF470" s="232"/>
      <c r="PAG470" s="232"/>
      <c r="PAH470" s="232"/>
      <c r="PAI470" s="232"/>
      <c r="PAJ470" s="232"/>
      <c r="PAK470" s="232"/>
      <c r="PAL470" s="232"/>
      <c r="PAM470" s="232"/>
      <c r="PAN470" s="232"/>
      <c r="PAO470" s="232"/>
      <c r="PAP470" s="232"/>
      <c r="PAQ470" s="232"/>
      <c r="PAR470" s="232"/>
      <c r="PAS470" s="232"/>
      <c r="PAT470" s="232"/>
      <c r="PAU470" s="232"/>
      <c r="PAV470" s="232"/>
      <c r="PAW470" s="232"/>
      <c r="PAX470" s="232"/>
      <c r="PAY470" s="232"/>
      <c r="PAZ470" s="232"/>
      <c r="PBA470" s="232"/>
      <c r="PBB470" s="232"/>
      <c r="PBC470" s="232"/>
      <c r="PBD470" s="232"/>
      <c r="PBE470" s="232"/>
      <c r="PBF470" s="232"/>
      <c r="PBG470" s="232"/>
      <c r="PBH470" s="232"/>
      <c r="PBI470" s="232"/>
      <c r="PBJ470" s="232"/>
      <c r="PBK470" s="232"/>
      <c r="PBL470" s="232"/>
      <c r="PBM470" s="232"/>
      <c r="PBN470" s="232"/>
      <c r="PBO470" s="232"/>
      <c r="PBP470" s="232"/>
      <c r="PBQ470" s="232"/>
      <c r="PBR470" s="232"/>
      <c r="PBS470" s="232"/>
      <c r="PBT470" s="232"/>
      <c r="PBU470" s="232"/>
      <c r="PBV470" s="232"/>
      <c r="PBW470" s="232"/>
      <c r="PBX470" s="232"/>
      <c r="PBY470" s="232"/>
      <c r="PBZ470" s="232"/>
      <c r="PCA470" s="232"/>
      <c r="PCB470" s="232"/>
      <c r="PCC470" s="232"/>
      <c r="PCD470" s="232"/>
      <c r="PCE470" s="232"/>
      <c r="PCF470" s="232"/>
      <c r="PCG470" s="232"/>
      <c r="PCH470" s="232"/>
      <c r="PCI470" s="232"/>
      <c r="PCJ470" s="232"/>
      <c r="PCK470" s="232"/>
      <c r="PCL470" s="232"/>
      <c r="PCM470" s="232"/>
      <c r="PCN470" s="232"/>
      <c r="PCO470" s="232"/>
      <c r="PCP470" s="232"/>
      <c r="PCQ470" s="232"/>
      <c r="PCR470" s="232"/>
      <c r="PCS470" s="232"/>
      <c r="PCT470" s="232"/>
      <c r="PCU470" s="232"/>
      <c r="PCV470" s="232"/>
      <c r="PCW470" s="232"/>
      <c r="PCX470" s="232"/>
      <c r="PCY470" s="232"/>
      <c r="PCZ470" s="232"/>
      <c r="PDA470" s="232"/>
      <c r="PDB470" s="232"/>
      <c r="PDC470" s="232"/>
      <c r="PDD470" s="232"/>
      <c r="PDE470" s="232"/>
      <c r="PDF470" s="232"/>
      <c r="PDG470" s="232"/>
      <c r="PDH470" s="232"/>
      <c r="PDI470" s="232"/>
      <c r="PDJ470" s="232"/>
      <c r="PDK470" s="232"/>
      <c r="PDL470" s="232"/>
      <c r="PDM470" s="232"/>
      <c r="PDN470" s="232"/>
      <c r="PDO470" s="232"/>
      <c r="PDP470" s="232"/>
      <c r="PDQ470" s="232"/>
      <c r="PDR470" s="232"/>
      <c r="PDS470" s="232"/>
      <c r="PDT470" s="232"/>
      <c r="PDU470" s="232"/>
      <c r="PDV470" s="232"/>
      <c r="PDW470" s="232"/>
      <c r="PDX470" s="232"/>
      <c r="PDY470" s="232"/>
      <c r="PDZ470" s="232"/>
      <c r="PEA470" s="232"/>
      <c r="PEB470" s="232"/>
      <c r="PEC470" s="232"/>
      <c r="PED470" s="232"/>
      <c r="PEE470" s="232"/>
      <c r="PEF470" s="232"/>
      <c r="PEG470" s="232"/>
      <c r="PEH470" s="232"/>
      <c r="PEI470" s="232"/>
      <c r="PEJ470" s="232"/>
      <c r="PEK470" s="232"/>
      <c r="PEL470" s="232"/>
      <c r="PEM470" s="232"/>
      <c r="PEN470" s="232"/>
      <c r="PEO470" s="232"/>
      <c r="PEP470" s="232"/>
      <c r="PEQ470" s="232"/>
      <c r="PER470" s="232"/>
      <c r="PES470" s="232"/>
      <c r="PET470" s="232"/>
      <c r="PEU470" s="232"/>
      <c r="PEV470" s="232"/>
      <c r="PEW470" s="232"/>
      <c r="PEX470" s="232"/>
      <c r="PEY470" s="232"/>
      <c r="PEZ470" s="232"/>
      <c r="PFA470" s="232"/>
      <c r="PFB470" s="232"/>
      <c r="PFC470" s="232"/>
      <c r="PFD470" s="232"/>
      <c r="PFE470" s="232"/>
      <c r="PFF470" s="232"/>
      <c r="PFG470" s="232"/>
      <c r="PFH470" s="232"/>
      <c r="PFI470" s="232"/>
      <c r="PFJ470" s="232"/>
      <c r="PFK470" s="232"/>
      <c r="PFL470" s="232"/>
      <c r="PFM470" s="232"/>
      <c r="PFN470" s="232"/>
      <c r="PFO470" s="232"/>
      <c r="PFP470" s="232"/>
      <c r="PFQ470" s="232"/>
      <c r="PFR470" s="232"/>
      <c r="PFS470" s="232"/>
      <c r="PFT470" s="232"/>
      <c r="PFU470" s="232"/>
      <c r="PFV470" s="232"/>
      <c r="PFW470" s="232"/>
      <c r="PFX470" s="232"/>
      <c r="PFY470" s="232"/>
      <c r="PFZ470" s="232"/>
      <c r="PGA470" s="232"/>
      <c r="PGB470" s="232"/>
      <c r="PGC470" s="232"/>
      <c r="PGD470" s="232"/>
      <c r="PGE470" s="232"/>
      <c r="PGF470" s="232"/>
      <c r="PGG470" s="232"/>
      <c r="PGH470" s="232"/>
      <c r="PGI470" s="232"/>
      <c r="PGJ470" s="232"/>
      <c r="PGK470" s="232"/>
      <c r="PGL470" s="232"/>
      <c r="PGM470" s="232"/>
      <c r="PGN470" s="232"/>
      <c r="PGO470" s="232"/>
      <c r="PGP470" s="232"/>
      <c r="PGQ470" s="232"/>
      <c r="PGR470" s="232"/>
      <c r="PGS470" s="232"/>
      <c r="PGT470" s="232"/>
      <c r="PGU470" s="232"/>
      <c r="PGV470" s="232"/>
      <c r="PGW470" s="232"/>
      <c r="PGX470" s="232"/>
      <c r="PGY470" s="232"/>
      <c r="PGZ470" s="232"/>
      <c r="PHA470" s="232"/>
      <c r="PHB470" s="232"/>
      <c r="PHC470" s="232"/>
      <c r="PHD470" s="232"/>
      <c r="PHE470" s="232"/>
      <c r="PHF470" s="232"/>
      <c r="PHG470" s="232"/>
      <c r="PHH470" s="232"/>
      <c r="PHI470" s="232"/>
      <c r="PHJ470" s="232"/>
      <c r="PHK470" s="232"/>
      <c r="PHL470" s="232"/>
      <c r="PHM470" s="232"/>
      <c r="PHN470" s="232"/>
      <c r="PHO470" s="232"/>
      <c r="PHP470" s="232"/>
      <c r="PHQ470" s="232"/>
      <c r="PHR470" s="232"/>
      <c r="PHS470" s="232"/>
      <c r="PHT470" s="232"/>
      <c r="PHU470" s="232"/>
      <c r="PHV470" s="232"/>
      <c r="PHW470" s="232"/>
      <c r="PHX470" s="232"/>
      <c r="PHY470" s="232"/>
      <c r="PHZ470" s="232"/>
      <c r="PIA470" s="232"/>
      <c r="PIB470" s="232"/>
      <c r="PIC470" s="232"/>
      <c r="PID470" s="232"/>
      <c r="PIE470" s="232"/>
      <c r="PIF470" s="232"/>
      <c r="PIG470" s="232"/>
      <c r="PIH470" s="232"/>
      <c r="PII470" s="232"/>
      <c r="PIJ470" s="232"/>
      <c r="PIK470" s="232"/>
      <c r="PIL470" s="232"/>
      <c r="PIM470" s="232"/>
      <c r="PIN470" s="232"/>
      <c r="PIO470" s="232"/>
      <c r="PIP470" s="232"/>
      <c r="PIQ470" s="232"/>
      <c r="PIR470" s="232"/>
      <c r="PIS470" s="232"/>
      <c r="PIT470" s="232"/>
      <c r="PIU470" s="232"/>
      <c r="PIV470" s="232"/>
      <c r="PIW470" s="232"/>
      <c r="PIX470" s="232"/>
      <c r="PIY470" s="232"/>
      <c r="PIZ470" s="232"/>
      <c r="PJA470" s="232"/>
      <c r="PJB470" s="232"/>
      <c r="PJC470" s="232"/>
      <c r="PJD470" s="232"/>
      <c r="PJE470" s="232"/>
      <c r="PJF470" s="232"/>
      <c r="PJG470" s="232"/>
      <c r="PJH470" s="232"/>
      <c r="PJI470" s="232"/>
      <c r="PJJ470" s="232"/>
      <c r="PJK470" s="232"/>
      <c r="PJL470" s="232"/>
      <c r="PJM470" s="232"/>
      <c r="PJN470" s="232"/>
      <c r="PJO470" s="232"/>
      <c r="PJP470" s="232"/>
      <c r="PJQ470" s="232"/>
      <c r="PJR470" s="232"/>
      <c r="PJS470" s="232"/>
      <c r="PJT470" s="232"/>
      <c r="PJU470" s="232"/>
      <c r="PJV470" s="232"/>
      <c r="PJW470" s="232"/>
      <c r="PJX470" s="232"/>
      <c r="PJY470" s="232"/>
      <c r="PJZ470" s="232"/>
      <c r="PKA470" s="232"/>
      <c r="PKB470" s="232"/>
      <c r="PKC470" s="232"/>
      <c r="PKD470" s="232"/>
      <c r="PKE470" s="232"/>
      <c r="PKF470" s="232"/>
      <c r="PKG470" s="232"/>
      <c r="PKH470" s="232"/>
      <c r="PKI470" s="232"/>
      <c r="PKJ470" s="232"/>
      <c r="PKK470" s="232"/>
      <c r="PKL470" s="232"/>
      <c r="PKM470" s="232"/>
      <c r="PKN470" s="232"/>
      <c r="PKO470" s="232"/>
      <c r="PKP470" s="232"/>
      <c r="PKQ470" s="232"/>
      <c r="PKR470" s="232"/>
      <c r="PKS470" s="232"/>
      <c r="PKT470" s="232"/>
      <c r="PKU470" s="232"/>
      <c r="PKV470" s="232"/>
      <c r="PKW470" s="232"/>
      <c r="PKX470" s="232"/>
      <c r="PKY470" s="232"/>
      <c r="PKZ470" s="232"/>
      <c r="PLA470" s="232"/>
      <c r="PLB470" s="232"/>
      <c r="PLC470" s="232"/>
      <c r="PLD470" s="232"/>
      <c r="PLE470" s="232"/>
      <c r="PLF470" s="232"/>
      <c r="PLG470" s="232"/>
      <c r="PLH470" s="232"/>
      <c r="PLI470" s="232"/>
      <c r="PLJ470" s="232"/>
      <c r="PLK470" s="232"/>
      <c r="PLL470" s="232"/>
      <c r="PLM470" s="232"/>
      <c r="PLN470" s="232"/>
      <c r="PLO470" s="232"/>
      <c r="PLP470" s="232"/>
      <c r="PLQ470" s="232"/>
      <c r="PLR470" s="232"/>
      <c r="PLS470" s="232"/>
      <c r="PLT470" s="232"/>
      <c r="PLU470" s="232"/>
      <c r="PLV470" s="232"/>
      <c r="PLW470" s="232"/>
      <c r="PLX470" s="232"/>
      <c r="PLY470" s="232"/>
      <c r="PLZ470" s="232"/>
      <c r="PMA470" s="232"/>
      <c r="PMB470" s="232"/>
      <c r="PMC470" s="232"/>
      <c r="PMD470" s="232"/>
      <c r="PME470" s="232"/>
      <c r="PMF470" s="232"/>
      <c r="PMG470" s="232"/>
      <c r="PMH470" s="232"/>
      <c r="PMI470" s="232"/>
      <c r="PMJ470" s="232"/>
      <c r="PMK470" s="232"/>
      <c r="PML470" s="232"/>
      <c r="PMM470" s="232"/>
      <c r="PMN470" s="232"/>
      <c r="PMO470" s="232"/>
      <c r="PMP470" s="232"/>
      <c r="PMQ470" s="232"/>
      <c r="PMR470" s="232"/>
      <c r="PMS470" s="232"/>
      <c r="PMT470" s="232"/>
      <c r="PMU470" s="232"/>
      <c r="PMV470" s="232"/>
      <c r="PMW470" s="232"/>
      <c r="PMX470" s="232"/>
      <c r="PMY470" s="232"/>
      <c r="PMZ470" s="232"/>
      <c r="PNA470" s="232"/>
      <c r="PNB470" s="232"/>
      <c r="PNC470" s="232"/>
      <c r="PND470" s="232"/>
      <c r="PNE470" s="232"/>
      <c r="PNF470" s="232"/>
      <c r="PNG470" s="232"/>
      <c r="PNH470" s="232"/>
      <c r="PNI470" s="232"/>
      <c r="PNJ470" s="232"/>
      <c r="PNK470" s="232"/>
      <c r="PNL470" s="232"/>
      <c r="PNM470" s="232"/>
      <c r="PNN470" s="232"/>
      <c r="PNO470" s="232"/>
      <c r="PNP470" s="232"/>
      <c r="PNQ470" s="232"/>
      <c r="PNR470" s="232"/>
      <c r="PNS470" s="232"/>
      <c r="PNT470" s="232"/>
      <c r="PNU470" s="232"/>
      <c r="PNV470" s="232"/>
      <c r="PNW470" s="232"/>
      <c r="PNX470" s="232"/>
      <c r="PNY470" s="232"/>
      <c r="PNZ470" s="232"/>
      <c r="POA470" s="232"/>
      <c r="POB470" s="232"/>
      <c r="POC470" s="232"/>
      <c r="POD470" s="232"/>
      <c r="POE470" s="232"/>
      <c r="POF470" s="232"/>
      <c r="POG470" s="232"/>
      <c r="POH470" s="232"/>
      <c r="POI470" s="232"/>
      <c r="POJ470" s="232"/>
      <c r="POK470" s="232"/>
      <c r="POL470" s="232"/>
      <c r="POM470" s="232"/>
      <c r="PON470" s="232"/>
      <c r="POO470" s="232"/>
      <c r="POP470" s="232"/>
      <c r="POQ470" s="232"/>
      <c r="POR470" s="232"/>
      <c r="POS470" s="232"/>
      <c r="POT470" s="232"/>
      <c r="POU470" s="232"/>
      <c r="POV470" s="232"/>
      <c r="POW470" s="232"/>
      <c r="POX470" s="232"/>
      <c r="POY470" s="232"/>
      <c r="POZ470" s="232"/>
      <c r="PPA470" s="232"/>
      <c r="PPB470" s="232"/>
      <c r="PPC470" s="232"/>
      <c r="PPD470" s="232"/>
      <c r="PPE470" s="232"/>
      <c r="PPF470" s="232"/>
      <c r="PPG470" s="232"/>
      <c r="PPH470" s="232"/>
      <c r="PPI470" s="232"/>
      <c r="PPJ470" s="232"/>
      <c r="PPK470" s="232"/>
      <c r="PPL470" s="232"/>
      <c r="PPM470" s="232"/>
      <c r="PPN470" s="232"/>
      <c r="PPO470" s="232"/>
      <c r="PPP470" s="232"/>
      <c r="PPQ470" s="232"/>
      <c r="PPR470" s="232"/>
      <c r="PPS470" s="232"/>
      <c r="PPT470" s="232"/>
      <c r="PPU470" s="232"/>
      <c r="PPV470" s="232"/>
      <c r="PPW470" s="232"/>
      <c r="PPX470" s="232"/>
      <c r="PPY470" s="232"/>
      <c r="PPZ470" s="232"/>
      <c r="PQA470" s="232"/>
      <c r="PQB470" s="232"/>
      <c r="PQC470" s="232"/>
      <c r="PQD470" s="232"/>
      <c r="PQE470" s="232"/>
      <c r="PQF470" s="232"/>
      <c r="PQG470" s="232"/>
      <c r="PQH470" s="232"/>
      <c r="PQI470" s="232"/>
      <c r="PQJ470" s="232"/>
      <c r="PQK470" s="232"/>
      <c r="PQL470" s="232"/>
      <c r="PQM470" s="232"/>
      <c r="PQN470" s="232"/>
      <c r="PQO470" s="232"/>
      <c r="PQP470" s="232"/>
      <c r="PQQ470" s="232"/>
      <c r="PQR470" s="232"/>
      <c r="PQS470" s="232"/>
      <c r="PQT470" s="232"/>
      <c r="PQU470" s="232"/>
      <c r="PQV470" s="232"/>
      <c r="PQW470" s="232"/>
      <c r="PQX470" s="232"/>
      <c r="PQY470" s="232"/>
      <c r="PQZ470" s="232"/>
      <c r="PRA470" s="232"/>
      <c r="PRB470" s="232"/>
      <c r="PRC470" s="232"/>
      <c r="PRD470" s="232"/>
      <c r="PRE470" s="232"/>
      <c r="PRF470" s="232"/>
      <c r="PRG470" s="232"/>
      <c r="PRH470" s="232"/>
      <c r="PRI470" s="232"/>
      <c r="PRJ470" s="232"/>
      <c r="PRK470" s="232"/>
      <c r="PRL470" s="232"/>
      <c r="PRM470" s="232"/>
      <c r="PRN470" s="232"/>
      <c r="PRO470" s="232"/>
      <c r="PRP470" s="232"/>
      <c r="PRQ470" s="232"/>
      <c r="PRR470" s="232"/>
      <c r="PRS470" s="232"/>
      <c r="PRT470" s="232"/>
      <c r="PRU470" s="232"/>
      <c r="PRV470" s="232"/>
      <c r="PRW470" s="232"/>
      <c r="PRX470" s="232"/>
      <c r="PRY470" s="232"/>
      <c r="PRZ470" s="232"/>
      <c r="PSA470" s="232"/>
      <c r="PSB470" s="232"/>
      <c r="PSC470" s="232"/>
      <c r="PSD470" s="232"/>
      <c r="PSE470" s="232"/>
      <c r="PSF470" s="232"/>
      <c r="PSG470" s="232"/>
      <c r="PSH470" s="232"/>
      <c r="PSI470" s="232"/>
      <c r="PSJ470" s="232"/>
      <c r="PSK470" s="232"/>
      <c r="PSL470" s="232"/>
      <c r="PSM470" s="232"/>
      <c r="PSN470" s="232"/>
      <c r="PSO470" s="232"/>
      <c r="PSP470" s="232"/>
      <c r="PSQ470" s="232"/>
      <c r="PSR470" s="232"/>
      <c r="PSS470" s="232"/>
      <c r="PST470" s="232"/>
      <c r="PSU470" s="232"/>
      <c r="PSV470" s="232"/>
      <c r="PSW470" s="232"/>
      <c r="PSX470" s="232"/>
      <c r="PSY470" s="232"/>
      <c r="PSZ470" s="232"/>
      <c r="PTA470" s="232"/>
      <c r="PTB470" s="232"/>
      <c r="PTC470" s="232"/>
      <c r="PTD470" s="232"/>
      <c r="PTE470" s="232"/>
      <c r="PTF470" s="232"/>
      <c r="PTG470" s="232"/>
      <c r="PTH470" s="232"/>
      <c r="PTI470" s="232"/>
      <c r="PTJ470" s="232"/>
      <c r="PTK470" s="232"/>
      <c r="PTL470" s="232"/>
      <c r="PTM470" s="232"/>
      <c r="PTN470" s="232"/>
      <c r="PTO470" s="232"/>
      <c r="PTP470" s="232"/>
      <c r="PTQ470" s="232"/>
      <c r="PTR470" s="232"/>
      <c r="PTS470" s="232"/>
      <c r="PTT470" s="232"/>
      <c r="PTU470" s="232"/>
      <c r="PTV470" s="232"/>
      <c r="PTW470" s="232"/>
      <c r="PTX470" s="232"/>
      <c r="PTY470" s="232"/>
      <c r="PTZ470" s="232"/>
      <c r="PUA470" s="232"/>
      <c r="PUB470" s="232"/>
      <c r="PUC470" s="232"/>
      <c r="PUD470" s="232"/>
      <c r="PUE470" s="232"/>
      <c r="PUF470" s="232"/>
      <c r="PUG470" s="232"/>
      <c r="PUH470" s="232"/>
      <c r="PUI470" s="232"/>
      <c r="PUJ470" s="232"/>
      <c r="PUK470" s="232"/>
      <c r="PUL470" s="232"/>
      <c r="PUM470" s="232"/>
      <c r="PUN470" s="232"/>
      <c r="PUO470" s="232"/>
      <c r="PUP470" s="232"/>
      <c r="PUQ470" s="232"/>
      <c r="PUR470" s="232"/>
      <c r="PUS470" s="232"/>
      <c r="PUT470" s="232"/>
      <c r="PUU470" s="232"/>
      <c r="PUV470" s="232"/>
      <c r="PUW470" s="232"/>
      <c r="PUX470" s="232"/>
      <c r="PUY470" s="232"/>
      <c r="PUZ470" s="232"/>
      <c r="PVA470" s="232"/>
      <c r="PVB470" s="232"/>
      <c r="PVC470" s="232"/>
      <c r="PVD470" s="232"/>
      <c r="PVE470" s="232"/>
      <c r="PVF470" s="232"/>
      <c r="PVG470" s="232"/>
      <c r="PVH470" s="232"/>
      <c r="PVI470" s="232"/>
      <c r="PVJ470" s="232"/>
      <c r="PVK470" s="232"/>
      <c r="PVL470" s="232"/>
      <c r="PVM470" s="232"/>
      <c r="PVN470" s="232"/>
      <c r="PVO470" s="232"/>
      <c r="PVP470" s="232"/>
      <c r="PVQ470" s="232"/>
      <c r="PVR470" s="232"/>
      <c r="PVS470" s="232"/>
      <c r="PVT470" s="232"/>
      <c r="PVU470" s="232"/>
      <c r="PVV470" s="232"/>
      <c r="PVW470" s="232"/>
      <c r="PVX470" s="232"/>
      <c r="PVY470" s="232"/>
      <c r="PVZ470" s="232"/>
      <c r="PWA470" s="232"/>
      <c r="PWB470" s="232"/>
      <c r="PWC470" s="232"/>
      <c r="PWD470" s="232"/>
      <c r="PWE470" s="232"/>
      <c r="PWF470" s="232"/>
      <c r="PWG470" s="232"/>
      <c r="PWH470" s="232"/>
      <c r="PWI470" s="232"/>
      <c r="PWJ470" s="232"/>
      <c r="PWK470" s="232"/>
      <c r="PWL470" s="232"/>
      <c r="PWM470" s="232"/>
      <c r="PWN470" s="232"/>
      <c r="PWO470" s="232"/>
      <c r="PWP470" s="232"/>
      <c r="PWQ470" s="232"/>
      <c r="PWR470" s="232"/>
      <c r="PWS470" s="232"/>
      <c r="PWT470" s="232"/>
      <c r="PWU470" s="232"/>
      <c r="PWV470" s="232"/>
      <c r="PWW470" s="232"/>
      <c r="PWX470" s="232"/>
      <c r="PWY470" s="232"/>
      <c r="PWZ470" s="232"/>
      <c r="PXA470" s="232"/>
      <c r="PXB470" s="232"/>
      <c r="PXC470" s="232"/>
      <c r="PXD470" s="232"/>
      <c r="PXE470" s="232"/>
      <c r="PXF470" s="232"/>
      <c r="PXG470" s="232"/>
      <c r="PXH470" s="232"/>
      <c r="PXI470" s="232"/>
      <c r="PXJ470" s="232"/>
      <c r="PXK470" s="232"/>
      <c r="PXL470" s="232"/>
      <c r="PXM470" s="232"/>
      <c r="PXN470" s="232"/>
      <c r="PXO470" s="232"/>
      <c r="PXP470" s="232"/>
      <c r="PXQ470" s="232"/>
      <c r="PXR470" s="232"/>
      <c r="PXS470" s="232"/>
      <c r="PXT470" s="232"/>
      <c r="PXU470" s="232"/>
      <c r="PXV470" s="232"/>
      <c r="PXW470" s="232"/>
      <c r="PXX470" s="232"/>
      <c r="PXY470" s="232"/>
      <c r="PXZ470" s="232"/>
      <c r="PYA470" s="232"/>
      <c r="PYB470" s="232"/>
      <c r="PYC470" s="232"/>
      <c r="PYD470" s="232"/>
      <c r="PYE470" s="232"/>
      <c r="PYF470" s="232"/>
      <c r="PYG470" s="232"/>
      <c r="PYH470" s="232"/>
      <c r="PYI470" s="232"/>
      <c r="PYJ470" s="232"/>
      <c r="PYK470" s="232"/>
      <c r="PYL470" s="232"/>
      <c r="PYM470" s="232"/>
      <c r="PYN470" s="232"/>
      <c r="PYO470" s="232"/>
      <c r="PYP470" s="232"/>
      <c r="PYQ470" s="232"/>
      <c r="PYR470" s="232"/>
      <c r="PYS470" s="232"/>
      <c r="PYT470" s="232"/>
      <c r="PYU470" s="232"/>
      <c r="PYV470" s="232"/>
      <c r="PYW470" s="232"/>
      <c r="PYX470" s="232"/>
      <c r="PYY470" s="232"/>
      <c r="PYZ470" s="232"/>
      <c r="PZA470" s="232"/>
      <c r="PZB470" s="232"/>
      <c r="PZC470" s="232"/>
      <c r="PZD470" s="232"/>
      <c r="PZE470" s="232"/>
      <c r="PZF470" s="232"/>
      <c r="PZG470" s="232"/>
      <c r="PZH470" s="232"/>
      <c r="PZI470" s="232"/>
      <c r="PZJ470" s="232"/>
      <c r="PZK470" s="232"/>
      <c r="PZL470" s="232"/>
      <c r="PZM470" s="232"/>
      <c r="PZN470" s="232"/>
      <c r="PZO470" s="232"/>
      <c r="PZP470" s="232"/>
      <c r="PZQ470" s="232"/>
      <c r="PZR470" s="232"/>
      <c r="PZS470" s="232"/>
      <c r="PZT470" s="232"/>
      <c r="PZU470" s="232"/>
      <c r="PZV470" s="232"/>
      <c r="PZW470" s="232"/>
      <c r="PZX470" s="232"/>
      <c r="PZY470" s="232"/>
      <c r="PZZ470" s="232"/>
      <c r="QAA470" s="232"/>
      <c r="QAB470" s="232"/>
      <c r="QAC470" s="232"/>
      <c r="QAD470" s="232"/>
      <c r="QAE470" s="232"/>
      <c r="QAF470" s="232"/>
      <c r="QAG470" s="232"/>
      <c r="QAH470" s="232"/>
      <c r="QAI470" s="232"/>
      <c r="QAJ470" s="232"/>
      <c r="QAK470" s="232"/>
      <c r="QAL470" s="232"/>
      <c r="QAM470" s="232"/>
      <c r="QAN470" s="232"/>
      <c r="QAO470" s="232"/>
      <c r="QAP470" s="232"/>
      <c r="QAQ470" s="232"/>
      <c r="QAR470" s="232"/>
      <c r="QAS470" s="232"/>
      <c r="QAT470" s="232"/>
      <c r="QAU470" s="232"/>
      <c r="QAV470" s="232"/>
      <c r="QAW470" s="232"/>
      <c r="QAX470" s="232"/>
      <c r="QAY470" s="232"/>
      <c r="QAZ470" s="232"/>
      <c r="QBA470" s="232"/>
      <c r="QBB470" s="232"/>
      <c r="QBC470" s="232"/>
      <c r="QBD470" s="232"/>
      <c r="QBE470" s="232"/>
      <c r="QBF470" s="232"/>
      <c r="QBG470" s="232"/>
      <c r="QBH470" s="232"/>
      <c r="QBI470" s="232"/>
      <c r="QBJ470" s="232"/>
      <c r="QBK470" s="232"/>
      <c r="QBL470" s="232"/>
      <c r="QBM470" s="232"/>
      <c r="QBN470" s="232"/>
      <c r="QBO470" s="232"/>
      <c r="QBP470" s="232"/>
      <c r="QBQ470" s="232"/>
      <c r="QBR470" s="232"/>
      <c r="QBS470" s="232"/>
      <c r="QBT470" s="232"/>
      <c r="QBU470" s="232"/>
      <c r="QBV470" s="232"/>
      <c r="QBW470" s="232"/>
      <c r="QBX470" s="232"/>
      <c r="QBY470" s="232"/>
      <c r="QBZ470" s="232"/>
      <c r="QCA470" s="232"/>
      <c r="QCB470" s="232"/>
      <c r="QCC470" s="232"/>
      <c r="QCD470" s="232"/>
      <c r="QCE470" s="232"/>
      <c r="QCF470" s="232"/>
      <c r="QCG470" s="232"/>
      <c r="QCH470" s="232"/>
      <c r="QCI470" s="232"/>
      <c r="QCJ470" s="232"/>
      <c r="QCK470" s="232"/>
      <c r="QCL470" s="232"/>
      <c r="QCM470" s="232"/>
      <c r="QCN470" s="232"/>
      <c r="QCO470" s="232"/>
      <c r="QCP470" s="232"/>
      <c r="QCQ470" s="232"/>
      <c r="QCR470" s="232"/>
      <c r="QCS470" s="232"/>
      <c r="QCT470" s="232"/>
      <c r="QCU470" s="232"/>
      <c r="QCV470" s="232"/>
      <c r="QCW470" s="232"/>
      <c r="QCX470" s="232"/>
      <c r="QCY470" s="232"/>
      <c r="QCZ470" s="232"/>
      <c r="QDA470" s="232"/>
      <c r="QDB470" s="232"/>
      <c r="QDC470" s="232"/>
      <c r="QDD470" s="232"/>
      <c r="QDE470" s="232"/>
      <c r="QDF470" s="232"/>
      <c r="QDG470" s="232"/>
      <c r="QDH470" s="232"/>
      <c r="QDI470" s="232"/>
      <c r="QDJ470" s="232"/>
      <c r="QDK470" s="232"/>
      <c r="QDL470" s="232"/>
      <c r="QDM470" s="232"/>
      <c r="QDN470" s="232"/>
      <c r="QDO470" s="232"/>
      <c r="QDP470" s="232"/>
      <c r="QDQ470" s="232"/>
      <c r="QDR470" s="232"/>
      <c r="QDS470" s="232"/>
      <c r="QDT470" s="232"/>
      <c r="QDU470" s="232"/>
      <c r="QDV470" s="232"/>
      <c r="QDW470" s="232"/>
      <c r="QDX470" s="232"/>
      <c r="QDY470" s="232"/>
      <c r="QDZ470" s="232"/>
      <c r="QEA470" s="232"/>
      <c r="QEB470" s="232"/>
      <c r="QEC470" s="232"/>
      <c r="QED470" s="232"/>
      <c r="QEE470" s="232"/>
      <c r="QEF470" s="232"/>
      <c r="QEG470" s="232"/>
      <c r="QEH470" s="232"/>
      <c r="QEI470" s="232"/>
      <c r="QEJ470" s="232"/>
      <c r="QEK470" s="232"/>
      <c r="QEL470" s="232"/>
      <c r="QEM470" s="232"/>
      <c r="QEN470" s="232"/>
      <c r="QEO470" s="232"/>
      <c r="QEP470" s="232"/>
      <c r="QEQ470" s="232"/>
      <c r="QER470" s="232"/>
      <c r="QES470" s="232"/>
      <c r="QET470" s="232"/>
      <c r="QEU470" s="232"/>
      <c r="QEV470" s="232"/>
      <c r="QEW470" s="232"/>
      <c r="QEX470" s="232"/>
      <c r="QEY470" s="232"/>
      <c r="QEZ470" s="232"/>
      <c r="QFA470" s="232"/>
      <c r="QFB470" s="232"/>
      <c r="QFC470" s="232"/>
      <c r="QFD470" s="232"/>
      <c r="QFE470" s="232"/>
      <c r="QFF470" s="232"/>
      <c r="QFG470" s="232"/>
      <c r="QFH470" s="232"/>
      <c r="QFI470" s="232"/>
      <c r="QFJ470" s="232"/>
      <c r="QFK470" s="232"/>
      <c r="QFL470" s="232"/>
      <c r="QFM470" s="232"/>
      <c r="QFN470" s="232"/>
      <c r="QFO470" s="232"/>
      <c r="QFP470" s="232"/>
      <c r="QFQ470" s="232"/>
      <c r="QFR470" s="232"/>
      <c r="QFS470" s="232"/>
      <c r="QFT470" s="232"/>
      <c r="QFU470" s="232"/>
      <c r="QFV470" s="232"/>
      <c r="QFW470" s="232"/>
      <c r="QFX470" s="232"/>
      <c r="QFY470" s="232"/>
      <c r="QFZ470" s="232"/>
      <c r="QGA470" s="232"/>
      <c r="QGB470" s="232"/>
      <c r="QGC470" s="232"/>
      <c r="QGD470" s="232"/>
      <c r="QGE470" s="232"/>
      <c r="QGF470" s="232"/>
      <c r="QGG470" s="232"/>
      <c r="QGH470" s="232"/>
      <c r="QGI470" s="232"/>
      <c r="QGJ470" s="232"/>
      <c r="QGK470" s="232"/>
      <c r="QGL470" s="232"/>
      <c r="QGM470" s="232"/>
      <c r="QGN470" s="232"/>
      <c r="QGO470" s="232"/>
      <c r="QGP470" s="232"/>
      <c r="QGQ470" s="232"/>
      <c r="QGR470" s="232"/>
      <c r="QGS470" s="232"/>
      <c r="QGT470" s="232"/>
      <c r="QGU470" s="232"/>
      <c r="QGV470" s="232"/>
      <c r="QGW470" s="232"/>
      <c r="QGX470" s="232"/>
      <c r="QGY470" s="232"/>
      <c r="QGZ470" s="232"/>
      <c r="QHA470" s="232"/>
      <c r="QHB470" s="232"/>
      <c r="QHC470" s="232"/>
      <c r="QHD470" s="232"/>
      <c r="QHE470" s="232"/>
      <c r="QHF470" s="232"/>
      <c r="QHG470" s="232"/>
      <c r="QHH470" s="232"/>
      <c r="QHI470" s="232"/>
      <c r="QHJ470" s="232"/>
      <c r="QHK470" s="232"/>
      <c r="QHL470" s="232"/>
      <c r="QHM470" s="232"/>
      <c r="QHN470" s="232"/>
      <c r="QHO470" s="232"/>
      <c r="QHP470" s="232"/>
      <c r="QHQ470" s="232"/>
      <c r="QHR470" s="232"/>
      <c r="QHS470" s="232"/>
      <c r="QHT470" s="232"/>
      <c r="QHU470" s="232"/>
      <c r="QHV470" s="232"/>
      <c r="QHW470" s="232"/>
      <c r="QHX470" s="232"/>
      <c r="QHY470" s="232"/>
      <c r="QHZ470" s="232"/>
      <c r="QIA470" s="232"/>
      <c r="QIB470" s="232"/>
      <c r="QIC470" s="232"/>
      <c r="QID470" s="232"/>
      <c r="QIE470" s="232"/>
      <c r="QIF470" s="232"/>
      <c r="QIG470" s="232"/>
      <c r="QIH470" s="232"/>
      <c r="QII470" s="232"/>
      <c r="QIJ470" s="232"/>
      <c r="QIK470" s="232"/>
      <c r="QIL470" s="232"/>
      <c r="QIM470" s="232"/>
      <c r="QIN470" s="232"/>
      <c r="QIO470" s="232"/>
      <c r="QIP470" s="232"/>
      <c r="QIQ470" s="232"/>
      <c r="QIR470" s="232"/>
      <c r="QIS470" s="232"/>
      <c r="QIT470" s="232"/>
      <c r="QIU470" s="232"/>
      <c r="QIV470" s="232"/>
      <c r="QIW470" s="232"/>
      <c r="QIX470" s="232"/>
      <c r="QIY470" s="232"/>
      <c r="QIZ470" s="232"/>
      <c r="QJA470" s="232"/>
      <c r="QJB470" s="232"/>
      <c r="QJC470" s="232"/>
      <c r="QJD470" s="232"/>
      <c r="QJE470" s="232"/>
      <c r="QJF470" s="232"/>
      <c r="QJG470" s="232"/>
      <c r="QJH470" s="232"/>
      <c r="QJI470" s="232"/>
      <c r="QJJ470" s="232"/>
      <c r="QJK470" s="232"/>
      <c r="QJL470" s="232"/>
      <c r="QJM470" s="232"/>
      <c r="QJN470" s="232"/>
      <c r="QJO470" s="232"/>
      <c r="QJP470" s="232"/>
      <c r="QJQ470" s="232"/>
      <c r="QJR470" s="232"/>
      <c r="QJS470" s="232"/>
      <c r="QJT470" s="232"/>
      <c r="QJU470" s="232"/>
      <c r="QJV470" s="232"/>
      <c r="QJW470" s="232"/>
      <c r="QJX470" s="232"/>
      <c r="QJY470" s="232"/>
      <c r="QJZ470" s="232"/>
      <c r="QKA470" s="232"/>
      <c r="QKB470" s="232"/>
      <c r="QKC470" s="232"/>
      <c r="QKD470" s="232"/>
      <c r="QKE470" s="232"/>
      <c r="QKF470" s="232"/>
      <c r="QKG470" s="232"/>
      <c r="QKH470" s="232"/>
      <c r="QKI470" s="232"/>
      <c r="QKJ470" s="232"/>
      <c r="QKK470" s="232"/>
      <c r="QKL470" s="232"/>
      <c r="QKM470" s="232"/>
      <c r="QKN470" s="232"/>
      <c r="QKO470" s="232"/>
      <c r="QKP470" s="232"/>
      <c r="QKQ470" s="232"/>
      <c r="QKR470" s="232"/>
      <c r="QKS470" s="232"/>
      <c r="QKT470" s="232"/>
      <c r="QKU470" s="232"/>
      <c r="QKV470" s="232"/>
      <c r="QKW470" s="232"/>
      <c r="QKX470" s="232"/>
      <c r="QKY470" s="232"/>
      <c r="QKZ470" s="232"/>
      <c r="QLA470" s="232"/>
      <c r="QLB470" s="232"/>
      <c r="QLC470" s="232"/>
      <c r="QLD470" s="232"/>
      <c r="QLE470" s="232"/>
      <c r="QLF470" s="232"/>
      <c r="QLG470" s="232"/>
      <c r="QLH470" s="232"/>
      <c r="QLI470" s="232"/>
      <c r="QLJ470" s="232"/>
      <c r="QLK470" s="232"/>
      <c r="QLL470" s="232"/>
      <c r="QLM470" s="232"/>
      <c r="QLN470" s="232"/>
      <c r="QLO470" s="232"/>
      <c r="QLP470" s="232"/>
      <c r="QLQ470" s="232"/>
      <c r="QLR470" s="232"/>
      <c r="QLS470" s="232"/>
      <c r="QLT470" s="232"/>
      <c r="QLU470" s="232"/>
      <c r="QLV470" s="232"/>
      <c r="QLW470" s="232"/>
      <c r="QLX470" s="232"/>
      <c r="QLY470" s="232"/>
      <c r="QLZ470" s="232"/>
      <c r="QMA470" s="232"/>
      <c r="QMB470" s="232"/>
      <c r="QMC470" s="232"/>
      <c r="QMD470" s="232"/>
      <c r="QME470" s="232"/>
      <c r="QMF470" s="232"/>
      <c r="QMG470" s="232"/>
      <c r="QMH470" s="232"/>
      <c r="QMI470" s="232"/>
      <c r="QMJ470" s="232"/>
      <c r="QMK470" s="232"/>
      <c r="QML470" s="232"/>
      <c r="QMM470" s="232"/>
      <c r="QMN470" s="232"/>
      <c r="QMO470" s="232"/>
      <c r="QMP470" s="232"/>
      <c r="QMQ470" s="232"/>
      <c r="QMR470" s="232"/>
      <c r="QMS470" s="232"/>
      <c r="QMT470" s="232"/>
      <c r="QMU470" s="232"/>
      <c r="QMV470" s="232"/>
      <c r="QMW470" s="232"/>
      <c r="QMX470" s="232"/>
      <c r="QMY470" s="232"/>
      <c r="QMZ470" s="232"/>
      <c r="QNA470" s="232"/>
      <c r="QNB470" s="232"/>
      <c r="QNC470" s="232"/>
      <c r="QND470" s="232"/>
      <c r="QNE470" s="232"/>
      <c r="QNF470" s="232"/>
      <c r="QNG470" s="232"/>
      <c r="QNH470" s="232"/>
      <c r="QNI470" s="232"/>
      <c r="QNJ470" s="232"/>
      <c r="QNK470" s="232"/>
      <c r="QNL470" s="232"/>
      <c r="QNM470" s="232"/>
      <c r="QNN470" s="232"/>
      <c r="QNO470" s="232"/>
      <c r="QNP470" s="232"/>
      <c r="QNQ470" s="232"/>
      <c r="QNR470" s="232"/>
      <c r="QNS470" s="232"/>
      <c r="QNT470" s="232"/>
      <c r="QNU470" s="232"/>
      <c r="QNV470" s="232"/>
      <c r="QNW470" s="232"/>
      <c r="QNX470" s="232"/>
      <c r="QNY470" s="232"/>
      <c r="QNZ470" s="232"/>
      <c r="QOA470" s="232"/>
      <c r="QOB470" s="232"/>
      <c r="QOC470" s="232"/>
      <c r="QOD470" s="232"/>
      <c r="QOE470" s="232"/>
      <c r="QOF470" s="232"/>
      <c r="QOG470" s="232"/>
      <c r="QOH470" s="232"/>
      <c r="QOI470" s="232"/>
      <c r="QOJ470" s="232"/>
      <c r="QOK470" s="232"/>
      <c r="QOL470" s="232"/>
      <c r="QOM470" s="232"/>
      <c r="QON470" s="232"/>
      <c r="QOO470" s="232"/>
      <c r="QOP470" s="232"/>
      <c r="QOQ470" s="232"/>
      <c r="QOR470" s="232"/>
      <c r="QOS470" s="232"/>
      <c r="QOT470" s="232"/>
      <c r="QOU470" s="232"/>
      <c r="QOV470" s="232"/>
      <c r="QOW470" s="232"/>
      <c r="QOX470" s="232"/>
      <c r="QOY470" s="232"/>
      <c r="QOZ470" s="232"/>
      <c r="QPA470" s="232"/>
      <c r="QPB470" s="232"/>
      <c r="QPC470" s="232"/>
      <c r="QPD470" s="232"/>
      <c r="QPE470" s="232"/>
      <c r="QPF470" s="232"/>
      <c r="QPG470" s="232"/>
      <c r="QPH470" s="232"/>
      <c r="QPI470" s="232"/>
      <c r="QPJ470" s="232"/>
      <c r="QPK470" s="232"/>
      <c r="QPL470" s="232"/>
      <c r="QPM470" s="232"/>
      <c r="QPN470" s="232"/>
      <c r="QPO470" s="232"/>
      <c r="QPP470" s="232"/>
      <c r="QPQ470" s="232"/>
      <c r="QPR470" s="232"/>
      <c r="QPS470" s="232"/>
      <c r="QPT470" s="232"/>
      <c r="QPU470" s="232"/>
      <c r="QPV470" s="232"/>
      <c r="QPW470" s="232"/>
      <c r="QPX470" s="232"/>
      <c r="QPY470" s="232"/>
      <c r="QPZ470" s="232"/>
      <c r="QQA470" s="232"/>
      <c r="QQB470" s="232"/>
      <c r="QQC470" s="232"/>
      <c r="QQD470" s="232"/>
      <c r="QQE470" s="232"/>
      <c r="QQF470" s="232"/>
      <c r="QQG470" s="232"/>
      <c r="QQH470" s="232"/>
      <c r="QQI470" s="232"/>
      <c r="QQJ470" s="232"/>
      <c r="QQK470" s="232"/>
      <c r="QQL470" s="232"/>
      <c r="QQM470" s="232"/>
      <c r="QQN470" s="232"/>
      <c r="QQO470" s="232"/>
      <c r="QQP470" s="232"/>
      <c r="QQQ470" s="232"/>
      <c r="QQR470" s="232"/>
      <c r="QQS470" s="232"/>
      <c r="QQT470" s="232"/>
      <c r="QQU470" s="232"/>
      <c r="QQV470" s="232"/>
      <c r="QQW470" s="232"/>
      <c r="QQX470" s="232"/>
      <c r="QQY470" s="232"/>
      <c r="QQZ470" s="232"/>
      <c r="QRA470" s="232"/>
      <c r="QRB470" s="232"/>
      <c r="QRC470" s="232"/>
      <c r="QRD470" s="232"/>
      <c r="QRE470" s="232"/>
      <c r="QRF470" s="232"/>
      <c r="QRG470" s="232"/>
      <c r="QRH470" s="232"/>
      <c r="QRI470" s="232"/>
      <c r="QRJ470" s="232"/>
      <c r="QRK470" s="232"/>
      <c r="QRL470" s="232"/>
      <c r="QRM470" s="232"/>
      <c r="QRN470" s="232"/>
      <c r="QRO470" s="232"/>
      <c r="QRP470" s="232"/>
      <c r="QRQ470" s="232"/>
      <c r="QRR470" s="232"/>
      <c r="QRS470" s="232"/>
      <c r="QRT470" s="232"/>
      <c r="QRU470" s="232"/>
      <c r="QRV470" s="232"/>
      <c r="QRW470" s="232"/>
      <c r="QRX470" s="232"/>
      <c r="QRY470" s="232"/>
      <c r="QRZ470" s="232"/>
      <c r="QSA470" s="232"/>
      <c r="QSB470" s="232"/>
      <c r="QSC470" s="232"/>
      <c r="QSD470" s="232"/>
      <c r="QSE470" s="232"/>
      <c r="QSF470" s="232"/>
      <c r="QSG470" s="232"/>
      <c r="QSH470" s="232"/>
      <c r="QSI470" s="232"/>
      <c r="QSJ470" s="232"/>
      <c r="QSK470" s="232"/>
      <c r="QSL470" s="232"/>
      <c r="QSM470" s="232"/>
      <c r="QSN470" s="232"/>
      <c r="QSO470" s="232"/>
      <c r="QSP470" s="232"/>
      <c r="QSQ470" s="232"/>
      <c r="QSR470" s="232"/>
      <c r="QSS470" s="232"/>
      <c r="QST470" s="232"/>
      <c r="QSU470" s="232"/>
      <c r="QSV470" s="232"/>
      <c r="QSW470" s="232"/>
      <c r="QSX470" s="232"/>
      <c r="QSY470" s="232"/>
      <c r="QSZ470" s="232"/>
      <c r="QTA470" s="232"/>
      <c r="QTB470" s="232"/>
      <c r="QTC470" s="232"/>
      <c r="QTD470" s="232"/>
      <c r="QTE470" s="232"/>
      <c r="QTF470" s="232"/>
      <c r="QTG470" s="232"/>
      <c r="QTH470" s="232"/>
      <c r="QTI470" s="232"/>
      <c r="QTJ470" s="232"/>
      <c r="QTK470" s="232"/>
      <c r="QTL470" s="232"/>
      <c r="QTM470" s="232"/>
      <c r="QTN470" s="232"/>
      <c r="QTO470" s="232"/>
      <c r="QTP470" s="232"/>
      <c r="QTQ470" s="232"/>
      <c r="QTR470" s="232"/>
      <c r="QTS470" s="232"/>
      <c r="QTT470" s="232"/>
      <c r="QTU470" s="232"/>
      <c r="QTV470" s="232"/>
      <c r="QTW470" s="232"/>
      <c r="QTX470" s="232"/>
      <c r="QTY470" s="232"/>
      <c r="QTZ470" s="232"/>
      <c r="QUA470" s="232"/>
      <c r="QUB470" s="232"/>
      <c r="QUC470" s="232"/>
      <c r="QUD470" s="232"/>
      <c r="QUE470" s="232"/>
      <c r="QUF470" s="232"/>
      <c r="QUG470" s="232"/>
      <c r="QUH470" s="232"/>
      <c r="QUI470" s="232"/>
      <c r="QUJ470" s="232"/>
      <c r="QUK470" s="232"/>
      <c r="QUL470" s="232"/>
      <c r="QUM470" s="232"/>
      <c r="QUN470" s="232"/>
      <c r="QUO470" s="232"/>
      <c r="QUP470" s="232"/>
      <c r="QUQ470" s="232"/>
      <c r="QUR470" s="232"/>
      <c r="QUS470" s="232"/>
      <c r="QUT470" s="232"/>
      <c r="QUU470" s="232"/>
      <c r="QUV470" s="232"/>
      <c r="QUW470" s="232"/>
      <c r="QUX470" s="232"/>
      <c r="QUY470" s="232"/>
      <c r="QUZ470" s="232"/>
      <c r="QVA470" s="232"/>
      <c r="QVB470" s="232"/>
      <c r="QVC470" s="232"/>
      <c r="QVD470" s="232"/>
      <c r="QVE470" s="232"/>
      <c r="QVF470" s="232"/>
      <c r="QVG470" s="232"/>
      <c r="QVH470" s="232"/>
      <c r="QVI470" s="232"/>
      <c r="QVJ470" s="232"/>
      <c r="QVK470" s="232"/>
      <c r="QVL470" s="232"/>
      <c r="QVM470" s="232"/>
      <c r="QVN470" s="232"/>
      <c r="QVO470" s="232"/>
      <c r="QVP470" s="232"/>
      <c r="QVQ470" s="232"/>
      <c r="QVR470" s="232"/>
      <c r="QVS470" s="232"/>
      <c r="QVT470" s="232"/>
      <c r="QVU470" s="232"/>
      <c r="QVV470" s="232"/>
      <c r="QVW470" s="232"/>
      <c r="QVX470" s="232"/>
      <c r="QVY470" s="232"/>
      <c r="QVZ470" s="232"/>
      <c r="QWA470" s="232"/>
      <c r="QWB470" s="232"/>
      <c r="QWC470" s="232"/>
      <c r="QWD470" s="232"/>
      <c r="QWE470" s="232"/>
      <c r="QWF470" s="232"/>
      <c r="QWG470" s="232"/>
      <c r="QWH470" s="232"/>
      <c r="QWI470" s="232"/>
      <c r="QWJ470" s="232"/>
      <c r="QWK470" s="232"/>
      <c r="QWL470" s="232"/>
      <c r="QWM470" s="232"/>
      <c r="QWN470" s="232"/>
      <c r="QWO470" s="232"/>
      <c r="QWP470" s="232"/>
      <c r="QWQ470" s="232"/>
      <c r="QWR470" s="232"/>
      <c r="QWS470" s="232"/>
      <c r="QWT470" s="232"/>
      <c r="QWU470" s="232"/>
      <c r="QWV470" s="232"/>
      <c r="QWW470" s="232"/>
      <c r="QWX470" s="232"/>
      <c r="QWY470" s="232"/>
      <c r="QWZ470" s="232"/>
      <c r="QXA470" s="232"/>
      <c r="QXB470" s="232"/>
      <c r="QXC470" s="232"/>
      <c r="QXD470" s="232"/>
      <c r="QXE470" s="232"/>
      <c r="QXF470" s="232"/>
      <c r="QXG470" s="232"/>
      <c r="QXH470" s="232"/>
      <c r="QXI470" s="232"/>
      <c r="QXJ470" s="232"/>
      <c r="QXK470" s="232"/>
      <c r="QXL470" s="232"/>
      <c r="QXM470" s="232"/>
      <c r="QXN470" s="232"/>
      <c r="QXO470" s="232"/>
      <c r="QXP470" s="232"/>
      <c r="QXQ470" s="232"/>
      <c r="QXR470" s="232"/>
      <c r="QXS470" s="232"/>
      <c r="QXT470" s="232"/>
      <c r="QXU470" s="232"/>
      <c r="QXV470" s="232"/>
      <c r="QXW470" s="232"/>
      <c r="QXX470" s="232"/>
      <c r="QXY470" s="232"/>
      <c r="QXZ470" s="232"/>
      <c r="QYA470" s="232"/>
      <c r="QYB470" s="232"/>
      <c r="QYC470" s="232"/>
      <c r="QYD470" s="232"/>
      <c r="QYE470" s="232"/>
      <c r="QYF470" s="232"/>
      <c r="QYG470" s="232"/>
      <c r="QYH470" s="232"/>
      <c r="QYI470" s="232"/>
      <c r="QYJ470" s="232"/>
      <c r="QYK470" s="232"/>
      <c r="QYL470" s="232"/>
      <c r="QYM470" s="232"/>
      <c r="QYN470" s="232"/>
      <c r="QYO470" s="232"/>
      <c r="QYP470" s="232"/>
      <c r="QYQ470" s="232"/>
      <c r="QYR470" s="232"/>
      <c r="QYS470" s="232"/>
      <c r="QYT470" s="232"/>
      <c r="QYU470" s="232"/>
      <c r="QYV470" s="232"/>
      <c r="QYW470" s="232"/>
      <c r="QYX470" s="232"/>
      <c r="QYY470" s="232"/>
      <c r="QYZ470" s="232"/>
      <c r="QZA470" s="232"/>
      <c r="QZB470" s="232"/>
      <c r="QZC470" s="232"/>
      <c r="QZD470" s="232"/>
      <c r="QZE470" s="232"/>
      <c r="QZF470" s="232"/>
      <c r="QZG470" s="232"/>
      <c r="QZH470" s="232"/>
      <c r="QZI470" s="232"/>
      <c r="QZJ470" s="232"/>
      <c r="QZK470" s="232"/>
      <c r="QZL470" s="232"/>
      <c r="QZM470" s="232"/>
      <c r="QZN470" s="232"/>
      <c r="QZO470" s="232"/>
      <c r="QZP470" s="232"/>
      <c r="QZQ470" s="232"/>
      <c r="QZR470" s="232"/>
      <c r="QZS470" s="232"/>
      <c r="QZT470" s="232"/>
      <c r="QZU470" s="232"/>
      <c r="QZV470" s="232"/>
      <c r="QZW470" s="232"/>
      <c r="QZX470" s="232"/>
      <c r="QZY470" s="232"/>
      <c r="QZZ470" s="232"/>
      <c r="RAA470" s="232"/>
      <c r="RAB470" s="232"/>
      <c r="RAC470" s="232"/>
      <c r="RAD470" s="232"/>
      <c r="RAE470" s="232"/>
      <c r="RAF470" s="232"/>
      <c r="RAG470" s="232"/>
      <c r="RAH470" s="232"/>
      <c r="RAI470" s="232"/>
      <c r="RAJ470" s="232"/>
      <c r="RAK470" s="232"/>
      <c r="RAL470" s="232"/>
      <c r="RAM470" s="232"/>
      <c r="RAN470" s="232"/>
      <c r="RAO470" s="232"/>
      <c r="RAP470" s="232"/>
      <c r="RAQ470" s="232"/>
      <c r="RAR470" s="232"/>
      <c r="RAS470" s="232"/>
      <c r="RAT470" s="232"/>
      <c r="RAU470" s="232"/>
      <c r="RAV470" s="232"/>
      <c r="RAW470" s="232"/>
      <c r="RAX470" s="232"/>
      <c r="RAY470" s="232"/>
      <c r="RAZ470" s="232"/>
      <c r="RBA470" s="232"/>
      <c r="RBB470" s="232"/>
      <c r="RBC470" s="232"/>
      <c r="RBD470" s="232"/>
      <c r="RBE470" s="232"/>
      <c r="RBF470" s="232"/>
      <c r="RBG470" s="232"/>
      <c r="RBH470" s="232"/>
      <c r="RBI470" s="232"/>
      <c r="RBJ470" s="232"/>
      <c r="RBK470" s="232"/>
      <c r="RBL470" s="232"/>
      <c r="RBM470" s="232"/>
      <c r="RBN470" s="232"/>
      <c r="RBO470" s="232"/>
      <c r="RBP470" s="232"/>
      <c r="RBQ470" s="232"/>
      <c r="RBR470" s="232"/>
      <c r="RBS470" s="232"/>
      <c r="RBT470" s="232"/>
      <c r="RBU470" s="232"/>
      <c r="RBV470" s="232"/>
      <c r="RBW470" s="232"/>
      <c r="RBX470" s="232"/>
      <c r="RBY470" s="232"/>
      <c r="RBZ470" s="232"/>
      <c r="RCA470" s="232"/>
      <c r="RCB470" s="232"/>
      <c r="RCC470" s="232"/>
      <c r="RCD470" s="232"/>
      <c r="RCE470" s="232"/>
      <c r="RCF470" s="232"/>
      <c r="RCG470" s="232"/>
      <c r="RCH470" s="232"/>
      <c r="RCI470" s="232"/>
      <c r="RCJ470" s="232"/>
      <c r="RCK470" s="232"/>
      <c r="RCL470" s="232"/>
      <c r="RCM470" s="232"/>
      <c r="RCN470" s="232"/>
      <c r="RCO470" s="232"/>
      <c r="RCP470" s="232"/>
      <c r="RCQ470" s="232"/>
      <c r="RCR470" s="232"/>
      <c r="RCS470" s="232"/>
      <c r="RCT470" s="232"/>
      <c r="RCU470" s="232"/>
      <c r="RCV470" s="232"/>
      <c r="RCW470" s="232"/>
      <c r="RCX470" s="232"/>
      <c r="RCY470" s="232"/>
      <c r="RCZ470" s="232"/>
      <c r="RDA470" s="232"/>
      <c r="RDB470" s="232"/>
      <c r="RDC470" s="232"/>
      <c r="RDD470" s="232"/>
      <c r="RDE470" s="232"/>
      <c r="RDF470" s="232"/>
      <c r="RDG470" s="232"/>
      <c r="RDH470" s="232"/>
      <c r="RDI470" s="232"/>
      <c r="RDJ470" s="232"/>
      <c r="RDK470" s="232"/>
      <c r="RDL470" s="232"/>
      <c r="RDM470" s="232"/>
      <c r="RDN470" s="232"/>
      <c r="RDO470" s="232"/>
      <c r="RDP470" s="232"/>
      <c r="RDQ470" s="232"/>
      <c r="RDR470" s="232"/>
      <c r="RDS470" s="232"/>
      <c r="RDT470" s="232"/>
      <c r="RDU470" s="232"/>
      <c r="RDV470" s="232"/>
      <c r="RDW470" s="232"/>
      <c r="RDX470" s="232"/>
      <c r="RDY470" s="232"/>
      <c r="RDZ470" s="232"/>
      <c r="REA470" s="232"/>
      <c r="REB470" s="232"/>
      <c r="REC470" s="232"/>
      <c r="RED470" s="232"/>
      <c r="REE470" s="232"/>
      <c r="REF470" s="232"/>
      <c r="REG470" s="232"/>
      <c r="REH470" s="232"/>
      <c r="REI470" s="232"/>
      <c r="REJ470" s="232"/>
      <c r="REK470" s="232"/>
      <c r="REL470" s="232"/>
      <c r="REM470" s="232"/>
      <c r="REN470" s="232"/>
      <c r="REO470" s="232"/>
      <c r="REP470" s="232"/>
      <c r="REQ470" s="232"/>
      <c r="RER470" s="232"/>
      <c r="RES470" s="232"/>
      <c r="RET470" s="232"/>
      <c r="REU470" s="232"/>
      <c r="REV470" s="232"/>
      <c r="REW470" s="232"/>
      <c r="REX470" s="232"/>
      <c r="REY470" s="232"/>
      <c r="REZ470" s="232"/>
      <c r="RFA470" s="232"/>
      <c r="RFB470" s="232"/>
      <c r="RFC470" s="232"/>
      <c r="RFD470" s="232"/>
      <c r="RFE470" s="232"/>
      <c r="RFF470" s="232"/>
      <c r="RFG470" s="232"/>
      <c r="RFH470" s="232"/>
      <c r="RFI470" s="232"/>
      <c r="RFJ470" s="232"/>
      <c r="RFK470" s="232"/>
      <c r="RFL470" s="232"/>
      <c r="RFM470" s="232"/>
      <c r="RFN470" s="232"/>
      <c r="RFO470" s="232"/>
      <c r="RFP470" s="232"/>
      <c r="RFQ470" s="232"/>
      <c r="RFR470" s="232"/>
      <c r="RFS470" s="232"/>
      <c r="RFT470" s="232"/>
      <c r="RFU470" s="232"/>
      <c r="RFV470" s="232"/>
      <c r="RFW470" s="232"/>
      <c r="RFX470" s="232"/>
      <c r="RFY470" s="232"/>
      <c r="RFZ470" s="232"/>
      <c r="RGA470" s="232"/>
      <c r="RGB470" s="232"/>
      <c r="RGC470" s="232"/>
      <c r="RGD470" s="232"/>
      <c r="RGE470" s="232"/>
      <c r="RGF470" s="232"/>
      <c r="RGG470" s="232"/>
      <c r="RGH470" s="232"/>
      <c r="RGI470" s="232"/>
      <c r="RGJ470" s="232"/>
      <c r="RGK470" s="232"/>
      <c r="RGL470" s="232"/>
      <c r="RGM470" s="232"/>
      <c r="RGN470" s="232"/>
      <c r="RGO470" s="232"/>
      <c r="RGP470" s="232"/>
      <c r="RGQ470" s="232"/>
      <c r="RGR470" s="232"/>
      <c r="RGS470" s="232"/>
      <c r="RGT470" s="232"/>
      <c r="RGU470" s="232"/>
      <c r="RGV470" s="232"/>
      <c r="RGW470" s="232"/>
      <c r="RGX470" s="232"/>
      <c r="RGY470" s="232"/>
      <c r="RGZ470" s="232"/>
      <c r="RHA470" s="232"/>
      <c r="RHB470" s="232"/>
      <c r="RHC470" s="232"/>
      <c r="RHD470" s="232"/>
      <c r="RHE470" s="232"/>
      <c r="RHF470" s="232"/>
      <c r="RHG470" s="232"/>
      <c r="RHH470" s="232"/>
      <c r="RHI470" s="232"/>
      <c r="RHJ470" s="232"/>
      <c r="RHK470" s="232"/>
      <c r="RHL470" s="232"/>
      <c r="RHM470" s="232"/>
      <c r="RHN470" s="232"/>
      <c r="RHO470" s="232"/>
      <c r="RHP470" s="232"/>
      <c r="RHQ470" s="232"/>
      <c r="RHR470" s="232"/>
      <c r="RHS470" s="232"/>
      <c r="RHT470" s="232"/>
      <c r="RHU470" s="232"/>
      <c r="RHV470" s="232"/>
      <c r="RHW470" s="232"/>
      <c r="RHX470" s="232"/>
      <c r="RHY470" s="232"/>
      <c r="RHZ470" s="232"/>
      <c r="RIA470" s="232"/>
      <c r="RIB470" s="232"/>
      <c r="RIC470" s="232"/>
      <c r="RID470" s="232"/>
      <c r="RIE470" s="232"/>
      <c r="RIF470" s="232"/>
      <c r="RIG470" s="232"/>
      <c r="RIH470" s="232"/>
      <c r="RII470" s="232"/>
      <c r="RIJ470" s="232"/>
      <c r="RIK470" s="232"/>
      <c r="RIL470" s="232"/>
      <c r="RIM470" s="232"/>
      <c r="RIN470" s="232"/>
      <c r="RIO470" s="232"/>
      <c r="RIP470" s="232"/>
      <c r="RIQ470" s="232"/>
      <c r="RIR470" s="232"/>
      <c r="RIS470" s="232"/>
      <c r="RIT470" s="232"/>
      <c r="RIU470" s="232"/>
      <c r="RIV470" s="232"/>
      <c r="RIW470" s="232"/>
      <c r="RIX470" s="232"/>
      <c r="RIY470" s="232"/>
      <c r="RIZ470" s="232"/>
      <c r="RJA470" s="232"/>
      <c r="RJB470" s="232"/>
      <c r="RJC470" s="232"/>
      <c r="RJD470" s="232"/>
      <c r="RJE470" s="232"/>
      <c r="RJF470" s="232"/>
      <c r="RJG470" s="232"/>
      <c r="RJH470" s="232"/>
      <c r="RJI470" s="232"/>
      <c r="RJJ470" s="232"/>
      <c r="RJK470" s="232"/>
      <c r="RJL470" s="232"/>
      <c r="RJM470" s="232"/>
      <c r="RJN470" s="232"/>
      <c r="RJO470" s="232"/>
      <c r="RJP470" s="232"/>
      <c r="RJQ470" s="232"/>
      <c r="RJR470" s="232"/>
      <c r="RJS470" s="232"/>
      <c r="RJT470" s="232"/>
      <c r="RJU470" s="232"/>
      <c r="RJV470" s="232"/>
      <c r="RJW470" s="232"/>
      <c r="RJX470" s="232"/>
      <c r="RJY470" s="232"/>
      <c r="RJZ470" s="232"/>
      <c r="RKA470" s="232"/>
      <c r="RKB470" s="232"/>
      <c r="RKC470" s="232"/>
      <c r="RKD470" s="232"/>
      <c r="RKE470" s="232"/>
      <c r="RKF470" s="232"/>
      <c r="RKG470" s="232"/>
      <c r="RKH470" s="232"/>
      <c r="RKI470" s="232"/>
      <c r="RKJ470" s="232"/>
      <c r="RKK470" s="232"/>
      <c r="RKL470" s="232"/>
      <c r="RKM470" s="232"/>
      <c r="RKN470" s="232"/>
      <c r="RKO470" s="232"/>
      <c r="RKP470" s="232"/>
      <c r="RKQ470" s="232"/>
      <c r="RKR470" s="232"/>
      <c r="RKS470" s="232"/>
      <c r="RKT470" s="232"/>
      <c r="RKU470" s="232"/>
      <c r="RKV470" s="232"/>
      <c r="RKW470" s="232"/>
      <c r="RKX470" s="232"/>
      <c r="RKY470" s="232"/>
      <c r="RKZ470" s="232"/>
      <c r="RLA470" s="232"/>
      <c r="RLB470" s="232"/>
      <c r="RLC470" s="232"/>
      <c r="RLD470" s="232"/>
      <c r="RLE470" s="232"/>
      <c r="RLF470" s="232"/>
      <c r="RLG470" s="232"/>
      <c r="RLH470" s="232"/>
      <c r="RLI470" s="232"/>
      <c r="RLJ470" s="232"/>
      <c r="RLK470" s="232"/>
      <c r="RLL470" s="232"/>
      <c r="RLM470" s="232"/>
      <c r="RLN470" s="232"/>
      <c r="RLO470" s="232"/>
      <c r="RLP470" s="232"/>
      <c r="RLQ470" s="232"/>
      <c r="RLR470" s="232"/>
      <c r="RLS470" s="232"/>
      <c r="RLT470" s="232"/>
      <c r="RLU470" s="232"/>
      <c r="RLV470" s="232"/>
      <c r="RLW470" s="232"/>
      <c r="RLX470" s="232"/>
      <c r="RLY470" s="232"/>
      <c r="RLZ470" s="232"/>
      <c r="RMA470" s="232"/>
      <c r="RMB470" s="232"/>
      <c r="RMC470" s="232"/>
      <c r="RMD470" s="232"/>
      <c r="RME470" s="232"/>
      <c r="RMF470" s="232"/>
      <c r="RMG470" s="232"/>
      <c r="RMH470" s="232"/>
      <c r="RMI470" s="232"/>
      <c r="RMJ470" s="232"/>
      <c r="RMK470" s="232"/>
      <c r="RML470" s="232"/>
      <c r="RMM470" s="232"/>
      <c r="RMN470" s="232"/>
      <c r="RMO470" s="232"/>
      <c r="RMP470" s="232"/>
      <c r="RMQ470" s="232"/>
      <c r="RMR470" s="232"/>
      <c r="RMS470" s="232"/>
      <c r="RMT470" s="232"/>
      <c r="RMU470" s="232"/>
      <c r="RMV470" s="232"/>
      <c r="RMW470" s="232"/>
      <c r="RMX470" s="232"/>
      <c r="RMY470" s="232"/>
      <c r="RMZ470" s="232"/>
      <c r="RNA470" s="232"/>
      <c r="RNB470" s="232"/>
      <c r="RNC470" s="232"/>
      <c r="RND470" s="232"/>
      <c r="RNE470" s="232"/>
      <c r="RNF470" s="232"/>
      <c r="RNG470" s="232"/>
      <c r="RNH470" s="232"/>
      <c r="RNI470" s="232"/>
      <c r="RNJ470" s="232"/>
      <c r="RNK470" s="232"/>
      <c r="RNL470" s="232"/>
      <c r="RNM470" s="232"/>
      <c r="RNN470" s="232"/>
      <c r="RNO470" s="232"/>
      <c r="RNP470" s="232"/>
      <c r="RNQ470" s="232"/>
      <c r="RNR470" s="232"/>
      <c r="RNS470" s="232"/>
      <c r="RNT470" s="232"/>
      <c r="RNU470" s="232"/>
      <c r="RNV470" s="232"/>
      <c r="RNW470" s="232"/>
      <c r="RNX470" s="232"/>
      <c r="RNY470" s="232"/>
      <c r="RNZ470" s="232"/>
      <c r="ROA470" s="232"/>
      <c r="ROB470" s="232"/>
      <c r="ROC470" s="232"/>
      <c r="ROD470" s="232"/>
      <c r="ROE470" s="232"/>
      <c r="ROF470" s="232"/>
      <c r="ROG470" s="232"/>
      <c r="ROH470" s="232"/>
      <c r="ROI470" s="232"/>
      <c r="ROJ470" s="232"/>
      <c r="ROK470" s="232"/>
      <c r="ROL470" s="232"/>
      <c r="ROM470" s="232"/>
      <c r="RON470" s="232"/>
      <c r="ROO470" s="232"/>
      <c r="ROP470" s="232"/>
      <c r="ROQ470" s="232"/>
      <c r="ROR470" s="232"/>
      <c r="ROS470" s="232"/>
      <c r="ROT470" s="232"/>
      <c r="ROU470" s="232"/>
      <c r="ROV470" s="232"/>
      <c r="ROW470" s="232"/>
      <c r="ROX470" s="232"/>
      <c r="ROY470" s="232"/>
      <c r="ROZ470" s="232"/>
      <c r="RPA470" s="232"/>
      <c r="RPB470" s="232"/>
      <c r="RPC470" s="232"/>
      <c r="RPD470" s="232"/>
      <c r="RPE470" s="232"/>
      <c r="RPF470" s="232"/>
      <c r="RPG470" s="232"/>
      <c r="RPH470" s="232"/>
      <c r="RPI470" s="232"/>
      <c r="RPJ470" s="232"/>
      <c r="RPK470" s="232"/>
      <c r="RPL470" s="232"/>
      <c r="RPM470" s="232"/>
      <c r="RPN470" s="232"/>
      <c r="RPO470" s="232"/>
      <c r="RPP470" s="232"/>
      <c r="RPQ470" s="232"/>
      <c r="RPR470" s="232"/>
      <c r="RPS470" s="232"/>
      <c r="RPT470" s="232"/>
      <c r="RPU470" s="232"/>
      <c r="RPV470" s="232"/>
      <c r="RPW470" s="232"/>
      <c r="RPX470" s="232"/>
      <c r="RPY470" s="232"/>
      <c r="RPZ470" s="232"/>
      <c r="RQA470" s="232"/>
      <c r="RQB470" s="232"/>
      <c r="RQC470" s="232"/>
      <c r="RQD470" s="232"/>
      <c r="RQE470" s="232"/>
      <c r="RQF470" s="232"/>
      <c r="RQG470" s="232"/>
      <c r="RQH470" s="232"/>
      <c r="RQI470" s="232"/>
      <c r="RQJ470" s="232"/>
      <c r="RQK470" s="232"/>
      <c r="RQL470" s="232"/>
      <c r="RQM470" s="232"/>
      <c r="RQN470" s="232"/>
      <c r="RQO470" s="232"/>
      <c r="RQP470" s="232"/>
      <c r="RQQ470" s="232"/>
      <c r="RQR470" s="232"/>
      <c r="RQS470" s="232"/>
      <c r="RQT470" s="232"/>
      <c r="RQU470" s="232"/>
      <c r="RQV470" s="232"/>
      <c r="RQW470" s="232"/>
      <c r="RQX470" s="232"/>
      <c r="RQY470" s="232"/>
      <c r="RQZ470" s="232"/>
      <c r="RRA470" s="232"/>
      <c r="RRB470" s="232"/>
      <c r="RRC470" s="232"/>
      <c r="RRD470" s="232"/>
      <c r="RRE470" s="232"/>
      <c r="RRF470" s="232"/>
      <c r="RRG470" s="232"/>
      <c r="RRH470" s="232"/>
      <c r="RRI470" s="232"/>
      <c r="RRJ470" s="232"/>
      <c r="RRK470" s="232"/>
      <c r="RRL470" s="232"/>
      <c r="RRM470" s="232"/>
      <c r="RRN470" s="232"/>
      <c r="RRO470" s="232"/>
      <c r="RRP470" s="232"/>
      <c r="RRQ470" s="232"/>
      <c r="RRR470" s="232"/>
      <c r="RRS470" s="232"/>
      <c r="RRT470" s="232"/>
      <c r="RRU470" s="232"/>
      <c r="RRV470" s="232"/>
      <c r="RRW470" s="232"/>
      <c r="RRX470" s="232"/>
      <c r="RRY470" s="232"/>
      <c r="RRZ470" s="232"/>
      <c r="RSA470" s="232"/>
      <c r="RSB470" s="232"/>
      <c r="RSC470" s="232"/>
      <c r="RSD470" s="232"/>
      <c r="RSE470" s="232"/>
      <c r="RSF470" s="232"/>
      <c r="RSG470" s="232"/>
      <c r="RSH470" s="232"/>
      <c r="RSI470" s="232"/>
      <c r="RSJ470" s="232"/>
      <c r="RSK470" s="232"/>
      <c r="RSL470" s="232"/>
      <c r="RSM470" s="232"/>
      <c r="RSN470" s="232"/>
      <c r="RSO470" s="232"/>
      <c r="RSP470" s="232"/>
      <c r="RSQ470" s="232"/>
      <c r="RSR470" s="232"/>
      <c r="RSS470" s="232"/>
      <c r="RST470" s="232"/>
      <c r="RSU470" s="232"/>
      <c r="RSV470" s="232"/>
      <c r="RSW470" s="232"/>
      <c r="RSX470" s="232"/>
      <c r="RSY470" s="232"/>
      <c r="RSZ470" s="232"/>
      <c r="RTA470" s="232"/>
      <c r="RTB470" s="232"/>
      <c r="RTC470" s="232"/>
      <c r="RTD470" s="232"/>
      <c r="RTE470" s="232"/>
      <c r="RTF470" s="232"/>
      <c r="RTG470" s="232"/>
      <c r="RTH470" s="232"/>
      <c r="RTI470" s="232"/>
      <c r="RTJ470" s="232"/>
      <c r="RTK470" s="232"/>
      <c r="RTL470" s="232"/>
      <c r="RTM470" s="232"/>
      <c r="RTN470" s="232"/>
      <c r="RTO470" s="232"/>
      <c r="RTP470" s="232"/>
      <c r="RTQ470" s="232"/>
      <c r="RTR470" s="232"/>
      <c r="RTS470" s="232"/>
      <c r="RTT470" s="232"/>
      <c r="RTU470" s="232"/>
      <c r="RTV470" s="232"/>
      <c r="RTW470" s="232"/>
      <c r="RTX470" s="232"/>
      <c r="RTY470" s="232"/>
      <c r="RTZ470" s="232"/>
      <c r="RUA470" s="232"/>
      <c r="RUB470" s="232"/>
      <c r="RUC470" s="232"/>
      <c r="RUD470" s="232"/>
      <c r="RUE470" s="232"/>
      <c r="RUF470" s="232"/>
      <c r="RUG470" s="232"/>
      <c r="RUH470" s="232"/>
      <c r="RUI470" s="232"/>
      <c r="RUJ470" s="232"/>
      <c r="RUK470" s="232"/>
      <c r="RUL470" s="232"/>
      <c r="RUM470" s="232"/>
      <c r="RUN470" s="232"/>
      <c r="RUO470" s="232"/>
      <c r="RUP470" s="232"/>
      <c r="RUQ470" s="232"/>
      <c r="RUR470" s="232"/>
      <c r="RUS470" s="232"/>
      <c r="RUT470" s="232"/>
      <c r="RUU470" s="232"/>
      <c r="RUV470" s="232"/>
      <c r="RUW470" s="232"/>
      <c r="RUX470" s="232"/>
      <c r="RUY470" s="232"/>
      <c r="RUZ470" s="232"/>
      <c r="RVA470" s="232"/>
      <c r="RVB470" s="232"/>
      <c r="RVC470" s="232"/>
      <c r="RVD470" s="232"/>
      <c r="RVE470" s="232"/>
      <c r="RVF470" s="232"/>
      <c r="RVG470" s="232"/>
      <c r="RVH470" s="232"/>
      <c r="RVI470" s="232"/>
      <c r="RVJ470" s="232"/>
      <c r="RVK470" s="232"/>
      <c r="RVL470" s="232"/>
      <c r="RVM470" s="232"/>
      <c r="RVN470" s="232"/>
      <c r="RVO470" s="232"/>
      <c r="RVP470" s="232"/>
      <c r="RVQ470" s="232"/>
      <c r="RVR470" s="232"/>
      <c r="RVS470" s="232"/>
      <c r="RVT470" s="232"/>
      <c r="RVU470" s="232"/>
      <c r="RVV470" s="232"/>
      <c r="RVW470" s="232"/>
      <c r="RVX470" s="232"/>
      <c r="RVY470" s="232"/>
      <c r="RVZ470" s="232"/>
      <c r="RWA470" s="232"/>
      <c r="RWB470" s="232"/>
      <c r="RWC470" s="232"/>
      <c r="RWD470" s="232"/>
      <c r="RWE470" s="232"/>
      <c r="RWF470" s="232"/>
      <c r="RWG470" s="232"/>
      <c r="RWH470" s="232"/>
      <c r="RWI470" s="232"/>
      <c r="RWJ470" s="232"/>
      <c r="RWK470" s="232"/>
      <c r="RWL470" s="232"/>
      <c r="RWM470" s="232"/>
      <c r="RWN470" s="232"/>
      <c r="RWO470" s="232"/>
      <c r="RWP470" s="232"/>
      <c r="RWQ470" s="232"/>
      <c r="RWR470" s="232"/>
      <c r="RWS470" s="232"/>
      <c r="RWT470" s="232"/>
      <c r="RWU470" s="232"/>
      <c r="RWV470" s="232"/>
      <c r="RWW470" s="232"/>
      <c r="RWX470" s="232"/>
      <c r="RWY470" s="232"/>
      <c r="RWZ470" s="232"/>
      <c r="RXA470" s="232"/>
      <c r="RXB470" s="232"/>
      <c r="RXC470" s="232"/>
      <c r="RXD470" s="232"/>
      <c r="RXE470" s="232"/>
      <c r="RXF470" s="232"/>
      <c r="RXG470" s="232"/>
      <c r="RXH470" s="232"/>
      <c r="RXI470" s="232"/>
      <c r="RXJ470" s="232"/>
      <c r="RXK470" s="232"/>
      <c r="RXL470" s="232"/>
      <c r="RXM470" s="232"/>
      <c r="RXN470" s="232"/>
      <c r="RXO470" s="232"/>
      <c r="RXP470" s="232"/>
      <c r="RXQ470" s="232"/>
      <c r="RXR470" s="232"/>
      <c r="RXS470" s="232"/>
      <c r="RXT470" s="232"/>
      <c r="RXU470" s="232"/>
      <c r="RXV470" s="232"/>
      <c r="RXW470" s="232"/>
      <c r="RXX470" s="232"/>
      <c r="RXY470" s="232"/>
      <c r="RXZ470" s="232"/>
      <c r="RYA470" s="232"/>
      <c r="RYB470" s="232"/>
      <c r="RYC470" s="232"/>
      <c r="RYD470" s="232"/>
      <c r="RYE470" s="232"/>
      <c r="RYF470" s="232"/>
      <c r="RYG470" s="232"/>
      <c r="RYH470" s="232"/>
      <c r="RYI470" s="232"/>
      <c r="RYJ470" s="232"/>
      <c r="RYK470" s="232"/>
      <c r="RYL470" s="232"/>
      <c r="RYM470" s="232"/>
      <c r="RYN470" s="232"/>
      <c r="RYO470" s="232"/>
      <c r="RYP470" s="232"/>
      <c r="RYQ470" s="232"/>
      <c r="RYR470" s="232"/>
      <c r="RYS470" s="232"/>
      <c r="RYT470" s="232"/>
      <c r="RYU470" s="232"/>
      <c r="RYV470" s="232"/>
      <c r="RYW470" s="232"/>
      <c r="RYX470" s="232"/>
      <c r="RYY470" s="232"/>
      <c r="RYZ470" s="232"/>
      <c r="RZA470" s="232"/>
      <c r="RZB470" s="232"/>
      <c r="RZC470" s="232"/>
      <c r="RZD470" s="232"/>
      <c r="RZE470" s="232"/>
      <c r="RZF470" s="232"/>
      <c r="RZG470" s="232"/>
      <c r="RZH470" s="232"/>
      <c r="RZI470" s="232"/>
      <c r="RZJ470" s="232"/>
      <c r="RZK470" s="232"/>
      <c r="RZL470" s="232"/>
      <c r="RZM470" s="232"/>
      <c r="RZN470" s="232"/>
      <c r="RZO470" s="232"/>
      <c r="RZP470" s="232"/>
      <c r="RZQ470" s="232"/>
      <c r="RZR470" s="232"/>
      <c r="RZS470" s="232"/>
      <c r="RZT470" s="232"/>
      <c r="RZU470" s="232"/>
      <c r="RZV470" s="232"/>
      <c r="RZW470" s="232"/>
      <c r="RZX470" s="232"/>
      <c r="RZY470" s="232"/>
      <c r="RZZ470" s="232"/>
      <c r="SAA470" s="232"/>
      <c r="SAB470" s="232"/>
      <c r="SAC470" s="232"/>
      <c r="SAD470" s="232"/>
      <c r="SAE470" s="232"/>
      <c r="SAF470" s="232"/>
      <c r="SAG470" s="232"/>
      <c r="SAH470" s="232"/>
      <c r="SAI470" s="232"/>
      <c r="SAJ470" s="232"/>
      <c r="SAK470" s="232"/>
      <c r="SAL470" s="232"/>
      <c r="SAM470" s="232"/>
      <c r="SAN470" s="232"/>
      <c r="SAO470" s="232"/>
      <c r="SAP470" s="232"/>
      <c r="SAQ470" s="232"/>
      <c r="SAR470" s="232"/>
      <c r="SAS470" s="232"/>
      <c r="SAT470" s="232"/>
      <c r="SAU470" s="232"/>
      <c r="SAV470" s="232"/>
      <c r="SAW470" s="232"/>
      <c r="SAX470" s="232"/>
      <c r="SAY470" s="232"/>
      <c r="SAZ470" s="232"/>
      <c r="SBA470" s="232"/>
      <c r="SBB470" s="232"/>
      <c r="SBC470" s="232"/>
      <c r="SBD470" s="232"/>
      <c r="SBE470" s="232"/>
      <c r="SBF470" s="232"/>
      <c r="SBG470" s="232"/>
      <c r="SBH470" s="232"/>
      <c r="SBI470" s="232"/>
      <c r="SBJ470" s="232"/>
      <c r="SBK470" s="232"/>
      <c r="SBL470" s="232"/>
      <c r="SBM470" s="232"/>
      <c r="SBN470" s="232"/>
      <c r="SBO470" s="232"/>
      <c r="SBP470" s="232"/>
      <c r="SBQ470" s="232"/>
      <c r="SBR470" s="232"/>
      <c r="SBS470" s="232"/>
      <c r="SBT470" s="232"/>
      <c r="SBU470" s="232"/>
      <c r="SBV470" s="232"/>
      <c r="SBW470" s="232"/>
      <c r="SBX470" s="232"/>
      <c r="SBY470" s="232"/>
      <c r="SBZ470" s="232"/>
      <c r="SCA470" s="232"/>
      <c r="SCB470" s="232"/>
      <c r="SCC470" s="232"/>
      <c r="SCD470" s="232"/>
      <c r="SCE470" s="232"/>
      <c r="SCF470" s="232"/>
      <c r="SCG470" s="232"/>
      <c r="SCH470" s="232"/>
      <c r="SCI470" s="232"/>
      <c r="SCJ470" s="232"/>
      <c r="SCK470" s="232"/>
      <c r="SCL470" s="232"/>
      <c r="SCM470" s="232"/>
      <c r="SCN470" s="232"/>
      <c r="SCO470" s="232"/>
      <c r="SCP470" s="232"/>
      <c r="SCQ470" s="232"/>
      <c r="SCR470" s="232"/>
      <c r="SCS470" s="232"/>
      <c r="SCT470" s="232"/>
      <c r="SCU470" s="232"/>
      <c r="SCV470" s="232"/>
      <c r="SCW470" s="232"/>
      <c r="SCX470" s="232"/>
      <c r="SCY470" s="232"/>
      <c r="SCZ470" s="232"/>
      <c r="SDA470" s="232"/>
      <c r="SDB470" s="232"/>
      <c r="SDC470" s="232"/>
      <c r="SDD470" s="232"/>
      <c r="SDE470" s="232"/>
      <c r="SDF470" s="232"/>
      <c r="SDG470" s="232"/>
      <c r="SDH470" s="232"/>
      <c r="SDI470" s="232"/>
      <c r="SDJ470" s="232"/>
      <c r="SDK470" s="232"/>
      <c r="SDL470" s="232"/>
      <c r="SDM470" s="232"/>
      <c r="SDN470" s="232"/>
      <c r="SDO470" s="232"/>
      <c r="SDP470" s="232"/>
      <c r="SDQ470" s="232"/>
      <c r="SDR470" s="232"/>
      <c r="SDS470" s="232"/>
      <c r="SDT470" s="232"/>
      <c r="SDU470" s="232"/>
      <c r="SDV470" s="232"/>
      <c r="SDW470" s="232"/>
      <c r="SDX470" s="232"/>
      <c r="SDY470" s="232"/>
      <c r="SDZ470" s="232"/>
      <c r="SEA470" s="232"/>
      <c r="SEB470" s="232"/>
      <c r="SEC470" s="232"/>
      <c r="SED470" s="232"/>
      <c r="SEE470" s="232"/>
      <c r="SEF470" s="232"/>
      <c r="SEG470" s="232"/>
      <c r="SEH470" s="232"/>
      <c r="SEI470" s="232"/>
      <c r="SEJ470" s="232"/>
      <c r="SEK470" s="232"/>
      <c r="SEL470" s="232"/>
      <c r="SEM470" s="232"/>
      <c r="SEN470" s="232"/>
      <c r="SEO470" s="232"/>
      <c r="SEP470" s="232"/>
      <c r="SEQ470" s="232"/>
      <c r="SER470" s="232"/>
      <c r="SES470" s="232"/>
      <c r="SET470" s="232"/>
      <c r="SEU470" s="232"/>
      <c r="SEV470" s="232"/>
      <c r="SEW470" s="232"/>
      <c r="SEX470" s="232"/>
      <c r="SEY470" s="232"/>
      <c r="SEZ470" s="232"/>
      <c r="SFA470" s="232"/>
      <c r="SFB470" s="232"/>
      <c r="SFC470" s="232"/>
      <c r="SFD470" s="232"/>
      <c r="SFE470" s="232"/>
      <c r="SFF470" s="232"/>
      <c r="SFG470" s="232"/>
      <c r="SFH470" s="232"/>
      <c r="SFI470" s="232"/>
      <c r="SFJ470" s="232"/>
      <c r="SFK470" s="232"/>
      <c r="SFL470" s="232"/>
      <c r="SFM470" s="232"/>
      <c r="SFN470" s="232"/>
      <c r="SFO470" s="232"/>
      <c r="SFP470" s="232"/>
      <c r="SFQ470" s="232"/>
      <c r="SFR470" s="232"/>
      <c r="SFS470" s="232"/>
      <c r="SFT470" s="232"/>
      <c r="SFU470" s="232"/>
      <c r="SFV470" s="232"/>
      <c r="SFW470" s="232"/>
      <c r="SFX470" s="232"/>
      <c r="SFY470" s="232"/>
      <c r="SFZ470" s="232"/>
      <c r="SGA470" s="232"/>
      <c r="SGB470" s="232"/>
      <c r="SGC470" s="232"/>
      <c r="SGD470" s="232"/>
      <c r="SGE470" s="232"/>
      <c r="SGF470" s="232"/>
      <c r="SGG470" s="232"/>
      <c r="SGH470" s="232"/>
      <c r="SGI470" s="232"/>
      <c r="SGJ470" s="232"/>
      <c r="SGK470" s="232"/>
      <c r="SGL470" s="232"/>
      <c r="SGM470" s="232"/>
      <c r="SGN470" s="232"/>
      <c r="SGO470" s="232"/>
      <c r="SGP470" s="232"/>
      <c r="SGQ470" s="232"/>
      <c r="SGR470" s="232"/>
      <c r="SGS470" s="232"/>
      <c r="SGT470" s="232"/>
      <c r="SGU470" s="232"/>
      <c r="SGV470" s="232"/>
      <c r="SGW470" s="232"/>
      <c r="SGX470" s="232"/>
      <c r="SGY470" s="232"/>
      <c r="SGZ470" s="232"/>
      <c r="SHA470" s="232"/>
      <c r="SHB470" s="232"/>
      <c r="SHC470" s="232"/>
      <c r="SHD470" s="232"/>
      <c r="SHE470" s="232"/>
      <c r="SHF470" s="232"/>
      <c r="SHG470" s="232"/>
      <c r="SHH470" s="232"/>
      <c r="SHI470" s="232"/>
      <c r="SHJ470" s="232"/>
      <c r="SHK470" s="232"/>
      <c r="SHL470" s="232"/>
      <c r="SHM470" s="232"/>
      <c r="SHN470" s="232"/>
      <c r="SHO470" s="232"/>
      <c r="SHP470" s="232"/>
      <c r="SHQ470" s="232"/>
      <c r="SHR470" s="232"/>
      <c r="SHS470" s="232"/>
      <c r="SHT470" s="232"/>
      <c r="SHU470" s="232"/>
      <c r="SHV470" s="232"/>
      <c r="SHW470" s="232"/>
      <c r="SHX470" s="232"/>
      <c r="SHY470" s="232"/>
      <c r="SHZ470" s="232"/>
      <c r="SIA470" s="232"/>
      <c r="SIB470" s="232"/>
      <c r="SIC470" s="232"/>
      <c r="SID470" s="232"/>
      <c r="SIE470" s="232"/>
      <c r="SIF470" s="232"/>
      <c r="SIG470" s="232"/>
      <c r="SIH470" s="232"/>
      <c r="SII470" s="232"/>
      <c r="SIJ470" s="232"/>
      <c r="SIK470" s="232"/>
      <c r="SIL470" s="232"/>
      <c r="SIM470" s="232"/>
      <c r="SIN470" s="232"/>
      <c r="SIO470" s="232"/>
      <c r="SIP470" s="232"/>
      <c r="SIQ470" s="232"/>
      <c r="SIR470" s="232"/>
      <c r="SIS470" s="232"/>
      <c r="SIT470" s="232"/>
      <c r="SIU470" s="232"/>
      <c r="SIV470" s="232"/>
      <c r="SIW470" s="232"/>
      <c r="SIX470" s="232"/>
      <c r="SIY470" s="232"/>
      <c r="SIZ470" s="232"/>
      <c r="SJA470" s="232"/>
      <c r="SJB470" s="232"/>
      <c r="SJC470" s="232"/>
      <c r="SJD470" s="232"/>
      <c r="SJE470" s="232"/>
      <c r="SJF470" s="232"/>
      <c r="SJG470" s="232"/>
      <c r="SJH470" s="232"/>
      <c r="SJI470" s="232"/>
      <c r="SJJ470" s="232"/>
      <c r="SJK470" s="232"/>
      <c r="SJL470" s="232"/>
      <c r="SJM470" s="232"/>
      <c r="SJN470" s="232"/>
      <c r="SJO470" s="232"/>
      <c r="SJP470" s="232"/>
      <c r="SJQ470" s="232"/>
      <c r="SJR470" s="232"/>
      <c r="SJS470" s="232"/>
      <c r="SJT470" s="232"/>
      <c r="SJU470" s="232"/>
      <c r="SJV470" s="232"/>
      <c r="SJW470" s="232"/>
      <c r="SJX470" s="232"/>
      <c r="SJY470" s="232"/>
      <c r="SJZ470" s="232"/>
      <c r="SKA470" s="232"/>
      <c r="SKB470" s="232"/>
      <c r="SKC470" s="232"/>
      <c r="SKD470" s="232"/>
      <c r="SKE470" s="232"/>
      <c r="SKF470" s="232"/>
      <c r="SKG470" s="232"/>
      <c r="SKH470" s="232"/>
      <c r="SKI470" s="232"/>
      <c r="SKJ470" s="232"/>
      <c r="SKK470" s="232"/>
      <c r="SKL470" s="232"/>
      <c r="SKM470" s="232"/>
      <c r="SKN470" s="232"/>
      <c r="SKO470" s="232"/>
      <c r="SKP470" s="232"/>
      <c r="SKQ470" s="232"/>
      <c r="SKR470" s="232"/>
      <c r="SKS470" s="232"/>
      <c r="SKT470" s="232"/>
      <c r="SKU470" s="232"/>
      <c r="SKV470" s="232"/>
      <c r="SKW470" s="232"/>
      <c r="SKX470" s="232"/>
      <c r="SKY470" s="232"/>
      <c r="SKZ470" s="232"/>
      <c r="SLA470" s="232"/>
      <c r="SLB470" s="232"/>
      <c r="SLC470" s="232"/>
      <c r="SLD470" s="232"/>
      <c r="SLE470" s="232"/>
      <c r="SLF470" s="232"/>
      <c r="SLG470" s="232"/>
      <c r="SLH470" s="232"/>
      <c r="SLI470" s="232"/>
      <c r="SLJ470" s="232"/>
      <c r="SLK470" s="232"/>
      <c r="SLL470" s="232"/>
      <c r="SLM470" s="232"/>
      <c r="SLN470" s="232"/>
      <c r="SLO470" s="232"/>
      <c r="SLP470" s="232"/>
      <c r="SLQ470" s="232"/>
      <c r="SLR470" s="232"/>
      <c r="SLS470" s="232"/>
      <c r="SLT470" s="232"/>
      <c r="SLU470" s="232"/>
      <c r="SLV470" s="232"/>
      <c r="SLW470" s="232"/>
      <c r="SLX470" s="232"/>
      <c r="SLY470" s="232"/>
      <c r="SLZ470" s="232"/>
      <c r="SMA470" s="232"/>
      <c r="SMB470" s="232"/>
      <c r="SMC470" s="232"/>
      <c r="SMD470" s="232"/>
      <c r="SME470" s="232"/>
      <c r="SMF470" s="232"/>
      <c r="SMG470" s="232"/>
      <c r="SMH470" s="232"/>
      <c r="SMI470" s="232"/>
      <c r="SMJ470" s="232"/>
      <c r="SMK470" s="232"/>
      <c r="SML470" s="232"/>
      <c r="SMM470" s="232"/>
      <c r="SMN470" s="232"/>
      <c r="SMO470" s="232"/>
      <c r="SMP470" s="232"/>
      <c r="SMQ470" s="232"/>
      <c r="SMR470" s="232"/>
      <c r="SMS470" s="232"/>
      <c r="SMT470" s="232"/>
      <c r="SMU470" s="232"/>
      <c r="SMV470" s="232"/>
      <c r="SMW470" s="232"/>
      <c r="SMX470" s="232"/>
      <c r="SMY470" s="232"/>
      <c r="SMZ470" s="232"/>
      <c r="SNA470" s="232"/>
      <c r="SNB470" s="232"/>
      <c r="SNC470" s="232"/>
      <c r="SND470" s="232"/>
      <c r="SNE470" s="232"/>
      <c r="SNF470" s="232"/>
      <c r="SNG470" s="232"/>
      <c r="SNH470" s="232"/>
      <c r="SNI470" s="232"/>
      <c r="SNJ470" s="232"/>
      <c r="SNK470" s="232"/>
      <c r="SNL470" s="232"/>
      <c r="SNM470" s="232"/>
      <c r="SNN470" s="232"/>
      <c r="SNO470" s="232"/>
      <c r="SNP470" s="232"/>
      <c r="SNQ470" s="232"/>
      <c r="SNR470" s="232"/>
      <c r="SNS470" s="232"/>
      <c r="SNT470" s="232"/>
      <c r="SNU470" s="232"/>
      <c r="SNV470" s="232"/>
      <c r="SNW470" s="232"/>
      <c r="SNX470" s="232"/>
      <c r="SNY470" s="232"/>
      <c r="SNZ470" s="232"/>
      <c r="SOA470" s="232"/>
      <c r="SOB470" s="232"/>
      <c r="SOC470" s="232"/>
      <c r="SOD470" s="232"/>
      <c r="SOE470" s="232"/>
      <c r="SOF470" s="232"/>
      <c r="SOG470" s="232"/>
      <c r="SOH470" s="232"/>
      <c r="SOI470" s="232"/>
      <c r="SOJ470" s="232"/>
      <c r="SOK470" s="232"/>
      <c r="SOL470" s="232"/>
      <c r="SOM470" s="232"/>
      <c r="SON470" s="232"/>
      <c r="SOO470" s="232"/>
      <c r="SOP470" s="232"/>
      <c r="SOQ470" s="232"/>
      <c r="SOR470" s="232"/>
      <c r="SOS470" s="232"/>
      <c r="SOT470" s="232"/>
      <c r="SOU470" s="232"/>
      <c r="SOV470" s="232"/>
      <c r="SOW470" s="232"/>
      <c r="SOX470" s="232"/>
      <c r="SOY470" s="232"/>
      <c r="SOZ470" s="232"/>
      <c r="SPA470" s="232"/>
      <c r="SPB470" s="232"/>
      <c r="SPC470" s="232"/>
      <c r="SPD470" s="232"/>
      <c r="SPE470" s="232"/>
      <c r="SPF470" s="232"/>
      <c r="SPG470" s="232"/>
      <c r="SPH470" s="232"/>
      <c r="SPI470" s="232"/>
      <c r="SPJ470" s="232"/>
      <c r="SPK470" s="232"/>
      <c r="SPL470" s="232"/>
      <c r="SPM470" s="232"/>
      <c r="SPN470" s="232"/>
      <c r="SPO470" s="232"/>
      <c r="SPP470" s="232"/>
      <c r="SPQ470" s="232"/>
      <c r="SPR470" s="232"/>
      <c r="SPS470" s="232"/>
      <c r="SPT470" s="232"/>
      <c r="SPU470" s="232"/>
      <c r="SPV470" s="232"/>
      <c r="SPW470" s="232"/>
      <c r="SPX470" s="232"/>
      <c r="SPY470" s="232"/>
      <c r="SPZ470" s="232"/>
      <c r="SQA470" s="232"/>
      <c r="SQB470" s="232"/>
      <c r="SQC470" s="232"/>
      <c r="SQD470" s="232"/>
      <c r="SQE470" s="232"/>
      <c r="SQF470" s="232"/>
      <c r="SQG470" s="232"/>
      <c r="SQH470" s="232"/>
      <c r="SQI470" s="232"/>
      <c r="SQJ470" s="232"/>
      <c r="SQK470" s="232"/>
      <c r="SQL470" s="232"/>
      <c r="SQM470" s="232"/>
      <c r="SQN470" s="232"/>
      <c r="SQO470" s="232"/>
      <c r="SQP470" s="232"/>
      <c r="SQQ470" s="232"/>
      <c r="SQR470" s="232"/>
      <c r="SQS470" s="232"/>
      <c r="SQT470" s="232"/>
      <c r="SQU470" s="232"/>
      <c r="SQV470" s="232"/>
      <c r="SQW470" s="232"/>
      <c r="SQX470" s="232"/>
      <c r="SQY470" s="232"/>
      <c r="SQZ470" s="232"/>
      <c r="SRA470" s="232"/>
      <c r="SRB470" s="232"/>
      <c r="SRC470" s="232"/>
      <c r="SRD470" s="232"/>
      <c r="SRE470" s="232"/>
      <c r="SRF470" s="232"/>
      <c r="SRG470" s="232"/>
      <c r="SRH470" s="232"/>
      <c r="SRI470" s="232"/>
      <c r="SRJ470" s="232"/>
      <c r="SRK470" s="232"/>
      <c r="SRL470" s="232"/>
      <c r="SRM470" s="232"/>
      <c r="SRN470" s="232"/>
      <c r="SRO470" s="232"/>
      <c r="SRP470" s="232"/>
      <c r="SRQ470" s="232"/>
      <c r="SRR470" s="232"/>
      <c r="SRS470" s="232"/>
      <c r="SRT470" s="232"/>
      <c r="SRU470" s="232"/>
      <c r="SRV470" s="232"/>
      <c r="SRW470" s="232"/>
      <c r="SRX470" s="232"/>
      <c r="SRY470" s="232"/>
      <c r="SRZ470" s="232"/>
      <c r="SSA470" s="232"/>
      <c r="SSB470" s="232"/>
      <c r="SSC470" s="232"/>
      <c r="SSD470" s="232"/>
      <c r="SSE470" s="232"/>
      <c r="SSF470" s="232"/>
      <c r="SSG470" s="232"/>
      <c r="SSH470" s="232"/>
      <c r="SSI470" s="232"/>
      <c r="SSJ470" s="232"/>
      <c r="SSK470" s="232"/>
      <c r="SSL470" s="232"/>
      <c r="SSM470" s="232"/>
      <c r="SSN470" s="232"/>
      <c r="SSO470" s="232"/>
      <c r="SSP470" s="232"/>
      <c r="SSQ470" s="232"/>
      <c r="SSR470" s="232"/>
      <c r="SSS470" s="232"/>
      <c r="SST470" s="232"/>
      <c r="SSU470" s="232"/>
      <c r="SSV470" s="232"/>
      <c r="SSW470" s="232"/>
      <c r="SSX470" s="232"/>
      <c r="SSY470" s="232"/>
      <c r="SSZ470" s="232"/>
      <c r="STA470" s="232"/>
      <c r="STB470" s="232"/>
      <c r="STC470" s="232"/>
      <c r="STD470" s="232"/>
      <c r="STE470" s="232"/>
      <c r="STF470" s="232"/>
      <c r="STG470" s="232"/>
      <c r="STH470" s="232"/>
      <c r="STI470" s="232"/>
      <c r="STJ470" s="232"/>
      <c r="STK470" s="232"/>
      <c r="STL470" s="232"/>
      <c r="STM470" s="232"/>
      <c r="STN470" s="232"/>
      <c r="STO470" s="232"/>
      <c r="STP470" s="232"/>
      <c r="STQ470" s="232"/>
      <c r="STR470" s="232"/>
      <c r="STS470" s="232"/>
      <c r="STT470" s="232"/>
      <c r="STU470" s="232"/>
      <c r="STV470" s="232"/>
      <c r="STW470" s="232"/>
      <c r="STX470" s="232"/>
      <c r="STY470" s="232"/>
      <c r="STZ470" s="232"/>
      <c r="SUA470" s="232"/>
      <c r="SUB470" s="232"/>
      <c r="SUC470" s="232"/>
      <c r="SUD470" s="232"/>
      <c r="SUE470" s="232"/>
      <c r="SUF470" s="232"/>
      <c r="SUG470" s="232"/>
      <c r="SUH470" s="232"/>
      <c r="SUI470" s="232"/>
      <c r="SUJ470" s="232"/>
      <c r="SUK470" s="232"/>
      <c r="SUL470" s="232"/>
      <c r="SUM470" s="232"/>
      <c r="SUN470" s="232"/>
      <c r="SUO470" s="232"/>
      <c r="SUP470" s="232"/>
      <c r="SUQ470" s="232"/>
      <c r="SUR470" s="232"/>
      <c r="SUS470" s="232"/>
      <c r="SUT470" s="232"/>
      <c r="SUU470" s="232"/>
      <c r="SUV470" s="232"/>
      <c r="SUW470" s="232"/>
      <c r="SUX470" s="232"/>
      <c r="SUY470" s="232"/>
      <c r="SUZ470" s="232"/>
      <c r="SVA470" s="232"/>
      <c r="SVB470" s="232"/>
      <c r="SVC470" s="232"/>
      <c r="SVD470" s="232"/>
      <c r="SVE470" s="232"/>
      <c r="SVF470" s="232"/>
      <c r="SVG470" s="232"/>
      <c r="SVH470" s="232"/>
      <c r="SVI470" s="232"/>
      <c r="SVJ470" s="232"/>
      <c r="SVK470" s="232"/>
      <c r="SVL470" s="232"/>
      <c r="SVM470" s="232"/>
      <c r="SVN470" s="232"/>
      <c r="SVO470" s="232"/>
      <c r="SVP470" s="232"/>
      <c r="SVQ470" s="232"/>
      <c r="SVR470" s="232"/>
      <c r="SVS470" s="232"/>
      <c r="SVT470" s="232"/>
      <c r="SVU470" s="232"/>
      <c r="SVV470" s="232"/>
      <c r="SVW470" s="232"/>
      <c r="SVX470" s="232"/>
      <c r="SVY470" s="232"/>
      <c r="SVZ470" s="232"/>
      <c r="SWA470" s="232"/>
      <c r="SWB470" s="232"/>
      <c r="SWC470" s="232"/>
      <c r="SWD470" s="232"/>
      <c r="SWE470" s="232"/>
      <c r="SWF470" s="232"/>
      <c r="SWG470" s="232"/>
      <c r="SWH470" s="232"/>
      <c r="SWI470" s="232"/>
      <c r="SWJ470" s="232"/>
      <c r="SWK470" s="232"/>
      <c r="SWL470" s="232"/>
      <c r="SWM470" s="232"/>
      <c r="SWN470" s="232"/>
      <c r="SWO470" s="232"/>
      <c r="SWP470" s="232"/>
      <c r="SWQ470" s="232"/>
      <c r="SWR470" s="232"/>
      <c r="SWS470" s="232"/>
      <c r="SWT470" s="232"/>
      <c r="SWU470" s="232"/>
      <c r="SWV470" s="232"/>
      <c r="SWW470" s="232"/>
      <c r="SWX470" s="232"/>
      <c r="SWY470" s="232"/>
      <c r="SWZ470" s="232"/>
      <c r="SXA470" s="232"/>
      <c r="SXB470" s="232"/>
      <c r="SXC470" s="232"/>
      <c r="SXD470" s="232"/>
      <c r="SXE470" s="232"/>
      <c r="SXF470" s="232"/>
      <c r="SXG470" s="232"/>
      <c r="SXH470" s="232"/>
      <c r="SXI470" s="232"/>
      <c r="SXJ470" s="232"/>
      <c r="SXK470" s="232"/>
      <c r="SXL470" s="232"/>
      <c r="SXM470" s="232"/>
      <c r="SXN470" s="232"/>
      <c r="SXO470" s="232"/>
      <c r="SXP470" s="232"/>
      <c r="SXQ470" s="232"/>
      <c r="SXR470" s="232"/>
      <c r="SXS470" s="232"/>
      <c r="SXT470" s="232"/>
      <c r="SXU470" s="232"/>
      <c r="SXV470" s="232"/>
      <c r="SXW470" s="232"/>
      <c r="SXX470" s="232"/>
      <c r="SXY470" s="232"/>
      <c r="SXZ470" s="232"/>
      <c r="SYA470" s="232"/>
      <c r="SYB470" s="232"/>
      <c r="SYC470" s="232"/>
      <c r="SYD470" s="232"/>
      <c r="SYE470" s="232"/>
      <c r="SYF470" s="232"/>
      <c r="SYG470" s="232"/>
      <c r="SYH470" s="232"/>
      <c r="SYI470" s="232"/>
      <c r="SYJ470" s="232"/>
      <c r="SYK470" s="232"/>
      <c r="SYL470" s="232"/>
      <c r="SYM470" s="232"/>
      <c r="SYN470" s="232"/>
      <c r="SYO470" s="232"/>
      <c r="SYP470" s="232"/>
      <c r="SYQ470" s="232"/>
      <c r="SYR470" s="232"/>
      <c r="SYS470" s="232"/>
      <c r="SYT470" s="232"/>
      <c r="SYU470" s="232"/>
      <c r="SYV470" s="232"/>
      <c r="SYW470" s="232"/>
      <c r="SYX470" s="232"/>
      <c r="SYY470" s="232"/>
      <c r="SYZ470" s="232"/>
      <c r="SZA470" s="232"/>
      <c r="SZB470" s="232"/>
      <c r="SZC470" s="232"/>
      <c r="SZD470" s="232"/>
      <c r="SZE470" s="232"/>
      <c r="SZF470" s="232"/>
      <c r="SZG470" s="232"/>
      <c r="SZH470" s="232"/>
      <c r="SZI470" s="232"/>
      <c r="SZJ470" s="232"/>
      <c r="SZK470" s="232"/>
      <c r="SZL470" s="232"/>
      <c r="SZM470" s="232"/>
      <c r="SZN470" s="232"/>
      <c r="SZO470" s="232"/>
      <c r="SZP470" s="232"/>
      <c r="SZQ470" s="232"/>
      <c r="SZR470" s="232"/>
      <c r="SZS470" s="232"/>
      <c r="SZT470" s="232"/>
      <c r="SZU470" s="232"/>
      <c r="SZV470" s="232"/>
      <c r="SZW470" s="232"/>
      <c r="SZX470" s="232"/>
      <c r="SZY470" s="232"/>
      <c r="SZZ470" s="232"/>
      <c r="TAA470" s="232"/>
      <c r="TAB470" s="232"/>
      <c r="TAC470" s="232"/>
      <c r="TAD470" s="232"/>
      <c r="TAE470" s="232"/>
      <c r="TAF470" s="232"/>
      <c r="TAG470" s="232"/>
      <c r="TAH470" s="232"/>
      <c r="TAI470" s="232"/>
      <c r="TAJ470" s="232"/>
      <c r="TAK470" s="232"/>
      <c r="TAL470" s="232"/>
      <c r="TAM470" s="232"/>
      <c r="TAN470" s="232"/>
      <c r="TAO470" s="232"/>
      <c r="TAP470" s="232"/>
      <c r="TAQ470" s="232"/>
      <c r="TAR470" s="232"/>
      <c r="TAS470" s="232"/>
      <c r="TAT470" s="232"/>
      <c r="TAU470" s="232"/>
      <c r="TAV470" s="232"/>
      <c r="TAW470" s="232"/>
      <c r="TAX470" s="232"/>
      <c r="TAY470" s="232"/>
      <c r="TAZ470" s="232"/>
      <c r="TBA470" s="232"/>
      <c r="TBB470" s="232"/>
      <c r="TBC470" s="232"/>
      <c r="TBD470" s="232"/>
      <c r="TBE470" s="232"/>
      <c r="TBF470" s="232"/>
      <c r="TBG470" s="232"/>
      <c r="TBH470" s="232"/>
      <c r="TBI470" s="232"/>
      <c r="TBJ470" s="232"/>
      <c r="TBK470" s="232"/>
      <c r="TBL470" s="232"/>
      <c r="TBM470" s="232"/>
      <c r="TBN470" s="232"/>
      <c r="TBO470" s="232"/>
      <c r="TBP470" s="232"/>
      <c r="TBQ470" s="232"/>
      <c r="TBR470" s="232"/>
      <c r="TBS470" s="232"/>
      <c r="TBT470" s="232"/>
      <c r="TBU470" s="232"/>
      <c r="TBV470" s="232"/>
      <c r="TBW470" s="232"/>
      <c r="TBX470" s="232"/>
      <c r="TBY470" s="232"/>
      <c r="TBZ470" s="232"/>
      <c r="TCA470" s="232"/>
      <c r="TCB470" s="232"/>
      <c r="TCC470" s="232"/>
      <c r="TCD470" s="232"/>
      <c r="TCE470" s="232"/>
      <c r="TCF470" s="232"/>
      <c r="TCG470" s="232"/>
      <c r="TCH470" s="232"/>
      <c r="TCI470" s="232"/>
      <c r="TCJ470" s="232"/>
      <c r="TCK470" s="232"/>
      <c r="TCL470" s="232"/>
      <c r="TCM470" s="232"/>
      <c r="TCN470" s="232"/>
      <c r="TCO470" s="232"/>
      <c r="TCP470" s="232"/>
      <c r="TCQ470" s="232"/>
      <c r="TCR470" s="232"/>
      <c r="TCS470" s="232"/>
      <c r="TCT470" s="232"/>
      <c r="TCU470" s="232"/>
      <c r="TCV470" s="232"/>
      <c r="TCW470" s="232"/>
      <c r="TCX470" s="232"/>
      <c r="TCY470" s="232"/>
      <c r="TCZ470" s="232"/>
      <c r="TDA470" s="232"/>
      <c r="TDB470" s="232"/>
      <c r="TDC470" s="232"/>
      <c r="TDD470" s="232"/>
      <c r="TDE470" s="232"/>
      <c r="TDF470" s="232"/>
      <c r="TDG470" s="232"/>
      <c r="TDH470" s="232"/>
      <c r="TDI470" s="232"/>
      <c r="TDJ470" s="232"/>
      <c r="TDK470" s="232"/>
      <c r="TDL470" s="232"/>
      <c r="TDM470" s="232"/>
      <c r="TDN470" s="232"/>
      <c r="TDO470" s="232"/>
      <c r="TDP470" s="232"/>
      <c r="TDQ470" s="232"/>
      <c r="TDR470" s="232"/>
      <c r="TDS470" s="232"/>
      <c r="TDT470" s="232"/>
      <c r="TDU470" s="232"/>
      <c r="TDV470" s="232"/>
      <c r="TDW470" s="232"/>
      <c r="TDX470" s="232"/>
      <c r="TDY470" s="232"/>
      <c r="TDZ470" s="232"/>
      <c r="TEA470" s="232"/>
      <c r="TEB470" s="232"/>
      <c r="TEC470" s="232"/>
      <c r="TED470" s="232"/>
      <c r="TEE470" s="232"/>
      <c r="TEF470" s="232"/>
      <c r="TEG470" s="232"/>
      <c r="TEH470" s="232"/>
      <c r="TEI470" s="232"/>
      <c r="TEJ470" s="232"/>
      <c r="TEK470" s="232"/>
      <c r="TEL470" s="232"/>
      <c r="TEM470" s="232"/>
      <c r="TEN470" s="232"/>
      <c r="TEO470" s="232"/>
      <c r="TEP470" s="232"/>
      <c r="TEQ470" s="232"/>
      <c r="TER470" s="232"/>
      <c r="TES470" s="232"/>
      <c r="TET470" s="232"/>
      <c r="TEU470" s="232"/>
      <c r="TEV470" s="232"/>
      <c r="TEW470" s="232"/>
      <c r="TEX470" s="232"/>
      <c r="TEY470" s="232"/>
      <c r="TEZ470" s="232"/>
      <c r="TFA470" s="232"/>
      <c r="TFB470" s="232"/>
      <c r="TFC470" s="232"/>
      <c r="TFD470" s="232"/>
      <c r="TFE470" s="232"/>
      <c r="TFF470" s="232"/>
      <c r="TFG470" s="232"/>
      <c r="TFH470" s="232"/>
      <c r="TFI470" s="232"/>
      <c r="TFJ470" s="232"/>
      <c r="TFK470" s="232"/>
      <c r="TFL470" s="232"/>
      <c r="TFM470" s="232"/>
      <c r="TFN470" s="232"/>
      <c r="TFO470" s="232"/>
      <c r="TFP470" s="232"/>
      <c r="TFQ470" s="232"/>
      <c r="TFR470" s="232"/>
      <c r="TFS470" s="232"/>
      <c r="TFT470" s="232"/>
      <c r="TFU470" s="232"/>
      <c r="TFV470" s="232"/>
      <c r="TFW470" s="232"/>
      <c r="TFX470" s="232"/>
      <c r="TFY470" s="232"/>
      <c r="TFZ470" s="232"/>
      <c r="TGA470" s="232"/>
      <c r="TGB470" s="232"/>
      <c r="TGC470" s="232"/>
      <c r="TGD470" s="232"/>
      <c r="TGE470" s="232"/>
      <c r="TGF470" s="232"/>
      <c r="TGG470" s="232"/>
      <c r="TGH470" s="232"/>
      <c r="TGI470" s="232"/>
      <c r="TGJ470" s="232"/>
      <c r="TGK470" s="232"/>
      <c r="TGL470" s="232"/>
      <c r="TGM470" s="232"/>
      <c r="TGN470" s="232"/>
      <c r="TGO470" s="232"/>
      <c r="TGP470" s="232"/>
      <c r="TGQ470" s="232"/>
      <c r="TGR470" s="232"/>
      <c r="TGS470" s="232"/>
      <c r="TGT470" s="232"/>
      <c r="TGU470" s="232"/>
      <c r="TGV470" s="232"/>
      <c r="TGW470" s="232"/>
      <c r="TGX470" s="232"/>
      <c r="TGY470" s="232"/>
      <c r="TGZ470" s="232"/>
      <c r="THA470" s="232"/>
      <c r="THB470" s="232"/>
      <c r="THC470" s="232"/>
      <c r="THD470" s="232"/>
      <c r="THE470" s="232"/>
      <c r="THF470" s="232"/>
      <c r="THG470" s="232"/>
      <c r="THH470" s="232"/>
      <c r="THI470" s="232"/>
      <c r="THJ470" s="232"/>
      <c r="THK470" s="232"/>
      <c r="THL470" s="232"/>
      <c r="THM470" s="232"/>
      <c r="THN470" s="232"/>
      <c r="THO470" s="232"/>
      <c r="THP470" s="232"/>
      <c r="THQ470" s="232"/>
      <c r="THR470" s="232"/>
      <c r="THS470" s="232"/>
      <c r="THT470" s="232"/>
      <c r="THU470" s="232"/>
      <c r="THV470" s="232"/>
      <c r="THW470" s="232"/>
      <c r="THX470" s="232"/>
      <c r="THY470" s="232"/>
      <c r="THZ470" s="232"/>
      <c r="TIA470" s="232"/>
      <c r="TIB470" s="232"/>
      <c r="TIC470" s="232"/>
      <c r="TID470" s="232"/>
      <c r="TIE470" s="232"/>
      <c r="TIF470" s="232"/>
      <c r="TIG470" s="232"/>
      <c r="TIH470" s="232"/>
      <c r="TII470" s="232"/>
      <c r="TIJ470" s="232"/>
      <c r="TIK470" s="232"/>
      <c r="TIL470" s="232"/>
      <c r="TIM470" s="232"/>
      <c r="TIN470" s="232"/>
      <c r="TIO470" s="232"/>
      <c r="TIP470" s="232"/>
      <c r="TIQ470" s="232"/>
      <c r="TIR470" s="232"/>
      <c r="TIS470" s="232"/>
      <c r="TIT470" s="232"/>
      <c r="TIU470" s="232"/>
      <c r="TIV470" s="232"/>
      <c r="TIW470" s="232"/>
      <c r="TIX470" s="232"/>
      <c r="TIY470" s="232"/>
      <c r="TIZ470" s="232"/>
      <c r="TJA470" s="232"/>
      <c r="TJB470" s="232"/>
      <c r="TJC470" s="232"/>
      <c r="TJD470" s="232"/>
      <c r="TJE470" s="232"/>
      <c r="TJF470" s="232"/>
      <c r="TJG470" s="232"/>
      <c r="TJH470" s="232"/>
      <c r="TJI470" s="232"/>
      <c r="TJJ470" s="232"/>
      <c r="TJK470" s="232"/>
      <c r="TJL470" s="232"/>
      <c r="TJM470" s="232"/>
      <c r="TJN470" s="232"/>
      <c r="TJO470" s="232"/>
      <c r="TJP470" s="232"/>
      <c r="TJQ470" s="232"/>
      <c r="TJR470" s="232"/>
      <c r="TJS470" s="232"/>
      <c r="TJT470" s="232"/>
      <c r="TJU470" s="232"/>
      <c r="TJV470" s="232"/>
      <c r="TJW470" s="232"/>
      <c r="TJX470" s="232"/>
      <c r="TJY470" s="232"/>
      <c r="TJZ470" s="232"/>
      <c r="TKA470" s="232"/>
      <c r="TKB470" s="232"/>
      <c r="TKC470" s="232"/>
      <c r="TKD470" s="232"/>
      <c r="TKE470" s="232"/>
      <c r="TKF470" s="232"/>
      <c r="TKG470" s="232"/>
      <c r="TKH470" s="232"/>
      <c r="TKI470" s="232"/>
      <c r="TKJ470" s="232"/>
      <c r="TKK470" s="232"/>
      <c r="TKL470" s="232"/>
      <c r="TKM470" s="232"/>
      <c r="TKN470" s="232"/>
      <c r="TKO470" s="232"/>
      <c r="TKP470" s="232"/>
      <c r="TKQ470" s="232"/>
      <c r="TKR470" s="232"/>
      <c r="TKS470" s="232"/>
      <c r="TKT470" s="232"/>
      <c r="TKU470" s="232"/>
      <c r="TKV470" s="232"/>
      <c r="TKW470" s="232"/>
      <c r="TKX470" s="232"/>
      <c r="TKY470" s="232"/>
      <c r="TKZ470" s="232"/>
      <c r="TLA470" s="232"/>
      <c r="TLB470" s="232"/>
      <c r="TLC470" s="232"/>
      <c r="TLD470" s="232"/>
      <c r="TLE470" s="232"/>
      <c r="TLF470" s="232"/>
      <c r="TLG470" s="232"/>
      <c r="TLH470" s="232"/>
      <c r="TLI470" s="232"/>
      <c r="TLJ470" s="232"/>
      <c r="TLK470" s="232"/>
      <c r="TLL470" s="232"/>
      <c r="TLM470" s="232"/>
      <c r="TLN470" s="232"/>
      <c r="TLO470" s="232"/>
      <c r="TLP470" s="232"/>
      <c r="TLQ470" s="232"/>
      <c r="TLR470" s="232"/>
      <c r="TLS470" s="232"/>
      <c r="TLT470" s="232"/>
      <c r="TLU470" s="232"/>
      <c r="TLV470" s="232"/>
      <c r="TLW470" s="232"/>
      <c r="TLX470" s="232"/>
      <c r="TLY470" s="232"/>
      <c r="TLZ470" s="232"/>
      <c r="TMA470" s="232"/>
      <c r="TMB470" s="232"/>
      <c r="TMC470" s="232"/>
      <c r="TMD470" s="232"/>
      <c r="TME470" s="232"/>
      <c r="TMF470" s="232"/>
      <c r="TMG470" s="232"/>
      <c r="TMH470" s="232"/>
      <c r="TMI470" s="232"/>
      <c r="TMJ470" s="232"/>
      <c r="TMK470" s="232"/>
      <c r="TML470" s="232"/>
      <c r="TMM470" s="232"/>
      <c r="TMN470" s="232"/>
      <c r="TMO470" s="232"/>
      <c r="TMP470" s="232"/>
      <c r="TMQ470" s="232"/>
      <c r="TMR470" s="232"/>
      <c r="TMS470" s="232"/>
      <c r="TMT470" s="232"/>
      <c r="TMU470" s="232"/>
      <c r="TMV470" s="232"/>
      <c r="TMW470" s="232"/>
      <c r="TMX470" s="232"/>
      <c r="TMY470" s="232"/>
      <c r="TMZ470" s="232"/>
      <c r="TNA470" s="232"/>
      <c r="TNB470" s="232"/>
      <c r="TNC470" s="232"/>
      <c r="TND470" s="232"/>
      <c r="TNE470" s="232"/>
      <c r="TNF470" s="232"/>
      <c r="TNG470" s="232"/>
      <c r="TNH470" s="232"/>
      <c r="TNI470" s="232"/>
      <c r="TNJ470" s="232"/>
      <c r="TNK470" s="232"/>
      <c r="TNL470" s="232"/>
      <c r="TNM470" s="232"/>
      <c r="TNN470" s="232"/>
      <c r="TNO470" s="232"/>
      <c r="TNP470" s="232"/>
      <c r="TNQ470" s="232"/>
      <c r="TNR470" s="232"/>
      <c r="TNS470" s="232"/>
      <c r="TNT470" s="232"/>
      <c r="TNU470" s="232"/>
      <c r="TNV470" s="232"/>
      <c r="TNW470" s="232"/>
      <c r="TNX470" s="232"/>
      <c r="TNY470" s="232"/>
      <c r="TNZ470" s="232"/>
      <c r="TOA470" s="232"/>
      <c r="TOB470" s="232"/>
      <c r="TOC470" s="232"/>
      <c r="TOD470" s="232"/>
      <c r="TOE470" s="232"/>
      <c r="TOF470" s="232"/>
      <c r="TOG470" s="232"/>
      <c r="TOH470" s="232"/>
      <c r="TOI470" s="232"/>
      <c r="TOJ470" s="232"/>
      <c r="TOK470" s="232"/>
      <c r="TOL470" s="232"/>
      <c r="TOM470" s="232"/>
      <c r="TON470" s="232"/>
      <c r="TOO470" s="232"/>
      <c r="TOP470" s="232"/>
      <c r="TOQ470" s="232"/>
      <c r="TOR470" s="232"/>
      <c r="TOS470" s="232"/>
      <c r="TOT470" s="232"/>
      <c r="TOU470" s="232"/>
      <c r="TOV470" s="232"/>
      <c r="TOW470" s="232"/>
      <c r="TOX470" s="232"/>
      <c r="TOY470" s="232"/>
      <c r="TOZ470" s="232"/>
      <c r="TPA470" s="232"/>
      <c r="TPB470" s="232"/>
      <c r="TPC470" s="232"/>
      <c r="TPD470" s="232"/>
      <c r="TPE470" s="232"/>
      <c r="TPF470" s="232"/>
      <c r="TPG470" s="232"/>
      <c r="TPH470" s="232"/>
      <c r="TPI470" s="232"/>
      <c r="TPJ470" s="232"/>
      <c r="TPK470" s="232"/>
      <c r="TPL470" s="232"/>
      <c r="TPM470" s="232"/>
      <c r="TPN470" s="232"/>
      <c r="TPO470" s="232"/>
      <c r="TPP470" s="232"/>
      <c r="TPQ470" s="232"/>
      <c r="TPR470" s="232"/>
      <c r="TPS470" s="232"/>
      <c r="TPT470" s="232"/>
      <c r="TPU470" s="232"/>
      <c r="TPV470" s="232"/>
      <c r="TPW470" s="232"/>
      <c r="TPX470" s="232"/>
      <c r="TPY470" s="232"/>
      <c r="TPZ470" s="232"/>
      <c r="TQA470" s="232"/>
      <c r="TQB470" s="232"/>
      <c r="TQC470" s="232"/>
      <c r="TQD470" s="232"/>
      <c r="TQE470" s="232"/>
      <c r="TQF470" s="232"/>
      <c r="TQG470" s="232"/>
      <c r="TQH470" s="232"/>
      <c r="TQI470" s="232"/>
      <c r="TQJ470" s="232"/>
      <c r="TQK470" s="232"/>
      <c r="TQL470" s="232"/>
      <c r="TQM470" s="232"/>
      <c r="TQN470" s="232"/>
      <c r="TQO470" s="232"/>
      <c r="TQP470" s="232"/>
      <c r="TQQ470" s="232"/>
      <c r="TQR470" s="232"/>
      <c r="TQS470" s="232"/>
      <c r="TQT470" s="232"/>
      <c r="TQU470" s="232"/>
      <c r="TQV470" s="232"/>
      <c r="TQW470" s="232"/>
      <c r="TQX470" s="232"/>
      <c r="TQY470" s="232"/>
      <c r="TQZ470" s="232"/>
      <c r="TRA470" s="232"/>
      <c r="TRB470" s="232"/>
      <c r="TRC470" s="232"/>
      <c r="TRD470" s="232"/>
      <c r="TRE470" s="232"/>
      <c r="TRF470" s="232"/>
      <c r="TRG470" s="232"/>
      <c r="TRH470" s="232"/>
      <c r="TRI470" s="232"/>
      <c r="TRJ470" s="232"/>
      <c r="TRK470" s="232"/>
      <c r="TRL470" s="232"/>
      <c r="TRM470" s="232"/>
      <c r="TRN470" s="232"/>
      <c r="TRO470" s="232"/>
      <c r="TRP470" s="232"/>
      <c r="TRQ470" s="232"/>
      <c r="TRR470" s="232"/>
      <c r="TRS470" s="232"/>
      <c r="TRT470" s="232"/>
      <c r="TRU470" s="232"/>
      <c r="TRV470" s="232"/>
      <c r="TRW470" s="232"/>
      <c r="TRX470" s="232"/>
      <c r="TRY470" s="232"/>
      <c r="TRZ470" s="232"/>
      <c r="TSA470" s="232"/>
      <c r="TSB470" s="232"/>
      <c r="TSC470" s="232"/>
      <c r="TSD470" s="232"/>
      <c r="TSE470" s="232"/>
      <c r="TSF470" s="232"/>
      <c r="TSG470" s="232"/>
      <c r="TSH470" s="232"/>
      <c r="TSI470" s="232"/>
      <c r="TSJ470" s="232"/>
      <c r="TSK470" s="232"/>
      <c r="TSL470" s="232"/>
      <c r="TSM470" s="232"/>
      <c r="TSN470" s="232"/>
      <c r="TSO470" s="232"/>
      <c r="TSP470" s="232"/>
      <c r="TSQ470" s="232"/>
      <c r="TSR470" s="232"/>
      <c r="TSS470" s="232"/>
      <c r="TST470" s="232"/>
      <c r="TSU470" s="232"/>
      <c r="TSV470" s="232"/>
      <c r="TSW470" s="232"/>
      <c r="TSX470" s="232"/>
      <c r="TSY470" s="232"/>
      <c r="TSZ470" s="232"/>
      <c r="TTA470" s="232"/>
      <c r="TTB470" s="232"/>
      <c r="TTC470" s="232"/>
      <c r="TTD470" s="232"/>
      <c r="TTE470" s="232"/>
      <c r="TTF470" s="232"/>
      <c r="TTG470" s="232"/>
      <c r="TTH470" s="232"/>
      <c r="TTI470" s="232"/>
      <c r="TTJ470" s="232"/>
      <c r="TTK470" s="232"/>
      <c r="TTL470" s="232"/>
      <c r="TTM470" s="232"/>
      <c r="TTN470" s="232"/>
      <c r="TTO470" s="232"/>
      <c r="TTP470" s="232"/>
      <c r="TTQ470" s="232"/>
      <c r="TTR470" s="232"/>
      <c r="TTS470" s="232"/>
      <c r="TTT470" s="232"/>
      <c r="TTU470" s="232"/>
      <c r="TTV470" s="232"/>
      <c r="TTW470" s="232"/>
      <c r="TTX470" s="232"/>
      <c r="TTY470" s="232"/>
      <c r="TTZ470" s="232"/>
      <c r="TUA470" s="232"/>
      <c r="TUB470" s="232"/>
      <c r="TUC470" s="232"/>
      <c r="TUD470" s="232"/>
      <c r="TUE470" s="232"/>
      <c r="TUF470" s="232"/>
      <c r="TUG470" s="232"/>
      <c r="TUH470" s="232"/>
      <c r="TUI470" s="232"/>
      <c r="TUJ470" s="232"/>
      <c r="TUK470" s="232"/>
      <c r="TUL470" s="232"/>
      <c r="TUM470" s="232"/>
      <c r="TUN470" s="232"/>
      <c r="TUO470" s="232"/>
      <c r="TUP470" s="232"/>
      <c r="TUQ470" s="232"/>
      <c r="TUR470" s="232"/>
      <c r="TUS470" s="232"/>
      <c r="TUT470" s="232"/>
      <c r="TUU470" s="232"/>
      <c r="TUV470" s="232"/>
      <c r="TUW470" s="232"/>
      <c r="TUX470" s="232"/>
      <c r="TUY470" s="232"/>
      <c r="TUZ470" s="232"/>
      <c r="TVA470" s="232"/>
      <c r="TVB470" s="232"/>
      <c r="TVC470" s="232"/>
      <c r="TVD470" s="232"/>
      <c r="TVE470" s="232"/>
      <c r="TVF470" s="232"/>
      <c r="TVG470" s="232"/>
      <c r="TVH470" s="232"/>
      <c r="TVI470" s="232"/>
      <c r="TVJ470" s="232"/>
      <c r="TVK470" s="232"/>
      <c r="TVL470" s="232"/>
      <c r="TVM470" s="232"/>
      <c r="TVN470" s="232"/>
      <c r="TVO470" s="232"/>
      <c r="TVP470" s="232"/>
      <c r="TVQ470" s="232"/>
      <c r="TVR470" s="232"/>
      <c r="TVS470" s="232"/>
      <c r="TVT470" s="232"/>
      <c r="TVU470" s="232"/>
      <c r="TVV470" s="232"/>
      <c r="TVW470" s="232"/>
      <c r="TVX470" s="232"/>
      <c r="TVY470" s="232"/>
      <c r="TVZ470" s="232"/>
      <c r="TWA470" s="232"/>
      <c r="TWB470" s="232"/>
      <c r="TWC470" s="232"/>
      <c r="TWD470" s="232"/>
      <c r="TWE470" s="232"/>
      <c r="TWF470" s="232"/>
      <c r="TWG470" s="232"/>
      <c r="TWH470" s="232"/>
      <c r="TWI470" s="232"/>
      <c r="TWJ470" s="232"/>
      <c r="TWK470" s="232"/>
      <c r="TWL470" s="232"/>
      <c r="TWM470" s="232"/>
      <c r="TWN470" s="232"/>
      <c r="TWO470" s="232"/>
      <c r="TWP470" s="232"/>
      <c r="TWQ470" s="232"/>
      <c r="TWR470" s="232"/>
      <c r="TWS470" s="232"/>
      <c r="TWT470" s="232"/>
      <c r="TWU470" s="232"/>
      <c r="TWV470" s="232"/>
      <c r="TWW470" s="232"/>
      <c r="TWX470" s="232"/>
      <c r="TWY470" s="232"/>
      <c r="TWZ470" s="232"/>
      <c r="TXA470" s="232"/>
      <c r="TXB470" s="232"/>
      <c r="TXC470" s="232"/>
      <c r="TXD470" s="232"/>
      <c r="TXE470" s="232"/>
      <c r="TXF470" s="232"/>
      <c r="TXG470" s="232"/>
      <c r="TXH470" s="232"/>
      <c r="TXI470" s="232"/>
      <c r="TXJ470" s="232"/>
      <c r="TXK470" s="232"/>
      <c r="TXL470" s="232"/>
      <c r="TXM470" s="232"/>
      <c r="TXN470" s="232"/>
      <c r="TXO470" s="232"/>
      <c r="TXP470" s="232"/>
      <c r="TXQ470" s="232"/>
      <c r="TXR470" s="232"/>
      <c r="TXS470" s="232"/>
      <c r="TXT470" s="232"/>
      <c r="TXU470" s="232"/>
      <c r="TXV470" s="232"/>
      <c r="TXW470" s="232"/>
      <c r="TXX470" s="232"/>
      <c r="TXY470" s="232"/>
      <c r="TXZ470" s="232"/>
      <c r="TYA470" s="232"/>
      <c r="TYB470" s="232"/>
      <c r="TYC470" s="232"/>
      <c r="TYD470" s="232"/>
      <c r="TYE470" s="232"/>
      <c r="TYF470" s="232"/>
      <c r="TYG470" s="232"/>
      <c r="TYH470" s="232"/>
      <c r="TYI470" s="232"/>
      <c r="TYJ470" s="232"/>
      <c r="TYK470" s="232"/>
      <c r="TYL470" s="232"/>
      <c r="TYM470" s="232"/>
      <c r="TYN470" s="232"/>
      <c r="TYO470" s="232"/>
      <c r="TYP470" s="232"/>
      <c r="TYQ470" s="232"/>
      <c r="TYR470" s="232"/>
      <c r="TYS470" s="232"/>
      <c r="TYT470" s="232"/>
      <c r="TYU470" s="232"/>
      <c r="TYV470" s="232"/>
      <c r="TYW470" s="232"/>
      <c r="TYX470" s="232"/>
      <c r="TYY470" s="232"/>
      <c r="TYZ470" s="232"/>
      <c r="TZA470" s="232"/>
      <c r="TZB470" s="232"/>
      <c r="TZC470" s="232"/>
      <c r="TZD470" s="232"/>
      <c r="TZE470" s="232"/>
      <c r="TZF470" s="232"/>
      <c r="TZG470" s="232"/>
      <c r="TZH470" s="232"/>
      <c r="TZI470" s="232"/>
      <c r="TZJ470" s="232"/>
      <c r="TZK470" s="232"/>
      <c r="TZL470" s="232"/>
      <c r="TZM470" s="232"/>
      <c r="TZN470" s="232"/>
      <c r="TZO470" s="232"/>
      <c r="TZP470" s="232"/>
      <c r="TZQ470" s="232"/>
      <c r="TZR470" s="232"/>
      <c r="TZS470" s="232"/>
      <c r="TZT470" s="232"/>
      <c r="TZU470" s="232"/>
      <c r="TZV470" s="232"/>
      <c r="TZW470" s="232"/>
      <c r="TZX470" s="232"/>
      <c r="TZY470" s="232"/>
      <c r="TZZ470" s="232"/>
      <c r="UAA470" s="232"/>
      <c r="UAB470" s="232"/>
      <c r="UAC470" s="232"/>
      <c r="UAD470" s="232"/>
      <c r="UAE470" s="232"/>
      <c r="UAF470" s="232"/>
      <c r="UAG470" s="232"/>
      <c r="UAH470" s="232"/>
      <c r="UAI470" s="232"/>
      <c r="UAJ470" s="232"/>
      <c r="UAK470" s="232"/>
      <c r="UAL470" s="232"/>
      <c r="UAM470" s="232"/>
      <c r="UAN470" s="232"/>
      <c r="UAO470" s="232"/>
      <c r="UAP470" s="232"/>
      <c r="UAQ470" s="232"/>
      <c r="UAR470" s="232"/>
      <c r="UAS470" s="232"/>
      <c r="UAT470" s="232"/>
      <c r="UAU470" s="232"/>
      <c r="UAV470" s="232"/>
      <c r="UAW470" s="232"/>
      <c r="UAX470" s="232"/>
      <c r="UAY470" s="232"/>
      <c r="UAZ470" s="232"/>
      <c r="UBA470" s="232"/>
      <c r="UBB470" s="232"/>
      <c r="UBC470" s="232"/>
      <c r="UBD470" s="232"/>
      <c r="UBE470" s="232"/>
      <c r="UBF470" s="232"/>
      <c r="UBG470" s="232"/>
      <c r="UBH470" s="232"/>
      <c r="UBI470" s="232"/>
      <c r="UBJ470" s="232"/>
      <c r="UBK470" s="232"/>
      <c r="UBL470" s="232"/>
      <c r="UBM470" s="232"/>
      <c r="UBN470" s="232"/>
      <c r="UBO470" s="232"/>
      <c r="UBP470" s="232"/>
      <c r="UBQ470" s="232"/>
      <c r="UBR470" s="232"/>
      <c r="UBS470" s="232"/>
      <c r="UBT470" s="232"/>
      <c r="UBU470" s="232"/>
      <c r="UBV470" s="232"/>
      <c r="UBW470" s="232"/>
      <c r="UBX470" s="232"/>
      <c r="UBY470" s="232"/>
      <c r="UBZ470" s="232"/>
      <c r="UCA470" s="232"/>
      <c r="UCB470" s="232"/>
      <c r="UCC470" s="232"/>
      <c r="UCD470" s="232"/>
      <c r="UCE470" s="232"/>
      <c r="UCF470" s="232"/>
      <c r="UCG470" s="232"/>
      <c r="UCH470" s="232"/>
      <c r="UCI470" s="232"/>
      <c r="UCJ470" s="232"/>
      <c r="UCK470" s="232"/>
      <c r="UCL470" s="232"/>
      <c r="UCM470" s="232"/>
      <c r="UCN470" s="232"/>
      <c r="UCO470" s="232"/>
      <c r="UCP470" s="232"/>
      <c r="UCQ470" s="232"/>
      <c r="UCR470" s="232"/>
      <c r="UCS470" s="232"/>
      <c r="UCT470" s="232"/>
      <c r="UCU470" s="232"/>
      <c r="UCV470" s="232"/>
      <c r="UCW470" s="232"/>
      <c r="UCX470" s="232"/>
      <c r="UCY470" s="232"/>
      <c r="UCZ470" s="232"/>
      <c r="UDA470" s="232"/>
      <c r="UDB470" s="232"/>
      <c r="UDC470" s="232"/>
      <c r="UDD470" s="232"/>
      <c r="UDE470" s="232"/>
      <c r="UDF470" s="232"/>
      <c r="UDG470" s="232"/>
      <c r="UDH470" s="232"/>
      <c r="UDI470" s="232"/>
      <c r="UDJ470" s="232"/>
      <c r="UDK470" s="232"/>
      <c r="UDL470" s="232"/>
      <c r="UDM470" s="232"/>
      <c r="UDN470" s="232"/>
      <c r="UDO470" s="232"/>
      <c r="UDP470" s="232"/>
      <c r="UDQ470" s="232"/>
      <c r="UDR470" s="232"/>
      <c r="UDS470" s="232"/>
      <c r="UDT470" s="232"/>
      <c r="UDU470" s="232"/>
      <c r="UDV470" s="232"/>
      <c r="UDW470" s="232"/>
      <c r="UDX470" s="232"/>
      <c r="UDY470" s="232"/>
      <c r="UDZ470" s="232"/>
      <c r="UEA470" s="232"/>
      <c r="UEB470" s="232"/>
      <c r="UEC470" s="232"/>
      <c r="UED470" s="232"/>
      <c r="UEE470" s="232"/>
      <c r="UEF470" s="232"/>
      <c r="UEG470" s="232"/>
      <c r="UEH470" s="232"/>
      <c r="UEI470" s="232"/>
      <c r="UEJ470" s="232"/>
      <c r="UEK470" s="232"/>
      <c r="UEL470" s="232"/>
      <c r="UEM470" s="232"/>
      <c r="UEN470" s="232"/>
      <c r="UEO470" s="232"/>
      <c r="UEP470" s="232"/>
      <c r="UEQ470" s="232"/>
      <c r="UER470" s="232"/>
      <c r="UES470" s="232"/>
      <c r="UET470" s="232"/>
      <c r="UEU470" s="232"/>
      <c r="UEV470" s="232"/>
      <c r="UEW470" s="232"/>
      <c r="UEX470" s="232"/>
      <c r="UEY470" s="232"/>
      <c r="UEZ470" s="232"/>
      <c r="UFA470" s="232"/>
      <c r="UFB470" s="232"/>
      <c r="UFC470" s="232"/>
      <c r="UFD470" s="232"/>
      <c r="UFE470" s="232"/>
      <c r="UFF470" s="232"/>
      <c r="UFG470" s="232"/>
      <c r="UFH470" s="232"/>
      <c r="UFI470" s="232"/>
      <c r="UFJ470" s="232"/>
      <c r="UFK470" s="232"/>
      <c r="UFL470" s="232"/>
      <c r="UFM470" s="232"/>
      <c r="UFN470" s="232"/>
      <c r="UFO470" s="232"/>
      <c r="UFP470" s="232"/>
      <c r="UFQ470" s="232"/>
      <c r="UFR470" s="232"/>
      <c r="UFS470" s="232"/>
      <c r="UFT470" s="232"/>
      <c r="UFU470" s="232"/>
      <c r="UFV470" s="232"/>
      <c r="UFW470" s="232"/>
      <c r="UFX470" s="232"/>
      <c r="UFY470" s="232"/>
      <c r="UFZ470" s="232"/>
      <c r="UGA470" s="232"/>
      <c r="UGB470" s="232"/>
      <c r="UGC470" s="232"/>
      <c r="UGD470" s="232"/>
      <c r="UGE470" s="232"/>
      <c r="UGF470" s="232"/>
      <c r="UGG470" s="232"/>
      <c r="UGH470" s="232"/>
      <c r="UGI470" s="232"/>
      <c r="UGJ470" s="232"/>
      <c r="UGK470" s="232"/>
      <c r="UGL470" s="232"/>
      <c r="UGM470" s="232"/>
      <c r="UGN470" s="232"/>
      <c r="UGO470" s="232"/>
      <c r="UGP470" s="232"/>
      <c r="UGQ470" s="232"/>
      <c r="UGR470" s="232"/>
      <c r="UGS470" s="232"/>
      <c r="UGT470" s="232"/>
      <c r="UGU470" s="232"/>
      <c r="UGV470" s="232"/>
      <c r="UGW470" s="232"/>
      <c r="UGX470" s="232"/>
      <c r="UGY470" s="232"/>
      <c r="UGZ470" s="232"/>
      <c r="UHA470" s="232"/>
      <c r="UHB470" s="232"/>
      <c r="UHC470" s="232"/>
      <c r="UHD470" s="232"/>
      <c r="UHE470" s="232"/>
      <c r="UHF470" s="232"/>
      <c r="UHG470" s="232"/>
      <c r="UHH470" s="232"/>
      <c r="UHI470" s="232"/>
      <c r="UHJ470" s="232"/>
      <c r="UHK470" s="232"/>
      <c r="UHL470" s="232"/>
      <c r="UHM470" s="232"/>
      <c r="UHN470" s="232"/>
      <c r="UHO470" s="232"/>
      <c r="UHP470" s="232"/>
      <c r="UHQ470" s="232"/>
      <c r="UHR470" s="232"/>
      <c r="UHS470" s="232"/>
      <c r="UHT470" s="232"/>
      <c r="UHU470" s="232"/>
      <c r="UHV470" s="232"/>
      <c r="UHW470" s="232"/>
      <c r="UHX470" s="232"/>
      <c r="UHY470" s="232"/>
      <c r="UHZ470" s="232"/>
      <c r="UIA470" s="232"/>
      <c r="UIB470" s="232"/>
      <c r="UIC470" s="232"/>
      <c r="UID470" s="232"/>
      <c r="UIE470" s="232"/>
      <c r="UIF470" s="232"/>
      <c r="UIG470" s="232"/>
      <c r="UIH470" s="232"/>
      <c r="UII470" s="232"/>
      <c r="UIJ470" s="232"/>
      <c r="UIK470" s="232"/>
      <c r="UIL470" s="232"/>
      <c r="UIM470" s="232"/>
      <c r="UIN470" s="232"/>
      <c r="UIO470" s="232"/>
      <c r="UIP470" s="232"/>
      <c r="UIQ470" s="232"/>
      <c r="UIR470" s="232"/>
      <c r="UIS470" s="232"/>
      <c r="UIT470" s="232"/>
      <c r="UIU470" s="232"/>
      <c r="UIV470" s="232"/>
      <c r="UIW470" s="232"/>
      <c r="UIX470" s="232"/>
      <c r="UIY470" s="232"/>
      <c r="UIZ470" s="232"/>
      <c r="UJA470" s="232"/>
      <c r="UJB470" s="232"/>
      <c r="UJC470" s="232"/>
      <c r="UJD470" s="232"/>
      <c r="UJE470" s="232"/>
      <c r="UJF470" s="232"/>
      <c r="UJG470" s="232"/>
      <c r="UJH470" s="232"/>
      <c r="UJI470" s="232"/>
      <c r="UJJ470" s="232"/>
      <c r="UJK470" s="232"/>
      <c r="UJL470" s="232"/>
      <c r="UJM470" s="232"/>
      <c r="UJN470" s="232"/>
      <c r="UJO470" s="232"/>
      <c r="UJP470" s="232"/>
      <c r="UJQ470" s="232"/>
      <c r="UJR470" s="232"/>
      <c r="UJS470" s="232"/>
      <c r="UJT470" s="232"/>
      <c r="UJU470" s="232"/>
      <c r="UJV470" s="232"/>
      <c r="UJW470" s="232"/>
      <c r="UJX470" s="232"/>
      <c r="UJY470" s="232"/>
      <c r="UJZ470" s="232"/>
      <c r="UKA470" s="232"/>
      <c r="UKB470" s="232"/>
      <c r="UKC470" s="232"/>
      <c r="UKD470" s="232"/>
      <c r="UKE470" s="232"/>
      <c r="UKF470" s="232"/>
      <c r="UKG470" s="232"/>
      <c r="UKH470" s="232"/>
      <c r="UKI470" s="232"/>
      <c r="UKJ470" s="232"/>
      <c r="UKK470" s="232"/>
      <c r="UKL470" s="232"/>
      <c r="UKM470" s="232"/>
      <c r="UKN470" s="232"/>
      <c r="UKO470" s="232"/>
      <c r="UKP470" s="232"/>
      <c r="UKQ470" s="232"/>
      <c r="UKR470" s="232"/>
      <c r="UKS470" s="232"/>
      <c r="UKT470" s="232"/>
      <c r="UKU470" s="232"/>
      <c r="UKV470" s="232"/>
      <c r="UKW470" s="232"/>
      <c r="UKX470" s="232"/>
      <c r="UKY470" s="232"/>
      <c r="UKZ470" s="232"/>
      <c r="ULA470" s="232"/>
      <c r="ULB470" s="232"/>
      <c r="ULC470" s="232"/>
      <c r="ULD470" s="232"/>
      <c r="ULE470" s="232"/>
      <c r="ULF470" s="232"/>
      <c r="ULG470" s="232"/>
      <c r="ULH470" s="232"/>
      <c r="ULI470" s="232"/>
      <c r="ULJ470" s="232"/>
      <c r="ULK470" s="232"/>
      <c r="ULL470" s="232"/>
      <c r="ULM470" s="232"/>
      <c r="ULN470" s="232"/>
      <c r="ULO470" s="232"/>
      <c r="ULP470" s="232"/>
      <c r="ULQ470" s="232"/>
      <c r="ULR470" s="232"/>
      <c r="ULS470" s="232"/>
      <c r="ULT470" s="232"/>
      <c r="ULU470" s="232"/>
      <c r="ULV470" s="232"/>
      <c r="ULW470" s="232"/>
      <c r="ULX470" s="232"/>
      <c r="ULY470" s="232"/>
      <c r="ULZ470" s="232"/>
      <c r="UMA470" s="232"/>
      <c r="UMB470" s="232"/>
      <c r="UMC470" s="232"/>
      <c r="UMD470" s="232"/>
      <c r="UME470" s="232"/>
      <c r="UMF470" s="232"/>
      <c r="UMG470" s="232"/>
      <c r="UMH470" s="232"/>
      <c r="UMI470" s="232"/>
      <c r="UMJ470" s="232"/>
      <c r="UMK470" s="232"/>
      <c r="UML470" s="232"/>
      <c r="UMM470" s="232"/>
      <c r="UMN470" s="232"/>
      <c r="UMO470" s="232"/>
      <c r="UMP470" s="232"/>
      <c r="UMQ470" s="232"/>
      <c r="UMR470" s="232"/>
      <c r="UMS470" s="232"/>
      <c r="UMT470" s="232"/>
      <c r="UMU470" s="232"/>
      <c r="UMV470" s="232"/>
      <c r="UMW470" s="232"/>
      <c r="UMX470" s="232"/>
      <c r="UMY470" s="232"/>
      <c r="UMZ470" s="232"/>
      <c r="UNA470" s="232"/>
      <c r="UNB470" s="232"/>
      <c r="UNC470" s="232"/>
      <c r="UND470" s="232"/>
      <c r="UNE470" s="232"/>
      <c r="UNF470" s="232"/>
      <c r="UNG470" s="232"/>
      <c r="UNH470" s="232"/>
      <c r="UNI470" s="232"/>
      <c r="UNJ470" s="232"/>
      <c r="UNK470" s="232"/>
      <c r="UNL470" s="232"/>
      <c r="UNM470" s="232"/>
      <c r="UNN470" s="232"/>
      <c r="UNO470" s="232"/>
      <c r="UNP470" s="232"/>
      <c r="UNQ470" s="232"/>
      <c r="UNR470" s="232"/>
      <c r="UNS470" s="232"/>
      <c r="UNT470" s="232"/>
      <c r="UNU470" s="232"/>
      <c r="UNV470" s="232"/>
      <c r="UNW470" s="232"/>
      <c r="UNX470" s="232"/>
      <c r="UNY470" s="232"/>
      <c r="UNZ470" s="232"/>
      <c r="UOA470" s="232"/>
      <c r="UOB470" s="232"/>
      <c r="UOC470" s="232"/>
      <c r="UOD470" s="232"/>
      <c r="UOE470" s="232"/>
      <c r="UOF470" s="232"/>
      <c r="UOG470" s="232"/>
      <c r="UOH470" s="232"/>
      <c r="UOI470" s="232"/>
      <c r="UOJ470" s="232"/>
      <c r="UOK470" s="232"/>
      <c r="UOL470" s="232"/>
      <c r="UOM470" s="232"/>
      <c r="UON470" s="232"/>
      <c r="UOO470" s="232"/>
      <c r="UOP470" s="232"/>
      <c r="UOQ470" s="232"/>
      <c r="UOR470" s="232"/>
      <c r="UOS470" s="232"/>
      <c r="UOT470" s="232"/>
      <c r="UOU470" s="232"/>
      <c r="UOV470" s="232"/>
      <c r="UOW470" s="232"/>
      <c r="UOX470" s="232"/>
      <c r="UOY470" s="232"/>
      <c r="UOZ470" s="232"/>
      <c r="UPA470" s="232"/>
      <c r="UPB470" s="232"/>
      <c r="UPC470" s="232"/>
      <c r="UPD470" s="232"/>
      <c r="UPE470" s="232"/>
      <c r="UPF470" s="232"/>
      <c r="UPG470" s="232"/>
      <c r="UPH470" s="232"/>
      <c r="UPI470" s="232"/>
      <c r="UPJ470" s="232"/>
      <c r="UPK470" s="232"/>
      <c r="UPL470" s="232"/>
      <c r="UPM470" s="232"/>
      <c r="UPN470" s="232"/>
      <c r="UPO470" s="232"/>
      <c r="UPP470" s="232"/>
      <c r="UPQ470" s="232"/>
      <c r="UPR470" s="232"/>
      <c r="UPS470" s="232"/>
      <c r="UPT470" s="232"/>
      <c r="UPU470" s="232"/>
      <c r="UPV470" s="232"/>
      <c r="UPW470" s="232"/>
      <c r="UPX470" s="232"/>
      <c r="UPY470" s="232"/>
      <c r="UPZ470" s="232"/>
      <c r="UQA470" s="232"/>
      <c r="UQB470" s="232"/>
      <c r="UQC470" s="232"/>
      <c r="UQD470" s="232"/>
      <c r="UQE470" s="232"/>
      <c r="UQF470" s="232"/>
      <c r="UQG470" s="232"/>
      <c r="UQH470" s="232"/>
      <c r="UQI470" s="232"/>
      <c r="UQJ470" s="232"/>
      <c r="UQK470" s="232"/>
      <c r="UQL470" s="232"/>
      <c r="UQM470" s="232"/>
      <c r="UQN470" s="232"/>
      <c r="UQO470" s="232"/>
      <c r="UQP470" s="232"/>
      <c r="UQQ470" s="232"/>
      <c r="UQR470" s="232"/>
      <c r="UQS470" s="232"/>
      <c r="UQT470" s="232"/>
      <c r="UQU470" s="232"/>
      <c r="UQV470" s="232"/>
      <c r="UQW470" s="232"/>
      <c r="UQX470" s="232"/>
      <c r="UQY470" s="232"/>
      <c r="UQZ470" s="232"/>
      <c r="URA470" s="232"/>
      <c r="URB470" s="232"/>
      <c r="URC470" s="232"/>
      <c r="URD470" s="232"/>
      <c r="URE470" s="232"/>
      <c r="URF470" s="232"/>
      <c r="URG470" s="232"/>
      <c r="URH470" s="232"/>
      <c r="URI470" s="232"/>
      <c r="URJ470" s="232"/>
      <c r="URK470" s="232"/>
      <c r="URL470" s="232"/>
      <c r="URM470" s="232"/>
      <c r="URN470" s="232"/>
      <c r="URO470" s="232"/>
      <c r="URP470" s="232"/>
      <c r="URQ470" s="232"/>
      <c r="URR470" s="232"/>
      <c r="URS470" s="232"/>
      <c r="URT470" s="232"/>
      <c r="URU470" s="232"/>
      <c r="URV470" s="232"/>
      <c r="URW470" s="232"/>
      <c r="URX470" s="232"/>
      <c r="URY470" s="232"/>
      <c r="URZ470" s="232"/>
      <c r="USA470" s="232"/>
      <c r="USB470" s="232"/>
      <c r="USC470" s="232"/>
      <c r="USD470" s="232"/>
      <c r="USE470" s="232"/>
      <c r="USF470" s="232"/>
      <c r="USG470" s="232"/>
      <c r="USH470" s="232"/>
      <c r="USI470" s="232"/>
      <c r="USJ470" s="232"/>
      <c r="USK470" s="232"/>
      <c r="USL470" s="232"/>
      <c r="USM470" s="232"/>
      <c r="USN470" s="232"/>
      <c r="USO470" s="232"/>
      <c r="USP470" s="232"/>
      <c r="USQ470" s="232"/>
      <c r="USR470" s="232"/>
      <c r="USS470" s="232"/>
      <c r="UST470" s="232"/>
      <c r="USU470" s="232"/>
      <c r="USV470" s="232"/>
      <c r="USW470" s="232"/>
      <c r="USX470" s="232"/>
      <c r="USY470" s="232"/>
      <c r="USZ470" s="232"/>
      <c r="UTA470" s="232"/>
      <c r="UTB470" s="232"/>
      <c r="UTC470" s="232"/>
      <c r="UTD470" s="232"/>
      <c r="UTE470" s="232"/>
      <c r="UTF470" s="232"/>
      <c r="UTG470" s="232"/>
      <c r="UTH470" s="232"/>
      <c r="UTI470" s="232"/>
      <c r="UTJ470" s="232"/>
      <c r="UTK470" s="232"/>
      <c r="UTL470" s="232"/>
      <c r="UTM470" s="232"/>
      <c r="UTN470" s="232"/>
      <c r="UTO470" s="232"/>
      <c r="UTP470" s="232"/>
      <c r="UTQ470" s="232"/>
      <c r="UTR470" s="232"/>
      <c r="UTS470" s="232"/>
      <c r="UTT470" s="232"/>
      <c r="UTU470" s="232"/>
      <c r="UTV470" s="232"/>
      <c r="UTW470" s="232"/>
      <c r="UTX470" s="232"/>
      <c r="UTY470" s="232"/>
      <c r="UTZ470" s="232"/>
      <c r="UUA470" s="232"/>
      <c r="UUB470" s="232"/>
      <c r="UUC470" s="232"/>
      <c r="UUD470" s="232"/>
      <c r="UUE470" s="232"/>
      <c r="UUF470" s="232"/>
      <c r="UUG470" s="232"/>
      <c r="UUH470" s="232"/>
      <c r="UUI470" s="232"/>
      <c r="UUJ470" s="232"/>
      <c r="UUK470" s="232"/>
      <c r="UUL470" s="232"/>
      <c r="UUM470" s="232"/>
      <c r="UUN470" s="232"/>
      <c r="UUO470" s="232"/>
      <c r="UUP470" s="232"/>
      <c r="UUQ470" s="232"/>
      <c r="UUR470" s="232"/>
      <c r="UUS470" s="232"/>
      <c r="UUT470" s="232"/>
      <c r="UUU470" s="232"/>
      <c r="UUV470" s="232"/>
      <c r="UUW470" s="232"/>
      <c r="UUX470" s="232"/>
      <c r="UUY470" s="232"/>
      <c r="UUZ470" s="232"/>
      <c r="UVA470" s="232"/>
      <c r="UVB470" s="232"/>
      <c r="UVC470" s="232"/>
      <c r="UVD470" s="232"/>
      <c r="UVE470" s="232"/>
      <c r="UVF470" s="232"/>
      <c r="UVG470" s="232"/>
      <c r="UVH470" s="232"/>
      <c r="UVI470" s="232"/>
      <c r="UVJ470" s="232"/>
      <c r="UVK470" s="232"/>
      <c r="UVL470" s="232"/>
      <c r="UVM470" s="232"/>
      <c r="UVN470" s="232"/>
      <c r="UVO470" s="232"/>
      <c r="UVP470" s="232"/>
      <c r="UVQ470" s="232"/>
      <c r="UVR470" s="232"/>
      <c r="UVS470" s="232"/>
      <c r="UVT470" s="232"/>
      <c r="UVU470" s="232"/>
      <c r="UVV470" s="232"/>
      <c r="UVW470" s="232"/>
      <c r="UVX470" s="232"/>
      <c r="UVY470" s="232"/>
      <c r="UVZ470" s="232"/>
      <c r="UWA470" s="232"/>
      <c r="UWB470" s="232"/>
      <c r="UWC470" s="232"/>
      <c r="UWD470" s="232"/>
      <c r="UWE470" s="232"/>
      <c r="UWF470" s="232"/>
      <c r="UWG470" s="232"/>
      <c r="UWH470" s="232"/>
      <c r="UWI470" s="232"/>
      <c r="UWJ470" s="232"/>
      <c r="UWK470" s="232"/>
      <c r="UWL470" s="232"/>
      <c r="UWM470" s="232"/>
      <c r="UWN470" s="232"/>
      <c r="UWO470" s="232"/>
      <c r="UWP470" s="232"/>
      <c r="UWQ470" s="232"/>
      <c r="UWR470" s="232"/>
      <c r="UWS470" s="232"/>
      <c r="UWT470" s="232"/>
      <c r="UWU470" s="232"/>
      <c r="UWV470" s="232"/>
      <c r="UWW470" s="232"/>
      <c r="UWX470" s="232"/>
      <c r="UWY470" s="232"/>
      <c r="UWZ470" s="232"/>
      <c r="UXA470" s="232"/>
      <c r="UXB470" s="232"/>
      <c r="UXC470" s="232"/>
      <c r="UXD470" s="232"/>
      <c r="UXE470" s="232"/>
      <c r="UXF470" s="232"/>
      <c r="UXG470" s="232"/>
      <c r="UXH470" s="232"/>
      <c r="UXI470" s="232"/>
      <c r="UXJ470" s="232"/>
      <c r="UXK470" s="232"/>
      <c r="UXL470" s="232"/>
      <c r="UXM470" s="232"/>
      <c r="UXN470" s="232"/>
      <c r="UXO470" s="232"/>
      <c r="UXP470" s="232"/>
      <c r="UXQ470" s="232"/>
      <c r="UXR470" s="232"/>
      <c r="UXS470" s="232"/>
      <c r="UXT470" s="232"/>
      <c r="UXU470" s="232"/>
      <c r="UXV470" s="232"/>
      <c r="UXW470" s="232"/>
      <c r="UXX470" s="232"/>
      <c r="UXY470" s="232"/>
      <c r="UXZ470" s="232"/>
      <c r="UYA470" s="232"/>
      <c r="UYB470" s="232"/>
      <c r="UYC470" s="232"/>
      <c r="UYD470" s="232"/>
      <c r="UYE470" s="232"/>
      <c r="UYF470" s="232"/>
      <c r="UYG470" s="232"/>
      <c r="UYH470" s="232"/>
      <c r="UYI470" s="232"/>
      <c r="UYJ470" s="232"/>
      <c r="UYK470" s="232"/>
      <c r="UYL470" s="232"/>
      <c r="UYM470" s="232"/>
      <c r="UYN470" s="232"/>
      <c r="UYO470" s="232"/>
      <c r="UYP470" s="232"/>
      <c r="UYQ470" s="232"/>
      <c r="UYR470" s="232"/>
      <c r="UYS470" s="232"/>
      <c r="UYT470" s="232"/>
      <c r="UYU470" s="232"/>
      <c r="UYV470" s="232"/>
      <c r="UYW470" s="232"/>
      <c r="UYX470" s="232"/>
      <c r="UYY470" s="232"/>
      <c r="UYZ470" s="232"/>
      <c r="UZA470" s="232"/>
      <c r="UZB470" s="232"/>
      <c r="UZC470" s="232"/>
      <c r="UZD470" s="232"/>
      <c r="UZE470" s="232"/>
      <c r="UZF470" s="232"/>
      <c r="UZG470" s="232"/>
      <c r="UZH470" s="232"/>
      <c r="UZI470" s="232"/>
      <c r="UZJ470" s="232"/>
      <c r="UZK470" s="232"/>
      <c r="UZL470" s="232"/>
      <c r="UZM470" s="232"/>
      <c r="UZN470" s="232"/>
      <c r="UZO470" s="232"/>
      <c r="UZP470" s="232"/>
      <c r="UZQ470" s="232"/>
      <c r="UZR470" s="232"/>
      <c r="UZS470" s="232"/>
      <c r="UZT470" s="232"/>
      <c r="UZU470" s="232"/>
      <c r="UZV470" s="232"/>
      <c r="UZW470" s="232"/>
      <c r="UZX470" s="232"/>
      <c r="UZY470" s="232"/>
      <c r="UZZ470" s="232"/>
      <c r="VAA470" s="232"/>
      <c r="VAB470" s="232"/>
      <c r="VAC470" s="232"/>
      <c r="VAD470" s="232"/>
      <c r="VAE470" s="232"/>
      <c r="VAF470" s="232"/>
      <c r="VAG470" s="232"/>
      <c r="VAH470" s="232"/>
      <c r="VAI470" s="232"/>
      <c r="VAJ470" s="232"/>
      <c r="VAK470" s="232"/>
      <c r="VAL470" s="232"/>
      <c r="VAM470" s="232"/>
      <c r="VAN470" s="232"/>
      <c r="VAO470" s="232"/>
      <c r="VAP470" s="232"/>
      <c r="VAQ470" s="232"/>
      <c r="VAR470" s="232"/>
      <c r="VAS470" s="232"/>
      <c r="VAT470" s="232"/>
      <c r="VAU470" s="232"/>
      <c r="VAV470" s="232"/>
      <c r="VAW470" s="232"/>
      <c r="VAX470" s="232"/>
      <c r="VAY470" s="232"/>
      <c r="VAZ470" s="232"/>
      <c r="VBA470" s="232"/>
      <c r="VBB470" s="232"/>
      <c r="VBC470" s="232"/>
      <c r="VBD470" s="232"/>
      <c r="VBE470" s="232"/>
      <c r="VBF470" s="232"/>
      <c r="VBG470" s="232"/>
      <c r="VBH470" s="232"/>
      <c r="VBI470" s="232"/>
      <c r="VBJ470" s="232"/>
      <c r="VBK470" s="232"/>
      <c r="VBL470" s="232"/>
      <c r="VBM470" s="232"/>
      <c r="VBN470" s="232"/>
      <c r="VBO470" s="232"/>
      <c r="VBP470" s="232"/>
      <c r="VBQ470" s="232"/>
      <c r="VBR470" s="232"/>
      <c r="VBS470" s="232"/>
      <c r="VBT470" s="232"/>
      <c r="VBU470" s="232"/>
      <c r="VBV470" s="232"/>
      <c r="VBW470" s="232"/>
      <c r="VBX470" s="232"/>
      <c r="VBY470" s="232"/>
      <c r="VBZ470" s="232"/>
      <c r="VCA470" s="232"/>
      <c r="VCB470" s="232"/>
      <c r="VCC470" s="232"/>
      <c r="VCD470" s="232"/>
      <c r="VCE470" s="232"/>
      <c r="VCF470" s="232"/>
      <c r="VCG470" s="232"/>
      <c r="VCH470" s="232"/>
      <c r="VCI470" s="232"/>
      <c r="VCJ470" s="232"/>
      <c r="VCK470" s="232"/>
      <c r="VCL470" s="232"/>
      <c r="VCM470" s="232"/>
      <c r="VCN470" s="232"/>
      <c r="VCO470" s="232"/>
      <c r="VCP470" s="232"/>
      <c r="VCQ470" s="232"/>
      <c r="VCR470" s="232"/>
      <c r="VCS470" s="232"/>
      <c r="VCT470" s="232"/>
      <c r="VCU470" s="232"/>
      <c r="VCV470" s="232"/>
      <c r="VCW470" s="232"/>
      <c r="VCX470" s="232"/>
      <c r="VCY470" s="232"/>
      <c r="VCZ470" s="232"/>
      <c r="VDA470" s="232"/>
      <c r="VDB470" s="232"/>
      <c r="VDC470" s="232"/>
      <c r="VDD470" s="232"/>
      <c r="VDE470" s="232"/>
      <c r="VDF470" s="232"/>
      <c r="VDG470" s="232"/>
      <c r="VDH470" s="232"/>
      <c r="VDI470" s="232"/>
      <c r="VDJ470" s="232"/>
      <c r="VDK470" s="232"/>
      <c r="VDL470" s="232"/>
      <c r="VDM470" s="232"/>
      <c r="VDN470" s="232"/>
      <c r="VDO470" s="232"/>
      <c r="VDP470" s="232"/>
      <c r="VDQ470" s="232"/>
      <c r="VDR470" s="232"/>
      <c r="VDS470" s="232"/>
      <c r="VDT470" s="232"/>
      <c r="VDU470" s="232"/>
      <c r="VDV470" s="232"/>
      <c r="VDW470" s="232"/>
      <c r="VDX470" s="232"/>
      <c r="VDY470" s="232"/>
      <c r="VDZ470" s="232"/>
      <c r="VEA470" s="232"/>
      <c r="VEB470" s="232"/>
      <c r="VEC470" s="232"/>
      <c r="VED470" s="232"/>
      <c r="VEE470" s="232"/>
      <c r="VEF470" s="232"/>
      <c r="VEG470" s="232"/>
      <c r="VEH470" s="232"/>
      <c r="VEI470" s="232"/>
      <c r="VEJ470" s="232"/>
      <c r="VEK470" s="232"/>
      <c r="VEL470" s="232"/>
      <c r="VEM470" s="232"/>
      <c r="VEN470" s="232"/>
      <c r="VEO470" s="232"/>
      <c r="VEP470" s="232"/>
      <c r="VEQ470" s="232"/>
      <c r="VER470" s="232"/>
      <c r="VES470" s="232"/>
      <c r="VET470" s="232"/>
      <c r="VEU470" s="232"/>
      <c r="VEV470" s="232"/>
      <c r="VEW470" s="232"/>
      <c r="VEX470" s="232"/>
      <c r="VEY470" s="232"/>
      <c r="VEZ470" s="232"/>
      <c r="VFA470" s="232"/>
      <c r="VFB470" s="232"/>
      <c r="VFC470" s="232"/>
      <c r="VFD470" s="232"/>
      <c r="VFE470" s="232"/>
      <c r="VFF470" s="232"/>
      <c r="VFG470" s="232"/>
      <c r="VFH470" s="232"/>
      <c r="VFI470" s="232"/>
      <c r="VFJ470" s="232"/>
      <c r="VFK470" s="232"/>
      <c r="VFL470" s="232"/>
      <c r="VFM470" s="232"/>
      <c r="VFN470" s="232"/>
      <c r="VFO470" s="232"/>
      <c r="VFP470" s="232"/>
      <c r="VFQ470" s="232"/>
      <c r="VFR470" s="232"/>
      <c r="VFS470" s="232"/>
      <c r="VFT470" s="232"/>
      <c r="VFU470" s="232"/>
      <c r="VFV470" s="232"/>
      <c r="VFW470" s="232"/>
      <c r="VFX470" s="232"/>
      <c r="VFY470" s="232"/>
      <c r="VFZ470" s="232"/>
      <c r="VGA470" s="232"/>
      <c r="VGB470" s="232"/>
      <c r="VGC470" s="232"/>
      <c r="VGD470" s="232"/>
      <c r="VGE470" s="232"/>
      <c r="VGF470" s="232"/>
      <c r="VGG470" s="232"/>
      <c r="VGH470" s="232"/>
      <c r="VGI470" s="232"/>
      <c r="VGJ470" s="232"/>
      <c r="VGK470" s="232"/>
      <c r="VGL470" s="232"/>
      <c r="VGM470" s="232"/>
      <c r="VGN470" s="232"/>
      <c r="VGO470" s="232"/>
      <c r="VGP470" s="232"/>
      <c r="VGQ470" s="232"/>
      <c r="VGR470" s="232"/>
      <c r="VGS470" s="232"/>
      <c r="VGT470" s="232"/>
      <c r="VGU470" s="232"/>
      <c r="VGV470" s="232"/>
      <c r="VGW470" s="232"/>
      <c r="VGX470" s="232"/>
      <c r="VGY470" s="232"/>
      <c r="VGZ470" s="232"/>
      <c r="VHA470" s="232"/>
      <c r="VHB470" s="232"/>
      <c r="VHC470" s="232"/>
      <c r="VHD470" s="232"/>
      <c r="VHE470" s="232"/>
      <c r="VHF470" s="232"/>
      <c r="VHG470" s="232"/>
      <c r="VHH470" s="232"/>
      <c r="VHI470" s="232"/>
      <c r="VHJ470" s="232"/>
      <c r="VHK470" s="232"/>
      <c r="VHL470" s="232"/>
      <c r="VHM470" s="232"/>
      <c r="VHN470" s="232"/>
      <c r="VHO470" s="232"/>
      <c r="VHP470" s="232"/>
      <c r="VHQ470" s="232"/>
      <c r="VHR470" s="232"/>
      <c r="VHS470" s="232"/>
      <c r="VHT470" s="232"/>
      <c r="VHU470" s="232"/>
      <c r="VHV470" s="232"/>
      <c r="VHW470" s="232"/>
      <c r="VHX470" s="232"/>
      <c r="VHY470" s="232"/>
      <c r="VHZ470" s="232"/>
      <c r="VIA470" s="232"/>
      <c r="VIB470" s="232"/>
      <c r="VIC470" s="232"/>
      <c r="VID470" s="232"/>
      <c r="VIE470" s="232"/>
      <c r="VIF470" s="232"/>
      <c r="VIG470" s="232"/>
      <c r="VIH470" s="232"/>
      <c r="VII470" s="232"/>
      <c r="VIJ470" s="232"/>
      <c r="VIK470" s="232"/>
      <c r="VIL470" s="232"/>
      <c r="VIM470" s="232"/>
      <c r="VIN470" s="232"/>
      <c r="VIO470" s="232"/>
      <c r="VIP470" s="232"/>
      <c r="VIQ470" s="232"/>
      <c r="VIR470" s="232"/>
      <c r="VIS470" s="232"/>
      <c r="VIT470" s="232"/>
      <c r="VIU470" s="232"/>
      <c r="VIV470" s="232"/>
      <c r="VIW470" s="232"/>
      <c r="VIX470" s="232"/>
      <c r="VIY470" s="232"/>
      <c r="VIZ470" s="232"/>
      <c r="VJA470" s="232"/>
      <c r="VJB470" s="232"/>
      <c r="VJC470" s="232"/>
      <c r="VJD470" s="232"/>
      <c r="VJE470" s="232"/>
      <c r="VJF470" s="232"/>
      <c r="VJG470" s="232"/>
      <c r="VJH470" s="232"/>
      <c r="VJI470" s="232"/>
      <c r="VJJ470" s="232"/>
      <c r="VJK470" s="232"/>
      <c r="VJL470" s="232"/>
      <c r="VJM470" s="232"/>
      <c r="VJN470" s="232"/>
      <c r="VJO470" s="232"/>
      <c r="VJP470" s="232"/>
      <c r="VJQ470" s="232"/>
      <c r="VJR470" s="232"/>
      <c r="VJS470" s="232"/>
      <c r="VJT470" s="232"/>
      <c r="VJU470" s="232"/>
      <c r="VJV470" s="232"/>
      <c r="VJW470" s="232"/>
      <c r="VJX470" s="232"/>
      <c r="VJY470" s="232"/>
      <c r="VJZ470" s="232"/>
      <c r="VKA470" s="232"/>
      <c r="VKB470" s="232"/>
      <c r="VKC470" s="232"/>
      <c r="VKD470" s="232"/>
      <c r="VKE470" s="232"/>
      <c r="VKF470" s="232"/>
      <c r="VKG470" s="232"/>
      <c r="VKH470" s="232"/>
      <c r="VKI470" s="232"/>
      <c r="VKJ470" s="232"/>
      <c r="VKK470" s="232"/>
      <c r="VKL470" s="232"/>
      <c r="VKM470" s="232"/>
      <c r="VKN470" s="232"/>
      <c r="VKO470" s="232"/>
      <c r="VKP470" s="232"/>
      <c r="VKQ470" s="232"/>
      <c r="VKR470" s="232"/>
      <c r="VKS470" s="232"/>
      <c r="VKT470" s="232"/>
      <c r="VKU470" s="232"/>
      <c r="VKV470" s="232"/>
      <c r="VKW470" s="232"/>
      <c r="VKX470" s="232"/>
      <c r="VKY470" s="232"/>
      <c r="VKZ470" s="232"/>
      <c r="VLA470" s="232"/>
      <c r="VLB470" s="232"/>
      <c r="VLC470" s="232"/>
      <c r="VLD470" s="232"/>
      <c r="VLE470" s="232"/>
      <c r="VLF470" s="232"/>
      <c r="VLG470" s="232"/>
      <c r="VLH470" s="232"/>
      <c r="VLI470" s="232"/>
      <c r="VLJ470" s="232"/>
      <c r="VLK470" s="232"/>
      <c r="VLL470" s="232"/>
      <c r="VLM470" s="232"/>
      <c r="VLN470" s="232"/>
      <c r="VLO470" s="232"/>
      <c r="VLP470" s="232"/>
      <c r="VLQ470" s="232"/>
      <c r="VLR470" s="232"/>
      <c r="VLS470" s="232"/>
      <c r="VLT470" s="232"/>
      <c r="VLU470" s="232"/>
      <c r="VLV470" s="232"/>
      <c r="VLW470" s="232"/>
      <c r="VLX470" s="232"/>
      <c r="VLY470" s="232"/>
      <c r="VLZ470" s="232"/>
      <c r="VMA470" s="232"/>
      <c r="VMB470" s="232"/>
      <c r="VMC470" s="232"/>
      <c r="VMD470" s="232"/>
      <c r="VME470" s="232"/>
      <c r="VMF470" s="232"/>
      <c r="VMG470" s="232"/>
      <c r="VMH470" s="232"/>
      <c r="VMI470" s="232"/>
      <c r="VMJ470" s="232"/>
      <c r="VMK470" s="232"/>
      <c r="VML470" s="232"/>
      <c r="VMM470" s="232"/>
      <c r="VMN470" s="232"/>
      <c r="VMO470" s="232"/>
      <c r="VMP470" s="232"/>
      <c r="VMQ470" s="232"/>
      <c r="VMR470" s="232"/>
      <c r="VMS470" s="232"/>
      <c r="VMT470" s="232"/>
      <c r="VMU470" s="232"/>
      <c r="VMV470" s="232"/>
      <c r="VMW470" s="232"/>
      <c r="VMX470" s="232"/>
      <c r="VMY470" s="232"/>
      <c r="VMZ470" s="232"/>
      <c r="VNA470" s="232"/>
      <c r="VNB470" s="232"/>
      <c r="VNC470" s="232"/>
      <c r="VND470" s="232"/>
      <c r="VNE470" s="232"/>
      <c r="VNF470" s="232"/>
      <c r="VNG470" s="232"/>
      <c r="VNH470" s="232"/>
      <c r="VNI470" s="232"/>
      <c r="VNJ470" s="232"/>
      <c r="VNK470" s="232"/>
      <c r="VNL470" s="232"/>
      <c r="VNM470" s="232"/>
      <c r="VNN470" s="232"/>
      <c r="VNO470" s="232"/>
      <c r="VNP470" s="232"/>
      <c r="VNQ470" s="232"/>
      <c r="VNR470" s="232"/>
      <c r="VNS470" s="232"/>
      <c r="VNT470" s="232"/>
      <c r="VNU470" s="232"/>
      <c r="VNV470" s="232"/>
      <c r="VNW470" s="232"/>
      <c r="VNX470" s="232"/>
      <c r="VNY470" s="232"/>
      <c r="VNZ470" s="232"/>
      <c r="VOA470" s="232"/>
      <c r="VOB470" s="232"/>
      <c r="VOC470" s="232"/>
      <c r="VOD470" s="232"/>
      <c r="VOE470" s="232"/>
      <c r="VOF470" s="232"/>
      <c r="VOG470" s="232"/>
      <c r="VOH470" s="232"/>
      <c r="VOI470" s="232"/>
      <c r="VOJ470" s="232"/>
      <c r="VOK470" s="232"/>
      <c r="VOL470" s="232"/>
      <c r="VOM470" s="232"/>
      <c r="VON470" s="232"/>
      <c r="VOO470" s="232"/>
      <c r="VOP470" s="232"/>
      <c r="VOQ470" s="232"/>
      <c r="VOR470" s="232"/>
      <c r="VOS470" s="232"/>
      <c r="VOT470" s="232"/>
      <c r="VOU470" s="232"/>
      <c r="VOV470" s="232"/>
      <c r="VOW470" s="232"/>
      <c r="VOX470" s="232"/>
      <c r="VOY470" s="232"/>
      <c r="VOZ470" s="232"/>
      <c r="VPA470" s="232"/>
      <c r="VPB470" s="232"/>
      <c r="VPC470" s="232"/>
      <c r="VPD470" s="232"/>
      <c r="VPE470" s="232"/>
      <c r="VPF470" s="232"/>
      <c r="VPG470" s="232"/>
      <c r="VPH470" s="232"/>
      <c r="VPI470" s="232"/>
      <c r="VPJ470" s="232"/>
      <c r="VPK470" s="232"/>
      <c r="VPL470" s="232"/>
      <c r="VPM470" s="232"/>
      <c r="VPN470" s="232"/>
      <c r="VPO470" s="232"/>
      <c r="VPP470" s="232"/>
      <c r="VPQ470" s="232"/>
      <c r="VPR470" s="232"/>
      <c r="VPS470" s="232"/>
      <c r="VPT470" s="232"/>
      <c r="VPU470" s="232"/>
      <c r="VPV470" s="232"/>
      <c r="VPW470" s="232"/>
      <c r="VPX470" s="232"/>
      <c r="VPY470" s="232"/>
      <c r="VPZ470" s="232"/>
      <c r="VQA470" s="232"/>
      <c r="VQB470" s="232"/>
      <c r="VQC470" s="232"/>
      <c r="VQD470" s="232"/>
      <c r="VQE470" s="232"/>
      <c r="VQF470" s="232"/>
      <c r="VQG470" s="232"/>
      <c r="VQH470" s="232"/>
      <c r="VQI470" s="232"/>
      <c r="VQJ470" s="232"/>
      <c r="VQK470" s="232"/>
      <c r="VQL470" s="232"/>
      <c r="VQM470" s="232"/>
      <c r="VQN470" s="232"/>
      <c r="VQO470" s="232"/>
      <c r="VQP470" s="232"/>
      <c r="VQQ470" s="232"/>
      <c r="VQR470" s="232"/>
      <c r="VQS470" s="232"/>
      <c r="VQT470" s="232"/>
      <c r="VQU470" s="232"/>
      <c r="VQV470" s="232"/>
      <c r="VQW470" s="232"/>
      <c r="VQX470" s="232"/>
      <c r="VQY470" s="232"/>
      <c r="VQZ470" s="232"/>
      <c r="VRA470" s="232"/>
      <c r="VRB470" s="232"/>
      <c r="VRC470" s="232"/>
      <c r="VRD470" s="232"/>
      <c r="VRE470" s="232"/>
      <c r="VRF470" s="232"/>
      <c r="VRG470" s="232"/>
      <c r="VRH470" s="232"/>
      <c r="VRI470" s="232"/>
      <c r="VRJ470" s="232"/>
      <c r="VRK470" s="232"/>
      <c r="VRL470" s="232"/>
      <c r="VRM470" s="232"/>
      <c r="VRN470" s="232"/>
      <c r="VRO470" s="232"/>
      <c r="VRP470" s="232"/>
      <c r="VRQ470" s="232"/>
      <c r="VRR470" s="232"/>
      <c r="VRS470" s="232"/>
      <c r="VRT470" s="232"/>
      <c r="VRU470" s="232"/>
      <c r="VRV470" s="232"/>
      <c r="VRW470" s="232"/>
      <c r="VRX470" s="232"/>
      <c r="VRY470" s="232"/>
      <c r="VRZ470" s="232"/>
      <c r="VSA470" s="232"/>
      <c r="VSB470" s="232"/>
      <c r="VSC470" s="232"/>
      <c r="VSD470" s="232"/>
      <c r="VSE470" s="232"/>
      <c r="VSF470" s="232"/>
      <c r="VSG470" s="232"/>
      <c r="VSH470" s="232"/>
      <c r="VSI470" s="232"/>
      <c r="VSJ470" s="232"/>
      <c r="VSK470" s="232"/>
      <c r="VSL470" s="232"/>
      <c r="VSM470" s="232"/>
      <c r="VSN470" s="232"/>
      <c r="VSO470" s="232"/>
      <c r="VSP470" s="232"/>
      <c r="VSQ470" s="232"/>
      <c r="VSR470" s="232"/>
      <c r="VSS470" s="232"/>
      <c r="VST470" s="232"/>
      <c r="VSU470" s="232"/>
      <c r="VSV470" s="232"/>
      <c r="VSW470" s="232"/>
      <c r="VSX470" s="232"/>
      <c r="VSY470" s="232"/>
      <c r="VSZ470" s="232"/>
      <c r="VTA470" s="232"/>
      <c r="VTB470" s="232"/>
      <c r="VTC470" s="232"/>
      <c r="VTD470" s="232"/>
      <c r="VTE470" s="232"/>
      <c r="VTF470" s="232"/>
      <c r="VTG470" s="232"/>
      <c r="VTH470" s="232"/>
      <c r="VTI470" s="232"/>
      <c r="VTJ470" s="232"/>
      <c r="VTK470" s="232"/>
      <c r="VTL470" s="232"/>
      <c r="VTM470" s="232"/>
      <c r="VTN470" s="232"/>
      <c r="VTO470" s="232"/>
      <c r="VTP470" s="232"/>
      <c r="VTQ470" s="232"/>
      <c r="VTR470" s="232"/>
      <c r="VTS470" s="232"/>
      <c r="VTT470" s="232"/>
      <c r="VTU470" s="232"/>
      <c r="VTV470" s="232"/>
      <c r="VTW470" s="232"/>
      <c r="VTX470" s="232"/>
      <c r="VTY470" s="232"/>
      <c r="VTZ470" s="232"/>
      <c r="VUA470" s="232"/>
      <c r="VUB470" s="232"/>
      <c r="VUC470" s="232"/>
      <c r="VUD470" s="232"/>
      <c r="VUE470" s="232"/>
      <c r="VUF470" s="232"/>
      <c r="VUG470" s="232"/>
      <c r="VUH470" s="232"/>
      <c r="VUI470" s="232"/>
      <c r="VUJ470" s="232"/>
      <c r="VUK470" s="232"/>
      <c r="VUL470" s="232"/>
      <c r="VUM470" s="232"/>
      <c r="VUN470" s="232"/>
      <c r="VUO470" s="232"/>
      <c r="VUP470" s="232"/>
      <c r="VUQ470" s="232"/>
      <c r="VUR470" s="232"/>
      <c r="VUS470" s="232"/>
      <c r="VUT470" s="232"/>
      <c r="VUU470" s="232"/>
      <c r="VUV470" s="232"/>
      <c r="VUW470" s="232"/>
      <c r="VUX470" s="232"/>
      <c r="VUY470" s="232"/>
      <c r="VUZ470" s="232"/>
      <c r="VVA470" s="232"/>
      <c r="VVB470" s="232"/>
      <c r="VVC470" s="232"/>
      <c r="VVD470" s="232"/>
      <c r="VVE470" s="232"/>
      <c r="VVF470" s="232"/>
      <c r="VVG470" s="232"/>
      <c r="VVH470" s="232"/>
      <c r="VVI470" s="232"/>
      <c r="VVJ470" s="232"/>
      <c r="VVK470" s="232"/>
      <c r="VVL470" s="232"/>
      <c r="VVM470" s="232"/>
      <c r="VVN470" s="232"/>
      <c r="VVO470" s="232"/>
      <c r="VVP470" s="232"/>
      <c r="VVQ470" s="232"/>
      <c r="VVR470" s="232"/>
      <c r="VVS470" s="232"/>
      <c r="VVT470" s="232"/>
      <c r="VVU470" s="232"/>
      <c r="VVV470" s="232"/>
      <c r="VVW470" s="232"/>
      <c r="VVX470" s="232"/>
      <c r="VVY470" s="232"/>
      <c r="VVZ470" s="232"/>
      <c r="VWA470" s="232"/>
      <c r="VWB470" s="232"/>
      <c r="VWC470" s="232"/>
      <c r="VWD470" s="232"/>
      <c r="VWE470" s="232"/>
      <c r="VWF470" s="232"/>
      <c r="VWG470" s="232"/>
      <c r="VWH470" s="232"/>
      <c r="VWI470" s="232"/>
      <c r="VWJ470" s="232"/>
      <c r="VWK470" s="232"/>
      <c r="VWL470" s="232"/>
      <c r="VWM470" s="232"/>
      <c r="VWN470" s="232"/>
      <c r="VWO470" s="232"/>
      <c r="VWP470" s="232"/>
      <c r="VWQ470" s="232"/>
      <c r="VWR470" s="232"/>
      <c r="VWS470" s="232"/>
      <c r="VWT470" s="232"/>
      <c r="VWU470" s="232"/>
      <c r="VWV470" s="232"/>
      <c r="VWW470" s="232"/>
      <c r="VWX470" s="232"/>
      <c r="VWY470" s="232"/>
      <c r="VWZ470" s="232"/>
      <c r="VXA470" s="232"/>
      <c r="VXB470" s="232"/>
      <c r="VXC470" s="232"/>
      <c r="VXD470" s="232"/>
      <c r="VXE470" s="232"/>
      <c r="VXF470" s="232"/>
      <c r="VXG470" s="232"/>
      <c r="VXH470" s="232"/>
      <c r="VXI470" s="232"/>
      <c r="VXJ470" s="232"/>
      <c r="VXK470" s="232"/>
      <c r="VXL470" s="232"/>
      <c r="VXM470" s="232"/>
      <c r="VXN470" s="232"/>
      <c r="VXO470" s="232"/>
      <c r="VXP470" s="232"/>
      <c r="VXQ470" s="232"/>
      <c r="VXR470" s="232"/>
      <c r="VXS470" s="232"/>
      <c r="VXT470" s="232"/>
      <c r="VXU470" s="232"/>
      <c r="VXV470" s="232"/>
      <c r="VXW470" s="232"/>
      <c r="VXX470" s="232"/>
      <c r="VXY470" s="232"/>
      <c r="VXZ470" s="232"/>
      <c r="VYA470" s="232"/>
      <c r="VYB470" s="232"/>
      <c r="VYC470" s="232"/>
      <c r="VYD470" s="232"/>
      <c r="VYE470" s="232"/>
      <c r="VYF470" s="232"/>
      <c r="VYG470" s="232"/>
      <c r="VYH470" s="232"/>
      <c r="VYI470" s="232"/>
      <c r="VYJ470" s="232"/>
      <c r="VYK470" s="232"/>
      <c r="VYL470" s="232"/>
      <c r="VYM470" s="232"/>
      <c r="VYN470" s="232"/>
      <c r="VYO470" s="232"/>
      <c r="VYP470" s="232"/>
      <c r="VYQ470" s="232"/>
      <c r="VYR470" s="232"/>
      <c r="VYS470" s="232"/>
      <c r="VYT470" s="232"/>
      <c r="VYU470" s="232"/>
      <c r="VYV470" s="232"/>
      <c r="VYW470" s="232"/>
      <c r="VYX470" s="232"/>
      <c r="VYY470" s="232"/>
      <c r="VYZ470" s="232"/>
      <c r="VZA470" s="232"/>
      <c r="VZB470" s="232"/>
      <c r="VZC470" s="232"/>
      <c r="VZD470" s="232"/>
      <c r="VZE470" s="232"/>
      <c r="VZF470" s="232"/>
      <c r="VZG470" s="232"/>
      <c r="VZH470" s="232"/>
      <c r="VZI470" s="232"/>
      <c r="VZJ470" s="232"/>
      <c r="VZK470" s="232"/>
      <c r="VZL470" s="232"/>
      <c r="VZM470" s="232"/>
      <c r="VZN470" s="232"/>
      <c r="VZO470" s="232"/>
      <c r="VZP470" s="232"/>
      <c r="VZQ470" s="232"/>
      <c r="VZR470" s="232"/>
      <c r="VZS470" s="232"/>
      <c r="VZT470" s="232"/>
      <c r="VZU470" s="232"/>
      <c r="VZV470" s="232"/>
      <c r="VZW470" s="232"/>
      <c r="VZX470" s="232"/>
      <c r="VZY470" s="232"/>
      <c r="VZZ470" s="232"/>
      <c r="WAA470" s="232"/>
      <c r="WAB470" s="232"/>
      <c r="WAC470" s="232"/>
      <c r="WAD470" s="232"/>
      <c r="WAE470" s="232"/>
      <c r="WAF470" s="232"/>
      <c r="WAG470" s="232"/>
      <c r="WAH470" s="232"/>
      <c r="WAI470" s="232"/>
      <c r="WAJ470" s="232"/>
      <c r="WAK470" s="232"/>
      <c r="WAL470" s="232"/>
      <c r="WAM470" s="232"/>
      <c r="WAN470" s="232"/>
      <c r="WAO470" s="232"/>
      <c r="WAP470" s="232"/>
      <c r="WAQ470" s="232"/>
      <c r="WAR470" s="232"/>
      <c r="WAS470" s="232"/>
      <c r="WAT470" s="232"/>
      <c r="WAU470" s="232"/>
      <c r="WAV470" s="232"/>
      <c r="WAW470" s="232"/>
      <c r="WAX470" s="232"/>
      <c r="WAY470" s="232"/>
      <c r="WAZ470" s="232"/>
      <c r="WBA470" s="232"/>
      <c r="WBB470" s="232"/>
      <c r="WBC470" s="232"/>
      <c r="WBD470" s="232"/>
      <c r="WBE470" s="232"/>
      <c r="WBF470" s="232"/>
      <c r="WBG470" s="232"/>
      <c r="WBH470" s="232"/>
      <c r="WBI470" s="232"/>
      <c r="WBJ470" s="232"/>
      <c r="WBK470" s="232"/>
      <c r="WBL470" s="232"/>
      <c r="WBM470" s="232"/>
      <c r="WBN470" s="232"/>
      <c r="WBO470" s="232"/>
      <c r="WBP470" s="232"/>
      <c r="WBQ470" s="232"/>
      <c r="WBR470" s="232"/>
      <c r="WBS470" s="232"/>
      <c r="WBT470" s="232"/>
      <c r="WBU470" s="232"/>
      <c r="WBV470" s="232"/>
      <c r="WBW470" s="232"/>
      <c r="WBX470" s="232"/>
      <c r="WBY470" s="232"/>
      <c r="WBZ470" s="232"/>
      <c r="WCA470" s="232"/>
      <c r="WCB470" s="232"/>
      <c r="WCC470" s="232"/>
      <c r="WCD470" s="232"/>
      <c r="WCE470" s="232"/>
      <c r="WCF470" s="232"/>
      <c r="WCG470" s="232"/>
      <c r="WCH470" s="232"/>
      <c r="WCI470" s="232"/>
      <c r="WCJ470" s="232"/>
      <c r="WCK470" s="232"/>
      <c r="WCL470" s="232"/>
      <c r="WCM470" s="232"/>
      <c r="WCN470" s="232"/>
      <c r="WCO470" s="232"/>
      <c r="WCP470" s="232"/>
      <c r="WCQ470" s="232"/>
      <c r="WCR470" s="232"/>
      <c r="WCS470" s="232"/>
      <c r="WCT470" s="232"/>
      <c r="WCU470" s="232"/>
      <c r="WCV470" s="232"/>
      <c r="WCW470" s="232"/>
      <c r="WCX470" s="232"/>
      <c r="WCY470" s="232"/>
      <c r="WCZ470" s="232"/>
      <c r="WDA470" s="232"/>
      <c r="WDB470" s="232"/>
      <c r="WDC470" s="232"/>
      <c r="WDD470" s="232"/>
      <c r="WDE470" s="232"/>
      <c r="WDF470" s="232"/>
      <c r="WDG470" s="232"/>
      <c r="WDH470" s="232"/>
      <c r="WDI470" s="232"/>
      <c r="WDJ470" s="232"/>
      <c r="WDK470" s="232"/>
      <c r="WDL470" s="232"/>
      <c r="WDM470" s="232"/>
      <c r="WDN470" s="232"/>
      <c r="WDO470" s="232"/>
      <c r="WDP470" s="232"/>
      <c r="WDQ470" s="232"/>
      <c r="WDR470" s="232"/>
      <c r="WDS470" s="232"/>
      <c r="WDT470" s="232"/>
      <c r="WDU470" s="232"/>
      <c r="WDV470" s="232"/>
      <c r="WDW470" s="232"/>
      <c r="WDX470" s="232"/>
      <c r="WDY470" s="232"/>
      <c r="WDZ470" s="232"/>
      <c r="WEA470" s="232"/>
      <c r="WEB470" s="232"/>
      <c r="WEC470" s="232"/>
      <c r="WED470" s="232"/>
      <c r="WEE470" s="232"/>
      <c r="WEF470" s="232"/>
      <c r="WEG470" s="232"/>
      <c r="WEH470" s="232"/>
      <c r="WEI470" s="232"/>
      <c r="WEJ470" s="232"/>
      <c r="WEK470" s="232"/>
      <c r="WEL470" s="232"/>
      <c r="WEM470" s="232"/>
      <c r="WEN470" s="232"/>
      <c r="WEO470" s="232"/>
      <c r="WEP470" s="232"/>
      <c r="WEQ470" s="232"/>
      <c r="WER470" s="232"/>
      <c r="WES470" s="232"/>
      <c r="WET470" s="232"/>
      <c r="WEU470" s="232"/>
      <c r="WEV470" s="232"/>
      <c r="WEW470" s="232"/>
      <c r="WEX470" s="232"/>
      <c r="WEY470" s="232"/>
      <c r="WEZ470" s="232"/>
      <c r="WFA470" s="232"/>
      <c r="WFB470" s="232"/>
      <c r="WFC470" s="232"/>
      <c r="WFD470" s="232"/>
      <c r="WFE470" s="232"/>
      <c r="WFF470" s="232"/>
      <c r="WFG470" s="232"/>
      <c r="WFH470" s="232"/>
      <c r="WFI470" s="232"/>
      <c r="WFJ470" s="232"/>
      <c r="WFK470" s="232"/>
      <c r="WFL470" s="232"/>
      <c r="WFM470" s="232"/>
      <c r="WFN470" s="232"/>
      <c r="WFO470" s="232"/>
      <c r="WFP470" s="232"/>
      <c r="WFQ470" s="232"/>
      <c r="WFR470" s="232"/>
      <c r="WFS470" s="232"/>
      <c r="WFT470" s="232"/>
      <c r="WFU470" s="232"/>
      <c r="WFV470" s="232"/>
      <c r="WFW470" s="232"/>
      <c r="WFX470" s="232"/>
      <c r="WFY470" s="232"/>
      <c r="WFZ470" s="232"/>
      <c r="WGA470" s="232"/>
      <c r="WGB470" s="232"/>
      <c r="WGC470" s="232"/>
      <c r="WGD470" s="232"/>
      <c r="WGE470" s="232"/>
      <c r="WGF470" s="232"/>
      <c r="WGG470" s="232"/>
      <c r="WGH470" s="232"/>
      <c r="WGI470" s="232"/>
      <c r="WGJ470" s="232"/>
      <c r="WGK470" s="232"/>
      <c r="WGL470" s="232"/>
      <c r="WGM470" s="232"/>
      <c r="WGN470" s="232"/>
      <c r="WGO470" s="232"/>
      <c r="WGP470" s="232"/>
      <c r="WGQ470" s="232"/>
      <c r="WGR470" s="232"/>
      <c r="WGS470" s="232"/>
      <c r="WGT470" s="232"/>
      <c r="WGU470" s="232"/>
      <c r="WGV470" s="232"/>
      <c r="WGW470" s="232"/>
      <c r="WGX470" s="232"/>
      <c r="WGY470" s="232"/>
      <c r="WGZ470" s="232"/>
      <c r="WHA470" s="232"/>
      <c r="WHB470" s="232"/>
      <c r="WHC470" s="232"/>
      <c r="WHD470" s="232"/>
      <c r="WHE470" s="232"/>
      <c r="WHF470" s="232"/>
      <c r="WHG470" s="232"/>
      <c r="WHH470" s="232"/>
      <c r="WHI470" s="232"/>
      <c r="WHJ470" s="232"/>
      <c r="WHK470" s="232"/>
      <c r="WHL470" s="232"/>
      <c r="WHM470" s="232"/>
      <c r="WHN470" s="232"/>
      <c r="WHO470" s="232"/>
      <c r="WHP470" s="232"/>
      <c r="WHQ470" s="232"/>
      <c r="WHR470" s="232"/>
      <c r="WHS470" s="232"/>
      <c r="WHT470" s="232"/>
      <c r="WHU470" s="232"/>
      <c r="WHV470" s="232"/>
      <c r="WHW470" s="232"/>
      <c r="WHX470" s="232"/>
      <c r="WHY470" s="232"/>
      <c r="WHZ470" s="232"/>
      <c r="WIA470" s="232"/>
      <c r="WIB470" s="232"/>
      <c r="WIC470" s="232"/>
      <c r="WID470" s="232"/>
      <c r="WIE470" s="232"/>
      <c r="WIF470" s="232"/>
      <c r="WIG470" s="232"/>
      <c r="WIH470" s="232"/>
      <c r="WII470" s="232"/>
      <c r="WIJ470" s="232"/>
      <c r="WIK470" s="232"/>
      <c r="WIL470" s="232"/>
      <c r="WIM470" s="232"/>
      <c r="WIN470" s="232"/>
      <c r="WIO470" s="232"/>
      <c r="WIP470" s="232"/>
      <c r="WIQ470" s="232"/>
      <c r="WIR470" s="232"/>
      <c r="WIS470" s="232"/>
      <c r="WIT470" s="232"/>
      <c r="WIU470" s="232"/>
      <c r="WIV470" s="232"/>
      <c r="WIW470" s="232"/>
      <c r="WIX470" s="232"/>
      <c r="WIY470" s="232"/>
      <c r="WIZ470" s="232"/>
      <c r="WJA470" s="232"/>
      <c r="WJB470" s="232"/>
      <c r="WJC470" s="232"/>
      <c r="WJD470" s="232"/>
      <c r="WJE470" s="232"/>
      <c r="WJF470" s="232"/>
      <c r="WJG470" s="232"/>
      <c r="WJH470" s="232"/>
      <c r="WJI470" s="232"/>
      <c r="WJJ470" s="232"/>
      <c r="WJK470" s="232"/>
      <c r="WJL470" s="232"/>
      <c r="WJM470" s="232"/>
      <c r="WJN470" s="232"/>
      <c r="WJO470" s="232"/>
      <c r="WJP470" s="232"/>
      <c r="WJQ470" s="232"/>
      <c r="WJR470" s="232"/>
      <c r="WJS470" s="232"/>
      <c r="WJT470" s="232"/>
      <c r="WJU470" s="232"/>
      <c r="WJV470" s="232"/>
      <c r="WJW470" s="232"/>
      <c r="WJX470" s="232"/>
      <c r="WJY470" s="232"/>
      <c r="WJZ470" s="232"/>
      <c r="WKA470" s="232"/>
      <c r="WKB470" s="232"/>
      <c r="WKC470" s="232"/>
      <c r="WKD470" s="232"/>
      <c r="WKE470" s="232"/>
      <c r="WKF470" s="232"/>
      <c r="WKG470" s="232"/>
      <c r="WKH470" s="232"/>
      <c r="WKI470" s="232"/>
      <c r="WKJ470" s="232"/>
      <c r="WKK470" s="232"/>
      <c r="WKL470" s="232"/>
      <c r="WKM470" s="232"/>
      <c r="WKN470" s="232"/>
      <c r="WKO470" s="232"/>
      <c r="WKP470" s="232"/>
      <c r="WKQ470" s="232"/>
      <c r="WKR470" s="232"/>
      <c r="WKS470" s="232"/>
      <c r="WKT470" s="232"/>
      <c r="WKU470" s="232"/>
      <c r="WKV470" s="232"/>
      <c r="WKW470" s="232"/>
      <c r="WKX470" s="232"/>
      <c r="WKY470" s="232"/>
      <c r="WKZ470" s="232"/>
      <c r="WLA470" s="232"/>
      <c r="WLB470" s="232"/>
      <c r="WLC470" s="232"/>
      <c r="WLD470" s="232"/>
      <c r="WLE470" s="232"/>
      <c r="WLF470" s="232"/>
      <c r="WLG470" s="232"/>
      <c r="WLH470" s="232"/>
      <c r="WLI470" s="232"/>
      <c r="WLJ470" s="232"/>
      <c r="WLK470" s="232"/>
      <c r="WLL470" s="232"/>
      <c r="WLM470" s="232"/>
      <c r="WLN470" s="232"/>
      <c r="WLO470" s="232"/>
      <c r="WLP470" s="232"/>
      <c r="WLQ470" s="232"/>
      <c r="WLR470" s="232"/>
      <c r="WLS470" s="232"/>
      <c r="WLT470" s="232"/>
      <c r="WLU470" s="232"/>
      <c r="WLV470" s="232"/>
      <c r="WLW470" s="232"/>
      <c r="WLX470" s="232"/>
      <c r="WLY470" s="232"/>
      <c r="WLZ470" s="232"/>
      <c r="WMA470" s="232"/>
      <c r="WMB470" s="232"/>
      <c r="WMC470" s="232"/>
      <c r="WMD470" s="232"/>
      <c r="WME470" s="232"/>
      <c r="WMF470" s="232"/>
      <c r="WMG470" s="232"/>
      <c r="WMH470" s="232"/>
      <c r="WMI470" s="232"/>
      <c r="WMJ470" s="232"/>
      <c r="WMK470" s="232"/>
      <c r="WML470" s="232"/>
      <c r="WMM470" s="232"/>
      <c r="WMN470" s="232"/>
      <c r="WMO470" s="232"/>
      <c r="WMP470" s="232"/>
      <c r="WMQ470" s="232"/>
      <c r="WMR470" s="232"/>
      <c r="WMS470" s="232"/>
      <c r="WMT470" s="232"/>
      <c r="WMU470" s="232"/>
      <c r="WMV470" s="232"/>
      <c r="WMW470" s="232"/>
      <c r="WMX470" s="232"/>
      <c r="WMY470" s="232"/>
      <c r="WMZ470" s="232"/>
      <c r="WNA470" s="232"/>
      <c r="WNB470" s="232"/>
      <c r="WNC470" s="232"/>
      <c r="WND470" s="232"/>
      <c r="WNE470" s="232"/>
      <c r="WNF470" s="232"/>
      <c r="WNG470" s="232"/>
      <c r="WNH470" s="232"/>
      <c r="WNI470" s="232"/>
      <c r="WNJ470" s="232"/>
      <c r="WNK470" s="232"/>
      <c r="WNL470" s="232"/>
      <c r="WNM470" s="232"/>
      <c r="WNN470" s="232"/>
      <c r="WNO470" s="232"/>
      <c r="WNP470" s="232"/>
      <c r="WNQ470" s="232"/>
      <c r="WNR470" s="232"/>
      <c r="WNS470" s="232"/>
      <c r="WNT470" s="232"/>
      <c r="WNU470" s="232"/>
      <c r="WNV470" s="232"/>
      <c r="WNW470" s="232"/>
      <c r="WNX470" s="232"/>
      <c r="WNY470" s="232"/>
      <c r="WNZ470" s="232"/>
      <c r="WOA470" s="232"/>
      <c r="WOB470" s="232"/>
      <c r="WOC470" s="232"/>
      <c r="WOD470" s="232"/>
      <c r="WOE470" s="232"/>
      <c r="WOF470" s="232"/>
      <c r="WOG470" s="232"/>
      <c r="WOH470" s="232"/>
      <c r="WOI470" s="232"/>
      <c r="WOJ470" s="232"/>
      <c r="WOK470" s="232"/>
      <c r="WOL470" s="232"/>
      <c r="WOM470" s="232"/>
      <c r="WON470" s="232"/>
      <c r="WOO470" s="232"/>
      <c r="WOP470" s="232"/>
      <c r="WOQ470" s="232"/>
      <c r="WOR470" s="232"/>
      <c r="WOS470" s="232"/>
      <c r="WOT470" s="232"/>
      <c r="WOU470" s="232"/>
      <c r="WOV470" s="232"/>
      <c r="WOW470" s="232"/>
      <c r="WOX470" s="232"/>
      <c r="WOY470" s="232"/>
      <c r="WOZ470" s="232"/>
      <c r="WPA470" s="232"/>
      <c r="WPB470" s="232"/>
      <c r="WPC470" s="232"/>
      <c r="WPD470" s="232"/>
      <c r="WPE470" s="232"/>
      <c r="WPF470" s="232"/>
      <c r="WPG470" s="232"/>
      <c r="WPH470" s="232"/>
      <c r="WPI470" s="232"/>
      <c r="WPJ470" s="232"/>
      <c r="WPK470" s="232"/>
      <c r="WPL470" s="232"/>
      <c r="WPM470" s="232"/>
      <c r="WPN470" s="232"/>
      <c r="WPO470" s="232"/>
      <c r="WPP470" s="232"/>
      <c r="WPQ470" s="232"/>
      <c r="WPR470" s="232"/>
      <c r="WPS470" s="232"/>
      <c r="WPT470" s="232"/>
      <c r="WPU470" s="232"/>
      <c r="WPV470" s="232"/>
      <c r="WPW470" s="232"/>
      <c r="WPX470" s="232"/>
      <c r="WPY470" s="232"/>
      <c r="WPZ470" s="232"/>
      <c r="WQA470" s="232"/>
      <c r="WQB470" s="232"/>
      <c r="WQC470" s="232"/>
      <c r="WQD470" s="232"/>
      <c r="WQE470" s="232"/>
      <c r="WQF470" s="232"/>
      <c r="WQG470" s="232"/>
      <c r="WQH470" s="232"/>
      <c r="WQI470" s="232"/>
      <c r="WQJ470" s="232"/>
      <c r="WQK470" s="232"/>
      <c r="WQL470" s="232"/>
      <c r="WQM470" s="232"/>
      <c r="WQN470" s="232"/>
      <c r="WQO470" s="232"/>
      <c r="WQP470" s="232"/>
      <c r="WQQ470" s="232"/>
      <c r="WQR470" s="232"/>
      <c r="WQS470" s="232"/>
      <c r="WQT470" s="232"/>
      <c r="WQU470" s="232"/>
      <c r="WQV470" s="232"/>
      <c r="WQW470" s="232"/>
      <c r="WQX470" s="232"/>
      <c r="WQY470" s="232"/>
      <c r="WQZ470" s="232"/>
      <c r="WRA470" s="232"/>
      <c r="WRB470" s="232"/>
      <c r="WRC470" s="232"/>
      <c r="WRD470" s="232"/>
      <c r="WRE470" s="232"/>
      <c r="WRF470" s="232"/>
      <c r="WRG470" s="232"/>
      <c r="WRH470" s="232"/>
      <c r="WRI470" s="232"/>
      <c r="WRJ470" s="232"/>
      <c r="WRK470" s="232"/>
      <c r="WRL470" s="232"/>
      <c r="WRM470" s="232"/>
      <c r="WRN470" s="232"/>
      <c r="WRO470" s="232"/>
      <c r="WRP470" s="232"/>
      <c r="WRQ470" s="232"/>
      <c r="WRR470" s="232"/>
      <c r="WRS470" s="232"/>
      <c r="WRT470" s="232"/>
      <c r="WRU470" s="232"/>
      <c r="WRV470" s="232"/>
      <c r="WRW470" s="232"/>
      <c r="WRX470" s="232"/>
      <c r="WRY470" s="232"/>
      <c r="WRZ470" s="232"/>
      <c r="WSA470" s="232"/>
      <c r="WSB470" s="232"/>
      <c r="WSC470" s="232"/>
      <c r="WSD470" s="232"/>
      <c r="WSE470" s="232"/>
      <c r="WSF470" s="232"/>
      <c r="WSG470" s="232"/>
      <c r="WSH470" s="232"/>
      <c r="WSI470" s="232"/>
      <c r="WSJ470" s="232"/>
      <c r="WSK470" s="232"/>
      <c r="WSL470" s="232"/>
      <c r="WSM470" s="232"/>
      <c r="WSN470" s="232"/>
      <c r="WSO470" s="232"/>
      <c r="WSP470" s="232"/>
      <c r="WSQ470" s="232"/>
      <c r="WSR470" s="232"/>
      <c r="WSS470" s="232"/>
      <c r="WST470" s="232"/>
      <c r="WSU470" s="232"/>
      <c r="WSV470" s="232"/>
      <c r="WSW470" s="232"/>
      <c r="WSX470" s="232"/>
      <c r="WSY470" s="232"/>
      <c r="WSZ470" s="232"/>
      <c r="WTA470" s="232"/>
      <c r="WTB470" s="232"/>
      <c r="WTC470" s="232"/>
      <c r="WTD470" s="232"/>
      <c r="WTE470" s="232"/>
      <c r="WTF470" s="232"/>
      <c r="WTG470" s="232"/>
      <c r="WTH470" s="232"/>
      <c r="WTI470" s="232"/>
      <c r="WTJ470" s="232"/>
      <c r="WTK470" s="232"/>
      <c r="WTL470" s="232"/>
      <c r="WTM470" s="232"/>
      <c r="WTN470" s="232"/>
      <c r="WTO470" s="232"/>
      <c r="WTP470" s="232"/>
      <c r="WTQ470" s="232"/>
      <c r="WTR470" s="232"/>
      <c r="WTS470" s="232"/>
      <c r="WTT470" s="232"/>
      <c r="WTU470" s="232"/>
      <c r="WTV470" s="232"/>
      <c r="WTW470" s="232"/>
      <c r="WTX470" s="232"/>
      <c r="WTY470" s="232"/>
      <c r="WTZ470" s="232"/>
      <c r="WUA470" s="232"/>
      <c r="WUB470" s="232"/>
      <c r="WUC470" s="232"/>
      <c r="WUD470" s="232"/>
      <c r="WUE470" s="232"/>
      <c r="WUF470" s="232"/>
      <c r="WUG470" s="232"/>
      <c r="WUH470" s="232"/>
      <c r="WUI470" s="232"/>
      <c r="WUJ470" s="232"/>
      <c r="WUK470" s="232"/>
      <c r="WUL470" s="232"/>
      <c r="WUM470" s="232"/>
      <c r="WUN470" s="232"/>
      <c r="WUO470" s="232"/>
      <c r="WUP470" s="232"/>
      <c r="WUQ470" s="232"/>
      <c r="WUR470" s="232"/>
      <c r="WUS470" s="232"/>
      <c r="WUT470" s="232"/>
      <c r="WUU470" s="232"/>
      <c r="WUV470" s="232"/>
      <c r="WUW470" s="232"/>
      <c r="WUX470" s="232"/>
      <c r="WUY470" s="232"/>
      <c r="WUZ470" s="232"/>
      <c r="WVA470" s="232"/>
      <c r="WVB470" s="232"/>
      <c r="WVC470" s="232"/>
      <c r="WVD470" s="232"/>
      <c r="WVE470" s="232"/>
      <c r="WVF470" s="232"/>
      <c r="WVG470" s="232"/>
      <c r="WVH470" s="232"/>
      <c r="WVI470" s="232"/>
      <c r="WVJ470" s="232"/>
      <c r="WVK470" s="232"/>
      <c r="WVL470" s="232"/>
      <c r="WVM470" s="232"/>
      <c r="WVN470" s="232"/>
      <c r="WVO470" s="232"/>
      <c r="WVP470" s="232"/>
      <c r="WVQ470" s="232"/>
      <c r="WVR470" s="232"/>
      <c r="WVS470" s="232"/>
      <c r="WVT470" s="232"/>
      <c r="WVU470" s="232"/>
      <c r="WVV470" s="232"/>
      <c r="WVW470" s="232"/>
      <c r="WVX470" s="232"/>
      <c r="WVY470" s="232"/>
      <c r="WVZ470" s="232"/>
      <c r="WWA470" s="232"/>
      <c r="WWB470" s="232"/>
      <c r="WWC470" s="232"/>
      <c r="WWD470" s="232"/>
      <c r="WWE470" s="232"/>
      <c r="WWF470" s="232"/>
      <c r="WWG470" s="232"/>
      <c r="WWH470" s="232"/>
      <c r="WWI470" s="232"/>
      <c r="WWJ470" s="232"/>
      <c r="WWK470" s="232"/>
      <c r="WWL470" s="232"/>
      <c r="WWM470" s="232"/>
      <c r="WWN470" s="232"/>
      <c r="WWO470" s="232"/>
      <c r="WWP470" s="232"/>
      <c r="WWQ470" s="232"/>
      <c r="WWR470" s="232"/>
      <c r="WWS470" s="232"/>
      <c r="WWT470" s="232"/>
      <c r="WWU470" s="232"/>
      <c r="WWV470" s="232"/>
      <c r="WWW470" s="232"/>
      <c r="WWX470" s="232"/>
      <c r="WWY470" s="232"/>
      <c r="WWZ470" s="232"/>
      <c r="WXA470" s="232"/>
      <c r="WXB470" s="232"/>
      <c r="WXC470" s="232"/>
      <c r="WXD470" s="232"/>
      <c r="WXE470" s="232"/>
      <c r="WXF470" s="232"/>
      <c r="WXG470" s="232"/>
      <c r="WXH470" s="232"/>
      <c r="WXI470" s="232"/>
      <c r="WXJ470" s="232"/>
      <c r="WXK470" s="232"/>
      <c r="WXL470" s="232"/>
      <c r="WXM470" s="232"/>
      <c r="WXN470" s="232"/>
      <c r="WXO470" s="232"/>
      <c r="WXP470" s="232"/>
      <c r="WXQ470" s="232"/>
      <c r="WXR470" s="232"/>
      <c r="WXS470" s="232"/>
      <c r="WXT470" s="232"/>
      <c r="WXU470" s="232"/>
      <c r="WXV470" s="232"/>
      <c r="WXW470" s="232"/>
      <c r="WXX470" s="232"/>
      <c r="WXY470" s="232"/>
      <c r="WXZ470" s="232"/>
      <c r="WYA470" s="232"/>
      <c r="WYB470" s="232"/>
      <c r="WYC470" s="232"/>
      <c r="WYD470" s="232"/>
      <c r="WYE470" s="232"/>
      <c r="WYF470" s="232"/>
      <c r="WYG470" s="232"/>
      <c r="WYH470" s="232"/>
      <c r="WYI470" s="232"/>
      <c r="WYJ470" s="232"/>
      <c r="WYK470" s="232"/>
      <c r="WYL470" s="232"/>
      <c r="WYM470" s="232"/>
      <c r="WYN470" s="232"/>
      <c r="WYO470" s="232"/>
      <c r="WYP470" s="232"/>
      <c r="WYQ470" s="232"/>
      <c r="WYR470" s="232"/>
      <c r="WYS470" s="232"/>
      <c r="WYT470" s="232"/>
      <c r="WYU470" s="232"/>
      <c r="WYV470" s="232"/>
      <c r="WYW470" s="232"/>
      <c r="WYX470" s="232"/>
      <c r="WYY470" s="232"/>
      <c r="WYZ470" s="232"/>
      <c r="WZA470" s="232"/>
      <c r="WZB470" s="232"/>
      <c r="WZC470" s="232"/>
      <c r="WZD470" s="232"/>
      <c r="WZE470" s="232"/>
      <c r="WZF470" s="232"/>
      <c r="WZG470" s="232"/>
      <c r="WZH470" s="232"/>
      <c r="WZI470" s="232"/>
      <c r="WZJ470" s="232"/>
      <c r="WZK470" s="232"/>
      <c r="WZL470" s="232"/>
      <c r="WZM470" s="232"/>
      <c r="WZN470" s="232"/>
      <c r="WZO470" s="232"/>
      <c r="WZP470" s="232"/>
      <c r="WZQ470" s="232"/>
      <c r="WZR470" s="232"/>
      <c r="WZS470" s="232"/>
      <c r="WZT470" s="232"/>
      <c r="WZU470" s="232"/>
      <c r="WZV470" s="232"/>
      <c r="WZW470" s="232"/>
      <c r="WZX470" s="232"/>
      <c r="WZY470" s="232"/>
      <c r="WZZ470" s="232"/>
      <c r="XAA470" s="232"/>
      <c r="XAB470" s="232"/>
      <c r="XAC470" s="232"/>
      <c r="XAD470" s="232"/>
      <c r="XAE470" s="232"/>
      <c r="XAF470" s="232"/>
      <c r="XAG470" s="232"/>
      <c r="XAH470" s="232"/>
      <c r="XAI470" s="232"/>
      <c r="XAJ470" s="232"/>
      <c r="XAK470" s="232"/>
      <c r="XAL470" s="232"/>
      <c r="XAM470" s="232"/>
      <c r="XAN470" s="232"/>
      <c r="XAO470" s="232"/>
      <c r="XAP470" s="232"/>
      <c r="XAQ470" s="232"/>
      <c r="XAR470" s="232"/>
      <c r="XAS470" s="232"/>
      <c r="XAT470" s="232"/>
      <c r="XAU470" s="232"/>
      <c r="XAV470" s="232"/>
      <c r="XAW470" s="232"/>
      <c r="XAX470" s="232"/>
      <c r="XAY470" s="232"/>
      <c r="XAZ470" s="232"/>
      <c r="XBA470" s="232"/>
      <c r="XBB470" s="232"/>
      <c r="XBC470" s="232"/>
      <c r="XBD470" s="232"/>
      <c r="XBE470" s="232"/>
      <c r="XBF470" s="232"/>
      <c r="XBG470" s="232"/>
      <c r="XBH470" s="232"/>
      <c r="XBI470" s="232"/>
      <c r="XBJ470" s="232"/>
      <c r="XBK470" s="232"/>
      <c r="XBL470" s="232"/>
      <c r="XBM470" s="232"/>
      <c r="XBN470" s="232"/>
      <c r="XBO470" s="232"/>
      <c r="XBP470" s="232"/>
      <c r="XBQ470" s="232"/>
      <c r="XBR470" s="232"/>
      <c r="XBS470" s="232"/>
      <c r="XBT470" s="232"/>
    </row>
  </sheetData>
  <sortState xmlns:xlrd2="http://schemas.microsoft.com/office/spreadsheetml/2017/richdata2" ref="A149:FP325">
    <sortCondition ref="E149:E325"/>
  </sortState>
  <conditionalFormatting sqref="A382:D382 E381:K381 DY389:XFD389 DY389:EC390 CN381:DM382 L381:CK382">
    <cfRule type="cellIs" dxfId="2" priority="6" operator="greaterThan">
      <formula>0.4</formula>
    </cfRule>
  </conditionalFormatting>
  <conditionalFormatting sqref="DN381:DX382">
    <cfRule type="cellIs" dxfId="1" priority="3" operator="greaterThan">
      <formula>0.4</formula>
    </cfRule>
  </conditionalFormatting>
  <conditionalFormatting sqref="AD35">
    <cfRule type="cellIs" dxfId="0" priority="1" operator="greaterThan">
      <formula>0.4</formula>
    </cfRule>
  </conditionalFormatting>
  <hyperlinks>
    <hyperlink ref="K147" r:id="rId1" display="http://www.fishbase.org/ComNames/CommonNameSummary.php?autoctr=307693" xr:uid="{00000000-0004-0000-0200-000000000000}"/>
  </hyperlinks>
  <pageMargins left="0.7" right="0.7" top="0.75" bottom="0.75" header="0.3" footer="0.3"/>
  <pageSetup paperSize="9" orientation="portrait"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S692"/>
  <sheetViews>
    <sheetView zoomScale="85" zoomScaleNormal="85" workbookViewId="0">
      <pane xSplit="6" ySplit="11" topLeftCell="G672" activePane="bottomRight" state="frozen"/>
      <selection pane="topRight" activeCell="D1" sqref="D1"/>
      <selection pane="bottomLeft" activeCell="A12" sqref="A12"/>
      <selection pane="bottomRight" activeCell="L692" sqref="L692"/>
    </sheetView>
  </sheetViews>
  <sheetFormatPr defaultColWidth="9.140625" defaultRowHeight="15" outlineLevelRow="1" outlineLevelCol="1"/>
  <cols>
    <col min="1" max="1" width="9.140625" style="326"/>
    <col min="2" max="2" width="23.140625" style="326" customWidth="1"/>
    <col min="3" max="3" width="9.140625" style="326"/>
    <col min="4" max="4" width="28.140625" style="326" customWidth="1"/>
    <col min="5" max="5" width="8.140625" style="326" customWidth="1"/>
    <col min="6" max="6" width="39.42578125" style="326" customWidth="1"/>
    <col min="7" max="9" width="12.85546875" style="466" customWidth="1"/>
    <col min="10" max="10" width="12.85546875" style="467" customWidth="1"/>
    <col min="11" max="12" width="12.85546875" style="466" customWidth="1"/>
    <col min="13" max="13" width="12.85546875" style="49" hidden="1" customWidth="1" outlineLevel="1"/>
    <col min="14" max="14" width="12.85546875" style="326" hidden="1" customWidth="1" outlineLevel="1"/>
    <col min="15" max="15" width="12.85546875" style="49" hidden="1" customWidth="1" outlineLevel="1"/>
    <col min="16" max="23" width="12.85546875" style="326" hidden="1" customWidth="1" outlineLevel="1"/>
    <col min="24" max="24" width="12.85546875" style="467" customWidth="1" collapsed="1"/>
    <col min="25" max="36" width="12.85546875" style="326" hidden="1" customWidth="1" outlineLevel="1"/>
    <col min="37" max="37" width="12.85546875" style="49" hidden="1" customWidth="1" outlineLevel="1"/>
    <col min="38" max="39" width="12.85546875" style="326" hidden="1" customWidth="1" outlineLevel="1"/>
    <col min="40" max="40" width="12.85546875" style="62" hidden="1" customWidth="1" outlineLevel="1"/>
    <col min="41" max="43" width="12.85546875" style="326" hidden="1" customWidth="1" outlineLevel="1"/>
    <col min="44" max="44" width="12.85546875" style="49" hidden="1" customWidth="1" outlineLevel="1"/>
    <col min="45" max="67" width="12.85546875" style="326" hidden="1" customWidth="1" outlineLevel="1"/>
    <col min="68" max="68" width="12.85546875" style="49" hidden="1" customWidth="1" outlineLevel="1"/>
    <col min="69" max="69" width="12.85546875" style="326" hidden="1" customWidth="1" outlineLevel="1"/>
    <col min="70" max="70" width="12.85546875" style="49" hidden="1" customWidth="1" outlineLevel="1"/>
    <col min="71" max="73" width="12.85546875" style="326" hidden="1" customWidth="1" outlineLevel="1"/>
    <col min="74" max="74" width="12.85546875" style="468" customWidth="1" collapsed="1"/>
    <col min="75" max="78" width="12.85546875" style="326" hidden="1" customWidth="1" outlineLevel="1"/>
    <col min="79" max="79" width="12.85546875" style="62" hidden="1" customWidth="1" outlineLevel="1"/>
    <col min="80" max="85" width="12.85546875" style="326" hidden="1" customWidth="1" outlineLevel="1"/>
    <col min="86" max="86" width="12.85546875" style="466" customWidth="1" collapsed="1"/>
    <col min="87" max="89" width="12.85546875" style="326" hidden="1" customWidth="1" outlineLevel="1"/>
    <col min="90" max="90" width="12.85546875" style="469" customWidth="1" collapsed="1"/>
    <col min="91" max="98" width="12.85546875" style="326" hidden="1" customWidth="1" outlineLevel="1"/>
    <col min="99" max="99" width="12.85546875" style="469" customWidth="1" collapsed="1"/>
    <col min="100" max="100" width="12.85546875" style="469" customWidth="1"/>
    <col min="101" max="107" width="12.85546875" style="326" hidden="1" customWidth="1" outlineLevel="1"/>
    <col min="108" max="108" width="12.85546875" style="469" customWidth="1" collapsed="1"/>
    <col min="109" max="123" width="12.85546875" style="326" customWidth="1"/>
    <col min="124" max="16384" width="9.140625" style="326"/>
  </cols>
  <sheetData>
    <row r="1" spans="4:123" ht="39.75" customHeight="1">
      <c r="D1" s="465" t="s">
        <v>1706</v>
      </c>
      <c r="F1" s="326" t="s">
        <v>314</v>
      </c>
      <c r="G1" s="466" t="s">
        <v>12</v>
      </c>
      <c r="H1" s="466" t="s">
        <v>1707</v>
      </c>
      <c r="I1" s="466" t="s">
        <v>139</v>
      </c>
      <c r="J1" s="466" t="s">
        <v>1708</v>
      </c>
      <c r="K1" s="466" t="s">
        <v>489</v>
      </c>
      <c r="L1" s="466" t="s">
        <v>113</v>
      </c>
      <c r="M1" s="326" t="s">
        <v>1070</v>
      </c>
      <c r="N1" s="326" t="s">
        <v>1076</v>
      </c>
      <c r="O1" s="326" t="s">
        <v>1079</v>
      </c>
      <c r="P1" s="326" t="s">
        <v>1040</v>
      </c>
      <c r="Q1" s="340" t="s">
        <v>1013</v>
      </c>
      <c r="R1" s="326" t="s">
        <v>1027</v>
      </c>
      <c r="S1" s="326" t="s">
        <v>1011</v>
      </c>
      <c r="T1" s="326" t="s">
        <v>176</v>
      </c>
      <c r="U1" s="326" t="s">
        <v>1015</v>
      </c>
      <c r="V1" s="340" t="s">
        <v>1709</v>
      </c>
      <c r="W1" s="326" t="s">
        <v>1024</v>
      </c>
      <c r="Y1" s="326" t="s">
        <v>1074</v>
      </c>
      <c r="Z1" s="326" t="s">
        <v>1034</v>
      </c>
      <c r="AA1" s="326" t="s">
        <v>1072</v>
      </c>
      <c r="AB1" s="326" t="s">
        <v>1073</v>
      </c>
      <c r="AC1" s="326" t="s">
        <v>1075</v>
      </c>
      <c r="AD1" s="326" t="s">
        <v>1077</v>
      </c>
      <c r="AE1" s="326" t="s">
        <v>184</v>
      </c>
      <c r="AF1" s="326" t="s">
        <v>1078</v>
      </c>
      <c r="AG1" s="328" t="s">
        <v>1089</v>
      </c>
      <c r="AH1" s="326" t="s">
        <v>474</v>
      </c>
      <c r="AI1" s="326" t="s">
        <v>1035</v>
      </c>
      <c r="AJ1" s="326" t="s">
        <v>1036</v>
      </c>
      <c r="AK1" s="326" t="s">
        <v>1046</v>
      </c>
      <c r="AL1" s="326" t="s">
        <v>1047</v>
      </c>
      <c r="AM1" s="340" t="s">
        <v>1049</v>
      </c>
      <c r="AN1" s="340" t="s">
        <v>1054</v>
      </c>
      <c r="AO1" s="326" t="s">
        <v>1057</v>
      </c>
      <c r="AP1" s="340" t="s">
        <v>1016</v>
      </c>
      <c r="AQ1" s="326" t="s">
        <v>1021</v>
      </c>
      <c r="AR1" s="326" t="s">
        <v>1022</v>
      </c>
      <c r="AS1" s="326" t="s">
        <v>1023</v>
      </c>
      <c r="AT1" s="326" t="s">
        <v>556</v>
      </c>
      <c r="AU1" s="326" t="s">
        <v>1026</v>
      </c>
      <c r="AV1" s="326" t="s">
        <v>215</v>
      </c>
      <c r="AW1" s="326" t="s">
        <v>1069</v>
      </c>
      <c r="AX1" s="326" t="s">
        <v>1071</v>
      </c>
      <c r="AY1" s="326" t="s">
        <v>1710</v>
      </c>
      <c r="AZ1" s="326" t="s">
        <v>1030</v>
      </c>
      <c r="BA1" s="326" t="s">
        <v>1032</v>
      </c>
      <c r="BB1" s="326" t="s">
        <v>1033</v>
      </c>
      <c r="BC1" s="326" t="s">
        <v>1037</v>
      </c>
      <c r="BD1" s="326" t="s">
        <v>1038</v>
      </c>
      <c r="BE1" s="326" t="s">
        <v>1039</v>
      </c>
      <c r="BF1" s="326" t="s">
        <v>1041</v>
      </c>
      <c r="BG1" s="326" t="s">
        <v>1042</v>
      </c>
      <c r="BH1" s="326" t="s">
        <v>1043</v>
      </c>
      <c r="BI1" s="326" t="s">
        <v>1044</v>
      </c>
      <c r="BJ1" s="326" t="s">
        <v>1045</v>
      </c>
      <c r="BK1" s="326" t="s">
        <v>1048</v>
      </c>
      <c r="BL1" s="340" t="s">
        <v>1050</v>
      </c>
      <c r="BM1" s="326" t="s">
        <v>1051</v>
      </c>
      <c r="BN1" s="49" t="s">
        <v>1052</v>
      </c>
      <c r="BO1" s="326" t="s">
        <v>1053</v>
      </c>
      <c r="BP1" s="340" t="s">
        <v>1055</v>
      </c>
      <c r="BQ1" s="326" t="s">
        <v>1056</v>
      </c>
      <c r="BR1" s="326" t="s">
        <v>1087</v>
      </c>
      <c r="BS1" s="326" t="s">
        <v>459</v>
      </c>
      <c r="BT1" s="326" t="s">
        <v>1086</v>
      </c>
      <c r="BU1" s="326" t="s">
        <v>1088</v>
      </c>
      <c r="BW1" s="326" t="s">
        <v>558</v>
      </c>
      <c r="BX1" s="326" t="s">
        <v>1003</v>
      </c>
      <c r="BY1" s="326" t="s">
        <v>1014</v>
      </c>
      <c r="BZ1" s="326" t="s">
        <v>167</v>
      </c>
      <c r="CA1" s="326" t="s">
        <v>1002</v>
      </c>
      <c r="CB1" s="326" t="s">
        <v>1004</v>
      </c>
      <c r="CC1" s="326" t="s">
        <v>1005</v>
      </c>
      <c r="CD1" s="326" t="s">
        <v>174</v>
      </c>
      <c r="CE1" s="326" t="s">
        <v>1007</v>
      </c>
      <c r="CF1" s="340" t="s">
        <v>107</v>
      </c>
      <c r="CG1" s="326" t="s">
        <v>1025</v>
      </c>
      <c r="CI1" s="326" t="s">
        <v>1080</v>
      </c>
      <c r="CJ1" s="326" t="s">
        <v>1031</v>
      </c>
      <c r="CK1" s="326" t="s">
        <v>1006</v>
      </c>
      <c r="CM1" s="326" t="s">
        <v>949</v>
      </c>
      <c r="CN1" s="326" t="s">
        <v>951</v>
      </c>
      <c r="CO1" s="326" t="s">
        <v>75</v>
      </c>
      <c r="CP1" s="326" t="s">
        <v>947</v>
      </c>
      <c r="CQ1" s="326" t="s">
        <v>948</v>
      </c>
      <c r="CR1" s="326" t="s">
        <v>950</v>
      </c>
      <c r="CS1" s="326" t="s">
        <v>952</v>
      </c>
      <c r="CT1" s="326" t="s">
        <v>1495</v>
      </c>
      <c r="CV1" s="469" t="s">
        <v>1711</v>
      </c>
      <c r="CW1" s="326" t="s">
        <v>980</v>
      </c>
      <c r="CX1" s="326" t="s">
        <v>981</v>
      </c>
      <c r="CY1" s="326" t="s">
        <v>982</v>
      </c>
      <c r="CZ1" s="326" t="s">
        <v>983</v>
      </c>
      <c r="DA1" s="326" t="s">
        <v>984</v>
      </c>
      <c r="DB1" s="326" t="s">
        <v>985</v>
      </c>
      <c r="DC1" s="326" t="s">
        <v>986</v>
      </c>
      <c r="DE1" s="62"/>
      <c r="DF1" s="49"/>
      <c r="DG1" s="49"/>
      <c r="DH1" s="49"/>
      <c r="DI1" s="62"/>
      <c r="DJ1" s="49"/>
      <c r="DK1" s="49"/>
      <c r="DL1" s="49"/>
      <c r="DM1" s="62"/>
    </row>
    <row r="2" spans="4:123">
      <c r="F2" s="326" t="s">
        <v>953</v>
      </c>
      <c r="G2" s="466" t="s">
        <v>144</v>
      </c>
      <c r="H2" s="466" t="s">
        <v>146</v>
      </c>
      <c r="I2" s="466" t="s">
        <v>137</v>
      </c>
      <c r="J2" s="466" t="s">
        <v>228</v>
      </c>
      <c r="K2" s="466" t="s">
        <v>166</v>
      </c>
      <c r="L2" s="466" t="s">
        <v>114</v>
      </c>
      <c r="M2" s="353" t="s">
        <v>160</v>
      </c>
      <c r="N2" s="353" t="s">
        <v>160</v>
      </c>
      <c r="O2" s="353" t="s">
        <v>160</v>
      </c>
      <c r="P2" s="350" t="s">
        <v>160</v>
      </c>
      <c r="Q2" s="326" t="s">
        <v>1017</v>
      </c>
      <c r="R2" s="350" t="s">
        <v>160</v>
      </c>
      <c r="S2" s="326" t="s">
        <v>641</v>
      </c>
      <c r="T2" s="326" t="s">
        <v>158</v>
      </c>
      <c r="U2" s="345" t="s">
        <v>97</v>
      </c>
      <c r="V2" s="326" t="s">
        <v>646</v>
      </c>
      <c r="W2" s="326" t="s">
        <v>92</v>
      </c>
      <c r="Y2" s="326" t="s">
        <v>651</v>
      </c>
      <c r="Z2" s="340" t="s">
        <v>654</v>
      </c>
      <c r="AA2" s="354" t="s">
        <v>658</v>
      </c>
      <c r="AB2" s="354" t="s">
        <v>658</v>
      </c>
      <c r="AC2" s="353" t="s">
        <v>160</v>
      </c>
      <c r="AD2" s="326" t="s">
        <v>1081</v>
      </c>
      <c r="AE2" s="353" t="s">
        <v>160</v>
      </c>
      <c r="AF2" s="326" t="s">
        <v>1082</v>
      </c>
      <c r="AG2" s="353" t="s">
        <v>160</v>
      </c>
      <c r="AH2" s="353" t="s">
        <v>160</v>
      </c>
      <c r="AI2" s="49" t="s">
        <v>650</v>
      </c>
      <c r="AJ2" s="340" t="s">
        <v>183</v>
      </c>
      <c r="AK2" s="350" t="s">
        <v>160</v>
      </c>
      <c r="AL2" s="340" t="s">
        <v>1059</v>
      </c>
      <c r="AM2" s="326" t="s">
        <v>653</v>
      </c>
      <c r="AN2" s="326" t="s">
        <v>1060</v>
      </c>
      <c r="AO2" s="326" t="s">
        <v>1062</v>
      </c>
      <c r="AP2" s="326" t="s">
        <v>1018</v>
      </c>
      <c r="AQ2" s="326" t="s">
        <v>173</v>
      </c>
      <c r="AR2" s="326" t="s">
        <v>1028</v>
      </c>
      <c r="AS2" s="326" t="s">
        <v>1028</v>
      </c>
      <c r="AT2" s="326" t="s">
        <v>190</v>
      </c>
      <c r="AU2" s="326" t="s">
        <v>219</v>
      </c>
      <c r="AV2" s="326" t="s">
        <v>216</v>
      </c>
      <c r="AW2" s="326" t="s">
        <v>166</v>
      </c>
      <c r="AX2" s="326" t="s">
        <v>231</v>
      </c>
      <c r="AY2" s="326" t="s">
        <v>222</v>
      </c>
      <c r="AZ2" s="345" t="s">
        <v>97</v>
      </c>
      <c r="BA2" s="345" t="s">
        <v>97</v>
      </c>
      <c r="BB2" s="352" t="s">
        <v>651</v>
      </c>
      <c r="BC2" s="326" t="s">
        <v>1058</v>
      </c>
      <c r="BD2" s="326" t="s">
        <v>103</v>
      </c>
      <c r="BE2" s="350" t="s">
        <v>160</v>
      </c>
      <c r="BF2" s="340" t="s">
        <v>183</v>
      </c>
      <c r="BG2" s="340" t="s">
        <v>219</v>
      </c>
      <c r="BH2" s="345" t="s">
        <v>109</v>
      </c>
      <c r="BI2" s="340" t="s">
        <v>1059</v>
      </c>
      <c r="BJ2" s="340" t="s">
        <v>183</v>
      </c>
      <c r="BK2" s="345" t="s">
        <v>109</v>
      </c>
      <c r="BL2" s="326" t="s">
        <v>653</v>
      </c>
      <c r="BM2" s="340" t="s">
        <v>219</v>
      </c>
      <c r="BN2" s="326" t="s">
        <v>188</v>
      </c>
      <c r="BO2" s="352" t="s">
        <v>651</v>
      </c>
      <c r="BP2" s="326" t="s">
        <v>555</v>
      </c>
      <c r="BQ2" s="326" t="s">
        <v>1061</v>
      </c>
      <c r="BR2" s="340" t="s">
        <v>567</v>
      </c>
      <c r="BS2" s="340" t="s">
        <v>567</v>
      </c>
      <c r="BT2" s="340" t="s">
        <v>567</v>
      </c>
      <c r="BU2" s="340" t="s">
        <v>567</v>
      </c>
      <c r="BW2" s="340" t="s">
        <v>95</v>
      </c>
      <c r="BX2" s="340" t="s">
        <v>95</v>
      </c>
      <c r="BY2" s="326" t="s">
        <v>126</v>
      </c>
      <c r="BZ2" s="340" t="s">
        <v>654</v>
      </c>
      <c r="CA2" s="326" t="s">
        <v>121</v>
      </c>
      <c r="CB2" s="340" t="s">
        <v>95</v>
      </c>
      <c r="CC2" s="340" t="s">
        <v>95</v>
      </c>
      <c r="CD2" s="326" t="s">
        <v>642</v>
      </c>
      <c r="CE2" s="340" t="s">
        <v>654</v>
      </c>
      <c r="CF2" s="326" t="s">
        <v>636</v>
      </c>
      <c r="CG2" s="326" t="s">
        <v>121</v>
      </c>
      <c r="CI2" s="326" t="s">
        <v>650</v>
      </c>
      <c r="CJ2" s="340" t="s">
        <v>654</v>
      </c>
      <c r="CK2" s="326" t="s">
        <v>105</v>
      </c>
      <c r="CM2" s="326" t="s">
        <v>956</v>
      </c>
      <c r="CN2" s="326" t="s">
        <v>958</v>
      </c>
      <c r="CO2" s="326" t="s">
        <v>1113</v>
      </c>
      <c r="CP2" s="326" t="s">
        <v>954</v>
      </c>
      <c r="CQ2" s="328" t="s">
        <v>955</v>
      </c>
      <c r="CR2" s="326" t="s">
        <v>957</v>
      </c>
      <c r="CS2" s="326" t="s">
        <v>69</v>
      </c>
      <c r="CT2" s="326" t="s">
        <v>1496</v>
      </c>
      <c r="CV2" s="469" t="s">
        <v>137</v>
      </c>
      <c r="CW2" s="328" t="s">
        <v>987</v>
      </c>
      <c r="CX2" s="328" t="s">
        <v>988</v>
      </c>
      <c r="CY2" s="328" t="s">
        <v>844</v>
      </c>
      <c r="CZ2" s="326" t="s">
        <v>989</v>
      </c>
      <c r="DA2" s="326" t="s">
        <v>844</v>
      </c>
      <c r="DB2" s="326" t="s">
        <v>988</v>
      </c>
      <c r="DC2" s="326" t="s">
        <v>990</v>
      </c>
      <c r="DE2" s="62"/>
      <c r="DF2" s="49"/>
      <c r="DG2" s="49"/>
      <c r="DH2" s="49"/>
      <c r="DI2" s="62"/>
      <c r="DJ2" s="49"/>
      <c r="DK2" s="49"/>
      <c r="DL2" s="49"/>
      <c r="DM2" s="62"/>
    </row>
    <row r="3" spans="4:123">
      <c r="F3" s="326" t="s">
        <v>959</v>
      </c>
      <c r="G3" s="466" t="s">
        <v>148</v>
      </c>
      <c r="H3" s="466" t="s">
        <v>147</v>
      </c>
      <c r="I3" s="466" t="s">
        <v>140</v>
      </c>
      <c r="J3" s="466" t="s">
        <v>229</v>
      </c>
      <c r="K3" s="470" t="s">
        <v>859</v>
      </c>
      <c r="L3" s="471" t="s">
        <v>115</v>
      </c>
      <c r="M3" s="326" t="s">
        <v>1299</v>
      </c>
      <c r="N3" s="326" t="s">
        <v>1300</v>
      </c>
      <c r="O3" s="326" t="s">
        <v>1306</v>
      </c>
      <c r="P3" s="326" t="s">
        <v>1302</v>
      </c>
      <c r="Q3" s="326" t="s">
        <v>1328</v>
      </c>
      <c r="R3" s="326" t="s">
        <v>101</v>
      </c>
      <c r="S3" s="326" t="s">
        <v>857</v>
      </c>
      <c r="T3" s="326" t="s">
        <v>177</v>
      </c>
      <c r="U3" s="326" t="s">
        <v>1712</v>
      </c>
      <c r="V3" s="326" t="s">
        <v>163</v>
      </c>
      <c r="W3" s="326" t="s">
        <v>93</v>
      </c>
      <c r="Y3" s="326" t="s">
        <v>1713</v>
      </c>
      <c r="Z3" s="326" t="s">
        <v>1714</v>
      </c>
      <c r="AA3" s="326" t="s">
        <v>397</v>
      </c>
      <c r="AB3" s="326" t="s">
        <v>1715</v>
      </c>
      <c r="AC3" s="326" t="s">
        <v>161</v>
      </c>
      <c r="AD3" s="326" t="s">
        <v>1716</v>
      </c>
      <c r="AE3" s="326" t="s">
        <v>186</v>
      </c>
      <c r="AF3" s="326" t="s">
        <v>1717</v>
      </c>
      <c r="AG3" s="326" t="s">
        <v>202</v>
      </c>
      <c r="AH3" s="326" t="s">
        <v>1718</v>
      </c>
      <c r="AI3" s="326" t="s">
        <v>419</v>
      </c>
      <c r="AJ3" s="326" t="s">
        <v>1719</v>
      </c>
      <c r="AK3" s="326" t="s">
        <v>1304</v>
      </c>
      <c r="AL3" s="326" t="s">
        <v>1333</v>
      </c>
      <c r="AM3" s="326" t="s">
        <v>1720</v>
      </c>
      <c r="AN3" s="326" t="s">
        <v>1721</v>
      </c>
      <c r="AO3" s="326" t="s">
        <v>1286</v>
      </c>
      <c r="AP3" s="326" t="s">
        <v>1233</v>
      </c>
      <c r="AQ3" s="326" t="s">
        <v>410</v>
      </c>
      <c r="AR3" s="326" t="s">
        <v>1241</v>
      </c>
      <c r="AS3" s="326" t="s">
        <v>1243</v>
      </c>
      <c r="AT3" s="326" t="s">
        <v>557</v>
      </c>
      <c r="AU3" s="326" t="s">
        <v>1268</v>
      </c>
      <c r="AV3" s="472" t="s">
        <v>217</v>
      </c>
      <c r="AW3" s="326" t="s">
        <v>211</v>
      </c>
      <c r="AX3" s="326" t="s">
        <v>232</v>
      </c>
      <c r="AY3" s="326" t="s">
        <v>487</v>
      </c>
      <c r="AZ3" s="326" t="s">
        <v>1235</v>
      </c>
      <c r="BA3" s="326" t="s">
        <v>1315</v>
      </c>
      <c r="BB3" s="326" t="s">
        <v>351</v>
      </c>
      <c r="BC3" s="326" t="s">
        <v>1293</v>
      </c>
      <c r="BD3" s="326" t="s">
        <v>1722</v>
      </c>
      <c r="BE3" s="326" t="s">
        <v>1723</v>
      </c>
      <c r="BF3" s="326" t="s">
        <v>1724</v>
      </c>
      <c r="BG3" s="326" t="s">
        <v>1725</v>
      </c>
      <c r="BH3" s="326" t="s">
        <v>652</v>
      </c>
      <c r="BI3" s="326" t="s">
        <v>1726</v>
      </c>
      <c r="BJ3" s="326" t="s">
        <v>1727</v>
      </c>
      <c r="BK3" s="326" t="s">
        <v>1728</v>
      </c>
      <c r="BL3" s="326" t="s">
        <v>1729</v>
      </c>
      <c r="BM3" s="326" t="s">
        <v>1730</v>
      </c>
      <c r="BN3" s="326" t="s">
        <v>1731</v>
      </c>
      <c r="BO3" s="326" t="s">
        <v>1329</v>
      </c>
      <c r="BP3" s="326" t="s">
        <v>553</v>
      </c>
      <c r="BQ3" s="326" t="s">
        <v>1732</v>
      </c>
      <c r="BR3" s="326" t="s">
        <v>1733</v>
      </c>
      <c r="BS3" s="326" t="s">
        <v>460</v>
      </c>
      <c r="BT3" s="326" t="s">
        <v>1734</v>
      </c>
      <c r="BU3" s="326" t="s">
        <v>433</v>
      </c>
      <c r="BW3" s="326" t="s">
        <v>1008</v>
      </c>
      <c r="BX3" s="326" t="s">
        <v>851</v>
      </c>
      <c r="BY3" s="473" t="s">
        <v>1735</v>
      </c>
      <c r="BZ3" s="473" t="s">
        <v>168</v>
      </c>
      <c r="CA3" s="326" t="s">
        <v>1182</v>
      </c>
      <c r="CB3" s="326" t="s">
        <v>1736</v>
      </c>
      <c r="CC3" s="326" t="s">
        <v>360</v>
      </c>
      <c r="CD3" s="326" t="s">
        <v>175</v>
      </c>
      <c r="CE3" s="326" t="s">
        <v>1180</v>
      </c>
      <c r="CF3" s="473" t="s">
        <v>108</v>
      </c>
      <c r="CG3" s="326" t="s">
        <v>1737</v>
      </c>
      <c r="CI3" s="326" t="s">
        <v>1738</v>
      </c>
      <c r="CJ3" s="326" t="s">
        <v>1352</v>
      </c>
      <c r="CK3" s="326" t="s">
        <v>106</v>
      </c>
      <c r="CM3" s="326" t="s">
        <v>1125</v>
      </c>
      <c r="CN3" s="326" t="s">
        <v>1117</v>
      </c>
      <c r="CO3" s="326" t="s">
        <v>77</v>
      </c>
      <c r="CP3" s="326" t="s">
        <v>1739</v>
      </c>
      <c r="CQ3" s="326" t="s">
        <v>1740</v>
      </c>
      <c r="CR3" s="326" t="s">
        <v>808</v>
      </c>
      <c r="CS3" s="326" t="s">
        <v>70</v>
      </c>
      <c r="CT3" s="326" t="s">
        <v>74</v>
      </c>
      <c r="CV3" s="469" t="s">
        <v>137</v>
      </c>
      <c r="CW3" s="326" t="s">
        <v>1741</v>
      </c>
      <c r="CX3" s="326" t="s">
        <v>1742</v>
      </c>
      <c r="CY3" s="326" t="s">
        <v>1147</v>
      </c>
      <c r="CZ3" s="326" t="s">
        <v>1132</v>
      </c>
      <c r="DA3" s="326" t="s">
        <v>1149</v>
      </c>
      <c r="DB3" s="326" t="s">
        <v>1743</v>
      </c>
      <c r="DC3" s="326" t="s">
        <v>1744</v>
      </c>
      <c r="DF3" s="49"/>
      <c r="DG3" s="49"/>
      <c r="DH3" s="49"/>
      <c r="DJ3" s="49"/>
      <c r="DK3" s="49"/>
      <c r="DL3" s="49"/>
    </row>
    <row r="4" spans="4:123">
      <c r="F4" s="326" t="s">
        <v>966</v>
      </c>
      <c r="G4" s="466">
        <v>152</v>
      </c>
      <c r="H4" s="466">
        <v>122</v>
      </c>
      <c r="I4" s="466">
        <v>230</v>
      </c>
      <c r="J4" s="466">
        <v>262</v>
      </c>
      <c r="K4" s="466">
        <v>434</v>
      </c>
      <c r="L4" s="466">
        <v>580</v>
      </c>
      <c r="M4" s="326">
        <v>193</v>
      </c>
      <c r="N4" s="326">
        <v>260</v>
      </c>
      <c r="O4" s="326">
        <v>148</v>
      </c>
      <c r="P4" s="326">
        <v>206</v>
      </c>
      <c r="Q4" s="326">
        <v>351</v>
      </c>
      <c r="R4" s="326">
        <v>188</v>
      </c>
      <c r="S4" s="326">
        <v>600</v>
      </c>
      <c r="T4" s="326">
        <v>244</v>
      </c>
      <c r="U4" s="326">
        <v>354</v>
      </c>
      <c r="V4" s="326">
        <v>461</v>
      </c>
      <c r="W4" s="326">
        <v>301</v>
      </c>
      <c r="Y4" s="326">
        <v>173</v>
      </c>
      <c r="Z4" s="326">
        <v>200</v>
      </c>
      <c r="AA4" s="326">
        <v>175</v>
      </c>
      <c r="AB4" s="326">
        <v>189</v>
      </c>
      <c r="AC4" s="326">
        <v>150</v>
      </c>
      <c r="AD4" s="326">
        <v>229</v>
      </c>
      <c r="AE4" s="326">
        <v>181</v>
      </c>
      <c r="AF4" s="326">
        <v>191</v>
      </c>
      <c r="AG4" s="326">
        <v>183</v>
      </c>
      <c r="AH4" s="326">
        <v>218</v>
      </c>
      <c r="AI4" s="326">
        <v>118</v>
      </c>
      <c r="AJ4" s="326">
        <v>235</v>
      </c>
      <c r="AK4" s="326">
        <v>81</v>
      </c>
      <c r="AL4" s="326">
        <v>93</v>
      </c>
      <c r="AM4" s="326">
        <v>265</v>
      </c>
      <c r="AN4" s="326">
        <v>154</v>
      </c>
      <c r="AO4" s="326">
        <v>129</v>
      </c>
      <c r="AP4" s="326">
        <v>252</v>
      </c>
      <c r="AQ4" s="326">
        <v>304</v>
      </c>
      <c r="AR4" s="326">
        <v>342</v>
      </c>
      <c r="AS4" s="326">
        <v>226</v>
      </c>
      <c r="AT4" s="326">
        <v>314</v>
      </c>
      <c r="AU4" s="326">
        <v>90</v>
      </c>
      <c r="AV4" s="326">
        <v>146</v>
      </c>
      <c r="AW4" s="326">
        <v>292</v>
      </c>
      <c r="AX4" s="326">
        <v>250</v>
      </c>
      <c r="AY4" s="326">
        <v>235</v>
      </c>
      <c r="AZ4" s="326">
        <v>279</v>
      </c>
      <c r="BA4" s="326">
        <v>124</v>
      </c>
      <c r="BB4" s="326">
        <v>100</v>
      </c>
      <c r="BC4" s="326">
        <v>217</v>
      </c>
      <c r="BD4" s="326">
        <v>190</v>
      </c>
      <c r="BE4" s="326">
        <v>192</v>
      </c>
      <c r="BF4" s="326">
        <v>100</v>
      </c>
      <c r="BG4" s="326">
        <v>106</v>
      </c>
      <c r="BH4" s="326">
        <v>140</v>
      </c>
      <c r="BI4" s="326">
        <v>170</v>
      </c>
      <c r="BJ4" s="326">
        <v>120</v>
      </c>
      <c r="BK4" s="326">
        <v>117</v>
      </c>
      <c r="BL4" s="326">
        <v>215</v>
      </c>
      <c r="BM4" s="326">
        <v>106</v>
      </c>
      <c r="BN4" s="326">
        <v>145</v>
      </c>
      <c r="BO4" s="326">
        <v>88</v>
      </c>
      <c r="BP4" s="326">
        <v>86</v>
      </c>
      <c r="BQ4" s="326">
        <v>54</v>
      </c>
      <c r="BR4" s="326">
        <v>279</v>
      </c>
      <c r="BS4" s="326">
        <v>286</v>
      </c>
      <c r="BT4" s="326">
        <v>212</v>
      </c>
      <c r="BU4" s="326">
        <v>481</v>
      </c>
      <c r="BW4" s="326">
        <v>525</v>
      </c>
      <c r="BX4" s="326">
        <v>462</v>
      </c>
      <c r="BY4" s="326">
        <v>260</v>
      </c>
      <c r="BZ4" s="326">
        <v>122</v>
      </c>
      <c r="CA4" s="326">
        <v>271</v>
      </c>
      <c r="CB4" s="326">
        <v>483</v>
      </c>
      <c r="CC4" s="326">
        <v>370</v>
      </c>
      <c r="CD4" s="326">
        <v>480</v>
      </c>
      <c r="CE4" s="326">
        <v>521</v>
      </c>
      <c r="CF4" s="326">
        <v>670</v>
      </c>
      <c r="CG4" s="326">
        <v>247</v>
      </c>
      <c r="CI4" s="326">
        <v>97</v>
      </c>
      <c r="CJ4" s="326">
        <v>170</v>
      </c>
      <c r="CK4" s="326">
        <v>315</v>
      </c>
      <c r="CM4" s="326">
        <v>1040</v>
      </c>
      <c r="CN4" s="326">
        <v>966</v>
      </c>
      <c r="CO4" s="326">
        <v>870</v>
      </c>
      <c r="CP4" s="326">
        <v>697</v>
      </c>
      <c r="CQ4" s="326">
        <v>581</v>
      </c>
      <c r="CR4" s="326">
        <v>430</v>
      </c>
      <c r="CS4" s="326">
        <v>738</v>
      </c>
      <c r="CT4" s="326">
        <v>1500</v>
      </c>
      <c r="CV4" s="469">
        <v>204</v>
      </c>
      <c r="CW4" s="326">
        <v>1100</v>
      </c>
      <c r="CX4" s="326">
        <v>1050</v>
      </c>
      <c r="CY4" s="326">
        <v>342</v>
      </c>
      <c r="CZ4" s="326">
        <v>1070</v>
      </c>
      <c r="DA4" s="326">
        <v>485</v>
      </c>
      <c r="DB4" s="326">
        <v>729</v>
      </c>
      <c r="DC4" s="326">
        <v>425</v>
      </c>
      <c r="DE4" s="62"/>
      <c r="DF4" s="49"/>
      <c r="DG4" s="49"/>
      <c r="DH4" s="49"/>
      <c r="DI4" s="62"/>
      <c r="DJ4" s="49"/>
      <c r="DK4" s="49"/>
      <c r="DL4" s="49"/>
      <c r="DM4" s="62"/>
    </row>
    <row r="5" spans="4:123">
      <c r="F5" s="326" t="s">
        <v>967</v>
      </c>
      <c r="G5" s="466">
        <v>1.0389999999999999</v>
      </c>
      <c r="H5" s="466">
        <v>0.78900000000000003</v>
      </c>
      <c r="I5" s="466">
        <v>515.06299999999999</v>
      </c>
      <c r="J5" s="466">
        <v>0.502</v>
      </c>
      <c r="K5" s="466">
        <v>161.88999999999999</v>
      </c>
      <c r="L5" s="466">
        <v>92.185000000000002</v>
      </c>
      <c r="M5" s="326">
        <v>227.464</v>
      </c>
      <c r="N5" s="326">
        <v>40.457000000000001</v>
      </c>
      <c r="O5" s="326">
        <v>0.69</v>
      </c>
      <c r="P5" s="326">
        <v>12.539</v>
      </c>
      <c r="Q5" s="326">
        <v>194.012</v>
      </c>
      <c r="R5" s="326">
        <v>1.147</v>
      </c>
      <c r="S5" s="326">
        <v>27.292999999999999</v>
      </c>
      <c r="T5" s="474">
        <v>9.2919999999999998</v>
      </c>
      <c r="U5" s="326">
        <v>62.103000000000002</v>
      </c>
      <c r="V5" s="326">
        <v>2.403</v>
      </c>
      <c r="W5" s="326">
        <v>16.582999999999998</v>
      </c>
      <c r="X5" s="467">
        <f>SUM(M5:W5)</f>
        <v>593.98299999999995</v>
      </c>
      <c r="Y5" s="326">
        <v>69.900999999999996</v>
      </c>
      <c r="Z5" s="326">
        <v>42.152000000000001</v>
      </c>
      <c r="AA5" s="326">
        <v>109.93899999999999</v>
      </c>
      <c r="AB5" s="326">
        <v>103.029</v>
      </c>
      <c r="AC5" s="326">
        <v>44.365000000000002</v>
      </c>
      <c r="AD5" s="326">
        <v>5.9470000000000001</v>
      </c>
      <c r="AE5" s="326">
        <f xml:space="preserve"> 4.058</f>
        <v>4.0579999999999998</v>
      </c>
      <c r="AF5" s="326">
        <v>1.7350000000000001</v>
      </c>
      <c r="AG5" s="334">
        <v>8265.7890000000007</v>
      </c>
      <c r="AH5" s="326">
        <v>753.95899999999995</v>
      </c>
      <c r="AI5" s="326">
        <v>40.07</v>
      </c>
      <c r="AJ5" s="326">
        <v>34.365000000000002</v>
      </c>
      <c r="AK5" s="326">
        <v>2.496</v>
      </c>
      <c r="AL5" s="326">
        <v>2.3959999999999999</v>
      </c>
      <c r="AM5" s="326">
        <v>1.9590000000000001</v>
      </c>
      <c r="AN5" s="326">
        <v>0.30499999999999999</v>
      </c>
      <c r="AO5" s="326">
        <v>0.1</v>
      </c>
      <c r="AP5" s="326">
        <v>14.404999999999999</v>
      </c>
      <c r="AQ5" s="326">
        <v>228.29300000000001</v>
      </c>
      <c r="AR5" s="326">
        <v>75.352999999999994</v>
      </c>
      <c r="AS5" s="326">
        <v>135.441</v>
      </c>
      <c r="AT5" s="326">
        <v>15.186999999999999</v>
      </c>
      <c r="AU5" s="326">
        <v>1.45</v>
      </c>
      <c r="AV5" s="326">
        <v>408.25099999999998</v>
      </c>
      <c r="AW5" s="326">
        <v>259.15699999999998</v>
      </c>
      <c r="AX5" s="326">
        <v>139.39699999999999</v>
      </c>
      <c r="AY5" s="326">
        <v>784.59100000000001</v>
      </c>
      <c r="AZ5" s="326">
        <v>187.36699999999999</v>
      </c>
      <c r="BA5" s="326">
        <v>58.55</v>
      </c>
      <c r="BB5" s="326">
        <v>57.366999999999997</v>
      </c>
      <c r="BC5" s="326">
        <f xml:space="preserve"> 24.548</f>
        <v>24.547999999999998</v>
      </c>
      <c r="BD5" s="326">
        <v>20.187000000000001</v>
      </c>
      <c r="BE5" s="326">
        <v>19.565000000000001</v>
      </c>
      <c r="BF5" s="326">
        <v>10.952999999999999</v>
      </c>
      <c r="BG5" s="326">
        <v>10.927</v>
      </c>
      <c r="BH5" s="326">
        <v>8.7390000000000008</v>
      </c>
      <c r="BI5" s="326">
        <v>4.3559999999999999</v>
      </c>
      <c r="BJ5" s="326">
        <v>3.4260000000000002</v>
      </c>
      <c r="BK5" s="326">
        <v>2.2090000000000001</v>
      </c>
      <c r="BL5" s="326">
        <v>1.65</v>
      </c>
      <c r="BM5" s="326">
        <v>1.5369999999999999</v>
      </c>
      <c r="BN5" s="326">
        <v>0.72599999999999998</v>
      </c>
      <c r="BO5" s="326">
        <v>0.312</v>
      </c>
      <c r="BP5" s="326">
        <v>0.187</v>
      </c>
      <c r="BQ5" s="326">
        <v>0.104</v>
      </c>
      <c r="BR5" s="326">
        <v>0.94099999999999995</v>
      </c>
      <c r="BS5" s="326">
        <v>2.472</v>
      </c>
      <c r="BT5" s="326">
        <v>1.6930000000000001</v>
      </c>
      <c r="BU5" s="326">
        <v>0.14899999999999999</v>
      </c>
      <c r="BV5" s="468">
        <f>SUM(Y$5:BU$5)</f>
        <v>11962.055000000002</v>
      </c>
      <c r="BW5" s="326">
        <v>113.14</v>
      </c>
      <c r="BX5" s="326">
        <f xml:space="preserve"> 260.032</f>
        <v>260.03199999999998</v>
      </c>
      <c r="BY5" s="326">
        <v>70.66</v>
      </c>
      <c r="BZ5" s="326">
        <v>0.95199999999999996</v>
      </c>
      <c r="CA5" s="326">
        <v>300.10399999999998</v>
      </c>
      <c r="CB5" s="326">
        <v>26.471</v>
      </c>
      <c r="CC5" s="326">
        <v>10.622</v>
      </c>
      <c r="CD5" s="326">
        <v>66.61</v>
      </c>
      <c r="CE5" s="326">
        <v>18.376000000000001</v>
      </c>
      <c r="CF5" s="326">
        <v>56.497</v>
      </c>
      <c r="CG5" s="326">
        <v>3.7839999999999998</v>
      </c>
      <c r="CH5" s="466">
        <f>SUM(BW5:CG5)</f>
        <v>927.24799999999982</v>
      </c>
      <c r="CI5" s="326">
        <v>0.27400000000000002</v>
      </c>
      <c r="CJ5" s="326">
        <v>110.273</v>
      </c>
      <c r="CK5" s="326">
        <v>1.849</v>
      </c>
      <c r="CL5" s="469">
        <f>SUM(CI5:CK5)</f>
        <v>112.396</v>
      </c>
      <c r="CM5" s="326">
        <v>94.87</v>
      </c>
      <c r="CN5" s="326">
        <v>54.095999999999997</v>
      </c>
      <c r="CO5" s="326">
        <v>840.16700000000003</v>
      </c>
      <c r="CP5" s="326">
        <v>183.684</v>
      </c>
      <c r="CQ5" s="326">
        <v>15.805</v>
      </c>
      <c r="CR5" s="326">
        <v>12.446</v>
      </c>
      <c r="CS5" s="326">
        <v>53.862000000000002</v>
      </c>
      <c r="CT5" s="326">
        <v>111.2</v>
      </c>
      <c r="CU5" s="469">
        <f>SUM(CM5:CT5)</f>
        <v>1366.13</v>
      </c>
      <c r="CV5" s="475">
        <v>1461.6690000000001</v>
      </c>
      <c r="CW5" s="334">
        <v>1225.9670000000001</v>
      </c>
      <c r="CX5" s="326">
        <v>131.244</v>
      </c>
      <c r="CY5" s="326">
        <v>13.56</v>
      </c>
      <c r="CZ5" s="326">
        <v>59.725000000000001</v>
      </c>
      <c r="DA5" s="326">
        <v>107.73099999999999</v>
      </c>
      <c r="DB5" s="326">
        <v>20.748000000000001</v>
      </c>
      <c r="DC5" s="326">
        <v>56.555999999999997</v>
      </c>
      <c r="DD5" s="475">
        <f>SUM(CW5:DC5)</f>
        <v>1615.5309999999999</v>
      </c>
      <c r="DE5" s="62"/>
      <c r="DF5" s="49"/>
      <c r="DG5" s="49"/>
      <c r="DH5" s="49"/>
      <c r="DI5" s="62"/>
      <c r="DJ5" s="49"/>
      <c r="DK5" s="49"/>
      <c r="DL5" s="49"/>
      <c r="DM5" s="62"/>
    </row>
    <row r="6" spans="4:123">
      <c r="F6" s="326" t="s">
        <v>969</v>
      </c>
      <c r="G6" s="466">
        <v>96</v>
      </c>
      <c r="H6" s="466">
        <v>102</v>
      </c>
      <c r="I6" s="466">
        <v>8</v>
      </c>
      <c r="J6" s="466">
        <v>106</v>
      </c>
      <c r="K6" s="466">
        <v>24</v>
      </c>
      <c r="L6" s="466">
        <v>31</v>
      </c>
      <c r="M6" s="326">
        <v>16</v>
      </c>
      <c r="N6" s="326">
        <v>46</v>
      </c>
      <c r="O6" s="326">
        <v>104</v>
      </c>
      <c r="P6" s="326">
        <v>66</v>
      </c>
      <c r="Q6" s="326">
        <v>17</v>
      </c>
      <c r="R6" s="326">
        <v>95</v>
      </c>
      <c r="S6" s="326">
        <v>50</v>
      </c>
      <c r="T6" s="326">
        <v>74</v>
      </c>
      <c r="U6" s="326">
        <v>36</v>
      </c>
      <c r="V6" s="326">
        <v>83</v>
      </c>
      <c r="W6" s="326">
        <v>61</v>
      </c>
      <c r="Y6" s="326">
        <v>34</v>
      </c>
      <c r="Z6" s="326">
        <v>45</v>
      </c>
      <c r="AA6" s="326">
        <v>27</v>
      </c>
      <c r="AB6" s="326">
        <v>29</v>
      </c>
      <c r="AC6" s="326">
        <v>44</v>
      </c>
      <c r="AD6" s="326">
        <v>76</v>
      </c>
      <c r="AE6" s="326">
        <v>78</v>
      </c>
      <c r="AF6" s="326">
        <v>89</v>
      </c>
      <c r="AG6" s="326">
        <v>1</v>
      </c>
      <c r="AH6" s="326">
        <v>6</v>
      </c>
      <c r="AI6" s="326">
        <v>47</v>
      </c>
      <c r="AJ6" s="326">
        <v>48</v>
      </c>
      <c r="AK6" s="326">
        <v>81</v>
      </c>
      <c r="AL6" s="326">
        <v>84</v>
      </c>
      <c r="AM6" s="326">
        <v>86</v>
      </c>
      <c r="AN6" s="326">
        <v>111</v>
      </c>
      <c r="AO6" s="326">
        <v>123</v>
      </c>
      <c r="AP6" s="326">
        <v>64</v>
      </c>
      <c r="AQ6" s="326">
        <v>15</v>
      </c>
      <c r="AR6" s="326">
        <v>32</v>
      </c>
      <c r="AS6" s="326">
        <v>22</v>
      </c>
      <c r="AT6" s="326">
        <v>63</v>
      </c>
      <c r="AU6" s="326">
        <v>94</v>
      </c>
      <c r="AV6" s="326">
        <v>9</v>
      </c>
      <c r="AW6" s="326">
        <v>14</v>
      </c>
      <c r="AX6" s="326">
        <v>21</v>
      </c>
      <c r="AY6" s="326">
        <v>5</v>
      </c>
      <c r="AZ6" s="326">
        <v>18</v>
      </c>
      <c r="BA6" s="326">
        <v>12</v>
      </c>
      <c r="BB6" s="326">
        <v>39</v>
      </c>
      <c r="BC6" s="326">
        <v>55</v>
      </c>
      <c r="BD6" s="326">
        <v>58</v>
      </c>
      <c r="BE6" s="326">
        <v>59</v>
      </c>
      <c r="BF6" s="326">
        <v>70</v>
      </c>
      <c r="BG6" s="326">
        <v>71</v>
      </c>
      <c r="BH6" s="326">
        <v>75</v>
      </c>
      <c r="BI6" s="326">
        <v>77</v>
      </c>
      <c r="BJ6" s="326">
        <v>80</v>
      </c>
      <c r="BK6" s="326">
        <v>85</v>
      </c>
      <c r="BL6" s="326">
        <v>92</v>
      </c>
      <c r="BM6" s="326">
        <v>93</v>
      </c>
      <c r="BN6" s="326">
        <v>103</v>
      </c>
      <c r="BO6" s="326">
        <v>110</v>
      </c>
      <c r="BP6" s="326">
        <v>116</v>
      </c>
      <c r="BQ6" s="326">
        <v>122</v>
      </c>
      <c r="BR6" s="326">
        <v>98</v>
      </c>
      <c r="BS6" s="326">
        <v>82</v>
      </c>
      <c r="BT6" s="326">
        <v>90</v>
      </c>
      <c r="BU6" s="326">
        <v>119</v>
      </c>
      <c r="BW6" s="326">
        <v>24</v>
      </c>
      <c r="BX6" s="326">
        <v>13</v>
      </c>
      <c r="BY6" s="326">
        <v>33</v>
      </c>
      <c r="BZ6" s="326">
        <v>97</v>
      </c>
      <c r="CA6" s="326">
        <v>12</v>
      </c>
      <c r="CB6" s="326">
        <v>52</v>
      </c>
      <c r="CC6" s="326">
        <v>72</v>
      </c>
      <c r="CD6" s="326">
        <v>35</v>
      </c>
      <c r="CE6" s="326">
        <v>60</v>
      </c>
      <c r="CF6" s="326">
        <v>41</v>
      </c>
      <c r="CG6" s="326">
        <v>79</v>
      </c>
      <c r="CI6" s="326">
        <v>113</v>
      </c>
      <c r="CJ6" s="326">
        <v>26</v>
      </c>
      <c r="CK6" s="326">
        <v>87</v>
      </c>
      <c r="CM6" s="326">
        <v>30</v>
      </c>
      <c r="CN6" s="326">
        <v>42</v>
      </c>
      <c r="CO6" s="326">
        <v>4</v>
      </c>
      <c r="CP6" s="326">
        <v>19</v>
      </c>
      <c r="CQ6" s="326">
        <v>62</v>
      </c>
      <c r="CR6" s="326">
        <v>67</v>
      </c>
      <c r="CS6" s="326">
        <v>43</v>
      </c>
      <c r="CT6" s="326">
        <v>25</v>
      </c>
      <c r="CV6" s="476">
        <v>2</v>
      </c>
      <c r="CW6" s="326">
        <v>3</v>
      </c>
      <c r="CX6" s="326">
        <v>23</v>
      </c>
      <c r="CY6" s="326">
        <v>65</v>
      </c>
      <c r="CZ6" s="326">
        <v>37</v>
      </c>
      <c r="DA6" s="326">
        <v>28</v>
      </c>
      <c r="DB6" s="326">
        <v>57</v>
      </c>
      <c r="DC6" s="326">
        <v>40</v>
      </c>
      <c r="DE6" s="62"/>
      <c r="DF6" s="49"/>
      <c r="DG6" s="49"/>
      <c r="DH6" s="49"/>
      <c r="DI6" s="62"/>
      <c r="DJ6" s="49"/>
      <c r="DK6" s="49"/>
      <c r="DL6" s="49"/>
      <c r="DM6" s="62"/>
    </row>
    <row r="7" spans="4:123">
      <c r="F7" s="326" t="s">
        <v>970</v>
      </c>
      <c r="G7" s="466" t="s">
        <v>280</v>
      </c>
      <c r="H7" s="466" t="s">
        <v>280</v>
      </c>
      <c r="I7" s="466" t="s">
        <v>1745</v>
      </c>
      <c r="J7" s="466" t="s">
        <v>280</v>
      </c>
      <c r="K7" s="466" t="s">
        <v>294</v>
      </c>
      <c r="L7" s="466" t="s">
        <v>971</v>
      </c>
      <c r="M7" s="330" t="s">
        <v>294</v>
      </c>
      <c r="N7" s="330" t="s">
        <v>294</v>
      </c>
      <c r="O7" s="330" t="s">
        <v>294</v>
      </c>
      <c r="P7" s="327" t="s">
        <v>280</v>
      </c>
      <c r="Q7" s="327" t="s">
        <v>280</v>
      </c>
      <c r="R7" s="331" t="s">
        <v>420</v>
      </c>
      <c r="S7" s="344" t="s">
        <v>1012</v>
      </c>
      <c r="T7" s="344" t="s">
        <v>1012</v>
      </c>
      <c r="U7" s="327" t="s">
        <v>280</v>
      </c>
      <c r="V7" s="327" t="s">
        <v>280</v>
      </c>
      <c r="W7" s="331" t="s">
        <v>420</v>
      </c>
      <c r="Y7" s="330" t="s">
        <v>294</v>
      </c>
      <c r="Z7" s="327" t="s">
        <v>280</v>
      </c>
      <c r="AA7" s="330" t="s">
        <v>294</v>
      </c>
      <c r="AB7" s="330" t="s">
        <v>294</v>
      </c>
      <c r="AC7" s="330" t="s">
        <v>294</v>
      </c>
      <c r="AD7" s="330" t="s">
        <v>294</v>
      </c>
      <c r="AE7" s="330" t="s">
        <v>294</v>
      </c>
      <c r="AF7" s="330" t="s">
        <v>294</v>
      </c>
      <c r="AG7" s="330" t="s">
        <v>294</v>
      </c>
      <c r="AH7" s="330" t="s">
        <v>294</v>
      </c>
      <c r="AI7" s="327" t="s">
        <v>280</v>
      </c>
      <c r="AJ7" s="327" t="s">
        <v>280</v>
      </c>
      <c r="AK7" s="327" t="s">
        <v>280</v>
      </c>
      <c r="AL7" s="327" t="s">
        <v>280</v>
      </c>
      <c r="AM7" s="327" t="s">
        <v>280</v>
      </c>
      <c r="AN7" s="327" t="s">
        <v>280</v>
      </c>
      <c r="AO7" s="327" t="s">
        <v>280</v>
      </c>
      <c r="AP7" s="327" t="s">
        <v>280</v>
      </c>
      <c r="AQ7" s="331" t="s">
        <v>420</v>
      </c>
      <c r="AR7" s="331" t="s">
        <v>420</v>
      </c>
      <c r="AS7" s="331" t="s">
        <v>420</v>
      </c>
      <c r="AT7" s="331" t="s">
        <v>420</v>
      </c>
      <c r="AU7" s="331" t="s">
        <v>420</v>
      </c>
      <c r="AV7" s="330" t="s">
        <v>294</v>
      </c>
      <c r="AW7" s="330" t="s">
        <v>294</v>
      </c>
      <c r="AX7" s="330" t="s">
        <v>294</v>
      </c>
      <c r="AY7" s="327" t="s">
        <v>280</v>
      </c>
      <c r="AZ7" s="327" t="s">
        <v>280</v>
      </c>
      <c r="BA7" s="327" t="s">
        <v>280</v>
      </c>
      <c r="BB7" s="327" t="s">
        <v>280</v>
      </c>
      <c r="BC7" s="327" t="s">
        <v>280</v>
      </c>
      <c r="BD7" s="327" t="s">
        <v>280</v>
      </c>
      <c r="BE7" s="327" t="s">
        <v>280</v>
      </c>
      <c r="BF7" s="327" t="s">
        <v>280</v>
      </c>
      <c r="BG7" s="327" t="s">
        <v>280</v>
      </c>
      <c r="BH7" s="327" t="s">
        <v>280</v>
      </c>
      <c r="BI7" s="327" t="s">
        <v>280</v>
      </c>
      <c r="BJ7" s="327" t="s">
        <v>280</v>
      </c>
      <c r="BK7" s="327" t="s">
        <v>280</v>
      </c>
      <c r="BL7" s="327" t="s">
        <v>280</v>
      </c>
      <c r="BM7" s="327" t="s">
        <v>280</v>
      </c>
      <c r="BN7" s="327" t="s">
        <v>280</v>
      </c>
      <c r="BO7" s="327" t="s">
        <v>280</v>
      </c>
      <c r="BP7" s="327" t="s">
        <v>280</v>
      </c>
      <c r="BQ7" s="327" t="s">
        <v>280</v>
      </c>
      <c r="BR7" s="327" t="s">
        <v>280</v>
      </c>
      <c r="BS7" s="327" t="s">
        <v>280</v>
      </c>
      <c r="BT7" s="327" t="s">
        <v>280</v>
      </c>
      <c r="BU7" s="327" t="s">
        <v>280</v>
      </c>
      <c r="BW7" s="327" t="s">
        <v>971</v>
      </c>
      <c r="BX7" s="327" t="s">
        <v>971</v>
      </c>
      <c r="BY7" s="327" t="s">
        <v>280</v>
      </c>
      <c r="BZ7" s="327" t="s">
        <v>280</v>
      </c>
      <c r="CA7" s="327" t="s">
        <v>971</v>
      </c>
      <c r="CB7" s="327" t="s">
        <v>971</v>
      </c>
      <c r="CC7" s="327" t="s">
        <v>971</v>
      </c>
      <c r="CD7" s="327" t="s">
        <v>971</v>
      </c>
      <c r="CE7" s="327" t="s">
        <v>971</v>
      </c>
      <c r="CF7" s="327" t="s">
        <v>280</v>
      </c>
      <c r="CG7" s="331" t="s">
        <v>420</v>
      </c>
      <c r="CI7" s="330" t="s">
        <v>294</v>
      </c>
      <c r="CJ7" s="327" t="s">
        <v>280</v>
      </c>
      <c r="CK7" s="327" t="s">
        <v>971</v>
      </c>
      <c r="CM7" s="327" t="s">
        <v>280</v>
      </c>
      <c r="CN7" s="331" t="s">
        <v>420</v>
      </c>
      <c r="CO7" s="331" t="s">
        <v>420</v>
      </c>
      <c r="CP7" s="327" t="s">
        <v>971</v>
      </c>
      <c r="CQ7" s="330" t="s">
        <v>294</v>
      </c>
      <c r="CR7" s="327" t="s">
        <v>280</v>
      </c>
      <c r="CS7" s="331" t="s">
        <v>420</v>
      </c>
      <c r="CT7" s="327" t="s">
        <v>280</v>
      </c>
      <c r="CV7" s="469" t="s">
        <v>294</v>
      </c>
      <c r="CW7" s="330" t="s">
        <v>294</v>
      </c>
      <c r="CX7" s="330" t="s">
        <v>294</v>
      </c>
      <c r="CY7" s="330" t="s">
        <v>294</v>
      </c>
      <c r="CZ7" s="327" t="s">
        <v>280</v>
      </c>
      <c r="DA7" s="327" t="s">
        <v>280</v>
      </c>
      <c r="DB7" s="327" t="s">
        <v>280</v>
      </c>
      <c r="DC7" s="327" t="s">
        <v>280</v>
      </c>
      <c r="DE7" s="62"/>
      <c r="DF7" s="49"/>
      <c r="DG7" s="49"/>
      <c r="DH7" s="49"/>
      <c r="DI7" s="62"/>
      <c r="DJ7" s="49"/>
      <c r="DK7" s="49"/>
      <c r="DL7" s="49"/>
      <c r="DM7" s="62"/>
    </row>
    <row r="8" spans="4:123" s="477" customFormat="1" ht="78.75" customHeight="1">
      <c r="F8" s="478" t="s">
        <v>1746</v>
      </c>
      <c r="G8" s="479" t="str">
        <f>VLOOKUP(G3,[2]Codes!$C$1:$P$3294, 13, FALSE)</f>
        <v>Australian sardine</v>
      </c>
      <c r="H8" s="480" t="str">
        <f>VLOOKUP(H3,[2]Codes!$C$1:$P$3294, 13, FALSE)</f>
        <v>Shelf pelagic planktivore small</v>
      </c>
      <c r="I8" s="479" t="str">
        <f>VLOOKUP(I$3,[2]Codes!$C$1:$P$3294, 13, FALSE)</f>
        <v>Jack mackerel</v>
      </c>
      <c r="J8" s="479" t="str">
        <f>VLOOKUP(J3,[2]Codes!$C$1:$P$3294, 13, FALSE)</f>
        <v>Offshore pelagic piscivore medium</v>
      </c>
      <c r="K8" s="479" t="str">
        <f>VLOOKUP(K$3,[2]Codes!$C$1:$P$3294, 13, FALSE)</f>
        <v>King George whiting</v>
      </c>
      <c r="L8" s="479" t="str">
        <f>VLOOKUP(L$3,[2]Codes!$C$1:$P$3294, 13, FALSE)</f>
        <v>Snapper</v>
      </c>
      <c r="M8" s="481" t="s">
        <v>912</v>
      </c>
      <c r="N8" s="481" t="s">
        <v>912</v>
      </c>
      <c r="O8" s="481" t="s">
        <v>912</v>
      </c>
      <c r="P8" s="481" t="s">
        <v>912</v>
      </c>
      <c r="Q8" s="481" t="s">
        <v>912</v>
      </c>
      <c r="R8" s="481" t="s">
        <v>912</v>
      </c>
      <c r="S8" s="481" t="s">
        <v>1514</v>
      </c>
      <c r="T8" s="481" t="s">
        <v>1514</v>
      </c>
      <c r="U8" s="481" t="s">
        <v>1514</v>
      </c>
      <c r="V8" s="481" t="s">
        <v>1514</v>
      </c>
      <c r="W8" s="481" t="s">
        <v>1514</v>
      </c>
      <c r="X8" s="480" t="s">
        <v>1747</v>
      </c>
      <c r="Y8" s="481" t="s">
        <v>1517</v>
      </c>
      <c r="Z8" s="481" t="s">
        <v>1832</v>
      </c>
      <c r="AA8" s="481" t="s">
        <v>911</v>
      </c>
      <c r="AB8" s="481" t="s">
        <v>911</v>
      </c>
      <c r="AC8" s="481" t="s">
        <v>911</v>
      </c>
      <c r="AD8" s="481" t="s">
        <v>911</v>
      </c>
      <c r="AE8" s="481" t="s">
        <v>911</v>
      </c>
      <c r="AF8" s="481" t="s">
        <v>911</v>
      </c>
      <c r="AG8" s="481" t="s">
        <v>911</v>
      </c>
      <c r="AH8" s="481" t="s">
        <v>911</v>
      </c>
      <c r="AI8" s="481" t="s">
        <v>911</v>
      </c>
      <c r="AJ8" s="481" t="s">
        <v>911</v>
      </c>
      <c r="AK8" s="481" t="s">
        <v>911</v>
      </c>
      <c r="AL8" s="481" t="s">
        <v>911</v>
      </c>
      <c r="AM8" s="481" t="s">
        <v>911</v>
      </c>
      <c r="AN8" s="481" t="s">
        <v>911</v>
      </c>
      <c r="AO8" s="481" t="s">
        <v>911</v>
      </c>
      <c r="AP8" s="481" t="s">
        <v>911</v>
      </c>
      <c r="AQ8" s="481" t="s">
        <v>911</v>
      </c>
      <c r="AR8" s="481" t="s">
        <v>911</v>
      </c>
      <c r="AS8" s="481" t="s">
        <v>911</v>
      </c>
      <c r="AT8" s="481" t="s">
        <v>911</v>
      </c>
      <c r="AU8" s="481" t="s">
        <v>911</v>
      </c>
      <c r="AV8" s="481" t="s">
        <v>1517</v>
      </c>
      <c r="AW8" s="481" t="s">
        <v>1517</v>
      </c>
      <c r="AX8" s="481" t="s">
        <v>1517</v>
      </c>
      <c r="AY8" s="481" t="s">
        <v>1517</v>
      </c>
      <c r="AZ8" s="481" t="s">
        <v>1517</v>
      </c>
      <c r="BA8" s="481" t="s">
        <v>1517</v>
      </c>
      <c r="BB8" s="481" t="s">
        <v>1517</v>
      </c>
      <c r="BC8" s="481" t="s">
        <v>1517</v>
      </c>
      <c r="BD8" s="481" t="s">
        <v>1517</v>
      </c>
      <c r="BE8" s="481" t="s">
        <v>1517</v>
      </c>
      <c r="BF8" s="481" t="s">
        <v>1517</v>
      </c>
      <c r="BG8" s="481" t="s">
        <v>1517</v>
      </c>
      <c r="BH8" s="481" t="s">
        <v>1517</v>
      </c>
      <c r="BI8" s="481" t="s">
        <v>1517</v>
      </c>
      <c r="BJ8" s="481" t="s">
        <v>1517</v>
      </c>
      <c r="BK8" s="481" t="s">
        <v>1517</v>
      </c>
      <c r="BL8" s="481" t="s">
        <v>1517</v>
      </c>
      <c r="BM8" s="481" t="s">
        <v>1517</v>
      </c>
      <c r="BN8" s="481" t="s">
        <v>1517</v>
      </c>
      <c r="BO8" s="481" t="s">
        <v>1517</v>
      </c>
      <c r="BP8" s="481" t="s">
        <v>1517</v>
      </c>
      <c r="BQ8" s="481" t="s">
        <v>1517</v>
      </c>
      <c r="BR8" s="481" t="s">
        <v>1517</v>
      </c>
      <c r="BS8" s="481" t="s">
        <v>1517</v>
      </c>
      <c r="BT8" s="481" t="s">
        <v>1517</v>
      </c>
      <c r="BU8" s="481" t="s">
        <v>1517</v>
      </c>
      <c r="BV8" s="480" t="s">
        <v>1748</v>
      </c>
      <c r="BW8" s="481" t="s">
        <v>853</v>
      </c>
      <c r="BX8" s="481" t="s">
        <v>853</v>
      </c>
      <c r="BY8" s="481" t="s">
        <v>912</v>
      </c>
      <c r="BZ8" s="481" t="s">
        <v>853</v>
      </c>
      <c r="CA8" s="481" t="s">
        <v>853</v>
      </c>
      <c r="CB8" s="481" t="s">
        <v>853</v>
      </c>
      <c r="CC8" s="481" t="s">
        <v>853</v>
      </c>
      <c r="CD8" s="481" t="s">
        <v>853</v>
      </c>
      <c r="CE8" s="481" t="s">
        <v>853</v>
      </c>
      <c r="CF8" s="481" t="s">
        <v>853</v>
      </c>
      <c r="CG8" s="481" t="s">
        <v>853</v>
      </c>
      <c r="CH8" s="480" t="s">
        <v>1749</v>
      </c>
      <c r="CI8" s="481" t="s">
        <v>854</v>
      </c>
      <c r="CJ8" s="481" t="s">
        <v>854</v>
      </c>
      <c r="CK8" s="481" t="s">
        <v>854</v>
      </c>
      <c r="CL8" s="479" t="s">
        <v>1750</v>
      </c>
      <c r="CM8" s="481" t="s">
        <v>772</v>
      </c>
      <c r="CN8" s="481" t="s">
        <v>772</v>
      </c>
      <c r="CO8" s="481" t="s">
        <v>907</v>
      </c>
      <c r="CP8" s="481" t="s">
        <v>907</v>
      </c>
      <c r="CQ8" s="481" t="s">
        <v>907</v>
      </c>
      <c r="CR8" s="481" t="s">
        <v>907</v>
      </c>
      <c r="CS8" s="481" t="s">
        <v>907</v>
      </c>
      <c r="CT8" s="481" t="s">
        <v>907</v>
      </c>
      <c r="CU8" s="479" t="s">
        <v>1751</v>
      </c>
      <c r="CV8" s="479" t="s">
        <v>899</v>
      </c>
      <c r="CW8" s="481" t="s">
        <v>788</v>
      </c>
      <c r="CX8" s="481" t="s">
        <v>788</v>
      </c>
      <c r="CY8" s="481" t="s">
        <v>788</v>
      </c>
      <c r="CZ8" s="481" t="s">
        <v>788</v>
      </c>
      <c r="DA8" s="481" t="s">
        <v>788</v>
      </c>
      <c r="DB8" s="481" t="s">
        <v>788</v>
      </c>
      <c r="DC8" s="481" t="s">
        <v>788</v>
      </c>
      <c r="DD8" s="479" t="s">
        <v>1752</v>
      </c>
      <c r="DE8" s="481"/>
      <c r="DF8" s="481"/>
      <c r="DG8" s="481"/>
      <c r="DH8" s="481"/>
      <c r="DI8" s="481"/>
      <c r="DJ8" s="481"/>
      <c r="DK8" s="481"/>
      <c r="DL8" s="481"/>
      <c r="DM8" s="481"/>
      <c r="DN8" s="481"/>
      <c r="DO8" s="481"/>
      <c r="DP8" s="481"/>
      <c r="DQ8" s="481"/>
      <c r="DR8" s="481"/>
      <c r="DS8" s="481"/>
    </row>
    <row r="9" spans="4:123" s="64" customFormat="1">
      <c r="F9" s="64" t="s">
        <v>1753</v>
      </c>
      <c r="G9" s="468">
        <v>27</v>
      </c>
      <c r="H9" s="468">
        <v>28</v>
      </c>
      <c r="I9" s="468">
        <v>29</v>
      </c>
      <c r="J9" s="468">
        <v>36</v>
      </c>
      <c r="K9" s="468">
        <v>35</v>
      </c>
      <c r="L9" s="468">
        <v>37</v>
      </c>
      <c r="M9" s="148" t="s">
        <v>493</v>
      </c>
      <c r="N9" s="148" t="s">
        <v>493</v>
      </c>
      <c r="O9" s="148" t="s">
        <v>493</v>
      </c>
      <c r="P9" s="482" t="s">
        <v>492</v>
      </c>
      <c r="Q9" s="483" t="s">
        <v>495</v>
      </c>
      <c r="R9" s="484" t="s">
        <v>491</v>
      </c>
      <c r="S9" s="148" t="s">
        <v>490</v>
      </c>
      <c r="T9" s="148" t="s">
        <v>490</v>
      </c>
      <c r="U9" s="483" t="s">
        <v>495</v>
      </c>
      <c r="V9" s="483" t="s">
        <v>495</v>
      </c>
      <c r="W9" s="484" t="s">
        <v>491</v>
      </c>
      <c r="X9" s="468">
        <v>34</v>
      </c>
      <c r="Y9" s="148" t="s">
        <v>493</v>
      </c>
      <c r="Z9" s="482" t="s">
        <v>492</v>
      </c>
      <c r="AA9" s="148" t="s">
        <v>493</v>
      </c>
      <c r="AB9" s="148" t="s">
        <v>493</v>
      </c>
      <c r="AC9" s="148" t="s">
        <v>493</v>
      </c>
      <c r="AD9" s="148" t="s">
        <v>493</v>
      </c>
      <c r="AE9" s="148" t="s">
        <v>493</v>
      </c>
      <c r="AF9" s="148" t="s">
        <v>493</v>
      </c>
      <c r="AG9" s="485"/>
      <c r="AH9" s="485"/>
      <c r="AI9" s="482" t="s">
        <v>492</v>
      </c>
      <c r="AJ9" s="482" t="s">
        <v>492</v>
      </c>
      <c r="AK9" s="482" t="s">
        <v>492</v>
      </c>
      <c r="AL9" s="482" t="s">
        <v>492</v>
      </c>
      <c r="AM9" s="482" t="s">
        <v>492</v>
      </c>
      <c r="AN9" s="482" t="s">
        <v>492</v>
      </c>
      <c r="AO9" s="482" t="s">
        <v>492</v>
      </c>
      <c r="AP9" s="483" t="s">
        <v>495</v>
      </c>
      <c r="AQ9" s="484" t="s">
        <v>491</v>
      </c>
      <c r="AR9" s="484" t="s">
        <v>491</v>
      </c>
      <c r="AS9" s="484" t="s">
        <v>491</v>
      </c>
      <c r="AT9" s="484" t="s">
        <v>491</v>
      </c>
      <c r="AU9" s="484" t="s">
        <v>491</v>
      </c>
      <c r="AV9" s="148" t="s">
        <v>493</v>
      </c>
      <c r="AW9" s="148" t="s">
        <v>493</v>
      </c>
      <c r="AX9" s="148" t="s">
        <v>493</v>
      </c>
      <c r="AY9" s="486"/>
      <c r="AZ9" s="482" t="s">
        <v>492</v>
      </c>
      <c r="BA9" s="482" t="s">
        <v>492</v>
      </c>
      <c r="BB9" s="482" t="s">
        <v>492</v>
      </c>
      <c r="BC9" s="482" t="s">
        <v>492</v>
      </c>
      <c r="BD9" s="482" t="s">
        <v>492</v>
      </c>
      <c r="BE9" s="482" t="s">
        <v>492</v>
      </c>
      <c r="BF9" s="482" t="s">
        <v>492</v>
      </c>
      <c r="BG9" s="482" t="s">
        <v>492</v>
      </c>
      <c r="BH9" s="482" t="s">
        <v>492</v>
      </c>
      <c r="BI9" s="482" t="s">
        <v>492</v>
      </c>
      <c r="BJ9" s="482" t="s">
        <v>492</v>
      </c>
      <c r="BK9" s="482" t="s">
        <v>492</v>
      </c>
      <c r="BL9" s="482" t="s">
        <v>492</v>
      </c>
      <c r="BM9" s="482" t="s">
        <v>492</v>
      </c>
      <c r="BN9" s="482" t="s">
        <v>492</v>
      </c>
      <c r="BO9" s="482" t="s">
        <v>492</v>
      </c>
      <c r="BP9" s="482" t="s">
        <v>492</v>
      </c>
      <c r="BQ9" s="482" t="s">
        <v>492</v>
      </c>
      <c r="BR9" s="486"/>
      <c r="BS9" s="486"/>
      <c r="BT9" s="486"/>
      <c r="BU9" s="486"/>
      <c r="BV9" s="468">
        <v>32</v>
      </c>
      <c r="BW9" s="342" t="s">
        <v>1754</v>
      </c>
      <c r="BX9" s="342" t="s">
        <v>1754</v>
      </c>
      <c r="BY9" s="483" t="s">
        <v>495</v>
      </c>
      <c r="BZ9" s="482" t="s">
        <v>492</v>
      </c>
      <c r="CA9" s="342" t="s">
        <v>1754</v>
      </c>
      <c r="CB9" s="342" t="s">
        <v>1754</v>
      </c>
      <c r="CC9" s="342" t="s">
        <v>1754</v>
      </c>
      <c r="CD9" s="342" t="s">
        <v>1754</v>
      </c>
      <c r="CE9" s="342" t="s">
        <v>1754</v>
      </c>
      <c r="CF9" s="483" t="s">
        <v>495</v>
      </c>
      <c r="CG9" s="484" t="s">
        <v>491</v>
      </c>
      <c r="CH9" s="468">
        <v>33</v>
      </c>
      <c r="CI9" s="148" t="s">
        <v>493</v>
      </c>
      <c r="CJ9" s="482" t="s">
        <v>492</v>
      </c>
      <c r="CK9" s="342" t="s">
        <v>1754</v>
      </c>
      <c r="CL9" s="487">
        <v>31</v>
      </c>
      <c r="CM9" s="486" t="s">
        <v>494</v>
      </c>
      <c r="CN9" s="486" t="s">
        <v>494</v>
      </c>
      <c r="CO9" s="488" t="s">
        <v>321</v>
      </c>
      <c r="CP9" s="486" t="s">
        <v>494</v>
      </c>
      <c r="CQ9" s="486" t="s">
        <v>494</v>
      </c>
      <c r="CR9" s="486" t="s">
        <v>494</v>
      </c>
      <c r="CS9" s="486" t="s">
        <v>494</v>
      </c>
      <c r="CT9" s="486"/>
      <c r="CU9" s="487">
        <v>19</v>
      </c>
      <c r="CV9" s="487">
        <v>26</v>
      </c>
      <c r="CW9" s="489" t="s">
        <v>1755</v>
      </c>
      <c r="CX9" s="489" t="s">
        <v>1755</v>
      </c>
      <c r="CY9" s="489" t="s">
        <v>1755</v>
      </c>
      <c r="CZ9" s="489" t="s">
        <v>1755</v>
      </c>
      <c r="DA9" s="489" t="s">
        <v>1755</v>
      </c>
      <c r="DB9" s="489" t="s">
        <v>1755</v>
      </c>
      <c r="DC9" s="489" t="s">
        <v>1755</v>
      </c>
      <c r="DD9" s="487">
        <v>21</v>
      </c>
      <c r="DF9" s="144"/>
      <c r="DG9" s="144"/>
      <c r="DH9" s="144"/>
      <c r="DJ9" s="144"/>
      <c r="DK9" s="144"/>
      <c r="DL9" s="144"/>
    </row>
    <row r="10" spans="4:123">
      <c r="F10" s="326" t="s">
        <v>1756</v>
      </c>
      <c r="J10" s="466"/>
      <c r="M10" s="343"/>
      <c r="N10" s="343"/>
      <c r="O10" s="343"/>
      <c r="P10" s="340"/>
      <c r="Q10" s="346"/>
      <c r="R10" s="351"/>
      <c r="S10" s="343"/>
      <c r="T10" s="343"/>
      <c r="U10" s="346"/>
      <c r="V10" s="346"/>
      <c r="W10" s="351"/>
      <c r="X10" s="466">
        <f>COUNT(M11:W11)</f>
        <v>11</v>
      </c>
      <c r="Y10" s="326">
        <v>20</v>
      </c>
      <c r="Z10" s="326">
        <v>8</v>
      </c>
      <c r="AA10" s="326">
        <v>6</v>
      </c>
      <c r="AB10" s="326">
        <v>7</v>
      </c>
      <c r="AC10" s="326">
        <v>17</v>
      </c>
      <c r="AD10" s="326">
        <v>4</v>
      </c>
      <c r="AE10" s="326">
        <v>4</v>
      </c>
      <c r="AF10" s="326">
        <v>4</v>
      </c>
      <c r="AG10" s="326">
        <v>27</v>
      </c>
      <c r="AH10" s="326">
        <v>35</v>
      </c>
      <c r="AI10" s="326">
        <v>5</v>
      </c>
      <c r="AJ10" s="326">
        <v>1</v>
      </c>
      <c r="AK10" s="326">
        <v>3</v>
      </c>
      <c r="AL10" s="326">
        <v>4</v>
      </c>
      <c r="AM10" s="326">
        <v>2</v>
      </c>
      <c r="AN10" s="326">
        <v>1</v>
      </c>
      <c r="AO10" s="326">
        <v>2</v>
      </c>
      <c r="AP10" s="326">
        <v>7</v>
      </c>
      <c r="AQ10" s="326">
        <v>17</v>
      </c>
      <c r="AR10" s="326">
        <v>10</v>
      </c>
      <c r="AS10" s="326">
        <v>16</v>
      </c>
      <c r="AT10" s="326">
        <v>1</v>
      </c>
      <c r="AU10" s="326">
        <v>3</v>
      </c>
      <c r="AV10" s="326">
        <v>36</v>
      </c>
      <c r="AW10" s="326">
        <v>20</v>
      </c>
      <c r="AX10" s="326">
        <v>6</v>
      </c>
      <c r="AY10" s="326">
        <v>55</v>
      </c>
      <c r="AZ10" s="326">
        <v>20</v>
      </c>
      <c r="BA10" s="326">
        <v>27</v>
      </c>
      <c r="BB10" s="326">
        <v>37</v>
      </c>
      <c r="BC10" s="326">
        <v>11</v>
      </c>
      <c r="BD10" s="326">
        <v>5</v>
      </c>
      <c r="BE10" s="326">
        <v>4</v>
      </c>
      <c r="BF10" s="326">
        <v>5</v>
      </c>
      <c r="BG10" s="326">
        <v>13</v>
      </c>
      <c r="BH10" s="326">
        <v>3</v>
      </c>
      <c r="BI10" s="326">
        <v>5</v>
      </c>
      <c r="BJ10" s="326">
        <v>7</v>
      </c>
      <c r="BK10" s="326">
        <v>7</v>
      </c>
      <c r="BL10" s="326">
        <v>2</v>
      </c>
      <c r="BM10" s="326">
        <v>2</v>
      </c>
      <c r="BN10" s="326">
        <v>5</v>
      </c>
      <c r="BO10" s="326">
        <v>5</v>
      </c>
      <c r="BP10" s="326">
        <v>7</v>
      </c>
      <c r="BQ10" s="326">
        <v>1</v>
      </c>
      <c r="BR10" s="326">
        <v>2</v>
      </c>
      <c r="BS10" s="326">
        <v>4</v>
      </c>
      <c r="BT10" s="326">
        <v>3</v>
      </c>
      <c r="BU10" s="326">
        <v>1</v>
      </c>
      <c r="BV10" s="466">
        <f>COUNT(Y11:BU11)</f>
        <v>49</v>
      </c>
      <c r="BW10" s="326">
        <v>6</v>
      </c>
      <c r="BX10" s="326">
        <v>31</v>
      </c>
      <c r="BY10" s="326">
        <v>13</v>
      </c>
      <c r="BZ10" s="326">
        <v>5</v>
      </c>
      <c r="CA10" s="326">
        <v>6</v>
      </c>
      <c r="CB10" s="326">
        <v>6</v>
      </c>
      <c r="CC10" s="326">
        <v>1</v>
      </c>
      <c r="CD10" s="326">
        <v>1</v>
      </c>
      <c r="CE10" s="326">
        <v>2</v>
      </c>
      <c r="CF10" s="326">
        <v>3</v>
      </c>
      <c r="CG10" s="326">
        <v>2</v>
      </c>
      <c r="CH10" s="466">
        <f>COUNT(BW11:CG11)</f>
        <v>11</v>
      </c>
      <c r="CI10" s="326">
        <v>1</v>
      </c>
      <c r="CJ10" s="326">
        <v>32</v>
      </c>
      <c r="CK10" s="326">
        <v>1</v>
      </c>
      <c r="CL10" s="469">
        <v>3</v>
      </c>
      <c r="CM10" s="326">
        <v>2</v>
      </c>
      <c r="CN10" s="326">
        <v>5</v>
      </c>
      <c r="CO10" s="326">
        <v>14</v>
      </c>
      <c r="CP10" s="326">
        <v>1</v>
      </c>
      <c r="CQ10" s="326">
        <v>3</v>
      </c>
      <c r="CR10" s="326">
        <v>1</v>
      </c>
      <c r="CS10" s="326">
        <v>5</v>
      </c>
      <c r="CT10" s="326">
        <v>1</v>
      </c>
      <c r="CU10" s="469">
        <f>COUNT(CM11:CT11)</f>
        <v>8</v>
      </c>
      <c r="CW10" s="326">
        <v>1</v>
      </c>
      <c r="CX10" s="326">
        <v>1</v>
      </c>
      <c r="CY10" s="326">
        <v>3</v>
      </c>
      <c r="CZ10" s="326">
        <v>1</v>
      </c>
      <c r="DA10" s="326">
        <v>11</v>
      </c>
      <c r="DB10" s="326">
        <v>1</v>
      </c>
      <c r="DC10" s="326">
        <v>1</v>
      </c>
      <c r="DD10" s="469">
        <f>COUNT(CW11:DC11)</f>
        <v>7</v>
      </c>
      <c r="DF10" s="49"/>
      <c r="DG10" s="49"/>
      <c r="DH10" s="49"/>
      <c r="DJ10" s="49"/>
      <c r="DK10" s="49"/>
      <c r="DL10" s="49"/>
    </row>
    <row r="11" spans="4:123">
      <c r="F11" s="326" t="s">
        <v>1757</v>
      </c>
      <c r="G11" s="466">
        <v>2</v>
      </c>
      <c r="H11" s="466">
        <v>4</v>
      </c>
      <c r="I11" s="466">
        <v>20</v>
      </c>
      <c r="J11" s="466">
        <v>1</v>
      </c>
      <c r="K11" s="466">
        <v>19</v>
      </c>
      <c r="L11" s="466">
        <v>12</v>
      </c>
      <c r="M11" s="326">
        <v>36</v>
      </c>
      <c r="N11" s="326">
        <v>7</v>
      </c>
      <c r="O11" s="326">
        <v>1</v>
      </c>
      <c r="P11" s="326">
        <v>1</v>
      </c>
      <c r="Q11" s="326">
        <v>17</v>
      </c>
      <c r="R11" s="326">
        <v>3</v>
      </c>
      <c r="S11" s="326">
        <v>1</v>
      </c>
      <c r="T11" s="326">
        <v>2</v>
      </c>
      <c r="U11" s="326">
        <v>4</v>
      </c>
      <c r="V11" s="326">
        <v>1</v>
      </c>
      <c r="W11" s="326">
        <v>2</v>
      </c>
      <c r="X11" s="466">
        <f>SUM(M11:W11)</f>
        <v>75</v>
      </c>
      <c r="Y11" s="326">
        <v>20</v>
      </c>
      <c r="Z11" s="326">
        <v>8</v>
      </c>
      <c r="AA11" s="326">
        <v>6</v>
      </c>
      <c r="AB11" s="326">
        <v>7</v>
      </c>
      <c r="AC11" s="326">
        <v>17</v>
      </c>
      <c r="AD11" s="326">
        <v>4</v>
      </c>
      <c r="AE11" s="326">
        <v>4</v>
      </c>
      <c r="AF11" s="326">
        <v>4</v>
      </c>
      <c r="AG11" s="326">
        <v>27</v>
      </c>
      <c r="AH11" s="326">
        <v>35</v>
      </c>
      <c r="AI11" s="326">
        <v>5</v>
      </c>
      <c r="AJ11" s="326">
        <v>1</v>
      </c>
      <c r="AK11" s="326">
        <v>3</v>
      </c>
      <c r="AL11" s="326">
        <v>4</v>
      </c>
      <c r="AM11" s="326">
        <v>2</v>
      </c>
      <c r="AN11" s="326">
        <v>1</v>
      </c>
      <c r="AO11" s="326">
        <v>2</v>
      </c>
      <c r="AP11" s="326">
        <v>7</v>
      </c>
      <c r="AQ11" s="326">
        <v>17</v>
      </c>
      <c r="AR11" s="326">
        <v>10</v>
      </c>
      <c r="AS11" s="326">
        <v>16</v>
      </c>
      <c r="AT11" s="326">
        <v>1</v>
      </c>
      <c r="AU11" s="326">
        <v>3</v>
      </c>
      <c r="AV11" s="326">
        <v>36</v>
      </c>
      <c r="AW11" s="326">
        <v>20</v>
      </c>
      <c r="AX11" s="326">
        <v>6</v>
      </c>
      <c r="AY11" s="326">
        <v>55</v>
      </c>
      <c r="AZ11" s="326">
        <v>20</v>
      </c>
      <c r="BA11" s="326">
        <v>27</v>
      </c>
      <c r="BB11" s="326">
        <v>37</v>
      </c>
      <c r="BC11" s="326">
        <v>11</v>
      </c>
      <c r="BD11" s="326">
        <v>5</v>
      </c>
      <c r="BE11" s="326">
        <v>4</v>
      </c>
      <c r="BF11" s="326">
        <v>5</v>
      </c>
      <c r="BG11" s="326">
        <v>13</v>
      </c>
      <c r="BH11" s="326">
        <v>3</v>
      </c>
      <c r="BI11" s="326">
        <v>5</v>
      </c>
      <c r="BJ11" s="326">
        <v>7</v>
      </c>
      <c r="BK11" s="326">
        <v>7</v>
      </c>
      <c r="BL11" s="326">
        <v>2</v>
      </c>
      <c r="BM11" s="326">
        <v>2</v>
      </c>
      <c r="BN11" s="326">
        <v>5</v>
      </c>
      <c r="BO11" s="326">
        <v>5</v>
      </c>
      <c r="BP11" s="326">
        <v>7</v>
      </c>
      <c r="BQ11" s="326">
        <v>1</v>
      </c>
      <c r="BR11" s="326">
        <v>2</v>
      </c>
      <c r="BS11" s="326">
        <v>4</v>
      </c>
      <c r="BT11" s="326">
        <v>3</v>
      </c>
      <c r="BU11" s="326">
        <v>1</v>
      </c>
      <c r="BV11" s="466">
        <f>SUM(Y11:BU11)</f>
        <v>497</v>
      </c>
      <c r="BW11" s="326">
        <v>6</v>
      </c>
      <c r="BX11" s="326">
        <v>31</v>
      </c>
      <c r="BY11" s="326">
        <v>13</v>
      </c>
      <c r="BZ11" s="326">
        <v>5</v>
      </c>
      <c r="CA11" s="326">
        <v>6</v>
      </c>
      <c r="CB11" s="326">
        <v>6</v>
      </c>
      <c r="CC11" s="326">
        <v>1</v>
      </c>
      <c r="CD11" s="326">
        <v>1</v>
      </c>
      <c r="CE11" s="326">
        <v>2</v>
      </c>
      <c r="CF11" s="326">
        <v>3</v>
      </c>
      <c r="CG11" s="326">
        <v>2</v>
      </c>
      <c r="CH11" s="466">
        <f>SUM(BW11:CG11)</f>
        <v>76</v>
      </c>
      <c r="CI11" s="326">
        <v>1</v>
      </c>
      <c r="CJ11" s="326">
        <v>32</v>
      </c>
      <c r="CK11" s="326">
        <v>1</v>
      </c>
      <c r="CL11" s="469">
        <f>SUM(CI11:CK11)</f>
        <v>34</v>
      </c>
      <c r="CM11" s="326">
        <v>2</v>
      </c>
      <c r="CN11" s="326">
        <v>5</v>
      </c>
      <c r="CO11" s="326">
        <v>14</v>
      </c>
      <c r="CP11" s="326">
        <v>1</v>
      </c>
      <c r="CQ11" s="326">
        <v>3</v>
      </c>
      <c r="CR11" s="326">
        <v>1</v>
      </c>
      <c r="CS11" s="326">
        <v>5</v>
      </c>
      <c r="CT11" s="326">
        <v>1</v>
      </c>
      <c r="CU11" s="469">
        <f>SUM(CM11:CT11)</f>
        <v>32</v>
      </c>
      <c r="CV11" s="469">
        <v>42</v>
      </c>
      <c r="CW11" s="326">
        <v>1</v>
      </c>
      <c r="CX11" s="326">
        <v>1</v>
      </c>
      <c r="CY11" s="326">
        <v>3</v>
      </c>
      <c r="CZ11" s="326">
        <v>1</v>
      </c>
      <c r="DA11" s="326">
        <v>11</v>
      </c>
      <c r="DB11" s="326">
        <v>1</v>
      </c>
      <c r="DC11" s="326">
        <v>1</v>
      </c>
      <c r="DD11" s="469">
        <f>SUM(CW11:DC11)</f>
        <v>19</v>
      </c>
      <c r="DF11" s="49"/>
      <c r="DG11" s="49"/>
      <c r="DH11" s="49"/>
      <c r="DJ11" s="49"/>
      <c r="DK11" s="49"/>
      <c r="DL11" s="49"/>
    </row>
    <row r="12" spans="4:123" ht="30.6" customHeight="1" outlineLevel="1">
      <c r="E12" s="336" t="s">
        <v>973</v>
      </c>
      <c r="F12" s="336" t="s">
        <v>974</v>
      </c>
      <c r="J12" s="466"/>
      <c r="K12" s="490"/>
      <c r="M12" s="326"/>
      <c r="O12" s="326"/>
      <c r="AK12" s="326"/>
      <c r="AN12" s="326"/>
      <c r="AR12" s="326"/>
      <c r="BP12" s="326"/>
      <c r="BR12" s="326"/>
      <c r="CA12" s="326"/>
      <c r="DE12" s="62"/>
      <c r="DF12" s="491"/>
      <c r="DG12" s="49"/>
      <c r="DH12" s="49"/>
      <c r="DI12" s="62"/>
      <c r="DJ12" s="49"/>
      <c r="DK12" s="49"/>
      <c r="DL12" s="49"/>
      <c r="DM12" s="62"/>
    </row>
    <row r="13" spans="4:123" outlineLevel="1">
      <c r="D13" s="326" t="s">
        <v>1758</v>
      </c>
      <c r="E13" s="326" t="s">
        <v>525</v>
      </c>
      <c r="F13" s="326" t="s">
        <v>525</v>
      </c>
      <c r="J13" s="466"/>
      <c r="M13" s="326"/>
      <c r="O13" s="326"/>
      <c r="AK13" s="326"/>
      <c r="AN13" s="326"/>
      <c r="AR13" s="326"/>
      <c r="AS13" s="326">
        <v>3.9399999999999998E-2</v>
      </c>
      <c r="BP13" s="326"/>
      <c r="BR13" s="326"/>
      <c r="CA13" s="326"/>
      <c r="DE13" s="62"/>
      <c r="DF13" s="49"/>
      <c r="DG13" s="49"/>
      <c r="DH13" s="49"/>
      <c r="DI13" s="62"/>
      <c r="DJ13" s="49"/>
      <c r="DK13" s="49"/>
      <c r="DL13" s="49"/>
      <c r="DM13" s="62"/>
    </row>
    <row r="14" spans="4:123" outlineLevel="1">
      <c r="D14" s="326" t="s">
        <v>1758</v>
      </c>
      <c r="E14" s="326" t="s">
        <v>525</v>
      </c>
      <c r="F14" s="326" t="s">
        <v>525</v>
      </c>
      <c r="J14" s="466"/>
      <c r="M14" s="326"/>
      <c r="O14" s="326"/>
      <c r="AK14" s="326"/>
      <c r="AN14" s="326"/>
      <c r="AQ14" s="326">
        <v>1.7000000000000001E-2</v>
      </c>
      <c r="AR14" s="326"/>
      <c r="BP14" s="326"/>
      <c r="BR14" s="326"/>
      <c r="CA14" s="326"/>
      <c r="DE14" s="62"/>
      <c r="DF14" s="49"/>
      <c r="DG14" s="49"/>
      <c r="DH14" s="49"/>
      <c r="DI14" s="62"/>
      <c r="DJ14" s="49"/>
      <c r="DK14" s="49"/>
      <c r="DL14" s="49"/>
      <c r="DM14" s="62"/>
    </row>
    <row r="15" spans="4:123" outlineLevel="1">
      <c r="D15" s="326" t="s">
        <v>1758</v>
      </c>
      <c r="E15" s="326" t="s">
        <v>525</v>
      </c>
      <c r="F15" s="326" t="s">
        <v>525</v>
      </c>
      <c r="J15" s="466"/>
      <c r="M15" s="326"/>
      <c r="O15" s="326"/>
      <c r="AE15" s="326">
        <v>3.7000000000000005E-2</v>
      </c>
      <c r="AK15" s="326"/>
      <c r="AN15" s="326"/>
      <c r="AR15" s="326"/>
      <c r="BP15" s="326"/>
      <c r="BR15" s="326"/>
      <c r="CA15" s="326"/>
      <c r="DE15" s="62"/>
      <c r="DF15" s="49"/>
      <c r="DG15" s="49"/>
      <c r="DH15" s="49"/>
      <c r="DI15" s="62"/>
      <c r="DJ15" s="49"/>
      <c r="DK15" s="49"/>
      <c r="DL15" s="49"/>
      <c r="DM15" s="62"/>
    </row>
    <row r="16" spans="4:123" outlineLevel="1">
      <c r="D16" s="326" t="s">
        <v>1758</v>
      </c>
      <c r="E16" s="326" t="s">
        <v>525</v>
      </c>
      <c r="F16" s="326" t="s">
        <v>525</v>
      </c>
      <c r="J16" s="466"/>
      <c r="M16" s="326"/>
      <c r="O16" s="326"/>
      <c r="AB16" s="326">
        <v>5.45E-2</v>
      </c>
      <c r="AK16" s="326"/>
      <c r="AN16" s="326"/>
      <c r="AR16" s="326"/>
      <c r="BP16" s="326"/>
      <c r="BR16" s="326"/>
      <c r="CA16" s="326"/>
      <c r="DE16" s="62"/>
      <c r="DF16" s="49"/>
      <c r="DG16" s="49"/>
      <c r="DH16" s="49"/>
      <c r="DI16" s="62"/>
      <c r="DJ16" s="49"/>
      <c r="DK16" s="49"/>
      <c r="DL16" s="49"/>
      <c r="DM16" s="62"/>
    </row>
    <row r="17" spans="4:117" outlineLevel="1">
      <c r="D17" s="326" t="s">
        <v>1758</v>
      </c>
      <c r="E17" s="326" t="s">
        <v>525</v>
      </c>
      <c r="F17" s="326" t="s">
        <v>525</v>
      </c>
      <c r="J17" s="466"/>
      <c r="M17" s="326"/>
      <c r="O17" s="326">
        <v>0.16670000000000001</v>
      </c>
      <c r="AK17" s="326"/>
      <c r="AN17" s="326"/>
      <c r="AR17" s="326"/>
      <c r="BP17" s="326"/>
      <c r="BR17" s="326"/>
      <c r="CA17" s="326"/>
      <c r="DE17" s="62"/>
      <c r="DF17" s="49"/>
      <c r="DG17" s="49"/>
      <c r="DH17" s="49"/>
      <c r="DI17" s="62"/>
      <c r="DJ17" s="49"/>
      <c r="DK17" s="49"/>
      <c r="DL17" s="49"/>
      <c r="DM17" s="62"/>
    </row>
    <row r="18" spans="4:117" outlineLevel="1">
      <c r="D18" s="326" t="s">
        <v>1758</v>
      </c>
      <c r="E18" s="326" t="s">
        <v>525</v>
      </c>
      <c r="F18" s="326" t="s">
        <v>525</v>
      </c>
      <c r="J18" s="466"/>
      <c r="M18" s="326"/>
      <c r="O18" s="326"/>
      <c r="AG18" s="326">
        <v>0.26929999999999998</v>
      </c>
      <c r="AK18" s="326"/>
      <c r="AN18" s="326"/>
      <c r="AR18" s="326"/>
      <c r="BP18" s="326"/>
      <c r="BR18" s="326"/>
      <c r="CA18" s="326"/>
      <c r="DE18" s="62"/>
      <c r="DF18" s="49"/>
      <c r="DG18" s="49"/>
      <c r="DH18" s="49"/>
      <c r="DI18" s="62"/>
      <c r="DJ18" s="49"/>
      <c r="DK18" s="49"/>
      <c r="DL18" s="49"/>
      <c r="DM18" s="62"/>
    </row>
    <row r="19" spans="4:117" outlineLevel="1">
      <c r="D19" s="326" t="s">
        <v>1758</v>
      </c>
      <c r="E19" s="326" t="s">
        <v>525</v>
      </c>
      <c r="F19" s="326" t="s">
        <v>525</v>
      </c>
      <c r="J19" s="466"/>
      <c r="M19" s="326"/>
      <c r="O19" s="326"/>
      <c r="AK19" s="326"/>
      <c r="AN19" s="326"/>
      <c r="AR19" s="326"/>
      <c r="BP19" s="326"/>
      <c r="BR19" s="326"/>
      <c r="CA19" s="326"/>
      <c r="CS19" s="326">
        <v>0.12240000000000001</v>
      </c>
      <c r="DE19" s="62"/>
      <c r="DF19" s="49"/>
      <c r="DG19" s="49"/>
      <c r="DH19" s="49"/>
      <c r="DI19" s="62"/>
      <c r="DJ19" s="49"/>
      <c r="DK19" s="49"/>
      <c r="DL19" s="49"/>
      <c r="DM19" s="62"/>
    </row>
    <row r="20" spans="4:117" outlineLevel="1">
      <c r="D20" s="326" t="s">
        <v>1758</v>
      </c>
      <c r="E20" s="326" t="s">
        <v>525</v>
      </c>
      <c r="F20" s="326" t="s">
        <v>525</v>
      </c>
      <c r="J20" s="466"/>
      <c r="M20" s="326"/>
      <c r="O20" s="326"/>
      <c r="AK20" s="326"/>
      <c r="AN20" s="326"/>
      <c r="AR20" s="326"/>
      <c r="BP20" s="326"/>
      <c r="BR20" s="326"/>
      <c r="CA20" s="326"/>
      <c r="CC20" s="326">
        <v>0.05</v>
      </c>
      <c r="DE20" s="62"/>
      <c r="DF20" s="49"/>
      <c r="DG20" s="49"/>
      <c r="DH20" s="49"/>
      <c r="DI20" s="62"/>
      <c r="DJ20" s="49"/>
      <c r="DK20" s="49"/>
      <c r="DL20" s="49"/>
      <c r="DM20" s="62"/>
    </row>
    <row r="21" spans="4:117" outlineLevel="1">
      <c r="D21" s="326" t="s">
        <v>1758</v>
      </c>
      <c r="E21" s="326" t="s">
        <v>525</v>
      </c>
      <c r="F21" s="326" t="s">
        <v>525</v>
      </c>
      <c r="J21" s="466"/>
      <c r="M21" s="326"/>
      <c r="O21" s="326"/>
      <c r="AK21" s="326"/>
      <c r="AN21" s="326"/>
      <c r="AR21" s="326"/>
      <c r="BP21" s="326"/>
      <c r="BR21" s="326"/>
      <c r="BT21" s="326">
        <v>7.3499999999999996E-2</v>
      </c>
      <c r="CA21" s="326"/>
      <c r="DE21" s="62"/>
      <c r="DF21" s="49"/>
      <c r="DG21" s="49"/>
      <c r="DH21" s="49"/>
      <c r="DI21" s="62"/>
      <c r="DJ21" s="49"/>
      <c r="DK21" s="49"/>
      <c r="DL21" s="49"/>
      <c r="DM21" s="62"/>
    </row>
    <row r="22" spans="4:117" outlineLevel="1">
      <c r="D22" s="326" t="s">
        <v>1758</v>
      </c>
      <c r="E22" s="326" t="s">
        <v>525</v>
      </c>
      <c r="F22" s="326" t="s">
        <v>598</v>
      </c>
      <c r="J22" s="466"/>
      <c r="M22" s="326"/>
      <c r="O22" s="326"/>
      <c r="AK22" s="326"/>
      <c r="AN22" s="326"/>
      <c r="AR22" s="326"/>
      <c r="AZ22" s="326">
        <v>1.8799999999999997E-2</v>
      </c>
      <c r="BP22" s="326"/>
      <c r="BR22" s="326"/>
      <c r="CA22" s="326"/>
      <c r="DE22" s="62"/>
      <c r="DF22" s="49"/>
      <c r="DG22" s="49"/>
      <c r="DH22" s="49"/>
      <c r="DI22" s="62"/>
      <c r="DJ22" s="49"/>
      <c r="DK22" s="49"/>
      <c r="DL22" s="49"/>
      <c r="DM22" s="62"/>
    </row>
    <row r="23" spans="4:117" outlineLevel="1">
      <c r="D23" s="326" t="s">
        <v>1758</v>
      </c>
      <c r="E23" s="347" t="s">
        <v>525</v>
      </c>
      <c r="F23" s="347" t="s">
        <v>1019</v>
      </c>
      <c r="J23" s="466"/>
      <c r="K23" s="492"/>
      <c r="M23" s="326"/>
      <c r="O23" s="326"/>
      <c r="Q23" s="348">
        <v>1.1999999999999999E-3</v>
      </c>
      <c r="AK23" s="326"/>
      <c r="AN23" s="326"/>
      <c r="AR23" s="326"/>
      <c r="BP23" s="326"/>
      <c r="BR23" s="326"/>
      <c r="CA23" s="326"/>
      <c r="DE23" s="62"/>
      <c r="DF23" s="493"/>
      <c r="DG23" s="49"/>
      <c r="DH23" s="49"/>
      <c r="DI23" s="62"/>
      <c r="DJ23" s="49"/>
      <c r="DK23" s="49"/>
      <c r="DL23" s="49"/>
      <c r="DM23" s="62"/>
    </row>
    <row r="24" spans="4:117" outlineLevel="1">
      <c r="D24" s="326" t="s">
        <v>1758</v>
      </c>
      <c r="E24" s="326" t="s">
        <v>525</v>
      </c>
      <c r="F24" s="326" t="s">
        <v>1019</v>
      </c>
      <c r="J24" s="466"/>
      <c r="M24" s="326"/>
      <c r="O24" s="326"/>
      <c r="AK24" s="326"/>
      <c r="AN24" s="326"/>
      <c r="AR24" s="326"/>
      <c r="AX24" s="326">
        <v>0.18329999999999999</v>
      </c>
      <c r="BP24" s="326"/>
      <c r="BR24" s="326"/>
      <c r="CA24" s="326"/>
      <c r="DE24" s="62"/>
      <c r="DF24" s="49"/>
      <c r="DG24" s="49"/>
      <c r="DH24" s="49"/>
      <c r="DI24" s="62"/>
      <c r="DJ24" s="49"/>
      <c r="DK24" s="49"/>
      <c r="DL24" s="49"/>
      <c r="DM24" s="62"/>
    </row>
    <row r="25" spans="4:117" outlineLevel="1">
      <c r="D25" s="326" t="s">
        <v>1758</v>
      </c>
      <c r="E25" s="326" t="s">
        <v>525</v>
      </c>
      <c r="F25" s="326" t="s">
        <v>1019</v>
      </c>
      <c r="J25" s="466"/>
      <c r="M25" s="326"/>
      <c r="O25" s="326"/>
      <c r="AH25" s="326">
        <v>0.1827</v>
      </c>
      <c r="AK25" s="326"/>
      <c r="AN25" s="326"/>
      <c r="AR25" s="326"/>
      <c r="BP25" s="326"/>
      <c r="BR25" s="326"/>
      <c r="CA25" s="326"/>
      <c r="DE25" s="62"/>
      <c r="DF25" s="49"/>
      <c r="DG25" s="49"/>
      <c r="DH25" s="49"/>
      <c r="DI25" s="62"/>
      <c r="DJ25" s="49"/>
      <c r="DK25" s="49"/>
      <c r="DL25" s="49"/>
      <c r="DM25" s="62"/>
    </row>
    <row r="26" spans="4:117" outlineLevel="1">
      <c r="D26" s="326" t="s">
        <v>1758</v>
      </c>
      <c r="E26" s="326" t="s">
        <v>525</v>
      </c>
      <c r="F26" s="326" t="s">
        <v>1019</v>
      </c>
      <c r="J26" s="466"/>
      <c r="M26" s="326"/>
      <c r="O26" s="326"/>
      <c r="AC26" s="326">
        <v>0.28360000000000002</v>
      </c>
      <c r="AK26" s="326"/>
      <c r="AN26" s="326"/>
      <c r="AR26" s="326"/>
      <c r="BP26" s="326"/>
      <c r="BR26" s="326"/>
      <c r="CA26" s="326"/>
      <c r="DE26" s="62"/>
      <c r="DF26" s="49"/>
      <c r="DG26" s="49"/>
      <c r="DH26" s="49"/>
      <c r="DI26" s="62"/>
      <c r="DJ26" s="49"/>
      <c r="DK26" s="49"/>
      <c r="DL26" s="49"/>
      <c r="DM26" s="62"/>
    </row>
    <row r="27" spans="4:117" outlineLevel="1">
      <c r="D27" s="326" t="s">
        <v>1758</v>
      </c>
      <c r="E27" s="326" t="s">
        <v>525</v>
      </c>
      <c r="F27" s="326" t="s">
        <v>1019</v>
      </c>
      <c r="J27" s="466"/>
      <c r="M27" s="326">
        <v>0.55169999999999997</v>
      </c>
      <c r="O27" s="326"/>
      <c r="AK27" s="326"/>
      <c r="AN27" s="326"/>
      <c r="AR27" s="326"/>
      <c r="BP27" s="326"/>
      <c r="BR27" s="326"/>
      <c r="CA27" s="326"/>
      <c r="DE27" s="62"/>
      <c r="DF27" s="49"/>
      <c r="DG27" s="49"/>
      <c r="DH27" s="49"/>
      <c r="DI27" s="62"/>
      <c r="DJ27" s="49"/>
      <c r="DK27" s="49"/>
      <c r="DL27" s="49"/>
      <c r="DM27" s="62"/>
    </row>
    <row r="28" spans="4:117" outlineLevel="1">
      <c r="D28" s="326" t="s">
        <v>1758</v>
      </c>
      <c r="E28" s="326" t="s">
        <v>525</v>
      </c>
      <c r="F28" s="326" t="s">
        <v>1019</v>
      </c>
      <c r="J28" s="466"/>
      <c r="M28" s="326"/>
      <c r="N28" s="326">
        <v>0.22649999999999998</v>
      </c>
      <c r="O28" s="326"/>
      <c r="AK28" s="326"/>
      <c r="AN28" s="326"/>
      <c r="AR28" s="326"/>
      <c r="BP28" s="326"/>
      <c r="BR28" s="326"/>
      <c r="CA28" s="326"/>
      <c r="DE28" s="62"/>
      <c r="DF28" s="49"/>
      <c r="DG28" s="49"/>
      <c r="DH28" s="49"/>
      <c r="DI28" s="62"/>
      <c r="DJ28" s="49"/>
      <c r="DK28" s="49"/>
      <c r="DL28" s="49"/>
      <c r="DM28" s="62"/>
    </row>
    <row r="29" spans="4:117" outlineLevel="1">
      <c r="D29" s="326" t="s">
        <v>337</v>
      </c>
      <c r="E29" s="347" t="s">
        <v>525</v>
      </c>
      <c r="F29" s="347" t="s">
        <v>526</v>
      </c>
      <c r="J29" s="466"/>
      <c r="K29" s="492"/>
      <c r="M29" s="326"/>
      <c r="O29" s="326"/>
      <c r="Q29" s="348">
        <v>3.9000000000000003E-3</v>
      </c>
      <c r="AK29" s="326"/>
      <c r="AN29" s="326"/>
      <c r="AR29" s="326"/>
      <c r="BP29" s="326"/>
      <c r="BR29" s="326"/>
      <c r="CA29" s="326"/>
      <c r="DE29" s="62"/>
      <c r="DF29" s="493"/>
      <c r="DG29" s="49"/>
      <c r="DH29" s="49"/>
      <c r="DI29" s="62"/>
      <c r="DJ29" s="49"/>
      <c r="DK29" s="49"/>
      <c r="DL29" s="49"/>
      <c r="DM29" s="62"/>
    </row>
    <row r="30" spans="4:117" outlineLevel="1">
      <c r="D30" s="326" t="s">
        <v>337</v>
      </c>
      <c r="E30" s="326" t="s">
        <v>525</v>
      </c>
      <c r="F30" s="326" t="s">
        <v>526</v>
      </c>
      <c r="J30" s="466"/>
      <c r="M30" s="326"/>
      <c r="O30" s="326"/>
      <c r="AH30" s="326">
        <v>0.1069</v>
      </c>
      <c r="AK30" s="326"/>
      <c r="AN30" s="326"/>
      <c r="AR30" s="326"/>
      <c r="BP30" s="326"/>
      <c r="BR30" s="326"/>
      <c r="CA30" s="326"/>
      <c r="DE30" s="62"/>
      <c r="DF30" s="49"/>
      <c r="DG30" s="49"/>
      <c r="DH30" s="49"/>
      <c r="DI30" s="62"/>
      <c r="DJ30" s="49"/>
      <c r="DK30" s="49"/>
      <c r="DL30" s="49"/>
      <c r="DM30" s="62"/>
    </row>
    <row r="31" spans="4:117" outlineLevel="1">
      <c r="D31" s="326" t="s">
        <v>337</v>
      </c>
      <c r="E31" s="326" t="s">
        <v>525</v>
      </c>
      <c r="F31" s="326" t="s">
        <v>526</v>
      </c>
      <c r="J31" s="466"/>
      <c r="M31" s="326"/>
      <c r="O31" s="326"/>
      <c r="AC31" s="326">
        <v>3.6600000000000001E-2</v>
      </c>
      <c r="AK31" s="326"/>
      <c r="AN31" s="326"/>
      <c r="AR31" s="326"/>
      <c r="BP31" s="326"/>
      <c r="BR31" s="326"/>
      <c r="CA31" s="326"/>
      <c r="DE31" s="62"/>
      <c r="DF31" s="49"/>
      <c r="DG31" s="49"/>
      <c r="DH31" s="49"/>
      <c r="DI31" s="62"/>
      <c r="DJ31" s="49"/>
      <c r="DK31" s="49"/>
      <c r="DL31" s="49"/>
      <c r="DM31" s="62"/>
    </row>
    <row r="32" spans="4:117" outlineLevel="1">
      <c r="D32" s="326" t="s">
        <v>337</v>
      </c>
      <c r="E32" s="326" t="s">
        <v>525</v>
      </c>
      <c r="F32" s="326" t="s">
        <v>526</v>
      </c>
      <c r="J32" s="466"/>
      <c r="M32" s="326">
        <v>1.9599999999999999E-2</v>
      </c>
      <c r="O32" s="326"/>
      <c r="AK32" s="326"/>
      <c r="AN32" s="326"/>
      <c r="AR32" s="326"/>
      <c r="BP32" s="326"/>
      <c r="BR32" s="326"/>
      <c r="CA32" s="326"/>
      <c r="DE32" s="62"/>
      <c r="DF32" s="49"/>
      <c r="DG32" s="49"/>
      <c r="DH32" s="49"/>
      <c r="DI32" s="62"/>
      <c r="DJ32" s="49"/>
      <c r="DK32" s="49"/>
      <c r="DL32" s="49"/>
      <c r="DM32" s="62"/>
    </row>
    <row r="33" spans="4:117" outlineLevel="1">
      <c r="D33" s="326" t="s">
        <v>337</v>
      </c>
      <c r="E33" s="326" t="s">
        <v>525</v>
      </c>
      <c r="F33" s="326" t="s">
        <v>526</v>
      </c>
      <c r="J33" s="466"/>
      <c r="M33" s="326"/>
      <c r="N33" s="326">
        <v>8.6E-3</v>
      </c>
      <c r="O33" s="326"/>
      <c r="AK33" s="326"/>
      <c r="AN33" s="326"/>
      <c r="AR33" s="326"/>
      <c r="BP33" s="326"/>
      <c r="BR33" s="326"/>
      <c r="CA33" s="326"/>
      <c r="DE33" s="62"/>
      <c r="DF33" s="49"/>
      <c r="DG33" s="49"/>
      <c r="DH33" s="49"/>
      <c r="DI33" s="62"/>
      <c r="DJ33" s="49"/>
      <c r="DK33" s="49"/>
      <c r="DL33" s="49"/>
      <c r="DM33" s="62"/>
    </row>
    <row r="34" spans="4:117" outlineLevel="1">
      <c r="D34" s="326" t="s">
        <v>337</v>
      </c>
      <c r="E34" s="326" t="s">
        <v>525</v>
      </c>
      <c r="F34" s="326" t="s">
        <v>613</v>
      </c>
      <c r="J34" s="466"/>
      <c r="M34" s="326"/>
      <c r="O34" s="326"/>
      <c r="AK34" s="326"/>
      <c r="AN34" s="326"/>
      <c r="AR34" s="326"/>
      <c r="AX34" s="326">
        <v>0.54259999999999997</v>
      </c>
      <c r="BP34" s="326"/>
      <c r="BR34" s="326"/>
      <c r="CA34" s="326"/>
      <c r="DE34" s="62"/>
      <c r="DF34" s="49"/>
      <c r="DG34" s="49"/>
      <c r="DH34" s="49"/>
      <c r="DI34" s="62"/>
      <c r="DJ34" s="49"/>
      <c r="DK34" s="49"/>
      <c r="DL34" s="49"/>
      <c r="DM34" s="62"/>
    </row>
    <row r="35" spans="4:117" outlineLevel="1">
      <c r="D35" s="326" t="s">
        <v>337</v>
      </c>
      <c r="E35" s="326" t="s">
        <v>525</v>
      </c>
      <c r="F35" s="326" t="s">
        <v>527</v>
      </c>
      <c r="J35" s="466"/>
      <c r="M35" s="326"/>
      <c r="O35" s="326"/>
      <c r="AK35" s="326"/>
      <c r="AN35" s="326"/>
      <c r="AR35" s="326"/>
      <c r="AX35" s="326">
        <v>2.0400000000000001E-2</v>
      </c>
      <c r="BP35" s="326"/>
      <c r="BR35" s="326"/>
      <c r="CA35" s="326"/>
      <c r="DE35" s="62"/>
      <c r="DF35" s="49"/>
      <c r="DG35" s="49"/>
      <c r="DH35" s="49"/>
      <c r="DI35" s="62"/>
      <c r="DJ35" s="49"/>
      <c r="DK35" s="49"/>
      <c r="DL35" s="49"/>
      <c r="DM35" s="62"/>
    </row>
    <row r="36" spans="4:117" outlineLevel="1">
      <c r="D36" s="326" t="s">
        <v>337</v>
      </c>
      <c r="E36" s="326" t="s">
        <v>525</v>
      </c>
      <c r="F36" s="326" t="s">
        <v>527</v>
      </c>
      <c r="J36" s="466"/>
      <c r="M36" s="326"/>
      <c r="O36" s="326"/>
      <c r="AH36" s="326">
        <v>7.9000000000000008E-3</v>
      </c>
      <c r="AK36" s="326"/>
      <c r="AN36" s="326"/>
      <c r="AR36" s="326"/>
      <c r="BP36" s="326"/>
      <c r="BR36" s="326"/>
      <c r="CA36" s="326"/>
      <c r="DE36" s="62"/>
      <c r="DF36" s="49"/>
      <c r="DG36" s="49"/>
      <c r="DH36" s="49"/>
      <c r="DI36" s="62"/>
      <c r="DJ36" s="49"/>
      <c r="DK36" s="49"/>
      <c r="DL36" s="49"/>
      <c r="DM36" s="62"/>
    </row>
    <row r="37" spans="4:117" outlineLevel="1">
      <c r="D37" s="326" t="s">
        <v>337</v>
      </c>
      <c r="E37" s="326" t="s">
        <v>525</v>
      </c>
      <c r="F37" s="326" t="s">
        <v>614</v>
      </c>
      <c r="J37" s="466"/>
      <c r="M37" s="326"/>
      <c r="O37" s="326"/>
      <c r="AF37" s="326">
        <v>0.29089999999999999</v>
      </c>
      <c r="AK37" s="326"/>
      <c r="AN37" s="326"/>
      <c r="AR37" s="326"/>
      <c r="BP37" s="326"/>
      <c r="BR37" s="326"/>
      <c r="CA37" s="326"/>
      <c r="DE37" s="62"/>
      <c r="DF37" s="49"/>
      <c r="DG37" s="49"/>
      <c r="DH37" s="49"/>
      <c r="DI37" s="62"/>
      <c r="DJ37" s="49"/>
      <c r="DK37" s="49"/>
      <c r="DL37" s="49"/>
      <c r="DM37" s="62"/>
    </row>
    <row r="38" spans="4:117" outlineLevel="1">
      <c r="D38" s="326" t="s">
        <v>337</v>
      </c>
      <c r="E38" s="326" t="s">
        <v>525</v>
      </c>
      <c r="F38" s="326" t="s">
        <v>528</v>
      </c>
      <c r="J38" s="466"/>
      <c r="M38" s="326"/>
      <c r="O38" s="326"/>
      <c r="AH38" s="326">
        <v>1.5E-3</v>
      </c>
      <c r="AK38" s="326"/>
      <c r="AN38" s="326"/>
      <c r="AR38" s="326"/>
      <c r="BP38" s="326"/>
      <c r="BR38" s="326"/>
      <c r="CA38" s="326"/>
      <c r="DE38" s="62"/>
      <c r="DF38" s="49"/>
      <c r="DG38" s="49"/>
      <c r="DH38" s="49"/>
      <c r="DI38" s="62"/>
      <c r="DJ38" s="49"/>
      <c r="DK38" s="49"/>
      <c r="DL38" s="49"/>
      <c r="DM38" s="62"/>
    </row>
    <row r="39" spans="4:117" outlineLevel="1">
      <c r="D39" s="326" t="str">
        <f>VLOOKUP(F39,[2]Codes!$C$1:$P$3294, 13, FALSE)</f>
        <v>Benthic carnivore</v>
      </c>
      <c r="E39" s="326" t="s">
        <v>382</v>
      </c>
      <c r="F39" s="326" t="s">
        <v>385</v>
      </c>
      <c r="J39" s="466"/>
      <c r="M39" s="326"/>
      <c r="O39" s="326"/>
      <c r="AK39" s="326"/>
      <c r="AN39" s="326"/>
      <c r="AR39" s="326"/>
      <c r="BP39" s="326"/>
      <c r="BR39" s="326"/>
      <c r="BX39" s="326">
        <v>2.18E-2</v>
      </c>
      <c r="CA39" s="326"/>
      <c r="DE39" s="62"/>
      <c r="DF39" s="49"/>
      <c r="DG39" s="49"/>
      <c r="DH39" s="49"/>
      <c r="DI39" s="62"/>
      <c r="DJ39" s="49"/>
      <c r="DK39" s="49"/>
      <c r="DL39" s="49"/>
      <c r="DM39" s="62"/>
    </row>
    <row r="40" spans="4:117" outlineLevel="1">
      <c r="D40" s="326" t="str">
        <f>VLOOKUP(F40,[2]Codes!$C$1:$P$3294, 13, FALSE)</f>
        <v>Benthic carnivore</v>
      </c>
      <c r="E40" s="326" t="s">
        <v>382</v>
      </c>
      <c r="F40" s="326" t="s">
        <v>385</v>
      </c>
      <c r="J40" s="466"/>
      <c r="M40" s="326"/>
      <c r="O40" s="326"/>
      <c r="AK40" s="326"/>
      <c r="AN40" s="326"/>
      <c r="AR40" s="326"/>
      <c r="AZ40" s="326">
        <v>6.5000000000000006E-3</v>
      </c>
      <c r="BP40" s="326"/>
      <c r="BR40" s="326"/>
      <c r="CA40" s="326"/>
      <c r="DE40" s="62"/>
      <c r="DF40" s="49"/>
      <c r="DG40" s="49"/>
      <c r="DH40" s="49"/>
      <c r="DI40" s="62"/>
      <c r="DJ40" s="49"/>
      <c r="DK40" s="49"/>
      <c r="DL40" s="49"/>
      <c r="DM40" s="62"/>
    </row>
    <row r="41" spans="4:117" outlineLevel="1">
      <c r="D41" s="326" t="str">
        <f>VLOOKUP(F41,[2]Codes!$C$1:$P$3294, 13, FALSE)</f>
        <v>Benthic carnivore</v>
      </c>
      <c r="E41" s="326" t="s">
        <v>382</v>
      </c>
      <c r="F41" s="326" t="s">
        <v>385</v>
      </c>
      <c r="J41" s="466"/>
      <c r="M41" s="326"/>
      <c r="O41" s="326"/>
      <c r="AK41" s="326"/>
      <c r="AN41" s="326"/>
      <c r="AR41" s="326"/>
      <c r="BP41" s="326"/>
      <c r="BR41" s="326"/>
      <c r="CA41" s="326"/>
      <c r="DA41" s="326">
        <v>0.15960000000000002</v>
      </c>
      <c r="DE41" s="62"/>
      <c r="DF41" s="49"/>
      <c r="DG41" s="49"/>
      <c r="DH41" s="49"/>
      <c r="DI41" s="62"/>
      <c r="DJ41" s="49"/>
      <c r="DK41" s="49"/>
      <c r="DL41" s="49"/>
      <c r="DM41" s="62"/>
    </row>
    <row r="42" spans="4:117" outlineLevel="1">
      <c r="D42" s="326" t="str">
        <f>VLOOKUP(F42,[2]Codes!$C$1:$P$3294, 13, FALSE)</f>
        <v>Benthic carnivore</v>
      </c>
      <c r="E42" s="326" t="s">
        <v>382</v>
      </c>
      <c r="F42" s="326" t="s">
        <v>385</v>
      </c>
      <c r="J42" s="466"/>
      <c r="M42" s="326"/>
      <c r="O42" s="326"/>
      <c r="AK42" s="326"/>
      <c r="AN42" s="326"/>
      <c r="AR42" s="326"/>
      <c r="BP42" s="326"/>
      <c r="BR42" s="326"/>
      <c r="CA42" s="326"/>
      <c r="CX42" s="326">
        <v>1</v>
      </c>
      <c r="DE42" s="62"/>
      <c r="DF42" s="49"/>
      <c r="DG42" s="49"/>
      <c r="DH42" s="49"/>
      <c r="DI42" s="62"/>
      <c r="DJ42" s="49"/>
      <c r="DK42" s="49"/>
      <c r="DL42" s="49"/>
      <c r="DM42" s="62"/>
    </row>
    <row r="43" spans="4:117" outlineLevel="1">
      <c r="D43" s="326" t="str">
        <f>VLOOKUP(F43,[2]Codes!$C$1:$P$3294, 13, FALSE)</f>
        <v>Benthic carnivore</v>
      </c>
      <c r="E43" s="326" t="s">
        <v>382</v>
      </c>
      <c r="F43" s="326" t="s">
        <v>385</v>
      </c>
      <c r="J43" s="466"/>
      <c r="M43" s="326"/>
      <c r="O43" s="326"/>
      <c r="V43" s="326">
        <v>5.8299999999999998E-2</v>
      </c>
      <c r="AK43" s="326"/>
      <c r="AN43" s="326"/>
      <c r="AR43" s="326"/>
      <c r="BP43" s="326"/>
      <c r="BR43" s="326"/>
      <c r="CA43" s="326"/>
      <c r="DE43" s="62"/>
      <c r="DF43" s="49"/>
      <c r="DG43" s="49"/>
      <c r="DH43" s="49"/>
      <c r="DI43" s="62"/>
      <c r="DJ43" s="49"/>
      <c r="DK43" s="49"/>
      <c r="DL43" s="49"/>
      <c r="DM43" s="62"/>
    </row>
    <row r="44" spans="4:117" outlineLevel="1">
      <c r="D44" s="326" t="s">
        <v>776</v>
      </c>
      <c r="E44" s="326" t="s">
        <v>382</v>
      </c>
      <c r="F44" s="326" t="s">
        <v>546</v>
      </c>
      <c r="J44" s="466"/>
      <c r="M44" s="326"/>
      <c r="O44" s="326"/>
      <c r="AK44" s="326"/>
      <c r="AN44" s="326"/>
      <c r="AR44" s="326"/>
      <c r="AY44" s="327">
        <v>2.8999999999999998E-3</v>
      </c>
      <c r="BP44" s="326"/>
      <c r="BR44" s="326"/>
      <c r="CA44" s="326"/>
      <c r="DE44" s="62"/>
      <c r="DF44" s="49"/>
      <c r="DG44" s="49"/>
      <c r="DH44" s="49"/>
      <c r="DI44" s="62"/>
      <c r="DJ44" s="49"/>
      <c r="DK44" s="49"/>
      <c r="DL44" s="49"/>
      <c r="DM44" s="62"/>
    </row>
    <row r="45" spans="4:117" outlineLevel="1">
      <c r="D45" s="326" t="str">
        <f>VLOOKUP(F45,[2]Codes!$C$1:$P$3294, 13, FALSE)</f>
        <v>Benthic carnivore</v>
      </c>
      <c r="E45" s="347" t="s">
        <v>382</v>
      </c>
      <c r="F45" s="347" t="s">
        <v>516</v>
      </c>
      <c r="J45" s="466"/>
      <c r="K45" s="492">
        <v>1.11E-2</v>
      </c>
      <c r="M45" s="326"/>
      <c r="O45" s="326"/>
      <c r="AK45" s="326"/>
      <c r="AN45" s="326"/>
      <c r="AR45" s="326"/>
      <c r="BP45" s="326"/>
      <c r="BR45" s="326"/>
      <c r="CA45" s="326"/>
      <c r="DE45" s="62"/>
      <c r="DF45" s="493"/>
      <c r="DG45" s="49"/>
      <c r="DH45" s="49"/>
      <c r="DI45" s="62"/>
      <c r="DJ45" s="49"/>
      <c r="DK45" s="49"/>
      <c r="DL45" s="49"/>
      <c r="DM45" s="62"/>
    </row>
    <row r="46" spans="4:117" outlineLevel="1">
      <c r="D46" s="326" t="str">
        <f>VLOOKUP(F46,[2]Codes!$C$1:$P$3294, 13, FALSE)</f>
        <v>Benthic carnivore</v>
      </c>
      <c r="E46" s="326" t="s">
        <v>382</v>
      </c>
      <c r="F46" s="326" t="s">
        <v>516</v>
      </c>
      <c r="J46" s="466"/>
      <c r="M46" s="326"/>
      <c r="O46" s="326"/>
      <c r="AB46" s="326">
        <v>0.1082</v>
      </c>
      <c r="AK46" s="326"/>
      <c r="AN46" s="326"/>
      <c r="AR46" s="326"/>
      <c r="BP46" s="326"/>
      <c r="BR46" s="326"/>
      <c r="CA46" s="326"/>
      <c r="DE46" s="62"/>
      <c r="DF46" s="49"/>
      <c r="DG46" s="49"/>
      <c r="DH46" s="49"/>
      <c r="DI46" s="62"/>
      <c r="DJ46" s="49"/>
      <c r="DK46" s="49"/>
      <c r="DL46" s="49"/>
      <c r="DM46" s="62"/>
    </row>
    <row r="47" spans="4:117" outlineLevel="1">
      <c r="D47" s="326" t="str">
        <f>VLOOKUP(F47,[2]Codes!$C$1:$P$3294, 13, FALSE)</f>
        <v>Benthic carnivore</v>
      </c>
      <c r="E47" s="326" t="s">
        <v>382</v>
      </c>
      <c r="F47" s="326" t="s">
        <v>516</v>
      </c>
      <c r="J47" s="466"/>
      <c r="M47" s="326"/>
      <c r="O47" s="326"/>
      <c r="AK47" s="326"/>
      <c r="AN47" s="326"/>
      <c r="AR47" s="326"/>
      <c r="BP47" s="326"/>
      <c r="BR47" s="326"/>
      <c r="BY47" s="326">
        <v>2.3E-3</v>
      </c>
      <c r="CA47" s="326"/>
      <c r="DE47" s="62"/>
      <c r="DF47" s="49"/>
      <c r="DG47" s="49"/>
      <c r="DH47" s="49"/>
      <c r="DI47" s="62"/>
      <c r="DJ47" s="49"/>
      <c r="DK47" s="49"/>
      <c r="DL47" s="49"/>
      <c r="DM47" s="62"/>
    </row>
    <row r="48" spans="4:117" outlineLevel="1">
      <c r="D48" s="326" t="str">
        <f>VLOOKUP(F48,[2]Codes!$C$1:$P$3294, 13, FALSE)</f>
        <v>Benthic carnivore</v>
      </c>
      <c r="E48" s="326" t="s">
        <v>382</v>
      </c>
      <c r="F48" s="326" t="s">
        <v>516</v>
      </c>
      <c r="J48" s="466"/>
      <c r="M48" s="326"/>
      <c r="O48" s="326"/>
      <c r="AK48" s="326"/>
      <c r="AN48" s="326"/>
      <c r="AR48" s="326"/>
      <c r="BK48" s="326">
        <v>1.1299999999999999E-2</v>
      </c>
      <c r="BP48" s="326"/>
      <c r="BR48" s="326"/>
      <c r="CA48" s="326"/>
      <c r="DE48" s="62"/>
      <c r="DF48" s="49"/>
      <c r="DG48" s="49"/>
      <c r="DH48" s="49"/>
      <c r="DI48" s="62"/>
      <c r="DJ48" s="49"/>
      <c r="DK48" s="49"/>
      <c r="DL48" s="49"/>
      <c r="DM48" s="62"/>
    </row>
    <row r="49" spans="4:117" outlineLevel="1">
      <c r="D49" s="326" t="s">
        <v>776</v>
      </c>
      <c r="E49" s="326" t="s">
        <v>382</v>
      </c>
      <c r="F49" s="326" t="s">
        <v>615</v>
      </c>
      <c r="J49" s="466"/>
      <c r="M49" s="326"/>
      <c r="O49" s="326"/>
      <c r="Y49" s="326">
        <v>5.9800000000000006E-2</v>
      </c>
      <c r="AK49" s="326"/>
      <c r="AN49" s="326"/>
      <c r="AR49" s="326"/>
      <c r="BP49" s="326"/>
      <c r="BR49" s="326"/>
      <c r="CA49" s="326"/>
      <c r="DE49" s="62"/>
      <c r="DF49" s="49"/>
      <c r="DG49" s="49"/>
      <c r="DH49" s="49"/>
      <c r="DI49" s="62"/>
      <c r="DJ49" s="49"/>
      <c r="DK49" s="49"/>
      <c r="DL49" s="49"/>
      <c r="DM49" s="62"/>
    </row>
    <row r="50" spans="4:117" outlineLevel="1">
      <c r="D50" s="326" t="s">
        <v>776</v>
      </c>
      <c r="E50" s="326" t="s">
        <v>382</v>
      </c>
      <c r="F50" s="326" t="s">
        <v>538</v>
      </c>
      <c r="J50" s="466"/>
      <c r="M50" s="326"/>
      <c r="O50" s="326"/>
      <c r="AK50" s="326"/>
      <c r="AN50" s="326"/>
      <c r="AR50" s="326"/>
      <c r="BB50" s="326">
        <v>3.9900000000000005E-2</v>
      </c>
      <c r="BP50" s="326"/>
      <c r="BR50" s="326"/>
      <c r="CA50" s="326"/>
      <c r="DE50" s="62"/>
      <c r="DF50" s="49"/>
      <c r="DG50" s="49"/>
      <c r="DH50" s="49"/>
      <c r="DI50" s="62"/>
      <c r="DJ50" s="49"/>
      <c r="DK50" s="49"/>
      <c r="DL50" s="49"/>
      <c r="DM50" s="62"/>
    </row>
    <row r="51" spans="4:117" outlineLevel="1">
      <c r="D51" s="326" t="s">
        <v>776</v>
      </c>
      <c r="E51" s="326" t="s">
        <v>382</v>
      </c>
      <c r="F51" s="326" t="s">
        <v>538</v>
      </c>
      <c r="J51" s="466"/>
      <c r="M51" s="326"/>
      <c r="O51" s="326"/>
      <c r="AK51" s="326"/>
      <c r="AN51" s="326"/>
      <c r="AR51" s="326"/>
      <c r="AV51" s="326">
        <v>4.24E-2</v>
      </c>
      <c r="BP51" s="326"/>
      <c r="BR51" s="326"/>
      <c r="CA51" s="326"/>
      <c r="DE51" s="62"/>
      <c r="DF51" s="49"/>
      <c r="DG51" s="49"/>
      <c r="DH51" s="49"/>
      <c r="DI51" s="62"/>
      <c r="DJ51" s="49"/>
      <c r="DK51" s="49"/>
      <c r="DL51" s="49"/>
      <c r="DM51" s="62"/>
    </row>
    <row r="52" spans="4:117" outlineLevel="1">
      <c r="D52" s="326" t="s">
        <v>776</v>
      </c>
      <c r="E52" s="326" t="s">
        <v>382</v>
      </c>
      <c r="F52" s="326" t="s">
        <v>538</v>
      </c>
      <c r="J52" s="466"/>
      <c r="M52" s="326"/>
      <c r="O52" s="326"/>
      <c r="AA52" s="326">
        <v>0.2802</v>
      </c>
      <c r="AK52" s="326"/>
      <c r="AN52" s="326"/>
      <c r="AR52" s="326"/>
      <c r="BP52" s="326"/>
      <c r="BR52" s="326"/>
      <c r="CA52" s="326"/>
      <c r="DE52" s="62"/>
      <c r="DF52" s="49"/>
      <c r="DG52" s="49"/>
      <c r="DH52" s="49"/>
      <c r="DI52" s="62"/>
      <c r="DJ52" s="49"/>
      <c r="DK52" s="49"/>
      <c r="DL52" s="49"/>
      <c r="DM52" s="62"/>
    </row>
    <row r="53" spans="4:117" outlineLevel="1">
      <c r="D53" s="326" t="s">
        <v>776</v>
      </c>
      <c r="E53" s="326" t="s">
        <v>382</v>
      </c>
      <c r="F53" s="326" t="s">
        <v>538</v>
      </c>
      <c r="J53" s="466"/>
      <c r="M53" s="326"/>
      <c r="O53" s="326"/>
      <c r="Y53" s="326">
        <v>0.1014</v>
      </c>
      <c r="AK53" s="326"/>
      <c r="AN53" s="326"/>
      <c r="AR53" s="326"/>
      <c r="BP53" s="326"/>
      <c r="BR53" s="326"/>
      <c r="CA53" s="326"/>
      <c r="DE53" s="62"/>
      <c r="DF53" s="49"/>
      <c r="DG53" s="49"/>
      <c r="DH53" s="49"/>
      <c r="DI53" s="62"/>
      <c r="DJ53" s="49"/>
      <c r="DK53" s="49"/>
      <c r="DL53" s="49"/>
      <c r="DM53" s="62"/>
    </row>
    <row r="54" spans="4:117" outlineLevel="1">
      <c r="D54" s="326" t="s">
        <v>776</v>
      </c>
      <c r="E54" s="326" t="s">
        <v>382</v>
      </c>
      <c r="F54" s="326" t="s">
        <v>538</v>
      </c>
      <c r="J54" s="466"/>
      <c r="M54" s="326"/>
      <c r="O54" s="326"/>
      <c r="AB54" s="326">
        <v>0.1321</v>
      </c>
      <c r="AK54" s="326"/>
      <c r="AN54" s="326"/>
      <c r="AR54" s="326"/>
      <c r="BP54" s="326"/>
      <c r="BR54" s="326"/>
      <c r="CA54" s="326"/>
      <c r="DE54" s="62"/>
      <c r="DF54" s="49"/>
      <c r="DG54" s="49"/>
      <c r="DH54" s="49"/>
      <c r="DI54" s="62"/>
      <c r="DJ54" s="49"/>
      <c r="DK54" s="49"/>
      <c r="DL54" s="49"/>
      <c r="DM54" s="62"/>
    </row>
    <row r="55" spans="4:117" outlineLevel="1">
      <c r="D55" s="326" t="s">
        <v>776</v>
      </c>
      <c r="E55" s="326" t="s">
        <v>382</v>
      </c>
      <c r="F55" s="326" t="s">
        <v>538</v>
      </c>
      <c r="J55" s="466"/>
      <c r="M55" s="326"/>
      <c r="O55" s="326"/>
      <c r="AK55" s="326"/>
      <c r="AN55" s="326"/>
      <c r="AR55" s="326"/>
      <c r="BP55" s="326"/>
      <c r="BR55" s="326"/>
      <c r="BY55" s="326">
        <v>1.1399999999999999E-2</v>
      </c>
      <c r="CA55" s="326"/>
      <c r="DE55" s="62"/>
      <c r="DF55" s="49"/>
      <c r="DG55" s="49"/>
      <c r="DH55" s="49"/>
      <c r="DI55" s="62"/>
      <c r="DJ55" s="49"/>
      <c r="DK55" s="49"/>
      <c r="DL55" s="49"/>
      <c r="DM55" s="62"/>
    </row>
    <row r="56" spans="4:117" outlineLevel="1">
      <c r="D56" s="326" t="s">
        <v>776</v>
      </c>
      <c r="E56" s="326" t="s">
        <v>382</v>
      </c>
      <c r="F56" s="326" t="s">
        <v>538</v>
      </c>
      <c r="J56" s="466"/>
      <c r="M56" s="326"/>
      <c r="O56" s="326"/>
      <c r="AK56" s="326"/>
      <c r="AN56" s="326"/>
      <c r="AR56" s="326"/>
      <c r="BO56" s="326">
        <v>0.1351</v>
      </c>
      <c r="BP56" s="326"/>
      <c r="BR56" s="326"/>
      <c r="CA56" s="326"/>
      <c r="DE56" s="62"/>
      <c r="DF56" s="49"/>
      <c r="DG56" s="49"/>
      <c r="DH56" s="49"/>
      <c r="DI56" s="62"/>
      <c r="DJ56" s="49"/>
      <c r="DK56" s="49"/>
      <c r="DL56" s="49"/>
      <c r="DM56" s="62"/>
    </row>
    <row r="57" spans="4:117" outlineLevel="1">
      <c r="D57" s="326" t="s">
        <v>776</v>
      </c>
      <c r="E57" s="326" t="s">
        <v>382</v>
      </c>
      <c r="F57" s="326" t="s">
        <v>577</v>
      </c>
      <c r="J57" s="466"/>
      <c r="M57" s="326"/>
      <c r="O57" s="326"/>
      <c r="AK57" s="326"/>
      <c r="AN57" s="326"/>
      <c r="AR57" s="326"/>
      <c r="AS57" s="326">
        <v>8.199999999999999E-3</v>
      </c>
      <c r="BP57" s="326"/>
      <c r="BR57" s="326"/>
      <c r="CA57" s="326"/>
      <c r="DE57" s="62"/>
      <c r="DF57" s="49"/>
      <c r="DG57" s="49"/>
      <c r="DH57" s="49"/>
      <c r="DI57" s="62"/>
      <c r="DJ57" s="49"/>
      <c r="DK57" s="49"/>
      <c r="DL57" s="49"/>
      <c r="DM57" s="62"/>
    </row>
    <row r="58" spans="4:117" outlineLevel="1">
      <c r="D58" s="326" t="s">
        <v>776</v>
      </c>
      <c r="E58" s="326" t="s">
        <v>382</v>
      </c>
      <c r="F58" s="326" t="s">
        <v>577</v>
      </c>
      <c r="J58" s="466"/>
      <c r="M58" s="326"/>
      <c r="O58" s="326"/>
      <c r="AF58" s="326">
        <v>0.19089999999999999</v>
      </c>
      <c r="AK58" s="326"/>
      <c r="AN58" s="326"/>
      <c r="AR58" s="326"/>
      <c r="BP58" s="326"/>
      <c r="BR58" s="326"/>
      <c r="CA58" s="326"/>
      <c r="DE58" s="62"/>
      <c r="DF58" s="49"/>
      <c r="DG58" s="49"/>
      <c r="DH58" s="49"/>
      <c r="DI58" s="62"/>
      <c r="DJ58" s="49"/>
      <c r="DK58" s="49"/>
      <c r="DL58" s="49"/>
      <c r="DM58" s="62"/>
    </row>
    <row r="59" spans="4:117" outlineLevel="1">
      <c r="D59" s="326" t="s">
        <v>776</v>
      </c>
      <c r="E59" s="326" t="s">
        <v>382</v>
      </c>
      <c r="F59" s="326" t="s">
        <v>295</v>
      </c>
      <c r="J59" s="466"/>
      <c r="M59" s="326"/>
      <c r="O59" s="326"/>
      <c r="AK59" s="326"/>
      <c r="AN59" s="326"/>
      <c r="AR59" s="326"/>
      <c r="AS59" s="326">
        <v>0.128</v>
      </c>
      <c r="BP59" s="326"/>
      <c r="BR59" s="326"/>
      <c r="CA59" s="326"/>
      <c r="DE59" s="62"/>
      <c r="DF59" s="49"/>
      <c r="DG59" s="49"/>
      <c r="DH59" s="49"/>
      <c r="DI59" s="62"/>
      <c r="DJ59" s="49"/>
      <c r="DK59" s="49"/>
      <c r="DL59" s="49"/>
      <c r="DM59" s="62"/>
    </row>
    <row r="60" spans="4:117" outlineLevel="1">
      <c r="D60" s="326" t="s">
        <v>776</v>
      </c>
      <c r="E60" s="326" t="s">
        <v>382</v>
      </c>
      <c r="F60" s="326" t="s">
        <v>295</v>
      </c>
      <c r="J60" s="466"/>
      <c r="M60" s="326"/>
      <c r="O60" s="326"/>
      <c r="AK60" s="326"/>
      <c r="AN60" s="326"/>
      <c r="AR60" s="326"/>
      <c r="BP60" s="326"/>
      <c r="BR60" s="326"/>
      <c r="CA60" s="326"/>
      <c r="CV60" s="469">
        <v>0.33489999999999998</v>
      </c>
      <c r="DE60" s="62"/>
      <c r="DF60" s="49"/>
      <c r="DG60" s="49"/>
      <c r="DH60" s="49"/>
      <c r="DI60" s="62"/>
      <c r="DJ60" s="49"/>
      <c r="DK60" s="49"/>
      <c r="DL60" s="49"/>
      <c r="DM60" s="62"/>
    </row>
    <row r="61" spans="4:117" outlineLevel="1">
      <c r="D61" s="326" t="s">
        <v>776</v>
      </c>
      <c r="E61" s="326" t="s">
        <v>382</v>
      </c>
      <c r="F61" s="326" t="s">
        <v>295</v>
      </c>
      <c r="J61" s="466"/>
      <c r="M61" s="326"/>
      <c r="O61" s="326"/>
      <c r="AK61" s="326"/>
      <c r="AN61" s="326"/>
      <c r="AQ61" s="326">
        <v>1.6399999999999998E-2</v>
      </c>
      <c r="AR61" s="326"/>
      <c r="BP61" s="326"/>
      <c r="BR61" s="326"/>
      <c r="CA61" s="326"/>
      <c r="DE61" s="62"/>
      <c r="DF61" s="49"/>
      <c r="DG61" s="49"/>
      <c r="DH61" s="49"/>
      <c r="DI61" s="62"/>
      <c r="DJ61" s="49"/>
      <c r="DK61" s="49"/>
      <c r="DL61" s="49"/>
      <c r="DM61" s="62"/>
    </row>
    <row r="62" spans="4:117" outlineLevel="1">
      <c r="D62" s="326" t="s">
        <v>776</v>
      </c>
      <c r="E62" s="326" t="s">
        <v>382</v>
      </c>
      <c r="F62" s="326" t="s">
        <v>295</v>
      </c>
      <c r="J62" s="466"/>
      <c r="M62" s="326">
        <v>1.5700000000000002E-2</v>
      </c>
      <c r="O62" s="326"/>
      <c r="AK62" s="326"/>
      <c r="AN62" s="326"/>
      <c r="AR62" s="326"/>
      <c r="BP62" s="326"/>
      <c r="BR62" s="326"/>
      <c r="CA62" s="326"/>
      <c r="DE62" s="62"/>
      <c r="DF62" s="49"/>
      <c r="DG62" s="49"/>
      <c r="DH62" s="49"/>
      <c r="DI62" s="62"/>
      <c r="DJ62" s="49"/>
      <c r="DK62" s="49"/>
      <c r="DL62" s="49"/>
      <c r="DM62" s="62"/>
    </row>
    <row r="63" spans="4:117" outlineLevel="1">
      <c r="D63" s="326" t="s">
        <v>776</v>
      </c>
      <c r="E63" s="326" t="s">
        <v>382</v>
      </c>
      <c r="F63" s="326" t="s">
        <v>295</v>
      </c>
      <c r="J63" s="466"/>
      <c r="M63" s="326"/>
      <c r="O63" s="326"/>
      <c r="AK63" s="326"/>
      <c r="AN63" s="326"/>
      <c r="AR63" s="326">
        <v>0.1668</v>
      </c>
      <c r="BP63" s="326"/>
      <c r="BR63" s="326"/>
      <c r="CA63" s="326"/>
      <c r="DE63" s="62"/>
      <c r="DF63" s="49"/>
      <c r="DG63" s="49"/>
      <c r="DH63" s="49"/>
      <c r="DI63" s="62"/>
      <c r="DJ63" s="49"/>
      <c r="DK63" s="49"/>
      <c r="DL63" s="49"/>
      <c r="DM63" s="62"/>
    </row>
    <row r="64" spans="4:117" outlineLevel="1">
      <c r="D64" s="326" t="s">
        <v>776</v>
      </c>
      <c r="E64" s="326" t="s">
        <v>382</v>
      </c>
      <c r="F64" s="326" t="s">
        <v>295</v>
      </c>
      <c r="J64" s="466"/>
      <c r="M64" s="326"/>
      <c r="O64" s="326"/>
      <c r="AK64" s="326"/>
      <c r="AN64" s="326"/>
      <c r="AR64" s="326"/>
      <c r="BP64" s="326"/>
      <c r="BR64" s="326"/>
      <c r="CA64" s="326"/>
      <c r="CJ64" s="326">
        <v>0.11710000000000001</v>
      </c>
      <c r="DE64" s="62"/>
      <c r="DF64" s="49"/>
      <c r="DG64" s="49"/>
      <c r="DH64" s="49"/>
      <c r="DI64" s="62"/>
      <c r="DJ64" s="49"/>
      <c r="DK64" s="49"/>
      <c r="DL64" s="49"/>
      <c r="DM64" s="62"/>
    </row>
    <row r="65" spans="4:117" outlineLevel="1">
      <c r="D65" s="326" t="s">
        <v>776</v>
      </c>
      <c r="E65" s="326" t="s">
        <v>382</v>
      </c>
      <c r="F65" s="326" t="s">
        <v>295</v>
      </c>
      <c r="J65" s="466"/>
      <c r="M65" s="326"/>
      <c r="O65" s="326"/>
      <c r="AK65" s="326"/>
      <c r="AL65" s="326">
        <v>0.1565</v>
      </c>
      <c r="AN65" s="326"/>
      <c r="AR65" s="326"/>
      <c r="BP65" s="326"/>
      <c r="BR65" s="326"/>
      <c r="CA65" s="326"/>
      <c r="DE65" s="62"/>
      <c r="DF65" s="49"/>
      <c r="DG65" s="49"/>
      <c r="DH65" s="49"/>
      <c r="DI65" s="62"/>
      <c r="DJ65" s="49"/>
      <c r="DK65" s="49"/>
      <c r="DL65" s="49"/>
      <c r="DM65" s="62"/>
    </row>
    <row r="66" spans="4:117" outlineLevel="1">
      <c r="D66" s="326" t="s">
        <v>776</v>
      </c>
      <c r="E66" s="326" t="s">
        <v>382</v>
      </c>
      <c r="F66" s="326" t="s">
        <v>295</v>
      </c>
      <c r="J66" s="466"/>
      <c r="M66" s="326"/>
      <c r="O66" s="326"/>
      <c r="AK66" s="326"/>
      <c r="AN66" s="326"/>
      <c r="AR66" s="326"/>
      <c r="BP66" s="326"/>
      <c r="BR66" s="326"/>
      <c r="CA66" s="326"/>
      <c r="CO66" s="326">
        <v>4.6799999999999994E-2</v>
      </c>
      <c r="DE66" s="62"/>
      <c r="DF66" s="49"/>
      <c r="DG66" s="49"/>
      <c r="DH66" s="49"/>
      <c r="DI66" s="62"/>
      <c r="DJ66" s="49"/>
      <c r="DK66" s="49"/>
      <c r="DL66" s="49"/>
      <c r="DM66" s="62"/>
    </row>
    <row r="67" spans="4:117" outlineLevel="1">
      <c r="D67" s="326" t="s">
        <v>776</v>
      </c>
      <c r="E67" s="326" t="s">
        <v>382</v>
      </c>
      <c r="F67" s="326" t="s">
        <v>295</v>
      </c>
      <c r="J67" s="466"/>
      <c r="M67" s="326"/>
      <c r="O67" s="326"/>
      <c r="AD67" s="326">
        <v>0.8</v>
      </c>
      <c r="AK67" s="326"/>
      <c r="AN67" s="326"/>
      <c r="AR67" s="326"/>
      <c r="BP67" s="326"/>
      <c r="BR67" s="326"/>
      <c r="CA67" s="326"/>
      <c r="DE67" s="62"/>
      <c r="DF67" s="49"/>
      <c r="DG67" s="49"/>
      <c r="DH67" s="49"/>
      <c r="DI67" s="62"/>
      <c r="DJ67" s="49"/>
      <c r="DK67" s="49"/>
      <c r="DL67" s="49"/>
      <c r="DM67" s="62"/>
    </row>
    <row r="68" spans="4:117" outlineLevel="1">
      <c r="D68" s="326" t="s">
        <v>776</v>
      </c>
      <c r="E68" s="326" t="s">
        <v>382</v>
      </c>
      <c r="F68" s="326" t="s">
        <v>295</v>
      </c>
      <c r="I68" s="466">
        <v>6.0899999999999996E-2</v>
      </c>
      <c r="J68" s="466"/>
      <c r="M68" s="326"/>
      <c r="O68" s="326"/>
      <c r="AK68" s="326"/>
      <c r="AN68" s="326"/>
      <c r="AR68" s="326"/>
      <c r="BP68" s="326"/>
      <c r="BR68" s="326"/>
      <c r="CA68" s="326"/>
      <c r="DE68" s="62"/>
      <c r="DF68" s="49"/>
      <c r="DG68" s="49"/>
      <c r="DH68" s="49"/>
      <c r="DI68" s="62"/>
      <c r="DJ68" s="49"/>
      <c r="DK68" s="49"/>
      <c r="DL68" s="49"/>
      <c r="DM68" s="62"/>
    </row>
    <row r="69" spans="4:117" outlineLevel="1">
      <c r="D69" s="326" t="s">
        <v>776</v>
      </c>
      <c r="E69" s="326" t="s">
        <v>382</v>
      </c>
      <c r="F69" s="326" t="s">
        <v>295</v>
      </c>
      <c r="J69" s="466"/>
      <c r="M69" s="326"/>
      <c r="O69" s="326"/>
      <c r="AK69" s="326"/>
      <c r="AN69" s="326"/>
      <c r="AR69" s="326"/>
      <c r="BN69" s="326">
        <v>0.1</v>
      </c>
      <c r="BP69" s="326"/>
      <c r="BR69" s="326"/>
      <c r="CA69" s="326"/>
      <c r="DE69" s="62"/>
      <c r="DF69" s="49"/>
      <c r="DG69" s="49"/>
      <c r="DH69" s="49"/>
      <c r="DI69" s="62"/>
      <c r="DJ69" s="49"/>
      <c r="DK69" s="49"/>
      <c r="DL69" s="49"/>
      <c r="DM69" s="62"/>
    </row>
    <row r="70" spans="4:117" outlineLevel="1">
      <c r="D70" s="326" t="s">
        <v>776</v>
      </c>
      <c r="E70" s="326" t="s">
        <v>382</v>
      </c>
      <c r="F70" s="326" t="s">
        <v>295</v>
      </c>
      <c r="J70" s="466"/>
      <c r="M70" s="326"/>
      <c r="O70" s="326"/>
      <c r="AK70" s="326"/>
      <c r="AN70" s="326"/>
      <c r="AR70" s="326"/>
      <c r="BG70" s="326">
        <v>6.8000000000000005E-2</v>
      </c>
      <c r="BP70" s="326"/>
      <c r="BR70" s="326"/>
      <c r="CA70" s="326"/>
      <c r="DE70" s="62"/>
      <c r="DF70" s="49"/>
      <c r="DG70" s="49"/>
      <c r="DH70" s="49"/>
      <c r="DI70" s="62"/>
      <c r="DJ70" s="49"/>
      <c r="DK70" s="49"/>
      <c r="DL70" s="49"/>
      <c r="DM70" s="62"/>
    </row>
    <row r="71" spans="4:117" outlineLevel="1">
      <c r="D71" s="326" t="s">
        <v>776</v>
      </c>
      <c r="E71" s="326" t="s">
        <v>382</v>
      </c>
      <c r="F71" s="326" t="s">
        <v>295</v>
      </c>
      <c r="J71" s="466"/>
      <c r="M71" s="326"/>
      <c r="O71" s="326">
        <v>0.33329999999999999</v>
      </c>
      <c r="AK71" s="326"/>
      <c r="AN71" s="326"/>
      <c r="AR71" s="326"/>
      <c r="BP71" s="326"/>
      <c r="BR71" s="326"/>
      <c r="CA71" s="326"/>
      <c r="DE71" s="62"/>
      <c r="DF71" s="49"/>
      <c r="DG71" s="49"/>
      <c r="DH71" s="49"/>
      <c r="DI71" s="62"/>
      <c r="DJ71" s="49"/>
      <c r="DK71" s="49"/>
      <c r="DL71" s="49"/>
      <c r="DM71" s="62"/>
    </row>
    <row r="72" spans="4:117" outlineLevel="1">
      <c r="D72" s="326" t="s">
        <v>776</v>
      </c>
      <c r="E72" s="326" t="s">
        <v>382</v>
      </c>
      <c r="F72" s="326" t="s">
        <v>295</v>
      </c>
      <c r="J72" s="466"/>
      <c r="M72" s="326"/>
      <c r="O72" s="326"/>
      <c r="AG72" s="326">
        <v>0.11070000000000001</v>
      </c>
      <c r="AK72" s="326"/>
      <c r="AN72" s="326"/>
      <c r="AR72" s="326"/>
      <c r="BP72" s="326"/>
      <c r="BR72" s="326"/>
      <c r="CA72" s="326"/>
      <c r="DE72" s="62"/>
      <c r="DF72" s="49"/>
      <c r="DG72" s="49"/>
      <c r="DH72" s="49"/>
      <c r="DI72" s="62"/>
      <c r="DJ72" s="49"/>
      <c r="DK72" s="49"/>
      <c r="DL72" s="49"/>
      <c r="DM72" s="62"/>
    </row>
    <row r="73" spans="4:117" outlineLevel="1">
      <c r="D73" s="326" t="s">
        <v>776</v>
      </c>
      <c r="E73" s="326" t="s">
        <v>382</v>
      </c>
      <c r="F73" s="326" t="s">
        <v>295</v>
      </c>
      <c r="J73" s="466"/>
      <c r="M73" s="326"/>
      <c r="O73" s="326"/>
      <c r="AK73" s="326">
        <v>0.1351</v>
      </c>
      <c r="AN73" s="326"/>
      <c r="AR73" s="326"/>
      <c r="BP73" s="326"/>
      <c r="BR73" s="326"/>
      <c r="CA73" s="326"/>
      <c r="DE73" s="62"/>
      <c r="DF73" s="49"/>
      <c r="DG73" s="49"/>
      <c r="DH73" s="49"/>
      <c r="DI73" s="62"/>
      <c r="DJ73" s="49"/>
      <c r="DK73" s="49"/>
      <c r="DL73" s="49"/>
      <c r="DM73" s="62"/>
    </row>
    <row r="74" spans="4:117" outlineLevel="1">
      <c r="D74" s="326" t="s">
        <v>776</v>
      </c>
      <c r="E74" s="326" t="s">
        <v>382</v>
      </c>
      <c r="F74" s="326" t="s">
        <v>295</v>
      </c>
      <c r="J74" s="466"/>
      <c r="M74" s="326"/>
      <c r="O74" s="326"/>
      <c r="AK74" s="326"/>
      <c r="AN74" s="326"/>
      <c r="AP74" s="326">
        <v>0.17649999999999999</v>
      </c>
      <c r="AR74" s="326"/>
      <c r="BP74" s="326"/>
      <c r="BR74" s="326"/>
      <c r="CA74" s="326"/>
      <c r="DE74" s="62"/>
      <c r="DF74" s="49"/>
      <c r="DG74" s="49"/>
      <c r="DH74" s="49"/>
      <c r="DI74" s="62"/>
      <c r="DJ74" s="49"/>
      <c r="DK74" s="49"/>
      <c r="DL74" s="49"/>
      <c r="DM74" s="62"/>
    </row>
    <row r="75" spans="4:117" outlineLevel="1">
      <c r="D75" s="326" t="s">
        <v>776</v>
      </c>
      <c r="E75" s="326" t="s">
        <v>382</v>
      </c>
      <c r="F75" s="326" t="s">
        <v>295</v>
      </c>
      <c r="J75" s="466"/>
      <c r="M75" s="326"/>
      <c r="O75" s="326"/>
      <c r="W75" s="326">
        <v>0.16670000000000001</v>
      </c>
      <c r="AK75" s="326"/>
      <c r="AN75" s="326"/>
      <c r="AR75" s="326"/>
      <c r="BP75" s="326"/>
      <c r="BR75" s="326"/>
      <c r="CA75" s="326"/>
      <c r="DE75" s="62"/>
      <c r="DF75" s="49"/>
      <c r="DG75" s="49"/>
      <c r="DH75" s="49"/>
      <c r="DI75" s="62"/>
      <c r="DJ75" s="49"/>
      <c r="DK75" s="49"/>
      <c r="DL75" s="49"/>
      <c r="DM75" s="62"/>
    </row>
    <row r="76" spans="4:117" outlineLevel="1">
      <c r="D76" s="326" t="s">
        <v>776</v>
      </c>
      <c r="E76" s="326" t="s">
        <v>382</v>
      </c>
      <c r="F76" s="326" t="s">
        <v>295</v>
      </c>
      <c r="J76" s="466"/>
      <c r="M76" s="326"/>
      <c r="O76" s="326"/>
      <c r="AK76" s="326"/>
      <c r="AN76" s="326"/>
      <c r="AR76" s="326"/>
      <c r="BH76" s="326">
        <v>3.3300000000000003E-2</v>
      </c>
      <c r="BP76" s="326"/>
      <c r="BR76" s="326"/>
      <c r="CA76" s="326"/>
      <c r="DE76" s="62"/>
      <c r="DF76" s="49"/>
      <c r="DG76" s="49"/>
      <c r="DH76" s="49"/>
      <c r="DI76" s="62"/>
      <c r="DJ76" s="49"/>
      <c r="DK76" s="49"/>
      <c r="DL76" s="49"/>
      <c r="DM76" s="62"/>
    </row>
    <row r="77" spans="4:117" outlineLevel="1">
      <c r="D77" s="326" t="s">
        <v>776</v>
      </c>
      <c r="E77" s="326" t="s">
        <v>382</v>
      </c>
      <c r="F77" s="326" t="s">
        <v>295</v>
      </c>
      <c r="J77" s="466"/>
      <c r="M77" s="326"/>
      <c r="O77" s="326"/>
      <c r="AK77" s="326"/>
      <c r="AN77" s="326"/>
      <c r="AR77" s="326"/>
      <c r="BC77" s="326">
        <v>3.0200000000000001E-2</v>
      </c>
      <c r="BP77" s="326"/>
      <c r="BR77" s="326"/>
      <c r="CA77" s="326"/>
      <c r="DE77" s="62"/>
      <c r="DF77" s="49"/>
      <c r="DG77" s="49"/>
      <c r="DH77" s="49"/>
      <c r="DI77" s="62"/>
      <c r="DJ77" s="49"/>
      <c r="DK77" s="49"/>
      <c r="DL77" s="49"/>
      <c r="DM77" s="62"/>
    </row>
    <row r="78" spans="4:117" outlineLevel="1">
      <c r="D78" s="326" t="s">
        <v>776</v>
      </c>
      <c r="E78" s="326" t="s">
        <v>382</v>
      </c>
      <c r="F78" s="326" t="s">
        <v>295</v>
      </c>
      <c r="J78" s="466"/>
      <c r="M78" s="326"/>
      <c r="O78" s="326"/>
      <c r="AK78" s="326"/>
      <c r="AN78" s="326"/>
      <c r="AR78" s="326"/>
      <c r="BP78" s="326"/>
      <c r="BR78" s="326"/>
      <c r="CA78" s="326"/>
      <c r="CI78" s="326">
        <v>0.65</v>
      </c>
      <c r="DE78" s="62"/>
      <c r="DF78" s="49"/>
      <c r="DG78" s="49"/>
      <c r="DH78" s="49"/>
      <c r="DI78" s="62"/>
      <c r="DJ78" s="49"/>
      <c r="DK78" s="49"/>
      <c r="DL78" s="49"/>
      <c r="DM78" s="62"/>
    </row>
    <row r="79" spans="4:117" outlineLevel="1">
      <c r="D79" s="326" t="s">
        <v>776</v>
      </c>
      <c r="E79" s="347" t="s">
        <v>382</v>
      </c>
      <c r="F79" s="347" t="s">
        <v>517</v>
      </c>
      <c r="J79" s="466"/>
      <c r="K79" s="492">
        <v>0.33049999999999996</v>
      </c>
      <c r="M79" s="326"/>
      <c r="O79" s="326"/>
      <c r="AK79" s="326"/>
      <c r="AN79" s="326"/>
      <c r="AR79" s="326"/>
      <c r="BP79" s="326"/>
      <c r="BR79" s="326"/>
      <c r="CA79" s="326"/>
      <c r="DE79" s="62"/>
      <c r="DF79" s="493"/>
      <c r="DG79" s="49"/>
      <c r="DH79" s="49"/>
      <c r="DI79" s="62"/>
      <c r="DJ79" s="49"/>
      <c r="DK79" s="49"/>
      <c r="DL79" s="49"/>
      <c r="DM79" s="62"/>
    </row>
    <row r="80" spans="4:117" outlineLevel="1">
      <c r="D80" s="326" t="s">
        <v>776</v>
      </c>
      <c r="E80" s="347" t="s">
        <v>382</v>
      </c>
      <c r="F80" s="347" t="s">
        <v>517</v>
      </c>
      <c r="J80" s="466"/>
      <c r="K80" s="492"/>
      <c r="M80" s="326"/>
      <c r="O80" s="326"/>
      <c r="AK80" s="326"/>
      <c r="AN80" s="326"/>
      <c r="AR80" s="326"/>
      <c r="BA80" s="348">
        <v>9.4499999999999987E-2</v>
      </c>
      <c r="BP80" s="326"/>
      <c r="BR80" s="326"/>
      <c r="CA80" s="326"/>
      <c r="DE80" s="62"/>
      <c r="DF80" s="493"/>
      <c r="DG80" s="49"/>
      <c r="DH80" s="49"/>
      <c r="DI80" s="62"/>
      <c r="DJ80" s="49"/>
      <c r="DK80" s="49"/>
      <c r="DL80" s="49"/>
      <c r="DM80" s="62"/>
    </row>
    <row r="81" spans="4:117" outlineLevel="1">
      <c r="D81" s="326" t="s">
        <v>776</v>
      </c>
      <c r="E81" s="326" t="s">
        <v>382</v>
      </c>
      <c r="F81" s="326" t="s">
        <v>517</v>
      </c>
      <c r="J81" s="466"/>
      <c r="M81" s="326"/>
      <c r="O81" s="326"/>
      <c r="AK81" s="326"/>
      <c r="AN81" s="326"/>
      <c r="AR81" s="326"/>
      <c r="BB81" s="326">
        <v>0.16350000000000001</v>
      </c>
      <c r="BP81" s="326"/>
      <c r="BR81" s="326"/>
      <c r="CA81" s="326"/>
      <c r="DE81" s="62"/>
      <c r="DF81" s="49"/>
      <c r="DG81" s="49"/>
      <c r="DH81" s="49"/>
      <c r="DI81" s="62"/>
      <c r="DJ81" s="49"/>
      <c r="DK81" s="49"/>
      <c r="DL81" s="49"/>
      <c r="DM81" s="62"/>
    </row>
    <row r="82" spans="4:117" outlineLevel="1">
      <c r="D82" s="326" t="s">
        <v>776</v>
      </c>
      <c r="E82" s="326" t="s">
        <v>382</v>
      </c>
      <c r="F82" s="326" t="s">
        <v>517</v>
      </c>
      <c r="J82" s="466"/>
      <c r="M82" s="326"/>
      <c r="O82" s="326"/>
      <c r="AK82" s="326"/>
      <c r="AN82" s="326"/>
      <c r="AR82" s="326"/>
      <c r="AX82" s="326">
        <v>2.2200000000000001E-2</v>
      </c>
      <c r="BP82" s="326"/>
      <c r="BR82" s="326"/>
      <c r="CA82" s="326"/>
      <c r="DE82" s="62"/>
      <c r="DF82" s="49"/>
      <c r="DG82" s="49"/>
      <c r="DH82" s="49"/>
      <c r="DI82" s="62"/>
      <c r="DJ82" s="49"/>
      <c r="DK82" s="49"/>
      <c r="DL82" s="49"/>
      <c r="DM82" s="62"/>
    </row>
    <row r="83" spans="4:117" outlineLevel="1">
      <c r="D83" s="326" t="s">
        <v>776</v>
      </c>
      <c r="E83" s="326" t="s">
        <v>382</v>
      </c>
      <c r="F83" s="326" t="s">
        <v>517</v>
      </c>
      <c r="J83" s="466"/>
      <c r="M83" s="326"/>
      <c r="O83" s="326"/>
      <c r="AK83" s="326"/>
      <c r="AN83" s="326"/>
      <c r="AR83" s="326"/>
      <c r="AY83" s="326">
        <v>0.15759999999999999</v>
      </c>
      <c r="BP83" s="326"/>
      <c r="BR83" s="326"/>
      <c r="CA83" s="326"/>
      <c r="DE83" s="62"/>
      <c r="DF83" s="49"/>
      <c r="DG83" s="49"/>
      <c r="DH83" s="49"/>
      <c r="DI83" s="62"/>
      <c r="DJ83" s="49"/>
      <c r="DK83" s="49"/>
      <c r="DL83" s="49"/>
      <c r="DM83" s="62"/>
    </row>
    <row r="84" spans="4:117" outlineLevel="1">
      <c r="D84" s="326" t="s">
        <v>776</v>
      </c>
      <c r="E84" s="326" t="s">
        <v>382</v>
      </c>
      <c r="F84" s="326" t="s">
        <v>517</v>
      </c>
      <c r="J84" s="466"/>
      <c r="M84" s="326"/>
      <c r="O84" s="326"/>
      <c r="AH84" s="326">
        <v>2.7999999999999997E-2</v>
      </c>
      <c r="AK84" s="326"/>
      <c r="AN84" s="326"/>
      <c r="AR84" s="326"/>
      <c r="BP84" s="326"/>
      <c r="BR84" s="326"/>
      <c r="CA84" s="326"/>
      <c r="DE84" s="62"/>
      <c r="DF84" s="49"/>
      <c r="DG84" s="49"/>
      <c r="DH84" s="49"/>
      <c r="DI84" s="62"/>
      <c r="DJ84" s="49"/>
      <c r="DK84" s="49"/>
      <c r="DL84" s="49"/>
      <c r="DM84" s="62"/>
    </row>
    <row r="85" spans="4:117" outlineLevel="1">
      <c r="D85" s="326" t="s">
        <v>776</v>
      </c>
      <c r="E85" s="326" t="s">
        <v>382</v>
      </c>
      <c r="F85" s="326" t="s">
        <v>517</v>
      </c>
      <c r="J85" s="466"/>
      <c r="M85" s="326"/>
      <c r="O85" s="326"/>
      <c r="AC85" s="326">
        <v>0.12609999999999999</v>
      </c>
      <c r="AK85" s="326"/>
      <c r="AN85" s="326"/>
      <c r="AR85" s="326"/>
      <c r="BP85" s="326"/>
      <c r="BR85" s="326"/>
      <c r="CA85" s="326"/>
      <c r="DE85" s="62"/>
      <c r="DF85" s="49"/>
      <c r="DG85" s="49"/>
      <c r="DH85" s="49"/>
      <c r="DI85" s="62"/>
      <c r="DJ85" s="49"/>
      <c r="DK85" s="49"/>
      <c r="DL85" s="49"/>
      <c r="DM85" s="62"/>
    </row>
    <row r="86" spans="4:117" outlineLevel="1">
      <c r="D86" s="326" t="s">
        <v>776</v>
      </c>
      <c r="E86" s="326" t="s">
        <v>382</v>
      </c>
      <c r="F86" s="326" t="s">
        <v>517</v>
      </c>
      <c r="J86" s="466"/>
      <c r="M86" s="326"/>
      <c r="O86" s="326"/>
      <c r="AK86" s="326"/>
      <c r="AN86" s="326"/>
      <c r="AR86" s="326"/>
      <c r="AW86" s="326">
        <v>0.3871</v>
      </c>
      <c r="BP86" s="326"/>
      <c r="BR86" s="326"/>
      <c r="CA86" s="326"/>
      <c r="DE86" s="62"/>
      <c r="DF86" s="49"/>
      <c r="DG86" s="49"/>
      <c r="DH86" s="49"/>
      <c r="DI86" s="62"/>
      <c r="DJ86" s="49"/>
      <c r="DK86" s="49"/>
      <c r="DL86" s="49"/>
      <c r="DM86" s="62"/>
    </row>
    <row r="87" spans="4:117" outlineLevel="1">
      <c r="D87" s="326" t="s">
        <v>776</v>
      </c>
      <c r="E87" s="326" t="s">
        <v>382</v>
      </c>
      <c r="F87" s="326" t="s">
        <v>517</v>
      </c>
      <c r="J87" s="466"/>
      <c r="M87" s="326"/>
      <c r="O87" s="326"/>
      <c r="AK87" s="326"/>
      <c r="AN87" s="326"/>
      <c r="AR87" s="326"/>
      <c r="BP87" s="326"/>
      <c r="BR87" s="326"/>
      <c r="BX87" s="326">
        <v>2.2099999999999998E-2</v>
      </c>
      <c r="CA87" s="326"/>
      <c r="DE87" s="62"/>
      <c r="DF87" s="49"/>
      <c r="DG87" s="49"/>
      <c r="DH87" s="49"/>
      <c r="DI87" s="62"/>
      <c r="DJ87" s="49"/>
      <c r="DK87" s="49"/>
      <c r="DL87" s="49"/>
      <c r="DM87" s="62"/>
    </row>
    <row r="88" spans="4:117" outlineLevel="1">
      <c r="D88" s="326" t="s">
        <v>776</v>
      </c>
      <c r="E88" s="326" t="s">
        <v>382</v>
      </c>
      <c r="F88" s="326" t="s">
        <v>517</v>
      </c>
      <c r="J88" s="466"/>
      <c r="M88" s="326"/>
      <c r="O88" s="326"/>
      <c r="AK88" s="326"/>
      <c r="AN88" s="326"/>
      <c r="AR88" s="326"/>
      <c r="AV88" s="326">
        <v>0.60260000000000002</v>
      </c>
      <c r="BP88" s="326"/>
      <c r="BR88" s="326"/>
      <c r="CA88" s="326"/>
      <c r="DE88" s="62"/>
      <c r="DF88" s="49"/>
      <c r="DG88" s="49"/>
      <c r="DH88" s="49"/>
      <c r="DI88" s="62"/>
      <c r="DJ88" s="49"/>
      <c r="DK88" s="49"/>
      <c r="DL88" s="49"/>
      <c r="DM88" s="62"/>
    </row>
    <row r="89" spans="4:117" outlineLevel="1">
      <c r="D89" s="326" t="s">
        <v>776</v>
      </c>
      <c r="E89" s="326" t="s">
        <v>382</v>
      </c>
      <c r="F89" s="326" t="s">
        <v>517</v>
      </c>
      <c r="J89" s="466"/>
      <c r="M89" s="326"/>
      <c r="O89" s="326"/>
      <c r="AE89" s="326">
        <v>0.1157</v>
      </c>
      <c r="AK89" s="326"/>
      <c r="AN89" s="326"/>
      <c r="AR89" s="326"/>
      <c r="BP89" s="326"/>
      <c r="BR89" s="326"/>
      <c r="CA89" s="326"/>
      <c r="DE89" s="62"/>
      <c r="DF89" s="49"/>
      <c r="DG89" s="49"/>
      <c r="DH89" s="49"/>
      <c r="DI89" s="62"/>
      <c r="DJ89" s="49"/>
      <c r="DK89" s="49"/>
      <c r="DL89" s="49"/>
      <c r="DM89" s="62"/>
    </row>
    <row r="90" spans="4:117" outlineLevel="1">
      <c r="D90" s="326" t="s">
        <v>776</v>
      </c>
      <c r="E90" s="326" t="s">
        <v>382</v>
      </c>
      <c r="F90" s="326" t="s">
        <v>517</v>
      </c>
      <c r="J90" s="466"/>
      <c r="M90" s="326"/>
      <c r="O90" s="326"/>
      <c r="Y90" s="326">
        <v>0.21920000000000001</v>
      </c>
      <c r="AK90" s="326"/>
      <c r="AN90" s="326"/>
      <c r="AR90" s="326"/>
      <c r="BP90" s="326"/>
      <c r="BR90" s="326"/>
      <c r="CA90" s="326"/>
      <c r="DE90" s="62"/>
      <c r="DF90" s="49"/>
      <c r="DG90" s="49"/>
      <c r="DH90" s="49"/>
      <c r="DI90" s="62"/>
      <c r="DJ90" s="49"/>
      <c r="DK90" s="49"/>
      <c r="DL90" s="49"/>
      <c r="DM90" s="62"/>
    </row>
    <row r="91" spans="4:117" outlineLevel="1">
      <c r="D91" s="326" t="s">
        <v>776</v>
      </c>
      <c r="E91" s="326" t="s">
        <v>382</v>
      </c>
      <c r="F91" s="326" t="s">
        <v>517</v>
      </c>
      <c r="J91" s="466"/>
      <c r="M91" s="326"/>
      <c r="O91" s="326"/>
      <c r="AK91" s="326"/>
      <c r="AN91" s="326"/>
      <c r="AR91" s="326"/>
      <c r="AZ91" s="326">
        <v>5.1000000000000004E-3</v>
      </c>
      <c r="BP91" s="326"/>
      <c r="BR91" s="326"/>
      <c r="CA91" s="326"/>
      <c r="DE91" s="62"/>
      <c r="DF91" s="49"/>
      <c r="DG91" s="49"/>
      <c r="DH91" s="49"/>
      <c r="DI91" s="62"/>
      <c r="DJ91" s="49"/>
      <c r="DK91" s="49"/>
      <c r="DL91" s="49"/>
      <c r="DM91" s="62"/>
    </row>
    <row r="92" spans="4:117" outlineLevel="1">
      <c r="D92" s="326" t="s">
        <v>776</v>
      </c>
      <c r="E92" s="326" t="s">
        <v>382</v>
      </c>
      <c r="F92" s="326" t="s">
        <v>517</v>
      </c>
      <c r="J92" s="466"/>
      <c r="M92" s="326"/>
      <c r="O92" s="326"/>
      <c r="AB92" s="326">
        <v>0.1167</v>
      </c>
      <c r="AK92" s="326"/>
      <c r="AN92" s="326"/>
      <c r="AR92" s="326"/>
      <c r="BP92" s="326"/>
      <c r="BR92" s="326"/>
      <c r="CA92" s="326"/>
      <c r="DE92" s="62"/>
      <c r="DF92" s="49"/>
      <c r="DG92" s="49"/>
      <c r="DH92" s="49"/>
      <c r="DI92" s="62"/>
      <c r="DJ92" s="49"/>
      <c r="DK92" s="49"/>
      <c r="DL92" s="49"/>
      <c r="DM92" s="62"/>
    </row>
    <row r="93" spans="4:117" outlineLevel="1">
      <c r="D93" s="326" t="s">
        <v>776</v>
      </c>
      <c r="E93" s="326" t="s">
        <v>382</v>
      </c>
      <c r="F93" s="326" t="s">
        <v>517</v>
      </c>
      <c r="J93" s="466"/>
      <c r="M93" s="326"/>
      <c r="O93" s="326"/>
      <c r="AK93" s="326"/>
      <c r="AN93" s="326"/>
      <c r="AR93" s="326"/>
      <c r="BP93" s="326"/>
      <c r="BR93" s="326"/>
      <c r="CA93" s="326"/>
      <c r="CY93" s="326">
        <v>0.93310000000000004</v>
      </c>
      <c r="DE93" s="62"/>
      <c r="DF93" s="49"/>
      <c r="DG93" s="49"/>
      <c r="DH93" s="49"/>
      <c r="DI93" s="62"/>
      <c r="DJ93" s="49"/>
      <c r="DK93" s="49"/>
      <c r="DL93" s="49"/>
      <c r="DM93" s="62"/>
    </row>
    <row r="94" spans="4:117" outlineLevel="1">
      <c r="D94" s="326" t="s">
        <v>776</v>
      </c>
      <c r="E94" s="326" t="s">
        <v>382</v>
      </c>
      <c r="F94" s="326" t="s">
        <v>517</v>
      </c>
      <c r="J94" s="466"/>
      <c r="M94" s="326"/>
      <c r="O94" s="326"/>
      <c r="AK94" s="326"/>
      <c r="AN94" s="326"/>
      <c r="AR94" s="326"/>
      <c r="BP94" s="326"/>
      <c r="BR94" s="326"/>
      <c r="CA94" s="326"/>
      <c r="DA94" s="326">
        <v>1.1899999999999999E-2</v>
      </c>
      <c r="DE94" s="62"/>
      <c r="DF94" s="49"/>
      <c r="DG94" s="49"/>
      <c r="DH94" s="49"/>
      <c r="DI94" s="62"/>
      <c r="DJ94" s="49"/>
      <c r="DK94" s="49"/>
      <c r="DL94" s="49"/>
      <c r="DM94" s="62"/>
    </row>
    <row r="95" spans="4:117" outlineLevel="1">
      <c r="D95" s="326" t="s">
        <v>776</v>
      </c>
      <c r="E95" s="326" t="s">
        <v>382</v>
      </c>
      <c r="F95" s="326" t="s">
        <v>517</v>
      </c>
      <c r="J95" s="466"/>
      <c r="M95" s="326"/>
      <c r="O95" s="326"/>
      <c r="AK95" s="326"/>
      <c r="AN95" s="326"/>
      <c r="AR95" s="326"/>
      <c r="BP95" s="326"/>
      <c r="BR95" s="326"/>
      <c r="BY95" s="326">
        <v>2.5600000000000001E-2</v>
      </c>
      <c r="CA95" s="326"/>
      <c r="DE95" s="62"/>
      <c r="DF95" s="49"/>
      <c r="DG95" s="49"/>
      <c r="DH95" s="49"/>
      <c r="DI95" s="62"/>
      <c r="DJ95" s="49"/>
      <c r="DK95" s="49"/>
      <c r="DL95" s="49"/>
      <c r="DM95" s="62"/>
    </row>
    <row r="96" spans="4:117" outlineLevel="1">
      <c r="D96" s="326" t="s">
        <v>776</v>
      </c>
      <c r="E96" s="326" t="s">
        <v>382</v>
      </c>
      <c r="F96" s="326" t="s">
        <v>517</v>
      </c>
      <c r="J96" s="466"/>
      <c r="L96" s="466">
        <v>5.6100000000000004E-2</v>
      </c>
      <c r="M96" s="326"/>
      <c r="O96" s="326"/>
      <c r="AK96" s="326"/>
      <c r="AN96" s="326"/>
      <c r="AR96" s="326"/>
      <c r="BP96" s="326"/>
      <c r="BR96" s="326"/>
      <c r="CA96" s="326"/>
      <c r="DE96" s="62"/>
      <c r="DF96" s="49"/>
      <c r="DG96" s="49"/>
      <c r="DH96" s="49"/>
      <c r="DI96" s="62"/>
      <c r="DJ96" s="49"/>
      <c r="DK96" s="49"/>
      <c r="DL96" s="49"/>
      <c r="DM96" s="62"/>
    </row>
    <row r="97" spans="4:117" outlineLevel="1">
      <c r="D97" s="326" t="s">
        <v>776</v>
      </c>
      <c r="E97" s="326" t="s">
        <v>382</v>
      </c>
      <c r="F97" s="326" t="s">
        <v>517</v>
      </c>
      <c r="J97" s="466"/>
      <c r="M97" s="326"/>
      <c r="O97" s="326"/>
      <c r="AK97" s="326"/>
      <c r="AN97" s="326"/>
      <c r="AR97" s="326"/>
      <c r="BK97" s="326">
        <v>1.6899999999999998E-2</v>
      </c>
      <c r="BP97" s="326"/>
      <c r="BR97" s="326"/>
      <c r="CA97" s="326"/>
      <c r="DE97" s="62"/>
      <c r="DF97" s="49"/>
      <c r="DG97" s="49"/>
      <c r="DH97" s="49"/>
      <c r="DI97" s="62"/>
      <c r="DJ97" s="49"/>
      <c r="DK97" s="49"/>
      <c r="DL97" s="49"/>
      <c r="DM97" s="62"/>
    </row>
    <row r="98" spans="4:117" outlineLevel="1">
      <c r="D98" s="326" t="s">
        <v>776</v>
      </c>
      <c r="E98" s="326" t="s">
        <v>382</v>
      </c>
      <c r="F98" s="326" t="s">
        <v>617</v>
      </c>
      <c r="J98" s="466"/>
      <c r="M98" s="326"/>
      <c r="O98" s="326"/>
      <c r="AA98" s="326">
        <v>8.0000000000000002E-3</v>
      </c>
      <c r="AK98" s="326"/>
      <c r="AN98" s="326"/>
      <c r="AR98" s="326"/>
      <c r="BP98" s="326"/>
      <c r="BR98" s="326"/>
      <c r="CA98" s="326"/>
      <c r="DE98" s="62"/>
      <c r="DF98" s="49"/>
      <c r="DG98" s="49"/>
      <c r="DH98" s="49"/>
      <c r="DI98" s="62"/>
      <c r="DJ98" s="49"/>
      <c r="DK98" s="49"/>
      <c r="DL98" s="49"/>
      <c r="DM98" s="62"/>
    </row>
    <row r="99" spans="4:117" outlineLevel="1">
      <c r="D99" s="326" t="str">
        <f>VLOOKUP(F99,[2]Codes!$C$1:$P$3294, 13, FALSE)</f>
        <v>Benthic carnivore</v>
      </c>
      <c r="E99" s="326" t="s">
        <v>375</v>
      </c>
      <c r="F99" s="326" t="s">
        <v>264</v>
      </c>
      <c r="J99" s="466"/>
      <c r="M99" s="326"/>
      <c r="O99" s="326"/>
      <c r="AA99" s="326">
        <v>5.3399999999999996E-2</v>
      </c>
      <c r="AK99" s="326"/>
      <c r="AN99" s="326"/>
      <c r="AR99" s="326"/>
      <c r="BP99" s="326"/>
      <c r="BR99" s="326"/>
      <c r="CA99" s="326"/>
      <c r="DE99" s="62"/>
      <c r="DF99" s="49"/>
      <c r="DG99" s="49"/>
      <c r="DH99" s="49"/>
      <c r="DI99" s="62"/>
      <c r="DJ99" s="49"/>
      <c r="DK99" s="49"/>
      <c r="DL99" s="49"/>
      <c r="DM99" s="62"/>
    </row>
    <row r="100" spans="4:117" outlineLevel="1">
      <c r="D100" s="326" t="s">
        <v>776</v>
      </c>
      <c r="E100" s="326" t="s">
        <v>375</v>
      </c>
      <c r="F100" s="326" t="s">
        <v>600</v>
      </c>
      <c r="J100" s="466"/>
      <c r="M100" s="326"/>
      <c r="O100" s="326"/>
      <c r="AK100" s="326"/>
      <c r="AN100" s="326"/>
      <c r="AR100" s="326"/>
      <c r="BC100" s="326">
        <v>7.4000000000000003E-3</v>
      </c>
      <c r="BP100" s="326"/>
      <c r="BR100" s="326"/>
      <c r="CA100" s="326"/>
      <c r="DE100" s="62"/>
      <c r="DF100" s="49"/>
      <c r="DG100" s="49"/>
      <c r="DH100" s="49"/>
      <c r="DI100" s="62"/>
      <c r="DJ100" s="49"/>
      <c r="DK100" s="49"/>
      <c r="DL100" s="49"/>
      <c r="DM100" s="62"/>
    </row>
    <row r="101" spans="4:117" outlineLevel="1">
      <c r="D101" s="326" t="str">
        <f>VLOOKUP(F101,[2]Codes!$C$1:$P$3294, 13, FALSE)</f>
        <v>Benthic carnivore</v>
      </c>
      <c r="E101" s="326" t="s">
        <v>375</v>
      </c>
      <c r="F101" s="326" t="s">
        <v>869</v>
      </c>
      <c r="J101" s="466"/>
      <c r="M101" s="326"/>
      <c r="O101" s="326"/>
      <c r="AC101" s="326">
        <v>1.32E-2</v>
      </c>
      <c r="AK101" s="326"/>
      <c r="AN101" s="326"/>
      <c r="AR101" s="326"/>
      <c r="BP101" s="326"/>
      <c r="BR101" s="326"/>
      <c r="CA101" s="326"/>
      <c r="DE101" s="62"/>
      <c r="DF101" s="49"/>
      <c r="DG101" s="49"/>
      <c r="DH101" s="49"/>
      <c r="DI101" s="62"/>
      <c r="DJ101" s="49"/>
      <c r="DK101" s="49"/>
      <c r="DL101" s="49"/>
      <c r="DM101" s="62"/>
    </row>
    <row r="102" spans="4:117" outlineLevel="1">
      <c r="D102" s="326" t="str">
        <f>VLOOKUP(F102,[2]Codes!$C$1:$P$3294, 13, FALSE)</f>
        <v>Benthic carnivore</v>
      </c>
      <c r="E102" s="326" t="s">
        <v>375</v>
      </c>
      <c r="F102" s="326" t="s">
        <v>869</v>
      </c>
      <c r="J102" s="466"/>
      <c r="M102" s="326"/>
      <c r="O102" s="326"/>
      <c r="AA102" s="326">
        <v>8.0000000000000002E-3</v>
      </c>
      <c r="AK102" s="326"/>
      <c r="AN102" s="326"/>
      <c r="AR102" s="326"/>
      <c r="BP102" s="326"/>
      <c r="BR102" s="326"/>
      <c r="CA102" s="326"/>
      <c r="DE102" s="62"/>
      <c r="DF102" s="49"/>
      <c r="DG102" s="49"/>
      <c r="DH102" s="49"/>
      <c r="DI102" s="62"/>
      <c r="DJ102" s="49"/>
      <c r="DK102" s="49"/>
      <c r="DL102" s="49"/>
      <c r="DM102" s="62"/>
    </row>
    <row r="103" spans="4:117" outlineLevel="1">
      <c r="D103" s="326" t="str">
        <f>VLOOKUP(F103,[2]Codes!$C$1:$P$3294, 13, FALSE)</f>
        <v>Benthic carnivore</v>
      </c>
      <c r="E103" s="326" t="s">
        <v>375</v>
      </c>
      <c r="F103" s="326" t="s">
        <v>869</v>
      </c>
      <c r="J103" s="466"/>
      <c r="M103" s="326"/>
      <c r="O103" s="326"/>
      <c r="Y103" s="326">
        <v>1.6000000000000001E-3</v>
      </c>
      <c r="AK103" s="326"/>
      <c r="AN103" s="326"/>
      <c r="AR103" s="326"/>
      <c r="BP103" s="326"/>
      <c r="BR103" s="326"/>
      <c r="CA103" s="326"/>
      <c r="DE103" s="62"/>
      <c r="DF103" s="49"/>
      <c r="DG103" s="49"/>
      <c r="DH103" s="49"/>
      <c r="DI103" s="62"/>
      <c r="DJ103" s="49"/>
      <c r="DK103" s="49"/>
      <c r="DL103" s="49"/>
      <c r="DM103" s="62"/>
    </row>
    <row r="104" spans="4:117" outlineLevel="1">
      <c r="D104" s="326" t="str">
        <f>VLOOKUP(F104,[2]Codes!$C$1:$P$3294, 13, FALSE)</f>
        <v>Benthic carnivore</v>
      </c>
      <c r="E104" s="326" t="s">
        <v>375</v>
      </c>
      <c r="F104" s="326" t="s">
        <v>869</v>
      </c>
      <c r="J104" s="466"/>
      <c r="M104" s="326"/>
      <c r="O104" s="326"/>
      <c r="AK104" s="326"/>
      <c r="AN104" s="326">
        <v>0.1</v>
      </c>
      <c r="AR104" s="326"/>
      <c r="BP104" s="326"/>
      <c r="BR104" s="326"/>
      <c r="CA104" s="326"/>
      <c r="DE104" s="62"/>
      <c r="DF104" s="49"/>
      <c r="DG104" s="49"/>
      <c r="DH104" s="49"/>
      <c r="DI104" s="62"/>
      <c r="DJ104" s="49"/>
      <c r="DK104" s="49"/>
      <c r="DL104" s="49"/>
      <c r="DM104" s="62"/>
    </row>
    <row r="105" spans="4:117" outlineLevel="1">
      <c r="D105" s="326" t="s">
        <v>776</v>
      </c>
      <c r="E105" s="326" t="s">
        <v>375</v>
      </c>
      <c r="F105" s="326" t="s">
        <v>1063</v>
      </c>
      <c r="J105" s="466"/>
      <c r="M105" s="326"/>
      <c r="O105" s="326"/>
      <c r="AK105" s="326"/>
      <c r="AN105" s="326"/>
      <c r="AR105" s="326"/>
      <c r="BC105" s="326">
        <v>1.9900000000000001E-2</v>
      </c>
      <c r="BP105" s="326"/>
      <c r="BR105" s="326"/>
      <c r="CA105" s="326"/>
      <c r="DE105" s="62"/>
      <c r="DF105" s="49"/>
      <c r="DG105" s="49"/>
      <c r="DH105" s="49"/>
      <c r="DI105" s="62"/>
      <c r="DJ105" s="49"/>
      <c r="DK105" s="49"/>
      <c r="DL105" s="49"/>
      <c r="DM105" s="62"/>
    </row>
    <row r="106" spans="4:117" outlineLevel="1">
      <c r="D106" s="326" t="str">
        <f>VLOOKUP(F106,[2]Codes!$C$1:$P$3294, 13, FALSE)</f>
        <v>Benthic carnivore</v>
      </c>
      <c r="E106" s="326" t="s">
        <v>375</v>
      </c>
      <c r="F106" s="326" t="s">
        <v>1759</v>
      </c>
      <c r="J106" s="466"/>
      <c r="M106" s="326"/>
      <c r="O106" s="326"/>
      <c r="AB106" s="326">
        <v>6.3600000000000004E-2</v>
      </c>
      <c r="AK106" s="326"/>
      <c r="AN106" s="326"/>
      <c r="AR106" s="326"/>
      <c r="BP106" s="326"/>
      <c r="BR106" s="326"/>
      <c r="CA106" s="326"/>
      <c r="DE106" s="62"/>
      <c r="DF106" s="49"/>
      <c r="DG106" s="49"/>
      <c r="DH106" s="49"/>
      <c r="DI106" s="62"/>
      <c r="DJ106" s="49"/>
      <c r="DK106" s="49"/>
      <c r="DL106" s="49"/>
      <c r="DM106" s="62"/>
    </row>
    <row r="107" spans="4:117" outlineLevel="1">
      <c r="D107" s="326" t="str">
        <f>VLOOKUP(F107,[2]Codes!$C$1:$P$3294, 13, FALSE)</f>
        <v>Benthic carnivore</v>
      </c>
      <c r="E107" s="326" t="s">
        <v>375</v>
      </c>
      <c r="F107" s="326" t="s">
        <v>550</v>
      </c>
      <c r="J107" s="466"/>
      <c r="M107" s="326"/>
      <c r="O107" s="326"/>
      <c r="AK107" s="326"/>
      <c r="AN107" s="326"/>
      <c r="AR107" s="326"/>
      <c r="AY107" s="327">
        <v>1.4800000000000001E-2</v>
      </c>
      <c r="BP107" s="326"/>
      <c r="BR107" s="326"/>
      <c r="CA107" s="326"/>
      <c r="DE107" s="62"/>
      <c r="DF107" s="49"/>
      <c r="DG107" s="49"/>
      <c r="DH107" s="49"/>
      <c r="DI107" s="62"/>
      <c r="DJ107" s="49"/>
      <c r="DK107" s="49"/>
      <c r="DL107" s="49"/>
      <c r="DM107" s="62"/>
    </row>
    <row r="108" spans="4:117" outlineLevel="1">
      <c r="D108" s="326" t="str">
        <f>VLOOKUP(F108,[2]Codes!$C$1:$P$3294, 13, FALSE)</f>
        <v>Benthic carnivore</v>
      </c>
      <c r="E108" s="326" t="s">
        <v>375</v>
      </c>
      <c r="F108" s="326" t="s">
        <v>550</v>
      </c>
      <c r="J108" s="466"/>
      <c r="M108" s="326"/>
      <c r="O108" s="326"/>
      <c r="Y108" s="326">
        <v>2.0999999999999999E-3</v>
      </c>
      <c r="AK108" s="326"/>
      <c r="AN108" s="326"/>
      <c r="AR108" s="326"/>
      <c r="BP108" s="326"/>
      <c r="BR108" s="326"/>
      <c r="CA108" s="326"/>
      <c r="DE108" s="62"/>
      <c r="DF108" s="49"/>
      <c r="DG108" s="49"/>
      <c r="DH108" s="49"/>
      <c r="DI108" s="62"/>
      <c r="DJ108" s="49"/>
      <c r="DK108" s="49"/>
      <c r="DL108" s="49"/>
      <c r="DM108" s="62"/>
    </row>
    <row r="109" spans="4:117" outlineLevel="1">
      <c r="D109" s="326" t="str">
        <f>VLOOKUP(F109,[2]Codes!$C$1:$P$3294, 13, FALSE)</f>
        <v>Benthic carnivore</v>
      </c>
      <c r="E109" s="326" t="s">
        <v>375</v>
      </c>
      <c r="F109" s="326" t="s">
        <v>550</v>
      </c>
      <c r="J109" s="466"/>
      <c r="M109" s="326"/>
      <c r="O109" s="326"/>
      <c r="AB109" s="326">
        <v>9.1000000000000004E-3</v>
      </c>
      <c r="AK109" s="326"/>
      <c r="AN109" s="326"/>
      <c r="AR109" s="326"/>
      <c r="BP109" s="326"/>
      <c r="BR109" s="326"/>
      <c r="CA109" s="326"/>
      <c r="DE109" s="62"/>
      <c r="DF109" s="49"/>
      <c r="DG109" s="49"/>
      <c r="DH109" s="49"/>
      <c r="DI109" s="62"/>
      <c r="DJ109" s="49"/>
      <c r="DK109" s="49"/>
      <c r="DL109" s="49"/>
      <c r="DM109" s="62"/>
    </row>
    <row r="110" spans="4:117" outlineLevel="1">
      <c r="D110" s="326" t="str">
        <f>VLOOKUP(F110,[2]Codes!$C$1:$P$3294, 13, FALSE)</f>
        <v>Benthic carnivore</v>
      </c>
      <c r="E110" s="326" t="s">
        <v>375</v>
      </c>
      <c r="F110" s="326" t="s">
        <v>550</v>
      </c>
      <c r="J110" s="466"/>
      <c r="M110" s="326"/>
      <c r="O110" s="326"/>
      <c r="AK110" s="326"/>
      <c r="AN110" s="326"/>
      <c r="AR110" s="326"/>
      <c r="BG110" s="326">
        <v>3.5999999999999999E-3</v>
      </c>
      <c r="BP110" s="326"/>
      <c r="BR110" s="326"/>
      <c r="CA110" s="326"/>
      <c r="DE110" s="62"/>
      <c r="DF110" s="49"/>
      <c r="DG110" s="49"/>
      <c r="DH110" s="49"/>
      <c r="DI110" s="62"/>
      <c r="DJ110" s="49"/>
      <c r="DK110" s="49"/>
      <c r="DL110" s="49"/>
      <c r="DM110" s="62"/>
    </row>
    <row r="111" spans="4:117" outlineLevel="1">
      <c r="D111" s="326" t="str">
        <f>VLOOKUP(F111,[2]Codes!$C$1:$P$3294, 13, FALSE)</f>
        <v>Benthic carnivore</v>
      </c>
      <c r="E111" s="326" t="s">
        <v>375</v>
      </c>
      <c r="F111" s="326" t="s">
        <v>550</v>
      </c>
      <c r="J111" s="466"/>
      <c r="M111" s="326"/>
      <c r="O111" s="326"/>
      <c r="AK111" s="326"/>
      <c r="AN111" s="326"/>
      <c r="AR111" s="326"/>
      <c r="BP111" s="326"/>
      <c r="BR111" s="326"/>
      <c r="BY111" s="326">
        <v>1.7000000000000001E-3</v>
      </c>
      <c r="CA111" s="326"/>
      <c r="DE111" s="62"/>
      <c r="DF111" s="49"/>
      <c r="DG111" s="49"/>
      <c r="DH111" s="49"/>
      <c r="DI111" s="62"/>
      <c r="DJ111" s="49"/>
      <c r="DK111" s="49"/>
      <c r="DL111" s="49"/>
      <c r="DM111" s="62"/>
    </row>
    <row r="112" spans="4:117" outlineLevel="1">
      <c r="D112" s="326" t="str">
        <f>VLOOKUP(F112,[2]Codes!$C$1:$P$3294, 13, FALSE)</f>
        <v>Benthic carnivore</v>
      </c>
      <c r="E112" s="326" t="s">
        <v>375</v>
      </c>
      <c r="F112" s="326" t="s">
        <v>550</v>
      </c>
      <c r="J112" s="466"/>
      <c r="M112" s="326"/>
      <c r="O112" s="326"/>
      <c r="AK112" s="326"/>
      <c r="AN112" s="326"/>
      <c r="AR112" s="326"/>
      <c r="BO112" s="326">
        <v>1.89E-2</v>
      </c>
      <c r="BP112" s="326"/>
      <c r="BR112" s="326"/>
      <c r="CA112" s="326"/>
      <c r="DE112" s="62"/>
      <c r="DF112" s="49"/>
      <c r="DG112" s="49"/>
      <c r="DH112" s="49"/>
      <c r="DI112" s="62"/>
      <c r="DJ112" s="49"/>
      <c r="DK112" s="49"/>
      <c r="DL112" s="49"/>
      <c r="DM112" s="62"/>
    </row>
    <row r="113" spans="4:117" outlineLevel="1">
      <c r="D113" s="326" t="str">
        <f>VLOOKUP(F113,[2]Codes!$C$1:$P$3294, 13, FALSE)</f>
        <v>Benthic carnivore</v>
      </c>
      <c r="E113" s="326" t="s">
        <v>376</v>
      </c>
      <c r="F113" s="326" t="s">
        <v>534</v>
      </c>
      <c r="J113" s="466"/>
      <c r="M113" s="326"/>
      <c r="O113" s="326"/>
      <c r="AH113" s="326">
        <v>2.8900000000000002E-2</v>
      </c>
      <c r="AK113" s="326"/>
      <c r="AN113" s="326"/>
      <c r="AR113" s="326"/>
      <c r="BP113" s="326"/>
      <c r="BR113" s="326"/>
      <c r="CA113" s="326"/>
      <c r="DE113" s="62"/>
      <c r="DF113" s="49"/>
      <c r="DG113" s="49"/>
      <c r="DH113" s="49"/>
      <c r="DI113" s="62"/>
      <c r="DJ113" s="49"/>
      <c r="DK113" s="49"/>
      <c r="DL113" s="49"/>
      <c r="DM113" s="62"/>
    </row>
    <row r="114" spans="4:117" outlineLevel="1">
      <c r="D114" s="326" t="str">
        <f>VLOOKUP(F114,[2]Codes!$C$1:$P$3294, 13, FALSE)</f>
        <v>Benthic carnivore</v>
      </c>
      <c r="E114" s="326" t="s">
        <v>376</v>
      </c>
      <c r="F114" s="326" t="s">
        <v>534</v>
      </c>
      <c r="J114" s="466"/>
      <c r="M114" s="326"/>
      <c r="O114" s="326"/>
      <c r="AK114" s="326"/>
      <c r="AN114" s="326"/>
      <c r="AR114" s="326"/>
      <c r="AW114" s="326">
        <v>8.199999999999999E-2</v>
      </c>
      <c r="BP114" s="326"/>
      <c r="BR114" s="326"/>
      <c r="CA114" s="326"/>
      <c r="DE114" s="62"/>
      <c r="DF114" s="49"/>
      <c r="DG114" s="49"/>
      <c r="DH114" s="49"/>
      <c r="DI114" s="62"/>
      <c r="DJ114" s="49"/>
      <c r="DK114" s="49"/>
      <c r="DL114" s="49"/>
      <c r="DM114" s="62"/>
    </row>
    <row r="115" spans="4:117" outlineLevel="1">
      <c r="D115" s="326" t="str">
        <f>VLOOKUP(F115,[2]Codes!$C$1:$P$3294, 13, FALSE)</f>
        <v>Benthic carnivore</v>
      </c>
      <c r="E115" s="326" t="s">
        <v>376</v>
      </c>
      <c r="F115" s="326" t="s">
        <v>534</v>
      </c>
      <c r="J115" s="466"/>
      <c r="M115" s="326"/>
      <c r="O115" s="326"/>
      <c r="T115" s="326">
        <v>0.2366</v>
      </c>
      <c r="AK115" s="326"/>
      <c r="AN115" s="326"/>
      <c r="AR115" s="326"/>
      <c r="BP115" s="326"/>
      <c r="BR115" s="326"/>
      <c r="CA115" s="326"/>
      <c r="DE115" s="62"/>
      <c r="DF115" s="49"/>
      <c r="DG115" s="49"/>
      <c r="DH115" s="49"/>
      <c r="DI115" s="62"/>
      <c r="DJ115" s="49"/>
      <c r="DK115" s="49"/>
      <c r="DL115" s="49"/>
      <c r="DM115" s="62"/>
    </row>
    <row r="116" spans="4:117" outlineLevel="1">
      <c r="D116" s="326" t="str">
        <f>VLOOKUP(F116,[2]Codes!$C$1:$P$3294, 13, FALSE)</f>
        <v>Benthic carnivore</v>
      </c>
      <c r="E116" s="326" t="s">
        <v>376</v>
      </c>
      <c r="F116" s="326" t="s">
        <v>534</v>
      </c>
      <c r="J116" s="466"/>
      <c r="M116" s="326"/>
      <c r="O116" s="326"/>
      <c r="AK116" s="326"/>
      <c r="AN116" s="326"/>
      <c r="AR116" s="326"/>
      <c r="AV116" s="326">
        <v>3.7100000000000001E-2</v>
      </c>
      <c r="BP116" s="326"/>
      <c r="BR116" s="326"/>
      <c r="CA116" s="326"/>
      <c r="DE116" s="62"/>
      <c r="DF116" s="49"/>
      <c r="DG116" s="49"/>
      <c r="DH116" s="49"/>
      <c r="DI116" s="62"/>
      <c r="DJ116" s="49"/>
      <c r="DK116" s="49"/>
      <c r="DL116" s="49"/>
      <c r="DM116" s="62"/>
    </row>
    <row r="117" spans="4:117" outlineLevel="1">
      <c r="D117" s="326" t="str">
        <f>VLOOKUP(F117,[2]Codes!$C$1:$P$3294, 13, FALSE)</f>
        <v>Benthic carnivore</v>
      </c>
      <c r="E117" s="326" t="s">
        <v>376</v>
      </c>
      <c r="F117" s="326" t="s">
        <v>534</v>
      </c>
      <c r="J117" s="466"/>
      <c r="M117" s="326"/>
      <c r="O117" s="326"/>
      <c r="AK117" s="326"/>
      <c r="AN117" s="326"/>
      <c r="AR117" s="326"/>
      <c r="BI117" s="326">
        <v>0.36560000000000004</v>
      </c>
      <c r="BP117" s="326"/>
      <c r="BR117" s="326"/>
      <c r="CA117" s="326"/>
      <c r="DE117" s="62"/>
      <c r="DF117" s="49"/>
      <c r="DG117" s="49"/>
      <c r="DH117" s="49"/>
      <c r="DI117" s="62"/>
      <c r="DJ117" s="49"/>
      <c r="DK117" s="49"/>
      <c r="DL117" s="49"/>
      <c r="DM117" s="62"/>
    </row>
    <row r="118" spans="4:117" outlineLevel="1">
      <c r="D118" s="326" t="str">
        <f>VLOOKUP(F118,[2]Codes!$C$1:$P$3294, 13, FALSE)</f>
        <v>Benthic carnivore</v>
      </c>
      <c r="E118" s="326" t="s">
        <v>376</v>
      </c>
      <c r="F118" s="326" t="s">
        <v>534</v>
      </c>
      <c r="J118" s="466"/>
      <c r="M118" s="326"/>
      <c r="O118" s="326"/>
      <c r="AB118" s="326">
        <v>4.7999999999999996E-3</v>
      </c>
      <c r="AK118" s="326"/>
      <c r="AN118" s="326"/>
      <c r="AR118" s="326"/>
      <c r="BP118" s="326"/>
      <c r="BR118" s="326"/>
      <c r="CA118" s="326"/>
      <c r="DE118" s="62"/>
      <c r="DF118" s="49"/>
      <c r="DG118" s="49"/>
      <c r="DH118" s="49"/>
      <c r="DI118" s="62"/>
      <c r="DJ118" s="49"/>
      <c r="DK118" s="49"/>
      <c r="DL118" s="49"/>
      <c r="DM118" s="62"/>
    </row>
    <row r="119" spans="4:117" outlineLevel="1">
      <c r="D119" s="326" t="str">
        <f>VLOOKUP(F119,[2]Codes!$C$1:$P$3294, 13, FALSE)</f>
        <v>Benthic carnivore</v>
      </c>
      <c r="E119" s="326" t="s">
        <v>376</v>
      </c>
      <c r="F119" s="326" t="s">
        <v>534</v>
      </c>
      <c r="J119" s="466"/>
      <c r="L119" s="466">
        <v>2.9600000000000001E-2</v>
      </c>
      <c r="M119" s="326"/>
      <c r="O119" s="326"/>
      <c r="AK119" s="326"/>
      <c r="AN119" s="326"/>
      <c r="AR119" s="326"/>
      <c r="BP119" s="326"/>
      <c r="BR119" s="326"/>
      <c r="CA119" s="326"/>
      <c r="DE119" s="62"/>
      <c r="DF119" s="49"/>
      <c r="DG119" s="49"/>
      <c r="DH119" s="49"/>
      <c r="DI119" s="62"/>
      <c r="DJ119" s="49"/>
      <c r="DK119" s="49"/>
      <c r="DL119" s="49"/>
      <c r="DM119" s="62"/>
    </row>
    <row r="120" spans="4:117" outlineLevel="1">
      <c r="D120" s="326" t="str">
        <f>VLOOKUP(F120,[2]Codes!$C$1:$P$3294, 13, FALSE)</f>
        <v>Benthic carnivore</v>
      </c>
      <c r="E120" s="326" t="s">
        <v>376</v>
      </c>
      <c r="F120" s="326" t="s">
        <v>534</v>
      </c>
      <c r="J120" s="466"/>
      <c r="M120" s="326"/>
      <c r="O120" s="326"/>
      <c r="V120" s="326">
        <v>7.0800000000000002E-2</v>
      </c>
      <c r="AK120" s="326"/>
      <c r="AN120" s="326"/>
      <c r="AR120" s="326"/>
      <c r="BP120" s="326"/>
      <c r="BR120" s="326"/>
      <c r="CA120" s="326"/>
      <c r="DE120" s="62"/>
      <c r="DF120" s="49"/>
      <c r="DG120" s="49"/>
      <c r="DH120" s="49"/>
      <c r="DI120" s="62"/>
      <c r="DJ120" s="49"/>
      <c r="DK120" s="49"/>
      <c r="DL120" s="49"/>
      <c r="DM120" s="62"/>
    </row>
    <row r="121" spans="4:117" outlineLevel="1">
      <c r="D121" s="326" t="str">
        <f>VLOOKUP(F121,[2]Codes!$C$1:$P$3294, 13, FALSE)</f>
        <v>Benthic carnivore</v>
      </c>
      <c r="E121" s="326" t="s">
        <v>376</v>
      </c>
      <c r="F121" s="326" t="s">
        <v>534</v>
      </c>
      <c r="J121" s="466"/>
      <c r="M121" s="326"/>
      <c r="O121" s="326"/>
      <c r="S121" s="326">
        <v>1</v>
      </c>
      <c r="AK121" s="326"/>
      <c r="AN121" s="326"/>
      <c r="AR121" s="326"/>
      <c r="BP121" s="326"/>
      <c r="BR121" s="326"/>
      <c r="CA121" s="326"/>
      <c r="DE121" s="62"/>
      <c r="DF121" s="49"/>
      <c r="DG121" s="49"/>
      <c r="DH121" s="49"/>
      <c r="DI121" s="62"/>
      <c r="DJ121" s="49"/>
      <c r="DK121" s="49"/>
      <c r="DL121" s="49"/>
      <c r="DM121" s="62"/>
    </row>
    <row r="122" spans="4:117" outlineLevel="1">
      <c r="D122" s="326" t="s">
        <v>776</v>
      </c>
      <c r="E122" s="326" t="s">
        <v>376</v>
      </c>
      <c r="F122" s="326" t="s">
        <v>611</v>
      </c>
      <c r="J122" s="466"/>
      <c r="M122" s="326"/>
      <c r="O122" s="326"/>
      <c r="AK122" s="326"/>
      <c r="AN122" s="326"/>
      <c r="AR122" s="326"/>
      <c r="BJ122" s="326">
        <v>0.24489999999999998</v>
      </c>
      <c r="BP122" s="326"/>
      <c r="BR122" s="326"/>
      <c r="CA122" s="326"/>
      <c r="DE122" s="62"/>
      <c r="DF122" s="49"/>
      <c r="DG122" s="49"/>
      <c r="DH122" s="49"/>
      <c r="DI122" s="62"/>
      <c r="DJ122" s="49"/>
      <c r="DK122" s="49"/>
      <c r="DL122" s="49"/>
      <c r="DM122" s="62"/>
    </row>
    <row r="123" spans="4:117" outlineLevel="1">
      <c r="D123" s="326" t="s">
        <v>776</v>
      </c>
      <c r="E123" s="326" t="s">
        <v>302</v>
      </c>
      <c r="F123" s="326" t="s">
        <v>1760</v>
      </c>
      <c r="J123" s="466"/>
      <c r="M123" s="326"/>
      <c r="O123" s="326"/>
      <c r="AK123" s="326"/>
      <c r="AL123" s="326">
        <v>6.9500000000000006E-2</v>
      </c>
      <c r="AN123" s="326"/>
      <c r="AR123" s="326"/>
      <c r="BP123" s="326"/>
      <c r="BR123" s="326"/>
      <c r="CA123" s="326"/>
      <c r="DE123" s="62"/>
      <c r="DF123" s="49"/>
      <c r="DG123" s="49"/>
      <c r="DH123" s="49"/>
      <c r="DI123" s="62"/>
      <c r="DJ123" s="49"/>
      <c r="DK123" s="49"/>
      <c r="DL123" s="49"/>
      <c r="DM123" s="62"/>
    </row>
    <row r="124" spans="4:117" outlineLevel="1">
      <c r="D124" s="326" t="s">
        <v>776</v>
      </c>
      <c r="E124" s="326" t="s">
        <v>515</v>
      </c>
      <c r="F124" s="326" t="s">
        <v>515</v>
      </c>
      <c r="J124" s="466"/>
      <c r="M124" s="326"/>
      <c r="O124" s="326"/>
      <c r="AH124" s="326">
        <v>1.8E-3</v>
      </c>
      <c r="AK124" s="326"/>
      <c r="AN124" s="326"/>
      <c r="AR124" s="326"/>
      <c r="BP124" s="326"/>
      <c r="BR124" s="326"/>
      <c r="CA124" s="326"/>
      <c r="DE124" s="62"/>
      <c r="DF124" s="49"/>
      <c r="DG124" s="49"/>
      <c r="DH124" s="49"/>
      <c r="DI124" s="62"/>
      <c r="DJ124" s="49"/>
      <c r="DK124" s="49"/>
      <c r="DL124" s="49"/>
      <c r="DM124" s="62"/>
    </row>
    <row r="125" spans="4:117" outlineLevel="1">
      <c r="D125" s="326" t="s">
        <v>776</v>
      </c>
      <c r="E125" s="326" t="s">
        <v>515</v>
      </c>
      <c r="F125" s="326" t="s">
        <v>515</v>
      </c>
      <c r="J125" s="466"/>
      <c r="M125" s="326"/>
      <c r="O125" s="326"/>
      <c r="AG125" s="326">
        <v>4.8999999999999998E-3</v>
      </c>
      <c r="AK125" s="326"/>
      <c r="AN125" s="326"/>
      <c r="AR125" s="326"/>
      <c r="BP125" s="326"/>
      <c r="BR125" s="326"/>
      <c r="CA125" s="326"/>
      <c r="DE125" s="62"/>
      <c r="DF125" s="49"/>
      <c r="DG125" s="49"/>
      <c r="DH125" s="49"/>
      <c r="DI125" s="62"/>
      <c r="DJ125" s="49"/>
      <c r="DK125" s="49"/>
      <c r="DL125" s="49"/>
      <c r="DM125" s="62"/>
    </row>
    <row r="126" spans="4:117" outlineLevel="1">
      <c r="D126" s="326" t="str">
        <f>VLOOKUP(F126,[2]Codes!$C$1:$P$3294, 13, FALSE)</f>
        <v>Filter feeder</v>
      </c>
      <c r="E126" s="347" t="s">
        <v>382</v>
      </c>
      <c r="F126" s="347" t="s">
        <v>381</v>
      </c>
      <c r="J126" s="466"/>
      <c r="K126" s="492">
        <v>0.18410000000000001</v>
      </c>
      <c r="M126" s="326"/>
      <c r="O126" s="326"/>
      <c r="AK126" s="326"/>
      <c r="AN126" s="326"/>
      <c r="AR126" s="326"/>
      <c r="BP126" s="326"/>
      <c r="BR126" s="326"/>
      <c r="CA126" s="326"/>
      <c r="DE126" s="62"/>
      <c r="DF126" s="493"/>
      <c r="DG126" s="49"/>
      <c r="DH126" s="49"/>
      <c r="DI126" s="62"/>
      <c r="DJ126" s="49"/>
      <c r="DK126" s="49"/>
      <c r="DL126" s="49"/>
      <c r="DM126" s="62"/>
    </row>
    <row r="127" spans="4:117" outlineLevel="1">
      <c r="D127" s="326" t="str">
        <f>VLOOKUP(F127,[2]Codes!$C$1:$P$3294, 13, FALSE)</f>
        <v>Filter feeder</v>
      </c>
      <c r="E127" s="347" t="s">
        <v>382</v>
      </c>
      <c r="F127" s="347" t="s">
        <v>381</v>
      </c>
      <c r="J127" s="466"/>
      <c r="K127" s="492"/>
      <c r="M127" s="326"/>
      <c r="O127" s="326"/>
      <c r="AK127" s="326"/>
      <c r="AN127" s="326"/>
      <c r="AR127" s="326"/>
      <c r="BA127" s="348">
        <v>1.9E-2</v>
      </c>
      <c r="BP127" s="326"/>
      <c r="BR127" s="326"/>
      <c r="CA127" s="326"/>
      <c r="DE127" s="62"/>
      <c r="DF127" s="493"/>
      <c r="DG127" s="49"/>
      <c r="DH127" s="49"/>
      <c r="DI127" s="62"/>
      <c r="DJ127" s="49"/>
      <c r="DK127" s="49"/>
      <c r="DL127" s="49"/>
      <c r="DM127" s="62"/>
    </row>
    <row r="128" spans="4:117" outlineLevel="1">
      <c r="D128" s="326" t="str">
        <f>VLOOKUP(F128,[2]Codes!$C$1:$P$3294, 13, FALSE)</f>
        <v>Filter feeder</v>
      </c>
      <c r="E128" s="326" t="s">
        <v>382</v>
      </c>
      <c r="F128" s="326" t="s">
        <v>381</v>
      </c>
      <c r="J128" s="466"/>
      <c r="M128" s="326"/>
      <c r="O128" s="326"/>
      <c r="AK128" s="326"/>
      <c r="AN128" s="326"/>
      <c r="AR128" s="326"/>
      <c r="AX128" s="326">
        <v>7.22E-2</v>
      </c>
      <c r="BP128" s="326"/>
      <c r="BR128" s="326"/>
      <c r="CA128" s="326"/>
      <c r="DE128" s="62"/>
      <c r="DF128" s="49"/>
      <c r="DG128" s="49"/>
      <c r="DH128" s="49"/>
      <c r="DI128" s="62"/>
      <c r="DJ128" s="49"/>
      <c r="DK128" s="49"/>
      <c r="DL128" s="49"/>
      <c r="DM128" s="62"/>
    </row>
    <row r="129" spans="4:117" outlineLevel="1">
      <c r="D129" s="326" t="str">
        <f>VLOOKUP(F129,[2]Codes!$C$1:$P$3294, 13, FALSE)</f>
        <v>Filter feeder</v>
      </c>
      <c r="E129" s="326" t="s">
        <v>382</v>
      </c>
      <c r="F129" s="326" t="s">
        <v>381</v>
      </c>
      <c r="J129" s="466"/>
      <c r="M129" s="326"/>
      <c r="O129" s="326"/>
      <c r="AK129" s="326"/>
      <c r="AN129" s="326"/>
      <c r="AR129" s="326"/>
      <c r="AY129" s="327">
        <v>1.47E-2</v>
      </c>
      <c r="BP129" s="326"/>
      <c r="BR129" s="326"/>
      <c r="CA129" s="326"/>
      <c r="DE129" s="62"/>
      <c r="DF129" s="49"/>
      <c r="DG129" s="49"/>
      <c r="DH129" s="49"/>
      <c r="DI129" s="62"/>
      <c r="DJ129" s="49"/>
      <c r="DK129" s="49"/>
      <c r="DL129" s="49"/>
      <c r="DM129" s="62"/>
    </row>
    <row r="130" spans="4:117" outlineLevel="1">
      <c r="D130" s="326" t="str">
        <f>VLOOKUP(F130,[2]Codes!$C$1:$P$3294, 13, FALSE)</f>
        <v>Filter feeder</v>
      </c>
      <c r="E130" s="326" t="s">
        <v>382</v>
      </c>
      <c r="F130" s="326" t="s">
        <v>381</v>
      </c>
      <c r="J130" s="466"/>
      <c r="M130" s="326"/>
      <c r="O130" s="326"/>
      <c r="AH130" s="326">
        <v>4.0000000000000001E-3</v>
      </c>
      <c r="AK130" s="326"/>
      <c r="AN130" s="326"/>
      <c r="AR130" s="326"/>
      <c r="BP130" s="326"/>
      <c r="BR130" s="326"/>
      <c r="CA130" s="326"/>
      <c r="DE130" s="62"/>
      <c r="DF130" s="49"/>
      <c r="DG130" s="49"/>
      <c r="DH130" s="49"/>
      <c r="DI130" s="62"/>
      <c r="DJ130" s="49"/>
      <c r="DK130" s="49"/>
      <c r="DL130" s="49"/>
      <c r="DM130" s="62"/>
    </row>
    <row r="131" spans="4:117" outlineLevel="1">
      <c r="D131" s="326" t="str">
        <f>VLOOKUP(F131,[2]Codes!$C$1:$P$3294, 13, FALSE)</f>
        <v>Filter feeder</v>
      </c>
      <c r="E131" s="326" t="s">
        <v>382</v>
      </c>
      <c r="F131" s="326" t="s">
        <v>381</v>
      </c>
      <c r="J131" s="466"/>
      <c r="M131" s="326"/>
      <c r="O131" s="326"/>
      <c r="AC131" s="326">
        <v>0.1173</v>
      </c>
      <c r="AK131" s="326"/>
      <c r="AN131" s="326"/>
      <c r="AR131" s="326"/>
      <c r="BP131" s="326"/>
      <c r="BR131" s="326"/>
      <c r="CA131" s="326"/>
      <c r="DE131" s="62"/>
      <c r="DF131" s="49"/>
      <c r="DG131" s="49"/>
      <c r="DH131" s="49"/>
      <c r="DI131" s="62"/>
      <c r="DJ131" s="49"/>
      <c r="DK131" s="49"/>
      <c r="DL131" s="49"/>
      <c r="DM131" s="62"/>
    </row>
    <row r="132" spans="4:117" outlineLevel="1">
      <c r="D132" s="326" t="str">
        <f>VLOOKUP(F132,[2]Codes!$C$1:$P$3294, 13, FALSE)</f>
        <v>Filter feeder</v>
      </c>
      <c r="E132" s="326" t="s">
        <v>382</v>
      </c>
      <c r="F132" s="326" t="s">
        <v>381</v>
      </c>
      <c r="J132" s="466"/>
      <c r="M132" s="326"/>
      <c r="O132" s="326"/>
      <c r="AK132" s="326"/>
      <c r="AN132" s="326"/>
      <c r="AR132" s="326"/>
      <c r="AW132" s="326">
        <v>0.10929999999999999</v>
      </c>
      <c r="BP132" s="326"/>
      <c r="BR132" s="326"/>
      <c r="CA132" s="326"/>
      <c r="DE132" s="62"/>
      <c r="DF132" s="49"/>
      <c r="DG132" s="49"/>
      <c r="DH132" s="49"/>
      <c r="DI132" s="62"/>
      <c r="DJ132" s="49"/>
      <c r="DK132" s="49"/>
      <c r="DL132" s="49"/>
      <c r="DM132" s="62"/>
    </row>
    <row r="133" spans="4:117" outlineLevel="1">
      <c r="D133" s="326" t="str">
        <f>VLOOKUP(F133,[2]Codes!$C$1:$P$3294, 13, FALSE)</f>
        <v>Filter feeder</v>
      </c>
      <c r="E133" s="326" t="s">
        <v>382</v>
      </c>
      <c r="F133" s="326" t="s">
        <v>381</v>
      </c>
      <c r="J133" s="466"/>
      <c r="M133" s="326"/>
      <c r="O133" s="326"/>
      <c r="AK133" s="326"/>
      <c r="AN133" s="326"/>
      <c r="AR133" s="326"/>
      <c r="BP133" s="326"/>
      <c r="BR133" s="326"/>
      <c r="BX133" s="326">
        <v>5.4000000000000003E-3</v>
      </c>
      <c r="CA133" s="326"/>
      <c r="DE133" s="62"/>
      <c r="DF133" s="49"/>
      <c r="DG133" s="49"/>
      <c r="DH133" s="49"/>
      <c r="DI133" s="62"/>
      <c r="DJ133" s="49"/>
      <c r="DK133" s="49"/>
      <c r="DL133" s="49"/>
      <c r="DM133" s="62"/>
    </row>
    <row r="134" spans="4:117" outlineLevel="1">
      <c r="D134" s="326" t="str">
        <f>VLOOKUP(F134,[2]Codes!$C$1:$P$3294, 13, FALSE)</f>
        <v>Filter feeder</v>
      </c>
      <c r="E134" s="326" t="s">
        <v>382</v>
      </c>
      <c r="F134" s="326" t="s">
        <v>381</v>
      </c>
      <c r="J134" s="466"/>
      <c r="M134" s="326"/>
      <c r="O134" s="326"/>
      <c r="AK134" s="326"/>
      <c r="AN134" s="326"/>
      <c r="AR134" s="326"/>
      <c r="AV134" s="326">
        <v>8.8000000000000005E-3</v>
      </c>
      <c r="BP134" s="326"/>
      <c r="BR134" s="326"/>
      <c r="CA134" s="326"/>
      <c r="DE134" s="62"/>
      <c r="DF134" s="49"/>
      <c r="DG134" s="49"/>
      <c r="DH134" s="49"/>
      <c r="DI134" s="62"/>
      <c r="DJ134" s="49"/>
      <c r="DK134" s="49"/>
      <c r="DL134" s="49"/>
      <c r="DM134" s="62"/>
    </row>
    <row r="135" spans="4:117" outlineLevel="1">
      <c r="D135" s="326" t="str">
        <f>VLOOKUP(F135,[2]Codes!$C$1:$P$3294, 13, FALSE)</f>
        <v>Filter feeder</v>
      </c>
      <c r="E135" s="326" t="s">
        <v>382</v>
      </c>
      <c r="F135" s="326" t="s">
        <v>381</v>
      </c>
      <c r="J135" s="466"/>
      <c r="M135" s="326"/>
      <c r="O135" s="326"/>
      <c r="AE135" s="326">
        <v>2.3099999999999999E-2</v>
      </c>
      <c r="AK135" s="326"/>
      <c r="AN135" s="326"/>
      <c r="AR135" s="326"/>
      <c r="BP135" s="326"/>
      <c r="BR135" s="326"/>
      <c r="CA135" s="326"/>
      <c r="DE135" s="62"/>
      <c r="DF135" s="49"/>
      <c r="DG135" s="49"/>
      <c r="DH135" s="49"/>
      <c r="DI135" s="62"/>
      <c r="DJ135" s="49"/>
      <c r="DK135" s="49"/>
      <c r="DL135" s="49"/>
      <c r="DM135" s="62"/>
    </row>
    <row r="136" spans="4:117" outlineLevel="1">
      <c r="D136" s="326" t="str">
        <f>VLOOKUP(F136,[2]Codes!$C$1:$P$3294, 13, FALSE)</f>
        <v>Filter feeder</v>
      </c>
      <c r="E136" s="326" t="s">
        <v>382</v>
      </c>
      <c r="F136" s="326" t="s">
        <v>381</v>
      </c>
      <c r="J136" s="466"/>
      <c r="M136" s="326"/>
      <c r="O136" s="326"/>
      <c r="AK136" s="326"/>
      <c r="AN136" s="326"/>
      <c r="AR136" s="326"/>
      <c r="BI136" s="326">
        <v>5.3800000000000001E-2</v>
      </c>
      <c r="BP136" s="326"/>
      <c r="BR136" s="326"/>
      <c r="CA136" s="326"/>
      <c r="DE136" s="62"/>
      <c r="DF136" s="49"/>
      <c r="DG136" s="49"/>
      <c r="DH136" s="49"/>
      <c r="DI136" s="62"/>
      <c r="DJ136" s="49"/>
      <c r="DK136" s="49"/>
      <c r="DL136" s="49"/>
      <c r="DM136" s="62"/>
    </row>
    <row r="137" spans="4:117" outlineLevel="1">
      <c r="D137" s="326" t="str">
        <f>VLOOKUP(F137,[2]Codes!$C$1:$P$3294, 13, FALSE)</f>
        <v>Filter feeder</v>
      </c>
      <c r="E137" s="326" t="s">
        <v>382</v>
      </c>
      <c r="F137" s="326" t="s">
        <v>381</v>
      </c>
      <c r="J137" s="466"/>
      <c r="M137" s="326"/>
      <c r="O137" s="326"/>
      <c r="AA137" s="326">
        <v>5.3399999999999996E-2</v>
      </c>
      <c r="AK137" s="326"/>
      <c r="AN137" s="326"/>
      <c r="AR137" s="326"/>
      <c r="BP137" s="326"/>
      <c r="BR137" s="326"/>
      <c r="CA137" s="326"/>
      <c r="DE137" s="62"/>
      <c r="DF137" s="49"/>
      <c r="DG137" s="49"/>
      <c r="DH137" s="49"/>
      <c r="DI137" s="62"/>
      <c r="DJ137" s="49"/>
      <c r="DK137" s="49"/>
      <c r="DL137" s="49"/>
      <c r="DM137" s="62"/>
    </row>
    <row r="138" spans="4:117" outlineLevel="1">
      <c r="D138" s="326" t="str">
        <f>VLOOKUP(F138,[2]Codes!$C$1:$P$3294, 13, FALSE)</f>
        <v>Filter feeder</v>
      </c>
      <c r="E138" s="326" t="s">
        <v>382</v>
      </c>
      <c r="F138" s="326" t="s">
        <v>381</v>
      </c>
      <c r="J138" s="466"/>
      <c r="M138" s="326"/>
      <c r="O138" s="326"/>
      <c r="AB138" s="326">
        <v>2.3900000000000001E-2</v>
      </c>
      <c r="AK138" s="326"/>
      <c r="AN138" s="326"/>
      <c r="AR138" s="326"/>
      <c r="BP138" s="326"/>
      <c r="BR138" s="326"/>
      <c r="CA138" s="326"/>
      <c r="DE138" s="62"/>
      <c r="DF138" s="49"/>
      <c r="DG138" s="49"/>
      <c r="DH138" s="49"/>
      <c r="DI138" s="62"/>
      <c r="DJ138" s="49"/>
      <c r="DK138" s="49"/>
      <c r="DL138" s="49"/>
      <c r="DM138" s="62"/>
    </row>
    <row r="139" spans="4:117" outlineLevel="1">
      <c r="D139" s="326" t="str">
        <f>VLOOKUP(F139,[2]Codes!$C$1:$P$3294, 13, FALSE)</f>
        <v>Filter feeder</v>
      </c>
      <c r="E139" s="326" t="s">
        <v>382</v>
      </c>
      <c r="F139" s="326" t="s">
        <v>381</v>
      </c>
      <c r="J139" s="466"/>
      <c r="M139" s="326"/>
      <c r="O139" s="326"/>
      <c r="AK139" s="326"/>
      <c r="AN139" s="326"/>
      <c r="AR139" s="326"/>
      <c r="BP139" s="326"/>
      <c r="BR139" s="326"/>
      <c r="CA139" s="326"/>
      <c r="CY139" s="326">
        <v>6.6900000000000001E-2</v>
      </c>
      <c r="DE139" s="62"/>
      <c r="DF139" s="49"/>
      <c r="DG139" s="49"/>
      <c r="DH139" s="49"/>
      <c r="DI139" s="62"/>
      <c r="DJ139" s="49"/>
      <c r="DK139" s="49"/>
      <c r="DL139" s="49"/>
      <c r="DM139" s="62"/>
    </row>
    <row r="140" spans="4:117" outlineLevel="1">
      <c r="D140" s="326" t="str">
        <f>VLOOKUP(F140,[2]Codes!$C$1:$P$3294, 13, FALSE)</f>
        <v>Filter feeder</v>
      </c>
      <c r="E140" s="326" t="s">
        <v>382</v>
      </c>
      <c r="F140" s="326" t="s">
        <v>381</v>
      </c>
      <c r="J140" s="466"/>
      <c r="M140" s="326"/>
      <c r="O140" s="326"/>
      <c r="AK140" s="326"/>
      <c r="AN140" s="326"/>
      <c r="AR140" s="326"/>
      <c r="BP140" s="326"/>
      <c r="BR140" s="326"/>
      <c r="CA140" s="326"/>
      <c r="CW140" s="326">
        <v>0.95</v>
      </c>
      <c r="DE140" s="62"/>
      <c r="DF140" s="49"/>
      <c r="DG140" s="49"/>
      <c r="DH140" s="49"/>
      <c r="DI140" s="62"/>
      <c r="DJ140" s="49"/>
      <c r="DK140" s="49"/>
      <c r="DL140" s="49"/>
      <c r="DM140" s="62"/>
    </row>
    <row r="141" spans="4:117" outlineLevel="1">
      <c r="D141" s="326" t="str">
        <f>VLOOKUP(F141,[2]Codes!$C$1:$P$3294, 13, FALSE)</f>
        <v>Filter feeder</v>
      </c>
      <c r="E141" s="326" t="s">
        <v>382</v>
      </c>
      <c r="F141" s="326" t="s">
        <v>381</v>
      </c>
      <c r="J141" s="466"/>
      <c r="L141" s="466">
        <v>1.9E-3</v>
      </c>
      <c r="M141" s="326"/>
      <c r="O141" s="326"/>
      <c r="AK141" s="326"/>
      <c r="AN141" s="326"/>
      <c r="AR141" s="326"/>
      <c r="BP141" s="326"/>
      <c r="BR141" s="326"/>
      <c r="CA141" s="326"/>
      <c r="DE141" s="62"/>
      <c r="DF141" s="49"/>
      <c r="DG141" s="49"/>
      <c r="DH141" s="49"/>
      <c r="DI141" s="62"/>
      <c r="DJ141" s="49"/>
      <c r="DK141" s="49"/>
      <c r="DL141" s="49"/>
      <c r="DM141" s="62"/>
    </row>
    <row r="142" spans="4:117" outlineLevel="1">
      <c r="D142" s="326" t="str">
        <f>VLOOKUP(F142,[2]Codes!$C$1:$P$3294, 13, FALSE)</f>
        <v>Filter feeder</v>
      </c>
      <c r="E142" s="326" t="s">
        <v>382</v>
      </c>
      <c r="F142" s="326" t="s">
        <v>381</v>
      </c>
      <c r="J142" s="466"/>
      <c r="M142" s="326"/>
      <c r="O142" s="326"/>
      <c r="AK142" s="326"/>
      <c r="AN142" s="326"/>
      <c r="AR142" s="326"/>
      <c r="BP142" s="326"/>
      <c r="BR142" s="326"/>
      <c r="CA142" s="326"/>
      <c r="CQ142" s="326">
        <v>1</v>
      </c>
      <c r="DE142" s="62"/>
      <c r="DF142" s="49"/>
      <c r="DG142" s="49"/>
      <c r="DH142" s="49"/>
      <c r="DI142" s="62"/>
      <c r="DJ142" s="49"/>
      <c r="DK142" s="49"/>
      <c r="DL142" s="49"/>
      <c r="DM142" s="62"/>
    </row>
    <row r="143" spans="4:117" outlineLevel="1">
      <c r="D143" s="326" t="str">
        <f>VLOOKUP(F143,[2]Codes!$C$1:$P$3294, 13, FALSE)</f>
        <v>Filter feeder</v>
      </c>
      <c r="E143" s="326" t="s">
        <v>382</v>
      </c>
      <c r="F143" s="326" t="s">
        <v>381</v>
      </c>
      <c r="J143" s="466"/>
      <c r="M143" s="326"/>
      <c r="O143" s="326"/>
      <c r="AK143" s="326"/>
      <c r="AN143" s="326"/>
      <c r="AR143" s="326"/>
      <c r="BE143" s="326">
        <v>1.41E-2</v>
      </c>
      <c r="BP143" s="326"/>
      <c r="BR143" s="326"/>
      <c r="CA143" s="326"/>
      <c r="DE143" s="62"/>
      <c r="DF143" s="49"/>
      <c r="DG143" s="49"/>
      <c r="DH143" s="49"/>
      <c r="DI143" s="62"/>
      <c r="DJ143" s="49"/>
      <c r="DK143" s="49"/>
      <c r="DL143" s="49"/>
      <c r="DM143" s="62"/>
    </row>
    <row r="144" spans="4:117" outlineLevel="1">
      <c r="D144" s="326" t="str">
        <f>VLOOKUP(F144,[2]Codes!$C$1:$P$3294, 13, FALSE)</f>
        <v>Benthic detritivore</v>
      </c>
      <c r="E144" s="326" t="s">
        <v>382</v>
      </c>
      <c r="F144" s="326" t="s">
        <v>540</v>
      </c>
      <c r="J144" s="466"/>
      <c r="M144" s="326"/>
      <c r="O144" s="326"/>
      <c r="AK144" s="326"/>
      <c r="AN144" s="326"/>
      <c r="AR144" s="326"/>
      <c r="AV144" s="326">
        <v>5.3E-3</v>
      </c>
      <c r="BP144" s="326"/>
      <c r="BR144" s="326"/>
      <c r="CA144" s="326"/>
      <c r="DE144" s="62"/>
      <c r="DF144" s="49"/>
      <c r="DG144" s="49"/>
      <c r="DH144" s="49"/>
      <c r="DI144" s="62"/>
      <c r="DJ144" s="49"/>
      <c r="DK144" s="49"/>
      <c r="DL144" s="49"/>
      <c r="DM144" s="62"/>
    </row>
    <row r="145" spans="4:117" outlineLevel="1">
      <c r="D145" s="326" t="s">
        <v>777</v>
      </c>
      <c r="E145" s="326" t="s">
        <v>375</v>
      </c>
      <c r="F145" s="326" t="s">
        <v>502</v>
      </c>
      <c r="J145" s="466"/>
      <c r="M145" s="326"/>
      <c r="O145" s="326"/>
      <c r="AG145" s="326">
        <v>7.000000000000001E-4</v>
      </c>
      <c r="AK145" s="326"/>
      <c r="AN145" s="326"/>
      <c r="AR145" s="326"/>
      <c r="BP145" s="326"/>
      <c r="BR145" s="326"/>
      <c r="CA145" s="326"/>
      <c r="DE145" s="62"/>
      <c r="DF145" s="49"/>
      <c r="DG145" s="49"/>
      <c r="DH145" s="49"/>
      <c r="DI145" s="62"/>
      <c r="DJ145" s="49"/>
      <c r="DK145" s="49"/>
      <c r="DL145" s="49"/>
      <c r="DM145" s="62"/>
    </row>
    <row r="146" spans="4:117" outlineLevel="1">
      <c r="D146" s="326" t="s">
        <v>777</v>
      </c>
      <c r="E146" s="326" t="s">
        <v>375</v>
      </c>
      <c r="F146" s="326" t="s">
        <v>621</v>
      </c>
      <c r="J146" s="466"/>
      <c r="M146" s="326"/>
      <c r="O146" s="326"/>
      <c r="Y146" s="326">
        <v>1.0700000000000001E-2</v>
      </c>
      <c r="AK146" s="326"/>
      <c r="AN146" s="326"/>
      <c r="AR146" s="326"/>
      <c r="BP146" s="326"/>
      <c r="BR146" s="326"/>
      <c r="CA146" s="326"/>
      <c r="DE146" s="62"/>
      <c r="DF146" s="49"/>
      <c r="DG146" s="49"/>
      <c r="DH146" s="49"/>
      <c r="DI146" s="62"/>
      <c r="DJ146" s="49"/>
      <c r="DK146" s="49"/>
      <c r="DL146" s="49"/>
      <c r="DM146" s="62"/>
    </row>
    <row r="147" spans="4:117" outlineLevel="1">
      <c r="D147" s="326" t="s">
        <v>777</v>
      </c>
      <c r="E147" s="326" t="s">
        <v>375</v>
      </c>
      <c r="F147" s="326" t="s">
        <v>601</v>
      </c>
      <c r="J147" s="466"/>
      <c r="M147" s="326"/>
      <c r="O147" s="326"/>
      <c r="AK147" s="326"/>
      <c r="AN147" s="326"/>
      <c r="AR147" s="326"/>
      <c r="BB147" s="326">
        <v>5.7999999999999996E-3</v>
      </c>
      <c r="BP147" s="326"/>
      <c r="BR147" s="326"/>
      <c r="CA147" s="326"/>
      <c r="DE147" s="62"/>
      <c r="DF147" s="49"/>
      <c r="DG147" s="49"/>
      <c r="DH147" s="49"/>
      <c r="DI147" s="62"/>
      <c r="DJ147" s="49"/>
      <c r="DK147" s="49"/>
      <c r="DL147" s="49"/>
      <c r="DM147" s="62"/>
    </row>
    <row r="148" spans="4:117" outlineLevel="1">
      <c r="D148" s="326" t="s">
        <v>777</v>
      </c>
      <c r="E148" s="326" t="s">
        <v>375</v>
      </c>
      <c r="F148" s="326" t="s">
        <v>1064</v>
      </c>
      <c r="J148" s="466"/>
      <c r="M148" s="326"/>
      <c r="O148" s="326"/>
      <c r="AK148" s="326"/>
      <c r="AN148" s="326"/>
      <c r="AR148" s="326"/>
      <c r="BP148" s="326"/>
      <c r="BR148" s="326"/>
      <c r="CA148" s="326"/>
      <c r="CV148" s="469">
        <v>0.15380000000000002</v>
      </c>
      <c r="DE148" s="62"/>
      <c r="DF148" s="49"/>
      <c r="DG148" s="49"/>
      <c r="DH148" s="49"/>
      <c r="DI148" s="62"/>
      <c r="DJ148" s="49"/>
      <c r="DK148" s="49"/>
      <c r="DL148" s="49"/>
      <c r="DM148" s="62"/>
    </row>
    <row r="149" spans="4:117" outlineLevel="1">
      <c r="D149" s="326" t="s">
        <v>777</v>
      </c>
      <c r="E149" s="326" t="s">
        <v>375</v>
      </c>
      <c r="F149" s="326" t="s">
        <v>1064</v>
      </c>
      <c r="I149" s="466">
        <v>0.1183</v>
      </c>
      <c r="J149" s="466"/>
      <c r="M149" s="326"/>
      <c r="O149" s="326"/>
      <c r="AK149" s="326"/>
      <c r="AN149" s="326"/>
      <c r="AR149" s="326"/>
      <c r="BP149" s="326"/>
      <c r="BR149" s="326"/>
      <c r="CA149" s="326"/>
      <c r="DE149" s="62"/>
      <c r="DF149" s="49"/>
      <c r="DG149" s="49"/>
      <c r="DH149" s="49"/>
      <c r="DI149" s="62"/>
      <c r="DJ149" s="49"/>
      <c r="DK149" s="49"/>
      <c r="DL149" s="49"/>
      <c r="DM149" s="62"/>
    </row>
    <row r="150" spans="4:117" outlineLevel="1">
      <c r="D150" s="326" t="s">
        <v>777</v>
      </c>
      <c r="E150" s="326" t="s">
        <v>375</v>
      </c>
      <c r="F150" s="326" t="s">
        <v>1064</v>
      </c>
      <c r="J150" s="466"/>
      <c r="M150" s="326"/>
      <c r="O150" s="326"/>
      <c r="AK150" s="326"/>
      <c r="AN150" s="326"/>
      <c r="AR150" s="326"/>
      <c r="BG150" s="326">
        <v>6.8099999999999994E-2</v>
      </c>
      <c r="BP150" s="326"/>
      <c r="BR150" s="326"/>
      <c r="CA150" s="326"/>
      <c r="DE150" s="62"/>
      <c r="DF150" s="49"/>
      <c r="DG150" s="49"/>
      <c r="DH150" s="49"/>
      <c r="DI150" s="62"/>
      <c r="DJ150" s="49"/>
      <c r="DK150" s="49"/>
      <c r="DL150" s="49"/>
      <c r="DM150" s="62"/>
    </row>
    <row r="151" spans="4:117" outlineLevel="1">
      <c r="D151" s="326" t="s">
        <v>777</v>
      </c>
      <c r="E151" s="326" t="s">
        <v>375</v>
      </c>
      <c r="F151" s="326" t="s">
        <v>1064</v>
      </c>
      <c r="J151" s="466"/>
      <c r="M151" s="326"/>
      <c r="O151" s="326"/>
      <c r="AG151" s="326">
        <v>0.17460000000000001</v>
      </c>
      <c r="AK151" s="326"/>
      <c r="AN151" s="326"/>
      <c r="AR151" s="326"/>
      <c r="BP151" s="326"/>
      <c r="BR151" s="326"/>
      <c r="CA151" s="326"/>
      <c r="DE151" s="62"/>
      <c r="DF151" s="49"/>
      <c r="DG151" s="49"/>
      <c r="DH151" s="49"/>
      <c r="DI151" s="62"/>
      <c r="DJ151" s="49"/>
      <c r="DK151" s="49"/>
      <c r="DL151" s="49"/>
      <c r="DM151" s="62"/>
    </row>
    <row r="152" spans="4:117" outlineLevel="1">
      <c r="D152" s="326" t="s">
        <v>777</v>
      </c>
      <c r="E152" s="326" t="s">
        <v>375</v>
      </c>
      <c r="F152" s="326" t="s">
        <v>1064</v>
      </c>
      <c r="J152" s="466"/>
      <c r="M152" s="326"/>
      <c r="O152" s="326"/>
      <c r="AK152" s="326"/>
      <c r="AN152" s="326"/>
      <c r="AR152" s="326"/>
      <c r="BC152" s="326">
        <v>1.2999999999999999E-2</v>
      </c>
      <c r="BP152" s="326"/>
      <c r="BR152" s="326"/>
      <c r="CA152" s="326"/>
      <c r="DE152" s="62"/>
      <c r="DF152" s="49"/>
      <c r="DG152" s="49"/>
      <c r="DH152" s="49"/>
      <c r="DI152" s="62"/>
      <c r="DJ152" s="49"/>
      <c r="DK152" s="49"/>
      <c r="DL152" s="49"/>
      <c r="DM152" s="62"/>
    </row>
    <row r="153" spans="4:117" outlineLevel="1">
      <c r="D153" s="326" t="s">
        <v>777</v>
      </c>
      <c r="E153" s="326" t="s">
        <v>375</v>
      </c>
      <c r="F153" s="326" t="s">
        <v>1064</v>
      </c>
      <c r="J153" s="466"/>
      <c r="M153" s="326"/>
      <c r="O153" s="326"/>
      <c r="AK153" s="326"/>
      <c r="AN153" s="326"/>
      <c r="AR153" s="326"/>
      <c r="BP153" s="326"/>
      <c r="BR153" s="326"/>
      <c r="BT153" s="326">
        <v>0.5514</v>
      </c>
      <c r="CA153" s="326"/>
      <c r="DE153" s="62"/>
      <c r="DF153" s="49"/>
      <c r="DG153" s="49"/>
      <c r="DH153" s="49"/>
      <c r="DI153" s="62"/>
      <c r="DJ153" s="49"/>
      <c r="DK153" s="49"/>
      <c r="DL153" s="49"/>
      <c r="DM153" s="62"/>
    </row>
    <row r="154" spans="4:117" outlineLevel="1">
      <c r="D154" s="326" t="s">
        <v>777</v>
      </c>
      <c r="E154" s="347" t="s">
        <v>375</v>
      </c>
      <c r="F154" s="347" t="s">
        <v>976</v>
      </c>
      <c r="J154" s="466"/>
      <c r="K154" s="492"/>
      <c r="M154" s="326"/>
      <c r="O154" s="326"/>
      <c r="AK154" s="326"/>
      <c r="AN154" s="326"/>
      <c r="AR154" s="326"/>
      <c r="BA154" s="348">
        <v>8.0399999999999985E-2</v>
      </c>
      <c r="BP154" s="326"/>
      <c r="BR154" s="326"/>
      <c r="CA154" s="326"/>
      <c r="DE154" s="62"/>
      <c r="DF154" s="493"/>
      <c r="DG154" s="49"/>
      <c r="DH154" s="49"/>
      <c r="DI154" s="62"/>
      <c r="DJ154" s="49"/>
      <c r="DK154" s="49"/>
      <c r="DL154" s="49"/>
      <c r="DM154" s="62"/>
    </row>
    <row r="155" spans="4:117" outlineLevel="1">
      <c r="D155" s="326" t="s">
        <v>777</v>
      </c>
      <c r="E155" s="326" t="s">
        <v>375</v>
      </c>
      <c r="F155" s="326" t="s">
        <v>976</v>
      </c>
      <c r="J155" s="466"/>
      <c r="M155" s="326"/>
      <c r="O155" s="326"/>
      <c r="AK155" s="326"/>
      <c r="AN155" s="326"/>
      <c r="AR155" s="326"/>
      <c r="BB155" s="326">
        <v>1.5E-3</v>
      </c>
      <c r="BP155" s="326"/>
      <c r="BR155" s="326"/>
      <c r="CA155" s="326"/>
      <c r="DE155" s="62"/>
      <c r="DF155" s="49"/>
      <c r="DG155" s="49"/>
      <c r="DH155" s="49"/>
      <c r="DI155" s="62"/>
      <c r="DJ155" s="49"/>
      <c r="DK155" s="49"/>
      <c r="DL155" s="49"/>
      <c r="DM155" s="62"/>
    </row>
    <row r="156" spans="4:117" outlineLevel="1">
      <c r="D156" s="326" t="s">
        <v>777</v>
      </c>
      <c r="E156" s="326" t="s">
        <v>375</v>
      </c>
      <c r="F156" s="326" t="s">
        <v>976</v>
      </c>
      <c r="J156" s="466"/>
      <c r="M156" s="326"/>
      <c r="O156" s="326"/>
      <c r="AK156" s="326"/>
      <c r="AN156" s="326"/>
      <c r="AR156" s="326"/>
      <c r="AS156" s="326">
        <v>9.5199999999999993E-2</v>
      </c>
      <c r="BP156" s="326"/>
      <c r="BR156" s="326"/>
      <c r="CA156" s="326"/>
      <c r="DE156" s="62"/>
      <c r="DF156" s="49"/>
      <c r="DG156" s="49"/>
      <c r="DH156" s="49"/>
      <c r="DI156" s="62"/>
      <c r="DJ156" s="49"/>
      <c r="DK156" s="49"/>
      <c r="DL156" s="49"/>
      <c r="DM156" s="62"/>
    </row>
    <row r="157" spans="4:117" outlineLevel="1">
      <c r="D157" s="326" t="s">
        <v>777</v>
      </c>
      <c r="E157" s="326" t="s">
        <v>375</v>
      </c>
      <c r="F157" s="326" t="s">
        <v>976</v>
      </c>
      <c r="J157" s="466"/>
      <c r="M157" s="326"/>
      <c r="O157" s="326"/>
      <c r="AK157" s="326"/>
      <c r="AN157" s="326"/>
      <c r="AR157" s="326"/>
      <c r="BP157" s="326"/>
      <c r="BR157" s="326"/>
      <c r="CA157" s="326"/>
      <c r="CV157" s="469">
        <v>0.35289999999999999</v>
      </c>
      <c r="DE157" s="62"/>
      <c r="DF157" s="49"/>
      <c r="DG157" s="49"/>
      <c r="DH157" s="49"/>
      <c r="DI157" s="62"/>
      <c r="DJ157" s="49"/>
      <c r="DK157" s="49"/>
      <c r="DL157" s="49"/>
      <c r="DM157" s="62"/>
    </row>
    <row r="158" spans="4:117" outlineLevel="1">
      <c r="D158" s="326" t="s">
        <v>777</v>
      </c>
      <c r="E158" s="326" t="s">
        <v>375</v>
      </c>
      <c r="F158" s="326" t="s">
        <v>976</v>
      </c>
      <c r="J158" s="466"/>
      <c r="M158" s="326"/>
      <c r="O158" s="326"/>
      <c r="AH158" s="326">
        <v>6.1900000000000004E-2</v>
      </c>
      <c r="AK158" s="326"/>
      <c r="AN158" s="326"/>
      <c r="AR158" s="326"/>
      <c r="BP158" s="326"/>
      <c r="BR158" s="326"/>
      <c r="CA158" s="326"/>
      <c r="DE158" s="62"/>
      <c r="DF158" s="49"/>
      <c r="DG158" s="49"/>
      <c r="DH158" s="49"/>
      <c r="DI158" s="62"/>
      <c r="DJ158" s="49"/>
      <c r="DK158" s="49"/>
      <c r="DL158" s="49"/>
      <c r="DM158" s="62"/>
    </row>
    <row r="159" spans="4:117" outlineLevel="1">
      <c r="D159" s="326" t="s">
        <v>777</v>
      </c>
      <c r="E159" s="326" t="s">
        <v>375</v>
      </c>
      <c r="F159" s="326" t="s">
        <v>976</v>
      </c>
      <c r="J159" s="466"/>
      <c r="M159" s="326"/>
      <c r="O159" s="326"/>
      <c r="AC159" s="326">
        <v>4.4000000000000004E-2</v>
      </c>
      <c r="AK159" s="326"/>
      <c r="AN159" s="326"/>
      <c r="AR159" s="326"/>
      <c r="BP159" s="326"/>
      <c r="BR159" s="326"/>
      <c r="CA159" s="326"/>
      <c r="DE159" s="62"/>
      <c r="DF159" s="49"/>
      <c r="DG159" s="49"/>
      <c r="DH159" s="49"/>
      <c r="DI159" s="62"/>
      <c r="DJ159" s="49"/>
      <c r="DK159" s="49"/>
      <c r="DL159" s="49"/>
      <c r="DM159" s="62"/>
    </row>
    <row r="160" spans="4:117" outlineLevel="1">
      <c r="D160" s="326" t="s">
        <v>777</v>
      </c>
      <c r="E160" s="326" t="s">
        <v>375</v>
      </c>
      <c r="F160" s="326" t="s">
        <v>976</v>
      </c>
      <c r="J160" s="466"/>
      <c r="M160" s="326"/>
      <c r="O160" s="326"/>
      <c r="AK160" s="326"/>
      <c r="AN160" s="326"/>
      <c r="AR160" s="326"/>
      <c r="AW160" s="326">
        <v>1.09E-2</v>
      </c>
      <c r="BP160" s="326"/>
      <c r="BR160" s="326"/>
      <c r="CA160" s="326"/>
      <c r="DE160" s="62"/>
      <c r="DF160" s="49"/>
      <c r="DG160" s="49"/>
      <c r="DH160" s="49"/>
      <c r="DI160" s="62"/>
      <c r="DJ160" s="49"/>
      <c r="DK160" s="49"/>
      <c r="DL160" s="49"/>
      <c r="DM160" s="62"/>
    </row>
    <row r="161" spans="4:117" outlineLevel="1">
      <c r="D161" s="326" t="s">
        <v>777</v>
      </c>
      <c r="E161" s="326" t="s">
        <v>375</v>
      </c>
      <c r="F161" s="326" t="s">
        <v>976</v>
      </c>
      <c r="J161" s="466"/>
      <c r="M161" s="326"/>
      <c r="O161" s="326"/>
      <c r="AK161" s="326"/>
      <c r="AN161" s="326"/>
      <c r="AQ161" s="326">
        <v>2.8000000000000004E-3</v>
      </c>
      <c r="AR161" s="326"/>
      <c r="BP161" s="326"/>
      <c r="BR161" s="326"/>
      <c r="CA161" s="326"/>
      <c r="DE161" s="62"/>
      <c r="DF161" s="49"/>
      <c r="DG161" s="49"/>
      <c r="DH161" s="49"/>
      <c r="DI161" s="62"/>
      <c r="DJ161" s="49"/>
      <c r="DK161" s="49"/>
      <c r="DL161" s="49"/>
      <c r="DM161" s="62"/>
    </row>
    <row r="162" spans="4:117" outlineLevel="1">
      <c r="D162" s="326" t="s">
        <v>777</v>
      </c>
      <c r="E162" s="326" t="s">
        <v>375</v>
      </c>
      <c r="F162" s="326" t="s">
        <v>976</v>
      </c>
      <c r="J162" s="466"/>
      <c r="M162" s="326">
        <v>7.000000000000001E-4</v>
      </c>
      <c r="O162" s="326"/>
      <c r="AK162" s="326"/>
      <c r="AN162" s="326"/>
      <c r="AR162" s="326"/>
      <c r="BP162" s="326"/>
      <c r="BR162" s="326"/>
      <c r="CA162" s="326"/>
      <c r="DE162" s="62"/>
      <c r="DF162" s="49"/>
      <c r="DG162" s="49"/>
      <c r="DH162" s="49"/>
      <c r="DI162" s="62"/>
      <c r="DJ162" s="49"/>
      <c r="DK162" s="49"/>
      <c r="DL162" s="49"/>
      <c r="DM162" s="62"/>
    </row>
    <row r="163" spans="4:117" outlineLevel="1">
      <c r="D163" s="326" t="s">
        <v>777</v>
      </c>
      <c r="E163" s="326" t="s">
        <v>375</v>
      </c>
      <c r="F163" s="326" t="s">
        <v>976</v>
      </c>
      <c r="J163" s="466"/>
      <c r="M163" s="326"/>
      <c r="O163" s="326"/>
      <c r="AK163" s="326"/>
      <c r="AN163" s="326"/>
      <c r="AR163" s="326"/>
      <c r="BP163" s="326"/>
      <c r="BR163" s="326"/>
      <c r="CA163" s="326"/>
      <c r="CJ163" s="326">
        <v>6.6400000000000001E-2</v>
      </c>
      <c r="DE163" s="62"/>
      <c r="DF163" s="49"/>
      <c r="DG163" s="49"/>
      <c r="DH163" s="49"/>
      <c r="DI163" s="62"/>
      <c r="DJ163" s="49"/>
      <c r="DK163" s="49"/>
      <c r="DL163" s="49"/>
      <c r="DM163" s="62"/>
    </row>
    <row r="164" spans="4:117" outlineLevel="1">
      <c r="D164" s="326" t="s">
        <v>777</v>
      </c>
      <c r="E164" s="326" t="s">
        <v>375</v>
      </c>
      <c r="F164" s="326" t="s">
        <v>976</v>
      </c>
      <c r="J164" s="466"/>
      <c r="M164" s="326"/>
      <c r="O164" s="326"/>
      <c r="AK164" s="326"/>
      <c r="AN164" s="326"/>
      <c r="AR164" s="326"/>
      <c r="BI164" s="326">
        <v>4.2999999999999997E-2</v>
      </c>
      <c r="BP164" s="326"/>
      <c r="BR164" s="326"/>
      <c r="CA164" s="326"/>
      <c r="DE164" s="62"/>
      <c r="DF164" s="49"/>
      <c r="DG164" s="49"/>
      <c r="DH164" s="49"/>
      <c r="DI164" s="62"/>
      <c r="DJ164" s="49"/>
      <c r="DK164" s="49"/>
      <c r="DL164" s="49"/>
      <c r="DM164" s="62"/>
    </row>
    <row r="165" spans="4:117" outlineLevel="1">
      <c r="D165" s="326" t="s">
        <v>777</v>
      </c>
      <c r="E165" s="326" t="s">
        <v>375</v>
      </c>
      <c r="F165" s="326" t="s">
        <v>976</v>
      </c>
      <c r="J165" s="466"/>
      <c r="M165" s="326"/>
      <c r="O165" s="326"/>
      <c r="AA165" s="326">
        <v>3.7400000000000003E-2</v>
      </c>
      <c r="AK165" s="326"/>
      <c r="AN165" s="326"/>
      <c r="AR165" s="326"/>
      <c r="BP165" s="326"/>
      <c r="BR165" s="326"/>
      <c r="CA165" s="326"/>
      <c r="DE165" s="62"/>
      <c r="DF165" s="49"/>
      <c r="DG165" s="49"/>
      <c r="DH165" s="49"/>
      <c r="DI165" s="62"/>
      <c r="DJ165" s="49"/>
      <c r="DK165" s="49"/>
      <c r="DL165" s="49"/>
      <c r="DM165" s="62"/>
    </row>
    <row r="166" spans="4:117" outlineLevel="1">
      <c r="D166" s="326" t="s">
        <v>777</v>
      </c>
      <c r="E166" s="326" t="s">
        <v>375</v>
      </c>
      <c r="F166" s="326" t="s">
        <v>976</v>
      </c>
      <c r="J166" s="466"/>
      <c r="M166" s="326"/>
      <c r="O166" s="326"/>
      <c r="AK166" s="326"/>
      <c r="AN166" s="326"/>
      <c r="AR166" s="326"/>
      <c r="BF166" s="326">
        <v>0.38100000000000001</v>
      </c>
      <c r="BP166" s="326"/>
      <c r="BR166" s="326"/>
      <c r="CA166" s="326"/>
      <c r="DE166" s="62"/>
      <c r="DF166" s="49"/>
      <c r="DG166" s="49"/>
      <c r="DH166" s="49"/>
      <c r="DI166" s="62"/>
      <c r="DJ166" s="49"/>
      <c r="DK166" s="49"/>
      <c r="DL166" s="49"/>
      <c r="DM166" s="62"/>
    </row>
    <row r="167" spans="4:117" outlineLevel="1">
      <c r="D167" s="326" t="s">
        <v>777</v>
      </c>
      <c r="E167" s="326" t="s">
        <v>375</v>
      </c>
      <c r="F167" s="326" t="s">
        <v>976</v>
      </c>
      <c r="J167" s="466"/>
      <c r="M167" s="326"/>
      <c r="O167" s="326"/>
      <c r="AK167" s="326"/>
      <c r="AN167" s="326"/>
      <c r="AR167" s="326"/>
      <c r="BP167" s="326"/>
      <c r="BR167" s="326"/>
      <c r="BS167" s="326">
        <v>0.1052</v>
      </c>
      <c r="CA167" s="326"/>
      <c r="DE167" s="62"/>
      <c r="DF167" s="49"/>
      <c r="DG167" s="49"/>
      <c r="DH167" s="49"/>
      <c r="DI167" s="62"/>
      <c r="DJ167" s="49"/>
      <c r="DK167" s="49"/>
      <c r="DL167" s="49"/>
      <c r="DM167" s="62"/>
    </row>
    <row r="168" spans="4:117" outlineLevel="1">
      <c r="D168" s="326" t="s">
        <v>777</v>
      </c>
      <c r="E168" s="326" t="s">
        <v>375</v>
      </c>
      <c r="F168" s="326" t="s">
        <v>976</v>
      </c>
      <c r="J168" s="466"/>
      <c r="M168" s="326"/>
      <c r="O168" s="326"/>
      <c r="AK168" s="326"/>
      <c r="AN168" s="326"/>
      <c r="AR168" s="326"/>
      <c r="AU168" s="326">
        <v>6.25E-2</v>
      </c>
      <c r="BP168" s="326"/>
      <c r="BR168" s="326"/>
      <c r="CA168" s="326"/>
      <c r="DE168" s="62"/>
      <c r="DF168" s="49"/>
      <c r="DG168" s="49"/>
      <c r="DH168" s="49"/>
      <c r="DI168" s="62"/>
      <c r="DJ168" s="49"/>
      <c r="DK168" s="49"/>
      <c r="DL168" s="49"/>
      <c r="DM168" s="62"/>
    </row>
    <row r="169" spans="4:117" outlineLevel="1">
      <c r="D169" s="326" t="s">
        <v>777</v>
      </c>
      <c r="E169" s="326" t="s">
        <v>375</v>
      </c>
      <c r="F169" s="326" t="s">
        <v>976</v>
      </c>
      <c r="J169" s="466"/>
      <c r="M169" s="326"/>
      <c r="O169" s="326"/>
      <c r="AG169" s="326">
        <v>1.4800000000000001E-2</v>
      </c>
      <c r="AK169" s="326"/>
      <c r="AN169" s="326"/>
      <c r="AR169" s="326"/>
      <c r="BP169" s="326"/>
      <c r="BR169" s="326"/>
      <c r="CA169" s="326"/>
      <c r="DE169" s="62"/>
      <c r="DF169" s="49"/>
      <c r="DG169" s="49"/>
      <c r="DH169" s="49"/>
      <c r="DI169" s="62"/>
      <c r="DJ169" s="49"/>
      <c r="DK169" s="49"/>
      <c r="DL169" s="49"/>
      <c r="DM169" s="62"/>
    </row>
    <row r="170" spans="4:117" outlineLevel="1">
      <c r="D170" s="326" t="s">
        <v>777</v>
      </c>
      <c r="E170" s="326" t="s">
        <v>375</v>
      </c>
      <c r="F170" s="326" t="s">
        <v>976</v>
      </c>
      <c r="J170" s="466"/>
      <c r="M170" s="326"/>
      <c r="O170" s="326"/>
      <c r="AK170" s="326"/>
      <c r="AN170" s="326"/>
      <c r="AP170" s="326">
        <v>0.2</v>
      </c>
      <c r="AR170" s="326"/>
      <c r="BP170" s="326"/>
      <c r="BR170" s="326"/>
      <c r="CA170" s="326"/>
      <c r="DE170" s="62"/>
      <c r="DF170" s="49"/>
      <c r="DG170" s="49"/>
      <c r="DH170" s="49"/>
      <c r="DI170" s="62"/>
      <c r="DJ170" s="49"/>
      <c r="DK170" s="49"/>
      <c r="DL170" s="49"/>
      <c r="DM170" s="62"/>
    </row>
    <row r="171" spans="4:117" outlineLevel="1">
      <c r="D171" s="326" t="s">
        <v>777</v>
      </c>
      <c r="E171" s="326" t="s">
        <v>375</v>
      </c>
      <c r="F171" s="326" t="s">
        <v>976</v>
      </c>
      <c r="J171" s="466"/>
      <c r="M171" s="326"/>
      <c r="O171" s="326"/>
      <c r="AK171" s="326"/>
      <c r="AN171" s="326"/>
      <c r="AR171" s="326"/>
      <c r="BP171" s="326"/>
      <c r="BR171" s="326"/>
      <c r="BY171" s="326">
        <v>6.7000000000000002E-3</v>
      </c>
      <c r="CA171" s="326"/>
      <c r="DE171" s="62"/>
      <c r="DF171" s="49"/>
      <c r="DG171" s="49"/>
      <c r="DH171" s="49"/>
      <c r="DI171" s="62"/>
      <c r="DJ171" s="49"/>
      <c r="DK171" s="49"/>
      <c r="DL171" s="49"/>
      <c r="DM171" s="62"/>
    </row>
    <row r="172" spans="4:117" outlineLevel="1">
      <c r="D172" s="326" t="s">
        <v>777</v>
      </c>
      <c r="E172" s="326" t="s">
        <v>375</v>
      </c>
      <c r="F172" s="326" t="s">
        <v>976</v>
      </c>
      <c r="J172" s="466"/>
      <c r="M172" s="326"/>
      <c r="O172" s="326"/>
      <c r="AK172" s="326"/>
      <c r="AN172" s="326"/>
      <c r="AR172" s="326"/>
      <c r="BK172" s="326">
        <v>3.9399999999999998E-2</v>
      </c>
      <c r="BP172" s="326"/>
      <c r="BR172" s="326"/>
      <c r="CA172" s="326"/>
      <c r="DE172" s="62"/>
      <c r="DF172" s="49"/>
      <c r="DG172" s="49"/>
      <c r="DH172" s="49"/>
      <c r="DI172" s="62"/>
      <c r="DJ172" s="49"/>
      <c r="DK172" s="49"/>
      <c r="DL172" s="49"/>
      <c r="DM172" s="62"/>
    </row>
    <row r="173" spans="4:117" outlineLevel="1">
      <c r="D173" s="326" t="s">
        <v>777</v>
      </c>
      <c r="E173" s="326" t="s">
        <v>375</v>
      </c>
      <c r="F173" s="326" t="s">
        <v>976</v>
      </c>
      <c r="J173" s="466"/>
      <c r="M173" s="326"/>
      <c r="O173" s="326"/>
      <c r="AK173" s="326"/>
      <c r="AM173" s="326">
        <v>0.68569999999999998</v>
      </c>
      <c r="AN173" s="326"/>
      <c r="AR173" s="326"/>
      <c r="BL173" s="326">
        <v>2.4400000000000002E-2</v>
      </c>
      <c r="BP173" s="326"/>
      <c r="BR173" s="326"/>
      <c r="CA173" s="326"/>
      <c r="DE173" s="62"/>
      <c r="DF173" s="49"/>
      <c r="DG173" s="49"/>
      <c r="DH173" s="49"/>
      <c r="DI173" s="62"/>
      <c r="DJ173" s="49"/>
      <c r="DK173" s="49"/>
      <c r="DL173" s="49"/>
      <c r="DM173" s="62"/>
    </row>
    <row r="174" spans="4:117" outlineLevel="1">
      <c r="D174" s="326" t="s">
        <v>777</v>
      </c>
      <c r="E174" s="326" t="s">
        <v>375</v>
      </c>
      <c r="F174" s="326" t="s">
        <v>976</v>
      </c>
      <c r="J174" s="466"/>
      <c r="M174" s="326"/>
      <c r="O174" s="326"/>
      <c r="AK174" s="326"/>
      <c r="AN174" s="326">
        <v>0.1</v>
      </c>
      <c r="AR174" s="326"/>
      <c r="BP174" s="326"/>
      <c r="BR174" s="326"/>
      <c r="CA174" s="326"/>
      <c r="DE174" s="62"/>
      <c r="DF174" s="49"/>
      <c r="DG174" s="49"/>
      <c r="DH174" s="49"/>
      <c r="DI174" s="62"/>
      <c r="DJ174" s="49"/>
      <c r="DK174" s="49"/>
      <c r="DL174" s="49"/>
      <c r="DM174" s="62"/>
    </row>
    <row r="175" spans="4:117" outlineLevel="1">
      <c r="D175" s="326" t="s">
        <v>777</v>
      </c>
      <c r="E175" s="326" t="s">
        <v>375</v>
      </c>
      <c r="F175" s="326" t="s">
        <v>976</v>
      </c>
      <c r="G175" s="466">
        <v>0.90480000000000005</v>
      </c>
      <c r="J175" s="466"/>
      <c r="M175" s="326"/>
      <c r="O175" s="326"/>
      <c r="AK175" s="326"/>
      <c r="AN175" s="326"/>
      <c r="AR175" s="326"/>
      <c r="BP175" s="326"/>
      <c r="BR175" s="326"/>
      <c r="CA175" s="326"/>
      <c r="DE175" s="62"/>
      <c r="DF175" s="49"/>
      <c r="DG175" s="49"/>
      <c r="DH175" s="49"/>
      <c r="DI175" s="62"/>
      <c r="DJ175" s="49"/>
      <c r="DK175" s="49"/>
      <c r="DL175" s="49"/>
      <c r="DM175" s="62"/>
    </row>
    <row r="176" spans="4:117" outlineLevel="1">
      <c r="D176" s="326" t="s">
        <v>777</v>
      </c>
      <c r="E176" s="326" t="s">
        <v>375</v>
      </c>
      <c r="F176" s="326" t="s">
        <v>976</v>
      </c>
      <c r="J176" s="466"/>
      <c r="M176" s="326"/>
      <c r="O176" s="326"/>
      <c r="AK176" s="326"/>
      <c r="AN176" s="326"/>
      <c r="AR176" s="326"/>
      <c r="BP176" s="326"/>
      <c r="BR176" s="326"/>
      <c r="CA176" s="326"/>
      <c r="CS176" s="326">
        <v>6.0999999999999995E-3</v>
      </c>
      <c r="DE176" s="62"/>
      <c r="DF176" s="49"/>
      <c r="DG176" s="49"/>
      <c r="DH176" s="49"/>
      <c r="DI176" s="62"/>
      <c r="DJ176" s="49"/>
      <c r="DK176" s="49"/>
      <c r="DL176" s="49"/>
      <c r="DM176" s="62"/>
    </row>
    <row r="177" spans="4:117" outlineLevel="1">
      <c r="D177" s="326" t="s">
        <v>777</v>
      </c>
      <c r="E177" s="326" t="s">
        <v>375</v>
      </c>
      <c r="F177" s="326" t="s">
        <v>976</v>
      </c>
      <c r="J177" s="466"/>
      <c r="M177" s="326"/>
      <c r="O177" s="326"/>
      <c r="Z177" s="326">
        <v>0.1</v>
      </c>
      <c r="AK177" s="326"/>
      <c r="AN177" s="326"/>
      <c r="AR177" s="326"/>
      <c r="BP177" s="326"/>
      <c r="BR177" s="326"/>
      <c r="CA177" s="326"/>
      <c r="DE177" s="62"/>
      <c r="DF177" s="49"/>
      <c r="DG177" s="49"/>
      <c r="DH177" s="49"/>
      <c r="DI177" s="62"/>
      <c r="DJ177" s="49"/>
      <c r="DK177" s="49"/>
      <c r="DL177" s="49"/>
      <c r="DM177" s="62"/>
    </row>
    <row r="178" spans="4:117" outlineLevel="1">
      <c r="D178" s="326" t="s">
        <v>777</v>
      </c>
      <c r="E178" s="326" t="s">
        <v>375</v>
      </c>
      <c r="F178" s="326" t="s">
        <v>976</v>
      </c>
      <c r="H178" s="466">
        <v>0.74080000000000001</v>
      </c>
      <c r="J178" s="466"/>
      <c r="M178" s="326"/>
      <c r="O178" s="326"/>
      <c r="AK178" s="326"/>
      <c r="AN178" s="326"/>
      <c r="AR178" s="326"/>
      <c r="BP178" s="326"/>
      <c r="BR178" s="326"/>
      <c r="CA178" s="326"/>
      <c r="DE178" s="62"/>
      <c r="DF178" s="49"/>
      <c r="DG178" s="49"/>
      <c r="DH178" s="49"/>
      <c r="DI178" s="62"/>
      <c r="DJ178" s="49"/>
      <c r="DK178" s="49"/>
      <c r="DL178" s="49"/>
      <c r="DM178" s="62"/>
    </row>
    <row r="179" spans="4:117" outlineLevel="1">
      <c r="D179" s="326" t="s">
        <v>777</v>
      </c>
      <c r="E179" s="326" t="s">
        <v>375</v>
      </c>
      <c r="F179" s="326" t="s">
        <v>543</v>
      </c>
      <c r="J179" s="466"/>
      <c r="M179" s="326"/>
      <c r="O179" s="326"/>
      <c r="AK179" s="326"/>
      <c r="AN179" s="326"/>
      <c r="AR179" s="326"/>
      <c r="AV179" s="326">
        <v>1.41E-2</v>
      </c>
      <c r="BP179" s="326"/>
      <c r="BR179" s="326"/>
      <c r="CA179" s="326"/>
      <c r="DE179" s="62"/>
      <c r="DF179" s="49"/>
      <c r="DG179" s="49"/>
      <c r="DH179" s="49"/>
      <c r="DI179" s="62"/>
      <c r="DJ179" s="49"/>
      <c r="DK179" s="49"/>
      <c r="DL179" s="49"/>
      <c r="DM179" s="62"/>
    </row>
    <row r="180" spans="4:117" outlineLevel="1">
      <c r="D180" s="326" t="s">
        <v>777</v>
      </c>
      <c r="E180" s="326" t="s">
        <v>375</v>
      </c>
      <c r="F180" s="326" t="s">
        <v>543</v>
      </c>
      <c r="J180" s="466"/>
      <c r="M180" s="326"/>
      <c r="O180" s="326"/>
      <c r="AK180" s="326"/>
      <c r="AN180" s="326"/>
      <c r="AR180" s="326">
        <v>0.1275</v>
      </c>
      <c r="BP180" s="326"/>
      <c r="BR180" s="326"/>
      <c r="CA180" s="326"/>
      <c r="DE180" s="62"/>
      <c r="DF180" s="49"/>
      <c r="DG180" s="49"/>
      <c r="DH180" s="49"/>
      <c r="DI180" s="62"/>
      <c r="DJ180" s="49"/>
      <c r="DK180" s="49"/>
      <c r="DL180" s="49"/>
      <c r="DM180" s="62"/>
    </row>
    <row r="181" spans="4:117" outlineLevel="1">
      <c r="D181" s="326" t="s">
        <v>777</v>
      </c>
      <c r="E181" s="326" t="s">
        <v>375</v>
      </c>
      <c r="F181" s="326" t="s">
        <v>543</v>
      </c>
      <c r="I181" s="466">
        <v>1.83E-2</v>
      </c>
      <c r="J181" s="466"/>
      <c r="M181" s="326"/>
      <c r="O181" s="326"/>
      <c r="AK181" s="326"/>
      <c r="AN181" s="326"/>
      <c r="AR181" s="326"/>
      <c r="BP181" s="326"/>
      <c r="BR181" s="326"/>
      <c r="CA181" s="326"/>
      <c r="DE181" s="62"/>
      <c r="DF181" s="49"/>
      <c r="DG181" s="49"/>
      <c r="DH181" s="49"/>
      <c r="DI181" s="62"/>
      <c r="DJ181" s="49"/>
      <c r="DK181" s="49"/>
      <c r="DL181" s="49"/>
      <c r="DM181" s="62"/>
    </row>
    <row r="182" spans="4:117" outlineLevel="1">
      <c r="D182" s="326" t="s">
        <v>777</v>
      </c>
      <c r="E182" s="326" t="s">
        <v>375</v>
      </c>
      <c r="F182" s="326" t="s">
        <v>543</v>
      </c>
      <c r="J182" s="466"/>
      <c r="M182" s="326"/>
      <c r="O182" s="326"/>
      <c r="AK182" s="326"/>
      <c r="AN182" s="326"/>
      <c r="AR182" s="326"/>
      <c r="AZ182" s="326">
        <v>2.0299999999999999E-2</v>
      </c>
      <c r="BP182" s="326"/>
      <c r="BR182" s="326"/>
      <c r="CA182" s="326"/>
      <c r="DE182" s="62"/>
      <c r="DF182" s="49"/>
      <c r="DG182" s="49"/>
      <c r="DH182" s="49"/>
      <c r="DI182" s="62"/>
      <c r="DJ182" s="49"/>
      <c r="DK182" s="49"/>
      <c r="DL182" s="49"/>
      <c r="DM182" s="62"/>
    </row>
    <row r="183" spans="4:117" outlineLevel="1">
      <c r="D183" s="326" t="s">
        <v>777</v>
      </c>
      <c r="E183" s="326" t="s">
        <v>375</v>
      </c>
      <c r="F183" s="326" t="s">
        <v>543</v>
      </c>
      <c r="J183" s="466"/>
      <c r="M183" s="326"/>
      <c r="O183" s="326"/>
      <c r="AB183" s="326">
        <v>5.1399999999999994E-2</v>
      </c>
      <c r="AK183" s="326"/>
      <c r="AN183" s="326"/>
      <c r="AR183" s="326"/>
      <c r="BP183" s="326"/>
      <c r="BR183" s="326"/>
      <c r="CA183" s="326"/>
      <c r="DE183" s="62"/>
      <c r="DF183" s="49"/>
      <c r="DG183" s="49"/>
      <c r="DH183" s="49"/>
      <c r="DI183" s="62"/>
      <c r="DJ183" s="49"/>
      <c r="DK183" s="49"/>
      <c r="DL183" s="49"/>
      <c r="DM183" s="62"/>
    </row>
    <row r="184" spans="4:117" outlineLevel="1">
      <c r="D184" s="326" t="s">
        <v>777</v>
      </c>
      <c r="E184" s="326" t="s">
        <v>375</v>
      </c>
      <c r="F184" s="326" t="s">
        <v>569</v>
      </c>
      <c r="J184" s="466"/>
      <c r="M184" s="326"/>
      <c r="O184" s="326"/>
      <c r="AK184" s="326"/>
      <c r="AN184" s="326"/>
      <c r="AR184" s="326"/>
      <c r="BP184" s="326"/>
      <c r="BR184" s="326"/>
      <c r="CA184" s="326"/>
      <c r="CJ184" s="326">
        <v>1.24E-2</v>
      </c>
      <c r="DE184" s="62"/>
      <c r="DF184" s="49"/>
      <c r="DG184" s="49"/>
      <c r="DH184" s="49"/>
      <c r="DI184" s="62"/>
      <c r="DJ184" s="49"/>
      <c r="DK184" s="49"/>
      <c r="DL184" s="49"/>
      <c r="DM184" s="62"/>
    </row>
    <row r="185" spans="4:117" outlineLevel="1">
      <c r="D185" s="326" t="s">
        <v>777</v>
      </c>
      <c r="E185" s="326" t="s">
        <v>375</v>
      </c>
      <c r="F185" s="326" t="s">
        <v>569</v>
      </c>
      <c r="J185" s="466"/>
      <c r="M185" s="326"/>
      <c r="O185" s="326"/>
      <c r="AK185" s="326"/>
      <c r="AL185" s="326">
        <v>0.34770000000000001</v>
      </c>
      <c r="AN185" s="326"/>
      <c r="AR185" s="326"/>
      <c r="BP185" s="326"/>
      <c r="BR185" s="326"/>
      <c r="CA185" s="326"/>
      <c r="DE185" s="62"/>
      <c r="DF185" s="49"/>
      <c r="DG185" s="49"/>
      <c r="DH185" s="49"/>
      <c r="DI185" s="62"/>
      <c r="DJ185" s="49"/>
      <c r="DK185" s="49"/>
      <c r="DL185" s="49"/>
      <c r="DM185" s="62"/>
    </row>
    <row r="186" spans="4:117" outlineLevel="1">
      <c r="D186" s="326" t="s">
        <v>777</v>
      </c>
      <c r="E186" s="326" t="s">
        <v>375</v>
      </c>
      <c r="F186" s="326" t="s">
        <v>569</v>
      </c>
      <c r="J186" s="466"/>
      <c r="M186" s="326"/>
      <c r="O186" s="326"/>
      <c r="Y186" s="326">
        <v>1.4000000000000002E-3</v>
      </c>
      <c r="AK186" s="326"/>
      <c r="AN186" s="326"/>
      <c r="AR186" s="326"/>
      <c r="BP186" s="326"/>
      <c r="BR186" s="326"/>
      <c r="CA186" s="326"/>
      <c r="DE186" s="62"/>
      <c r="DF186" s="49"/>
      <c r="DG186" s="49"/>
      <c r="DH186" s="49"/>
      <c r="DI186" s="62"/>
      <c r="DJ186" s="49"/>
      <c r="DK186" s="49"/>
      <c r="DL186" s="49"/>
      <c r="DM186" s="62"/>
    </row>
    <row r="187" spans="4:117" outlineLevel="1">
      <c r="D187" s="326" t="s">
        <v>777</v>
      </c>
      <c r="E187" s="326" t="s">
        <v>375</v>
      </c>
      <c r="F187" s="326" t="s">
        <v>569</v>
      </c>
      <c r="J187" s="466"/>
      <c r="M187" s="326"/>
      <c r="O187" s="326"/>
      <c r="AK187" s="326"/>
      <c r="AN187" s="326"/>
      <c r="AR187" s="326"/>
      <c r="BJ187" s="326">
        <v>5.1000000000000004E-3</v>
      </c>
      <c r="BP187" s="326"/>
      <c r="BR187" s="326"/>
      <c r="CA187" s="326"/>
      <c r="DE187" s="62"/>
      <c r="DF187" s="49"/>
      <c r="DG187" s="49"/>
      <c r="DH187" s="49"/>
      <c r="DI187" s="62"/>
      <c r="DJ187" s="49"/>
      <c r="DK187" s="49"/>
      <c r="DL187" s="49"/>
      <c r="DM187" s="62"/>
    </row>
    <row r="188" spans="4:117" outlineLevel="1">
      <c r="D188" s="326" t="s">
        <v>777</v>
      </c>
      <c r="E188" s="326" t="s">
        <v>375</v>
      </c>
      <c r="F188" s="326" t="s">
        <v>569</v>
      </c>
      <c r="J188" s="466"/>
      <c r="M188" s="326"/>
      <c r="O188" s="326"/>
      <c r="AK188" s="326"/>
      <c r="AN188" s="326"/>
      <c r="AR188" s="326"/>
      <c r="BP188" s="326"/>
      <c r="BR188" s="326"/>
      <c r="BY188" s="326">
        <v>2.5999999999999999E-3</v>
      </c>
      <c r="CA188" s="326"/>
      <c r="DE188" s="62"/>
      <c r="DF188" s="49"/>
      <c r="DG188" s="49"/>
      <c r="DH188" s="49"/>
      <c r="DI188" s="62"/>
      <c r="DJ188" s="49"/>
      <c r="DK188" s="49"/>
      <c r="DL188" s="49"/>
      <c r="DM188" s="62"/>
    </row>
    <row r="189" spans="4:117" outlineLevel="1">
      <c r="D189" s="326" t="s">
        <v>777</v>
      </c>
      <c r="E189" s="326" t="s">
        <v>375</v>
      </c>
      <c r="F189" s="326" t="s">
        <v>569</v>
      </c>
      <c r="J189" s="466"/>
      <c r="M189" s="326"/>
      <c r="O189" s="326"/>
      <c r="AK189" s="326"/>
      <c r="AN189" s="326"/>
      <c r="AR189" s="326"/>
      <c r="BK189" s="326">
        <v>1.1299999999999999E-2</v>
      </c>
      <c r="BP189" s="326"/>
      <c r="BR189" s="326"/>
      <c r="CA189" s="326"/>
      <c r="DE189" s="62"/>
      <c r="DF189" s="49"/>
      <c r="DG189" s="49"/>
      <c r="DH189" s="49"/>
      <c r="DI189" s="62"/>
      <c r="DJ189" s="49"/>
      <c r="DK189" s="49"/>
      <c r="DL189" s="49"/>
      <c r="DM189" s="62"/>
    </row>
    <row r="190" spans="4:117" outlineLevel="1">
      <c r="D190" s="326" t="s">
        <v>777</v>
      </c>
      <c r="E190" s="326" t="s">
        <v>375</v>
      </c>
      <c r="F190" s="326" t="s">
        <v>569</v>
      </c>
      <c r="J190" s="466"/>
      <c r="M190" s="326"/>
      <c r="O190" s="326"/>
      <c r="AK190" s="326"/>
      <c r="AN190" s="326">
        <v>0.2</v>
      </c>
      <c r="AR190" s="326"/>
      <c r="BP190" s="326"/>
      <c r="BR190" s="326"/>
      <c r="CA190" s="326"/>
      <c r="DE190" s="62"/>
      <c r="DF190" s="49"/>
      <c r="DG190" s="49"/>
      <c r="DH190" s="49"/>
      <c r="DI190" s="62"/>
      <c r="DJ190" s="49"/>
      <c r="DK190" s="49"/>
      <c r="DL190" s="49"/>
      <c r="DM190" s="62"/>
    </row>
    <row r="191" spans="4:117" outlineLevel="1">
      <c r="D191" s="326" t="str">
        <f>VLOOKUP(F191,[2]Codes!$C$1:$P$3294, 13, FALSE)</f>
        <v>Benthic detritivore</v>
      </c>
      <c r="E191" s="347" t="s">
        <v>375</v>
      </c>
      <c r="F191" s="347" t="s">
        <v>386</v>
      </c>
      <c r="J191" s="466"/>
      <c r="K191" s="492">
        <v>1.1999999999999999E-3</v>
      </c>
      <c r="M191" s="326"/>
      <c r="O191" s="326"/>
      <c r="AK191" s="326"/>
      <c r="AN191" s="326"/>
      <c r="AR191" s="326"/>
      <c r="BP191" s="326"/>
      <c r="BR191" s="326"/>
      <c r="CA191" s="326"/>
      <c r="DE191" s="62"/>
      <c r="DF191" s="493"/>
      <c r="DG191" s="49"/>
      <c r="DH191" s="49"/>
      <c r="DI191" s="62"/>
      <c r="DJ191" s="49"/>
      <c r="DK191" s="49"/>
      <c r="DL191" s="49"/>
      <c r="DM191" s="62"/>
    </row>
    <row r="192" spans="4:117" outlineLevel="1">
      <c r="D192" s="326" t="str">
        <f>VLOOKUP(F192,[2]Codes!$C$1:$P$3294, 13, FALSE)</f>
        <v>Benthic detritivore</v>
      </c>
      <c r="E192" s="347" t="s">
        <v>375</v>
      </c>
      <c r="F192" s="347" t="s">
        <v>386</v>
      </c>
      <c r="J192" s="466"/>
      <c r="K192" s="492"/>
      <c r="M192" s="326"/>
      <c r="O192" s="326"/>
      <c r="AK192" s="326"/>
      <c r="AN192" s="326"/>
      <c r="AR192" s="326"/>
      <c r="BA192" s="348">
        <v>6.4299999999999996E-2</v>
      </c>
      <c r="BP192" s="326"/>
      <c r="BR192" s="326"/>
      <c r="CA192" s="326"/>
      <c r="DE192" s="62"/>
      <c r="DF192" s="493"/>
      <c r="DG192" s="49"/>
      <c r="DH192" s="49"/>
      <c r="DI192" s="62"/>
      <c r="DJ192" s="49"/>
      <c r="DK192" s="49"/>
      <c r="DL192" s="49"/>
      <c r="DM192" s="62"/>
    </row>
    <row r="193" spans="4:117" outlineLevel="1">
      <c r="D193" s="326" t="str">
        <f>VLOOKUP(F193,[2]Codes!$C$1:$P$3294, 13, FALSE)</f>
        <v>Benthic detritivore</v>
      </c>
      <c r="E193" s="326" t="s">
        <v>375</v>
      </c>
      <c r="F193" s="326" t="s">
        <v>386</v>
      </c>
      <c r="J193" s="466"/>
      <c r="M193" s="326"/>
      <c r="O193" s="326"/>
      <c r="AK193" s="326"/>
      <c r="AN193" s="326"/>
      <c r="AR193" s="326"/>
      <c r="BB193" s="326">
        <v>0.15190000000000001</v>
      </c>
      <c r="BP193" s="326"/>
      <c r="BR193" s="326"/>
      <c r="CA193" s="326"/>
      <c r="DE193" s="62"/>
      <c r="DF193" s="49"/>
      <c r="DG193" s="49"/>
      <c r="DH193" s="49"/>
      <c r="DI193" s="62"/>
      <c r="DJ193" s="49"/>
      <c r="DK193" s="49"/>
      <c r="DL193" s="49"/>
      <c r="DM193" s="62"/>
    </row>
    <row r="194" spans="4:117" outlineLevel="1">
      <c r="D194" s="326" t="str">
        <f>VLOOKUP(F194,[2]Codes!$C$1:$P$3294, 13, FALSE)</f>
        <v>Benthic detritivore</v>
      </c>
      <c r="E194" s="326" t="s">
        <v>375</v>
      </c>
      <c r="F194" s="326" t="s">
        <v>386</v>
      </c>
      <c r="J194" s="466"/>
      <c r="M194" s="326"/>
      <c r="O194" s="326"/>
      <c r="AK194" s="326"/>
      <c r="AN194" s="326"/>
      <c r="AR194" s="326"/>
      <c r="AS194" s="326">
        <v>9.7999999999999997E-3</v>
      </c>
      <c r="BP194" s="326"/>
      <c r="BR194" s="326"/>
      <c r="CA194" s="326"/>
      <c r="DE194" s="62"/>
      <c r="DF194" s="49"/>
      <c r="DG194" s="49"/>
      <c r="DH194" s="49"/>
      <c r="DI194" s="62"/>
      <c r="DJ194" s="49"/>
      <c r="DK194" s="49"/>
      <c r="DL194" s="49"/>
      <c r="DM194" s="62"/>
    </row>
    <row r="195" spans="4:117" outlineLevel="1">
      <c r="D195" s="326" t="str">
        <f>VLOOKUP(F195,[2]Codes!$C$1:$P$3294, 13, FALSE)</f>
        <v>Benthic detritivore</v>
      </c>
      <c r="E195" s="326" t="s">
        <v>375</v>
      </c>
      <c r="F195" s="326" t="s">
        <v>386</v>
      </c>
      <c r="J195" s="466"/>
      <c r="M195" s="326"/>
      <c r="O195" s="326"/>
      <c r="AK195" s="326"/>
      <c r="AN195" s="326"/>
      <c r="AR195" s="326"/>
      <c r="AY195" s="327">
        <v>7.51E-2</v>
      </c>
      <c r="BP195" s="326"/>
      <c r="BR195" s="326"/>
      <c r="CA195" s="326"/>
      <c r="DE195" s="62"/>
      <c r="DF195" s="49"/>
      <c r="DG195" s="49"/>
      <c r="DH195" s="49"/>
      <c r="DI195" s="62"/>
      <c r="DJ195" s="49"/>
      <c r="DK195" s="49"/>
      <c r="DL195" s="49"/>
      <c r="DM195" s="62"/>
    </row>
    <row r="196" spans="4:117" outlineLevel="1">
      <c r="D196" s="326" t="str">
        <f>VLOOKUP(F196,[2]Codes!$C$1:$P$3294, 13, FALSE)</f>
        <v>Benthic detritivore</v>
      </c>
      <c r="E196" s="326" t="s">
        <v>375</v>
      </c>
      <c r="F196" s="326" t="s">
        <v>386</v>
      </c>
      <c r="J196" s="466"/>
      <c r="M196" s="326"/>
      <c r="O196" s="326"/>
      <c r="AH196" s="326">
        <v>6.3E-3</v>
      </c>
      <c r="AK196" s="326"/>
      <c r="AN196" s="326"/>
      <c r="AR196" s="326"/>
      <c r="BP196" s="326"/>
      <c r="BR196" s="326"/>
      <c r="CA196" s="326"/>
      <c r="DE196" s="62"/>
      <c r="DF196" s="49"/>
      <c r="DG196" s="49"/>
      <c r="DH196" s="49"/>
      <c r="DI196" s="62"/>
      <c r="DJ196" s="49"/>
      <c r="DK196" s="49"/>
      <c r="DL196" s="49"/>
      <c r="DM196" s="62"/>
    </row>
    <row r="197" spans="4:117" outlineLevel="1">
      <c r="D197" s="326" t="str">
        <f>VLOOKUP(F197,[2]Codes!$C$1:$P$3294, 13, FALSE)</f>
        <v>Benthic detritivore</v>
      </c>
      <c r="E197" s="326" t="s">
        <v>375</v>
      </c>
      <c r="F197" s="326" t="s">
        <v>386</v>
      </c>
      <c r="J197" s="466"/>
      <c r="M197" s="326"/>
      <c r="O197" s="326"/>
      <c r="AC197" s="326">
        <v>2.9300000000000003E-2</v>
      </c>
      <c r="AK197" s="326"/>
      <c r="AN197" s="326"/>
      <c r="AR197" s="326"/>
      <c r="BP197" s="326"/>
      <c r="BR197" s="326"/>
      <c r="CA197" s="326"/>
      <c r="DE197" s="62"/>
      <c r="DF197" s="49"/>
      <c r="DG197" s="49"/>
      <c r="DH197" s="49"/>
      <c r="DI197" s="62"/>
      <c r="DJ197" s="49"/>
      <c r="DK197" s="49"/>
      <c r="DL197" s="49"/>
      <c r="DM197" s="62"/>
    </row>
    <row r="198" spans="4:117" outlineLevel="1">
      <c r="D198" s="326" t="str">
        <f>VLOOKUP(F198,[2]Codes!$C$1:$P$3294, 13, FALSE)</f>
        <v>Benthic detritivore</v>
      </c>
      <c r="E198" s="326" t="s">
        <v>375</v>
      </c>
      <c r="F198" s="326" t="s">
        <v>386</v>
      </c>
      <c r="J198" s="466"/>
      <c r="M198" s="326"/>
      <c r="O198" s="326"/>
      <c r="AK198" s="326"/>
      <c r="AN198" s="326"/>
      <c r="AR198" s="326"/>
      <c r="BP198" s="326"/>
      <c r="BR198" s="326"/>
      <c r="CA198" s="326">
        <v>1E-4</v>
      </c>
      <c r="DE198" s="62"/>
      <c r="DF198" s="49"/>
      <c r="DG198" s="49"/>
      <c r="DH198" s="49"/>
      <c r="DI198" s="62"/>
      <c r="DJ198" s="49"/>
      <c r="DK198" s="49"/>
      <c r="DL198" s="49"/>
      <c r="DM198" s="62"/>
    </row>
    <row r="199" spans="4:117" outlineLevel="1">
      <c r="D199" s="326" t="str">
        <f>VLOOKUP(F199,[2]Codes!$C$1:$P$3294, 13, FALSE)</f>
        <v>Benthic detritivore</v>
      </c>
      <c r="E199" s="326" t="s">
        <v>375</v>
      </c>
      <c r="F199" s="326" t="s">
        <v>386</v>
      </c>
      <c r="J199" s="466"/>
      <c r="M199" s="326"/>
      <c r="O199" s="326"/>
      <c r="AK199" s="326"/>
      <c r="AN199" s="326"/>
      <c r="AR199" s="326"/>
      <c r="AW199" s="326">
        <v>0.22420000000000001</v>
      </c>
      <c r="BP199" s="326"/>
      <c r="BR199" s="326"/>
      <c r="CA199" s="326"/>
      <c r="DE199" s="62"/>
      <c r="DF199" s="49"/>
      <c r="DG199" s="49"/>
      <c r="DH199" s="49"/>
      <c r="DI199" s="62"/>
      <c r="DJ199" s="49"/>
      <c r="DK199" s="49"/>
      <c r="DL199" s="49"/>
      <c r="DM199" s="62"/>
    </row>
    <row r="200" spans="4:117" outlineLevel="1">
      <c r="D200" s="326" t="str">
        <f>VLOOKUP(F200,[2]Codes!$C$1:$P$3294, 13, FALSE)</f>
        <v>Benthic detritivore</v>
      </c>
      <c r="E200" s="326" t="s">
        <v>375</v>
      </c>
      <c r="F200" s="326" t="s">
        <v>386</v>
      </c>
      <c r="J200" s="466"/>
      <c r="M200" s="326"/>
      <c r="O200" s="326"/>
      <c r="T200" s="326">
        <v>8.8999999999999999E-3</v>
      </c>
      <c r="AK200" s="326"/>
      <c r="AN200" s="326"/>
      <c r="AR200" s="326"/>
      <c r="BP200" s="326"/>
      <c r="BR200" s="326"/>
      <c r="CA200" s="326"/>
      <c r="DE200" s="62"/>
      <c r="DF200" s="49"/>
      <c r="DG200" s="49"/>
      <c r="DH200" s="49"/>
      <c r="DI200" s="62"/>
      <c r="DJ200" s="49"/>
      <c r="DK200" s="49"/>
      <c r="DL200" s="49"/>
      <c r="DM200" s="62"/>
    </row>
    <row r="201" spans="4:117" outlineLevel="1">
      <c r="D201" s="326" t="str">
        <f>VLOOKUP(F201,[2]Codes!$C$1:$P$3294, 13, FALSE)</f>
        <v>Benthic detritivore</v>
      </c>
      <c r="E201" s="326" t="s">
        <v>375</v>
      </c>
      <c r="F201" s="326" t="s">
        <v>386</v>
      </c>
      <c r="J201" s="466"/>
      <c r="M201" s="326"/>
      <c r="O201" s="326"/>
      <c r="AK201" s="326"/>
      <c r="AN201" s="326"/>
      <c r="AR201" s="326"/>
      <c r="BP201" s="326"/>
      <c r="BR201" s="326"/>
      <c r="BX201" s="326">
        <v>4.7999999999999996E-3</v>
      </c>
      <c r="CA201" s="326"/>
      <c r="DE201" s="62"/>
      <c r="DF201" s="49"/>
      <c r="DG201" s="49"/>
      <c r="DH201" s="49"/>
      <c r="DI201" s="62"/>
      <c r="DJ201" s="49"/>
      <c r="DK201" s="49"/>
      <c r="DL201" s="49"/>
      <c r="DM201" s="62"/>
    </row>
    <row r="202" spans="4:117" outlineLevel="1">
      <c r="D202" s="326" t="str">
        <f>VLOOKUP(F202,[2]Codes!$C$1:$P$3294, 13, FALSE)</f>
        <v>Benthic detritivore</v>
      </c>
      <c r="E202" s="326" t="s">
        <v>375</v>
      </c>
      <c r="F202" s="326" t="s">
        <v>386</v>
      </c>
      <c r="J202" s="466"/>
      <c r="M202" s="326"/>
      <c r="O202" s="326"/>
      <c r="AK202" s="326"/>
      <c r="AN202" s="326"/>
      <c r="AR202" s="326"/>
      <c r="AV202" s="326">
        <v>2.4700000000000003E-2</v>
      </c>
      <c r="BP202" s="326"/>
      <c r="BR202" s="326"/>
      <c r="CA202" s="326"/>
      <c r="DE202" s="62"/>
      <c r="DF202" s="49"/>
      <c r="DG202" s="49"/>
      <c r="DH202" s="49"/>
      <c r="DI202" s="62"/>
      <c r="DJ202" s="49"/>
      <c r="DK202" s="49"/>
      <c r="DL202" s="49"/>
      <c r="DM202" s="62"/>
    </row>
    <row r="203" spans="4:117" outlineLevel="1">
      <c r="D203" s="326" t="str">
        <f>VLOOKUP(F203,[2]Codes!$C$1:$P$3294, 13, FALSE)</f>
        <v>Benthic detritivore</v>
      </c>
      <c r="E203" s="326" t="s">
        <v>375</v>
      </c>
      <c r="F203" s="326" t="s">
        <v>386</v>
      </c>
      <c r="J203" s="466"/>
      <c r="M203" s="326"/>
      <c r="O203" s="326"/>
      <c r="AE203" s="326">
        <v>9.300000000000001E-3</v>
      </c>
      <c r="AK203" s="326"/>
      <c r="AN203" s="326"/>
      <c r="AR203" s="326"/>
      <c r="BP203" s="326"/>
      <c r="BR203" s="326"/>
      <c r="CA203" s="326"/>
      <c r="DE203" s="62"/>
      <c r="DF203" s="49"/>
      <c r="DG203" s="49"/>
      <c r="DH203" s="49"/>
      <c r="DI203" s="62"/>
      <c r="DJ203" s="49"/>
      <c r="DK203" s="49"/>
      <c r="DL203" s="49"/>
      <c r="DM203" s="62"/>
    </row>
    <row r="204" spans="4:117" outlineLevel="1">
      <c r="D204" s="326" t="str">
        <f>VLOOKUP(F204,[2]Codes!$C$1:$P$3294, 13, FALSE)</f>
        <v>Benthic detritivore</v>
      </c>
      <c r="E204" s="326" t="s">
        <v>375</v>
      </c>
      <c r="F204" s="326" t="s">
        <v>386</v>
      </c>
      <c r="J204" s="466"/>
      <c r="M204" s="326">
        <v>7.000000000000001E-4</v>
      </c>
      <c r="O204" s="326"/>
      <c r="AK204" s="326"/>
      <c r="AN204" s="326"/>
      <c r="AR204" s="326"/>
      <c r="BP204" s="326"/>
      <c r="BR204" s="326"/>
      <c r="CA204" s="326"/>
      <c r="DE204" s="62"/>
      <c r="DF204" s="49"/>
      <c r="DG204" s="49"/>
      <c r="DH204" s="49"/>
      <c r="DI204" s="62"/>
      <c r="DJ204" s="49"/>
      <c r="DK204" s="49"/>
      <c r="DL204" s="49"/>
      <c r="DM204" s="62"/>
    </row>
    <row r="205" spans="4:117" outlineLevel="1">
      <c r="D205" s="326" t="str">
        <f>VLOOKUP(F205,[2]Codes!$C$1:$P$3294, 13, FALSE)</f>
        <v>Benthic detritivore</v>
      </c>
      <c r="E205" s="326" t="s">
        <v>375</v>
      </c>
      <c r="F205" s="326" t="s">
        <v>386</v>
      </c>
      <c r="J205" s="466"/>
      <c r="M205" s="326"/>
      <c r="O205" s="326"/>
      <c r="AK205" s="326"/>
      <c r="AN205" s="326"/>
      <c r="AR205" s="326"/>
      <c r="BP205" s="326"/>
      <c r="BR205" s="326"/>
      <c r="CA205" s="326"/>
      <c r="CJ205" s="326">
        <v>0.1467</v>
      </c>
      <c r="DE205" s="62"/>
      <c r="DF205" s="49"/>
      <c r="DG205" s="49"/>
      <c r="DH205" s="49"/>
      <c r="DI205" s="62"/>
      <c r="DJ205" s="49"/>
      <c r="DK205" s="49"/>
      <c r="DL205" s="49"/>
      <c r="DM205" s="62"/>
    </row>
    <row r="206" spans="4:117" outlineLevel="1">
      <c r="D206" s="326" t="str">
        <f>VLOOKUP(F206,[2]Codes!$C$1:$P$3294, 13, FALSE)</f>
        <v>Benthic detritivore</v>
      </c>
      <c r="E206" s="326" t="s">
        <v>375</v>
      </c>
      <c r="F206" s="326" t="s">
        <v>386</v>
      </c>
      <c r="J206" s="466"/>
      <c r="M206" s="326"/>
      <c r="O206" s="326"/>
      <c r="AK206" s="326"/>
      <c r="AN206" s="326"/>
      <c r="AR206" s="326"/>
      <c r="BI206" s="326">
        <v>0.15049999999999999</v>
      </c>
      <c r="BP206" s="326"/>
      <c r="BR206" s="326"/>
      <c r="CA206" s="326"/>
      <c r="DE206" s="62"/>
      <c r="DF206" s="49"/>
      <c r="DG206" s="49"/>
      <c r="DH206" s="49"/>
      <c r="DI206" s="62"/>
      <c r="DJ206" s="49"/>
      <c r="DK206" s="49"/>
      <c r="DL206" s="49"/>
      <c r="DM206" s="62"/>
    </row>
    <row r="207" spans="4:117" outlineLevel="1">
      <c r="D207" s="326" t="str">
        <f>VLOOKUP(F207,[2]Codes!$C$1:$P$3294, 13, FALSE)</f>
        <v>Benthic detritivore</v>
      </c>
      <c r="E207" s="326" t="s">
        <v>375</v>
      </c>
      <c r="F207" s="326" t="s">
        <v>386</v>
      </c>
      <c r="J207" s="466"/>
      <c r="M207" s="326"/>
      <c r="O207" s="326"/>
      <c r="AA207" s="326">
        <v>0.32019999999999998</v>
      </c>
      <c r="AK207" s="326"/>
      <c r="AN207" s="326"/>
      <c r="AR207" s="326"/>
      <c r="BP207" s="326"/>
      <c r="BR207" s="326"/>
      <c r="CA207" s="326"/>
      <c r="DE207" s="62"/>
      <c r="DF207" s="49"/>
      <c r="DG207" s="49"/>
      <c r="DH207" s="49"/>
      <c r="DI207" s="62"/>
      <c r="DJ207" s="49"/>
      <c r="DK207" s="49"/>
      <c r="DL207" s="49"/>
      <c r="DM207" s="62"/>
    </row>
    <row r="208" spans="4:117" outlineLevel="1">
      <c r="D208" s="326" t="str">
        <f>VLOOKUP(F208,[2]Codes!$C$1:$P$3294, 13, FALSE)</f>
        <v>Benthic detritivore</v>
      </c>
      <c r="E208" s="326" t="s">
        <v>375</v>
      </c>
      <c r="F208" s="326" t="s">
        <v>386</v>
      </c>
      <c r="J208" s="466"/>
      <c r="M208" s="326"/>
      <c r="O208" s="326"/>
      <c r="AK208" s="326"/>
      <c r="AL208" s="326">
        <v>0.20860000000000001</v>
      </c>
      <c r="AN208" s="326"/>
      <c r="AR208" s="326"/>
      <c r="BP208" s="326"/>
      <c r="BR208" s="326"/>
      <c r="CA208" s="326"/>
      <c r="DE208" s="62"/>
      <c r="DF208" s="49"/>
      <c r="DG208" s="49"/>
      <c r="DH208" s="49"/>
      <c r="DI208" s="62"/>
      <c r="DJ208" s="49"/>
      <c r="DK208" s="49"/>
      <c r="DL208" s="49"/>
      <c r="DM208" s="62"/>
    </row>
    <row r="209" spans="4:117" outlineLevel="1">
      <c r="D209" s="326" t="str">
        <f>VLOOKUP(F209,[2]Codes!$C$1:$P$3294, 13, FALSE)</f>
        <v>Benthic detritivore</v>
      </c>
      <c r="E209" s="326" t="s">
        <v>375</v>
      </c>
      <c r="F209" s="326" t="s">
        <v>386</v>
      </c>
      <c r="J209" s="466"/>
      <c r="M209" s="326"/>
      <c r="O209" s="326"/>
      <c r="Y209" s="326">
        <v>0.34420000000000001</v>
      </c>
      <c r="AK209" s="326"/>
      <c r="AN209" s="326"/>
      <c r="AR209" s="326"/>
      <c r="BP209" s="326"/>
      <c r="BR209" s="326"/>
      <c r="CA209" s="326"/>
      <c r="DE209" s="62"/>
      <c r="DF209" s="49"/>
      <c r="DG209" s="49"/>
      <c r="DH209" s="49"/>
      <c r="DI209" s="62"/>
      <c r="DJ209" s="49"/>
      <c r="DK209" s="49"/>
      <c r="DL209" s="49"/>
      <c r="DM209" s="62"/>
    </row>
    <row r="210" spans="4:117" outlineLevel="1">
      <c r="D210" s="326" t="str">
        <f>VLOOKUP(F210,[2]Codes!$C$1:$P$3294, 13, FALSE)</f>
        <v>Benthic detritivore</v>
      </c>
      <c r="E210" s="326" t="s">
        <v>375</v>
      </c>
      <c r="F210" s="326" t="s">
        <v>386</v>
      </c>
      <c r="J210" s="466"/>
      <c r="M210" s="326"/>
      <c r="O210" s="326"/>
      <c r="AD210" s="326">
        <v>0.2</v>
      </c>
      <c r="AK210" s="326"/>
      <c r="AN210" s="326"/>
      <c r="AR210" s="326"/>
      <c r="BP210" s="326"/>
      <c r="BR210" s="326"/>
      <c r="CA210" s="326"/>
      <c r="DE210" s="62"/>
      <c r="DF210" s="49"/>
      <c r="DG210" s="49"/>
      <c r="DH210" s="49"/>
      <c r="DI210" s="62"/>
      <c r="DJ210" s="49"/>
      <c r="DK210" s="49"/>
      <c r="DL210" s="49"/>
      <c r="DM210" s="62"/>
    </row>
    <row r="211" spans="4:117" outlineLevel="1">
      <c r="D211" s="326" t="str">
        <f>VLOOKUP(F211,[2]Codes!$C$1:$P$3294, 13, FALSE)</f>
        <v>Benthic detritivore</v>
      </c>
      <c r="E211" s="326" t="s">
        <v>375</v>
      </c>
      <c r="F211" s="326" t="s">
        <v>386</v>
      </c>
      <c r="I211" s="466">
        <v>1.89E-2</v>
      </c>
      <c r="J211" s="466"/>
      <c r="M211" s="326"/>
      <c r="O211" s="326"/>
      <c r="AK211" s="326"/>
      <c r="AN211" s="326"/>
      <c r="AR211" s="326"/>
      <c r="BP211" s="326"/>
      <c r="BR211" s="326"/>
      <c r="CA211" s="326"/>
      <c r="DE211" s="62"/>
      <c r="DF211" s="49"/>
      <c r="DG211" s="49"/>
      <c r="DH211" s="49"/>
      <c r="DI211" s="62"/>
      <c r="DJ211" s="49"/>
      <c r="DK211" s="49"/>
      <c r="DL211" s="49"/>
      <c r="DM211" s="62"/>
    </row>
    <row r="212" spans="4:117" outlineLevel="1">
      <c r="D212" s="326" t="str">
        <f>VLOOKUP(F212,[2]Codes!$C$1:$P$3294, 13, FALSE)</f>
        <v>Benthic detritivore</v>
      </c>
      <c r="E212" s="326" t="s">
        <v>375</v>
      </c>
      <c r="F212" s="326" t="s">
        <v>386</v>
      </c>
      <c r="J212" s="466"/>
      <c r="M212" s="326"/>
      <c r="O212" s="326"/>
      <c r="AK212" s="326"/>
      <c r="AN212" s="326"/>
      <c r="AR212" s="326"/>
      <c r="AZ212" s="326">
        <v>1.4800000000000001E-2</v>
      </c>
      <c r="BP212" s="326"/>
      <c r="BR212" s="326"/>
      <c r="CA212" s="326"/>
      <c r="DE212" s="62"/>
      <c r="DF212" s="49"/>
      <c r="DG212" s="49"/>
      <c r="DH212" s="49"/>
      <c r="DI212" s="62"/>
      <c r="DJ212" s="49"/>
      <c r="DK212" s="49"/>
      <c r="DL212" s="49"/>
      <c r="DM212" s="62"/>
    </row>
    <row r="213" spans="4:117" outlineLevel="1">
      <c r="D213" s="326" t="str">
        <f>VLOOKUP(F213,[2]Codes!$C$1:$P$3294, 13, FALSE)</f>
        <v>Benthic detritivore</v>
      </c>
      <c r="E213" s="326" t="s">
        <v>375</v>
      </c>
      <c r="F213" s="326" t="s">
        <v>386</v>
      </c>
      <c r="J213" s="466"/>
      <c r="M213" s="326"/>
      <c r="O213" s="326"/>
      <c r="AB213" s="326">
        <v>6.9500000000000006E-2</v>
      </c>
      <c r="AK213" s="326"/>
      <c r="AN213" s="326"/>
      <c r="AR213" s="326"/>
      <c r="BP213" s="326"/>
      <c r="BR213" s="326"/>
      <c r="CA213" s="326"/>
      <c r="DE213" s="62"/>
      <c r="DF213" s="49"/>
      <c r="DG213" s="49"/>
      <c r="DH213" s="49"/>
      <c r="DI213" s="62"/>
      <c r="DJ213" s="49"/>
      <c r="DK213" s="49"/>
      <c r="DL213" s="49"/>
      <c r="DM213" s="62"/>
    </row>
    <row r="214" spans="4:117" outlineLevel="1">
      <c r="D214" s="326" t="str">
        <f>VLOOKUP(F214,[2]Codes!$C$1:$P$3294, 13, FALSE)</f>
        <v>Benthic detritivore</v>
      </c>
      <c r="E214" s="326" t="s">
        <v>375</v>
      </c>
      <c r="F214" s="326" t="s">
        <v>386</v>
      </c>
      <c r="J214" s="466"/>
      <c r="M214" s="326"/>
      <c r="O214" s="326"/>
      <c r="AK214" s="326"/>
      <c r="AN214" s="326"/>
      <c r="AR214" s="326"/>
      <c r="BG214" s="326">
        <v>0.77959999999999996</v>
      </c>
      <c r="BP214" s="326"/>
      <c r="BR214" s="326"/>
      <c r="CA214" s="326"/>
      <c r="DE214" s="62"/>
      <c r="DF214" s="49"/>
      <c r="DG214" s="49"/>
      <c r="DH214" s="49"/>
      <c r="DI214" s="62"/>
      <c r="DJ214" s="49"/>
      <c r="DK214" s="49"/>
      <c r="DL214" s="49"/>
      <c r="DM214" s="62"/>
    </row>
    <row r="215" spans="4:117" outlineLevel="1">
      <c r="D215" s="326" t="str">
        <f>VLOOKUP(F215,[2]Codes!$C$1:$P$3294, 13, FALSE)</f>
        <v>Benthic detritivore</v>
      </c>
      <c r="E215" s="326" t="s">
        <v>375</v>
      </c>
      <c r="F215" s="326" t="s">
        <v>386</v>
      </c>
      <c r="J215" s="466"/>
      <c r="M215" s="326"/>
      <c r="O215" s="326"/>
      <c r="AK215" s="326"/>
      <c r="AN215" s="326"/>
      <c r="AR215" s="326"/>
      <c r="AU215" s="326">
        <v>0.46880000000000005</v>
      </c>
      <c r="BP215" s="326"/>
      <c r="BR215" s="326"/>
      <c r="CA215" s="326"/>
      <c r="DE215" s="62"/>
      <c r="DF215" s="49"/>
      <c r="DG215" s="49"/>
      <c r="DH215" s="49"/>
      <c r="DI215" s="62"/>
      <c r="DJ215" s="49"/>
      <c r="DK215" s="49"/>
      <c r="DL215" s="49"/>
      <c r="DM215" s="62"/>
    </row>
    <row r="216" spans="4:117" outlineLevel="1">
      <c r="D216" s="326" t="str">
        <f>VLOOKUP(F216,[2]Codes!$C$1:$P$3294, 13, FALSE)</f>
        <v>Benthic detritivore</v>
      </c>
      <c r="E216" s="326" t="s">
        <v>375</v>
      </c>
      <c r="F216" s="326" t="s">
        <v>386</v>
      </c>
      <c r="J216" s="466"/>
      <c r="M216" s="326"/>
      <c r="O216" s="326"/>
      <c r="AK216" s="326"/>
      <c r="AN216" s="326"/>
      <c r="AR216" s="326"/>
      <c r="BP216" s="326"/>
      <c r="BR216" s="326"/>
      <c r="CA216" s="326"/>
      <c r="DA216" s="326">
        <v>2.3900000000000001E-2</v>
      </c>
      <c r="DE216" s="62"/>
      <c r="DF216" s="49"/>
      <c r="DG216" s="49"/>
      <c r="DH216" s="49"/>
      <c r="DI216" s="62"/>
      <c r="DJ216" s="49"/>
      <c r="DK216" s="49"/>
      <c r="DL216" s="49"/>
      <c r="DM216" s="62"/>
    </row>
    <row r="217" spans="4:117" outlineLevel="1">
      <c r="D217" s="326" t="str">
        <f>VLOOKUP(F217,[2]Codes!$C$1:$P$3294, 13, FALSE)</f>
        <v>Benthic detritivore</v>
      </c>
      <c r="E217" s="326" t="s">
        <v>375</v>
      </c>
      <c r="F217" s="326" t="s">
        <v>386</v>
      </c>
      <c r="J217" s="466"/>
      <c r="M217" s="326"/>
      <c r="O217" s="326"/>
      <c r="AG217" s="326">
        <v>4.8999999999999998E-3</v>
      </c>
      <c r="AK217" s="326"/>
      <c r="AN217" s="326"/>
      <c r="AR217" s="326"/>
      <c r="BP217" s="326"/>
      <c r="BR217" s="326"/>
      <c r="CA217" s="326"/>
      <c r="DE217" s="62"/>
      <c r="DF217" s="49"/>
      <c r="DG217" s="49"/>
      <c r="DH217" s="49"/>
      <c r="DI217" s="62"/>
      <c r="DJ217" s="49"/>
      <c r="DK217" s="49"/>
      <c r="DL217" s="49"/>
      <c r="DM217" s="62"/>
    </row>
    <row r="218" spans="4:117" outlineLevel="1">
      <c r="D218" s="326" t="str">
        <f>VLOOKUP(F218,[2]Codes!$C$1:$P$3294, 13, FALSE)</f>
        <v>Benthic detritivore</v>
      </c>
      <c r="E218" s="326" t="s">
        <v>375</v>
      </c>
      <c r="F218" s="326" t="s">
        <v>386</v>
      </c>
      <c r="J218" s="466"/>
      <c r="M218" s="326"/>
      <c r="O218" s="326"/>
      <c r="AK218" s="326"/>
      <c r="AN218" s="326"/>
      <c r="AR218" s="326"/>
      <c r="BJ218" s="326">
        <v>0.34189999999999998</v>
      </c>
      <c r="BP218" s="326"/>
      <c r="BR218" s="326"/>
      <c r="CA218" s="326"/>
      <c r="DE218" s="62"/>
      <c r="DF218" s="49"/>
      <c r="DG218" s="49"/>
      <c r="DH218" s="49"/>
      <c r="DI218" s="62"/>
      <c r="DJ218" s="49"/>
      <c r="DK218" s="49"/>
      <c r="DL218" s="49"/>
      <c r="DM218" s="62"/>
    </row>
    <row r="219" spans="4:117" outlineLevel="1">
      <c r="D219" s="326" t="str">
        <f>VLOOKUP(F219,[2]Codes!$C$1:$P$3294, 13, FALSE)</f>
        <v>Benthic detritivore</v>
      </c>
      <c r="E219" s="326" t="s">
        <v>375</v>
      </c>
      <c r="F219" s="326" t="s">
        <v>386</v>
      </c>
      <c r="J219" s="466"/>
      <c r="M219" s="326"/>
      <c r="O219" s="326"/>
      <c r="AK219" s="326"/>
      <c r="AN219" s="326"/>
      <c r="AR219" s="326"/>
      <c r="BP219" s="326"/>
      <c r="BR219" s="326"/>
      <c r="CA219" s="326"/>
      <c r="CW219" s="326">
        <v>0.05</v>
      </c>
      <c r="DE219" s="62"/>
      <c r="DF219" s="49"/>
      <c r="DG219" s="49"/>
      <c r="DH219" s="49"/>
      <c r="DI219" s="62"/>
      <c r="DJ219" s="49"/>
      <c r="DK219" s="49"/>
      <c r="DL219" s="49"/>
      <c r="DM219" s="62"/>
    </row>
    <row r="220" spans="4:117" outlineLevel="1">
      <c r="D220" s="326" t="str">
        <f>VLOOKUP(F220,[2]Codes!$C$1:$P$3294, 13, FALSE)</f>
        <v>Benthic detritivore</v>
      </c>
      <c r="E220" s="326" t="s">
        <v>375</v>
      </c>
      <c r="F220" s="326" t="s">
        <v>386</v>
      </c>
      <c r="J220" s="466"/>
      <c r="M220" s="326"/>
      <c r="O220" s="326"/>
      <c r="AK220" s="326"/>
      <c r="AN220" s="326"/>
      <c r="AR220" s="326"/>
      <c r="BP220" s="326"/>
      <c r="BR220" s="326"/>
      <c r="BY220" s="326">
        <v>0.2555</v>
      </c>
      <c r="CA220" s="326"/>
      <c r="DE220" s="62"/>
      <c r="DF220" s="49"/>
      <c r="DG220" s="49"/>
      <c r="DH220" s="49"/>
      <c r="DI220" s="62"/>
      <c r="DJ220" s="49"/>
      <c r="DK220" s="49"/>
      <c r="DL220" s="49"/>
      <c r="DM220" s="62"/>
    </row>
    <row r="221" spans="4:117" outlineLevel="1">
      <c r="D221" s="326" t="str">
        <f>VLOOKUP(F221,[2]Codes!$C$1:$P$3294, 13, FALSE)</f>
        <v>Benthic detritivore</v>
      </c>
      <c r="E221" s="326" t="s">
        <v>375</v>
      </c>
      <c r="F221" s="326" t="s">
        <v>386</v>
      </c>
      <c r="J221" s="466"/>
      <c r="M221" s="326"/>
      <c r="O221" s="326"/>
      <c r="W221" s="326">
        <v>0.27779999999999999</v>
      </c>
      <c r="AK221" s="326"/>
      <c r="AN221" s="326"/>
      <c r="AR221" s="326"/>
      <c r="BP221" s="326"/>
      <c r="BR221" s="326"/>
      <c r="CA221" s="326"/>
      <c r="DE221" s="62"/>
      <c r="DF221" s="49"/>
      <c r="DG221" s="49"/>
      <c r="DH221" s="49"/>
      <c r="DI221" s="62"/>
      <c r="DJ221" s="49"/>
      <c r="DK221" s="49"/>
      <c r="DL221" s="49"/>
      <c r="DM221" s="62"/>
    </row>
    <row r="222" spans="4:117" outlineLevel="1">
      <c r="D222" s="326" t="str">
        <f>VLOOKUP(F222,[2]Codes!$C$1:$P$3294, 13, FALSE)</f>
        <v>Benthic detritivore</v>
      </c>
      <c r="E222" s="326" t="s">
        <v>375</v>
      </c>
      <c r="F222" s="326" t="s">
        <v>386</v>
      </c>
      <c r="J222" s="466"/>
      <c r="M222" s="326"/>
      <c r="O222" s="326"/>
      <c r="AK222" s="326"/>
      <c r="AN222" s="326"/>
      <c r="AR222" s="326"/>
      <c r="BH222" s="326">
        <v>4.4400000000000002E-2</v>
      </c>
      <c r="BP222" s="326"/>
      <c r="BR222" s="326"/>
      <c r="CA222" s="326"/>
      <c r="DE222" s="62"/>
      <c r="DF222" s="49"/>
      <c r="DG222" s="49"/>
      <c r="DH222" s="49"/>
      <c r="DI222" s="62"/>
      <c r="DJ222" s="49"/>
      <c r="DK222" s="49"/>
      <c r="DL222" s="49"/>
      <c r="DM222" s="62"/>
    </row>
    <row r="223" spans="4:117" outlineLevel="1">
      <c r="D223" s="326" t="str">
        <f>VLOOKUP(F223,[2]Codes!$C$1:$P$3294, 13, FALSE)</f>
        <v>Benthic detritivore</v>
      </c>
      <c r="E223" s="326" t="s">
        <v>375</v>
      </c>
      <c r="F223" s="326" t="s">
        <v>386</v>
      </c>
      <c r="J223" s="466"/>
      <c r="M223" s="326"/>
      <c r="O223" s="326"/>
      <c r="AK223" s="326"/>
      <c r="AN223" s="326"/>
      <c r="AR223" s="326"/>
      <c r="BK223" s="326">
        <v>0.2606</v>
      </c>
      <c r="BP223" s="326"/>
      <c r="BR223" s="326"/>
      <c r="CA223" s="326"/>
      <c r="DE223" s="62"/>
      <c r="DF223" s="49"/>
      <c r="DG223" s="49"/>
      <c r="DH223" s="49"/>
      <c r="DI223" s="62"/>
      <c r="DJ223" s="49"/>
      <c r="DK223" s="49"/>
      <c r="DL223" s="49"/>
      <c r="DM223" s="62"/>
    </row>
    <row r="224" spans="4:117" outlineLevel="1">
      <c r="D224" s="326" t="str">
        <f>VLOOKUP(F224,[2]Codes!$C$1:$P$3294, 13, FALSE)</f>
        <v>Benthic detritivore</v>
      </c>
      <c r="E224" s="326" t="s">
        <v>375</v>
      </c>
      <c r="F224" s="326" t="s">
        <v>386</v>
      </c>
      <c r="J224" s="466"/>
      <c r="M224" s="326"/>
      <c r="O224" s="326"/>
      <c r="AK224" s="326"/>
      <c r="AM224" s="326">
        <v>0.1714</v>
      </c>
      <c r="AN224" s="326"/>
      <c r="AR224" s="326"/>
      <c r="BP224" s="326"/>
      <c r="BR224" s="326"/>
      <c r="CA224" s="326"/>
      <c r="DE224" s="62"/>
      <c r="DF224" s="49"/>
      <c r="DG224" s="49"/>
      <c r="DH224" s="49"/>
      <c r="DI224" s="62"/>
      <c r="DJ224" s="49"/>
      <c r="DK224" s="49"/>
      <c r="DL224" s="49"/>
      <c r="DM224" s="62"/>
    </row>
    <row r="225" spans="4:117" outlineLevel="1">
      <c r="D225" s="326" t="str">
        <f>VLOOKUP(F225,[2]Codes!$C$1:$P$3294, 13, FALSE)</f>
        <v>Benthic detritivore</v>
      </c>
      <c r="E225" s="326" t="s">
        <v>375</v>
      </c>
      <c r="F225" s="326" t="s">
        <v>386</v>
      </c>
      <c r="J225" s="466"/>
      <c r="M225" s="326"/>
      <c r="O225" s="326"/>
      <c r="AK225" s="326"/>
      <c r="AN225" s="326">
        <v>0.2</v>
      </c>
      <c r="AR225" s="326"/>
      <c r="BP225" s="326"/>
      <c r="BR225" s="326"/>
      <c r="CA225" s="326"/>
      <c r="DE225" s="62"/>
      <c r="DF225" s="49"/>
      <c r="DG225" s="49"/>
      <c r="DH225" s="49"/>
      <c r="DI225" s="62"/>
      <c r="DJ225" s="49"/>
      <c r="DK225" s="49"/>
      <c r="DL225" s="49"/>
      <c r="DM225" s="62"/>
    </row>
    <row r="226" spans="4:117" outlineLevel="1">
      <c r="D226" s="326" t="str">
        <f>VLOOKUP(F226,[2]Codes!$C$1:$P$3294, 13, FALSE)</f>
        <v>Benthic detritivore</v>
      </c>
      <c r="E226" s="326" t="s">
        <v>375</v>
      </c>
      <c r="F226" s="326" t="s">
        <v>386</v>
      </c>
      <c r="J226" s="466">
        <v>0.5</v>
      </c>
      <c r="M226" s="326"/>
      <c r="O226" s="326"/>
      <c r="AK226" s="326"/>
      <c r="AN226" s="326"/>
      <c r="AR226" s="326"/>
      <c r="BP226" s="326"/>
      <c r="BR226" s="326"/>
      <c r="CA226" s="326"/>
      <c r="DE226" s="62"/>
      <c r="DF226" s="49"/>
      <c r="DG226" s="49"/>
      <c r="DH226" s="49"/>
      <c r="DI226" s="62"/>
      <c r="DJ226" s="49"/>
      <c r="DK226" s="49"/>
      <c r="DL226" s="49"/>
      <c r="DM226" s="62"/>
    </row>
    <row r="227" spans="4:117" outlineLevel="1">
      <c r="D227" s="326" t="str">
        <f>VLOOKUP(F227,[2]Codes!$C$1:$P$3294, 13, FALSE)</f>
        <v>Benthic detritivore</v>
      </c>
      <c r="E227" s="326" t="s">
        <v>375</v>
      </c>
      <c r="F227" s="326" t="s">
        <v>386</v>
      </c>
      <c r="J227" s="466"/>
      <c r="M227" s="326"/>
      <c r="O227" s="326"/>
      <c r="AK227" s="326"/>
      <c r="AN227" s="326"/>
      <c r="AR227" s="326"/>
      <c r="BC227" s="326">
        <v>8.1699999999999995E-2</v>
      </c>
      <c r="BP227" s="326"/>
      <c r="BR227" s="326"/>
      <c r="CA227" s="326"/>
      <c r="DE227" s="62"/>
      <c r="DF227" s="49"/>
      <c r="DG227" s="49"/>
      <c r="DH227" s="49"/>
      <c r="DI227" s="62"/>
      <c r="DJ227" s="49"/>
      <c r="DK227" s="49"/>
      <c r="DL227" s="49"/>
      <c r="DM227" s="62"/>
    </row>
    <row r="228" spans="4:117" outlineLevel="1">
      <c r="D228" s="326" t="str">
        <f>VLOOKUP(F228,[2]Codes!$C$1:$P$3294, 13, FALSE)</f>
        <v>Benthic detritivore</v>
      </c>
      <c r="E228" s="326" t="s">
        <v>375</v>
      </c>
      <c r="F228" s="326" t="s">
        <v>386</v>
      </c>
      <c r="J228" s="466"/>
      <c r="M228" s="326"/>
      <c r="O228" s="326"/>
      <c r="AK228" s="326"/>
      <c r="AN228" s="326"/>
      <c r="AR228" s="326"/>
      <c r="BP228" s="326"/>
      <c r="BR228" s="326"/>
      <c r="CA228" s="326"/>
      <c r="CF228" s="326">
        <v>3.95E-2</v>
      </c>
      <c r="DE228" s="62"/>
      <c r="DF228" s="49"/>
      <c r="DG228" s="49"/>
      <c r="DH228" s="49"/>
      <c r="DI228" s="62"/>
      <c r="DJ228" s="49"/>
      <c r="DK228" s="49"/>
      <c r="DL228" s="49"/>
      <c r="DM228" s="62"/>
    </row>
    <row r="229" spans="4:117" outlineLevel="1">
      <c r="D229" s="326" t="str">
        <f>VLOOKUP(F229,[2]Codes!$C$1:$P$3294, 13, FALSE)</f>
        <v>Benthic detritivore</v>
      </c>
      <c r="E229" s="326" t="s">
        <v>375</v>
      </c>
      <c r="F229" s="326" t="s">
        <v>386</v>
      </c>
      <c r="J229" s="466"/>
      <c r="M229" s="326"/>
      <c r="O229" s="326"/>
      <c r="AK229" s="326"/>
      <c r="AN229" s="326"/>
      <c r="AR229" s="326"/>
      <c r="BP229" s="326"/>
      <c r="BR229" s="326"/>
      <c r="CA229" s="326"/>
      <c r="CZ229" s="326">
        <v>0.2</v>
      </c>
      <c r="DE229" s="62"/>
      <c r="DF229" s="49"/>
      <c r="DG229" s="49"/>
      <c r="DH229" s="49"/>
      <c r="DI229" s="62"/>
      <c r="DJ229" s="49"/>
      <c r="DK229" s="49"/>
      <c r="DL229" s="49"/>
      <c r="DM229" s="62"/>
    </row>
    <row r="230" spans="4:117" outlineLevel="1">
      <c r="D230" s="326" t="str">
        <f>VLOOKUP(F230,[2]Codes!$C$1:$P$3294, 13, FALSE)</f>
        <v>Benthic detritivore</v>
      </c>
      <c r="E230" s="326" t="s">
        <v>375</v>
      </c>
      <c r="F230" s="326" t="s">
        <v>386</v>
      </c>
      <c r="J230" s="466"/>
      <c r="M230" s="326"/>
      <c r="O230" s="326"/>
      <c r="AK230" s="326"/>
      <c r="AN230" s="326"/>
      <c r="AR230" s="326"/>
      <c r="BP230" s="326"/>
      <c r="BR230" s="326"/>
      <c r="BZ230" s="326">
        <v>7.8299999999999995E-2</v>
      </c>
      <c r="CA230" s="326"/>
      <c r="DE230" s="62"/>
      <c r="DF230" s="49"/>
      <c r="DG230" s="49"/>
      <c r="DH230" s="49"/>
      <c r="DI230" s="62"/>
      <c r="DJ230" s="49"/>
      <c r="DK230" s="49"/>
      <c r="DL230" s="49"/>
      <c r="DM230" s="62"/>
    </row>
    <row r="231" spans="4:117" outlineLevel="1">
      <c r="D231" s="326" t="str">
        <f>VLOOKUP(F231,[2]Codes!$C$1:$P$3294, 13, FALSE)</f>
        <v>Benthic detritivore</v>
      </c>
      <c r="E231" s="326" t="s">
        <v>375</v>
      </c>
      <c r="F231" s="326" t="s">
        <v>386</v>
      </c>
      <c r="J231" s="466"/>
      <c r="M231" s="326"/>
      <c r="O231" s="326"/>
      <c r="Z231" s="326">
        <v>0.16670000000000001</v>
      </c>
      <c r="AK231" s="326"/>
      <c r="AN231" s="326"/>
      <c r="AR231" s="326"/>
      <c r="BP231" s="326"/>
      <c r="BR231" s="326"/>
      <c r="CA231" s="326"/>
      <c r="DE231" s="62"/>
      <c r="DF231" s="49"/>
      <c r="DG231" s="49"/>
      <c r="DH231" s="49"/>
      <c r="DI231" s="62"/>
      <c r="DJ231" s="49"/>
      <c r="DK231" s="49"/>
      <c r="DL231" s="49"/>
      <c r="DM231" s="62"/>
    </row>
    <row r="232" spans="4:117" outlineLevel="1">
      <c r="D232" s="326" t="str">
        <f>VLOOKUP(F232,[2]Codes!$C$1:$P$3294, 13, FALSE)</f>
        <v>Benthic detritivore</v>
      </c>
      <c r="E232" s="326" t="s">
        <v>375</v>
      </c>
      <c r="F232" s="326" t="s">
        <v>386</v>
      </c>
      <c r="J232" s="466"/>
      <c r="M232" s="326"/>
      <c r="O232" s="326"/>
      <c r="V232" s="326">
        <v>7.0800000000000002E-2</v>
      </c>
      <c r="AK232" s="326"/>
      <c r="AN232" s="326"/>
      <c r="AR232" s="326"/>
      <c r="BP232" s="326"/>
      <c r="BR232" s="326"/>
      <c r="CA232" s="326"/>
      <c r="DE232" s="62"/>
      <c r="DF232" s="49"/>
      <c r="DG232" s="49"/>
      <c r="DH232" s="49"/>
      <c r="DI232" s="62"/>
      <c r="DJ232" s="49"/>
      <c r="DK232" s="49"/>
      <c r="DL232" s="49"/>
      <c r="DM232" s="62"/>
    </row>
    <row r="233" spans="4:117" outlineLevel="1">
      <c r="D233" s="326" t="str">
        <f>VLOOKUP(F233,[2]Codes!$C$1:$P$3294, 13, FALSE)</f>
        <v>Benthic detritivore</v>
      </c>
      <c r="E233" s="326" t="s">
        <v>375</v>
      </c>
      <c r="F233" s="326" t="s">
        <v>386</v>
      </c>
      <c r="J233" s="466"/>
      <c r="M233" s="326"/>
      <c r="O233" s="326"/>
      <c r="AK233" s="326"/>
      <c r="AN233" s="326"/>
      <c r="AR233" s="326"/>
      <c r="BE233" s="326">
        <v>3.4999999999999996E-3</v>
      </c>
      <c r="BP233" s="326"/>
      <c r="BR233" s="326"/>
      <c r="CA233" s="326"/>
      <c r="DE233" s="62"/>
      <c r="DF233" s="49"/>
      <c r="DG233" s="49"/>
      <c r="DH233" s="49"/>
      <c r="DI233" s="62"/>
      <c r="DJ233" s="49"/>
      <c r="DK233" s="49"/>
      <c r="DL233" s="49"/>
      <c r="DM233" s="62"/>
    </row>
    <row r="234" spans="4:117" outlineLevel="1">
      <c r="D234" s="326" t="str">
        <f>VLOOKUP(F234,[2]Codes!$C$1:$P$3294, 13, FALSE)</f>
        <v>Benthic detritivore</v>
      </c>
      <c r="E234" s="326" t="s">
        <v>375</v>
      </c>
      <c r="F234" s="326" t="s">
        <v>386</v>
      </c>
      <c r="H234" s="466">
        <v>6.1699999999999998E-2</v>
      </c>
      <c r="J234" s="466"/>
      <c r="M234" s="326"/>
      <c r="O234" s="326"/>
      <c r="AK234" s="326"/>
      <c r="AN234" s="326"/>
      <c r="AR234" s="326"/>
      <c r="BP234" s="326"/>
      <c r="BR234" s="326"/>
      <c r="CA234" s="326"/>
      <c r="DE234" s="62"/>
      <c r="DF234" s="49"/>
      <c r="DG234" s="49"/>
      <c r="DH234" s="49"/>
      <c r="DI234" s="62"/>
      <c r="DJ234" s="49"/>
      <c r="DK234" s="49"/>
      <c r="DL234" s="49"/>
      <c r="DM234" s="62"/>
    </row>
    <row r="235" spans="4:117" outlineLevel="1">
      <c r="D235" s="326" t="str">
        <f>VLOOKUP(F235,[2]Codes!$C$1:$P$3294, 13, FALSE)</f>
        <v>Benthic detritivore</v>
      </c>
      <c r="E235" s="326" t="s">
        <v>375</v>
      </c>
      <c r="F235" s="326" t="s">
        <v>386</v>
      </c>
      <c r="J235" s="466"/>
      <c r="M235" s="326"/>
      <c r="O235" s="326"/>
      <c r="AK235" s="326"/>
      <c r="AN235" s="326"/>
      <c r="AR235" s="326"/>
      <c r="BO235" s="326">
        <v>0.5</v>
      </c>
      <c r="BP235" s="326"/>
      <c r="BR235" s="326"/>
      <c r="CA235" s="326"/>
      <c r="DE235" s="62"/>
      <c r="DF235" s="49"/>
      <c r="DG235" s="49"/>
      <c r="DH235" s="49"/>
      <c r="DI235" s="62"/>
      <c r="DJ235" s="49"/>
      <c r="DK235" s="49"/>
      <c r="DL235" s="49"/>
      <c r="DM235" s="62"/>
    </row>
    <row r="236" spans="4:117" outlineLevel="1">
      <c r="D236" s="326" t="s">
        <v>777</v>
      </c>
      <c r="E236" s="326" t="s">
        <v>375</v>
      </c>
      <c r="F236" s="326" t="s">
        <v>605</v>
      </c>
      <c r="J236" s="466"/>
      <c r="M236" s="326"/>
      <c r="O236" s="326"/>
      <c r="AK236" s="326"/>
      <c r="AN236" s="326"/>
      <c r="AR236" s="326"/>
      <c r="AZ236" s="326">
        <v>2.0299999999999999E-2</v>
      </c>
      <c r="BP236" s="326"/>
      <c r="BR236" s="326"/>
      <c r="CA236" s="326"/>
      <c r="DE236" s="62"/>
      <c r="DF236" s="49"/>
      <c r="DG236" s="49"/>
      <c r="DH236" s="49"/>
      <c r="DI236" s="62"/>
      <c r="DJ236" s="49"/>
      <c r="DK236" s="49"/>
      <c r="DL236" s="49"/>
      <c r="DM236" s="62"/>
    </row>
    <row r="237" spans="4:117" outlineLevel="1">
      <c r="D237" s="326" t="s">
        <v>777</v>
      </c>
      <c r="E237" s="326" t="s">
        <v>375</v>
      </c>
      <c r="F237" s="326" t="s">
        <v>1761</v>
      </c>
      <c r="H237" s="466">
        <v>3.7000000000000005E-2</v>
      </c>
      <c r="J237" s="466"/>
      <c r="M237" s="326"/>
      <c r="O237" s="326"/>
      <c r="AK237" s="326"/>
      <c r="AN237" s="326"/>
      <c r="AR237" s="326"/>
      <c r="BP237" s="326"/>
      <c r="BR237" s="326"/>
      <c r="CA237" s="326"/>
      <c r="DE237" s="62"/>
      <c r="DF237" s="49"/>
      <c r="DG237" s="49"/>
      <c r="DH237" s="49"/>
      <c r="DI237" s="62"/>
      <c r="DJ237" s="49"/>
      <c r="DK237" s="49"/>
      <c r="DL237" s="49"/>
      <c r="DM237" s="62"/>
    </row>
    <row r="238" spans="4:117" outlineLevel="1">
      <c r="D238" s="326" t="str">
        <f>VLOOKUP(F238,[2]Codes!$C$1:$P$3294, 13, FALSE)</f>
        <v>Benthic detritivore</v>
      </c>
      <c r="E238" s="347" t="s">
        <v>375</v>
      </c>
      <c r="F238" s="347" t="s">
        <v>268</v>
      </c>
      <c r="J238" s="466"/>
      <c r="K238" s="492"/>
      <c r="M238" s="326"/>
      <c r="O238" s="326"/>
      <c r="AK238" s="326"/>
      <c r="AN238" s="326"/>
      <c r="AR238" s="326"/>
      <c r="BA238" s="348">
        <v>3.6200000000000003E-2</v>
      </c>
      <c r="BP238" s="326"/>
      <c r="BR238" s="326"/>
      <c r="CA238" s="326"/>
      <c r="DE238" s="62"/>
      <c r="DF238" s="493"/>
      <c r="DG238" s="49"/>
      <c r="DH238" s="49"/>
      <c r="DI238" s="62"/>
      <c r="DJ238" s="49"/>
      <c r="DK238" s="49"/>
      <c r="DL238" s="49"/>
      <c r="DM238" s="62"/>
    </row>
    <row r="239" spans="4:117" outlineLevel="1">
      <c r="D239" s="326" t="str">
        <f>VLOOKUP(F239,[2]Codes!$C$1:$P$3294, 13, FALSE)</f>
        <v>Benthic detritivore</v>
      </c>
      <c r="E239" s="326" t="s">
        <v>375</v>
      </c>
      <c r="F239" s="326" t="s">
        <v>268</v>
      </c>
      <c r="J239" s="466"/>
      <c r="M239" s="326"/>
      <c r="O239" s="326"/>
      <c r="AK239" s="326"/>
      <c r="AN239" s="326"/>
      <c r="AR239" s="326"/>
      <c r="BB239" s="326">
        <v>6.8199999999999997E-2</v>
      </c>
      <c r="BP239" s="326"/>
      <c r="BR239" s="326"/>
      <c r="CA239" s="326"/>
      <c r="DE239" s="62"/>
      <c r="DF239" s="49"/>
      <c r="DG239" s="49"/>
      <c r="DH239" s="49"/>
      <c r="DI239" s="62"/>
      <c r="DJ239" s="49"/>
      <c r="DK239" s="49"/>
      <c r="DL239" s="49"/>
      <c r="DM239" s="62"/>
    </row>
    <row r="240" spans="4:117" outlineLevel="1">
      <c r="D240" s="326" t="str">
        <f>VLOOKUP(F240,[2]Codes!$C$1:$P$3294, 13, FALSE)</f>
        <v>Benthic detritivore</v>
      </c>
      <c r="E240" s="326" t="s">
        <v>375</v>
      </c>
      <c r="F240" s="326" t="s">
        <v>268</v>
      </c>
      <c r="J240" s="466"/>
      <c r="M240" s="326"/>
      <c r="O240" s="326"/>
      <c r="AK240" s="326"/>
      <c r="AN240" s="326"/>
      <c r="AR240" s="326"/>
      <c r="AS240" s="326">
        <v>3.4500000000000003E-2</v>
      </c>
      <c r="BP240" s="326"/>
      <c r="BR240" s="326"/>
      <c r="CA240" s="326"/>
      <c r="DE240" s="62"/>
      <c r="DF240" s="49"/>
      <c r="DG240" s="49"/>
      <c r="DH240" s="49"/>
      <c r="DI240" s="62"/>
      <c r="DJ240" s="49"/>
      <c r="DK240" s="49"/>
      <c r="DL240" s="49"/>
      <c r="DM240" s="62"/>
    </row>
    <row r="241" spans="4:117" outlineLevel="1">
      <c r="D241" s="326" t="str">
        <f>VLOOKUP(F241,[2]Codes!$C$1:$P$3294, 13, FALSE)</f>
        <v>Benthic detritivore</v>
      </c>
      <c r="E241" s="326" t="s">
        <v>375</v>
      </c>
      <c r="F241" s="326" t="s">
        <v>268</v>
      </c>
      <c r="J241" s="466"/>
      <c r="M241" s="326"/>
      <c r="O241" s="326"/>
      <c r="AH241" s="326">
        <v>6.1999999999999998E-3</v>
      </c>
      <c r="AK241" s="326"/>
      <c r="AN241" s="326"/>
      <c r="AR241" s="326"/>
      <c r="BP241" s="326"/>
      <c r="BR241" s="326"/>
      <c r="CA241" s="326"/>
      <c r="DE241" s="62"/>
      <c r="DF241" s="49"/>
      <c r="DG241" s="49"/>
      <c r="DH241" s="49"/>
      <c r="DI241" s="62"/>
      <c r="DJ241" s="49"/>
      <c r="DK241" s="49"/>
      <c r="DL241" s="49"/>
      <c r="DM241" s="62"/>
    </row>
    <row r="242" spans="4:117" outlineLevel="1">
      <c r="D242" s="326" t="str">
        <f>VLOOKUP(F242,[2]Codes!$C$1:$P$3294, 13, FALSE)</f>
        <v>Benthic detritivore</v>
      </c>
      <c r="E242" s="326" t="s">
        <v>375</v>
      </c>
      <c r="F242" s="326" t="s">
        <v>268</v>
      </c>
      <c r="J242" s="466"/>
      <c r="M242" s="326"/>
      <c r="O242" s="326"/>
      <c r="AK242" s="326"/>
      <c r="AN242" s="326"/>
      <c r="AR242" s="326"/>
      <c r="AW242" s="326">
        <v>9.0800000000000006E-2</v>
      </c>
      <c r="BP242" s="326"/>
      <c r="BR242" s="326"/>
      <c r="CA242" s="326"/>
      <c r="DE242" s="62"/>
      <c r="DF242" s="49"/>
      <c r="DG242" s="49"/>
      <c r="DH242" s="49"/>
      <c r="DI242" s="62"/>
      <c r="DJ242" s="49"/>
      <c r="DK242" s="49"/>
      <c r="DL242" s="49"/>
      <c r="DM242" s="62"/>
    </row>
    <row r="243" spans="4:117" outlineLevel="1">
      <c r="D243" s="326" t="str">
        <f>VLOOKUP(F243,[2]Codes!$C$1:$P$3294, 13, FALSE)</f>
        <v>Benthic detritivore</v>
      </c>
      <c r="E243" s="326" t="s">
        <v>375</v>
      </c>
      <c r="F243" s="326" t="s">
        <v>268</v>
      </c>
      <c r="J243" s="466"/>
      <c r="M243" s="326"/>
      <c r="O243" s="326"/>
      <c r="AK243" s="326"/>
      <c r="AN243" s="326"/>
      <c r="AQ243" s="326">
        <v>1.4199999999999999E-2</v>
      </c>
      <c r="AR243" s="326"/>
      <c r="BP243" s="326"/>
      <c r="BR243" s="326"/>
      <c r="CA243" s="326"/>
      <c r="DE243" s="62"/>
      <c r="DF243" s="49"/>
      <c r="DG243" s="49"/>
      <c r="DH243" s="49"/>
      <c r="DI243" s="62"/>
      <c r="DJ243" s="49"/>
      <c r="DK243" s="49"/>
      <c r="DL243" s="49"/>
      <c r="DM243" s="62"/>
    </row>
    <row r="244" spans="4:117" outlineLevel="1">
      <c r="D244" s="326" t="str">
        <f>VLOOKUP(F244,[2]Codes!$C$1:$P$3294, 13, FALSE)</f>
        <v>Benthic detritivore</v>
      </c>
      <c r="E244" s="326" t="s">
        <v>375</v>
      </c>
      <c r="F244" s="326" t="s">
        <v>268</v>
      </c>
      <c r="J244" s="466"/>
      <c r="M244" s="326"/>
      <c r="O244" s="326"/>
      <c r="AK244" s="326"/>
      <c r="AN244" s="326"/>
      <c r="AR244" s="326"/>
      <c r="BP244" s="326"/>
      <c r="BR244" s="326"/>
      <c r="BX244" s="326">
        <v>4.5000000000000005E-3</v>
      </c>
      <c r="CA244" s="326"/>
      <c r="DE244" s="62"/>
      <c r="DF244" s="49"/>
      <c r="DG244" s="49"/>
      <c r="DH244" s="49"/>
      <c r="DI244" s="62"/>
      <c r="DJ244" s="49"/>
      <c r="DK244" s="49"/>
      <c r="DL244" s="49"/>
      <c r="DM244" s="62"/>
    </row>
    <row r="245" spans="4:117" outlineLevel="1">
      <c r="D245" s="326" t="str">
        <f>VLOOKUP(F245,[2]Codes!$C$1:$P$3294, 13, FALSE)</f>
        <v>Benthic detritivore</v>
      </c>
      <c r="E245" s="326" t="s">
        <v>375</v>
      </c>
      <c r="F245" s="326" t="s">
        <v>268</v>
      </c>
      <c r="J245" s="466"/>
      <c r="M245" s="326"/>
      <c r="O245" s="326"/>
      <c r="AE245" s="326">
        <v>4.5999999999999999E-3</v>
      </c>
      <c r="AK245" s="326"/>
      <c r="AN245" s="326"/>
      <c r="AR245" s="326"/>
      <c r="BP245" s="326"/>
      <c r="BR245" s="326"/>
      <c r="CA245" s="326"/>
      <c r="DE245" s="62"/>
      <c r="DF245" s="49"/>
      <c r="DG245" s="49"/>
      <c r="DH245" s="49"/>
      <c r="DI245" s="62"/>
      <c r="DJ245" s="49"/>
      <c r="DK245" s="49"/>
      <c r="DL245" s="49"/>
      <c r="DM245" s="62"/>
    </row>
    <row r="246" spans="4:117" outlineLevel="1">
      <c r="D246" s="326" t="str">
        <f>VLOOKUP(F246,[2]Codes!$C$1:$P$3294, 13, FALSE)</f>
        <v>Benthic detritivore</v>
      </c>
      <c r="E246" s="326" t="s">
        <v>375</v>
      </c>
      <c r="F246" s="326" t="s">
        <v>268</v>
      </c>
      <c r="J246" s="466"/>
      <c r="M246" s="326">
        <v>2.5999999999999999E-3</v>
      </c>
      <c r="O246" s="326"/>
      <c r="AK246" s="326"/>
      <c r="AN246" s="326"/>
      <c r="AR246" s="326"/>
      <c r="BP246" s="326"/>
      <c r="BR246" s="326"/>
      <c r="CA246" s="326"/>
      <c r="DE246" s="62"/>
      <c r="DF246" s="49"/>
      <c r="DG246" s="49"/>
      <c r="DH246" s="49"/>
      <c r="DI246" s="62"/>
      <c r="DJ246" s="49"/>
      <c r="DK246" s="49"/>
      <c r="DL246" s="49"/>
      <c r="DM246" s="62"/>
    </row>
    <row r="247" spans="4:117" outlineLevel="1">
      <c r="D247" s="326" t="str">
        <f>VLOOKUP(F247,[2]Codes!$C$1:$P$3294, 13, FALSE)</f>
        <v>Benthic detritivore</v>
      </c>
      <c r="E247" s="326" t="s">
        <v>375</v>
      </c>
      <c r="F247" s="326" t="s">
        <v>268</v>
      </c>
      <c r="J247" s="466"/>
      <c r="M247" s="326"/>
      <c r="O247" s="326"/>
      <c r="AK247" s="326"/>
      <c r="AN247" s="326"/>
      <c r="AR247" s="326"/>
      <c r="BP247" s="326"/>
      <c r="BR247" s="326"/>
      <c r="CA247" s="326"/>
      <c r="CJ247" s="326">
        <v>2.6000000000000002E-2</v>
      </c>
      <c r="DE247" s="62"/>
      <c r="DF247" s="49"/>
      <c r="DG247" s="49"/>
      <c r="DH247" s="49"/>
      <c r="DI247" s="62"/>
      <c r="DJ247" s="49"/>
      <c r="DK247" s="49"/>
      <c r="DL247" s="49"/>
      <c r="DM247" s="62"/>
    </row>
    <row r="248" spans="4:117" outlineLevel="1">
      <c r="D248" s="326" t="str">
        <f>VLOOKUP(F248,[2]Codes!$C$1:$P$3294, 13, FALSE)</f>
        <v>Benthic detritivore</v>
      </c>
      <c r="E248" s="326" t="s">
        <v>375</v>
      </c>
      <c r="F248" s="326" t="s">
        <v>268</v>
      </c>
      <c r="J248" s="466"/>
      <c r="M248" s="326"/>
      <c r="O248" s="326"/>
      <c r="AA248" s="326">
        <v>0.11210000000000001</v>
      </c>
      <c r="AK248" s="326"/>
      <c r="AN248" s="326"/>
      <c r="AR248" s="326"/>
      <c r="BP248" s="326"/>
      <c r="BR248" s="326"/>
      <c r="CA248" s="326"/>
      <c r="DE248" s="62"/>
      <c r="DF248" s="49"/>
      <c r="DG248" s="49"/>
      <c r="DH248" s="49"/>
      <c r="DI248" s="62"/>
      <c r="DJ248" s="49"/>
      <c r="DK248" s="49"/>
      <c r="DL248" s="49"/>
      <c r="DM248" s="62"/>
    </row>
    <row r="249" spans="4:117" outlineLevel="1">
      <c r="D249" s="326" t="str">
        <f>VLOOKUP(F249,[2]Codes!$C$1:$P$3294, 13, FALSE)</f>
        <v>Benthic detritivore</v>
      </c>
      <c r="E249" s="326" t="s">
        <v>375</v>
      </c>
      <c r="F249" s="326" t="s">
        <v>268</v>
      </c>
      <c r="J249" s="466"/>
      <c r="M249" s="326"/>
      <c r="O249" s="326"/>
      <c r="Y249" s="326">
        <v>2.4199999999999999E-2</v>
      </c>
      <c r="AK249" s="326"/>
      <c r="AN249" s="326"/>
      <c r="AR249" s="326"/>
      <c r="BP249" s="326"/>
      <c r="BR249" s="326"/>
      <c r="CA249" s="326"/>
      <c r="DE249" s="62"/>
      <c r="DF249" s="49"/>
      <c r="DG249" s="49"/>
      <c r="DH249" s="49"/>
      <c r="DI249" s="62"/>
      <c r="DJ249" s="49"/>
      <c r="DK249" s="49"/>
      <c r="DL249" s="49"/>
      <c r="DM249" s="62"/>
    </row>
    <row r="250" spans="4:117" outlineLevel="1">
      <c r="D250" s="326" t="str">
        <f>VLOOKUP(F250,[2]Codes!$C$1:$P$3294, 13, FALSE)</f>
        <v>Benthic detritivore</v>
      </c>
      <c r="E250" s="326" t="s">
        <v>375</v>
      </c>
      <c r="F250" s="326" t="s">
        <v>268</v>
      </c>
      <c r="J250" s="466"/>
      <c r="M250" s="326"/>
      <c r="O250" s="326"/>
      <c r="AK250" s="326"/>
      <c r="AN250" s="326"/>
      <c r="AR250" s="326"/>
      <c r="AZ250" s="326">
        <v>6.6299999999999998E-2</v>
      </c>
      <c r="BP250" s="326"/>
      <c r="BR250" s="326"/>
      <c r="CA250" s="326"/>
      <c r="DE250" s="62"/>
      <c r="DF250" s="49"/>
      <c r="DG250" s="49"/>
      <c r="DH250" s="49"/>
      <c r="DI250" s="62"/>
      <c r="DJ250" s="49"/>
      <c r="DK250" s="49"/>
      <c r="DL250" s="49"/>
      <c r="DM250" s="62"/>
    </row>
    <row r="251" spans="4:117" outlineLevel="1">
      <c r="D251" s="326" t="str">
        <f>VLOOKUP(F251,[2]Codes!$C$1:$P$3294, 13, FALSE)</f>
        <v>Benthic detritivore</v>
      </c>
      <c r="E251" s="326" t="s">
        <v>375</v>
      </c>
      <c r="F251" s="326" t="s">
        <v>268</v>
      </c>
      <c r="J251" s="466"/>
      <c r="M251" s="326"/>
      <c r="O251" s="326"/>
      <c r="AK251" s="326"/>
      <c r="AN251" s="326"/>
      <c r="AR251" s="326"/>
      <c r="BF251" s="326">
        <v>0.23799999999999999</v>
      </c>
      <c r="BP251" s="326"/>
      <c r="BR251" s="326"/>
      <c r="CA251" s="326"/>
      <c r="DE251" s="62"/>
      <c r="DF251" s="49"/>
      <c r="DG251" s="49"/>
      <c r="DH251" s="49"/>
      <c r="DI251" s="62"/>
      <c r="DJ251" s="49"/>
      <c r="DK251" s="49"/>
      <c r="DL251" s="49"/>
      <c r="DM251" s="62"/>
    </row>
    <row r="252" spans="4:117" outlineLevel="1">
      <c r="D252" s="326" t="str">
        <f>VLOOKUP(F252,[2]Codes!$C$1:$P$3294, 13, FALSE)</f>
        <v>Benthic detritivore</v>
      </c>
      <c r="E252" s="326" t="s">
        <v>375</v>
      </c>
      <c r="F252" s="326" t="s">
        <v>268</v>
      </c>
      <c r="J252" s="466"/>
      <c r="M252" s="326"/>
      <c r="O252" s="326"/>
      <c r="AK252" s="326"/>
      <c r="AN252" s="326"/>
      <c r="AR252" s="326"/>
      <c r="BG252" s="326">
        <v>5.3800000000000001E-2</v>
      </c>
      <c r="BP252" s="326"/>
      <c r="BR252" s="326"/>
      <c r="CA252" s="326"/>
      <c r="DE252" s="62"/>
      <c r="DF252" s="49"/>
      <c r="DG252" s="49"/>
      <c r="DH252" s="49"/>
      <c r="DI252" s="62"/>
      <c r="DJ252" s="49"/>
      <c r="DK252" s="49"/>
      <c r="DL252" s="49"/>
      <c r="DM252" s="62"/>
    </row>
    <row r="253" spans="4:117" outlineLevel="1">
      <c r="D253" s="326" t="str">
        <f>VLOOKUP(F253,[2]Codes!$C$1:$P$3294, 13, FALSE)</f>
        <v>Benthic detritivore</v>
      </c>
      <c r="E253" s="326" t="s">
        <v>375</v>
      </c>
      <c r="F253" s="326" t="s">
        <v>268</v>
      </c>
      <c r="J253" s="466"/>
      <c r="M253" s="326"/>
      <c r="O253" s="326"/>
      <c r="AK253" s="326"/>
      <c r="AN253" s="326"/>
      <c r="AR253" s="326"/>
      <c r="BP253" s="326"/>
      <c r="BR253" s="326">
        <v>0.1026</v>
      </c>
      <c r="CA253" s="326"/>
      <c r="DE253" s="62"/>
      <c r="DF253" s="49"/>
      <c r="DG253" s="49"/>
      <c r="DH253" s="49"/>
      <c r="DI253" s="62"/>
      <c r="DJ253" s="49"/>
      <c r="DK253" s="49"/>
      <c r="DL253" s="49"/>
      <c r="DM253" s="62"/>
    </row>
    <row r="254" spans="4:117" outlineLevel="1">
      <c r="D254" s="326" t="str">
        <f>VLOOKUP(F254,[2]Codes!$C$1:$P$3294, 13, FALSE)</f>
        <v>Benthic detritivore</v>
      </c>
      <c r="E254" s="326" t="s">
        <v>375</v>
      </c>
      <c r="F254" s="326" t="s">
        <v>268</v>
      </c>
      <c r="J254" s="466"/>
      <c r="M254" s="326"/>
      <c r="O254" s="326"/>
      <c r="AK254" s="326"/>
      <c r="AN254" s="326"/>
      <c r="AR254" s="326"/>
      <c r="BP254" s="326"/>
      <c r="BR254" s="326"/>
      <c r="CA254" s="326"/>
      <c r="DA254" s="326">
        <v>6.83E-2</v>
      </c>
      <c r="DE254" s="62"/>
      <c r="DF254" s="49"/>
      <c r="DG254" s="49"/>
      <c r="DH254" s="49"/>
      <c r="DI254" s="62"/>
      <c r="DJ254" s="49"/>
      <c r="DK254" s="49"/>
      <c r="DL254" s="49"/>
      <c r="DM254" s="62"/>
    </row>
    <row r="255" spans="4:117" outlineLevel="1">
      <c r="D255" s="326" t="str">
        <f>VLOOKUP(F255,[2]Codes!$C$1:$P$3294, 13, FALSE)</f>
        <v>Benthic detritivore</v>
      </c>
      <c r="E255" s="326" t="s">
        <v>375</v>
      </c>
      <c r="F255" s="326" t="s">
        <v>268</v>
      </c>
      <c r="J255" s="466"/>
      <c r="M255" s="326"/>
      <c r="O255" s="326"/>
      <c r="AK255" s="326"/>
      <c r="AN255" s="326"/>
      <c r="AR255" s="326"/>
      <c r="BP255" s="326"/>
      <c r="BR255" s="326"/>
      <c r="BY255" s="326">
        <v>2.0199999999999999E-2</v>
      </c>
      <c r="CA255" s="326"/>
      <c r="DE255" s="62"/>
      <c r="DF255" s="49"/>
      <c r="DG255" s="49"/>
      <c r="DH255" s="49"/>
      <c r="DI255" s="62"/>
      <c r="DJ255" s="49"/>
      <c r="DK255" s="49"/>
      <c r="DL255" s="49"/>
      <c r="DM255" s="62"/>
    </row>
    <row r="256" spans="4:117" outlineLevel="1">
      <c r="D256" s="326" t="str">
        <f>VLOOKUP(F256,[2]Codes!$C$1:$P$3294, 13, FALSE)</f>
        <v>Benthic detritivore</v>
      </c>
      <c r="E256" s="326" t="s">
        <v>375</v>
      </c>
      <c r="F256" s="326" t="s">
        <v>268</v>
      </c>
      <c r="J256" s="466"/>
      <c r="M256" s="326"/>
      <c r="O256" s="326"/>
      <c r="W256" s="326">
        <v>0.11109999999999999</v>
      </c>
      <c r="AK256" s="326"/>
      <c r="AN256" s="326"/>
      <c r="AR256" s="326"/>
      <c r="BP256" s="326"/>
      <c r="BR256" s="326"/>
      <c r="CA256" s="326"/>
      <c r="DE256" s="62"/>
      <c r="DF256" s="49"/>
      <c r="DG256" s="49"/>
      <c r="DH256" s="49"/>
      <c r="DI256" s="62"/>
      <c r="DJ256" s="49"/>
      <c r="DK256" s="49"/>
      <c r="DL256" s="49"/>
      <c r="DM256" s="62"/>
    </row>
    <row r="257" spans="4:117" outlineLevel="1">
      <c r="D257" s="326" t="str">
        <f>VLOOKUP(F257,[2]Codes!$C$1:$P$3294, 13, FALSE)</f>
        <v>Benthic detritivore</v>
      </c>
      <c r="E257" s="326" t="s">
        <v>375</v>
      </c>
      <c r="F257" s="326" t="s">
        <v>268</v>
      </c>
      <c r="J257" s="466"/>
      <c r="M257" s="326"/>
      <c r="O257" s="326"/>
      <c r="AK257" s="326"/>
      <c r="AN257" s="326"/>
      <c r="AR257" s="326"/>
      <c r="BH257" s="326">
        <v>3.3300000000000003E-2</v>
      </c>
      <c r="BP257" s="326"/>
      <c r="BR257" s="326"/>
      <c r="CA257" s="326"/>
      <c r="DE257" s="62"/>
      <c r="DF257" s="49"/>
      <c r="DG257" s="49"/>
      <c r="DH257" s="49"/>
      <c r="DI257" s="62"/>
      <c r="DJ257" s="49"/>
      <c r="DK257" s="49"/>
      <c r="DL257" s="49"/>
      <c r="DM257" s="62"/>
    </row>
    <row r="258" spans="4:117" outlineLevel="1">
      <c r="D258" s="326" t="str">
        <f>VLOOKUP(F258,[2]Codes!$C$1:$P$3294, 13, FALSE)</f>
        <v>Benthic detritivore</v>
      </c>
      <c r="E258" s="326" t="s">
        <v>375</v>
      </c>
      <c r="F258" s="326" t="s">
        <v>268</v>
      </c>
      <c r="J258" s="466"/>
      <c r="M258" s="326"/>
      <c r="O258" s="326"/>
      <c r="AK258" s="326"/>
      <c r="AN258" s="326"/>
      <c r="AR258" s="326"/>
      <c r="BK258" s="326">
        <v>3.7999999999999999E-2</v>
      </c>
      <c r="BP258" s="326"/>
      <c r="BR258" s="326"/>
      <c r="CA258" s="326"/>
      <c r="DE258" s="62"/>
      <c r="DF258" s="49"/>
      <c r="DG258" s="49"/>
      <c r="DH258" s="49"/>
      <c r="DI258" s="62"/>
      <c r="DJ258" s="49"/>
      <c r="DK258" s="49"/>
      <c r="DL258" s="49"/>
      <c r="DM258" s="62"/>
    </row>
    <row r="259" spans="4:117" outlineLevel="1">
      <c r="D259" s="326" t="str">
        <f>VLOOKUP(F259,[2]Codes!$C$1:$P$3294, 13, FALSE)</f>
        <v>Benthic detritivore</v>
      </c>
      <c r="E259" s="326" t="s">
        <v>375</v>
      </c>
      <c r="F259" s="326" t="s">
        <v>268</v>
      </c>
      <c r="J259" s="466"/>
      <c r="M259" s="326"/>
      <c r="O259" s="326"/>
      <c r="AK259" s="326"/>
      <c r="AM259" s="326">
        <v>0.1429</v>
      </c>
      <c r="AN259" s="326"/>
      <c r="AR259" s="326"/>
      <c r="BP259" s="326"/>
      <c r="BR259" s="326"/>
      <c r="CA259" s="326"/>
      <c r="DE259" s="62"/>
      <c r="DF259" s="49"/>
      <c r="DG259" s="49"/>
      <c r="DH259" s="49"/>
      <c r="DI259" s="62"/>
      <c r="DJ259" s="49"/>
      <c r="DK259" s="49"/>
      <c r="DL259" s="49"/>
      <c r="DM259" s="62"/>
    </row>
    <row r="260" spans="4:117" outlineLevel="1">
      <c r="D260" s="326" t="str">
        <f>VLOOKUP(F260,[2]Codes!$C$1:$P$3294, 13, FALSE)</f>
        <v>Benthic detritivore</v>
      </c>
      <c r="E260" s="326" t="s">
        <v>375</v>
      </c>
      <c r="F260" s="326" t="s">
        <v>268</v>
      </c>
      <c r="G260" s="466">
        <v>4.7599999999999996E-2</v>
      </c>
      <c r="J260" s="466"/>
      <c r="M260" s="326"/>
      <c r="O260" s="326"/>
      <c r="AK260" s="326"/>
      <c r="AN260" s="326"/>
      <c r="AR260" s="326"/>
      <c r="BP260" s="326"/>
      <c r="BR260" s="326"/>
      <c r="CA260" s="326"/>
      <c r="DE260" s="62"/>
      <c r="DF260" s="49"/>
      <c r="DG260" s="49"/>
      <c r="DH260" s="49"/>
      <c r="DI260" s="62"/>
      <c r="DJ260" s="49"/>
      <c r="DK260" s="49"/>
      <c r="DL260" s="49"/>
      <c r="DM260" s="62"/>
    </row>
    <row r="261" spans="4:117" outlineLevel="1">
      <c r="D261" s="326" t="str">
        <f>VLOOKUP(F261,[2]Codes!$C$1:$P$3294, 13, FALSE)</f>
        <v>Benthic detritivore</v>
      </c>
      <c r="E261" s="326" t="s">
        <v>375</v>
      </c>
      <c r="F261" s="326" t="s">
        <v>268</v>
      </c>
      <c r="J261" s="466"/>
      <c r="M261" s="326"/>
      <c r="O261" s="326"/>
      <c r="AK261" s="326"/>
      <c r="AN261" s="326"/>
      <c r="AR261" s="326"/>
      <c r="BC261" s="326">
        <v>0.14880000000000002</v>
      </c>
      <c r="BP261" s="326"/>
      <c r="BR261" s="326"/>
      <c r="CA261" s="326"/>
      <c r="DE261" s="62"/>
      <c r="DF261" s="49"/>
      <c r="DG261" s="49"/>
      <c r="DH261" s="49"/>
      <c r="DI261" s="62"/>
      <c r="DJ261" s="49"/>
      <c r="DK261" s="49"/>
      <c r="DL261" s="49"/>
      <c r="DM261" s="62"/>
    </row>
    <row r="262" spans="4:117" outlineLevel="1">
      <c r="D262" s="326" t="str">
        <f>VLOOKUP(F262,[2]Codes!$C$1:$P$3294, 13, FALSE)</f>
        <v>Benthic detritivore</v>
      </c>
      <c r="E262" s="326" t="s">
        <v>375</v>
      </c>
      <c r="F262" s="326" t="s">
        <v>268</v>
      </c>
      <c r="J262" s="466"/>
      <c r="M262" s="326"/>
      <c r="O262" s="326"/>
      <c r="V262" s="326">
        <v>0.42920000000000003</v>
      </c>
      <c r="AK262" s="326"/>
      <c r="AN262" s="326"/>
      <c r="AR262" s="326"/>
      <c r="BP262" s="326"/>
      <c r="BR262" s="326"/>
      <c r="CA262" s="326"/>
      <c r="DE262" s="62"/>
      <c r="DF262" s="49"/>
      <c r="DG262" s="49"/>
      <c r="DH262" s="49"/>
      <c r="DI262" s="62"/>
      <c r="DJ262" s="49"/>
      <c r="DK262" s="49"/>
      <c r="DL262" s="49"/>
      <c r="DM262" s="62"/>
    </row>
    <row r="263" spans="4:117" outlineLevel="1">
      <c r="D263" s="326" t="str">
        <f>VLOOKUP(F263,[2]Codes!$C$1:$P$3294, 13, FALSE)</f>
        <v>Benthic detritivore</v>
      </c>
      <c r="E263" s="326" t="s">
        <v>375</v>
      </c>
      <c r="F263" s="326" t="s">
        <v>268</v>
      </c>
      <c r="J263" s="466"/>
      <c r="M263" s="326"/>
      <c r="O263" s="326"/>
      <c r="AK263" s="326"/>
      <c r="AN263" s="326"/>
      <c r="AR263" s="326"/>
      <c r="BO263" s="326">
        <v>8.1000000000000013E-3</v>
      </c>
      <c r="BP263" s="326"/>
      <c r="BR263" s="326"/>
      <c r="CA263" s="326"/>
      <c r="DE263" s="62"/>
      <c r="DF263" s="49"/>
      <c r="DG263" s="49"/>
      <c r="DH263" s="49"/>
      <c r="DI263" s="62"/>
      <c r="DJ263" s="49"/>
      <c r="DK263" s="49"/>
      <c r="DL263" s="49"/>
      <c r="DM263" s="62"/>
    </row>
    <row r="264" spans="4:117" outlineLevel="1">
      <c r="D264" s="326" t="s">
        <v>777</v>
      </c>
      <c r="E264" s="326" t="s">
        <v>375</v>
      </c>
      <c r="F264" s="326" t="s">
        <v>606</v>
      </c>
      <c r="J264" s="466"/>
      <c r="M264" s="326"/>
      <c r="O264" s="326"/>
      <c r="AK264" s="326"/>
      <c r="AN264" s="326"/>
      <c r="AR264" s="326"/>
      <c r="BB264" s="326">
        <v>3.3E-3</v>
      </c>
      <c r="BP264" s="326"/>
      <c r="BR264" s="326"/>
      <c r="CA264" s="326"/>
      <c r="DE264" s="62"/>
      <c r="DF264" s="49"/>
      <c r="DG264" s="49"/>
      <c r="DH264" s="49"/>
      <c r="DI264" s="62"/>
      <c r="DJ264" s="49"/>
      <c r="DK264" s="49"/>
      <c r="DL264" s="49"/>
      <c r="DM264" s="62"/>
    </row>
    <row r="265" spans="4:117" outlineLevel="1">
      <c r="D265" s="326" t="s">
        <v>777</v>
      </c>
      <c r="E265" s="326" t="s">
        <v>375</v>
      </c>
      <c r="F265" s="326" t="s">
        <v>606</v>
      </c>
      <c r="J265" s="466"/>
      <c r="M265" s="326"/>
      <c r="O265" s="326"/>
      <c r="AK265" s="326"/>
      <c r="AN265" s="326"/>
      <c r="AR265" s="326"/>
      <c r="BP265" s="326"/>
      <c r="BR265" s="326"/>
      <c r="CA265" s="326"/>
      <c r="CJ265" s="326">
        <v>1.04E-2</v>
      </c>
      <c r="DE265" s="62"/>
      <c r="DF265" s="49"/>
      <c r="DG265" s="49"/>
      <c r="DH265" s="49"/>
      <c r="DI265" s="62"/>
      <c r="DJ265" s="49"/>
      <c r="DK265" s="49"/>
      <c r="DL265" s="49"/>
      <c r="DM265" s="62"/>
    </row>
    <row r="266" spans="4:117" outlineLevel="1">
      <c r="D266" s="326" t="s">
        <v>777</v>
      </c>
      <c r="E266" s="326" t="s">
        <v>375</v>
      </c>
      <c r="F266" s="326" t="s">
        <v>606</v>
      </c>
      <c r="I266" s="466">
        <v>5.0499999999999996E-2</v>
      </c>
      <c r="J266" s="466"/>
      <c r="M266" s="326"/>
      <c r="O266" s="326"/>
      <c r="AK266" s="326"/>
      <c r="AN266" s="326"/>
      <c r="AR266" s="326"/>
      <c r="BP266" s="326"/>
      <c r="BR266" s="326"/>
      <c r="CA266" s="326"/>
      <c r="DE266" s="62"/>
      <c r="DF266" s="49"/>
      <c r="DG266" s="49"/>
      <c r="DH266" s="49"/>
      <c r="DI266" s="62"/>
      <c r="DJ266" s="49"/>
      <c r="DK266" s="49"/>
      <c r="DL266" s="49"/>
      <c r="DM266" s="62"/>
    </row>
    <row r="267" spans="4:117" outlineLevel="1">
      <c r="D267" s="326" t="s">
        <v>777</v>
      </c>
      <c r="E267" s="326" t="s">
        <v>375</v>
      </c>
      <c r="F267" s="326" t="s">
        <v>507</v>
      </c>
      <c r="J267" s="466"/>
      <c r="M267" s="326"/>
      <c r="O267" s="326"/>
      <c r="AG267" s="326">
        <v>5.0000000000000001E-4</v>
      </c>
      <c r="AK267" s="326"/>
      <c r="AN267" s="326"/>
      <c r="AR267" s="326"/>
      <c r="BP267" s="326"/>
      <c r="BR267" s="326"/>
      <c r="CA267" s="326"/>
      <c r="DE267" s="62"/>
      <c r="DF267" s="49"/>
      <c r="DG267" s="49"/>
      <c r="DH267" s="49"/>
      <c r="DI267" s="62"/>
      <c r="DJ267" s="49"/>
      <c r="DK267" s="49"/>
      <c r="DL267" s="49"/>
      <c r="DM267" s="62"/>
    </row>
    <row r="268" spans="4:117" outlineLevel="1">
      <c r="D268" s="326" t="s">
        <v>777</v>
      </c>
      <c r="E268" s="326" t="s">
        <v>375</v>
      </c>
      <c r="F268" s="326" t="s">
        <v>507</v>
      </c>
      <c r="J268" s="466"/>
      <c r="M268" s="326"/>
      <c r="O268" s="326"/>
      <c r="AK268" s="326"/>
      <c r="AN268" s="326"/>
      <c r="AR268" s="326"/>
      <c r="BC268" s="326">
        <v>1.23E-2</v>
      </c>
      <c r="BP268" s="326"/>
      <c r="BR268" s="326"/>
      <c r="CA268" s="326"/>
      <c r="DE268" s="62"/>
      <c r="DF268" s="49"/>
      <c r="DG268" s="49"/>
      <c r="DH268" s="49"/>
      <c r="DI268" s="62"/>
      <c r="DJ268" s="49"/>
      <c r="DK268" s="49"/>
      <c r="DL268" s="49"/>
      <c r="DM268" s="62"/>
    </row>
    <row r="269" spans="4:117" outlineLevel="1">
      <c r="D269" s="326" t="s">
        <v>777</v>
      </c>
      <c r="E269" s="326" t="s">
        <v>375</v>
      </c>
      <c r="F269" s="326" t="s">
        <v>608</v>
      </c>
      <c r="J269" s="466"/>
      <c r="M269" s="326"/>
      <c r="O269" s="326"/>
      <c r="AK269" s="326"/>
      <c r="AN269" s="326"/>
      <c r="AR269" s="326"/>
      <c r="BB269" s="326">
        <v>2.5499999999999998E-2</v>
      </c>
      <c r="BP269" s="326"/>
      <c r="BR269" s="326"/>
      <c r="CA269" s="326"/>
      <c r="DE269" s="62"/>
      <c r="DF269" s="49"/>
      <c r="DG269" s="49"/>
      <c r="DH269" s="49"/>
      <c r="DI269" s="62"/>
      <c r="DJ269" s="49"/>
      <c r="DK269" s="49"/>
      <c r="DL269" s="49"/>
      <c r="DM269" s="62"/>
    </row>
    <row r="270" spans="4:117" outlineLevel="1">
      <c r="D270" s="326" t="s">
        <v>777</v>
      </c>
      <c r="E270" s="326" t="s">
        <v>375</v>
      </c>
      <c r="F270" s="326" t="s">
        <v>608</v>
      </c>
      <c r="J270" s="466"/>
      <c r="M270" s="326"/>
      <c r="O270" s="326"/>
      <c r="AK270" s="326"/>
      <c r="AN270" s="326"/>
      <c r="AR270" s="326"/>
      <c r="BP270" s="326"/>
      <c r="BR270" s="326"/>
      <c r="CA270" s="326"/>
      <c r="CJ270" s="326">
        <v>6.5000000000000006E-3</v>
      </c>
      <c r="DE270" s="62"/>
      <c r="DF270" s="49"/>
      <c r="DG270" s="49"/>
      <c r="DH270" s="49"/>
      <c r="DI270" s="62"/>
      <c r="DJ270" s="49"/>
      <c r="DK270" s="49"/>
      <c r="DL270" s="49"/>
      <c r="DM270" s="62"/>
    </row>
    <row r="271" spans="4:117" outlineLevel="1">
      <c r="D271" s="326" t="s">
        <v>777</v>
      </c>
      <c r="E271" s="326" t="s">
        <v>375</v>
      </c>
      <c r="F271" s="326" t="s">
        <v>582</v>
      </c>
      <c r="J271" s="466"/>
      <c r="M271" s="326"/>
      <c r="O271" s="326"/>
      <c r="AK271" s="326"/>
      <c r="AN271" s="326"/>
      <c r="AQ271" s="326">
        <v>4.0000000000000002E-4</v>
      </c>
      <c r="AR271" s="326"/>
      <c r="BP271" s="326"/>
      <c r="BR271" s="326"/>
      <c r="CA271" s="326"/>
      <c r="DE271" s="62"/>
      <c r="DF271" s="49"/>
      <c r="DG271" s="49"/>
      <c r="DH271" s="49"/>
      <c r="DI271" s="62"/>
      <c r="DJ271" s="49"/>
      <c r="DK271" s="49"/>
      <c r="DL271" s="49"/>
      <c r="DM271" s="62"/>
    </row>
    <row r="272" spans="4:117" outlineLevel="1">
      <c r="D272" s="326" t="s">
        <v>777</v>
      </c>
      <c r="E272" s="326" t="s">
        <v>375</v>
      </c>
      <c r="F272" s="326" t="s">
        <v>582</v>
      </c>
      <c r="J272" s="466"/>
      <c r="M272" s="326"/>
      <c r="O272" s="326"/>
      <c r="AK272" s="326"/>
      <c r="AN272" s="326"/>
      <c r="AR272" s="326">
        <v>8.8000000000000005E-3</v>
      </c>
      <c r="BP272" s="326"/>
      <c r="BR272" s="326"/>
      <c r="CA272" s="326"/>
      <c r="DE272" s="62"/>
      <c r="DF272" s="49"/>
      <c r="DG272" s="49"/>
      <c r="DH272" s="49"/>
      <c r="DI272" s="62"/>
      <c r="DJ272" s="49"/>
      <c r="DK272" s="49"/>
      <c r="DL272" s="49"/>
      <c r="DM272" s="62"/>
    </row>
    <row r="273" spans="4:117" outlineLevel="1">
      <c r="D273" s="326" t="s">
        <v>777</v>
      </c>
      <c r="E273" s="326" t="s">
        <v>544</v>
      </c>
      <c r="F273" s="326" t="s">
        <v>544</v>
      </c>
      <c r="J273" s="466"/>
      <c r="M273" s="326"/>
      <c r="O273" s="326"/>
      <c r="AK273" s="326"/>
      <c r="AN273" s="326"/>
      <c r="AR273" s="326"/>
      <c r="AV273" s="326">
        <v>0.2288</v>
      </c>
      <c r="BP273" s="326"/>
      <c r="BR273" s="326"/>
      <c r="CA273" s="326"/>
      <c r="DE273" s="62"/>
      <c r="DF273" s="49"/>
      <c r="DG273" s="49"/>
      <c r="DH273" s="49"/>
      <c r="DI273" s="62"/>
      <c r="DJ273" s="49"/>
      <c r="DK273" s="49"/>
      <c r="DL273" s="49"/>
      <c r="DM273" s="62"/>
    </row>
    <row r="274" spans="4:117" outlineLevel="1">
      <c r="D274" s="326" t="s">
        <v>777</v>
      </c>
      <c r="E274" s="326" t="s">
        <v>544</v>
      </c>
      <c r="F274" s="326" t="s">
        <v>544</v>
      </c>
      <c r="J274" s="466"/>
      <c r="M274" s="326"/>
      <c r="O274" s="326"/>
      <c r="AB274" s="326">
        <v>1.9E-3</v>
      </c>
      <c r="AK274" s="326"/>
      <c r="AN274" s="326"/>
      <c r="AR274" s="326"/>
      <c r="BP274" s="326"/>
      <c r="BR274" s="326"/>
      <c r="CA274" s="326"/>
      <c r="DE274" s="62"/>
      <c r="DF274" s="49"/>
      <c r="DG274" s="49"/>
      <c r="DH274" s="49"/>
      <c r="DI274" s="62"/>
      <c r="DJ274" s="49"/>
      <c r="DK274" s="49"/>
      <c r="DL274" s="49"/>
      <c r="DM274" s="62"/>
    </row>
    <row r="275" spans="4:117" outlineLevel="1">
      <c r="D275" s="326" t="s">
        <v>777</v>
      </c>
      <c r="E275" s="326" t="s">
        <v>583</v>
      </c>
      <c r="F275" s="326" t="s">
        <v>583</v>
      </c>
      <c r="J275" s="466"/>
      <c r="M275" s="326"/>
      <c r="O275" s="326"/>
      <c r="AK275" s="326"/>
      <c r="AN275" s="326"/>
      <c r="AR275" s="326">
        <v>6.0299999999999999E-2</v>
      </c>
      <c r="BP275" s="326"/>
      <c r="BR275" s="326"/>
      <c r="CA275" s="326"/>
      <c r="DE275" s="62"/>
      <c r="DF275" s="49"/>
      <c r="DG275" s="49"/>
      <c r="DH275" s="49"/>
      <c r="DI275" s="62"/>
      <c r="DJ275" s="49"/>
      <c r="DK275" s="49"/>
      <c r="DL275" s="49"/>
      <c r="DM275" s="62"/>
    </row>
    <row r="276" spans="4:117" outlineLevel="1">
      <c r="D276" s="326" t="s">
        <v>777</v>
      </c>
      <c r="E276" s="326" t="s">
        <v>574</v>
      </c>
      <c r="F276" s="326" t="s">
        <v>574</v>
      </c>
      <c r="J276" s="466"/>
      <c r="M276" s="326"/>
      <c r="O276" s="326"/>
      <c r="U276" s="326">
        <v>4.87E-2</v>
      </c>
      <c r="AK276" s="326"/>
      <c r="AN276" s="326"/>
      <c r="AR276" s="326"/>
      <c r="BP276" s="326"/>
      <c r="BR276" s="326"/>
      <c r="CA276" s="326"/>
      <c r="DE276" s="62"/>
      <c r="DF276" s="49"/>
      <c r="DG276" s="49"/>
      <c r="DH276" s="49"/>
      <c r="DI276" s="62"/>
      <c r="DJ276" s="49"/>
      <c r="DK276" s="49"/>
      <c r="DL276" s="49"/>
      <c r="DM276" s="62"/>
    </row>
    <row r="277" spans="4:117" outlineLevel="1">
      <c r="D277" s="326" t="str">
        <f>VLOOKUP(F277,[2]Codes!$C$1:$P$3294, 13, FALSE)</f>
        <v>Benthic detritivore</v>
      </c>
      <c r="E277" s="326" t="s">
        <v>302</v>
      </c>
      <c r="F277" s="326" t="s">
        <v>511</v>
      </c>
      <c r="J277" s="466"/>
      <c r="M277" s="326"/>
      <c r="O277" s="326"/>
      <c r="AK277" s="326"/>
      <c r="AN277" s="326"/>
      <c r="AR277" s="326"/>
      <c r="AS277" s="326">
        <v>2.9500000000000002E-2</v>
      </c>
      <c r="BP277" s="326"/>
      <c r="BR277" s="326"/>
      <c r="CA277" s="326"/>
      <c r="DE277" s="62"/>
      <c r="DF277" s="49"/>
      <c r="DG277" s="49"/>
      <c r="DH277" s="49"/>
      <c r="DI277" s="62"/>
      <c r="DJ277" s="49"/>
      <c r="DK277" s="49"/>
      <c r="DL277" s="49"/>
      <c r="DM277" s="62"/>
    </row>
    <row r="278" spans="4:117" outlineLevel="1">
      <c r="D278" s="326" t="str">
        <f>VLOOKUP(F278,[2]Codes!$C$1:$P$3294, 13, FALSE)</f>
        <v>Benthic detritivore</v>
      </c>
      <c r="E278" s="326" t="s">
        <v>302</v>
      </c>
      <c r="F278" s="326" t="s">
        <v>511</v>
      </c>
      <c r="J278" s="466"/>
      <c r="M278" s="326"/>
      <c r="O278" s="326"/>
      <c r="AH278" s="326">
        <v>7.6E-3</v>
      </c>
      <c r="AK278" s="326"/>
      <c r="AN278" s="326"/>
      <c r="AR278" s="326"/>
      <c r="BP278" s="326"/>
      <c r="BR278" s="326"/>
      <c r="CA278" s="326"/>
      <c r="DE278" s="62"/>
      <c r="DF278" s="49"/>
      <c r="DG278" s="49"/>
      <c r="DH278" s="49"/>
      <c r="DI278" s="62"/>
      <c r="DJ278" s="49"/>
      <c r="DK278" s="49"/>
      <c r="DL278" s="49"/>
      <c r="DM278" s="62"/>
    </row>
    <row r="279" spans="4:117" outlineLevel="1">
      <c r="D279" s="326" t="str">
        <f>VLOOKUP(F279,[2]Codes!$C$1:$P$3294, 13, FALSE)</f>
        <v>Benthic detritivore</v>
      </c>
      <c r="E279" s="326" t="s">
        <v>302</v>
      </c>
      <c r="F279" s="326" t="s">
        <v>511</v>
      </c>
      <c r="J279" s="466"/>
      <c r="M279" s="326"/>
      <c r="O279" s="326"/>
      <c r="AK279" s="326"/>
      <c r="AN279" s="326"/>
      <c r="AQ279" s="326">
        <v>9.4600000000000004E-2</v>
      </c>
      <c r="AR279" s="326"/>
      <c r="BP279" s="326"/>
      <c r="BR279" s="326"/>
      <c r="CA279" s="326"/>
      <c r="DE279" s="62"/>
      <c r="DF279" s="49"/>
      <c r="DG279" s="49"/>
      <c r="DH279" s="49"/>
      <c r="DI279" s="62"/>
      <c r="DJ279" s="49"/>
      <c r="DK279" s="49"/>
      <c r="DL279" s="49"/>
      <c r="DM279" s="62"/>
    </row>
    <row r="280" spans="4:117" outlineLevel="1">
      <c r="D280" s="326" t="str">
        <f>VLOOKUP(F280,[2]Codes!$C$1:$P$3294, 13, FALSE)</f>
        <v>Benthic detritivore</v>
      </c>
      <c r="E280" s="326" t="s">
        <v>302</v>
      </c>
      <c r="F280" s="326" t="s">
        <v>511</v>
      </c>
      <c r="J280" s="466"/>
      <c r="M280" s="326"/>
      <c r="O280" s="326"/>
      <c r="AK280" s="326"/>
      <c r="AN280" s="326"/>
      <c r="AR280" s="326">
        <v>0.109</v>
      </c>
      <c r="BP280" s="326"/>
      <c r="BR280" s="326"/>
      <c r="CA280" s="326"/>
      <c r="DE280" s="62"/>
      <c r="DF280" s="49"/>
      <c r="DG280" s="49"/>
      <c r="DH280" s="49"/>
      <c r="DI280" s="62"/>
      <c r="DJ280" s="49"/>
      <c r="DK280" s="49"/>
      <c r="DL280" s="49"/>
      <c r="DM280" s="62"/>
    </row>
    <row r="281" spans="4:117" outlineLevel="1">
      <c r="D281" s="326" t="str">
        <f>VLOOKUP(F281,[2]Codes!$C$1:$P$3294, 13, FALSE)</f>
        <v>Benthic detritivore</v>
      </c>
      <c r="E281" s="326" t="s">
        <v>302</v>
      </c>
      <c r="F281" s="326" t="s">
        <v>511</v>
      </c>
      <c r="J281" s="466"/>
      <c r="M281" s="326"/>
      <c r="N281" s="326">
        <v>4.7999999999999996E-3</v>
      </c>
      <c r="O281" s="326"/>
      <c r="AK281" s="326"/>
      <c r="AN281" s="326"/>
      <c r="AR281" s="326"/>
      <c r="BP281" s="326"/>
      <c r="BR281" s="326"/>
      <c r="CA281" s="326"/>
      <c r="DE281" s="62"/>
      <c r="DF281" s="49"/>
      <c r="DG281" s="49"/>
      <c r="DH281" s="49"/>
      <c r="DI281" s="62"/>
      <c r="DJ281" s="49"/>
      <c r="DK281" s="49"/>
      <c r="DL281" s="49"/>
      <c r="DM281" s="62"/>
    </row>
    <row r="282" spans="4:117" outlineLevel="1">
      <c r="D282" s="326" t="str">
        <f>VLOOKUP(F282,[2]Codes!$C$1:$P$3294, 13, FALSE)</f>
        <v>Benthic detritivore</v>
      </c>
      <c r="E282" s="326" t="s">
        <v>302</v>
      </c>
      <c r="F282" s="326" t="s">
        <v>511</v>
      </c>
      <c r="J282" s="466"/>
      <c r="M282" s="326"/>
      <c r="O282" s="326"/>
      <c r="AG282" s="326">
        <v>1E-3</v>
      </c>
      <c r="AK282" s="326"/>
      <c r="AN282" s="326"/>
      <c r="AR282" s="326"/>
      <c r="BP282" s="326"/>
      <c r="BR282" s="326"/>
      <c r="CA282" s="326"/>
      <c r="DE282" s="62"/>
      <c r="DF282" s="49"/>
      <c r="DG282" s="49"/>
      <c r="DH282" s="49"/>
      <c r="DI282" s="62"/>
      <c r="DJ282" s="49"/>
      <c r="DK282" s="49"/>
      <c r="DL282" s="49"/>
      <c r="DM282" s="62"/>
    </row>
    <row r="283" spans="4:117" outlineLevel="1">
      <c r="D283" s="326" t="str">
        <f>VLOOKUP(F283,[2]Codes!$C$1:$P$3294, 13, FALSE)</f>
        <v>Benthic detritivore</v>
      </c>
      <c r="E283" s="326" t="s">
        <v>302</v>
      </c>
      <c r="F283" s="326" t="s">
        <v>511</v>
      </c>
      <c r="J283" s="466"/>
      <c r="M283" s="326"/>
      <c r="O283" s="326"/>
      <c r="AK283" s="326"/>
      <c r="AN283" s="326"/>
      <c r="AR283" s="326"/>
      <c r="BP283" s="326"/>
      <c r="BR283" s="326"/>
      <c r="BY283" s="326">
        <v>1.7100000000000001E-2</v>
      </c>
      <c r="CA283" s="326"/>
      <c r="DE283" s="62"/>
      <c r="DF283" s="49"/>
      <c r="DG283" s="49"/>
      <c r="DH283" s="49"/>
      <c r="DI283" s="62"/>
      <c r="DJ283" s="49"/>
      <c r="DK283" s="49"/>
      <c r="DL283" s="49"/>
      <c r="DM283" s="62"/>
    </row>
    <row r="284" spans="4:117" outlineLevel="1">
      <c r="D284" s="326" t="s">
        <v>777</v>
      </c>
      <c r="E284" s="326" t="s">
        <v>302</v>
      </c>
      <c r="F284" s="326" t="s">
        <v>612</v>
      </c>
      <c r="J284" s="466"/>
      <c r="M284" s="326"/>
      <c r="O284" s="326"/>
      <c r="AK284" s="326"/>
      <c r="AN284" s="326"/>
      <c r="AR284" s="326"/>
      <c r="BJ284" s="326">
        <v>0.2041</v>
      </c>
      <c r="BP284" s="326"/>
      <c r="BR284" s="326"/>
      <c r="CA284" s="326"/>
      <c r="DE284" s="62"/>
      <c r="DF284" s="49"/>
      <c r="DG284" s="49"/>
      <c r="DH284" s="49"/>
      <c r="DI284" s="62"/>
      <c r="DJ284" s="49"/>
      <c r="DK284" s="49"/>
      <c r="DL284" s="49"/>
      <c r="DM284" s="62"/>
    </row>
    <row r="285" spans="4:117" outlineLevel="1">
      <c r="D285" s="326" t="s">
        <v>777</v>
      </c>
      <c r="E285" s="347" t="s">
        <v>522</v>
      </c>
      <c r="F285" s="347" t="s">
        <v>522</v>
      </c>
      <c r="J285" s="466"/>
      <c r="K285" s="492">
        <v>0.1235</v>
      </c>
      <c r="M285" s="326"/>
      <c r="O285" s="326"/>
      <c r="AK285" s="326"/>
      <c r="AN285" s="326"/>
      <c r="AR285" s="326"/>
      <c r="BP285" s="326"/>
      <c r="BR285" s="326"/>
      <c r="CA285" s="326"/>
      <c r="DE285" s="62"/>
      <c r="DF285" s="493"/>
      <c r="DG285" s="49"/>
      <c r="DH285" s="49"/>
      <c r="DI285" s="62"/>
      <c r="DJ285" s="49"/>
      <c r="DK285" s="49"/>
      <c r="DL285" s="49"/>
      <c r="DM285" s="62"/>
    </row>
    <row r="286" spans="4:117" outlineLevel="1">
      <c r="D286" s="326" t="s">
        <v>777</v>
      </c>
      <c r="E286" s="347" t="s">
        <v>380</v>
      </c>
      <c r="F286" s="347" t="s">
        <v>380</v>
      </c>
      <c r="J286" s="466"/>
      <c r="K286" s="492">
        <v>0.18530000000000002</v>
      </c>
      <c r="M286" s="326"/>
      <c r="O286" s="326"/>
      <c r="AK286" s="326"/>
      <c r="AN286" s="326"/>
      <c r="AR286" s="326"/>
      <c r="BP286" s="326"/>
      <c r="BR286" s="326"/>
      <c r="CA286" s="326"/>
      <c r="DE286" s="62"/>
      <c r="DF286" s="493"/>
      <c r="DG286" s="49"/>
      <c r="DH286" s="49"/>
      <c r="DI286" s="62"/>
      <c r="DJ286" s="49"/>
      <c r="DK286" s="49"/>
      <c r="DL286" s="49"/>
      <c r="DM286" s="62"/>
    </row>
    <row r="287" spans="4:117" outlineLevel="1">
      <c r="D287" s="326" t="s">
        <v>777</v>
      </c>
      <c r="E287" s="326" t="s">
        <v>380</v>
      </c>
      <c r="F287" s="326" t="s">
        <v>380</v>
      </c>
      <c r="J287" s="466"/>
      <c r="M287" s="326"/>
      <c r="O287" s="326"/>
      <c r="AH287" s="326">
        <v>1.5E-3</v>
      </c>
      <c r="AK287" s="326"/>
      <c r="AN287" s="326"/>
      <c r="AR287" s="326"/>
      <c r="BP287" s="326"/>
      <c r="BR287" s="326"/>
      <c r="CA287" s="326"/>
      <c r="DE287" s="62"/>
      <c r="DF287" s="49"/>
      <c r="DG287" s="49"/>
      <c r="DH287" s="49"/>
      <c r="DI287" s="62"/>
      <c r="DJ287" s="49"/>
      <c r="DK287" s="49"/>
      <c r="DL287" s="49"/>
      <c r="DM287" s="62"/>
    </row>
    <row r="288" spans="4:117" outlineLevel="1">
      <c r="D288" s="326" t="s">
        <v>777</v>
      </c>
      <c r="E288" s="326" t="s">
        <v>380</v>
      </c>
      <c r="F288" s="326" t="s">
        <v>380</v>
      </c>
      <c r="J288" s="466"/>
      <c r="M288" s="326"/>
      <c r="O288" s="326"/>
      <c r="AK288" s="326"/>
      <c r="AN288" s="326"/>
      <c r="AR288" s="326"/>
      <c r="BP288" s="326"/>
      <c r="BR288" s="326"/>
      <c r="CA288" s="326"/>
      <c r="CO288" s="326">
        <v>8.0000000000000004E-4</v>
      </c>
      <c r="DE288" s="62"/>
      <c r="DF288" s="49"/>
      <c r="DG288" s="49"/>
      <c r="DH288" s="49"/>
      <c r="DI288" s="62"/>
      <c r="DJ288" s="49"/>
      <c r="DK288" s="49"/>
      <c r="DL288" s="49"/>
      <c r="DM288" s="62"/>
    </row>
    <row r="289" spans="4:117" outlineLevel="1">
      <c r="D289" s="326" t="s">
        <v>777</v>
      </c>
      <c r="E289" s="326" t="s">
        <v>380</v>
      </c>
      <c r="F289" s="326" t="s">
        <v>380</v>
      </c>
      <c r="J289" s="466"/>
      <c r="M289" s="326"/>
      <c r="O289" s="326"/>
      <c r="AB289" s="326">
        <v>0.25769999999999998</v>
      </c>
      <c r="AK289" s="326"/>
      <c r="AN289" s="326"/>
      <c r="AR289" s="326"/>
      <c r="BP289" s="326"/>
      <c r="BR289" s="326"/>
      <c r="CA289" s="326"/>
      <c r="DE289" s="62"/>
      <c r="DF289" s="49"/>
      <c r="DG289" s="49"/>
      <c r="DH289" s="49"/>
      <c r="DI289" s="62"/>
      <c r="DJ289" s="49"/>
      <c r="DK289" s="49"/>
      <c r="DL289" s="49"/>
      <c r="DM289" s="62"/>
    </row>
    <row r="290" spans="4:117" outlineLevel="1">
      <c r="D290" s="326" t="str">
        <f>VLOOKUP(F290,[2]Codes!$C$1:$P$3294, 13, FALSE)</f>
        <v>Benthic grazer</v>
      </c>
      <c r="E290" s="326" t="s">
        <v>376</v>
      </c>
      <c r="F290" s="326" t="s">
        <v>533</v>
      </c>
      <c r="J290" s="466"/>
      <c r="M290" s="326"/>
      <c r="O290" s="326"/>
      <c r="AH290" s="326">
        <v>0.127</v>
      </c>
      <c r="AK290" s="326"/>
      <c r="AN290" s="326"/>
      <c r="AR290" s="326"/>
      <c r="BP290" s="326"/>
      <c r="BR290" s="326"/>
      <c r="CA290" s="326"/>
      <c r="DE290" s="62"/>
      <c r="DF290" s="49"/>
      <c r="DG290" s="49"/>
      <c r="DH290" s="49"/>
      <c r="DI290" s="62"/>
      <c r="DJ290" s="49"/>
      <c r="DK290" s="49"/>
      <c r="DL290" s="49"/>
      <c r="DM290" s="62"/>
    </row>
    <row r="291" spans="4:117" outlineLevel="1">
      <c r="D291" s="326" t="str">
        <f>VLOOKUP(F291,[2]Codes!$C$1:$P$3294, 13, FALSE)</f>
        <v>Benthic grazer</v>
      </c>
      <c r="E291" s="326" t="s">
        <v>376</v>
      </c>
      <c r="F291" s="326" t="s">
        <v>533</v>
      </c>
      <c r="J291" s="466"/>
      <c r="M291" s="326"/>
      <c r="O291" s="326"/>
      <c r="AC291" s="326">
        <v>7.3000000000000001E-3</v>
      </c>
      <c r="AK291" s="326"/>
      <c r="AN291" s="326"/>
      <c r="AR291" s="326"/>
      <c r="BP291" s="326"/>
      <c r="BR291" s="326"/>
      <c r="CA291" s="326"/>
      <c r="DE291" s="62"/>
      <c r="DF291" s="49"/>
      <c r="DG291" s="49"/>
      <c r="DH291" s="49"/>
      <c r="DI291" s="62"/>
      <c r="DJ291" s="49"/>
      <c r="DK291" s="49"/>
      <c r="DL291" s="49"/>
      <c r="DM291" s="62"/>
    </row>
    <row r="292" spans="4:117" outlineLevel="1">
      <c r="D292" s="326" t="str">
        <f>VLOOKUP(F292,[2]Codes!$C$1:$P$3294, 13, FALSE)</f>
        <v>Benthic grazer</v>
      </c>
      <c r="E292" s="326" t="s">
        <v>376</v>
      </c>
      <c r="F292" s="326" t="s">
        <v>533</v>
      </c>
      <c r="J292" s="466"/>
      <c r="M292" s="326"/>
      <c r="O292" s="326"/>
      <c r="T292" s="326">
        <v>0.75449999999999995</v>
      </c>
      <c r="AK292" s="326"/>
      <c r="AN292" s="326"/>
      <c r="AR292" s="326"/>
      <c r="BP292" s="326"/>
      <c r="BR292" s="326"/>
      <c r="CA292" s="326"/>
      <c r="DE292" s="62"/>
      <c r="DF292" s="49"/>
      <c r="DG292" s="49"/>
      <c r="DH292" s="49"/>
      <c r="DI292" s="62"/>
      <c r="DJ292" s="49"/>
      <c r="DK292" s="49"/>
      <c r="DL292" s="49"/>
      <c r="DM292" s="62"/>
    </row>
    <row r="293" spans="4:117" outlineLevel="1">
      <c r="D293" s="326" t="str">
        <f>VLOOKUP(F293,[2]Codes!$C$1:$P$3294, 13, FALSE)</f>
        <v>Benthic grazer</v>
      </c>
      <c r="E293" s="326" t="s">
        <v>376</v>
      </c>
      <c r="F293" s="326" t="s">
        <v>533</v>
      </c>
      <c r="J293" s="466"/>
      <c r="M293" s="326"/>
      <c r="O293" s="326"/>
      <c r="AK293" s="326"/>
      <c r="AN293" s="326"/>
      <c r="AQ293" s="326">
        <v>2.8399999999999998E-2</v>
      </c>
      <c r="AR293" s="326"/>
      <c r="BP293" s="326"/>
      <c r="BR293" s="326"/>
      <c r="CA293" s="326"/>
      <c r="DE293" s="62"/>
      <c r="DF293" s="49"/>
      <c r="DG293" s="49"/>
      <c r="DH293" s="49"/>
      <c r="DI293" s="62"/>
      <c r="DJ293" s="49"/>
      <c r="DK293" s="49"/>
      <c r="DL293" s="49"/>
      <c r="DM293" s="62"/>
    </row>
    <row r="294" spans="4:117" outlineLevel="1">
      <c r="D294" s="326" t="str">
        <f>VLOOKUP(F294,[2]Codes!$C$1:$P$3294, 13, FALSE)</f>
        <v>Benthic grazer</v>
      </c>
      <c r="E294" s="326" t="s">
        <v>376</v>
      </c>
      <c r="F294" s="326" t="s">
        <v>533</v>
      </c>
      <c r="J294" s="466"/>
      <c r="M294" s="326"/>
      <c r="O294" s="326"/>
      <c r="AE294" s="326">
        <v>4.5999999999999999E-3</v>
      </c>
      <c r="AK294" s="326"/>
      <c r="AN294" s="326"/>
      <c r="AR294" s="326"/>
      <c r="BP294" s="326"/>
      <c r="BR294" s="326"/>
      <c r="CA294" s="326"/>
      <c r="DE294" s="62"/>
      <c r="DF294" s="49"/>
      <c r="DG294" s="49"/>
      <c r="DH294" s="49"/>
      <c r="DI294" s="62"/>
      <c r="DJ294" s="49"/>
      <c r="DK294" s="49"/>
      <c r="DL294" s="49"/>
      <c r="DM294" s="62"/>
    </row>
    <row r="295" spans="4:117" outlineLevel="1">
      <c r="D295" s="326" t="str">
        <f>VLOOKUP(F295,[2]Codes!$C$1:$P$3294, 13, FALSE)</f>
        <v>Benthic grazer</v>
      </c>
      <c r="E295" s="326" t="s">
        <v>376</v>
      </c>
      <c r="F295" s="326" t="s">
        <v>533</v>
      </c>
      <c r="J295" s="466"/>
      <c r="M295" s="326">
        <v>6.1200000000000004E-2</v>
      </c>
      <c r="O295" s="326"/>
      <c r="AK295" s="326"/>
      <c r="AN295" s="326"/>
      <c r="AR295" s="326"/>
      <c r="BP295" s="326"/>
      <c r="BR295" s="326"/>
      <c r="CA295" s="326"/>
      <c r="DE295" s="62"/>
      <c r="DF295" s="49"/>
      <c r="DG295" s="49"/>
      <c r="DH295" s="49"/>
      <c r="DI295" s="62"/>
      <c r="DJ295" s="49"/>
      <c r="DK295" s="49"/>
      <c r="DL295" s="49"/>
      <c r="DM295" s="62"/>
    </row>
    <row r="296" spans="4:117" outlineLevel="1">
      <c r="D296" s="326" t="str">
        <f>VLOOKUP(F296,[2]Codes!$C$1:$P$3294, 13, FALSE)</f>
        <v>Benthic grazer</v>
      </c>
      <c r="E296" s="326" t="s">
        <v>376</v>
      </c>
      <c r="F296" s="326" t="s">
        <v>533</v>
      </c>
      <c r="J296" s="466"/>
      <c r="M296" s="326"/>
      <c r="O296" s="326"/>
      <c r="AK296" s="326"/>
      <c r="AN296" s="326"/>
      <c r="AR296" s="326">
        <v>1.1299999999999999E-2</v>
      </c>
      <c r="BP296" s="326"/>
      <c r="BR296" s="326"/>
      <c r="CA296" s="326"/>
      <c r="DE296" s="62"/>
      <c r="DF296" s="49"/>
      <c r="DG296" s="49"/>
      <c r="DH296" s="49"/>
      <c r="DI296" s="62"/>
      <c r="DJ296" s="49"/>
      <c r="DK296" s="49"/>
      <c r="DL296" s="49"/>
      <c r="DM296" s="62"/>
    </row>
    <row r="297" spans="4:117" outlineLevel="1">
      <c r="D297" s="326" t="str">
        <f>VLOOKUP(F297,[2]Codes!$C$1:$P$3294, 13, FALSE)</f>
        <v>Benthic grazer</v>
      </c>
      <c r="E297" s="326" t="s">
        <v>376</v>
      </c>
      <c r="F297" s="326" t="s">
        <v>533</v>
      </c>
      <c r="J297" s="466"/>
      <c r="M297" s="326"/>
      <c r="O297" s="326"/>
      <c r="AB297" s="326">
        <v>1.06E-2</v>
      </c>
      <c r="AK297" s="326"/>
      <c r="AN297" s="326"/>
      <c r="AR297" s="326"/>
      <c r="BP297" s="326"/>
      <c r="BR297" s="326"/>
      <c r="CA297" s="326"/>
      <c r="DE297" s="62"/>
      <c r="DF297" s="49"/>
      <c r="DG297" s="49"/>
      <c r="DH297" s="49"/>
      <c r="DI297" s="62"/>
      <c r="DJ297" s="49"/>
      <c r="DK297" s="49"/>
      <c r="DL297" s="49"/>
      <c r="DM297" s="62"/>
    </row>
    <row r="298" spans="4:117" outlineLevel="1">
      <c r="D298" s="326" t="str">
        <f>VLOOKUP(F298,[2]Codes!$C$1:$P$3294, 13, FALSE)</f>
        <v>Benthic grazer</v>
      </c>
      <c r="E298" s="326" t="s">
        <v>376</v>
      </c>
      <c r="F298" s="326" t="s">
        <v>533</v>
      </c>
      <c r="J298" s="466"/>
      <c r="M298" s="326"/>
      <c r="O298" s="326"/>
      <c r="AK298" s="326">
        <v>5.4100000000000002E-2</v>
      </c>
      <c r="AN298" s="326"/>
      <c r="AR298" s="326"/>
      <c r="BP298" s="326"/>
      <c r="BR298" s="326"/>
      <c r="CA298" s="326"/>
      <c r="DE298" s="62"/>
      <c r="DF298" s="49"/>
      <c r="DG298" s="49"/>
      <c r="DH298" s="49"/>
      <c r="DI298" s="62"/>
      <c r="DJ298" s="49"/>
      <c r="DK298" s="49"/>
      <c r="DL298" s="49"/>
      <c r="DM298" s="62"/>
    </row>
    <row r="299" spans="4:117" outlineLevel="1">
      <c r="D299" s="326" t="s">
        <v>875</v>
      </c>
      <c r="E299" s="326" t="s">
        <v>302</v>
      </c>
      <c r="F299" s="326" t="s">
        <v>586</v>
      </c>
      <c r="J299" s="466"/>
      <c r="M299" s="326"/>
      <c r="O299" s="326"/>
      <c r="AK299" s="326"/>
      <c r="AN299" s="326"/>
      <c r="AR299" s="326">
        <v>3.32E-2</v>
      </c>
      <c r="BP299" s="326"/>
      <c r="BR299" s="326"/>
      <c r="CA299" s="326"/>
      <c r="DE299" s="62"/>
      <c r="DF299" s="49"/>
      <c r="DG299" s="49"/>
      <c r="DH299" s="49"/>
      <c r="DI299" s="62"/>
      <c r="DJ299" s="49"/>
      <c r="DK299" s="49"/>
      <c r="DL299" s="49"/>
      <c r="DM299" s="62"/>
    </row>
    <row r="300" spans="4:117" outlineLevel="1">
      <c r="D300" s="326" t="s">
        <v>875</v>
      </c>
      <c r="E300" s="326" t="s">
        <v>302</v>
      </c>
      <c r="F300" s="326" t="s">
        <v>587</v>
      </c>
      <c r="J300" s="466"/>
      <c r="M300" s="326"/>
      <c r="O300" s="326"/>
      <c r="AK300" s="326"/>
      <c r="AN300" s="326"/>
      <c r="AQ300" s="326">
        <v>3.95E-2</v>
      </c>
      <c r="AR300" s="326"/>
      <c r="BP300" s="326"/>
      <c r="BR300" s="326"/>
      <c r="CA300" s="326"/>
      <c r="DE300" s="62"/>
      <c r="DF300" s="49"/>
      <c r="DG300" s="49"/>
      <c r="DH300" s="49"/>
      <c r="DI300" s="62"/>
      <c r="DJ300" s="49"/>
      <c r="DK300" s="49"/>
      <c r="DL300" s="49"/>
      <c r="DM300" s="62"/>
    </row>
    <row r="301" spans="4:117" outlineLevel="1">
      <c r="D301" s="326" t="s">
        <v>1762</v>
      </c>
      <c r="E301" s="347" t="s">
        <v>375</v>
      </c>
      <c r="F301" s="349" t="s">
        <v>521</v>
      </c>
      <c r="J301" s="466"/>
      <c r="K301" s="492">
        <v>3.7000000000000002E-3</v>
      </c>
      <c r="M301" s="326"/>
      <c r="O301" s="326"/>
      <c r="AK301" s="326"/>
      <c r="AN301" s="326"/>
      <c r="AR301" s="326"/>
      <c r="BP301" s="326"/>
      <c r="BR301" s="326"/>
      <c r="CA301" s="326"/>
      <c r="DE301" s="62"/>
      <c r="DF301" s="493"/>
      <c r="DG301" s="49"/>
      <c r="DH301" s="49"/>
      <c r="DI301" s="62"/>
      <c r="DJ301" s="49"/>
      <c r="DK301" s="49"/>
      <c r="DL301" s="49"/>
      <c r="DM301" s="62"/>
    </row>
    <row r="302" spans="4:117" outlineLevel="1">
      <c r="D302" s="326" t="s">
        <v>1762</v>
      </c>
      <c r="E302" s="347" t="s">
        <v>375</v>
      </c>
      <c r="F302" s="349" t="s">
        <v>521</v>
      </c>
      <c r="J302" s="466"/>
      <c r="K302" s="492"/>
      <c r="M302" s="326"/>
      <c r="O302" s="326"/>
      <c r="Q302" s="348">
        <v>0.80669999999999997</v>
      </c>
      <c r="AK302" s="326"/>
      <c r="AN302" s="326"/>
      <c r="AR302" s="326"/>
      <c r="BP302" s="326"/>
      <c r="BR302" s="326"/>
      <c r="CA302" s="326"/>
      <c r="DE302" s="62"/>
      <c r="DF302" s="493"/>
      <c r="DG302" s="49"/>
      <c r="DH302" s="49"/>
      <c r="DI302" s="62"/>
      <c r="DJ302" s="49"/>
      <c r="DK302" s="49"/>
      <c r="DL302" s="49"/>
      <c r="DM302" s="62"/>
    </row>
    <row r="303" spans="4:117" outlineLevel="1">
      <c r="D303" s="326" t="s">
        <v>1762</v>
      </c>
      <c r="E303" s="326" t="s">
        <v>375</v>
      </c>
      <c r="F303" s="326" t="s">
        <v>521</v>
      </c>
      <c r="J303" s="466"/>
      <c r="M303" s="326"/>
      <c r="O303" s="326"/>
      <c r="AK303" s="326"/>
      <c r="AN303" s="326"/>
      <c r="AR303" s="326"/>
      <c r="BP303" s="326"/>
      <c r="BR303" s="326"/>
      <c r="CA303" s="326">
        <v>2.0799999999999999E-2</v>
      </c>
      <c r="DE303" s="62"/>
      <c r="DF303" s="49"/>
      <c r="DG303" s="49"/>
      <c r="DH303" s="49"/>
      <c r="DI303" s="62"/>
      <c r="DJ303" s="49"/>
      <c r="DK303" s="49"/>
      <c r="DL303" s="49"/>
      <c r="DM303" s="62"/>
    </row>
    <row r="304" spans="4:117" outlineLevel="1">
      <c r="D304" s="326" t="s">
        <v>1762</v>
      </c>
      <c r="E304" s="326" t="s">
        <v>375</v>
      </c>
      <c r="F304" s="326" t="s">
        <v>521</v>
      </c>
      <c r="J304" s="466"/>
      <c r="M304" s="326"/>
      <c r="O304" s="326"/>
      <c r="AK304" s="326"/>
      <c r="AN304" s="326"/>
      <c r="AR304" s="326"/>
      <c r="BP304" s="326"/>
      <c r="BR304" s="326"/>
      <c r="BX304" s="326">
        <v>0.24199999999999999</v>
      </c>
      <c r="CA304" s="326"/>
      <c r="DE304" s="62"/>
      <c r="DF304" s="49"/>
      <c r="DG304" s="49"/>
      <c r="DH304" s="49"/>
      <c r="DI304" s="62"/>
      <c r="DJ304" s="49"/>
      <c r="DK304" s="49"/>
      <c r="DL304" s="49"/>
      <c r="DM304" s="62"/>
    </row>
    <row r="305" spans="4:117" outlineLevel="1">
      <c r="D305" s="326" t="s">
        <v>1762</v>
      </c>
      <c r="E305" s="326" t="s">
        <v>375</v>
      </c>
      <c r="F305" s="326" t="s">
        <v>521</v>
      </c>
      <c r="J305" s="466"/>
      <c r="M305" s="326"/>
      <c r="O305" s="326"/>
      <c r="AK305" s="326"/>
      <c r="AN305" s="326"/>
      <c r="AR305" s="326"/>
      <c r="BP305" s="326"/>
      <c r="BR305" s="326"/>
      <c r="CA305" s="326"/>
      <c r="CJ305" s="326">
        <v>3.6400000000000002E-2</v>
      </c>
      <c r="DE305" s="62"/>
      <c r="DF305" s="49"/>
      <c r="DG305" s="49"/>
      <c r="DH305" s="49"/>
      <c r="DI305" s="62"/>
      <c r="DJ305" s="49"/>
      <c r="DK305" s="49"/>
      <c r="DL305" s="49"/>
      <c r="DM305" s="62"/>
    </row>
    <row r="306" spans="4:117" outlineLevel="1">
      <c r="D306" s="326" t="s">
        <v>1762</v>
      </c>
      <c r="E306" s="326" t="s">
        <v>375</v>
      </c>
      <c r="F306" s="326" t="s">
        <v>521</v>
      </c>
      <c r="J306" s="466"/>
      <c r="M306" s="326"/>
      <c r="O306" s="326"/>
      <c r="AK306" s="326"/>
      <c r="AN306" s="326"/>
      <c r="AR306" s="326"/>
      <c r="BC306" s="326">
        <v>1.6299999999999999E-2</v>
      </c>
      <c r="BP306" s="326"/>
      <c r="BR306" s="326"/>
      <c r="CA306" s="326"/>
      <c r="DE306" s="62"/>
      <c r="DF306" s="49"/>
      <c r="DG306" s="49"/>
      <c r="DH306" s="49"/>
      <c r="DI306" s="62"/>
      <c r="DJ306" s="49"/>
      <c r="DK306" s="49"/>
      <c r="DL306" s="49"/>
      <c r="DM306" s="62"/>
    </row>
    <row r="307" spans="4:117" outlineLevel="1">
      <c r="D307" s="326" t="s">
        <v>1762</v>
      </c>
      <c r="E307" s="326" t="s">
        <v>375</v>
      </c>
      <c r="F307" s="326" t="s">
        <v>521</v>
      </c>
      <c r="J307" s="466"/>
      <c r="M307" s="326"/>
      <c r="O307" s="326"/>
      <c r="AJ307" s="326">
        <v>0.1429</v>
      </c>
      <c r="AK307" s="326"/>
      <c r="AN307" s="326"/>
      <c r="AR307" s="326"/>
      <c r="BP307" s="326"/>
      <c r="BR307" s="326"/>
      <c r="CA307" s="326"/>
      <c r="DE307" s="62"/>
      <c r="DF307" s="49"/>
      <c r="DG307" s="49"/>
      <c r="DH307" s="49"/>
      <c r="DI307" s="62"/>
      <c r="DJ307" s="49"/>
      <c r="DK307" s="49"/>
      <c r="DL307" s="49"/>
      <c r="DM307" s="62"/>
    </row>
    <row r="308" spans="4:117" outlineLevel="1">
      <c r="D308" s="326" t="s">
        <v>1762</v>
      </c>
      <c r="E308" s="326" t="s">
        <v>375</v>
      </c>
      <c r="F308" s="326" t="s">
        <v>521</v>
      </c>
      <c r="J308" s="466"/>
      <c r="M308" s="326"/>
      <c r="O308" s="326"/>
      <c r="Z308" s="326">
        <v>0.33329999999999999</v>
      </c>
      <c r="AK308" s="326"/>
      <c r="AN308" s="326"/>
      <c r="AR308" s="326"/>
      <c r="BP308" s="326"/>
      <c r="BR308" s="326"/>
      <c r="CA308" s="326"/>
      <c r="DE308" s="62"/>
      <c r="DF308" s="49"/>
      <c r="DG308" s="49"/>
      <c r="DH308" s="49"/>
      <c r="DI308" s="62"/>
      <c r="DJ308" s="49"/>
      <c r="DK308" s="49"/>
      <c r="DL308" s="49"/>
      <c r="DM308" s="62"/>
    </row>
    <row r="309" spans="4:117" outlineLevel="1">
      <c r="D309" s="326" t="s">
        <v>1762</v>
      </c>
      <c r="E309" s="326" t="s">
        <v>375</v>
      </c>
      <c r="F309" s="326" t="s">
        <v>521</v>
      </c>
      <c r="J309" s="466"/>
      <c r="M309" s="326"/>
      <c r="O309" s="326"/>
      <c r="AK309" s="326"/>
      <c r="AN309" s="326"/>
      <c r="AR309" s="326"/>
      <c r="BP309" s="326"/>
      <c r="BR309" s="326"/>
      <c r="CA309" s="326"/>
      <c r="CT309" s="326">
        <v>0.4</v>
      </c>
      <c r="DE309" s="62"/>
      <c r="DF309" s="49"/>
      <c r="DG309" s="49"/>
      <c r="DH309" s="49"/>
      <c r="DI309" s="62"/>
      <c r="DJ309" s="49"/>
      <c r="DK309" s="49"/>
      <c r="DL309" s="49"/>
      <c r="DM309" s="62"/>
    </row>
    <row r="310" spans="4:117" outlineLevel="1">
      <c r="D310" s="326" t="str">
        <f>VLOOKUP(F310,[2]Codes!$C$1:$P$3294, 13, FALSE)</f>
        <v>Filter feeder</v>
      </c>
      <c r="E310" s="326" t="s">
        <v>529</v>
      </c>
      <c r="F310" s="326" t="s">
        <v>529</v>
      </c>
      <c r="J310" s="466"/>
      <c r="M310" s="326"/>
      <c r="O310" s="326"/>
      <c r="AH310" s="326">
        <v>2.9999999999999997E-4</v>
      </c>
      <c r="AK310" s="326"/>
      <c r="AN310" s="326"/>
      <c r="AR310" s="326"/>
      <c r="BP310" s="326"/>
      <c r="BR310" s="326"/>
      <c r="CA310" s="326"/>
      <c r="DE310" s="62"/>
      <c r="DF310" s="49"/>
      <c r="DG310" s="49"/>
      <c r="DH310" s="49"/>
      <c r="DI310" s="62"/>
      <c r="DJ310" s="49"/>
      <c r="DK310" s="49"/>
      <c r="DL310" s="49"/>
      <c r="DM310" s="62"/>
    </row>
    <row r="311" spans="4:117" outlineLevel="1">
      <c r="D311" s="326" t="s">
        <v>779</v>
      </c>
      <c r="E311" s="326" t="s">
        <v>496</v>
      </c>
      <c r="F311" s="326" t="s">
        <v>530</v>
      </c>
      <c r="J311" s="466"/>
      <c r="M311" s="326"/>
      <c r="O311" s="326"/>
      <c r="AH311" s="326">
        <v>2E-3</v>
      </c>
      <c r="AK311" s="326"/>
      <c r="AN311" s="326"/>
      <c r="AR311" s="326"/>
      <c r="BP311" s="326"/>
      <c r="BR311" s="326"/>
      <c r="CA311" s="326"/>
      <c r="DE311" s="62"/>
      <c r="DF311" s="49"/>
      <c r="DG311" s="49"/>
      <c r="DH311" s="49"/>
      <c r="DI311" s="62"/>
      <c r="DJ311" s="49"/>
      <c r="DK311" s="49"/>
      <c r="DL311" s="49"/>
      <c r="DM311" s="62"/>
    </row>
    <row r="312" spans="4:117" outlineLevel="1">
      <c r="D312" s="326" t="s">
        <v>779</v>
      </c>
      <c r="E312" s="326" t="s">
        <v>496</v>
      </c>
      <c r="F312" s="326" t="s">
        <v>530</v>
      </c>
      <c r="J312" s="466"/>
      <c r="M312" s="326"/>
      <c r="N312" s="326">
        <v>7.000000000000001E-4</v>
      </c>
      <c r="O312" s="326"/>
      <c r="AK312" s="326"/>
      <c r="AN312" s="326"/>
      <c r="AR312" s="326"/>
      <c r="BP312" s="326"/>
      <c r="BR312" s="326"/>
      <c r="CA312" s="326"/>
      <c r="DE312" s="62"/>
      <c r="DF312" s="49"/>
      <c r="DG312" s="49"/>
      <c r="DH312" s="49"/>
      <c r="DI312" s="62"/>
      <c r="DJ312" s="49"/>
      <c r="DK312" s="49"/>
      <c r="DL312" s="49"/>
      <c r="DM312" s="62"/>
    </row>
    <row r="313" spans="4:117" outlineLevel="1">
      <c r="D313" s="326" t="s">
        <v>779</v>
      </c>
      <c r="E313" s="326" t="s">
        <v>496</v>
      </c>
      <c r="F313" s="326" t="s">
        <v>496</v>
      </c>
      <c r="J313" s="466"/>
      <c r="M313" s="326"/>
      <c r="O313" s="326"/>
      <c r="AK313" s="326"/>
      <c r="AN313" s="326"/>
      <c r="AR313" s="326"/>
      <c r="AS313" s="326">
        <v>3.4500000000000003E-2</v>
      </c>
      <c r="BP313" s="326"/>
      <c r="BR313" s="326"/>
      <c r="CA313" s="326"/>
      <c r="DE313" s="62"/>
      <c r="DF313" s="49"/>
      <c r="DG313" s="49"/>
      <c r="DH313" s="49"/>
      <c r="DI313" s="62"/>
      <c r="DJ313" s="49"/>
      <c r="DK313" s="49"/>
      <c r="DL313" s="49"/>
      <c r="DM313" s="62"/>
    </row>
    <row r="314" spans="4:117" outlineLevel="1">
      <c r="D314" s="326" t="s">
        <v>779</v>
      </c>
      <c r="E314" s="326" t="s">
        <v>496</v>
      </c>
      <c r="F314" s="326" t="s">
        <v>496</v>
      </c>
      <c r="J314" s="466"/>
      <c r="M314" s="326"/>
      <c r="O314" s="326"/>
      <c r="AK314" s="326"/>
      <c r="AN314" s="326"/>
      <c r="AR314" s="326"/>
      <c r="BP314" s="326"/>
      <c r="BR314" s="326"/>
      <c r="CA314" s="326">
        <v>4.0000000000000002E-4</v>
      </c>
      <c r="DE314" s="62"/>
      <c r="DF314" s="49"/>
      <c r="DG314" s="49"/>
      <c r="DH314" s="49"/>
      <c r="DI314" s="62"/>
      <c r="DJ314" s="49"/>
      <c r="DK314" s="49"/>
      <c r="DL314" s="49"/>
      <c r="DM314" s="62"/>
    </row>
    <row r="315" spans="4:117" outlineLevel="1">
      <c r="D315" s="326" t="s">
        <v>779</v>
      </c>
      <c r="E315" s="326" t="s">
        <v>496</v>
      </c>
      <c r="F315" s="326" t="s">
        <v>496</v>
      </c>
      <c r="J315" s="466"/>
      <c r="M315" s="326"/>
      <c r="O315" s="326"/>
      <c r="AK315" s="326"/>
      <c r="AN315" s="326"/>
      <c r="AR315" s="326"/>
      <c r="AV315" s="326">
        <v>1.5900000000000001E-2</v>
      </c>
      <c r="BP315" s="326"/>
      <c r="BR315" s="326"/>
      <c r="CA315" s="326"/>
      <c r="DE315" s="62"/>
      <c r="DF315" s="49"/>
      <c r="DG315" s="49"/>
      <c r="DH315" s="49"/>
      <c r="DI315" s="62"/>
      <c r="DJ315" s="49"/>
      <c r="DK315" s="49"/>
      <c r="DL315" s="49"/>
      <c r="DM315" s="62"/>
    </row>
    <row r="316" spans="4:117" outlineLevel="1">
      <c r="D316" s="326" t="s">
        <v>779</v>
      </c>
      <c r="E316" s="326" t="s">
        <v>496</v>
      </c>
      <c r="F316" s="326" t="s">
        <v>496</v>
      </c>
      <c r="J316" s="466"/>
      <c r="M316" s="326"/>
      <c r="O316" s="326"/>
      <c r="AE316" s="326">
        <v>0.6482</v>
      </c>
      <c r="AK316" s="326"/>
      <c r="AN316" s="326"/>
      <c r="AR316" s="326"/>
      <c r="BP316" s="326"/>
      <c r="BR316" s="326"/>
      <c r="CA316" s="326"/>
      <c r="DE316" s="62"/>
      <c r="DF316" s="49"/>
      <c r="DG316" s="49"/>
      <c r="DH316" s="49"/>
      <c r="DI316" s="62"/>
      <c r="DJ316" s="49"/>
      <c r="DK316" s="49"/>
      <c r="DL316" s="49"/>
      <c r="DM316" s="62"/>
    </row>
    <row r="317" spans="4:117" outlineLevel="1">
      <c r="D317" s="326" t="s">
        <v>779</v>
      </c>
      <c r="E317" s="326" t="s">
        <v>496</v>
      </c>
      <c r="F317" s="326" t="s">
        <v>496</v>
      </c>
      <c r="J317" s="466"/>
      <c r="M317" s="326">
        <v>3.7000000000000002E-3</v>
      </c>
      <c r="O317" s="326"/>
      <c r="AK317" s="326"/>
      <c r="AN317" s="326"/>
      <c r="AR317" s="326"/>
      <c r="BP317" s="326"/>
      <c r="BR317" s="326"/>
      <c r="CA317" s="326"/>
      <c r="DE317" s="62"/>
      <c r="DF317" s="49"/>
      <c r="DG317" s="49"/>
      <c r="DH317" s="49"/>
      <c r="DI317" s="62"/>
      <c r="DJ317" s="49"/>
      <c r="DK317" s="49"/>
      <c r="DL317" s="49"/>
      <c r="DM317" s="62"/>
    </row>
    <row r="318" spans="4:117" outlineLevel="1">
      <c r="D318" s="326" t="s">
        <v>779</v>
      </c>
      <c r="E318" s="326" t="s">
        <v>496</v>
      </c>
      <c r="F318" s="326" t="s">
        <v>496</v>
      </c>
      <c r="J318" s="466"/>
      <c r="M318" s="326"/>
      <c r="O318" s="326"/>
      <c r="AK318" s="326"/>
      <c r="AN318" s="326"/>
      <c r="AR318" s="326">
        <v>1.7600000000000001E-2</v>
      </c>
      <c r="BP318" s="326"/>
      <c r="BR318" s="326"/>
      <c r="CA318" s="326"/>
      <c r="DE318" s="62"/>
      <c r="DF318" s="49"/>
      <c r="DG318" s="49"/>
      <c r="DH318" s="49"/>
      <c r="DI318" s="62"/>
      <c r="DJ318" s="49"/>
      <c r="DK318" s="49"/>
      <c r="DL318" s="49"/>
      <c r="DM318" s="62"/>
    </row>
    <row r="319" spans="4:117" outlineLevel="1">
      <c r="D319" s="326" t="s">
        <v>779</v>
      </c>
      <c r="E319" s="326" t="s">
        <v>496</v>
      </c>
      <c r="F319" s="326" t="s">
        <v>496</v>
      </c>
      <c r="J319" s="466"/>
      <c r="M319" s="326"/>
      <c r="O319" s="326"/>
      <c r="AK319" s="326"/>
      <c r="AN319" s="326"/>
      <c r="AR319" s="326"/>
      <c r="BI319" s="326">
        <v>6.4500000000000002E-2</v>
      </c>
      <c r="BP319" s="326"/>
      <c r="BR319" s="326"/>
      <c r="CA319" s="326"/>
      <c r="DE319" s="62"/>
      <c r="DF319" s="49"/>
      <c r="DG319" s="49"/>
      <c r="DH319" s="49"/>
      <c r="DI319" s="62"/>
      <c r="DJ319" s="49"/>
      <c r="DK319" s="49"/>
      <c r="DL319" s="49"/>
      <c r="DM319" s="62"/>
    </row>
    <row r="320" spans="4:117" outlineLevel="1">
      <c r="D320" s="326" t="s">
        <v>779</v>
      </c>
      <c r="E320" s="326" t="s">
        <v>496</v>
      </c>
      <c r="F320" s="326" t="s">
        <v>496</v>
      </c>
      <c r="J320" s="466"/>
      <c r="M320" s="326"/>
      <c r="O320" s="326"/>
      <c r="AB320" s="326">
        <v>2.9700000000000001E-2</v>
      </c>
      <c r="AK320" s="326"/>
      <c r="AN320" s="326"/>
      <c r="AR320" s="326"/>
      <c r="BP320" s="326"/>
      <c r="BR320" s="326"/>
      <c r="CA320" s="326"/>
      <c r="DE320" s="62"/>
      <c r="DF320" s="49"/>
      <c r="DG320" s="49"/>
      <c r="DH320" s="49"/>
      <c r="DI320" s="62"/>
      <c r="DJ320" s="49"/>
      <c r="DK320" s="49"/>
      <c r="DL320" s="49"/>
      <c r="DM320" s="62"/>
    </row>
    <row r="321" spans="4:117" outlineLevel="1">
      <c r="D321" s="326" t="s">
        <v>779</v>
      </c>
      <c r="E321" s="326" t="s">
        <v>496</v>
      </c>
      <c r="F321" s="326" t="s">
        <v>496</v>
      </c>
      <c r="J321" s="466"/>
      <c r="M321" s="326"/>
      <c r="O321" s="326"/>
      <c r="AK321" s="326"/>
      <c r="AN321" s="326"/>
      <c r="AR321" s="326"/>
      <c r="BN321" s="326">
        <v>0.05</v>
      </c>
      <c r="BP321" s="326"/>
      <c r="BR321" s="326"/>
      <c r="CA321" s="326"/>
      <c r="DE321" s="62"/>
      <c r="DF321" s="49"/>
      <c r="DG321" s="49"/>
      <c r="DH321" s="49"/>
      <c r="DI321" s="62"/>
      <c r="DJ321" s="49"/>
      <c r="DK321" s="49"/>
      <c r="DL321" s="49"/>
      <c r="DM321" s="62"/>
    </row>
    <row r="322" spans="4:117" outlineLevel="1">
      <c r="D322" s="326" t="s">
        <v>779</v>
      </c>
      <c r="E322" s="326" t="s">
        <v>496</v>
      </c>
      <c r="F322" s="326" t="s">
        <v>496</v>
      </c>
      <c r="J322" s="466"/>
      <c r="M322" s="326"/>
      <c r="O322" s="326"/>
      <c r="AK322" s="326"/>
      <c r="AN322" s="326"/>
      <c r="AR322" s="326"/>
      <c r="BP322" s="326"/>
      <c r="BR322" s="326"/>
      <c r="BY322" s="326">
        <v>2.3E-3</v>
      </c>
      <c r="CA322" s="326"/>
      <c r="DE322" s="62"/>
      <c r="DF322" s="49"/>
      <c r="DG322" s="49"/>
      <c r="DH322" s="49"/>
      <c r="DI322" s="62"/>
      <c r="DJ322" s="49"/>
      <c r="DK322" s="49"/>
      <c r="DL322" s="49"/>
      <c r="DM322" s="62"/>
    </row>
    <row r="323" spans="4:117" outlineLevel="1">
      <c r="D323" s="326" t="s">
        <v>779</v>
      </c>
      <c r="E323" s="326" t="s">
        <v>496</v>
      </c>
      <c r="F323" s="326" t="s">
        <v>496</v>
      </c>
      <c r="J323" s="466"/>
      <c r="M323" s="326"/>
      <c r="O323" s="326"/>
      <c r="AK323" s="326"/>
      <c r="AN323" s="326"/>
      <c r="AR323" s="326"/>
      <c r="BE323" s="326">
        <v>0.2324</v>
      </c>
      <c r="BP323" s="326"/>
      <c r="BR323" s="326"/>
      <c r="CA323" s="326"/>
      <c r="DE323" s="62"/>
      <c r="DF323" s="49"/>
      <c r="DG323" s="49"/>
      <c r="DH323" s="49"/>
      <c r="DI323" s="62"/>
      <c r="DJ323" s="49"/>
      <c r="DK323" s="49"/>
      <c r="DL323" s="49"/>
      <c r="DM323" s="62"/>
    </row>
    <row r="324" spans="4:117" outlineLevel="1">
      <c r="D324" s="326" t="s">
        <v>779</v>
      </c>
      <c r="E324" s="326" t="s">
        <v>496</v>
      </c>
      <c r="F324" s="326" t="s">
        <v>497</v>
      </c>
      <c r="J324" s="466"/>
      <c r="M324" s="326"/>
      <c r="O324" s="326"/>
      <c r="AH324" s="326">
        <v>5.2900000000000003E-2</v>
      </c>
      <c r="AK324" s="326"/>
      <c r="AN324" s="326"/>
      <c r="AR324" s="326"/>
      <c r="BP324" s="326"/>
      <c r="BR324" s="326"/>
      <c r="CA324" s="326"/>
      <c r="DE324" s="62"/>
      <c r="DF324" s="49"/>
      <c r="DG324" s="49"/>
      <c r="DH324" s="49"/>
      <c r="DI324" s="62"/>
      <c r="DJ324" s="49"/>
      <c r="DK324" s="49"/>
      <c r="DL324" s="49"/>
      <c r="DM324" s="62"/>
    </row>
    <row r="325" spans="4:117" outlineLevel="1">
      <c r="D325" s="326" t="s">
        <v>779</v>
      </c>
      <c r="E325" s="326" t="s">
        <v>496</v>
      </c>
      <c r="F325" s="326" t="s">
        <v>497</v>
      </c>
      <c r="J325" s="466"/>
      <c r="M325" s="326"/>
      <c r="N325" s="326">
        <v>7.17E-2</v>
      </c>
      <c r="O325" s="326"/>
      <c r="AK325" s="326"/>
      <c r="AN325" s="326"/>
      <c r="AR325" s="326"/>
      <c r="BP325" s="326"/>
      <c r="BR325" s="326"/>
      <c r="CA325" s="326"/>
      <c r="DE325" s="62"/>
      <c r="DF325" s="49"/>
      <c r="DG325" s="49"/>
      <c r="DH325" s="49"/>
      <c r="DI325" s="62"/>
      <c r="DJ325" s="49"/>
      <c r="DK325" s="49"/>
      <c r="DL325" s="49"/>
      <c r="DM325" s="62"/>
    </row>
    <row r="326" spans="4:117" outlineLevel="1">
      <c r="D326" s="326" t="s">
        <v>779</v>
      </c>
      <c r="E326" s="326" t="s">
        <v>496</v>
      </c>
      <c r="F326" s="326" t="s">
        <v>497</v>
      </c>
      <c r="J326" s="466"/>
      <c r="M326" s="326"/>
      <c r="O326" s="326"/>
      <c r="AG326" s="326">
        <v>0.15740000000000001</v>
      </c>
      <c r="AK326" s="326"/>
      <c r="AN326" s="326"/>
      <c r="AR326" s="326"/>
      <c r="BP326" s="326"/>
      <c r="BR326" s="326"/>
      <c r="CA326" s="326"/>
      <c r="DE326" s="62"/>
      <c r="DF326" s="49"/>
      <c r="DG326" s="49"/>
      <c r="DH326" s="49"/>
      <c r="DI326" s="62"/>
      <c r="DJ326" s="49"/>
      <c r="DK326" s="49"/>
      <c r="DL326" s="49"/>
      <c r="DM326" s="62"/>
    </row>
    <row r="327" spans="4:117" outlineLevel="1">
      <c r="D327" s="326" t="str">
        <f>VLOOKUP(F327,[2]Codes!$C$1:$P$3294, 13, FALSE)</f>
        <v>Filter feeder</v>
      </c>
      <c r="E327" s="326" t="s">
        <v>496</v>
      </c>
      <c r="F327" s="326" t="s">
        <v>531</v>
      </c>
      <c r="J327" s="466"/>
      <c r="M327" s="326"/>
      <c r="O327" s="326"/>
      <c r="AH327" s="326">
        <v>2.5000000000000001E-3</v>
      </c>
      <c r="AK327" s="326"/>
      <c r="AN327" s="326"/>
      <c r="AR327" s="326"/>
      <c r="BP327" s="326"/>
      <c r="BR327" s="326"/>
      <c r="CA327" s="326"/>
      <c r="DE327" s="62"/>
      <c r="DF327" s="49"/>
      <c r="DG327" s="49"/>
      <c r="DH327" s="49"/>
      <c r="DI327" s="62"/>
      <c r="DJ327" s="49"/>
      <c r="DK327" s="49"/>
      <c r="DL327" s="49"/>
      <c r="DM327" s="62"/>
    </row>
    <row r="328" spans="4:117" outlineLevel="1">
      <c r="D328" s="326" t="s">
        <v>779</v>
      </c>
      <c r="E328" s="326" t="s">
        <v>496</v>
      </c>
      <c r="F328" s="326" t="s">
        <v>498</v>
      </c>
      <c r="J328" s="466"/>
      <c r="M328" s="326"/>
      <c r="O328" s="326"/>
      <c r="AH328" s="326">
        <v>4.0000000000000001E-3</v>
      </c>
      <c r="AK328" s="326"/>
      <c r="AN328" s="326"/>
      <c r="AR328" s="326"/>
      <c r="BP328" s="326"/>
      <c r="BR328" s="326"/>
      <c r="CA328" s="326"/>
      <c r="DE328" s="62"/>
      <c r="DF328" s="49"/>
      <c r="DG328" s="49"/>
      <c r="DH328" s="49"/>
      <c r="DI328" s="62"/>
      <c r="DJ328" s="49"/>
      <c r="DK328" s="49"/>
      <c r="DL328" s="49"/>
      <c r="DM328" s="62"/>
    </row>
    <row r="329" spans="4:117" outlineLevel="1">
      <c r="D329" s="326" t="s">
        <v>779</v>
      </c>
      <c r="E329" s="326" t="s">
        <v>496</v>
      </c>
      <c r="F329" s="326" t="s">
        <v>498</v>
      </c>
      <c r="J329" s="466"/>
      <c r="M329" s="326"/>
      <c r="O329" s="326"/>
      <c r="AG329" s="326">
        <v>4.7999999999999996E-3</v>
      </c>
      <c r="AK329" s="326"/>
      <c r="AN329" s="326"/>
      <c r="AR329" s="326"/>
      <c r="BP329" s="326"/>
      <c r="BR329" s="326"/>
      <c r="CA329" s="326"/>
      <c r="DE329" s="62"/>
      <c r="DF329" s="49"/>
      <c r="DG329" s="49"/>
      <c r="DH329" s="49"/>
      <c r="DI329" s="62"/>
      <c r="DJ329" s="49"/>
      <c r="DK329" s="49"/>
      <c r="DL329" s="49"/>
      <c r="DM329" s="62"/>
    </row>
    <row r="330" spans="4:117" outlineLevel="1">
      <c r="D330" s="326" t="str">
        <f>VLOOKUP(F330,[2]Codes!$C$1:$P$3294, 13, FALSE)</f>
        <v>Filter feeder</v>
      </c>
      <c r="E330" s="326" t="s">
        <v>499</v>
      </c>
      <c r="F330" s="326" t="s">
        <v>619</v>
      </c>
      <c r="J330" s="466"/>
      <c r="M330" s="326">
        <v>2.9999999999999997E-4</v>
      </c>
      <c r="O330" s="326"/>
      <c r="AK330" s="326"/>
      <c r="AN330" s="326"/>
      <c r="AR330" s="326"/>
      <c r="BP330" s="326"/>
      <c r="BR330" s="326"/>
      <c r="CA330" s="326"/>
      <c r="DE330" s="62"/>
      <c r="DF330" s="49"/>
      <c r="DG330" s="49"/>
      <c r="DH330" s="49"/>
      <c r="DI330" s="62"/>
      <c r="DJ330" s="49"/>
      <c r="DK330" s="49"/>
      <c r="DL330" s="49"/>
      <c r="DM330" s="62"/>
    </row>
    <row r="331" spans="4:117" outlineLevel="1">
      <c r="D331" s="326" t="s">
        <v>779</v>
      </c>
      <c r="E331" s="326" t="s">
        <v>499</v>
      </c>
      <c r="F331" s="326" t="s">
        <v>500</v>
      </c>
      <c r="J331" s="466"/>
      <c r="M331" s="326"/>
      <c r="O331" s="326"/>
      <c r="AK331" s="326"/>
      <c r="AN331" s="326"/>
      <c r="AR331" s="326">
        <v>5.28E-2</v>
      </c>
      <c r="BP331" s="326"/>
      <c r="BR331" s="326"/>
      <c r="CA331" s="326"/>
      <c r="DE331" s="62"/>
      <c r="DF331" s="49"/>
      <c r="DG331" s="49"/>
      <c r="DH331" s="49"/>
      <c r="DI331" s="62"/>
      <c r="DJ331" s="49"/>
      <c r="DK331" s="49"/>
      <c r="DL331" s="49"/>
      <c r="DM331" s="62"/>
    </row>
    <row r="332" spans="4:117" outlineLevel="1">
      <c r="D332" s="326" t="s">
        <v>779</v>
      </c>
      <c r="E332" s="326" t="s">
        <v>499</v>
      </c>
      <c r="F332" s="326" t="s">
        <v>500</v>
      </c>
      <c r="J332" s="466"/>
      <c r="M332" s="326"/>
      <c r="O332" s="326"/>
      <c r="AG332" s="326">
        <v>3.0000000000000001E-3</v>
      </c>
      <c r="AK332" s="326"/>
      <c r="AN332" s="326"/>
      <c r="AR332" s="326"/>
      <c r="BP332" s="326"/>
      <c r="BR332" s="326"/>
      <c r="CA332" s="326"/>
      <c r="DE332" s="62"/>
      <c r="DF332" s="49"/>
      <c r="DG332" s="49"/>
      <c r="DH332" s="49"/>
      <c r="DI332" s="62"/>
      <c r="DJ332" s="49"/>
      <c r="DK332" s="49"/>
      <c r="DL332" s="49"/>
      <c r="DM332" s="62"/>
    </row>
    <row r="333" spans="4:117" outlineLevel="1">
      <c r="D333" s="326" t="s">
        <v>779</v>
      </c>
      <c r="E333" s="326" t="s">
        <v>499</v>
      </c>
      <c r="F333" s="326" t="s">
        <v>501</v>
      </c>
      <c r="J333" s="466"/>
      <c r="M333" s="326"/>
      <c r="O333" s="326"/>
      <c r="AK333" s="326"/>
      <c r="AN333" s="326"/>
      <c r="AR333" s="326"/>
      <c r="AS333" s="326">
        <v>2.3E-2</v>
      </c>
      <c r="BP333" s="326"/>
      <c r="BR333" s="326"/>
      <c r="CA333" s="326"/>
      <c r="DE333" s="62"/>
      <c r="DF333" s="49"/>
      <c r="DG333" s="49"/>
      <c r="DH333" s="49"/>
      <c r="DI333" s="62"/>
      <c r="DJ333" s="49"/>
      <c r="DK333" s="49"/>
      <c r="DL333" s="49"/>
      <c r="DM333" s="62"/>
    </row>
    <row r="334" spans="4:117" outlineLevel="1">
      <c r="D334" s="326" t="s">
        <v>779</v>
      </c>
      <c r="E334" s="326" t="s">
        <v>499</v>
      </c>
      <c r="F334" s="326" t="s">
        <v>501</v>
      </c>
      <c r="J334" s="466"/>
      <c r="M334" s="326"/>
      <c r="O334" s="326"/>
      <c r="AK334" s="326"/>
      <c r="AN334" s="326"/>
      <c r="AR334" s="326"/>
      <c r="AX334" s="326">
        <v>7.0400000000000004E-2</v>
      </c>
      <c r="BP334" s="326"/>
      <c r="BR334" s="326"/>
      <c r="CA334" s="326"/>
      <c r="DE334" s="62"/>
      <c r="DF334" s="49"/>
      <c r="DG334" s="49"/>
      <c r="DH334" s="49"/>
      <c r="DI334" s="62"/>
      <c r="DJ334" s="49"/>
      <c r="DK334" s="49"/>
      <c r="DL334" s="49"/>
      <c r="DM334" s="62"/>
    </row>
    <row r="335" spans="4:117" outlineLevel="1">
      <c r="D335" s="326" t="s">
        <v>779</v>
      </c>
      <c r="E335" s="326" t="s">
        <v>499</v>
      </c>
      <c r="F335" s="326" t="s">
        <v>501</v>
      </c>
      <c r="J335" s="466"/>
      <c r="M335" s="326"/>
      <c r="O335" s="326"/>
      <c r="AH335" s="326">
        <v>0.1032</v>
      </c>
      <c r="AK335" s="326"/>
      <c r="AN335" s="326"/>
      <c r="AR335" s="326"/>
      <c r="BP335" s="326"/>
      <c r="BR335" s="326"/>
      <c r="CA335" s="326"/>
      <c r="DE335" s="62"/>
      <c r="DF335" s="49"/>
      <c r="DG335" s="49"/>
      <c r="DH335" s="49"/>
      <c r="DI335" s="62"/>
      <c r="DJ335" s="49"/>
      <c r="DK335" s="49"/>
      <c r="DL335" s="49"/>
      <c r="DM335" s="62"/>
    </row>
    <row r="336" spans="4:117" outlineLevel="1">
      <c r="D336" s="326" t="s">
        <v>779</v>
      </c>
      <c r="E336" s="326" t="s">
        <v>499</v>
      </c>
      <c r="F336" s="326" t="s">
        <v>501</v>
      </c>
      <c r="J336" s="466"/>
      <c r="M336" s="326"/>
      <c r="O336" s="326"/>
      <c r="AC336" s="326">
        <v>0.19789999999999999</v>
      </c>
      <c r="AK336" s="326"/>
      <c r="AN336" s="326"/>
      <c r="AR336" s="326"/>
      <c r="BP336" s="326"/>
      <c r="BR336" s="326"/>
      <c r="CA336" s="326"/>
      <c r="DE336" s="62"/>
      <c r="DF336" s="49"/>
      <c r="DG336" s="49"/>
      <c r="DH336" s="49"/>
      <c r="DI336" s="62"/>
      <c r="DJ336" s="49"/>
      <c r="DK336" s="49"/>
      <c r="DL336" s="49"/>
      <c r="DM336" s="62"/>
    </row>
    <row r="337" spans="4:117" outlineLevel="1">
      <c r="D337" s="326" t="s">
        <v>779</v>
      </c>
      <c r="E337" s="326" t="s">
        <v>499</v>
      </c>
      <c r="F337" s="326" t="s">
        <v>501</v>
      </c>
      <c r="J337" s="466"/>
      <c r="M337" s="326">
        <v>0.16250000000000001</v>
      </c>
      <c r="O337" s="326"/>
      <c r="AK337" s="326"/>
      <c r="AN337" s="326"/>
      <c r="AR337" s="326"/>
      <c r="BP337" s="326"/>
      <c r="BR337" s="326"/>
      <c r="CA337" s="326"/>
      <c r="DE337" s="62"/>
      <c r="DF337" s="49"/>
      <c r="DG337" s="49"/>
      <c r="DH337" s="49"/>
      <c r="DI337" s="62"/>
      <c r="DJ337" s="49"/>
      <c r="DK337" s="49"/>
      <c r="DL337" s="49"/>
      <c r="DM337" s="62"/>
    </row>
    <row r="338" spans="4:117" outlineLevel="1">
      <c r="D338" s="326" t="s">
        <v>779</v>
      </c>
      <c r="E338" s="326" t="s">
        <v>499</v>
      </c>
      <c r="F338" s="326" t="s">
        <v>501</v>
      </c>
      <c r="J338" s="466"/>
      <c r="M338" s="326"/>
      <c r="O338" s="326"/>
      <c r="AK338" s="326"/>
      <c r="AN338" s="326"/>
      <c r="AR338" s="326">
        <v>1.1299999999999999E-2</v>
      </c>
      <c r="BP338" s="326"/>
      <c r="BR338" s="326"/>
      <c r="CA338" s="326"/>
      <c r="DE338" s="62"/>
      <c r="DF338" s="49"/>
      <c r="DG338" s="49"/>
      <c r="DH338" s="49"/>
      <c r="DI338" s="62"/>
      <c r="DJ338" s="49"/>
      <c r="DK338" s="49"/>
      <c r="DL338" s="49"/>
      <c r="DM338" s="62"/>
    </row>
    <row r="339" spans="4:117" outlineLevel="1">
      <c r="D339" s="326" t="s">
        <v>779</v>
      </c>
      <c r="E339" s="326" t="s">
        <v>499</v>
      </c>
      <c r="F339" s="326" t="s">
        <v>501</v>
      </c>
      <c r="J339" s="466"/>
      <c r="M339" s="326"/>
      <c r="N339" s="326">
        <v>8.5000000000000006E-2</v>
      </c>
      <c r="O339" s="326"/>
      <c r="AK339" s="326"/>
      <c r="AN339" s="326"/>
      <c r="AR339" s="326"/>
      <c r="BP339" s="326"/>
      <c r="BR339" s="326"/>
      <c r="CA339" s="326"/>
      <c r="DE339" s="62"/>
      <c r="DF339" s="49"/>
      <c r="DG339" s="49"/>
      <c r="DH339" s="49"/>
      <c r="DI339" s="62"/>
      <c r="DJ339" s="49"/>
      <c r="DK339" s="49"/>
      <c r="DL339" s="49"/>
      <c r="DM339" s="62"/>
    </row>
    <row r="340" spans="4:117" outlineLevel="1">
      <c r="D340" s="326" t="s">
        <v>779</v>
      </c>
      <c r="E340" s="326" t="s">
        <v>499</v>
      </c>
      <c r="F340" s="326" t="s">
        <v>501</v>
      </c>
      <c r="J340" s="466"/>
      <c r="M340" s="326"/>
      <c r="O340" s="326"/>
      <c r="AK340" s="326"/>
      <c r="AN340" s="326"/>
      <c r="AR340" s="326"/>
      <c r="BN340" s="326">
        <v>7.4999999999999997E-2</v>
      </c>
      <c r="BP340" s="326"/>
      <c r="BR340" s="326"/>
      <c r="CA340" s="326"/>
      <c r="DE340" s="62"/>
      <c r="DF340" s="49"/>
      <c r="DG340" s="49"/>
      <c r="DH340" s="49"/>
      <c r="DI340" s="62"/>
      <c r="DJ340" s="49"/>
      <c r="DK340" s="49"/>
      <c r="DL340" s="49"/>
      <c r="DM340" s="62"/>
    </row>
    <row r="341" spans="4:117" outlineLevel="1">
      <c r="D341" s="326" t="s">
        <v>779</v>
      </c>
      <c r="E341" s="326" t="s">
        <v>499</v>
      </c>
      <c r="F341" s="326" t="s">
        <v>501</v>
      </c>
      <c r="J341" s="466"/>
      <c r="M341" s="326"/>
      <c r="O341" s="326">
        <v>0.16670000000000001</v>
      </c>
      <c r="AK341" s="326"/>
      <c r="AN341" s="326"/>
      <c r="AR341" s="326"/>
      <c r="BP341" s="326"/>
      <c r="BR341" s="326"/>
      <c r="CA341" s="326"/>
      <c r="DE341" s="62"/>
      <c r="DF341" s="49"/>
      <c r="DG341" s="49"/>
      <c r="DH341" s="49"/>
      <c r="DI341" s="62"/>
      <c r="DJ341" s="49"/>
      <c r="DK341" s="49"/>
      <c r="DL341" s="49"/>
      <c r="DM341" s="62"/>
    </row>
    <row r="342" spans="4:117" outlineLevel="1">
      <c r="D342" s="326" t="s">
        <v>779</v>
      </c>
      <c r="E342" s="326" t="s">
        <v>499</v>
      </c>
      <c r="F342" s="326" t="s">
        <v>501</v>
      </c>
      <c r="J342" s="466"/>
      <c r="M342" s="326"/>
      <c r="O342" s="326"/>
      <c r="AG342" s="326">
        <v>5.2300000000000006E-2</v>
      </c>
      <c r="AK342" s="326"/>
      <c r="AN342" s="326"/>
      <c r="AR342" s="326"/>
      <c r="BP342" s="326"/>
      <c r="BR342" s="326"/>
      <c r="CA342" s="326"/>
      <c r="DE342" s="62"/>
      <c r="DF342" s="49"/>
      <c r="DG342" s="49"/>
      <c r="DH342" s="49"/>
      <c r="DI342" s="62"/>
      <c r="DJ342" s="49"/>
      <c r="DK342" s="49"/>
      <c r="DL342" s="49"/>
      <c r="DM342" s="62"/>
    </row>
    <row r="343" spans="4:117" outlineLevel="1">
      <c r="D343" s="326" t="s">
        <v>779</v>
      </c>
      <c r="E343" s="326" t="s">
        <v>499</v>
      </c>
      <c r="F343" s="326" t="s">
        <v>501</v>
      </c>
      <c r="J343" s="466"/>
      <c r="M343" s="326"/>
      <c r="O343" s="326"/>
      <c r="AF343" s="326">
        <v>1.8200000000000001E-2</v>
      </c>
      <c r="AK343" s="326"/>
      <c r="AN343" s="326"/>
      <c r="AR343" s="326"/>
      <c r="BP343" s="326"/>
      <c r="BR343" s="326"/>
      <c r="CA343" s="326"/>
      <c r="DE343" s="62"/>
      <c r="DF343" s="49"/>
      <c r="DG343" s="49"/>
      <c r="DH343" s="49"/>
      <c r="DI343" s="62"/>
      <c r="DJ343" s="49"/>
      <c r="DK343" s="49"/>
      <c r="DL343" s="49"/>
      <c r="DM343" s="62"/>
    </row>
    <row r="344" spans="4:117" outlineLevel="1">
      <c r="D344" s="326" t="s">
        <v>779</v>
      </c>
      <c r="E344" s="347" t="s">
        <v>375</v>
      </c>
      <c r="F344" s="347" t="s">
        <v>503</v>
      </c>
      <c r="J344" s="466"/>
      <c r="K344" s="492"/>
      <c r="M344" s="326"/>
      <c r="O344" s="326"/>
      <c r="AK344" s="326"/>
      <c r="AN344" s="326"/>
      <c r="AR344" s="326"/>
      <c r="BA344" s="348">
        <v>5.0000000000000001E-3</v>
      </c>
      <c r="BP344" s="326"/>
      <c r="BR344" s="326"/>
      <c r="CA344" s="326"/>
      <c r="DE344" s="62"/>
      <c r="DF344" s="493"/>
      <c r="DG344" s="49"/>
      <c r="DH344" s="49"/>
      <c r="DI344" s="62"/>
      <c r="DJ344" s="49"/>
      <c r="DK344" s="49"/>
      <c r="DL344" s="49"/>
      <c r="DM344" s="62"/>
    </row>
    <row r="345" spans="4:117" outlineLevel="1">
      <c r="D345" s="326" t="s">
        <v>779</v>
      </c>
      <c r="E345" s="326" t="s">
        <v>375</v>
      </c>
      <c r="F345" s="326" t="s">
        <v>503</v>
      </c>
      <c r="J345" s="466"/>
      <c r="M345" s="326"/>
      <c r="O345" s="326"/>
      <c r="AI345" s="326">
        <v>0.2</v>
      </c>
      <c r="AK345" s="326"/>
      <c r="AN345" s="326"/>
      <c r="AR345" s="326"/>
      <c r="BP345" s="326"/>
      <c r="BR345" s="326"/>
      <c r="CA345" s="326"/>
      <c r="DE345" s="62"/>
      <c r="DF345" s="49"/>
      <c r="DG345" s="49"/>
      <c r="DH345" s="49"/>
      <c r="DI345" s="62"/>
      <c r="DJ345" s="49"/>
      <c r="DK345" s="49"/>
      <c r="DL345" s="49"/>
      <c r="DM345" s="62"/>
    </row>
    <row r="346" spans="4:117" outlineLevel="1">
      <c r="D346" s="326" t="s">
        <v>779</v>
      </c>
      <c r="E346" s="326" t="s">
        <v>375</v>
      </c>
      <c r="F346" s="326" t="s">
        <v>503</v>
      </c>
      <c r="J346" s="466"/>
      <c r="M346" s="326"/>
      <c r="O346" s="326"/>
      <c r="AG346" s="326">
        <v>2.2099999999999998E-2</v>
      </c>
      <c r="AK346" s="326"/>
      <c r="AN346" s="326"/>
      <c r="AR346" s="326"/>
      <c r="BP346" s="326"/>
      <c r="BR346" s="326"/>
      <c r="CA346" s="326"/>
      <c r="DE346" s="62"/>
      <c r="DF346" s="49"/>
      <c r="DG346" s="49"/>
      <c r="DH346" s="49"/>
      <c r="DI346" s="62"/>
      <c r="DJ346" s="49"/>
      <c r="DK346" s="49"/>
      <c r="DL346" s="49"/>
      <c r="DM346" s="62"/>
    </row>
    <row r="347" spans="4:117" outlineLevel="1">
      <c r="D347" s="326" t="s">
        <v>779</v>
      </c>
      <c r="E347" s="326" t="s">
        <v>375</v>
      </c>
      <c r="F347" s="326" t="s">
        <v>503</v>
      </c>
      <c r="J347" s="466"/>
      <c r="M347" s="326"/>
      <c r="O347" s="326"/>
      <c r="AK347" s="326"/>
      <c r="AN347" s="326"/>
      <c r="AR347" s="326"/>
      <c r="BE347" s="326">
        <v>3.5200000000000002E-2</v>
      </c>
      <c r="BP347" s="326"/>
      <c r="BR347" s="326"/>
      <c r="CA347" s="326"/>
      <c r="DE347" s="62"/>
      <c r="DF347" s="49"/>
      <c r="DG347" s="49"/>
      <c r="DH347" s="49"/>
      <c r="DI347" s="62"/>
      <c r="DJ347" s="49"/>
      <c r="DK347" s="49"/>
      <c r="DL347" s="49"/>
      <c r="DM347" s="62"/>
    </row>
    <row r="348" spans="4:117" outlineLevel="1">
      <c r="D348" s="326" t="str">
        <f>VLOOKUP(F348,[2]Codes!$C$1:$P$3294, 13, FALSE)</f>
        <v>Filter feeder</v>
      </c>
      <c r="E348" s="347" t="s">
        <v>375</v>
      </c>
      <c r="F348" s="347" t="s">
        <v>564</v>
      </c>
      <c r="J348" s="466"/>
      <c r="K348" s="492"/>
      <c r="M348" s="326"/>
      <c r="O348" s="326"/>
      <c r="AK348" s="326"/>
      <c r="AN348" s="326"/>
      <c r="AR348" s="326"/>
      <c r="BA348" s="348">
        <v>0.42109999999999997</v>
      </c>
      <c r="BP348" s="326"/>
      <c r="BR348" s="326"/>
      <c r="CA348" s="326"/>
      <c r="DE348" s="62"/>
      <c r="DF348" s="493"/>
      <c r="DG348" s="49"/>
      <c r="DH348" s="49"/>
      <c r="DI348" s="62"/>
      <c r="DJ348" s="49"/>
      <c r="DK348" s="49"/>
      <c r="DL348" s="49"/>
      <c r="DM348" s="62"/>
    </row>
    <row r="349" spans="4:117" outlineLevel="1">
      <c r="D349" s="326" t="str">
        <f>VLOOKUP(F349,[2]Codes!$C$1:$P$3294, 13, FALSE)</f>
        <v>Filter feeder</v>
      </c>
      <c r="E349" s="326" t="s">
        <v>375</v>
      </c>
      <c r="F349" s="326" t="s">
        <v>564</v>
      </c>
      <c r="J349" s="466"/>
      <c r="M349" s="326"/>
      <c r="O349" s="326"/>
      <c r="AK349" s="326"/>
      <c r="AN349" s="326"/>
      <c r="AR349" s="326"/>
      <c r="BB349" s="326">
        <v>2.9600000000000001E-2</v>
      </c>
      <c r="BP349" s="326"/>
      <c r="BR349" s="326"/>
      <c r="CA349" s="326"/>
      <c r="DE349" s="62"/>
      <c r="DF349" s="49"/>
      <c r="DG349" s="49"/>
      <c r="DH349" s="49"/>
      <c r="DI349" s="62"/>
      <c r="DJ349" s="49"/>
      <c r="DK349" s="49"/>
      <c r="DL349" s="49"/>
      <c r="DM349" s="62"/>
    </row>
    <row r="350" spans="4:117" outlineLevel="1">
      <c r="D350" s="326" t="str">
        <f>VLOOKUP(F350,[2]Codes!$C$1:$P$3294, 13, FALSE)</f>
        <v>Filter feeder</v>
      </c>
      <c r="E350" s="326" t="s">
        <v>375</v>
      </c>
      <c r="F350" s="326" t="s">
        <v>564</v>
      </c>
      <c r="J350" s="466"/>
      <c r="M350" s="326"/>
      <c r="O350" s="326"/>
      <c r="AK350" s="326"/>
      <c r="AN350" s="326"/>
      <c r="AR350" s="326"/>
      <c r="AW350" s="326">
        <v>6.6E-3</v>
      </c>
      <c r="BP350" s="326"/>
      <c r="BR350" s="326"/>
      <c r="CA350" s="326"/>
      <c r="DE350" s="62"/>
      <c r="DF350" s="49"/>
      <c r="DG350" s="49"/>
      <c r="DH350" s="49"/>
      <c r="DI350" s="62"/>
      <c r="DJ350" s="49"/>
      <c r="DK350" s="49"/>
      <c r="DL350" s="49"/>
      <c r="DM350" s="62"/>
    </row>
    <row r="351" spans="4:117" outlineLevel="1">
      <c r="D351" s="326" t="str">
        <f>VLOOKUP(F351,[2]Codes!$C$1:$P$3294, 13, FALSE)</f>
        <v>Filter feeder</v>
      </c>
      <c r="E351" s="326" t="s">
        <v>375</v>
      </c>
      <c r="F351" s="326" t="s">
        <v>564</v>
      </c>
      <c r="J351" s="466"/>
      <c r="M351" s="326"/>
      <c r="O351" s="326"/>
      <c r="AK351" s="326"/>
      <c r="AN351" s="326"/>
      <c r="AR351" s="326"/>
      <c r="BP351" s="326"/>
      <c r="BR351" s="326"/>
      <c r="BX351" s="326">
        <v>1.66E-2</v>
      </c>
      <c r="CA351" s="326"/>
      <c r="DE351" s="62"/>
      <c r="DF351" s="49"/>
      <c r="DG351" s="49"/>
      <c r="DH351" s="49"/>
      <c r="DI351" s="62"/>
      <c r="DJ351" s="49"/>
      <c r="DK351" s="49"/>
      <c r="DL351" s="49"/>
      <c r="DM351" s="62"/>
    </row>
    <row r="352" spans="4:117" outlineLevel="1">
      <c r="D352" s="326" t="str">
        <f>VLOOKUP(F352,[2]Codes!$C$1:$P$3294, 13, FALSE)</f>
        <v>Filter feeder</v>
      </c>
      <c r="E352" s="326" t="s">
        <v>375</v>
      </c>
      <c r="F352" s="326" t="s">
        <v>564</v>
      </c>
      <c r="J352" s="466"/>
      <c r="M352" s="326"/>
      <c r="O352" s="326"/>
      <c r="AK352" s="326"/>
      <c r="AN352" s="326"/>
      <c r="AR352" s="326">
        <v>1.7600000000000001E-2</v>
      </c>
      <c r="BP352" s="326"/>
      <c r="BR352" s="326"/>
      <c r="CA352" s="326"/>
      <c r="DE352" s="62"/>
      <c r="DF352" s="49"/>
      <c r="DG352" s="49"/>
      <c r="DH352" s="49"/>
      <c r="DI352" s="62"/>
      <c r="DJ352" s="49"/>
      <c r="DK352" s="49"/>
      <c r="DL352" s="49"/>
      <c r="DM352" s="62"/>
    </row>
    <row r="353" spans="4:117" outlineLevel="1">
      <c r="D353" s="326" t="str">
        <f>VLOOKUP(F353,[2]Codes!$C$1:$P$3294, 13, FALSE)</f>
        <v>Filter feeder</v>
      </c>
      <c r="E353" s="326" t="s">
        <v>375</v>
      </c>
      <c r="F353" s="326" t="s">
        <v>564</v>
      </c>
      <c r="J353" s="466"/>
      <c r="M353" s="326"/>
      <c r="O353" s="326"/>
      <c r="AK353" s="326"/>
      <c r="AN353" s="326"/>
      <c r="AR353" s="326"/>
      <c r="BP353" s="326"/>
      <c r="BR353" s="326"/>
      <c r="CA353" s="326"/>
      <c r="CJ353" s="326">
        <v>0.45130000000000003</v>
      </c>
      <c r="DE353" s="62"/>
      <c r="DF353" s="49"/>
      <c r="DG353" s="49"/>
      <c r="DH353" s="49"/>
      <c r="DI353" s="62"/>
      <c r="DJ353" s="49"/>
      <c r="DK353" s="49"/>
      <c r="DL353" s="49"/>
      <c r="DM353" s="62"/>
    </row>
    <row r="354" spans="4:117" outlineLevel="1">
      <c r="D354" s="326" t="str">
        <f>VLOOKUP(F354,[2]Codes!$C$1:$P$3294, 13, FALSE)</f>
        <v>Filter feeder</v>
      </c>
      <c r="E354" s="326" t="s">
        <v>375</v>
      </c>
      <c r="F354" s="326" t="s">
        <v>564</v>
      </c>
      <c r="J354" s="466"/>
      <c r="M354" s="326"/>
      <c r="O354" s="326"/>
      <c r="AK354" s="326"/>
      <c r="AN354" s="326"/>
      <c r="AR354" s="326"/>
      <c r="BI354" s="326">
        <v>2.1499999999999998E-2</v>
      </c>
      <c r="BP354" s="326"/>
      <c r="BR354" s="326"/>
      <c r="CA354" s="326"/>
      <c r="DE354" s="62"/>
      <c r="DF354" s="49"/>
      <c r="DG354" s="49"/>
      <c r="DH354" s="49"/>
      <c r="DI354" s="62"/>
      <c r="DJ354" s="49"/>
      <c r="DK354" s="49"/>
      <c r="DL354" s="49"/>
      <c r="DM354" s="62"/>
    </row>
    <row r="355" spans="4:117" outlineLevel="1">
      <c r="D355" s="326" t="str">
        <f>VLOOKUP(F355,[2]Codes!$C$1:$P$3294, 13, FALSE)</f>
        <v>Filter feeder</v>
      </c>
      <c r="E355" s="326" t="s">
        <v>375</v>
      </c>
      <c r="F355" s="326" t="s">
        <v>564</v>
      </c>
      <c r="J355" s="466"/>
      <c r="M355" s="326"/>
      <c r="O355" s="326"/>
      <c r="AA355" s="326">
        <v>6.7000000000000002E-3</v>
      </c>
      <c r="AK355" s="326"/>
      <c r="AN355" s="326"/>
      <c r="AR355" s="326"/>
      <c r="BP355" s="326"/>
      <c r="BR355" s="326"/>
      <c r="CA355" s="326"/>
      <c r="DE355" s="62"/>
      <c r="DF355" s="49"/>
      <c r="DG355" s="49"/>
      <c r="DH355" s="49"/>
      <c r="DI355" s="62"/>
      <c r="DJ355" s="49"/>
      <c r="DK355" s="49"/>
      <c r="DL355" s="49"/>
      <c r="DM355" s="62"/>
    </row>
    <row r="356" spans="4:117" outlineLevel="1">
      <c r="D356" s="326" t="str">
        <f>VLOOKUP(F356,[2]Codes!$C$1:$P$3294, 13, FALSE)</f>
        <v>Filter feeder</v>
      </c>
      <c r="E356" s="326" t="s">
        <v>375</v>
      </c>
      <c r="F356" s="326" t="s">
        <v>564</v>
      </c>
      <c r="J356" s="466"/>
      <c r="M356" s="326"/>
      <c r="O356" s="326"/>
      <c r="Y356" s="326">
        <v>8.9900000000000008E-2</v>
      </c>
      <c r="AK356" s="326"/>
      <c r="AN356" s="326"/>
      <c r="AR356" s="326"/>
      <c r="BP356" s="326"/>
      <c r="BR356" s="326"/>
      <c r="CA356" s="326"/>
      <c r="DE356" s="62"/>
      <c r="DF356" s="49"/>
      <c r="DG356" s="49"/>
      <c r="DH356" s="49"/>
      <c r="DI356" s="62"/>
      <c r="DJ356" s="49"/>
      <c r="DK356" s="49"/>
      <c r="DL356" s="49"/>
      <c r="DM356" s="62"/>
    </row>
    <row r="357" spans="4:117" outlineLevel="1">
      <c r="D357" s="326" t="str">
        <f>VLOOKUP(F357,[2]Codes!$C$1:$P$3294, 13, FALSE)</f>
        <v>Filter feeder</v>
      </c>
      <c r="E357" s="326" t="s">
        <v>375</v>
      </c>
      <c r="F357" s="326" t="s">
        <v>564</v>
      </c>
      <c r="I357" s="466">
        <v>3.4999999999999996E-3</v>
      </c>
      <c r="J357" s="466"/>
      <c r="M357" s="326"/>
      <c r="O357" s="326"/>
      <c r="AK357" s="326"/>
      <c r="AN357" s="326"/>
      <c r="AR357" s="326"/>
      <c r="BP357" s="326"/>
      <c r="BR357" s="326"/>
      <c r="CA357" s="326"/>
      <c r="DE357" s="62"/>
      <c r="DF357" s="49"/>
      <c r="DG357" s="49"/>
      <c r="DH357" s="49"/>
      <c r="DI357" s="62"/>
      <c r="DJ357" s="49"/>
      <c r="DK357" s="49"/>
      <c r="DL357" s="49"/>
      <c r="DM357" s="62"/>
    </row>
    <row r="358" spans="4:117" outlineLevel="1">
      <c r="D358" s="326" t="str">
        <f>VLOOKUP(F358,[2]Codes!$C$1:$P$3294, 13, FALSE)</f>
        <v>Filter feeder</v>
      </c>
      <c r="E358" s="326" t="s">
        <v>375</v>
      </c>
      <c r="F358" s="326" t="s">
        <v>564</v>
      </c>
      <c r="J358" s="466"/>
      <c r="M358" s="326"/>
      <c r="O358" s="326"/>
      <c r="AK358" s="326"/>
      <c r="AN358" s="326"/>
      <c r="AR358" s="326"/>
      <c r="BP358" s="326"/>
      <c r="BR358" s="326"/>
      <c r="BS358" s="326">
        <v>0.89480000000000004</v>
      </c>
      <c r="CA358" s="326"/>
      <c r="DE358" s="62"/>
      <c r="DF358" s="49"/>
      <c r="DG358" s="49"/>
      <c r="DH358" s="49"/>
      <c r="DI358" s="62"/>
      <c r="DJ358" s="49"/>
      <c r="DK358" s="49"/>
      <c r="DL358" s="49"/>
      <c r="DM358" s="62"/>
    </row>
    <row r="359" spans="4:117" outlineLevel="1">
      <c r="D359" s="326" t="str">
        <f>VLOOKUP(F359,[2]Codes!$C$1:$P$3294, 13, FALSE)</f>
        <v>Filter feeder</v>
      </c>
      <c r="E359" s="326" t="s">
        <v>375</v>
      </c>
      <c r="F359" s="326" t="s">
        <v>564</v>
      </c>
      <c r="J359" s="466"/>
      <c r="M359" s="326"/>
      <c r="O359" s="326"/>
      <c r="AK359" s="326"/>
      <c r="AN359" s="326"/>
      <c r="AR359" s="326"/>
      <c r="BJ359" s="326">
        <v>0.1918</v>
      </c>
      <c r="BP359" s="326"/>
      <c r="BR359" s="326"/>
      <c r="CA359" s="326"/>
      <c r="DE359" s="62"/>
      <c r="DF359" s="49"/>
      <c r="DG359" s="49"/>
      <c r="DH359" s="49"/>
      <c r="DI359" s="62"/>
      <c r="DJ359" s="49"/>
      <c r="DK359" s="49"/>
      <c r="DL359" s="49"/>
      <c r="DM359" s="62"/>
    </row>
    <row r="360" spans="4:117" outlineLevel="1">
      <c r="D360" s="326" t="str">
        <f>VLOOKUP(F360,[2]Codes!$C$1:$P$3294, 13, FALSE)</f>
        <v>Filter feeder</v>
      </c>
      <c r="E360" s="326" t="s">
        <v>375</v>
      </c>
      <c r="F360" s="326" t="s">
        <v>564</v>
      </c>
      <c r="J360" s="466"/>
      <c r="M360" s="326"/>
      <c r="O360" s="326"/>
      <c r="AK360" s="326"/>
      <c r="AN360" s="326"/>
      <c r="AR360" s="326"/>
      <c r="BP360" s="326"/>
      <c r="BR360" s="326"/>
      <c r="BY360" s="326">
        <v>8.5000000000000006E-3</v>
      </c>
      <c r="CA360" s="326"/>
      <c r="DE360" s="62"/>
      <c r="DF360" s="49"/>
      <c r="DG360" s="49"/>
      <c r="DH360" s="49"/>
      <c r="DI360" s="62"/>
      <c r="DJ360" s="49"/>
      <c r="DK360" s="49"/>
      <c r="DL360" s="49"/>
      <c r="DM360" s="62"/>
    </row>
    <row r="361" spans="4:117" outlineLevel="1">
      <c r="D361" s="326" t="str">
        <f>VLOOKUP(F361,[2]Codes!$C$1:$P$3294, 13, FALSE)</f>
        <v>Filter feeder</v>
      </c>
      <c r="E361" s="326" t="s">
        <v>375</v>
      </c>
      <c r="F361" s="326" t="s">
        <v>564</v>
      </c>
      <c r="J361" s="466"/>
      <c r="L361" s="466">
        <v>5.3E-3</v>
      </c>
      <c r="M361" s="326"/>
      <c r="O361" s="326"/>
      <c r="AK361" s="326"/>
      <c r="AN361" s="326"/>
      <c r="AR361" s="326"/>
      <c r="BP361" s="326"/>
      <c r="BR361" s="326"/>
      <c r="CA361" s="326"/>
      <c r="DE361" s="62"/>
      <c r="DF361" s="49"/>
      <c r="DG361" s="49"/>
      <c r="DH361" s="49"/>
      <c r="DI361" s="62"/>
      <c r="DJ361" s="49"/>
      <c r="DK361" s="49"/>
      <c r="DL361" s="49"/>
      <c r="DM361" s="62"/>
    </row>
    <row r="362" spans="4:117" outlineLevel="1">
      <c r="D362" s="326" t="str">
        <f>VLOOKUP(F362,[2]Codes!$C$1:$P$3294, 13, FALSE)</f>
        <v>Filter feeder</v>
      </c>
      <c r="E362" s="326" t="s">
        <v>375</v>
      </c>
      <c r="F362" s="326" t="s">
        <v>564</v>
      </c>
      <c r="J362" s="466"/>
      <c r="M362" s="326"/>
      <c r="O362" s="326"/>
      <c r="AK362" s="326"/>
      <c r="AN362" s="326"/>
      <c r="AR362" s="326"/>
      <c r="BH362" s="326">
        <v>0.53349999999999997</v>
      </c>
      <c r="BP362" s="326"/>
      <c r="BR362" s="326"/>
      <c r="CA362" s="326"/>
      <c r="DE362" s="62"/>
      <c r="DF362" s="49"/>
      <c r="DG362" s="49"/>
      <c r="DH362" s="49"/>
      <c r="DI362" s="62"/>
      <c r="DJ362" s="49"/>
      <c r="DK362" s="49"/>
      <c r="DL362" s="49"/>
      <c r="DM362" s="62"/>
    </row>
    <row r="363" spans="4:117" outlineLevel="1">
      <c r="D363" s="326" t="str">
        <f>VLOOKUP(F363,[2]Codes!$C$1:$P$3294, 13, FALSE)</f>
        <v>Filter feeder</v>
      </c>
      <c r="E363" s="326" t="s">
        <v>375</v>
      </c>
      <c r="F363" s="326" t="s">
        <v>564</v>
      </c>
      <c r="J363" s="466"/>
      <c r="M363" s="326"/>
      <c r="O363" s="326"/>
      <c r="AK363" s="326"/>
      <c r="AN363" s="326"/>
      <c r="AR363" s="326"/>
      <c r="BK363" s="326">
        <v>0.58310000000000006</v>
      </c>
      <c r="BP363" s="326"/>
      <c r="BR363" s="326"/>
      <c r="CA363" s="326"/>
      <c r="DE363" s="62"/>
      <c r="DF363" s="49"/>
      <c r="DG363" s="49"/>
      <c r="DH363" s="49"/>
      <c r="DI363" s="62"/>
      <c r="DJ363" s="49"/>
      <c r="DK363" s="49"/>
      <c r="DL363" s="49"/>
      <c r="DM363" s="62"/>
    </row>
    <row r="364" spans="4:117" outlineLevel="1">
      <c r="D364" s="326" t="str">
        <f>VLOOKUP(F364,[2]Codes!$C$1:$P$3294, 13, FALSE)</f>
        <v>Filter feeder</v>
      </c>
      <c r="E364" s="326" t="s">
        <v>375</v>
      </c>
      <c r="F364" s="326" t="s">
        <v>564</v>
      </c>
      <c r="J364" s="466"/>
      <c r="M364" s="326"/>
      <c r="O364" s="326"/>
      <c r="AK364" s="326"/>
      <c r="AN364" s="326"/>
      <c r="AR364" s="326"/>
      <c r="BP364" s="326"/>
      <c r="BR364" s="326"/>
      <c r="BZ364" s="326">
        <v>0.92169999999999996</v>
      </c>
      <c r="CA364" s="326"/>
      <c r="DE364" s="62"/>
      <c r="DF364" s="49"/>
      <c r="DG364" s="49"/>
      <c r="DH364" s="49"/>
      <c r="DI364" s="62"/>
      <c r="DJ364" s="49"/>
      <c r="DK364" s="49"/>
      <c r="DL364" s="49"/>
      <c r="DM364" s="62"/>
    </row>
    <row r="365" spans="4:117" outlineLevel="1">
      <c r="D365" s="326" t="str">
        <f>VLOOKUP(F365,[2]Codes!$C$1:$P$3294, 13, FALSE)</f>
        <v>Filter feeder</v>
      </c>
      <c r="E365" s="326" t="s">
        <v>375</v>
      </c>
      <c r="F365" s="326" t="s">
        <v>564</v>
      </c>
      <c r="J365" s="466"/>
      <c r="M365" s="326"/>
      <c r="O365" s="326"/>
      <c r="AK365" s="326"/>
      <c r="AN365" s="326"/>
      <c r="AR365" s="326"/>
      <c r="BO365" s="326">
        <v>8.6500000000000007E-2</v>
      </c>
      <c r="BP365" s="326"/>
      <c r="BR365" s="326"/>
      <c r="CA365" s="326"/>
      <c r="DE365" s="62"/>
      <c r="DF365" s="49"/>
      <c r="DG365" s="49"/>
      <c r="DH365" s="49"/>
      <c r="DI365" s="62"/>
      <c r="DJ365" s="49"/>
      <c r="DK365" s="49"/>
      <c r="DL365" s="49"/>
      <c r="DM365" s="62"/>
    </row>
    <row r="366" spans="4:117" outlineLevel="1">
      <c r="D366" s="326" t="s">
        <v>779</v>
      </c>
      <c r="E366" s="326" t="s">
        <v>375</v>
      </c>
      <c r="F366" s="326" t="s">
        <v>570</v>
      </c>
      <c r="J366" s="466"/>
      <c r="M366" s="326"/>
      <c r="O366" s="326"/>
      <c r="U366" s="326">
        <v>0.35060000000000002</v>
      </c>
      <c r="AK366" s="326"/>
      <c r="AN366" s="326"/>
      <c r="AR366" s="326"/>
      <c r="BP366" s="326"/>
      <c r="BR366" s="326"/>
      <c r="CA366" s="326"/>
      <c r="DE366" s="62"/>
      <c r="DF366" s="49"/>
      <c r="DG366" s="49"/>
      <c r="DH366" s="49"/>
      <c r="DI366" s="62"/>
      <c r="DJ366" s="49"/>
      <c r="DK366" s="49"/>
      <c r="DL366" s="49"/>
      <c r="DM366" s="62"/>
    </row>
    <row r="367" spans="4:117" outlineLevel="1">
      <c r="D367" s="326" t="str">
        <f>VLOOKUP(F367,[2]Codes!$C$1:$P$3294, 13, FALSE)</f>
        <v>Filter feeder</v>
      </c>
      <c r="E367" s="326" t="s">
        <v>376</v>
      </c>
      <c r="F367" s="326" t="s">
        <v>565</v>
      </c>
      <c r="J367" s="466"/>
      <c r="M367" s="326"/>
      <c r="O367" s="326"/>
      <c r="AK367" s="326"/>
      <c r="AN367" s="326"/>
      <c r="AR367" s="326"/>
      <c r="BP367" s="326"/>
      <c r="BR367" s="326"/>
      <c r="CA367" s="326">
        <v>4.6600000000000003E-2</v>
      </c>
      <c r="DE367" s="62"/>
      <c r="DF367" s="49"/>
      <c r="DG367" s="49"/>
      <c r="DH367" s="49"/>
      <c r="DI367" s="62"/>
      <c r="DJ367" s="49"/>
      <c r="DK367" s="49"/>
      <c r="DL367" s="49"/>
      <c r="DM367" s="62"/>
    </row>
    <row r="368" spans="4:117" outlineLevel="1">
      <c r="D368" s="326" t="str">
        <f>VLOOKUP(F368,[2]Codes!$C$1:$P$3294, 13, FALSE)</f>
        <v>Filter feeder</v>
      </c>
      <c r="E368" s="326" t="s">
        <v>376</v>
      </c>
      <c r="F368" s="326" t="s">
        <v>565</v>
      </c>
      <c r="J368" s="466"/>
      <c r="M368" s="326"/>
      <c r="O368" s="326"/>
      <c r="AK368" s="326"/>
      <c r="AN368" s="326"/>
      <c r="AR368" s="326"/>
      <c r="BC368" s="326">
        <v>8.199999999999999E-3</v>
      </c>
      <c r="BP368" s="326"/>
      <c r="BR368" s="326"/>
      <c r="CA368" s="326"/>
      <c r="DE368" s="62"/>
      <c r="DF368" s="49"/>
      <c r="DG368" s="49"/>
      <c r="DH368" s="49"/>
      <c r="DI368" s="62"/>
      <c r="DJ368" s="49"/>
      <c r="DK368" s="49"/>
      <c r="DL368" s="49"/>
      <c r="DM368" s="62"/>
    </row>
    <row r="369" spans="4:117" outlineLevel="1">
      <c r="D369" s="326" t="str">
        <f>VLOOKUP(F369,[2]Codes!$C$1:$P$3294, 13, FALSE)</f>
        <v>Filter feeder</v>
      </c>
      <c r="E369" s="326" t="s">
        <v>376</v>
      </c>
      <c r="F369" s="326" t="s">
        <v>565</v>
      </c>
      <c r="J369" s="466"/>
      <c r="M369" s="326"/>
      <c r="O369" s="326"/>
      <c r="P369" s="326">
        <v>0.5</v>
      </c>
      <c r="AK369" s="326"/>
      <c r="AN369" s="326"/>
      <c r="AR369" s="326"/>
      <c r="BP369" s="326"/>
      <c r="BR369" s="326"/>
      <c r="CA369" s="326"/>
      <c r="DE369" s="62"/>
      <c r="DF369" s="49"/>
      <c r="DG369" s="49"/>
      <c r="DH369" s="49"/>
      <c r="DI369" s="62"/>
      <c r="DJ369" s="49"/>
      <c r="DK369" s="49"/>
      <c r="DL369" s="49"/>
      <c r="DM369" s="62"/>
    </row>
    <row r="370" spans="4:117" outlineLevel="1">
      <c r="D370" s="326" t="s">
        <v>779</v>
      </c>
      <c r="E370" s="326" t="s">
        <v>302</v>
      </c>
      <c r="F370" s="326" t="s">
        <v>1763</v>
      </c>
      <c r="J370" s="466"/>
      <c r="M370" s="326"/>
      <c r="O370" s="326"/>
      <c r="AK370" s="326"/>
      <c r="AN370" s="326"/>
      <c r="AR370" s="326"/>
      <c r="AS370" s="326">
        <v>0.21679999999999999</v>
      </c>
      <c r="BP370" s="326"/>
      <c r="BR370" s="326"/>
      <c r="CA370" s="326"/>
      <c r="DE370" s="62"/>
      <c r="DF370" s="49"/>
      <c r="DG370" s="49"/>
      <c r="DH370" s="49"/>
      <c r="DI370" s="62"/>
      <c r="DJ370" s="49"/>
      <c r="DK370" s="49"/>
      <c r="DL370" s="49"/>
      <c r="DM370" s="62"/>
    </row>
    <row r="371" spans="4:117" outlineLevel="1">
      <c r="D371" s="326" t="s">
        <v>779</v>
      </c>
      <c r="E371" s="347" t="s">
        <v>302</v>
      </c>
      <c r="F371" s="347" t="s">
        <v>510</v>
      </c>
      <c r="J371" s="466"/>
      <c r="K371" s="492">
        <v>2.2200000000000001E-2</v>
      </c>
      <c r="M371" s="326"/>
      <c r="O371" s="326"/>
      <c r="AK371" s="326"/>
      <c r="AN371" s="326"/>
      <c r="AR371" s="326"/>
      <c r="BP371" s="326"/>
      <c r="BR371" s="326"/>
      <c r="CA371" s="326"/>
      <c r="DE371" s="62"/>
      <c r="DF371" s="493"/>
      <c r="DG371" s="49"/>
      <c r="DH371" s="49"/>
      <c r="DI371" s="62"/>
      <c r="DJ371" s="49"/>
      <c r="DK371" s="49"/>
      <c r="DL371" s="49"/>
      <c r="DM371" s="62"/>
    </row>
    <row r="372" spans="4:117" outlineLevel="1">
      <c r="D372" s="326" t="s">
        <v>779</v>
      </c>
      <c r="E372" s="326" t="s">
        <v>302</v>
      </c>
      <c r="F372" s="326" t="s">
        <v>510</v>
      </c>
      <c r="J372" s="466"/>
      <c r="M372" s="326"/>
      <c r="O372" s="326"/>
      <c r="AH372" s="326">
        <v>7.5300000000000006E-2</v>
      </c>
      <c r="AK372" s="326"/>
      <c r="AN372" s="326"/>
      <c r="AR372" s="326"/>
      <c r="BP372" s="326"/>
      <c r="BR372" s="326"/>
      <c r="CA372" s="326"/>
      <c r="DE372" s="62"/>
      <c r="DF372" s="49"/>
      <c r="DG372" s="49"/>
      <c r="DH372" s="49"/>
      <c r="DI372" s="62"/>
      <c r="DJ372" s="49"/>
      <c r="DK372" s="49"/>
      <c r="DL372" s="49"/>
      <c r="DM372" s="62"/>
    </row>
    <row r="373" spans="4:117" outlineLevel="1">
      <c r="D373" s="326" t="s">
        <v>779</v>
      </c>
      <c r="E373" s="326" t="s">
        <v>302</v>
      </c>
      <c r="F373" s="326" t="s">
        <v>510</v>
      </c>
      <c r="J373" s="466"/>
      <c r="M373" s="326"/>
      <c r="O373" s="326"/>
      <c r="AC373" s="326">
        <v>4.5700000000000005E-2</v>
      </c>
      <c r="AK373" s="326"/>
      <c r="AN373" s="326"/>
      <c r="AR373" s="326"/>
      <c r="BP373" s="326"/>
      <c r="BR373" s="326"/>
      <c r="CA373" s="326"/>
      <c r="DE373" s="62"/>
      <c r="DF373" s="49"/>
      <c r="DG373" s="49"/>
      <c r="DH373" s="49"/>
      <c r="DI373" s="62"/>
      <c r="DJ373" s="49"/>
      <c r="DK373" s="49"/>
      <c r="DL373" s="49"/>
      <c r="DM373" s="62"/>
    </row>
    <row r="374" spans="4:117" outlineLevel="1">
      <c r="D374" s="326" t="s">
        <v>779</v>
      </c>
      <c r="E374" s="326" t="s">
        <v>302</v>
      </c>
      <c r="F374" s="326" t="s">
        <v>510</v>
      </c>
      <c r="J374" s="466"/>
      <c r="M374" s="326"/>
      <c r="O374" s="326"/>
      <c r="AK374" s="326"/>
      <c r="AN374" s="326"/>
      <c r="AR374" s="326"/>
      <c r="AW374" s="326">
        <v>8.6999999999999994E-3</v>
      </c>
      <c r="BP374" s="326"/>
      <c r="BR374" s="326"/>
      <c r="CA374" s="326"/>
      <c r="DE374" s="62"/>
      <c r="DF374" s="49"/>
      <c r="DG374" s="49"/>
      <c r="DH374" s="49"/>
      <c r="DI374" s="62"/>
      <c r="DJ374" s="49"/>
      <c r="DK374" s="49"/>
      <c r="DL374" s="49"/>
      <c r="DM374" s="62"/>
    </row>
    <row r="375" spans="4:117" outlineLevel="1">
      <c r="D375" s="326" t="s">
        <v>779</v>
      </c>
      <c r="E375" s="326" t="s">
        <v>302</v>
      </c>
      <c r="F375" s="326" t="s">
        <v>510</v>
      </c>
      <c r="J375" s="466"/>
      <c r="M375" s="326"/>
      <c r="O375" s="326"/>
      <c r="AK375" s="326"/>
      <c r="AN375" s="326"/>
      <c r="AR375" s="326"/>
      <c r="AV375" s="326">
        <v>1.06E-2</v>
      </c>
      <c r="BP375" s="326"/>
      <c r="BR375" s="326"/>
      <c r="CA375" s="326"/>
      <c r="DE375" s="62"/>
      <c r="DF375" s="49"/>
      <c r="DG375" s="49"/>
      <c r="DH375" s="49"/>
      <c r="DI375" s="62"/>
      <c r="DJ375" s="49"/>
      <c r="DK375" s="49"/>
      <c r="DL375" s="49"/>
      <c r="DM375" s="62"/>
    </row>
    <row r="376" spans="4:117" outlineLevel="1">
      <c r="D376" s="326" t="s">
        <v>779</v>
      </c>
      <c r="E376" s="326" t="s">
        <v>302</v>
      </c>
      <c r="F376" s="326" t="s">
        <v>510</v>
      </c>
      <c r="J376" s="466"/>
      <c r="M376" s="326"/>
      <c r="O376" s="326"/>
      <c r="AE376" s="326">
        <v>4.1700000000000001E-2</v>
      </c>
      <c r="AK376" s="326"/>
      <c r="AN376" s="326"/>
      <c r="AR376" s="326"/>
      <c r="BP376" s="326"/>
      <c r="BR376" s="326"/>
      <c r="CA376" s="326"/>
      <c r="DE376" s="62"/>
      <c r="DF376" s="49"/>
      <c r="DG376" s="49"/>
      <c r="DH376" s="49"/>
      <c r="DI376" s="62"/>
      <c r="DJ376" s="49"/>
      <c r="DK376" s="49"/>
      <c r="DL376" s="49"/>
      <c r="DM376" s="62"/>
    </row>
    <row r="377" spans="4:117" outlineLevel="1">
      <c r="D377" s="326" t="s">
        <v>779</v>
      </c>
      <c r="E377" s="326" t="s">
        <v>302</v>
      </c>
      <c r="F377" s="326" t="s">
        <v>510</v>
      </c>
      <c r="J377" s="466"/>
      <c r="M377" s="326"/>
      <c r="O377" s="326"/>
      <c r="AA377" s="326">
        <v>5.3E-3</v>
      </c>
      <c r="AK377" s="326"/>
      <c r="AN377" s="326"/>
      <c r="AR377" s="326"/>
      <c r="BP377" s="326"/>
      <c r="BR377" s="326"/>
      <c r="CA377" s="326"/>
      <c r="DE377" s="62"/>
      <c r="DF377" s="49"/>
      <c r="DG377" s="49"/>
      <c r="DH377" s="49"/>
      <c r="DI377" s="62"/>
      <c r="DJ377" s="49"/>
      <c r="DK377" s="49"/>
      <c r="DL377" s="49"/>
      <c r="DM377" s="62"/>
    </row>
    <row r="378" spans="4:117" outlineLevel="1">
      <c r="D378" s="326" t="s">
        <v>779</v>
      </c>
      <c r="E378" s="326" t="s">
        <v>302</v>
      </c>
      <c r="F378" s="326" t="s">
        <v>510</v>
      </c>
      <c r="J378" s="466"/>
      <c r="M378" s="326"/>
      <c r="O378" s="326"/>
      <c r="AB378" s="326">
        <v>8.5000000000000006E-3</v>
      </c>
      <c r="AK378" s="326"/>
      <c r="AN378" s="326"/>
      <c r="AR378" s="326"/>
      <c r="BP378" s="326"/>
      <c r="BR378" s="326"/>
      <c r="CA378" s="326"/>
      <c r="DE378" s="62"/>
      <c r="DF378" s="49"/>
      <c r="DG378" s="49"/>
      <c r="DH378" s="49"/>
      <c r="DI378" s="62"/>
      <c r="DJ378" s="49"/>
      <c r="DK378" s="49"/>
      <c r="DL378" s="49"/>
      <c r="DM378" s="62"/>
    </row>
    <row r="379" spans="4:117" outlineLevel="1">
      <c r="D379" s="326" t="s">
        <v>779</v>
      </c>
      <c r="E379" s="326" t="s">
        <v>302</v>
      </c>
      <c r="F379" s="326" t="s">
        <v>510</v>
      </c>
      <c r="J379" s="466"/>
      <c r="M379" s="326"/>
      <c r="O379" s="326"/>
      <c r="AG379" s="326">
        <v>1.72E-2</v>
      </c>
      <c r="AK379" s="326"/>
      <c r="AN379" s="326"/>
      <c r="AR379" s="326"/>
      <c r="BP379" s="326"/>
      <c r="BR379" s="326"/>
      <c r="CA379" s="326"/>
      <c r="DE379" s="62"/>
      <c r="DF379" s="49"/>
      <c r="DG379" s="49"/>
      <c r="DH379" s="49"/>
      <c r="DI379" s="62"/>
      <c r="DJ379" s="49"/>
      <c r="DK379" s="49"/>
      <c r="DL379" s="49"/>
      <c r="DM379" s="62"/>
    </row>
    <row r="380" spans="4:117" outlineLevel="1">
      <c r="D380" s="326" t="s">
        <v>779</v>
      </c>
      <c r="E380" s="326" t="s">
        <v>302</v>
      </c>
      <c r="F380" s="326" t="s">
        <v>510</v>
      </c>
      <c r="J380" s="466"/>
      <c r="L380" s="466">
        <v>0.1164</v>
      </c>
      <c r="M380" s="326"/>
      <c r="O380" s="326"/>
      <c r="AK380" s="326"/>
      <c r="AN380" s="326"/>
      <c r="AR380" s="326"/>
      <c r="BP380" s="326"/>
      <c r="BR380" s="326"/>
      <c r="CA380" s="326"/>
      <c r="DE380" s="62"/>
      <c r="DF380" s="49"/>
      <c r="DG380" s="49"/>
      <c r="DH380" s="49"/>
      <c r="DI380" s="62"/>
      <c r="DJ380" s="49"/>
      <c r="DK380" s="49"/>
      <c r="DL380" s="49"/>
      <c r="DM380" s="62"/>
    </row>
    <row r="381" spans="4:117" outlineLevel="1">
      <c r="D381" s="326" t="s">
        <v>779</v>
      </c>
      <c r="E381" s="326" t="s">
        <v>302</v>
      </c>
      <c r="F381" s="326" t="s">
        <v>510</v>
      </c>
      <c r="J381" s="466"/>
      <c r="M381" s="326"/>
      <c r="O381" s="326"/>
      <c r="V381" s="326">
        <v>0.1583</v>
      </c>
      <c r="AK381" s="326"/>
      <c r="AN381" s="326"/>
      <c r="AR381" s="326"/>
      <c r="BP381" s="326"/>
      <c r="BR381" s="326"/>
      <c r="CA381" s="326"/>
      <c r="DE381" s="62"/>
      <c r="DF381" s="49"/>
      <c r="DG381" s="49"/>
      <c r="DH381" s="49"/>
      <c r="DI381" s="62"/>
      <c r="DJ381" s="49"/>
      <c r="DK381" s="49"/>
      <c r="DL381" s="49"/>
      <c r="DM381" s="62"/>
    </row>
    <row r="382" spans="4:117" outlineLevel="1">
      <c r="D382" s="326" t="s">
        <v>779</v>
      </c>
      <c r="E382" s="326" t="s">
        <v>302</v>
      </c>
      <c r="F382" s="326" t="s">
        <v>510</v>
      </c>
      <c r="J382" s="466"/>
      <c r="M382" s="326"/>
      <c r="O382" s="326"/>
      <c r="AK382" s="326"/>
      <c r="AN382" s="326"/>
      <c r="AR382" s="326"/>
      <c r="BE382" s="326">
        <v>0.22889999999999999</v>
      </c>
      <c r="BP382" s="326"/>
      <c r="BR382" s="326"/>
      <c r="CA382" s="326"/>
      <c r="DE382" s="62"/>
      <c r="DF382" s="49"/>
      <c r="DG382" s="49"/>
      <c r="DH382" s="49"/>
      <c r="DI382" s="62"/>
      <c r="DJ382" s="49"/>
      <c r="DK382" s="49"/>
      <c r="DL382" s="49"/>
      <c r="DM382" s="62"/>
    </row>
    <row r="383" spans="4:117" outlineLevel="1">
      <c r="D383" s="326" t="s">
        <v>779</v>
      </c>
      <c r="E383" s="326" t="s">
        <v>302</v>
      </c>
      <c r="F383" s="326" t="s">
        <v>584</v>
      </c>
      <c r="J383" s="466"/>
      <c r="M383" s="326"/>
      <c r="O383" s="326"/>
      <c r="AK383" s="326"/>
      <c r="AN383" s="326"/>
      <c r="AQ383" s="326">
        <v>3.4599999999999999E-2</v>
      </c>
      <c r="AR383" s="326"/>
      <c r="BP383" s="326"/>
      <c r="BR383" s="326"/>
      <c r="CA383" s="326"/>
      <c r="DE383" s="62"/>
      <c r="DF383" s="49"/>
      <c r="DG383" s="49"/>
      <c r="DH383" s="49"/>
      <c r="DI383" s="62"/>
      <c r="DJ383" s="49"/>
      <c r="DK383" s="49"/>
      <c r="DL383" s="49"/>
      <c r="DM383" s="62"/>
    </row>
    <row r="384" spans="4:117" outlineLevel="1">
      <c r="D384" s="326" t="s">
        <v>779</v>
      </c>
      <c r="E384" s="326" t="s">
        <v>302</v>
      </c>
      <c r="F384" s="326" t="s">
        <v>584</v>
      </c>
      <c r="J384" s="466"/>
      <c r="M384" s="326"/>
      <c r="O384" s="326"/>
      <c r="AK384" s="326"/>
      <c r="AN384" s="326"/>
      <c r="AR384" s="326">
        <v>0.25629999999999997</v>
      </c>
      <c r="BP384" s="326"/>
      <c r="BR384" s="326"/>
      <c r="CA384" s="326"/>
      <c r="DE384" s="62"/>
      <c r="DF384" s="49"/>
      <c r="DG384" s="49"/>
      <c r="DH384" s="49"/>
      <c r="DI384" s="62"/>
      <c r="DJ384" s="49"/>
      <c r="DK384" s="49"/>
      <c r="DL384" s="49"/>
      <c r="DM384" s="62"/>
    </row>
    <row r="385" spans="4:117" outlineLevel="1">
      <c r="D385" s="326" t="s">
        <v>779</v>
      </c>
      <c r="E385" s="326" t="s">
        <v>302</v>
      </c>
      <c r="F385" s="326" t="s">
        <v>584</v>
      </c>
      <c r="J385" s="466"/>
      <c r="M385" s="326"/>
      <c r="O385" s="326"/>
      <c r="AK385" s="326"/>
      <c r="AN385" s="326"/>
      <c r="AR385" s="326"/>
      <c r="BP385" s="326"/>
      <c r="BR385" s="326"/>
      <c r="CA385" s="326"/>
      <c r="CS385" s="326">
        <v>0.45100000000000001</v>
      </c>
      <c r="DE385" s="62"/>
      <c r="DF385" s="49"/>
      <c r="DG385" s="49"/>
      <c r="DH385" s="49"/>
      <c r="DI385" s="62"/>
      <c r="DJ385" s="49"/>
      <c r="DK385" s="49"/>
      <c r="DL385" s="49"/>
      <c r="DM385" s="62"/>
    </row>
    <row r="386" spans="4:117" outlineLevel="1">
      <c r="D386" s="326" t="s">
        <v>779</v>
      </c>
      <c r="E386" s="326" t="s">
        <v>302</v>
      </c>
      <c r="F386" s="326" t="s">
        <v>589</v>
      </c>
      <c r="J386" s="466"/>
      <c r="M386" s="326"/>
      <c r="O386" s="326"/>
      <c r="AK386" s="326"/>
      <c r="AN386" s="326"/>
      <c r="AQ386" s="326">
        <v>0.42560000000000003</v>
      </c>
      <c r="AR386" s="326"/>
      <c r="BP386" s="326"/>
      <c r="BR386" s="326"/>
      <c r="CA386" s="326"/>
      <c r="DE386" s="62"/>
      <c r="DF386" s="49"/>
      <c r="DG386" s="49"/>
      <c r="DH386" s="49"/>
      <c r="DI386" s="62"/>
      <c r="DJ386" s="49"/>
      <c r="DK386" s="49"/>
      <c r="DL386" s="49"/>
      <c r="DM386" s="62"/>
    </row>
    <row r="387" spans="4:117" outlineLevel="1">
      <c r="D387" s="218" t="s">
        <v>779</v>
      </c>
      <c r="E387" s="326" t="s">
        <v>302</v>
      </c>
      <c r="F387" s="326" t="s">
        <v>591</v>
      </c>
      <c r="J387" s="466"/>
      <c r="M387" s="326"/>
      <c r="O387" s="326"/>
      <c r="AK387" s="326"/>
      <c r="AN387" s="326"/>
      <c r="AQ387" s="326">
        <v>1.4199999999999999E-2</v>
      </c>
      <c r="AR387" s="326"/>
      <c r="BP387" s="326"/>
      <c r="BR387" s="326"/>
      <c r="CA387" s="326"/>
      <c r="DE387" s="62"/>
      <c r="DF387" s="49"/>
      <c r="DG387" s="49"/>
      <c r="DH387" s="49"/>
      <c r="DI387" s="62"/>
      <c r="DJ387" s="49"/>
      <c r="DK387" s="49"/>
      <c r="DL387" s="49"/>
      <c r="DM387" s="62"/>
    </row>
    <row r="388" spans="4:117" outlineLevel="1">
      <c r="D388" s="326" t="s">
        <v>779</v>
      </c>
      <c r="E388" s="326" t="s">
        <v>302</v>
      </c>
      <c r="F388" s="326" t="s">
        <v>1084</v>
      </c>
      <c r="J388" s="466"/>
      <c r="M388" s="326"/>
      <c r="O388" s="326"/>
      <c r="AA388" s="326">
        <v>2.6699999999999998E-2</v>
      </c>
      <c r="AK388" s="326"/>
      <c r="AN388" s="326"/>
      <c r="AR388" s="326"/>
      <c r="BP388" s="326"/>
      <c r="BR388" s="326"/>
      <c r="CA388" s="326"/>
      <c r="DE388" s="62"/>
      <c r="DF388" s="49"/>
      <c r="DG388" s="49"/>
      <c r="DH388" s="49"/>
      <c r="DI388" s="62"/>
      <c r="DJ388" s="49"/>
      <c r="DK388" s="49"/>
      <c r="DL388" s="49"/>
      <c r="DM388" s="62"/>
    </row>
    <row r="389" spans="4:117" outlineLevel="1">
      <c r="D389" s="326" t="str">
        <f>VLOOKUP(F389,[2]Codes!$C$1:$P$3294, 13, FALSE)</f>
        <v>Filter feeder</v>
      </c>
      <c r="E389" s="326" t="s">
        <v>302</v>
      </c>
      <c r="F389" s="326" t="s">
        <v>1029</v>
      </c>
      <c r="J389" s="466"/>
      <c r="M389" s="326"/>
      <c r="O389" s="326"/>
      <c r="AK389" s="326"/>
      <c r="AN389" s="326"/>
      <c r="AR389" s="326"/>
      <c r="AT389" s="326">
        <v>1</v>
      </c>
      <c r="BP389" s="326"/>
      <c r="BR389" s="326"/>
      <c r="CA389" s="326"/>
      <c r="DE389" s="62"/>
      <c r="DF389" s="49"/>
      <c r="DG389" s="49"/>
      <c r="DH389" s="49"/>
      <c r="DI389" s="62"/>
      <c r="DJ389" s="49"/>
      <c r="DK389" s="49"/>
      <c r="DL389" s="49"/>
      <c r="DM389" s="62"/>
    </row>
    <row r="390" spans="4:117" outlineLevel="1">
      <c r="D390" s="326" t="s">
        <v>779</v>
      </c>
      <c r="E390" s="326" t="s">
        <v>302</v>
      </c>
      <c r="F390" s="326" t="s">
        <v>1085</v>
      </c>
      <c r="J390" s="466"/>
      <c r="M390" s="326"/>
      <c r="O390" s="326"/>
      <c r="AA390" s="326">
        <v>6.4100000000000004E-2</v>
      </c>
      <c r="AK390" s="326"/>
      <c r="AN390" s="326"/>
      <c r="AR390" s="326"/>
      <c r="BP390" s="326"/>
      <c r="BR390" s="326"/>
      <c r="CA390" s="326"/>
      <c r="DE390" s="62"/>
      <c r="DF390" s="49"/>
      <c r="DG390" s="49"/>
      <c r="DH390" s="49"/>
      <c r="DI390" s="62"/>
      <c r="DJ390" s="49"/>
      <c r="DK390" s="49"/>
      <c r="DL390" s="49"/>
      <c r="DM390" s="62"/>
    </row>
    <row r="391" spans="4:117" outlineLevel="1">
      <c r="D391" s="326" t="s">
        <v>779</v>
      </c>
      <c r="E391" s="326" t="s">
        <v>302</v>
      </c>
      <c r="F391" s="326" t="s">
        <v>1085</v>
      </c>
      <c r="J391" s="466"/>
      <c r="M391" s="326"/>
      <c r="O391" s="326"/>
      <c r="AB391" s="326">
        <v>1.06E-2</v>
      </c>
      <c r="AK391" s="326"/>
      <c r="AN391" s="326"/>
      <c r="AR391" s="326"/>
      <c r="BP391" s="326"/>
      <c r="BR391" s="326"/>
      <c r="CA391" s="326"/>
      <c r="DE391" s="62"/>
      <c r="DF391" s="49"/>
      <c r="DG391" s="49"/>
      <c r="DH391" s="49"/>
      <c r="DI391" s="62"/>
      <c r="DJ391" s="49"/>
      <c r="DK391" s="49"/>
      <c r="DL391" s="49"/>
      <c r="DM391" s="62"/>
    </row>
    <row r="392" spans="4:117" outlineLevel="1">
      <c r="D392" s="326" t="s">
        <v>779</v>
      </c>
      <c r="E392" s="326" t="s">
        <v>302</v>
      </c>
      <c r="F392" s="326" t="s">
        <v>593</v>
      </c>
      <c r="J392" s="466"/>
      <c r="M392" s="326"/>
      <c r="O392" s="326"/>
      <c r="AK392" s="326"/>
      <c r="AN392" s="326"/>
      <c r="AQ392" s="326">
        <v>1.9099999999999999E-2</v>
      </c>
      <c r="AR392" s="326"/>
      <c r="BP392" s="326"/>
      <c r="BR392" s="326"/>
      <c r="CA392" s="326"/>
      <c r="DE392" s="62"/>
      <c r="DF392" s="49"/>
      <c r="DG392" s="49"/>
      <c r="DH392" s="49"/>
      <c r="DI392" s="62"/>
      <c r="DJ392" s="49"/>
      <c r="DK392" s="49"/>
      <c r="DL392" s="49"/>
      <c r="DM392" s="62"/>
    </row>
    <row r="393" spans="4:117" outlineLevel="1">
      <c r="D393" s="326" t="s">
        <v>779</v>
      </c>
      <c r="E393" s="326" t="s">
        <v>302</v>
      </c>
      <c r="F393" s="326" t="s">
        <v>595</v>
      </c>
      <c r="J393" s="466"/>
      <c r="M393" s="326"/>
      <c r="O393" s="326"/>
      <c r="AK393" s="326"/>
      <c r="AN393" s="326"/>
      <c r="AQ393" s="326">
        <v>7.0999999999999995E-3</v>
      </c>
      <c r="AR393" s="326"/>
      <c r="BP393" s="326"/>
      <c r="BR393" s="326"/>
      <c r="CA393" s="326"/>
      <c r="DE393" s="62"/>
      <c r="DF393" s="49"/>
      <c r="DG393" s="49"/>
      <c r="DH393" s="49"/>
      <c r="DI393" s="62"/>
      <c r="DJ393" s="49"/>
      <c r="DK393" s="49"/>
      <c r="DL393" s="49"/>
      <c r="DM393" s="62"/>
    </row>
    <row r="394" spans="4:117" outlineLevel="1">
      <c r="D394" s="326" t="s">
        <v>779</v>
      </c>
      <c r="E394" s="326" t="s">
        <v>302</v>
      </c>
      <c r="F394" s="326" t="s">
        <v>552</v>
      </c>
      <c r="J394" s="466"/>
      <c r="M394" s="326"/>
      <c r="O394" s="326"/>
      <c r="AK394" s="326"/>
      <c r="AN394" s="326"/>
      <c r="AQ394" s="326">
        <v>9.5600000000000004E-2</v>
      </c>
      <c r="AR394" s="326"/>
      <c r="BP394" s="326"/>
      <c r="BR394" s="326"/>
      <c r="CA394" s="326"/>
      <c r="DE394" s="62"/>
      <c r="DF394" s="49"/>
      <c r="DG394" s="49"/>
      <c r="DH394" s="49"/>
      <c r="DI394" s="62"/>
      <c r="DJ394" s="49"/>
      <c r="DK394" s="49"/>
      <c r="DL394" s="49"/>
      <c r="DM394" s="62"/>
    </row>
    <row r="395" spans="4:117" outlineLevel="1">
      <c r="D395" s="326" t="s">
        <v>779</v>
      </c>
      <c r="E395" s="326" t="s">
        <v>302</v>
      </c>
      <c r="F395" s="326" t="s">
        <v>552</v>
      </c>
      <c r="J395" s="466"/>
      <c r="M395" s="326"/>
      <c r="O395" s="326"/>
      <c r="AK395" s="326"/>
      <c r="AN395" s="326"/>
      <c r="AR395" s="326"/>
      <c r="BP395" s="326"/>
      <c r="BR395" s="326"/>
      <c r="CA395" s="326"/>
      <c r="CS395" s="326">
        <v>6.0999999999999995E-3</v>
      </c>
      <c r="DE395" s="62"/>
      <c r="DF395" s="49"/>
      <c r="DG395" s="49"/>
      <c r="DH395" s="49"/>
      <c r="DI395" s="62"/>
      <c r="DJ395" s="49"/>
      <c r="DK395" s="49"/>
      <c r="DL395" s="49"/>
      <c r="DM395" s="62"/>
    </row>
    <row r="396" spans="4:117" outlineLevel="1">
      <c r="D396" s="326" t="s">
        <v>779</v>
      </c>
      <c r="E396" s="326" t="s">
        <v>302</v>
      </c>
      <c r="F396" s="326" t="s">
        <v>479</v>
      </c>
      <c r="J396" s="466"/>
      <c r="M396" s="326"/>
      <c r="O396" s="326"/>
      <c r="AK396" s="326"/>
      <c r="AN396" s="326"/>
      <c r="AR396" s="326"/>
      <c r="BP396" s="326"/>
      <c r="BR396" s="326"/>
      <c r="CA396" s="326"/>
      <c r="CS396" s="326">
        <v>6.0999999999999995E-3</v>
      </c>
      <c r="DE396" s="62"/>
      <c r="DF396" s="49"/>
      <c r="DG396" s="49"/>
      <c r="DH396" s="49"/>
      <c r="DI396" s="62"/>
      <c r="DJ396" s="49"/>
      <c r="DK396" s="49"/>
      <c r="DL396" s="49"/>
      <c r="DM396" s="62"/>
    </row>
    <row r="397" spans="4:117" outlineLevel="1">
      <c r="D397" s="326" t="str">
        <f>VLOOKUP(F397,[2]Codes!$C$1:$P$3294, 13, FALSE)</f>
        <v>Filter feeder</v>
      </c>
      <c r="E397" s="326" t="s">
        <v>302</v>
      </c>
      <c r="F397" s="326" t="s">
        <v>597</v>
      </c>
      <c r="J397" s="466"/>
      <c r="M397" s="326"/>
      <c r="O397" s="326"/>
      <c r="W397" s="326">
        <v>0.44439999999999996</v>
      </c>
      <c r="AK397" s="326"/>
      <c r="AN397" s="326"/>
      <c r="AR397" s="326"/>
      <c r="BP397" s="326"/>
      <c r="BR397" s="326"/>
      <c r="CA397" s="326"/>
      <c r="DE397" s="62"/>
      <c r="DF397" s="49"/>
      <c r="DG397" s="49"/>
      <c r="DH397" s="49"/>
      <c r="DI397" s="62"/>
      <c r="DJ397" s="49"/>
      <c r="DK397" s="49"/>
      <c r="DL397" s="49"/>
      <c r="DM397" s="62"/>
    </row>
    <row r="398" spans="4:117" outlineLevel="1">
      <c r="D398" s="326" t="str">
        <f>VLOOKUP(F398,[2]Codes!$C$1:$P$3294, 13, FALSE)</f>
        <v>Filter feeder</v>
      </c>
      <c r="E398" s="326" t="s">
        <v>513</v>
      </c>
      <c r="F398" s="326" t="s">
        <v>513</v>
      </c>
      <c r="J398" s="466"/>
      <c r="M398" s="326"/>
      <c r="O398" s="326"/>
      <c r="AH398" s="326">
        <v>6.3899999999999998E-2</v>
      </c>
      <c r="AK398" s="326"/>
      <c r="AN398" s="326"/>
      <c r="AR398" s="326"/>
      <c r="BP398" s="326"/>
      <c r="BR398" s="326"/>
      <c r="CA398" s="326"/>
      <c r="DE398" s="62"/>
      <c r="DF398" s="49"/>
      <c r="DG398" s="49"/>
      <c r="DH398" s="49"/>
      <c r="DI398" s="62"/>
      <c r="DJ398" s="49"/>
      <c r="DK398" s="49"/>
      <c r="DL398" s="49"/>
      <c r="DM398" s="62"/>
    </row>
    <row r="399" spans="4:117" outlineLevel="1">
      <c r="D399" s="326" t="str">
        <f>VLOOKUP(F399,[2]Codes!$C$1:$P$3294, 13, FALSE)</f>
        <v>Filter feeder</v>
      </c>
      <c r="E399" s="326" t="s">
        <v>513</v>
      </c>
      <c r="F399" s="326" t="s">
        <v>513</v>
      </c>
      <c r="J399" s="466"/>
      <c r="M399" s="326"/>
      <c r="O399" s="326"/>
      <c r="AK399" s="326"/>
      <c r="AN399" s="326"/>
      <c r="AR399" s="326"/>
      <c r="AV399" s="326">
        <v>8.8000000000000005E-3</v>
      </c>
      <c r="BP399" s="326"/>
      <c r="BR399" s="326"/>
      <c r="CA399" s="326"/>
      <c r="DE399" s="62"/>
      <c r="DF399" s="49"/>
      <c r="DG399" s="49"/>
      <c r="DH399" s="49"/>
      <c r="DI399" s="62"/>
      <c r="DJ399" s="49"/>
      <c r="DK399" s="49"/>
      <c r="DL399" s="49"/>
      <c r="DM399" s="62"/>
    </row>
    <row r="400" spans="4:117" outlineLevel="1">
      <c r="D400" s="326" t="str">
        <f>VLOOKUP(F400,[2]Codes!$C$1:$P$3294, 13, FALSE)</f>
        <v>Filter feeder</v>
      </c>
      <c r="E400" s="326" t="s">
        <v>513</v>
      </c>
      <c r="F400" s="326" t="s">
        <v>513</v>
      </c>
      <c r="J400" s="466"/>
      <c r="M400" s="326"/>
      <c r="O400" s="326"/>
      <c r="AE400" s="326">
        <v>0.1065</v>
      </c>
      <c r="AK400" s="326"/>
      <c r="AN400" s="326"/>
      <c r="AR400" s="326"/>
      <c r="BP400" s="326"/>
      <c r="BR400" s="326"/>
      <c r="CA400" s="326"/>
      <c r="DE400" s="62"/>
      <c r="DF400" s="49"/>
      <c r="DG400" s="49"/>
      <c r="DH400" s="49"/>
      <c r="DI400" s="62"/>
      <c r="DJ400" s="49"/>
      <c r="DK400" s="49"/>
      <c r="DL400" s="49"/>
      <c r="DM400" s="62"/>
    </row>
    <row r="401" spans="4:117" outlineLevel="1">
      <c r="D401" s="326" t="str">
        <f>VLOOKUP(F401,[2]Codes!$C$1:$P$3294, 13, FALSE)</f>
        <v>Filter feeder</v>
      </c>
      <c r="E401" s="326" t="s">
        <v>513</v>
      </c>
      <c r="F401" s="326" t="s">
        <v>513</v>
      </c>
      <c r="J401" s="466"/>
      <c r="M401" s="326">
        <v>3.95E-2</v>
      </c>
      <c r="O401" s="326"/>
      <c r="AK401" s="326"/>
      <c r="AN401" s="326"/>
      <c r="AR401" s="326"/>
      <c r="BP401" s="326"/>
      <c r="BR401" s="326"/>
      <c r="CA401" s="326"/>
      <c r="DE401" s="62"/>
      <c r="DF401" s="49"/>
      <c r="DG401" s="49"/>
      <c r="DH401" s="49"/>
      <c r="DI401" s="62"/>
      <c r="DJ401" s="49"/>
      <c r="DK401" s="49"/>
      <c r="DL401" s="49"/>
      <c r="DM401" s="62"/>
    </row>
    <row r="402" spans="4:117" outlineLevel="1">
      <c r="D402" s="326" t="str">
        <f>VLOOKUP(F402,[2]Codes!$C$1:$P$3294, 13, FALSE)</f>
        <v>Filter feeder</v>
      </c>
      <c r="E402" s="326" t="s">
        <v>513</v>
      </c>
      <c r="F402" s="326" t="s">
        <v>513</v>
      </c>
      <c r="J402" s="466"/>
      <c r="M402" s="326"/>
      <c r="N402" s="326">
        <v>0.47820000000000001</v>
      </c>
      <c r="O402" s="326"/>
      <c r="AK402" s="326"/>
      <c r="AN402" s="326"/>
      <c r="AR402" s="326"/>
      <c r="BP402" s="326"/>
      <c r="BR402" s="326"/>
      <c r="CA402" s="326"/>
      <c r="DE402" s="62"/>
      <c r="DF402" s="49"/>
      <c r="DG402" s="49"/>
      <c r="DH402" s="49"/>
      <c r="DI402" s="62"/>
      <c r="DJ402" s="49"/>
      <c r="DK402" s="49"/>
      <c r="DL402" s="49"/>
      <c r="DM402" s="62"/>
    </row>
    <row r="403" spans="4:117" outlineLevel="1">
      <c r="D403" s="326" t="str">
        <f>VLOOKUP(F403,[2]Codes!$C$1:$P$3294, 13, FALSE)</f>
        <v>Filter feeder</v>
      </c>
      <c r="E403" s="326" t="s">
        <v>513</v>
      </c>
      <c r="F403" s="326" t="s">
        <v>513</v>
      </c>
      <c r="J403" s="466"/>
      <c r="M403" s="326"/>
      <c r="O403" s="326">
        <v>0.33329999999999999</v>
      </c>
      <c r="AK403" s="326"/>
      <c r="AN403" s="326"/>
      <c r="AR403" s="326"/>
      <c r="BP403" s="326"/>
      <c r="BR403" s="326"/>
      <c r="CA403" s="326"/>
      <c r="DE403" s="62"/>
      <c r="DF403" s="49"/>
      <c r="DG403" s="49"/>
      <c r="DH403" s="49"/>
      <c r="DI403" s="62"/>
      <c r="DJ403" s="49"/>
      <c r="DK403" s="49"/>
      <c r="DL403" s="49"/>
      <c r="DM403" s="62"/>
    </row>
    <row r="404" spans="4:117" outlineLevel="1">
      <c r="D404" s="326" t="str">
        <f>VLOOKUP(F404,[2]Codes!$C$1:$P$3294, 13, FALSE)</f>
        <v>Filter feeder</v>
      </c>
      <c r="E404" s="326" t="s">
        <v>513</v>
      </c>
      <c r="F404" s="326" t="s">
        <v>513</v>
      </c>
      <c r="J404" s="466"/>
      <c r="M404" s="326"/>
      <c r="O404" s="326"/>
      <c r="AK404" s="326"/>
      <c r="AN404" s="326"/>
      <c r="AR404" s="326"/>
      <c r="BP404" s="326"/>
      <c r="BR404" s="326"/>
      <c r="BT404" s="326">
        <v>7.4000000000000003E-3</v>
      </c>
      <c r="CA404" s="326"/>
      <c r="DE404" s="62"/>
      <c r="DF404" s="49"/>
      <c r="DG404" s="49"/>
      <c r="DH404" s="49"/>
      <c r="DI404" s="62"/>
      <c r="DJ404" s="49"/>
      <c r="DK404" s="49"/>
      <c r="DL404" s="49"/>
      <c r="DM404" s="62"/>
    </row>
    <row r="405" spans="4:117" outlineLevel="1">
      <c r="D405" s="326" t="s">
        <v>779</v>
      </c>
      <c r="E405" s="326" t="s">
        <v>513</v>
      </c>
      <c r="F405" s="326" t="s">
        <v>514</v>
      </c>
      <c r="J405" s="466"/>
      <c r="M405" s="326"/>
      <c r="O405" s="326"/>
      <c r="AG405" s="326">
        <v>2.5000000000000001E-3</v>
      </c>
      <c r="AK405" s="326"/>
      <c r="AN405" s="326"/>
      <c r="AR405" s="326"/>
      <c r="BP405" s="326"/>
      <c r="BR405" s="326"/>
      <c r="CA405" s="326"/>
      <c r="DE405" s="62"/>
      <c r="DF405" s="49"/>
      <c r="DG405" s="49"/>
      <c r="DH405" s="49"/>
      <c r="DI405" s="62"/>
      <c r="DJ405" s="49"/>
      <c r="DK405" s="49"/>
      <c r="DL405" s="49"/>
      <c r="DM405" s="62"/>
    </row>
    <row r="406" spans="4:117" outlineLevel="1">
      <c r="D406" s="326" t="str">
        <f>VLOOKUP(F406,[2]Codes!$C$1:$P$3294, 13, FALSE)</f>
        <v>Filter feeder</v>
      </c>
      <c r="E406" s="326" t="s">
        <v>535</v>
      </c>
      <c r="F406" s="326" t="s">
        <v>536</v>
      </c>
      <c r="J406" s="466"/>
      <c r="M406" s="326"/>
      <c r="O406" s="326"/>
      <c r="AH406" s="326">
        <v>2.5699999999999997E-2</v>
      </c>
      <c r="AK406" s="326"/>
      <c r="AN406" s="326"/>
      <c r="AR406" s="326"/>
      <c r="BP406" s="326"/>
      <c r="BR406" s="326"/>
      <c r="CA406" s="326"/>
      <c r="DE406" s="62"/>
      <c r="DF406" s="49"/>
      <c r="DG406" s="49"/>
      <c r="DH406" s="49"/>
      <c r="DI406" s="62"/>
      <c r="DJ406" s="49"/>
      <c r="DK406" s="49"/>
      <c r="DL406" s="49"/>
      <c r="DM406" s="62"/>
    </row>
    <row r="407" spans="4:117" outlineLevel="1">
      <c r="D407" s="326" t="str">
        <f>VLOOKUP(F407,[2]Codes!$C$1:$P$3294, 13, FALSE)</f>
        <v>Filter feeder</v>
      </c>
      <c r="E407" s="326" t="s">
        <v>535</v>
      </c>
      <c r="F407" s="326" t="s">
        <v>536</v>
      </c>
      <c r="J407" s="466"/>
      <c r="M407" s="326"/>
      <c r="O407" s="326"/>
      <c r="AK407" s="326"/>
      <c r="AN407" s="326"/>
      <c r="AR407" s="326"/>
      <c r="BP407" s="326"/>
      <c r="BR407" s="326"/>
      <c r="CA407" s="326">
        <v>1.9E-3</v>
      </c>
      <c r="DE407" s="62"/>
      <c r="DF407" s="49"/>
      <c r="DG407" s="49"/>
      <c r="DH407" s="49"/>
      <c r="DI407" s="62"/>
      <c r="DJ407" s="49"/>
      <c r="DK407" s="49"/>
      <c r="DL407" s="49"/>
      <c r="DM407" s="62"/>
    </row>
    <row r="408" spans="4:117" outlineLevel="1">
      <c r="D408" s="326" t="str">
        <f>VLOOKUP(F408,[2]Codes!$C$1:$P$3294, 13, FALSE)</f>
        <v>Filter feeder</v>
      </c>
      <c r="E408" s="326" t="s">
        <v>535</v>
      </c>
      <c r="F408" s="326" t="s">
        <v>536</v>
      </c>
      <c r="J408" s="466"/>
      <c r="M408" s="326"/>
      <c r="N408" s="326">
        <v>8.6999999999999994E-3</v>
      </c>
      <c r="O408" s="326"/>
      <c r="AK408" s="326"/>
      <c r="AN408" s="326"/>
      <c r="AR408" s="326"/>
      <c r="BP408" s="326"/>
      <c r="BR408" s="326"/>
      <c r="CA408" s="326"/>
      <c r="DE408" s="62"/>
      <c r="DF408" s="49"/>
      <c r="DG408" s="49"/>
      <c r="DH408" s="49"/>
      <c r="DI408" s="62"/>
      <c r="DJ408" s="49"/>
      <c r="DK408" s="49"/>
      <c r="DL408" s="49"/>
      <c r="DM408" s="62"/>
    </row>
    <row r="409" spans="4:117" outlineLevel="1">
      <c r="D409" s="326" t="str">
        <f>VLOOKUP(F409,[2]Codes!$C$1:$P$3294, 13, FALSE)</f>
        <v>Filter feeder</v>
      </c>
      <c r="E409" s="326" t="s">
        <v>535</v>
      </c>
      <c r="F409" s="326" t="s">
        <v>536</v>
      </c>
      <c r="J409" s="466"/>
      <c r="M409" s="326"/>
      <c r="O409" s="326"/>
      <c r="AF409" s="326">
        <v>0.5</v>
      </c>
      <c r="AK409" s="326"/>
      <c r="AN409" s="326"/>
      <c r="AR409" s="326"/>
      <c r="BP409" s="326"/>
      <c r="BR409" s="326"/>
      <c r="CA409" s="326"/>
      <c r="DE409" s="62"/>
      <c r="DF409" s="49"/>
      <c r="DG409" s="49"/>
      <c r="DH409" s="49"/>
      <c r="DI409" s="62"/>
      <c r="DJ409" s="49"/>
      <c r="DK409" s="49"/>
      <c r="DL409" s="49"/>
      <c r="DM409" s="62"/>
    </row>
    <row r="410" spans="4:117" outlineLevel="1">
      <c r="D410" s="326" t="str">
        <f>VLOOKUP(F410,[2]Codes!$C$1:$P$3294, 13, FALSE)</f>
        <v>Filter feeder</v>
      </c>
      <c r="E410" s="326" t="s">
        <v>535</v>
      </c>
      <c r="F410" s="326" t="s">
        <v>536</v>
      </c>
      <c r="J410" s="466"/>
      <c r="L410" s="466">
        <v>2.8E-3</v>
      </c>
      <c r="M410" s="326"/>
      <c r="O410" s="326"/>
      <c r="AK410" s="326"/>
      <c r="AN410" s="326"/>
      <c r="AR410" s="326"/>
      <c r="BP410" s="326"/>
      <c r="BR410" s="326"/>
      <c r="CA410" s="326"/>
      <c r="DE410" s="62"/>
      <c r="DF410" s="49"/>
      <c r="DG410" s="49"/>
      <c r="DH410" s="49"/>
      <c r="DI410" s="62"/>
      <c r="DJ410" s="49"/>
      <c r="DK410" s="49"/>
      <c r="DL410" s="49"/>
      <c r="DM410" s="62"/>
    </row>
    <row r="411" spans="4:117" outlineLevel="1">
      <c r="D411" s="326" t="s">
        <v>779</v>
      </c>
      <c r="E411" s="326" t="s">
        <v>535</v>
      </c>
      <c r="F411" s="326" t="s">
        <v>537</v>
      </c>
      <c r="J411" s="466"/>
      <c r="M411" s="326"/>
      <c r="O411" s="326"/>
      <c r="AH411" s="326">
        <v>3.2400000000000005E-2</v>
      </c>
      <c r="AK411" s="326"/>
      <c r="AN411" s="326"/>
      <c r="AR411" s="326"/>
      <c r="BP411" s="326"/>
      <c r="BR411" s="326"/>
      <c r="CA411" s="326"/>
      <c r="DE411" s="62"/>
      <c r="DF411" s="49"/>
      <c r="DG411" s="49"/>
      <c r="DH411" s="49"/>
      <c r="DI411" s="62"/>
      <c r="DJ411" s="49"/>
      <c r="DK411" s="49"/>
      <c r="DL411" s="49"/>
      <c r="DM411" s="62"/>
    </row>
    <row r="412" spans="4:117" outlineLevel="1">
      <c r="D412" s="326" t="s">
        <v>779</v>
      </c>
      <c r="E412" s="326" t="s">
        <v>535</v>
      </c>
      <c r="F412" s="326" t="s">
        <v>537</v>
      </c>
      <c r="J412" s="466"/>
      <c r="M412" s="326"/>
      <c r="N412" s="326">
        <v>0.11269999999999999</v>
      </c>
      <c r="O412" s="326"/>
      <c r="AK412" s="326"/>
      <c r="AN412" s="326"/>
      <c r="AR412" s="326"/>
      <c r="BP412" s="326"/>
      <c r="BR412" s="326"/>
      <c r="CA412" s="326"/>
      <c r="DE412" s="62"/>
      <c r="DF412" s="49"/>
      <c r="DG412" s="49"/>
      <c r="DH412" s="49"/>
      <c r="DI412" s="62"/>
      <c r="DJ412" s="49"/>
      <c r="DK412" s="49"/>
      <c r="DL412" s="49"/>
      <c r="DM412" s="62"/>
    </row>
    <row r="413" spans="4:117" outlineLevel="1">
      <c r="D413" s="326" t="s">
        <v>975</v>
      </c>
      <c r="E413" s="326" t="s">
        <v>547</v>
      </c>
      <c r="F413" s="326" t="s">
        <v>975</v>
      </c>
      <c r="J413" s="466"/>
      <c r="M413" s="326"/>
      <c r="O413" s="326"/>
      <c r="Y413" s="326">
        <v>4.2699999999999995E-2</v>
      </c>
      <c r="AK413" s="326"/>
      <c r="AN413" s="326"/>
      <c r="AR413" s="326"/>
      <c r="BP413" s="326"/>
      <c r="BR413" s="326"/>
      <c r="CA413" s="326"/>
      <c r="DE413" s="62"/>
      <c r="DF413" s="49"/>
      <c r="DG413" s="49"/>
      <c r="DH413" s="49"/>
      <c r="DI413" s="62"/>
      <c r="DJ413" s="49"/>
      <c r="DK413" s="49"/>
      <c r="DL413" s="49"/>
      <c r="DM413" s="62"/>
    </row>
    <row r="414" spans="4:117" outlineLevel="1">
      <c r="D414" s="326" t="s">
        <v>975</v>
      </c>
      <c r="E414" s="326" t="s">
        <v>547</v>
      </c>
      <c r="F414" s="326" t="s">
        <v>975</v>
      </c>
      <c r="I414" s="466">
        <v>0.69609999999999994</v>
      </c>
      <c r="J414" s="466"/>
      <c r="M414" s="326"/>
      <c r="O414" s="326"/>
      <c r="AK414" s="326"/>
      <c r="AN414" s="326"/>
      <c r="AR414" s="326"/>
      <c r="BP414" s="326"/>
      <c r="BR414" s="326"/>
      <c r="CA414" s="326"/>
      <c r="DE414" s="62"/>
      <c r="DF414" s="49"/>
      <c r="DG414" s="49"/>
      <c r="DH414" s="49"/>
      <c r="DI414" s="62"/>
      <c r="DJ414" s="49"/>
      <c r="DK414" s="49"/>
      <c r="DL414" s="49"/>
      <c r="DM414" s="62"/>
    </row>
    <row r="415" spans="4:117" outlineLevel="1">
      <c r="D415" s="326" t="s">
        <v>975</v>
      </c>
      <c r="E415" s="326" t="s">
        <v>547</v>
      </c>
      <c r="F415" s="326" t="s">
        <v>975</v>
      </c>
      <c r="J415" s="466"/>
      <c r="M415" s="326"/>
      <c r="O415" s="326"/>
      <c r="AK415" s="326"/>
      <c r="AN415" s="326"/>
      <c r="AR415" s="326"/>
      <c r="BP415" s="326"/>
      <c r="BR415" s="326"/>
      <c r="BY415" s="326">
        <v>0.12089999999999999</v>
      </c>
      <c r="CA415" s="326"/>
      <c r="DE415" s="62"/>
      <c r="DF415" s="49"/>
      <c r="DG415" s="49"/>
      <c r="DH415" s="49"/>
      <c r="DI415" s="62"/>
      <c r="DJ415" s="49"/>
      <c r="DK415" s="49"/>
      <c r="DL415" s="49"/>
      <c r="DM415" s="62"/>
    </row>
    <row r="416" spans="4:117" outlineLevel="1">
      <c r="D416" s="326" t="s">
        <v>975</v>
      </c>
      <c r="E416" s="326" t="s">
        <v>547</v>
      </c>
      <c r="F416" s="326" t="s">
        <v>975</v>
      </c>
      <c r="J416" s="466"/>
      <c r="L416" s="466">
        <v>0.26879999999999998</v>
      </c>
      <c r="M416" s="326"/>
      <c r="O416" s="326"/>
      <c r="AK416" s="326"/>
      <c r="AN416" s="326"/>
      <c r="AR416" s="326"/>
      <c r="BP416" s="326"/>
      <c r="BR416" s="326"/>
      <c r="CA416" s="326"/>
      <c r="DE416" s="62"/>
      <c r="DF416" s="49"/>
      <c r="DG416" s="49"/>
      <c r="DH416" s="49"/>
      <c r="DI416" s="62"/>
      <c r="DJ416" s="49"/>
      <c r="DK416" s="49"/>
      <c r="DL416" s="49"/>
      <c r="DM416" s="62"/>
    </row>
    <row r="417" spans="4:117" outlineLevel="1">
      <c r="D417" s="326" t="s">
        <v>975</v>
      </c>
      <c r="E417" s="326" t="s">
        <v>547</v>
      </c>
      <c r="F417" s="326" t="s">
        <v>975</v>
      </c>
      <c r="J417" s="466"/>
      <c r="M417" s="326"/>
      <c r="O417" s="326"/>
      <c r="AK417" s="326"/>
      <c r="AN417" s="326"/>
      <c r="AR417" s="326"/>
      <c r="BP417" s="326"/>
      <c r="BR417" s="326"/>
      <c r="CA417" s="326"/>
      <c r="CC417" s="326">
        <v>0.95</v>
      </c>
      <c r="DE417" s="62"/>
      <c r="DF417" s="49"/>
      <c r="DG417" s="49"/>
      <c r="DH417" s="49"/>
      <c r="DI417" s="62"/>
      <c r="DJ417" s="49"/>
      <c r="DK417" s="49"/>
      <c r="DL417" s="49"/>
      <c r="DM417" s="62"/>
    </row>
    <row r="418" spans="4:117" outlineLevel="1">
      <c r="D418" s="326" t="s">
        <v>975</v>
      </c>
      <c r="E418" s="326" t="s">
        <v>547</v>
      </c>
      <c r="F418" s="326" t="s">
        <v>975</v>
      </c>
      <c r="J418" s="466"/>
      <c r="M418" s="326"/>
      <c r="O418" s="326"/>
      <c r="AK418" s="326"/>
      <c r="AN418" s="326"/>
      <c r="AR418" s="326"/>
      <c r="BP418" s="326"/>
      <c r="BR418" s="326"/>
      <c r="CA418" s="326"/>
      <c r="CP418" s="326">
        <v>0.8</v>
      </c>
      <c r="DE418" s="62"/>
      <c r="DF418" s="49"/>
      <c r="DG418" s="49"/>
      <c r="DH418" s="49"/>
      <c r="DI418" s="62"/>
      <c r="DJ418" s="49"/>
      <c r="DK418" s="49"/>
      <c r="DL418" s="49"/>
      <c r="DM418" s="62"/>
    </row>
    <row r="419" spans="4:117" outlineLevel="1">
      <c r="D419" s="326" t="s">
        <v>975</v>
      </c>
      <c r="E419" s="326" t="s">
        <v>547</v>
      </c>
      <c r="F419" s="326" t="s">
        <v>975</v>
      </c>
      <c r="J419" s="466"/>
      <c r="M419" s="326"/>
      <c r="O419" s="326"/>
      <c r="AK419" s="326"/>
      <c r="AN419" s="326"/>
      <c r="AR419" s="326"/>
      <c r="BP419" s="326"/>
      <c r="BR419" s="326"/>
      <c r="CA419" s="326"/>
      <c r="CN419" s="326">
        <v>0.22220000000000001</v>
      </c>
      <c r="DE419" s="62"/>
      <c r="DF419" s="49"/>
      <c r="DG419" s="49"/>
      <c r="DH419" s="49"/>
      <c r="DI419" s="62"/>
      <c r="DJ419" s="49"/>
      <c r="DK419" s="49"/>
      <c r="DL419" s="49"/>
      <c r="DM419" s="62"/>
    </row>
    <row r="420" spans="4:117" outlineLevel="1">
      <c r="D420" s="326" t="s">
        <v>975</v>
      </c>
      <c r="E420" s="326" t="s">
        <v>547</v>
      </c>
      <c r="F420" s="326" t="s">
        <v>975</v>
      </c>
      <c r="J420" s="466"/>
      <c r="M420" s="326"/>
      <c r="O420" s="326"/>
      <c r="AK420" s="326"/>
      <c r="AN420" s="326"/>
      <c r="AR420" s="326"/>
      <c r="BP420" s="326"/>
      <c r="BR420" s="326"/>
      <c r="CA420" s="326"/>
      <c r="CK420" s="326">
        <v>1</v>
      </c>
      <c r="DE420" s="62"/>
      <c r="DF420" s="49"/>
      <c r="DG420" s="49"/>
      <c r="DH420" s="49"/>
      <c r="DI420" s="62"/>
      <c r="DJ420" s="49"/>
      <c r="DK420" s="49"/>
      <c r="DL420" s="49"/>
      <c r="DM420" s="62"/>
    </row>
    <row r="421" spans="4:117" outlineLevel="1">
      <c r="D421" s="326" t="s">
        <v>975</v>
      </c>
      <c r="E421" s="326" t="s">
        <v>547</v>
      </c>
      <c r="F421" s="326" t="s">
        <v>975</v>
      </c>
      <c r="J421" s="466"/>
      <c r="M421" s="326"/>
      <c r="O421" s="326"/>
      <c r="AK421" s="326"/>
      <c r="AN421" s="326"/>
      <c r="AR421" s="326"/>
      <c r="BP421" s="326"/>
      <c r="BR421" s="326"/>
      <c r="CA421" s="326"/>
      <c r="CB421" s="326">
        <v>0.58819999999999995</v>
      </c>
      <c r="DE421" s="62"/>
      <c r="DF421" s="49"/>
      <c r="DG421" s="49"/>
      <c r="DH421" s="49"/>
      <c r="DI421" s="62"/>
      <c r="DJ421" s="49"/>
      <c r="DK421" s="49"/>
      <c r="DL421" s="49"/>
      <c r="DM421" s="62"/>
    </row>
    <row r="422" spans="4:117" outlineLevel="1">
      <c r="D422" s="326" t="s">
        <v>975</v>
      </c>
      <c r="E422" s="326" t="s">
        <v>547</v>
      </c>
      <c r="F422" s="326" t="s">
        <v>975</v>
      </c>
      <c r="J422" s="466"/>
      <c r="M422" s="326"/>
      <c r="O422" s="326"/>
      <c r="AK422" s="326"/>
      <c r="AN422" s="326"/>
      <c r="AR422" s="326"/>
      <c r="BP422" s="326"/>
      <c r="BR422" s="326"/>
      <c r="CA422" s="326"/>
      <c r="CD422" s="326">
        <v>1</v>
      </c>
      <c r="DE422" s="62"/>
      <c r="DF422" s="49"/>
      <c r="DG422" s="49"/>
      <c r="DH422" s="49"/>
      <c r="DI422" s="62"/>
      <c r="DJ422" s="49"/>
      <c r="DK422" s="49"/>
      <c r="DL422" s="49"/>
      <c r="DM422" s="62"/>
    </row>
    <row r="423" spans="4:117" outlineLevel="1">
      <c r="D423" s="326" t="s">
        <v>975</v>
      </c>
      <c r="E423" s="347" t="s">
        <v>547</v>
      </c>
      <c r="F423" s="347" t="s">
        <v>1009</v>
      </c>
      <c r="J423" s="466"/>
      <c r="K423" s="492"/>
      <c r="M423" s="326"/>
      <c r="O423" s="326"/>
      <c r="Q423" s="348">
        <v>9.4800000000000009E-2</v>
      </c>
      <c r="AK423" s="326"/>
      <c r="AN423" s="326"/>
      <c r="AR423" s="326"/>
      <c r="BP423" s="326"/>
      <c r="BR423" s="326"/>
      <c r="CA423" s="326"/>
      <c r="DE423" s="62"/>
      <c r="DF423" s="493"/>
      <c r="DG423" s="49"/>
      <c r="DH423" s="49"/>
      <c r="DI423" s="62"/>
      <c r="DJ423" s="49"/>
      <c r="DK423" s="49"/>
      <c r="DL423" s="49"/>
      <c r="DM423" s="62"/>
    </row>
    <row r="424" spans="4:117" outlineLevel="1">
      <c r="D424" s="326" t="s">
        <v>975</v>
      </c>
      <c r="E424" s="326" t="s">
        <v>547</v>
      </c>
      <c r="F424" s="326" t="s">
        <v>1009</v>
      </c>
      <c r="J424" s="466"/>
      <c r="M424" s="326"/>
      <c r="O424" s="326"/>
      <c r="AK424" s="326"/>
      <c r="AN424" s="326"/>
      <c r="AR424" s="326"/>
      <c r="BB424" s="326">
        <v>4.3499999999999997E-2</v>
      </c>
      <c r="BP424" s="326"/>
      <c r="BR424" s="326"/>
      <c r="CA424" s="326"/>
      <c r="DE424" s="62"/>
      <c r="DF424" s="49"/>
      <c r="DG424" s="49"/>
      <c r="DH424" s="49"/>
      <c r="DI424" s="62"/>
      <c r="DJ424" s="49"/>
      <c r="DK424" s="49"/>
      <c r="DL424" s="49"/>
      <c r="DM424" s="62"/>
    </row>
    <row r="425" spans="4:117" outlineLevel="1">
      <c r="D425" s="326" t="s">
        <v>975</v>
      </c>
      <c r="E425" s="326" t="s">
        <v>547</v>
      </c>
      <c r="F425" s="326" t="s">
        <v>1009</v>
      </c>
      <c r="J425" s="466"/>
      <c r="M425" s="326"/>
      <c r="O425" s="326"/>
      <c r="AK425" s="326"/>
      <c r="AN425" s="326"/>
      <c r="AR425" s="326"/>
      <c r="AY425" s="327">
        <v>1.47E-2</v>
      </c>
      <c r="BP425" s="326"/>
      <c r="BR425" s="326"/>
      <c r="CA425" s="326"/>
      <c r="DE425" s="62"/>
      <c r="DF425" s="49"/>
      <c r="DG425" s="49"/>
      <c r="DH425" s="49"/>
      <c r="DI425" s="62"/>
      <c r="DJ425" s="49"/>
      <c r="DK425" s="49"/>
      <c r="DL425" s="49"/>
      <c r="DM425" s="62"/>
    </row>
    <row r="426" spans="4:117" outlineLevel="1">
      <c r="D426" s="326" t="s">
        <v>975</v>
      </c>
      <c r="E426" s="326" t="s">
        <v>547</v>
      </c>
      <c r="F426" s="326" t="s">
        <v>1009</v>
      </c>
      <c r="J426" s="466"/>
      <c r="M426" s="326"/>
      <c r="O426" s="326"/>
      <c r="AK426" s="326"/>
      <c r="AN426" s="326"/>
      <c r="AR426" s="326"/>
      <c r="BP426" s="326"/>
      <c r="BR426" s="326"/>
      <c r="CA426" s="326">
        <v>4.4299999999999999E-2</v>
      </c>
      <c r="DE426" s="62"/>
      <c r="DF426" s="49"/>
      <c r="DG426" s="49"/>
      <c r="DH426" s="49"/>
      <c r="DI426" s="62"/>
      <c r="DJ426" s="49"/>
      <c r="DK426" s="49"/>
      <c r="DL426" s="49"/>
      <c r="DM426" s="62"/>
    </row>
    <row r="427" spans="4:117" outlineLevel="1">
      <c r="D427" s="326" t="s">
        <v>975</v>
      </c>
      <c r="E427" s="326" t="s">
        <v>547</v>
      </c>
      <c r="F427" s="326" t="s">
        <v>1009</v>
      </c>
      <c r="J427" s="466"/>
      <c r="M427" s="326"/>
      <c r="O427" s="326"/>
      <c r="AK427" s="326"/>
      <c r="AN427" s="326"/>
      <c r="AR427" s="326"/>
      <c r="BP427" s="326"/>
      <c r="BR427" s="326"/>
      <c r="BX427" s="326">
        <v>0.42549999999999999</v>
      </c>
      <c r="CA427" s="326"/>
      <c r="DE427" s="62"/>
      <c r="DF427" s="49"/>
      <c r="DG427" s="49"/>
      <c r="DH427" s="49"/>
      <c r="DI427" s="62"/>
      <c r="DJ427" s="49"/>
      <c r="DK427" s="49"/>
      <c r="DL427" s="49"/>
      <c r="DM427" s="62"/>
    </row>
    <row r="428" spans="4:117" outlineLevel="1">
      <c r="D428" s="326" t="s">
        <v>975</v>
      </c>
      <c r="E428" s="326" t="s">
        <v>547</v>
      </c>
      <c r="F428" s="326" t="s">
        <v>1009</v>
      </c>
      <c r="J428" s="466"/>
      <c r="M428" s="326"/>
      <c r="O428" s="326"/>
      <c r="AK428" s="326"/>
      <c r="AN428" s="326"/>
      <c r="AR428" s="326"/>
      <c r="BP428" s="326"/>
      <c r="BR428" s="326"/>
      <c r="BW428" s="326">
        <v>0.80650000000000011</v>
      </c>
      <c r="CA428" s="326"/>
      <c r="DE428" s="62"/>
      <c r="DF428" s="49"/>
      <c r="DG428" s="49"/>
      <c r="DH428" s="49"/>
      <c r="DI428" s="62"/>
      <c r="DJ428" s="49"/>
      <c r="DK428" s="49"/>
      <c r="DL428" s="49"/>
      <c r="DM428" s="62"/>
    </row>
    <row r="429" spans="4:117" outlineLevel="1">
      <c r="D429" s="326" t="s">
        <v>975</v>
      </c>
      <c r="E429" s="326" t="s">
        <v>547</v>
      </c>
      <c r="F429" s="326" t="s">
        <v>1009</v>
      </c>
      <c r="J429" s="466"/>
      <c r="M429" s="326"/>
      <c r="O429" s="326"/>
      <c r="AK429" s="326"/>
      <c r="AN429" s="326"/>
      <c r="AR429" s="326"/>
      <c r="BP429" s="326"/>
      <c r="BR429" s="326"/>
      <c r="CA429" s="326"/>
      <c r="CO429" s="326">
        <v>3.5900000000000001E-2</v>
      </c>
      <c r="DE429" s="62"/>
      <c r="DF429" s="49"/>
      <c r="DG429" s="49"/>
      <c r="DH429" s="49"/>
      <c r="DI429" s="62"/>
      <c r="DJ429" s="49"/>
      <c r="DK429" s="49"/>
      <c r="DL429" s="49"/>
      <c r="DM429" s="62"/>
    </row>
    <row r="430" spans="4:117" outlineLevel="1">
      <c r="D430" s="326" t="s">
        <v>975</v>
      </c>
      <c r="E430" s="326" t="s">
        <v>547</v>
      </c>
      <c r="F430" s="326" t="s">
        <v>1009</v>
      </c>
      <c r="J430" s="466"/>
      <c r="M430" s="326"/>
      <c r="O430" s="326"/>
      <c r="AK430" s="326"/>
      <c r="AN430" s="326"/>
      <c r="AR430" s="326"/>
      <c r="BP430" s="326"/>
      <c r="BR430" s="326"/>
      <c r="CA430" s="326"/>
      <c r="CE430" s="326">
        <v>7.1399999999999991E-2</v>
      </c>
      <c r="DE430" s="62"/>
      <c r="DF430" s="49"/>
      <c r="DG430" s="49"/>
      <c r="DH430" s="49"/>
      <c r="DI430" s="62"/>
      <c r="DJ430" s="49"/>
      <c r="DK430" s="49"/>
      <c r="DL430" s="49"/>
      <c r="DM430" s="62"/>
    </row>
    <row r="431" spans="4:117" outlineLevel="1">
      <c r="D431" s="326" t="s">
        <v>735</v>
      </c>
      <c r="E431" s="326" t="s">
        <v>547</v>
      </c>
      <c r="F431" s="326" t="s">
        <v>1010</v>
      </c>
      <c r="J431" s="466"/>
      <c r="M431" s="326"/>
      <c r="O431" s="326"/>
      <c r="AK431" s="326"/>
      <c r="AN431" s="326"/>
      <c r="AR431" s="326"/>
      <c r="BP431" s="326"/>
      <c r="BR431" s="326"/>
      <c r="CA431" s="326">
        <v>0.41979999999999995</v>
      </c>
      <c r="DE431" s="62"/>
      <c r="DF431" s="49"/>
      <c r="DG431" s="49"/>
      <c r="DH431" s="49"/>
      <c r="DI431" s="62"/>
      <c r="DJ431" s="49"/>
      <c r="DK431" s="49"/>
      <c r="DL431" s="49"/>
      <c r="DM431" s="62"/>
    </row>
    <row r="432" spans="4:117" outlineLevel="1">
      <c r="D432" s="326" t="s">
        <v>753</v>
      </c>
      <c r="E432" s="347" t="s">
        <v>302</v>
      </c>
      <c r="F432" s="347" t="s">
        <v>512</v>
      </c>
      <c r="J432" s="466"/>
      <c r="K432" s="492"/>
      <c r="M432" s="326"/>
      <c r="O432" s="326"/>
      <c r="AK432" s="326"/>
      <c r="AN432" s="326"/>
      <c r="AR432" s="326"/>
      <c r="BA432" s="348">
        <v>1E-3</v>
      </c>
      <c r="BP432" s="326"/>
      <c r="BR432" s="326"/>
      <c r="CA432" s="326"/>
      <c r="DE432" s="62"/>
      <c r="DF432" s="493"/>
      <c r="DG432" s="49"/>
      <c r="DH432" s="49"/>
      <c r="DI432" s="62"/>
      <c r="DJ432" s="49"/>
      <c r="DK432" s="49"/>
      <c r="DL432" s="49"/>
      <c r="DM432" s="62"/>
    </row>
    <row r="433" spans="4:117" outlineLevel="1">
      <c r="D433" s="326" t="s">
        <v>753</v>
      </c>
      <c r="E433" s="326" t="s">
        <v>302</v>
      </c>
      <c r="F433" s="326" t="s">
        <v>512</v>
      </c>
      <c r="J433" s="466"/>
      <c r="M433" s="326"/>
      <c r="O433" s="326"/>
      <c r="AK433" s="326"/>
      <c r="AN433" s="326"/>
      <c r="AR433" s="326"/>
      <c r="AS433" s="326">
        <v>0.28100000000000003</v>
      </c>
      <c r="BP433" s="326"/>
      <c r="BR433" s="326"/>
      <c r="CA433" s="326"/>
      <c r="DE433" s="62"/>
      <c r="DF433" s="49"/>
      <c r="DG433" s="49"/>
      <c r="DH433" s="49"/>
      <c r="DI433" s="62"/>
      <c r="DJ433" s="49"/>
      <c r="DK433" s="49"/>
      <c r="DL433" s="49"/>
      <c r="DM433" s="62"/>
    </row>
    <row r="434" spans="4:117" outlineLevel="1">
      <c r="D434" s="326" t="s">
        <v>753</v>
      </c>
      <c r="E434" s="326" t="s">
        <v>302</v>
      </c>
      <c r="F434" s="326" t="s">
        <v>512</v>
      </c>
      <c r="J434" s="466"/>
      <c r="M434" s="326"/>
      <c r="O434" s="326"/>
      <c r="AC434" s="326">
        <v>4.8399999999999999E-2</v>
      </c>
      <c r="AK434" s="326"/>
      <c r="AN434" s="326"/>
      <c r="AR434" s="326"/>
      <c r="BP434" s="326"/>
      <c r="BR434" s="326"/>
      <c r="CA434" s="326"/>
      <c r="DE434" s="62"/>
      <c r="DF434" s="49"/>
      <c r="DG434" s="49"/>
      <c r="DH434" s="49"/>
      <c r="DI434" s="62"/>
      <c r="DJ434" s="49"/>
      <c r="DK434" s="49"/>
      <c r="DL434" s="49"/>
      <c r="DM434" s="62"/>
    </row>
    <row r="435" spans="4:117" outlineLevel="1">
      <c r="D435" s="326" t="s">
        <v>753</v>
      </c>
      <c r="E435" s="326" t="s">
        <v>302</v>
      </c>
      <c r="F435" s="326" t="s">
        <v>512</v>
      </c>
      <c r="J435" s="466"/>
      <c r="M435" s="326">
        <v>6.8000000000000005E-3</v>
      </c>
      <c r="O435" s="326"/>
      <c r="AK435" s="326"/>
      <c r="AN435" s="326"/>
      <c r="AR435" s="326"/>
      <c r="BP435" s="326"/>
      <c r="BR435" s="326"/>
      <c r="CA435" s="326"/>
      <c r="DE435" s="62"/>
      <c r="DF435" s="49"/>
      <c r="DG435" s="49"/>
      <c r="DH435" s="49"/>
      <c r="DI435" s="62"/>
      <c r="DJ435" s="49"/>
      <c r="DK435" s="49"/>
      <c r="DL435" s="49"/>
      <c r="DM435" s="62"/>
    </row>
    <row r="436" spans="4:117" outlineLevel="1">
      <c r="D436" s="326" t="s">
        <v>753</v>
      </c>
      <c r="E436" s="326" t="s">
        <v>302</v>
      </c>
      <c r="F436" s="326" t="s">
        <v>512</v>
      </c>
      <c r="J436" s="466"/>
      <c r="M436" s="326"/>
      <c r="O436" s="326"/>
      <c r="AK436" s="326"/>
      <c r="AN436" s="326"/>
      <c r="AR436" s="326">
        <v>1.01E-2</v>
      </c>
      <c r="BP436" s="326"/>
      <c r="BR436" s="326"/>
      <c r="CA436" s="326"/>
      <c r="DE436" s="62"/>
      <c r="DF436" s="49"/>
      <c r="DG436" s="49"/>
      <c r="DH436" s="49"/>
      <c r="DI436" s="62"/>
      <c r="DJ436" s="49"/>
      <c r="DK436" s="49"/>
      <c r="DL436" s="49"/>
      <c r="DM436" s="62"/>
    </row>
    <row r="437" spans="4:117" outlineLevel="1">
      <c r="D437" s="326" t="s">
        <v>753</v>
      </c>
      <c r="E437" s="326" t="s">
        <v>302</v>
      </c>
      <c r="F437" s="326" t="s">
        <v>512</v>
      </c>
      <c r="J437" s="466"/>
      <c r="M437" s="326"/>
      <c r="O437" s="326"/>
      <c r="AA437" s="326">
        <v>5.3E-3</v>
      </c>
      <c r="AK437" s="326"/>
      <c r="AN437" s="326"/>
      <c r="AR437" s="326"/>
      <c r="BP437" s="326"/>
      <c r="BR437" s="326"/>
      <c r="CA437" s="326"/>
      <c r="DE437" s="62"/>
      <c r="DF437" s="49"/>
      <c r="DG437" s="49"/>
      <c r="DH437" s="49"/>
      <c r="DI437" s="62"/>
      <c r="DJ437" s="49"/>
      <c r="DK437" s="49"/>
      <c r="DL437" s="49"/>
      <c r="DM437" s="62"/>
    </row>
    <row r="438" spans="4:117" outlineLevel="1">
      <c r="D438" s="326" t="s">
        <v>753</v>
      </c>
      <c r="E438" s="326" t="s">
        <v>302</v>
      </c>
      <c r="F438" s="326" t="s">
        <v>512</v>
      </c>
      <c r="J438" s="466"/>
      <c r="M438" s="326"/>
      <c r="O438" s="326"/>
      <c r="AG438" s="326">
        <v>5.3499999999999999E-2</v>
      </c>
      <c r="AK438" s="326"/>
      <c r="AN438" s="326"/>
      <c r="AR438" s="326"/>
      <c r="BP438" s="326"/>
      <c r="BR438" s="326"/>
      <c r="CA438" s="326"/>
      <c r="DE438" s="62"/>
      <c r="DF438" s="49"/>
      <c r="DG438" s="49"/>
      <c r="DH438" s="49"/>
      <c r="DI438" s="62"/>
      <c r="DJ438" s="49"/>
      <c r="DK438" s="49"/>
      <c r="DL438" s="49"/>
      <c r="DM438" s="62"/>
    </row>
    <row r="439" spans="4:117" outlineLevel="1">
      <c r="D439" s="326" t="s">
        <v>753</v>
      </c>
      <c r="E439" s="326" t="s">
        <v>302</v>
      </c>
      <c r="F439" s="326" t="s">
        <v>512</v>
      </c>
      <c r="J439" s="466"/>
      <c r="M439" s="326"/>
      <c r="O439" s="326"/>
      <c r="AK439" s="326"/>
      <c r="AN439" s="326"/>
      <c r="AR439" s="326"/>
      <c r="BD439" s="326">
        <v>6.4000000000000003E-3</v>
      </c>
      <c r="BP439" s="326"/>
      <c r="BR439" s="326"/>
      <c r="CA439" s="326"/>
      <c r="DE439" s="62"/>
      <c r="DF439" s="49"/>
      <c r="DG439" s="49"/>
      <c r="DH439" s="49"/>
      <c r="DI439" s="62"/>
      <c r="DJ439" s="49"/>
      <c r="DK439" s="49"/>
      <c r="DL439" s="49"/>
      <c r="DM439" s="62"/>
    </row>
    <row r="440" spans="4:117" outlineLevel="1">
      <c r="D440" s="326" t="s">
        <v>1527</v>
      </c>
      <c r="E440" s="326" t="s">
        <v>375</v>
      </c>
      <c r="F440" s="326" t="s">
        <v>393</v>
      </c>
      <c r="J440" s="466"/>
      <c r="M440" s="326"/>
      <c r="O440" s="326"/>
      <c r="AK440" s="326"/>
      <c r="AN440" s="326"/>
      <c r="AR440" s="326"/>
      <c r="AZ440" s="326">
        <v>5.8700000000000002E-2</v>
      </c>
      <c r="BP440" s="326"/>
      <c r="BR440" s="326"/>
      <c r="CA440" s="326"/>
      <c r="DE440" s="62"/>
      <c r="DF440" s="49"/>
      <c r="DG440" s="49"/>
      <c r="DH440" s="49"/>
      <c r="DI440" s="62"/>
      <c r="DJ440" s="49"/>
      <c r="DK440" s="49"/>
      <c r="DL440" s="49"/>
      <c r="DM440" s="62"/>
    </row>
    <row r="441" spans="4:117" outlineLevel="1">
      <c r="D441" s="326" t="str">
        <f>VLOOKUP(F441,[2]Codes!$C$1:$P$3294, 13, FALSE)</f>
        <v>Macrozoobenthos</v>
      </c>
      <c r="E441" s="326" t="s">
        <v>375</v>
      </c>
      <c r="F441" s="326" t="s">
        <v>389</v>
      </c>
      <c r="J441" s="466"/>
      <c r="M441" s="326"/>
      <c r="O441" s="326"/>
      <c r="AI441" s="326">
        <v>0.8</v>
      </c>
      <c r="AK441" s="326"/>
      <c r="AN441" s="326"/>
      <c r="AR441" s="326"/>
      <c r="BP441" s="326"/>
      <c r="BR441" s="326"/>
      <c r="CA441" s="326"/>
      <c r="DE441" s="62"/>
      <c r="DF441" s="49"/>
      <c r="DG441" s="49"/>
      <c r="DH441" s="49"/>
      <c r="DI441" s="62"/>
      <c r="DJ441" s="49"/>
      <c r="DK441" s="49"/>
      <c r="DL441" s="49"/>
      <c r="DM441" s="62"/>
    </row>
    <row r="442" spans="4:117" outlineLevel="1">
      <c r="D442" s="326" t="str">
        <f>VLOOKUP(F442,[2]Codes!$C$1:$P$3294, 13, FALSE)</f>
        <v>Macrozoobenthos</v>
      </c>
      <c r="E442" s="326" t="s">
        <v>375</v>
      </c>
      <c r="F442" s="326" t="s">
        <v>389</v>
      </c>
      <c r="J442" s="466"/>
      <c r="M442" s="326"/>
      <c r="O442" s="326"/>
      <c r="AK442" s="326"/>
      <c r="AN442" s="326"/>
      <c r="AR442" s="326"/>
      <c r="BP442" s="326"/>
      <c r="BR442" s="326"/>
      <c r="CA442" s="326"/>
      <c r="DC442" s="326">
        <v>0.92</v>
      </c>
      <c r="DE442" s="62"/>
      <c r="DF442" s="49"/>
      <c r="DG442" s="49"/>
      <c r="DH442" s="49"/>
      <c r="DI442" s="62"/>
      <c r="DJ442" s="49"/>
      <c r="DK442" s="49"/>
      <c r="DL442" s="49"/>
      <c r="DM442" s="62"/>
    </row>
    <row r="443" spans="4:117" outlineLevel="1">
      <c r="D443" s="326" t="str">
        <f>VLOOKUP(F443,[2]Codes!$C$1:$P$3294, 13, FALSE)</f>
        <v>Macrozoobenthos</v>
      </c>
      <c r="E443" s="326" t="s">
        <v>375</v>
      </c>
      <c r="F443" s="326" t="s">
        <v>389</v>
      </c>
      <c r="J443" s="466"/>
      <c r="M443" s="326"/>
      <c r="O443" s="326"/>
      <c r="AK443" s="326"/>
      <c r="AN443" s="326"/>
      <c r="AR443" s="326"/>
      <c r="BC443" s="326">
        <v>8.8300000000000003E-2</v>
      </c>
      <c r="BP443" s="326"/>
      <c r="BR443" s="326"/>
      <c r="CA443" s="326"/>
      <c r="DE443" s="62"/>
      <c r="DF443" s="49"/>
      <c r="DG443" s="49"/>
      <c r="DH443" s="49"/>
      <c r="DI443" s="62"/>
      <c r="DJ443" s="49"/>
      <c r="DK443" s="49"/>
      <c r="DL443" s="49"/>
      <c r="DM443" s="62"/>
    </row>
    <row r="444" spans="4:117" outlineLevel="1">
      <c r="D444" s="326" t="s">
        <v>1527</v>
      </c>
      <c r="E444" s="326" t="s">
        <v>375</v>
      </c>
      <c r="F444" s="326" t="s">
        <v>1764</v>
      </c>
      <c r="J444" s="466"/>
      <c r="M444" s="326"/>
      <c r="O444" s="326"/>
      <c r="AK444" s="326"/>
      <c r="AN444" s="326"/>
      <c r="AR444" s="326"/>
      <c r="AZ444" s="326">
        <v>6.08E-2</v>
      </c>
      <c r="BP444" s="326"/>
      <c r="BR444" s="326"/>
      <c r="CA444" s="326"/>
      <c r="DE444" s="62"/>
      <c r="DF444" s="49"/>
      <c r="DG444" s="49"/>
      <c r="DH444" s="49"/>
      <c r="DI444" s="62"/>
      <c r="DJ444" s="49"/>
      <c r="DK444" s="49"/>
      <c r="DL444" s="49"/>
      <c r="DM444" s="62"/>
    </row>
    <row r="445" spans="4:117" outlineLevel="1">
      <c r="D445" s="326" t="s">
        <v>1527</v>
      </c>
      <c r="E445" s="326" t="s">
        <v>375</v>
      </c>
      <c r="F445" s="326" t="s">
        <v>560</v>
      </c>
      <c r="J445" s="466"/>
      <c r="M445" s="326"/>
      <c r="O445" s="326"/>
      <c r="AK445" s="326"/>
      <c r="AN445" s="326"/>
      <c r="AR445" s="326"/>
      <c r="BP445" s="326"/>
      <c r="BR445" s="326"/>
      <c r="BX445" s="326">
        <v>6.2600000000000003E-2</v>
      </c>
      <c r="CA445" s="326"/>
      <c r="DE445" s="62"/>
      <c r="DF445" s="49"/>
      <c r="DG445" s="49"/>
      <c r="DH445" s="49"/>
      <c r="DI445" s="62"/>
      <c r="DJ445" s="49"/>
      <c r="DK445" s="49"/>
      <c r="DL445" s="49"/>
      <c r="DM445" s="62"/>
    </row>
    <row r="446" spans="4:117" outlineLevel="1">
      <c r="D446" s="326" t="s">
        <v>1527</v>
      </c>
      <c r="E446" s="326" t="s">
        <v>375</v>
      </c>
      <c r="F446" s="326" t="s">
        <v>560</v>
      </c>
      <c r="J446" s="466"/>
      <c r="M446" s="326"/>
      <c r="O446" s="326"/>
      <c r="AK446" s="326"/>
      <c r="AN446" s="326"/>
      <c r="AR446" s="326"/>
      <c r="AZ446" s="326">
        <v>6.7000000000000004E-2</v>
      </c>
      <c r="BP446" s="326"/>
      <c r="BR446" s="326"/>
      <c r="CA446" s="326"/>
      <c r="DE446" s="62"/>
      <c r="DF446" s="49"/>
      <c r="DG446" s="49"/>
      <c r="DH446" s="49"/>
      <c r="DI446" s="62"/>
      <c r="DJ446" s="49"/>
      <c r="DK446" s="49"/>
      <c r="DL446" s="49"/>
      <c r="DM446" s="62"/>
    </row>
    <row r="447" spans="4:117" outlineLevel="1">
      <c r="D447" s="326" t="str">
        <f>VLOOKUP(F447,[2]Codes!$C$1:$P$3294, 13, FALSE)</f>
        <v>Macrozoobenthos</v>
      </c>
      <c r="E447" s="326" t="s">
        <v>375</v>
      </c>
      <c r="F447" s="326" t="s">
        <v>278</v>
      </c>
      <c r="J447" s="466"/>
      <c r="M447" s="326"/>
      <c r="O447" s="326"/>
      <c r="AK447" s="326"/>
      <c r="AN447" s="326"/>
      <c r="AR447" s="326"/>
      <c r="AW447" s="326">
        <v>3.9399999999999998E-2</v>
      </c>
      <c r="BP447" s="326"/>
      <c r="BR447" s="326"/>
      <c r="CA447" s="326"/>
      <c r="DE447" s="62"/>
      <c r="DF447" s="49"/>
      <c r="DG447" s="49"/>
      <c r="DH447" s="49"/>
      <c r="DI447" s="62"/>
      <c r="DJ447" s="49"/>
      <c r="DK447" s="49"/>
      <c r="DL447" s="49"/>
      <c r="DM447" s="62"/>
    </row>
    <row r="448" spans="4:117" outlineLevel="1">
      <c r="D448" s="326" t="str">
        <f>VLOOKUP(F448,[2]Codes!$C$1:$P$3294, 13, FALSE)</f>
        <v>Macrozoobenthos</v>
      </c>
      <c r="E448" s="326" t="s">
        <v>375</v>
      </c>
      <c r="F448" s="326" t="s">
        <v>278</v>
      </c>
      <c r="J448" s="466"/>
      <c r="M448" s="326"/>
      <c r="O448" s="326"/>
      <c r="AK448" s="326"/>
      <c r="AN448" s="326"/>
      <c r="AR448" s="326"/>
      <c r="AV448" s="326">
        <v>8.9999999999999998E-4</v>
      </c>
      <c r="BP448" s="326"/>
      <c r="BR448" s="326"/>
      <c r="CA448" s="326"/>
      <c r="DE448" s="62"/>
      <c r="DF448" s="49"/>
      <c r="DG448" s="49"/>
      <c r="DH448" s="49"/>
      <c r="DI448" s="62"/>
      <c r="DJ448" s="49"/>
      <c r="DK448" s="49"/>
      <c r="DL448" s="49"/>
      <c r="DM448" s="62"/>
    </row>
    <row r="449" spans="4:117" outlineLevel="1">
      <c r="D449" s="326" t="str">
        <f>VLOOKUP(F449,[2]Codes!$C$1:$P$3294, 13, FALSE)</f>
        <v>Macrozoobenthos</v>
      </c>
      <c r="E449" s="326" t="s">
        <v>375</v>
      </c>
      <c r="F449" s="326" t="s">
        <v>278</v>
      </c>
      <c r="J449" s="466"/>
      <c r="M449" s="326"/>
      <c r="O449" s="326"/>
      <c r="AE449" s="326">
        <v>9.300000000000001E-3</v>
      </c>
      <c r="AK449" s="326"/>
      <c r="AN449" s="326"/>
      <c r="AR449" s="326"/>
      <c r="BP449" s="326"/>
      <c r="BR449" s="326"/>
      <c r="CA449" s="326"/>
      <c r="DE449" s="62"/>
      <c r="DF449" s="49"/>
      <c r="DG449" s="49"/>
      <c r="DH449" s="49"/>
      <c r="DI449" s="62"/>
      <c r="DJ449" s="49"/>
      <c r="DK449" s="49"/>
      <c r="DL449" s="49"/>
      <c r="DM449" s="62"/>
    </row>
    <row r="450" spans="4:117" outlineLevel="1">
      <c r="D450" s="326" t="str">
        <f>VLOOKUP(F450,[2]Codes!$C$1:$P$3294, 13, FALSE)</f>
        <v>Macrozoobenthos</v>
      </c>
      <c r="E450" s="326" t="s">
        <v>375</v>
      </c>
      <c r="F450" s="326" t="s">
        <v>278</v>
      </c>
      <c r="J450" s="466"/>
      <c r="M450" s="326"/>
      <c r="O450" s="326"/>
      <c r="AK450" s="326"/>
      <c r="AN450" s="326"/>
      <c r="AR450" s="326"/>
      <c r="BP450" s="326"/>
      <c r="BR450" s="326"/>
      <c r="CA450" s="326"/>
      <c r="CJ450" s="326">
        <v>1.3000000000000001E-2</v>
      </c>
      <c r="DE450" s="62"/>
      <c r="DF450" s="49"/>
      <c r="DG450" s="49"/>
      <c r="DH450" s="49"/>
      <c r="DI450" s="62"/>
      <c r="DJ450" s="49"/>
      <c r="DK450" s="49"/>
      <c r="DL450" s="49"/>
      <c r="DM450" s="62"/>
    </row>
    <row r="451" spans="4:117" outlineLevel="1">
      <c r="D451" s="326" t="str">
        <f>VLOOKUP(F451,[2]Codes!$C$1:$P$3294, 13, FALSE)</f>
        <v>Macrozoobenthos</v>
      </c>
      <c r="E451" s="326" t="s">
        <v>375</v>
      </c>
      <c r="F451" s="326" t="s">
        <v>278</v>
      </c>
      <c r="J451" s="466"/>
      <c r="M451" s="326"/>
      <c r="O451" s="326"/>
      <c r="AK451" s="326"/>
      <c r="AN451" s="326"/>
      <c r="AR451" s="326"/>
      <c r="BI451" s="326">
        <v>0.2366</v>
      </c>
      <c r="BP451" s="326"/>
      <c r="BR451" s="326"/>
      <c r="CA451" s="326"/>
      <c r="DE451" s="62"/>
      <c r="DF451" s="49"/>
      <c r="DG451" s="49"/>
      <c r="DH451" s="49"/>
      <c r="DI451" s="62"/>
      <c r="DJ451" s="49"/>
      <c r="DK451" s="49"/>
      <c r="DL451" s="49"/>
      <c r="DM451" s="62"/>
    </row>
    <row r="452" spans="4:117" outlineLevel="1">
      <c r="D452" s="326" t="str">
        <f>VLOOKUP(F452,[2]Codes!$C$1:$P$3294, 13, FALSE)</f>
        <v>Macrozoobenthos</v>
      </c>
      <c r="E452" s="326" t="s">
        <v>375</v>
      </c>
      <c r="F452" s="326" t="s">
        <v>278</v>
      </c>
      <c r="J452" s="466"/>
      <c r="M452" s="326"/>
      <c r="O452" s="326"/>
      <c r="AK452" s="326"/>
      <c r="AN452" s="326"/>
      <c r="AR452" s="326"/>
      <c r="BP452" s="326"/>
      <c r="BR452" s="326"/>
      <c r="CA452" s="326"/>
      <c r="DA452" s="326">
        <v>0.27300000000000002</v>
      </c>
      <c r="DE452" s="62"/>
      <c r="DF452" s="49"/>
      <c r="DG452" s="49"/>
      <c r="DH452" s="49"/>
      <c r="DI452" s="62"/>
      <c r="DJ452" s="49"/>
      <c r="DK452" s="49"/>
      <c r="DL452" s="49"/>
      <c r="DM452" s="62"/>
    </row>
    <row r="453" spans="4:117" outlineLevel="1">
      <c r="D453" s="326" t="str">
        <f>VLOOKUP(F453,[2]Codes!$C$1:$P$3294, 13, FALSE)</f>
        <v>Macrozoobenthos</v>
      </c>
      <c r="E453" s="326" t="s">
        <v>375</v>
      </c>
      <c r="F453" s="326" t="s">
        <v>278</v>
      </c>
      <c r="J453" s="466"/>
      <c r="M453" s="326"/>
      <c r="O453" s="326"/>
      <c r="AK453" s="326"/>
      <c r="AN453" s="326"/>
      <c r="AR453" s="326"/>
      <c r="BJ453" s="326">
        <v>1.2199999999999999E-2</v>
      </c>
      <c r="BP453" s="326"/>
      <c r="BR453" s="326"/>
      <c r="CA453" s="326"/>
      <c r="DE453" s="62"/>
      <c r="DF453" s="49"/>
      <c r="DG453" s="49"/>
      <c r="DH453" s="49"/>
      <c r="DI453" s="62"/>
      <c r="DJ453" s="49"/>
      <c r="DK453" s="49"/>
      <c r="DL453" s="49"/>
      <c r="DM453" s="62"/>
    </row>
    <row r="454" spans="4:117" outlineLevel="1">
      <c r="D454" s="326" t="str">
        <f>VLOOKUP(F454,[2]Codes!$C$1:$P$3294, 13, FALSE)</f>
        <v>Macrozoobenthos</v>
      </c>
      <c r="E454" s="326" t="s">
        <v>375</v>
      </c>
      <c r="F454" s="326" t="s">
        <v>278</v>
      </c>
      <c r="J454" s="466"/>
      <c r="M454" s="326"/>
      <c r="O454" s="326"/>
      <c r="AK454" s="326"/>
      <c r="AN454" s="326"/>
      <c r="AP454" s="326">
        <v>5.8799999999999998E-2</v>
      </c>
      <c r="AR454" s="326"/>
      <c r="BP454" s="326"/>
      <c r="BR454" s="326"/>
      <c r="CA454" s="326"/>
      <c r="DE454" s="62"/>
      <c r="DF454" s="49"/>
      <c r="DG454" s="49"/>
      <c r="DH454" s="49"/>
      <c r="DI454" s="62"/>
      <c r="DJ454" s="49"/>
      <c r="DK454" s="49"/>
      <c r="DL454" s="49"/>
      <c r="DM454" s="62"/>
    </row>
    <row r="455" spans="4:117" outlineLevel="1">
      <c r="D455" s="326" t="str">
        <f>VLOOKUP(F455,[2]Codes!$C$1:$P$3294, 13, FALSE)</f>
        <v>Macrozoobenthos</v>
      </c>
      <c r="E455" s="326" t="s">
        <v>375</v>
      </c>
      <c r="F455" s="326" t="s">
        <v>278</v>
      </c>
      <c r="J455" s="466"/>
      <c r="M455" s="326"/>
      <c r="O455" s="326"/>
      <c r="AK455" s="326"/>
      <c r="AN455" s="326"/>
      <c r="AR455" s="326"/>
      <c r="BC455" s="326">
        <v>0.161</v>
      </c>
      <c r="BP455" s="326"/>
      <c r="BR455" s="326"/>
      <c r="CA455" s="326"/>
      <c r="DE455" s="62"/>
      <c r="DF455" s="49"/>
      <c r="DG455" s="49"/>
      <c r="DH455" s="49"/>
      <c r="DI455" s="62"/>
      <c r="DJ455" s="49"/>
      <c r="DK455" s="49"/>
      <c r="DL455" s="49"/>
      <c r="DM455" s="62"/>
    </row>
    <row r="456" spans="4:117" outlineLevel="1">
      <c r="D456" s="326" t="str">
        <f>VLOOKUP(F456,[2]Codes!$C$1:$P$3294, 13, FALSE)</f>
        <v>Macrozoobenthos</v>
      </c>
      <c r="E456" s="326" t="s">
        <v>375</v>
      </c>
      <c r="F456" s="326" t="s">
        <v>278</v>
      </c>
      <c r="J456" s="466"/>
      <c r="M456" s="326"/>
      <c r="O456" s="326"/>
      <c r="AK456" s="326"/>
      <c r="AN456" s="326"/>
      <c r="AR456" s="326"/>
      <c r="BP456" s="326"/>
      <c r="BR456" s="326"/>
      <c r="CA456" s="326"/>
      <c r="CS456" s="326">
        <v>0.4083</v>
      </c>
      <c r="DE456" s="62"/>
      <c r="DF456" s="49"/>
      <c r="DG456" s="49"/>
      <c r="DH456" s="49"/>
      <c r="DI456" s="62"/>
      <c r="DJ456" s="49"/>
      <c r="DK456" s="49"/>
      <c r="DL456" s="49"/>
      <c r="DM456" s="62"/>
    </row>
    <row r="457" spans="4:117" outlineLevel="1">
      <c r="D457" s="326" t="str">
        <f>VLOOKUP(F457,[2]Codes!$C$1:$P$3294, 13, FALSE)</f>
        <v>Macrozoobenthos</v>
      </c>
      <c r="E457" s="326" t="s">
        <v>375</v>
      </c>
      <c r="F457" s="326" t="s">
        <v>278</v>
      </c>
      <c r="J457" s="466"/>
      <c r="M457" s="326"/>
      <c r="O457" s="326"/>
      <c r="AK457" s="326"/>
      <c r="AN457" s="326"/>
      <c r="AR457" s="326"/>
      <c r="BP457" s="326"/>
      <c r="BR457" s="326"/>
      <c r="CA457" s="326"/>
      <c r="DB457" s="326">
        <v>0.4</v>
      </c>
      <c r="DE457" s="62"/>
      <c r="DF457" s="49"/>
      <c r="DG457" s="49"/>
      <c r="DH457" s="49"/>
      <c r="DI457" s="62"/>
      <c r="DJ457" s="49"/>
      <c r="DK457" s="49"/>
      <c r="DL457" s="49"/>
      <c r="DM457" s="62"/>
    </row>
    <row r="458" spans="4:117" outlineLevel="1">
      <c r="D458" s="326" t="str">
        <f>VLOOKUP(F458,[2]Codes!$C$1:$P$3294, 13, FALSE)</f>
        <v>Macrozoobenthos</v>
      </c>
      <c r="E458" s="326" t="s">
        <v>375</v>
      </c>
      <c r="F458" s="326" t="s">
        <v>278</v>
      </c>
      <c r="J458" s="466"/>
      <c r="M458" s="326"/>
      <c r="O458" s="326"/>
      <c r="V458" s="326">
        <v>0.21260000000000001</v>
      </c>
      <c r="AK458" s="326"/>
      <c r="AN458" s="326"/>
      <c r="AR458" s="326"/>
      <c r="BP458" s="326"/>
      <c r="BR458" s="326"/>
      <c r="CA458" s="326"/>
      <c r="DE458" s="62"/>
      <c r="DF458" s="49"/>
      <c r="DG458" s="49"/>
      <c r="DH458" s="49"/>
      <c r="DI458" s="62"/>
      <c r="DJ458" s="49"/>
      <c r="DK458" s="49"/>
      <c r="DL458" s="49"/>
      <c r="DM458" s="62"/>
    </row>
    <row r="459" spans="4:117" outlineLevel="1">
      <c r="D459" s="326" t="str">
        <f>VLOOKUP(F459,[2]Codes!$C$1:$P$3294, 13, FALSE)</f>
        <v>Macrozoobenthos</v>
      </c>
      <c r="E459" s="326" t="s">
        <v>375</v>
      </c>
      <c r="F459" s="326" t="s">
        <v>278</v>
      </c>
      <c r="J459" s="466"/>
      <c r="M459" s="326"/>
      <c r="O459" s="326"/>
      <c r="AK459" s="326"/>
      <c r="AN459" s="326"/>
      <c r="AR459" s="326"/>
      <c r="BP459" s="326"/>
      <c r="BR459" s="326"/>
      <c r="CA459" s="326"/>
      <c r="CE459" s="326">
        <v>0.1429</v>
      </c>
      <c r="DE459" s="62"/>
      <c r="DF459" s="49"/>
      <c r="DG459" s="49"/>
      <c r="DH459" s="49"/>
      <c r="DI459" s="62"/>
      <c r="DJ459" s="49"/>
      <c r="DK459" s="49"/>
      <c r="DL459" s="49"/>
      <c r="DM459" s="62"/>
    </row>
    <row r="460" spans="4:117" outlineLevel="1">
      <c r="D460" s="326" t="str">
        <f>VLOOKUP(F460,[2]Codes!$C$1:$P$3294, 13, FALSE)</f>
        <v>Macrozoobenthos</v>
      </c>
      <c r="E460" s="326" t="s">
        <v>375</v>
      </c>
      <c r="F460" s="326" t="s">
        <v>278</v>
      </c>
      <c r="J460" s="466"/>
      <c r="M460" s="326"/>
      <c r="O460" s="326"/>
      <c r="AK460" s="326"/>
      <c r="AN460" s="326"/>
      <c r="AR460" s="326"/>
      <c r="BE460" s="326">
        <v>0.21829999999999999</v>
      </c>
      <c r="BP460" s="326"/>
      <c r="BR460" s="326"/>
      <c r="CA460" s="326"/>
      <c r="DE460" s="62"/>
      <c r="DF460" s="49"/>
      <c r="DG460" s="49"/>
      <c r="DH460" s="49"/>
      <c r="DI460" s="62"/>
      <c r="DJ460" s="49"/>
      <c r="DK460" s="49"/>
      <c r="DL460" s="49"/>
      <c r="DM460" s="62"/>
    </row>
    <row r="461" spans="4:117" outlineLevel="1">
      <c r="D461" s="326" t="s">
        <v>1527</v>
      </c>
      <c r="E461" s="347" t="s">
        <v>375</v>
      </c>
      <c r="F461" s="347" t="s">
        <v>1020</v>
      </c>
      <c r="J461" s="466"/>
      <c r="K461" s="492"/>
      <c r="M461" s="326"/>
      <c r="O461" s="326"/>
      <c r="AK461" s="326"/>
      <c r="AN461" s="326"/>
      <c r="AR461" s="326"/>
      <c r="BA461" s="348">
        <v>1.01E-2</v>
      </c>
      <c r="BP461" s="326"/>
      <c r="BR461" s="326"/>
      <c r="CA461" s="326"/>
      <c r="DE461" s="62"/>
      <c r="DF461" s="493"/>
      <c r="DG461" s="49"/>
      <c r="DH461" s="49"/>
      <c r="DI461" s="62"/>
      <c r="DJ461" s="49"/>
      <c r="DK461" s="49"/>
      <c r="DL461" s="49"/>
      <c r="DM461" s="62"/>
    </row>
    <row r="462" spans="4:117" outlineLevel="1">
      <c r="D462" s="326" t="s">
        <v>1527</v>
      </c>
      <c r="E462" s="326" t="s">
        <v>375</v>
      </c>
      <c r="F462" s="326" t="s">
        <v>1020</v>
      </c>
      <c r="J462" s="466"/>
      <c r="M462" s="326"/>
      <c r="O462" s="326"/>
      <c r="AK462" s="326"/>
      <c r="AN462" s="326"/>
      <c r="AR462" s="326"/>
      <c r="AY462" s="327">
        <v>0.18260000000000001</v>
      </c>
      <c r="BP462" s="326"/>
      <c r="BR462" s="326"/>
      <c r="CA462" s="326"/>
      <c r="DE462" s="62"/>
      <c r="DF462" s="49"/>
      <c r="DG462" s="49"/>
      <c r="DH462" s="49"/>
      <c r="DI462" s="62"/>
      <c r="DJ462" s="49"/>
      <c r="DK462" s="49"/>
      <c r="DL462" s="49"/>
      <c r="DM462" s="62"/>
    </row>
    <row r="463" spans="4:117" outlineLevel="1">
      <c r="D463" s="326" t="s">
        <v>1527</v>
      </c>
      <c r="E463" s="326" t="s">
        <v>375</v>
      </c>
      <c r="F463" s="326" t="s">
        <v>1020</v>
      </c>
      <c r="J463" s="466"/>
      <c r="M463" s="326"/>
      <c r="O463" s="326"/>
      <c r="AK463" s="326"/>
      <c r="AN463" s="326"/>
      <c r="AR463" s="326">
        <v>1.8E-3</v>
      </c>
      <c r="BP463" s="326"/>
      <c r="BR463" s="326"/>
      <c r="CA463" s="326"/>
      <c r="DE463" s="62"/>
      <c r="DF463" s="49"/>
      <c r="DG463" s="49"/>
      <c r="DH463" s="49"/>
      <c r="DI463" s="62"/>
      <c r="DJ463" s="49"/>
      <c r="DK463" s="49"/>
      <c r="DL463" s="49"/>
      <c r="DM463" s="62"/>
    </row>
    <row r="464" spans="4:117" outlineLevel="1">
      <c r="D464" s="326" t="s">
        <v>1527</v>
      </c>
      <c r="E464" s="326" t="s">
        <v>375</v>
      </c>
      <c r="F464" s="326" t="s">
        <v>1020</v>
      </c>
      <c r="J464" s="466"/>
      <c r="M464" s="326"/>
      <c r="O464" s="326"/>
      <c r="AK464" s="326"/>
      <c r="AN464" s="326"/>
      <c r="AR464" s="326"/>
      <c r="AZ464" s="326">
        <v>0.16010000000000002</v>
      </c>
      <c r="BP464" s="326"/>
      <c r="BR464" s="326"/>
      <c r="CA464" s="326"/>
      <c r="DE464" s="62"/>
      <c r="DF464" s="49"/>
      <c r="DG464" s="49"/>
      <c r="DH464" s="49"/>
      <c r="DI464" s="62"/>
      <c r="DJ464" s="49"/>
      <c r="DK464" s="49"/>
      <c r="DL464" s="49"/>
      <c r="DM464" s="62"/>
    </row>
    <row r="465" spans="4:117" outlineLevel="1">
      <c r="D465" s="326" t="s">
        <v>1527</v>
      </c>
      <c r="E465" s="326" t="s">
        <v>375</v>
      </c>
      <c r="F465" s="326" t="s">
        <v>1020</v>
      </c>
      <c r="J465" s="466"/>
      <c r="M465" s="326"/>
      <c r="O465" s="326"/>
      <c r="U465" s="326">
        <v>0.12179999999999999</v>
      </c>
      <c r="AK465" s="326"/>
      <c r="AN465" s="326"/>
      <c r="AR465" s="326"/>
      <c r="BP465" s="326"/>
      <c r="BR465" s="326"/>
      <c r="CA465" s="326"/>
      <c r="DE465" s="62"/>
      <c r="DF465" s="49"/>
      <c r="DG465" s="49"/>
      <c r="DH465" s="49"/>
      <c r="DI465" s="62"/>
      <c r="DJ465" s="49"/>
      <c r="DK465" s="49"/>
      <c r="DL465" s="49"/>
      <c r="DM465" s="62"/>
    </row>
    <row r="466" spans="4:117" outlineLevel="1">
      <c r="D466" s="326" t="s">
        <v>1527</v>
      </c>
      <c r="E466" s="326" t="s">
        <v>375</v>
      </c>
      <c r="F466" s="326" t="s">
        <v>532</v>
      </c>
      <c r="J466" s="466"/>
      <c r="M466" s="326"/>
      <c r="O466" s="326"/>
      <c r="AH466" s="326">
        <v>3.2400000000000005E-2</v>
      </c>
      <c r="AK466" s="326"/>
      <c r="AN466" s="326"/>
      <c r="AR466" s="326"/>
      <c r="BP466" s="326"/>
      <c r="BR466" s="326"/>
      <c r="CA466" s="326"/>
      <c r="DE466" s="62"/>
      <c r="DF466" s="49"/>
      <c r="DG466" s="49"/>
      <c r="DH466" s="49"/>
      <c r="DI466" s="62"/>
      <c r="DJ466" s="49"/>
      <c r="DK466" s="49"/>
      <c r="DL466" s="49"/>
      <c r="DM466" s="62"/>
    </row>
    <row r="467" spans="4:117" outlineLevel="1">
      <c r="D467" s="326" t="s">
        <v>1527</v>
      </c>
      <c r="E467" s="326" t="s">
        <v>375</v>
      </c>
      <c r="F467" s="326" t="s">
        <v>532</v>
      </c>
      <c r="J467" s="466"/>
      <c r="M467" s="326"/>
      <c r="O467" s="326"/>
      <c r="AK467" s="326"/>
      <c r="AN467" s="326"/>
      <c r="AQ467" s="326">
        <v>1.44E-2</v>
      </c>
      <c r="AR467" s="326"/>
      <c r="BP467" s="326"/>
      <c r="BR467" s="326"/>
      <c r="CA467" s="326"/>
      <c r="DE467" s="62"/>
      <c r="DF467" s="49"/>
      <c r="DG467" s="49"/>
      <c r="DH467" s="49"/>
      <c r="DI467" s="62"/>
      <c r="DJ467" s="49"/>
      <c r="DK467" s="49"/>
      <c r="DL467" s="49"/>
      <c r="DM467" s="62"/>
    </row>
    <row r="468" spans="4:117" outlineLevel="1">
      <c r="D468" s="326" t="s">
        <v>1527</v>
      </c>
      <c r="E468" s="326" t="s">
        <v>375</v>
      </c>
      <c r="F468" s="326" t="s">
        <v>532</v>
      </c>
      <c r="J468" s="466"/>
      <c r="M468" s="326"/>
      <c r="O468" s="326"/>
      <c r="AK468" s="326"/>
      <c r="AN468" s="326"/>
      <c r="AR468" s="326"/>
      <c r="BP468" s="326"/>
      <c r="BR468" s="326"/>
      <c r="BX468" s="326">
        <v>3.9E-2</v>
      </c>
      <c r="CA468" s="326"/>
      <c r="DE468" s="62"/>
      <c r="DF468" s="49"/>
      <c r="DG468" s="49"/>
      <c r="DH468" s="49"/>
      <c r="DI468" s="62"/>
      <c r="DJ468" s="49"/>
      <c r="DK468" s="49"/>
      <c r="DL468" s="49"/>
      <c r="DM468" s="62"/>
    </row>
    <row r="469" spans="4:117" outlineLevel="1">
      <c r="D469" s="326" t="s">
        <v>1527</v>
      </c>
      <c r="E469" s="326" t="s">
        <v>375</v>
      </c>
      <c r="F469" s="326" t="s">
        <v>532</v>
      </c>
      <c r="J469" s="466"/>
      <c r="L469" s="466">
        <v>8.4700000000000011E-2</v>
      </c>
      <c r="M469" s="326"/>
      <c r="O469" s="326"/>
      <c r="AK469" s="326"/>
      <c r="AN469" s="326"/>
      <c r="AR469" s="326"/>
      <c r="BP469" s="326"/>
      <c r="BR469" s="326"/>
      <c r="CA469" s="326"/>
      <c r="DE469" s="62"/>
      <c r="DF469" s="49"/>
      <c r="DG469" s="49"/>
      <c r="DH469" s="49"/>
      <c r="DI469" s="62"/>
      <c r="DJ469" s="49"/>
      <c r="DK469" s="49"/>
      <c r="DL469" s="49"/>
      <c r="DM469" s="62"/>
    </row>
    <row r="470" spans="4:117" outlineLevel="1">
      <c r="D470" s="326" t="str">
        <f>VLOOKUP(F470,[2]Codes!$C$1:$P$3294, 13, FALSE)</f>
        <v>Macrozoobenthos</v>
      </c>
      <c r="E470" s="326" t="s">
        <v>375</v>
      </c>
      <c r="F470" s="326" t="s">
        <v>563</v>
      </c>
      <c r="J470" s="466"/>
      <c r="M470" s="326"/>
      <c r="O470" s="326"/>
      <c r="AK470" s="326"/>
      <c r="AN470" s="326"/>
      <c r="AR470" s="326"/>
      <c r="BP470" s="326"/>
      <c r="BR470" s="326"/>
      <c r="BX470" s="326">
        <v>5.9999999999999995E-4</v>
      </c>
      <c r="CA470" s="326"/>
      <c r="DE470" s="62"/>
      <c r="DF470" s="49"/>
      <c r="DG470" s="49"/>
      <c r="DH470" s="49"/>
      <c r="DI470" s="62"/>
      <c r="DJ470" s="49"/>
      <c r="DK470" s="49"/>
      <c r="DL470" s="49"/>
      <c r="DM470" s="62"/>
    </row>
    <row r="471" spans="4:117" outlineLevel="1">
      <c r="D471" s="326" t="str">
        <f>VLOOKUP(F471,[2]Codes!$C$1:$P$3294, 13, FALSE)</f>
        <v>Macrozoobenthos</v>
      </c>
      <c r="E471" s="326" t="s">
        <v>375</v>
      </c>
      <c r="F471" s="326" t="s">
        <v>563</v>
      </c>
      <c r="J471" s="466"/>
      <c r="M471" s="326"/>
      <c r="O471" s="326"/>
      <c r="AK471" s="326"/>
      <c r="AN471" s="326"/>
      <c r="AR471" s="326"/>
      <c r="BC471" s="326">
        <v>3.39E-2</v>
      </c>
      <c r="BP471" s="326"/>
      <c r="BR471" s="326"/>
      <c r="CA471" s="326"/>
      <c r="DE471" s="62"/>
      <c r="DF471" s="49"/>
      <c r="DG471" s="49"/>
      <c r="DH471" s="49"/>
      <c r="DI471" s="62"/>
      <c r="DJ471" s="49"/>
      <c r="DK471" s="49"/>
      <c r="DL471" s="49"/>
      <c r="DM471" s="62"/>
    </row>
    <row r="472" spans="4:117" outlineLevel="1">
      <c r="D472" s="326" t="str">
        <f>VLOOKUP(F472,[2]Codes!$C$1:$P$3294, 13, FALSE)</f>
        <v>Macrozoobenthos</v>
      </c>
      <c r="E472" s="326" t="s">
        <v>375</v>
      </c>
      <c r="F472" s="326" t="s">
        <v>563</v>
      </c>
      <c r="J472" s="466"/>
      <c r="M472" s="326"/>
      <c r="O472" s="326"/>
      <c r="Z472" s="326">
        <v>0.33329999999999999</v>
      </c>
      <c r="AK472" s="326"/>
      <c r="AN472" s="326"/>
      <c r="AR472" s="326"/>
      <c r="BP472" s="326"/>
      <c r="BR472" s="326"/>
      <c r="CA472" s="326"/>
      <c r="DE472" s="62"/>
      <c r="DF472" s="49"/>
      <c r="DG472" s="49"/>
      <c r="DH472" s="49"/>
      <c r="DI472" s="62"/>
      <c r="DJ472" s="49"/>
      <c r="DK472" s="49"/>
      <c r="DL472" s="49"/>
      <c r="DM472" s="62"/>
    </row>
    <row r="473" spans="4:117" outlineLevel="1">
      <c r="D473" s="326" t="str">
        <f>VLOOKUP(F473,[2]Codes!$C$1:$P$3294, 13, FALSE)</f>
        <v>Macrozoobenthos</v>
      </c>
      <c r="E473" s="326" t="s">
        <v>375</v>
      </c>
      <c r="F473" s="326" t="s">
        <v>375</v>
      </c>
      <c r="J473" s="466"/>
      <c r="M473" s="326"/>
      <c r="O473" s="326"/>
      <c r="AK473" s="326"/>
      <c r="AN473" s="326"/>
      <c r="AR473" s="326"/>
      <c r="BN473" s="326">
        <v>0.73750000000000004</v>
      </c>
      <c r="BP473" s="326"/>
      <c r="BR473" s="326"/>
      <c r="CA473" s="326"/>
      <c r="DE473" s="62"/>
      <c r="DF473" s="49"/>
      <c r="DG473" s="49"/>
      <c r="DH473" s="49"/>
      <c r="DI473" s="62"/>
      <c r="DJ473" s="49"/>
      <c r="DK473" s="49"/>
      <c r="DL473" s="49"/>
      <c r="DM473" s="62"/>
    </row>
    <row r="474" spans="4:117" outlineLevel="1">
      <c r="D474" s="326" t="str">
        <f>VLOOKUP(F474,[2]Codes!$C$1:$P$3294, 13, FALSE)</f>
        <v>Macrozoobenthos</v>
      </c>
      <c r="E474" s="326" t="s">
        <v>375</v>
      </c>
      <c r="F474" s="326" t="s">
        <v>375</v>
      </c>
      <c r="J474" s="466"/>
      <c r="M474" s="326"/>
      <c r="O474" s="326"/>
      <c r="AK474" s="326"/>
      <c r="AN474" s="326"/>
      <c r="AR474" s="326"/>
      <c r="BM474" s="326">
        <v>1</v>
      </c>
      <c r="BP474" s="326"/>
      <c r="BR474" s="326"/>
      <c r="CA474" s="326"/>
      <c r="DE474" s="62"/>
      <c r="DF474" s="49"/>
      <c r="DG474" s="49"/>
      <c r="DH474" s="49"/>
      <c r="DI474" s="62"/>
      <c r="DJ474" s="49"/>
      <c r="DK474" s="49"/>
      <c r="DL474" s="49"/>
      <c r="DM474" s="62"/>
    </row>
    <row r="475" spans="4:117" outlineLevel="1">
      <c r="D475" s="326" t="str">
        <f>VLOOKUP(F475,[2]Codes!$C$1:$P$3294, 13, FALSE)</f>
        <v>Macrozoobenthos</v>
      </c>
      <c r="E475" s="326" t="s">
        <v>375</v>
      </c>
      <c r="F475" s="326" t="s">
        <v>375</v>
      </c>
      <c r="J475" s="466"/>
      <c r="M475" s="326"/>
      <c r="O475" s="326"/>
      <c r="AK475" s="326"/>
      <c r="AN475" s="326"/>
      <c r="AO475" s="326">
        <v>1</v>
      </c>
      <c r="AR475" s="326"/>
      <c r="BP475" s="326"/>
      <c r="BR475" s="326"/>
      <c r="CA475" s="326"/>
      <c r="DE475" s="62"/>
      <c r="DF475" s="49"/>
      <c r="DG475" s="49"/>
      <c r="DH475" s="49"/>
      <c r="DI475" s="62"/>
      <c r="DJ475" s="49"/>
      <c r="DK475" s="49"/>
      <c r="DL475" s="49"/>
      <c r="DM475" s="62"/>
    </row>
    <row r="476" spans="4:117" outlineLevel="1">
      <c r="D476" s="326" t="str">
        <f>VLOOKUP(F476,[2]Codes!$C$1:$P$3294, 13, FALSE)</f>
        <v>Macrozoobenthos</v>
      </c>
      <c r="E476" s="326" t="s">
        <v>375</v>
      </c>
      <c r="F476" s="326" t="s">
        <v>375</v>
      </c>
      <c r="J476" s="466"/>
      <c r="M476" s="326"/>
      <c r="O476" s="326"/>
      <c r="AK476" s="326">
        <v>0.54049999999999998</v>
      </c>
      <c r="AN476" s="326"/>
      <c r="AR476" s="326"/>
      <c r="BP476" s="326"/>
      <c r="BR476" s="326"/>
      <c r="CA476" s="326"/>
      <c r="DE476" s="62"/>
      <c r="DF476" s="49"/>
      <c r="DG476" s="49"/>
      <c r="DH476" s="49"/>
      <c r="DI476" s="62"/>
      <c r="DJ476" s="49"/>
      <c r="DK476" s="49"/>
      <c r="DL476" s="49"/>
      <c r="DM476" s="62"/>
    </row>
    <row r="477" spans="4:117" outlineLevel="1">
      <c r="D477" s="326" t="str">
        <f>VLOOKUP(F477,[2]Codes!$C$1:$P$3294, 13, FALSE)</f>
        <v>Macrozoobenthos</v>
      </c>
      <c r="E477" s="326" t="s">
        <v>375</v>
      </c>
      <c r="F477" s="326" t="s">
        <v>375</v>
      </c>
      <c r="J477" s="466"/>
      <c r="M477" s="326"/>
      <c r="O477" s="326"/>
      <c r="AK477" s="326"/>
      <c r="AN477" s="326"/>
      <c r="AR477" s="326"/>
      <c r="BP477" s="326">
        <v>1</v>
      </c>
      <c r="BR477" s="326"/>
      <c r="CA477" s="326"/>
      <c r="DE477" s="62"/>
      <c r="DF477" s="49"/>
      <c r="DG477" s="49"/>
      <c r="DH477" s="49"/>
      <c r="DI477" s="62"/>
      <c r="DJ477" s="49"/>
      <c r="DK477" s="49"/>
      <c r="DL477" s="49"/>
      <c r="DM477" s="62"/>
    </row>
    <row r="478" spans="4:117" outlineLevel="1">
      <c r="D478" s="326" t="str">
        <f>VLOOKUP(F478,[2]Codes!$C$1:$P$3294, 13, FALSE)</f>
        <v>Macrozoobenthos</v>
      </c>
      <c r="E478" s="326" t="s">
        <v>375</v>
      </c>
      <c r="F478" s="326" t="s">
        <v>375</v>
      </c>
      <c r="J478" s="466"/>
      <c r="M478" s="326"/>
      <c r="O478" s="326"/>
      <c r="AK478" s="326"/>
      <c r="AN478" s="326"/>
      <c r="AR478" s="326"/>
      <c r="BP478" s="326"/>
      <c r="BQ478" s="326">
        <v>1</v>
      </c>
      <c r="BR478" s="326"/>
      <c r="CA478" s="326"/>
      <c r="DE478" s="62"/>
      <c r="DF478" s="49"/>
      <c r="DG478" s="49"/>
      <c r="DH478" s="49"/>
      <c r="DI478" s="62"/>
      <c r="DJ478" s="49"/>
      <c r="DK478" s="49"/>
      <c r="DL478" s="49"/>
      <c r="DM478" s="62"/>
    </row>
    <row r="479" spans="4:117" outlineLevel="1">
      <c r="D479" s="326" t="str">
        <f>VLOOKUP(F479,[2]Codes!$C$1:$P$3294, 13, FALSE)</f>
        <v>Macrozoobenthos</v>
      </c>
      <c r="E479" s="326" t="s">
        <v>375</v>
      </c>
      <c r="F479" s="326" t="s">
        <v>375</v>
      </c>
      <c r="J479" s="466"/>
      <c r="M479" s="326"/>
      <c r="O479" s="326"/>
      <c r="R479" s="326">
        <v>1.41E-2</v>
      </c>
      <c r="AK479" s="326"/>
      <c r="AN479" s="326"/>
      <c r="AR479" s="326"/>
      <c r="BP479" s="326"/>
      <c r="BR479" s="326"/>
      <c r="CA479" s="326"/>
      <c r="DE479" s="62"/>
      <c r="DF479" s="49"/>
      <c r="DG479" s="49"/>
      <c r="DH479" s="49"/>
      <c r="DI479" s="62"/>
      <c r="DJ479" s="49"/>
      <c r="DK479" s="49"/>
      <c r="DL479" s="49"/>
      <c r="DM479" s="62"/>
    </row>
    <row r="480" spans="4:117" outlineLevel="1">
      <c r="D480" s="326" t="str">
        <f>VLOOKUP(F480,[2]Codes!$C$1:$P$3294, 13, FALSE)</f>
        <v>Macrozoobenthos</v>
      </c>
      <c r="E480" s="326" t="s">
        <v>375</v>
      </c>
      <c r="F480" s="326" t="s">
        <v>375</v>
      </c>
      <c r="J480" s="466"/>
      <c r="M480" s="326"/>
      <c r="O480" s="326"/>
      <c r="AK480" s="326"/>
      <c r="AN480" s="326"/>
      <c r="AR480" s="326"/>
      <c r="BD480" s="326">
        <v>0.99360000000000004</v>
      </c>
      <c r="BP480" s="326"/>
      <c r="BR480" s="326"/>
      <c r="CA480" s="326"/>
      <c r="DE480" s="62"/>
      <c r="DF480" s="49"/>
      <c r="DG480" s="49"/>
      <c r="DH480" s="49"/>
      <c r="DI480" s="62"/>
      <c r="DJ480" s="49"/>
      <c r="DK480" s="49"/>
      <c r="DL480" s="49"/>
      <c r="DM480" s="62"/>
    </row>
    <row r="481" spans="4:117" outlineLevel="1">
      <c r="D481" s="326" t="s">
        <v>1527</v>
      </c>
      <c r="E481" s="347" t="s">
        <v>375</v>
      </c>
      <c r="F481" s="347" t="s">
        <v>1065</v>
      </c>
      <c r="J481" s="466"/>
      <c r="K481" s="492"/>
      <c r="M481" s="326"/>
      <c r="O481" s="326"/>
      <c r="AK481" s="326"/>
      <c r="AN481" s="326"/>
      <c r="AR481" s="326"/>
      <c r="BA481" s="348">
        <v>4.0199999999999993E-2</v>
      </c>
      <c r="BP481" s="326"/>
      <c r="BR481" s="326"/>
      <c r="CA481" s="326"/>
      <c r="DE481" s="62"/>
      <c r="DF481" s="493"/>
      <c r="DG481" s="49"/>
      <c r="DH481" s="49"/>
      <c r="DI481" s="62"/>
      <c r="DJ481" s="49"/>
      <c r="DK481" s="49"/>
      <c r="DL481" s="49"/>
      <c r="DM481" s="62"/>
    </row>
    <row r="482" spans="4:117" outlineLevel="1">
      <c r="D482" s="326" t="s">
        <v>1527</v>
      </c>
      <c r="E482" s="326" t="s">
        <v>375</v>
      </c>
      <c r="F482" s="326" t="s">
        <v>1065</v>
      </c>
      <c r="J482" s="466"/>
      <c r="M482" s="326"/>
      <c r="O482" s="326"/>
      <c r="AK482" s="326"/>
      <c r="AN482" s="326"/>
      <c r="AR482" s="326"/>
      <c r="BB482" s="326">
        <v>7.000000000000001E-4</v>
      </c>
      <c r="BP482" s="326"/>
      <c r="BR482" s="326"/>
      <c r="CA482" s="326"/>
      <c r="DE482" s="62"/>
      <c r="DF482" s="49"/>
      <c r="DG482" s="49"/>
      <c r="DH482" s="49"/>
      <c r="DI482" s="62"/>
      <c r="DJ482" s="49"/>
      <c r="DK482" s="49"/>
      <c r="DL482" s="49"/>
      <c r="DM482" s="62"/>
    </row>
    <row r="483" spans="4:117" outlineLevel="1">
      <c r="D483" s="326" t="s">
        <v>1527</v>
      </c>
      <c r="E483" s="326" t="s">
        <v>375</v>
      </c>
      <c r="F483" s="326" t="s">
        <v>1066</v>
      </c>
      <c r="J483" s="466"/>
      <c r="M483" s="326"/>
      <c r="O483" s="326"/>
      <c r="AK483" s="326"/>
      <c r="AN483" s="326"/>
      <c r="AR483" s="326"/>
      <c r="AZ483" s="326">
        <v>4.3E-3</v>
      </c>
      <c r="BP483" s="326"/>
      <c r="BR483" s="326"/>
      <c r="CA483" s="326"/>
      <c r="DE483" s="62"/>
      <c r="DF483" s="49"/>
      <c r="DG483" s="49"/>
      <c r="DH483" s="49"/>
      <c r="DI483" s="62"/>
      <c r="DJ483" s="49"/>
      <c r="DK483" s="49"/>
      <c r="DL483" s="49"/>
      <c r="DM483" s="62"/>
    </row>
    <row r="484" spans="4:117" outlineLevel="1">
      <c r="D484" s="326" t="s">
        <v>1527</v>
      </c>
      <c r="E484" s="326" t="s">
        <v>375</v>
      </c>
      <c r="F484" s="326" t="s">
        <v>604</v>
      </c>
      <c r="J484" s="466"/>
      <c r="M484" s="326"/>
      <c r="O484" s="326"/>
      <c r="AK484" s="326"/>
      <c r="AN484" s="326"/>
      <c r="AR484" s="326"/>
      <c r="AZ484" s="326">
        <v>1.5900000000000001E-2</v>
      </c>
      <c r="BP484" s="326"/>
      <c r="BR484" s="326"/>
      <c r="CA484" s="326"/>
      <c r="DE484" s="62"/>
      <c r="DF484" s="49"/>
      <c r="DG484" s="49"/>
      <c r="DH484" s="49"/>
      <c r="DI484" s="62"/>
      <c r="DJ484" s="49"/>
      <c r="DK484" s="49"/>
      <c r="DL484" s="49"/>
      <c r="DM484" s="62"/>
    </row>
    <row r="485" spans="4:117" outlineLevel="1">
      <c r="D485" s="326" t="s">
        <v>1527</v>
      </c>
      <c r="E485" s="347" t="s">
        <v>375</v>
      </c>
      <c r="F485" s="349" t="s">
        <v>415</v>
      </c>
      <c r="J485" s="466"/>
      <c r="K485" s="492">
        <v>8.6500000000000007E-2</v>
      </c>
      <c r="M485" s="326"/>
      <c r="O485" s="326"/>
      <c r="AK485" s="326"/>
      <c r="AN485" s="326"/>
      <c r="AR485" s="326"/>
      <c r="BP485" s="326"/>
      <c r="BR485" s="326"/>
      <c r="CA485" s="326"/>
      <c r="DE485" s="62"/>
      <c r="DF485" s="493"/>
      <c r="DG485" s="49"/>
      <c r="DH485" s="49"/>
      <c r="DI485" s="62"/>
      <c r="DJ485" s="49"/>
      <c r="DK485" s="49"/>
      <c r="DL485" s="49"/>
      <c r="DM485" s="62"/>
    </row>
    <row r="486" spans="4:117" outlineLevel="1">
      <c r="D486" s="326" t="s">
        <v>1527</v>
      </c>
      <c r="E486" s="326" t="s">
        <v>375</v>
      </c>
      <c r="F486" s="326" t="s">
        <v>415</v>
      </c>
      <c r="J486" s="466"/>
      <c r="M486" s="326"/>
      <c r="O486" s="326"/>
      <c r="AK486" s="326"/>
      <c r="AN486" s="326"/>
      <c r="AR486" s="326"/>
      <c r="BP486" s="326"/>
      <c r="BR486" s="326"/>
      <c r="BX486" s="326">
        <v>6.0000000000000001E-3</v>
      </c>
      <c r="CA486" s="326"/>
      <c r="DE486" s="62"/>
      <c r="DF486" s="49"/>
      <c r="DG486" s="49"/>
      <c r="DH486" s="49"/>
      <c r="DI486" s="62"/>
      <c r="DJ486" s="49"/>
      <c r="DK486" s="49"/>
      <c r="DL486" s="49"/>
      <c r="DM486" s="62"/>
    </row>
    <row r="487" spans="4:117" outlineLevel="1">
      <c r="D487" s="326" t="s">
        <v>1527</v>
      </c>
      <c r="E487" s="347" t="s">
        <v>375</v>
      </c>
      <c r="F487" s="347" t="s">
        <v>520</v>
      </c>
      <c r="J487" s="466"/>
      <c r="K487" s="492">
        <v>4.0800000000000003E-2</v>
      </c>
      <c r="M487" s="326"/>
      <c r="O487" s="326"/>
      <c r="AK487" s="326"/>
      <c r="AN487" s="326"/>
      <c r="AR487" s="326"/>
      <c r="BP487" s="326"/>
      <c r="BR487" s="326"/>
      <c r="CA487" s="326"/>
      <c r="DE487" s="62"/>
      <c r="DF487" s="493"/>
      <c r="DG487" s="49"/>
      <c r="DH487" s="49"/>
      <c r="DI487" s="62"/>
      <c r="DJ487" s="49"/>
      <c r="DK487" s="49"/>
      <c r="DL487" s="49"/>
      <c r="DM487" s="62"/>
    </row>
    <row r="488" spans="4:117" outlineLevel="1">
      <c r="D488" s="326" t="s">
        <v>1527</v>
      </c>
      <c r="E488" s="326" t="s">
        <v>375</v>
      </c>
      <c r="F488" s="326" t="s">
        <v>520</v>
      </c>
      <c r="J488" s="466"/>
      <c r="M488" s="326"/>
      <c r="O488" s="326"/>
      <c r="AK488" s="326"/>
      <c r="AN488" s="326"/>
      <c r="AR488" s="326"/>
      <c r="BB488" s="326">
        <v>4.4000000000000003E-3</v>
      </c>
      <c r="BP488" s="326"/>
      <c r="BR488" s="326"/>
      <c r="CA488" s="326"/>
      <c r="DE488" s="62"/>
      <c r="DF488" s="49"/>
      <c r="DG488" s="49"/>
      <c r="DH488" s="49"/>
      <c r="DI488" s="62"/>
      <c r="DJ488" s="49"/>
      <c r="DK488" s="49"/>
      <c r="DL488" s="49"/>
      <c r="DM488" s="62"/>
    </row>
    <row r="489" spans="4:117" outlineLevel="1">
      <c r="D489" s="326" t="s">
        <v>1527</v>
      </c>
      <c r="E489" s="326" t="s">
        <v>375</v>
      </c>
      <c r="F489" s="326" t="s">
        <v>520</v>
      </c>
      <c r="J489" s="466"/>
      <c r="M489" s="326"/>
      <c r="O489" s="326"/>
      <c r="AK489" s="326"/>
      <c r="AN489" s="326"/>
      <c r="AR489" s="326"/>
      <c r="BP489" s="326"/>
      <c r="BR489" s="326"/>
      <c r="BX489" s="326">
        <v>4.1399999999999999E-2</v>
      </c>
      <c r="CA489" s="326"/>
      <c r="DE489" s="62"/>
      <c r="DF489" s="49"/>
      <c r="DG489" s="49"/>
      <c r="DH489" s="49"/>
      <c r="DI489" s="62"/>
      <c r="DJ489" s="49"/>
      <c r="DK489" s="49"/>
      <c r="DL489" s="49"/>
      <c r="DM489" s="62"/>
    </row>
    <row r="490" spans="4:117" outlineLevel="1">
      <c r="D490" s="326" t="s">
        <v>1527</v>
      </c>
      <c r="E490" s="326" t="s">
        <v>375</v>
      </c>
      <c r="F490" s="326" t="s">
        <v>520</v>
      </c>
      <c r="J490" s="466"/>
      <c r="M490" s="326"/>
      <c r="O490" s="326"/>
      <c r="AK490" s="326"/>
      <c r="AN490" s="326"/>
      <c r="AR490" s="326"/>
      <c r="BP490" s="326"/>
      <c r="BR490" s="326"/>
      <c r="CA490" s="326"/>
      <c r="CJ490" s="326">
        <v>2.7300000000000001E-2</v>
      </c>
      <c r="DE490" s="62"/>
      <c r="DF490" s="49"/>
      <c r="DG490" s="49"/>
      <c r="DH490" s="49"/>
      <c r="DI490" s="62"/>
      <c r="DJ490" s="49"/>
      <c r="DK490" s="49"/>
      <c r="DL490" s="49"/>
      <c r="DM490" s="62"/>
    </row>
    <row r="491" spans="4:117" outlineLevel="1">
      <c r="D491" s="326" t="s">
        <v>1527</v>
      </c>
      <c r="E491" s="326" t="s">
        <v>375</v>
      </c>
      <c r="F491" s="326" t="s">
        <v>520</v>
      </c>
      <c r="J491" s="466"/>
      <c r="M491" s="326"/>
      <c r="O491" s="326"/>
      <c r="Y491" s="326">
        <v>7.8000000000000005E-3</v>
      </c>
      <c r="AK491" s="326"/>
      <c r="AN491" s="326"/>
      <c r="AR491" s="326"/>
      <c r="BP491" s="326"/>
      <c r="BR491" s="326"/>
      <c r="CA491" s="326"/>
      <c r="DE491" s="62"/>
      <c r="DF491" s="49"/>
      <c r="DG491" s="49"/>
      <c r="DH491" s="49"/>
      <c r="DI491" s="62"/>
      <c r="DJ491" s="49"/>
      <c r="DK491" s="49"/>
      <c r="DL491" s="49"/>
      <c r="DM491" s="62"/>
    </row>
    <row r="492" spans="4:117" outlineLevel="1">
      <c r="D492" s="326" t="s">
        <v>1527</v>
      </c>
      <c r="E492" s="326" t="s">
        <v>375</v>
      </c>
      <c r="F492" s="326" t="s">
        <v>520</v>
      </c>
      <c r="J492" s="466"/>
      <c r="M492" s="326"/>
      <c r="O492" s="326"/>
      <c r="AK492" s="326"/>
      <c r="AN492" s="326"/>
      <c r="AR492" s="326"/>
      <c r="AZ492" s="326">
        <v>5.9900000000000002E-2</v>
      </c>
      <c r="BP492" s="326"/>
      <c r="BR492" s="326"/>
      <c r="CA492" s="326"/>
      <c r="DE492" s="62"/>
      <c r="DF492" s="49"/>
      <c r="DG492" s="49"/>
      <c r="DH492" s="49"/>
      <c r="DI492" s="62"/>
      <c r="DJ492" s="49"/>
      <c r="DK492" s="49"/>
      <c r="DL492" s="49"/>
      <c r="DM492" s="62"/>
    </row>
    <row r="493" spans="4:117" outlineLevel="1">
      <c r="D493" s="326" t="s">
        <v>1527</v>
      </c>
      <c r="E493" s="326" t="s">
        <v>375</v>
      </c>
      <c r="F493" s="326" t="s">
        <v>520</v>
      </c>
      <c r="J493" s="466"/>
      <c r="M493" s="326"/>
      <c r="O493" s="326"/>
      <c r="AK493" s="326"/>
      <c r="AN493" s="326"/>
      <c r="AR493" s="326"/>
      <c r="BF493" s="326">
        <v>0.38100000000000001</v>
      </c>
      <c r="BP493" s="326"/>
      <c r="BR493" s="326"/>
      <c r="CA493" s="326"/>
      <c r="DE493" s="62"/>
      <c r="DF493" s="49"/>
      <c r="DG493" s="49"/>
      <c r="DH493" s="49"/>
      <c r="DI493" s="62"/>
      <c r="DJ493" s="49"/>
      <c r="DK493" s="49"/>
      <c r="DL493" s="49"/>
      <c r="DM493" s="62"/>
    </row>
    <row r="494" spans="4:117" outlineLevel="1">
      <c r="D494" s="326" t="s">
        <v>1527</v>
      </c>
      <c r="E494" s="326" t="s">
        <v>375</v>
      </c>
      <c r="F494" s="326" t="s">
        <v>520</v>
      </c>
      <c r="J494" s="466"/>
      <c r="M494" s="326"/>
      <c r="O494" s="326"/>
      <c r="AK494" s="326"/>
      <c r="AN494" s="326"/>
      <c r="AP494" s="326">
        <v>5.8799999999999998E-2</v>
      </c>
      <c r="AR494" s="326"/>
      <c r="BP494" s="326"/>
      <c r="BR494" s="326"/>
      <c r="CA494" s="326"/>
      <c r="DE494" s="62"/>
      <c r="DF494" s="49"/>
      <c r="DG494" s="49"/>
      <c r="DH494" s="49"/>
      <c r="DI494" s="62"/>
      <c r="DJ494" s="49"/>
      <c r="DK494" s="49"/>
      <c r="DL494" s="49"/>
      <c r="DM494" s="62"/>
    </row>
    <row r="495" spans="4:117" outlineLevel="1">
      <c r="D495" s="326" t="s">
        <v>1527</v>
      </c>
      <c r="E495" s="326" t="s">
        <v>375</v>
      </c>
      <c r="F495" s="326" t="s">
        <v>520</v>
      </c>
      <c r="J495" s="466"/>
      <c r="L495" s="466">
        <v>4.2300000000000004E-2</v>
      </c>
      <c r="M495" s="326"/>
      <c r="O495" s="326"/>
      <c r="AK495" s="326"/>
      <c r="AN495" s="326"/>
      <c r="AR495" s="326"/>
      <c r="BP495" s="326"/>
      <c r="BR495" s="326"/>
      <c r="CA495" s="326"/>
      <c r="DE495" s="62"/>
      <c r="DF495" s="49"/>
      <c r="DG495" s="49"/>
      <c r="DH495" s="49"/>
      <c r="DI495" s="62"/>
      <c r="DJ495" s="49"/>
      <c r="DK495" s="49"/>
      <c r="DL495" s="49"/>
      <c r="DM495" s="62"/>
    </row>
    <row r="496" spans="4:117" outlineLevel="1">
      <c r="D496" s="326" t="s">
        <v>1527</v>
      </c>
      <c r="E496" s="326" t="s">
        <v>375</v>
      </c>
      <c r="F496" s="326" t="s">
        <v>1765</v>
      </c>
      <c r="J496" s="466"/>
      <c r="M496" s="326"/>
      <c r="O496" s="326"/>
      <c r="AK496" s="326"/>
      <c r="AN496" s="326"/>
      <c r="AR496" s="326"/>
      <c r="BC496" s="326">
        <v>0.12590000000000001</v>
      </c>
      <c r="BP496" s="326"/>
      <c r="BR496" s="326"/>
      <c r="CA496" s="326"/>
      <c r="DE496" s="62"/>
      <c r="DF496" s="49"/>
      <c r="DG496" s="49"/>
      <c r="DH496" s="49"/>
      <c r="DI496" s="62"/>
      <c r="DJ496" s="49"/>
      <c r="DK496" s="49"/>
      <c r="DL496" s="49"/>
      <c r="DM496" s="62"/>
    </row>
    <row r="497" spans="4:117" outlineLevel="1">
      <c r="D497" s="326" t="str">
        <f>VLOOKUP(F497,[2]Codes!$C$1:$P$3294, 13, FALSE)</f>
        <v>Macrozoobenthos</v>
      </c>
      <c r="E497" s="347" t="s">
        <v>375</v>
      </c>
      <c r="F497" s="349" t="s">
        <v>579</v>
      </c>
      <c r="J497" s="466"/>
      <c r="K497" s="492"/>
      <c r="M497" s="326"/>
      <c r="O497" s="326"/>
      <c r="AK497" s="326"/>
      <c r="AN497" s="326"/>
      <c r="AR497" s="326"/>
      <c r="BA497" s="348">
        <v>5.7300000000000004E-2</v>
      </c>
      <c r="BP497" s="326"/>
      <c r="BR497" s="326"/>
      <c r="CA497" s="326"/>
      <c r="DE497" s="62"/>
      <c r="DF497" s="493"/>
      <c r="DG497" s="49"/>
      <c r="DH497" s="49"/>
      <c r="DI497" s="62"/>
      <c r="DJ497" s="49"/>
      <c r="DK497" s="49"/>
      <c r="DL497" s="49"/>
      <c r="DM497" s="62"/>
    </row>
    <row r="498" spans="4:117" outlineLevel="1">
      <c r="D498" s="326" t="str">
        <f>VLOOKUP(F498,[2]Codes!$C$1:$P$3294, 13, FALSE)</f>
        <v>Macrozoobenthos</v>
      </c>
      <c r="E498" s="326" t="s">
        <v>375</v>
      </c>
      <c r="F498" s="326" t="s">
        <v>579</v>
      </c>
      <c r="J498" s="466"/>
      <c r="M498" s="326"/>
      <c r="O498" s="326"/>
      <c r="AK498" s="326"/>
      <c r="AN498" s="326"/>
      <c r="AR498" s="326">
        <v>7.0400000000000004E-2</v>
      </c>
      <c r="BP498" s="326"/>
      <c r="BR498" s="326"/>
      <c r="CA498" s="326"/>
      <c r="DE498" s="62"/>
      <c r="DF498" s="49"/>
      <c r="DG498" s="49"/>
      <c r="DH498" s="49"/>
      <c r="DI498" s="62"/>
      <c r="DJ498" s="49"/>
      <c r="DK498" s="49"/>
      <c r="DL498" s="49"/>
      <c r="DM498" s="62"/>
    </row>
    <row r="499" spans="4:117" outlineLevel="1">
      <c r="D499" s="326" t="str">
        <f>VLOOKUP(F499,[2]Codes!$C$1:$P$3294, 13, FALSE)</f>
        <v>Macrozoobenthos</v>
      </c>
      <c r="E499" s="326" t="s">
        <v>375</v>
      </c>
      <c r="F499" s="326" t="s">
        <v>579</v>
      </c>
      <c r="J499" s="466"/>
      <c r="M499" s="326"/>
      <c r="O499" s="326"/>
      <c r="AK499" s="326"/>
      <c r="AN499" s="326"/>
      <c r="AR499" s="326"/>
      <c r="BP499" s="326"/>
      <c r="BR499" s="326"/>
      <c r="CA499" s="326"/>
      <c r="CI499" s="326">
        <v>0.35</v>
      </c>
      <c r="DE499" s="62"/>
      <c r="DF499" s="49"/>
      <c r="DG499" s="49"/>
      <c r="DH499" s="49"/>
      <c r="DI499" s="62"/>
      <c r="DJ499" s="49"/>
      <c r="DK499" s="49"/>
      <c r="DL499" s="49"/>
      <c r="DM499" s="62"/>
    </row>
    <row r="500" spans="4:117" outlineLevel="1">
      <c r="D500" s="326" t="str">
        <f>VLOOKUP(F500,[2]Codes!$C$1:$P$3294, 13, FALSE)</f>
        <v>Macrozoobenthos</v>
      </c>
      <c r="E500" s="326" t="s">
        <v>375</v>
      </c>
      <c r="F500" s="326" t="s">
        <v>435</v>
      </c>
      <c r="J500" s="466"/>
      <c r="M500" s="326"/>
      <c r="O500" s="326"/>
      <c r="AK500" s="326"/>
      <c r="AN500" s="326"/>
      <c r="AR500" s="326"/>
      <c r="AX500" s="326">
        <v>7.7800000000000008E-2</v>
      </c>
      <c r="BP500" s="326"/>
      <c r="BR500" s="326"/>
      <c r="CA500" s="326"/>
      <c r="DE500" s="62"/>
      <c r="DF500" s="49"/>
      <c r="DG500" s="49"/>
      <c r="DH500" s="49"/>
      <c r="DI500" s="62"/>
      <c r="DJ500" s="49"/>
      <c r="DK500" s="49"/>
      <c r="DL500" s="49"/>
      <c r="DM500" s="62"/>
    </row>
    <row r="501" spans="4:117" outlineLevel="1">
      <c r="D501" s="326" t="str">
        <f>VLOOKUP(F501,[2]Codes!$C$1:$P$3294, 13, FALSE)</f>
        <v>Macrozoobenthos</v>
      </c>
      <c r="E501" s="326" t="s">
        <v>375</v>
      </c>
      <c r="F501" s="326" t="s">
        <v>581</v>
      </c>
      <c r="J501" s="466"/>
      <c r="M501" s="326"/>
      <c r="O501" s="326"/>
      <c r="AK501" s="326"/>
      <c r="AN501" s="326"/>
      <c r="AQ501" s="326">
        <v>3.95E-2</v>
      </c>
      <c r="AR501" s="326"/>
      <c r="BP501" s="326"/>
      <c r="BR501" s="326"/>
      <c r="CA501" s="326"/>
      <c r="DE501" s="62"/>
      <c r="DF501" s="49"/>
      <c r="DG501" s="49"/>
      <c r="DH501" s="49"/>
      <c r="DI501" s="62"/>
      <c r="DJ501" s="49"/>
      <c r="DK501" s="49"/>
      <c r="DL501" s="49"/>
      <c r="DM501" s="62"/>
    </row>
    <row r="502" spans="4:117" outlineLevel="1">
      <c r="D502" s="326" t="str">
        <f>VLOOKUP(F502,[2]Codes!$C$1:$P$3294, 13, FALSE)</f>
        <v>Macrozoobenthos</v>
      </c>
      <c r="E502" s="326" t="s">
        <v>375</v>
      </c>
      <c r="F502" s="326" t="s">
        <v>581</v>
      </c>
      <c r="J502" s="466"/>
      <c r="M502" s="326"/>
      <c r="O502" s="326"/>
      <c r="AK502" s="326"/>
      <c r="AN502" s="326"/>
      <c r="AR502" s="326"/>
      <c r="AZ502" s="326">
        <v>9.74E-2</v>
      </c>
      <c r="BP502" s="326"/>
      <c r="BR502" s="326"/>
      <c r="CA502" s="326"/>
      <c r="DE502" s="62"/>
      <c r="DF502" s="49"/>
      <c r="DG502" s="49"/>
      <c r="DH502" s="49"/>
      <c r="DI502" s="62"/>
      <c r="DJ502" s="49"/>
      <c r="DK502" s="49"/>
      <c r="DL502" s="49"/>
      <c r="DM502" s="62"/>
    </row>
    <row r="503" spans="4:117" outlineLevel="1">
      <c r="D503" s="326" t="s">
        <v>1527</v>
      </c>
      <c r="E503" s="326" t="s">
        <v>375</v>
      </c>
      <c r="F503" s="326" t="s">
        <v>999</v>
      </c>
      <c r="J503" s="466"/>
      <c r="M503" s="326"/>
      <c r="O503" s="326"/>
      <c r="AK503" s="326"/>
      <c r="AN503" s="326"/>
      <c r="AR503" s="326"/>
      <c r="BP503" s="326"/>
      <c r="BR503" s="326"/>
      <c r="BX503" s="326">
        <v>4.0800000000000003E-2</v>
      </c>
      <c r="CA503" s="326"/>
      <c r="DE503" s="62"/>
      <c r="DF503" s="49"/>
      <c r="DG503" s="49"/>
      <c r="DH503" s="49"/>
      <c r="DI503" s="62"/>
      <c r="DJ503" s="49"/>
      <c r="DK503" s="49"/>
      <c r="DL503" s="49"/>
      <c r="DM503" s="62"/>
    </row>
    <row r="504" spans="4:117" outlineLevel="1">
      <c r="D504" s="326" t="s">
        <v>1527</v>
      </c>
      <c r="E504" s="326" t="s">
        <v>375</v>
      </c>
      <c r="F504" s="326" t="s">
        <v>999</v>
      </c>
      <c r="J504" s="466"/>
      <c r="M504" s="326"/>
      <c r="O504" s="326"/>
      <c r="AK504" s="326"/>
      <c r="AN504" s="326"/>
      <c r="AR504" s="326"/>
      <c r="AZ504" s="326">
        <v>1.4499999999999999E-2</v>
      </c>
      <c r="BP504" s="326"/>
      <c r="BR504" s="326"/>
      <c r="CA504" s="326"/>
      <c r="DE504" s="62"/>
      <c r="DF504" s="49"/>
      <c r="DG504" s="49"/>
      <c r="DH504" s="49"/>
      <c r="DI504" s="62"/>
      <c r="DJ504" s="49"/>
      <c r="DK504" s="49"/>
      <c r="DL504" s="49"/>
      <c r="DM504" s="62"/>
    </row>
    <row r="505" spans="4:117" outlineLevel="1">
      <c r="D505" s="326" t="s">
        <v>1527</v>
      </c>
      <c r="E505" s="326" t="s">
        <v>375</v>
      </c>
      <c r="F505" s="326" t="s">
        <v>999</v>
      </c>
      <c r="J505" s="466"/>
      <c r="M505" s="326"/>
      <c r="O505" s="326"/>
      <c r="AB505" s="326">
        <v>2.86E-2</v>
      </c>
      <c r="AK505" s="326"/>
      <c r="AN505" s="326"/>
      <c r="AR505" s="326"/>
      <c r="BP505" s="326"/>
      <c r="BR505" s="326"/>
      <c r="CA505" s="326"/>
      <c r="DE505" s="62"/>
      <c r="DF505" s="49"/>
      <c r="DG505" s="49"/>
      <c r="DH505" s="49"/>
      <c r="DI505" s="62"/>
      <c r="DJ505" s="49"/>
      <c r="DK505" s="49"/>
      <c r="DL505" s="49"/>
      <c r="DM505" s="62"/>
    </row>
    <row r="506" spans="4:117" outlineLevel="1">
      <c r="D506" s="326" t="s">
        <v>1527</v>
      </c>
      <c r="E506" s="326" t="s">
        <v>375</v>
      </c>
      <c r="F506" s="326" t="s">
        <v>999</v>
      </c>
      <c r="J506" s="466"/>
      <c r="M506" s="326"/>
      <c r="O506" s="326"/>
      <c r="AK506" s="326"/>
      <c r="AN506" s="326"/>
      <c r="AR506" s="326"/>
      <c r="AU506" s="326">
        <v>0.46880000000000005</v>
      </c>
      <c r="BP506" s="326"/>
      <c r="BR506" s="326"/>
      <c r="CA506" s="326"/>
      <c r="DE506" s="62"/>
      <c r="DF506" s="49"/>
      <c r="DG506" s="49"/>
      <c r="DH506" s="49"/>
      <c r="DI506" s="62"/>
      <c r="DJ506" s="49"/>
      <c r="DK506" s="49"/>
      <c r="DL506" s="49"/>
      <c r="DM506" s="62"/>
    </row>
    <row r="507" spans="4:117" outlineLevel="1">
      <c r="D507" s="326" t="s">
        <v>1527</v>
      </c>
      <c r="E507" s="326" t="s">
        <v>375</v>
      </c>
      <c r="F507" s="326" t="s">
        <v>999</v>
      </c>
      <c r="J507" s="466"/>
      <c r="M507" s="326"/>
      <c r="O507" s="326"/>
      <c r="AK507" s="326"/>
      <c r="AN507" s="326"/>
      <c r="AR507" s="326"/>
      <c r="BP507" s="326"/>
      <c r="BR507" s="326"/>
      <c r="CA507" s="326"/>
      <c r="DA507" s="326">
        <v>0.221</v>
      </c>
      <c r="DE507" s="62"/>
      <c r="DF507" s="49"/>
      <c r="DG507" s="49"/>
      <c r="DH507" s="49"/>
      <c r="DI507" s="62"/>
      <c r="DJ507" s="49"/>
      <c r="DK507" s="49"/>
      <c r="DL507" s="49"/>
      <c r="DM507" s="62"/>
    </row>
    <row r="508" spans="4:117" outlineLevel="1">
      <c r="D508" s="326" t="s">
        <v>1527</v>
      </c>
      <c r="E508" s="326" t="s">
        <v>375</v>
      </c>
      <c r="F508" s="326" t="s">
        <v>999</v>
      </c>
      <c r="J508" s="466"/>
      <c r="M508" s="326"/>
      <c r="O508" s="326"/>
      <c r="AK508" s="326"/>
      <c r="AN508" s="326"/>
      <c r="AR508" s="326"/>
      <c r="BP508" s="326"/>
      <c r="BR508" s="326"/>
      <c r="BY508" s="326">
        <v>0.46639999999999998</v>
      </c>
      <c r="CA508" s="326"/>
      <c r="DE508" s="62"/>
      <c r="DF508" s="49"/>
      <c r="DG508" s="49"/>
      <c r="DH508" s="49"/>
      <c r="DI508" s="62"/>
      <c r="DJ508" s="49"/>
      <c r="DK508" s="49"/>
      <c r="DL508" s="49"/>
      <c r="DM508" s="62"/>
    </row>
    <row r="509" spans="4:117" outlineLevel="1">
      <c r="D509" s="326" t="s">
        <v>1527</v>
      </c>
      <c r="E509" s="326" t="s">
        <v>375</v>
      </c>
      <c r="F509" s="326" t="s">
        <v>999</v>
      </c>
      <c r="J509" s="466"/>
      <c r="M509" s="326"/>
      <c r="O509" s="326"/>
      <c r="AK509" s="326"/>
      <c r="AN509" s="326"/>
      <c r="AR509" s="326"/>
      <c r="BH509" s="326">
        <v>0.1444</v>
      </c>
      <c r="BP509" s="326"/>
      <c r="BR509" s="326"/>
      <c r="CA509" s="326"/>
      <c r="DE509" s="62"/>
      <c r="DF509" s="49"/>
      <c r="DG509" s="49"/>
      <c r="DH509" s="49"/>
      <c r="DI509" s="62"/>
      <c r="DJ509" s="49"/>
      <c r="DK509" s="49"/>
      <c r="DL509" s="49"/>
      <c r="DM509" s="62"/>
    </row>
    <row r="510" spans="4:117" outlineLevel="1">
      <c r="D510" s="326" t="s">
        <v>1527</v>
      </c>
      <c r="E510" s="326" t="s">
        <v>375</v>
      </c>
      <c r="F510" s="326" t="s">
        <v>999</v>
      </c>
      <c r="J510" s="466"/>
      <c r="M510" s="326"/>
      <c r="O510" s="326"/>
      <c r="AK510" s="326"/>
      <c r="AN510" s="326"/>
      <c r="AR510" s="326"/>
      <c r="BP510" s="326"/>
      <c r="BR510" s="326"/>
      <c r="CA510" s="326"/>
      <c r="CG510" s="326">
        <v>0.1056</v>
      </c>
      <c r="DE510" s="62"/>
      <c r="DF510" s="49"/>
      <c r="DG510" s="49"/>
      <c r="DH510" s="49"/>
      <c r="DI510" s="62"/>
      <c r="DJ510" s="49"/>
      <c r="DK510" s="49"/>
      <c r="DL510" s="49"/>
      <c r="DM510" s="62"/>
    </row>
    <row r="511" spans="4:117" outlineLevel="1">
      <c r="D511" s="326" t="s">
        <v>1527</v>
      </c>
      <c r="E511" s="326" t="s">
        <v>375</v>
      </c>
      <c r="F511" s="326" t="s">
        <v>999</v>
      </c>
      <c r="J511" s="466"/>
      <c r="M511" s="326"/>
      <c r="O511" s="326"/>
      <c r="AK511" s="326"/>
      <c r="AN511" s="326"/>
      <c r="AR511" s="326"/>
      <c r="BC511" s="326">
        <v>0.21329999999999999</v>
      </c>
      <c r="BP511" s="326"/>
      <c r="BR511" s="326"/>
      <c r="CA511" s="326"/>
      <c r="DE511" s="62"/>
      <c r="DF511" s="49"/>
      <c r="DG511" s="49"/>
      <c r="DH511" s="49"/>
      <c r="DI511" s="62"/>
      <c r="DJ511" s="49"/>
      <c r="DK511" s="49"/>
      <c r="DL511" s="49"/>
      <c r="DM511" s="62"/>
    </row>
    <row r="512" spans="4:117" outlineLevel="1">
      <c r="D512" s="326" t="s">
        <v>1527</v>
      </c>
      <c r="E512" s="326" t="s">
        <v>375</v>
      </c>
      <c r="F512" s="326" t="s">
        <v>999</v>
      </c>
      <c r="J512" s="466"/>
      <c r="M512" s="326"/>
      <c r="O512" s="326"/>
      <c r="AK512" s="326"/>
      <c r="AN512" s="326"/>
      <c r="AR512" s="326"/>
      <c r="BP512" s="326"/>
      <c r="BR512" s="326"/>
      <c r="CA512" s="326"/>
      <c r="CF512" s="326">
        <v>0.11840000000000001</v>
      </c>
      <c r="DE512" s="62"/>
      <c r="DF512" s="49"/>
      <c r="DG512" s="49"/>
      <c r="DH512" s="49"/>
      <c r="DI512" s="62"/>
      <c r="DJ512" s="49"/>
      <c r="DK512" s="49"/>
      <c r="DL512" s="49"/>
      <c r="DM512" s="62"/>
    </row>
    <row r="513" spans="4:117" outlineLevel="1">
      <c r="D513" s="326" t="s">
        <v>1527</v>
      </c>
      <c r="E513" s="326" t="s">
        <v>375</v>
      </c>
      <c r="F513" s="326" t="s">
        <v>999</v>
      </c>
      <c r="J513" s="466"/>
      <c r="M513" s="326"/>
      <c r="O513" s="326"/>
      <c r="AK513" s="326"/>
      <c r="AN513" s="326"/>
      <c r="AR513" s="326"/>
      <c r="BP513" s="326"/>
      <c r="BR513" s="326"/>
      <c r="CA513" s="326"/>
      <c r="CZ513" s="326">
        <v>0.8</v>
      </c>
      <c r="DE513" s="62"/>
      <c r="DF513" s="49"/>
      <c r="DG513" s="49"/>
      <c r="DH513" s="49"/>
      <c r="DI513" s="62"/>
      <c r="DJ513" s="49"/>
      <c r="DK513" s="49"/>
      <c r="DL513" s="49"/>
      <c r="DM513" s="62"/>
    </row>
    <row r="514" spans="4:117" outlineLevel="1">
      <c r="D514" s="326" t="s">
        <v>1527</v>
      </c>
      <c r="E514" s="326" t="s">
        <v>375</v>
      </c>
      <c r="F514" s="326" t="s">
        <v>548</v>
      </c>
      <c r="J514" s="466"/>
      <c r="M514" s="326"/>
      <c r="O514" s="326"/>
      <c r="AK514" s="326"/>
      <c r="AN514" s="326"/>
      <c r="AR514" s="326"/>
      <c r="AY514" s="327">
        <v>1.47E-2</v>
      </c>
      <c r="BP514" s="326"/>
      <c r="BR514" s="326"/>
      <c r="CA514" s="326"/>
      <c r="DE514" s="62"/>
      <c r="DF514" s="49"/>
      <c r="DG514" s="49"/>
      <c r="DH514" s="49"/>
      <c r="DI514" s="62"/>
      <c r="DJ514" s="49"/>
      <c r="DK514" s="49"/>
      <c r="DL514" s="49"/>
      <c r="DM514" s="62"/>
    </row>
    <row r="515" spans="4:117" outlineLevel="1">
      <c r="D515" s="326" t="str">
        <f>VLOOKUP(F515,[2]Codes!$C$1:$P$3294, 13, FALSE)</f>
        <v>Macrozoobenthos</v>
      </c>
      <c r="E515" s="326" t="s">
        <v>375</v>
      </c>
      <c r="F515" s="326" t="s">
        <v>548</v>
      </c>
      <c r="J515" s="466"/>
      <c r="M515" s="326"/>
      <c r="O515" s="326"/>
      <c r="AK515" s="326"/>
      <c r="AN515" s="326"/>
      <c r="AR515" s="326"/>
      <c r="AZ515" s="326">
        <v>1.5900000000000001E-2</v>
      </c>
      <c r="BP515" s="326"/>
      <c r="BR515" s="326"/>
      <c r="CA515" s="326"/>
      <c r="DE515" s="62"/>
      <c r="DF515" s="49"/>
      <c r="DG515" s="49"/>
      <c r="DH515" s="49"/>
      <c r="DI515" s="62"/>
      <c r="DJ515" s="49"/>
      <c r="DK515" s="49"/>
      <c r="DL515" s="49"/>
      <c r="DM515" s="62"/>
    </row>
    <row r="516" spans="4:117" outlineLevel="1">
      <c r="D516" s="326" t="str">
        <f>VLOOKUP(F516,[2]Codes!$C$1:$P$3294, 13, FALSE)</f>
        <v>Macrozoobenthos</v>
      </c>
      <c r="E516" s="326" t="s">
        <v>375</v>
      </c>
      <c r="F516" s="326" t="s">
        <v>548</v>
      </c>
      <c r="J516" s="466"/>
      <c r="M516" s="326"/>
      <c r="O516" s="326"/>
      <c r="AK516" s="326"/>
      <c r="AN516" s="326"/>
      <c r="AR516" s="326"/>
      <c r="BC516" s="326">
        <v>2.4500000000000001E-2</v>
      </c>
      <c r="BP516" s="326"/>
      <c r="BR516" s="326"/>
      <c r="CA516" s="326"/>
      <c r="DE516" s="62"/>
      <c r="DF516" s="49"/>
      <c r="DG516" s="49"/>
      <c r="DH516" s="49"/>
      <c r="DI516" s="62"/>
      <c r="DJ516" s="49"/>
      <c r="DK516" s="49"/>
      <c r="DL516" s="49"/>
      <c r="DM516" s="62"/>
    </row>
    <row r="517" spans="4:117" outlineLevel="1">
      <c r="D517" s="326" t="s">
        <v>1527</v>
      </c>
      <c r="E517" s="347" t="s">
        <v>375</v>
      </c>
      <c r="F517" s="349" t="s">
        <v>1067</v>
      </c>
      <c r="J517" s="466"/>
      <c r="K517" s="492"/>
      <c r="M517" s="326"/>
      <c r="O517" s="326"/>
      <c r="AK517" s="326"/>
      <c r="AN517" s="326"/>
      <c r="AR517" s="326"/>
      <c r="BA517" s="348">
        <v>1.01E-2</v>
      </c>
      <c r="BP517" s="326"/>
      <c r="BR517" s="326"/>
      <c r="CA517" s="326"/>
      <c r="DE517" s="62"/>
      <c r="DF517" s="493"/>
      <c r="DG517" s="49"/>
      <c r="DH517" s="49"/>
      <c r="DI517" s="62"/>
      <c r="DJ517" s="49"/>
      <c r="DK517" s="49"/>
      <c r="DL517" s="49"/>
      <c r="DM517" s="62"/>
    </row>
    <row r="518" spans="4:117" outlineLevel="1">
      <c r="D518" s="326" t="s">
        <v>1527</v>
      </c>
      <c r="E518" s="326" t="s">
        <v>375</v>
      </c>
      <c r="F518" s="326" t="s">
        <v>549</v>
      </c>
      <c r="J518" s="466"/>
      <c r="M518" s="326"/>
      <c r="O518" s="326"/>
      <c r="AK518" s="326"/>
      <c r="AN518" s="326"/>
      <c r="AR518" s="326"/>
      <c r="AY518" s="327">
        <v>8.8399999999999992E-2</v>
      </c>
      <c r="BP518" s="326"/>
      <c r="BR518" s="326"/>
      <c r="CA518" s="326"/>
      <c r="DE518" s="62"/>
      <c r="DF518" s="49"/>
      <c r="DG518" s="49"/>
      <c r="DH518" s="49"/>
      <c r="DI518" s="62"/>
      <c r="DJ518" s="49"/>
      <c r="DK518" s="49"/>
      <c r="DL518" s="49"/>
      <c r="DM518" s="62"/>
    </row>
    <row r="519" spans="4:117" outlineLevel="1">
      <c r="D519" s="326" t="s">
        <v>1527</v>
      </c>
      <c r="E519" s="326" t="s">
        <v>375</v>
      </c>
      <c r="F519" s="326" t="s">
        <v>549</v>
      </c>
      <c r="J519" s="466"/>
      <c r="M519" s="326"/>
      <c r="O519" s="326"/>
      <c r="AK519" s="326"/>
      <c r="AN519" s="326"/>
      <c r="AR519" s="326"/>
      <c r="AZ519" s="326">
        <v>5.7999999999999996E-3</v>
      </c>
      <c r="BP519" s="326"/>
      <c r="BR519" s="326"/>
      <c r="CA519" s="326"/>
      <c r="DE519" s="62"/>
      <c r="DF519" s="49"/>
      <c r="DG519" s="49"/>
      <c r="DH519" s="49"/>
      <c r="DI519" s="62"/>
      <c r="DJ519" s="49"/>
      <c r="DK519" s="49"/>
      <c r="DL519" s="49"/>
      <c r="DM519" s="62"/>
    </row>
    <row r="520" spans="4:117" outlineLevel="1">
      <c r="D520" s="326" t="s">
        <v>1527</v>
      </c>
      <c r="E520" s="326" t="s">
        <v>375</v>
      </c>
      <c r="F520" s="326" t="s">
        <v>549</v>
      </c>
      <c r="J520" s="466"/>
      <c r="L520" s="466">
        <v>0.10580000000000001</v>
      </c>
      <c r="M520" s="326"/>
      <c r="O520" s="326"/>
      <c r="AK520" s="326"/>
      <c r="AN520" s="326"/>
      <c r="AR520" s="326"/>
      <c r="BP520" s="326"/>
      <c r="BR520" s="326"/>
      <c r="CA520" s="326"/>
      <c r="DE520" s="62"/>
      <c r="DF520" s="49"/>
      <c r="DG520" s="49"/>
      <c r="DH520" s="49"/>
      <c r="DI520" s="62"/>
      <c r="DJ520" s="49"/>
      <c r="DK520" s="49"/>
      <c r="DL520" s="49"/>
      <c r="DM520" s="62"/>
    </row>
    <row r="521" spans="4:117" outlineLevel="1">
      <c r="D521" s="326" t="s">
        <v>1527</v>
      </c>
      <c r="E521" s="326" t="s">
        <v>375</v>
      </c>
      <c r="F521" s="326" t="s">
        <v>549</v>
      </c>
      <c r="J521" s="466"/>
      <c r="M521" s="326"/>
      <c r="O521" s="326"/>
      <c r="U521" s="326">
        <v>5.6799999999999996E-2</v>
      </c>
      <c r="AK521" s="326"/>
      <c r="AN521" s="326"/>
      <c r="AR521" s="326"/>
      <c r="BP521" s="326"/>
      <c r="BR521" s="326"/>
      <c r="CA521" s="326"/>
      <c r="DE521" s="62"/>
      <c r="DF521" s="49"/>
      <c r="DG521" s="49"/>
      <c r="DH521" s="49"/>
      <c r="DI521" s="62"/>
      <c r="DJ521" s="49"/>
      <c r="DK521" s="49"/>
      <c r="DL521" s="49"/>
      <c r="DM521" s="62"/>
    </row>
    <row r="522" spans="4:117" outlineLevel="1">
      <c r="D522" s="326" t="s">
        <v>1527</v>
      </c>
      <c r="E522" s="326" t="s">
        <v>375</v>
      </c>
      <c r="F522" s="326" t="s">
        <v>506</v>
      </c>
      <c r="J522" s="466"/>
      <c r="M522" s="326"/>
      <c r="O522" s="326"/>
      <c r="AK522" s="326"/>
      <c r="AN522" s="326"/>
      <c r="AR522" s="326"/>
      <c r="BB522" s="326">
        <v>6.8900000000000003E-2</v>
      </c>
      <c r="BP522" s="326"/>
      <c r="BR522" s="326"/>
      <c r="BU522" s="326">
        <v>1</v>
      </c>
      <c r="CA522" s="326"/>
      <c r="DE522" s="62"/>
      <c r="DF522" s="49"/>
      <c r="DG522" s="49"/>
      <c r="DH522" s="49"/>
      <c r="DI522" s="62"/>
      <c r="DJ522" s="49"/>
      <c r="DK522" s="49"/>
      <c r="DL522" s="49"/>
      <c r="DM522" s="62"/>
    </row>
    <row r="523" spans="4:117" outlineLevel="1">
      <c r="D523" s="326" t="s">
        <v>1527</v>
      </c>
      <c r="E523" s="326" t="s">
        <v>375</v>
      </c>
      <c r="F523" s="326" t="s">
        <v>506</v>
      </c>
      <c r="J523" s="466"/>
      <c r="M523" s="326"/>
      <c r="O523" s="326"/>
      <c r="AK523" s="326"/>
      <c r="AN523" s="326"/>
      <c r="AR523" s="326"/>
      <c r="AY523" s="327">
        <v>7.4000000000000003E-3</v>
      </c>
      <c r="BP523" s="326"/>
      <c r="BR523" s="326"/>
      <c r="CA523" s="326"/>
      <c r="DE523" s="62"/>
      <c r="DF523" s="49"/>
      <c r="DG523" s="49"/>
      <c r="DH523" s="49"/>
      <c r="DI523" s="62"/>
      <c r="DJ523" s="49"/>
      <c r="DK523" s="49"/>
      <c r="DL523" s="49"/>
      <c r="DM523" s="62"/>
    </row>
    <row r="524" spans="4:117" outlineLevel="1">
      <c r="D524" s="326" t="s">
        <v>1527</v>
      </c>
      <c r="E524" s="326" t="s">
        <v>375</v>
      </c>
      <c r="F524" s="326" t="s">
        <v>506</v>
      </c>
      <c r="J524" s="466"/>
      <c r="M524" s="326"/>
      <c r="O524" s="326"/>
      <c r="AK524" s="326"/>
      <c r="AN524" s="326"/>
      <c r="AR524" s="326"/>
      <c r="BP524" s="326"/>
      <c r="BR524" s="326"/>
      <c r="CA524" s="326"/>
      <c r="CJ524" s="326">
        <v>2.4700000000000003E-2</v>
      </c>
      <c r="DE524" s="62"/>
      <c r="DF524" s="49"/>
      <c r="DG524" s="49"/>
      <c r="DH524" s="49"/>
      <c r="DI524" s="62"/>
      <c r="DJ524" s="49"/>
      <c r="DK524" s="49"/>
      <c r="DL524" s="49"/>
      <c r="DM524" s="62"/>
    </row>
    <row r="525" spans="4:117" outlineLevel="1">
      <c r="D525" s="326" t="s">
        <v>1527</v>
      </c>
      <c r="E525" s="326" t="s">
        <v>375</v>
      </c>
      <c r="F525" s="326" t="s">
        <v>506</v>
      </c>
      <c r="J525" s="466"/>
      <c r="M525" s="326"/>
      <c r="O525" s="326"/>
      <c r="AK525" s="326"/>
      <c r="AN525" s="326"/>
      <c r="AR525" s="326"/>
      <c r="BP525" s="326"/>
      <c r="BR525" s="326">
        <v>0.1026</v>
      </c>
      <c r="CA525" s="326"/>
      <c r="DE525" s="62"/>
      <c r="DF525" s="49"/>
      <c r="DG525" s="49"/>
      <c r="DH525" s="49"/>
      <c r="DI525" s="62"/>
      <c r="DJ525" s="49"/>
      <c r="DK525" s="49"/>
      <c r="DL525" s="49"/>
      <c r="DM525" s="62"/>
    </row>
    <row r="526" spans="4:117" outlineLevel="1">
      <c r="D526" s="326" t="s">
        <v>1527</v>
      </c>
      <c r="E526" s="326" t="s">
        <v>375</v>
      </c>
      <c r="F526" s="326" t="s">
        <v>506</v>
      </c>
      <c r="J526" s="466"/>
      <c r="M526" s="326"/>
      <c r="O526" s="326"/>
      <c r="AG526" s="326">
        <v>3.0699999999999998E-2</v>
      </c>
      <c r="AK526" s="326"/>
      <c r="AN526" s="326"/>
      <c r="AR526" s="326"/>
      <c r="BP526" s="326"/>
      <c r="BR526" s="326"/>
      <c r="CA526" s="326"/>
      <c r="DE526" s="62"/>
      <c r="DF526" s="49"/>
      <c r="DG526" s="49"/>
      <c r="DH526" s="49"/>
      <c r="DI526" s="62"/>
      <c r="DJ526" s="49"/>
      <c r="DK526" s="49"/>
      <c r="DL526" s="49"/>
      <c r="DM526" s="62"/>
    </row>
    <row r="527" spans="4:117" outlineLevel="1">
      <c r="D527" s="326" t="s">
        <v>1527</v>
      </c>
      <c r="E527" s="326" t="s">
        <v>375</v>
      </c>
      <c r="F527" s="326" t="s">
        <v>506</v>
      </c>
      <c r="J527" s="466"/>
      <c r="M527" s="326"/>
      <c r="O527" s="326"/>
      <c r="AK527" s="326"/>
      <c r="AN527" s="326"/>
      <c r="AP527" s="326">
        <v>1.78E-2</v>
      </c>
      <c r="AR527" s="326"/>
      <c r="BP527" s="326"/>
      <c r="BR527" s="326"/>
      <c r="CA527" s="326"/>
      <c r="DE527" s="62"/>
      <c r="DF527" s="49"/>
      <c r="DG527" s="49"/>
      <c r="DH527" s="49"/>
      <c r="DI527" s="62"/>
      <c r="DJ527" s="49"/>
      <c r="DK527" s="49"/>
      <c r="DL527" s="49"/>
      <c r="DM527" s="62"/>
    </row>
    <row r="528" spans="4:117" outlineLevel="1">
      <c r="D528" s="326" t="s">
        <v>1527</v>
      </c>
      <c r="E528" s="326" t="s">
        <v>375</v>
      </c>
      <c r="F528" s="326" t="s">
        <v>506</v>
      </c>
      <c r="J528" s="466"/>
      <c r="M528" s="326"/>
      <c r="O528" s="326"/>
      <c r="AK528" s="326"/>
      <c r="AN528" s="326">
        <v>0.1</v>
      </c>
      <c r="AR528" s="326"/>
      <c r="BP528" s="326"/>
      <c r="BR528" s="326"/>
      <c r="CA528" s="326"/>
      <c r="DE528" s="62"/>
      <c r="DF528" s="49"/>
      <c r="DG528" s="49"/>
      <c r="DH528" s="49"/>
      <c r="DI528" s="62"/>
      <c r="DJ528" s="49"/>
      <c r="DK528" s="49"/>
      <c r="DL528" s="49"/>
      <c r="DM528" s="62"/>
    </row>
    <row r="529" spans="4:117" outlineLevel="1">
      <c r="D529" s="326" t="s">
        <v>1527</v>
      </c>
      <c r="E529" s="326" t="s">
        <v>375</v>
      </c>
      <c r="F529" s="326" t="s">
        <v>506</v>
      </c>
      <c r="J529" s="466"/>
      <c r="M529" s="326"/>
      <c r="O529" s="326"/>
      <c r="AK529" s="326"/>
      <c r="AN529" s="326"/>
      <c r="AR529" s="326"/>
      <c r="BP529" s="326"/>
      <c r="BR529" s="326"/>
      <c r="BT529" s="326">
        <v>0.22059999999999999</v>
      </c>
      <c r="CA529" s="326"/>
      <c r="DE529" s="62"/>
      <c r="DF529" s="49"/>
      <c r="DG529" s="49"/>
      <c r="DH529" s="49"/>
      <c r="DI529" s="62"/>
      <c r="DJ529" s="49"/>
      <c r="DK529" s="49"/>
      <c r="DL529" s="49"/>
      <c r="DM529" s="62"/>
    </row>
    <row r="530" spans="4:117" outlineLevel="1">
      <c r="D530" s="326" t="s">
        <v>1527</v>
      </c>
      <c r="E530" s="326" t="s">
        <v>375</v>
      </c>
      <c r="F530" s="326" t="s">
        <v>1068</v>
      </c>
      <c r="J530" s="466"/>
      <c r="M530" s="326"/>
      <c r="O530" s="326"/>
      <c r="AJ530" s="326">
        <v>0.85709999999999997</v>
      </c>
      <c r="AK530" s="326"/>
      <c r="AN530" s="326"/>
      <c r="AR530" s="326"/>
      <c r="BP530" s="326"/>
      <c r="BR530" s="326"/>
      <c r="CA530" s="326"/>
      <c r="DE530" s="62"/>
      <c r="DF530" s="49"/>
      <c r="DG530" s="49"/>
      <c r="DH530" s="49"/>
      <c r="DI530" s="62"/>
      <c r="DJ530" s="49"/>
      <c r="DK530" s="49"/>
      <c r="DL530" s="49"/>
      <c r="DM530" s="62"/>
    </row>
    <row r="531" spans="4:117" outlineLevel="1">
      <c r="D531" s="326" t="s">
        <v>1527</v>
      </c>
      <c r="E531" s="326" t="s">
        <v>375</v>
      </c>
      <c r="F531" s="326" t="s">
        <v>1068</v>
      </c>
      <c r="J531" s="466"/>
      <c r="M531" s="326"/>
      <c r="O531" s="326"/>
      <c r="AK531" s="326"/>
      <c r="AN531" s="326"/>
      <c r="AR531" s="326"/>
      <c r="BP531" s="326"/>
      <c r="BR531" s="326"/>
      <c r="CA531" s="326"/>
      <c r="CT531" s="326">
        <v>0.6</v>
      </c>
      <c r="DE531" s="62"/>
      <c r="DF531" s="49"/>
      <c r="DG531" s="49"/>
      <c r="DH531" s="49"/>
      <c r="DI531" s="62"/>
      <c r="DJ531" s="49"/>
      <c r="DK531" s="49"/>
      <c r="DL531" s="49"/>
      <c r="DM531" s="62"/>
    </row>
    <row r="532" spans="4:117" outlineLevel="1">
      <c r="D532" s="326" t="s">
        <v>1527</v>
      </c>
      <c r="E532" s="326" t="s">
        <v>375</v>
      </c>
      <c r="F532" s="326" t="s">
        <v>607</v>
      </c>
      <c r="J532" s="466"/>
      <c r="M532" s="326"/>
      <c r="O532" s="326"/>
      <c r="Y532" s="326">
        <v>1.2800000000000001E-2</v>
      </c>
      <c r="AK532" s="326"/>
      <c r="AN532" s="326"/>
      <c r="AR532" s="326"/>
      <c r="BP532" s="326"/>
      <c r="BR532" s="326"/>
      <c r="CA532" s="326"/>
      <c r="DE532" s="62"/>
      <c r="DF532" s="49"/>
      <c r="DG532" s="49"/>
      <c r="DH532" s="49"/>
      <c r="DI532" s="62"/>
      <c r="DJ532" s="49"/>
      <c r="DK532" s="49"/>
      <c r="DL532" s="49"/>
      <c r="DM532" s="62"/>
    </row>
    <row r="533" spans="4:117" outlineLevel="1">
      <c r="D533" s="326" t="s">
        <v>1527</v>
      </c>
      <c r="E533" s="326" t="s">
        <v>375</v>
      </c>
      <c r="F533" s="326" t="s">
        <v>607</v>
      </c>
      <c r="J533" s="466"/>
      <c r="M533" s="326"/>
      <c r="O533" s="326"/>
      <c r="AK533" s="326"/>
      <c r="AN533" s="326"/>
      <c r="AR533" s="326"/>
      <c r="BK533" s="326">
        <v>3.3799999999999997E-2</v>
      </c>
      <c r="BP533" s="326"/>
      <c r="BR533" s="326"/>
      <c r="CA533" s="326"/>
      <c r="DE533" s="62"/>
      <c r="DF533" s="49"/>
      <c r="DG533" s="49"/>
      <c r="DH533" s="49"/>
      <c r="DI533" s="62"/>
      <c r="DJ533" s="49"/>
      <c r="DK533" s="49"/>
      <c r="DL533" s="49"/>
      <c r="DM533" s="62"/>
    </row>
    <row r="534" spans="4:117" outlineLevel="1">
      <c r="D534" s="326" t="s">
        <v>1527</v>
      </c>
      <c r="E534" s="326" t="s">
        <v>375</v>
      </c>
      <c r="F534" s="326" t="s">
        <v>374</v>
      </c>
      <c r="J534" s="466"/>
      <c r="M534" s="326"/>
      <c r="O534" s="326"/>
      <c r="AK534" s="326"/>
      <c r="AN534" s="326"/>
      <c r="AR534" s="326"/>
      <c r="BP534" s="326"/>
      <c r="BR534" s="326"/>
      <c r="CA534" s="326"/>
      <c r="CO534" s="326">
        <v>0.1011</v>
      </c>
      <c r="DE534" s="62"/>
      <c r="DF534" s="49"/>
      <c r="DG534" s="49"/>
      <c r="DH534" s="49"/>
      <c r="DI534" s="62"/>
      <c r="DJ534" s="49"/>
      <c r="DK534" s="49"/>
      <c r="DL534" s="49"/>
      <c r="DM534" s="62"/>
    </row>
    <row r="535" spans="4:117" outlineLevel="1">
      <c r="D535" s="326" t="s">
        <v>1527</v>
      </c>
      <c r="E535" s="326" t="s">
        <v>375</v>
      </c>
      <c r="F535" s="326" t="s">
        <v>551</v>
      </c>
      <c r="J535" s="466"/>
      <c r="M535" s="326"/>
      <c r="O535" s="326"/>
      <c r="AK535" s="326"/>
      <c r="AN535" s="326"/>
      <c r="AR535" s="326"/>
      <c r="BP535" s="326"/>
      <c r="BR535" s="326"/>
      <c r="BX535" s="326">
        <v>3.6299999999999999E-2</v>
      </c>
      <c r="CA535" s="326"/>
      <c r="DE535" s="62"/>
      <c r="DF535" s="49"/>
      <c r="DG535" s="49"/>
      <c r="DH535" s="49"/>
      <c r="DI535" s="62"/>
      <c r="DJ535" s="49"/>
      <c r="DK535" s="49"/>
      <c r="DL535" s="49"/>
      <c r="DM535" s="62"/>
    </row>
    <row r="536" spans="4:117" outlineLevel="1">
      <c r="D536" s="326" t="s">
        <v>1527</v>
      </c>
      <c r="E536" s="326" t="s">
        <v>375</v>
      </c>
      <c r="F536" s="326" t="s">
        <v>551</v>
      </c>
      <c r="J536" s="466"/>
      <c r="M536" s="326"/>
      <c r="O536" s="326"/>
      <c r="AK536" s="326"/>
      <c r="AN536" s="326"/>
      <c r="AR536" s="326"/>
      <c r="AZ536" s="326">
        <v>0.1244</v>
      </c>
      <c r="BP536" s="326"/>
      <c r="BR536" s="326"/>
      <c r="CA536" s="326"/>
      <c r="DE536" s="62"/>
      <c r="DF536" s="49"/>
      <c r="DG536" s="49"/>
      <c r="DH536" s="49"/>
      <c r="DI536" s="62"/>
      <c r="DJ536" s="49"/>
      <c r="DK536" s="49"/>
      <c r="DL536" s="49"/>
      <c r="DM536" s="62"/>
    </row>
    <row r="537" spans="4:117" outlineLevel="1">
      <c r="D537" s="326" t="s">
        <v>1527</v>
      </c>
      <c r="E537" s="326" t="s">
        <v>375</v>
      </c>
      <c r="F537" s="326" t="s">
        <v>551</v>
      </c>
      <c r="J537" s="466"/>
      <c r="L537" s="466">
        <v>9.0500000000000011E-2</v>
      </c>
      <c r="M537" s="326"/>
      <c r="O537" s="326"/>
      <c r="AK537" s="326"/>
      <c r="AN537" s="326"/>
      <c r="AR537" s="326"/>
      <c r="BP537" s="326"/>
      <c r="BR537" s="326"/>
      <c r="CA537" s="326"/>
      <c r="DE537" s="62"/>
      <c r="DF537" s="49"/>
      <c r="DG537" s="49"/>
      <c r="DH537" s="49"/>
      <c r="DI537" s="62"/>
      <c r="DJ537" s="49"/>
      <c r="DK537" s="49"/>
      <c r="DL537" s="49"/>
      <c r="DM537" s="62"/>
    </row>
    <row r="538" spans="4:117" outlineLevel="1">
      <c r="D538" s="326" t="s">
        <v>1527</v>
      </c>
      <c r="E538" s="326" t="s">
        <v>375</v>
      </c>
      <c r="F538" s="326" t="s">
        <v>551</v>
      </c>
      <c r="J538" s="466"/>
      <c r="M538" s="326"/>
      <c r="O538" s="326"/>
      <c r="U538" s="326">
        <v>5.6799999999999996E-2</v>
      </c>
      <c r="AK538" s="326"/>
      <c r="AN538" s="326"/>
      <c r="AR538" s="326"/>
      <c r="BP538" s="326"/>
      <c r="BR538" s="326"/>
      <c r="CA538" s="326"/>
      <c r="DE538" s="62"/>
      <c r="DF538" s="49"/>
      <c r="DG538" s="49"/>
      <c r="DH538" s="49"/>
      <c r="DI538" s="62"/>
      <c r="DJ538" s="49"/>
      <c r="DK538" s="49"/>
      <c r="DL538" s="49"/>
      <c r="DM538" s="62"/>
    </row>
    <row r="539" spans="4:117" outlineLevel="1">
      <c r="D539" s="326" t="s">
        <v>1527</v>
      </c>
      <c r="E539" s="326" t="s">
        <v>375</v>
      </c>
      <c r="F539" s="326" t="s">
        <v>551</v>
      </c>
      <c r="J539" s="466"/>
      <c r="M539" s="326"/>
      <c r="O539" s="326"/>
      <c r="AK539" s="326"/>
      <c r="AN539" s="326"/>
      <c r="AR539" s="326"/>
      <c r="BP539" s="326"/>
      <c r="BR539" s="326"/>
      <c r="CA539" s="326"/>
      <c r="CM539" s="326">
        <v>0.5</v>
      </c>
      <c r="DE539" s="62"/>
      <c r="DF539" s="49"/>
      <c r="DG539" s="49"/>
      <c r="DH539" s="49"/>
      <c r="DI539" s="62"/>
      <c r="DJ539" s="49"/>
      <c r="DK539" s="49"/>
      <c r="DL539" s="49"/>
      <c r="DM539" s="62"/>
    </row>
    <row r="540" spans="4:117" outlineLevel="1">
      <c r="D540" s="326" t="s">
        <v>1527</v>
      </c>
      <c r="E540" s="326" t="s">
        <v>375</v>
      </c>
      <c r="F540" s="326" t="s">
        <v>462</v>
      </c>
      <c r="J540" s="466"/>
      <c r="M540" s="326"/>
      <c r="O540" s="326"/>
      <c r="AK540" s="326"/>
      <c r="AN540" s="326"/>
      <c r="AQ540" s="326">
        <v>0.1265</v>
      </c>
      <c r="AR540" s="326"/>
      <c r="BP540" s="326"/>
      <c r="BR540" s="326"/>
      <c r="CA540" s="326"/>
      <c r="DE540" s="62"/>
      <c r="DF540" s="49"/>
      <c r="DG540" s="49"/>
      <c r="DH540" s="49"/>
      <c r="DI540" s="62"/>
      <c r="DJ540" s="49"/>
      <c r="DK540" s="49"/>
      <c r="DL540" s="49"/>
      <c r="DM540" s="62"/>
    </row>
    <row r="541" spans="4:117" outlineLevel="1">
      <c r="D541" s="326" t="s">
        <v>1527</v>
      </c>
      <c r="E541" s="326" t="s">
        <v>375</v>
      </c>
      <c r="F541" s="326" t="s">
        <v>462</v>
      </c>
      <c r="J541" s="466"/>
      <c r="M541" s="326"/>
      <c r="O541" s="326"/>
      <c r="AK541" s="326"/>
      <c r="AN541" s="326"/>
      <c r="AR541" s="326"/>
      <c r="AZ541" s="326">
        <v>0.1154</v>
      </c>
      <c r="BP541" s="326"/>
      <c r="BR541" s="326"/>
      <c r="CA541" s="326"/>
      <c r="DE541" s="62"/>
      <c r="DF541" s="49"/>
      <c r="DG541" s="49"/>
      <c r="DH541" s="49"/>
      <c r="DI541" s="62"/>
      <c r="DJ541" s="49"/>
      <c r="DK541" s="49"/>
      <c r="DL541" s="49"/>
      <c r="DM541" s="62"/>
    </row>
    <row r="542" spans="4:117" outlineLevel="1">
      <c r="D542" s="326" t="str">
        <f>VLOOKUP(F542,[2]Codes!$C$1:$P$3294, 13, FALSE)</f>
        <v>Macrozoobenthos</v>
      </c>
      <c r="E542" s="326" t="s">
        <v>375</v>
      </c>
      <c r="F542" s="326" t="s">
        <v>571</v>
      </c>
      <c r="J542" s="466"/>
      <c r="M542" s="326"/>
      <c r="O542" s="326"/>
      <c r="AK542" s="326"/>
      <c r="AN542" s="326"/>
      <c r="AR542" s="326"/>
      <c r="BP542" s="326"/>
      <c r="BR542" s="326"/>
      <c r="CA542" s="326"/>
      <c r="CF542" s="326">
        <v>0.84209999999999996</v>
      </c>
      <c r="DE542" s="62"/>
      <c r="DF542" s="49"/>
      <c r="DG542" s="49"/>
      <c r="DH542" s="49"/>
      <c r="DI542" s="62"/>
      <c r="DJ542" s="49"/>
      <c r="DK542" s="49"/>
      <c r="DL542" s="49"/>
      <c r="DM542" s="62"/>
    </row>
    <row r="543" spans="4:117" outlineLevel="1">
      <c r="D543" s="326" t="s">
        <v>1527</v>
      </c>
      <c r="E543" s="326" t="s">
        <v>375</v>
      </c>
      <c r="F543" s="326" t="s">
        <v>977</v>
      </c>
      <c r="J543" s="466"/>
      <c r="M543" s="326"/>
      <c r="O543" s="326"/>
      <c r="AK543" s="326"/>
      <c r="AN543" s="326"/>
      <c r="AR543" s="326"/>
      <c r="BP543" s="326"/>
      <c r="BR543" s="326"/>
      <c r="CA543" s="326"/>
      <c r="CR543" s="326">
        <v>1</v>
      </c>
      <c r="DE543" s="62"/>
      <c r="DF543" s="49"/>
      <c r="DG543" s="49"/>
      <c r="DH543" s="49"/>
      <c r="DI543" s="62"/>
      <c r="DJ543" s="49"/>
      <c r="DK543" s="49"/>
      <c r="DL543" s="49"/>
      <c r="DM543" s="62"/>
    </row>
    <row r="544" spans="4:117" outlineLevel="1">
      <c r="D544" s="326" t="s">
        <v>1527</v>
      </c>
      <c r="E544" s="347" t="s">
        <v>375</v>
      </c>
      <c r="F544" s="347" t="s">
        <v>509</v>
      </c>
      <c r="J544" s="466"/>
      <c r="K544" s="492">
        <v>1.11E-2</v>
      </c>
      <c r="M544" s="326"/>
      <c r="O544" s="326"/>
      <c r="AK544" s="326"/>
      <c r="AN544" s="326"/>
      <c r="AR544" s="326"/>
      <c r="BP544" s="326"/>
      <c r="BR544" s="326"/>
      <c r="CA544" s="326"/>
      <c r="DE544" s="62"/>
      <c r="DF544" s="493"/>
      <c r="DG544" s="49"/>
      <c r="DH544" s="49"/>
      <c r="DI544" s="62"/>
      <c r="DJ544" s="49"/>
      <c r="DK544" s="49"/>
      <c r="DL544" s="49"/>
      <c r="DM544" s="62"/>
    </row>
    <row r="545" spans="4:117" outlineLevel="1">
      <c r="D545" s="326" t="s">
        <v>1527</v>
      </c>
      <c r="E545" s="326" t="s">
        <v>375</v>
      </c>
      <c r="F545" s="326" t="s">
        <v>509</v>
      </c>
      <c r="J545" s="466"/>
      <c r="M545" s="326"/>
      <c r="O545" s="326"/>
      <c r="AK545" s="326"/>
      <c r="AN545" s="326"/>
      <c r="AR545" s="326"/>
      <c r="AY545" s="327">
        <v>0.33279999999999998</v>
      </c>
      <c r="BP545" s="326"/>
      <c r="BR545" s="326"/>
      <c r="CA545" s="326"/>
      <c r="DE545" s="62"/>
      <c r="DF545" s="49"/>
      <c r="DG545" s="49"/>
      <c r="DH545" s="49"/>
      <c r="DI545" s="62"/>
      <c r="DJ545" s="49"/>
      <c r="DK545" s="49"/>
      <c r="DL545" s="49"/>
      <c r="DM545" s="62"/>
    </row>
    <row r="546" spans="4:117" outlineLevel="1">
      <c r="D546" s="326" t="s">
        <v>1527</v>
      </c>
      <c r="E546" s="326" t="s">
        <v>375</v>
      </c>
      <c r="F546" s="326" t="s">
        <v>509</v>
      </c>
      <c r="J546" s="466"/>
      <c r="M546" s="326"/>
      <c r="O546" s="326"/>
      <c r="AK546" s="326"/>
      <c r="AN546" s="326"/>
      <c r="AR546" s="326"/>
      <c r="BP546" s="326"/>
      <c r="BR546" s="326"/>
      <c r="CA546" s="326">
        <v>9.300000000000001E-3</v>
      </c>
      <c r="DE546" s="62"/>
      <c r="DF546" s="49"/>
      <c r="DG546" s="49"/>
      <c r="DH546" s="49"/>
      <c r="DI546" s="62"/>
      <c r="DJ546" s="49"/>
      <c r="DK546" s="49"/>
      <c r="DL546" s="49"/>
      <c r="DM546" s="62"/>
    </row>
    <row r="547" spans="4:117" outlineLevel="1">
      <c r="D547" s="326" t="s">
        <v>1527</v>
      </c>
      <c r="E547" s="326" t="s">
        <v>375</v>
      </c>
      <c r="F547" s="326" t="s">
        <v>509</v>
      </c>
      <c r="J547" s="466"/>
      <c r="M547" s="326"/>
      <c r="O547" s="326"/>
      <c r="AK547" s="326"/>
      <c r="AN547" s="326"/>
      <c r="AR547" s="326"/>
      <c r="AW547" s="326">
        <v>3.9399999999999998E-2</v>
      </c>
      <c r="BP547" s="326"/>
      <c r="BR547" s="326"/>
      <c r="CA547" s="326"/>
      <c r="DE547" s="62"/>
      <c r="DF547" s="49"/>
      <c r="DG547" s="49"/>
      <c r="DH547" s="49"/>
      <c r="DI547" s="62"/>
      <c r="DJ547" s="49"/>
      <c r="DK547" s="49"/>
      <c r="DL547" s="49"/>
      <c r="DM547" s="62"/>
    </row>
    <row r="548" spans="4:117" outlineLevel="1">
      <c r="D548" s="326" t="s">
        <v>1527</v>
      </c>
      <c r="E548" s="326" t="s">
        <v>375</v>
      </c>
      <c r="F548" s="326" t="s">
        <v>509</v>
      </c>
      <c r="J548" s="466"/>
      <c r="M548" s="326"/>
      <c r="O548" s="326"/>
      <c r="AK548" s="326"/>
      <c r="AN548" s="326"/>
      <c r="AR548" s="326"/>
      <c r="BP548" s="326"/>
      <c r="BR548" s="326"/>
      <c r="BX548" s="326">
        <v>8.199999999999999E-3</v>
      </c>
      <c r="CA548" s="326"/>
      <c r="DE548" s="62"/>
      <c r="DF548" s="49"/>
      <c r="DG548" s="49"/>
      <c r="DH548" s="49"/>
      <c r="DI548" s="62"/>
      <c r="DJ548" s="49"/>
      <c r="DK548" s="49"/>
      <c r="DL548" s="49"/>
      <c r="DM548" s="62"/>
    </row>
    <row r="549" spans="4:117" outlineLevel="1">
      <c r="D549" s="326" t="s">
        <v>1527</v>
      </c>
      <c r="E549" s="326" t="s">
        <v>375</v>
      </c>
      <c r="F549" s="326" t="s">
        <v>509</v>
      </c>
      <c r="J549" s="466"/>
      <c r="M549" s="326"/>
      <c r="O549" s="326"/>
      <c r="AK549" s="326"/>
      <c r="AN549" s="326"/>
      <c r="AR549" s="326"/>
      <c r="BP549" s="326"/>
      <c r="BR549" s="326"/>
      <c r="CA549" s="326"/>
      <c r="CO549" s="326">
        <v>6.4000000000000003E-3</v>
      </c>
      <c r="DE549" s="62"/>
      <c r="DF549" s="49"/>
      <c r="DG549" s="49"/>
      <c r="DH549" s="49"/>
      <c r="DI549" s="62"/>
      <c r="DJ549" s="49"/>
      <c r="DK549" s="49"/>
      <c r="DL549" s="49"/>
      <c r="DM549" s="62"/>
    </row>
    <row r="550" spans="4:117" outlineLevel="1">
      <c r="D550" s="326" t="s">
        <v>1527</v>
      </c>
      <c r="E550" s="326" t="s">
        <v>375</v>
      </c>
      <c r="F550" s="326" t="s">
        <v>509</v>
      </c>
      <c r="I550" s="466">
        <v>1.3899999999999999E-2</v>
      </c>
      <c r="J550" s="466"/>
      <c r="M550" s="326"/>
      <c r="O550" s="326"/>
      <c r="AK550" s="326"/>
      <c r="AN550" s="326"/>
      <c r="AR550" s="326"/>
      <c r="BP550" s="326"/>
      <c r="BR550" s="326"/>
      <c r="CA550" s="326"/>
      <c r="DE550" s="62"/>
      <c r="DF550" s="49"/>
      <c r="DG550" s="49"/>
      <c r="DH550" s="49"/>
      <c r="DI550" s="62"/>
      <c r="DJ550" s="49"/>
      <c r="DK550" s="49"/>
      <c r="DL550" s="49"/>
      <c r="DM550" s="62"/>
    </row>
    <row r="551" spans="4:117" outlineLevel="1">
      <c r="D551" s="326" t="s">
        <v>1527</v>
      </c>
      <c r="E551" s="326" t="s">
        <v>375</v>
      </c>
      <c r="F551" s="326" t="s">
        <v>509</v>
      </c>
      <c r="J551" s="466"/>
      <c r="M551" s="326"/>
      <c r="O551" s="326"/>
      <c r="AK551" s="326"/>
      <c r="AN551" s="326"/>
      <c r="AR551" s="326"/>
      <c r="AZ551" s="326">
        <v>3.04E-2</v>
      </c>
      <c r="BP551" s="326"/>
      <c r="BR551" s="326"/>
      <c r="CA551" s="326"/>
      <c r="DE551" s="62"/>
      <c r="DF551" s="49"/>
      <c r="DG551" s="49"/>
      <c r="DH551" s="49"/>
      <c r="DI551" s="62"/>
      <c r="DJ551" s="49"/>
      <c r="DK551" s="49"/>
      <c r="DL551" s="49"/>
      <c r="DM551" s="62"/>
    </row>
    <row r="552" spans="4:117" outlineLevel="1">
      <c r="D552" s="326" t="s">
        <v>1527</v>
      </c>
      <c r="E552" s="326" t="s">
        <v>375</v>
      </c>
      <c r="F552" s="326" t="s">
        <v>509</v>
      </c>
      <c r="J552" s="466"/>
      <c r="M552" s="326"/>
      <c r="O552" s="326"/>
      <c r="AB552" s="326">
        <v>4.7999999999999996E-3</v>
      </c>
      <c r="AK552" s="326"/>
      <c r="AN552" s="326"/>
      <c r="AR552" s="326"/>
      <c r="BP552" s="326"/>
      <c r="BR552" s="326"/>
      <c r="CA552" s="326"/>
      <c r="DE552" s="62"/>
      <c r="DF552" s="49"/>
      <c r="DG552" s="49"/>
      <c r="DH552" s="49"/>
      <c r="DI552" s="62"/>
      <c r="DJ552" s="49"/>
      <c r="DK552" s="49"/>
      <c r="DL552" s="49"/>
      <c r="DM552" s="62"/>
    </row>
    <row r="553" spans="4:117" outlineLevel="1">
      <c r="D553" s="326" t="s">
        <v>1527</v>
      </c>
      <c r="E553" s="326" t="s">
        <v>375</v>
      </c>
      <c r="F553" s="326" t="s">
        <v>509</v>
      </c>
      <c r="J553" s="466"/>
      <c r="M553" s="326"/>
      <c r="O553" s="326"/>
      <c r="AK553" s="326"/>
      <c r="AN553" s="326"/>
      <c r="AR553" s="326"/>
      <c r="BP553" s="326"/>
      <c r="BR553" s="326">
        <v>0.79479999999999995</v>
      </c>
      <c r="CA553" s="326"/>
      <c r="DE553" s="62"/>
      <c r="DF553" s="49"/>
      <c r="DG553" s="49"/>
      <c r="DH553" s="49"/>
      <c r="DI553" s="62"/>
      <c r="DJ553" s="49"/>
      <c r="DK553" s="49"/>
      <c r="DL553" s="49"/>
      <c r="DM553" s="62"/>
    </row>
    <row r="554" spans="4:117" outlineLevel="1">
      <c r="D554" s="326" t="s">
        <v>1527</v>
      </c>
      <c r="E554" s="326" t="s">
        <v>375</v>
      </c>
      <c r="F554" s="326" t="s">
        <v>509</v>
      </c>
      <c r="J554" s="466"/>
      <c r="M554" s="326"/>
      <c r="O554" s="326"/>
      <c r="AK554" s="326"/>
      <c r="AN554" s="326"/>
      <c r="AR554" s="326"/>
      <c r="BP554" s="326"/>
      <c r="BR554" s="326"/>
      <c r="CA554" s="326"/>
      <c r="DA554" s="326">
        <v>0.215</v>
      </c>
      <c r="DE554" s="62"/>
      <c r="DF554" s="49"/>
      <c r="DG554" s="49"/>
      <c r="DH554" s="49"/>
      <c r="DI554" s="62"/>
      <c r="DJ554" s="49"/>
      <c r="DK554" s="49"/>
      <c r="DL554" s="49"/>
      <c r="DM554" s="62"/>
    </row>
    <row r="555" spans="4:117" outlineLevel="1">
      <c r="D555" s="326" t="s">
        <v>1527</v>
      </c>
      <c r="E555" s="49" t="s">
        <v>375</v>
      </c>
      <c r="F555" s="49" t="s">
        <v>509</v>
      </c>
      <c r="J555" s="466"/>
      <c r="M555" s="326"/>
      <c r="O555" s="326"/>
      <c r="AG555" s="326">
        <v>2.9500000000000002E-2</v>
      </c>
      <c r="AK555" s="326"/>
      <c r="AN555" s="326"/>
      <c r="AR555" s="326"/>
      <c r="BP555" s="326"/>
      <c r="BR555" s="326"/>
      <c r="CA555" s="326"/>
      <c r="DE555" s="62"/>
      <c r="DF555" s="49"/>
      <c r="DG555" s="49"/>
      <c r="DH555" s="49"/>
      <c r="DI555" s="62"/>
      <c r="DJ555" s="49"/>
      <c r="DK555" s="49"/>
      <c r="DL555" s="49"/>
      <c r="DM555" s="62"/>
    </row>
    <row r="556" spans="4:117" outlineLevel="1">
      <c r="D556" s="326" t="s">
        <v>1527</v>
      </c>
      <c r="E556" s="326" t="s">
        <v>375</v>
      </c>
      <c r="F556" s="326" t="s">
        <v>509</v>
      </c>
      <c r="J556" s="466"/>
      <c r="M556" s="326"/>
      <c r="O556" s="326"/>
      <c r="AK556" s="326"/>
      <c r="AN556" s="326"/>
      <c r="AP556" s="326">
        <v>0.1176</v>
      </c>
      <c r="AR556" s="326"/>
      <c r="BP556" s="326"/>
      <c r="BR556" s="326"/>
      <c r="CA556" s="326"/>
      <c r="DE556" s="62"/>
      <c r="DF556" s="49"/>
      <c r="DG556" s="49"/>
      <c r="DH556" s="49"/>
      <c r="DI556" s="62"/>
      <c r="DJ556" s="49"/>
      <c r="DK556" s="49"/>
      <c r="DL556" s="49"/>
      <c r="DM556" s="62"/>
    </row>
    <row r="557" spans="4:117" outlineLevel="1">
      <c r="D557" s="326" t="s">
        <v>1527</v>
      </c>
      <c r="E557" s="326" t="s">
        <v>375</v>
      </c>
      <c r="F557" s="326" t="s">
        <v>509</v>
      </c>
      <c r="J557" s="466"/>
      <c r="M557" s="326"/>
      <c r="O557" s="326"/>
      <c r="AK557" s="326"/>
      <c r="AN557" s="326"/>
      <c r="AR557" s="326"/>
      <c r="BP557" s="326"/>
      <c r="BR557" s="326"/>
      <c r="BY557" s="326">
        <v>2.2200000000000001E-2</v>
      </c>
      <c r="CA557" s="326"/>
      <c r="DE557" s="62"/>
      <c r="DF557" s="49"/>
      <c r="DG557" s="49"/>
      <c r="DH557" s="49"/>
      <c r="DI557" s="62"/>
      <c r="DJ557" s="49"/>
      <c r="DK557" s="49"/>
      <c r="DL557" s="49"/>
      <c r="DM557" s="62"/>
    </row>
    <row r="558" spans="4:117" outlineLevel="1">
      <c r="D558" s="326" t="s">
        <v>1527</v>
      </c>
      <c r="E558" s="326" t="s">
        <v>375</v>
      </c>
      <c r="F558" s="326" t="s">
        <v>509</v>
      </c>
      <c r="J558" s="466"/>
      <c r="M558" s="326"/>
      <c r="O558" s="326"/>
      <c r="AK558" s="326"/>
      <c r="AN558" s="326"/>
      <c r="AR558" s="326"/>
      <c r="BH558" s="326">
        <v>0.21109999999999998</v>
      </c>
      <c r="BP558" s="326"/>
      <c r="BR558" s="326"/>
      <c r="CA558" s="326"/>
      <c r="DE558" s="62"/>
      <c r="DF558" s="49"/>
      <c r="DG558" s="49"/>
      <c r="DH558" s="49"/>
      <c r="DI558" s="62"/>
      <c r="DJ558" s="49"/>
      <c r="DK558" s="49"/>
      <c r="DL558" s="49"/>
      <c r="DM558" s="62"/>
    </row>
    <row r="559" spans="4:117" outlineLevel="1">
      <c r="D559" s="326" t="s">
        <v>1527</v>
      </c>
      <c r="E559" s="326" t="s">
        <v>375</v>
      </c>
      <c r="F559" s="326" t="s">
        <v>509</v>
      </c>
      <c r="J559" s="466"/>
      <c r="M559" s="326"/>
      <c r="O559" s="326"/>
      <c r="AK559" s="326"/>
      <c r="AN559" s="326">
        <v>0.3</v>
      </c>
      <c r="AR559" s="326"/>
      <c r="BP559" s="326"/>
      <c r="BR559" s="326"/>
      <c r="CA559" s="326"/>
      <c r="DE559" s="62"/>
      <c r="DF559" s="49"/>
      <c r="DG559" s="49"/>
      <c r="DH559" s="49"/>
      <c r="DI559" s="62"/>
      <c r="DJ559" s="49"/>
      <c r="DK559" s="49"/>
      <c r="DL559" s="49"/>
      <c r="DM559" s="62"/>
    </row>
    <row r="560" spans="4:117" outlineLevel="1">
      <c r="D560" s="326" t="s">
        <v>1527</v>
      </c>
      <c r="E560" s="326" t="s">
        <v>375</v>
      </c>
      <c r="F560" s="326" t="s">
        <v>509</v>
      </c>
      <c r="J560" s="466"/>
      <c r="M560" s="326"/>
      <c r="O560" s="326"/>
      <c r="U560" s="326">
        <v>4.87E-2</v>
      </c>
      <c r="AK560" s="326"/>
      <c r="AN560" s="326"/>
      <c r="AR560" s="326"/>
      <c r="BP560" s="326"/>
      <c r="BR560" s="326"/>
      <c r="CA560" s="326"/>
      <c r="DE560" s="62"/>
      <c r="DF560" s="49"/>
      <c r="DG560" s="49"/>
      <c r="DH560" s="49"/>
      <c r="DI560" s="62"/>
      <c r="DJ560" s="49"/>
      <c r="DK560" s="49"/>
      <c r="DL560" s="49"/>
      <c r="DM560" s="62"/>
    </row>
    <row r="561" spans="4:117" outlineLevel="1">
      <c r="D561" s="326" t="s">
        <v>1527</v>
      </c>
      <c r="E561" s="326" t="s">
        <v>375</v>
      </c>
      <c r="F561" s="326" t="s">
        <v>509</v>
      </c>
      <c r="J561" s="466"/>
      <c r="M561" s="326"/>
      <c r="O561" s="326"/>
      <c r="AK561" s="326"/>
      <c r="AN561" s="326"/>
      <c r="AR561" s="326"/>
      <c r="BP561" s="326"/>
      <c r="BR561" s="326"/>
      <c r="CA561" s="326"/>
      <c r="CM561" s="326">
        <v>0.5</v>
      </c>
      <c r="DE561" s="62"/>
      <c r="DF561" s="49"/>
      <c r="DG561" s="49"/>
      <c r="DH561" s="49"/>
      <c r="DI561" s="62"/>
      <c r="DJ561" s="49"/>
      <c r="DK561" s="49"/>
      <c r="DL561" s="49"/>
      <c r="DM561" s="62"/>
    </row>
    <row r="562" spans="4:117" outlineLevel="1">
      <c r="D562" s="326" t="s">
        <v>1527</v>
      </c>
      <c r="E562" s="326" t="s">
        <v>375</v>
      </c>
      <c r="F562" s="326" t="s">
        <v>509</v>
      </c>
      <c r="J562" s="466"/>
      <c r="M562" s="326"/>
      <c r="O562" s="326"/>
      <c r="AK562" s="326"/>
      <c r="AN562" s="326"/>
      <c r="AR562" s="326"/>
      <c r="BL562" s="326">
        <v>0.97560000000000002</v>
      </c>
      <c r="BP562" s="326"/>
      <c r="BR562" s="326"/>
      <c r="CA562" s="326"/>
      <c r="DB562" s="326">
        <v>0.6</v>
      </c>
      <c r="DE562" s="62"/>
      <c r="DF562" s="49"/>
      <c r="DG562" s="49"/>
      <c r="DH562" s="49"/>
      <c r="DI562" s="62"/>
      <c r="DJ562" s="49"/>
      <c r="DK562" s="49"/>
      <c r="DL562" s="49"/>
      <c r="DM562" s="62"/>
    </row>
    <row r="563" spans="4:117" outlineLevel="1">
      <c r="D563" s="326" t="s">
        <v>1527</v>
      </c>
      <c r="E563" s="326" t="s">
        <v>375</v>
      </c>
      <c r="F563" s="326" t="s">
        <v>509</v>
      </c>
      <c r="J563" s="466"/>
      <c r="M563" s="326"/>
      <c r="O563" s="326"/>
      <c r="AK563" s="326"/>
      <c r="AN563" s="326"/>
      <c r="AR563" s="326"/>
      <c r="BP563" s="326"/>
      <c r="BR563" s="326"/>
      <c r="CA563" s="326"/>
      <c r="CN563" s="326">
        <v>0.77780000000000005</v>
      </c>
      <c r="DE563" s="62"/>
      <c r="DF563" s="49"/>
      <c r="DG563" s="49"/>
      <c r="DH563" s="49"/>
      <c r="DI563" s="62"/>
      <c r="DJ563" s="49"/>
      <c r="DK563" s="49"/>
      <c r="DL563" s="49"/>
      <c r="DM563" s="62"/>
    </row>
    <row r="564" spans="4:117" outlineLevel="1">
      <c r="D564" s="326" t="s">
        <v>1527</v>
      </c>
      <c r="E564" s="326" t="s">
        <v>375</v>
      </c>
      <c r="F564" s="326" t="s">
        <v>509</v>
      </c>
      <c r="J564" s="466"/>
      <c r="M564" s="326"/>
      <c r="O564" s="326"/>
      <c r="Z564" s="326">
        <v>6.6699999999999995E-2</v>
      </c>
      <c r="AK564" s="326"/>
      <c r="AN564" s="326"/>
      <c r="AR564" s="326"/>
      <c r="BP564" s="326"/>
      <c r="BR564" s="326"/>
      <c r="CA564" s="326"/>
      <c r="DE564" s="62"/>
      <c r="DF564" s="49"/>
      <c r="DG564" s="49"/>
      <c r="DH564" s="49"/>
      <c r="DI564" s="62"/>
      <c r="DJ564" s="49"/>
      <c r="DK564" s="49"/>
      <c r="DL564" s="49"/>
      <c r="DM564" s="62"/>
    </row>
    <row r="565" spans="4:117" outlineLevel="1">
      <c r="D565" s="326" t="s">
        <v>1527</v>
      </c>
      <c r="E565" s="326" t="s">
        <v>375</v>
      </c>
      <c r="F565" s="326" t="s">
        <v>509</v>
      </c>
      <c r="J565" s="466"/>
      <c r="M565" s="326"/>
      <c r="O565" s="326"/>
      <c r="AK565" s="326"/>
      <c r="AN565" s="326"/>
      <c r="AR565" s="326"/>
      <c r="BP565" s="326"/>
      <c r="BR565" s="326"/>
      <c r="CA565" s="326"/>
      <c r="CE565" s="326">
        <v>0.21429999999999999</v>
      </c>
      <c r="DE565" s="62"/>
      <c r="DF565" s="49"/>
      <c r="DG565" s="49"/>
      <c r="DH565" s="49"/>
      <c r="DI565" s="62"/>
      <c r="DJ565" s="49"/>
      <c r="DK565" s="49"/>
      <c r="DL565" s="49"/>
      <c r="DM565" s="62"/>
    </row>
    <row r="566" spans="4:117" outlineLevel="1">
      <c r="D566" s="326" t="s">
        <v>1527</v>
      </c>
      <c r="E566" s="326" t="s">
        <v>375</v>
      </c>
      <c r="F566" s="326" t="s">
        <v>509</v>
      </c>
      <c r="J566" s="466"/>
      <c r="M566" s="326"/>
      <c r="O566" s="326"/>
      <c r="AK566" s="326"/>
      <c r="AN566" s="326"/>
      <c r="AR566" s="326"/>
      <c r="BE566" s="326">
        <v>0.2676</v>
      </c>
      <c r="BP566" s="326"/>
      <c r="BR566" s="326"/>
      <c r="CA566" s="326"/>
      <c r="DE566" s="62"/>
      <c r="DF566" s="49"/>
      <c r="DG566" s="49"/>
      <c r="DH566" s="49"/>
      <c r="DI566" s="62"/>
      <c r="DJ566" s="49"/>
      <c r="DK566" s="49"/>
      <c r="DL566" s="49"/>
      <c r="DM566" s="62"/>
    </row>
    <row r="567" spans="4:117" outlineLevel="1">
      <c r="D567" s="326" t="s">
        <v>1527</v>
      </c>
      <c r="E567" s="326" t="s">
        <v>375</v>
      </c>
      <c r="F567" s="326" t="s">
        <v>509</v>
      </c>
      <c r="J567" s="466"/>
      <c r="M567" s="326"/>
      <c r="O567" s="326"/>
      <c r="P567" s="326">
        <v>0.5</v>
      </c>
      <c r="AK567" s="326"/>
      <c r="AN567" s="326"/>
      <c r="AR567" s="326"/>
      <c r="BP567" s="326"/>
      <c r="BR567" s="326"/>
      <c r="CA567" s="326"/>
      <c r="DE567" s="62"/>
      <c r="DF567" s="49"/>
      <c r="DG567" s="49"/>
      <c r="DH567" s="49"/>
      <c r="DI567" s="62"/>
      <c r="DJ567" s="49"/>
      <c r="DK567" s="49"/>
      <c r="DL567" s="49"/>
      <c r="DM567" s="62"/>
    </row>
    <row r="568" spans="4:117" outlineLevel="1">
      <c r="D568" s="326" t="str">
        <f>VLOOKUP(F568,[2]Codes!$C$1:$P$3294, 13, FALSE)</f>
        <v>Macrozoobenthos</v>
      </c>
      <c r="E568" s="326" t="s">
        <v>375</v>
      </c>
      <c r="F568" s="326" t="s">
        <v>1766</v>
      </c>
      <c r="J568" s="466"/>
      <c r="L568" s="466">
        <v>5.2900000000000003E-2</v>
      </c>
      <c r="M568" s="326"/>
      <c r="O568" s="326"/>
      <c r="AK568" s="326"/>
      <c r="AN568" s="326"/>
      <c r="AR568" s="326"/>
      <c r="BP568" s="326"/>
      <c r="BR568" s="326"/>
      <c r="CA568" s="326"/>
      <c r="DE568" s="62"/>
      <c r="DF568" s="49"/>
      <c r="DG568" s="49"/>
      <c r="DH568" s="49"/>
      <c r="DI568" s="62"/>
      <c r="DJ568" s="49"/>
      <c r="DK568" s="49"/>
      <c r="DL568" s="49"/>
      <c r="DM568" s="62"/>
    </row>
    <row r="569" spans="4:117" outlineLevel="1">
      <c r="D569" s="326" t="s">
        <v>1527</v>
      </c>
      <c r="E569" s="326" t="s">
        <v>375</v>
      </c>
      <c r="F569" s="326" t="s">
        <v>623</v>
      </c>
      <c r="J569" s="466"/>
      <c r="M569" s="326"/>
      <c r="O569" s="326"/>
      <c r="AK569" s="326"/>
      <c r="AN569" s="326"/>
      <c r="AR569" s="326"/>
      <c r="BP569" s="326"/>
      <c r="BR569" s="326"/>
      <c r="CA569" s="326"/>
      <c r="CO569" s="326">
        <v>0.3034</v>
      </c>
      <c r="DE569" s="62"/>
      <c r="DF569" s="49"/>
      <c r="DG569" s="49"/>
      <c r="DH569" s="49"/>
      <c r="DI569" s="62"/>
      <c r="DJ569" s="49"/>
      <c r="DK569" s="49"/>
      <c r="DL569" s="49"/>
      <c r="DM569" s="62"/>
    </row>
    <row r="570" spans="4:117" outlineLevel="1">
      <c r="D570" s="326" t="s">
        <v>1527</v>
      </c>
      <c r="E570" s="326" t="s">
        <v>375</v>
      </c>
      <c r="F570" s="326" t="s">
        <v>623</v>
      </c>
      <c r="J570" s="466"/>
      <c r="M570" s="326"/>
      <c r="O570" s="326"/>
      <c r="Y570" s="326">
        <v>1.49E-2</v>
      </c>
      <c r="AK570" s="326"/>
      <c r="AN570" s="326"/>
      <c r="AR570" s="326"/>
      <c r="BP570" s="326"/>
      <c r="BR570" s="326"/>
      <c r="CA570" s="326"/>
      <c r="DE570" s="62"/>
      <c r="DF570" s="49"/>
      <c r="DG570" s="49"/>
      <c r="DH570" s="49"/>
      <c r="DI570" s="62"/>
      <c r="DJ570" s="49"/>
      <c r="DK570" s="49"/>
      <c r="DL570" s="49"/>
      <c r="DM570" s="62"/>
    </row>
    <row r="571" spans="4:117" outlineLevel="1">
      <c r="D571" s="326" t="str">
        <f>VLOOKUP(F571,[2]Codes!$C$1:$P$3294, 13, FALSE)</f>
        <v>Macrozoobenthos</v>
      </c>
      <c r="E571" s="347" t="s">
        <v>375</v>
      </c>
      <c r="F571" s="347" t="s">
        <v>573</v>
      </c>
      <c r="J571" s="466"/>
      <c r="K571" s="492"/>
      <c r="M571" s="326"/>
      <c r="O571" s="326"/>
      <c r="Q571" s="348">
        <v>1.6500000000000001E-2</v>
      </c>
      <c r="AK571" s="326"/>
      <c r="AN571" s="326"/>
      <c r="AR571" s="326"/>
      <c r="BP571" s="326"/>
      <c r="BR571" s="326"/>
      <c r="CA571" s="326"/>
      <c r="DE571" s="62"/>
      <c r="DF571" s="493"/>
      <c r="DG571" s="49"/>
      <c r="DH571" s="49"/>
      <c r="DI571" s="62"/>
      <c r="DJ571" s="49"/>
      <c r="DK571" s="49"/>
      <c r="DL571" s="49"/>
      <c r="DM571" s="62"/>
    </row>
    <row r="572" spans="4:117" outlineLevel="1">
      <c r="D572" s="326" t="str">
        <f>VLOOKUP(F572,[2]Codes!$C$1:$P$3294, 13, FALSE)</f>
        <v>Macrozoobenthos</v>
      </c>
      <c r="E572" s="347" t="s">
        <v>375</v>
      </c>
      <c r="F572" s="347" t="s">
        <v>573</v>
      </c>
      <c r="J572" s="466"/>
      <c r="K572" s="492"/>
      <c r="M572" s="326"/>
      <c r="O572" s="326"/>
      <c r="AK572" s="326"/>
      <c r="AN572" s="326"/>
      <c r="AR572" s="326"/>
      <c r="BA572" s="348">
        <v>0.16079999999999997</v>
      </c>
      <c r="BP572" s="326"/>
      <c r="BR572" s="326"/>
      <c r="CA572" s="326"/>
      <c r="DE572" s="62"/>
      <c r="DF572" s="493"/>
      <c r="DG572" s="49"/>
      <c r="DH572" s="49"/>
      <c r="DI572" s="62"/>
      <c r="DJ572" s="49"/>
      <c r="DK572" s="49"/>
      <c r="DL572" s="49"/>
      <c r="DM572" s="62"/>
    </row>
    <row r="573" spans="4:117" outlineLevel="1">
      <c r="D573" s="326" t="str">
        <f>VLOOKUP(F573,[2]Codes!$C$1:$P$3294, 13, FALSE)</f>
        <v>Macrozoobenthos</v>
      </c>
      <c r="E573" s="326" t="s">
        <v>375</v>
      </c>
      <c r="F573" s="326" t="s">
        <v>573</v>
      </c>
      <c r="J573" s="466"/>
      <c r="M573" s="326"/>
      <c r="O573" s="326"/>
      <c r="AK573" s="326"/>
      <c r="AN573" s="326"/>
      <c r="AQ573" s="326">
        <v>1.01E-2</v>
      </c>
      <c r="AR573" s="326"/>
      <c r="BP573" s="326"/>
      <c r="BR573" s="326"/>
      <c r="CA573" s="326"/>
      <c r="DE573" s="62"/>
      <c r="DF573" s="49"/>
      <c r="DG573" s="49"/>
      <c r="DH573" s="49"/>
      <c r="DI573" s="62"/>
      <c r="DJ573" s="49"/>
      <c r="DK573" s="49"/>
      <c r="DL573" s="49"/>
      <c r="DM573" s="62"/>
    </row>
    <row r="574" spans="4:117" outlineLevel="1">
      <c r="D574" s="326" t="str">
        <f>VLOOKUP(F574,[2]Codes!$C$1:$P$3294, 13, FALSE)</f>
        <v>Macrozoobenthos</v>
      </c>
      <c r="E574" s="326" t="s">
        <v>375</v>
      </c>
      <c r="F574" s="326" t="s">
        <v>573</v>
      </c>
      <c r="J574" s="466"/>
      <c r="M574" s="326"/>
      <c r="O574" s="326"/>
      <c r="AK574" s="326"/>
      <c r="AN574" s="326"/>
      <c r="AP574" s="326">
        <v>0.35289999999999999</v>
      </c>
      <c r="AR574" s="326"/>
      <c r="BP574" s="326"/>
      <c r="BR574" s="326"/>
      <c r="CA574" s="326"/>
      <c r="DE574" s="62"/>
      <c r="DF574" s="49"/>
      <c r="DG574" s="49"/>
      <c r="DH574" s="49"/>
      <c r="DI574" s="62"/>
      <c r="DJ574" s="49"/>
      <c r="DK574" s="49"/>
      <c r="DL574" s="49"/>
      <c r="DM574" s="62"/>
    </row>
    <row r="575" spans="4:117" outlineLevel="1">
      <c r="D575" s="326" t="s">
        <v>1527</v>
      </c>
      <c r="E575" s="326" t="s">
        <v>375</v>
      </c>
      <c r="F575" s="326" t="s">
        <v>610</v>
      </c>
      <c r="J575" s="466"/>
      <c r="M575" s="326"/>
      <c r="O575" s="326"/>
      <c r="AK575" s="326"/>
      <c r="AN575" s="326"/>
      <c r="AR575" s="326"/>
      <c r="AZ575" s="326">
        <v>1.7399999999999999E-2</v>
      </c>
      <c r="BP575" s="326"/>
      <c r="BR575" s="326"/>
      <c r="CA575" s="326"/>
      <c r="DE575" s="62"/>
      <c r="DF575" s="49"/>
      <c r="DG575" s="49"/>
      <c r="DH575" s="49"/>
      <c r="DI575" s="62"/>
      <c r="DJ575" s="49"/>
      <c r="DK575" s="49"/>
      <c r="DL575" s="49"/>
      <c r="DM575" s="62"/>
    </row>
    <row r="576" spans="4:117" outlineLevel="1">
      <c r="D576" s="494" t="s">
        <v>1527</v>
      </c>
      <c r="E576" s="326" t="s">
        <v>302</v>
      </c>
      <c r="F576" s="326" t="s">
        <v>566</v>
      </c>
      <c r="J576" s="466"/>
      <c r="M576" s="326"/>
      <c r="O576" s="326"/>
      <c r="AK576" s="326"/>
      <c r="AN576" s="326"/>
      <c r="AR576" s="326"/>
      <c r="BP576" s="326"/>
      <c r="BR576" s="326"/>
      <c r="BW576" s="326">
        <v>0.129</v>
      </c>
      <c r="CA576" s="326"/>
      <c r="DE576" s="62"/>
      <c r="DF576" s="49"/>
      <c r="DG576" s="49"/>
      <c r="DH576" s="49"/>
      <c r="DI576" s="62"/>
      <c r="DJ576" s="49"/>
      <c r="DK576" s="49"/>
      <c r="DL576" s="49"/>
      <c r="DM576" s="62"/>
    </row>
    <row r="577" spans="4:117" outlineLevel="1">
      <c r="D577" s="494" t="s">
        <v>1527</v>
      </c>
      <c r="E577" s="326" t="s">
        <v>302</v>
      </c>
      <c r="F577" s="326" t="s">
        <v>566</v>
      </c>
      <c r="J577" s="466"/>
      <c r="M577" s="326"/>
      <c r="O577" s="326"/>
      <c r="AK577" s="326"/>
      <c r="AN577" s="326"/>
      <c r="AR577" s="326"/>
      <c r="BP577" s="326"/>
      <c r="BR577" s="326"/>
      <c r="BY577" s="326">
        <v>4.5999999999999999E-3</v>
      </c>
      <c r="CA577" s="326"/>
      <c r="DE577" s="62"/>
      <c r="DF577" s="49"/>
      <c r="DG577" s="49"/>
      <c r="DH577" s="49"/>
      <c r="DI577" s="62"/>
      <c r="DJ577" s="49"/>
      <c r="DK577" s="49"/>
      <c r="DL577" s="49"/>
      <c r="DM577" s="62"/>
    </row>
    <row r="578" spans="4:117" outlineLevel="1">
      <c r="D578" s="494" t="s">
        <v>1527</v>
      </c>
      <c r="E578" s="326" t="s">
        <v>302</v>
      </c>
      <c r="F578" s="326" t="s">
        <v>566</v>
      </c>
      <c r="J578" s="466"/>
      <c r="L578" s="466">
        <v>0.1429</v>
      </c>
      <c r="M578" s="326"/>
      <c r="O578" s="326"/>
      <c r="AK578" s="326"/>
      <c r="AN578" s="326"/>
      <c r="AR578" s="326"/>
      <c r="BP578" s="326"/>
      <c r="BR578" s="326"/>
      <c r="CA578" s="326"/>
      <c r="DE578" s="62"/>
      <c r="DF578" s="49"/>
      <c r="DG578" s="49"/>
      <c r="DH578" s="49"/>
      <c r="DI578" s="62"/>
      <c r="DJ578" s="49"/>
      <c r="DK578" s="49"/>
      <c r="DL578" s="49"/>
      <c r="DM578" s="62"/>
    </row>
    <row r="579" spans="4:117" outlineLevel="1">
      <c r="D579" s="494" t="s">
        <v>1527</v>
      </c>
      <c r="E579" s="326" t="s">
        <v>302</v>
      </c>
      <c r="F579" s="326" t="s">
        <v>566</v>
      </c>
      <c r="J579" s="466"/>
      <c r="M579" s="326"/>
      <c r="O579" s="326"/>
      <c r="R579" s="326">
        <v>0.9859</v>
      </c>
      <c r="AK579" s="326"/>
      <c r="AN579" s="326"/>
      <c r="AR579" s="326"/>
      <c r="BP579" s="326"/>
      <c r="BR579" s="326"/>
      <c r="CA579" s="326"/>
      <c r="DE579" s="62"/>
      <c r="DF579" s="49"/>
      <c r="DG579" s="49"/>
      <c r="DH579" s="49"/>
      <c r="DI579" s="62"/>
      <c r="DJ579" s="49"/>
      <c r="DK579" s="49"/>
      <c r="DL579" s="49"/>
      <c r="DM579" s="62"/>
    </row>
    <row r="580" spans="4:117" outlineLevel="1">
      <c r="D580" s="494" t="s">
        <v>1527</v>
      </c>
      <c r="E580" s="326" t="s">
        <v>302</v>
      </c>
      <c r="F580" s="326" t="s">
        <v>1767</v>
      </c>
      <c r="J580" s="466"/>
      <c r="M580" s="326"/>
      <c r="O580" s="326"/>
      <c r="AK580" s="326"/>
      <c r="AN580" s="326"/>
      <c r="AR580" s="326"/>
      <c r="BP580" s="326"/>
      <c r="BR580" s="326"/>
      <c r="CA580" s="326"/>
      <c r="CG580" s="326">
        <v>5.6000000000000008E-3</v>
      </c>
      <c r="DE580" s="62"/>
      <c r="DF580" s="49"/>
      <c r="DG580" s="49"/>
      <c r="DH580" s="49"/>
      <c r="DI580" s="62"/>
      <c r="DJ580" s="49"/>
      <c r="DK580" s="49"/>
      <c r="DL580" s="49"/>
      <c r="DM580" s="62"/>
    </row>
    <row r="581" spans="4:117" outlineLevel="1">
      <c r="D581" s="494" t="s">
        <v>1527</v>
      </c>
      <c r="E581" s="326" t="s">
        <v>302</v>
      </c>
      <c r="F581" s="326" t="s">
        <v>1768</v>
      </c>
      <c r="J581" s="466"/>
      <c r="M581" s="326"/>
      <c r="O581" s="326"/>
      <c r="AK581" s="326"/>
      <c r="AN581" s="326"/>
      <c r="AR581" s="326"/>
      <c r="BB581" s="326">
        <v>7.3000000000000001E-3</v>
      </c>
      <c r="BP581" s="326"/>
      <c r="BR581" s="326"/>
      <c r="CA581" s="326"/>
      <c r="DE581" s="62"/>
      <c r="DF581" s="49"/>
      <c r="DG581" s="49"/>
      <c r="DH581" s="49"/>
      <c r="DI581" s="62"/>
      <c r="DJ581" s="49"/>
      <c r="DK581" s="49"/>
      <c r="DL581" s="49"/>
      <c r="DM581" s="62"/>
    </row>
    <row r="582" spans="4:117" outlineLevel="1">
      <c r="D582" s="326" t="s">
        <v>1527</v>
      </c>
      <c r="E582" s="326" t="s">
        <v>302</v>
      </c>
      <c r="F582" s="326" t="s">
        <v>625</v>
      </c>
      <c r="J582" s="466"/>
      <c r="M582" s="326"/>
      <c r="O582" s="326"/>
      <c r="AA582" s="326">
        <v>1.0700000000000001E-2</v>
      </c>
      <c r="AK582" s="326"/>
      <c r="AN582" s="326"/>
      <c r="AR582" s="326"/>
      <c r="BP582" s="326"/>
      <c r="BR582" s="326"/>
      <c r="CA582" s="326"/>
      <c r="DE582" s="62"/>
      <c r="DF582" s="49"/>
      <c r="DG582" s="49"/>
      <c r="DH582" s="49"/>
      <c r="DI582" s="62"/>
      <c r="DJ582" s="49"/>
      <c r="DK582" s="49"/>
      <c r="DL582" s="49"/>
      <c r="DM582" s="62"/>
    </row>
    <row r="583" spans="4:117" outlineLevel="1">
      <c r="D583" s="326" t="s">
        <v>1527</v>
      </c>
      <c r="E583" s="326" t="s">
        <v>302</v>
      </c>
      <c r="F583" s="326" t="s">
        <v>592</v>
      </c>
      <c r="J583" s="466"/>
      <c r="M583" s="326"/>
      <c r="O583" s="326"/>
      <c r="AK583" s="326"/>
      <c r="AN583" s="326"/>
      <c r="AR583" s="326">
        <v>4.5199999999999997E-2</v>
      </c>
      <c r="BP583" s="326"/>
      <c r="BR583" s="326"/>
      <c r="CA583" s="326"/>
      <c r="DE583" s="62"/>
      <c r="DF583" s="49"/>
      <c r="DG583" s="49"/>
      <c r="DH583" s="49"/>
      <c r="DI583" s="62"/>
      <c r="DJ583" s="49"/>
      <c r="DK583" s="49"/>
      <c r="DL583" s="49"/>
      <c r="DM583" s="62"/>
    </row>
    <row r="584" spans="4:117" outlineLevel="1">
      <c r="D584" s="326" t="str">
        <f>VLOOKUP(F584,[2]Codes!$C$1:$P$3294, 13, FALSE)</f>
        <v>Meiobenthos</v>
      </c>
      <c r="E584" s="326" t="s">
        <v>375</v>
      </c>
      <c r="F584" s="326" t="s">
        <v>275</v>
      </c>
      <c r="J584" s="466"/>
      <c r="M584" s="326"/>
      <c r="O584" s="326"/>
      <c r="AK584" s="326"/>
      <c r="AN584" s="326"/>
      <c r="AR584" s="326"/>
      <c r="BB584" s="326">
        <v>0.38600000000000001</v>
      </c>
      <c r="BP584" s="326"/>
      <c r="BR584" s="326"/>
      <c r="CA584" s="326"/>
      <c r="DE584" s="62"/>
      <c r="DF584" s="49"/>
      <c r="DG584" s="49"/>
      <c r="DH584" s="49"/>
      <c r="DI584" s="62"/>
      <c r="DJ584" s="49"/>
      <c r="DK584" s="49"/>
      <c r="DL584" s="49"/>
      <c r="DM584" s="62"/>
    </row>
    <row r="585" spans="4:117" outlineLevel="1">
      <c r="D585" s="326" t="str">
        <f>VLOOKUP(F585,[2]Codes!$C$1:$P$3294, 13, FALSE)</f>
        <v>Meiobenthos</v>
      </c>
      <c r="E585" s="326" t="s">
        <v>375</v>
      </c>
      <c r="F585" s="326" t="s">
        <v>275</v>
      </c>
      <c r="J585" s="466"/>
      <c r="M585" s="326"/>
      <c r="O585" s="326"/>
      <c r="AK585" s="326"/>
      <c r="AN585" s="326"/>
      <c r="AR585" s="326"/>
      <c r="AS585" s="326">
        <v>7.0599999999999996E-2</v>
      </c>
      <c r="BP585" s="326"/>
      <c r="BR585" s="326"/>
      <c r="CA585" s="326"/>
      <c r="DE585" s="62"/>
      <c r="DF585" s="49"/>
      <c r="DG585" s="49"/>
      <c r="DH585" s="49"/>
      <c r="DI585" s="62"/>
      <c r="DJ585" s="49"/>
      <c r="DK585" s="49"/>
      <c r="DL585" s="49"/>
      <c r="DM585" s="62"/>
    </row>
    <row r="586" spans="4:117" outlineLevel="1">
      <c r="D586" s="326" t="str">
        <f>VLOOKUP(F586,[2]Codes!$C$1:$P$3294, 13, FALSE)</f>
        <v>Meiobenthos</v>
      </c>
      <c r="E586" s="326" t="s">
        <v>375</v>
      </c>
      <c r="F586" s="326" t="s">
        <v>275</v>
      </c>
      <c r="J586" s="466"/>
      <c r="M586" s="326"/>
      <c r="O586" s="326"/>
      <c r="AK586" s="326"/>
      <c r="AN586" s="326"/>
      <c r="AR586" s="326"/>
      <c r="AY586" s="327">
        <v>9.4299999999999995E-2</v>
      </c>
      <c r="BP586" s="326"/>
      <c r="BR586" s="326"/>
      <c r="CA586" s="326"/>
      <c r="DE586" s="62"/>
      <c r="DF586" s="49"/>
      <c r="DG586" s="49"/>
      <c r="DH586" s="49"/>
      <c r="DI586" s="62"/>
      <c r="DJ586" s="49"/>
      <c r="DK586" s="49"/>
      <c r="DL586" s="49"/>
      <c r="DM586" s="62"/>
    </row>
    <row r="587" spans="4:117" outlineLevel="1">
      <c r="D587" s="326" t="str">
        <f>VLOOKUP(F587,[2]Codes!$C$1:$P$3294, 13, FALSE)</f>
        <v>Meiobenthos</v>
      </c>
      <c r="E587" s="326" t="s">
        <v>375</v>
      </c>
      <c r="F587" s="326" t="s">
        <v>275</v>
      </c>
      <c r="J587" s="466"/>
      <c r="M587" s="326"/>
      <c r="O587" s="326"/>
      <c r="AK587" s="326"/>
      <c r="AN587" s="326"/>
      <c r="AR587" s="326"/>
      <c r="BP587" s="326"/>
      <c r="BR587" s="326"/>
      <c r="CA587" s="326"/>
      <c r="CV587" s="469">
        <v>0.15839999999999999</v>
      </c>
      <c r="DE587" s="62"/>
      <c r="DF587" s="49"/>
      <c r="DG587" s="49"/>
      <c r="DH587" s="49"/>
      <c r="DI587" s="62"/>
      <c r="DJ587" s="49"/>
      <c r="DK587" s="49"/>
      <c r="DL587" s="49"/>
      <c r="DM587" s="62"/>
    </row>
    <row r="588" spans="4:117" outlineLevel="1">
      <c r="D588" s="326" t="str">
        <f>VLOOKUP(F588,[2]Codes!$C$1:$P$3294, 13, FALSE)</f>
        <v>Meiobenthos</v>
      </c>
      <c r="E588" s="326" t="s">
        <v>375</v>
      </c>
      <c r="F588" s="326" t="s">
        <v>275</v>
      </c>
      <c r="J588" s="466"/>
      <c r="M588" s="326"/>
      <c r="O588" s="326"/>
      <c r="AH588" s="326">
        <v>2.5000000000000001E-3</v>
      </c>
      <c r="AK588" s="326"/>
      <c r="AN588" s="326"/>
      <c r="AR588" s="326"/>
      <c r="BP588" s="326"/>
      <c r="BR588" s="326"/>
      <c r="CA588" s="326"/>
      <c r="DE588" s="62"/>
      <c r="DF588" s="49"/>
      <c r="DG588" s="49"/>
      <c r="DH588" s="49"/>
      <c r="DI588" s="62"/>
      <c r="DJ588" s="49"/>
      <c r="DK588" s="49"/>
      <c r="DL588" s="49"/>
      <c r="DM588" s="62"/>
    </row>
    <row r="589" spans="4:117" outlineLevel="1">
      <c r="D589" s="326" t="str">
        <f>VLOOKUP(F589,[2]Codes!$C$1:$P$3294, 13, FALSE)</f>
        <v>Meiobenthos</v>
      </c>
      <c r="E589" s="326" t="s">
        <v>375</v>
      </c>
      <c r="F589" s="326" t="s">
        <v>275</v>
      </c>
      <c r="J589" s="466"/>
      <c r="M589" s="326"/>
      <c r="O589" s="326"/>
      <c r="AC589" s="326">
        <v>1.47E-2</v>
      </c>
      <c r="AK589" s="326"/>
      <c r="AN589" s="326"/>
      <c r="AR589" s="326"/>
      <c r="BP589" s="326"/>
      <c r="BR589" s="326"/>
      <c r="CA589" s="326"/>
      <c r="DE589" s="62"/>
      <c r="DF589" s="49"/>
      <c r="DG589" s="49"/>
      <c r="DH589" s="49"/>
      <c r="DI589" s="62"/>
      <c r="DJ589" s="49"/>
      <c r="DK589" s="49"/>
      <c r="DL589" s="49"/>
      <c r="DM589" s="62"/>
    </row>
    <row r="590" spans="4:117" outlineLevel="1">
      <c r="D590" s="326" t="str">
        <f>VLOOKUP(F590,[2]Codes!$C$1:$P$3294, 13, FALSE)</f>
        <v>Meiobenthos</v>
      </c>
      <c r="E590" s="326" t="s">
        <v>375</v>
      </c>
      <c r="F590" s="326" t="s">
        <v>275</v>
      </c>
      <c r="J590" s="466"/>
      <c r="M590" s="326"/>
      <c r="O590" s="326"/>
      <c r="AK590" s="326"/>
      <c r="AN590" s="326"/>
      <c r="AR590" s="326"/>
      <c r="BP590" s="326"/>
      <c r="BR590" s="326"/>
      <c r="CA590" s="326">
        <v>2.0000000000000001E-4</v>
      </c>
      <c r="DE590" s="62"/>
      <c r="DF590" s="49"/>
      <c r="DG590" s="49"/>
      <c r="DH590" s="49"/>
      <c r="DI590" s="62"/>
      <c r="DJ590" s="49"/>
      <c r="DK590" s="49"/>
      <c r="DL590" s="49"/>
      <c r="DM590" s="62"/>
    </row>
    <row r="591" spans="4:117" outlineLevel="1">
      <c r="D591" s="326" t="str">
        <f>VLOOKUP(F591,[2]Codes!$C$1:$P$3294, 13, FALSE)</f>
        <v>Meiobenthos</v>
      </c>
      <c r="E591" s="326" t="s">
        <v>375</v>
      </c>
      <c r="F591" s="326" t="s">
        <v>275</v>
      </c>
      <c r="J591" s="466"/>
      <c r="M591" s="326"/>
      <c r="O591" s="326"/>
      <c r="AK591" s="326"/>
      <c r="AN591" s="326"/>
      <c r="AR591" s="326"/>
      <c r="AW591" s="326">
        <v>1.6000000000000001E-3</v>
      </c>
      <c r="BP591" s="326"/>
      <c r="BR591" s="326"/>
      <c r="CA591" s="326"/>
      <c r="DE591" s="62"/>
      <c r="DF591" s="49"/>
      <c r="DG591" s="49"/>
      <c r="DH591" s="49"/>
      <c r="DI591" s="62"/>
      <c r="DJ591" s="49"/>
      <c r="DK591" s="49"/>
      <c r="DL591" s="49"/>
      <c r="DM591" s="62"/>
    </row>
    <row r="592" spans="4:117" outlineLevel="1">
      <c r="D592" s="326" t="str">
        <f>VLOOKUP(F592,[2]Codes!$C$1:$P$3294, 13, FALSE)</f>
        <v>Meiobenthos</v>
      </c>
      <c r="E592" s="326" t="s">
        <v>375</v>
      </c>
      <c r="F592" s="326" t="s">
        <v>275</v>
      </c>
      <c r="J592" s="466"/>
      <c r="M592" s="326">
        <v>1.8E-3</v>
      </c>
      <c r="O592" s="326"/>
      <c r="AK592" s="326"/>
      <c r="AN592" s="326"/>
      <c r="AR592" s="326"/>
      <c r="BP592" s="326"/>
      <c r="BR592" s="326"/>
      <c r="CA592" s="326"/>
      <c r="DE592" s="62"/>
      <c r="DF592" s="49"/>
      <c r="DG592" s="49"/>
      <c r="DH592" s="49"/>
      <c r="DI592" s="62"/>
      <c r="DJ592" s="49"/>
      <c r="DK592" s="49"/>
      <c r="DL592" s="49"/>
      <c r="DM592" s="62"/>
    </row>
    <row r="593" spans="4:117" outlineLevel="1">
      <c r="D593" s="326" t="str">
        <f>VLOOKUP(F593,[2]Codes!$C$1:$P$3294, 13, FALSE)</f>
        <v>Meiobenthos</v>
      </c>
      <c r="E593" s="326" t="s">
        <v>375</v>
      </c>
      <c r="F593" s="326" t="s">
        <v>275</v>
      </c>
      <c r="J593" s="466"/>
      <c r="M593" s="326"/>
      <c r="O593" s="326"/>
      <c r="AK593" s="326"/>
      <c r="AN593" s="326"/>
      <c r="AR593" s="326"/>
      <c r="BP593" s="326"/>
      <c r="BR593" s="326"/>
      <c r="CA593" s="326"/>
      <c r="CJ593" s="326">
        <v>6.1799999999999994E-2</v>
      </c>
      <c r="DE593" s="62"/>
      <c r="DF593" s="49"/>
      <c r="DG593" s="49"/>
      <c r="DH593" s="49"/>
      <c r="DI593" s="62"/>
      <c r="DJ593" s="49"/>
      <c r="DK593" s="49"/>
      <c r="DL593" s="49"/>
      <c r="DM593" s="62"/>
    </row>
    <row r="594" spans="4:117" outlineLevel="1">
      <c r="D594" s="326" t="str">
        <f>VLOOKUP(F594,[2]Codes!$C$1:$P$3294, 13, FALSE)</f>
        <v>Meiobenthos</v>
      </c>
      <c r="E594" s="326" t="s">
        <v>375</v>
      </c>
      <c r="F594" s="326" t="s">
        <v>275</v>
      </c>
      <c r="J594" s="466"/>
      <c r="M594" s="326"/>
      <c r="O594" s="326"/>
      <c r="AK594" s="326"/>
      <c r="AN594" s="326"/>
      <c r="AR594" s="326"/>
      <c r="BI594" s="326">
        <v>6.4500000000000002E-2</v>
      </c>
      <c r="BP594" s="326"/>
      <c r="BR594" s="326"/>
      <c r="CA594" s="326"/>
      <c r="DE594" s="62"/>
      <c r="DF594" s="49"/>
      <c r="DG594" s="49"/>
      <c r="DH594" s="49"/>
      <c r="DI594" s="62"/>
      <c r="DJ594" s="49"/>
      <c r="DK594" s="49"/>
      <c r="DL594" s="49"/>
      <c r="DM594" s="62"/>
    </row>
    <row r="595" spans="4:117" outlineLevel="1">
      <c r="D595" s="326" t="str">
        <f>VLOOKUP(F595,[2]Codes!$C$1:$P$3294, 13, FALSE)</f>
        <v>Meiobenthos</v>
      </c>
      <c r="E595" s="326" t="s">
        <v>375</v>
      </c>
      <c r="F595" s="326" t="s">
        <v>275</v>
      </c>
      <c r="J595" s="466"/>
      <c r="M595" s="326"/>
      <c r="O595" s="326"/>
      <c r="AA595" s="326">
        <v>8.5000000000000006E-3</v>
      </c>
      <c r="AK595" s="326"/>
      <c r="AN595" s="326"/>
      <c r="AR595" s="326"/>
      <c r="BP595" s="326"/>
      <c r="BR595" s="326"/>
      <c r="CA595" s="326"/>
      <c r="DE595" s="62"/>
      <c r="DF595" s="49"/>
      <c r="DG595" s="49"/>
      <c r="DH595" s="49"/>
      <c r="DI595" s="62"/>
      <c r="DJ595" s="49"/>
      <c r="DK595" s="49"/>
      <c r="DL595" s="49"/>
      <c r="DM595" s="62"/>
    </row>
    <row r="596" spans="4:117" outlineLevel="1">
      <c r="D596" s="326" t="str">
        <f>VLOOKUP(F596,[2]Codes!$C$1:$P$3294, 13, FALSE)</f>
        <v>Meiobenthos</v>
      </c>
      <c r="E596" s="326" t="s">
        <v>375</v>
      </c>
      <c r="F596" s="326" t="s">
        <v>275</v>
      </c>
      <c r="J596" s="466"/>
      <c r="M596" s="326"/>
      <c r="O596" s="326"/>
      <c r="AK596" s="326"/>
      <c r="AL596" s="326">
        <v>0.2177</v>
      </c>
      <c r="AN596" s="326"/>
      <c r="AR596" s="326"/>
      <c r="BP596" s="326"/>
      <c r="BR596" s="326"/>
      <c r="CA596" s="326"/>
      <c r="DE596" s="62"/>
      <c r="DF596" s="49"/>
      <c r="DG596" s="49"/>
      <c r="DH596" s="49"/>
      <c r="DI596" s="62"/>
      <c r="DJ596" s="49"/>
      <c r="DK596" s="49"/>
      <c r="DL596" s="49"/>
      <c r="DM596" s="62"/>
    </row>
    <row r="597" spans="4:117" outlineLevel="1">
      <c r="D597" s="326" t="str">
        <f>VLOOKUP(F597,[2]Codes!$C$1:$P$3294, 13, FALSE)</f>
        <v>Meiobenthos</v>
      </c>
      <c r="E597" s="326" t="s">
        <v>375</v>
      </c>
      <c r="F597" s="326" t="s">
        <v>275</v>
      </c>
      <c r="J597" s="466"/>
      <c r="M597" s="326"/>
      <c r="O597" s="326"/>
      <c r="Y597" s="326">
        <v>6.4299999999999996E-2</v>
      </c>
      <c r="AK597" s="326"/>
      <c r="AN597" s="326"/>
      <c r="AR597" s="326"/>
      <c r="BP597" s="326"/>
      <c r="BR597" s="326"/>
      <c r="CA597" s="326"/>
      <c r="DE597" s="62"/>
      <c r="DF597" s="49"/>
      <c r="DG597" s="49"/>
      <c r="DH597" s="49"/>
      <c r="DI597" s="62"/>
      <c r="DJ597" s="49"/>
      <c r="DK597" s="49"/>
      <c r="DL597" s="49"/>
      <c r="DM597" s="62"/>
    </row>
    <row r="598" spans="4:117" outlineLevel="1">
      <c r="D598" s="326" t="str">
        <f>VLOOKUP(F598,[2]Codes!$C$1:$P$3294, 13, FALSE)</f>
        <v>Meiobenthos</v>
      </c>
      <c r="E598" s="326" t="s">
        <v>375</v>
      </c>
      <c r="F598" s="326" t="s">
        <v>275</v>
      </c>
      <c r="I598" s="466">
        <v>1.9599999999999999E-2</v>
      </c>
      <c r="J598" s="466"/>
      <c r="M598" s="326"/>
      <c r="O598" s="326"/>
      <c r="AK598" s="326"/>
      <c r="AN598" s="326"/>
      <c r="AR598" s="326"/>
      <c r="BP598" s="326"/>
      <c r="BR598" s="326"/>
      <c r="CA598" s="326"/>
      <c r="DE598" s="62"/>
      <c r="DF598" s="49"/>
      <c r="DG598" s="49"/>
      <c r="DH598" s="49"/>
      <c r="DI598" s="62"/>
      <c r="DJ598" s="49"/>
      <c r="DK598" s="49"/>
      <c r="DL598" s="49"/>
      <c r="DM598" s="62"/>
    </row>
    <row r="599" spans="4:117" outlineLevel="1">
      <c r="D599" s="326" t="str">
        <f>VLOOKUP(F599,[2]Codes!$C$1:$P$3294, 13, FALSE)</f>
        <v>Meiobenthos</v>
      </c>
      <c r="E599" s="326" t="s">
        <v>375</v>
      </c>
      <c r="F599" s="326" t="s">
        <v>275</v>
      </c>
      <c r="J599" s="466"/>
      <c r="M599" s="326"/>
      <c r="O599" s="326"/>
      <c r="AB599" s="326">
        <v>1.38E-2</v>
      </c>
      <c r="AK599" s="326"/>
      <c r="AN599" s="326"/>
      <c r="AR599" s="326"/>
      <c r="BP599" s="326"/>
      <c r="BR599" s="326"/>
      <c r="CA599" s="326"/>
      <c r="DE599" s="62"/>
      <c r="DF599" s="49"/>
      <c r="DG599" s="49"/>
      <c r="DH599" s="49"/>
      <c r="DI599" s="62"/>
      <c r="DJ599" s="49"/>
      <c r="DK599" s="49"/>
      <c r="DL599" s="49"/>
      <c r="DM599" s="62"/>
    </row>
    <row r="600" spans="4:117" outlineLevel="1">
      <c r="D600" s="326" t="str">
        <f>VLOOKUP(F600,[2]Codes!$C$1:$P$3294, 13, FALSE)</f>
        <v>Meiobenthos</v>
      </c>
      <c r="E600" s="326" t="s">
        <v>375</v>
      </c>
      <c r="F600" s="326" t="s">
        <v>275</v>
      </c>
      <c r="J600" s="466"/>
      <c r="M600" s="326"/>
      <c r="O600" s="326"/>
      <c r="AK600" s="326"/>
      <c r="AN600" s="326"/>
      <c r="AR600" s="326"/>
      <c r="BG600" s="326">
        <v>2.69E-2</v>
      </c>
      <c r="BP600" s="326"/>
      <c r="BR600" s="326"/>
      <c r="CA600" s="326"/>
      <c r="DE600" s="62"/>
      <c r="DF600" s="49"/>
      <c r="DG600" s="49"/>
      <c r="DH600" s="49"/>
      <c r="DI600" s="62"/>
      <c r="DJ600" s="49"/>
      <c r="DK600" s="49"/>
      <c r="DL600" s="49"/>
      <c r="DM600" s="62"/>
    </row>
    <row r="601" spans="4:117" outlineLevel="1">
      <c r="D601" s="326" t="str">
        <f>VLOOKUP(F601,[2]Codes!$C$1:$P$3294, 13, FALSE)</f>
        <v>Meiobenthos</v>
      </c>
      <c r="E601" s="326" t="s">
        <v>375</v>
      </c>
      <c r="F601" s="326" t="s">
        <v>275</v>
      </c>
      <c r="J601" s="466"/>
      <c r="M601" s="326"/>
      <c r="O601" s="326"/>
      <c r="AK601" s="326"/>
      <c r="AN601" s="326"/>
      <c r="AR601" s="326"/>
      <c r="BP601" s="326"/>
      <c r="BR601" s="326"/>
      <c r="CA601" s="326"/>
      <c r="DA601" s="326">
        <v>2.7300000000000001E-2</v>
      </c>
      <c r="DE601" s="62"/>
      <c r="DF601" s="49"/>
      <c r="DG601" s="49"/>
      <c r="DH601" s="49"/>
      <c r="DI601" s="62"/>
      <c r="DJ601" s="49"/>
      <c r="DK601" s="49"/>
      <c r="DL601" s="49"/>
      <c r="DM601" s="62"/>
    </row>
    <row r="602" spans="4:117" outlineLevel="1">
      <c r="D602" s="326" t="str">
        <f>VLOOKUP(F602,[2]Codes!$C$1:$P$3294, 13, FALSE)</f>
        <v>Meiobenthos</v>
      </c>
      <c r="E602" s="326" t="s">
        <v>375</v>
      </c>
      <c r="F602" s="326" t="s">
        <v>275</v>
      </c>
      <c r="J602" s="466"/>
      <c r="M602" s="326"/>
      <c r="O602" s="326"/>
      <c r="AG602" s="326">
        <v>2.35E-2</v>
      </c>
      <c r="AK602" s="326"/>
      <c r="AN602" s="326"/>
      <c r="AR602" s="326"/>
      <c r="BP602" s="326"/>
      <c r="BR602" s="326"/>
      <c r="CA602" s="326"/>
      <c r="DE602" s="62"/>
      <c r="DF602" s="49"/>
      <c r="DG602" s="49"/>
      <c r="DH602" s="49"/>
      <c r="DI602" s="62"/>
      <c r="DJ602" s="49"/>
      <c r="DK602" s="49"/>
      <c r="DL602" s="49"/>
      <c r="DM602" s="62"/>
    </row>
    <row r="603" spans="4:117" outlineLevel="1">
      <c r="D603" s="326" t="str">
        <f>VLOOKUP(F603,[2]Codes!$C$1:$P$3294, 13, FALSE)</f>
        <v>Meiobenthos</v>
      </c>
      <c r="E603" s="326" t="s">
        <v>375</v>
      </c>
      <c r="F603" s="326" t="s">
        <v>275</v>
      </c>
      <c r="J603" s="466"/>
      <c r="M603" s="326"/>
      <c r="O603" s="326"/>
      <c r="AK603" s="326"/>
      <c r="AN603" s="326"/>
      <c r="AP603" s="326">
        <v>1.7600000000000001E-2</v>
      </c>
      <c r="AR603" s="326"/>
      <c r="BP603" s="326"/>
      <c r="BR603" s="326"/>
      <c r="CA603" s="326"/>
      <c r="DE603" s="62"/>
      <c r="DF603" s="49"/>
      <c r="DG603" s="49"/>
      <c r="DH603" s="49"/>
      <c r="DI603" s="62"/>
      <c r="DJ603" s="49"/>
      <c r="DK603" s="49"/>
      <c r="DL603" s="49"/>
      <c r="DM603" s="62"/>
    </row>
    <row r="604" spans="4:117" outlineLevel="1">
      <c r="D604" s="326" t="str">
        <f>VLOOKUP(F604,[2]Codes!$C$1:$P$3294, 13, FALSE)</f>
        <v>Meiobenthos</v>
      </c>
      <c r="E604" s="326" t="s">
        <v>375</v>
      </c>
      <c r="F604" s="326" t="s">
        <v>275</v>
      </c>
      <c r="J604" s="466"/>
      <c r="M604" s="326"/>
      <c r="O604" s="326"/>
      <c r="AK604" s="326"/>
      <c r="AN604" s="326"/>
      <c r="AR604" s="326"/>
      <c r="BP604" s="326"/>
      <c r="BR604" s="326"/>
      <c r="BY604" s="326">
        <v>3.2000000000000001E-2</v>
      </c>
      <c r="CA604" s="326"/>
      <c r="DE604" s="62"/>
      <c r="DF604" s="49"/>
      <c r="DG604" s="49"/>
      <c r="DH604" s="49"/>
      <c r="DI604" s="62"/>
      <c r="DJ604" s="49"/>
      <c r="DK604" s="49"/>
      <c r="DL604" s="49"/>
      <c r="DM604" s="62"/>
    </row>
    <row r="605" spans="4:117" outlineLevel="1">
      <c r="D605" s="326" t="str">
        <f>VLOOKUP(F605,[2]Codes!$C$1:$P$3294, 13, FALSE)</f>
        <v>Meiobenthos</v>
      </c>
      <c r="E605" s="326" t="s">
        <v>375</v>
      </c>
      <c r="F605" s="326" t="s">
        <v>275</v>
      </c>
      <c r="J605" s="466"/>
      <c r="M605" s="326"/>
      <c r="O605" s="326"/>
      <c r="AK605" s="326"/>
      <c r="AN605" s="326"/>
      <c r="AR605" s="326"/>
      <c r="BK605" s="326">
        <v>5.6000000000000008E-3</v>
      </c>
      <c r="BP605" s="326"/>
      <c r="BR605" s="326"/>
      <c r="CA605" s="326"/>
      <c r="DE605" s="62"/>
      <c r="DF605" s="49"/>
      <c r="DG605" s="49"/>
      <c r="DH605" s="49"/>
      <c r="DI605" s="62"/>
      <c r="DJ605" s="49"/>
      <c r="DK605" s="49"/>
      <c r="DL605" s="49"/>
      <c r="DM605" s="62"/>
    </row>
    <row r="606" spans="4:117" outlineLevel="1">
      <c r="D606" s="326" t="str">
        <f>VLOOKUP(F606,[2]Codes!$C$1:$P$3294, 13, FALSE)</f>
        <v>Meiobenthos</v>
      </c>
      <c r="E606" s="326" t="s">
        <v>375</v>
      </c>
      <c r="F606" s="326" t="s">
        <v>275</v>
      </c>
      <c r="G606" s="466">
        <v>4.7599999999999996E-2</v>
      </c>
      <c r="J606" s="466"/>
      <c r="M606" s="326"/>
      <c r="O606" s="326"/>
      <c r="AK606" s="326"/>
      <c r="AN606" s="326"/>
      <c r="AR606" s="326"/>
      <c r="BP606" s="326"/>
      <c r="BR606" s="326"/>
      <c r="CA606" s="326"/>
      <c r="DE606" s="62"/>
      <c r="DF606" s="49"/>
      <c r="DG606" s="49"/>
      <c r="DH606" s="49"/>
      <c r="DI606" s="62"/>
      <c r="DJ606" s="49"/>
      <c r="DK606" s="49"/>
      <c r="DL606" s="49"/>
      <c r="DM606" s="62"/>
    </row>
    <row r="607" spans="4:117" outlineLevel="1">
      <c r="D607" s="326" t="str">
        <f>VLOOKUP(F607,[2]Codes!$C$1:$P$3294, 13, FALSE)</f>
        <v>Meiobenthos</v>
      </c>
      <c r="E607" s="326" t="s">
        <v>375</v>
      </c>
      <c r="F607" s="326" t="s">
        <v>275</v>
      </c>
      <c r="J607" s="466">
        <v>0.5</v>
      </c>
      <c r="M607" s="326"/>
      <c r="O607" s="326"/>
      <c r="AK607" s="326"/>
      <c r="AN607" s="326"/>
      <c r="AR607" s="326"/>
      <c r="BP607" s="326"/>
      <c r="BR607" s="326"/>
      <c r="CA607" s="326"/>
      <c r="DE607" s="62"/>
      <c r="DF607" s="49"/>
      <c r="DG607" s="49"/>
      <c r="DH607" s="49"/>
      <c r="DI607" s="62"/>
      <c r="DJ607" s="49"/>
      <c r="DK607" s="49"/>
      <c r="DL607" s="49"/>
      <c r="DM607" s="62"/>
    </row>
    <row r="608" spans="4:117" outlineLevel="1">
      <c r="D608" s="326" t="str">
        <f>VLOOKUP(F608,[2]Codes!$C$1:$P$3294, 13, FALSE)</f>
        <v>Meiobenthos</v>
      </c>
      <c r="E608" s="326" t="s">
        <v>375</v>
      </c>
      <c r="F608" s="326" t="s">
        <v>275</v>
      </c>
      <c r="J608" s="466"/>
      <c r="M608" s="326"/>
      <c r="O608" s="326"/>
      <c r="AK608" s="326"/>
      <c r="AN608" s="326"/>
      <c r="AR608" s="326"/>
      <c r="BC608" s="326">
        <v>1.41E-2</v>
      </c>
      <c r="BP608" s="326"/>
      <c r="BR608" s="326"/>
      <c r="CA608" s="326"/>
      <c r="DE608" s="62"/>
      <c r="DF608" s="49"/>
      <c r="DG608" s="49"/>
      <c r="DH608" s="49"/>
      <c r="DI608" s="62"/>
      <c r="DJ608" s="49"/>
      <c r="DK608" s="49"/>
      <c r="DL608" s="49"/>
      <c r="DM608" s="62"/>
    </row>
    <row r="609" spans="4:117" outlineLevel="1">
      <c r="D609" s="326" t="str">
        <f>VLOOKUP(F609,[2]Codes!$C$1:$P$3294, 13, FALSE)</f>
        <v>Meiobenthos</v>
      </c>
      <c r="E609" s="326" t="s">
        <v>375</v>
      </c>
      <c r="F609" s="326" t="s">
        <v>275</v>
      </c>
      <c r="J609" s="466"/>
      <c r="M609" s="326"/>
      <c r="O609" s="326"/>
      <c r="AK609" s="326"/>
      <c r="AN609" s="326"/>
      <c r="AR609" s="326"/>
      <c r="BP609" s="326"/>
      <c r="BR609" s="326"/>
      <c r="BT609" s="326">
        <v>0.14710000000000001</v>
      </c>
      <c r="CA609" s="326"/>
      <c r="DE609" s="62"/>
      <c r="DF609" s="49"/>
      <c r="DG609" s="49"/>
      <c r="DH609" s="49"/>
      <c r="DI609" s="62"/>
      <c r="DJ609" s="49"/>
      <c r="DK609" s="49"/>
      <c r="DL609" s="49"/>
      <c r="DM609" s="62"/>
    </row>
    <row r="610" spans="4:117" outlineLevel="1">
      <c r="D610" s="326" t="str">
        <f>VLOOKUP(F610,[2]Codes!$C$1:$P$3294, 13, FALSE)</f>
        <v>Meiobenthos</v>
      </c>
      <c r="E610" s="326" t="s">
        <v>375</v>
      </c>
      <c r="F610" s="326" t="s">
        <v>275</v>
      </c>
      <c r="H610" s="466">
        <v>0.1605</v>
      </c>
      <c r="J610" s="466"/>
      <c r="M610" s="326"/>
      <c r="O610" s="326"/>
      <c r="AK610" s="326"/>
      <c r="AN610" s="326"/>
      <c r="AR610" s="326"/>
      <c r="BP610" s="326"/>
      <c r="BR610" s="326"/>
      <c r="CA610" s="326"/>
      <c r="DE610" s="62"/>
      <c r="DF610" s="49"/>
      <c r="DG610" s="49"/>
      <c r="DH610" s="49"/>
      <c r="DI610" s="62"/>
      <c r="DJ610" s="49"/>
      <c r="DK610" s="49"/>
      <c r="DL610" s="49"/>
      <c r="DM610" s="62"/>
    </row>
    <row r="611" spans="4:117" outlineLevel="1">
      <c r="D611" s="326" t="str">
        <f>VLOOKUP(F611,[2]Codes!$C$1:$P$3294, 13, FALSE)</f>
        <v>Meiobenthos</v>
      </c>
      <c r="E611" s="326" t="s">
        <v>375</v>
      </c>
      <c r="F611" s="326" t="s">
        <v>275</v>
      </c>
      <c r="J611" s="466"/>
      <c r="M611" s="326"/>
      <c r="O611" s="326"/>
      <c r="AK611" s="326"/>
      <c r="AN611" s="326"/>
      <c r="AR611" s="326"/>
      <c r="BO611" s="326">
        <v>0.25140000000000001</v>
      </c>
      <c r="BP611" s="326"/>
      <c r="BR611" s="326"/>
      <c r="CA611" s="326"/>
      <c r="DE611" s="62"/>
      <c r="DF611" s="49"/>
      <c r="DG611" s="49"/>
      <c r="DH611" s="49"/>
      <c r="DI611" s="62"/>
      <c r="DJ611" s="49"/>
      <c r="DK611" s="49"/>
      <c r="DL611" s="49"/>
      <c r="DM611" s="62"/>
    </row>
    <row r="612" spans="4:117" outlineLevel="1">
      <c r="D612" s="326" t="str">
        <f>VLOOKUP(F612,[2]Codes!$C$1:$P$3294, 13, FALSE)</f>
        <v>Squid</v>
      </c>
      <c r="E612" s="326" t="s">
        <v>302</v>
      </c>
      <c r="F612" s="326" t="s">
        <v>576</v>
      </c>
      <c r="J612" s="466"/>
      <c r="M612" s="326"/>
      <c r="O612" s="326"/>
      <c r="Y612" s="326">
        <v>3.0000000000000001E-3</v>
      </c>
      <c r="AK612" s="326"/>
      <c r="AN612" s="326"/>
      <c r="AR612" s="326"/>
      <c r="BP612" s="326"/>
      <c r="BR612" s="326"/>
      <c r="CA612" s="326"/>
      <c r="DE612" s="62"/>
      <c r="DF612" s="49"/>
      <c r="DG612" s="49"/>
      <c r="DH612" s="49"/>
      <c r="DI612" s="62"/>
      <c r="DJ612" s="49"/>
      <c r="DK612" s="49"/>
      <c r="DL612" s="49"/>
      <c r="DM612" s="62"/>
    </row>
    <row r="613" spans="4:117" outlineLevel="1">
      <c r="D613" s="326" t="str">
        <f>VLOOKUP(F613,[2]Codes!$C$1:$P$3294, 13, FALSE)</f>
        <v>Squid</v>
      </c>
      <c r="E613" s="326" t="s">
        <v>302</v>
      </c>
      <c r="F613" s="326" t="s">
        <v>576</v>
      </c>
      <c r="J613" s="466"/>
      <c r="M613" s="326"/>
      <c r="O613" s="326"/>
      <c r="U613" s="326">
        <v>0.31659999999999999</v>
      </c>
      <c r="AK613" s="326"/>
      <c r="AN613" s="326"/>
      <c r="AR613" s="326"/>
      <c r="BP613" s="326"/>
      <c r="BR613" s="326"/>
      <c r="CA613" s="326"/>
      <c r="DE613" s="62"/>
      <c r="DF613" s="49"/>
      <c r="DG613" s="49"/>
      <c r="DH613" s="49"/>
      <c r="DI613" s="62"/>
      <c r="DJ613" s="49"/>
      <c r="DK613" s="49"/>
      <c r="DL613" s="49"/>
      <c r="DM613" s="62"/>
    </row>
    <row r="614" spans="4:117" outlineLevel="1">
      <c r="D614" s="326" t="s">
        <v>338</v>
      </c>
      <c r="E614" s="347" t="s">
        <v>390</v>
      </c>
      <c r="F614" s="347" t="s">
        <v>391</v>
      </c>
      <c r="J614" s="466"/>
      <c r="K614" s="492"/>
      <c r="M614" s="326"/>
      <c r="O614" s="326"/>
      <c r="Q614" s="348">
        <v>3.9000000000000003E-3</v>
      </c>
      <c r="AK614" s="326"/>
      <c r="AN614" s="326"/>
      <c r="AR614" s="326"/>
      <c r="BP614" s="326"/>
      <c r="BR614" s="326"/>
      <c r="CA614" s="326"/>
      <c r="DE614" s="62"/>
      <c r="DF614" s="493"/>
      <c r="DG614" s="49"/>
      <c r="DH614" s="49"/>
      <c r="DI614" s="62"/>
      <c r="DJ614" s="49"/>
      <c r="DK614" s="49"/>
      <c r="DL614" s="49"/>
      <c r="DM614" s="62"/>
    </row>
    <row r="615" spans="4:117" outlineLevel="1">
      <c r="D615" s="326" t="s">
        <v>338</v>
      </c>
      <c r="E615" s="326" t="s">
        <v>390</v>
      </c>
      <c r="F615" s="326" t="s">
        <v>391</v>
      </c>
      <c r="J615" s="466"/>
      <c r="M615" s="326">
        <v>0.1056</v>
      </c>
      <c r="O615" s="326"/>
      <c r="AK615" s="326"/>
      <c r="AN615" s="326"/>
      <c r="AR615" s="326"/>
      <c r="BP615" s="326"/>
      <c r="BR615" s="326"/>
      <c r="CA615" s="326"/>
      <c r="DE615" s="62"/>
      <c r="DF615" s="49"/>
      <c r="DG615" s="49"/>
      <c r="DH615" s="49"/>
      <c r="DI615" s="62"/>
      <c r="DJ615" s="49"/>
      <c r="DK615" s="49"/>
      <c r="DL615" s="49"/>
      <c r="DM615" s="62"/>
    </row>
    <row r="616" spans="4:117" outlineLevel="1">
      <c r="D616" s="326" t="s">
        <v>338</v>
      </c>
      <c r="E616" s="326" t="s">
        <v>390</v>
      </c>
      <c r="F616" s="326" t="s">
        <v>391</v>
      </c>
      <c r="J616" s="466"/>
      <c r="M616" s="326"/>
      <c r="O616" s="326"/>
      <c r="AK616" s="326"/>
      <c r="AN616" s="326"/>
      <c r="AR616" s="326"/>
      <c r="BP616" s="326"/>
      <c r="BR616" s="326"/>
      <c r="CA616" s="326"/>
      <c r="DC616" s="326">
        <v>0.08</v>
      </c>
      <c r="DE616" s="62"/>
      <c r="DF616" s="49"/>
      <c r="DG616" s="49"/>
      <c r="DH616" s="49"/>
      <c r="DI616" s="62"/>
      <c r="DJ616" s="49"/>
      <c r="DK616" s="49"/>
      <c r="DL616" s="49"/>
      <c r="DM616" s="62"/>
    </row>
    <row r="617" spans="4:117" outlineLevel="1">
      <c r="D617" s="326" t="s">
        <v>338</v>
      </c>
      <c r="E617" s="326" t="s">
        <v>390</v>
      </c>
      <c r="F617" s="326" t="s">
        <v>391</v>
      </c>
      <c r="J617" s="466"/>
      <c r="M617" s="326"/>
      <c r="O617" s="326"/>
      <c r="AK617" s="326"/>
      <c r="AN617" s="326"/>
      <c r="AR617" s="326"/>
      <c r="BP617" s="326"/>
      <c r="BR617" s="326"/>
      <c r="CA617" s="326"/>
      <c r="CP617" s="326">
        <v>0.2</v>
      </c>
      <c r="DE617" s="62"/>
      <c r="DF617" s="49"/>
      <c r="DG617" s="49"/>
      <c r="DH617" s="49"/>
      <c r="DI617" s="62"/>
      <c r="DJ617" s="49"/>
      <c r="DK617" s="49"/>
      <c r="DL617" s="49"/>
      <c r="DM617" s="62"/>
    </row>
    <row r="618" spans="4:117" outlineLevel="1">
      <c r="D618" s="326" t="str">
        <f>VLOOKUP(F618,[2]Codes!$C$1:$P$3294, 13, FALSE)</f>
        <v>Seagrass</v>
      </c>
      <c r="E618" s="326" t="s">
        <v>390</v>
      </c>
      <c r="F618" s="326" t="s">
        <v>338</v>
      </c>
      <c r="J618" s="466"/>
      <c r="M618" s="326"/>
      <c r="O618" s="326"/>
      <c r="AK618" s="326"/>
      <c r="AN618" s="326"/>
      <c r="AR618" s="326"/>
      <c r="AS618" s="326">
        <v>2.9500000000000002E-2</v>
      </c>
      <c r="BP618" s="326"/>
      <c r="BR618" s="326"/>
      <c r="CA618" s="326"/>
      <c r="DE618" s="62"/>
      <c r="DF618" s="49"/>
      <c r="DG618" s="49"/>
      <c r="DH618" s="49"/>
      <c r="DI618" s="62"/>
      <c r="DJ618" s="49"/>
      <c r="DK618" s="49"/>
      <c r="DL618" s="49"/>
      <c r="DM618" s="62"/>
    </row>
    <row r="619" spans="4:117" outlineLevel="1">
      <c r="D619" s="326" t="str">
        <f>VLOOKUP(F619,[2]Codes!$C$1:$P$3294, 13, FALSE)</f>
        <v>Seagrass</v>
      </c>
      <c r="E619" s="326" t="s">
        <v>390</v>
      </c>
      <c r="F619" s="326" t="s">
        <v>338</v>
      </c>
      <c r="J619" s="466"/>
      <c r="M619" s="326"/>
      <c r="O619" s="326"/>
      <c r="AK619" s="326"/>
      <c r="AN619" s="326"/>
      <c r="AR619" s="326"/>
      <c r="AX619" s="326">
        <v>1.11E-2</v>
      </c>
      <c r="BP619" s="326"/>
      <c r="BR619" s="326"/>
      <c r="CA619" s="326"/>
      <c r="DE619" s="62"/>
      <c r="DF619" s="49"/>
      <c r="DG619" s="49"/>
      <c r="DH619" s="49"/>
      <c r="DI619" s="62"/>
      <c r="DJ619" s="49"/>
      <c r="DK619" s="49"/>
      <c r="DL619" s="49"/>
      <c r="DM619" s="62"/>
    </row>
    <row r="620" spans="4:117" outlineLevel="1">
      <c r="D620" s="326" t="str">
        <f>VLOOKUP(F620,[2]Codes!$C$1:$P$3294, 13, FALSE)</f>
        <v>Seagrass</v>
      </c>
      <c r="E620" s="326" t="s">
        <v>390</v>
      </c>
      <c r="F620" s="326" t="s">
        <v>338</v>
      </c>
      <c r="J620" s="466"/>
      <c r="M620" s="326"/>
      <c r="O620" s="326"/>
      <c r="AH620" s="326">
        <v>3.0699999999999998E-2</v>
      </c>
      <c r="AK620" s="326"/>
      <c r="AN620" s="326"/>
      <c r="AR620" s="326"/>
      <c r="BP620" s="326"/>
      <c r="BR620" s="326"/>
      <c r="CA620" s="326"/>
      <c r="DE620" s="62"/>
      <c r="DF620" s="49"/>
      <c r="DG620" s="49"/>
      <c r="DH620" s="49"/>
      <c r="DI620" s="62"/>
      <c r="DJ620" s="49"/>
      <c r="DK620" s="49"/>
      <c r="DL620" s="49"/>
      <c r="DM620" s="62"/>
    </row>
    <row r="621" spans="4:117" outlineLevel="1">
      <c r="D621" s="326" t="str">
        <f>VLOOKUP(F621,[2]Codes!$C$1:$P$3294, 13, FALSE)</f>
        <v>Seagrass</v>
      </c>
      <c r="E621" s="326" t="s">
        <v>390</v>
      </c>
      <c r="F621" s="326" t="s">
        <v>338</v>
      </c>
      <c r="J621" s="466"/>
      <c r="M621" s="326"/>
      <c r="O621" s="326"/>
      <c r="AC621" s="326">
        <v>3.5900000000000001E-2</v>
      </c>
      <c r="AK621" s="326"/>
      <c r="AN621" s="326"/>
      <c r="AR621" s="326"/>
      <c r="BP621" s="326"/>
      <c r="BR621" s="326"/>
      <c r="CA621" s="326"/>
      <c r="DE621" s="62"/>
      <c r="DF621" s="49"/>
      <c r="DG621" s="49"/>
      <c r="DH621" s="49"/>
      <c r="DI621" s="62"/>
      <c r="DJ621" s="49"/>
      <c r="DK621" s="49"/>
      <c r="DL621" s="49"/>
      <c r="DM621" s="62"/>
    </row>
    <row r="622" spans="4:117" outlineLevel="1">
      <c r="D622" s="326" t="str">
        <f>VLOOKUP(F622,[2]Codes!$C$1:$P$3294, 13, FALSE)</f>
        <v>Seagrass</v>
      </c>
      <c r="E622" s="326" t="s">
        <v>390</v>
      </c>
      <c r="F622" s="326" t="s">
        <v>338</v>
      </c>
      <c r="J622" s="466"/>
      <c r="M622" s="326"/>
      <c r="O622" s="326"/>
      <c r="AK622" s="326"/>
      <c r="AN622" s="326"/>
      <c r="AR622" s="326"/>
      <c r="BP622" s="326"/>
      <c r="BR622" s="326"/>
      <c r="CA622" s="326">
        <v>2.0000000000000001E-4</v>
      </c>
      <c r="DE622" s="62"/>
      <c r="DF622" s="49"/>
      <c r="DG622" s="49"/>
      <c r="DH622" s="49"/>
      <c r="DI622" s="62"/>
      <c r="DJ622" s="49"/>
      <c r="DK622" s="49"/>
      <c r="DL622" s="49"/>
      <c r="DM622" s="62"/>
    </row>
    <row r="623" spans="4:117" outlineLevel="1">
      <c r="D623" s="326" t="str">
        <f>VLOOKUP(F623,[2]Codes!$C$1:$P$3294, 13, FALSE)</f>
        <v>Seagrass</v>
      </c>
      <c r="E623" s="326" t="s">
        <v>390</v>
      </c>
      <c r="F623" s="326" t="s">
        <v>338</v>
      </c>
      <c r="J623" s="466"/>
      <c r="M623" s="326"/>
      <c r="N623" s="326">
        <v>3.0999999999999999E-3</v>
      </c>
      <c r="O623" s="326"/>
      <c r="AK623" s="326"/>
      <c r="AN623" s="326"/>
      <c r="AR623" s="326"/>
      <c r="BP623" s="326"/>
      <c r="BR623" s="326"/>
      <c r="CA623" s="326"/>
      <c r="DE623" s="62"/>
      <c r="DF623" s="49"/>
      <c r="DG623" s="49"/>
      <c r="DH623" s="49"/>
      <c r="DI623" s="62"/>
      <c r="DJ623" s="49"/>
      <c r="DK623" s="49"/>
      <c r="DL623" s="49"/>
      <c r="DM623" s="62"/>
    </row>
    <row r="624" spans="4:117" outlineLevel="1">
      <c r="D624" s="326" t="str">
        <f>VLOOKUP(F624,[2]Codes!$C$1:$P$3294, 13, FALSE)</f>
        <v>Seagrass</v>
      </c>
      <c r="E624" s="326" t="s">
        <v>390</v>
      </c>
      <c r="F624" s="326" t="s">
        <v>338</v>
      </c>
      <c r="J624" s="466"/>
      <c r="M624" s="326"/>
      <c r="O624" s="326"/>
      <c r="AK624" s="326"/>
      <c r="AN624" s="326"/>
      <c r="AR624" s="326"/>
      <c r="BN624" s="326">
        <v>3.7499999999999999E-2</v>
      </c>
      <c r="BP624" s="326"/>
      <c r="BR624" s="326"/>
      <c r="CA624" s="326"/>
      <c r="DE624" s="62"/>
      <c r="DF624" s="49"/>
      <c r="DG624" s="49"/>
      <c r="DH624" s="49"/>
      <c r="DI624" s="62"/>
      <c r="DJ624" s="49"/>
      <c r="DK624" s="49"/>
      <c r="DL624" s="49"/>
      <c r="DM624" s="62"/>
    </row>
    <row r="625" spans="4:117" outlineLevel="1">
      <c r="D625" s="326" t="str">
        <f>VLOOKUP(F625,[2]Codes!$C$1:$P$3294, 13, FALSE)</f>
        <v>Seagrass</v>
      </c>
      <c r="E625" s="49" t="s">
        <v>390</v>
      </c>
      <c r="F625" s="49" t="s">
        <v>338</v>
      </c>
      <c r="J625" s="466"/>
      <c r="M625" s="326"/>
      <c r="O625" s="326"/>
      <c r="AG625" s="326">
        <v>2.2099999999999998E-2</v>
      </c>
      <c r="AK625" s="326"/>
      <c r="AN625" s="326"/>
      <c r="AR625" s="326"/>
      <c r="BP625" s="326"/>
      <c r="BR625" s="326"/>
      <c r="CA625" s="326"/>
      <c r="DE625" s="62"/>
      <c r="DF625" s="49"/>
      <c r="DG625" s="49"/>
      <c r="DH625" s="49"/>
      <c r="DI625" s="62"/>
      <c r="DJ625" s="49"/>
      <c r="DK625" s="49"/>
      <c r="DL625" s="49"/>
      <c r="DM625" s="62"/>
    </row>
    <row r="626" spans="4:117" outlineLevel="1">
      <c r="D626" s="326" t="str">
        <f>VLOOKUP(F626,[2]Codes!$C$1:$P$3294, 13, FALSE)</f>
        <v>Seagrass</v>
      </c>
      <c r="E626" s="326" t="s">
        <v>390</v>
      </c>
      <c r="F626" s="326" t="s">
        <v>338</v>
      </c>
      <c r="J626" s="466"/>
      <c r="M626" s="326"/>
      <c r="O626" s="326"/>
      <c r="AK626" s="326">
        <v>0.27029999999999998</v>
      </c>
      <c r="AN626" s="326"/>
      <c r="AR626" s="326"/>
      <c r="BP626" s="326"/>
      <c r="BR626" s="326"/>
      <c r="CA626" s="326"/>
      <c r="DE626" s="62"/>
      <c r="DF626" s="49"/>
      <c r="DG626" s="49"/>
      <c r="DH626" s="49"/>
      <c r="DI626" s="62"/>
      <c r="DJ626" s="49"/>
      <c r="DK626" s="49"/>
      <c r="DL626" s="49"/>
      <c r="DM626" s="62"/>
    </row>
    <row r="627" spans="4:117" outlineLevel="1">
      <c r="D627" s="326" t="str">
        <f>VLOOKUP(F627,[2]Codes!$C$1:$P$3294, 13, FALSE)</f>
        <v>Seagrass</v>
      </c>
      <c r="E627" s="326" t="s">
        <v>390</v>
      </c>
      <c r="F627" s="326" t="s">
        <v>338</v>
      </c>
      <c r="J627" s="466"/>
      <c r="M627" s="326"/>
      <c r="O627" s="326"/>
      <c r="AK627" s="326"/>
      <c r="AN627" s="326"/>
      <c r="AR627" s="326"/>
      <c r="BC627" s="326">
        <v>1.1999999999999999E-3</v>
      </c>
      <c r="BP627" s="326"/>
      <c r="BR627" s="326"/>
      <c r="CA627" s="326"/>
      <c r="DE627" s="62"/>
      <c r="DF627" s="49"/>
      <c r="DG627" s="49"/>
      <c r="DH627" s="49"/>
      <c r="DI627" s="62"/>
      <c r="DJ627" s="49"/>
      <c r="DK627" s="49"/>
      <c r="DL627" s="49"/>
      <c r="DM627" s="62"/>
    </row>
    <row r="628" spans="4:117" outlineLevel="1">
      <c r="D628" s="326" t="s">
        <v>338</v>
      </c>
      <c r="E628" s="326" t="s">
        <v>390</v>
      </c>
      <c r="F628" s="326" t="s">
        <v>1083</v>
      </c>
      <c r="J628" s="466"/>
      <c r="M628" s="326">
        <v>2.76E-2</v>
      </c>
      <c r="O628" s="326"/>
      <c r="AK628" s="326"/>
      <c r="AN628" s="326"/>
      <c r="AR628" s="326"/>
      <c r="BP628" s="326"/>
      <c r="BR628" s="326"/>
      <c r="CA628" s="326"/>
      <c r="DE628" s="62"/>
      <c r="DF628" s="49"/>
      <c r="DG628" s="49"/>
      <c r="DH628" s="49"/>
      <c r="DI628" s="62"/>
      <c r="DJ628" s="49"/>
      <c r="DK628" s="49"/>
      <c r="DL628" s="49"/>
      <c r="DM628" s="62"/>
    </row>
    <row r="629" spans="4:117" outlineLevel="1">
      <c r="D629" s="326" t="str">
        <f>VLOOKUP(F629,[2]Codes!$C$1:$P$3294, 13, FALSE)</f>
        <v>Shelf demersal invertivore small</v>
      </c>
      <c r="E629" s="347" t="s">
        <v>547</v>
      </c>
      <c r="F629" s="349" t="s">
        <v>419</v>
      </c>
      <c r="J629" s="466"/>
      <c r="K629" s="492"/>
      <c r="M629" s="326"/>
      <c r="O629" s="326"/>
      <c r="Q629" s="348">
        <v>6.9400000000000003E-2</v>
      </c>
      <c r="AK629" s="326"/>
      <c r="AN629" s="326"/>
      <c r="AR629" s="326"/>
      <c r="BP629" s="326"/>
      <c r="BR629" s="326"/>
      <c r="CA629" s="326"/>
      <c r="DE629" s="62"/>
      <c r="DF629" s="493"/>
      <c r="DG629" s="49"/>
      <c r="DH629" s="49"/>
      <c r="DI629" s="62"/>
      <c r="DJ629" s="49"/>
      <c r="DK629" s="49"/>
      <c r="DL629" s="49"/>
      <c r="DM629" s="62"/>
    </row>
    <row r="630" spans="4:117" outlineLevel="1">
      <c r="D630" s="326" t="str">
        <f>VLOOKUP(F630,[2]Codes!$C$1:$P$3294, 13, FALSE)</f>
        <v>Shelf demersal invertivore small</v>
      </c>
      <c r="E630" s="326" t="s">
        <v>547</v>
      </c>
      <c r="F630" s="326" t="s">
        <v>557</v>
      </c>
      <c r="J630" s="466"/>
      <c r="M630" s="326"/>
      <c r="O630" s="326"/>
      <c r="AK630" s="326"/>
      <c r="AN630" s="326"/>
      <c r="AR630" s="326"/>
      <c r="BP630" s="326"/>
      <c r="BR630" s="326"/>
      <c r="CA630" s="326">
        <v>8.3199999999999996E-2</v>
      </c>
      <c r="DE630" s="62"/>
      <c r="DF630" s="49"/>
      <c r="DG630" s="49"/>
      <c r="DH630" s="49"/>
      <c r="DI630" s="62"/>
      <c r="DJ630" s="49"/>
      <c r="DK630" s="49"/>
      <c r="DL630" s="49"/>
      <c r="DM630" s="62"/>
    </row>
    <row r="631" spans="4:117" outlineLevel="1">
      <c r="D631" s="326" t="s">
        <v>911</v>
      </c>
      <c r="E631" s="326" t="s">
        <v>547</v>
      </c>
      <c r="F631" s="326" t="s">
        <v>553</v>
      </c>
      <c r="J631" s="466"/>
      <c r="M631" s="326"/>
      <c r="O631" s="326"/>
      <c r="AK631" s="326"/>
      <c r="AN631" s="326"/>
      <c r="AR631" s="326"/>
      <c r="BP631" s="326"/>
      <c r="BR631" s="326"/>
      <c r="CA631" s="326"/>
      <c r="CE631" s="326">
        <v>0.57140000000000002</v>
      </c>
      <c r="DE631" s="62"/>
      <c r="DF631" s="49"/>
      <c r="DG631" s="49"/>
      <c r="DH631" s="49"/>
      <c r="DI631" s="62"/>
      <c r="DJ631" s="49"/>
      <c r="DK631" s="49"/>
      <c r="DL631" s="49"/>
      <c r="DM631" s="62"/>
    </row>
    <row r="632" spans="4:117" outlineLevel="1">
      <c r="D632" s="326" t="s">
        <v>911</v>
      </c>
      <c r="E632" s="326" t="s">
        <v>547</v>
      </c>
      <c r="F632" s="326" t="s">
        <v>211</v>
      </c>
      <c r="J632" s="466"/>
      <c r="M632" s="326"/>
      <c r="O632" s="326"/>
      <c r="AK632" s="326"/>
      <c r="AN632" s="326"/>
      <c r="AR632" s="326"/>
      <c r="BP632" s="326"/>
      <c r="BR632" s="326"/>
      <c r="CA632" s="326">
        <v>0.37319999999999998</v>
      </c>
      <c r="DE632" s="62"/>
      <c r="DF632" s="49"/>
      <c r="DG632" s="49"/>
      <c r="DH632" s="49"/>
      <c r="DI632" s="62"/>
      <c r="DJ632" s="49"/>
      <c r="DK632" s="49"/>
      <c r="DL632" s="49"/>
      <c r="DM632" s="62"/>
    </row>
    <row r="633" spans="4:117" outlineLevel="1">
      <c r="D633" s="326" t="s">
        <v>911</v>
      </c>
      <c r="E633" s="347" t="s">
        <v>547</v>
      </c>
      <c r="F633" s="347" t="s">
        <v>567</v>
      </c>
      <c r="J633" s="466"/>
      <c r="K633" s="492"/>
      <c r="M633" s="326"/>
      <c r="O633" s="326"/>
      <c r="Q633" s="348">
        <v>3.5999999999999999E-3</v>
      </c>
      <c r="AK633" s="326"/>
      <c r="AN633" s="326"/>
      <c r="AR633" s="326"/>
      <c r="BP633" s="326"/>
      <c r="BR633" s="326"/>
      <c r="CA633" s="326"/>
      <c r="DE633" s="62"/>
      <c r="DF633" s="493"/>
      <c r="DG633" s="49"/>
      <c r="DH633" s="49"/>
      <c r="DI633" s="62"/>
      <c r="DJ633" s="49"/>
      <c r="DK633" s="49"/>
      <c r="DL633" s="49"/>
      <c r="DM633" s="62"/>
    </row>
    <row r="634" spans="4:117" outlineLevel="1">
      <c r="D634" s="326" t="str">
        <f>VLOOKUP(F634,[2]Codes!$C$1:$P$3294, 13, FALSE)</f>
        <v>Shelf demersal piscivore large</v>
      </c>
      <c r="E634" s="326" t="s">
        <v>547</v>
      </c>
      <c r="F634" s="326" t="s">
        <v>559</v>
      </c>
      <c r="J634" s="466"/>
      <c r="M634" s="326"/>
      <c r="O634" s="326"/>
      <c r="AK634" s="326"/>
      <c r="AN634" s="326"/>
      <c r="AR634" s="326"/>
      <c r="BP634" s="326"/>
      <c r="BR634" s="326"/>
      <c r="BW634" s="326">
        <v>6.4500000000000002E-2</v>
      </c>
      <c r="CA634" s="326"/>
      <c r="DE634" s="62"/>
      <c r="DF634" s="49"/>
      <c r="DG634" s="49"/>
      <c r="DH634" s="49"/>
      <c r="DI634" s="62"/>
      <c r="DJ634" s="49"/>
      <c r="DK634" s="49"/>
      <c r="DL634" s="49"/>
      <c r="DM634" s="62"/>
    </row>
    <row r="635" spans="4:117" outlineLevel="1">
      <c r="D635" s="326" t="str">
        <f>VLOOKUP(F635,[2]Codes!$C$1:$P$3294, 13, FALSE)</f>
        <v>Squid</v>
      </c>
      <c r="E635" s="326" t="s">
        <v>302</v>
      </c>
      <c r="F635" s="326" t="s">
        <v>240</v>
      </c>
      <c r="J635" s="466"/>
      <c r="M635" s="326"/>
      <c r="O635" s="326"/>
      <c r="AK635" s="326"/>
      <c r="AN635" s="326"/>
      <c r="AR635" s="326"/>
      <c r="BP635" s="326"/>
      <c r="BR635" s="326"/>
      <c r="BX635" s="326">
        <v>2.2400000000000003E-2</v>
      </c>
      <c r="CA635" s="326"/>
      <c r="DE635" s="62"/>
      <c r="DF635" s="49"/>
      <c r="DG635" s="49"/>
      <c r="DH635" s="49"/>
      <c r="DI635" s="62"/>
      <c r="DJ635" s="49"/>
      <c r="DK635" s="49"/>
      <c r="DL635" s="49"/>
      <c r="DM635" s="62"/>
    </row>
    <row r="636" spans="4:117" outlineLevel="1">
      <c r="D636" s="326" t="str">
        <f>VLOOKUP(F636,[2]Codes!$C$1:$P$3294, 13, FALSE)</f>
        <v>Squid</v>
      </c>
      <c r="E636" s="326" t="s">
        <v>302</v>
      </c>
      <c r="F636" s="326" t="s">
        <v>240</v>
      </c>
      <c r="J636" s="466"/>
      <c r="M636" s="326"/>
      <c r="O636" s="326"/>
      <c r="AK636" s="326"/>
      <c r="AN636" s="326"/>
      <c r="AR636" s="326"/>
      <c r="BP636" s="326"/>
      <c r="BR636" s="326"/>
      <c r="CA636" s="326"/>
      <c r="CO636" s="326">
        <v>0.50560000000000005</v>
      </c>
      <c r="DE636" s="62"/>
      <c r="DF636" s="49"/>
      <c r="DG636" s="49"/>
      <c r="DH636" s="49"/>
      <c r="DI636" s="62"/>
      <c r="DJ636" s="49"/>
      <c r="DK636" s="49"/>
      <c r="DL636" s="49"/>
      <c r="DM636" s="62"/>
    </row>
    <row r="637" spans="4:117" outlineLevel="1">
      <c r="D637" s="326" t="str">
        <f>VLOOKUP(F637,[2]Codes!$C$1:$P$3294, 13, FALSE)</f>
        <v>Squid</v>
      </c>
      <c r="E637" s="326" t="s">
        <v>302</v>
      </c>
      <c r="F637" s="326" t="s">
        <v>240</v>
      </c>
      <c r="J637" s="466"/>
      <c r="M637" s="326"/>
      <c r="O637" s="326"/>
      <c r="AK637" s="326"/>
      <c r="AN637" s="326"/>
      <c r="AR637" s="326"/>
      <c r="BP637" s="326"/>
      <c r="BR637" s="326"/>
      <c r="CA637" s="326"/>
      <c r="CB637" s="326">
        <v>0.4118</v>
      </c>
      <c r="DE637" s="62"/>
      <c r="DF637" s="49"/>
      <c r="DG637" s="49"/>
      <c r="DH637" s="49"/>
      <c r="DI637" s="62"/>
      <c r="DJ637" s="49"/>
      <c r="DK637" s="49"/>
      <c r="DL637" s="49"/>
      <c r="DM637" s="62"/>
    </row>
    <row r="638" spans="4:117" outlineLevel="1">
      <c r="D638" s="326" t="str">
        <f>VLOOKUP(F638,[2]Codes!$C$1:$P$3294, 13, FALSE)</f>
        <v>Squid &amp; cuttlefish shelf</v>
      </c>
      <c r="E638" s="326" t="s">
        <v>302</v>
      </c>
      <c r="F638" s="326" t="s">
        <v>245</v>
      </c>
      <c r="J638" s="466"/>
      <c r="M638" s="326"/>
      <c r="O638" s="326"/>
      <c r="AK638" s="326"/>
      <c r="AN638" s="326"/>
      <c r="AR638" s="326"/>
      <c r="BP638" s="326"/>
      <c r="BR638" s="326"/>
      <c r="CA638" s="326"/>
      <c r="CG638" s="326">
        <v>0.88880000000000003</v>
      </c>
      <c r="DE638" s="62"/>
      <c r="DF638" s="49"/>
      <c r="DG638" s="49"/>
      <c r="DH638" s="49"/>
      <c r="DI638" s="62"/>
      <c r="DJ638" s="49"/>
      <c r="DK638" s="49"/>
      <c r="DL638" s="49"/>
      <c r="DM638" s="62"/>
    </row>
    <row r="639" spans="4:117" s="49" customFormat="1" outlineLevel="1">
      <c r="X639" s="54"/>
      <c r="BV639" s="144"/>
      <c r="CL639" s="381"/>
      <c r="CU639" s="381"/>
      <c r="CV639" s="381"/>
      <c r="DD639" s="381"/>
      <c r="DE639" s="54"/>
      <c r="DI639" s="54"/>
      <c r="DM639" s="54"/>
    </row>
    <row r="640" spans="4:117" s="49" customFormat="1" outlineLevel="1">
      <c r="D640" s="49" t="s">
        <v>1944</v>
      </c>
      <c r="X640" s="54"/>
      <c r="BV640" s="144"/>
      <c r="CL640" s="381">
        <f>SUMIF(D13:D638,"Fish",CL13:CL638)</f>
        <v>0</v>
      </c>
      <c r="CU640" s="381"/>
      <c r="CV640" s="381"/>
      <c r="DD640" s="381"/>
      <c r="DE640" s="54"/>
      <c r="DI640" s="54"/>
      <c r="DM640" s="54"/>
    </row>
    <row r="641" spans="1:117" s="49" customFormat="1" outlineLevel="1">
      <c r="X641" s="54"/>
      <c r="BV641" s="144"/>
      <c r="CL641" s="381"/>
      <c r="CU641" s="381"/>
      <c r="CV641" s="381"/>
      <c r="DD641" s="381"/>
      <c r="DE641" s="54"/>
      <c r="DI641" s="54"/>
      <c r="DM641" s="54"/>
    </row>
    <row r="642" spans="1:117" s="49" customFormat="1" outlineLevel="1">
      <c r="X642" s="54"/>
      <c r="BV642" s="144"/>
      <c r="CL642" s="381"/>
      <c r="CU642" s="381"/>
      <c r="CV642" s="381"/>
      <c r="DD642" s="381"/>
      <c r="DE642" s="54"/>
      <c r="DI642" s="54"/>
      <c r="DM642" s="54"/>
    </row>
    <row r="643" spans="1:117" s="496" customFormat="1">
      <c r="A643" s="62">
        <v>27</v>
      </c>
      <c r="B643" s="62" t="s">
        <v>12</v>
      </c>
      <c r="C643" s="496">
        <v>25</v>
      </c>
      <c r="D643" s="495" t="s">
        <v>12</v>
      </c>
      <c r="G643" s="497">
        <f t="shared" ref="G643:L662" si="0">SUMIF($D$13:$D$638,$D643,G$13:G$638)</f>
        <v>0</v>
      </c>
      <c r="H643" s="497">
        <f t="shared" si="0"/>
        <v>0</v>
      </c>
      <c r="I643" s="497">
        <f>SUMIF($D$13:$D$638,$D643,I$13:I$638)</f>
        <v>0</v>
      </c>
      <c r="J643" s="497">
        <f t="shared" ref="J643:W661" si="1">SUMIF($D$13:$D$638,$D643,J$13:J$638)</f>
        <v>0</v>
      </c>
      <c r="K643" s="497">
        <f t="shared" si="1"/>
        <v>0</v>
      </c>
      <c r="L643" s="497">
        <f t="shared" si="1"/>
        <v>0</v>
      </c>
      <c r="M643" s="498">
        <f t="shared" si="1"/>
        <v>0</v>
      </c>
      <c r="N643" s="498">
        <f t="shared" si="1"/>
        <v>0</v>
      </c>
      <c r="O643" s="498">
        <f t="shared" si="1"/>
        <v>0</v>
      </c>
      <c r="P643" s="498">
        <f t="shared" si="1"/>
        <v>0</v>
      </c>
      <c r="Q643" s="498">
        <f t="shared" si="1"/>
        <v>0</v>
      </c>
      <c r="R643" s="498">
        <f t="shared" si="1"/>
        <v>0</v>
      </c>
      <c r="S643" s="498">
        <f t="shared" si="1"/>
        <v>0</v>
      </c>
      <c r="T643" s="498">
        <f t="shared" si="1"/>
        <v>0</v>
      </c>
      <c r="U643" s="498">
        <f t="shared" si="1"/>
        <v>0</v>
      </c>
      <c r="V643" s="498">
        <f t="shared" si="1"/>
        <v>0</v>
      </c>
      <c r="W643" s="498">
        <f t="shared" si="1"/>
        <v>0</v>
      </c>
      <c r="X643" s="497">
        <f>M643*(M$5/$X$5)+N643*N$5/$X$5+O643*O$5/$X$5+P643*P$5/$X$5+Q643*Q$5/$X$5+R643*R$5/$X$5+S643*S$5/$X$5+T643*T$5/$X$5+U643*U$5/$X$5+V643*V$5/$X$5+W643*W$5/$X$5</f>
        <v>0</v>
      </c>
      <c r="Y643" s="498">
        <f t="shared" ref="Y643:AN658" si="2">SUMIF($D$13:$D$638,$D643,Y$13:Y$638)</f>
        <v>0</v>
      </c>
      <c r="Z643" s="498">
        <f t="shared" si="2"/>
        <v>0</v>
      </c>
      <c r="AA643" s="498">
        <f t="shared" si="2"/>
        <v>0</v>
      </c>
      <c r="AB643" s="498">
        <f t="shared" si="2"/>
        <v>0</v>
      </c>
      <c r="AC643" s="498">
        <f t="shared" si="2"/>
        <v>0</v>
      </c>
      <c r="AD643" s="498">
        <f t="shared" si="2"/>
        <v>0</v>
      </c>
      <c r="AE643" s="498">
        <f t="shared" si="2"/>
        <v>0</v>
      </c>
      <c r="AF643" s="498">
        <f t="shared" si="2"/>
        <v>0</v>
      </c>
      <c r="AG643" s="498">
        <f t="shared" si="2"/>
        <v>0</v>
      </c>
      <c r="AH643" s="498">
        <f t="shared" si="2"/>
        <v>0</v>
      </c>
      <c r="AI643" s="498">
        <f t="shared" si="2"/>
        <v>0</v>
      </c>
      <c r="AJ643" s="498">
        <f t="shared" si="2"/>
        <v>0</v>
      </c>
      <c r="AK643" s="498">
        <f t="shared" si="2"/>
        <v>0</v>
      </c>
      <c r="AL643" s="498">
        <f t="shared" si="2"/>
        <v>0</v>
      </c>
      <c r="AM643" s="498">
        <f t="shared" si="2"/>
        <v>0</v>
      </c>
      <c r="AN643" s="498">
        <f t="shared" si="2"/>
        <v>0</v>
      </c>
      <c r="AO643" s="498">
        <f t="shared" ref="AO643:BD658" si="3">SUMIF($D$13:$D$638,$D643,AO$13:AO$638)</f>
        <v>0</v>
      </c>
      <c r="AP643" s="498">
        <f t="shared" si="3"/>
        <v>0</v>
      </c>
      <c r="AQ643" s="498">
        <f t="shared" si="3"/>
        <v>0</v>
      </c>
      <c r="AR643" s="498">
        <f t="shared" si="3"/>
        <v>0</v>
      </c>
      <c r="AS643" s="498">
        <f t="shared" si="3"/>
        <v>0</v>
      </c>
      <c r="AT643" s="498">
        <f t="shared" si="3"/>
        <v>0</v>
      </c>
      <c r="AU643" s="498">
        <f t="shared" si="3"/>
        <v>0</v>
      </c>
      <c r="AV643" s="498">
        <f t="shared" si="3"/>
        <v>0</v>
      </c>
      <c r="AW643" s="498">
        <f t="shared" si="3"/>
        <v>0</v>
      </c>
      <c r="AX643" s="498">
        <f t="shared" si="3"/>
        <v>0</v>
      </c>
      <c r="AY643" s="498">
        <f t="shared" si="3"/>
        <v>0</v>
      </c>
      <c r="AZ643" s="498">
        <f t="shared" si="3"/>
        <v>0</v>
      </c>
      <c r="BA643" s="498">
        <f t="shared" si="3"/>
        <v>0</v>
      </c>
      <c r="BB643" s="498">
        <f t="shared" si="3"/>
        <v>0</v>
      </c>
      <c r="BC643" s="498">
        <f t="shared" si="3"/>
        <v>0</v>
      </c>
      <c r="BD643" s="498">
        <f t="shared" si="3"/>
        <v>0</v>
      </c>
      <c r="BE643" s="498">
        <f t="shared" ref="BE643:BT658" si="4">SUMIF($D$13:$D$638,$D643,BE$13:BE$638)</f>
        <v>0</v>
      </c>
      <c r="BF643" s="498">
        <f t="shared" si="4"/>
        <v>0</v>
      </c>
      <c r="BG643" s="498">
        <f t="shared" si="4"/>
        <v>0</v>
      </c>
      <c r="BH643" s="498">
        <f t="shared" si="4"/>
        <v>0</v>
      </c>
      <c r="BI643" s="498">
        <f t="shared" si="4"/>
        <v>0</v>
      </c>
      <c r="BJ643" s="498">
        <f t="shared" si="4"/>
        <v>0</v>
      </c>
      <c r="BK643" s="498">
        <f t="shared" si="4"/>
        <v>0</v>
      </c>
      <c r="BL643" s="498">
        <f t="shared" si="4"/>
        <v>0</v>
      </c>
      <c r="BM643" s="498">
        <f t="shared" si="4"/>
        <v>0</v>
      </c>
      <c r="BN643" s="498">
        <f t="shared" si="4"/>
        <v>0</v>
      </c>
      <c r="BO643" s="498">
        <f t="shared" si="4"/>
        <v>0</v>
      </c>
      <c r="BP643" s="498">
        <f t="shared" si="4"/>
        <v>0</v>
      </c>
      <c r="BQ643" s="498">
        <f t="shared" si="4"/>
        <v>0</v>
      </c>
      <c r="BR643" s="498">
        <f t="shared" si="4"/>
        <v>0</v>
      </c>
      <c r="BS643" s="498">
        <f t="shared" si="4"/>
        <v>0</v>
      </c>
      <c r="BT643" s="498">
        <f t="shared" si="4"/>
        <v>0</v>
      </c>
      <c r="BU643" s="498">
        <f t="shared" ref="BU643:BU689" si="5">SUMIF($D$13:$D$638,$D643,BU$13:BU$638)</f>
        <v>0</v>
      </c>
      <c r="BV643" s="499">
        <f>Y643*(Y$5/$BV$5)+Z643*(Z$5/$BV$5)+AA643*(AA$5/$BV$5)+AB643*(AB$5/$BV$5)+AC643*(AC$5/$BV$5)+AD643*(AD$5/$BV$5)+AE643*(AE$5/$BV$5)+AF643*(AF$5/$BV$5)+AG643*(AG$5/$BV$5)+AH643*(AH$5/$BV$5)+AI643*(AI$5/$BV$5)+AJ643*(AJ$5/$BV$5)+AK643*(AK$5/$BV$5)+AL643*(AL$5/$BV$5)+AM643*(AM$5/$BV$5)+AN643*(AN$5/$BV$5)+AO643*(AO$5/$BV$5)+AP643*(AP$5/$BV$5)+AQ643*(AQ$5/$BV$5)+AR643*(AR$5/$BV$5)+AS643*(AS$5/$BV$5)+AT643*(AT$5/$BV$5)+AU643*(AU$5/$BV$5)+AV643*(AV$5/$BV$5)+AW643*(AW$5/$BV$5)+AX643*(AX$5/$BV$5)+AY643*(AY$5/$BV$5)+AZ643*(AZ$5/$BV$5)+BA643*(BA$5/$BV$5)+BB643*(BB$5/$BV$5)+BC643*(BC$5/$BV$5)+BD643*(BD$5/$BV$5)+BE643*(BE$5/$BV$5)+BG643*(BG$5/$BV$5)+BH643*(BH$5/$BV$5)+BI643*(BI$5/$BV$5)+BJ643*(BJ$5/$BV$5)+BF643*(BF$5/$BV$5)+BK643*(BK$5/$BV$5)+BL643*(BL$5/$BV$5)+BM643*(BM$5/$BV$5)+BN643*(BN$5/$BV$5)+BO643*(BO$5/$BV$5)+BP643*(BP$5/$BV$5)+BQ643*(BQ$5/$BV$5)+BR643*(BR$5/$BV$5)+BS643*(BS$5/$BV$5)+BT643*(BT$5/$BV$5)+BU643*(BU$5/$BV$5)</f>
        <v>0</v>
      </c>
      <c r="BW643" s="498">
        <f t="shared" ref="BW643:CG658" si="6">SUMIF($D$13:$D$638,$D643,BW$13:BW$638)</f>
        <v>0</v>
      </c>
      <c r="BX643" s="498">
        <f t="shared" si="6"/>
        <v>0</v>
      </c>
      <c r="BY643" s="498">
        <f t="shared" si="6"/>
        <v>0</v>
      </c>
      <c r="BZ643" s="498">
        <f t="shared" si="6"/>
        <v>0</v>
      </c>
      <c r="CA643" s="498">
        <f t="shared" si="6"/>
        <v>0</v>
      </c>
      <c r="CB643" s="498">
        <f t="shared" si="6"/>
        <v>0</v>
      </c>
      <c r="CC643" s="498">
        <f t="shared" si="6"/>
        <v>0</v>
      </c>
      <c r="CD643" s="498">
        <f t="shared" si="6"/>
        <v>0</v>
      </c>
      <c r="CE643" s="498">
        <f t="shared" si="6"/>
        <v>0</v>
      </c>
      <c r="CF643" s="498">
        <f t="shared" si="6"/>
        <v>0</v>
      </c>
      <c r="CG643" s="498">
        <f t="shared" si="6"/>
        <v>0</v>
      </c>
      <c r="CH643" s="497">
        <f t="shared" ref="CH643:CH651" si="7">BW643*(BW$5/$CH$5)+BX643*BX$5/$CH$5+BY643*BY$5/$CH$5+BZ643*BZ$5/$CH$5+CA643*CA$5/$CH$5+CB643*CB$5/$CH$5+CC643*CC$5/$CH$5+CD643*CD$5/$CH$5+CE643*CE$5/$CH$5+CF643*CF$5/$CH$5+CG643*CG$5/$CH$5</f>
        <v>0</v>
      </c>
      <c r="CI643" s="498">
        <f t="shared" ref="CI643:CK662" si="8">SUMIF($D$13:$D$638,$D643,CI$13:CI$638)</f>
        <v>0</v>
      </c>
      <c r="CJ643" s="498">
        <f t="shared" si="8"/>
        <v>0</v>
      </c>
      <c r="CK643" s="498">
        <f t="shared" si="8"/>
        <v>0</v>
      </c>
      <c r="CL643" s="500">
        <f>CI643*CI$5/$CL$5+CJ643*CJ$5/$CL$5+CK643*CK$5/$CL$5</f>
        <v>0</v>
      </c>
      <c r="CM643" s="498">
        <f t="shared" ref="CM643:CT658" si="9">SUMIF($D$13:$D$638,$D643,CM$13:CM$638)</f>
        <v>0</v>
      </c>
      <c r="CN643" s="498">
        <f t="shared" si="9"/>
        <v>0</v>
      </c>
      <c r="CO643" s="498">
        <f t="shared" si="9"/>
        <v>0</v>
      </c>
      <c r="CP643" s="498">
        <f t="shared" si="9"/>
        <v>0</v>
      </c>
      <c r="CQ643" s="498">
        <f t="shared" si="9"/>
        <v>0</v>
      </c>
      <c r="CR643" s="498">
        <f t="shared" si="9"/>
        <v>0</v>
      </c>
      <c r="CS643" s="498">
        <f t="shared" si="9"/>
        <v>0</v>
      </c>
      <c r="CT643" s="498">
        <f t="shared" si="9"/>
        <v>0</v>
      </c>
      <c r="CU643" s="501">
        <f>CM643*CM$5/$CU$5+CN643*CN$5/$CU$5+CO643*CO$5/$CU$5+CP643*CP$5/$CU$5+CQ643*CQ$5/$CU$5+CR643*CR$5/$CU$5+CS643*CS$5/$CU$5+CT643*CT$5/$CU$5</f>
        <v>0</v>
      </c>
      <c r="CV643" s="500">
        <f t="shared" ref="CV643:DC658" si="10">SUMIF($D$13:$D$638,$D643,CV$13:CV$638)</f>
        <v>0</v>
      </c>
      <c r="CW643" s="498">
        <f t="shared" si="10"/>
        <v>0</v>
      </c>
      <c r="CX643" s="498">
        <f t="shared" si="10"/>
        <v>0</v>
      </c>
      <c r="CY643" s="498">
        <f t="shared" si="10"/>
        <v>0</v>
      </c>
      <c r="CZ643" s="498">
        <f t="shared" si="10"/>
        <v>0</v>
      </c>
      <c r="DA643" s="498">
        <f t="shared" si="10"/>
        <v>0</v>
      </c>
      <c r="DB643" s="498">
        <f t="shared" si="10"/>
        <v>0</v>
      </c>
      <c r="DC643" s="498">
        <f t="shared" si="10"/>
        <v>0</v>
      </c>
      <c r="DD643" s="501">
        <f>CW643*CW$5/$DD$5+CX643*CX$5/$DD$5+CY643*CY$5/$DD$5+CZ643*CZ$5/$DD$5+DA643*DA$5/$DD$5+DB643*DB$5/$DD$5+DC643*DC$5/$DD$5</f>
        <v>0</v>
      </c>
    </row>
    <row r="644" spans="1:117">
      <c r="A644" s="62">
        <v>28</v>
      </c>
      <c r="B644" s="62" t="s">
        <v>792</v>
      </c>
      <c r="C644" s="326">
        <v>28</v>
      </c>
      <c r="D644" s="64" t="s">
        <v>904</v>
      </c>
      <c r="G644" s="467">
        <f t="shared" si="0"/>
        <v>0</v>
      </c>
      <c r="H644" s="467">
        <f t="shared" si="0"/>
        <v>0</v>
      </c>
      <c r="I644" s="467">
        <f t="shared" si="0"/>
        <v>0</v>
      </c>
      <c r="J644" s="467">
        <f t="shared" si="1"/>
        <v>0</v>
      </c>
      <c r="K644" s="467">
        <f t="shared" si="1"/>
        <v>0</v>
      </c>
      <c r="L644" s="467">
        <f t="shared" si="1"/>
        <v>0</v>
      </c>
      <c r="M644" s="62">
        <f t="shared" si="1"/>
        <v>0</v>
      </c>
      <c r="N644" s="62">
        <f t="shared" si="1"/>
        <v>0</v>
      </c>
      <c r="O644" s="62">
        <f t="shared" si="1"/>
        <v>0</v>
      </c>
      <c r="P644" s="62">
        <f t="shared" si="1"/>
        <v>0</v>
      </c>
      <c r="Q644" s="62">
        <f t="shared" si="1"/>
        <v>0</v>
      </c>
      <c r="R644" s="62">
        <f t="shared" si="1"/>
        <v>0</v>
      </c>
      <c r="S644" s="62">
        <f t="shared" si="1"/>
        <v>0</v>
      </c>
      <c r="T644" s="62">
        <f t="shared" si="1"/>
        <v>0</v>
      </c>
      <c r="U644" s="62">
        <f t="shared" si="1"/>
        <v>0</v>
      </c>
      <c r="V644" s="62">
        <f t="shared" si="1"/>
        <v>0</v>
      </c>
      <c r="W644" s="62">
        <f t="shared" si="1"/>
        <v>0</v>
      </c>
      <c r="X644" s="502">
        <f>M644*(M$5/$X$5)+N644*N$5/$X$5+O644*O$5/$X$5+P644*P$5/$X$5+Q644*Q$5/$X$5+R644*R$5/$X$5+S644*S$5/$X$5+T644*T$5/$X$5+U644*U$5/$X$5+V644*V$5/$X$5+W644*W$5/$X$5</f>
        <v>0</v>
      </c>
      <c r="Y644" s="503">
        <f t="shared" si="2"/>
        <v>0</v>
      </c>
      <c r="Z644" s="503">
        <f t="shared" si="2"/>
        <v>0</v>
      </c>
      <c r="AA644" s="503">
        <f t="shared" si="2"/>
        <v>0</v>
      </c>
      <c r="AB644" s="503">
        <f t="shared" si="2"/>
        <v>0</v>
      </c>
      <c r="AC644" s="503">
        <f t="shared" si="2"/>
        <v>0</v>
      </c>
      <c r="AD644" s="503">
        <f t="shared" si="2"/>
        <v>0</v>
      </c>
      <c r="AE644" s="503">
        <f t="shared" si="2"/>
        <v>0</v>
      </c>
      <c r="AF644" s="503">
        <f t="shared" si="2"/>
        <v>0</v>
      </c>
      <c r="AG644" s="503">
        <f t="shared" si="2"/>
        <v>0</v>
      </c>
      <c r="AH644" s="503">
        <f t="shared" si="2"/>
        <v>0</v>
      </c>
      <c r="AI644" s="503">
        <f t="shared" si="2"/>
        <v>0</v>
      </c>
      <c r="AJ644" s="503">
        <f t="shared" si="2"/>
        <v>0</v>
      </c>
      <c r="AK644" s="503">
        <f t="shared" si="2"/>
        <v>0</v>
      </c>
      <c r="AL644" s="503">
        <f t="shared" si="2"/>
        <v>0</v>
      </c>
      <c r="AM644" s="503">
        <f t="shared" si="2"/>
        <v>0</v>
      </c>
      <c r="AN644" s="503">
        <f t="shared" si="2"/>
        <v>0</v>
      </c>
      <c r="AO644" s="503">
        <f t="shared" si="3"/>
        <v>0</v>
      </c>
      <c r="AP644" s="503">
        <f t="shared" si="3"/>
        <v>0</v>
      </c>
      <c r="AQ644" s="503">
        <f t="shared" si="3"/>
        <v>0</v>
      </c>
      <c r="AR644" s="503">
        <f t="shared" si="3"/>
        <v>0</v>
      </c>
      <c r="AS644" s="503">
        <f t="shared" si="3"/>
        <v>0</v>
      </c>
      <c r="AT644" s="503">
        <f t="shared" si="3"/>
        <v>0</v>
      </c>
      <c r="AU644" s="503">
        <f t="shared" si="3"/>
        <v>0</v>
      </c>
      <c r="AV644" s="503">
        <f t="shared" si="3"/>
        <v>0</v>
      </c>
      <c r="AW644" s="503">
        <f t="shared" si="3"/>
        <v>0</v>
      </c>
      <c r="AX644" s="503">
        <f t="shared" si="3"/>
        <v>0</v>
      </c>
      <c r="AY644" s="503">
        <f t="shared" si="3"/>
        <v>0</v>
      </c>
      <c r="AZ644" s="503">
        <f t="shared" si="3"/>
        <v>0</v>
      </c>
      <c r="BA644" s="503">
        <f t="shared" si="3"/>
        <v>0</v>
      </c>
      <c r="BB644" s="503">
        <f t="shared" si="3"/>
        <v>0</v>
      </c>
      <c r="BC644" s="503">
        <f t="shared" si="3"/>
        <v>0</v>
      </c>
      <c r="BD644" s="503">
        <f t="shared" si="3"/>
        <v>0</v>
      </c>
      <c r="BE644" s="503">
        <f t="shared" si="4"/>
        <v>0</v>
      </c>
      <c r="BF644" s="503">
        <f t="shared" si="4"/>
        <v>0</v>
      </c>
      <c r="BG644" s="503">
        <f t="shared" si="4"/>
        <v>0</v>
      </c>
      <c r="BH644" s="503">
        <f t="shared" si="4"/>
        <v>0</v>
      </c>
      <c r="BI644" s="503">
        <f t="shared" si="4"/>
        <v>0</v>
      </c>
      <c r="BJ644" s="503">
        <f t="shared" si="4"/>
        <v>0</v>
      </c>
      <c r="BK644" s="503">
        <f t="shared" si="4"/>
        <v>0</v>
      </c>
      <c r="BL644" s="503">
        <f t="shared" si="4"/>
        <v>0</v>
      </c>
      <c r="BM644" s="503">
        <f t="shared" si="4"/>
        <v>0</v>
      </c>
      <c r="BN644" s="503">
        <f t="shared" si="4"/>
        <v>0</v>
      </c>
      <c r="BO644" s="503">
        <f t="shared" si="4"/>
        <v>0</v>
      </c>
      <c r="BP644" s="503">
        <f t="shared" si="4"/>
        <v>0</v>
      </c>
      <c r="BQ644" s="503">
        <f t="shared" si="4"/>
        <v>0</v>
      </c>
      <c r="BR644" s="503">
        <f t="shared" si="4"/>
        <v>0</v>
      </c>
      <c r="BS644" s="503">
        <f t="shared" si="4"/>
        <v>0</v>
      </c>
      <c r="BT644" s="503">
        <f t="shared" si="4"/>
        <v>0</v>
      </c>
      <c r="BU644" s="503">
        <f t="shared" si="5"/>
        <v>0</v>
      </c>
      <c r="BV644" s="504">
        <f t="shared" ref="BV644:BV690" si="11">Y644*(Y$5/$BV$5)+Z644*(Z$5/$BV$5)+AA644*(AA$5/$BV$5)+AB644*(AB$5/$BV$5)+AC644*(AC$5/$BV$5)+AD644*(AD$5/$BV$5)+AE644*(AE$5/$BV$5)+AF644*(AF$5/$BV$5)+AG644*(AG$5/$BV$5)+AH644*(AH$5/$BV$5)+AI644*(AI$5/$BV$5)+AJ644*(AJ$5/$BV$5)+AK644*(AK$5/$BV$5)+AL644*(AL$5/$BV$5)+AM644*(AM$5/$BV$5)+AN644*(AN$5/$BV$5)+AO644*(AO$5/$BV$5)+AP644*(AP$5/$BV$5)+AQ644*(AQ$5/$BV$5)+AR644*(AR$5/$BV$5)+AS644*(AS$5/$BV$5)+AT644*(AT$5/$BV$5)+AU644*(AU$5/$BV$5)+AV644*(AV$5/$BV$5)+AW644*(AW$5/$BV$5)+AX644*(AX$5/$BV$5)+AY644*(AY$5/$BV$5)+AZ644*(AZ$5/$BV$5)+BA644*(BA$5/$BV$5)+BB644*(BB$5/$BV$5)+BC644*(BC$5/$BV$5)+BD644*(BD$5/$BV$5)+BE644*(BE$5/$BV$5)+BG644*(BG$5/$BV$5)+BH644*(BH$5/$BV$5)+BI644*(BI$5/$BV$5)+BJ644*(BJ$5/$BV$5)+BF644*(BF$5/$BV$5)+BK644*(BK$5/$BV$5)+BL644*(BL$5/$BV$5)+BM644*(BM$5/$BV$5)+BN644*(BN$5/$BV$5)+BO644*(BO$5/$BV$5)+BP644*(BP$5/$BV$5)+BQ644*(BQ$5/$BV$5)+BR644*(BR$5/$BV$5)+BS644*(BS$5/$BV$5)+BT644*(BT$5/$BV$5)+BU644*(BU$5/$BV$5)</f>
        <v>0</v>
      </c>
      <c r="BW644" s="62">
        <f t="shared" si="6"/>
        <v>0</v>
      </c>
      <c r="BX644" s="62">
        <f t="shared" si="6"/>
        <v>0</v>
      </c>
      <c r="BY644" s="62">
        <f t="shared" si="6"/>
        <v>0</v>
      </c>
      <c r="BZ644" s="62">
        <f t="shared" si="6"/>
        <v>0</v>
      </c>
      <c r="CA644" s="62">
        <f t="shared" si="6"/>
        <v>0</v>
      </c>
      <c r="CB644" s="62">
        <f t="shared" si="6"/>
        <v>0</v>
      </c>
      <c r="CC644" s="62">
        <f t="shared" si="6"/>
        <v>0</v>
      </c>
      <c r="CD644" s="62">
        <f t="shared" si="6"/>
        <v>0</v>
      </c>
      <c r="CE644" s="62">
        <f t="shared" si="6"/>
        <v>0</v>
      </c>
      <c r="CF644" s="62">
        <f t="shared" si="6"/>
        <v>0</v>
      </c>
      <c r="CG644" s="62">
        <f t="shared" si="6"/>
        <v>0</v>
      </c>
      <c r="CH644" s="502">
        <f t="shared" si="7"/>
        <v>0</v>
      </c>
      <c r="CI644" s="62">
        <f t="shared" si="8"/>
        <v>0</v>
      </c>
      <c r="CJ644" s="62">
        <f t="shared" si="8"/>
        <v>0</v>
      </c>
      <c r="CK644" s="62">
        <f t="shared" si="8"/>
        <v>0</v>
      </c>
      <c r="CL644" s="501">
        <f t="shared" ref="CL644:CL690" si="12">CI644*CI$5/$CL$5+CJ644*CJ$5/$CL$5+CK644*CK$5/$CL$5</f>
        <v>0</v>
      </c>
      <c r="CM644" s="62">
        <f t="shared" si="9"/>
        <v>0</v>
      </c>
      <c r="CN644" s="62">
        <f t="shared" si="9"/>
        <v>0</v>
      </c>
      <c r="CO644" s="62">
        <f t="shared" si="9"/>
        <v>0</v>
      </c>
      <c r="CP644" s="62">
        <f t="shared" si="9"/>
        <v>0</v>
      </c>
      <c r="CQ644" s="62">
        <f t="shared" si="9"/>
        <v>0</v>
      </c>
      <c r="CR644" s="62">
        <f t="shared" si="9"/>
        <v>0</v>
      </c>
      <c r="CS644" s="62">
        <f t="shared" si="9"/>
        <v>0</v>
      </c>
      <c r="CT644" s="62">
        <f t="shared" si="9"/>
        <v>0</v>
      </c>
      <c r="CU644" s="501">
        <f t="shared" ref="CU644:CU690" si="13">CM644*CM$5/$CU$5+CN644*CN$5/$CU$5+CO644*CO$5/$CU$5+CP644*CP$5/$CU$5+CQ644*CQ$5/$CU$5+CR644*CR$5/$CU$5+CS644*CS$5/$CU$5+CT644*CT$5/$CU$5</f>
        <v>0</v>
      </c>
      <c r="CV644" s="505">
        <f>SUMIF($D$13:$D$638,$D644,CV$13:CV$638)</f>
        <v>0</v>
      </c>
      <c r="CW644" s="62">
        <f t="shared" si="10"/>
        <v>0</v>
      </c>
      <c r="CX644" s="62">
        <f t="shared" si="10"/>
        <v>0</v>
      </c>
      <c r="CY644" s="62">
        <f t="shared" si="10"/>
        <v>0</v>
      </c>
      <c r="CZ644" s="62">
        <f t="shared" si="10"/>
        <v>0</v>
      </c>
      <c r="DA644" s="62">
        <f t="shared" si="10"/>
        <v>0</v>
      </c>
      <c r="DB644" s="62">
        <f t="shared" si="10"/>
        <v>0</v>
      </c>
      <c r="DC644" s="62">
        <f t="shared" si="10"/>
        <v>0</v>
      </c>
      <c r="DD644" s="501">
        <f t="shared" ref="DD644:DD690" si="14">CW644*CW$5/$DD$5+CX644*CX$5/$DD$5+CY644*CY$5/$DD$5+CZ644*CZ$5/$DD$5+DA644*DA$5/$DD$5+DB644*DB$5/$DD$5+DC644*DC$5/$DD$5</f>
        <v>0</v>
      </c>
    </row>
    <row r="645" spans="1:117">
      <c r="A645" s="62">
        <v>29</v>
      </c>
      <c r="B645" s="62" t="s">
        <v>735</v>
      </c>
      <c r="C645" s="326">
        <v>29</v>
      </c>
      <c r="D645" s="64" t="s">
        <v>735</v>
      </c>
      <c r="G645" s="467">
        <f t="shared" si="0"/>
        <v>0</v>
      </c>
      <c r="H645" s="467">
        <f t="shared" si="0"/>
        <v>0</v>
      </c>
      <c r="I645" s="467">
        <f t="shared" si="0"/>
        <v>0</v>
      </c>
      <c r="J645" s="467">
        <f t="shared" si="1"/>
        <v>0</v>
      </c>
      <c r="K645" s="467">
        <f t="shared" si="1"/>
        <v>0</v>
      </c>
      <c r="L645" s="467">
        <f t="shared" si="1"/>
        <v>0</v>
      </c>
      <c r="M645" s="62">
        <f t="shared" si="1"/>
        <v>0</v>
      </c>
      <c r="N645" s="62">
        <f t="shared" si="1"/>
        <v>0</v>
      </c>
      <c r="O645" s="62">
        <f t="shared" si="1"/>
        <v>0</v>
      </c>
      <c r="P645" s="62">
        <f t="shared" si="1"/>
        <v>0</v>
      </c>
      <c r="Q645" s="62">
        <f t="shared" si="1"/>
        <v>0</v>
      </c>
      <c r="R645" s="62">
        <f t="shared" si="1"/>
        <v>0</v>
      </c>
      <c r="S645" s="62">
        <f t="shared" si="1"/>
        <v>0</v>
      </c>
      <c r="T645" s="62">
        <f t="shared" si="1"/>
        <v>0</v>
      </c>
      <c r="U645" s="62">
        <f t="shared" si="1"/>
        <v>0</v>
      </c>
      <c r="V645" s="62">
        <f t="shared" si="1"/>
        <v>0</v>
      </c>
      <c r="W645" s="62">
        <f t="shared" si="1"/>
        <v>0</v>
      </c>
      <c r="X645" s="502">
        <f t="shared" ref="X645:X690" si="15">M645*(M$5/$X$5)+N645*N$5/$X$5+O645*O$5/$X$5+P645*P$5/$X$5+Q645*Q$5/$X$5+R645*R$5/$X$5+S645*S$5/$X$5+T645*T$5/$X$5+U645*U$5/$X$5+V645*V$5/$X$5+W645*W$5/$X$5</f>
        <v>0</v>
      </c>
      <c r="Y645" s="503">
        <f t="shared" si="2"/>
        <v>0</v>
      </c>
      <c r="Z645" s="503">
        <f t="shared" si="2"/>
        <v>0</v>
      </c>
      <c r="AA645" s="503">
        <f t="shared" si="2"/>
        <v>0</v>
      </c>
      <c r="AB645" s="503">
        <f t="shared" si="2"/>
        <v>0</v>
      </c>
      <c r="AC645" s="503">
        <f t="shared" si="2"/>
        <v>0</v>
      </c>
      <c r="AD645" s="503">
        <f t="shared" si="2"/>
        <v>0</v>
      </c>
      <c r="AE645" s="503">
        <f t="shared" si="2"/>
        <v>0</v>
      </c>
      <c r="AF645" s="503">
        <f t="shared" si="2"/>
        <v>0</v>
      </c>
      <c r="AG645" s="503">
        <f t="shared" si="2"/>
        <v>0</v>
      </c>
      <c r="AH645" s="503">
        <f t="shared" si="2"/>
        <v>0</v>
      </c>
      <c r="AI645" s="503">
        <f t="shared" si="2"/>
        <v>0</v>
      </c>
      <c r="AJ645" s="503">
        <f t="shared" si="2"/>
        <v>0</v>
      </c>
      <c r="AK645" s="503">
        <f t="shared" si="2"/>
        <v>0</v>
      </c>
      <c r="AL645" s="503">
        <f t="shared" si="2"/>
        <v>0</v>
      </c>
      <c r="AM645" s="503">
        <f t="shared" si="2"/>
        <v>0</v>
      </c>
      <c r="AN645" s="503">
        <f t="shared" si="2"/>
        <v>0</v>
      </c>
      <c r="AO645" s="503">
        <f t="shared" si="3"/>
        <v>0</v>
      </c>
      <c r="AP645" s="503">
        <f t="shared" si="3"/>
        <v>0</v>
      </c>
      <c r="AQ645" s="503">
        <f t="shared" si="3"/>
        <v>0</v>
      </c>
      <c r="AR645" s="503">
        <f t="shared" si="3"/>
        <v>0</v>
      </c>
      <c r="AS645" s="503">
        <f t="shared" si="3"/>
        <v>0</v>
      </c>
      <c r="AT645" s="503">
        <f t="shared" si="3"/>
        <v>0</v>
      </c>
      <c r="AU645" s="503">
        <f t="shared" si="3"/>
        <v>0</v>
      </c>
      <c r="AV645" s="503">
        <f t="shared" si="3"/>
        <v>0</v>
      </c>
      <c r="AW645" s="503">
        <f t="shared" si="3"/>
        <v>0</v>
      </c>
      <c r="AX645" s="503">
        <f t="shared" si="3"/>
        <v>0</v>
      </c>
      <c r="AY645" s="503">
        <f t="shared" si="3"/>
        <v>0</v>
      </c>
      <c r="AZ645" s="503">
        <f t="shared" si="3"/>
        <v>0</v>
      </c>
      <c r="BA645" s="503">
        <f t="shared" si="3"/>
        <v>0</v>
      </c>
      <c r="BB645" s="503">
        <f t="shared" si="3"/>
        <v>0</v>
      </c>
      <c r="BC645" s="503">
        <f t="shared" si="3"/>
        <v>0</v>
      </c>
      <c r="BD645" s="503">
        <f t="shared" si="3"/>
        <v>0</v>
      </c>
      <c r="BE645" s="503">
        <f t="shared" si="4"/>
        <v>0</v>
      </c>
      <c r="BF645" s="503">
        <f t="shared" si="4"/>
        <v>0</v>
      </c>
      <c r="BG645" s="503">
        <f t="shared" si="4"/>
        <v>0</v>
      </c>
      <c r="BH645" s="503">
        <f t="shared" si="4"/>
        <v>0</v>
      </c>
      <c r="BI645" s="503">
        <f t="shared" si="4"/>
        <v>0</v>
      </c>
      <c r="BJ645" s="503">
        <f t="shared" si="4"/>
        <v>0</v>
      </c>
      <c r="BK645" s="503">
        <f t="shared" si="4"/>
        <v>0</v>
      </c>
      <c r="BL645" s="503">
        <f t="shared" si="4"/>
        <v>0</v>
      </c>
      <c r="BM645" s="503">
        <f t="shared" si="4"/>
        <v>0</v>
      </c>
      <c r="BN645" s="503">
        <f t="shared" si="4"/>
        <v>0</v>
      </c>
      <c r="BO645" s="503">
        <f t="shared" si="4"/>
        <v>0</v>
      </c>
      <c r="BP645" s="503">
        <f t="shared" si="4"/>
        <v>0</v>
      </c>
      <c r="BQ645" s="503">
        <f t="shared" si="4"/>
        <v>0</v>
      </c>
      <c r="BR645" s="503">
        <f t="shared" si="4"/>
        <v>0</v>
      </c>
      <c r="BS645" s="503">
        <f t="shared" si="4"/>
        <v>0</v>
      </c>
      <c r="BT645" s="503">
        <f t="shared" si="4"/>
        <v>0</v>
      </c>
      <c r="BU645" s="503">
        <f t="shared" si="5"/>
        <v>0</v>
      </c>
      <c r="BV645" s="504">
        <f t="shared" si="11"/>
        <v>0</v>
      </c>
      <c r="BW645" s="62">
        <f t="shared" si="6"/>
        <v>0</v>
      </c>
      <c r="BX645" s="62">
        <f t="shared" si="6"/>
        <v>0</v>
      </c>
      <c r="BY645" s="62">
        <f t="shared" si="6"/>
        <v>0</v>
      </c>
      <c r="BZ645" s="62">
        <f t="shared" si="6"/>
        <v>0</v>
      </c>
      <c r="CA645" s="62">
        <f t="shared" si="6"/>
        <v>0.41979999999999995</v>
      </c>
      <c r="CB645" s="62">
        <f t="shared" si="6"/>
        <v>0</v>
      </c>
      <c r="CC645" s="62">
        <f t="shared" si="6"/>
        <v>0</v>
      </c>
      <c r="CD645" s="62">
        <f t="shared" si="6"/>
        <v>0</v>
      </c>
      <c r="CE645" s="62">
        <f t="shared" si="6"/>
        <v>0</v>
      </c>
      <c r="CF645" s="62">
        <f t="shared" si="6"/>
        <v>0</v>
      </c>
      <c r="CG645" s="62">
        <f t="shared" si="6"/>
        <v>0</v>
      </c>
      <c r="CH645" s="502">
        <f t="shared" si="7"/>
        <v>0.13586835366590169</v>
      </c>
      <c r="CI645" s="62">
        <f t="shared" si="8"/>
        <v>0</v>
      </c>
      <c r="CJ645" s="62">
        <f t="shared" si="8"/>
        <v>0</v>
      </c>
      <c r="CK645" s="62">
        <f t="shared" si="8"/>
        <v>0</v>
      </c>
      <c r="CL645" s="501">
        <f t="shared" si="12"/>
        <v>0</v>
      </c>
      <c r="CM645" s="62">
        <f t="shared" si="9"/>
        <v>0</v>
      </c>
      <c r="CN645" s="62">
        <f t="shared" si="9"/>
        <v>0</v>
      </c>
      <c r="CO645" s="62">
        <f t="shared" si="9"/>
        <v>0</v>
      </c>
      <c r="CP645" s="62">
        <f t="shared" si="9"/>
        <v>0</v>
      </c>
      <c r="CQ645" s="62">
        <f t="shared" si="9"/>
        <v>0</v>
      </c>
      <c r="CR645" s="62">
        <f t="shared" si="9"/>
        <v>0</v>
      </c>
      <c r="CS645" s="62">
        <f t="shared" si="9"/>
        <v>0</v>
      </c>
      <c r="CT645" s="62">
        <f t="shared" si="9"/>
        <v>0</v>
      </c>
      <c r="CU645" s="501">
        <f t="shared" si="13"/>
        <v>0</v>
      </c>
      <c r="CV645" s="505">
        <f t="shared" si="10"/>
        <v>0</v>
      </c>
      <c r="CW645" s="62">
        <f t="shared" si="10"/>
        <v>0</v>
      </c>
      <c r="CX645" s="62">
        <f t="shared" si="10"/>
        <v>0</v>
      </c>
      <c r="CY645" s="62">
        <f t="shared" si="10"/>
        <v>0</v>
      </c>
      <c r="CZ645" s="62">
        <f t="shared" si="10"/>
        <v>0</v>
      </c>
      <c r="DA645" s="62">
        <f t="shared" si="10"/>
        <v>0</v>
      </c>
      <c r="DB645" s="62">
        <f t="shared" si="10"/>
        <v>0</v>
      </c>
      <c r="DC645" s="62">
        <f t="shared" si="10"/>
        <v>0</v>
      </c>
      <c r="DD645" s="501">
        <f t="shared" si="14"/>
        <v>0</v>
      </c>
    </row>
    <row r="646" spans="1:117">
      <c r="A646" s="62">
        <v>30</v>
      </c>
      <c r="B646" s="62" t="s">
        <v>736</v>
      </c>
      <c r="C646" s="326">
        <v>30</v>
      </c>
      <c r="D646" s="64" t="s">
        <v>736</v>
      </c>
      <c r="G646" s="467">
        <f t="shared" si="0"/>
        <v>0</v>
      </c>
      <c r="H646" s="467">
        <f t="shared" si="0"/>
        <v>0</v>
      </c>
      <c r="I646" s="467">
        <f t="shared" si="0"/>
        <v>0</v>
      </c>
      <c r="J646" s="467">
        <f t="shared" si="1"/>
        <v>0</v>
      </c>
      <c r="K646" s="467">
        <f t="shared" si="1"/>
        <v>0</v>
      </c>
      <c r="L646" s="467">
        <f t="shared" si="1"/>
        <v>0</v>
      </c>
      <c r="M646" s="62">
        <f t="shared" si="1"/>
        <v>0</v>
      </c>
      <c r="N646" s="62">
        <f t="shared" si="1"/>
        <v>0</v>
      </c>
      <c r="O646" s="62">
        <f t="shared" si="1"/>
        <v>0</v>
      </c>
      <c r="P646" s="62">
        <f t="shared" si="1"/>
        <v>0</v>
      </c>
      <c r="Q646" s="62">
        <f t="shared" si="1"/>
        <v>0</v>
      </c>
      <c r="R646" s="62">
        <f t="shared" si="1"/>
        <v>0</v>
      </c>
      <c r="S646" s="62">
        <f t="shared" si="1"/>
        <v>0</v>
      </c>
      <c r="T646" s="62">
        <f t="shared" si="1"/>
        <v>0</v>
      </c>
      <c r="U646" s="62">
        <f t="shared" si="1"/>
        <v>0</v>
      </c>
      <c r="V646" s="62">
        <f t="shared" si="1"/>
        <v>0</v>
      </c>
      <c r="W646" s="62">
        <f t="shared" si="1"/>
        <v>0</v>
      </c>
      <c r="X646" s="502">
        <f t="shared" si="15"/>
        <v>0</v>
      </c>
      <c r="Y646" s="503">
        <f t="shared" si="2"/>
        <v>0</v>
      </c>
      <c r="Z646" s="503">
        <f t="shared" si="2"/>
        <v>0</v>
      </c>
      <c r="AA646" s="503">
        <f t="shared" si="2"/>
        <v>0</v>
      </c>
      <c r="AB646" s="503">
        <f t="shared" si="2"/>
        <v>0</v>
      </c>
      <c r="AC646" s="503">
        <f t="shared" si="2"/>
        <v>0</v>
      </c>
      <c r="AD646" s="503">
        <f t="shared" si="2"/>
        <v>0</v>
      </c>
      <c r="AE646" s="503">
        <f t="shared" si="2"/>
        <v>0</v>
      </c>
      <c r="AF646" s="503">
        <f t="shared" si="2"/>
        <v>0</v>
      </c>
      <c r="AG646" s="503">
        <f t="shared" si="2"/>
        <v>0</v>
      </c>
      <c r="AH646" s="503">
        <f t="shared" si="2"/>
        <v>0</v>
      </c>
      <c r="AI646" s="503">
        <f t="shared" si="2"/>
        <v>0</v>
      </c>
      <c r="AJ646" s="503">
        <f t="shared" si="2"/>
        <v>0</v>
      </c>
      <c r="AK646" s="503">
        <f t="shared" si="2"/>
        <v>0</v>
      </c>
      <c r="AL646" s="503">
        <f t="shared" si="2"/>
        <v>0</v>
      </c>
      <c r="AM646" s="503">
        <f t="shared" si="2"/>
        <v>0</v>
      </c>
      <c r="AN646" s="503">
        <f t="shared" si="2"/>
        <v>0</v>
      </c>
      <c r="AO646" s="503">
        <f t="shared" si="3"/>
        <v>0</v>
      </c>
      <c r="AP646" s="503">
        <f t="shared" si="3"/>
        <v>0</v>
      </c>
      <c r="AQ646" s="503">
        <f t="shared" si="3"/>
        <v>0</v>
      </c>
      <c r="AR646" s="503">
        <f t="shared" si="3"/>
        <v>0</v>
      </c>
      <c r="AS646" s="503">
        <f t="shared" si="3"/>
        <v>0</v>
      </c>
      <c r="AT646" s="503">
        <f t="shared" si="3"/>
        <v>0</v>
      </c>
      <c r="AU646" s="503">
        <f t="shared" si="3"/>
        <v>0</v>
      </c>
      <c r="AV646" s="503">
        <f t="shared" si="3"/>
        <v>0</v>
      </c>
      <c r="AW646" s="503">
        <f t="shared" si="3"/>
        <v>0</v>
      </c>
      <c r="AX646" s="503">
        <f t="shared" si="3"/>
        <v>0</v>
      </c>
      <c r="AY646" s="503">
        <f t="shared" si="3"/>
        <v>0</v>
      </c>
      <c r="AZ646" s="503">
        <f t="shared" si="3"/>
        <v>0</v>
      </c>
      <c r="BA646" s="503">
        <f t="shared" si="3"/>
        <v>0</v>
      </c>
      <c r="BB646" s="503">
        <f t="shared" si="3"/>
        <v>0</v>
      </c>
      <c r="BC646" s="503">
        <f t="shared" si="3"/>
        <v>0</v>
      </c>
      <c r="BD646" s="503">
        <f t="shared" si="3"/>
        <v>0</v>
      </c>
      <c r="BE646" s="503">
        <f t="shared" si="4"/>
        <v>0</v>
      </c>
      <c r="BF646" s="503">
        <f t="shared" si="4"/>
        <v>0</v>
      </c>
      <c r="BG646" s="503">
        <f t="shared" si="4"/>
        <v>0</v>
      </c>
      <c r="BH646" s="503">
        <f t="shared" si="4"/>
        <v>0</v>
      </c>
      <c r="BI646" s="503">
        <f t="shared" si="4"/>
        <v>0</v>
      </c>
      <c r="BJ646" s="503">
        <f t="shared" si="4"/>
        <v>0</v>
      </c>
      <c r="BK646" s="503">
        <f t="shared" si="4"/>
        <v>0</v>
      </c>
      <c r="BL646" s="503">
        <f t="shared" si="4"/>
        <v>0</v>
      </c>
      <c r="BM646" s="503">
        <f t="shared" si="4"/>
        <v>0</v>
      </c>
      <c r="BN646" s="503">
        <f t="shared" si="4"/>
        <v>0</v>
      </c>
      <c r="BO646" s="503">
        <f t="shared" si="4"/>
        <v>0</v>
      </c>
      <c r="BP646" s="503">
        <f t="shared" si="4"/>
        <v>0</v>
      </c>
      <c r="BQ646" s="503">
        <f t="shared" si="4"/>
        <v>0</v>
      </c>
      <c r="BR646" s="503">
        <f t="shared" si="4"/>
        <v>0</v>
      </c>
      <c r="BS646" s="503">
        <f t="shared" si="4"/>
        <v>0</v>
      </c>
      <c r="BT646" s="503">
        <f t="shared" si="4"/>
        <v>0</v>
      </c>
      <c r="BU646" s="503">
        <f t="shared" si="5"/>
        <v>0</v>
      </c>
      <c r="BV646" s="504">
        <f t="shared" si="11"/>
        <v>0</v>
      </c>
      <c r="BW646" s="62">
        <f t="shared" si="6"/>
        <v>0</v>
      </c>
      <c r="BX646" s="62">
        <f t="shared" si="6"/>
        <v>0</v>
      </c>
      <c r="BY646" s="62">
        <f t="shared" si="6"/>
        <v>0</v>
      </c>
      <c r="BZ646" s="62">
        <f t="shared" si="6"/>
        <v>0</v>
      </c>
      <c r="CA646" s="62">
        <f t="shared" si="6"/>
        <v>0</v>
      </c>
      <c r="CB646" s="62">
        <f t="shared" si="6"/>
        <v>0</v>
      </c>
      <c r="CC646" s="62">
        <f t="shared" si="6"/>
        <v>0</v>
      </c>
      <c r="CD646" s="62">
        <f t="shared" si="6"/>
        <v>0</v>
      </c>
      <c r="CE646" s="62">
        <f t="shared" si="6"/>
        <v>0</v>
      </c>
      <c r="CF646" s="62">
        <f t="shared" si="6"/>
        <v>0</v>
      </c>
      <c r="CG646" s="62">
        <f t="shared" si="6"/>
        <v>0</v>
      </c>
      <c r="CH646" s="502">
        <f t="shared" si="7"/>
        <v>0</v>
      </c>
      <c r="CI646" s="62">
        <f t="shared" si="8"/>
        <v>0</v>
      </c>
      <c r="CJ646" s="62">
        <f t="shared" si="8"/>
        <v>0</v>
      </c>
      <c r="CK646" s="62">
        <f t="shared" si="8"/>
        <v>0</v>
      </c>
      <c r="CL646" s="501">
        <f t="shared" si="12"/>
        <v>0</v>
      </c>
      <c r="CM646" s="62">
        <f t="shared" si="9"/>
        <v>0</v>
      </c>
      <c r="CN646" s="62">
        <f t="shared" si="9"/>
        <v>0</v>
      </c>
      <c r="CO646" s="62">
        <f t="shared" si="9"/>
        <v>0</v>
      </c>
      <c r="CP646" s="62">
        <f t="shared" si="9"/>
        <v>0</v>
      </c>
      <c r="CQ646" s="62">
        <f t="shared" si="9"/>
        <v>0</v>
      </c>
      <c r="CR646" s="62">
        <f t="shared" si="9"/>
        <v>0</v>
      </c>
      <c r="CS646" s="62">
        <f t="shared" si="9"/>
        <v>0</v>
      </c>
      <c r="CT646" s="62">
        <f t="shared" si="9"/>
        <v>0</v>
      </c>
      <c r="CU646" s="501">
        <f t="shared" si="13"/>
        <v>0</v>
      </c>
      <c r="CV646" s="505">
        <f t="shared" si="10"/>
        <v>0</v>
      </c>
      <c r="CW646" s="62">
        <f t="shared" si="10"/>
        <v>0</v>
      </c>
      <c r="CX646" s="62">
        <f t="shared" si="10"/>
        <v>0</v>
      </c>
      <c r="CY646" s="62">
        <f t="shared" si="10"/>
        <v>0</v>
      </c>
      <c r="CZ646" s="62">
        <f t="shared" si="10"/>
        <v>0</v>
      </c>
      <c r="DA646" s="62">
        <f t="shared" si="10"/>
        <v>0</v>
      </c>
      <c r="DB646" s="62">
        <f t="shared" si="10"/>
        <v>0</v>
      </c>
      <c r="DC646" s="62">
        <f t="shared" si="10"/>
        <v>0</v>
      </c>
      <c r="DD646" s="501">
        <f t="shared" si="14"/>
        <v>0</v>
      </c>
    </row>
    <row r="647" spans="1:117">
      <c r="A647" s="62">
        <v>31</v>
      </c>
      <c r="B647" s="62" t="s">
        <v>740</v>
      </c>
      <c r="C647" s="326">
        <v>31</v>
      </c>
      <c r="D647" s="64" t="s">
        <v>854</v>
      </c>
      <c r="G647" s="467">
        <f t="shared" si="0"/>
        <v>0</v>
      </c>
      <c r="H647" s="467">
        <f t="shared" si="0"/>
        <v>0</v>
      </c>
      <c r="I647" s="467">
        <f t="shared" si="0"/>
        <v>0</v>
      </c>
      <c r="J647" s="467">
        <f t="shared" si="1"/>
        <v>0</v>
      </c>
      <c r="K647" s="467">
        <f t="shared" si="1"/>
        <v>0</v>
      </c>
      <c r="L647" s="467">
        <f t="shared" si="1"/>
        <v>0</v>
      </c>
      <c r="M647" s="62">
        <f t="shared" si="1"/>
        <v>0</v>
      </c>
      <c r="N647" s="62">
        <f t="shared" si="1"/>
        <v>0</v>
      </c>
      <c r="O647" s="62">
        <f t="shared" si="1"/>
        <v>0</v>
      </c>
      <c r="P647" s="62">
        <f t="shared" si="1"/>
        <v>0</v>
      </c>
      <c r="Q647" s="62">
        <f t="shared" si="1"/>
        <v>0</v>
      </c>
      <c r="R647" s="62">
        <f t="shared" si="1"/>
        <v>0</v>
      </c>
      <c r="S647" s="62">
        <f t="shared" si="1"/>
        <v>0</v>
      </c>
      <c r="T647" s="62">
        <f t="shared" si="1"/>
        <v>0</v>
      </c>
      <c r="U647" s="62">
        <f t="shared" si="1"/>
        <v>0</v>
      </c>
      <c r="V647" s="62">
        <f t="shared" si="1"/>
        <v>0</v>
      </c>
      <c r="W647" s="62">
        <f t="shared" si="1"/>
        <v>0</v>
      </c>
      <c r="X647" s="502">
        <f t="shared" si="15"/>
        <v>0</v>
      </c>
      <c r="Y647" s="503">
        <f t="shared" si="2"/>
        <v>0</v>
      </c>
      <c r="Z647" s="503">
        <f t="shared" si="2"/>
        <v>0</v>
      </c>
      <c r="AA647" s="503">
        <f t="shared" si="2"/>
        <v>0</v>
      </c>
      <c r="AB647" s="503">
        <f t="shared" si="2"/>
        <v>0</v>
      </c>
      <c r="AC647" s="503">
        <f t="shared" si="2"/>
        <v>0</v>
      </c>
      <c r="AD647" s="503">
        <f t="shared" si="2"/>
        <v>0</v>
      </c>
      <c r="AE647" s="503">
        <f t="shared" si="2"/>
        <v>0</v>
      </c>
      <c r="AF647" s="503">
        <f t="shared" si="2"/>
        <v>0</v>
      </c>
      <c r="AG647" s="503">
        <f t="shared" si="2"/>
        <v>0</v>
      </c>
      <c r="AH647" s="503">
        <f t="shared" si="2"/>
        <v>0</v>
      </c>
      <c r="AI647" s="503">
        <f t="shared" si="2"/>
        <v>0</v>
      </c>
      <c r="AJ647" s="503">
        <f t="shared" si="2"/>
        <v>0</v>
      </c>
      <c r="AK647" s="503">
        <f t="shared" si="2"/>
        <v>0</v>
      </c>
      <c r="AL647" s="503">
        <f t="shared" si="2"/>
        <v>0</v>
      </c>
      <c r="AM647" s="503">
        <f t="shared" si="2"/>
        <v>0</v>
      </c>
      <c r="AN647" s="503">
        <f t="shared" si="2"/>
        <v>0</v>
      </c>
      <c r="AO647" s="503">
        <f t="shared" si="3"/>
        <v>0</v>
      </c>
      <c r="AP647" s="503">
        <f t="shared" si="3"/>
        <v>0</v>
      </c>
      <c r="AQ647" s="503">
        <f t="shared" si="3"/>
        <v>0</v>
      </c>
      <c r="AR647" s="503">
        <f t="shared" si="3"/>
        <v>0</v>
      </c>
      <c r="AS647" s="503">
        <f t="shared" si="3"/>
        <v>0</v>
      </c>
      <c r="AT647" s="503">
        <f t="shared" si="3"/>
        <v>0</v>
      </c>
      <c r="AU647" s="503">
        <f t="shared" si="3"/>
        <v>0</v>
      </c>
      <c r="AV647" s="503">
        <f t="shared" si="3"/>
        <v>0</v>
      </c>
      <c r="AW647" s="503">
        <f t="shared" si="3"/>
        <v>0</v>
      </c>
      <c r="AX647" s="503">
        <f t="shared" si="3"/>
        <v>0</v>
      </c>
      <c r="AY647" s="503">
        <f t="shared" si="3"/>
        <v>0</v>
      </c>
      <c r="AZ647" s="503">
        <f t="shared" si="3"/>
        <v>0</v>
      </c>
      <c r="BA647" s="503">
        <f t="shared" si="3"/>
        <v>0</v>
      </c>
      <c r="BB647" s="503">
        <f t="shared" si="3"/>
        <v>0</v>
      </c>
      <c r="BC647" s="503">
        <f t="shared" si="3"/>
        <v>0</v>
      </c>
      <c r="BD647" s="503">
        <f t="shared" si="3"/>
        <v>0</v>
      </c>
      <c r="BE647" s="503">
        <f t="shared" si="4"/>
        <v>0</v>
      </c>
      <c r="BF647" s="503">
        <f t="shared" si="4"/>
        <v>0</v>
      </c>
      <c r="BG647" s="503">
        <f t="shared" si="4"/>
        <v>0</v>
      </c>
      <c r="BH647" s="503">
        <f t="shared" si="4"/>
        <v>0</v>
      </c>
      <c r="BI647" s="503">
        <f t="shared" si="4"/>
        <v>0</v>
      </c>
      <c r="BJ647" s="503">
        <f t="shared" si="4"/>
        <v>0</v>
      </c>
      <c r="BK647" s="503">
        <f t="shared" si="4"/>
        <v>0</v>
      </c>
      <c r="BL647" s="503">
        <f t="shared" si="4"/>
        <v>0</v>
      </c>
      <c r="BM647" s="503">
        <f t="shared" si="4"/>
        <v>0</v>
      </c>
      <c r="BN647" s="503">
        <f t="shared" si="4"/>
        <v>0</v>
      </c>
      <c r="BO647" s="503">
        <f t="shared" si="4"/>
        <v>0</v>
      </c>
      <c r="BP647" s="503">
        <f t="shared" si="4"/>
        <v>0</v>
      </c>
      <c r="BQ647" s="503">
        <f t="shared" si="4"/>
        <v>0</v>
      </c>
      <c r="BR647" s="503">
        <f t="shared" si="4"/>
        <v>0</v>
      </c>
      <c r="BS647" s="503">
        <f t="shared" si="4"/>
        <v>0</v>
      </c>
      <c r="BT647" s="503">
        <f t="shared" si="4"/>
        <v>0</v>
      </c>
      <c r="BU647" s="503">
        <f t="shared" si="5"/>
        <v>0</v>
      </c>
      <c r="BV647" s="504">
        <f t="shared" si="11"/>
        <v>0</v>
      </c>
      <c r="BW647" s="62">
        <f t="shared" si="6"/>
        <v>0</v>
      </c>
      <c r="BX647" s="62">
        <f t="shared" si="6"/>
        <v>0</v>
      </c>
      <c r="BY647" s="62">
        <f t="shared" si="6"/>
        <v>0</v>
      </c>
      <c r="BZ647" s="62">
        <f t="shared" si="6"/>
        <v>0</v>
      </c>
      <c r="CA647" s="62">
        <f t="shared" si="6"/>
        <v>0</v>
      </c>
      <c r="CB647" s="62">
        <f t="shared" si="6"/>
        <v>0</v>
      </c>
      <c r="CC647" s="62">
        <f t="shared" si="6"/>
        <v>0</v>
      </c>
      <c r="CD647" s="62">
        <f t="shared" si="6"/>
        <v>0</v>
      </c>
      <c r="CE647" s="62">
        <f t="shared" si="6"/>
        <v>0</v>
      </c>
      <c r="CF647" s="62">
        <f t="shared" si="6"/>
        <v>0</v>
      </c>
      <c r="CG647" s="62">
        <f t="shared" si="6"/>
        <v>0</v>
      </c>
      <c r="CH647" s="502">
        <f t="shared" si="7"/>
        <v>0</v>
      </c>
      <c r="CI647" s="62">
        <f t="shared" si="8"/>
        <v>0</v>
      </c>
      <c r="CJ647" s="62">
        <f t="shared" si="8"/>
        <v>0</v>
      </c>
      <c r="CK647" s="62">
        <f t="shared" si="8"/>
        <v>0</v>
      </c>
      <c r="CL647" s="501">
        <f t="shared" si="12"/>
        <v>0</v>
      </c>
      <c r="CM647" s="62">
        <f t="shared" si="9"/>
        <v>0</v>
      </c>
      <c r="CN647" s="62">
        <f t="shared" si="9"/>
        <v>0</v>
      </c>
      <c r="CO647" s="62">
        <f t="shared" si="9"/>
        <v>0</v>
      </c>
      <c r="CP647" s="62">
        <f t="shared" si="9"/>
        <v>0</v>
      </c>
      <c r="CQ647" s="62">
        <f t="shared" si="9"/>
        <v>0</v>
      </c>
      <c r="CR647" s="62">
        <f t="shared" si="9"/>
        <v>0</v>
      </c>
      <c r="CS647" s="62">
        <f t="shared" si="9"/>
        <v>0</v>
      </c>
      <c r="CT647" s="62">
        <f t="shared" si="9"/>
        <v>0</v>
      </c>
      <c r="CU647" s="501">
        <f t="shared" si="13"/>
        <v>0</v>
      </c>
      <c r="CV647" s="505">
        <f t="shared" si="10"/>
        <v>0</v>
      </c>
      <c r="CW647" s="62">
        <f t="shared" si="10"/>
        <v>0</v>
      </c>
      <c r="CX647" s="62">
        <f t="shared" si="10"/>
        <v>0</v>
      </c>
      <c r="CY647" s="62">
        <f t="shared" si="10"/>
        <v>0</v>
      </c>
      <c r="CZ647" s="62">
        <f t="shared" si="10"/>
        <v>0</v>
      </c>
      <c r="DA647" s="62">
        <f t="shared" si="10"/>
        <v>0</v>
      </c>
      <c r="DB647" s="62">
        <f t="shared" si="10"/>
        <v>0</v>
      </c>
      <c r="DC647" s="62">
        <f t="shared" si="10"/>
        <v>0</v>
      </c>
      <c r="DD647" s="501">
        <f t="shared" si="14"/>
        <v>0</v>
      </c>
    </row>
    <row r="648" spans="1:117">
      <c r="A648" s="62">
        <v>32</v>
      </c>
      <c r="B648" s="62" t="s">
        <v>737</v>
      </c>
      <c r="C648" s="326">
        <v>32</v>
      </c>
      <c r="D648" s="64" t="s">
        <v>911</v>
      </c>
      <c r="G648" s="467">
        <f t="shared" si="0"/>
        <v>0</v>
      </c>
      <c r="H648" s="467">
        <f t="shared" si="0"/>
        <v>0</v>
      </c>
      <c r="I648" s="467">
        <f t="shared" si="0"/>
        <v>0</v>
      </c>
      <c r="J648" s="467">
        <f t="shared" si="1"/>
        <v>0</v>
      </c>
      <c r="K648" s="467">
        <f t="shared" si="1"/>
        <v>0</v>
      </c>
      <c r="L648" s="467">
        <f t="shared" si="1"/>
        <v>0</v>
      </c>
      <c r="M648" s="62">
        <f t="shared" si="1"/>
        <v>0</v>
      </c>
      <c r="N648" s="62">
        <f t="shared" si="1"/>
        <v>0</v>
      </c>
      <c r="O648" s="62">
        <f t="shared" si="1"/>
        <v>0</v>
      </c>
      <c r="P648" s="62">
        <f t="shared" si="1"/>
        <v>0</v>
      </c>
      <c r="Q648" s="62">
        <f>SUMIF($D$13:$D$638,$D648,Q$13:Q$638)+Q692</f>
        <v>0.1678</v>
      </c>
      <c r="R648" s="62">
        <f t="shared" si="1"/>
        <v>0</v>
      </c>
      <c r="S648" s="62">
        <f t="shared" si="1"/>
        <v>0</v>
      </c>
      <c r="T648" s="62">
        <f t="shared" si="1"/>
        <v>0</v>
      </c>
      <c r="U648" s="62">
        <f t="shared" si="1"/>
        <v>0</v>
      </c>
      <c r="V648" s="62">
        <f t="shared" si="1"/>
        <v>0</v>
      </c>
      <c r="W648" s="62">
        <f t="shared" si="1"/>
        <v>0</v>
      </c>
      <c r="X648" s="502">
        <f t="shared" si="15"/>
        <v>5.480832549079688E-2</v>
      </c>
      <c r="Y648" s="503">
        <f>Y692</f>
        <v>4.2699999999999995E-2</v>
      </c>
      <c r="Z648" s="503">
        <f t="shared" si="2"/>
        <v>0</v>
      </c>
      <c r="AA648" s="503">
        <f t="shared" si="2"/>
        <v>0</v>
      </c>
      <c r="AB648" s="503">
        <f t="shared" si="2"/>
        <v>0</v>
      </c>
      <c r="AC648" s="503">
        <f t="shared" si="2"/>
        <v>0</v>
      </c>
      <c r="AD648" s="503">
        <f t="shared" si="2"/>
        <v>0</v>
      </c>
      <c r="AE648" s="503">
        <f t="shared" si="2"/>
        <v>0</v>
      </c>
      <c r="AF648" s="503">
        <f t="shared" si="2"/>
        <v>0</v>
      </c>
      <c r="AG648" s="503">
        <f t="shared" si="2"/>
        <v>0</v>
      </c>
      <c r="AH648" s="503">
        <f t="shared" si="2"/>
        <v>0</v>
      </c>
      <c r="AI648" s="503">
        <f t="shared" si="2"/>
        <v>0</v>
      </c>
      <c r="AJ648" s="503">
        <f t="shared" si="2"/>
        <v>0</v>
      </c>
      <c r="AK648" s="503">
        <f t="shared" si="2"/>
        <v>0</v>
      </c>
      <c r="AL648" s="503">
        <f t="shared" si="2"/>
        <v>0</v>
      </c>
      <c r="AM648" s="503">
        <f t="shared" si="2"/>
        <v>0</v>
      </c>
      <c r="AN648" s="503">
        <f t="shared" si="2"/>
        <v>0</v>
      </c>
      <c r="AO648" s="503">
        <f t="shared" si="3"/>
        <v>0</v>
      </c>
      <c r="AP648" s="503">
        <f t="shared" si="3"/>
        <v>0</v>
      </c>
      <c r="AQ648" s="503">
        <f t="shared" si="3"/>
        <v>0</v>
      </c>
      <c r="AR648" s="503">
        <f t="shared" si="3"/>
        <v>0</v>
      </c>
      <c r="AS648" s="503">
        <f t="shared" si="3"/>
        <v>0</v>
      </c>
      <c r="AT648" s="503">
        <f t="shared" si="3"/>
        <v>0</v>
      </c>
      <c r="AU648" s="503">
        <f t="shared" si="3"/>
        <v>0</v>
      </c>
      <c r="AV648" s="503">
        <f t="shared" si="3"/>
        <v>0</v>
      </c>
      <c r="AW648" s="503">
        <f t="shared" si="3"/>
        <v>0</v>
      </c>
      <c r="AX648" s="503">
        <f t="shared" si="3"/>
        <v>0</v>
      </c>
      <c r="AY648" s="503">
        <f>AY692</f>
        <v>1.47E-2</v>
      </c>
      <c r="AZ648" s="503">
        <f t="shared" si="3"/>
        <v>0</v>
      </c>
      <c r="BA648" s="503">
        <f t="shared" si="3"/>
        <v>0</v>
      </c>
      <c r="BB648" s="503">
        <f>BB692</f>
        <v>4.3499999999999997E-2</v>
      </c>
      <c r="BC648" s="503">
        <f t="shared" si="3"/>
        <v>0</v>
      </c>
      <c r="BD648" s="503">
        <f t="shared" si="3"/>
        <v>0</v>
      </c>
      <c r="BE648" s="503">
        <f t="shared" si="4"/>
        <v>0</v>
      </c>
      <c r="BF648" s="503">
        <f t="shared" si="4"/>
        <v>0</v>
      </c>
      <c r="BG648" s="503">
        <f t="shared" si="4"/>
        <v>0</v>
      </c>
      <c r="BH648" s="503">
        <f t="shared" si="4"/>
        <v>0</v>
      </c>
      <c r="BI648" s="503">
        <f t="shared" si="4"/>
        <v>0</v>
      </c>
      <c r="BJ648" s="503">
        <f t="shared" si="4"/>
        <v>0</v>
      </c>
      <c r="BK648" s="503">
        <f t="shared" si="4"/>
        <v>0</v>
      </c>
      <c r="BL648" s="503">
        <f t="shared" si="4"/>
        <v>0</v>
      </c>
      <c r="BM648" s="503">
        <f t="shared" si="4"/>
        <v>0</v>
      </c>
      <c r="BN648" s="503">
        <f t="shared" si="4"/>
        <v>0</v>
      </c>
      <c r="BO648" s="503">
        <f t="shared" si="4"/>
        <v>0</v>
      </c>
      <c r="BP648" s="503">
        <f t="shared" si="4"/>
        <v>0</v>
      </c>
      <c r="BQ648" s="503">
        <f t="shared" si="4"/>
        <v>0</v>
      </c>
      <c r="BR648" s="503">
        <f t="shared" si="4"/>
        <v>0</v>
      </c>
      <c r="BS648" s="503">
        <f t="shared" si="4"/>
        <v>0</v>
      </c>
      <c r="BT648" s="503">
        <f t="shared" si="4"/>
        <v>0</v>
      </c>
      <c r="BU648" s="503">
        <f t="shared" si="5"/>
        <v>0</v>
      </c>
      <c r="BV648" s="504">
        <f t="shared" si="11"/>
        <v>1.4223078643259871E-3</v>
      </c>
      <c r="BW648" s="62">
        <f>BW692</f>
        <v>0.80650000000000011</v>
      </c>
      <c r="BX648" s="62">
        <f>BX692</f>
        <v>0.42549999999999999</v>
      </c>
      <c r="BY648" s="62">
        <f>BY692</f>
        <v>0.12089999999999999</v>
      </c>
      <c r="BZ648" s="62">
        <f t="shared" si="6"/>
        <v>0</v>
      </c>
      <c r="CA648" s="62">
        <f>SUMIF($D$13:$D$638,$D648,CA$13:CA$638)+CA692</f>
        <v>0.50069999999999992</v>
      </c>
      <c r="CB648" s="62">
        <f>CB692</f>
        <v>0.58819999999999995</v>
      </c>
      <c r="CC648" s="62">
        <f>CC692</f>
        <v>0.95</v>
      </c>
      <c r="CD648" s="62">
        <f>CD692</f>
        <v>1</v>
      </c>
      <c r="CE648" s="62">
        <f>SUMIF($D$13:$D$638,$D648,CE$13:CE$638)+CE692</f>
        <v>0.64280000000000004</v>
      </c>
      <c r="CF648" s="62">
        <f t="shared" si="6"/>
        <v>0</v>
      </c>
      <c r="CG648" s="62">
        <f t="shared" si="6"/>
        <v>0</v>
      </c>
      <c r="CH648" s="502">
        <f t="shared" si="7"/>
        <v>0.501245759279071</v>
      </c>
      <c r="CI648" s="62">
        <f t="shared" si="8"/>
        <v>0</v>
      </c>
      <c r="CJ648" s="62">
        <f t="shared" si="8"/>
        <v>0</v>
      </c>
      <c r="CK648" s="62">
        <f>CK692</f>
        <v>1</v>
      </c>
      <c r="CL648" s="501">
        <f t="shared" si="12"/>
        <v>1.6450763372362006E-2</v>
      </c>
      <c r="CM648" s="62">
        <f t="shared" si="9"/>
        <v>0</v>
      </c>
      <c r="CN648" s="62">
        <f t="shared" si="9"/>
        <v>0</v>
      </c>
      <c r="CO648" s="62">
        <f t="shared" si="9"/>
        <v>0</v>
      </c>
      <c r="CP648" s="62">
        <f t="shared" si="9"/>
        <v>0</v>
      </c>
      <c r="CQ648" s="62">
        <f t="shared" si="9"/>
        <v>0</v>
      </c>
      <c r="CR648" s="62">
        <f t="shared" si="9"/>
        <v>0</v>
      </c>
      <c r="CS648" s="62">
        <f t="shared" si="9"/>
        <v>0</v>
      </c>
      <c r="CT648" s="62">
        <f t="shared" si="9"/>
        <v>0</v>
      </c>
      <c r="CU648" s="501">
        <f t="shared" si="13"/>
        <v>0</v>
      </c>
      <c r="CV648" s="505">
        <f t="shared" si="10"/>
        <v>0</v>
      </c>
      <c r="CW648" s="62">
        <f t="shared" si="10"/>
        <v>0</v>
      </c>
      <c r="CX648" s="62">
        <f t="shared" si="10"/>
        <v>0</v>
      </c>
      <c r="CY648" s="62">
        <f t="shared" si="10"/>
        <v>0</v>
      </c>
      <c r="CZ648" s="62">
        <f t="shared" si="10"/>
        <v>0</v>
      </c>
      <c r="DA648" s="62">
        <f t="shared" si="10"/>
        <v>0</v>
      </c>
      <c r="DB648" s="62">
        <f t="shared" si="10"/>
        <v>0</v>
      </c>
      <c r="DC648" s="62">
        <f t="shared" si="10"/>
        <v>0</v>
      </c>
      <c r="DD648" s="501">
        <f t="shared" si="14"/>
        <v>0</v>
      </c>
    </row>
    <row r="649" spans="1:117">
      <c r="A649" s="62">
        <v>33</v>
      </c>
      <c r="B649" s="62" t="s">
        <v>738</v>
      </c>
      <c r="C649" s="326">
        <v>33</v>
      </c>
      <c r="D649" s="64" t="s">
        <v>853</v>
      </c>
      <c r="G649" s="467">
        <f t="shared" si="0"/>
        <v>0</v>
      </c>
      <c r="H649" s="467">
        <f t="shared" si="0"/>
        <v>0</v>
      </c>
      <c r="I649" s="467">
        <f t="shared" si="0"/>
        <v>0</v>
      </c>
      <c r="J649" s="467">
        <f t="shared" si="1"/>
        <v>0</v>
      </c>
      <c r="K649" s="467">
        <f t="shared" si="1"/>
        <v>0</v>
      </c>
      <c r="L649" s="467">
        <f t="shared" si="1"/>
        <v>0</v>
      </c>
      <c r="M649" s="62">
        <f t="shared" si="1"/>
        <v>0</v>
      </c>
      <c r="N649" s="62">
        <f t="shared" si="1"/>
        <v>0</v>
      </c>
      <c r="O649" s="62">
        <f t="shared" si="1"/>
        <v>0</v>
      </c>
      <c r="P649" s="62">
        <f t="shared" si="1"/>
        <v>0</v>
      </c>
      <c r="Q649" s="62">
        <f t="shared" si="1"/>
        <v>0</v>
      </c>
      <c r="R649" s="62">
        <f t="shared" si="1"/>
        <v>0</v>
      </c>
      <c r="S649" s="62">
        <f t="shared" si="1"/>
        <v>0</v>
      </c>
      <c r="T649" s="62">
        <f t="shared" si="1"/>
        <v>0</v>
      </c>
      <c r="U649" s="62">
        <f t="shared" si="1"/>
        <v>0</v>
      </c>
      <c r="V649" s="62">
        <f t="shared" si="1"/>
        <v>0</v>
      </c>
      <c r="W649" s="62">
        <f t="shared" si="1"/>
        <v>0</v>
      </c>
      <c r="X649" s="502">
        <f t="shared" si="15"/>
        <v>0</v>
      </c>
      <c r="Y649" s="503">
        <f t="shared" si="2"/>
        <v>0</v>
      </c>
      <c r="Z649" s="503">
        <f t="shared" si="2"/>
        <v>0</v>
      </c>
      <c r="AA649" s="503">
        <f t="shared" si="2"/>
        <v>0</v>
      </c>
      <c r="AB649" s="503">
        <f t="shared" si="2"/>
        <v>0</v>
      </c>
      <c r="AC649" s="503">
        <f t="shared" si="2"/>
        <v>0</v>
      </c>
      <c r="AD649" s="503">
        <f t="shared" si="2"/>
        <v>0</v>
      </c>
      <c r="AE649" s="503">
        <f t="shared" si="2"/>
        <v>0</v>
      </c>
      <c r="AF649" s="503">
        <f t="shared" si="2"/>
        <v>0</v>
      </c>
      <c r="AG649" s="503">
        <f t="shared" si="2"/>
        <v>0</v>
      </c>
      <c r="AH649" s="503">
        <f t="shared" si="2"/>
        <v>0</v>
      </c>
      <c r="AI649" s="503">
        <f t="shared" si="2"/>
        <v>0</v>
      </c>
      <c r="AJ649" s="503">
        <f t="shared" si="2"/>
        <v>0</v>
      </c>
      <c r="AK649" s="503">
        <f t="shared" si="2"/>
        <v>0</v>
      </c>
      <c r="AL649" s="503">
        <f t="shared" si="2"/>
        <v>0</v>
      </c>
      <c r="AM649" s="503">
        <f t="shared" si="2"/>
        <v>0</v>
      </c>
      <c r="AN649" s="503">
        <f t="shared" si="2"/>
        <v>0</v>
      </c>
      <c r="AO649" s="503">
        <f t="shared" si="3"/>
        <v>0</v>
      </c>
      <c r="AP649" s="503">
        <f t="shared" si="3"/>
        <v>0</v>
      </c>
      <c r="AQ649" s="503">
        <f t="shared" si="3"/>
        <v>0</v>
      </c>
      <c r="AR649" s="503">
        <f t="shared" si="3"/>
        <v>0</v>
      </c>
      <c r="AS649" s="503">
        <f t="shared" si="3"/>
        <v>0</v>
      </c>
      <c r="AT649" s="503">
        <f t="shared" si="3"/>
        <v>0</v>
      </c>
      <c r="AU649" s="503">
        <f t="shared" si="3"/>
        <v>0</v>
      </c>
      <c r="AV649" s="503">
        <f t="shared" si="3"/>
        <v>0</v>
      </c>
      <c r="AW649" s="503">
        <f t="shared" si="3"/>
        <v>0</v>
      </c>
      <c r="AX649" s="503">
        <f t="shared" si="3"/>
        <v>0</v>
      </c>
      <c r="AY649" s="503">
        <f t="shared" si="3"/>
        <v>0</v>
      </c>
      <c r="AZ649" s="503">
        <f t="shared" si="3"/>
        <v>0</v>
      </c>
      <c r="BA649" s="503">
        <f t="shared" si="3"/>
        <v>0</v>
      </c>
      <c r="BB649" s="503">
        <f t="shared" si="3"/>
        <v>0</v>
      </c>
      <c r="BC649" s="503">
        <f t="shared" si="3"/>
        <v>0</v>
      </c>
      <c r="BD649" s="503">
        <f t="shared" si="3"/>
        <v>0</v>
      </c>
      <c r="BE649" s="503">
        <f t="shared" si="4"/>
        <v>0</v>
      </c>
      <c r="BF649" s="503">
        <f t="shared" si="4"/>
        <v>0</v>
      </c>
      <c r="BG649" s="503">
        <f t="shared" si="4"/>
        <v>0</v>
      </c>
      <c r="BH649" s="503">
        <f t="shared" si="4"/>
        <v>0</v>
      </c>
      <c r="BI649" s="503">
        <f t="shared" si="4"/>
        <v>0</v>
      </c>
      <c r="BJ649" s="503">
        <f t="shared" si="4"/>
        <v>0</v>
      </c>
      <c r="BK649" s="503">
        <f t="shared" si="4"/>
        <v>0</v>
      </c>
      <c r="BL649" s="503">
        <f t="shared" si="4"/>
        <v>0</v>
      </c>
      <c r="BM649" s="503">
        <f t="shared" si="4"/>
        <v>0</v>
      </c>
      <c r="BN649" s="503">
        <f t="shared" si="4"/>
        <v>0</v>
      </c>
      <c r="BO649" s="503">
        <f t="shared" si="4"/>
        <v>0</v>
      </c>
      <c r="BP649" s="503">
        <f t="shared" si="4"/>
        <v>0</v>
      </c>
      <c r="BQ649" s="503">
        <f t="shared" si="4"/>
        <v>0</v>
      </c>
      <c r="BR649" s="503">
        <f t="shared" si="4"/>
        <v>0</v>
      </c>
      <c r="BS649" s="503">
        <f t="shared" si="4"/>
        <v>0</v>
      </c>
      <c r="BT649" s="503">
        <f t="shared" si="4"/>
        <v>0</v>
      </c>
      <c r="BU649" s="503">
        <f t="shared" si="5"/>
        <v>0</v>
      </c>
      <c r="BV649" s="504">
        <f t="shared" si="11"/>
        <v>0</v>
      </c>
      <c r="BW649" s="62">
        <f t="shared" si="6"/>
        <v>6.4500000000000002E-2</v>
      </c>
      <c r="BX649" s="62">
        <f t="shared" si="6"/>
        <v>0</v>
      </c>
      <c r="BY649" s="62">
        <f t="shared" si="6"/>
        <v>0</v>
      </c>
      <c r="BZ649" s="62">
        <f t="shared" si="6"/>
        <v>0</v>
      </c>
      <c r="CA649" s="62">
        <f t="shared" si="6"/>
        <v>0</v>
      </c>
      <c r="CB649" s="62">
        <f t="shared" si="6"/>
        <v>0</v>
      </c>
      <c r="CC649" s="62">
        <f t="shared" si="6"/>
        <v>0</v>
      </c>
      <c r="CD649" s="62">
        <f t="shared" si="6"/>
        <v>0</v>
      </c>
      <c r="CE649" s="62">
        <f t="shared" si="6"/>
        <v>0</v>
      </c>
      <c r="CF649" s="62">
        <f t="shared" si="6"/>
        <v>0</v>
      </c>
      <c r="CG649" s="62">
        <f t="shared" si="6"/>
        <v>0</v>
      </c>
      <c r="CH649" s="502">
        <f t="shared" si="7"/>
        <v>7.8700951633220041E-3</v>
      </c>
      <c r="CI649" s="62">
        <f t="shared" si="8"/>
        <v>0</v>
      </c>
      <c r="CJ649" s="62">
        <f t="shared" si="8"/>
        <v>0</v>
      </c>
      <c r="CK649" s="62">
        <f t="shared" si="8"/>
        <v>0</v>
      </c>
      <c r="CL649" s="501">
        <f t="shared" si="12"/>
        <v>0</v>
      </c>
      <c r="CM649" s="62">
        <f t="shared" si="9"/>
        <v>0</v>
      </c>
      <c r="CN649" s="62">
        <f t="shared" si="9"/>
        <v>0</v>
      </c>
      <c r="CO649" s="62">
        <f t="shared" si="9"/>
        <v>0</v>
      </c>
      <c r="CP649" s="62">
        <f t="shared" si="9"/>
        <v>0</v>
      </c>
      <c r="CQ649" s="62">
        <f t="shared" si="9"/>
        <v>0</v>
      </c>
      <c r="CR649" s="62">
        <f t="shared" si="9"/>
        <v>0</v>
      </c>
      <c r="CS649" s="62">
        <f t="shared" si="9"/>
        <v>0</v>
      </c>
      <c r="CT649" s="62">
        <f t="shared" si="9"/>
        <v>0</v>
      </c>
      <c r="CU649" s="501">
        <f t="shared" si="13"/>
        <v>0</v>
      </c>
      <c r="CV649" s="505">
        <f t="shared" si="10"/>
        <v>0</v>
      </c>
      <c r="CW649" s="62">
        <f t="shared" si="10"/>
        <v>0</v>
      </c>
      <c r="CX649" s="62">
        <f t="shared" si="10"/>
        <v>0</v>
      </c>
      <c r="CY649" s="62">
        <f t="shared" si="10"/>
        <v>0</v>
      </c>
      <c r="CZ649" s="62">
        <f t="shared" si="10"/>
        <v>0</v>
      </c>
      <c r="DA649" s="62">
        <f t="shared" si="10"/>
        <v>0</v>
      </c>
      <c r="DB649" s="62">
        <f t="shared" si="10"/>
        <v>0</v>
      </c>
      <c r="DC649" s="62">
        <f t="shared" si="10"/>
        <v>0</v>
      </c>
      <c r="DD649" s="501">
        <f t="shared" si="14"/>
        <v>0</v>
      </c>
    </row>
    <row r="650" spans="1:117">
      <c r="A650" s="62">
        <v>34</v>
      </c>
      <c r="B650" s="62" t="s">
        <v>739</v>
      </c>
      <c r="C650" s="326">
        <v>34</v>
      </c>
      <c r="D650" s="64" t="s">
        <v>912</v>
      </c>
      <c r="G650" s="467">
        <f t="shared" si="0"/>
        <v>0</v>
      </c>
      <c r="H650" s="467">
        <f t="shared" si="0"/>
        <v>0</v>
      </c>
      <c r="I650" s="467">
        <f t="shared" si="0"/>
        <v>0</v>
      </c>
      <c r="J650" s="467">
        <f t="shared" si="1"/>
        <v>0</v>
      </c>
      <c r="K650" s="467">
        <f t="shared" si="1"/>
        <v>0</v>
      </c>
      <c r="L650" s="467">
        <f t="shared" si="1"/>
        <v>0</v>
      </c>
      <c r="M650" s="62">
        <f t="shared" si="1"/>
        <v>0</v>
      </c>
      <c r="N650" s="62">
        <f t="shared" si="1"/>
        <v>0</v>
      </c>
      <c r="O650" s="62">
        <f t="shared" si="1"/>
        <v>0</v>
      </c>
      <c r="P650" s="62">
        <f t="shared" si="1"/>
        <v>0</v>
      </c>
      <c r="Q650" s="62">
        <f t="shared" si="1"/>
        <v>0</v>
      </c>
      <c r="R650" s="62">
        <f t="shared" si="1"/>
        <v>0</v>
      </c>
      <c r="S650" s="62">
        <f t="shared" si="1"/>
        <v>0</v>
      </c>
      <c r="T650" s="62">
        <f t="shared" si="1"/>
        <v>0</v>
      </c>
      <c r="U650" s="62">
        <f t="shared" si="1"/>
        <v>0</v>
      </c>
      <c r="V650" s="62">
        <f t="shared" si="1"/>
        <v>0</v>
      </c>
      <c r="W650" s="62">
        <f t="shared" si="1"/>
        <v>0</v>
      </c>
      <c r="X650" s="502">
        <f t="shared" si="15"/>
        <v>0</v>
      </c>
      <c r="Y650" s="503">
        <f t="shared" si="2"/>
        <v>0</v>
      </c>
      <c r="Z650" s="503">
        <f t="shared" si="2"/>
        <v>0</v>
      </c>
      <c r="AA650" s="503">
        <f t="shared" si="2"/>
        <v>0</v>
      </c>
      <c r="AB650" s="503">
        <f t="shared" si="2"/>
        <v>0</v>
      </c>
      <c r="AC650" s="503">
        <f t="shared" si="2"/>
        <v>0</v>
      </c>
      <c r="AD650" s="503">
        <f t="shared" si="2"/>
        <v>0</v>
      </c>
      <c r="AE650" s="503">
        <f t="shared" si="2"/>
        <v>0</v>
      </c>
      <c r="AF650" s="503">
        <f t="shared" si="2"/>
        <v>0</v>
      </c>
      <c r="AG650" s="503">
        <f t="shared" si="2"/>
        <v>0</v>
      </c>
      <c r="AH650" s="503">
        <f t="shared" si="2"/>
        <v>0</v>
      </c>
      <c r="AI650" s="503">
        <f t="shared" si="2"/>
        <v>0</v>
      </c>
      <c r="AJ650" s="503">
        <f t="shared" si="2"/>
        <v>0</v>
      </c>
      <c r="AK650" s="503">
        <f t="shared" si="2"/>
        <v>0</v>
      </c>
      <c r="AL650" s="503">
        <f t="shared" si="2"/>
        <v>0</v>
      </c>
      <c r="AM650" s="503">
        <f t="shared" si="2"/>
        <v>0</v>
      </c>
      <c r="AN650" s="503">
        <f t="shared" si="2"/>
        <v>0</v>
      </c>
      <c r="AO650" s="503">
        <f t="shared" si="3"/>
        <v>0</v>
      </c>
      <c r="AP650" s="503">
        <f t="shared" si="3"/>
        <v>0</v>
      </c>
      <c r="AQ650" s="503">
        <f t="shared" si="3"/>
        <v>0</v>
      </c>
      <c r="AR650" s="503">
        <f t="shared" si="3"/>
        <v>0</v>
      </c>
      <c r="AS650" s="503">
        <f t="shared" si="3"/>
        <v>0</v>
      </c>
      <c r="AT650" s="503">
        <f t="shared" si="3"/>
        <v>0</v>
      </c>
      <c r="AU650" s="503">
        <f t="shared" si="3"/>
        <v>0</v>
      </c>
      <c r="AV650" s="503">
        <f t="shared" si="3"/>
        <v>0</v>
      </c>
      <c r="AW650" s="503">
        <f t="shared" si="3"/>
        <v>0</v>
      </c>
      <c r="AX650" s="503">
        <f t="shared" si="3"/>
        <v>0</v>
      </c>
      <c r="AY650" s="503">
        <f t="shared" si="3"/>
        <v>0</v>
      </c>
      <c r="AZ650" s="503">
        <f t="shared" si="3"/>
        <v>0</v>
      </c>
      <c r="BA650" s="503">
        <f t="shared" si="3"/>
        <v>0</v>
      </c>
      <c r="BB650" s="503">
        <f t="shared" si="3"/>
        <v>0</v>
      </c>
      <c r="BC650" s="503">
        <f t="shared" si="3"/>
        <v>0</v>
      </c>
      <c r="BD650" s="503">
        <f t="shared" si="3"/>
        <v>0</v>
      </c>
      <c r="BE650" s="503">
        <f t="shared" si="4"/>
        <v>0</v>
      </c>
      <c r="BF650" s="503">
        <f t="shared" si="4"/>
        <v>0</v>
      </c>
      <c r="BG650" s="503">
        <f t="shared" si="4"/>
        <v>0</v>
      </c>
      <c r="BH650" s="503">
        <f t="shared" si="4"/>
        <v>0</v>
      </c>
      <c r="BI650" s="503">
        <f t="shared" si="4"/>
        <v>0</v>
      </c>
      <c r="BJ650" s="503">
        <f t="shared" si="4"/>
        <v>0</v>
      </c>
      <c r="BK650" s="503">
        <f t="shared" si="4"/>
        <v>0</v>
      </c>
      <c r="BL650" s="503">
        <f t="shared" si="4"/>
        <v>0</v>
      </c>
      <c r="BM650" s="503">
        <f t="shared" si="4"/>
        <v>0</v>
      </c>
      <c r="BN650" s="503">
        <f t="shared" si="4"/>
        <v>0</v>
      </c>
      <c r="BO650" s="503">
        <f t="shared" si="4"/>
        <v>0</v>
      </c>
      <c r="BP650" s="503">
        <f t="shared" si="4"/>
        <v>0</v>
      </c>
      <c r="BQ650" s="503">
        <f t="shared" si="4"/>
        <v>0</v>
      </c>
      <c r="BR650" s="503">
        <f t="shared" si="4"/>
        <v>0</v>
      </c>
      <c r="BS650" s="503">
        <f t="shared" si="4"/>
        <v>0</v>
      </c>
      <c r="BT650" s="503">
        <f t="shared" si="4"/>
        <v>0</v>
      </c>
      <c r="BU650" s="503">
        <f t="shared" si="5"/>
        <v>0</v>
      </c>
      <c r="BV650" s="504">
        <f t="shared" si="11"/>
        <v>0</v>
      </c>
      <c r="BW650" s="62">
        <f t="shared" si="6"/>
        <v>0</v>
      </c>
      <c r="BX650" s="62">
        <f t="shared" si="6"/>
        <v>0</v>
      </c>
      <c r="BY650" s="62">
        <f t="shared" si="6"/>
        <v>0</v>
      </c>
      <c r="BZ650" s="62">
        <f t="shared" si="6"/>
        <v>0</v>
      </c>
      <c r="CA650" s="62">
        <f t="shared" si="6"/>
        <v>0</v>
      </c>
      <c r="CB650" s="62">
        <f t="shared" si="6"/>
        <v>0</v>
      </c>
      <c r="CC650" s="62">
        <f t="shared" si="6"/>
        <v>0</v>
      </c>
      <c r="CD650" s="62">
        <f t="shared" si="6"/>
        <v>0</v>
      </c>
      <c r="CE650" s="62">
        <f t="shared" si="6"/>
        <v>0</v>
      </c>
      <c r="CF650" s="62">
        <f t="shared" si="6"/>
        <v>0</v>
      </c>
      <c r="CG650" s="62">
        <f t="shared" si="6"/>
        <v>0</v>
      </c>
      <c r="CH650" s="502">
        <f t="shared" si="7"/>
        <v>0</v>
      </c>
      <c r="CI650" s="62">
        <f t="shared" si="8"/>
        <v>0</v>
      </c>
      <c r="CJ650" s="62">
        <f t="shared" si="8"/>
        <v>0</v>
      </c>
      <c r="CK650" s="62">
        <f t="shared" si="8"/>
        <v>0</v>
      </c>
      <c r="CL650" s="501">
        <f t="shared" si="12"/>
        <v>0</v>
      </c>
      <c r="CM650" s="62">
        <f t="shared" si="9"/>
        <v>0</v>
      </c>
      <c r="CN650" s="62">
        <f t="shared" si="9"/>
        <v>0</v>
      </c>
      <c r="CO650" s="62">
        <f t="shared" si="9"/>
        <v>0</v>
      </c>
      <c r="CP650" s="62">
        <f t="shared" si="9"/>
        <v>0</v>
      </c>
      <c r="CQ650" s="62">
        <f t="shared" si="9"/>
        <v>0</v>
      </c>
      <c r="CR650" s="62">
        <f t="shared" si="9"/>
        <v>0</v>
      </c>
      <c r="CS650" s="62">
        <f t="shared" si="9"/>
        <v>0</v>
      </c>
      <c r="CT650" s="62">
        <f t="shared" si="9"/>
        <v>0</v>
      </c>
      <c r="CU650" s="501">
        <f t="shared" si="13"/>
        <v>0</v>
      </c>
      <c r="CV650" s="505">
        <f t="shared" si="10"/>
        <v>0</v>
      </c>
      <c r="CW650" s="62">
        <f t="shared" si="10"/>
        <v>0</v>
      </c>
      <c r="CX650" s="62">
        <f t="shared" si="10"/>
        <v>0</v>
      </c>
      <c r="CY650" s="62">
        <f t="shared" si="10"/>
        <v>0</v>
      </c>
      <c r="CZ650" s="62">
        <f t="shared" si="10"/>
        <v>0</v>
      </c>
      <c r="DA650" s="62">
        <f t="shared" si="10"/>
        <v>0</v>
      </c>
      <c r="DB650" s="62">
        <f t="shared" si="10"/>
        <v>0</v>
      </c>
      <c r="DC650" s="62">
        <f t="shared" si="10"/>
        <v>0</v>
      </c>
      <c r="DD650" s="501">
        <f t="shared" si="14"/>
        <v>0</v>
      </c>
    </row>
    <row r="651" spans="1:117">
      <c r="A651" s="62">
        <v>35</v>
      </c>
      <c r="B651" s="62" t="s">
        <v>165</v>
      </c>
      <c r="C651" s="326">
        <v>35</v>
      </c>
      <c r="D651" s="64" t="s">
        <v>489</v>
      </c>
      <c r="G651" s="467">
        <f t="shared" si="0"/>
        <v>0</v>
      </c>
      <c r="H651" s="467">
        <f t="shared" si="0"/>
        <v>0</v>
      </c>
      <c r="I651" s="467">
        <f t="shared" si="0"/>
        <v>0</v>
      </c>
      <c r="J651" s="467">
        <f t="shared" si="1"/>
        <v>0</v>
      </c>
      <c r="K651" s="467">
        <f t="shared" si="1"/>
        <v>0</v>
      </c>
      <c r="L651" s="467">
        <f t="shared" si="1"/>
        <v>0</v>
      </c>
      <c r="M651" s="62">
        <f t="shared" si="1"/>
        <v>0</v>
      </c>
      <c r="N651" s="62">
        <f t="shared" si="1"/>
        <v>0</v>
      </c>
      <c r="O651" s="62">
        <f t="shared" si="1"/>
        <v>0</v>
      </c>
      <c r="P651" s="62">
        <f t="shared" si="1"/>
        <v>0</v>
      </c>
      <c r="Q651" s="62">
        <f t="shared" si="1"/>
        <v>0</v>
      </c>
      <c r="R651" s="62">
        <f t="shared" si="1"/>
        <v>0</v>
      </c>
      <c r="S651" s="62">
        <f t="shared" si="1"/>
        <v>0</v>
      </c>
      <c r="T651" s="62">
        <f t="shared" si="1"/>
        <v>0</v>
      </c>
      <c r="U651" s="62">
        <f t="shared" si="1"/>
        <v>0</v>
      </c>
      <c r="V651" s="62">
        <f t="shared" si="1"/>
        <v>0</v>
      </c>
      <c r="W651" s="62">
        <f t="shared" si="1"/>
        <v>0</v>
      </c>
      <c r="X651" s="502">
        <f t="shared" si="15"/>
        <v>0</v>
      </c>
      <c r="Y651" s="503">
        <f t="shared" si="2"/>
        <v>0</v>
      </c>
      <c r="Z651" s="503">
        <f t="shared" si="2"/>
        <v>0</v>
      </c>
      <c r="AA651" s="503">
        <f t="shared" si="2"/>
        <v>0</v>
      </c>
      <c r="AB651" s="503">
        <f t="shared" si="2"/>
        <v>0</v>
      </c>
      <c r="AC651" s="503">
        <f t="shared" si="2"/>
        <v>0</v>
      </c>
      <c r="AD651" s="503">
        <f t="shared" si="2"/>
        <v>0</v>
      </c>
      <c r="AE651" s="503">
        <f t="shared" si="2"/>
        <v>0</v>
      </c>
      <c r="AF651" s="503">
        <f t="shared" si="2"/>
        <v>0</v>
      </c>
      <c r="AG651" s="503">
        <f t="shared" si="2"/>
        <v>0</v>
      </c>
      <c r="AH651" s="503">
        <f t="shared" si="2"/>
        <v>0</v>
      </c>
      <c r="AI651" s="503">
        <f t="shared" si="2"/>
        <v>0</v>
      </c>
      <c r="AJ651" s="503">
        <f t="shared" si="2"/>
        <v>0</v>
      </c>
      <c r="AK651" s="503">
        <f t="shared" si="2"/>
        <v>0</v>
      </c>
      <c r="AL651" s="503">
        <f t="shared" si="2"/>
        <v>0</v>
      </c>
      <c r="AM651" s="503">
        <f t="shared" si="2"/>
        <v>0</v>
      </c>
      <c r="AN651" s="503">
        <f t="shared" si="2"/>
        <v>0</v>
      </c>
      <c r="AO651" s="503">
        <f t="shared" si="3"/>
        <v>0</v>
      </c>
      <c r="AP651" s="503">
        <f t="shared" si="3"/>
        <v>0</v>
      </c>
      <c r="AQ651" s="503">
        <f t="shared" si="3"/>
        <v>0</v>
      </c>
      <c r="AR651" s="503">
        <f t="shared" si="3"/>
        <v>0</v>
      </c>
      <c r="AS651" s="503">
        <f t="shared" si="3"/>
        <v>0</v>
      </c>
      <c r="AT651" s="503">
        <f t="shared" si="3"/>
        <v>0</v>
      </c>
      <c r="AU651" s="503">
        <f t="shared" si="3"/>
        <v>0</v>
      </c>
      <c r="AV651" s="503">
        <f t="shared" si="3"/>
        <v>0</v>
      </c>
      <c r="AW651" s="503">
        <f t="shared" si="3"/>
        <v>0</v>
      </c>
      <c r="AX651" s="503">
        <f t="shared" si="3"/>
        <v>0</v>
      </c>
      <c r="AY651" s="503">
        <f t="shared" si="3"/>
        <v>0</v>
      </c>
      <c r="AZ651" s="503">
        <f t="shared" si="3"/>
        <v>0</v>
      </c>
      <c r="BA651" s="503">
        <f t="shared" si="3"/>
        <v>0</v>
      </c>
      <c r="BB651" s="503">
        <f t="shared" si="3"/>
        <v>0</v>
      </c>
      <c r="BC651" s="503">
        <f t="shared" si="3"/>
        <v>0</v>
      </c>
      <c r="BD651" s="503">
        <f t="shared" si="3"/>
        <v>0</v>
      </c>
      <c r="BE651" s="503">
        <f t="shared" si="4"/>
        <v>0</v>
      </c>
      <c r="BF651" s="503">
        <f t="shared" si="4"/>
        <v>0</v>
      </c>
      <c r="BG651" s="503">
        <f t="shared" si="4"/>
        <v>0</v>
      </c>
      <c r="BH651" s="503">
        <f t="shared" si="4"/>
        <v>0</v>
      </c>
      <c r="BI651" s="503">
        <f t="shared" si="4"/>
        <v>0</v>
      </c>
      <c r="BJ651" s="503">
        <f t="shared" si="4"/>
        <v>0</v>
      </c>
      <c r="BK651" s="503">
        <f t="shared" si="4"/>
        <v>0</v>
      </c>
      <c r="BL651" s="503">
        <f t="shared" si="4"/>
        <v>0</v>
      </c>
      <c r="BM651" s="503">
        <f t="shared" si="4"/>
        <v>0</v>
      </c>
      <c r="BN651" s="503">
        <f t="shared" si="4"/>
        <v>0</v>
      </c>
      <c r="BO651" s="503">
        <f t="shared" si="4"/>
        <v>0</v>
      </c>
      <c r="BP651" s="503">
        <f t="shared" si="4"/>
        <v>0</v>
      </c>
      <c r="BQ651" s="503">
        <f t="shared" si="4"/>
        <v>0</v>
      </c>
      <c r="BR651" s="503">
        <f t="shared" si="4"/>
        <v>0</v>
      </c>
      <c r="BS651" s="503">
        <f t="shared" si="4"/>
        <v>0</v>
      </c>
      <c r="BT651" s="503">
        <f t="shared" si="4"/>
        <v>0</v>
      </c>
      <c r="BU651" s="503">
        <f t="shared" si="5"/>
        <v>0</v>
      </c>
      <c r="BV651" s="504">
        <f t="shared" si="11"/>
        <v>0</v>
      </c>
      <c r="BW651" s="62">
        <f t="shared" si="6"/>
        <v>0</v>
      </c>
      <c r="BX651" s="62">
        <f t="shared" si="6"/>
        <v>0</v>
      </c>
      <c r="BY651" s="62">
        <f t="shared" si="6"/>
        <v>0</v>
      </c>
      <c r="BZ651" s="62">
        <f t="shared" si="6"/>
        <v>0</v>
      </c>
      <c r="CA651" s="62">
        <f t="shared" si="6"/>
        <v>0</v>
      </c>
      <c r="CB651" s="62">
        <f t="shared" si="6"/>
        <v>0</v>
      </c>
      <c r="CC651" s="62">
        <f t="shared" si="6"/>
        <v>0</v>
      </c>
      <c r="CD651" s="62">
        <f t="shared" si="6"/>
        <v>0</v>
      </c>
      <c r="CE651" s="62">
        <f t="shared" si="6"/>
        <v>0</v>
      </c>
      <c r="CF651" s="62">
        <f t="shared" si="6"/>
        <v>0</v>
      </c>
      <c r="CG651" s="62">
        <f t="shared" si="6"/>
        <v>0</v>
      </c>
      <c r="CH651" s="502">
        <f t="shared" si="7"/>
        <v>0</v>
      </c>
      <c r="CI651" s="62">
        <f t="shared" si="8"/>
        <v>0</v>
      </c>
      <c r="CJ651" s="62">
        <f t="shared" si="8"/>
        <v>0</v>
      </c>
      <c r="CK651" s="62">
        <f t="shared" si="8"/>
        <v>0</v>
      </c>
      <c r="CL651" s="501">
        <f t="shared" si="12"/>
        <v>0</v>
      </c>
      <c r="CM651" s="62">
        <f t="shared" si="9"/>
        <v>0</v>
      </c>
      <c r="CN651" s="62">
        <f t="shared" si="9"/>
        <v>0</v>
      </c>
      <c r="CO651" s="62">
        <f t="shared" si="9"/>
        <v>0</v>
      </c>
      <c r="CP651" s="62">
        <f t="shared" si="9"/>
        <v>0</v>
      </c>
      <c r="CQ651" s="62">
        <f t="shared" si="9"/>
        <v>0</v>
      </c>
      <c r="CR651" s="62">
        <f t="shared" si="9"/>
        <v>0</v>
      </c>
      <c r="CS651" s="62">
        <f t="shared" si="9"/>
        <v>0</v>
      </c>
      <c r="CT651" s="62">
        <f t="shared" si="9"/>
        <v>0</v>
      </c>
      <c r="CU651" s="501">
        <f t="shared" si="13"/>
        <v>0</v>
      </c>
      <c r="CV651" s="505">
        <f t="shared" si="10"/>
        <v>0</v>
      </c>
      <c r="CW651" s="62">
        <f t="shared" si="10"/>
        <v>0</v>
      </c>
      <c r="CX651" s="62">
        <f t="shared" si="10"/>
        <v>0</v>
      </c>
      <c r="CY651" s="62">
        <f t="shared" si="10"/>
        <v>0</v>
      </c>
      <c r="CZ651" s="62">
        <f t="shared" si="10"/>
        <v>0</v>
      </c>
      <c r="DA651" s="62">
        <f t="shared" si="10"/>
        <v>0</v>
      </c>
      <c r="DB651" s="62">
        <f t="shared" si="10"/>
        <v>0</v>
      </c>
      <c r="DC651" s="62">
        <f t="shared" si="10"/>
        <v>0</v>
      </c>
      <c r="DD651" s="501">
        <f t="shared" si="14"/>
        <v>0</v>
      </c>
    </row>
    <row r="652" spans="1:117">
      <c r="A652" s="62">
        <v>36</v>
      </c>
      <c r="B652" s="62" t="s">
        <v>329</v>
      </c>
      <c r="C652" s="326">
        <v>36</v>
      </c>
      <c r="D652" s="64" t="s">
        <v>329</v>
      </c>
      <c r="G652" s="467">
        <f t="shared" si="0"/>
        <v>0</v>
      </c>
      <c r="H652" s="467">
        <f t="shared" si="0"/>
        <v>0</v>
      </c>
      <c r="I652" s="467">
        <f t="shared" si="0"/>
        <v>0</v>
      </c>
      <c r="J652" s="467">
        <f t="shared" si="1"/>
        <v>0</v>
      </c>
      <c r="K652" s="467">
        <f t="shared" si="1"/>
        <v>0</v>
      </c>
      <c r="L652" s="467">
        <f t="shared" si="1"/>
        <v>0</v>
      </c>
      <c r="M652" s="62">
        <f t="shared" si="1"/>
        <v>0</v>
      </c>
      <c r="N652" s="62">
        <f t="shared" si="1"/>
        <v>0</v>
      </c>
      <c r="O652" s="62">
        <f t="shared" si="1"/>
        <v>0</v>
      </c>
      <c r="P652" s="62">
        <f t="shared" si="1"/>
        <v>0</v>
      </c>
      <c r="Q652" s="62">
        <f t="shared" si="1"/>
        <v>0</v>
      </c>
      <c r="R652" s="62">
        <f t="shared" si="1"/>
        <v>0</v>
      </c>
      <c r="S652" s="62">
        <f t="shared" si="1"/>
        <v>0</v>
      </c>
      <c r="T652" s="62">
        <f t="shared" si="1"/>
        <v>0</v>
      </c>
      <c r="U652" s="62">
        <f t="shared" si="1"/>
        <v>0</v>
      </c>
      <c r="V652" s="62">
        <f t="shared" si="1"/>
        <v>0</v>
      </c>
      <c r="W652" s="62">
        <f t="shared" si="1"/>
        <v>0</v>
      </c>
      <c r="X652" s="502">
        <f t="shared" si="15"/>
        <v>0</v>
      </c>
      <c r="Y652" s="503">
        <f t="shared" si="2"/>
        <v>0</v>
      </c>
      <c r="Z652" s="503">
        <f t="shared" si="2"/>
        <v>0</v>
      </c>
      <c r="AA652" s="503">
        <f t="shared" si="2"/>
        <v>0</v>
      </c>
      <c r="AB652" s="503">
        <f t="shared" si="2"/>
        <v>0</v>
      </c>
      <c r="AC652" s="503">
        <f t="shared" si="2"/>
        <v>0</v>
      </c>
      <c r="AD652" s="503">
        <f t="shared" si="2"/>
        <v>0</v>
      </c>
      <c r="AE652" s="503">
        <f t="shared" si="2"/>
        <v>0</v>
      </c>
      <c r="AF652" s="503">
        <f t="shared" si="2"/>
        <v>0</v>
      </c>
      <c r="AG652" s="503">
        <f t="shared" si="2"/>
        <v>0</v>
      </c>
      <c r="AH652" s="503">
        <f t="shared" si="2"/>
        <v>0</v>
      </c>
      <c r="AI652" s="503">
        <f t="shared" si="2"/>
        <v>0</v>
      </c>
      <c r="AJ652" s="503">
        <f t="shared" si="2"/>
        <v>0</v>
      </c>
      <c r="AK652" s="503">
        <f t="shared" si="2"/>
        <v>0</v>
      </c>
      <c r="AL652" s="503">
        <f t="shared" si="2"/>
        <v>0</v>
      </c>
      <c r="AM652" s="503">
        <f t="shared" si="2"/>
        <v>0</v>
      </c>
      <c r="AN652" s="503">
        <f t="shared" si="2"/>
        <v>0</v>
      </c>
      <c r="AO652" s="503">
        <f t="shared" si="3"/>
        <v>0</v>
      </c>
      <c r="AP652" s="503">
        <f t="shared" si="3"/>
        <v>0</v>
      </c>
      <c r="AQ652" s="503">
        <f t="shared" si="3"/>
        <v>0</v>
      </c>
      <c r="AR652" s="503">
        <f t="shared" si="3"/>
        <v>0</v>
      </c>
      <c r="AS652" s="503">
        <f t="shared" si="3"/>
        <v>0</v>
      </c>
      <c r="AT652" s="503">
        <f t="shared" si="3"/>
        <v>0</v>
      </c>
      <c r="AU652" s="503">
        <f t="shared" si="3"/>
        <v>0</v>
      </c>
      <c r="AV652" s="503">
        <f t="shared" si="3"/>
        <v>0</v>
      </c>
      <c r="AW652" s="503">
        <f t="shared" si="3"/>
        <v>0</v>
      </c>
      <c r="AX652" s="503">
        <f t="shared" si="3"/>
        <v>0</v>
      </c>
      <c r="AY652" s="503">
        <f t="shared" si="3"/>
        <v>0</v>
      </c>
      <c r="AZ652" s="503">
        <f t="shared" si="3"/>
        <v>0</v>
      </c>
      <c r="BA652" s="503">
        <f t="shared" si="3"/>
        <v>0</v>
      </c>
      <c r="BB652" s="503">
        <f t="shared" si="3"/>
        <v>0</v>
      </c>
      <c r="BC652" s="503">
        <f t="shared" si="3"/>
        <v>0</v>
      </c>
      <c r="BD652" s="503">
        <f t="shared" si="3"/>
        <v>0</v>
      </c>
      <c r="BE652" s="503">
        <f t="shared" si="4"/>
        <v>0</v>
      </c>
      <c r="BF652" s="503">
        <f t="shared" si="4"/>
        <v>0</v>
      </c>
      <c r="BG652" s="503">
        <f t="shared" si="4"/>
        <v>0</v>
      </c>
      <c r="BH652" s="503">
        <f t="shared" si="4"/>
        <v>0</v>
      </c>
      <c r="BI652" s="503">
        <f t="shared" si="4"/>
        <v>0</v>
      </c>
      <c r="BJ652" s="503">
        <f t="shared" si="4"/>
        <v>0</v>
      </c>
      <c r="BK652" s="503">
        <f t="shared" si="4"/>
        <v>0</v>
      </c>
      <c r="BL652" s="503">
        <f t="shared" si="4"/>
        <v>0</v>
      </c>
      <c r="BM652" s="503">
        <f t="shared" si="4"/>
        <v>0</v>
      </c>
      <c r="BN652" s="503">
        <f t="shared" si="4"/>
        <v>0</v>
      </c>
      <c r="BO652" s="503">
        <f t="shared" si="4"/>
        <v>0</v>
      </c>
      <c r="BP652" s="503">
        <f t="shared" si="4"/>
        <v>0</v>
      </c>
      <c r="BQ652" s="503">
        <f t="shared" si="4"/>
        <v>0</v>
      </c>
      <c r="BR652" s="503">
        <f t="shared" si="4"/>
        <v>0</v>
      </c>
      <c r="BS652" s="503">
        <f t="shared" si="4"/>
        <v>0</v>
      </c>
      <c r="BT652" s="503">
        <f t="shared" si="4"/>
        <v>0</v>
      </c>
      <c r="BU652" s="503">
        <f t="shared" si="5"/>
        <v>0</v>
      </c>
      <c r="BV652" s="504">
        <f t="shared" si="11"/>
        <v>0</v>
      </c>
      <c r="BW652" s="62">
        <f t="shared" si="6"/>
        <v>0</v>
      </c>
      <c r="BX652" s="62">
        <f t="shared" si="6"/>
        <v>0</v>
      </c>
      <c r="BY652" s="62">
        <f t="shared" si="6"/>
        <v>0</v>
      </c>
      <c r="BZ652" s="62">
        <f t="shared" si="6"/>
        <v>0</v>
      </c>
      <c r="CA652" s="62">
        <f t="shared" si="6"/>
        <v>0</v>
      </c>
      <c r="CB652" s="62">
        <f t="shared" si="6"/>
        <v>0</v>
      </c>
      <c r="CC652" s="62">
        <f t="shared" si="6"/>
        <v>0</v>
      </c>
      <c r="CD652" s="62">
        <f t="shared" si="6"/>
        <v>0</v>
      </c>
      <c r="CE652" s="62">
        <f t="shared" si="6"/>
        <v>0</v>
      </c>
      <c r="CF652" s="62">
        <f t="shared" si="6"/>
        <v>0</v>
      </c>
      <c r="CG652" s="62">
        <f t="shared" si="6"/>
        <v>0</v>
      </c>
      <c r="CH652" s="502">
        <f>BW652*(BW$5/$CH$5)+BX652*BX$5/$CH$5+BY652*BY$5/$CH$5+BZ652*BZ$5/$CH$5+CA652*CA$5/$CH$5+CB652*CB$5/$CH$5+CC652*CC$5/$CH$5+CD652*CD$5/$CH$5+CE652*CE$5/$CH$5+CF652*CF$5/$CH$5+CG652*CG$5/$CH$5</f>
        <v>0</v>
      </c>
      <c r="CI652" s="62">
        <f t="shared" si="8"/>
        <v>0</v>
      </c>
      <c r="CJ652" s="62">
        <f t="shared" si="8"/>
        <v>0</v>
      </c>
      <c r="CK652" s="62">
        <f t="shared" si="8"/>
        <v>0</v>
      </c>
      <c r="CL652" s="501">
        <f t="shared" si="12"/>
        <v>0</v>
      </c>
      <c r="CM652" s="62">
        <f t="shared" si="9"/>
        <v>0</v>
      </c>
      <c r="CN652" s="62">
        <f t="shared" si="9"/>
        <v>0</v>
      </c>
      <c r="CO652" s="62">
        <f t="shared" si="9"/>
        <v>0</v>
      </c>
      <c r="CP652" s="62">
        <f t="shared" si="9"/>
        <v>0</v>
      </c>
      <c r="CQ652" s="62">
        <f t="shared" si="9"/>
        <v>0</v>
      </c>
      <c r="CR652" s="62">
        <f t="shared" si="9"/>
        <v>0</v>
      </c>
      <c r="CS652" s="62">
        <f t="shared" si="9"/>
        <v>0</v>
      </c>
      <c r="CT652" s="62">
        <f t="shared" si="9"/>
        <v>0</v>
      </c>
      <c r="CU652" s="501">
        <f t="shared" si="13"/>
        <v>0</v>
      </c>
      <c r="CV652" s="505">
        <f t="shared" si="10"/>
        <v>0</v>
      </c>
      <c r="CW652" s="62">
        <f t="shared" si="10"/>
        <v>0</v>
      </c>
      <c r="CX652" s="62">
        <f t="shared" si="10"/>
        <v>0</v>
      </c>
      <c r="CY652" s="62">
        <f t="shared" si="10"/>
        <v>0</v>
      </c>
      <c r="CZ652" s="62">
        <f t="shared" si="10"/>
        <v>0</v>
      </c>
      <c r="DA652" s="62">
        <f t="shared" si="10"/>
        <v>0</v>
      </c>
      <c r="DB652" s="62">
        <f t="shared" si="10"/>
        <v>0</v>
      </c>
      <c r="DC652" s="62">
        <f t="shared" si="10"/>
        <v>0</v>
      </c>
      <c r="DD652" s="501">
        <f t="shared" si="14"/>
        <v>0</v>
      </c>
    </row>
    <row r="653" spans="1:117">
      <c r="A653" s="62">
        <v>37</v>
      </c>
      <c r="B653" s="62" t="s">
        <v>113</v>
      </c>
      <c r="C653" s="326">
        <v>37</v>
      </c>
      <c r="D653" s="64" t="s">
        <v>113</v>
      </c>
      <c r="G653" s="467">
        <f t="shared" si="0"/>
        <v>0</v>
      </c>
      <c r="H653" s="467">
        <f t="shared" si="0"/>
        <v>0</v>
      </c>
      <c r="I653" s="467">
        <f t="shared" si="0"/>
        <v>0</v>
      </c>
      <c r="J653" s="467">
        <f t="shared" si="1"/>
        <v>0</v>
      </c>
      <c r="K653" s="467">
        <f t="shared" si="1"/>
        <v>0</v>
      </c>
      <c r="L653" s="467">
        <f t="shared" si="1"/>
        <v>0</v>
      </c>
      <c r="M653" s="62">
        <f t="shared" si="1"/>
        <v>0</v>
      </c>
      <c r="N653" s="62">
        <f t="shared" si="1"/>
        <v>0</v>
      </c>
      <c r="O653" s="62">
        <f t="shared" si="1"/>
        <v>0</v>
      </c>
      <c r="P653" s="62">
        <f t="shared" si="1"/>
        <v>0</v>
      </c>
      <c r="Q653" s="62">
        <f t="shared" si="1"/>
        <v>0</v>
      </c>
      <c r="R653" s="62">
        <f t="shared" si="1"/>
        <v>0</v>
      </c>
      <c r="S653" s="62">
        <f t="shared" si="1"/>
        <v>0</v>
      </c>
      <c r="T653" s="62">
        <f t="shared" si="1"/>
        <v>0</v>
      </c>
      <c r="U653" s="62">
        <f t="shared" si="1"/>
        <v>0</v>
      </c>
      <c r="V653" s="62">
        <f t="shared" si="1"/>
        <v>0</v>
      </c>
      <c r="W653" s="62">
        <f t="shared" si="1"/>
        <v>0</v>
      </c>
      <c r="X653" s="502">
        <f t="shared" si="15"/>
        <v>0</v>
      </c>
      <c r="Y653" s="503">
        <f t="shared" si="2"/>
        <v>0</v>
      </c>
      <c r="Z653" s="503">
        <f t="shared" si="2"/>
        <v>0</v>
      </c>
      <c r="AA653" s="503">
        <f t="shared" si="2"/>
        <v>0</v>
      </c>
      <c r="AB653" s="503">
        <f t="shared" si="2"/>
        <v>0</v>
      </c>
      <c r="AC653" s="503">
        <f t="shared" si="2"/>
        <v>0</v>
      </c>
      <c r="AD653" s="503">
        <f t="shared" si="2"/>
        <v>0</v>
      </c>
      <c r="AE653" s="503">
        <f t="shared" si="2"/>
        <v>0</v>
      </c>
      <c r="AF653" s="503">
        <f t="shared" si="2"/>
        <v>0</v>
      </c>
      <c r="AG653" s="503">
        <f t="shared" si="2"/>
        <v>0</v>
      </c>
      <c r="AH653" s="503">
        <f t="shared" si="2"/>
        <v>0</v>
      </c>
      <c r="AI653" s="503">
        <f t="shared" si="2"/>
        <v>0</v>
      </c>
      <c r="AJ653" s="503">
        <f t="shared" si="2"/>
        <v>0</v>
      </c>
      <c r="AK653" s="503">
        <f t="shared" si="2"/>
        <v>0</v>
      </c>
      <c r="AL653" s="503">
        <f t="shared" si="2"/>
        <v>0</v>
      </c>
      <c r="AM653" s="503">
        <f t="shared" si="2"/>
        <v>0</v>
      </c>
      <c r="AN653" s="503">
        <f t="shared" si="2"/>
        <v>0</v>
      </c>
      <c r="AO653" s="503">
        <f t="shared" si="3"/>
        <v>0</v>
      </c>
      <c r="AP653" s="503">
        <f t="shared" si="3"/>
        <v>0</v>
      </c>
      <c r="AQ653" s="503">
        <f t="shared" si="3"/>
        <v>0</v>
      </c>
      <c r="AR653" s="503">
        <f t="shared" si="3"/>
        <v>0</v>
      </c>
      <c r="AS653" s="503">
        <f t="shared" si="3"/>
        <v>0</v>
      </c>
      <c r="AT653" s="503">
        <f t="shared" si="3"/>
        <v>0</v>
      </c>
      <c r="AU653" s="503">
        <f t="shared" si="3"/>
        <v>0</v>
      </c>
      <c r="AV653" s="503">
        <f t="shared" si="3"/>
        <v>0</v>
      </c>
      <c r="AW653" s="503">
        <f t="shared" si="3"/>
        <v>0</v>
      </c>
      <c r="AX653" s="503">
        <f t="shared" si="3"/>
        <v>0</v>
      </c>
      <c r="AY653" s="503">
        <f t="shared" si="3"/>
        <v>0</v>
      </c>
      <c r="AZ653" s="503">
        <f t="shared" si="3"/>
        <v>0</v>
      </c>
      <c r="BA653" s="503">
        <f t="shared" si="3"/>
        <v>0</v>
      </c>
      <c r="BB653" s="503">
        <f t="shared" si="3"/>
        <v>0</v>
      </c>
      <c r="BC653" s="503">
        <f t="shared" si="3"/>
        <v>0</v>
      </c>
      <c r="BD653" s="503">
        <f t="shared" si="3"/>
        <v>0</v>
      </c>
      <c r="BE653" s="503">
        <f t="shared" si="4"/>
        <v>0</v>
      </c>
      <c r="BF653" s="503">
        <f t="shared" si="4"/>
        <v>0</v>
      </c>
      <c r="BG653" s="503">
        <f t="shared" si="4"/>
        <v>0</v>
      </c>
      <c r="BH653" s="503">
        <f t="shared" si="4"/>
        <v>0</v>
      </c>
      <c r="BI653" s="503">
        <f t="shared" si="4"/>
        <v>0</v>
      </c>
      <c r="BJ653" s="503">
        <f t="shared" si="4"/>
        <v>0</v>
      </c>
      <c r="BK653" s="503">
        <f t="shared" si="4"/>
        <v>0</v>
      </c>
      <c r="BL653" s="503">
        <f t="shared" si="4"/>
        <v>0</v>
      </c>
      <c r="BM653" s="503">
        <f t="shared" si="4"/>
        <v>0</v>
      </c>
      <c r="BN653" s="503">
        <f t="shared" si="4"/>
        <v>0</v>
      </c>
      <c r="BO653" s="503">
        <f t="shared" si="4"/>
        <v>0</v>
      </c>
      <c r="BP653" s="503">
        <f t="shared" si="4"/>
        <v>0</v>
      </c>
      <c r="BQ653" s="503">
        <f t="shared" si="4"/>
        <v>0</v>
      </c>
      <c r="BR653" s="503">
        <f t="shared" si="4"/>
        <v>0</v>
      </c>
      <c r="BS653" s="503">
        <f t="shared" si="4"/>
        <v>0</v>
      </c>
      <c r="BT653" s="503">
        <f t="shared" si="4"/>
        <v>0</v>
      </c>
      <c r="BU653" s="503">
        <f t="shared" si="5"/>
        <v>0</v>
      </c>
      <c r="BV653" s="504">
        <f t="shared" si="11"/>
        <v>0</v>
      </c>
      <c r="BW653" s="62">
        <f t="shared" si="6"/>
        <v>0</v>
      </c>
      <c r="BX653" s="62">
        <f t="shared" si="6"/>
        <v>0</v>
      </c>
      <c r="BY653" s="62">
        <f t="shared" si="6"/>
        <v>0</v>
      </c>
      <c r="BZ653" s="62">
        <f t="shared" si="6"/>
        <v>0</v>
      </c>
      <c r="CA653" s="62">
        <f t="shared" si="6"/>
        <v>0</v>
      </c>
      <c r="CB653" s="62">
        <f t="shared" si="6"/>
        <v>0</v>
      </c>
      <c r="CC653" s="62">
        <f t="shared" si="6"/>
        <v>0</v>
      </c>
      <c r="CD653" s="62">
        <f t="shared" si="6"/>
        <v>0</v>
      </c>
      <c r="CE653" s="62">
        <f t="shared" si="6"/>
        <v>0</v>
      </c>
      <c r="CF653" s="62">
        <f t="shared" si="6"/>
        <v>0</v>
      </c>
      <c r="CG653" s="62">
        <f t="shared" si="6"/>
        <v>0</v>
      </c>
      <c r="CH653" s="502">
        <f t="shared" ref="CH653:CH690" si="16">BW653*(BW$5/$CH$5)+BX653*BX$5/$CH$5+BY653*BY$5/$CH$5+BZ653*BZ$5/$CH$5+CA653*CA$5/$CH$5+CB653*CB$5/$CH$5+CC653*CC$5/$CH$5+CD653*CD$5/$CH$5+CE653*CE$5/$CH$5+CF653*CF$5/$CH$5+CG653*CG$5/$CH$5</f>
        <v>0</v>
      </c>
      <c r="CI653" s="62">
        <f t="shared" si="8"/>
        <v>0</v>
      </c>
      <c r="CJ653" s="62">
        <f t="shared" si="8"/>
        <v>0</v>
      </c>
      <c r="CK653" s="62">
        <f t="shared" si="8"/>
        <v>0</v>
      </c>
      <c r="CL653" s="501">
        <f t="shared" si="12"/>
        <v>0</v>
      </c>
      <c r="CM653" s="62">
        <f t="shared" si="9"/>
        <v>0</v>
      </c>
      <c r="CN653" s="62">
        <f t="shared" si="9"/>
        <v>0</v>
      </c>
      <c r="CO653" s="62">
        <f t="shared" si="9"/>
        <v>0</v>
      </c>
      <c r="CP653" s="62">
        <f t="shared" si="9"/>
        <v>0</v>
      </c>
      <c r="CQ653" s="62">
        <f t="shared" si="9"/>
        <v>0</v>
      </c>
      <c r="CR653" s="62">
        <f t="shared" si="9"/>
        <v>0</v>
      </c>
      <c r="CS653" s="62">
        <f t="shared" si="9"/>
        <v>0</v>
      </c>
      <c r="CT653" s="62">
        <f t="shared" si="9"/>
        <v>0</v>
      </c>
      <c r="CU653" s="501">
        <f t="shared" si="13"/>
        <v>0</v>
      </c>
      <c r="CV653" s="505">
        <f t="shared" si="10"/>
        <v>0</v>
      </c>
      <c r="CW653" s="62">
        <f t="shared" si="10"/>
        <v>0</v>
      </c>
      <c r="CX653" s="62">
        <f t="shared" si="10"/>
        <v>0</v>
      </c>
      <c r="CY653" s="62">
        <f t="shared" si="10"/>
        <v>0</v>
      </c>
      <c r="CZ653" s="62">
        <f t="shared" si="10"/>
        <v>0</v>
      </c>
      <c r="DA653" s="62">
        <f t="shared" si="10"/>
        <v>0</v>
      </c>
      <c r="DB653" s="62">
        <f t="shared" si="10"/>
        <v>0</v>
      </c>
      <c r="DC653" s="62">
        <f t="shared" si="10"/>
        <v>0</v>
      </c>
      <c r="DD653" s="501">
        <f t="shared" si="14"/>
        <v>0</v>
      </c>
    </row>
    <row r="654" spans="1:117">
      <c r="A654" s="62">
        <v>38</v>
      </c>
      <c r="B654" s="62" t="s">
        <v>742</v>
      </c>
      <c r="C654" s="326">
        <v>38</v>
      </c>
      <c r="D654" s="64" t="s">
        <v>742</v>
      </c>
      <c r="G654" s="467">
        <f t="shared" si="0"/>
        <v>0</v>
      </c>
      <c r="H654" s="467">
        <f t="shared" si="0"/>
        <v>0</v>
      </c>
      <c r="I654" s="467">
        <f t="shared" si="0"/>
        <v>0</v>
      </c>
      <c r="J654" s="467">
        <f t="shared" si="1"/>
        <v>0</v>
      </c>
      <c r="K654" s="467">
        <f t="shared" si="1"/>
        <v>0</v>
      </c>
      <c r="L654" s="467">
        <f t="shared" si="1"/>
        <v>0</v>
      </c>
      <c r="M654" s="62">
        <f t="shared" si="1"/>
        <v>0</v>
      </c>
      <c r="N654" s="62">
        <f t="shared" si="1"/>
        <v>0</v>
      </c>
      <c r="O654" s="62">
        <f t="shared" si="1"/>
        <v>0</v>
      </c>
      <c r="P654" s="62">
        <f t="shared" si="1"/>
        <v>0</v>
      </c>
      <c r="Q654" s="62">
        <f t="shared" si="1"/>
        <v>0</v>
      </c>
      <c r="R654" s="62">
        <f t="shared" si="1"/>
        <v>0</v>
      </c>
      <c r="S654" s="62">
        <f t="shared" si="1"/>
        <v>0</v>
      </c>
      <c r="T654" s="62">
        <f t="shared" si="1"/>
        <v>0</v>
      </c>
      <c r="U654" s="62">
        <f t="shared" si="1"/>
        <v>0</v>
      </c>
      <c r="V654" s="62">
        <f t="shared" si="1"/>
        <v>0</v>
      </c>
      <c r="W654" s="62">
        <f t="shared" si="1"/>
        <v>0</v>
      </c>
      <c r="X654" s="502">
        <f t="shared" si="15"/>
        <v>0</v>
      </c>
      <c r="Y654" s="503">
        <f t="shared" si="2"/>
        <v>0</v>
      </c>
      <c r="Z654" s="503">
        <f t="shared" si="2"/>
        <v>0</v>
      </c>
      <c r="AA654" s="503">
        <f t="shared" si="2"/>
        <v>0</v>
      </c>
      <c r="AB654" s="503">
        <f t="shared" si="2"/>
        <v>0</v>
      </c>
      <c r="AC654" s="503">
        <f t="shared" si="2"/>
        <v>0</v>
      </c>
      <c r="AD654" s="503">
        <f t="shared" si="2"/>
        <v>0</v>
      </c>
      <c r="AE654" s="503">
        <f t="shared" si="2"/>
        <v>0</v>
      </c>
      <c r="AF654" s="503">
        <f t="shared" si="2"/>
        <v>0</v>
      </c>
      <c r="AG654" s="503">
        <f t="shared" si="2"/>
        <v>0</v>
      </c>
      <c r="AH654" s="503">
        <f t="shared" si="2"/>
        <v>0</v>
      </c>
      <c r="AI654" s="503">
        <f t="shared" si="2"/>
        <v>0</v>
      </c>
      <c r="AJ654" s="503">
        <f t="shared" si="2"/>
        <v>0</v>
      </c>
      <c r="AK654" s="503">
        <f t="shared" si="2"/>
        <v>0</v>
      </c>
      <c r="AL654" s="503">
        <f t="shared" si="2"/>
        <v>0</v>
      </c>
      <c r="AM654" s="503">
        <f t="shared" si="2"/>
        <v>0</v>
      </c>
      <c r="AN654" s="503">
        <f t="shared" si="2"/>
        <v>0</v>
      </c>
      <c r="AO654" s="503">
        <f t="shared" si="3"/>
        <v>0</v>
      </c>
      <c r="AP654" s="503">
        <f t="shared" si="3"/>
        <v>0</v>
      </c>
      <c r="AQ654" s="503">
        <f t="shared" si="3"/>
        <v>0</v>
      </c>
      <c r="AR654" s="503">
        <f t="shared" si="3"/>
        <v>0</v>
      </c>
      <c r="AS654" s="503">
        <f t="shared" si="3"/>
        <v>0</v>
      </c>
      <c r="AT654" s="503">
        <f t="shared" si="3"/>
        <v>0</v>
      </c>
      <c r="AU654" s="503">
        <f t="shared" si="3"/>
        <v>0</v>
      </c>
      <c r="AV654" s="503">
        <f t="shared" si="3"/>
        <v>0</v>
      </c>
      <c r="AW654" s="503">
        <f t="shared" si="3"/>
        <v>0</v>
      </c>
      <c r="AX654" s="503">
        <f t="shared" si="3"/>
        <v>0</v>
      </c>
      <c r="AY654" s="503">
        <f t="shared" si="3"/>
        <v>0</v>
      </c>
      <c r="AZ654" s="503">
        <f t="shared" si="3"/>
        <v>0</v>
      </c>
      <c r="BA654" s="503">
        <f t="shared" si="3"/>
        <v>0</v>
      </c>
      <c r="BB654" s="503">
        <f t="shared" si="3"/>
        <v>0</v>
      </c>
      <c r="BC654" s="503">
        <f t="shared" si="3"/>
        <v>0</v>
      </c>
      <c r="BD654" s="503">
        <f t="shared" si="3"/>
        <v>0</v>
      </c>
      <c r="BE654" s="503">
        <f t="shared" si="4"/>
        <v>0</v>
      </c>
      <c r="BF654" s="503">
        <f t="shared" si="4"/>
        <v>0</v>
      </c>
      <c r="BG654" s="503">
        <f t="shared" si="4"/>
        <v>0</v>
      </c>
      <c r="BH654" s="503">
        <f t="shared" si="4"/>
        <v>0</v>
      </c>
      <c r="BI654" s="503">
        <f t="shared" si="4"/>
        <v>0</v>
      </c>
      <c r="BJ654" s="503">
        <f t="shared" si="4"/>
        <v>0</v>
      </c>
      <c r="BK654" s="503">
        <f t="shared" si="4"/>
        <v>0</v>
      </c>
      <c r="BL654" s="503">
        <f t="shared" si="4"/>
        <v>0</v>
      </c>
      <c r="BM654" s="503">
        <f t="shared" si="4"/>
        <v>0</v>
      </c>
      <c r="BN654" s="503">
        <f t="shared" si="4"/>
        <v>0</v>
      </c>
      <c r="BO654" s="503">
        <f t="shared" si="4"/>
        <v>0</v>
      </c>
      <c r="BP654" s="503">
        <f t="shared" si="4"/>
        <v>0</v>
      </c>
      <c r="BQ654" s="503">
        <f t="shared" si="4"/>
        <v>0</v>
      </c>
      <c r="BR654" s="503">
        <f t="shared" si="4"/>
        <v>0</v>
      </c>
      <c r="BS654" s="503">
        <f t="shared" si="4"/>
        <v>0</v>
      </c>
      <c r="BT654" s="503">
        <f t="shared" si="4"/>
        <v>0</v>
      </c>
      <c r="BU654" s="503">
        <f t="shared" si="5"/>
        <v>0</v>
      </c>
      <c r="BV654" s="504">
        <f t="shared" si="11"/>
        <v>0</v>
      </c>
      <c r="BW654" s="62">
        <f t="shared" si="6"/>
        <v>0</v>
      </c>
      <c r="BX654" s="62">
        <f t="shared" si="6"/>
        <v>0</v>
      </c>
      <c r="BY654" s="62">
        <f t="shared" si="6"/>
        <v>0</v>
      </c>
      <c r="BZ654" s="62">
        <f t="shared" si="6"/>
        <v>0</v>
      </c>
      <c r="CA654" s="62">
        <f t="shared" si="6"/>
        <v>0</v>
      </c>
      <c r="CB654" s="62">
        <f t="shared" si="6"/>
        <v>0</v>
      </c>
      <c r="CC654" s="62">
        <f t="shared" si="6"/>
        <v>0</v>
      </c>
      <c r="CD654" s="62">
        <f t="shared" si="6"/>
        <v>0</v>
      </c>
      <c r="CE654" s="62">
        <f t="shared" si="6"/>
        <v>0</v>
      </c>
      <c r="CF654" s="62">
        <f t="shared" si="6"/>
        <v>0</v>
      </c>
      <c r="CG654" s="62">
        <f t="shared" si="6"/>
        <v>0</v>
      </c>
      <c r="CH654" s="502">
        <f t="shared" si="16"/>
        <v>0</v>
      </c>
      <c r="CI654" s="62">
        <f t="shared" si="8"/>
        <v>0</v>
      </c>
      <c r="CJ654" s="62">
        <f t="shared" si="8"/>
        <v>0</v>
      </c>
      <c r="CK654" s="62">
        <f t="shared" si="8"/>
        <v>0</v>
      </c>
      <c r="CL654" s="501">
        <f t="shared" si="12"/>
        <v>0</v>
      </c>
      <c r="CM654" s="62">
        <f t="shared" si="9"/>
        <v>0</v>
      </c>
      <c r="CN654" s="62">
        <f t="shared" si="9"/>
        <v>0</v>
      </c>
      <c r="CO654" s="62">
        <f t="shared" si="9"/>
        <v>0</v>
      </c>
      <c r="CP654" s="62">
        <f t="shared" si="9"/>
        <v>0</v>
      </c>
      <c r="CQ654" s="62">
        <f t="shared" si="9"/>
        <v>0</v>
      </c>
      <c r="CR654" s="62">
        <f t="shared" si="9"/>
        <v>0</v>
      </c>
      <c r="CS654" s="62">
        <f t="shared" si="9"/>
        <v>0</v>
      </c>
      <c r="CT654" s="62">
        <f t="shared" si="9"/>
        <v>0</v>
      </c>
      <c r="CU654" s="501">
        <f t="shared" si="13"/>
        <v>0</v>
      </c>
      <c r="CV654" s="505">
        <f t="shared" si="10"/>
        <v>0</v>
      </c>
      <c r="CW654" s="62">
        <f t="shared" si="10"/>
        <v>0</v>
      </c>
      <c r="CX654" s="62">
        <f t="shared" si="10"/>
        <v>0</v>
      </c>
      <c r="CY654" s="62">
        <f t="shared" si="10"/>
        <v>0</v>
      </c>
      <c r="CZ654" s="62">
        <f t="shared" si="10"/>
        <v>0</v>
      </c>
      <c r="DA654" s="62">
        <f t="shared" si="10"/>
        <v>0</v>
      </c>
      <c r="DB654" s="62">
        <f t="shared" si="10"/>
        <v>0</v>
      </c>
      <c r="DC654" s="62">
        <f t="shared" si="10"/>
        <v>0</v>
      </c>
      <c r="DD654" s="501">
        <f t="shared" si="14"/>
        <v>0</v>
      </c>
    </row>
    <row r="655" spans="1:117">
      <c r="A655" s="62">
        <v>39</v>
      </c>
      <c r="B655" s="62" t="s">
        <v>793</v>
      </c>
      <c r="C655" s="326">
        <v>39</v>
      </c>
      <c r="D655" s="64" t="s">
        <v>793</v>
      </c>
      <c r="G655" s="467">
        <f t="shared" si="0"/>
        <v>0</v>
      </c>
      <c r="H655" s="467">
        <f t="shared" si="0"/>
        <v>0</v>
      </c>
      <c r="I655" s="467">
        <f t="shared" si="0"/>
        <v>0</v>
      </c>
      <c r="J655" s="467">
        <f t="shared" si="1"/>
        <v>0</v>
      </c>
      <c r="K655" s="467">
        <f t="shared" si="1"/>
        <v>0</v>
      </c>
      <c r="L655" s="467">
        <f t="shared" si="1"/>
        <v>0</v>
      </c>
      <c r="M655" s="62">
        <f t="shared" si="1"/>
        <v>0</v>
      </c>
      <c r="N655" s="62">
        <f t="shared" si="1"/>
        <v>0</v>
      </c>
      <c r="O655" s="62">
        <f t="shared" si="1"/>
        <v>0</v>
      </c>
      <c r="P655" s="62">
        <f t="shared" si="1"/>
        <v>0</v>
      </c>
      <c r="Q655" s="62">
        <f t="shared" si="1"/>
        <v>0</v>
      </c>
      <c r="R655" s="62">
        <f t="shared" si="1"/>
        <v>0</v>
      </c>
      <c r="S655" s="62">
        <f t="shared" si="1"/>
        <v>0</v>
      </c>
      <c r="T655" s="62">
        <f t="shared" si="1"/>
        <v>0</v>
      </c>
      <c r="U655" s="62">
        <f t="shared" si="1"/>
        <v>0</v>
      </c>
      <c r="V655" s="62">
        <f t="shared" si="1"/>
        <v>0</v>
      </c>
      <c r="W655" s="62">
        <f t="shared" si="1"/>
        <v>0</v>
      </c>
      <c r="X655" s="502">
        <f t="shared" si="15"/>
        <v>0</v>
      </c>
      <c r="Y655" s="503">
        <f t="shared" si="2"/>
        <v>0</v>
      </c>
      <c r="Z655" s="503">
        <f t="shared" si="2"/>
        <v>0</v>
      </c>
      <c r="AA655" s="503">
        <f t="shared" si="2"/>
        <v>0</v>
      </c>
      <c r="AB655" s="503">
        <f t="shared" si="2"/>
        <v>0</v>
      </c>
      <c r="AC655" s="503">
        <f t="shared" si="2"/>
        <v>0</v>
      </c>
      <c r="AD655" s="503">
        <f t="shared" si="2"/>
        <v>0</v>
      </c>
      <c r="AE655" s="503">
        <f t="shared" si="2"/>
        <v>0</v>
      </c>
      <c r="AF655" s="503">
        <f t="shared" si="2"/>
        <v>0</v>
      </c>
      <c r="AG655" s="503">
        <f t="shared" si="2"/>
        <v>0</v>
      </c>
      <c r="AH655" s="503">
        <f t="shared" si="2"/>
        <v>0</v>
      </c>
      <c r="AI655" s="503">
        <f t="shared" si="2"/>
        <v>0</v>
      </c>
      <c r="AJ655" s="503">
        <f t="shared" si="2"/>
        <v>0</v>
      </c>
      <c r="AK655" s="503">
        <f t="shared" si="2"/>
        <v>0</v>
      </c>
      <c r="AL655" s="503">
        <f t="shared" si="2"/>
        <v>0</v>
      </c>
      <c r="AM655" s="503">
        <f t="shared" si="2"/>
        <v>0</v>
      </c>
      <c r="AN655" s="503">
        <f t="shared" si="2"/>
        <v>0</v>
      </c>
      <c r="AO655" s="503">
        <f t="shared" si="3"/>
        <v>0</v>
      </c>
      <c r="AP655" s="503">
        <f t="shared" si="3"/>
        <v>0</v>
      </c>
      <c r="AQ655" s="503">
        <f t="shared" si="3"/>
        <v>0</v>
      </c>
      <c r="AR655" s="503">
        <f t="shared" si="3"/>
        <v>0</v>
      </c>
      <c r="AS655" s="503">
        <f t="shared" si="3"/>
        <v>0</v>
      </c>
      <c r="AT655" s="503">
        <f t="shared" si="3"/>
        <v>0</v>
      </c>
      <c r="AU655" s="503">
        <f t="shared" si="3"/>
        <v>0</v>
      </c>
      <c r="AV655" s="503">
        <f t="shared" si="3"/>
        <v>0</v>
      </c>
      <c r="AW655" s="503">
        <f t="shared" si="3"/>
        <v>0</v>
      </c>
      <c r="AX655" s="503">
        <f t="shared" si="3"/>
        <v>0</v>
      </c>
      <c r="AY655" s="503">
        <f t="shared" si="3"/>
        <v>0</v>
      </c>
      <c r="AZ655" s="503">
        <f t="shared" si="3"/>
        <v>0</v>
      </c>
      <c r="BA655" s="503">
        <f t="shared" si="3"/>
        <v>0</v>
      </c>
      <c r="BB655" s="503">
        <f t="shared" si="3"/>
        <v>0</v>
      </c>
      <c r="BC655" s="503">
        <f t="shared" si="3"/>
        <v>0</v>
      </c>
      <c r="BD655" s="503">
        <f t="shared" si="3"/>
        <v>0</v>
      </c>
      <c r="BE655" s="503">
        <f t="shared" si="4"/>
        <v>0</v>
      </c>
      <c r="BF655" s="503">
        <f t="shared" si="4"/>
        <v>0</v>
      </c>
      <c r="BG655" s="503">
        <f t="shared" si="4"/>
        <v>0</v>
      </c>
      <c r="BH655" s="503">
        <f t="shared" si="4"/>
        <v>0</v>
      </c>
      <c r="BI655" s="503">
        <f t="shared" si="4"/>
        <v>0</v>
      </c>
      <c r="BJ655" s="503">
        <f t="shared" si="4"/>
        <v>0</v>
      </c>
      <c r="BK655" s="503">
        <f t="shared" si="4"/>
        <v>0</v>
      </c>
      <c r="BL655" s="503">
        <f t="shared" si="4"/>
        <v>0</v>
      </c>
      <c r="BM655" s="503">
        <f t="shared" si="4"/>
        <v>0</v>
      </c>
      <c r="BN655" s="503">
        <f t="shared" si="4"/>
        <v>0</v>
      </c>
      <c r="BO655" s="503">
        <f t="shared" si="4"/>
        <v>0</v>
      </c>
      <c r="BP655" s="503">
        <f t="shared" si="4"/>
        <v>0</v>
      </c>
      <c r="BQ655" s="503">
        <f t="shared" si="4"/>
        <v>0</v>
      </c>
      <c r="BR655" s="503">
        <f t="shared" si="4"/>
        <v>0</v>
      </c>
      <c r="BS655" s="503">
        <f t="shared" si="4"/>
        <v>0</v>
      </c>
      <c r="BT655" s="503">
        <f t="shared" si="4"/>
        <v>0</v>
      </c>
      <c r="BU655" s="503">
        <f t="shared" si="5"/>
        <v>0</v>
      </c>
      <c r="BV655" s="504">
        <f t="shared" si="11"/>
        <v>0</v>
      </c>
      <c r="BW655" s="62">
        <f t="shared" si="6"/>
        <v>0</v>
      </c>
      <c r="BX655" s="62">
        <f t="shared" si="6"/>
        <v>0</v>
      </c>
      <c r="BY655" s="62">
        <f t="shared" si="6"/>
        <v>0</v>
      </c>
      <c r="BZ655" s="62">
        <f t="shared" si="6"/>
        <v>0</v>
      </c>
      <c r="CA655" s="62">
        <f t="shared" si="6"/>
        <v>0</v>
      </c>
      <c r="CB655" s="62">
        <f t="shared" si="6"/>
        <v>0</v>
      </c>
      <c r="CC655" s="62">
        <f t="shared" si="6"/>
        <v>0</v>
      </c>
      <c r="CD655" s="62">
        <f t="shared" si="6"/>
        <v>0</v>
      </c>
      <c r="CE655" s="62">
        <f t="shared" si="6"/>
        <v>0</v>
      </c>
      <c r="CF655" s="62">
        <f t="shared" si="6"/>
        <v>0</v>
      </c>
      <c r="CG655" s="62">
        <f t="shared" si="6"/>
        <v>0</v>
      </c>
      <c r="CH655" s="502">
        <f t="shared" si="16"/>
        <v>0</v>
      </c>
      <c r="CI655" s="62">
        <f t="shared" si="8"/>
        <v>0</v>
      </c>
      <c r="CJ655" s="62">
        <f t="shared" si="8"/>
        <v>0</v>
      </c>
      <c r="CK655" s="62">
        <f t="shared" si="8"/>
        <v>0</v>
      </c>
      <c r="CL655" s="501">
        <f t="shared" si="12"/>
        <v>0</v>
      </c>
      <c r="CM655" s="62">
        <f t="shared" si="9"/>
        <v>0</v>
      </c>
      <c r="CN655" s="62">
        <f t="shared" si="9"/>
        <v>0</v>
      </c>
      <c r="CO655" s="62">
        <f t="shared" si="9"/>
        <v>0</v>
      </c>
      <c r="CP655" s="62">
        <f t="shared" si="9"/>
        <v>0</v>
      </c>
      <c r="CQ655" s="62">
        <f t="shared" si="9"/>
        <v>0</v>
      </c>
      <c r="CR655" s="62">
        <f t="shared" si="9"/>
        <v>0</v>
      </c>
      <c r="CS655" s="62">
        <f t="shared" si="9"/>
        <v>0</v>
      </c>
      <c r="CT655" s="62">
        <f t="shared" si="9"/>
        <v>0</v>
      </c>
      <c r="CU655" s="501">
        <f t="shared" si="13"/>
        <v>0</v>
      </c>
      <c r="CV655" s="505">
        <f t="shared" si="10"/>
        <v>0</v>
      </c>
      <c r="CW655" s="62">
        <f t="shared" si="10"/>
        <v>0</v>
      </c>
      <c r="CX655" s="62">
        <f t="shared" si="10"/>
        <v>0</v>
      </c>
      <c r="CY655" s="62">
        <f t="shared" si="10"/>
        <v>0</v>
      </c>
      <c r="CZ655" s="62">
        <f t="shared" si="10"/>
        <v>0</v>
      </c>
      <c r="DA655" s="62">
        <f t="shared" si="10"/>
        <v>0</v>
      </c>
      <c r="DB655" s="62">
        <f t="shared" si="10"/>
        <v>0</v>
      </c>
      <c r="DC655" s="62">
        <f t="shared" si="10"/>
        <v>0</v>
      </c>
      <c r="DD655" s="501">
        <f t="shared" si="14"/>
        <v>0</v>
      </c>
    </row>
    <row r="656" spans="1:117">
      <c r="A656" s="62">
        <v>40</v>
      </c>
      <c r="B656" s="62" t="s">
        <v>794</v>
      </c>
      <c r="C656" s="326">
        <v>40</v>
      </c>
      <c r="D656" s="64" t="s">
        <v>921</v>
      </c>
      <c r="G656" s="467">
        <f t="shared" si="0"/>
        <v>0</v>
      </c>
      <c r="H656" s="467">
        <f t="shared" si="0"/>
        <v>0</v>
      </c>
      <c r="I656" s="467">
        <f t="shared" si="0"/>
        <v>0</v>
      </c>
      <c r="J656" s="467">
        <f t="shared" si="1"/>
        <v>0</v>
      </c>
      <c r="K656" s="467">
        <f t="shared" si="1"/>
        <v>0</v>
      </c>
      <c r="L656" s="467">
        <f t="shared" si="1"/>
        <v>0</v>
      </c>
      <c r="M656" s="62">
        <f t="shared" si="1"/>
        <v>0</v>
      </c>
      <c r="N656" s="62">
        <f t="shared" si="1"/>
        <v>0</v>
      </c>
      <c r="O656" s="62">
        <f t="shared" si="1"/>
        <v>0</v>
      </c>
      <c r="P656" s="62">
        <f t="shared" si="1"/>
        <v>0</v>
      </c>
      <c r="Q656" s="62">
        <f t="shared" si="1"/>
        <v>0</v>
      </c>
      <c r="R656" s="62">
        <f t="shared" si="1"/>
        <v>0</v>
      </c>
      <c r="S656" s="62">
        <f t="shared" si="1"/>
        <v>0</v>
      </c>
      <c r="T656" s="62">
        <f t="shared" si="1"/>
        <v>0</v>
      </c>
      <c r="U656" s="62">
        <f t="shared" si="1"/>
        <v>0</v>
      </c>
      <c r="V656" s="62">
        <f t="shared" si="1"/>
        <v>0</v>
      </c>
      <c r="W656" s="62">
        <f t="shared" si="1"/>
        <v>0</v>
      </c>
      <c r="X656" s="502">
        <f t="shared" si="15"/>
        <v>0</v>
      </c>
      <c r="Y656" s="503">
        <f t="shared" si="2"/>
        <v>0</v>
      </c>
      <c r="Z656" s="503">
        <f t="shared" si="2"/>
        <v>0</v>
      </c>
      <c r="AA656" s="503">
        <f t="shared" si="2"/>
        <v>0</v>
      </c>
      <c r="AB656" s="503">
        <f t="shared" si="2"/>
        <v>0</v>
      </c>
      <c r="AC656" s="503">
        <f t="shared" si="2"/>
        <v>0</v>
      </c>
      <c r="AD656" s="503">
        <f t="shared" si="2"/>
        <v>0</v>
      </c>
      <c r="AE656" s="503">
        <f t="shared" si="2"/>
        <v>0</v>
      </c>
      <c r="AF656" s="503">
        <f t="shared" si="2"/>
        <v>0</v>
      </c>
      <c r="AG656" s="503">
        <f t="shared" si="2"/>
        <v>0</v>
      </c>
      <c r="AH656" s="503">
        <f t="shared" si="2"/>
        <v>0</v>
      </c>
      <c r="AI656" s="503">
        <f t="shared" si="2"/>
        <v>0</v>
      </c>
      <c r="AJ656" s="503">
        <f t="shared" si="2"/>
        <v>0</v>
      </c>
      <c r="AK656" s="503">
        <f t="shared" si="2"/>
        <v>0</v>
      </c>
      <c r="AL656" s="503">
        <f t="shared" si="2"/>
        <v>0</v>
      </c>
      <c r="AM656" s="503">
        <f t="shared" si="2"/>
        <v>0</v>
      </c>
      <c r="AN656" s="503">
        <f t="shared" si="2"/>
        <v>0</v>
      </c>
      <c r="AO656" s="503">
        <f t="shared" si="3"/>
        <v>0</v>
      </c>
      <c r="AP656" s="503">
        <f t="shared" si="3"/>
        <v>0</v>
      </c>
      <c r="AQ656" s="503">
        <f t="shared" si="3"/>
        <v>0</v>
      </c>
      <c r="AR656" s="503">
        <f t="shared" si="3"/>
        <v>0</v>
      </c>
      <c r="AS656" s="503">
        <f t="shared" si="3"/>
        <v>0</v>
      </c>
      <c r="AT656" s="503">
        <f t="shared" si="3"/>
        <v>0</v>
      </c>
      <c r="AU656" s="503">
        <f t="shared" si="3"/>
        <v>0</v>
      </c>
      <c r="AV656" s="503">
        <f t="shared" si="3"/>
        <v>0</v>
      </c>
      <c r="AW656" s="503">
        <f t="shared" si="3"/>
        <v>0</v>
      </c>
      <c r="AX656" s="503">
        <f t="shared" si="3"/>
        <v>0</v>
      </c>
      <c r="AY656" s="503">
        <f t="shared" si="3"/>
        <v>0</v>
      </c>
      <c r="AZ656" s="503">
        <f t="shared" si="3"/>
        <v>0</v>
      </c>
      <c r="BA656" s="503">
        <f t="shared" si="3"/>
        <v>0</v>
      </c>
      <c r="BB656" s="503">
        <f t="shared" si="3"/>
        <v>0</v>
      </c>
      <c r="BC656" s="503">
        <f t="shared" si="3"/>
        <v>0</v>
      </c>
      <c r="BD656" s="503">
        <f t="shared" si="3"/>
        <v>0</v>
      </c>
      <c r="BE656" s="503">
        <f t="shared" si="4"/>
        <v>0</v>
      </c>
      <c r="BF656" s="503">
        <f t="shared" si="4"/>
        <v>0</v>
      </c>
      <c r="BG656" s="503">
        <f t="shared" si="4"/>
        <v>0</v>
      </c>
      <c r="BH656" s="503">
        <f t="shared" si="4"/>
        <v>0</v>
      </c>
      <c r="BI656" s="503">
        <f t="shared" si="4"/>
        <v>0</v>
      </c>
      <c r="BJ656" s="503">
        <f t="shared" si="4"/>
        <v>0</v>
      </c>
      <c r="BK656" s="503">
        <f t="shared" si="4"/>
        <v>0</v>
      </c>
      <c r="BL656" s="503">
        <f t="shared" si="4"/>
        <v>0</v>
      </c>
      <c r="BM656" s="503">
        <f t="shared" si="4"/>
        <v>0</v>
      </c>
      <c r="BN656" s="503">
        <f t="shared" si="4"/>
        <v>0</v>
      </c>
      <c r="BO656" s="503">
        <f t="shared" si="4"/>
        <v>0</v>
      </c>
      <c r="BP656" s="503">
        <f t="shared" si="4"/>
        <v>0</v>
      </c>
      <c r="BQ656" s="503">
        <f t="shared" si="4"/>
        <v>0</v>
      </c>
      <c r="BR656" s="503">
        <f t="shared" si="4"/>
        <v>0</v>
      </c>
      <c r="BS656" s="503">
        <f t="shared" si="4"/>
        <v>0</v>
      </c>
      <c r="BT656" s="503">
        <f t="shared" si="4"/>
        <v>0</v>
      </c>
      <c r="BU656" s="503">
        <f t="shared" si="5"/>
        <v>0</v>
      </c>
      <c r="BV656" s="504">
        <f t="shared" si="11"/>
        <v>0</v>
      </c>
      <c r="BW656" s="62">
        <f t="shared" si="6"/>
        <v>0</v>
      </c>
      <c r="BX656" s="62">
        <f t="shared" si="6"/>
        <v>0</v>
      </c>
      <c r="BY656" s="62">
        <f t="shared" si="6"/>
        <v>0</v>
      </c>
      <c r="BZ656" s="62">
        <f t="shared" si="6"/>
        <v>0</v>
      </c>
      <c r="CA656" s="62">
        <f t="shared" si="6"/>
        <v>0</v>
      </c>
      <c r="CB656" s="62">
        <f t="shared" si="6"/>
        <v>0</v>
      </c>
      <c r="CC656" s="62">
        <f t="shared" si="6"/>
        <v>0</v>
      </c>
      <c r="CD656" s="62">
        <f t="shared" si="6"/>
        <v>0</v>
      </c>
      <c r="CE656" s="62">
        <f t="shared" si="6"/>
        <v>0</v>
      </c>
      <c r="CF656" s="62">
        <f t="shared" si="6"/>
        <v>0</v>
      </c>
      <c r="CG656" s="62">
        <f t="shared" si="6"/>
        <v>0</v>
      </c>
      <c r="CH656" s="502">
        <f t="shared" si="16"/>
        <v>0</v>
      </c>
      <c r="CI656" s="62">
        <f t="shared" si="8"/>
        <v>0</v>
      </c>
      <c r="CJ656" s="62">
        <f t="shared" si="8"/>
        <v>0</v>
      </c>
      <c r="CK656" s="62">
        <f t="shared" si="8"/>
        <v>0</v>
      </c>
      <c r="CL656" s="501">
        <f t="shared" si="12"/>
        <v>0</v>
      </c>
      <c r="CM656" s="62">
        <f t="shared" si="9"/>
        <v>0</v>
      </c>
      <c r="CN656" s="62">
        <f t="shared" si="9"/>
        <v>0</v>
      </c>
      <c r="CO656" s="62">
        <f t="shared" si="9"/>
        <v>0</v>
      </c>
      <c r="CP656" s="62">
        <f t="shared" si="9"/>
        <v>0</v>
      </c>
      <c r="CQ656" s="62">
        <f t="shared" si="9"/>
        <v>0</v>
      </c>
      <c r="CR656" s="62">
        <f t="shared" si="9"/>
        <v>0</v>
      </c>
      <c r="CS656" s="62">
        <f t="shared" si="9"/>
        <v>0</v>
      </c>
      <c r="CT656" s="62">
        <f t="shared" si="9"/>
        <v>0</v>
      </c>
      <c r="CU656" s="501">
        <f t="shared" si="13"/>
        <v>0</v>
      </c>
      <c r="CV656" s="505">
        <f t="shared" si="10"/>
        <v>0</v>
      </c>
      <c r="CW656" s="62">
        <f t="shared" si="10"/>
        <v>0</v>
      </c>
      <c r="CX656" s="62">
        <f t="shared" si="10"/>
        <v>0</v>
      </c>
      <c r="CY656" s="62">
        <f t="shared" si="10"/>
        <v>0</v>
      </c>
      <c r="CZ656" s="62">
        <f t="shared" si="10"/>
        <v>0</v>
      </c>
      <c r="DA656" s="62">
        <f t="shared" si="10"/>
        <v>0</v>
      </c>
      <c r="DB656" s="62">
        <f t="shared" si="10"/>
        <v>0</v>
      </c>
      <c r="DC656" s="62">
        <f t="shared" si="10"/>
        <v>0</v>
      </c>
      <c r="DD656" s="501">
        <f t="shared" si="14"/>
        <v>0</v>
      </c>
    </row>
    <row r="657" spans="1:108">
      <c r="A657" s="62">
        <v>41</v>
      </c>
      <c r="B657" s="62" t="s">
        <v>795</v>
      </c>
      <c r="C657" s="326">
        <v>41</v>
      </c>
      <c r="D657" s="64" t="s">
        <v>920</v>
      </c>
      <c r="G657" s="467">
        <f t="shared" si="0"/>
        <v>0</v>
      </c>
      <c r="H657" s="467">
        <f t="shared" si="0"/>
        <v>0</v>
      </c>
      <c r="I657" s="467">
        <f t="shared" si="0"/>
        <v>0</v>
      </c>
      <c r="J657" s="467">
        <f t="shared" si="1"/>
        <v>0</v>
      </c>
      <c r="K657" s="467">
        <f t="shared" si="1"/>
        <v>0</v>
      </c>
      <c r="L657" s="467">
        <f t="shared" si="1"/>
        <v>0</v>
      </c>
      <c r="M657" s="62">
        <f t="shared" si="1"/>
        <v>0</v>
      </c>
      <c r="N657" s="62">
        <f t="shared" si="1"/>
        <v>0</v>
      </c>
      <c r="O657" s="62">
        <f t="shared" si="1"/>
        <v>0</v>
      </c>
      <c r="P657" s="62">
        <f t="shared" si="1"/>
        <v>0</v>
      </c>
      <c r="Q657" s="62">
        <f t="shared" si="1"/>
        <v>0</v>
      </c>
      <c r="R657" s="62">
        <f t="shared" si="1"/>
        <v>0</v>
      </c>
      <c r="S657" s="62">
        <f t="shared" si="1"/>
        <v>0</v>
      </c>
      <c r="T657" s="62">
        <f t="shared" si="1"/>
        <v>0</v>
      </c>
      <c r="U657" s="62">
        <f t="shared" si="1"/>
        <v>0</v>
      </c>
      <c r="V657" s="62">
        <f t="shared" si="1"/>
        <v>0</v>
      </c>
      <c r="W657" s="62">
        <f t="shared" si="1"/>
        <v>0</v>
      </c>
      <c r="X657" s="502">
        <f t="shared" si="15"/>
        <v>0</v>
      </c>
      <c r="Y657" s="503">
        <f t="shared" si="2"/>
        <v>0</v>
      </c>
      <c r="Z657" s="503">
        <f t="shared" si="2"/>
        <v>0</v>
      </c>
      <c r="AA657" s="503">
        <f t="shared" si="2"/>
        <v>0</v>
      </c>
      <c r="AB657" s="503">
        <f t="shared" si="2"/>
        <v>0</v>
      </c>
      <c r="AC657" s="503">
        <f t="shared" si="2"/>
        <v>0</v>
      </c>
      <c r="AD657" s="503">
        <f t="shared" si="2"/>
        <v>0</v>
      </c>
      <c r="AE657" s="503">
        <f t="shared" si="2"/>
        <v>0</v>
      </c>
      <c r="AF657" s="503">
        <f t="shared" si="2"/>
        <v>0</v>
      </c>
      <c r="AG657" s="503">
        <f t="shared" si="2"/>
        <v>0</v>
      </c>
      <c r="AH657" s="503">
        <f t="shared" si="2"/>
        <v>0</v>
      </c>
      <c r="AI657" s="503">
        <f t="shared" si="2"/>
        <v>0</v>
      </c>
      <c r="AJ657" s="503">
        <f t="shared" si="2"/>
        <v>0</v>
      </c>
      <c r="AK657" s="503">
        <f t="shared" si="2"/>
        <v>0</v>
      </c>
      <c r="AL657" s="503">
        <f t="shared" si="2"/>
        <v>0</v>
      </c>
      <c r="AM657" s="503">
        <f t="shared" si="2"/>
        <v>0</v>
      </c>
      <c r="AN657" s="503">
        <f t="shared" si="2"/>
        <v>0</v>
      </c>
      <c r="AO657" s="503">
        <f t="shared" si="3"/>
        <v>0</v>
      </c>
      <c r="AP657" s="503">
        <f t="shared" si="3"/>
        <v>0</v>
      </c>
      <c r="AQ657" s="503">
        <f t="shared" si="3"/>
        <v>0</v>
      </c>
      <c r="AR657" s="503">
        <f t="shared" si="3"/>
        <v>0</v>
      </c>
      <c r="AS657" s="503">
        <f t="shared" si="3"/>
        <v>0</v>
      </c>
      <c r="AT657" s="503">
        <f t="shared" si="3"/>
        <v>0</v>
      </c>
      <c r="AU657" s="503">
        <f t="shared" si="3"/>
        <v>0</v>
      </c>
      <c r="AV657" s="503">
        <f t="shared" si="3"/>
        <v>0</v>
      </c>
      <c r="AW657" s="503">
        <f t="shared" si="3"/>
        <v>0</v>
      </c>
      <c r="AX657" s="503">
        <f t="shared" si="3"/>
        <v>0</v>
      </c>
      <c r="AY657" s="503">
        <f t="shared" si="3"/>
        <v>0</v>
      </c>
      <c r="AZ657" s="503">
        <f t="shared" si="3"/>
        <v>0</v>
      </c>
      <c r="BA657" s="503">
        <f t="shared" si="3"/>
        <v>0</v>
      </c>
      <c r="BB657" s="503">
        <f t="shared" si="3"/>
        <v>0</v>
      </c>
      <c r="BC657" s="503">
        <f t="shared" si="3"/>
        <v>0</v>
      </c>
      <c r="BD657" s="503">
        <f t="shared" si="3"/>
        <v>0</v>
      </c>
      <c r="BE657" s="503">
        <f t="shared" si="4"/>
        <v>0</v>
      </c>
      <c r="BF657" s="503">
        <f t="shared" si="4"/>
        <v>0</v>
      </c>
      <c r="BG657" s="503">
        <f t="shared" si="4"/>
        <v>0</v>
      </c>
      <c r="BH657" s="503">
        <f t="shared" si="4"/>
        <v>0</v>
      </c>
      <c r="BI657" s="503">
        <f t="shared" si="4"/>
        <v>0</v>
      </c>
      <c r="BJ657" s="503">
        <f t="shared" si="4"/>
        <v>0</v>
      </c>
      <c r="BK657" s="503">
        <f t="shared" si="4"/>
        <v>0</v>
      </c>
      <c r="BL657" s="503">
        <f t="shared" si="4"/>
        <v>0</v>
      </c>
      <c r="BM657" s="503">
        <f t="shared" si="4"/>
        <v>0</v>
      </c>
      <c r="BN657" s="503">
        <f t="shared" si="4"/>
        <v>0</v>
      </c>
      <c r="BO657" s="503">
        <f t="shared" si="4"/>
        <v>0</v>
      </c>
      <c r="BP657" s="503">
        <f t="shared" si="4"/>
        <v>0</v>
      </c>
      <c r="BQ657" s="503">
        <f t="shared" si="4"/>
        <v>0</v>
      </c>
      <c r="BR657" s="503">
        <f t="shared" si="4"/>
        <v>0</v>
      </c>
      <c r="BS657" s="503">
        <f t="shared" si="4"/>
        <v>0</v>
      </c>
      <c r="BT657" s="503">
        <f t="shared" si="4"/>
        <v>0</v>
      </c>
      <c r="BU657" s="503">
        <f t="shared" si="5"/>
        <v>0</v>
      </c>
      <c r="BV657" s="504">
        <f t="shared" si="11"/>
        <v>0</v>
      </c>
      <c r="BW657" s="62">
        <f t="shared" si="6"/>
        <v>0</v>
      </c>
      <c r="BX657" s="62">
        <f t="shared" si="6"/>
        <v>0</v>
      </c>
      <c r="BY657" s="62">
        <f t="shared" si="6"/>
        <v>0</v>
      </c>
      <c r="BZ657" s="62">
        <f t="shared" si="6"/>
        <v>0</v>
      </c>
      <c r="CA657" s="62">
        <f t="shared" si="6"/>
        <v>0</v>
      </c>
      <c r="CB657" s="62">
        <f t="shared" si="6"/>
        <v>0</v>
      </c>
      <c r="CC657" s="62">
        <f t="shared" si="6"/>
        <v>0</v>
      </c>
      <c r="CD657" s="62">
        <f t="shared" si="6"/>
        <v>0</v>
      </c>
      <c r="CE657" s="62">
        <f t="shared" si="6"/>
        <v>0</v>
      </c>
      <c r="CF657" s="62">
        <f t="shared" si="6"/>
        <v>0</v>
      </c>
      <c r="CG657" s="62">
        <f t="shared" si="6"/>
        <v>0</v>
      </c>
      <c r="CH657" s="502">
        <f t="shared" si="16"/>
        <v>0</v>
      </c>
      <c r="CI657" s="62">
        <f t="shared" si="8"/>
        <v>0</v>
      </c>
      <c r="CJ657" s="62">
        <f t="shared" si="8"/>
        <v>0</v>
      </c>
      <c r="CK657" s="62">
        <f t="shared" si="8"/>
        <v>0</v>
      </c>
      <c r="CL657" s="501">
        <f t="shared" si="12"/>
        <v>0</v>
      </c>
      <c r="CM657" s="62">
        <f t="shared" si="9"/>
        <v>0</v>
      </c>
      <c r="CN657" s="62">
        <f t="shared" si="9"/>
        <v>0</v>
      </c>
      <c r="CO657" s="62">
        <f t="shared" si="9"/>
        <v>0</v>
      </c>
      <c r="CP657" s="62">
        <f t="shared" si="9"/>
        <v>0</v>
      </c>
      <c r="CQ657" s="62">
        <f t="shared" si="9"/>
        <v>0</v>
      </c>
      <c r="CR657" s="62">
        <f t="shared" si="9"/>
        <v>0</v>
      </c>
      <c r="CS657" s="62">
        <f t="shared" si="9"/>
        <v>0</v>
      </c>
      <c r="CT657" s="62">
        <f t="shared" si="9"/>
        <v>0</v>
      </c>
      <c r="CU657" s="501">
        <f t="shared" si="13"/>
        <v>0</v>
      </c>
      <c r="CV657" s="505">
        <f t="shared" si="10"/>
        <v>0</v>
      </c>
      <c r="CW657" s="62">
        <f t="shared" si="10"/>
        <v>0</v>
      </c>
      <c r="CX657" s="62">
        <f t="shared" si="10"/>
        <v>0</v>
      </c>
      <c r="CY657" s="62">
        <f t="shared" si="10"/>
        <v>0</v>
      </c>
      <c r="CZ657" s="62">
        <f t="shared" si="10"/>
        <v>0</v>
      </c>
      <c r="DA657" s="62">
        <f t="shared" si="10"/>
        <v>0</v>
      </c>
      <c r="DB657" s="62">
        <f t="shared" si="10"/>
        <v>0</v>
      </c>
      <c r="DC657" s="62">
        <f t="shared" si="10"/>
        <v>0</v>
      </c>
      <c r="DD657" s="501">
        <f t="shared" si="14"/>
        <v>0</v>
      </c>
    </row>
    <row r="658" spans="1:108">
      <c r="A658" s="62">
        <v>42</v>
      </c>
      <c r="B658" s="62" t="s">
        <v>796</v>
      </c>
      <c r="C658" s="326">
        <v>42</v>
      </c>
      <c r="D658" s="64" t="s">
        <v>814</v>
      </c>
      <c r="G658" s="467">
        <f t="shared" si="0"/>
        <v>0</v>
      </c>
      <c r="H658" s="467">
        <f t="shared" si="0"/>
        <v>0</v>
      </c>
      <c r="I658" s="467">
        <f t="shared" si="0"/>
        <v>0</v>
      </c>
      <c r="J658" s="467">
        <f t="shared" si="1"/>
        <v>0</v>
      </c>
      <c r="K658" s="467">
        <f t="shared" si="1"/>
        <v>0</v>
      </c>
      <c r="L658" s="467">
        <f t="shared" si="1"/>
        <v>0</v>
      </c>
      <c r="M658" s="62">
        <f t="shared" si="1"/>
        <v>0</v>
      </c>
      <c r="N658" s="62">
        <f t="shared" si="1"/>
        <v>0</v>
      </c>
      <c r="O658" s="62">
        <f t="shared" si="1"/>
        <v>0</v>
      </c>
      <c r="P658" s="62">
        <f t="shared" si="1"/>
        <v>0</v>
      </c>
      <c r="Q658" s="62">
        <f t="shared" si="1"/>
        <v>0</v>
      </c>
      <c r="R658" s="62">
        <f t="shared" si="1"/>
        <v>0</v>
      </c>
      <c r="S658" s="62">
        <f t="shared" si="1"/>
        <v>0</v>
      </c>
      <c r="T658" s="62">
        <f t="shared" si="1"/>
        <v>0</v>
      </c>
      <c r="U658" s="62">
        <f t="shared" si="1"/>
        <v>0</v>
      </c>
      <c r="V658" s="62">
        <f t="shared" si="1"/>
        <v>0</v>
      </c>
      <c r="W658" s="62">
        <f t="shared" si="1"/>
        <v>0</v>
      </c>
      <c r="X658" s="502">
        <f t="shared" si="15"/>
        <v>0</v>
      </c>
      <c r="Y658" s="503">
        <f t="shared" si="2"/>
        <v>0</v>
      </c>
      <c r="Z658" s="503">
        <f t="shared" si="2"/>
        <v>0</v>
      </c>
      <c r="AA658" s="503">
        <f t="shared" si="2"/>
        <v>0</v>
      </c>
      <c r="AB658" s="503">
        <f t="shared" si="2"/>
        <v>0</v>
      </c>
      <c r="AC658" s="503">
        <f t="shared" si="2"/>
        <v>0</v>
      </c>
      <c r="AD658" s="503">
        <f t="shared" si="2"/>
        <v>0</v>
      </c>
      <c r="AE658" s="503">
        <f t="shared" si="2"/>
        <v>0</v>
      </c>
      <c r="AF658" s="503">
        <f t="shared" si="2"/>
        <v>0</v>
      </c>
      <c r="AG658" s="503">
        <f t="shared" si="2"/>
        <v>0</v>
      </c>
      <c r="AH658" s="503">
        <f t="shared" si="2"/>
        <v>0</v>
      </c>
      <c r="AI658" s="503">
        <f t="shared" si="2"/>
        <v>0</v>
      </c>
      <c r="AJ658" s="503">
        <f t="shared" si="2"/>
        <v>0</v>
      </c>
      <c r="AK658" s="503">
        <f t="shared" si="2"/>
        <v>0</v>
      </c>
      <c r="AL658" s="503">
        <f t="shared" si="2"/>
        <v>0</v>
      </c>
      <c r="AM658" s="503">
        <f t="shared" si="2"/>
        <v>0</v>
      </c>
      <c r="AN658" s="503">
        <f t="shared" ref="AI658:AX673" si="17">SUMIF($D$13:$D$638,$D658,AN$13:AN$638)</f>
        <v>0</v>
      </c>
      <c r="AO658" s="503">
        <f t="shared" si="17"/>
        <v>0</v>
      </c>
      <c r="AP658" s="503">
        <f t="shared" si="17"/>
        <v>0</v>
      </c>
      <c r="AQ658" s="503">
        <f t="shared" si="17"/>
        <v>0</v>
      </c>
      <c r="AR658" s="503">
        <f t="shared" si="17"/>
        <v>0</v>
      </c>
      <c r="AS658" s="503">
        <f t="shared" si="3"/>
        <v>0</v>
      </c>
      <c r="AT658" s="503">
        <f t="shared" si="3"/>
        <v>0</v>
      </c>
      <c r="AU658" s="503">
        <f t="shared" si="3"/>
        <v>0</v>
      </c>
      <c r="AV658" s="503">
        <f t="shared" si="3"/>
        <v>0</v>
      </c>
      <c r="AW658" s="503">
        <f t="shared" si="3"/>
        <v>0</v>
      </c>
      <c r="AX658" s="503">
        <f t="shared" si="3"/>
        <v>0</v>
      </c>
      <c r="AY658" s="503">
        <f t="shared" si="3"/>
        <v>0</v>
      </c>
      <c r="AZ658" s="503">
        <f t="shared" si="3"/>
        <v>0</v>
      </c>
      <c r="BA658" s="503">
        <f t="shared" si="3"/>
        <v>0</v>
      </c>
      <c r="BB658" s="503">
        <f t="shared" si="3"/>
        <v>0</v>
      </c>
      <c r="BC658" s="503">
        <f t="shared" si="3"/>
        <v>0</v>
      </c>
      <c r="BD658" s="503">
        <f t="shared" si="3"/>
        <v>0</v>
      </c>
      <c r="BE658" s="503">
        <f t="shared" si="4"/>
        <v>0</v>
      </c>
      <c r="BF658" s="503">
        <f t="shared" si="4"/>
        <v>0</v>
      </c>
      <c r="BG658" s="503">
        <f t="shared" si="4"/>
        <v>0</v>
      </c>
      <c r="BH658" s="503">
        <f t="shared" si="4"/>
        <v>0</v>
      </c>
      <c r="BI658" s="503">
        <f t="shared" si="4"/>
        <v>0</v>
      </c>
      <c r="BJ658" s="503">
        <f t="shared" si="4"/>
        <v>0</v>
      </c>
      <c r="BK658" s="503">
        <f t="shared" si="4"/>
        <v>0</v>
      </c>
      <c r="BL658" s="503">
        <f t="shared" si="4"/>
        <v>0</v>
      </c>
      <c r="BM658" s="503">
        <f t="shared" si="4"/>
        <v>0</v>
      </c>
      <c r="BN658" s="503">
        <f t="shared" si="4"/>
        <v>0</v>
      </c>
      <c r="BO658" s="503">
        <f t="shared" si="4"/>
        <v>0</v>
      </c>
      <c r="BP658" s="503">
        <f t="shared" si="4"/>
        <v>0</v>
      </c>
      <c r="BQ658" s="503">
        <f t="shared" si="4"/>
        <v>0</v>
      </c>
      <c r="BR658" s="503">
        <f t="shared" si="4"/>
        <v>0</v>
      </c>
      <c r="BS658" s="503">
        <f t="shared" si="4"/>
        <v>0</v>
      </c>
      <c r="BT658" s="503">
        <f t="shared" ref="BT658:BT689" si="18">SUMIF($D$13:$D$638,$D658,BT$13:BT$638)</f>
        <v>0</v>
      </c>
      <c r="BU658" s="503">
        <f t="shared" si="5"/>
        <v>0</v>
      </c>
      <c r="BV658" s="504">
        <f t="shared" si="11"/>
        <v>0</v>
      </c>
      <c r="BW658" s="62">
        <f t="shared" si="6"/>
        <v>0</v>
      </c>
      <c r="BX658" s="62">
        <f t="shared" si="6"/>
        <v>0</v>
      </c>
      <c r="BY658" s="62">
        <f t="shared" si="6"/>
        <v>0</v>
      </c>
      <c r="BZ658" s="62">
        <f t="shared" si="6"/>
        <v>0</v>
      </c>
      <c r="CA658" s="62">
        <f t="shared" si="6"/>
        <v>0</v>
      </c>
      <c r="CB658" s="62">
        <f t="shared" si="6"/>
        <v>0</v>
      </c>
      <c r="CC658" s="62">
        <f t="shared" si="6"/>
        <v>0</v>
      </c>
      <c r="CD658" s="62">
        <f t="shared" si="6"/>
        <v>0</v>
      </c>
      <c r="CE658" s="62">
        <f t="shared" si="6"/>
        <v>0</v>
      </c>
      <c r="CF658" s="62">
        <f t="shared" si="6"/>
        <v>0</v>
      </c>
      <c r="CG658" s="62">
        <f t="shared" si="6"/>
        <v>0</v>
      </c>
      <c r="CH658" s="502">
        <f t="shared" si="16"/>
        <v>0</v>
      </c>
      <c r="CI658" s="62">
        <f t="shared" si="8"/>
        <v>0</v>
      </c>
      <c r="CJ658" s="62">
        <f t="shared" si="8"/>
        <v>0</v>
      </c>
      <c r="CK658" s="62">
        <f t="shared" si="8"/>
        <v>0</v>
      </c>
      <c r="CL658" s="501">
        <f t="shared" si="12"/>
        <v>0</v>
      </c>
      <c r="CM658" s="62">
        <f t="shared" si="9"/>
        <v>0</v>
      </c>
      <c r="CN658" s="62">
        <f t="shared" si="9"/>
        <v>0</v>
      </c>
      <c r="CO658" s="62">
        <f t="shared" si="9"/>
        <v>0</v>
      </c>
      <c r="CP658" s="62">
        <f t="shared" si="9"/>
        <v>0</v>
      </c>
      <c r="CQ658" s="62">
        <f t="shared" si="9"/>
        <v>0</v>
      </c>
      <c r="CR658" s="62">
        <f t="shared" si="9"/>
        <v>0</v>
      </c>
      <c r="CS658" s="62">
        <f t="shared" si="9"/>
        <v>0</v>
      </c>
      <c r="CT658" s="62">
        <f t="shared" si="9"/>
        <v>0</v>
      </c>
      <c r="CU658" s="501">
        <f t="shared" si="13"/>
        <v>0</v>
      </c>
      <c r="CV658" s="505">
        <f t="shared" si="10"/>
        <v>0</v>
      </c>
      <c r="CW658" s="62">
        <f t="shared" si="10"/>
        <v>0</v>
      </c>
      <c r="CX658" s="62">
        <f t="shared" si="10"/>
        <v>0</v>
      </c>
      <c r="CY658" s="62">
        <f t="shared" si="10"/>
        <v>0</v>
      </c>
      <c r="CZ658" s="62">
        <f t="shared" si="10"/>
        <v>0</v>
      </c>
      <c r="DA658" s="62">
        <f t="shared" si="10"/>
        <v>0</v>
      </c>
      <c r="DB658" s="62">
        <f t="shared" si="10"/>
        <v>0</v>
      </c>
      <c r="DC658" s="62">
        <f t="shared" si="10"/>
        <v>0</v>
      </c>
      <c r="DD658" s="501">
        <f t="shared" si="14"/>
        <v>0</v>
      </c>
    </row>
    <row r="659" spans="1:108">
      <c r="A659" s="62">
        <v>43</v>
      </c>
      <c r="B659" s="62" t="s">
        <v>797</v>
      </c>
      <c r="C659" s="326">
        <v>43</v>
      </c>
      <c r="D659" s="64" t="s">
        <v>813</v>
      </c>
      <c r="G659" s="467">
        <f t="shared" si="0"/>
        <v>0</v>
      </c>
      <c r="H659" s="467">
        <f t="shared" si="0"/>
        <v>0</v>
      </c>
      <c r="I659" s="467">
        <f t="shared" si="0"/>
        <v>0</v>
      </c>
      <c r="J659" s="467">
        <f t="shared" si="1"/>
        <v>0</v>
      </c>
      <c r="K659" s="467">
        <f t="shared" si="1"/>
        <v>0</v>
      </c>
      <c r="L659" s="467">
        <f t="shared" si="1"/>
        <v>0</v>
      </c>
      <c r="M659" s="62">
        <f t="shared" si="1"/>
        <v>0</v>
      </c>
      <c r="N659" s="62">
        <f t="shared" si="1"/>
        <v>0</v>
      </c>
      <c r="O659" s="62">
        <f t="shared" si="1"/>
        <v>0</v>
      </c>
      <c r="P659" s="62">
        <f t="shared" si="1"/>
        <v>0</v>
      </c>
      <c r="Q659" s="62">
        <f t="shared" si="1"/>
        <v>0</v>
      </c>
      <c r="R659" s="62">
        <f t="shared" si="1"/>
        <v>0</v>
      </c>
      <c r="S659" s="62">
        <f t="shared" si="1"/>
        <v>0</v>
      </c>
      <c r="T659" s="62">
        <f t="shared" si="1"/>
        <v>0</v>
      </c>
      <c r="U659" s="62">
        <f t="shared" si="1"/>
        <v>0</v>
      </c>
      <c r="V659" s="62">
        <f t="shared" si="1"/>
        <v>0</v>
      </c>
      <c r="W659" s="62">
        <f t="shared" si="1"/>
        <v>0</v>
      </c>
      <c r="X659" s="502">
        <f t="shared" si="15"/>
        <v>0</v>
      </c>
      <c r="Y659" s="503">
        <f t="shared" ref="Y659:AN674" si="19">SUMIF($D$13:$D$638,$D659,Y$13:Y$638)</f>
        <v>0</v>
      </c>
      <c r="Z659" s="503">
        <f t="shared" si="19"/>
        <v>0</v>
      </c>
      <c r="AA659" s="503">
        <f t="shared" si="19"/>
        <v>0</v>
      </c>
      <c r="AB659" s="503">
        <f t="shared" si="19"/>
        <v>0</v>
      </c>
      <c r="AC659" s="503">
        <f t="shared" si="19"/>
        <v>0</v>
      </c>
      <c r="AD659" s="503">
        <f t="shared" si="19"/>
        <v>0</v>
      </c>
      <c r="AE659" s="503">
        <f t="shared" si="19"/>
        <v>0</v>
      </c>
      <c r="AF659" s="503">
        <f t="shared" si="19"/>
        <v>0</v>
      </c>
      <c r="AG659" s="503">
        <f t="shared" si="19"/>
        <v>0</v>
      </c>
      <c r="AH659" s="503">
        <f t="shared" si="19"/>
        <v>0</v>
      </c>
      <c r="AI659" s="503">
        <f t="shared" si="17"/>
        <v>0</v>
      </c>
      <c r="AJ659" s="503">
        <f t="shared" si="17"/>
        <v>0</v>
      </c>
      <c r="AK659" s="503">
        <f t="shared" si="17"/>
        <v>0</v>
      </c>
      <c r="AL659" s="503">
        <f t="shared" si="17"/>
        <v>0</v>
      </c>
      <c r="AM659" s="503">
        <f t="shared" si="17"/>
        <v>0</v>
      </c>
      <c r="AN659" s="503">
        <f t="shared" si="17"/>
        <v>0</v>
      </c>
      <c r="AO659" s="503">
        <f t="shared" si="17"/>
        <v>0</v>
      </c>
      <c r="AP659" s="503">
        <f t="shared" si="17"/>
        <v>0</v>
      </c>
      <c r="AQ659" s="503">
        <f t="shared" si="17"/>
        <v>0</v>
      </c>
      <c r="AR659" s="503">
        <f t="shared" si="17"/>
        <v>0</v>
      </c>
      <c r="AS659" s="503">
        <f t="shared" si="17"/>
        <v>0</v>
      </c>
      <c r="AT659" s="503">
        <f t="shared" si="17"/>
        <v>0</v>
      </c>
      <c r="AU659" s="503">
        <f t="shared" si="17"/>
        <v>0</v>
      </c>
      <c r="AV659" s="503">
        <f t="shared" si="17"/>
        <v>0</v>
      </c>
      <c r="AW659" s="503">
        <f t="shared" si="17"/>
        <v>0</v>
      </c>
      <c r="AX659" s="503">
        <f t="shared" si="17"/>
        <v>0</v>
      </c>
      <c r="AY659" s="503">
        <f t="shared" ref="AY659:BN674" si="20">SUMIF($D$13:$D$638,$D659,AY$13:AY$638)</f>
        <v>0</v>
      </c>
      <c r="AZ659" s="503">
        <f t="shared" si="20"/>
        <v>0</v>
      </c>
      <c r="BA659" s="503">
        <f t="shared" si="20"/>
        <v>0</v>
      </c>
      <c r="BB659" s="503">
        <f t="shared" si="20"/>
        <v>0</v>
      </c>
      <c r="BC659" s="503">
        <f t="shared" si="20"/>
        <v>0</v>
      </c>
      <c r="BD659" s="503">
        <f t="shared" si="20"/>
        <v>0</v>
      </c>
      <c r="BE659" s="503">
        <f t="shared" si="20"/>
        <v>0</v>
      </c>
      <c r="BF659" s="503">
        <f t="shared" si="20"/>
        <v>0</v>
      </c>
      <c r="BG659" s="503">
        <f t="shared" si="20"/>
        <v>0</v>
      </c>
      <c r="BH659" s="503">
        <f t="shared" si="20"/>
        <v>0</v>
      </c>
      <c r="BI659" s="503">
        <f t="shared" si="20"/>
        <v>0</v>
      </c>
      <c r="BJ659" s="503">
        <f t="shared" si="20"/>
        <v>0</v>
      </c>
      <c r="BK659" s="503">
        <f t="shared" si="20"/>
        <v>0</v>
      </c>
      <c r="BL659" s="503">
        <f t="shared" si="20"/>
        <v>0</v>
      </c>
      <c r="BM659" s="503">
        <f t="shared" si="20"/>
        <v>0</v>
      </c>
      <c r="BN659" s="503">
        <f t="shared" si="20"/>
        <v>0</v>
      </c>
      <c r="BO659" s="503">
        <f t="shared" ref="BM659:BS674" si="21">SUMIF($D$13:$D$638,$D659,BO$13:BO$638)</f>
        <v>0</v>
      </c>
      <c r="BP659" s="503">
        <f t="shared" si="21"/>
        <v>0</v>
      </c>
      <c r="BQ659" s="503">
        <f t="shared" si="21"/>
        <v>0</v>
      </c>
      <c r="BR659" s="503">
        <f t="shared" si="21"/>
        <v>0</v>
      </c>
      <c r="BS659" s="503">
        <f t="shared" si="21"/>
        <v>0</v>
      </c>
      <c r="BT659" s="503">
        <f t="shared" si="18"/>
        <v>0</v>
      </c>
      <c r="BU659" s="503">
        <f t="shared" si="5"/>
        <v>0</v>
      </c>
      <c r="BV659" s="504">
        <f t="shared" si="11"/>
        <v>0</v>
      </c>
      <c r="BW659" s="62">
        <f t="shared" ref="BW659:CG674" si="22">SUMIF($D$13:$D$638,$D659,BW$13:BW$638)</f>
        <v>0</v>
      </c>
      <c r="BX659" s="62">
        <f t="shared" si="22"/>
        <v>0</v>
      </c>
      <c r="BY659" s="62">
        <f t="shared" si="22"/>
        <v>0</v>
      </c>
      <c r="BZ659" s="62">
        <f t="shared" si="22"/>
        <v>0</v>
      </c>
      <c r="CA659" s="62">
        <f t="shared" si="22"/>
        <v>0</v>
      </c>
      <c r="CB659" s="62">
        <f t="shared" si="22"/>
        <v>0</v>
      </c>
      <c r="CC659" s="62">
        <f t="shared" si="22"/>
        <v>0</v>
      </c>
      <c r="CD659" s="62">
        <f t="shared" si="22"/>
        <v>0</v>
      </c>
      <c r="CE659" s="62">
        <f t="shared" si="22"/>
        <v>0</v>
      </c>
      <c r="CF659" s="62">
        <f t="shared" si="22"/>
        <v>0</v>
      </c>
      <c r="CG659" s="62">
        <f t="shared" si="22"/>
        <v>0</v>
      </c>
      <c r="CH659" s="502">
        <f t="shared" si="16"/>
        <v>0</v>
      </c>
      <c r="CI659" s="62">
        <f t="shared" si="8"/>
        <v>0</v>
      </c>
      <c r="CJ659" s="62">
        <f t="shared" si="8"/>
        <v>0</v>
      </c>
      <c r="CK659" s="62">
        <f t="shared" si="8"/>
        <v>0</v>
      </c>
      <c r="CL659" s="501">
        <f t="shared" si="12"/>
        <v>0</v>
      </c>
      <c r="CM659" s="62">
        <f t="shared" ref="CM659:CT674" si="23">SUMIF($D$13:$D$638,$D659,CM$13:CM$638)</f>
        <v>0</v>
      </c>
      <c r="CN659" s="62">
        <f t="shared" si="23"/>
        <v>0</v>
      </c>
      <c r="CO659" s="62">
        <f t="shared" si="23"/>
        <v>0</v>
      </c>
      <c r="CP659" s="62">
        <f t="shared" si="23"/>
        <v>0</v>
      </c>
      <c r="CQ659" s="62">
        <f t="shared" si="23"/>
        <v>0</v>
      </c>
      <c r="CR659" s="62">
        <f t="shared" si="23"/>
        <v>0</v>
      </c>
      <c r="CS659" s="62">
        <f t="shared" si="23"/>
        <v>0</v>
      </c>
      <c r="CT659" s="62">
        <f t="shared" si="23"/>
        <v>0</v>
      </c>
      <c r="CU659" s="501">
        <f t="shared" si="13"/>
        <v>0</v>
      </c>
      <c r="CV659" s="505">
        <f t="shared" ref="CV659:DC674" si="24">SUMIF($D$13:$D$638,$D659,CV$13:CV$638)</f>
        <v>0</v>
      </c>
      <c r="CW659" s="62">
        <f t="shared" si="24"/>
        <v>0</v>
      </c>
      <c r="CX659" s="62">
        <f t="shared" si="24"/>
        <v>0</v>
      </c>
      <c r="CY659" s="62">
        <f t="shared" si="24"/>
        <v>0</v>
      </c>
      <c r="CZ659" s="62">
        <f t="shared" si="24"/>
        <v>0</v>
      </c>
      <c r="DA659" s="62">
        <f t="shared" si="24"/>
        <v>0</v>
      </c>
      <c r="DB659" s="62">
        <f t="shared" si="24"/>
        <v>0</v>
      </c>
      <c r="DC659" s="62">
        <f t="shared" si="24"/>
        <v>0</v>
      </c>
      <c r="DD659" s="501">
        <f t="shared" si="14"/>
        <v>0</v>
      </c>
    </row>
    <row r="660" spans="1:108">
      <c r="A660" s="62">
        <v>44</v>
      </c>
      <c r="B660" s="62" t="s">
        <v>799</v>
      </c>
      <c r="C660" s="326">
        <v>44</v>
      </c>
      <c r="D660" s="64" t="s">
        <v>913</v>
      </c>
      <c r="G660" s="467">
        <f t="shared" si="0"/>
        <v>0</v>
      </c>
      <c r="H660" s="467">
        <f t="shared" si="0"/>
        <v>0</v>
      </c>
      <c r="I660" s="467">
        <f t="shared" si="0"/>
        <v>0</v>
      </c>
      <c r="J660" s="467">
        <f t="shared" si="1"/>
        <v>0</v>
      </c>
      <c r="K660" s="467">
        <f t="shared" si="1"/>
        <v>0</v>
      </c>
      <c r="L660" s="467">
        <f t="shared" si="1"/>
        <v>0</v>
      </c>
      <c r="M660" s="62">
        <f t="shared" si="1"/>
        <v>0</v>
      </c>
      <c r="N660" s="62">
        <f t="shared" si="1"/>
        <v>0</v>
      </c>
      <c r="O660" s="62">
        <f t="shared" si="1"/>
        <v>0</v>
      </c>
      <c r="P660" s="62">
        <f t="shared" si="1"/>
        <v>0</v>
      </c>
      <c r="Q660" s="62">
        <f t="shared" si="1"/>
        <v>0</v>
      </c>
      <c r="R660" s="62">
        <f t="shared" si="1"/>
        <v>0</v>
      </c>
      <c r="S660" s="62">
        <f t="shared" si="1"/>
        <v>0</v>
      </c>
      <c r="T660" s="62">
        <f t="shared" si="1"/>
        <v>0</v>
      </c>
      <c r="U660" s="62">
        <f t="shared" si="1"/>
        <v>0</v>
      </c>
      <c r="V660" s="62">
        <f t="shared" si="1"/>
        <v>0</v>
      </c>
      <c r="W660" s="62">
        <f t="shared" si="1"/>
        <v>0</v>
      </c>
      <c r="X660" s="502">
        <f t="shared" si="15"/>
        <v>0</v>
      </c>
      <c r="Y660" s="503">
        <f t="shared" si="19"/>
        <v>0</v>
      </c>
      <c r="Z660" s="503">
        <f t="shared" si="19"/>
        <v>0</v>
      </c>
      <c r="AA660" s="503">
        <f t="shared" si="19"/>
        <v>0</v>
      </c>
      <c r="AB660" s="503">
        <f t="shared" si="19"/>
        <v>0</v>
      </c>
      <c r="AC660" s="503">
        <f t="shared" si="19"/>
        <v>0</v>
      </c>
      <c r="AD660" s="503">
        <f t="shared" si="19"/>
        <v>0</v>
      </c>
      <c r="AE660" s="503">
        <f t="shared" si="19"/>
        <v>0</v>
      </c>
      <c r="AF660" s="503">
        <f t="shared" si="19"/>
        <v>0</v>
      </c>
      <c r="AG660" s="503">
        <f t="shared" si="19"/>
        <v>0</v>
      </c>
      <c r="AH660" s="503">
        <f t="shared" si="19"/>
        <v>0</v>
      </c>
      <c r="AI660" s="503">
        <f t="shared" si="17"/>
        <v>0</v>
      </c>
      <c r="AJ660" s="503">
        <f t="shared" si="17"/>
        <v>0</v>
      </c>
      <c r="AK660" s="503">
        <f t="shared" si="17"/>
        <v>0</v>
      </c>
      <c r="AL660" s="503">
        <f t="shared" si="17"/>
        <v>0</v>
      </c>
      <c r="AM660" s="503">
        <f t="shared" si="17"/>
        <v>0</v>
      </c>
      <c r="AN660" s="503">
        <f t="shared" si="17"/>
        <v>0</v>
      </c>
      <c r="AO660" s="503">
        <f t="shared" si="17"/>
        <v>0</v>
      </c>
      <c r="AP660" s="503">
        <f t="shared" si="17"/>
        <v>0</v>
      </c>
      <c r="AQ660" s="503">
        <f t="shared" si="17"/>
        <v>0</v>
      </c>
      <c r="AR660" s="503">
        <f t="shared" si="17"/>
        <v>0</v>
      </c>
      <c r="AS660" s="503">
        <f t="shared" si="17"/>
        <v>0</v>
      </c>
      <c r="AT660" s="503">
        <f t="shared" si="17"/>
        <v>0</v>
      </c>
      <c r="AU660" s="503">
        <f t="shared" si="17"/>
        <v>0</v>
      </c>
      <c r="AV660" s="503">
        <f t="shared" si="17"/>
        <v>0</v>
      </c>
      <c r="AW660" s="503">
        <f t="shared" si="17"/>
        <v>0</v>
      </c>
      <c r="AX660" s="503">
        <f t="shared" si="17"/>
        <v>0</v>
      </c>
      <c r="AY660" s="503">
        <f t="shared" si="20"/>
        <v>0</v>
      </c>
      <c r="AZ660" s="503">
        <f t="shared" si="20"/>
        <v>0</v>
      </c>
      <c r="BA660" s="503">
        <f t="shared" si="20"/>
        <v>0</v>
      </c>
      <c r="BB660" s="503">
        <f t="shared" si="20"/>
        <v>0</v>
      </c>
      <c r="BC660" s="503">
        <f t="shared" si="20"/>
        <v>0</v>
      </c>
      <c r="BD660" s="503">
        <f t="shared" si="20"/>
        <v>0</v>
      </c>
      <c r="BE660" s="503">
        <f t="shared" si="20"/>
        <v>0</v>
      </c>
      <c r="BF660" s="503">
        <f t="shared" si="20"/>
        <v>0</v>
      </c>
      <c r="BG660" s="503">
        <f t="shared" si="20"/>
        <v>0</v>
      </c>
      <c r="BH660" s="503">
        <f t="shared" si="20"/>
        <v>0</v>
      </c>
      <c r="BI660" s="503">
        <f t="shared" si="20"/>
        <v>0</v>
      </c>
      <c r="BJ660" s="503">
        <f t="shared" si="20"/>
        <v>0</v>
      </c>
      <c r="BK660" s="503">
        <f t="shared" si="20"/>
        <v>0</v>
      </c>
      <c r="BL660" s="503">
        <f t="shared" si="20"/>
        <v>0</v>
      </c>
      <c r="BM660" s="503">
        <f t="shared" si="21"/>
        <v>0</v>
      </c>
      <c r="BN660" s="503">
        <f t="shared" si="21"/>
        <v>0</v>
      </c>
      <c r="BO660" s="503">
        <f t="shared" si="21"/>
        <v>0</v>
      </c>
      <c r="BP660" s="503">
        <f t="shared" si="21"/>
        <v>0</v>
      </c>
      <c r="BQ660" s="503">
        <f t="shared" si="21"/>
        <v>0</v>
      </c>
      <c r="BR660" s="503">
        <f t="shared" si="21"/>
        <v>0</v>
      </c>
      <c r="BS660" s="503">
        <f t="shared" si="21"/>
        <v>0</v>
      </c>
      <c r="BT660" s="503">
        <f t="shared" si="18"/>
        <v>0</v>
      </c>
      <c r="BU660" s="503">
        <f t="shared" si="5"/>
        <v>0</v>
      </c>
      <c r="BV660" s="504">
        <f t="shared" si="11"/>
        <v>0</v>
      </c>
      <c r="BW660" s="62">
        <f t="shared" si="22"/>
        <v>0</v>
      </c>
      <c r="BX660" s="62">
        <f t="shared" si="22"/>
        <v>0</v>
      </c>
      <c r="BY660" s="62">
        <f t="shared" si="22"/>
        <v>0</v>
      </c>
      <c r="BZ660" s="62">
        <f t="shared" si="22"/>
        <v>0</v>
      </c>
      <c r="CA660" s="62">
        <f t="shared" si="22"/>
        <v>0</v>
      </c>
      <c r="CB660" s="62">
        <f t="shared" si="22"/>
        <v>0</v>
      </c>
      <c r="CC660" s="62">
        <f t="shared" si="22"/>
        <v>0</v>
      </c>
      <c r="CD660" s="62">
        <f t="shared" si="22"/>
        <v>0</v>
      </c>
      <c r="CE660" s="62">
        <f t="shared" si="22"/>
        <v>0</v>
      </c>
      <c r="CF660" s="62">
        <f t="shared" si="22"/>
        <v>0</v>
      </c>
      <c r="CG660" s="62">
        <f t="shared" si="22"/>
        <v>0</v>
      </c>
      <c r="CH660" s="502">
        <f t="shared" si="16"/>
        <v>0</v>
      </c>
      <c r="CI660" s="62">
        <f t="shared" si="8"/>
        <v>0</v>
      </c>
      <c r="CJ660" s="62">
        <f t="shared" si="8"/>
        <v>0</v>
      </c>
      <c r="CK660" s="62">
        <f t="shared" si="8"/>
        <v>0</v>
      </c>
      <c r="CL660" s="501">
        <f t="shared" si="12"/>
        <v>0</v>
      </c>
      <c r="CM660" s="62">
        <f t="shared" si="23"/>
        <v>0</v>
      </c>
      <c r="CN660" s="62">
        <f t="shared" si="23"/>
        <v>0</v>
      </c>
      <c r="CO660" s="62">
        <f t="shared" si="23"/>
        <v>0</v>
      </c>
      <c r="CP660" s="62">
        <f t="shared" si="23"/>
        <v>0</v>
      </c>
      <c r="CQ660" s="62">
        <f t="shared" si="23"/>
        <v>0</v>
      </c>
      <c r="CR660" s="62">
        <f t="shared" si="23"/>
        <v>0</v>
      </c>
      <c r="CS660" s="62">
        <f t="shared" si="23"/>
        <v>0</v>
      </c>
      <c r="CT660" s="62">
        <f t="shared" si="23"/>
        <v>0</v>
      </c>
      <c r="CU660" s="501">
        <f t="shared" si="13"/>
        <v>0</v>
      </c>
      <c r="CV660" s="505">
        <f t="shared" si="24"/>
        <v>0</v>
      </c>
      <c r="CW660" s="62">
        <f t="shared" si="24"/>
        <v>0</v>
      </c>
      <c r="CX660" s="62">
        <f t="shared" si="24"/>
        <v>0</v>
      </c>
      <c r="CY660" s="62">
        <f t="shared" si="24"/>
        <v>0</v>
      </c>
      <c r="CZ660" s="62">
        <f t="shared" si="24"/>
        <v>0</v>
      </c>
      <c r="DA660" s="62">
        <f t="shared" si="24"/>
        <v>0</v>
      </c>
      <c r="DB660" s="62">
        <f t="shared" si="24"/>
        <v>0</v>
      </c>
      <c r="DC660" s="62">
        <f t="shared" si="24"/>
        <v>0</v>
      </c>
      <c r="DD660" s="501">
        <f t="shared" si="14"/>
        <v>0</v>
      </c>
    </row>
    <row r="661" spans="1:108">
      <c r="A661" s="62">
        <v>45</v>
      </c>
      <c r="B661" s="62" t="s">
        <v>798</v>
      </c>
      <c r="C661" s="326">
        <v>45</v>
      </c>
      <c r="D661" s="64" t="s">
        <v>914</v>
      </c>
      <c r="G661" s="467">
        <f t="shared" si="0"/>
        <v>0</v>
      </c>
      <c r="H661" s="467">
        <f t="shared" si="0"/>
        <v>0</v>
      </c>
      <c r="I661" s="467">
        <f t="shared" si="0"/>
        <v>0</v>
      </c>
      <c r="J661" s="467">
        <f t="shared" si="1"/>
        <v>0</v>
      </c>
      <c r="K661" s="467">
        <f t="shared" si="1"/>
        <v>0</v>
      </c>
      <c r="L661" s="467">
        <f t="shared" si="1"/>
        <v>0</v>
      </c>
      <c r="M661" s="62">
        <f t="shared" ref="M661:W676" si="25">SUMIF($D$13:$D$638,$D661,M$13:M$638)</f>
        <v>0</v>
      </c>
      <c r="N661" s="62">
        <f t="shared" si="25"/>
        <v>0</v>
      </c>
      <c r="O661" s="62">
        <f t="shared" si="25"/>
        <v>0</v>
      </c>
      <c r="P661" s="62">
        <f t="shared" si="25"/>
        <v>0</v>
      </c>
      <c r="Q661" s="62">
        <f t="shared" si="25"/>
        <v>0</v>
      </c>
      <c r="R661" s="62">
        <f t="shared" si="25"/>
        <v>0</v>
      </c>
      <c r="S661" s="62">
        <f t="shared" si="25"/>
        <v>0</v>
      </c>
      <c r="T661" s="62">
        <f t="shared" si="25"/>
        <v>0</v>
      </c>
      <c r="U661" s="62">
        <f t="shared" si="25"/>
        <v>0</v>
      </c>
      <c r="V661" s="62">
        <f t="shared" si="25"/>
        <v>0</v>
      </c>
      <c r="W661" s="62">
        <f t="shared" si="25"/>
        <v>0</v>
      </c>
      <c r="X661" s="502">
        <f t="shared" si="15"/>
        <v>0</v>
      </c>
      <c r="Y661" s="503">
        <f t="shared" si="19"/>
        <v>0</v>
      </c>
      <c r="Z661" s="503">
        <f t="shared" si="19"/>
        <v>0</v>
      </c>
      <c r="AA661" s="503">
        <f t="shared" si="19"/>
        <v>0</v>
      </c>
      <c r="AB661" s="503">
        <f t="shared" si="19"/>
        <v>0</v>
      </c>
      <c r="AC661" s="503">
        <f t="shared" si="19"/>
        <v>0</v>
      </c>
      <c r="AD661" s="503">
        <f t="shared" si="19"/>
        <v>0</v>
      </c>
      <c r="AE661" s="503">
        <f t="shared" si="19"/>
        <v>0</v>
      </c>
      <c r="AF661" s="503">
        <f t="shared" si="19"/>
        <v>0</v>
      </c>
      <c r="AG661" s="503">
        <f t="shared" si="19"/>
        <v>0</v>
      </c>
      <c r="AH661" s="503">
        <f t="shared" si="19"/>
        <v>0</v>
      </c>
      <c r="AI661" s="503">
        <f t="shared" si="17"/>
        <v>0</v>
      </c>
      <c r="AJ661" s="503">
        <f t="shared" si="17"/>
        <v>0</v>
      </c>
      <c r="AK661" s="503">
        <f t="shared" si="17"/>
        <v>0</v>
      </c>
      <c r="AL661" s="503">
        <f t="shared" si="17"/>
        <v>0</v>
      </c>
      <c r="AM661" s="503">
        <f t="shared" si="17"/>
        <v>0</v>
      </c>
      <c r="AN661" s="503">
        <f t="shared" si="17"/>
        <v>0</v>
      </c>
      <c r="AO661" s="503">
        <f t="shared" si="17"/>
        <v>0</v>
      </c>
      <c r="AP661" s="503">
        <f t="shared" si="17"/>
        <v>0</v>
      </c>
      <c r="AQ661" s="503">
        <f t="shared" si="17"/>
        <v>0</v>
      </c>
      <c r="AR661" s="503">
        <f t="shared" si="17"/>
        <v>0</v>
      </c>
      <c r="AS661" s="503">
        <f t="shared" si="17"/>
        <v>0</v>
      </c>
      <c r="AT661" s="503">
        <f t="shared" si="17"/>
        <v>0</v>
      </c>
      <c r="AU661" s="503">
        <f t="shared" si="17"/>
        <v>0</v>
      </c>
      <c r="AV661" s="503">
        <f t="shared" si="17"/>
        <v>0</v>
      </c>
      <c r="AW661" s="503">
        <f t="shared" si="17"/>
        <v>0</v>
      </c>
      <c r="AX661" s="503">
        <f t="shared" si="17"/>
        <v>0</v>
      </c>
      <c r="AY661" s="503">
        <f t="shared" si="20"/>
        <v>0</v>
      </c>
      <c r="AZ661" s="503">
        <f t="shared" si="20"/>
        <v>0</v>
      </c>
      <c r="BA661" s="503">
        <f t="shared" si="20"/>
        <v>0</v>
      </c>
      <c r="BB661" s="503">
        <f t="shared" si="20"/>
        <v>0</v>
      </c>
      <c r="BC661" s="503">
        <f t="shared" si="20"/>
        <v>0</v>
      </c>
      <c r="BD661" s="503">
        <f t="shared" si="20"/>
        <v>0</v>
      </c>
      <c r="BE661" s="503">
        <f t="shared" si="20"/>
        <v>0</v>
      </c>
      <c r="BF661" s="503">
        <f t="shared" si="20"/>
        <v>0</v>
      </c>
      <c r="BG661" s="503">
        <f t="shared" si="20"/>
        <v>0</v>
      </c>
      <c r="BH661" s="503">
        <f t="shared" si="20"/>
        <v>0</v>
      </c>
      <c r="BI661" s="503">
        <f t="shared" si="20"/>
        <v>0</v>
      </c>
      <c r="BJ661" s="503">
        <f t="shared" si="20"/>
        <v>0</v>
      </c>
      <c r="BK661" s="503">
        <f t="shared" si="20"/>
        <v>0</v>
      </c>
      <c r="BL661" s="503">
        <f t="shared" si="20"/>
        <v>0</v>
      </c>
      <c r="BM661" s="503">
        <f t="shared" si="21"/>
        <v>0</v>
      </c>
      <c r="BN661" s="503">
        <f t="shared" si="21"/>
        <v>0</v>
      </c>
      <c r="BO661" s="503">
        <f t="shared" si="21"/>
        <v>0</v>
      </c>
      <c r="BP661" s="503">
        <f t="shared" si="21"/>
        <v>0</v>
      </c>
      <c r="BQ661" s="503">
        <f t="shared" si="21"/>
        <v>0</v>
      </c>
      <c r="BR661" s="503">
        <f t="shared" si="21"/>
        <v>0</v>
      </c>
      <c r="BS661" s="503">
        <f t="shared" si="21"/>
        <v>0</v>
      </c>
      <c r="BT661" s="503">
        <f t="shared" si="18"/>
        <v>0</v>
      </c>
      <c r="BU661" s="503">
        <f t="shared" si="5"/>
        <v>0</v>
      </c>
      <c r="BV661" s="504">
        <f t="shared" si="11"/>
        <v>0</v>
      </c>
      <c r="BW661" s="62">
        <f t="shared" si="22"/>
        <v>0</v>
      </c>
      <c r="BX661" s="62">
        <f t="shared" si="22"/>
        <v>0</v>
      </c>
      <c r="BY661" s="62">
        <f t="shared" si="22"/>
        <v>0</v>
      </c>
      <c r="BZ661" s="62">
        <f t="shared" si="22"/>
        <v>0</v>
      </c>
      <c r="CA661" s="62">
        <f t="shared" si="22"/>
        <v>0</v>
      </c>
      <c r="CB661" s="62">
        <f t="shared" si="22"/>
        <v>0</v>
      </c>
      <c r="CC661" s="62">
        <f t="shared" si="22"/>
        <v>0</v>
      </c>
      <c r="CD661" s="62">
        <f t="shared" si="22"/>
        <v>0</v>
      </c>
      <c r="CE661" s="62">
        <f t="shared" si="22"/>
        <v>0</v>
      </c>
      <c r="CF661" s="62">
        <f t="shared" si="22"/>
        <v>0</v>
      </c>
      <c r="CG661" s="62">
        <f t="shared" si="22"/>
        <v>0</v>
      </c>
      <c r="CH661" s="502">
        <f t="shared" si="16"/>
        <v>0</v>
      </c>
      <c r="CI661" s="62">
        <f t="shared" si="8"/>
        <v>0</v>
      </c>
      <c r="CJ661" s="62">
        <f t="shared" si="8"/>
        <v>0</v>
      </c>
      <c r="CK661" s="62">
        <f t="shared" si="8"/>
        <v>0</v>
      </c>
      <c r="CL661" s="501">
        <f t="shared" si="12"/>
        <v>0</v>
      </c>
      <c r="CM661" s="62">
        <f t="shared" si="23"/>
        <v>0</v>
      </c>
      <c r="CN661" s="62">
        <f t="shared" si="23"/>
        <v>0</v>
      </c>
      <c r="CO661" s="62">
        <f t="shared" si="23"/>
        <v>0</v>
      </c>
      <c r="CP661" s="62">
        <f t="shared" si="23"/>
        <v>0</v>
      </c>
      <c r="CQ661" s="62">
        <f t="shared" si="23"/>
        <v>0</v>
      </c>
      <c r="CR661" s="62">
        <f t="shared" si="23"/>
        <v>0</v>
      </c>
      <c r="CS661" s="62">
        <f t="shared" si="23"/>
        <v>0</v>
      </c>
      <c r="CT661" s="62">
        <f t="shared" si="23"/>
        <v>0</v>
      </c>
      <c r="CU661" s="501">
        <f t="shared" si="13"/>
        <v>0</v>
      </c>
      <c r="CV661" s="505">
        <f t="shared" si="24"/>
        <v>0</v>
      </c>
      <c r="CW661" s="62">
        <f t="shared" si="24"/>
        <v>0</v>
      </c>
      <c r="CX661" s="62">
        <f t="shared" si="24"/>
        <v>0</v>
      </c>
      <c r="CY661" s="62">
        <f t="shared" si="24"/>
        <v>0</v>
      </c>
      <c r="CZ661" s="62">
        <f t="shared" si="24"/>
        <v>0</v>
      </c>
      <c r="DA661" s="62">
        <f t="shared" si="24"/>
        <v>0</v>
      </c>
      <c r="DB661" s="62">
        <f t="shared" si="24"/>
        <v>0</v>
      </c>
      <c r="DC661" s="62">
        <f t="shared" si="24"/>
        <v>0</v>
      </c>
      <c r="DD661" s="501">
        <f t="shared" si="14"/>
        <v>0</v>
      </c>
    </row>
    <row r="662" spans="1:108">
      <c r="A662" s="62">
        <v>46</v>
      </c>
      <c r="B662" s="62" t="s">
        <v>348</v>
      </c>
      <c r="C662" s="326">
        <v>46</v>
      </c>
      <c r="D662" s="64" t="s">
        <v>875</v>
      </c>
      <c r="G662" s="467">
        <f t="shared" si="0"/>
        <v>0</v>
      </c>
      <c r="H662" s="467">
        <f t="shared" si="0"/>
        <v>0</v>
      </c>
      <c r="I662" s="467">
        <f t="shared" si="0"/>
        <v>0</v>
      </c>
      <c r="J662" s="467">
        <f t="shared" si="0"/>
        <v>0</v>
      </c>
      <c r="K662" s="467">
        <f t="shared" si="0"/>
        <v>0</v>
      </c>
      <c r="L662" s="467">
        <f t="shared" si="0"/>
        <v>0</v>
      </c>
      <c r="M662" s="62">
        <f t="shared" si="25"/>
        <v>6.1200000000000004E-2</v>
      </c>
      <c r="N662" s="62">
        <f t="shared" si="25"/>
        <v>0</v>
      </c>
      <c r="O662" s="62">
        <f t="shared" si="25"/>
        <v>0</v>
      </c>
      <c r="P662" s="62">
        <f t="shared" si="25"/>
        <v>0</v>
      </c>
      <c r="Q662" s="62">
        <f t="shared" si="25"/>
        <v>0</v>
      </c>
      <c r="R662" s="62">
        <f t="shared" si="25"/>
        <v>0</v>
      </c>
      <c r="S662" s="62">
        <f t="shared" si="25"/>
        <v>0</v>
      </c>
      <c r="T662" s="62">
        <f t="shared" si="25"/>
        <v>0.75449999999999995</v>
      </c>
      <c r="U662" s="62">
        <f t="shared" si="25"/>
        <v>0</v>
      </c>
      <c r="V662" s="62">
        <f t="shared" si="25"/>
        <v>0</v>
      </c>
      <c r="W662" s="62">
        <f t="shared" si="25"/>
        <v>0</v>
      </c>
      <c r="X662" s="502">
        <f t="shared" si="15"/>
        <v>3.5239410555520954E-2</v>
      </c>
      <c r="Y662" s="503">
        <f t="shared" si="19"/>
        <v>0</v>
      </c>
      <c r="Z662" s="503">
        <f t="shared" si="19"/>
        <v>0</v>
      </c>
      <c r="AA662" s="503">
        <f t="shared" si="19"/>
        <v>0</v>
      </c>
      <c r="AB662" s="503">
        <f t="shared" si="19"/>
        <v>1.06E-2</v>
      </c>
      <c r="AC662" s="503">
        <f t="shared" si="19"/>
        <v>7.3000000000000001E-3</v>
      </c>
      <c r="AD662" s="503">
        <f t="shared" si="19"/>
        <v>0</v>
      </c>
      <c r="AE662" s="503">
        <f t="shared" si="19"/>
        <v>4.5999999999999999E-3</v>
      </c>
      <c r="AF662" s="503">
        <f t="shared" si="19"/>
        <v>0</v>
      </c>
      <c r="AG662" s="503">
        <f t="shared" si="19"/>
        <v>0</v>
      </c>
      <c r="AH662" s="503">
        <f t="shared" si="19"/>
        <v>0.127</v>
      </c>
      <c r="AI662" s="503">
        <f t="shared" si="17"/>
        <v>0</v>
      </c>
      <c r="AJ662" s="503">
        <f t="shared" si="17"/>
        <v>0</v>
      </c>
      <c r="AK662" s="503">
        <f t="shared" si="17"/>
        <v>5.4100000000000002E-2</v>
      </c>
      <c r="AL662" s="503">
        <f t="shared" si="17"/>
        <v>0</v>
      </c>
      <c r="AM662" s="503">
        <f t="shared" si="17"/>
        <v>0</v>
      </c>
      <c r="AN662" s="503">
        <f t="shared" si="17"/>
        <v>0</v>
      </c>
      <c r="AO662" s="503">
        <f t="shared" si="17"/>
        <v>0</v>
      </c>
      <c r="AP662" s="503">
        <f t="shared" si="17"/>
        <v>0</v>
      </c>
      <c r="AQ662" s="503">
        <f t="shared" si="17"/>
        <v>6.7900000000000002E-2</v>
      </c>
      <c r="AR662" s="503">
        <f t="shared" si="17"/>
        <v>4.4499999999999998E-2</v>
      </c>
      <c r="AS662" s="503">
        <f t="shared" si="17"/>
        <v>0</v>
      </c>
      <c r="AT662" s="503">
        <f t="shared" si="17"/>
        <v>0</v>
      </c>
      <c r="AU662" s="503">
        <f t="shared" si="17"/>
        <v>0</v>
      </c>
      <c r="AV662" s="503">
        <f t="shared" si="17"/>
        <v>0</v>
      </c>
      <c r="AW662" s="503">
        <f t="shared" si="17"/>
        <v>0</v>
      </c>
      <c r="AX662" s="503">
        <f t="shared" si="17"/>
        <v>0</v>
      </c>
      <c r="AY662" s="503">
        <f t="shared" si="20"/>
        <v>0</v>
      </c>
      <c r="AZ662" s="503">
        <f t="shared" si="20"/>
        <v>0</v>
      </c>
      <c r="BA662" s="503">
        <f t="shared" si="20"/>
        <v>0</v>
      </c>
      <c r="BB662" s="503">
        <f t="shared" si="20"/>
        <v>0</v>
      </c>
      <c r="BC662" s="503">
        <f t="shared" si="20"/>
        <v>0</v>
      </c>
      <c r="BD662" s="503">
        <f t="shared" si="20"/>
        <v>0</v>
      </c>
      <c r="BE662" s="503">
        <f t="shared" si="20"/>
        <v>0</v>
      </c>
      <c r="BF662" s="503">
        <f t="shared" si="20"/>
        <v>0</v>
      </c>
      <c r="BG662" s="503">
        <f t="shared" si="20"/>
        <v>0</v>
      </c>
      <c r="BH662" s="503">
        <f t="shared" si="20"/>
        <v>0</v>
      </c>
      <c r="BI662" s="503">
        <f t="shared" si="20"/>
        <v>0</v>
      </c>
      <c r="BJ662" s="503">
        <f t="shared" si="20"/>
        <v>0</v>
      </c>
      <c r="BK662" s="503">
        <f t="shared" si="20"/>
        <v>0</v>
      </c>
      <c r="BL662" s="503">
        <f t="shared" si="20"/>
        <v>0</v>
      </c>
      <c r="BM662" s="503">
        <f t="shared" si="21"/>
        <v>0</v>
      </c>
      <c r="BN662" s="503">
        <f t="shared" si="21"/>
        <v>0</v>
      </c>
      <c r="BO662" s="503">
        <f t="shared" si="21"/>
        <v>0</v>
      </c>
      <c r="BP662" s="503">
        <f t="shared" si="21"/>
        <v>0</v>
      </c>
      <c r="BQ662" s="503">
        <f t="shared" si="21"/>
        <v>0</v>
      </c>
      <c r="BR662" s="503">
        <f t="shared" si="21"/>
        <v>0</v>
      </c>
      <c r="BS662" s="503">
        <f t="shared" si="21"/>
        <v>0</v>
      </c>
      <c r="BT662" s="503">
        <f t="shared" si="18"/>
        <v>0</v>
      </c>
      <c r="BU662" s="503">
        <f t="shared" si="5"/>
        <v>0</v>
      </c>
      <c r="BV662" s="504">
        <f t="shared" si="11"/>
        <v>9.7121078694254424E-3</v>
      </c>
      <c r="BW662" s="62">
        <f t="shared" si="22"/>
        <v>0</v>
      </c>
      <c r="BX662" s="62">
        <f t="shared" si="22"/>
        <v>0</v>
      </c>
      <c r="BY662" s="62">
        <f t="shared" si="22"/>
        <v>0</v>
      </c>
      <c r="BZ662" s="62">
        <f t="shared" si="22"/>
        <v>0</v>
      </c>
      <c r="CA662" s="62">
        <f t="shared" si="22"/>
        <v>0</v>
      </c>
      <c r="CB662" s="62">
        <f t="shared" si="22"/>
        <v>0</v>
      </c>
      <c r="CC662" s="62">
        <f t="shared" si="22"/>
        <v>0</v>
      </c>
      <c r="CD662" s="62">
        <f t="shared" si="22"/>
        <v>0</v>
      </c>
      <c r="CE662" s="62">
        <f t="shared" si="22"/>
        <v>0</v>
      </c>
      <c r="CF662" s="62">
        <f t="shared" si="22"/>
        <v>0</v>
      </c>
      <c r="CG662" s="62">
        <f t="shared" si="22"/>
        <v>0</v>
      </c>
      <c r="CH662" s="502">
        <f t="shared" si="16"/>
        <v>0</v>
      </c>
      <c r="CI662" s="62">
        <f t="shared" si="8"/>
        <v>0</v>
      </c>
      <c r="CJ662" s="62">
        <f t="shared" si="8"/>
        <v>0</v>
      </c>
      <c r="CK662" s="62">
        <f t="shared" si="8"/>
        <v>0</v>
      </c>
      <c r="CL662" s="501">
        <f t="shared" si="12"/>
        <v>0</v>
      </c>
      <c r="CM662" s="62">
        <f t="shared" si="23"/>
        <v>0</v>
      </c>
      <c r="CN662" s="62">
        <f t="shared" si="23"/>
        <v>0</v>
      </c>
      <c r="CO662" s="62">
        <f t="shared" si="23"/>
        <v>0</v>
      </c>
      <c r="CP662" s="62">
        <f t="shared" si="23"/>
        <v>0</v>
      </c>
      <c r="CQ662" s="62">
        <f t="shared" si="23"/>
        <v>0</v>
      </c>
      <c r="CR662" s="62">
        <f t="shared" si="23"/>
        <v>0</v>
      </c>
      <c r="CS662" s="62">
        <f t="shared" si="23"/>
        <v>0</v>
      </c>
      <c r="CT662" s="62">
        <f t="shared" si="23"/>
        <v>0</v>
      </c>
      <c r="CU662" s="501">
        <f t="shared" si="13"/>
        <v>0</v>
      </c>
      <c r="CV662" s="505">
        <f t="shared" si="24"/>
        <v>0</v>
      </c>
      <c r="CW662" s="62">
        <f t="shared" si="24"/>
        <v>0</v>
      </c>
      <c r="CX662" s="62">
        <f t="shared" si="24"/>
        <v>0</v>
      </c>
      <c r="CY662" s="62">
        <f t="shared" si="24"/>
        <v>0</v>
      </c>
      <c r="CZ662" s="62">
        <f t="shared" si="24"/>
        <v>0</v>
      </c>
      <c r="DA662" s="62">
        <f t="shared" si="24"/>
        <v>0</v>
      </c>
      <c r="DB662" s="62">
        <f t="shared" si="24"/>
        <v>0</v>
      </c>
      <c r="DC662" s="62">
        <f t="shared" si="24"/>
        <v>0</v>
      </c>
      <c r="DD662" s="501">
        <f t="shared" si="14"/>
        <v>0</v>
      </c>
    </row>
    <row r="663" spans="1:108">
      <c r="A663" s="62">
        <v>47</v>
      </c>
      <c r="B663" s="62" t="s">
        <v>747</v>
      </c>
      <c r="C663" s="326">
        <v>47</v>
      </c>
      <c r="D663" s="64" t="s">
        <v>747</v>
      </c>
      <c r="G663" s="467">
        <f t="shared" ref="G663:V682" si="26">SUMIF($D$13:$D$638,$D663,G$13:G$638)</f>
        <v>0</v>
      </c>
      <c r="H663" s="467">
        <f t="shared" si="26"/>
        <v>0</v>
      </c>
      <c r="I663" s="467">
        <f t="shared" si="26"/>
        <v>0</v>
      </c>
      <c r="J663" s="467">
        <f t="shared" si="26"/>
        <v>0</v>
      </c>
      <c r="K663" s="467">
        <f t="shared" si="26"/>
        <v>0</v>
      </c>
      <c r="L663" s="467">
        <f t="shared" si="26"/>
        <v>0</v>
      </c>
      <c r="M663" s="62">
        <f t="shared" si="25"/>
        <v>0</v>
      </c>
      <c r="N663" s="62">
        <f t="shared" si="25"/>
        <v>0</v>
      </c>
      <c r="O663" s="62">
        <f t="shared" si="25"/>
        <v>0</v>
      </c>
      <c r="P663" s="62">
        <f t="shared" si="25"/>
        <v>0</v>
      </c>
      <c r="Q663" s="62">
        <f t="shared" si="25"/>
        <v>0</v>
      </c>
      <c r="R663" s="62">
        <f t="shared" si="25"/>
        <v>0</v>
      </c>
      <c r="S663" s="62">
        <f t="shared" si="25"/>
        <v>0</v>
      </c>
      <c r="T663" s="62">
        <f t="shared" si="25"/>
        <v>0</v>
      </c>
      <c r="U663" s="62">
        <f t="shared" si="25"/>
        <v>0</v>
      </c>
      <c r="V663" s="62">
        <f t="shared" si="25"/>
        <v>0</v>
      </c>
      <c r="W663" s="62">
        <f t="shared" si="25"/>
        <v>0</v>
      </c>
      <c r="X663" s="502">
        <f t="shared" si="15"/>
        <v>0</v>
      </c>
      <c r="Y663" s="503">
        <f t="shared" si="19"/>
        <v>0</v>
      </c>
      <c r="Z663" s="503">
        <f t="shared" si="19"/>
        <v>0</v>
      </c>
      <c r="AA663" s="503">
        <f t="shared" si="19"/>
        <v>0</v>
      </c>
      <c r="AB663" s="503">
        <f t="shared" si="19"/>
        <v>0</v>
      </c>
      <c r="AC663" s="503">
        <f t="shared" si="19"/>
        <v>0</v>
      </c>
      <c r="AD663" s="503">
        <f t="shared" si="19"/>
        <v>0</v>
      </c>
      <c r="AE663" s="503">
        <f t="shared" si="19"/>
        <v>0</v>
      </c>
      <c r="AF663" s="503">
        <f t="shared" si="19"/>
        <v>0</v>
      </c>
      <c r="AG663" s="503">
        <f t="shared" si="19"/>
        <v>0</v>
      </c>
      <c r="AH663" s="503">
        <f t="shared" si="19"/>
        <v>0</v>
      </c>
      <c r="AI663" s="503">
        <f t="shared" si="17"/>
        <v>0</v>
      </c>
      <c r="AJ663" s="503">
        <f t="shared" si="17"/>
        <v>0</v>
      </c>
      <c r="AK663" s="503">
        <f t="shared" si="17"/>
        <v>0</v>
      </c>
      <c r="AL663" s="503">
        <f t="shared" si="17"/>
        <v>0</v>
      </c>
      <c r="AM663" s="503">
        <f t="shared" si="17"/>
        <v>0</v>
      </c>
      <c r="AN663" s="503">
        <f t="shared" si="17"/>
        <v>0</v>
      </c>
      <c r="AO663" s="503">
        <f t="shared" si="17"/>
        <v>0</v>
      </c>
      <c r="AP663" s="503">
        <f t="shared" si="17"/>
        <v>0</v>
      </c>
      <c r="AQ663" s="503">
        <f t="shared" si="17"/>
        <v>0</v>
      </c>
      <c r="AR663" s="503">
        <f t="shared" si="17"/>
        <v>0</v>
      </c>
      <c r="AS663" s="503">
        <f t="shared" si="17"/>
        <v>0</v>
      </c>
      <c r="AT663" s="503">
        <f t="shared" si="17"/>
        <v>0</v>
      </c>
      <c r="AU663" s="503">
        <f t="shared" si="17"/>
        <v>0</v>
      </c>
      <c r="AV663" s="503">
        <f t="shared" si="17"/>
        <v>0</v>
      </c>
      <c r="AW663" s="503">
        <f t="shared" si="17"/>
        <v>0</v>
      </c>
      <c r="AX663" s="503">
        <f t="shared" si="17"/>
        <v>0</v>
      </c>
      <c r="AY663" s="503">
        <f t="shared" si="20"/>
        <v>0</v>
      </c>
      <c r="AZ663" s="503">
        <f t="shared" si="20"/>
        <v>0</v>
      </c>
      <c r="BA663" s="503">
        <f t="shared" si="20"/>
        <v>0</v>
      </c>
      <c r="BB663" s="503">
        <f t="shared" si="20"/>
        <v>0</v>
      </c>
      <c r="BC663" s="503">
        <f t="shared" si="20"/>
        <v>0</v>
      </c>
      <c r="BD663" s="503">
        <f t="shared" si="20"/>
        <v>0</v>
      </c>
      <c r="BE663" s="503">
        <f t="shared" si="20"/>
        <v>0</v>
      </c>
      <c r="BF663" s="503">
        <f t="shared" si="20"/>
        <v>0</v>
      </c>
      <c r="BG663" s="503">
        <f t="shared" si="20"/>
        <v>0</v>
      </c>
      <c r="BH663" s="503">
        <f t="shared" si="20"/>
        <v>0</v>
      </c>
      <c r="BI663" s="503">
        <f t="shared" si="20"/>
        <v>0</v>
      </c>
      <c r="BJ663" s="503">
        <f t="shared" si="20"/>
        <v>0</v>
      </c>
      <c r="BK663" s="503">
        <f t="shared" si="20"/>
        <v>0</v>
      </c>
      <c r="BL663" s="503">
        <f t="shared" si="20"/>
        <v>0</v>
      </c>
      <c r="BM663" s="503">
        <f t="shared" si="21"/>
        <v>0</v>
      </c>
      <c r="BN663" s="503">
        <f t="shared" si="21"/>
        <v>0</v>
      </c>
      <c r="BO663" s="503">
        <f t="shared" si="21"/>
        <v>0</v>
      </c>
      <c r="BP663" s="503">
        <f t="shared" si="21"/>
        <v>0</v>
      </c>
      <c r="BQ663" s="503">
        <f t="shared" si="21"/>
        <v>0</v>
      </c>
      <c r="BR663" s="503">
        <f t="shared" si="21"/>
        <v>0</v>
      </c>
      <c r="BS663" s="503">
        <f t="shared" si="21"/>
        <v>0</v>
      </c>
      <c r="BT663" s="503">
        <f t="shared" si="18"/>
        <v>0</v>
      </c>
      <c r="BU663" s="503">
        <f t="shared" si="5"/>
        <v>0</v>
      </c>
      <c r="BV663" s="504">
        <f t="shared" si="11"/>
        <v>0</v>
      </c>
      <c r="BW663" s="62">
        <f t="shared" si="22"/>
        <v>0</v>
      </c>
      <c r="BX663" s="62">
        <f t="shared" si="22"/>
        <v>0</v>
      </c>
      <c r="BY663" s="62">
        <f t="shared" si="22"/>
        <v>0</v>
      </c>
      <c r="BZ663" s="62">
        <f t="shared" si="22"/>
        <v>0</v>
      </c>
      <c r="CA663" s="62">
        <f t="shared" si="22"/>
        <v>0</v>
      </c>
      <c r="CB663" s="62">
        <f t="shared" si="22"/>
        <v>0</v>
      </c>
      <c r="CC663" s="62">
        <f t="shared" si="22"/>
        <v>0</v>
      </c>
      <c r="CD663" s="62">
        <f t="shared" si="22"/>
        <v>0</v>
      </c>
      <c r="CE663" s="62">
        <f t="shared" si="22"/>
        <v>0</v>
      </c>
      <c r="CF663" s="62">
        <f t="shared" si="22"/>
        <v>0</v>
      </c>
      <c r="CG663" s="62">
        <f t="shared" si="22"/>
        <v>0</v>
      </c>
      <c r="CH663" s="502">
        <f t="shared" si="16"/>
        <v>0</v>
      </c>
      <c r="CI663" s="62">
        <f t="shared" ref="CI663:CK682" si="27">SUMIF($D$13:$D$638,$D663,CI$13:CI$638)</f>
        <v>0</v>
      </c>
      <c r="CJ663" s="62">
        <f t="shared" si="27"/>
        <v>0</v>
      </c>
      <c r="CK663" s="62">
        <f t="shared" si="27"/>
        <v>0</v>
      </c>
      <c r="CL663" s="501">
        <f t="shared" si="12"/>
        <v>0</v>
      </c>
      <c r="CM663" s="62">
        <f t="shared" si="23"/>
        <v>0</v>
      </c>
      <c r="CN663" s="62">
        <f t="shared" si="23"/>
        <v>0</v>
      </c>
      <c r="CO663" s="62">
        <f t="shared" si="23"/>
        <v>0</v>
      </c>
      <c r="CP663" s="62">
        <f t="shared" si="23"/>
        <v>0</v>
      </c>
      <c r="CQ663" s="62">
        <f t="shared" si="23"/>
        <v>0</v>
      </c>
      <c r="CR663" s="62">
        <f t="shared" si="23"/>
        <v>0</v>
      </c>
      <c r="CS663" s="62">
        <f t="shared" si="23"/>
        <v>0</v>
      </c>
      <c r="CT663" s="62">
        <f t="shared" si="23"/>
        <v>0</v>
      </c>
      <c r="CU663" s="501">
        <f t="shared" si="13"/>
        <v>0</v>
      </c>
      <c r="CV663" s="505">
        <f t="shared" si="24"/>
        <v>0</v>
      </c>
      <c r="CW663" s="62">
        <f t="shared" si="24"/>
        <v>0</v>
      </c>
      <c r="CX663" s="62">
        <f t="shared" si="24"/>
        <v>0</v>
      </c>
      <c r="CY663" s="62">
        <f t="shared" si="24"/>
        <v>0</v>
      </c>
      <c r="CZ663" s="62">
        <f t="shared" si="24"/>
        <v>0</v>
      </c>
      <c r="DA663" s="62">
        <f t="shared" si="24"/>
        <v>0</v>
      </c>
      <c r="DB663" s="62">
        <f t="shared" si="24"/>
        <v>0</v>
      </c>
      <c r="DC663" s="62">
        <f t="shared" si="24"/>
        <v>0</v>
      </c>
      <c r="DD663" s="501">
        <f t="shared" si="14"/>
        <v>0</v>
      </c>
    </row>
    <row r="664" spans="1:108">
      <c r="A664" s="62">
        <v>48</v>
      </c>
      <c r="B664" s="62" t="s">
        <v>777</v>
      </c>
      <c r="C664" s="326">
        <v>48</v>
      </c>
      <c r="D664" s="64" t="s">
        <v>777</v>
      </c>
      <c r="G664" s="467">
        <f t="shared" si="26"/>
        <v>0.95240000000000002</v>
      </c>
      <c r="H664" s="467">
        <f t="shared" si="26"/>
        <v>0.83950000000000002</v>
      </c>
      <c r="I664" s="467">
        <f t="shared" si="26"/>
        <v>0.20599999999999999</v>
      </c>
      <c r="J664" s="467">
        <f t="shared" si="26"/>
        <v>0.5</v>
      </c>
      <c r="K664" s="467">
        <f t="shared" si="26"/>
        <v>0.31000000000000005</v>
      </c>
      <c r="L664" s="467">
        <f t="shared" si="26"/>
        <v>0</v>
      </c>
      <c r="M664" s="62">
        <f t="shared" si="25"/>
        <v>4.0000000000000001E-3</v>
      </c>
      <c r="N664" s="62">
        <f t="shared" si="25"/>
        <v>4.7999999999999996E-3</v>
      </c>
      <c r="O664" s="62">
        <f t="shared" si="25"/>
        <v>0</v>
      </c>
      <c r="P664" s="62">
        <f t="shared" si="25"/>
        <v>0</v>
      </c>
      <c r="Q664" s="62">
        <f t="shared" si="25"/>
        <v>0</v>
      </c>
      <c r="R664" s="62">
        <f t="shared" si="25"/>
        <v>0</v>
      </c>
      <c r="S664" s="62">
        <f t="shared" si="25"/>
        <v>0</v>
      </c>
      <c r="T664" s="62">
        <f t="shared" si="25"/>
        <v>8.8999999999999999E-3</v>
      </c>
      <c r="U664" s="62">
        <f t="shared" si="25"/>
        <v>4.87E-2</v>
      </c>
      <c r="V664" s="62">
        <f t="shared" si="25"/>
        <v>0.5</v>
      </c>
      <c r="W664" s="62">
        <f t="shared" si="25"/>
        <v>0.38889999999999997</v>
      </c>
      <c r="X664" s="502">
        <f t="shared" si="15"/>
        <v>1.9969920351255846E-2</v>
      </c>
      <c r="Y664" s="503">
        <f t="shared" si="19"/>
        <v>0.3805</v>
      </c>
      <c r="Z664" s="503">
        <f t="shared" si="19"/>
        <v>0.26670000000000005</v>
      </c>
      <c r="AA664" s="503">
        <f t="shared" si="19"/>
        <v>0.46970000000000001</v>
      </c>
      <c r="AB664" s="503">
        <f t="shared" si="19"/>
        <v>0.3805</v>
      </c>
      <c r="AC664" s="503">
        <f t="shared" si="19"/>
        <v>7.3300000000000004E-2</v>
      </c>
      <c r="AD664" s="503">
        <f t="shared" si="19"/>
        <v>0.2</v>
      </c>
      <c r="AE664" s="503">
        <f t="shared" si="19"/>
        <v>1.3900000000000001E-2</v>
      </c>
      <c r="AF664" s="503">
        <f t="shared" si="19"/>
        <v>0</v>
      </c>
      <c r="AG664" s="503">
        <f t="shared" si="19"/>
        <v>0.19650000000000001</v>
      </c>
      <c r="AH664" s="503">
        <f t="shared" si="19"/>
        <v>8.3500000000000005E-2</v>
      </c>
      <c r="AI664" s="503">
        <f t="shared" si="17"/>
        <v>0</v>
      </c>
      <c r="AJ664" s="503">
        <f t="shared" si="17"/>
        <v>0</v>
      </c>
      <c r="AK664" s="503">
        <f t="shared" si="17"/>
        <v>0</v>
      </c>
      <c r="AL664" s="503">
        <f t="shared" si="17"/>
        <v>0.55630000000000002</v>
      </c>
      <c r="AM664" s="503">
        <f t="shared" si="17"/>
        <v>1</v>
      </c>
      <c r="AN664" s="503">
        <f t="shared" si="17"/>
        <v>0.5</v>
      </c>
      <c r="AO664" s="503">
        <f t="shared" si="17"/>
        <v>0</v>
      </c>
      <c r="AP664" s="503">
        <f t="shared" si="17"/>
        <v>0.2</v>
      </c>
      <c r="AQ664" s="503">
        <f t="shared" si="17"/>
        <v>0.112</v>
      </c>
      <c r="AR664" s="503">
        <f t="shared" si="17"/>
        <v>0.30559999999999998</v>
      </c>
      <c r="AS664" s="503">
        <f t="shared" si="17"/>
        <v>0.16900000000000001</v>
      </c>
      <c r="AT664" s="503">
        <f t="shared" si="17"/>
        <v>0</v>
      </c>
      <c r="AU664" s="503">
        <f t="shared" si="17"/>
        <v>0.53130000000000011</v>
      </c>
      <c r="AV664" s="503">
        <f t="shared" si="17"/>
        <v>0.27290000000000003</v>
      </c>
      <c r="AW664" s="503">
        <f t="shared" si="17"/>
        <v>0.32590000000000002</v>
      </c>
      <c r="AX664" s="503">
        <f t="shared" si="17"/>
        <v>0</v>
      </c>
      <c r="AY664" s="503">
        <f t="shared" si="20"/>
        <v>7.51E-2</v>
      </c>
      <c r="AZ664" s="503">
        <f t="shared" si="20"/>
        <v>0.1217</v>
      </c>
      <c r="BA664" s="503">
        <f t="shared" si="20"/>
        <v>0.18090000000000001</v>
      </c>
      <c r="BB664" s="503">
        <f t="shared" si="20"/>
        <v>0.25619999999999998</v>
      </c>
      <c r="BC664" s="503">
        <f t="shared" si="20"/>
        <v>0.25579999999999997</v>
      </c>
      <c r="BD664" s="503">
        <f t="shared" si="20"/>
        <v>0</v>
      </c>
      <c r="BE664" s="503">
        <f t="shared" si="20"/>
        <v>3.4999999999999996E-3</v>
      </c>
      <c r="BF664" s="503">
        <f t="shared" si="20"/>
        <v>0.61899999999999999</v>
      </c>
      <c r="BG664" s="503">
        <f t="shared" si="20"/>
        <v>0.90149999999999986</v>
      </c>
      <c r="BH664" s="503">
        <f t="shared" si="20"/>
        <v>7.7700000000000005E-2</v>
      </c>
      <c r="BI664" s="503">
        <f t="shared" si="20"/>
        <v>0.19350000000000001</v>
      </c>
      <c r="BJ664" s="503">
        <f t="shared" si="20"/>
        <v>0.55109999999999992</v>
      </c>
      <c r="BK664" s="503">
        <f t="shared" si="20"/>
        <v>0.3493</v>
      </c>
      <c r="BL664" s="503">
        <f t="shared" si="20"/>
        <v>2.4400000000000002E-2</v>
      </c>
      <c r="BM664" s="503">
        <f t="shared" si="21"/>
        <v>0</v>
      </c>
      <c r="BN664" s="503">
        <f t="shared" si="21"/>
        <v>0</v>
      </c>
      <c r="BO664" s="503">
        <f t="shared" si="21"/>
        <v>0.5081</v>
      </c>
      <c r="BP664" s="503">
        <f t="shared" si="21"/>
        <v>0</v>
      </c>
      <c r="BQ664" s="503">
        <f t="shared" si="21"/>
        <v>0</v>
      </c>
      <c r="BR664" s="503">
        <f t="shared" si="21"/>
        <v>0.1026</v>
      </c>
      <c r="BS664" s="503">
        <f t="shared" si="21"/>
        <v>0.1052</v>
      </c>
      <c r="BT664" s="503">
        <f t="shared" si="18"/>
        <v>0.5514</v>
      </c>
      <c r="BU664" s="503">
        <f t="shared" si="5"/>
        <v>0</v>
      </c>
      <c r="BV664" s="504">
        <f t="shared" si="11"/>
        <v>0.18646272751630052</v>
      </c>
      <c r="BW664" s="62">
        <f t="shared" si="22"/>
        <v>0</v>
      </c>
      <c r="BX664" s="62">
        <f t="shared" si="22"/>
        <v>9.2999999999999992E-3</v>
      </c>
      <c r="BY664" s="62">
        <f t="shared" si="22"/>
        <v>0.30209999999999998</v>
      </c>
      <c r="BZ664" s="62">
        <f t="shared" si="22"/>
        <v>7.8299999999999995E-2</v>
      </c>
      <c r="CA664" s="62">
        <f t="shared" si="22"/>
        <v>1E-4</v>
      </c>
      <c r="CB664" s="62">
        <f t="shared" si="22"/>
        <v>0</v>
      </c>
      <c r="CC664" s="62">
        <f t="shared" si="22"/>
        <v>0</v>
      </c>
      <c r="CD664" s="62">
        <f t="shared" si="22"/>
        <v>0</v>
      </c>
      <c r="CE664" s="62">
        <f t="shared" si="22"/>
        <v>0</v>
      </c>
      <c r="CF664" s="62">
        <f t="shared" si="22"/>
        <v>3.95E-2</v>
      </c>
      <c r="CG664" s="62">
        <f t="shared" si="22"/>
        <v>0</v>
      </c>
      <c r="CH664" s="502">
        <f t="shared" si="16"/>
        <v>2.8148744564560946E-2</v>
      </c>
      <c r="CI664" s="62">
        <f t="shared" si="27"/>
        <v>0</v>
      </c>
      <c r="CJ664" s="62">
        <f t="shared" si="27"/>
        <v>0.26840000000000003</v>
      </c>
      <c r="CK664" s="62">
        <f t="shared" si="27"/>
        <v>0</v>
      </c>
      <c r="CL664" s="501">
        <f t="shared" si="12"/>
        <v>0.26333030712836758</v>
      </c>
      <c r="CM664" s="62">
        <f t="shared" si="23"/>
        <v>0</v>
      </c>
      <c r="CN664" s="62">
        <f t="shared" si="23"/>
        <v>0</v>
      </c>
      <c r="CO664" s="62">
        <f t="shared" si="23"/>
        <v>8.0000000000000004E-4</v>
      </c>
      <c r="CP664" s="62">
        <f t="shared" si="23"/>
        <v>0</v>
      </c>
      <c r="CQ664" s="62">
        <f t="shared" si="23"/>
        <v>0</v>
      </c>
      <c r="CR664" s="62">
        <f t="shared" si="23"/>
        <v>0</v>
      </c>
      <c r="CS664" s="62">
        <f t="shared" si="23"/>
        <v>6.0999999999999995E-3</v>
      </c>
      <c r="CT664" s="62">
        <f t="shared" si="23"/>
        <v>0</v>
      </c>
      <c r="CU664" s="501">
        <f t="shared" si="13"/>
        <v>7.3250115289174526E-4</v>
      </c>
      <c r="CV664" s="505">
        <f t="shared" si="24"/>
        <v>0.50670000000000004</v>
      </c>
      <c r="CW664" s="62">
        <f t="shared" si="24"/>
        <v>0.05</v>
      </c>
      <c r="CX664" s="62">
        <f t="shared" si="24"/>
        <v>0</v>
      </c>
      <c r="CY664" s="62">
        <f t="shared" si="24"/>
        <v>0</v>
      </c>
      <c r="CZ664" s="62">
        <f t="shared" si="24"/>
        <v>0.2</v>
      </c>
      <c r="DA664" s="62">
        <f t="shared" si="24"/>
        <v>9.2200000000000004E-2</v>
      </c>
      <c r="DB664" s="62">
        <f t="shared" si="24"/>
        <v>0</v>
      </c>
      <c r="DC664" s="62">
        <f t="shared" si="24"/>
        <v>0</v>
      </c>
      <c r="DD664" s="501">
        <f t="shared" si="14"/>
        <v>5.1485330953104591E-2</v>
      </c>
    </row>
    <row r="665" spans="1:108">
      <c r="A665" s="62">
        <v>49</v>
      </c>
      <c r="B665" s="62" t="s">
        <v>946</v>
      </c>
      <c r="C665" s="326">
        <v>49</v>
      </c>
      <c r="D665" s="64" t="s">
        <v>776</v>
      </c>
      <c r="G665" s="467">
        <f t="shared" si="26"/>
        <v>0</v>
      </c>
      <c r="H665" s="467">
        <f t="shared" si="26"/>
        <v>0</v>
      </c>
      <c r="I665" s="467">
        <f t="shared" si="26"/>
        <v>6.0899999999999996E-2</v>
      </c>
      <c r="J665" s="467">
        <f t="shared" si="26"/>
        <v>0</v>
      </c>
      <c r="K665" s="467">
        <f t="shared" si="26"/>
        <v>0.34159999999999996</v>
      </c>
      <c r="L665" s="467">
        <f t="shared" si="26"/>
        <v>8.5699999999999998E-2</v>
      </c>
      <c r="M665" s="62">
        <f t="shared" si="25"/>
        <v>1.5700000000000002E-2</v>
      </c>
      <c r="N665" s="62">
        <f t="shared" si="25"/>
        <v>0</v>
      </c>
      <c r="O665" s="62">
        <f t="shared" si="25"/>
        <v>0.33329999999999999</v>
      </c>
      <c r="P665" s="62">
        <f t="shared" si="25"/>
        <v>0</v>
      </c>
      <c r="Q665" s="62">
        <f t="shared" si="25"/>
        <v>0</v>
      </c>
      <c r="R665" s="62">
        <f t="shared" si="25"/>
        <v>0</v>
      </c>
      <c r="S665" s="62">
        <f t="shared" si="25"/>
        <v>1</v>
      </c>
      <c r="T665" s="62">
        <f t="shared" si="25"/>
        <v>0.2366</v>
      </c>
      <c r="U665" s="62">
        <f t="shared" si="25"/>
        <v>0</v>
      </c>
      <c r="V665" s="62">
        <f t="shared" si="25"/>
        <v>0.12909999999999999</v>
      </c>
      <c r="W665" s="62">
        <f t="shared" si="25"/>
        <v>0.16670000000000001</v>
      </c>
      <c r="X665" s="502">
        <f t="shared" si="15"/>
        <v>6.1226099736861155E-2</v>
      </c>
      <c r="Y665" s="503">
        <f t="shared" si="19"/>
        <v>0.3841</v>
      </c>
      <c r="Z665" s="503">
        <f t="shared" si="19"/>
        <v>0</v>
      </c>
      <c r="AA665" s="503">
        <f t="shared" si="19"/>
        <v>0.34960000000000002</v>
      </c>
      <c r="AB665" s="503">
        <f t="shared" si="19"/>
        <v>0.4345</v>
      </c>
      <c r="AC665" s="503">
        <f t="shared" si="19"/>
        <v>0.13929999999999998</v>
      </c>
      <c r="AD665" s="503">
        <f t="shared" si="19"/>
        <v>0.8</v>
      </c>
      <c r="AE665" s="503">
        <f t="shared" si="19"/>
        <v>0.1157</v>
      </c>
      <c r="AF665" s="503">
        <f t="shared" si="19"/>
        <v>0.19089999999999999</v>
      </c>
      <c r="AG665" s="503">
        <f t="shared" si="19"/>
        <v>0.11560000000000001</v>
      </c>
      <c r="AH665" s="503">
        <f t="shared" si="19"/>
        <v>5.8700000000000002E-2</v>
      </c>
      <c r="AI665" s="503">
        <f t="shared" si="17"/>
        <v>0</v>
      </c>
      <c r="AJ665" s="503">
        <f t="shared" si="17"/>
        <v>0</v>
      </c>
      <c r="AK665" s="503">
        <f t="shared" si="17"/>
        <v>0.1351</v>
      </c>
      <c r="AL665" s="503">
        <f t="shared" si="17"/>
        <v>0.22600000000000001</v>
      </c>
      <c r="AM665" s="503">
        <f t="shared" si="17"/>
        <v>0</v>
      </c>
      <c r="AN665" s="503">
        <f t="shared" si="17"/>
        <v>0.1</v>
      </c>
      <c r="AO665" s="503">
        <f t="shared" si="17"/>
        <v>0</v>
      </c>
      <c r="AP665" s="503">
        <f t="shared" si="17"/>
        <v>0.17649999999999999</v>
      </c>
      <c r="AQ665" s="503">
        <f t="shared" si="17"/>
        <v>1.6399999999999998E-2</v>
      </c>
      <c r="AR665" s="503">
        <f t="shared" si="17"/>
        <v>0.1668</v>
      </c>
      <c r="AS665" s="503">
        <f t="shared" si="17"/>
        <v>0.13619999999999999</v>
      </c>
      <c r="AT665" s="503">
        <f t="shared" si="17"/>
        <v>0</v>
      </c>
      <c r="AU665" s="503">
        <f t="shared" si="17"/>
        <v>0</v>
      </c>
      <c r="AV665" s="503">
        <f t="shared" si="17"/>
        <v>0.68210000000000004</v>
      </c>
      <c r="AW665" s="503">
        <f t="shared" si="17"/>
        <v>0.46909999999999996</v>
      </c>
      <c r="AX665" s="503">
        <f t="shared" si="17"/>
        <v>2.2200000000000001E-2</v>
      </c>
      <c r="AY665" s="503">
        <f t="shared" si="20"/>
        <v>0.17529999999999998</v>
      </c>
      <c r="AZ665" s="503">
        <f t="shared" si="20"/>
        <v>1.1600000000000001E-2</v>
      </c>
      <c r="BA665" s="503">
        <f t="shared" si="20"/>
        <v>9.4499999999999987E-2</v>
      </c>
      <c r="BB665" s="503">
        <f t="shared" si="20"/>
        <v>0.20340000000000003</v>
      </c>
      <c r="BC665" s="503">
        <f t="shared" si="20"/>
        <v>5.7500000000000002E-2</v>
      </c>
      <c r="BD665" s="503">
        <f t="shared" si="20"/>
        <v>0</v>
      </c>
      <c r="BE665" s="503">
        <f t="shared" si="20"/>
        <v>0</v>
      </c>
      <c r="BF665" s="503">
        <f t="shared" si="20"/>
        <v>0</v>
      </c>
      <c r="BG665" s="503">
        <f t="shared" si="20"/>
        <v>7.1600000000000011E-2</v>
      </c>
      <c r="BH665" s="503">
        <f t="shared" si="20"/>
        <v>3.3300000000000003E-2</v>
      </c>
      <c r="BI665" s="503">
        <f t="shared" si="20"/>
        <v>0.36560000000000004</v>
      </c>
      <c r="BJ665" s="503">
        <f t="shared" si="20"/>
        <v>0.24489999999999998</v>
      </c>
      <c r="BK665" s="503">
        <f t="shared" si="20"/>
        <v>2.8199999999999996E-2</v>
      </c>
      <c r="BL665" s="503">
        <f t="shared" si="20"/>
        <v>0</v>
      </c>
      <c r="BM665" s="503">
        <f t="shared" si="21"/>
        <v>0</v>
      </c>
      <c r="BN665" s="503">
        <f t="shared" si="21"/>
        <v>0.1</v>
      </c>
      <c r="BO665" s="503">
        <f t="shared" si="21"/>
        <v>0.154</v>
      </c>
      <c r="BP665" s="503">
        <f t="shared" si="21"/>
        <v>0</v>
      </c>
      <c r="BQ665" s="503">
        <f t="shared" si="21"/>
        <v>0</v>
      </c>
      <c r="BR665" s="503">
        <f t="shared" si="21"/>
        <v>0</v>
      </c>
      <c r="BS665" s="503">
        <f t="shared" si="21"/>
        <v>0</v>
      </c>
      <c r="BT665" s="503">
        <f t="shared" si="18"/>
        <v>0</v>
      </c>
      <c r="BU665" s="503">
        <f t="shared" si="5"/>
        <v>0</v>
      </c>
      <c r="BV665" s="504">
        <f t="shared" si="11"/>
        <v>0.14420002427676518</v>
      </c>
      <c r="BW665" s="62">
        <f t="shared" si="22"/>
        <v>0</v>
      </c>
      <c r="BX665" s="62">
        <f t="shared" si="22"/>
        <v>4.3899999999999995E-2</v>
      </c>
      <c r="BY665" s="62">
        <f t="shared" si="22"/>
        <v>4.1000000000000002E-2</v>
      </c>
      <c r="BZ665" s="62">
        <f t="shared" si="22"/>
        <v>0</v>
      </c>
      <c r="CA665" s="62">
        <f t="shared" si="22"/>
        <v>0</v>
      </c>
      <c r="CB665" s="62">
        <f t="shared" si="22"/>
        <v>0</v>
      </c>
      <c r="CC665" s="62">
        <f t="shared" si="22"/>
        <v>0</v>
      </c>
      <c r="CD665" s="62">
        <f t="shared" si="22"/>
        <v>0</v>
      </c>
      <c r="CE665" s="62">
        <f t="shared" si="22"/>
        <v>0</v>
      </c>
      <c r="CF665" s="62">
        <f t="shared" si="22"/>
        <v>0</v>
      </c>
      <c r="CG665" s="62">
        <f t="shared" si="22"/>
        <v>0</v>
      </c>
      <c r="CH665" s="502">
        <f t="shared" si="16"/>
        <v>1.5435422670094732E-2</v>
      </c>
      <c r="CI665" s="62">
        <f t="shared" si="27"/>
        <v>0.65</v>
      </c>
      <c r="CJ665" s="62">
        <f t="shared" si="27"/>
        <v>0.11710000000000001</v>
      </c>
      <c r="CK665" s="62">
        <f t="shared" si="27"/>
        <v>0</v>
      </c>
      <c r="CL665" s="501">
        <f t="shared" si="12"/>
        <v>0.11647272411829603</v>
      </c>
      <c r="CM665" s="62">
        <f t="shared" si="23"/>
        <v>0</v>
      </c>
      <c r="CN665" s="62">
        <f t="shared" si="23"/>
        <v>0</v>
      </c>
      <c r="CO665" s="62">
        <f t="shared" si="23"/>
        <v>4.6799999999999994E-2</v>
      </c>
      <c r="CP665" s="62">
        <f t="shared" si="23"/>
        <v>0</v>
      </c>
      <c r="CQ665" s="62">
        <f t="shared" si="23"/>
        <v>0</v>
      </c>
      <c r="CR665" s="62">
        <f t="shared" si="23"/>
        <v>0</v>
      </c>
      <c r="CS665" s="62">
        <f t="shared" si="23"/>
        <v>0</v>
      </c>
      <c r="CT665" s="62">
        <f t="shared" si="23"/>
        <v>0</v>
      </c>
      <c r="CU665" s="501">
        <f t="shared" si="13"/>
        <v>2.8781898940803581E-2</v>
      </c>
      <c r="CV665" s="505">
        <f t="shared" si="24"/>
        <v>0.33489999999999998</v>
      </c>
      <c r="CW665" s="62">
        <f t="shared" si="24"/>
        <v>0</v>
      </c>
      <c r="CX665" s="62">
        <f t="shared" si="24"/>
        <v>1</v>
      </c>
      <c r="CY665" s="62">
        <f t="shared" si="24"/>
        <v>0.93310000000000004</v>
      </c>
      <c r="CZ665" s="62">
        <f t="shared" si="24"/>
        <v>0</v>
      </c>
      <c r="DA665" s="62">
        <f t="shared" si="24"/>
        <v>0.17150000000000001</v>
      </c>
      <c r="DB665" s="62">
        <f t="shared" si="24"/>
        <v>0</v>
      </c>
      <c r="DC665" s="62">
        <f t="shared" si="24"/>
        <v>0</v>
      </c>
      <c r="DD665" s="501">
        <f t="shared" si="14"/>
        <v>0.10050732700270067</v>
      </c>
    </row>
    <row r="666" spans="1:108">
      <c r="A666" s="62">
        <v>50</v>
      </c>
      <c r="B666" s="62" t="s">
        <v>752</v>
      </c>
      <c r="C666" s="326">
        <v>50</v>
      </c>
      <c r="D666" s="64" t="s">
        <v>752</v>
      </c>
      <c r="G666" s="467">
        <f t="shared" si="26"/>
        <v>4.7599999999999996E-2</v>
      </c>
      <c r="H666" s="467">
        <f t="shared" si="26"/>
        <v>0.1605</v>
      </c>
      <c r="I666" s="467">
        <f t="shared" si="26"/>
        <v>1.9599999999999999E-2</v>
      </c>
      <c r="J666" s="467">
        <f t="shared" si="26"/>
        <v>0.5</v>
      </c>
      <c r="K666" s="467">
        <f t="shared" si="26"/>
        <v>0</v>
      </c>
      <c r="L666" s="467">
        <f t="shared" si="26"/>
        <v>0</v>
      </c>
      <c r="M666" s="62">
        <f t="shared" si="25"/>
        <v>1.8E-3</v>
      </c>
      <c r="N666" s="62">
        <f t="shared" si="25"/>
        <v>0</v>
      </c>
      <c r="O666" s="62">
        <f t="shared" si="25"/>
        <v>0</v>
      </c>
      <c r="P666" s="62">
        <f t="shared" si="25"/>
        <v>0</v>
      </c>
      <c r="Q666" s="62">
        <f t="shared" si="25"/>
        <v>0</v>
      </c>
      <c r="R666" s="62">
        <f t="shared" si="25"/>
        <v>0</v>
      </c>
      <c r="S666" s="62">
        <f t="shared" si="25"/>
        <v>0</v>
      </c>
      <c r="T666" s="62">
        <f t="shared" si="25"/>
        <v>0</v>
      </c>
      <c r="U666" s="62">
        <f t="shared" si="25"/>
        <v>0</v>
      </c>
      <c r="V666" s="62">
        <f t="shared" si="25"/>
        <v>0</v>
      </c>
      <c r="W666" s="62">
        <f t="shared" si="25"/>
        <v>0</v>
      </c>
      <c r="X666" s="502">
        <f t="shared" si="15"/>
        <v>6.8930457605689052E-4</v>
      </c>
      <c r="Y666" s="503">
        <f t="shared" si="19"/>
        <v>6.4299999999999996E-2</v>
      </c>
      <c r="Z666" s="503">
        <f t="shared" si="19"/>
        <v>0</v>
      </c>
      <c r="AA666" s="503">
        <f t="shared" si="19"/>
        <v>8.5000000000000006E-3</v>
      </c>
      <c r="AB666" s="503">
        <f t="shared" si="19"/>
        <v>1.38E-2</v>
      </c>
      <c r="AC666" s="503">
        <f t="shared" si="19"/>
        <v>1.47E-2</v>
      </c>
      <c r="AD666" s="503">
        <f t="shared" si="19"/>
        <v>0</v>
      </c>
      <c r="AE666" s="503">
        <f t="shared" si="19"/>
        <v>0</v>
      </c>
      <c r="AF666" s="503">
        <f t="shared" si="19"/>
        <v>0</v>
      </c>
      <c r="AG666" s="503">
        <f t="shared" si="19"/>
        <v>2.35E-2</v>
      </c>
      <c r="AH666" s="503">
        <f t="shared" si="19"/>
        <v>2.5000000000000001E-3</v>
      </c>
      <c r="AI666" s="503">
        <f t="shared" si="17"/>
        <v>0</v>
      </c>
      <c r="AJ666" s="503">
        <f t="shared" si="17"/>
        <v>0</v>
      </c>
      <c r="AK666" s="503">
        <f t="shared" si="17"/>
        <v>0</v>
      </c>
      <c r="AL666" s="503">
        <f t="shared" si="17"/>
        <v>0.2177</v>
      </c>
      <c r="AM666" s="503">
        <f t="shared" si="17"/>
        <v>0</v>
      </c>
      <c r="AN666" s="503">
        <f t="shared" si="17"/>
        <v>0</v>
      </c>
      <c r="AO666" s="503">
        <f t="shared" si="17"/>
        <v>0</v>
      </c>
      <c r="AP666" s="503">
        <f t="shared" si="17"/>
        <v>1.7600000000000001E-2</v>
      </c>
      <c r="AQ666" s="503">
        <f t="shared" si="17"/>
        <v>0</v>
      </c>
      <c r="AR666" s="503">
        <f t="shared" si="17"/>
        <v>0</v>
      </c>
      <c r="AS666" s="503">
        <f t="shared" si="17"/>
        <v>7.0599999999999996E-2</v>
      </c>
      <c r="AT666" s="503">
        <f t="shared" si="17"/>
        <v>0</v>
      </c>
      <c r="AU666" s="503">
        <f t="shared" si="17"/>
        <v>0</v>
      </c>
      <c r="AV666" s="503">
        <f t="shared" si="17"/>
        <v>0</v>
      </c>
      <c r="AW666" s="503">
        <f t="shared" si="17"/>
        <v>1.6000000000000001E-3</v>
      </c>
      <c r="AX666" s="503">
        <f t="shared" si="17"/>
        <v>0</v>
      </c>
      <c r="AY666" s="503">
        <f t="shared" si="20"/>
        <v>9.4299999999999995E-2</v>
      </c>
      <c r="AZ666" s="503">
        <f t="shared" si="20"/>
        <v>0</v>
      </c>
      <c r="BA666" s="503">
        <f t="shared" si="20"/>
        <v>0</v>
      </c>
      <c r="BB666" s="503">
        <f t="shared" si="20"/>
        <v>0.38600000000000001</v>
      </c>
      <c r="BC666" s="503">
        <f t="shared" si="20"/>
        <v>1.41E-2</v>
      </c>
      <c r="BD666" s="503">
        <f t="shared" si="20"/>
        <v>0</v>
      </c>
      <c r="BE666" s="503">
        <f t="shared" si="20"/>
        <v>0</v>
      </c>
      <c r="BF666" s="503">
        <f t="shared" si="20"/>
        <v>0</v>
      </c>
      <c r="BG666" s="503">
        <f t="shared" si="20"/>
        <v>2.69E-2</v>
      </c>
      <c r="BH666" s="503">
        <f t="shared" si="20"/>
        <v>0</v>
      </c>
      <c r="BI666" s="503">
        <f t="shared" si="20"/>
        <v>6.4500000000000002E-2</v>
      </c>
      <c r="BJ666" s="503">
        <f t="shared" si="20"/>
        <v>0</v>
      </c>
      <c r="BK666" s="503">
        <f t="shared" si="20"/>
        <v>5.6000000000000008E-3</v>
      </c>
      <c r="BL666" s="503">
        <f t="shared" si="20"/>
        <v>0</v>
      </c>
      <c r="BM666" s="503">
        <f t="shared" si="21"/>
        <v>0</v>
      </c>
      <c r="BN666" s="503">
        <f t="shared" si="21"/>
        <v>0</v>
      </c>
      <c r="BO666" s="503">
        <f t="shared" si="21"/>
        <v>0.25140000000000001</v>
      </c>
      <c r="BP666" s="503">
        <f t="shared" si="21"/>
        <v>0</v>
      </c>
      <c r="BQ666" s="503">
        <f t="shared" si="21"/>
        <v>0</v>
      </c>
      <c r="BR666" s="503">
        <f t="shared" si="21"/>
        <v>0</v>
      </c>
      <c r="BS666" s="503">
        <f t="shared" si="21"/>
        <v>0</v>
      </c>
      <c r="BT666" s="503">
        <f t="shared" si="18"/>
        <v>0.14710000000000001</v>
      </c>
      <c r="BU666" s="503">
        <f t="shared" si="5"/>
        <v>0</v>
      </c>
      <c r="BV666" s="504">
        <f t="shared" si="11"/>
        <v>2.6063866902467838E-2</v>
      </c>
      <c r="BW666" s="62">
        <f t="shared" si="22"/>
        <v>0</v>
      </c>
      <c r="BX666" s="62">
        <f t="shared" si="22"/>
        <v>0</v>
      </c>
      <c r="BY666" s="62">
        <f t="shared" si="22"/>
        <v>3.2000000000000001E-2</v>
      </c>
      <c r="BZ666" s="62">
        <f t="shared" si="22"/>
        <v>0</v>
      </c>
      <c r="CA666" s="62">
        <f t="shared" si="22"/>
        <v>2.0000000000000001E-4</v>
      </c>
      <c r="CB666" s="62">
        <f t="shared" si="22"/>
        <v>0</v>
      </c>
      <c r="CC666" s="62">
        <f t="shared" si="22"/>
        <v>0</v>
      </c>
      <c r="CD666" s="62">
        <f t="shared" si="22"/>
        <v>0</v>
      </c>
      <c r="CE666" s="62">
        <f t="shared" si="22"/>
        <v>0</v>
      </c>
      <c r="CF666" s="62">
        <f t="shared" si="22"/>
        <v>0</v>
      </c>
      <c r="CG666" s="62">
        <f t="shared" si="22"/>
        <v>0</v>
      </c>
      <c r="CH666" s="502">
        <f t="shared" si="16"/>
        <v>2.503257812365193E-3</v>
      </c>
      <c r="CI666" s="62">
        <f t="shared" si="27"/>
        <v>0</v>
      </c>
      <c r="CJ666" s="62">
        <f t="shared" si="27"/>
        <v>6.1799999999999994E-2</v>
      </c>
      <c r="CK666" s="62">
        <f t="shared" si="27"/>
        <v>0</v>
      </c>
      <c r="CL666" s="501">
        <f t="shared" si="12"/>
        <v>6.0632686216591333E-2</v>
      </c>
      <c r="CM666" s="62">
        <f t="shared" si="23"/>
        <v>0</v>
      </c>
      <c r="CN666" s="62">
        <f t="shared" si="23"/>
        <v>0</v>
      </c>
      <c r="CO666" s="62">
        <f t="shared" si="23"/>
        <v>0</v>
      </c>
      <c r="CP666" s="62">
        <f t="shared" si="23"/>
        <v>0</v>
      </c>
      <c r="CQ666" s="62">
        <f t="shared" si="23"/>
        <v>0</v>
      </c>
      <c r="CR666" s="62">
        <f t="shared" si="23"/>
        <v>0</v>
      </c>
      <c r="CS666" s="62">
        <f t="shared" si="23"/>
        <v>0</v>
      </c>
      <c r="CT666" s="62">
        <f t="shared" si="23"/>
        <v>0</v>
      </c>
      <c r="CU666" s="501">
        <f t="shared" si="13"/>
        <v>0</v>
      </c>
      <c r="CV666" s="505">
        <f t="shared" si="24"/>
        <v>0.15839999999999999</v>
      </c>
      <c r="CW666" s="62">
        <f t="shared" si="24"/>
        <v>0</v>
      </c>
      <c r="CX666" s="62">
        <f t="shared" si="24"/>
        <v>0</v>
      </c>
      <c r="CY666" s="62">
        <f t="shared" si="24"/>
        <v>0</v>
      </c>
      <c r="CZ666" s="62">
        <f t="shared" si="24"/>
        <v>0</v>
      </c>
      <c r="DA666" s="62">
        <f t="shared" si="24"/>
        <v>2.7300000000000001E-2</v>
      </c>
      <c r="DB666" s="62">
        <f t="shared" si="24"/>
        <v>0</v>
      </c>
      <c r="DC666" s="62">
        <f t="shared" si="24"/>
        <v>0</v>
      </c>
      <c r="DD666" s="501">
        <f t="shared" si="14"/>
        <v>1.8204889290270507E-3</v>
      </c>
    </row>
    <row r="667" spans="1:108">
      <c r="A667" s="62">
        <v>51</v>
      </c>
      <c r="B667" s="62" t="s">
        <v>748</v>
      </c>
      <c r="C667" s="326">
        <v>51</v>
      </c>
      <c r="D667" s="64" t="s">
        <v>779</v>
      </c>
      <c r="G667" s="467">
        <f t="shared" si="26"/>
        <v>0</v>
      </c>
      <c r="H667" s="467">
        <f t="shared" si="26"/>
        <v>0</v>
      </c>
      <c r="I667" s="467">
        <f t="shared" si="26"/>
        <v>3.4999999999999996E-3</v>
      </c>
      <c r="J667" s="467">
        <f t="shared" si="26"/>
        <v>0</v>
      </c>
      <c r="K667" s="467">
        <f t="shared" si="26"/>
        <v>0.20630000000000001</v>
      </c>
      <c r="L667" s="467">
        <f t="shared" si="26"/>
        <v>0.12640000000000001</v>
      </c>
      <c r="M667" s="62">
        <f t="shared" si="25"/>
        <v>0.20600000000000002</v>
      </c>
      <c r="N667" s="62">
        <f t="shared" si="25"/>
        <v>0.75700000000000012</v>
      </c>
      <c r="O667" s="62">
        <f t="shared" si="25"/>
        <v>0.5</v>
      </c>
      <c r="P667" s="62">
        <f t="shared" si="25"/>
        <v>0.5</v>
      </c>
      <c r="Q667" s="62">
        <f t="shared" si="25"/>
        <v>0</v>
      </c>
      <c r="R667" s="62">
        <f t="shared" si="25"/>
        <v>0</v>
      </c>
      <c r="S667" s="62">
        <f t="shared" si="25"/>
        <v>0</v>
      </c>
      <c r="T667" s="62">
        <f t="shared" si="25"/>
        <v>0</v>
      </c>
      <c r="U667" s="62">
        <f t="shared" si="25"/>
        <v>0.35060000000000002</v>
      </c>
      <c r="V667" s="62">
        <f t="shared" si="25"/>
        <v>0.1583</v>
      </c>
      <c r="W667" s="62">
        <f t="shared" si="25"/>
        <v>0.44439999999999996</v>
      </c>
      <c r="X667" s="502">
        <f t="shared" si="15"/>
        <v>0.19128699794438567</v>
      </c>
      <c r="Y667" s="503">
        <f t="shared" si="19"/>
        <v>8.9900000000000008E-2</v>
      </c>
      <c r="Z667" s="503">
        <f t="shared" si="19"/>
        <v>0</v>
      </c>
      <c r="AA667" s="503">
        <f t="shared" si="19"/>
        <v>0.15620000000000001</v>
      </c>
      <c r="AB667" s="503">
        <f t="shared" si="19"/>
        <v>7.2700000000000001E-2</v>
      </c>
      <c r="AC667" s="503">
        <f t="shared" si="19"/>
        <v>0.3609</v>
      </c>
      <c r="AD667" s="503">
        <f t="shared" si="19"/>
        <v>0</v>
      </c>
      <c r="AE667" s="503">
        <f t="shared" si="19"/>
        <v>0.81950000000000001</v>
      </c>
      <c r="AF667" s="503">
        <f t="shared" si="19"/>
        <v>0.51819999999999999</v>
      </c>
      <c r="AG667" s="503">
        <f t="shared" si="19"/>
        <v>0.25930000000000003</v>
      </c>
      <c r="AH667" s="503">
        <f t="shared" si="19"/>
        <v>0.36619999999999997</v>
      </c>
      <c r="AI667" s="503">
        <f t="shared" si="17"/>
        <v>0.2</v>
      </c>
      <c r="AJ667" s="503">
        <f t="shared" si="17"/>
        <v>0</v>
      </c>
      <c r="AK667" s="503">
        <f t="shared" si="17"/>
        <v>0</v>
      </c>
      <c r="AL667" s="503">
        <f t="shared" si="17"/>
        <v>0</v>
      </c>
      <c r="AM667" s="503">
        <f t="shared" si="17"/>
        <v>0</v>
      </c>
      <c r="AN667" s="503">
        <f t="shared" si="17"/>
        <v>0</v>
      </c>
      <c r="AO667" s="503">
        <f t="shared" si="17"/>
        <v>0</v>
      </c>
      <c r="AP667" s="503">
        <f t="shared" si="17"/>
        <v>0</v>
      </c>
      <c r="AQ667" s="503">
        <f t="shared" si="17"/>
        <v>0.59620000000000006</v>
      </c>
      <c r="AR667" s="503">
        <f t="shared" si="17"/>
        <v>0.35559999999999997</v>
      </c>
      <c r="AS667" s="503">
        <f t="shared" si="17"/>
        <v>0.27429999999999999</v>
      </c>
      <c r="AT667" s="503">
        <f t="shared" si="17"/>
        <v>1</v>
      </c>
      <c r="AU667" s="503">
        <f t="shared" si="17"/>
        <v>0</v>
      </c>
      <c r="AV667" s="503">
        <f t="shared" si="17"/>
        <v>4.41E-2</v>
      </c>
      <c r="AW667" s="503">
        <f t="shared" si="17"/>
        <v>0.12459999999999999</v>
      </c>
      <c r="AX667" s="503">
        <f t="shared" si="17"/>
        <v>0.1426</v>
      </c>
      <c r="AY667" s="503">
        <f t="shared" si="20"/>
        <v>1.47E-2</v>
      </c>
      <c r="AZ667" s="503">
        <f t="shared" si="20"/>
        <v>0</v>
      </c>
      <c r="BA667" s="503">
        <f t="shared" si="20"/>
        <v>0.4451</v>
      </c>
      <c r="BB667" s="503">
        <f t="shared" si="20"/>
        <v>2.9600000000000001E-2</v>
      </c>
      <c r="BC667" s="503">
        <f t="shared" si="20"/>
        <v>8.199999999999999E-3</v>
      </c>
      <c r="BD667" s="503">
        <f t="shared" si="20"/>
        <v>0</v>
      </c>
      <c r="BE667" s="503">
        <f t="shared" si="20"/>
        <v>0.51059999999999994</v>
      </c>
      <c r="BF667" s="503">
        <f t="shared" si="20"/>
        <v>0</v>
      </c>
      <c r="BG667" s="503">
        <f t="shared" si="20"/>
        <v>0</v>
      </c>
      <c r="BH667" s="503">
        <f t="shared" si="20"/>
        <v>0.53349999999999997</v>
      </c>
      <c r="BI667" s="503">
        <f t="shared" si="20"/>
        <v>0.13980000000000001</v>
      </c>
      <c r="BJ667" s="503">
        <f t="shared" si="20"/>
        <v>0.1918</v>
      </c>
      <c r="BK667" s="503">
        <f t="shared" si="20"/>
        <v>0.58310000000000006</v>
      </c>
      <c r="BL667" s="503">
        <f t="shared" si="20"/>
        <v>0</v>
      </c>
      <c r="BM667" s="503">
        <f t="shared" si="21"/>
        <v>0</v>
      </c>
      <c r="BN667" s="503">
        <f t="shared" si="21"/>
        <v>0.125</v>
      </c>
      <c r="BO667" s="503">
        <f t="shared" si="21"/>
        <v>8.6500000000000007E-2</v>
      </c>
      <c r="BP667" s="503">
        <f t="shared" si="21"/>
        <v>0</v>
      </c>
      <c r="BQ667" s="503">
        <f t="shared" si="21"/>
        <v>0</v>
      </c>
      <c r="BR667" s="503">
        <f t="shared" si="21"/>
        <v>0</v>
      </c>
      <c r="BS667" s="503">
        <f t="shared" si="21"/>
        <v>0.89480000000000004</v>
      </c>
      <c r="BT667" s="503">
        <f t="shared" si="18"/>
        <v>7.4000000000000003E-3</v>
      </c>
      <c r="BU667" s="503">
        <f t="shared" si="5"/>
        <v>0</v>
      </c>
      <c r="BV667" s="504">
        <f t="shared" si="11"/>
        <v>0.23600231427626772</v>
      </c>
      <c r="BW667" s="62">
        <f t="shared" si="22"/>
        <v>0</v>
      </c>
      <c r="BX667" s="62">
        <f t="shared" si="22"/>
        <v>2.1999999999999999E-2</v>
      </c>
      <c r="BY667" s="62">
        <f t="shared" si="22"/>
        <v>1.0800000000000001E-2</v>
      </c>
      <c r="BZ667" s="62">
        <f t="shared" si="22"/>
        <v>0.92169999999999996</v>
      </c>
      <c r="CA667" s="62">
        <f t="shared" si="22"/>
        <v>4.8899999999999999E-2</v>
      </c>
      <c r="CB667" s="62">
        <f t="shared" si="22"/>
        <v>0</v>
      </c>
      <c r="CC667" s="62">
        <f t="shared" si="22"/>
        <v>0</v>
      </c>
      <c r="CD667" s="62">
        <f t="shared" si="22"/>
        <v>0</v>
      </c>
      <c r="CE667" s="62">
        <f t="shared" si="22"/>
        <v>0</v>
      </c>
      <c r="CF667" s="62">
        <f t="shared" si="22"/>
        <v>0</v>
      </c>
      <c r="CG667" s="62">
        <f t="shared" si="22"/>
        <v>0</v>
      </c>
      <c r="CH667" s="502">
        <f t="shared" si="16"/>
        <v>2.3765352958431837E-2</v>
      </c>
      <c r="CI667" s="62">
        <f t="shared" si="27"/>
        <v>0</v>
      </c>
      <c r="CJ667" s="62">
        <f t="shared" si="27"/>
        <v>0.45130000000000003</v>
      </c>
      <c r="CK667" s="62">
        <f t="shared" si="27"/>
        <v>0</v>
      </c>
      <c r="CL667" s="501">
        <f t="shared" si="12"/>
        <v>0.44277558720950927</v>
      </c>
      <c r="CM667" s="62">
        <f t="shared" si="23"/>
        <v>0</v>
      </c>
      <c r="CN667" s="62">
        <f t="shared" si="23"/>
        <v>0</v>
      </c>
      <c r="CO667" s="62">
        <f t="shared" si="23"/>
        <v>0</v>
      </c>
      <c r="CP667" s="62">
        <f t="shared" si="23"/>
        <v>0</v>
      </c>
      <c r="CQ667" s="62">
        <f t="shared" si="23"/>
        <v>1</v>
      </c>
      <c r="CR667" s="62">
        <f t="shared" si="23"/>
        <v>0</v>
      </c>
      <c r="CS667" s="62">
        <f t="shared" si="23"/>
        <v>0.4632</v>
      </c>
      <c r="CT667" s="62">
        <f t="shared" si="23"/>
        <v>0</v>
      </c>
      <c r="CU667" s="501">
        <f t="shared" si="13"/>
        <v>2.9831625394362175E-2</v>
      </c>
      <c r="CV667" s="505">
        <f t="shared" si="24"/>
        <v>0</v>
      </c>
      <c r="CW667" s="62">
        <f t="shared" si="24"/>
        <v>0.95</v>
      </c>
      <c r="CX667" s="62">
        <f t="shared" si="24"/>
        <v>0</v>
      </c>
      <c r="CY667" s="62">
        <f t="shared" si="24"/>
        <v>6.6900000000000001E-2</v>
      </c>
      <c r="CZ667" s="62">
        <f t="shared" si="24"/>
        <v>0</v>
      </c>
      <c r="DA667" s="62">
        <f t="shared" si="24"/>
        <v>0</v>
      </c>
      <c r="DB667" s="62">
        <f t="shared" si="24"/>
        <v>0</v>
      </c>
      <c r="DC667" s="62">
        <f t="shared" si="24"/>
        <v>0</v>
      </c>
      <c r="DD667" s="501">
        <f t="shared" si="14"/>
        <v>0.72148155250502788</v>
      </c>
    </row>
    <row r="668" spans="1:108">
      <c r="A668" s="62">
        <v>52</v>
      </c>
      <c r="B668" s="62" t="s">
        <v>823</v>
      </c>
      <c r="C668" s="326">
        <v>52</v>
      </c>
      <c r="D668" s="64" t="s">
        <v>915</v>
      </c>
      <c r="G668" s="467">
        <f t="shared" si="26"/>
        <v>0</v>
      </c>
      <c r="H668" s="467">
        <f t="shared" si="26"/>
        <v>0</v>
      </c>
      <c r="I668" s="467">
        <f t="shared" si="26"/>
        <v>0</v>
      </c>
      <c r="J668" s="467">
        <f t="shared" si="26"/>
        <v>0</v>
      </c>
      <c r="K668" s="467">
        <f t="shared" si="26"/>
        <v>0</v>
      </c>
      <c r="L668" s="467">
        <f t="shared" si="26"/>
        <v>0</v>
      </c>
      <c r="M668" s="62">
        <f t="shared" si="25"/>
        <v>0</v>
      </c>
      <c r="N668" s="62">
        <f t="shared" si="25"/>
        <v>0</v>
      </c>
      <c r="O668" s="62">
        <f t="shared" si="25"/>
        <v>0</v>
      </c>
      <c r="P668" s="62">
        <f t="shared" si="25"/>
        <v>0</v>
      </c>
      <c r="Q668" s="62">
        <f t="shared" si="25"/>
        <v>0</v>
      </c>
      <c r="R668" s="62">
        <f t="shared" si="25"/>
        <v>0</v>
      </c>
      <c r="S668" s="62">
        <f t="shared" si="25"/>
        <v>0</v>
      </c>
      <c r="T668" s="62">
        <f t="shared" si="25"/>
        <v>0</v>
      </c>
      <c r="U668" s="62">
        <f t="shared" si="25"/>
        <v>0</v>
      </c>
      <c r="V668" s="62">
        <f t="shared" si="25"/>
        <v>0</v>
      </c>
      <c r="W668" s="62">
        <f t="shared" si="25"/>
        <v>0</v>
      </c>
      <c r="X668" s="502">
        <f t="shared" si="15"/>
        <v>0</v>
      </c>
      <c r="Y668" s="503">
        <f t="shared" si="19"/>
        <v>0</v>
      </c>
      <c r="Z668" s="503">
        <f t="shared" si="19"/>
        <v>0</v>
      </c>
      <c r="AA668" s="503">
        <f t="shared" si="19"/>
        <v>0</v>
      </c>
      <c r="AB668" s="503">
        <f t="shared" si="19"/>
        <v>0</v>
      </c>
      <c r="AC668" s="503">
        <f t="shared" si="19"/>
        <v>0</v>
      </c>
      <c r="AD668" s="503">
        <f t="shared" si="19"/>
        <v>0</v>
      </c>
      <c r="AE668" s="503">
        <f t="shared" si="19"/>
        <v>0</v>
      </c>
      <c r="AF668" s="503">
        <f t="shared" si="19"/>
        <v>0</v>
      </c>
      <c r="AG668" s="503">
        <f t="shared" si="19"/>
        <v>0</v>
      </c>
      <c r="AH668" s="503">
        <f t="shared" si="19"/>
        <v>0</v>
      </c>
      <c r="AI668" s="503">
        <f t="shared" si="17"/>
        <v>0</v>
      </c>
      <c r="AJ668" s="503">
        <f t="shared" si="17"/>
        <v>0</v>
      </c>
      <c r="AK668" s="503">
        <f t="shared" si="17"/>
        <v>0</v>
      </c>
      <c r="AL668" s="503">
        <f t="shared" si="17"/>
        <v>0</v>
      </c>
      <c r="AM668" s="503">
        <f t="shared" si="17"/>
        <v>0</v>
      </c>
      <c r="AN668" s="503">
        <f t="shared" si="17"/>
        <v>0</v>
      </c>
      <c r="AO668" s="503">
        <f t="shared" si="17"/>
        <v>0</v>
      </c>
      <c r="AP668" s="503">
        <f t="shared" si="17"/>
        <v>0</v>
      </c>
      <c r="AQ668" s="503">
        <f t="shared" si="17"/>
        <v>0</v>
      </c>
      <c r="AR668" s="503">
        <f t="shared" si="17"/>
        <v>0</v>
      </c>
      <c r="AS668" s="503">
        <f t="shared" si="17"/>
        <v>0</v>
      </c>
      <c r="AT668" s="503">
        <f t="shared" si="17"/>
        <v>0</v>
      </c>
      <c r="AU668" s="503">
        <f t="shared" si="17"/>
        <v>0</v>
      </c>
      <c r="AV668" s="503">
        <f t="shared" si="17"/>
        <v>0</v>
      </c>
      <c r="AW668" s="503">
        <f t="shared" si="17"/>
        <v>0</v>
      </c>
      <c r="AX668" s="503">
        <f t="shared" si="17"/>
        <v>0</v>
      </c>
      <c r="AY668" s="503">
        <f t="shared" si="20"/>
        <v>0</v>
      </c>
      <c r="AZ668" s="503">
        <f t="shared" si="20"/>
        <v>0</v>
      </c>
      <c r="BA668" s="503">
        <f t="shared" si="20"/>
        <v>0</v>
      </c>
      <c r="BB668" s="503">
        <f t="shared" si="20"/>
        <v>0</v>
      </c>
      <c r="BC668" s="503">
        <f t="shared" si="20"/>
        <v>0</v>
      </c>
      <c r="BD668" s="503">
        <f t="shared" si="20"/>
        <v>0</v>
      </c>
      <c r="BE668" s="503">
        <f t="shared" si="20"/>
        <v>0</v>
      </c>
      <c r="BF668" s="503">
        <f t="shared" si="20"/>
        <v>0</v>
      </c>
      <c r="BG668" s="503">
        <f t="shared" si="20"/>
        <v>0</v>
      </c>
      <c r="BH668" s="503">
        <f t="shared" si="20"/>
        <v>0</v>
      </c>
      <c r="BI668" s="503">
        <f t="shared" si="20"/>
        <v>0</v>
      </c>
      <c r="BJ668" s="503">
        <f t="shared" si="20"/>
        <v>0</v>
      </c>
      <c r="BK668" s="503">
        <f t="shared" si="20"/>
        <v>0</v>
      </c>
      <c r="BL668" s="503">
        <f t="shared" si="20"/>
        <v>0</v>
      </c>
      <c r="BM668" s="503">
        <f t="shared" si="21"/>
        <v>0</v>
      </c>
      <c r="BN668" s="503">
        <f t="shared" si="21"/>
        <v>0</v>
      </c>
      <c r="BO668" s="503">
        <f t="shared" si="21"/>
        <v>0</v>
      </c>
      <c r="BP668" s="503">
        <f t="shared" si="21"/>
        <v>0</v>
      </c>
      <c r="BQ668" s="503">
        <f t="shared" si="21"/>
        <v>0</v>
      </c>
      <c r="BR668" s="503">
        <f t="shared" si="21"/>
        <v>0</v>
      </c>
      <c r="BS668" s="503">
        <f t="shared" si="21"/>
        <v>0</v>
      </c>
      <c r="BT668" s="503">
        <f t="shared" si="18"/>
        <v>0</v>
      </c>
      <c r="BU668" s="503">
        <f t="shared" si="5"/>
        <v>0</v>
      </c>
      <c r="BV668" s="504">
        <f t="shared" si="11"/>
        <v>0</v>
      </c>
      <c r="BW668" s="62">
        <f t="shared" si="22"/>
        <v>0</v>
      </c>
      <c r="BX668" s="62">
        <f t="shared" si="22"/>
        <v>0</v>
      </c>
      <c r="BY668" s="62">
        <f t="shared" si="22"/>
        <v>0</v>
      </c>
      <c r="BZ668" s="62">
        <f t="shared" si="22"/>
        <v>0</v>
      </c>
      <c r="CA668" s="62">
        <f t="shared" si="22"/>
        <v>0</v>
      </c>
      <c r="CB668" s="62">
        <f t="shared" si="22"/>
        <v>0</v>
      </c>
      <c r="CC668" s="62">
        <f t="shared" si="22"/>
        <v>0</v>
      </c>
      <c r="CD668" s="62">
        <f t="shared" si="22"/>
        <v>0</v>
      </c>
      <c r="CE668" s="62">
        <f t="shared" si="22"/>
        <v>0</v>
      </c>
      <c r="CF668" s="62">
        <f t="shared" si="22"/>
        <v>0</v>
      </c>
      <c r="CG668" s="62">
        <f t="shared" si="22"/>
        <v>0</v>
      </c>
      <c r="CH668" s="502">
        <f t="shared" si="16"/>
        <v>0</v>
      </c>
      <c r="CI668" s="62">
        <f t="shared" si="27"/>
        <v>0</v>
      </c>
      <c r="CJ668" s="62">
        <f t="shared" si="27"/>
        <v>0</v>
      </c>
      <c r="CK668" s="62">
        <f t="shared" si="27"/>
        <v>0</v>
      </c>
      <c r="CL668" s="501">
        <f t="shared" si="12"/>
        <v>0</v>
      </c>
      <c r="CM668" s="62">
        <f t="shared" si="23"/>
        <v>0</v>
      </c>
      <c r="CN668" s="62">
        <f t="shared" si="23"/>
        <v>0</v>
      </c>
      <c r="CO668" s="62">
        <f t="shared" si="23"/>
        <v>0</v>
      </c>
      <c r="CP668" s="62">
        <f t="shared" si="23"/>
        <v>0</v>
      </c>
      <c r="CQ668" s="62">
        <f t="shared" si="23"/>
        <v>0</v>
      </c>
      <c r="CR668" s="62">
        <f t="shared" si="23"/>
        <v>0</v>
      </c>
      <c r="CS668" s="62">
        <f t="shared" si="23"/>
        <v>0</v>
      </c>
      <c r="CT668" s="62">
        <f t="shared" si="23"/>
        <v>0</v>
      </c>
      <c r="CU668" s="501">
        <f t="shared" si="13"/>
        <v>0</v>
      </c>
      <c r="CV668" s="505">
        <f t="shared" si="24"/>
        <v>0</v>
      </c>
      <c r="CW668" s="62">
        <f t="shared" si="24"/>
        <v>0</v>
      </c>
      <c r="CX668" s="62">
        <f t="shared" si="24"/>
        <v>0</v>
      </c>
      <c r="CY668" s="62">
        <f t="shared" si="24"/>
        <v>0</v>
      </c>
      <c r="CZ668" s="62">
        <f t="shared" si="24"/>
        <v>0</v>
      </c>
      <c r="DA668" s="62">
        <f t="shared" si="24"/>
        <v>0</v>
      </c>
      <c r="DB668" s="62">
        <f t="shared" si="24"/>
        <v>0</v>
      </c>
      <c r="DC668" s="62">
        <f t="shared" si="24"/>
        <v>0</v>
      </c>
      <c r="DD668" s="501">
        <f t="shared" si="14"/>
        <v>0</v>
      </c>
    </row>
    <row r="669" spans="1:108">
      <c r="A669" s="62">
        <v>53</v>
      </c>
      <c r="B669" s="62" t="s">
        <v>773</v>
      </c>
      <c r="C669" s="326">
        <v>53</v>
      </c>
      <c r="D669" s="267" t="s">
        <v>1527</v>
      </c>
      <c r="G669" s="467">
        <f>SUMIF($D$13:$D$638,$D669,G$13:G$638)</f>
        <v>0</v>
      </c>
      <c r="H669" s="467">
        <f t="shared" si="26"/>
        <v>0</v>
      </c>
      <c r="I669" s="467">
        <f t="shared" si="26"/>
        <v>1.3899999999999999E-2</v>
      </c>
      <c r="J669" s="467">
        <f t="shared" si="26"/>
        <v>0</v>
      </c>
      <c r="K669" s="467">
        <f t="shared" si="26"/>
        <v>0.13840000000000002</v>
      </c>
      <c r="L669" s="467">
        <f t="shared" si="26"/>
        <v>0.51910000000000001</v>
      </c>
      <c r="M669" s="62">
        <f t="shared" si="25"/>
        <v>0</v>
      </c>
      <c r="N669" s="62">
        <f t="shared" si="25"/>
        <v>0</v>
      </c>
      <c r="O669" s="62">
        <f t="shared" si="25"/>
        <v>0</v>
      </c>
      <c r="P669" s="62">
        <f t="shared" si="25"/>
        <v>0.5</v>
      </c>
      <c r="Q669" s="62">
        <f t="shared" si="25"/>
        <v>1.6500000000000001E-2</v>
      </c>
      <c r="R669" s="62">
        <f t="shared" si="25"/>
        <v>1</v>
      </c>
      <c r="S669" s="62">
        <f t="shared" si="25"/>
        <v>0</v>
      </c>
      <c r="T669" s="62">
        <f t="shared" si="25"/>
        <v>0</v>
      </c>
      <c r="U669" s="62">
        <f t="shared" si="25"/>
        <v>0.28409999999999996</v>
      </c>
      <c r="V669" s="62">
        <f t="shared" si="25"/>
        <v>0.21260000000000001</v>
      </c>
      <c r="W669" s="62">
        <f t="shared" si="25"/>
        <v>0</v>
      </c>
      <c r="X669" s="502">
        <f t="shared" si="15"/>
        <v>4.8439160885075841E-2</v>
      </c>
      <c r="Y669" s="503">
        <f t="shared" si="19"/>
        <v>3.5500000000000004E-2</v>
      </c>
      <c r="Z669" s="503">
        <f t="shared" si="19"/>
        <v>0.39999999999999997</v>
      </c>
      <c r="AA669" s="503">
        <f t="shared" si="19"/>
        <v>1.0700000000000001E-2</v>
      </c>
      <c r="AB669" s="503">
        <f t="shared" si="19"/>
        <v>3.3399999999999999E-2</v>
      </c>
      <c r="AC669" s="503">
        <f t="shared" si="19"/>
        <v>0</v>
      </c>
      <c r="AD669" s="503">
        <f t="shared" si="19"/>
        <v>0</v>
      </c>
      <c r="AE669" s="503">
        <f t="shared" si="19"/>
        <v>9.300000000000001E-3</v>
      </c>
      <c r="AF669" s="503">
        <f t="shared" si="19"/>
        <v>0</v>
      </c>
      <c r="AG669" s="503">
        <f t="shared" si="19"/>
        <v>6.0200000000000004E-2</v>
      </c>
      <c r="AH669" s="503">
        <f t="shared" si="19"/>
        <v>3.2400000000000005E-2</v>
      </c>
      <c r="AI669" s="503">
        <f t="shared" si="17"/>
        <v>0.8</v>
      </c>
      <c r="AJ669" s="503">
        <f t="shared" si="17"/>
        <v>0.85709999999999997</v>
      </c>
      <c r="AK669" s="503">
        <f t="shared" si="17"/>
        <v>0.54049999999999998</v>
      </c>
      <c r="AL669" s="503">
        <f t="shared" si="17"/>
        <v>0</v>
      </c>
      <c r="AM669" s="503">
        <f t="shared" si="17"/>
        <v>0</v>
      </c>
      <c r="AN669" s="503">
        <f t="shared" si="17"/>
        <v>0.4</v>
      </c>
      <c r="AO669" s="503">
        <f t="shared" si="17"/>
        <v>1</v>
      </c>
      <c r="AP669" s="503">
        <f t="shared" si="17"/>
        <v>0.60589999999999999</v>
      </c>
      <c r="AQ669" s="503">
        <f t="shared" si="17"/>
        <v>0.1905</v>
      </c>
      <c r="AR669" s="503">
        <f t="shared" si="17"/>
        <v>0.1174</v>
      </c>
      <c r="AS669" s="503">
        <f t="shared" si="17"/>
        <v>0</v>
      </c>
      <c r="AT669" s="503">
        <f t="shared" si="17"/>
        <v>0</v>
      </c>
      <c r="AU669" s="503">
        <f t="shared" si="17"/>
        <v>0.46880000000000005</v>
      </c>
      <c r="AV669" s="503">
        <f t="shared" si="17"/>
        <v>8.9999999999999998E-4</v>
      </c>
      <c r="AW669" s="503">
        <f t="shared" si="17"/>
        <v>7.8799999999999995E-2</v>
      </c>
      <c r="AX669" s="503">
        <f t="shared" si="17"/>
        <v>7.7800000000000008E-2</v>
      </c>
      <c r="AY669" s="503">
        <f t="shared" si="20"/>
        <v>0.62590000000000001</v>
      </c>
      <c r="AZ669" s="503">
        <f t="shared" si="20"/>
        <v>0.84789999999999999</v>
      </c>
      <c r="BA669" s="503">
        <f t="shared" si="20"/>
        <v>0.27849999999999997</v>
      </c>
      <c r="BB669" s="503">
        <f t="shared" si="20"/>
        <v>8.1300000000000011E-2</v>
      </c>
      <c r="BC669" s="503">
        <f t="shared" si="20"/>
        <v>0.64690000000000003</v>
      </c>
      <c r="BD669" s="503">
        <f t="shared" si="20"/>
        <v>0.99360000000000004</v>
      </c>
      <c r="BE669" s="503">
        <f t="shared" si="20"/>
        <v>0.4859</v>
      </c>
      <c r="BF669" s="503">
        <f t="shared" si="20"/>
        <v>0.38100000000000001</v>
      </c>
      <c r="BG669" s="503">
        <f t="shared" si="20"/>
        <v>0</v>
      </c>
      <c r="BH669" s="503">
        <f t="shared" si="20"/>
        <v>0.35549999999999998</v>
      </c>
      <c r="BI669" s="503">
        <f t="shared" si="20"/>
        <v>0.2366</v>
      </c>
      <c r="BJ669" s="503">
        <f t="shared" si="20"/>
        <v>1.2199999999999999E-2</v>
      </c>
      <c r="BK669" s="503">
        <f t="shared" si="20"/>
        <v>3.3799999999999997E-2</v>
      </c>
      <c r="BL669" s="503">
        <f t="shared" si="20"/>
        <v>0.97560000000000002</v>
      </c>
      <c r="BM669" s="503">
        <f t="shared" si="21"/>
        <v>1</v>
      </c>
      <c r="BN669" s="503">
        <f t="shared" si="21"/>
        <v>0.73750000000000004</v>
      </c>
      <c r="BO669" s="503">
        <f t="shared" si="21"/>
        <v>0</v>
      </c>
      <c r="BP669" s="503">
        <f t="shared" si="21"/>
        <v>1</v>
      </c>
      <c r="BQ669" s="503">
        <f t="shared" si="21"/>
        <v>1</v>
      </c>
      <c r="BR669" s="503">
        <f t="shared" si="21"/>
        <v>0.89739999999999998</v>
      </c>
      <c r="BS669" s="503">
        <f t="shared" si="21"/>
        <v>0</v>
      </c>
      <c r="BT669" s="503">
        <f t="shared" si="18"/>
        <v>0.22059999999999999</v>
      </c>
      <c r="BU669" s="503">
        <f t="shared" si="5"/>
        <v>1</v>
      </c>
      <c r="BV669" s="504">
        <f t="shared" si="11"/>
        <v>0.11976298059990526</v>
      </c>
      <c r="BW669" s="62">
        <f t="shared" si="22"/>
        <v>0.129</v>
      </c>
      <c r="BX669" s="62">
        <f t="shared" si="22"/>
        <v>0.2349</v>
      </c>
      <c r="BY669" s="62">
        <f t="shared" si="22"/>
        <v>0.49319999999999997</v>
      </c>
      <c r="BZ669" s="62">
        <f t="shared" si="22"/>
        <v>0</v>
      </c>
      <c r="CA669" s="62">
        <f t="shared" si="22"/>
        <v>9.300000000000001E-3</v>
      </c>
      <c r="CB669" s="62">
        <f t="shared" si="22"/>
        <v>0</v>
      </c>
      <c r="CC669" s="62">
        <f t="shared" si="22"/>
        <v>0</v>
      </c>
      <c r="CD669" s="62">
        <f t="shared" si="22"/>
        <v>0</v>
      </c>
      <c r="CE669" s="62">
        <f t="shared" si="22"/>
        <v>0.35719999999999996</v>
      </c>
      <c r="CF669" s="62">
        <f t="shared" si="22"/>
        <v>0.96049999999999991</v>
      </c>
      <c r="CG669" s="62">
        <f t="shared" si="22"/>
        <v>0.11119999999999999</v>
      </c>
      <c r="CH669" s="502">
        <f t="shared" si="16"/>
        <v>0.18826367109985681</v>
      </c>
      <c r="CI669" s="62">
        <f t="shared" si="27"/>
        <v>0.35</v>
      </c>
      <c r="CJ669" s="62">
        <f t="shared" si="27"/>
        <v>6.5000000000000002E-2</v>
      </c>
      <c r="CK669" s="62">
        <f t="shared" si="27"/>
        <v>0</v>
      </c>
      <c r="CL669" s="501">
        <f t="shared" si="12"/>
        <v>6.4625475995587031E-2</v>
      </c>
      <c r="CM669" s="62">
        <f t="shared" si="23"/>
        <v>1</v>
      </c>
      <c r="CN669" s="62">
        <f t="shared" si="23"/>
        <v>0.77780000000000005</v>
      </c>
      <c r="CO669" s="62">
        <f t="shared" si="23"/>
        <v>0.41089999999999999</v>
      </c>
      <c r="CP669" s="62">
        <f t="shared" si="23"/>
        <v>0</v>
      </c>
      <c r="CQ669" s="62">
        <f t="shared" si="23"/>
        <v>0</v>
      </c>
      <c r="CR669" s="62">
        <f t="shared" si="23"/>
        <v>1</v>
      </c>
      <c r="CS669" s="62">
        <f t="shared" si="23"/>
        <v>0.4083</v>
      </c>
      <c r="CT669" s="62">
        <f t="shared" si="23"/>
        <v>0.6</v>
      </c>
      <c r="CU669" s="501">
        <f t="shared" si="13"/>
        <v>0.42699329031644129</v>
      </c>
      <c r="CV669" s="505">
        <f t="shared" si="24"/>
        <v>0</v>
      </c>
      <c r="CW669" s="62">
        <f t="shared" si="24"/>
        <v>0</v>
      </c>
      <c r="CX669" s="62">
        <f t="shared" si="24"/>
        <v>0</v>
      </c>
      <c r="CY669" s="62">
        <f t="shared" si="24"/>
        <v>0</v>
      </c>
      <c r="CZ669" s="62">
        <f t="shared" si="24"/>
        <v>0.8</v>
      </c>
      <c r="DA669" s="62">
        <f t="shared" si="24"/>
        <v>0.70899999999999996</v>
      </c>
      <c r="DB669" s="62">
        <f t="shared" si="24"/>
        <v>1</v>
      </c>
      <c r="DC669" s="62">
        <f t="shared" si="24"/>
        <v>0.92</v>
      </c>
      <c r="DD669" s="501">
        <f t="shared" si="14"/>
        <v>0.12190468582775571</v>
      </c>
    </row>
    <row r="670" spans="1:108">
      <c r="A670" s="62">
        <v>54</v>
      </c>
      <c r="B670" s="62" t="s">
        <v>744</v>
      </c>
      <c r="C670" s="326">
        <v>54</v>
      </c>
      <c r="D670" s="64" t="s">
        <v>744</v>
      </c>
      <c r="G670" s="467">
        <f t="shared" si="26"/>
        <v>0</v>
      </c>
      <c r="H670" s="467">
        <f t="shared" si="26"/>
        <v>0</v>
      </c>
      <c r="I670" s="467">
        <f t="shared" si="26"/>
        <v>0</v>
      </c>
      <c r="J670" s="467">
        <f t="shared" si="26"/>
        <v>0</v>
      </c>
      <c r="K670" s="467">
        <f t="shared" si="26"/>
        <v>0</v>
      </c>
      <c r="L670" s="467">
        <f t="shared" si="26"/>
        <v>0</v>
      </c>
      <c r="M670" s="62">
        <f t="shared" si="25"/>
        <v>0</v>
      </c>
      <c r="N670" s="62">
        <f t="shared" si="25"/>
        <v>0</v>
      </c>
      <c r="O670" s="62">
        <f t="shared" si="25"/>
        <v>0</v>
      </c>
      <c r="P670" s="62">
        <f t="shared" si="25"/>
        <v>0</v>
      </c>
      <c r="Q670" s="62">
        <f t="shared" si="25"/>
        <v>0</v>
      </c>
      <c r="R670" s="62">
        <f t="shared" si="25"/>
        <v>0</v>
      </c>
      <c r="S670" s="62">
        <f t="shared" si="25"/>
        <v>0</v>
      </c>
      <c r="T670" s="62">
        <f t="shared" si="25"/>
        <v>0</v>
      </c>
      <c r="U670" s="62">
        <f t="shared" si="25"/>
        <v>0</v>
      </c>
      <c r="V670" s="62">
        <f t="shared" si="25"/>
        <v>0</v>
      </c>
      <c r="W670" s="62">
        <f t="shared" si="25"/>
        <v>0</v>
      </c>
      <c r="X670" s="502">
        <f t="shared" si="15"/>
        <v>0</v>
      </c>
      <c r="Y670" s="503">
        <f t="shared" si="19"/>
        <v>0</v>
      </c>
      <c r="Z670" s="503">
        <f t="shared" si="19"/>
        <v>0</v>
      </c>
      <c r="AA670" s="503">
        <f t="shared" si="19"/>
        <v>0</v>
      </c>
      <c r="AB670" s="503">
        <f t="shared" si="19"/>
        <v>0</v>
      </c>
      <c r="AC670" s="503">
        <f t="shared" si="19"/>
        <v>0</v>
      </c>
      <c r="AD670" s="503">
        <f t="shared" si="19"/>
        <v>0</v>
      </c>
      <c r="AE670" s="503">
        <f t="shared" si="19"/>
        <v>0</v>
      </c>
      <c r="AF670" s="503">
        <f t="shared" si="19"/>
        <v>0</v>
      </c>
      <c r="AG670" s="503">
        <f t="shared" si="19"/>
        <v>0</v>
      </c>
      <c r="AH670" s="503">
        <f t="shared" si="19"/>
        <v>0</v>
      </c>
      <c r="AI670" s="503">
        <f t="shared" si="17"/>
        <v>0</v>
      </c>
      <c r="AJ670" s="503">
        <f t="shared" si="17"/>
        <v>0</v>
      </c>
      <c r="AK670" s="503">
        <f t="shared" si="17"/>
        <v>0</v>
      </c>
      <c r="AL670" s="503">
        <f t="shared" si="17"/>
        <v>0</v>
      </c>
      <c r="AM670" s="503">
        <f t="shared" si="17"/>
        <v>0</v>
      </c>
      <c r="AN670" s="503">
        <f t="shared" si="17"/>
        <v>0</v>
      </c>
      <c r="AO670" s="503">
        <f t="shared" si="17"/>
        <v>0</v>
      </c>
      <c r="AP670" s="503">
        <f t="shared" si="17"/>
        <v>0</v>
      </c>
      <c r="AQ670" s="503">
        <f t="shared" si="17"/>
        <v>0</v>
      </c>
      <c r="AR670" s="503">
        <f t="shared" si="17"/>
        <v>0</v>
      </c>
      <c r="AS670" s="503">
        <f t="shared" si="17"/>
        <v>0</v>
      </c>
      <c r="AT670" s="503">
        <f t="shared" si="17"/>
        <v>0</v>
      </c>
      <c r="AU670" s="503">
        <f t="shared" si="17"/>
        <v>0</v>
      </c>
      <c r="AV670" s="503">
        <f t="shared" si="17"/>
        <v>0</v>
      </c>
      <c r="AW670" s="503">
        <f t="shared" si="17"/>
        <v>0</v>
      </c>
      <c r="AX670" s="503">
        <f t="shared" si="17"/>
        <v>0</v>
      </c>
      <c r="AY670" s="503">
        <f t="shared" si="20"/>
        <v>0</v>
      </c>
      <c r="AZ670" s="503">
        <f t="shared" si="20"/>
        <v>0</v>
      </c>
      <c r="BA670" s="503">
        <f t="shared" si="20"/>
        <v>0</v>
      </c>
      <c r="BB670" s="503">
        <f t="shared" si="20"/>
        <v>0</v>
      </c>
      <c r="BC670" s="503">
        <f t="shared" si="20"/>
        <v>0</v>
      </c>
      <c r="BD670" s="503">
        <f t="shared" si="20"/>
        <v>0</v>
      </c>
      <c r="BE670" s="503">
        <f t="shared" si="20"/>
        <v>0</v>
      </c>
      <c r="BF670" s="503">
        <f t="shared" si="20"/>
        <v>0</v>
      </c>
      <c r="BG670" s="503">
        <f t="shared" si="20"/>
        <v>0</v>
      </c>
      <c r="BH670" s="503">
        <f t="shared" si="20"/>
        <v>0</v>
      </c>
      <c r="BI670" s="503">
        <f t="shared" si="20"/>
        <v>0</v>
      </c>
      <c r="BJ670" s="503">
        <f t="shared" si="20"/>
        <v>0</v>
      </c>
      <c r="BK670" s="503">
        <f t="shared" si="20"/>
        <v>0</v>
      </c>
      <c r="BL670" s="503">
        <f t="shared" si="20"/>
        <v>0</v>
      </c>
      <c r="BM670" s="503">
        <f t="shared" si="21"/>
        <v>0</v>
      </c>
      <c r="BN670" s="503">
        <f t="shared" si="21"/>
        <v>0</v>
      </c>
      <c r="BO670" s="503">
        <f t="shared" si="21"/>
        <v>0</v>
      </c>
      <c r="BP670" s="503">
        <f t="shared" si="21"/>
        <v>0</v>
      </c>
      <c r="BQ670" s="503">
        <f t="shared" si="21"/>
        <v>0</v>
      </c>
      <c r="BR670" s="503">
        <f t="shared" si="21"/>
        <v>0</v>
      </c>
      <c r="BS670" s="503">
        <f t="shared" si="21"/>
        <v>0</v>
      </c>
      <c r="BT670" s="503">
        <f t="shared" si="18"/>
        <v>0</v>
      </c>
      <c r="BU670" s="503">
        <f t="shared" si="5"/>
        <v>0</v>
      </c>
      <c r="BV670" s="504">
        <f t="shared" si="11"/>
        <v>0</v>
      </c>
      <c r="BW670" s="62">
        <f t="shared" si="22"/>
        <v>0</v>
      </c>
      <c r="BX670" s="62">
        <f t="shared" si="22"/>
        <v>0</v>
      </c>
      <c r="BY670" s="62">
        <f t="shared" si="22"/>
        <v>0</v>
      </c>
      <c r="BZ670" s="62">
        <f t="shared" si="22"/>
        <v>0</v>
      </c>
      <c r="CA670" s="62">
        <f t="shared" si="22"/>
        <v>0</v>
      </c>
      <c r="CB670" s="62">
        <f t="shared" si="22"/>
        <v>0</v>
      </c>
      <c r="CC670" s="62">
        <f t="shared" si="22"/>
        <v>0</v>
      </c>
      <c r="CD670" s="62">
        <f t="shared" si="22"/>
        <v>0</v>
      </c>
      <c r="CE670" s="62">
        <f t="shared" si="22"/>
        <v>0</v>
      </c>
      <c r="CF670" s="62">
        <f t="shared" si="22"/>
        <v>0</v>
      </c>
      <c r="CG670" s="62">
        <f t="shared" si="22"/>
        <v>0.88880000000000003</v>
      </c>
      <c r="CH670" s="502">
        <f t="shared" si="16"/>
        <v>3.6270978206477669E-3</v>
      </c>
      <c r="CI670" s="62">
        <f t="shared" si="27"/>
        <v>0</v>
      </c>
      <c r="CJ670" s="62">
        <f t="shared" si="27"/>
        <v>0</v>
      </c>
      <c r="CK670" s="62">
        <f t="shared" si="27"/>
        <v>0</v>
      </c>
      <c r="CL670" s="501">
        <f t="shared" si="12"/>
        <v>0</v>
      </c>
      <c r="CM670" s="62">
        <f t="shared" si="23"/>
        <v>0</v>
      </c>
      <c r="CN670" s="62">
        <f t="shared" si="23"/>
        <v>0</v>
      </c>
      <c r="CO670" s="62">
        <f t="shared" si="23"/>
        <v>0</v>
      </c>
      <c r="CP670" s="62">
        <f t="shared" si="23"/>
        <v>0</v>
      </c>
      <c r="CQ670" s="62">
        <f t="shared" si="23"/>
        <v>0</v>
      </c>
      <c r="CR670" s="62">
        <f t="shared" si="23"/>
        <v>0</v>
      </c>
      <c r="CS670" s="62">
        <f t="shared" si="23"/>
        <v>0</v>
      </c>
      <c r="CT670" s="62">
        <f t="shared" si="23"/>
        <v>0</v>
      </c>
      <c r="CU670" s="501">
        <f t="shared" si="13"/>
        <v>0</v>
      </c>
      <c r="CV670" s="505">
        <f t="shared" si="24"/>
        <v>0</v>
      </c>
      <c r="CW670" s="62">
        <f t="shared" si="24"/>
        <v>0</v>
      </c>
      <c r="CX670" s="62">
        <f t="shared" si="24"/>
        <v>0</v>
      </c>
      <c r="CY670" s="62">
        <f t="shared" si="24"/>
        <v>0</v>
      </c>
      <c r="CZ670" s="62">
        <f t="shared" si="24"/>
        <v>0</v>
      </c>
      <c r="DA670" s="62">
        <f t="shared" si="24"/>
        <v>0</v>
      </c>
      <c r="DB670" s="62">
        <f t="shared" si="24"/>
        <v>0</v>
      </c>
      <c r="DC670" s="62">
        <f t="shared" si="24"/>
        <v>0</v>
      </c>
      <c r="DD670" s="501">
        <f t="shared" si="14"/>
        <v>0</v>
      </c>
    </row>
    <row r="671" spans="1:108">
      <c r="A671" s="62">
        <v>55</v>
      </c>
      <c r="B671" s="62" t="s">
        <v>746</v>
      </c>
      <c r="C671" s="326">
        <v>55</v>
      </c>
      <c r="D671" s="64" t="s">
        <v>17</v>
      </c>
      <c r="G671" s="467">
        <f t="shared" si="26"/>
        <v>0</v>
      </c>
      <c r="H671" s="467">
        <f t="shared" si="26"/>
        <v>0</v>
      </c>
      <c r="I671" s="467">
        <f t="shared" si="26"/>
        <v>0</v>
      </c>
      <c r="J671" s="467">
        <f t="shared" si="26"/>
        <v>0</v>
      </c>
      <c r="K671" s="467">
        <f t="shared" si="26"/>
        <v>0</v>
      </c>
      <c r="L671" s="467">
        <f t="shared" si="26"/>
        <v>0</v>
      </c>
      <c r="M671" s="62">
        <f t="shared" si="25"/>
        <v>0</v>
      </c>
      <c r="N671" s="62">
        <f t="shared" si="25"/>
        <v>0</v>
      </c>
      <c r="O671" s="62">
        <f t="shared" si="25"/>
        <v>0</v>
      </c>
      <c r="P671" s="62">
        <f t="shared" si="25"/>
        <v>0</v>
      </c>
      <c r="Q671" s="62">
        <f t="shared" si="25"/>
        <v>0</v>
      </c>
      <c r="R671" s="62">
        <f t="shared" si="25"/>
        <v>0</v>
      </c>
      <c r="S671" s="62">
        <f t="shared" si="25"/>
        <v>0</v>
      </c>
      <c r="T671" s="62">
        <f t="shared" si="25"/>
        <v>0</v>
      </c>
      <c r="U671" s="62">
        <f t="shared" si="25"/>
        <v>0</v>
      </c>
      <c r="V671" s="62">
        <f t="shared" si="25"/>
        <v>0</v>
      </c>
      <c r="W671" s="62">
        <f t="shared" si="25"/>
        <v>0</v>
      </c>
      <c r="X671" s="502">
        <f t="shared" si="15"/>
        <v>0</v>
      </c>
      <c r="Y671" s="503">
        <f t="shared" si="19"/>
        <v>0</v>
      </c>
      <c r="Z671" s="503">
        <f t="shared" si="19"/>
        <v>0</v>
      </c>
      <c r="AA671" s="503">
        <f t="shared" si="19"/>
        <v>0</v>
      </c>
      <c r="AB671" s="503">
        <f t="shared" si="19"/>
        <v>0</v>
      </c>
      <c r="AC671" s="503">
        <f t="shared" si="19"/>
        <v>0</v>
      </c>
      <c r="AD671" s="503">
        <f t="shared" si="19"/>
        <v>0</v>
      </c>
      <c r="AE671" s="503">
        <f t="shared" si="19"/>
        <v>0</v>
      </c>
      <c r="AF671" s="503">
        <f t="shared" si="19"/>
        <v>0</v>
      </c>
      <c r="AG671" s="503">
        <f t="shared" si="19"/>
        <v>0</v>
      </c>
      <c r="AH671" s="503">
        <f t="shared" si="19"/>
        <v>0</v>
      </c>
      <c r="AI671" s="503">
        <f t="shared" si="17"/>
        <v>0</v>
      </c>
      <c r="AJ671" s="503">
        <f t="shared" si="17"/>
        <v>0</v>
      </c>
      <c r="AK671" s="503">
        <f t="shared" si="17"/>
        <v>0</v>
      </c>
      <c r="AL671" s="503">
        <f t="shared" si="17"/>
        <v>0</v>
      </c>
      <c r="AM671" s="503">
        <f t="shared" si="17"/>
        <v>0</v>
      </c>
      <c r="AN671" s="503">
        <f t="shared" si="17"/>
        <v>0</v>
      </c>
      <c r="AO671" s="503">
        <f t="shared" si="17"/>
        <v>0</v>
      </c>
      <c r="AP671" s="503">
        <f t="shared" si="17"/>
        <v>0</v>
      </c>
      <c r="AQ671" s="503">
        <f t="shared" si="17"/>
        <v>0</v>
      </c>
      <c r="AR671" s="503">
        <f t="shared" si="17"/>
        <v>0</v>
      </c>
      <c r="AS671" s="503">
        <f t="shared" si="17"/>
        <v>0</v>
      </c>
      <c r="AT671" s="503">
        <f t="shared" si="17"/>
        <v>0</v>
      </c>
      <c r="AU671" s="503">
        <f t="shared" si="17"/>
        <v>0</v>
      </c>
      <c r="AV671" s="503">
        <f t="shared" si="17"/>
        <v>0</v>
      </c>
      <c r="AW671" s="503">
        <f t="shared" si="17"/>
        <v>0</v>
      </c>
      <c r="AX671" s="503">
        <f t="shared" si="17"/>
        <v>0</v>
      </c>
      <c r="AY671" s="503">
        <f t="shared" si="20"/>
        <v>0</v>
      </c>
      <c r="AZ671" s="503">
        <f t="shared" si="20"/>
        <v>0</v>
      </c>
      <c r="BA671" s="503">
        <f t="shared" si="20"/>
        <v>0</v>
      </c>
      <c r="BB671" s="503">
        <f t="shared" si="20"/>
        <v>0</v>
      </c>
      <c r="BC671" s="503">
        <f t="shared" si="20"/>
        <v>0</v>
      </c>
      <c r="BD671" s="503">
        <f t="shared" si="20"/>
        <v>0</v>
      </c>
      <c r="BE671" s="503">
        <f t="shared" si="20"/>
        <v>0</v>
      </c>
      <c r="BF671" s="503">
        <f t="shared" si="20"/>
        <v>0</v>
      </c>
      <c r="BG671" s="503">
        <f t="shared" si="20"/>
        <v>0</v>
      </c>
      <c r="BH671" s="503">
        <f t="shared" si="20"/>
        <v>0</v>
      </c>
      <c r="BI671" s="503">
        <f t="shared" si="20"/>
        <v>0</v>
      </c>
      <c r="BJ671" s="503">
        <f t="shared" si="20"/>
        <v>0</v>
      </c>
      <c r="BK671" s="503">
        <f t="shared" si="20"/>
        <v>0</v>
      </c>
      <c r="BL671" s="503">
        <f t="shared" si="20"/>
        <v>0</v>
      </c>
      <c r="BM671" s="503">
        <f t="shared" si="21"/>
        <v>0</v>
      </c>
      <c r="BN671" s="503">
        <f t="shared" si="21"/>
        <v>0</v>
      </c>
      <c r="BO671" s="503">
        <f t="shared" si="21"/>
        <v>0</v>
      </c>
      <c r="BP671" s="503">
        <f t="shared" si="21"/>
        <v>0</v>
      </c>
      <c r="BQ671" s="503">
        <f t="shared" si="21"/>
        <v>0</v>
      </c>
      <c r="BR671" s="503">
        <f t="shared" si="21"/>
        <v>0</v>
      </c>
      <c r="BS671" s="503">
        <f t="shared" si="21"/>
        <v>0</v>
      </c>
      <c r="BT671" s="503">
        <f t="shared" si="18"/>
        <v>0</v>
      </c>
      <c r="BU671" s="503">
        <f t="shared" si="5"/>
        <v>0</v>
      </c>
      <c r="BV671" s="504">
        <f t="shared" si="11"/>
        <v>0</v>
      </c>
      <c r="BW671" s="62">
        <f t="shared" si="22"/>
        <v>0</v>
      </c>
      <c r="BX671" s="62">
        <f t="shared" si="22"/>
        <v>0</v>
      </c>
      <c r="BY671" s="62">
        <f t="shared" si="22"/>
        <v>0</v>
      </c>
      <c r="BZ671" s="62">
        <f t="shared" si="22"/>
        <v>0</v>
      </c>
      <c r="CA671" s="62">
        <f t="shared" si="22"/>
        <v>0</v>
      </c>
      <c r="CB671" s="62">
        <f t="shared" si="22"/>
        <v>0</v>
      </c>
      <c r="CC671" s="62">
        <f t="shared" si="22"/>
        <v>0</v>
      </c>
      <c r="CD671" s="62">
        <f t="shared" si="22"/>
        <v>0</v>
      </c>
      <c r="CE671" s="62">
        <f t="shared" si="22"/>
        <v>0</v>
      </c>
      <c r="CF671" s="62">
        <f t="shared" si="22"/>
        <v>0</v>
      </c>
      <c r="CG671" s="62">
        <f t="shared" si="22"/>
        <v>0</v>
      </c>
      <c r="CH671" s="502">
        <f t="shared" si="16"/>
        <v>0</v>
      </c>
      <c r="CI671" s="62">
        <f t="shared" si="27"/>
        <v>0</v>
      </c>
      <c r="CJ671" s="62">
        <f t="shared" si="27"/>
        <v>0</v>
      </c>
      <c r="CK671" s="62">
        <f t="shared" si="27"/>
        <v>0</v>
      </c>
      <c r="CL671" s="501">
        <f t="shared" si="12"/>
        <v>0</v>
      </c>
      <c r="CM671" s="62">
        <f t="shared" si="23"/>
        <v>0</v>
      </c>
      <c r="CN671" s="62">
        <f t="shared" si="23"/>
        <v>0</v>
      </c>
      <c r="CO671" s="62">
        <f t="shared" si="23"/>
        <v>0</v>
      </c>
      <c r="CP671" s="62">
        <f t="shared" si="23"/>
        <v>0</v>
      </c>
      <c r="CQ671" s="62">
        <f t="shared" si="23"/>
        <v>0</v>
      </c>
      <c r="CR671" s="62">
        <f t="shared" si="23"/>
        <v>0</v>
      </c>
      <c r="CS671" s="62">
        <f t="shared" si="23"/>
        <v>0</v>
      </c>
      <c r="CT671" s="62">
        <f t="shared" si="23"/>
        <v>0</v>
      </c>
      <c r="CU671" s="501">
        <f t="shared" si="13"/>
        <v>0</v>
      </c>
      <c r="CV671" s="505">
        <f t="shared" si="24"/>
        <v>0</v>
      </c>
      <c r="CW671" s="62">
        <f t="shared" si="24"/>
        <v>0</v>
      </c>
      <c r="CX671" s="62">
        <f t="shared" si="24"/>
        <v>0</v>
      </c>
      <c r="CY671" s="62">
        <f t="shared" si="24"/>
        <v>0</v>
      </c>
      <c r="CZ671" s="62">
        <f t="shared" si="24"/>
        <v>0</v>
      </c>
      <c r="DA671" s="62">
        <f t="shared" si="24"/>
        <v>0</v>
      </c>
      <c r="DB671" s="62">
        <f t="shared" si="24"/>
        <v>0</v>
      </c>
      <c r="DC671" s="62">
        <f t="shared" si="24"/>
        <v>0</v>
      </c>
      <c r="DD671" s="501">
        <f t="shared" si="14"/>
        <v>0</v>
      </c>
    </row>
    <row r="672" spans="1:108">
      <c r="A672" s="62">
        <v>56</v>
      </c>
      <c r="B672" s="62" t="s">
        <v>332</v>
      </c>
      <c r="C672" s="326">
        <v>56</v>
      </c>
      <c r="D672" s="64" t="s">
        <v>332</v>
      </c>
      <c r="G672" s="467">
        <f t="shared" si="26"/>
        <v>0</v>
      </c>
      <c r="H672" s="467">
        <f t="shared" si="26"/>
        <v>0</v>
      </c>
      <c r="I672" s="467">
        <f t="shared" si="26"/>
        <v>0</v>
      </c>
      <c r="J672" s="467">
        <f t="shared" si="26"/>
        <v>0</v>
      </c>
      <c r="K672" s="467">
        <f t="shared" si="26"/>
        <v>0</v>
      </c>
      <c r="L672" s="467">
        <f t="shared" si="26"/>
        <v>0</v>
      </c>
      <c r="M672" s="62">
        <f t="shared" si="25"/>
        <v>0</v>
      </c>
      <c r="N672" s="62">
        <f t="shared" si="25"/>
        <v>0</v>
      </c>
      <c r="O672" s="62">
        <f t="shared" si="25"/>
        <v>0</v>
      </c>
      <c r="P672" s="62">
        <f t="shared" si="25"/>
        <v>0</v>
      </c>
      <c r="Q672" s="62">
        <f t="shared" si="25"/>
        <v>0</v>
      </c>
      <c r="R672" s="62">
        <f t="shared" si="25"/>
        <v>0</v>
      </c>
      <c r="S672" s="62">
        <f t="shared" si="25"/>
        <v>0</v>
      </c>
      <c r="T672" s="62">
        <f t="shared" si="25"/>
        <v>0</v>
      </c>
      <c r="U672" s="62">
        <f t="shared" si="25"/>
        <v>0</v>
      </c>
      <c r="V672" s="62">
        <f t="shared" si="25"/>
        <v>0</v>
      </c>
      <c r="W672" s="62">
        <f t="shared" si="25"/>
        <v>0</v>
      </c>
      <c r="X672" s="502">
        <f t="shared" si="15"/>
        <v>0</v>
      </c>
      <c r="Y672" s="503">
        <f t="shared" si="19"/>
        <v>0</v>
      </c>
      <c r="Z672" s="503">
        <f t="shared" si="19"/>
        <v>0</v>
      </c>
      <c r="AA672" s="503">
        <f t="shared" si="19"/>
        <v>0</v>
      </c>
      <c r="AB672" s="503">
        <f t="shared" si="19"/>
        <v>0</v>
      </c>
      <c r="AC672" s="503">
        <f t="shared" si="19"/>
        <v>0</v>
      </c>
      <c r="AD672" s="503">
        <f t="shared" si="19"/>
        <v>0</v>
      </c>
      <c r="AE672" s="503">
        <f t="shared" si="19"/>
        <v>0</v>
      </c>
      <c r="AF672" s="503">
        <f t="shared" si="19"/>
        <v>0</v>
      </c>
      <c r="AG672" s="503">
        <f t="shared" si="19"/>
        <v>0</v>
      </c>
      <c r="AH672" s="503">
        <f t="shared" si="19"/>
        <v>0</v>
      </c>
      <c r="AI672" s="503">
        <f t="shared" si="17"/>
        <v>0</v>
      </c>
      <c r="AJ672" s="503">
        <f t="shared" si="17"/>
        <v>0</v>
      </c>
      <c r="AK672" s="503">
        <f t="shared" si="17"/>
        <v>0</v>
      </c>
      <c r="AL672" s="503">
        <f t="shared" si="17"/>
        <v>0</v>
      </c>
      <c r="AM672" s="503">
        <f t="shared" si="17"/>
        <v>0</v>
      </c>
      <c r="AN672" s="503">
        <f t="shared" si="17"/>
        <v>0</v>
      </c>
      <c r="AO672" s="503">
        <f t="shared" si="17"/>
        <v>0</v>
      </c>
      <c r="AP672" s="503">
        <f t="shared" si="17"/>
        <v>0</v>
      </c>
      <c r="AQ672" s="503">
        <f t="shared" si="17"/>
        <v>0</v>
      </c>
      <c r="AR672" s="503">
        <f t="shared" si="17"/>
        <v>0</v>
      </c>
      <c r="AS672" s="503">
        <f t="shared" si="17"/>
        <v>0</v>
      </c>
      <c r="AT672" s="503">
        <f t="shared" si="17"/>
        <v>0</v>
      </c>
      <c r="AU672" s="503">
        <f t="shared" si="17"/>
        <v>0</v>
      </c>
      <c r="AV672" s="503">
        <f t="shared" si="17"/>
        <v>0</v>
      </c>
      <c r="AW672" s="503">
        <f t="shared" si="17"/>
        <v>0</v>
      </c>
      <c r="AX672" s="503">
        <f t="shared" si="17"/>
        <v>0</v>
      </c>
      <c r="AY672" s="503">
        <f t="shared" si="20"/>
        <v>0</v>
      </c>
      <c r="AZ672" s="503">
        <f t="shared" si="20"/>
        <v>0</v>
      </c>
      <c r="BA672" s="503">
        <f t="shared" si="20"/>
        <v>0</v>
      </c>
      <c r="BB672" s="503">
        <f t="shared" si="20"/>
        <v>0</v>
      </c>
      <c r="BC672" s="503">
        <f t="shared" si="20"/>
        <v>0</v>
      </c>
      <c r="BD672" s="503">
        <f t="shared" si="20"/>
        <v>0</v>
      </c>
      <c r="BE672" s="503">
        <f t="shared" si="20"/>
        <v>0</v>
      </c>
      <c r="BF672" s="503">
        <f t="shared" si="20"/>
        <v>0</v>
      </c>
      <c r="BG672" s="503">
        <f t="shared" si="20"/>
        <v>0</v>
      </c>
      <c r="BH672" s="503">
        <f t="shared" si="20"/>
        <v>0</v>
      </c>
      <c r="BI672" s="503">
        <f t="shared" si="20"/>
        <v>0</v>
      </c>
      <c r="BJ672" s="503">
        <f t="shared" si="20"/>
        <v>0</v>
      </c>
      <c r="BK672" s="503">
        <f t="shared" si="20"/>
        <v>0</v>
      </c>
      <c r="BL672" s="503">
        <f t="shared" si="20"/>
        <v>0</v>
      </c>
      <c r="BM672" s="503">
        <f t="shared" si="21"/>
        <v>0</v>
      </c>
      <c r="BN672" s="503">
        <f t="shared" si="21"/>
        <v>0</v>
      </c>
      <c r="BO672" s="503">
        <f t="shared" si="21"/>
        <v>0</v>
      </c>
      <c r="BP672" s="503">
        <f t="shared" si="21"/>
        <v>0</v>
      </c>
      <c r="BQ672" s="503">
        <f t="shared" si="21"/>
        <v>0</v>
      </c>
      <c r="BR672" s="503">
        <f t="shared" si="21"/>
        <v>0</v>
      </c>
      <c r="BS672" s="503">
        <f t="shared" si="21"/>
        <v>0</v>
      </c>
      <c r="BT672" s="503">
        <f t="shared" si="18"/>
        <v>0</v>
      </c>
      <c r="BU672" s="503">
        <f t="shared" si="5"/>
        <v>0</v>
      </c>
      <c r="BV672" s="504">
        <f t="shared" si="11"/>
        <v>0</v>
      </c>
      <c r="BW672" s="62">
        <f t="shared" si="22"/>
        <v>0</v>
      </c>
      <c r="BX672" s="62">
        <f t="shared" si="22"/>
        <v>0</v>
      </c>
      <c r="BY672" s="62">
        <f t="shared" si="22"/>
        <v>0</v>
      </c>
      <c r="BZ672" s="62">
        <f t="shared" si="22"/>
        <v>0</v>
      </c>
      <c r="CA672" s="62">
        <f t="shared" si="22"/>
        <v>0</v>
      </c>
      <c r="CB672" s="62">
        <f t="shared" si="22"/>
        <v>0</v>
      </c>
      <c r="CC672" s="62">
        <f t="shared" si="22"/>
        <v>0</v>
      </c>
      <c r="CD672" s="62">
        <f t="shared" si="22"/>
        <v>0</v>
      </c>
      <c r="CE672" s="62">
        <f t="shared" si="22"/>
        <v>0</v>
      </c>
      <c r="CF672" s="62">
        <f t="shared" si="22"/>
        <v>0</v>
      </c>
      <c r="CG672" s="62">
        <f t="shared" si="22"/>
        <v>0</v>
      </c>
      <c r="CH672" s="502">
        <f t="shared" si="16"/>
        <v>0</v>
      </c>
      <c r="CI672" s="62">
        <f t="shared" si="27"/>
        <v>0</v>
      </c>
      <c r="CJ672" s="62">
        <f t="shared" si="27"/>
        <v>0</v>
      </c>
      <c r="CK672" s="62">
        <f t="shared" si="27"/>
        <v>0</v>
      </c>
      <c r="CL672" s="501">
        <f t="shared" si="12"/>
        <v>0</v>
      </c>
      <c r="CM672" s="62">
        <f t="shared" si="23"/>
        <v>0</v>
      </c>
      <c r="CN672" s="62">
        <f t="shared" si="23"/>
        <v>0</v>
      </c>
      <c r="CO672" s="62">
        <f t="shared" si="23"/>
        <v>0</v>
      </c>
      <c r="CP672" s="62">
        <f t="shared" si="23"/>
        <v>0</v>
      </c>
      <c r="CQ672" s="62">
        <f t="shared" si="23"/>
        <v>0</v>
      </c>
      <c r="CR672" s="62">
        <f t="shared" si="23"/>
        <v>0</v>
      </c>
      <c r="CS672" s="62">
        <f t="shared" si="23"/>
        <v>0</v>
      </c>
      <c r="CT672" s="62">
        <f t="shared" si="23"/>
        <v>0</v>
      </c>
      <c r="CU672" s="501">
        <f t="shared" si="13"/>
        <v>0</v>
      </c>
      <c r="CV672" s="505">
        <f t="shared" si="24"/>
        <v>0</v>
      </c>
      <c r="CW672" s="62">
        <f t="shared" si="24"/>
        <v>0</v>
      </c>
      <c r="CX672" s="62">
        <f t="shared" si="24"/>
        <v>0</v>
      </c>
      <c r="CY672" s="62">
        <f t="shared" si="24"/>
        <v>0</v>
      </c>
      <c r="CZ672" s="62">
        <f t="shared" si="24"/>
        <v>0</v>
      </c>
      <c r="DA672" s="62">
        <f t="shared" si="24"/>
        <v>0</v>
      </c>
      <c r="DB672" s="62">
        <f t="shared" si="24"/>
        <v>0</v>
      </c>
      <c r="DC672" s="62">
        <f t="shared" si="24"/>
        <v>0</v>
      </c>
      <c r="DD672" s="501">
        <f t="shared" si="14"/>
        <v>0</v>
      </c>
    </row>
    <row r="673" spans="1:108">
      <c r="A673" s="62">
        <v>57</v>
      </c>
      <c r="B673" s="62" t="s">
        <v>331</v>
      </c>
      <c r="C673" s="326">
        <v>57</v>
      </c>
      <c r="D673" s="64" t="s">
        <v>1762</v>
      </c>
      <c r="G673" s="467">
        <f t="shared" si="26"/>
        <v>0</v>
      </c>
      <c r="H673" s="467">
        <f t="shared" si="26"/>
        <v>0</v>
      </c>
      <c r="I673" s="467">
        <f t="shared" si="26"/>
        <v>0</v>
      </c>
      <c r="J673" s="467">
        <f t="shared" si="26"/>
        <v>0</v>
      </c>
      <c r="K673" s="467">
        <f t="shared" si="26"/>
        <v>3.7000000000000002E-3</v>
      </c>
      <c r="L673" s="467">
        <f t="shared" si="26"/>
        <v>0</v>
      </c>
      <c r="M673" s="62">
        <f t="shared" si="25"/>
        <v>0</v>
      </c>
      <c r="N673" s="62">
        <f t="shared" si="25"/>
        <v>0</v>
      </c>
      <c r="O673" s="62">
        <f t="shared" si="25"/>
        <v>0</v>
      </c>
      <c r="P673" s="62">
        <f t="shared" si="25"/>
        <v>0</v>
      </c>
      <c r="Q673" s="62">
        <f t="shared" si="25"/>
        <v>0.80669999999999997</v>
      </c>
      <c r="R673" s="62">
        <f t="shared" si="25"/>
        <v>0</v>
      </c>
      <c r="S673" s="62">
        <f t="shared" si="25"/>
        <v>0</v>
      </c>
      <c r="T673" s="62">
        <f t="shared" si="25"/>
        <v>0</v>
      </c>
      <c r="U673" s="62">
        <f t="shared" si="25"/>
        <v>0</v>
      </c>
      <c r="V673" s="62">
        <f t="shared" si="25"/>
        <v>0</v>
      </c>
      <c r="W673" s="62">
        <f t="shared" si="25"/>
        <v>0</v>
      </c>
      <c r="X673" s="502">
        <f t="shared" si="15"/>
        <v>0.2634915147403209</v>
      </c>
      <c r="Y673" s="503">
        <f t="shared" si="19"/>
        <v>0</v>
      </c>
      <c r="Z673" s="503">
        <f t="shared" si="19"/>
        <v>0.33329999999999999</v>
      </c>
      <c r="AA673" s="503">
        <f t="shared" si="19"/>
        <v>0</v>
      </c>
      <c r="AB673" s="503">
        <f t="shared" si="19"/>
        <v>0</v>
      </c>
      <c r="AC673" s="503">
        <f t="shared" si="19"/>
        <v>0</v>
      </c>
      <c r="AD673" s="503">
        <f t="shared" si="19"/>
        <v>0</v>
      </c>
      <c r="AE673" s="503">
        <f t="shared" si="19"/>
        <v>0</v>
      </c>
      <c r="AF673" s="503">
        <f t="shared" si="19"/>
        <v>0</v>
      </c>
      <c r="AG673" s="503">
        <f t="shared" si="19"/>
        <v>0</v>
      </c>
      <c r="AH673" s="503">
        <f t="shared" si="19"/>
        <v>0</v>
      </c>
      <c r="AI673" s="503">
        <f t="shared" si="17"/>
        <v>0</v>
      </c>
      <c r="AJ673" s="503">
        <f t="shared" si="17"/>
        <v>0.1429</v>
      </c>
      <c r="AK673" s="503">
        <f t="shared" si="17"/>
        <v>0</v>
      </c>
      <c r="AL673" s="503">
        <f t="shared" si="17"/>
        <v>0</v>
      </c>
      <c r="AM673" s="503">
        <f t="shared" si="17"/>
        <v>0</v>
      </c>
      <c r="AN673" s="503">
        <f t="shared" si="17"/>
        <v>0</v>
      </c>
      <c r="AO673" s="503">
        <f t="shared" si="17"/>
        <v>0</v>
      </c>
      <c r="AP673" s="503">
        <f t="shared" si="17"/>
        <v>0</v>
      </c>
      <c r="AQ673" s="503">
        <f t="shared" si="17"/>
        <v>0</v>
      </c>
      <c r="AR673" s="503">
        <f t="shared" si="17"/>
        <v>0</v>
      </c>
      <c r="AS673" s="503">
        <f t="shared" si="17"/>
        <v>0</v>
      </c>
      <c r="AT673" s="503">
        <f t="shared" si="17"/>
        <v>0</v>
      </c>
      <c r="AU673" s="503">
        <f t="shared" si="17"/>
        <v>0</v>
      </c>
      <c r="AV673" s="503">
        <f t="shared" si="17"/>
        <v>0</v>
      </c>
      <c r="AW673" s="503">
        <f t="shared" si="17"/>
        <v>0</v>
      </c>
      <c r="AX673" s="503">
        <f t="shared" si="17"/>
        <v>0</v>
      </c>
      <c r="AY673" s="503">
        <f t="shared" si="20"/>
        <v>0</v>
      </c>
      <c r="AZ673" s="503">
        <f t="shared" si="20"/>
        <v>0</v>
      </c>
      <c r="BA673" s="503">
        <f t="shared" si="20"/>
        <v>0</v>
      </c>
      <c r="BB673" s="503">
        <f t="shared" si="20"/>
        <v>0</v>
      </c>
      <c r="BC673" s="503">
        <f t="shared" si="20"/>
        <v>1.6299999999999999E-2</v>
      </c>
      <c r="BD673" s="503">
        <f t="shared" si="20"/>
        <v>0</v>
      </c>
      <c r="BE673" s="503">
        <f t="shared" si="20"/>
        <v>0</v>
      </c>
      <c r="BF673" s="503">
        <f t="shared" si="20"/>
        <v>0</v>
      </c>
      <c r="BG673" s="503">
        <f t="shared" si="20"/>
        <v>0</v>
      </c>
      <c r="BH673" s="503">
        <f t="shared" si="20"/>
        <v>0</v>
      </c>
      <c r="BI673" s="503">
        <f t="shared" si="20"/>
        <v>0</v>
      </c>
      <c r="BJ673" s="503">
        <f t="shared" si="20"/>
        <v>0</v>
      </c>
      <c r="BK673" s="503">
        <f t="shared" si="20"/>
        <v>0</v>
      </c>
      <c r="BL673" s="503">
        <f t="shared" si="20"/>
        <v>0</v>
      </c>
      <c r="BM673" s="503">
        <f t="shared" si="21"/>
        <v>0</v>
      </c>
      <c r="BN673" s="503">
        <f t="shared" si="21"/>
        <v>0</v>
      </c>
      <c r="BO673" s="503">
        <f t="shared" si="21"/>
        <v>0</v>
      </c>
      <c r="BP673" s="503">
        <f t="shared" si="21"/>
        <v>0</v>
      </c>
      <c r="BQ673" s="503">
        <f t="shared" si="21"/>
        <v>0</v>
      </c>
      <c r="BR673" s="503">
        <f t="shared" si="21"/>
        <v>0</v>
      </c>
      <c r="BS673" s="503">
        <f t="shared" si="21"/>
        <v>0</v>
      </c>
      <c r="BT673" s="503">
        <f t="shared" si="18"/>
        <v>0</v>
      </c>
      <c r="BU673" s="503">
        <f t="shared" si="5"/>
        <v>0</v>
      </c>
      <c r="BV673" s="504">
        <f t="shared" si="11"/>
        <v>1.6184637589444287E-3</v>
      </c>
      <c r="BW673" s="62">
        <f t="shared" si="22"/>
        <v>0</v>
      </c>
      <c r="BX673" s="62">
        <f t="shared" si="22"/>
        <v>0.24199999999999999</v>
      </c>
      <c r="BY673" s="62">
        <f t="shared" si="22"/>
        <v>0</v>
      </c>
      <c r="BZ673" s="62">
        <f t="shared" si="22"/>
        <v>0</v>
      </c>
      <c r="CA673" s="62">
        <f t="shared" si="22"/>
        <v>2.0799999999999999E-2</v>
      </c>
      <c r="CB673" s="62">
        <f t="shared" si="22"/>
        <v>0</v>
      </c>
      <c r="CC673" s="62">
        <f t="shared" si="22"/>
        <v>0</v>
      </c>
      <c r="CD673" s="62">
        <f t="shared" si="22"/>
        <v>0</v>
      </c>
      <c r="CE673" s="62">
        <f t="shared" si="22"/>
        <v>0</v>
      </c>
      <c r="CF673" s="62">
        <f t="shared" si="22"/>
        <v>0</v>
      </c>
      <c r="CG673" s="62">
        <f t="shared" si="22"/>
        <v>0</v>
      </c>
      <c r="CH673" s="502">
        <f t="shared" si="16"/>
        <v>7.4596987213776694E-2</v>
      </c>
      <c r="CI673" s="62">
        <f t="shared" si="27"/>
        <v>0</v>
      </c>
      <c r="CJ673" s="62">
        <f t="shared" si="27"/>
        <v>3.6400000000000002E-2</v>
      </c>
      <c r="CK673" s="62">
        <f t="shared" si="27"/>
        <v>0</v>
      </c>
      <c r="CL673" s="501">
        <f t="shared" si="12"/>
        <v>3.5712455959286807E-2</v>
      </c>
      <c r="CM673" s="62">
        <f t="shared" si="23"/>
        <v>0</v>
      </c>
      <c r="CN673" s="62">
        <f t="shared" si="23"/>
        <v>0</v>
      </c>
      <c r="CO673" s="62">
        <f t="shared" si="23"/>
        <v>0</v>
      </c>
      <c r="CP673" s="62">
        <f t="shared" si="23"/>
        <v>0</v>
      </c>
      <c r="CQ673" s="62">
        <f t="shared" si="23"/>
        <v>0</v>
      </c>
      <c r="CR673" s="62">
        <f t="shared" si="23"/>
        <v>0</v>
      </c>
      <c r="CS673" s="62">
        <f t="shared" si="23"/>
        <v>0</v>
      </c>
      <c r="CT673" s="62">
        <f t="shared" si="23"/>
        <v>0.4</v>
      </c>
      <c r="CU673" s="501">
        <f t="shared" si="13"/>
        <v>3.2559126876651565E-2</v>
      </c>
      <c r="CV673" s="505">
        <f t="shared" si="24"/>
        <v>0</v>
      </c>
      <c r="CW673" s="62">
        <f t="shared" si="24"/>
        <v>0</v>
      </c>
      <c r="CX673" s="62">
        <f t="shared" si="24"/>
        <v>0</v>
      </c>
      <c r="CY673" s="62">
        <f t="shared" si="24"/>
        <v>0</v>
      </c>
      <c r="CZ673" s="62">
        <f t="shared" si="24"/>
        <v>0</v>
      </c>
      <c r="DA673" s="62">
        <f t="shared" si="24"/>
        <v>0</v>
      </c>
      <c r="DB673" s="62">
        <f t="shared" si="24"/>
        <v>0</v>
      </c>
      <c r="DC673" s="62">
        <f t="shared" si="24"/>
        <v>0</v>
      </c>
      <c r="DD673" s="501">
        <f t="shared" si="14"/>
        <v>0</v>
      </c>
    </row>
    <row r="674" spans="1:108">
      <c r="A674" s="62">
        <v>58</v>
      </c>
      <c r="B674" s="62" t="s">
        <v>824</v>
      </c>
      <c r="C674" s="326">
        <v>58</v>
      </c>
      <c r="D674" s="64" t="s">
        <v>919</v>
      </c>
      <c r="G674" s="467">
        <f t="shared" si="26"/>
        <v>0</v>
      </c>
      <c r="H674" s="467">
        <f t="shared" si="26"/>
        <v>0</v>
      </c>
      <c r="I674" s="467">
        <f t="shared" si="26"/>
        <v>0</v>
      </c>
      <c r="J674" s="467">
        <f t="shared" si="26"/>
        <v>0</v>
      </c>
      <c r="K674" s="467">
        <f t="shared" si="26"/>
        <v>0</v>
      </c>
      <c r="L674" s="467">
        <f t="shared" si="26"/>
        <v>0</v>
      </c>
      <c r="M674" s="62">
        <f t="shared" si="25"/>
        <v>0</v>
      </c>
      <c r="N674" s="62">
        <f t="shared" si="25"/>
        <v>0</v>
      </c>
      <c r="O674" s="62">
        <f t="shared" si="25"/>
        <v>0</v>
      </c>
      <c r="P674" s="62">
        <f t="shared" si="25"/>
        <v>0</v>
      </c>
      <c r="Q674" s="62">
        <f t="shared" si="25"/>
        <v>0</v>
      </c>
      <c r="R674" s="62">
        <f t="shared" si="25"/>
        <v>0</v>
      </c>
      <c r="S674" s="62">
        <f t="shared" si="25"/>
        <v>0</v>
      </c>
      <c r="T674" s="62">
        <f t="shared" si="25"/>
        <v>0</v>
      </c>
      <c r="U674" s="62">
        <f t="shared" si="25"/>
        <v>0</v>
      </c>
      <c r="V674" s="62">
        <f t="shared" si="25"/>
        <v>0</v>
      </c>
      <c r="W674" s="62">
        <f t="shared" si="25"/>
        <v>0</v>
      </c>
      <c r="X674" s="502">
        <f t="shared" si="15"/>
        <v>0</v>
      </c>
      <c r="Y674" s="503">
        <f t="shared" si="19"/>
        <v>0</v>
      </c>
      <c r="Z674" s="503">
        <f t="shared" si="19"/>
        <v>0</v>
      </c>
      <c r="AA674" s="503">
        <f t="shared" si="19"/>
        <v>0</v>
      </c>
      <c r="AB674" s="503">
        <f t="shared" si="19"/>
        <v>0</v>
      </c>
      <c r="AC674" s="503">
        <f t="shared" si="19"/>
        <v>0</v>
      </c>
      <c r="AD674" s="503">
        <f t="shared" si="19"/>
        <v>0</v>
      </c>
      <c r="AE674" s="503">
        <f t="shared" si="19"/>
        <v>0</v>
      </c>
      <c r="AF674" s="503">
        <f t="shared" si="19"/>
        <v>0</v>
      </c>
      <c r="AG674" s="503">
        <f t="shared" si="19"/>
        <v>0</v>
      </c>
      <c r="AH674" s="503">
        <f t="shared" si="19"/>
        <v>0</v>
      </c>
      <c r="AI674" s="503">
        <f t="shared" si="19"/>
        <v>0</v>
      </c>
      <c r="AJ674" s="503">
        <f t="shared" si="19"/>
        <v>0</v>
      </c>
      <c r="AK674" s="503">
        <f t="shared" si="19"/>
        <v>0</v>
      </c>
      <c r="AL674" s="503">
        <f t="shared" si="19"/>
        <v>0</v>
      </c>
      <c r="AM674" s="503">
        <f t="shared" si="19"/>
        <v>0</v>
      </c>
      <c r="AN674" s="503">
        <f t="shared" si="19"/>
        <v>0</v>
      </c>
      <c r="AO674" s="503">
        <f t="shared" ref="AO674:BD689" si="28">SUMIF($D$13:$D$638,$D674,AO$13:AO$638)</f>
        <v>0</v>
      </c>
      <c r="AP674" s="503">
        <f t="shared" si="28"/>
        <v>0</v>
      </c>
      <c r="AQ674" s="503">
        <f t="shared" si="28"/>
        <v>0</v>
      </c>
      <c r="AR674" s="503">
        <f t="shared" si="28"/>
        <v>0</v>
      </c>
      <c r="AS674" s="503">
        <f t="shared" si="28"/>
        <v>0</v>
      </c>
      <c r="AT674" s="503">
        <f t="shared" si="28"/>
        <v>0</v>
      </c>
      <c r="AU674" s="503">
        <f t="shared" si="28"/>
        <v>0</v>
      </c>
      <c r="AV674" s="503">
        <f t="shared" si="28"/>
        <v>0</v>
      </c>
      <c r="AW674" s="503">
        <f t="shared" si="28"/>
        <v>0</v>
      </c>
      <c r="AX674" s="503">
        <f t="shared" si="28"/>
        <v>0</v>
      </c>
      <c r="AY674" s="503">
        <f t="shared" si="28"/>
        <v>0</v>
      </c>
      <c r="AZ674" s="503">
        <f t="shared" si="28"/>
        <v>0</v>
      </c>
      <c r="BA674" s="503">
        <f t="shared" si="28"/>
        <v>0</v>
      </c>
      <c r="BB674" s="503">
        <f t="shared" si="28"/>
        <v>0</v>
      </c>
      <c r="BC674" s="503">
        <f t="shared" si="20"/>
        <v>0</v>
      </c>
      <c r="BD674" s="503">
        <f t="shared" si="20"/>
        <v>0</v>
      </c>
      <c r="BE674" s="503">
        <f t="shared" si="20"/>
        <v>0</v>
      </c>
      <c r="BF674" s="503">
        <f t="shared" si="20"/>
        <v>0</v>
      </c>
      <c r="BG674" s="503">
        <f t="shared" si="20"/>
        <v>0</v>
      </c>
      <c r="BH674" s="503">
        <f t="shared" si="20"/>
        <v>0</v>
      </c>
      <c r="BI674" s="503">
        <f t="shared" si="20"/>
        <v>0</v>
      </c>
      <c r="BJ674" s="503">
        <f t="shared" si="20"/>
        <v>0</v>
      </c>
      <c r="BK674" s="503">
        <f t="shared" si="20"/>
        <v>0</v>
      </c>
      <c r="BL674" s="503">
        <f t="shared" si="20"/>
        <v>0</v>
      </c>
      <c r="BM674" s="503">
        <f t="shared" si="21"/>
        <v>0</v>
      </c>
      <c r="BN674" s="503">
        <f t="shared" si="21"/>
        <v>0</v>
      </c>
      <c r="BO674" s="503">
        <f t="shared" si="21"/>
        <v>0</v>
      </c>
      <c r="BP674" s="503">
        <f t="shared" si="21"/>
        <v>0</v>
      </c>
      <c r="BQ674" s="503">
        <f t="shared" si="21"/>
        <v>0</v>
      </c>
      <c r="BR674" s="503">
        <f t="shared" si="21"/>
        <v>0</v>
      </c>
      <c r="BS674" s="503">
        <f t="shared" si="21"/>
        <v>0</v>
      </c>
      <c r="BT674" s="503">
        <f t="shared" si="18"/>
        <v>0</v>
      </c>
      <c r="BU674" s="503">
        <f t="shared" si="5"/>
        <v>0</v>
      </c>
      <c r="BV674" s="504">
        <f t="shared" si="11"/>
        <v>0</v>
      </c>
      <c r="BW674" s="62">
        <f t="shared" si="22"/>
        <v>0</v>
      </c>
      <c r="BX674" s="62">
        <f t="shared" si="22"/>
        <v>0</v>
      </c>
      <c r="BY674" s="62">
        <f t="shared" si="22"/>
        <v>0</v>
      </c>
      <c r="BZ674" s="62">
        <f t="shared" si="22"/>
        <v>0</v>
      </c>
      <c r="CA674" s="62">
        <f t="shared" si="22"/>
        <v>0</v>
      </c>
      <c r="CB674" s="62">
        <f t="shared" si="22"/>
        <v>0</v>
      </c>
      <c r="CC674" s="62">
        <f t="shared" si="22"/>
        <v>0</v>
      </c>
      <c r="CD674" s="62">
        <f t="shared" si="22"/>
        <v>0</v>
      </c>
      <c r="CE674" s="62">
        <f t="shared" si="22"/>
        <v>0</v>
      </c>
      <c r="CF674" s="62">
        <f t="shared" si="22"/>
        <v>0</v>
      </c>
      <c r="CG674" s="62">
        <f t="shared" si="22"/>
        <v>0</v>
      </c>
      <c r="CH674" s="502">
        <f t="shared" si="16"/>
        <v>0</v>
      </c>
      <c r="CI674" s="62">
        <f t="shared" si="27"/>
        <v>0</v>
      </c>
      <c r="CJ674" s="62">
        <f t="shared" si="27"/>
        <v>0</v>
      </c>
      <c r="CK674" s="62">
        <f t="shared" si="27"/>
        <v>0</v>
      </c>
      <c r="CL674" s="501">
        <f t="shared" si="12"/>
        <v>0</v>
      </c>
      <c r="CM674" s="62">
        <f t="shared" si="23"/>
        <v>0</v>
      </c>
      <c r="CN674" s="62">
        <f t="shared" si="23"/>
        <v>0</v>
      </c>
      <c r="CO674" s="62">
        <f t="shared" si="23"/>
        <v>0</v>
      </c>
      <c r="CP674" s="62">
        <f t="shared" si="23"/>
        <v>0</v>
      </c>
      <c r="CQ674" s="62">
        <f t="shared" si="23"/>
        <v>0</v>
      </c>
      <c r="CR674" s="62">
        <f t="shared" si="23"/>
        <v>0</v>
      </c>
      <c r="CS674" s="62">
        <f t="shared" si="23"/>
        <v>0</v>
      </c>
      <c r="CT674" s="62">
        <f t="shared" si="23"/>
        <v>0</v>
      </c>
      <c r="CU674" s="501">
        <f t="shared" si="13"/>
        <v>0</v>
      </c>
      <c r="CV674" s="505">
        <f t="shared" si="24"/>
        <v>0</v>
      </c>
      <c r="CW674" s="62">
        <f t="shared" si="24"/>
        <v>0</v>
      </c>
      <c r="CX674" s="62">
        <f t="shared" si="24"/>
        <v>0</v>
      </c>
      <c r="CY674" s="62">
        <f t="shared" si="24"/>
        <v>0</v>
      </c>
      <c r="CZ674" s="62">
        <f t="shared" si="24"/>
        <v>0</v>
      </c>
      <c r="DA674" s="62">
        <f t="shared" si="24"/>
        <v>0</v>
      </c>
      <c r="DB674" s="62">
        <f t="shared" si="24"/>
        <v>0</v>
      </c>
      <c r="DC674" s="62">
        <f t="shared" si="24"/>
        <v>0</v>
      </c>
      <c r="DD674" s="501">
        <f t="shared" si="14"/>
        <v>0</v>
      </c>
    </row>
    <row r="675" spans="1:108">
      <c r="A675" s="62">
        <v>59</v>
      </c>
      <c r="B675" s="62" t="s">
        <v>774</v>
      </c>
      <c r="C675" s="326">
        <v>59</v>
      </c>
      <c r="D675" s="64" t="s">
        <v>774</v>
      </c>
      <c r="G675" s="467">
        <f t="shared" si="26"/>
        <v>0</v>
      </c>
      <c r="H675" s="467">
        <f t="shared" si="26"/>
        <v>0</v>
      </c>
      <c r="I675" s="467">
        <f t="shared" si="26"/>
        <v>0</v>
      </c>
      <c r="J675" s="467">
        <f t="shared" si="26"/>
        <v>0</v>
      </c>
      <c r="K675" s="467">
        <f t="shared" si="26"/>
        <v>0</v>
      </c>
      <c r="L675" s="467">
        <f t="shared" si="26"/>
        <v>0</v>
      </c>
      <c r="M675" s="62">
        <f t="shared" si="25"/>
        <v>0</v>
      </c>
      <c r="N675" s="62">
        <f t="shared" si="25"/>
        <v>0</v>
      </c>
      <c r="O675" s="62">
        <f t="shared" si="25"/>
        <v>0</v>
      </c>
      <c r="P675" s="62">
        <f t="shared" si="25"/>
        <v>0</v>
      </c>
      <c r="Q675" s="62">
        <f t="shared" si="25"/>
        <v>0</v>
      </c>
      <c r="R675" s="62">
        <f t="shared" si="25"/>
        <v>0</v>
      </c>
      <c r="S675" s="62">
        <f t="shared" si="25"/>
        <v>0</v>
      </c>
      <c r="T675" s="62">
        <f t="shared" si="25"/>
        <v>0</v>
      </c>
      <c r="U675" s="62">
        <f t="shared" si="25"/>
        <v>0</v>
      </c>
      <c r="V675" s="62">
        <f t="shared" si="25"/>
        <v>0</v>
      </c>
      <c r="W675" s="62">
        <f t="shared" si="25"/>
        <v>0</v>
      </c>
      <c r="X675" s="502">
        <f t="shared" si="15"/>
        <v>0</v>
      </c>
      <c r="Y675" s="503">
        <f t="shared" ref="Y675:AN689" si="29">SUMIF($D$13:$D$638,$D675,Y$13:Y$638)</f>
        <v>0</v>
      </c>
      <c r="Z675" s="503">
        <f t="shared" si="29"/>
        <v>0</v>
      </c>
      <c r="AA675" s="503">
        <f t="shared" si="29"/>
        <v>0</v>
      </c>
      <c r="AB675" s="503">
        <f t="shared" si="29"/>
        <v>0</v>
      </c>
      <c r="AC675" s="503">
        <f t="shared" si="29"/>
        <v>0</v>
      </c>
      <c r="AD675" s="503">
        <f t="shared" si="29"/>
        <v>0</v>
      </c>
      <c r="AE675" s="503">
        <f t="shared" si="29"/>
        <v>0</v>
      </c>
      <c r="AF675" s="503">
        <f t="shared" si="29"/>
        <v>0</v>
      </c>
      <c r="AG675" s="503">
        <f t="shared" si="29"/>
        <v>0</v>
      </c>
      <c r="AH675" s="503">
        <f t="shared" si="29"/>
        <v>0</v>
      </c>
      <c r="AI675" s="503">
        <f t="shared" si="29"/>
        <v>0</v>
      </c>
      <c r="AJ675" s="503">
        <f t="shared" si="29"/>
        <v>0</v>
      </c>
      <c r="AK675" s="503">
        <f t="shared" si="29"/>
        <v>0</v>
      </c>
      <c r="AL675" s="503">
        <f t="shared" si="29"/>
        <v>0</v>
      </c>
      <c r="AM675" s="503">
        <f t="shared" si="29"/>
        <v>0</v>
      </c>
      <c r="AN675" s="503">
        <f t="shared" si="29"/>
        <v>0</v>
      </c>
      <c r="AO675" s="503">
        <f t="shared" si="28"/>
        <v>0</v>
      </c>
      <c r="AP675" s="503">
        <f t="shared" si="28"/>
        <v>0</v>
      </c>
      <c r="AQ675" s="503">
        <f t="shared" si="28"/>
        <v>0</v>
      </c>
      <c r="AR675" s="503">
        <f t="shared" si="28"/>
        <v>0</v>
      </c>
      <c r="AS675" s="503">
        <f t="shared" si="28"/>
        <v>0</v>
      </c>
      <c r="AT675" s="503">
        <f t="shared" si="28"/>
        <v>0</v>
      </c>
      <c r="AU675" s="503">
        <f t="shared" si="28"/>
        <v>0</v>
      </c>
      <c r="AV675" s="503">
        <f t="shared" si="28"/>
        <v>0</v>
      </c>
      <c r="AW675" s="503">
        <f t="shared" si="28"/>
        <v>0</v>
      </c>
      <c r="AX675" s="503">
        <f t="shared" si="28"/>
        <v>0</v>
      </c>
      <c r="AY675" s="503">
        <f t="shared" si="28"/>
        <v>0</v>
      </c>
      <c r="AZ675" s="503">
        <f t="shared" si="28"/>
        <v>0</v>
      </c>
      <c r="BA675" s="503">
        <f t="shared" si="28"/>
        <v>0</v>
      </c>
      <c r="BB675" s="503">
        <f t="shared" si="28"/>
        <v>0</v>
      </c>
      <c r="BC675" s="503">
        <f t="shared" si="28"/>
        <v>0</v>
      </c>
      <c r="BD675" s="503">
        <f t="shared" si="28"/>
        <v>0</v>
      </c>
      <c r="BE675" s="503">
        <f t="shared" ref="BE675:BS689" si="30">SUMIF($D$13:$D$638,$D675,BE$13:BE$638)</f>
        <v>0</v>
      </c>
      <c r="BF675" s="503">
        <f t="shared" si="30"/>
        <v>0</v>
      </c>
      <c r="BG675" s="503">
        <f t="shared" si="30"/>
        <v>0</v>
      </c>
      <c r="BH675" s="503">
        <f t="shared" si="30"/>
        <v>0</v>
      </c>
      <c r="BI675" s="503">
        <f t="shared" si="30"/>
        <v>0</v>
      </c>
      <c r="BJ675" s="503">
        <f t="shared" si="30"/>
        <v>0</v>
      </c>
      <c r="BK675" s="503">
        <f t="shared" si="30"/>
        <v>0</v>
      </c>
      <c r="BL675" s="503">
        <f t="shared" si="30"/>
        <v>0</v>
      </c>
      <c r="BM675" s="503">
        <f t="shared" si="30"/>
        <v>0</v>
      </c>
      <c r="BN675" s="503">
        <f t="shared" si="30"/>
        <v>0</v>
      </c>
      <c r="BO675" s="503">
        <f t="shared" si="30"/>
        <v>0</v>
      </c>
      <c r="BP675" s="503">
        <f t="shared" si="30"/>
        <v>0</v>
      </c>
      <c r="BQ675" s="503">
        <f t="shared" si="30"/>
        <v>0</v>
      </c>
      <c r="BR675" s="503">
        <f t="shared" si="30"/>
        <v>0</v>
      </c>
      <c r="BS675" s="503">
        <f t="shared" si="30"/>
        <v>0</v>
      </c>
      <c r="BT675" s="503">
        <f t="shared" si="18"/>
        <v>0</v>
      </c>
      <c r="BU675" s="503">
        <f t="shared" si="5"/>
        <v>0</v>
      </c>
      <c r="BV675" s="504">
        <f t="shared" si="11"/>
        <v>0</v>
      </c>
      <c r="BW675" s="62">
        <f t="shared" ref="BW675:CG689" si="31">SUMIF($D$13:$D$638,$D675,BW$13:BW$638)</f>
        <v>0</v>
      </c>
      <c r="BX675" s="62">
        <f t="shared" si="31"/>
        <v>0</v>
      </c>
      <c r="BY675" s="62">
        <f t="shared" si="31"/>
        <v>0</v>
      </c>
      <c r="BZ675" s="62">
        <f t="shared" si="31"/>
        <v>0</v>
      </c>
      <c r="CA675" s="62">
        <f t="shared" si="31"/>
        <v>0</v>
      </c>
      <c r="CB675" s="62">
        <f t="shared" si="31"/>
        <v>0</v>
      </c>
      <c r="CC675" s="62">
        <f t="shared" si="31"/>
        <v>0</v>
      </c>
      <c r="CD675" s="62">
        <f t="shared" si="31"/>
        <v>0</v>
      </c>
      <c r="CE675" s="62">
        <f t="shared" si="31"/>
        <v>0</v>
      </c>
      <c r="CF675" s="62">
        <f t="shared" si="31"/>
        <v>0</v>
      </c>
      <c r="CG675" s="62">
        <f t="shared" si="31"/>
        <v>0</v>
      </c>
      <c r="CH675" s="502">
        <f t="shared" si="16"/>
        <v>0</v>
      </c>
      <c r="CI675" s="62">
        <f t="shared" si="27"/>
        <v>0</v>
      </c>
      <c r="CJ675" s="62">
        <f t="shared" si="27"/>
        <v>0</v>
      </c>
      <c r="CK675" s="62">
        <f t="shared" si="27"/>
        <v>0</v>
      </c>
      <c r="CL675" s="501">
        <f t="shared" si="12"/>
        <v>0</v>
      </c>
      <c r="CM675" s="62">
        <f t="shared" ref="CM675:CT689" si="32">SUMIF($D$13:$D$638,$D675,CM$13:CM$638)</f>
        <v>0</v>
      </c>
      <c r="CN675" s="62">
        <f t="shared" si="32"/>
        <v>0</v>
      </c>
      <c r="CO675" s="62">
        <f t="shared" si="32"/>
        <v>0</v>
      </c>
      <c r="CP675" s="62">
        <f t="shared" si="32"/>
        <v>0</v>
      </c>
      <c r="CQ675" s="62">
        <f t="shared" si="32"/>
        <v>0</v>
      </c>
      <c r="CR675" s="62">
        <f t="shared" si="32"/>
        <v>0</v>
      </c>
      <c r="CS675" s="62">
        <f t="shared" si="32"/>
        <v>0</v>
      </c>
      <c r="CT675" s="62">
        <f t="shared" si="32"/>
        <v>0</v>
      </c>
      <c r="CU675" s="501">
        <f t="shared" si="13"/>
        <v>0</v>
      </c>
      <c r="CV675" s="505">
        <f t="shared" ref="CV675:DC689" si="33">SUMIF($D$13:$D$638,$D675,CV$13:CV$638)</f>
        <v>0</v>
      </c>
      <c r="CW675" s="62">
        <f t="shared" si="33"/>
        <v>0</v>
      </c>
      <c r="CX675" s="62">
        <f t="shared" si="33"/>
        <v>0</v>
      </c>
      <c r="CY675" s="62">
        <f t="shared" si="33"/>
        <v>0</v>
      </c>
      <c r="CZ675" s="62">
        <f t="shared" si="33"/>
        <v>0</v>
      </c>
      <c r="DA675" s="62">
        <f t="shared" si="33"/>
        <v>0</v>
      </c>
      <c r="DB675" s="62">
        <f t="shared" si="33"/>
        <v>0</v>
      </c>
      <c r="DC675" s="62">
        <f t="shared" si="33"/>
        <v>0</v>
      </c>
      <c r="DD675" s="501">
        <f t="shared" si="14"/>
        <v>0</v>
      </c>
    </row>
    <row r="676" spans="1:108">
      <c r="A676" s="62">
        <v>60</v>
      </c>
      <c r="B676" s="62" t="s">
        <v>745</v>
      </c>
      <c r="C676" s="326">
        <v>60</v>
      </c>
      <c r="D676" s="266" t="s">
        <v>1526</v>
      </c>
      <c r="G676" s="467">
        <f t="shared" si="26"/>
        <v>0</v>
      </c>
      <c r="H676" s="467">
        <f t="shared" si="26"/>
        <v>0</v>
      </c>
      <c r="I676" s="467">
        <f t="shared" si="26"/>
        <v>0</v>
      </c>
      <c r="J676" s="467">
        <f t="shared" si="26"/>
        <v>0</v>
      </c>
      <c r="K676" s="467">
        <f t="shared" si="26"/>
        <v>0</v>
      </c>
      <c r="L676" s="467">
        <f t="shared" si="26"/>
        <v>0</v>
      </c>
      <c r="M676" s="62">
        <f t="shared" si="25"/>
        <v>0</v>
      </c>
      <c r="N676" s="62">
        <f t="shared" si="25"/>
        <v>0</v>
      </c>
      <c r="O676" s="62">
        <f t="shared" si="25"/>
        <v>0</v>
      </c>
      <c r="P676" s="62">
        <f t="shared" si="25"/>
        <v>0</v>
      </c>
      <c r="Q676" s="62">
        <f t="shared" si="25"/>
        <v>0</v>
      </c>
      <c r="R676" s="62">
        <f t="shared" si="25"/>
        <v>0</v>
      </c>
      <c r="S676" s="62">
        <f t="shared" si="25"/>
        <v>0</v>
      </c>
      <c r="T676" s="62">
        <f t="shared" si="25"/>
        <v>0</v>
      </c>
      <c r="U676" s="62">
        <f t="shared" si="25"/>
        <v>0.31659999999999999</v>
      </c>
      <c r="V676" s="62">
        <f t="shared" si="25"/>
        <v>0</v>
      </c>
      <c r="W676" s="62">
        <f t="shared" si="25"/>
        <v>0</v>
      </c>
      <c r="X676" s="502">
        <f t="shared" si="15"/>
        <v>3.3101637252244596E-2</v>
      </c>
      <c r="Y676" s="503">
        <f t="shared" si="29"/>
        <v>3.0000000000000001E-3</v>
      </c>
      <c r="Z676" s="503">
        <f t="shared" si="29"/>
        <v>0</v>
      </c>
      <c r="AA676" s="503">
        <f t="shared" si="29"/>
        <v>0</v>
      </c>
      <c r="AB676" s="503">
        <f t="shared" si="29"/>
        <v>0</v>
      </c>
      <c r="AC676" s="503">
        <f t="shared" si="29"/>
        <v>0</v>
      </c>
      <c r="AD676" s="503">
        <f t="shared" si="29"/>
        <v>0</v>
      </c>
      <c r="AE676" s="503">
        <f t="shared" si="29"/>
        <v>0</v>
      </c>
      <c r="AF676" s="503">
        <f t="shared" si="29"/>
        <v>0</v>
      </c>
      <c r="AG676" s="503">
        <f t="shared" si="29"/>
        <v>0</v>
      </c>
      <c r="AH676" s="503">
        <f t="shared" si="29"/>
        <v>0</v>
      </c>
      <c r="AI676" s="503">
        <f t="shared" si="29"/>
        <v>0</v>
      </c>
      <c r="AJ676" s="503">
        <f t="shared" si="29"/>
        <v>0</v>
      </c>
      <c r="AK676" s="503">
        <f t="shared" si="29"/>
        <v>0</v>
      </c>
      <c r="AL676" s="503">
        <f t="shared" si="29"/>
        <v>0</v>
      </c>
      <c r="AM676" s="503">
        <f t="shared" si="29"/>
        <v>0</v>
      </c>
      <c r="AN676" s="503">
        <f t="shared" si="29"/>
        <v>0</v>
      </c>
      <c r="AO676" s="503">
        <f t="shared" si="28"/>
        <v>0</v>
      </c>
      <c r="AP676" s="503">
        <f t="shared" si="28"/>
        <v>0</v>
      </c>
      <c r="AQ676" s="503">
        <f t="shared" si="28"/>
        <v>0</v>
      </c>
      <c r="AR676" s="503">
        <f t="shared" si="28"/>
        <v>0</v>
      </c>
      <c r="AS676" s="503">
        <f t="shared" si="28"/>
        <v>0</v>
      </c>
      <c r="AT676" s="503">
        <f t="shared" si="28"/>
        <v>0</v>
      </c>
      <c r="AU676" s="503">
        <f t="shared" si="28"/>
        <v>0</v>
      </c>
      <c r="AV676" s="503">
        <f t="shared" si="28"/>
        <v>0</v>
      </c>
      <c r="AW676" s="503">
        <f t="shared" si="28"/>
        <v>0</v>
      </c>
      <c r="AX676" s="503">
        <f t="shared" si="28"/>
        <v>0</v>
      </c>
      <c r="AY676" s="503">
        <f t="shared" si="28"/>
        <v>0</v>
      </c>
      <c r="AZ676" s="503">
        <f t="shared" si="28"/>
        <v>0</v>
      </c>
      <c r="BA676" s="503">
        <f t="shared" si="28"/>
        <v>0</v>
      </c>
      <c r="BB676" s="503">
        <f t="shared" si="28"/>
        <v>0</v>
      </c>
      <c r="BC676" s="503">
        <f t="shared" si="28"/>
        <v>0</v>
      </c>
      <c r="BD676" s="503">
        <f t="shared" si="28"/>
        <v>0</v>
      </c>
      <c r="BE676" s="503">
        <f t="shared" si="30"/>
        <v>0</v>
      </c>
      <c r="BF676" s="503">
        <f t="shared" si="30"/>
        <v>0</v>
      </c>
      <c r="BG676" s="503">
        <f t="shared" si="30"/>
        <v>0</v>
      </c>
      <c r="BH676" s="503">
        <f t="shared" si="30"/>
        <v>0</v>
      </c>
      <c r="BI676" s="503">
        <f t="shared" si="30"/>
        <v>0</v>
      </c>
      <c r="BJ676" s="503">
        <f t="shared" si="30"/>
        <v>0</v>
      </c>
      <c r="BK676" s="503">
        <f t="shared" si="30"/>
        <v>0</v>
      </c>
      <c r="BL676" s="503">
        <f t="shared" si="30"/>
        <v>0</v>
      </c>
      <c r="BM676" s="503">
        <f t="shared" si="30"/>
        <v>0</v>
      </c>
      <c r="BN676" s="503">
        <f t="shared" si="30"/>
        <v>0</v>
      </c>
      <c r="BO676" s="503">
        <f t="shared" si="30"/>
        <v>0</v>
      </c>
      <c r="BP676" s="503">
        <f t="shared" si="30"/>
        <v>0</v>
      </c>
      <c r="BQ676" s="503">
        <f t="shared" si="30"/>
        <v>0</v>
      </c>
      <c r="BR676" s="503">
        <f t="shared" si="30"/>
        <v>0</v>
      </c>
      <c r="BS676" s="503">
        <f t="shared" si="30"/>
        <v>0</v>
      </c>
      <c r="BT676" s="503">
        <f t="shared" si="18"/>
        <v>0</v>
      </c>
      <c r="BU676" s="503">
        <f t="shared" si="5"/>
        <v>0</v>
      </c>
      <c r="BV676" s="504">
        <f t="shared" si="11"/>
        <v>1.7530683482060563E-5</v>
      </c>
      <c r="BW676" s="62">
        <f t="shared" si="31"/>
        <v>0</v>
      </c>
      <c r="BX676" s="62">
        <f t="shared" si="31"/>
        <v>2.2400000000000003E-2</v>
      </c>
      <c r="BY676" s="62">
        <f t="shared" si="31"/>
        <v>0</v>
      </c>
      <c r="BZ676" s="62">
        <f t="shared" si="31"/>
        <v>0</v>
      </c>
      <c r="CA676" s="62">
        <f t="shared" si="31"/>
        <v>0</v>
      </c>
      <c r="CB676" s="62">
        <f t="shared" si="31"/>
        <v>0.4118</v>
      </c>
      <c r="CC676" s="62">
        <f t="shared" si="31"/>
        <v>0</v>
      </c>
      <c r="CD676" s="62">
        <f t="shared" si="31"/>
        <v>0</v>
      </c>
      <c r="CE676" s="62">
        <f t="shared" si="31"/>
        <v>0</v>
      </c>
      <c r="CF676" s="62">
        <f t="shared" si="31"/>
        <v>0</v>
      </c>
      <c r="CG676" s="62">
        <f t="shared" si="31"/>
        <v>0</v>
      </c>
      <c r="CH676" s="502">
        <f t="shared" si="16"/>
        <v>1.8037757536279401E-2</v>
      </c>
      <c r="CI676" s="62">
        <f t="shared" si="27"/>
        <v>0</v>
      </c>
      <c r="CJ676" s="62">
        <f t="shared" si="27"/>
        <v>0</v>
      </c>
      <c r="CK676" s="62">
        <f t="shared" si="27"/>
        <v>0</v>
      </c>
      <c r="CL676" s="501">
        <f t="shared" si="12"/>
        <v>0</v>
      </c>
      <c r="CM676" s="62">
        <f t="shared" si="32"/>
        <v>0</v>
      </c>
      <c r="CN676" s="62">
        <f t="shared" si="32"/>
        <v>0</v>
      </c>
      <c r="CO676" s="62">
        <f t="shared" si="32"/>
        <v>0.50560000000000005</v>
      </c>
      <c r="CP676" s="62">
        <f t="shared" si="32"/>
        <v>0</v>
      </c>
      <c r="CQ676" s="62">
        <f t="shared" si="32"/>
        <v>0</v>
      </c>
      <c r="CR676" s="62">
        <f t="shared" si="32"/>
        <v>0</v>
      </c>
      <c r="CS676" s="62">
        <f t="shared" si="32"/>
        <v>0</v>
      </c>
      <c r="CT676" s="62">
        <f t="shared" si="32"/>
        <v>0</v>
      </c>
      <c r="CU676" s="501">
        <f t="shared" si="13"/>
        <v>0.31094290821517717</v>
      </c>
      <c r="CV676" s="505">
        <f t="shared" si="33"/>
        <v>0</v>
      </c>
      <c r="CW676" s="62">
        <f t="shared" si="33"/>
        <v>0</v>
      </c>
      <c r="CX676" s="62">
        <f t="shared" si="33"/>
        <v>0</v>
      </c>
      <c r="CY676" s="62">
        <f t="shared" si="33"/>
        <v>0</v>
      </c>
      <c r="CZ676" s="62">
        <f t="shared" si="33"/>
        <v>0</v>
      </c>
      <c r="DA676" s="62">
        <f t="shared" si="33"/>
        <v>0</v>
      </c>
      <c r="DB676" s="62">
        <f t="shared" si="33"/>
        <v>0</v>
      </c>
      <c r="DC676" s="62">
        <f t="shared" si="33"/>
        <v>0</v>
      </c>
      <c r="DD676" s="501">
        <f t="shared" si="14"/>
        <v>0</v>
      </c>
    </row>
    <row r="677" spans="1:108">
      <c r="A677" s="62">
        <v>61</v>
      </c>
      <c r="B677" s="62" t="s">
        <v>679</v>
      </c>
      <c r="C677" s="326">
        <v>61</v>
      </c>
      <c r="D677" s="64" t="s">
        <v>679</v>
      </c>
      <c r="G677" s="467">
        <f t="shared" si="26"/>
        <v>0</v>
      </c>
      <c r="H677" s="467">
        <f t="shared" si="26"/>
        <v>0</v>
      </c>
      <c r="I677" s="467">
        <f t="shared" si="26"/>
        <v>0</v>
      </c>
      <c r="J677" s="467">
        <f t="shared" si="26"/>
        <v>0</v>
      </c>
      <c r="K677" s="467">
        <f t="shared" si="26"/>
        <v>0</v>
      </c>
      <c r="L677" s="467">
        <f t="shared" si="26"/>
        <v>0</v>
      </c>
      <c r="M677" s="62">
        <f t="shared" si="26"/>
        <v>0</v>
      </c>
      <c r="N677" s="62">
        <f t="shared" si="26"/>
        <v>0</v>
      </c>
      <c r="O677" s="62">
        <f t="shared" si="26"/>
        <v>0</v>
      </c>
      <c r="P677" s="62">
        <f t="shared" si="26"/>
        <v>0</v>
      </c>
      <c r="Q677" s="62">
        <f t="shared" si="26"/>
        <v>0</v>
      </c>
      <c r="R677" s="62">
        <f t="shared" si="26"/>
        <v>0</v>
      </c>
      <c r="S677" s="62">
        <f t="shared" si="26"/>
        <v>0</v>
      </c>
      <c r="T677" s="62">
        <f t="shared" si="26"/>
        <v>0</v>
      </c>
      <c r="U677" s="62">
        <f t="shared" si="26"/>
        <v>0</v>
      </c>
      <c r="V677" s="62">
        <f t="shared" si="26"/>
        <v>0</v>
      </c>
      <c r="W677" s="62">
        <f t="shared" ref="W677:W689" si="34">SUMIF($D$13:$D$638,$D677,W$13:W$638)</f>
        <v>0</v>
      </c>
      <c r="X677" s="502">
        <f t="shared" si="15"/>
        <v>0</v>
      </c>
      <c r="Y677" s="503">
        <f t="shared" si="29"/>
        <v>0</v>
      </c>
      <c r="Z677" s="503">
        <f t="shared" si="29"/>
        <v>0</v>
      </c>
      <c r="AA677" s="503">
        <f t="shared" si="29"/>
        <v>0</v>
      </c>
      <c r="AB677" s="503">
        <f t="shared" si="29"/>
        <v>0</v>
      </c>
      <c r="AC677" s="503">
        <f t="shared" si="29"/>
        <v>0</v>
      </c>
      <c r="AD677" s="503">
        <f t="shared" si="29"/>
        <v>0</v>
      </c>
      <c r="AE677" s="503">
        <f t="shared" si="29"/>
        <v>0</v>
      </c>
      <c r="AF677" s="503">
        <f t="shared" si="29"/>
        <v>0</v>
      </c>
      <c r="AG677" s="503">
        <f t="shared" si="29"/>
        <v>0</v>
      </c>
      <c r="AH677" s="503">
        <f t="shared" si="29"/>
        <v>0</v>
      </c>
      <c r="AI677" s="503">
        <f t="shared" si="29"/>
        <v>0</v>
      </c>
      <c r="AJ677" s="503">
        <f t="shared" si="29"/>
        <v>0</v>
      </c>
      <c r="AK677" s="503">
        <f t="shared" si="29"/>
        <v>0</v>
      </c>
      <c r="AL677" s="503">
        <f t="shared" si="29"/>
        <v>0</v>
      </c>
      <c r="AM677" s="503">
        <f t="shared" si="29"/>
        <v>0</v>
      </c>
      <c r="AN677" s="503">
        <f t="shared" si="29"/>
        <v>0</v>
      </c>
      <c r="AO677" s="503">
        <f t="shared" si="28"/>
        <v>0</v>
      </c>
      <c r="AP677" s="503">
        <f t="shared" si="28"/>
        <v>0</v>
      </c>
      <c r="AQ677" s="503">
        <f t="shared" si="28"/>
        <v>0</v>
      </c>
      <c r="AR677" s="503">
        <f t="shared" si="28"/>
        <v>0</v>
      </c>
      <c r="AS677" s="503">
        <f t="shared" si="28"/>
        <v>0</v>
      </c>
      <c r="AT677" s="503">
        <f t="shared" si="28"/>
        <v>0</v>
      </c>
      <c r="AU677" s="503">
        <f t="shared" si="28"/>
        <v>0</v>
      </c>
      <c r="AV677" s="503">
        <f t="shared" si="28"/>
        <v>0</v>
      </c>
      <c r="AW677" s="503">
        <f t="shared" si="28"/>
        <v>0</v>
      </c>
      <c r="AX677" s="503">
        <f t="shared" si="28"/>
        <v>0</v>
      </c>
      <c r="AY677" s="503">
        <f t="shared" si="28"/>
        <v>0</v>
      </c>
      <c r="AZ677" s="503">
        <f t="shared" si="28"/>
        <v>0</v>
      </c>
      <c r="BA677" s="503">
        <f t="shared" si="28"/>
        <v>0</v>
      </c>
      <c r="BB677" s="503">
        <f t="shared" si="28"/>
        <v>0</v>
      </c>
      <c r="BC677" s="503">
        <f t="shared" si="28"/>
        <v>0</v>
      </c>
      <c r="BD677" s="503">
        <f t="shared" si="28"/>
        <v>0</v>
      </c>
      <c r="BE677" s="503">
        <f t="shared" si="30"/>
        <v>0</v>
      </c>
      <c r="BF677" s="503">
        <f t="shared" si="30"/>
        <v>0</v>
      </c>
      <c r="BG677" s="503">
        <f t="shared" si="30"/>
        <v>0</v>
      </c>
      <c r="BH677" s="503">
        <f t="shared" si="30"/>
        <v>0</v>
      </c>
      <c r="BI677" s="503">
        <f t="shared" si="30"/>
        <v>0</v>
      </c>
      <c r="BJ677" s="503">
        <f t="shared" si="30"/>
        <v>0</v>
      </c>
      <c r="BK677" s="503">
        <f t="shared" si="30"/>
        <v>0</v>
      </c>
      <c r="BL677" s="503">
        <f t="shared" si="30"/>
        <v>0</v>
      </c>
      <c r="BM677" s="503">
        <f t="shared" si="30"/>
        <v>0</v>
      </c>
      <c r="BN677" s="503">
        <f t="shared" si="30"/>
        <v>0</v>
      </c>
      <c r="BO677" s="503">
        <f t="shared" si="30"/>
        <v>0</v>
      </c>
      <c r="BP677" s="503">
        <f t="shared" si="30"/>
        <v>0</v>
      </c>
      <c r="BQ677" s="503">
        <f t="shared" si="30"/>
        <v>0</v>
      </c>
      <c r="BR677" s="503">
        <f t="shared" si="30"/>
        <v>0</v>
      </c>
      <c r="BS677" s="503">
        <f t="shared" si="30"/>
        <v>0</v>
      </c>
      <c r="BT677" s="503">
        <f t="shared" si="18"/>
        <v>0</v>
      </c>
      <c r="BU677" s="503">
        <f t="shared" si="5"/>
        <v>0</v>
      </c>
      <c r="BV677" s="504">
        <f t="shared" si="11"/>
        <v>0</v>
      </c>
      <c r="BW677" s="62">
        <f t="shared" si="31"/>
        <v>0</v>
      </c>
      <c r="BX677" s="62">
        <f t="shared" si="31"/>
        <v>0</v>
      </c>
      <c r="BY677" s="62">
        <f t="shared" si="31"/>
        <v>0</v>
      </c>
      <c r="BZ677" s="62">
        <f t="shared" si="31"/>
        <v>0</v>
      </c>
      <c r="CA677" s="62">
        <f t="shared" si="31"/>
        <v>0</v>
      </c>
      <c r="CB677" s="62">
        <f t="shared" si="31"/>
        <v>0</v>
      </c>
      <c r="CC677" s="62">
        <f t="shared" si="31"/>
        <v>0</v>
      </c>
      <c r="CD677" s="62">
        <f t="shared" si="31"/>
        <v>0</v>
      </c>
      <c r="CE677" s="62">
        <f t="shared" si="31"/>
        <v>0</v>
      </c>
      <c r="CF677" s="62">
        <f t="shared" si="31"/>
        <v>0</v>
      </c>
      <c r="CG677" s="62">
        <f t="shared" si="31"/>
        <v>0</v>
      </c>
      <c r="CH677" s="502">
        <f t="shared" si="16"/>
        <v>0</v>
      </c>
      <c r="CI677" s="62">
        <f t="shared" si="27"/>
        <v>0</v>
      </c>
      <c r="CJ677" s="62">
        <f t="shared" si="27"/>
        <v>0</v>
      </c>
      <c r="CK677" s="62">
        <f t="shared" si="27"/>
        <v>0</v>
      </c>
      <c r="CL677" s="501">
        <f t="shared" si="12"/>
        <v>0</v>
      </c>
      <c r="CM677" s="62">
        <f t="shared" si="32"/>
        <v>0</v>
      </c>
      <c r="CN677" s="62">
        <f t="shared" si="32"/>
        <v>0</v>
      </c>
      <c r="CO677" s="62">
        <f t="shared" si="32"/>
        <v>0</v>
      </c>
      <c r="CP677" s="62">
        <f t="shared" si="32"/>
        <v>0</v>
      </c>
      <c r="CQ677" s="62">
        <f t="shared" si="32"/>
        <v>0</v>
      </c>
      <c r="CR677" s="62">
        <f t="shared" si="32"/>
        <v>0</v>
      </c>
      <c r="CS677" s="62">
        <f t="shared" si="32"/>
        <v>0</v>
      </c>
      <c r="CT677" s="62">
        <f t="shared" si="32"/>
        <v>0</v>
      </c>
      <c r="CU677" s="501">
        <f t="shared" si="13"/>
        <v>0</v>
      </c>
      <c r="CV677" s="505">
        <f t="shared" si="33"/>
        <v>0</v>
      </c>
      <c r="CW677" s="62">
        <f t="shared" si="33"/>
        <v>0</v>
      </c>
      <c r="CX677" s="62">
        <f t="shared" si="33"/>
        <v>0</v>
      </c>
      <c r="CY677" s="62">
        <f t="shared" si="33"/>
        <v>0</v>
      </c>
      <c r="CZ677" s="62">
        <f t="shared" si="33"/>
        <v>0</v>
      </c>
      <c r="DA677" s="62">
        <f t="shared" si="33"/>
        <v>0</v>
      </c>
      <c r="DB677" s="62">
        <f t="shared" si="33"/>
        <v>0</v>
      </c>
      <c r="DC677" s="62">
        <f t="shared" si="33"/>
        <v>0</v>
      </c>
      <c r="DD677" s="501">
        <f t="shared" si="14"/>
        <v>0</v>
      </c>
    </row>
    <row r="678" spans="1:108">
      <c r="A678" s="62">
        <v>62</v>
      </c>
      <c r="B678" s="62" t="s">
        <v>753</v>
      </c>
      <c r="C678" s="326">
        <v>62</v>
      </c>
      <c r="D678" s="268" t="s">
        <v>753</v>
      </c>
      <c r="G678" s="467">
        <f t="shared" si="26"/>
        <v>0</v>
      </c>
      <c r="H678" s="467">
        <f t="shared" si="26"/>
        <v>0</v>
      </c>
      <c r="I678" s="467">
        <f t="shared" si="26"/>
        <v>0</v>
      </c>
      <c r="J678" s="467">
        <f t="shared" si="26"/>
        <v>0</v>
      </c>
      <c r="K678" s="467">
        <f>SUMIF($D$13:$D$638,$D678,K$13:K$638)</f>
        <v>0</v>
      </c>
      <c r="L678" s="467">
        <f t="shared" si="26"/>
        <v>0</v>
      </c>
      <c r="M678" s="62">
        <f t="shared" si="26"/>
        <v>6.8000000000000005E-3</v>
      </c>
      <c r="N678" s="62">
        <f t="shared" si="26"/>
        <v>0</v>
      </c>
      <c r="O678" s="62">
        <f t="shared" si="26"/>
        <v>0</v>
      </c>
      <c r="P678" s="62">
        <f t="shared" si="26"/>
        <v>0</v>
      </c>
      <c r="Q678" s="62">
        <f t="shared" si="26"/>
        <v>0</v>
      </c>
      <c r="R678" s="62">
        <f t="shared" si="26"/>
        <v>0</v>
      </c>
      <c r="S678" s="62">
        <f t="shared" si="26"/>
        <v>0</v>
      </c>
      <c r="T678" s="62">
        <f t="shared" si="26"/>
        <v>0</v>
      </c>
      <c r="U678" s="62">
        <f t="shared" si="26"/>
        <v>0</v>
      </c>
      <c r="V678" s="62">
        <f t="shared" si="26"/>
        <v>0</v>
      </c>
      <c r="W678" s="62">
        <f t="shared" si="34"/>
        <v>0</v>
      </c>
      <c r="X678" s="502">
        <f t="shared" si="15"/>
        <v>2.6040395095482533E-3</v>
      </c>
      <c r="Y678" s="503">
        <f t="shared" si="29"/>
        <v>0</v>
      </c>
      <c r="Z678" s="503">
        <f t="shared" si="29"/>
        <v>0</v>
      </c>
      <c r="AA678" s="503">
        <f t="shared" si="29"/>
        <v>5.3E-3</v>
      </c>
      <c r="AB678" s="503">
        <f t="shared" si="29"/>
        <v>0</v>
      </c>
      <c r="AC678" s="503">
        <f t="shared" si="29"/>
        <v>4.8399999999999999E-2</v>
      </c>
      <c r="AD678" s="503">
        <f t="shared" si="29"/>
        <v>0</v>
      </c>
      <c r="AE678" s="503">
        <f t="shared" si="29"/>
        <v>0</v>
      </c>
      <c r="AF678" s="503">
        <f t="shared" si="29"/>
        <v>0</v>
      </c>
      <c r="AG678" s="503">
        <f t="shared" si="29"/>
        <v>5.3499999999999999E-2</v>
      </c>
      <c r="AH678" s="503">
        <f t="shared" si="29"/>
        <v>0</v>
      </c>
      <c r="AI678" s="503">
        <f t="shared" si="29"/>
        <v>0</v>
      </c>
      <c r="AJ678" s="503">
        <f t="shared" si="29"/>
        <v>0</v>
      </c>
      <c r="AK678" s="503">
        <f t="shared" si="29"/>
        <v>0</v>
      </c>
      <c r="AL678" s="503">
        <f t="shared" si="29"/>
        <v>0</v>
      </c>
      <c r="AM678" s="503">
        <f t="shared" si="29"/>
        <v>0</v>
      </c>
      <c r="AN678" s="503">
        <f t="shared" si="29"/>
        <v>0</v>
      </c>
      <c r="AO678" s="503">
        <f t="shared" si="28"/>
        <v>0</v>
      </c>
      <c r="AP678" s="503">
        <f t="shared" si="28"/>
        <v>0</v>
      </c>
      <c r="AQ678" s="503">
        <f t="shared" si="28"/>
        <v>0</v>
      </c>
      <c r="AR678" s="503">
        <f t="shared" si="28"/>
        <v>1.01E-2</v>
      </c>
      <c r="AS678" s="503">
        <f t="shared" si="28"/>
        <v>0.28100000000000003</v>
      </c>
      <c r="AT678" s="503">
        <f t="shared" si="28"/>
        <v>0</v>
      </c>
      <c r="AU678" s="503">
        <f t="shared" si="28"/>
        <v>0</v>
      </c>
      <c r="AV678" s="503">
        <f t="shared" si="28"/>
        <v>0</v>
      </c>
      <c r="AW678" s="503">
        <f t="shared" si="28"/>
        <v>0</v>
      </c>
      <c r="AX678" s="503">
        <f t="shared" si="28"/>
        <v>0</v>
      </c>
      <c r="AY678" s="503">
        <f t="shared" si="28"/>
        <v>0</v>
      </c>
      <c r="AZ678" s="503">
        <f t="shared" si="28"/>
        <v>0</v>
      </c>
      <c r="BA678" s="503">
        <f t="shared" si="28"/>
        <v>1E-3</v>
      </c>
      <c r="BB678" s="503">
        <f t="shared" si="28"/>
        <v>0</v>
      </c>
      <c r="BC678" s="503">
        <f t="shared" si="28"/>
        <v>0</v>
      </c>
      <c r="BD678" s="503">
        <f t="shared" si="28"/>
        <v>6.4000000000000003E-3</v>
      </c>
      <c r="BE678" s="503">
        <f t="shared" si="30"/>
        <v>0</v>
      </c>
      <c r="BF678" s="503">
        <f t="shared" si="30"/>
        <v>0</v>
      </c>
      <c r="BG678" s="503">
        <f t="shared" si="30"/>
        <v>0</v>
      </c>
      <c r="BH678" s="503">
        <f t="shared" si="30"/>
        <v>0</v>
      </c>
      <c r="BI678" s="503">
        <f t="shared" si="30"/>
        <v>0</v>
      </c>
      <c r="BJ678" s="503">
        <f t="shared" si="30"/>
        <v>0</v>
      </c>
      <c r="BK678" s="503">
        <f t="shared" si="30"/>
        <v>0</v>
      </c>
      <c r="BL678" s="503">
        <f t="shared" si="30"/>
        <v>0</v>
      </c>
      <c r="BM678" s="503">
        <f t="shared" si="30"/>
        <v>0</v>
      </c>
      <c r="BN678" s="503">
        <f t="shared" si="30"/>
        <v>0</v>
      </c>
      <c r="BO678" s="503">
        <f t="shared" si="30"/>
        <v>0</v>
      </c>
      <c r="BP678" s="503">
        <f t="shared" si="30"/>
        <v>0</v>
      </c>
      <c r="BQ678" s="503">
        <f t="shared" si="30"/>
        <v>0</v>
      </c>
      <c r="BR678" s="503">
        <f t="shared" si="30"/>
        <v>0</v>
      </c>
      <c r="BS678" s="503">
        <f t="shared" si="30"/>
        <v>0</v>
      </c>
      <c r="BT678" s="503">
        <f t="shared" si="18"/>
        <v>0</v>
      </c>
      <c r="BU678" s="503">
        <f t="shared" si="5"/>
        <v>0</v>
      </c>
      <c r="BV678" s="504">
        <f t="shared" si="11"/>
        <v>4.0457712934775826E-2</v>
      </c>
      <c r="BW678" s="62">
        <f t="shared" si="31"/>
        <v>0</v>
      </c>
      <c r="BX678" s="62">
        <f t="shared" si="31"/>
        <v>0</v>
      </c>
      <c r="BY678" s="62">
        <f t="shared" si="31"/>
        <v>0</v>
      </c>
      <c r="BZ678" s="62">
        <f t="shared" si="31"/>
        <v>0</v>
      </c>
      <c r="CA678" s="62">
        <f t="shared" si="31"/>
        <v>0</v>
      </c>
      <c r="CB678" s="62">
        <f t="shared" si="31"/>
        <v>0</v>
      </c>
      <c r="CC678" s="62">
        <f t="shared" si="31"/>
        <v>0</v>
      </c>
      <c r="CD678" s="62">
        <f t="shared" si="31"/>
        <v>0</v>
      </c>
      <c r="CE678" s="62">
        <f t="shared" si="31"/>
        <v>0</v>
      </c>
      <c r="CF678" s="62">
        <f t="shared" si="31"/>
        <v>0</v>
      </c>
      <c r="CG678" s="62">
        <f t="shared" si="31"/>
        <v>0</v>
      </c>
      <c r="CH678" s="502">
        <f t="shared" si="16"/>
        <v>0</v>
      </c>
      <c r="CI678" s="62">
        <f t="shared" si="27"/>
        <v>0</v>
      </c>
      <c r="CJ678" s="62">
        <f t="shared" si="27"/>
        <v>0</v>
      </c>
      <c r="CK678" s="62">
        <f t="shared" si="27"/>
        <v>0</v>
      </c>
      <c r="CL678" s="501">
        <f t="shared" si="12"/>
        <v>0</v>
      </c>
      <c r="CM678" s="62">
        <f t="shared" si="32"/>
        <v>0</v>
      </c>
      <c r="CN678" s="62">
        <f t="shared" si="32"/>
        <v>0</v>
      </c>
      <c r="CO678" s="62">
        <f t="shared" si="32"/>
        <v>0</v>
      </c>
      <c r="CP678" s="62">
        <f t="shared" si="32"/>
        <v>0</v>
      </c>
      <c r="CQ678" s="62">
        <f t="shared" si="32"/>
        <v>0</v>
      </c>
      <c r="CR678" s="62">
        <f t="shared" si="32"/>
        <v>0</v>
      </c>
      <c r="CS678" s="62">
        <f t="shared" si="32"/>
        <v>0</v>
      </c>
      <c r="CT678" s="62">
        <f t="shared" si="32"/>
        <v>0</v>
      </c>
      <c r="CU678" s="501">
        <f t="shared" si="13"/>
        <v>0</v>
      </c>
      <c r="CV678" s="505">
        <f t="shared" si="33"/>
        <v>0</v>
      </c>
      <c r="CW678" s="62">
        <f t="shared" si="33"/>
        <v>0</v>
      </c>
      <c r="CX678" s="62">
        <f t="shared" si="33"/>
        <v>0</v>
      </c>
      <c r="CY678" s="62">
        <f t="shared" si="33"/>
        <v>0</v>
      </c>
      <c r="CZ678" s="62">
        <f t="shared" si="33"/>
        <v>0</v>
      </c>
      <c r="DA678" s="62">
        <f t="shared" si="33"/>
        <v>0</v>
      </c>
      <c r="DB678" s="62">
        <f t="shared" si="33"/>
        <v>0</v>
      </c>
      <c r="DC678" s="62">
        <f t="shared" si="33"/>
        <v>0</v>
      </c>
      <c r="DD678" s="501">
        <f t="shared" si="14"/>
        <v>0</v>
      </c>
    </row>
    <row r="679" spans="1:108">
      <c r="A679" s="62">
        <v>63</v>
      </c>
      <c r="B679" s="62" t="s">
        <v>754</v>
      </c>
      <c r="C679" s="326">
        <v>63</v>
      </c>
      <c r="D679" s="268" t="s">
        <v>778</v>
      </c>
      <c r="G679" s="467">
        <f t="shared" si="26"/>
        <v>0</v>
      </c>
      <c r="H679" s="467">
        <f t="shared" si="26"/>
        <v>0</v>
      </c>
      <c r="I679" s="467">
        <f t="shared" si="26"/>
        <v>0</v>
      </c>
      <c r="J679" s="467">
        <f t="shared" si="26"/>
        <v>0</v>
      </c>
      <c r="K679" s="467">
        <f t="shared" si="26"/>
        <v>0</v>
      </c>
      <c r="L679" s="467">
        <f t="shared" si="26"/>
        <v>0</v>
      </c>
      <c r="M679" s="62">
        <f t="shared" si="26"/>
        <v>0</v>
      </c>
      <c r="N679" s="62">
        <f t="shared" si="26"/>
        <v>0</v>
      </c>
      <c r="O679" s="62">
        <f t="shared" si="26"/>
        <v>0</v>
      </c>
      <c r="P679" s="62">
        <f t="shared" si="26"/>
        <v>0</v>
      </c>
      <c r="Q679" s="62">
        <f t="shared" si="26"/>
        <v>0</v>
      </c>
      <c r="R679" s="62">
        <f t="shared" si="26"/>
        <v>0</v>
      </c>
      <c r="S679" s="62">
        <f t="shared" si="26"/>
        <v>0</v>
      </c>
      <c r="T679" s="62">
        <f t="shared" si="26"/>
        <v>0</v>
      </c>
      <c r="U679" s="62">
        <f t="shared" si="26"/>
        <v>0</v>
      </c>
      <c r="V679" s="62">
        <f t="shared" si="26"/>
        <v>0</v>
      </c>
      <c r="W679" s="62">
        <f t="shared" si="34"/>
        <v>0</v>
      </c>
      <c r="X679" s="502">
        <f t="shared" si="15"/>
        <v>0</v>
      </c>
      <c r="Y679" s="503">
        <f t="shared" si="29"/>
        <v>0</v>
      </c>
      <c r="Z679" s="503">
        <f t="shared" si="29"/>
        <v>0</v>
      </c>
      <c r="AA679" s="503">
        <f t="shared" si="29"/>
        <v>0</v>
      </c>
      <c r="AB679" s="503">
        <f t="shared" si="29"/>
        <v>0</v>
      </c>
      <c r="AC679" s="503">
        <f t="shared" si="29"/>
        <v>0</v>
      </c>
      <c r="AD679" s="503">
        <f t="shared" si="29"/>
        <v>0</v>
      </c>
      <c r="AE679" s="503">
        <f t="shared" si="29"/>
        <v>0</v>
      </c>
      <c r="AF679" s="503">
        <f t="shared" si="29"/>
        <v>0</v>
      </c>
      <c r="AG679" s="503">
        <f t="shared" si="29"/>
        <v>0</v>
      </c>
      <c r="AH679" s="503">
        <f t="shared" si="29"/>
        <v>0</v>
      </c>
      <c r="AI679" s="503">
        <f t="shared" si="29"/>
        <v>0</v>
      </c>
      <c r="AJ679" s="503">
        <f t="shared" si="29"/>
        <v>0</v>
      </c>
      <c r="AK679" s="503">
        <f t="shared" si="29"/>
        <v>0</v>
      </c>
      <c r="AL679" s="503">
        <f t="shared" si="29"/>
        <v>0</v>
      </c>
      <c r="AM679" s="503">
        <f t="shared" si="29"/>
        <v>0</v>
      </c>
      <c r="AN679" s="503">
        <f t="shared" si="29"/>
        <v>0</v>
      </c>
      <c r="AO679" s="503">
        <f t="shared" si="28"/>
        <v>0</v>
      </c>
      <c r="AP679" s="503">
        <f t="shared" si="28"/>
        <v>0</v>
      </c>
      <c r="AQ679" s="503">
        <f t="shared" si="28"/>
        <v>0</v>
      </c>
      <c r="AR679" s="503">
        <f t="shared" si="28"/>
        <v>0</v>
      </c>
      <c r="AS679" s="503">
        <f t="shared" si="28"/>
        <v>0</v>
      </c>
      <c r="AT679" s="503">
        <f t="shared" si="28"/>
        <v>0</v>
      </c>
      <c r="AU679" s="503">
        <f t="shared" si="28"/>
        <v>0</v>
      </c>
      <c r="AV679" s="503">
        <f t="shared" si="28"/>
        <v>0</v>
      </c>
      <c r="AW679" s="503">
        <f t="shared" si="28"/>
        <v>0</v>
      </c>
      <c r="AX679" s="503">
        <f t="shared" si="28"/>
        <v>0</v>
      </c>
      <c r="AY679" s="503">
        <f t="shared" si="28"/>
        <v>0</v>
      </c>
      <c r="AZ679" s="503">
        <f t="shared" si="28"/>
        <v>0</v>
      </c>
      <c r="BA679" s="503">
        <f t="shared" si="28"/>
        <v>0</v>
      </c>
      <c r="BB679" s="503">
        <f t="shared" si="28"/>
        <v>0</v>
      </c>
      <c r="BC679" s="503">
        <f t="shared" si="28"/>
        <v>0</v>
      </c>
      <c r="BD679" s="503">
        <f t="shared" si="28"/>
        <v>0</v>
      </c>
      <c r="BE679" s="503">
        <f t="shared" si="30"/>
        <v>0</v>
      </c>
      <c r="BF679" s="503">
        <f t="shared" si="30"/>
        <v>0</v>
      </c>
      <c r="BG679" s="503">
        <f t="shared" si="30"/>
        <v>0</v>
      </c>
      <c r="BH679" s="503">
        <f t="shared" si="30"/>
        <v>0</v>
      </c>
      <c r="BI679" s="503">
        <f t="shared" si="30"/>
        <v>0</v>
      </c>
      <c r="BJ679" s="503">
        <f t="shared" si="30"/>
        <v>0</v>
      </c>
      <c r="BK679" s="503">
        <f t="shared" si="30"/>
        <v>0</v>
      </c>
      <c r="BL679" s="503">
        <f t="shared" si="30"/>
        <v>0</v>
      </c>
      <c r="BM679" s="503">
        <f t="shared" si="30"/>
        <v>0</v>
      </c>
      <c r="BN679" s="503">
        <f t="shared" si="30"/>
        <v>0</v>
      </c>
      <c r="BO679" s="503">
        <f t="shared" si="30"/>
        <v>0</v>
      </c>
      <c r="BP679" s="503">
        <f t="shared" si="30"/>
        <v>0</v>
      </c>
      <c r="BQ679" s="503">
        <f t="shared" si="30"/>
        <v>0</v>
      </c>
      <c r="BR679" s="503">
        <f t="shared" si="30"/>
        <v>0</v>
      </c>
      <c r="BS679" s="503">
        <f t="shared" si="30"/>
        <v>0</v>
      </c>
      <c r="BT679" s="503">
        <f t="shared" si="18"/>
        <v>0</v>
      </c>
      <c r="BU679" s="503">
        <f t="shared" si="5"/>
        <v>0</v>
      </c>
      <c r="BV679" s="504">
        <f t="shared" si="11"/>
        <v>0</v>
      </c>
      <c r="BW679" s="62">
        <f t="shared" si="31"/>
        <v>0</v>
      </c>
      <c r="BX679" s="62">
        <f t="shared" si="31"/>
        <v>0</v>
      </c>
      <c r="BY679" s="62">
        <f t="shared" si="31"/>
        <v>0</v>
      </c>
      <c r="BZ679" s="62">
        <f t="shared" si="31"/>
        <v>0</v>
      </c>
      <c r="CA679" s="62">
        <f t="shared" si="31"/>
        <v>0</v>
      </c>
      <c r="CB679" s="62">
        <f t="shared" si="31"/>
        <v>0</v>
      </c>
      <c r="CC679" s="62">
        <f t="shared" si="31"/>
        <v>0</v>
      </c>
      <c r="CD679" s="62">
        <f t="shared" si="31"/>
        <v>0</v>
      </c>
      <c r="CE679" s="62">
        <f t="shared" si="31"/>
        <v>0</v>
      </c>
      <c r="CF679" s="62">
        <f t="shared" si="31"/>
        <v>0</v>
      </c>
      <c r="CG679" s="62">
        <f t="shared" si="31"/>
        <v>0</v>
      </c>
      <c r="CH679" s="502">
        <f t="shared" si="16"/>
        <v>0</v>
      </c>
      <c r="CI679" s="62">
        <f t="shared" si="27"/>
        <v>0</v>
      </c>
      <c r="CJ679" s="62">
        <f t="shared" si="27"/>
        <v>0</v>
      </c>
      <c r="CK679" s="62">
        <f t="shared" si="27"/>
        <v>0</v>
      </c>
      <c r="CL679" s="501">
        <f t="shared" si="12"/>
        <v>0</v>
      </c>
      <c r="CM679" s="62">
        <f t="shared" si="32"/>
        <v>0</v>
      </c>
      <c r="CN679" s="62">
        <f t="shared" si="32"/>
        <v>0</v>
      </c>
      <c r="CO679" s="62">
        <f t="shared" si="32"/>
        <v>0</v>
      </c>
      <c r="CP679" s="62">
        <f t="shared" si="32"/>
        <v>0</v>
      </c>
      <c r="CQ679" s="62">
        <f t="shared" si="32"/>
        <v>0</v>
      </c>
      <c r="CR679" s="62">
        <f t="shared" si="32"/>
        <v>0</v>
      </c>
      <c r="CS679" s="62">
        <f t="shared" si="32"/>
        <v>0</v>
      </c>
      <c r="CT679" s="62">
        <f t="shared" si="32"/>
        <v>0</v>
      </c>
      <c r="CU679" s="501">
        <f t="shared" si="13"/>
        <v>0</v>
      </c>
      <c r="CV679" s="505">
        <f t="shared" si="33"/>
        <v>0</v>
      </c>
      <c r="CW679" s="62">
        <f t="shared" si="33"/>
        <v>0</v>
      </c>
      <c r="CX679" s="62">
        <f t="shared" si="33"/>
        <v>0</v>
      </c>
      <c r="CY679" s="62">
        <f t="shared" si="33"/>
        <v>0</v>
      </c>
      <c r="CZ679" s="62">
        <f t="shared" si="33"/>
        <v>0</v>
      </c>
      <c r="DA679" s="62">
        <f t="shared" si="33"/>
        <v>0</v>
      </c>
      <c r="DB679" s="62">
        <f t="shared" si="33"/>
        <v>0</v>
      </c>
      <c r="DC679" s="62">
        <f t="shared" si="33"/>
        <v>0</v>
      </c>
      <c r="DD679" s="501">
        <f t="shared" si="14"/>
        <v>0</v>
      </c>
    </row>
    <row r="680" spans="1:108">
      <c r="A680" s="62">
        <v>64</v>
      </c>
      <c r="B680" s="62" t="s">
        <v>755</v>
      </c>
      <c r="C680" s="326">
        <v>64</v>
      </c>
      <c r="D680" s="64" t="s">
        <v>755</v>
      </c>
      <c r="G680" s="467">
        <f t="shared" si="26"/>
        <v>0</v>
      </c>
      <c r="H680" s="467">
        <f t="shared" si="26"/>
        <v>0</v>
      </c>
      <c r="I680" s="467">
        <f t="shared" si="26"/>
        <v>0</v>
      </c>
      <c r="J680" s="467">
        <f t="shared" si="26"/>
        <v>0</v>
      </c>
      <c r="K680" s="467">
        <f t="shared" si="26"/>
        <v>0</v>
      </c>
      <c r="L680" s="467">
        <f t="shared" si="26"/>
        <v>0</v>
      </c>
      <c r="M680" s="62">
        <f t="shared" si="26"/>
        <v>0</v>
      </c>
      <c r="N680" s="62">
        <f t="shared" si="26"/>
        <v>0</v>
      </c>
      <c r="O680" s="62">
        <f t="shared" si="26"/>
        <v>0</v>
      </c>
      <c r="P680" s="62">
        <f t="shared" si="26"/>
        <v>0</v>
      </c>
      <c r="Q680" s="62">
        <f t="shared" si="26"/>
        <v>0</v>
      </c>
      <c r="R680" s="62">
        <f t="shared" si="26"/>
        <v>0</v>
      </c>
      <c r="S680" s="62">
        <f t="shared" si="26"/>
        <v>0</v>
      </c>
      <c r="T680" s="62">
        <f t="shared" si="26"/>
        <v>0</v>
      </c>
      <c r="U680" s="62">
        <f t="shared" si="26"/>
        <v>0</v>
      </c>
      <c r="V680" s="62">
        <f t="shared" si="26"/>
        <v>0</v>
      </c>
      <c r="W680" s="62">
        <f t="shared" si="34"/>
        <v>0</v>
      </c>
      <c r="X680" s="502">
        <f t="shared" si="15"/>
        <v>0</v>
      </c>
      <c r="Y680" s="503">
        <f t="shared" si="29"/>
        <v>0</v>
      </c>
      <c r="Z680" s="503">
        <f t="shared" si="29"/>
        <v>0</v>
      </c>
      <c r="AA680" s="503">
        <f t="shared" si="29"/>
        <v>0</v>
      </c>
      <c r="AB680" s="503">
        <f t="shared" si="29"/>
        <v>0</v>
      </c>
      <c r="AC680" s="503">
        <f t="shared" si="29"/>
        <v>0</v>
      </c>
      <c r="AD680" s="503">
        <f t="shared" si="29"/>
        <v>0</v>
      </c>
      <c r="AE680" s="503">
        <f t="shared" si="29"/>
        <v>0</v>
      </c>
      <c r="AF680" s="503">
        <f t="shared" si="29"/>
        <v>0</v>
      </c>
      <c r="AG680" s="503">
        <f t="shared" si="29"/>
        <v>0</v>
      </c>
      <c r="AH680" s="503">
        <f t="shared" si="29"/>
        <v>0</v>
      </c>
      <c r="AI680" s="503">
        <f t="shared" si="29"/>
        <v>0</v>
      </c>
      <c r="AJ680" s="503">
        <f t="shared" si="29"/>
        <v>0</v>
      </c>
      <c r="AK680" s="503">
        <f t="shared" si="29"/>
        <v>0</v>
      </c>
      <c r="AL680" s="503">
        <f t="shared" si="29"/>
        <v>0</v>
      </c>
      <c r="AM680" s="503">
        <f t="shared" si="29"/>
        <v>0</v>
      </c>
      <c r="AN680" s="503">
        <f t="shared" si="29"/>
        <v>0</v>
      </c>
      <c r="AO680" s="503">
        <f t="shared" si="28"/>
        <v>0</v>
      </c>
      <c r="AP680" s="503">
        <f t="shared" si="28"/>
        <v>0</v>
      </c>
      <c r="AQ680" s="503">
        <f t="shared" si="28"/>
        <v>0</v>
      </c>
      <c r="AR680" s="503">
        <f t="shared" si="28"/>
        <v>0</v>
      </c>
      <c r="AS680" s="503">
        <f t="shared" si="28"/>
        <v>0</v>
      </c>
      <c r="AT680" s="503">
        <f t="shared" si="28"/>
        <v>0</v>
      </c>
      <c r="AU680" s="503">
        <f t="shared" si="28"/>
        <v>0</v>
      </c>
      <c r="AV680" s="503">
        <f t="shared" si="28"/>
        <v>0</v>
      </c>
      <c r="AW680" s="503">
        <f t="shared" si="28"/>
        <v>0</v>
      </c>
      <c r="AX680" s="503">
        <f t="shared" si="28"/>
        <v>0</v>
      </c>
      <c r="AY680" s="503">
        <f t="shared" si="28"/>
        <v>0</v>
      </c>
      <c r="AZ680" s="503">
        <f t="shared" si="28"/>
        <v>0</v>
      </c>
      <c r="BA680" s="503">
        <f t="shared" si="28"/>
        <v>0</v>
      </c>
      <c r="BB680" s="503">
        <f t="shared" si="28"/>
        <v>0</v>
      </c>
      <c r="BC680" s="503">
        <f t="shared" si="28"/>
        <v>0</v>
      </c>
      <c r="BD680" s="503">
        <f t="shared" si="28"/>
        <v>0</v>
      </c>
      <c r="BE680" s="503">
        <f t="shared" si="30"/>
        <v>0</v>
      </c>
      <c r="BF680" s="503">
        <f t="shared" si="30"/>
        <v>0</v>
      </c>
      <c r="BG680" s="503">
        <f t="shared" si="30"/>
        <v>0</v>
      </c>
      <c r="BH680" s="503">
        <f t="shared" si="30"/>
        <v>0</v>
      </c>
      <c r="BI680" s="503">
        <f t="shared" si="30"/>
        <v>0</v>
      </c>
      <c r="BJ680" s="503">
        <f t="shared" si="30"/>
        <v>0</v>
      </c>
      <c r="BK680" s="503">
        <f t="shared" si="30"/>
        <v>0</v>
      </c>
      <c r="BL680" s="503">
        <f t="shared" si="30"/>
        <v>0</v>
      </c>
      <c r="BM680" s="503">
        <f t="shared" si="30"/>
        <v>0</v>
      </c>
      <c r="BN680" s="503">
        <f t="shared" si="30"/>
        <v>0</v>
      </c>
      <c r="BO680" s="503">
        <f t="shared" si="30"/>
        <v>0</v>
      </c>
      <c r="BP680" s="503">
        <f t="shared" si="30"/>
        <v>0</v>
      </c>
      <c r="BQ680" s="503">
        <f t="shared" si="30"/>
        <v>0</v>
      </c>
      <c r="BR680" s="503">
        <f t="shared" si="30"/>
        <v>0</v>
      </c>
      <c r="BS680" s="503">
        <f t="shared" si="30"/>
        <v>0</v>
      </c>
      <c r="BT680" s="503">
        <f t="shared" si="18"/>
        <v>0</v>
      </c>
      <c r="BU680" s="503">
        <f t="shared" si="5"/>
        <v>0</v>
      </c>
      <c r="BV680" s="504">
        <f t="shared" si="11"/>
        <v>0</v>
      </c>
      <c r="BW680" s="62">
        <f t="shared" si="31"/>
        <v>0</v>
      </c>
      <c r="BX680" s="62">
        <f t="shared" si="31"/>
        <v>0</v>
      </c>
      <c r="BY680" s="62">
        <f t="shared" si="31"/>
        <v>0</v>
      </c>
      <c r="BZ680" s="62">
        <f t="shared" si="31"/>
        <v>0</v>
      </c>
      <c r="CA680" s="62">
        <f t="shared" si="31"/>
        <v>0</v>
      </c>
      <c r="CB680" s="62">
        <f t="shared" si="31"/>
        <v>0</v>
      </c>
      <c r="CC680" s="62">
        <f t="shared" si="31"/>
        <v>0</v>
      </c>
      <c r="CD680" s="62">
        <f t="shared" si="31"/>
        <v>0</v>
      </c>
      <c r="CE680" s="62">
        <f t="shared" si="31"/>
        <v>0</v>
      </c>
      <c r="CF680" s="62">
        <f t="shared" si="31"/>
        <v>0</v>
      </c>
      <c r="CG680" s="62">
        <f t="shared" si="31"/>
        <v>0</v>
      </c>
      <c r="CH680" s="502">
        <f t="shared" si="16"/>
        <v>0</v>
      </c>
      <c r="CI680" s="62">
        <f t="shared" si="27"/>
        <v>0</v>
      </c>
      <c r="CJ680" s="62">
        <f t="shared" si="27"/>
        <v>0</v>
      </c>
      <c r="CK680" s="62">
        <f t="shared" si="27"/>
        <v>0</v>
      </c>
      <c r="CL680" s="501">
        <f t="shared" si="12"/>
        <v>0</v>
      </c>
      <c r="CM680" s="62">
        <f t="shared" si="32"/>
        <v>0</v>
      </c>
      <c r="CN680" s="62">
        <f t="shared" si="32"/>
        <v>0</v>
      </c>
      <c r="CO680" s="62">
        <f t="shared" si="32"/>
        <v>0</v>
      </c>
      <c r="CP680" s="62">
        <f t="shared" si="32"/>
        <v>0</v>
      </c>
      <c r="CQ680" s="62">
        <f t="shared" si="32"/>
        <v>0</v>
      </c>
      <c r="CR680" s="62">
        <f t="shared" si="32"/>
        <v>0</v>
      </c>
      <c r="CS680" s="62">
        <f t="shared" si="32"/>
        <v>0</v>
      </c>
      <c r="CT680" s="62">
        <f t="shared" si="32"/>
        <v>0</v>
      </c>
      <c r="CU680" s="501">
        <f t="shared" si="13"/>
        <v>0</v>
      </c>
      <c r="CV680" s="505">
        <f t="shared" si="33"/>
        <v>0</v>
      </c>
      <c r="CW680" s="62">
        <f t="shared" si="33"/>
        <v>0</v>
      </c>
      <c r="CX680" s="62">
        <f t="shared" si="33"/>
        <v>0</v>
      </c>
      <c r="CY680" s="62">
        <f t="shared" si="33"/>
        <v>0</v>
      </c>
      <c r="CZ680" s="62">
        <f t="shared" si="33"/>
        <v>0</v>
      </c>
      <c r="DA680" s="62">
        <f t="shared" si="33"/>
        <v>0</v>
      </c>
      <c r="DB680" s="62">
        <f t="shared" si="33"/>
        <v>0</v>
      </c>
      <c r="DC680" s="62">
        <f t="shared" si="33"/>
        <v>0</v>
      </c>
      <c r="DD680" s="501">
        <f t="shared" si="14"/>
        <v>0</v>
      </c>
    </row>
    <row r="681" spans="1:108">
      <c r="A681" s="62">
        <v>65</v>
      </c>
      <c r="B681" s="62" t="s">
        <v>933</v>
      </c>
      <c r="C681" s="326">
        <v>65</v>
      </c>
      <c r="D681" s="64" t="s">
        <v>933</v>
      </c>
      <c r="G681" s="467">
        <f t="shared" si="26"/>
        <v>0</v>
      </c>
      <c r="H681" s="467">
        <f t="shared" si="26"/>
        <v>0</v>
      </c>
      <c r="I681" s="467">
        <f t="shared" si="26"/>
        <v>0</v>
      </c>
      <c r="J681" s="467">
        <f t="shared" si="26"/>
        <v>0</v>
      </c>
      <c r="K681" s="467">
        <f t="shared" si="26"/>
        <v>0</v>
      </c>
      <c r="L681" s="467">
        <f t="shared" si="26"/>
        <v>0</v>
      </c>
      <c r="M681" s="62">
        <f t="shared" si="26"/>
        <v>0</v>
      </c>
      <c r="N681" s="62">
        <f t="shared" si="26"/>
        <v>0</v>
      </c>
      <c r="O681" s="62">
        <f t="shared" si="26"/>
        <v>0</v>
      </c>
      <c r="P681" s="62">
        <f t="shared" si="26"/>
        <v>0</v>
      </c>
      <c r="Q681" s="62">
        <f t="shared" si="26"/>
        <v>0</v>
      </c>
      <c r="R681" s="62">
        <f t="shared" si="26"/>
        <v>0</v>
      </c>
      <c r="S681" s="62">
        <f t="shared" si="26"/>
        <v>0</v>
      </c>
      <c r="T681" s="62">
        <f t="shared" si="26"/>
        <v>0</v>
      </c>
      <c r="U681" s="62">
        <f t="shared" si="26"/>
        <v>0</v>
      </c>
      <c r="V681" s="62">
        <f t="shared" si="26"/>
        <v>0</v>
      </c>
      <c r="W681" s="62">
        <f t="shared" si="34"/>
        <v>0</v>
      </c>
      <c r="X681" s="502">
        <f t="shared" si="15"/>
        <v>0</v>
      </c>
      <c r="Y681" s="503">
        <f t="shared" si="29"/>
        <v>0</v>
      </c>
      <c r="Z681" s="503">
        <f t="shared" si="29"/>
        <v>0</v>
      </c>
      <c r="AA681" s="503">
        <f t="shared" si="29"/>
        <v>0</v>
      </c>
      <c r="AB681" s="503">
        <f t="shared" si="29"/>
        <v>0</v>
      </c>
      <c r="AC681" s="503">
        <f t="shared" si="29"/>
        <v>0</v>
      </c>
      <c r="AD681" s="503">
        <f t="shared" si="29"/>
        <v>0</v>
      </c>
      <c r="AE681" s="503">
        <f t="shared" si="29"/>
        <v>0</v>
      </c>
      <c r="AF681" s="503">
        <f t="shared" si="29"/>
        <v>0</v>
      </c>
      <c r="AG681" s="503">
        <f t="shared" si="29"/>
        <v>0</v>
      </c>
      <c r="AH681" s="503">
        <f t="shared" si="29"/>
        <v>0</v>
      </c>
      <c r="AI681" s="503">
        <f t="shared" si="29"/>
        <v>0</v>
      </c>
      <c r="AJ681" s="503">
        <f t="shared" si="29"/>
        <v>0</v>
      </c>
      <c r="AK681" s="503">
        <f t="shared" si="29"/>
        <v>0</v>
      </c>
      <c r="AL681" s="503">
        <f t="shared" si="29"/>
        <v>0</v>
      </c>
      <c r="AM681" s="503">
        <f t="shared" si="29"/>
        <v>0</v>
      </c>
      <c r="AN681" s="503">
        <f t="shared" si="29"/>
        <v>0</v>
      </c>
      <c r="AO681" s="503">
        <f t="shared" si="28"/>
        <v>0</v>
      </c>
      <c r="AP681" s="503">
        <f t="shared" si="28"/>
        <v>0</v>
      </c>
      <c r="AQ681" s="503">
        <f t="shared" si="28"/>
        <v>0</v>
      </c>
      <c r="AR681" s="503">
        <f t="shared" si="28"/>
        <v>0</v>
      </c>
      <c r="AS681" s="503">
        <f t="shared" si="28"/>
        <v>0</v>
      </c>
      <c r="AT681" s="503">
        <f t="shared" si="28"/>
        <v>0</v>
      </c>
      <c r="AU681" s="503">
        <f t="shared" si="28"/>
        <v>0</v>
      </c>
      <c r="AV681" s="503">
        <f t="shared" si="28"/>
        <v>0</v>
      </c>
      <c r="AW681" s="503">
        <f t="shared" si="28"/>
        <v>0</v>
      </c>
      <c r="AX681" s="503">
        <f t="shared" si="28"/>
        <v>0</v>
      </c>
      <c r="AY681" s="503">
        <f t="shared" si="28"/>
        <v>0</v>
      </c>
      <c r="AZ681" s="503">
        <f t="shared" si="28"/>
        <v>0</v>
      </c>
      <c r="BA681" s="503">
        <f t="shared" si="28"/>
        <v>0</v>
      </c>
      <c r="BB681" s="503">
        <f t="shared" si="28"/>
        <v>0</v>
      </c>
      <c r="BC681" s="503">
        <f t="shared" si="28"/>
        <v>0</v>
      </c>
      <c r="BD681" s="503">
        <f t="shared" si="28"/>
        <v>0</v>
      </c>
      <c r="BE681" s="503">
        <f t="shared" si="30"/>
        <v>0</v>
      </c>
      <c r="BF681" s="503">
        <f t="shared" si="30"/>
        <v>0</v>
      </c>
      <c r="BG681" s="503">
        <f t="shared" si="30"/>
        <v>0</v>
      </c>
      <c r="BH681" s="503">
        <f t="shared" si="30"/>
        <v>0</v>
      </c>
      <c r="BI681" s="503">
        <f t="shared" si="30"/>
        <v>0</v>
      </c>
      <c r="BJ681" s="503">
        <f t="shared" si="30"/>
        <v>0</v>
      </c>
      <c r="BK681" s="503">
        <f t="shared" si="30"/>
        <v>0</v>
      </c>
      <c r="BL681" s="503">
        <f t="shared" si="30"/>
        <v>0</v>
      </c>
      <c r="BM681" s="503">
        <f t="shared" si="30"/>
        <v>0</v>
      </c>
      <c r="BN681" s="503">
        <f t="shared" si="30"/>
        <v>0</v>
      </c>
      <c r="BO681" s="503">
        <f t="shared" si="30"/>
        <v>0</v>
      </c>
      <c r="BP681" s="503">
        <f t="shared" si="30"/>
        <v>0</v>
      </c>
      <c r="BQ681" s="503">
        <f t="shared" si="30"/>
        <v>0</v>
      </c>
      <c r="BR681" s="503">
        <f t="shared" si="30"/>
        <v>0</v>
      </c>
      <c r="BS681" s="503">
        <f t="shared" si="30"/>
        <v>0</v>
      </c>
      <c r="BT681" s="503">
        <f t="shared" si="18"/>
        <v>0</v>
      </c>
      <c r="BU681" s="503">
        <f t="shared" si="5"/>
        <v>0</v>
      </c>
      <c r="BV681" s="504">
        <f t="shared" si="11"/>
        <v>0</v>
      </c>
      <c r="BW681" s="62">
        <f t="shared" si="31"/>
        <v>0</v>
      </c>
      <c r="BX681" s="62">
        <f t="shared" si="31"/>
        <v>0</v>
      </c>
      <c r="BY681" s="62">
        <f t="shared" si="31"/>
        <v>0</v>
      </c>
      <c r="BZ681" s="62">
        <f t="shared" si="31"/>
        <v>0</v>
      </c>
      <c r="CA681" s="62">
        <f t="shared" si="31"/>
        <v>0</v>
      </c>
      <c r="CB681" s="62">
        <f t="shared" si="31"/>
        <v>0</v>
      </c>
      <c r="CC681" s="62">
        <f t="shared" si="31"/>
        <v>0</v>
      </c>
      <c r="CD681" s="62">
        <f t="shared" si="31"/>
        <v>0</v>
      </c>
      <c r="CE681" s="62">
        <f t="shared" si="31"/>
        <v>0</v>
      </c>
      <c r="CF681" s="62">
        <f t="shared" si="31"/>
        <v>0</v>
      </c>
      <c r="CG681" s="62">
        <f t="shared" si="31"/>
        <v>0</v>
      </c>
      <c r="CH681" s="502">
        <f t="shared" si="16"/>
        <v>0</v>
      </c>
      <c r="CI681" s="62">
        <f t="shared" si="27"/>
        <v>0</v>
      </c>
      <c r="CJ681" s="62">
        <f t="shared" si="27"/>
        <v>0</v>
      </c>
      <c r="CK681" s="62">
        <f t="shared" si="27"/>
        <v>0</v>
      </c>
      <c r="CL681" s="501">
        <f t="shared" si="12"/>
        <v>0</v>
      </c>
      <c r="CM681" s="62">
        <f t="shared" si="32"/>
        <v>0</v>
      </c>
      <c r="CN681" s="62">
        <f t="shared" si="32"/>
        <v>0</v>
      </c>
      <c r="CO681" s="62">
        <f t="shared" si="32"/>
        <v>0</v>
      </c>
      <c r="CP681" s="62">
        <f t="shared" si="32"/>
        <v>0</v>
      </c>
      <c r="CQ681" s="62">
        <f t="shared" si="32"/>
        <v>0</v>
      </c>
      <c r="CR681" s="62">
        <f t="shared" si="32"/>
        <v>0</v>
      </c>
      <c r="CS681" s="62">
        <f t="shared" si="32"/>
        <v>0</v>
      </c>
      <c r="CT681" s="62">
        <f t="shared" si="32"/>
        <v>0</v>
      </c>
      <c r="CU681" s="501">
        <f t="shared" si="13"/>
        <v>0</v>
      </c>
      <c r="CV681" s="505">
        <f t="shared" si="33"/>
        <v>0</v>
      </c>
      <c r="CW681" s="62">
        <f t="shared" si="33"/>
        <v>0</v>
      </c>
      <c r="CX681" s="62">
        <f t="shared" si="33"/>
        <v>0</v>
      </c>
      <c r="CY681" s="62">
        <f t="shared" si="33"/>
        <v>0</v>
      </c>
      <c r="CZ681" s="62">
        <f t="shared" si="33"/>
        <v>0</v>
      </c>
      <c r="DA681" s="62">
        <f t="shared" si="33"/>
        <v>0</v>
      </c>
      <c r="DB681" s="62">
        <f t="shared" si="33"/>
        <v>0</v>
      </c>
      <c r="DC681" s="62">
        <f t="shared" si="33"/>
        <v>0</v>
      </c>
      <c r="DD681" s="501">
        <f t="shared" si="14"/>
        <v>0</v>
      </c>
    </row>
    <row r="682" spans="1:108">
      <c r="A682" s="62">
        <v>66</v>
      </c>
      <c r="B682" s="62" t="s">
        <v>931</v>
      </c>
      <c r="C682" s="326">
        <v>66</v>
      </c>
      <c r="D682" s="268" t="s">
        <v>931</v>
      </c>
      <c r="G682" s="467">
        <f t="shared" si="26"/>
        <v>0</v>
      </c>
      <c r="H682" s="467">
        <f t="shared" si="26"/>
        <v>0</v>
      </c>
      <c r="I682" s="467">
        <f t="shared" si="26"/>
        <v>0</v>
      </c>
      <c r="J682" s="467">
        <f t="shared" si="26"/>
        <v>0</v>
      </c>
      <c r="K682" s="467">
        <f t="shared" si="26"/>
        <v>0</v>
      </c>
      <c r="L682" s="467">
        <f t="shared" si="26"/>
        <v>0</v>
      </c>
      <c r="M682" s="62">
        <f t="shared" si="26"/>
        <v>0</v>
      </c>
      <c r="N682" s="62">
        <f t="shared" si="26"/>
        <v>0</v>
      </c>
      <c r="O682" s="62">
        <f t="shared" si="26"/>
        <v>0</v>
      </c>
      <c r="P682" s="62">
        <f t="shared" si="26"/>
        <v>0</v>
      </c>
      <c r="Q682" s="62">
        <f t="shared" si="26"/>
        <v>0</v>
      </c>
      <c r="R682" s="62">
        <f t="shared" si="26"/>
        <v>0</v>
      </c>
      <c r="S682" s="62">
        <f t="shared" si="26"/>
        <v>0</v>
      </c>
      <c r="T682" s="62">
        <f t="shared" si="26"/>
        <v>0</v>
      </c>
      <c r="U682" s="62">
        <f t="shared" si="26"/>
        <v>0</v>
      </c>
      <c r="V682" s="62">
        <f t="shared" si="26"/>
        <v>0</v>
      </c>
      <c r="W682" s="62">
        <f t="shared" si="34"/>
        <v>0</v>
      </c>
      <c r="X682" s="502">
        <f t="shared" si="15"/>
        <v>0</v>
      </c>
      <c r="Y682" s="503">
        <f t="shared" si="29"/>
        <v>0</v>
      </c>
      <c r="Z682" s="503">
        <f t="shared" si="29"/>
        <v>0</v>
      </c>
      <c r="AA682" s="503">
        <f t="shared" si="29"/>
        <v>0</v>
      </c>
      <c r="AB682" s="503">
        <f t="shared" si="29"/>
        <v>0</v>
      </c>
      <c r="AC682" s="503">
        <f t="shared" si="29"/>
        <v>0</v>
      </c>
      <c r="AD682" s="503">
        <f t="shared" si="29"/>
        <v>0</v>
      </c>
      <c r="AE682" s="503">
        <f t="shared" si="29"/>
        <v>0</v>
      </c>
      <c r="AF682" s="503">
        <f t="shared" si="29"/>
        <v>0</v>
      </c>
      <c r="AG682" s="503">
        <f t="shared" si="29"/>
        <v>0</v>
      </c>
      <c r="AH682" s="503">
        <f t="shared" si="29"/>
        <v>0</v>
      </c>
      <c r="AI682" s="503">
        <f t="shared" si="29"/>
        <v>0</v>
      </c>
      <c r="AJ682" s="503">
        <f t="shared" si="29"/>
        <v>0</v>
      </c>
      <c r="AK682" s="503">
        <f t="shared" si="29"/>
        <v>0</v>
      </c>
      <c r="AL682" s="503">
        <f t="shared" si="29"/>
        <v>0</v>
      </c>
      <c r="AM682" s="503">
        <f t="shared" si="29"/>
        <v>0</v>
      </c>
      <c r="AN682" s="503">
        <f t="shared" si="29"/>
        <v>0</v>
      </c>
      <c r="AO682" s="503">
        <f t="shared" si="28"/>
        <v>0</v>
      </c>
      <c r="AP682" s="503">
        <f t="shared" si="28"/>
        <v>0</v>
      </c>
      <c r="AQ682" s="503">
        <f t="shared" si="28"/>
        <v>0</v>
      </c>
      <c r="AR682" s="503">
        <f t="shared" si="28"/>
        <v>0</v>
      </c>
      <c r="AS682" s="503">
        <f t="shared" si="28"/>
        <v>0</v>
      </c>
      <c r="AT682" s="503">
        <f t="shared" si="28"/>
        <v>0</v>
      </c>
      <c r="AU682" s="503">
        <f t="shared" si="28"/>
        <v>0</v>
      </c>
      <c r="AV682" s="503">
        <f t="shared" si="28"/>
        <v>0</v>
      </c>
      <c r="AW682" s="503">
        <f t="shared" si="28"/>
        <v>0</v>
      </c>
      <c r="AX682" s="503">
        <f t="shared" si="28"/>
        <v>0</v>
      </c>
      <c r="AY682" s="503">
        <f t="shared" si="28"/>
        <v>0</v>
      </c>
      <c r="AZ682" s="503">
        <f t="shared" si="28"/>
        <v>0</v>
      </c>
      <c r="BA682" s="503">
        <f t="shared" si="28"/>
        <v>0</v>
      </c>
      <c r="BB682" s="503">
        <f t="shared" si="28"/>
        <v>0</v>
      </c>
      <c r="BC682" s="503">
        <f t="shared" si="28"/>
        <v>0</v>
      </c>
      <c r="BD682" s="503">
        <f t="shared" si="28"/>
        <v>0</v>
      </c>
      <c r="BE682" s="503">
        <f t="shared" si="30"/>
        <v>0</v>
      </c>
      <c r="BF682" s="503">
        <f t="shared" si="30"/>
        <v>0</v>
      </c>
      <c r="BG682" s="503">
        <f t="shared" si="30"/>
        <v>0</v>
      </c>
      <c r="BH682" s="503">
        <f t="shared" si="30"/>
        <v>0</v>
      </c>
      <c r="BI682" s="503">
        <f t="shared" si="30"/>
        <v>0</v>
      </c>
      <c r="BJ682" s="503">
        <f t="shared" si="30"/>
        <v>0</v>
      </c>
      <c r="BK682" s="503">
        <f t="shared" si="30"/>
        <v>0</v>
      </c>
      <c r="BL682" s="503">
        <f t="shared" si="30"/>
        <v>0</v>
      </c>
      <c r="BM682" s="503">
        <f t="shared" si="30"/>
        <v>0</v>
      </c>
      <c r="BN682" s="503">
        <f t="shared" si="30"/>
        <v>0</v>
      </c>
      <c r="BO682" s="503">
        <f t="shared" si="30"/>
        <v>0</v>
      </c>
      <c r="BP682" s="503">
        <f t="shared" si="30"/>
        <v>0</v>
      </c>
      <c r="BQ682" s="503">
        <f t="shared" si="30"/>
        <v>0</v>
      </c>
      <c r="BR682" s="503">
        <f t="shared" si="30"/>
        <v>0</v>
      </c>
      <c r="BS682" s="503">
        <f t="shared" si="30"/>
        <v>0</v>
      </c>
      <c r="BT682" s="503">
        <f t="shared" si="18"/>
        <v>0</v>
      </c>
      <c r="BU682" s="503">
        <f t="shared" si="5"/>
        <v>0</v>
      </c>
      <c r="BV682" s="504">
        <f t="shared" si="11"/>
        <v>0</v>
      </c>
      <c r="BW682" s="62">
        <f t="shared" si="31"/>
        <v>0</v>
      </c>
      <c r="BX682" s="62">
        <f t="shared" si="31"/>
        <v>0</v>
      </c>
      <c r="BY682" s="62">
        <f t="shared" si="31"/>
        <v>0</v>
      </c>
      <c r="BZ682" s="62">
        <f t="shared" si="31"/>
        <v>0</v>
      </c>
      <c r="CA682" s="62">
        <f t="shared" si="31"/>
        <v>0</v>
      </c>
      <c r="CB682" s="62">
        <f t="shared" si="31"/>
        <v>0</v>
      </c>
      <c r="CC682" s="62">
        <f t="shared" si="31"/>
        <v>0</v>
      </c>
      <c r="CD682" s="62">
        <f t="shared" si="31"/>
        <v>0</v>
      </c>
      <c r="CE682" s="62">
        <f t="shared" si="31"/>
        <v>0</v>
      </c>
      <c r="CF682" s="62">
        <f t="shared" si="31"/>
        <v>0</v>
      </c>
      <c r="CG682" s="62">
        <f t="shared" si="31"/>
        <v>0</v>
      </c>
      <c r="CH682" s="502">
        <f t="shared" si="16"/>
        <v>0</v>
      </c>
      <c r="CI682" s="62">
        <f t="shared" si="27"/>
        <v>0</v>
      </c>
      <c r="CJ682" s="62">
        <f t="shared" si="27"/>
        <v>0</v>
      </c>
      <c r="CK682" s="62">
        <f t="shared" si="27"/>
        <v>0</v>
      </c>
      <c r="CL682" s="501">
        <f t="shared" si="12"/>
        <v>0</v>
      </c>
      <c r="CM682" s="62">
        <f t="shared" si="32"/>
        <v>0</v>
      </c>
      <c r="CN682" s="62">
        <f t="shared" si="32"/>
        <v>0</v>
      </c>
      <c r="CO682" s="62">
        <f t="shared" si="32"/>
        <v>0</v>
      </c>
      <c r="CP682" s="62">
        <f t="shared" si="32"/>
        <v>0</v>
      </c>
      <c r="CQ682" s="62">
        <f t="shared" si="32"/>
        <v>0</v>
      </c>
      <c r="CR682" s="62">
        <f t="shared" si="32"/>
        <v>0</v>
      </c>
      <c r="CS682" s="62">
        <f t="shared" si="32"/>
        <v>0</v>
      </c>
      <c r="CT682" s="62">
        <f t="shared" si="32"/>
        <v>0</v>
      </c>
      <c r="CU682" s="501">
        <f t="shared" si="13"/>
        <v>0</v>
      </c>
      <c r="CV682" s="505">
        <f t="shared" si="33"/>
        <v>0</v>
      </c>
      <c r="CW682" s="62">
        <f t="shared" si="33"/>
        <v>0</v>
      </c>
      <c r="CX682" s="62">
        <f t="shared" si="33"/>
        <v>0</v>
      </c>
      <c r="CY682" s="62">
        <f t="shared" si="33"/>
        <v>0</v>
      </c>
      <c r="CZ682" s="62">
        <f t="shared" si="33"/>
        <v>0</v>
      </c>
      <c r="DA682" s="62">
        <f t="shared" si="33"/>
        <v>0</v>
      </c>
      <c r="DB682" s="62">
        <f t="shared" si="33"/>
        <v>0</v>
      </c>
      <c r="DC682" s="62">
        <f t="shared" si="33"/>
        <v>0</v>
      </c>
      <c r="DD682" s="501">
        <f t="shared" si="14"/>
        <v>0</v>
      </c>
    </row>
    <row r="683" spans="1:108">
      <c r="A683" s="62">
        <v>67</v>
      </c>
      <c r="B683" s="62" t="s">
        <v>759</v>
      </c>
      <c r="G683" s="326"/>
      <c r="H683" s="326"/>
      <c r="I683" s="326"/>
      <c r="J683" s="326"/>
      <c r="K683" s="326"/>
      <c r="L683" s="326"/>
      <c r="M683" s="326"/>
      <c r="O683" s="326"/>
      <c r="X683" s="326"/>
      <c r="AK683" s="326"/>
      <c r="AN683" s="326"/>
      <c r="AR683" s="326"/>
      <c r="BP683" s="326"/>
      <c r="BR683" s="326"/>
      <c r="BV683" s="326"/>
      <c r="CA683" s="326"/>
      <c r="CH683" s="326"/>
      <c r="CL683" s="326"/>
      <c r="CU683" s="326"/>
      <c r="CV683" s="326"/>
      <c r="DD683" s="326"/>
    </row>
    <row r="684" spans="1:108">
      <c r="A684" s="62">
        <v>68</v>
      </c>
      <c r="B684" s="62" t="s">
        <v>827</v>
      </c>
      <c r="C684" s="326">
        <v>68</v>
      </c>
      <c r="D684" s="268" t="s">
        <v>760</v>
      </c>
      <c r="G684" s="467">
        <f t="shared" ref="G684:V689" si="35">SUMIF($D$13:$D$638,$D684,G$13:G$638)</f>
        <v>0</v>
      </c>
      <c r="H684" s="467">
        <f t="shared" si="35"/>
        <v>0</v>
      </c>
      <c r="I684" s="467">
        <f t="shared" si="35"/>
        <v>0</v>
      </c>
      <c r="J684" s="467">
        <f t="shared" si="35"/>
        <v>0</v>
      </c>
      <c r="K684" s="467">
        <f t="shared" si="35"/>
        <v>0</v>
      </c>
      <c r="L684" s="467">
        <f t="shared" si="35"/>
        <v>0</v>
      </c>
      <c r="M684" s="62">
        <f t="shared" si="35"/>
        <v>0</v>
      </c>
      <c r="N684" s="62">
        <f t="shared" si="35"/>
        <v>0</v>
      </c>
      <c r="O684" s="62">
        <f t="shared" si="35"/>
        <v>0</v>
      </c>
      <c r="P684" s="62">
        <f t="shared" si="35"/>
        <v>0</v>
      </c>
      <c r="Q684" s="62">
        <f t="shared" si="35"/>
        <v>0</v>
      </c>
      <c r="R684" s="62">
        <f t="shared" si="35"/>
        <v>0</v>
      </c>
      <c r="S684" s="62">
        <f t="shared" si="35"/>
        <v>0</v>
      </c>
      <c r="T684" s="62">
        <f t="shared" si="35"/>
        <v>0</v>
      </c>
      <c r="U684" s="62">
        <f t="shared" si="35"/>
        <v>0</v>
      </c>
      <c r="V684" s="62">
        <f t="shared" si="35"/>
        <v>0</v>
      </c>
      <c r="W684" s="62">
        <f t="shared" si="34"/>
        <v>0</v>
      </c>
      <c r="X684" s="502">
        <f t="shared" si="15"/>
        <v>0</v>
      </c>
      <c r="Y684" s="503">
        <f t="shared" si="29"/>
        <v>0</v>
      </c>
      <c r="Z684" s="503">
        <f t="shared" si="29"/>
        <v>0</v>
      </c>
      <c r="AA684" s="503">
        <f t="shared" si="29"/>
        <v>0</v>
      </c>
      <c r="AB684" s="503">
        <f t="shared" si="29"/>
        <v>0</v>
      </c>
      <c r="AC684" s="503">
        <f t="shared" si="29"/>
        <v>0</v>
      </c>
      <c r="AD684" s="503">
        <f t="shared" si="29"/>
        <v>0</v>
      </c>
      <c r="AE684" s="503">
        <f t="shared" si="29"/>
        <v>0</v>
      </c>
      <c r="AF684" s="503">
        <f t="shared" si="29"/>
        <v>0</v>
      </c>
      <c r="AG684" s="503">
        <f t="shared" si="29"/>
        <v>0</v>
      </c>
      <c r="AH684" s="503">
        <f t="shared" si="29"/>
        <v>0</v>
      </c>
      <c r="AI684" s="503">
        <f t="shared" si="29"/>
        <v>0</v>
      </c>
      <c r="AJ684" s="503">
        <f t="shared" si="29"/>
        <v>0</v>
      </c>
      <c r="AK684" s="503">
        <f t="shared" si="29"/>
        <v>0</v>
      </c>
      <c r="AL684" s="503">
        <f t="shared" si="29"/>
        <v>0</v>
      </c>
      <c r="AM684" s="503">
        <f t="shared" si="29"/>
        <v>0</v>
      </c>
      <c r="AN684" s="503">
        <f t="shared" si="29"/>
        <v>0</v>
      </c>
      <c r="AO684" s="503">
        <f t="shared" si="28"/>
        <v>0</v>
      </c>
      <c r="AP684" s="503">
        <f t="shared" si="28"/>
        <v>0</v>
      </c>
      <c r="AQ684" s="503">
        <f t="shared" si="28"/>
        <v>0</v>
      </c>
      <c r="AR684" s="503">
        <f t="shared" si="28"/>
        <v>0</v>
      </c>
      <c r="AS684" s="503">
        <f t="shared" si="28"/>
        <v>0</v>
      </c>
      <c r="AT684" s="503">
        <f t="shared" si="28"/>
        <v>0</v>
      </c>
      <c r="AU684" s="503">
        <f t="shared" si="28"/>
        <v>0</v>
      </c>
      <c r="AV684" s="503">
        <f t="shared" si="28"/>
        <v>0</v>
      </c>
      <c r="AW684" s="503">
        <f t="shared" si="28"/>
        <v>0</v>
      </c>
      <c r="AX684" s="503">
        <f t="shared" si="28"/>
        <v>0</v>
      </c>
      <c r="AY684" s="503">
        <f t="shared" si="28"/>
        <v>0</v>
      </c>
      <c r="AZ684" s="503">
        <f t="shared" si="28"/>
        <v>0</v>
      </c>
      <c r="BA684" s="503">
        <f t="shared" si="28"/>
        <v>0</v>
      </c>
      <c r="BB684" s="503">
        <f t="shared" si="28"/>
        <v>0</v>
      </c>
      <c r="BC684" s="503">
        <f t="shared" si="28"/>
        <v>0</v>
      </c>
      <c r="BD684" s="503">
        <f t="shared" si="28"/>
        <v>0</v>
      </c>
      <c r="BE684" s="503">
        <f t="shared" si="30"/>
        <v>0</v>
      </c>
      <c r="BF684" s="503">
        <f t="shared" si="30"/>
        <v>0</v>
      </c>
      <c r="BG684" s="503">
        <f t="shared" si="30"/>
        <v>0</v>
      </c>
      <c r="BH684" s="503">
        <f t="shared" si="30"/>
        <v>0</v>
      </c>
      <c r="BI684" s="503">
        <f t="shared" si="30"/>
        <v>0</v>
      </c>
      <c r="BJ684" s="503">
        <f t="shared" si="30"/>
        <v>0</v>
      </c>
      <c r="BK684" s="503">
        <f t="shared" si="30"/>
        <v>0</v>
      </c>
      <c r="BL684" s="503">
        <f t="shared" si="30"/>
        <v>0</v>
      </c>
      <c r="BM684" s="503">
        <f t="shared" si="30"/>
        <v>0</v>
      </c>
      <c r="BN684" s="503">
        <f t="shared" si="30"/>
        <v>0</v>
      </c>
      <c r="BO684" s="503">
        <f t="shared" si="30"/>
        <v>0</v>
      </c>
      <c r="BP684" s="503">
        <f t="shared" si="30"/>
        <v>0</v>
      </c>
      <c r="BQ684" s="503">
        <f t="shared" si="30"/>
        <v>0</v>
      </c>
      <c r="BR684" s="503">
        <f t="shared" si="30"/>
        <v>0</v>
      </c>
      <c r="BS684" s="503">
        <f t="shared" si="30"/>
        <v>0</v>
      </c>
      <c r="BT684" s="503">
        <f t="shared" si="18"/>
        <v>0</v>
      </c>
      <c r="BU684" s="503">
        <f t="shared" si="5"/>
        <v>0</v>
      </c>
      <c r="BV684" s="504">
        <f t="shared" si="11"/>
        <v>0</v>
      </c>
      <c r="BW684" s="62">
        <f t="shared" si="31"/>
        <v>0</v>
      </c>
      <c r="BX684" s="62">
        <f t="shared" si="31"/>
        <v>0</v>
      </c>
      <c r="BY684" s="62">
        <f t="shared" si="31"/>
        <v>0</v>
      </c>
      <c r="BZ684" s="62">
        <f t="shared" si="31"/>
        <v>0</v>
      </c>
      <c r="CA684" s="62">
        <f t="shared" si="31"/>
        <v>0</v>
      </c>
      <c r="CB684" s="62">
        <f t="shared" si="31"/>
        <v>0</v>
      </c>
      <c r="CC684" s="62">
        <f t="shared" si="31"/>
        <v>0</v>
      </c>
      <c r="CD684" s="62">
        <f t="shared" si="31"/>
        <v>0</v>
      </c>
      <c r="CE684" s="62">
        <f t="shared" si="31"/>
        <v>0</v>
      </c>
      <c r="CF684" s="62">
        <f t="shared" si="31"/>
        <v>0</v>
      </c>
      <c r="CG684" s="62">
        <f t="shared" si="31"/>
        <v>0</v>
      </c>
      <c r="CH684" s="502">
        <f t="shared" si="16"/>
        <v>0</v>
      </c>
      <c r="CI684" s="62">
        <f t="shared" ref="CI684:CK689" si="36">SUMIF($D$13:$D$638,$D684,CI$13:CI$638)</f>
        <v>0</v>
      </c>
      <c r="CJ684" s="62">
        <f t="shared" si="36"/>
        <v>0</v>
      </c>
      <c r="CK684" s="62">
        <f t="shared" si="36"/>
        <v>0</v>
      </c>
      <c r="CL684" s="501">
        <f t="shared" si="12"/>
        <v>0</v>
      </c>
      <c r="CM684" s="62">
        <f t="shared" si="32"/>
        <v>0</v>
      </c>
      <c r="CN684" s="62">
        <f t="shared" si="32"/>
        <v>0</v>
      </c>
      <c r="CO684" s="62">
        <f t="shared" si="32"/>
        <v>0</v>
      </c>
      <c r="CP684" s="62">
        <f t="shared" si="32"/>
        <v>0</v>
      </c>
      <c r="CQ684" s="62">
        <f t="shared" si="32"/>
        <v>0</v>
      </c>
      <c r="CR684" s="62">
        <f t="shared" si="32"/>
        <v>0</v>
      </c>
      <c r="CS684" s="62">
        <f t="shared" si="32"/>
        <v>0</v>
      </c>
      <c r="CT684" s="62">
        <f t="shared" si="32"/>
        <v>0</v>
      </c>
      <c r="CU684" s="501">
        <f t="shared" si="13"/>
        <v>0</v>
      </c>
      <c r="CV684" s="505">
        <f t="shared" si="33"/>
        <v>0</v>
      </c>
      <c r="CW684" s="62">
        <f t="shared" si="33"/>
        <v>0</v>
      </c>
      <c r="CX684" s="62">
        <f t="shared" si="33"/>
        <v>0</v>
      </c>
      <c r="CY684" s="62">
        <f t="shared" si="33"/>
        <v>0</v>
      </c>
      <c r="CZ684" s="62">
        <f t="shared" si="33"/>
        <v>0</v>
      </c>
      <c r="DA684" s="62">
        <f t="shared" si="33"/>
        <v>0</v>
      </c>
      <c r="DB684" s="62">
        <f t="shared" si="33"/>
        <v>0</v>
      </c>
      <c r="DC684" s="62">
        <f t="shared" si="33"/>
        <v>0</v>
      </c>
      <c r="DD684" s="501">
        <f t="shared" si="14"/>
        <v>0</v>
      </c>
    </row>
    <row r="685" spans="1:108">
      <c r="A685" s="62">
        <v>69</v>
      </c>
      <c r="B685" s="62" t="s">
        <v>825</v>
      </c>
      <c r="C685" s="326">
        <v>69</v>
      </c>
      <c r="D685" s="64" t="s">
        <v>756</v>
      </c>
      <c r="G685" s="467">
        <f t="shared" si="35"/>
        <v>0</v>
      </c>
      <c r="H685" s="467">
        <f t="shared" si="35"/>
        <v>0</v>
      </c>
      <c r="I685" s="467">
        <f t="shared" si="35"/>
        <v>0</v>
      </c>
      <c r="J685" s="467">
        <f t="shared" si="35"/>
        <v>0</v>
      </c>
      <c r="K685" s="467">
        <f t="shared" si="35"/>
        <v>0</v>
      </c>
      <c r="L685" s="467">
        <f t="shared" si="35"/>
        <v>0</v>
      </c>
      <c r="M685" s="62">
        <f t="shared" si="35"/>
        <v>0</v>
      </c>
      <c r="N685" s="62">
        <f t="shared" si="35"/>
        <v>0</v>
      </c>
      <c r="O685" s="62">
        <f t="shared" si="35"/>
        <v>0</v>
      </c>
      <c r="P685" s="62">
        <f t="shared" si="35"/>
        <v>0</v>
      </c>
      <c r="Q685" s="62">
        <f t="shared" si="35"/>
        <v>0</v>
      </c>
      <c r="R685" s="62">
        <f t="shared" si="35"/>
        <v>0</v>
      </c>
      <c r="S685" s="62">
        <f t="shared" si="35"/>
        <v>0</v>
      </c>
      <c r="T685" s="62">
        <f t="shared" si="35"/>
        <v>0</v>
      </c>
      <c r="U685" s="62">
        <f t="shared" si="35"/>
        <v>0</v>
      </c>
      <c r="V685" s="62">
        <f t="shared" si="35"/>
        <v>0</v>
      </c>
      <c r="W685" s="62">
        <f t="shared" si="34"/>
        <v>0</v>
      </c>
      <c r="X685" s="502">
        <f t="shared" si="15"/>
        <v>0</v>
      </c>
      <c r="Y685" s="503">
        <f t="shared" si="29"/>
        <v>0</v>
      </c>
      <c r="Z685" s="503">
        <f t="shared" si="29"/>
        <v>0</v>
      </c>
      <c r="AA685" s="503">
        <f t="shared" si="29"/>
        <v>0</v>
      </c>
      <c r="AB685" s="503">
        <f t="shared" si="29"/>
        <v>0</v>
      </c>
      <c r="AC685" s="503">
        <f t="shared" si="29"/>
        <v>0</v>
      </c>
      <c r="AD685" s="503">
        <f t="shared" si="29"/>
        <v>0</v>
      </c>
      <c r="AE685" s="503">
        <f t="shared" si="29"/>
        <v>0</v>
      </c>
      <c r="AF685" s="503">
        <f t="shared" si="29"/>
        <v>0</v>
      </c>
      <c r="AG685" s="503">
        <f t="shared" si="29"/>
        <v>0</v>
      </c>
      <c r="AH685" s="503">
        <f t="shared" si="29"/>
        <v>0</v>
      </c>
      <c r="AI685" s="503">
        <f t="shared" si="29"/>
        <v>0</v>
      </c>
      <c r="AJ685" s="503">
        <f t="shared" si="29"/>
        <v>0</v>
      </c>
      <c r="AK685" s="503">
        <f t="shared" si="29"/>
        <v>0</v>
      </c>
      <c r="AL685" s="503">
        <f t="shared" si="29"/>
        <v>0</v>
      </c>
      <c r="AM685" s="503">
        <f t="shared" si="29"/>
        <v>0</v>
      </c>
      <c r="AN685" s="503">
        <f t="shared" si="29"/>
        <v>0</v>
      </c>
      <c r="AO685" s="503">
        <f t="shared" si="28"/>
        <v>0</v>
      </c>
      <c r="AP685" s="503">
        <f t="shared" si="28"/>
        <v>0</v>
      </c>
      <c r="AQ685" s="503">
        <f t="shared" si="28"/>
        <v>0</v>
      </c>
      <c r="AR685" s="503">
        <f t="shared" si="28"/>
        <v>0</v>
      </c>
      <c r="AS685" s="503">
        <f t="shared" si="28"/>
        <v>0</v>
      </c>
      <c r="AT685" s="503">
        <f t="shared" si="28"/>
        <v>0</v>
      </c>
      <c r="AU685" s="503">
        <f t="shared" si="28"/>
        <v>0</v>
      </c>
      <c r="AV685" s="503">
        <f t="shared" si="28"/>
        <v>0</v>
      </c>
      <c r="AW685" s="503">
        <f t="shared" si="28"/>
        <v>0</v>
      </c>
      <c r="AX685" s="503">
        <f t="shared" si="28"/>
        <v>0</v>
      </c>
      <c r="AY685" s="503">
        <f t="shared" si="28"/>
        <v>0</v>
      </c>
      <c r="AZ685" s="503">
        <f t="shared" si="28"/>
        <v>0</v>
      </c>
      <c r="BA685" s="503">
        <f t="shared" si="28"/>
        <v>0</v>
      </c>
      <c r="BB685" s="503">
        <f t="shared" si="28"/>
        <v>0</v>
      </c>
      <c r="BC685" s="503">
        <f t="shared" si="28"/>
        <v>0</v>
      </c>
      <c r="BD685" s="503">
        <f t="shared" si="28"/>
        <v>0</v>
      </c>
      <c r="BE685" s="503">
        <f t="shared" si="30"/>
        <v>0</v>
      </c>
      <c r="BF685" s="503">
        <f t="shared" si="30"/>
        <v>0</v>
      </c>
      <c r="BG685" s="503">
        <f t="shared" si="30"/>
        <v>0</v>
      </c>
      <c r="BH685" s="503">
        <f t="shared" si="30"/>
        <v>0</v>
      </c>
      <c r="BI685" s="503">
        <f t="shared" si="30"/>
        <v>0</v>
      </c>
      <c r="BJ685" s="503">
        <f t="shared" si="30"/>
        <v>0</v>
      </c>
      <c r="BK685" s="503">
        <f t="shared" si="30"/>
        <v>0</v>
      </c>
      <c r="BL685" s="503">
        <f t="shared" si="30"/>
        <v>0</v>
      </c>
      <c r="BM685" s="503">
        <f t="shared" si="30"/>
        <v>0</v>
      </c>
      <c r="BN685" s="503">
        <f t="shared" si="30"/>
        <v>0</v>
      </c>
      <c r="BO685" s="503">
        <f t="shared" si="30"/>
        <v>0</v>
      </c>
      <c r="BP685" s="503">
        <f t="shared" si="30"/>
        <v>0</v>
      </c>
      <c r="BQ685" s="503">
        <f t="shared" si="30"/>
        <v>0</v>
      </c>
      <c r="BR685" s="503">
        <f t="shared" si="30"/>
        <v>0</v>
      </c>
      <c r="BS685" s="503">
        <f t="shared" si="30"/>
        <v>0</v>
      </c>
      <c r="BT685" s="503">
        <f t="shared" si="18"/>
        <v>0</v>
      </c>
      <c r="BU685" s="503">
        <f t="shared" si="5"/>
        <v>0</v>
      </c>
      <c r="BV685" s="504">
        <f t="shared" si="11"/>
        <v>0</v>
      </c>
      <c r="BW685" s="62">
        <f t="shared" si="31"/>
        <v>0</v>
      </c>
      <c r="BX685" s="62">
        <f t="shared" si="31"/>
        <v>0</v>
      </c>
      <c r="BY685" s="62">
        <f t="shared" si="31"/>
        <v>0</v>
      </c>
      <c r="BZ685" s="62">
        <f t="shared" si="31"/>
        <v>0</v>
      </c>
      <c r="CA685" s="62">
        <f t="shared" si="31"/>
        <v>0</v>
      </c>
      <c r="CB685" s="62">
        <f t="shared" si="31"/>
        <v>0</v>
      </c>
      <c r="CC685" s="62">
        <f t="shared" si="31"/>
        <v>0</v>
      </c>
      <c r="CD685" s="62">
        <f t="shared" si="31"/>
        <v>0</v>
      </c>
      <c r="CE685" s="62">
        <f t="shared" si="31"/>
        <v>0</v>
      </c>
      <c r="CF685" s="62">
        <f t="shared" si="31"/>
        <v>0</v>
      </c>
      <c r="CG685" s="62">
        <f t="shared" si="31"/>
        <v>0</v>
      </c>
      <c r="CH685" s="502">
        <f t="shared" si="16"/>
        <v>0</v>
      </c>
      <c r="CI685" s="62">
        <f t="shared" si="36"/>
        <v>0</v>
      </c>
      <c r="CJ685" s="62">
        <f t="shared" si="36"/>
        <v>0</v>
      </c>
      <c r="CK685" s="62">
        <f t="shared" si="36"/>
        <v>0</v>
      </c>
      <c r="CL685" s="501">
        <f t="shared" si="12"/>
        <v>0</v>
      </c>
      <c r="CM685" s="62">
        <f t="shared" si="32"/>
        <v>0</v>
      </c>
      <c r="CN685" s="62">
        <f t="shared" si="32"/>
        <v>0</v>
      </c>
      <c r="CO685" s="62">
        <f t="shared" si="32"/>
        <v>0</v>
      </c>
      <c r="CP685" s="62">
        <f t="shared" si="32"/>
        <v>0</v>
      </c>
      <c r="CQ685" s="62">
        <f t="shared" si="32"/>
        <v>0</v>
      </c>
      <c r="CR685" s="62">
        <f t="shared" si="32"/>
        <v>0</v>
      </c>
      <c r="CS685" s="62">
        <f t="shared" si="32"/>
        <v>0</v>
      </c>
      <c r="CT685" s="62">
        <f t="shared" si="32"/>
        <v>0</v>
      </c>
      <c r="CU685" s="501">
        <f t="shared" si="13"/>
        <v>0</v>
      </c>
      <c r="CV685" s="505">
        <f t="shared" si="33"/>
        <v>0</v>
      </c>
      <c r="CW685" s="62">
        <f t="shared" si="33"/>
        <v>0</v>
      </c>
      <c r="CX685" s="62">
        <f t="shared" si="33"/>
        <v>0</v>
      </c>
      <c r="CY685" s="62">
        <f t="shared" si="33"/>
        <v>0</v>
      </c>
      <c r="CZ685" s="62">
        <f t="shared" si="33"/>
        <v>0</v>
      </c>
      <c r="DA685" s="62">
        <f t="shared" si="33"/>
        <v>0</v>
      </c>
      <c r="DB685" s="62">
        <f t="shared" si="33"/>
        <v>0</v>
      </c>
      <c r="DC685" s="62">
        <f t="shared" si="33"/>
        <v>0</v>
      </c>
      <c r="DD685" s="501">
        <f t="shared" si="14"/>
        <v>0</v>
      </c>
    </row>
    <row r="686" spans="1:108">
      <c r="A686" s="62">
        <v>70</v>
      </c>
      <c r="B686" s="62" t="s">
        <v>826</v>
      </c>
      <c r="C686" s="326">
        <v>70</v>
      </c>
      <c r="D686" s="64" t="s">
        <v>1758</v>
      </c>
      <c r="G686" s="467">
        <f t="shared" si="35"/>
        <v>0</v>
      </c>
      <c r="H686" s="467">
        <f t="shared" si="35"/>
        <v>0</v>
      </c>
      <c r="I686" s="467">
        <f t="shared" si="35"/>
        <v>0</v>
      </c>
      <c r="J686" s="467">
        <f t="shared" si="35"/>
        <v>0</v>
      </c>
      <c r="K686" s="467">
        <f t="shared" si="35"/>
        <v>0</v>
      </c>
      <c r="L686" s="467">
        <f t="shared" si="35"/>
        <v>0</v>
      </c>
      <c r="M686" s="62">
        <f t="shared" si="35"/>
        <v>0.55169999999999997</v>
      </c>
      <c r="N686" s="62">
        <f t="shared" si="35"/>
        <v>0.22649999999999998</v>
      </c>
      <c r="O686" s="62">
        <f t="shared" si="35"/>
        <v>0.16670000000000001</v>
      </c>
      <c r="P686" s="62">
        <f t="shared" si="35"/>
        <v>0</v>
      </c>
      <c r="Q686" s="62">
        <f t="shared" si="35"/>
        <v>1.1999999999999999E-3</v>
      </c>
      <c r="R686" s="62">
        <f t="shared" si="35"/>
        <v>0</v>
      </c>
      <c r="S686" s="62">
        <f t="shared" si="35"/>
        <v>0</v>
      </c>
      <c r="T686" s="62">
        <f t="shared" si="35"/>
        <v>0</v>
      </c>
      <c r="U686" s="62">
        <f t="shared" si="35"/>
        <v>0</v>
      </c>
      <c r="V686" s="62">
        <f t="shared" si="35"/>
        <v>0</v>
      </c>
      <c r="W686" s="62">
        <f t="shared" si="34"/>
        <v>0</v>
      </c>
      <c r="X686" s="502">
        <f t="shared" si="15"/>
        <v>0.22728468104306013</v>
      </c>
      <c r="Y686" s="503">
        <f t="shared" si="29"/>
        <v>0</v>
      </c>
      <c r="Z686" s="503">
        <f t="shared" si="29"/>
        <v>0</v>
      </c>
      <c r="AA686" s="503">
        <f t="shared" si="29"/>
        <v>0</v>
      </c>
      <c r="AB686" s="503">
        <f t="shared" si="29"/>
        <v>5.45E-2</v>
      </c>
      <c r="AC686" s="503">
        <f t="shared" si="29"/>
        <v>0.28360000000000002</v>
      </c>
      <c r="AD686" s="503">
        <f t="shared" si="29"/>
        <v>0</v>
      </c>
      <c r="AE686" s="503">
        <f t="shared" si="29"/>
        <v>3.7000000000000005E-2</v>
      </c>
      <c r="AF686" s="503">
        <f t="shared" si="29"/>
        <v>0</v>
      </c>
      <c r="AG686" s="503">
        <f t="shared" si="29"/>
        <v>0.26929999999999998</v>
      </c>
      <c r="AH686" s="503">
        <f t="shared" si="29"/>
        <v>0.1827</v>
      </c>
      <c r="AI686" s="503">
        <f t="shared" si="29"/>
        <v>0</v>
      </c>
      <c r="AJ686" s="503">
        <f t="shared" si="29"/>
        <v>0</v>
      </c>
      <c r="AK686" s="503">
        <f t="shared" si="29"/>
        <v>0</v>
      </c>
      <c r="AL686" s="503">
        <f t="shared" si="29"/>
        <v>0</v>
      </c>
      <c r="AM686" s="503">
        <f t="shared" si="29"/>
        <v>0</v>
      </c>
      <c r="AN686" s="503">
        <f t="shared" si="29"/>
        <v>0</v>
      </c>
      <c r="AO686" s="503">
        <f t="shared" si="28"/>
        <v>0</v>
      </c>
      <c r="AP686" s="503">
        <f t="shared" si="28"/>
        <v>0</v>
      </c>
      <c r="AQ686" s="503">
        <f t="shared" si="28"/>
        <v>1.7000000000000001E-2</v>
      </c>
      <c r="AR686" s="503">
        <f t="shared" si="28"/>
        <v>0</v>
      </c>
      <c r="AS686" s="503">
        <f t="shared" si="28"/>
        <v>3.9399999999999998E-2</v>
      </c>
      <c r="AT686" s="503">
        <f t="shared" si="28"/>
        <v>0</v>
      </c>
      <c r="AU686" s="503">
        <f t="shared" si="28"/>
        <v>0</v>
      </c>
      <c r="AV686" s="503">
        <f t="shared" si="28"/>
        <v>0</v>
      </c>
      <c r="AW686" s="503">
        <f t="shared" si="28"/>
        <v>0</v>
      </c>
      <c r="AX686" s="503">
        <f t="shared" si="28"/>
        <v>0.18329999999999999</v>
      </c>
      <c r="AY686" s="503">
        <f t="shared" si="28"/>
        <v>0</v>
      </c>
      <c r="AZ686" s="503">
        <f t="shared" si="28"/>
        <v>1.8799999999999997E-2</v>
      </c>
      <c r="BA686" s="503">
        <f t="shared" si="28"/>
        <v>0</v>
      </c>
      <c r="BB686" s="503">
        <f t="shared" si="28"/>
        <v>0</v>
      </c>
      <c r="BC686" s="503">
        <f t="shared" si="28"/>
        <v>0</v>
      </c>
      <c r="BD686" s="503">
        <f t="shared" si="28"/>
        <v>0</v>
      </c>
      <c r="BE686" s="503">
        <f t="shared" si="30"/>
        <v>0</v>
      </c>
      <c r="BF686" s="503">
        <f t="shared" si="30"/>
        <v>0</v>
      </c>
      <c r="BG686" s="503">
        <f t="shared" si="30"/>
        <v>0</v>
      </c>
      <c r="BH686" s="503">
        <f t="shared" si="30"/>
        <v>0</v>
      </c>
      <c r="BI686" s="503">
        <f t="shared" si="30"/>
        <v>0</v>
      </c>
      <c r="BJ686" s="503">
        <f t="shared" si="30"/>
        <v>0</v>
      </c>
      <c r="BK686" s="503">
        <f t="shared" si="30"/>
        <v>0</v>
      </c>
      <c r="BL686" s="503">
        <f t="shared" si="30"/>
        <v>0</v>
      </c>
      <c r="BM686" s="503">
        <f t="shared" si="30"/>
        <v>0</v>
      </c>
      <c r="BN686" s="503">
        <f t="shared" si="30"/>
        <v>0</v>
      </c>
      <c r="BO686" s="503">
        <f t="shared" si="30"/>
        <v>0</v>
      </c>
      <c r="BP686" s="503">
        <f t="shared" si="30"/>
        <v>0</v>
      </c>
      <c r="BQ686" s="503">
        <f t="shared" si="30"/>
        <v>0</v>
      </c>
      <c r="BR686" s="503">
        <f t="shared" si="30"/>
        <v>0</v>
      </c>
      <c r="BS686" s="503">
        <f t="shared" si="30"/>
        <v>0</v>
      </c>
      <c r="BT686" s="503">
        <f t="shared" si="18"/>
        <v>7.3499999999999996E-2</v>
      </c>
      <c r="BU686" s="503">
        <f t="shared" si="5"/>
        <v>0</v>
      </c>
      <c r="BV686" s="504">
        <f t="shared" si="11"/>
        <v>0.20234718776163454</v>
      </c>
      <c r="BW686" s="62">
        <f t="shared" si="31"/>
        <v>0</v>
      </c>
      <c r="BX686" s="62">
        <f t="shared" si="31"/>
        <v>0</v>
      </c>
      <c r="BY686" s="62">
        <f t="shared" si="31"/>
        <v>0</v>
      </c>
      <c r="BZ686" s="62">
        <f t="shared" si="31"/>
        <v>0</v>
      </c>
      <c r="CA686" s="62">
        <f t="shared" si="31"/>
        <v>0</v>
      </c>
      <c r="CB686" s="62">
        <f t="shared" si="31"/>
        <v>0</v>
      </c>
      <c r="CC686" s="62">
        <f t="shared" si="31"/>
        <v>0.05</v>
      </c>
      <c r="CD686" s="62">
        <f t="shared" si="31"/>
        <v>0</v>
      </c>
      <c r="CE686" s="62">
        <f t="shared" si="31"/>
        <v>0</v>
      </c>
      <c r="CF686" s="62">
        <f t="shared" si="31"/>
        <v>0</v>
      </c>
      <c r="CG686" s="62">
        <f t="shared" si="31"/>
        <v>0</v>
      </c>
      <c r="CH686" s="502">
        <f t="shared" si="16"/>
        <v>5.7277017583213998E-4</v>
      </c>
      <c r="CI686" s="62">
        <f t="shared" si="36"/>
        <v>0</v>
      </c>
      <c r="CJ686" s="62">
        <f t="shared" si="36"/>
        <v>0</v>
      </c>
      <c r="CK686" s="62">
        <f t="shared" si="36"/>
        <v>0</v>
      </c>
      <c r="CL686" s="501">
        <f t="shared" si="12"/>
        <v>0</v>
      </c>
      <c r="CM686" s="62">
        <f t="shared" si="32"/>
        <v>0</v>
      </c>
      <c r="CN686" s="62">
        <f t="shared" si="32"/>
        <v>0</v>
      </c>
      <c r="CO686" s="62">
        <f t="shared" si="32"/>
        <v>0</v>
      </c>
      <c r="CP686" s="62">
        <f t="shared" si="32"/>
        <v>0</v>
      </c>
      <c r="CQ686" s="62">
        <f t="shared" si="32"/>
        <v>0</v>
      </c>
      <c r="CR686" s="62">
        <f t="shared" si="32"/>
        <v>0</v>
      </c>
      <c r="CS686" s="62">
        <f t="shared" si="32"/>
        <v>0.12240000000000001</v>
      </c>
      <c r="CT686" s="62">
        <f t="shared" si="32"/>
        <v>0</v>
      </c>
      <c r="CU686" s="501">
        <f t="shared" si="13"/>
        <v>4.8258282886694528E-3</v>
      </c>
      <c r="CV686" s="505">
        <f t="shared" si="33"/>
        <v>0</v>
      </c>
      <c r="CW686" s="62">
        <f t="shared" si="33"/>
        <v>0</v>
      </c>
      <c r="CX686" s="62">
        <f t="shared" si="33"/>
        <v>0</v>
      </c>
      <c r="CY686" s="62">
        <f t="shared" si="33"/>
        <v>0</v>
      </c>
      <c r="CZ686" s="62">
        <f t="shared" si="33"/>
        <v>0</v>
      </c>
      <c r="DA686" s="62">
        <f t="shared" si="33"/>
        <v>0</v>
      </c>
      <c r="DB686" s="62">
        <f t="shared" si="33"/>
        <v>0</v>
      </c>
      <c r="DC686" s="62">
        <f t="shared" si="33"/>
        <v>0</v>
      </c>
      <c r="DD686" s="501">
        <f t="shared" si="14"/>
        <v>0</v>
      </c>
    </row>
    <row r="687" spans="1:108">
      <c r="A687" s="62">
        <v>71</v>
      </c>
      <c r="B687" s="62" t="s">
        <v>629</v>
      </c>
      <c r="C687" s="326">
        <v>71</v>
      </c>
      <c r="D687" s="144" t="s">
        <v>629</v>
      </c>
      <c r="G687" s="467">
        <f t="shared" si="35"/>
        <v>0</v>
      </c>
      <c r="H687" s="467">
        <f t="shared" si="35"/>
        <v>0</v>
      </c>
      <c r="I687" s="467">
        <f t="shared" si="35"/>
        <v>0</v>
      </c>
      <c r="J687" s="467">
        <f t="shared" si="35"/>
        <v>0</v>
      </c>
      <c r="K687" s="467">
        <f t="shared" si="35"/>
        <v>0</v>
      </c>
      <c r="L687" s="467">
        <f t="shared" si="35"/>
        <v>0</v>
      </c>
      <c r="M687" s="62">
        <f t="shared" si="35"/>
        <v>0</v>
      </c>
      <c r="N687" s="62">
        <f t="shared" si="35"/>
        <v>0</v>
      </c>
      <c r="O687" s="62">
        <f t="shared" si="35"/>
        <v>0</v>
      </c>
      <c r="P687" s="62">
        <f t="shared" si="35"/>
        <v>0</v>
      </c>
      <c r="Q687" s="62">
        <f t="shared" si="35"/>
        <v>0</v>
      </c>
      <c r="R687" s="62">
        <f t="shared" si="35"/>
        <v>0</v>
      </c>
      <c r="S687" s="62">
        <f t="shared" si="35"/>
        <v>0</v>
      </c>
      <c r="T687" s="62">
        <f t="shared" si="35"/>
        <v>0</v>
      </c>
      <c r="U687" s="62">
        <f t="shared" si="35"/>
        <v>0</v>
      </c>
      <c r="V687" s="62">
        <f t="shared" si="35"/>
        <v>0</v>
      </c>
      <c r="W687" s="62">
        <f t="shared" si="34"/>
        <v>0</v>
      </c>
      <c r="X687" s="502">
        <f t="shared" si="15"/>
        <v>0</v>
      </c>
      <c r="Y687" s="503">
        <f t="shared" si="29"/>
        <v>0</v>
      </c>
      <c r="Z687" s="503">
        <f t="shared" si="29"/>
        <v>0</v>
      </c>
      <c r="AA687" s="503">
        <f t="shared" si="29"/>
        <v>0</v>
      </c>
      <c r="AB687" s="503">
        <f t="shared" si="29"/>
        <v>0</v>
      </c>
      <c r="AC687" s="503">
        <f t="shared" si="29"/>
        <v>0</v>
      </c>
      <c r="AD687" s="503">
        <f t="shared" si="29"/>
        <v>0</v>
      </c>
      <c r="AE687" s="503">
        <f t="shared" si="29"/>
        <v>0</v>
      </c>
      <c r="AF687" s="503">
        <f t="shared" si="29"/>
        <v>0</v>
      </c>
      <c r="AG687" s="503">
        <f t="shared" si="29"/>
        <v>0</v>
      </c>
      <c r="AH687" s="503">
        <f t="shared" si="29"/>
        <v>0</v>
      </c>
      <c r="AI687" s="503">
        <f t="shared" si="29"/>
        <v>0</v>
      </c>
      <c r="AJ687" s="503">
        <f t="shared" si="29"/>
        <v>0</v>
      </c>
      <c r="AK687" s="503">
        <f t="shared" si="29"/>
        <v>0</v>
      </c>
      <c r="AL687" s="503">
        <f t="shared" si="29"/>
        <v>0</v>
      </c>
      <c r="AM687" s="503">
        <f t="shared" si="29"/>
        <v>0</v>
      </c>
      <c r="AN687" s="503">
        <f t="shared" si="29"/>
        <v>0</v>
      </c>
      <c r="AO687" s="503">
        <f t="shared" si="28"/>
        <v>0</v>
      </c>
      <c r="AP687" s="503">
        <f t="shared" si="28"/>
        <v>0</v>
      </c>
      <c r="AQ687" s="503">
        <f t="shared" si="28"/>
        <v>0</v>
      </c>
      <c r="AR687" s="503">
        <f t="shared" si="28"/>
        <v>0</v>
      </c>
      <c r="AS687" s="503">
        <f t="shared" si="28"/>
        <v>0</v>
      </c>
      <c r="AT687" s="503">
        <f t="shared" si="28"/>
        <v>0</v>
      </c>
      <c r="AU687" s="503">
        <f t="shared" si="28"/>
        <v>0</v>
      </c>
      <c r="AV687" s="503">
        <f t="shared" si="28"/>
        <v>0</v>
      </c>
      <c r="AW687" s="503">
        <f t="shared" si="28"/>
        <v>0</v>
      </c>
      <c r="AX687" s="503">
        <f t="shared" si="28"/>
        <v>0</v>
      </c>
      <c r="AY687" s="503">
        <f t="shared" si="28"/>
        <v>0</v>
      </c>
      <c r="AZ687" s="503">
        <f t="shared" si="28"/>
        <v>0</v>
      </c>
      <c r="BA687" s="503">
        <f t="shared" si="28"/>
        <v>0</v>
      </c>
      <c r="BB687" s="503">
        <f t="shared" si="28"/>
        <v>0</v>
      </c>
      <c r="BC687" s="503">
        <f t="shared" si="28"/>
        <v>0</v>
      </c>
      <c r="BD687" s="503">
        <f t="shared" si="28"/>
        <v>0</v>
      </c>
      <c r="BE687" s="503">
        <f t="shared" si="30"/>
        <v>0</v>
      </c>
      <c r="BF687" s="503">
        <f t="shared" si="30"/>
        <v>0</v>
      </c>
      <c r="BG687" s="503">
        <f t="shared" si="30"/>
        <v>0</v>
      </c>
      <c r="BH687" s="503">
        <f t="shared" si="30"/>
        <v>0</v>
      </c>
      <c r="BI687" s="503">
        <f t="shared" si="30"/>
        <v>0</v>
      </c>
      <c r="BJ687" s="503">
        <f t="shared" si="30"/>
        <v>0</v>
      </c>
      <c r="BK687" s="503">
        <f t="shared" si="30"/>
        <v>0</v>
      </c>
      <c r="BL687" s="503">
        <f t="shared" si="30"/>
        <v>0</v>
      </c>
      <c r="BM687" s="503">
        <f t="shared" si="30"/>
        <v>0</v>
      </c>
      <c r="BN687" s="503">
        <f t="shared" si="30"/>
        <v>0</v>
      </c>
      <c r="BO687" s="503">
        <f t="shared" si="30"/>
        <v>0</v>
      </c>
      <c r="BP687" s="503">
        <f t="shared" si="30"/>
        <v>0</v>
      </c>
      <c r="BQ687" s="503">
        <f t="shared" si="30"/>
        <v>0</v>
      </c>
      <c r="BR687" s="503">
        <f t="shared" si="30"/>
        <v>0</v>
      </c>
      <c r="BS687" s="503">
        <f t="shared" si="30"/>
        <v>0</v>
      </c>
      <c r="BT687" s="503">
        <f t="shared" si="18"/>
        <v>0</v>
      </c>
      <c r="BU687" s="503">
        <f t="shared" si="5"/>
        <v>0</v>
      </c>
      <c r="BV687" s="504">
        <f t="shared" si="11"/>
        <v>0</v>
      </c>
      <c r="BW687" s="62">
        <f t="shared" si="31"/>
        <v>0</v>
      </c>
      <c r="BX687" s="62">
        <f t="shared" si="31"/>
        <v>0</v>
      </c>
      <c r="BY687" s="62">
        <f t="shared" si="31"/>
        <v>0</v>
      </c>
      <c r="BZ687" s="62">
        <f t="shared" si="31"/>
        <v>0</v>
      </c>
      <c r="CA687" s="62">
        <f t="shared" si="31"/>
        <v>0</v>
      </c>
      <c r="CB687" s="62">
        <f t="shared" si="31"/>
        <v>0</v>
      </c>
      <c r="CC687" s="62">
        <f t="shared" si="31"/>
        <v>0</v>
      </c>
      <c r="CD687" s="62">
        <f t="shared" si="31"/>
        <v>0</v>
      </c>
      <c r="CE687" s="62">
        <f t="shared" si="31"/>
        <v>0</v>
      </c>
      <c r="CF687" s="62">
        <f t="shared" si="31"/>
        <v>0</v>
      </c>
      <c r="CG687" s="62">
        <f t="shared" si="31"/>
        <v>0</v>
      </c>
      <c r="CH687" s="502">
        <f t="shared" si="16"/>
        <v>0</v>
      </c>
      <c r="CI687" s="62">
        <f t="shared" si="36"/>
        <v>0</v>
      </c>
      <c r="CJ687" s="62">
        <f>SUMIF($D$13:$D$638,$D687,CJ$13:CJ$638)</f>
        <v>0</v>
      </c>
      <c r="CK687" s="62">
        <f t="shared" si="36"/>
        <v>0</v>
      </c>
      <c r="CL687" s="501">
        <f t="shared" si="12"/>
        <v>0</v>
      </c>
      <c r="CM687" s="62">
        <f t="shared" si="32"/>
        <v>0</v>
      </c>
      <c r="CN687" s="62">
        <f t="shared" si="32"/>
        <v>0</v>
      </c>
      <c r="CO687" s="62">
        <f t="shared" si="32"/>
        <v>0</v>
      </c>
      <c r="CP687" s="62">
        <f t="shared" si="32"/>
        <v>0</v>
      </c>
      <c r="CQ687" s="62">
        <f t="shared" si="32"/>
        <v>0</v>
      </c>
      <c r="CR687" s="62">
        <f t="shared" si="32"/>
        <v>0</v>
      </c>
      <c r="CS687" s="62">
        <f t="shared" si="32"/>
        <v>0</v>
      </c>
      <c r="CT687" s="62">
        <f t="shared" si="32"/>
        <v>0</v>
      </c>
      <c r="CU687" s="501">
        <f t="shared" si="13"/>
        <v>0</v>
      </c>
      <c r="CV687" s="505">
        <f t="shared" si="33"/>
        <v>0</v>
      </c>
      <c r="CW687" s="62">
        <f t="shared" si="33"/>
        <v>0</v>
      </c>
      <c r="CX687" s="62">
        <f t="shared" si="33"/>
        <v>0</v>
      </c>
      <c r="CY687" s="62">
        <f t="shared" si="33"/>
        <v>0</v>
      </c>
      <c r="CZ687" s="62">
        <f t="shared" si="33"/>
        <v>0</v>
      </c>
      <c r="DA687" s="62">
        <f t="shared" si="33"/>
        <v>0</v>
      </c>
      <c r="DB687" s="62">
        <f t="shared" si="33"/>
        <v>0</v>
      </c>
      <c r="DC687" s="62">
        <f t="shared" si="33"/>
        <v>0</v>
      </c>
      <c r="DD687" s="501">
        <f t="shared" si="14"/>
        <v>0</v>
      </c>
    </row>
    <row r="688" spans="1:108">
      <c r="A688" s="62">
        <v>72</v>
      </c>
      <c r="B688" s="62" t="s">
        <v>338</v>
      </c>
      <c r="C688" s="326">
        <v>72</v>
      </c>
      <c r="D688" s="268" t="s">
        <v>338</v>
      </c>
      <c r="G688" s="467">
        <f t="shared" si="35"/>
        <v>0</v>
      </c>
      <c r="H688" s="467">
        <f t="shared" si="35"/>
        <v>0</v>
      </c>
      <c r="I688" s="467">
        <f t="shared" si="35"/>
        <v>0</v>
      </c>
      <c r="J688" s="467">
        <f t="shared" si="35"/>
        <v>0</v>
      </c>
      <c r="K688" s="467">
        <f t="shared" si="35"/>
        <v>0</v>
      </c>
      <c r="L688" s="467">
        <f t="shared" si="35"/>
        <v>0</v>
      </c>
      <c r="M688" s="62">
        <f t="shared" si="35"/>
        <v>0.13319999999999999</v>
      </c>
      <c r="N688" s="62">
        <f t="shared" si="35"/>
        <v>3.0999999999999999E-3</v>
      </c>
      <c r="O688" s="62">
        <f t="shared" si="35"/>
        <v>0</v>
      </c>
      <c r="P688" s="62">
        <f t="shared" si="35"/>
        <v>0</v>
      </c>
      <c r="Q688" s="62">
        <f t="shared" si="35"/>
        <v>3.9000000000000003E-3</v>
      </c>
      <c r="R688" s="62">
        <f t="shared" si="35"/>
        <v>0</v>
      </c>
      <c r="S688" s="62">
        <f t="shared" si="35"/>
        <v>0</v>
      </c>
      <c r="T688" s="62">
        <f t="shared" si="35"/>
        <v>0</v>
      </c>
      <c r="U688" s="62">
        <f t="shared" si="35"/>
        <v>0</v>
      </c>
      <c r="V688" s="62">
        <f t="shared" si="35"/>
        <v>0</v>
      </c>
      <c r="W688" s="62">
        <f t="shared" si="34"/>
        <v>0</v>
      </c>
      <c r="X688" s="502">
        <f t="shared" si="15"/>
        <v>5.2493536515354815E-2</v>
      </c>
      <c r="Y688" s="503">
        <f t="shared" si="29"/>
        <v>0</v>
      </c>
      <c r="Z688" s="503">
        <f t="shared" si="29"/>
        <v>0</v>
      </c>
      <c r="AA688" s="503">
        <f t="shared" si="29"/>
        <v>0</v>
      </c>
      <c r="AB688" s="503">
        <f t="shared" si="29"/>
        <v>0</v>
      </c>
      <c r="AC688" s="503">
        <f t="shared" si="29"/>
        <v>3.5900000000000001E-2</v>
      </c>
      <c r="AD688" s="503">
        <f t="shared" si="29"/>
        <v>0</v>
      </c>
      <c r="AE688" s="503">
        <f t="shared" si="29"/>
        <v>0</v>
      </c>
      <c r="AF688" s="503">
        <f t="shared" si="29"/>
        <v>0</v>
      </c>
      <c r="AG688" s="503">
        <f t="shared" si="29"/>
        <v>2.2099999999999998E-2</v>
      </c>
      <c r="AH688" s="503">
        <f t="shared" si="29"/>
        <v>3.0699999999999998E-2</v>
      </c>
      <c r="AI688" s="503">
        <f t="shared" si="29"/>
        <v>0</v>
      </c>
      <c r="AJ688" s="503">
        <f t="shared" si="29"/>
        <v>0</v>
      </c>
      <c r="AK688" s="503">
        <f t="shared" si="29"/>
        <v>0.27029999999999998</v>
      </c>
      <c r="AL688" s="503">
        <f t="shared" si="29"/>
        <v>0</v>
      </c>
      <c r="AM688" s="503">
        <f t="shared" si="29"/>
        <v>0</v>
      </c>
      <c r="AN688" s="503">
        <f t="shared" si="29"/>
        <v>0</v>
      </c>
      <c r="AO688" s="503">
        <f t="shared" si="28"/>
        <v>0</v>
      </c>
      <c r="AP688" s="503">
        <f t="shared" si="28"/>
        <v>0</v>
      </c>
      <c r="AQ688" s="503">
        <f t="shared" si="28"/>
        <v>0</v>
      </c>
      <c r="AR688" s="503">
        <f t="shared" si="28"/>
        <v>0</v>
      </c>
      <c r="AS688" s="503">
        <f t="shared" si="28"/>
        <v>2.9500000000000002E-2</v>
      </c>
      <c r="AT688" s="503">
        <f t="shared" si="28"/>
        <v>0</v>
      </c>
      <c r="AU688" s="503">
        <f t="shared" si="28"/>
        <v>0</v>
      </c>
      <c r="AV688" s="503">
        <f t="shared" si="28"/>
        <v>0</v>
      </c>
      <c r="AW688" s="503">
        <f t="shared" si="28"/>
        <v>0</v>
      </c>
      <c r="AX688" s="503">
        <f t="shared" si="28"/>
        <v>1.11E-2</v>
      </c>
      <c r="AY688" s="503">
        <f t="shared" si="28"/>
        <v>0</v>
      </c>
      <c r="AZ688" s="503">
        <f t="shared" si="28"/>
        <v>0</v>
      </c>
      <c r="BA688" s="503">
        <f t="shared" si="28"/>
        <v>0</v>
      </c>
      <c r="BB688" s="503">
        <f t="shared" si="28"/>
        <v>0</v>
      </c>
      <c r="BC688" s="503">
        <f t="shared" si="28"/>
        <v>1.1999999999999999E-3</v>
      </c>
      <c r="BD688" s="503">
        <f t="shared" si="28"/>
        <v>0</v>
      </c>
      <c r="BE688" s="503">
        <f t="shared" si="30"/>
        <v>0</v>
      </c>
      <c r="BF688" s="503">
        <f t="shared" si="30"/>
        <v>0</v>
      </c>
      <c r="BG688" s="503">
        <f t="shared" si="30"/>
        <v>0</v>
      </c>
      <c r="BH688" s="503">
        <f t="shared" si="30"/>
        <v>0</v>
      </c>
      <c r="BI688" s="503">
        <f t="shared" si="30"/>
        <v>0</v>
      </c>
      <c r="BJ688" s="503">
        <f t="shared" si="30"/>
        <v>0</v>
      </c>
      <c r="BK688" s="503">
        <f t="shared" si="30"/>
        <v>0</v>
      </c>
      <c r="BL688" s="503">
        <f t="shared" si="30"/>
        <v>0</v>
      </c>
      <c r="BM688" s="503">
        <f t="shared" si="30"/>
        <v>0</v>
      </c>
      <c r="BN688" s="503">
        <f t="shared" si="30"/>
        <v>3.7499999999999999E-2</v>
      </c>
      <c r="BO688" s="503">
        <f t="shared" si="30"/>
        <v>0</v>
      </c>
      <c r="BP688" s="503">
        <f t="shared" si="30"/>
        <v>0</v>
      </c>
      <c r="BQ688" s="503">
        <f t="shared" si="30"/>
        <v>0</v>
      </c>
      <c r="BR688" s="503">
        <f t="shared" si="30"/>
        <v>0</v>
      </c>
      <c r="BS688" s="503">
        <f t="shared" si="30"/>
        <v>0</v>
      </c>
      <c r="BT688" s="503">
        <f t="shared" si="18"/>
        <v>0</v>
      </c>
      <c r="BU688" s="503">
        <f t="shared" si="5"/>
        <v>0</v>
      </c>
      <c r="BV688" s="504">
        <f t="shared" si="11"/>
        <v>1.7863765824517607E-2</v>
      </c>
      <c r="BW688" s="62">
        <f t="shared" si="31"/>
        <v>0</v>
      </c>
      <c r="BX688" s="62">
        <f t="shared" si="31"/>
        <v>0</v>
      </c>
      <c r="BY688" s="62">
        <f t="shared" si="31"/>
        <v>0</v>
      </c>
      <c r="BZ688" s="62">
        <f t="shared" si="31"/>
        <v>0</v>
      </c>
      <c r="CA688" s="62">
        <f t="shared" si="31"/>
        <v>2.0000000000000001E-4</v>
      </c>
      <c r="CB688" s="62">
        <f t="shared" si="31"/>
        <v>0</v>
      </c>
      <c r="CC688" s="62">
        <f t="shared" si="31"/>
        <v>0</v>
      </c>
      <c r="CD688" s="62">
        <f t="shared" si="31"/>
        <v>0</v>
      </c>
      <c r="CE688" s="62">
        <f t="shared" si="31"/>
        <v>0</v>
      </c>
      <c r="CF688" s="62">
        <f t="shared" si="31"/>
        <v>0</v>
      </c>
      <c r="CG688" s="62">
        <f t="shared" si="31"/>
        <v>0</v>
      </c>
      <c r="CH688" s="502">
        <f t="shared" si="16"/>
        <v>6.4730039859886468E-5</v>
      </c>
      <c r="CI688" s="62">
        <f t="shared" si="36"/>
        <v>0</v>
      </c>
      <c r="CJ688" s="62">
        <f t="shared" si="36"/>
        <v>0</v>
      </c>
      <c r="CK688" s="62">
        <f t="shared" si="36"/>
        <v>0</v>
      </c>
      <c r="CL688" s="501">
        <f t="shared" si="12"/>
        <v>0</v>
      </c>
      <c r="CM688" s="62">
        <f t="shared" si="32"/>
        <v>0</v>
      </c>
      <c r="CN688" s="62">
        <f t="shared" si="32"/>
        <v>0</v>
      </c>
      <c r="CO688" s="62">
        <f t="shared" si="32"/>
        <v>0</v>
      </c>
      <c r="CP688" s="62">
        <f t="shared" si="32"/>
        <v>0.2</v>
      </c>
      <c r="CQ688" s="62">
        <f t="shared" si="32"/>
        <v>0</v>
      </c>
      <c r="CR688" s="62">
        <f t="shared" si="32"/>
        <v>0</v>
      </c>
      <c r="CS688" s="62">
        <f t="shared" si="32"/>
        <v>0</v>
      </c>
      <c r="CT688" s="62">
        <f t="shared" si="32"/>
        <v>0</v>
      </c>
      <c r="CU688" s="501">
        <f t="shared" si="13"/>
        <v>2.6891145059401374E-2</v>
      </c>
      <c r="CV688" s="505">
        <f t="shared" si="33"/>
        <v>0</v>
      </c>
      <c r="CW688" s="62">
        <f t="shared" si="33"/>
        <v>0</v>
      </c>
      <c r="CX688" s="62">
        <f t="shared" si="33"/>
        <v>0</v>
      </c>
      <c r="CY688" s="62">
        <f t="shared" si="33"/>
        <v>0</v>
      </c>
      <c r="CZ688" s="62">
        <f t="shared" si="33"/>
        <v>0</v>
      </c>
      <c r="DA688" s="62">
        <f t="shared" si="33"/>
        <v>0</v>
      </c>
      <c r="DB688" s="62">
        <f t="shared" si="33"/>
        <v>0</v>
      </c>
      <c r="DC688" s="62">
        <f t="shared" si="33"/>
        <v>0.08</v>
      </c>
      <c r="DD688" s="501">
        <f t="shared" si="14"/>
        <v>2.8006147823842436E-3</v>
      </c>
    </row>
    <row r="689" spans="1:108">
      <c r="A689" s="62">
        <v>73</v>
      </c>
      <c r="B689" s="62" t="s">
        <v>337</v>
      </c>
      <c r="C689" s="326">
        <v>73</v>
      </c>
      <c r="D689" s="268" t="s">
        <v>337</v>
      </c>
      <c r="G689" s="467">
        <f t="shared" si="35"/>
        <v>0</v>
      </c>
      <c r="H689" s="467">
        <f t="shared" si="35"/>
        <v>0</v>
      </c>
      <c r="I689" s="467">
        <f t="shared" si="35"/>
        <v>0</v>
      </c>
      <c r="J689" s="467">
        <f t="shared" si="35"/>
        <v>0</v>
      </c>
      <c r="K689" s="467">
        <f t="shared" si="35"/>
        <v>0</v>
      </c>
      <c r="L689" s="467">
        <f t="shared" si="35"/>
        <v>0</v>
      </c>
      <c r="M689" s="62">
        <f t="shared" si="35"/>
        <v>1.9599999999999999E-2</v>
      </c>
      <c r="N689" s="62">
        <f t="shared" si="35"/>
        <v>8.6E-3</v>
      </c>
      <c r="O689" s="62">
        <f t="shared" si="35"/>
        <v>0</v>
      </c>
      <c r="P689" s="62">
        <f t="shared" si="35"/>
        <v>0</v>
      </c>
      <c r="Q689" s="62">
        <f t="shared" si="35"/>
        <v>3.9000000000000003E-3</v>
      </c>
      <c r="R689" s="62">
        <f t="shared" si="35"/>
        <v>0</v>
      </c>
      <c r="S689" s="62">
        <f t="shared" si="35"/>
        <v>0</v>
      </c>
      <c r="T689" s="62">
        <f t="shared" si="35"/>
        <v>0</v>
      </c>
      <c r="U689" s="62">
        <f t="shared" si="35"/>
        <v>0</v>
      </c>
      <c r="V689" s="62">
        <f t="shared" si="35"/>
        <v>0</v>
      </c>
      <c r="W689" s="62">
        <f t="shared" si="34"/>
        <v>0</v>
      </c>
      <c r="X689" s="502">
        <f t="shared" si="15"/>
        <v>9.3653713995181694E-3</v>
      </c>
      <c r="Y689" s="503">
        <f t="shared" si="29"/>
        <v>0</v>
      </c>
      <c r="Z689" s="503">
        <f t="shared" si="29"/>
        <v>0</v>
      </c>
      <c r="AA689" s="503">
        <f t="shared" si="29"/>
        <v>0</v>
      </c>
      <c r="AB689" s="503">
        <f t="shared" si="29"/>
        <v>0</v>
      </c>
      <c r="AC689" s="503">
        <f t="shared" si="29"/>
        <v>3.6600000000000001E-2</v>
      </c>
      <c r="AD689" s="503">
        <f t="shared" si="29"/>
        <v>0</v>
      </c>
      <c r="AE689" s="503">
        <f t="shared" si="29"/>
        <v>0</v>
      </c>
      <c r="AF689" s="503">
        <f t="shared" si="29"/>
        <v>0.29089999999999999</v>
      </c>
      <c r="AG689" s="503">
        <f t="shared" si="29"/>
        <v>0</v>
      </c>
      <c r="AH689" s="503">
        <f t="shared" si="29"/>
        <v>0.1163</v>
      </c>
      <c r="AI689" s="503">
        <f t="shared" si="29"/>
        <v>0</v>
      </c>
      <c r="AJ689" s="503">
        <f t="shared" si="29"/>
        <v>0</v>
      </c>
      <c r="AK689" s="503">
        <f t="shared" si="29"/>
        <v>0</v>
      </c>
      <c r="AL689" s="503">
        <f t="shared" si="29"/>
        <v>0</v>
      </c>
      <c r="AM689" s="503">
        <f t="shared" si="29"/>
        <v>0</v>
      </c>
      <c r="AN689" s="503">
        <f t="shared" si="29"/>
        <v>0</v>
      </c>
      <c r="AO689" s="503">
        <f t="shared" si="28"/>
        <v>0</v>
      </c>
      <c r="AP689" s="503">
        <f t="shared" si="28"/>
        <v>0</v>
      </c>
      <c r="AQ689" s="503">
        <f t="shared" si="28"/>
        <v>0</v>
      </c>
      <c r="AR689" s="503">
        <f t="shared" si="28"/>
        <v>0</v>
      </c>
      <c r="AS689" s="503">
        <f t="shared" si="28"/>
        <v>0</v>
      </c>
      <c r="AT689" s="503">
        <f t="shared" si="28"/>
        <v>0</v>
      </c>
      <c r="AU689" s="503">
        <f t="shared" si="28"/>
        <v>0</v>
      </c>
      <c r="AV689" s="503">
        <f t="shared" si="28"/>
        <v>0</v>
      </c>
      <c r="AW689" s="503">
        <f t="shared" si="28"/>
        <v>0</v>
      </c>
      <c r="AX689" s="503">
        <f t="shared" si="28"/>
        <v>0.56299999999999994</v>
      </c>
      <c r="AY689" s="503">
        <f t="shared" si="28"/>
        <v>0</v>
      </c>
      <c r="AZ689" s="503">
        <f t="shared" si="28"/>
        <v>0</v>
      </c>
      <c r="BA689" s="503">
        <f t="shared" si="28"/>
        <v>0</v>
      </c>
      <c r="BB689" s="503">
        <f t="shared" si="28"/>
        <v>0</v>
      </c>
      <c r="BC689" s="503">
        <f t="shared" si="28"/>
        <v>0</v>
      </c>
      <c r="BD689" s="503">
        <f t="shared" si="28"/>
        <v>0</v>
      </c>
      <c r="BE689" s="503">
        <f t="shared" si="30"/>
        <v>0</v>
      </c>
      <c r="BF689" s="503">
        <f t="shared" si="30"/>
        <v>0</v>
      </c>
      <c r="BG689" s="503">
        <f t="shared" si="30"/>
        <v>0</v>
      </c>
      <c r="BH689" s="503">
        <f t="shared" si="30"/>
        <v>0</v>
      </c>
      <c r="BI689" s="503">
        <f t="shared" si="30"/>
        <v>0</v>
      </c>
      <c r="BJ689" s="503">
        <f t="shared" si="30"/>
        <v>0</v>
      </c>
      <c r="BK689" s="503">
        <f t="shared" si="30"/>
        <v>0</v>
      </c>
      <c r="BL689" s="503">
        <f t="shared" si="30"/>
        <v>0</v>
      </c>
      <c r="BM689" s="503">
        <f t="shared" si="30"/>
        <v>0</v>
      </c>
      <c r="BN689" s="503">
        <f t="shared" si="30"/>
        <v>0</v>
      </c>
      <c r="BO689" s="503">
        <f t="shared" si="30"/>
        <v>0</v>
      </c>
      <c r="BP689" s="503">
        <f t="shared" si="30"/>
        <v>0</v>
      </c>
      <c r="BQ689" s="503">
        <f t="shared" si="30"/>
        <v>0</v>
      </c>
      <c r="BR689" s="503">
        <f t="shared" si="30"/>
        <v>0</v>
      </c>
      <c r="BS689" s="503">
        <f t="shared" si="30"/>
        <v>0</v>
      </c>
      <c r="BT689" s="503">
        <f t="shared" si="18"/>
        <v>0</v>
      </c>
      <c r="BU689" s="503">
        <f t="shared" si="5"/>
        <v>0</v>
      </c>
      <c r="BV689" s="504">
        <f t="shared" si="11"/>
        <v>1.4069021852850531E-2</v>
      </c>
      <c r="BW689" s="62">
        <f t="shared" si="31"/>
        <v>0</v>
      </c>
      <c r="BX689" s="62">
        <f t="shared" si="31"/>
        <v>0</v>
      </c>
      <c r="BY689" s="62">
        <f t="shared" si="31"/>
        <v>0</v>
      </c>
      <c r="BZ689" s="62">
        <f t="shared" si="31"/>
        <v>0</v>
      </c>
      <c r="CA689" s="62">
        <f t="shared" si="31"/>
        <v>0</v>
      </c>
      <c r="CB689" s="62">
        <f t="shared" si="31"/>
        <v>0</v>
      </c>
      <c r="CC689" s="62">
        <f t="shared" si="31"/>
        <v>0</v>
      </c>
      <c r="CD689" s="62">
        <f t="shared" si="31"/>
        <v>0</v>
      </c>
      <c r="CE689" s="62">
        <f t="shared" si="31"/>
        <v>0</v>
      </c>
      <c r="CF689" s="62">
        <f t="shared" si="31"/>
        <v>0</v>
      </c>
      <c r="CG689" s="62">
        <f t="shared" si="31"/>
        <v>0</v>
      </c>
      <c r="CH689" s="502">
        <f t="shared" si="16"/>
        <v>0</v>
      </c>
      <c r="CI689" s="62">
        <f t="shared" si="36"/>
        <v>0</v>
      </c>
      <c r="CJ689" s="62">
        <f t="shared" si="36"/>
        <v>0</v>
      </c>
      <c r="CK689" s="62">
        <f t="shared" si="36"/>
        <v>0</v>
      </c>
      <c r="CL689" s="501">
        <f t="shared" si="12"/>
        <v>0</v>
      </c>
      <c r="CM689" s="62">
        <f t="shared" si="32"/>
        <v>0</v>
      </c>
      <c r="CN689" s="62">
        <f t="shared" si="32"/>
        <v>0</v>
      </c>
      <c r="CO689" s="62">
        <f t="shared" si="32"/>
        <v>0</v>
      </c>
      <c r="CP689" s="62">
        <f t="shared" si="32"/>
        <v>0</v>
      </c>
      <c r="CQ689" s="62">
        <f t="shared" si="32"/>
        <v>0</v>
      </c>
      <c r="CR689" s="62">
        <f t="shared" si="32"/>
        <v>0</v>
      </c>
      <c r="CS689" s="62">
        <f t="shared" si="32"/>
        <v>0</v>
      </c>
      <c r="CT689" s="62">
        <f t="shared" si="32"/>
        <v>0</v>
      </c>
      <c r="CU689" s="501">
        <f t="shared" si="13"/>
        <v>0</v>
      </c>
      <c r="CV689" s="505">
        <f t="shared" si="33"/>
        <v>0</v>
      </c>
      <c r="CW689" s="62">
        <f t="shared" si="33"/>
        <v>0</v>
      </c>
      <c r="CX689" s="62">
        <f t="shared" si="33"/>
        <v>0</v>
      </c>
      <c r="CY689" s="62">
        <f t="shared" si="33"/>
        <v>0</v>
      </c>
      <c r="CZ689" s="62">
        <f t="shared" si="33"/>
        <v>0</v>
      </c>
      <c r="DA689" s="62">
        <f t="shared" si="33"/>
        <v>0</v>
      </c>
      <c r="DB689" s="62">
        <f t="shared" si="33"/>
        <v>0</v>
      </c>
      <c r="DC689" s="62">
        <f t="shared" si="33"/>
        <v>0</v>
      </c>
      <c r="DD689" s="501">
        <f t="shared" si="14"/>
        <v>0</v>
      </c>
    </row>
    <row r="690" spans="1:108">
      <c r="A690" s="62">
        <v>74</v>
      </c>
      <c r="B690" s="62" t="s">
        <v>20</v>
      </c>
      <c r="D690" s="268" t="s">
        <v>1769</v>
      </c>
      <c r="G690" s="467">
        <f>SUM(G643:G689)</f>
        <v>1</v>
      </c>
      <c r="H690" s="467">
        <f>SUM(H643:H689)</f>
        <v>1</v>
      </c>
      <c r="I690" s="467">
        <f>SUM(I643:I689)</f>
        <v>0.3039</v>
      </c>
      <c r="J690" s="467">
        <f t="shared" ref="J690:BU690" si="37">SUM(J643:J689)</f>
        <v>1</v>
      </c>
      <c r="K690" s="467">
        <f t="shared" si="37"/>
        <v>1</v>
      </c>
      <c r="L690" s="467">
        <f>SUM(L643:L689)</f>
        <v>0.73120000000000007</v>
      </c>
      <c r="M690" s="62">
        <f t="shared" si="37"/>
        <v>0.99999999999999989</v>
      </c>
      <c r="N690" s="62">
        <f t="shared" si="37"/>
        <v>1.0000000000000002</v>
      </c>
      <c r="O690" s="62">
        <f t="shared" si="37"/>
        <v>1</v>
      </c>
      <c r="P690" s="62">
        <f t="shared" si="37"/>
        <v>1</v>
      </c>
      <c r="Q690" s="62">
        <f t="shared" si="37"/>
        <v>1</v>
      </c>
      <c r="R690" s="62">
        <f t="shared" si="37"/>
        <v>1</v>
      </c>
      <c r="S690" s="62">
        <f t="shared" si="37"/>
        <v>1</v>
      </c>
      <c r="T690" s="62">
        <f t="shared" si="37"/>
        <v>1</v>
      </c>
      <c r="U690" s="62">
        <f t="shared" si="37"/>
        <v>1</v>
      </c>
      <c r="V690" s="62">
        <f t="shared" si="37"/>
        <v>1</v>
      </c>
      <c r="W690" s="62">
        <f t="shared" si="37"/>
        <v>1</v>
      </c>
      <c r="X690" s="502">
        <f t="shared" si="15"/>
        <v>1</v>
      </c>
      <c r="Y690" s="503">
        <f t="shared" si="37"/>
        <v>1</v>
      </c>
      <c r="Z690" s="503">
        <f t="shared" si="37"/>
        <v>1</v>
      </c>
      <c r="AA690" s="503">
        <f t="shared" si="37"/>
        <v>1</v>
      </c>
      <c r="AB690" s="503">
        <f t="shared" si="37"/>
        <v>1</v>
      </c>
      <c r="AC690" s="503">
        <f t="shared" si="37"/>
        <v>1</v>
      </c>
      <c r="AD690" s="503">
        <f t="shared" si="37"/>
        <v>1</v>
      </c>
      <c r="AE690" s="503">
        <f t="shared" si="37"/>
        <v>1</v>
      </c>
      <c r="AF690" s="503">
        <f t="shared" si="37"/>
        <v>1</v>
      </c>
      <c r="AG690" s="503">
        <f t="shared" si="37"/>
        <v>1</v>
      </c>
      <c r="AH690" s="503">
        <f t="shared" si="37"/>
        <v>0.99999999999999978</v>
      </c>
      <c r="AI690" s="503">
        <f t="shared" si="37"/>
        <v>1</v>
      </c>
      <c r="AJ690" s="503">
        <f t="shared" si="37"/>
        <v>1</v>
      </c>
      <c r="AK690" s="503">
        <f t="shared" si="37"/>
        <v>1</v>
      </c>
      <c r="AL690" s="503">
        <f t="shared" si="37"/>
        <v>1</v>
      </c>
      <c r="AM690" s="503">
        <f t="shared" si="37"/>
        <v>1</v>
      </c>
      <c r="AN690" s="503">
        <f t="shared" si="37"/>
        <v>1</v>
      </c>
      <c r="AO690" s="503">
        <f t="shared" si="37"/>
        <v>1</v>
      </c>
      <c r="AP690" s="503">
        <f t="shared" si="37"/>
        <v>1</v>
      </c>
      <c r="AQ690" s="503">
        <f t="shared" si="37"/>
        <v>1</v>
      </c>
      <c r="AR690" s="503">
        <f t="shared" si="37"/>
        <v>0.99999999999999978</v>
      </c>
      <c r="AS690" s="503">
        <f t="shared" si="37"/>
        <v>1</v>
      </c>
      <c r="AT690" s="503">
        <f t="shared" si="37"/>
        <v>1</v>
      </c>
      <c r="AU690" s="503">
        <f t="shared" si="37"/>
        <v>1.0001000000000002</v>
      </c>
      <c r="AV690" s="503">
        <f t="shared" si="37"/>
        <v>1</v>
      </c>
      <c r="AW690" s="503">
        <f t="shared" si="37"/>
        <v>1</v>
      </c>
      <c r="AX690" s="503">
        <f t="shared" si="37"/>
        <v>1</v>
      </c>
      <c r="AY690" s="503">
        <f t="shared" si="37"/>
        <v>1</v>
      </c>
      <c r="AZ690" s="503">
        <f t="shared" si="37"/>
        <v>1</v>
      </c>
      <c r="BA690" s="503">
        <f t="shared" si="37"/>
        <v>0.99999999999999989</v>
      </c>
      <c r="BB690" s="503">
        <f t="shared" si="37"/>
        <v>1</v>
      </c>
      <c r="BC690" s="503">
        <f t="shared" si="37"/>
        <v>0.99999999999999989</v>
      </c>
      <c r="BD690" s="503">
        <f t="shared" si="37"/>
        <v>1</v>
      </c>
      <c r="BE690" s="503">
        <f t="shared" si="37"/>
        <v>0.99999999999999989</v>
      </c>
      <c r="BF690" s="503">
        <f t="shared" si="37"/>
        <v>1</v>
      </c>
      <c r="BG690" s="503">
        <f t="shared" si="37"/>
        <v>0.99999999999999989</v>
      </c>
      <c r="BH690" s="503">
        <f t="shared" si="37"/>
        <v>1</v>
      </c>
      <c r="BI690" s="503">
        <f t="shared" si="37"/>
        <v>1</v>
      </c>
      <c r="BJ690" s="503">
        <f t="shared" si="37"/>
        <v>0.99999999999999989</v>
      </c>
      <c r="BK690" s="503">
        <f t="shared" si="37"/>
        <v>1</v>
      </c>
      <c r="BL690" s="503">
        <f t="shared" si="37"/>
        <v>1</v>
      </c>
      <c r="BM690" s="503">
        <f t="shared" si="37"/>
        <v>1</v>
      </c>
      <c r="BN690" s="503">
        <f t="shared" si="37"/>
        <v>1</v>
      </c>
      <c r="BO690" s="503">
        <f t="shared" si="37"/>
        <v>1</v>
      </c>
      <c r="BP690" s="503">
        <f t="shared" si="37"/>
        <v>1</v>
      </c>
      <c r="BQ690" s="503">
        <f t="shared" si="37"/>
        <v>1</v>
      </c>
      <c r="BR690" s="503">
        <f t="shared" si="37"/>
        <v>1</v>
      </c>
      <c r="BS690" s="503">
        <f t="shared" si="37"/>
        <v>1</v>
      </c>
      <c r="BT690" s="503">
        <f t="shared" si="37"/>
        <v>1</v>
      </c>
      <c r="BU690" s="503">
        <f t="shared" si="37"/>
        <v>1</v>
      </c>
      <c r="BV690" s="506">
        <f t="shared" si="11"/>
        <v>1.0000000121216628</v>
      </c>
      <c r="BW690" s="62">
        <f t="shared" ref="BW690:DC690" si="38">SUM(BW643:BW689)</f>
        <v>1</v>
      </c>
      <c r="BX690" s="62">
        <f t="shared" si="38"/>
        <v>0.99999999999999989</v>
      </c>
      <c r="BY690" s="62">
        <f t="shared" si="38"/>
        <v>1</v>
      </c>
      <c r="BZ690" s="62">
        <f t="shared" si="38"/>
        <v>1</v>
      </c>
      <c r="CA690" s="62">
        <f t="shared" si="38"/>
        <v>0.99999999999999978</v>
      </c>
      <c r="CB690" s="62">
        <f t="shared" si="38"/>
        <v>1</v>
      </c>
      <c r="CC690" s="62">
        <f t="shared" si="38"/>
        <v>1</v>
      </c>
      <c r="CD690" s="62">
        <f t="shared" si="38"/>
        <v>1</v>
      </c>
      <c r="CE690" s="62">
        <f t="shared" si="38"/>
        <v>1</v>
      </c>
      <c r="CF690" s="62">
        <f t="shared" si="38"/>
        <v>0.99999999999999989</v>
      </c>
      <c r="CG690" s="62">
        <f t="shared" si="38"/>
        <v>1</v>
      </c>
      <c r="CH690" s="502">
        <f t="shared" si="16"/>
        <v>0.99999999999999989</v>
      </c>
      <c r="CI690" s="62">
        <f t="shared" si="38"/>
        <v>1</v>
      </c>
      <c r="CJ690" s="62">
        <f t="shared" si="38"/>
        <v>1</v>
      </c>
      <c r="CK690" s="62">
        <f t="shared" si="38"/>
        <v>1</v>
      </c>
      <c r="CL690" s="501">
        <f t="shared" si="12"/>
        <v>0.99999999999999989</v>
      </c>
      <c r="CM690" s="62">
        <f t="shared" si="38"/>
        <v>1</v>
      </c>
      <c r="CN690" s="62">
        <f t="shared" si="38"/>
        <v>0.77780000000000005</v>
      </c>
      <c r="CO690" s="62">
        <f t="shared" si="38"/>
        <v>0.96409999999999996</v>
      </c>
      <c r="CP690" s="62">
        <f t="shared" si="38"/>
        <v>0.2</v>
      </c>
      <c r="CQ690" s="62">
        <f t="shared" si="38"/>
        <v>1</v>
      </c>
      <c r="CR690" s="62">
        <f t="shared" si="38"/>
        <v>1</v>
      </c>
      <c r="CS690" s="62">
        <f t="shared" si="38"/>
        <v>1</v>
      </c>
      <c r="CT690" s="62">
        <f t="shared" si="38"/>
        <v>1</v>
      </c>
      <c r="CU690" s="501">
        <f t="shared" si="13"/>
        <v>0.86155832424439827</v>
      </c>
      <c r="CV690" s="505">
        <f t="shared" si="38"/>
        <v>1</v>
      </c>
      <c r="CW690" s="62">
        <f t="shared" si="38"/>
        <v>1</v>
      </c>
      <c r="CX690" s="62">
        <f t="shared" si="38"/>
        <v>1</v>
      </c>
      <c r="CY690" s="62">
        <f t="shared" si="38"/>
        <v>1</v>
      </c>
      <c r="CZ690" s="62">
        <f t="shared" si="38"/>
        <v>1</v>
      </c>
      <c r="DA690" s="62">
        <f t="shared" si="38"/>
        <v>1</v>
      </c>
      <c r="DB690" s="62">
        <f t="shared" si="38"/>
        <v>1</v>
      </c>
      <c r="DC690" s="62">
        <f t="shared" si="38"/>
        <v>1</v>
      </c>
      <c r="DD690" s="501">
        <f t="shared" si="14"/>
        <v>1</v>
      </c>
    </row>
    <row r="691" spans="1:108">
      <c r="A691" s="62">
        <v>75</v>
      </c>
      <c r="B691" s="62" t="s">
        <v>761</v>
      </c>
      <c r="D691" s="269"/>
      <c r="G691" s="467"/>
      <c r="J691" s="466"/>
      <c r="M691" s="326"/>
      <c r="N691" s="49"/>
      <c r="O691" s="326"/>
      <c r="AJ691" s="49"/>
      <c r="AK691" s="326"/>
      <c r="AM691" s="62"/>
      <c r="AN691" s="326"/>
      <c r="AQ691" s="49"/>
      <c r="AR691" s="326"/>
      <c r="BO691" s="49"/>
      <c r="BP691" s="326"/>
      <c r="BQ691" s="49"/>
      <c r="BR691" s="326"/>
      <c r="BZ691" s="62"/>
      <c r="CA691" s="326"/>
    </row>
    <row r="692" spans="1:108">
      <c r="A692" s="62">
        <v>76</v>
      </c>
      <c r="B692" s="62" t="s">
        <v>828</v>
      </c>
      <c r="C692" s="326">
        <v>67</v>
      </c>
      <c r="D692" s="269" t="s">
        <v>975</v>
      </c>
      <c r="G692" s="467">
        <f t="shared" ref="G692:W692" si="39">SUMIF($D$13:$D$638,$D692,G$13:G$638)</f>
        <v>0</v>
      </c>
      <c r="H692" s="467">
        <f t="shared" si="39"/>
        <v>0</v>
      </c>
      <c r="I692" s="467">
        <f t="shared" si="39"/>
        <v>0.69609999999999994</v>
      </c>
      <c r="J692" s="467">
        <f t="shared" si="39"/>
        <v>0</v>
      </c>
      <c r="K692" s="467">
        <f t="shared" si="39"/>
        <v>0</v>
      </c>
      <c r="L692" s="467">
        <f t="shared" si="39"/>
        <v>0.26879999999999998</v>
      </c>
      <c r="M692" s="62">
        <f t="shared" si="39"/>
        <v>0</v>
      </c>
      <c r="N692" s="62">
        <f t="shared" si="39"/>
        <v>0</v>
      </c>
      <c r="O692" s="62">
        <f t="shared" si="39"/>
        <v>0</v>
      </c>
      <c r="P692" s="62">
        <f t="shared" si="39"/>
        <v>0</v>
      </c>
      <c r="Q692" s="62">
        <f t="shared" si="39"/>
        <v>9.4800000000000009E-2</v>
      </c>
      <c r="R692" s="62">
        <f t="shared" si="39"/>
        <v>0</v>
      </c>
      <c r="S692" s="62">
        <f t="shared" si="39"/>
        <v>0</v>
      </c>
      <c r="T692" s="62">
        <f t="shared" si="39"/>
        <v>0</v>
      </c>
      <c r="U692" s="62">
        <f t="shared" si="39"/>
        <v>0</v>
      </c>
      <c r="V692" s="62">
        <f t="shared" si="39"/>
        <v>0</v>
      </c>
      <c r="W692" s="62">
        <f t="shared" si="39"/>
        <v>0</v>
      </c>
      <c r="X692" s="502">
        <f>M692*(M$5/$X$5)+N692*N$5/$X$5+O692*O$5/$X$5+P692*P$5/$X$5+Q692*Q$5/$X$5+R692*R$5/$X$5+S692*S$5/$X$5+T692*T$5/$X$5+U692*U$5/$X$5+V692*V$5/$X$5+W692*W$5/$X$5</f>
        <v>3.0964417500164151E-2</v>
      </c>
      <c r="Y692" s="503">
        <f t="shared" ref="Y692:BD692" si="40">SUMIF($D$13:$D$638,$D692,Y$13:Y$638)</f>
        <v>4.2699999999999995E-2</v>
      </c>
      <c r="Z692" s="503">
        <f t="shared" si="40"/>
        <v>0</v>
      </c>
      <c r="AA692" s="503">
        <f t="shared" si="40"/>
        <v>0</v>
      </c>
      <c r="AB692" s="503">
        <f t="shared" si="40"/>
        <v>0</v>
      </c>
      <c r="AC692" s="503">
        <f t="shared" si="40"/>
        <v>0</v>
      </c>
      <c r="AD692" s="503">
        <f t="shared" si="40"/>
        <v>0</v>
      </c>
      <c r="AE692" s="503">
        <f t="shared" si="40"/>
        <v>0</v>
      </c>
      <c r="AF692" s="503">
        <f t="shared" si="40"/>
        <v>0</v>
      </c>
      <c r="AG692" s="503">
        <f t="shared" si="40"/>
        <v>0</v>
      </c>
      <c r="AH692" s="503">
        <f t="shared" si="40"/>
        <v>0</v>
      </c>
      <c r="AI692" s="503">
        <f t="shared" si="40"/>
        <v>0</v>
      </c>
      <c r="AJ692" s="503">
        <f t="shared" si="40"/>
        <v>0</v>
      </c>
      <c r="AK692" s="503">
        <f t="shared" si="40"/>
        <v>0</v>
      </c>
      <c r="AL692" s="503">
        <f t="shared" si="40"/>
        <v>0</v>
      </c>
      <c r="AM692" s="503">
        <f t="shared" si="40"/>
        <v>0</v>
      </c>
      <c r="AN692" s="503">
        <f t="shared" si="40"/>
        <v>0</v>
      </c>
      <c r="AO692" s="503">
        <f t="shared" si="40"/>
        <v>0</v>
      </c>
      <c r="AP692" s="503">
        <f t="shared" si="40"/>
        <v>0</v>
      </c>
      <c r="AQ692" s="503">
        <f t="shared" si="40"/>
        <v>0</v>
      </c>
      <c r="AR692" s="503">
        <f t="shared" si="40"/>
        <v>0</v>
      </c>
      <c r="AS692" s="503">
        <f t="shared" si="40"/>
        <v>0</v>
      </c>
      <c r="AT692" s="503">
        <f t="shared" si="40"/>
        <v>0</v>
      </c>
      <c r="AU692" s="503">
        <f t="shared" si="40"/>
        <v>0</v>
      </c>
      <c r="AV692" s="503">
        <f t="shared" si="40"/>
        <v>0</v>
      </c>
      <c r="AW692" s="503">
        <f t="shared" si="40"/>
        <v>0</v>
      </c>
      <c r="AX692" s="503">
        <f t="shared" si="40"/>
        <v>0</v>
      </c>
      <c r="AY692" s="503">
        <f t="shared" si="40"/>
        <v>1.47E-2</v>
      </c>
      <c r="AZ692" s="503">
        <f t="shared" si="40"/>
        <v>0</v>
      </c>
      <c r="BA692" s="503">
        <f t="shared" si="40"/>
        <v>0</v>
      </c>
      <c r="BB692" s="503">
        <f t="shared" si="40"/>
        <v>4.3499999999999997E-2</v>
      </c>
      <c r="BC692" s="503">
        <f t="shared" si="40"/>
        <v>0</v>
      </c>
      <c r="BD692" s="503">
        <f t="shared" si="40"/>
        <v>0</v>
      </c>
      <c r="BE692" s="503">
        <f t="shared" ref="BE692:BU692" si="41">SUMIF($D$13:$D$638,$D692,BE$13:BE$638)</f>
        <v>0</v>
      </c>
      <c r="BF692" s="503">
        <f t="shared" si="41"/>
        <v>0</v>
      </c>
      <c r="BG692" s="503">
        <f t="shared" si="41"/>
        <v>0</v>
      </c>
      <c r="BH692" s="503">
        <f t="shared" si="41"/>
        <v>0</v>
      </c>
      <c r="BI692" s="503">
        <f t="shared" si="41"/>
        <v>0</v>
      </c>
      <c r="BJ692" s="503">
        <f t="shared" si="41"/>
        <v>0</v>
      </c>
      <c r="BK692" s="503">
        <f t="shared" si="41"/>
        <v>0</v>
      </c>
      <c r="BL692" s="503">
        <f t="shared" si="41"/>
        <v>0</v>
      </c>
      <c r="BM692" s="503">
        <f t="shared" si="41"/>
        <v>0</v>
      </c>
      <c r="BN692" s="503">
        <f t="shared" si="41"/>
        <v>0</v>
      </c>
      <c r="BO692" s="503">
        <f t="shared" si="41"/>
        <v>0</v>
      </c>
      <c r="BP692" s="503">
        <f t="shared" si="41"/>
        <v>0</v>
      </c>
      <c r="BQ692" s="503">
        <f t="shared" si="41"/>
        <v>0</v>
      </c>
      <c r="BR692" s="503">
        <f t="shared" si="41"/>
        <v>0</v>
      </c>
      <c r="BS692" s="503">
        <f t="shared" si="41"/>
        <v>0</v>
      </c>
      <c r="BT692" s="503">
        <f t="shared" si="41"/>
        <v>0</v>
      </c>
      <c r="BU692" s="503">
        <f t="shared" si="41"/>
        <v>0</v>
      </c>
      <c r="BV692" s="504">
        <f>Y692*(Y$5/$BV$5)+Z692*(Z$5/$BV$5)+AA692*(AA$5/$BV$5)+AB692*(AB$5/$BV$5)+AC692*(AC$5/$BV$5)+AD692*(AD$5/$BV$5)+AE692*(AE$5/$BV$5)+AF692*(AF$5/$BV$5)+AG692*(AG$5/$BV$5)+AH692*(AH$5/$BV$5)+AI692*(AI$5/$BV$5)+AJ692*(AJ$5/$BV$5)+AK692*(AK$5/$BV$5)+AL692*(AL$5/$BV$5)+AM692*(AM$5/$BV$5)+AN692*(AN$5/$BV$5)+AO692*(AO$5/$BV$5)+AP692*(AP$5/$BV$5)+AQ692*(AQ$5/$BV$5)+AR692*(AR$5/$BV$5)+AS692*(AS$5/$BV$5)+AT692*(AT$5/$BV$5)+AU692*(AU$5/$BV$5)+AV692*(AV$5/$BV$5)+AW692*(AW$5/$BV$5)+AX692*(AX$5/$BV$5)+AY692*(AY$5/$BV$5)+AZ692*(AZ$5/$BV$5)+BA692*(BA$5/$BV$5)+BB692*(BB$5/$BV$5)+BC692*(BC$5/$BV$5)+BD692*(BD$5/$BV$5)+BE692*(BE$5/$BV$5)+BG692*(BG$5/$BV$5)+BH692*(BH$5/$BV$5)+BI692*(BI$5/$BV$5)+BJ692*(BJ$5/$BV$5)+BF692*(BF$5/$BV$5)+BK692*(BK$5/$BV$5)+BL692*(BL$5/$BV$5)+BM692*(BM$5/$BV$5)+BN692*(BN$5/$BV$5)+BO692*(BO$5/$BV$5)+BP692*(BP$5/$BV$5)+BQ692*(BQ$5/$BV$5)+BR692*(BR$5/$BV$5)+BS692*(BS$5/$BV$5)+BT692*(BT$5/$BV$5)+BU692*(BU$5/$BV$5)</f>
        <v>1.4223078643259871E-3</v>
      </c>
      <c r="BW692" s="62">
        <f t="shared" ref="BW692:CG692" si="42">SUMIF($D$13:$D$638,$D692,BW$13:BW$638)</f>
        <v>0.80650000000000011</v>
      </c>
      <c r="BX692" s="62">
        <f t="shared" si="42"/>
        <v>0.42549999999999999</v>
      </c>
      <c r="BY692" s="62">
        <f t="shared" si="42"/>
        <v>0.12089999999999999</v>
      </c>
      <c r="BZ692" s="62">
        <f t="shared" si="42"/>
        <v>0</v>
      </c>
      <c r="CA692" s="62">
        <f t="shared" si="42"/>
        <v>4.4299999999999999E-2</v>
      </c>
      <c r="CB692" s="62">
        <f t="shared" si="42"/>
        <v>0.58819999999999995</v>
      </c>
      <c r="CC692" s="62">
        <f t="shared" si="42"/>
        <v>0.95</v>
      </c>
      <c r="CD692" s="62">
        <f t="shared" si="42"/>
        <v>1</v>
      </c>
      <c r="CE692" s="62">
        <f t="shared" si="42"/>
        <v>7.1399999999999991E-2</v>
      </c>
      <c r="CF692" s="62">
        <f t="shared" si="42"/>
        <v>0</v>
      </c>
      <c r="CG692" s="62">
        <f t="shared" si="42"/>
        <v>0</v>
      </c>
      <c r="CH692" s="502">
        <f>BW692*(BW$5/$CH$5)+BX692*BX$5/$CH$5+BY692*BY$5/$CH$5+BZ692*BZ$5/$CH$5+CA692*CA$5/$CH$5+CB692*CB$5/$CH$5+CC692*CC$5/$CH$5+CD692*CD$5/$CH$5+CE692*CE$5/$CH$5+CF692*CF$5/$CH$5+CG692*CG$5/$CH$5</f>
        <v>0.3422079268976585</v>
      </c>
      <c r="CI692" s="62">
        <f>SUMIF($D$13:$D$638,$D692,CI$13:CI$638)</f>
        <v>0</v>
      </c>
      <c r="CJ692" s="62">
        <f>SUMIF($D$13:$D$638,$D692,CJ$13:CJ$638)</f>
        <v>0</v>
      </c>
      <c r="CK692" s="62">
        <f>SUMIF($D$13:$D$638,$D692,CK$13:CK$638)</f>
        <v>1</v>
      </c>
      <c r="CL692" s="501">
        <f>CI692*CI$5/$CL$5+CJ692*CJ$5/$CL$5+CK692*CK$5/$CL$5</f>
        <v>1.6450763372362006E-2</v>
      </c>
      <c r="CM692" s="62">
        <f t="shared" ref="CM692:CT692" si="43">SUMIF($D$13:$D$638,$D692,CM$13:CM$638)</f>
        <v>0</v>
      </c>
      <c r="CN692" s="62">
        <f t="shared" si="43"/>
        <v>0.22220000000000001</v>
      </c>
      <c r="CO692" s="62">
        <f t="shared" si="43"/>
        <v>3.5900000000000001E-2</v>
      </c>
      <c r="CP692" s="62">
        <f t="shared" si="43"/>
        <v>0.8</v>
      </c>
      <c r="CQ692" s="62">
        <f t="shared" si="43"/>
        <v>0</v>
      </c>
      <c r="CR692" s="62">
        <f t="shared" si="43"/>
        <v>0</v>
      </c>
      <c r="CS692" s="62">
        <f t="shared" si="43"/>
        <v>0</v>
      </c>
      <c r="CT692" s="62">
        <f t="shared" si="43"/>
        <v>0</v>
      </c>
      <c r="CU692" s="501">
        <f>CM692*CM$5/$CU$5+CN692*CN$5/$CU$5+CO692*CO$5/$CU$5+CP692*CP$5/$CU$5+CQ692*CQ$5/$CU$5+CR692*CR$5/$CU$5+CS692*CS$5/$CU$5+CT692*CT$5/$CU$5</f>
        <v>0.1384416757556016</v>
      </c>
      <c r="CV692" s="505">
        <f t="shared" ref="CV692:DC692" si="44">SUMIF($D$13:$D$638,$D692,CV$13:CV$638)</f>
        <v>0</v>
      </c>
      <c r="CW692" s="62">
        <f t="shared" si="44"/>
        <v>0</v>
      </c>
      <c r="CX692" s="62">
        <f t="shared" si="44"/>
        <v>0</v>
      </c>
      <c r="CY692" s="62">
        <f t="shared" si="44"/>
        <v>0</v>
      </c>
      <c r="CZ692" s="62">
        <f t="shared" si="44"/>
        <v>0</v>
      </c>
      <c r="DA692" s="62">
        <f t="shared" si="44"/>
        <v>0</v>
      </c>
      <c r="DB692" s="62">
        <f t="shared" si="44"/>
        <v>0</v>
      </c>
      <c r="DC692" s="62">
        <f t="shared" si="44"/>
        <v>0</v>
      </c>
      <c r="DD692" s="501">
        <f>CW692*CW$5/$DD$5+CX692*CX$5/$DD$5+CY692*CY$5/$DD$5+CZ692*CZ$5/$DD$5+DA692*DA$5/$DD$5+DB692*DB$5/$DD$5+DC692*DC$5/$DD$5</f>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18"/>
  <sheetViews>
    <sheetView workbookViewId="0">
      <selection activeCell="F18" sqref="F18"/>
    </sheetView>
  </sheetViews>
  <sheetFormatPr defaultRowHeight="15"/>
  <cols>
    <col min="1" max="1" width="9.140625" style="62"/>
    <col min="2" max="2" width="18.28515625" style="62" customWidth="1"/>
    <col min="3" max="3" width="17.5703125" customWidth="1"/>
    <col min="4" max="4" width="18.85546875" customWidth="1"/>
  </cols>
  <sheetData>
    <row r="1" spans="1:13">
      <c r="A1" s="356" t="s">
        <v>1834</v>
      </c>
      <c r="D1" s="62"/>
      <c r="E1" s="62"/>
      <c r="F1" s="326"/>
      <c r="G1" s="62"/>
      <c r="H1" s="62"/>
      <c r="I1" s="62"/>
      <c r="J1" s="62"/>
      <c r="K1" s="62"/>
      <c r="L1" s="62"/>
      <c r="M1" s="62"/>
    </row>
    <row r="2" spans="1:13">
      <c r="A2" s="356"/>
      <c r="B2" s="62" t="s">
        <v>1846</v>
      </c>
      <c r="D2" s="62"/>
      <c r="E2" s="62"/>
      <c r="F2" s="326"/>
      <c r="G2" s="62"/>
      <c r="H2" s="62"/>
      <c r="I2" s="62"/>
      <c r="J2" s="62"/>
      <c r="K2" s="62"/>
      <c r="L2" s="62"/>
      <c r="M2" s="62"/>
    </row>
    <row r="3" spans="1:13">
      <c r="C3" s="62"/>
      <c r="D3" s="62"/>
      <c r="E3" s="62"/>
      <c r="F3" s="326"/>
      <c r="G3" s="62" t="s">
        <v>1835</v>
      </c>
      <c r="H3" s="62"/>
      <c r="I3" s="62"/>
      <c r="J3" s="62"/>
      <c r="K3" s="62"/>
      <c r="L3" s="62"/>
      <c r="M3" s="62"/>
    </row>
    <row r="4" spans="1:13">
      <c r="C4" s="62"/>
      <c r="D4" s="62"/>
      <c r="E4" s="62"/>
      <c r="F4" s="326"/>
      <c r="G4" s="574" t="s">
        <v>1836</v>
      </c>
      <c r="H4" s="574" t="s">
        <v>1837</v>
      </c>
      <c r="I4" s="574" t="s">
        <v>1838</v>
      </c>
      <c r="J4" s="574" t="s">
        <v>1839</v>
      </c>
      <c r="K4" s="574" t="s">
        <v>1840</v>
      </c>
      <c r="L4" s="574" t="s">
        <v>1841</v>
      </c>
      <c r="M4" s="574" t="s">
        <v>1842</v>
      </c>
    </row>
    <row r="5" spans="1:13">
      <c r="A5" s="575">
        <v>72</v>
      </c>
      <c r="B5" s="62" t="s">
        <v>338</v>
      </c>
      <c r="C5" s="62"/>
      <c r="D5" s="62" t="s">
        <v>338</v>
      </c>
      <c r="E5" s="355">
        <f t="shared" ref="E5:E10" si="0">ROUND(F5*F$18,4)</f>
        <v>0.57079999999999997</v>
      </c>
      <c r="F5" s="329">
        <f t="shared" ref="F5:F12" si="1">SUM(G5:M5)/7</f>
        <v>0.54285714285714282</v>
      </c>
      <c r="G5" s="62">
        <v>0.47199999999999998</v>
      </c>
      <c r="H5" s="62">
        <v>0.86899999999999999</v>
      </c>
      <c r="I5" s="62">
        <v>0.83799999999999997</v>
      </c>
      <c r="J5" s="62">
        <v>0.88400000000000001</v>
      </c>
      <c r="K5" s="62">
        <v>0.40500000000000003</v>
      </c>
      <c r="L5" s="62">
        <v>0.191</v>
      </c>
      <c r="M5" s="62">
        <v>0.14099999999999999</v>
      </c>
    </row>
    <row r="6" spans="1:13">
      <c r="A6" s="42">
        <v>48</v>
      </c>
      <c r="B6" s="50" t="s">
        <v>777</v>
      </c>
      <c r="C6" s="62" t="s">
        <v>375</v>
      </c>
      <c r="D6" s="62" t="s">
        <v>264</v>
      </c>
      <c r="E6" s="355">
        <f t="shared" si="0"/>
        <v>0.27660000000000001</v>
      </c>
      <c r="F6" s="329">
        <f>SUM(G6:M6)/7</f>
        <v>0.26300000000000001</v>
      </c>
      <c r="G6" s="62">
        <v>0.13900000000000001</v>
      </c>
      <c r="H6" s="62">
        <v>2.3E-2</v>
      </c>
      <c r="I6" s="62">
        <v>3.4000000000000002E-2</v>
      </c>
      <c r="J6" s="62">
        <v>9.1999999999999998E-2</v>
      </c>
      <c r="K6" s="62">
        <v>0.53800000000000003</v>
      </c>
      <c r="L6" s="62">
        <v>0.65200000000000002</v>
      </c>
      <c r="M6" s="62">
        <v>0.36299999999999999</v>
      </c>
    </row>
    <row r="7" spans="1:13">
      <c r="A7" s="42">
        <v>50</v>
      </c>
      <c r="B7" s="53" t="s">
        <v>752</v>
      </c>
      <c r="C7" s="62"/>
      <c r="D7" s="62" t="s">
        <v>275</v>
      </c>
      <c r="E7" s="355">
        <f t="shared" si="0"/>
        <v>1.0999999999999999E-2</v>
      </c>
      <c r="F7" s="329">
        <f t="shared" si="1"/>
        <v>1.0428571428571428E-2</v>
      </c>
      <c r="G7" s="62">
        <v>4.0000000000000001E-3</v>
      </c>
      <c r="H7" s="62"/>
      <c r="I7" s="62"/>
      <c r="J7" s="62"/>
      <c r="K7" s="62">
        <v>8.0000000000000002E-3</v>
      </c>
      <c r="L7" s="62">
        <v>4.9000000000000002E-2</v>
      </c>
      <c r="M7" s="62">
        <v>1.2E-2</v>
      </c>
    </row>
    <row r="8" spans="1:13">
      <c r="A8" s="42">
        <v>48</v>
      </c>
      <c r="B8" s="50" t="s">
        <v>777</v>
      </c>
      <c r="C8" s="62"/>
      <c r="D8" s="62" t="s">
        <v>569</v>
      </c>
      <c r="E8" s="355">
        <f t="shared" si="0"/>
        <v>7.7999999999999996E-3</v>
      </c>
      <c r="F8" s="329">
        <f t="shared" si="1"/>
        <v>7.4285714285714293E-3</v>
      </c>
      <c r="G8" s="62">
        <v>8.0000000000000002E-3</v>
      </c>
      <c r="H8" s="62"/>
      <c r="I8" s="62"/>
      <c r="J8" s="62"/>
      <c r="K8" s="62">
        <v>8.0000000000000002E-3</v>
      </c>
      <c r="L8" s="62">
        <v>1.2E-2</v>
      </c>
      <c r="M8" s="62">
        <v>2.4E-2</v>
      </c>
    </row>
    <row r="9" spans="1:13">
      <c r="A9" s="42">
        <v>48</v>
      </c>
      <c r="B9" s="50" t="s">
        <v>777</v>
      </c>
      <c r="C9" s="62" t="s">
        <v>1816</v>
      </c>
      <c r="D9" s="62" t="s">
        <v>1844</v>
      </c>
      <c r="E9" s="355">
        <f t="shared" si="0"/>
        <v>6.1699999999999998E-2</v>
      </c>
      <c r="F9" s="329">
        <f t="shared" si="1"/>
        <v>5.8714285714285719E-2</v>
      </c>
      <c r="G9" s="62">
        <v>0.20599999999999999</v>
      </c>
      <c r="H9" s="62">
        <v>0.03</v>
      </c>
      <c r="I9" s="62">
        <v>0.02</v>
      </c>
      <c r="J9" s="62">
        <v>1.7000000000000001E-2</v>
      </c>
      <c r="K9" s="62">
        <v>1.7999999999999999E-2</v>
      </c>
      <c r="L9" s="62">
        <v>7.0000000000000007E-2</v>
      </c>
      <c r="M9" s="62">
        <v>0.05</v>
      </c>
    </row>
    <row r="10" spans="1:13">
      <c r="A10" s="42">
        <v>48</v>
      </c>
      <c r="B10" s="50" t="s">
        <v>777</v>
      </c>
      <c r="C10" s="62"/>
      <c r="D10" s="62" t="s">
        <v>634</v>
      </c>
      <c r="E10" s="355">
        <f t="shared" si="0"/>
        <v>7.2099999999999997E-2</v>
      </c>
      <c r="F10" s="329">
        <f t="shared" si="1"/>
        <v>6.8571428571428575E-2</v>
      </c>
      <c r="G10" s="62">
        <v>0.16600000000000001</v>
      </c>
      <c r="H10" s="62">
        <v>3.7999999999999999E-2</v>
      </c>
      <c r="I10" s="62">
        <v>7.9000000000000001E-2</v>
      </c>
      <c r="J10" s="62"/>
      <c r="K10" s="62"/>
      <c r="L10" s="62"/>
      <c r="M10" s="62">
        <v>0.19700000000000001</v>
      </c>
    </row>
    <row r="11" spans="1:13">
      <c r="C11" s="62" t="s">
        <v>1843</v>
      </c>
      <c r="D11" s="62"/>
      <c r="E11" s="355"/>
      <c r="F11" s="329">
        <f>SUM(G11:M11)/7</f>
        <v>1.5714285714285715E-3</v>
      </c>
      <c r="G11" s="62">
        <v>2E-3</v>
      </c>
      <c r="H11" s="62"/>
      <c r="I11" s="62">
        <v>1E-3</v>
      </c>
      <c r="J11" s="62">
        <v>6.0000000000000001E-3</v>
      </c>
      <c r="K11" s="62">
        <v>2E-3</v>
      </c>
      <c r="L11" s="62"/>
      <c r="M11" s="62"/>
    </row>
    <row r="12" spans="1:13">
      <c r="C12" s="62" t="s">
        <v>1845</v>
      </c>
      <c r="D12" s="62"/>
      <c r="E12" s="62"/>
      <c r="F12" s="329">
        <f t="shared" si="1"/>
        <v>4.7428571428571431E-2</v>
      </c>
      <c r="G12" s="62">
        <v>3.0000000000000001E-3</v>
      </c>
      <c r="H12" s="62">
        <v>0.04</v>
      </c>
      <c r="I12" s="62">
        <v>2.8000000000000001E-2</v>
      </c>
      <c r="J12" s="62">
        <v>1E-3</v>
      </c>
      <c r="K12" s="62">
        <v>2.1000000000000001E-2</v>
      </c>
      <c r="L12" s="62">
        <v>2.5999999999999999E-2</v>
      </c>
      <c r="M12" s="62">
        <v>0.21299999999999999</v>
      </c>
    </row>
    <row r="13" spans="1:13">
      <c r="C13" s="62"/>
      <c r="D13" s="62"/>
      <c r="E13" s="62"/>
      <c r="F13" s="326"/>
      <c r="G13" s="62"/>
      <c r="H13" s="62"/>
      <c r="I13" s="62"/>
      <c r="J13" s="62"/>
      <c r="K13" s="62"/>
      <c r="L13" s="62"/>
      <c r="M13" s="62"/>
    </row>
    <row r="14" spans="1:13">
      <c r="C14" s="62"/>
      <c r="D14" s="62"/>
      <c r="E14" s="62"/>
      <c r="F14" s="326"/>
      <c r="G14" s="62"/>
      <c r="H14" s="62"/>
      <c r="I14" s="62"/>
      <c r="J14" s="62"/>
      <c r="K14" s="62"/>
      <c r="L14" s="62"/>
      <c r="M14" s="62"/>
    </row>
    <row r="15" spans="1:13">
      <c r="C15" s="62"/>
      <c r="D15" s="62"/>
      <c r="E15" s="341">
        <f>SUM(E5:E12)</f>
        <v>1</v>
      </c>
      <c r="F15" s="329">
        <f>SUM(F5:F12)</f>
        <v>1</v>
      </c>
      <c r="G15" s="95">
        <f>SUM(G5:G12)</f>
        <v>1</v>
      </c>
      <c r="H15" s="95">
        <f t="shared" ref="H15:M15" si="2">SUM(H5:H12)</f>
        <v>1</v>
      </c>
      <c r="I15" s="95">
        <f t="shared" si="2"/>
        <v>1</v>
      </c>
      <c r="J15" s="95">
        <f t="shared" si="2"/>
        <v>1</v>
      </c>
      <c r="K15" s="95">
        <f t="shared" si="2"/>
        <v>1</v>
      </c>
      <c r="L15" s="95">
        <f t="shared" si="2"/>
        <v>1</v>
      </c>
      <c r="M15" s="95">
        <f t="shared" si="2"/>
        <v>1.0000000000000002</v>
      </c>
    </row>
    <row r="16" spans="1:13">
      <c r="C16" s="62"/>
      <c r="D16" s="62"/>
      <c r="E16" s="62"/>
      <c r="F16" s="326"/>
      <c r="G16" s="62"/>
      <c r="H16" s="62"/>
      <c r="I16" s="62"/>
      <c r="J16" s="62"/>
      <c r="K16" s="62"/>
      <c r="L16" s="62"/>
      <c r="M16" s="62"/>
    </row>
    <row r="17" spans="3:13">
      <c r="C17" s="62"/>
      <c r="D17" s="62"/>
      <c r="E17" s="62"/>
      <c r="F17" s="329">
        <f>F15-SUM(F11:F12)</f>
        <v>0.95099999999999996</v>
      </c>
      <c r="G17" s="62"/>
      <c r="H17" s="62"/>
      <c r="I17" s="62"/>
      <c r="J17" s="62"/>
      <c r="K17" s="62"/>
      <c r="L17" s="62"/>
      <c r="M17" s="62"/>
    </row>
    <row r="18" spans="3:13">
      <c r="C18" s="62"/>
      <c r="D18" s="62"/>
      <c r="E18" s="62"/>
      <c r="F18" s="326">
        <f>F15/F17</f>
        <v>1.0515247108307046</v>
      </c>
      <c r="G18" s="62"/>
      <c r="H18" s="62"/>
      <c r="I18" s="62"/>
      <c r="J18" s="62"/>
      <c r="K18" s="62"/>
      <c r="L18" s="62"/>
      <c r="M18" s="6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43"/>
  <sheetViews>
    <sheetView zoomScale="85" zoomScaleNormal="85" workbookViewId="0">
      <selection activeCell="K22" sqref="K22"/>
    </sheetView>
  </sheetViews>
  <sheetFormatPr defaultRowHeight="15.75" customHeight="1"/>
  <cols>
    <col min="1" max="1" width="9.140625" style="62"/>
    <col min="2" max="2" width="34.140625" style="62" customWidth="1"/>
    <col min="3" max="3" width="57" customWidth="1"/>
  </cols>
  <sheetData>
    <row r="1" spans="1:7" s="62" customFormat="1" ht="15.75" customHeight="1">
      <c r="A1" s="62" t="s">
        <v>707</v>
      </c>
      <c r="C1" s="62" t="s">
        <v>1875</v>
      </c>
    </row>
    <row r="2" spans="1:7" s="62" customFormat="1" ht="15.75" customHeight="1"/>
    <row r="3" spans="1:7" s="62" customFormat="1" ht="15.75" customHeight="1"/>
    <row r="4" spans="1:7" s="62" customFormat="1" ht="15.75" customHeight="1" thickBot="1"/>
    <row r="5" spans="1:7" ht="15.75" customHeight="1" thickBot="1">
      <c r="C5" s="577" t="s">
        <v>1848</v>
      </c>
      <c r="D5" s="578" t="s">
        <v>1849</v>
      </c>
      <c r="E5" s="62"/>
      <c r="F5" s="62"/>
      <c r="G5" s="62"/>
    </row>
    <row r="6" spans="1:7" ht="15.75" customHeight="1">
      <c r="C6" s="579" t="s">
        <v>975</v>
      </c>
      <c r="D6" s="580">
        <v>89.4</v>
      </c>
      <c r="E6" s="64">
        <f>SUM(D8:D18)</f>
        <v>26.3</v>
      </c>
      <c r="F6" s="62"/>
      <c r="G6" s="62">
        <f>(D6/E6)</f>
        <v>3.3992395437262357</v>
      </c>
    </row>
    <row r="7" spans="1:7" ht="15.75" customHeight="1">
      <c r="C7" s="581" t="s">
        <v>1850</v>
      </c>
      <c r="D7" s="582"/>
      <c r="E7" s="62"/>
      <c r="F7" s="62"/>
      <c r="G7" s="62"/>
    </row>
    <row r="8" spans="1:7" ht="15.75" customHeight="1">
      <c r="A8" s="389">
        <v>29</v>
      </c>
      <c r="B8" s="595" t="s">
        <v>735</v>
      </c>
      <c r="C8" s="583" t="s">
        <v>140</v>
      </c>
      <c r="D8" s="582">
        <v>11.6</v>
      </c>
      <c r="E8" s="95">
        <f>((D$6/E$6)*D8)/100</f>
        <v>0.39431178707224335</v>
      </c>
      <c r="F8" s="62"/>
      <c r="G8" s="62"/>
    </row>
    <row r="9" spans="1:7" ht="15.75" customHeight="1">
      <c r="A9" s="378">
        <v>32</v>
      </c>
      <c r="B9" s="378" t="s">
        <v>911</v>
      </c>
      <c r="C9" s="581" t="s">
        <v>1851</v>
      </c>
      <c r="D9" s="582">
        <v>0.4</v>
      </c>
      <c r="E9" s="95">
        <f>((D$6/E$6)*D9)/100</f>
        <v>1.3596958174904942E-2</v>
      </c>
      <c r="F9" s="62"/>
      <c r="G9" s="62"/>
    </row>
    <row r="10" spans="1:7" ht="15.75" customHeight="1">
      <c r="A10" s="378"/>
      <c r="B10" s="378"/>
      <c r="C10" s="581" t="s">
        <v>1852</v>
      </c>
      <c r="D10" s="582"/>
      <c r="E10" s="95"/>
      <c r="F10" s="62"/>
      <c r="G10" s="62"/>
    </row>
    <row r="11" spans="1:7" ht="15.75" customHeight="1">
      <c r="A11" s="389">
        <v>28</v>
      </c>
      <c r="B11" s="389" t="s">
        <v>904</v>
      </c>
      <c r="C11" s="584" t="s">
        <v>1853</v>
      </c>
      <c r="D11" s="582">
        <v>3.1</v>
      </c>
      <c r="E11" s="95">
        <f>((D$6/E$6)*D11)/100</f>
        <v>0.10537642585551332</v>
      </c>
      <c r="F11" s="62"/>
      <c r="G11" s="62"/>
    </row>
    <row r="12" spans="1:7" ht="15.75" customHeight="1">
      <c r="A12" s="378"/>
      <c r="B12" s="378"/>
      <c r="C12" s="581" t="s">
        <v>1854</v>
      </c>
      <c r="D12" s="582"/>
      <c r="E12" s="95"/>
      <c r="F12" s="62"/>
      <c r="G12" s="62"/>
    </row>
    <row r="13" spans="1:7" ht="15.75" customHeight="1">
      <c r="A13" s="389">
        <v>32</v>
      </c>
      <c r="B13" s="372" t="s">
        <v>1517</v>
      </c>
      <c r="C13" s="584" t="s">
        <v>351</v>
      </c>
      <c r="D13" s="582">
        <v>4.2</v>
      </c>
      <c r="E13" s="95">
        <f>((D$6/E$6)*D13)/100</f>
        <v>0.14276806083650193</v>
      </c>
      <c r="F13" s="62"/>
      <c r="G13" s="62"/>
    </row>
    <row r="14" spans="1:7" ht="15.75" customHeight="1">
      <c r="A14" s="378">
        <v>33</v>
      </c>
      <c r="B14" s="378" t="s">
        <v>853</v>
      </c>
      <c r="C14" s="581" t="s">
        <v>1855</v>
      </c>
      <c r="D14" s="582">
        <v>2.9</v>
      </c>
      <c r="E14" s="95">
        <f>((D$6/E$6)*D14)/100</f>
        <v>9.8577946768060837E-2</v>
      </c>
      <c r="F14" s="62"/>
      <c r="G14" s="62"/>
    </row>
    <row r="15" spans="1:7" ht="15.75" customHeight="1">
      <c r="A15" s="378"/>
      <c r="B15" s="378"/>
      <c r="C15" s="581" t="s">
        <v>1856</v>
      </c>
      <c r="D15" s="582"/>
      <c r="E15" s="95"/>
      <c r="F15" s="62"/>
      <c r="G15" s="62"/>
    </row>
    <row r="16" spans="1:7" ht="15.75" customHeight="1">
      <c r="A16" s="389">
        <v>36</v>
      </c>
      <c r="B16" s="372" t="s">
        <v>329</v>
      </c>
      <c r="C16" s="585" t="s">
        <v>229</v>
      </c>
      <c r="D16" s="582">
        <v>0.8</v>
      </c>
      <c r="E16" s="95">
        <f>((D$6/E$6)*D16)/100</f>
        <v>2.7193916349809884E-2</v>
      </c>
      <c r="F16" s="62"/>
      <c r="G16" s="62"/>
    </row>
    <row r="17" spans="1:7" ht="15.75" customHeight="1">
      <c r="A17" s="378"/>
      <c r="B17" s="378"/>
      <c r="C17" s="581" t="s">
        <v>1857</v>
      </c>
      <c r="D17" s="582"/>
      <c r="E17" s="95"/>
      <c r="F17" s="62"/>
      <c r="G17" s="62"/>
    </row>
    <row r="18" spans="1:7" ht="15.75" customHeight="1">
      <c r="A18" s="378">
        <v>28</v>
      </c>
      <c r="B18" s="378" t="s">
        <v>904</v>
      </c>
      <c r="C18" s="584" t="s">
        <v>147</v>
      </c>
      <c r="D18" s="582">
        <v>3.3</v>
      </c>
      <c r="E18" s="95">
        <f>((D$6/E$6)*D18)/100</f>
        <v>0.11217490494296577</v>
      </c>
      <c r="F18" s="62"/>
      <c r="G18" s="62"/>
    </row>
    <row r="19" spans="1:7" ht="15.75" customHeight="1">
      <c r="A19" s="378"/>
      <c r="B19" s="378"/>
      <c r="C19" s="581" t="s">
        <v>818</v>
      </c>
      <c r="D19" s="582">
        <v>63.1</v>
      </c>
      <c r="E19" s="62"/>
      <c r="F19" s="62"/>
      <c r="G19" s="62"/>
    </row>
    <row r="20" spans="1:7" ht="15.75" customHeight="1">
      <c r="A20" s="378"/>
      <c r="B20" s="378"/>
      <c r="C20" s="586"/>
      <c r="D20" s="587"/>
      <c r="E20" s="62"/>
      <c r="F20" s="62"/>
      <c r="G20" s="62"/>
    </row>
    <row r="21" spans="1:7" ht="15.75" customHeight="1">
      <c r="A21" s="378"/>
      <c r="B21" s="378"/>
      <c r="C21" s="579" t="s">
        <v>1858</v>
      </c>
      <c r="D21" s="580">
        <v>8.5</v>
      </c>
      <c r="E21" s="64">
        <f>SUM(D22:D27)</f>
        <v>7</v>
      </c>
      <c r="F21" s="62"/>
      <c r="G21" s="62"/>
    </row>
    <row r="22" spans="1:7" ht="15.75" customHeight="1">
      <c r="A22" s="378">
        <v>53</v>
      </c>
      <c r="B22" s="378" t="s">
        <v>773</v>
      </c>
      <c r="C22" s="581" t="s">
        <v>1859</v>
      </c>
      <c r="D22" s="582">
        <v>1.5</v>
      </c>
      <c r="E22" s="95">
        <f t="shared" ref="E22:E27" si="0">((D$21/E$21)*D22)/100</f>
        <v>1.8214285714285711E-2</v>
      </c>
      <c r="F22" s="62"/>
      <c r="G22" s="62"/>
    </row>
    <row r="23" spans="1:7" ht="15.75" customHeight="1">
      <c r="A23" s="378">
        <v>53</v>
      </c>
      <c r="B23" s="378" t="s">
        <v>773</v>
      </c>
      <c r="C23" s="581" t="s">
        <v>1860</v>
      </c>
      <c r="D23" s="582">
        <v>3</v>
      </c>
      <c r="E23" s="95">
        <f t="shared" si="0"/>
        <v>3.6428571428571421E-2</v>
      </c>
      <c r="F23" s="62"/>
      <c r="G23" s="62"/>
    </row>
    <row r="24" spans="1:7" ht="15.75" customHeight="1">
      <c r="A24" s="378">
        <v>53</v>
      </c>
      <c r="B24" s="378" t="s">
        <v>773</v>
      </c>
      <c r="C24" s="581" t="s">
        <v>1861</v>
      </c>
      <c r="D24" s="582">
        <v>1</v>
      </c>
      <c r="E24" s="95">
        <f t="shared" si="0"/>
        <v>1.2142857142857143E-2</v>
      </c>
      <c r="F24" s="62"/>
      <c r="G24" s="62"/>
    </row>
    <row r="25" spans="1:7" ht="15.75" customHeight="1">
      <c r="A25" s="378">
        <v>53</v>
      </c>
      <c r="B25" s="378" t="s">
        <v>773</v>
      </c>
      <c r="C25" s="581" t="s">
        <v>1862</v>
      </c>
      <c r="D25" s="582">
        <v>0.5</v>
      </c>
      <c r="E25" s="95">
        <f t="shared" si="0"/>
        <v>6.0714285714285714E-3</v>
      </c>
      <c r="F25" s="62"/>
      <c r="G25" s="62"/>
    </row>
    <row r="26" spans="1:7" ht="15.75" customHeight="1">
      <c r="A26" s="378">
        <v>48</v>
      </c>
      <c r="B26" s="378" t="s">
        <v>777</v>
      </c>
      <c r="C26" s="581" t="s">
        <v>1863</v>
      </c>
      <c r="D26" s="582">
        <v>0</v>
      </c>
      <c r="E26" s="95">
        <f t="shared" si="0"/>
        <v>0</v>
      </c>
      <c r="F26" s="62"/>
      <c r="G26" s="62"/>
    </row>
    <row r="27" spans="1:7" ht="15.75" customHeight="1">
      <c r="A27" s="378">
        <v>53</v>
      </c>
      <c r="B27" s="378" t="s">
        <v>773</v>
      </c>
      <c r="C27" s="581" t="s">
        <v>1864</v>
      </c>
      <c r="D27" s="582">
        <v>1</v>
      </c>
      <c r="E27" s="95">
        <f t="shared" si="0"/>
        <v>1.2142857142857143E-2</v>
      </c>
      <c r="F27" s="62"/>
      <c r="G27" s="62"/>
    </row>
    <row r="28" spans="1:7" ht="15.75" customHeight="1">
      <c r="A28" s="378">
        <v>54</v>
      </c>
      <c r="B28" s="378" t="s">
        <v>773</v>
      </c>
      <c r="C28" s="581" t="s">
        <v>1865</v>
      </c>
      <c r="D28" s="582">
        <v>1.5</v>
      </c>
      <c r="E28" s="62"/>
      <c r="F28" s="62"/>
      <c r="G28" s="62"/>
    </row>
    <row r="29" spans="1:7" ht="15.75" customHeight="1">
      <c r="A29" s="378"/>
      <c r="B29" s="378"/>
      <c r="C29" s="588"/>
      <c r="D29" s="587"/>
      <c r="E29" s="62"/>
      <c r="F29" s="62"/>
      <c r="G29" s="62"/>
    </row>
    <row r="30" spans="1:7" ht="15.75" customHeight="1">
      <c r="A30" s="378"/>
      <c r="B30" s="378"/>
      <c r="C30" s="579" t="s">
        <v>1866</v>
      </c>
      <c r="D30" s="580">
        <v>2.1</v>
      </c>
      <c r="E30" s="64">
        <f>SUM(D31:D38)</f>
        <v>1.6</v>
      </c>
      <c r="F30" s="62"/>
      <c r="G30" s="62"/>
    </row>
    <row r="31" spans="1:7" ht="15.75" customHeight="1">
      <c r="A31" s="378"/>
      <c r="B31" s="378"/>
      <c r="C31" s="581" t="s">
        <v>1867</v>
      </c>
      <c r="D31" s="582"/>
      <c r="E31" s="95"/>
      <c r="F31" s="62"/>
      <c r="G31" s="62"/>
    </row>
    <row r="32" spans="1:7" ht="15.75" customHeight="1">
      <c r="A32" s="378">
        <v>55</v>
      </c>
      <c r="B32" s="378" t="s">
        <v>746</v>
      </c>
      <c r="C32" s="584" t="s">
        <v>1868</v>
      </c>
      <c r="D32" s="721">
        <v>1.2</v>
      </c>
      <c r="E32" s="95">
        <f>((D$30/E$30)*D32)/100</f>
        <v>1.575E-2</v>
      </c>
      <c r="F32" s="62"/>
      <c r="G32" s="62"/>
    </row>
    <row r="33" spans="1:7" ht="15.75" customHeight="1">
      <c r="C33" s="589" t="s">
        <v>1869</v>
      </c>
      <c r="D33" s="721"/>
      <c r="E33" s="95"/>
      <c r="F33" s="62"/>
      <c r="G33" s="62"/>
    </row>
    <row r="34" spans="1:7" ht="15.75" customHeight="1">
      <c r="C34" s="590" t="s">
        <v>1870</v>
      </c>
      <c r="D34" s="721"/>
      <c r="E34" s="95"/>
      <c r="F34" s="62"/>
      <c r="G34" s="62"/>
    </row>
    <row r="35" spans="1:7" ht="15.75" customHeight="1">
      <c r="C35" s="581" t="s">
        <v>1871</v>
      </c>
      <c r="D35" s="582"/>
      <c r="E35" s="95"/>
      <c r="F35" s="62"/>
      <c r="G35" s="62"/>
    </row>
    <row r="36" spans="1:7" ht="15.75" customHeight="1">
      <c r="A36" s="62">
        <v>54</v>
      </c>
      <c r="B36" s="62" t="s">
        <v>744</v>
      </c>
      <c r="C36" s="585" t="s">
        <v>253</v>
      </c>
      <c r="D36" s="721">
        <v>0.4</v>
      </c>
      <c r="E36" s="95">
        <f>((D$30/E$30)*D36)/100</f>
        <v>5.2500000000000003E-3</v>
      </c>
      <c r="F36" s="62"/>
      <c r="G36" s="62"/>
    </row>
    <row r="37" spans="1:7" ht="15.75" customHeight="1">
      <c r="C37" s="589" t="s">
        <v>1872</v>
      </c>
      <c r="D37" s="721"/>
      <c r="E37" s="95"/>
      <c r="F37" s="62"/>
      <c r="G37" s="62"/>
    </row>
    <row r="38" spans="1:7" ht="15.75" customHeight="1">
      <c r="C38" s="591" t="s">
        <v>1873</v>
      </c>
      <c r="D38" s="721"/>
      <c r="E38" s="95"/>
      <c r="F38" s="62"/>
      <c r="G38" s="62"/>
    </row>
    <row r="39" spans="1:7" ht="15.75" customHeight="1">
      <c r="C39" s="581" t="s">
        <v>1782</v>
      </c>
      <c r="D39" s="582">
        <v>0.5</v>
      </c>
      <c r="E39" s="62"/>
      <c r="F39" s="62"/>
      <c r="G39" s="62"/>
    </row>
    <row r="40" spans="1:7" ht="15.75" customHeight="1">
      <c r="C40" s="586"/>
      <c r="D40" s="587"/>
      <c r="E40" s="62"/>
      <c r="F40" s="62"/>
      <c r="G40" s="62"/>
    </row>
    <row r="41" spans="1:7" ht="15.75" customHeight="1">
      <c r="C41" s="592" t="s">
        <v>1874</v>
      </c>
      <c r="D41" s="580">
        <v>0</v>
      </c>
      <c r="E41" s="62"/>
      <c r="F41" s="62"/>
      <c r="G41" s="62"/>
    </row>
    <row r="42" spans="1:7" ht="15.75" customHeight="1">
      <c r="C42" s="579"/>
      <c r="D42" s="587"/>
      <c r="E42" s="62"/>
      <c r="F42" s="62"/>
      <c r="G42" s="62"/>
    </row>
    <row r="43" spans="1:7" ht="15.75" customHeight="1" thickBot="1">
      <c r="C43" s="593" t="s">
        <v>800</v>
      </c>
      <c r="D43" s="594">
        <v>100</v>
      </c>
      <c r="E43" s="95">
        <f>SUM(E7:E19)+SUM(E22:E28)+SUM(E31:E36)</f>
        <v>1</v>
      </c>
      <c r="F43" s="62"/>
      <c r="G43" s="62"/>
    </row>
  </sheetData>
  <mergeCells count="2">
    <mergeCell ref="D32:D34"/>
    <mergeCell ref="D36:D38"/>
  </mergeCells>
  <pageMargins left="0.7" right="0.7" top="0.75" bottom="0.75" header="0.3" footer="0.3"/>
  <pageSetup paperSize="0" orientation="portrait" horizontalDpi="0" verticalDpi="0" copie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I70"/>
  <sheetViews>
    <sheetView zoomScaleNormal="100" workbookViewId="0">
      <selection activeCell="C15" sqref="C15"/>
    </sheetView>
  </sheetViews>
  <sheetFormatPr defaultRowHeight="15"/>
  <cols>
    <col min="1" max="1" width="4.42578125" style="62" customWidth="1"/>
    <col min="2" max="2" width="33.7109375" style="62" customWidth="1"/>
    <col min="3" max="3" width="17.7109375" style="62" customWidth="1"/>
    <col min="4" max="6" width="15.5703125" style="62" customWidth="1"/>
    <col min="7" max="7" width="9.140625" style="62"/>
    <col min="8" max="8" width="5.85546875" style="62" customWidth="1"/>
    <col min="9" max="9" width="19" style="62" customWidth="1"/>
    <col min="10" max="10" width="21.140625" style="62" customWidth="1"/>
    <col min="11" max="11" width="52.42578125" customWidth="1"/>
    <col min="13" max="13" width="12" bestFit="1" customWidth="1"/>
    <col min="15" max="15" width="4" style="62" customWidth="1"/>
    <col min="16" max="16" width="29.28515625" style="62" customWidth="1"/>
    <col min="17" max="17" width="51" customWidth="1"/>
    <col min="21" max="21" width="42.42578125" customWidth="1"/>
    <col min="22" max="22" width="12.85546875" customWidth="1"/>
    <col min="24" max="26" width="12.5703125" customWidth="1"/>
    <col min="28" max="28" width="12.140625" customWidth="1"/>
    <col min="30" max="30" width="52.7109375" customWidth="1"/>
    <col min="31" max="33" width="9.140625" style="62"/>
  </cols>
  <sheetData>
    <row r="1" spans="1:35" s="62" customFormat="1"/>
    <row r="2" spans="1:35" s="62" customFormat="1">
      <c r="K2" s="62" t="s">
        <v>1701</v>
      </c>
      <c r="Q2" s="62" t="s">
        <v>1650</v>
      </c>
      <c r="U2" s="62" t="s">
        <v>1699</v>
      </c>
    </row>
    <row r="3" spans="1:35" s="62" customFormat="1" ht="60">
      <c r="D3" s="62">
        <f>SUM(D4:F4)</f>
        <v>197517.89473684211</v>
      </c>
      <c r="K3" s="461" t="s">
        <v>1633</v>
      </c>
      <c r="Q3" s="463" t="s">
        <v>1649</v>
      </c>
      <c r="R3" s="62" t="s">
        <v>1648</v>
      </c>
      <c r="U3" s="463" t="s">
        <v>1698</v>
      </c>
    </row>
    <row r="4" spans="1:35" s="62" customFormat="1">
      <c r="C4" s="62" t="s">
        <v>1705</v>
      </c>
      <c r="D4" s="62">
        <v>185185</v>
      </c>
      <c r="E4" s="464">
        <v>8082.894736842105</v>
      </c>
      <c r="F4" s="62">
        <v>4250</v>
      </c>
      <c r="J4" s="62" t="s">
        <v>1635</v>
      </c>
      <c r="V4" s="62" t="s">
        <v>1653</v>
      </c>
    </row>
    <row r="5" spans="1:35" s="62" customFormat="1">
      <c r="D5" s="62">
        <f>D4/$D$3</f>
        <v>0.937560620756547</v>
      </c>
      <c r="E5" s="62">
        <f>F4/$D$3</f>
        <v>2.1517037763400519E-2</v>
      </c>
      <c r="F5" s="62">
        <f>E4/$D$3</f>
        <v>4.0922341480052436E-2</v>
      </c>
      <c r="U5" s="62" t="s">
        <v>1651</v>
      </c>
      <c r="V5" s="62" t="s">
        <v>1667</v>
      </c>
      <c r="W5" s="62" t="s">
        <v>1668</v>
      </c>
      <c r="X5" s="62" t="s">
        <v>1669</v>
      </c>
      <c r="Y5" s="62" t="s">
        <v>1670</v>
      </c>
      <c r="Z5" s="62" t="s">
        <v>1671</v>
      </c>
      <c r="AA5" s="62" t="s">
        <v>1672</v>
      </c>
      <c r="AB5" s="62" t="s">
        <v>1673</v>
      </c>
      <c r="AC5" s="62" t="s">
        <v>1674</v>
      </c>
    </row>
    <row r="6" spans="1:35" s="62" customFormat="1">
      <c r="D6" s="62" t="s">
        <v>1702</v>
      </c>
      <c r="E6" s="62" t="s">
        <v>1704</v>
      </c>
      <c r="F6" s="62" t="s">
        <v>1703</v>
      </c>
      <c r="J6" s="64" t="s">
        <v>953</v>
      </c>
      <c r="K6" s="64" t="s">
        <v>959</v>
      </c>
      <c r="L6" s="64" t="s">
        <v>1632</v>
      </c>
      <c r="M6" s="64" t="s">
        <v>1634</v>
      </c>
      <c r="O6" s="62">
        <v>54</v>
      </c>
      <c r="P6" s="62" t="s">
        <v>744</v>
      </c>
      <c r="Q6" s="62" t="s">
        <v>1636</v>
      </c>
      <c r="R6" s="62">
        <v>17.899999999999999</v>
      </c>
      <c r="S6" s="62">
        <f>R6/100</f>
        <v>0.17899999999999999</v>
      </c>
      <c r="U6" s="62" t="s">
        <v>1675</v>
      </c>
      <c r="V6" s="62">
        <v>0.1</v>
      </c>
      <c r="X6" s="62">
        <v>0.2</v>
      </c>
      <c r="Y6" s="62">
        <v>0.1</v>
      </c>
      <c r="Z6" s="62">
        <v>0.2</v>
      </c>
      <c r="AA6" s="62">
        <v>0.2</v>
      </c>
      <c r="AB6" s="62">
        <v>0.2</v>
      </c>
      <c r="AD6" s="62" t="s">
        <v>1676</v>
      </c>
      <c r="AI6" s="62" t="s">
        <v>1654</v>
      </c>
    </row>
    <row r="7" spans="1:35">
      <c r="A7" s="62">
        <v>29</v>
      </c>
      <c r="B7" s="62" t="s">
        <v>735</v>
      </c>
      <c r="C7" s="62">
        <f>D7*D$5+E7*E$5+F7*F$5</f>
        <v>1.1935682931681962E-3</v>
      </c>
      <c r="D7" s="62">
        <f>SUMIF(H$7:H$56,$A7,M$7:M$56)</f>
        <v>0</v>
      </c>
      <c r="E7" s="62">
        <f>SUMIF(O$6:O$19,$A7,S$6:S$19)</f>
        <v>0</v>
      </c>
      <c r="F7" s="448">
        <f>SUMIF(T$21:T$27,$A7,V$21:V$27)</f>
        <v>2.9166666666666671E-2</v>
      </c>
      <c r="H7" s="62">
        <v>60</v>
      </c>
      <c r="I7" s="62" t="s">
        <v>745</v>
      </c>
      <c r="J7" s="62" t="s">
        <v>1570</v>
      </c>
      <c r="K7" s="62" t="s">
        <v>1571</v>
      </c>
      <c r="L7">
        <v>0.04</v>
      </c>
      <c r="M7" s="462">
        <f>(L7/L$58)</f>
        <v>3.9997880112354039E-4</v>
      </c>
      <c r="O7" s="62">
        <v>54</v>
      </c>
      <c r="P7" s="62" t="s">
        <v>744</v>
      </c>
      <c r="Q7" t="s">
        <v>1700</v>
      </c>
      <c r="R7" s="62">
        <v>0.1</v>
      </c>
      <c r="S7" s="62">
        <f t="shared" ref="S7:S19" si="0">R7/100</f>
        <v>1E-3</v>
      </c>
      <c r="U7" t="s">
        <v>1677</v>
      </c>
      <c r="V7">
        <v>0.1</v>
      </c>
      <c r="X7">
        <v>0.3</v>
      </c>
      <c r="Y7">
        <v>0.25</v>
      </c>
      <c r="Z7">
        <v>0.1</v>
      </c>
      <c r="AA7">
        <v>0.1</v>
      </c>
      <c r="AB7">
        <v>0.15</v>
      </c>
      <c r="AD7" t="s">
        <v>1678</v>
      </c>
      <c r="AI7" t="s">
        <v>1655</v>
      </c>
    </row>
    <row r="8" spans="1:35">
      <c r="A8" s="62">
        <v>40</v>
      </c>
      <c r="B8" s="62" t="s">
        <v>794</v>
      </c>
      <c r="C8" s="62">
        <f t="shared" ref="C8:C15" si="1">D8*D$5+E8*E$5+F8*F$5</f>
        <v>4.7742731726727839E-3</v>
      </c>
      <c r="D8" s="62">
        <f t="shared" ref="D8:D15" si="2">SUMIF(H$7:H$56,$A8,M$7:M$56)</f>
        <v>0</v>
      </c>
      <c r="E8" s="62">
        <f t="shared" ref="E8:E15" si="3">SUMIF(O$6:O$19,$A8,S$6:S$19)</f>
        <v>0</v>
      </c>
      <c r="F8" s="448">
        <f t="shared" ref="F8:F15" si="4">SUMIF(T$21:T$27,$A8,V$21:V$27)</f>
        <v>0.11666666666666665</v>
      </c>
      <c r="H8" s="62">
        <v>60</v>
      </c>
      <c r="I8" s="62" t="s">
        <v>745</v>
      </c>
      <c r="J8" s="62" t="s">
        <v>1572</v>
      </c>
      <c r="K8" s="62" t="s">
        <v>1573</v>
      </c>
      <c r="L8">
        <v>3.8</v>
      </c>
      <c r="M8" s="462">
        <f t="shared" ref="M8:M56" si="5">(L8/L$58)</f>
        <v>3.7997986106736333E-2</v>
      </c>
      <c r="O8" s="62">
        <v>54</v>
      </c>
      <c r="P8" s="62" t="s">
        <v>744</v>
      </c>
      <c r="Q8" t="s">
        <v>240</v>
      </c>
      <c r="R8">
        <v>43.4</v>
      </c>
      <c r="S8" s="62">
        <f t="shared" si="0"/>
        <v>0.434</v>
      </c>
      <c r="U8" t="s">
        <v>1679</v>
      </c>
      <c r="X8">
        <v>0.25</v>
      </c>
      <c r="Y8">
        <v>0.3</v>
      </c>
      <c r="Z8">
        <v>0.05</v>
      </c>
      <c r="AA8">
        <v>0.2</v>
      </c>
      <c r="AB8">
        <v>0.2</v>
      </c>
      <c r="AD8" t="s">
        <v>1680</v>
      </c>
      <c r="AI8">
        <v>2.2000000000000002</v>
      </c>
    </row>
    <row r="9" spans="1:35">
      <c r="A9" s="62">
        <v>44</v>
      </c>
      <c r="B9" s="62" t="s">
        <v>798</v>
      </c>
      <c r="C9" s="62">
        <f t="shared" si="1"/>
        <v>2.6429012205867199E-3</v>
      </c>
      <c r="D9" s="62">
        <f t="shared" si="2"/>
        <v>0</v>
      </c>
      <c r="E9" s="62">
        <f t="shared" si="3"/>
        <v>0</v>
      </c>
      <c r="F9" s="448">
        <f t="shared" si="4"/>
        <v>6.458333333333334E-2</v>
      </c>
      <c r="H9" s="62">
        <v>60</v>
      </c>
      <c r="I9" s="62" t="s">
        <v>745</v>
      </c>
      <c r="J9" s="62" t="s">
        <v>1574</v>
      </c>
      <c r="K9" s="62" t="s">
        <v>1575</v>
      </c>
      <c r="L9">
        <v>13.6</v>
      </c>
      <c r="M9" s="462">
        <f t="shared" si="5"/>
        <v>0.13599279238200374</v>
      </c>
      <c r="O9" s="62">
        <v>60</v>
      </c>
      <c r="P9" s="62" t="s">
        <v>745</v>
      </c>
      <c r="Q9" t="s">
        <v>1637</v>
      </c>
      <c r="R9">
        <v>30.2</v>
      </c>
      <c r="S9" s="62">
        <f t="shared" si="0"/>
        <v>0.30199999999999999</v>
      </c>
      <c r="U9" t="s">
        <v>1681</v>
      </c>
      <c r="X9">
        <v>0.2</v>
      </c>
      <c r="Y9">
        <v>0.3</v>
      </c>
      <c r="AA9">
        <v>0.3</v>
      </c>
      <c r="AB9">
        <v>0.2</v>
      </c>
      <c r="AD9" t="s">
        <v>1682</v>
      </c>
      <c r="AI9" t="s">
        <v>1656</v>
      </c>
    </row>
    <row r="10" spans="1:35">
      <c r="A10" s="62">
        <v>45</v>
      </c>
      <c r="B10" s="62" t="s">
        <v>799</v>
      </c>
      <c r="C10" s="62">
        <f t="shared" si="1"/>
        <v>2.6429012205867199E-3</v>
      </c>
      <c r="D10" s="62">
        <f t="shared" si="2"/>
        <v>0</v>
      </c>
      <c r="E10" s="62">
        <f t="shared" si="3"/>
        <v>0</v>
      </c>
      <c r="F10" s="448">
        <f t="shared" si="4"/>
        <v>6.458333333333334E-2</v>
      </c>
      <c r="H10" s="62">
        <v>60</v>
      </c>
      <c r="I10" s="62" t="s">
        <v>745</v>
      </c>
      <c r="J10" s="62" t="s">
        <v>1576</v>
      </c>
      <c r="K10" s="62" t="s">
        <v>1577</v>
      </c>
      <c r="M10" s="462">
        <f t="shared" si="5"/>
        <v>0</v>
      </c>
      <c r="O10" s="62">
        <v>60</v>
      </c>
      <c r="P10" s="62" t="s">
        <v>745</v>
      </c>
      <c r="Q10" t="s">
        <v>1638</v>
      </c>
      <c r="R10">
        <v>0.9</v>
      </c>
      <c r="S10" s="62">
        <f t="shared" si="0"/>
        <v>9.0000000000000011E-3</v>
      </c>
      <c r="U10" t="s">
        <v>1683</v>
      </c>
      <c r="X10">
        <v>0.3</v>
      </c>
      <c r="Y10">
        <v>0.4</v>
      </c>
      <c r="AB10">
        <v>0.3</v>
      </c>
      <c r="AD10" t="s">
        <v>1684</v>
      </c>
      <c r="AI10" t="s">
        <v>1657</v>
      </c>
    </row>
    <row r="11" spans="1:35">
      <c r="A11" s="62">
        <v>54</v>
      </c>
      <c r="B11" s="62" t="s">
        <v>744</v>
      </c>
      <c r="C11" s="62">
        <f t="shared" si="1"/>
        <v>1.3211461186727919E-2</v>
      </c>
      <c r="D11" s="62">
        <f t="shared" si="2"/>
        <v>0</v>
      </c>
      <c r="E11" s="62">
        <f t="shared" si="3"/>
        <v>0.61399999999999999</v>
      </c>
      <c r="F11" s="448">
        <f t="shared" si="4"/>
        <v>0</v>
      </c>
      <c r="H11" s="62">
        <v>60</v>
      </c>
      <c r="I11" s="62" t="s">
        <v>745</v>
      </c>
      <c r="J11" s="62" t="s">
        <v>1578</v>
      </c>
      <c r="K11" s="62" t="s">
        <v>1582</v>
      </c>
      <c r="L11">
        <v>0.2</v>
      </c>
      <c r="M11" s="462">
        <f t="shared" si="5"/>
        <v>1.9998940056177019E-3</v>
      </c>
      <c r="O11" s="62">
        <v>60</v>
      </c>
      <c r="P11" s="62" t="s">
        <v>745</v>
      </c>
      <c r="Q11" t="s">
        <v>1639</v>
      </c>
      <c r="R11">
        <v>0.1</v>
      </c>
      <c r="S11" s="62">
        <f t="shared" si="0"/>
        <v>1E-3</v>
      </c>
      <c r="U11" t="s">
        <v>1685</v>
      </c>
      <c r="X11">
        <v>0.4</v>
      </c>
      <c r="Y11">
        <v>0.4</v>
      </c>
      <c r="AA11">
        <v>0.2</v>
      </c>
      <c r="AD11" t="s">
        <v>1686</v>
      </c>
      <c r="AI11">
        <v>2.2000000000000002</v>
      </c>
    </row>
    <row r="12" spans="1:35">
      <c r="A12" s="62">
        <v>55</v>
      </c>
      <c r="B12" s="62" t="s">
        <v>746</v>
      </c>
      <c r="C12" s="62">
        <f t="shared" si="1"/>
        <v>0</v>
      </c>
      <c r="D12" s="62">
        <f t="shared" si="2"/>
        <v>0</v>
      </c>
      <c r="E12" s="62">
        <f t="shared" si="3"/>
        <v>0</v>
      </c>
      <c r="F12" s="448">
        <f t="shared" si="4"/>
        <v>0</v>
      </c>
      <c r="H12" s="62">
        <v>60</v>
      </c>
      <c r="I12" s="62" t="s">
        <v>745</v>
      </c>
      <c r="K12" s="62" t="s">
        <v>1581</v>
      </c>
      <c r="L12">
        <v>0.6</v>
      </c>
      <c r="M12" s="462">
        <f t="shared" si="5"/>
        <v>5.999682016853105E-3</v>
      </c>
      <c r="O12" s="62">
        <v>60</v>
      </c>
      <c r="P12" s="62" t="s">
        <v>745</v>
      </c>
      <c r="Q12" t="s">
        <v>1640</v>
      </c>
      <c r="R12">
        <v>0.3</v>
      </c>
      <c r="S12" s="62">
        <f t="shared" si="0"/>
        <v>3.0000000000000001E-3</v>
      </c>
      <c r="U12" t="s">
        <v>1687</v>
      </c>
      <c r="X12">
        <v>0.5</v>
      </c>
      <c r="Y12">
        <v>0.45</v>
      </c>
      <c r="AB12">
        <v>0.05</v>
      </c>
      <c r="AD12" t="s">
        <v>1688</v>
      </c>
      <c r="AI12" t="s">
        <v>1658</v>
      </c>
    </row>
    <row r="13" spans="1:35">
      <c r="A13" s="62">
        <v>59</v>
      </c>
      <c r="B13" s="62" t="s">
        <v>774</v>
      </c>
      <c r="C13" s="62">
        <f t="shared" si="1"/>
        <v>1.5345878055019666E-3</v>
      </c>
      <c r="D13" s="62">
        <f t="shared" si="2"/>
        <v>0</v>
      </c>
      <c r="E13" s="62">
        <f t="shared" si="3"/>
        <v>0</v>
      </c>
      <c r="F13" s="448">
        <f t="shared" si="4"/>
        <v>3.7500000000000006E-2</v>
      </c>
      <c r="H13" s="62">
        <v>60</v>
      </c>
      <c r="I13" s="62" t="s">
        <v>745</v>
      </c>
      <c r="K13" s="62" t="s">
        <v>1580</v>
      </c>
      <c r="L13">
        <v>0.01</v>
      </c>
      <c r="M13" s="462">
        <f t="shared" si="5"/>
        <v>9.9994700280885097E-5</v>
      </c>
      <c r="O13" s="62">
        <v>60</v>
      </c>
      <c r="P13" s="62" t="s">
        <v>745</v>
      </c>
      <c r="Q13" t="s">
        <v>1641</v>
      </c>
      <c r="R13">
        <v>0.1</v>
      </c>
      <c r="S13" s="62">
        <f t="shared" si="0"/>
        <v>1E-3</v>
      </c>
      <c r="U13" t="s">
        <v>1652</v>
      </c>
      <c r="X13">
        <v>0.5</v>
      </c>
      <c r="Y13">
        <v>0.5</v>
      </c>
      <c r="AD13" t="s">
        <v>1689</v>
      </c>
      <c r="AI13" t="s">
        <v>1659</v>
      </c>
    </row>
    <row r="14" spans="1:35">
      <c r="A14" s="62">
        <v>60</v>
      </c>
      <c r="B14" s="62" t="s">
        <v>745</v>
      </c>
      <c r="C14" s="62">
        <f t="shared" si="1"/>
        <v>0.97331826807608768</v>
      </c>
      <c r="D14" s="62">
        <f t="shared" si="2"/>
        <v>0.99999999999999956</v>
      </c>
      <c r="E14" s="62">
        <f t="shared" si="3"/>
        <v>0.38600000000000001</v>
      </c>
      <c r="F14" s="448">
        <f t="shared" si="4"/>
        <v>0.67083333333333328</v>
      </c>
      <c r="H14" s="62">
        <v>60</v>
      </c>
      <c r="I14" s="62" t="s">
        <v>745</v>
      </c>
      <c r="J14" s="62" t="s">
        <v>1583</v>
      </c>
      <c r="K14" s="62" t="s">
        <v>1579</v>
      </c>
      <c r="L14" s="64">
        <v>1E-4</v>
      </c>
      <c r="M14" s="462">
        <f t="shared" si="5"/>
        <v>9.9994700280885101E-7</v>
      </c>
      <c r="O14" s="62">
        <v>60</v>
      </c>
      <c r="P14" s="62" t="s">
        <v>745</v>
      </c>
      <c r="Q14" t="s">
        <v>1642</v>
      </c>
      <c r="R14">
        <v>0.5</v>
      </c>
      <c r="S14" s="62">
        <f t="shared" si="0"/>
        <v>5.0000000000000001E-3</v>
      </c>
      <c r="U14" t="s">
        <v>1690</v>
      </c>
      <c r="X14">
        <v>0.4</v>
      </c>
      <c r="Y14">
        <v>0.4</v>
      </c>
      <c r="AA14">
        <v>0.2</v>
      </c>
      <c r="AD14" t="s">
        <v>1691</v>
      </c>
      <c r="AI14" t="s">
        <v>1660</v>
      </c>
    </row>
    <row r="15" spans="1:35">
      <c r="A15" s="62">
        <v>62</v>
      </c>
      <c r="B15" s="62" t="s">
        <v>753</v>
      </c>
      <c r="C15" s="62">
        <f t="shared" si="1"/>
        <v>6.8203902466754064E-4</v>
      </c>
      <c r="D15" s="62">
        <f t="shared" si="2"/>
        <v>0</v>
      </c>
      <c r="E15" s="62">
        <f t="shared" si="3"/>
        <v>0</v>
      </c>
      <c r="F15" s="448">
        <f t="shared" si="4"/>
        <v>1.6666666666666666E-2</v>
      </c>
      <c r="H15" s="62">
        <v>60</v>
      </c>
      <c r="I15" s="62" t="s">
        <v>745</v>
      </c>
      <c r="J15" s="62" t="s">
        <v>1585</v>
      </c>
      <c r="K15" s="62" t="s">
        <v>1584</v>
      </c>
      <c r="L15">
        <v>0.01</v>
      </c>
      <c r="M15" s="462">
        <f t="shared" si="5"/>
        <v>9.9994700280885097E-5</v>
      </c>
      <c r="O15" s="62">
        <v>60</v>
      </c>
      <c r="P15" s="62" t="s">
        <v>745</v>
      </c>
      <c r="Q15" t="s">
        <v>1643</v>
      </c>
      <c r="R15">
        <v>0.4</v>
      </c>
      <c r="S15" s="62">
        <f t="shared" si="0"/>
        <v>4.0000000000000001E-3</v>
      </c>
      <c r="U15" t="s">
        <v>1692</v>
      </c>
      <c r="V15">
        <v>0.1</v>
      </c>
      <c r="X15">
        <v>0.3</v>
      </c>
      <c r="Y15">
        <v>0.3</v>
      </c>
      <c r="AA15">
        <v>0.15</v>
      </c>
      <c r="AB15">
        <v>0.15</v>
      </c>
      <c r="AD15" t="s">
        <v>1693</v>
      </c>
      <c r="AI15" t="s">
        <v>1661</v>
      </c>
    </row>
    <row r="16" spans="1:35">
      <c r="H16" s="62">
        <v>60</v>
      </c>
      <c r="I16" s="62" t="s">
        <v>745</v>
      </c>
      <c r="K16" s="62" t="s">
        <v>1586</v>
      </c>
      <c r="L16">
        <v>0.3</v>
      </c>
      <c r="M16" s="462">
        <f t="shared" si="5"/>
        <v>2.9998410084265525E-3</v>
      </c>
      <c r="O16" s="62">
        <v>60</v>
      </c>
      <c r="P16" s="62" t="s">
        <v>745</v>
      </c>
      <c r="Q16" t="s">
        <v>1644</v>
      </c>
      <c r="R16">
        <v>3.8</v>
      </c>
      <c r="S16" s="62">
        <f t="shared" si="0"/>
        <v>3.7999999999999999E-2</v>
      </c>
      <c r="U16" t="s">
        <v>1694</v>
      </c>
      <c r="V16">
        <v>0.15</v>
      </c>
      <c r="X16">
        <v>0.35</v>
      </c>
      <c r="Y16">
        <v>0.35</v>
      </c>
      <c r="AA16">
        <v>0.05</v>
      </c>
      <c r="AB16">
        <v>0.1</v>
      </c>
      <c r="AD16" t="s">
        <v>1695</v>
      </c>
      <c r="AI16" t="s">
        <v>1662</v>
      </c>
    </row>
    <row r="17" spans="3:35">
      <c r="C17" s="62">
        <f>SUM(C7:C15)</f>
        <v>0.99999999999999956</v>
      </c>
      <c r="D17" s="62">
        <f t="shared" ref="D17:F17" si="6">SUM(D7:D15)</f>
        <v>0.99999999999999956</v>
      </c>
      <c r="E17" s="62">
        <f t="shared" si="6"/>
        <v>1</v>
      </c>
      <c r="F17" s="62">
        <f t="shared" si="6"/>
        <v>1</v>
      </c>
      <c r="H17" s="62">
        <v>60</v>
      </c>
      <c r="I17" s="62" t="s">
        <v>745</v>
      </c>
      <c r="K17" s="62" t="s">
        <v>1587</v>
      </c>
      <c r="L17">
        <v>1E-3</v>
      </c>
      <c r="M17" s="462">
        <f t="shared" si="5"/>
        <v>9.9994700280885097E-6</v>
      </c>
      <c r="O17" s="62">
        <v>60</v>
      </c>
      <c r="P17" s="62" t="s">
        <v>745</v>
      </c>
      <c r="Q17" t="s">
        <v>1645</v>
      </c>
      <c r="R17">
        <v>2.2999999999999998</v>
      </c>
      <c r="S17" s="62">
        <f t="shared" si="0"/>
        <v>2.3E-2</v>
      </c>
      <c r="U17" t="s">
        <v>1696</v>
      </c>
      <c r="W17">
        <v>0.2</v>
      </c>
      <c r="X17">
        <v>0.4</v>
      </c>
      <c r="Y17">
        <v>0.2</v>
      </c>
      <c r="AB17">
        <v>0.2</v>
      </c>
      <c r="AD17" t="s">
        <v>1697</v>
      </c>
      <c r="AI17" t="s">
        <v>1663</v>
      </c>
    </row>
    <row r="18" spans="3:35">
      <c r="H18" s="62">
        <v>60</v>
      </c>
      <c r="I18" s="62" t="s">
        <v>745</v>
      </c>
      <c r="K18" s="62" t="s">
        <v>1588</v>
      </c>
      <c r="L18">
        <v>0.2</v>
      </c>
      <c r="M18" s="462">
        <f t="shared" si="5"/>
        <v>1.9998940056177019E-3</v>
      </c>
      <c r="O18" s="62">
        <v>55</v>
      </c>
      <c r="P18" s="62" t="s">
        <v>746</v>
      </c>
      <c r="Q18" t="s">
        <v>1646</v>
      </c>
      <c r="R18">
        <v>0</v>
      </c>
      <c r="S18" s="62">
        <f t="shared" si="0"/>
        <v>0</v>
      </c>
      <c r="AI18" t="s">
        <v>1664</v>
      </c>
    </row>
    <row r="19" spans="3:35">
      <c r="H19" s="62">
        <v>60</v>
      </c>
      <c r="I19" s="62" t="s">
        <v>745</v>
      </c>
      <c r="K19" s="62" t="s">
        <v>1589</v>
      </c>
      <c r="L19">
        <v>2.1</v>
      </c>
      <c r="M19" s="462">
        <f t="shared" si="5"/>
        <v>2.0998887058985869E-2</v>
      </c>
      <c r="O19" s="62">
        <v>60</v>
      </c>
      <c r="P19" s="62" t="s">
        <v>745</v>
      </c>
      <c r="Q19" t="s">
        <v>1647</v>
      </c>
      <c r="R19">
        <v>0</v>
      </c>
      <c r="S19" s="62">
        <f t="shared" si="0"/>
        <v>0</v>
      </c>
      <c r="V19">
        <f>SUM(V6:V17)/12</f>
        <v>3.7500000000000006E-2</v>
      </c>
      <c r="W19" s="62">
        <f t="shared" ref="W19:AC19" si="7">SUM(W6:W17)/12</f>
        <v>1.6666666666666666E-2</v>
      </c>
      <c r="X19" s="62">
        <f t="shared" si="7"/>
        <v>0.34166666666666662</v>
      </c>
      <c r="Y19" s="62">
        <f t="shared" si="7"/>
        <v>0.32916666666666666</v>
      </c>
      <c r="Z19" s="62">
        <f t="shared" si="7"/>
        <v>2.9166666666666671E-2</v>
      </c>
      <c r="AA19" s="62">
        <f t="shared" si="7"/>
        <v>0.11666666666666665</v>
      </c>
      <c r="AB19" s="62">
        <f t="shared" si="7"/>
        <v>0.12916666666666668</v>
      </c>
      <c r="AC19" s="62">
        <f t="shared" si="7"/>
        <v>0</v>
      </c>
      <c r="AI19" t="s">
        <v>1665</v>
      </c>
    </row>
    <row r="20" spans="3:35">
      <c r="H20" s="62">
        <v>60</v>
      </c>
      <c r="I20" s="62" t="s">
        <v>745</v>
      </c>
      <c r="K20" s="62" t="s">
        <v>1590</v>
      </c>
      <c r="L20">
        <v>0.7</v>
      </c>
      <c r="M20" s="462">
        <f t="shared" si="5"/>
        <v>6.9996290196619564E-3</v>
      </c>
      <c r="AI20">
        <v>3.3</v>
      </c>
    </row>
    <row r="21" spans="3:35">
      <c r="H21" s="62">
        <v>60</v>
      </c>
      <c r="I21" s="62" t="s">
        <v>745</v>
      </c>
      <c r="K21" s="62" t="s">
        <v>1591</v>
      </c>
      <c r="L21">
        <v>0.6</v>
      </c>
      <c r="M21" s="462">
        <f t="shared" si="5"/>
        <v>5.999682016853105E-3</v>
      </c>
      <c r="R21">
        <f>SUM(R6:R19)</f>
        <v>99.999999999999986</v>
      </c>
      <c r="S21" s="62">
        <f>SUM(S6:S19)</f>
        <v>1</v>
      </c>
      <c r="T21" s="62">
        <v>29</v>
      </c>
      <c r="U21" s="62" t="s">
        <v>735</v>
      </c>
      <c r="V21" s="448">
        <f>Z19</f>
        <v>2.9166666666666671E-2</v>
      </c>
      <c r="AI21" t="s">
        <v>1666</v>
      </c>
    </row>
    <row r="22" spans="3:35">
      <c r="H22" s="62">
        <v>60</v>
      </c>
      <c r="I22" s="62" t="s">
        <v>745</v>
      </c>
      <c r="J22" s="62" t="s">
        <v>1592</v>
      </c>
      <c r="K22" s="62" t="s">
        <v>1594</v>
      </c>
      <c r="L22">
        <v>4.0000000000000001E-3</v>
      </c>
      <c r="M22" s="462">
        <f t="shared" si="5"/>
        <v>3.9997880112354039E-5</v>
      </c>
      <c r="T22" s="62">
        <v>44</v>
      </c>
      <c r="U22" s="62" t="s">
        <v>798</v>
      </c>
      <c r="V22" s="448">
        <f>AB19/2</f>
        <v>6.458333333333334E-2</v>
      </c>
    </row>
    <row r="23" spans="3:35">
      <c r="H23" s="62">
        <v>60</v>
      </c>
      <c r="I23" s="62" t="s">
        <v>745</v>
      </c>
      <c r="K23" s="62" t="s">
        <v>1593</v>
      </c>
      <c r="M23" s="462">
        <f t="shared" si="5"/>
        <v>0</v>
      </c>
      <c r="T23" s="62">
        <v>45</v>
      </c>
      <c r="U23" s="62" t="s">
        <v>799</v>
      </c>
      <c r="V23" s="448">
        <f>AB19/2</f>
        <v>6.458333333333334E-2</v>
      </c>
    </row>
    <row r="24" spans="3:35">
      <c r="H24" s="62">
        <v>60</v>
      </c>
      <c r="I24" s="62" t="s">
        <v>745</v>
      </c>
      <c r="J24" s="62" t="s">
        <v>1595</v>
      </c>
      <c r="K24" s="62" t="s">
        <v>1569</v>
      </c>
      <c r="L24">
        <v>0.1</v>
      </c>
      <c r="M24" s="462">
        <f t="shared" si="5"/>
        <v>9.9994700280885097E-4</v>
      </c>
      <c r="T24" s="62">
        <v>40</v>
      </c>
      <c r="U24" s="62" t="s">
        <v>794</v>
      </c>
      <c r="V24" s="448">
        <f>AA19</f>
        <v>0.11666666666666665</v>
      </c>
    </row>
    <row r="25" spans="3:35">
      <c r="H25" s="62">
        <v>60</v>
      </c>
      <c r="I25" s="62" t="s">
        <v>745</v>
      </c>
      <c r="J25" s="62" t="s">
        <v>249</v>
      </c>
      <c r="K25" s="62" t="s">
        <v>1596</v>
      </c>
      <c r="L25">
        <v>0.04</v>
      </c>
      <c r="M25" s="462">
        <f t="shared" si="5"/>
        <v>3.9997880112354039E-4</v>
      </c>
      <c r="T25" s="62">
        <v>62</v>
      </c>
      <c r="U25" s="62" t="s">
        <v>753</v>
      </c>
      <c r="V25" s="448">
        <f>W19</f>
        <v>1.6666666666666666E-2</v>
      </c>
    </row>
    <row r="26" spans="3:35">
      <c r="H26" s="62">
        <v>60</v>
      </c>
      <c r="I26" s="62" t="s">
        <v>745</v>
      </c>
      <c r="K26" s="62" t="s">
        <v>1597</v>
      </c>
      <c r="L26">
        <v>0.1</v>
      </c>
      <c r="M26" s="462">
        <f t="shared" si="5"/>
        <v>9.9994700280885097E-4</v>
      </c>
      <c r="T26" s="62">
        <v>60</v>
      </c>
      <c r="U26" s="62" t="s">
        <v>745</v>
      </c>
      <c r="V26" s="448">
        <f>Y19+X19</f>
        <v>0.67083333333333328</v>
      </c>
    </row>
    <row r="27" spans="3:35">
      <c r="H27" s="62">
        <v>60</v>
      </c>
      <c r="I27" s="62" t="s">
        <v>745</v>
      </c>
      <c r="K27" s="62" t="s">
        <v>1598</v>
      </c>
      <c r="L27">
        <v>0.1</v>
      </c>
      <c r="M27" s="462">
        <f t="shared" si="5"/>
        <v>9.9994700280885097E-4</v>
      </c>
      <c r="T27" s="62">
        <v>59</v>
      </c>
      <c r="U27" s="62" t="s">
        <v>774</v>
      </c>
      <c r="V27" s="448">
        <f>V19</f>
        <v>3.7500000000000006E-2</v>
      </c>
    </row>
    <row r="28" spans="3:35">
      <c r="H28" s="62">
        <v>60</v>
      </c>
      <c r="I28" s="62" t="s">
        <v>745</v>
      </c>
      <c r="K28" s="62" t="s">
        <v>1599</v>
      </c>
      <c r="L28">
        <v>1.5</v>
      </c>
      <c r="M28" s="462">
        <f t="shared" si="5"/>
        <v>1.4999205042132764E-2</v>
      </c>
    </row>
    <row r="29" spans="3:35">
      <c r="H29" s="62">
        <v>60</v>
      </c>
      <c r="I29" s="62" t="s">
        <v>745</v>
      </c>
      <c r="K29" s="62" t="s">
        <v>1600</v>
      </c>
      <c r="L29">
        <v>0.01</v>
      </c>
      <c r="M29" s="462">
        <f t="shared" si="5"/>
        <v>9.9994700280885097E-5</v>
      </c>
      <c r="V29" s="448">
        <f>SUM(V21:V27)</f>
        <v>0.99999999999999989</v>
      </c>
    </row>
    <row r="30" spans="3:35">
      <c r="H30" s="62">
        <v>60</v>
      </c>
      <c r="I30" s="62" t="s">
        <v>745</v>
      </c>
      <c r="K30" s="62" t="s">
        <v>1601</v>
      </c>
      <c r="L30">
        <v>0.9</v>
      </c>
      <c r="M30" s="462">
        <f t="shared" si="5"/>
        <v>8.9995230252796592E-3</v>
      </c>
    </row>
    <row r="31" spans="3:35">
      <c r="H31" s="62">
        <v>60</v>
      </c>
      <c r="I31" s="62" t="s">
        <v>745</v>
      </c>
      <c r="K31" s="62" t="s">
        <v>1602</v>
      </c>
      <c r="L31">
        <v>0.9</v>
      </c>
      <c r="M31" s="462">
        <f t="shared" si="5"/>
        <v>8.9995230252796592E-3</v>
      </c>
    </row>
    <row r="32" spans="3:35">
      <c r="H32" s="62">
        <v>60</v>
      </c>
      <c r="I32" s="62" t="s">
        <v>745</v>
      </c>
      <c r="K32" s="62" t="s">
        <v>1603</v>
      </c>
      <c r="L32">
        <v>0.1</v>
      </c>
      <c r="M32" s="462">
        <f t="shared" si="5"/>
        <v>9.9994700280885097E-4</v>
      </c>
    </row>
    <row r="33" spans="8:13">
      <c r="H33" s="62">
        <v>60</v>
      </c>
      <c r="I33" s="62" t="s">
        <v>745</v>
      </c>
      <c r="K33" s="62" t="s">
        <v>1604</v>
      </c>
      <c r="L33">
        <v>0.7</v>
      </c>
      <c r="M33" s="462">
        <f t="shared" si="5"/>
        <v>6.9996290196619564E-3</v>
      </c>
    </row>
    <row r="34" spans="8:13">
      <c r="H34" s="62">
        <v>60</v>
      </c>
      <c r="I34" s="62" t="s">
        <v>745</v>
      </c>
      <c r="K34" s="62" t="s">
        <v>1605</v>
      </c>
      <c r="L34">
        <v>0.7</v>
      </c>
      <c r="M34" s="462">
        <f t="shared" si="5"/>
        <v>6.9996290196619564E-3</v>
      </c>
    </row>
    <row r="35" spans="8:13">
      <c r="H35" s="62">
        <v>60</v>
      </c>
      <c r="I35" s="62" t="s">
        <v>745</v>
      </c>
      <c r="K35" s="62" t="s">
        <v>1606</v>
      </c>
      <c r="L35">
        <v>3</v>
      </c>
      <c r="M35" s="462">
        <f t="shared" si="5"/>
        <v>2.9998410084265528E-2</v>
      </c>
    </row>
    <row r="36" spans="8:13">
      <c r="H36" s="62">
        <v>60</v>
      </c>
      <c r="I36" s="62" t="s">
        <v>745</v>
      </c>
      <c r="K36" s="62" t="s">
        <v>1607</v>
      </c>
      <c r="L36">
        <v>0.1</v>
      </c>
      <c r="M36" s="462">
        <f t="shared" si="5"/>
        <v>9.9994700280885097E-4</v>
      </c>
    </row>
    <row r="37" spans="8:13">
      <c r="H37" s="62">
        <v>60</v>
      </c>
      <c r="I37" s="62" t="s">
        <v>745</v>
      </c>
      <c r="K37" s="62" t="s">
        <v>1608</v>
      </c>
      <c r="L37">
        <v>2.2999999999999998</v>
      </c>
      <c r="M37" s="462">
        <f t="shared" si="5"/>
        <v>2.2998781064603568E-2</v>
      </c>
    </row>
    <row r="38" spans="8:13">
      <c r="H38" s="62">
        <v>60</v>
      </c>
      <c r="I38" s="62" t="s">
        <v>745</v>
      </c>
      <c r="K38" s="62" t="s">
        <v>1609</v>
      </c>
      <c r="L38">
        <v>3.6</v>
      </c>
      <c r="M38" s="462">
        <f t="shared" si="5"/>
        <v>3.5998092101118637E-2</v>
      </c>
    </row>
    <row r="39" spans="8:13">
      <c r="H39" s="62">
        <v>60</v>
      </c>
      <c r="I39" s="62" t="s">
        <v>745</v>
      </c>
      <c r="K39" s="62" t="s">
        <v>1610</v>
      </c>
      <c r="L39">
        <v>0.3</v>
      </c>
      <c r="M39" s="462">
        <f t="shared" si="5"/>
        <v>2.9998410084265525E-3</v>
      </c>
    </row>
    <row r="40" spans="8:13">
      <c r="H40" s="62">
        <v>60</v>
      </c>
      <c r="I40" s="62" t="s">
        <v>745</v>
      </c>
      <c r="J40" s="62" t="s">
        <v>1611</v>
      </c>
      <c r="K40" t="s">
        <v>1612</v>
      </c>
      <c r="M40" s="462">
        <f t="shared" si="5"/>
        <v>0</v>
      </c>
    </row>
    <row r="41" spans="8:13">
      <c r="H41" s="62">
        <v>60</v>
      </c>
      <c r="I41" s="62" t="s">
        <v>745</v>
      </c>
      <c r="J41" s="62" t="s">
        <v>1613</v>
      </c>
      <c r="K41" s="62" t="s">
        <v>1614</v>
      </c>
      <c r="L41">
        <v>0.4</v>
      </c>
      <c r="M41" s="462">
        <f t="shared" si="5"/>
        <v>3.9997880112354039E-3</v>
      </c>
    </row>
    <row r="42" spans="8:13">
      <c r="H42" s="62">
        <v>60</v>
      </c>
      <c r="I42" s="62" t="s">
        <v>745</v>
      </c>
      <c r="K42" s="62" t="s">
        <v>1615</v>
      </c>
      <c r="L42">
        <v>2.0000000000000001E-4</v>
      </c>
      <c r="M42" s="462">
        <f t="shared" si="5"/>
        <v>1.999894005617702E-6</v>
      </c>
    </row>
    <row r="43" spans="8:13">
      <c r="H43" s="62">
        <v>60</v>
      </c>
      <c r="I43" s="62" t="s">
        <v>745</v>
      </c>
      <c r="K43" s="62" t="s">
        <v>1616</v>
      </c>
      <c r="L43">
        <v>0.01</v>
      </c>
      <c r="M43" s="462">
        <f t="shared" si="5"/>
        <v>9.9994700280885097E-5</v>
      </c>
    </row>
    <row r="44" spans="8:13">
      <c r="H44" s="62">
        <v>60</v>
      </c>
      <c r="I44" s="62" t="s">
        <v>745</v>
      </c>
      <c r="J44" s="62" t="s">
        <v>1617</v>
      </c>
      <c r="K44" s="62" t="s">
        <v>1618</v>
      </c>
      <c r="L44">
        <v>0.7</v>
      </c>
      <c r="M44" s="462">
        <f t="shared" si="5"/>
        <v>6.9996290196619564E-3</v>
      </c>
    </row>
    <row r="45" spans="8:13">
      <c r="H45" s="62">
        <v>60</v>
      </c>
      <c r="I45" s="62" t="s">
        <v>745</v>
      </c>
      <c r="K45" s="62" t="s">
        <v>1619</v>
      </c>
      <c r="L45">
        <v>5</v>
      </c>
      <c r="M45" s="462">
        <f t="shared" si="5"/>
        <v>4.9997350140442549E-2</v>
      </c>
    </row>
    <row r="46" spans="8:13">
      <c r="H46" s="62">
        <v>60</v>
      </c>
      <c r="I46" s="62" t="s">
        <v>745</v>
      </c>
      <c r="J46" s="62" t="s">
        <v>234</v>
      </c>
      <c r="K46" s="62" t="s">
        <v>1620</v>
      </c>
      <c r="L46">
        <v>2.6</v>
      </c>
      <c r="M46" s="462">
        <f t="shared" si="5"/>
        <v>2.5998622073030126E-2</v>
      </c>
    </row>
    <row r="47" spans="8:13">
      <c r="H47" s="62">
        <v>60</v>
      </c>
      <c r="I47" s="62" t="s">
        <v>745</v>
      </c>
      <c r="K47" s="62" t="s">
        <v>1621</v>
      </c>
      <c r="L47">
        <v>0.04</v>
      </c>
      <c r="M47" s="462">
        <f t="shared" si="5"/>
        <v>3.9997880112354039E-4</v>
      </c>
    </row>
    <row r="48" spans="8:13">
      <c r="H48" s="62">
        <v>60</v>
      </c>
      <c r="I48" s="62" t="s">
        <v>745</v>
      </c>
      <c r="K48" s="62" t="s">
        <v>1420</v>
      </c>
      <c r="L48">
        <v>6.6</v>
      </c>
      <c r="M48" s="462">
        <f t="shared" si="5"/>
        <v>6.5996502185384165E-2</v>
      </c>
    </row>
    <row r="49" spans="8:13">
      <c r="H49" s="62">
        <v>60</v>
      </c>
      <c r="I49" s="62" t="s">
        <v>745</v>
      </c>
      <c r="J49" s="62" t="s">
        <v>1422</v>
      </c>
      <c r="K49" s="62" t="s">
        <v>1622</v>
      </c>
      <c r="L49">
        <v>2.7</v>
      </c>
      <c r="M49" s="462">
        <f t="shared" si="5"/>
        <v>2.6998569075838977E-2</v>
      </c>
    </row>
    <row r="50" spans="8:13">
      <c r="H50" s="62">
        <v>60</v>
      </c>
      <c r="I50" s="62" t="s">
        <v>745</v>
      </c>
      <c r="K50" s="62" t="s">
        <v>1623</v>
      </c>
      <c r="L50">
        <v>0.7</v>
      </c>
      <c r="M50" s="462">
        <f t="shared" si="5"/>
        <v>6.9996290196619564E-3</v>
      </c>
    </row>
    <row r="51" spans="8:13">
      <c r="H51" s="62">
        <v>60</v>
      </c>
      <c r="I51" s="62" t="s">
        <v>745</v>
      </c>
      <c r="K51" s="62" t="s">
        <v>1624</v>
      </c>
      <c r="L51">
        <v>0.3</v>
      </c>
      <c r="M51" s="462">
        <f t="shared" si="5"/>
        <v>2.9998410084265525E-3</v>
      </c>
    </row>
    <row r="52" spans="8:13">
      <c r="H52" s="62">
        <v>60</v>
      </c>
      <c r="I52" s="62" t="s">
        <v>745</v>
      </c>
      <c r="K52" s="62" t="s">
        <v>1625</v>
      </c>
      <c r="L52">
        <v>0.4</v>
      </c>
      <c r="M52" s="462">
        <f t="shared" si="5"/>
        <v>3.9997880112354039E-3</v>
      </c>
    </row>
    <row r="53" spans="8:13">
      <c r="H53" s="62">
        <v>60</v>
      </c>
      <c r="I53" s="62" t="s">
        <v>745</v>
      </c>
      <c r="K53" s="62" t="s">
        <v>1626</v>
      </c>
      <c r="L53">
        <v>32.5</v>
      </c>
      <c r="M53" s="462">
        <f t="shared" si="5"/>
        <v>0.32498277591287655</v>
      </c>
    </row>
    <row r="54" spans="8:13">
      <c r="H54" s="62">
        <v>60</v>
      </c>
      <c r="I54" s="62" t="s">
        <v>745</v>
      </c>
      <c r="J54" s="62" t="s">
        <v>1627</v>
      </c>
      <c r="K54" s="62" t="s">
        <v>1629</v>
      </c>
      <c r="L54">
        <v>0.01</v>
      </c>
      <c r="M54" s="462">
        <f t="shared" si="5"/>
        <v>9.9994700280885097E-5</v>
      </c>
    </row>
    <row r="55" spans="8:13">
      <c r="H55" s="62">
        <v>60</v>
      </c>
      <c r="I55" s="62" t="s">
        <v>745</v>
      </c>
      <c r="K55" s="62" t="s">
        <v>1628</v>
      </c>
      <c r="L55">
        <v>11.4</v>
      </c>
      <c r="M55" s="462">
        <f t="shared" si="5"/>
        <v>0.113993958320209</v>
      </c>
    </row>
    <row r="56" spans="8:13">
      <c r="H56" s="62">
        <v>60</v>
      </c>
      <c r="I56" s="62" t="s">
        <v>745</v>
      </c>
      <c r="J56" s="62" t="s">
        <v>1630</v>
      </c>
      <c r="K56" s="62" t="s">
        <v>1631</v>
      </c>
      <c r="L56">
        <v>0.03</v>
      </c>
      <c r="M56" s="462">
        <f t="shared" si="5"/>
        <v>2.9998410084265529E-4</v>
      </c>
    </row>
    <row r="58" spans="8:13">
      <c r="K58" s="62"/>
      <c r="L58">
        <f>SUM(L7:L56)</f>
        <v>100.00530000000002</v>
      </c>
      <c r="M58" s="62">
        <f>SUM(M7:M56)</f>
        <v>0.99999999999999956</v>
      </c>
    </row>
    <row r="64" spans="8:13">
      <c r="K64" s="62"/>
    </row>
    <row r="67" spans="11:11">
      <c r="K67" s="62"/>
    </row>
    <row r="69" spans="11:11">
      <c r="K69" s="62"/>
    </row>
    <row r="70" spans="11:11">
      <c r="K70" s="62"/>
    </row>
  </sheetData>
  <sortState xmlns:xlrd2="http://schemas.microsoft.com/office/spreadsheetml/2017/richdata2" ref="A7:B15">
    <sortCondition ref="A7"/>
  </sortState>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Y265"/>
  <sheetViews>
    <sheetView zoomScale="70" zoomScaleNormal="70" workbookViewId="0">
      <pane xSplit="8" ySplit="7" topLeftCell="I199" activePane="bottomRight" state="frozen"/>
      <selection pane="topRight" activeCell="I1" sqref="I1"/>
      <selection pane="bottomLeft" activeCell="A8" sqref="A8"/>
      <selection pane="bottomRight" activeCell="A213" sqref="A213:B213"/>
    </sheetView>
  </sheetViews>
  <sheetFormatPr defaultRowHeight="15"/>
  <cols>
    <col min="1" max="1" width="9.140625" style="62"/>
    <col min="2" max="2" width="31.140625" style="62" customWidth="1"/>
    <col min="3" max="3" width="29" style="62" customWidth="1"/>
    <col min="4" max="4" width="7.5703125" style="67" customWidth="1"/>
    <col min="5" max="5" width="27" style="356" customWidth="1"/>
    <col min="6" max="6" width="33.42578125" style="356" customWidth="1"/>
    <col min="7" max="7" width="18.28515625" style="356" customWidth="1"/>
    <col min="8" max="9" width="37.140625" style="356" customWidth="1"/>
    <col min="10" max="11" width="24.42578125" style="356" customWidth="1"/>
    <col min="12" max="15" width="19.28515625" style="356" customWidth="1"/>
    <col min="16" max="17" width="19.28515625" style="434" customWidth="1"/>
    <col min="25" max="25" width="15.28515625" customWidth="1"/>
  </cols>
  <sheetData>
    <row r="1" spans="1:25">
      <c r="I1" s="450" t="s">
        <v>1484</v>
      </c>
      <c r="J1" s="450" t="s">
        <v>1484</v>
      </c>
      <c r="K1" s="450" t="s">
        <v>1486</v>
      </c>
      <c r="L1" s="452" t="s">
        <v>1486</v>
      </c>
      <c r="M1" s="452" t="s">
        <v>1486</v>
      </c>
      <c r="N1" s="452" t="s">
        <v>1486</v>
      </c>
      <c r="O1" s="452" t="s">
        <v>1486</v>
      </c>
      <c r="P1" s="451" t="s">
        <v>1485</v>
      </c>
      <c r="Q1" s="145"/>
      <c r="R1" s="450" t="s">
        <v>1484</v>
      </c>
      <c r="S1" s="451" t="s">
        <v>1485</v>
      </c>
      <c r="T1" s="62"/>
      <c r="U1" s="452" t="s">
        <v>1486</v>
      </c>
      <c r="V1" s="452" t="s">
        <v>1486</v>
      </c>
      <c r="W1" s="452" t="s">
        <v>1486</v>
      </c>
      <c r="X1" s="452" t="s">
        <v>1486</v>
      </c>
      <c r="Y1" t="s">
        <v>1486</v>
      </c>
    </row>
    <row r="2" spans="1:25" ht="54.75">
      <c r="D2" s="357"/>
      <c r="E2" s="358"/>
      <c r="F2" s="358"/>
      <c r="G2" s="358"/>
      <c r="H2" s="358"/>
      <c r="I2" s="453" t="s">
        <v>1487</v>
      </c>
      <c r="J2" s="453" t="s">
        <v>1487</v>
      </c>
      <c r="K2" s="453" t="s">
        <v>1568</v>
      </c>
      <c r="L2" s="454" t="s">
        <v>1567</v>
      </c>
      <c r="M2" s="455" t="s">
        <v>1488</v>
      </c>
      <c r="N2" s="456" t="s">
        <v>1489</v>
      </c>
      <c r="O2" s="457" t="s">
        <v>1490</v>
      </c>
      <c r="P2" s="453" t="s">
        <v>1487</v>
      </c>
      <c r="Q2" s="458"/>
      <c r="R2" s="453" t="s">
        <v>1487</v>
      </c>
      <c r="S2" s="453" t="s">
        <v>1487</v>
      </c>
      <c r="T2" s="62"/>
      <c r="U2" s="454" t="s">
        <v>1567</v>
      </c>
      <c r="V2" s="455" t="s">
        <v>1488</v>
      </c>
      <c r="W2" s="456" t="s">
        <v>1489</v>
      </c>
      <c r="X2" s="457" t="s">
        <v>1490</v>
      </c>
      <c r="Y2" t="s">
        <v>1487</v>
      </c>
    </row>
    <row r="3" spans="1:25">
      <c r="D3" s="357"/>
      <c r="E3" s="358"/>
      <c r="F3" s="358"/>
      <c r="G3" s="358"/>
      <c r="H3" s="358"/>
      <c r="I3" s="358"/>
      <c r="J3" s="358"/>
      <c r="K3" s="358"/>
      <c r="L3" s="358"/>
      <c r="M3" s="358"/>
      <c r="N3" s="358"/>
      <c r="O3" s="358"/>
      <c r="P3" s="435"/>
      <c r="Q3" s="435"/>
    </row>
    <row r="4" spans="1:25" ht="26.25">
      <c r="D4" s="357"/>
      <c r="E4" s="358"/>
      <c r="F4" s="358"/>
      <c r="G4" s="358"/>
      <c r="H4" s="358"/>
      <c r="I4" s="358"/>
      <c r="J4" s="358"/>
      <c r="K4" s="358"/>
      <c r="L4" s="358" t="s">
        <v>1493</v>
      </c>
      <c r="M4" s="358" t="s">
        <v>1488</v>
      </c>
      <c r="N4" s="358" t="s">
        <v>1489</v>
      </c>
      <c r="O4" s="358" t="s">
        <v>1490</v>
      </c>
      <c r="P4" s="435"/>
      <c r="Q4" s="435"/>
    </row>
    <row r="5" spans="1:25" ht="60.75">
      <c r="D5" s="357"/>
      <c r="E5" s="358"/>
      <c r="F5" s="358"/>
      <c r="G5" s="358"/>
      <c r="H5" s="358"/>
      <c r="I5" s="358"/>
      <c r="J5" s="358"/>
      <c r="K5" s="358"/>
      <c r="L5" s="358">
        <v>0.26260131619308474</v>
      </c>
      <c r="M5" s="358">
        <v>0.14600316117661319</v>
      </c>
      <c r="N5" s="358">
        <v>0.15649590247665823</v>
      </c>
      <c r="O5" s="358">
        <v>0.43489962015364381</v>
      </c>
      <c r="P5" s="435"/>
      <c r="Q5" s="435"/>
    </row>
    <row r="6" spans="1:25">
      <c r="D6" s="359"/>
      <c r="E6" s="360"/>
      <c r="F6" s="361"/>
      <c r="G6" s="361"/>
      <c r="H6" s="361"/>
      <c r="I6" s="361">
        <f>SUM(J202:J203)</f>
        <v>1.407929691852075E-3</v>
      </c>
      <c r="J6" s="361"/>
      <c r="K6" s="361"/>
      <c r="L6" s="361"/>
      <c r="M6" s="361"/>
      <c r="N6" s="361"/>
      <c r="O6" s="361"/>
      <c r="P6" s="436"/>
      <c r="Q6" s="436"/>
      <c r="U6">
        <v>0.8</v>
      </c>
      <c r="V6">
        <v>0.5</v>
      </c>
      <c r="W6">
        <v>0.9</v>
      </c>
      <c r="X6">
        <v>0.8</v>
      </c>
    </row>
    <row r="7" spans="1:25" ht="15.75" thickBot="1">
      <c r="A7" s="62" t="s">
        <v>1492</v>
      </c>
      <c r="B7" s="62" t="s">
        <v>1491</v>
      </c>
      <c r="C7" s="64" t="s">
        <v>1510</v>
      </c>
      <c r="D7" s="362" t="s">
        <v>1090</v>
      </c>
      <c r="E7" s="363" t="s">
        <v>1091</v>
      </c>
      <c r="F7" s="363" t="s">
        <v>314</v>
      </c>
      <c r="G7" s="363" t="s">
        <v>685</v>
      </c>
      <c r="H7" s="363" t="s">
        <v>686</v>
      </c>
      <c r="I7" s="459">
        <f>SUM(I8:I264)</f>
        <v>0.99999999999999933</v>
      </c>
      <c r="J7" s="459">
        <f>SUM(J8:J264)</f>
        <v>1.0000000000000007</v>
      </c>
      <c r="K7" s="459">
        <f>SUM(K8:K264)</f>
        <v>0.99999999999999989</v>
      </c>
      <c r="L7" s="459">
        <f>SUM(L8:L264)</f>
        <v>1</v>
      </c>
      <c r="M7" s="459">
        <f t="shared" ref="M7:P7" si="0">SUM(M8:M264)</f>
        <v>1.0000000000000004</v>
      </c>
      <c r="N7" s="459">
        <f t="shared" si="0"/>
        <v>0.99999999999999978</v>
      </c>
      <c r="O7" s="459">
        <f t="shared" si="0"/>
        <v>0.99999999999999978</v>
      </c>
      <c r="P7" s="459">
        <f t="shared" si="0"/>
        <v>0.99999999999999967</v>
      </c>
      <c r="Q7" s="437"/>
      <c r="R7">
        <v>100.00000000000003</v>
      </c>
      <c r="S7">
        <v>100</v>
      </c>
      <c r="U7">
        <v>100</v>
      </c>
      <c r="V7">
        <v>99.999999999999943</v>
      </c>
      <c r="W7">
        <v>99.999999999999943</v>
      </c>
      <c r="X7">
        <v>99.999999999999972</v>
      </c>
      <c r="Y7">
        <v>99.999999999999972</v>
      </c>
    </row>
    <row r="8" spans="1:25">
      <c r="A8" s="62">
        <v>9</v>
      </c>
      <c r="B8" s="62" t="s">
        <v>722</v>
      </c>
      <c r="D8" s="364">
        <v>5</v>
      </c>
      <c r="E8" s="365" t="s">
        <v>637</v>
      </c>
      <c r="F8" s="366" t="s">
        <v>721</v>
      </c>
      <c r="G8" s="367" t="s">
        <v>1092</v>
      </c>
      <c r="H8" s="368"/>
      <c r="I8" s="367">
        <f>(J8/(1-I$6)*I$6)+J8</f>
        <v>0</v>
      </c>
      <c r="J8" s="367">
        <f>R8/100</f>
        <v>0</v>
      </c>
      <c r="K8" s="367">
        <f>L8*L$5+M8*M$5+N8*N$5+O8*O$5</f>
        <v>1.2938063490424726E-6</v>
      </c>
      <c r="L8" s="367">
        <f t="shared" ref="L8:L71" si="1">(U8*0.8+Y8*0.2)/100</f>
        <v>8.4471842278320748E-7</v>
      </c>
      <c r="M8" s="367">
        <f t="shared" ref="M8:M71" si="2">(V8*0.5+Y8*0.5)/100</f>
        <v>2.1117960569580188E-6</v>
      </c>
      <c r="N8" s="367">
        <f>(W8*0.9+Y8*0.1)/100</f>
        <v>2.5322423900829155E-6</v>
      </c>
      <c r="O8" s="367">
        <f>(X8*0.8+Y8*0.2)/100</f>
        <v>8.4471842278320748E-7</v>
      </c>
      <c r="P8" s="367">
        <f>S8/100</f>
        <v>0</v>
      </c>
      <c r="Q8" s="396"/>
      <c r="R8">
        <v>0</v>
      </c>
      <c r="S8">
        <v>0</v>
      </c>
      <c r="U8">
        <v>0</v>
      </c>
      <c r="V8">
        <v>0</v>
      </c>
      <c r="W8">
        <v>2.3443146429903464E-4</v>
      </c>
      <c r="X8">
        <v>0</v>
      </c>
      <c r="Y8">
        <v>4.2235921139160374E-4</v>
      </c>
    </row>
    <row r="9" spans="1:25">
      <c r="A9" s="62">
        <v>9</v>
      </c>
      <c r="B9" s="62" t="s">
        <v>722</v>
      </c>
      <c r="D9" s="364">
        <v>5</v>
      </c>
      <c r="E9" s="365" t="s">
        <v>637</v>
      </c>
      <c r="F9" s="366" t="s">
        <v>1093</v>
      </c>
      <c r="G9" s="367" t="s">
        <v>44</v>
      </c>
      <c r="H9" s="368" t="s">
        <v>1094</v>
      </c>
      <c r="I9" s="367">
        <f>(J9/(1-I$6)*I$6)+J9</f>
        <v>0</v>
      </c>
      <c r="J9" s="367">
        <f t="shared" ref="J9:J72" si="3">R9/100</f>
        <v>0</v>
      </c>
      <c r="K9" s="367">
        <f>L9*L$5+M9*M$5+N9*N$5+O9*O$5</f>
        <v>6.0086225107488424E-6</v>
      </c>
      <c r="L9" s="367">
        <f t="shared" si="1"/>
        <v>5.7187660189703093E-8</v>
      </c>
      <c r="M9" s="367">
        <f t="shared" si="2"/>
        <v>1.4296915047425775E-7</v>
      </c>
      <c r="N9" s="367">
        <f t="shared" ref="N9:N72" si="4">(W9*0.9+Y9*0.1)/100</f>
        <v>3.8006491046538475E-5</v>
      </c>
      <c r="O9" s="367">
        <f t="shared" ref="O9:O72" si="5">(X9*0.8+Y9*0.2)/100</f>
        <v>5.7187660189703093E-8</v>
      </c>
      <c r="P9" s="367">
        <f t="shared" ref="P9:P72" si="6">S9/100</f>
        <v>0</v>
      </c>
      <c r="Q9" s="396"/>
      <c r="R9">
        <v>0</v>
      </c>
      <c r="S9">
        <v>0</v>
      </c>
      <c r="U9">
        <v>0</v>
      </c>
      <c r="V9">
        <v>0</v>
      </c>
      <c r="W9">
        <v>4.219766357382625E-3</v>
      </c>
      <c r="X9">
        <v>0</v>
      </c>
      <c r="Y9">
        <v>2.8593830094851548E-5</v>
      </c>
    </row>
    <row r="10" spans="1:25">
      <c r="A10" s="62">
        <v>9</v>
      </c>
      <c r="B10" s="62" t="s">
        <v>722</v>
      </c>
      <c r="D10" s="364">
        <v>5</v>
      </c>
      <c r="E10" s="365" t="s">
        <v>637</v>
      </c>
      <c r="F10" s="367" t="s">
        <v>1095</v>
      </c>
      <c r="G10" s="367" t="s">
        <v>44</v>
      </c>
      <c r="H10" s="368" t="s">
        <v>1096</v>
      </c>
      <c r="I10" s="367">
        <f t="shared" ref="I10:I72" si="7">(J10/(1-I$6)*I$6)+J10</f>
        <v>0</v>
      </c>
      <c r="J10" s="367">
        <f t="shared" si="3"/>
        <v>0</v>
      </c>
      <c r="K10" s="367">
        <f>L10*L$5+M10*M$5+N10*N$5+O10*O$5</f>
        <v>2.3863943181050043E-4</v>
      </c>
      <c r="L10" s="367">
        <f t="shared" si="1"/>
        <v>7.7541267638008471E-5</v>
      </c>
      <c r="M10" s="367">
        <f t="shared" si="2"/>
        <v>8.6609554979229664E-4</v>
      </c>
      <c r="N10" s="367">
        <f t="shared" si="4"/>
        <v>3.4228018747007612E-4</v>
      </c>
      <c r="O10" s="367">
        <f t="shared" si="5"/>
        <v>8.7971697623652682E-5</v>
      </c>
      <c r="P10" s="367">
        <f t="shared" si="6"/>
        <v>0</v>
      </c>
      <c r="Q10" s="396"/>
      <c r="R10">
        <v>0</v>
      </c>
      <c r="S10">
        <v>0</v>
      </c>
      <c r="U10">
        <v>0</v>
      </c>
      <c r="V10">
        <v>0.1344484761394551</v>
      </c>
      <c r="W10">
        <v>3.3723283739007986E-2</v>
      </c>
      <c r="X10">
        <v>1.3038037482055286E-3</v>
      </c>
      <c r="Y10">
        <v>3.8770633819004231E-2</v>
      </c>
    </row>
    <row r="11" spans="1:25">
      <c r="A11" s="62">
        <v>9</v>
      </c>
      <c r="B11" s="62" t="s">
        <v>722</v>
      </c>
      <c r="D11" s="364">
        <v>5</v>
      </c>
      <c r="E11" s="365" t="s">
        <v>637</v>
      </c>
      <c r="F11" s="369" t="s">
        <v>1097</v>
      </c>
      <c r="G11" s="367"/>
      <c r="H11" s="367"/>
      <c r="I11" s="367">
        <f t="shared" si="7"/>
        <v>0</v>
      </c>
      <c r="J11" s="367">
        <f t="shared" si="3"/>
        <v>0</v>
      </c>
      <c r="K11" s="367">
        <f>L11*L$5+M11*M$5+N11*N$5+O11*O$5</f>
        <v>8.220007146397341E-6</v>
      </c>
      <c r="L11" s="367">
        <f t="shared" si="1"/>
        <v>1.3379786169628201E-6</v>
      </c>
      <c r="M11" s="367">
        <f t="shared" si="2"/>
        <v>3.3449465424070502E-6</v>
      </c>
      <c r="N11" s="367">
        <f t="shared" si="4"/>
        <v>2.8558468091288424E-5</v>
      </c>
      <c r="O11" s="367">
        <f t="shared" si="5"/>
        <v>6.6934898518905324E-6</v>
      </c>
      <c r="P11" s="367">
        <f t="shared" si="6"/>
        <v>0</v>
      </c>
      <c r="Q11" s="389"/>
      <c r="R11">
        <v>0</v>
      </c>
      <c r="S11">
        <v>0</v>
      </c>
      <c r="U11">
        <v>0</v>
      </c>
      <c r="V11">
        <v>0</v>
      </c>
      <c r="W11">
        <v>3.0988309758674462E-3</v>
      </c>
      <c r="X11">
        <v>6.6943890436596402E-4</v>
      </c>
      <c r="Y11">
        <v>6.6898930848141005E-4</v>
      </c>
    </row>
    <row r="12" spans="1:25">
      <c r="A12" s="62">
        <v>9</v>
      </c>
      <c r="B12" s="62" t="s">
        <v>722</v>
      </c>
      <c r="D12" s="370" t="s">
        <v>1098</v>
      </c>
      <c r="E12" s="371" t="s">
        <v>1097</v>
      </c>
      <c r="F12" s="372" t="s">
        <v>1099</v>
      </c>
      <c r="G12" s="367" t="s">
        <v>1100</v>
      </c>
      <c r="H12" s="373" t="s">
        <v>1101</v>
      </c>
      <c r="I12" s="367">
        <f>(J12/(1-I$6)*I$6)+J12</f>
        <v>8.2936161923257361E-5</v>
      </c>
      <c r="J12" s="367">
        <f>R12/100</f>
        <v>8.2819393638357351E-5</v>
      </c>
      <c r="K12" s="367">
        <f t="shared" ref="K12:K72" si="8">L12*L$5+M12*M$5+N12*N$5+O12*O$5</f>
        <v>0</v>
      </c>
      <c r="L12" s="367">
        <f t="shared" si="1"/>
        <v>0</v>
      </c>
      <c r="M12" s="367">
        <f t="shared" si="2"/>
        <v>0</v>
      </c>
      <c r="N12" s="367">
        <f t="shared" si="4"/>
        <v>0</v>
      </c>
      <c r="O12" s="367">
        <f t="shared" si="5"/>
        <v>0</v>
      </c>
      <c r="P12" s="367">
        <f t="shared" si="6"/>
        <v>0</v>
      </c>
      <c r="Q12" s="373"/>
      <c r="R12">
        <v>8.2819393638357344E-3</v>
      </c>
      <c r="S12">
        <v>0</v>
      </c>
      <c r="U12">
        <v>0</v>
      </c>
      <c r="V12">
        <v>0</v>
      </c>
      <c r="W12">
        <v>0</v>
      </c>
      <c r="X12">
        <v>0</v>
      </c>
      <c r="Y12">
        <v>0</v>
      </c>
    </row>
    <row r="13" spans="1:25">
      <c r="A13" s="62">
        <v>11</v>
      </c>
      <c r="B13" s="62" t="s">
        <v>4</v>
      </c>
      <c r="D13" s="364">
        <v>6</v>
      </c>
      <c r="E13" s="374" t="s">
        <v>46</v>
      </c>
      <c r="F13" s="367" t="s">
        <v>46</v>
      </c>
      <c r="G13" s="367" t="s">
        <v>1102</v>
      </c>
      <c r="H13" s="367" t="s">
        <v>1103</v>
      </c>
      <c r="I13" s="367">
        <f t="shared" si="7"/>
        <v>0</v>
      </c>
      <c r="J13" s="367">
        <f t="shared" si="3"/>
        <v>0</v>
      </c>
      <c r="K13" s="367">
        <f t="shared" si="8"/>
        <v>1.1011819107982617E-4</v>
      </c>
      <c r="L13" s="367">
        <f t="shared" si="1"/>
        <v>4.2779037199841115E-7</v>
      </c>
      <c r="M13" s="367">
        <f t="shared" si="2"/>
        <v>1.0694759299960277E-6</v>
      </c>
      <c r="N13" s="367">
        <f t="shared" si="4"/>
        <v>7.0074460923711442E-4</v>
      </c>
      <c r="O13" s="367">
        <f t="shared" si="5"/>
        <v>4.2779037199841115E-7</v>
      </c>
      <c r="P13" s="367">
        <f t="shared" si="6"/>
        <v>0</v>
      </c>
      <c r="Q13" s="389"/>
      <c r="R13">
        <v>0</v>
      </c>
      <c r="S13">
        <v>0</v>
      </c>
      <c r="U13">
        <v>0</v>
      </c>
      <c r="V13">
        <v>0</v>
      </c>
      <c r="W13">
        <v>7.7836746005679469E-2</v>
      </c>
      <c r="X13">
        <v>0</v>
      </c>
      <c r="Y13">
        <v>2.1389518599920554E-4</v>
      </c>
    </row>
    <row r="14" spans="1:25">
      <c r="A14" s="62">
        <v>15</v>
      </c>
      <c r="B14" s="62" t="s">
        <v>785</v>
      </c>
      <c r="D14" s="364">
        <v>7</v>
      </c>
      <c r="E14" s="375" t="s">
        <v>3</v>
      </c>
      <c r="F14" s="376" t="s">
        <v>3</v>
      </c>
      <c r="G14" s="367" t="s">
        <v>41</v>
      </c>
      <c r="H14" s="367" t="s">
        <v>42</v>
      </c>
      <c r="I14" s="367">
        <f t="shared" si="7"/>
        <v>1.3793803808971933E-4</v>
      </c>
      <c r="J14" s="367">
        <f t="shared" si="3"/>
        <v>1.3774383103025699E-4</v>
      </c>
      <c r="K14" s="367">
        <f>L14*L$5+M14*M$5+N14*N$5+O14*O$5</f>
        <v>2.1999358248985499E-2</v>
      </c>
      <c r="L14" s="367">
        <f t="shared" si="1"/>
        <v>7.2112887192510629E-3</v>
      </c>
      <c r="M14" s="367">
        <f t="shared" si="2"/>
        <v>8.9171078025188436E-2</v>
      </c>
      <c r="N14" s="367">
        <f t="shared" si="4"/>
        <v>2.4133461611051885E-2</v>
      </c>
      <c r="O14" s="367">
        <f t="shared" si="5"/>
        <v>7.6100715074924564E-3</v>
      </c>
      <c r="P14" s="367">
        <f>S14/100</f>
        <v>0</v>
      </c>
      <c r="Q14" s="389"/>
      <c r="R14">
        <v>1.37743831030257E-2</v>
      </c>
      <c r="S14">
        <v>0</v>
      </c>
      <c r="U14">
        <v>5.6885101472057623E-2</v>
      </c>
      <c r="V14">
        <v>14.456111651300388</v>
      </c>
      <c r="W14">
        <v>2.3061508508127315</v>
      </c>
      <c r="X14">
        <v>0.10673295000223168</v>
      </c>
      <c r="Y14">
        <v>3.3781039537373014</v>
      </c>
    </row>
    <row r="15" spans="1:25">
      <c r="A15" s="62">
        <v>13</v>
      </c>
      <c r="B15" s="62" t="s">
        <v>762</v>
      </c>
      <c r="D15" s="364">
        <v>8</v>
      </c>
      <c r="E15" s="375" t="s">
        <v>638</v>
      </c>
      <c r="F15" s="377" t="s">
        <v>1104</v>
      </c>
      <c r="G15" s="367" t="s">
        <v>1105</v>
      </c>
      <c r="H15" s="368" t="s">
        <v>1106</v>
      </c>
      <c r="I15" s="367">
        <f t="shared" si="7"/>
        <v>7.4642545730931628E-4</v>
      </c>
      <c r="J15" s="367">
        <f>R15/100</f>
        <v>7.4537454274521621E-4</v>
      </c>
      <c r="K15" s="367">
        <f t="shared" si="8"/>
        <v>1.4951658276135332E-4</v>
      </c>
      <c r="L15" s="367">
        <f t="shared" si="1"/>
        <v>1.3106788756640596E-4</v>
      </c>
      <c r="M15" s="367">
        <f t="shared" si="2"/>
        <v>3.2766971891601488E-4</v>
      </c>
      <c r="N15" s="367">
        <f t="shared" si="4"/>
        <v>6.5533943783202981E-5</v>
      </c>
      <c r="O15" s="367">
        <f t="shared" si="5"/>
        <v>1.3106788756640596E-4</v>
      </c>
      <c r="P15" s="367">
        <f t="shared" si="6"/>
        <v>0</v>
      </c>
      <c r="Q15" s="396"/>
      <c r="R15">
        <v>7.4537454274521617E-2</v>
      </c>
      <c r="S15">
        <v>0</v>
      </c>
      <c r="U15">
        <v>0</v>
      </c>
      <c r="V15">
        <v>0</v>
      </c>
      <c r="W15">
        <v>0</v>
      </c>
      <c r="X15">
        <v>0</v>
      </c>
      <c r="Y15">
        <v>6.5533943783202972E-2</v>
      </c>
    </row>
    <row r="16" spans="1:25">
      <c r="A16" s="62">
        <v>14</v>
      </c>
      <c r="B16" s="62" t="s">
        <v>315</v>
      </c>
      <c r="D16" s="364">
        <v>10</v>
      </c>
      <c r="E16" s="374" t="s">
        <v>315</v>
      </c>
      <c r="F16" s="378" t="s">
        <v>1107</v>
      </c>
      <c r="G16" s="367" t="s">
        <v>1108</v>
      </c>
      <c r="H16" s="379" t="s">
        <v>1109</v>
      </c>
      <c r="I16" s="367">
        <f t="shared" si="7"/>
        <v>7.4642545730931628E-4</v>
      </c>
      <c r="J16" s="367">
        <f t="shared" si="3"/>
        <v>7.4537454274521621E-4</v>
      </c>
      <c r="K16" s="367">
        <f t="shared" si="8"/>
        <v>0</v>
      </c>
      <c r="L16" s="367">
        <f t="shared" si="1"/>
        <v>0</v>
      </c>
      <c r="M16" s="367">
        <f t="shared" si="2"/>
        <v>0</v>
      </c>
      <c r="N16" s="367">
        <f t="shared" si="4"/>
        <v>0</v>
      </c>
      <c r="O16" s="367">
        <f t="shared" si="5"/>
        <v>0</v>
      </c>
      <c r="P16" s="367">
        <f t="shared" si="6"/>
        <v>7.8976842383128385E-3</v>
      </c>
      <c r="Q16" s="386"/>
      <c r="R16">
        <v>7.4537454274521617E-2</v>
      </c>
      <c r="S16">
        <v>0.78976842383128387</v>
      </c>
      <c r="U16">
        <v>0</v>
      </c>
      <c r="V16">
        <v>0</v>
      </c>
      <c r="W16">
        <v>0</v>
      </c>
      <c r="X16">
        <v>0</v>
      </c>
      <c r="Y16">
        <v>0</v>
      </c>
    </row>
    <row r="17" spans="1:25">
      <c r="A17" s="62">
        <v>16</v>
      </c>
      <c r="B17" s="62" t="s">
        <v>786</v>
      </c>
      <c r="D17" s="364">
        <v>11</v>
      </c>
      <c r="E17" s="380" t="s">
        <v>319</v>
      </c>
      <c r="F17" s="367" t="s">
        <v>1110</v>
      </c>
      <c r="G17" s="367" t="s">
        <v>1111</v>
      </c>
      <c r="H17" s="379" t="s">
        <v>1112</v>
      </c>
      <c r="I17" s="367">
        <f t="shared" si="7"/>
        <v>0</v>
      </c>
      <c r="J17" s="367">
        <f t="shared" si="3"/>
        <v>0</v>
      </c>
      <c r="K17" s="367">
        <f t="shared" si="8"/>
        <v>6.6451814560601442E-5</v>
      </c>
      <c r="L17" s="367">
        <f t="shared" si="1"/>
        <v>5.8252394473958189E-5</v>
      </c>
      <c r="M17" s="367">
        <f t="shared" si="2"/>
        <v>1.4563098618489546E-4</v>
      </c>
      <c r="N17" s="367">
        <f t="shared" si="4"/>
        <v>2.9126197236979094E-5</v>
      </c>
      <c r="O17" s="367">
        <f t="shared" si="5"/>
        <v>5.8252394473958189E-5</v>
      </c>
      <c r="P17" s="367">
        <f t="shared" si="6"/>
        <v>0</v>
      </c>
      <c r="Q17" s="386"/>
      <c r="R17">
        <v>0</v>
      </c>
      <c r="S17">
        <v>0</v>
      </c>
      <c r="U17">
        <v>0</v>
      </c>
      <c r="V17">
        <v>0</v>
      </c>
      <c r="W17">
        <v>0</v>
      </c>
      <c r="X17">
        <v>0</v>
      </c>
      <c r="Y17">
        <v>2.9126197236979092E-2</v>
      </c>
    </row>
    <row r="18" spans="1:25">
      <c r="A18" s="62">
        <v>19</v>
      </c>
      <c r="B18" s="62" t="s">
        <v>787</v>
      </c>
      <c r="D18" s="381">
        <v>15</v>
      </c>
      <c r="E18" s="382" t="s">
        <v>72</v>
      </c>
      <c r="F18" s="383" t="s">
        <v>72</v>
      </c>
      <c r="G18" s="378" t="s">
        <v>73</v>
      </c>
      <c r="H18" s="379" t="s">
        <v>74</v>
      </c>
      <c r="I18" s="367">
        <f t="shared" si="7"/>
        <v>8.2936161923257334E-5</v>
      </c>
      <c r="J18" s="367">
        <f t="shared" si="3"/>
        <v>8.2819393638357324E-5</v>
      </c>
      <c r="K18" s="367">
        <f t="shared" si="8"/>
        <v>0</v>
      </c>
      <c r="L18" s="367">
        <f t="shared" si="1"/>
        <v>0</v>
      </c>
      <c r="M18" s="367">
        <f t="shared" si="2"/>
        <v>0</v>
      </c>
      <c r="N18" s="367">
        <f t="shared" si="4"/>
        <v>0</v>
      </c>
      <c r="O18" s="367">
        <f t="shared" si="5"/>
        <v>0</v>
      </c>
      <c r="P18" s="367">
        <f t="shared" si="6"/>
        <v>0</v>
      </c>
      <c r="Q18" s="386"/>
      <c r="R18">
        <v>8.2819393638357327E-3</v>
      </c>
      <c r="S18">
        <v>0</v>
      </c>
      <c r="U18">
        <v>0</v>
      </c>
      <c r="V18">
        <v>0</v>
      </c>
      <c r="W18">
        <v>0</v>
      </c>
      <c r="X18">
        <v>0</v>
      </c>
      <c r="Y18">
        <v>0</v>
      </c>
    </row>
    <row r="19" spans="1:25">
      <c r="A19" s="62">
        <v>19</v>
      </c>
      <c r="B19" s="62" t="s">
        <v>787</v>
      </c>
      <c r="D19" s="381">
        <v>17</v>
      </c>
      <c r="E19" s="384" t="s">
        <v>75</v>
      </c>
      <c r="F19" s="383" t="s">
        <v>75</v>
      </c>
      <c r="G19" s="378" t="s">
        <v>1113</v>
      </c>
      <c r="H19" s="379" t="s">
        <v>77</v>
      </c>
      <c r="I19" s="367">
        <f t="shared" si="7"/>
        <v>3.3174464769302945E-4</v>
      </c>
      <c r="J19" s="367">
        <f t="shared" si="3"/>
        <v>3.312775745534294E-4</v>
      </c>
      <c r="K19" s="367">
        <f t="shared" si="8"/>
        <v>1.6612953640150354E-5</v>
      </c>
      <c r="L19" s="367">
        <f t="shared" si="1"/>
        <v>1.456309861848954E-5</v>
      </c>
      <c r="M19" s="367">
        <f t="shared" si="2"/>
        <v>3.6407746546223846E-5</v>
      </c>
      <c r="N19" s="367">
        <f t="shared" si="4"/>
        <v>7.2815493092447702E-6</v>
      </c>
      <c r="O19" s="367">
        <f t="shared" si="5"/>
        <v>1.456309861848954E-5</v>
      </c>
      <c r="P19" s="367">
        <f t="shared" si="6"/>
        <v>0</v>
      </c>
      <c r="Q19" s="386"/>
      <c r="R19">
        <v>3.3127757455342938E-2</v>
      </c>
      <c r="S19">
        <v>0</v>
      </c>
      <c r="U19">
        <v>0</v>
      </c>
      <c r="V19">
        <v>0</v>
      </c>
      <c r="W19">
        <v>0</v>
      </c>
      <c r="X19">
        <v>0</v>
      </c>
      <c r="Y19">
        <v>7.2815493092447696E-3</v>
      </c>
    </row>
    <row r="20" spans="1:25">
      <c r="A20" s="62">
        <v>19</v>
      </c>
      <c r="B20" s="62" t="s">
        <v>787</v>
      </c>
      <c r="D20" s="370">
        <v>18</v>
      </c>
      <c r="E20" s="385" t="s">
        <v>494</v>
      </c>
      <c r="F20" s="373" t="s">
        <v>1114</v>
      </c>
      <c r="G20" s="347" t="s">
        <v>955</v>
      </c>
      <c r="H20" s="386" t="s">
        <v>1115</v>
      </c>
      <c r="I20" s="367">
        <f t="shared" si="7"/>
        <v>3.3174464769302945E-4</v>
      </c>
      <c r="J20" s="367">
        <f t="shared" si="3"/>
        <v>3.312775745534294E-4</v>
      </c>
      <c r="K20" s="367">
        <f t="shared" si="8"/>
        <v>0</v>
      </c>
      <c r="L20" s="367">
        <f t="shared" si="1"/>
        <v>0</v>
      </c>
      <c r="M20" s="367">
        <f t="shared" si="2"/>
        <v>0</v>
      </c>
      <c r="N20" s="367">
        <f t="shared" si="4"/>
        <v>0</v>
      </c>
      <c r="O20" s="367">
        <f t="shared" si="5"/>
        <v>0</v>
      </c>
      <c r="P20" s="367">
        <f t="shared" si="6"/>
        <v>0</v>
      </c>
      <c r="Q20" s="386"/>
      <c r="R20">
        <v>3.3127757455342938E-2</v>
      </c>
      <c r="S20">
        <v>0</v>
      </c>
      <c r="U20">
        <v>0</v>
      </c>
      <c r="V20">
        <v>0</v>
      </c>
      <c r="W20">
        <v>0</v>
      </c>
      <c r="X20">
        <v>0</v>
      </c>
      <c r="Y20">
        <v>0</v>
      </c>
    </row>
    <row r="21" spans="1:25">
      <c r="A21" s="62">
        <v>19</v>
      </c>
      <c r="B21" s="62" t="s">
        <v>787</v>
      </c>
      <c r="D21" s="370">
        <v>18</v>
      </c>
      <c r="E21" s="385" t="s">
        <v>494</v>
      </c>
      <c r="F21" s="373" t="s">
        <v>1116</v>
      </c>
      <c r="G21" s="367" t="s">
        <v>958</v>
      </c>
      <c r="H21" s="386" t="s">
        <v>1117</v>
      </c>
      <c r="I21" s="367">
        <f t="shared" si="7"/>
        <v>3.3174464769302934E-4</v>
      </c>
      <c r="J21" s="367">
        <f t="shared" si="3"/>
        <v>3.3127757455342929E-4</v>
      </c>
      <c r="K21" s="367">
        <f t="shared" si="8"/>
        <v>1.6612953640150361E-5</v>
      </c>
      <c r="L21" s="367">
        <f t="shared" si="1"/>
        <v>1.4563098618489547E-5</v>
      </c>
      <c r="M21" s="367">
        <f t="shared" si="2"/>
        <v>3.6407746546223866E-5</v>
      </c>
      <c r="N21" s="367">
        <f t="shared" si="4"/>
        <v>7.2815493092447736E-6</v>
      </c>
      <c r="O21" s="367">
        <f t="shared" si="5"/>
        <v>1.4563098618489547E-5</v>
      </c>
      <c r="P21" s="367">
        <f t="shared" si="6"/>
        <v>0</v>
      </c>
      <c r="Q21" s="386"/>
      <c r="R21">
        <v>3.3127757455342931E-2</v>
      </c>
      <c r="S21">
        <v>0</v>
      </c>
      <c r="U21">
        <v>0</v>
      </c>
      <c r="V21">
        <v>0</v>
      </c>
      <c r="W21">
        <v>0</v>
      </c>
      <c r="X21">
        <v>0</v>
      </c>
      <c r="Y21">
        <v>7.281549309244773E-3</v>
      </c>
    </row>
    <row r="22" spans="1:25">
      <c r="A22" s="62">
        <v>19</v>
      </c>
      <c r="B22" s="62" t="s">
        <v>787</v>
      </c>
      <c r="D22" s="370">
        <v>18</v>
      </c>
      <c r="E22" s="385" t="s">
        <v>494</v>
      </c>
      <c r="F22" s="383" t="s">
        <v>1118</v>
      </c>
      <c r="G22" s="367" t="s">
        <v>1119</v>
      </c>
      <c r="H22" s="368" t="s">
        <v>1120</v>
      </c>
      <c r="I22" s="367">
        <f t="shared" si="7"/>
        <v>2.4345545743826025E-3</v>
      </c>
      <c r="J22" s="367">
        <f t="shared" si="3"/>
        <v>2.4311268927108948E-3</v>
      </c>
      <c r="K22" s="367">
        <f t="shared" si="8"/>
        <v>0</v>
      </c>
      <c r="L22" s="367">
        <f t="shared" si="1"/>
        <v>0</v>
      </c>
      <c r="M22" s="367">
        <f t="shared" si="2"/>
        <v>0</v>
      </c>
      <c r="N22" s="367">
        <f t="shared" si="4"/>
        <v>0</v>
      </c>
      <c r="O22" s="367">
        <f t="shared" si="5"/>
        <v>0</v>
      </c>
      <c r="P22" s="367">
        <f t="shared" si="6"/>
        <v>0</v>
      </c>
      <c r="Q22" s="396"/>
      <c r="R22">
        <v>0.24311268927108948</v>
      </c>
      <c r="S22">
        <v>0</v>
      </c>
      <c r="U22">
        <v>0</v>
      </c>
      <c r="V22">
        <v>0</v>
      </c>
      <c r="W22">
        <v>0</v>
      </c>
      <c r="X22">
        <v>0</v>
      </c>
      <c r="Y22">
        <v>0</v>
      </c>
    </row>
    <row r="23" spans="1:25">
      <c r="A23" s="62">
        <v>19</v>
      </c>
      <c r="B23" s="62" t="s">
        <v>787</v>
      </c>
      <c r="D23" s="370">
        <v>18</v>
      </c>
      <c r="E23" s="385" t="s">
        <v>494</v>
      </c>
      <c r="F23" s="383" t="s">
        <v>1121</v>
      </c>
      <c r="G23" s="367" t="s">
        <v>1122</v>
      </c>
      <c r="H23" s="368" t="s">
        <v>1123</v>
      </c>
      <c r="I23" s="367">
        <f t="shared" si="7"/>
        <v>0</v>
      </c>
      <c r="J23" s="367">
        <f t="shared" si="3"/>
        <v>0</v>
      </c>
      <c r="K23" s="367">
        <f t="shared" si="8"/>
        <v>0</v>
      </c>
      <c r="L23" s="367">
        <f t="shared" si="1"/>
        <v>0</v>
      </c>
      <c r="M23" s="367">
        <f t="shared" si="2"/>
        <v>0</v>
      </c>
      <c r="N23" s="367">
        <f t="shared" si="4"/>
        <v>0</v>
      </c>
      <c r="O23" s="367">
        <f t="shared" si="5"/>
        <v>0</v>
      </c>
      <c r="P23" s="367">
        <f t="shared" si="6"/>
        <v>7.8976842383128385E-3</v>
      </c>
      <c r="Q23" s="396"/>
      <c r="R23">
        <v>0</v>
      </c>
      <c r="S23">
        <v>0.78976842383128387</v>
      </c>
      <c r="U23">
        <v>0</v>
      </c>
      <c r="V23">
        <v>0</v>
      </c>
      <c r="W23">
        <v>0</v>
      </c>
      <c r="X23">
        <v>0</v>
      </c>
      <c r="Y23">
        <v>0</v>
      </c>
    </row>
    <row r="24" spans="1:25">
      <c r="A24" s="62">
        <v>19</v>
      </c>
      <c r="B24" s="62" t="s">
        <v>787</v>
      </c>
      <c r="D24" s="370">
        <v>18</v>
      </c>
      <c r="E24" s="385" t="s">
        <v>494</v>
      </c>
      <c r="F24" s="373" t="s">
        <v>1124</v>
      </c>
      <c r="G24" s="367" t="s">
        <v>956</v>
      </c>
      <c r="H24" s="386" t="s">
        <v>1125</v>
      </c>
      <c r="I24" s="367">
        <f t="shared" si="7"/>
        <v>7.4642545730931628E-4</v>
      </c>
      <c r="J24" s="367">
        <f t="shared" si="3"/>
        <v>7.4537454274521621E-4</v>
      </c>
      <c r="K24" s="367">
        <f t="shared" si="8"/>
        <v>0</v>
      </c>
      <c r="L24" s="367">
        <f t="shared" si="1"/>
        <v>0</v>
      </c>
      <c r="M24" s="367">
        <f t="shared" si="2"/>
        <v>0</v>
      </c>
      <c r="N24" s="367">
        <f t="shared" si="4"/>
        <v>0</v>
      </c>
      <c r="O24" s="367">
        <f t="shared" si="5"/>
        <v>0</v>
      </c>
      <c r="P24" s="367">
        <f t="shared" si="6"/>
        <v>0</v>
      </c>
      <c r="Q24" s="386"/>
      <c r="R24">
        <v>7.4537454274521617E-2</v>
      </c>
      <c r="S24">
        <v>0</v>
      </c>
      <c r="U24">
        <v>0</v>
      </c>
      <c r="V24">
        <v>0</v>
      </c>
      <c r="W24">
        <v>0</v>
      </c>
      <c r="X24">
        <v>0</v>
      </c>
      <c r="Y24">
        <v>0</v>
      </c>
    </row>
    <row r="25" spans="1:25">
      <c r="A25" s="62">
        <v>19</v>
      </c>
      <c r="B25" s="62" t="s">
        <v>787</v>
      </c>
      <c r="D25" s="370">
        <v>18</v>
      </c>
      <c r="E25" s="385" t="s">
        <v>494</v>
      </c>
      <c r="F25" s="373" t="s">
        <v>1126</v>
      </c>
      <c r="G25" s="367" t="s">
        <v>957</v>
      </c>
      <c r="H25" s="386" t="s">
        <v>808</v>
      </c>
      <c r="I25" s="367">
        <f t="shared" si="7"/>
        <v>0</v>
      </c>
      <c r="J25" s="367">
        <f t="shared" si="3"/>
        <v>0</v>
      </c>
      <c r="K25" s="367">
        <f t="shared" si="8"/>
        <v>0</v>
      </c>
      <c r="L25" s="367">
        <f t="shared" si="1"/>
        <v>0</v>
      </c>
      <c r="M25" s="367">
        <f t="shared" si="2"/>
        <v>0</v>
      </c>
      <c r="N25" s="367">
        <f t="shared" si="4"/>
        <v>0</v>
      </c>
      <c r="O25" s="367">
        <f t="shared" si="5"/>
        <v>0</v>
      </c>
      <c r="P25" s="367">
        <f t="shared" si="6"/>
        <v>7.8976842383128385E-3</v>
      </c>
      <c r="Q25" s="386"/>
      <c r="R25">
        <v>0</v>
      </c>
      <c r="S25">
        <v>0.78976842383128387</v>
      </c>
      <c r="U25">
        <v>0</v>
      </c>
      <c r="V25">
        <v>0</v>
      </c>
      <c r="W25">
        <v>0</v>
      </c>
      <c r="X25">
        <v>0</v>
      </c>
      <c r="Y25">
        <v>0</v>
      </c>
    </row>
    <row r="26" spans="1:25">
      <c r="A26" s="62">
        <v>19</v>
      </c>
      <c r="B26" s="62" t="s">
        <v>787</v>
      </c>
      <c r="D26" s="370">
        <v>18</v>
      </c>
      <c r="E26" s="385" t="s">
        <v>494</v>
      </c>
      <c r="F26" s="366" t="s">
        <v>81</v>
      </c>
      <c r="G26" s="367" t="s">
        <v>82</v>
      </c>
      <c r="H26" s="367" t="s">
        <v>82</v>
      </c>
      <c r="I26" s="367">
        <f t="shared" si="7"/>
        <v>0</v>
      </c>
      <c r="J26" s="367">
        <f t="shared" si="3"/>
        <v>0</v>
      </c>
      <c r="K26" s="367">
        <f t="shared" si="8"/>
        <v>0</v>
      </c>
      <c r="L26" s="367">
        <f t="shared" si="1"/>
        <v>0</v>
      </c>
      <c r="M26" s="367">
        <f t="shared" si="2"/>
        <v>0</v>
      </c>
      <c r="N26" s="367">
        <f t="shared" si="4"/>
        <v>0</v>
      </c>
      <c r="O26" s="367">
        <f t="shared" si="5"/>
        <v>0</v>
      </c>
      <c r="P26" s="367">
        <f t="shared" si="6"/>
        <v>0</v>
      </c>
      <c r="Q26" s="389"/>
      <c r="R26">
        <v>0</v>
      </c>
      <c r="S26">
        <v>0</v>
      </c>
      <c r="U26">
        <v>0</v>
      </c>
      <c r="V26">
        <v>0</v>
      </c>
      <c r="W26">
        <v>0</v>
      </c>
      <c r="X26">
        <v>0</v>
      </c>
      <c r="Y26">
        <v>0</v>
      </c>
    </row>
    <row r="27" spans="1:25">
      <c r="A27" s="62">
        <v>21</v>
      </c>
      <c r="B27" s="62" t="s">
        <v>788</v>
      </c>
      <c r="D27" s="370">
        <v>19</v>
      </c>
      <c r="E27" s="387" t="s">
        <v>7</v>
      </c>
      <c r="F27" s="372" t="s">
        <v>1127</v>
      </c>
      <c r="G27" s="378" t="s">
        <v>987</v>
      </c>
      <c r="H27" s="373" t="s">
        <v>1128</v>
      </c>
      <c r="I27" s="367">
        <f t="shared" si="7"/>
        <v>1.3269785907721173E-3</v>
      </c>
      <c r="J27" s="367">
        <f t="shared" si="3"/>
        <v>1.3251102982137172E-3</v>
      </c>
      <c r="K27" s="367">
        <f t="shared" si="8"/>
        <v>0</v>
      </c>
      <c r="L27" s="367">
        <f t="shared" si="1"/>
        <v>0</v>
      </c>
      <c r="M27" s="367">
        <f t="shared" si="2"/>
        <v>0</v>
      </c>
      <c r="N27" s="367">
        <f t="shared" si="4"/>
        <v>0</v>
      </c>
      <c r="O27" s="367">
        <f t="shared" si="5"/>
        <v>0</v>
      </c>
      <c r="P27" s="367">
        <f t="shared" si="6"/>
        <v>0</v>
      </c>
      <c r="Q27" s="373"/>
      <c r="R27">
        <v>0.13251102982137172</v>
      </c>
      <c r="S27">
        <v>0</v>
      </c>
      <c r="U27">
        <v>0</v>
      </c>
      <c r="V27">
        <v>0</v>
      </c>
      <c r="W27">
        <v>0</v>
      </c>
      <c r="X27">
        <v>0</v>
      </c>
      <c r="Y27">
        <v>0</v>
      </c>
    </row>
    <row r="28" spans="1:25">
      <c r="A28" s="62">
        <v>21</v>
      </c>
      <c r="B28" s="62" t="s">
        <v>788</v>
      </c>
      <c r="D28" s="370">
        <v>19</v>
      </c>
      <c r="E28" s="387" t="s">
        <v>7</v>
      </c>
      <c r="F28" s="373" t="s">
        <v>1129</v>
      </c>
      <c r="G28" s="367" t="s">
        <v>989</v>
      </c>
      <c r="H28" s="386" t="s">
        <v>1130</v>
      </c>
      <c r="I28" s="367">
        <f t="shared" si="7"/>
        <v>7.4642545730931628E-4</v>
      </c>
      <c r="J28" s="367">
        <f t="shared" si="3"/>
        <v>7.4537454274521621E-4</v>
      </c>
      <c r="K28" s="367">
        <f t="shared" si="8"/>
        <v>1.4968608289991876E-4</v>
      </c>
      <c r="L28" s="367">
        <f t="shared" si="1"/>
        <v>1.3121647325966949E-4</v>
      </c>
      <c r="M28" s="367">
        <f t="shared" si="2"/>
        <v>3.2804118314917372E-4</v>
      </c>
      <c r="N28" s="367">
        <f t="shared" si="4"/>
        <v>6.5608236629834745E-5</v>
      </c>
      <c r="O28" s="367">
        <f t="shared" si="5"/>
        <v>1.3121647325966949E-4</v>
      </c>
      <c r="P28" s="367">
        <f t="shared" si="6"/>
        <v>0</v>
      </c>
      <c r="Q28" s="386"/>
      <c r="R28">
        <v>7.4537454274521617E-2</v>
      </c>
      <c r="S28">
        <v>0</v>
      </c>
      <c r="U28">
        <v>0</v>
      </c>
      <c r="V28">
        <v>0</v>
      </c>
      <c r="W28">
        <v>0</v>
      </c>
      <c r="X28">
        <v>0</v>
      </c>
      <c r="Y28">
        <v>6.560823662983474E-2</v>
      </c>
    </row>
    <row r="29" spans="1:25">
      <c r="A29" s="62">
        <v>21</v>
      </c>
      <c r="B29" s="62" t="s">
        <v>788</v>
      </c>
      <c r="D29" s="370">
        <v>19</v>
      </c>
      <c r="E29" s="388" t="s">
        <v>7</v>
      </c>
      <c r="F29" s="372" t="s">
        <v>1131</v>
      </c>
      <c r="G29" s="367" t="s">
        <v>989</v>
      </c>
      <c r="H29" s="386" t="s">
        <v>1132</v>
      </c>
      <c r="I29" s="367">
        <f t="shared" si="7"/>
        <v>8.2936161923257361E-5</v>
      </c>
      <c r="J29" s="367">
        <f t="shared" si="3"/>
        <v>8.2819393638357351E-5</v>
      </c>
      <c r="K29" s="367">
        <f t="shared" si="8"/>
        <v>0</v>
      </c>
      <c r="L29" s="367">
        <f t="shared" si="1"/>
        <v>0</v>
      </c>
      <c r="M29" s="367">
        <f t="shared" si="2"/>
        <v>0</v>
      </c>
      <c r="N29" s="367">
        <f t="shared" si="4"/>
        <v>0</v>
      </c>
      <c r="O29" s="367">
        <f t="shared" si="5"/>
        <v>0</v>
      </c>
      <c r="P29" s="367">
        <f t="shared" si="6"/>
        <v>0</v>
      </c>
      <c r="Q29" s="386"/>
      <c r="R29">
        <v>8.2819393638357344E-3</v>
      </c>
      <c r="S29">
        <v>0</v>
      </c>
      <c r="U29">
        <v>0</v>
      </c>
      <c r="V29">
        <v>0</v>
      </c>
      <c r="W29">
        <v>0</v>
      </c>
      <c r="X29">
        <v>0</v>
      </c>
      <c r="Y29">
        <v>0</v>
      </c>
    </row>
    <row r="30" spans="1:25">
      <c r="A30" s="62">
        <v>21</v>
      </c>
      <c r="B30" s="62" t="s">
        <v>788</v>
      </c>
      <c r="D30" s="370">
        <v>19</v>
      </c>
      <c r="E30" s="388" t="s">
        <v>7</v>
      </c>
      <c r="F30" s="372" t="s">
        <v>1133</v>
      </c>
      <c r="G30" s="389" t="s">
        <v>1134</v>
      </c>
      <c r="H30" s="386" t="s">
        <v>1135</v>
      </c>
      <c r="I30" s="367">
        <f t="shared" si="7"/>
        <v>8.2936161923257361E-5</v>
      </c>
      <c r="J30" s="367">
        <f t="shared" si="3"/>
        <v>8.2819393638357351E-5</v>
      </c>
      <c r="K30" s="367">
        <f t="shared" si="8"/>
        <v>0</v>
      </c>
      <c r="L30" s="367">
        <f t="shared" si="1"/>
        <v>0</v>
      </c>
      <c r="M30" s="367">
        <f t="shared" si="2"/>
        <v>0</v>
      </c>
      <c r="N30" s="367">
        <f t="shared" si="4"/>
        <v>0</v>
      </c>
      <c r="O30" s="367">
        <f t="shared" si="5"/>
        <v>0</v>
      </c>
      <c r="P30" s="367">
        <f t="shared" si="6"/>
        <v>0</v>
      </c>
      <c r="Q30" s="386"/>
      <c r="R30">
        <v>8.2819393638357344E-3</v>
      </c>
      <c r="S30">
        <v>0</v>
      </c>
      <c r="U30">
        <v>0</v>
      </c>
      <c r="V30">
        <v>0</v>
      </c>
      <c r="W30">
        <v>0</v>
      </c>
      <c r="X30">
        <v>0</v>
      </c>
      <c r="Y30">
        <v>0</v>
      </c>
    </row>
    <row r="31" spans="1:25">
      <c r="A31" s="62">
        <v>21</v>
      </c>
      <c r="B31" s="62" t="s">
        <v>788</v>
      </c>
      <c r="D31" s="370">
        <v>19</v>
      </c>
      <c r="E31" s="388" t="s">
        <v>7</v>
      </c>
      <c r="F31" s="383" t="s">
        <v>1136</v>
      </c>
      <c r="G31" s="378" t="s">
        <v>844</v>
      </c>
      <c r="H31" s="368" t="s">
        <v>1137</v>
      </c>
      <c r="I31" s="367">
        <f t="shared" si="7"/>
        <v>1.0260688845802774E-4</v>
      </c>
      <c r="J31" s="367">
        <f t="shared" si="3"/>
        <v>1.0246242517317913E-4</v>
      </c>
      <c r="K31" s="367">
        <f t="shared" si="8"/>
        <v>0</v>
      </c>
      <c r="L31" s="367">
        <f t="shared" si="1"/>
        <v>0</v>
      </c>
      <c r="M31" s="367">
        <f t="shared" si="2"/>
        <v>0</v>
      </c>
      <c r="N31" s="367">
        <f t="shared" si="4"/>
        <v>0</v>
      </c>
      <c r="O31" s="367">
        <f t="shared" si="5"/>
        <v>0</v>
      </c>
      <c r="P31" s="367">
        <f t="shared" si="6"/>
        <v>0</v>
      </c>
      <c r="Q31" s="396"/>
      <c r="R31">
        <v>1.0246242517317913E-2</v>
      </c>
      <c r="S31">
        <v>0</v>
      </c>
      <c r="U31">
        <v>0</v>
      </c>
      <c r="V31">
        <v>0</v>
      </c>
      <c r="W31">
        <v>0</v>
      </c>
      <c r="X31">
        <v>0</v>
      </c>
      <c r="Y31">
        <v>0</v>
      </c>
    </row>
    <row r="32" spans="1:25">
      <c r="A32" s="62">
        <v>21</v>
      </c>
      <c r="B32" s="62" t="s">
        <v>788</v>
      </c>
      <c r="D32" s="370">
        <v>19</v>
      </c>
      <c r="E32" s="388" t="s">
        <v>7</v>
      </c>
      <c r="F32" s="383" t="s">
        <v>1138</v>
      </c>
      <c r="G32" s="378" t="s">
        <v>844</v>
      </c>
      <c r="H32" s="379" t="s">
        <v>1139</v>
      </c>
      <c r="I32" s="367">
        <f t="shared" si="7"/>
        <v>3.3174464769302934E-4</v>
      </c>
      <c r="J32" s="367">
        <f t="shared" si="3"/>
        <v>3.3127757455342929E-4</v>
      </c>
      <c r="K32" s="367">
        <f t="shared" si="8"/>
        <v>0</v>
      </c>
      <c r="L32" s="367">
        <f t="shared" si="1"/>
        <v>0</v>
      </c>
      <c r="M32" s="367">
        <f t="shared" si="2"/>
        <v>0</v>
      </c>
      <c r="N32" s="367">
        <f t="shared" si="4"/>
        <v>0</v>
      </c>
      <c r="O32" s="367">
        <f t="shared" si="5"/>
        <v>0</v>
      </c>
      <c r="P32" s="367">
        <f t="shared" si="6"/>
        <v>0</v>
      </c>
      <c r="Q32" s="386"/>
      <c r="R32">
        <v>3.3127757455342931E-2</v>
      </c>
      <c r="S32">
        <v>0</v>
      </c>
      <c r="U32">
        <v>0</v>
      </c>
      <c r="V32">
        <v>0</v>
      </c>
      <c r="W32">
        <v>0</v>
      </c>
      <c r="X32">
        <v>0</v>
      </c>
      <c r="Y32">
        <v>0</v>
      </c>
    </row>
    <row r="33" spans="1:25">
      <c r="A33" s="62">
        <v>21</v>
      </c>
      <c r="B33" s="62" t="s">
        <v>788</v>
      </c>
      <c r="D33" s="370">
        <v>19</v>
      </c>
      <c r="E33" s="388" t="s">
        <v>7</v>
      </c>
      <c r="F33" s="372" t="s">
        <v>1140</v>
      </c>
      <c r="G33" s="378" t="s">
        <v>367</v>
      </c>
      <c r="H33" s="386" t="s">
        <v>1141</v>
      </c>
      <c r="I33" s="367">
        <f t="shared" si="7"/>
        <v>7.4642545730931628E-4</v>
      </c>
      <c r="J33" s="367">
        <f t="shared" si="3"/>
        <v>7.4537454274521621E-4</v>
      </c>
      <c r="K33" s="367">
        <f t="shared" si="8"/>
        <v>0</v>
      </c>
      <c r="L33" s="367">
        <f t="shared" si="1"/>
        <v>0</v>
      </c>
      <c r="M33" s="367">
        <f t="shared" si="2"/>
        <v>0</v>
      </c>
      <c r="N33" s="367">
        <f t="shared" si="4"/>
        <v>0</v>
      </c>
      <c r="O33" s="367">
        <f t="shared" si="5"/>
        <v>0</v>
      </c>
      <c r="P33" s="367">
        <f t="shared" si="6"/>
        <v>0</v>
      </c>
      <c r="Q33" s="386"/>
      <c r="R33">
        <v>7.4537454274521617E-2</v>
      </c>
      <c r="S33">
        <v>0</v>
      </c>
      <c r="U33">
        <v>0</v>
      </c>
      <c r="V33">
        <v>0</v>
      </c>
      <c r="W33">
        <v>0</v>
      </c>
      <c r="X33">
        <v>0</v>
      </c>
      <c r="Y33">
        <v>0</v>
      </c>
    </row>
    <row r="34" spans="1:25">
      <c r="A34" s="62">
        <v>21</v>
      </c>
      <c r="B34" s="62" t="s">
        <v>788</v>
      </c>
      <c r="D34" s="370">
        <v>19</v>
      </c>
      <c r="E34" s="388" t="s">
        <v>7</v>
      </c>
      <c r="F34" s="372" t="s">
        <v>1142</v>
      </c>
      <c r="G34" s="378" t="s">
        <v>367</v>
      </c>
      <c r="H34" s="390" t="s">
        <v>1143</v>
      </c>
      <c r="I34" s="367">
        <f t="shared" si="7"/>
        <v>3.3174464769302945E-4</v>
      </c>
      <c r="J34" s="367">
        <f t="shared" si="3"/>
        <v>3.312775745534294E-4</v>
      </c>
      <c r="K34" s="367">
        <f t="shared" si="8"/>
        <v>0</v>
      </c>
      <c r="L34" s="367">
        <f t="shared" si="1"/>
        <v>0</v>
      </c>
      <c r="M34" s="367">
        <f t="shared" si="2"/>
        <v>0</v>
      </c>
      <c r="N34" s="367">
        <f t="shared" si="4"/>
        <v>0</v>
      </c>
      <c r="O34" s="367">
        <f t="shared" si="5"/>
        <v>0</v>
      </c>
      <c r="P34" s="367">
        <f t="shared" si="6"/>
        <v>0</v>
      </c>
      <c r="Q34" s="390"/>
      <c r="R34">
        <v>3.3127757455342938E-2</v>
      </c>
      <c r="S34">
        <v>0</v>
      </c>
      <c r="U34">
        <v>0</v>
      </c>
      <c r="V34">
        <v>0</v>
      </c>
      <c r="W34">
        <v>0</v>
      </c>
      <c r="X34">
        <v>0</v>
      </c>
      <c r="Y34">
        <v>0</v>
      </c>
    </row>
    <row r="35" spans="1:25">
      <c r="A35" s="62">
        <v>21</v>
      </c>
      <c r="B35" s="62" t="s">
        <v>788</v>
      </c>
      <c r="D35" s="370">
        <v>19</v>
      </c>
      <c r="E35" s="388" t="s">
        <v>7</v>
      </c>
      <c r="F35" s="372" t="s">
        <v>1144</v>
      </c>
      <c r="G35" s="378" t="s">
        <v>367</v>
      </c>
      <c r="H35" s="386" t="s">
        <v>1145</v>
      </c>
      <c r="I35" s="367">
        <f t="shared" si="7"/>
        <v>3.3174464769302945E-4</v>
      </c>
      <c r="J35" s="367">
        <f t="shared" si="3"/>
        <v>3.312775745534294E-4</v>
      </c>
      <c r="K35" s="367">
        <f t="shared" si="8"/>
        <v>0</v>
      </c>
      <c r="L35" s="367">
        <f t="shared" si="1"/>
        <v>0</v>
      </c>
      <c r="M35" s="367">
        <f t="shared" si="2"/>
        <v>0</v>
      </c>
      <c r="N35" s="367">
        <f t="shared" si="4"/>
        <v>0</v>
      </c>
      <c r="O35" s="367">
        <f t="shared" si="5"/>
        <v>0</v>
      </c>
      <c r="P35" s="367">
        <f t="shared" si="6"/>
        <v>0</v>
      </c>
      <c r="Q35" s="386"/>
      <c r="R35">
        <v>3.3127757455342938E-2</v>
      </c>
      <c r="S35">
        <v>0</v>
      </c>
      <c r="U35">
        <v>0</v>
      </c>
      <c r="V35">
        <v>0</v>
      </c>
      <c r="W35">
        <v>0</v>
      </c>
      <c r="X35">
        <v>0</v>
      </c>
      <c r="Y35">
        <v>0</v>
      </c>
    </row>
    <row r="36" spans="1:25">
      <c r="A36" s="62">
        <v>21</v>
      </c>
      <c r="B36" s="62" t="s">
        <v>788</v>
      </c>
      <c r="D36" s="370">
        <v>19</v>
      </c>
      <c r="E36" s="388" t="s">
        <v>7</v>
      </c>
      <c r="F36" s="372" t="s">
        <v>1146</v>
      </c>
      <c r="G36" s="378" t="s">
        <v>367</v>
      </c>
      <c r="H36" s="386" t="s">
        <v>1147</v>
      </c>
      <c r="I36" s="367">
        <f t="shared" si="7"/>
        <v>7.4642545730931628E-4</v>
      </c>
      <c r="J36" s="367">
        <f t="shared" si="3"/>
        <v>7.4537454274521621E-4</v>
      </c>
      <c r="K36" s="367">
        <f t="shared" si="8"/>
        <v>0</v>
      </c>
      <c r="L36" s="367">
        <f t="shared" si="1"/>
        <v>0</v>
      </c>
      <c r="M36" s="367">
        <f t="shared" si="2"/>
        <v>0</v>
      </c>
      <c r="N36" s="367">
        <f t="shared" si="4"/>
        <v>0</v>
      </c>
      <c r="O36" s="367">
        <f t="shared" si="5"/>
        <v>0</v>
      </c>
      <c r="P36" s="367">
        <f t="shared" si="6"/>
        <v>0</v>
      </c>
      <c r="Q36" s="386"/>
      <c r="R36">
        <v>7.4537454274521617E-2</v>
      </c>
      <c r="S36">
        <v>0</v>
      </c>
      <c r="U36">
        <v>0</v>
      </c>
      <c r="V36">
        <v>0</v>
      </c>
      <c r="W36">
        <v>0</v>
      </c>
      <c r="X36">
        <v>0</v>
      </c>
      <c r="Y36">
        <v>0</v>
      </c>
    </row>
    <row r="37" spans="1:25">
      <c r="A37" s="62">
        <v>21</v>
      </c>
      <c r="B37" s="62" t="s">
        <v>788</v>
      </c>
      <c r="D37" s="370">
        <v>19</v>
      </c>
      <c r="E37" s="388" t="s">
        <v>7</v>
      </c>
      <c r="F37" s="372" t="s">
        <v>1148</v>
      </c>
      <c r="G37" s="378" t="s">
        <v>367</v>
      </c>
      <c r="H37" s="386" t="s">
        <v>1149</v>
      </c>
      <c r="I37" s="367">
        <f t="shared" si="7"/>
        <v>4.0638719342396112E-3</v>
      </c>
      <c r="J37" s="367">
        <f t="shared" si="3"/>
        <v>4.0581502882795113E-3</v>
      </c>
      <c r="K37" s="367">
        <f t="shared" si="8"/>
        <v>1.6612953640150361E-5</v>
      </c>
      <c r="L37" s="367">
        <f t="shared" si="1"/>
        <v>1.4563098618489547E-5</v>
      </c>
      <c r="M37" s="367">
        <f t="shared" si="2"/>
        <v>3.6407746546223866E-5</v>
      </c>
      <c r="N37" s="367">
        <f t="shared" si="4"/>
        <v>7.2815493092447736E-6</v>
      </c>
      <c r="O37" s="367">
        <f t="shared" si="5"/>
        <v>1.4563098618489547E-5</v>
      </c>
      <c r="P37" s="367">
        <f t="shared" si="6"/>
        <v>0</v>
      </c>
      <c r="Q37" s="386"/>
      <c r="R37">
        <v>0.40581502882795112</v>
      </c>
      <c r="S37">
        <v>0</v>
      </c>
      <c r="U37">
        <v>0</v>
      </c>
      <c r="V37">
        <v>0</v>
      </c>
      <c r="W37">
        <v>0</v>
      </c>
      <c r="X37">
        <v>0</v>
      </c>
      <c r="Y37">
        <v>7.281549309244773E-3</v>
      </c>
    </row>
    <row r="38" spans="1:25">
      <c r="A38" s="62">
        <v>22</v>
      </c>
      <c r="B38" s="62" t="s">
        <v>789</v>
      </c>
      <c r="C38" s="62" t="s">
        <v>347</v>
      </c>
      <c r="D38" s="364">
        <v>20</v>
      </c>
      <c r="E38" s="391" t="s">
        <v>88</v>
      </c>
      <c r="F38" s="378" t="s">
        <v>88</v>
      </c>
      <c r="G38" s="378" t="s">
        <v>135</v>
      </c>
      <c r="H38" s="379" t="s">
        <v>90</v>
      </c>
      <c r="I38" s="367">
        <f t="shared" si="7"/>
        <v>0</v>
      </c>
      <c r="J38" s="367">
        <f t="shared" si="3"/>
        <v>0</v>
      </c>
      <c r="K38" s="367">
        <f t="shared" si="8"/>
        <v>2.6580725824240577E-4</v>
      </c>
      <c r="L38" s="367">
        <f t="shared" si="1"/>
        <v>2.3300957789583275E-4</v>
      </c>
      <c r="M38" s="367">
        <f t="shared" si="2"/>
        <v>5.8252394473958186E-4</v>
      </c>
      <c r="N38" s="367">
        <f t="shared" si="4"/>
        <v>1.1650478894791638E-4</v>
      </c>
      <c r="O38" s="367">
        <f t="shared" si="5"/>
        <v>2.3300957789583275E-4</v>
      </c>
      <c r="P38" s="367">
        <f t="shared" si="6"/>
        <v>0</v>
      </c>
      <c r="Q38" s="386"/>
      <c r="R38">
        <v>0</v>
      </c>
      <c r="S38">
        <v>0</v>
      </c>
      <c r="U38">
        <v>0</v>
      </c>
      <c r="V38">
        <v>0</v>
      </c>
      <c r="W38">
        <v>0</v>
      </c>
      <c r="X38">
        <v>0</v>
      </c>
      <c r="Y38">
        <v>0.11650478894791637</v>
      </c>
    </row>
    <row r="39" spans="1:25">
      <c r="A39" s="62">
        <v>24</v>
      </c>
      <c r="B39" s="62" t="s">
        <v>731</v>
      </c>
      <c r="C39" s="443" t="s">
        <v>899</v>
      </c>
      <c r="D39" s="381">
        <v>21</v>
      </c>
      <c r="E39" s="392" t="s">
        <v>52</v>
      </c>
      <c r="F39" s="378" t="s">
        <v>52</v>
      </c>
      <c r="G39" s="378" t="s">
        <v>137</v>
      </c>
      <c r="H39" s="379" t="s">
        <v>54</v>
      </c>
      <c r="I39" s="367">
        <f t="shared" si="7"/>
        <v>6.7178291157838433E-3</v>
      </c>
      <c r="J39" s="367">
        <f t="shared" si="3"/>
        <v>6.7083708847069431E-3</v>
      </c>
      <c r="K39" s="367">
        <f t="shared" si="8"/>
        <v>1.6612953640150357E-3</v>
      </c>
      <c r="L39" s="367">
        <f t="shared" si="1"/>
        <v>1.4563098618489544E-3</v>
      </c>
      <c r="M39" s="367">
        <f t="shared" si="2"/>
        <v>3.6407746546223861E-3</v>
      </c>
      <c r="N39" s="367">
        <f t="shared" si="4"/>
        <v>7.2815493092447722E-4</v>
      </c>
      <c r="O39" s="367">
        <f t="shared" si="5"/>
        <v>1.4563098618489544E-3</v>
      </c>
      <c r="P39" s="367">
        <f t="shared" si="6"/>
        <v>0</v>
      </c>
      <c r="Q39" s="386"/>
      <c r="R39">
        <v>0.67083708847069434</v>
      </c>
      <c r="S39">
        <v>0</v>
      </c>
      <c r="U39">
        <v>0</v>
      </c>
      <c r="V39">
        <v>0</v>
      </c>
      <c r="W39">
        <v>0</v>
      </c>
      <c r="X39">
        <v>0</v>
      </c>
      <c r="Y39">
        <v>0.72815493092447725</v>
      </c>
    </row>
    <row r="40" spans="1:25">
      <c r="A40" s="62">
        <v>37</v>
      </c>
      <c r="B40" s="62" t="s">
        <v>113</v>
      </c>
      <c r="C40" s="62" t="s">
        <v>113</v>
      </c>
      <c r="D40" s="370">
        <v>22</v>
      </c>
      <c r="E40" s="393" t="s">
        <v>113</v>
      </c>
      <c r="F40" s="367" t="s">
        <v>113</v>
      </c>
      <c r="G40" s="367" t="s">
        <v>114</v>
      </c>
      <c r="H40" s="368" t="s">
        <v>115</v>
      </c>
      <c r="I40" s="367">
        <f t="shared" si="7"/>
        <v>8.2936161923257361E-5</v>
      </c>
      <c r="J40" s="367">
        <f t="shared" si="3"/>
        <v>8.2819393638357351E-5</v>
      </c>
      <c r="K40" s="367">
        <f t="shared" si="8"/>
        <v>2.6580725824240577E-4</v>
      </c>
      <c r="L40" s="367">
        <f t="shared" si="1"/>
        <v>2.3300957789583275E-4</v>
      </c>
      <c r="M40" s="367">
        <f t="shared" si="2"/>
        <v>5.8252394473958186E-4</v>
      </c>
      <c r="N40" s="367">
        <f t="shared" si="4"/>
        <v>1.1650478894791638E-4</v>
      </c>
      <c r="O40" s="367">
        <f t="shared" si="5"/>
        <v>2.3300957789583275E-4</v>
      </c>
      <c r="P40" s="367">
        <f t="shared" si="6"/>
        <v>0</v>
      </c>
      <c r="Q40" s="396"/>
      <c r="R40">
        <v>8.2819393638357344E-3</v>
      </c>
      <c r="S40">
        <v>0</v>
      </c>
      <c r="U40">
        <v>0</v>
      </c>
      <c r="V40">
        <v>0</v>
      </c>
      <c r="W40">
        <v>0</v>
      </c>
      <c r="X40">
        <v>0</v>
      </c>
      <c r="Y40">
        <v>0.11650478894791637</v>
      </c>
    </row>
    <row r="41" spans="1:25">
      <c r="A41" s="62">
        <v>26</v>
      </c>
      <c r="B41" s="62" t="s">
        <v>733</v>
      </c>
      <c r="C41" s="443" t="s">
        <v>853</v>
      </c>
      <c r="D41" s="370">
        <v>23</v>
      </c>
      <c r="E41" s="394" t="s">
        <v>55</v>
      </c>
      <c r="F41" s="366" t="s">
        <v>1150</v>
      </c>
      <c r="G41" s="367" t="s">
        <v>1151</v>
      </c>
      <c r="H41" s="368" t="s">
        <v>1152</v>
      </c>
      <c r="I41" s="367">
        <f t="shared" si="7"/>
        <v>2.0734040480814343E-3</v>
      </c>
      <c r="J41" s="367">
        <f t="shared" si="3"/>
        <v>2.070484840958934E-3</v>
      </c>
      <c r="K41" s="367">
        <f t="shared" si="8"/>
        <v>2.9274382996417537E-5</v>
      </c>
      <c r="L41" s="367">
        <f t="shared" si="1"/>
        <v>3.0997295648376306E-5</v>
      </c>
      <c r="M41" s="367">
        <f t="shared" si="2"/>
        <v>2.9380719864244511E-5</v>
      </c>
      <c r="N41" s="367">
        <f t="shared" si="4"/>
        <v>5.8761439728489026E-6</v>
      </c>
      <c r="O41" s="367">
        <f t="shared" si="5"/>
        <v>3.6618063550305298E-5</v>
      </c>
      <c r="P41" s="367">
        <f t="shared" si="6"/>
        <v>0</v>
      </c>
      <c r="Q41" s="396"/>
      <c r="R41">
        <v>0.20704848409589341</v>
      </c>
      <c r="S41">
        <v>0</v>
      </c>
      <c r="U41">
        <v>2.405625962834813E-3</v>
      </c>
      <c r="V41">
        <v>0</v>
      </c>
      <c r="W41">
        <v>0</v>
      </c>
      <c r="X41">
        <v>3.1082219505759365E-3</v>
      </c>
      <c r="Y41">
        <v>5.8761439728489025E-3</v>
      </c>
    </row>
    <row r="42" spans="1:25">
      <c r="A42" s="62">
        <v>26</v>
      </c>
      <c r="B42" s="62" t="s">
        <v>733</v>
      </c>
      <c r="C42" s="62" t="s">
        <v>899</v>
      </c>
      <c r="D42" s="370">
        <v>23</v>
      </c>
      <c r="E42" s="394" t="s">
        <v>55</v>
      </c>
      <c r="F42" s="367" t="s">
        <v>55</v>
      </c>
      <c r="G42" s="347" t="s">
        <v>644</v>
      </c>
      <c r="H42" s="379" t="s">
        <v>118</v>
      </c>
      <c r="I42" s="367">
        <f t="shared" si="7"/>
        <v>0</v>
      </c>
      <c r="J42" s="367">
        <f t="shared" si="3"/>
        <v>0</v>
      </c>
      <c r="K42" s="367">
        <f t="shared" si="8"/>
        <v>6.6451814560601415E-5</v>
      </c>
      <c r="L42" s="367">
        <f t="shared" si="1"/>
        <v>5.8252394473958162E-5</v>
      </c>
      <c r="M42" s="367">
        <f t="shared" si="2"/>
        <v>1.4563098618489538E-4</v>
      </c>
      <c r="N42" s="367">
        <f t="shared" si="4"/>
        <v>2.9126197236979081E-5</v>
      </c>
      <c r="O42" s="367">
        <f t="shared" si="5"/>
        <v>5.8252394473958162E-5</v>
      </c>
      <c r="P42" s="367">
        <f t="shared" si="6"/>
        <v>0</v>
      </c>
      <c r="Q42" s="386"/>
      <c r="R42">
        <v>0</v>
      </c>
      <c r="S42">
        <v>0</v>
      </c>
      <c r="U42">
        <v>0</v>
      </c>
      <c r="V42">
        <v>0</v>
      </c>
      <c r="W42">
        <v>0</v>
      </c>
      <c r="X42">
        <v>0</v>
      </c>
      <c r="Y42">
        <v>2.9126197236979078E-2</v>
      </c>
    </row>
    <row r="43" spans="1:25">
      <c r="A43" s="445">
        <v>24</v>
      </c>
      <c r="B43" s="445" t="s">
        <v>731</v>
      </c>
      <c r="C43" s="443" t="s">
        <v>1511</v>
      </c>
      <c r="D43" s="381">
        <v>24</v>
      </c>
      <c r="E43" s="395" t="s">
        <v>56</v>
      </c>
      <c r="F43" s="389" t="s">
        <v>1153</v>
      </c>
      <c r="G43" s="389" t="s">
        <v>57</v>
      </c>
      <c r="H43" s="396" t="s">
        <v>1154</v>
      </c>
      <c r="I43" s="367">
        <f t="shared" si="7"/>
        <v>0</v>
      </c>
      <c r="J43" s="367">
        <f t="shared" si="3"/>
        <v>0</v>
      </c>
      <c r="K43" s="367">
        <f t="shared" si="8"/>
        <v>1.6612953640150367E-5</v>
      </c>
      <c r="L43" s="367">
        <f t="shared" si="1"/>
        <v>1.4563098618489552E-5</v>
      </c>
      <c r="M43" s="367">
        <f t="shared" si="2"/>
        <v>3.640774654622388E-5</v>
      </c>
      <c r="N43" s="367">
        <f t="shared" si="4"/>
        <v>7.2815493092447761E-6</v>
      </c>
      <c r="O43" s="367">
        <f t="shared" si="5"/>
        <v>1.4563098618489552E-5</v>
      </c>
      <c r="P43" s="367">
        <f t="shared" si="6"/>
        <v>0</v>
      </c>
      <c r="Q43" s="396"/>
      <c r="R43">
        <v>0</v>
      </c>
      <c r="S43">
        <v>0</v>
      </c>
      <c r="U43">
        <v>0</v>
      </c>
      <c r="V43">
        <v>0</v>
      </c>
      <c r="W43">
        <v>0</v>
      </c>
      <c r="X43">
        <v>0</v>
      </c>
      <c r="Y43">
        <v>7.2815493092447756E-3</v>
      </c>
    </row>
    <row r="44" spans="1:25">
      <c r="A44" s="62">
        <v>26</v>
      </c>
      <c r="B44" s="62" t="s">
        <v>733</v>
      </c>
      <c r="C44" s="443" t="s">
        <v>899</v>
      </c>
      <c r="D44" s="381">
        <v>24</v>
      </c>
      <c r="E44" s="395" t="s">
        <v>56</v>
      </c>
      <c r="F44" s="397" t="s">
        <v>56</v>
      </c>
      <c r="G44" s="389" t="s">
        <v>57</v>
      </c>
      <c r="H44" s="396" t="s">
        <v>58</v>
      </c>
      <c r="I44" s="367">
        <f t="shared" si="7"/>
        <v>6.7178291157838433E-3</v>
      </c>
      <c r="J44" s="367">
        <f t="shared" si="3"/>
        <v>6.7083708847069431E-3</v>
      </c>
      <c r="K44" s="367">
        <f t="shared" si="8"/>
        <v>7.6901885048875395E-3</v>
      </c>
      <c r="L44" s="367">
        <f t="shared" si="1"/>
        <v>5.0784118495605414E-3</v>
      </c>
      <c r="M44" s="367">
        <f t="shared" si="2"/>
        <v>9.2184742603341058E-3</v>
      </c>
      <c r="N44" s="367">
        <f t="shared" si="4"/>
        <v>1.3837353113427747E-2</v>
      </c>
      <c r="O44" s="367">
        <f t="shared" si="5"/>
        <v>6.5421428085155175E-3</v>
      </c>
      <c r="P44" s="367">
        <f t="shared" si="6"/>
        <v>0</v>
      </c>
      <c r="Q44" s="396"/>
      <c r="R44">
        <v>0.67083708847069434</v>
      </c>
      <c r="S44">
        <v>0</v>
      </c>
      <c r="U44">
        <v>0.19852648815807833</v>
      </c>
      <c r="V44">
        <v>9.8594879918864051E-2</v>
      </c>
      <c r="W44">
        <v>1.3435836823644209</v>
      </c>
      <c r="X44">
        <v>0.38149285802745031</v>
      </c>
      <c r="Y44">
        <v>1.7450999721479572</v>
      </c>
    </row>
    <row r="45" spans="1:25">
      <c r="A45" s="62">
        <v>33</v>
      </c>
      <c r="B45" s="62" t="s">
        <v>738</v>
      </c>
      <c r="C45" s="62" t="s">
        <v>853</v>
      </c>
      <c r="D45" s="370">
        <v>25</v>
      </c>
      <c r="E45" s="392" t="s">
        <v>639</v>
      </c>
      <c r="F45" s="378" t="s">
        <v>639</v>
      </c>
      <c r="G45" s="347" t="s">
        <v>137</v>
      </c>
      <c r="H45" s="349" t="s">
        <v>643</v>
      </c>
      <c r="I45" s="367">
        <f t="shared" si="7"/>
        <v>8.2936161923257336E-3</v>
      </c>
      <c r="J45" s="367">
        <f t="shared" si="3"/>
        <v>8.2819393638357327E-3</v>
      </c>
      <c r="K45" s="367">
        <f t="shared" si="8"/>
        <v>1.6612953640150357E-3</v>
      </c>
      <c r="L45" s="367">
        <f t="shared" si="1"/>
        <v>1.4563098618489544E-3</v>
      </c>
      <c r="M45" s="367">
        <f t="shared" si="2"/>
        <v>3.6407746546223861E-3</v>
      </c>
      <c r="N45" s="367">
        <f t="shared" si="4"/>
        <v>7.2815493092447722E-4</v>
      </c>
      <c r="O45" s="367">
        <f t="shared" si="5"/>
        <v>1.4563098618489544E-3</v>
      </c>
      <c r="P45" s="367">
        <f t="shared" si="6"/>
        <v>0</v>
      </c>
      <c r="Q45" s="408"/>
      <c r="R45">
        <v>0.8281939363835733</v>
      </c>
      <c r="S45">
        <v>0</v>
      </c>
      <c r="U45">
        <v>0</v>
      </c>
      <c r="V45">
        <v>0</v>
      </c>
      <c r="W45">
        <v>0</v>
      </c>
      <c r="X45">
        <v>0</v>
      </c>
      <c r="Y45">
        <v>0.72815493092447725</v>
      </c>
    </row>
    <row r="46" spans="1:25">
      <c r="A46" s="62">
        <v>33</v>
      </c>
      <c r="B46" s="62" t="s">
        <v>738</v>
      </c>
      <c r="C46" s="62" t="s">
        <v>853</v>
      </c>
      <c r="D46" s="370">
        <v>25</v>
      </c>
      <c r="E46" s="392" t="s">
        <v>639</v>
      </c>
      <c r="F46" s="378" t="s">
        <v>111</v>
      </c>
      <c r="G46" s="347" t="s">
        <v>137</v>
      </c>
      <c r="H46" s="349" t="s">
        <v>1155</v>
      </c>
      <c r="I46" s="367">
        <f t="shared" si="7"/>
        <v>0</v>
      </c>
      <c r="J46" s="367">
        <f t="shared" si="3"/>
        <v>0</v>
      </c>
      <c r="K46" s="367">
        <f t="shared" si="8"/>
        <v>1.4951658276135332E-4</v>
      </c>
      <c r="L46" s="367">
        <f t="shared" si="1"/>
        <v>1.3106788756640596E-4</v>
      </c>
      <c r="M46" s="367">
        <f t="shared" si="2"/>
        <v>3.2766971891601488E-4</v>
      </c>
      <c r="N46" s="367">
        <f t="shared" si="4"/>
        <v>6.5533943783202981E-5</v>
      </c>
      <c r="O46" s="367">
        <f t="shared" si="5"/>
        <v>1.3106788756640596E-4</v>
      </c>
      <c r="P46" s="367">
        <f t="shared" si="6"/>
        <v>0</v>
      </c>
      <c r="Q46" s="408"/>
      <c r="R46">
        <v>0</v>
      </c>
      <c r="S46">
        <v>0</v>
      </c>
      <c r="U46">
        <v>0</v>
      </c>
      <c r="V46">
        <v>0</v>
      </c>
      <c r="W46">
        <v>0</v>
      </c>
      <c r="X46">
        <v>0</v>
      </c>
      <c r="Y46">
        <v>6.5533943783202972E-2</v>
      </c>
    </row>
    <row r="47" spans="1:25">
      <c r="A47" s="62">
        <v>33</v>
      </c>
      <c r="B47" s="62" t="s">
        <v>738</v>
      </c>
      <c r="C47" s="62" t="s">
        <v>853</v>
      </c>
      <c r="D47" s="370">
        <v>25</v>
      </c>
      <c r="E47" s="392" t="s">
        <v>639</v>
      </c>
      <c r="F47" s="367" t="s">
        <v>1156</v>
      </c>
      <c r="G47" s="367" t="s">
        <v>131</v>
      </c>
      <c r="H47" s="349" t="s">
        <v>132</v>
      </c>
      <c r="I47" s="367">
        <f t="shared" si="7"/>
        <v>8.2936161923257334E-5</v>
      </c>
      <c r="J47" s="367">
        <f t="shared" si="3"/>
        <v>8.2819393638357324E-5</v>
      </c>
      <c r="K47" s="367">
        <f t="shared" si="8"/>
        <v>1.3514457272117737E-5</v>
      </c>
      <c r="L47" s="367">
        <f t="shared" si="1"/>
        <v>1.5683646398770097E-6</v>
      </c>
      <c r="M47" s="367">
        <f t="shared" si="2"/>
        <v>8.4229684126697332E-5</v>
      </c>
      <c r="N47" s="367">
        <f t="shared" si="4"/>
        <v>7.8418231993850485E-7</v>
      </c>
      <c r="O47" s="367">
        <f t="shared" si="5"/>
        <v>1.5683646398770097E-6</v>
      </c>
      <c r="P47" s="367">
        <f t="shared" si="6"/>
        <v>0</v>
      </c>
      <c r="Q47" s="408"/>
      <c r="R47">
        <v>8.2819393638357327E-3</v>
      </c>
      <c r="S47">
        <v>0</v>
      </c>
      <c r="U47">
        <v>0</v>
      </c>
      <c r="V47">
        <v>1.6061754505400962E-2</v>
      </c>
      <c r="W47">
        <v>0</v>
      </c>
      <c r="X47">
        <v>0</v>
      </c>
      <c r="Y47">
        <v>7.8418231993850486E-4</v>
      </c>
    </row>
    <row r="48" spans="1:25">
      <c r="A48" s="62">
        <v>33</v>
      </c>
      <c r="B48" s="62" t="s">
        <v>738</v>
      </c>
      <c r="C48" s="443" t="s">
        <v>854</v>
      </c>
      <c r="D48" s="381">
        <v>26</v>
      </c>
      <c r="E48" s="398" t="s">
        <v>640</v>
      </c>
      <c r="F48" s="367" t="s">
        <v>1157</v>
      </c>
      <c r="G48" s="347" t="s">
        <v>1158</v>
      </c>
      <c r="H48" s="349" t="s">
        <v>1159</v>
      </c>
      <c r="I48" s="367">
        <f t="shared" si="7"/>
        <v>1.3269785907721178E-3</v>
      </c>
      <c r="J48" s="367">
        <f t="shared" si="3"/>
        <v>1.3251102982137176E-3</v>
      </c>
      <c r="K48" s="367">
        <f t="shared" si="8"/>
        <v>0</v>
      </c>
      <c r="L48" s="367">
        <f t="shared" si="1"/>
        <v>0</v>
      </c>
      <c r="M48" s="367">
        <f t="shared" si="2"/>
        <v>0</v>
      </c>
      <c r="N48" s="367">
        <f t="shared" si="4"/>
        <v>0</v>
      </c>
      <c r="O48" s="367">
        <f t="shared" si="5"/>
        <v>0</v>
      </c>
      <c r="P48" s="367">
        <f t="shared" si="6"/>
        <v>0</v>
      </c>
      <c r="Q48" s="408"/>
      <c r="R48">
        <v>0.13251102982137175</v>
      </c>
      <c r="S48">
        <v>0</v>
      </c>
      <c r="U48">
        <v>0</v>
      </c>
      <c r="V48">
        <v>0</v>
      </c>
      <c r="W48">
        <v>0</v>
      </c>
      <c r="X48">
        <v>0</v>
      </c>
      <c r="Y48">
        <v>0</v>
      </c>
    </row>
    <row r="49" spans="1:25">
      <c r="A49" s="62">
        <v>33</v>
      </c>
      <c r="B49" s="62" t="s">
        <v>738</v>
      </c>
      <c r="C49" s="62" t="s">
        <v>853</v>
      </c>
      <c r="D49" s="381">
        <v>26</v>
      </c>
      <c r="E49" s="398" t="s">
        <v>640</v>
      </c>
      <c r="F49" s="399" t="s">
        <v>174</v>
      </c>
      <c r="G49" s="347" t="s">
        <v>642</v>
      </c>
      <c r="H49" s="379" t="s">
        <v>1160</v>
      </c>
      <c r="I49" s="367">
        <f t="shared" si="7"/>
        <v>2.0734040480814334E-3</v>
      </c>
      <c r="J49" s="367">
        <f t="shared" si="3"/>
        <v>2.0704848409589332E-3</v>
      </c>
      <c r="K49" s="367">
        <f t="shared" si="8"/>
        <v>6.6451814560601442E-5</v>
      </c>
      <c r="L49" s="367">
        <f t="shared" si="1"/>
        <v>5.8252394473958189E-5</v>
      </c>
      <c r="M49" s="367">
        <f t="shared" si="2"/>
        <v>1.4563098618489546E-4</v>
      </c>
      <c r="N49" s="367">
        <f t="shared" si="4"/>
        <v>2.9126197236979094E-5</v>
      </c>
      <c r="O49" s="367">
        <f t="shared" si="5"/>
        <v>5.8252394473958189E-5</v>
      </c>
      <c r="P49" s="367">
        <f t="shared" si="6"/>
        <v>7.8976842383128385E-3</v>
      </c>
      <c r="Q49" s="386"/>
      <c r="R49">
        <v>0.20704848409589333</v>
      </c>
      <c r="S49">
        <v>0.78976842383128387</v>
      </c>
      <c r="U49">
        <v>0</v>
      </c>
      <c r="V49">
        <v>0</v>
      </c>
      <c r="W49">
        <v>0</v>
      </c>
      <c r="X49">
        <v>0</v>
      </c>
      <c r="Y49">
        <v>2.9126197236979092E-2</v>
      </c>
    </row>
    <row r="50" spans="1:25">
      <c r="A50" s="62">
        <v>33</v>
      </c>
      <c r="B50" s="62" t="s">
        <v>738</v>
      </c>
      <c r="C50" s="444" t="s">
        <v>912</v>
      </c>
      <c r="D50" s="381">
        <v>26</v>
      </c>
      <c r="E50" s="398" t="s">
        <v>640</v>
      </c>
      <c r="F50" s="372" t="s">
        <v>1161</v>
      </c>
      <c r="G50" s="378" t="s">
        <v>1162</v>
      </c>
      <c r="H50" s="386" t="s">
        <v>1163</v>
      </c>
      <c r="I50" s="367">
        <f t="shared" si="7"/>
        <v>7.4642545730931628E-4</v>
      </c>
      <c r="J50" s="367">
        <f t="shared" si="3"/>
        <v>7.4537454274521621E-4</v>
      </c>
      <c r="K50" s="367">
        <f t="shared" si="8"/>
        <v>0</v>
      </c>
      <c r="L50" s="367">
        <f t="shared" si="1"/>
        <v>0</v>
      </c>
      <c r="M50" s="367">
        <f t="shared" si="2"/>
        <v>0</v>
      </c>
      <c r="N50" s="367">
        <f t="shared" si="4"/>
        <v>0</v>
      </c>
      <c r="O50" s="367">
        <f t="shared" si="5"/>
        <v>0</v>
      </c>
      <c r="P50" s="367">
        <f t="shared" si="6"/>
        <v>0</v>
      </c>
      <c r="Q50" s="386"/>
      <c r="R50">
        <v>7.4537454274521617E-2</v>
      </c>
      <c r="S50">
        <v>0</v>
      </c>
      <c r="U50">
        <v>0</v>
      </c>
      <c r="V50">
        <v>0</v>
      </c>
      <c r="W50">
        <v>0</v>
      </c>
      <c r="X50">
        <v>0</v>
      </c>
      <c r="Y50">
        <v>0</v>
      </c>
    </row>
    <row r="51" spans="1:25">
      <c r="A51" s="62">
        <v>33</v>
      </c>
      <c r="B51" s="62" t="s">
        <v>738</v>
      </c>
      <c r="C51" s="444" t="s">
        <v>912</v>
      </c>
      <c r="D51" s="381">
        <v>26</v>
      </c>
      <c r="E51" s="398" t="s">
        <v>640</v>
      </c>
      <c r="F51" s="367" t="s">
        <v>1164</v>
      </c>
      <c r="G51" s="367" t="s">
        <v>1162</v>
      </c>
      <c r="H51" s="368" t="s">
        <v>1165</v>
      </c>
      <c r="I51" s="367">
        <f t="shared" si="7"/>
        <v>1.0035275592714138E-2</v>
      </c>
      <c r="J51" s="367">
        <f t="shared" si="3"/>
        <v>1.0021146630241238E-2</v>
      </c>
      <c r="K51" s="367">
        <f t="shared" si="8"/>
        <v>1.6612953640150354E-5</v>
      </c>
      <c r="L51" s="367">
        <f t="shared" si="1"/>
        <v>1.456309861848954E-5</v>
      </c>
      <c r="M51" s="367">
        <f t="shared" si="2"/>
        <v>3.6407746546223846E-5</v>
      </c>
      <c r="N51" s="367">
        <f t="shared" si="4"/>
        <v>7.2815493092447702E-6</v>
      </c>
      <c r="O51" s="367">
        <f t="shared" si="5"/>
        <v>1.456309861848954E-5</v>
      </c>
      <c r="P51" s="367">
        <f t="shared" si="6"/>
        <v>0</v>
      </c>
      <c r="Q51" s="396"/>
      <c r="R51">
        <v>1.0021146630241238</v>
      </c>
      <c r="S51">
        <v>0</v>
      </c>
      <c r="U51">
        <v>0</v>
      </c>
      <c r="V51">
        <v>0</v>
      </c>
      <c r="W51">
        <v>0</v>
      </c>
      <c r="X51">
        <v>0</v>
      </c>
      <c r="Y51">
        <v>7.2815493092447696E-3</v>
      </c>
    </row>
    <row r="52" spans="1:25">
      <c r="A52" s="62">
        <v>33</v>
      </c>
      <c r="B52" s="62" t="s">
        <v>738</v>
      </c>
      <c r="C52" s="444" t="s">
        <v>912</v>
      </c>
      <c r="D52" s="381">
        <v>26</v>
      </c>
      <c r="E52" s="398" t="s">
        <v>640</v>
      </c>
      <c r="F52" s="367" t="s">
        <v>1166</v>
      </c>
      <c r="G52" s="367" t="s">
        <v>1162</v>
      </c>
      <c r="H52" s="368" t="s">
        <v>1167</v>
      </c>
      <c r="I52" s="367">
        <f t="shared" si="7"/>
        <v>8.2936161923257361E-5</v>
      </c>
      <c r="J52" s="367">
        <f t="shared" si="3"/>
        <v>8.2819393638357351E-5</v>
      </c>
      <c r="K52" s="367">
        <f t="shared" si="8"/>
        <v>0</v>
      </c>
      <c r="L52" s="367">
        <f t="shared" si="1"/>
        <v>0</v>
      </c>
      <c r="M52" s="367">
        <f t="shared" si="2"/>
        <v>0</v>
      </c>
      <c r="N52" s="367">
        <f t="shared" si="4"/>
        <v>0</v>
      </c>
      <c r="O52" s="367">
        <f t="shared" si="5"/>
        <v>0</v>
      </c>
      <c r="P52" s="367">
        <f t="shared" si="6"/>
        <v>0</v>
      </c>
      <c r="Q52" s="396"/>
      <c r="R52">
        <v>8.2819393638357344E-3</v>
      </c>
      <c r="S52">
        <v>0</v>
      </c>
      <c r="U52">
        <v>0</v>
      </c>
      <c r="V52">
        <v>0</v>
      </c>
      <c r="W52">
        <v>0</v>
      </c>
      <c r="X52">
        <v>0</v>
      </c>
      <c r="Y52">
        <v>0</v>
      </c>
    </row>
    <row r="53" spans="1:25">
      <c r="A53" s="62">
        <v>33</v>
      </c>
      <c r="B53" s="62" t="s">
        <v>738</v>
      </c>
      <c r="C53" s="444" t="s">
        <v>912</v>
      </c>
      <c r="D53" s="381">
        <v>26</v>
      </c>
      <c r="E53" s="398" t="s">
        <v>640</v>
      </c>
      <c r="F53" s="373" t="s">
        <v>1168</v>
      </c>
      <c r="G53" s="378" t="s">
        <v>105</v>
      </c>
      <c r="H53" s="379" t="s">
        <v>1169</v>
      </c>
      <c r="I53" s="367">
        <f t="shared" si="7"/>
        <v>2.0734040480814334E-3</v>
      </c>
      <c r="J53" s="367">
        <f t="shared" si="3"/>
        <v>2.0704848409589332E-3</v>
      </c>
      <c r="K53" s="367">
        <f t="shared" si="8"/>
        <v>0</v>
      </c>
      <c r="L53" s="367">
        <f t="shared" si="1"/>
        <v>0</v>
      </c>
      <c r="M53" s="367">
        <f t="shared" si="2"/>
        <v>0</v>
      </c>
      <c r="N53" s="367">
        <f t="shared" si="4"/>
        <v>0</v>
      </c>
      <c r="O53" s="367">
        <f t="shared" si="5"/>
        <v>0</v>
      </c>
      <c r="P53" s="367">
        <f t="shared" si="6"/>
        <v>0</v>
      </c>
      <c r="Q53" s="386"/>
      <c r="R53">
        <v>0.20704848409589333</v>
      </c>
      <c r="S53">
        <v>0</v>
      </c>
      <c r="U53">
        <v>0</v>
      </c>
      <c r="V53">
        <v>0</v>
      </c>
      <c r="W53">
        <v>0</v>
      </c>
      <c r="X53">
        <v>0</v>
      </c>
      <c r="Y53">
        <v>0</v>
      </c>
    </row>
    <row r="54" spans="1:25">
      <c r="A54" s="62">
        <v>33</v>
      </c>
      <c r="B54" s="62" t="s">
        <v>738</v>
      </c>
      <c r="C54" s="62" t="s">
        <v>854</v>
      </c>
      <c r="D54" s="381">
        <v>26</v>
      </c>
      <c r="E54" s="398" t="s">
        <v>640</v>
      </c>
      <c r="F54" s="366" t="s">
        <v>104</v>
      </c>
      <c r="G54" s="367" t="s">
        <v>105</v>
      </c>
      <c r="H54" s="368" t="s">
        <v>106</v>
      </c>
      <c r="I54" s="367">
        <f t="shared" si="7"/>
        <v>1.3786547225452906E-4</v>
      </c>
      <c r="J54" s="367">
        <f t="shared" si="3"/>
        <v>1.3767136736266071E-4</v>
      </c>
      <c r="K54" s="367">
        <f t="shared" si="8"/>
        <v>7.352903593566796E-4</v>
      </c>
      <c r="L54" s="367">
        <f t="shared" si="1"/>
        <v>1.0022106038945073E-4</v>
      </c>
      <c r="M54" s="367">
        <f t="shared" si="2"/>
        <v>2.5105650357610247E-4</v>
      </c>
      <c r="N54" s="367">
        <f t="shared" si="4"/>
        <v>3.8553568973798058E-3</v>
      </c>
      <c r="O54" s="367">
        <f t="shared" si="5"/>
        <v>1.5858734662186391E-4</v>
      </c>
      <c r="P54" s="367">
        <f t="shared" si="6"/>
        <v>3.6064529485974901E-3</v>
      </c>
      <c r="Q54" s="396"/>
      <c r="R54">
        <v>1.3767136736266072E-2</v>
      </c>
      <c r="S54">
        <v>0.360645294859749</v>
      </c>
      <c r="U54">
        <v>0</v>
      </c>
      <c r="V54">
        <v>1.0077052049513344E-4</v>
      </c>
      <c r="W54">
        <v>0.42280515190945339</v>
      </c>
      <c r="X54">
        <v>7.2957857790516504E-3</v>
      </c>
      <c r="Y54">
        <v>5.0110530194725361E-2</v>
      </c>
    </row>
    <row r="55" spans="1:25">
      <c r="A55" s="62">
        <v>33</v>
      </c>
      <c r="B55" s="62" t="s">
        <v>738</v>
      </c>
      <c r="C55" s="62" t="s">
        <v>912</v>
      </c>
      <c r="D55" s="381">
        <v>26</v>
      </c>
      <c r="E55" s="398" t="s">
        <v>640</v>
      </c>
      <c r="F55" s="367" t="s">
        <v>1170</v>
      </c>
      <c r="G55" s="367" t="s">
        <v>105</v>
      </c>
      <c r="H55" s="368" t="s">
        <v>1171</v>
      </c>
      <c r="I55" s="367">
        <f t="shared" si="7"/>
        <v>8.2936161923257334E-5</v>
      </c>
      <c r="J55" s="367">
        <f t="shared" si="3"/>
        <v>8.2819393638357324E-5</v>
      </c>
      <c r="K55" s="367">
        <f t="shared" si="8"/>
        <v>1.6612953640150367E-5</v>
      </c>
      <c r="L55" s="367">
        <f t="shared" si="1"/>
        <v>1.4563098618489552E-5</v>
      </c>
      <c r="M55" s="367">
        <f t="shared" si="2"/>
        <v>3.640774654622388E-5</v>
      </c>
      <c r="N55" s="367">
        <f t="shared" si="4"/>
        <v>7.2815493092447761E-6</v>
      </c>
      <c r="O55" s="367">
        <f t="shared" si="5"/>
        <v>1.4563098618489552E-5</v>
      </c>
      <c r="P55" s="367">
        <f t="shared" si="6"/>
        <v>0</v>
      </c>
      <c r="Q55" s="396"/>
      <c r="R55">
        <v>8.2819393638357327E-3</v>
      </c>
      <c r="S55">
        <v>0</v>
      </c>
      <c r="U55">
        <v>0</v>
      </c>
      <c r="V55">
        <v>0</v>
      </c>
      <c r="W55">
        <v>0</v>
      </c>
      <c r="X55">
        <v>0</v>
      </c>
      <c r="Y55">
        <v>7.2815493092447756E-3</v>
      </c>
    </row>
    <row r="56" spans="1:25">
      <c r="A56" s="62">
        <v>33</v>
      </c>
      <c r="B56" s="62" t="s">
        <v>738</v>
      </c>
      <c r="C56" s="444"/>
      <c r="D56" s="381">
        <v>26</v>
      </c>
      <c r="E56" s="398" t="s">
        <v>640</v>
      </c>
      <c r="F56" s="383" t="s">
        <v>1172</v>
      </c>
      <c r="G56" s="367" t="s">
        <v>105</v>
      </c>
      <c r="H56" s="379"/>
      <c r="I56" s="367">
        <f t="shared" si="7"/>
        <v>2.0734040480814343E-3</v>
      </c>
      <c r="J56" s="367">
        <f t="shared" si="3"/>
        <v>2.070484840958934E-3</v>
      </c>
      <c r="K56" s="367">
        <f t="shared" si="8"/>
        <v>6.6451814560601442E-5</v>
      </c>
      <c r="L56" s="367">
        <f t="shared" si="1"/>
        <v>5.8252394473958189E-5</v>
      </c>
      <c r="M56" s="367">
        <f t="shared" si="2"/>
        <v>1.4563098618489546E-4</v>
      </c>
      <c r="N56" s="367">
        <f t="shared" si="4"/>
        <v>2.9126197236979094E-5</v>
      </c>
      <c r="O56" s="367">
        <f t="shared" si="5"/>
        <v>5.8252394473958189E-5</v>
      </c>
      <c r="P56" s="367">
        <f t="shared" si="6"/>
        <v>0</v>
      </c>
      <c r="Q56" s="386"/>
      <c r="R56">
        <v>0.20704848409589341</v>
      </c>
      <c r="S56">
        <v>0</v>
      </c>
      <c r="U56">
        <v>0</v>
      </c>
      <c r="V56">
        <v>0</v>
      </c>
      <c r="W56">
        <v>0</v>
      </c>
      <c r="X56">
        <v>0</v>
      </c>
      <c r="Y56">
        <v>2.9126197236979092E-2</v>
      </c>
    </row>
    <row r="57" spans="1:25">
      <c r="A57" s="62">
        <v>33</v>
      </c>
      <c r="B57" s="62" t="s">
        <v>738</v>
      </c>
      <c r="C57" s="62" t="s">
        <v>853</v>
      </c>
      <c r="D57" s="381">
        <v>26</v>
      </c>
      <c r="E57" s="398" t="s">
        <v>640</v>
      </c>
      <c r="F57" s="378" t="s">
        <v>98</v>
      </c>
      <c r="G57" s="378" t="s">
        <v>1173</v>
      </c>
      <c r="H57" s="379" t="s">
        <v>1174</v>
      </c>
      <c r="I57" s="367">
        <f t="shared" si="7"/>
        <v>0</v>
      </c>
      <c r="J57" s="367">
        <f t="shared" si="3"/>
        <v>0</v>
      </c>
      <c r="K57" s="367">
        <f t="shared" si="8"/>
        <v>3.0501072681716384E-5</v>
      </c>
      <c r="L57" s="367">
        <f t="shared" si="1"/>
        <v>5.2724744247914446E-7</v>
      </c>
      <c r="M57" s="367">
        <f t="shared" si="2"/>
        <v>2.0610554471714598E-4</v>
      </c>
      <c r="N57" s="367">
        <f t="shared" si="4"/>
        <v>2.6362372123957223E-7</v>
      </c>
      <c r="O57" s="367">
        <f t="shared" si="5"/>
        <v>5.2724744247914446E-7</v>
      </c>
      <c r="P57" s="367">
        <f t="shared" si="6"/>
        <v>0</v>
      </c>
      <c r="Q57" s="386"/>
      <c r="R57">
        <v>0</v>
      </c>
      <c r="S57">
        <v>0</v>
      </c>
      <c r="U57">
        <v>0</v>
      </c>
      <c r="V57">
        <v>4.0957485222189623E-2</v>
      </c>
      <c r="W57">
        <v>0</v>
      </c>
      <c r="X57">
        <v>0</v>
      </c>
      <c r="Y57">
        <v>2.6362372123957224E-4</v>
      </c>
    </row>
    <row r="58" spans="1:25">
      <c r="A58" s="62">
        <v>33</v>
      </c>
      <c r="B58" s="62" t="s">
        <v>738</v>
      </c>
      <c r="C58" s="62" t="s">
        <v>853</v>
      </c>
      <c r="D58" s="381">
        <v>26</v>
      </c>
      <c r="E58" s="398" t="s">
        <v>640</v>
      </c>
      <c r="F58" s="367" t="s">
        <v>130</v>
      </c>
      <c r="G58" s="367" t="s">
        <v>95</v>
      </c>
      <c r="H58" s="368" t="s">
        <v>851</v>
      </c>
      <c r="I58" s="367">
        <f t="shared" si="7"/>
        <v>8.2936161923257371E-3</v>
      </c>
      <c r="J58" s="367">
        <f t="shared" si="3"/>
        <v>8.2819393638357362E-3</v>
      </c>
      <c r="K58" s="367">
        <f t="shared" si="8"/>
        <v>0</v>
      </c>
      <c r="L58" s="367">
        <f t="shared" si="1"/>
        <v>0</v>
      </c>
      <c r="M58" s="367">
        <f t="shared" si="2"/>
        <v>0</v>
      </c>
      <c r="N58" s="367">
        <f t="shared" si="4"/>
        <v>0</v>
      </c>
      <c r="O58" s="367">
        <f t="shared" si="5"/>
        <v>0</v>
      </c>
      <c r="P58" s="367">
        <f t="shared" si="6"/>
        <v>0</v>
      </c>
      <c r="Q58" s="396"/>
      <c r="R58">
        <v>0.82819393638357364</v>
      </c>
      <c r="S58">
        <v>0</v>
      </c>
      <c r="U58">
        <v>0</v>
      </c>
      <c r="V58">
        <v>0</v>
      </c>
      <c r="W58">
        <v>0</v>
      </c>
      <c r="X58">
        <v>0</v>
      </c>
      <c r="Y58">
        <v>0</v>
      </c>
    </row>
    <row r="59" spans="1:25">
      <c r="A59" s="62">
        <v>33</v>
      </c>
      <c r="B59" s="62" t="s">
        <v>738</v>
      </c>
      <c r="C59" s="62" t="s">
        <v>853</v>
      </c>
      <c r="D59" s="381">
        <v>26</v>
      </c>
      <c r="E59" s="398" t="s">
        <v>640</v>
      </c>
      <c r="F59" s="373" t="s">
        <v>178</v>
      </c>
      <c r="G59" s="400" t="s">
        <v>95</v>
      </c>
      <c r="H59" s="386" t="s">
        <v>179</v>
      </c>
      <c r="I59" s="367">
        <f t="shared" si="7"/>
        <v>2.1231657452353885E-2</v>
      </c>
      <c r="J59" s="367">
        <f t="shared" si="3"/>
        <v>2.1201764771419482E-2</v>
      </c>
      <c r="K59" s="367">
        <f t="shared" si="8"/>
        <v>1.6612953640150361E-5</v>
      </c>
      <c r="L59" s="367">
        <f t="shared" si="1"/>
        <v>1.4563098618489547E-5</v>
      </c>
      <c r="M59" s="367">
        <f t="shared" si="2"/>
        <v>3.6407746546223866E-5</v>
      </c>
      <c r="N59" s="367">
        <f t="shared" si="4"/>
        <v>7.2815493092447736E-6</v>
      </c>
      <c r="O59" s="367">
        <f t="shared" si="5"/>
        <v>1.4563098618489547E-5</v>
      </c>
      <c r="P59" s="367">
        <f t="shared" si="6"/>
        <v>0</v>
      </c>
      <c r="Q59" s="386"/>
      <c r="R59">
        <v>2.120176477141948</v>
      </c>
      <c r="S59">
        <v>0</v>
      </c>
      <c r="U59">
        <v>0</v>
      </c>
      <c r="V59">
        <v>0</v>
      </c>
      <c r="W59">
        <v>0</v>
      </c>
      <c r="X59">
        <v>0</v>
      </c>
      <c r="Y59">
        <v>7.281549309244773E-3</v>
      </c>
    </row>
    <row r="60" spans="1:25">
      <c r="A60" s="62">
        <v>33</v>
      </c>
      <c r="B60" s="62" t="s">
        <v>738</v>
      </c>
      <c r="C60" s="62" t="s">
        <v>853</v>
      </c>
      <c r="D60" s="381">
        <v>26</v>
      </c>
      <c r="E60" s="398" t="s">
        <v>640</v>
      </c>
      <c r="F60" s="383" t="s">
        <v>171</v>
      </c>
      <c r="G60" s="347" t="s">
        <v>95</v>
      </c>
      <c r="H60" s="379" t="s">
        <v>172</v>
      </c>
      <c r="I60" s="367">
        <f t="shared" si="7"/>
        <v>3.3174464769302945E-4</v>
      </c>
      <c r="J60" s="367">
        <f t="shared" si="3"/>
        <v>3.312775745534294E-4</v>
      </c>
      <c r="K60" s="367">
        <f t="shared" si="8"/>
        <v>0</v>
      </c>
      <c r="L60" s="367">
        <f t="shared" si="1"/>
        <v>0</v>
      </c>
      <c r="M60" s="367">
        <f t="shared" si="2"/>
        <v>0</v>
      </c>
      <c r="N60" s="367">
        <f t="shared" si="4"/>
        <v>0</v>
      </c>
      <c r="O60" s="367">
        <f t="shared" si="5"/>
        <v>0</v>
      </c>
      <c r="P60" s="367">
        <f t="shared" si="6"/>
        <v>0</v>
      </c>
      <c r="Q60" s="386"/>
      <c r="R60">
        <v>3.3127757455342938E-2</v>
      </c>
      <c r="S60">
        <v>0</v>
      </c>
      <c r="U60">
        <v>0</v>
      </c>
      <c r="V60">
        <v>0</v>
      </c>
      <c r="W60">
        <v>0</v>
      </c>
      <c r="X60">
        <v>0</v>
      </c>
      <c r="Y60">
        <v>0</v>
      </c>
    </row>
    <row r="61" spans="1:25">
      <c r="A61" s="62">
        <v>33</v>
      </c>
      <c r="B61" s="62" t="s">
        <v>738</v>
      </c>
      <c r="C61" s="62" t="s">
        <v>853</v>
      </c>
      <c r="D61" s="381">
        <v>26</v>
      </c>
      <c r="E61" s="398" t="s">
        <v>640</v>
      </c>
      <c r="F61" s="377" t="s">
        <v>1175</v>
      </c>
      <c r="G61" s="347" t="s">
        <v>95</v>
      </c>
      <c r="H61" s="379" t="s">
        <v>1176</v>
      </c>
      <c r="I61" s="367">
        <f t="shared" si="7"/>
        <v>1.3269785907721178E-3</v>
      </c>
      <c r="J61" s="367">
        <f t="shared" si="3"/>
        <v>1.3251102982137176E-3</v>
      </c>
      <c r="K61" s="367">
        <f t="shared" si="8"/>
        <v>0</v>
      </c>
      <c r="L61" s="367">
        <f t="shared" si="1"/>
        <v>0</v>
      </c>
      <c r="M61" s="367">
        <f t="shared" si="2"/>
        <v>0</v>
      </c>
      <c r="N61" s="367">
        <f t="shared" si="4"/>
        <v>0</v>
      </c>
      <c r="O61" s="367">
        <f t="shared" si="5"/>
        <v>0</v>
      </c>
      <c r="P61" s="367">
        <f t="shared" si="6"/>
        <v>0</v>
      </c>
      <c r="Q61" s="386"/>
      <c r="R61">
        <v>0.13251102982137175</v>
      </c>
      <c r="S61">
        <v>0</v>
      </c>
      <c r="U61">
        <v>0</v>
      </c>
      <c r="V61">
        <v>0</v>
      </c>
      <c r="W61">
        <v>0</v>
      </c>
      <c r="X61">
        <v>0</v>
      </c>
      <c r="Y61">
        <v>0</v>
      </c>
    </row>
    <row r="62" spans="1:25">
      <c r="A62" s="62">
        <v>33</v>
      </c>
      <c r="B62" s="62" t="s">
        <v>738</v>
      </c>
      <c r="C62" s="62" t="s">
        <v>853</v>
      </c>
      <c r="D62" s="381">
        <v>26</v>
      </c>
      <c r="E62" s="398" t="s">
        <v>640</v>
      </c>
      <c r="F62" s="367" t="s">
        <v>1177</v>
      </c>
      <c r="G62" s="367" t="s">
        <v>95</v>
      </c>
      <c r="H62" s="368" t="s">
        <v>359</v>
      </c>
      <c r="I62" s="367">
        <f t="shared" si="7"/>
        <v>1.3793803808971893E-4</v>
      </c>
      <c r="J62" s="367">
        <f t="shared" si="3"/>
        <v>1.3774383103025658E-4</v>
      </c>
      <c r="K62" s="367">
        <f t="shared" si="8"/>
        <v>1.8645934598859892E-4</v>
      </c>
      <c r="L62" s="367">
        <f t="shared" si="1"/>
        <v>4.6978939693078406E-5</v>
      </c>
      <c r="M62" s="367">
        <f t="shared" si="2"/>
        <v>1.1744734923269601E-4</v>
      </c>
      <c r="N62" s="367">
        <f t="shared" si="4"/>
        <v>8.608562117657381E-4</v>
      </c>
      <c r="O62" s="367">
        <f t="shared" si="5"/>
        <v>5.1171487713130463E-5</v>
      </c>
      <c r="P62" s="367">
        <f t="shared" si="6"/>
        <v>1.9731590758217052E-3</v>
      </c>
      <c r="Q62" s="396"/>
      <c r="R62">
        <v>1.3774383103025659E-2</v>
      </c>
      <c r="S62">
        <v>0.19731590758217052</v>
      </c>
      <c r="U62">
        <v>0</v>
      </c>
      <c r="V62">
        <v>0</v>
      </c>
      <c r="W62">
        <v>9.3040749102133211E-2</v>
      </c>
      <c r="X62">
        <v>5.2406850250650747E-4</v>
      </c>
      <c r="Y62">
        <v>2.3489469846539202E-2</v>
      </c>
    </row>
    <row r="63" spans="1:25">
      <c r="A63" s="62">
        <v>33</v>
      </c>
      <c r="B63" s="62" t="s">
        <v>738</v>
      </c>
      <c r="C63" s="443" t="s">
        <v>912</v>
      </c>
      <c r="D63" s="381">
        <v>26</v>
      </c>
      <c r="E63" s="398" t="s">
        <v>640</v>
      </c>
      <c r="F63" s="367" t="s">
        <v>127</v>
      </c>
      <c r="G63" s="367" t="s">
        <v>128</v>
      </c>
      <c r="H63" s="368" t="s">
        <v>129</v>
      </c>
      <c r="I63" s="367">
        <f t="shared" si="7"/>
        <v>3.3174464769302934E-4</v>
      </c>
      <c r="J63" s="367">
        <f t="shared" si="3"/>
        <v>3.3127757455342929E-4</v>
      </c>
      <c r="K63" s="367">
        <f t="shared" si="8"/>
        <v>1.907315757240506E-7</v>
      </c>
      <c r="L63" s="367">
        <f t="shared" si="1"/>
        <v>1.6719740553637734E-7</v>
      </c>
      <c r="M63" s="367">
        <f t="shared" si="2"/>
        <v>4.1799351384094329E-7</v>
      </c>
      <c r="N63" s="367">
        <f t="shared" si="4"/>
        <v>8.3598702768188669E-8</v>
      </c>
      <c r="O63" s="367">
        <f t="shared" si="5"/>
        <v>1.6719740553637734E-7</v>
      </c>
      <c r="P63" s="367">
        <f t="shared" si="6"/>
        <v>0</v>
      </c>
      <c r="Q63" s="396"/>
      <c r="R63">
        <v>3.3127757455342931E-2</v>
      </c>
      <c r="S63">
        <v>0</v>
      </c>
      <c r="U63">
        <v>0</v>
      </c>
      <c r="V63">
        <v>0</v>
      </c>
      <c r="W63">
        <v>0</v>
      </c>
      <c r="X63">
        <v>0</v>
      </c>
      <c r="Y63">
        <v>8.3598702768188663E-5</v>
      </c>
    </row>
    <row r="64" spans="1:25">
      <c r="A64" s="445">
        <v>25</v>
      </c>
      <c r="B64" s="445" t="s">
        <v>732</v>
      </c>
      <c r="C64" s="443" t="s">
        <v>732</v>
      </c>
      <c r="D64" s="381">
        <v>26</v>
      </c>
      <c r="E64" s="398" t="s">
        <v>640</v>
      </c>
      <c r="F64" s="367" t="s">
        <v>1178</v>
      </c>
      <c r="G64" s="367" t="s">
        <v>1179</v>
      </c>
      <c r="H64" s="368" t="s">
        <v>112</v>
      </c>
      <c r="I64" s="367">
        <f t="shared" si="7"/>
        <v>0</v>
      </c>
      <c r="J64" s="367">
        <f t="shared" si="3"/>
        <v>0</v>
      </c>
      <c r="K64" s="367">
        <f t="shared" si="8"/>
        <v>1.4103370019493143E-4</v>
      </c>
      <c r="L64" s="367">
        <f t="shared" si="1"/>
        <v>1.0020744531610062E-4</v>
      </c>
      <c r="M64" s="367">
        <f t="shared" si="2"/>
        <v>2.5051861329025151E-4</v>
      </c>
      <c r="N64" s="367">
        <f t="shared" si="4"/>
        <v>1.0141473827661972E-4</v>
      </c>
      <c r="O64" s="367">
        <f t="shared" si="5"/>
        <v>1.4318612804395012E-4</v>
      </c>
      <c r="P64" s="367">
        <f t="shared" si="6"/>
        <v>0</v>
      </c>
      <c r="Q64" s="396"/>
      <c r="R64">
        <v>0</v>
      </c>
      <c r="S64">
        <v>0</v>
      </c>
      <c r="U64">
        <v>0</v>
      </c>
      <c r="V64">
        <v>0</v>
      </c>
      <c r="W64">
        <v>5.7012239576188246E-3</v>
      </c>
      <c r="X64">
        <v>5.3723353409811892E-3</v>
      </c>
      <c r="Y64">
        <v>5.0103722658050305E-2</v>
      </c>
    </row>
    <row r="65" spans="1:25">
      <c r="A65" s="62">
        <v>33</v>
      </c>
      <c r="B65" s="62" t="s">
        <v>738</v>
      </c>
      <c r="C65" s="62" t="s">
        <v>853</v>
      </c>
      <c r="D65" s="381">
        <v>26</v>
      </c>
      <c r="E65" s="398" t="s">
        <v>640</v>
      </c>
      <c r="F65" s="367" t="s">
        <v>1007</v>
      </c>
      <c r="G65" s="367" t="s">
        <v>654</v>
      </c>
      <c r="H65" s="368" t="s">
        <v>1180</v>
      </c>
      <c r="I65" s="367">
        <f t="shared" si="7"/>
        <v>0</v>
      </c>
      <c r="J65" s="367">
        <f t="shared" si="3"/>
        <v>0</v>
      </c>
      <c r="K65" s="367">
        <f t="shared" si="8"/>
        <v>1.6612953640150354E-5</v>
      </c>
      <c r="L65" s="367">
        <f t="shared" si="1"/>
        <v>1.456309861848954E-5</v>
      </c>
      <c r="M65" s="367">
        <f t="shared" si="2"/>
        <v>3.6407746546223846E-5</v>
      </c>
      <c r="N65" s="367">
        <f t="shared" si="4"/>
        <v>7.2815493092447702E-6</v>
      </c>
      <c r="O65" s="367">
        <f t="shared" si="5"/>
        <v>1.456309861848954E-5</v>
      </c>
      <c r="P65" s="367">
        <f t="shared" si="6"/>
        <v>0</v>
      </c>
      <c r="Q65" s="396"/>
      <c r="R65">
        <v>0</v>
      </c>
      <c r="S65">
        <v>0</v>
      </c>
      <c r="U65">
        <v>0</v>
      </c>
      <c r="V65">
        <v>0</v>
      </c>
      <c r="W65">
        <v>0</v>
      </c>
      <c r="X65">
        <v>0</v>
      </c>
      <c r="Y65">
        <v>7.2815493092447696E-3</v>
      </c>
    </row>
    <row r="66" spans="1:25">
      <c r="A66" s="62">
        <v>33</v>
      </c>
      <c r="B66" s="62" t="s">
        <v>738</v>
      </c>
      <c r="C66" s="62" t="s">
        <v>853</v>
      </c>
      <c r="D66" s="381">
        <v>26</v>
      </c>
      <c r="E66" s="398" t="s">
        <v>640</v>
      </c>
      <c r="F66" s="378" t="s">
        <v>1181</v>
      </c>
      <c r="G66" s="367" t="s">
        <v>121</v>
      </c>
      <c r="H66" s="379" t="s">
        <v>1182</v>
      </c>
      <c r="I66" s="367">
        <f t="shared" si="7"/>
        <v>3.3174464769302945E-4</v>
      </c>
      <c r="J66" s="367">
        <f t="shared" si="3"/>
        <v>3.312775745534294E-4</v>
      </c>
      <c r="K66" s="367">
        <f t="shared" si="8"/>
        <v>0</v>
      </c>
      <c r="L66" s="367">
        <f t="shared" si="1"/>
        <v>0</v>
      </c>
      <c r="M66" s="367">
        <f t="shared" si="2"/>
        <v>0</v>
      </c>
      <c r="N66" s="367">
        <f t="shared" si="4"/>
        <v>0</v>
      </c>
      <c r="O66" s="367">
        <f t="shared" si="5"/>
        <v>0</v>
      </c>
      <c r="P66" s="367">
        <f t="shared" si="6"/>
        <v>0</v>
      </c>
      <c r="Q66" s="386"/>
      <c r="R66">
        <v>3.3127757455342938E-2</v>
      </c>
      <c r="S66">
        <v>0</v>
      </c>
      <c r="U66">
        <v>0</v>
      </c>
      <c r="V66">
        <v>0</v>
      </c>
      <c r="W66">
        <v>0</v>
      </c>
      <c r="X66">
        <v>0</v>
      </c>
      <c r="Y66">
        <v>0</v>
      </c>
    </row>
    <row r="67" spans="1:25">
      <c r="A67" s="62">
        <v>33</v>
      </c>
      <c r="B67" s="62" t="s">
        <v>738</v>
      </c>
      <c r="C67" s="62" t="s">
        <v>853</v>
      </c>
      <c r="D67" s="381">
        <v>26</v>
      </c>
      <c r="E67" s="398" t="s">
        <v>640</v>
      </c>
      <c r="F67" s="378" t="s">
        <v>1183</v>
      </c>
      <c r="G67" s="347" t="s">
        <v>121</v>
      </c>
      <c r="H67" s="379" t="s">
        <v>1184</v>
      </c>
      <c r="I67" s="367">
        <f t="shared" si="7"/>
        <v>7.4642545730931628E-4</v>
      </c>
      <c r="J67" s="367">
        <f t="shared" si="3"/>
        <v>7.4537454274521621E-4</v>
      </c>
      <c r="K67" s="367">
        <f t="shared" si="8"/>
        <v>6.5917580740789875E-5</v>
      </c>
      <c r="L67" s="367">
        <f t="shared" si="1"/>
        <v>9.0756107108926881E-5</v>
      </c>
      <c r="M67" s="367">
        <f t="shared" si="2"/>
        <v>4.2883268650403562E-5</v>
      </c>
      <c r="N67" s="367">
        <f t="shared" si="4"/>
        <v>1.442829964963026E-4</v>
      </c>
      <c r="O67" s="367">
        <f t="shared" si="5"/>
        <v>3.0453273386341121E-5</v>
      </c>
      <c r="P67" s="367">
        <f t="shared" si="6"/>
        <v>4.7650436553308361E-4</v>
      </c>
      <c r="Q67" s="386"/>
      <c r="R67">
        <v>7.4537454274521617E-2</v>
      </c>
      <c r="S67">
        <v>4.7650436553308362E-2</v>
      </c>
      <c r="U67">
        <v>9.2003499560956818E-3</v>
      </c>
      <c r="V67">
        <v>0</v>
      </c>
      <c r="W67">
        <v>1.507848252958021E-2</v>
      </c>
      <c r="X67">
        <v>1.6624957407724618E-3</v>
      </c>
      <c r="Y67">
        <v>8.576653730080713E-3</v>
      </c>
    </row>
    <row r="68" spans="1:25">
      <c r="A68" s="62">
        <v>33</v>
      </c>
      <c r="B68" s="62" t="s">
        <v>738</v>
      </c>
      <c r="C68" s="62" t="s">
        <v>853</v>
      </c>
      <c r="D68" s="401">
        <v>26</v>
      </c>
      <c r="E68" s="402" t="s">
        <v>640</v>
      </c>
      <c r="F68" s="347" t="s">
        <v>558</v>
      </c>
      <c r="G68" s="347" t="s">
        <v>95</v>
      </c>
      <c r="H68" s="349" t="s">
        <v>559</v>
      </c>
      <c r="I68" s="367">
        <f t="shared" si="7"/>
        <v>8.2936161923257334E-5</v>
      </c>
      <c r="J68" s="367">
        <f t="shared" si="3"/>
        <v>8.2819393638357324E-5</v>
      </c>
      <c r="K68" s="367">
        <f t="shared" si="8"/>
        <v>0</v>
      </c>
      <c r="L68" s="367">
        <f t="shared" si="1"/>
        <v>0</v>
      </c>
      <c r="M68" s="367">
        <f t="shared" si="2"/>
        <v>0</v>
      </c>
      <c r="N68" s="367">
        <f t="shared" si="4"/>
        <v>0</v>
      </c>
      <c r="O68" s="367">
        <f t="shared" si="5"/>
        <v>0</v>
      </c>
      <c r="P68" s="367">
        <f t="shared" si="6"/>
        <v>0</v>
      </c>
      <c r="Q68" s="408"/>
      <c r="R68">
        <v>8.2819393638357327E-3</v>
      </c>
      <c r="S68">
        <v>0</v>
      </c>
      <c r="U68">
        <v>0</v>
      </c>
      <c r="V68">
        <v>0</v>
      </c>
      <c r="W68">
        <v>0</v>
      </c>
      <c r="X68">
        <v>0</v>
      </c>
      <c r="Y68">
        <v>0</v>
      </c>
    </row>
    <row r="69" spans="1:25">
      <c r="A69" s="433">
        <v>33</v>
      </c>
      <c r="B69" s="433" t="s">
        <v>738</v>
      </c>
      <c r="C69" s="443" t="s">
        <v>912</v>
      </c>
      <c r="D69" s="370" t="s">
        <v>1185</v>
      </c>
      <c r="E69" s="403" t="s">
        <v>1186</v>
      </c>
      <c r="F69" s="378" t="s">
        <v>1187</v>
      </c>
      <c r="G69" s="367" t="s">
        <v>1188</v>
      </c>
      <c r="H69" s="378" t="s">
        <v>1189</v>
      </c>
      <c r="I69" s="367">
        <f t="shared" si="7"/>
        <v>4.0638719342396112E-3</v>
      </c>
      <c r="J69" s="367">
        <f t="shared" si="3"/>
        <v>4.0581502882795113E-3</v>
      </c>
      <c r="K69" s="367">
        <f t="shared" si="8"/>
        <v>0</v>
      </c>
      <c r="L69" s="367">
        <f t="shared" si="1"/>
        <v>0</v>
      </c>
      <c r="M69" s="367">
        <f t="shared" si="2"/>
        <v>0</v>
      </c>
      <c r="N69" s="367">
        <f t="shared" si="4"/>
        <v>0</v>
      </c>
      <c r="O69" s="367">
        <f t="shared" si="5"/>
        <v>0</v>
      </c>
      <c r="P69" s="367">
        <f t="shared" si="6"/>
        <v>0</v>
      </c>
      <c r="Q69" s="373"/>
      <c r="R69">
        <v>0.40581502882795112</v>
      </c>
      <c r="S69">
        <v>0</v>
      </c>
      <c r="U69">
        <v>0</v>
      </c>
      <c r="V69">
        <v>0</v>
      </c>
      <c r="W69">
        <v>0</v>
      </c>
      <c r="X69">
        <v>0</v>
      </c>
      <c r="Y69">
        <v>0</v>
      </c>
    </row>
    <row r="70" spans="1:25">
      <c r="A70" s="433">
        <v>33</v>
      </c>
      <c r="B70" s="433" t="s">
        <v>738</v>
      </c>
      <c r="C70" s="62" t="s">
        <v>911</v>
      </c>
      <c r="D70" s="381" t="s">
        <v>1098</v>
      </c>
      <c r="E70" s="403" t="s">
        <v>1186</v>
      </c>
      <c r="F70" s="378" t="s">
        <v>1190</v>
      </c>
      <c r="G70" s="378" t="s">
        <v>1028</v>
      </c>
      <c r="H70" s="379" t="s">
        <v>1191</v>
      </c>
      <c r="I70" s="367">
        <f t="shared" si="7"/>
        <v>0</v>
      </c>
      <c r="J70" s="367">
        <f t="shared" si="3"/>
        <v>0</v>
      </c>
      <c r="K70" s="367">
        <f t="shared" si="8"/>
        <v>1.6612953640150367E-5</v>
      </c>
      <c r="L70" s="367">
        <f t="shared" si="1"/>
        <v>1.4563098618489552E-5</v>
      </c>
      <c r="M70" s="367">
        <f t="shared" si="2"/>
        <v>3.640774654622388E-5</v>
      </c>
      <c r="N70" s="367">
        <f t="shared" si="4"/>
        <v>7.2815493092447761E-6</v>
      </c>
      <c r="O70" s="367">
        <f t="shared" si="5"/>
        <v>1.4563098618489552E-5</v>
      </c>
      <c r="P70" s="367">
        <f t="shared" si="6"/>
        <v>0</v>
      </c>
      <c r="Q70" s="386"/>
      <c r="R70">
        <v>0</v>
      </c>
      <c r="S70">
        <v>0</v>
      </c>
      <c r="U70">
        <v>0</v>
      </c>
      <c r="V70">
        <v>0</v>
      </c>
      <c r="W70">
        <v>0</v>
      </c>
      <c r="X70">
        <v>0</v>
      </c>
      <c r="Y70">
        <v>7.2815493092447756E-3</v>
      </c>
    </row>
    <row r="71" spans="1:25">
      <c r="A71" s="433">
        <v>33</v>
      </c>
      <c r="B71" s="433" t="s">
        <v>738</v>
      </c>
      <c r="C71" s="443" t="s">
        <v>913</v>
      </c>
      <c r="D71" s="381" t="s">
        <v>1098</v>
      </c>
      <c r="E71" s="403" t="s">
        <v>1186</v>
      </c>
      <c r="F71" s="383" t="s">
        <v>1192</v>
      </c>
      <c r="G71" s="347" t="s">
        <v>1193</v>
      </c>
      <c r="H71" s="349" t="s">
        <v>1194</v>
      </c>
      <c r="I71" s="367">
        <f t="shared" si="7"/>
        <v>8.2936161923257334E-5</v>
      </c>
      <c r="J71" s="367">
        <f t="shared" si="3"/>
        <v>8.2819393638357324E-5</v>
      </c>
      <c r="K71" s="367">
        <f t="shared" si="8"/>
        <v>3.9571778599738044E-6</v>
      </c>
      <c r="L71" s="367">
        <f t="shared" si="1"/>
        <v>5.7444070788755662E-7</v>
      </c>
      <c r="M71" s="367">
        <f t="shared" si="2"/>
        <v>1.4361017697188915E-6</v>
      </c>
      <c r="N71" s="367">
        <f t="shared" si="4"/>
        <v>2.1386052140856897E-5</v>
      </c>
      <c r="O71" s="367">
        <f t="shared" si="5"/>
        <v>5.7444070788755662E-7</v>
      </c>
      <c r="P71" s="367">
        <f t="shared" si="6"/>
        <v>0</v>
      </c>
      <c r="Q71" s="408"/>
      <c r="R71">
        <v>8.2819393638357327E-3</v>
      </c>
      <c r="S71">
        <v>0</v>
      </c>
      <c r="U71">
        <v>0</v>
      </c>
      <c r="V71">
        <v>0</v>
      </c>
      <c r="W71">
        <v>2.3443146429903469E-3</v>
      </c>
      <c r="X71">
        <v>0</v>
      </c>
      <c r="Y71">
        <v>2.8722035394377829E-4</v>
      </c>
    </row>
    <row r="72" spans="1:25">
      <c r="A72" s="433">
        <v>33</v>
      </c>
      <c r="B72" s="433" t="s">
        <v>738</v>
      </c>
      <c r="C72" s="443" t="s">
        <v>1512</v>
      </c>
      <c r="D72" s="381" t="s">
        <v>1098</v>
      </c>
      <c r="E72" s="403" t="s">
        <v>1186</v>
      </c>
      <c r="F72" s="399" t="s">
        <v>1195</v>
      </c>
      <c r="G72" s="347" t="s">
        <v>1196</v>
      </c>
      <c r="H72" s="378" t="s">
        <v>1197</v>
      </c>
      <c r="I72" s="367">
        <f t="shared" si="7"/>
        <v>8.2936161923257361E-5</v>
      </c>
      <c r="J72" s="367">
        <f t="shared" si="3"/>
        <v>8.2819393638357351E-5</v>
      </c>
      <c r="K72" s="367">
        <f t="shared" si="8"/>
        <v>1.4951658276135332E-4</v>
      </c>
      <c r="L72" s="367">
        <f t="shared" ref="L72:L135" si="9">(U72*0.8+Y72*0.2)/100</f>
        <v>1.3106788756640596E-4</v>
      </c>
      <c r="M72" s="367">
        <f t="shared" ref="M72:M135" si="10">(V72*0.5+Y72*0.5)/100</f>
        <v>3.2766971891601488E-4</v>
      </c>
      <c r="N72" s="367">
        <f t="shared" si="4"/>
        <v>6.5533943783202981E-5</v>
      </c>
      <c r="O72" s="367">
        <f t="shared" si="5"/>
        <v>1.3106788756640596E-4</v>
      </c>
      <c r="P72" s="367">
        <f t="shared" si="6"/>
        <v>3.1590736953251354E-2</v>
      </c>
      <c r="Q72" s="373"/>
      <c r="R72">
        <v>8.2819393638357344E-3</v>
      </c>
      <c r="S72">
        <v>3.1590736953251355</v>
      </c>
      <c r="U72">
        <v>0</v>
      </c>
      <c r="V72">
        <v>0</v>
      </c>
      <c r="W72">
        <v>0</v>
      </c>
      <c r="X72">
        <v>0</v>
      </c>
      <c r="Y72">
        <v>6.5533943783202972E-2</v>
      </c>
    </row>
    <row r="73" spans="1:25">
      <c r="A73" s="433">
        <v>33</v>
      </c>
      <c r="B73" s="433" t="s">
        <v>738</v>
      </c>
      <c r="C73" s="62" t="s">
        <v>899</v>
      </c>
      <c r="D73" s="381" t="s">
        <v>1098</v>
      </c>
      <c r="E73" s="403" t="s">
        <v>1186</v>
      </c>
      <c r="F73" s="367" t="s">
        <v>1198</v>
      </c>
      <c r="G73" s="347" t="s">
        <v>57</v>
      </c>
      <c r="H73" s="349" t="s">
        <v>1199</v>
      </c>
      <c r="I73" s="367">
        <f t="shared" ref="I73:I136" si="11">(J73/(1-I$6)*I$6)+J73</f>
        <v>0</v>
      </c>
      <c r="J73" s="367">
        <f t="shared" ref="J73:J136" si="12">R73/100</f>
        <v>0</v>
      </c>
      <c r="K73" s="367">
        <f t="shared" ref="K73:K136" si="13">L73*L$5+M73*M$5+N73*N$5+O73*O$5</f>
        <v>8.2308149355050046E-3</v>
      </c>
      <c r="L73" s="367">
        <f t="shared" si="9"/>
        <v>1.3621551018313931E-2</v>
      </c>
      <c r="M73" s="367">
        <f t="shared" si="10"/>
        <v>2.63549194011122E-3</v>
      </c>
      <c r="N73" s="367">
        <f t="shared" ref="N73:N136" si="14">(W73*0.9+Y73*0.1)/100</f>
        <v>1.4978261684518828E-2</v>
      </c>
      <c r="O73" s="367">
        <f t="shared" ref="O73:O136" si="15">(X73*0.8+Y73*0.2)/100</f>
        <v>4.4261960368289256E-3</v>
      </c>
      <c r="P73" s="367">
        <f t="shared" ref="P73:P136" si="16">S73/100</f>
        <v>7.8976842383128385E-3</v>
      </c>
      <c r="Q73" s="408"/>
      <c r="R73">
        <v>0</v>
      </c>
      <c r="S73">
        <v>0.78976842383128387</v>
      </c>
      <c r="U73">
        <v>1.5860328096771052</v>
      </c>
      <c r="V73">
        <v>6.0454117573700165E-2</v>
      </c>
      <c r="W73">
        <v>1.612401934896698</v>
      </c>
      <c r="X73">
        <v>0.43661343699147975</v>
      </c>
      <c r="Y73">
        <v>0.46664427044854379</v>
      </c>
    </row>
    <row r="74" spans="1:25">
      <c r="A74" s="433">
        <v>33</v>
      </c>
      <c r="B74" s="433" t="s">
        <v>738</v>
      </c>
      <c r="C74" s="443" t="s">
        <v>814</v>
      </c>
      <c r="D74" s="381" t="s">
        <v>1098</v>
      </c>
      <c r="E74" s="403" t="s">
        <v>1186</v>
      </c>
      <c r="F74" s="378" t="s">
        <v>1200</v>
      </c>
      <c r="G74" s="378" t="s">
        <v>1201</v>
      </c>
      <c r="H74" s="379" t="s">
        <v>1202</v>
      </c>
      <c r="I74" s="367">
        <f t="shared" si="11"/>
        <v>0</v>
      </c>
      <c r="J74" s="367">
        <f t="shared" si="12"/>
        <v>0</v>
      </c>
      <c r="K74" s="367">
        <f t="shared" si="13"/>
        <v>1.6612953640150354E-5</v>
      </c>
      <c r="L74" s="367">
        <f t="shared" si="9"/>
        <v>1.456309861848954E-5</v>
      </c>
      <c r="M74" s="367">
        <f t="shared" si="10"/>
        <v>3.6407746546223846E-5</v>
      </c>
      <c r="N74" s="367">
        <f t="shared" si="14"/>
        <v>7.2815493092447702E-6</v>
      </c>
      <c r="O74" s="367">
        <f t="shared" si="15"/>
        <v>1.456309861848954E-5</v>
      </c>
      <c r="P74" s="367">
        <f t="shared" si="16"/>
        <v>0</v>
      </c>
      <c r="Q74" s="386"/>
      <c r="R74">
        <v>0</v>
      </c>
      <c r="S74">
        <v>0</v>
      </c>
      <c r="U74">
        <v>0</v>
      </c>
      <c r="V74">
        <v>0</v>
      </c>
      <c r="W74">
        <v>0</v>
      </c>
      <c r="X74">
        <v>0</v>
      </c>
      <c r="Y74">
        <v>7.2815493092447696E-3</v>
      </c>
    </row>
    <row r="75" spans="1:25">
      <c r="A75" s="433">
        <v>33</v>
      </c>
      <c r="B75" s="433" t="s">
        <v>738</v>
      </c>
      <c r="C75" s="443" t="s">
        <v>814</v>
      </c>
      <c r="D75" s="381" t="s">
        <v>1098</v>
      </c>
      <c r="E75" s="403" t="s">
        <v>1186</v>
      </c>
      <c r="F75" s="378" t="s">
        <v>1203</v>
      </c>
      <c r="G75" s="378" t="s">
        <v>1201</v>
      </c>
      <c r="H75" s="379" t="s">
        <v>1204</v>
      </c>
      <c r="I75" s="367">
        <f t="shared" si="11"/>
        <v>0</v>
      </c>
      <c r="J75" s="367">
        <f t="shared" si="12"/>
        <v>0</v>
      </c>
      <c r="K75" s="367">
        <f t="shared" si="13"/>
        <v>1.6612953640150354E-5</v>
      </c>
      <c r="L75" s="367">
        <f t="shared" si="9"/>
        <v>1.456309861848954E-5</v>
      </c>
      <c r="M75" s="367">
        <f t="shared" si="10"/>
        <v>3.6407746546223846E-5</v>
      </c>
      <c r="N75" s="367">
        <f t="shared" si="14"/>
        <v>7.2815493092447702E-6</v>
      </c>
      <c r="O75" s="367">
        <f t="shared" si="15"/>
        <v>1.456309861848954E-5</v>
      </c>
      <c r="P75" s="367">
        <f t="shared" si="16"/>
        <v>0</v>
      </c>
      <c r="Q75" s="386"/>
      <c r="R75">
        <v>0</v>
      </c>
      <c r="S75">
        <v>0</v>
      </c>
      <c r="U75">
        <v>0</v>
      </c>
      <c r="V75">
        <v>0</v>
      </c>
      <c r="W75">
        <v>0</v>
      </c>
      <c r="X75">
        <v>0</v>
      </c>
      <c r="Y75">
        <v>7.2815493092447696E-3</v>
      </c>
    </row>
    <row r="76" spans="1:25">
      <c r="A76" s="433">
        <v>33</v>
      </c>
      <c r="B76" s="433" t="s">
        <v>738</v>
      </c>
      <c r="C76" s="443" t="s">
        <v>913</v>
      </c>
      <c r="D76" s="381" t="s">
        <v>1098</v>
      </c>
      <c r="E76" s="403" t="s">
        <v>1186</v>
      </c>
      <c r="F76" s="378" t="s">
        <v>1205</v>
      </c>
      <c r="G76" s="347" t="s">
        <v>636</v>
      </c>
      <c r="H76" s="379" t="s">
        <v>1206</v>
      </c>
      <c r="I76" s="367">
        <f t="shared" si="11"/>
        <v>2.0734040480814351E-3</v>
      </c>
      <c r="J76" s="367">
        <f t="shared" si="12"/>
        <v>2.0704848409589349E-3</v>
      </c>
      <c r="K76" s="367">
        <f t="shared" si="13"/>
        <v>0</v>
      </c>
      <c r="L76" s="367">
        <f t="shared" si="9"/>
        <v>0</v>
      </c>
      <c r="M76" s="367">
        <f t="shared" si="10"/>
        <v>0</v>
      </c>
      <c r="N76" s="367">
        <f t="shared" si="14"/>
        <v>0</v>
      </c>
      <c r="O76" s="367">
        <f t="shared" si="15"/>
        <v>0</v>
      </c>
      <c r="P76" s="367">
        <f t="shared" si="16"/>
        <v>0</v>
      </c>
      <c r="Q76" s="386"/>
      <c r="R76">
        <v>0.20704848409589349</v>
      </c>
      <c r="S76">
        <v>0</v>
      </c>
      <c r="U76">
        <v>0</v>
      </c>
      <c r="V76">
        <v>0</v>
      </c>
      <c r="W76">
        <v>0</v>
      </c>
      <c r="X76">
        <v>0</v>
      </c>
      <c r="Y76">
        <v>0</v>
      </c>
    </row>
    <row r="77" spans="1:25">
      <c r="A77" s="433">
        <v>33</v>
      </c>
      <c r="B77" s="433" t="s">
        <v>738</v>
      </c>
      <c r="C77" s="443" t="s">
        <v>1513</v>
      </c>
      <c r="D77" s="381" t="s">
        <v>1098</v>
      </c>
      <c r="E77" s="403" t="s">
        <v>1186</v>
      </c>
      <c r="F77" s="378" t="s">
        <v>1207</v>
      </c>
      <c r="G77" s="378" t="s">
        <v>1208</v>
      </c>
      <c r="H77" s="379" t="s">
        <v>1209</v>
      </c>
      <c r="I77" s="367">
        <f t="shared" si="11"/>
        <v>2.9857018292372651E-3</v>
      </c>
      <c r="J77" s="367">
        <f t="shared" si="12"/>
        <v>2.9814981709808648E-3</v>
      </c>
      <c r="K77" s="367">
        <f t="shared" si="13"/>
        <v>5.9806633104541327E-4</v>
      </c>
      <c r="L77" s="367">
        <f t="shared" si="9"/>
        <v>5.2427155026562385E-4</v>
      </c>
      <c r="M77" s="367">
        <f t="shared" si="10"/>
        <v>1.3106788756640595E-3</v>
      </c>
      <c r="N77" s="367">
        <f t="shared" si="14"/>
        <v>2.6213577513281192E-4</v>
      </c>
      <c r="O77" s="367">
        <f t="shared" si="15"/>
        <v>5.2427155026562385E-4</v>
      </c>
      <c r="P77" s="367">
        <f t="shared" si="16"/>
        <v>7.8976842383128385E-3</v>
      </c>
      <c r="Q77" s="386"/>
      <c r="R77">
        <v>0.29814981709808647</v>
      </c>
      <c r="S77">
        <v>0.78976842383128387</v>
      </c>
      <c r="U77">
        <v>0</v>
      </c>
      <c r="V77">
        <v>0</v>
      </c>
      <c r="W77">
        <v>0</v>
      </c>
      <c r="X77">
        <v>0</v>
      </c>
      <c r="Y77">
        <v>0.26213577513281189</v>
      </c>
    </row>
    <row r="78" spans="1:25">
      <c r="A78" s="445">
        <v>25</v>
      </c>
      <c r="B78" s="445" t="s">
        <v>732</v>
      </c>
      <c r="C78" s="443" t="s">
        <v>732</v>
      </c>
      <c r="D78" s="381" t="s">
        <v>1098</v>
      </c>
      <c r="E78" s="403" t="s">
        <v>1186</v>
      </c>
      <c r="F78" s="378" t="s">
        <v>1210</v>
      </c>
      <c r="G78" s="378" t="s">
        <v>1211</v>
      </c>
      <c r="H78" s="379" t="s">
        <v>1212</v>
      </c>
      <c r="I78" s="367">
        <f t="shared" si="11"/>
        <v>0</v>
      </c>
      <c r="J78" s="367">
        <f t="shared" si="12"/>
        <v>0</v>
      </c>
      <c r="K78" s="367">
        <f t="shared" si="13"/>
        <v>1.6612953640150367E-5</v>
      </c>
      <c r="L78" s="367">
        <f t="shared" si="9"/>
        <v>1.4563098618489552E-5</v>
      </c>
      <c r="M78" s="367">
        <f t="shared" si="10"/>
        <v>3.640774654622388E-5</v>
      </c>
      <c r="N78" s="367">
        <f t="shared" si="14"/>
        <v>7.2815493092447761E-6</v>
      </c>
      <c r="O78" s="367">
        <f t="shared" si="15"/>
        <v>1.4563098618489552E-5</v>
      </c>
      <c r="P78" s="367">
        <f t="shared" si="16"/>
        <v>0</v>
      </c>
      <c r="Q78" s="386"/>
      <c r="R78">
        <v>0</v>
      </c>
      <c r="S78">
        <v>0</v>
      </c>
      <c r="U78">
        <v>0</v>
      </c>
      <c r="V78">
        <v>0</v>
      </c>
      <c r="W78">
        <v>0</v>
      </c>
      <c r="X78">
        <v>0</v>
      </c>
      <c r="Y78">
        <v>7.2815493092447756E-3</v>
      </c>
    </row>
    <row r="79" spans="1:25">
      <c r="A79" s="433">
        <v>33</v>
      </c>
      <c r="B79" s="433" t="s">
        <v>738</v>
      </c>
      <c r="C79" s="443" t="s">
        <v>911</v>
      </c>
      <c r="D79" s="381" t="s">
        <v>1098</v>
      </c>
      <c r="E79" s="403" t="s">
        <v>1186</v>
      </c>
      <c r="F79" s="383" t="s">
        <v>1213</v>
      </c>
      <c r="G79" s="378" t="s">
        <v>109</v>
      </c>
      <c r="H79" s="379" t="s">
        <v>1214</v>
      </c>
      <c r="I79" s="367">
        <f t="shared" si="11"/>
        <v>7.4642545730931628E-4</v>
      </c>
      <c r="J79" s="367">
        <f t="shared" si="12"/>
        <v>7.4537454274521621E-4</v>
      </c>
      <c r="K79" s="367">
        <f t="shared" si="13"/>
        <v>6.6451814560601442E-5</v>
      </c>
      <c r="L79" s="367">
        <f t="shared" si="9"/>
        <v>5.8252394473958189E-5</v>
      </c>
      <c r="M79" s="367">
        <f t="shared" si="10"/>
        <v>1.4563098618489546E-4</v>
      </c>
      <c r="N79" s="367">
        <f t="shared" si="14"/>
        <v>2.9126197236979094E-5</v>
      </c>
      <c r="O79" s="367">
        <f t="shared" si="15"/>
        <v>5.8252394473958189E-5</v>
      </c>
      <c r="P79" s="367">
        <f t="shared" si="16"/>
        <v>0</v>
      </c>
      <c r="Q79" s="386"/>
      <c r="R79">
        <v>7.4537454274521617E-2</v>
      </c>
      <c r="S79">
        <v>0</v>
      </c>
      <c r="U79">
        <v>0</v>
      </c>
      <c r="V79">
        <v>0</v>
      </c>
      <c r="W79">
        <v>0</v>
      </c>
      <c r="X79">
        <v>0</v>
      </c>
      <c r="Y79">
        <v>2.9126197236979092E-2</v>
      </c>
    </row>
    <row r="80" spans="1:25">
      <c r="A80" s="433">
        <v>33</v>
      </c>
      <c r="B80" s="433" t="s">
        <v>738</v>
      </c>
      <c r="C80" s="443" t="s">
        <v>913</v>
      </c>
      <c r="D80" s="381" t="s">
        <v>1098</v>
      </c>
      <c r="E80" s="403" t="s">
        <v>1186</v>
      </c>
      <c r="F80" s="378" t="s">
        <v>1215</v>
      </c>
      <c r="G80" s="347"/>
      <c r="H80" s="379" t="s">
        <v>1216</v>
      </c>
      <c r="I80" s="367">
        <f t="shared" si="11"/>
        <v>3.3174464769302934E-4</v>
      </c>
      <c r="J80" s="367">
        <f t="shared" si="12"/>
        <v>3.3127757455342929E-4</v>
      </c>
      <c r="K80" s="367">
        <f t="shared" si="13"/>
        <v>0</v>
      </c>
      <c r="L80" s="367">
        <f t="shared" si="9"/>
        <v>0</v>
      </c>
      <c r="M80" s="367">
        <f t="shared" si="10"/>
        <v>0</v>
      </c>
      <c r="N80" s="367">
        <f t="shared" si="14"/>
        <v>0</v>
      </c>
      <c r="O80" s="367">
        <f t="shared" si="15"/>
        <v>0</v>
      </c>
      <c r="P80" s="367">
        <f t="shared" si="16"/>
        <v>0</v>
      </c>
      <c r="Q80" s="386"/>
      <c r="R80">
        <v>3.3127757455342931E-2</v>
      </c>
      <c r="S80">
        <v>0</v>
      </c>
      <c r="U80">
        <v>0</v>
      </c>
      <c r="V80">
        <v>0</v>
      </c>
      <c r="W80">
        <v>0</v>
      </c>
      <c r="X80">
        <v>0</v>
      </c>
      <c r="Y80">
        <v>0</v>
      </c>
    </row>
    <row r="81" spans="1:25">
      <c r="A81" s="62">
        <v>34</v>
      </c>
      <c r="B81" s="62" t="s">
        <v>739</v>
      </c>
      <c r="C81" s="62" t="s">
        <v>1514</v>
      </c>
      <c r="D81" s="381">
        <v>27</v>
      </c>
      <c r="E81" s="404" t="s">
        <v>490</v>
      </c>
      <c r="F81" s="383" t="s">
        <v>1217</v>
      </c>
      <c r="G81" s="347" t="s">
        <v>641</v>
      </c>
      <c r="H81" s="379" t="s">
        <v>1218</v>
      </c>
      <c r="I81" s="367">
        <f t="shared" si="11"/>
        <v>7.4642545730931585E-4</v>
      </c>
      <c r="J81" s="367">
        <f t="shared" si="12"/>
        <v>7.4537454274521578E-4</v>
      </c>
      <c r="K81" s="367">
        <f t="shared" si="13"/>
        <v>0</v>
      </c>
      <c r="L81" s="367">
        <f t="shared" si="9"/>
        <v>0</v>
      </c>
      <c r="M81" s="367">
        <f t="shared" si="10"/>
        <v>0</v>
      </c>
      <c r="N81" s="367">
        <f t="shared" si="14"/>
        <v>0</v>
      </c>
      <c r="O81" s="367">
        <f t="shared" si="15"/>
        <v>0</v>
      </c>
      <c r="P81" s="367">
        <f t="shared" si="16"/>
        <v>7.8976842383128385E-3</v>
      </c>
      <c r="Q81" s="386"/>
      <c r="R81">
        <v>7.4537454274521575E-2</v>
      </c>
      <c r="S81">
        <v>0.78976842383128387</v>
      </c>
      <c r="U81">
        <v>0</v>
      </c>
      <c r="V81">
        <v>0</v>
      </c>
      <c r="W81">
        <v>0</v>
      </c>
      <c r="X81">
        <v>0</v>
      </c>
      <c r="Y81">
        <v>0</v>
      </c>
    </row>
    <row r="82" spans="1:25">
      <c r="A82" s="62">
        <v>34</v>
      </c>
      <c r="B82" s="62" t="s">
        <v>739</v>
      </c>
      <c r="C82" s="62" t="s">
        <v>1514</v>
      </c>
      <c r="D82" s="381">
        <v>27</v>
      </c>
      <c r="E82" s="404" t="s">
        <v>490</v>
      </c>
      <c r="F82" s="378" t="s">
        <v>176</v>
      </c>
      <c r="G82" s="347" t="s">
        <v>158</v>
      </c>
      <c r="H82" s="379" t="s">
        <v>177</v>
      </c>
      <c r="I82" s="367">
        <f t="shared" si="11"/>
        <v>0</v>
      </c>
      <c r="J82" s="367">
        <f t="shared" si="12"/>
        <v>0</v>
      </c>
      <c r="K82" s="367">
        <f t="shared" si="13"/>
        <v>1.1220105026653811E-5</v>
      </c>
      <c r="L82" s="367">
        <f t="shared" si="9"/>
        <v>3.0610263338021878E-6</v>
      </c>
      <c r="M82" s="367">
        <f t="shared" si="10"/>
        <v>6.0584422844366978E-5</v>
      </c>
      <c r="N82" s="367">
        <f t="shared" si="14"/>
        <v>1.5305131669010939E-6</v>
      </c>
      <c r="O82" s="367">
        <f t="shared" si="15"/>
        <v>3.0610263338021878E-6</v>
      </c>
      <c r="P82" s="367">
        <f t="shared" si="16"/>
        <v>0</v>
      </c>
      <c r="Q82" s="386"/>
      <c r="R82">
        <v>0</v>
      </c>
      <c r="S82">
        <v>0</v>
      </c>
      <c r="U82">
        <v>0</v>
      </c>
      <c r="V82">
        <v>1.0586371401972302E-2</v>
      </c>
      <c r="W82">
        <v>0</v>
      </c>
      <c r="X82">
        <v>0</v>
      </c>
      <c r="Y82">
        <v>1.5305131669010937E-3</v>
      </c>
    </row>
    <row r="83" spans="1:25">
      <c r="A83" s="62">
        <v>34</v>
      </c>
      <c r="B83" s="62" t="s">
        <v>739</v>
      </c>
      <c r="C83" s="62" t="s">
        <v>1514</v>
      </c>
      <c r="D83" s="381">
        <v>27</v>
      </c>
      <c r="E83" s="404" t="s">
        <v>490</v>
      </c>
      <c r="F83" s="383" t="s">
        <v>1219</v>
      </c>
      <c r="G83" s="347" t="s">
        <v>158</v>
      </c>
      <c r="H83" s="379" t="s">
        <v>1220</v>
      </c>
      <c r="I83" s="367">
        <f t="shared" si="11"/>
        <v>8.2936161923257361E-5</v>
      </c>
      <c r="J83" s="367">
        <f t="shared" si="12"/>
        <v>8.2819393638357351E-5</v>
      </c>
      <c r="K83" s="367">
        <f t="shared" si="13"/>
        <v>0</v>
      </c>
      <c r="L83" s="367">
        <f t="shared" si="9"/>
        <v>0</v>
      </c>
      <c r="M83" s="367">
        <f t="shared" si="10"/>
        <v>0</v>
      </c>
      <c r="N83" s="367">
        <f t="shared" si="14"/>
        <v>0</v>
      </c>
      <c r="O83" s="367">
        <f t="shared" si="15"/>
        <v>0</v>
      </c>
      <c r="P83" s="367">
        <f t="shared" si="16"/>
        <v>0</v>
      </c>
      <c r="Q83" s="386"/>
      <c r="R83">
        <v>8.2819393638357344E-3</v>
      </c>
      <c r="S83">
        <v>0</v>
      </c>
      <c r="U83">
        <v>0</v>
      </c>
      <c r="V83">
        <v>0</v>
      </c>
      <c r="W83">
        <v>0</v>
      </c>
      <c r="X83">
        <v>0</v>
      </c>
      <c r="Y83">
        <v>0</v>
      </c>
    </row>
    <row r="84" spans="1:25">
      <c r="A84" s="62">
        <v>26</v>
      </c>
      <c r="B84" s="62" t="s">
        <v>733</v>
      </c>
      <c r="C84" s="62" t="s">
        <v>899</v>
      </c>
      <c r="D84" s="370">
        <v>28</v>
      </c>
      <c r="E84" s="405" t="s">
        <v>342</v>
      </c>
      <c r="F84" s="367" t="s">
        <v>342</v>
      </c>
      <c r="G84" s="367" t="s">
        <v>152</v>
      </c>
      <c r="H84" s="368" t="s">
        <v>1221</v>
      </c>
      <c r="I84" s="367">
        <f t="shared" si="11"/>
        <v>7.4642545730931628E-4</v>
      </c>
      <c r="J84" s="367">
        <f t="shared" si="12"/>
        <v>7.4537454274521621E-4</v>
      </c>
      <c r="K84" s="367">
        <f t="shared" si="13"/>
        <v>3.0097075387941895E-5</v>
      </c>
      <c r="L84" s="367">
        <f t="shared" si="9"/>
        <v>3.3025796518981824E-5</v>
      </c>
      <c r="M84" s="367">
        <f t="shared" si="10"/>
        <v>7.2153228615387782E-5</v>
      </c>
      <c r="N84" s="367">
        <f t="shared" si="14"/>
        <v>1.0287756404782093E-5</v>
      </c>
      <c r="O84" s="367">
        <f t="shared" si="15"/>
        <v>2.1337950491844431E-5</v>
      </c>
      <c r="P84" s="367">
        <f t="shared" si="16"/>
        <v>0</v>
      </c>
      <c r="Q84" s="396"/>
      <c r="R84">
        <v>7.4537454274521617E-2</v>
      </c>
      <c r="S84">
        <v>0</v>
      </c>
      <c r="U84">
        <v>1.5562854636772042E-3</v>
      </c>
      <c r="V84">
        <v>4.1428893182954623E-3</v>
      </c>
      <c r="W84">
        <v>0</v>
      </c>
      <c r="X84">
        <v>9.5304710285030276E-5</v>
      </c>
      <c r="Y84">
        <v>1.0287756404782094E-2</v>
      </c>
    </row>
    <row r="85" spans="1:25">
      <c r="A85" s="433">
        <v>28</v>
      </c>
      <c r="B85" s="433" t="s">
        <v>792</v>
      </c>
      <c r="C85" s="443" t="s">
        <v>1515</v>
      </c>
      <c r="D85" s="370">
        <v>29</v>
      </c>
      <c r="E85" s="365" t="s">
        <v>344</v>
      </c>
      <c r="F85" s="367" t="s">
        <v>344</v>
      </c>
      <c r="G85" s="367" t="s">
        <v>152</v>
      </c>
      <c r="H85" s="368" t="s">
        <v>345</v>
      </c>
      <c r="I85" s="367">
        <f t="shared" si="11"/>
        <v>1.8440589920670335E-4</v>
      </c>
      <c r="J85" s="367">
        <f t="shared" si="12"/>
        <v>1.8414626866585757E-4</v>
      </c>
      <c r="K85" s="367">
        <f t="shared" si="13"/>
        <v>3.875315021282095E-4</v>
      </c>
      <c r="L85" s="367">
        <f t="shared" si="9"/>
        <v>2.5486199510756189E-4</v>
      </c>
      <c r="M85" s="367">
        <f t="shared" si="10"/>
        <v>7.9241003949214405E-4</v>
      </c>
      <c r="N85" s="367">
        <f t="shared" si="14"/>
        <v>3.023824162767382E-4</v>
      </c>
      <c r="O85" s="367">
        <f t="shared" si="15"/>
        <v>3.6235586241132114E-4</v>
      </c>
      <c r="P85" s="367">
        <f t="shared" si="16"/>
        <v>0</v>
      </c>
      <c r="Q85" s="396"/>
      <c r="R85">
        <v>1.8414626866585758E-2</v>
      </c>
      <c r="S85">
        <v>0</v>
      </c>
      <c r="U85">
        <v>0</v>
      </c>
      <c r="V85">
        <v>3.1051010344647877E-2</v>
      </c>
      <c r="W85">
        <v>1.9439046524773029E-2</v>
      </c>
      <c r="X85">
        <v>1.3436733412969909E-2</v>
      </c>
      <c r="Y85">
        <v>0.12743099755378093</v>
      </c>
    </row>
    <row r="86" spans="1:25">
      <c r="A86" s="62">
        <v>35</v>
      </c>
      <c r="B86" s="62" t="s">
        <v>165</v>
      </c>
      <c r="C86" s="62" t="s">
        <v>165</v>
      </c>
      <c r="D86" s="370">
        <v>30</v>
      </c>
      <c r="E86" s="403" t="s">
        <v>165</v>
      </c>
      <c r="F86" s="367" t="s">
        <v>165</v>
      </c>
      <c r="G86" s="367" t="s">
        <v>166</v>
      </c>
      <c r="H86" s="368" t="s">
        <v>1222</v>
      </c>
      <c r="I86" s="367">
        <f t="shared" si="11"/>
        <v>8.2936161923257334E-5</v>
      </c>
      <c r="J86" s="367">
        <f t="shared" si="12"/>
        <v>8.2819393638357324E-5</v>
      </c>
      <c r="K86" s="367">
        <f t="shared" si="13"/>
        <v>1.6130136631091562E-5</v>
      </c>
      <c r="L86" s="367">
        <f t="shared" si="9"/>
        <v>5.7865524142024766E-6</v>
      </c>
      <c r="M86" s="367">
        <f t="shared" si="10"/>
        <v>4.9159499991844756E-5</v>
      </c>
      <c r="N86" s="367">
        <f t="shared" si="14"/>
        <v>7.4499522294728308E-6</v>
      </c>
      <c r="O86" s="367">
        <f t="shared" si="15"/>
        <v>1.4410798865396161E-5</v>
      </c>
      <c r="P86" s="367">
        <f t="shared" si="16"/>
        <v>0</v>
      </c>
      <c r="Q86" s="396"/>
      <c r="R86">
        <v>8.2819393638357327E-3</v>
      </c>
      <c r="S86">
        <v>0</v>
      </c>
      <c r="U86">
        <v>0</v>
      </c>
      <c r="V86">
        <v>6.9386237912677125E-3</v>
      </c>
      <c r="W86">
        <v>5.0629733581906576E-4</v>
      </c>
      <c r="X86">
        <v>1.0780308063992104E-3</v>
      </c>
      <c r="Y86">
        <v>2.8932762071012382E-3</v>
      </c>
    </row>
    <row r="87" spans="1:25">
      <c r="A87" s="62">
        <v>36</v>
      </c>
      <c r="B87" s="62" t="s">
        <v>329</v>
      </c>
      <c r="C87" s="62" t="s">
        <v>329</v>
      </c>
      <c r="D87" s="370">
        <v>31</v>
      </c>
      <c r="E87" s="406" t="s">
        <v>227</v>
      </c>
      <c r="F87" s="367" t="s">
        <v>227</v>
      </c>
      <c r="G87" s="367" t="s">
        <v>228</v>
      </c>
      <c r="H87" s="368" t="s">
        <v>229</v>
      </c>
      <c r="I87" s="367">
        <f t="shared" si="11"/>
        <v>2.0734040480814343E-3</v>
      </c>
      <c r="J87" s="367">
        <f t="shared" si="12"/>
        <v>2.070484840958934E-3</v>
      </c>
      <c r="K87" s="367">
        <f t="shared" si="13"/>
        <v>8.6277353021969039E-3</v>
      </c>
      <c r="L87" s="367">
        <f t="shared" si="9"/>
        <v>9.2678200420433093E-3</v>
      </c>
      <c r="M87" s="367">
        <f t="shared" si="10"/>
        <v>1.4544431838182357E-2</v>
      </c>
      <c r="N87" s="367">
        <f t="shared" si="14"/>
        <v>5.5444608298113041E-3</v>
      </c>
      <c r="O87" s="367">
        <f t="shared" si="15"/>
        <v>7.3644008531991382E-3</v>
      </c>
      <c r="P87" s="367">
        <f t="shared" si="16"/>
        <v>7.8976842383128385E-3</v>
      </c>
      <c r="Q87" s="396"/>
      <c r="R87">
        <v>0.20704848409589341</v>
      </c>
      <c r="S87">
        <v>0.78976842383128387</v>
      </c>
      <c r="U87">
        <v>0.71675575191668295</v>
      </c>
      <c r="V87">
        <v>1.1419993542815485</v>
      </c>
      <c r="W87">
        <v>0.41973042405070904</v>
      </c>
      <c r="X87">
        <v>0.47882835331116158</v>
      </c>
      <c r="Y87">
        <v>1.7668870133549226</v>
      </c>
    </row>
    <row r="88" spans="1:25">
      <c r="A88" s="62">
        <v>32</v>
      </c>
      <c r="B88" s="62" t="s">
        <v>737</v>
      </c>
      <c r="C88" s="62" t="s">
        <v>1514</v>
      </c>
      <c r="D88" s="370">
        <v>32</v>
      </c>
      <c r="E88" s="407" t="s">
        <v>486</v>
      </c>
      <c r="F88" s="389" t="s">
        <v>191</v>
      </c>
      <c r="G88" s="367" t="s">
        <v>192</v>
      </c>
      <c r="H88" s="368" t="s">
        <v>193</v>
      </c>
      <c r="I88" s="367">
        <f t="shared" si="11"/>
        <v>0</v>
      </c>
      <c r="J88" s="367">
        <f t="shared" si="12"/>
        <v>0</v>
      </c>
      <c r="K88" s="367">
        <f t="shared" si="13"/>
        <v>1.1104696183363962E-5</v>
      </c>
      <c r="L88" s="367">
        <f t="shared" si="9"/>
        <v>2.9376836803792489E-5</v>
      </c>
      <c r="M88" s="367">
        <f t="shared" si="10"/>
        <v>1.1492030569765407E-5</v>
      </c>
      <c r="N88" s="367">
        <f t="shared" si="14"/>
        <v>1.6685525539265591E-6</v>
      </c>
      <c r="O88" s="367">
        <f t="shared" si="15"/>
        <v>3.3371051078531182E-6</v>
      </c>
      <c r="P88" s="367">
        <f t="shared" si="16"/>
        <v>0</v>
      </c>
      <c r="Q88" s="396"/>
      <c r="R88">
        <v>0</v>
      </c>
      <c r="S88">
        <v>0</v>
      </c>
      <c r="U88">
        <v>3.2549664619924215E-3</v>
      </c>
      <c r="V88">
        <v>6.2985356002652287E-4</v>
      </c>
      <c r="W88">
        <v>0</v>
      </c>
      <c r="X88">
        <v>0</v>
      </c>
      <c r="Y88">
        <v>1.6685525539265589E-3</v>
      </c>
    </row>
    <row r="89" spans="1:25">
      <c r="A89" s="62">
        <v>32</v>
      </c>
      <c r="B89" s="62" t="s">
        <v>737</v>
      </c>
      <c r="C89" s="443" t="s">
        <v>1516</v>
      </c>
      <c r="D89" s="370">
        <v>32</v>
      </c>
      <c r="E89" s="407" t="s">
        <v>486</v>
      </c>
      <c r="F89" s="389" t="s">
        <v>221</v>
      </c>
      <c r="G89" s="367" t="s">
        <v>222</v>
      </c>
      <c r="H89" s="379" t="s">
        <v>659</v>
      </c>
      <c r="I89" s="367">
        <f t="shared" si="11"/>
        <v>3.3174464769302934E-4</v>
      </c>
      <c r="J89" s="367">
        <f t="shared" si="12"/>
        <v>3.3127757455342929E-4</v>
      </c>
      <c r="K89" s="367">
        <f t="shared" si="13"/>
        <v>0</v>
      </c>
      <c r="L89" s="367">
        <f t="shared" si="9"/>
        <v>0</v>
      </c>
      <c r="M89" s="367">
        <f t="shared" si="10"/>
        <v>0</v>
      </c>
      <c r="N89" s="367">
        <f t="shared" si="14"/>
        <v>0</v>
      </c>
      <c r="O89" s="367">
        <f t="shared" si="15"/>
        <v>0</v>
      </c>
      <c r="P89" s="367">
        <f t="shared" si="16"/>
        <v>0</v>
      </c>
      <c r="Q89" s="386"/>
      <c r="R89">
        <v>3.3127757455342931E-2</v>
      </c>
      <c r="S89">
        <v>0</v>
      </c>
      <c r="U89">
        <v>0</v>
      </c>
      <c r="V89">
        <v>0</v>
      </c>
      <c r="W89">
        <v>0</v>
      </c>
      <c r="X89">
        <v>0</v>
      </c>
      <c r="Y89">
        <v>0</v>
      </c>
    </row>
    <row r="90" spans="1:25">
      <c r="A90" s="62">
        <v>32</v>
      </c>
      <c r="B90" s="62" t="s">
        <v>737</v>
      </c>
      <c r="C90" s="62" t="s">
        <v>1517</v>
      </c>
      <c r="D90" s="370">
        <v>32</v>
      </c>
      <c r="E90" s="407" t="s">
        <v>486</v>
      </c>
      <c r="F90" s="376" t="s">
        <v>486</v>
      </c>
      <c r="G90" s="347" t="s">
        <v>222</v>
      </c>
      <c r="H90" s="408" t="s">
        <v>487</v>
      </c>
      <c r="I90" s="367">
        <f t="shared" si="11"/>
        <v>0.1394156881929956</v>
      </c>
      <c r="J90" s="367">
        <f t="shared" si="12"/>
        <v>0.13921940070607869</v>
      </c>
      <c r="K90" s="367">
        <f t="shared" si="13"/>
        <v>1.0748032867643358E-4</v>
      </c>
      <c r="L90" s="367">
        <f t="shared" si="9"/>
        <v>7.5489380525614025E-5</v>
      </c>
      <c r="M90" s="367">
        <f t="shared" si="10"/>
        <v>1.9882288587020909E-4</v>
      </c>
      <c r="N90" s="367">
        <f t="shared" si="14"/>
        <v>1.5319447540458822E-4</v>
      </c>
      <c r="O90" s="367">
        <f t="shared" si="15"/>
        <v>7.9681928545666068E-5</v>
      </c>
      <c r="P90" s="367">
        <f t="shared" si="16"/>
        <v>4.6922515181689304E-5</v>
      </c>
      <c r="Q90" s="408"/>
      <c r="R90">
        <v>13.921940070607869</v>
      </c>
      <c r="S90">
        <v>4.6922515181689302E-3</v>
      </c>
      <c r="U90">
        <v>0</v>
      </c>
      <c r="V90">
        <v>2.0198869112348101E-3</v>
      </c>
      <c r="W90">
        <v>1.2827753904642357E-2</v>
      </c>
      <c r="X90">
        <v>5.2406850250650747E-4</v>
      </c>
      <c r="Y90">
        <v>3.774469026280701E-2</v>
      </c>
    </row>
    <row r="91" spans="1:25">
      <c r="A91" s="62">
        <v>32</v>
      </c>
      <c r="B91" s="62" t="s">
        <v>737</v>
      </c>
      <c r="C91" s="62" t="s">
        <v>1517</v>
      </c>
      <c r="D91" s="370">
        <v>33</v>
      </c>
      <c r="E91" s="365" t="s">
        <v>215</v>
      </c>
      <c r="F91" s="366" t="s">
        <v>215</v>
      </c>
      <c r="G91" s="367" t="s">
        <v>216</v>
      </c>
      <c r="H91" s="368" t="s">
        <v>217</v>
      </c>
      <c r="I91" s="367">
        <f t="shared" si="11"/>
        <v>3.3174464769302935E-2</v>
      </c>
      <c r="J91" s="367">
        <f t="shared" si="12"/>
        <v>3.3127757455342931E-2</v>
      </c>
      <c r="K91" s="367">
        <f t="shared" si="13"/>
        <v>8.3040701833141822E-4</v>
      </c>
      <c r="L91" s="367">
        <f t="shared" si="9"/>
        <v>6.6490254522880317E-4</v>
      </c>
      <c r="M91" s="367">
        <f t="shared" si="10"/>
        <v>3.9208585469522667E-4</v>
      </c>
      <c r="N91" s="367">
        <f t="shared" si="14"/>
        <v>1.0947947788100675E-3</v>
      </c>
      <c r="O91" s="367">
        <f t="shared" si="15"/>
        <v>9.8235556859883519E-4</v>
      </c>
      <c r="P91" s="367">
        <f t="shared" si="16"/>
        <v>1.4574663596803839E-4</v>
      </c>
      <c r="Q91" s="396"/>
      <c r="R91">
        <v>3.3127757455342932</v>
      </c>
      <c r="S91">
        <v>1.4574663596803839E-2</v>
      </c>
      <c r="U91">
        <v>6.3508525418839057E-2</v>
      </c>
      <c r="V91">
        <v>0</v>
      </c>
      <c r="W91">
        <v>0.11293084531900247</v>
      </c>
      <c r="X91">
        <v>0.10319015334009304</v>
      </c>
      <c r="Y91">
        <v>7.8417170939045336E-2</v>
      </c>
    </row>
    <row r="92" spans="1:25">
      <c r="A92" s="62">
        <v>32</v>
      </c>
      <c r="B92" s="62" t="s">
        <v>737</v>
      </c>
      <c r="C92" s="443" t="s">
        <v>1517</v>
      </c>
      <c r="D92" s="370">
        <v>33</v>
      </c>
      <c r="E92" s="365" t="s">
        <v>215</v>
      </c>
      <c r="F92" s="366" t="s">
        <v>1223</v>
      </c>
      <c r="G92" s="367" t="s">
        <v>216</v>
      </c>
      <c r="H92" s="368" t="s">
        <v>1224</v>
      </c>
      <c r="I92" s="367">
        <f t="shared" si="11"/>
        <v>8.2936161923257361E-5</v>
      </c>
      <c r="J92" s="367">
        <f t="shared" si="12"/>
        <v>8.2819393638357351E-5</v>
      </c>
      <c r="K92" s="367">
        <f t="shared" si="13"/>
        <v>0</v>
      </c>
      <c r="L92" s="367">
        <f t="shared" si="9"/>
        <v>0</v>
      </c>
      <c r="M92" s="367">
        <f t="shared" si="10"/>
        <v>0</v>
      </c>
      <c r="N92" s="367">
        <f t="shared" si="14"/>
        <v>0</v>
      </c>
      <c r="O92" s="367">
        <f t="shared" si="15"/>
        <v>0</v>
      </c>
      <c r="P92" s="367">
        <f t="shared" si="16"/>
        <v>0</v>
      </c>
      <c r="Q92" s="396"/>
      <c r="R92">
        <v>8.2819393638357344E-3</v>
      </c>
      <c r="S92">
        <v>0</v>
      </c>
      <c r="U92">
        <v>0</v>
      </c>
      <c r="V92">
        <v>0</v>
      </c>
      <c r="W92">
        <v>0</v>
      </c>
      <c r="X92">
        <v>0</v>
      </c>
      <c r="Y92">
        <v>0</v>
      </c>
    </row>
    <row r="93" spans="1:25">
      <c r="A93" s="62">
        <v>39</v>
      </c>
      <c r="B93" s="62" t="s">
        <v>793</v>
      </c>
      <c r="C93" s="443" t="s">
        <v>814</v>
      </c>
      <c r="D93" s="370">
        <v>34</v>
      </c>
      <c r="E93" s="409" t="s">
        <v>495</v>
      </c>
      <c r="F93" s="367" t="s">
        <v>371</v>
      </c>
      <c r="G93" s="367" t="s">
        <v>126</v>
      </c>
      <c r="H93" s="368" t="s">
        <v>1225</v>
      </c>
      <c r="I93" s="367">
        <f t="shared" si="11"/>
        <v>1.3269785907721178E-3</v>
      </c>
      <c r="J93" s="367">
        <f t="shared" si="12"/>
        <v>1.3251102982137176E-3</v>
      </c>
      <c r="K93" s="367">
        <f t="shared" si="13"/>
        <v>2.019664085327338E-6</v>
      </c>
      <c r="L93" s="367">
        <f t="shared" si="9"/>
        <v>1.770459840431921E-6</v>
      </c>
      <c r="M93" s="367">
        <f t="shared" si="10"/>
        <v>4.426149601079802E-6</v>
      </c>
      <c r="N93" s="367">
        <f t="shared" si="14"/>
        <v>8.8522992021596049E-7</v>
      </c>
      <c r="O93" s="367">
        <f t="shared" si="15"/>
        <v>1.770459840431921E-6</v>
      </c>
      <c r="P93" s="367">
        <f t="shared" si="16"/>
        <v>0</v>
      </c>
      <c r="Q93" s="396"/>
      <c r="R93">
        <v>0.13251102982137175</v>
      </c>
      <c r="S93">
        <v>0</v>
      </c>
      <c r="U93">
        <v>0</v>
      </c>
      <c r="V93">
        <v>0</v>
      </c>
      <c r="W93">
        <v>0</v>
      </c>
      <c r="X93">
        <v>0</v>
      </c>
      <c r="Y93">
        <v>8.8522992021596036E-4</v>
      </c>
    </row>
    <row r="94" spans="1:25">
      <c r="A94" s="62">
        <v>39</v>
      </c>
      <c r="B94" s="62" t="s">
        <v>793</v>
      </c>
      <c r="C94" s="62" t="s">
        <v>793</v>
      </c>
      <c r="D94" s="370">
        <v>34</v>
      </c>
      <c r="E94" s="409" t="s">
        <v>495</v>
      </c>
      <c r="F94" s="367" t="s">
        <v>793</v>
      </c>
      <c r="G94" s="367" t="s">
        <v>126</v>
      </c>
      <c r="H94" s="368" t="s">
        <v>1226</v>
      </c>
      <c r="I94" s="367">
        <f t="shared" si="11"/>
        <v>0</v>
      </c>
      <c r="J94" s="367">
        <f t="shared" si="12"/>
        <v>0</v>
      </c>
      <c r="K94" s="367">
        <f t="shared" si="13"/>
        <v>6.6451814560601442E-5</v>
      </c>
      <c r="L94" s="367">
        <f t="shared" si="9"/>
        <v>5.8252394473958189E-5</v>
      </c>
      <c r="M94" s="367">
        <f t="shared" si="10"/>
        <v>1.4563098618489546E-4</v>
      </c>
      <c r="N94" s="367">
        <f t="shared" si="14"/>
        <v>2.9126197236979094E-5</v>
      </c>
      <c r="O94" s="367">
        <f t="shared" si="15"/>
        <v>5.8252394473958189E-5</v>
      </c>
      <c r="P94" s="367">
        <f t="shared" si="16"/>
        <v>7.8976842383128385E-3</v>
      </c>
      <c r="Q94" s="396"/>
      <c r="R94">
        <v>0</v>
      </c>
      <c r="S94">
        <v>0.78976842383128387</v>
      </c>
      <c r="U94">
        <v>0</v>
      </c>
      <c r="V94">
        <v>0</v>
      </c>
      <c r="W94">
        <v>0</v>
      </c>
      <c r="X94">
        <v>0</v>
      </c>
      <c r="Y94">
        <v>2.9126197236979092E-2</v>
      </c>
    </row>
    <row r="95" spans="1:25">
      <c r="A95" s="62">
        <v>39</v>
      </c>
      <c r="B95" s="62" t="s">
        <v>793</v>
      </c>
      <c r="C95" s="62" t="s">
        <v>853</v>
      </c>
      <c r="D95" s="370">
        <v>34</v>
      </c>
      <c r="E95" s="409" t="s">
        <v>495</v>
      </c>
      <c r="F95" s="367" t="s">
        <v>1227</v>
      </c>
      <c r="G95" s="367" t="s">
        <v>126</v>
      </c>
      <c r="H95" s="368" t="s">
        <v>1228</v>
      </c>
      <c r="I95" s="367">
        <f t="shared" si="11"/>
        <v>1.0425462168509297E-3</v>
      </c>
      <c r="J95" s="367">
        <f t="shared" si="12"/>
        <v>1.0410783850770971E-3</v>
      </c>
      <c r="K95" s="367">
        <f t="shared" si="13"/>
        <v>4.6417641942819183E-3</v>
      </c>
      <c r="L95" s="367">
        <f t="shared" si="9"/>
        <v>1.0559226844671795E-3</v>
      </c>
      <c r="M95" s="367">
        <f t="shared" si="10"/>
        <v>2.6398067111679485E-3</v>
      </c>
      <c r="N95" s="367">
        <f t="shared" si="14"/>
        <v>1.8857609196785849E-2</v>
      </c>
      <c r="O95" s="367">
        <f t="shared" si="15"/>
        <v>2.3635771690273316E-3</v>
      </c>
      <c r="P95" s="367">
        <f t="shared" si="16"/>
        <v>1.5810941084404809E-3</v>
      </c>
      <c r="Q95" s="396"/>
      <c r="R95">
        <v>0.10410783850770972</v>
      </c>
      <c r="S95">
        <v>0.15810941084404809</v>
      </c>
      <c r="U95">
        <v>0</v>
      </c>
      <c r="V95">
        <v>0</v>
      </c>
      <c r="W95">
        <v>2.0366275393946953</v>
      </c>
      <c r="X95">
        <v>0.16345681057001904</v>
      </c>
      <c r="Y95">
        <v>0.5279613422335897</v>
      </c>
    </row>
    <row r="96" spans="1:25">
      <c r="A96" s="62">
        <v>39</v>
      </c>
      <c r="B96" s="62" t="s">
        <v>793</v>
      </c>
      <c r="C96" s="62" t="e">
        <v>#N/A</v>
      </c>
      <c r="D96" s="370">
        <v>34</v>
      </c>
      <c r="E96" s="409" t="s">
        <v>495</v>
      </c>
      <c r="F96" s="367" t="s">
        <v>645</v>
      </c>
      <c r="G96" s="367" t="s">
        <v>126</v>
      </c>
      <c r="H96" s="368" t="s">
        <v>71</v>
      </c>
      <c r="I96" s="367">
        <f t="shared" si="11"/>
        <v>0</v>
      </c>
      <c r="J96" s="367">
        <f t="shared" si="12"/>
        <v>0</v>
      </c>
      <c r="K96" s="367">
        <f t="shared" si="13"/>
        <v>4.7963773287674882E-5</v>
      </c>
      <c r="L96" s="367">
        <f t="shared" si="9"/>
        <v>3.2573141507229391E-5</v>
      </c>
      <c r="M96" s="367">
        <f t="shared" si="10"/>
        <v>1.6419207393316354E-4</v>
      </c>
      <c r="N96" s="367">
        <f t="shared" si="14"/>
        <v>1.8015466917907908E-5</v>
      </c>
      <c r="O96" s="367">
        <f t="shared" si="15"/>
        <v>2.9013855801098659E-5</v>
      </c>
      <c r="P96" s="367">
        <f t="shared" si="16"/>
        <v>0</v>
      </c>
      <c r="Q96" s="396"/>
      <c r="R96">
        <v>0</v>
      </c>
      <c r="S96">
        <v>0</v>
      </c>
      <c r="U96">
        <v>7.0694496451959531E-4</v>
      </c>
      <c r="V96">
        <v>1.9379623891096393E-2</v>
      </c>
      <c r="W96">
        <v>5.0629733581906576E-4</v>
      </c>
      <c r="X96">
        <v>2.6203425125325374E-4</v>
      </c>
      <c r="Y96">
        <v>1.3458790895536313E-2</v>
      </c>
    </row>
    <row r="97" spans="1:25">
      <c r="A97" s="62">
        <v>34</v>
      </c>
      <c r="B97" s="62" t="s">
        <v>739</v>
      </c>
      <c r="C97" s="443" t="s">
        <v>814</v>
      </c>
      <c r="D97" s="370">
        <v>34</v>
      </c>
      <c r="E97" s="409" t="s">
        <v>495</v>
      </c>
      <c r="F97" s="383" t="s">
        <v>1229</v>
      </c>
      <c r="G97" s="347" t="s">
        <v>1230</v>
      </c>
      <c r="H97" s="349" t="s">
        <v>1231</v>
      </c>
      <c r="I97" s="367">
        <f t="shared" si="11"/>
        <v>0</v>
      </c>
      <c r="J97" s="367">
        <f t="shared" si="12"/>
        <v>0</v>
      </c>
      <c r="K97" s="367">
        <f t="shared" si="13"/>
        <v>0</v>
      </c>
      <c r="L97" s="367">
        <f t="shared" si="9"/>
        <v>0</v>
      </c>
      <c r="M97" s="367">
        <f t="shared" si="10"/>
        <v>0</v>
      </c>
      <c r="N97" s="367">
        <f t="shared" si="14"/>
        <v>0</v>
      </c>
      <c r="O97" s="367">
        <f t="shared" si="15"/>
        <v>0</v>
      </c>
      <c r="P97" s="367">
        <f t="shared" si="16"/>
        <v>7.8976842383128385E-3</v>
      </c>
      <c r="Q97" s="408"/>
      <c r="R97">
        <v>0</v>
      </c>
      <c r="S97">
        <v>0.78976842383128387</v>
      </c>
      <c r="U97">
        <v>0</v>
      </c>
      <c r="V97">
        <v>0</v>
      </c>
      <c r="W97">
        <v>0</v>
      </c>
      <c r="X97">
        <v>0</v>
      </c>
      <c r="Y97">
        <v>0</v>
      </c>
    </row>
    <row r="98" spans="1:25">
      <c r="A98" s="62">
        <v>34</v>
      </c>
      <c r="B98" s="62" t="s">
        <v>739</v>
      </c>
      <c r="C98" s="443" t="s">
        <v>911</v>
      </c>
      <c r="D98" s="370">
        <v>34</v>
      </c>
      <c r="E98" s="409" t="s">
        <v>495</v>
      </c>
      <c r="F98" s="383" t="s">
        <v>1232</v>
      </c>
      <c r="G98" s="347" t="s">
        <v>1018</v>
      </c>
      <c r="H98" s="349" t="s">
        <v>1233</v>
      </c>
      <c r="I98" s="367">
        <f t="shared" si="11"/>
        <v>2.9857018292372651E-3</v>
      </c>
      <c r="J98" s="367">
        <f t="shared" si="12"/>
        <v>2.9814981709808648E-3</v>
      </c>
      <c r="K98" s="367">
        <f t="shared" si="13"/>
        <v>1.6612953640150361E-5</v>
      </c>
      <c r="L98" s="367">
        <f t="shared" si="9"/>
        <v>1.4563098618489547E-5</v>
      </c>
      <c r="M98" s="367">
        <f t="shared" si="10"/>
        <v>3.6407746546223866E-5</v>
      </c>
      <c r="N98" s="367">
        <f t="shared" si="14"/>
        <v>7.2815493092447736E-6</v>
      </c>
      <c r="O98" s="367">
        <f t="shared" si="15"/>
        <v>1.4563098618489547E-5</v>
      </c>
      <c r="P98" s="367">
        <f t="shared" si="16"/>
        <v>0</v>
      </c>
      <c r="Q98" s="408"/>
      <c r="R98">
        <v>0.29814981709808647</v>
      </c>
      <c r="S98">
        <v>0</v>
      </c>
      <c r="U98">
        <v>0</v>
      </c>
      <c r="V98">
        <v>0</v>
      </c>
      <c r="W98">
        <v>0</v>
      </c>
      <c r="X98">
        <v>0</v>
      </c>
      <c r="Y98">
        <v>7.281549309244773E-3</v>
      </c>
    </row>
    <row r="99" spans="1:25">
      <c r="A99" s="62">
        <v>34</v>
      </c>
      <c r="B99" s="62" t="s">
        <v>739</v>
      </c>
      <c r="C99" s="443" t="s">
        <v>1517</v>
      </c>
      <c r="D99" s="370">
        <v>34</v>
      </c>
      <c r="E99" s="409" t="s">
        <v>495</v>
      </c>
      <c r="F99" s="383" t="s">
        <v>1234</v>
      </c>
      <c r="G99" s="367" t="s">
        <v>97</v>
      </c>
      <c r="H99" s="379" t="s">
        <v>1235</v>
      </c>
      <c r="I99" s="367">
        <f t="shared" si="11"/>
        <v>8.2936161923257361E-5</v>
      </c>
      <c r="J99" s="367">
        <f t="shared" si="12"/>
        <v>8.2819393638357351E-5</v>
      </c>
      <c r="K99" s="367">
        <f t="shared" si="13"/>
        <v>0</v>
      </c>
      <c r="L99" s="367">
        <f t="shared" si="9"/>
        <v>0</v>
      </c>
      <c r="M99" s="367">
        <f t="shared" si="10"/>
        <v>0</v>
      </c>
      <c r="N99" s="367">
        <f t="shared" si="14"/>
        <v>0</v>
      </c>
      <c r="O99" s="367">
        <f t="shared" si="15"/>
        <v>0</v>
      </c>
      <c r="P99" s="367">
        <f t="shared" si="16"/>
        <v>0</v>
      </c>
      <c r="Q99" s="386"/>
      <c r="R99">
        <v>8.2819393638357344E-3</v>
      </c>
      <c r="S99">
        <v>0</v>
      </c>
      <c r="U99">
        <v>0</v>
      </c>
      <c r="V99">
        <v>0</v>
      </c>
      <c r="W99">
        <v>0</v>
      </c>
      <c r="X99">
        <v>0</v>
      </c>
      <c r="Y99">
        <v>0</v>
      </c>
    </row>
    <row r="100" spans="1:25">
      <c r="A100" s="62">
        <v>34</v>
      </c>
      <c r="B100" s="62" t="s">
        <v>739</v>
      </c>
      <c r="C100" s="62" t="s">
        <v>1514</v>
      </c>
      <c r="D100" s="370">
        <v>34</v>
      </c>
      <c r="E100" s="409" t="s">
        <v>495</v>
      </c>
      <c r="F100" s="367" t="s">
        <v>1236</v>
      </c>
      <c r="G100" s="367" t="s">
        <v>97</v>
      </c>
      <c r="H100" s="379" t="s">
        <v>1237</v>
      </c>
      <c r="I100" s="367">
        <f t="shared" si="11"/>
        <v>3.3174464769302934E-4</v>
      </c>
      <c r="J100" s="367">
        <f t="shared" si="12"/>
        <v>3.3127757455342929E-4</v>
      </c>
      <c r="K100" s="367">
        <f t="shared" si="13"/>
        <v>0</v>
      </c>
      <c r="L100" s="367">
        <f t="shared" si="9"/>
        <v>0</v>
      </c>
      <c r="M100" s="367">
        <f t="shared" si="10"/>
        <v>0</v>
      </c>
      <c r="N100" s="367">
        <f t="shared" si="14"/>
        <v>0</v>
      </c>
      <c r="O100" s="367">
        <f t="shared" si="15"/>
        <v>0</v>
      </c>
      <c r="P100" s="367">
        <f t="shared" si="16"/>
        <v>0</v>
      </c>
      <c r="Q100" s="386"/>
      <c r="R100">
        <v>3.3127757455342931E-2</v>
      </c>
      <c r="S100">
        <v>0</v>
      </c>
      <c r="U100">
        <v>0</v>
      </c>
      <c r="V100">
        <v>0</v>
      </c>
      <c r="W100">
        <v>0</v>
      </c>
      <c r="X100">
        <v>0</v>
      </c>
      <c r="Y100">
        <v>0</v>
      </c>
    </row>
    <row r="101" spans="1:25">
      <c r="A101" s="62">
        <v>34</v>
      </c>
      <c r="B101" s="62" t="s">
        <v>739</v>
      </c>
      <c r="C101" s="443" t="s">
        <v>853</v>
      </c>
      <c r="D101" s="370">
        <v>34</v>
      </c>
      <c r="E101" s="409" t="s">
        <v>495</v>
      </c>
      <c r="F101" s="378" t="s">
        <v>107</v>
      </c>
      <c r="G101" s="347" t="s">
        <v>636</v>
      </c>
      <c r="H101" s="379" t="s">
        <v>108</v>
      </c>
      <c r="I101" s="367">
        <f t="shared" si="11"/>
        <v>2.6620490995537892E-4</v>
      </c>
      <c r="J101" s="367">
        <f t="shared" si="12"/>
        <v>2.6583011215853593E-4</v>
      </c>
      <c r="K101" s="367">
        <f t="shared" si="13"/>
        <v>0</v>
      </c>
      <c r="L101" s="367">
        <f t="shared" si="9"/>
        <v>0</v>
      </c>
      <c r="M101" s="367">
        <f t="shared" si="10"/>
        <v>0</v>
      </c>
      <c r="N101" s="367">
        <f t="shared" si="14"/>
        <v>0</v>
      </c>
      <c r="O101" s="367">
        <f t="shared" si="15"/>
        <v>0</v>
      </c>
      <c r="P101" s="367">
        <f t="shared" si="16"/>
        <v>0</v>
      </c>
      <c r="Q101" s="386"/>
      <c r="R101">
        <v>2.6583011215853592E-2</v>
      </c>
      <c r="S101">
        <v>0</v>
      </c>
      <c r="U101">
        <v>0</v>
      </c>
      <c r="V101">
        <v>0</v>
      </c>
      <c r="W101">
        <v>0</v>
      </c>
      <c r="X101">
        <v>0</v>
      </c>
      <c r="Y101">
        <v>0</v>
      </c>
    </row>
    <row r="102" spans="1:25">
      <c r="A102" s="62">
        <v>34</v>
      </c>
      <c r="B102" s="62" t="s">
        <v>739</v>
      </c>
      <c r="C102" s="62" t="s">
        <v>912</v>
      </c>
      <c r="D102" s="370">
        <v>34</v>
      </c>
      <c r="E102" s="409" t="s">
        <v>495</v>
      </c>
      <c r="F102" s="367" t="s">
        <v>1238</v>
      </c>
      <c r="G102" s="347" t="s">
        <v>653</v>
      </c>
      <c r="H102" s="349" t="s">
        <v>1239</v>
      </c>
      <c r="I102" s="367">
        <f t="shared" si="11"/>
        <v>0</v>
      </c>
      <c r="J102" s="367">
        <f t="shared" si="12"/>
        <v>0</v>
      </c>
      <c r="K102" s="367">
        <f t="shared" si="13"/>
        <v>1.6612953640150361E-5</v>
      </c>
      <c r="L102" s="367">
        <f t="shared" si="9"/>
        <v>1.4563098618489547E-5</v>
      </c>
      <c r="M102" s="367">
        <f t="shared" si="10"/>
        <v>3.6407746546223866E-5</v>
      </c>
      <c r="N102" s="367">
        <f t="shared" si="14"/>
        <v>7.2815493092447736E-6</v>
      </c>
      <c r="O102" s="367">
        <f t="shared" si="15"/>
        <v>1.4563098618489547E-5</v>
      </c>
      <c r="P102" s="367">
        <f t="shared" si="16"/>
        <v>0</v>
      </c>
      <c r="Q102" s="408"/>
      <c r="R102">
        <v>0</v>
      </c>
      <c r="S102">
        <v>0</v>
      </c>
      <c r="U102">
        <v>0</v>
      </c>
      <c r="V102">
        <v>0</v>
      </c>
      <c r="W102">
        <v>0</v>
      </c>
      <c r="X102">
        <v>0</v>
      </c>
      <c r="Y102">
        <v>7.281549309244773E-3</v>
      </c>
    </row>
    <row r="103" spans="1:25">
      <c r="A103" s="62">
        <v>34</v>
      </c>
      <c r="B103" s="62" t="s">
        <v>739</v>
      </c>
      <c r="C103" s="62" t="s">
        <v>1514</v>
      </c>
      <c r="D103" s="370">
        <v>34</v>
      </c>
      <c r="E103" s="409" t="s">
        <v>495</v>
      </c>
      <c r="F103" s="367" t="s">
        <v>162</v>
      </c>
      <c r="G103" s="347" t="s">
        <v>646</v>
      </c>
      <c r="H103" s="349" t="s">
        <v>163</v>
      </c>
      <c r="I103" s="367">
        <f t="shared" si="11"/>
        <v>1.4350639383236554E-4</v>
      </c>
      <c r="J103" s="367">
        <f t="shared" si="12"/>
        <v>1.4330434691951834E-4</v>
      </c>
      <c r="K103" s="367">
        <f t="shared" si="13"/>
        <v>0</v>
      </c>
      <c r="L103" s="367">
        <f t="shared" si="9"/>
        <v>0</v>
      </c>
      <c r="M103" s="367">
        <f t="shared" si="10"/>
        <v>0</v>
      </c>
      <c r="N103" s="367">
        <f t="shared" si="14"/>
        <v>0</v>
      </c>
      <c r="O103" s="367">
        <f t="shared" si="15"/>
        <v>0</v>
      </c>
      <c r="P103" s="367">
        <f t="shared" si="16"/>
        <v>0</v>
      </c>
      <c r="Q103" s="408"/>
      <c r="R103">
        <v>1.4330434691951834E-2</v>
      </c>
      <c r="S103">
        <v>0</v>
      </c>
      <c r="U103">
        <v>0</v>
      </c>
      <c r="V103">
        <v>0</v>
      </c>
      <c r="W103">
        <v>0</v>
      </c>
      <c r="X103">
        <v>0</v>
      </c>
      <c r="Y103">
        <v>0</v>
      </c>
    </row>
    <row r="104" spans="1:25">
      <c r="A104" s="62">
        <v>34</v>
      </c>
      <c r="B104" s="62" t="s">
        <v>739</v>
      </c>
      <c r="C104" s="62" t="s">
        <v>1514</v>
      </c>
      <c r="D104" s="370">
        <v>34</v>
      </c>
      <c r="E104" s="409" t="s">
        <v>495</v>
      </c>
      <c r="F104" s="378" t="s">
        <v>197</v>
      </c>
      <c r="G104" s="347" t="s">
        <v>103</v>
      </c>
      <c r="H104" s="379" t="s">
        <v>198</v>
      </c>
      <c r="I104" s="367">
        <f t="shared" si="11"/>
        <v>5.3079143630884711E-3</v>
      </c>
      <c r="J104" s="367">
        <f t="shared" si="12"/>
        <v>5.3004411928548704E-3</v>
      </c>
      <c r="K104" s="367">
        <f t="shared" si="13"/>
        <v>0</v>
      </c>
      <c r="L104" s="367">
        <f t="shared" si="9"/>
        <v>0</v>
      </c>
      <c r="M104" s="367">
        <f t="shared" si="10"/>
        <v>0</v>
      </c>
      <c r="N104" s="367">
        <f t="shared" si="14"/>
        <v>0</v>
      </c>
      <c r="O104" s="367">
        <f t="shared" si="15"/>
        <v>0</v>
      </c>
      <c r="P104" s="367">
        <f t="shared" si="16"/>
        <v>0</v>
      </c>
      <c r="Q104" s="386"/>
      <c r="R104">
        <v>0.530044119285487</v>
      </c>
      <c r="S104">
        <v>0</v>
      </c>
      <c r="U104">
        <v>0</v>
      </c>
      <c r="V104">
        <v>0</v>
      </c>
      <c r="W104">
        <v>0</v>
      </c>
      <c r="X104">
        <v>0</v>
      </c>
      <c r="Y104">
        <v>0</v>
      </c>
    </row>
    <row r="105" spans="1:25">
      <c r="A105" s="62">
        <v>34</v>
      </c>
      <c r="B105" s="62" t="s">
        <v>739</v>
      </c>
      <c r="C105" s="443" t="s">
        <v>853</v>
      </c>
      <c r="D105" s="370">
        <v>34</v>
      </c>
      <c r="E105" s="409" t="s">
        <v>495</v>
      </c>
      <c r="F105" s="367" t="s">
        <v>102</v>
      </c>
      <c r="G105" s="367" t="s">
        <v>103</v>
      </c>
      <c r="H105" s="368" t="s">
        <v>103</v>
      </c>
      <c r="I105" s="367">
        <f t="shared" si="11"/>
        <v>1.3786547225452906E-4</v>
      </c>
      <c r="J105" s="367">
        <f t="shared" si="12"/>
        <v>1.3767136736266071E-4</v>
      </c>
      <c r="K105" s="367">
        <f t="shared" si="13"/>
        <v>0</v>
      </c>
      <c r="L105" s="367">
        <f t="shared" si="9"/>
        <v>0</v>
      </c>
      <c r="M105" s="367">
        <f t="shared" si="10"/>
        <v>0</v>
      </c>
      <c r="N105" s="367">
        <f t="shared" si="14"/>
        <v>0</v>
      </c>
      <c r="O105" s="367">
        <f t="shared" si="15"/>
        <v>0</v>
      </c>
      <c r="P105" s="367">
        <f t="shared" si="16"/>
        <v>0</v>
      </c>
      <c r="Q105" s="396"/>
      <c r="R105">
        <v>1.3767136736266072E-2</v>
      </c>
      <c r="S105">
        <v>0</v>
      </c>
      <c r="U105">
        <v>0</v>
      </c>
      <c r="V105">
        <v>0</v>
      </c>
      <c r="W105">
        <v>0</v>
      </c>
      <c r="X105">
        <v>0</v>
      </c>
      <c r="Y105">
        <v>0</v>
      </c>
    </row>
    <row r="106" spans="1:25">
      <c r="A106" s="62">
        <v>34</v>
      </c>
      <c r="B106" s="62" t="s">
        <v>739</v>
      </c>
      <c r="C106" s="443" t="s">
        <v>911</v>
      </c>
      <c r="D106" s="370">
        <v>35</v>
      </c>
      <c r="E106" s="410" t="s">
        <v>491</v>
      </c>
      <c r="F106" s="383" t="s">
        <v>1240</v>
      </c>
      <c r="G106" s="367" t="s">
        <v>1028</v>
      </c>
      <c r="H106" s="379" t="s">
        <v>1241</v>
      </c>
      <c r="I106" s="367">
        <f t="shared" si="11"/>
        <v>3.3174464769302945E-4</v>
      </c>
      <c r="J106" s="367">
        <f t="shared" si="12"/>
        <v>3.312775745534294E-4</v>
      </c>
      <c r="K106" s="367">
        <f t="shared" si="13"/>
        <v>0</v>
      </c>
      <c r="L106" s="367">
        <f t="shared" si="9"/>
        <v>0</v>
      </c>
      <c r="M106" s="367">
        <f t="shared" si="10"/>
        <v>0</v>
      </c>
      <c r="N106" s="367">
        <f t="shared" si="14"/>
        <v>0</v>
      </c>
      <c r="O106" s="367">
        <f t="shared" si="15"/>
        <v>0</v>
      </c>
      <c r="P106" s="367">
        <f t="shared" si="16"/>
        <v>0</v>
      </c>
      <c r="Q106" s="386"/>
      <c r="R106">
        <v>3.3127757455342938E-2</v>
      </c>
      <c r="S106">
        <v>0</v>
      </c>
      <c r="U106">
        <v>0</v>
      </c>
      <c r="V106">
        <v>0</v>
      </c>
      <c r="W106">
        <v>0</v>
      </c>
      <c r="X106">
        <v>0</v>
      </c>
      <c r="Y106">
        <v>0</v>
      </c>
    </row>
    <row r="107" spans="1:25">
      <c r="A107" s="62">
        <v>34</v>
      </c>
      <c r="B107" s="62" t="s">
        <v>739</v>
      </c>
      <c r="C107" s="443" t="s">
        <v>911</v>
      </c>
      <c r="D107" s="370">
        <v>35</v>
      </c>
      <c r="E107" s="410" t="s">
        <v>491</v>
      </c>
      <c r="F107" s="367" t="s">
        <v>1242</v>
      </c>
      <c r="G107" s="347" t="s">
        <v>1028</v>
      </c>
      <c r="H107" s="349" t="s">
        <v>1243</v>
      </c>
      <c r="I107" s="367">
        <f t="shared" si="11"/>
        <v>1.3269785907721178E-3</v>
      </c>
      <c r="J107" s="367">
        <f t="shared" si="12"/>
        <v>1.3251102982137176E-3</v>
      </c>
      <c r="K107" s="367">
        <f t="shared" si="13"/>
        <v>0</v>
      </c>
      <c r="L107" s="367">
        <f t="shared" si="9"/>
        <v>0</v>
      </c>
      <c r="M107" s="367">
        <f t="shared" si="10"/>
        <v>0</v>
      </c>
      <c r="N107" s="367">
        <f t="shared" si="14"/>
        <v>0</v>
      </c>
      <c r="O107" s="367">
        <f t="shared" si="15"/>
        <v>0</v>
      </c>
      <c r="P107" s="367">
        <f t="shared" si="16"/>
        <v>0</v>
      </c>
      <c r="Q107" s="408"/>
      <c r="R107">
        <v>0.13251102982137175</v>
      </c>
      <c r="S107">
        <v>0</v>
      </c>
      <c r="U107">
        <v>0</v>
      </c>
      <c r="V107">
        <v>0</v>
      </c>
      <c r="W107">
        <v>0</v>
      </c>
      <c r="X107">
        <v>0</v>
      </c>
      <c r="Y107">
        <v>0</v>
      </c>
    </row>
    <row r="108" spans="1:25">
      <c r="A108" s="62">
        <v>34</v>
      </c>
      <c r="B108" s="62" t="s">
        <v>739</v>
      </c>
      <c r="C108" s="443" t="s">
        <v>1517</v>
      </c>
      <c r="D108" s="370">
        <v>35</v>
      </c>
      <c r="E108" s="410" t="s">
        <v>491</v>
      </c>
      <c r="F108" s="367" t="s">
        <v>1244</v>
      </c>
      <c r="G108" s="367" t="s">
        <v>1245</v>
      </c>
      <c r="H108" s="368" t="s">
        <v>1246</v>
      </c>
      <c r="I108" s="367">
        <f t="shared" si="11"/>
        <v>3.3174464769302934E-4</v>
      </c>
      <c r="J108" s="367">
        <f t="shared" si="12"/>
        <v>3.3127757455342929E-4</v>
      </c>
      <c r="K108" s="367">
        <f t="shared" si="13"/>
        <v>0</v>
      </c>
      <c r="L108" s="367">
        <f t="shared" si="9"/>
        <v>0</v>
      </c>
      <c r="M108" s="367">
        <f t="shared" si="10"/>
        <v>0</v>
      </c>
      <c r="N108" s="367">
        <f t="shared" si="14"/>
        <v>0</v>
      </c>
      <c r="O108" s="367">
        <f t="shared" si="15"/>
        <v>0</v>
      </c>
      <c r="P108" s="367">
        <f t="shared" si="16"/>
        <v>0</v>
      </c>
      <c r="Q108" s="396"/>
      <c r="R108">
        <v>3.3127757455342931E-2</v>
      </c>
      <c r="S108">
        <v>0</v>
      </c>
      <c r="U108">
        <v>0</v>
      </c>
      <c r="V108">
        <v>0</v>
      </c>
      <c r="W108">
        <v>0</v>
      </c>
      <c r="X108">
        <v>0</v>
      </c>
      <c r="Y108">
        <v>0</v>
      </c>
    </row>
    <row r="109" spans="1:25">
      <c r="A109" s="62">
        <v>34</v>
      </c>
      <c r="B109" s="62" t="s">
        <v>739</v>
      </c>
      <c r="C109" s="62" t="s">
        <v>912</v>
      </c>
      <c r="D109" s="370">
        <v>35</v>
      </c>
      <c r="E109" s="410" t="s">
        <v>491</v>
      </c>
      <c r="F109" s="378" t="s">
        <v>1247</v>
      </c>
      <c r="G109" s="378" t="s">
        <v>1248</v>
      </c>
      <c r="H109" s="386" t="s">
        <v>1249</v>
      </c>
      <c r="I109" s="367">
        <f t="shared" si="11"/>
        <v>1.0260688845802774E-4</v>
      </c>
      <c r="J109" s="367">
        <f t="shared" si="12"/>
        <v>1.0246242517317913E-4</v>
      </c>
      <c r="K109" s="367">
        <f t="shared" si="13"/>
        <v>0</v>
      </c>
      <c r="L109" s="367">
        <f t="shared" si="9"/>
        <v>0</v>
      </c>
      <c r="M109" s="367">
        <f t="shared" si="10"/>
        <v>0</v>
      </c>
      <c r="N109" s="367">
        <f t="shared" si="14"/>
        <v>0</v>
      </c>
      <c r="O109" s="367">
        <f t="shared" si="15"/>
        <v>0</v>
      </c>
      <c r="P109" s="367">
        <f t="shared" si="16"/>
        <v>0</v>
      </c>
      <c r="Q109" s="386"/>
      <c r="R109">
        <v>1.0246242517317913E-2</v>
      </c>
      <c r="S109">
        <v>0</v>
      </c>
      <c r="U109">
        <v>0</v>
      </c>
      <c r="V109">
        <v>0</v>
      </c>
      <c r="W109">
        <v>0</v>
      </c>
      <c r="X109">
        <v>0</v>
      </c>
      <c r="Y109">
        <v>0</v>
      </c>
    </row>
    <row r="110" spans="1:25">
      <c r="A110" s="62">
        <v>34</v>
      </c>
      <c r="B110" s="62" t="s">
        <v>739</v>
      </c>
      <c r="C110" s="443" t="s">
        <v>1518</v>
      </c>
      <c r="D110" s="370">
        <v>35</v>
      </c>
      <c r="E110" s="410" t="s">
        <v>491</v>
      </c>
      <c r="F110" s="367" t="s">
        <v>1250</v>
      </c>
      <c r="G110" s="367" t="s">
        <v>1251</v>
      </c>
      <c r="H110" s="368" t="s">
        <v>1252</v>
      </c>
      <c r="I110" s="367">
        <f t="shared" si="11"/>
        <v>8.2936161923257334E-5</v>
      </c>
      <c r="J110" s="367">
        <f t="shared" si="12"/>
        <v>8.2819393638357324E-5</v>
      </c>
      <c r="K110" s="367">
        <f t="shared" si="13"/>
        <v>0</v>
      </c>
      <c r="L110" s="367">
        <f t="shared" si="9"/>
        <v>0</v>
      </c>
      <c r="M110" s="367">
        <f t="shared" si="10"/>
        <v>0</v>
      </c>
      <c r="N110" s="367">
        <f t="shared" si="14"/>
        <v>0</v>
      </c>
      <c r="O110" s="367">
        <f t="shared" si="15"/>
        <v>0</v>
      </c>
      <c r="P110" s="367">
        <f t="shared" si="16"/>
        <v>0</v>
      </c>
      <c r="Q110" s="396"/>
      <c r="R110">
        <v>8.2819393638357327E-3</v>
      </c>
      <c r="S110">
        <v>0</v>
      </c>
      <c r="U110">
        <v>0</v>
      </c>
      <c r="V110">
        <v>0</v>
      </c>
      <c r="W110">
        <v>0</v>
      </c>
      <c r="X110">
        <v>0</v>
      </c>
      <c r="Y110">
        <v>0</v>
      </c>
    </row>
    <row r="111" spans="1:25">
      <c r="A111" s="62">
        <v>34</v>
      </c>
      <c r="B111" s="62" t="s">
        <v>739</v>
      </c>
      <c r="C111" s="443" t="s">
        <v>911</v>
      </c>
      <c r="D111" s="370">
        <v>35</v>
      </c>
      <c r="E111" s="410" t="s">
        <v>491</v>
      </c>
      <c r="F111" s="383" t="s">
        <v>1253</v>
      </c>
      <c r="G111" s="367" t="s">
        <v>190</v>
      </c>
      <c r="H111" s="378" t="s">
        <v>1254</v>
      </c>
      <c r="I111" s="367">
        <f t="shared" si="11"/>
        <v>3.3174464769302945E-4</v>
      </c>
      <c r="J111" s="367">
        <f t="shared" si="12"/>
        <v>3.312775745534294E-4</v>
      </c>
      <c r="K111" s="367">
        <f t="shared" si="13"/>
        <v>0</v>
      </c>
      <c r="L111" s="367">
        <f t="shared" si="9"/>
        <v>0</v>
      </c>
      <c r="M111" s="367">
        <f t="shared" si="10"/>
        <v>0</v>
      </c>
      <c r="N111" s="367">
        <f t="shared" si="14"/>
        <v>0</v>
      </c>
      <c r="O111" s="367">
        <f t="shared" si="15"/>
        <v>0</v>
      </c>
      <c r="P111" s="367">
        <f t="shared" si="16"/>
        <v>0</v>
      </c>
      <c r="Q111" s="373"/>
      <c r="R111">
        <v>3.3127757455342938E-2</v>
      </c>
      <c r="S111">
        <v>0</v>
      </c>
      <c r="U111">
        <v>0</v>
      </c>
      <c r="V111">
        <v>0</v>
      </c>
      <c r="W111">
        <v>0</v>
      </c>
      <c r="X111">
        <v>0</v>
      </c>
      <c r="Y111">
        <v>0</v>
      </c>
    </row>
    <row r="112" spans="1:25">
      <c r="A112" s="62">
        <v>34</v>
      </c>
      <c r="B112" s="62" t="s">
        <v>739</v>
      </c>
      <c r="C112" s="443" t="s">
        <v>911</v>
      </c>
      <c r="D112" s="370">
        <v>35</v>
      </c>
      <c r="E112" s="410" t="s">
        <v>491</v>
      </c>
      <c r="F112" s="400" t="s">
        <v>1255</v>
      </c>
      <c r="G112" s="347" t="s">
        <v>190</v>
      </c>
      <c r="H112" s="408" t="s">
        <v>557</v>
      </c>
      <c r="I112" s="367">
        <f t="shared" si="11"/>
        <v>8.2936161923257334E-5</v>
      </c>
      <c r="J112" s="367">
        <f t="shared" si="12"/>
        <v>8.2819393638357324E-5</v>
      </c>
      <c r="K112" s="367">
        <f t="shared" si="13"/>
        <v>1.6612953640150361E-5</v>
      </c>
      <c r="L112" s="367">
        <f t="shared" si="9"/>
        <v>1.4563098618489547E-5</v>
      </c>
      <c r="M112" s="367">
        <f t="shared" si="10"/>
        <v>3.6407746546223866E-5</v>
      </c>
      <c r="N112" s="367">
        <f t="shared" si="14"/>
        <v>7.2815493092447736E-6</v>
      </c>
      <c r="O112" s="367">
        <f t="shared" si="15"/>
        <v>1.4563098618489547E-5</v>
      </c>
      <c r="P112" s="367">
        <f t="shared" si="16"/>
        <v>0</v>
      </c>
      <c r="Q112" s="408"/>
      <c r="R112">
        <v>8.2819393638357327E-3</v>
      </c>
      <c r="S112">
        <v>0</v>
      </c>
      <c r="U112">
        <v>0</v>
      </c>
      <c r="V112">
        <v>0</v>
      </c>
      <c r="W112">
        <v>0</v>
      </c>
      <c r="X112">
        <v>0</v>
      </c>
      <c r="Y112">
        <v>7.281549309244773E-3</v>
      </c>
    </row>
    <row r="113" spans="1:25">
      <c r="A113" s="62">
        <v>34</v>
      </c>
      <c r="B113" s="62" t="s">
        <v>739</v>
      </c>
      <c r="C113" s="54" t="s">
        <v>912</v>
      </c>
      <c r="D113" s="370">
        <v>35</v>
      </c>
      <c r="E113" s="410" t="s">
        <v>491</v>
      </c>
      <c r="F113" s="378" t="s">
        <v>1256</v>
      </c>
      <c r="G113" s="347" t="s">
        <v>190</v>
      </c>
      <c r="H113" s="378" t="s">
        <v>1257</v>
      </c>
      <c r="I113" s="367">
        <f t="shared" si="11"/>
        <v>7.4642545730931585E-4</v>
      </c>
      <c r="J113" s="367">
        <f t="shared" si="12"/>
        <v>7.4537454274521578E-4</v>
      </c>
      <c r="K113" s="367">
        <f t="shared" si="13"/>
        <v>0</v>
      </c>
      <c r="L113" s="367">
        <f t="shared" si="9"/>
        <v>0</v>
      </c>
      <c r="M113" s="367">
        <f t="shared" si="10"/>
        <v>0</v>
      </c>
      <c r="N113" s="367">
        <f t="shared" si="14"/>
        <v>0</v>
      </c>
      <c r="O113" s="367">
        <f t="shared" si="15"/>
        <v>0</v>
      </c>
      <c r="P113" s="367">
        <f t="shared" si="16"/>
        <v>0</v>
      </c>
      <c r="Q113" s="373"/>
      <c r="R113">
        <v>7.4537454274521575E-2</v>
      </c>
      <c r="S113">
        <v>0</v>
      </c>
      <c r="U113">
        <v>0</v>
      </c>
      <c r="V113">
        <v>0</v>
      </c>
      <c r="W113">
        <v>0</v>
      </c>
      <c r="X113">
        <v>0</v>
      </c>
      <c r="Y113">
        <v>0</v>
      </c>
    </row>
    <row r="114" spans="1:25">
      <c r="A114" s="62">
        <v>34</v>
      </c>
      <c r="B114" s="62" t="s">
        <v>739</v>
      </c>
      <c r="C114" s="62" t="s">
        <v>912</v>
      </c>
      <c r="D114" s="370">
        <v>35</v>
      </c>
      <c r="E114" s="410" t="s">
        <v>491</v>
      </c>
      <c r="F114" s="383" t="s">
        <v>1258</v>
      </c>
      <c r="G114" s="367" t="s">
        <v>156</v>
      </c>
      <c r="H114" s="367" t="s">
        <v>1259</v>
      </c>
      <c r="I114" s="367">
        <f t="shared" si="11"/>
        <v>1.8440589920670335E-4</v>
      </c>
      <c r="J114" s="367">
        <f t="shared" si="12"/>
        <v>1.8414626866585757E-4</v>
      </c>
      <c r="K114" s="367">
        <f t="shared" si="13"/>
        <v>0</v>
      </c>
      <c r="L114" s="367">
        <f t="shared" si="9"/>
        <v>0</v>
      </c>
      <c r="M114" s="367">
        <f t="shared" si="10"/>
        <v>0</v>
      </c>
      <c r="N114" s="367">
        <f t="shared" si="14"/>
        <v>0</v>
      </c>
      <c r="O114" s="367">
        <f t="shared" si="15"/>
        <v>0</v>
      </c>
      <c r="P114" s="367">
        <f t="shared" si="16"/>
        <v>0</v>
      </c>
      <c r="Q114" s="389"/>
      <c r="R114">
        <v>1.8414626866585758E-2</v>
      </c>
      <c r="S114">
        <v>0</v>
      </c>
      <c r="U114">
        <v>0</v>
      </c>
      <c r="V114">
        <v>0</v>
      </c>
      <c r="W114">
        <v>0</v>
      </c>
      <c r="X114">
        <v>0</v>
      </c>
      <c r="Y114">
        <v>0</v>
      </c>
    </row>
    <row r="115" spans="1:25">
      <c r="A115" s="62">
        <v>34</v>
      </c>
      <c r="B115" s="62" t="s">
        <v>739</v>
      </c>
      <c r="C115" s="62" t="s">
        <v>912</v>
      </c>
      <c r="D115" s="370">
        <v>35</v>
      </c>
      <c r="E115" s="410" t="s">
        <v>491</v>
      </c>
      <c r="F115" s="389" t="s">
        <v>155</v>
      </c>
      <c r="G115" s="367" t="s">
        <v>156</v>
      </c>
      <c r="H115" s="368" t="s">
        <v>157</v>
      </c>
      <c r="I115" s="367">
        <f t="shared" si="11"/>
        <v>8.2936161923257371E-3</v>
      </c>
      <c r="J115" s="367">
        <f t="shared" si="12"/>
        <v>8.2819393638357362E-3</v>
      </c>
      <c r="K115" s="367">
        <f t="shared" si="13"/>
        <v>0</v>
      </c>
      <c r="L115" s="367">
        <f t="shared" si="9"/>
        <v>0</v>
      </c>
      <c r="M115" s="367">
        <f t="shared" si="10"/>
        <v>0</v>
      </c>
      <c r="N115" s="367">
        <f t="shared" si="14"/>
        <v>0</v>
      </c>
      <c r="O115" s="367">
        <f t="shared" si="15"/>
        <v>0</v>
      </c>
      <c r="P115" s="367">
        <f t="shared" si="16"/>
        <v>0</v>
      </c>
      <c r="Q115" s="396"/>
      <c r="R115">
        <v>0.82819393638357364</v>
      </c>
      <c r="S115">
        <v>0</v>
      </c>
      <c r="U115">
        <v>0</v>
      </c>
      <c r="V115">
        <v>0</v>
      </c>
      <c r="W115">
        <v>0</v>
      </c>
      <c r="X115">
        <v>0</v>
      </c>
      <c r="Y115">
        <v>0</v>
      </c>
    </row>
    <row r="116" spans="1:25">
      <c r="A116" s="62">
        <v>35</v>
      </c>
      <c r="B116" s="62" t="s">
        <v>739</v>
      </c>
      <c r="C116" s="62" t="s">
        <v>911</v>
      </c>
      <c r="D116" s="370">
        <v>35</v>
      </c>
      <c r="E116" s="410" t="s">
        <v>491</v>
      </c>
      <c r="F116" s="383" t="s">
        <v>1260</v>
      </c>
      <c r="G116" s="347" t="s">
        <v>156</v>
      </c>
      <c r="H116" s="378" t="s">
        <v>557</v>
      </c>
      <c r="I116" s="367">
        <f t="shared" si="11"/>
        <v>2.0734040480814343E-3</v>
      </c>
      <c r="J116" s="367">
        <f t="shared" si="12"/>
        <v>2.070484840958934E-3</v>
      </c>
      <c r="K116" s="367">
        <f t="shared" si="13"/>
        <v>0</v>
      </c>
      <c r="L116" s="367">
        <f t="shared" si="9"/>
        <v>0</v>
      </c>
      <c r="M116" s="367">
        <f t="shared" si="10"/>
        <v>0</v>
      </c>
      <c r="N116" s="367">
        <f t="shared" si="14"/>
        <v>0</v>
      </c>
      <c r="O116" s="367">
        <f t="shared" si="15"/>
        <v>0</v>
      </c>
      <c r="P116" s="367">
        <f t="shared" si="16"/>
        <v>0</v>
      </c>
      <c r="Q116" s="373"/>
      <c r="R116">
        <v>0.20704848409589341</v>
      </c>
      <c r="S116">
        <v>0</v>
      </c>
      <c r="U116">
        <v>0</v>
      </c>
      <c r="V116">
        <v>0</v>
      </c>
      <c r="W116">
        <v>0</v>
      </c>
      <c r="X116">
        <v>0</v>
      </c>
      <c r="Y116">
        <v>0</v>
      </c>
    </row>
    <row r="117" spans="1:25">
      <c r="A117" s="62">
        <v>36</v>
      </c>
      <c r="B117" s="62" t="s">
        <v>739</v>
      </c>
      <c r="C117" s="62" t="s">
        <v>912</v>
      </c>
      <c r="D117" s="370">
        <v>35</v>
      </c>
      <c r="E117" s="410" t="s">
        <v>491</v>
      </c>
      <c r="F117" s="389" t="s">
        <v>1261</v>
      </c>
      <c r="G117" s="367" t="s">
        <v>156</v>
      </c>
      <c r="H117" s="368" t="s">
        <v>1262</v>
      </c>
      <c r="I117" s="367">
        <f t="shared" si="11"/>
        <v>0</v>
      </c>
      <c r="J117" s="367">
        <f t="shared" si="12"/>
        <v>0</v>
      </c>
      <c r="K117" s="367">
        <f t="shared" si="13"/>
        <v>1.6612953640150361E-5</v>
      </c>
      <c r="L117" s="367">
        <f t="shared" si="9"/>
        <v>1.4563098618489547E-5</v>
      </c>
      <c r="M117" s="367">
        <f t="shared" si="10"/>
        <v>3.6407746546223866E-5</v>
      </c>
      <c r="N117" s="367">
        <f t="shared" si="14"/>
        <v>7.2815493092447736E-6</v>
      </c>
      <c r="O117" s="367">
        <f t="shared" si="15"/>
        <v>1.4563098618489547E-5</v>
      </c>
      <c r="P117" s="367">
        <f t="shared" si="16"/>
        <v>0</v>
      </c>
      <c r="Q117" s="396"/>
      <c r="R117">
        <v>0</v>
      </c>
      <c r="S117">
        <v>0</v>
      </c>
      <c r="U117">
        <v>0</v>
      </c>
      <c r="V117">
        <v>0</v>
      </c>
      <c r="W117">
        <v>0</v>
      </c>
      <c r="X117">
        <v>0</v>
      </c>
      <c r="Y117">
        <v>7.281549309244773E-3</v>
      </c>
    </row>
    <row r="118" spans="1:25">
      <c r="A118" s="62">
        <v>37</v>
      </c>
      <c r="B118" s="62" t="s">
        <v>739</v>
      </c>
      <c r="C118" s="443" t="s">
        <v>911</v>
      </c>
      <c r="D118" s="370">
        <v>35</v>
      </c>
      <c r="E118" s="410" t="s">
        <v>491</v>
      </c>
      <c r="F118" s="378" t="s">
        <v>1263</v>
      </c>
      <c r="G118" s="347" t="s">
        <v>1264</v>
      </c>
      <c r="H118" s="378"/>
      <c r="I118" s="367">
        <f t="shared" si="11"/>
        <v>8.2936161923257361E-5</v>
      </c>
      <c r="J118" s="367">
        <f t="shared" si="12"/>
        <v>8.2819393638357351E-5</v>
      </c>
      <c r="K118" s="367">
        <f t="shared" si="13"/>
        <v>0</v>
      </c>
      <c r="L118" s="367">
        <f t="shared" si="9"/>
        <v>0</v>
      </c>
      <c r="M118" s="367">
        <f t="shared" si="10"/>
        <v>0</v>
      </c>
      <c r="N118" s="367">
        <f t="shared" si="14"/>
        <v>0</v>
      </c>
      <c r="O118" s="367">
        <f t="shared" si="15"/>
        <v>0</v>
      </c>
      <c r="P118" s="367">
        <f t="shared" si="16"/>
        <v>0</v>
      </c>
      <c r="Q118" s="373"/>
      <c r="R118">
        <v>8.2819393638357344E-3</v>
      </c>
      <c r="S118">
        <v>0</v>
      </c>
      <c r="U118">
        <v>0</v>
      </c>
      <c r="V118">
        <v>0</v>
      </c>
      <c r="W118">
        <v>0</v>
      </c>
      <c r="X118">
        <v>0</v>
      </c>
      <c r="Y118">
        <v>0</v>
      </c>
    </row>
    <row r="119" spans="1:25">
      <c r="A119" s="62">
        <v>38</v>
      </c>
      <c r="B119" s="62" t="s">
        <v>739</v>
      </c>
      <c r="C119" s="443" t="s">
        <v>912</v>
      </c>
      <c r="D119" s="370">
        <v>35</v>
      </c>
      <c r="E119" s="410" t="s">
        <v>491</v>
      </c>
      <c r="F119" s="378" t="s">
        <v>1265</v>
      </c>
      <c r="G119" s="378" t="s">
        <v>1266</v>
      </c>
      <c r="H119" s="378"/>
      <c r="I119" s="367">
        <f t="shared" si="11"/>
        <v>1.3269785907721178E-3</v>
      </c>
      <c r="J119" s="367">
        <f t="shared" si="12"/>
        <v>1.3251102982137176E-3</v>
      </c>
      <c r="K119" s="367">
        <f t="shared" si="13"/>
        <v>1.6612953640150361E-5</v>
      </c>
      <c r="L119" s="367">
        <f t="shared" si="9"/>
        <v>1.4563098618489547E-5</v>
      </c>
      <c r="M119" s="367">
        <f t="shared" si="10"/>
        <v>3.6407746546223866E-5</v>
      </c>
      <c r="N119" s="367">
        <f t="shared" si="14"/>
        <v>7.2815493092447736E-6</v>
      </c>
      <c r="O119" s="367">
        <f t="shared" si="15"/>
        <v>1.4563098618489547E-5</v>
      </c>
      <c r="P119" s="367">
        <f t="shared" si="16"/>
        <v>0</v>
      </c>
      <c r="Q119" s="373"/>
      <c r="R119">
        <v>0.13251102982137175</v>
      </c>
      <c r="S119">
        <v>0</v>
      </c>
      <c r="U119">
        <v>0</v>
      </c>
      <c r="V119">
        <v>0</v>
      </c>
      <c r="W119">
        <v>0</v>
      </c>
      <c r="X119">
        <v>0</v>
      </c>
      <c r="Y119">
        <v>7.281549309244773E-3</v>
      </c>
    </row>
    <row r="120" spans="1:25">
      <c r="A120" s="62">
        <v>32</v>
      </c>
      <c r="B120" s="62" t="s">
        <v>737</v>
      </c>
      <c r="C120" s="62" t="s">
        <v>911</v>
      </c>
      <c r="D120" s="370">
        <v>36</v>
      </c>
      <c r="E120" s="411" t="s">
        <v>648</v>
      </c>
      <c r="F120" s="367" t="s">
        <v>1267</v>
      </c>
      <c r="G120" s="347" t="s">
        <v>219</v>
      </c>
      <c r="H120" s="368" t="s">
        <v>1268</v>
      </c>
      <c r="I120" s="367">
        <f t="shared" si="11"/>
        <v>2.0734040480814334E-3</v>
      </c>
      <c r="J120" s="367">
        <f t="shared" si="12"/>
        <v>2.0704848409589332E-3</v>
      </c>
      <c r="K120" s="367">
        <f t="shared" si="13"/>
        <v>5.5845244944440177E-5</v>
      </c>
      <c r="L120" s="367">
        <f t="shared" si="9"/>
        <v>6.9730528030648609E-6</v>
      </c>
      <c r="M120" s="367">
        <f t="shared" si="10"/>
        <v>1.7432632007662152E-5</v>
      </c>
      <c r="N120" s="367">
        <f t="shared" si="14"/>
        <v>3.0523784003543133E-4</v>
      </c>
      <c r="O120" s="367">
        <f t="shared" si="15"/>
        <v>8.5086794788328509E-6</v>
      </c>
      <c r="P120" s="367">
        <f t="shared" si="16"/>
        <v>0</v>
      </c>
      <c r="Q120" s="396"/>
      <c r="R120">
        <v>0.20704848409589333</v>
      </c>
      <c r="S120">
        <v>0</v>
      </c>
      <c r="U120">
        <v>0</v>
      </c>
      <c r="V120">
        <v>0</v>
      </c>
      <c r="W120">
        <v>3.3527923737099875E-2</v>
      </c>
      <c r="X120">
        <v>1.919533344709988E-4</v>
      </c>
      <c r="Y120">
        <v>3.4865264015324303E-3</v>
      </c>
    </row>
    <row r="121" spans="1:25">
      <c r="A121" s="62">
        <v>32</v>
      </c>
      <c r="B121" s="62" t="s">
        <v>737</v>
      </c>
      <c r="C121" s="62" t="s">
        <v>911</v>
      </c>
      <c r="D121" s="370">
        <v>38</v>
      </c>
      <c r="E121" s="371" t="s">
        <v>493</v>
      </c>
      <c r="F121" s="378" t="s">
        <v>1269</v>
      </c>
      <c r="G121" s="367" t="s">
        <v>1270</v>
      </c>
      <c r="H121" s="379" t="s">
        <v>1271</v>
      </c>
      <c r="I121" s="367">
        <f t="shared" si="11"/>
        <v>8.2936161923257361E-5</v>
      </c>
      <c r="J121" s="367">
        <f t="shared" si="12"/>
        <v>8.2819393638357351E-5</v>
      </c>
      <c r="K121" s="367">
        <f t="shared" si="13"/>
        <v>6.6451814560601442E-5</v>
      </c>
      <c r="L121" s="367">
        <f t="shared" si="9"/>
        <v>5.8252394473958189E-5</v>
      </c>
      <c r="M121" s="367">
        <f t="shared" si="10"/>
        <v>1.4563098618489546E-4</v>
      </c>
      <c r="N121" s="367">
        <f t="shared" si="14"/>
        <v>2.9126197236979094E-5</v>
      </c>
      <c r="O121" s="367">
        <f t="shared" si="15"/>
        <v>5.8252394473958189E-5</v>
      </c>
      <c r="P121" s="367">
        <f t="shared" si="16"/>
        <v>0</v>
      </c>
      <c r="Q121" s="386"/>
      <c r="R121">
        <v>8.2819393638357344E-3</v>
      </c>
      <c r="S121">
        <v>0</v>
      </c>
      <c r="U121">
        <v>0</v>
      </c>
      <c r="V121">
        <v>0</v>
      </c>
      <c r="W121">
        <v>0</v>
      </c>
      <c r="X121">
        <v>0</v>
      </c>
      <c r="Y121">
        <v>2.9126197236979092E-2</v>
      </c>
    </row>
    <row r="122" spans="1:25">
      <c r="A122" s="62">
        <v>32</v>
      </c>
      <c r="B122" s="62" t="s">
        <v>737</v>
      </c>
      <c r="C122" s="443" t="s">
        <v>904</v>
      </c>
      <c r="D122" s="370">
        <v>36</v>
      </c>
      <c r="E122" s="411" t="s">
        <v>648</v>
      </c>
      <c r="F122" s="412" t="s">
        <v>1272</v>
      </c>
      <c r="G122" s="367" t="s">
        <v>150</v>
      </c>
      <c r="H122" s="368" t="s">
        <v>1273</v>
      </c>
      <c r="I122" s="367">
        <f t="shared" si="11"/>
        <v>0</v>
      </c>
      <c r="J122" s="367">
        <f t="shared" si="12"/>
        <v>0</v>
      </c>
      <c r="K122" s="367">
        <f t="shared" si="13"/>
        <v>1.4469933284787094E-5</v>
      </c>
      <c r="L122" s="367">
        <f t="shared" si="9"/>
        <v>9.9555329907741884E-6</v>
      </c>
      <c r="M122" s="367">
        <f t="shared" si="10"/>
        <v>1.7740070144604829E-5</v>
      </c>
      <c r="N122" s="367">
        <f t="shared" si="14"/>
        <v>6.7066626596803045E-6</v>
      </c>
      <c r="O122" s="367">
        <f t="shared" si="15"/>
        <v>1.8891544832720727E-5</v>
      </c>
      <c r="P122" s="367">
        <f t="shared" si="16"/>
        <v>0</v>
      </c>
      <c r="Q122" s="396"/>
      <c r="R122">
        <v>0</v>
      </c>
      <c r="S122">
        <v>0</v>
      </c>
      <c r="U122">
        <v>7.0694496451959531E-4</v>
      </c>
      <c r="V122">
        <v>1.3980273916122535E-3</v>
      </c>
      <c r="W122">
        <v>5.0629733581906576E-4</v>
      </c>
      <c r="X122">
        <v>1.8239464447629126E-3</v>
      </c>
      <c r="Y122">
        <v>2.1499866373087123E-3</v>
      </c>
    </row>
    <row r="123" spans="1:25">
      <c r="A123" s="62">
        <v>32</v>
      </c>
      <c r="B123" s="62" t="s">
        <v>737</v>
      </c>
      <c r="C123" s="443" t="s">
        <v>904</v>
      </c>
      <c r="D123" s="370">
        <v>36</v>
      </c>
      <c r="E123" s="411" t="s">
        <v>648</v>
      </c>
      <c r="F123" s="412" t="s">
        <v>1274</v>
      </c>
      <c r="G123" s="367" t="s">
        <v>150</v>
      </c>
      <c r="H123" s="367" t="s">
        <v>1275</v>
      </c>
      <c r="I123" s="367">
        <f t="shared" si="11"/>
        <v>0</v>
      </c>
      <c r="J123" s="367">
        <f t="shared" si="12"/>
        <v>0</v>
      </c>
      <c r="K123" s="367">
        <f t="shared" si="13"/>
        <v>4.4069771970528823E-5</v>
      </c>
      <c r="L123" s="367">
        <f t="shared" si="9"/>
        <v>3.4561420827255492E-5</v>
      </c>
      <c r="M123" s="367">
        <f t="shared" si="10"/>
        <v>1.1820831871954594E-4</v>
      </c>
      <c r="N123" s="367">
        <f t="shared" si="14"/>
        <v>1.7280710413627746E-5</v>
      </c>
      <c r="O123" s="367">
        <f t="shared" si="15"/>
        <v>3.4561420827255492E-5</v>
      </c>
      <c r="P123" s="367">
        <f t="shared" si="16"/>
        <v>0</v>
      </c>
      <c r="Q123" s="389"/>
      <c r="R123">
        <v>0</v>
      </c>
      <c r="S123">
        <v>0</v>
      </c>
      <c r="U123">
        <v>0</v>
      </c>
      <c r="V123">
        <v>6.3609533302814445E-3</v>
      </c>
      <c r="W123">
        <v>0</v>
      </c>
      <c r="X123">
        <v>0</v>
      </c>
      <c r="Y123">
        <v>1.7280710413627744E-2</v>
      </c>
    </row>
    <row r="124" spans="1:25">
      <c r="A124" s="62">
        <v>32</v>
      </c>
      <c r="B124" s="62" t="s">
        <v>737</v>
      </c>
      <c r="C124" s="443" t="s">
        <v>1515</v>
      </c>
      <c r="D124" s="370">
        <v>36</v>
      </c>
      <c r="E124" s="411" t="s">
        <v>648</v>
      </c>
      <c r="F124" s="412" t="s">
        <v>1276</v>
      </c>
      <c r="G124" s="367" t="s">
        <v>150</v>
      </c>
      <c r="H124" s="379" t="s">
        <v>1277</v>
      </c>
      <c r="I124" s="367">
        <f t="shared" si="11"/>
        <v>0</v>
      </c>
      <c r="J124" s="367">
        <f t="shared" si="12"/>
        <v>0</v>
      </c>
      <c r="K124" s="367">
        <f t="shared" si="13"/>
        <v>6.6451814560601442E-5</v>
      </c>
      <c r="L124" s="367">
        <f t="shared" si="9"/>
        <v>5.8252394473958189E-5</v>
      </c>
      <c r="M124" s="367">
        <f t="shared" si="10"/>
        <v>1.4563098618489546E-4</v>
      </c>
      <c r="N124" s="367">
        <f t="shared" si="14"/>
        <v>2.9126197236979094E-5</v>
      </c>
      <c r="O124" s="367">
        <f t="shared" si="15"/>
        <v>5.8252394473958189E-5</v>
      </c>
      <c r="P124" s="367">
        <f t="shared" si="16"/>
        <v>0</v>
      </c>
      <c r="Q124" s="386"/>
      <c r="R124">
        <v>0</v>
      </c>
      <c r="S124">
        <v>0</v>
      </c>
      <c r="U124">
        <v>0</v>
      </c>
      <c r="V124">
        <v>0</v>
      </c>
      <c r="W124">
        <v>0</v>
      </c>
      <c r="X124">
        <v>0</v>
      </c>
      <c r="Y124">
        <v>2.9126197236979092E-2</v>
      </c>
    </row>
    <row r="125" spans="1:25">
      <c r="A125" s="62">
        <v>32</v>
      </c>
      <c r="B125" s="62" t="s">
        <v>737</v>
      </c>
      <c r="C125" s="62" t="s">
        <v>911</v>
      </c>
      <c r="D125" s="413">
        <v>36</v>
      </c>
      <c r="E125" s="411" t="s">
        <v>648</v>
      </c>
      <c r="F125" s="414" t="s">
        <v>1278</v>
      </c>
      <c r="G125" s="347" t="s">
        <v>1081</v>
      </c>
      <c r="H125" s="349" t="s">
        <v>1279</v>
      </c>
      <c r="I125" s="367">
        <f t="shared" si="11"/>
        <v>8.2936161923257361E-5</v>
      </c>
      <c r="J125" s="367">
        <f t="shared" si="12"/>
        <v>8.2819393638357351E-5</v>
      </c>
      <c r="K125" s="367">
        <f t="shared" si="13"/>
        <v>0</v>
      </c>
      <c r="L125" s="367">
        <f t="shared" si="9"/>
        <v>0</v>
      </c>
      <c r="M125" s="367">
        <f t="shared" si="10"/>
        <v>0</v>
      </c>
      <c r="N125" s="367">
        <f t="shared" si="14"/>
        <v>0</v>
      </c>
      <c r="O125" s="367">
        <f t="shared" si="15"/>
        <v>0</v>
      </c>
      <c r="P125" s="367">
        <f t="shared" si="16"/>
        <v>0</v>
      </c>
      <c r="Q125" s="408"/>
      <c r="R125">
        <v>8.2819393638357344E-3</v>
      </c>
      <c r="S125">
        <v>0</v>
      </c>
      <c r="U125">
        <v>0</v>
      </c>
      <c r="V125">
        <v>0</v>
      </c>
      <c r="W125">
        <v>0</v>
      </c>
      <c r="X125">
        <v>0</v>
      </c>
      <c r="Y125">
        <v>0</v>
      </c>
    </row>
    <row r="126" spans="1:25">
      <c r="A126" s="62">
        <v>32</v>
      </c>
      <c r="B126" s="62" t="s">
        <v>737</v>
      </c>
      <c r="C126" s="443" t="s">
        <v>1514</v>
      </c>
      <c r="D126" s="370">
        <v>36</v>
      </c>
      <c r="E126" s="411" t="s">
        <v>648</v>
      </c>
      <c r="F126" s="383" t="s">
        <v>1280</v>
      </c>
      <c r="G126" s="347" t="s">
        <v>641</v>
      </c>
      <c r="H126" s="349" t="s">
        <v>1281</v>
      </c>
      <c r="I126" s="367">
        <f t="shared" si="11"/>
        <v>1.0260688845802774E-4</v>
      </c>
      <c r="J126" s="367">
        <f t="shared" si="12"/>
        <v>1.0246242517317913E-4</v>
      </c>
      <c r="K126" s="367">
        <f t="shared" si="13"/>
        <v>0</v>
      </c>
      <c r="L126" s="367">
        <f t="shared" si="9"/>
        <v>0</v>
      </c>
      <c r="M126" s="367">
        <f t="shared" si="10"/>
        <v>0</v>
      </c>
      <c r="N126" s="367">
        <f t="shared" si="14"/>
        <v>0</v>
      </c>
      <c r="O126" s="367">
        <f t="shared" si="15"/>
        <v>0</v>
      </c>
      <c r="P126" s="367">
        <f t="shared" si="16"/>
        <v>0</v>
      </c>
      <c r="Q126" s="408"/>
      <c r="R126">
        <v>1.0246242517317913E-2</v>
      </c>
      <c r="S126">
        <v>0</v>
      </c>
      <c r="U126">
        <v>0</v>
      </c>
      <c r="V126">
        <v>0</v>
      </c>
      <c r="W126">
        <v>0</v>
      </c>
      <c r="X126">
        <v>0</v>
      </c>
      <c r="Y126">
        <v>0</v>
      </c>
    </row>
    <row r="127" spans="1:25">
      <c r="A127" s="62">
        <v>32</v>
      </c>
      <c r="B127" s="62" t="s">
        <v>737</v>
      </c>
      <c r="C127" s="62" t="s">
        <v>1517</v>
      </c>
      <c r="D127" s="370">
        <v>38</v>
      </c>
      <c r="E127" s="371" t="s">
        <v>493</v>
      </c>
      <c r="F127" s="367" t="s">
        <v>1282</v>
      </c>
      <c r="G127" s="367" t="s">
        <v>1283</v>
      </c>
      <c r="H127" s="368" t="s">
        <v>1284</v>
      </c>
      <c r="I127" s="367">
        <f t="shared" si="11"/>
        <v>3.3174464769302934E-4</v>
      </c>
      <c r="J127" s="367">
        <f t="shared" si="12"/>
        <v>3.3127757455342929E-4</v>
      </c>
      <c r="K127" s="367">
        <f t="shared" si="13"/>
        <v>0</v>
      </c>
      <c r="L127" s="367">
        <f t="shared" si="9"/>
        <v>0</v>
      </c>
      <c r="M127" s="367">
        <f t="shared" si="10"/>
        <v>0</v>
      </c>
      <c r="N127" s="367">
        <f t="shared" si="14"/>
        <v>0</v>
      </c>
      <c r="O127" s="367">
        <f t="shared" si="15"/>
        <v>0</v>
      </c>
      <c r="P127" s="367">
        <f t="shared" si="16"/>
        <v>0</v>
      </c>
      <c r="Q127" s="396"/>
      <c r="R127">
        <v>3.3127757455342931E-2</v>
      </c>
      <c r="S127">
        <v>0</v>
      </c>
      <c r="U127">
        <v>0</v>
      </c>
      <c r="V127">
        <v>0</v>
      </c>
      <c r="W127">
        <v>0</v>
      </c>
      <c r="X127">
        <v>0</v>
      </c>
      <c r="Y127">
        <v>0</v>
      </c>
    </row>
    <row r="128" spans="1:25">
      <c r="A128" s="62">
        <v>32</v>
      </c>
      <c r="B128" s="62" t="s">
        <v>737</v>
      </c>
      <c r="C128" s="62" t="s">
        <v>911</v>
      </c>
      <c r="D128" s="370">
        <v>36</v>
      </c>
      <c r="E128" s="411" t="s">
        <v>648</v>
      </c>
      <c r="F128" s="383" t="s">
        <v>1285</v>
      </c>
      <c r="G128" s="347" t="s">
        <v>1062</v>
      </c>
      <c r="H128" s="349" t="s">
        <v>1286</v>
      </c>
      <c r="I128" s="367">
        <f t="shared" si="11"/>
        <v>3.3174464769302945E-4</v>
      </c>
      <c r="J128" s="367">
        <f t="shared" si="12"/>
        <v>3.312775745534294E-4</v>
      </c>
      <c r="K128" s="367">
        <f t="shared" si="13"/>
        <v>0</v>
      </c>
      <c r="L128" s="367">
        <f t="shared" si="9"/>
        <v>0</v>
      </c>
      <c r="M128" s="367">
        <f t="shared" si="10"/>
        <v>0</v>
      </c>
      <c r="N128" s="367">
        <f t="shared" si="14"/>
        <v>0</v>
      </c>
      <c r="O128" s="367">
        <f t="shared" si="15"/>
        <v>0</v>
      </c>
      <c r="P128" s="367">
        <f t="shared" si="16"/>
        <v>0</v>
      </c>
      <c r="Q128" s="408"/>
      <c r="R128">
        <v>3.3127757455342938E-2</v>
      </c>
      <c r="S128">
        <v>0</v>
      </c>
      <c r="U128">
        <v>0</v>
      </c>
      <c r="V128">
        <v>0</v>
      </c>
      <c r="W128">
        <v>0</v>
      </c>
      <c r="X128">
        <v>0</v>
      </c>
      <c r="Y128">
        <v>0</v>
      </c>
    </row>
    <row r="129" spans="1:25">
      <c r="A129" s="62">
        <v>32</v>
      </c>
      <c r="B129" s="62" t="s">
        <v>737</v>
      </c>
      <c r="C129" s="62" t="s">
        <v>911</v>
      </c>
      <c r="D129" s="370">
        <v>36</v>
      </c>
      <c r="E129" s="411" t="s">
        <v>648</v>
      </c>
      <c r="F129" s="383" t="s">
        <v>1287</v>
      </c>
      <c r="G129" s="367" t="s">
        <v>1062</v>
      </c>
      <c r="H129" s="379" t="s">
        <v>1288</v>
      </c>
      <c r="I129" s="367">
        <f t="shared" si="11"/>
        <v>8.2936161923257361E-5</v>
      </c>
      <c r="J129" s="367">
        <f t="shared" si="12"/>
        <v>8.2819393638357351E-5</v>
      </c>
      <c r="K129" s="367">
        <f t="shared" si="13"/>
        <v>0</v>
      </c>
      <c r="L129" s="367">
        <f t="shared" si="9"/>
        <v>0</v>
      </c>
      <c r="M129" s="367">
        <f t="shared" si="10"/>
        <v>0</v>
      </c>
      <c r="N129" s="367">
        <f t="shared" si="14"/>
        <v>0</v>
      </c>
      <c r="O129" s="367">
        <f t="shared" si="15"/>
        <v>0</v>
      </c>
      <c r="P129" s="367">
        <f t="shared" si="16"/>
        <v>0</v>
      </c>
      <c r="Q129" s="386"/>
      <c r="R129">
        <v>8.2819393638357344E-3</v>
      </c>
      <c r="S129">
        <v>0</v>
      </c>
      <c r="U129">
        <v>0</v>
      </c>
      <c r="V129">
        <v>0</v>
      </c>
      <c r="W129">
        <v>0</v>
      </c>
      <c r="X129">
        <v>0</v>
      </c>
      <c r="Y129">
        <v>0</v>
      </c>
    </row>
    <row r="130" spans="1:25">
      <c r="A130" s="62">
        <v>32</v>
      </c>
      <c r="B130" s="62" t="s">
        <v>737</v>
      </c>
      <c r="C130" s="62" t="s">
        <v>912</v>
      </c>
      <c r="D130" s="370">
        <v>36</v>
      </c>
      <c r="E130" s="411" t="s">
        <v>648</v>
      </c>
      <c r="F130" s="383" t="s">
        <v>1289</v>
      </c>
      <c r="G130" s="367" t="s">
        <v>173</v>
      </c>
      <c r="H130" s="373" t="s">
        <v>1290</v>
      </c>
      <c r="I130" s="367">
        <f t="shared" si="11"/>
        <v>7.4642545730931628E-4</v>
      </c>
      <c r="J130" s="367">
        <f t="shared" si="12"/>
        <v>7.4537454274521621E-4</v>
      </c>
      <c r="K130" s="367">
        <f t="shared" si="13"/>
        <v>1.6612953640150361E-5</v>
      </c>
      <c r="L130" s="367">
        <f t="shared" si="9"/>
        <v>1.4563098618489547E-5</v>
      </c>
      <c r="M130" s="367">
        <f t="shared" si="10"/>
        <v>3.6407746546223866E-5</v>
      </c>
      <c r="N130" s="367">
        <f t="shared" si="14"/>
        <v>7.2815493092447736E-6</v>
      </c>
      <c r="O130" s="367">
        <f t="shared" si="15"/>
        <v>1.4563098618489547E-5</v>
      </c>
      <c r="P130" s="367">
        <f t="shared" si="16"/>
        <v>7.8976842383128385E-3</v>
      </c>
      <c r="Q130" s="373"/>
      <c r="R130">
        <v>7.4537454274521617E-2</v>
      </c>
      <c r="S130">
        <v>0.78976842383128387</v>
      </c>
      <c r="U130">
        <v>0</v>
      </c>
      <c r="V130">
        <v>0</v>
      </c>
      <c r="W130">
        <v>0</v>
      </c>
      <c r="X130">
        <v>0</v>
      </c>
      <c r="Y130">
        <v>7.281549309244773E-3</v>
      </c>
    </row>
    <row r="131" spans="1:25">
      <c r="A131" s="62">
        <v>32</v>
      </c>
      <c r="B131" s="62" t="s">
        <v>737</v>
      </c>
      <c r="C131" s="443" t="s">
        <v>1514</v>
      </c>
      <c r="D131" s="370">
        <v>36</v>
      </c>
      <c r="E131" s="411" t="s">
        <v>648</v>
      </c>
      <c r="F131" s="399" t="s">
        <v>1291</v>
      </c>
      <c r="G131" s="367" t="s">
        <v>1292</v>
      </c>
      <c r="H131" s="379" t="s">
        <v>1293</v>
      </c>
      <c r="I131" s="367">
        <f t="shared" si="11"/>
        <v>8.2936161923257361E-5</v>
      </c>
      <c r="J131" s="367">
        <f t="shared" si="12"/>
        <v>8.2819393638357351E-5</v>
      </c>
      <c r="K131" s="367">
        <f t="shared" si="13"/>
        <v>0</v>
      </c>
      <c r="L131" s="367">
        <f t="shared" si="9"/>
        <v>0</v>
      </c>
      <c r="M131" s="367">
        <f t="shared" si="10"/>
        <v>0</v>
      </c>
      <c r="N131" s="367">
        <f t="shared" si="14"/>
        <v>0</v>
      </c>
      <c r="O131" s="367">
        <f t="shared" si="15"/>
        <v>0</v>
      </c>
      <c r="P131" s="367">
        <f t="shared" si="16"/>
        <v>0</v>
      </c>
      <c r="Q131" s="386"/>
      <c r="R131">
        <v>8.2819393638357344E-3</v>
      </c>
      <c r="S131">
        <v>0</v>
      </c>
      <c r="U131">
        <v>0</v>
      </c>
      <c r="V131">
        <v>0</v>
      </c>
      <c r="W131">
        <v>0</v>
      </c>
      <c r="X131">
        <v>0</v>
      </c>
      <c r="Y131">
        <v>0</v>
      </c>
    </row>
    <row r="132" spans="1:25">
      <c r="A132" s="62">
        <v>32</v>
      </c>
      <c r="B132" s="62" t="s">
        <v>737</v>
      </c>
      <c r="C132" s="62" t="s">
        <v>911</v>
      </c>
      <c r="D132" s="370">
        <v>36</v>
      </c>
      <c r="E132" s="411" t="s">
        <v>648</v>
      </c>
      <c r="F132" s="383" t="s">
        <v>1294</v>
      </c>
      <c r="G132" s="378" t="s">
        <v>206</v>
      </c>
      <c r="H132" s="379" t="s">
        <v>1295</v>
      </c>
      <c r="I132" s="367">
        <f t="shared" si="11"/>
        <v>1.3269785907721178E-3</v>
      </c>
      <c r="J132" s="367">
        <f t="shared" si="12"/>
        <v>1.3251102982137176E-3</v>
      </c>
      <c r="K132" s="367">
        <f t="shared" si="13"/>
        <v>0</v>
      </c>
      <c r="L132" s="367">
        <f t="shared" si="9"/>
        <v>0</v>
      </c>
      <c r="M132" s="367">
        <f t="shared" si="10"/>
        <v>0</v>
      </c>
      <c r="N132" s="367">
        <f t="shared" si="14"/>
        <v>0</v>
      </c>
      <c r="O132" s="367">
        <f t="shared" si="15"/>
        <v>0</v>
      </c>
      <c r="P132" s="367">
        <f t="shared" si="16"/>
        <v>0</v>
      </c>
      <c r="Q132" s="386"/>
      <c r="R132">
        <v>0.13251102982137175</v>
      </c>
      <c r="S132">
        <v>0</v>
      </c>
      <c r="U132">
        <v>0</v>
      </c>
      <c r="V132">
        <v>0</v>
      </c>
      <c r="W132">
        <v>0</v>
      </c>
      <c r="X132">
        <v>0</v>
      </c>
      <c r="Y132">
        <v>0</v>
      </c>
    </row>
    <row r="133" spans="1:25">
      <c r="A133" s="62">
        <v>32</v>
      </c>
      <c r="B133" s="62" t="s">
        <v>737</v>
      </c>
      <c r="C133" s="443" t="s">
        <v>912</v>
      </c>
      <c r="D133" s="370">
        <v>38</v>
      </c>
      <c r="E133" s="371" t="s">
        <v>493</v>
      </c>
      <c r="F133" s="367" t="s">
        <v>1296</v>
      </c>
      <c r="G133" s="367" t="s">
        <v>160</v>
      </c>
      <c r="H133" s="349" t="s">
        <v>1297</v>
      </c>
      <c r="I133" s="367">
        <f t="shared" si="11"/>
        <v>2.3958422205325965E-3</v>
      </c>
      <c r="J133" s="367">
        <f t="shared" si="12"/>
        <v>2.3924690431333159E-3</v>
      </c>
      <c r="K133" s="367">
        <f t="shared" si="13"/>
        <v>1.1705827471479801E-3</v>
      </c>
      <c r="L133" s="367">
        <f t="shared" si="9"/>
        <v>1.0261457629435818E-3</v>
      </c>
      <c r="M133" s="367">
        <f t="shared" si="10"/>
        <v>2.5653644073589544E-3</v>
      </c>
      <c r="N133" s="367">
        <f t="shared" si="14"/>
        <v>5.130728814717909E-4</v>
      </c>
      <c r="O133" s="367">
        <f t="shared" si="15"/>
        <v>1.0261457629435818E-3</v>
      </c>
      <c r="P133" s="367">
        <f t="shared" si="16"/>
        <v>0</v>
      </c>
      <c r="Q133" s="408"/>
      <c r="R133">
        <v>0.23924690431333157</v>
      </c>
      <c r="S133">
        <v>0</v>
      </c>
      <c r="U133">
        <v>0</v>
      </c>
      <c r="V133">
        <v>0</v>
      </c>
      <c r="W133">
        <v>0</v>
      </c>
      <c r="X133">
        <v>0</v>
      </c>
      <c r="Y133">
        <v>0.51307288147179086</v>
      </c>
    </row>
    <row r="134" spans="1:25">
      <c r="A134" s="62">
        <v>32</v>
      </c>
      <c r="B134" s="62" t="s">
        <v>737</v>
      </c>
      <c r="C134" s="62" t="s">
        <v>911</v>
      </c>
      <c r="D134" s="370">
        <v>38</v>
      </c>
      <c r="E134" s="371" t="s">
        <v>493</v>
      </c>
      <c r="F134" s="367" t="s">
        <v>159</v>
      </c>
      <c r="G134" s="367" t="s">
        <v>160</v>
      </c>
      <c r="H134" s="349" t="s">
        <v>161</v>
      </c>
      <c r="I134" s="367">
        <f t="shared" si="11"/>
        <v>1.4854550613403518E-2</v>
      </c>
      <c r="J134" s="367">
        <f t="shared" si="12"/>
        <v>1.4833636450535788E-2</v>
      </c>
      <c r="K134" s="367">
        <f t="shared" si="13"/>
        <v>2.374391401576261E-3</v>
      </c>
      <c r="L134" s="367">
        <f t="shared" si="9"/>
        <v>2.0814177231241429E-3</v>
      </c>
      <c r="M134" s="367">
        <f t="shared" si="10"/>
        <v>5.2035443078103571E-3</v>
      </c>
      <c r="N134" s="367">
        <f t="shared" si="14"/>
        <v>1.0407088615620715E-3</v>
      </c>
      <c r="O134" s="367">
        <f t="shared" si="15"/>
        <v>2.0814177231241429E-3</v>
      </c>
      <c r="P134" s="367">
        <f t="shared" si="16"/>
        <v>0</v>
      </c>
      <c r="Q134" s="408"/>
      <c r="R134">
        <v>1.4833636450535788</v>
      </c>
      <c r="S134">
        <v>0</v>
      </c>
      <c r="U134">
        <v>0</v>
      </c>
      <c r="V134">
        <v>0</v>
      </c>
      <c r="W134">
        <v>0</v>
      </c>
      <c r="X134">
        <v>0</v>
      </c>
      <c r="Y134">
        <v>1.0407088615620714</v>
      </c>
    </row>
    <row r="135" spans="1:25">
      <c r="A135" s="62">
        <v>32</v>
      </c>
      <c r="B135" s="62" t="s">
        <v>737</v>
      </c>
      <c r="C135" s="443" t="s">
        <v>912</v>
      </c>
      <c r="D135" s="370">
        <v>38</v>
      </c>
      <c r="E135" s="371" t="s">
        <v>493</v>
      </c>
      <c r="F135" s="372" t="s">
        <v>1298</v>
      </c>
      <c r="G135" s="367" t="s">
        <v>160</v>
      </c>
      <c r="H135" s="349" t="s">
        <v>1299</v>
      </c>
      <c r="I135" s="367">
        <f t="shared" si="11"/>
        <v>4.535644525067848E-2</v>
      </c>
      <c r="J135" s="367">
        <f t="shared" si="12"/>
        <v>4.5292586564693184E-2</v>
      </c>
      <c r="K135" s="367">
        <f t="shared" si="13"/>
        <v>1.1731377386422649E-2</v>
      </c>
      <c r="L135" s="367">
        <f t="shared" si="9"/>
        <v>1.0283854967023484E-2</v>
      </c>
      <c r="M135" s="367">
        <f t="shared" si="10"/>
        <v>2.5709637417558714E-2</v>
      </c>
      <c r="N135" s="367">
        <f t="shared" si="14"/>
        <v>5.1419274835117421E-3</v>
      </c>
      <c r="O135" s="367">
        <f t="shared" si="15"/>
        <v>1.0283854967023484E-2</v>
      </c>
      <c r="P135" s="367">
        <f t="shared" si="16"/>
        <v>0</v>
      </c>
      <c r="Q135" s="408"/>
      <c r="R135">
        <v>4.5292586564693185</v>
      </c>
      <c r="S135">
        <v>0</v>
      </c>
      <c r="U135">
        <v>0</v>
      </c>
      <c r="V135">
        <v>0</v>
      </c>
      <c r="W135">
        <v>0</v>
      </c>
      <c r="X135">
        <v>0</v>
      </c>
      <c r="Y135">
        <v>5.1419274835117426</v>
      </c>
    </row>
    <row r="136" spans="1:25">
      <c r="A136" s="62">
        <v>32</v>
      </c>
      <c r="B136" s="62" t="s">
        <v>737</v>
      </c>
      <c r="C136" s="443" t="s">
        <v>912</v>
      </c>
      <c r="D136" s="370">
        <v>36</v>
      </c>
      <c r="E136" s="411" t="s">
        <v>648</v>
      </c>
      <c r="F136" s="367" t="s">
        <v>1076</v>
      </c>
      <c r="G136" s="347" t="s">
        <v>160</v>
      </c>
      <c r="H136" s="349" t="s">
        <v>1300</v>
      </c>
      <c r="I136" s="367">
        <f t="shared" si="11"/>
        <v>5.8238154390103302E-3</v>
      </c>
      <c r="J136" s="367">
        <f t="shared" si="12"/>
        <v>5.8156159163338808E-3</v>
      </c>
      <c r="K136" s="367">
        <f t="shared" si="13"/>
        <v>1.1705827471479801E-3</v>
      </c>
      <c r="L136" s="367">
        <f t="shared" ref="L136:L184" si="17">(U136*0.8+Y136*0.2)/100</f>
        <v>1.0261457629435818E-3</v>
      </c>
      <c r="M136" s="367">
        <f t="shared" ref="M136:M184" si="18">(V136*0.5+Y136*0.5)/100</f>
        <v>2.5653644073589544E-3</v>
      </c>
      <c r="N136" s="367">
        <f t="shared" si="14"/>
        <v>5.130728814717909E-4</v>
      </c>
      <c r="O136" s="367">
        <f t="shared" si="15"/>
        <v>1.0261457629435818E-3</v>
      </c>
      <c r="P136" s="367">
        <f t="shared" si="16"/>
        <v>0</v>
      </c>
      <c r="Q136" s="408"/>
      <c r="R136">
        <v>0.58156159163338805</v>
      </c>
      <c r="S136">
        <v>0</v>
      </c>
      <c r="U136">
        <v>0</v>
      </c>
      <c r="V136">
        <v>0</v>
      </c>
      <c r="W136">
        <v>0</v>
      </c>
      <c r="X136">
        <v>0</v>
      </c>
      <c r="Y136">
        <v>0.51307288147179086</v>
      </c>
    </row>
    <row r="137" spans="1:25">
      <c r="A137" s="62">
        <v>32</v>
      </c>
      <c r="B137" s="62" t="s">
        <v>737</v>
      </c>
      <c r="C137" s="443" t="s">
        <v>912</v>
      </c>
      <c r="D137" s="370">
        <v>36</v>
      </c>
      <c r="E137" s="411" t="s">
        <v>648</v>
      </c>
      <c r="F137" s="366" t="s">
        <v>1301</v>
      </c>
      <c r="G137" s="347" t="s">
        <v>160</v>
      </c>
      <c r="H137" s="349" t="s">
        <v>1302</v>
      </c>
      <c r="I137" s="367">
        <f t="shared" ref="I137:I200" si="19">(J137/(1-I$6)*I$6)+J137</f>
        <v>1.474237964134898E-4</v>
      </c>
      <c r="J137" s="367">
        <f t="shared" ref="J137:J200" si="20">R137/100</f>
        <v>1.472162340732337E-4</v>
      </c>
      <c r="K137" s="367">
        <f t="shared" ref="K137:K200" si="21">L137*L$5+M137*M$5+N137*N$5+O137*O$5</f>
        <v>0</v>
      </c>
      <c r="L137" s="367">
        <f t="shared" si="17"/>
        <v>0</v>
      </c>
      <c r="M137" s="367">
        <f t="shared" si="18"/>
        <v>0</v>
      </c>
      <c r="N137" s="367">
        <f t="shared" ref="N137:N200" si="22">(W137*0.9+Y137*0.1)/100</f>
        <v>0</v>
      </c>
      <c r="O137" s="367">
        <f t="shared" ref="O137:O200" si="23">(X137*0.8+Y137*0.2)/100</f>
        <v>0</v>
      </c>
      <c r="P137" s="367">
        <f t="shared" ref="P137:P200" si="24">S137/100</f>
        <v>0</v>
      </c>
      <c r="Q137" s="408"/>
      <c r="R137">
        <v>1.4721623407323369E-2</v>
      </c>
      <c r="S137">
        <v>0</v>
      </c>
      <c r="U137">
        <v>0</v>
      </c>
      <c r="V137">
        <v>0</v>
      </c>
      <c r="W137">
        <v>0</v>
      </c>
      <c r="X137">
        <v>0</v>
      </c>
      <c r="Y137">
        <v>0</v>
      </c>
    </row>
    <row r="138" spans="1:25">
      <c r="A138" s="62">
        <v>32</v>
      </c>
      <c r="B138" s="62" t="s">
        <v>737</v>
      </c>
      <c r="C138" s="443" t="s">
        <v>912</v>
      </c>
      <c r="D138" s="370">
        <v>38</v>
      </c>
      <c r="E138" s="371" t="s">
        <v>493</v>
      </c>
      <c r="F138" s="383" t="s">
        <v>100</v>
      </c>
      <c r="G138" s="367" t="s">
        <v>160</v>
      </c>
      <c r="H138" s="379" t="s">
        <v>101</v>
      </c>
      <c r="I138" s="367">
        <f t="shared" si="19"/>
        <v>4.6071991667349428E-4</v>
      </c>
      <c r="J138" s="367">
        <f t="shared" si="20"/>
        <v>4.6007125542318206E-4</v>
      </c>
      <c r="K138" s="367">
        <f t="shared" si="21"/>
        <v>6.1851728085429072E-3</v>
      </c>
      <c r="L138" s="367">
        <f t="shared" si="17"/>
        <v>5.4219907870876995E-3</v>
      </c>
      <c r="M138" s="367">
        <f t="shared" si="18"/>
        <v>1.3554976967719248E-2</v>
      </c>
      <c r="N138" s="367">
        <f t="shared" si="22"/>
        <v>2.7109953935438497E-3</v>
      </c>
      <c r="O138" s="367">
        <f t="shared" si="23"/>
        <v>5.4219907870876995E-3</v>
      </c>
      <c r="P138" s="367">
        <f t="shared" si="24"/>
        <v>0.14499794026494472</v>
      </c>
      <c r="Q138" s="386"/>
      <c r="R138">
        <v>4.6007125542318207E-2</v>
      </c>
      <c r="S138">
        <v>14.499794026494474</v>
      </c>
      <c r="U138">
        <v>0</v>
      </c>
      <c r="V138">
        <v>0</v>
      </c>
      <c r="W138">
        <v>0</v>
      </c>
      <c r="X138">
        <v>0</v>
      </c>
      <c r="Y138">
        <v>2.7109953935438496</v>
      </c>
    </row>
    <row r="139" spans="1:25">
      <c r="A139" s="62">
        <v>32</v>
      </c>
      <c r="B139" s="62" t="s">
        <v>737</v>
      </c>
      <c r="C139" s="62" t="s">
        <v>911</v>
      </c>
      <c r="D139" s="370">
        <v>37</v>
      </c>
      <c r="E139" s="415" t="s">
        <v>488</v>
      </c>
      <c r="F139" s="366" t="s">
        <v>201</v>
      </c>
      <c r="G139" s="367" t="s">
        <v>160</v>
      </c>
      <c r="H139" s="368" t="s">
        <v>202</v>
      </c>
      <c r="I139" s="367">
        <f t="shared" si="19"/>
        <v>5.7741523956868032E-2</v>
      </c>
      <c r="J139" s="367">
        <f t="shared" si="20"/>
        <v>5.7660227950836369E-2</v>
      </c>
      <c r="K139" s="367">
        <f t="shared" si="21"/>
        <v>1.9411716022579083E-2</v>
      </c>
      <c r="L139" s="367">
        <f t="shared" si="17"/>
        <v>1.7016524629775241E-2</v>
      </c>
      <c r="M139" s="367">
        <f t="shared" si="18"/>
        <v>4.25413115744381E-2</v>
      </c>
      <c r="N139" s="367">
        <f t="shared" si="22"/>
        <v>8.5082623148876203E-3</v>
      </c>
      <c r="O139" s="367">
        <f t="shared" si="23"/>
        <v>1.7016524629775241E-2</v>
      </c>
      <c r="P139" s="367">
        <f t="shared" si="24"/>
        <v>0</v>
      </c>
      <c r="Q139" s="396"/>
      <c r="R139">
        <v>5.7660227950836367</v>
      </c>
      <c r="S139">
        <v>0</v>
      </c>
      <c r="U139">
        <v>0</v>
      </c>
      <c r="V139">
        <v>0</v>
      </c>
      <c r="W139">
        <v>0</v>
      </c>
      <c r="X139">
        <v>0</v>
      </c>
      <c r="Y139">
        <v>8.5082623148876202</v>
      </c>
    </row>
    <row r="140" spans="1:25">
      <c r="A140" s="62">
        <v>32</v>
      </c>
      <c r="B140" s="62" t="s">
        <v>737</v>
      </c>
      <c r="C140" s="62" t="s">
        <v>911</v>
      </c>
      <c r="D140" s="370">
        <v>38</v>
      </c>
      <c r="E140" s="371" t="s">
        <v>493</v>
      </c>
      <c r="F140" s="412" t="s">
        <v>1303</v>
      </c>
      <c r="G140" s="367" t="s">
        <v>185</v>
      </c>
      <c r="H140" s="349" t="s">
        <v>1304</v>
      </c>
      <c r="I140" s="367">
        <f t="shared" si="19"/>
        <v>1.5849291287330473E-3</v>
      </c>
      <c r="J140" s="367">
        <f t="shared" si="20"/>
        <v>1.5826976599532228E-3</v>
      </c>
      <c r="K140" s="367">
        <f t="shared" si="21"/>
        <v>0</v>
      </c>
      <c r="L140" s="367">
        <f t="shared" si="17"/>
        <v>0</v>
      </c>
      <c r="M140" s="367">
        <f t="shared" si="18"/>
        <v>0</v>
      </c>
      <c r="N140" s="367">
        <f t="shared" si="22"/>
        <v>0</v>
      </c>
      <c r="O140" s="367">
        <f t="shared" si="23"/>
        <v>0</v>
      </c>
      <c r="P140" s="367">
        <f t="shared" si="24"/>
        <v>0</v>
      </c>
      <c r="Q140" s="408"/>
      <c r="R140">
        <v>0.15826976599532228</v>
      </c>
      <c r="S140">
        <v>0</v>
      </c>
      <c r="U140">
        <v>0</v>
      </c>
      <c r="V140">
        <v>0</v>
      </c>
      <c r="W140">
        <v>0</v>
      </c>
      <c r="X140">
        <v>0</v>
      </c>
      <c r="Y140">
        <v>0</v>
      </c>
    </row>
    <row r="141" spans="1:25">
      <c r="A141" s="62">
        <v>32</v>
      </c>
      <c r="B141" s="62" t="s">
        <v>737</v>
      </c>
      <c r="C141" s="443" t="s">
        <v>912</v>
      </c>
      <c r="D141" s="370">
        <v>38</v>
      </c>
      <c r="E141" s="371" t="s">
        <v>493</v>
      </c>
      <c r="F141" s="366" t="s">
        <v>1305</v>
      </c>
      <c r="G141" s="367" t="s">
        <v>185</v>
      </c>
      <c r="H141" s="349" t="s">
        <v>1306</v>
      </c>
      <c r="I141" s="367">
        <f t="shared" si="19"/>
        <v>1.5849291287330473E-3</v>
      </c>
      <c r="J141" s="367">
        <f t="shared" si="20"/>
        <v>1.5826976599532228E-3</v>
      </c>
      <c r="K141" s="367">
        <f t="shared" si="21"/>
        <v>1.1705827471479801E-3</v>
      </c>
      <c r="L141" s="367">
        <f t="shared" si="17"/>
        <v>1.0261457629435818E-3</v>
      </c>
      <c r="M141" s="367">
        <f t="shared" si="18"/>
        <v>2.5653644073589544E-3</v>
      </c>
      <c r="N141" s="367">
        <f t="shared" si="22"/>
        <v>5.130728814717909E-4</v>
      </c>
      <c r="O141" s="367">
        <f t="shared" si="23"/>
        <v>1.0261457629435818E-3</v>
      </c>
      <c r="P141" s="367">
        <f t="shared" si="24"/>
        <v>0</v>
      </c>
      <c r="Q141" s="408"/>
      <c r="R141">
        <v>0.15826976599532228</v>
      </c>
      <c r="S141">
        <v>0</v>
      </c>
      <c r="U141">
        <v>0</v>
      </c>
      <c r="V141">
        <v>0</v>
      </c>
      <c r="W141">
        <v>0</v>
      </c>
      <c r="X141">
        <v>0</v>
      </c>
      <c r="Y141">
        <v>0.51307288147179086</v>
      </c>
    </row>
    <row r="142" spans="1:25">
      <c r="A142" s="62">
        <v>32</v>
      </c>
      <c r="B142" s="62" t="s">
        <v>737</v>
      </c>
      <c r="C142" s="62" t="s">
        <v>911</v>
      </c>
      <c r="D142" s="370">
        <v>38</v>
      </c>
      <c r="E142" s="371" t="s">
        <v>493</v>
      </c>
      <c r="F142" s="367" t="s">
        <v>1307</v>
      </c>
      <c r="G142" s="367" t="s">
        <v>185</v>
      </c>
      <c r="H142" s="349" t="s">
        <v>1308</v>
      </c>
      <c r="I142" s="367">
        <f t="shared" si="19"/>
        <v>1.474237964134898E-4</v>
      </c>
      <c r="J142" s="367">
        <f t="shared" si="20"/>
        <v>1.472162340732337E-4</v>
      </c>
      <c r="K142" s="367">
        <f t="shared" si="21"/>
        <v>0</v>
      </c>
      <c r="L142" s="367">
        <f t="shared" si="17"/>
        <v>0</v>
      </c>
      <c r="M142" s="367">
        <f t="shared" si="18"/>
        <v>0</v>
      </c>
      <c r="N142" s="367">
        <f t="shared" si="22"/>
        <v>0</v>
      </c>
      <c r="O142" s="367">
        <f t="shared" si="23"/>
        <v>0</v>
      </c>
      <c r="P142" s="367">
        <f t="shared" si="24"/>
        <v>0</v>
      </c>
      <c r="Q142" s="408"/>
      <c r="R142">
        <v>1.4721623407323369E-2</v>
      </c>
      <c r="S142">
        <v>0</v>
      </c>
      <c r="U142">
        <v>0</v>
      </c>
      <c r="V142">
        <v>0</v>
      </c>
      <c r="W142">
        <v>0</v>
      </c>
      <c r="X142">
        <v>0</v>
      </c>
      <c r="Y142">
        <v>0</v>
      </c>
    </row>
    <row r="143" spans="1:25">
      <c r="A143" s="62">
        <v>32</v>
      </c>
      <c r="B143" s="62" t="s">
        <v>737</v>
      </c>
      <c r="C143" s="443" t="s">
        <v>912</v>
      </c>
      <c r="D143" s="370">
        <v>38</v>
      </c>
      <c r="E143" s="371" t="s">
        <v>493</v>
      </c>
      <c r="F143" s="367" t="s">
        <v>1309</v>
      </c>
      <c r="G143" s="367" t="s">
        <v>185</v>
      </c>
      <c r="H143" s="349" t="s">
        <v>1310</v>
      </c>
      <c r="I143" s="367">
        <f t="shared" si="19"/>
        <v>9.3988836078001355E-4</v>
      </c>
      <c r="J143" s="367">
        <f t="shared" si="20"/>
        <v>9.3856506404984522E-4</v>
      </c>
      <c r="K143" s="367">
        <f t="shared" si="21"/>
        <v>0</v>
      </c>
      <c r="L143" s="367">
        <f t="shared" si="17"/>
        <v>0</v>
      </c>
      <c r="M143" s="367">
        <f t="shared" si="18"/>
        <v>0</v>
      </c>
      <c r="N143" s="367">
        <f t="shared" si="22"/>
        <v>0</v>
      </c>
      <c r="O143" s="367">
        <f t="shared" si="23"/>
        <v>0</v>
      </c>
      <c r="P143" s="367">
        <f t="shared" si="24"/>
        <v>0</v>
      </c>
      <c r="Q143" s="408"/>
      <c r="R143">
        <v>9.3856506404984524E-2</v>
      </c>
      <c r="S143">
        <v>0</v>
      </c>
      <c r="U143">
        <v>0</v>
      </c>
      <c r="V143">
        <v>0</v>
      </c>
      <c r="W143">
        <v>0</v>
      </c>
      <c r="X143">
        <v>0</v>
      </c>
      <c r="Y143">
        <v>0</v>
      </c>
    </row>
    <row r="144" spans="1:25">
      <c r="A144" s="62">
        <v>32</v>
      </c>
      <c r="B144" s="62" t="s">
        <v>737</v>
      </c>
      <c r="C144" s="443" t="s">
        <v>1519</v>
      </c>
      <c r="D144" s="370">
        <v>38</v>
      </c>
      <c r="E144" s="371" t="s">
        <v>493</v>
      </c>
      <c r="F144" s="367" t="s">
        <v>1311</v>
      </c>
      <c r="G144" s="367" t="s">
        <v>185</v>
      </c>
      <c r="H144" s="349" t="s">
        <v>1312</v>
      </c>
      <c r="I144" s="367">
        <f t="shared" si="19"/>
        <v>1.4742379641348975E-4</v>
      </c>
      <c r="J144" s="367">
        <f t="shared" si="20"/>
        <v>1.4721623407323365E-4</v>
      </c>
      <c r="K144" s="367">
        <f t="shared" si="21"/>
        <v>0</v>
      </c>
      <c r="L144" s="367">
        <f t="shared" si="17"/>
        <v>0</v>
      </c>
      <c r="M144" s="367">
        <f t="shared" si="18"/>
        <v>0</v>
      </c>
      <c r="N144" s="367">
        <f t="shared" si="22"/>
        <v>0</v>
      </c>
      <c r="O144" s="367">
        <f t="shared" si="23"/>
        <v>0</v>
      </c>
      <c r="P144" s="367">
        <f t="shared" si="24"/>
        <v>0</v>
      </c>
      <c r="Q144" s="408"/>
      <c r="R144">
        <v>1.4721623407323366E-2</v>
      </c>
      <c r="S144">
        <v>0</v>
      </c>
      <c r="U144">
        <v>0</v>
      </c>
      <c r="V144">
        <v>0</v>
      </c>
      <c r="W144">
        <v>0</v>
      </c>
      <c r="X144">
        <v>0</v>
      </c>
      <c r="Y144">
        <v>0</v>
      </c>
    </row>
    <row r="145" spans="1:25">
      <c r="A145" s="62">
        <v>32</v>
      </c>
      <c r="B145" s="62" t="s">
        <v>737</v>
      </c>
      <c r="C145" s="62" t="s">
        <v>911</v>
      </c>
      <c r="D145" s="370">
        <v>38</v>
      </c>
      <c r="E145" s="371" t="s">
        <v>493</v>
      </c>
      <c r="F145" s="367" t="s">
        <v>184</v>
      </c>
      <c r="G145" s="367" t="s">
        <v>185</v>
      </c>
      <c r="H145" s="349" t="s">
        <v>186</v>
      </c>
      <c r="I145" s="367">
        <f t="shared" si="19"/>
        <v>1.271665893083185E-2</v>
      </c>
      <c r="J145" s="367">
        <f t="shared" si="20"/>
        <v>1.2698754769141975E-2</v>
      </c>
      <c r="K145" s="367">
        <f t="shared" si="21"/>
        <v>1.1705827471479799E-3</v>
      </c>
      <c r="L145" s="367">
        <f t="shared" si="17"/>
        <v>1.0261457629435816E-3</v>
      </c>
      <c r="M145" s="367">
        <f t="shared" si="18"/>
        <v>2.565364407358954E-3</v>
      </c>
      <c r="N145" s="367">
        <f t="shared" si="22"/>
        <v>5.1307288147179079E-4</v>
      </c>
      <c r="O145" s="367">
        <f t="shared" si="23"/>
        <v>1.0261457629435816E-3</v>
      </c>
      <c r="P145" s="367">
        <f t="shared" si="24"/>
        <v>0.14499794026494472</v>
      </c>
      <c r="Q145" s="408"/>
      <c r="R145">
        <v>1.2698754769141976</v>
      </c>
      <c r="S145">
        <v>14.499794026494474</v>
      </c>
      <c r="U145">
        <v>0</v>
      </c>
      <c r="V145">
        <v>0</v>
      </c>
      <c r="W145">
        <v>0</v>
      </c>
      <c r="X145">
        <v>0</v>
      </c>
      <c r="Y145">
        <v>0.51307288147179075</v>
      </c>
    </row>
    <row r="146" spans="1:25">
      <c r="A146" s="62">
        <v>32</v>
      </c>
      <c r="B146" s="62" t="s">
        <v>737</v>
      </c>
      <c r="C146" s="62" t="s">
        <v>911</v>
      </c>
      <c r="D146" s="370">
        <v>37</v>
      </c>
      <c r="E146" s="415" t="s">
        <v>474</v>
      </c>
      <c r="F146" s="366" t="s">
        <v>474</v>
      </c>
      <c r="G146" s="367" t="s">
        <v>185</v>
      </c>
      <c r="H146" s="368" t="s">
        <v>475</v>
      </c>
      <c r="I146" s="367">
        <f t="shared" si="19"/>
        <v>1.4854550613403518E-2</v>
      </c>
      <c r="J146" s="367">
        <f t="shared" si="20"/>
        <v>1.4833636450535788E-2</v>
      </c>
      <c r="K146" s="367">
        <f t="shared" si="21"/>
        <v>0</v>
      </c>
      <c r="L146" s="367">
        <f t="shared" si="17"/>
        <v>0</v>
      </c>
      <c r="M146" s="367">
        <f t="shared" si="18"/>
        <v>0</v>
      </c>
      <c r="N146" s="367">
        <f t="shared" si="22"/>
        <v>0</v>
      </c>
      <c r="O146" s="367">
        <f t="shared" si="23"/>
        <v>0</v>
      </c>
      <c r="P146" s="367">
        <f t="shared" si="24"/>
        <v>0</v>
      </c>
      <c r="Q146" s="396"/>
      <c r="R146">
        <v>1.4833636450535788</v>
      </c>
      <c r="S146">
        <v>0</v>
      </c>
      <c r="U146">
        <v>0</v>
      </c>
      <c r="V146">
        <v>0</v>
      </c>
      <c r="W146">
        <v>0</v>
      </c>
      <c r="X146">
        <v>0</v>
      </c>
      <c r="Y146">
        <v>0</v>
      </c>
    </row>
    <row r="147" spans="1:25">
      <c r="A147" s="62">
        <v>32</v>
      </c>
      <c r="B147" s="62" t="s">
        <v>737</v>
      </c>
      <c r="C147" s="443" t="s">
        <v>911</v>
      </c>
      <c r="D147" s="370">
        <v>38</v>
      </c>
      <c r="E147" s="371" t="s">
        <v>493</v>
      </c>
      <c r="F147" s="416" t="s">
        <v>1313</v>
      </c>
      <c r="G147" s="375" t="s">
        <v>185</v>
      </c>
      <c r="H147" s="417"/>
      <c r="I147" s="367">
        <f t="shared" si="19"/>
        <v>0</v>
      </c>
      <c r="J147" s="367">
        <f t="shared" si="20"/>
        <v>0</v>
      </c>
      <c r="K147" s="367">
        <f t="shared" si="21"/>
        <v>9.5707047842875564E-2</v>
      </c>
      <c r="L147" s="367">
        <f t="shared" si="17"/>
        <v>1.2450283709417634E-5</v>
      </c>
      <c r="M147" s="367">
        <f t="shared" si="18"/>
        <v>0.38368190101481781</v>
      </c>
      <c r="N147" s="367">
        <f t="shared" si="22"/>
        <v>0.17319218751638829</v>
      </c>
      <c r="O147" s="367">
        <f t="shared" si="23"/>
        <v>2.8928837086227302E-2</v>
      </c>
      <c r="P147" s="367">
        <f t="shared" si="24"/>
        <v>0</v>
      </c>
      <c r="Q147" s="408"/>
      <c r="R147">
        <v>0</v>
      </c>
      <c r="S147">
        <v>0</v>
      </c>
      <c r="U147">
        <v>1.5562854636772042E-3</v>
      </c>
      <c r="V147">
        <v>76.736380202963559</v>
      </c>
      <c r="W147">
        <v>19.243576390709809</v>
      </c>
      <c r="X147">
        <v>3.6161046357784126</v>
      </c>
      <c r="Y147">
        <v>0</v>
      </c>
    </row>
    <row r="148" spans="1:25">
      <c r="A148" s="62">
        <v>32</v>
      </c>
      <c r="B148" s="62" t="s">
        <v>737</v>
      </c>
      <c r="C148" s="62" t="s">
        <v>1517</v>
      </c>
      <c r="D148" s="370">
        <v>36</v>
      </c>
      <c r="E148" s="411" t="s">
        <v>648</v>
      </c>
      <c r="F148" s="378" t="s">
        <v>1314</v>
      </c>
      <c r="G148" s="347" t="s">
        <v>97</v>
      </c>
      <c r="H148" s="379" t="s">
        <v>1315</v>
      </c>
      <c r="I148" s="367">
        <f t="shared" si="19"/>
        <v>2.0734040480814334E-3</v>
      </c>
      <c r="J148" s="367">
        <f t="shared" si="20"/>
        <v>2.0704848409589332E-3</v>
      </c>
      <c r="K148" s="367">
        <f t="shared" si="21"/>
        <v>0</v>
      </c>
      <c r="L148" s="367">
        <f t="shared" si="17"/>
        <v>0</v>
      </c>
      <c r="M148" s="367">
        <f t="shared" si="18"/>
        <v>0</v>
      </c>
      <c r="N148" s="367">
        <f t="shared" si="22"/>
        <v>0</v>
      </c>
      <c r="O148" s="367">
        <f t="shared" si="23"/>
        <v>0</v>
      </c>
      <c r="P148" s="367">
        <f t="shared" si="24"/>
        <v>0</v>
      </c>
      <c r="Q148" s="386"/>
      <c r="R148">
        <v>0.20704848409589333</v>
      </c>
      <c r="S148">
        <v>0</v>
      </c>
      <c r="U148">
        <v>0</v>
      </c>
      <c r="V148">
        <v>0</v>
      </c>
      <c r="W148">
        <v>0</v>
      </c>
      <c r="X148">
        <v>0</v>
      </c>
      <c r="Y148">
        <v>0</v>
      </c>
    </row>
    <row r="149" spans="1:25">
      <c r="A149" s="62">
        <v>32</v>
      </c>
      <c r="B149" s="62" t="s">
        <v>737</v>
      </c>
      <c r="C149" s="62" t="s">
        <v>911</v>
      </c>
      <c r="D149" s="370">
        <v>36</v>
      </c>
      <c r="E149" s="411" t="s">
        <v>648</v>
      </c>
      <c r="F149" s="383" t="s">
        <v>1316</v>
      </c>
      <c r="G149" s="367" t="s">
        <v>188</v>
      </c>
      <c r="H149" s="368" t="s">
        <v>1317</v>
      </c>
      <c r="I149" s="367">
        <f t="shared" si="19"/>
        <v>7.4642545730931628E-4</v>
      </c>
      <c r="J149" s="367">
        <f t="shared" si="20"/>
        <v>7.4537454274521621E-4</v>
      </c>
      <c r="K149" s="367">
        <f t="shared" si="21"/>
        <v>0</v>
      </c>
      <c r="L149" s="367">
        <f t="shared" si="17"/>
        <v>0</v>
      </c>
      <c r="M149" s="367">
        <f t="shared" si="18"/>
        <v>0</v>
      </c>
      <c r="N149" s="367">
        <f t="shared" si="22"/>
        <v>0</v>
      </c>
      <c r="O149" s="367">
        <f t="shared" si="23"/>
        <v>0</v>
      </c>
      <c r="P149" s="367">
        <f t="shared" si="24"/>
        <v>0</v>
      </c>
      <c r="Q149" s="396"/>
      <c r="R149">
        <v>7.4537454274521617E-2</v>
      </c>
      <c r="S149">
        <v>0</v>
      </c>
      <c r="U149">
        <v>0</v>
      </c>
      <c r="V149">
        <v>0</v>
      </c>
      <c r="W149">
        <v>0</v>
      </c>
      <c r="X149">
        <v>0</v>
      </c>
      <c r="Y149">
        <v>0</v>
      </c>
    </row>
    <row r="150" spans="1:25">
      <c r="A150" s="62">
        <v>32</v>
      </c>
      <c r="B150" s="62" t="s">
        <v>737</v>
      </c>
      <c r="C150" s="62" t="s">
        <v>911</v>
      </c>
      <c r="D150" s="370">
        <v>38</v>
      </c>
      <c r="E150" s="371" t="s">
        <v>493</v>
      </c>
      <c r="F150" s="367" t="s">
        <v>1318</v>
      </c>
      <c r="G150" s="367" t="s">
        <v>188</v>
      </c>
      <c r="H150" s="368" t="s">
        <v>1319</v>
      </c>
      <c r="I150" s="367">
        <f t="shared" si="19"/>
        <v>8.2936161923257361E-5</v>
      </c>
      <c r="J150" s="367">
        <f t="shared" si="20"/>
        <v>8.2819393638357351E-5</v>
      </c>
      <c r="K150" s="367">
        <f t="shared" si="21"/>
        <v>1.6612953640150361E-5</v>
      </c>
      <c r="L150" s="367">
        <f t="shared" si="17"/>
        <v>1.4563098618489547E-5</v>
      </c>
      <c r="M150" s="367">
        <f t="shared" si="18"/>
        <v>3.6407746546223866E-5</v>
      </c>
      <c r="N150" s="367">
        <f t="shared" si="22"/>
        <v>7.2815493092447736E-6</v>
      </c>
      <c r="O150" s="367">
        <f t="shared" si="23"/>
        <v>1.4563098618489547E-5</v>
      </c>
      <c r="P150" s="367">
        <f t="shared" si="24"/>
        <v>0</v>
      </c>
      <c r="Q150" s="396"/>
      <c r="R150">
        <v>8.2819393638357344E-3</v>
      </c>
      <c r="S150">
        <v>0</v>
      </c>
      <c r="U150">
        <v>0</v>
      </c>
      <c r="V150">
        <v>0</v>
      </c>
      <c r="W150">
        <v>0</v>
      </c>
      <c r="X150">
        <v>0</v>
      </c>
      <c r="Y150">
        <v>7.281549309244773E-3</v>
      </c>
    </row>
    <row r="151" spans="1:25">
      <c r="A151" s="62">
        <v>32</v>
      </c>
      <c r="B151" s="62" t="s">
        <v>737</v>
      </c>
      <c r="C151" s="443" t="s">
        <v>1518</v>
      </c>
      <c r="D151" s="370">
        <v>38</v>
      </c>
      <c r="E151" s="371" t="s">
        <v>493</v>
      </c>
      <c r="F151" s="367" t="s">
        <v>1320</v>
      </c>
      <c r="G151" s="367" t="s">
        <v>188</v>
      </c>
      <c r="H151" s="368" t="s">
        <v>1321</v>
      </c>
      <c r="I151" s="367">
        <f t="shared" si="19"/>
        <v>7.4642545730931628E-4</v>
      </c>
      <c r="J151" s="367">
        <f t="shared" si="20"/>
        <v>7.4537454274521621E-4</v>
      </c>
      <c r="K151" s="367">
        <f t="shared" si="21"/>
        <v>0</v>
      </c>
      <c r="L151" s="367">
        <f t="shared" si="17"/>
        <v>0</v>
      </c>
      <c r="M151" s="367">
        <f t="shared" si="18"/>
        <v>0</v>
      </c>
      <c r="N151" s="367">
        <f t="shared" si="22"/>
        <v>0</v>
      </c>
      <c r="O151" s="367">
        <f t="shared" si="23"/>
        <v>0</v>
      </c>
      <c r="P151" s="367">
        <f t="shared" si="24"/>
        <v>0</v>
      </c>
      <c r="Q151" s="396"/>
      <c r="R151">
        <v>7.4537454274521617E-2</v>
      </c>
      <c r="S151">
        <v>0</v>
      </c>
      <c r="U151">
        <v>0</v>
      </c>
      <c r="V151">
        <v>0</v>
      </c>
      <c r="W151">
        <v>0</v>
      </c>
      <c r="X151">
        <v>0</v>
      </c>
      <c r="Y151">
        <v>0</v>
      </c>
    </row>
    <row r="152" spans="1:25">
      <c r="A152" s="62">
        <v>32</v>
      </c>
      <c r="B152" s="62" t="s">
        <v>737</v>
      </c>
      <c r="C152" s="62" t="s">
        <v>911</v>
      </c>
      <c r="D152" s="370">
        <v>38</v>
      </c>
      <c r="E152" s="371" t="s">
        <v>493</v>
      </c>
      <c r="F152" s="367" t="s">
        <v>1322</v>
      </c>
      <c r="G152" s="367" t="s">
        <v>188</v>
      </c>
      <c r="H152" s="368" t="s">
        <v>1323</v>
      </c>
      <c r="I152" s="367">
        <f t="shared" si="19"/>
        <v>8.2936161923257361E-5</v>
      </c>
      <c r="J152" s="367">
        <f t="shared" si="20"/>
        <v>8.2819393638357351E-5</v>
      </c>
      <c r="K152" s="367">
        <f t="shared" si="21"/>
        <v>1.6612953640150354E-5</v>
      </c>
      <c r="L152" s="367">
        <f t="shared" si="17"/>
        <v>1.456309861848954E-5</v>
      </c>
      <c r="M152" s="367">
        <f t="shared" si="18"/>
        <v>3.6407746546223846E-5</v>
      </c>
      <c r="N152" s="367">
        <f t="shared" si="22"/>
        <v>7.2815493092447702E-6</v>
      </c>
      <c r="O152" s="367">
        <f t="shared" si="23"/>
        <v>1.456309861848954E-5</v>
      </c>
      <c r="P152" s="367">
        <f t="shared" si="24"/>
        <v>0</v>
      </c>
      <c r="Q152" s="396"/>
      <c r="R152">
        <v>8.2819393638357344E-3</v>
      </c>
      <c r="S152">
        <v>0</v>
      </c>
      <c r="U152">
        <v>0</v>
      </c>
      <c r="V152">
        <v>0</v>
      </c>
      <c r="W152">
        <v>0</v>
      </c>
      <c r="X152">
        <v>0</v>
      </c>
      <c r="Y152">
        <v>7.2815493092447696E-3</v>
      </c>
    </row>
    <row r="153" spans="1:25">
      <c r="A153" s="62">
        <v>32</v>
      </c>
      <c r="B153" s="62" t="s">
        <v>737</v>
      </c>
      <c r="C153" s="443" t="s">
        <v>912</v>
      </c>
      <c r="D153" s="370">
        <v>36</v>
      </c>
      <c r="E153" s="411" t="s">
        <v>648</v>
      </c>
      <c r="F153" s="373" t="s">
        <v>471</v>
      </c>
      <c r="G153" s="378" t="s">
        <v>1324</v>
      </c>
      <c r="H153" s="379" t="s">
        <v>472</v>
      </c>
      <c r="I153" s="367">
        <f t="shared" si="19"/>
        <v>0</v>
      </c>
      <c r="J153" s="367">
        <f t="shared" si="20"/>
        <v>0</v>
      </c>
      <c r="K153" s="367">
        <f t="shared" si="21"/>
        <v>2.8075891651854106E-3</v>
      </c>
      <c r="L153" s="367">
        <f t="shared" si="17"/>
        <v>2.4611636665247331E-3</v>
      </c>
      <c r="M153" s="367">
        <f t="shared" si="18"/>
        <v>6.152909166311833E-3</v>
      </c>
      <c r="N153" s="367">
        <f t="shared" si="22"/>
        <v>1.2305818332623666E-3</v>
      </c>
      <c r="O153" s="367">
        <f t="shared" si="23"/>
        <v>2.4611636665247331E-3</v>
      </c>
      <c r="P153" s="367">
        <f t="shared" si="24"/>
        <v>0</v>
      </c>
      <c r="Q153" s="386"/>
      <c r="R153">
        <v>0</v>
      </c>
      <c r="S153">
        <v>0</v>
      </c>
      <c r="U153">
        <v>0</v>
      </c>
      <c r="V153">
        <v>0</v>
      </c>
      <c r="W153">
        <v>0</v>
      </c>
      <c r="X153">
        <v>0</v>
      </c>
      <c r="Y153">
        <v>1.2305818332623666</v>
      </c>
    </row>
    <row r="154" spans="1:25">
      <c r="A154" s="62">
        <v>32</v>
      </c>
      <c r="B154" s="62" t="s">
        <v>737</v>
      </c>
      <c r="C154" s="443" t="s">
        <v>912</v>
      </c>
      <c r="D154" s="370">
        <v>36</v>
      </c>
      <c r="E154" s="411" t="s">
        <v>648</v>
      </c>
      <c r="F154" s="373" t="s">
        <v>1325</v>
      </c>
      <c r="G154" s="378" t="s">
        <v>1324</v>
      </c>
      <c r="H154" s="379" t="s">
        <v>1326</v>
      </c>
      <c r="I154" s="367">
        <f t="shared" si="19"/>
        <v>1.0035275592714138E-2</v>
      </c>
      <c r="J154" s="367">
        <f t="shared" si="20"/>
        <v>1.0021146630241238E-2</v>
      </c>
      <c r="K154" s="367">
        <f t="shared" si="21"/>
        <v>0</v>
      </c>
      <c r="L154" s="367">
        <f t="shared" si="17"/>
        <v>0</v>
      </c>
      <c r="M154" s="367">
        <f t="shared" si="18"/>
        <v>0</v>
      </c>
      <c r="N154" s="367">
        <f t="shared" si="22"/>
        <v>0</v>
      </c>
      <c r="O154" s="367">
        <f t="shared" si="23"/>
        <v>0</v>
      </c>
      <c r="P154" s="367">
        <f t="shared" si="24"/>
        <v>0</v>
      </c>
      <c r="Q154" s="386"/>
      <c r="R154">
        <v>1.0021146630241238</v>
      </c>
      <c r="S154">
        <v>0</v>
      </c>
      <c r="U154">
        <v>0</v>
      </c>
      <c r="V154">
        <v>0</v>
      </c>
      <c r="W154">
        <v>0</v>
      </c>
      <c r="X154">
        <v>0</v>
      </c>
      <c r="Y154">
        <v>0</v>
      </c>
    </row>
    <row r="155" spans="1:25">
      <c r="A155" s="62">
        <v>32</v>
      </c>
      <c r="B155" s="62" t="s">
        <v>737</v>
      </c>
      <c r="C155" s="443" t="s">
        <v>912</v>
      </c>
      <c r="D155" s="413">
        <v>36</v>
      </c>
      <c r="E155" s="411" t="s">
        <v>648</v>
      </c>
      <c r="F155" s="418" t="s">
        <v>1327</v>
      </c>
      <c r="G155" s="347" t="s">
        <v>1017</v>
      </c>
      <c r="H155" s="349" t="s">
        <v>1328</v>
      </c>
      <c r="I155" s="367">
        <f t="shared" si="19"/>
        <v>3.3174464769302945E-4</v>
      </c>
      <c r="J155" s="367">
        <f t="shared" si="20"/>
        <v>3.312775745534294E-4</v>
      </c>
      <c r="K155" s="367">
        <f t="shared" si="21"/>
        <v>0</v>
      </c>
      <c r="L155" s="367">
        <f t="shared" si="17"/>
        <v>0</v>
      </c>
      <c r="M155" s="367">
        <f t="shared" si="18"/>
        <v>0</v>
      </c>
      <c r="N155" s="367">
        <f t="shared" si="22"/>
        <v>0</v>
      </c>
      <c r="O155" s="367">
        <f t="shared" si="23"/>
        <v>0</v>
      </c>
      <c r="P155" s="367">
        <f t="shared" si="24"/>
        <v>0</v>
      </c>
      <c r="Q155" s="408"/>
      <c r="R155">
        <v>3.3127757455342938E-2</v>
      </c>
      <c r="S155">
        <v>0</v>
      </c>
      <c r="U155">
        <v>0</v>
      </c>
      <c r="V155">
        <v>0</v>
      </c>
      <c r="W155">
        <v>0</v>
      </c>
      <c r="X155">
        <v>0</v>
      </c>
      <c r="Y155">
        <v>0</v>
      </c>
    </row>
    <row r="156" spans="1:25">
      <c r="A156" s="62">
        <v>32</v>
      </c>
      <c r="B156" s="62" t="s">
        <v>737</v>
      </c>
      <c r="C156" s="62" t="s">
        <v>1517</v>
      </c>
      <c r="D156" s="370">
        <v>36</v>
      </c>
      <c r="E156" s="411" t="s">
        <v>648</v>
      </c>
      <c r="F156" s="367" t="s">
        <v>350</v>
      </c>
      <c r="G156" s="347" t="s">
        <v>651</v>
      </c>
      <c r="H156" s="349" t="s">
        <v>351</v>
      </c>
      <c r="I156" s="367">
        <f t="shared" si="19"/>
        <v>5.5146188901811623E-4</v>
      </c>
      <c r="J156" s="367">
        <f t="shared" si="20"/>
        <v>5.5068546945064283E-4</v>
      </c>
      <c r="K156" s="367">
        <f t="shared" si="21"/>
        <v>1.4478172328094563E-3</v>
      </c>
      <c r="L156" s="367">
        <f t="shared" si="17"/>
        <v>1.0733555261344216E-3</v>
      </c>
      <c r="M156" s="367">
        <f t="shared" si="18"/>
        <v>3.5108905159628489E-3</v>
      </c>
      <c r="N156" s="367">
        <f t="shared" si="22"/>
        <v>7.3115359027637824E-4</v>
      </c>
      <c r="O156" s="367">
        <f t="shared" si="23"/>
        <v>1.2392032071173646E-3</v>
      </c>
      <c r="P156" s="367">
        <f t="shared" si="24"/>
        <v>0</v>
      </c>
      <c r="Q156" s="408"/>
      <c r="R156">
        <v>5.5068546945064287E-2</v>
      </c>
      <c r="S156">
        <v>0</v>
      </c>
      <c r="U156">
        <v>0</v>
      </c>
      <c r="V156">
        <v>0.16550034012535894</v>
      </c>
      <c r="W156">
        <v>2.1608425245463053E-2</v>
      </c>
      <c r="X156">
        <v>2.0730960122867861E-2</v>
      </c>
      <c r="Y156">
        <v>0.53667776306721082</v>
      </c>
    </row>
    <row r="157" spans="1:25">
      <c r="A157" s="62">
        <v>32</v>
      </c>
      <c r="B157" s="62" t="s">
        <v>737</v>
      </c>
      <c r="C157" s="62" t="s">
        <v>1517</v>
      </c>
      <c r="D157" s="370">
        <v>36</v>
      </c>
      <c r="E157" s="411" t="s">
        <v>648</v>
      </c>
      <c r="F157" s="367" t="s">
        <v>370</v>
      </c>
      <c r="G157" s="347" t="s">
        <v>651</v>
      </c>
      <c r="H157" s="349" t="s">
        <v>1329</v>
      </c>
      <c r="I157" s="367">
        <f t="shared" si="19"/>
        <v>1.3793803808971893E-4</v>
      </c>
      <c r="J157" s="367">
        <f t="shared" si="20"/>
        <v>1.3774383103025658E-4</v>
      </c>
      <c r="K157" s="367">
        <f t="shared" si="21"/>
        <v>3.4341710014403125E-4</v>
      </c>
      <c r="L157" s="367">
        <f t="shared" si="17"/>
        <v>8.1757188428588349E-5</v>
      </c>
      <c r="M157" s="367">
        <f t="shared" si="18"/>
        <v>1.0812025656523009E-3</v>
      </c>
      <c r="N157" s="367">
        <f t="shared" si="22"/>
        <v>3.4653452359585359E-5</v>
      </c>
      <c r="O157" s="367">
        <f t="shared" si="23"/>
        <v>3.648323239278477E-4</v>
      </c>
      <c r="P157" s="367">
        <f t="shared" si="24"/>
        <v>3.5814272689138285E-5</v>
      </c>
      <c r="Q157" s="408"/>
      <c r="R157">
        <v>1.3774383103025659E-2</v>
      </c>
      <c r="S157">
        <v>3.5814272689138286E-3</v>
      </c>
      <c r="U157">
        <v>1.5562854636772042E-3</v>
      </c>
      <c r="V157">
        <v>0.1815870607708748</v>
      </c>
      <c r="W157">
        <v>0</v>
      </c>
      <c r="X157">
        <v>3.6940677401084622E-2</v>
      </c>
      <c r="Y157">
        <v>3.4653452359585356E-2</v>
      </c>
    </row>
    <row r="158" spans="1:25">
      <c r="A158" s="62">
        <v>32</v>
      </c>
      <c r="B158" s="62" t="s">
        <v>737</v>
      </c>
      <c r="C158" s="62" t="s">
        <v>911</v>
      </c>
      <c r="D158" s="370">
        <v>36</v>
      </c>
      <c r="E158" s="411" t="s">
        <v>648</v>
      </c>
      <c r="F158" s="378" t="s">
        <v>1330</v>
      </c>
      <c r="G158" s="367" t="s">
        <v>1059</v>
      </c>
      <c r="H158" s="379" t="s">
        <v>1331</v>
      </c>
      <c r="I158" s="367">
        <f t="shared" si="19"/>
        <v>8.2936161923257334E-5</v>
      </c>
      <c r="J158" s="367">
        <f t="shared" si="20"/>
        <v>8.2819393638357324E-5</v>
      </c>
      <c r="K158" s="367">
        <f t="shared" si="21"/>
        <v>0</v>
      </c>
      <c r="L158" s="367">
        <f t="shared" si="17"/>
        <v>0</v>
      </c>
      <c r="M158" s="367">
        <f t="shared" si="18"/>
        <v>0</v>
      </c>
      <c r="N158" s="367">
        <f t="shared" si="22"/>
        <v>0</v>
      </c>
      <c r="O158" s="367">
        <f t="shared" si="23"/>
        <v>0</v>
      </c>
      <c r="P158" s="367">
        <f t="shared" si="24"/>
        <v>0</v>
      </c>
      <c r="Q158" s="386"/>
      <c r="R158">
        <v>8.2819393638357327E-3</v>
      </c>
      <c r="S158">
        <v>0</v>
      </c>
      <c r="U158">
        <v>0</v>
      </c>
      <c r="V158">
        <v>0</v>
      </c>
      <c r="W158">
        <v>0</v>
      </c>
      <c r="X158">
        <v>0</v>
      </c>
      <c r="Y158">
        <v>0</v>
      </c>
    </row>
    <row r="159" spans="1:25">
      <c r="A159" s="62">
        <v>32</v>
      </c>
      <c r="B159" s="62" t="s">
        <v>737</v>
      </c>
      <c r="C159" s="62" t="s">
        <v>911</v>
      </c>
      <c r="D159" s="370">
        <v>36</v>
      </c>
      <c r="E159" s="411" t="s">
        <v>648</v>
      </c>
      <c r="F159" s="378" t="s">
        <v>1332</v>
      </c>
      <c r="G159" s="367" t="s">
        <v>1059</v>
      </c>
      <c r="H159" s="379" t="s">
        <v>1333</v>
      </c>
      <c r="I159" s="367">
        <f t="shared" si="19"/>
        <v>8.2936161923257361E-5</v>
      </c>
      <c r="J159" s="367">
        <f t="shared" si="20"/>
        <v>8.2819393638357351E-5</v>
      </c>
      <c r="K159" s="367">
        <f t="shared" si="21"/>
        <v>0</v>
      </c>
      <c r="L159" s="367">
        <f t="shared" si="17"/>
        <v>0</v>
      </c>
      <c r="M159" s="367">
        <f t="shared" si="18"/>
        <v>0</v>
      </c>
      <c r="N159" s="367">
        <f t="shared" si="22"/>
        <v>0</v>
      </c>
      <c r="O159" s="367">
        <f t="shared" si="23"/>
        <v>0</v>
      </c>
      <c r="P159" s="367">
        <f t="shared" si="24"/>
        <v>0</v>
      </c>
      <c r="Q159" s="386"/>
      <c r="R159">
        <v>8.2819393638357344E-3</v>
      </c>
      <c r="S159">
        <v>0</v>
      </c>
      <c r="U159">
        <v>0</v>
      </c>
      <c r="V159">
        <v>0</v>
      </c>
      <c r="W159">
        <v>0</v>
      </c>
      <c r="X159">
        <v>0</v>
      </c>
      <c r="Y159">
        <v>0</v>
      </c>
    </row>
    <row r="160" spans="1:25">
      <c r="A160" s="62">
        <v>32</v>
      </c>
      <c r="B160" s="62" t="s">
        <v>737</v>
      </c>
      <c r="C160" s="62" t="s">
        <v>911</v>
      </c>
      <c r="D160" s="370">
        <v>36</v>
      </c>
      <c r="E160" s="411" t="s">
        <v>648</v>
      </c>
      <c r="F160" s="366" t="s">
        <v>418</v>
      </c>
      <c r="G160" s="347" t="s">
        <v>1334</v>
      </c>
      <c r="H160" s="349" t="s">
        <v>419</v>
      </c>
      <c r="I160" s="367">
        <f t="shared" si="19"/>
        <v>5.3079143630884711E-3</v>
      </c>
      <c r="J160" s="367">
        <f t="shared" si="20"/>
        <v>5.3004411928548704E-3</v>
      </c>
      <c r="K160" s="367">
        <f t="shared" si="21"/>
        <v>1.6612953640150361E-5</v>
      </c>
      <c r="L160" s="367">
        <f t="shared" si="17"/>
        <v>1.4563098618489547E-5</v>
      </c>
      <c r="M160" s="367">
        <f t="shared" si="18"/>
        <v>3.6407746546223866E-5</v>
      </c>
      <c r="N160" s="367">
        <f t="shared" si="22"/>
        <v>7.2815493092447736E-6</v>
      </c>
      <c r="O160" s="367">
        <f t="shared" si="23"/>
        <v>1.4563098618489547E-5</v>
      </c>
      <c r="P160" s="367">
        <f t="shared" si="24"/>
        <v>0</v>
      </c>
      <c r="Q160" s="408"/>
      <c r="R160">
        <v>0.530044119285487</v>
      </c>
      <c r="S160">
        <v>0</v>
      </c>
      <c r="U160">
        <v>0</v>
      </c>
      <c r="V160">
        <v>0</v>
      </c>
      <c r="W160">
        <v>0</v>
      </c>
      <c r="X160">
        <v>0</v>
      </c>
      <c r="Y160">
        <v>7.281549309244773E-3</v>
      </c>
    </row>
    <row r="161" spans="1:25">
      <c r="A161" s="62">
        <v>32</v>
      </c>
      <c r="B161" s="62" t="s">
        <v>737</v>
      </c>
      <c r="C161" s="443" t="s">
        <v>1514</v>
      </c>
      <c r="D161" s="370">
        <v>36</v>
      </c>
      <c r="E161" s="411" t="s">
        <v>648</v>
      </c>
      <c r="F161" s="366" t="s">
        <v>1335</v>
      </c>
      <c r="G161" s="347" t="s">
        <v>1334</v>
      </c>
      <c r="H161" s="349" t="s">
        <v>1336</v>
      </c>
      <c r="I161" s="367">
        <f t="shared" si="19"/>
        <v>8.2936161923257334E-5</v>
      </c>
      <c r="J161" s="367">
        <f t="shared" si="20"/>
        <v>8.2819393638357324E-5</v>
      </c>
      <c r="K161" s="367">
        <f t="shared" si="21"/>
        <v>0</v>
      </c>
      <c r="L161" s="367">
        <f t="shared" si="17"/>
        <v>0</v>
      </c>
      <c r="M161" s="367">
        <f t="shared" si="18"/>
        <v>0</v>
      </c>
      <c r="N161" s="367">
        <f t="shared" si="22"/>
        <v>0</v>
      </c>
      <c r="O161" s="367">
        <f t="shared" si="23"/>
        <v>0</v>
      </c>
      <c r="P161" s="367">
        <f t="shared" si="24"/>
        <v>0</v>
      </c>
      <c r="Q161" s="408"/>
      <c r="R161">
        <v>8.2819393638357327E-3</v>
      </c>
      <c r="S161">
        <v>0</v>
      </c>
      <c r="U161">
        <v>0</v>
      </c>
      <c r="V161">
        <v>0</v>
      </c>
      <c r="W161">
        <v>0</v>
      </c>
      <c r="X161">
        <v>0</v>
      </c>
      <c r="Y161">
        <v>0</v>
      </c>
    </row>
    <row r="162" spans="1:25">
      <c r="A162" s="62">
        <v>32</v>
      </c>
      <c r="B162" s="62" t="s">
        <v>737</v>
      </c>
      <c r="C162" s="443" t="s">
        <v>1514</v>
      </c>
      <c r="D162" s="370">
        <v>36</v>
      </c>
      <c r="E162" s="411" t="s">
        <v>648</v>
      </c>
      <c r="F162" s="399" t="s">
        <v>1337</v>
      </c>
      <c r="G162" s="367" t="s">
        <v>1334</v>
      </c>
      <c r="H162" s="368"/>
      <c r="I162" s="367">
        <f t="shared" si="19"/>
        <v>7.4642545730931628E-4</v>
      </c>
      <c r="J162" s="367">
        <f t="shared" si="20"/>
        <v>7.4537454274521621E-4</v>
      </c>
      <c r="K162" s="367">
        <f t="shared" si="21"/>
        <v>0</v>
      </c>
      <c r="L162" s="367">
        <f t="shared" si="17"/>
        <v>0</v>
      </c>
      <c r="M162" s="367">
        <f t="shared" si="18"/>
        <v>0</v>
      </c>
      <c r="N162" s="367">
        <f t="shared" si="22"/>
        <v>0</v>
      </c>
      <c r="O162" s="367">
        <f t="shared" si="23"/>
        <v>0</v>
      </c>
      <c r="P162" s="367">
        <f t="shared" si="24"/>
        <v>0</v>
      </c>
      <c r="Q162" s="396"/>
      <c r="R162">
        <v>7.4537454274521617E-2</v>
      </c>
      <c r="S162">
        <v>0</v>
      </c>
      <c r="U162">
        <v>0</v>
      </c>
      <c r="V162">
        <v>0</v>
      </c>
      <c r="W162">
        <v>0</v>
      </c>
      <c r="X162">
        <v>0</v>
      </c>
      <c r="Y162">
        <v>0</v>
      </c>
    </row>
    <row r="163" spans="1:25">
      <c r="A163" s="62">
        <v>32</v>
      </c>
      <c r="B163" s="62" t="s">
        <v>737</v>
      </c>
      <c r="C163" s="62" t="s">
        <v>1517</v>
      </c>
      <c r="D163" s="370">
        <v>38</v>
      </c>
      <c r="E163" s="371" t="s">
        <v>493</v>
      </c>
      <c r="F163" s="366" t="s">
        <v>210</v>
      </c>
      <c r="G163" s="367" t="s">
        <v>166</v>
      </c>
      <c r="H163" s="368" t="s">
        <v>211</v>
      </c>
      <c r="I163" s="367">
        <f t="shared" si="19"/>
        <v>1.3269785907721178E-3</v>
      </c>
      <c r="J163" s="367">
        <f t="shared" si="20"/>
        <v>1.3251102982137176E-3</v>
      </c>
      <c r="K163" s="367">
        <f t="shared" si="21"/>
        <v>2.5528761245678991E-4</v>
      </c>
      <c r="L163" s="367">
        <f t="shared" si="17"/>
        <v>3.8816365520883621E-4</v>
      </c>
      <c r="M163" s="367">
        <f t="shared" si="18"/>
        <v>1.7486363894820184E-4</v>
      </c>
      <c r="N163" s="367">
        <f t="shared" si="22"/>
        <v>2.5197502778153818E-4</v>
      </c>
      <c r="O163" s="367">
        <f t="shared" si="23"/>
        <v>2.0324603234619308E-4</v>
      </c>
      <c r="P163" s="367">
        <f t="shared" si="24"/>
        <v>0</v>
      </c>
      <c r="Q163" s="396"/>
      <c r="R163">
        <v>0.13251102982137175</v>
      </c>
      <c r="S163">
        <v>0</v>
      </c>
      <c r="U163">
        <v>4.247939939706253E-2</v>
      </c>
      <c r="V163">
        <v>1.0808497773472373E-2</v>
      </c>
      <c r="W163">
        <v>2.5312310862818904E-2</v>
      </c>
      <c r="X163">
        <v>1.9364696539232132E-2</v>
      </c>
      <c r="Y163">
        <v>2.4164230016167996E-2</v>
      </c>
    </row>
    <row r="164" spans="1:25">
      <c r="A164" s="62">
        <v>32</v>
      </c>
      <c r="B164" s="62" t="s">
        <v>737</v>
      </c>
      <c r="C164" s="62" t="s">
        <v>1517</v>
      </c>
      <c r="D164" s="370">
        <v>38</v>
      </c>
      <c r="E164" s="371" t="s">
        <v>493</v>
      </c>
      <c r="F164" s="383" t="s">
        <v>203</v>
      </c>
      <c r="G164" s="367" t="s">
        <v>166</v>
      </c>
      <c r="H164" s="379" t="s">
        <v>204</v>
      </c>
      <c r="I164" s="367">
        <f t="shared" si="19"/>
        <v>1.3793803808971893E-4</v>
      </c>
      <c r="J164" s="367">
        <f t="shared" si="20"/>
        <v>1.3774383103025658E-4</v>
      </c>
      <c r="K164" s="367">
        <f t="shared" si="21"/>
        <v>1.3178054958222539E-4</v>
      </c>
      <c r="L164" s="367">
        <f t="shared" si="17"/>
        <v>3.8110882746221795E-5</v>
      </c>
      <c r="M164" s="367">
        <f t="shared" si="18"/>
        <v>6.3916435263286302E-4</v>
      </c>
      <c r="N164" s="367">
        <f t="shared" si="22"/>
        <v>8.8513585853883836E-5</v>
      </c>
      <c r="O164" s="367">
        <f t="shared" si="23"/>
        <v>3.3572234694476875E-5</v>
      </c>
      <c r="P164" s="367">
        <f t="shared" si="24"/>
        <v>1.5800494010719947E-4</v>
      </c>
      <c r="Q164" s="386"/>
      <c r="R164">
        <v>1.3774383103025659E-2</v>
      </c>
      <c r="S164">
        <v>1.5800494010719947E-2</v>
      </c>
      <c r="U164">
        <v>2.405625962834813E-3</v>
      </c>
      <c r="V164">
        <v>0.11839993300480095</v>
      </c>
      <c r="W164">
        <v>8.7867387035680221E-3</v>
      </c>
      <c r="X164">
        <v>1.8382949563666979E-3</v>
      </c>
      <c r="Y164">
        <v>9.4329375217716473E-3</v>
      </c>
    </row>
    <row r="165" spans="1:25">
      <c r="A165" s="62">
        <v>32</v>
      </c>
      <c r="B165" s="62" t="s">
        <v>737</v>
      </c>
      <c r="C165" s="62" t="s">
        <v>911</v>
      </c>
      <c r="D165" s="370">
        <v>36</v>
      </c>
      <c r="E165" s="411" t="s">
        <v>648</v>
      </c>
      <c r="F165" s="383" t="s">
        <v>1338</v>
      </c>
      <c r="G165" s="347" t="s">
        <v>1060</v>
      </c>
      <c r="H165" s="379" t="s">
        <v>1339</v>
      </c>
      <c r="I165" s="367">
        <f t="shared" si="19"/>
        <v>3.3174464769302945E-4</v>
      </c>
      <c r="J165" s="367">
        <f t="shared" si="20"/>
        <v>3.312775745534294E-4</v>
      </c>
      <c r="K165" s="367">
        <f t="shared" si="21"/>
        <v>0</v>
      </c>
      <c r="L165" s="367">
        <f t="shared" si="17"/>
        <v>0</v>
      </c>
      <c r="M165" s="367">
        <f t="shared" si="18"/>
        <v>0</v>
      </c>
      <c r="N165" s="367">
        <f t="shared" si="22"/>
        <v>0</v>
      </c>
      <c r="O165" s="367">
        <f t="shared" si="23"/>
        <v>0</v>
      </c>
      <c r="P165" s="367">
        <f t="shared" si="24"/>
        <v>0</v>
      </c>
      <c r="Q165" s="386"/>
      <c r="R165">
        <v>3.3127757455342938E-2</v>
      </c>
      <c r="S165">
        <v>0</v>
      </c>
      <c r="U165">
        <v>0</v>
      </c>
      <c r="V165">
        <v>0</v>
      </c>
      <c r="W165">
        <v>0</v>
      </c>
      <c r="X165">
        <v>0</v>
      </c>
      <c r="Y165">
        <v>0</v>
      </c>
    </row>
    <row r="166" spans="1:25">
      <c r="A166" s="62">
        <v>32</v>
      </c>
      <c r="B166" s="62" t="s">
        <v>737</v>
      </c>
      <c r="C166" s="443" t="s">
        <v>911</v>
      </c>
      <c r="D166" s="370">
        <v>36</v>
      </c>
      <c r="E166" s="411" t="s">
        <v>648</v>
      </c>
      <c r="F166" s="383" t="s">
        <v>164</v>
      </c>
      <c r="G166" s="367" t="s">
        <v>1340</v>
      </c>
      <c r="H166" s="368"/>
      <c r="I166" s="367">
        <f t="shared" si="19"/>
        <v>8.2936161923257334E-5</v>
      </c>
      <c r="J166" s="367">
        <f t="shared" si="20"/>
        <v>8.2819393638357324E-5</v>
      </c>
      <c r="K166" s="367">
        <f t="shared" si="21"/>
        <v>0</v>
      </c>
      <c r="L166" s="367">
        <f t="shared" si="17"/>
        <v>0</v>
      </c>
      <c r="M166" s="367">
        <f t="shared" si="18"/>
        <v>0</v>
      </c>
      <c r="N166" s="367">
        <f t="shared" si="22"/>
        <v>0</v>
      </c>
      <c r="O166" s="367">
        <f t="shared" si="23"/>
        <v>0</v>
      </c>
      <c r="P166" s="367">
        <f t="shared" si="24"/>
        <v>0</v>
      </c>
      <c r="Q166" s="396"/>
      <c r="R166">
        <v>8.2819393638357327E-3</v>
      </c>
      <c r="S166">
        <v>0</v>
      </c>
      <c r="U166">
        <v>0</v>
      </c>
      <c r="V166">
        <v>0</v>
      </c>
      <c r="W166">
        <v>0</v>
      </c>
      <c r="X166">
        <v>0</v>
      </c>
      <c r="Y166">
        <v>0</v>
      </c>
    </row>
    <row r="167" spans="1:25">
      <c r="A167" s="62">
        <v>32</v>
      </c>
      <c r="B167" s="62" t="s">
        <v>737</v>
      </c>
      <c r="C167" s="62" t="s">
        <v>1517</v>
      </c>
      <c r="D167" s="370">
        <v>38</v>
      </c>
      <c r="E167" s="371" t="s">
        <v>493</v>
      </c>
      <c r="F167" s="389" t="s">
        <v>230</v>
      </c>
      <c r="G167" s="367" t="s">
        <v>231</v>
      </c>
      <c r="H167" s="368" t="s">
        <v>232</v>
      </c>
      <c r="I167" s="367">
        <f t="shared" si="19"/>
        <v>2.9857018292372651E-3</v>
      </c>
      <c r="J167" s="367">
        <f t="shared" si="20"/>
        <v>2.9814981709808648E-3</v>
      </c>
      <c r="K167" s="367">
        <f t="shared" si="21"/>
        <v>1.6612953640150361E-5</v>
      </c>
      <c r="L167" s="367">
        <f t="shared" si="17"/>
        <v>1.4563098618489547E-5</v>
      </c>
      <c r="M167" s="367">
        <f t="shared" si="18"/>
        <v>3.6407746546223866E-5</v>
      </c>
      <c r="N167" s="367">
        <f t="shared" si="22"/>
        <v>7.2815493092447736E-6</v>
      </c>
      <c r="O167" s="367">
        <f t="shared" si="23"/>
        <v>1.4563098618489547E-5</v>
      </c>
      <c r="P167" s="367">
        <f t="shared" si="24"/>
        <v>0</v>
      </c>
      <c r="Q167" s="396"/>
      <c r="R167">
        <v>0.29814981709808647</v>
      </c>
      <c r="S167">
        <v>0</v>
      </c>
      <c r="U167">
        <v>0</v>
      </c>
      <c r="V167">
        <v>0</v>
      </c>
      <c r="W167">
        <v>0</v>
      </c>
      <c r="X167">
        <v>0</v>
      </c>
      <c r="Y167">
        <v>7.281549309244773E-3</v>
      </c>
    </row>
    <row r="168" spans="1:25">
      <c r="A168" s="62">
        <v>32</v>
      </c>
      <c r="B168" s="62" t="s">
        <v>737</v>
      </c>
      <c r="C168" s="443" t="s">
        <v>912</v>
      </c>
      <c r="D168" s="370">
        <v>36</v>
      </c>
      <c r="E168" s="411" t="s">
        <v>648</v>
      </c>
      <c r="F168" s="378" t="s">
        <v>1341</v>
      </c>
      <c r="G168" s="367" t="s">
        <v>183</v>
      </c>
      <c r="H168" s="379" t="s">
        <v>1342</v>
      </c>
      <c r="I168" s="367">
        <f t="shared" si="19"/>
        <v>8.2936161923257334E-5</v>
      </c>
      <c r="J168" s="367">
        <f t="shared" si="20"/>
        <v>8.2819393638357324E-5</v>
      </c>
      <c r="K168" s="367">
        <f t="shared" si="21"/>
        <v>0</v>
      </c>
      <c r="L168" s="367">
        <f t="shared" si="17"/>
        <v>0</v>
      </c>
      <c r="M168" s="367">
        <f t="shared" si="18"/>
        <v>0</v>
      </c>
      <c r="N168" s="367">
        <f t="shared" si="22"/>
        <v>0</v>
      </c>
      <c r="O168" s="367">
        <f t="shared" si="23"/>
        <v>0</v>
      </c>
      <c r="P168" s="367">
        <f t="shared" si="24"/>
        <v>0</v>
      </c>
      <c r="Q168" s="386"/>
      <c r="R168">
        <v>8.2819393638357327E-3</v>
      </c>
      <c r="S168">
        <v>0</v>
      </c>
      <c r="U168">
        <v>0</v>
      </c>
      <c r="V168">
        <v>0</v>
      </c>
      <c r="W168">
        <v>0</v>
      </c>
      <c r="X168">
        <v>0</v>
      </c>
      <c r="Y168">
        <v>0</v>
      </c>
    </row>
    <row r="169" spans="1:25">
      <c r="A169" s="62">
        <v>32</v>
      </c>
      <c r="B169" s="62" t="s">
        <v>737</v>
      </c>
      <c r="C169" s="62" t="s">
        <v>911</v>
      </c>
      <c r="D169" s="370">
        <v>36</v>
      </c>
      <c r="E169" s="411" t="s">
        <v>648</v>
      </c>
      <c r="F169" s="378" t="s">
        <v>1343</v>
      </c>
      <c r="G169" s="367" t="s">
        <v>183</v>
      </c>
      <c r="H169" s="379" t="s">
        <v>1344</v>
      </c>
      <c r="I169" s="367">
        <f t="shared" si="19"/>
        <v>4.0638719342396112E-3</v>
      </c>
      <c r="J169" s="367">
        <f t="shared" si="20"/>
        <v>4.0581502882795113E-3</v>
      </c>
      <c r="K169" s="367">
        <f t="shared" si="21"/>
        <v>0</v>
      </c>
      <c r="L169" s="367">
        <f t="shared" si="17"/>
        <v>0</v>
      </c>
      <c r="M169" s="367">
        <f t="shared" si="18"/>
        <v>0</v>
      </c>
      <c r="N169" s="367">
        <f t="shared" si="22"/>
        <v>0</v>
      </c>
      <c r="O169" s="367">
        <f t="shared" si="23"/>
        <v>0</v>
      </c>
      <c r="P169" s="367">
        <f t="shared" si="24"/>
        <v>0</v>
      </c>
      <c r="Q169" s="386"/>
      <c r="R169">
        <v>0.40581502882795112</v>
      </c>
      <c r="S169">
        <v>0</v>
      </c>
      <c r="U169">
        <v>0</v>
      </c>
      <c r="V169">
        <v>0</v>
      </c>
      <c r="W169">
        <v>0</v>
      </c>
      <c r="X169">
        <v>0</v>
      </c>
      <c r="Y169">
        <v>0</v>
      </c>
    </row>
    <row r="170" spans="1:25">
      <c r="A170" s="62">
        <v>32</v>
      </c>
      <c r="B170" s="62" t="s">
        <v>737</v>
      </c>
      <c r="C170" s="443" t="s">
        <v>911</v>
      </c>
      <c r="D170" s="370">
        <v>36</v>
      </c>
      <c r="E170" s="411" t="s">
        <v>648</v>
      </c>
      <c r="F170" s="383" t="s">
        <v>1345</v>
      </c>
      <c r="G170" s="373" t="s">
        <v>1346</v>
      </c>
      <c r="H170" s="368"/>
      <c r="I170" s="367">
        <f t="shared" si="19"/>
        <v>1.0260688845802774E-4</v>
      </c>
      <c r="J170" s="367">
        <f t="shared" si="20"/>
        <v>1.0246242517317913E-4</v>
      </c>
      <c r="K170" s="367">
        <f t="shared" si="21"/>
        <v>0</v>
      </c>
      <c r="L170" s="367">
        <f t="shared" si="17"/>
        <v>0</v>
      </c>
      <c r="M170" s="367">
        <f t="shared" si="18"/>
        <v>0</v>
      </c>
      <c r="N170" s="367">
        <f t="shared" si="22"/>
        <v>0</v>
      </c>
      <c r="O170" s="367">
        <f t="shared" si="23"/>
        <v>0</v>
      </c>
      <c r="P170" s="367">
        <f t="shared" si="24"/>
        <v>0</v>
      </c>
      <c r="Q170" s="396"/>
      <c r="R170">
        <v>1.0246242517317913E-2</v>
      </c>
      <c r="S170">
        <v>0</v>
      </c>
      <c r="U170">
        <v>0</v>
      </c>
      <c r="V170">
        <v>0</v>
      </c>
      <c r="W170">
        <v>0</v>
      </c>
      <c r="X170">
        <v>0</v>
      </c>
      <c r="Y170">
        <v>0</v>
      </c>
    </row>
    <row r="171" spans="1:25">
      <c r="A171" s="62">
        <v>32</v>
      </c>
      <c r="B171" s="62" t="s">
        <v>737</v>
      </c>
      <c r="C171" s="443" t="s">
        <v>911</v>
      </c>
      <c r="D171" s="370">
        <v>36</v>
      </c>
      <c r="E171" s="411" t="s">
        <v>648</v>
      </c>
      <c r="F171" s="372" t="s">
        <v>1347</v>
      </c>
      <c r="G171" s="378" t="s">
        <v>654</v>
      </c>
      <c r="H171" s="379" t="s">
        <v>1348</v>
      </c>
      <c r="I171" s="367">
        <f t="shared" si="19"/>
        <v>3.3174464769302945E-4</v>
      </c>
      <c r="J171" s="367">
        <f t="shared" si="20"/>
        <v>3.312775745534294E-4</v>
      </c>
      <c r="K171" s="367">
        <f t="shared" si="21"/>
        <v>0</v>
      </c>
      <c r="L171" s="367">
        <f t="shared" si="17"/>
        <v>0</v>
      </c>
      <c r="M171" s="367">
        <f t="shared" si="18"/>
        <v>0</v>
      </c>
      <c r="N171" s="367">
        <f t="shared" si="22"/>
        <v>0</v>
      </c>
      <c r="O171" s="367">
        <f t="shared" si="23"/>
        <v>0</v>
      </c>
      <c r="P171" s="367">
        <f t="shared" si="24"/>
        <v>0</v>
      </c>
      <c r="Q171" s="386"/>
      <c r="R171">
        <v>3.3127757455342938E-2</v>
      </c>
      <c r="S171">
        <v>0</v>
      </c>
      <c r="U171">
        <v>0</v>
      </c>
      <c r="V171">
        <v>0</v>
      </c>
      <c r="W171">
        <v>0</v>
      </c>
      <c r="X171">
        <v>0</v>
      </c>
      <c r="Y171">
        <v>0</v>
      </c>
    </row>
    <row r="172" spans="1:25">
      <c r="A172" s="62">
        <v>32</v>
      </c>
      <c r="B172" s="62" t="s">
        <v>737</v>
      </c>
      <c r="C172" s="443" t="s">
        <v>814</v>
      </c>
      <c r="D172" s="370">
        <v>36</v>
      </c>
      <c r="E172" s="411" t="s">
        <v>648</v>
      </c>
      <c r="F172" s="373" t="s">
        <v>1349</v>
      </c>
      <c r="G172" s="378" t="s">
        <v>654</v>
      </c>
      <c r="H172" s="379" t="s">
        <v>1350</v>
      </c>
      <c r="I172" s="367">
        <f t="shared" si="19"/>
        <v>3.3174464769302934E-4</v>
      </c>
      <c r="J172" s="367">
        <f t="shared" si="20"/>
        <v>3.3127757455342929E-4</v>
      </c>
      <c r="K172" s="367">
        <f t="shared" si="21"/>
        <v>0</v>
      </c>
      <c r="L172" s="367">
        <f t="shared" si="17"/>
        <v>0</v>
      </c>
      <c r="M172" s="367">
        <f t="shared" si="18"/>
        <v>0</v>
      </c>
      <c r="N172" s="367">
        <f t="shared" si="22"/>
        <v>0</v>
      </c>
      <c r="O172" s="367">
        <f t="shared" si="23"/>
        <v>0</v>
      </c>
      <c r="P172" s="367">
        <f t="shared" si="24"/>
        <v>0</v>
      </c>
      <c r="Q172" s="386"/>
      <c r="R172">
        <v>3.3127757455342931E-2</v>
      </c>
      <c r="S172">
        <v>0</v>
      </c>
      <c r="U172">
        <v>0</v>
      </c>
      <c r="V172">
        <v>0</v>
      </c>
      <c r="W172">
        <v>0</v>
      </c>
      <c r="X172">
        <v>0</v>
      </c>
      <c r="Y172">
        <v>0</v>
      </c>
    </row>
    <row r="173" spans="1:25">
      <c r="A173" s="62">
        <v>32</v>
      </c>
      <c r="B173" s="62" t="s">
        <v>737</v>
      </c>
      <c r="C173" s="62" t="s">
        <v>854</v>
      </c>
      <c r="D173" s="370">
        <v>36</v>
      </c>
      <c r="E173" s="411" t="s">
        <v>648</v>
      </c>
      <c r="F173" s="373" t="s">
        <v>1351</v>
      </c>
      <c r="G173" s="378" t="s">
        <v>654</v>
      </c>
      <c r="H173" s="379" t="s">
        <v>1352</v>
      </c>
      <c r="I173" s="367">
        <f t="shared" si="19"/>
        <v>1.6255487736958445E-2</v>
      </c>
      <c r="J173" s="367">
        <f t="shared" si="20"/>
        <v>1.6232601153118045E-2</v>
      </c>
      <c r="K173" s="367">
        <f t="shared" si="21"/>
        <v>0</v>
      </c>
      <c r="L173" s="367">
        <f t="shared" si="17"/>
        <v>0</v>
      </c>
      <c r="M173" s="367">
        <f t="shared" si="18"/>
        <v>0</v>
      </c>
      <c r="N173" s="367">
        <f t="shared" si="22"/>
        <v>0</v>
      </c>
      <c r="O173" s="367">
        <f t="shared" si="23"/>
        <v>0</v>
      </c>
      <c r="P173" s="367">
        <f t="shared" si="24"/>
        <v>0</v>
      </c>
      <c r="Q173" s="386"/>
      <c r="R173">
        <v>1.6232601153118045</v>
      </c>
      <c r="S173">
        <v>0</v>
      </c>
      <c r="U173">
        <v>0</v>
      </c>
      <c r="V173">
        <v>0</v>
      </c>
      <c r="W173">
        <v>0</v>
      </c>
      <c r="X173">
        <v>0</v>
      </c>
      <c r="Y173">
        <v>0</v>
      </c>
    </row>
    <row r="174" spans="1:25">
      <c r="A174" s="62">
        <v>32</v>
      </c>
      <c r="B174" s="62" t="s">
        <v>737</v>
      </c>
      <c r="C174" s="443" t="s">
        <v>911</v>
      </c>
      <c r="D174" s="370">
        <v>36</v>
      </c>
      <c r="E174" s="411" t="s">
        <v>648</v>
      </c>
      <c r="F174" s="372" t="s">
        <v>1353</v>
      </c>
      <c r="G174" s="367"/>
      <c r="H174" s="368"/>
      <c r="I174" s="367">
        <f t="shared" si="19"/>
        <v>7.4642545730931628E-4</v>
      </c>
      <c r="J174" s="367">
        <f t="shared" si="20"/>
        <v>7.4537454274521621E-4</v>
      </c>
      <c r="K174" s="367">
        <f t="shared" si="21"/>
        <v>0</v>
      </c>
      <c r="L174" s="367">
        <f t="shared" si="17"/>
        <v>0</v>
      </c>
      <c r="M174" s="367">
        <f t="shared" si="18"/>
        <v>0</v>
      </c>
      <c r="N174" s="367">
        <f t="shared" si="22"/>
        <v>0</v>
      </c>
      <c r="O174" s="367">
        <f t="shared" si="23"/>
        <v>0</v>
      </c>
      <c r="P174" s="367">
        <f t="shared" si="24"/>
        <v>0</v>
      </c>
      <c r="Q174" s="396"/>
      <c r="R174">
        <v>7.4537454274521617E-2</v>
      </c>
      <c r="S174">
        <v>0</v>
      </c>
      <c r="U174">
        <v>0</v>
      </c>
      <c r="V174">
        <v>0</v>
      </c>
      <c r="W174">
        <v>0</v>
      </c>
      <c r="X174">
        <v>0</v>
      </c>
      <c r="Y174">
        <v>0</v>
      </c>
    </row>
    <row r="175" spans="1:25">
      <c r="A175" s="62">
        <v>32</v>
      </c>
      <c r="B175" s="62" t="s">
        <v>737</v>
      </c>
      <c r="C175" s="62" t="s">
        <v>1517</v>
      </c>
      <c r="D175" s="42">
        <v>39</v>
      </c>
      <c r="E175" s="384" t="s">
        <v>626</v>
      </c>
      <c r="F175" s="347" t="s">
        <v>1354</v>
      </c>
      <c r="G175" s="347" t="s">
        <v>567</v>
      </c>
      <c r="H175" s="368" t="s">
        <v>1355</v>
      </c>
      <c r="I175" s="367">
        <f t="shared" si="19"/>
        <v>8.2936161923257334E-5</v>
      </c>
      <c r="J175" s="367">
        <f t="shared" si="20"/>
        <v>8.2819393638357324E-5</v>
      </c>
      <c r="K175" s="367">
        <f t="shared" si="21"/>
        <v>0</v>
      </c>
      <c r="L175" s="367">
        <f t="shared" si="17"/>
        <v>0</v>
      </c>
      <c r="M175" s="367">
        <f t="shared" si="18"/>
        <v>0</v>
      </c>
      <c r="N175" s="367">
        <f t="shared" si="22"/>
        <v>0</v>
      </c>
      <c r="O175" s="367">
        <f t="shared" si="23"/>
        <v>0</v>
      </c>
      <c r="P175" s="367">
        <f t="shared" si="24"/>
        <v>0</v>
      </c>
      <c r="Q175" s="396"/>
      <c r="R175">
        <v>8.2819393638357327E-3</v>
      </c>
      <c r="S175">
        <v>0</v>
      </c>
      <c r="U175">
        <v>0</v>
      </c>
      <c r="V175">
        <v>0</v>
      </c>
      <c r="W175">
        <v>0</v>
      </c>
      <c r="X175">
        <v>0</v>
      </c>
      <c r="Y175">
        <v>0</v>
      </c>
    </row>
    <row r="176" spans="1:25">
      <c r="A176" s="62">
        <v>29</v>
      </c>
      <c r="B176" s="62" t="s">
        <v>735</v>
      </c>
      <c r="C176" s="62" t="s">
        <v>1520</v>
      </c>
      <c r="D176" s="370">
        <v>40</v>
      </c>
      <c r="E176" s="365" t="s">
        <v>9</v>
      </c>
      <c r="F176" s="367" t="s">
        <v>134</v>
      </c>
      <c r="G176" s="367" t="s">
        <v>135</v>
      </c>
      <c r="H176" s="368" t="s">
        <v>136</v>
      </c>
      <c r="I176" s="367">
        <f t="shared" si="19"/>
        <v>0</v>
      </c>
      <c r="J176" s="367">
        <f t="shared" si="20"/>
        <v>0</v>
      </c>
      <c r="K176" s="367">
        <f t="shared" si="21"/>
        <v>4.2208034821162948E-5</v>
      </c>
      <c r="L176" s="367">
        <f t="shared" si="17"/>
        <v>2.2168962115213716E-5</v>
      </c>
      <c r="M176" s="367">
        <f t="shared" si="18"/>
        <v>5.5422405288034286E-5</v>
      </c>
      <c r="N176" s="367">
        <f t="shared" si="22"/>
        <v>2.3327068218313924E-5</v>
      </c>
      <c r="O176" s="367">
        <f t="shared" si="23"/>
        <v>5.6665947919988455E-5</v>
      </c>
      <c r="P176" s="367">
        <f t="shared" si="24"/>
        <v>0</v>
      </c>
      <c r="Q176" s="396"/>
      <c r="R176">
        <v>0</v>
      </c>
      <c r="S176">
        <v>0</v>
      </c>
      <c r="U176">
        <v>0</v>
      </c>
      <c r="V176">
        <v>0</v>
      </c>
      <c r="W176">
        <v>1.3602874623007851E-3</v>
      </c>
      <c r="X176">
        <v>4.3121232255968417E-3</v>
      </c>
      <c r="Y176">
        <v>1.1084481057606857E-2</v>
      </c>
    </row>
    <row r="177" spans="1:25">
      <c r="A177" s="62">
        <v>29</v>
      </c>
      <c r="B177" s="62" t="s">
        <v>735</v>
      </c>
      <c r="C177" s="62" t="s">
        <v>10</v>
      </c>
      <c r="D177" s="370">
        <v>41</v>
      </c>
      <c r="E177" s="419" t="s">
        <v>656</v>
      </c>
      <c r="F177" s="378" t="s">
        <v>139</v>
      </c>
      <c r="G177" s="378" t="s">
        <v>137</v>
      </c>
      <c r="H177" s="379" t="s">
        <v>140</v>
      </c>
      <c r="I177" s="367">
        <f t="shared" si="19"/>
        <v>3.3174464769302934E-4</v>
      </c>
      <c r="J177" s="367">
        <f t="shared" si="20"/>
        <v>3.3127757455342929E-4</v>
      </c>
      <c r="K177" s="367">
        <f t="shared" si="21"/>
        <v>9.1241895915836566E-3</v>
      </c>
      <c r="L177" s="367">
        <f t="shared" si="17"/>
        <v>3.3992234408711506E-3</v>
      </c>
      <c r="M177" s="367">
        <f t="shared" si="18"/>
        <v>9.1141072765161465E-3</v>
      </c>
      <c r="N177" s="367">
        <f t="shared" si="22"/>
        <v>1.8538324637852707E-2</v>
      </c>
      <c r="O177" s="367">
        <f t="shared" si="23"/>
        <v>9.1968089608432321E-3</v>
      </c>
      <c r="P177" s="367">
        <f t="shared" si="24"/>
        <v>2.3396360521911529E-2</v>
      </c>
      <c r="Q177" s="386"/>
      <c r="R177">
        <v>3.3127757455342931E-2</v>
      </c>
      <c r="S177">
        <v>2.3396360521911528</v>
      </c>
      <c r="U177">
        <v>6.379834919678555E-2</v>
      </c>
      <c r="V177">
        <v>0.37840313165479617</v>
      </c>
      <c r="W177">
        <v>1.8993229238004747</v>
      </c>
      <c r="X177">
        <v>0.78849653919329554</v>
      </c>
      <c r="Y177">
        <v>1.4444183236484331</v>
      </c>
    </row>
    <row r="178" spans="1:25">
      <c r="A178" s="62">
        <v>29</v>
      </c>
      <c r="B178" s="62" t="s">
        <v>735</v>
      </c>
      <c r="C178" s="62" t="s">
        <v>10</v>
      </c>
      <c r="D178" s="370">
        <v>41</v>
      </c>
      <c r="E178" s="419" t="s">
        <v>656</v>
      </c>
      <c r="F178" s="378" t="s">
        <v>141</v>
      </c>
      <c r="G178" s="378" t="s">
        <v>137</v>
      </c>
      <c r="H178" s="379" t="s">
        <v>142</v>
      </c>
      <c r="I178" s="367">
        <f t="shared" si="19"/>
        <v>1.3793803808971893E-4</v>
      </c>
      <c r="J178" s="367">
        <f t="shared" si="20"/>
        <v>1.3774383103025658E-4</v>
      </c>
      <c r="K178" s="367">
        <f t="shared" si="21"/>
        <v>8.7882524756395415E-3</v>
      </c>
      <c r="L178" s="367">
        <f t="shared" si="17"/>
        <v>7.7038791691809707E-3</v>
      </c>
      <c r="M178" s="367">
        <f t="shared" si="18"/>
        <v>1.9259697922952426E-2</v>
      </c>
      <c r="N178" s="367">
        <f t="shared" si="22"/>
        <v>3.8519395845904854E-3</v>
      </c>
      <c r="O178" s="367">
        <f t="shared" si="23"/>
        <v>7.7038791691809707E-3</v>
      </c>
      <c r="P178" s="367">
        <f t="shared" si="24"/>
        <v>7.1079158144815538E-2</v>
      </c>
      <c r="Q178" s="386"/>
      <c r="R178">
        <v>1.3774383103025659E-2</v>
      </c>
      <c r="S178">
        <v>7.1079158144815535</v>
      </c>
      <c r="U178">
        <v>0</v>
      </c>
      <c r="V178">
        <v>0</v>
      </c>
      <c r="W178">
        <v>0</v>
      </c>
      <c r="X178">
        <v>0</v>
      </c>
      <c r="Y178">
        <v>3.8519395845904851</v>
      </c>
    </row>
    <row r="179" spans="1:25">
      <c r="A179" s="62">
        <v>29</v>
      </c>
      <c r="B179" s="62" t="s">
        <v>735</v>
      </c>
      <c r="C179" s="62" t="s">
        <v>732</v>
      </c>
      <c r="D179" s="370">
        <v>41</v>
      </c>
      <c r="E179" s="419" t="s">
        <v>656</v>
      </c>
      <c r="F179" s="378" t="s">
        <v>1356</v>
      </c>
      <c r="G179" s="378" t="s">
        <v>1357</v>
      </c>
      <c r="H179" s="379" t="s">
        <v>1358</v>
      </c>
      <c r="I179" s="367">
        <f t="shared" si="19"/>
        <v>0</v>
      </c>
      <c r="J179" s="367">
        <f t="shared" si="20"/>
        <v>0</v>
      </c>
      <c r="K179" s="367">
        <f t="shared" si="21"/>
        <v>4.2022259460298582E-5</v>
      </c>
      <c r="L179" s="367">
        <f t="shared" si="17"/>
        <v>2.1615763988741261E-5</v>
      </c>
      <c r="M179" s="367">
        <f t="shared" si="18"/>
        <v>5.4039409971853146E-5</v>
      </c>
      <c r="N179" s="367">
        <f t="shared" si="22"/>
        <v>1.080788199437063E-5</v>
      </c>
      <c r="O179" s="367">
        <f t="shared" si="23"/>
        <v>6.1542057558709021E-5</v>
      </c>
      <c r="P179" s="367">
        <f t="shared" si="24"/>
        <v>0</v>
      </c>
      <c r="Q179" s="386"/>
      <c r="R179">
        <v>0</v>
      </c>
      <c r="S179">
        <v>0</v>
      </c>
      <c r="U179">
        <v>0</v>
      </c>
      <c r="V179">
        <v>0</v>
      </c>
      <c r="W179">
        <v>0</v>
      </c>
      <c r="X179">
        <v>4.9907866962459694E-3</v>
      </c>
      <c r="Y179">
        <v>1.0807881994370629E-2</v>
      </c>
    </row>
    <row r="180" spans="1:25">
      <c r="A180" s="62">
        <v>29</v>
      </c>
      <c r="B180" s="62" t="s">
        <v>735</v>
      </c>
      <c r="D180" s="370">
        <v>41</v>
      </c>
      <c r="E180" s="419" t="s">
        <v>656</v>
      </c>
      <c r="F180" s="416" t="s">
        <v>1359</v>
      </c>
      <c r="G180" s="347"/>
      <c r="H180" s="379"/>
      <c r="I180" s="367">
        <f t="shared" si="19"/>
        <v>0</v>
      </c>
      <c r="J180" s="367">
        <f t="shared" si="20"/>
        <v>0</v>
      </c>
      <c r="K180" s="367">
        <f t="shared" si="21"/>
        <v>1.2298444083503376E-4</v>
      </c>
      <c r="L180" s="367">
        <f t="shared" si="17"/>
        <v>1.677531854617523E-4</v>
      </c>
      <c r="M180" s="367">
        <f t="shared" si="18"/>
        <v>1.790343602122566E-4</v>
      </c>
      <c r="N180" s="367">
        <f t="shared" si="22"/>
        <v>1.367002806711478E-5</v>
      </c>
      <c r="O180" s="367">
        <f t="shared" si="23"/>
        <v>1.164713539870041E-4</v>
      </c>
      <c r="P180" s="367">
        <f t="shared" si="24"/>
        <v>0</v>
      </c>
      <c r="Q180" s="386"/>
      <c r="R180">
        <v>0</v>
      </c>
      <c r="S180">
        <v>0</v>
      </c>
      <c r="U180">
        <v>2.0969148182719038E-2</v>
      </c>
      <c r="V180">
        <v>3.5806872042451317E-2</v>
      </c>
      <c r="W180">
        <v>1.5188920074571976E-3</v>
      </c>
      <c r="X180">
        <v>1.4558919248375513E-2</v>
      </c>
      <c r="Y180">
        <v>0</v>
      </c>
    </row>
    <row r="181" spans="1:25">
      <c r="A181" s="62">
        <v>30</v>
      </c>
      <c r="B181" s="62" t="s">
        <v>736</v>
      </c>
      <c r="C181" s="62" t="s">
        <v>736</v>
      </c>
      <c r="D181" s="364" t="s">
        <v>1185</v>
      </c>
      <c r="E181" s="391" t="s">
        <v>736</v>
      </c>
      <c r="F181" s="420" t="s">
        <v>736</v>
      </c>
      <c r="G181" s="378" t="s">
        <v>1360</v>
      </c>
      <c r="H181" s="379" t="s">
        <v>847</v>
      </c>
      <c r="I181" s="367">
        <f t="shared" si="19"/>
        <v>7.4642545730931628E-4</v>
      </c>
      <c r="J181" s="367">
        <f t="shared" si="20"/>
        <v>7.4537454274521621E-4</v>
      </c>
      <c r="K181" s="367">
        <f t="shared" si="21"/>
        <v>0.44134417290050942</v>
      </c>
      <c r="L181" s="367">
        <f t="shared" si="17"/>
        <v>8.3250884808786493E-2</v>
      </c>
      <c r="M181" s="367">
        <f t="shared" si="18"/>
        <v>0.19359692622023508</v>
      </c>
      <c r="N181" s="367">
        <f t="shared" si="22"/>
        <v>0.48298576298246798</v>
      </c>
      <c r="O181" s="367">
        <f t="shared" si="23"/>
        <v>0.72575672699007343</v>
      </c>
      <c r="P181" s="367">
        <f t="shared" si="24"/>
        <v>0.46236339315751374</v>
      </c>
      <c r="Q181" s="386"/>
      <c r="R181">
        <v>7.4537454274521617E-2</v>
      </c>
      <c r="S181">
        <v>46.236339315751373</v>
      </c>
      <c r="U181">
        <v>0.73854878111683431</v>
      </c>
      <c r="V181">
        <v>4.8137964121112396E-2</v>
      </c>
      <c r="W181">
        <v>49.368279522504679</v>
      </c>
      <c r="X181">
        <v>81.051779053777707</v>
      </c>
      <c r="Y181">
        <v>38.671247279925907</v>
      </c>
    </row>
    <row r="182" spans="1:25">
      <c r="A182" s="62">
        <v>27</v>
      </c>
      <c r="B182" s="62" t="s">
        <v>12</v>
      </c>
      <c r="C182" s="62" t="s">
        <v>904</v>
      </c>
      <c r="D182" s="370">
        <v>42</v>
      </c>
      <c r="E182" s="374" t="s">
        <v>12</v>
      </c>
      <c r="F182" s="367" t="s">
        <v>24</v>
      </c>
      <c r="G182" s="367" t="s">
        <v>144</v>
      </c>
      <c r="H182" s="368" t="s">
        <v>145</v>
      </c>
      <c r="I182" s="367">
        <f t="shared" si="19"/>
        <v>8.2936161923257361E-5</v>
      </c>
      <c r="J182" s="367">
        <f t="shared" si="20"/>
        <v>8.2819393638357351E-5</v>
      </c>
      <c r="K182" s="367">
        <f t="shared" si="21"/>
        <v>5.9806633104541327E-4</v>
      </c>
      <c r="L182" s="367">
        <f t="shared" si="17"/>
        <v>5.2427155026562385E-4</v>
      </c>
      <c r="M182" s="367">
        <f t="shared" si="18"/>
        <v>1.3106788756640595E-3</v>
      </c>
      <c r="N182" s="367">
        <f t="shared" si="22"/>
        <v>2.6213577513281192E-4</v>
      </c>
      <c r="O182" s="367">
        <f t="shared" si="23"/>
        <v>5.2427155026562385E-4</v>
      </c>
      <c r="P182" s="367">
        <f t="shared" si="24"/>
        <v>0</v>
      </c>
      <c r="Q182" s="396"/>
      <c r="R182">
        <v>8.2819393638357344E-3</v>
      </c>
      <c r="S182">
        <v>0</v>
      </c>
      <c r="U182">
        <v>0</v>
      </c>
      <c r="V182">
        <v>0</v>
      </c>
      <c r="W182">
        <v>0</v>
      </c>
      <c r="X182">
        <v>0</v>
      </c>
      <c r="Y182">
        <v>0.26213577513281189</v>
      </c>
    </row>
    <row r="183" spans="1:25">
      <c r="A183" s="62">
        <v>27</v>
      </c>
      <c r="B183" s="62" t="s">
        <v>12</v>
      </c>
      <c r="C183" s="443" t="s">
        <v>904</v>
      </c>
      <c r="D183" s="370">
        <v>42</v>
      </c>
      <c r="E183" s="374" t="s">
        <v>12</v>
      </c>
      <c r="F183" s="366" t="s">
        <v>1361</v>
      </c>
      <c r="G183" s="367" t="s">
        <v>144</v>
      </c>
      <c r="H183" s="368" t="s">
        <v>1362</v>
      </c>
      <c r="I183" s="367">
        <f t="shared" si="19"/>
        <v>0</v>
      </c>
      <c r="J183" s="367">
        <f t="shared" si="20"/>
        <v>0</v>
      </c>
      <c r="K183" s="367">
        <f t="shared" si="21"/>
        <v>4.1532384100375892E-4</v>
      </c>
      <c r="L183" s="367">
        <f t="shared" si="17"/>
        <v>3.6407746546223861E-4</v>
      </c>
      <c r="M183" s="367">
        <f t="shared" si="18"/>
        <v>9.1019366365559652E-4</v>
      </c>
      <c r="N183" s="367">
        <f t="shared" si="22"/>
        <v>1.820387327311193E-4</v>
      </c>
      <c r="O183" s="367">
        <f t="shared" si="23"/>
        <v>3.6407746546223861E-4</v>
      </c>
      <c r="P183" s="367">
        <f t="shared" si="24"/>
        <v>0</v>
      </c>
      <c r="Q183" s="396"/>
      <c r="R183">
        <v>0</v>
      </c>
      <c r="S183">
        <v>0</v>
      </c>
      <c r="U183">
        <v>0</v>
      </c>
      <c r="V183">
        <v>0</v>
      </c>
      <c r="W183">
        <v>0</v>
      </c>
      <c r="X183">
        <v>0</v>
      </c>
      <c r="Y183">
        <v>0.18203873273111931</v>
      </c>
    </row>
    <row r="184" spans="1:25">
      <c r="A184" s="62">
        <v>27</v>
      </c>
      <c r="B184" s="62" t="s">
        <v>12</v>
      </c>
      <c r="C184" s="62" t="s">
        <v>1521</v>
      </c>
      <c r="D184" s="370">
        <v>42</v>
      </c>
      <c r="E184" s="374" t="s">
        <v>12</v>
      </c>
      <c r="F184" s="367" t="s">
        <v>12</v>
      </c>
      <c r="G184" s="367" t="s">
        <v>144</v>
      </c>
      <c r="H184" s="368" t="s">
        <v>148</v>
      </c>
      <c r="I184" s="367">
        <f t="shared" si="19"/>
        <v>3.3174464769302945E-4</v>
      </c>
      <c r="J184" s="367">
        <f t="shared" si="20"/>
        <v>3.312775745534294E-4</v>
      </c>
      <c r="K184" s="367">
        <f t="shared" si="21"/>
        <v>6.787616965798683E-3</v>
      </c>
      <c r="L184" s="367">
        <f t="shared" si="17"/>
        <v>1.838253925756862E-3</v>
      </c>
      <c r="M184" s="367">
        <f t="shared" si="18"/>
        <v>7.1869916559469367E-3</v>
      </c>
      <c r="N184" s="367">
        <f t="shared" si="22"/>
        <v>4.2706720086101739E-3</v>
      </c>
      <c r="O184" s="367">
        <f t="shared" si="23"/>
        <v>1.0547773972508367E-2</v>
      </c>
      <c r="P184" s="367">
        <f t="shared" si="24"/>
        <v>0</v>
      </c>
      <c r="Q184" s="396"/>
      <c r="R184">
        <v>3.3127757455342938E-2</v>
      </c>
      <c r="S184">
        <v>0</v>
      </c>
      <c r="U184">
        <v>1.1827769523946749E-2</v>
      </c>
      <c r="V184">
        <v>0.56558244640674349</v>
      </c>
      <c r="W184">
        <v>0.3776506804252811</v>
      </c>
      <c r="X184">
        <v>1.1005177753678848</v>
      </c>
      <c r="Y184">
        <v>0.87181588478264394</v>
      </c>
    </row>
    <row r="185" spans="1:25">
      <c r="A185" s="62">
        <v>28</v>
      </c>
      <c r="B185" s="62" t="s">
        <v>792</v>
      </c>
      <c r="C185" s="443" t="s">
        <v>904</v>
      </c>
      <c r="D185" s="370">
        <v>43</v>
      </c>
      <c r="E185" s="375" t="s">
        <v>11</v>
      </c>
      <c r="F185" s="366" t="s">
        <v>11</v>
      </c>
      <c r="G185" s="367" t="s">
        <v>146</v>
      </c>
      <c r="H185" s="368" t="s">
        <v>147</v>
      </c>
      <c r="I185" s="367">
        <f t="shared" si="19"/>
        <v>3.3174464769302934E-4</v>
      </c>
      <c r="J185" s="367">
        <f t="shared" si="20"/>
        <v>3.3127757455342929E-4</v>
      </c>
      <c r="K185" s="367">
        <f t="shared" si="21"/>
        <v>6.9929054798084488E-3</v>
      </c>
      <c r="L185" s="367">
        <f>(U185*0.8+Y185*0.2)/100</f>
        <v>1.4064571200695999E-2</v>
      </c>
      <c r="M185" s="367">
        <f>(V185*0.5+Y185*0.5)/100</f>
        <v>3.8298305943950828E-3</v>
      </c>
      <c r="N185" s="367">
        <f t="shared" si="22"/>
        <v>4.6732386800045706E-3</v>
      </c>
      <c r="O185" s="367">
        <f t="shared" si="23"/>
        <v>4.6195039026151255E-3</v>
      </c>
      <c r="P185" s="367">
        <f t="shared" si="24"/>
        <v>0</v>
      </c>
      <c r="Q185" s="396"/>
      <c r="R185">
        <v>3.3127757455342931E-2</v>
      </c>
      <c r="S185">
        <v>0</v>
      </c>
      <c r="U185">
        <v>1.5773135229157738</v>
      </c>
      <c r="V185">
        <v>4.2934610194112814E-2</v>
      </c>
      <c r="W185">
        <v>0.43891190792440743</v>
      </c>
      <c r="X185">
        <v>0.39668011065566472</v>
      </c>
      <c r="Y185">
        <v>0.72303150868490373</v>
      </c>
    </row>
    <row r="186" spans="1:25">
      <c r="A186" s="62">
        <v>28</v>
      </c>
      <c r="B186" s="62" t="s">
        <v>792</v>
      </c>
      <c r="C186" s="443" t="s">
        <v>904</v>
      </c>
      <c r="D186" s="370">
        <v>44</v>
      </c>
      <c r="E186" s="421" t="s">
        <v>151</v>
      </c>
      <c r="F186" s="367" t="s">
        <v>424</v>
      </c>
      <c r="G186" s="367" t="s">
        <v>144</v>
      </c>
      <c r="H186" s="368" t="s">
        <v>356</v>
      </c>
      <c r="I186" s="367">
        <f t="shared" si="19"/>
        <v>0</v>
      </c>
      <c r="J186" s="367">
        <f t="shared" si="20"/>
        <v>0</v>
      </c>
      <c r="K186" s="367">
        <f t="shared" si="21"/>
        <v>2.0967964826414789E-6</v>
      </c>
      <c r="L186" s="367">
        <f t="shared" ref="L186:L249" si="25">(U186*0.8+Y186*0.2)/100</f>
        <v>6.6719705110108146E-7</v>
      </c>
      <c r="M186" s="367">
        <f t="shared" ref="M186:M249" si="26">(V186*0.5+Y186*0.5)/100</f>
        <v>1.6679926277527035E-6</v>
      </c>
      <c r="N186" s="367">
        <f t="shared" si="22"/>
        <v>3.3359852555054073E-7</v>
      </c>
      <c r="O186" s="367">
        <f t="shared" si="23"/>
        <v>3.7384504026370625E-6</v>
      </c>
      <c r="P186" s="367">
        <f t="shared" si="24"/>
        <v>0</v>
      </c>
      <c r="Q186" s="396"/>
      <c r="R186">
        <v>0</v>
      </c>
      <c r="S186">
        <v>0</v>
      </c>
      <c r="U186">
        <v>0</v>
      </c>
      <c r="V186">
        <v>0</v>
      </c>
      <c r="W186">
        <v>0</v>
      </c>
      <c r="X186">
        <v>3.839066689419976E-4</v>
      </c>
      <c r="Y186">
        <v>3.3359852555054069E-4</v>
      </c>
    </row>
    <row r="187" spans="1:25">
      <c r="A187" s="62">
        <v>28</v>
      </c>
      <c r="B187" s="62" t="s">
        <v>792</v>
      </c>
      <c r="C187" s="443" t="s">
        <v>904</v>
      </c>
      <c r="D187" s="370">
        <v>44</v>
      </c>
      <c r="E187" s="421" t="s">
        <v>151</v>
      </c>
      <c r="F187" s="367" t="s">
        <v>1363</v>
      </c>
      <c r="G187" s="367" t="s">
        <v>144</v>
      </c>
      <c r="H187" s="367" t="s">
        <v>1364</v>
      </c>
      <c r="I187" s="367">
        <f t="shared" si="19"/>
        <v>0</v>
      </c>
      <c r="J187" s="367">
        <f t="shared" si="20"/>
        <v>0</v>
      </c>
      <c r="K187" s="367">
        <f t="shared" si="21"/>
        <v>1.6612953640150354E-5</v>
      </c>
      <c r="L187" s="367">
        <f t="shared" si="25"/>
        <v>1.456309861848954E-5</v>
      </c>
      <c r="M187" s="367">
        <f t="shared" si="26"/>
        <v>3.6407746546223846E-5</v>
      </c>
      <c r="N187" s="367">
        <f t="shared" si="22"/>
        <v>7.2815493092447702E-6</v>
      </c>
      <c r="O187" s="367">
        <f t="shared" si="23"/>
        <v>1.456309861848954E-5</v>
      </c>
      <c r="P187" s="367">
        <f t="shared" si="24"/>
        <v>0</v>
      </c>
      <c r="Q187" s="389"/>
      <c r="R187">
        <v>0</v>
      </c>
      <c r="S187">
        <v>0</v>
      </c>
      <c r="U187">
        <v>0</v>
      </c>
      <c r="V187">
        <v>0</v>
      </c>
      <c r="W187">
        <v>0</v>
      </c>
      <c r="X187">
        <v>0</v>
      </c>
      <c r="Y187">
        <v>7.2815493092447696E-3</v>
      </c>
    </row>
    <row r="188" spans="1:25">
      <c r="A188" s="62">
        <v>40</v>
      </c>
      <c r="B188" s="62" t="s">
        <v>794</v>
      </c>
      <c r="C188" s="443" t="s">
        <v>732</v>
      </c>
      <c r="D188" s="370" t="s">
        <v>1098</v>
      </c>
      <c r="E188" s="422" t="s">
        <v>1365</v>
      </c>
      <c r="F188" s="383" t="s">
        <v>1366</v>
      </c>
      <c r="G188" s="347" t="s">
        <v>1367</v>
      </c>
      <c r="H188" s="349" t="s">
        <v>1368</v>
      </c>
      <c r="I188" s="367">
        <f t="shared" si="19"/>
        <v>0</v>
      </c>
      <c r="J188" s="367">
        <f t="shared" si="20"/>
        <v>0</v>
      </c>
      <c r="K188" s="367">
        <f t="shared" si="21"/>
        <v>2.4809726329373287E-6</v>
      </c>
      <c r="L188" s="367">
        <f t="shared" si="25"/>
        <v>1.7019197201143365E-6</v>
      </c>
      <c r="M188" s="367">
        <f t="shared" si="26"/>
        <v>7.9498984401817328E-6</v>
      </c>
      <c r="N188" s="367">
        <f t="shared" si="22"/>
        <v>8.5095986005716823E-7</v>
      </c>
      <c r="O188" s="367">
        <f t="shared" si="23"/>
        <v>1.7019197201143365E-6</v>
      </c>
      <c r="P188" s="367">
        <f t="shared" si="24"/>
        <v>0</v>
      </c>
      <c r="Q188" s="408"/>
      <c r="R188">
        <v>0</v>
      </c>
      <c r="S188">
        <v>0</v>
      </c>
      <c r="U188">
        <v>0</v>
      </c>
      <c r="V188">
        <v>7.3901982797917865E-4</v>
      </c>
      <c r="W188">
        <v>0</v>
      </c>
      <c r="X188">
        <v>0</v>
      </c>
      <c r="Y188">
        <v>8.5095986005716815E-4</v>
      </c>
    </row>
    <row r="189" spans="1:25">
      <c r="A189" s="62">
        <v>40</v>
      </c>
      <c r="B189" s="62" t="s">
        <v>794</v>
      </c>
      <c r="C189" s="62" t="s">
        <v>1513</v>
      </c>
      <c r="D189" s="338" t="s">
        <v>1098</v>
      </c>
      <c r="E189" s="375" t="s">
        <v>900</v>
      </c>
      <c r="F189" s="412" t="s">
        <v>1369</v>
      </c>
      <c r="G189" s="378" t="s">
        <v>1370</v>
      </c>
      <c r="H189" s="379" t="s">
        <v>1371</v>
      </c>
      <c r="I189" s="367">
        <f t="shared" si="19"/>
        <v>0</v>
      </c>
      <c r="J189" s="367">
        <f t="shared" si="20"/>
        <v>0</v>
      </c>
      <c r="K189" s="367">
        <f t="shared" si="21"/>
        <v>1.8701495992323329E-4</v>
      </c>
      <c r="L189" s="367">
        <f t="shared" si="25"/>
        <v>2.3672284707700788E-5</v>
      </c>
      <c r="M189" s="367">
        <f t="shared" si="26"/>
        <v>5.9180711769251962E-5</v>
      </c>
      <c r="N189" s="367">
        <f t="shared" si="22"/>
        <v>1.9581200477547712E-4</v>
      </c>
      <c r="O189" s="367">
        <f t="shared" si="23"/>
        <v>3.2539517820136038E-4</v>
      </c>
      <c r="P189" s="367">
        <f t="shared" si="24"/>
        <v>0</v>
      </c>
      <c r="Q189" s="386"/>
      <c r="R189">
        <v>0</v>
      </c>
      <c r="S189">
        <v>0</v>
      </c>
      <c r="U189">
        <v>0</v>
      </c>
      <c r="V189">
        <v>0</v>
      </c>
      <c r="W189">
        <v>2.0441762491291857E-2</v>
      </c>
      <c r="X189">
        <v>3.7715361686707451E-2</v>
      </c>
      <c r="Y189">
        <v>1.1836142353850393E-2</v>
      </c>
    </row>
    <row r="190" spans="1:25">
      <c r="A190" s="62">
        <v>40</v>
      </c>
      <c r="B190" s="62" t="s">
        <v>794</v>
      </c>
      <c r="C190" s="62" t="s">
        <v>1522</v>
      </c>
      <c r="D190" s="338" t="s">
        <v>1098</v>
      </c>
      <c r="E190" s="375" t="s">
        <v>900</v>
      </c>
      <c r="F190" s="412" t="s">
        <v>1372</v>
      </c>
      <c r="G190" s="378" t="s">
        <v>1373</v>
      </c>
      <c r="H190" s="349" t="s">
        <v>1374</v>
      </c>
      <c r="I190" s="367">
        <f t="shared" si="19"/>
        <v>0</v>
      </c>
      <c r="J190" s="367">
        <f t="shared" si="20"/>
        <v>0</v>
      </c>
      <c r="K190" s="367">
        <f t="shared" si="21"/>
        <v>7.4728470424269794E-7</v>
      </c>
      <c r="L190" s="367">
        <f t="shared" si="25"/>
        <v>7.3737880074213185E-8</v>
      </c>
      <c r="M190" s="367">
        <f t="shared" si="26"/>
        <v>1.8434470018553296E-7</v>
      </c>
      <c r="N190" s="367">
        <f t="shared" si="22"/>
        <v>3.6868940037106593E-8</v>
      </c>
      <c r="O190" s="367">
        <f t="shared" si="23"/>
        <v>1.5986132446346979E-6</v>
      </c>
      <c r="P190" s="367">
        <f t="shared" si="24"/>
        <v>0</v>
      </c>
      <c r="Q190" s="408"/>
      <c r="R190">
        <v>0</v>
      </c>
      <c r="S190">
        <v>0</v>
      </c>
      <c r="U190">
        <v>0</v>
      </c>
      <c r="V190">
        <v>0</v>
      </c>
      <c r="W190">
        <v>0</v>
      </c>
      <c r="X190">
        <v>1.9060942057006055E-4</v>
      </c>
      <c r="Y190">
        <v>3.6868940037106594E-5</v>
      </c>
    </row>
    <row r="191" spans="1:25">
      <c r="A191" s="62">
        <v>40</v>
      </c>
      <c r="B191" s="62" t="s">
        <v>794</v>
      </c>
      <c r="C191" s="62" t="s">
        <v>1513</v>
      </c>
      <c r="D191" s="338" t="s">
        <v>1098</v>
      </c>
      <c r="E191" s="375" t="s">
        <v>900</v>
      </c>
      <c r="F191" s="412" t="s">
        <v>1375</v>
      </c>
      <c r="G191" s="378" t="s">
        <v>1373</v>
      </c>
      <c r="H191" s="349" t="s">
        <v>1376</v>
      </c>
      <c r="I191" s="367">
        <f t="shared" si="19"/>
        <v>0</v>
      </c>
      <c r="J191" s="367">
        <f t="shared" si="20"/>
        <v>0</v>
      </c>
      <c r="K191" s="367">
        <f t="shared" si="21"/>
        <v>4.0950444103183756E-4</v>
      </c>
      <c r="L191" s="367">
        <f t="shared" si="25"/>
        <v>5.0125439682536865E-5</v>
      </c>
      <c r="M191" s="367">
        <f t="shared" si="26"/>
        <v>1.4730818150994333E-4</v>
      </c>
      <c r="N191" s="367">
        <f t="shared" si="22"/>
        <v>2.5062719841268432E-5</v>
      </c>
      <c r="O191" s="367">
        <f t="shared" si="23"/>
        <v>8.5286752225191521E-4</v>
      </c>
      <c r="P191" s="367">
        <f t="shared" si="24"/>
        <v>0</v>
      </c>
      <c r="Q191" s="408"/>
      <c r="R191">
        <v>0</v>
      </c>
      <c r="S191">
        <v>0</v>
      </c>
      <c r="U191">
        <v>0</v>
      </c>
      <c r="V191">
        <v>4.3989164607202312E-3</v>
      </c>
      <c r="W191">
        <v>0</v>
      </c>
      <c r="X191">
        <v>0.10034276032117229</v>
      </c>
      <c r="Y191">
        <v>2.5062719841268434E-2</v>
      </c>
    </row>
    <row r="192" spans="1:25">
      <c r="A192" s="62">
        <v>40</v>
      </c>
      <c r="B192" s="62" t="s">
        <v>794</v>
      </c>
      <c r="C192" s="62" t="s">
        <v>1513</v>
      </c>
      <c r="D192" s="338" t="s">
        <v>1098</v>
      </c>
      <c r="E192" s="375" t="s">
        <v>900</v>
      </c>
      <c r="F192" s="412" t="s">
        <v>1377</v>
      </c>
      <c r="G192" s="378" t="s">
        <v>1373</v>
      </c>
      <c r="H192" s="349" t="s">
        <v>1378</v>
      </c>
      <c r="I192" s="367">
        <f t="shared" si="19"/>
        <v>0</v>
      </c>
      <c r="J192" s="367">
        <f t="shared" si="20"/>
        <v>0</v>
      </c>
      <c r="K192" s="367">
        <f t="shared" si="21"/>
        <v>3.1016648225311114E-3</v>
      </c>
      <c r="L192" s="367">
        <f t="shared" si="25"/>
        <v>5.6672528723577913E-3</v>
      </c>
      <c r="M192" s="367">
        <f t="shared" si="26"/>
        <v>1.2234902671801749E-3</v>
      </c>
      <c r="N192" s="367">
        <f t="shared" si="22"/>
        <v>2.748081693493189E-3</v>
      </c>
      <c r="O192" s="367">
        <f t="shared" si="23"/>
        <v>2.310279754477668E-3</v>
      </c>
      <c r="P192" s="367">
        <f t="shared" si="24"/>
        <v>0</v>
      </c>
      <c r="Q192" s="408"/>
      <c r="R192">
        <v>0</v>
      </c>
      <c r="S192">
        <v>0</v>
      </c>
      <c r="U192">
        <v>0.64723209568571516</v>
      </c>
      <c r="V192">
        <v>0</v>
      </c>
      <c r="W192">
        <v>0.27815373778412822</v>
      </c>
      <c r="X192">
        <v>0.22761045595069973</v>
      </c>
      <c r="Y192">
        <v>0.24469805343603498</v>
      </c>
    </row>
    <row r="193" spans="1:25">
      <c r="A193" s="62">
        <v>40</v>
      </c>
      <c r="B193" s="62" t="s">
        <v>794</v>
      </c>
      <c r="C193" s="62" t="s">
        <v>1513</v>
      </c>
      <c r="D193" s="338" t="s">
        <v>1098</v>
      </c>
      <c r="E193" s="375" t="s">
        <v>900</v>
      </c>
      <c r="F193" s="412" t="s">
        <v>1379</v>
      </c>
      <c r="G193" s="378" t="s">
        <v>1373</v>
      </c>
      <c r="H193" s="349" t="s">
        <v>1380</v>
      </c>
      <c r="I193" s="367">
        <f t="shared" si="19"/>
        <v>0</v>
      </c>
      <c r="J193" s="367">
        <f t="shared" si="20"/>
        <v>0</v>
      </c>
      <c r="K193" s="367">
        <f t="shared" si="21"/>
        <v>1.6612953640150367E-5</v>
      </c>
      <c r="L193" s="367">
        <f t="shared" si="25"/>
        <v>1.4563098618489552E-5</v>
      </c>
      <c r="M193" s="367">
        <f t="shared" si="26"/>
        <v>3.640774654622388E-5</v>
      </c>
      <c r="N193" s="367">
        <f t="shared" si="22"/>
        <v>7.2815493092447761E-6</v>
      </c>
      <c r="O193" s="367">
        <f t="shared" si="23"/>
        <v>1.4563098618489552E-5</v>
      </c>
      <c r="P193" s="367">
        <f t="shared" si="24"/>
        <v>0</v>
      </c>
      <c r="Q193" s="408"/>
      <c r="R193">
        <v>0</v>
      </c>
      <c r="S193">
        <v>0</v>
      </c>
      <c r="U193">
        <v>0</v>
      </c>
      <c r="V193">
        <v>0</v>
      </c>
      <c r="W193">
        <v>0</v>
      </c>
      <c r="X193">
        <v>0</v>
      </c>
      <c r="Y193">
        <v>7.2815493092447756E-3</v>
      </c>
    </row>
    <row r="194" spans="1:25">
      <c r="A194" s="62">
        <v>40</v>
      </c>
      <c r="B194" s="62" t="s">
        <v>794</v>
      </c>
      <c r="C194" s="62" t="s">
        <v>1513</v>
      </c>
      <c r="D194" s="338" t="s">
        <v>1098</v>
      </c>
      <c r="E194" s="375" t="s">
        <v>900</v>
      </c>
      <c r="F194" s="412" t="s">
        <v>1381</v>
      </c>
      <c r="G194" s="378" t="s">
        <v>1373</v>
      </c>
      <c r="H194" s="349" t="s">
        <v>1382</v>
      </c>
      <c r="I194" s="367">
        <f t="shared" si="19"/>
        <v>0</v>
      </c>
      <c r="J194" s="367">
        <f t="shared" si="20"/>
        <v>0</v>
      </c>
      <c r="K194" s="367">
        <f t="shared" si="21"/>
        <v>6.6451814560601442E-5</v>
      </c>
      <c r="L194" s="367">
        <f t="shared" si="25"/>
        <v>5.8252394473958189E-5</v>
      </c>
      <c r="M194" s="367">
        <f t="shared" si="26"/>
        <v>1.4563098618489546E-4</v>
      </c>
      <c r="N194" s="367">
        <f t="shared" si="22"/>
        <v>2.9126197236979094E-5</v>
      </c>
      <c r="O194" s="367">
        <f t="shared" si="23"/>
        <v>5.8252394473958189E-5</v>
      </c>
      <c r="P194" s="367">
        <f t="shared" si="24"/>
        <v>0</v>
      </c>
      <c r="Q194" s="408"/>
      <c r="R194">
        <v>0</v>
      </c>
      <c r="S194">
        <v>0</v>
      </c>
      <c r="U194">
        <v>0</v>
      </c>
      <c r="V194">
        <v>0</v>
      </c>
      <c r="W194">
        <v>0</v>
      </c>
      <c r="X194">
        <v>0</v>
      </c>
      <c r="Y194">
        <v>2.9126197236979092E-2</v>
      </c>
    </row>
    <row r="195" spans="1:25">
      <c r="A195" s="62">
        <v>40</v>
      </c>
      <c r="B195" s="62" t="s">
        <v>794</v>
      </c>
      <c r="C195" s="62" t="s">
        <v>1513</v>
      </c>
      <c r="D195" s="338" t="s">
        <v>1098</v>
      </c>
      <c r="E195" s="375" t="s">
        <v>900</v>
      </c>
      <c r="F195" s="412" t="s">
        <v>1383</v>
      </c>
      <c r="G195" s="378" t="s">
        <v>1373</v>
      </c>
      <c r="H195" s="349" t="s">
        <v>1384</v>
      </c>
      <c r="I195" s="367">
        <f t="shared" si="19"/>
        <v>0</v>
      </c>
      <c r="J195" s="367">
        <f t="shared" si="20"/>
        <v>0</v>
      </c>
      <c r="K195" s="367">
        <f t="shared" si="21"/>
        <v>0.23295396768547696</v>
      </c>
      <c r="L195" s="367">
        <f t="shared" si="25"/>
        <v>0.75355254576169672</v>
      </c>
      <c r="M195" s="367">
        <f t="shared" si="26"/>
        <v>2.8613538529909003E-2</v>
      </c>
      <c r="N195" s="367">
        <f t="shared" si="22"/>
        <v>4.4422563987906713E-2</v>
      </c>
      <c r="O195" s="367">
        <f t="shared" si="23"/>
        <v>5.5048245431710816E-2</v>
      </c>
      <c r="P195" s="367">
        <f t="shared" si="24"/>
        <v>4.900514152232987E-4</v>
      </c>
      <c r="Q195" s="408"/>
      <c r="R195">
        <v>0</v>
      </c>
      <c r="S195">
        <v>4.9005141522329869E-2</v>
      </c>
      <c r="U195">
        <v>92.781198016406691</v>
      </c>
      <c r="V195">
        <v>7.1226890760216183E-2</v>
      </c>
      <c r="W195">
        <v>4.307898130298347</v>
      </c>
      <c r="X195">
        <v>5.4681604751584549</v>
      </c>
      <c r="Y195">
        <v>5.6514808152215847</v>
      </c>
    </row>
    <row r="196" spans="1:25">
      <c r="A196" s="433">
        <v>76</v>
      </c>
      <c r="C196" s="62" t="s">
        <v>1523</v>
      </c>
      <c r="D196" s="338" t="s">
        <v>1098</v>
      </c>
      <c r="E196" s="423" t="s">
        <v>1385</v>
      </c>
      <c r="F196" s="412" t="s">
        <v>1386</v>
      </c>
      <c r="G196" s="378" t="s">
        <v>1387</v>
      </c>
      <c r="H196" s="379" t="s">
        <v>1388</v>
      </c>
      <c r="I196" s="367">
        <f t="shared" si="19"/>
        <v>0</v>
      </c>
      <c r="J196" s="367">
        <f t="shared" si="20"/>
        <v>0</v>
      </c>
      <c r="K196" s="367">
        <f t="shared" si="21"/>
        <v>1.6612953640150354E-5</v>
      </c>
      <c r="L196" s="367">
        <f t="shared" si="25"/>
        <v>1.456309861848954E-5</v>
      </c>
      <c r="M196" s="367">
        <f t="shared" si="26"/>
        <v>3.6407746546223846E-5</v>
      </c>
      <c r="N196" s="367">
        <f t="shared" si="22"/>
        <v>7.2815493092447702E-6</v>
      </c>
      <c r="O196" s="367">
        <f t="shared" si="23"/>
        <v>1.456309861848954E-5</v>
      </c>
      <c r="P196" s="367">
        <f t="shared" si="24"/>
        <v>0</v>
      </c>
      <c r="Q196" s="386"/>
      <c r="R196">
        <v>0</v>
      </c>
      <c r="S196">
        <v>0</v>
      </c>
      <c r="U196">
        <v>0</v>
      </c>
      <c r="V196">
        <v>0</v>
      </c>
      <c r="W196">
        <v>0</v>
      </c>
      <c r="X196">
        <v>0</v>
      </c>
      <c r="Y196">
        <v>7.2815493092447696E-3</v>
      </c>
    </row>
    <row r="197" spans="1:25">
      <c r="A197" s="433">
        <v>76</v>
      </c>
      <c r="C197" s="62" t="s">
        <v>1524</v>
      </c>
      <c r="D197" s="338" t="s">
        <v>1098</v>
      </c>
      <c r="E197" s="423" t="s">
        <v>1385</v>
      </c>
      <c r="F197" s="412" t="s">
        <v>1389</v>
      </c>
      <c r="G197" s="378" t="s">
        <v>1387</v>
      </c>
      <c r="H197" s="379" t="s">
        <v>1390</v>
      </c>
      <c r="I197" s="367">
        <f t="shared" si="19"/>
        <v>0</v>
      </c>
      <c r="J197" s="367">
        <f t="shared" si="20"/>
        <v>0</v>
      </c>
      <c r="K197" s="367">
        <f t="shared" si="21"/>
        <v>1.4951658276135332E-4</v>
      </c>
      <c r="L197" s="367">
        <f t="shared" si="25"/>
        <v>1.3106788756640596E-4</v>
      </c>
      <c r="M197" s="367">
        <f t="shared" si="26"/>
        <v>3.2766971891601488E-4</v>
      </c>
      <c r="N197" s="367">
        <f t="shared" si="22"/>
        <v>6.5533943783202981E-5</v>
      </c>
      <c r="O197" s="367">
        <f t="shared" si="23"/>
        <v>1.3106788756640596E-4</v>
      </c>
      <c r="P197" s="367">
        <f t="shared" si="24"/>
        <v>0</v>
      </c>
      <c r="Q197" s="386"/>
      <c r="R197">
        <v>0</v>
      </c>
      <c r="S197">
        <v>0</v>
      </c>
      <c r="U197">
        <v>0</v>
      </c>
      <c r="V197">
        <v>0</v>
      </c>
      <c r="W197">
        <v>0</v>
      </c>
      <c r="X197">
        <v>0</v>
      </c>
      <c r="Y197">
        <v>6.5533943783202972E-2</v>
      </c>
    </row>
    <row r="198" spans="1:25">
      <c r="A198" s="433">
        <v>76</v>
      </c>
      <c r="C198" s="62" t="s">
        <v>1525</v>
      </c>
      <c r="D198" s="338" t="s">
        <v>1098</v>
      </c>
      <c r="E198" s="423" t="s">
        <v>1385</v>
      </c>
      <c r="F198" s="412" t="s">
        <v>1391</v>
      </c>
      <c r="G198" s="378" t="s">
        <v>206</v>
      </c>
      <c r="H198" s="378" t="s">
        <v>1392</v>
      </c>
      <c r="I198" s="367">
        <f t="shared" si="19"/>
        <v>0</v>
      </c>
      <c r="J198" s="367">
        <f t="shared" si="20"/>
        <v>0</v>
      </c>
      <c r="K198" s="367">
        <f t="shared" si="21"/>
        <v>3.8309307878342085E-5</v>
      </c>
      <c r="L198" s="367">
        <f t="shared" si="25"/>
        <v>3.3582362337425083E-5</v>
      </c>
      <c r="M198" s="367">
        <f t="shared" si="26"/>
        <v>8.3955905843562708E-5</v>
      </c>
      <c r="N198" s="367">
        <f t="shared" si="22"/>
        <v>1.6791181168712542E-5</v>
      </c>
      <c r="O198" s="367">
        <f t="shared" si="23"/>
        <v>3.3582362337425083E-5</v>
      </c>
      <c r="P198" s="367">
        <f t="shared" si="24"/>
        <v>0</v>
      </c>
      <c r="Q198" s="373"/>
      <c r="R198">
        <v>0</v>
      </c>
      <c r="S198">
        <v>0</v>
      </c>
      <c r="U198">
        <v>0</v>
      </c>
      <c r="V198">
        <v>0</v>
      </c>
      <c r="W198">
        <v>0</v>
      </c>
      <c r="X198">
        <v>0</v>
      </c>
      <c r="Y198">
        <v>1.6791181168712543E-2</v>
      </c>
    </row>
    <row r="199" spans="1:25">
      <c r="A199" s="433">
        <v>76</v>
      </c>
      <c r="C199" s="62" t="s">
        <v>1525</v>
      </c>
      <c r="D199" s="338" t="s">
        <v>1098</v>
      </c>
      <c r="E199" s="423" t="s">
        <v>1385</v>
      </c>
      <c r="F199" s="412" t="s">
        <v>1393</v>
      </c>
      <c r="G199" s="378" t="s">
        <v>206</v>
      </c>
      <c r="H199" s="378"/>
      <c r="I199" s="367">
        <f t="shared" si="19"/>
        <v>0</v>
      </c>
      <c r="J199" s="367">
        <f t="shared" si="20"/>
        <v>0</v>
      </c>
      <c r="K199" s="367">
        <f t="shared" si="21"/>
        <v>4.7291273256245293E-6</v>
      </c>
      <c r="L199" s="367">
        <f t="shared" si="25"/>
        <v>4.1456052375909969E-6</v>
      </c>
      <c r="M199" s="367">
        <f t="shared" si="26"/>
        <v>1.0364013093977491E-5</v>
      </c>
      <c r="N199" s="367">
        <f t="shared" si="22"/>
        <v>2.0728026187954985E-6</v>
      </c>
      <c r="O199" s="367">
        <f t="shared" si="23"/>
        <v>4.1456052375909969E-6</v>
      </c>
      <c r="P199" s="367">
        <f t="shared" si="24"/>
        <v>0</v>
      </c>
      <c r="Q199" s="373"/>
      <c r="R199">
        <v>0</v>
      </c>
      <c r="S199">
        <v>0</v>
      </c>
      <c r="U199">
        <v>0</v>
      </c>
      <c r="V199">
        <v>0</v>
      </c>
      <c r="W199">
        <v>0</v>
      </c>
      <c r="X199">
        <v>0</v>
      </c>
      <c r="Y199">
        <v>2.0728026187954982E-3</v>
      </c>
    </row>
    <row r="200" spans="1:25">
      <c r="A200" s="433">
        <v>76</v>
      </c>
      <c r="C200" s="443" t="s">
        <v>904</v>
      </c>
      <c r="D200" s="338" t="s">
        <v>1098</v>
      </c>
      <c r="E200" s="423" t="s">
        <v>1385</v>
      </c>
      <c r="F200" s="412" t="s">
        <v>1394</v>
      </c>
      <c r="G200" s="378" t="s">
        <v>144</v>
      </c>
      <c r="H200" s="379" t="s">
        <v>1395</v>
      </c>
      <c r="I200" s="367">
        <f t="shared" si="19"/>
        <v>0</v>
      </c>
      <c r="J200" s="367">
        <f t="shared" si="20"/>
        <v>0</v>
      </c>
      <c r="K200" s="367">
        <f t="shared" si="21"/>
        <v>4.0624985718978517E-5</v>
      </c>
      <c r="L200" s="367">
        <f t="shared" si="25"/>
        <v>3.5612311104653084E-5</v>
      </c>
      <c r="M200" s="367">
        <f t="shared" si="26"/>
        <v>8.9030777761632692E-5</v>
      </c>
      <c r="N200" s="367">
        <f t="shared" si="22"/>
        <v>1.7806155552326542E-5</v>
      </c>
      <c r="O200" s="367">
        <f t="shared" si="23"/>
        <v>3.5612311104653084E-5</v>
      </c>
      <c r="P200" s="367">
        <f t="shared" si="24"/>
        <v>0</v>
      </c>
      <c r="Q200" s="386"/>
      <c r="R200">
        <v>0</v>
      </c>
      <c r="S200">
        <v>0</v>
      </c>
      <c r="U200">
        <v>0</v>
      </c>
      <c r="V200">
        <v>0</v>
      </c>
      <c r="W200">
        <v>0</v>
      </c>
      <c r="X200">
        <v>0</v>
      </c>
      <c r="Y200">
        <v>1.7806155552326539E-2</v>
      </c>
    </row>
    <row r="201" spans="1:25">
      <c r="A201" s="433">
        <v>76</v>
      </c>
      <c r="C201" s="62" t="s">
        <v>1517</v>
      </c>
      <c r="D201" s="338" t="s">
        <v>1098</v>
      </c>
      <c r="E201" s="423" t="s">
        <v>1385</v>
      </c>
      <c r="F201" s="412" t="s">
        <v>1396</v>
      </c>
      <c r="G201" s="378" t="s">
        <v>1397</v>
      </c>
      <c r="H201" s="379" t="s">
        <v>1398</v>
      </c>
      <c r="I201" s="367">
        <f t="shared" ref="I201" si="27">(J201/(1-I$6)*I$6)+J201</f>
        <v>0</v>
      </c>
      <c r="J201" s="367">
        <f t="shared" ref="J201:J264" si="28">R201/100</f>
        <v>0</v>
      </c>
      <c r="K201" s="367">
        <f t="shared" ref="K201:K264" si="29">L201*L$5+M201*M$5+N201*N$5+O201*O$5</f>
        <v>1.0954977637661293E-4</v>
      </c>
      <c r="L201" s="367">
        <f t="shared" si="25"/>
        <v>9.6032543734447635E-5</v>
      </c>
      <c r="M201" s="367">
        <f t="shared" si="26"/>
        <v>2.4008135933611905E-4</v>
      </c>
      <c r="N201" s="367">
        <f t="shared" ref="N201:N264" si="30">(W201*0.9+Y201*0.1)/100</f>
        <v>4.8016271867223818E-5</v>
      </c>
      <c r="O201" s="367">
        <f t="shared" ref="O201:O264" si="31">(X201*0.8+Y201*0.2)/100</f>
        <v>9.6032543734447635E-5</v>
      </c>
      <c r="P201" s="367">
        <f t="shared" ref="P201:P264" si="32">S201/100</f>
        <v>0</v>
      </c>
      <c r="Q201" s="386"/>
      <c r="R201">
        <v>0</v>
      </c>
      <c r="S201">
        <v>0</v>
      </c>
      <c r="U201">
        <v>0</v>
      </c>
      <c r="V201">
        <v>0</v>
      </c>
      <c r="W201">
        <v>0</v>
      </c>
      <c r="X201">
        <v>0</v>
      </c>
      <c r="Y201">
        <v>4.8016271867223813E-2</v>
      </c>
    </row>
    <row r="202" spans="1:25">
      <c r="A202" s="433">
        <v>76</v>
      </c>
      <c r="C202" s="62" t="s">
        <v>818</v>
      </c>
      <c r="D202" s="381" t="s">
        <v>1098</v>
      </c>
      <c r="E202" s="398" t="s">
        <v>1399</v>
      </c>
      <c r="F202" s="378"/>
      <c r="G202" s="347"/>
      <c r="H202" s="379" t="s">
        <v>1400</v>
      </c>
      <c r="I202" s="367"/>
      <c r="J202" s="367">
        <f t="shared" si="28"/>
        <v>8.2819393638357351E-5</v>
      </c>
      <c r="K202" s="367">
        <f t="shared" si="29"/>
        <v>0</v>
      </c>
      <c r="L202" s="367">
        <f t="shared" si="25"/>
        <v>0</v>
      </c>
      <c r="M202" s="367">
        <f t="shared" si="26"/>
        <v>0</v>
      </c>
      <c r="N202" s="367">
        <f t="shared" si="30"/>
        <v>0</v>
      </c>
      <c r="O202" s="367">
        <f t="shared" si="31"/>
        <v>0</v>
      </c>
      <c r="P202" s="367">
        <f t="shared" si="32"/>
        <v>0</v>
      </c>
      <c r="Q202" s="386"/>
      <c r="R202">
        <v>8.2819393638357344E-3</v>
      </c>
      <c r="S202">
        <v>0</v>
      </c>
      <c r="U202">
        <v>0</v>
      </c>
      <c r="V202">
        <v>0</v>
      </c>
      <c r="W202">
        <v>0</v>
      </c>
      <c r="X202">
        <v>0</v>
      </c>
      <c r="Y202">
        <v>0</v>
      </c>
    </row>
    <row r="203" spans="1:25">
      <c r="A203" s="433">
        <v>76</v>
      </c>
      <c r="C203" s="62" t="s">
        <v>818</v>
      </c>
      <c r="D203" s="381" t="s">
        <v>1098</v>
      </c>
      <c r="E203" s="398" t="s">
        <v>1401</v>
      </c>
      <c r="F203" s="378"/>
      <c r="G203" s="347"/>
      <c r="H203" s="379" t="s">
        <v>1402</v>
      </c>
      <c r="I203" s="367"/>
      <c r="J203" s="367">
        <f t="shared" si="28"/>
        <v>1.3251102982137176E-3</v>
      </c>
      <c r="K203" s="367">
        <f t="shared" si="29"/>
        <v>0</v>
      </c>
      <c r="L203" s="367">
        <f t="shared" si="25"/>
        <v>0</v>
      </c>
      <c r="M203" s="367">
        <f t="shared" si="26"/>
        <v>0</v>
      </c>
      <c r="N203" s="367">
        <f t="shared" si="30"/>
        <v>0</v>
      </c>
      <c r="O203" s="367">
        <f t="shared" si="31"/>
        <v>0</v>
      </c>
      <c r="P203" s="367">
        <f t="shared" si="32"/>
        <v>0</v>
      </c>
      <c r="Q203" s="386"/>
      <c r="R203">
        <v>0.13251102982137175</v>
      </c>
      <c r="S203">
        <v>0</v>
      </c>
      <c r="U203">
        <v>0</v>
      </c>
      <c r="V203">
        <v>0</v>
      </c>
      <c r="W203">
        <v>0</v>
      </c>
      <c r="X203">
        <v>0</v>
      </c>
      <c r="Y203">
        <v>0</v>
      </c>
    </row>
    <row r="204" spans="1:25">
      <c r="A204" s="62">
        <v>54</v>
      </c>
      <c r="B204" s="62" t="s">
        <v>744</v>
      </c>
      <c r="C204" s="62" t="s">
        <v>1526</v>
      </c>
      <c r="D204" s="370">
        <v>48</v>
      </c>
      <c r="E204" s="393" t="s">
        <v>1403</v>
      </c>
      <c r="F204" s="367" t="s">
        <v>238</v>
      </c>
      <c r="G204" s="367" t="s">
        <v>239</v>
      </c>
      <c r="H204" s="368" t="s">
        <v>240</v>
      </c>
      <c r="I204" s="367">
        <f t="shared" ref="I204:I264" si="33">(J204/(1-I$6)*I$6)+J204</f>
        <v>3.5693123936212642E-2</v>
      </c>
      <c r="J204" s="367">
        <f t="shared" si="28"/>
        <v>3.5642870527227893E-2</v>
      </c>
      <c r="K204" s="367">
        <f t="shared" si="29"/>
        <v>6.4579452009080156E-3</v>
      </c>
      <c r="L204" s="367">
        <f t="shared" si="25"/>
        <v>3.5560991514843963E-3</v>
      </c>
      <c r="M204" s="367">
        <f t="shared" si="26"/>
        <v>2.4203224432779641E-2</v>
      </c>
      <c r="N204" s="367">
        <f t="shared" si="30"/>
        <v>2.6919452011457856E-3</v>
      </c>
      <c r="O204" s="367">
        <f t="shared" si="31"/>
        <v>3.6079204004291353E-3</v>
      </c>
      <c r="P204" s="367">
        <f t="shared" si="32"/>
        <v>0</v>
      </c>
      <c r="Q204" s="396"/>
      <c r="R204">
        <v>3.5642870527227895</v>
      </c>
      <c r="S204">
        <v>0</v>
      </c>
      <c r="U204">
        <v>6.6695165769528275E-2</v>
      </c>
      <c r="V204">
        <v>3.3293759738918438</v>
      </c>
      <c r="W204">
        <v>0.13118625427574451</v>
      </c>
      <c r="X204">
        <v>7.3172821887620657E-2</v>
      </c>
      <c r="Y204">
        <v>1.511268912664085</v>
      </c>
    </row>
    <row r="205" spans="1:25">
      <c r="A205" s="62">
        <v>54</v>
      </c>
      <c r="B205" s="62" t="s">
        <v>744</v>
      </c>
      <c r="C205" s="62" t="s">
        <v>1527</v>
      </c>
      <c r="D205" s="370">
        <v>48</v>
      </c>
      <c r="E205" s="393" t="s">
        <v>1403</v>
      </c>
      <c r="F205" s="367" t="s">
        <v>1404</v>
      </c>
      <c r="G205" s="367" t="s">
        <v>239</v>
      </c>
      <c r="H205" s="368" t="s">
        <v>1405</v>
      </c>
      <c r="I205" s="367">
        <f t="shared" si="33"/>
        <v>0</v>
      </c>
      <c r="J205" s="367">
        <f t="shared" si="28"/>
        <v>0</v>
      </c>
      <c r="K205" s="367">
        <f t="shared" si="29"/>
        <v>8.2627678486320018E-4</v>
      </c>
      <c r="L205" s="367">
        <f t="shared" si="25"/>
        <v>3.134833448081493E-4</v>
      </c>
      <c r="M205" s="367">
        <f t="shared" si="26"/>
        <v>3.9936972881463549E-3</v>
      </c>
      <c r="N205" s="367">
        <f t="shared" si="30"/>
        <v>1.5674167240407465E-4</v>
      </c>
      <c r="O205" s="367">
        <f t="shared" si="31"/>
        <v>3.134833448081493E-4</v>
      </c>
      <c r="P205" s="367">
        <f t="shared" si="32"/>
        <v>0</v>
      </c>
      <c r="Q205" s="396"/>
      <c r="R205">
        <v>0</v>
      </c>
      <c r="S205">
        <v>0</v>
      </c>
      <c r="U205">
        <v>0</v>
      </c>
      <c r="V205">
        <v>0.64199778522519635</v>
      </c>
      <c r="W205">
        <v>0</v>
      </c>
      <c r="X205">
        <v>0</v>
      </c>
      <c r="Y205">
        <v>0.15674167240407463</v>
      </c>
    </row>
    <row r="206" spans="1:25">
      <c r="A206" s="62">
        <v>54</v>
      </c>
      <c r="B206" s="62" t="s">
        <v>744</v>
      </c>
      <c r="C206" s="62" t="s">
        <v>1527</v>
      </c>
      <c r="D206" s="370">
        <v>49</v>
      </c>
      <c r="E206" s="424" t="s">
        <v>246</v>
      </c>
      <c r="F206" s="367" t="s">
        <v>246</v>
      </c>
      <c r="G206" s="367" t="s">
        <v>243</v>
      </c>
      <c r="H206" s="368" t="s">
        <v>247</v>
      </c>
      <c r="I206" s="367">
        <f t="shared" si="33"/>
        <v>7.087989391962779E-2</v>
      </c>
      <c r="J206" s="367">
        <f t="shared" si="28"/>
        <v>7.078010001242302E-2</v>
      </c>
      <c r="K206" s="367">
        <f t="shared" si="29"/>
        <v>2.5796587743390207E-3</v>
      </c>
      <c r="L206" s="367">
        <f t="shared" si="25"/>
        <v>2.0962907768014459E-3</v>
      </c>
      <c r="M206" s="367">
        <f t="shared" si="26"/>
        <v>6.3042794522106416E-3</v>
      </c>
      <c r="N206" s="367">
        <f t="shared" si="30"/>
        <v>1.2591337062698544E-3</v>
      </c>
      <c r="O206" s="367">
        <f t="shared" si="31"/>
        <v>2.0962907768014459E-3</v>
      </c>
      <c r="P206" s="367">
        <f t="shared" si="32"/>
        <v>3.2665086642334751E-4</v>
      </c>
      <c r="Q206" s="396"/>
      <c r="R206">
        <v>7.0780100012423022</v>
      </c>
      <c r="S206">
        <v>3.2665086642334751E-2</v>
      </c>
      <c r="U206">
        <v>0</v>
      </c>
      <c r="V206">
        <v>0.21271050204140521</v>
      </c>
      <c r="W206">
        <v>2.3443146429903465E-2</v>
      </c>
      <c r="X206">
        <v>0</v>
      </c>
      <c r="Y206">
        <v>1.048145388400723</v>
      </c>
    </row>
    <row r="207" spans="1:25">
      <c r="A207" s="62">
        <v>54</v>
      </c>
      <c r="B207" s="62" t="s">
        <v>744</v>
      </c>
      <c r="C207" s="62" t="s">
        <v>1527</v>
      </c>
      <c r="D207" s="370">
        <v>49</v>
      </c>
      <c r="E207" s="424" t="s">
        <v>246</v>
      </c>
      <c r="F207" s="367" t="s">
        <v>1406</v>
      </c>
      <c r="G207" s="367" t="s">
        <v>243</v>
      </c>
      <c r="H207" s="368" t="s">
        <v>1407</v>
      </c>
      <c r="I207" s="367">
        <f t="shared" si="33"/>
        <v>0</v>
      </c>
      <c r="J207" s="367">
        <f t="shared" si="28"/>
        <v>0</v>
      </c>
      <c r="K207" s="367">
        <f t="shared" si="29"/>
        <v>6.6451814560601442E-5</v>
      </c>
      <c r="L207" s="367">
        <f t="shared" si="25"/>
        <v>5.8252394473958189E-5</v>
      </c>
      <c r="M207" s="367">
        <f t="shared" si="26"/>
        <v>1.4563098618489546E-4</v>
      </c>
      <c r="N207" s="367">
        <f t="shared" si="30"/>
        <v>2.9126197236979094E-5</v>
      </c>
      <c r="O207" s="367">
        <f t="shared" si="31"/>
        <v>5.8252394473958189E-5</v>
      </c>
      <c r="P207" s="367">
        <f t="shared" si="32"/>
        <v>0</v>
      </c>
      <c r="Q207" s="396"/>
      <c r="R207">
        <v>0</v>
      </c>
      <c r="S207">
        <v>0</v>
      </c>
      <c r="U207">
        <v>0</v>
      </c>
      <c r="V207">
        <v>0</v>
      </c>
      <c r="W207">
        <v>0</v>
      </c>
      <c r="X207">
        <v>0</v>
      </c>
      <c r="Y207">
        <v>2.9126197236979092E-2</v>
      </c>
    </row>
    <row r="208" spans="1:25">
      <c r="A208" s="62">
        <v>54</v>
      </c>
      <c r="B208" s="62" t="s">
        <v>744</v>
      </c>
      <c r="C208" s="62" t="s">
        <v>1527</v>
      </c>
      <c r="D208" s="370">
        <v>49</v>
      </c>
      <c r="E208" s="424" t="s">
        <v>246</v>
      </c>
      <c r="F208" s="367" t="s">
        <v>1408</v>
      </c>
      <c r="G208" s="367" t="s">
        <v>243</v>
      </c>
      <c r="H208" s="368" t="s">
        <v>1409</v>
      </c>
      <c r="I208" s="367">
        <f t="shared" si="33"/>
        <v>1.559702885314865E-2</v>
      </c>
      <c r="J208" s="367">
        <f t="shared" si="28"/>
        <v>1.5575069333121628E-2</v>
      </c>
      <c r="K208" s="367">
        <f t="shared" si="29"/>
        <v>1.8559907025850928E-5</v>
      </c>
      <c r="L208" s="367">
        <f t="shared" si="25"/>
        <v>1.1788398560788237E-5</v>
      </c>
      <c r="M208" s="367">
        <f t="shared" si="26"/>
        <v>1.7582290277861063E-5</v>
      </c>
      <c r="N208" s="367">
        <f t="shared" si="30"/>
        <v>1.4159458949104879E-5</v>
      </c>
      <c r="O208" s="367">
        <f t="shared" si="31"/>
        <v>2.4560358953847361E-5</v>
      </c>
      <c r="P208" s="367">
        <f t="shared" si="32"/>
        <v>0</v>
      </c>
      <c r="Q208" s="396"/>
      <c r="R208">
        <v>1.5575069333121627</v>
      </c>
      <c r="S208">
        <v>0</v>
      </c>
      <c r="U208">
        <v>7.0694496451959531E-4</v>
      </c>
      <c r="V208">
        <v>4.5003863325647568E-4</v>
      </c>
      <c r="W208">
        <v>1.2325599474210156E-3</v>
      </c>
      <c r="X208">
        <v>2.3034400136519857E-3</v>
      </c>
      <c r="Y208">
        <v>3.066419422315737E-3</v>
      </c>
    </row>
    <row r="209" spans="1:25">
      <c r="A209" s="62">
        <v>54</v>
      </c>
      <c r="B209" s="62" t="s">
        <v>744</v>
      </c>
      <c r="C209" s="62" t="s">
        <v>1527</v>
      </c>
      <c r="D209" s="370">
        <v>50</v>
      </c>
      <c r="E209" s="410" t="s">
        <v>16</v>
      </c>
      <c r="F209" s="372" t="s">
        <v>1410</v>
      </c>
      <c r="G209" s="367" t="s">
        <v>1411</v>
      </c>
      <c r="H209" s="368" t="s">
        <v>1412</v>
      </c>
      <c r="I209" s="367">
        <f t="shared" si="33"/>
        <v>8.2936161923257361E-5</v>
      </c>
      <c r="J209" s="367">
        <f t="shared" si="28"/>
        <v>8.2819393638357351E-5</v>
      </c>
      <c r="K209" s="367">
        <f t="shared" si="29"/>
        <v>0</v>
      </c>
      <c r="L209" s="367">
        <f t="shared" si="25"/>
        <v>0</v>
      </c>
      <c r="M209" s="367">
        <f t="shared" si="26"/>
        <v>0</v>
      </c>
      <c r="N209" s="367">
        <f t="shared" si="30"/>
        <v>0</v>
      </c>
      <c r="O209" s="367">
        <f t="shared" si="31"/>
        <v>0</v>
      </c>
      <c r="P209" s="367">
        <f t="shared" si="32"/>
        <v>0</v>
      </c>
      <c r="Q209" s="396"/>
      <c r="R209">
        <v>8.2819393638357344E-3</v>
      </c>
      <c r="S209">
        <v>0</v>
      </c>
      <c r="U209">
        <v>0</v>
      </c>
      <c r="V209">
        <v>0</v>
      </c>
      <c r="W209">
        <v>0</v>
      </c>
      <c r="X209">
        <v>0</v>
      </c>
      <c r="Y209">
        <v>0</v>
      </c>
    </row>
    <row r="210" spans="1:25">
      <c r="A210" s="62">
        <v>54</v>
      </c>
      <c r="B210" s="62" t="s">
        <v>744</v>
      </c>
      <c r="C210" s="62" t="s">
        <v>1526</v>
      </c>
      <c r="D210" s="370">
        <v>50</v>
      </c>
      <c r="E210" s="410" t="s">
        <v>16</v>
      </c>
      <c r="F210" s="367" t="s">
        <v>248</v>
      </c>
      <c r="G210" s="367" t="s">
        <v>249</v>
      </c>
      <c r="H210" s="368" t="s">
        <v>250</v>
      </c>
      <c r="I210" s="367">
        <f t="shared" si="33"/>
        <v>0</v>
      </c>
      <c r="J210" s="367">
        <f t="shared" si="28"/>
        <v>0</v>
      </c>
      <c r="K210" s="367">
        <f t="shared" si="29"/>
        <v>5.3521403151640304E-5</v>
      </c>
      <c r="L210" s="367">
        <f t="shared" si="25"/>
        <v>1.5372518350566732E-5</v>
      </c>
      <c r="M210" s="367">
        <f t="shared" si="26"/>
        <v>2.4292396586024922E-5</v>
      </c>
      <c r="N210" s="367">
        <f t="shared" si="30"/>
        <v>6.2410719283090846E-5</v>
      </c>
      <c r="O210" s="367">
        <f t="shared" si="31"/>
        <v>8.3170390110389689E-5</v>
      </c>
      <c r="P210" s="367">
        <f t="shared" si="32"/>
        <v>2.0875648406524919E-4</v>
      </c>
      <c r="Q210" s="396"/>
      <c r="R210">
        <v>0</v>
      </c>
      <c r="S210">
        <v>2.0875648406524918E-2</v>
      </c>
      <c r="U210">
        <v>7.0694496451959531E-4</v>
      </c>
      <c r="V210">
        <v>0</v>
      </c>
      <c r="W210">
        <v>6.3946933295428738E-3</v>
      </c>
      <c r="X210">
        <v>9.1816789344974642E-3</v>
      </c>
      <c r="Y210">
        <v>4.8584793172049843E-3</v>
      </c>
    </row>
    <row r="211" spans="1:25">
      <c r="A211" s="62">
        <v>54</v>
      </c>
      <c r="B211" s="62" t="s">
        <v>744</v>
      </c>
      <c r="C211" s="62" t="s">
        <v>1527</v>
      </c>
      <c r="D211" s="370">
        <v>50</v>
      </c>
      <c r="E211" s="410" t="s">
        <v>16</v>
      </c>
      <c r="F211" s="399" t="s">
        <v>1413</v>
      </c>
      <c r="G211" s="367" t="s">
        <v>1414</v>
      </c>
      <c r="H211" s="368" t="s">
        <v>1415</v>
      </c>
      <c r="I211" s="367">
        <f t="shared" si="33"/>
        <v>0</v>
      </c>
      <c r="J211" s="367">
        <f t="shared" si="28"/>
        <v>0</v>
      </c>
      <c r="K211" s="367">
        <f t="shared" si="29"/>
        <v>1.6612953640150354E-5</v>
      </c>
      <c r="L211" s="367">
        <f t="shared" si="25"/>
        <v>1.456309861848954E-5</v>
      </c>
      <c r="M211" s="367">
        <f t="shared" si="26"/>
        <v>3.6407746546223846E-5</v>
      </c>
      <c r="N211" s="367">
        <f t="shared" si="30"/>
        <v>7.2815493092447702E-6</v>
      </c>
      <c r="O211" s="367">
        <f t="shared" si="31"/>
        <v>1.456309861848954E-5</v>
      </c>
      <c r="P211" s="367">
        <f t="shared" si="32"/>
        <v>0</v>
      </c>
      <c r="Q211" s="396"/>
      <c r="R211">
        <v>0</v>
      </c>
      <c r="S211">
        <v>0</v>
      </c>
      <c r="U211">
        <v>0</v>
      </c>
      <c r="V211">
        <v>0</v>
      </c>
      <c r="W211">
        <v>0</v>
      </c>
      <c r="X211">
        <v>0</v>
      </c>
      <c r="Y211">
        <v>7.2815493092447696E-3</v>
      </c>
    </row>
    <row r="212" spans="1:25">
      <c r="A212" s="62">
        <v>54</v>
      </c>
      <c r="B212" s="62" t="s">
        <v>744</v>
      </c>
      <c r="C212" s="62" t="s">
        <v>1527</v>
      </c>
      <c r="D212" s="370">
        <v>50</v>
      </c>
      <c r="E212" s="410" t="s">
        <v>16</v>
      </c>
      <c r="F212" s="376" t="s">
        <v>1416</v>
      </c>
      <c r="G212" s="367" t="s">
        <v>1417</v>
      </c>
      <c r="H212" s="378"/>
      <c r="I212" s="367">
        <f t="shared" si="33"/>
        <v>0</v>
      </c>
      <c r="J212" s="367">
        <f t="shared" si="28"/>
        <v>0</v>
      </c>
      <c r="K212" s="367">
        <f t="shared" si="29"/>
        <v>2.6580725824240566E-4</v>
      </c>
      <c r="L212" s="367">
        <f t="shared" si="25"/>
        <v>2.3300957789583265E-4</v>
      </c>
      <c r="M212" s="367">
        <f t="shared" si="26"/>
        <v>5.8252394473958153E-4</v>
      </c>
      <c r="N212" s="367">
        <f t="shared" si="30"/>
        <v>1.1650478894791632E-4</v>
      </c>
      <c r="O212" s="367">
        <f t="shared" si="31"/>
        <v>2.3300957789583265E-4</v>
      </c>
      <c r="P212" s="367">
        <f t="shared" si="32"/>
        <v>0</v>
      </c>
      <c r="Q212" s="373"/>
      <c r="R212">
        <v>0</v>
      </c>
      <c r="S212">
        <v>0</v>
      </c>
      <c r="U212">
        <v>0</v>
      </c>
      <c r="V212">
        <v>0</v>
      </c>
      <c r="W212">
        <v>0</v>
      </c>
      <c r="X212">
        <v>0</v>
      </c>
      <c r="Y212">
        <v>0.11650478894791631</v>
      </c>
    </row>
    <row r="213" spans="1:25">
      <c r="A213" s="62">
        <v>54</v>
      </c>
      <c r="B213" s="62" t="s">
        <v>744</v>
      </c>
      <c r="C213" s="62" t="s">
        <v>1526</v>
      </c>
      <c r="D213" s="370">
        <v>50</v>
      </c>
      <c r="E213" s="410" t="s">
        <v>16</v>
      </c>
      <c r="F213" s="376" t="s">
        <v>235</v>
      </c>
      <c r="G213" s="367" t="s">
        <v>234</v>
      </c>
      <c r="H213" s="368" t="s">
        <v>236</v>
      </c>
      <c r="I213" s="367">
        <f t="shared" si="33"/>
        <v>1.0779090714355235E-2</v>
      </c>
      <c r="J213" s="367">
        <f t="shared" si="28"/>
        <v>1.0763914512487326E-2</v>
      </c>
      <c r="K213" s="367">
        <f t="shared" si="29"/>
        <v>5.0403852287260353E-2</v>
      </c>
      <c r="L213" s="367">
        <f t="shared" si="25"/>
        <v>2.8765234653878445E-2</v>
      </c>
      <c r="M213" s="367">
        <f t="shared" si="26"/>
        <v>4.7526040122704741E-2</v>
      </c>
      <c r="N213" s="367">
        <f t="shared" si="30"/>
        <v>0.1019966621540235</v>
      </c>
      <c r="O213" s="367">
        <f t="shared" si="31"/>
        <v>4.5870474685581614E-2</v>
      </c>
      <c r="P213" s="367">
        <f t="shared" si="32"/>
        <v>4.7195555679513802E-4</v>
      </c>
      <c r="Q213" s="396"/>
      <c r="R213">
        <v>1.0763914512487327</v>
      </c>
      <c r="S213">
        <v>4.71955556795138E-2</v>
      </c>
      <c r="U213">
        <v>1.2948324084343512</v>
      </c>
      <c r="V213">
        <v>0.30192033133913077</v>
      </c>
      <c r="W213">
        <v>10.310374940091299</v>
      </c>
      <c r="X213">
        <v>3.4329874123972473</v>
      </c>
      <c r="Y213">
        <v>9.2032876932018173</v>
      </c>
    </row>
    <row r="214" spans="1:25">
      <c r="A214" s="62">
        <v>54</v>
      </c>
      <c r="B214" s="62" t="s">
        <v>744</v>
      </c>
      <c r="C214" s="62" t="s">
        <v>1526</v>
      </c>
      <c r="D214" s="370">
        <v>50</v>
      </c>
      <c r="E214" s="410" t="s">
        <v>16</v>
      </c>
      <c r="F214" s="367" t="s">
        <v>1418</v>
      </c>
      <c r="G214" s="367" t="s">
        <v>234</v>
      </c>
      <c r="H214" s="368" t="s">
        <v>661</v>
      </c>
      <c r="I214" s="367">
        <f t="shared" si="33"/>
        <v>3.214619894042102E-2</v>
      </c>
      <c r="J214" s="367">
        <f t="shared" si="28"/>
        <v>3.2100939352452618E-2</v>
      </c>
      <c r="K214" s="367">
        <f t="shared" si="29"/>
        <v>5.405154588264985E-3</v>
      </c>
      <c r="L214" s="367">
        <f t="shared" si="25"/>
        <v>1.4806284592147059E-3</v>
      </c>
      <c r="M214" s="367">
        <f t="shared" si="26"/>
        <v>6.7861916198492375E-3</v>
      </c>
      <c r="N214" s="367">
        <f t="shared" si="30"/>
        <v>2.1411783568181723E-3</v>
      </c>
      <c r="O214" s="367">
        <f t="shared" si="31"/>
        <v>8.4857478988289384E-3</v>
      </c>
      <c r="P214" s="367">
        <f t="shared" si="32"/>
        <v>0</v>
      </c>
      <c r="Q214" s="396"/>
      <c r="R214">
        <v>3.2100939352452618</v>
      </c>
      <c r="S214">
        <v>0</v>
      </c>
      <c r="U214">
        <v>0</v>
      </c>
      <c r="V214">
        <v>0.61692409436249462</v>
      </c>
      <c r="W214">
        <v>0.15565156969009103</v>
      </c>
      <c r="X214">
        <v>0.87563992995177908</v>
      </c>
      <c r="Y214">
        <v>0.74031422960735294</v>
      </c>
    </row>
    <row r="215" spans="1:25">
      <c r="A215" s="62">
        <v>54</v>
      </c>
      <c r="B215" s="62" t="s">
        <v>744</v>
      </c>
      <c r="C215" s="62" t="s">
        <v>1526</v>
      </c>
      <c r="D215" s="370">
        <v>50</v>
      </c>
      <c r="E215" s="410" t="s">
        <v>16</v>
      </c>
      <c r="F215" s="389" t="s">
        <v>1419</v>
      </c>
      <c r="G215" s="389" t="s">
        <v>234</v>
      </c>
      <c r="H215" s="396" t="s">
        <v>1420</v>
      </c>
      <c r="I215" s="367">
        <f t="shared" si="33"/>
        <v>0</v>
      </c>
      <c r="J215" s="367">
        <f t="shared" si="28"/>
        <v>0</v>
      </c>
      <c r="K215" s="367">
        <f t="shared" si="29"/>
        <v>1.0043420691825049E-2</v>
      </c>
      <c r="L215" s="367">
        <f t="shared" si="25"/>
        <v>8.6906769707973091E-4</v>
      </c>
      <c r="M215" s="367">
        <f t="shared" si="26"/>
        <v>1.4723668403572398E-4</v>
      </c>
      <c r="N215" s="367">
        <f t="shared" si="30"/>
        <v>4.2457423283814327E-2</v>
      </c>
      <c r="O215" s="367">
        <f t="shared" si="31"/>
        <v>7.2414240662110399E-3</v>
      </c>
      <c r="P215" s="367">
        <f t="shared" si="32"/>
        <v>0</v>
      </c>
      <c r="Q215" s="396"/>
      <c r="R215">
        <v>0</v>
      </c>
      <c r="S215">
        <v>0</v>
      </c>
      <c r="U215">
        <v>0.10863346213496636</v>
      </c>
      <c r="V215">
        <v>2.9447336807144796E-2</v>
      </c>
      <c r="W215">
        <v>4.7174914759793696</v>
      </c>
      <c r="X215">
        <v>0.90517800827637984</v>
      </c>
      <c r="Y215">
        <v>0</v>
      </c>
    </row>
    <row r="216" spans="1:25">
      <c r="A216" s="62">
        <v>54</v>
      </c>
      <c r="B216" s="62" t="s">
        <v>744</v>
      </c>
      <c r="C216" s="62" t="s">
        <v>1527</v>
      </c>
      <c r="D216" s="370">
        <v>50</v>
      </c>
      <c r="E216" s="410" t="s">
        <v>16</v>
      </c>
      <c r="F216" s="416" t="s">
        <v>1421</v>
      </c>
      <c r="G216" s="367" t="s">
        <v>1422</v>
      </c>
      <c r="H216" s="379"/>
      <c r="I216" s="367">
        <f t="shared" si="33"/>
        <v>0</v>
      </c>
      <c r="J216" s="367">
        <f t="shared" si="28"/>
        <v>0</v>
      </c>
      <c r="K216" s="367">
        <f t="shared" si="29"/>
        <v>1.7289495347593497E-4</v>
      </c>
      <c r="L216" s="367">
        <f t="shared" si="25"/>
        <v>0</v>
      </c>
      <c r="M216" s="367">
        <f t="shared" si="26"/>
        <v>7.770481187394094E-6</v>
      </c>
      <c r="N216" s="367">
        <f t="shared" si="30"/>
        <v>0</v>
      </c>
      <c r="O216" s="367">
        <f t="shared" si="31"/>
        <v>3.9494271942116556E-4</v>
      </c>
      <c r="P216" s="367">
        <f t="shared" si="32"/>
        <v>0</v>
      </c>
      <c r="Q216" s="386"/>
      <c r="R216">
        <v>0</v>
      </c>
      <c r="S216">
        <v>0</v>
      </c>
      <c r="U216">
        <v>0</v>
      </c>
      <c r="V216">
        <v>1.5540962374788188E-3</v>
      </c>
      <c r="W216">
        <v>0</v>
      </c>
      <c r="X216">
        <v>4.9367839927645693E-2</v>
      </c>
      <c r="Y216">
        <v>0</v>
      </c>
    </row>
    <row r="217" spans="1:25">
      <c r="A217" s="62">
        <v>54</v>
      </c>
      <c r="B217" s="62" t="s">
        <v>744</v>
      </c>
      <c r="C217" s="62" t="s">
        <v>1527</v>
      </c>
      <c r="D217" s="370">
        <v>50</v>
      </c>
      <c r="E217" s="410" t="s">
        <v>16</v>
      </c>
      <c r="F217" s="367" t="s">
        <v>251</v>
      </c>
      <c r="G217" s="367" t="s">
        <v>252</v>
      </c>
      <c r="H217" s="368" t="s">
        <v>253</v>
      </c>
      <c r="I217" s="367">
        <f t="shared" si="33"/>
        <v>1.8306888313509215E-2</v>
      </c>
      <c r="J217" s="367">
        <f t="shared" si="28"/>
        <v>1.8281113501887207E-2</v>
      </c>
      <c r="K217" s="367">
        <f t="shared" si="29"/>
        <v>1.0632290329696226E-3</v>
      </c>
      <c r="L217" s="367">
        <f t="shared" si="25"/>
        <v>9.3203831158333058E-4</v>
      </c>
      <c r="M217" s="367">
        <f t="shared" si="26"/>
        <v>2.3300957789583261E-3</v>
      </c>
      <c r="N217" s="367">
        <f t="shared" si="30"/>
        <v>4.6601915579166529E-4</v>
      </c>
      <c r="O217" s="367">
        <f>(X217*0.8+Y217*0.2)/100</f>
        <v>9.3203831158333058E-4</v>
      </c>
      <c r="P217" s="367">
        <f t="shared" si="32"/>
        <v>7.8976842383128385E-3</v>
      </c>
      <c r="Q217" s="396"/>
      <c r="R217">
        <v>1.8281113501887207</v>
      </c>
      <c r="S217">
        <v>0.78976842383128387</v>
      </c>
      <c r="U217">
        <v>0</v>
      </c>
      <c r="V217">
        <v>0</v>
      </c>
      <c r="W217">
        <v>0</v>
      </c>
      <c r="X217">
        <v>0</v>
      </c>
      <c r="Y217">
        <v>0.46601915579166525</v>
      </c>
    </row>
    <row r="218" spans="1:25">
      <c r="A218" s="62">
        <v>54</v>
      </c>
      <c r="B218" s="62" t="s">
        <v>744</v>
      </c>
      <c r="C218" s="62" t="s">
        <v>1527</v>
      </c>
      <c r="D218" s="370">
        <v>50</v>
      </c>
      <c r="E218" s="410" t="s">
        <v>16</v>
      </c>
      <c r="F218" s="378" t="s">
        <v>1423</v>
      </c>
      <c r="G218" s="367" t="s">
        <v>252</v>
      </c>
      <c r="H218" s="368" t="s">
        <v>1424</v>
      </c>
      <c r="I218" s="367">
        <f t="shared" si="33"/>
        <v>2.9857018292372651E-3</v>
      </c>
      <c r="J218" s="367">
        <f t="shared" si="28"/>
        <v>2.9814981709808648E-3</v>
      </c>
      <c r="K218" s="367">
        <f t="shared" si="29"/>
        <v>0</v>
      </c>
      <c r="L218" s="367">
        <f t="shared" si="25"/>
        <v>0</v>
      </c>
      <c r="M218" s="367">
        <f t="shared" si="26"/>
        <v>0</v>
      </c>
      <c r="N218" s="367">
        <f t="shared" si="30"/>
        <v>0</v>
      </c>
      <c r="O218" s="367">
        <f t="shared" si="31"/>
        <v>0</v>
      </c>
      <c r="P218" s="367">
        <f t="shared" si="32"/>
        <v>0</v>
      </c>
      <c r="Q218" s="396"/>
      <c r="R218">
        <v>0.29814981709808647</v>
      </c>
      <c r="S218">
        <v>0</v>
      </c>
      <c r="U218">
        <v>0</v>
      </c>
      <c r="V218">
        <v>0</v>
      </c>
      <c r="W218">
        <v>0</v>
      </c>
      <c r="X218">
        <v>0</v>
      </c>
      <c r="Y218">
        <v>0</v>
      </c>
    </row>
    <row r="219" spans="1:25">
      <c r="A219" s="62">
        <v>54</v>
      </c>
      <c r="B219" s="62" t="s">
        <v>744</v>
      </c>
      <c r="C219" s="62" t="s">
        <v>1527</v>
      </c>
      <c r="D219" s="370">
        <v>50</v>
      </c>
      <c r="E219" s="410" t="s">
        <v>16</v>
      </c>
      <c r="F219" s="378" t="s">
        <v>566</v>
      </c>
      <c r="G219" s="378" t="s">
        <v>237</v>
      </c>
      <c r="H219" s="378"/>
      <c r="I219" s="367">
        <f t="shared" si="33"/>
        <v>0</v>
      </c>
      <c r="J219" s="367">
        <f t="shared" si="28"/>
        <v>0</v>
      </c>
      <c r="K219" s="367">
        <f t="shared" si="29"/>
        <v>0</v>
      </c>
      <c r="L219" s="367">
        <f t="shared" si="25"/>
        <v>0</v>
      </c>
      <c r="M219" s="367">
        <f t="shared" si="26"/>
        <v>0</v>
      </c>
      <c r="N219" s="367">
        <f t="shared" si="30"/>
        <v>0</v>
      </c>
      <c r="O219" s="367">
        <f t="shared" si="31"/>
        <v>0</v>
      </c>
      <c r="P219" s="367">
        <f t="shared" si="32"/>
        <v>0</v>
      </c>
      <c r="Q219" s="373"/>
      <c r="R219">
        <v>0</v>
      </c>
      <c r="S219">
        <v>0</v>
      </c>
      <c r="U219">
        <v>0</v>
      </c>
      <c r="V219">
        <v>0</v>
      </c>
      <c r="W219">
        <v>0</v>
      </c>
      <c r="X219">
        <v>0</v>
      </c>
      <c r="Y219">
        <v>0</v>
      </c>
    </row>
    <row r="220" spans="1:25">
      <c r="A220" s="62">
        <v>54</v>
      </c>
      <c r="B220" s="62" t="s">
        <v>744</v>
      </c>
      <c r="C220" s="62" t="s">
        <v>1527</v>
      </c>
      <c r="D220" s="370">
        <v>50</v>
      </c>
      <c r="E220" s="410" t="s">
        <v>16</v>
      </c>
      <c r="F220" s="378" t="s">
        <v>1425</v>
      </c>
      <c r="G220" s="378"/>
      <c r="H220" s="378" t="s">
        <v>1426</v>
      </c>
      <c r="I220" s="367">
        <f t="shared" si="33"/>
        <v>8.2936161923257361E-5</v>
      </c>
      <c r="J220" s="367">
        <f t="shared" si="28"/>
        <v>8.2819393638357351E-5</v>
      </c>
      <c r="K220" s="367">
        <f t="shared" si="29"/>
        <v>0</v>
      </c>
      <c r="L220" s="367">
        <f t="shared" si="25"/>
        <v>0</v>
      </c>
      <c r="M220" s="367">
        <f t="shared" si="26"/>
        <v>0</v>
      </c>
      <c r="N220" s="367">
        <f t="shared" si="30"/>
        <v>0</v>
      </c>
      <c r="O220" s="367">
        <f t="shared" si="31"/>
        <v>0</v>
      </c>
      <c r="P220" s="367">
        <f t="shared" si="32"/>
        <v>0</v>
      </c>
      <c r="Q220" s="373"/>
      <c r="R220">
        <v>8.2819393638357344E-3</v>
      </c>
      <c r="S220">
        <v>0</v>
      </c>
      <c r="U220">
        <v>0</v>
      </c>
      <c r="V220">
        <v>0</v>
      </c>
      <c r="W220">
        <v>0</v>
      </c>
      <c r="X220">
        <v>0</v>
      </c>
      <c r="Y220">
        <v>0</v>
      </c>
    </row>
    <row r="221" spans="1:25">
      <c r="A221" s="62">
        <v>54</v>
      </c>
      <c r="B221" s="62" t="s">
        <v>744</v>
      </c>
      <c r="C221" s="62" t="s">
        <v>1527</v>
      </c>
      <c r="D221" s="370">
        <v>50</v>
      </c>
      <c r="E221" s="410" t="s">
        <v>16</v>
      </c>
      <c r="F221" s="378" t="s">
        <v>1427</v>
      </c>
      <c r="G221" s="378"/>
      <c r="H221" s="378" t="s">
        <v>1428</v>
      </c>
      <c r="I221" s="367">
        <f t="shared" si="33"/>
        <v>8.2936161923257334E-5</v>
      </c>
      <c r="J221" s="367">
        <f t="shared" si="28"/>
        <v>8.2819393638357324E-5</v>
      </c>
      <c r="K221" s="367">
        <f t="shared" si="29"/>
        <v>0</v>
      </c>
      <c r="L221" s="367">
        <f t="shared" si="25"/>
        <v>0</v>
      </c>
      <c r="M221" s="367">
        <f t="shared" si="26"/>
        <v>0</v>
      </c>
      <c r="N221" s="367">
        <f t="shared" si="30"/>
        <v>0</v>
      </c>
      <c r="O221" s="367">
        <f t="shared" si="31"/>
        <v>0</v>
      </c>
      <c r="P221" s="367">
        <f t="shared" si="32"/>
        <v>0</v>
      </c>
      <c r="Q221" s="373"/>
      <c r="R221">
        <v>8.2819393638357327E-3</v>
      </c>
      <c r="S221">
        <v>0</v>
      </c>
      <c r="U221">
        <v>0</v>
      </c>
      <c r="V221">
        <v>0</v>
      </c>
      <c r="W221">
        <v>0</v>
      </c>
      <c r="X221">
        <v>0</v>
      </c>
      <c r="Y221">
        <v>0</v>
      </c>
    </row>
    <row r="222" spans="1:25">
      <c r="A222" s="62">
        <v>55</v>
      </c>
      <c r="B222" s="62" t="s">
        <v>746</v>
      </c>
      <c r="C222" s="62" t="s">
        <v>17</v>
      </c>
      <c r="D222" s="370">
        <v>51</v>
      </c>
      <c r="E222" s="425" t="s">
        <v>17</v>
      </c>
      <c r="F222" s="397" t="s">
        <v>261</v>
      </c>
      <c r="G222" s="367" t="s">
        <v>255</v>
      </c>
      <c r="H222" s="368" t="s">
        <v>262</v>
      </c>
      <c r="I222" s="367">
        <f t="shared" si="33"/>
        <v>5.5146188901811623E-4</v>
      </c>
      <c r="J222" s="367">
        <f t="shared" si="28"/>
        <v>5.5068546945064283E-4</v>
      </c>
      <c r="K222" s="367">
        <f t="shared" si="29"/>
        <v>1.1420026466380906E-6</v>
      </c>
      <c r="L222" s="367">
        <f t="shared" si="25"/>
        <v>2.0191321923535421E-7</v>
      </c>
      <c r="M222" s="367">
        <f t="shared" si="26"/>
        <v>5.047830480883855E-7</v>
      </c>
      <c r="N222" s="367">
        <f t="shared" si="30"/>
        <v>1.009566096176771E-7</v>
      </c>
      <c r="O222" s="367">
        <f t="shared" si="31"/>
        <v>2.2981872292613838E-6</v>
      </c>
      <c r="P222" s="367">
        <f t="shared" si="32"/>
        <v>0</v>
      </c>
      <c r="Q222" s="396"/>
      <c r="R222">
        <v>5.5068546945064287E-2</v>
      </c>
      <c r="S222">
        <v>0</v>
      </c>
      <c r="U222">
        <v>0</v>
      </c>
      <c r="V222">
        <v>0</v>
      </c>
      <c r="W222">
        <v>0</v>
      </c>
      <c r="X222">
        <v>2.6203425125325374E-4</v>
      </c>
      <c r="Y222">
        <v>1.009566096176771E-4</v>
      </c>
    </row>
    <row r="223" spans="1:25">
      <c r="A223" s="62">
        <v>55</v>
      </c>
      <c r="B223" s="62" t="s">
        <v>746</v>
      </c>
      <c r="C223" s="62" t="s">
        <v>17</v>
      </c>
      <c r="D223" s="370">
        <v>51</v>
      </c>
      <c r="E223" s="425" t="s">
        <v>17</v>
      </c>
      <c r="F223" s="372" t="s">
        <v>1429</v>
      </c>
      <c r="G223" s="367" t="s">
        <v>255</v>
      </c>
      <c r="H223" s="386" t="s">
        <v>1430</v>
      </c>
      <c r="I223" s="367">
        <f t="shared" si="33"/>
        <v>1.3269785907721178E-3</v>
      </c>
      <c r="J223" s="367">
        <f t="shared" si="28"/>
        <v>1.3251102982137176E-3</v>
      </c>
      <c r="K223" s="367">
        <f t="shared" si="29"/>
        <v>0</v>
      </c>
      <c r="L223" s="367">
        <f t="shared" si="25"/>
        <v>0</v>
      </c>
      <c r="M223" s="367">
        <f t="shared" si="26"/>
        <v>0</v>
      </c>
      <c r="N223" s="367">
        <f t="shared" si="30"/>
        <v>0</v>
      </c>
      <c r="O223" s="367">
        <f t="shared" si="31"/>
        <v>0</v>
      </c>
      <c r="P223" s="367">
        <f t="shared" si="32"/>
        <v>0</v>
      </c>
      <c r="Q223" s="386"/>
      <c r="R223">
        <v>0.13251102982137175</v>
      </c>
      <c r="S223">
        <v>0</v>
      </c>
      <c r="U223">
        <v>0</v>
      </c>
      <c r="V223">
        <v>0</v>
      </c>
      <c r="W223">
        <v>0</v>
      </c>
      <c r="X223">
        <v>0</v>
      </c>
      <c r="Y223">
        <v>0</v>
      </c>
    </row>
    <row r="224" spans="1:25">
      <c r="A224" s="62">
        <v>55</v>
      </c>
      <c r="B224" s="62" t="s">
        <v>746</v>
      </c>
      <c r="C224" s="62" t="s">
        <v>17</v>
      </c>
      <c r="D224" s="370">
        <v>51</v>
      </c>
      <c r="E224" s="425" t="s">
        <v>17</v>
      </c>
      <c r="F224" s="397" t="s">
        <v>450</v>
      </c>
      <c r="G224" s="367" t="s">
        <v>255</v>
      </c>
      <c r="H224" s="368" t="s">
        <v>449</v>
      </c>
      <c r="I224" s="367">
        <f t="shared" si="33"/>
        <v>1.8660636432732906E-2</v>
      </c>
      <c r="J224" s="367">
        <f t="shared" si="28"/>
        <v>1.8634363568630404E-2</v>
      </c>
      <c r="K224" s="367">
        <f t="shared" si="29"/>
        <v>4.1532384100375887E-4</v>
      </c>
      <c r="L224" s="367">
        <f t="shared" si="25"/>
        <v>3.640774654622385E-4</v>
      </c>
      <c r="M224" s="367">
        <f t="shared" si="26"/>
        <v>9.1019366365559619E-4</v>
      </c>
      <c r="N224" s="367">
        <f t="shared" si="30"/>
        <v>1.8203873273111925E-4</v>
      </c>
      <c r="O224" s="367">
        <f t="shared" si="31"/>
        <v>3.640774654622385E-4</v>
      </c>
      <c r="P224" s="367">
        <f t="shared" si="32"/>
        <v>0</v>
      </c>
      <c r="Q224" s="396"/>
      <c r="R224">
        <v>1.8634363568630403</v>
      </c>
      <c r="S224">
        <v>0</v>
      </c>
      <c r="U224">
        <v>0</v>
      </c>
      <c r="V224">
        <v>0</v>
      </c>
      <c r="W224">
        <v>0</v>
      </c>
      <c r="X224">
        <v>0</v>
      </c>
      <c r="Y224">
        <v>0.18203873273111923</v>
      </c>
    </row>
    <row r="225" spans="1:25">
      <c r="A225" s="62">
        <v>55</v>
      </c>
      <c r="B225" s="62" t="s">
        <v>746</v>
      </c>
      <c r="C225" s="62" t="s">
        <v>17</v>
      </c>
      <c r="D225" s="370">
        <v>51</v>
      </c>
      <c r="E225" s="425" t="s">
        <v>17</v>
      </c>
      <c r="F225" s="366" t="s">
        <v>254</v>
      </c>
      <c r="G225" s="367" t="s">
        <v>255</v>
      </c>
      <c r="H225" s="368" t="s">
        <v>256</v>
      </c>
      <c r="I225" s="367">
        <f t="shared" si="33"/>
        <v>8.4584409525296567E-4</v>
      </c>
      <c r="J225" s="367">
        <f t="shared" si="28"/>
        <v>8.4465320623658131E-4</v>
      </c>
      <c r="K225" s="367">
        <f t="shared" si="29"/>
        <v>8.5447926916513634E-5</v>
      </c>
      <c r="L225" s="367">
        <f t="shared" si="25"/>
        <v>1.3600117816420941E-5</v>
      </c>
      <c r="M225" s="367">
        <f t="shared" si="26"/>
        <v>3.4000294541052348E-5</v>
      </c>
      <c r="N225" s="367">
        <f t="shared" si="30"/>
        <v>4.4784567289843163E-4</v>
      </c>
      <c r="O225" s="367">
        <f t="shared" si="31"/>
        <v>1.5696391826446973E-5</v>
      </c>
      <c r="P225" s="367">
        <f t="shared" si="32"/>
        <v>0</v>
      </c>
      <c r="Q225" s="396"/>
      <c r="R225">
        <v>8.4465320623658136E-2</v>
      </c>
      <c r="S225">
        <v>0</v>
      </c>
      <c r="U225">
        <v>0</v>
      </c>
      <c r="V225">
        <v>0</v>
      </c>
      <c r="W225">
        <v>4.9005068221135678E-2</v>
      </c>
      <c r="X225">
        <v>2.6203425125325374E-4</v>
      </c>
      <c r="Y225">
        <v>6.8000589082104698E-3</v>
      </c>
    </row>
    <row r="226" spans="1:25">
      <c r="A226" s="62">
        <v>55</v>
      </c>
      <c r="B226" s="62" t="s">
        <v>746</v>
      </c>
      <c r="C226" s="62" t="s">
        <v>17</v>
      </c>
      <c r="D226" s="370">
        <v>51</v>
      </c>
      <c r="E226" s="425" t="s">
        <v>17</v>
      </c>
      <c r="F226" s="397" t="s">
        <v>1431</v>
      </c>
      <c r="G226" s="389" t="s">
        <v>255</v>
      </c>
      <c r="H226" s="396" t="s">
        <v>1432</v>
      </c>
      <c r="I226" s="367">
        <f t="shared" si="33"/>
        <v>0</v>
      </c>
      <c r="J226" s="367">
        <f t="shared" si="28"/>
        <v>0</v>
      </c>
      <c r="K226" s="367">
        <f>L226*L$5+M226*M$5+N226*N$5+O226*O$5</f>
        <v>5.4036018846891171E-6</v>
      </c>
      <c r="L226" s="367">
        <f t="shared" si="25"/>
        <v>3.4458919931075823E-7</v>
      </c>
      <c r="M226" s="367">
        <f t="shared" si="26"/>
        <v>3.5179287593895614E-5</v>
      </c>
      <c r="N226" s="367">
        <f t="shared" si="30"/>
        <v>1.7229459965537911E-7</v>
      </c>
      <c r="O226" s="367">
        <f t="shared" si="31"/>
        <v>3.4458919931075823E-7</v>
      </c>
      <c r="P226" s="367">
        <f t="shared" si="32"/>
        <v>0</v>
      </c>
      <c r="Q226" s="396"/>
      <c r="R226">
        <v>0</v>
      </c>
      <c r="S226">
        <v>0</v>
      </c>
      <c r="U226">
        <v>0</v>
      </c>
      <c r="V226">
        <v>6.8635629191237434E-3</v>
      </c>
      <c r="W226">
        <v>0</v>
      </c>
      <c r="X226">
        <v>0</v>
      </c>
      <c r="Y226">
        <v>1.7229459965537909E-4</v>
      </c>
    </row>
    <row r="227" spans="1:25">
      <c r="A227" s="62">
        <v>55</v>
      </c>
      <c r="B227" s="62" t="s">
        <v>746</v>
      </c>
      <c r="C227" s="62" t="s">
        <v>17</v>
      </c>
      <c r="D227" s="370">
        <v>51</v>
      </c>
      <c r="E227" s="425" t="s">
        <v>17</v>
      </c>
      <c r="F227" s="366" t="s">
        <v>258</v>
      </c>
      <c r="G227" s="367" t="s">
        <v>259</v>
      </c>
      <c r="H227" s="368" t="s">
        <v>260</v>
      </c>
      <c r="I227" s="367">
        <f t="shared" si="33"/>
        <v>0</v>
      </c>
      <c r="J227" s="367">
        <f t="shared" si="28"/>
        <v>0</v>
      </c>
      <c r="K227" s="367">
        <f t="shared" si="29"/>
        <v>1.3029631039545545E-5</v>
      </c>
      <c r="L227" s="367">
        <f t="shared" si="25"/>
        <v>3.3695324852309974E-6</v>
      </c>
      <c r="M227" s="367">
        <f t="shared" si="26"/>
        <v>8.4238312130774927E-6</v>
      </c>
      <c r="N227" s="367">
        <f t="shared" si="30"/>
        <v>5.4556087948014022E-5</v>
      </c>
      <c r="O227" s="367">
        <f t="shared" si="31"/>
        <v>5.4658064952570268E-6</v>
      </c>
      <c r="P227" s="367">
        <f t="shared" si="32"/>
        <v>0</v>
      </c>
      <c r="Q227" s="396"/>
      <c r="R227">
        <v>0</v>
      </c>
      <c r="S227">
        <v>0</v>
      </c>
      <c r="U227">
        <v>0</v>
      </c>
      <c r="V227">
        <v>0</v>
      </c>
      <c r="W227">
        <v>5.8745913005998351E-3</v>
      </c>
      <c r="X227">
        <v>2.6203425125325374E-4</v>
      </c>
      <c r="Y227">
        <v>1.6847662426154985E-3</v>
      </c>
    </row>
    <row r="228" spans="1:25">
      <c r="A228" s="62">
        <v>55</v>
      </c>
      <c r="B228" s="62" t="s">
        <v>746</v>
      </c>
      <c r="C228" s="62" t="s">
        <v>17</v>
      </c>
      <c r="D228" s="370">
        <v>51</v>
      </c>
      <c r="E228" s="425" t="s">
        <v>17</v>
      </c>
      <c r="F228" s="366" t="s">
        <v>1433</v>
      </c>
      <c r="G228" s="367" t="s">
        <v>1434</v>
      </c>
      <c r="H228" s="368" t="s">
        <v>1435</v>
      </c>
      <c r="I228" s="367">
        <f t="shared" si="33"/>
        <v>7.4642545730931628E-4</v>
      </c>
      <c r="J228" s="367">
        <f t="shared" si="28"/>
        <v>7.4537454274521621E-4</v>
      </c>
      <c r="K228" s="367">
        <f t="shared" si="29"/>
        <v>0</v>
      </c>
      <c r="L228" s="367">
        <f t="shared" si="25"/>
        <v>0</v>
      </c>
      <c r="M228" s="367">
        <f t="shared" si="26"/>
        <v>0</v>
      </c>
      <c r="N228" s="367">
        <f t="shared" si="30"/>
        <v>0</v>
      </c>
      <c r="O228" s="367">
        <f t="shared" si="31"/>
        <v>0</v>
      </c>
      <c r="P228" s="367">
        <f t="shared" si="32"/>
        <v>0</v>
      </c>
      <c r="Q228" s="396"/>
      <c r="R228">
        <v>7.4537454274521617E-2</v>
      </c>
      <c r="S228">
        <v>0</v>
      </c>
      <c r="U228">
        <v>0</v>
      </c>
      <c r="V228">
        <v>0</v>
      </c>
      <c r="W228">
        <v>0</v>
      </c>
      <c r="X228">
        <v>0</v>
      </c>
      <c r="Y228">
        <v>0</v>
      </c>
    </row>
    <row r="229" spans="1:25">
      <c r="A229" s="62">
        <v>55</v>
      </c>
      <c r="B229" s="62" t="s">
        <v>746</v>
      </c>
      <c r="C229" s="62" t="s">
        <v>17</v>
      </c>
      <c r="D229" s="370">
        <v>51</v>
      </c>
      <c r="E229" s="425" t="s">
        <v>17</v>
      </c>
      <c r="F229" s="426" t="s">
        <v>1436</v>
      </c>
      <c r="G229" s="367" t="s">
        <v>255</v>
      </c>
      <c r="H229" s="379" t="s">
        <v>1437</v>
      </c>
      <c r="I229" s="367">
        <f t="shared" si="33"/>
        <v>9.0317480334427283E-2</v>
      </c>
      <c r="J229" s="367">
        <f t="shared" si="28"/>
        <v>9.0190319672171171E-2</v>
      </c>
      <c r="K229" s="367">
        <f t="shared" si="29"/>
        <v>1.6612953640150357E-3</v>
      </c>
      <c r="L229" s="367">
        <f t="shared" si="25"/>
        <v>1.4563098618489544E-3</v>
      </c>
      <c r="M229" s="367">
        <f t="shared" si="26"/>
        <v>3.6407746546223861E-3</v>
      </c>
      <c r="N229" s="367">
        <f t="shared" si="30"/>
        <v>7.2815493092447722E-4</v>
      </c>
      <c r="O229" s="367">
        <f t="shared" si="31"/>
        <v>1.4563098618489544E-3</v>
      </c>
      <c r="P229" s="367">
        <f t="shared" si="32"/>
        <v>0</v>
      </c>
      <c r="Q229" s="386"/>
      <c r="R229">
        <v>9.0190319672171171</v>
      </c>
      <c r="S229">
        <v>0</v>
      </c>
      <c r="U229">
        <v>0</v>
      </c>
      <c r="V229">
        <v>0</v>
      </c>
      <c r="W229">
        <v>0</v>
      </c>
      <c r="X229">
        <v>0</v>
      </c>
      <c r="Y229">
        <v>0.72815493092447725</v>
      </c>
    </row>
    <row r="230" spans="1:25">
      <c r="A230" s="62">
        <v>55</v>
      </c>
      <c r="B230" s="62" t="s">
        <v>746</v>
      </c>
      <c r="C230" s="62" t="s">
        <v>17</v>
      </c>
      <c r="D230" s="370">
        <v>51</v>
      </c>
      <c r="E230" s="425" t="s">
        <v>17</v>
      </c>
      <c r="F230" s="426" t="s">
        <v>1438</v>
      </c>
      <c r="G230" s="367" t="s">
        <v>255</v>
      </c>
      <c r="H230" s="379" t="s">
        <v>1439</v>
      </c>
      <c r="I230" s="367">
        <f t="shared" si="33"/>
        <v>1.4016211365030498E-2</v>
      </c>
      <c r="J230" s="367">
        <f t="shared" si="28"/>
        <v>1.3996477524882396E-2</v>
      </c>
      <c r="K230" s="367">
        <f t="shared" si="29"/>
        <v>8.1403472836736777E-4</v>
      </c>
      <c r="L230" s="367">
        <f t="shared" si="25"/>
        <v>7.1359183230598788E-4</v>
      </c>
      <c r="M230" s="367">
        <f t="shared" si="26"/>
        <v>1.7839795807649695E-3</v>
      </c>
      <c r="N230" s="367">
        <f t="shared" si="30"/>
        <v>3.5679591615299394E-4</v>
      </c>
      <c r="O230" s="367">
        <f t="shared" si="31"/>
        <v>7.1359183230598788E-4</v>
      </c>
      <c r="P230" s="367">
        <f t="shared" si="32"/>
        <v>0</v>
      </c>
      <c r="Q230" s="386"/>
      <c r="R230">
        <v>1.3996477524882396</v>
      </c>
      <c r="S230">
        <v>0</v>
      </c>
      <c r="U230">
        <v>0</v>
      </c>
      <c r="V230">
        <v>0</v>
      </c>
      <c r="W230">
        <v>0</v>
      </c>
      <c r="X230">
        <v>0</v>
      </c>
      <c r="Y230">
        <v>0.35679591615299389</v>
      </c>
    </row>
    <row r="231" spans="1:25">
      <c r="A231" s="62">
        <v>55</v>
      </c>
      <c r="B231" s="62" t="s">
        <v>746</v>
      </c>
      <c r="C231" s="62" t="s">
        <v>17</v>
      </c>
      <c r="D231" s="370">
        <v>51</v>
      </c>
      <c r="E231" s="425" t="s">
        <v>17</v>
      </c>
      <c r="F231" s="426" t="s">
        <v>1440</v>
      </c>
      <c r="G231" s="367" t="s">
        <v>255</v>
      </c>
      <c r="H231" s="379" t="s">
        <v>1441</v>
      </c>
      <c r="I231" s="367">
        <f t="shared" si="33"/>
        <v>0</v>
      </c>
      <c r="J231" s="367">
        <f t="shared" si="28"/>
        <v>0</v>
      </c>
      <c r="K231" s="367">
        <f t="shared" si="29"/>
        <v>6.645181456060147E-5</v>
      </c>
      <c r="L231" s="367">
        <f t="shared" si="25"/>
        <v>5.8252394473958209E-5</v>
      </c>
      <c r="M231" s="367">
        <f t="shared" si="26"/>
        <v>1.4563098618489552E-4</v>
      </c>
      <c r="N231" s="367">
        <f t="shared" si="30"/>
        <v>2.9126197236979104E-5</v>
      </c>
      <c r="O231" s="367">
        <f t="shared" si="31"/>
        <v>5.8252394473958209E-5</v>
      </c>
      <c r="P231" s="367">
        <f t="shared" si="32"/>
        <v>0</v>
      </c>
      <c r="Q231" s="386"/>
      <c r="R231">
        <v>0</v>
      </c>
      <c r="S231">
        <v>0</v>
      </c>
      <c r="U231">
        <v>0</v>
      </c>
      <c r="V231">
        <v>0</v>
      </c>
      <c r="W231">
        <v>0</v>
      </c>
      <c r="X231">
        <v>0</v>
      </c>
      <c r="Y231">
        <v>2.9126197236979103E-2</v>
      </c>
    </row>
    <row r="232" spans="1:25">
      <c r="A232" s="62">
        <v>55</v>
      </c>
      <c r="B232" s="62" t="s">
        <v>746</v>
      </c>
      <c r="C232" s="62" t="s">
        <v>17</v>
      </c>
      <c r="D232" s="370">
        <v>51</v>
      </c>
      <c r="E232" s="425" t="s">
        <v>17</v>
      </c>
      <c r="F232" s="426" t="s">
        <v>1442</v>
      </c>
      <c r="G232" s="367" t="s">
        <v>255</v>
      </c>
      <c r="H232" s="379" t="s">
        <v>1443</v>
      </c>
      <c r="I232" s="367">
        <f t="shared" si="33"/>
        <v>2.0734040480814343E-3</v>
      </c>
      <c r="J232" s="367">
        <f t="shared" si="28"/>
        <v>2.070484840958934E-3</v>
      </c>
      <c r="K232" s="367">
        <f t="shared" si="29"/>
        <v>1.6612953640150361E-5</v>
      </c>
      <c r="L232" s="367">
        <f t="shared" si="25"/>
        <v>1.4563098618489547E-5</v>
      </c>
      <c r="M232" s="367">
        <f t="shared" si="26"/>
        <v>3.6407746546223866E-5</v>
      </c>
      <c r="N232" s="367">
        <f t="shared" si="30"/>
        <v>7.2815493092447736E-6</v>
      </c>
      <c r="O232" s="367">
        <f t="shared" si="31"/>
        <v>1.4563098618489547E-5</v>
      </c>
      <c r="P232" s="367">
        <f t="shared" si="32"/>
        <v>0</v>
      </c>
      <c r="Q232" s="386"/>
      <c r="R232">
        <v>0.20704848409589341</v>
      </c>
      <c r="S232">
        <v>0</v>
      </c>
      <c r="U232">
        <v>0</v>
      </c>
      <c r="V232">
        <v>0</v>
      </c>
      <c r="W232">
        <v>0</v>
      </c>
      <c r="X232">
        <v>0</v>
      </c>
      <c r="Y232">
        <v>7.281549309244773E-3</v>
      </c>
    </row>
    <row r="233" spans="1:25">
      <c r="A233" s="62">
        <v>55</v>
      </c>
      <c r="B233" s="62" t="s">
        <v>746</v>
      </c>
      <c r="C233" s="62" t="s">
        <v>17</v>
      </c>
      <c r="D233" s="370">
        <v>51</v>
      </c>
      <c r="E233" s="425" t="s">
        <v>17</v>
      </c>
      <c r="F233" s="426" t="s">
        <v>1444</v>
      </c>
      <c r="G233" s="367" t="s">
        <v>255</v>
      </c>
      <c r="H233" s="379" t="s">
        <v>1445</v>
      </c>
      <c r="I233" s="367">
        <f t="shared" si="33"/>
        <v>0</v>
      </c>
      <c r="J233" s="367">
        <f t="shared" si="28"/>
        <v>0</v>
      </c>
      <c r="K233" s="367">
        <f t="shared" si="29"/>
        <v>6.6451814560601442E-5</v>
      </c>
      <c r="L233" s="367">
        <f t="shared" si="25"/>
        <v>5.8252394473958189E-5</v>
      </c>
      <c r="M233" s="367">
        <f t="shared" si="26"/>
        <v>1.4563098618489546E-4</v>
      </c>
      <c r="N233" s="367">
        <f t="shared" si="30"/>
        <v>2.9126197236979094E-5</v>
      </c>
      <c r="O233" s="367">
        <f t="shared" si="31"/>
        <v>5.8252394473958189E-5</v>
      </c>
      <c r="P233" s="367">
        <f t="shared" si="32"/>
        <v>0</v>
      </c>
      <c r="Q233" s="386"/>
      <c r="R233">
        <v>0</v>
      </c>
      <c r="S233">
        <v>0</v>
      </c>
      <c r="U233">
        <v>0</v>
      </c>
      <c r="V233">
        <v>0</v>
      </c>
      <c r="W233">
        <v>0</v>
      </c>
      <c r="X233">
        <v>0</v>
      </c>
      <c r="Y233">
        <v>2.9126197236979092E-2</v>
      </c>
    </row>
    <row r="234" spans="1:25">
      <c r="A234" s="62">
        <v>55</v>
      </c>
      <c r="B234" s="62" t="s">
        <v>746</v>
      </c>
      <c r="C234" s="62" t="s">
        <v>17</v>
      </c>
      <c r="D234" s="370">
        <v>51</v>
      </c>
      <c r="E234" s="425" t="s">
        <v>17</v>
      </c>
      <c r="F234" s="426" t="s">
        <v>1446</v>
      </c>
      <c r="G234" s="367" t="s">
        <v>255</v>
      </c>
      <c r="H234" s="379" t="s">
        <v>1447</v>
      </c>
      <c r="I234" s="367">
        <f t="shared" si="33"/>
        <v>7.4642545730931628E-4</v>
      </c>
      <c r="J234" s="367">
        <f t="shared" si="28"/>
        <v>7.4537454274521621E-4</v>
      </c>
      <c r="K234" s="367">
        <f t="shared" si="29"/>
        <v>0</v>
      </c>
      <c r="L234" s="367">
        <f t="shared" si="25"/>
        <v>0</v>
      </c>
      <c r="M234" s="367">
        <f t="shared" si="26"/>
        <v>0</v>
      </c>
      <c r="N234" s="367">
        <f t="shared" si="30"/>
        <v>0</v>
      </c>
      <c r="O234" s="367">
        <f t="shared" si="31"/>
        <v>0</v>
      </c>
      <c r="P234" s="367">
        <f t="shared" si="32"/>
        <v>0</v>
      </c>
      <c r="Q234" s="386"/>
      <c r="R234">
        <v>7.4537454274521617E-2</v>
      </c>
      <c r="S234">
        <v>0</v>
      </c>
      <c r="U234">
        <v>0</v>
      </c>
      <c r="V234">
        <v>0</v>
      </c>
      <c r="W234">
        <v>0</v>
      </c>
      <c r="X234">
        <v>0</v>
      </c>
      <c r="Y234">
        <v>0</v>
      </c>
    </row>
    <row r="235" spans="1:25">
      <c r="A235" s="62">
        <v>55</v>
      </c>
      <c r="B235" s="62" t="s">
        <v>746</v>
      </c>
      <c r="C235" s="62" t="s">
        <v>17</v>
      </c>
      <c r="D235" s="370">
        <v>51</v>
      </c>
      <c r="E235" s="425" t="s">
        <v>17</v>
      </c>
      <c r="F235" s="426" t="s">
        <v>1448</v>
      </c>
      <c r="G235" s="367" t="s">
        <v>255</v>
      </c>
      <c r="H235" s="379" t="s">
        <v>1449</v>
      </c>
      <c r="I235" s="367">
        <f t="shared" si="33"/>
        <v>1.4016211365030498E-2</v>
      </c>
      <c r="J235" s="367">
        <f t="shared" si="28"/>
        <v>1.3996477524882396E-2</v>
      </c>
      <c r="K235" s="367">
        <f t="shared" si="29"/>
        <v>1.6612953640150354E-5</v>
      </c>
      <c r="L235" s="367">
        <f t="shared" si="25"/>
        <v>1.456309861848954E-5</v>
      </c>
      <c r="M235" s="367">
        <f t="shared" si="26"/>
        <v>3.6407746546223846E-5</v>
      </c>
      <c r="N235" s="367">
        <f t="shared" si="30"/>
        <v>7.2815493092447702E-6</v>
      </c>
      <c r="O235" s="367">
        <f t="shared" si="31"/>
        <v>1.456309861848954E-5</v>
      </c>
      <c r="P235" s="367">
        <f t="shared" si="32"/>
        <v>0</v>
      </c>
      <c r="Q235" s="386"/>
      <c r="R235">
        <v>1.3996477524882396</v>
      </c>
      <c r="S235">
        <v>0</v>
      </c>
      <c r="U235">
        <v>0</v>
      </c>
      <c r="V235">
        <v>0</v>
      </c>
      <c r="W235">
        <v>0</v>
      </c>
      <c r="X235">
        <v>0</v>
      </c>
      <c r="Y235">
        <v>7.2815493092447696E-3</v>
      </c>
    </row>
    <row r="236" spans="1:25">
      <c r="A236" s="62">
        <v>55</v>
      </c>
      <c r="B236" s="62" t="s">
        <v>746</v>
      </c>
      <c r="C236" s="62" t="s">
        <v>17</v>
      </c>
      <c r="D236" s="370">
        <v>51</v>
      </c>
      <c r="E236" s="425" t="s">
        <v>17</v>
      </c>
      <c r="F236" s="372" t="s">
        <v>1450</v>
      </c>
      <c r="G236" s="367" t="s">
        <v>255</v>
      </c>
      <c r="H236" s="386" t="s">
        <v>1451</v>
      </c>
      <c r="I236" s="367">
        <f t="shared" si="33"/>
        <v>7.4642545730931628E-4</v>
      </c>
      <c r="J236" s="367">
        <f t="shared" si="28"/>
        <v>7.4537454274521621E-4</v>
      </c>
      <c r="K236" s="367">
        <f t="shared" si="29"/>
        <v>0</v>
      </c>
      <c r="L236" s="367">
        <f t="shared" si="25"/>
        <v>0</v>
      </c>
      <c r="M236" s="367">
        <f t="shared" si="26"/>
        <v>0</v>
      </c>
      <c r="N236" s="367">
        <f t="shared" si="30"/>
        <v>0</v>
      </c>
      <c r="O236" s="367">
        <f t="shared" si="31"/>
        <v>0</v>
      </c>
      <c r="P236" s="367">
        <f t="shared" si="32"/>
        <v>0</v>
      </c>
      <c r="Q236" s="386"/>
      <c r="R236">
        <v>7.4537454274521617E-2</v>
      </c>
      <c r="S236">
        <v>0</v>
      </c>
      <c r="U236">
        <v>0</v>
      </c>
      <c r="V236">
        <v>0</v>
      </c>
      <c r="W236">
        <v>0</v>
      </c>
      <c r="X236">
        <v>0</v>
      </c>
      <c r="Y236">
        <v>0</v>
      </c>
    </row>
    <row r="237" spans="1:25">
      <c r="A237" s="62">
        <v>55</v>
      </c>
      <c r="B237" s="62" t="s">
        <v>746</v>
      </c>
      <c r="C237" s="62" t="s">
        <v>17</v>
      </c>
      <c r="D237" s="370">
        <v>51</v>
      </c>
      <c r="E237" s="425" t="s">
        <v>17</v>
      </c>
      <c r="F237" s="372" t="s">
        <v>1452</v>
      </c>
      <c r="G237" s="367" t="s">
        <v>255</v>
      </c>
      <c r="H237" s="386"/>
      <c r="I237" s="367">
        <f t="shared" si="33"/>
        <v>0.11670158179193382</v>
      </c>
      <c r="J237" s="367">
        <f t="shared" si="28"/>
        <v>0.11653727416984286</v>
      </c>
      <c r="K237" s="367">
        <f t="shared" si="29"/>
        <v>5.1930403034644525E-4</v>
      </c>
      <c r="L237" s="367">
        <f t="shared" si="25"/>
        <v>1.1548636795620661E-4</v>
      </c>
      <c r="M237" s="367">
        <f t="shared" si="26"/>
        <v>2.6267892350616082E-3</v>
      </c>
      <c r="N237" s="367">
        <f t="shared" si="30"/>
        <v>2.6979963050696167E-4</v>
      </c>
      <c r="O237" s="367">
        <f t="shared" si="31"/>
        <v>1.4540157420394638E-4</v>
      </c>
      <c r="P237" s="367">
        <f t="shared" si="32"/>
        <v>1.4857781713925192E-3</v>
      </c>
      <c r="Q237" s="386"/>
      <c r="R237">
        <v>11.653727416984285</v>
      </c>
      <c r="S237">
        <v>0.14857781713925192</v>
      </c>
      <c r="U237">
        <v>0</v>
      </c>
      <c r="V237">
        <v>0.46761466303421839</v>
      </c>
      <c r="W237">
        <v>2.3561827392095374E-2</v>
      </c>
      <c r="X237">
        <v>3.7394007809674694E-3</v>
      </c>
      <c r="Y237">
        <v>5.7743183978103303E-2</v>
      </c>
    </row>
    <row r="238" spans="1:25">
      <c r="A238" s="62">
        <v>56</v>
      </c>
      <c r="B238" s="62" t="s">
        <v>332</v>
      </c>
      <c r="C238" s="62" t="s">
        <v>332</v>
      </c>
      <c r="D238" s="364">
        <v>52</v>
      </c>
      <c r="E238" s="407" t="s">
        <v>287</v>
      </c>
      <c r="F238" s="367" t="s">
        <v>287</v>
      </c>
      <c r="G238" s="367" t="s">
        <v>288</v>
      </c>
      <c r="H238" s="368" t="s">
        <v>289</v>
      </c>
      <c r="I238" s="367">
        <f t="shared" si="33"/>
        <v>3.0247048916199671E-3</v>
      </c>
      <c r="J238" s="367">
        <f t="shared" si="28"/>
        <v>3.0204463197939652E-3</v>
      </c>
      <c r="K238" s="367">
        <f t="shared" si="29"/>
        <v>0</v>
      </c>
      <c r="L238" s="367">
        <f t="shared" si="25"/>
        <v>0</v>
      </c>
      <c r="M238" s="367">
        <f t="shared" si="26"/>
        <v>0</v>
      </c>
      <c r="N238" s="367">
        <f t="shared" si="30"/>
        <v>0</v>
      </c>
      <c r="O238" s="367">
        <f t="shared" si="31"/>
        <v>0</v>
      </c>
      <c r="P238" s="367">
        <f t="shared" si="32"/>
        <v>0</v>
      </c>
      <c r="Q238" s="396"/>
      <c r="R238">
        <v>0.30204463197939652</v>
      </c>
      <c r="S238">
        <v>0</v>
      </c>
      <c r="U238">
        <v>0</v>
      </c>
      <c r="V238">
        <v>0</v>
      </c>
      <c r="W238">
        <v>0</v>
      </c>
      <c r="X238">
        <v>0</v>
      </c>
      <c r="Y238">
        <v>0</v>
      </c>
    </row>
    <row r="239" spans="1:25">
      <c r="A239" s="62">
        <v>57</v>
      </c>
      <c r="B239" s="62" t="s">
        <v>331</v>
      </c>
      <c r="C239" s="62" t="s">
        <v>331</v>
      </c>
      <c r="D239" s="364">
        <v>53</v>
      </c>
      <c r="E239" s="403" t="s">
        <v>307</v>
      </c>
      <c r="F239" s="367" t="s">
        <v>307</v>
      </c>
      <c r="G239" s="367" t="s">
        <v>308</v>
      </c>
      <c r="H239" s="386" t="s">
        <v>1453</v>
      </c>
      <c r="I239" s="367">
        <f t="shared" si="33"/>
        <v>1.3269785907721178E-3</v>
      </c>
      <c r="J239" s="367">
        <f t="shared" si="28"/>
        <v>1.3251102982137176E-3</v>
      </c>
      <c r="K239" s="367">
        <f t="shared" si="29"/>
        <v>1.6612953640150354E-5</v>
      </c>
      <c r="L239" s="367">
        <f t="shared" si="25"/>
        <v>1.456309861848954E-5</v>
      </c>
      <c r="M239" s="367">
        <f t="shared" si="26"/>
        <v>3.6407746546223846E-5</v>
      </c>
      <c r="N239" s="367">
        <f t="shared" si="30"/>
        <v>7.2815493092447702E-6</v>
      </c>
      <c r="O239" s="367">
        <f t="shared" si="31"/>
        <v>1.456309861848954E-5</v>
      </c>
      <c r="P239" s="367">
        <f t="shared" si="32"/>
        <v>0</v>
      </c>
      <c r="Q239" s="386"/>
      <c r="R239">
        <v>0.13251102982137175</v>
      </c>
      <c r="S239">
        <v>0</v>
      </c>
      <c r="U239">
        <v>0</v>
      </c>
      <c r="V239">
        <v>0</v>
      </c>
      <c r="W239">
        <v>0</v>
      </c>
      <c r="X239">
        <v>0</v>
      </c>
      <c r="Y239">
        <v>7.2815493092447696E-3</v>
      </c>
    </row>
    <row r="240" spans="1:25">
      <c r="A240" s="62">
        <v>58</v>
      </c>
      <c r="B240" s="62" t="s">
        <v>824</v>
      </c>
      <c r="C240" s="62" t="s">
        <v>824</v>
      </c>
      <c r="D240" s="370">
        <v>54</v>
      </c>
      <c r="E240" s="427" t="s">
        <v>333</v>
      </c>
      <c r="F240" s="373" t="s">
        <v>1454</v>
      </c>
      <c r="G240" s="367" t="s">
        <v>1455</v>
      </c>
      <c r="H240" s="379"/>
      <c r="I240" s="367">
        <f t="shared" si="33"/>
        <v>7.4642545730931628E-4</v>
      </c>
      <c r="J240" s="367">
        <f t="shared" si="28"/>
        <v>7.4537454274521621E-4</v>
      </c>
      <c r="K240" s="367">
        <f t="shared" si="29"/>
        <v>2.6580725824240577E-4</v>
      </c>
      <c r="L240" s="367">
        <f t="shared" si="25"/>
        <v>2.3300957789583275E-4</v>
      </c>
      <c r="M240" s="367">
        <f t="shared" si="26"/>
        <v>5.8252394473958186E-4</v>
      </c>
      <c r="N240" s="367">
        <f t="shared" si="30"/>
        <v>1.1650478894791638E-4</v>
      </c>
      <c r="O240" s="367">
        <f t="shared" si="31"/>
        <v>2.3300957789583275E-4</v>
      </c>
      <c r="P240" s="367">
        <f t="shared" si="32"/>
        <v>7.8976842383128385E-3</v>
      </c>
      <c r="Q240" s="386"/>
      <c r="R240">
        <v>7.4537454274521617E-2</v>
      </c>
      <c r="S240">
        <v>0.78976842383128387</v>
      </c>
      <c r="U240">
        <v>0</v>
      </c>
      <c r="V240">
        <v>0</v>
      </c>
      <c r="W240">
        <v>0</v>
      </c>
      <c r="X240">
        <v>0</v>
      </c>
      <c r="Y240">
        <v>0.11650478894791637</v>
      </c>
    </row>
    <row r="241" spans="1:25">
      <c r="A241" s="62">
        <v>58</v>
      </c>
      <c r="B241" s="62" t="s">
        <v>824</v>
      </c>
      <c r="C241" s="62" t="s">
        <v>824</v>
      </c>
      <c r="D241" s="370">
        <v>55</v>
      </c>
      <c r="E241" s="380" t="s">
        <v>713</v>
      </c>
      <c r="F241" s="367" t="s">
        <v>373</v>
      </c>
      <c r="G241" s="367" t="s">
        <v>1456</v>
      </c>
      <c r="H241" s="368" t="s">
        <v>374</v>
      </c>
      <c r="I241" s="367">
        <f t="shared" si="33"/>
        <v>3.8864264594860252E-4</v>
      </c>
      <c r="J241" s="367">
        <f t="shared" si="28"/>
        <v>3.8809546442785151E-4</v>
      </c>
      <c r="K241" s="367">
        <f t="shared" si="29"/>
        <v>0</v>
      </c>
      <c r="L241" s="367">
        <f t="shared" si="25"/>
        <v>0</v>
      </c>
      <c r="M241" s="367">
        <f t="shared" si="26"/>
        <v>0</v>
      </c>
      <c r="N241" s="367">
        <f t="shared" si="30"/>
        <v>0</v>
      </c>
      <c r="O241" s="367">
        <f t="shared" si="31"/>
        <v>0</v>
      </c>
      <c r="P241" s="367">
        <f t="shared" si="32"/>
        <v>0</v>
      </c>
      <c r="Q241" s="396"/>
      <c r="R241">
        <v>3.8809546442785149E-2</v>
      </c>
      <c r="S241">
        <v>0</v>
      </c>
      <c r="U241">
        <v>0</v>
      </c>
      <c r="V241">
        <v>0</v>
      </c>
      <c r="W241">
        <v>0</v>
      </c>
      <c r="X241">
        <v>0</v>
      </c>
      <c r="Y241">
        <v>0</v>
      </c>
    </row>
    <row r="242" spans="1:25">
      <c r="A242" s="62">
        <v>58</v>
      </c>
      <c r="B242" s="62" t="s">
        <v>824</v>
      </c>
      <c r="C242" s="62" t="s">
        <v>824</v>
      </c>
      <c r="D242" s="370">
        <v>55</v>
      </c>
      <c r="E242" s="380" t="s">
        <v>713</v>
      </c>
      <c r="F242" s="372" t="s">
        <v>1457</v>
      </c>
      <c r="G242" s="367" t="s">
        <v>1455</v>
      </c>
      <c r="H242" s="373" t="s">
        <v>1458</v>
      </c>
      <c r="I242" s="367">
        <f t="shared" si="33"/>
        <v>8.2936161923257371E-3</v>
      </c>
      <c r="J242" s="367">
        <f t="shared" si="28"/>
        <v>8.2819393638357362E-3</v>
      </c>
      <c r="K242" s="367">
        <f t="shared" si="29"/>
        <v>8.1403472836736777E-4</v>
      </c>
      <c r="L242" s="367">
        <f t="shared" si="25"/>
        <v>7.1359183230598788E-4</v>
      </c>
      <c r="M242" s="367">
        <f t="shared" si="26"/>
        <v>1.7839795807649695E-3</v>
      </c>
      <c r="N242" s="367">
        <f t="shared" si="30"/>
        <v>3.5679591615299394E-4</v>
      </c>
      <c r="O242" s="367">
        <f t="shared" si="31"/>
        <v>7.1359183230598788E-4</v>
      </c>
      <c r="P242" s="367">
        <f t="shared" si="32"/>
        <v>0</v>
      </c>
      <c r="Q242" s="373"/>
      <c r="R242">
        <v>0.82819393638357364</v>
      </c>
      <c r="S242">
        <v>0</v>
      </c>
      <c r="U242">
        <v>0</v>
      </c>
      <c r="V242">
        <v>0</v>
      </c>
      <c r="W242">
        <v>0</v>
      </c>
      <c r="X242">
        <v>0</v>
      </c>
      <c r="Y242">
        <v>0.35679591615299389</v>
      </c>
    </row>
    <row r="243" spans="1:25">
      <c r="A243" s="62">
        <v>58</v>
      </c>
      <c r="B243" s="62" t="s">
        <v>824</v>
      </c>
      <c r="C243" s="62" t="s">
        <v>824</v>
      </c>
      <c r="D243" s="370">
        <v>56</v>
      </c>
      <c r="E243" s="428" t="s">
        <v>668</v>
      </c>
      <c r="F243" s="366" t="s">
        <v>368</v>
      </c>
      <c r="G243" s="378" t="s">
        <v>571</v>
      </c>
      <c r="H243" s="368" t="s">
        <v>355</v>
      </c>
      <c r="I243" s="367">
        <f t="shared" si="33"/>
        <v>6.7178291157838433E-3</v>
      </c>
      <c r="J243" s="367">
        <f t="shared" si="28"/>
        <v>6.7083708847069431E-3</v>
      </c>
      <c r="K243" s="367">
        <f t="shared" si="29"/>
        <v>5.9806633104541327E-4</v>
      </c>
      <c r="L243" s="367">
        <f t="shared" si="25"/>
        <v>5.2427155026562385E-4</v>
      </c>
      <c r="M243" s="367">
        <f t="shared" si="26"/>
        <v>1.3106788756640595E-3</v>
      </c>
      <c r="N243" s="367">
        <f t="shared" si="30"/>
        <v>2.6213577513281192E-4</v>
      </c>
      <c r="O243" s="367">
        <f t="shared" si="31"/>
        <v>5.2427155026562385E-4</v>
      </c>
      <c r="P243" s="367">
        <f t="shared" si="32"/>
        <v>0</v>
      </c>
      <c r="Q243" s="396"/>
      <c r="R243">
        <v>0.67083708847069434</v>
      </c>
      <c r="S243">
        <v>0</v>
      </c>
      <c r="U243">
        <v>0</v>
      </c>
      <c r="V243">
        <v>0</v>
      </c>
      <c r="W243">
        <v>0</v>
      </c>
      <c r="X243">
        <v>0</v>
      </c>
      <c r="Y243">
        <v>0.26213577513281189</v>
      </c>
    </row>
    <row r="244" spans="1:25">
      <c r="A244" s="62">
        <v>58</v>
      </c>
      <c r="B244" s="62" t="s">
        <v>824</v>
      </c>
      <c r="C244" s="62" t="s">
        <v>824</v>
      </c>
      <c r="D244" s="370">
        <v>56</v>
      </c>
      <c r="E244" s="428" t="s">
        <v>668</v>
      </c>
      <c r="F244" s="366" t="s">
        <v>1459</v>
      </c>
      <c r="G244" s="378" t="s">
        <v>571</v>
      </c>
      <c r="H244" s="368"/>
      <c r="I244" s="367">
        <f t="shared" si="33"/>
        <v>0</v>
      </c>
      <c r="J244" s="367">
        <f t="shared" si="28"/>
        <v>0</v>
      </c>
      <c r="K244" s="367">
        <f t="shared" si="29"/>
        <v>1.6612953640150367E-5</v>
      </c>
      <c r="L244" s="367">
        <f t="shared" si="25"/>
        <v>1.4563098618489552E-5</v>
      </c>
      <c r="M244" s="367">
        <f t="shared" si="26"/>
        <v>3.640774654622388E-5</v>
      </c>
      <c r="N244" s="367">
        <f t="shared" si="30"/>
        <v>7.2815493092447761E-6</v>
      </c>
      <c r="O244" s="367">
        <f t="shared" si="31"/>
        <v>1.4563098618489552E-5</v>
      </c>
      <c r="P244" s="367">
        <f t="shared" si="32"/>
        <v>7.8976842383128385E-3</v>
      </c>
      <c r="Q244" s="396"/>
      <c r="R244">
        <v>0</v>
      </c>
      <c r="S244">
        <v>0.78976842383128387</v>
      </c>
      <c r="U244">
        <v>0</v>
      </c>
      <c r="V244">
        <v>0</v>
      </c>
      <c r="W244">
        <v>0</v>
      </c>
      <c r="X244">
        <v>0</v>
      </c>
      <c r="Y244">
        <v>7.2815493092447756E-3</v>
      </c>
    </row>
    <row r="245" spans="1:25">
      <c r="A245" s="62">
        <v>53</v>
      </c>
      <c r="B245" s="62" t="s">
        <v>773</v>
      </c>
      <c r="C245" s="62" t="s">
        <v>1527</v>
      </c>
      <c r="D245" s="370">
        <v>57</v>
      </c>
      <c r="E245" s="429" t="s">
        <v>691</v>
      </c>
      <c r="F245" s="367" t="s">
        <v>1460</v>
      </c>
      <c r="G245" s="367" t="s">
        <v>291</v>
      </c>
      <c r="H245" s="368" t="s">
        <v>1461</v>
      </c>
      <c r="I245" s="367">
        <f t="shared" si="33"/>
        <v>1.0035275592714138E-2</v>
      </c>
      <c r="J245" s="367">
        <f t="shared" si="28"/>
        <v>1.0021146630241238E-2</v>
      </c>
      <c r="K245" s="367">
        <f t="shared" si="29"/>
        <v>1.4951658276135332E-4</v>
      </c>
      <c r="L245" s="367">
        <f t="shared" si="25"/>
        <v>1.3106788756640596E-4</v>
      </c>
      <c r="M245" s="367">
        <f t="shared" si="26"/>
        <v>3.2766971891601488E-4</v>
      </c>
      <c r="N245" s="367">
        <f t="shared" si="30"/>
        <v>6.5533943783202981E-5</v>
      </c>
      <c r="O245" s="367">
        <f t="shared" si="31"/>
        <v>1.3106788756640596E-4</v>
      </c>
      <c r="P245" s="367">
        <f t="shared" si="32"/>
        <v>0</v>
      </c>
      <c r="Q245" s="396"/>
      <c r="R245">
        <v>1.0021146630241238</v>
      </c>
      <c r="S245">
        <v>0</v>
      </c>
      <c r="U245">
        <v>0</v>
      </c>
      <c r="V245">
        <v>0</v>
      </c>
      <c r="W245">
        <v>0</v>
      </c>
      <c r="X245">
        <v>0</v>
      </c>
      <c r="Y245">
        <v>6.5533943783202972E-2</v>
      </c>
    </row>
    <row r="246" spans="1:25">
      <c r="A246" s="62">
        <v>53</v>
      </c>
      <c r="B246" s="62" t="s">
        <v>773</v>
      </c>
      <c r="C246" s="62" t="s">
        <v>1527</v>
      </c>
      <c r="D246" s="370">
        <v>57</v>
      </c>
      <c r="E246" s="429" t="s">
        <v>691</v>
      </c>
      <c r="F246" s="367" t="s">
        <v>290</v>
      </c>
      <c r="G246" s="367" t="s">
        <v>291</v>
      </c>
      <c r="H246" s="368" t="s">
        <v>292</v>
      </c>
      <c r="I246" s="367">
        <f t="shared" si="33"/>
        <v>0</v>
      </c>
      <c r="J246" s="367">
        <f t="shared" si="28"/>
        <v>0</v>
      </c>
      <c r="K246" s="367">
        <f t="shared" si="29"/>
        <v>2.5016814740630092E-4</v>
      </c>
      <c r="L246" s="367">
        <f t="shared" si="25"/>
        <v>3.6779780931626699E-5</v>
      </c>
      <c r="M246" s="367">
        <f t="shared" si="26"/>
        <v>9.194945232906675E-5</v>
      </c>
      <c r="N246" s="367">
        <f t="shared" si="30"/>
        <v>2.5365249530419137E-4</v>
      </c>
      <c r="O246" s="367">
        <f t="shared" si="31"/>
        <v>4.3087929481652043E-4</v>
      </c>
      <c r="P246" s="367">
        <f t="shared" si="32"/>
        <v>0</v>
      </c>
      <c r="Q246" s="396"/>
      <c r="R246">
        <v>0</v>
      </c>
      <c r="S246">
        <v>0</v>
      </c>
      <c r="U246">
        <v>0</v>
      </c>
      <c r="V246">
        <v>0</v>
      </c>
      <c r="W246">
        <v>2.6140289426486447E-2</v>
      </c>
      <c r="X246">
        <v>4.9262439235611709E-2</v>
      </c>
      <c r="Y246">
        <v>1.8389890465813349E-2</v>
      </c>
    </row>
    <row r="247" spans="1:25">
      <c r="A247" s="62">
        <v>53</v>
      </c>
      <c r="B247" s="62" t="s">
        <v>773</v>
      </c>
      <c r="C247" s="62" t="s">
        <v>1527</v>
      </c>
      <c r="D247" s="370">
        <v>57</v>
      </c>
      <c r="E247" s="430" t="s">
        <v>691</v>
      </c>
      <c r="F247" s="372" t="s">
        <v>1462</v>
      </c>
      <c r="G247" s="378" t="s">
        <v>1463</v>
      </c>
      <c r="H247" s="379" t="s">
        <v>1464</v>
      </c>
      <c r="I247" s="367">
        <f t="shared" si="33"/>
        <v>0</v>
      </c>
      <c r="J247" s="367">
        <f t="shared" si="28"/>
        <v>0</v>
      </c>
      <c r="K247" s="367">
        <f t="shared" si="29"/>
        <v>0</v>
      </c>
      <c r="L247" s="367">
        <f t="shared" si="25"/>
        <v>0</v>
      </c>
      <c r="M247" s="367">
        <f t="shared" si="26"/>
        <v>0</v>
      </c>
      <c r="N247" s="367">
        <f t="shared" si="30"/>
        <v>0</v>
      </c>
      <c r="O247" s="367">
        <f t="shared" si="31"/>
        <v>0</v>
      </c>
      <c r="P247" s="367">
        <f t="shared" si="32"/>
        <v>0</v>
      </c>
      <c r="Q247" s="386"/>
      <c r="R247">
        <v>0</v>
      </c>
      <c r="S247">
        <v>0</v>
      </c>
      <c r="U247">
        <v>0</v>
      </c>
      <c r="V247">
        <v>0</v>
      </c>
      <c r="W247">
        <v>0</v>
      </c>
      <c r="X247">
        <v>0</v>
      </c>
      <c r="Y247">
        <v>0</v>
      </c>
    </row>
    <row r="248" spans="1:25">
      <c r="A248" s="62">
        <v>53</v>
      </c>
      <c r="B248" s="62" t="s">
        <v>773</v>
      </c>
      <c r="C248" s="62" t="s">
        <v>1527</v>
      </c>
      <c r="D248" s="370">
        <v>57</v>
      </c>
      <c r="E248" s="429" t="s">
        <v>691</v>
      </c>
      <c r="F248" s="372" t="s">
        <v>1465</v>
      </c>
      <c r="G248" s="373" t="s">
        <v>1466</v>
      </c>
      <c r="H248" s="373"/>
      <c r="I248" s="367">
        <f t="shared" si="33"/>
        <v>1.8440589920670335E-4</v>
      </c>
      <c r="J248" s="367">
        <f t="shared" si="28"/>
        <v>1.8414626866585757E-4</v>
      </c>
      <c r="K248" s="367">
        <f t="shared" si="29"/>
        <v>0</v>
      </c>
      <c r="L248" s="367">
        <f t="shared" si="25"/>
        <v>0</v>
      </c>
      <c r="M248" s="367">
        <f t="shared" si="26"/>
        <v>0</v>
      </c>
      <c r="N248" s="367">
        <f t="shared" si="30"/>
        <v>0</v>
      </c>
      <c r="O248" s="367">
        <f t="shared" si="31"/>
        <v>0</v>
      </c>
      <c r="P248" s="367">
        <f t="shared" si="32"/>
        <v>0</v>
      </c>
      <c r="Q248" s="373"/>
      <c r="R248">
        <v>1.8414626866585758E-2</v>
      </c>
      <c r="S248">
        <v>0</v>
      </c>
      <c r="U248">
        <v>0</v>
      </c>
      <c r="V248">
        <v>0</v>
      </c>
      <c r="W248">
        <v>0</v>
      </c>
      <c r="X248">
        <v>0</v>
      </c>
      <c r="Y248">
        <v>0</v>
      </c>
    </row>
    <row r="249" spans="1:25">
      <c r="A249" s="62">
        <v>53</v>
      </c>
      <c r="B249" s="62" t="s">
        <v>773</v>
      </c>
      <c r="C249" s="62" t="s">
        <v>1527</v>
      </c>
      <c r="D249" s="370">
        <v>57</v>
      </c>
      <c r="E249" s="430" t="s">
        <v>691</v>
      </c>
      <c r="F249" s="366" t="s">
        <v>1467</v>
      </c>
      <c r="G249" s="367" t="s">
        <v>282</v>
      </c>
      <c r="H249" s="368" t="s">
        <v>282</v>
      </c>
      <c r="I249" s="367">
        <f t="shared" si="33"/>
        <v>0</v>
      </c>
      <c r="J249" s="367">
        <f t="shared" si="28"/>
        <v>0</v>
      </c>
      <c r="K249" s="367">
        <f t="shared" si="29"/>
        <v>0</v>
      </c>
      <c r="L249" s="367">
        <f t="shared" si="25"/>
        <v>0</v>
      </c>
      <c r="M249" s="367">
        <f t="shared" si="26"/>
        <v>0</v>
      </c>
      <c r="N249" s="367">
        <f t="shared" si="30"/>
        <v>0</v>
      </c>
      <c r="O249" s="367">
        <f t="shared" si="31"/>
        <v>0</v>
      </c>
      <c r="P249" s="367">
        <f t="shared" si="32"/>
        <v>0</v>
      </c>
      <c r="Q249" s="396"/>
      <c r="R249">
        <v>0</v>
      </c>
      <c r="S249">
        <v>0</v>
      </c>
      <c r="U249">
        <v>0</v>
      </c>
      <c r="V249">
        <v>0</v>
      </c>
      <c r="W249">
        <v>0</v>
      </c>
      <c r="X249">
        <v>0</v>
      </c>
      <c r="Y249">
        <v>0</v>
      </c>
    </row>
    <row r="250" spans="1:25">
      <c r="A250" s="62">
        <v>53</v>
      </c>
      <c r="B250" s="62" t="s">
        <v>773</v>
      </c>
      <c r="C250" s="62" t="s">
        <v>1527</v>
      </c>
      <c r="D250" s="370">
        <v>57</v>
      </c>
      <c r="E250" s="430" t="s">
        <v>691</v>
      </c>
      <c r="F250" s="366" t="s">
        <v>1467</v>
      </c>
      <c r="G250" s="367" t="s">
        <v>282</v>
      </c>
      <c r="H250" s="367"/>
      <c r="I250" s="367">
        <f t="shared" si="33"/>
        <v>0</v>
      </c>
      <c r="J250" s="367">
        <f t="shared" si="28"/>
        <v>0</v>
      </c>
      <c r="K250" s="367">
        <f t="shared" si="29"/>
        <v>0</v>
      </c>
      <c r="L250" s="367">
        <f t="shared" ref="L250:L265" si="34">(U250*0.8+Y250*0.2)/100</f>
        <v>0</v>
      </c>
      <c r="M250" s="367">
        <f t="shared" ref="M250:M265" si="35">(V250*0.5+Y250*0.5)/100</f>
        <v>0</v>
      </c>
      <c r="N250" s="367">
        <f t="shared" si="30"/>
        <v>0</v>
      </c>
      <c r="O250" s="367">
        <f t="shared" si="31"/>
        <v>0</v>
      </c>
      <c r="P250" s="367">
        <f t="shared" si="32"/>
        <v>0</v>
      </c>
      <c r="Q250" s="389"/>
      <c r="R250">
        <v>0</v>
      </c>
      <c r="S250">
        <v>0</v>
      </c>
      <c r="U250">
        <v>0</v>
      </c>
      <c r="V250">
        <v>0</v>
      </c>
      <c r="W250">
        <v>0</v>
      </c>
      <c r="X250">
        <v>0</v>
      </c>
      <c r="Y250">
        <v>0</v>
      </c>
    </row>
    <row r="251" spans="1:25">
      <c r="A251" s="62">
        <v>53</v>
      </c>
      <c r="B251" s="62" t="s">
        <v>773</v>
      </c>
      <c r="C251" s="62" t="s">
        <v>1527</v>
      </c>
      <c r="D251" s="370">
        <v>57</v>
      </c>
      <c r="E251" s="430" t="s">
        <v>691</v>
      </c>
      <c r="F251" s="366" t="s">
        <v>1467</v>
      </c>
      <c r="G251" s="367" t="s">
        <v>282</v>
      </c>
      <c r="H251" s="368"/>
      <c r="I251" s="367">
        <f t="shared" si="33"/>
        <v>0</v>
      </c>
      <c r="J251" s="367">
        <f t="shared" si="28"/>
        <v>0</v>
      </c>
      <c r="K251" s="367">
        <f t="shared" si="29"/>
        <v>0</v>
      </c>
      <c r="L251" s="367">
        <f t="shared" si="34"/>
        <v>0</v>
      </c>
      <c r="M251" s="367">
        <f t="shared" si="35"/>
        <v>0</v>
      </c>
      <c r="N251" s="367">
        <f t="shared" si="30"/>
        <v>0</v>
      </c>
      <c r="O251" s="367">
        <f t="shared" si="31"/>
        <v>0</v>
      </c>
      <c r="P251" s="367">
        <f t="shared" si="32"/>
        <v>0</v>
      </c>
      <c r="Q251" s="396"/>
      <c r="R251">
        <v>0</v>
      </c>
      <c r="S251">
        <v>0</v>
      </c>
      <c r="U251">
        <v>0</v>
      </c>
      <c r="V251">
        <v>0</v>
      </c>
      <c r="W251">
        <v>0</v>
      </c>
      <c r="X251">
        <v>0</v>
      </c>
      <c r="Y251">
        <v>0</v>
      </c>
    </row>
    <row r="252" spans="1:25">
      <c r="A252" s="62">
        <v>53</v>
      </c>
      <c r="B252" s="62" t="s">
        <v>773</v>
      </c>
      <c r="C252" s="62" t="s">
        <v>1527</v>
      </c>
      <c r="D252" s="370">
        <v>57</v>
      </c>
      <c r="E252" s="430" t="s">
        <v>691</v>
      </c>
      <c r="F252" s="366" t="s">
        <v>1467</v>
      </c>
      <c r="G252" s="367" t="s">
        <v>282</v>
      </c>
      <c r="H252" s="367"/>
      <c r="I252" s="367">
        <f t="shared" si="33"/>
        <v>0</v>
      </c>
      <c r="J252" s="367">
        <f t="shared" si="28"/>
        <v>0</v>
      </c>
      <c r="K252" s="367">
        <f t="shared" si="29"/>
        <v>0</v>
      </c>
      <c r="L252" s="367">
        <f t="shared" si="34"/>
        <v>0</v>
      </c>
      <c r="M252" s="367">
        <f t="shared" si="35"/>
        <v>0</v>
      </c>
      <c r="N252" s="367">
        <f t="shared" si="30"/>
        <v>0</v>
      </c>
      <c r="O252" s="367">
        <f t="shared" si="31"/>
        <v>0</v>
      </c>
      <c r="P252" s="367">
        <f t="shared" si="32"/>
        <v>0</v>
      </c>
      <c r="Q252" s="389"/>
      <c r="R252">
        <v>0</v>
      </c>
      <c r="S252">
        <v>0</v>
      </c>
      <c r="U252">
        <v>0</v>
      </c>
      <c r="V252">
        <v>0</v>
      </c>
      <c r="W252">
        <v>0</v>
      </c>
      <c r="X252">
        <v>0</v>
      </c>
      <c r="Y252">
        <v>0</v>
      </c>
    </row>
    <row r="253" spans="1:25">
      <c r="A253" s="62">
        <v>53</v>
      </c>
      <c r="B253" s="62" t="s">
        <v>773</v>
      </c>
      <c r="C253" s="62" t="s">
        <v>1527</v>
      </c>
      <c r="D253" s="370">
        <v>57</v>
      </c>
      <c r="E253" s="430" t="s">
        <v>691</v>
      </c>
      <c r="F253" s="366" t="s">
        <v>1468</v>
      </c>
      <c r="G253" s="367"/>
      <c r="H253" s="367" t="s">
        <v>1469</v>
      </c>
      <c r="I253" s="367">
        <f t="shared" si="33"/>
        <v>0</v>
      </c>
      <c r="J253" s="367">
        <f t="shared" si="28"/>
        <v>0</v>
      </c>
      <c r="K253" s="367">
        <f t="shared" si="29"/>
        <v>1.6612953640150367E-5</v>
      </c>
      <c r="L253" s="367">
        <f t="shared" si="34"/>
        <v>1.4563098618489552E-5</v>
      </c>
      <c r="M253" s="367">
        <f t="shared" si="35"/>
        <v>3.640774654622388E-5</v>
      </c>
      <c r="N253" s="367">
        <f t="shared" si="30"/>
        <v>7.2815493092447761E-6</v>
      </c>
      <c r="O253" s="367">
        <f t="shared" si="31"/>
        <v>1.4563098618489552E-5</v>
      </c>
      <c r="P253" s="367">
        <f t="shared" si="32"/>
        <v>0</v>
      </c>
      <c r="Q253" s="389"/>
      <c r="R253">
        <v>0</v>
      </c>
      <c r="S253">
        <v>0</v>
      </c>
      <c r="U253">
        <v>0</v>
      </c>
      <c r="V253">
        <v>0</v>
      </c>
      <c r="W253">
        <v>0</v>
      </c>
      <c r="X253">
        <v>0</v>
      </c>
      <c r="Y253">
        <v>7.2815493092447756E-3</v>
      </c>
    </row>
    <row r="254" spans="1:25">
      <c r="A254" s="62">
        <v>53</v>
      </c>
      <c r="B254" s="62" t="s">
        <v>773</v>
      </c>
      <c r="C254" s="62" t="s">
        <v>1527</v>
      </c>
      <c r="D254" s="370">
        <v>57</v>
      </c>
      <c r="E254" s="429" t="s">
        <v>691</v>
      </c>
      <c r="F254" s="372" t="s">
        <v>1470</v>
      </c>
      <c r="G254" s="367"/>
      <c r="H254" s="367" t="s">
        <v>1471</v>
      </c>
      <c r="I254" s="367">
        <f t="shared" si="33"/>
        <v>8.2936161923257361E-5</v>
      </c>
      <c r="J254" s="367">
        <f t="shared" si="28"/>
        <v>8.2819393638357351E-5</v>
      </c>
      <c r="K254" s="367">
        <f t="shared" si="29"/>
        <v>6.6451814560601442E-5</v>
      </c>
      <c r="L254" s="367">
        <f t="shared" si="34"/>
        <v>5.8252394473958189E-5</v>
      </c>
      <c r="M254" s="367">
        <f t="shared" si="35"/>
        <v>1.4563098618489546E-4</v>
      </c>
      <c r="N254" s="367">
        <f t="shared" si="30"/>
        <v>2.9126197236979094E-5</v>
      </c>
      <c r="O254" s="367">
        <f t="shared" si="31"/>
        <v>5.8252394473958189E-5</v>
      </c>
      <c r="P254" s="367">
        <f t="shared" si="32"/>
        <v>0</v>
      </c>
      <c r="Q254" s="389"/>
      <c r="R254">
        <v>8.2819393638357344E-3</v>
      </c>
      <c r="S254">
        <v>0</v>
      </c>
      <c r="U254">
        <v>0</v>
      </c>
      <c r="V254">
        <v>0</v>
      </c>
      <c r="W254">
        <v>0</v>
      </c>
      <c r="X254">
        <v>0</v>
      </c>
      <c r="Y254">
        <v>2.9126197236979092E-2</v>
      </c>
    </row>
    <row r="255" spans="1:25">
      <c r="A255" s="62">
        <v>53</v>
      </c>
      <c r="B255" s="62" t="s">
        <v>773</v>
      </c>
      <c r="C255" s="62" t="s">
        <v>1527</v>
      </c>
      <c r="D255" s="370">
        <v>57</v>
      </c>
      <c r="E255" s="429" t="s">
        <v>691</v>
      </c>
      <c r="F255" s="373" t="s">
        <v>1472</v>
      </c>
      <c r="G255" s="378"/>
      <c r="H255" s="379" t="s">
        <v>1473</v>
      </c>
      <c r="I255" s="367">
        <f t="shared" si="33"/>
        <v>8.2936161923257361E-5</v>
      </c>
      <c r="J255" s="367">
        <f t="shared" si="28"/>
        <v>8.2819393638357351E-5</v>
      </c>
      <c r="K255" s="367">
        <f t="shared" si="29"/>
        <v>0</v>
      </c>
      <c r="L255" s="367">
        <f t="shared" si="34"/>
        <v>0</v>
      </c>
      <c r="M255" s="367">
        <f t="shared" si="35"/>
        <v>0</v>
      </c>
      <c r="N255" s="367">
        <f t="shared" si="30"/>
        <v>0</v>
      </c>
      <c r="O255" s="367">
        <f t="shared" si="31"/>
        <v>0</v>
      </c>
      <c r="P255" s="367">
        <f t="shared" si="32"/>
        <v>0</v>
      </c>
      <c r="Q255" s="386"/>
      <c r="R255">
        <v>8.2819393638357344E-3</v>
      </c>
      <c r="S255">
        <v>0</v>
      </c>
      <c r="U255">
        <v>0</v>
      </c>
      <c r="V255">
        <v>0</v>
      </c>
      <c r="W255">
        <v>0</v>
      </c>
      <c r="X255">
        <v>0</v>
      </c>
      <c r="Y255">
        <v>0</v>
      </c>
    </row>
    <row r="256" spans="1:25">
      <c r="A256" s="62">
        <v>53</v>
      </c>
      <c r="B256" s="62" t="s">
        <v>773</v>
      </c>
      <c r="C256" s="62" t="s">
        <v>1527</v>
      </c>
      <c r="D256" s="370">
        <v>57</v>
      </c>
      <c r="E256" s="430" t="s">
        <v>691</v>
      </c>
      <c r="F256" s="383" t="s">
        <v>1474</v>
      </c>
      <c r="G256" s="367" t="s">
        <v>581</v>
      </c>
      <c r="H256" s="379" t="s">
        <v>1475</v>
      </c>
      <c r="I256" s="367">
        <f t="shared" si="33"/>
        <v>2.9857018292372651E-3</v>
      </c>
      <c r="J256" s="367">
        <f t="shared" si="28"/>
        <v>2.9814981709808648E-3</v>
      </c>
      <c r="K256" s="367">
        <f t="shared" si="29"/>
        <v>0</v>
      </c>
      <c r="L256" s="367">
        <f t="shared" si="34"/>
        <v>0</v>
      </c>
      <c r="M256" s="367">
        <f t="shared" si="35"/>
        <v>0</v>
      </c>
      <c r="N256" s="367">
        <f t="shared" si="30"/>
        <v>0</v>
      </c>
      <c r="O256" s="367">
        <f t="shared" si="31"/>
        <v>0</v>
      </c>
      <c r="P256" s="367">
        <f t="shared" si="32"/>
        <v>0</v>
      </c>
      <c r="Q256" s="386"/>
      <c r="R256">
        <v>0.29814981709808647</v>
      </c>
      <c r="S256">
        <v>0</v>
      </c>
      <c r="U256">
        <v>0</v>
      </c>
      <c r="V256">
        <v>0</v>
      </c>
      <c r="W256">
        <v>0</v>
      </c>
      <c r="X256">
        <v>0</v>
      </c>
      <c r="Y256">
        <v>0</v>
      </c>
    </row>
    <row r="257" spans="1:25">
      <c r="A257" s="62">
        <v>53</v>
      </c>
      <c r="B257" s="62" t="s">
        <v>773</v>
      </c>
      <c r="C257" s="62" t="s">
        <v>1527</v>
      </c>
      <c r="D257" s="370">
        <v>57</v>
      </c>
      <c r="E257" s="429" t="s">
        <v>691</v>
      </c>
      <c r="F257" s="373" t="s">
        <v>1476</v>
      </c>
      <c r="G257" s="378"/>
      <c r="H257" s="379" t="s">
        <v>1477</v>
      </c>
      <c r="I257" s="367">
        <f t="shared" si="33"/>
        <v>8.2936161923257361E-5</v>
      </c>
      <c r="J257" s="367">
        <f t="shared" si="28"/>
        <v>8.2819393638357351E-5</v>
      </c>
      <c r="K257" s="367">
        <f t="shared" si="29"/>
        <v>0</v>
      </c>
      <c r="L257" s="367">
        <f t="shared" si="34"/>
        <v>0</v>
      </c>
      <c r="M257" s="367">
        <f t="shared" si="35"/>
        <v>0</v>
      </c>
      <c r="N257" s="367">
        <f t="shared" si="30"/>
        <v>0</v>
      </c>
      <c r="O257" s="367">
        <f t="shared" si="31"/>
        <v>0</v>
      </c>
      <c r="P257" s="367">
        <f t="shared" si="32"/>
        <v>0</v>
      </c>
      <c r="Q257" s="386"/>
      <c r="R257">
        <v>8.2819393638357344E-3</v>
      </c>
      <c r="S257">
        <v>0</v>
      </c>
      <c r="U257">
        <v>0</v>
      </c>
      <c r="V257">
        <v>0</v>
      </c>
      <c r="W257">
        <v>0</v>
      </c>
      <c r="X257">
        <v>0</v>
      </c>
      <c r="Y257">
        <v>0</v>
      </c>
    </row>
    <row r="258" spans="1:25">
      <c r="A258" s="62">
        <v>53</v>
      </c>
      <c r="B258" s="62" t="s">
        <v>773</v>
      </c>
      <c r="C258" s="62" t="s">
        <v>1527</v>
      </c>
      <c r="D258" s="370">
        <v>57</v>
      </c>
      <c r="E258" s="429" t="s">
        <v>691</v>
      </c>
      <c r="F258" s="373" t="s">
        <v>1478</v>
      </c>
      <c r="G258" s="378"/>
      <c r="H258" s="373" t="s">
        <v>1479</v>
      </c>
      <c r="I258" s="367">
        <f t="shared" si="33"/>
        <v>8.2936161923257361E-5</v>
      </c>
      <c r="J258" s="367">
        <f t="shared" si="28"/>
        <v>8.2819393638357351E-5</v>
      </c>
      <c r="K258" s="367">
        <f t="shared" si="29"/>
        <v>1.6612953640150354E-5</v>
      </c>
      <c r="L258" s="367">
        <f t="shared" si="34"/>
        <v>1.456309861848954E-5</v>
      </c>
      <c r="M258" s="367">
        <f t="shared" si="35"/>
        <v>3.6407746546223846E-5</v>
      </c>
      <c r="N258" s="367">
        <f t="shared" si="30"/>
        <v>7.2815493092447702E-6</v>
      </c>
      <c r="O258" s="367">
        <f t="shared" si="31"/>
        <v>1.456309861848954E-5</v>
      </c>
      <c r="P258" s="367">
        <f t="shared" si="32"/>
        <v>0</v>
      </c>
      <c r="Q258" s="373"/>
      <c r="R258">
        <v>8.2819393638357344E-3</v>
      </c>
      <c r="S258">
        <v>0</v>
      </c>
      <c r="U258">
        <v>0</v>
      </c>
      <c r="V258">
        <v>0</v>
      </c>
      <c r="W258">
        <v>0</v>
      </c>
      <c r="X258">
        <v>0</v>
      </c>
      <c r="Y258">
        <v>7.2815493092447696E-3</v>
      </c>
    </row>
    <row r="259" spans="1:25">
      <c r="A259" s="62">
        <v>53</v>
      </c>
      <c r="B259" s="62" t="s">
        <v>773</v>
      </c>
      <c r="C259" s="62" t="s">
        <v>1527</v>
      </c>
      <c r="D259" s="370">
        <v>57</v>
      </c>
      <c r="E259" s="429" t="s">
        <v>691</v>
      </c>
      <c r="F259" s="373" t="s">
        <v>1480</v>
      </c>
      <c r="G259" s="378"/>
      <c r="H259" s="373" t="s">
        <v>1481</v>
      </c>
      <c r="I259" s="367">
        <f t="shared" si="33"/>
        <v>0</v>
      </c>
      <c r="J259" s="367">
        <f t="shared" si="28"/>
        <v>0</v>
      </c>
      <c r="K259" s="367">
        <f t="shared" si="29"/>
        <v>1.6612953640150361E-5</v>
      </c>
      <c r="L259" s="367">
        <f t="shared" si="34"/>
        <v>1.4563098618489547E-5</v>
      </c>
      <c r="M259" s="367">
        <f t="shared" si="35"/>
        <v>3.6407746546223866E-5</v>
      </c>
      <c r="N259" s="367">
        <f t="shared" si="30"/>
        <v>7.2815493092447736E-6</v>
      </c>
      <c r="O259" s="367">
        <f t="shared" si="31"/>
        <v>1.4563098618489547E-5</v>
      </c>
      <c r="P259" s="367">
        <f t="shared" si="32"/>
        <v>0</v>
      </c>
      <c r="Q259" s="373"/>
      <c r="R259">
        <v>0</v>
      </c>
      <c r="S259">
        <v>0</v>
      </c>
      <c r="U259">
        <v>0</v>
      </c>
      <c r="V259">
        <v>0</v>
      </c>
      <c r="W259">
        <v>0</v>
      </c>
      <c r="X259">
        <v>0</v>
      </c>
      <c r="Y259">
        <v>7.281549309244773E-3</v>
      </c>
    </row>
    <row r="260" spans="1:25">
      <c r="A260" s="62">
        <v>53</v>
      </c>
      <c r="B260" s="62" t="s">
        <v>773</v>
      </c>
      <c r="C260" s="62" t="s">
        <v>1527</v>
      </c>
      <c r="D260" s="370">
        <v>57</v>
      </c>
      <c r="E260" s="429" t="s">
        <v>691</v>
      </c>
      <c r="F260" s="367" t="s">
        <v>505</v>
      </c>
      <c r="G260" s="378"/>
      <c r="H260" s="378"/>
      <c r="I260" s="367">
        <f t="shared" si="33"/>
        <v>0</v>
      </c>
      <c r="J260" s="367">
        <f t="shared" si="28"/>
        <v>0</v>
      </c>
      <c r="K260" s="367">
        <f t="shared" si="29"/>
        <v>0</v>
      </c>
      <c r="L260" s="367">
        <f t="shared" si="34"/>
        <v>0</v>
      </c>
      <c r="M260" s="367">
        <f t="shared" si="35"/>
        <v>0</v>
      </c>
      <c r="N260" s="367">
        <f t="shared" si="30"/>
        <v>0</v>
      </c>
      <c r="O260" s="367">
        <f t="shared" si="31"/>
        <v>0</v>
      </c>
      <c r="P260" s="367">
        <f t="shared" si="32"/>
        <v>0</v>
      </c>
      <c r="Q260" s="373"/>
      <c r="R260">
        <v>0</v>
      </c>
      <c r="S260">
        <v>0</v>
      </c>
      <c r="U260">
        <v>0</v>
      </c>
      <c r="V260">
        <v>0</v>
      </c>
      <c r="W260">
        <v>0</v>
      </c>
      <c r="X260">
        <v>0</v>
      </c>
      <c r="Y260">
        <v>0</v>
      </c>
    </row>
    <row r="261" spans="1:25">
      <c r="A261" s="62">
        <v>46</v>
      </c>
      <c r="B261" s="62" t="s">
        <v>348</v>
      </c>
      <c r="C261" s="62" t="s">
        <v>875</v>
      </c>
      <c r="D261" s="359">
        <v>58</v>
      </c>
      <c r="E261" s="431" t="s">
        <v>692</v>
      </c>
      <c r="F261" s="378" t="s">
        <v>1482</v>
      </c>
      <c r="I261" s="367">
        <f t="shared" si="33"/>
        <v>8.2936161923257334E-5</v>
      </c>
      <c r="J261" s="367">
        <f t="shared" si="28"/>
        <v>8.2819393638357324E-5</v>
      </c>
      <c r="K261" s="367">
        <f t="shared" si="29"/>
        <v>0</v>
      </c>
      <c r="L261" s="367">
        <f t="shared" si="34"/>
        <v>0</v>
      </c>
      <c r="M261" s="367">
        <f t="shared" si="35"/>
        <v>0</v>
      </c>
      <c r="N261" s="367">
        <f t="shared" si="30"/>
        <v>0</v>
      </c>
      <c r="O261" s="367">
        <f t="shared" si="31"/>
        <v>0</v>
      </c>
      <c r="P261" s="367">
        <f t="shared" si="32"/>
        <v>0</v>
      </c>
      <c r="R261">
        <v>8.2819393638357327E-3</v>
      </c>
      <c r="S261">
        <v>0</v>
      </c>
      <c r="U261">
        <v>0</v>
      </c>
      <c r="V261">
        <v>0</v>
      </c>
      <c r="W261">
        <v>0</v>
      </c>
      <c r="X261">
        <v>0</v>
      </c>
      <c r="Y261">
        <v>0</v>
      </c>
    </row>
    <row r="262" spans="1:25">
      <c r="A262" s="62">
        <v>51</v>
      </c>
      <c r="B262" s="62" t="s">
        <v>748</v>
      </c>
      <c r="C262" s="62" t="s">
        <v>1528</v>
      </c>
      <c r="D262" s="364">
        <v>59</v>
      </c>
      <c r="E262" s="429" t="s">
        <v>693</v>
      </c>
      <c r="F262" s="366" t="s">
        <v>478</v>
      </c>
      <c r="G262" s="367"/>
      <c r="H262" s="367" t="s">
        <v>479</v>
      </c>
      <c r="I262" s="367">
        <f t="shared" si="33"/>
        <v>0</v>
      </c>
      <c r="J262" s="367">
        <f t="shared" si="28"/>
        <v>0</v>
      </c>
      <c r="K262" s="367">
        <f t="shared" si="29"/>
        <v>0</v>
      </c>
      <c r="L262" s="367">
        <f t="shared" si="34"/>
        <v>0</v>
      </c>
      <c r="M262" s="367">
        <f t="shared" si="35"/>
        <v>0</v>
      </c>
      <c r="N262" s="367">
        <f t="shared" si="30"/>
        <v>0</v>
      </c>
      <c r="O262" s="367">
        <f t="shared" si="31"/>
        <v>0</v>
      </c>
      <c r="P262" s="367">
        <f t="shared" si="32"/>
        <v>0</v>
      </c>
      <c r="Q262" s="389"/>
      <c r="R262">
        <v>0</v>
      </c>
      <c r="S262">
        <v>0</v>
      </c>
      <c r="U262">
        <v>0</v>
      </c>
      <c r="V262">
        <v>0</v>
      </c>
      <c r="W262">
        <v>0</v>
      </c>
      <c r="X262">
        <v>0</v>
      </c>
      <c r="Y262">
        <v>0</v>
      </c>
    </row>
    <row r="263" spans="1:25">
      <c r="A263" s="62">
        <v>51</v>
      </c>
      <c r="B263" s="62" t="s">
        <v>748</v>
      </c>
      <c r="C263" s="62" t="s">
        <v>1528</v>
      </c>
      <c r="D263" s="359">
        <v>59</v>
      </c>
      <c r="E263" s="429" t="s">
        <v>693</v>
      </c>
      <c r="F263" s="361" t="s">
        <v>1483</v>
      </c>
      <c r="G263" s="361"/>
      <c r="H263" s="361"/>
      <c r="I263" s="367">
        <f t="shared" si="33"/>
        <v>8.2936161923257334E-5</v>
      </c>
      <c r="J263" s="367">
        <f t="shared" si="28"/>
        <v>8.2819393638357324E-5</v>
      </c>
      <c r="K263" s="367">
        <f t="shared" si="29"/>
        <v>0</v>
      </c>
      <c r="L263" s="367">
        <f t="shared" si="34"/>
        <v>0</v>
      </c>
      <c r="M263" s="367">
        <f t="shared" si="35"/>
        <v>0</v>
      </c>
      <c r="N263" s="367">
        <f t="shared" si="30"/>
        <v>0</v>
      </c>
      <c r="O263" s="367">
        <f t="shared" si="31"/>
        <v>0</v>
      </c>
      <c r="P263" s="367">
        <f t="shared" si="32"/>
        <v>0</v>
      </c>
      <c r="Q263" s="436"/>
      <c r="R263">
        <v>8.2819393638357327E-3</v>
      </c>
      <c r="S263">
        <v>0</v>
      </c>
      <c r="U263">
        <v>0</v>
      </c>
      <c r="V263">
        <v>0</v>
      </c>
      <c r="W263">
        <v>0</v>
      </c>
      <c r="X263">
        <v>0</v>
      </c>
      <c r="Y263">
        <v>0</v>
      </c>
    </row>
    <row r="264" spans="1:25">
      <c r="A264" s="62">
        <v>47</v>
      </c>
      <c r="B264" s="62" t="s">
        <v>747</v>
      </c>
      <c r="C264" s="62" t="s">
        <v>747</v>
      </c>
      <c r="D264" s="364">
        <v>60</v>
      </c>
      <c r="E264" s="403" t="s">
        <v>672</v>
      </c>
      <c r="F264" s="367" t="s">
        <v>672</v>
      </c>
      <c r="G264" s="367" t="s">
        <v>674</v>
      </c>
      <c r="H264" s="368" t="s">
        <v>673</v>
      </c>
      <c r="I264" s="367">
        <f t="shared" si="33"/>
        <v>0</v>
      </c>
      <c r="J264" s="367">
        <f t="shared" si="28"/>
        <v>0</v>
      </c>
      <c r="K264" s="367">
        <f t="shared" si="29"/>
        <v>0</v>
      </c>
      <c r="L264" s="367">
        <f t="shared" si="34"/>
        <v>0</v>
      </c>
      <c r="M264" s="367">
        <f t="shared" si="35"/>
        <v>0</v>
      </c>
      <c r="N264" s="367">
        <f t="shared" si="30"/>
        <v>0</v>
      </c>
      <c r="O264" s="367">
        <f t="shared" si="31"/>
        <v>0</v>
      </c>
      <c r="P264" s="367">
        <f t="shared" si="32"/>
        <v>0</v>
      </c>
      <c r="Q264" s="396"/>
      <c r="R264">
        <v>0</v>
      </c>
      <c r="S264">
        <v>0</v>
      </c>
      <c r="U264">
        <v>0</v>
      </c>
      <c r="V264">
        <v>0</v>
      </c>
      <c r="W264">
        <v>0</v>
      </c>
      <c r="X264">
        <v>0</v>
      </c>
      <c r="Y264">
        <v>0</v>
      </c>
    </row>
    <row r="265" spans="1:25">
      <c r="A265" s="62">
        <v>76</v>
      </c>
      <c r="B265" s="62" t="s">
        <v>828</v>
      </c>
      <c r="D265" s="364">
        <v>80</v>
      </c>
      <c r="E265" s="367" t="s">
        <v>35</v>
      </c>
      <c r="F265" s="432"/>
      <c r="G265" s="432"/>
      <c r="H265" s="432"/>
      <c r="I265" s="432"/>
      <c r="J265" s="367"/>
      <c r="K265" s="367">
        <f t="shared" ref="K265" si="36">L265*L$5+M265*M$5+N265*N$5+O265*O$5</f>
        <v>0</v>
      </c>
      <c r="L265" s="367">
        <f t="shared" si="34"/>
        <v>0</v>
      </c>
      <c r="M265" s="367">
        <f t="shared" si="35"/>
        <v>0</v>
      </c>
      <c r="N265" s="367">
        <f t="shared" ref="N265" si="37">(W265*0.9+Y265*0.1)/100</f>
        <v>0</v>
      </c>
      <c r="O265" s="367">
        <f t="shared" ref="O265" si="38">(X265*0.8+Y265*0.2)/100</f>
        <v>0</v>
      </c>
      <c r="P265" s="367">
        <f t="shared" ref="P265" si="39">S265/100</f>
        <v>0</v>
      </c>
      <c r="Q265" s="389"/>
      <c r="R265">
        <v>0</v>
      </c>
      <c r="S265">
        <v>0</v>
      </c>
      <c r="U265">
        <v>0</v>
      </c>
      <c r="V265">
        <v>0</v>
      </c>
      <c r="W265">
        <v>0</v>
      </c>
      <c r="X265">
        <v>0</v>
      </c>
      <c r="Y265">
        <v>0</v>
      </c>
    </row>
  </sheetData>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35"/>
  <sheetViews>
    <sheetView workbookViewId="0">
      <selection activeCell="B32" sqref="B32"/>
    </sheetView>
  </sheetViews>
  <sheetFormatPr defaultRowHeight="15"/>
  <cols>
    <col min="1" max="1" width="14.7109375" customWidth="1"/>
    <col min="2" max="2" width="23.85546875" customWidth="1"/>
    <col min="4" max="4" width="23.85546875" customWidth="1"/>
    <col min="5" max="5" width="32.5703125" customWidth="1"/>
    <col min="9" max="9" width="9.140625" style="62"/>
  </cols>
  <sheetData>
    <row r="1" spans="1:15" s="62" customFormat="1">
      <c r="A1" s="62" t="s">
        <v>690</v>
      </c>
      <c r="D1" s="62" t="s">
        <v>1564</v>
      </c>
    </row>
    <row r="2" spans="1:15" s="62" customFormat="1">
      <c r="D2" s="446">
        <v>0.7</v>
      </c>
      <c r="E2" s="62" t="s">
        <v>280</v>
      </c>
    </row>
    <row r="3" spans="1:15" s="62" customFormat="1">
      <c r="D3" s="446">
        <v>0.3</v>
      </c>
      <c r="E3" s="62" t="s">
        <v>975</v>
      </c>
    </row>
    <row r="4" spans="1:15">
      <c r="C4" s="62" t="s">
        <v>1531</v>
      </c>
      <c r="D4" s="62"/>
      <c r="E4" s="62"/>
      <c r="F4" s="62"/>
      <c r="G4" s="62"/>
      <c r="H4" s="62" t="s">
        <v>1532</v>
      </c>
      <c r="J4" t="s">
        <v>1566</v>
      </c>
    </row>
    <row r="5" spans="1:15">
      <c r="A5" s="62">
        <v>62</v>
      </c>
      <c r="B5" s="62" t="s">
        <v>753</v>
      </c>
      <c r="C5" s="62"/>
      <c r="D5" s="62" t="s">
        <v>1533</v>
      </c>
      <c r="E5" s="62" t="s">
        <v>1534</v>
      </c>
      <c r="F5" s="62"/>
      <c r="G5" s="62">
        <v>0.5</v>
      </c>
      <c r="H5" s="62">
        <f>G5/100</f>
        <v>5.0000000000000001E-3</v>
      </c>
      <c r="I5" s="62">
        <f>H5+((H5/H$30)*H$27)</f>
        <v>6.0459492140266021E-3</v>
      </c>
      <c r="J5">
        <f>I5*I$30</f>
        <v>3.5116198174620274E-3</v>
      </c>
      <c r="N5" s="62"/>
      <c r="O5" s="62"/>
    </row>
    <row r="6" spans="1:15">
      <c r="A6" s="62">
        <v>62</v>
      </c>
      <c r="B6" s="62" t="s">
        <v>753</v>
      </c>
      <c r="C6" s="62"/>
      <c r="D6" s="62" t="s">
        <v>1535</v>
      </c>
      <c r="E6" s="62" t="s">
        <v>1536</v>
      </c>
      <c r="F6" s="62" t="s">
        <v>1537</v>
      </c>
      <c r="G6" s="62">
        <v>0.03</v>
      </c>
      <c r="H6" s="62">
        <f t="shared" ref="H6:H27" si="0">G6/100</f>
        <v>2.9999999999999997E-4</v>
      </c>
      <c r="I6" s="62">
        <f t="shared" ref="I6:I26" si="1">H6+((H6/H$30)*H$27)</f>
        <v>3.6275695284159609E-4</v>
      </c>
      <c r="J6" s="62">
        <f t="shared" ref="J6:J26" si="2">I6*I$30</f>
        <v>2.1069718904772163E-4</v>
      </c>
      <c r="N6" s="62"/>
      <c r="O6" s="62"/>
    </row>
    <row r="7" spans="1:15">
      <c r="A7" s="62">
        <v>62</v>
      </c>
      <c r="B7" s="62" t="s">
        <v>753</v>
      </c>
      <c r="C7" s="62"/>
      <c r="D7" s="62" t="s">
        <v>1538</v>
      </c>
      <c r="E7" s="62" t="s">
        <v>1539</v>
      </c>
      <c r="F7" s="62"/>
      <c r="G7" s="62">
        <v>1.2</v>
      </c>
      <c r="H7" s="62">
        <f t="shared" si="0"/>
        <v>1.2E-2</v>
      </c>
      <c r="I7" s="62">
        <f t="shared" si="1"/>
        <v>1.4510278113663845E-2</v>
      </c>
      <c r="J7" s="62">
        <f t="shared" si="2"/>
        <v>8.4278875619088669E-3</v>
      </c>
      <c r="N7" s="62"/>
      <c r="O7" s="62"/>
    </row>
    <row r="8" spans="1:15">
      <c r="A8" s="62">
        <v>62</v>
      </c>
      <c r="B8" s="62" t="s">
        <v>753</v>
      </c>
      <c r="C8" s="62"/>
      <c r="D8" s="62"/>
      <c r="E8" s="62" t="s">
        <v>1540</v>
      </c>
      <c r="F8" s="62"/>
      <c r="G8" s="62">
        <v>2.4</v>
      </c>
      <c r="H8" s="62">
        <f t="shared" si="0"/>
        <v>2.4E-2</v>
      </c>
      <c r="I8" s="62">
        <f t="shared" si="1"/>
        <v>2.9020556227327691E-2</v>
      </c>
      <c r="J8" s="62">
        <f t="shared" si="2"/>
        <v>1.6855775123817734E-2</v>
      </c>
      <c r="N8" s="62"/>
      <c r="O8" s="62"/>
    </row>
    <row r="9" spans="1:15">
      <c r="A9" s="62">
        <v>62</v>
      </c>
      <c r="B9" s="62" t="s">
        <v>753</v>
      </c>
      <c r="C9" s="62"/>
      <c r="D9" s="62" t="s">
        <v>1541</v>
      </c>
      <c r="E9" s="62" t="s">
        <v>1542</v>
      </c>
      <c r="F9" s="62"/>
      <c r="G9" s="62">
        <v>2.8</v>
      </c>
      <c r="H9" s="62">
        <f t="shared" si="0"/>
        <v>2.7999999999999997E-2</v>
      </c>
      <c r="I9" s="62">
        <f t="shared" si="1"/>
        <v>3.3857315598548966E-2</v>
      </c>
      <c r="J9" s="62">
        <f t="shared" si="2"/>
        <v>1.9665070977787351E-2</v>
      </c>
      <c r="N9" s="62"/>
      <c r="O9" s="62"/>
    </row>
    <row r="10" spans="1:15">
      <c r="A10" s="62">
        <v>62</v>
      </c>
      <c r="B10" s="62" t="s">
        <v>753</v>
      </c>
      <c r="C10" s="62"/>
      <c r="D10" s="62" t="s">
        <v>1543</v>
      </c>
      <c r="E10" s="62" t="s">
        <v>1544</v>
      </c>
      <c r="F10" s="62"/>
      <c r="G10" s="62">
        <v>0.6</v>
      </c>
      <c r="H10" s="62">
        <f t="shared" si="0"/>
        <v>6.0000000000000001E-3</v>
      </c>
      <c r="I10" s="62">
        <f t="shared" si="1"/>
        <v>7.2551390568319227E-3</v>
      </c>
      <c r="J10" s="62">
        <f t="shared" si="2"/>
        <v>4.2139437809544334E-3</v>
      </c>
      <c r="N10" s="62"/>
      <c r="O10" s="62"/>
    </row>
    <row r="11" spans="1:15">
      <c r="A11" s="62">
        <v>62</v>
      </c>
      <c r="B11" s="62" t="s">
        <v>753</v>
      </c>
      <c r="C11" s="62"/>
      <c r="D11" s="62" t="s">
        <v>1545</v>
      </c>
      <c r="E11" s="62" t="s">
        <v>1546</v>
      </c>
      <c r="F11" s="62"/>
      <c r="G11" s="62">
        <v>0.5</v>
      </c>
      <c r="H11" s="62">
        <f t="shared" si="0"/>
        <v>5.0000000000000001E-3</v>
      </c>
      <c r="I11" s="62">
        <f t="shared" si="1"/>
        <v>6.0459492140266021E-3</v>
      </c>
      <c r="J11" s="62">
        <f t="shared" si="2"/>
        <v>3.5116198174620274E-3</v>
      </c>
      <c r="N11" s="62"/>
      <c r="O11" s="62"/>
    </row>
    <row r="12" spans="1:15">
      <c r="A12" s="62">
        <v>62</v>
      </c>
      <c r="B12" s="62" t="s">
        <v>753</v>
      </c>
      <c r="C12" s="62"/>
      <c r="D12" s="62"/>
      <c r="E12" s="62" t="s">
        <v>1547</v>
      </c>
      <c r="F12" s="62"/>
      <c r="G12" s="62">
        <v>0.9</v>
      </c>
      <c r="H12" s="62">
        <f t="shared" si="0"/>
        <v>9.0000000000000011E-3</v>
      </c>
      <c r="I12" s="62">
        <f t="shared" si="1"/>
        <v>1.0882708585247884E-2</v>
      </c>
      <c r="J12" s="62">
        <f t="shared" si="2"/>
        <v>6.3209156714316497E-3</v>
      </c>
      <c r="N12" s="62"/>
      <c r="O12" s="62"/>
    </row>
    <row r="13" spans="1:15">
      <c r="A13" s="62">
        <v>62</v>
      </c>
      <c r="B13" s="62" t="s">
        <v>753</v>
      </c>
      <c r="C13" s="62"/>
      <c r="D13" s="62"/>
      <c r="E13" s="62" t="s">
        <v>1548</v>
      </c>
      <c r="F13" s="62"/>
      <c r="G13" s="62">
        <v>0.8</v>
      </c>
      <c r="H13" s="62">
        <f t="shared" si="0"/>
        <v>8.0000000000000002E-3</v>
      </c>
      <c r="I13" s="62">
        <f t="shared" si="1"/>
        <v>9.673518742442563E-3</v>
      </c>
      <c r="J13" s="62">
        <f t="shared" si="2"/>
        <v>5.6185917079392437E-3</v>
      </c>
      <c r="N13" s="62"/>
      <c r="O13" s="62"/>
    </row>
    <row r="14" spans="1:15">
      <c r="A14" s="62">
        <v>62</v>
      </c>
      <c r="B14" s="62" t="s">
        <v>753</v>
      </c>
      <c r="C14" s="62"/>
      <c r="D14" s="62"/>
      <c r="E14" s="62" t="s">
        <v>1549</v>
      </c>
      <c r="F14" s="62"/>
      <c r="G14" s="62">
        <v>0.5</v>
      </c>
      <c r="H14" s="62">
        <f t="shared" si="0"/>
        <v>5.0000000000000001E-3</v>
      </c>
      <c r="I14" s="62">
        <f t="shared" si="1"/>
        <v>6.0459492140266021E-3</v>
      </c>
      <c r="J14" s="62">
        <f t="shared" si="2"/>
        <v>3.5116198174620274E-3</v>
      </c>
      <c r="N14" s="62"/>
      <c r="O14" s="62"/>
    </row>
    <row r="15" spans="1:15">
      <c r="A15" s="62">
        <v>62</v>
      </c>
      <c r="B15" s="62" t="s">
        <v>753</v>
      </c>
      <c r="C15" s="62"/>
      <c r="D15" s="62"/>
      <c r="E15" s="62" t="s">
        <v>1550</v>
      </c>
      <c r="F15" s="62"/>
      <c r="G15" s="62">
        <v>5.2</v>
      </c>
      <c r="H15" s="62">
        <f t="shared" si="0"/>
        <v>5.2000000000000005E-2</v>
      </c>
      <c r="I15" s="62">
        <f t="shared" si="1"/>
        <v>6.2877871825876674E-2</v>
      </c>
      <c r="J15" s="62">
        <f t="shared" si="2"/>
        <v>3.6520846101605095E-2</v>
      </c>
      <c r="N15" s="62"/>
      <c r="O15" s="62"/>
    </row>
    <row r="16" spans="1:15">
      <c r="A16" s="62">
        <v>62</v>
      </c>
      <c r="B16" s="62" t="s">
        <v>753</v>
      </c>
      <c r="C16" s="62"/>
      <c r="D16" s="62"/>
      <c r="E16" s="62" t="s">
        <v>1551</v>
      </c>
      <c r="F16" s="62"/>
      <c r="G16" s="62">
        <v>1.7</v>
      </c>
      <c r="H16" s="62">
        <f t="shared" si="0"/>
        <v>1.7000000000000001E-2</v>
      </c>
      <c r="I16" s="62">
        <f t="shared" si="1"/>
        <v>2.0556227327690448E-2</v>
      </c>
      <c r="J16" s="62">
        <f t="shared" si="2"/>
        <v>1.1939507379370894E-2</v>
      </c>
      <c r="N16" s="62"/>
      <c r="O16" s="62"/>
    </row>
    <row r="17" spans="1:15">
      <c r="A17" s="62">
        <v>62</v>
      </c>
      <c r="B17" s="62" t="s">
        <v>753</v>
      </c>
      <c r="C17" s="62"/>
      <c r="D17" s="62"/>
      <c r="E17" s="62" t="s">
        <v>1552</v>
      </c>
      <c r="F17" s="62" t="s">
        <v>1537</v>
      </c>
      <c r="G17" s="62">
        <v>0.03</v>
      </c>
      <c r="H17" s="62">
        <f t="shared" si="0"/>
        <v>2.9999999999999997E-4</v>
      </c>
      <c r="I17" s="62">
        <f t="shared" si="1"/>
        <v>3.6275695284159609E-4</v>
      </c>
      <c r="J17" s="62">
        <f t="shared" si="2"/>
        <v>2.1069718904772163E-4</v>
      </c>
      <c r="N17" s="62"/>
      <c r="O17" s="62"/>
    </row>
    <row r="18" spans="1:15">
      <c r="A18" s="62">
        <v>62</v>
      </c>
      <c r="B18" s="62" t="s">
        <v>753</v>
      </c>
      <c r="C18" s="62"/>
      <c r="D18" s="62" t="s">
        <v>1553</v>
      </c>
      <c r="E18" s="62" t="s">
        <v>1554</v>
      </c>
      <c r="F18" s="62"/>
      <c r="G18" s="62">
        <v>0.1</v>
      </c>
      <c r="H18" s="62">
        <f t="shared" si="0"/>
        <v>1E-3</v>
      </c>
      <c r="I18" s="62">
        <f t="shared" si="1"/>
        <v>1.2091898428053204E-3</v>
      </c>
      <c r="J18" s="62">
        <f t="shared" si="2"/>
        <v>7.0232396349240547E-4</v>
      </c>
      <c r="N18" s="62"/>
      <c r="O18" s="62"/>
    </row>
    <row r="19" spans="1:15">
      <c r="A19" s="62">
        <v>62</v>
      </c>
      <c r="B19" s="62" t="s">
        <v>753</v>
      </c>
      <c r="C19" s="62"/>
      <c r="D19" s="62"/>
      <c r="E19" s="62" t="s">
        <v>1555</v>
      </c>
      <c r="F19" s="62"/>
      <c r="G19" s="62">
        <v>0.6</v>
      </c>
      <c r="H19" s="62">
        <f t="shared" si="0"/>
        <v>6.0000000000000001E-3</v>
      </c>
      <c r="I19" s="62">
        <f t="shared" si="1"/>
        <v>7.2551390568319227E-3</v>
      </c>
      <c r="J19" s="62">
        <f t="shared" si="2"/>
        <v>4.2139437809544334E-3</v>
      </c>
      <c r="N19" s="62"/>
      <c r="O19" s="62"/>
    </row>
    <row r="20" spans="1:15">
      <c r="A20" s="62">
        <v>62</v>
      </c>
      <c r="B20" s="62" t="s">
        <v>753</v>
      </c>
      <c r="C20" s="62"/>
      <c r="D20" s="62"/>
      <c r="E20" s="62" t="s">
        <v>1556</v>
      </c>
      <c r="F20" s="62"/>
      <c r="G20" s="62">
        <v>10.4</v>
      </c>
      <c r="H20" s="62">
        <f t="shared" si="0"/>
        <v>0.10400000000000001</v>
      </c>
      <c r="I20" s="62">
        <f t="shared" si="1"/>
        <v>0.12575574365175335</v>
      </c>
      <c r="J20" s="62">
        <f t="shared" si="2"/>
        <v>7.304169220321019E-2</v>
      </c>
      <c r="N20" s="62"/>
      <c r="O20" s="62"/>
    </row>
    <row r="21" spans="1:15">
      <c r="A21" s="62">
        <v>62</v>
      </c>
      <c r="B21" s="62" t="s">
        <v>753</v>
      </c>
      <c r="C21" s="62"/>
      <c r="D21" s="62"/>
      <c r="E21" s="62" t="s">
        <v>273</v>
      </c>
      <c r="F21" s="62"/>
      <c r="G21" s="62">
        <v>34.700000000000003</v>
      </c>
      <c r="H21" s="62">
        <f t="shared" si="0"/>
        <v>0.34700000000000003</v>
      </c>
      <c r="I21" s="62">
        <f t="shared" si="1"/>
        <v>0.41958887545344625</v>
      </c>
      <c r="J21" s="62">
        <f t="shared" si="2"/>
        <v>0.24370641533186474</v>
      </c>
      <c r="N21" s="62"/>
      <c r="O21" s="62"/>
    </row>
    <row r="22" spans="1:15">
      <c r="A22" s="62">
        <v>62</v>
      </c>
      <c r="B22" s="62" t="s">
        <v>753</v>
      </c>
      <c r="C22" s="62"/>
      <c r="D22" s="62"/>
      <c r="E22" s="62" t="s">
        <v>1557</v>
      </c>
      <c r="F22" s="62"/>
      <c r="G22" s="62">
        <v>0.4</v>
      </c>
      <c r="H22" s="62">
        <f t="shared" si="0"/>
        <v>4.0000000000000001E-3</v>
      </c>
      <c r="I22" s="62">
        <f t="shared" si="1"/>
        <v>4.8367593712212815E-3</v>
      </c>
      <c r="J22" s="62">
        <f t="shared" si="2"/>
        <v>2.8092958539696219E-3</v>
      </c>
      <c r="N22" s="62"/>
      <c r="O22" s="62"/>
    </row>
    <row r="23" spans="1:15">
      <c r="A23" s="62">
        <v>62</v>
      </c>
      <c r="B23" s="62" t="s">
        <v>753</v>
      </c>
      <c r="C23" s="62"/>
      <c r="D23" s="62" t="s">
        <v>1558</v>
      </c>
      <c r="E23" s="62" t="s">
        <v>1559</v>
      </c>
      <c r="F23" s="62"/>
      <c r="G23" s="62">
        <v>6.6</v>
      </c>
      <c r="H23" s="62">
        <f t="shared" si="0"/>
        <v>6.6000000000000003E-2</v>
      </c>
      <c r="I23" s="62">
        <f t="shared" si="1"/>
        <v>7.9806529625151154E-2</v>
      </c>
      <c r="J23" s="62">
        <f t="shared" si="2"/>
        <v>4.6353381590498767E-2</v>
      </c>
      <c r="N23" s="62"/>
      <c r="O23" s="62"/>
    </row>
    <row r="24" spans="1:15">
      <c r="A24" s="62">
        <v>62</v>
      </c>
      <c r="B24" s="62" t="s">
        <v>753</v>
      </c>
      <c r="C24" s="62"/>
      <c r="D24" s="62" t="s">
        <v>1560</v>
      </c>
      <c r="E24" s="62"/>
      <c r="F24" s="62" t="s">
        <v>1537</v>
      </c>
      <c r="G24" s="62">
        <v>0.04</v>
      </c>
      <c r="H24" s="62">
        <f t="shared" si="0"/>
        <v>4.0000000000000002E-4</v>
      </c>
      <c r="I24" s="62">
        <f t="shared" si="1"/>
        <v>4.8367593712212819E-4</v>
      </c>
      <c r="J24" s="62">
        <f t="shared" si="2"/>
        <v>2.8092958539696221E-4</v>
      </c>
      <c r="N24" s="62"/>
      <c r="O24" s="62"/>
    </row>
    <row r="25" spans="1:15">
      <c r="A25" s="62">
        <v>40</v>
      </c>
      <c r="B25" s="62" t="s">
        <v>794</v>
      </c>
      <c r="C25" s="62" t="s">
        <v>975</v>
      </c>
      <c r="D25" s="62"/>
      <c r="E25" s="62" t="s">
        <v>1561</v>
      </c>
      <c r="F25" s="62"/>
      <c r="G25" s="62">
        <v>8.4</v>
      </c>
      <c r="H25" s="62">
        <f t="shared" si="0"/>
        <v>8.4000000000000005E-2</v>
      </c>
      <c r="I25" s="62">
        <f t="shared" si="1"/>
        <v>0.10157194679564692</v>
      </c>
      <c r="J25" s="62">
        <f t="shared" si="2"/>
        <v>5.8995212933362066E-2</v>
      </c>
      <c r="N25" s="62"/>
      <c r="O25" s="62"/>
    </row>
    <row r="26" spans="1:15">
      <c r="A26" s="62">
        <v>40</v>
      </c>
      <c r="B26" s="62" t="s">
        <v>794</v>
      </c>
      <c r="C26" s="62"/>
      <c r="D26" s="62"/>
      <c r="E26" s="62" t="s">
        <v>1562</v>
      </c>
      <c r="F26" s="62"/>
      <c r="G26" s="62">
        <v>4.3</v>
      </c>
      <c r="H26" s="62">
        <f t="shared" si="0"/>
        <v>4.2999999999999997E-2</v>
      </c>
      <c r="I26" s="62">
        <f t="shared" si="1"/>
        <v>5.1995163240628778E-2</v>
      </c>
      <c r="J26" s="62">
        <f t="shared" si="2"/>
        <v>3.0199930430173435E-2</v>
      </c>
      <c r="N26" s="62"/>
      <c r="O26" s="62"/>
    </row>
    <row r="27" spans="1:15">
      <c r="C27" s="62"/>
      <c r="D27" s="62" t="s">
        <v>1563</v>
      </c>
      <c r="E27" s="62"/>
      <c r="F27" s="62"/>
      <c r="G27" s="62">
        <v>17.3</v>
      </c>
      <c r="H27" s="62">
        <f t="shared" si="0"/>
        <v>0.17300000000000001</v>
      </c>
      <c r="N27" s="62"/>
      <c r="O27" s="62"/>
    </row>
    <row r="28" spans="1:15">
      <c r="A28" s="62">
        <v>76</v>
      </c>
      <c r="B28" s="62" t="s">
        <v>828</v>
      </c>
      <c r="C28" s="62"/>
      <c r="D28" s="62"/>
      <c r="E28" s="62"/>
      <c r="F28" s="62"/>
      <c r="G28" s="62"/>
      <c r="H28" s="62"/>
      <c r="J28" s="62">
        <f>I33</f>
        <v>0.41917808219178088</v>
      </c>
      <c r="N28" s="62"/>
      <c r="O28" s="62"/>
    </row>
    <row r="29" spans="1:15">
      <c r="C29" s="62"/>
      <c r="D29" s="62"/>
      <c r="E29" s="62"/>
      <c r="F29" s="62"/>
      <c r="G29" s="95">
        <f>SUM(G5:G27)</f>
        <v>100.00000000000001</v>
      </c>
      <c r="H29" s="95">
        <f>SUM(H5:H27)</f>
        <v>1.0000000000000002</v>
      </c>
      <c r="I29" s="95">
        <f>SUM(I5:I28)</f>
        <v>1.0000000000000002</v>
      </c>
      <c r="J29" s="95">
        <f>SUM(J5:J28)</f>
        <v>1.0000000000000002</v>
      </c>
      <c r="N29" s="62"/>
      <c r="O29" s="62"/>
    </row>
    <row r="30" spans="1:15">
      <c r="H30">
        <f>SUM(H5:H26)</f>
        <v>0.82700000000000018</v>
      </c>
      <c r="I30" s="95">
        <f>I29-J28</f>
        <v>0.58082191780821935</v>
      </c>
      <c r="N30" s="62"/>
      <c r="O30" s="62"/>
    </row>
    <row r="31" spans="1:15">
      <c r="N31" s="62"/>
      <c r="O31" s="62"/>
    </row>
    <row r="32" spans="1:15">
      <c r="H32" s="447" t="s">
        <v>1565</v>
      </c>
      <c r="I32" s="62">
        <v>212</v>
      </c>
      <c r="N32" s="62"/>
      <c r="O32" s="62"/>
    </row>
    <row r="33" spans="9:15">
      <c r="I33" s="62">
        <f>1-(I32/365)</f>
        <v>0.41917808219178088</v>
      </c>
      <c r="N33" s="62"/>
      <c r="O33" s="62"/>
    </row>
    <row r="34" spans="9:15">
      <c r="N34" s="62"/>
      <c r="O34" s="62"/>
    </row>
    <row r="35" spans="9:15">
      <c r="N35" s="62"/>
      <c r="O35" s="6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D24"/>
  <sheetViews>
    <sheetView workbookViewId="0">
      <selection activeCell="A5" sqref="A5"/>
    </sheetView>
  </sheetViews>
  <sheetFormatPr defaultRowHeight="15"/>
  <cols>
    <col min="1" max="1" width="9.140625" style="67"/>
    <col min="2" max="2" width="27" customWidth="1"/>
    <col min="3" max="3" width="21.7109375" customWidth="1"/>
    <col min="4" max="4" width="18" customWidth="1"/>
  </cols>
  <sheetData>
    <row r="2" spans="1:4">
      <c r="C2" s="62"/>
      <c r="D2" s="62" t="s">
        <v>3</v>
      </c>
    </row>
    <row r="3" spans="1:4">
      <c r="C3" s="62"/>
      <c r="D3" s="62"/>
    </row>
    <row r="4" spans="1:4">
      <c r="C4" s="62" t="s">
        <v>1934</v>
      </c>
      <c r="D4" s="62" t="s">
        <v>1935</v>
      </c>
    </row>
    <row r="5" spans="1:4">
      <c r="A5" s="338">
        <v>33</v>
      </c>
      <c r="B5" s="326" t="s">
        <v>738</v>
      </c>
      <c r="C5" s="62" t="s">
        <v>106</v>
      </c>
      <c r="D5" s="690">
        <v>5.4726000000000037E-4</v>
      </c>
    </row>
    <row r="6" spans="1:4">
      <c r="A6" s="338">
        <v>29</v>
      </c>
      <c r="B6" s="326" t="s">
        <v>735</v>
      </c>
      <c r="C6" s="62" t="s">
        <v>136</v>
      </c>
      <c r="D6" s="690">
        <v>6.1135800000000004E-3</v>
      </c>
    </row>
    <row r="7" spans="1:4">
      <c r="A7" s="338">
        <v>29</v>
      </c>
      <c r="B7" s="326" t="s">
        <v>735</v>
      </c>
      <c r="C7" s="62" t="s">
        <v>1936</v>
      </c>
      <c r="D7" s="690">
        <v>1.0030420000000002E-2</v>
      </c>
    </row>
    <row r="8" spans="1:4">
      <c r="A8" s="338">
        <v>30</v>
      </c>
      <c r="B8" s="326" t="s">
        <v>736</v>
      </c>
      <c r="C8" s="62" t="s">
        <v>847</v>
      </c>
      <c r="D8" s="690">
        <v>4.4131329999999996E-2</v>
      </c>
    </row>
    <row r="9" spans="1:4">
      <c r="A9" s="338">
        <v>28</v>
      </c>
      <c r="B9" s="326" t="s">
        <v>792</v>
      </c>
      <c r="C9" s="62" t="s">
        <v>147</v>
      </c>
      <c r="D9" s="690">
        <f>0.61522923+0.00006501-0.00000025</f>
        <v>0.61529398999999996</v>
      </c>
    </row>
    <row r="10" spans="1:4">
      <c r="A10" s="338">
        <v>27</v>
      </c>
      <c r="B10" s="326" t="s">
        <v>12</v>
      </c>
      <c r="C10" s="62" t="s">
        <v>148</v>
      </c>
      <c r="D10" s="690">
        <v>3.5292450000000003E-2</v>
      </c>
    </row>
    <row r="11" spans="1:4">
      <c r="A11" s="338">
        <v>32</v>
      </c>
      <c r="B11" s="326" t="s">
        <v>737</v>
      </c>
      <c r="C11" s="62" t="s">
        <v>150</v>
      </c>
      <c r="D11" s="690">
        <v>1.2655989999999999E-2</v>
      </c>
    </row>
    <row r="12" spans="1:4">
      <c r="A12" s="338">
        <v>27</v>
      </c>
      <c r="B12" s="326" t="s">
        <v>12</v>
      </c>
      <c r="C12" s="62" t="s">
        <v>144</v>
      </c>
      <c r="D12" s="690">
        <v>2.7952880000000003E-2</v>
      </c>
    </row>
    <row r="13" spans="1:4">
      <c r="A13" s="381">
        <v>28</v>
      </c>
      <c r="B13" s="49" t="s">
        <v>792</v>
      </c>
      <c r="C13" s="62" t="s">
        <v>1937</v>
      </c>
      <c r="D13" s="690">
        <v>8.851806000000001E-2</v>
      </c>
    </row>
    <row r="14" spans="1:4">
      <c r="A14" s="338">
        <v>32</v>
      </c>
      <c r="B14" s="326" t="s">
        <v>737</v>
      </c>
      <c r="C14" s="62" t="s">
        <v>170</v>
      </c>
      <c r="D14" s="690">
        <v>5.3363999999999998E-3</v>
      </c>
    </row>
    <row r="15" spans="1:4">
      <c r="A15" s="338">
        <v>32</v>
      </c>
      <c r="B15" s="326" t="s">
        <v>737</v>
      </c>
      <c r="C15" s="62" t="s">
        <v>1938</v>
      </c>
      <c r="D15" s="690">
        <v>7.4740900000000001E-3</v>
      </c>
    </row>
    <row r="16" spans="1:4">
      <c r="A16" s="338">
        <v>32</v>
      </c>
      <c r="B16" s="326" t="s">
        <v>737</v>
      </c>
      <c r="C16" s="62" t="s">
        <v>217</v>
      </c>
      <c r="D16" s="690">
        <v>1.3009000000000002E-4</v>
      </c>
    </row>
    <row r="17" spans="1:4">
      <c r="A17" s="338">
        <v>32</v>
      </c>
      <c r="B17" s="326" t="s">
        <v>737</v>
      </c>
      <c r="C17" s="62" t="s">
        <v>224</v>
      </c>
      <c r="D17" s="690">
        <v>4.52901E-3</v>
      </c>
    </row>
    <row r="18" spans="1:4">
      <c r="A18" s="338">
        <v>32</v>
      </c>
      <c r="B18" s="326" t="s">
        <v>737</v>
      </c>
      <c r="C18" s="62" t="s">
        <v>224</v>
      </c>
      <c r="D18" s="690">
        <v>9.328400000000001E-4</v>
      </c>
    </row>
    <row r="19" spans="1:4">
      <c r="A19" s="338">
        <v>36</v>
      </c>
      <c r="B19" s="326" t="s">
        <v>329</v>
      </c>
      <c r="C19" s="62" t="s">
        <v>229</v>
      </c>
      <c r="D19" s="690">
        <v>0.10828028999999993</v>
      </c>
    </row>
    <row r="20" spans="1:4">
      <c r="A20" s="338">
        <v>54</v>
      </c>
      <c r="B20" s="326" t="s">
        <v>744</v>
      </c>
      <c r="C20" s="62" t="s">
        <v>236</v>
      </c>
      <c r="D20" s="690">
        <v>2.7274580000000017E-2</v>
      </c>
    </row>
    <row r="21" spans="1:4">
      <c r="A21" s="370">
        <v>53</v>
      </c>
      <c r="B21" s="691" t="s">
        <v>773</v>
      </c>
      <c r="C21" s="62" t="s">
        <v>280</v>
      </c>
      <c r="D21" s="690">
        <v>5.4492899999999999E-3</v>
      </c>
    </row>
    <row r="22" spans="1:4">
      <c r="A22" s="370">
        <v>57</v>
      </c>
      <c r="B22" s="691" t="s">
        <v>331</v>
      </c>
      <c r="C22" s="62" t="s">
        <v>1453</v>
      </c>
      <c r="D22" s="690">
        <v>5.7450000000000001E-5</v>
      </c>
    </row>
    <row r="23" spans="1:4">
      <c r="A23" s="338"/>
      <c r="B23" s="326"/>
    </row>
    <row r="24" spans="1:4">
      <c r="D24" s="690">
        <f>SUM(D5:D22)</f>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A62"/>
  <sheetViews>
    <sheetView zoomScale="70" zoomScaleNormal="70" workbookViewId="0">
      <pane xSplit="5" ySplit="9" topLeftCell="F10" activePane="bottomRight" state="frozen"/>
      <selection pane="topRight" activeCell="F1" sqref="F1"/>
      <selection pane="bottomLeft" activeCell="A10" sqref="A10"/>
      <selection pane="bottomRight" activeCell="A38" sqref="A38:XFD38"/>
    </sheetView>
  </sheetViews>
  <sheetFormatPr defaultRowHeight="15"/>
  <cols>
    <col min="1" max="1" width="14.28515625" style="62" customWidth="1"/>
    <col min="2" max="2" width="30.42578125" style="62" customWidth="1"/>
    <col min="3" max="3" width="17.42578125" style="326" customWidth="1"/>
    <col min="4" max="4" width="16" style="326" customWidth="1"/>
    <col min="5" max="8" width="23.7109375" style="326" customWidth="1"/>
    <col min="9" max="9" width="21.42578125" style="326" customWidth="1"/>
    <col min="10" max="10" width="16.140625" style="326" customWidth="1"/>
    <col min="11" max="11" width="13" style="326" customWidth="1"/>
    <col min="12" max="12" width="15.140625" style="326" customWidth="1"/>
    <col min="13" max="13" width="19.28515625" style="326" customWidth="1"/>
    <col min="14" max="14" width="13.7109375" style="326" customWidth="1"/>
    <col min="15" max="16" width="9.140625" style="62"/>
    <col min="17" max="17" width="14.140625" customWidth="1"/>
    <col min="18" max="18" width="19.5703125" customWidth="1"/>
    <col min="19" max="19" width="15.7109375" customWidth="1"/>
    <col min="22" max="22" width="17.140625" customWidth="1"/>
    <col min="23" max="23" width="23" customWidth="1"/>
  </cols>
  <sheetData>
    <row r="1" spans="1:27">
      <c r="E1" s="326" t="s">
        <v>314</v>
      </c>
      <c r="F1" s="327" t="s">
        <v>787</v>
      </c>
      <c r="G1" s="326" t="s">
        <v>1495</v>
      </c>
      <c r="H1" s="326" t="s">
        <v>75</v>
      </c>
      <c r="I1" s="326" t="s">
        <v>947</v>
      </c>
      <c r="J1" s="326" t="s">
        <v>948</v>
      </c>
      <c r="K1" s="326" t="s">
        <v>949</v>
      </c>
      <c r="L1" s="326" t="s">
        <v>950</v>
      </c>
      <c r="M1" s="326" t="s">
        <v>951</v>
      </c>
      <c r="N1" s="326" t="s">
        <v>952</v>
      </c>
    </row>
    <row r="2" spans="1:27">
      <c r="E2" s="326" t="s">
        <v>953</v>
      </c>
      <c r="G2" s="326" t="s">
        <v>1496</v>
      </c>
      <c r="H2" s="326" t="s">
        <v>1113</v>
      </c>
      <c r="I2" s="326" t="s">
        <v>954</v>
      </c>
      <c r="J2" s="328" t="s">
        <v>955</v>
      </c>
      <c r="K2" s="326" t="s">
        <v>956</v>
      </c>
      <c r="L2" s="326" t="s">
        <v>957</v>
      </c>
      <c r="M2" s="326" t="s">
        <v>958</v>
      </c>
      <c r="N2" s="326" t="s">
        <v>69</v>
      </c>
    </row>
    <row r="3" spans="1:27">
      <c r="E3" s="326" t="s">
        <v>959</v>
      </c>
      <c r="G3" s="326" t="s">
        <v>1497</v>
      </c>
      <c r="H3" s="326" t="s">
        <v>1494</v>
      </c>
      <c r="I3" s="326" t="s">
        <v>960</v>
      </c>
      <c r="J3" s="326" t="s">
        <v>961</v>
      </c>
      <c r="K3" s="326" t="s">
        <v>962</v>
      </c>
      <c r="L3" s="326" t="s">
        <v>963</v>
      </c>
      <c r="M3" s="326" t="s">
        <v>964</v>
      </c>
      <c r="N3" s="326" t="s">
        <v>965</v>
      </c>
    </row>
    <row r="4" spans="1:27">
      <c r="E4" s="326" t="s">
        <v>966</v>
      </c>
      <c r="G4" s="326">
        <v>1500</v>
      </c>
      <c r="H4" s="326">
        <v>870</v>
      </c>
      <c r="I4" s="326">
        <v>697</v>
      </c>
      <c r="J4" s="326">
        <v>581</v>
      </c>
      <c r="K4" s="326">
        <v>1040</v>
      </c>
      <c r="L4" s="326">
        <v>430</v>
      </c>
      <c r="M4" s="326">
        <v>966</v>
      </c>
      <c r="N4" s="326">
        <v>738</v>
      </c>
    </row>
    <row r="5" spans="1:27">
      <c r="E5" s="326" t="s">
        <v>967</v>
      </c>
      <c r="G5" s="326">
        <v>111.2</v>
      </c>
      <c r="H5" s="326">
        <v>840.16700000000003</v>
      </c>
      <c r="I5" s="326">
        <v>183.684</v>
      </c>
      <c r="J5" s="326">
        <v>15.805</v>
      </c>
      <c r="K5" s="326">
        <v>94.87</v>
      </c>
      <c r="L5" s="326">
        <v>12.446</v>
      </c>
      <c r="M5" s="326">
        <v>54.095999999999997</v>
      </c>
      <c r="N5" s="326">
        <v>53.862000000000002</v>
      </c>
      <c r="P5" s="62">
        <f>SUM(G5:N5)</f>
        <v>1366.13</v>
      </c>
    </row>
    <row r="6" spans="1:27">
      <c r="E6" s="326" t="s">
        <v>968</v>
      </c>
      <c r="G6" s="329">
        <f>G5/$P$5</f>
        <v>8.1397817191628904E-2</v>
      </c>
      <c r="H6" s="329">
        <f>H5/$P$5</f>
        <v>0.61499784061546114</v>
      </c>
      <c r="I6" s="329">
        <f>I5/$P$5</f>
        <v>0.13445572529700686</v>
      </c>
      <c r="J6" s="329">
        <f t="shared" ref="J6:N6" si="0">J5/$P$5</f>
        <v>1.15691771646915E-2</v>
      </c>
      <c r="K6" s="329">
        <f t="shared" si="0"/>
        <v>6.944434277850571E-2</v>
      </c>
      <c r="L6" s="329">
        <f t="shared" si="0"/>
        <v>9.110406769487529E-3</v>
      </c>
      <c r="M6" s="329">
        <f t="shared" si="0"/>
        <v>3.9597988478402492E-2</v>
      </c>
      <c r="N6" s="329">
        <f t="shared" si="0"/>
        <v>3.9426701704815791E-2</v>
      </c>
      <c r="Q6" s="64" t="s">
        <v>1795</v>
      </c>
    </row>
    <row r="7" spans="1:27">
      <c r="E7" s="326" t="s">
        <v>969</v>
      </c>
      <c r="G7" s="326">
        <v>25</v>
      </c>
      <c r="H7" s="326">
        <v>4</v>
      </c>
      <c r="I7" s="326">
        <v>19</v>
      </c>
      <c r="J7" s="326">
        <v>62</v>
      </c>
      <c r="K7" s="326">
        <v>30</v>
      </c>
      <c r="L7" s="326">
        <v>67</v>
      </c>
      <c r="M7" s="326">
        <v>42</v>
      </c>
      <c r="N7" s="326">
        <v>43</v>
      </c>
    </row>
    <row r="8" spans="1:27">
      <c r="E8" s="326" t="s">
        <v>1499</v>
      </c>
      <c r="G8" s="327" t="s">
        <v>280</v>
      </c>
      <c r="H8" s="331" t="s">
        <v>420</v>
      </c>
      <c r="I8" s="327" t="s">
        <v>971</v>
      </c>
      <c r="J8" s="330" t="s">
        <v>294</v>
      </c>
      <c r="K8" s="327" t="s">
        <v>280</v>
      </c>
      <c r="L8" s="327" t="s">
        <v>280</v>
      </c>
      <c r="M8" s="331" t="s">
        <v>420</v>
      </c>
      <c r="N8" s="331" t="s">
        <v>420</v>
      </c>
    </row>
    <row r="9" spans="1:27">
      <c r="G9" s="327" t="s">
        <v>787</v>
      </c>
      <c r="H9" s="327" t="s">
        <v>787</v>
      </c>
      <c r="I9" s="327" t="s">
        <v>787</v>
      </c>
      <c r="J9" s="327" t="s">
        <v>787</v>
      </c>
      <c r="K9" s="327" t="s">
        <v>787</v>
      </c>
      <c r="L9" s="327" t="s">
        <v>787</v>
      </c>
      <c r="M9" s="327" t="s">
        <v>787</v>
      </c>
      <c r="N9" s="327" t="s">
        <v>787</v>
      </c>
      <c r="Q9" s="64" t="s">
        <v>1770</v>
      </c>
      <c r="R9" s="62"/>
      <c r="S9" s="62"/>
      <c r="T9" s="64" t="s">
        <v>1771</v>
      </c>
      <c r="U9" s="62"/>
      <c r="V9" s="62"/>
      <c r="W9" s="62"/>
      <c r="X9" s="62"/>
      <c r="Y9" s="62"/>
      <c r="Z9" s="62"/>
      <c r="AA9" s="62"/>
    </row>
    <row r="10" spans="1:27">
      <c r="E10" s="326" t="s">
        <v>972</v>
      </c>
      <c r="G10" s="326">
        <v>1</v>
      </c>
      <c r="H10" s="326">
        <v>36</v>
      </c>
      <c r="I10" s="326">
        <v>1</v>
      </c>
      <c r="J10" s="326">
        <v>3</v>
      </c>
      <c r="K10" s="326">
        <v>2</v>
      </c>
      <c r="L10" s="326">
        <v>1</v>
      </c>
      <c r="M10" s="326">
        <v>5</v>
      </c>
      <c r="N10" s="326">
        <v>5</v>
      </c>
      <c r="Q10" s="64"/>
      <c r="R10" s="62"/>
      <c r="S10" s="62"/>
      <c r="T10" s="64" t="s">
        <v>1772</v>
      </c>
      <c r="U10" s="62"/>
      <c r="V10" s="62" t="s">
        <v>1793</v>
      </c>
      <c r="W10" s="62" t="s">
        <v>1773</v>
      </c>
      <c r="X10" s="64" t="s">
        <v>829</v>
      </c>
      <c r="Y10" s="62"/>
      <c r="Z10" s="62"/>
      <c r="AA10" s="62"/>
    </row>
    <row r="11" spans="1:27">
      <c r="A11" s="332" t="s">
        <v>1492</v>
      </c>
      <c r="B11" s="332" t="s">
        <v>1500</v>
      </c>
      <c r="C11" s="332" t="s">
        <v>973</v>
      </c>
      <c r="D11" s="332"/>
      <c r="E11" s="332" t="s">
        <v>974</v>
      </c>
      <c r="F11" s="332"/>
      <c r="G11" s="332"/>
      <c r="Q11" s="64" t="s">
        <v>1774</v>
      </c>
      <c r="R11" s="64" t="s">
        <v>1775</v>
      </c>
      <c r="S11" s="64" t="s">
        <v>1776</v>
      </c>
      <c r="T11" s="64" t="s">
        <v>314</v>
      </c>
      <c r="U11" s="62"/>
      <c r="V11" s="64" t="s">
        <v>1777</v>
      </c>
      <c r="W11" s="64" t="s">
        <v>1778</v>
      </c>
      <c r="X11" s="64" t="s">
        <v>1794</v>
      </c>
      <c r="Y11" s="62"/>
      <c r="Z11" s="64" t="s">
        <v>1769</v>
      </c>
      <c r="AA11" s="62"/>
    </row>
    <row r="12" spans="1:27">
      <c r="A12" s="62">
        <v>32</v>
      </c>
      <c r="B12" s="62" t="s">
        <v>737</v>
      </c>
      <c r="C12" s="326" t="s">
        <v>547</v>
      </c>
      <c r="E12" s="326" t="s">
        <v>975</v>
      </c>
      <c r="H12" s="513">
        <f>Z12</f>
        <v>1.4298115712607874E-2</v>
      </c>
      <c r="I12" s="326">
        <v>0.8</v>
      </c>
      <c r="M12" s="326">
        <v>0.22220000000000001</v>
      </c>
      <c r="Q12" s="510" t="s">
        <v>547</v>
      </c>
      <c r="R12" s="510" t="s">
        <v>1009</v>
      </c>
      <c r="S12" s="508"/>
      <c r="T12" s="508"/>
      <c r="U12" s="62"/>
      <c r="V12" s="62"/>
      <c r="W12" s="348">
        <v>5.6</v>
      </c>
      <c r="X12" s="62">
        <f t="shared" ref="X12:X17" si="1">SUM(V12:W12)</f>
        <v>5.6</v>
      </c>
      <c r="Y12" s="62"/>
      <c r="Z12" s="62">
        <f>X12/X$35</f>
        <v>1.4298115712607874E-2</v>
      </c>
      <c r="AA12" s="62"/>
    </row>
    <row r="13" spans="1:27">
      <c r="A13" s="62">
        <v>48</v>
      </c>
      <c r="B13" s="62" t="s">
        <v>777</v>
      </c>
      <c r="C13" s="326" t="s">
        <v>382</v>
      </c>
      <c r="E13" s="326" t="s">
        <v>381</v>
      </c>
      <c r="H13" s="513">
        <f t="shared" ref="H13:H31" si="2">Z13</f>
        <v>1.8638615125363838E-2</v>
      </c>
      <c r="J13" s="326">
        <v>1</v>
      </c>
      <c r="Q13" s="62" t="s">
        <v>382</v>
      </c>
      <c r="R13" s="62" t="s">
        <v>295</v>
      </c>
      <c r="S13" s="509" t="s">
        <v>313</v>
      </c>
      <c r="T13" s="509" t="s">
        <v>1788</v>
      </c>
      <c r="U13" s="64"/>
      <c r="V13" s="64">
        <v>0</v>
      </c>
      <c r="W13" s="348">
        <v>7.3</v>
      </c>
      <c r="X13" s="62">
        <f t="shared" si="1"/>
        <v>7.3</v>
      </c>
      <c r="Y13" s="64"/>
      <c r="Z13" s="62">
        <f t="shared" ref="Z13:Z17" si="3">X13/X$35</f>
        <v>1.8638615125363838E-2</v>
      </c>
      <c r="AA13" s="64">
        <f>SUM(Z13:Z14)</f>
        <v>4.0621968033498448E-2</v>
      </c>
    </row>
    <row r="14" spans="1:27" s="62" customFormat="1">
      <c r="A14" s="62">
        <v>48</v>
      </c>
      <c r="B14" s="62" t="s">
        <v>777</v>
      </c>
      <c r="C14" s="326" t="s">
        <v>382</v>
      </c>
      <c r="D14" s="326"/>
      <c r="E14" s="326" t="s">
        <v>295</v>
      </c>
      <c r="F14" s="326"/>
      <c r="G14" s="326"/>
      <c r="H14" s="513">
        <f t="shared" si="2"/>
        <v>2.198335290813461E-2</v>
      </c>
      <c r="I14" s="326"/>
      <c r="J14" s="326"/>
      <c r="K14" s="326"/>
      <c r="L14" s="326"/>
      <c r="M14" s="326"/>
      <c r="N14" s="326"/>
      <c r="Q14" s="62" t="s">
        <v>382</v>
      </c>
      <c r="R14" s="62" t="s">
        <v>313</v>
      </c>
      <c r="S14" s="509" t="s">
        <v>313</v>
      </c>
      <c r="T14" s="509" t="s">
        <v>1789</v>
      </c>
      <c r="V14" s="64">
        <v>8.6100000000000012</v>
      </c>
      <c r="W14" s="326"/>
      <c r="X14" s="62">
        <f t="shared" si="1"/>
        <v>8.6100000000000012</v>
      </c>
      <c r="Z14" s="62">
        <f t="shared" si="3"/>
        <v>2.198335290813461E-2</v>
      </c>
    </row>
    <row r="15" spans="1:27">
      <c r="A15" s="62">
        <v>48</v>
      </c>
      <c r="B15" s="62" t="s">
        <v>777</v>
      </c>
      <c r="C15" s="326" t="s">
        <v>375</v>
      </c>
      <c r="E15" s="326" t="s">
        <v>623</v>
      </c>
      <c r="H15" s="513">
        <f t="shared" si="2"/>
        <v>0.12087014247051016</v>
      </c>
      <c r="Q15" s="511" t="s">
        <v>375</v>
      </c>
      <c r="R15" s="511" t="s">
        <v>1784</v>
      </c>
      <c r="S15" s="508"/>
      <c r="T15" s="508"/>
      <c r="U15" s="62"/>
      <c r="V15" s="62"/>
      <c r="W15" s="348">
        <v>47.34</v>
      </c>
      <c r="X15" s="62">
        <f t="shared" si="1"/>
        <v>47.34</v>
      </c>
      <c r="Y15" s="62"/>
      <c r="Z15" s="62">
        <f t="shared" si="3"/>
        <v>0.12087014247051016</v>
      </c>
      <c r="AA15" s="64"/>
    </row>
    <row r="16" spans="1:27">
      <c r="A16" s="62">
        <v>48</v>
      </c>
      <c r="B16" s="62" t="s">
        <v>777</v>
      </c>
      <c r="C16" s="326" t="s">
        <v>380</v>
      </c>
      <c r="E16" s="326" t="s">
        <v>380</v>
      </c>
      <c r="H16" s="513">
        <f t="shared" si="2"/>
        <v>0.10675075320430985</v>
      </c>
      <c r="Q16" s="64" t="s">
        <v>380</v>
      </c>
      <c r="R16" s="64"/>
      <c r="S16" s="508"/>
      <c r="T16" s="508" t="s">
        <v>380</v>
      </c>
      <c r="U16" s="62"/>
      <c r="V16" s="62">
        <v>41.69</v>
      </c>
      <c r="W16" s="348">
        <v>0.12</v>
      </c>
      <c r="X16" s="62">
        <f t="shared" si="1"/>
        <v>41.809999999999995</v>
      </c>
      <c r="Y16" s="64"/>
      <c r="Z16" s="62">
        <f t="shared" si="3"/>
        <v>0.10675075320430985</v>
      </c>
      <c r="AA16" s="64"/>
    </row>
    <row r="17" spans="1:27" s="62" customFormat="1">
      <c r="A17" s="62">
        <v>49</v>
      </c>
      <c r="B17" s="62" t="s">
        <v>946</v>
      </c>
      <c r="C17" s="62" t="s">
        <v>376</v>
      </c>
      <c r="D17" s="62" t="s">
        <v>377</v>
      </c>
      <c r="E17" s="509" t="s">
        <v>378</v>
      </c>
      <c r="F17" s="326"/>
      <c r="G17" s="326"/>
      <c r="H17" s="513">
        <f t="shared" si="2"/>
        <v>2.2979114538119799E-3</v>
      </c>
      <c r="I17" s="326"/>
      <c r="J17" s="326"/>
      <c r="K17" s="326"/>
      <c r="L17" s="326"/>
      <c r="M17" s="326"/>
      <c r="N17" s="326"/>
      <c r="Q17" s="62" t="s">
        <v>376</v>
      </c>
      <c r="R17" s="62" t="s">
        <v>377</v>
      </c>
      <c r="S17" s="509" t="s">
        <v>313</v>
      </c>
      <c r="T17" s="509" t="s">
        <v>378</v>
      </c>
      <c r="U17" s="64"/>
      <c r="V17" s="62">
        <v>0.89999999999999991</v>
      </c>
      <c r="W17" s="64"/>
      <c r="X17" s="62">
        <f t="shared" si="1"/>
        <v>0.89999999999999991</v>
      </c>
      <c r="Z17" s="62">
        <f t="shared" si="3"/>
        <v>2.2979114538119799E-3</v>
      </c>
    </row>
    <row r="18" spans="1:27">
      <c r="A18" s="62">
        <v>51</v>
      </c>
      <c r="B18" s="62" t="s">
        <v>748</v>
      </c>
      <c r="C18" s="326" t="s">
        <v>302</v>
      </c>
      <c r="E18" s="326" t="s">
        <v>584</v>
      </c>
      <c r="H18" s="513"/>
      <c r="N18" s="326">
        <v>0.45100000000000001</v>
      </c>
      <c r="AA18" s="62"/>
    </row>
    <row r="19" spans="1:27">
      <c r="A19" s="62">
        <v>51</v>
      </c>
      <c r="B19" s="62" t="s">
        <v>748</v>
      </c>
      <c r="C19" s="326" t="s">
        <v>302</v>
      </c>
      <c r="E19" s="326" t="s">
        <v>552</v>
      </c>
      <c r="H19" s="513"/>
      <c r="N19" s="326">
        <v>6.0999999999999995E-3</v>
      </c>
      <c r="AA19" s="62"/>
    </row>
    <row r="20" spans="1:27" s="62" customFormat="1">
      <c r="A20" s="62">
        <v>51</v>
      </c>
      <c r="B20" s="62" t="s">
        <v>748</v>
      </c>
      <c r="C20" s="326" t="s">
        <v>302</v>
      </c>
      <c r="D20" s="326"/>
      <c r="E20" s="326" t="s">
        <v>479</v>
      </c>
      <c r="F20" s="326"/>
      <c r="G20" s="326"/>
      <c r="H20" s="513"/>
      <c r="I20" s="326"/>
      <c r="J20" s="326"/>
      <c r="K20" s="326"/>
      <c r="L20" s="326"/>
      <c r="M20" s="326"/>
      <c r="N20" s="326">
        <v>6.0999999999999995E-3</v>
      </c>
    </row>
    <row r="21" spans="1:27">
      <c r="A21" s="62">
        <v>53</v>
      </c>
      <c r="B21" s="62" t="s">
        <v>773</v>
      </c>
      <c r="C21" s="326" t="s">
        <v>375</v>
      </c>
      <c r="E21" s="326" t="s">
        <v>551</v>
      </c>
      <c r="H21" s="513"/>
      <c r="K21" s="326">
        <v>0.5</v>
      </c>
      <c r="AA21" s="62"/>
    </row>
    <row r="22" spans="1:27">
      <c r="A22" s="62">
        <v>53</v>
      </c>
      <c r="B22" s="62" t="s">
        <v>773</v>
      </c>
      <c r="C22" s="326" t="s">
        <v>375</v>
      </c>
      <c r="E22" s="326" t="s">
        <v>977</v>
      </c>
      <c r="H22" s="513">
        <f t="shared" si="2"/>
        <v>0.10483582699279989</v>
      </c>
      <c r="L22" s="326">
        <v>1</v>
      </c>
      <c r="M22" s="326">
        <v>0.77780000000000005</v>
      </c>
      <c r="Q22" s="62" t="s">
        <v>375</v>
      </c>
      <c r="R22" s="62" t="s">
        <v>1785</v>
      </c>
      <c r="S22" s="509" t="s">
        <v>282</v>
      </c>
      <c r="T22" s="509" t="s">
        <v>977</v>
      </c>
      <c r="U22" s="62"/>
      <c r="V22" s="62">
        <v>40.06</v>
      </c>
      <c r="W22" s="348">
        <v>1</v>
      </c>
      <c r="X22" s="62">
        <f>SUM(V22:W22)</f>
        <v>41.06</v>
      </c>
      <c r="Y22" s="62"/>
      <c r="Z22" s="62">
        <f t="shared" ref="Z22" si="4">X22/X$35</f>
        <v>0.10483582699279989</v>
      </c>
      <c r="AA22" s="64"/>
    </row>
    <row r="23" spans="1:27" s="62" customFormat="1">
      <c r="A23" s="62">
        <v>53</v>
      </c>
      <c r="B23" s="62" t="s">
        <v>773</v>
      </c>
      <c r="C23" s="326" t="s">
        <v>375</v>
      </c>
      <c r="D23" s="326"/>
      <c r="E23" s="326" t="s">
        <v>509</v>
      </c>
      <c r="F23" s="326"/>
      <c r="G23" s="326"/>
      <c r="H23" s="513"/>
      <c r="I23" s="326"/>
      <c r="J23" s="326"/>
      <c r="K23" s="326">
        <v>0.5</v>
      </c>
      <c r="L23" s="326"/>
      <c r="M23" s="326"/>
      <c r="N23" s="326"/>
    </row>
    <row r="24" spans="1:27" s="62" customFormat="1">
      <c r="A24" s="62">
        <v>53</v>
      </c>
      <c r="B24" s="62" t="s">
        <v>773</v>
      </c>
      <c r="C24" s="326" t="s">
        <v>375</v>
      </c>
      <c r="D24" s="326"/>
      <c r="E24" s="326" t="s">
        <v>278</v>
      </c>
      <c r="F24" s="326"/>
      <c r="G24" s="326"/>
      <c r="H24" s="513"/>
      <c r="I24" s="326"/>
      <c r="J24" s="326"/>
      <c r="K24" s="326"/>
      <c r="L24" s="326"/>
      <c r="M24" s="326"/>
      <c r="N24" s="326">
        <v>0.4083</v>
      </c>
    </row>
    <row r="25" spans="1:27" s="62" customFormat="1">
      <c r="A25" s="62">
        <v>53</v>
      </c>
      <c r="B25" s="62" t="s">
        <v>773</v>
      </c>
      <c r="C25" s="326" t="s">
        <v>375</v>
      </c>
      <c r="D25" s="326"/>
      <c r="E25" s="326" t="s">
        <v>976</v>
      </c>
      <c r="F25" s="326"/>
      <c r="G25" s="326"/>
      <c r="H25" s="513">
        <f t="shared" si="2"/>
        <v>2.8851554920083745E-3</v>
      </c>
      <c r="I25" s="326"/>
      <c r="J25" s="326"/>
      <c r="K25" s="326"/>
      <c r="L25" s="326"/>
      <c r="M25" s="326"/>
      <c r="N25" s="326">
        <v>6.0999999999999995E-3</v>
      </c>
      <c r="Q25" s="62" t="s">
        <v>375</v>
      </c>
      <c r="R25" s="62" t="s">
        <v>313</v>
      </c>
      <c r="S25" s="509" t="s">
        <v>313</v>
      </c>
      <c r="T25" s="509" t="s">
        <v>1787</v>
      </c>
      <c r="V25" s="64">
        <v>1.1299999999999999</v>
      </c>
      <c r="W25" s="326"/>
      <c r="X25" s="62">
        <f>SUM(V25:W25)</f>
        <v>1.1299999999999999</v>
      </c>
      <c r="Y25" s="64"/>
      <c r="Z25" s="62">
        <f t="shared" ref="Z25:Z28" si="5">X25/X$35</f>
        <v>2.8851554920083745E-3</v>
      </c>
    </row>
    <row r="26" spans="1:27">
      <c r="A26" s="62">
        <v>54</v>
      </c>
      <c r="B26" s="62" t="s">
        <v>744</v>
      </c>
      <c r="C26" s="326" t="s">
        <v>302</v>
      </c>
      <c r="D26" s="326" t="s">
        <v>15</v>
      </c>
      <c r="E26" s="326" t="s">
        <v>240</v>
      </c>
      <c r="H26" s="513">
        <f t="shared" si="2"/>
        <v>0.20145023745085025</v>
      </c>
      <c r="Q26" s="62" t="s">
        <v>302</v>
      </c>
      <c r="R26" s="62" t="s">
        <v>1781</v>
      </c>
      <c r="S26" s="512" t="s">
        <v>240</v>
      </c>
      <c r="T26" s="62"/>
      <c r="U26" s="62"/>
      <c r="V26" s="62"/>
      <c r="W26" s="348">
        <v>78.900000000000006</v>
      </c>
      <c r="X26" s="62">
        <f>SUM(V26:W26)</f>
        <v>78.900000000000006</v>
      </c>
      <c r="Y26" s="62"/>
      <c r="Z26" s="62">
        <f t="shared" si="5"/>
        <v>0.20145023745085025</v>
      </c>
      <c r="AA26" s="64"/>
    </row>
    <row r="27" spans="1:27" s="62" customFormat="1">
      <c r="A27" s="62">
        <v>54</v>
      </c>
      <c r="B27" s="62" t="s">
        <v>744</v>
      </c>
      <c r="C27" s="326" t="s">
        <v>302</v>
      </c>
      <c r="D27" s="509" t="s">
        <v>1783</v>
      </c>
      <c r="E27" s="326"/>
      <c r="F27" s="326"/>
      <c r="G27" s="326"/>
      <c r="H27" s="513">
        <f t="shared" si="2"/>
        <v>7.3124648930194561E-2</v>
      </c>
      <c r="I27" s="326"/>
      <c r="J27" s="326"/>
      <c r="K27" s="326"/>
      <c r="L27" s="326"/>
      <c r="M27" s="326"/>
      <c r="N27" s="326"/>
      <c r="Q27" s="62" t="s">
        <v>302</v>
      </c>
      <c r="R27" s="62" t="s">
        <v>1781</v>
      </c>
      <c r="S27" s="509" t="s">
        <v>1783</v>
      </c>
      <c r="T27" s="509" t="s">
        <v>1526</v>
      </c>
      <c r="V27" s="62">
        <v>28.64</v>
      </c>
      <c r="W27" s="326"/>
      <c r="X27" s="62">
        <f>SUM(V27:W27)</f>
        <v>28.64</v>
      </c>
      <c r="Z27" s="62">
        <f t="shared" si="5"/>
        <v>7.3124648930194561E-2</v>
      </c>
      <c r="AA27" s="64"/>
    </row>
    <row r="28" spans="1:27" s="62" customFormat="1">
      <c r="A28" s="62">
        <v>54</v>
      </c>
      <c r="B28" s="62" t="s">
        <v>744</v>
      </c>
      <c r="C28" s="326" t="s">
        <v>302</v>
      </c>
      <c r="D28" s="509" t="s">
        <v>1782</v>
      </c>
      <c r="E28" s="326"/>
      <c r="F28" s="326"/>
      <c r="G28" s="326"/>
      <c r="H28" s="513">
        <f t="shared" si="2"/>
        <v>1.1872542511361897E-2</v>
      </c>
      <c r="I28" s="326"/>
      <c r="J28" s="326"/>
      <c r="K28" s="326"/>
      <c r="L28" s="326"/>
      <c r="M28" s="326"/>
      <c r="N28" s="326"/>
      <c r="Q28" s="62" t="s">
        <v>302</v>
      </c>
      <c r="R28" s="62" t="s">
        <v>1781</v>
      </c>
      <c r="S28" s="509" t="s">
        <v>313</v>
      </c>
      <c r="T28" s="509" t="s">
        <v>1782</v>
      </c>
      <c r="V28" s="64">
        <v>4.6500000000000004</v>
      </c>
      <c r="W28" s="326"/>
      <c r="X28" s="62">
        <f>SUM(V28:W28)</f>
        <v>4.6500000000000004</v>
      </c>
      <c r="Z28" s="62">
        <f t="shared" si="5"/>
        <v>1.1872542511361897E-2</v>
      </c>
      <c r="AA28" s="64"/>
    </row>
    <row r="29" spans="1:27">
      <c r="A29" s="62">
        <v>57</v>
      </c>
      <c r="B29" s="62" t="s">
        <v>331</v>
      </c>
      <c r="C29" s="326" t="s">
        <v>375</v>
      </c>
      <c r="E29" s="326" t="s">
        <v>521</v>
      </c>
      <c r="G29" s="326">
        <v>0.4</v>
      </c>
      <c r="H29" s="513"/>
      <c r="AA29" s="62"/>
    </row>
    <row r="30" spans="1:27">
      <c r="A30" s="62">
        <v>58</v>
      </c>
      <c r="B30" s="62" t="s">
        <v>824</v>
      </c>
      <c r="C30" s="326" t="s">
        <v>375</v>
      </c>
      <c r="D30" s="326" t="s">
        <v>1498</v>
      </c>
      <c r="E30" s="326" t="s">
        <v>374</v>
      </c>
      <c r="H30" s="513">
        <f t="shared" si="2"/>
        <v>4.0290047490170046E-2</v>
      </c>
      <c r="Q30" s="511" t="s">
        <v>375</v>
      </c>
      <c r="R30" s="512" t="s">
        <v>374</v>
      </c>
      <c r="S30" s="508"/>
      <c r="T30" s="508"/>
      <c r="U30" s="62"/>
      <c r="V30" s="62"/>
      <c r="W30" s="348">
        <v>15.78</v>
      </c>
      <c r="X30" s="62">
        <f>SUM(V30:W30)</f>
        <v>15.78</v>
      </c>
      <c r="Y30" s="62"/>
      <c r="Z30" s="62">
        <f t="shared" ref="Z30:Z32" si="6">X30/X$35</f>
        <v>4.0290047490170046E-2</v>
      </c>
      <c r="AA30" s="62"/>
    </row>
    <row r="31" spans="1:27">
      <c r="A31" s="62">
        <v>58</v>
      </c>
      <c r="B31" s="62" t="s">
        <v>824</v>
      </c>
      <c r="C31" s="326" t="s">
        <v>375</v>
      </c>
      <c r="D31" s="52" t="s">
        <v>368</v>
      </c>
      <c r="E31" s="326" t="s">
        <v>1068</v>
      </c>
      <c r="G31" s="326">
        <v>0.6</v>
      </c>
      <c r="H31" s="513">
        <f t="shared" si="2"/>
        <v>0.28054945616095595</v>
      </c>
      <c r="Q31" s="62" t="s">
        <v>375</v>
      </c>
      <c r="R31" s="62" t="s">
        <v>1785</v>
      </c>
      <c r="S31" s="509" t="s">
        <v>282</v>
      </c>
      <c r="T31" s="509" t="s">
        <v>1786</v>
      </c>
      <c r="U31" s="64"/>
      <c r="V31" s="62">
        <v>109.88</v>
      </c>
      <c r="W31" s="64"/>
      <c r="X31" s="62">
        <f>SUM(V31:W31)</f>
        <v>109.88</v>
      </c>
      <c r="Y31" s="62"/>
      <c r="Z31" s="62">
        <f t="shared" si="6"/>
        <v>0.28054945616095595</v>
      </c>
      <c r="AA31" s="64"/>
    </row>
    <row r="32" spans="1:27" s="62" customFormat="1">
      <c r="A32" s="62">
        <v>72</v>
      </c>
      <c r="B32" s="62" t="s">
        <v>338</v>
      </c>
      <c r="C32" s="326" t="s">
        <v>390</v>
      </c>
      <c r="D32" s="326" t="s">
        <v>338</v>
      </c>
      <c r="E32" s="326" t="s">
        <v>391</v>
      </c>
      <c r="F32" s="326"/>
      <c r="G32" s="326"/>
      <c r="H32" s="513">
        <f>Z32</f>
        <v>1.5319409692079867E-4</v>
      </c>
      <c r="I32" s="326">
        <v>0.2</v>
      </c>
      <c r="J32" s="326"/>
      <c r="K32" s="326"/>
      <c r="L32" s="326"/>
      <c r="M32" s="326"/>
      <c r="N32" s="326"/>
      <c r="Q32" s="64" t="s">
        <v>1779</v>
      </c>
      <c r="R32" s="64" t="s">
        <v>313</v>
      </c>
      <c r="S32" s="508" t="s">
        <v>313</v>
      </c>
      <c r="T32" s="508" t="s">
        <v>1780</v>
      </c>
      <c r="V32" s="62">
        <v>0.06</v>
      </c>
      <c r="W32" s="326"/>
      <c r="X32" s="62">
        <f>SUM(V32:W32)</f>
        <v>0.06</v>
      </c>
      <c r="Z32" s="62">
        <f t="shared" si="6"/>
        <v>1.5319409692079867E-4</v>
      </c>
    </row>
    <row r="33" spans="1:27" s="62" customFormat="1">
      <c r="A33" s="62">
        <v>73</v>
      </c>
      <c r="B33" s="62" t="s">
        <v>337</v>
      </c>
      <c r="C33" s="326" t="s">
        <v>525</v>
      </c>
      <c r="D33" s="326"/>
      <c r="E33" s="326" t="s">
        <v>525</v>
      </c>
      <c r="F33" s="326"/>
      <c r="G33" s="326"/>
      <c r="H33" s="513"/>
      <c r="I33" s="326"/>
      <c r="J33" s="326"/>
      <c r="K33" s="326"/>
      <c r="L33" s="326"/>
      <c r="M33" s="326"/>
      <c r="N33" s="326">
        <v>0.12240000000000001</v>
      </c>
      <c r="Q33" s="65" t="s">
        <v>1790</v>
      </c>
      <c r="R33" s="65" t="s">
        <v>1791</v>
      </c>
      <c r="S33" s="65" t="s">
        <v>313</v>
      </c>
      <c r="T33" s="65" t="s">
        <v>1792</v>
      </c>
      <c r="U33" s="65"/>
      <c r="V33" s="433">
        <v>4.9000000000000004</v>
      </c>
      <c r="W33" s="65"/>
      <c r="X33" s="433">
        <f t="shared" ref="X33" si="7">SUM(V33:W33)</f>
        <v>4.9000000000000004</v>
      </c>
      <c r="Y33" s="65"/>
      <c r="AA33" s="64"/>
    </row>
    <row r="34" spans="1:27">
      <c r="Q34" s="64"/>
      <c r="R34" s="64"/>
      <c r="S34" s="64"/>
      <c r="T34" s="64"/>
      <c r="U34" s="64"/>
      <c r="V34" s="64"/>
      <c r="W34" s="64"/>
      <c r="X34" s="64"/>
      <c r="Y34" s="64"/>
      <c r="Z34" s="64"/>
      <c r="AA34" s="64"/>
    </row>
    <row r="35" spans="1:27">
      <c r="E35" s="326" t="s">
        <v>829</v>
      </c>
      <c r="F35" s="327" t="s">
        <v>494</v>
      </c>
      <c r="G35" s="329">
        <f>SUM(G12:G33)</f>
        <v>1</v>
      </c>
      <c r="H35" s="329">
        <f>SUM(H12:H33)</f>
        <v>1.0000000000000002</v>
      </c>
      <c r="I35" s="329">
        <f t="shared" ref="I35:M35" si="8">SUM(I12:I33)</f>
        <v>1</v>
      </c>
      <c r="J35" s="329">
        <f t="shared" si="8"/>
        <v>1</v>
      </c>
      <c r="K35" s="329">
        <f t="shared" si="8"/>
        <v>1</v>
      </c>
      <c r="L35" s="329">
        <f t="shared" si="8"/>
        <v>1</v>
      </c>
      <c r="M35" s="329">
        <f t="shared" si="8"/>
        <v>1</v>
      </c>
      <c r="N35" s="329">
        <f>SUM(N12:N33)</f>
        <v>1</v>
      </c>
      <c r="Q35" s="62"/>
      <c r="R35" s="62"/>
      <c r="S35" s="62"/>
      <c r="T35" s="62"/>
      <c r="U35" s="62"/>
      <c r="V35" s="62"/>
      <c r="W35" s="62"/>
      <c r="X35" s="62">
        <f>SUM(X12:X32)</f>
        <v>391.65999999999997</v>
      </c>
      <c r="Y35" s="62"/>
      <c r="Z35" s="448">
        <f>SUM(Z12:Z32)</f>
        <v>1.0000000000000002</v>
      </c>
      <c r="AA35" s="62"/>
    </row>
    <row r="36" spans="1:27">
      <c r="F36" s="326" t="s">
        <v>978</v>
      </c>
    </row>
    <row r="37" spans="1:27">
      <c r="A37" s="332" t="s">
        <v>1492</v>
      </c>
      <c r="B37" s="332" t="s">
        <v>1500</v>
      </c>
      <c r="C37" s="332" t="s">
        <v>973</v>
      </c>
      <c r="D37" s="332"/>
      <c r="E37" s="332" t="s">
        <v>974</v>
      </c>
      <c r="F37" s="332"/>
      <c r="G37" s="332"/>
      <c r="H37" s="332"/>
    </row>
    <row r="38" spans="1:27">
      <c r="A38" s="62">
        <v>32</v>
      </c>
      <c r="B38" s="62" t="s">
        <v>737</v>
      </c>
      <c r="C38" s="326" t="s">
        <v>547</v>
      </c>
      <c r="E38" s="326" t="s">
        <v>975</v>
      </c>
      <c r="F38" s="333">
        <f>SUM(G38:N38)</f>
        <v>0.12515656356563037</v>
      </c>
      <c r="G38" s="326">
        <f t="shared" ref="G38:N38" si="9">G12*G$6</f>
        <v>0</v>
      </c>
      <c r="H38" s="326">
        <f t="shared" si="9"/>
        <v>8.7933102881238377E-3</v>
      </c>
      <c r="I38" s="326">
        <f t="shared" si="9"/>
        <v>0.1075645802376055</v>
      </c>
      <c r="J38" s="326">
        <f t="shared" si="9"/>
        <v>0</v>
      </c>
      <c r="K38" s="326">
        <f t="shared" si="9"/>
        <v>0</v>
      </c>
      <c r="L38" s="326">
        <f t="shared" si="9"/>
        <v>0</v>
      </c>
      <c r="M38" s="326">
        <f t="shared" si="9"/>
        <v>8.7986730399010338E-3</v>
      </c>
      <c r="N38" s="326">
        <f t="shared" si="9"/>
        <v>0</v>
      </c>
    </row>
    <row r="39" spans="1:27">
      <c r="A39" s="62">
        <v>48</v>
      </c>
      <c r="B39" s="62" t="s">
        <v>777</v>
      </c>
      <c r="C39" s="326" t="s">
        <v>382</v>
      </c>
      <c r="E39" s="326" t="s">
        <v>381</v>
      </c>
      <c r="F39" s="333">
        <f t="shared" ref="F39:F59" si="10">SUM(G39:N39)</f>
        <v>2.3031885218852931E-2</v>
      </c>
      <c r="G39" s="326">
        <f t="shared" ref="G39:N39" si="11">G13*G$6</f>
        <v>0</v>
      </c>
      <c r="H39" s="326">
        <f>H13*H$6</f>
        <v>1.1462708054161433E-2</v>
      </c>
      <c r="I39" s="326">
        <f t="shared" si="11"/>
        <v>0</v>
      </c>
      <c r="J39" s="326">
        <f t="shared" si="11"/>
        <v>1.15691771646915E-2</v>
      </c>
      <c r="K39" s="326">
        <f t="shared" si="11"/>
        <v>0</v>
      </c>
      <c r="L39" s="326">
        <f t="shared" si="11"/>
        <v>0</v>
      </c>
      <c r="M39" s="326">
        <f t="shared" si="11"/>
        <v>0</v>
      </c>
      <c r="N39" s="326">
        <f t="shared" si="11"/>
        <v>0</v>
      </c>
    </row>
    <row r="40" spans="1:27">
      <c r="A40" s="62">
        <v>48</v>
      </c>
      <c r="B40" s="62" t="s">
        <v>777</v>
      </c>
      <c r="C40" s="326" t="s">
        <v>382</v>
      </c>
      <c r="E40" s="326" t="s">
        <v>295</v>
      </c>
      <c r="F40" s="333">
        <f t="shared" si="10"/>
        <v>1.3519714567990403E-2</v>
      </c>
      <c r="G40" s="326">
        <f>G14*G$6</f>
        <v>0</v>
      </c>
      <c r="H40" s="326">
        <f t="shared" ref="H40:N40" si="12">H14*H$6</f>
        <v>1.3519714567990403E-2</v>
      </c>
      <c r="I40" s="326">
        <f t="shared" si="12"/>
        <v>0</v>
      </c>
      <c r="J40" s="326">
        <f t="shared" si="12"/>
        <v>0</v>
      </c>
      <c r="K40" s="326">
        <f t="shared" si="12"/>
        <v>0</v>
      </c>
      <c r="L40" s="326">
        <f t="shared" si="12"/>
        <v>0</v>
      </c>
      <c r="M40" s="326">
        <f t="shared" si="12"/>
        <v>0</v>
      </c>
      <c r="N40" s="326">
        <f t="shared" si="12"/>
        <v>0</v>
      </c>
    </row>
    <row r="41" spans="1:27">
      <c r="A41" s="62">
        <v>48</v>
      </c>
      <c r="B41" s="62" t="s">
        <v>777</v>
      </c>
      <c r="C41" s="326" t="s">
        <v>375</v>
      </c>
      <c r="E41" s="326" t="s">
        <v>623</v>
      </c>
      <c r="F41" s="333">
        <f t="shared" si="10"/>
        <v>7.4334876614246884E-2</v>
      </c>
      <c r="G41" s="326">
        <f t="shared" ref="G41:N41" si="13">G15*G$6</f>
        <v>0</v>
      </c>
      <c r="H41" s="326">
        <f t="shared" si="13"/>
        <v>7.4334876614246884E-2</v>
      </c>
      <c r="I41" s="326">
        <f t="shared" si="13"/>
        <v>0</v>
      </c>
      <c r="J41" s="326">
        <f t="shared" si="13"/>
        <v>0</v>
      </c>
      <c r="K41" s="326">
        <f t="shared" si="13"/>
        <v>0</v>
      </c>
      <c r="L41" s="326">
        <f t="shared" si="13"/>
        <v>0</v>
      </c>
      <c r="M41" s="326">
        <f t="shared" si="13"/>
        <v>0</v>
      </c>
      <c r="N41" s="326">
        <f t="shared" si="13"/>
        <v>0</v>
      </c>
    </row>
    <row r="42" spans="1:27">
      <c r="A42" s="62">
        <v>48</v>
      </c>
      <c r="B42" s="62" t="s">
        <v>777</v>
      </c>
      <c r="C42" s="326" t="s">
        <v>380</v>
      </c>
      <c r="E42" s="326" t="s">
        <v>380</v>
      </c>
      <c r="F42" s="333">
        <f t="shared" si="10"/>
        <v>6.5651482704724581E-2</v>
      </c>
      <c r="G42" s="326">
        <f t="shared" ref="G42:N42" si="14">G16*G$6</f>
        <v>0</v>
      </c>
      <c r="H42" s="326">
        <f t="shared" si="14"/>
        <v>6.5651482704724581E-2</v>
      </c>
      <c r="I42" s="326">
        <f t="shared" si="14"/>
        <v>0</v>
      </c>
      <c r="J42" s="326">
        <f t="shared" si="14"/>
        <v>0</v>
      </c>
      <c r="K42" s="326">
        <f t="shared" si="14"/>
        <v>0</v>
      </c>
      <c r="L42" s="326">
        <f t="shared" si="14"/>
        <v>0</v>
      </c>
      <c r="M42" s="326">
        <f t="shared" si="14"/>
        <v>0</v>
      </c>
      <c r="N42" s="326">
        <f t="shared" si="14"/>
        <v>0</v>
      </c>
    </row>
    <row r="43" spans="1:27">
      <c r="A43" s="62">
        <v>49</v>
      </c>
      <c r="B43" s="62" t="s">
        <v>946</v>
      </c>
      <c r="C43" s="62" t="s">
        <v>376</v>
      </c>
      <c r="D43" s="62" t="s">
        <v>377</v>
      </c>
      <c r="E43" s="509" t="s">
        <v>378</v>
      </c>
      <c r="F43" s="333">
        <f t="shared" si="10"/>
        <v>1.4132105820199026E-3</v>
      </c>
      <c r="G43" s="326">
        <f t="shared" ref="G43:N43" si="15">G17*G$6</f>
        <v>0</v>
      </c>
      <c r="H43" s="326">
        <f t="shared" si="15"/>
        <v>1.4132105820199026E-3</v>
      </c>
      <c r="I43" s="326">
        <f t="shared" si="15"/>
        <v>0</v>
      </c>
      <c r="J43" s="326">
        <f t="shared" si="15"/>
        <v>0</v>
      </c>
      <c r="K43" s="326">
        <f t="shared" si="15"/>
        <v>0</v>
      </c>
      <c r="L43" s="326">
        <f t="shared" si="15"/>
        <v>0</v>
      </c>
      <c r="M43" s="326">
        <f t="shared" si="15"/>
        <v>0</v>
      </c>
      <c r="N43" s="326">
        <f t="shared" si="15"/>
        <v>0</v>
      </c>
    </row>
    <row r="44" spans="1:27">
      <c r="A44" s="62">
        <v>51</v>
      </c>
      <c r="B44" s="62" t="s">
        <v>748</v>
      </c>
      <c r="C44" s="326" t="s">
        <v>302</v>
      </c>
      <c r="E44" s="326" t="s">
        <v>584</v>
      </c>
      <c r="F44" s="333">
        <f t="shared" si="10"/>
        <v>1.7781442468871922E-2</v>
      </c>
      <c r="G44" s="326">
        <f t="shared" ref="G44:N44" si="16">G18*G$6</f>
        <v>0</v>
      </c>
      <c r="H44" s="326">
        <f t="shared" si="16"/>
        <v>0</v>
      </c>
      <c r="I44" s="326">
        <f t="shared" si="16"/>
        <v>0</v>
      </c>
      <c r="J44" s="326">
        <f t="shared" si="16"/>
        <v>0</v>
      </c>
      <c r="K44" s="326">
        <f t="shared" si="16"/>
        <v>0</v>
      </c>
      <c r="L44" s="326">
        <f t="shared" si="16"/>
        <v>0</v>
      </c>
      <c r="M44" s="326">
        <f t="shared" si="16"/>
        <v>0</v>
      </c>
      <c r="N44" s="326">
        <f t="shared" si="16"/>
        <v>1.7781442468871922E-2</v>
      </c>
    </row>
    <row r="45" spans="1:27">
      <c r="A45" s="62">
        <v>51</v>
      </c>
      <c r="B45" s="62" t="s">
        <v>748</v>
      </c>
      <c r="C45" s="326" t="s">
        <v>302</v>
      </c>
      <c r="E45" s="326" t="s">
        <v>552</v>
      </c>
      <c r="F45" s="333">
        <f t="shared" si="10"/>
        <v>2.4050288039937631E-4</v>
      </c>
      <c r="G45" s="326">
        <f t="shared" ref="G45:N45" si="17">G19*G$6</f>
        <v>0</v>
      </c>
      <c r="H45" s="326">
        <f t="shared" si="17"/>
        <v>0</v>
      </c>
      <c r="I45" s="326">
        <f t="shared" si="17"/>
        <v>0</v>
      </c>
      <c r="J45" s="326">
        <f t="shared" si="17"/>
        <v>0</v>
      </c>
      <c r="K45" s="326">
        <f t="shared" si="17"/>
        <v>0</v>
      </c>
      <c r="L45" s="326">
        <f t="shared" si="17"/>
        <v>0</v>
      </c>
      <c r="M45" s="326">
        <f t="shared" si="17"/>
        <v>0</v>
      </c>
      <c r="N45" s="326">
        <f t="shared" si="17"/>
        <v>2.4050288039937631E-4</v>
      </c>
    </row>
    <row r="46" spans="1:27">
      <c r="A46" s="62">
        <v>51</v>
      </c>
      <c r="B46" s="62" t="s">
        <v>748</v>
      </c>
      <c r="C46" s="326" t="s">
        <v>302</v>
      </c>
      <c r="E46" s="326" t="s">
        <v>479</v>
      </c>
      <c r="F46" s="333">
        <f t="shared" si="10"/>
        <v>2.4050288039937631E-4</v>
      </c>
      <c r="G46" s="326">
        <f t="shared" ref="G46:N46" si="18">G20*G$6</f>
        <v>0</v>
      </c>
      <c r="H46" s="326">
        <f t="shared" si="18"/>
        <v>0</v>
      </c>
      <c r="I46" s="326">
        <f t="shared" si="18"/>
        <v>0</v>
      </c>
      <c r="J46" s="326">
        <f t="shared" si="18"/>
        <v>0</v>
      </c>
      <c r="K46" s="326">
        <f t="shared" si="18"/>
        <v>0</v>
      </c>
      <c r="L46" s="326">
        <f t="shared" si="18"/>
        <v>0</v>
      </c>
      <c r="M46" s="326">
        <f t="shared" si="18"/>
        <v>0</v>
      </c>
      <c r="N46" s="326">
        <f t="shared" si="18"/>
        <v>2.4050288039937631E-4</v>
      </c>
    </row>
    <row r="47" spans="1:27">
      <c r="A47" s="62">
        <v>53</v>
      </c>
      <c r="B47" s="62" t="s">
        <v>773</v>
      </c>
      <c r="C47" s="326" t="s">
        <v>375</v>
      </c>
      <c r="E47" s="326" t="s">
        <v>551</v>
      </c>
      <c r="F47" s="333">
        <f t="shared" si="10"/>
        <v>3.4722171389252855E-2</v>
      </c>
      <c r="G47" s="326">
        <f t="shared" ref="G47:N47" si="19">G21*G$6</f>
        <v>0</v>
      </c>
      <c r="H47" s="326">
        <f t="shared" si="19"/>
        <v>0</v>
      </c>
      <c r="I47" s="326">
        <f t="shared" si="19"/>
        <v>0</v>
      </c>
      <c r="J47" s="326">
        <f t="shared" si="19"/>
        <v>0</v>
      </c>
      <c r="K47" s="326">
        <f t="shared" si="19"/>
        <v>3.4722171389252855E-2</v>
      </c>
      <c r="L47" s="326">
        <f t="shared" si="19"/>
        <v>0</v>
      </c>
      <c r="M47" s="326">
        <f t="shared" si="19"/>
        <v>0</v>
      </c>
      <c r="N47" s="326">
        <f t="shared" si="19"/>
        <v>0</v>
      </c>
    </row>
    <row r="48" spans="1:27">
      <c r="A48" s="62">
        <v>53</v>
      </c>
      <c r="B48" s="62" t="s">
        <v>773</v>
      </c>
      <c r="C48" s="326" t="s">
        <v>375</v>
      </c>
      <c r="E48" s="326" t="s">
        <v>977</v>
      </c>
      <c r="F48" s="333">
        <f t="shared" si="10"/>
        <v>0.10438352942769701</v>
      </c>
      <c r="G48" s="326">
        <f t="shared" ref="G48:N48" si="20">G22*G$6</f>
        <v>0</v>
      </c>
      <c r="H48" s="326">
        <f t="shared" si="20"/>
        <v>6.447380721970801E-2</v>
      </c>
      <c r="I48" s="326">
        <f t="shared" si="20"/>
        <v>0</v>
      </c>
      <c r="J48" s="326">
        <f t="shared" si="20"/>
        <v>0</v>
      </c>
      <c r="K48" s="326">
        <f t="shared" si="20"/>
        <v>0</v>
      </c>
      <c r="L48" s="326">
        <f t="shared" si="20"/>
        <v>9.110406769487529E-3</v>
      </c>
      <c r="M48" s="326">
        <f t="shared" si="20"/>
        <v>3.0799315438501462E-2</v>
      </c>
      <c r="N48" s="326">
        <f t="shared" si="20"/>
        <v>0</v>
      </c>
    </row>
    <row r="49" spans="1:14">
      <c r="A49" s="62">
        <v>53</v>
      </c>
      <c r="B49" s="62" t="s">
        <v>773</v>
      </c>
      <c r="C49" s="326" t="s">
        <v>375</v>
      </c>
      <c r="E49" s="326" t="s">
        <v>509</v>
      </c>
      <c r="F49" s="333">
        <f t="shared" si="10"/>
        <v>3.4722171389252855E-2</v>
      </c>
      <c r="G49" s="326">
        <f t="shared" ref="G49:N49" si="21">G23*G$6</f>
        <v>0</v>
      </c>
      <c r="H49" s="326">
        <f t="shared" si="21"/>
        <v>0</v>
      </c>
      <c r="I49" s="326">
        <f t="shared" si="21"/>
        <v>0</v>
      </c>
      <c r="J49" s="326">
        <f t="shared" si="21"/>
        <v>0</v>
      </c>
      <c r="K49" s="326">
        <f t="shared" si="21"/>
        <v>3.4722171389252855E-2</v>
      </c>
      <c r="L49" s="326">
        <f t="shared" si="21"/>
        <v>0</v>
      </c>
      <c r="M49" s="326">
        <f t="shared" si="21"/>
        <v>0</v>
      </c>
      <c r="N49" s="326">
        <f t="shared" si="21"/>
        <v>0</v>
      </c>
    </row>
    <row r="50" spans="1:14">
      <c r="A50" s="62">
        <v>53</v>
      </c>
      <c r="B50" s="62" t="s">
        <v>773</v>
      </c>
      <c r="C50" s="326" t="s">
        <v>375</v>
      </c>
      <c r="E50" s="326" t="s">
        <v>278</v>
      </c>
      <c r="F50" s="333">
        <f t="shared" si="10"/>
        <v>1.6097922306076286E-2</v>
      </c>
      <c r="G50" s="326">
        <f t="shared" ref="G50:N50" si="22">G24*G$6</f>
        <v>0</v>
      </c>
      <c r="H50" s="326">
        <f t="shared" si="22"/>
        <v>0</v>
      </c>
      <c r="I50" s="326">
        <f t="shared" si="22"/>
        <v>0</v>
      </c>
      <c r="J50" s="326">
        <f t="shared" si="22"/>
        <v>0</v>
      </c>
      <c r="K50" s="326">
        <f t="shared" si="22"/>
        <v>0</v>
      </c>
      <c r="L50" s="326">
        <f t="shared" si="22"/>
        <v>0</v>
      </c>
      <c r="M50" s="326">
        <f t="shared" si="22"/>
        <v>0</v>
      </c>
      <c r="N50" s="326">
        <f t="shared" si="22"/>
        <v>1.6097922306076286E-2</v>
      </c>
    </row>
    <row r="51" spans="1:14">
      <c r="A51" s="62">
        <v>53</v>
      </c>
      <c r="B51" s="62" t="s">
        <v>773</v>
      </c>
      <c r="C51" s="326" t="s">
        <v>375</v>
      </c>
      <c r="E51" s="326" t="s">
        <v>976</v>
      </c>
      <c r="F51" s="333">
        <f t="shared" si="10"/>
        <v>2.0148672778243651E-3</v>
      </c>
      <c r="G51" s="326">
        <f t="shared" ref="G51:N51" si="23">G25*G$6</f>
        <v>0</v>
      </c>
      <c r="H51" s="326">
        <f t="shared" si="23"/>
        <v>1.7743643974249886E-3</v>
      </c>
      <c r="I51" s="326">
        <f t="shared" si="23"/>
        <v>0</v>
      </c>
      <c r="J51" s="326">
        <f t="shared" si="23"/>
        <v>0</v>
      </c>
      <c r="K51" s="326">
        <f t="shared" si="23"/>
        <v>0</v>
      </c>
      <c r="L51" s="326">
        <f t="shared" si="23"/>
        <v>0</v>
      </c>
      <c r="M51" s="326">
        <f t="shared" si="23"/>
        <v>0</v>
      </c>
      <c r="N51" s="326">
        <f t="shared" si="23"/>
        <v>2.4050288039937631E-4</v>
      </c>
    </row>
    <row r="52" spans="1:14">
      <c r="A52" s="62">
        <v>54</v>
      </c>
      <c r="B52" s="62" t="s">
        <v>744</v>
      </c>
      <c r="C52" s="326" t="s">
        <v>302</v>
      </c>
      <c r="D52" s="326" t="s">
        <v>15</v>
      </c>
      <c r="E52" s="326" t="s">
        <v>240</v>
      </c>
      <c r="F52" s="333">
        <f t="shared" si="10"/>
        <v>0.12389146102374481</v>
      </c>
      <c r="G52" s="326">
        <f t="shared" ref="G52:N52" si="24">G26*G$6</f>
        <v>0</v>
      </c>
      <c r="H52" s="326">
        <f t="shared" si="24"/>
        <v>0.12389146102374481</v>
      </c>
      <c r="I52" s="326">
        <f t="shared" si="24"/>
        <v>0</v>
      </c>
      <c r="J52" s="326">
        <f t="shared" si="24"/>
        <v>0</v>
      </c>
      <c r="K52" s="326">
        <f t="shared" si="24"/>
        <v>0</v>
      </c>
      <c r="L52" s="326">
        <f t="shared" si="24"/>
        <v>0</v>
      </c>
      <c r="M52" s="326">
        <f t="shared" si="24"/>
        <v>0</v>
      </c>
      <c r="N52" s="326">
        <f t="shared" si="24"/>
        <v>0</v>
      </c>
    </row>
    <row r="53" spans="1:14">
      <c r="A53" s="62">
        <v>54</v>
      </c>
      <c r="B53" s="62" t="s">
        <v>744</v>
      </c>
      <c r="C53" s="326" t="s">
        <v>302</v>
      </c>
      <c r="D53" s="509" t="s">
        <v>1783</v>
      </c>
      <c r="F53" s="333">
        <f t="shared" si="10"/>
        <v>4.4971501187833343E-2</v>
      </c>
      <c r="G53" s="326">
        <f t="shared" ref="G53:N53" si="25">G27*G$6</f>
        <v>0</v>
      </c>
      <c r="H53" s="326">
        <f t="shared" si="25"/>
        <v>4.4971501187833343E-2</v>
      </c>
      <c r="I53" s="326">
        <f t="shared" si="25"/>
        <v>0</v>
      </c>
      <c r="J53" s="326">
        <f t="shared" si="25"/>
        <v>0</v>
      </c>
      <c r="K53" s="326">
        <f t="shared" si="25"/>
        <v>0</v>
      </c>
      <c r="L53" s="326">
        <f t="shared" si="25"/>
        <v>0</v>
      </c>
      <c r="M53" s="326">
        <f t="shared" si="25"/>
        <v>0</v>
      </c>
      <c r="N53" s="326">
        <f t="shared" si="25"/>
        <v>0</v>
      </c>
    </row>
    <row r="54" spans="1:14">
      <c r="A54" s="62">
        <v>54</v>
      </c>
      <c r="B54" s="62" t="s">
        <v>744</v>
      </c>
      <c r="C54" s="326" t="s">
        <v>302</v>
      </c>
      <c r="D54" s="509" t="s">
        <v>1782</v>
      </c>
      <c r="F54" s="333">
        <f t="shared" si="10"/>
        <v>7.3015880071028308E-3</v>
      </c>
      <c r="G54" s="326">
        <f t="shared" ref="G54" si="26">G28*G$6</f>
        <v>0</v>
      </c>
      <c r="H54" s="326">
        <f t="shared" ref="H54:N54" si="27">H28*H$6</f>
        <v>7.3015880071028308E-3</v>
      </c>
      <c r="I54" s="326">
        <f t="shared" si="27"/>
        <v>0</v>
      </c>
      <c r="J54" s="326">
        <f t="shared" si="27"/>
        <v>0</v>
      </c>
      <c r="K54" s="326">
        <f t="shared" si="27"/>
        <v>0</v>
      </c>
      <c r="L54" s="326">
        <f t="shared" si="27"/>
        <v>0</v>
      </c>
      <c r="M54" s="326">
        <f t="shared" si="27"/>
        <v>0</v>
      </c>
      <c r="N54" s="326">
        <f t="shared" si="27"/>
        <v>0</v>
      </c>
    </row>
    <row r="55" spans="1:14">
      <c r="A55" s="62">
        <v>57</v>
      </c>
      <c r="B55" s="62" t="s">
        <v>331</v>
      </c>
      <c r="C55" s="326" t="s">
        <v>375</v>
      </c>
      <c r="E55" s="326" t="s">
        <v>521</v>
      </c>
      <c r="F55" s="333">
        <f t="shared" si="10"/>
        <v>3.2559126876651565E-2</v>
      </c>
      <c r="G55" s="326">
        <f t="shared" ref="G55:N55" si="28">G29*G$6</f>
        <v>3.2559126876651565E-2</v>
      </c>
      <c r="H55" s="326">
        <f t="shared" si="28"/>
        <v>0</v>
      </c>
      <c r="I55" s="326">
        <f t="shared" si="28"/>
        <v>0</v>
      </c>
      <c r="J55" s="326">
        <f t="shared" si="28"/>
        <v>0</v>
      </c>
      <c r="K55" s="326">
        <f t="shared" si="28"/>
        <v>0</v>
      </c>
      <c r="L55" s="326">
        <f t="shared" si="28"/>
        <v>0</v>
      </c>
      <c r="M55" s="326">
        <f t="shared" si="28"/>
        <v>0</v>
      </c>
      <c r="N55" s="326">
        <f t="shared" si="28"/>
        <v>0</v>
      </c>
    </row>
    <row r="56" spans="1:14">
      <c r="A56" s="62">
        <v>58</v>
      </c>
      <c r="B56" s="62" t="s">
        <v>824</v>
      </c>
      <c r="C56" s="326" t="s">
        <v>375</v>
      </c>
      <c r="D56" s="326" t="s">
        <v>1498</v>
      </c>
      <c r="E56" s="326" t="s">
        <v>374</v>
      </c>
      <c r="F56" s="333">
        <f t="shared" si="10"/>
        <v>2.4778292204748958E-2</v>
      </c>
      <c r="G56" s="326">
        <f t="shared" ref="G56:N56" si="29">G30*G$6</f>
        <v>0</v>
      </c>
      <c r="H56" s="326">
        <f t="shared" si="29"/>
        <v>2.4778292204748958E-2</v>
      </c>
      <c r="I56" s="326">
        <f t="shared" si="29"/>
        <v>0</v>
      </c>
      <c r="J56" s="326">
        <f t="shared" si="29"/>
        <v>0</v>
      </c>
      <c r="K56" s="326">
        <f t="shared" si="29"/>
        <v>0</v>
      </c>
      <c r="L56" s="326">
        <f t="shared" si="29"/>
        <v>0</v>
      </c>
      <c r="M56" s="326">
        <f t="shared" si="29"/>
        <v>0</v>
      </c>
      <c r="N56" s="326">
        <f t="shared" si="29"/>
        <v>0</v>
      </c>
    </row>
    <row r="57" spans="1:14">
      <c r="A57" s="62">
        <v>58</v>
      </c>
      <c r="B57" s="62" t="s">
        <v>824</v>
      </c>
      <c r="C57" s="326" t="s">
        <v>375</v>
      </c>
      <c r="D57" s="52" t="s">
        <v>368</v>
      </c>
      <c r="E57" s="326" t="s">
        <v>1068</v>
      </c>
      <c r="F57" s="333">
        <f t="shared" si="10"/>
        <v>0.22137600003980723</v>
      </c>
      <c r="G57" s="326">
        <f t="shared" ref="G57:N57" si="30">G31*G$6</f>
        <v>4.883869031497734E-2</v>
      </c>
      <c r="H57" s="326">
        <f t="shared" si="30"/>
        <v>0.17253730972482989</v>
      </c>
      <c r="I57" s="326">
        <f t="shared" si="30"/>
        <v>0</v>
      </c>
      <c r="J57" s="326">
        <f t="shared" si="30"/>
        <v>0</v>
      </c>
      <c r="K57" s="326">
        <f t="shared" si="30"/>
        <v>0</v>
      </c>
      <c r="L57" s="326">
        <f t="shared" si="30"/>
        <v>0</v>
      </c>
      <c r="M57" s="326">
        <f t="shared" si="30"/>
        <v>0</v>
      </c>
      <c r="N57" s="326">
        <f t="shared" si="30"/>
        <v>0</v>
      </c>
    </row>
    <row r="58" spans="1:14">
      <c r="A58" s="62">
        <v>72</v>
      </c>
      <c r="B58" s="62" t="s">
        <v>338</v>
      </c>
      <c r="C58" s="326" t="s">
        <v>390</v>
      </c>
      <c r="D58" s="326" t="s">
        <v>338</v>
      </c>
      <c r="E58" s="326" t="s">
        <v>391</v>
      </c>
      <c r="F58" s="333">
        <f t="shared" si="10"/>
        <v>2.69853590982027E-2</v>
      </c>
      <c r="G58" s="326">
        <f t="shared" ref="G58:N58" si="31">G32*G$6</f>
        <v>0</v>
      </c>
      <c r="H58" s="326">
        <f t="shared" si="31"/>
        <v>9.4214038801326846E-5</v>
      </c>
      <c r="I58" s="326">
        <f t="shared" si="31"/>
        <v>2.6891145059401374E-2</v>
      </c>
      <c r="J58" s="326">
        <f t="shared" si="31"/>
        <v>0</v>
      </c>
      <c r="K58" s="326">
        <f t="shared" si="31"/>
        <v>0</v>
      </c>
      <c r="L58" s="326">
        <f t="shared" si="31"/>
        <v>0</v>
      </c>
      <c r="M58" s="326">
        <f t="shared" si="31"/>
        <v>0</v>
      </c>
      <c r="N58" s="326">
        <f t="shared" si="31"/>
        <v>0</v>
      </c>
    </row>
    <row r="59" spans="1:14">
      <c r="A59" s="62">
        <v>73</v>
      </c>
      <c r="B59" s="62" t="s">
        <v>337</v>
      </c>
      <c r="C59" s="326" t="s">
        <v>525</v>
      </c>
      <c r="E59" s="326" t="s">
        <v>525</v>
      </c>
      <c r="F59" s="333">
        <f t="shared" si="10"/>
        <v>4.8258282886694528E-3</v>
      </c>
      <c r="G59" s="326">
        <f t="shared" ref="G59:N59" si="32">G33*G$6</f>
        <v>0</v>
      </c>
      <c r="H59" s="326">
        <f t="shared" si="32"/>
        <v>0</v>
      </c>
      <c r="I59" s="326">
        <f t="shared" si="32"/>
        <v>0</v>
      </c>
      <c r="J59" s="326">
        <f t="shared" si="32"/>
        <v>0</v>
      </c>
      <c r="K59" s="326">
        <f t="shared" si="32"/>
        <v>0</v>
      </c>
      <c r="L59" s="326">
        <f t="shared" si="32"/>
        <v>0</v>
      </c>
      <c r="M59" s="326">
        <f t="shared" si="32"/>
        <v>0</v>
      </c>
      <c r="N59" s="326">
        <f t="shared" si="32"/>
        <v>4.8258282886694528E-3</v>
      </c>
    </row>
    <row r="62" spans="1:14">
      <c r="F62" s="333">
        <f>SUM(F38:F59)</f>
        <v>1</v>
      </c>
      <c r="G62" s="333">
        <f t="shared" ref="G62:N62" si="33">SUM(G38:G59)</f>
        <v>8.1397817191628904E-2</v>
      </c>
      <c r="H62" s="333">
        <f t="shared" si="33"/>
        <v>0.61499784061546114</v>
      </c>
      <c r="I62" s="333">
        <f t="shared" si="33"/>
        <v>0.13445572529700686</v>
      </c>
      <c r="J62" s="333">
        <f t="shared" si="33"/>
        <v>1.15691771646915E-2</v>
      </c>
      <c r="K62" s="333">
        <f t="shared" si="33"/>
        <v>6.944434277850571E-2</v>
      </c>
      <c r="L62" s="333">
        <f t="shared" si="33"/>
        <v>9.110406769487529E-3</v>
      </c>
      <c r="M62" s="333">
        <f t="shared" si="33"/>
        <v>3.9597988478402499E-2</v>
      </c>
      <c r="N62" s="333">
        <f t="shared" si="33"/>
        <v>3.9426701704815791E-2</v>
      </c>
    </row>
  </sheetData>
  <sortState xmlns:xlrd2="http://schemas.microsoft.com/office/spreadsheetml/2017/richdata2" ref="A12:P30">
    <sortCondition ref="A12:A30"/>
    <sortCondition ref="C12:C30"/>
  </sortState>
  <pageMargins left="0.7" right="0.7" top="0.75" bottom="0.75" header="0.3" footer="0.3"/>
  <pageSetup paperSize="0" orientation="portrait" horizontalDpi="0" verticalDpi="0" copies="0"/>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45"/>
  <sheetViews>
    <sheetView topLeftCell="A22" workbookViewId="0">
      <selection activeCell="F49" sqref="F49"/>
    </sheetView>
  </sheetViews>
  <sheetFormatPr defaultRowHeight="15"/>
  <cols>
    <col min="1" max="1" width="9.140625" style="62"/>
    <col min="2" max="2" width="20.5703125" style="62" customWidth="1"/>
    <col min="3" max="3" width="18" customWidth="1"/>
    <col min="4" max="4" width="20" customWidth="1"/>
    <col min="6" max="12" width="17" customWidth="1"/>
  </cols>
  <sheetData>
    <row r="1" spans="3:13">
      <c r="C1" s="326"/>
      <c r="D1" s="326" t="s">
        <v>314</v>
      </c>
      <c r="E1" s="327" t="s">
        <v>979</v>
      </c>
      <c r="F1" s="326" t="s">
        <v>980</v>
      </c>
      <c r="G1" s="326" t="s">
        <v>981</v>
      </c>
      <c r="H1" s="326" t="s">
        <v>982</v>
      </c>
      <c r="I1" s="326" t="s">
        <v>983</v>
      </c>
      <c r="J1" s="326" t="s">
        <v>984</v>
      </c>
      <c r="K1" s="326" t="s">
        <v>985</v>
      </c>
      <c r="L1" s="326" t="s">
        <v>986</v>
      </c>
      <c r="M1" s="62"/>
    </row>
    <row r="2" spans="3:13">
      <c r="C2" s="326"/>
      <c r="D2" s="326" t="s">
        <v>953</v>
      </c>
      <c r="E2" s="326"/>
      <c r="F2" s="328" t="s">
        <v>987</v>
      </c>
      <c r="G2" s="328" t="s">
        <v>988</v>
      </c>
      <c r="H2" s="328" t="s">
        <v>844</v>
      </c>
      <c r="I2" s="326" t="s">
        <v>989</v>
      </c>
      <c r="J2" s="326" t="s">
        <v>844</v>
      </c>
      <c r="K2" s="326" t="s">
        <v>988</v>
      </c>
      <c r="L2" s="326" t="s">
        <v>990</v>
      </c>
      <c r="M2" s="62"/>
    </row>
    <row r="3" spans="3:13">
      <c r="C3" s="326"/>
      <c r="D3" s="326" t="s">
        <v>959</v>
      </c>
      <c r="E3" s="326"/>
      <c r="F3" s="326" t="s">
        <v>991</v>
      </c>
      <c r="G3" s="326" t="s">
        <v>992</v>
      </c>
      <c r="H3" s="326" t="s">
        <v>993</v>
      </c>
      <c r="I3" s="326" t="s">
        <v>994</v>
      </c>
      <c r="J3" s="326" t="s">
        <v>995</v>
      </c>
      <c r="K3" s="326" t="s">
        <v>996</v>
      </c>
      <c r="L3" s="326" t="s">
        <v>997</v>
      </c>
      <c r="M3" s="62"/>
    </row>
    <row r="4" spans="3:13">
      <c r="C4" s="326"/>
      <c r="D4" s="326" t="s">
        <v>966</v>
      </c>
      <c r="E4" s="326"/>
      <c r="F4" s="326">
        <v>1100</v>
      </c>
      <c r="G4" s="326">
        <v>1050</v>
      </c>
      <c r="H4" s="326">
        <v>342</v>
      </c>
      <c r="I4" s="326">
        <v>1070</v>
      </c>
      <c r="J4" s="326">
        <v>485</v>
      </c>
      <c r="K4" s="326">
        <v>729</v>
      </c>
      <c r="L4" s="326">
        <v>425</v>
      </c>
      <c r="M4" s="62"/>
    </row>
    <row r="5" spans="3:13">
      <c r="C5" s="326"/>
      <c r="D5" s="326" t="s">
        <v>967</v>
      </c>
      <c r="E5" s="326"/>
      <c r="F5" s="334">
        <v>1225.9670000000001</v>
      </c>
      <c r="G5" s="326">
        <v>131.244</v>
      </c>
      <c r="H5" s="326">
        <v>13.56</v>
      </c>
      <c r="I5" s="326">
        <v>59.725000000000001</v>
      </c>
      <c r="J5" s="326">
        <v>107.73099999999999</v>
      </c>
      <c r="K5" s="326">
        <v>20.748000000000001</v>
      </c>
      <c r="L5" s="326">
        <v>56.555999999999997</v>
      </c>
      <c r="M5" s="335">
        <f>SUM(F5:L5)</f>
        <v>1615.5309999999999</v>
      </c>
    </row>
    <row r="6" spans="3:13">
      <c r="C6" s="326"/>
      <c r="D6" s="326" t="s">
        <v>998</v>
      </c>
      <c r="E6" s="326"/>
      <c r="F6" s="334">
        <f>F5/$M5</f>
        <v>0.75886318492186167</v>
      </c>
      <c r="G6" s="334">
        <f t="shared" ref="G6:L6" si="0">G5/$M5</f>
        <v>8.1238923920370451E-2</v>
      </c>
      <c r="H6" s="334">
        <f t="shared" si="0"/>
        <v>8.3935251010348929E-3</v>
      </c>
      <c r="I6" s="334">
        <f t="shared" si="0"/>
        <v>3.696926892767765E-2</v>
      </c>
      <c r="J6" s="334">
        <f t="shared" si="0"/>
        <v>6.6684576154837014E-2</v>
      </c>
      <c r="K6" s="334">
        <f t="shared" si="0"/>
        <v>1.2842836194415336E-2</v>
      </c>
      <c r="L6" s="334">
        <f t="shared" si="0"/>
        <v>3.5007684779803046E-2</v>
      </c>
      <c r="M6" s="62"/>
    </row>
    <row r="7" spans="3:13">
      <c r="C7" s="326"/>
      <c r="D7" s="326" t="s">
        <v>969</v>
      </c>
      <c r="E7" s="326"/>
      <c r="F7" s="326">
        <v>3</v>
      </c>
      <c r="G7" s="326">
        <v>23</v>
      </c>
      <c r="H7" s="326">
        <v>65</v>
      </c>
      <c r="I7" s="326">
        <v>37</v>
      </c>
      <c r="J7" s="326">
        <v>28</v>
      </c>
      <c r="K7" s="326">
        <v>57</v>
      </c>
      <c r="L7" s="326">
        <v>40</v>
      </c>
      <c r="M7" s="62"/>
    </row>
    <row r="8" spans="3:13">
      <c r="C8" s="326"/>
      <c r="D8" s="326" t="s">
        <v>970</v>
      </c>
      <c r="E8" s="326"/>
      <c r="F8" s="330" t="s">
        <v>294</v>
      </c>
      <c r="G8" s="330" t="s">
        <v>294</v>
      </c>
      <c r="H8" s="330" t="s">
        <v>294</v>
      </c>
      <c r="I8" s="327" t="s">
        <v>280</v>
      </c>
      <c r="J8" s="327" t="s">
        <v>280</v>
      </c>
      <c r="K8" s="327" t="s">
        <v>280</v>
      </c>
      <c r="L8" s="327" t="s">
        <v>280</v>
      </c>
      <c r="M8" s="62"/>
    </row>
    <row r="9" spans="3:13">
      <c r="C9" s="326"/>
      <c r="D9" s="326"/>
      <c r="E9" s="326"/>
      <c r="F9" s="330"/>
      <c r="G9" s="330"/>
      <c r="H9" s="330"/>
      <c r="I9" s="327"/>
      <c r="J9" s="327"/>
      <c r="K9" s="327"/>
      <c r="L9" s="327"/>
      <c r="M9" s="62"/>
    </row>
    <row r="10" spans="3:13">
      <c r="C10" s="326"/>
      <c r="D10" s="326" t="s">
        <v>972</v>
      </c>
      <c r="E10" s="326"/>
      <c r="F10" s="326">
        <v>1</v>
      </c>
      <c r="G10" s="326">
        <v>1</v>
      </c>
      <c r="H10" s="326">
        <v>3</v>
      </c>
      <c r="I10" s="326">
        <v>1</v>
      </c>
      <c r="J10" s="326">
        <v>11</v>
      </c>
      <c r="K10" s="326">
        <v>1</v>
      </c>
      <c r="L10" s="326">
        <v>1</v>
      </c>
      <c r="M10" s="62"/>
    </row>
    <row r="11" spans="3:13">
      <c r="C11" s="336" t="s">
        <v>973</v>
      </c>
      <c r="D11" s="336" t="s">
        <v>974</v>
      </c>
      <c r="E11" s="336"/>
      <c r="F11" s="326"/>
      <c r="G11" s="326"/>
      <c r="H11" s="326"/>
      <c r="I11" s="326"/>
      <c r="J11" s="326"/>
      <c r="K11" s="326"/>
      <c r="L11" s="326"/>
      <c r="M11" s="62"/>
    </row>
    <row r="12" spans="3:13">
      <c r="C12" s="326" t="s">
        <v>382</v>
      </c>
      <c r="D12" s="326" t="s">
        <v>385</v>
      </c>
      <c r="E12" s="326"/>
      <c r="F12" s="326"/>
      <c r="G12" s="326">
        <v>1</v>
      </c>
      <c r="H12" s="326"/>
      <c r="I12" s="326"/>
      <c r="J12" s="326">
        <v>0.15960000000000002</v>
      </c>
      <c r="K12" s="326"/>
      <c r="L12" s="326"/>
      <c r="M12" s="62"/>
    </row>
    <row r="13" spans="3:13">
      <c r="C13" s="326" t="s">
        <v>382</v>
      </c>
      <c r="D13" s="326" t="s">
        <v>381</v>
      </c>
      <c r="E13" s="326"/>
      <c r="F13" s="326">
        <v>0.95</v>
      </c>
      <c r="G13" s="326"/>
      <c r="H13" s="326">
        <v>6.6900000000000001E-2</v>
      </c>
      <c r="I13" s="326"/>
      <c r="J13" s="326"/>
      <c r="K13" s="326"/>
      <c r="L13" s="326"/>
      <c r="M13" s="62"/>
    </row>
    <row r="14" spans="3:13">
      <c r="C14" s="326" t="s">
        <v>382</v>
      </c>
      <c r="D14" s="326" t="s">
        <v>517</v>
      </c>
      <c r="E14" s="326"/>
      <c r="F14" s="326"/>
      <c r="G14" s="326"/>
      <c r="H14" s="326">
        <v>0.93310000000000004</v>
      </c>
      <c r="I14" s="326"/>
      <c r="J14" s="326">
        <v>1.1899999999999999E-2</v>
      </c>
      <c r="K14" s="326"/>
      <c r="L14" s="326"/>
      <c r="M14" s="62"/>
    </row>
    <row r="15" spans="3:13">
      <c r="C15" s="326" t="s">
        <v>375</v>
      </c>
      <c r="D15" s="326" t="s">
        <v>389</v>
      </c>
      <c r="E15" s="326"/>
      <c r="F15" s="326"/>
      <c r="G15" s="326"/>
      <c r="H15" s="326"/>
      <c r="I15" s="326"/>
      <c r="J15" s="326"/>
      <c r="K15" s="326"/>
      <c r="L15" s="326">
        <v>0.92</v>
      </c>
      <c r="M15" s="62"/>
    </row>
    <row r="16" spans="3:13">
      <c r="C16" s="326" t="s">
        <v>375</v>
      </c>
      <c r="D16" s="326" t="s">
        <v>278</v>
      </c>
      <c r="E16" s="326"/>
      <c r="F16" s="326"/>
      <c r="G16" s="326"/>
      <c r="H16" s="326"/>
      <c r="I16" s="326"/>
      <c r="J16" s="326">
        <v>0.27300000000000002</v>
      </c>
      <c r="K16" s="326">
        <v>0.4</v>
      </c>
      <c r="L16" s="326"/>
      <c r="M16" s="62"/>
    </row>
    <row r="17" spans="1:13">
      <c r="C17" s="326" t="s">
        <v>375</v>
      </c>
      <c r="D17" s="326" t="s">
        <v>386</v>
      </c>
      <c r="E17" s="326"/>
      <c r="F17" s="326">
        <v>0.05</v>
      </c>
      <c r="G17" s="326"/>
      <c r="H17" s="326"/>
      <c r="I17" s="326">
        <v>0.2</v>
      </c>
      <c r="J17" s="326">
        <v>2.3900000000000001E-2</v>
      </c>
      <c r="K17" s="326"/>
      <c r="L17" s="326"/>
      <c r="M17" s="62"/>
    </row>
    <row r="18" spans="1:13">
      <c r="C18" s="326" t="s">
        <v>375</v>
      </c>
      <c r="D18" s="326" t="s">
        <v>268</v>
      </c>
      <c r="E18" s="326"/>
      <c r="F18" s="326"/>
      <c r="G18" s="326"/>
      <c r="H18" s="326"/>
      <c r="I18" s="326"/>
      <c r="J18" s="326">
        <v>6.83E-2</v>
      </c>
      <c r="K18" s="326"/>
      <c r="L18" s="326"/>
      <c r="M18" s="62"/>
    </row>
    <row r="19" spans="1:13">
      <c r="C19" s="326" t="s">
        <v>375</v>
      </c>
      <c r="D19" s="326" t="s">
        <v>999</v>
      </c>
      <c r="E19" s="326"/>
      <c r="F19" s="326"/>
      <c r="G19" s="326"/>
      <c r="H19" s="326"/>
      <c r="I19" s="326">
        <v>0.8</v>
      </c>
      <c r="J19" s="326">
        <v>0.221</v>
      </c>
      <c r="K19" s="326"/>
      <c r="L19" s="326"/>
      <c r="M19" s="62"/>
    </row>
    <row r="20" spans="1:13">
      <c r="C20" s="326" t="s">
        <v>375</v>
      </c>
      <c r="D20" s="326" t="s">
        <v>1000</v>
      </c>
      <c r="E20" s="326"/>
      <c r="F20" s="326"/>
      <c r="G20" s="326"/>
      <c r="H20" s="326"/>
      <c r="I20" s="326"/>
      <c r="J20" s="326">
        <v>2.7300000000000001E-2</v>
      </c>
      <c r="K20" s="326"/>
      <c r="L20" s="326"/>
      <c r="M20" s="62"/>
    </row>
    <row r="21" spans="1:13">
      <c r="C21" s="326" t="s">
        <v>375</v>
      </c>
      <c r="D21" s="326" t="s">
        <v>509</v>
      </c>
      <c r="E21" s="326"/>
      <c r="F21" s="326"/>
      <c r="G21" s="326"/>
      <c r="H21" s="326"/>
      <c r="I21" s="326"/>
      <c r="J21" s="326">
        <v>0.215</v>
      </c>
      <c r="K21" s="326">
        <v>0.6</v>
      </c>
      <c r="L21" s="326"/>
      <c r="M21" s="62"/>
    </row>
    <row r="22" spans="1:13">
      <c r="C22" s="326" t="s">
        <v>390</v>
      </c>
      <c r="D22" s="326" t="s">
        <v>391</v>
      </c>
      <c r="E22" s="326"/>
      <c r="F22" s="326"/>
      <c r="G22" s="326"/>
      <c r="H22" s="326"/>
      <c r="I22" s="326"/>
      <c r="J22" s="326"/>
      <c r="K22" s="326"/>
      <c r="L22" s="326">
        <v>0.08</v>
      </c>
      <c r="M22" s="62"/>
    </row>
    <row r="23" spans="1:13">
      <c r="C23" s="326"/>
      <c r="D23" s="64" t="s">
        <v>829</v>
      </c>
      <c r="E23" s="326"/>
      <c r="F23" s="337">
        <f>SUM(F12:F22)</f>
        <v>1</v>
      </c>
      <c r="G23" s="337">
        <f t="shared" ref="G23:L23" si="1">SUM(G12:G22)</f>
        <v>1</v>
      </c>
      <c r="H23" s="337">
        <f t="shared" si="1"/>
        <v>1</v>
      </c>
      <c r="I23" s="337">
        <f t="shared" si="1"/>
        <v>1</v>
      </c>
      <c r="J23" s="337">
        <f t="shared" si="1"/>
        <v>0.99999999999999989</v>
      </c>
      <c r="K23" s="337">
        <f t="shared" si="1"/>
        <v>1</v>
      </c>
      <c r="L23" s="337">
        <f t="shared" si="1"/>
        <v>1</v>
      </c>
      <c r="M23" s="62"/>
    </row>
    <row r="24" spans="1:13">
      <c r="C24" s="326"/>
      <c r="D24" s="326"/>
      <c r="E24" s="338" t="s">
        <v>1001</v>
      </c>
      <c r="F24" s="326"/>
      <c r="G24" s="326"/>
      <c r="H24" s="326"/>
      <c r="I24" s="326"/>
      <c r="J24" s="326"/>
      <c r="K24" s="326"/>
      <c r="L24" s="326"/>
      <c r="M24" s="62"/>
    </row>
    <row r="25" spans="1:13">
      <c r="C25" s="326"/>
      <c r="D25" s="326"/>
      <c r="E25" s="327" t="s">
        <v>979</v>
      </c>
      <c r="F25" s="326"/>
      <c r="G25" s="326"/>
      <c r="H25" s="326"/>
      <c r="I25" s="326"/>
      <c r="J25" s="326"/>
      <c r="K25" s="326"/>
      <c r="L25" s="326"/>
      <c r="M25" s="62"/>
    </row>
    <row r="26" spans="1:13">
      <c r="C26" s="336" t="s">
        <v>973</v>
      </c>
      <c r="D26" s="336" t="s">
        <v>974</v>
      </c>
      <c r="E26" s="336"/>
      <c r="F26" s="326"/>
      <c r="G26" s="326"/>
      <c r="H26" s="326"/>
      <c r="I26" s="326"/>
      <c r="J26" s="326"/>
      <c r="K26" s="326"/>
      <c r="L26" s="326"/>
      <c r="M26" s="62"/>
    </row>
    <row r="27" spans="1:13">
      <c r="A27" s="62">
        <v>48</v>
      </c>
      <c r="B27" s="62" t="s">
        <v>777</v>
      </c>
      <c r="C27" s="326" t="s">
        <v>382</v>
      </c>
      <c r="D27" s="326" t="s">
        <v>385</v>
      </c>
      <c r="E27" s="339">
        <f>SUM(F27:L27)</f>
        <v>9.1881782274682439E-2</v>
      </c>
      <c r="F27" s="326">
        <f>F12*F$6</f>
        <v>0</v>
      </c>
      <c r="G27" s="326">
        <f t="shared" ref="F27:L37" si="2">G12*G$6</f>
        <v>8.1238923920370451E-2</v>
      </c>
      <c r="H27" s="326">
        <f t="shared" si="2"/>
        <v>0</v>
      </c>
      <c r="I27" s="326">
        <f t="shared" si="2"/>
        <v>0</v>
      </c>
      <c r="J27" s="326">
        <f t="shared" si="2"/>
        <v>1.0642858354311989E-2</v>
      </c>
      <c r="K27" s="326">
        <f t="shared" si="2"/>
        <v>0</v>
      </c>
      <c r="L27" s="326">
        <f t="shared" si="2"/>
        <v>0</v>
      </c>
      <c r="M27" s="62"/>
    </row>
    <row r="28" spans="1:13">
      <c r="A28" s="62">
        <v>48</v>
      </c>
      <c r="B28" s="62" t="s">
        <v>777</v>
      </c>
      <c r="C28" s="326" t="s">
        <v>382</v>
      </c>
      <c r="D28" s="326" t="s">
        <v>381</v>
      </c>
      <c r="E28" s="339">
        <f t="shared" ref="E28:E37" si="3">SUM(F28:L28)</f>
        <v>0.72148155250502777</v>
      </c>
      <c r="F28" s="326">
        <f>F13*F$6</f>
        <v>0.72092002567576852</v>
      </c>
      <c r="G28" s="326">
        <f t="shared" si="2"/>
        <v>0</v>
      </c>
      <c r="H28" s="326">
        <f t="shared" si="2"/>
        <v>5.6152682925923432E-4</v>
      </c>
      <c r="I28" s="326">
        <f t="shared" si="2"/>
        <v>0</v>
      </c>
      <c r="J28" s="326">
        <f t="shared" si="2"/>
        <v>0</v>
      </c>
      <c r="K28" s="326">
        <f t="shared" si="2"/>
        <v>0</v>
      </c>
      <c r="L28" s="326">
        <f t="shared" si="2"/>
        <v>0</v>
      </c>
      <c r="M28" s="62"/>
    </row>
    <row r="29" spans="1:13">
      <c r="A29" s="62">
        <v>48</v>
      </c>
      <c r="B29" s="62" t="s">
        <v>777</v>
      </c>
      <c r="C29" s="326" t="s">
        <v>382</v>
      </c>
      <c r="D29" s="326" t="s">
        <v>517</v>
      </c>
      <c r="E29" s="339">
        <f t="shared" si="3"/>
        <v>8.6255447280182192E-3</v>
      </c>
      <c r="F29" s="326">
        <f t="shared" si="2"/>
        <v>0</v>
      </c>
      <c r="G29" s="326">
        <f t="shared" si="2"/>
        <v>0</v>
      </c>
      <c r="H29" s="326">
        <f t="shared" si="2"/>
        <v>7.831998271775659E-3</v>
      </c>
      <c r="I29" s="326">
        <f t="shared" si="2"/>
        <v>0</v>
      </c>
      <c r="J29" s="326">
        <f t="shared" si="2"/>
        <v>7.9354645624256045E-4</v>
      </c>
      <c r="K29" s="326">
        <f t="shared" si="2"/>
        <v>0</v>
      </c>
      <c r="L29" s="326">
        <f t="shared" si="2"/>
        <v>0</v>
      </c>
      <c r="M29" s="62"/>
    </row>
    <row r="30" spans="1:13">
      <c r="A30" s="62">
        <v>53</v>
      </c>
      <c r="B30" s="62" t="s">
        <v>773</v>
      </c>
      <c r="C30" s="326" t="s">
        <v>375</v>
      </c>
      <c r="D30" s="326" t="s">
        <v>389</v>
      </c>
      <c r="E30" s="339">
        <f t="shared" si="3"/>
        <v>3.2207069997418805E-2</v>
      </c>
      <c r="F30" s="326">
        <f t="shared" si="2"/>
        <v>0</v>
      </c>
      <c r="G30" s="326">
        <f t="shared" si="2"/>
        <v>0</v>
      </c>
      <c r="H30" s="326">
        <f t="shared" si="2"/>
        <v>0</v>
      </c>
      <c r="I30" s="326">
        <f t="shared" si="2"/>
        <v>0</v>
      </c>
      <c r="J30" s="326">
        <f t="shared" si="2"/>
        <v>0</v>
      </c>
      <c r="K30" s="326">
        <f t="shared" si="2"/>
        <v>0</v>
      </c>
      <c r="L30" s="326">
        <f t="shared" si="2"/>
        <v>3.2207069997418805E-2</v>
      </c>
      <c r="M30" s="62"/>
    </row>
    <row r="31" spans="1:13">
      <c r="A31" s="62">
        <v>53</v>
      </c>
      <c r="B31" s="62" t="s">
        <v>773</v>
      </c>
      <c r="C31" s="326" t="s">
        <v>375</v>
      </c>
      <c r="D31" s="326" t="s">
        <v>278</v>
      </c>
      <c r="E31" s="339">
        <f t="shared" si="3"/>
        <v>2.3342023768036641E-2</v>
      </c>
      <c r="F31" s="326">
        <f t="shared" si="2"/>
        <v>0</v>
      </c>
      <c r="G31" s="326">
        <f t="shared" si="2"/>
        <v>0</v>
      </c>
      <c r="H31" s="326">
        <f t="shared" si="2"/>
        <v>0</v>
      </c>
      <c r="I31" s="326">
        <f t="shared" si="2"/>
        <v>0</v>
      </c>
      <c r="J31" s="326">
        <f t="shared" si="2"/>
        <v>1.8204889290270507E-2</v>
      </c>
      <c r="K31" s="326">
        <f t="shared" si="2"/>
        <v>5.1371344777661346E-3</v>
      </c>
      <c r="L31" s="326">
        <f t="shared" si="2"/>
        <v>0</v>
      </c>
      <c r="M31" s="62"/>
    </row>
    <row r="32" spans="1:13">
      <c r="A32" s="62">
        <v>48</v>
      </c>
      <c r="B32" s="62" t="s">
        <v>777</v>
      </c>
      <c r="C32" s="326" t="s">
        <v>375</v>
      </c>
      <c r="D32" s="326" t="s">
        <v>386</v>
      </c>
      <c r="E32" s="339">
        <f t="shared" si="3"/>
        <v>4.6930774401729221E-2</v>
      </c>
      <c r="F32" s="326">
        <f t="shared" si="2"/>
        <v>3.7943159246093087E-2</v>
      </c>
      <c r="G32" s="326">
        <f t="shared" si="2"/>
        <v>0</v>
      </c>
      <c r="H32" s="326">
        <f t="shared" si="2"/>
        <v>0</v>
      </c>
      <c r="I32" s="326">
        <f t="shared" si="2"/>
        <v>7.3938537855355304E-3</v>
      </c>
      <c r="J32" s="326">
        <f t="shared" si="2"/>
        <v>1.5937613701006046E-3</v>
      </c>
      <c r="K32" s="326">
        <f t="shared" si="2"/>
        <v>0</v>
      </c>
      <c r="L32" s="326">
        <f t="shared" si="2"/>
        <v>0</v>
      </c>
      <c r="M32" s="62"/>
    </row>
    <row r="33" spans="1:13">
      <c r="A33" s="62">
        <v>48</v>
      </c>
      <c r="B33" s="62" t="s">
        <v>777</v>
      </c>
      <c r="C33" s="326" t="s">
        <v>375</v>
      </c>
      <c r="D33" s="326" t="s">
        <v>268</v>
      </c>
      <c r="E33" s="339">
        <f t="shared" si="3"/>
        <v>4.5545565513753676E-3</v>
      </c>
      <c r="F33" s="326">
        <f t="shared" si="2"/>
        <v>0</v>
      </c>
      <c r="G33" s="326">
        <f t="shared" si="2"/>
        <v>0</v>
      </c>
      <c r="H33" s="326">
        <f t="shared" si="2"/>
        <v>0</v>
      </c>
      <c r="I33" s="326">
        <f t="shared" si="2"/>
        <v>0</v>
      </c>
      <c r="J33" s="326">
        <f t="shared" si="2"/>
        <v>4.5545565513753676E-3</v>
      </c>
      <c r="K33" s="326">
        <f t="shared" si="2"/>
        <v>0</v>
      </c>
      <c r="L33" s="326">
        <f t="shared" si="2"/>
        <v>0</v>
      </c>
      <c r="M33" s="62"/>
    </row>
    <row r="34" spans="1:13">
      <c r="A34" s="62">
        <v>53</v>
      </c>
      <c r="B34" s="62" t="s">
        <v>773</v>
      </c>
      <c r="C34" s="326" t="s">
        <v>375</v>
      </c>
      <c r="D34" s="326" t="s">
        <v>999</v>
      </c>
      <c r="E34" s="339">
        <f t="shared" si="3"/>
        <v>4.4312706472361102E-2</v>
      </c>
      <c r="F34" s="326">
        <f t="shared" si="2"/>
        <v>0</v>
      </c>
      <c r="G34" s="326">
        <f t="shared" si="2"/>
        <v>0</v>
      </c>
      <c r="H34" s="326">
        <f t="shared" si="2"/>
        <v>0</v>
      </c>
      <c r="I34" s="326">
        <f t="shared" si="2"/>
        <v>2.9575415142142122E-2</v>
      </c>
      <c r="J34" s="326">
        <f t="shared" si="2"/>
        <v>1.473729133021898E-2</v>
      </c>
      <c r="K34" s="326">
        <f t="shared" si="2"/>
        <v>0</v>
      </c>
      <c r="L34" s="326">
        <f t="shared" si="2"/>
        <v>0</v>
      </c>
      <c r="M34" s="62"/>
    </row>
    <row r="35" spans="1:13">
      <c r="A35" s="62">
        <v>50</v>
      </c>
      <c r="B35" s="62" t="s">
        <v>752</v>
      </c>
      <c r="C35" s="326" t="s">
        <v>375</v>
      </c>
      <c r="D35" s="326" t="s">
        <v>1000</v>
      </c>
      <c r="E35" s="339">
        <f t="shared" si="3"/>
        <v>1.8204889290270505E-3</v>
      </c>
      <c r="F35" s="326">
        <f t="shared" si="2"/>
        <v>0</v>
      </c>
      <c r="G35" s="326">
        <f t="shared" si="2"/>
        <v>0</v>
      </c>
      <c r="H35" s="326">
        <f t="shared" si="2"/>
        <v>0</v>
      </c>
      <c r="I35" s="326">
        <f t="shared" si="2"/>
        <v>0</v>
      </c>
      <c r="J35" s="326">
        <f t="shared" si="2"/>
        <v>1.8204889290270505E-3</v>
      </c>
      <c r="K35" s="326">
        <f t="shared" si="2"/>
        <v>0</v>
      </c>
      <c r="L35" s="326">
        <f t="shared" si="2"/>
        <v>0</v>
      </c>
      <c r="M35" s="62"/>
    </row>
    <row r="36" spans="1:13">
      <c r="A36" s="62">
        <v>53</v>
      </c>
      <c r="B36" s="62" t="s">
        <v>773</v>
      </c>
      <c r="C36" s="326" t="s">
        <v>375</v>
      </c>
      <c r="D36" s="326" t="s">
        <v>509</v>
      </c>
      <c r="E36" s="339">
        <f t="shared" si="3"/>
        <v>2.2042885589939158E-2</v>
      </c>
      <c r="F36" s="326">
        <f t="shared" si="2"/>
        <v>0</v>
      </c>
      <c r="G36" s="326">
        <f t="shared" si="2"/>
        <v>0</v>
      </c>
      <c r="H36" s="326">
        <f t="shared" si="2"/>
        <v>0</v>
      </c>
      <c r="I36" s="326">
        <f t="shared" si="2"/>
        <v>0</v>
      </c>
      <c r="J36" s="326">
        <f t="shared" si="2"/>
        <v>1.4337183873289958E-2</v>
      </c>
      <c r="K36" s="326">
        <f t="shared" si="2"/>
        <v>7.7057017166492015E-3</v>
      </c>
      <c r="L36" s="326">
        <f t="shared" si="2"/>
        <v>0</v>
      </c>
      <c r="M36" s="62"/>
    </row>
    <row r="37" spans="1:13">
      <c r="A37" s="62">
        <v>72</v>
      </c>
      <c r="B37" s="62" t="s">
        <v>338</v>
      </c>
      <c r="C37" s="326" t="s">
        <v>390</v>
      </c>
      <c r="D37" s="326" t="s">
        <v>391</v>
      </c>
      <c r="E37" s="339">
        <f t="shared" si="3"/>
        <v>2.8006147823842436E-3</v>
      </c>
      <c r="F37" s="326">
        <f t="shared" si="2"/>
        <v>0</v>
      </c>
      <c r="G37" s="326">
        <f t="shared" si="2"/>
        <v>0</v>
      </c>
      <c r="H37" s="326">
        <f t="shared" si="2"/>
        <v>0</v>
      </c>
      <c r="I37" s="326">
        <f t="shared" si="2"/>
        <v>0</v>
      </c>
      <c r="J37" s="326">
        <f t="shared" si="2"/>
        <v>0</v>
      </c>
      <c r="K37" s="326">
        <f t="shared" si="2"/>
        <v>0</v>
      </c>
      <c r="L37" s="326">
        <f t="shared" si="2"/>
        <v>2.8006147823842436E-3</v>
      </c>
      <c r="M37" s="62"/>
    </row>
    <row r="38" spans="1:13">
      <c r="C38" s="326"/>
      <c r="D38" s="326"/>
      <c r="E38" s="326"/>
      <c r="F38" s="326"/>
      <c r="G38" s="326"/>
      <c r="H38" s="326"/>
      <c r="I38" s="326"/>
      <c r="J38" s="326"/>
      <c r="K38" s="326"/>
      <c r="L38" s="326"/>
      <c r="M38" s="62"/>
    </row>
    <row r="39" spans="1:13">
      <c r="C39" s="326"/>
      <c r="D39" s="64" t="s">
        <v>829</v>
      </c>
      <c r="E39" s="163">
        <f t="shared" ref="E39:L39" si="4">SUM(E27:E37)</f>
        <v>1</v>
      </c>
      <c r="F39" s="163">
        <f t="shared" si="4"/>
        <v>0.75886318492186156</v>
      </c>
      <c r="G39" s="163">
        <f t="shared" si="4"/>
        <v>8.1238923920370451E-2</v>
      </c>
      <c r="H39" s="163">
        <f t="shared" si="4"/>
        <v>8.3935251010348929E-3</v>
      </c>
      <c r="I39" s="163">
        <f t="shared" si="4"/>
        <v>3.696926892767765E-2</v>
      </c>
      <c r="J39" s="163">
        <f t="shared" si="4"/>
        <v>6.6684576154837027E-2</v>
      </c>
      <c r="K39" s="163">
        <f t="shared" si="4"/>
        <v>1.2842836194415336E-2</v>
      </c>
      <c r="L39" s="163">
        <f t="shared" si="4"/>
        <v>3.5007684779803046E-2</v>
      </c>
      <c r="M39" s="62"/>
    </row>
    <row r="40" spans="1:13">
      <c r="C40" s="326"/>
      <c r="D40" s="326"/>
      <c r="E40" s="326"/>
      <c r="F40" s="326"/>
      <c r="G40" s="326"/>
      <c r="H40" s="326"/>
      <c r="I40" s="326"/>
      <c r="J40" s="326"/>
      <c r="K40" s="326"/>
      <c r="L40" s="326"/>
      <c r="M40" s="62"/>
    </row>
    <row r="42" spans="1:13">
      <c r="B42" s="62" t="s">
        <v>777</v>
      </c>
      <c r="E42">
        <f>SUMIF(B27:B37,B42,E27:E37)</f>
        <v>0.87347421046083307</v>
      </c>
    </row>
    <row r="43" spans="1:13">
      <c r="B43" s="62" t="s">
        <v>773</v>
      </c>
      <c r="E43" s="62">
        <f t="shared" ref="E43:E45" si="5">SUMIF(B28:B38,B43,E28:E38)</f>
        <v>0.12190468582775571</v>
      </c>
    </row>
    <row r="44" spans="1:13">
      <c r="B44" s="62" t="s">
        <v>752</v>
      </c>
      <c r="E44" s="62">
        <f t="shared" si="5"/>
        <v>1.8204889290270505E-3</v>
      </c>
    </row>
    <row r="45" spans="1:13">
      <c r="B45" s="62" t="s">
        <v>338</v>
      </c>
      <c r="E45" s="62">
        <f t="shared" si="5"/>
        <v>2.8006147823842436E-3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V60"/>
  <sheetViews>
    <sheetView workbookViewId="0">
      <selection activeCell="G36" sqref="G36"/>
    </sheetView>
  </sheetViews>
  <sheetFormatPr defaultRowHeight="15"/>
  <cols>
    <col min="1" max="1" width="5.42578125" customWidth="1"/>
    <col min="2" max="2" width="27.85546875" customWidth="1"/>
    <col min="3" max="3" width="35.85546875" customWidth="1"/>
    <col min="4" max="4" width="12" customWidth="1"/>
    <col min="5" max="5" width="13.85546875" customWidth="1"/>
    <col min="6" max="6" width="14.28515625" customWidth="1"/>
    <col min="7" max="7" width="16" customWidth="1"/>
    <col min="8" max="8" width="15.7109375" customWidth="1"/>
    <col min="9" max="9" width="13" customWidth="1"/>
    <col min="10" max="12" width="14.5703125" customWidth="1"/>
  </cols>
  <sheetData>
    <row r="1" spans="1:22">
      <c r="A1" s="518" t="s">
        <v>1796</v>
      </c>
      <c r="B1" s="519"/>
      <c r="C1" s="519"/>
      <c r="D1" s="519"/>
      <c r="E1" s="519"/>
      <c r="F1" s="62"/>
      <c r="G1" s="519"/>
      <c r="H1" s="519"/>
      <c r="I1" s="62"/>
      <c r="J1" s="62"/>
      <c r="K1" s="62"/>
      <c r="L1" s="62"/>
      <c r="M1" s="62"/>
      <c r="N1" s="62"/>
      <c r="O1" s="62"/>
      <c r="P1" s="62"/>
      <c r="Q1" s="62"/>
    </row>
    <row r="2" spans="1:22">
      <c r="A2" s="519" t="s">
        <v>1797</v>
      </c>
      <c r="B2" s="519"/>
      <c r="C2" s="519"/>
      <c r="D2" s="519"/>
      <c r="E2" s="519"/>
      <c r="F2" s="62"/>
      <c r="G2" s="519"/>
      <c r="H2" s="519"/>
      <c r="I2" s="62"/>
      <c r="J2" s="62"/>
      <c r="K2" s="62"/>
      <c r="L2" s="62"/>
      <c r="M2" s="62"/>
      <c r="N2" s="62"/>
      <c r="O2" s="62"/>
      <c r="P2" s="62"/>
      <c r="Q2" s="62"/>
      <c r="R2" s="62"/>
      <c r="S2" s="62"/>
      <c r="T2" s="62"/>
    </row>
    <row r="3" spans="1:22">
      <c r="A3" s="519"/>
      <c r="B3" s="519"/>
      <c r="C3" s="519"/>
      <c r="D3" s="519"/>
      <c r="E3" s="519"/>
      <c r="F3" s="62"/>
      <c r="G3" s="519"/>
      <c r="H3" s="519"/>
      <c r="I3" s="62"/>
      <c r="J3" s="62"/>
      <c r="K3" s="62"/>
      <c r="L3" s="62"/>
      <c r="M3" s="62"/>
      <c r="N3" s="62"/>
      <c r="O3" s="62"/>
      <c r="P3" s="62"/>
      <c r="Q3" s="62"/>
      <c r="R3" s="62"/>
      <c r="S3" s="62"/>
      <c r="T3" s="62"/>
    </row>
    <row r="4" spans="1:22" ht="15.75" thickBot="1">
      <c r="A4" s="62"/>
      <c r="B4" s="62"/>
      <c r="C4" s="518"/>
      <c r="D4" s="520"/>
      <c r="E4" s="520"/>
      <c r="F4" s="520"/>
      <c r="G4" s="520"/>
      <c r="H4" s="520"/>
      <c r="I4" s="520"/>
      <c r="J4" s="520"/>
      <c r="K4" s="520"/>
      <c r="L4" s="62"/>
      <c r="M4" s="62"/>
      <c r="N4" s="62"/>
      <c r="O4" s="62"/>
      <c r="P4" s="62"/>
      <c r="Q4" s="62"/>
      <c r="R4" s="62"/>
      <c r="S4" s="62"/>
      <c r="T4" s="62"/>
      <c r="U4" s="62"/>
      <c r="V4" s="62"/>
    </row>
    <row r="5" spans="1:22" ht="15.75" thickBot="1">
      <c r="A5" s="62"/>
      <c r="B5" s="62"/>
      <c r="C5" s="521"/>
      <c r="D5" s="562" t="s">
        <v>12</v>
      </c>
      <c r="E5" s="562" t="s">
        <v>1831</v>
      </c>
      <c r="F5" s="560" t="s">
        <v>11</v>
      </c>
      <c r="G5" s="560" t="s">
        <v>1830</v>
      </c>
      <c r="H5" s="560" t="s">
        <v>24</v>
      </c>
      <c r="I5" s="559" t="s">
        <v>9</v>
      </c>
      <c r="J5" s="559" t="s">
        <v>10</v>
      </c>
      <c r="K5" s="561" t="s">
        <v>736</v>
      </c>
      <c r="L5" s="561" t="s">
        <v>1833</v>
      </c>
      <c r="M5" s="62"/>
      <c r="N5" s="62"/>
      <c r="O5" s="62"/>
      <c r="P5" s="62"/>
      <c r="Q5" s="62"/>
      <c r="R5" s="62"/>
      <c r="S5" s="62"/>
      <c r="T5" s="62"/>
      <c r="U5" s="62"/>
      <c r="V5" s="62"/>
    </row>
    <row r="6" spans="1:22">
      <c r="A6" s="62"/>
      <c r="B6" s="62"/>
      <c r="C6" s="571" t="s">
        <v>1798</v>
      </c>
      <c r="D6" s="572">
        <v>228</v>
      </c>
      <c r="E6" s="572"/>
      <c r="F6" s="572">
        <v>17</v>
      </c>
      <c r="G6" s="572"/>
      <c r="H6" s="572">
        <v>12</v>
      </c>
      <c r="I6" s="572">
        <v>17</v>
      </c>
      <c r="J6" s="572">
        <v>41</v>
      </c>
      <c r="K6" s="572">
        <v>55</v>
      </c>
      <c r="L6" s="572">
        <v>56</v>
      </c>
      <c r="M6" s="62"/>
      <c r="N6" s="62"/>
      <c r="O6" s="62"/>
      <c r="P6" s="62"/>
      <c r="Q6" s="62"/>
      <c r="R6" s="62"/>
      <c r="S6" s="62"/>
      <c r="T6" s="62"/>
      <c r="U6" s="62"/>
      <c r="V6" s="62"/>
    </row>
    <row r="7" spans="1:22">
      <c r="A7" s="62"/>
      <c r="B7" s="62"/>
      <c r="C7" s="522" t="s">
        <v>1799</v>
      </c>
      <c r="D7" s="526" t="s">
        <v>1800</v>
      </c>
      <c r="E7" s="526"/>
      <c r="F7" s="526" t="s">
        <v>1800</v>
      </c>
      <c r="G7" s="526"/>
      <c r="H7" s="526" t="s">
        <v>1800</v>
      </c>
      <c r="I7" s="526" t="s">
        <v>1800</v>
      </c>
      <c r="J7" s="526" t="s">
        <v>1800</v>
      </c>
      <c r="K7" s="526" t="s">
        <v>1800</v>
      </c>
      <c r="L7" s="526"/>
      <c r="M7" s="523" t="s">
        <v>1801</v>
      </c>
      <c r="N7" s="62"/>
      <c r="O7" s="62"/>
      <c r="P7" s="62"/>
      <c r="Q7" s="62"/>
      <c r="R7" s="62"/>
      <c r="S7" s="62"/>
      <c r="T7" s="62"/>
      <c r="U7" s="62"/>
      <c r="V7" s="62"/>
    </row>
    <row r="8" spans="1:22">
      <c r="A8" s="62"/>
      <c r="B8" s="62"/>
      <c r="C8" s="524" t="s">
        <v>1802</v>
      </c>
      <c r="D8" s="527">
        <v>52.3</v>
      </c>
      <c r="E8" s="527"/>
      <c r="F8" s="527">
        <v>55.3</v>
      </c>
      <c r="G8" s="527"/>
      <c r="H8" s="527">
        <v>85.3</v>
      </c>
      <c r="I8" s="527">
        <v>50.1</v>
      </c>
      <c r="J8" s="527">
        <v>42.1</v>
      </c>
      <c r="K8" s="527">
        <v>60.2</v>
      </c>
      <c r="L8" s="527"/>
      <c r="M8" s="62"/>
      <c r="N8" s="62"/>
      <c r="O8" s="62"/>
      <c r="P8" s="62"/>
      <c r="Q8" s="62"/>
      <c r="R8" s="62"/>
      <c r="S8" s="62"/>
      <c r="T8" s="62"/>
      <c r="U8" s="62"/>
      <c r="V8" s="62"/>
    </row>
    <row r="9" spans="1:22">
      <c r="A9" s="62"/>
      <c r="B9" s="62"/>
      <c r="C9" s="522" t="s">
        <v>271</v>
      </c>
      <c r="D9" s="526">
        <v>29.6</v>
      </c>
      <c r="E9" s="570">
        <f>(D9/(D$26-D$19))*100</f>
        <v>31.125131440588856</v>
      </c>
      <c r="F9" s="526">
        <v>32.9</v>
      </c>
      <c r="G9" s="570">
        <f>(F9/(F$26-F$19))*100</f>
        <v>37.0913190529876</v>
      </c>
      <c r="H9" s="526">
        <v>69.400000000000006</v>
      </c>
      <c r="I9" s="526">
        <v>30.1</v>
      </c>
      <c r="J9" s="526">
        <v>24.8</v>
      </c>
      <c r="K9" s="526">
        <v>35.5</v>
      </c>
      <c r="L9" s="570">
        <f>(K9/(K$27))*100</f>
        <v>35.606820461384153</v>
      </c>
      <c r="M9" s="62"/>
      <c r="N9" s="62"/>
      <c r="O9" s="62"/>
      <c r="P9" s="62"/>
      <c r="Q9" s="62"/>
      <c r="R9" s="62"/>
      <c r="S9" s="62"/>
      <c r="T9" s="62"/>
      <c r="U9" s="62"/>
      <c r="V9" s="62"/>
    </row>
    <row r="10" spans="1:22">
      <c r="A10" s="62"/>
      <c r="B10" s="62"/>
      <c r="C10" s="522" t="s">
        <v>1803</v>
      </c>
      <c r="D10" s="526">
        <v>22.2</v>
      </c>
      <c r="E10" s="570">
        <f t="shared" ref="E10:E23" si="0">(D10/(D$26-D$19))*100</f>
        <v>23.343848580441641</v>
      </c>
      <c r="F10" s="526">
        <v>22.4</v>
      </c>
      <c r="G10" s="570">
        <f>(F10/(F$26-F$19))*100</f>
        <v>25.25366403607666</v>
      </c>
      <c r="H10" s="526">
        <v>10.1</v>
      </c>
      <c r="I10" s="526">
        <v>20</v>
      </c>
      <c r="J10" s="526">
        <v>14.6</v>
      </c>
      <c r="K10" s="526">
        <v>20.7</v>
      </c>
      <c r="L10" s="570">
        <f>(K10/(K$27))*100</f>
        <v>20.762286860581742</v>
      </c>
      <c r="M10" s="62"/>
      <c r="N10" s="62"/>
      <c r="O10" s="62"/>
      <c r="P10" s="62"/>
      <c r="Q10" s="62"/>
      <c r="R10" s="62"/>
      <c r="S10" s="62"/>
      <c r="T10" s="62"/>
      <c r="U10" s="62"/>
      <c r="V10" s="62"/>
    </row>
    <row r="11" spans="1:22">
      <c r="A11" s="62"/>
      <c r="B11" s="62"/>
      <c r="C11" s="522" t="s">
        <v>1804</v>
      </c>
      <c r="D11" s="526">
        <v>0.1</v>
      </c>
      <c r="E11" s="570">
        <f t="shared" si="0"/>
        <v>0.10515247108307046</v>
      </c>
      <c r="F11" s="526"/>
      <c r="G11" s="526"/>
      <c r="H11" s="526">
        <v>5.8</v>
      </c>
      <c r="I11" s="526"/>
      <c r="J11" s="526">
        <v>2.2000000000000002</v>
      </c>
      <c r="K11" s="526"/>
      <c r="L11" s="570"/>
      <c r="M11" s="523" t="s">
        <v>1805</v>
      </c>
      <c r="N11" s="62"/>
      <c r="O11" s="62"/>
      <c r="P11" s="62"/>
      <c r="Q11" s="62"/>
      <c r="R11" s="62"/>
      <c r="S11" s="62"/>
      <c r="T11" s="62"/>
      <c r="U11" s="62"/>
      <c r="V11" s="62"/>
    </row>
    <row r="12" spans="1:22">
      <c r="A12" s="62"/>
      <c r="B12" s="62"/>
      <c r="C12" s="522" t="s">
        <v>281</v>
      </c>
      <c r="D12" s="526">
        <v>0.1</v>
      </c>
      <c r="E12" s="570">
        <f t="shared" si="0"/>
        <v>0.10515247108307046</v>
      </c>
      <c r="F12" s="526"/>
      <c r="G12" s="526"/>
      <c r="H12" s="526"/>
      <c r="I12" s="526"/>
      <c r="J12" s="526">
        <v>0.3</v>
      </c>
      <c r="K12" s="526">
        <v>0.5</v>
      </c>
      <c r="L12" s="570">
        <f>(K12/(K$27))*100</f>
        <v>0.50150451354062187</v>
      </c>
      <c r="M12" s="62"/>
      <c r="N12" s="62"/>
      <c r="O12" s="62"/>
      <c r="P12" s="62"/>
      <c r="Q12" s="62"/>
      <c r="R12" s="62"/>
      <c r="S12" s="62"/>
      <c r="T12" s="62"/>
      <c r="U12" s="62"/>
      <c r="V12" s="62"/>
    </row>
    <row r="13" spans="1:22">
      <c r="A13" s="62"/>
      <c r="B13" s="62"/>
      <c r="C13" s="522" t="s">
        <v>265</v>
      </c>
      <c r="D13" s="526">
        <v>0.3</v>
      </c>
      <c r="E13" s="570">
        <f t="shared" si="0"/>
        <v>0.31545741324921134</v>
      </c>
      <c r="F13" s="526"/>
      <c r="G13" s="526"/>
      <c r="H13" s="526"/>
      <c r="I13" s="526"/>
      <c r="J13" s="526">
        <v>0.2</v>
      </c>
      <c r="K13" s="526">
        <v>3.5</v>
      </c>
      <c r="L13" s="570">
        <f>(K13/(K$27))*100</f>
        <v>3.5105315947843532</v>
      </c>
      <c r="M13" s="62"/>
      <c r="N13" s="62"/>
      <c r="O13" s="62"/>
      <c r="P13" s="62"/>
      <c r="Q13" s="62"/>
      <c r="R13" s="62"/>
      <c r="S13" s="62"/>
      <c r="T13" s="62"/>
      <c r="U13" s="62"/>
      <c r="V13" s="62"/>
    </row>
    <row r="14" spans="1:22">
      <c r="A14" s="62"/>
      <c r="B14" s="62"/>
      <c r="C14" s="524" t="s">
        <v>1806</v>
      </c>
      <c r="D14" s="527">
        <v>5.0999999999999996</v>
      </c>
      <c r="E14" s="527"/>
      <c r="F14" s="527">
        <v>33.4</v>
      </c>
      <c r="G14" s="526"/>
      <c r="H14" s="527">
        <v>14.7</v>
      </c>
      <c r="I14" s="527">
        <v>33.299999999999997</v>
      </c>
      <c r="J14" s="527">
        <v>25.5</v>
      </c>
      <c r="K14" s="527">
        <v>1.5</v>
      </c>
      <c r="L14" s="527"/>
      <c r="M14" s="62"/>
      <c r="N14" s="62"/>
      <c r="O14" s="62"/>
      <c r="P14" s="62"/>
      <c r="Q14" s="62"/>
      <c r="R14" s="62"/>
      <c r="S14" s="62"/>
      <c r="T14" s="62"/>
      <c r="U14" s="62"/>
      <c r="V14" s="62"/>
    </row>
    <row r="15" spans="1:22">
      <c r="A15" s="62"/>
      <c r="B15" s="62"/>
      <c r="C15" s="522" t="s">
        <v>1807</v>
      </c>
      <c r="D15" s="526">
        <v>1.4</v>
      </c>
      <c r="E15" s="570">
        <f t="shared" si="0"/>
        <v>1.4721345951629863</v>
      </c>
      <c r="F15" s="526">
        <v>33.299999999999997</v>
      </c>
      <c r="G15" s="570">
        <f t="shared" ref="G15:G16" si="1">(F15/(F$26-F$19))*100</f>
        <v>37.542277339346107</v>
      </c>
      <c r="H15" s="526">
        <v>12.3</v>
      </c>
      <c r="I15" s="526">
        <v>33.299999999999997</v>
      </c>
      <c r="J15" s="526">
        <v>25.5</v>
      </c>
      <c r="K15" s="526"/>
      <c r="L15" s="570"/>
      <c r="M15" s="523" t="s">
        <v>1808</v>
      </c>
      <c r="N15" s="62"/>
      <c r="O15" s="62"/>
      <c r="P15" s="62"/>
      <c r="Q15" s="62"/>
      <c r="R15" s="62"/>
      <c r="S15" s="62"/>
      <c r="T15" s="62"/>
      <c r="U15" s="62"/>
      <c r="V15" s="62"/>
    </row>
    <row r="16" spans="1:22">
      <c r="A16" s="62"/>
      <c r="B16" s="62"/>
      <c r="C16" s="522" t="s">
        <v>1809</v>
      </c>
      <c r="D16" s="526">
        <v>3.7</v>
      </c>
      <c r="E16" s="570">
        <f t="shared" si="0"/>
        <v>3.890641430073607</v>
      </c>
      <c r="F16" s="526">
        <v>0.1</v>
      </c>
      <c r="G16" s="570">
        <f t="shared" si="1"/>
        <v>0.11273957158962795</v>
      </c>
      <c r="H16" s="526">
        <v>2.4</v>
      </c>
      <c r="I16" s="526"/>
      <c r="J16" s="526"/>
      <c r="K16" s="526">
        <v>1.5</v>
      </c>
      <c r="L16" s="570">
        <f>(K16/(K$27))*100</f>
        <v>1.5045135406218655</v>
      </c>
      <c r="M16" s="62"/>
      <c r="N16" s="62"/>
      <c r="O16" s="62"/>
      <c r="P16" s="62"/>
      <c r="Q16" s="62"/>
      <c r="R16" s="62"/>
      <c r="S16" s="62"/>
      <c r="T16" s="62"/>
      <c r="U16" s="62"/>
      <c r="V16" s="62"/>
    </row>
    <row r="17" spans="1:22">
      <c r="A17" s="62"/>
      <c r="B17" s="62"/>
      <c r="C17" s="524" t="s">
        <v>1810</v>
      </c>
      <c r="D17" s="527">
        <v>42.6</v>
      </c>
      <c r="E17" s="527"/>
      <c r="F17" s="527">
        <v>11.3</v>
      </c>
      <c r="G17" s="527"/>
      <c r="H17" s="527">
        <v>0</v>
      </c>
      <c r="I17" s="527">
        <v>16.600000000000001</v>
      </c>
      <c r="J17" s="527">
        <v>32.4</v>
      </c>
      <c r="K17" s="527">
        <v>38.299999999999997</v>
      </c>
      <c r="L17" s="527"/>
      <c r="M17" s="62"/>
      <c r="N17" s="62"/>
      <c r="O17" s="62"/>
      <c r="P17" s="62"/>
      <c r="Q17" s="62"/>
      <c r="R17" s="62"/>
      <c r="S17" s="62"/>
      <c r="T17" s="62"/>
      <c r="U17" s="62"/>
      <c r="V17" s="62"/>
    </row>
    <row r="18" spans="1:22">
      <c r="A18" s="62"/>
      <c r="B18" s="62"/>
      <c r="C18" s="522" t="s">
        <v>269</v>
      </c>
      <c r="D18" s="526">
        <v>8.4</v>
      </c>
      <c r="E18" s="570">
        <f t="shared" si="0"/>
        <v>8.8328075709779181</v>
      </c>
      <c r="F18" s="526"/>
      <c r="G18" s="526"/>
      <c r="H18" s="526"/>
      <c r="I18" s="526">
        <v>1.7</v>
      </c>
      <c r="J18" s="526">
        <v>14</v>
      </c>
      <c r="K18" s="526">
        <v>3.8</v>
      </c>
      <c r="L18" s="570">
        <f>(K18/(K$27))*100</f>
        <v>3.8114343029087263</v>
      </c>
      <c r="M18" s="523" t="s">
        <v>1811</v>
      </c>
      <c r="N18" s="62"/>
      <c r="O18" s="62"/>
      <c r="P18" s="62"/>
      <c r="Q18" s="62"/>
      <c r="R18" s="62"/>
      <c r="S18" s="62"/>
      <c r="T18" s="62"/>
      <c r="U18" s="62"/>
      <c r="V18" s="62"/>
    </row>
    <row r="19" spans="1:22">
      <c r="A19" s="62"/>
      <c r="B19" s="62"/>
      <c r="C19" s="522" t="s">
        <v>1812</v>
      </c>
      <c r="D19" s="526">
        <v>4.9000000000000004</v>
      </c>
      <c r="E19" s="570"/>
      <c r="F19" s="526">
        <v>11.3</v>
      </c>
      <c r="G19" s="526"/>
      <c r="H19" s="526"/>
      <c r="I19" s="526"/>
      <c r="J19" s="526"/>
      <c r="K19" s="526">
        <v>0.3</v>
      </c>
      <c r="L19" s="570"/>
      <c r="M19" s="62"/>
      <c r="N19" s="62"/>
      <c r="O19" s="62"/>
      <c r="P19" s="62"/>
      <c r="Q19" s="62"/>
      <c r="R19" s="62"/>
      <c r="S19" s="62"/>
      <c r="T19" s="62"/>
      <c r="U19" s="62"/>
      <c r="V19" s="62"/>
    </row>
    <row r="20" spans="1:22">
      <c r="A20" s="62"/>
      <c r="B20" s="62"/>
      <c r="C20" s="522" t="s">
        <v>1813</v>
      </c>
      <c r="D20" s="526">
        <v>15.7</v>
      </c>
      <c r="E20" s="570">
        <f t="shared" si="0"/>
        <v>16.508937960042061</v>
      </c>
      <c r="F20" s="526"/>
      <c r="G20" s="526"/>
      <c r="H20" s="526"/>
      <c r="I20" s="526">
        <v>8.5</v>
      </c>
      <c r="J20" s="526"/>
      <c r="K20" s="526">
        <v>9.3000000000000007</v>
      </c>
      <c r="L20" s="570">
        <f>(K20/(K$27))*100</f>
        <v>9.3279839518555683</v>
      </c>
      <c r="M20" s="62"/>
      <c r="N20" s="62"/>
      <c r="O20" s="62"/>
      <c r="P20" s="62"/>
      <c r="Q20" s="62"/>
      <c r="R20" s="62"/>
      <c r="S20" s="62"/>
      <c r="T20" s="62"/>
      <c r="U20" s="62"/>
      <c r="V20" s="62"/>
    </row>
    <row r="21" spans="1:22">
      <c r="A21" s="62"/>
      <c r="B21" s="62"/>
      <c r="C21" s="522" t="s">
        <v>1814</v>
      </c>
      <c r="D21" s="526">
        <v>4.2</v>
      </c>
      <c r="E21" s="570">
        <f t="shared" si="0"/>
        <v>4.4164037854889591</v>
      </c>
      <c r="F21" s="526"/>
      <c r="G21" s="526"/>
      <c r="H21" s="526"/>
      <c r="I21" s="526">
        <v>6.4</v>
      </c>
      <c r="J21" s="526">
        <v>3.3</v>
      </c>
      <c r="K21" s="526">
        <v>13.9</v>
      </c>
      <c r="L21" s="570">
        <f>(K21/(K$27))*100</f>
        <v>13.941825476429287</v>
      </c>
      <c r="M21" s="523" t="s">
        <v>1815</v>
      </c>
      <c r="N21" s="62"/>
      <c r="O21" s="62"/>
      <c r="P21" s="62"/>
      <c r="Q21" s="62"/>
      <c r="R21" s="62"/>
      <c r="S21" s="62"/>
      <c r="T21" s="62"/>
      <c r="U21" s="62"/>
      <c r="V21" s="62"/>
    </row>
    <row r="22" spans="1:22">
      <c r="A22" s="62"/>
      <c r="B22" s="62"/>
      <c r="C22" s="522" t="s">
        <v>376</v>
      </c>
      <c r="D22" s="526"/>
      <c r="E22" s="526"/>
      <c r="F22" s="526"/>
      <c r="G22" s="526"/>
      <c r="H22" s="526"/>
      <c r="I22" s="526"/>
      <c r="J22" s="526"/>
      <c r="K22" s="526">
        <v>2.7</v>
      </c>
      <c r="L22" s="570">
        <f>(K22/(K$27))*100</f>
        <v>2.7081243731193583</v>
      </c>
      <c r="M22" s="62"/>
      <c r="N22" s="62"/>
      <c r="O22" s="62"/>
      <c r="P22" s="62"/>
      <c r="Q22" s="62"/>
      <c r="R22" s="62"/>
      <c r="S22" s="62"/>
      <c r="T22" s="62"/>
      <c r="U22" s="62"/>
      <c r="V22" s="62"/>
    </row>
    <row r="23" spans="1:22">
      <c r="A23" s="62"/>
      <c r="B23" s="62"/>
      <c r="C23" s="522" t="s">
        <v>275</v>
      </c>
      <c r="D23" s="526">
        <v>9.4</v>
      </c>
      <c r="E23" s="570">
        <f t="shared" si="0"/>
        <v>9.8843322818086232</v>
      </c>
      <c r="F23" s="526"/>
      <c r="G23" s="526"/>
      <c r="H23" s="526"/>
      <c r="I23" s="526"/>
      <c r="J23" s="526"/>
      <c r="K23" s="526"/>
      <c r="L23" s="570"/>
      <c r="M23" s="62"/>
      <c r="N23" s="62"/>
      <c r="O23" s="62"/>
      <c r="P23" s="62"/>
      <c r="Q23" s="62"/>
      <c r="R23" s="62"/>
      <c r="S23" s="62"/>
      <c r="T23" s="62"/>
      <c r="U23" s="62"/>
      <c r="V23" s="62"/>
    </row>
    <row r="24" spans="1:22">
      <c r="A24" s="62"/>
      <c r="B24" s="62"/>
      <c r="C24" s="522" t="s">
        <v>1816</v>
      </c>
      <c r="D24" s="526"/>
      <c r="E24" s="526"/>
      <c r="F24" s="526"/>
      <c r="G24" s="526"/>
      <c r="H24" s="526"/>
      <c r="I24" s="526"/>
      <c r="J24" s="526">
        <v>15.1</v>
      </c>
      <c r="K24" s="526">
        <v>8.3000000000000007</v>
      </c>
      <c r="L24" s="570">
        <f>(K24/(K$27))*100</f>
        <v>8.3249749247743239</v>
      </c>
      <c r="M24" s="523" t="s">
        <v>1817</v>
      </c>
      <c r="N24" s="62"/>
      <c r="O24" s="62"/>
      <c r="P24" s="62"/>
      <c r="Q24" s="62"/>
      <c r="R24" s="62"/>
      <c r="S24" s="62"/>
      <c r="T24" s="62"/>
      <c r="U24" s="62"/>
      <c r="V24" s="62"/>
    </row>
    <row r="25" spans="1:22">
      <c r="A25" s="62"/>
      <c r="B25" s="62"/>
      <c r="C25" s="522"/>
      <c r="D25" s="526"/>
      <c r="E25" s="526"/>
      <c r="F25" s="526"/>
      <c r="G25" s="526"/>
      <c r="H25" s="526"/>
      <c r="I25" s="526"/>
      <c r="J25" s="526"/>
      <c r="K25" s="526"/>
      <c r="L25" s="526"/>
      <c r="M25" s="62"/>
      <c r="N25" s="62"/>
      <c r="O25" s="62"/>
      <c r="P25" s="62"/>
      <c r="Q25" s="62"/>
      <c r="R25" s="62"/>
      <c r="S25" s="62"/>
      <c r="T25" s="62"/>
      <c r="U25" s="62"/>
      <c r="V25" s="62"/>
    </row>
    <row r="26" spans="1:22" ht="15.75" thickBot="1">
      <c r="A26" s="62"/>
      <c r="B26" s="62"/>
      <c r="C26" s="525" t="s">
        <v>800</v>
      </c>
      <c r="D26" s="528">
        <v>100</v>
      </c>
      <c r="E26" s="528">
        <f>SUM(E8:E25)</f>
        <v>100</v>
      </c>
      <c r="F26" s="528">
        <v>100</v>
      </c>
      <c r="G26" s="528">
        <f>SUM(G8:G25)</f>
        <v>100</v>
      </c>
      <c r="H26" s="528">
        <v>100</v>
      </c>
      <c r="I26" s="528">
        <v>100</v>
      </c>
      <c r="J26" s="528">
        <v>100</v>
      </c>
      <c r="K26" s="573">
        <f>SUM(K18:K24)+K16+K13+K12+K10+K9</f>
        <v>100</v>
      </c>
      <c r="L26" s="573">
        <f>SUM(L8:L25)</f>
        <v>100.00000000000001</v>
      </c>
      <c r="M26" s="62"/>
      <c r="N26" s="62"/>
      <c r="O26" s="62"/>
      <c r="P26" s="62"/>
      <c r="Q26" s="62"/>
      <c r="R26" s="62"/>
      <c r="S26" s="62"/>
      <c r="T26" s="62"/>
      <c r="U26" s="62"/>
      <c r="V26" s="62"/>
    </row>
    <row r="27" spans="1:22" s="62" customFormat="1">
      <c r="C27" s="563"/>
      <c r="D27" s="564">
        <f>D26-D19</f>
        <v>95.1</v>
      </c>
      <c r="E27" s="564"/>
      <c r="F27" s="564">
        <f>F26-F19</f>
        <v>88.7</v>
      </c>
      <c r="G27" s="564"/>
      <c r="H27" s="564"/>
      <c r="I27" s="564"/>
      <c r="J27" s="564"/>
      <c r="K27" s="564">
        <f>K26-K19</f>
        <v>99.7</v>
      </c>
    </row>
    <row r="28" spans="1:22" s="62" customFormat="1">
      <c r="C28" s="563"/>
      <c r="D28" s="564"/>
      <c r="E28" s="568" t="s">
        <v>11</v>
      </c>
      <c r="F28" s="568" t="s">
        <v>1829</v>
      </c>
      <c r="G28" s="567">
        <v>1.58066</v>
      </c>
      <c r="H28" s="567">
        <v>4.2564000000000002</v>
      </c>
      <c r="I28" s="564"/>
    </row>
    <row r="29" spans="1:22" s="62" customFormat="1" ht="15.75" thickBot="1">
      <c r="C29" s="563"/>
      <c r="D29" s="564"/>
      <c r="E29" s="566">
        <v>0.98</v>
      </c>
      <c r="F29" s="566">
        <v>0.02</v>
      </c>
      <c r="G29" s="569">
        <f>G28/SUM(G28:H28)</f>
        <v>0.27079728493453897</v>
      </c>
      <c r="H29" s="569">
        <f>H28/SUM(G28:H28)</f>
        <v>0.72920271506546108</v>
      </c>
      <c r="I29" s="564"/>
    </row>
    <row r="30" spans="1:22" ht="15.75" thickBot="1">
      <c r="A30" s="62"/>
      <c r="B30" s="62"/>
      <c r="C30" s="62"/>
      <c r="D30" s="562" t="s">
        <v>1831</v>
      </c>
      <c r="E30" s="565" t="s">
        <v>904</v>
      </c>
      <c r="F30" s="565"/>
      <c r="G30" s="559" t="s">
        <v>735</v>
      </c>
      <c r="I30" s="561" t="s">
        <v>1833</v>
      </c>
      <c r="J30" s="62"/>
      <c r="K30" s="62"/>
      <c r="L30" s="62"/>
      <c r="M30" s="62"/>
      <c r="N30" s="62"/>
      <c r="O30" s="62"/>
      <c r="P30" s="62"/>
      <c r="Q30" s="62"/>
      <c r="R30" s="62"/>
      <c r="S30" s="62"/>
      <c r="T30" s="62"/>
    </row>
    <row r="31" spans="1:22">
      <c r="A31" s="42">
        <v>62</v>
      </c>
      <c r="B31" s="53" t="s">
        <v>753</v>
      </c>
      <c r="C31" s="558" t="s">
        <v>271</v>
      </c>
      <c r="D31" s="448">
        <f>E9/100</f>
        <v>0.31125131440588855</v>
      </c>
      <c r="E31" s="62">
        <f>(G9/100)*E$29+(H9/100)*F$29</f>
        <v>0.37737492671927847</v>
      </c>
      <c r="F31" s="62"/>
      <c r="G31" s="507">
        <f>(I9/100)*G$29+(J9/100)*H$29</f>
        <v>0.26235225610153057</v>
      </c>
      <c r="H31" s="62"/>
      <c r="I31" s="62">
        <f>L9/100</f>
        <v>0.35606820461384153</v>
      </c>
      <c r="J31" s="62"/>
      <c r="K31" s="62"/>
      <c r="L31" s="62"/>
      <c r="M31" s="62"/>
      <c r="N31" s="62"/>
      <c r="O31" s="62"/>
      <c r="P31" s="62"/>
      <c r="Q31" s="62"/>
    </row>
    <row r="32" spans="1:22">
      <c r="A32" s="42">
        <v>63</v>
      </c>
      <c r="B32" s="53" t="s">
        <v>778</v>
      </c>
      <c r="C32" s="558" t="s">
        <v>1803</v>
      </c>
      <c r="D32" s="448">
        <f>E10/100</f>
        <v>0.2334384858044164</v>
      </c>
      <c r="E32" s="62">
        <f>(G10/100)*E$29+(H10/100)*F$29</f>
        <v>0.24950590755355129</v>
      </c>
      <c r="F32" s="62"/>
      <c r="G32" s="507">
        <f>(I10/100)*G$29+(J10/100)*H$29</f>
        <v>0.1606230533864651</v>
      </c>
      <c r="H32" s="62"/>
      <c r="I32" s="62">
        <f>L10/100</f>
        <v>0.20762286860581741</v>
      </c>
      <c r="J32" s="62"/>
      <c r="K32" s="62"/>
      <c r="L32" s="62"/>
      <c r="M32" s="62"/>
      <c r="N32" s="62"/>
      <c r="O32" s="62"/>
      <c r="P32" s="62"/>
      <c r="Q32" s="62"/>
    </row>
    <row r="33" spans="1:17">
      <c r="A33" s="42">
        <v>63</v>
      </c>
      <c r="B33" s="53" t="s">
        <v>778</v>
      </c>
      <c r="C33" s="558" t="s">
        <v>1804</v>
      </c>
      <c r="D33" s="448">
        <f>E11/100</f>
        <v>1.0515247108307047E-3</v>
      </c>
      <c r="E33" s="62">
        <f>(G11/100)*E$29+(H11/100)*F$29</f>
        <v>1.16E-3</v>
      </c>
      <c r="F33" s="62"/>
      <c r="G33" s="507">
        <f>(I11/100)*G$29+(J11/100)*H$29</f>
        <v>1.6042459731440147E-2</v>
      </c>
      <c r="H33" s="62"/>
      <c r="I33" s="62"/>
      <c r="J33" s="62"/>
      <c r="K33" s="62"/>
      <c r="L33" s="62"/>
      <c r="M33" s="62"/>
      <c r="N33" s="62"/>
      <c r="O33" s="62"/>
      <c r="P33" s="62"/>
      <c r="Q33" s="62"/>
    </row>
    <row r="34" spans="1:17">
      <c r="A34" s="42">
        <v>63</v>
      </c>
      <c r="B34" s="53" t="s">
        <v>778</v>
      </c>
      <c r="C34" s="558" t="s">
        <v>281</v>
      </c>
      <c r="D34" s="448">
        <f>E12/100</f>
        <v>1.0515247108307047E-3</v>
      </c>
      <c r="E34" s="62">
        <f>(G12/100)*E$29+(H12/100)*F$29</f>
        <v>0</v>
      </c>
      <c r="F34" s="62"/>
      <c r="G34" s="507">
        <f>(I12/100)*G$29+(J12/100)*H$29</f>
        <v>2.1876081451963833E-3</v>
      </c>
      <c r="H34" s="62"/>
      <c r="I34" s="62">
        <f>L12/100</f>
        <v>5.0150451354062184E-3</v>
      </c>
      <c r="J34" s="62"/>
      <c r="K34" s="62"/>
      <c r="L34" s="62"/>
      <c r="M34" s="62"/>
      <c r="N34" s="62"/>
      <c r="O34" s="62"/>
      <c r="P34" s="62"/>
      <c r="Q34" s="62"/>
    </row>
    <row r="35" spans="1:17">
      <c r="A35" s="42">
        <v>63</v>
      </c>
      <c r="B35" s="53" t="s">
        <v>778</v>
      </c>
      <c r="C35" s="558" t="s">
        <v>265</v>
      </c>
      <c r="D35" s="448">
        <f>E13/100</f>
        <v>3.1545741324921135E-3</v>
      </c>
      <c r="E35" s="62">
        <f>(G13/100)*E$29+(H13/100)*F$29</f>
        <v>0</v>
      </c>
      <c r="F35" s="62"/>
      <c r="G35" s="507">
        <f>(I13/100)*G$29+(J13/100)*H$29</f>
        <v>1.4584054301309223E-3</v>
      </c>
      <c r="H35" s="62"/>
      <c r="I35" s="62">
        <f>L13/100</f>
        <v>3.5105315947843531E-2</v>
      </c>
      <c r="J35" s="62"/>
      <c r="K35" s="62"/>
      <c r="L35" s="62"/>
      <c r="M35" s="62"/>
      <c r="N35" s="62"/>
      <c r="O35" s="62"/>
      <c r="P35" s="62"/>
      <c r="Q35" s="62"/>
    </row>
    <row r="36" spans="1:17">
      <c r="A36" s="42">
        <v>61</v>
      </c>
      <c r="B36" s="53" t="s">
        <v>679</v>
      </c>
      <c r="C36" s="1" t="s">
        <v>1825</v>
      </c>
      <c r="D36" s="441">
        <f>E15/100</f>
        <v>1.4721345951629862E-2</v>
      </c>
      <c r="E36" s="62">
        <f>(G15/100)*E$29+(H15/100)*F$29</f>
        <v>0.37037431792559189</v>
      </c>
      <c r="F36" s="1"/>
      <c r="G36" s="507">
        <f>(I15/100)*G$29+(J15/100)*H$29</f>
        <v>0.27612218822489404</v>
      </c>
      <c r="H36" s="1"/>
      <c r="I36" s="1"/>
    </row>
    <row r="37" spans="1:17">
      <c r="A37" s="42">
        <v>61</v>
      </c>
      <c r="B37" s="53" t="s">
        <v>679</v>
      </c>
      <c r="C37" s="1" t="s">
        <v>1825</v>
      </c>
      <c r="D37" s="441">
        <f>E16/100</f>
        <v>3.8906414300736068E-2</v>
      </c>
      <c r="E37" s="62">
        <f>(G16/100)*E$29+(H16/100)*F$29</f>
        <v>1.5848478015783539E-3</v>
      </c>
      <c r="F37" s="1"/>
      <c r="G37" s="507">
        <f>(I16/100)*G$29+(J16/100)*H$29</f>
        <v>0</v>
      </c>
      <c r="H37" s="1"/>
      <c r="I37" s="1">
        <f>L16/100</f>
        <v>1.5045135406218655E-2</v>
      </c>
    </row>
    <row r="38" spans="1:17">
      <c r="A38" s="42">
        <v>61</v>
      </c>
      <c r="B38" s="53" t="s">
        <v>679</v>
      </c>
      <c r="C38" s="558" t="s">
        <v>1826</v>
      </c>
      <c r="D38" s="441">
        <f>E18/100</f>
        <v>8.8328075709779186E-2</v>
      </c>
      <c r="E38" s="62">
        <f>(G18/100)*E$29+(H18/100)*F$29</f>
        <v>0</v>
      </c>
      <c r="F38" s="1"/>
      <c r="G38" s="507">
        <f>(I18/100)*G$29+(J18/100)*H$29</f>
        <v>0.10669193395305172</v>
      </c>
      <c r="H38" s="1"/>
      <c r="I38" s="1">
        <f>L18/100</f>
        <v>3.8114343029087262E-2</v>
      </c>
    </row>
    <row r="39" spans="1:17">
      <c r="A39" s="42">
        <v>69</v>
      </c>
      <c r="B39" s="53" t="s">
        <v>756</v>
      </c>
      <c r="C39" s="558" t="s">
        <v>1828</v>
      </c>
      <c r="D39" s="441">
        <f>E20/100</f>
        <v>0.16508937960042061</v>
      </c>
      <c r="E39" s="62">
        <f>(G20/100)*E$29+(H20/100)*F$29</f>
        <v>0</v>
      </c>
      <c r="F39" s="1"/>
      <c r="G39" s="507">
        <f>(I20/100)*G$29+(J20/100)*H$29</f>
        <v>2.3017769219435814E-2</v>
      </c>
      <c r="H39" s="1"/>
      <c r="I39" s="1">
        <f>L20/100</f>
        <v>9.3279839518555688E-2</v>
      </c>
    </row>
    <row r="40" spans="1:17">
      <c r="A40" s="42">
        <v>62</v>
      </c>
      <c r="B40" s="53" t="s">
        <v>753</v>
      </c>
      <c r="C40" s="558" t="s">
        <v>1814</v>
      </c>
      <c r="D40" s="441">
        <f>E21/100</f>
        <v>4.4164037854889593E-2</v>
      </c>
      <c r="E40" s="62">
        <f>(G21/100)*E$29+(H21/100)*F$29</f>
        <v>0</v>
      </c>
      <c r="F40" s="1"/>
      <c r="G40" s="507">
        <f>(I21/100)*G$29+(J21/100)*H$29</f>
        <v>4.1394715832970712E-2</v>
      </c>
      <c r="H40" s="1"/>
      <c r="I40" s="1">
        <f>L21/100</f>
        <v>0.13941825476429287</v>
      </c>
    </row>
    <row r="41" spans="1:17">
      <c r="A41" s="42">
        <v>46</v>
      </c>
      <c r="B41" s="50" t="s">
        <v>875</v>
      </c>
      <c r="C41" s="558" t="s">
        <v>376</v>
      </c>
      <c r="D41" s="441"/>
      <c r="E41" s="62">
        <f>(G22/100)*E$29+(H22/100)*F$29</f>
        <v>0</v>
      </c>
      <c r="F41" s="1"/>
      <c r="G41" s="464">
        <f>(I22/100)*G$29+(J22/100)*H$29</f>
        <v>0</v>
      </c>
      <c r="H41" s="1"/>
      <c r="I41" s="1">
        <f>L22/100</f>
        <v>2.7081243731193583E-2</v>
      </c>
    </row>
    <row r="42" spans="1:17">
      <c r="A42" s="42">
        <v>50</v>
      </c>
      <c r="B42" s="53" t="s">
        <v>752</v>
      </c>
      <c r="C42" s="558" t="s">
        <v>1827</v>
      </c>
      <c r="D42" s="441">
        <f>E23/100</f>
        <v>9.8843322818086235E-2</v>
      </c>
      <c r="E42" s="62">
        <f>(G23/100)*E$29+(H23/100)*F$29</f>
        <v>0</v>
      </c>
      <c r="F42" s="1"/>
      <c r="G42" s="464">
        <f>(I23/100)*G$29+(J23/100)*H$29</f>
        <v>0</v>
      </c>
      <c r="H42" s="1"/>
      <c r="I42" s="1"/>
    </row>
    <row r="43" spans="1:17">
      <c r="A43">
        <v>48</v>
      </c>
      <c r="B43" t="s">
        <v>777</v>
      </c>
      <c r="C43" s="558" t="s">
        <v>1816</v>
      </c>
      <c r="D43" s="441"/>
      <c r="E43" s="62">
        <f>(G24/100)*E$29+(H24/100)*F$29</f>
        <v>0</v>
      </c>
      <c r="F43" s="1"/>
      <c r="G43" s="507">
        <f>(I24/100)*G$29+(J24/100)*H$29</f>
        <v>0.11010960997488461</v>
      </c>
      <c r="H43" s="1"/>
      <c r="I43" s="1">
        <f>L24/100</f>
        <v>8.324974924774324E-2</v>
      </c>
    </row>
    <row r="44" spans="1:17">
      <c r="D44" s="556"/>
    </row>
    <row r="45" spans="1:17">
      <c r="D45" s="448">
        <f>SUM(D31:D43)</f>
        <v>1</v>
      </c>
      <c r="E45" s="448">
        <f>SUM(E31:E43)</f>
        <v>1</v>
      </c>
      <c r="F45" s="448"/>
      <c r="G45" s="448">
        <f>SUM(G31:G43)</f>
        <v>1</v>
      </c>
      <c r="H45" s="448"/>
      <c r="I45" s="448">
        <f>SUM(I31:I43)</f>
        <v>0.99999999999999989</v>
      </c>
    </row>
    <row r="48" spans="1:17">
      <c r="C48" s="558" t="s">
        <v>271</v>
      </c>
    </row>
    <row r="49" spans="3:3">
      <c r="C49" s="558" t="s">
        <v>1803</v>
      </c>
    </row>
    <row r="50" spans="3:3">
      <c r="C50" s="558" t="s">
        <v>1804</v>
      </c>
    </row>
    <row r="51" spans="3:3">
      <c r="C51" s="558" t="s">
        <v>281</v>
      </c>
    </row>
    <row r="52" spans="3:3">
      <c r="C52" s="558" t="s">
        <v>265</v>
      </c>
    </row>
    <row r="53" spans="3:3">
      <c r="C53" s="1" t="s">
        <v>1825</v>
      </c>
    </row>
    <row r="54" spans="3:3">
      <c r="C54" s="1" t="s">
        <v>1825</v>
      </c>
    </row>
    <row r="55" spans="3:3">
      <c r="C55" s="558" t="s">
        <v>1826</v>
      </c>
    </row>
    <row r="56" spans="3:3">
      <c r="C56" s="558" t="s">
        <v>1828</v>
      </c>
    </row>
    <row r="57" spans="3:3">
      <c r="C57" s="558" t="s">
        <v>1814</v>
      </c>
    </row>
    <row r="58" spans="3:3">
      <c r="C58" s="558" t="s">
        <v>376</v>
      </c>
    </row>
    <row r="59" spans="3:3">
      <c r="C59" s="558" t="s">
        <v>1827</v>
      </c>
    </row>
    <row r="60" spans="3:3">
      <c r="C60" s="558" t="s">
        <v>1816</v>
      </c>
    </row>
  </sheetData>
  <pageMargins left="0.7" right="0.7" top="0.75" bottom="0.75" header="0.3" footer="0.3"/>
  <pageSetup paperSize="0" orientation="portrait" horizontalDpi="0" verticalDpi="0" copies="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A37"/>
  <sheetViews>
    <sheetView workbookViewId="0">
      <pane xSplit="3" ySplit="3" topLeftCell="G4" activePane="bottomRight" state="frozen"/>
      <selection pane="topRight" activeCell="D1" sqref="D1"/>
      <selection pane="bottomLeft" activeCell="A4" sqref="A4"/>
      <selection pane="bottomRight" activeCell="O1" sqref="O1:O1048576"/>
    </sheetView>
  </sheetViews>
  <sheetFormatPr defaultColWidth="11.28515625" defaultRowHeight="15" outlineLevelRow="1" outlineLevelCol="1"/>
  <cols>
    <col min="1" max="1" width="11.28515625" style="62"/>
    <col min="2" max="2" width="37.85546875" style="62" customWidth="1"/>
    <col min="3" max="3" width="27.85546875" style="62" customWidth="1"/>
    <col min="4" max="4" width="13" style="62" customWidth="1" outlineLevel="1"/>
    <col min="5" max="7" width="11.28515625" style="62" customWidth="1" outlineLevel="1"/>
    <col min="8" max="8" width="11.28515625" style="64"/>
    <col min="9" max="12" width="11.28515625" style="62" customWidth="1" outlineLevel="1"/>
    <col min="13" max="13" width="11.28515625" style="64"/>
    <col min="14" max="14" width="18.28515625" style="62" customWidth="1" outlineLevel="1"/>
    <col min="15" max="17" width="11.28515625" style="62" outlineLevel="1"/>
    <col min="18" max="21" width="11.28515625" style="64"/>
    <col min="22" max="24" width="11.28515625" style="62"/>
    <col min="25" max="25" width="23.7109375" style="509" customWidth="1"/>
    <col min="26" max="16384" width="11.28515625" style="62"/>
  </cols>
  <sheetData>
    <row r="1" spans="1:27">
      <c r="B1" s="62" t="s">
        <v>1887</v>
      </c>
      <c r="D1" s="62">
        <v>45</v>
      </c>
      <c r="E1" s="62">
        <v>45</v>
      </c>
      <c r="F1" s="62">
        <v>45</v>
      </c>
      <c r="G1" s="62">
        <v>45</v>
      </c>
      <c r="H1" s="64">
        <v>45</v>
      </c>
      <c r="I1" s="62">
        <v>42</v>
      </c>
      <c r="J1" s="62">
        <v>42</v>
      </c>
      <c r="K1" s="62">
        <v>42</v>
      </c>
      <c r="L1" s="62">
        <v>42</v>
      </c>
      <c r="M1" s="64">
        <v>42</v>
      </c>
      <c r="O1" s="62">
        <v>44</v>
      </c>
      <c r="P1" s="62">
        <v>44</v>
      </c>
      <c r="Q1" s="62">
        <v>44</v>
      </c>
      <c r="R1" s="64">
        <v>44</v>
      </c>
      <c r="S1" s="64">
        <v>43</v>
      </c>
      <c r="T1" s="64">
        <v>20</v>
      </c>
      <c r="U1" s="64">
        <v>29</v>
      </c>
      <c r="Y1" s="692"/>
    </row>
    <row r="2" spans="1:27" s="603" customFormat="1" ht="67.900000000000006" customHeight="1">
      <c r="D2" s="604" t="s">
        <v>914</v>
      </c>
      <c r="E2" s="604" t="s">
        <v>914</v>
      </c>
      <c r="F2" s="604" t="s">
        <v>914</v>
      </c>
      <c r="G2" s="605" t="s">
        <v>914</v>
      </c>
      <c r="H2" s="606" t="s">
        <v>914</v>
      </c>
      <c r="I2" s="607" t="s">
        <v>814</v>
      </c>
      <c r="J2" s="607" t="s">
        <v>814</v>
      </c>
      <c r="K2" s="607" t="s">
        <v>814</v>
      </c>
      <c r="L2" s="607" t="s">
        <v>814</v>
      </c>
      <c r="M2" s="608" t="s">
        <v>814</v>
      </c>
      <c r="N2" s="693" t="s">
        <v>913</v>
      </c>
      <c r="O2" s="609" t="s">
        <v>913</v>
      </c>
      <c r="P2" s="609" t="s">
        <v>913</v>
      </c>
      <c r="Q2" s="609" t="s">
        <v>913</v>
      </c>
      <c r="R2" s="610" t="s">
        <v>913</v>
      </c>
      <c r="S2" s="611" t="s">
        <v>813</v>
      </c>
      <c r="T2" s="612" t="s">
        <v>908</v>
      </c>
      <c r="U2" s="480" t="s">
        <v>735</v>
      </c>
      <c r="Y2" s="693" t="s">
        <v>913</v>
      </c>
    </row>
    <row r="3" spans="1:27" s="356" customFormat="1" ht="49.5" customHeight="1">
      <c r="D3" s="614" t="s">
        <v>1889</v>
      </c>
      <c r="E3" s="614" t="s">
        <v>1890</v>
      </c>
      <c r="F3" s="614" t="s">
        <v>1891</v>
      </c>
      <c r="G3" s="614" t="s">
        <v>1892</v>
      </c>
      <c r="H3" s="614"/>
      <c r="I3" s="614" t="s">
        <v>1893</v>
      </c>
      <c r="J3" s="614" t="s">
        <v>1894</v>
      </c>
      <c r="K3" s="614" t="s">
        <v>1895</v>
      </c>
      <c r="L3" s="614" t="s">
        <v>1896</v>
      </c>
      <c r="M3" s="614"/>
      <c r="N3" s="694" t="s">
        <v>1902</v>
      </c>
      <c r="O3" s="614" t="s">
        <v>1897</v>
      </c>
      <c r="P3" s="614" t="s">
        <v>1206</v>
      </c>
      <c r="Q3" s="614" t="s">
        <v>1898</v>
      </c>
      <c r="R3" s="614"/>
      <c r="S3" s="614" t="s">
        <v>1899</v>
      </c>
      <c r="T3" s="614" t="s">
        <v>1900</v>
      </c>
      <c r="U3" s="614" t="s">
        <v>140</v>
      </c>
      <c r="Y3" s="694" t="s">
        <v>1902</v>
      </c>
    </row>
    <row r="4" spans="1:27" s="615" customFormat="1" ht="30">
      <c r="A4" s="615">
        <v>45</v>
      </c>
      <c r="B4" s="616" t="s">
        <v>914</v>
      </c>
      <c r="C4" s="617" t="s">
        <v>1905</v>
      </c>
      <c r="D4" s="618">
        <v>0</v>
      </c>
      <c r="E4" s="618">
        <v>6.3906883447314659E-3</v>
      </c>
      <c r="F4" s="618">
        <v>0</v>
      </c>
      <c r="G4" s="618">
        <v>8.2452175482304921E-2</v>
      </c>
      <c r="H4" s="619">
        <f>SUM(D4:G4)/4+H$35/11</f>
        <v>2.8422979442276335E-2</v>
      </c>
      <c r="I4" s="618">
        <v>0</v>
      </c>
      <c r="J4" s="618">
        <v>0</v>
      </c>
      <c r="K4" s="618">
        <v>0</v>
      </c>
      <c r="L4" s="618">
        <v>1.0681970927573618E-2</v>
      </c>
      <c r="M4" s="619">
        <f>SUM(I4:L4)/4+M35/3</f>
        <v>4.4096268769703219E-2</v>
      </c>
      <c r="N4" s="618"/>
      <c r="O4" s="618">
        <v>0.11674547845685339</v>
      </c>
      <c r="P4" s="618">
        <v>0.21968892907582943</v>
      </c>
      <c r="Q4" s="618">
        <v>0.21479263536290019</v>
      </c>
      <c r="R4" s="619">
        <f>SUM(N4:Q4)/4+R$35/9</f>
        <v>0.14547879321213764</v>
      </c>
      <c r="S4" s="619">
        <v>0</v>
      </c>
      <c r="T4" s="619">
        <v>0</v>
      </c>
      <c r="U4" s="619">
        <v>0</v>
      </c>
      <c r="Y4" s="694"/>
      <c r="Z4" s="603">
        <v>23</v>
      </c>
      <c r="AA4" s="603" t="s">
        <v>1888</v>
      </c>
    </row>
    <row r="5" spans="1:27" s="620" customFormat="1">
      <c r="A5" s="620">
        <v>42</v>
      </c>
      <c r="B5" s="621" t="s">
        <v>814</v>
      </c>
      <c r="C5" s="622" t="s">
        <v>1906</v>
      </c>
      <c r="D5" s="623">
        <v>0</v>
      </c>
      <c r="E5" s="623">
        <v>1.502193674657994E-2</v>
      </c>
      <c r="F5" s="623">
        <v>0</v>
      </c>
      <c r="G5" s="623">
        <v>3.6437360150154839E-3</v>
      </c>
      <c r="H5" s="619">
        <f>SUM(D5:G5)/4+H$35/11</f>
        <v>1.0878681675916092E-2</v>
      </c>
      <c r="I5" s="623">
        <v>0</v>
      </c>
      <c r="J5" s="623">
        <v>0</v>
      </c>
      <c r="K5" s="623">
        <v>0</v>
      </c>
      <c r="L5" s="623">
        <v>0</v>
      </c>
      <c r="M5" s="619">
        <f t="shared" ref="M5:M36" si="0">SUM(I5:L5)/4</f>
        <v>0</v>
      </c>
      <c r="N5" s="623"/>
      <c r="O5" s="623">
        <v>1.7557441086554531E-2</v>
      </c>
      <c r="P5" s="623">
        <v>4.5965258000598891E-2</v>
      </c>
      <c r="Q5" s="623">
        <v>2.0732167162242209E-2</v>
      </c>
      <c r="R5" s="619">
        <f>SUM(N5:Q5)/4+R$35/9</f>
        <v>2.87357490505908E-2</v>
      </c>
      <c r="S5" s="624">
        <v>0</v>
      </c>
      <c r="T5" s="624">
        <v>0</v>
      </c>
      <c r="U5" s="624">
        <v>0</v>
      </c>
      <c r="Y5" s="695">
        <v>0</v>
      </c>
      <c r="Z5" s="49">
        <v>45</v>
      </c>
      <c r="AA5" s="144" t="s">
        <v>914</v>
      </c>
    </row>
    <row r="6" spans="1:27" s="565" customFormat="1" outlineLevel="1">
      <c r="B6" s="565" t="s">
        <v>913</v>
      </c>
      <c r="C6" s="625" t="s">
        <v>1907</v>
      </c>
      <c r="D6" s="626">
        <v>0</v>
      </c>
      <c r="E6" s="626">
        <v>0</v>
      </c>
      <c r="F6" s="626">
        <v>0</v>
      </c>
      <c r="G6" s="626">
        <v>1.6525446635943914E-3</v>
      </c>
      <c r="H6" s="619">
        <f>SUM(D6:G6)/4+H$35/11</f>
        <v>6.6253996514158342E-3</v>
      </c>
      <c r="I6" s="626">
        <v>0</v>
      </c>
      <c r="J6" s="626">
        <v>0</v>
      </c>
      <c r="K6" s="626">
        <v>0</v>
      </c>
      <c r="L6" s="626">
        <v>0</v>
      </c>
      <c r="M6" s="619">
        <f t="shared" si="0"/>
        <v>0</v>
      </c>
      <c r="N6" s="626"/>
      <c r="O6" s="626">
        <v>7.1823414866019716E-2</v>
      </c>
      <c r="P6" s="626">
        <v>0.13425838023741596</v>
      </c>
      <c r="Q6" s="626">
        <v>2.0669138408009971E-3</v>
      </c>
      <c r="R6" s="619"/>
      <c r="S6" s="627">
        <v>0</v>
      </c>
      <c r="T6" s="627">
        <v>0</v>
      </c>
      <c r="U6" s="627">
        <v>0</v>
      </c>
      <c r="Y6" s="696">
        <v>0</v>
      </c>
      <c r="Z6" s="345">
        <v>42</v>
      </c>
      <c r="AA6" s="621" t="s">
        <v>814</v>
      </c>
    </row>
    <row r="7" spans="1:27" s="565" customFormat="1" outlineLevel="1">
      <c r="B7" s="565" t="s">
        <v>913</v>
      </c>
      <c r="C7" s="625" t="s">
        <v>1908</v>
      </c>
      <c r="D7" s="626">
        <v>0</v>
      </c>
      <c r="E7" s="626">
        <v>0</v>
      </c>
      <c r="F7" s="626">
        <v>0</v>
      </c>
      <c r="G7" s="626">
        <v>0</v>
      </c>
      <c r="H7" s="619">
        <f>SUM(D7:G7)/4</f>
        <v>0</v>
      </c>
      <c r="I7" s="626">
        <v>0</v>
      </c>
      <c r="J7" s="626">
        <v>0</v>
      </c>
      <c r="K7" s="626">
        <v>0</v>
      </c>
      <c r="L7" s="626">
        <v>0</v>
      </c>
      <c r="M7" s="619">
        <f t="shared" si="0"/>
        <v>0</v>
      </c>
      <c r="N7" s="626"/>
      <c r="O7" s="626">
        <v>0</v>
      </c>
      <c r="P7" s="626">
        <v>0</v>
      </c>
      <c r="Q7" s="626">
        <v>1.8828162517417989E-3</v>
      </c>
      <c r="R7" s="619"/>
      <c r="S7" s="627">
        <v>0</v>
      </c>
      <c r="T7" s="627">
        <v>0</v>
      </c>
      <c r="U7" s="627">
        <v>0</v>
      </c>
      <c r="Z7" s="343">
        <v>44</v>
      </c>
      <c r="AA7" s="148" t="s">
        <v>913</v>
      </c>
    </row>
    <row r="8" spans="1:27" s="565" customFormat="1" outlineLevel="1">
      <c r="B8" s="565" t="s">
        <v>913</v>
      </c>
      <c r="C8" s="625" t="s">
        <v>1909</v>
      </c>
      <c r="D8" s="626">
        <v>0</v>
      </c>
      <c r="E8" s="626">
        <v>0</v>
      </c>
      <c r="F8" s="626">
        <v>0</v>
      </c>
      <c r="G8" s="626">
        <v>0</v>
      </c>
      <c r="H8" s="619">
        <f>SUM(D8:G8)/4</f>
        <v>0</v>
      </c>
      <c r="I8" s="626">
        <v>0</v>
      </c>
      <c r="J8" s="626">
        <v>0</v>
      </c>
      <c r="K8" s="626">
        <v>0</v>
      </c>
      <c r="L8" s="626">
        <v>0</v>
      </c>
      <c r="M8" s="619">
        <f t="shared" si="0"/>
        <v>0</v>
      </c>
      <c r="N8" s="626"/>
      <c r="O8" s="626">
        <v>7.5079231707693003E-3</v>
      </c>
      <c r="P8" s="626">
        <v>0</v>
      </c>
      <c r="Q8" s="626">
        <v>0</v>
      </c>
      <c r="R8" s="619"/>
      <c r="S8" s="627">
        <v>0</v>
      </c>
      <c r="T8" s="627">
        <v>0</v>
      </c>
      <c r="U8" s="627">
        <v>0</v>
      </c>
      <c r="Y8" s="698"/>
      <c r="Z8" s="632">
        <v>43</v>
      </c>
      <c r="AA8" s="632" t="s">
        <v>813</v>
      </c>
    </row>
    <row r="9" spans="1:27" s="565" customFormat="1">
      <c r="A9" s="565">
        <v>44</v>
      </c>
      <c r="B9" s="148" t="s">
        <v>913</v>
      </c>
      <c r="C9" s="625"/>
      <c r="D9" s="626"/>
      <c r="E9" s="626"/>
      <c r="F9" s="626"/>
      <c r="G9" s="626"/>
      <c r="H9" s="619">
        <f>SUM(H6:H8)</f>
        <v>6.6253996514158342E-3</v>
      </c>
      <c r="I9" s="619">
        <f t="shared" ref="I9:U9" si="1">SUM(I6:I8)</f>
        <v>0</v>
      </c>
      <c r="J9" s="619">
        <f t="shared" si="1"/>
        <v>0</v>
      </c>
      <c r="K9" s="619">
        <f t="shared" si="1"/>
        <v>0</v>
      </c>
      <c r="L9" s="619">
        <f t="shared" si="1"/>
        <v>0</v>
      </c>
      <c r="M9" s="619">
        <f t="shared" si="1"/>
        <v>0</v>
      </c>
      <c r="N9" s="697">
        <v>0.05</v>
      </c>
      <c r="O9" s="619">
        <f>SUM(O6:O8)</f>
        <v>7.9331338036789018E-2</v>
      </c>
      <c r="P9" s="619">
        <f t="shared" si="1"/>
        <v>0.13425838023741596</v>
      </c>
      <c r="Q9" s="619">
        <f t="shared" si="1"/>
        <v>3.9497300925427957E-3</v>
      </c>
      <c r="R9" s="619">
        <f>SUM(N9:Q9)/4+R$35/9</f>
        <v>7.455689457992884E-2</v>
      </c>
      <c r="S9" s="619">
        <f t="shared" si="1"/>
        <v>0</v>
      </c>
      <c r="T9" s="619">
        <f t="shared" si="1"/>
        <v>0</v>
      </c>
      <c r="U9" s="619">
        <f t="shared" si="1"/>
        <v>0</v>
      </c>
      <c r="Y9" s="698"/>
      <c r="Z9" s="632">
        <v>27</v>
      </c>
      <c r="AA9" s="632" t="s">
        <v>12</v>
      </c>
    </row>
    <row r="10" spans="1:27" s="628" customFormat="1" outlineLevel="1">
      <c r="B10" s="628" t="s">
        <v>813</v>
      </c>
      <c r="C10" s="629" t="s">
        <v>199</v>
      </c>
      <c r="D10" s="630">
        <v>0</v>
      </c>
      <c r="E10" s="630">
        <v>0</v>
      </c>
      <c r="F10" s="630">
        <v>0</v>
      </c>
      <c r="G10" s="630">
        <v>3.9980919280509464E-4</v>
      </c>
      <c r="H10" s="619">
        <f>SUM(D10:G10)/4+H$35/11</f>
        <v>6.3122157837185106E-3</v>
      </c>
      <c r="I10" s="630">
        <v>0</v>
      </c>
      <c r="J10" s="630">
        <v>0</v>
      </c>
      <c r="K10" s="630">
        <v>0</v>
      </c>
      <c r="L10" s="630">
        <v>0</v>
      </c>
      <c r="M10" s="619">
        <f t="shared" si="0"/>
        <v>0</v>
      </c>
      <c r="N10" s="630"/>
      <c r="O10" s="630">
        <v>1.4528004329060042E-2</v>
      </c>
      <c r="P10" s="630">
        <v>1.3822070717647494E-3</v>
      </c>
      <c r="Q10" s="630">
        <v>1.0501255804069581E-2</v>
      </c>
      <c r="R10" s="619"/>
      <c r="S10" s="631">
        <v>0</v>
      </c>
      <c r="T10" s="631">
        <v>0</v>
      </c>
      <c r="U10" s="631">
        <v>0</v>
      </c>
      <c r="Y10" s="699">
        <v>0</v>
      </c>
      <c r="Z10" s="468">
        <v>29</v>
      </c>
      <c r="AA10" s="468" t="s">
        <v>735</v>
      </c>
    </row>
    <row r="11" spans="1:27" s="628" customFormat="1" outlineLevel="1">
      <c r="B11" s="628" t="s">
        <v>813</v>
      </c>
      <c r="C11" s="629" t="s">
        <v>1910</v>
      </c>
      <c r="D11" s="630">
        <v>0</v>
      </c>
      <c r="E11" s="630">
        <v>0</v>
      </c>
      <c r="F11" s="630">
        <v>0</v>
      </c>
      <c r="G11" s="630">
        <v>1.2151063702899938E-3</v>
      </c>
      <c r="H11" s="619">
        <f>SUM(D11:G11)/4+H$35/11</f>
        <v>6.5160400780897351E-3</v>
      </c>
      <c r="I11" s="630">
        <v>0</v>
      </c>
      <c r="J11" s="630">
        <v>0</v>
      </c>
      <c r="K11" s="630">
        <v>0</v>
      </c>
      <c r="L11" s="630">
        <v>5.2961032329986871E-3</v>
      </c>
      <c r="M11" s="619">
        <f>SUM(I11:L11)/4+M35/3</f>
        <v>4.274980184605949E-2</v>
      </c>
      <c r="N11" s="630"/>
      <c r="O11" s="630">
        <v>1.2986393719748022E-3</v>
      </c>
      <c r="P11" s="630">
        <v>6.1962174859258007E-2</v>
      </c>
      <c r="Q11" s="630">
        <v>3.4195265748545914E-3</v>
      </c>
      <c r="R11" s="619"/>
      <c r="S11" s="631">
        <v>0</v>
      </c>
      <c r="T11" s="631">
        <v>0</v>
      </c>
      <c r="U11" s="631">
        <v>0</v>
      </c>
      <c r="Y11" s="700">
        <v>0</v>
      </c>
      <c r="Z11" s="632">
        <v>30</v>
      </c>
      <c r="AA11" s="632" t="s">
        <v>736</v>
      </c>
    </row>
    <row r="12" spans="1:27" s="632" customFormat="1">
      <c r="A12" s="632">
        <v>43</v>
      </c>
      <c r="B12" s="632" t="s">
        <v>813</v>
      </c>
      <c r="C12" s="633"/>
      <c r="D12" s="631"/>
      <c r="E12" s="631"/>
      <c r="F12" s="631"/>
      <c r="G12" s="631"/>
      <c r="H12" s="619">
        <f>SUM(H10:H11)</f>
        <v>1.2828255861808247E-2</v>
      </c>
      <c r="I12" s="619">
        <f t="shared" ref="I12:U12" si="2">SUM(I10:I11)</f>
        <v>0</v>
      </c>
      <c r="J12" s="619">
        <f t="shared" si="2"/>
        <v>0</v>
      </c>
      <c r="K12" s="619">
        <f t="shared" si="2"/>
        <v>0</v>
      </c>
      <c r="L12" s="619">
        <f t="shared" si="2"/>
        <v>5.2961032329986871E-3</v>
      </c>
      <c r="M12" s="619">
        <f t="shared" si="2"/>
        <v>4.274980184605949E-2</v>
      </c>
      <c r="N12" s="619">
        <f t="shared" si="2"/>
        <v>0</v>
      </c>
      <c r="O12" s="619">
        <f t="shared" si="2"/>
        <v>1.5826643701034843E-2</v>
      </c>
      <c r="P12" s="619">
        <f t="shared" si="2"/>
        <v>6.334438193102275E-2</v>
      </c>
      <c r="Q12" s="619">
        <f t="shared" si="2"/>
        <v>1.3920782378924173E-2</v>
      </c>
      <c r="R12" s="619">
        <f>SUM(N12:Q12)/4+R$35/9</f>
        <v>3.0944984490987336E-2</v>
      </c>
      <c r="S12" s="619">
        <f t="shared" si="2"/>
        <v>0</v>
      </c>
      <c r="T12" s="619">
        <f t="shared" si="2"/>
        <v>0</v>
      </c>
      <c r="U12" s="619">
        <f t="shared" si="2"/>
        <v>0</v>
      </c>
      <c r="Y12" s="701">
        <v>0</v>
      </c>
      <c r="Z12" s="636">
        <v>34</v>
      </c>
      <c r="AA12" s="636" t="s">
        <v>912</v>
      </c>
    </row>
    <row r="13" spans="1:27" s="632" customFormat="1">
      <c r="A13" s="632">
        <v>27</v>
      </c>
      <c r="B13" s="632" t="s">
        <v>12</v>
      </c>
      <c r="C13" s="633"/>
      <c r="D13" s="631"/>
      <c r="E13" s="631"/>
      <c r="F13" s="631"/>
      <c r="G13" s="631"/>
      <c r="H13" s="619"/>
      <c r="I13" s="619"/>
      <c r="J13" s="619"/>
      <c r="K13" s="619"/>
      <c r="L13" s="619"/>
      <c r="M13" s="619"/>
      <c r="N13" s="619"/>
      <c r="O13" s="619"/>
      <c r="P13" s="619"/>
      <c r="Q13" s="619"/>
      <c r="R13" s="619"/>
      <c r="S13" s="619"/>
      <c r="T13" s="619"/>
      <c r="U13" s="619"/>
      <c r="Y13" s="702">
        <v>0</v>
      </c>
      <c r="Z13" s="639">
        <v>32</v>
      </c>
      <c r="AA13" s="639" t="s">
        <v>911</v>
      </c>
    </row>
    <row r="14" spans="1:27" s="468" customFormat="1">
      <c r="A14" s="468">
        <v>29</v>
      </c>
      <c r="B14" s="468" t="s">
        <v>735</v>
      </c>
      <c r="C14" s="634" t="s">
        <v>10</v>
      </c>
      <c r="D14" s="635">
        <v>0</v>
      </c>
      <c r="E14" s="635">
        <v>0</v>
      </c>
      <c r="F14" s="635">
        <v>0</v>
      </c>
      <c r="G14" s="635">
        <v>1.936575777649677E-2</v>
      </c>
      <c r="H14" s="619">
        <f>SUM(D14:G14)/4+H$35/11</f>
        <v>1.1053702929641428E-2</v>
      </c>
      <c r="I14" s="635">
        <v>0</v>
      </c>
      <c r="J14" s="635">
        <v>0</v>
      </c>
      <c r="K14" s="635">
        <v>0</v>
      </c>
      <c r="L14" s="635">
        <v>0</v>
      </c>
      <c r="M14" s="619">
        <f t="shared" si="0"/>
        <v>0</v>
      </c>
      <c r="N14" s="635"/>
      <c r="O14" s="635">
        <v>0</v>
      </c>
      <c r="P14" s="635">
        <v>0</v>
      </c>
      <c r="Q14" s="635">
        <v>0</v>
      </c>
      <c r="R14" s="619"/>
      <c r="S14" s="635">
        <v>0</v>
      </c>
      <c r="T14" s="635">
        <v>0.24113451303946698</v>
      </c>
      <c r="U14" s="635">
        <v>0</v>
      </c>
      <c r="Y14" s="698"/>
      <c r="Z14" s="646">
        <v>33</v>
      </c>
      <c r="AA14" s="646" t="s">
        <v>853</v>
      </c>
    </row>
    <row r="15" spans="1:27" s="632" customFormat="1">
      <c r="A15" s="632">
        <v>30</v>
      </c>
      <c r="B15" s="632" t="s">
        <v>736</v>
      </c>
      <c r="C15" s="633" t="s">
        <v>736</v>
      </c>
      <c r="D15" s="631">
        <v>0</v>
      </c>
      <c r="E15" s="631">
        <v>0</v>
      </c>
      <c r="F15" s="631">
        <v>0</v>
      </c>
      <c r="G15" s="631">
        <v>0</v>
      </c>
      <c r="H15" s="619">
        <f>SUM(D15:G15)/4</f>
        <v>0</v>
      </c>
      <c r="I15" s="631">
        <v>0</v>
      </c>
      <c r="J15" s="631">
        <v>0</v>
      </c>
      <c r="K15" s="631">
        <v>0</v>
      </c>
      <c r="L15" s="631">
        <v>0</v>
      </c>
      <c r="M15" s="619">
        <f t="shared" si="0"/>
        <v>0</v>
      </c>
      <c r="N15" s="631"/>
      <c r="O15" s="631">
        <v>0</v>
      </c>
      <c r="P15" s="631">
        <v>0</v>
      </c>
      <c r="Q15" s="631">
        <v>0</v>
      </c>
      <c r="R15" s="619"/>
      <c r="S15" s="631">
        <v>0</v>
      </c>
      <c r="T15" s="631">
        <v>0</v>
      </c>
      <c r="U15" s="631">
        <v>0</v>
      </c>
      <c r="Y15" s="700">
        <v>0</v>
      </c>
      <c r="Z15" s="632">
        <v>26</v>
      </c>
      <c r="AA15" s="632" t="s">
        <v>899</v>
      </c>
    </row>
    <row r="16" spans="1:27" s="636" customFormat="1">
      <c r="A16" s="636">
        <v>34</v>
      </c>
      <c r="B16" s="636" t="s">
        <v>912</v>
      </c>
      <c r="C16" s="637" t="s">
        <v>1911</v>
      </c>
      <c r="D16" s="638">
        <v>1.5041167585660444E-3</v>
      </c>
      <c r="E16" s="638">
        <v>0</v>
      </c>
      <c r="F16" s="638">
        <v>0</v>
      </c>
      <c r="G16" s="638">
        <v>1.0035696337617761E-3</v>
      </c>
      <c r="H16" s="619">
        <f>SUM(D16:G16)/4+H$35/11</f>
        <v>6.839185083599192E-3</v>
      </c>
      <c r="I16" s="638">
        <v>0</v>
      </c>
      <c r="J16" s="638">
        <v>0</v>
      </c>
      <c r="K16" s="638">
        <v>0</v>
      </c>
      <c r="L16" s="638">
        <v>0</v>
      </c>
      <c r="M16" s="619">
        <f t="shared" si="0"/>
        <v>0</v>
      </c>
      <c r="N16" s="638"/>
      <c r="O16" s="638">
        <v>0</v>
      </c>
      <c r="P16" s="638">
        <v>6.0716383516791622E-3</v>
      </c>
      <c r="Q16" s="638">
        <v>0</v>
      </c>
      <c r="R16" s="619">
        <f>SUM(N16:Q16)/4+R$35/9</f>
        <v>9.1899420761616842E-3</v>
      </c>
      <c r="S16" s="638">
        <v>0</v>
      </c>
      <c r="T16" s="638">
        <v>0</v>
      </c>
      <c r="U16" s="638">
        <v>0</v>
      </c>
      <c r="Y16" s="700"/>
      <c r="Z16" s="632">
        <v>25</v>
      </c>
      <c r="AA16" s="632" t="s">
        <v>732</v>
      </c>
    </row>
    <row r="17" spans="1:27" s="639" customFormat="1">
      <c r="A17" s="639">
        <v>32</v>
      </c>
      <c r="B17" s="639" t="s">
        <v>911</v>
      </c>
      <c r="C17" s="640" t="s">
        <v>1912</v>
      </c>
      <c r="D17" s="641">
        <v>0</v>
      </c>
      <c r="E17" s="641">
        <v>0</v>
      </c>
      <c r="F17" s="641">
        <v>0</v>
      </c>
      <c r="G17" s="641">
        <v>1.1927362111716841E-2</v>
      </c>
      <c r="H17" s="619">
        <f>SUM(D17:G17)/4+H$35/11</f>
        <v>9.1941040134464469E-3</v>
      </c>
      <c r="I17" s="641">
        <v>0</v>
      </c>
      <c r="J17" s="641">
        <v>0</v>
      </c>
      <c r="K17" s="641">
        <v>0</v>
      </c>
      <c r="L17" s="641">
        <v>0</v>
      </c>
      <c r="M17" s="619">
        <f t="shared" si="0"/>
        <v>0</v>
      </c>
      <c r="N17" s="641"/>
      <c r="O17" s="641">
        <v>7.75923440661095E-3</v>
      </c>
      <c r="P17" s="641">
        <v>4.7382215462365901E-2</v>
      </c>
      <c r="Q17" s="641">
        <v>2.4322992373442699E-2</v>
      </c>
      <c r="R17" s="619">
        <f>SUM(N17:Q17)/4+R$35/9</f>
        <v>2.7538143048846782E-2</v>
      </c>
      <c r="S17" s="641">
        <v>0</v>
      </c>
      <c r="T17" s="641">
        <v>0</v>
      </c>
      <c r="U17" s="641">
        <v>0</v>
      </c>
      <c r="Y17" s="700"/>
      <c r="Z17" s="632">
        <v>24</v>
      </c>
      <c r="AA17" s="632" t="s">
        <v>1511</v>
      </c>
    </row>
    <row r="18" spans="1:27" s="642" customFormat="1" outlineLevel="1">
      <c r="B18" s="642" t="s">
        <v>853</v>
      </c>
      <c r="C18" s="643" t="s">
        <v>1913</v>
      </c>
      <c r="D18" s="644">
        <v>0</v>
      </c>
      <c r="E18" s="644">
        <v>0</v>
      </c>
      <c r="F18" s="644">
        <v>0</v>
      </c>
      <c r="G18" s="644">
        <v>0</v>
      </c>
      <c r="H18" s="619"/>
      <c r="I18" s="644">
        <v>0</v>
      </c>
      <c r="J18" s="644">
        <v>0</v>
      </c>
      <c r="K18" s="644">
        <v>0</v>
      </c>
      <c r="L18" s="644">
        <v>0</v>
      </c>
      <c r="M18" s="619">
        <f t="shared" si="0"/>
        <v>0</v>
      </c>
      <c r="N18" s="644"/>
      <c r="O18" s="644">
        <v>0</v>
      </c>
      <c r="P18" s="644">
        <v>0.11072175555964264</v>
      </c>
      <c r="Q18" s="644">
        <v>7.4252577053985386E-2</v>
      </c>
      <c r="R18" s="619"/>
      <c r="S18" s="645">
        <v>0</v>
      </c>
      <c r="T18" s="645">
        <v>0</v>
      </c>
      <c r="U18" s="645">
        <v>0</v>
      </c>
      <c r="Z18" s="649">
        <v>40</v>
      </c>
      <c r="AA18" s="649" t="s">
        <v>900</v>
      </c>
    </row>
    <row r="19" spans="1:27" s="642" customFormat="1" outlineLevel="1">
      <c r="B19" s="642" t="s">
        <v>853</v>
      </c>
      <c r="C19" s="643" t="s">
        <v>1914</v>
      </c>
      <c r="D19" s="644">
        <v>0</v>
      </c>
      <c r="E19" s="644">
        <v>0</v>
      </c>
      <c r="F19" s="644">
        <v>0</v>
      </c>
      <c r="G19" s="644">
        <v>1.0035696337617761E-3</v>
      </c>
      <c r="H19" s="619">
        <f>SUM(D19:G19)/4+H$35/11</f>
        <v>6.4631558939576804E-3</v>
      </c>
      <c r="I19" s="644">
        <v>0</v>
      </c>
      <c r="J19" s="644">
        <v>0</v>
      </c>
      <c r="K19" s="644">
        <v>0</v>
      </c>
      <c r="L19" s="644">
        <v>0</v>
      </c>
      <c r="M19" s="619">
        <f t="shared" si="0"/>
        <v>0</v>
      </c>
      <c r="N19" s="644"/>
      <c r="O19" s="644">
        <v>0</v>
      </c>
      <c r="P19" s="644">
        <v>0</v>
      </c>
      <c r="Q19" s="644">
        <v>0</v>
      </c>
      <c r="R19" s="619"/>
      <c r="S19" s="645">
        <v>0</v>
      </c>
      <c r="T19" s="645">
        <v>0</v>
      </c>
      <c r="U19" s="645">
        <v>0</v>
      </c>
      <c r="Y19" s="703"/>
      <c r="Z19" s="649">
        <v>41</v>
      </c>
      <c r="AA19" s="649" t="s">
        <v>1916</v>
      </c>
    </row>
    <row r="20" spans="1:27" s="646" customFormat="1">
      <c r="A20" s="646">
        <v>33</v>
      </c>
      <c r="B20" s="646" t="s">
        <v>853</v>
      </c>
      <c r="C20" s="647"/>
      <c r="D20" s="645"/>
      <c r="E20" s="645"/>
      <c r="F20" s="645"/>
      <c r="G20" s="645"/>
      <c r="H20" s="619">
        <f>SUM(H18:H19)</f>
        <v>6.4631558939576804E-3</v>
      </c>
      <c r="I20" s="619">
        <f t="shared" ref="I20:U20" si="3">SUM(I18:I19)</f>
        <v>0</v>
      </c>
      <c r="J20" s="619">
        <f t="shared" si="3"/>
        <v>0</v>
      </c>
      <c r="K20" s="619">
        <f t="shared" si="3"/>
        <v>0</v>
      </c>
      <c r="L20" s="619">
        <f t="shared" si="3"/>
        <v>0</v>
      </c>
      <c r="M20" s="619">
        <f t="shared" si="3"/>
        <v>0</v>
      </c>
      <c r="N20" s="619">
        <f t="shared" si="3"/>
        <v>0</v>
      </c>
      <c r="O20" s="619">
        <f t="shared" si="3"/>
        <v>0</v>
      </c>
      <c r="P20" s="619">
        <f t="shared" si="3"/>
        <v>0.11072175555964264</v>
      </c>
      <c r="Q20" s="619">
        <f t="shared" si="3"/>
        <v>7.4252577053985386E-2</v>
      </c>
      <c r="R20" s="619">
        <f>SUM(N20:Q20)/4+R$35/9</f>
        <v>5.3915615641648901E-2</v>
      </c>
      <c r="S20" s="619">
        <f t="shared" si="3"/>
        <v>0</v>
      </c>
      <c r="T20" s="619">
        <f t="shared" si="3"/>
        <v>0</v>
      </c>
      <c r="U20" s="619">
        <f t="shared" si="3"/>
        <v>0</v>
      </c>
      <c r="Y20" s="695">
        <v>0</v>
      </c>
      <c r="Z20" s="64">
        <v>60</v>
      </c>
      <c r="AA20" s="266" t="s">
        <v>891</v>
      </c>
    </row>
    <row r="21" spans="1:27" s="632" customFormat="1">
      <c r="A21" s="632">
        <v>34</v>
      </c>
      <c r="B21" s="632" t="s">
        <v>899</v>
      </c>
      <c r="C21" s="633" t="s">
        <v>1198</v>
      </c>
      <c r="D21" s="631">
        <v>0</v>
      </c>
      <c r="E21" s="631">
        <v>0</v>
      </c>
      <c r="F21" s="631">
        <v>0</v>
      </c>
      <c r="G21" s="631">
        <v>1.790256718893924E-2</v>
      </c>
      <c r="H21" s="619">
        <f>SUM(D21:G21)/4+H$35/11</f>
        <v>1.0687905282752047E-2</v>
      </c>
      <c r="I21" s="631">
        <v>0</v>
      </c>
      <c r="J21" s="631">
        <v>0</v>
      </c>
      <c r="K21" s="631">
        <v>0</v>
      </c>
      <c r="L21" s="631">
        <v>0</v>
      </c>
      <c r="M21" s="619">
        <f t="shared" si="0"/>
        <v>0</v>
      </c>
      <c r="N21" s="631"/>
      <c r="O21" s="648">
        <v>1.569910707453983E-2</v>
      </c>
      <c r="P21" s="631">
        <v>0</v>
      </c>
      <c r="Q21" s="631">
        <v>0.10420690614038361</v>
      </c>
      <c r="R21" s="619">
        <f>SUM(N21:Q21)/4+R$35/9</f>
        <v>3.7648535791972755E-2</v>
      </c>
      <c r="S21" s="631">
        <v>0</v>
      </c>
      <c r="T21" s="631">
        <v>0</v>
      </c>
      <c r="U21" s="631">
        <v>0</v>
      </c>
      <c r="Z21" s="326">
        <v>59</v>
      </c>
      <c r="AA21" s="326" t="s">
        <v>1917</v>
      </c>
    </row>
    <row r="22" spans="1:27" s="632" customFormat="1">
      <c r="A22" s="632">
        <v>25</v>
      </c>
      <c r="B22" s="632" t="s">
        <v>732</v>
      </c>
      <c r="C22" s="633"/>
      <c r="D22" s="631"/>
      <c r="E22" s="631"/>
      <c r="F22" s="631"/>
      <c r="G22" s="631"/>
      <c r="H22" s="619"/>
      <c r="I22" s="631"/>
      <c r="J22" s="631"/>
      <c r="K22" s="631"/>
      <c r="L22" s="631"/>
      <c r="M22" s="619"/>
      <c r="N22" s="631"/>
      <c r="O22" s="648"/>
      <c r="P22" s="631"/>
      <c r="Q22" s="631"/>
      <c r="R22" s="619"/>
      <c r="S22" s="631"/>
      <c r="T22" s="631"/>
      <c r="U22" s="631"/>
      <c r="Y22" s="695">
        <v>0</v>
      </c>
      <c r="Z22" s="326">
        <v>53</v>
      </c>
      <c r="AA22" s="326" t="s">
        <v>1527</v>
      </c>
    </row>
    <row r="23" spans="1:27" s="632" customFormat="1">
      <c r="A23" s="632">
        <v>24</v>
      </c>
      <c r="B23" s="632" t="s">
        <v>1511</v>
      </c>
      <c r="C23" s="633"/>
      <c r="D23" s="631"/>
      <c r="E23" s="631"/>
      <c r="F23" s="631"/>
      <c r="G23" s="631"/>
      <c r="H23" s="619"/>
      <c r="I23" s="631"/>
      <c r="J23" s="631"/>
      <c r="K23" s="631"/>
      <c r="L23" s="631"/>
      <c r="M23" s="619"/>
      <c r="N23" s="631"/>
      <c r="O23" s="648"/>
      <c r="P23" s="631"/>
      <c r="Q23" s="631"/>
      <c r="R23" s="619"/>
      <c r="S23" s="631"/>
      <c r="T23" s="631"/>
      <c r="U23" s="631"/>
      <c r="Y23" s="695">
        <v>0</v>
      </c>
      <c r="Z23" s="64">
        <v>48</v>
      </c>
      <c r="AA23" s="64" t="s">
        <v>777</v>
      </c>
    </row>
    <row r="24" spans="1:27" s="649" customFormat="1">
      <c r="A24" s="649">
        <v>40</v>
      </c>
      <c r="B24" s="649" t="s">
        <v>900</v>
      </c>
      <c r="C24" s="650" t="s">
        <v>1915</v>
      </c>
      <c r="D24" s="651">
        <v>2.2437718521512523E-2</v>
      </c>
      <c r="E24" s="651">
        <v>0.13956937306972905</v>
      </c>
      <c r="F24" s="651">
        <v>7.2205143590864315E-2</v>
      </c>
      <c r="G24" s="651">
        <v>2.534547075989349E-2</v>
      </c>
      <c r="H24" s="619">
        <f>SUM(D24:G24)/4+H$35/11</f>
        <v>7.1101689971017068E-2</v>
      </c>
      <c r="I24" s="651">
        <v>0.20062979155094196</v>
      </c>
      <c r="J24" s="651">
        <v>8.1103833266062547E-2</v>
      </c>
      <c r="K24" s="651">
        <v>0</v>
      </c>
      <c r="L24" s="651">
        <v>7.4034725333765622E-2</v>
      </c>
      <c r="M24" s="619">
        <f>SUM(I24:L24)/4+M35/3</f>
        <v>0.13036786357550234</v>
      </c>
      <c r="N24" s="703">
        <v>0.56000000000000005</v>
      </c>
      <c r="O24" s="651">
        <v>0.59888428731290633</v>
      </c>
      <c r="P24" s="651">
        <v>7.4648813980326186E-4</v>
      </c>
      <c r="Q24" s="651">
        <v>0.13922926420491077</v>
      </c>
      <c r="R24" s="619">
        <f>SUM(N24:Q24)/4+R$35/9</f>
        <v>0.33238704240264694</v>
      </c>
      <c r="S24" s="651">
        <v>0.67576379856067192</v>
      </c>
      <c r="T24" s="651">
        <v>9.956434399454632E-2</v>
      </c>
      <c r="U24" s="651">
        <v>0.79475432517545064</v>
      </c>
      <c r="Y24" s="695">
        <v>0</v>
      </c>
      <c r="Z24" s="64">
        <v>49</v>
      </c>
      <c r="AA24" s="64" t="s">
        <v>776</v>
      </c>
    </row>
    <row r="25" spans="1:27" s="649" customFormat="1">
      <c r="A25" s="649">
        <v>41</v>
      </c>
      <c r="B25" s="649" t="s">
        <v>1916</v>
      </c>
      <c r="C25" s="650"/>
      <c r="D25" s="651"/>
      <c r="E25" s="651"/>
      <c r="F25" s="651"/>
      <c r="G25" s="651"/>
      <c r="H25" s="619"/>
      <c r="I25" s="651"/>
      <c r="J25" s="651"/>
      <c r="K25" s="651"/>
      <c r="L25" s="651"/>
      <c r="M25" s="619"/>
      <c r="N25" s="651"/>
      <c r="O25" s="651"/>
      <c r="P25" s="651"/>
      <c r="Q25" s="651"/>
      <c r="R25" s="619"/>
      <c r="S25" s="651"/>
      <c r="T25" s="651"/>
      <c r="U25" s="651"/>
      <c r="Y25" s="695">
        <v>0</v>
      </c>
      <c r="Z25" s="64">
        <v>61</v>
      </c>
      <c r="AA25" s="64" t="s">
        <v>38</v>
      </c>
    </row>
    <row r="26" spans="1:27" s="64" customFormat="1">
      <c r="A26" s="64">
        <v>60</v>
      </c>
      <c r="B26" s="175" t="s">
        <v>891</v>
      </c>
      <c r="C26" s="652" t="s">
        <v>1526</v>
      </c>
      <c r="D26" s="653">
        <v>5.4554601962674462E-4</v>
      </c>
      <c r="E26" s="653">
        <v>1.162711139371848E-2</v>
      </c>
      <c r="F26" s="653">
        <v>0</v>
      </c>
      <c r="G26" s="653">
        <v>5.4599493290563594E-4</v>
      </c>
      <c r="H26" s="619">
        <f t="shared" ref="H26:H36" si="4">SUM(D26:G26)/4</f>
        <v>3.179663086562715E-3</v>
      </c>
      <c r="I26" s="653">
        <v>0</v>
      </c>
      <c r="J26" s="653">
        <v>0</v>
      </c>
      <c r="K26" s="653">
        <v>0</v>
      </c>
      <c r="L26" s="653">
        <v>0</v>
      </c>
      <c r="M26" s="619">
        <f t="shared" si="0"/>
        <v>0</v>
      </c>
      <c r="N26" s="653"/>
      <c r="O26" s="653">
        <v>2.9176479282253261E-2</v>
      </c>
      <c r="P26" s="653">
        <v>9.8154969149109067E-2</v>
      </c>
      <c r="Q26" s="653">
        <v>0</v>
      </c>
      <c r="R26" s="619">
        <f>SUM(N26:Q26)/4</f>
        <v>3.183286210784058E-2</v>
      </c>
      <c r="S26" s="653">
        <v>0</v>
      </c>
      <c r="T26" s="653">
        <v>5.595478267082138E-4</v>
      </c>
      <c r="U26" s="653">
        <v>1.1470006454963632E-3</v>
      </c>
      <c r="Z26" s="64">
        <v>62</v>
      </c>
      <c r="AA26" s="64" t="s">
        <v>1921</v>
      </c>
    </row>
    <row r="27" spans="1:27" s="326" customFormat="1" outlineLevel="1">
      <c r="A27" s="326">
        <v>59</v>
      </c>
      <c r="B27" s="326" t="s">
        <v>1917</v>
      </c>
      <c r="C27" s="654" t="s">
        <v>1918</v>
      </c>
      <c r="D27" s="655">
        <v>0.17411020194701468</v>
      </c>
      <c r="E27" s="655">
        <v>3.3598569416360483E-2</v>
      </c>
      <c r="F27" s="655">
        <v>1.7745037161854375E-2</v>
      </c>
      <c r="G27" s="655">
        <v>3.2723656704839437E-3</v>
      </c>
      <c r="H27" s="656">
        <f t="shared" si="4"/>
        <v>5.7181543548928376E-2</v>
      </c>
      <c r="I27" s="655">
        <v>4.0636517548915285E-2</v>
      </c>
      <c r="J27" s="655">
        <v>0</v>
      </c>
      <c r="K27" s="655">
        <v>5.9234401429843274E-4</v>
      </c>
      <c r="L27" s="655">
        <v>1.1885644219270981E-2</v>
      </c>
      <c r="M27" s="656">
        <f t="shared" si="0"/>
        <v>1.3278626445621174E-2</v>
      </c>
      <c r="N27" s="655"/>
      <c r="O27" s="655">
        <v>8.7433145835927248E-3</v>
      </c>
      <c r="P27" s="655">
        <v>1.5555531731741897E-2</v>
      </c>
      <c r="Q27" s="655">
        <v>0.14580951599710001</v>
      </c>
      <c r="R27" s="619">
        <f t="shared" ref="R27:R28" si="5">SUM(N27:Q27)/4</f>
        <v>4.2527090578108662E-2</v>
      </c>
      <c r="S27" s="655">
        <v>0</v>
      </c>
      <c r="T27" s="655">
        <v>1.760636627008617E-2</v>
      </c>
      <c r="U27" s="655">
        <v>8.5930411395272104E-4</v>
      </c>
      <c r="Y27" s="695">
        <v>0</v>
      </c>
      <c r="Z27" s="64">
        <v>63</v>
      </c>
      <c r="AA27" s="64" t="s">
        <v>1922</v>
      </c>
    </row>
    <row r="28" spans="1:27" s="326" customFormat="1" outlineLevel="1">
      <c r="A28" s="326">
        <v>59</v>
      </c>
      <c r="B28" s="326" t="s">
        <v>1527</v>
      </c>
      <c r="C28" s="654" t="s">
        <v>1919</v>
      </c>
      <c r="D28" s="655">
        <v>0.2724982801495951</v>
      </c>
      <c r="E28" s="655">
        <v>9.9257768034581362E-2</v>
      </c>
      <c r="F28" s="655">
        <v>0.12637651465910391</v>
      </c>
      <c r="G28" s="655">
        <v>0.17970231748437132</v>
      </c>
      <c r="H28" s="656">
        <f>SUM(D28:G28)/4</f>
        <v>0.16945872008191293</v>
      </c>
      <c r="I28" s="655">
        <v>0.21562223732596292</v>
      </c>
      <c r="J28" s="655">
        <v>0.16023149461895128</v>
      </c>
      <c r="K28" s="655">
        <v>0.23194369002959553</v>
      </c>
      <c r="L28" s="655">
        <v>5.6636618505367151E-2</v>
      </c>
      <c r="M28" s="656">
        <f>SUM(I28:L28)/4</f>
        <v>0.16610851011996922</v>
      </c>
      <c r="N28" s="695">
        <v>1.5517006133256436E-3</v>
      </c>
      <c r="O28" s="655">
        <v>7.2457417267106907E-3</v>
      </c>
      <c r="P28" s="655">
        <v>0.1516802061327871</v>
      </c>
      <c r="Q28" s="655">
        <v>4.5766681175263231E-2</v>
      </c>
      <c r="R28" s="619">
        <f t="shared" si="5"/>
        <v>5.1561082412021661E-2</v>
      </c>
      <c r="S28" s="655">
        <v>4.0615798657767717E-2</v>
      </c>
      <c r="T28" s="655">
        <v>0</v>
      </c>
      <c r="U28" s="655">
        <v>1.0106921998403316E-2</v>
      </c>
      <c r="AA28" s="326" t="s">
        <v>1933</v>
      </c>
    </row>
    <row r="29" spans="1:27" s="64" customFormat="1">
      <c r="A29" s="64">
        <v>59</v>
      </c>
      <c r="B29" s="64" t="s">
        <v>1527</v>
      </c>
      <c r="C29" s="652"/>
      <c r="D29" s="653"/>
      <c r="E29" s="653"/>
      <c r="F29" s="653"/>
      <c r="G29" s="653"/>
      <c r="H29" s="619">
        <f>SUM(H27:H28)</f>
        <v>0.2266402636308413</v>
      </c>
      <c r="I29" s="619">
        <f t="shared" ref="I29:U29" si="6">SUM(I27:I28)</f>
        <v>0.2562587548748782</v>
      </c>
      <c r="J29" s="619">
        <f t="shared" si="6"/>
        <v>0.16023149461895128</v>
      </c>
      <c r="K29" s="619">
        <f t="shared" si="6"/>
        <v>0.23253603404389397</v>
      </c>
      <c r="L29" s="619">
        <f t="shared" si="6"/>
        <v>6.8522262724638128E-2</v>
      </c>
      <c r="M29" s="619">
        <f t="shared" si="6"/>
        <v>0.17938713656559038</v>
      </c>
      <c r="N29" s="619">
        <f>SUM(N27:N28)</f>
        <v>1.5517006133256436E-3</v>
      </c>
      <c r="O29" s="619">
        <f t="shared" si="6"/>
        <v>1.5989056310303416E-2</v>
      </c>
      <c r="P29" s="619">
        <f t="shared" si="6"/>
        <v>0.167235737864529</v>
      </c>
      <c r="Q29" s="619">
        <f>SUM(Q27:Q28)</f>
        <v>0.19157619717236324</v>
      </c>
      <c r="R29" s="619">
        <f t="shared" ref="R29:R34" si="7">SUM(N29:Q29)/4</f>
        <v>9.4088172990130323E-2</v>
      </c>
      <c r="S29" s="619">
        <f t="shared" si="6"/>
        <v>4.0615798657767717E-2</v>
      </c>
      <c r="T29" s="619">
        <f t="shared" si="6"/>
        <v>1.760636627008617E-2</v>
      </c>
      <c r="U29" s="619">
        <f t="shared" si="6"/>
        <v>1.0966226112356037E-2</v>
      </c>
      <c r="Z29" s="326"/>
      <c r="AA29" s="326"/>
    </row>
    <row r="30" spans="1:27" s="64" customFormat="1">
      <c r="A30" s="64">
        <v>48</v>
      </c>
      <c r="B30" s="64" t="s">
        <v>777</v>
      </c>
      <c r="C30" s="652" t="s">
        <v>684</v>
      </c>
      <c r="D30" s="653">
        <v>0.34890942549141596</v>
      </c>
      <c r="E30" s="653">
        <v>1.9193177745149891E-3</v>
      </c>
      <c r="F30" s="653">
        <v>2.967299260508762E-4</v>
      </c>
      <c r="G30" s="653">
        <v>0.13947657678479136</v>
      </c>
      <c r="H30" s="619">
        <f t="shared" si="4"/>
        <v>0.1226505124941933</v>
      </c>
      <c r="I30" s="653">
        <v>0.11090763385234613</v>
      </c>
      <c r="J30" s="653">
        <v>0.54449408462172921</v>
      </c>
      <c r="K30" s="653">
        <v>0</v>
      </c>
      <c r="L30" s="653">
        <v>0</v>
      </c>
      <c r="M30" s="619">
        <f t="shared" si="0"/>
        <v>0.16385042961851884</v>
      </c>
      <c r="N30" s="653"/>
      <c r="O30" s="653">
        <v>1.6074989923497228E-3</v>
      </c>
      <c r="P30" s="653">
        <v>3.4420012994535948E-3</v>
      </c>
      <c r="Q30" s="653">
        <v>6.1596770090095938E-4</v>
      </c>
      <c r="R30" s="619">
        <f t="shared" si="7"/>
        <v>1.4163669981760692E-3</v>
      </c>
      <c r="S30" s="653">
        <v>0</v>
      </c>
      <c r="T30" s="653">
        <v>0</v>
      </c>
      <c r="U30" s="653">
        <v>3.7092733481936972E-2</v>
      </c>
      <c r="Y30" s="509"/>
    </row>
    <row r="31" spans="1:27" s="64" customFormat="1">
      <c r="A31" s="64">
        <v>49</v>
      </c>
      <c r="B31" s="64" t="s">
        <v>776</v>
      </c>
      <c r="C31" s="652" t="s">
        <v>295</v>
      </c>
      <c r="D31" s="653">
        <v>9.9226198098746096E-2</v>
      </c>
      <c r="E31" s="653">
        <v>1.4161525346071605E-2</v>
      </c>
      <c r="F31" s="653">
        <v>0</v>
      </c>
      <c r="G31" s="653">
        <v>6.2067405205423155E-3</v>
      </c>
      <c r="H31" s="619">
        <f t="shared" si="4"/>
        <v>2.9898615991340007E-2</v>
      </c>
      <c r="I31" s="653">
        <v>0.24936299915407278</v>
      </c>
      <c r="J31" s="653">
        <v>6.9384604359072821E-3</v>
      </c>
      <c r="K31" s="653">
        <v>0</v>
      </c>
      <c r="L31" s="653">
        <v>3.043394533892203E-2</v>
      </c>
      <c r="M31" s="619">
        <f t="shared" si="0"/>
        <v>7.1683851232225523E-2</v>
      </c>
      <c r="N31" s="653"/>
      <c r="O31" s="653">
        <v>0</v>
      </c>
      <c r="P31" s="653">
        <v>6.7055429146646681E-4</v>
      </c>
      <c r="Q31" s="653">
        <v>0</v>
      </c>
      <c r="R31" s="619">
        <f t="shared" si="7"/>
        <v>1.676385728666167E-4</v>
      </c>
      <c r="S31" s="653">
        <v>0</v>
      </c>
      <c r="T31" s="653">
        <v>0</v>
      </c>
      <c r="U31" s="653">
        <v>0</v>
      </c>
      <c r="Y31" s="509"/>
    </row>
    <row r="32" spans="1:27" s="64" customFormat="1">
      <c r="A32" s="64">
        <v>61</v>
      </c>
      <c r="B32" s="64" t="s">
        <v>38</v>
      </c>
      <c r="C32" s="652" t="s">
        <v>1920</v>
      </c>
      <c r="D32" s="653">
        <v>0</v>
      </c>
      <c r="E32" s="653">
        <v>0</v>
      </c>
      <c r="F32" s="653">
        <v>0.64008884048117576</v>
      </c>
      <c r="G32" s="653">
        <v>0.38478045139957201</v>
      </c>
      <c r="H32" s="619">
        <f t="shared" si="4"/>
        <v>0.25621732297018696</v>
      </c>
      <c r="I32" s="653">
        <v>0</v>
      </c>
      <c r="J32" s="653">
        <v>0</v>
      </c>
      <c r="K32" s="653">
        <v>0</v>
      </c>
      <c r="L32" s="653">
        <v>5.7483642433186063E-3</v>
      </c>
      <c r="M32" s="619">
        <f t="shared" si="0"/>
        <v>1.4370910608296516E-3</v>
      </c>
      <c r="N32" s="653"/>
      <c r="O32" s="653">
        <v>2.1143051227682334E-3</v>
      </c>
      <c r="P32" s="653">
        <v>0</v>
      </c>
      <c r="Q32" s="653">
        <v>0</v>
      </c>
      <c r="R32" s="619">
        <f t="shared" si="7"/>
        <v>5.2857628069205836E-4</v>
      </c>
      <c r="S32" s="653">
        <v>0</v>
      </c>
      <c r="T32" s="653">
        <v>0</v>
      </c>
      <c r="U32" s="653">
        <v>0</v>
      </c>
      <c r="Y32" s="509"/>
    </row>
    <row r="33" spans="1:25" s="64" customFormat="1">
      <c r="A33" s="64">
        <v>62</v>
      </c>
      <c r="B33" s="64" t="s">
        <v>1921</v>
      </c>
      <c r="C33" s="652" t="s">
        <v>753</v>
      </c>
      <c r="D33" s="653">
        <v>3.1295075838237768E-3</v>
      </c>
      <c r="E33" s="653">
        <v>0.57842941037448536</v>
      </c>
      <c r="F33" s="653">
        <v>4.9362903107524024E-2</v>
      </c>
      <c r="G33" s="653">
        <v>3.7963811118518438E-2</v>
      </c>
      <c r="H33" s="619">
        <f t="shared" si="4"/>
        <v>0.1672214080460879</v>
      </c>
      <c r="I33" s="653">
        <v>8.0901301247741753E-2</v>
      </c>
      <c r="J33" s="653">
        <v>9.7641347158047051E-2</v>
      </c>
      <c r="K33" s="653">
        <v>0.41747093074024577</v>
      </c>
      <c r="L33" s="653">
        <v>0.65277929864180417</v>
      </c>
      <c r="M33" s="619">
        <f t="shared" si="0"/>
        <v>0.31219821944695969</v>
      </c>
      <c r="N33" s="695">
        <v>0.38845000000000002</v>
      </c>
      <c r="O33" s="653">
        <v>9.0446557153122508E-3</v>
      </c>
      <c r="P33" s="653">
        <v>1.0912516393200086E-2</v>
      </c>
      <c r="Q33" s="653">
        <v>1.4287422862679707E-3</v>
      </c>
      <c r="R33" s="619">
        <f t="shared" si="7"/>
        <v>0.10245897859869509</v>
      </c>
      <c r="S33" s="653">
        <v>0.26004873391767747</v>
      </c>
      <c r="T33" s="653">
        <v>0</v>
      </c>
      <c r="U33" s="653">
        <v>0.15463295820700068</v>
      </c>
      <c r="Y33" s="509"/>
    </row>
    <row r="34" spans="1:25" s="64" customFormat="1">
      <c r="A34" s="64">
        <v>63</v>
      </c>
      <c r="B34" s="64" t="s">
        <v>1922</v>
      </c>
      <c r="C34" s="652" t="s">
        <v>778</v>
      </c>
      <c r="D34" s="653">
        <v>7.6208582434012925E-3</v>
      </c>
      <c r="E34" s="653">
        <v>6.4453096126351544E-4</v>
      </c>
      <c r="F34" s="653">
        <v>3.829591353306179E-4</v>
      </c>
      <c r="G34" s="653">
        <v>1.2711882027649163E-3</v>
      </c>
      <c r="H34" s="619">
        <f t="shared" si="4"/>
        <v>2.4798841356900858E-3</v>
      </c>
      <c r="I34" s="653">
        <v>4.3333360342508462E-3</v>
      </c>
      <c r="J34" s="653">
        <v>5.4736743438824113E-2</v>
      </c>
      <c r="K34" s="653">
        <v>9.9404438584112367E-2</v>
      </c>
      <c r="L34" s="653">
        <v>4.1861848460488758E-2</v>
      </c>
      <c r="M34" s="619">
        <f t="shared" si="0"/>
        <v>5.0084091629419021E-2</v>
      </c>
      <c r="N34" s="653"/>
      <c r="O34" s="653">
        <v>9.0571771583883634E-4</v>
      </c>
      <c r="P34" s="653">
        <v>2.929806442715024E-3</v>
      </c>
      <c r="Q34" s="653">
        <v>0</v>
      </c>
      <c r="R34" s="619">
        <f t="shared" si="7"/>
        <v>9.5888103963846511E-4</v>
      </c>
      <c r="S34" s="653">
        <v>0</v>
      </c>
      <c r="T34" s="653">
        <v>0</v>
      </c>
      <c r="U34" s="653">
        <v>8.9015092829974169E-4</v>
      </c>
      <c r="Y34" s="509"/>
    </row>
    <row r="35" spans="1:25">
      <c r="B35" s="62" t="s">
        <v>1923</v>
      </c>
      <c r="C35" s="657" t="s">
        <v>1924</v>
      </c>
      <c r="D35" s="658">
        <v>4.0296800037032628E-2</v>
      </c>
      <c r="E35" s="658">
        <v>9.8751350850731473E-2</v>
      </c>
      <c r="F35" s="658">
        <v>8.7567709426938617E-2</v>
      </c>
      <c r="G35" s="658">
        <v>4.6723733048055716E-2</v>
      </c>
      <c r="H35" s="619">
        <f t="shared" si="4"/>
        <v>6.8334898340689607E-2</v>
      </c>
      <c r="I35" s="658">
        <v>9.7002611480997883E-2</v>
      </c>
      <c r="J35" s="658">
        <v>4.0075115731996215E-2</v>
      </c>
      <c r="K35" s="659">
        <v>0.24999032917730651</v>
      </c>
      <c r="L35" s="658">
        <v>0.11004125606341716</v>
      </c>
      <c r="M35" s="619">
        <f>SUM(I35:L35)/4</f>
        <v>0.12427732811342945</v>
      </c>
      <c r="N35" s="695">
        <v>1.5858749720715062E-2</v>
      </c>
      <c r="O35" s="658">
        <v>8.9358756785885188E-2</v>
      </c>
      <c r="P35" s="658">
        <v>8.3316370714708501E-2</v>
      </c>
      <c r="Q35" s="658">
        <v>8.7659292355399418E-2</v>
      </c>
      <c r="R35" s="619">
        <f>SUM(N35:Q35)/4</f>
        <v>6.9048292394177049E-2</v>
      </c>
      <c r="S35" s="653">
        <v>2.3571668863883049E-2</v>
      </c>
      <c r="T35" s="653">
        <v>0.64113522886919228</v>
      </c>
      <c r="U35" s="653">
        <v>5.1660544945967147E-4</v>
      </c>
    </row>
    <row r="36" spans="1:25">
      <c r="C36" s="657" t="s">
        <v>313</v>
      </c>
      <c r="D36" s="658">
        <v>2.9721347149265047E-2</v>
      </c>
      <c r="E36" s="658">
        <v>6.2841768723192754E-4</v>
      </c>
      <c r="F36" s="658">
        <v>5.9741625111576395E-3</v>
      </c>
      <c r="G36" s="658">
        <v>4.1313616589859785E-4</v>
      </c>
      <c r="H36" s="619">
        <f t="shared" si="4"/>
        <v>9.1842658783883018E-3</v>
      </c>
      <c r="I36" s="658">
        <v>6.0357180477065356E-4</v>
      </c>
      <c r="J36" s="658">
        <v>1.4778920728482508E-2</v>
      </c>
      <c r="K36" s="658">
        <v>5.982674544414171E-4</v>
      </c>
      <c r="L36" s="658">
        <v>6.0022503307318451E-4</v>
      </c>
      <c r="M36" s="619">
        <f t="shared" si="0"/>
        <v>4.1452462551919414E-3</v>
      </c>
      <c r="N36" s="704"/>
      <c r="O36" s="658">
        <v>0</v>
      </c>
      <c r="P36" s="658">
        <v>7.1414032041178721E-4</v>
      </c>
      <c r="Q36" s="658">
        <v>0</v>
      </c>
      <c r="R36" s="619">
        <f>SUM(O36:Q36)/4</f>
        <v>1.785350801029468E-4</v>
      </c>
      <c r="S36" s="653">
        <v>0</v>
      </c>
      <c r="T36" s="653">
        <v>0</v>
      </c>
      <c r="U36" s="653">
        <v>0</v>
      </c>
    </row>
    <row r="37" spans="1:25">
      <c r="D37" s="705">
        <f>SUM(D4,D5,D9,D12,D13,D14,D15,D16,D17,D20,D21,D22,D23,D24,D25,D26,D29,D30,D31,D32,D33,D34:D36)</f>
        <v>0.55339151790339014</v>
      </c>
      <c r="E37" s="705">
        <f>SUM(E4,E5,E9,E12,E13,E14,E15,E16,E17,E20,E21,E22,E23,E24,E25,E26,E29,E30,E31,E32,E33,E34:E36)</f>
        <v>0.86714366254905773</v>
      </c>
      <c r="F37" s="705">
        <f>SUM(F4,F5,F9,F12,F13,F14,F15,F16,F17,F20,F21,F22,F23,F24,F25,F26,F29,F30,F31,F32,F33,F34:F36)</f>
        <v>0.8558784481790418</v>
      </c>
      <c r="G37" s="705">
        <f>SUM(G4,G5,G9,G12,G13,G14,G15,G16,G17,G20,G21,G22,G23,G24,G25,G26,G29,G30,G31,G32,G33,G34:G36)</f>
        <v>0.77902227114117761</v>
      </c>
      <c r="H37" s="705">
        <f t="shared" ref="H37:M37" si="8">SUM(H4,H5,H9,H12,H13,H14,H15,H16,H17,H20,H21,H22,H23,H24,H25,H26,H29,H30,H31,H32,H33,H34)</f>
        <v>0.98238273016073274</v>
      </c>
      <c r="I37" s="705">
        <f>SUM(I4,I5,I9,I12,I13,I14,I15,I16,I17,I20,I21,I22,I23,I24,I25,I26,I29,I30,I31,I32,I33,I34:I36)</f>
        <v>1.0000000000000002</v>
      </c>
      <c r="J37" s="705">
        <f>SUM(J4,J5,J9,J12,J13,J14,J15,J16,J17,J20,J21,J22,J23,J24,J25,J26,J29,J30,J31,J32,J33,J34:J36)</f>
        <v>1.0000000000000002</v>
      </c>
      <c r="K37" s="705">
        <f>SUM(K4,K5,K9,K12,K13,K14,K15,K16,K17,K20,K21,K22,K23,K24,K25,K26,K29,K30,K31,K32,K33,K34:K36)</f>
        <v>1</v>
      </c>
      <c r="L37" s="705">
        <f>SUM(L4,L5,L9,L12,L13,L14,L15,L16,L17,L20,L21,L22,L23,L24,L25,L26,L29,L30,L31,L32,L33,L34:L36)</f>
        <v>1</v>
      </c>
      <c r="M37" s="705">
        <f t="shared" si="8"/>
        <v>0.99585475374480825</v>
      </c>
      <c r="N37" s="705">
        <f>SUM(N4,N5,N9,N12,N13,N14,N15,N16,N17,N20,N21,N22,N23,N24,N25,N26,N29,N30,N31,N32,N33,N34:N36)</f>
        <v>1.0158604503340407</v>
      </c>
      <c r="O37" s="705">
        <f>SUM(O4,O5,O9,O12,O13,O14,O15,O16,O17,O20,O21,O22,O23,O24,O25,O26,O29,O30,O31,O32,O33,O34:O36)</f>
        <v>0.99999999999999978</v>
      </c>
      <c r="P37" s="705">
        <f t="shared" ref="P37:Q37" si="9">SUM(P4,P5,P9,P12,P13,P14,P15,P16,P17,P20,P21,P22,P23,P24,P25,P26,P29,P30,P31,P32,P33,P34:P36)</f>
        <v>0.99555514323395156</v>
      </c>
      <c r="Q37" s="705">
        <f t="shared" si="9"/>
        <v>0.87668725428426342</v>
      </c>
      <c r="R37" s="705">
        <f>SUM(R4,R5,R9,R12,R13,R14,R15,R16,R17,R20,R21,R22,R23,R24,R25,R26,R29,R30,R31,R32,R33,R34)</f>
        <v>0.97184717688296085</v>
      </c>
    </row>
  </sheetData>
  <pageMargins left="0.7" right="0.7" top="0.75" bottom="0.75" header="0.3" footer="0.3"/>
  <pageSetup paperSize="9" orientation="portrait" verticalDpi="9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O29"/>
  <sheetViews>
    <sheetView zoomScale="70" zoomScaleNormal="70" workbookViewId="0">
      <pane xSplit="3" ySplit="3" topLeftCell="D4" activePane="bottomRight" state="frozen"/>
      <selection pane="topRight" activeCell="D1" sqref="D1"/>
      <selection pane="bottomLeft" activeCell="A4" sqref="A4"/>
      <selection pane="bottomRight" activeCell="F17" sqref="F17"/>
    </sheetView>
  </sheetViews>
  <sheetFormatPr defaultColWidth="9.140625" defaultRowHeight="15" outlineLevelRow="1"/>
  <cols>
    <col min="1" max="1" width="9.140625" style="326"/>
    <col min="2" max="2" width="32.7109375" style="326" customWidth="1"/>
    <col min="3" max="3" width="34.7109375" style="326" customWidth="1"/>
    <col min="4" max="4" width="13.140625" style="326" customWidth="1" collapsed="1"/>
    <col min="6" max="7" width="13.140625" style="326" customWidth="1"/>
    <col min="8" max="8" width="13.140625" style="66" customWidth="1"/>
    <col min="9" max="14" width="13.140625" style="326" customWidth="1"/>
    <col min="15" max="15" width="13.140625" style="66" customWidth="1"/>
    <col min="16" max="16384" width="9.140625" style="326"/>
  </cols>
  <sheetData>
    <row r="1" spans="1:15" s="49" customFormat="1" ht="18.75">
      <c r="A1" s="682" t="s">
        <v>1926</v>
      </c>
      <c r="H1" s="665">
        <v>24</v>
      </c>
      <c r="O1" s="665">
        <v>23</v>
      </c>
    </row>
    <row r="2" spans="1:15" s="603" customFormat="1" ht="67.900000000000006" customHeight="1">
      <c r="D2" s="613" t="s">
        <v>1511</v>
      </c>
      <c r="F2" s="613" t="s">
        <v>1511</v>
      </c>
      <c r="G2" s="613" t="s">
        <v>1511</v>
      </c>
      <c r="H2" s="666" t="s">
        <v>1511</v>
      </c>
      <c r="J2" s="603" t="s">
        <v>1888</v>
      </c>
      <c r="K2" s="603" t="s">
        <v>1888</v>
      </c>
      <c r="L2" s="603" t="s">
        <v>1888</v>
      </c>
      <c r="M2" s="603" t="s">
        <v>1888</v>
      </c>
      <c r="N2" s="603" t="s">
        <v>1888</v>
      </c>
      <c r="O2" s="667" t="s">
        <v>1888</v>
      </c>
    </row>
    <row r="3" spans="1:15" s="603" customFormat="1" ht="54.95" customHeight="1">
      <c r="D3" s="664" t="s">
        <v>1901</v>
      </c>
      <c r="F3" s="664" t="s">
        <v>1942</v>
      </c>
      <c r="G3" s="664" t="s">
        <v>1904</v>
      </c>
      <c r="H3" s="669" t="s">
        <v>1932</v>
      </c>
      <c r="J3" s="603" t="s">
        <v>1927</v>
      </c>
      <c r="K3" s="603" t="s">
        <v>1928</v>
      </c>
      <c r="L3" s="603" t="s">
        <v>1929</v>
      </c>
      <c r="M3" s="603" t="s">
        <v>1930</v>
      </c>
      <c r="N3" s="603" t="s">
        <v>1931</v>
      </c>
      <c r="O3" s="667" t="s">
        <v>1925</v>
      </c>
    </row>
    <row r="4" spans="1:15" s="603" customFormat="1" ht="33" customHeight="1">
      <c r="A4" s="603">
        <v>23</v>
      </c>
      <c r="B4" s="603" t="s">
        <v>1888</v>
      </c>
      <c r="D4" s="664"/>
      <c r="F4" s="664"/>
      <c r="G4" s="660">
        <v>0.22</v>
      </c>
      <c r="H4" s="670">
        <f>SUM(D4:G4)/3</f>
        <v>7.3333333333333334E-2</v>
      </c>
      <c r="O4" s="667"/>
    </row>
    <row r="5" spans="1:15" s="49" customFormat="1">
      <c r="A5" s="49">
        <v>45</v>
      </c>
      <c r="B5" s="144" t="s">
        <v>914</v>
      </c>
      <c r="C5" s="52" t="s">
        <v>1905</v>
      </c>
      <c r="D5" s="672">
        <v>0</v>
      </c>
      <c r="F5" s="49">
        <v>0.05</v>
      </c>
      <c r="G5" s="49">
        <v>0.05</v>
      </c>
      <c r="H5" s="670">
        <f t="shared" ref="H5:H27" si="0">SUM(D5:G5)/3</f>
        <v>3.3333333333333333E-2</v>
      </c>
      <c r="L5" s="49">
        <v>0.02</v>
      </c>
      <c r="N5" s="49">
        <v>0.03</v>
      </c>
      <c r="O5" s="665">
        <f>SUM(J5:N5)/5</f>
        <v>0.01</v>
      </c>
    </row>
    <row r="6" spans="1:15" s="345" customFormat="1">
      <c r="A6" s="345">
        <v>42</v>
      </c>
      <c r="B6" s="621" t="s">
        <v>814</v>
      </c>
      <c r="C6" s="673" t="s">
        <v>1906</v>
      </c>
      <c r="D6" s="674">
        <v>0</v>
      </c>
      <c r="G6" s="345">
        <v>1.4999999999999999E-2</v>
      </c>
      <c r="H6" s="670">
        <f t="shared" si="0"/>
        <v>5.0000000000000001E-3</v>
      </c>
      <c r="J6" s="345">
        <v>0.05</v>
      </c>
      <c r="O6" s="668">
        <f t="shared" ref="O6:O28" si="1">SUM(J6:N6)/5</f>
        <v>0.01</v>
      </c>
    </row>
    <row r="7" spans="1:15" s="343" customFormat="1">
      <c r="A7" s="343">
        <v>44</v>
      </c>
      <c r="B7" s="148" t="s">
        <v>913</v>
      </c>
      <c r="C7" s="675"/>
      <c r="D7" s="676"/>
      <c r="F7" s="343">
        <v>0.05</v>
      </c>
      <c r="H7" s="670">
        <f t="shared" si="0"/>
        <v>1.6666666666666666E-2</v>
      </c>
      <c r="J7" s="343">
        <v>0.05</v>
      </c>
      <c r="N7" s="343">
        <v>0.01</v>
      </c>
      <c r="O7" s="668">
        <f t="shared" si="1"/>
        <v>1.2E-2</v>
      </c>
    </row>
    <row r="8" spans="1:15" s="632" customFormat="1">
      <c r="A8" s="632">
        <v>43</v>
      </c>
      <c r="B8" s="632" t="s">
        <v>813</v>
      </c>
      <c r="C8" s="683"/>
      <c r="D8" s="676"/>
      <c r="F8" s="660">
        <v>1E-3</v>
      </c>
      <c r="G8" s="660"/>
      <c r="H8" s="670">
        <f t="shared" si="0"/>
        <v>3.3333333333333332E-4</v>
      </c>
      <c r="I8" s="660"/>
      <c r="J8" s="660"/>
      <c r="K8" s="660">
        <v>0.01</v>
      </c>
      <c r="L8" s="660"/>
      <c r="M8" s="660"/>
      <c r="N8" s="660"/>
      <c r="O8" s="668">
        <f t="shared" si="1"/>
        <v>2E-3</v>
      </c>
    </row>
    <row r="9" spans="1:15" s="632" customFormat="1">
      <c r="A9" s="632">
        <v>27</v>
      </c>
      <c r="B9" s="632" t="s">
        <v>12</v>
      </c>
      <c r="C9" s="683"/>
      <c r="D9" s="676"/>
      <c r="F9" s="660"/>
      <c r="G9" s="660">
        <v>6.0000000000000001E-3</v>
      </c>
      <c r="H9" s="670">
        <f t="shared" si="0"/>
        <v>2E-3</v>
      </c>
      <c r="I9" s="660"/>
      <c r="J9" s="660"/>
      <c r="K9" s="660"/>
      <c r="L9" s="660">
        <v>0.02</v>
      </c>
      <c r="M9" s="660"/>
      <c r="N9" s="660">
        <v>0.03</v>
      </c>
      <c r="O9" s="668">
        <f t="shared" si="1"/>
        <v>0.01</v>
      </c>
    </row>
    <row r="10" spans="1:15" s="468" customFormat="1">
      <c r="A10" s="468">
        <v>29</v>
      </c>
      <c r="B10" s="468" t="s">
        <v>735</v>
      </c>
      <c r="C10" s="684" t="s">
        <v>10</v>
      </c>
      <c r="D10" s="677">
        <v>0</v>
      </c>
      <c r="F10" s="466">
        <v>0.04</v>
      </c>
      <c r="G10" s="466">
        <v>6.0000000000000001E-3</v>
      </c>
      <c r="H10" s="670">
        <f t="shared" si="0"/>
        <v>1.5333333333333332E-2</v>
      </c>
      <c r="I10" s="466"/>
      <c r="J10" s="466"/>
      <c r="K10" s="466">
        <v>0.02</v>
      </c>
      <c r="L10" s="466">
        <v>0.16</v>
      </c>
      <c r="M10" s="466"/>
      <c r="N10" s="466">
        <v>0.15</v>
      </c>
      <c r="O10" s="668">
        <f t="shared" si="1"/>
        <v>6.5999999999999989E-2</v>
      </c>
    </row>
    <row r="11" spans="1:15" s="632" customFormat="1">
      <c r="A11" s="632">
        <v>30</v>
      </c>
      <c r="B11" s="632" t="s">
        <v>736</v>
      </c>
      <c r="C11" s="683" t="s">
        <v>736</v>
      </c>
      <c r="D11" s="678">
        <v>2.1735648712984598E-2</v>
      </c>
      <c r="F11" s="660"/>
      <c r="G11" s="660"/>
      <c r="H11" s="670">
        <f t="shared" si="0"/>
        <v>7.2452162376615325E-3</v>
      </c>
      <c r="I11" s="660"/>
      <c r="J11" s="660"/>
      <c r="K11" s="660"/>
      <c r="L11" s="660"/>
      <c r="M11" s="660"/>
      <c r="N11" s="660">
        <v>0.01</v>
      </c>
      <c r="O11" s="668">
        <f t="shared" si="1"/>
        <v>2E-3</v>
      </c>
    </row>
    <row r="12" spans="1:15" s="636" customFormat="1">
      <c r="A12" s="636">
        <v>34</v>
      </c>
      <c r="B12" s="636" t="s">
        <v>912</v>
      </c>
      <c r="C12" s="685" t="s">
        <v>1911</v>
      </c>
      <c r="D12" s="679">
        <v>0</v>
      </c>
      <c r="F12" s="661"/>
      <c r="G12" s="661">
        <v>0.05</v>
      </c>
      <c r="H12" s="670">
        <f t="shared" si="0"/>
        <v>1.6666666666666666E-2</v>
      </c>
      <c r="I12" s="661"/>
      <c r="J12" s="661"/>
      <c r="K12" s="661">
        <v>0.04</v>
      </c>
      <c r="L12" s="661">
        <v>0.08</v>
      </c>
      <c r="M12" s="661"/>
      <c r="N12" s="661"/>
      <c r="O12" s="668">
        <f t="shared" si="1"/>
        <v>2.4E-2</v>
      </c>
    </row>
    <row r="13" spans="1:15" s="639" customFormat="1">
      <c r="A13" s="639">
        <v>32</v>
      </c>
      <c r="B13" s="639" t="s">
        <v>911</v>
      </c>
      <c r="C13" s="686" t="s">
        <v>1912</v>
      </c>
      <c r="D13" s="680">
        <v>0</v>
      </c>
      <c r="F13" s="662"/>
      <c r="G13" s="662">
        <v>0.05</v>
      </c>
      <c r="H13" s="670">
        <f t="shared" si="0"/>
        <v>1.6666666666666666E-2</v>
      </c>
      <c r="I13" s="662"/>
      <c r="J13" s="662"/>
      <c r="K13" s="662"/>
      <c r="L13" s="662">
        <v>0.02</v>
      </c>
      <c r="M13" s="662">
        <v>0.05</v>
      </c>
      <c r="N13" s="662">
        <v>0.02</v>
      </c>
      <c r="O13" s="668">
        <f t="shared" si="1"/>
        <v>1.8000000000000002E-2</v>
      </c>
    </row>
    <row r="14" spans="1:15" s="646" customFormat="1">
      <c r="A14" s="646">
        <v>33</v>
      </c>
      <c r="B14" s="646" t="s">
        <v>853</v>
      </c>
      <c r="C14" s="687"/>
      <c r="D14" s="676"/>
      <c r="F14" s="353"/>
      <c r="G14" s="353">
        <v>0.18</v>
      </c>
      <c r="H14" s="670">
        <f t="shared" si="0"/>
        <v>0.06</v>
      </c>
      <c r="I14" s="353"/>
      <c r="J14" s="353">
        <v>0.05</v>
      </c>
      <c r="K14" s="353"/>
      <c r="L14" s="353"/>
      <c r="M14" s="353"/>
      <c r="N14" s="353"/>
      <c r="O14" s="668">
        <f t="shared" si="1"/>
        <v>0.01</v>
      </c>
    </row>
    <row r="15" spans="1:15" s="632" customFormat="1">
      <c r="A15" s="632">
        <v>26</v>
      </c>
      <c r="B15" s="632" t="s">
        <v>899</v>
      </c>
      <c r="C15" s="683" t="s">
        <v>1198</v>
      </c>
      <c r="D15" s="678">
        <v>0</v>
      </c>
      <c r="F15" s="660">
        <v>0.1</v>
      </c>
      <c r="G15" s="660">
        <v>0.1</v>
      </c>
      <c r="H15" s="670">
        <f t="shared" si="0"/>
        <v>6.6666666666666666E-2</v>
      </c>
      <c r="I15" s="660"/>
      <c r="J15" s="660">
        <v>0.02</v>
      </c>
      <c r="K15" s="660">
        <v>0.03</v>
      </c>
      <c r="L15" s="660">
        <v>0.05</v>
      </c>
      <c r="M15" s="660">
        <v>0.05</v>
      </c>
      <c r="N15" s="660">
        <v>0.15</v>
      </c>
      <c r="O15" s="668">
        <f t="shared" si="1"/>
        <v>6.0000000000000012E-2</v>
      </c>
    </row>
    <row r="16" spans="1:15" s="632" customFormat="1" ht="12.6" customHeight="1">
      <c r="A16" s="632">
        <v>25</v>
      </c>
      <c r="B16" s="632" t="s">
        <v>732</v>
      </c>
      <c r="C16" s="683" t="s">
        <v>1943</v>
      </c>
      <c r="D16" s="678"/>
      <c r="F16" s="660">
        <v>7.0000000000000007E-2</v>
      </c>
      <c r="H16" s="670">
        <f t="shared" si="0"/>
        <v>2.3333333333333334E-2</v>
      </c>
      <c r="I16" s="660"/>
      <c r="J16" s="660">
        <v>0.05</v>
      </c>
      <c r="K16" s="660">
        <v>8.5000000000000006E-2</v>
      </c>
      <c r="L16" s="660">
        <v>0.05</v>
      </c>
      <c r="M16" s="660">
        <v>0.25</v>
      </c>
      <c r="N16" s="660">
        <v>0.05</v>
      </c>
      <c r="O16" s="668">
        <f t="shared" si="1"/>
        <v>9.7000000000000003E-2</v>
      </c>
    </row>
    <row r="17" spans="1:15" s="632" customFormat="1">
      <c r="A17" s="632">
        <v>24</v>
      </c>
      <c r="B17" s="632" t="s">
        <v>1511</v>
      </c>
      <c r="C17" s="683" t="s">
        <v>1903</v>
      </c>
      <c r="D17" s="678"/>
      <c r="F17" s="660">
        <v>0.35899999999999999</v>
      </c>
      <c r="G17" s="660">
        <v>7.0000000000000007E-2</v>
      </c>
      <c r="H17" s="670">
        <f t="shared" si="0"/>
        <v>0.14299999999999999</v>
      </c>
      <c r="I17" s="660"/>
      <c r="J17" s="660">
        <v>0.05</v>
      </c>
      <c r="K17" s="660">
        <v>0.24</v>
      </c>
      <c r="L17" s="660">
        <v>0.4</v>
      </c>
      <c r="M17" s="660">
        <v>0.2</v>
      </c>
      <c r="N17" s="660">
        <v>0.35</v>
      </c>
      <c r="O17" s="668">
        <f t="shared" si="1"/>
        <v>0.24799999999999994</v>
      </c>
    </row>
    <row r="18" spans="1:15" s="649" customFormat="1">
      <c r="A18" s="649">
        <v>40</v>
      </c>
      <c r="B18" s="649" t="s">
        <v>900</v>
      </c>
      <c r="C18" s="688" t="s">
        <v>1915</v>
      </c>
      <c r="D18" s="681">
        <v>0.87998594079981229</v>
      </c>
      <c r="F18" s="663">
        <v>0.01</v>
      </c>
      <c r="G18" s="663">
        <v>1.0999999999999999E-2</v>
      </c>
      <c r="H18" s="670">
        <f t="shared" si="0"/>
        <v>0.30032864693327077</v>
      </c>
      <c r="I18" s="663"/>
      <c r="J18" s="663">
        <v>0.02</v>
      </c>
      <c r="K18" s="663">
        <v>0.06</v>
      </c>
      <c r="L18" s="663">
        <v>0.02</v>
      </c>
      <c r="M18" s="663">
        <v>0.02</v>
      </c>
      <c r="N18" s="663">
        <v>0.02</v>
      </c>
      <c r="O18" s="668">
        <f t="shared" si="1"/>
        <v>2.8000000000000004E-2</v>
      </c>
    </row>
    <row r="19" spans="1:15" s="649" customFormat="1">
      <c r="A19" s="649">
        <v>41</v>
      </c>
      <c r="B19" s="649" t="s">
        <v>1916</v>
      </c>
      <c r="C19" s="688"/>
      <c r="D19" s="681"/>
      <c r="F19" s="663">
        <v>0.01</v>
      </c>
      <c r="G19" s="663"/>
      <c r="H19" s="670">
        <f t="shared" si="0"/>
        <v>3.3333333333333335E-3</v>
      </c>
      <c r="I19" s="663"/>
      <c r="J19" s="663">
        <v>0.01</v>
      </c>
      <c r="K19" s="663">
        <v>0.04</v>
      </c>
      <c r="L19" s="663"/>
      <c r="M19" s="663"/>
      <c r="N19" s="663">
        <v>0.05</v>
      </c>
      <c r="O19" s="668">
        <f t="shared" si="1"/>
        <v>0.02</v>
      </c>
    </row>
    <row r="20" spans="1:15" s="64" customFormat="1">
      <c r="A20" s="64">
        <v>60</v>
      </c>
      <c r="B20" s="266" t="s">
        <v>891</v>
      </c>
      <c r="C20" s="48" t="s">
        <v>1526</v>
      </c>
      <c r="D20" s="672">
        <v>2.4257111632699406E-4</v>
      </c>
      <c r="F20" s="326">
        <v>0.28000000000000003</v>
      </c>
      <c r="G20" s="326">
        <v>0.2</v>
      </c>
      <c r="H20" s="670">
        <f t="shared" si="0"/>
        <v>0.16008085703877567</v>
      </c>
      <c r="I20" s="326"/>
      <c r="J20" s="326">
        <v>0.6</v>
      </c>
      <c r="K20" s="326">
        <v>0.45</v>
      </c>
      <c r="L20" s="326">
        <v>0.15</v>
      </c>
      <c r="M20" s="326">
        <v>0.38</v>
      </c>
      <c r="N20" s="326">
        <v>0.1</v>
      </c>
      <c r="O20" s="668">
        <f t="shared" si="1"/>
        <v>0.33600000000000002</v>
      </c>
    </row>
    <row r="21" spans="1:15" outlineLevel="1">
      <c r="A21" s="326">
        <v>59</v>
      </c>
      <c r="B21" s="326" t="s">
        <v>1917</v>
      </c>
      <c r="C21" s="48"/>
      <c r="D21" s="672">
        <v>3.6345639212031453E-4</v>
      </c>
      <c r="E21" s="326"/>
      <c r="G21" s="326">
        <v>4.0000000000000001E-3</v>
      </c>
      <c r="H21" s="670">
        <f t="shared" si="0"/>
        <v>1.4544854640401049E-3</v>
      </c>
      <c r="J21" s="326">
        <v>0.1</v>
      </c>
      <c r="K21" s="326">
        <v>2.5000000000000001E-2</v>
      </c>
      <c r="L21" s="326">
        <v>0.03</v>
      </c>
      <c r="M21" s="326">
        <v>0.04</v>
      </c>
      <c r="N21" s="326">
        <v>0.02</v>
      </c>
      <c r="O21" s="668">
        <f>SUM(J21:N21)/5</f>
        <v>4.2999999999999997E-2</v>
      </c>
    </row>
    <row r="22" spans="1:15" outlineLevel="1">
      <c r="A22" s="326">
        <v>53</v>
      </c>
      <c r="B22" s="326" t="s">
        <v>1527</v>
      </c>
      <c r="C22" s="48"/>
      <c r="D22" s="672">
        <v>1.5177799144024287E-3</v>
      </c>
      <c r="E22" s="326"/>
      <c r="F22" s="326">
        <v>0.03</v>
      </c>
      <c r="G22" s="326">
        <v>2.5000000000000001E-2</v>
      </c>
      <c r="H22" s="670">
        <f t="shared" si="0"/>
        <v>1.8839259971467476E-2</v>
      </c>
      <c r="O22" s="668">
        <f t="shared" si="1"/>
        <v>0</v>
      </c>
    </row>
    <row r="23" spans="1:15" s="64" customFormat="1">
      <c r="A23" s="64">
        <v>48</v>
      </c>
      <c r="B23" s="64" t="s">
        <v>777</v>
      </c>
      <c r="C23" s="48" t="s">
        <v>684</v>
      </c>
      <c r="D23" s="672">
        <v>2.5185528375663995E-2</v>
      </c>
      <c r="F23" s="326"/>
      <c r="G23" s="326"/>
      <c r="H23" s="670">
        <f t="shared" si="0"/>
        <v>8.3951761252213323E-3</v>
      </c>
      <c r="I23" s="326"/>
      <c r="J23" s="326"/>
      <c r="K23" s="326"/>
      <c r="L23" s="326"/>
      <c r="M23" s="326"/>
      <c r="N23" s="326"/>
      <c r="O23" s="668">
        <f t="shared" si="1"/>
        <v>0</v>
      </c>
    </row>
    <row r="24" spans="1:15" s="64" customFormat="1">
      <c r="A24" s="64">
        <v>49</v>
      </c>
      <c r="B24" s="64" t="s">
        <v>776</v>
      </c>
      <c r="C24" s="48" t="s">
        <v>295</v>
      </c>
      <c r="D24" s="672">
        <v>0</v>
      </c>
      <c r="F24" s="326"/>
      <c r="G24" s="326"/>
      <c r="H24" s="670">
        <f t="shared" si="0"/>
        <v>0</v>
      </c>
      <c r="I24" s="326"/>
      <c r="J24" s="326"/>
      <c r="K24" s="326"/>
      <c r="L24" s="326"/>
      <c r="M24" s="326"/>
      <c r="N24" s="326"/>
      <c r="O24" s="668">
        <f t="shared" si="1"/>
        <v>0</v>
      </c>
    </row>
    <row r="25" spans="1:15" s="64" customFormat="1">
      <c r="A25" s="64">
        <v>61</v>
      </c>
      <c r="B25" s="64" t="s">
        <v>38</v>
      </c>
      <c r="C25" s="48" t="s">
        <v>1920</v>
      </c>
      <c r="D25" s="672">
        <v>0</v>
      </c>
      <c r="F25" s="326"/>
      <c r="G25" s="326">
        <v>3.0000000000000001E-3</v>
      </c>
      <c r="H25" s="670">
        <f t="shared" si="0"/>
        <v>1E-3</v>
      </c>
      <c r="I25" s="326"/>
      <c r="J25" s="326"/>
      <c r="K25" s="326"/>
      <c r="L25" s="326"/>
      <c r="M25" s="326"/>
      <c r="N25" s="326"/>
      <c r="O25" s="668">
        <f t="shared" si="1"/>
        <v>0</v>
      </c>
    </row>
    <row r="26" spans="1:15" s="64" customFormat="1">
      <c r="A26" s="64">
        <v>62</v>
      </c>
      <c r="B26" s="64" t="s">
        <v>1921</v>
      </c>
      <c r="C26" s="48" t="s">
        <v>753</v>
      </c>
      <c r="D26" s="672">
        <v>7.0027815827044509E-2</v>
      </c>
      <c r="F26" s="326"/>
      <c r="G26" s="326">
        <v>0.01</v>
      </c>
      <c r="H26" s="670">
        <f t="shared" si="0"/>
        <v>2.6675938609014835E-2</v>
      </c>
      <c r="I26" s="326"/>
      <c r="J26" s="326"/>
      <c r="K26" s="326"/>
      <c r="L26" s="326"/>
      <c r="M26" s="326">
        <v>0.01</v>
      </c>
      <c r="N26" s="326">
        <v>0.01</v>
      </c>
      <c r="O26" s="668">
        <f t="shared" si="1"/>
        <v>4.0000000000000001E-3</v>
      </c>
    </row>
    <row r="27" spans="1:15" s="64" customFormat="1">
      <c r="A27" s="64">
        <v>63</v>
      </c>
      <c r="B27" s="64" t="s">
        <v>1922</v>
      </c>
      <c r="C27" s="48" t="s">
        <v>778</v>
      </c>
      <c r="D27" s="672">
        <v>9.4125886164491714E-4</v>
      </c>
      <c r="F27" s="326"/>
      <c r="G27" s="326"/>
      <c r="H27" s="670">
        <f t="shared" si="0"/>
        <v>3.1375295388163903E-4</v>
      </c>
      <c r="I27" s="326"/>
      <c r="J27" s="326"/>
      <c r="K27" s="326"/>
      <c r="L27" s="326"/>
      <c r="M27" s="326"/>
      <c r="N27" s="326"/>
      <c r="O27" s="668">
        <f t="shared" si="1"/>
        <v>0</v>
      </c>
    </row>
    <row r="28" spans="1:15">
      <c r="B28" s="326" t="s">
        <v>1933</v>
      </c>
      <c r="C28" s="48" t="s">
        <v>1924</v>
      </c>
      <c r="D28" s="672">
        <v>0</v>
      </c>
      <c r="E28" s="326"/>
      <c r="H28" s="671"/>
      <c r="O28" s="668">
        <f t="shared" si="1"/>
        <v>0</v>
      </c>
    </row>
    <row r="29" spans="1:15">
      <c r="D29" s="333">
        <f>SUM(D5:D27)</f>
        <v>1</v>
      </c>
      <c r="E29" s="326"/>
      <c r="F29" s="333">
        <f>SUM(F5:F28)</f>
        <v>1</v>
      </c>
      <c r="G29" s="333">
        <f>SUM(G4:G28)</f>
        <v>1</v>
      </c>
      <c r="H29" s="689">
        <f>SUM(H4:H27)</f>
        <v>1</v>
      </c>
      <c r="J29" s="326">
        <f t="shared" ref="J29:O29" si="2">SUM(J5:J28)</f>
        <v>1</v>
      </c>
      <c r="K29" s="326">
        <f t="shared" si="2"/>
        <v>1</v>
      </c>
      <c r="L29" s="326">
        <f t="shared" si="2"/>
        <v>1</v>
      </c>
      <c r="M29" s="326">
        <f t="shared" si="2"/>
        <v>1</v>
      </c>
      <c r="N29" s="326">
        <f t="shared" si="2"/>
        <v>1</v>
      </c>
      <c r="O29" s="66">
        <f t="shared" si="2"/>
        <v>1</v>
      </c>
    </row>
  </sheetData>
  <pageMargins left="0.7" right="0.7" top="0.75" bottom="0.75" header="0.3" footer="0.3"/>
  <pageSetup paperSize="9" orientation="portrait" verticalDpi="90"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E85"/>
  <sheetViews>
    <sheetView topLeftCell="A46" workbookViewId="0">
      <selection activeCell="M1" sqref="M1:P1048576"/>
    </sheetView>
  </sheetViews>
  <sheetFormatPr defaultColWidth="8.85546875" defaultRowHeight="15"/>
  <cols>
    <col min="1" max="1" width="10.85546875" style="136" customWidth="1"/>
    <col min="2" max="2" width="31.7109375" style="64" customWidth="1"/>
    <col min="3" max="3" width="5.5703125" style="141" customWidth="1"/>
    <col min="4" max="4" width="7" style="141" customWidth="1"/>
    <col min="5" max="21" width="7" style="67" customWidth="1"/>
    <col min="22" max="22" width="7" style="68" customWidth="1"/>
    <col min="23" max="83" width="7" style="67" customWidth="1"/>
    <col min="84" max="16384" width="8.85546875" style="62"/>
  </cols>
  <sheetData>
    <row r="1" spans="1:83" s="54" customFormat="1" ht="21">
      <c r="A1" s="143" t="s">
        <v>833</v>
      </c>
      <c r="B1" s="144"/>
      <c r="E1" s="145"/>
      <c r="F1" s="145"/>
      <c r="G1" s="145"/>
      <c r="H1" s="145"/>
      <c r="I1" s="145"/>
      <c r="J1" s="145"/>
      <c r="K1" s="145"/>
      <c r="L1" s="145"/>
      <c r="M1" s="145"/>
      <c r="N1" s="145"/>
      <c r="O1" s="145"/>
      <c r="P1" s="145"/>
      <c r="Q1" s="145"/>
      <c r="R1" s="145"/>
      <c r="S1" s="145"/>
      <c r="T1" s="145"/>
      <c r="U1" s="145"/>
      <c r="V1" s="145"/>
      <c r="W1" s="145"/>
      <c r="X1" s="145"/>
      <c r="Y1" s="145"/>
      <c r="Z1" s="145"/>
      <c r="AA1" s="145"/>
      <c r="AB1" s="145"/>
      <c r="AC1" s="145"/>
      <c r="AD1" s="145"/>
      <c r="AE1" s="145"/>
      <c r="AF1" s="145"/>
      <c r="AG1" s="145"/>
      <c r="AH1" s="145"/>
      <c r="AI1" s="145"/>
      <c r="AJ1" s="145"/>
      <c r="AK1" s="145"/>
      <c r="AL1" s="145"/>
      <c r="AM1" s="145"/>
      <c r="AN1" s="145"/>
      <c r="AO1" s="145"/>
      <c r="AP1" s="145"/>
      <c r="AQ1" s="145"/>
      <c r="AR1" s="145"/>
      <c r="AS1" s="145"/>
      <c r="AT1" s="145"/>
      <c r="AU1" s="145"/>
      <c r="AV1" s="145"/>
      <c r="AW1" s="145"/>
      <c r="AX1" s="145"/>
      <c r="AY1" s="145"/>
      <c r="AZ1" s="145"/>
      <c r="BA1" s="145"/>
      <c r="BB1" s="145"/>
      <c r="BC1" s="145"/>
      <c r="BD1" s="145"/>
      <c r="BE1" s="145"/>
      <c r="BF1" s="145"/>
      <c r="BG1" s="145"/>
      <c r="BH1" s="145"/>
      <c r="BI1" s="145"/>
      <c r="BJ1" s="145"/>
      <c r="BK1" s="145"/>
      <c r="BL1" s="145"/>
      <c r="BM1" s="145"/>
      <c r="BN1" s="145"/>
      <c r="BO1" s="145"/>
      <c r="BP1" s="145"/>
      <c r="BQ1" s="145"/>
      <c r="BR1" s="145"/>
      <c r="BS1" s="145"/>
      <c r="BT1" s="145"/>
      <c r="BU1" s="145"/>
      <c r="BV1" s="145"/>
      <c r="BW1" s="145"/>
      <c r="BX1" s="145"/>
      <c r="BY1" s="145"/>
      <c r="BZ1" s="145"/>
      <c r="CA1" s="145"/>
      <c r="CB1" s="145"/>
      <c r="CC1" s="145"/>
      <c r="CD1" s="145"/>
      <c r="CE1" s="145"/>
    </row>
    <row r="2" spans="1:83" s="54" customFormat="1">
      <c r="A2" s="145" t="s">
        <v>835</v>
      </c>
      <c r="B2" s="147" t="s">
        <v>834</v>
      </c>
      <c r="C2" s="145"/>
      <c r="D2" s="144"/>
      <c r="E2" s="145"/>
      <c r="F2" s="145"/>
      <c r="G2" s="145"/>
      <c r="H2" s="145"/>
      <c r="I2" s="145"/>
      <c r="J2" s="145"/>
      <c r="K2" s="145"/>
      <c r="L2" s="145"/>
      <c r="M2" s="145"/>
      <c r="N2" s="145"/>
      <c r="O2" s="145"/>
      <c r="P2" s="145"/>
      <c r="Q2" s="145"/>
      <c r="R2" s="145"/>
      <c r="S2" s="145"/>
      <c r="T2" s="145"/>
      <c r="U2" s="145"/>
      <c r="V2" s="145"/>
      <c r="W2" s="145"/>
      <c r="X2" s="145"/>
      <c r="Y2" s="145"/>
      <c r="Z2" s="145"/>
      <c r="AA2" s="145"/>
      <c r="AB2" s="145"/>
      <c r="AC2" s="145"/>
      <c r="AD2" s="145"/>
      <c r="AE2" s="145"/>
      <c r="AF2" s="145"/>
      <c r="AG2" s="145"/>
      <c r="AH2" s="145"/>
      <c r="AI2" s="145"/>
      <c r="AJ2" s="145"/>
      <c r="AK2" s="145"/>
      <c r="AL2" s="145"/>
      <c r="AM2" s="145"/>
      <c r="AN2" s="145"/>
      <c r="AO2" s="145"/>
      <c r="AP2" s="145"/>
      <c r="AQ2" s="145"/>
      <c r="AR2" s="145"/>
      <c r="AS2" s="145"/>
      <c r="AT2" s="145"/>
      <c r="AU2" s="145"/>
      <c r="AV2" s="145"/>
      <c r="AW2" s="145"/>
      <c r="AX2" s="145"/>
      <c r="AY2" s="145"/>
      <c r="AZ2" s="145"/>
      <c r="BA2" s="145"/>
      <c r="BB2" s="145"/>
      <c r="BC2" s="145"/>
      <c r="BD2" s="145"/>
      <c r="BE2" s="145"/>
      <c r="BF2" s="145"/>
      <c r="BG2" s="145"/>
      <c r="BH2" s="145"/>
      <c r="BI2" s="145"/>
      <c r="BJ2" s="145"/>
      <c r="BK2" s="145"/>
      <c r="BL2" s="145"/>
      <c r="BM2" s="145"/>
      <c r="BN2" s="145"/>
      <c r="BO2" s="145"/>
      <c r="BP2" s="145"/>
      <c r="BQ2" s="145"/>
      <c r="BR2" s="145"/>
      <c r="BS2" s="145"/>
      <c r="BT2" s="145"/>
      <c r="BU2" s="145"/>
      <c r="BV2" s="145"/>
      <c r="BW2" s="145"/>
      <c r="BX2" s="145"/>
      <c r="BY2" s="145"/>
      <c r="BZ2" s="145"/>
      <c r="CA2" s="145"/>
      <c r="CB2" s="145"/>
      <c r="CC2" s="145"/>
      <c r="CD2" s="145"/>
      <c r="CE2" s="145"/>
    </row>
    <row r="3" spans="1:83" s="54" customFormat="1" ht="21">
      <c r="A3" s="143"/>
      <c r="B3" s="148" t="s">
        <v>836</v>
      </c>
      <c r="C3" s="145"/>
      <c r="D3" s="144"/>
      <c r="E3" s="145"/>
      <c r="F3" s="145"/>
      <c r="G3" s="145"/>
      <c r="H3" s="145"/>
      <c r="I3" s="145"/>
      <c r="J3" s="145"/>
      <c r="K3" s="145"/>
      <c r="L3" s="145"/>
      <c r="M3" s="145"/>
      <c r="N3" s="145"/>
      <c r="O3" s="145"/>
      <c r="P3" s="145"/>
      <c r="Q3" s="145"/>
      <c r="R3" s="145"/>
      <c r="S3" s="145"/>
      <c r="T3" s="145"/>
      <c r="U3" s="145"/>
      <c r="V3" s="145"/>
      <c r="W3" s="145"/>
      <c r="X3" s="145"/>
      <c r="Y3" s="145"/>
      <c r="Z3" s="145"/>
      <c r="AA3" s="145"/>
      <c r="AB3" s="145"/>
      <c r="AC3" s="145"/>
      <c r="AD3" s="145"/>
      <c r="AE3" s="145"/>
      <c r="AF3" s="145"/>
      <c r="AG3" s="145"/>
      <c r="AH3" s="145"/>
      <c r="AI3" s="145"/>
      <c r="AJ3" s="145"/>
      <c r="AK3" s="145"/>
      <c r="AL3" s="145"/>
      <c r="AM3" s="145"/>
      <c r="AN3" s="145"/>
      <c r="AO3" s="145"/>
      <c r="AP3" s="145"/>
      <c r="AQ3" s="145"/>
      <c r="AR3" s="145"/>
      <c r="AS3" s="145"/>
      <c r="AT3" s="145"/>
      <c r="AU3" s="145"/>
      <c r="AV3" s="145"/>
      <c r="AW3" s="145"/>
      <c r="AX3" s="145"/>
      <c r="AY3" s="145"/>
      <c r="AZ3" s="145"/>
      <c r="BA3" s="145"/>
      <c r="BB3" s="145"/>
      <c r="BC3" s="145"/>
      <c r="BD3" s="145"/>
      <c r="BE3" s="145"/>
      <c r="BF3" s="145"/>
      <c r="BG3" s="145"/>
      <c r="BH3" s="145"/>
      <c r="BI3" s="145"/>
      <c r="BJ3" s="145"/>
      <c r="BK3" s="145"/>
      <c r="BL3" s="145"/>
      <c r="BM3" s="145"/>
      <c r="BN3" s="145"/>
      <c r="BO3" s="145"/>
      <c r="BP3" s="145"/>
      <c r="BQ3" s="145"/>
      <c r="BR3" s="145"/>
      <c r="BS3" s="145"/>
      <c r="BT3" s="145"/>
      <c r="BU3" s="145"/>
      <c r="BV3" s="145"/>
      <c r="BW3" s="145"/>
      <c r="BX3" s="145"/>
      <c r="BY3" s="145"/>
      <c r="BZ3" s="145"/>
      <c r="CA3" s="145"/>
      <c r="CB3" s="145"/>
      <c r="CC3" s="145"/>
      <c r="CD3" s="145"/>
      <c r="CE3" s="145"/>
    </row>
    <row r="4" spans="1:83" s="54" customFormat="1" ht="21">
      <c r="A4" s="143"/>
      <c r="B4" s="65" t="s">
        <v>837</v>
      </c>
      <c r="C4" s="145"/>
      <c r="D4" s="144"/>
      <c r="E4" s="145"/>
      <c r="F4" s="145"/>
      <c r="G4" s="145"/>
      <c r="H4" s="145"/>
      <c r="I4" s="145"/>
      <c r="J4" s="145"/>
      <c r="K4" s="145"/>
      <c r="L4" s="145"/>
      <c r="M4" s="145"/>
      <c r="N4" s="145"/>
      <c r="O4" s="145"/>
      <c r="P4" s="145"/>
      <c r="Q4" s="145"/>
      <c r="R4" s="145"/>
      <c r="S4" s="145"/>
      <c r="T4" s="145"/>
      <c r="U4" s="145"/>
      <c r="V4" s="145"/>
      <c r="W4" s="145"/>
      <c r="X4" s="145"/>
      <c r="Y4" s="145"/>
      <c r="Z4" s="145"/>
      <c r="AA4" s="145"/>
      <c r="AB4" s="145"/>
      <c r="AC4" s="145"/>
      <c r="AD4" s="145"/>
      <c r="AE4" s="145"/>
      <c r="AF4" s="145"/>
      <c r="AG4" s="145"/>
      <c r="AH4" s="145"/>
      <c r="AI4" s="145"/>
      <c r="AJ4" s="145"/>
      <c r="AK4" s="145"/>
      <c r="AL4" s="145"/>
      <c r="AM4" s="145"/>
      <c r="AN4" s="145"/>
      <c r="AO4" s="145"/>
      <c r="AP4" s="145"/>
      <c r="AQ4" s="145"/>
      <c r="AR4" s="145"/>
      <c r="AS4" s="145"/>
      <c r="AT4" s="145"/>
      <c r="AU4" s="145"/>
      <c r="AV4" s="145"/>
      <c r="AW4" s="145"/>
      <c r="AX4" s="145"/>
      <c r="AY4" s="145"/>
      <c r="AZ4" s="145"/>
      <c r="BA4" s="145"/>
      <c r="BB4" s="145"/>
      <c r="BC4" s="145"/>
      <c r="BD4" s="145"/>
      <c r="BE4" s="145"/>
      <c r="BF4" s="145"/>
      <c r="BG4" s="145"/>
      <c r="BH4" s="145"/>
      <c r="BI4" s="145"/>
      <c r="BJ4" s="145"/>
      <c r="BK4" s="145"/>
      <c r="BL4" s="145"/>
      <c r="BM4" s="145"/>
      <c r="BN4" s="145"/>
      <c r="BO4" s="145"/>
      <c r="BP4" s="145"/>
      <c r="BQ4" s="145"/>
      <c r="BR4" s="145"/>
      <c r="BS4" s="145"/>
      <c r="BT4" s="145"/>
      <c r="BU4" s="145"/>
      <c r="BV4" s="145"/>
      <c r="BW4" s="145"/>
      <c r="BX4" s="145"/>
      <c r="BY4" s="145"/>
      <c r="BZ4" s="145"/>
      <c r="CA4" s="145"/>
      <c r="CB4" s="145"/>
      <c r="CC4" s="145"/>
      <c r="CD4" s="145"/>
      <c r="CE4" s="145"/>
    </row>
    <row r="5" spans="1:83" s="54" customFormat="1" ht="19.5" customHeight="1">
      <c r="A5" s="146"/>
      <c r="B5" s="149" t="s">
        <v>838</v>
      </c>
      <c r="C5" s="145"/>
      <c r="D5" s="145"/>
      <c r="E5" s="145"/>
      <c r="F5" s="145"/>
      <c r="G5" s="145"/>
      <c r="H5" s="145"/>
      <c r="I5" s="145"/>
      <c r="J5" s="145"/>
      <c r="K5" s="145"/>
      <c r="L5" s="145"/>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row>
    <row r="6" spans="1:83" s="64" customFormat="1" ht="78.75" customHeight="1">
      <c r="C6" s="139" t="s">
        <v>715</v>
      </c>
      <c r="D6" s="139" t="s">
        <v>716</v>
      </c>
      <c r="E6" s="135" t="s">
        <v>717</v>
      </c>
      <c r="F6" s="135" t="s">
        <v>718</v>
      </c>
      <c r="G6" s="135" t="s">
        <v>719</v>
      </c>
      <c r="H6" s="135" t="s">
        <v>783</v>
      </c>
      <c r="I6" s="135" t="s">
        <v>784</v>
      </c>
      <c r="J6" s="135" t="s">
        <v>721</v>
      </c>
      <c r="K6" s="135" t="s">
        <v>722</v>
      </c>
      <c r="L6" s="135" t="s">
        <v>723</v>
      </c>
      <c r="M6" s="135" t="s">
        <v>4</v>
      </c>
      <c r="N6" s="135" t="s">
        <v>5</v>
      </c>
      <c r="O6" s="135" t="s">
        <v>762</v>
      </c>
      <c r="P6" s="135" t="s">
        <v>315</v>
      </c>
      <c r="Q6" s="135" t="s">
        <v>785</v>
      </c>
      <c r="R6" s="135" t="s">
        <v>786</v>
      </c>
      <c r="S6" s="135" t="s">
        <v>725</v>
      </c>
      <c r="T6" s="135" t="s">
        <v>772</v>
      </c>
      <c r="U6" s="135" t="s">
        <v>831</v>
      </c>
      <c r="V6" s="135" t="s">
        <v>832</v>
      </c>
      <c r="W6" s="135" t="s">
        <v>788</v>
      </c>
      <c r="X6" s="135" t="s">
        <v>789</v>
      </c>
      <c r="Y6" s="135" t="s">
        <v>791</v>
      </c>
      <c r="Z6" s="135" t="s">
        <v>731</v>
      </c>
      <c r="AA6" s="135" t="s">
        <v>732</v>
      </c>
      <c r="AB6" s="135" t="s">
        <v>733</v>
      </c>
      <c r="AC6" s="135" t="s">
        <v>12</v>
      </c>
      <c r="AD6" s="135" t="s">
        <v>792</v>
      </c>
      <c r="AE6" s="135" t="s">
        <v>735</v>
      </c>
      <c r="AF6" s="135" t="s">
        <v>736</v>
      </c>
      <c r="AG6" s="135" t="s">
        <v>740</v>
      </c>
      <c r="AH6" s="135" t="s">
        <v>737</v>
      </c>
      <c r="AI6" s="135" t="s">
        <v>738</v>
      </c>
      <c r="AJ6" s="135" t="s">
        <v>739</v>
      </c>
      <c r="AK6" s="135" t="s">
        <v>165</v>
      </c>
      <c r="AL6" s="135" t="s">
        <v>329</v>
      </c>
      <c r="AM6" s="135" t="s">
        <v>113</v>
      </c>
      <c r="AN6" s="135" t="s">
        <v>742</v>
      </c>
      <c r="AO6" s="135" t="s">
        <v>793</v>
      </c>
      <c r="AP6" s="135" t="s">
        <v>794</v>
      </c>
      <c r="AQ6" s="135" t="s">
        <v>795</v>
      </c>
      <c r="AR6" s="135" t="s">
        <v>796</v>
      </c>
      <c r="AS6" s="135" t="s">
        <v>797</v>
      </c>
      <c r="AT6" s="135" t="s">
        <v>798</v>
      </c>
      <c r="AU6" s="135" t="s">
        <v>799</v>
      </c>
      <c r="AV6" s="135" t="s">
        <v>348</v>
      </c>
      <c r="AW6" s="135" t="s">
        <v>747</v>
      </c>
      <c r="AX6" s="135" t="s">
        <v>822</v>
      </c>
      <c r="AY6" s="135" t="s">
        <v>751</v>
      </c>
      <c r="AZ6" s="135" t="s">
        <v>752</v>
      </c>
      <c r="BA6" s="135" t="s">
        <v>748</v>
      </c>
      <c r="BB6" s="135" t="s">
        <v>823</v>
      </c>
      <c r="BC6" s="135" t="s">
        <v>773</v>
      </c>
      <c r="BD6" s="135" t="s">
        <v>744</v>
      </c>
      <c r="BE6" s="135" t="s">
        <v>746</v>
      </c>
      <c r="BF6" s="135" t="s">
        <v>332</v>
      </c>
      <c r="BG6" s="135" t="s">
        <v>331</v>
      </c>
      <c r="BH6" s="135" t="s">
        <v>824</v>
      </c>
      <c r="BI6" s="135" t="s">
        <v>774</v>
      </c>
      <c r="BJ6" s="135" t="s">
        <v>745</v>
      </c>
      <c r="BK6" s="135" t="s">
        <v>679</v>
      </c>
      <c r="BL6" s="135" t="s">
        <v>753</v>
      </c>
      <c r="BM6" s="135" t="s">
        <v>754</v>
      </c>
      <c r="BN6" s="135" t="s">
        <v>755</v>
      </c>
      <c r="BO6" s="134"/>
      <c r="BP6" s="134"/>
      <c r="BQ6" s="66"/>
      <c r="BR6" s="66"/>
      <c r="BS6" s="66"/>
      <c r="BT6" s="66"/>
      <c r="BU6" s="66"/>
      <c r="BV6" s="66"/>
      <c r="BW6" s="66"/>
      <c r="BX6" s="66"/>
      <c r="BY6" s="66"/>
      <c r="BZ6" s="66"/>
      <c r="CA6" s="66"/>
      <c r="CB6" s="66"/>
      <c r="CC6" s="66"/>
      <c r="CD6" s="66"/>
      <c r="CE6" s="66"/>
    </row>
    <row r="7" spans="1:83" s="136" customFormat="1">
      <c r="B7" s="136" t="s">
        <v>821</v>
      </c>
      <c r="C7" s="140">
        <v>1</v>
      </c>
      <c r="D7" s="140">
        <v>2</v>
      </c>
      <c r="E7" s="137">
        <v>3</v>
      </c>
      <c r="F7" s="137">
        <v>4</v>
      </c>
      <c r="G7" s="137">
        <v>5</v>
      </c>
      <c r="H7" s="137">
        <v>6</v>
      </c>
      <c r="I7" s="137">
        <v>7</v>
      </c>
      <c r="J7" s="137">
        <v>8</v>
      </c>
      <c r="K7" s="137">
        <v>9</v>
      </c>
      <c r="L7" s="137">
        <v>10</v>
      </c>
      <c r="M7" s="137">
        <v>11</v>
      </c>
      <c r="N7" s="137">
        <v>12</v>
      </c>
      <c r="O7" s="137">
        <v>13</v>
      </c>
      <c r="P7" s="137">
        <v>14</v>
      </c>
      <c r="Q7" s="137">
        <v>15</v>
      </c>
      <c r="R7" s="137">
        <v>16</v>
      </c>
      <c r="S7" s="137">
        <v>17</v>
      </c>
      <c r="T7" s="137">
        <v>18</v>
      </c>
      <c r="U7" s="137">
        <v>19</v>
      </c>
      <c r="V7" s="138">
        <v>20</v>
      </c>
      <c r="W7" s="137">
        <v>21</v>
      </c>
      <c r="X7" s="137">
        <v>22</v>
      </c>
      <c r="Y7" s="137">
        <v>23</v>
      </c>
      <c r="Z7" s="137">
        <v>24</v>
      </c>
      <c r="AA7" s="137">
        <v>25</v>
      </c>
      <c r="AB7" s="137">
        <v>26</v>
      </c>
      <c r="AC7" s="137">
        <v>27</v>
      </c>
      <c r="AD7" s="137">
        <v>28</v>
      </c>
      <c r="AE7" s="137">
        <v>29</v>
      </c>
      <c r="AF7" s="137">
        <v>30</v>
      </c>
      <c r="AG7" s="137">
        <v>31</v>
      </c>
      <c r="AH7" s="137">
        <v>32</v>
      </c>
      <c r="AI7" s="137">
        <v>33</v>
      </c>
      <c r="AJ7" s="137">
        <v>34</v>
      </c>
      <c r="AK7" s="137">
        <v>35</v>
      </c>
      <c r="AL7" s="137">
        <v>36</v>
      </c>
      <c r="AM7" s="137">
        <v>37</v>
      </c>
      <c r="AN7" s="137">
        <v>38</v>
      </c>
      <c r="AO7" s="137">
        <v>39</v>
      </c>
      <c r="AP7" s="137">
        <v>40</v>
      </c>
      <c r="AQ7" s="137">
        <v>41</v>
      </c>
      <c r="AR7" s="137">
        <v>42</v>
      </c>
      <c r="AS7" s="137">
        <v>43</v>
      </c>
      <c r="AT7" s="137">
        <v>44</v>
      </c>
      <c r="AU7" s="137">
        <v>45</v>
      </c>
      <c r="AV7" s="137">
        <v>46</v>
      </c>
      <c r="AW7" s="137">
        <v>47</v>
      </c>
      <c r="AX7" s="137">
        <v>48</v>
      </c>
      <c r="AY7" s="137">
        <v>49</v>
      </c>
      <c r="AZ7" s="137">
        <v>50</v>
      </c>
      <c r="BA7" s="137">
        <v>51</v>
      </c>
      <c r="BB7" s="137">
        <v>52</v>
      </c>
      <c r="BC7" s="137">
        <v>53</v>
      </c>
      <c r="BD7" s="137">
        <v>54</v>
      </c>
      <c r="BE7" s="137">
        <v>55</v>
      </c>
      <c r="BF7" s="137">
        <v>56</v>
      </c>
      <c r="BG7" s="137">
        <v>57</v>
      </c>
      <c r="BH7" s="137">
        <v>58</v>
      </c>
      <c r="BI7" s="137">
        <v>59</v>
      </c>
      <c r="BJ7" s="137">
        <v>60</v>
      </c>
      <c r="BK7" s="137">
        <v>61</v>
      </c>
      <c r="BL7" s="137">
        <v>62</v>
      </c>
      <c r="BM7" s="137">
        <v>63</v>
      </c>
      <c r="BN7" s="137">
        <v>64</v>
      </c>
      <c r="BO7" s="137">
        <v>70</v>
      </c>
      <c r="BP7" s="137">
        <v>71</v>
      </c>
      <c r="BQ7" s="137"/>
      <c r="BR7" s="137"/>
      <c r="BS7" s="137"/>
      <c r="BT7" s="137"/>
      <c r="BU7" s="137"/>
      <c r="BV7" s="137"/>
      <c r="BW7" s="137"/>
      <c r="BX7" s="137"/>
      <c r="BY7" s="137"/>
      <c r="BZ7" s="137"/>
      <c r="CA7" s="137"/>
      <c r="CB7" s="137"/>
      <c r="CC7" s="137"/>
      <c r="CD7" s="137"/>
      <c r="CE7" s="137"/>
    </row>
    <row r="8" spans="1:83">
      <c r="A8" s="136">
        <v>1</v>
      </c>
      <c r="B8" s="64" t="s">
        <v>715</v>
      </c>
      <c r="E8" s="67">
        <v>0</v>
      </c>
      <c r="F8" s="67">
        <v>0</v>
      </c>
      <c r="G8" s="67">
        <v>0</v>
      </c>
      <c r="H8" s="67">
        <v>0</v>
      </c>
      <c r="I8" s="67">
        <v>0</v>
      </c>
      <c r="J8" s="67">
        <v>0</v>
      </c>
      <c r="K8" s="67">
        <v>0</v>
      </c>
      <c r="L8" s="67">
        <v>0</v>
      </c>
      <c r="M8" s="67">
        <v>0</v>
      </c>
      <c r="N8" s="67">
        <v>0</v>
      </c>
      <c r="O8" s="67">
        <v>0</v>
      </c>
      <c r="P8" s="67">
        <v>0</v>
      </c>
      <c r="Q8" s="67">
        <v>0</v>
      </c>
      <c r="R8" s="67">
        <v>0</v>
      </c>
      <c r="S8" s="67">
        <v>0</v>
      </c>
      <c r="T8" s="67">
        <v>0</v>
      </c>
      <c r="U8" s="67">
        <v>0</v>
      </c>
      <c r="V8" s="68">
        <v>0</v>
      </c>
      <c r="W8" s="67">
        <v>0</v>
      </c>
      <c r="X8" s="67">
        <v>0</v>
      </c>
      <c r="Y8" s="67">
        <v>0</v>
      </c>
      <c r="Z8" s="67">
        <v>0</v>
      </c>
      <c r="AA8" s="67">
        <v>0</v>
      </c>
      <c r="AB8" s="67">
        <v>0</v>
      </c>
      <c r="AC8" s="67">
        <v>0</v>
      </c>
      <c r="AD8" s="67">
        <v>0</v>
      </c>
      <c r="AE8" s="67">
        <v>0</v>
      </c>
      <c r="AF8" s="67">
        <v>0</v>
      </c>
      <c r="AG8" s="67">
        <v>0</v>
      </c>
      <c r="AH8" s="67">
        <v>0</v>
      </c>
      <c r="AI8" s="67">
        <v>0</v>
      </c>
      <c r="AJ8" s="67">
        <v>0</v>
      </c>
      <c r="AK8" s="67">
        <v>0</v>
      </c>
      <c r="AL8" s="67">
        <v>0</v>
      </c>
      <c r="AM8" s="67">
        <v>0</v>
      </c>
      <c r="AN8" s="67">
        <v>0</v>
      </c>
      <c r="AO8" s="67">
        <v>0</v>
      </c>
      <c r="AP8" s="67">
        <v>0</v>
      </c>
      <c r="AQ8" s="67">
        <v>0</v>
      </c>
      <c r="AR8" s="67">
        <v>0</v>
      </c>
      <c r="AS8" s="67">
        <v>0</v>
      </c>
      <c r="AT8" s="67">
        <v>0</v>
      </c>
      <c r="AU8" s="67">
        <v>0</v>
      </c>
      <c r="AV8" s="67">
        <v>0</v>
      </c>
      <c r="AW8" s="67">
        <v>0</v>
      </c>
      <c r="AX8" s="67">
        <v>0</v>
      </c>
      <c r="AY8" s="67">
        <v>0</v>
      </c>
      <c r="AZ8" s="67">
        <v>0</v>
      </c>
      <c r="BA8" s="67">
        <v>0</v>
      </c>
      <c r="BB8" s="67">
        <v>0</v>
      </c>
      <c r="BC8" s="67">
        <v>0</v>
      </c>
      <c r="BD8" s="67">
        <v>0</v>
      </c>
      <c r="BE8" s="67">
        <v>0</v>
      </c>
      <c r="BF8" s="67">
        <v>0</v>
      </c>
      <c r="BG8" s="67">
        <v>0</v>
      </c>
      <c r="BH8" s="67">
        <v>0</v>
      </c>
      <c r="BI8" s="67">
        <v>0</v>
      </c>
      <c r="BJ8" s="67">
        <v>0</v>
      </c>
      <c r="BK8" s="67">
        <v>0</v>
      </c>
      <c r="BL8" s="67">
        <v>0</v>
      </c>
      <c r="BM8" s="67">
        <v>0</v>
      </c>
      <c r="BN8" s="67">
        <v>0</v>
      </c>
      <c r="BO8" s="67">
        <v>0</v>
      </c>
      <c r="BP8" s="67">
        <v>0</v>
      </c>
    </row>
    <row r="9" spans="1:83">
      <c r="A9" s="136">
        <v>2</v>
      </c>
      <c r="B9" s="64" t="s">
        <v>716</v>
      </c>
      <c r="E9" s="67">
        <v>0</v>
      </c>
      <c r="F9" s="67">
        <v>0</v>
      </c>
      <c r="G9" s="67">
        <v>0</v>
      </c>
      <c r="H9" s="67">
        <v>0</v>
      </c>
      <c r="I9" s="67">
        <v>0</v>
      </c>
      <c r="J9" s="67">
        <v>0</v>
      </c>
      <c r="K9" s="67">
        <v>0</v>
      </c>
      <c r="L9" s="67">
        <v>0</v>
      </c>
      <c r="M9" s="67">
        <v>0</v>
      </c>
      <c r="N9" s="67">
        <v>0</v>
      </c>
      <c r="O9" s="67">
        <v>0</v>
      </c>
      <c r="P9" s="67">
        <v>0</v>
      </c>
      <c r="Q9" s="67">
        <v>0</v>
      </c>
      <c r="R9" s="67">
        <v>0</v>
      </c>
      <c r="S9" s="67">
        <v>0</v>
      </c>
      <c r="T9" s="67">
        <v>0</v>
      </c>
      <c r="U9" s="67">
        <v>0</v>
      </c>
      <c r="V9" s="68">
        <v>0</v>
      </c>
      <c r="W9" s="67">
        <v>0</v>
      </c>
      <c r="X9" s="67">
        <v>0</v>
      </c>
      <c r="Y9" s="67">
        <v>0</v>
      </c>
      <c r="Z9" s="67">
        <v>0</v>
      </c>
      <c r="AA9" s="67">
        <v>0</v>
      </c>
      <c r="AB9" s="67">
        <v>0</v>
      </c>
      <c r="AC9" s="67">
        <v>0</v>
      </c>
      <c r="AD9" s="67">
        <v>0</v>
      </c>
      <c r="AE9" s="67">
        <v>0</v>
      </c>
      <c r="AF9" s="67">
        <v>0</v>
      </c>
      <c r="AG9" s="67">
        <v>0</v>
      </c>
      <c r="AH9" s="67">
        <v>0</v>
      </c>
      <c r="AI9" s="67">
        <v>0</v>
      </c>
      <c r="AJ9" s="67">
        <v>0</v>
      </c>
      <c r="AK9" s="67">
        <v>0</v>
      </c>
      <c r="AL9" s="67">
        <v>0</v>
      </c>
      <c r="AM9" s="67">
        <v>0</v>
      </c>
      <c r="AN9" s="67">
        <v>0</v>
      </c>
      <c r="AO9" s="67">
        <v>0</v>
      </c>
      <c r="AP9" s="67">
        <v>0</v>
      </c>
      <c r="AQ9" s="67">
        <v>0</v>
      </c>
      <c r="AR9" s="67">
        <v>0</v>
      </c>
      <c r="AS9" s="67">
        <v>0</v>
      </c>
      <c r="AT9" s="67">
        <v>0</v>
      </c>
      <c r="AU9" s="67">
        <v>0</v>
      </c>
      <c r="AV9" s="67">
        <v>0</v>
      </c>
      <c r="AW9" s="67">
        <v>0</v>
      </c>
      <c r="AX9" s="67">
        <v>0</v>
      </c>
      <c r="AY9" s="67">
        <v>0</v>
      </c>
      <c r="AZ9" s="67">
        <v>0</v>
      </c>
      <c r="BA9" s="67">
        <v>0</v>
      </c>
      <c r="BB9" s="67">
        <v>0</v>
      </c>
      <c r="BC9" s="67">
        <v>0</v>
      </c>
      <c r="BD9" s="67">
        <v>0</v>
      </c>
      <c r="BE9" s="67">
        <v>0</v>
      </c>
      <c r="BF9" s="67">
        <v>0</v>
      </c>
      <c r="BG9" s="67">
        <v>0</v>
      </c>
      <c r="BH9" s="67">
        <v>0</v>
      </c>
      <c r="BI9" s="67">
        <v>0</v>
      </c>
      <c r="BJ9" s="67">
        <v>0</v>
      </c>
      <c r="BK9" s="67">
        <v>0</v>
      </c>
      <c r="BL9" s="67">
        <v>0</v>
      </c>
      <c r="BM9" s="67">
        <v>0</v>
      </c>
      <c r="BN9" s="67">
        <v>0</v>
      </c>
      <c r="BO9" s="67">
        <v>0</v>
      </c>
      <c r="BP9" s="67">
        <v>0</v>
      </c>
    </row>
    <row r="10" spans="1:83">
      <c r="A10" s="136">
        <v>3</v>
      </c>
      <c r="B10" s="64" t="s">
        <v>717</v>
      </c>
      <c r="E10" s="67">
        <v>0</v>
      </c>
      <c r="F10" s="67">
        <v>0</v>
      </c>
      <c r="G10" s="67">
        <v>0</v>
      </c>
      <c r="H10" s="67">
        <v>0</v>
      </c>
      <c r="I10" s="67">
        <v>0</v>
      </c>
      <c r="J10" s="67">
        <v>0</v>
      </c>
      <c r="K10" s="67">
        <v>0</v>
      </c>
      <c r="L10" s="67">
        <v>0</v>
      </c>
      <c r="M10" s="67">
        <v>0</v>
      </c>
      <c r="N10" s="67">
        <v>0</v>
      </c>
      <c r="O10" s="67">
        <v>0</v>
      </c>
      <c r="P10" s="67">
        <v>0</v>
      </c>
      <c r="Q10" s="67">
        <v>0</v>
      </c>
      <c r="R10" s="67">
        <v>1.31369E-2</v>
      </c>
      <c r="S10" s="67">
        <v>0</v>
      </c>
      <c r="T10" s="67">
        <v>0</v>
      </c>
      <c r="U10" s="67">
        <v>0</v>
      </c>
      <c r="V10" s="68">
        <v>0</v>
      </c>
      <c r="W10" s="67">
        <v>0</v>
      </c>
      <c r="X10" s="67">
        <v>0</v>
      </c>
      <c r="Y10" s="67">
        <v>0</v>
      </c>
      <c r="Z10" s="67">
        <v>0</v>
      </c>
      <c r="AA10" s="67">
        <v>0</v>
      </c>
      <c r="AB10" s="67">
        <v>0</v>
      </c>
      <c r="AC10" s="67">
        <v>0</v>
      </c>
      <c r="AD10" s="67">
        <v>0</v>
      </c>
      <c r="AE10" s="67">
        <v>0</v>
      </c>
      <c r="AF10" s="67">
        <v>0</v>
      </c>
      <c r="AG10" s="67">
        <v>0</v>
      </c>
      <c r="AH10" s="67">
        <v>0</v>
      </c>
      <c r="AI10" s="67">
        <v>0</v>
      </c>
      <c r="AJ10" s="67">
        <v>0</v>
      </c>
      <c r="AK10" s="67">
        <v>0</v>
      </c>
      <c r="AL10" s="67">
        <v>0</v>
      </c>
      <c r="AM10" s="67">
        <v>0</v>
      </c>
      <c r="AN10" s="67">
        <v>0</v>
      </c>
      <c r="AO10" s="67">
        <v>0</v>
      </c>
      <c r="AP10" s="67">
        <v>0</v>
      </c>
      <c r="AQ10" s="67">
        <v>0</v>
      </c>
      <c r="AR10" s="67">
        <v>0</v>
      </c>
      <c r="AS10" s="67">
        <v>0</v>
      </c>
      <c r="AT10" s="67">
        <v>0</v>
      </c>
      <c r="AU10" s="67">
        <v>0</v>
      </c>
      <c r="AV10" s="67">
        <v>0</v>
      </c>
      <c r="AW10" s="67">
        <v>0</v>
      </c>
      <c r="AX10" s="67">
        <v>0</v>
      </c>
      <c r="AY10" s="67">
        <v>0</v>
      </c>
      <c r="AZ10" s="67">
        <v>0</v>
      </c>
      <c r="BA10" s="67">
        <v>0</v>
      </c>
      <c r="BB10" s="67">
        <v>0</v>
      </c>
      <c r="BC10" s="67">
        <v>0</v>
      </c>
      <c r="BD10" s="67">
        <v>0</v>
      </c>
      <c r="BE10" s="67">
        <v>0</v>
      </c>
      <c r="BF10" s="67">
        <v>0</v>
      </c>
      <c r="BG10" s="67">
        <v>0</v>
      </c>
      <c r="BH10" s="67">
        <v>0</v>
      </c>
      <c r="BI10" s="67">
        <v>0</v>
      </c>
      <c r="BJ10" s="67">
        <v>0</v>
      </c>
      <c r="BK10" s="67">
        <v>0</v>
      </c>
      <c r="BL10" s="67">
        <v>0</v>
      </c>
      <c r="BM10" s="67">
        <v>0</v>
      </c>
      <c r="BN10" s="67">
        <v>0</v>
      </c>
      <c r="BO10" s="67">
        <v>0</v>
      </c>
      <c r="BP10" s="67">
        <v>0</v>
      </c>
    </row>
    <row r="11" spans="1:83">
      <c r="A11" s="136">
        <v>4</v>
      </c>
      <c r="B11" s="64" t="s">
        <v>718</v>
      </c>
      <c r="E11" s="67">
        <v>0</v>
      </c>
      <c r="F11" s="67">
        <v>0</v>
      </c>
      <c r="G11" s="67">
        <v>0</v>
      </c>
      <c r="H11" s="67">
        <v>0</v>
      </c>
      <c r="I11" s="67">
        <v>0</v>
      </c>
      <c r="J11" s="67">
        <v>0</v>
      </c>
      <c r="K11" s="67">
        <v>0</v>
      </c>
      <c r="L11" s="67">
        <v>0</v>
      </c>
      <c r="M11" s="67">
        <v>0</v>
      </c>
      <c r="N11" s="67">
        <v>0</v>
      </c>
      <c r="O11" s="67">
        <v>0</v>
      </c>
      <c r="P11" s="67">
        <v>0</v>
      </c>
      <c r="Q11" s="67">
        <v>0</v>
      </c>
      <c r="R11" s="67">
        <v>1.472578E-3</v>
      </c>
      <c r="S11" s="67">
        <v>1.2500000000000001E-2</v>
      </c>
      <c r="T11" s="67">
        <v>0</v>
      </c>
      <c r="U11" s="67">
        <v>0</v>
      </c>
      <c r="V11" s="68">
        <v>0</v>
      </c>
      <c r="W11" s="67">
        <v>0</v>
      </c>
      <c r="X11" s="67">
        <v>0</v>
      </c>
      <c r="Y11" s="67">
        <v>0</v>
      </c>
      <c r="Z11" s="67">
        <v>0</v>
      </c>
      <c r="AA11" s="67">
        <v>0</v>
      </c>
      <c r="AB11" s="67">
        <v>0</v>
      </c>
      <c r="AC11" s="67">
        <v>0</v>
      </c>
      <c r="AD11" s="67">
        <v>0</v>
      </c>
      <c r="AE11" s="67">
        <v>0</v>
      </c>
      <c r="AF11" s="67">
        <v>0</v>
      </c>
      <c r="AG11" s="67">
        <v>0</v>
      </c>
      <c r="AH11" s="67">
        <v>0</v>
      </c>
      <c r="AI11" s="67">
        <v>0</v>
      </c>
      <c r="AJ11" s="67">
        <v>0</v>
      </c>
      <c r="AK11" s="67">
        <v>0</v>
      </c>
      <c r="AL11" s="67">
        <v>0</v>
      </c>
      <c r="AM11" s="67">
        <v>0</v>
      </c>
      <c r="AN11" s="67">
        <v>0</v>
      </c>
      <c r="AO11" s="67">
        <v>0</v>
      </c>
      <c r="AP11" s="67">
        <v>0</v>
      </c>
      <c r="AQ11" s="67">
        <v>0</v>
      </c>
      <c r="AR11" s="67">
        <v>0</v>
      </c>
      <c r="AS11" s="67">
        <v>0</v>
      </c>
      <c r="AT11" s="67">
        <v>0</v>
      </c>
      <c r="AU11" s="67">
        <v>0</v>
      </c>
      <c r="AV11" s="67">
        <v>0</v>
      </c>
      <c r="AW11" s="67">
        <v>0</v>
      </c>
      <c r="AX11" s="67">
        <v>0</v>
      </c>
      <c r="AY11" s="67">
        <v>0</v>
      </c>
      <c r="AZ11" s="67">
        <v>0</v>
      </c>
      <c r="BA11" s="67">
        <v>0</v>
      </c>
      <c r="BB11" s="67">
        <v>0</v>
      </c>
      <c r="BC11" s="67">
        <v>0</v>
      </c>
      <c r="BD11" s="67">
        <v>0</v>
      </c>
      <c r="BE11" s="67">
        <v>0</v>
      </c>
      <c r="BF11" s="67">
        <v>0</v>
      </c>
      <c r="BG11" s="67">
        <v>0</v>
      </c>
      <c r="BH11" s="67">
        <v>0</v>
      </c>
      <c r="BI11" s="67">
        <v>0</v>
      </c>
      <c r="BJ11" s="67">
        <v>0</v>
      </c>
      <c r="BK11" s="67">
        <v>0</v>
      </c>
      <c r="BL11" s="67">
        <v>0</v>
      </c>
      <c r="BM11" s="67">
        <v>0</v>
      </c>
      <c r="BN11" s="67">
        <v>0</v>
      </c>
      <c r="BO11" s="67">
        <v>0</v>
      </c>
      <c r="BP11" s="67">
        <v>0</v>
      </c>
    </row>
    <row r="12" spans="1:83">
      <c r="A12" s="136">
        <v>5</v>
      </c>
      <c r="B12" s="64" t="s">
        <v>719</v>
      </c>
      <c r="E12" s="67">
        <v>0</v>
      </c>
      <c r="F12" s="67">
        <v>0</v>
      </c>
      <c r="G12" s="67">
        <v>0</v>
      </c>
      <c r="H12" s="67">
        <v>0</v>
      </c>
      <c r="I12" s="67">
        <v>0</v>
      </c>
      <c r="J12" s="67">
        <v>0</v>
      </c>
      <c r="K12" s="67">
        <v>0</v>
      </c>
      <c r="L12" s="67">
        <v>0</v>
      </c>
      <c r="M12" s="67">
        <v>0</v>
      </c>
      <c r="N12" s="67">
        <v>0</v>
      </c>
      <c r="O12" s="67">
        <v>0</v>
      </c>
      <c r="P12" s="67">
        <v>0</v>
      </c>
      <c r="Q12" s="67">
        <v>0</v>
      </c>
      <c r="R12" s="67">
        <v>1.055823E-2</v>
      </c>
      <c r="S12" s="67">
        <v>2.5000000000000001E-2</v>
      </c>
      <c r="T12" s="67">
        <v>0</v>
      </c>
      <c r="U12" s="67">
        <v>0</v>
      </c>
      <c r="V12" s="68">
        <v>0</v>
      </c>
      <c r="W12" s="67">
        <v>0</v>
      </c>
      <c r="X12" s="67">
        <v>0</v>
      </c>
      <c r="Y12" s="67">
        <v>0</v>
      </c>
      <c r="Z12" s="67">
        <v>0</v>
      </c>
      <c r="AA12" s="67">
        <v>0</v>
      </c>
      <c r="AB12" s="67">
        <v>0</v>
      </c>
      <c r="AC12" s="67">
        <v>0</v>
      </c>
      <c r="AD12" s="67">
        <v>0</v>
      </c>
      <c r="AE12" s="67">
        <v>0</v>
      </c>
      <c r="AF12" s="67">
        <v>0</v>
      </c>
      <c r="AG12" s="67">
        <v>0</v>
      </c>
      <c r="AH12" s="67">
        <v>0</v>
      </c>
      <c r="AI12" s="67">
        <v>0</v>
      </c>
      <c r="AJ12" s="67">
        <v>0</v>
      </c>
      <c r="AK12" s="67">
        <v>0</v>
      </c>
      <c r="AL12" s="67">
        <v>0</v>
      </c>
      <c r="AM12" s="67">
        <v>0</v>
      </c>
      <c r="AN12" s="67">
        <v>0</v>
      </c>
      <c r="AO12" s="67">
        <v>0</v>
      </c>
      <c r="AP12" s="67">
        <v>0</v>
      </c>
      <c r="AQ12" s="67">
        <v>0</v>
      </c>
      <c r="AR12" s="67">
        <v>0</v>
      </c>
      <c r="AS12" s="67">
        <v>0</v>
      </c>
      <c r="AT12" s="67">
        <v>0</v>
      </c>
      <c r="AU12" s="67">
        <v>0</v>
      </c>
      <c r="AV12" s="67">
        <v>0</v>
      </c>
      <c r="AW12" s="67">
        <v>0</v>
      </c>
      <c r="AX12" s="67">
        <v>0</v>
      </c>
      <c r="AY12" s="67">
        <v>0</v>
      </c>
      <c r="AZ12" s="67">
        <v>0</v>
      </c>
      <c r="BA12" s="67">
        <v>0</v>
      </c>
      <c r="BB12" s="67">
        <v>0</v>
      </c>
      <c r="BC12" s="67">
        <v>0</v>
      </c>
      <c r="BD12" s="67">
        <v>0</v>
      </c>
      <c r="BE12" s="67">
        <v>0</v>
      </c>
      <c r="BF12" s="67">
        <v>0</v>
      </c>
      <c r="BG12" s="67">
        <v>0</v>
      </c>
      <c r="BH12" s="67">
        <v>0</v>
      </c>
      <c r="BI12" s="67">
        <v>0</v>
      </c>
      <c r="BJ12" s="67">
        <v>0</v>
      </c>
      <c r="BK12" s="67">
        <v>0</v>
      </c>
      <c r="BL12" s="67">
        <v>0</v>
      </c>
      <c r="BM12" s="67">
        <v>0</v>
      </c>
      <c r="BN12" s="67">
        <v>0</v>
      </c>
      <c r="BO12" s="67">
        <v>0</v>
      </c>
      <c r="BP12" s="67">
        <v>0</v>
      </c>
    </row>
    <row r="13" spans="1:83">
      <c r="A13" s="136">
        <v>6</v>
      </c>
      <c r="B13" s="64" t="s">
        <v>783</v>
      </c>
      <c r="E13" s="67">
        <v>0</v>
      </c>
      <c r="F13" s="67">
        <v>0</v>
      </c>
      <c r="G13" s="67">
        <v>0</v>
      </c>
      <c r="H13" s="67">
        <v>0</v>
      </c>
      <c r="I13" s="67">
        <v>0</v>
      </c>
      <c r="J13" s="67">
        <v>0</v>
      </c>
      <c r="K13" s="67">
        <v>0</v>
      </c>
      <c r="L13" s="67">
        <v>0</v>
      </c>
      <c r="M13" s="67">
        <v>0</v>
      </c>
      <c r="N13" s="67">
        <v>0</v>
      </c>
      <c r="O13" s="67">
        <v>0</v>
      </c>
      <c r="P13" s="67">
        <v>0</v>
      </c>
      <c r="Q13" s="67">
        <v>0</v>
      </c>
      <c r="R13" s="67">
        <v>1.055823E-2</v>
      </c>
      <c r="S13" s="67">
        <v>7.4999999999999997E-3</v>
      </c>
      <c r="T13" s="67">
        <v>0</v>
      </c>
      <c r="U13" s="67">
        <v>0</v>
      </c>
      <c r="V13" s="68">
        <v>0</v>
      </c>
      <c r="W13" s="67">
        <v>0</v>
      </c>
      <c r="X13" s="67">
        <v>0</v>
      </c>
      <c r="Y13" s="67">
        <v>0</v>
      </c>
      <c r="Z13" s="67">
        <v>0</v>
      </c>
      <c r="AA13" s="67">
        <v>0</v>
      </c>
      <c r="AB13" s="67">
        <v>0</v>
      </c>
      <c r="AC13" s="67">
        <v>0</v>
      </c>
      <c r="AD13" s="67">
        <v>0</v>
      </c>
      <c r="AE13" s="67">
        <v>0</v>
      </c>
      <c r="AF13" s="67">
        <v>0</v>
      </c>
      <c r="AG13" s="67">
        <v>0</v>
      </c>
      <c r="AH13" s="67">
        <v>0</v>
      </c>
      <c r="AI13" s="67">
        <v>0</v>
      </c>
      <c r="AJ13" s="67">
        <v>0</v>
      </c>
      <c r="AK13" s="67">
        <v>0</v>
      </c>
      <c r="AL13" s="67">
        <v>0</v>
      </c>
      <c r="AM13" s="67">
        <v>0</v>
      </c>
      <c r="AN13" s="67">
        <v>0</v>
      </c>
      <c r="AO13" s="67">
        <v>0</v>
      </c>
      <c r="AP13" s="67">
        <v>0</v>
      </c>
      <c r="AQ13" s="67">
        <v>0</v>
      </c>
      <c r="AR13" s="67">
        <v>0</v>
      </c>
      <c r="AS13" s="67">
        <v>0</v>
      </c>
      <c r="AT13" s="67">
        <v>0</v>
      </c>
      <c r="AU13" s="67">
        <v>0</v>
      </c>
      <c r="AV13" s="67">
        <v>0</v>
      </c>
      <c r="AW13" s="67">
        <v>0</v>
      </c>
      <c r="AX13" s="67">
        <v>0</v>
      </c>
      <c r="AY13" s="67">
        <v>0</v>
      </c>
      <c r="AZ13" s="67">
        <v>0</v>
      </c>
      <c r="BA13" s="67">
        <v>0</v>
      </c>
      <c r="BB13" s="67">
        <v>0</v>
      </c>
      <c r="BC13" s="67">
        <v>0</v>
      </c>
      <c r="BD13" s="67">
        <v>0</v>
      </c>
      <c r="BE13" s="67">
        <v>0</v>
      </c>
      <c r="BF13" s="67">
        <v>0</v>
      </c>
      <c r="BG13" s="67">
        <v>0</v>
      </c>
      <c r="BH13" s="67">
        <v>0</v>
      </c>
      <c r="BI13" s="67">
        <v>0</v>
      </c>
      <c r="BJ13" s="67">
        <v>0</v>
      </c>
      <c r="BK13" s="67">
        <v>0</v>
      </c>
      <c r="BL13" s="67">
        <v>0</v>
      </c>
      <c r="BM13" s="67">
        <v>0</v>
      </c>
      <c r="BN13" s="67">
        <v>0</v>
      </c>
      <c r="BO13" s="67">
        <v>0</v>
      </c>
      <c r="BP13" s="67">
        <v>0</v>
      </c>
    </row>
    <row r="14" spans="1:83">
      <c r="A14" s="136">
        <v>7</v>
      </c>
      <c r="B14" s="64" t="s">
        <v>784</v>
      </c>
      <c r="E14" s="67">
        <v>0</v>
      </c>
      <c r="F14" s="67">
        <v>0</v>
      </c>
      <c r="G14" s="67">
        <v>0</v>
      </c>
      <c r="H14" s="67">
        <v>0</v>
      </c>
      <c r="I14" s="67">
        <v>0</v>
      </c>
      <c r="J14" s="67">
        <v>0</v>
      </c>
      <c r="K14" s="67">
        <v>0</v>
      </c>
      <c r="L14" s="67">
        <v>0</v>
      </c>
      <c r="M14" s="67">
        <v>0</v>
      </c>
      <c r="N14" s="67">
        <v>0</v>
      </c>
      <c r="O14" s="67">
        <v>0</v>
      </c>
      <c r="P14" s="67">
        <v>0</v>
      </c>
      <c r="Q14" s="67">
        <v>0</v>
      </c>
      <c r="R14" s="67">
        <v>0</v>
      </c>
      <c r="S14" s="67">
        <v>0</v>
      </c>
      <c r="T14" s="67">
        <v>0</v>
      </c>
      <c r="U14" s="67">
        <v>0</v>
      </c>
      <c r="V14" s="68">
        <v>0</v>
      </c>
      <c r="W14" s="67">
        <v>0</v>
      </c>
      <c r="X14" s="67">
        <v>0</v>
      </c>
      <c r="Y14" s="67">
        <v>0</v>
      </c>
      <c r="Z14" s="67">
        <v>0</v>
      </c>
      <c r="AA14" s="67">
        <v>0</v>
      </c>
      <c r="AB14" s="67">
        <v>0</v>
      </c>
      <c r="AC14" s="67">
        <v>0</v>
      </c>
      <c r="AD14" s="67">
        <v>0</v>
      </c>
      <c r="AE14" s="67">
        <v>0</v>
      </c>
      <c r="AF14" s="67">
        <v>0</v>
      </c>
      <c r="AG14" s="67">
        <v>0</v>
      </c>
      <c r="AH14" s="67">
        <v>0</v>
      </c>
      <c r="AI14" s="67">
        <v>0</v>
      </c>
      <c r="AJ14" s="67">
        <v>0</v>
      </c>
      <c r="AK14" s="67">
        <v>0</v>
      </c>
      <c r="AL14" s="67">
        <v>0</v>
      </c>
      <c r="AM14" s="67">
        <v>0</v>
      </c>
      <c r="AN14" s="67">
        <v>0</v>
      </c>
      <c r="AO14" s="67">
        <v>0</v>
      </c>
      <c r="AP14" s="67">
        <v>0</v>
      </c>
      <c r="AQ14" s="67">
        <v>0</v>
      </c>
      <c r="AR14" s="67">
        <v>0</v>
      </c>
      <c r="AS14" s="67">
        <v>0</v>
      </c>
      <c r="AT14" s="67">
        <v>0</v>
      </c>
      <c r="AU14" s="67">
        <v>0</v>
      </c>
      <c r="AV14" s="67">
        <v>0</v>
      </c>
      <c r="AW14" s="67">
        <v>0</v>
      </c>
      <c r="AX14" s="67">
        <v>0</v>
      </c>
      <c r="AY14" s="67">
        <v>0</v>
      </c>
      <c r="AZ14" s="67">
        <v>0</v>
      </c>
      <c r="BA14" s="67">
        <v>0</v>
      </c>
      <c r="BB14" s="67">
        <v>0</v>
      </c>
      <c r="BC14" s="67">
        <v>0</v>
      </c>
      <c r="BD14" s="67">
        <v>0</v>
      </c>
      <c r="BE14" s="67">
        <v>0</v>
      </c>
      <c r="BF14" s="67">
        <v>0</v>
      </c>
      <c r="BG14" s="67">
        <v>0</v>
      </c>
      <c r="BH14" s="67">
        <v>0</v>
      </c>
      <c r="BI14" s="67">
        <v>0</v>
      </c>
      <c r="BJ14" s="67">
        <v>0</v>
      </c>
      <c r="BK14" s="67">
        <v>0</v>
      </c>
      <c r="BL14" s="67">
        <v>0</v>
      </c>
      <c r="BM14" s="67">
        <v>0</v>
      </c>
      <c r="BN14" s="67">
        <v>0</v>
      </c>
      <c r="BO14" s="67">
        <v>0</v>
      </c>
      <c r="BP14" s="67">
        <v>0</v>
      </c>
    </row>
    <row r="15" spans="1:83">
      <c r="A15" s="136">
        <v>8</v>
      </c>
      <c r="B15" s="64" t="s">
        <v>721</v>
      </c>
      <c r="E15" s="67">
        <v>0</v>
      </c>
      <c r="F15" s="67">
        <v>0</v>
      </c>
      <c r="G15" s="67">
        <v>0</v>
      </c>
      <c r="H15" s="67">
        <v>0</v>
      </c>
      <c r="I15" s="67">
        <v>0</v>
      </c>
      <c r="J15" s="67">
        <v>0</v>
      </c>
      <c r="K15" s="67">
        <v>0</v>
      </c>
      <c r="L15" s="67">
        <v>0</v>
      </c>
      <c r="M15" s="67">
        <v>0</v>
      </c>
      <c r="N15" s="67">
        <v>0</v>
      </c>
      <c r="O15" s="67">
        <v>0</v>
      </c>
      <c r="P15" s="67">
        <v>0</v>
      </c>
      <c r="Q15" s="67">
        <v>0</v>
      </c>
      <c r="R15" s="67">
        <v>0</v>
      </c>
      <c r="S15" s="67">
        <v>0</v>
      </c>
      <c r="T15" s="67">
        <v>0</v>
      </c>
      <c r="U15" s="67">
        <v>0</v>
      </c>
      <c r="V15" s="68">
        <v>0</v>
      </c>
      <c r="W15" s="67">
        <v>0</v>
      </c>
      <c r="X15" s="67">
        <v>0</v>
      </c>
      <c r="Y15" s="67">
        <v>0</v>
      </c>
      <c r="Z15" s="67">
        <v>0</v>
      </c>
      <c r="AA15" s="67">
        <v>0</v>
      </c>
      <c r="AB15" s="67">
        <v>0</v>
      </c>
      <c r="AC15" s="67">
        <v>0</v>
      </c>
      <c r="AD15" s="67">
        <v>0</v>
      </c>
      <c r="AE15" s="67">
        <v>0</v>
      </c>
      <c r="AF15" s="67">
        <v>0</v>
      </c>
      <c r="AG15" s="67">
        <v>0</v>
      </c>
      <c r="AH15" s="67">
        <v>0</v>
      </c>
      <c r="AI15" s="67">
        <v>0</v>
      </c>
      <c r="AJ15" s="67">
        <v>0</v>
      </c>
      <c r="AK15" s="67">
        <v>0</v>
      </c>
      <c r="AL15" s="67">
        <v>0</v>
      </c>
      <c r="AM15" s="67">
        <v>0</v>
      </c>
      <c r="AN15" s="67">
        <v>0</v>
      </c>
      <c r="AO15" s="67">
        <v>0</v>
      </c>
      <c r="AP15" s="67">
        <v>0</v>
      </c>
      <c r="AQ15" s="67">
        <v>0</v>
      </c>
      <c r="AR15" s="67">
        <v>0</v>
      </c>
      <c r="AS15" s="67">
        <v>0</v>
      </c>
      <c r="AT15" s="67">
        <v>0</v>
      </c>
      <c r="AU15" s="67">
        <v>0</v>
      </c>
      <c r="AV15" s="67">
        <v>0</v>
      </c>
      <c r="AW15" s="67">
        <v>0</v>
      </c>
      <c r="AX15" s="67">
        <v>0</v>
      </c>
      <c r="AY15" s="67">
        <v>0</v>
      </c>
      <c r="AZ15" s="67">
        <v>0</v>
      </c>
      <c r="BA15" s="67">
        <v>0</v>
      </c>
      <c r="BB15" s="67">
        <v>0</v>
      </c>
      <c r="BC15" s="67">
        <v>0</v>
      </c>
      <c r="BD15" s="67">
        <v>0</v>
      </c>
      <c r="BE15" s="67">
        <v>0</v>
      </c>
      <c r="BF15" s="67">
        <v>0</v>
      </c>
      <c r="BG15" s="67">
        <v>0</v>
      </c>
      <c r="BH15" s="67">
        <v>0</v>
      </c>
      <c r="BI15" s="67">
        <v>0</v>
      </c>
      <c r="BJ15" s="67">
        <v>0</v>
      </c>
      <c r="BK15" s="67">
        <v>0</v>
      </c>
      <c r="BL15" s="67">
        <v>0</v>
      </c>
      <c r="BM15" s="67">
        <v>0</v>
      </c>
      <c r="BN15" s="67">
        <v>0</v>
      </c>
      <c r="BO15" s="67">
        <v>0</v>
      </c>
      <c r="BP15" s="67">
        <v>0</v>
      </c>
    </row>
    <row r="16" spans="1:83">
      <c r="A16" s="136">
        <v>9</v>
      </c>
      <c r="B16" s="64" t="s">
        <v>722</v>
      </c>
      <c r="E16" s="67">
        <v>0</v>
      </c>
      <c r="F16" s="67">
        <v>0</v>
      </c>
      <c r="G16" s="67">
        <v>3.0000000000000001E-3</v>
      </c>
      <c r="H16" s="67">
        <v>0</v>
      </c>
      <c r="I16" s="67">
        <v>0</v>
      </c>
      <c r="J16" s="67">
        <v>0</v>
      </c>
      <c r="K16" s="67">
        <v>0</v>
      </c>
      <c r="L16" s="67">
        <v>0</v>
      </c>
      <c r="M16" s="67">
        <v>0</v>
      </c>
      <c r="N16" s="67">
        <v>0</v>
      </c>
      <c r="O16" s="67">
        <v>0</v>
      </c>
      <c r="P16" s="67">
        <v>0</v>
      </c>
      <c r="Q16" s="67">
        <v>0.01</v>
      </c>
      <c r="R16" s="67">
        <v>0</v>
      </c>
      <c r="S16" s="67">
        <v>0</v>
      </c>
      <c r="T16" s="67">
        <v>0</v>
      </c>
      <c r="U16" s="67">
        <v>0</v>
      </c>
      <c r="V16" s="68">
        <v>0</v>
      </c>
      <c r="W16" s="67">
        <v>0</v>
      </c>
      <c r="X16" s="67">
        <v>0</v>
      </c>
      <c r="Y16" s="67">
        <v>0</v>
      </c>
      <c r="Z16" s="67">
        <v>0</v>
      </c>
      <c r="AA16" s="67">
        <v>0</v>
      </c>
      <c r="AB16" s="67">
        <v>0</v>
      </c>
      <c r="AC16" s="67">
        <v>0</v>
      </c>
      <c r="AD16" s="67">
        <v>0</v>
      </c>
      <c r="AE16" s="67">
        <v>0</v>
      </c>
      <c r="AF16" s="67">
        <v>0</v>
      </c>
      <c r="AG16" s="67">
        <v>0</v>
      </c>
      <c r="AH16" s="67">
        <v>0</v>
      </c>
      <c r="AI16" s="67">
        <v>0</v>
      </c>
      <c r="AJ16" s="67">
        <v>0</v>
      </c>
      <c r="AK16" s="67">
        <v>0</v>
      </c>
      <c r="AL16" s="67">
        <v>0</v>
      </c>
      <c r="AM16" s="67">
        <v>0</v>
      </c>
      <c r="AN16" s="67">
        <v>0</v>
      </c>
      <c r="AO16" s="67">
        <v>0</v>
      </c>
      <c r="AP16" s="67">
        <v>0</v>
      </c>
      <c r="AQ16" s="67">
        <v>0</v>
      </c>
      <c r="AR16" s="67">
        <v>0</v>
      </c>
      <c r="AS16" s="67">
        <v>0</v>
      </c>
      <c r="AT16" s="67">
        <v>0</v>
      </c>
      <c r="AU16" s="67">
        <v>0</v>
      </c>
      <c r="AV16" s="67">
        <v>0</v>
      </c>
      <c r="AW16" s="67">
        <v>0</v>
      </c>
      <c r="AX16" s="67">
        <v>0</v>
      </c>
      <c r="AY16" s="67">
        <v>0</v>
      </c>
      <c r="AZ16" s="67">
        <v>0</v>
      </c>
      <c r="BA16" s="67">
        <v>0</v>
      </c>
      <c r="BB16" s="67">
        <v>0</v>
      </c>
      <c r="BC16" s="67">
        <v>0</v>
      </c>
      <c r="BD16" s="67">
        <v>0</v>
      </c>
      <c r="BE16" s="67">
        <v>0</v>
      </c>
      <c r="BF16" s="67">
        <v>0</v>
      </c>
      <c r="BG16" s="67">
        <v>0</v>
      </c>
      <c r="BH16" s="67">
        <v>0</v>
      </c>
      <c r="BI16" s="67">
        <v>0</v>
      </c>
      <c r="BJ16" s="67">
        <v>0</v>
      </c>
      <c r="BK16" s="67">
        <v>0</v>
      </c>
      <c r="BL16" s="67">
        <v>0</v>
      </c>
      <c r="BM16" s="67">
        <v>0</v>
      </c>
      <c r="BN16" s="67">
        <v>0</v>
      </c>
      <c r="BO16" s="67">
        <v>0</v>
      </c>
      <c r="BP16" s="67">
        <v>0</v>
      </c>
    </row>
    <row r="17" spans="1:68">
      <c r="A17" s="136">
        <v>10</v>
      </c>
      <c r="B17" s="64" t="s">
        <v>723</v>
      </c>
      <c r="E17" s="67">
        <v>0</v>
      </c>
      <c r="F17" s="67">
        <v>0</v>
      </c>
      <c r="G17" s="67">
        <v>0</v>
      </c>
      <c r="H17" s="67">
        <v>0</v>
      </c>
      <c r="I17" s="67">
        <v>0</v>
      </c>
      <c r="J17" s="67">
        <v>0</v>
      </c>
      <c r="K17" s="67">
        <v>0</v>
      </c>
      <c r="L17" s="67">
        <v>0</v>
      </c>
      <c r="M17" s="67">
        <v>0</v>
      </c>
      <c r="N17" s="67">
        <v>0</v>
      </c>
      <c r="O17" s="67">
        <v>0</v>
      </c>
      <c r="P17" s="67">
        <v>0</v>
      </c>
      <c r="Q17" s="67">
        <v>0</v>
      </c>
      <c r="R17" s="67">
        <v>0</v>
      </c>
      <c r="S17" s="67">
        <v>0</v>
      </c>
      <c r="T17" s="67">
        <v>0</v>
      </c>
      <c r="U17" s="67">
        <v>0</v>
      </c>
      <c r="V17" s="68">
        <v>0</v>
      </c>
      <c r="W17" s="67">
        <v>0</v>
      </c>
      <c r="X17" s="67">
        <v>0</v>
      </c>
      <c r="Y17" s="67">
        <v>0</v>
      </c>
      <c r="Z17" s="67">
        <v>0</v>
      </c>
      <c r="AA17" s="67">
        <v>0</v>
      </c>
      <c r="AB17" s="67">
        <v>0</v>
      </c>
      <c r="AC17" s="67">
        <v>0</v>
      </c>
      <c r="AD17" s="67">
        <v>0</v>
      </c>
      <c r="AE17" s="67">
        <v>0</v>
      </c>
      <c r="AF17" s="67">
        <v>0</v>
      </c>
      <c r="AG17" s="67">
        <v>0</v>
      </c>
      <c r="AH17" s="67">
        <v>0</v>
      </c>
      <c r="AI17" s="67">
        <v>0</v>
      </c>
      <c r="AJ17" s="67">
        <v>0</v>
      </c>
      <c r="AK17" s="67">
        <v>0</v>
      </c>
      <c r="AL17" s="67">
        <v>0</v>
      </c>
      <c r="AM17" s="67">
        <v>0</v>
      </c>
      <c r="AN17" s="67">
        <v>0</v>
      </c>
      <c r="AO17" s="67">
        <v>0</v>
      </c>
      <c r="AP17" s="67">
        <v>0</v>
      </c>
      <c r="AQ17" s="67">
        <v>0</v>
      </c>
      <c r="AR17" s="67">
        <v>0</v>
      </c>
      <c r="AS17" s="67">
        <v>0</v>
      </c>
      <c r="AT17" s="67">
        <v>0</v>
      </c>
      <c r="AU17" s="67">
        <v>0</v>
      </c>
      <c r="AV17" s="67">
        <v>0</v>
      </c>
      <c r="AW17" s="67">
        <v>0</v>
      </c>
      <c r="AX17" s="67">
        <v>0</v>
      </c>
      <c r="AY17" s="67">
        <v>0</v>
      </c>
      <c r="AZ17" s="67">
        <v>0</v>
      </c>
      <c r="BA17" s="67">
        <v>0</v>
      </c>
      <c r="BB17" s="67">
        <v>0</v>
      </c>
      <c r="BC17" s="67">
        <v>0</v>
      </c>
      <c r="BD17" s="67">
        <v>0</v>
      </c>
      <c r="BE17" s="67">
        <v>0</v>
      </c>
      <c r="BF17" s="67">
        <v>0</v>
      </c>
      <c r="BG17" s="67">
        <v>0</v>
      </c>
      <c r="BH17" s="67">
        <v>0</v>
      </c>
      <c r="BI17" s="67">
        <v>0</v>
      </c>
      <c r="BJ17" s="67">
        <v>0</v>
      </c>
      <c r="BK17" s="67">
        <v>0</v>
      </c>
      <c r="BL17" s="67">
        <v>0</v>
      </c>
      <c r="BM17" s="67">
        <v>0</v>
      </c>
      <c r="BN17" s="67">
        <v>0</v>
      </c>
      <c r="BO17" s="67">
        <v>0</v>
      </c>
      <c r="BP17" s="67">
        <v>0</v>
      </c>
    </row>
    <row r="18" spans="1:68">
      <c r="A18" s="136">
        <v>11</v>
      </c>
      <c r="B18" s="64" t="s">
        <v>4</v>
      </c>
      <c r="E18" s="67">
        <v>0</v>
      </c>
      <c r="F18" s="67">
        <v>0</v>
      </c>
      <c r="G18" s="67">
        <v>0</v>
      </c>
      <c r="H18" s="67">
        <v>0</v>
      </c>
      <c r="I18" s="67">
        <v>0</v>
      </c>
      <c r="J18" s="67">
        <v>0</v>
      </c>
      <c r="K18" s="67">
        <v>0</v>
      </c>
      <c r="L18" s="67">
        <v>0</v>
      </c>
      <c r="M18" s="67">
        <v>0</v>
      </c>
      <c r="N18" s="67">
        <v>0</v>
      </c>
      <c r="O18" s="67">
        <v>0</v>
      </c>
      <c r="P18" s="67">
        <v>0</v>
      </c>
      <c r="Q18" s="67">
        <v>0</v>
      </c>
      <c r="R18" s="67">
        <v>0</v>
      </c>
      <c r="S18" s="67">
        <v>0</v>
      </c>
      <c r="T18" s="67">
        <v>0</v>
      </c>
      <c r="U18" s="67">
        <v>0</v>
      </c>
      <c r="V18" s="68">
        <v>0</v>
      </c>
      <c r="W18" s="67">
        <v>0</v>
      </c>
      <c r="X18" s="67">
        <v>0</v>
      </c>
      <c r="Y18" s="67">
        <v>0</v>
      </c>
      <c r="Z18" s="67">
        <v>0</v>
      </c>
      <c r="AA18" s="67">
        <v>0</v>
      </c>
      <c r="AB18" s="67">
        <v>0</v>
      </c>
      <c r="AC18" s="67">
        <v>0</v>
      </c>
      <c r="AD18" s="67">
        <v>0</v>
      </c>
      <c r="AE18" s="67">
        <v>0</v>
      </c>
      <c r="AF18" s="67">
        <v>0</v>
      </c>
      <c r="AG18" s="67">
        <v>0</v>
      </c>
      <c r="AH18" s="67">
        <v>0</v>
      </c>
      <c r="AI18" s="67">
        <v>0</v>
      </c>
      <c r="AJ18" s="67">
        <v>0</v>
      </c>
      <c r="AK18" s="67">
        <v>0</v>
      </c>
      <c r="AL18" s="67">
        <v>0</v>
      </c>
      <c r="AM18" s="67">
        <v>0</v>
      </c>
      <c r="AN18" s="67">
        <v>0</v>
      </c>
      <c r="AO18" s="67">
        <v>0</v>
      </c>
      <c r="AP18" s="67">
        <v>0</v>
      </c>
      <c r="AQ18" s="67">
        <v>0</v>
      </c>
      <c r="AR18" s="67">
        <v>0</v>
      </c>
      <c r="AS18" s="67">
        <v>0</v>
      </c>
      <c r="AT18" s="67">
        <v>0</v>
      </c>
      <c r="AU18" s="67">
        <v>0</v>
      </c>
      <c r="AV18" s="67">
        <v>0</v>
      </c>
      <c r="AW18" s="67">
        <v>0</v>
      </c>
      <c r="AX18" s="67">
        <v>0</v>
      </c>
      <c r="AY18" s="67">
        <v>0</v>
      </c>
      <c r="AZ18" s="67">
        <v>0</v>
      </c>
      <c r="BA18" s="67">
        <v>0</v>
      </c>
      <c r="BB18" s="67">
        <v>0</v>
      </c>
      <c r="BC18" s="67">
        <v>0</v>
      </c>
      <c r="BD18" s="67">
        <v>0</v>
      </c>
      <c r="BE18" s="67">
        <v>0</v>
      </c>
      <c r="BF18" s="67">
        <v>0</v>
      </c>
      <c r="BG18" s="67">
        <v>0</v>
      </c>
      <c r="BH18" s="67">
        <v>0</v>
      </c>
      <c r="BI18" s="67">
        <v>0</v>
      </c>
      <c r="BJ18" s="67">
        <v>0</v>
      </c>
      <c r="BK18" s="67">
        <v>0</v>
      </c>
      <c r="BL18" s="67">
        <v>0</v>
      </c>
      <c r="BM18" s="67">
        <v>0</v>
      </c>
      <c r="BN18" s="67">
        <v>0</v>
      </c>
      <c r="BO18" s="67">
        <v>0</v>
      </c>
      <c r="BP18" s="67">
        <v>0</v>
      </c>
    </row>
    <row r="19" spans="1:68">
      <c r="A19" s="136">
        <v>12</v>
      </c>
      <c r="B19" s="64" t="s">
        <v>5</v>
      </c>
      <c r="E19" s="67">
        <v>0</v>
      </c>
      <c r="F19" s="67">
        <v>0</v>
      </c>
      <c r="G19" s="67">
        <v>0</v>
      </c>
      <c r="H19" s="67">
        <v>0</v>
      </c>
      <c r="I19" s="67">
        <v>0</v>
      </c>
      <c r="J19" s="67">
        <v>0</v>
      </c>
      <c r="K19" s="67">
        <v>0</v>
      </c>
      <c r="L19" s="67">
        <v>0</v>
      </c>
      <c r="M19" s="67">
        <v>0</v>
      </c>
      <c r="N19" s="67">
        <v>0</v>
      </c>
      <c r="O19" s="67">
        <v>0</v>
      </c>
      <c r="P19" s="67">
        <v>0</v>
      </c>
      <c r="Q19" s="67">
        <v>1E-3</v>
      </c>
      <c r="R19" s="67">
        <v>0</v>
      </c>
      <c r="S19" s="67">
        <v>0</v>
      </c>
      <c r="T19" s="67">
        <v>0</v>
      </c>
      <c r="U19" s="67">
        <v>0</v>
      </c>
      <c r="V19" s="68">
        <v>0</v>
      </c>
      <c r="W19" s="67">
        <v>0</v>
      </c>
      <c r="X19" s="67">
        <v>0</v>
      </c>
      <c r="Y19" s="67">
        <v>0</v>
      </c>
      <c r="Z19" s="67">
        <v>0</v>
      </c>
      <c r="AA19" s="67">
        <v>0</v>
      </c>
      <c r="AB19" s="67">
        <v>0</v>
      </c>
      <c r="AC19" s="67">
        <v>0</v>
      </c>
      <c r="AD19" s="67">
        <v>0</v>
      </c>
      <c r="AE19" s="67">
        <v>0</v>
      </c>
      <c r="AF19" s="67">
        <v>0</v>
      </c>
      <c r="AG19" s="67">
        <v>0</v>
      </c>
      <c r="AH19" s="67">
        <v>0</v>
      </c>
      <c r="AI19" s="67">
        <v>0</v>
      </c>
      <c r="AJ19" s="67">
        <v>0</v>
      </c>
      <c r="AK19" s="67">
        <v>0</v>
      </c>
      <c r="AL19" s="67">
        <v>0</v>
      </c>
      <c r="AM19" s="67">
        <v>0</v>
      </c>
      <c r="AN19" s="67">
        <v>0</v>
      </c>
      <c r="AO19" s="67">
        <v>0</v>
      </c>
      <c r="AP19" s="67">
        <v>0</v>
      </c>
      <c r="AQ19" s="67">
        <v>0</v>
      </c>
      <c r="AR19" s="67">
        <v>0</v>
      </c>
      <c r="AS19" s="67">
        <v>0</v>
      </c>
      <c r="AT19" s="67">
        <v>0</v>
      </c>
      <c r="AU19" s="67">
        <v>0</v>
      </c>
      <c r="AV19" s="67">
        <v>0</v>
      </c>
      <c r="AW19" s="67">
        <v>0</v>
      </c>
      <c r="AX19" s="67">
        <v>0</v>
      </c>
      <c r="AY19" s="67">
        <v>0</v>
      </c>
      <c r="AZ19" s="67">
        <v>0</v>
      </c>
      <c r="BA19" s="67">
        <v>0</v>
      </c>
      <c r="BB19" s="67">
        <v>0</v>
      </c>
      <c r="BC19" s="67">
        <v>0</v>
      </c>
      <c r="BD19" s="67">
        <v>0</v>
      </c>
      <c r="BE19" s="67">
        <v>0</v>
      </c>
      <c r="BF19" s="67">
        <v>0</v>
      </c>
      <c r="BG19" s="67">
        <v>0</v>
      </c>
      <c r="BH19" s="67">
        <v>0</v>
      </c>
      <c r="BI19" s="67">
        <v>0</v>
      </c>
      <c r="BJ19" s="67">
        <v>0</v>
      </c>
      <c r="BK19" s="67">
        <v>0</v>
      </c>
      <c r="BL19" s="67">
        <v>0</v>
      </c>
      <c r="BM19" s="67">
        <v>0</v>
      </c>
      <c r="BN19" s="67">
        <v>0</v>
      </c>
      <c r="BO19" s="67">
        <v>0</v>
      </c>
      <c r="BP19" s="67">
        <v>0</v>
      </c>
    </row>
    <row r="20" spans="1:68">
      <c r="A20" s="136">
        <v>13</v>
      </c>
      <c r="B20" s="64" t="s">
        <v>762</v>
      </c>
      <c r="E20" s="67">
        <v>0</v>
      </c>
      <c r="F20" s="67">
        <v>0</v>
      </c>
      <c r="G20" s="67">
        <v>0</v>
      </c>
      <c r="H20" s="67">
        <v>0</v>
      </c>
      <c r="I20" s="67">
        <v>0</v>
      </c>
      <c r="J20" s="67">
        <v>0</v>
      </c>
      <c r="K20" s="67">
        <v>0</v>
      </c>
      <c r="L20" s="67">
        <v>0</v>
      </c>
      <c r="M20" s="67">
        <v>0</v>
      </c>
      <c r="N20" s="67">
        <v>0</v>
      </c>
      <c r="O20" s="67">
        <v>0</v>
      </c>
      <c r="P20" s="67">
        <v>0</v>
      </c>
      <c r="Q20" s="67">
        <v>0</v>
      </c>
      <c r="R20" s="67">
        <v>0</v>
      </c>
      <c r="S20" s="67">
        <v>0</v>
      </c>
      <c r="T20" s="67">
        <v>0</v>
      </c>
      <c r="U20" s="67">
        <v>0</v>
      </c>
      <c r="V20" s="68">
        <v>0</v>
      </c>
      <c r="W20" s="67">
        <v>0</v>
      </c>
      <c r="X20" s="67">
        <v>0</v>
      </c>
      <c r="Y20" s="67">
        <v>0</v>
      </c>
      <c r="Z20" s="67">
        <v>0</v>
      </c>
      <c r="AA20" s="67">
        <v>0</v>
      </c>
      <c r="AB20" s="67">
        <v>0</v>
      </c>
      <c r="AC20" s="67">
        <v>0</v>
      </c>
      <c r="AD20" s="67">
        <v>0</v>
      </c>
      <c r="AE20" s="67">
        <v>0</v>
      </c>
      <c r="AF20" s="67">
        <v>0</v>
      </c>
      <c r="AG20" s="67">
        <v>0</v>
      </c>
      <c r="AH20" s="67">
        <v>0</v>
      </c>
      <c r="AI20" s="67">
        <v>0</v>
      </c>
      <c r="AJ20" s="67">
        <v>0</v>
      </c>
      <c r="AK20" s="67">
        <v>0</v>
      </c>
      <c r="AL20" s="67">
        <v>0</v>
      </c>
      <c r="AM20" s="67">
        <v>0</v>
      </c>
      <c r="AN20" s="67">
        <v>0</v>
      </c>
      <c r="AO20" s="67">
        <v>0</v>
      </c>
      <c r="AP20" s="67">
        <v>0</v>
      </c>
      <c r="AQ20" s="67">
        <v>0</v>
      </c>
      <c r="AR20" s="67">
        <v>0</v>
      </c>
      <c r="AS20" s="67">
        <v>0</v>
      </c>
      <c r="AT20" s="67">
        <v>0</v>
      </c>
      <c r="AU20" s="67">
        <v>0</v>
      </c>
      <c r="AV20" s="67">
        <v>0</v>
      </c>
      <c r="AW20" s="67">
        <v>0</v>
      </c>
      <c r="AX20" s="67">
        <v>0</v>
      </c>
      <c r="AY20" s="67">
        <v>0</v>
      </c>
      <c r="AZ20" s="67">
        <v>0</v>
      </c>
      <c r="BA20" s="67">
        <v>0</v>
      </c>
      <c r="BB20" s="67">
        <v>0</v>
      </c>
      <c r="BC20" s="67">
        <v>0</v>
      </c>
      <c r="BD20" s="67">
        <v>0</v>
      </c>
      <c r="BE20" s="67">
        <v>0</v>
      </c>
      <c r="BF20" s="67">
        <v>0</v>
      </c>
      <c r="BG20" s="67">
        <v>0</v>
      </c>
      <c r="BH20" s="67">
        <v>0</v>
      </c>
      <c r="BI20" s="67">
        <v>0</v>
      </c>
      <c r="BJ20" s="67">
        <v>0</v>
      </c>
      <c r="BK20" s="67">
        <v>0</v>
      </c>
      <c r="BL20" s="67">
        <v>0</v>
      </c>
      <c r="BM20" s="67">
        <v>0</v>
      </c>
      <c r="BN20" s="67">
        <v>0</v>
      </c>
      <c r="BO20" s="67">
        <v>0</v>
      </c>
      <c r="BP20" s="67">
        <v>0</v>
      </c>
    </row>
    <row r="21" spans="1:68">
      <c r="A21" s="136">
        <v>14</v>
      </c>
      <c r="B21" s="64" t="s">
        <v>315</v>
      </c>
      <c r="E21" s="67">
        <v>0</v>
      </c>
      <c r="F21" s="67">
        <v>0</v>
      </c>
      <c r="G21" s="67">
        <v>0</v>
      </c>
      <c r="H21" s="67">
        <v>0</v>
      </c>
      <c r="I21" s="67">
        <v>0</v>
      </c>
      <c r="J21" s="67">
        <v>0</v>
      </c>
      <c r="K21" s="67">
        <v>0</v>
      </c>
      <c r="L21" s="67">
        <v>0</v>
      </c>
      <c r="M21" s="67">
        <v>0</v>
      </c>
      <c r="N21" s="67">
        <v>0</v>
      </c>
      <c r="O21" s="67">
        <v>0</v>
      </c>
      <c r="P21" s="67">
        <v>0</v>
      </c>
      <c r="Q21" s="67">
        <v>0</v>
      </c>
      <c r="R21" s="67">
        <v>3.2191540000000001E-3</v>
      </c>
      <c r="S21" s="67">
        <v>0</v>
      </c>
      <c r="T21" s="67">
        <v>0</v>
      </c>
      <c r="U21" s="67">
        <v>0</v>
      </c>
      <c r="V21" s="68">
        <v>0</v>
      </c>
      <c r="W21" s="67">
        <v>0</v>
      </c>
      <c r="X21" s="67">
        <v>0</v>
      </c>
      <c r="Y21" s="67">
        <v>0</v>
      </c>
      <c r="Z21" s="67">
        <v>0</v>
      </c>
      <c r="AA21" s="67">
        <v>0</v>
      </c>
      <c r="AB21" s="67">
        <v>0</v>
      </c>
      <c r="AC21" s="67">
        <v>0</v>
      </c>
      <c r="AD21" s="67">
        <v>0</v>
      </c>
      <c r="AE21" s="67">
        <v>0</v>
      </c>
      <c r="AF21" s="67">
        <v>0</v>
      </c>
      <c r="AG21" s="67">
        <v>0</v>
      </c>
      <c r="AH21" s="67">
        <v>0</v>
      </c>
      <c r="AI21" s="67">
        <v>0</v>
      </c>
      <c r="AJ21" s="67">
        <v>0</v>
      </c>
      <c r="AK21" s="67">
        <v>0</v>
      </c>
      <c r="AL21" s="67">
        <v>0</v>
      </c>
      <c r="AM21" s="67">
        <v>0</v>
      </c>
      <c r="AN21" s="67">
        <v>0</v>
      </c>
      <c r="AO21" s="67">
        <v>0</v>
      </c>
      <c r="AP21" s="67">
        <v>0</v>
      </c>
      <c r="AQ21" s="67">
        <v>0</v>
      </c>
      <c r="AR21" s="67">
        <v>0</v>
      </c>
      <c r="AS21" s="67">
        <v>0</v>
      </c>
      <c r="AT21" s="67">
        <v>0</v>
      </c>
      <c r="AU21" s="67">
        <v>0</v>
      </c>
      <c r="AV21" s="67">
        <v>0</v>
      </c>
      <c r="AW21" s="67">
        <v>0</v>
      </c>
      <c r="AX21" s="67">
        <v>0</v>
      </c>
      <c r="AY21" s="67">
        <v>0</v>
      </c>
      <c r="AZ21" s="67">
        <v>0</v>
      </c>
      <c r="BA21" s="67">
        <v>0</v>
      </c>
      <c r="BB21" s="67">
        <v>0</v>
      </c>
      <c r="BC21" s="67">
        <v>0</v>
      </c>
      <c r="BD21" s="67">
        <v>0</v>
      </c>
      <c r="BE21" s="67">
        <v>0</v>
      </c>
      <c r="BF21" s="67">
        <v>0</v>
      </c>
      <c r="BG21" s="67">
        <v>0</v>
      </c>
      <c r="BH21" s="67">
        <v>0</v>
      </c>
      <c r="BI21" s="67">
        <v>0</v>
      </c>
      <c r="BJ21" s="67">
        <v>0</v>
      </c>
      <c r="BK21" s="67">
        <v>0</v>
      </c>
      <c r="BL21" s="67">
        <v>0</v>
      </c>
      <c r="BM21" s="67">
        <v>0</v>
      </c>
      <c r="BN21" s="67">
        <v>0</v>
      </c>
      <c r="BO21" s="67">
        <v>0</v>
      </c>
      <c r="BP21" s="67">
        <v>0</v>
      </c>
    </row>
    <row r="22" spans="1:68">
      <c r="A22" s="136">
        <v>15</v>
      </c>
      <c r="B22" s="64" t="s">
        <v>785</v>
      </c>
      <c r="E22" s="67">
        <v>0</v>
      </c>
      <c r="F22" s="67">
        <v>0</v>
      </c>
      <c r="G22" s="67">
        <v>2E-3</v>
      </c>
      <c r="H22" s="67">
        <v>0</v>
      </c>
      <c r="I22" s="67">
        <v>1E-3</v>
      </c>
      <c r="J22" s="67">
        <v>0</v>
      </c>
      <c r="K22" s="67">
        <v>0</v>
      </c>
      <c r="L22" s="67">
        <v>0</v>
      </c>
      <c r="M22" s="67">
        <v>0</v>
      </c>
      <c r="N22" s="67">
        <v>0</v>
      </c>
      <c r="O22" s="67">
        <v>0</v>
      </c>
      <c r="P22" s="67">
        <v>0</v>
      </c>
      <c r="Q22" s="67">
        <v>0</v>
      </c>
      <c r="R22" s="67">
        <v>0</v>
      </c>
      <c r="S22" s="67">
        <v>0</v>
      </c>
      <c r="T22" s="67">
        <v>0</v>
      </c>
      <c r="U22" s="67">
        <v>0</v>
      </c>
      <c r="V22" s="68">
        <v>0</v>
      </c>
      <c r="W22" s="67">
        <v>0</v>
      </c>
      <c r="X22" s="67">
        <v>0</v>
      </c>
      <c r="Y22" s="67">
        <v>0</v>
      </c>
      <c r="Z22" s="67">
        <v>0</v>
      </c>
      <c r="AA22" s="67">
        <v>0</v>
      </c>
      <c r="AB22" s="67">
        <v>0</v>
      </c>
      <c r="AC22" s="67">
        <v>0</v>
      </c>
      <c r="AD22" s="67">
        <v>0</v>
      </c>
      <c r="AE22" s="67">
        <v>0</v>
      </c>
      <c r="AF22" s="67">
        <v>0</v>
      </c>
      <c r="AG22" s="67">
        <v>0</v>
      </c>
      <c r="AH22" s="67">
        <v>0</v>
      </c>
      <c r="AI22" s="67">
        <v>0</v>
      </c>
      <c r="AJ22" s="67">
        <v>0</v>
      </c>
      <c r="AK22" s="67">
        <v>0</v>
      </c>
      <c r="AL22" s="67">
        <v>0</v>
      </c>
      <c r="AM22" s="67">
        <v>0</v>
      </c>
      <c r="AN22" s="67">
        <v>0</v>
      </c>
      <c r="AO22" s="67">
        <v>0</v>
      </c>
      <c r="AP22" s="67">
        <v>0</v>
      </c>
      <c r="AQ22" s="67">
        <v>0</v>
      </c>
      <c r="AR22" s="67">
        <v>0</v>
      </c>
      <c r="AS22" s="67">
        <v>0</v>
      </c>
      <c r="AT22" s="67">
        <v>0</v>
      </c>
      <c r="AU22" s="67">
        <v>0</v>
      </c>
      <c r="AV22" s="67">
        <v>0</v>
      </c>
      <c r="AW22" s="67">
        <v>0</v>
      </c>
      <c r="AX22" s="67">
        <v>0</v>
      </c>
      <c r="AY22" s="67">
        <v>0</v>
      </c>
      <c r="AZ22" s="67">
        <v>0</v>
      </c>
      <c r="BA22" s="67">
        <v>0</v>
      </c>
      <c r="BB22" s="67">
        <v>0</v>
      </c>
      <c r="BC22" s="67">
        <v>0</v>
      </c>
      <c r="BD22" s="67">
        <v>0</v>
      </c>
      <c r="BE22" s="67">
        <v>0</v>
      </c>
      <c r="BF22" s="67">
        <v>0</v>
      </c>
      <c r="BG22" s="67">
        <v>0</v>
      </c>
      <c r="BH22" s="67">
        <v>0</v>
      </c>
      <c r="BI22" s="67">
        <v>0</v>
      </c>
      <c r="BJ22" s="67">
        <v>0</v>
      </c>
      <c r="BK22" s="67">
        <v>0</v>
      </c>
      <c r="BL22" s="67">
        <v>0</v>
      </c>
      <c r="BM22" s="67">
        <v>0</v>
      </c>
      <c r="BN22" s="67">
        <v>0</v>
      </c>
      <c r="BO22" s="67">
        <v>0</v>
      </c>
      <c r="BP22" s="67">
        <v>0</v>
      </c>
    </row>
    <row r="23" spans="1:68">
      <c r="A23" s="136">
        <v>16</v>
      </c>
      <c r="B23" s="64" t="s">
        <v>786</v>
      </c>
      <c r="E23" s="67">
        <v>0</v>
      </c>
      <c r="F23" s="67">
        <v>0</v>
      </c>
      <c r="G23" s="67">
        <v>0</v>
      </c>
      <c r="H23" s="67">
        <v>0</v>
      </c>
      <c r="I23" s="67">
        <v>0</v>
      </c>
      <c r="J23" s="67">
        <v>0</v>
      </c>
      <c r="K23" s="67">
        <v>0</v>
      </c>
      <c r="L23" s="67">
        <v>0</v>
      </c>
      <c r="M23" s="67">
        <v>0</v>
      </c>
      <c r="N23" s="67">
        <v>0</v>
      </c>
      <c r="O23" s="67">
        <v>0</v>
      </c>
      <c r="P23" s="67">
        <v>0</v>
      </c>
      <c r="Q23" s="67">
        <v>0</v>
      </c>
      <c r="R23" s="67">
        <v>2.1856130000000001E-2</v>
      </c>
      <c r="S23" s="67">
        <v>0</v>
      </c>
      <c r="T23" s="67">
        <v>0</v>
      </c>
      <c r="U23" s="67">
        <v>0</v>
      </c>
      <c r="V23" s="68">
        <v>0</v>
      </c>
      <c r="W23" s="67">
        <v>0</v>
      </c>
      <c r="X23" s="67">
        <v>0</v>
      </c>
      <c r="Y23" s="67">
        <v>0</v>
      </c>
      <c r="Z23" s="67">
        <v>0</v>
      </c>
      <c r="AA23" s="67">
        <v>0</v>
      </c>
      <c r="AB23" s="67">
        <v>0</v>
      </c>
      <c r="AC23" s="67">
        <v>0</v>
      </c>
      <c r="AD23" s="67">
        <v>0</v>
      </c>
      <c r="AE23" s="67">
        <v>0</v>
      </c>
      <c r="AF23" s="67">
        <v>0</v>
      </c>
      <c r="AG23" s="67">
        <v>0</v>
      </c>
      <c r="AH23" s="67">
        <v>0</v>
      </c>
      <c r="AI23" s="67">
        <v>0</v>
      </c>
      <c r="AJ23" s="67">
        <v>0</v>
      </c>
      <c r="AK23" s="67">
        <v>0</v>
      </c>
      <c r="AL23" s="67">
        <v>0</v>
      </c>
      <c r="AM23" s="67">
        <v>0</v>
      </c>
      <c r="AN23" s="67">
        <v>0</v>
      </c>
      <c r="AO23" s="67">
        <v>0</v>
      </c>
      <c r="AP23" s="67">
        <v>0</v>
      </c>
      <c r="AQ23" s="67">
        <v>0</v>
      </c>
      <c r="AR23" s="67">
        <v>0</v>
      </c>
      <c r="AS23" s="67">
        <v>0</v>
      </c>
      <c r="AT23" s="67">
        <v>0</v>
      </c>
      <c r="AU23" s="67">
        <v>0</v>
      </c>
      <c r="AV23" s="67">
        <v>0</v>
      </c>
      <c r="AW23" s="67">
        <v>0</v>
      </c>
      <c r="AX23" s="67">
        <v>0</v>
      </c>
      <c r="AY23" s="67">
        <v>0</v>
      </c>
      <c r="AZ23" s="67">
        <v>0</v>
      </c>
      <c r="BA23" s="67">
        <v>0</v>
      </c>
      <c r="BB23" s="67">
        <v>0</v>
      </c>
      <c r="BC23" s="67">
        <v>0</v>
      </c>
      <c r="BD23" s="67">
        <v>0</v>
      </c>
      <c r="BE23" s="67">
        <v>0</v>
      </c>
      <c r="BF23" s="67">
        <v>0</v>
      </c>
      <c r="BG23" s="67">
        <v>0</v>
      </c>
      <c r="BH23" s="67">
        <v>0</v>
      </c>
      <c r="BI23" s="67">
        <v>0</v>
      </c>
      <c r="BJ23" s="67">
        <v>0</v>
      </c>
      <c r="BK23" s="67">
        <v>0</v>
      </c>
      <c r="BL23" s="67">
        <v>0</v>
      </c>
      <c r="BM23" s="67">
        <v>0</v>
      </c>
      <c r="BN23" s="67">
        <v>0</v>
      </c>
      <c r="BO23" s="67">
        <v>0</v>
      </c>
      <c r="BP23" s="67">
        <v>0</v>
      </c>
    </row>
    <row r="24" spans="1:68">
      <c r="A24" s="136">
        <v>17</v>
      </c>
      <c r="B24" s="64" t="s">
        <v>725</v>
      </c>
      <c r="E24" s="67">
        <v>0</v>
      </c>
      <c r="F24" s="67">
        <v>0</v>
      </c>
      <c r="G24" s="67">
        <v>0</v>
      </c>
      <c r="H24" s="67">
        <v>0</v>
      </c>
      <c r="I24" s="67">
        <v>0</v>
      </c>
      <c r="J24" s="67">
        <v>0</v>
      </c>
      <c r="K24" s="67">
        <v>0</v>
      </c>
      <c r="L24" s="67">
        <v>0</v>
      </c>
      <c r="M24" s="67">
        <v>0</v>
      </c>
      <c r="N24" s="67">
        <v>0</v>
      </c>
      <c r="O24" s="67">
        <v>0</v>
      </c>
      <c r="P24" s="67">
        <v>0</v>
      </c>
      <c r="Q24" s="67">
        <v>0</v>
      </c>
      <c r="R24" s="67">
        <v>0</v>
      </c>
      <c r="S24" s="67">
        <v>0</v>
      </c>
      <c r="T24" s="67">
        <v>0</v>
      </c>
      <c r="U24" s="67">
        <v>0</v>
      </c>
      <c r="V24" s="68">
        <v>0</v>
      </c>
      <c r="W24" s="67">
        <v>0</v>
      </c>
      <c r="X24" s="67">
        <v>0</v>
      </c>
      <c r="Y24" s="67">
        <v>0</v>
      </c>
      <c r="Z24" s="67">
        <v>0</v>
      </c>
      <c r="AA24" s="67">
        <v>0</v>
      </c>
      <c r="AB24" s="67">
        <v>0</v>
      </c>
      <c r="AC24" s="67">
        <v>0</v>
      </c>
      <c r="AD24" s="67">
        <v>0</v>
      </c>
      <c r="AE24" s="67">
        <v>0</v>
      </c>
      <c r="AF24" s="67">
        <v>0</v>
      </c>
      <c r="AG24" s="67">
        <v>0</v>
      </c>
      <c r="AH24" s="67">
        <v>0</v>
      </c>
      <c r="AI24" s="67">
        <v>0</v>
      </c>
      <c r="AJ24" s="67">
        <v>0</v>
      </c>
      <c r="AK24" s="67">
        <v>0</v>
      </c>
      <c r="AL24" s="67">
        <v>0</v>
      </c>
      <c r="AM24" s="67">
        <v>0</v>
      </c>
      <c r="AN24" s="67">
        <v>0</v>
      </c>
      <c r="AO24" s="67">
        <v>0</v>
      </c>
      <c r="AP24" s="67">
        <v>0</v>
      </c>
      <c r="AQ24" s="67">
        <v>0</v>
      </c>
      <c r="AR24" s="67">
        <v>0</v>
      </c>
      <c r="AS24" s="67">
        <v>0</v>
      </c>
      <c r="AT24" s="67">
        <v>0</v>
      </c>
      <c r="AU24" s="67">
        <v>0</v>
      </c>
      <c r="AV24" s="67">
        <v>0</v>
      </c>
      <c r="AW24" s="67">
        <v>0</v>
      </c>
      <c r="AX24" s="67">
        <v>0</v>
      </c>
      <c r="AY24" s="67">
        <v>0</v>
      </c>
      <c r="AZ24" s="67">
        <v>0</v>
      </c>
      <c r="BA24" s="67">
        <v>0</v>
      </c>
      <c r="BB24" s="67">
        <v>0</v>
      </c>
      <c r="BC24" s="67">
        <v>0</v>
      </c>
      <c r="BD24" s="67">
        <v>0</v>
      </c>
      <c r="BE24" s="67">
        <v>0</v>
      </c>
      <c r="BF24" s="67">
        <v>0</v>
      </c>
      <c r="BG24" s="67">
        <v>0</v>
      </c>
      <c r="BH24" s="67">
        <v>0</v>
      </c>
      <c r="BI24" s="67">
        <v>0</v>
      </c>
      <c r="BJ24" s="67">
        <v>0</v>
      </c>
      <c r="BK24" s="67">
        <v>0</v>
      </c>
      <c r="BL24" s="67">
        <v>0</v>
      </c>
      <c r="BM24" s="67">
        <v>0</v>
      </c>
      <c r="BN24" s="67">
        <v>0</v>
      </c>
      <c r="BO24" s="67">
        <v>0</v>
      </c>
      <c r="BP24" s="67">
        <v>0</v>
      </c>
    </row>
    <row r="25" spans="1:68">
      <c r="A25" s="136">
        <v>18</v>
      </c>
      <c r="B25" s="64" t="s">
        <v>772</v>
      </c>
      <c r="E25" s="67">
        <v>0</v>
      </c>
      <c r="F25" s="67">
        <v>0</v>
      </c>
      <c r="G25" s="67">
        <v>0</v>
      </c>
      <c r="H25" s="67">
        <v>0</v>
      </c>
      <c r="I25" s="67">
        <v>0</v>
      </c>
      <c r="J25" s="67">
        <v>0</v>
      </c>
      <c r="K25" s="67">
        <v>0</v>
      </c>
      <c r="L25" s="67">
        <v>0</v>
      </c>
      <c r="M25" s="67">
        <v>0</v>
      </c>
      <c r="N25" s="67">
        <v>0</v>
      </c>
      <c r="O25" s="67">
        <v>0</v>
      </c>
      <c r="P25" s="67">
        <v>0</v>
      </c>
      <c r="Q25" s="67">
        <v>0</v>
      </c>
      <c r="R25" s="67">
        <v>0</v>
      </c>
      <c r="S25" s="67">
        <v>0</v>
      </c>
      <c r="T25" s="67">
        <v>0</v>
      </c>
      <c r="U25" s="67">
        <v>0</v>
      </c>
      <c r="V25" s="68">
        <v>0</v>
      </c>
      <c r="W25" s="67">
        <v>0</v>
      </c>
      <c r="X25" s="67">
        <v>0</v>
      </c>
      <c r="Y25" s="67">
        <v>0</v>
      </c>
      <c r="Z25" s="67">
        <v>0</v>
      </c>
      <c r="AA25" s="67">
        <v>0</v>
      </c>
      <c r="AB25" s="67">
        <v>0</v>
      </c>
      <c r="AC25" s="67">
        <v>0</v>
      </c>
      <c r="AD25" s="67">
        <v>0</v>
      </c>
      <c r="AE25" s="67">
        <v>0</v>
      </c>
      <c r="AF25" s="67">
        <v>0</v>
      </c>
      <c r="AG25" s="67">
        <v>0</v>
      </c>
      <c r="AH25" s="67">
        <v>0</v>
      </c>
      <c r="AI25" s="67">
        <v>0</v>
      </c>
      <c r="AJ25" s="67">
        <v>0</v>
      </c>
      <c r="AK25" s="67">
        <v>0</v>
      </c>
      <c r="AL25" s="67">
        <v>0</v>
      </c>
      <c r="AM25" s="67">
        <v>0</v>
      </c>
      <c r="AN25" s="67">
        <v>0</v>
      </c>
      <c r="AO25" s="67">
        <v>0</v>
      </c>
      <c r="AP25" s="67">
        <v>0</v>
      </c>
      <c r="AQ25" s="67">
        <v>0</v>
      </c>
      <c r="AR25" s="67">
        <v>0</v>
      </c>
      <c r="AS25" s="67">
        <v>0</v>
      </c>
      <c r="AT25" s="67">
        <v>0</v>
      </c>
      <c r="AU25" s="67">
        <v>0</v>
      </c>
      <c r="AV25" s="67">
        <v>0</v>
      </c>
      <c r="AW25" s="67">
        <v>0</v>
      </c>
      <c r="AX25" s="67">
        <v>0</v>
      </c>
      <c r="AY25" s="67">
        <v>0</v>
      </c>
      <c r="AZ25" s="67">
        <v>0</v>
      </c>
      <c r="BA25" s="67">
        <v>0</v>
      </c>
      <c r="BB25" s="67">
        <v>0</v>
      </c>
      <c r="BC25" s="67">
        <v>0</v>
      </c>
      <c r="BD25" s="67">
        <v>0</v>
      </c>
      <c r="BE25" s="67">
        <v>0</v>
      </c>
      <c r="BF25" s="67">
        <v>0</v>
      </c>
      <c r="BG25" s="67">
        <v>0</v>
      </c>
      <c r="BH25" s="67">
        <v>0</v>
      </c>
      <c r="BI25" s="67">
        <v>0</v>
      </c>
      <c r="BJ25" s="67">
        <v>0</v>
      </c>
      <c r="BK25" s="67">
        <v>0</v>
      </c>
      <c r="BL25" s="67">
        <v>0</v>
      </c>
      <c r="BM25" s="67">
        <v>0</v>
      </c>
      <c r="BN25" s="67">
        <v>0</v>
      </c>
      <c r="BO25" s="67">
        <v>0</v>
      </c>
      <c r="BP25" s="67">
        <v>0</v>
      </c>
    </row>
    <row r="26" spans="1:68">
      <c r="A26" s="136">
        <v>19</v>
      </c>
      <c r="B26" s="64" t="s">
        <v>787</v>
      </c>
      <c r="E26" s="67">
        <v>0</v>
      </c>
      <c r="F26" s="67">
        <v>0</v>
      </c>
      <c r="G26" s="67">
        <v>0</v>
      </c>
      <c r="H26" s="67">
        <v>0</v>
      </c>
      <c r="I26" s="67">
        <v>2.4538300000000002E-3</v>
      </c>
      <c r="J26" s="67">
        <v>0</v>
      </c>
      <c r="K26" s="67">
        <v>0</v>
      </c>
      <c r="L26" s="67">
        <v>0</v>
      </c>
      <c r="M26" s="67">
        <v>0</v>
      </c>
      <c r="N26" s="67">
        <v>0</v>
      </c>
      <c r="O26" s="67">
        <v>0</v>
      </c>
      <c r="P26" s="67">
        <v>0</v>
      </c>
      <c r="Q26" s="67">
        <v>0</v>
      </c>
      <c r="R26" s="67">
        <v>2.4E-2</v>
      </c>
      <c r="S26" s="67">
        <v>0</v>
      </c>
      <c r="T26" s="67">
        <v>0</v>
      </c>
      <c r="U26" s="67">
        <v>0</v>
      </c>
      <c r="V26" s="68">
        <v>0</v>
      </c>
      <c r="W26" s="67">
        <v>0</v>
      </c>
      <c r="X26" s="67">
        <v>0</v>
      </c>
      <c r="Y26" s="67">
        <v>0</v>
      </c>
      <c r="Z26" s="67">
        <v>0</v>
      </c>
      <c r="AA26" s="67">
        <v>0</v>
      </c>
      <c r="AB26" s="67">
        <v>0</v>
      </c>
      <c r="AC26" s="67">
        <v>0</v>
      </c>
      <c r="AD26" s="67">
        <v>0</v>
      </c>
      <c r="AE26" s="67">
        <v>0</v>
      </c>
      <c r="AF26" s="67">
        <v>0</v>
      </c>
      <c r="AG26" s="67">
        <v>0</v>
      </c>
      <c r="AH26" s="67">
        <v>0</v>
      </c>
      <c r="AI26" s="67">
        <v>0</v>
      </c>
      <c r="AJ26" s="67">
        <v>0</v>
      </c>
      <c r="AK26" s="67">
        <v>0</v>
      </c>
      <c r="AL26" s="67">
        <v>0</v>
      </c>
      <c r="AM26" s="67">
        <v>0</v>
      </c>
      <c r="AN26" s="67">
        <v>0</v>
      </c>
      <c r="AO26" s="67">
        <v>0</v>
      </c>
      <c r="AP26" s="67">
        <v>0</v>
      </c>
      <c r="AQ26" s="67">
        <v>0</v>
      </c>
      <c r="AR26" s="67">
        <v>0</v>
      </c>
      <c r="AS26" s="67">
        <v>0</v>
      </c>
      <c r="AT26" s="67">
        <v>0</v>
      </c>
      <c r="AU26" s="67">
        <v>0</v>
      </c>
      <c r="AV26" s="67">
        <v>0</v>
      </c>
      <c r="AW26" s="67">
        <v>0</v>
      </c>
      <c r="AX26" s="67">
        <v>0</v>
      </c>
      <c r="AY26" s="67">
        <v>0</v>
      </c>
      <c r="AZ26" s="67">
        <v>0</v>
      </c>
      <c r="BA26" s="67">
        <v>0</v>
      </c>
      <c r="BB26" s="67">
        <v>0</v>
      </c>
      <c r="BC26" s="67">
        <v>0</v>
      </c>
      <c r="BD26" s="67">
        <v>0</v>
      </c>
      <c r="BE26" s="67">
        <v>0</v>
      </c>
      <c r="BF26" s="67">
        <v>0</v>
      </c>
      <c r="BG26" s="67">
        <v>0</v>
      </c>
      <c r="BH26" s="67">
        <v>0</v>
      </c>
      <c r="BI26" s="67">
        <v>0</v>
      </c>
      <c r="BJ26" s="67">
        <v>0</v>
      </c>
      <c r="BK26" s="67">
        <v>0</v>
      </c>
      <c r="BL26" s="67">
        <v>0</v>
      </c>
      <c r="BM26" s="67">
        <v>0</v>
      </c>
      <c r="BN26" s="67">
        <v>0</v>
      </c>
      <c r="BO26" s="67">
        <v>0</v>
      </c>
      <c r="BP26" s="67">
        <v>0</v>
      </c>
    </row>
    <row r="27" spans="1:68">
      <c r="A27" s="136">
        <v>20</v>
      </c>
      <c r="B27" s="64" t="s">
        <v>729</v>
      </c>
      <c r="E27" s="67">
        <v>0</v>
      </c>
      <c r="F27" s="67">
        <v>0</v>
      </c>
      <c r="G27" s="67">
        <v>0</v>
      </c>
      <c r="H27" s="67">
        <v>0</v>
      </c>
      <c r="I27" s="67">
        <v>0</v>
      </c>
      <c r="J27" s="67">
        <v>0</v>
      </c>
      <c r="K27" s="67">
        <v>0</v>
      </c>
      <c r="L27" s="67">
        <v>0</v>
      </c>
      <c r="M27" s="67">
        <v>0</v>
      </c>
      <c r="N27" s="67">
        <v>0</v>
      </c>
      <c r="O27" s="67">
        <v>0</v>
      </c>
      <c r="P27" s="67">
        <v>0</v>
      </c>
      <c r="Q27" s="67">
        <v>0</v>
      </c>
      <c r="R27" s="67">
        <v>0</v>
      </c>
      <c r="S27" s="67">
        <v>0</v>
      </c>
      <c r="T27" s="67">
        <v>0</v>
      </c>
      <c r="U27" s="67">
        <v>0</v>
      </c>
      <c r="V27" s="68">
        <v>0</v>
      </c>
      <c r="W27" s="67">
        <v>0</v>
      </c>
      <c r="X27" s="67">
        <v>0</v>
      </c>
      <c r="Y27" s="67">
        <v>0</v>
      </c>
      <c r="Z27" s="67">
        <v>0</v>
      </c>
      <c r="AA27" s="67">
        <v>0</v>
      </c>
      <c r="AB27" s="67">
        <v>0</v>
      </c>
      <c r="AC27" s="67">
        <v>0</v>
      </c>
      <c r="AD27" s="67">
        <v>0</v>
      </c>
      <c r="AE27" s="67">
        <v>0</v>
      </c>
      <c r="AF27" s="67">
        <v>0</v>
      </c>
      <c r="AG27" s="67">
        <v>0</v>
      </c>
      <c r="AH27" s="67">
        <v>0</v>
      </c>
      <c r="AI27" s="67">
        <v>0</v>
      </c>
      <c r="AJ27" s="67">
        <v>0</v>
      </c>
      <c r="AK27" s="67">
        <v>0</v>
      </c>
      <c r="AL27" s="67">
        <v>0</v>
      </c>
      <c r="AM27" s="67">
        <v>0</v>
      </c>
      <c r="AN27" s="67">
        <v>0</v>
      </c>
      <c r="AO27" s="67">
        <v>0</v>
      </c>
      <c r="AP27" s="67">
        <v>0</v>
      </c>
      <c r="AQ27" s="67">
        <v>0</v>
      </c>
      <c r="AR27" s="67">
        <v>0</v>
      </c>
      <c r="AS27" s="67">
        <v>0</v>
      </c>
      <c r="AT27" s="67">
        <v>0</v>
      </c>
      <c r="AU27" s="67">
        <v>0</v>
      </c>
      <c r="AV27" s="67">
        <v>0</v>
      </c>
      <c r="AW27" s="67">
        <v>0</v>
      </c>
      <c r="AX27" s="67">
        <v>0</v>
      </c>
      <c r="AY27" s="67">
        <v>0</v>
      </c>
      <c r="AZ27" s="67">
        <v>0</v>
      </c>
      <c r="BA27" s="67">
        <v>0</v>
      </c>
      <c r="BB27" s="67">
        <v>0</v>
      </c>
      <c r="BC27" s="67">
        <v>0</v>
      </c>
      <c r="BD27" s="67">
        <v>0</v>
      </c>
      <c r="BE27" s="67">
        <v>0</v>
      </c>
      <c r="BF27" s="67">
        <v>0</v>
      </c>
      <c r="BG27" s="67">
        <v>0</v>
      </c>
      <c r="BH27" s="67">
        <v>0</v>
      </c>
      <c r="BI27" s="67">
        <v>0</v>
      </c>
      <c r="BJ27" s="67">
        <v>0</v>
      </c>
      <c r="BK27" s="67">
        <v>0</v>
      </c>
      <c r="BL27" s="67">
        <v>0</v>
      </c>
      <c r="BM27" s="67">
        <v>0</v>
      </c>
      <c r="BN27" s="67">
        <v>0</v>
      </c>
      <c r="BO27" s="67">
        <v>0</v>
      </c>
      <c r="BP27" s="67">
        <v>0</v>
      </c>
    </row>
    <row r="28" spans="1:68">
      <c r="A28" s="136">
        <v>21</v>
      </c>
      <c r="B28" s="64" t="s">
        <v>788</v>
      </c>
      <c r="E28" s="67">
        <v>0</v>
      </c>
      <c r="F28" s="67">
        <v>0</v>
      </c>
      <c r="G28" s="67">
        <v>0</v>
      </c>
      <c r="H28" s="67">
        <v>0</v>
      </c>
      <c r="I28" s="67">
        <v>4.1623299999999997E-3</v>
      </c>
      <c r="J28" s="67">
        <v>0</v>
      </c>
      <c r="K28" s="67">
        <v>0</v>
      </c>
      <c r="L28" s="67">
        <v>0</v>
      </c>
      <c r="M28" s="67">
        <v>0</v>
      </c>
      <c r="N28" s="67">
        <v>0</v>
      </c>
      <c r="O28" s="67">
        <v>0</v>
      </c>
      <c r="P28" s="67">
        <v>0</v>
      </c>
      <c r="Q28" s="67">
        <v>0</v>
      </c>
      <c r="R28" s="67">
        <v>2.6696870000000001E-2</v>
      </c>
      <c r="S28" s="67">
        <v>0</v>
      </c>
      <c r="T28" s="67">
        <v>0</v>
      </c>
      <c r="U28" s="67">
        <v>0</v>
      </c>
      <c r="V28" s="68">
        <v>0</v>
      </c>
      <c r="W28" s="67">
        <v>0</v>
      </c>
      <c r="X28" s="67">
        <v>0</v>
      </c>
      <c r="Y28" s="67">
        <v>0</v>
      </c>
      <c r="Z28" s="67">
        <v>0</v>
      </c>
      <c r="AA28" s="67">
        <v>0</v>
      </c>
      <c r="AB28" s="67">
        <v>0</v>
      </c>
      <c r="AC28" s="67">
        <v>0</v>
      </c>
      <c r="AD28" s="67">
        <v>0</v>
      </c>
      <c r="AE28" s="67">
        <v>0</v>
      </c>
      <c r="AF28" s="67">
        <v>0</v>
      </c>
      <c r="AG28" s="67">
        <v>0</v>
      </c>
      <c r="AH28" s="67">
        <v>0</v>
      </c>
      <c r="AI28" s="67">
        <v>0</v>
      </c>
      <c r="AJ28" s="67">
        <v>0</v>
      </c>
      <c r="AK28" s="67">
        <v>0</v>
      </c>
      <c r="AL28" s="67">
        <v>0</v>
      </c>
      <c r="AM28" s="67">
        <v>0</v>
      </c>
      <c r="AN28" s="67">
        <v>0</v>
      </c>
      <c r="AO28" s="67">
        <v>0</v>
      </c>
      <c r="AP28" s="67">
        <v>0</v>
      </c>
      <c r="AQ28" s="67">
        <v>0</v>
      </c>
      <c r="AR28" s="67">
        <v>0</v>
      </c>
      <c r="AS28" s="67">
        <v>0</v>
      </c>
      <c r="AT28" s="67">
        <v>0</v>
      </c>
      <c r="AU28" s="67">
        <v>0</v>
      </c>
      <c r="AV28" s="67">
        <v>0</v>
      </c>
      <c r="AW28" s="67">
        <v>0</v>
      </c>
      <c r="AX28" s="67">
        <v>0</v>
      </c>
      <c r="AY28" s="67">
        <v>0</v>
      </c>
      <c r="AZ28" s="67">
        <v>0</v>
      </c>
      <c r="BA28" s="67">
        <v>0</v>
      </c>
      <c r="BB28" s="67">
        <v>0</v>
      </c>
      <c r="BC28" s="67">
        <v>0</v>
      </c>
      <c r="BD28" s="67">
        <v>0</v>
      </c>
      <c r="BE28" s="67">
        <v>0</v>
      </c>
      <c r="BF28" s="67">
        <v>0</v>
      </c>
      <c r="BG28" s="67">
        <v>0</v>
      </c>
      <c r="BH28" s="67">
        <v>0</v>
      </c>
      <c r="BI28" s="67">
        <v>0</v>
      </c>
      <c r="BJ28" s="67">
        <v>0</v>
      </c>
      <c r="BK28" s="67">
        <v>0</v>
      </c>
      <c r="BL28" s="67">
        <v>0</v>
      </c>
      <c r="BM28" s="67">
        <v>0</v>
      </c>
      <c r="BN28" s="67">
        <v>0</v>
      </c>
      <c r="BO28" s="67">
        <v>0</v>
      </c>
      <c r="BP28" s="67">
        <v>0</v>
      </c>
    </row>
    <row r="29" spans="1:68">
      <c r="A29" s="136">
        <v>22</v>
      </c>
      <c r="B29" s="64" t="s">
        <v>789</v>
      </c>
      <c r="E29" s="67">
        <v>0</v>
      </c>
      <c r="F29" s="67">
        <v>0</v>
      </c>
      <c r="G29" s="67">
        <v>0</v>
      </c>
      <c r="H29" s="67">
        <v>0</v>
      </c>
      <c r="I29" s="67">
        <v>0</v>
      </c>
      <c r="J29" s="67">
        <v>0</v>
      </c>
      <c r="K29" s="67">
        <v>0</v>
      </c>
      <c r="L29" s="67">
        <v>0</v>
      </c>
      <c r="M29" s="67">
        <v>0</v>
      </c>
      <c r="N29" s="67">
        <v>0</v>
      </c>
      <c r="O29" s="67">
        <v>0</v>
      </c>
      <c r="P29" s="67">
        <v>0</v>
      </c>
      <c r="Q29" s="67">
        <v>0</v>
      </c>
      <c r="R29" s="67">
        <v>4.0801149999999996E-3</v>
      </c>
      <c r="S29" s="67">
        <v>6.7499999999999999E-3</v>
      </c>
      <c r="T29" s="67">
        <v>0</v>
      </c>
      <c r="U29" s="67">
        <v>0</v>
      </c>
      <c r="V29" s="68">
        <v>0</v>
      </c>
      <c r="W29" s="67">
        <v>0</v>
      </c>
      <c r="X29" s="67">
        <v>0</v>
      </c>
      <c r="Y29" s="67">
        <v>0</v>
      </c>
      <c r="Z29" s="67">
        <v>0</v>
      </c>
      <c r="AA29" s="67">
        <v>0</v>
      </c>
      <c r="AB29" s="67">
        <v>0</v>
      </c>
      <c r="AC29" s="67">
        <v>0</v>
      </c>
      <c r="AD29" s="67">
        <v>0</v>
      </c>
      <c r="AE29" s="67">
        <v>0</v>
      </c>
      <c r="AF29" s="67">
        <v>0</v>
      </c>
      <c r="AG29" s="67">
        <v>0</v>
      </c>
      <c r="AH29" s="67">
        <v>0</v>
      </c>
      <c r="AI29" s="67">
        <v>0</v>
      </c>
      <c r="AJ29" s="67">
        <v>0</v>
      </c>
      <c r="AK29" s="67">
        <v>0</v>
      </c>
      <c r="AL29" s="67">
        <v>0</v>
      </c>
      <c r="AM29" s="67">
        <v>0</v>
      </c>
      <c r="AN29" s="67">
        <v>0</v>
      </c>
      <c r="AO29" s="67">
        <v>0</v>
      </c>
      <c r="AP29" s="67">
        <v>0</v>
      </c>
      <c r="AQ29" s="67">
        <v>0</v>
      </c>
      <c r="AR29" s="67">
        <v>0</v>
      </c>
      <c r="AS29" s="67">
        <v>0</v>
      </c>
      <c r="AT29" s="67">
        <v>0</v>
      </c>
      <c r="AU29" s="67">
        <v>0</v>
      </c>
      <c r="AV29" s="67">
        <v>0</v>
      </c>
      <c r="AW29" s="67">
        <v>0</v>
      </c>
      <c r="AX29" s="67">
        <v>0</v>
      </c>
      <c r="AY29" s="67">
        <v>0</v>
      </c>
      <c r="AZ29" s="67">
        <v>0</v>
      </c>
      <c r="BA29" s="67">
        <v>0</v>
      </c>
      <c r="BB29" s="67">
        <v>0</v>
      </c>
      <c r="BC29" s="67">
        <v>0</v>
      </c>
      <c r="BD29" s="67">
        <v>0</v>
      </c>
      <c r="BE29" s="67">
        <v>0</v>
      </c>
      <c r="BF29" s="67">
        <v>0</v>
      </c>
      <c r="BG29" s="67">
        <v>0</v>
      </c>
      <c r="BH29" s="67">
        <v>0</v>
      </c>
      <c r="BI29" s="67">
        <v>0</v>
      </c>
      <c r="BJ29" s="67">
        <v>0</v>
      </c>
      <c r="BK29" s="67">
        <v>0</v>
      </c>
      <c r="BL29" s="67">
        <v>0</v>
      </c>
      <c r="BM29" s="67">
        <v>0</v>
      </c>
      <c r="BN29" s="67">
        <v>0</v>
      </c>
      <c r="BO29" s="67">
        <v>0</v>
      </c>
      <c r="BP29" s="67">
        <v>0</v>
      </c>
    </row>
    <row r="30" spans="1:68">
      <c r="A30" s="136">
        <v>23</v>
      </c>
      <c r="B30" s="64" t="s">
        <v>791</v>
      </c>
      <c r="E30" s="67">
        <v>0</v>
      </c>
      <c r="F30" s="67">
        <v>0</v>
      </c>
      <c r="G30" s="67">
        <v>0</v>
      </c>
      <c r="H30" s="67">
        <v>0</v>
      </c>
      <c r="I30" s="67">
        <v>0</v>
      </c>
      <c r="J30" s="67">
        <v>0</v>
      </c>
      <c r="K30" s="67">
        <v>0</v>
      </c>
      <c r="L30" s="67">
        <v>0</v>
      </c>
      <c r="M30" s="67">
        <v>0</v>
      </c>
      <c r="N30" s="67">
        <v>0</v>
      </c>
      <c r="O30" s="67">
        <v>0</v>
      </c>
      <c r="P30" s="67">
        <v>0</v>
      </c>
      <c r="Q30" s="67">
        <v>0</v>
      </c>
      <c r="R30" s="67">
        <v>0</v>
      </c>
      <c r="S30" s="67">
        <v>2.5000000000000001E-2</v>
      </c>
      <c r="T30" s="67">
        <v>0</v>
      </c>
      <c r="U30" s="67">
        <v>0</v>
      </c>
      <c r="V30" s="68">
        <v>0</v>
      </c>
      <c r="W30" s="67">
        <v>0</v>
      </c>
      <c r="X30" s="67">
        <v>0</v>
      </c>
      <c r="Y30" s="67">
        <v>0</v>
      </c>
      <c r="Z30" s="67">
        <v>0</v>
      </c>
      <c r="AA30" s="67">
        <v>0</v>
      </c>
      <c r="AB30" s="67">
        <v>0</v>
      </c>
      <c r="AC30" s="67">
        <v>0</v>
      </c>
      <c r="AD30" s="67">
        <v>0</v>
      </c>
      <c r="AE30" s="67">
        <v>0</v>
      </c>
      <c r="AF30" s="67">
        <v>0</v>
      </c>
      <c r="AG30" s="67">
        <v>0</v>
      </c>
      <c r="AH30" s="67">
        <v>0</v>
      </c>
      <c r="AI30" s="67">
        <v>0</v>
      </c>
      <c r="AJ30" s="67">
        <v>0</v>
      </c>
      <c r="AK30" s="67">
        <v>0</v>
      </c>
      <c r="AL30" s="67">
        <v>0</v>
      </c>
      <c r="AM30" s="67">
        <v>0</v>
      </c>
      <c r="AN30" s="67">
        <v>0</v>
      </c>
      <c r="AO30" s="67">
        <v>0</v>
      </c>
      <c r="AP30" s="67">
        <v>0</v>
      </c>
      <c r="AQ30" s="67">
        <v>0</v>
      </c>
      <c r="AR30" s="67">
        <v>0</v>
      </c>
      <c r="AS30" s="67">
        <v>0</v>
      </c>
      <c r="AT30" s="67">
        <v>0</v>
      </c>
      <c r="AU30" s="67">
        <v>0</v>
      </c>
      <c r="AV30" s="67">
        <v>0</v>
      </c>
      <c r="AW30" s="67">
        <v>0</v>
      </c>
      <c r="AX30" s="67">
        <v>0</v>
      </c>
      <c r="AY30" s="67">
        <v>0</v>
      </c>
      <c r="AZ30" s="67">
        <v>0</v>
      </c>
      <c r="BA30" s="67">
        <v>0</v>
      </c>
      <c r="BB30" s="67">
        <v>0</v>
      </c>
      <c r="BC30" s="67">
        <v>0</v>
      </c>
      <c r="BD30" s="67">
        <v>0</v>
      </c>
      <c r="BE30" s="67">
        <v>0</v>
      </c>
      <c r="BF30" s="67">
        <v>0</v>
      </c>
      <c r="BG30" s="67">
        <v>0</v>
      </c>
      <c r="BH30" s="67">
        <v>0</v>
      </c>
      <c r="BI30" s="67">
        <v>0</v>
      </c>
      <c r="BJ30" s="67">
        <v>0</v>
      </c>
      <c r="BK30" s="67">
        <v>0</v>
      </c>
      <c r="BL30" s="67">
        <v>0</v>
      </c>
      <c r="BM30" s="67">
        <v>0</v>
      </c>
      <c r="BN30" s="67">
        <v>0</v>
      </c>
      <c r="BO30" s="67">
        <v>0</v>
      </c>
      <c r="BP30" s="67">
        <v>0</v>
      </c>
    </row>
    <row r="31" spans="1:68">
      <c r="A31" s="136">
        <v>24</v>
      </c>
      <c r="B31" s="64" t="s">
        <v>790</v>
      </c>
      <c r="E31" s="67">
        <v>0</v>
      </c>
      <c r="F31" s="67">
        <v>0</v>
      </c>
      <c r="G31" s="67">
        <v>0</v>
      </c>
      <c r="H31" s="67">
        <v>0</v>
      </c>
      <c r="I31" s="67">
        <v>0</v>
      </c>
      <c r="J31" s="67">
        <v>0</v>
      </c>
      <c r="K31" s="67">
        <v>0</v>
      </c>
      <c r="L31" s="67">
        <v>0</v>
      </c>
      <c r="M31" s="67">
        <v>0</v>
      </c>
      <c r="N31" s="67">
        <v>0</v>
      </c>
      <c r="O31" s="67">
        <v>0</v>
      </c>
      <c r="P31" s="67">
        <v>0</v>
      </c>
      <c r="Q31" s="67">
        <v>0</v>
      </c>
      <c r="R31" s="67">
        <v>0</v>
      </c>
      <c r="S31" s="67">
        <v>0</v>
      </c>
      <c r="T31" s="67">
        <v>0</v>
      </c>
      <c r="U31" s="67">
        <v>0</v>
      </c>
      <c r="V31" s="68">
        <v>0</v>
      </c>
      <c r="W31" s="67">
        <v>0</v>
      </c>
      <c r="X31" s="67">
        <v>0</v>
      </c>
      <c r="Y31" s="67">
        <v>0</v>
      </c>
      <c r="Z31" s="67">
        <v>0</v>
      </c>
      <c r="AA31" s="67">
        <v>0</v>
      </c>
      <c r="AB31" s="67">
        <v>0</v>
      </c>
      <c r="AC31" s="67">
        <v>0</v>
      </c>
      <c r="AD31" s="67">
        <v>0</v>
      </c>
      <c r="AE31" s="67">
        <v>0</v>
      </c>
      <c r="AF31" s="67">
        <v>0</v>
      </c>
      <c r="AG31" s="67">
        <v>0</v>
      </c>
      <c r="AH31" s="67">
        <v>0</v>
      </c>
      <c r="AI31" s="67">
        <v>0</v>
      </c>
      <c r="AJ31" s="67">
        <v>0</v>
      </c>
      <c r="AK31" s="67">
        <v>0</v>
      </c>
      <c r="AL31" s="67">
        <v>0</v>
      </c>
      <c r="AM31" s="67">
        <v>0</v>
      </c>
      <c r="AN31" s="67">
        <v>0</v>
      </c>
      <c r="AO31" s="67">
        <v>0</v>
      </c>
      <c r="AP31" s="67">
        <v>0</v>
      </c>
      <c r="AQ31" s="67">
        <v>0</v>
      </c>
      <c r="AR31" s="67">
        <v>0</v>
      </c>
      <c r="AS31" s="67">
        <v>0</v>
      </c>
      <c r="AT31" s="67">
        <v>0</v>
      </c>
      <c r="AU31" s="67">
        <v>0</v>
      </c>
      <c r="AV31" s="67">
        <v>0</v>
      </c>
      <c r="AW31" s="67">
        <v>0</v>
      </c>
      <c r="AX31" s="67">
        <v>0</v>
      </c>
      <c r="AY31" s="67">
        <v>0</v>
      </c>
      <c r="AZ31" s="67">
        <v>0</v>
      </c>
      <c r="BA31" s="67">
        <v>0</v>
      </c>
      <c r="BB31" s="67">
        <v>0</v>
      </c>
      <c r="BC31" s="67">
        <v>0</v>
      </c>
      <c r="BD31" s="67">
        <v>0</v>
      </c>
      <c r="BE31" s="67">
        <v>0</v>
      </c>
      <c r="BF31" s="67">
        <v>0</v>
      </c>
      <c r="BG31" s="67">
        <v>0</v>
      </c>
      <c r="BH31" s="67">
        <v>0</v>
      </c>
      <c r="BI31" s="67">
        <v>0</v>
      </c>
      <c r="BJ31" s="67">
        <v>0</v>
      </c>
      <c r="BK31" s="67">
        <v>0</v>
      </c>
      <c r="BL31" s="67">
        <v>0</v>
      </c>
      <c r="BM31" s="67">
        <v>0</v>
      </c>
      <c r="BN31" s="67">
        <v>0</v>
      </c>
      <c r="BO31" s="67">
        <v>0</v>
      </c>
      <c r="BP31" s="67">
        <v>0</v>
      </c>
    </row>
    <row r="32" spans="1:68">
      <c r="A32" s="136">
        <v>25</v>
      </c>
      <c r="B32" s="64" t="s">
        <v>895</v>
      </c>
      <c r="E32" s="67">
        <v>0</v>
      </c>
      <c r="F32" s="67">
        <v>0</v>
      </c>
      <c r="G32" s="67">
        <v>0</v>
      </c>
      <c r="H32" s="67">
        <v>0</v>
      </c>
      <c r="I32" s="67">
        <v>0</v>
      </c>
      <c r="J32" s="67">
        <v>0</v>
      </c>
      <c r="K32" s="67">
        <v>0</v>
      </c>
      <c r="L32" s="67">
        <v>0</v>
      </c>
      <c r="M32" s="67">
        <v>0</v>
      </c>
      <c r="N32" s="67">
        <v>0</v>
      </c>
      <c r="O32" s="67">
        <v>0</v>
      </c>
      <c r="P32" s="67">
        <v>0</v>
      </c>
      <c r="Q32" s="67">
        <v>0</v>
      </c>
      <c r="R32" s="67">
        <v>0</v>
      </c>
      <c r="S32" s="67">
        <v>0</v>
      </c>
      <c r="T32" s="67">
        <v>0</v>
      </c>
      <c r="U32" s="67">
        <v>0</v>
      </c>
      <c r="V32" s="68">
        <v>0</v>
      </c>
      <c r="W32" s="67">
        <v>0</v>
      </c>
      <c r="X32" s="67">
        <v>0</v>
      </c>
      <c r="Y32" s="67">
        <v>0</v>
      </c>
      <c r="Z32" s="67">
        <v>0</v>
      </c>
      <c r="AA32" s="67">
        <v>0</v>
      </c>
      <c r="AB32" s="67">
        <v>0</v>
      </c>
      <c r="AC32" s="67">
        <v>0</v>
      </c>
      <c r="AD32" s="67">
        <v>0</v>
      </c>
      <c r="AE32" s="67">
        <v>0</v>
      </c>
      <c r="AF32" s="67">
        <v>0</v>
      </c>
      <c r="AG32" s="67">
        <v>0</v>
      </c>
      <c r="AH32" s="67">
        <v>0</v>
      </c>
      <c r="AI32" s="67">
        <v>0</v>
      </c>
      <c r="AJ32" s="67">
        <v>0</v>
      </c>
      <c r="AK32" s="67">
        <v>0</v>
      </c>
      <c r="AL32" s="67">
        <v>0</v>
      </c>
      <c r="AM32" s="67">
        <v>0</v>
      </c>
      <c r="AN32" s="67">
        <v>0</v>
      </c>
      <c r="AO32" s="67">
        <v>0</v>
      </c>
      <c r="AP32" s="67">
        <v>0</v>
      </c>
      <c r="AQ32" s="67">
        <v>0</v>
      </c>
      <c r="AR32" s="67">
        <v>0</v>
      </c>
      <c r="AS32" s="67">
        <v>0</v>
      </c>
      <c r="AT32" s="67">
        <v>0</v>
      </c>
      <c r="AU32" s="67">
        <v>0</v>
      </c>
      <c r="AV32" s="67">
        <v>0</v>
      </c>
      <c r="AW32" s="67">
        <v>0</v>
      </c>
      <c r="AX32" s="67">
        <v>0</v>
      </c>
      <c r="AY32" s="67">
        <v>0</v>
      </c>
      <c r="AZ32" s="67">
        <v>0</v>
      </c>
      <c r="BA32" s="67">
        <v>0</v>
      </c>
      <c r="BB32" s="67">
        <v>0</v>
      </c>
      <c r="BC32" s="67">
        <v>0</v>
      </c>
      <c r="BD32" s="67">
        <v>0</v>
      </c>
      <c r="BE32" s="67">
        <v>0</v>
      </c>
      <c r="BF32" s="67">
        <v>0</v>
      </c>
      <c r="BG32" s="67">
        <v>0</v>
      </c>
      <c r="BH32" s="67">
        <v>0</v>
      </c>
      <c r="BI32" s="67">
        <v>0</v>
      </c>
      <c r="BJ32" s="67">
        <v>0</v>
      </c>
      <c r="BK32" s="67">
        <v>0</v>
      </c>
      <c r="BL32" s="67">
        <v>0</v>
      </c>
      <c r="BM32" s="67">
        <v>0</v>
      </c>
      <c r="BN32" s="67">
        <v>0</v>
      </c>
      <c r="BO32" s="67">
        <v>0</v>
      </c>
      <c r="BP32" s="67">
        <v>0</v>
      </c>
    </row>
    <row r="33" spans="1:68">
      <c r="A33" s="136">
        <v>26</v>
      </c>
      <c r="B33" s="64" t="s">
        <v>733</v>
      </c>
      <c r="E33" s="67">
        <v>0.02</v>
      </c>
      <c r="F33" s="67">
        <v>0.09</v>
      </c>
      <c r="G33" s="67">
        <v>3.1324570000000003E-2</v>
      </c>
      <c r="H33" s="67">
        <v>0</v>
      </c>
      <c r="I33" s="67">
        <v>4.5241299999999998E-2</v>
      </c>
      <c r="J33" s="67">
        <v>0</v>
      </c>
      <c r="K33" s="67">
        <v>5.9560680000000001E-3</v>
      </c>
      <c r="L33" s="67">
        <v>0</v>
      </c>
      <c r="M33" s="67">
        <v>0.40500000000000003</v>
      </c>
      <c r="N33" s="67">
        <v>8.253634E-2</v>
      </c>
      <c r="O33" s="67">
        <v>0</v>
      </c>
      <c r="P33" s="67">
        <v>8.5875710000000004E-3</v>
      </c>
      <c r="Q33" s="67">
        <v>2.0926670000000001E-2</v>
      </c>
      <c r="R33" s="67">
        <v>0.1750273</v>
      </c>
      <c r="S33" s="67">
        <v>0.15</v>
      </c>
      <c r="T33" s="67">
        <v>0</v>
      </c>
      <c r="U33" s="67">
        <v>0</v>
      </c>
      <c r="V33" s="68">
        <v>0</v>
      </c>
      <c r="W33" s="67">
        <v>0</v>
      </c>
      <c r="X33" s="67">
        <v>4.0000000000000001E-3</v>
      </c>
      <c r="Y33" s="67">
        <v>0.1</v>
      </c>
      <c r="Z33" s="67">
        <v>0</v>
      </c>
      <c r="AA33" s="67">
        <v>0</v>
      </c>
      <c r="AB33" s="67">
        <v>6.5583450000000001E-2</v>
      </c>
      <c r="AC33" s="67">
        <v>0</v>
      </c>
      <c r="AD33" s="67">
        <v>0</v>
      </c>
      <c r="AE33" s="67">
        <v>0</v>
      </c>
      <c r="AF33" s="67">
        <v>0</v>
      </c>
      <c r="AG33" s="67">
        <v>0</v>
      </c>
      <c r="AH33" s="67">
        <v>0</v>
      </c>
      <c r="AI33" s="67">
        <v>0</v>
      </c>
      <c r="AJ33" s="67">
        <v>0</v>
      </c>
      <c r="AK33" s="67">
        <v>0</v>
      </c>
      <c r="AL33" s="67">
        <v>0</v>
      </c>
      <c r="AM33" s="67">
        <v>0</v>
      </c>
      <c r="AN33" s="67">
        <v>0</v>
      </c>
      <c r="AO33" s="67">
        <v>0</v>
      </c>
      <c r="AP33" s="67">
        <v>0</v>
      </c>
      <c r="AQ33" s="67">
        <v>0</v>
      </c>
      <c r="AR33" s="67">
        <v>0</v>
      </c>
      <c r="AS33" s="67">
        <v>0</v>
      </c>
      <c r="AT33" s="67">
        <v>0</v>
      </c>
      <c r="AU33" s="67">
        <v>0</v>
      </c>
      <c r="AV33" s="67">
        <v>0</v>
      </c>
      <c r="AW33" s="67">
        <v>0</v>
      </c>
      <c r="AX33" s="67">
        <v>0</v>
      </c>
      <c r="AY33" s="67">
        <v>0</v>
      </c>
      <c r="AZ33" s="67">
        <v>0</v>
      </c>
      <c r="BA33" s="67">
        <v>0</v>
      </c>
      <c r="BB33" s="67">
        <v>0</v>
      </c>
      <c r="BC33" s="67">
        <v>0</v>
      </c>
      <c r="BD33" s="67">
        <v>0</v>
      </c>
      <c r="BE33" s="67">
        <v>0</v>
      </c>
      <c r="BF33" s="67">
        <v>0</v>
      </c>
      <c r="BG33" s="67">
        <v>0</v>
      </c>
      <c r="BH33" s="67">
        <v>0</v>
      </c>
      <c r="BI33" s="67">
        <v>0</v>
      </c>
      <c r="BJ33" s="67">
        <v>0</v>
      </c>
      <c r="BK33" s="67">
        <v>0</v>
      </c>
      <c r="BL33" s="67">
        <v>0</v>
      </c>
      <c r="BM33" s="67">
        <v>0</v>
      </c>
      <c r="BN33" s="67">
        <v>0</v>
      </c>
      <c r="BO33" s="67">
        <v>0</v>
      </c>
      <c r="BP33" s="67">
        <v>0</v>
      </c>
    </row>
    <row r="34" spans="1:68">
      <c r="A34" s="136">
        <v>27</v>
      </c>
      <c r="B34" s="64" t="s">
        <v>12</v>
      </c>
      <c r="E34" s="67">
        <v>0.02</v>
      </c>
      <c r="F34" s="67">
        <v>0.4</v>
      </c>
      <c r="G34" s="67">
        <v>2.2290770000000001E-2</v>
      </c>
      <c r="H34" s="67">
        <v>0</v>
      </c>
      <c r="I34" s="67">
        <v>0</v>
      </c>
      <c r="J34" s="67">
        <v>0</v>
      </c>
      <c r="K34" s="67">
        <v>1.429353E-3</v>
      </c>
      <c r="L34" s="67">
        <v>0</v>
      </c>
      <c r="M34" s="67">
        <v>0.16</v>
      </c>
      <c r="N34" s="67">
        <v>0.24438840000000001</v>
      </c>
      <c r="O34" s="67">
        <v>0</v>
      </c>
      <c r="P34" s="67">
        <v>4.293785E-2</v>
      </c>
      <c r="Q34" s="67">
        <v>3.5527419999999997E-2</v>
      </c>
      <c r="R34" s="67">
        <v>0.139041</v>
      </c>
      <c r="S34" s="67">
        <v>0</v>
      </c>
      <c r="T34" s="67">
        <v>0</v>
      </c>
      <c r="U34" s="67">
        <v>0</v>
      </c>
      <c r="V34" s="68">
        <v>0</v>
      </c>
      <c r="W34" s="67">
        <v>0</v>
      </c>
      <c r="X34" s="67">
        <v>0.23</v>
      </c>
      <c r="Y34" s="67">
        <v>0.1</v>
      </c>
      <c r="Z34" s="67">
        <v>0</v>
      </c>
      <c r="AA34" s="67">
        <v>0</v>
      </c>
      <c r="AB34" s="67">
        <v>0.2033915</v>
      </c>
      <c r="AC34" s="67">
        <v>0</v>
      </c>
      <c r="AD34" s="67">
        <v>0</v>
      </c>
      <c r="AE34" s="67">
        <v>0</v>
      </c>
      <c r="AF34" s="67">
        <v>0</v>
      </c>
      <c r="AG34" s="67">
        <v>0</v>
      </c>
      <c r="AH34" s="67">
        <v>0</v>
      </c>
      <c r="AI34" s="67">
        <v>0</v>
      </c>
      <c r="AJ34" s="67">
        <v>0</v>
      </c>
      <c r="AK34" s="67">
        <v>0</v>
      </c>
      <c r="AL34" s="67">
        <v>0</v>
      </c>
      <c r="AM34" s="67">
        <v>0</v>
      </c>
      <c r="AN34" s="67">
        <v>0</v>
      </c>
      <c r="AO34" s="67">
        <v>0</v>
      </c>
      <c r="AP34" s="67">
        <v>0</v>
      </c>
      <c r="AQ34" s="67">
        <v>0</v>
      </c>
      <c r="AR34" s="67">
        <v>0</v>
      </c>
      <c r="AS34" s="67">
        <v>0</v>
      </c>
      <c r="AT34" s="67">
        <v>0</v>
      </c>
      <c r="AU34" s="67">
        <v>0</v>
      </c>
      <c r="AV34" s="67">
        <v>0</v>
      </c>
      <c r="AW34" s="67">
        <v>0</v>
      </c>
      <c r="AX34" s="67">
        <v>0</v>
      </c>
      <c r="AY34" s="67">
        <v>0</v>
      </c>
      <c r="AZ34" s="67">
        <v>0</v>
      </c>
      <c r="BA34" s="67">
        <v>0</v>
      </c>
      <c r="BB34" s="67">
        <v>0</v>
      </c>
      <c r="BC34" s="67">
        <v>0</v>
      </c>
      <c r="BD34" s="67">
        <v>0</v>
      </c>
      <c r="BE34" s="67">
        <v>0</v>
      </c>
      <c r="BF34" s="67">
        <v>0</v>
      </c>
      <c r="BG34" s="67">
        <v>0</v>
      </c>
      <c r="BH34" s="67">
        <v>0</v>
      </c>
      <c r="BI34" s="67">
        <v>0</v>
      </c>
      <c r="BJ34" s="67">
        <v>0</v>
      </c>
      <c r="BK34" s="67">
        <v>0</v>
      </c>
      <c r="BL34" s="67">
        <v>0</v>
      </c>
      <c r="BM34" s="67">
        <v>0</v>
      </c>
      <c r="BN34" s="67">
        <v>0</v>
      </c>
      <c r="BO34" s="67">
        <v>0</v>
      </c>
      <c r="BP34" s="67">
        <v>0</v>
      </c>
    </row>
    <row r="35" spans="1:68">
      <c r="A35" s="136">
        <v>28</v>
      </c>
      <c r="B35" s="64" t="s">
        <v>792</v>
      </c>
      <c r="E35" s="67">
        <v>0</v>
      </c>
      <c r="F35" s="67">
        <v>0.26</v>
      </c>
      <c r="G35" s="67">
        <v>1.9350330000000001E-3</v>
      </c>
      <c r="H35" s="67">
        <v>0</v>
      </c>
      <c r="I35" s="67">
        <v>0</v>
      </c>
      <c r="J35" s="67">
        <v>0</v>
      </c>
      <c r="K35" s="67">
        <v>1.8360810000000002E-2</v>
      </c>
      <c r="L35" s="67">
        <v>0</v>
      </c>
      <c r="M35" s="67">
        <v>9.7500000000000003E-2</v>
      </c>
      <c r="N35" s="67">
        <v>0.38267279999999998</v>
      </c>
      <c r="O35" s="67">
        <v>1.8800000000000001E-2</v>
      </c>
      <c r="P35" s="67">
        <v>0.74926559999999998</v>
      </c>
      <c r="Q35" s="67">
        <v>9.3493199999999997E-4</v>
      </c>
      <c r="R35" s="67">
        <v>9.7443619999999995E-2</v>
      </c>
      <c r="S35" s="67">
        <v>0</v>
      </c>
      <c r="T35" s="67">
        <v>0</v>
      </c>
      <c r="U35" s="67">
        <v>2.8000000000000001E-2</v>
      </c>
      <c r="V35" s="68">
        <v>0</v>
      </c>
      <c r="W35" s="67">
        <v>0</v>
      </c>
      <c r="X35" s="67">
        <v>0.14000000000000001</v>
      </c>
      <c r="Y35" s="67">
        <v>0</v>
      </c>
      <c r="Z35" s="67">
        <v>0</v>
      </c>
      <c r="AA35" s="67">
        <v>0</v>
      </c>
      <c r="AB35" s="67">
        <v>0.13900000000000001</v>
      </c>
      <c r="AC35" s="67">
        <v>0</v>
      </c>
      <c r="AD35" s="67">
        <v>0</v>
      </c>
      <c r="AE35" s="67">
        <v>0</v>
      </c>
      <c r="AF35" s="67">
        <v>0</v>
      </c>
      <c r="AG35" s="67">
        <v>0</v>
      </c>
      <c r="AH35" s="67">
        <v>0</v>
      </c>
      <c r="AI35" s="67">
        <v>0</v>
      </c>
      <c r="AJ35" s="67">
        <v>0</v>
      </c>
      <c r="AK35" s="67">
        <v>0</v>
      </c>
      <c r="AL35" s="67">
        <v>0</v>
      </c>
      <c r="AM35" s="67">
        <v>0</v>
      </c>
      <c r="AN35" s="67">
        <v>0</v>
      </c>
      <c r="AO35" s="67">
        <v>0</v>
      </c>
      <c r="AP35" s="67">
        <v>0</v>
      </c>
      <c r="AQ35" s="67">
        <v>0</v>
      </c>
      <c r="AR35" s="67">
        <v>0</v>
      </c>
      <c r="AS35" s="67">
        <v>0</v>
      </c>
      <c r="AT35" s="67">
        <v>0</v>
      </c>
      <c r="AU35" s="67">
        <v>0</v>
      </c>
      <c r="AV35" s="67">
        <v>0</v>
      </c>
      <c r="AW35" s="67">
        <v>0</v>
      </c>
      <c r="AX35" s="67">
        <v>0</v>
      </c>
      <c r="AY35" s="67">
        <v>0</v>
      </c>
      <c r="AZ35" s="67">
        <v>0</v>
      </c>
      <c r="BA35" s="67">
        <v>0</v>
      </c>
      <c r="BB35" s="67">
        <v>0</v>
      </c>
      <c r="BC35" s="67">
        <v>0</v>
      </c>
      <c r="BD35" s="67">
        <v>0</v>
      </c>
      <c r="BE35" s="67">
        <v>0</v>
      </c>
      <c r="BF35" s="67">
        <v>0</v>
      </c>
      <c r="BG35" s="67">
        <v>0</v>
      </c>
      <c r="BH35" s="67">
        <v>0</v>
      </c>
      <c r="BI35" s="67">
        <v>0</v>
      </c>
      <c r="BJ35" s="67">
        <v>0</v>
      </c>
      <c r="BK35" s="67">
        <v>0</v>
      </c>
      <c r="BL35" s="67">
        <v>0</v>
      </c>
      <c r="BM35" s="67">
        <v>0</v>
      </c>
      <c r="BN35" s="67">
        <v>0</v>
      </c>
      <c r="BO35" s="67">
        <v>0</v>
      </c>
      <c r="BP35" s="67">
        <v>0</v>
      </c>
    </row>
    <row r="36" spans="1:68">
      <c r="A36" s="136">
        <v>29</v>
      </c>
      <c r="B36" s="64" t="s">
        <v>735</v>
      </c>
      <c r="E36" s="67">
        <v>0.02</v>
      </c>
      <c r="F36" s="67">
        <v>0.1</v>
      </c>
      <c r="G36" s="67">
        <v>0.1041836</v>
      </c>
      <c r="H36" s="67">
        <v>5.3999999999999999E-2</v>
      </c>
      <c r="I36" s="67">
        <v>8.0000000000000002E-3</v>
      </c>
      <c r="J36" s="67">
        <v>0.2</v>
      </c>
      <c r="K36" s="67">
        <v>1.4E-2</v>
      </c>
      <c r="L36" s="67">
        <v>0</v>
      </c>
      <c r="M36" s="67">
        <v>0.11</v>
      </c>
      <c r="N36" s="67">
        <v>5.8999999999999999E-3</v>
      </c>
      <c r="O36" s="67">
        <v>0</v>
      </c>
      <c r="P36" s="67">
        <v>0</v>
      </c>
      <c r="Q36" s="67">
        <v>0</v>
      </c>
      <c r="R36" s="67">
        <v>4.7027359999999997E-2</v>
      </c>
      <c r="S36" s="67">
        <v>0.13325000000000001</v>
      </c>
      <c r="T36" s="67">
        <v>0</v>
      </c>
      <c r="U36" s="67">
        <v>2.8000000000000001E-2</v>
      </c>
      <c r="V36" s="68">
        <v>0</v>
      </c>
      <c r="W36" s="67">
        <v>0</v>
      </c>
      <c r="X36" s="67">
        <v>0.03</v>
      </c>
      <c r="Y36" s="67">
        <v>0.25</v>
      </c>
      <c r="Z36" s="67">
        <v>0</v>
      </c>
      <c r="AA36" s="67">
        <v>0</v>
      </c>
      <c r="AB36" s="67">
        <v>0.11799999999999999</v>
      </c>
      <c r="AC36" s="67">
        <v>0</v>
      </c>
      <c r="AD36" s="67">
        <v>0</v>
      </c>
      <c r="AE36" s="67">
        <v>0</v>
      </c>
      <c r="AF36" s="67">
        <v>0</v>
      </c>
      <c r="AG36" s="67">
        <v>0</v>
      </c>
      <c r="AH36" s="67">
        <v>0</v>
      </c>
      <c r="AI36" s="67">
        <v>0</v>
      </c>
      <c r="AJ36" s="67">
        <v>0</v>
      </c>
      <c r="AK36" s="67">
        <v>0</v>
      </c>
      <c r="AL36" s="67">
        <v>0</v>
      </c>
      <c r="AM36" s="67">
        <v>0</v>
      </c>
      <c r="AN36" s="67">
        <v>0</v>
      </c>
      <c r="AO36" s="67">
        <v>0</v>
      </c>
      <c r="AP36" s="67">
        <v>0</v>
      </c>
      <c r="AQ36" s="67">
        <v>0</v>
      </c>
      <c r="AR36" s="67">
        <v>0</v>
      </c>
      <c r="AS36" s="67">
        <v>0</v>
      </c>
      <c r="AT36" s="67">
        <v>0</v>
      </c>
      <c r="AU36" s="67">
        <v>0</v>
      </c>
      <c r="AV36" s="67">
        <v>0</v>
      </c>
      <c r="AW36" s="67">
        <v>0</v>
      </c>
      <c r="AX36" s="67">
        <v>0</v>
      </c>
      <c r="AY36" s="67">
        <v>0</v>
      </c>
      <c r="AZ36" s="67">
        <v>0</v>
      </c>
      <c r="BA36" s="67">
        <v>0</v>
      </c>
      <c r="BB36" s="67">
        <v>0</v>
      </c>
      <c r="BC36" s="67">
        <v>0</v>
      </c>
      <c r="BD36" s="67">
        <v>0</v>
      </c>
      <c r="BE36" s="67">
        <v>0</v>
      </c>
      <c r="BF36" s="67">
        <v>0</v>
      </c>
      <c r="BG36" s="67">
        <v>0</v>
      </c>
      <c r="BH36" s="67">
        <v>0</v>
      </c>
      <c r="BI36" s="67">
        <v>0</v>
      </c>
      <c r="BJ36" s="67">
        <v>0</v>
      </c>
      <c r="BK36" s="67">
        <v>0</v>
      </c>
      <c r="BL36" s="67">
        <v>0</v>
      </c>
      <c r="BM36" s="67">
        <v>0</v>
      </c>
      <c r="BN36" s="67">
        <v>0</v>
      </c>
      <c r="BO36" s="67">
        <v>0</v>
      </c>
      <c r="BP36" s="67">
        <v>0</v>
      </c>
    </row>
    <row r="37" spans="1:68">
      <c r="A37" s="136">
        <v>30</v>
      </c>
      <c r="B37" s="64" t="s">
        <v>736</v>
      </c>
      <c r="E37" s="67">
        <v>0</v>
      </c>
      <c r="F37" s="67">
        <v>0</v>
      </c>
      <c r="G37" s="67">
        <v>0.12</v>
      </c>
      <c r="H37" s="67">
        <v>0.44900000000000001</v>
      </c>
      <c r="I37" s="67">
        <v>0</v>
      </c>
      <c r="J37" s="67">
        <v>0</v>
      </c>
      <c r="K37" s="67">
        <v>0</v>
      </c>
      <c r="L37" s="67">
        <v>0</v>
      </c>
      <c r="M37" s="67">
        <v>0</v>
      </c>
      <c r="N37" s="67">
        <v>0</v>
      </c>
      <c r="O37" s="67">
        <v>0</v>
      </c>
      <c r="P37" s="67">
        <v>0</v>
      </c>
      <c r="Q37" s="67">
        <v>0</v>
      </c>
      <c r="R37" s="67">
        <v>0</v>
      </c>
      <c r="S37" s="67">
        <v>0</v>
      </c>
      <c r="T37" s="67">
        <v>0</v>
      </c>
      <c r="U37" s="67">
        <v>0</v>
      </c>
      <c r="V37" s="68">
        <v>0</v>
      </c>
      <c r="W37" s="67">
        <v>0</v>
      </c>
      <c r="X37" s="67">
        <v>0</v>
      </c>
      <c r="Y37" s="67">
        <v>0.2</v>
      </c>
      <c r="Z37" s="67">
        <v>0</v>
      </c>
      <c r="AA37" s="67">
        <v>0</v>
      </c>
      <c r="AB37" s="67">
        <v>0</v>
      </c>
      <c r="AC37" s="67">
        <v>0</v>
      </c>
      <c r="AD37" s="67">
        <v>0</v>
      </c>
      <c r="AE37" s="67">
        <v>0</v>
      </c>
      <c r="AF37" s="67">
        <v>0</v>
      </c>
      <c r="AG37" s="67">
        <v>0</v>
      </c>
      <c r="AH37" s="67">
        <v>0</v>
      </c>
      <c r="AI37" s="67">
        <v>0</v>
      </c>
      <c r="AJ37" s="67">
        <v>0</v>
      </c>
      <c r="AK37" s="67">
        <v>0</v>
      </c>
      <c r="AL37" s="67">
        <v>0</v>
      </c>
      <c r="AM37" s="67">
        <v>0</v>
      </c>
      <c r="AN37" s="67">
        <v>0</v>
      </c>
      <c r="AO37" s="67">
        <v>0</v>
      </c>
      <c r="AP37" s="67">
        <v>0</v>
      </c>
      <c r="AQ37" s="67">
        <v>0</v>
      </c>
      <c r="AR37" s="67">
        <v>0</v>
      </c>
      <c r="AS37" s="67">
        <v>0</v>
      </c>
      <c r="AT37" s="67">
        <v>0</v>
      </c>
      <c r="AU37" s="67">
        <v>0</v>
      </c>
      <c r="AV37" s="67">
        <v>0</v>
      </c>
      <c r="AW37" s="67">
        <v>0</v>
      </c>
      <c r="AX37" s="67">
        <v>0</v>
      </c>
      <c r="AY37" s="67">
        <v>0</v>
      </c>
      <c r="AZ37" s="67">
        <v>0</v>
      </c>
      <c r="BA37" s="67">
        <v>0</v>
      </c>
      <c r="BB37" s="67">
        <v>0</v>
      </c>
      <c r="BC37" s="67">
        <v>0</v>
      </c>
      <c r="BD37" s="67">
        <v>0</v>
      </c>
      <c r="BE37" s="67">
        <v>0</v>
      </c>
      <c r="BF37" s="67">
        <v>0</v>
      </c>
      <c r="BG37" s="67">
        <v>0</v>
      </c>
      <c r="BH37" s="67">
        <v>0</v>
      </c>
      <c r="BI37" s="67">
        <v>0</v>
      </c>
      <c r="BJ37" s="67">
        <v>0</v>
      </c>
      <c r="BK37" s="67">
        <v>0</v>
      </c>
      <c r="BL37" s="67">
        <v>0</v>
      </c>
      <c r="BM37" s="67">
        <v>0</v>
      </c>
      <c r="BN37" s="67">
        <v>0</v>
      </c>
      <c r="BO37" s="67">
        <v>0</v>
      </c>
      <c r="BP37" s="67">
        <v>0</v>
      </c>
    </row>
    <row r="38" spans="1:68">
      <c r="A38" s="136">
        <v>31</v>
      </c>
      <c r="B38" s="64" t="s">
        <v>740</v>
      </c>
      <c r="E38" s="67">
        <v>0.01</v>
      </c>
      <c r="F38" s="67">
        <v>2E-3</v>
      </c>
      <c r="G38" s="67">
        <v>0</v>
      </c>
      <c r="H38" s="67">
        <v>0.434</v>
      </c>
      <c r="I38" s="67">
        <v>0</v>
      </c>
      <c r="J38" s="67">
        <v>0</v>
      </c>
      <c r="K38" s="67">
        <v>0</v>
      </c>
      <c r="L38" s="67">
        <v>0</v>
      </c>
      <c r="M38" s="67">
        <v>5.7500000000000002E-2</v>
      </c>
      <c r="N38" s="67">
        <v>1.33004E-3</v>
      </c>
      <c r="O38" s="67">
        <v>0.1724</v>
      </c>
      <c r="P38" s="67">
        <v>1.073446E-3</v>
      </c>
      <c r="Q38" s="67">
        <v>2.05685E-2</v>
      </c>
      <c r="R38" s="67">
        <v>1.7932200000000001E-3</v>
      </c>
      <c r="S38" s="67">
        <v>0</v>
      </c>
      <c r="T38" s="67">
        <v>0</v>
      </c>
      <c r="U38" s="67">
        <v>8.6E-3</v>
      </c>
      <c r="V38" s="68">
        <v>0</v>
      </c>
      <c r="W38" s="67">
        <v>0</v>
      </c>
      <c r="X38" s="67">
        <v>0</v>
      </c>
      <c r="Y38" s="67">
        <v>0</v>
      </c>
      <c r="Z38" s="67">
        <v>0</v>
      </c>
      <c r="AA38" s="67">
        <v>0</v>
      </c>
      <c r="AB38" s="67">
        <v>1.2480399999999999E-2</v>
      </c>
      <c r="AC38" s="67">
        <v>0</v>
      </c>
      <c r="AD38" s="67">
        <v>0</v>
      </c>
      <c r="AE38" s="67">
        <v>0</v>
      </c>
      <c r="AF38" s="67">
        <v>0</v>
      </c>
      <c r="AG38" s="67">
        <v>0</v>
      </c>
      <c r="AH38" s="67">
        <v>0</v>
      </c>
      <c r="AI38" s="67">
        <v>0</v>
      </c>
      <c r="AJ38" s="67">
        <v>0</v>
      </c>
      <c r="AK38" s="67">
        <v>0</v>
      </c>
      <c r="AL38" s="67">
        <v>0</v>
      </c>
      <c r="AM38" s="67">
        <v>0</v>
      </c>
      <c r="AN38" s="67">
        <v>0</v>
      </c>
      <c r="AO38" s="67">
        <v>0</v>
      </c>
      <c r="AP38" s="67">
        <v>0</v>
      </c>
      <c r="AQ38" s="67">
        <v>0</v>
      </c>
      <c r="AR38" s="67">
        <v>0</v>
      </c>
      <c r="AS38" s="67">
        <v>0</v>
      </c>
      <c r="AT38" s="67">
        <v>0</v>
      </c>
      <c r="AU38" s="67">
        <v>0</v>
      </c>
      <c r="AV38" s="67">
        <v>0</v>
      </c>
      <c r="AW38" s="67">
        <v>0</v>
      </c>
      <c r="AX38" s="67">
        <v>0</v>
      </c>
      <c r="AY38" s="67">
        <v>0</v>
      </c>
      <c r="AZ38" s="67">
        <v>0</v>
      </c>
      <c r="BA38" s="67">
        <v>0</v>
      </c>
      <c r="BB38" s="67">
        <v>0</v>
      </c>
      <c r="BC38" s="67">
        <v>0</v>
      </c>
      <c r="BD38" s="67">
        <v>0</v>
      </c>
      <c r="BE38" s="67">
        <v>0</v>
      </c>
      <c r="BF38" s="67">
        <v>0</v>
      </c>
      <c r="BG38" s="67">
        <v>0</v>
      </c>
      <c r="BH38" s="67">
        <v>0</v>
      </c>
      <c r="BI38" s="67">
        <v>0</v>
      </c>
      <c r="BJ38" s="67">
        <v>0</v>
      </c>
      <c r="BK38" s="67">
        <v>0</v>
      </c>
      <c r="BL38" s="67">
        <v>0</v>
      </c>
      <c r="BM38" s="67">
        <v>0</v>
      </c>
      <c r="BN38" s="67">
        <v>0</v>
      </c>
      <c r="BO38" s="67">
        <v>0</v>
      </c>
      <c r="BP38" s="67">
        <v>0</v>
      </c>
    </row>
    <row r="39" spans="1:68">
      <c r="A39" s="136">
        <v>32</v>
      </c>
      <c r="B39" s="64" t="s">
        <v>737</v>
      </c>
      <c r="E39" s="67">
        <v>0.3</v>
      </c>
      <c r="F39" s="67">
        <v>0.03</v>
      </c>
      <c r="G39" s="67">
        <v>0</v>
      </c>
      <c r="H39" s="67">
        <v>8.0000000000000002E-3</v>
      </c>
      <c r="I39" s="67">
        <v>0</v>
      </c>
      <c r="J39" s="67">
        <v>0</v>
      </c>
      <c r="K39" s="67">
        <v>0</v>
      </c>
      <c r="L39" s="67">
        <v>0</v>
      </c>
      <c r="M39" s="67">
        <v>0.03</v>
      </c>
      <c r="N39" s="67">
        <v>0.22500000000000001</v>
      </c>
      <c r="O39" s="67">
        <v>0.68500000000000005</v>
      </c>
      <c r="P39" s="67">
        <v>0.1245198</v>
      </c>
      <c r="Q39" s="67">
        <v>0.45500000000000002</v>
      </c>
      <c r="R39" s="67">
        <v>3.2572879999999999E-2</v>
      </c>
      <c r="S39" s="67">
        <v>0</v>
      </c>
      <c r="T39" s="67">
        <v>0</v>
      </c>
      <c r="U39" s="67">
        <v>9.6299999999999997E-2</v>
      </c>
      <c r="V39" s="68">
        <v>0</v>
      </c>
      <c r="W39" s="67">
        <v>0</v>
      </c>
      <c r="X39" s="67">
        <v>1E-3</v>
      </c>
      <c r="Y39" s="67">
        <v>0</v>
      </c>
      <c r="Z39" s="67">
        <v>0</v>
      </c>
      <c r="AA39" s="67">
        <v>0</v>
      </c>
      <c r="AB39" s="67">
        <v>7.4999999999999997E-2</v>
      </c>
      <c r="AC39" s="67">
        <v>0</v>
      </c>
      <c r="AD39" s="67">
        <v>0</v>
      </c>
      <c r="AE39" s="67">
        <v>0</v>
      </c>
      <c r="AF39" s="67">
        <v>0</v>
      </c>
      <c r="AG39" s="67">
        <v>0</v>
      </c>
      <c r="AH39" s="67">
        <v>0</v>
      </c>
      <c r="AI39" s="67">
        <v>0</v>
      </c>
      <c r="AJ39" s="67">
        <v>0</v>
      </c>
      <c r="AK39" s="67">
        <v>0</v>
      </c>
      <c r="AL39" s="67">
        <v>0</v>
      </c>
      <c r="AM39" s="67">
        <v>0</v>
      </c>
      <c r="AN39" s="67">
        <v>0</v>
      </c>
      <c r="AO39" s="67">
        <v>0</v>
      </c>
      <c r="AP39" s="67">
        <v>0</v>
      </c>
      <c r="AQ39" s="67">
        <v>0</v>
      </c>
      <c r="AR39" s="67">
        <v>0</v>
      </c>
      <c r="AS39" s="67">
        <v>0</v>
      </c>
      <c r="AT39" s="67">
        <v>0</v>
      </c>
      <c r="AU39" s="67">
        <v>0</v>
      </c>
      <c r="AV39" s="67">
        <v>0</v>
      </c>
      <c r="AW39" s="67">
        <v>0</v>
      </c>
      <c r="AX39" s="67">
        <v>0</v>
      </c>
      <c r="AY39" s="67">
        <v>0</v>
      </c>
      <c r="AZ39" s="67">
        <v>0</v>
      </c>
      <c r="BA39" s="67">
        <v>0</v>
      </c>
      <c r="BB39" s="67">
        <v>0</v>
      </c>
      <c r="BC39" s="67">
        <v>0</v>
      </c>
      <c r="BD39" s="67">
        <v>0</v>
      </c>
      <c r="BE39" s="67">
        <v>0</v>
      </c>
      <c r="BF39" s="67">
        <v>0</v>
      </c>
      <c r="BG39" s="67">
        <v>0</v>
      </c>
      <c r="BH39" s="67">
        <v>0</v>
      </c>
      <c r="BI39" s="67">
        <v>0</v>
      </c>
      <c r="BJ39" s="67">
        <v>0</v>
      </c>
      <c r="BK39" s="67">
        <v>0</v>
      </c>
      <c r="BL39" s="67">
        <v>0</v>
      </c>
      <c r="BM39" s="67">
        <v>0</v>
      </c>
      <c r="BN39" s="67">
        <v>0</v>
      </c>
      <c r="BO39" s="67">
        <v>0</v>
      </c>
      <c r="BP39" s="67">
        <v>0</v>
      </c>
    </row>
    <row r="40" spans="1:68">
      <c r="A40" s="136">
        <v>33</v>
      </c>
      <c r="B40" s="64" t="s">
        <v>738</v>
      </c>
      <c r="E40" s="67">
        <v>0</v>
      </c>
      <c r="F40" s="67">
        <v>0</v>
      </c>
      <c r="G40" s="67">
        <v>0</v>
      </c>
      <c r="H40" s="67">
        <v>0</v>
      </c>
      <c r="I40" s="67">
        <v>0</v>
      </c>
      <c r="J40" s="67">
        <v>0</v>
      </c>
      <c r="K40" s="67">
        <v>0</v>
      </c>
      <c r="L40" s="67">
        <v>0</v>
      </c>
      <c r="M40" s="67">
        <v>0</v>
      </c>
      <c r="N40" s="67">
        <v>0</v>
      </c>
      <c r="O40" s="67">
        <v>0</v>
      </c>
      <c r="P40" s="67">
        <v>0</v>
      </c>
      <c r="Q40" s="67">
        <v>0</v>
      </c>
      <c r="R40" s="67">
        <v>0</v>
      </c>
      <c r="S40" s="67">
        <v>0</v>
      </c>
      <c r="T40" s="67">
        <v>0</v>
      </c>
      <c r="U40" s="67">
        <v>0</v>
      </c>
      <c r="V40" s="68">
        <v>0</v>
      </c>
      <c r="W40" s="67">
        <v>0</v>
      </c>
      <c r="X40" s="67">
        <v>0</v>
      </c>
      <c r="Y40" s="67">
        <v>0</v>
      </c>
      <c r="Z40" s="67">
        <v>0</v>
      </c>
      <c r="AA40" s="67">
        <v>0</v>
      </c>
      <c r="AB40" s="67">
        <v>0</v>
      </c>
      <c r="AC40" s="67">
        <v>0</v>
      </c>
      <c r="AD40" s="67">
        <v>0</v>
      </c>
      <c r="AE40" s="67">
        <v>0</v>
      </c>
      <c r="AF40" s="67">
        <v>0</v>
      </c>
      <c r="AG40" s="67">
        <v>0</v>
      </c>
      <c r="AH40" s="67">
        <v>0</v>
      </c>
      <c r="AI40" s="67">
        <v>0</v>
      </c>
      <c r="AJ40" s="67">
        <v>0</v>
      </c>
      <c r="AK40" s="67">
        <v>0</v>
      </c>
      <c r="AL40" s="67">
        <v>0</v>
      </c>
      <c r="AM40" s="67">
        <v>0</v>
      </c>
      <c r="AN40" s="67">
        <v>0</v>
      </c>
      <c r="AO40" s="67">
        <v>0</v>
      </c>
      <c r="AP40" s="67">
        <v>0</v>
      </c>
      <c r="AQ40" s="67">
        <v>0</v>
      </c>
      <c r="AR40" s="67">
        <v>0</v>
      </c>
      <c r="AS40" s="67">
        <v>0</v>
      </c>
      <c r="AT40" s="67">
        <v>0</v>
      </c>
      <c r="AU40" s="67">
        <v>0</v>
      </c>
      <c r="AV40" s="67">
        <v>0</v>
      </c>
      <c r="AW40" s="67">
        <v>0</v>
      </c>
      <c r="AX40" s="67">
        <v>0</v>
      </c>
      <c r="AY40" s="67">
        <v>0</v>
      </c>
      <c r="AZ40" s="67">
        <v>0</v>
      </c>
      <c r="BA40" s="67">
        <v>0</v>
      </c>
      <c r="BB40" s="67">
        <v>0</v>
      </c>
      <c r="BC40" s="67">
        <v>0</v>
      </c>
      <c r="BD40" s="67">
        <v>0</v>
      </c>
      <c r="BE40" s="67">
        <v>0</v>
      </c>
      <c r="BF40" s="67">
        <v>0</v>
      </c>
      <c r="BG40" s="67">
        <v>0</v>
      </c>
      <c r="BH40" s="67">
        <v>0</v>
      </c>
      <c r="BI40" s="67">
        <v>0</v>
      </c>
      <c r="BJ40" s="67">
        <v>0</v>
      </c>
      <c r="BK40" s="67">
        <v>0</v>
      </c>
      <c r="BL40" s="67">
        <v>0</v>
      </c>
      <c r="BM40" s="67">
        <v>0</v>
      </c>
      <c r="BN40" s="67">
        <v>0</v>
      </c>
      <c r="BO40" s="67">
        <v>0</v>
      </c>
      <c r="BP40" s="67">
        <v>0</v>
      </c>
    </row>
    <row r="41" spans="1:68">
      <c r="A41" s="136">
        <v>34</v>
      </c>
      <c r="B41" s="64" t="s">
        <v>739</v>
      </c>
      <c r="E41" s="67">
        <v>0</v>
      </c>
      <c r="F41" s="67">
        <v>0</v>
      </c>
      <c r="G41" s="67">
        <v>0</v>
      </c>
      <c r="H41" s="67">
        <v>0</v>
      </c>
      <c r="I41" s="67">
        <v>0</v>
      </c>
      <c r="J41" s="67">
        <v>0</v>
      </c>
      <c r="K41" s="67">
        <v>0</v>
      </c>
      <c r="L41" s="67">
        <v>0</v>
      </c>
      <c r="M41" s="67">
        <v>0</v>
      </c>
      <c r="N41" s="67">
        <v>0</v>
      </c>
      <c r="O41" s="67">
        <v>0</v>
      </c>
      <c r="P41" s="67">
        <v>0</v>
      </c>
      <c r="Q41" s="67">
        <v>0</v>
      </c>
      <c r="R41" s="67">
        <v>0</v>
      </c>
      <c r="S41" s="67">
        <v>0</v>
      </c>
      <c r="T41" s="67">
        <v>0</v>
      </c>
      <c r="U41" s="67">
        <v>0</v>
      </c>
      <c r="V41" s="68">
        <v>0</v>
      </c>
      <c r="W41" s="67">
        <v>0</v>
      </c>
      <c r="X41" s="67">
        <v>0</v>
      </c>
      <c r="Y41" s="67">
        <v>0</v>
      </c>
      <c r="Z41" s="67">
        <v>0</v>
      </c>
      <c r="AA41" s="67">
        <v>0</v>
      </c>
      <c r="AB41" s="67">
        <v>0</v>
      </c>
      <c r="AC41" s="67">
        <v>0</v>
      </c>
      <c r="AD41" s="67">
        <v>0</v>
      </c>
      <c r="AE41" s="67">
        <v>0</v>
      </c>
      <c r="AF41" s="67">
        <v>0</v>
      </c>
      <c r="AG41" s="67">
        <v>0</v>
      </c>
      <c r="AH41" s="67">
        <v>0</v>
      </c>
      <c r="AI41" s="67">
        <v>0</v>
      </c>
      <c r="AJ41" s="67">
        <v>0</v>
      </c>
      <c r="AK41" s="67">
        <v>0</v>
      </c>
      <c r="AL41" s="67">
        <v>0</v>
      </c>
      <c r="AM41" s="67">
        <v>0</v>
      </c>
      <c r="AN41" s="67">
        <v>0</v>
      </c>
      <c r="AO41" s="67">
        <v>0</v>
      </c>
      <c r="AP41" s="67">
        <v>0</v>
      </c>
      <c r="AQ41" s="67">
        <v>0</v>
      </c>
      <c r="AR41" s="67">
        <v>0</v>
      </c>
      <c r="AS41" s="67">
        <v>0</v>
      </c>
      <c r="AT41" s="67">
        <v>0</v>
      </c>
      <c r="AU41" s="67">
        <v>0</v>
      </c>
      <c r="AV41" s="67">
        <v>0</v>
      </c>
      <c r="AW41" s="67">
        <v>0</v>
      </c>
      <c r="AX41" s="67">
        <v>0</v>
      </c>
      <c r="AY41" s="67">
        <v>0</v>
      </c>
      <c r="AZ41" s="67">
        <v>0</v>
      </c>
      <c r="BA41" s="67">
        <v>0</v>
      </c>
      <c r="BB41" s="67">
        <v>0</v>
      </c>
      <c r="BC41" s="67">
        <v>0</v>
      </c>
      <c r="BD41" s="67">
        <v>0</v>
      </c>
      <c r="BE41" s="67">
        <v>0</v>
      </c>
      <c r="BF41" s="67">
        <v>0</v>
      </c>
      <c r="BG41" s="67">
        <v>0</v>
      </c>
      <c r="BH41" s="67">
        <v>0</v>
      </c>
      <c r="BI41" s="67">
        <v>0</v>
      </c>
      <c r="BJ41" s="67">
        <v>0</v>
      </c>
      <c r="BK41" s="67">
        <v>0</v>
      </c>
      <c r="BL41" s="67">
        <v>0</v>
      </c>
      <c r="BM41" s="67">
        <v>0</v>
      </c>
      <c r="BN41" s="67">
        <v>0</v>
      </c>
      <c r="BO41" s="67">
        <v>0</v>
      </c>
      <c r="BP41" s="67">
        <v>0</v>
      </c>
    </row>
    <row r="42" spans="1:68">
      <c r="A42" s="136">
        <v>35</v>
      </c>
      <c r="B42" s="64" t="s">
        <v>165</v>
      </c>
      <c r="E42" s="67">
        <v>0.01</v>
      </c>
      <c r="F42" s="67">
        <v>0</v>
      </c>
      <c r="G42" s="67">
        <v>1.0386849999999999E-3</v>
      </c>
      <c r="H42" s="67">
        <v>0</v>
      </c>
      <c r="I42" s="67">
        <v>1.0405799999999999E-3</v>
      </c>
      <c r="J42" s="67">
        <v>0</v>
      </c>
      <c r="K42" s="67">
        <v>0</v>
      </c>
      <c r="L42" s="67">
        <v>0</v>
      </c>
      <c r="M42" s="67">
        <v>0</v>
      </c>
      <c r="N42" s="67">
        <v>0</v>
      </c>
      <c r="O42" s="67">
        <v>7.8E-2</v>
      </c>
      <c r="P42" s="67">
        <v>0</v>
      </c>
      <c r="Q42" s="67">
        <v>0</v>
      </c>
      <c r="R42" s="67">
        <v>2.9639599999999999E-3</v>
      </c>
      <c r="S42" s="67">
        <v>0</v>
      </c>
      <c r="T42" s="67">
        <v>0</v>
      </c>
      <c r="U42" s="67">
        <v>4.3E-3</v>
      </c>
      <c r="V42" s="68">
        <v>0</v>
      </c>
      <c r="W42" s="67">
        <v>0</v>
      </c>
      <c r="X42" s="67">
        <v>0</v>
      </c>
      <c r="Y42" s="67">
        <v>0</v>
      </c>
      <c r="Z42" s="67">
        <v>0</v>
      </c>
      <c r="AA42" s="67">
        <v>0</v>
      </c>
      <c r="AB42" s="67">
        <v>0</v>
      </c>
      <c r="AC42" s="67">
        <v>0</v>
      </c>
      <c r="AD42" s="67">
        <v>0</v>
      </c>
      <c r="AE42" s="67">
        <v>0</v>
      </c>
      <c r="AF42" s="67">
        <v>0</v>
      </c>
      <c r="AG42" s="67">
        <v>0</v>
      </c>
      <c r="AH42" s="67">
        <v>0</v>
      </c>
      <c r="AI42" s="67">
        <v>0</v>
      </c>
      <c r="AJ42" s="67">
        <v>0</v>
      </c>
      <c r="AK42" s="67">
        <v>0</v>
      </c>
      <c r="AL42" s="67">
        <v>0</v>
      </c>
      <c r="AM42" s="67">
        <v>0</v>
      </c>
      <c r="AN42" s="67">
        <v>0</v>
      </c>
      <c r="AO42" s="67">
        <v>0</v>
      </c>
      <c r="AP42" s="67">
        <v>0</v>
      </c>
      <c r="AQ42" s="67">
        <v>0</v>
      </c>
      <c r="AR42" s="67">
        <v>0</v>
      </c>
      <c r="AS42" s="67">
        <v>0</v>
      </c>
      <c r="AT42" s="67">
        <v>0</v>
      </c>
      <c r="AU42" s="67">
        <v>0</v>
      </c>
      <c r="AV42" s="67">
        <v>0</v>
      </c>
      <c r="AW42" s="67">
        <v>0</v>
      </c>
      <c r="AX42" s="67">
        <v>0</v>
      </c>
      <c r="AY42" s="67">
        <v>0</v>
      </c>
      <c r="AZ42" s="67">
        <v>0</v>
      </c>
      <c r="BA42" s="67">
        <v>0</v>
      </c>
      <c r="BB42" s="67">
        <v>0</v>
      </c>
      <c r="BC42" s="67">
        <v>0</v>
      </c>
      <c r="BD42" s="67">
        <v>0</v>
      </c>
      <c r="BE42" s="67">
        <v>0</v>
      </c>
      <c r="BF42" s="67">
        <v>0</v>
      </c>
      <c r="BG42" s="67">
        <v>0</v>
      </c>
      <c r="BH42" s="67">
        <v>0</v>
      </c>
      <c r="BI42" s="67">
        <v>0</v>
      </c>
      <c r="BJ42" s="67">
        <v>0</v>
      </c>
      <c r="BK42" s="67">
        <v>0</v>
      </c>
      <c r="BL42" s="67">
        <v>0</v>
      </c>
      <c r="BM42" s="67">
        <v>0</v>
      </c>
      <c r="BN42" s="67">
        <v>0</v>
      </c>
      <c r="BO42" s="67">
        <v>0</v>
      </c>
      <c r="BP42" s="67">
        <v>0</v>
      </c>
    </row>
    <row r="43" spans="1:68">
      <c r="A43" s="136">
        <v>36</v>
      </c>
      <c r="B43" s="64" t="s">
        <v>329</v>
      </c>
      <c r="E43" s="67">
        <v>0</v>
      </c>
      <c r="F43" s="67">
        <v>3.0000000000000001E-3</v>
      </c>
      <c r="G43" s="67">
        <v>1.5853180000000001E-3</v>
      </c>
      <c r="H43" s="67">
        <v>0</v>
      </c>
      <c r="I43" s="67">
        <v>0</v>
      </c>
      <c r="J43" s="67">
        <v>0</v>
      </c>
      <c r="K43" s="67">
        <v>1.1153E-4</v>
      </c>
      <c r="L43" s="67">
        <v>0</v>
      </c>
      <c r="M43" s="67">
        <v>0.1</v>
      </c>
      <c r="N43" s="67">
        <v>4.8855290000000003E-2</v>
      </c>
      <c r="O43" s="67">
        <v>4.3099999999999999E-2</v>
      </c>
      <c r="P43" s="67">
        <v>0.05</v>
      </c>
      <c r="Q43" s="67">
        <v>6.7236049999999997E-3</v>
      </c>
      <c r="R43" s="67">
        <v>6.7596000000000002E-3</v>
      </c>
      <c r="S43" s="67">
        <v>0</v>
      </c>
      <c r="T43" s="67">
        <v>0</v>
      </c>
      <c r="U43" s="67">
        <v>4.3E-3</v>
      </c>
      <c r="V43" s="68">
        <v>0</v>
      </c>
      <c r="W43" s="67">
        <v>0</v>
      </c>
      <c r="X43" s="67">
        <v>0</v>
      </c>
      <c r="Y43" s="67">
        <v>0</v>
      </c>
      <c r="Z43" s="67">
        <v>0</v>
      </c>
      <c r="AA43" s="67">
        <v>0</v>
      </c>
      <c r="AB43" s="67">
        <v>2.0000000000000001E-4</v>
      </c>
      <c r="AC43" s="67">
        <v>0</v>
      </c>
      <c r="AD43" s="67">
        <v>0</v>
      </c>
      <c r="AE43" s="67">
        <v>0</v>
      </c>
      <c r="AF43" s="67">
        <v>0</v>
      </c>
      <c r="AG43" s="67">
        <v>0</v>
      </c>
      <c r="AH43" s="67">
        <v>0</v>
      </c>
      <c r="AI43" s="67">
        <v>0</v>
      </c>
      <c r="AJ43" s="67">
        <v>0</v>
      </c>
      <c r="AK43" s="67">
        <v>0</v>
      </c>
      <c r="AL43" s="67">
        <v>0</v>
      </c>
      <c r="AM43" s="67">
        <v>0</v>
      </c>
      <c r="AN43" s="67">
        <v>0</v>
      </c>
      <c r="AO43" s="67">
        <v>0</v>
      </c>
      <c r="AP43" s="67">
        <v>0</v>
      </c>
      <c r="AQ43" s="67">
        <v>0</v>
      </c>
      <c r="AR43" s="67">
        <v>0</v>
      </c>
      <c r="AS43" s="67">
        <v>0</v>
      </c>
      <c r="AT43" s="67">
        <v>0</v>
      </c>
      <c r="AU43" s="67">
        <v>0</v>
      </c>
      <c r="AV43" s="67">
        <v>0</v>
      </c>
      <c r="AW43" s="67">
        <v>0</v>
      </c>
      <c r="AX43" s="67">
        <v>0</v>
      </c>
      <c r="AY43" s="67">
        <v>0</v>
      </c>
      <c r="AZ43" s="67">
        <v>0</v>
      </c>
      <c r="BA43" s="67">
        <v>0</v>
      </c>
      <c r="BB43" s="67">
        <v>0</v>
      </c>
      <c r="BC43" s="67">
        <v>0</v>
      </c>
      <c r="BD43" s="67">
        <v>0</v>
      </c>
      <c r="BE43" s="67">
        <v>0</v>
      </c>
      <c r="BF43" s="67">
        <v>0</v>
      </c>
      <c r="BG43" s="67">
        <v>0</v>
      </c>
      <c r="BH43" s="67">
        <v>0</v>
      </c>
      <c r="BI43" s="67">
        <v>0</v>
      </c>
      <c r="BJ43" s="67">
        <v>0</v>
      </c>
      <c r="BK43" s="67">
        <v>0</v>
      </c>
      <c r="BL43" s="67">
        <v>0</v>
      </c>
      <c r="BM43" s="67">
        <v>0</v>
      </c>
      <c r="BN43" s="67">
        <v>0</v>
      </c>
      <c r="BO43" s="67">
        <v>0</v>
      </c>
      <c r="BP43" s="67">
        <v>0</v>
      </c>
    </row>
    <row r="44" spans="1:68">
      <c r="A44" s="136">
        <v>37</v>
      </c>
      <c r="B44" s="64" t="s">
        <v>113</v>
      </c>
      <c r="E44" s="67">
        <v>0</v>
      </c>
      <c r="F44" s="67">
        <v>1.8754799999999999E-3</v>
      </c>
      <c r="G44" s="67">
        <v>0</v>
      </c>
      <c r="H44" s="67">
        <v>0</v>
      </c>
      <c r="I44" s="67">
        <v>0</v>
      </c>
      <c r="J44" s="67">
        <v>0</v>
      </c>
      <c r="K44" s="67">
        <v>0</v>
      </c>
      <c r="L44" s="67">
        <v>0</v>
      </c>
      <c r="M44" s="67">
        <v>0</v>
      </c>
      <c r="N44" s="67">
        <v>0</v>
      </c>
      <c r="O44" s="67">
        <v>0</v>
      </c>
      <c r="P44" s="67">
        <v>0</v>
      </c>
      <c r="Q44" s="67">
        <v>0</v>
      </c>
      <c r="R44" s="67">
        <v>4.1411469999999999E-2</v>
      </c>
      <c r="S44" s="67">
        <v>0</v>
      </c>
      <c r="T44" s="67">
        <v>0</v>
      </c>
      <c r="U44" s="67">
        <v>0</v>
      </c>
      <c r="V44" s="68">
        <v>0</v>
      </c>
      <c r="W44" s="67">
        <v>0</v>
      </c>
      <c r="X44" s="67">
        <v>0</v>
      </c>
      <c r="Y44" s="67">
        <v>0</v>
      </c>
      <c r="Z44" s="67">
        <v>0</v>
      </c>
      <c r="AA44" s="67">
        <v>0</v>
      </c>
      <c r="AB44" s="67">
        <v>0</v>
      </c>
      <c r="AC44" s="67">
        <v>0</v>
      </c>
      <c r="AD44" s="67">
        <v>0</v>
      </c>
      <c r="AE44" s="67">
        <v>0</v>
      </c>
      <c r="AF44" s="67">
        <v>0</v>
      </c>
      <c r="AG44" s="67">
        <v>0</v>
      </c>
      <c r="AH44" s="67">
        <v>0</v>
      </c>
      <c r="AI44" s="67">
        <v>0</v>
      </c>
      <c r="AJ44" s="67">
        <v>0</v>
      </c>
      <c r="AK44" s="67">
        <v>0</v>
      </c>
      <c r="AL44" s="67">
        <v>0</v>
      </c>
      <c r="AM44" s="67">
        <v>0</v>
      </c>
      <c r="AN44" s="67">
        <v>0</v>
      </c>
      <c r="AO44" s="67">
        <v>0</v>
      </c>
      <c r="AP44" s="67">
        <v>0</v>
      </c>
      <c r="AQ44" s="67">
        <v>0</v>
      </c>
      <c r="AR44" s="67">
        <v>0</v>
      </c>
      <c r="AS44" s="67">
        <v>0</v>
      </c>
      <c r="AT44" s="67">
        <v>0</v>
      </c>
      <c r="AU44" s="67">
        <v>0</v>
      </c>
      <c r="AV44" s="67">
        <v>0</v>
      </c>
      <c r="AW44" s="67">
        <v>0</v>
      </c>
      <c r="AX44" s="67">
        <v>0</v>
      </c>
      <c r="AY44" s="67">
        <v>0</v>
      </c>
      <c r="AZ44" s="67">
        <v>0</v>
      </c>
      <c r="BA44" s="67">
        <v>0</v>
      </c>
      <c r="BB44" s="67">
        <v>0</v>
      </c>
      <c r="BC44" s="67">
        <v>0</v>
      </c>
      <c r="BD44" s="67">
        <v>0</v>
      </c>
      <c r="BE44" s="67">
        <v>0</v>
      </c>
      <c r="BF44" s="67">
        <v>0</v>
      </c>
      <c r="BG44" s="67">
        <v>0</v>
      </c>
      <c r="BH44" s="67">
        <v>0</v>
      </c>
      <c r="BI44" s="67">
        <v>0</v>
      </c>
      <c r="BJ44" s="67">
        <v>0</v>
      </c>
      <c r="BK44" s="67">
        <v>0</v>
      </c>
      <c r="BL44" s="67">
        <v>0</v>
      </c>
      <c r="BM44" s="67">
        <v>0</v>
      </c>
      <c r="BN44" s="67">
        <v>0</v>
      </c>
      <c r="BO44" s="67">
        <v>0</v>
      </c>
      <c r="BP44" s="67">
        <v>0</v>
      </c>
    </row>
    <row r="45" spans="1:68">
      <c r="A45" s="136">
        <v>38</v>
      </c>
      <c r="B45" s="64" t="s">
        <v>742</v>
      </c>
      <c r="E45" s="67">
        <v>0</v>
      </c>
      <c r="F45" s="67">
        <v>0</v>
      </c>
      <c r="G45" s="67">
        <v>0</v>
      </c>
      <c r="H45" s="67">
        <v>0</v>
      </c>
      <c r="I45" s="67">
        <v>0</v>
      </c>
      <c r="J45" s="67">
        <v>0</v>
      </c>
      <c r="K45" s="67">
        <v>0</v>
      </c>
      <c r="L45" s="67">
        <v>0</v>
      </c>
      <c r="M45" s="67">
        <v>0</v>
      </c>
      <c r="N45" s="67">
        <v>0</v>
      </c>
      <c r="O45" s="67">
        <v>0</v>
      </c>
      <c r="P45" s="67">
        <v>0</v>
      </c>
      <c r="Q45" s="67">
        <v>0</v>
      </c>
      <c r="R45" s="67">
        <v>0</v>
      </c>
      <c r="S45" s="67">
        <v>0</v>
      </c>
      <c r="T45" s="67">
        <v>0</v>
      </c>
      <c r="U45" s="67">
        <v>0</v>
      </c>
      <c r="V45" s="68">
        <v>0</v>
      </c>
      <c r="W45" s="67">
        <v>0</v>
      </c>
      <c r="X45" s="67">
        <v>0</v>
      </c>
      <c r="Y45" s="67">
        <v>0</v>
      </c>
      <c r="Z45" s="67">
        <v>0</v>
      </c>
      <c r="AA45" s="67">
        <v>0</v>
      </c>
      <c r="AB45" s="67">
        <v>0</v>
      </c>
      <c r="AC45" s="67">
        <v>0</v>
      </c>
      <c r="AD45" s="67">
        <v>0</v>
      </c>
      <c r="AE45" s="67">
        <v>0</v>
      </c>
      <c r="AF45" s="67">
        <v>0</v>
      </c>
      <c r="AG45" s="67">
        <v>0</v>
      </c>
      <c r="AH45" s="67">
        <v>0</v>
      </c>
      <c r="AI45" s="67">
        <v>0</v>
      </c>
      <c r="AJ45" s="67">
        <v>0</v>
      </c>
      <c r="AK45" s="67">
        <v>0</v>
      </c>
      <c r="AL45" s="67">
        <v>0</v>
      </c>
      <c r="AM45" s="67">
        <v>0</v>
      </c>
      <c r="AN45" s="67">
        <v>0</v>
      </c>
      <c r="AO45" s="67">
        <v>0</v>
      </c>
      <c r="AP45" s="67">
        <v>0</v>
      </c>
      <c r="AQ45" s="67">
        <v>0</v>
      </c>
      <c r="AR45" s="67">
        <v>0</v>
      </c>
      <c r="AS45" s="67">
        <v>0</v>
      </c>
      <c r="AT45" s="67">
        <v>0</v>
      </c>
      <c r="AU45" s="67">
        <v>0</v>
      </c>
      <c r="AV45" s="67">
        <v>0</v>
      </c>
      <c r="AW45" s="67">
        <v>0</v>
      </c>
      <c r="AX45" s="67">
        <v>0</v>
      </c>
      <c r="AY45" s="67">
        <v>0</v>
      </c>
      <c r="AZ45" s="67">
        <v>0</v>
      </c>
      <c r="BA45" s="67">
        <v>0</v>
      </c>
      <c r="BB45" s="67">
        <v>0</v>
      </c>
      <c r="BC45" s="67">
        <v>0</v>
      </c>
      <c r="BD45" s="67">
        <v>0</v>
      </c>
      <c r="BE45" s="67">
        <v>0</v>
      </c>
      <c r="BF45" s="67">
        <v>0</v>
      </c>
      <c r="BG45" s="67">
        <v>0</v>
      </c>
      <c r="BH45" s="67">
        <v>0</v>
      </c>
      <c r="BI45" s="67">
        <v>0</v>
      </c>
      <c r="BJ45" s="67">
        <v>0</v>
      </c>
      <c r="BK45" s="67">
        <v>0</v>
      </c>
      <c r="BL45" s="67">
        <v>0</v>
      </c>
      <c r="BM45" s="67">
        <v>0</v>
      </c>
      <c r="BN45" s="67">
        <v>0</v>
      </c>
      <c r="BO45" s="67">
        <v>0</v>
      </c>
      <c r="BP45" s="67">
        <v>0</v>
      </c>
    </row>
    <row r="46" spans="1:68">
      <c r="A46" s="136">
        <v>39</v>
      </c>
      <c r="B46" s="64" t="s">
        <v>793</v>
      </c>
      <c r="E46" s="67">
        <v>0</v>
      </c>
      <c r="F46" s="67">
        <v>0</v>
      </c>
      <c r="G46" s="67">
        <v>0.05</v>
      </c>
      <c r="H46" s="67">
        <v>0</v>
      </c>
      <c r="I46" s="67">
        <v>0</v>
      </c>
      <c r="J46" s="67">
        <v>0</v>
      </c>
      <c r="K46" s="67">
        <v>0</v>
      </c>
      <c r="L46" s="67">
        <v>0</v>
      </c>
      <c r="M46" s="67">
        <v>0</v>
      </c>
      <c r="N46" s="67">
        <v>0</v>
      </c>
      <c r="O46" s="67">
        <v>0</v>
      </c>
      <c r="P46" s="67">
        <v>0</v>
      </c>
      <c r="Q46" s="67">
        <v>0</v>
      </c>
      <c r="R46" s="67">
        <v>0</v>
      </c>
      <c r="S46" s="67">
        <v>0</v>
      </c>
      <c r="T46" s="67">
        <v>0</v>
      </c>
      <c r="U46" s="67">
        <v>0</v>
      </c>
      <c r="V46" s="68">
        <v>0.1</v>
      </c>
      <c r="W46" s="67">
        <v>0</v>
      </c>
      <c r="X46" s="67">
        <v>0</v>
      </c>
      <c r="Y46" s="67">
        <v>0</v>
      </c>
      <c r="Z46" s="67">
        <v>0</v>
      </c>
      <c r="AA46" s="67">
        <v>0</v>
      </c>
      <c r="AB46" s="67">
        <v>0</v>
      </c>
      <c r="AC46" s="67">
        <v>0</v>
      </c>
      <c r="AD46" s="67">
        <v>0</v>
      </c>
      <c r="AE46" s="67">
        <v>0</v>
      </c>
      <c r="AF46" s="67">
        <v>0</v>
      </c>
      <c r="AG46" s="67">
        <v>0</v>
      </c>
      <c r="AH46" s="67">
        <v>0</v>
      </c>
      <c r="AI46" s="67">
        <v>0</v>
      </c>
      <c r="AJ46" s="67">
        <v>0</v>
      </c>
      <c r="AK46" s="67">
        <v>0</v>
      </c>
      <c r="AL46" s="67">
        <v>0</v>
      </c>
      <c r="AM46" s="67">
        <v>0</v>
      </c>
      <c r="AN46" s="67">
        <v>0</v>
      </c>
      <c r="AO46" s="67">
        <v>0</v>
      </c>
      <c r="AP46" s="67">
        <v>0</v>
      </c>
      <c r="AQ46" s="67">
        <v>0</v>
      </c>
      <c r="AR46" s="67">
        <v>0</v>
      </c>
      <c r="AS46" s="67">
        <v>0</v>
      </c>
      <c r="AT46" s="67">
        <v>0</v>
      </c>
      <c r="AU46" s="67">
        <v>0</v>
      </c>
      <c r="AV46" s="67">
        <v>0</v>
      </c>
      <c r="AW46" s="67">
        <v>0</v>
      </c>
      <c r="AX46" s="67">
        <v>0</v>
      </c>
      <c r="AY46" s="67">
        <v>0</v>
      </c>
      <c r="AZ46" s="67">
        <v>0</v>
      </c>
      <c r="BA46" s="67">
        <v>0</v>
      </c>
      <c r="BB46" s="67">
        <v>0</v>
      </c>
      <c r="BC46" s="67">
        <v>0</v>
      </c>
      <c r="BD46" s="67">
        <v>0</v>
      </c>
      <c r="BE46" s="67">
        <v>0</v>
      </c>
      <c r="BF46" s="67">
        <v>0</v>
      </c>
      <c r="BG46" s="67">
        <v>0</v>
      </c>
      <c r="BH46" s="67">
        <v>0</v>
      </c>
      <c r="BI46" s="67">
        <v>0</v>
      </c>
      <c r="BJ46" s="67">
        <v>0</v>
      </c>
      <c r="BK46" s="67">
        <v>0</v>
      </c>
      <c r="BL46" s="67">
        <v>0</v>
      </c>
      <c r="BM46" s="67">
        <v>0</v>
      </c>
      <c r="BN46" s="67">
        <v>0</v>
      </c>
      <c r="BO46" s="67">
        <v>0</v>
      </c>
      <c r="BP46" s="67">
        <v>0</v>
      </c>
    </row>
    <row r="47" spans="1:68">
      <c r="A47" s="136">
        <v>40</v>
      </c>
      <c r="B47" s="64" t="s">
        <v>794</v>
      </c>
      <c r="D47" s="141">
        <v>0.1</v>
      </c>
      <c r="E47" s="67">
        <v>0</v>
      </c>
      <c r="F47" s="67">
        <v>0</v>
      </c>
      <c r="G47" s="67">
        <v>0.3</v>
      </c>
      <c r="H47" s="67">
        <v>1E-3</v>
      </c>
      <c r="I47" s="67">
        <v>0</v>
      </c>
      <c r="J47" s="67">
        <v>0</v>
      </c>
      <c r="K47" s="67">
        <v>0.05</v>
      </c>
      <c r="L47" s="67">
        <v>0.17</v>
      </c>
      <c r="M47" s="67">
        <v>0</v>
      </c>
      <c r="N47" s="67">
        <v>0</v>
      </c>
      <c r="O47" s="67">
        <v>0</v>
      </c>
      <c r="P47" s="67">
        <v>0</v>
      </c>
      <c r="Q47" s="67">
        <v>0</v>
      </c>
      <c r="R47" s="67">
        <v>0</v>
      </c>
      <c r="S47" s="67">
        <v>0</v>
      </c>
      <c r="T47" s="67">
        <v>0</v>
      </c>
      <c r="U47" s="67">
        <v>0</v>
      </c>
      <c r="V47" s="68">
        <v>0.1</v>
      </c>
      <c r="W47" s="67">
        <v>0</v>
      </c>
      <c r="X47" s="67">
        <v>0</v>
      </c>
      <c r="Y47" s="67">
        <v>0.2</v>
      </c>
      <c r="Z47" s="67">
        <v>0</v>
      </c>
      <c r="AA47" s="67">
        <v>0</v>
      </c>
      <c r="AB47" s="67">
        <v>0</v>
      </c>
      <c r="AC47" s="67">
        <v>0</v>
      </c>
      <c r="AD47" s="67">
        <v>0</v>
      </c>
      <c r="AE47" s="67">
        <v>0</v>
      </c>
      <c r="AF47" s="67">
        <v>0</v>
      </c>
      <c r="AG47" s="67">
        <v>0</v>
      </c>
      <c r="AH47" s="67">
        <v>0</v>
      </c>
      <c r="AI47" s="67">
        <v>0</v>
      </c>
      <c r="AJ47" s="67">
        <v>0</v>
      </c>
      <c r="AK47" s="67">
        <v>0</v>
      </c>
      <c r="AL47" s="67">
        <v>0</v>
      </c>
      <c r="AM47" s="67">
        <v>0</v>
      </c>
      <c r="AN47" s="67">
        <v>0</v>
      </c>
      <c r="AO47" s="67">
        <v>0</v>
      </c>
      <c r="AP47" s="67">
        <v>0</v>
      </c>
      <c r="AQ47" s="67">
        <v>0</v>
      </c>
      <c r="AR47" s="67">
        <v>0</v>
      </c>
      <c r="AS47" s="67">
        <v>0</v>
      </c>
      <c r="AT47" s="67">
        <v>0</v>
      </c>
      <c r="AU47" s="67">
        <v>0</v>
      </c>
      <c r="AV47" s="67">
        <v>0</v>
      </c>
      <c r="AW47" s="67">
        <v>0</v>
      </c>
      <c r="AX47" s="67">
        <v>0</v>
      </c>
      <c r="AY47" s="67">
        <v>0</v>
      </c>
      <c r="AZ47" s="67">
        <v>0</v>
      </c>
      <c r="BA47" s="67">
        <v>0</v>
      </c>
      <c r="BB47" s="67">
        <v>0</v>
      </c>
      <c r="BC47" s="67">
        <v>0</v>
      </c>
      <c r="BD47" s="67">
        <v>0</v>
      </c>
      <c r="BE47" s="67">
        <v>0</v>
      </c>
      <c r="BF47" s="67">
        <v>0</v>
      </c>
      <c r="BG47" s="67">
        <v>0</v>
      </c>
      <c r="BH47" s="67">
        <v>0</v>
      </c>
      <c r="BI47" s="67">
        <v>0</v>
      </c>
      <c r="BJ47" s="67">
        <v>0</v>
      </c>
      <c r="BK47" s="67">
        <v>0</v>
      </c>
      <c r="BL47" s="67">
        <v>0</v>
      </c>
      <c r="BM47" s="67">
        <v>0</v>
      </c>
      <c r="BN47" s="67">
        <v>0</v>
      </c>
      <c r="BO47" s="67">
        <v>0</v>
      </c>
      <c r="BP47" s="67">
        <v>0</v>
      </c>
    </row>
    <row r="48" spans="1:68">
      <c r="A48" s="136">
        <v>41</v>
      </c>
      <c r="B48" s="64" t="s">
        <v>795</v>
      </c>
      <c r="D48" s="141">
        <v>0.1</v>
      </c>
      <c r="E48" s="67">
        <v>0</v>
      </c>
      <c r="F48" s="67">
        <v>0</v>
      </c>
      <c r="G48" s="67">
        <v>0</v>
      </c>
      <c r="H48" s="67">
        <v>0</v>
      </c>
      <c r="I48" s="67">
        <v>0</v>
      </c>
      <c r="J48" s="67">
        <v>0</v>
      </c>
      <c r="K48" s="67">
        <v>0</v>
      </c>
      <c r="L48" s="67">
        <v>0</v>
      </c>
      <c r="M48" s="67">
        <v>0</v>
      </c>
      <c r="N48" s="67">
        <v>0</v>
      </c>
      <c r="O48" s="67">
        <v>0</v>
      </c>
      <c r="P48" s="67">
        <v>0</v>
      </c>
      <c r="Q48" s="67">
        <v>0</v>
      </c>
      <c r="R48" s="67">
        <v>0</v>
      </c>
      <c r="S48" s="67">
        <v>0</v>
      </c>
      <c r="T48" s="67">
        <v>0</v>
      </c>
      <c r="U48" s="67">
        <v>0</v>
      </c>
      <c r="V48" s="68">
        <v>0</v>
      </c>
      <c r="W48" s="67">
        <v>0</v>
      </c>
      <c r="X48" s="67">
        <v>0</v>
      </c>
      <c r="Y48" s="67">
        <v>0</v>
      </c>
      <c r="Z48" s="67">
        <v>0</v>
      </c>
      <c r="AA48" s="67">
        <v>0</v>
      </c>
      <c r="AB48" s="67">
        <v>0</v>
      </c>
      <c r="AC48" s="67">
        <v>0</v>
      </c>
      <c r="AD48" s="67">
        <v>0</v>
      </c>
      <c r="AE48" s="67">
        <v>0</v>
      </c>
      <c r="AF48" s="67">
        <v>0</v>
      </c>
      <c r="AG48" s="67">
        <v>0</v>
      </c>
      <c r="AH48" s="67">
        <v>0</v>
      </c>
      <c r="AI48" s="67">
        <v>0</v>
      </c>
      <c r="AJ48" s="67">
        <v>0</v>
      </c>
      <c r="AK48" s="67">
        <v>0</v>
      </c>
      <c r="AL48" s="67">
        <v>0</v>
      </c>
      <c r="AM48" s="67">
        <v>0</v>
      </c>
      <c r="AN48" s="67">
        <v>0</v>
      </c>
      <c r="AO48" s="67">
        <v>0</v>
      </c>
      <c r="AP48" s="67">
        <v>0</v>
      </c>
      <c r="AQ48" s="67">
        <v>0</v>
      </c>
      <c r="AR48" s="67">
        <v>0</v>
      </c>
      <c r="AS48" s="67">
        <v>0</v>
      </c>
      <c r="AT48" s="67">
        <v>0</v>
      </c>
      <c r="AU48" s="67">
        <v>0</v>
      </c>
      <c r="AV48" s="67">
        <v>0</v>
      </c>
      <c r="AW48" s="67">
        <v>0</v>
      </c>
      <c r="AX48" s="67">
        <v>0</v>
      </c>
      <c r="AY48" s="67">
        <v>0</v>
      </c>
      <c r="AZ48" s="67">
        <v>0</v>
      </c>
      <c r="BA48" s="67">
        <v>0</v>
      </c>
      <c r="BB48" s="67">
        <v>0</v>
      </c>
      <c r="BC48" s="67">
        <v>0</v>
      </c>
      <c r="BD48" s="67">
        <v>0</v>
      </c>
      <c r="BE48" s="67">
        <v>0</v>
      </c>
      <c r="BF48" s="67">
        <v>0</v>
      </c>
      <c r="BG48" s="67">
        <v>0</v>
      </c>
      <c r="BH48" s="67">
        <v>0</v>
      </c>
      <c r="BI48" s="67">
        <v>0</v>
      </c>
      <c r="BJ48" s="67">
        <v>0</v>
      </c>
      <c r="BK48" s="67">
        <v>0</v>
      </c>
      <c r="BL48" s="67">
        <v>0</v>
      </c>
      <c r="BM48" s="67">
        <v>0</v>
      </c>
      <c r="BN48" s="67">
        <v>0</v>
      </c>
      <c r="BO48" s="67">
        <v>0</v>
      </c>
      <c r="BP48" s="67">
        <v>0</v>
      </c>
    </row>
    <row r="49" spans="1:68">
      <c r="A49" s="136">
        <v>42</v>
      </c>
      <c r="B49" s="64" t="s">
        <v>796</v>
      </c>
      <c r="E49" s="67">
        <v>0</v>
      </c>
      <c r="F49" s="67">
        <v>0</v>
      </c>
      <c r="G49" s="67">
        <v>0</v>
      </c>
      <c r="H49" s="67">
        <v>0</v>
      </c>
      <c r="I49" s="67">
        <v>0.21199999999999999</v>
      </c>
      <c r="J49" s="67">
        <v>0</v>
      </c>
      <c r="K49" s="67">
        <v>0</v>
      </c>
      <c r="L49" s="67">
        <v>0</v>
      </c>
      <c r="M49" s="67">
        <v>0</v>
      </c>
      <c r="N49" s="67">
        <v>0</v>
      </c>
      <c r="O49" s="67">
        <v>0</v>
      </c>
      <c r="P49" s="67">
        <v>0</v>
      </c>
      <c r="Q49" s="67">
        <v>0</v>
      </c>
      <c r="R49" s="67">
        <v>0</v>
      </c>
      <c r="S49" s="67">
        <v>0</v>
      </c>
      <c r="T49" s="67">
        <v>0</v>
      </c>
      <c r="U49" s="67">
        <v>0</v>
      </c>
      <c r="V49" s="68">
        <v>0.2</v>
      </c>
      <c r="W49" s="67">
        <v>0</v>
      </c>
      <c r="X49" s="67">
        <v>0</v>
      </c>
      <c r="Y49" s="67">
        <v>0</v>
      </c>
      <c r="Z49" s="67">
        <v>0</v>
      </c>
      <c r="AA49" s="67">
        <v>0</v>
      </c>
      <c r="AB49" s="67">
        <v>0</v>
      </c>
      <c r="AC49" s="67">
        <v>0</v>
      </c>
      <c r="AD49" s="67">
        <v>0</v>
      </c>
      <c r="AE49" s="67">
        <v>0</v>
      </c>
      <c r="AF49" s="67">
        <v>0</v>
      </c>
      <c r="AG49" s="67">
        <v>0</v>
      </c>
      <c r="AH49" s="67">
        <v>0</v>
      </c>
      <c r="AI49" s="67">
        <v>0</v>
      </c>
      <c r="AJ49" s="67">
        <v>0</v>
      </c>
      <c r="AK49" s="67">
        <v>0</v>
      </c>
      <c r="AL49" s="67">
        <v>0</v>
      </c>
      <c r="AM49" s="67">
        <v>0</v>
      </c>
      <c r="AN49" s="67">
        <v>0</v>
      </c>
      <c r="AO49" s="67">
        <v>0</v>
      </c>
      <c r="AP49" s="67">
        <v>0</v>
      </c>
      <c r="AQ49" s="67">
        <v>0</v>
      </c>
      <c r="AR49" s="67">
        <v>0</v>
      </c>
      <c r="AS49" s="67">
        <v>0</v>
      </c>
      <c r="AT49" s="67">
        <v>0</v>
      </c>
      <c r="AU49" s="67">
        <v>0</v>
      </c>
      <c r="AV49" s="67">
        <v>0</v>
      </c>
      <c r="AW49" s="67">
        <v>0</v>
      </c>
      <c r="AX49" s="67">
        <v>0</v>
      </c>
      <c r="AY49" s="67">
        <v>0</v>
      </c>
      <c r="AZ49" s="67">
        <v>0</v>
      </c>
      <c r="BA49" s="67">
        <v>0</v>
      </c>
      <c r="BB49" s="67">
        <v>0</v>
      </c>
      <c r="BC49" s="67">
        <v>0</v>
      </c>
      <c r="BD49" s="67">
        <v>0</v>
      </c>
      <c r="BE49" s="67">
        <v>0</v>
      </c>
      <c r="BF49" s="67">
        <v>0</v>
      </c>
      <c r="BG49" s="67">
        <v>0</v>
      </c>
      <c r="BH49" s="67">
        <v>0</v>
      </c>
      <c r="BI49" s="67">
        <v>0</v>
      </c>
      <c r="BJ49" s="67">
        <v>0</v>
      </c>
      <c r="BK49" s="67">
        <v>0</v>
      </c>
      <c r="BL49" s="67">
        <v>0</v>
      </c>
      <c r="BM49" s="67">
        <v>0</v>
      </c>
      <c r="BN49" s="67">
        <v>0</v>
      </c>
      <c r="BO49" s="67">
        <v>0</v>
      </c>
      <c r="BP49" s="67">
        <v>0</v>
      </c>
    </row>
    <row r="50" spans="1:68">
      <c r="A50" s="136">
        <v>43</v>
      </c>
      <c r="B50" s="64" t="s">
        <v>797</v>
      </c>
      <c r="E50" s="67">
        <v>0</v>
      </c>
      <c r="F50" s="67">
        <v>0</v>
      </c>
      <c r="G50" s="67">
        <v>7.2252760000000001E-3</v>
      </c>
      <c r="H50" s="67">
        <v>0</v>
      </c>
      <c r="I50" s="67">
        <v>3.1217479999999999E-2</v>
      </c>
      <c r="J50" s="67">
        <v>0</v>
      </c>
      <c r="K50" s="67">
        <v>0</v>
      </c>
      <c r="L50" s="67">
        <v>0</v>
      </c>
      <c r="M50" s="67">
        <v>0</v>
      </c>
      <c r="N50" s="67">
        <v>0</v>
      </c>
      <c r="O50" s="67">
        <v>0</v>
      </c>
      <c r="P50" s="67">
        <v>0</v>
      </c>
      <c r="Q50" s="67">
        <v>0</v>
      </c>
      <c r="R50" s="67">
        <v>0</v>
      </c>
      <c r="S50" s="67">
        <v>0</v>
      </c>
      <c r="T50" s="67">
        <v>0</v>
      </c>
      <c r="U50" s="67">
        <v>0</v>
      </c>
      <c r="V50" s="68">
        <v>0.2</v>
      </c>
      <c r="W50" s="67">
        <v>0</v>
      </c>
      <c r="X50" s="67">
        <v>0</v>
      </c>
      <c r="Y50" s="67">
        <v>0</v>
      </c>
      <c r="Z50" s="67">
        <v>0</v>
      </c>
      <c r="AA50" s="67">
        <v>0</v>
      </c>
      <c r="AB50" s="67">
        <v>0</v>
      </c>
      <c r="AC50" s="67">
        <v>0</v>
      </c>
      <c r="AD50" s="67">
        <v>0</v>
      </c>
      <c r="AE50" s="67">
        <v>0</v>
      </c>
      <c r="AF50" s="67">
        <v>0</v>
      </c>
      <c r="AG50" s="67">
        <v>0</v>
      </c>
      <c r="AH50" s="67">
        <v>0</v>
      </c>
      <c r="AI50" s="67">
        <v>0</v>
      </c>
      <c r="AJ50" s="67">
        <v>0</v>
      </c>
      <c r="AK50" s="67">
        <v>0</v>
      </c>
      <c r="AL50" s="67">
        <v>0</v>
      </c>
      <c r="AM50" s="67">
        <v>0</v>
      </c>
      <c r="AN50" s="67">
        <v>0</v>
      </c>
      <c r="AO50" s="67">
        <v>0</v>
      </c>
      <c r="AP50" s="67">
        <v>0</v>
      </c>
      <c r="AQ50" s="67">
        <v>0</v>
      </c>
      <c r="AR50" s="67">
        <v>0</v>
      </c>
      <c r="AS50" s="67">
        <v>0</v>
      </c>
      <c r="AT50" s="67">
        <v>0</v>
      </c>
      <c r="AU50" s="67">
        <v>0</v>
      </c>
      <c r="AV50" s="67">
        <v>0</v>
      </c>
      <c r="AW50" s="67">
        <v>0</v>
      </c>
      <c r="AX50" s="67">
        <v>0</v>
      </c>
      <c r="AY50" s="67">
        <v>0</v>
      </c>
      <c r="AZ50" s="67">
        <v>0</v>
      </c>
      <c r="BA50" s="67">
        <v>0</v>
      </c>
      <c r="BB50" s="67">
        <v>0</v>
      </c>
      <c r="BC50" s="67">
        <v>0</v>
      </c>
      <c r="BD50" s="67">
        <v>0</v>
      </c>
      <c r="BE50" s="67">
        <v>0</v>
      </c>
      <c r="BF50" s="67">
        <v>0</v>
      </c>
      <c r="BG50" s="67">
        <v>0</v>
      </c>
      <c r="BH50" s="67">
        <v>0</v>
      </c>
      <c r="BI50" s="67">
        <v>0</v>
      </c>
      <c r="BJ50" s="67">
        <v>0</v>
      </c>
      <c r="BK50" s="67">
        <v>0</v>
      </c>
      <c r="BL50" s="67">
        <v>0</v>
      </c>
      <c r="BM50" s="67">
        <v>0</v>
      </c>
      <c r="BN50" s="67">
        <v>0</v>
      </c>
      <c r="BO50" s="67">
        <v>0</v>
      </c>
      <c r="BP50" s="67">
        <v>0</v>
      </c>
    </row>
    <row r="51" spans="1:68">
      <c r="A51" s="136">
        <v>44</v>
      </c>
      <c r="B51" s="64" t="s">
        <v>798</v>
      </c>
      <c r="E51" s="67">
        <v>0</v>
      </c>
      <c r="F51" s="67">
        <v>0</v>
      </c>
      <c r="G51" s="67">
        <v>0.15</v>
      </c>
      <c r="H51" s="67">
        <v>0</v>
      </c>
      <c r="I51" s="67">
        <v>0</v>
      </c>
      <c r="J51" s="67">
        <v>0</v>
      </c>
      <c r="K51" s="67">
        <v>0</v>
      </c>
      <c r="L51" s="67">
        <v>0</v>
      </c>
      <c r="M51" s="67">
        <v>0</v>
      </c>
      <c r="N51" s="67">
        <v>0</v>
      </c>
      <c r="O51" s="67">
        <v>0</v>
      </c>
      <c r="P51" s="67">
        <v>0</v>
      </c>
      <c r="Q51" s="67">
        <v>0</v>
      </c>
      <c r="R51" s="67">
        <v>0</v>
      </c>
      <c r="S51" s="67">
        <v>0</v>
      </c>
      <c r="T51" s="67">
        <v>0</v>
      </c>
      <c r="U51" s="67">
        <v>0</v>
      </c>
      <c r="V51" s="68">
        <v>0</v>
      </c>
      <c r="W51" s="67">
        <v>0</v>
      </c>
      <c r="X51" s="67">
        <v>0</v>
      </c>
      <c r="Y51" s="67">
        <v>0</v>
      </c>
      <c r="Z51" s="67">
        <v>0</v>
      </c>
      <c r="AA51" s="67">
        <v>0</v>
      </c>
      <c r="AB51" s="67">
        <v>0</v>
      </c>
      <c r="AC51" s="67">
        <v>0</v>
      </c>
      <c r="AD51" s="67">
        <v>0</v>
      </c>
      <c r="AE51" s="67">
        <v>0</v>
      </c>
      <c r="AF51" s="67">
        <v>0</v>
      </c>
      <c r="AG51" s="67">
        <v>0</v>
      </c>
      <c r="AH51" s="67">
        <v>0</v>
      </c>
      <c r="AI51" s="67">
        <v>0</v>
      </c>
      <c r="AJ51" s="67">
        <v>0</v>
      </c>
      <c r="AK51" s="67">
        <v>0</v>
      </c>
      <c r="AL51" s="67">
        <v>0</v>
      </c>
      <c r="AM51" s="67">
        <v>0</v>
      </c>
      <c r="AN51" s="67">
        <v>0</v>
      </c>
      <c r="AO51" s="67">
        <v>0</v>
      </c>
      <c r="AP51" s="67">
        <v>0</v>
      </c>
      <c r="AQ51" s="67">
        <v>0</v>
      </c>
      <c r="AR51" s="67">
        <v>0</v>
      </c>
      <c r="AS51" s="67">
        <v>0</v>
      </c>
      <c r="AT51" s="67">
        <v>0</v>
      </c>
      <c r="AU51" s="67">
        <v>0</v>
      </c>
      <c r="AV51" s="67">
        <v>0</v>
      </c>
      <c r="AW51" s="67">
        <v>0</v>
      </c>
      <c r="AX51" s="67">
        <v>0</v>
      </c>
      <c r="AY51" s="67">
        <v>0</v>
      </c>
      <c r="AZ51" s="67">
        <v>0</v>
      </c>
      <c r="BA51" s="67">
        <v>0</v>
      </c>
      <c r="BB51" s="67">
        <v>0</v>
      </c>
      <c r="BC51" s="67">
        <v>0</v>
      </c>
      <c r="BD51" s="67">
        <v>0</v>
      </c>
      <c r="BE51" s="67">
        <v>0</v>
      </c>
      <c r="BF51" s="67">
        <v>0</v>
      </c>
      <c r="BG51" s="67">
        <v>0</v>
      </c>
      <c r="BH51" s="67">
        <v>0</v>
      </c>
      <c r="BI51" s="67">
        <v>0</v>
      </c>
      <c r="BJ51" s="67">
        <v>0</v>
      </c>
      <c r="BK51" s="67">
        <v>0</v>
      </c>
      <c r="BL51" s="67">
        <v>0</v>
      </c>
      <c r="BM51" s="67">
        <v>0</v>
      </c>
      <c r="BN51" s="67">
        <v>0</v>
      </c>
      <c r="BO51" s="67">
        <v>0</v>
      </c>
      <c r="BP51" s="67">
        <v>0</v>
      </c>
    </row>
    <row r="52" spans="1:68">
      <c r="A52" s="136">
        <v>45</v>
      </c>
      <c r="B52" s="64" t="s">
        <v>799</v>
      </c>
      <c r="E52" s="67">
        <v>0</v>
      </c>
      <c r="F52" s="67">
        <v>0</v>
      </c>
      <c r="G52" s="67">
        <v>0</v>
      </c>
      <c r="H52" s="67">
        <v>0</v>
      </c>
      <c r="I52" s="67">
        <v>0</v>
      </c>
      <c r="J52" s="67">
        <v>0</v>
      </c>
      <c r="K52" s="67">
        <v>0</v>
      </c>
      <c r="L52" s="67">
        <v>0</v>
      </c>
      <c r="M52" s="67">
        <v>0</v>
      </c>
      <c r="N52" s="67">
        <v>0</v>
      </c>
      <c r="O52" s="67">
        <v>0</v>
      </c>
      <c r="P52" s="67">
        <v>0</v>
      </c>
      <c r="Q52" s="67">
        <v>0</v>
      </c>
      <c r="R52" s="67">
        <v>0</v>
      </c>
      <c r="S52" s="67">
        <v>0</v>
      </c>
      <c r="T52" s="67">
        <v>0</v>
      </c>
      <c r="U52" s="67">
        <v>0</v>
      </c>
      <c r="V52" s="68">
        <v>0</v>
      </c>
      <c r="W52" s="67">
        <v>0</v>
      </c>
      <c r="X52" s="67">
        <v>0</v>
      </c>
      <c r="Y52" s="67">
        <v>0</v>
      </c>
      <c r="Z52" s="67">
        <v>0</v>
      </c>
      <c r="AA52" s="67">
        <v>0</v>
      </c>
      <c r="AB52" s="67">
        <v>0</v>
      </c>
      <c r="AC52" s="67">
        <v>0</v>
      </c>
      <c r="AD52" s="67">
        <v>0</v>
      </c>
      <c r="AE52" s="67">
        <v>0</v>
      </c>
      <c r="AF52" s="67">
        <v>0</v>
      </c>
      <c r="AG52" s="67">
        <v>0</v>
      </c>
      <c r="AH52" s="67">
        <v>0</v>
      </c>
      <c r="AI52" s="67">
        <v>0</v>
      </c>
      <c r="AJ52" s="67">
        <v>0</v>
      </c>
      <c r="AK52" s="67">
        <v>0</v>
      </c>
      <c r="AL52" s="67">
        <v>0</v>
      </c>
      <c r="AM52" s="67">
        <v>0</v>
      </c>
      <c r="AN52" s="67">
        <v>0</v>
      </c>
      <c r="AO52" s="67">
        <v>0</v>
      </c>
      <c r="AP52" s="67">
        <v>0</v>
      </c>
      <c r="AQ52" s="67">
        <v>0</v>
      </c>
      <c r="AR52" s="67">
        <v>0</v>
      </c>
      <c r="AS52" s="67">
        <v>0</v>
      </c>
      <c r="AT52" s="67">
        <v>0</v>
      </c>
      <c r="AU52" s="67">
        <v>0</v>
      </c>
      <c r="AV52" s="67">
        <v>0</v>
      </c>
      <c r="AW52" s="67">
        <v>0</v>
      </c>
      <c r="AX52" s="67">
        <v>0</v>
      </c>
      <c r="AY52" s="67">
        <v>0</v>
      </c>
      <c r="AZ52" s="67">
        <v>0</v>
      </c>
      <c r="BA52" s="67">
        <v>0</v>
      </c>
      <c r="BB52" s="67">
        <v>0</v>
      </c>
      <c r="BC52" s="67">
        <v>0</v>
      </c>
      <c r="BD52" s="67">
        <v>0</v>
      </c>
      <c r="BE52" s="67">
        <v>0</v>
      </c>
      <c r="BF52" s="67">
        <v>0</v>
      </c>
      <c r="BG52" s="67">
        <v>0</v>
      </c>
      <c r="BH52" s="67">
        <v>0</v>
      </c>
      <c r="BI52" s="67">
        <v>0</v>
      </c>
      <c r="BJ52" s="67">
        <v>0</v>
      </c>
      <c r="BK52" s="67">
        <v>0</v>
      </c>
      <c r="BL52" s="67">
        <v>0</v>
      </c>
      <c r="BM52" s="67">
        <v>0</v>
      </c>
      <c r="BN52" s="67">
        <v>0</v>
      </c>
      <c r="BO52" s="67">
        <v>0</v>
      </c>
      <c r="BP52" s="67">
        <v>0</v>
      </c>
    </row>
    <row r="53" spans="1:68">
      <c r="A53" s="136">
        <v>46</v>
      </c>
      <c r="B53" s="64" t="s">
        <v>348</v>
      </c>
      <c r="E53" s="67">
        <v>0</v>
      </c>
      <c r="F53" s="67">
        <v>0</v>
      </c>
      <c r="G53" s="67">
        <v>0</v>
      </c>
      <c r="H53" s="67">
        <v>0</v>
      </c>
      <c r="I53" s="67">
        <v>0</v>
      </c>
      <c r="J53" s="67">
        <v>0</v>
      </c>
      <c r="K53" s="67">
        <v>0</v>
      </c>
      <c r="L53" s="67">
        <v>0</v>
      </c>
      <c r="M53" s="67">
        <v>0</v>
      </c>
      <c r="N53" s="67">
        <v>0</v>
      </c>
      <c r="O53" s="67">
        <v>2.3999999999999998E-3</v>
      </c>
      <c r="P53" s="67">
        <v>0</v>
      </c>
      <c r="Q53" s="67">
        <v>3.526928E-2</v>
      </c>
      <c r="R53" s="67">
        <v>0</v>
      </c>
      <c r="S53" s="67">
        <v>0</v>
      </c>
      <c r="T53" s="67">
        <v>0</v>
      </c>
      <c r="U53" s="67">
        <v>5.0000000000000001E-4</v>
      </c>
      <c r="V53" s="68">
        <v>0</v>
      </c>
      <c r="W53" s="67">
        <v>0</v>
      </c>
      <c r="X53" s="67">
        <v>0</v>
      </c>
      <c r="Y53" s="67">
        <v>0</v>
      </c>
      <c r="Z53" s="67">
        <v>0</v>
      </c>
      <c r="AA53" s="67">
        <v>0</v>
      </c>
      <c r="AB53" s="67">
        <v>0</v>
      </c>
      <c r="AC53" s="67">
        <v>0</v>
      </c>
      <c r="AD53" s="67">
        <v>0</v>
      </c>
      <c r="AE53" s="67">
        <v>0</v>
      </c>
      <c r="AF53" s="67">
        <v>0</v>
      </c>
      <c r="AG53" s="67">
        <v>0</v>
      </c>
      <c r="AH53" s="67">
        <v>0</v>
      </c>
      <c r="AI53" s="67">
        <v>0</v>
      </c>
      <c r="AJ53" s="67">
        <v>0</v>
      </c>
      <c r="AK53" s="67">
        <v>0</v>
      </c>
      <c r="AL53" s="67">
        <v>0</v>
      </c>
      <c r="AM53" s="67">
        <v>0</v>
      </c>
      <c r="AN53" s="67">
        <v>0</v>
      </c>
      <c r="AO53" s="67">
        <v>0</v>
      </c>
      <c r="AP53" s="67">
        <v>0</v>
      </c>
      <c r="AQ53" s="67">
        <v>0</v>
      </c>
      <c r="AR53" s="67">
        <v>0</v>
      </c>
      <c r="AS53" s="67">
        <v>0</v>
      </c>
      <c r="AT53" s="67">
        <v>0</v>
      </c>
      <c r="AU53" s="67">
        <v>0</v>
      </c>
      <c r="AV53" s="67">
        <v>0</v>
      </c>
      <c r="AW53" s="67">
        <v>0</v>
      </c>
      <c r="AX53" s="67">
        <v>0</v>
      </c>
      <c r="AY53" s="67">
        <v>0</v>
      </c>
      <c r="AZ53" s="67">
        <v>0</v>
      </c>
      <c r="BA53" s="67">
        <v>0</v>
      </c>
      <c r="BB53" s="67">
        <v>0</v>
      </c>
      <c r="BC53" s="67">
        <v>0</v>
      </c>
      <c r="BD53" s="67">
        <v>0</v>
      </c>
      <c r="BE53" s="67">
        <v>0</v>
      </c>
      <c r="BF53" s="67">
        <v>0</v>
      </c>
      <c r="BG53" s="67">
        <v>0</v>
      </c>
      <c r="BH53" s="67">
        <v>0</v>
      </c>
      <c r="BI53" s="67">
        <v>0</v>
      </c>
      <c r="BJ53" s="67">
        <v>0</v>
      </c>
      <c r="BK53" s="67">
        <v>0</v>
      </c>
      <c r="BL53" s="67">
        <v>0</v>
      </c>
      <c r="BM53" s="67">
        <v>0</v>
      </c>
      <c r="BN53" s="67">
        <v>0</v>
      </c>
      <c r="BO53" s="67">
        <v>0</v>
      </c>
      <c r="BP53" s="67">
        <v>0</v>
      </c>
    </row>
    <row r="54" spans="1:68">
      <c r="A54" s="136">
        <v>47</v>
      </c>
      <c r="B54" s="64" t="s">
        <v>747</v>
      </c>
      <c r="E54" s="67">
        <v>0</v>
      </c>
      <c r="F54" s="67">
        <v>0</v>
      </c>
      <c r="G54" s="67">
        <v>0</v>
      </c>
      <c r="H54" s="67">
        <v>0</v>
      </c>
      <c r="I54" s="67">
        <v>0</v>
      </c>
      <c r="J54" s="67">
        <v>0</v>
      </c>
      <c r="K54" s="67">
        <v>0</v>
      </c>
      <c r="L54" s="67">
        <v>0</v>
      </c>
      <c r="M54" s="67">
        <v>0</v>
      </c>
      <c r="N54" s="67">
        <v>0</v>
      </c>
      <c r="O54" s="67">
        <v>0</v>
      </c>
      <c r="P54" s="67">
        <v>0</v>
      </c>
      <c r="Q54" s="67">
        <v>0</v>
      </c>
      <c r="R54" s="67">
        <v>0</v>
      </c>
      <c r="S54" s="67">
        <v>0</v>
      </c>
      <c r="T54" s="67">
        <v>0</v>
      </c>
      <c r="U54" s="67">
        <v>0</v>
      </c>
      <c r="V54" s="68">
        <v>0</v>
      </c>
      <c r="W54" s="67">
        <v>0</v>
      </c>
      <c r="X54" s="67">
        <v>0</v>
      </c>
      <c r="Y54" s="67">
        <v>0</v>
      </c>
      <c r="Z54" s="67">
        <v>0</v>
      </c>
      <c r="AA54" s="67">
        <v>0</v>
      </c>
      <c r="AB54" s="67">
        <v>0</v>
      </c>
      <c r="AC54" s="67">
        <v>0</v>
      </c>
      <c r="AD54" s="67">
        <v>0</v>
      </c>
      <c r="AE54" s="67">
        <v>0</v>
      </c>
      <c r="AF54" s="67">
        <v>0</v>
      </c>
      <c r="AG54" s="67">
        <v>0</v>
      </c>
      <c r="AH54" s="67">
        <v>0</v>
      </c>
      <c r="AI54" s="67">
        <v>0</v>
      </c>
      <c r="AJ54" s="67">
        <v>0</v>
      </c>
      <c r="AK54" s="67">
        <v>0</v>
      </c>
      <c r="AL54" s="67">
        <v>0</v>
      </c>
      <c r="AM54" s="67">
        <v>0</v>
      </c>
      <c r="AN54" s="67">
        <v>0</v>
      </c>
      <c r="AO54" s="67">
        <v>0</v>
      </c>
      <c r="AP54" s="67">
        <v>0</v>
      </c>
      <c r="AQ54" s="67">
        <v>0</v>
      </c>
      <c r="AR54" s="67">
        <v>0</v>
      </c>
      <c r="AS54" s="67">
        <v>0</v>
      </c>
      <c r="AT54" s="67">
        <v>0</v>
      </c>
      <c r="AU54" s="67">
        <v>0</v>
      </c>
      <c r="AV54" s="67">
        <v>0</v>
      </c>
      <c r="AW54" s="67">
        <v>0</v>
      </c>
      <c r="AX54" s="67">
        <v>0</v>
      </c>
      <c r="AY54" s="67">
        <v>0</v>
      </c>
      <c r="AZ54" s="67">
        <v>0</v>
      </c>
      <c r="BA54" s="67">
        <v>0</v>
      </c>
      <c r="BB54" s="67">
        <v>0</v>
      </c>
      <c r="BC54" s="67">
        <v>0</v>
      </c>
      <c r="BD54" s="67">
        <v>0</v>
      </c>
      <c r="BE54" s="67">
        <v>0</v>
      </c>
      <c r="BF54" s="67">
        <v>0</v>
      </c>
      <c r="BG54" s="67">
        <v>0</v>
      </c>
      <c r="BH54" s="67">
        <v>0</v>
      </c>
      <c r="BI54" s="67">
        <v>0</v>
      </c>
      <c r="BJ54" s="67">
        <v>0</v>
      </c>
      <c r="BK54" s="67">
        <v>0</v>
      </c>
      <c r="BL54" s="67">
        <v>0</v>
      </c>
      <c r="BM54" s="67">
        <v>0</v>
      </c>
      <c r="BN54" s="67">
        <v>0</v>
      </c>
      <c r="BO54" s="67">
        <v>0</v>
      </c>
      <c r="BP54" s="67">
        <v>0</v>
      </c>
    </row>
    <row r="55" spans="1:68">
      <c r="A55" s="136">
        <v>48</v>
      </c>
      <c r="B55" s="64" t="s">
        <v>878</v>
      </c>
      <c r="E55" s="67">
        <v>0</v>
      </c>
      <c r="F55" s="67">
        <v>0</v>
      </c>
      <c r="G55" s="67">
        <v>0</v>
      </c>
      <c r="H55" s="67">
        <v>0</v>
      </c>
      <c r="I55" s="67">
        <v>0</v>
      </c>
      <c r="J55" s="67">
        <v>0</v>
      </c>
      <c r="K55" s="67">
        <v>0</v>
      </c>
      <c r="L55" s="67">
        <v>0</v>
      </c>
      <c r="M55" s="67">
        <v>0</v>
      </c>
      <c r="N55" s="67">
        <v>0</v>
      </c>
      <c r="O55" s="67">
        <v>0</v>
      </c>
      <c r="P55" s="67">
        <v>0</v>
      </c>
      <c r="Q55" s="67">
        <v>0</v>
      </c>
      <c r="R55" s="67">
        <v>0</v>
      </c>
      <c r="S55" s="67">
        <v>0</v>
      </c>
      <c r="T55" s="67">
        <v>0</v>
      </c>
      <c r="U55" s="67">
        <v>0</v>
      </c>
      <c r="V55" s="68">
        <v>0</v>
      </c>
      <c r="W55" s="67">
        <v>0</v>
      </c>
      <c r="X55" s="67">
        <v>0</v>
      </c>
      <c r="Y55" s="67">
        <v>0</v>
      </c>
      <c r="Z55" s="67">
        <v>0</v>
      </c>
      <c r="AA55" s="67">
        <v>0</v>
      </c>
      <c r="AB55" s="67">
        <v>0</v>
      </c>
      <c r="AC55" s="67">
        <v>0</v>
      </c>
      <c r="AD55" s="67">
        <v>0</v>
      </c>
      <c r="AE55" s="67">
        <v>0</v>
      </c>
      <c r="AF55" s="67">
        <v>0</v>
      </c>
      <c r="AG55" s="67">
        <v>0</v>
      </c>
      <c r="AH55" s="67">
        <v>0</v>
      </c>
      <c r="AI55" s="67">
        <v>0</v>
      </c>
      <c r="AJ55" s="67">
        <v>0</v>
      </c>
      <c r="AK55" s="67">
        <v>0</v>
      </c>
      <c r="AL55" s="67">
        <v>0</v>
      </c>
      <c r="AM55" s="67">
        <v>0</v>
      </c>
      <c r="AN55" s="67">
        <v>0</v>
      </c>
      <c r="AO55" s="67">
        <v>0</v>
      </c>
      <c r="AP55" s="67">
        <v>0</v>
      </c>
      <c r="AQ55" s="67">
        <v>0</v>
      </c>
      <c r="AR55" s="67">
        <v>0</v>
      </c>
      <c r="AS55" s="67">
        <v>0</v>
      </c>
      <c r="AT55" s="67">
        <v>0</v>
      </c>
      <c r="AU55" s="67">
        <v>0</v>
      </c>
      <c r="AV55" s="67">
        <v>0</v>
      </c>
      <c r="AW55" s="67">
        <v>0</v>
      </c>
      <c r="AX55" s="67">
        <v>0</v>
      </c>
      <c r="AY55" s="67">
        <v>0</v>
      </c>
      <c r="AZ55" s="67">
        <v>0</v>
      </c>
      <c r="BA55" s="67">
        <v>0</v>
      </c>
      <c r="BB55" s="67">
        <v>0</v>
      </c>
      <c r="BC55" s="67">
        <v>0</v>
      </c>
      <c r="BD55" s="67">
        <v>0</v>
      </c>
      <c r="BE55" s="67">
        <v>0</v>
      </c>
      <c r="BF55" s="67">
        <v>0</v>
      </c>
      <c r="BG55" s="67">
        <v>0</v>
      </c>
      <c r="BH55" s="67">
        <v>0</v>
      </c>
      <c r="BI55" s="67">
        <v>0</v>
      </c>
      <c r="BJ55" s="67">
        <v>0</v>
      </c>
      <c r="BK55" s="67">
        <v>0</v>
      </c>
      <c r="BL55" s="67">
        <v>0</v>
      </c>
      <c r="BM55" s="67">
        <v>0</v>
      </c>
      <c r="BN55" s="67">
        <v>0</v>
      </c>
      <c r="BO55" s="67">
        <v>0</v>
      </c>
      <c r="BP55" s="67">
        <v>0</v>
      </c>
    </row>
    <row r="56" spans="1:68">
      <c r="A56" s="136">
        <v>49</v>
      </c>
      <c r="B56" s="64" t="s">
        <v>877</v>
      </c>
      <c r="E56" s="67">
        <v>0</v>
      </c>
      <c r="F56" s="67">
        <v>0</v>
      </c>
      <c r="G56" s="67">
        <v>0</v>
      </c>
      <c r="H56" s="67">
        <v>0</v>
      </c>
      <c r="I56" s="67">
        <v>0</v>
      </c>
      <c r="J56" s="67">
        <v>0</v>
      </c>
      <c r="K56" s="67">
        <v>0.1215567</v>
      </c>
      <c r="L56" s="67">
        <v>0</v>
      </c>
      <c r="M56" s="67">
        <v>0</v>
      </c>
      <c r="N56" s="67">
        <v>0</v>
      </c>
      <c r="O56" s="67">
        <v>0</v>
      </c>
      <c r="P56" s="67">
        <v>0</v>
      </c>
      <c r="Q56" s="67">
        <v>0</v>
      </c>
      <c r="R56" s="67">
        <v>0</v>
      </c>
      <c r="S56" s="67">
        <v>0</v>
      </c>
      <c r="T56" s="67">
        <v>0</v>
      </c>
      <c r="U56" s="67">
        <v>0</v>
      </c>
      <c r="V56" s="68">
        <v>0</v>
      </c>
      <c r="W56" s="67">
        <v>0.05</v>
      </c>
      <c r="X56" s="67">
        <v>0</v>
      </c>
      <c r="Y56" s="67">
        <v>0</v>
      </c>
      <c r="Z56" s="67">
        <v>0</v>
      </c>
      <c r="AA56" s="67">
        <v>0</v>
      </c>
      <c r="AB56" s="67">
        <v>1.5970209999999999E-2</v>
      </c>
      <c r="AC56" s="67">
        <v>0.66406889999999996</v>
      </c>
      <c r="AD56" s="67">
        <v>0.47530689999999998</v>
      </c>
      <c r="AE56" s="67">
        <v>0</v>
      </c>
      <c r="AF56" s="67">
        <v>0</v>
      </c>
      <c r="AG56" s="67">
        <v>0</v>
      </c>
      <c r="AH56" s="67">
        <v>0</v>
      </c>
      <c r="AI56" s="67">
        <v>0</v>
      </c>
      <c r="AJ56" s="67">
        <v>0</v>
      </c>
      <c r="AK56" s="67">
        <v>0</v>
      </c>
      <c r="AL56" s="67">
        <v>0</v>
      </c>
      <c r="AM56" s="67">
        <v>0</v>
      </c>
      <c r="AN56" s="67">
        <v>0</v>
      </c>
      <c r="AO56" s="67">
        <v>0</v>
      </c>
      <c r="AP56" s="67">
        <v>0</v>
      </c>
      <c r="AQ56" s="67">
        <v>0</v>
      </c>
      <c r="AR56" s="67">
        <v>0</v>
      </c>
      <c r="AS56" s="67">
        <v>0</v>
      </c>
      <c r="AT56" s="67">
        <v>0</v>
      </c>
      <c r="AU56" s="67">
        <v>0</v>
      </c>
      <c r="AV56" s="67">
        <v>0</v>
      </c>
      <c r="AW56" s="67">
        <v>0</v>
      </c>
      <c r="AX56" s="67">
        <v>0</v>
      </c>
      <c r="AY56" s="67">
        <v>0</v>
      </c>
      <c r="AZ56" s="67">
        <v>0</v>
      </c>
      <c r="BA56" s="67">
        <v>0</v>
      </c>
      <c r="BB56" s="67">
        <v>0</v>
      </c>
      <c r="BC56" s="67">
        <v>0</v>
      </c>
      <c r="BD56" s="67">
        <v>0</v>
      </c>
      <c r="BE56" s="67">
        <v>0</v>
      </c>
      <c r="BF56" s="67">
        <v>0</v>
      </c>
      <c r="BG56" s="67">
        <v>0</v>
      </c>
      <c r="BH56" s="67">
        <v>0</v>
      </c>
      <c r="BI56" s="67">
        <v>0</v>
      </c>
      <c r="BJ56" s="67">
        <v>0</v>
      </c>
      <c r="BK56" s="67">
        <v>0</v>
      </c>
      <c r="BL56" s="67">
        <v>0</v>
      </c>
      <c r="BM56" s="67">
        <v>0</v>
      </c>
      <c r="BN56" s="67">
        <v>0</v>
      </c>
      <c r="BO56" s="67">
        <v>0</v>
      </c>
      <c r="BP56" s="67">
        <v>0</v>
      </c>
    </row>
    <row r="57" spans="1:68">
      <c r="A57" s="136">
        <v>50</v>
      </c>
      <c r="B57" s="64" t="s">
        <v>752</v>
      </c>
      <c r="E57" s="67">
        <v>0</v>
      </c>
      <c r="F57" s="67">
        <v>0</v>
      </c>
      <c r="G57" s="67">
        <v>0</v>
      </c>
      <c r="H57" s="67">
        <v>0</v>
      </c>
      <c r="I57" s="67">
        <v>0</v>
      </c>
      <c r="J57" s="67">
        <v>0</v>
      </c>
      <c r="K57" s="67">
        <v>0</v>
      </c>
      <c r="L57" s="67">
        <v>0</v>
      </c>
      <c r="M57" s="67">
        <v>0</v>
      </c>
      <c r="N57" s="67">
        <v>0</v>
      </c>
      <c r="O57" s="67">
        <v>0</v>
      </c>
      <c r="P57" s="67">
        <v>0</v>
      </c>
      <c r="Q57" s="67">
        <v>0</v>
      </c>
      <c r="R57" s="67">
        <v>0</v>
      </c>
      <c r="S57" s="67">
        <v>0</v>
      </c>
      <c r="T57" s="67">
        <v>0</v>
      </c>
      <c r="U57" s="67">
        <v>0</v>
      </c>
      <c r="V57" s="68">
        <v>0</v>
      </c>
      <c r="W57" s="67">
        <v>0</v>
      </c>
      <c r="X57" s="67">
        <v>0</v>
      </c>
      <c r="Y57" s="67">
        <v>0</v>
      </c>
      <c r="Z57" s="67">
        <v>0</v>
      </c>
      <c r="AA57" s="67">
        <v>0</v>
      </c>
      <c r="AB57" s="67">
        <v>0</v>
      </c>
      <c r="AC57" s="67">
        <v>0</v>
      </c>
      <c r="AD57" s="67">
        <v>0</v>
      </c>
      <c r="AE57" s="67">
        <v>0</v>
      </c>
      <c r="AF57" s="67">
        <v>0</v>
      </c>
      <c r="AG57" s="67">
        <v>0</v>
      </c>
      <c r="AH57" s="67">
        <v>0</v>
      </c>
      <c r="AI57" s="67">
        <v>0</v>
      </c>
      <c r="AJ57" s="67">
        <v>0</v>
      </c>
      <c r="AK57" s="67">
        <v>0</v>
      </c>
      <c r="AL57" s="67">
        <v>0</v>
      </c>
      <c r="AM57" s="67">
        <v>0</v>
      </c>
      <c r="AN57" s="67">
        <v>0</v>
      </c>
      <c r="AO57" s="67">
        <v>0</v>
      </c>
      <c r="AP57" s="67">
        <v>0</v>
      </c>
      <c r="AQ57" s="67">
        <v>0</v>
      </c>
      <c r="AR57" s="67">
        <v>0</v>
      </c>
      <c r="AS57" s="67">
        <v>0</v>
      </c>
      <c r="AT57" s="67">
        <v>0</v>
      </c>
      <c r="AU57" s="67">
        <v>0</v>
      </c>
      <c r="AV57" s="67">
        <v>0</v>
      </c>
      <c r="AW57" s="67">
        <v>0</v>
      </c>
      <c r="AX57" s="67">
        <v>0</v>
      </c>
      <c r="AY57" s="67">
        <v>0</v>
      </c>
      <c r="AZ57" s="67">
        <v>0</v>
      </c>
      <c r="BA57" s="67">
        <v>0</v>
      </c>
      <c r="BB57" s="67">
        <v>0</v>
      </c>
      <c r="BC57" s="67">
        <v>0</v>
      </c>
      <c r="BD57" s="67">
        <v>0</v>
      </c>
      <c r="BE57" s="67">
        <v>0</v>
      </c>
      <c r="BF57" s="67">
        <v>0</v>
      </c>
      <c r="BG57" s="67">
        <v>0</v>
      </c>
      <c r="BH57" s="67">
        <v>0</v>
      </c>
      <c r="BI57" s="67">
        <v>0</v>
      </c>
      <c r="BJ57" s="67">
        <v>0</v>
      </c>
      <c r="BK57" s="67">
        <v>0</v>
      </c>
      <c r="BL57" s="67">
        <v>0</v>
      </c>
      <c r="BM57" s="67">
        <v>0</v>
      </c>
      <c r="BN57" s="67">
        <v>0</v>
      </c>
      <c r="BO57" s="67">
        <v>0</v>
      </c>
      <c r="BP57" s="67">
        <v>0</v>
      </c>
    </row>
    <row r="58" spans="1:68">
      <c r="A58" s="136">
        <v>51</v>
      </c>
      <c r="B58" s="64" t="s">
        <v>748</v>
      </c>
      <c r="E58" s="67">
        <v>0</v>
      </c>
      <c r="F58" s="67">
        <v>0</v>
      </c>
      <c r="G58" s="67">
        <v>0</v>
      </c>
      <c r="H58" s="67">
        <v>0</v>
      </c>
      <c r="I58" s="67">
        <v>0</v>
      </c>
      <c r="J58" s="67">
        <v>0</v>
      </c>
      <c r="K58" s="67">
        <v>0</v>
      </c>
      <c r="L58" s="67">
        <v>0</v>
      </c>
      <c r="M58" s="67">
        <v>0</v>
      </c>
      <c r="N58" s="67">
        <v>0</v>
      </c>
      <c r="O58" s="67">
        <v>0</v>
      </c>
      <c r="P58" s="67">
        <v>0</v>
      </c>
      <c r="Q58" s="67">
        <v>5.3999999999999999E-2</v>
      </c>
      <c r="R58" s="67">
        <v>1.9444550000000001E-3</v>
      </c>
      <c r="S58" s="67">
        <v>0</v>
      </c>
      <c r="T58" s="67">
        <v>0</v>
      </c>
      <c r="U58" s="67">
        <v>1.29E-2</v>
      </c>
      <c r="V58" s="68">
        <v>0</v>
      </c>
      <c r="W58" s="67">
        <v>0</v>
      </c>
      <c r="X58" s="67">
        <v>0</v>
      </c>
      <c r="Y58" s="67">
        <v>0</v>
      </c>
      <c r="Z58" s="67">
        <v>0</v>
      </c>
      <c r="AA58" s="67">
        <v>0</v>
      </c>
      <c r="AB58" s="67">
        <v>0</v>
      </c>
      <c r="AC58" s="67">
        <v>4.8484299999999999E-3</v>
      </c>
      <c r="AD58" s="67">
        <v>0</v>
      </c>
      <c r="AE58" s="67">
        <v>0</v>
      </c>
      <c r="AF58" s="67">
        <v>0</v>
      </c>
      <c r="AG58" s="67">
        <v>0</v>
      </c>
      <c r="AH58" s="67">
        <v>0</v>
      </c>
      <c r="AI58" s="67">
        <v>0</v>
      </c>
      <c r="AJ58" s="67">
        <v>0</v>
      </c>
      <c r="AK58" s="67">
        <v>0</v>
      </c>
      <c r="AL58" s="67">
        <v>0</v>
      </c>
      <c r="AM58" s="67">
        <v>0</v>
      </c>
      <c r="AN58" s="67">
        <v>0</v>
      </c>
      <c r="AO58" s="67">
        <v>0</v>
      </c>
      <c r="AP58" s="67">
        <v>0</v>
      </c>
      <c r="AQ58" s="67">
        <v>0</v>
      </c>
      <c r="AR58" s="67">
        <v>0</v>
      </c>
      <c r="AS58" s="67">
        <v>0</v>
      </c>
      <c r="AT58" s="67">
        <v>0</v>
      </c>
      <c r="AU58" s="67">
        <v>0</v>
      </c>
      <c r="AV58" s="67">
        <v>0</v>
      </c>
      <c r="AW58" s="67">
        <v>0</v>
      </c>
      <c r="AX58" s="67">
        <v>0</v>
      </c>
      <c r="AY58" s="67">
        <v>0</v>
      </c>
      <c r="AZ58" s="67">
        <v>0</v>
      </c>
      <c r="BA58" s="67">
        <v>0</v>
      </c>
      <c r="BB58" s="67">
        <v>0</v>
      </c>
      <c r="BC58" s="67">
        <v>0</v>
      </c>
      <c r="BD58" s="67">
        <v>0</v>
      </c>
      <c r="BE58" s="67">
        <v>0</v>
      </c>
      <c r="BF58" s="67">
        <v>0</v>
      </c>
      <c r="BG58" s="67">
        <v>0</v>
      </c>
      <c r="BH58" s="67">
        <v>0</v>
      </c>
      <c r="BI58" s="67">
        <v>0</v>
      </c>
      <c r="BJ58" s="67">
        <v>0</v>
      </c>
      <c r="BK58" s="67">
        <v>0</v>
      </c>
      <c r="BL58" s="67">
        <v>0</v>
      </c>
      <c r="BM58" s="67">
        <v>0</v>
      </c>
      <c r="BN58" s="67">
        <v>0</v>
      </c>
      <c r="BO58" s="67">
        <v>0</v>
      </c>
      <c r="BP58" s="67">
        <v>0</v>
      </c>
    </row>
    <row r="59" spans="1:68">
      <c r="A59" s="136">
        <v>52</v>
      </c>
      <c r="B59" s="64" t="s">
        <v>823</v>
      </c>
      <c r="E59" s="67">
        <v>0</v>
      </c>
      <c r="F59" s="67">
        <v>0</v>
      </c>
      <c r="G59" s="67">
        <v>0</v>
      </c>
      <c r="H59" s="67">
        <v>0</v>
      </c>
      <c r="I59" s="67">
        <v>0</v>
      </c>
      <c r="J59" s="67">
        <v>0</v>
      </c>
      <c r="K59" s="67">
        <v>0</v>
      </c>
      <c r="L59" s="67">
        <v>0</v>
      </c>
      <c r="M59" s="67">
        <v>0</v>
      </c>
      <c r="N59" s="67">
        <v>0</v>
      </c>
      <c r="O59" s="67">
        <v>0</v>
      </c>
      <c r="P59" s="67">
        <v>0</v>
      </c>
      <c r="Q59" s="67">
        <v>0</v>
      </c>
      <c r="R59" s="67">
        <v>0</v>
      </c>
      <c r="S59" s="67">
        <v>0</v>
      </c>
      <c r="T59" s="67">
        <v>0</v>
      </c>
      <c r="U59" s="67">
        <v>0</v>
      </c>
      <c r="V59" s="68">
        <v>0</v>
      </c>
      <c r="W59" s="67">
        <v>0</v>
      </c>
      <c r="X59" s="67">
        <v>0</v>
      </c>
      <c r="Y59" s="67">
        <v>0</v>
      </c>
      <c r="Z59" s="67">
        <v>0</v>
      </c>
      <c r="AA59" s="67">
        <v>0</v>
      </c>
      <c r="AB59" s="67">
        <v>0</v>
      </c>
      <c r="AC59" s="67">
        <v>0</v>
      </c>
      <c r="AD59" s="67">
        <v>0</v>
      </c>
      <c r="AE59" s="67">
        <v>0</v>
      </c>
      <c r="AF59" s="67">
        <v>0</v>
      </c>
      <c r="AG59" s="67">
        <v>0</v>
      </c>
      <c r="AH59" s="67">
        <v>0</v>
      </c>
      <c r="AI59" s="67">
        <v>0</v>
      </c>
      <c r="AJ59" s="67">
        <v>0</v>
      </c>
      <c r="AK59" s="67">
        <v>0</v>
      </c>
      <c r="AL59" s="67">
        <v>0</v>
      </c>
      <c r="AM59" s="67">
        <v>0</v>
      </c>
      <c r="AN59" s="67">
        <v>0</v>
      </c>
      <c r="AO59" s="67">
        <v>0</v>
      </c>
      <c r="AP59" s="67">
        <v>0</v>
      </c>
      <c r="AQ59" s="67">
        <v>0</v>
      </c>
      <c r="AR59" s="67">
        <v>0</v>
      </c>
      <c r="AS59" s="67">
        <v>0</v>
      </c>
      <c r="AT59" s="67">
        <v>0</v>
      </c>
      <c r="AU59" s="67">
        <v>0</v>
      </c>
      <c r="AV59" s="67">
        <v>0</v>
      </c>
      <c r="AW59" s="67">
        <v>0</v>
      </c>
      <c r="AX59" s="67">
        <v>0</v>
      </c>
      <c r="AY59" s="67">
        <v>0</v>
      </c>
      <c r="AZ59" s="67">
        <v>0</v>
      </c>
      <c r="BA59" s="67">
        <v>0</v>
      </c>
      <c r="BB59" s="67">
        <v>0</v>
      </c>
      <c r="BC59" s="67">
        <v>0</v>
      </c>
      <c r="BD59" s="67">
        <v>0</v>
      </c>
      <c r="BE59" s="67">
        <v>0</v>
      </c>
      <c r="BF59" s="67">
        <v>0</v>
      </c>
      <c r="BG59" s="67">
        <v>0</v>
      </c>
      <c r="BH59" s="67">
        <v>0</v>
      </c>
      <c r="BI59" s="67">
        <v>0</v>
      </c>
      <c r="BJ59" s="67">
        <v>0</v>
      </c>
      <c r="BK59" s="67">
        <v>0</v>
      </c>
      <c r="BL59" s="67">
        <v>0</v>
      </c>
      <c r="BM59" s="67">
        <v>0</v>
      </c>
      <c r="BN59" s="67">
        <v>0</v>
      </c>
      <c r="BO59" s="67">
        <v>0</v>
      </c>
      <c r="BP59" s="67">
        <v>0</v>
      </c>
    </row>
    <row r="60" spans="1:68">
      <c r="A60" s="136">
        <v>53</v>
      </c>
      <c r="B60" s="64" t="s">
        <v>879</v>
      </c>
      <c r="E60" s="67">
        <v>0</v>
      </c>
      <c r="F60" s="67">
        <v>3.0000000000000001E-3</v>
      </c>
      <c r="G60" s="67">
        <v>1.154787E-2</v>
      </c>
      <c r="H60" s="67">
        <v>5.0000000000000001E-3</v>
      </c>
      <c r="I60" s="67">
        <v>0.28999999999999998</v>
      </c>
      <c r="J60" s="67">
        <v>0</v>
      </c>
      <c r="K60" s="67">
        <v>1.364577E-2</v>
      </c>
      <c r="L60" s="67">
        <v>0</v>
      </c>
      <c r="M60" s="69">
        <v>1.8600000000000001E-5</v>
      </c>
      <c r="N60" s="67">
        <v>2.0000000000000001E-4</v>
      </c>
      <c r="O60" s="67">
        <v>0</v>
      </c>
      <c r="P60" s="67">
        <v>0</v>
      </c>
      <c r="Q60" s="67">
        <v>1.2500000000000001E-2</v>
      </c>
      <c r="R60" s="67">
        <v>4.1875809999999999E-2</v>
      </c>
      <c r="S60" s="67">
        <v>0</v>
      </c>
      <c r="T60" s="67">
        <v>0</v>
      </c>
      <c r="U60" s="67">
        <v>0.30409999999999998</v>
      </c>
      <c r="V60" s="68">
        <v>0</v>
      </c>
      <c r="W60" s="67">
        <v>0.94799999999999995</v>
      </c>
      <c r="X60" s="67">
        <v>0</v>
      </c>
      <c r="Y60" s="67">
        <v>0</v>
      </c>
      <c r="Z60" s="67">
        <v>0</v>
      </c>
      <c r="AA60" s="67">
        <v>0</v>
      </c>
      <c r="AB60" s="67">
        <v>0.23416000000000001</v>
      </c>
      <c r="AC60" s="67">
        <v>0.29982550000000002</v>
      </c>
      <c r="AD60" s="67">
        <v>0.51119320000000001</v>
      </c>
      <c r="AE60" s="67">
        <v>0</v>
      </c>
      <c r="AF60" s="67">
        <v>0</v>
      </c>
      <c r="AG60" s="67">
        <v>0</v>
      </c>
      <c r="AH60" s="67">
        <v>0</v>
      </c>
      <c r="AI60" s="67">
        <v>0</v>
      </c>
      <c r="AJ60" s="67">
        <v>0</v>
      </c>
      <c r="AK60" s="67">
        <v>0</v>
      </c>
      <c r="AL60" s="67">
        <v>0</v>
      </c>
      <c r="AM60" s="67">
        <v>0</v>
      </c>
      <c r="AN60" s="67">
        <v>0</v>
      </c>
      <c r="AO60" s="67">
        <v>0</v>
      </c>
      <c r="AP60" s="67">
        <v>0</v>
      </c>
      <c r="AQ60" s="67">
        <v>0</v>
      </c>
      <c r="AR60" s="67">
        <v>0</v>
      </c>
      <c r="AS60" s="67">
        <v>0</v>
      </c>
      <c r="AT60" s="67">
        <v>0</v>
      </c>
      <c r="AU60" s="67">
        <v>0</v>
      </c>
      <c r="AV60" s="67">
        <v>0</v>
      </c>
      <c r="AW60" s="67">
        <v>0</v>
      </c>
      <c r="AX60" s="67">
        <v>0</v>
      </c>
      <c r="AY60" s="67">
        <v>0</v>
      </c>
      <c r="AZ60" s="67">
        <v>0</v>
      </c>
      <c r="BA60" s="67">
        <v>0</v>
      </c>
      <c r="BB60" s="67">
        <v>0</v>
      </c>
      <c r="BC60" s="67">
        <v>0</v>
      </c>
      <c r="BD60" s="67">
        <v>0</v>
      </c>
      <c r="BE60" s="67">
        <v>0</v>
      </c>
      <c r="BF60" s="67">
        <v>0</v>
      </c>
      <c r="BG60" s="67">
        <v>0</v>
      </c>
      <c r="BH60" s="67">
        <v>0</v>
      </c>
      <c r="BI60" s="67">
        <v>0</v>
      </c>
      <c r="BJ60" s="67">
        <v>0</v>
      </c>
      <c r="BK60" s="67">
        <v>0</v>
      </c>
      <c r="BL60" s="67">
        <v>0</v>
      </c>
      <c r="BM60" s="67">
        <v>0</v>
      </c>
      <c r="BN60" s="67">
        <v>0</v>
      </c>
      <c r="BO60" s="67">
        <v>0</v>
      </c>
      <c r="BP60" s="67">
        <v>0</v>
      </c>
    </row>
    <row r="61" spans="1:68">
      <c r="A61" s="136">
        <v>54</v>
      </c>
      <c r="B61" s="64" t="s">
        <v>744</v>
      </c>
      <c r="E61" s="67">
        <v>0.33</v>
      </c>
      <c r="F61" s="67">
        <v>0.1</v>
      </c>
      <c r="G61" s="67">
        <v>9.4544600000000006E-2</v>
      </c>
      <c r="H61" s="67">
        <v>4.9000000000000002E-2</v>
      </c>
      <c r="I61" s="67">
        <v>0.38142530000000002</v>
      </c>
      <c r="J61" s="67">
        <v>0</v>
      </c>
      <c r="K61" s="67">
        <v>8.7867440000000008E-3</v>
      </c>
      <c r="L61" s="67">
        <v>0</v>
      </c>
      <c r="M61" s="67">
        <v>0.04</v>
      </c>
      <c r="N61" s="67">
        <v>5.8859300000000002E-3</v>
      </c>
      <c r="O61" s="67">
        <v>0</v>
      </c>
      <c r="P61" s="67">
        <v>2.2542369999999999E-2</v>
      </c>
      <c r="Q61" s="67">
        <v>2.430823E-2</v>
      </c>
      <c r="R61" s="67">
        <v>0.29103859999999998</v>
      </c>
      <c r="S61" s="67">
        <v>0</v>
      </c>
      <c r="T61" s="67">
        <v>0</v>
      </c>
      <c r="U61" s="67">
        <v>8.6999999999999994E-2</v>
      </c>
      <c r="V61" s="68">
        <v>0</v>
      </c>
      <c r="W61" s="67">
        <v>0</v>
      </c>
      <c r="X61" s="67">
        <v>9.5000000000000001E-2</v>
      </c>
      <c r="Y61" s="67">
        <v>0.05</v>
      </c>
      <c r="Z61" s="67">
        <v>0</v>
      </c>
      <c r="AA61" s="67">
        <v>0</v>
      </c>
      <c r="AB61" s="67">
        <v>0.1359851</v>
      </c>
      <c r="AC61" s="67">
        <v>0</v>
      </c>
      <c r="AD61" s="67">
        <v>0</v>
      </c>
      <c r="AE61" s="67">
        <v>0</v>
      </c>
      <c r="AF61" s="67">
        <v>0</v>
      </c>
      <c r="AG61" s="67">
        <v>0</v>
      </c>
      <c r="AH61" s="67">
        <v>0</v>
      </c>
      <c r="AI61" s="67">
        <v>0</v>
      </c>
      <c r="AJ61" s="67">
        <v>0</v>
      </c>
      <c r="AK61" s="67">
        <v>0</v>
      </c>
      <c r="AL61" s="67">
        <v>0</v>
      </c>
      <c r="AM61" s="67">
        <v>0</v>
      </c>
      <c r="AN61" s="67">
        <v>0</v>
      </c>
      <c r="AO61" s="67">
        <v>0</v>
      </c>
      <c r="AP61" s="67">
        <v>0</v>
      </c>
      <c r="AQ61" s="67">
        <v>0</v>
      </c>
      <c r="AR61" s="67">
        <v>0</v>
      </c>
      <c r="AS61" s="67">
        <v>0</v>
      </c>
      <c r="AT61" s="67">
        <v>0</v>
      </c>
      <c r="AU61" s="67">
        <v>0</v>
      </c>
      <c r="AV61" s="67">
        <v>0</v>
      </c>
      <c r="AW61" s="67">
        <v>0</v>
      </c>
      <c r="AX61" s="67">
        <v>0</v>
      </c>
      <c r="AY61" s="67">
        <v>0</v>
      </c>
      <c r="AZ61" s="67">
        <v>0</v>
      </c>
      <c r="BA61" s="67">
        <v>0</v>
      </c>
      <c r="BB61" s="67">
        <v>0</v>
      </c>
      <c r="BC61" s="67">
        <v>0</v>
      </c>
      <c r="BD61" s="67">
        <v>0</v>
      </c>
      <c r="BE61" s="67">
        <v>0</v>
      </c>
      <c r="BF61" s="67">
        <v>0</v>
      </c>
      <c r="BG61" s="67">
        <v>0</v>
      </c>
      <c r="BH61" s="67">
        <v>0</v>
      </c>
      <c r="BI61" s="67">
        <v>0</v>
      </c>
      <c r="BJ61" s="67">
        <v>0</v>
      </c>
      <c r="BK61" s="67">
        <v>0</v>
      </c>
      <c r="BL61" s="67">
        <v>0</v>
      </c>
      <c r="BM61" s="67">
        <v>0</v>
      </c>
      <c r="BN61" s="67">
        <v>0</v>
      </c>
      <c r="BO61" s="67">
        <v>0</v>
      </c>
      <c r="BP61" s="67">
        <v>0</v>
      </c>
    </row>
    <row r="62" spans="1:68">
      <c r="A62" s="136">
        <v>55</v>
      </c>
      <c r="B62" s="64" t="s">
        <v>746</v>
      </c>
      <c r="E62" s="67">
        <v>0.3</v>
      </c>
      <c r="F62" s="67">
        <v>0</v>
      </c>
      <c r="G62" s="67">
        <v>0</v>
      </c>
      <c r="H62" s="67">
        <v>0</v>
      </c>
      <c r="I62" s="67">
        <v>0</v>
      </c>
      <c r="J62" s="67">
        <v>0</v>
      </c>
      <c r="K62" s="67">
        <v>0</v>
      </c>
      <c r="L62" s="67">
        <v>0</v>
      </c>
      <c r="M62" s="67">
        <v>0</v>
      </c>
      <c r="N62" s="67">
        <v>0</v>
      </c>
      <c r="O62" s="67">
        <v>0</v>
      </c>
      <c r="P62" s="67">
        <v>0</v>
      </c>
      <c r="Q62" s="67">
        <v>0</v>
      </c>
      <c r="R62" s="67">
        <v>0</v>
      </c>
      <c r="S62" s="67">
        <v>0</v>
      </c>
      <c r="T62" s="67">
        <v>0</v>
      </c>
      <c r="U62" s="67">
        <v>0</v>
      </c>
      <c r="V62" s="68">
        <v>0</v>
      </c>
      <c r="W62" s="67">
        <v>0</v>
      </c>
      <c r="X62" s="67">
        <v>0</v>
      </c>
      <c r="Y62" s="67">
        <v>0</v>
      </c>
      <c r="Z62" s="67">
        <v>0</v>
      </c>
      <c r="AA62" s="67">
        <v>0</v>
      </c>
      <c r="AB62" s="67">
        <v>0</v>
      </c>
      <c r="AC62" s="67">
        <v>0</v>
      </c>
      <c r="AD62" s="67">
        <v>0</v>
      </c>
      <c r="AE62" s="67">
        <v>0</v>
      </c>
      <c r="AF62" s="67">
        <v>0</v>
      </c>
      <c r="AG62" s="67">
        <v>0</v>
      </c>
      <c r="AH62" s="67">
        <v>0</v>
      </c>
      <c r="AI62" s="67">
        <v>0</v>
      </c>
      <c r="AJ62" s="67">
        <v>0</v>
      </c>
      <c r="AK62" s="67">
        <v>0</v>
      </c>
      <c r="AL62" s="67">
        <v>0</v>
      </c>
      <c r="AM62" s="67">
        <v>0</v>
      </c>
      <c r="AN62" s="67">
        <v>0</v>
      </c>
      <c r="AO62" s="67">
        <v>0</v>
      </c>
      <c r="AP62" s="67">
        <v>0</v>
      </c>
      <c r="AQ62" s="67">
        <v>0</v>
      </c>
      <c r="AR62" s="67">
        <v>0</v>
      </c>
      <c r="AS62" s="67">
        <v>0</v>
      </c>
      <c r="AT62" s="67">
        <v>0</v>
      </c>
      <c r="AU62" s="67">
        <v>0</v>
      </c>
      <c r="AV62" s="67">
        <v>0</v>
      </c>
      <c r="AW62" s="67">
        <v>0</v>
      </c>
      <c r="AX62" s="67">
        <v>0</v>
      </c>
      <c r="AY62" s="67">
        <v>0</v>
      </c>
      <c r="AZ62" s="67">
        <v>0</v>
      </c>
      <c r="BA62" s="67">
        <v>0</v>
      </c>
      <c r="BB62" s="67">
        <v>0</v>
      </c>
      <c r="BC62" s="67">
        <v>0</v>
      </c>
      <c r="BD62" s="67">
        <v>0</v>
      </c>
      <c r="BE62" s="67">
        <v>0</v>
      </c>
      <c r="BF62" s="67">
        <v>0</v>
      </c>
      <c r="BG62" s="67">
        <v>0</v>
      </c>
      <c r="BH62" s="67">
        <v>0</v>
      </c>
      <c r="BI62" s="67">
        <v>0</v>
      </c>
      <c r="BJ62" s="67">
        <v>0</v>
      </c>
      <c r="BK62" s="67">
        <v>0</v>
      </c>
      <c r="BL62" s="67">
        <v>0</v>
      </c>
      <c r="BM62" s="67">
        <v>0</v>
      </c>
      <c r="BN62" s="67">
        <v>0</v>
      </c>
      <c r="BO62" s="67">
        <v>0</v>
      </c>
      <c r="BP62" s="67">
        <v>0</v>
      </c>
    </row>
    <row r="63" spans="1:68">
      <c r="A63" s="136">
        <v>56</v>
      </c>
      <c r="B63" s="64" t="s">
        <v>332</v>
      </c>
      <c r="E63" s="67">
        <v>0</v>
      </c>
      <c r="F63" s="67">
        <v>0</v>
      </c>
      <c r="G63" s="67">
        <v>0</v>
      </c>
      <c r="H63" s="67">
        <v>0</v>
      </c>
      <c r="I63" s="67">
        <v>0.02</v>
      </c>
      <c r="J63" s="67">
        <v>0</v>
      </c>
      <c r="K63" s="67">
        <v>0</v>
      </c>
      <c r="L63" s="67">
        <v>0</v>
      </c>
      <c r="M63" s="67">
        <v>0</v>
      </c>
      <c r="N63" s="67">
        <v>0</v>
      </c>
      <c r="O63" s="67">
        <v>0</v>
      </c>
      <c r="P63" s="67">
        <v>0</v>
      </c>
      <c r="Q63" s="67">
        <v>0</v>
      </c>
      <c r="R63" s="67">
        <v>0</v>
      </c>
      <c r="S63" s="67">
        <v>0</v>
      </c>
      <c r="T63" s="67">
        <v>0</v>
      </c>
      <c r="U63" s="67">
        <v>0</v>
      </c>
      <c r="V63" s="68">
        <v>0</v>
      </c>
      <c r="W63" s="67">
        <v>0</v>
      </c>
      <c r="X63" s="67">
        <v>0</v>
      </c>
      <c r="Y63" s="67">
        <v>0</v>
      </c>
      <c r="Z63" s="67">
        <v>0</v>
      </c>
      <c r="AA63" s="67">
        <v>0</v>
      </c>
      <c r="AB63" s="67">
        <v>0</v>
      </c>
      <c r="AC63" s="67">
        <v>0</v>
      </c>
      <c r="AD63" s="67">
        <v>0</v>
      </c>
      <c r="AE63" s="67">
        <v>0</v>
      </c>
      <c r="AF63" s="67">
        <v>0</v>
      </c>
      <c r="AG63" s="67">
        <v>0</v>
      </c>
      <c r="AH63" s="67">
        <v>0</v>
      </c>
      <c r="AI63" s="67">
        <v>0</v>
      </c>
      <c r="AJ63" s="67">
        <v>0</v>
      </c>
      <c r="AK63" s="67">
        <v>0</v>
      </c>
      <c r="AL63" s="67">
        <v>0</v>
      </c>
      <c r="AM63" s="67">
        <v>0</v>
      </c>
      <c r="AN63" s="67">
        <v>0</v>
      </c>
      <c r="AO63" s="67">
        <v>0</v>
      </c>
      <c r="AP63" s="67">
        <v>0</v>
      </c>
      <c r="AQ63" s="67">
        <v>0</v>
      </c>
      <c r="AR63" s="67">
        <v>0</v>
      </c>
      <c r="AS63" s="67">
        <v>0</v>
      </c>
      <c r="AT63" s="67">
        <v>0</v>
      </c>
      <c r="AU63" s="67">
        <v>0</v>
      </c>
      <c r="AV63" s="67">
        <v>0</v>
      </c>
      <c r="AW63" s="67">
        <v>0</v>
      </c>
      <c r="AX63" s="67">
        <v>0</v>
      </c>
      <c r="AY63" s="67">
        <v>0</v>
      </c>
      <c r="AZ63" s="67">
        <v>0</v>
      </c>
      <c r="BA63" s="67">
        <v>0</v>
      </c>
      <c r="BB63" s="67">
        <v>0</v>
      </c>
      <c r="BC63" s="67">
        <v>0</v>
      </c>
      <c r="BD63" s="67">
        <v>0</v>
      </c>
      <c r="BE63" s="67">
        <v>0</v>
      </c>
      <c r="BF63" s="67">
        <v>0</v>
      </c>
      <c r="BG63" s="67">
        <v>0</v>
      </c>
      <c r="BH63" s="67">
        <v>0</v>
      </c>
      <c r="BI63" s="67">
        <v>0</v>
      </c>
      <c r="BJ63" s="67">
        <v>0</v>
      </c>
      <c r="BK63" s="67">
        <v>0</v>
      </c>
      <c r="BL63" s="67">
        <v>0</v>
      </c>
      <c r="BM63" s="67">
        <v>0</v>
      </c>
      <c r="BN63" s="67">
        <v>0</v>
      </c>
      <c r="BO63" s="67">
        <v>0</v>
      </c>
      <c r="BP63" s="67">
        <v>0</v>
      </c>
    </row>
    <row r="64" spans="1:68">
      <c r="A64" s="136">
        <v>57</v>
      </c>
      <c r="B64" s="64" t="s">
        <v>331</v>
      </c>
      <c r="E64" s="67">
        <v>0</v>
      </c>
      <c r="F64" s="67">
        <v>0</v>
      </c>
      <c r="G64" s="67">
        <v>0</v>
      </c>
      <c r="H64" s="67">
        <v>0</v>
      </c>
      <c r="I64" s="67">
        <v>3.5999999999999999E-3</v>
      </c>
      <c r="J64" s="67">
        <v>0</v>
      </c>
      <c r="K64" s="67">
        <v>0</v>
      </c>
      <c r="L64" s="67">
        <v>0</v>
      </c>
      <c r="M64" s="67">
        <v>0</v>
      </c>
      <c r="N64" s="67">
        <v>2.8589900000000001E-3</v>
      </c>
      <c r="O64" s="67">
        <v>0</v>
      </c>
      <c r="P64" s="67">
        <v>1.073446E-3</v>
      </c>
      <c r="Q64" s="67">
        <v>0</v>
      </c>
      <c r="R64" s="67">
        <v>5.7266909999999999E-3</v>
      </c>
      <c r="S64" s="67">
        <v>0</v>
      </c>
      <c r="T64" s="67">
        <v>0</v>
      </c>
      <c r="U64" s="67">
        <v>0.1583</v>
      </c>
      <c r="V64" s="68">
        <v>0</v>
      </c>
      <c r="W64" s="67">
        <v>0</v>
      </c>
      <c r="X64" s="67">
        <v>0</v>
      </c>
      <c r="Y64" s="67">
        <v>0</v>
      </c>
      <c r="Z64" s="67">
        <v>0</v>
      </c>
      <c r="AA64" s="67">
        <v>0</v>
      </c>
      <c r="AB64" s="67">
        <v>0</v>
      </c>
      <c r="AC64" s="67">
        <v>0</v>
      </c>
      <c r="AD64" s="67">
        <v>0</v>
      </c>
      <c r="AE64" s="67">
        <v>0</v>
      </c>
      <c r="AF64" s="67">
        <v>0</v>
      </c>
      <c r="AG64" s="67">
        <v>0</v>
      </c>
      <c r="AH64" s="67">
        <v>0</v>
      </c>
      <c r="AI64" s="67">
        <v>0</v>
      </c>
      <c r="AJ64" s="67">
        <v>0</v>
      </c>
      <c r="AK64" s="67">
        <v>0</v>
      </c>
      <c r="AL64" s="67">
        <v>0</v>
      </c>
      <c r="AM64" s="67">
        <v>0</v>
      </c>
      <c r="AN64" s="67">
        <v>0</v>
      </c>
      <c r="AO64" s="67">
        <v>0</v>
      </c>
      <c r="AP64" s="67">
        <v>0</v>
      </c>
      <c r="AQ64" s="67">
        <v>0</v>
      </c>
      <c r="AR64" s="67">
        <v>0</v>
      </c>
      <c r="AS64" s="67">
        <v>0</v>
      </c>
      <c r="AT64" s="67">
        <v>0</v>
      </c>
      <c r="AU64" s="67">
        <v>0</v>
      </c>
      <c r="AV64" s="67">
        <v>0</v>
      </c>
      <c r="AW64" s="67">
        <v>0</v>
      </c>
      <c r="AX64" s="67">
        <v>0</v>
      </c>
      <c r="AY64" s="67">
        <v>0</v>
      </c>
      <c r="AZ64" s="67">
        <v>0</v>
      </c>
      <c r="BA64" s="67">
        <v>0</v>
      </c>
      <c r="BB64" s="67">
        <v>0</v>
      </c>
      <c r="BC64" s="67">
        <v>0</v>
      </c>
      <c r="BD64" s="67">
        <v>0</v>
      </c>
      <c r="BE64" s="67">
        <v>0</v>
      </c>
      <c r="BF64" s="67">
        <v>0</v>
      </c>
      <c r="BG64" s="67">
        <v>0</v>
      </c>
      <c r="BH64" s="67">
        <v>0</v>
      </c>
      <c r="BI64" s="67">
        <v>0</v>
      </c>
      <c r="BJ64" s="67">
        <v>0</v>
      </c>
      <c r="BK64" s="67">
        <v>0</v>
      </c>
      <c r="BL64" s="67">
        <v>0</v>
      </c>
      <c r="BM64" s="67">
        <v>0</v>
      </c>
      <c r="BN64" s="67">
        <v>0</v>
      </c>
      <c r="BO64" s="67">
        <v>0</v>
      </c>
      <c r="BP64" s="67">
        <v>0</v>
      </c>
    </row>
    <row r="65" spans="1:68">
      <c r="A65" s="136">
        <v>58</v>
      </c>
      <c r="B65" s="64" t="s">
        <v>824</v>
      </c>
      <c r="E65" s="67">
        <v>0</v>
      </c>
      <c r="F65" s="67">
        <v>0</v>
      </c>
      <c r="G65" s="67">
        <v>0</v>
      </c>
      <c r="H65" s="67">
        <v>0</v>
      </c>
      <c r="I65" s="67">
        <v>0</v>
      </c>
      <c r="J65" s="67">
        <v>0</v>
      </c>
      <c r="K65" s="67">
        <v>0</v>
      </c>
      <c r="L65" s="67">
        <v>0</v>
      </c>
      <c r="M65" s="67">
        <v>0</v>
      </c>
      <c r="N65" s="67">
        <v>0</v>
      </c>
      <c r="O65" s="67">
        <v>0</v>
      </c>
      <c r="P65" s="67">
        <v>0</v>
      </c>
      <c r="Q65" s="67">
        <v>7.8376169999999998E-3</v>
      </c>
      <c r="R65" s="67">
        <v>1.1463980000000001E-3</v>
      </c>
      <c r="S65" s="67">
        <v>0</v>
      </c>
      <c r="T65" s="67">
        <v>0</v>
      </c>
      <c r="U65" s="67">
        <v>0.2452</v>
      </c>
      <c r="V65" s="68">
        <v>0</v>
      </c>
      <c r="W65" s="67">
        <v>0</v>
      </c>
      <c r="X65" s="67">
        <v>0</v>
      </c>
      <c r="Y65" s="67">
        <v>0</v>
      </c>
      <c r="Z65" s="67">
        <v>0</v>
      </c>
      <c r="AA65" s="67">
        <v>0</v>
      </c>
      <c r="AB65" s="67">
        <v>0</v>
      </c>
      <c r="AC65" s="67">
        <v>0</v>
      </c>
      <c r="AD65" s="67">
        <v>0</v>
      </c>
      <c r="AE65" s="67">
        <v>0</v>
      </c>
      <c r="AF65" s="67">
        <v>0</v>
      </c>
      <c r="AG65" s="67">
        <v>0</v>
      </c>
      <c r="AH65" s="67">
        <v>0</v>
      </c>
      <c r="AI65" s="67">
        <v>0</v>
      </c>
      <c r="AJ65" s="67">
        <v>0</v>
      </c>
      <c r="AK65" s="67">
        <v>0</v>
      </c>
      <c r="AL65" s="67">
        <v>0</v>
      </c>
      <c r="AM65" s="67">
        <v>0</v>
      </c>
      <c r="AN65" s="67">
        <v>0</v>
      </c>
      <c r="AO65" s="67">
        <v>0</v>
      </c>
      <c r="AP65" s="67">
        <v>0</v>
      </c>
      <c r="AQ65" s="67">
        <v>0</v>
      </c>
      <c r="AR65" s="67">
        <v>0</v>
      </c>
      <c r="AS65" s="67">
        <v>0</v>
      </c>
      <c r="AT65" s="67">
        <v>0</v>
      </c>
      <c r="AU65" s="67">
        <v>0</v>
      </c>
      <c r="AV65" s="67">
        <v>0</v>
      </c>
      <c r="AW65" s="67">
        <v>0</v>
      </c>
      <c r="AX65" s="67">
        <v>0</v>
      </c>
      <c r="AY65" s="67">
        <v>0</v>
      </c>
      <c r="AZ65" s="67">
        <v>0</v>
      </c>
      <c r="BA65" s="67">
        <v>0</v>
      </c>
      <c r="BB65" s="67">
        <v>0</v>
      </c>
      <c r="BC65" s="67">
        <v>0</v>
      </c>
      <c r="BD65" s="67">
        <v>0</v>
      </c>
      <c r="BE65" s="67">
        <v>0</v>
      </c>
      <c r="BF65" s="67">
        <v>0</v>
      </c>
      <c r="BG65" s="67">
        <v>0</v>
      </c>
      <c r="BH65" s="67">
        <v>0</v>
      </c>
      <c r="BI65" s="67">
        <v>0</v>
      </c>
      <c r="BJ65" s="67">
        <v>0</v>
      </c>
      <c r="BK65" s="67">
        <v>0</v>
      </c>
      <c r="BL65" s="67">
        <v>0</v>
      </c>
      <c r="BM65" s="67">
        <v>0</v>
      </c>
      <c r="BN65" s="67">
        <v>0</v>
      </c>
      <c r="BO65" s="67">
        <v>0</v>
      </c>
      <c r="BP65" s="67">
        <v>0</v>
      </c>
    </row>
    <row r="66" spans="1:68">
      <c r="A66" s="136">
        <v>59</v>
      </c>
      <c r="B66" s="64" t="s">
        <v>774</v>
      </c>
      <c r="E66" s="67">
        <v>0</v>
      </c>
      <c r="F66" s="67">
        <v>0</v>
      </c>
      <c r="G66" s="67">
        <v>0</v>
      </c>
      <c r="H66" s="67">
        <v>0</v>
      </c>
      <c r="I66" s="67">
        <v>0</v>
      </c>
      <c r="J66" s="67">
        <v>0</v>
      </c>
      <c r="K66" s="67">
        <v>0.01</v>
      </c>
      <c r="L66" s="67">
        <v>0</v>
      </c>
      <c r="M66" s="67">
        <v>0</v>
      </c>
      <c r="N66" s="67">
        <v>0</v>
      </c>
      <c r="O66" s="67">
        <v>0</v>
      </c>
      <c r="P66" s="67">
        <v>0</v>
      </c>
      <c r="Q66" s="67">
        <v>0</v>
      </c>
      <c r="R66" s="67">
        <v>0</v>
      </c>
      <c r="S66" s="67">
        <v>0</v>
      </c>
      <c r="T66" s="67">
        <v>0</v>
      </c>
      <c r="U66" s="67">
        <v>0</v>
      </c>
      <c r="V66" s="68">
        <v>0</v>
      </c>
      <c r="W66" s="67">
        <v>0</v>
      </c>
      <c r="X66" s="67">
        <v>0</v>
      </c>
      <c r="Y66" s="67">
        <v>0</v>
      </c>
      <c r="Z66" s="67">
        <v>0</v>
      </c>
      <c r="AA66" s="67">
        <v>0</v>
      </c>
      <c r="AB66" s="67">
        <v>0</v>
      </c>
      <c r="AC66" s="67">
        <v>0</v>
      </c>
      <c r="AD66" s="67">
        <v>0</v>
      </c>
      <c r="AE66" s="67">
        <v>0</v>
      </c>
      <c r="AF66" s="67">
        <v>0</v>
      </c>
      <c r="AG66" s="67">
        <v>0</v>
      </c>
      <c r="AH66" s="67">
        <v>0</v>
      </c>
      <c r="AI66" s="67">
        <v>0</v>
      </c>
      <c r="AJ66" s="67">
        <v>0</v>
      </c>
      <c r="AK66" s="67">
        <v>0</v>
      </c>
      <c r="AL66" s="67">
        <v>0</v>
      </c>
      <c r="AM66" s="67">
        <v>0</v>
      </c>
      <c r="AN66" s="67">
        <v>0</v>
      </c>
      <c r="AO66" s="67">
        <v>0</v>
      </c>
      <c r="AP66" s="67">
        <v>0</v>
      </c>
      <c r="AQ66" s="67">
        <v>0</v>
      </c>
      <c r="AR66" s="67">
        <v>0</v>
      </c>
      <c r="AS66" s="67">
        <v>0</v>
      </c>
      <c r="AT66" s="67">
        <v>0</v>
      </c>
      <c r="AU66" s="67">
        <v>0</v>
      </c>
      <c r="AV66" s="67">
        <v>0</v>
      </c>
      <c r="AW66" s="67">
        <v>0</v>
      </c>
      <c r="AX66" s="67">
        <v>0</v>
      </c>
      <c r="AY66" s="67">
        <v>0</v>
      </c>
      <c r="AZ66" s="67">
        <v>0</v>
      </c>
      <c r="BA66" s="67">
        <v>0</v>
      </c>
      <c r="BB66" s="67">
        <v>0</v>
      </c>
      <c r="BC66" s="67">
        <v>0</v>
      </c>
      <c r="BD66" s="67">
        <v>0</v>
      </c>
      <c r="BE66" s="67">
        <v>0</v>
      </c>
      <c r="BF66" s="67">
        <v>0</v>
      </c>
      <c r="BG66" s="67">
        <v>0</v>
      </c>
      <c r="BH66" s="67">
        <v>0</v>
      </c>
      <c r="BI66" s="67">
        <v>0</v>
      </c>
      <c r="BJ66" s="67">
        <v>0</v>
      </c>
      <c r="BK66" s="67">
        <v>0</v>
      </c>
      <c r="BL66" s="67">
        <v>0</v>
      </c>
      <c r="BM66" s="67">
        <v>0</v>
      </c>
      <c r="BN66" s="67">
        <v>0</v>
      </c>
      <c r="BO66" s="67">
        <v>0</v>
      </c>
      <c r="BP66" s="67">
        <v>0</v>
      </c>
    </row>
    <row r="67" spans="1:68">
      <c r="A67" s="136">
        <v>60</v>
      </c>
      <c r="B67" s="64" t="s">
        <v>745</v>
      </c>
      <c r="D67" s="141">
        <v>0.8</v>
      </c>
      <c r="E67" s="67">
        <v>0</v>
      </c>
      <c r="F67" s="67">
        <v>0</v>
      </c>
      <c r="G67" s="67">
        <v>0.1</v>
      </c>
      <c r="H67" s="67">
        <v>0</v>
      </c>
      <c r="I67" s="67">
        <v>0</v>
      </c>
      <c r="J67" s="67">
        <v>0.8</v>
      </c>
      <c r="K67" s="67">
        <v>6.6000000000000003E-2</v>
      </c>
      <c r="L67" s="67">
        <v>0</v>
      </c>
      <c r="M67" s="67">
        <v>0</v>
      </c>
      <c r="N67" s="67">
        <v>0</v>
      </c>
      <c r="O67" s="67">
        <v>0</v>
      </c>
      <c r="P67" s="67">
        <v>0</v>
      </c>
      <c r="Q67" s="67">
        <v>0</v>
      </c>
      <c r="R67" s="67">
        <v>0</v>
      </c>
      <c r="S67" s="67">
        <v>0.14000000000000001</v>
      </c>
      <c r="T67" s="67">
        <v>0</v>
      </c>
      <c r="U67" s="67">
        <v>0</v>
      </c>
      <c r="V67" s="68">
        <v>0.4</v>
      </c>
      <c r="W67" s="67">
        <v>0</v>
      </c>
      <c r="X67" s="67">
        <v>0</v>
      </c>
      <c r="Y67" s="67">
        <v>0.05</v>
      </c>
      <c r="Z67" s="67">
        <v>0</v>
      </c>
      <c r="AA67" s="67">
        <v>0</v>
      </c>
      <c r="AB67" s="67">
        <v>0</v>
      </c>
      <c r="AC67" s="67">
        <v>0</v>
      </c>
      <c r="AD67" s="67">
        <v>0</v>
      </c>
      <c r="AE67" s="67">
        <v>0</v>
      </c>
      <c r="AF67" s="67">
        <v>0</v>
      </c>
      <c r="AG67" s="67">
        <v>0</v>
      </c>
      <c r="AH67" s="67">
        <v>0</v>
      </c>
      <c r="AI67" s="67">
        <v>0</v>
      </c>
      <c r="AJ67" s="67">
        <v>0</v>
      </c>
      <c r="AK67" s="67">
        <v>0</v>
      </c>
      <c r="AL67" s="67">
        <v>0</v>
      </c>
      <c r="AM67" s="67">
        <v>0</v>
      </c>
      <c r="AN67" s="67">
        <v>0</v>
      </c>
      <c r="AO67" s="67">
        <v>0</v>
      </c>
      <c r="AP67" s="67">
        <v>0</v>
      </c>
      <c r="AQ67" s="67">
        <v>0</v>
      </c>
      <c r="AR67" s="67">
        <v>0</v>
      </c>
      <c r="AS67" s="67">
        <v>0</v>
      </c>
      <c r="AT67" s="67">
        <v>0</v>
      </c>
      <c r="AU67" s="67">
        <v>0</v>
      </c>
      <c r="AV67" s="67">
        <v>0</v>
      </c>
      <c r="AW67" s="67">
        <v>0</v>
      </c>
      <c r="AX67" s="67">
        <v>0</v>
      </c>
      <c r="AY67" s="67">
        <v>0</v>
      </c>
      <c r="AZ67" s="67">
        <v>0</v>
      </c>
      <c r="BA67" s="67">
        <v>0</v>
      </c>
      <c r="BB67" s="67">
        <v>0</v>
      </c>
      <c r="BC67" s="67">
        <v>0</v>
      </c>
      <c r="BD67" s="67">
        <v>0</v>
      </c>
      <c r="BE67" s="67">
        <v>0</v>
      </c>
      <c r="BF67" s="67">
        <v>0</v>
      </c>
      <c r="BG67" s="67">
        <v>0</v>
      </c>
      <c r="BH67" s="67">
        <v>0</v>
      </c>
      <c r="BI67" s="67">
        <v>0</v>
      </c>
      <c r="BJ67" s="67">
        <v>0</v>
      </c>
      <c r="BK67" s="67">
        <v>0</v>
      </c>
      <c r="BL67" s="67">
        <v>0</v>
      </c>
      <c r="BM67" s="67">
        <v>0</v>
      </c>
      <c r="BN67" s="67">
        <v>0</v>
      </c>
      <c r="BO67" s="67">
        <v>0</v>
      </c>
      <c r="BP67" s="67">
        <v>0</v>
      </c>
    </row>
    <row r="68" spans="1:68">
      <c r="A68" s="136">
        <v>61</v>
      </c>
      <c r="B68" s="64" t="s">
        <v>679</v>
      </c>
      <c r="E68" s="67">
        <v>0</v>
      </c>
      <c r="F68" s="67">
        <v>0</v>
      </c>
      <c r="G68" s="67">
        <v>0</v>
      </c>
      <c r="H68" s="67">
        <v>0</v>
      </c>
      <c r="I68" s="67">
        <v>0</v>
      </c>
      <c r="J68" s="67">
        <v>0</v>
      </c>
      <c r="K68" s="67">
        <v>0</v>
      </c>
      <c r="L68" s="67">
        <v>0</v>
      </c>
      <c r="M68" s="67">
        <v>0</v>
      </c>
      <c r="N68" s="67">
        <v>0</v>
      </c>
      <c r="O68" s="67">
        <v>0</v>
      </c>
      <c r="P68" s="67">
        <v>0</v>
      </c>
      <c r="Q68" s="67">
        <v>0</v>
      </c>
      <c r="R68" s="67">
        <v>0</v>
      </c>
      <c r="S68" s="67">
        <v>0</v>
      </c>
      <c r="T68" s="67">
        <v>0</v>
      </c>
      <c r="U68" s="67">
        <v>0</v>
      </c>
      <c r="V68" s="68">
        <v>0</v>
      </c>
      <c r="W68" s="67">
        <v>0</v>
      </c>
      <c r="X68" s="67">
        <v>0</v>
      </c>
      <c r="Y68" s="67">
        <v>0</v>
      </c>
      <c r="Z68" s="67">
        <v>0</v>
      </c>
      <c r="AA68" s="67">
        <v>0</v>
      </c>
      <c r="AB68" s="67">
        <v>0</v>
      </c>
      <c r="AC68" s="67">
        <v>2.898941E-2</v>
      </c>
      <c r="AD68" s="67">
        <v>0</v>
      </c>
      <c r="AE68" s="67">
        <v>0</v>
      </c>
      <c r="AF68" s="67">
        <v>0</v>
      </c>
      <c r="AG68" s="67">
        <v>0</v>
      </c>
      <c r="AH68" s="67">
        <v>0</v>
      </c>
      <c r="AI68" s="67">
        <v>0</v>
      </c>
      <c r="AJ68" s="67">
        <v>0</v>
      </c>
      <c r="AK68" s="67">
        <v>0</v>
      </c>
      <c r="AL68" s="67">
        <v>0</v>
      </c>
      <c r="AM68" s="67">
        <v>0</v>
      </c>
      <c r="AN68" s="67">
        <v>0</v>
      </c>
      <c r="AO68" s="67">
        <v>0</v>
      </c>
      <c r="AP68" s="67">
        <v>0</v>
      </c>
      <c r="AQ68" s="67">
        <v>0</v>
      </c>
      <c r="AR68" s="67">
        <v>0</v>
      </c>
      <c r="AS68" s="67">
        <v>0</v>
      </c>
      <c r="AT68" s="67">
        <v>0</v>
      </c>
      <c r="AU68" s="67">
        <v>0</v>
      </c>
      <c r="AV68" s="67">
        <v>0</v>
      </c>
      <c r="AW68" s="67">
        <v>0</v>
      </c>
      <c r="AX68" s="67">
        <v>0</v>
      </c>
      <c r="AY68" s="67">
        <v>0</v>
      </c>
      <c r="AZ68" s="67">
        <v>0</v>
      </c>
      <c r="BA68" s="67">
        <v>0</v>
      </c>
      <c r="BB68" s="67">
        <v>0</v>
      </c>
      <c r="BC68" s="67">
        <v>0</v>
      </c>
      <c r="BD68" s="67">
        <v>0</v>
      </c>
      <c r="BE68" s="67">
        <v>0</v>
      </c>
      <c r="BF68" s="67">
        <v>0</v>
      </c>
      <c r="BG68" s="67">
        <v>0</v>
      </c>
      <c r="BH68" s="67">
        <v>0</v>
      </c>
      <c r="BI68" s="67">
        <v>0</v>
      </c>
      <c r="BJ68" s="67">
        <v>0</v>
      </c>
      <c r="BK68" s="67">
        <v>0</v>
      </c>
      <c r="BL68" s="67">
        <v>0</v>
      </c>
      <c r="BM68" s="67">
        <v>0</v>
      </c>
      <c r="BN68" s="67">
        <v>0</v>
      </c>
      <c r="BO68" s="67">
        <v>0</v>
      </c>
      <c r="BP68" s="67">
        <v>0</v>
      </c>
    </row>
    <row r="69" spans="1:68">
      <c r="A69" s="136">
        <v>62</v>
      </c>
      <c r="B69" s="64" t="s">
        <v>753</v>
      </c>
      <c r="C69" s="141">
        <v>0.48</v>
      </c>
      <c r="E69" s="67">
        <v>0</v>
      </c>
      <c r="F69" s="67">
        <v>0</v>
      </c>
      <c r="G69" s="67">
        <v>0</v>
      </c>
      <c r="H69" s="67">
        <v>0</v>
      </c>
      <c r="I69" s="67">
        <v>0</v>
      </c>
      <c r="J69" s="67">
        <v>0</v>
      </c>
      <c r="K69" s="67">
        <v>0.1</v>
      </c>
      <c r="L69" s="67">
        <v>0.26</v>
      </c>
      <c r="M69" s="67">
        <v>0</v>
      </c>
      <c r="N69" s="67">
        <v>0</v>
      </c>
      <c r="O69" s="67">
        <v>0</v>
      </c>
      <c r="P69" s="67">
        <v>0</v>
      </c>
      <c r="Q69" s="67">
        <v>0</v>
      </c>
      <c r="R69" s="67">
        <v>0</v>
      </c>
      <c r="S69" s="67">
        <v>0</v>
      </c>
      <c r="T69" s="67">
        <v>0</v>
      </c>
      <c r="U69" s="67">
        <v>0</v>
      </c>
      <c r="V69" s="68">
        <v>0</v>
      </c>
      <c r="W69" s="67">
        <v>0</v>
      </c>
      <c r="X69" s="67">
        <v>0</v>
      </c>
      <c r="Y69" s="67">
        <v>0</v>
      </c>
      <c r="Z69" s="67">
        <v>0</v>
      </c>
      <c r="AA69" s="67">
        <v>0</v>
      </c>
      <c r="AB69" s="67">
        <v>0</v>
      </c>
      <c r="AC69" s="67">
        <v>0</v>
      </c>
      <c r="AD69" s="67">
        <v>0</v>
      </c>
      <c r="AE69" s="67">
        <v>0</v>
      </c>
      <c r="AF69" s="67">
        <v>0</v>
      </c>
      <c r="AG69" s="67">
        <v>0</v>
      </c>
      <c r="AH69" s="67">
        <v>0</v>
      </c>
      <c r="AI69" s="67">
        <v>0</v>
      </c>
      <c r="AJ69" s="67">
        <v>0</v>
      </c>
      <c r="AK69" s="67">
        <v>0</v>
      </c>
      <c r="AL69" s="67">
        <v>0</v>
      </c>
      <c r="AM69" s="67">
        <v>0</v>
      </c>
      <c r="AN69" s="67">
        <v>0</v>
      </c>
      <c r="AO69" s="67">
        <v>0</v>
      </c>
      <c r="AP69" s="67">
        <v>0</v>
      </c>
      <c r="AQ69" s="67">
        <v>0</v>
      </c>
      <c r="AR69" s="67">
        <v>0</v>
      </c>
      <c r="AS69" s="67">
        <v>0</v>
      </c>
      <c r="AT69" s="67">
        <v>0</v>
      </c>
      <c r="AU69" s="67">
        <v>0</v>
      </c>
      <c r="AV69" s="67">
        <v>0</v>
      </c>
      <c r="AW69" s="67">
        <v>0</v>
      </c>
      <c r="AX69" s="67">
        <v>0</v>
      </c>
      <c r="AY69" s="67">
        <v>0</v>
      </c>
      <c r="AZ69" s="67">
        <v>0</v>
      </c>
      <c r="BA69" s="67">
        <v>0</v>
      </c>
      <c r="BB69" s="67">
        <v>0</v>
      </c>
      <c r="BC69" s="67">
        <v>0</v>
      </c>
      <c r="BD69" s="67">
        <v>0</v>
      </c>
      <c r="BE69" s="67">
        <v>0</v>
      </c>
      <c r="BF69" s="67">
        <v>0</v>
      </c>
      <c r="BG69" s="67">
        <v>0</v>
      </c>
      <c r="BH69" s="67">
        <v>0</v>
      </c>
      <c r="BI69" s="67">
        <v>0</v>
      </c>
      <c r="BJ69" s="67">
        <v>0</v>
      </c>
      <c r="BK69" s="67">
        <v>0</v>
      </c>
      <c r="BL69" s="67">
        <v>0</v>
      </c>
      <c r="BM69" s="67">
        <v>0</v>
      </c>
      <c r="BN69" s="67">
        <v>0</v>
      </c>
      <c r="BO69" s="67">
        <v>0</v>
      </c>
      <c r="BP69" s="67">
        <v>0</v>
      </c>
    </row>
    <row r="70" spans="1:68">
      <c r="A70" s="136">
        <v>63</v>
      </c>
      <c r="B70" s="64" t="s">
        <v>754</v>
      </c>
      <c r="C70" s="141">
        <v>0.02</v>
      </c>
      <c r="E70" s="67">
        <v>0</v>
      </c>
      <c r="F70" s="67">
        <v>0</v>
      </c>
      <c r="G70" s="67">
        <v>0</v>
      </c>
      <c r="H70" s="67">
        <v>0</v>
      </c>
      <c r="I70" s="67">
        <v>0</v>
      </c>
      <c r="J70" s="67">
        <v>0</v>
      </c>
      <c r="K70" s="67">
        <v>0</v>
      </c>
      <c r="L70" s="67">
        <v>0.2</v>
      </c>
      <c r="M70" s="67">
        <v>0</v>
      </c>
      <c r="N70" s="67">
        <v>0</v>
      </c>
      <c r="O70" s="67">
        <v>0</v>
      </c>
      <c r="P70" s="67">
        <v>0</v>
      </c>
      <c r="Q70" s="67">
        <v>0</v>
      </c>
      <c r="R70" s="67">
        <v>0</v>
      </c>
      <c r="S70" s="67">
        <v>0</v>
      </c>
      <c r="T70" s="67">
        <v>0</v>
      </c>
      <c r="U70" s="67">
        <v>0</v>
      </c>
      <c r="V70" s="68">
        <v>0</v>
      </c>
      <c r="W70" s="67">
        <v>0</v>
      </c>
      <c r="X70" s="67">
        <v>0</v>
      </c>
      <c r="Y70" s="67">
        <v>0</v>
      </c>
      <c r="Z70" s="67">
        <v>0</v>
      </c>
      <c r="AA70" s="67">
        <v>0</v>
      </c>
      <c r="AB70" s="67">
        <v>0</v>
      </c>
      <c r="AC70" s="67">
        <v>0</v>
      </c>
      <c r="AD70" s="67">
        <v>0</v>
      </c>
      <c r="AE70" s="67">
        <v>0</v>
      </c>
      <c r="AF70" s="67">
        <v>0</v>
      </c>
      <c r="AG70" s="67">
        <v>0</v>
      </c>
      <c r="AH70" s="67">
        <v>0</v>
      </c>
      <c r="AI70" s="67">
        <v>0</v>
      </c>
      <c r="AJ70" s="67">
        <v>0</v>
      </c>
      <c r="AK70" s="67">
        <v>0</v>
      </c>
      <c r="AL70" s="67">
        <v>0</v>
      </c>
      <c r="AM70" s="67">
        <v>0</v>
      </c>
      <c r="AN70" s="67">
        <v>0</v>
      </c>
      <c r="AO70" s="67">
        <v>0</v>
      </c>
      <c r="AP70" s="67">
        <v>0</v>
      </c>
      <c r="AQ70" s="67">
        <v>0</v>
      </c>
      <c r="AR70" s="67">
        <v>0</v>
      </c>
      <c r="AS70" s="67">
        <v>0</v>
      </c>
      <c r="AT70" s="67">
        <v>0</v>
      </c>
      <c r="AU70" s="67">
        <v>0</v>
      </c>
      <c r="AV70" s="67">
        <v>0</v>
      </c>
      <c r="AW70" s="67">
        <v>0</v>
      </c>
      <c r="AX70" s="67">
        <v>0</v>
      </c>
      <c r="AY70" s="67">
        <v>0</v>
      </c>
      <c r="AZ70" s="67">
        <v>0</v>
      </c>
      <c r="BA70" s="67">
        <v>0</v>
      </c>
      <c r="BB70" s="67">
        <v>0</v>
      </c>
      <c r="BC70" s="67">
        <v>0</v>
      </c>
      <c r="BD70" s="67">
        <v>0</v>
      </c>
      <c r="BE70" s="67">
        <v>0</v>
      </c>
      <c r="BF70" s="67">
        <v>0</v>
      </c>
      <c r="BG70" s="67">
        <v>0</v>
      </c>
      <c r="BH70" s="67">
        <v>0</v>
      </c>
      <c r="BI70" s="67">
        <v>0</v>
      </c>
      <c r="BJ70" s="67">
        <v>0</v>
      </c>
      <c r="BK70" s="67">
        <v>0</v>
      </c>
      <c r="BL70" s="67">
        <v>0</v>
      </c>
      <c r="BM70" s="67">
        <v>0</v>
      </c>
      <c r="BN70" s="67">
        <v>0</v>
      </c>
      <c r="BO70" s="67">
        <v>0</v>
      </c>
      <c r="BP70" s="67">
        <v>0</v>
      </c>
    </row>
    <row r="71" spans="1:68">
      <c r="A71" s="136">
        <v>64</v>
      </c>
      <c r="B71" s="64" t="s">
        <v>755</v>
      </c>
      <c r="E71" s="67">
        <v>0</v>
      </c>
      <c r="F71" s="67">
        <v>0</v>
      </c>
      <c r="G71" s="67">
        <v>0</v>
      </c>
      <c r="H71" s="67">
        <v>0</v>
      </c>
      <c r="I71" s="67">
        <v>0</v>
      </c>
      <c r="J71" s="67">
        <v>0</v>
      </c>
      <c r="K71" s="67">
        <v>0</v>
      </c>
      <c r="L71" s="67">
        <v>0</v>
      </c>
      <c r="M71" s="67">
        <v>0</v>
      </c>
      <c r="N71" s="67">
        <v>0</v>
      </c>
      <c r="O71" s="67">
        <v>0</v>
      </c>
      <c r="P71" s="67">
        <v>0</v>
      </c>
      <c r="Q71" s="67">
        <v>0</v>
      </c>
      <c r="R71" s="67">
        <v>0</v>
      </c>
      <c r="S71" s="67">
        <v>0</v>
      </c>
      <c r="T71" s="67">
        <v>0</v>
      </c>
      <c r="U71" s="67">
        <v>0</v>
      </c>
      <c r="V71" s="68">
        <v>0</v>
      </c>
      <c r="W71" s="67">
        <v>0</v>
      </c>
      <c r="X71" s="67">
        <v>0</v>
      </c>
      <c r="Y71" s="67">
        <v>0</v>
      </c>
      <c r="Z71" s="67">
        <v>0</v>
      </c>
      <c r="AA71" s="67">
        <v>0</v>
      </c>
      <c r="AB71" s="67">
        <v>0</v>
      </c>
      <c r="AC71" s="67">
        <v>0</v>
      </c>
      <c r="AD71" s="67">
        <v>0</v>
      </c>
      <c r="AE71" s="67">
        <v>0</v>
      </c>
      <c r="AF71" s="67">
        <v>0</v>
      </c>
      <c r="AG71" s="67">
        <v>0</v>
      </c>
      <c r="AH71" s="67">
        <v>0</v>
      </c>
      <c r="AI71" s="67">
        <v>0</v>
      </c>
      <c r="AJ71" s="67">
        <v>0</v>
      </c>
      <c r="AK71" s="67">
        <v>0</v>
      </c>
      <c r="AL71" s="67">
        <v>0</v>
      </c>
      <c r="AM71" s="67">
        <v>0</v>
      </c>
      <c r="AN71" s="67">
        <v>0</v>
      </c>
      <c r="AO71" s="67">
        <v>0</v>
      </c>
      <c r="AP71" s="67">
        <v>0</v>
      </c>
      <c r="AQ71" s="67">
        <v>0</v>
      </c>
      <c r="AR71" s="67">
        <v>0</v>
      </c>
      <c r="AS71" s="67">
        <v>0</v>
      </c>
      <c r="AT71" s="67">
        <v>0</v>
      </c>
      <c r="AU71" s="67">
        <v>0</v>
      </c>
      <c r="AV71" s="67">
        <v>0</v>
      </c>
      <c r="AW71" s="67">
        <v>0</v>
      </c>
      <c r="AX71" s="67">
        <v>0</v>
      </c>
      <c r="AY71" s="67">
        <v>0</v>
      </c>
      <c r="AZ71" s="67">
        <v>0</v>
      </c>
      <c r="BA71" s="67">
        <v>0</v>
      </c>
      <c r="BB71" s="67">
        <v>0</v>
      </c>
      <c r="BC71" s="67">
        <v>0</v>
      </c>
      <c r="BD71" s="67">
        <v>0</v>
      </c>
      <c r="BE71" s="67">
        <v>0</v>
      </c>
      <c r="BF71" s="67">
        <v>0</v>
      </c>
      <c r="BG71" s="67">
        <v>0</v>
      </c>
      <c r="BH71" s="67">
        <v>0</v>
      </c>
      <c r="BI71" s="67">
        <v>0</v>
      </c>
      <c r="BJ71" s="67">
        <v>0</v>
      </c>
      <c r="BK71" s="67">
        <v>0</v>
      </c>
      <c r="BL71" s="67">
        <v>0</v>
      </c>
      <c r="BM71" s="67">
        <v>0</v>
      </c>
      <c r="BN71" s="67">
        <v>0</v>
      </c>
      <c r="BO71" s="67">
        <v>0</v>
      </c>
      <c r="BP71" s="67">
        <v>0</v>
      </c>
    </row>
    <row r="72" spans="1:68">
      <c r="A72" s="136">
        <v>65</v>
      </c>
      <c r="B72" s="64" t="s">
        <v>825</v>
      </c>
      <c r="E72" s="67">
        <v>0</v>
      </c>
      <c r="F72" s="67">
        <v>0</v>
      </c>
      <c r="G72" s="67">
        <v>0</v>
      </c>
      <c r="H72" s="67">
        <v>0</v>
      </c>
      <c r="I72" s="67">
        <v>0</v>
      </c>
      <c r="J72" s="67">
        <v>0</v>
      </c>
      <c r="K72" s="67">
        <v>0</v>
      </c>
      <c r="L72" s="67">
        <v>0</v>
      </c>
      <c r="M72" s="67">
        <v>0</v>
      </c>
      <c r="N72" s="67">
        <v>0</v>
      </c>
      <c r="O72" s="67">
        <v>0</v>
      </c>
      <c r="P72" s="67">
        <v>0</v>
      </c>
      <c r="Q72" s="67">
        <v>0</v>
      </c>
      <c r="R72" s="67">
        <v>0</v>
      </c>
      <c r="S72" s="67">
        <v>0</v>
      </c>
      <c r="T72" s="67">
        <v>0</v>
      </c>
      <c r="U72" s="67">
        <v>0</v>
      </c>
      <c r="V72" s="68">
        <v>0</v>
      </c>
      <c r="W72" s="67">
        <v>0</v>
      </c>
      <c r="X72" s="67">
        <v>0</v>
      </c>
      <c r="Y72" s="67">
        <v>0.05</v>
      </c>
      <c r="Z72" s="67">
        <v>0</v>
      </c>
      <c r="AA72" s="67">
        <v>0</v>
      </c>
      <c r="AB72" s="67">
        <v>0</v>
      </c>
      <c r="AC72" s="67">
        <v>0</v>
      </c>
      <c r="AD72" s="67">
        <v>0</v>
      </c>
      <c r="AE72" s="67">
        <v>0</v>
      </c>
      <c r="AF72" s="67">
        <v>0</v>
      </c>
      <c r="AG72" s="67">
        <v>0</v>
      </c>
      <c r="AH72" s="67">
        <v>0</v>
      </c>
      <c r="AI72" s="67">
        <v>0</v>
      </c>
      <c r="AJ72" s="67">
        <v>0</v>
      </c>
      <c r="AK72" s="67">
        <v>0</v>
      </c>
      <c r="AL72" s="67">
        <v>0</v>
      </c>
      <c r="AM72" s="67">
        <v>0</v>
      </c>
      <c r="AN72" s="67">
        <v>0</v>
      </c>
      <c r="AO72" s="67">
        <v>0</v>
      </c>
      <c r="AP72" s="67">
        <v>0</v>
      </c>
      <c r="AQ72" s="67">
        <v>0</v>
      </c>
      <c r="AR72" s="67">
        <v>0</v>
      </c>
      <c r="AS72" s="67">
        <v>0</v>
      </c>
      <c r="AT72" s="67">
        <v>0</v>
      </c>
      <c r="AU72" s="67">
        <v>0</v>
      </c>
      <c r="AV72" s="67">
        <v>0</v>
      </c>
      <c r="AW72" s="67">
        <v>0</v>
      </c>
      <c r="AX72" s="67">
        <v>0</v>
      </c>
      <c r="AY72" s="67">
        <v>0</v>
      </c>
      <c r="AZ72" s="67">
        <v>0</v>
      </c>
      <c r="BA72" s="67">
        <v>0</v>
      </c>
      <c r="BB72" s="67">
        <v>0</v>
      </c>
      <c r="BC72" s="67">
        <v>0</v>
      </c>
      <c r="BD72" s="67">
        <v>0</v>
      </c>
      <c r="BE72" s="67">
        <v>0</v>
      </c>
      <c r="BF72" s="67">
        <v>0</v>
      </c>
      <c r="BG72" s="67">
        <v>0</v>
      </c>
      <c r="BH72" s="67">
        <v>0</v>
      </c>
      <c r="BI72" s="67">
        <v>0</v>
      </c>
      <c r="BJ72" s="67">
        <v>0</v>
      </c>
      <c r="BK72" s="67">
        <v>0</v>
      </c>
      <c r="BL72" s="67">
        <v>0</v>
      </c>
      <c r="BM72" s="67">
        <v>0</v>
      </c>
      <c r="BN72" s="67">
        <v>0</v>
      </c>
      <c r="BO72" s="67">
        <v>0</v>
      </c>
      <c r="BP72" s="67">
        <v>0</v>
      </c>
    </row>
    <row r="73" spans="1:68">
      <c r="A73" s="136">
        <v>66</v>
      </c>
      <c r="B73" s="64" t="s">
        <v>826</v>
      </c>
      <c r="E73" s="67">
        <v>0</v>
      </c>
      <c r="F73" s="67">
        <v>0</v>
      </c>
      <c r="G73" s="67">
        <v>0</v>
      </c>
      <c r="H73" s="67">
        <v>0</v>
      </c>
      <c r="I73" s="67">
        <v>0</v>
      </c>
      <c r="J73" s="67">
        <v>0</v>
      </c>
      <c r="K73" s="67">
        <v>0</v>
      </c>
      <c r="L73" s="67">
        <v>0</v>
      </c>
      <c r="M73" s="67">
        <v>0</v>
      </c>
      <c r="N73" s="67">
        <v>0</v>
      </c>
      <c r="O73" s="67">
        <v>0</v>
      </c>
      <c r="P73" s="67">
        <v>0</v>
      </c>
      <c r="Q73" s="67">
        <v>0</v>
      </c>
      <c r="R73" s="67">
        <v>0</v>
      </c>
      <c r="S73" s="67">
        <v>0</v>
      </c>
      <c r="T73" s="67">
        <v>0</v>
      </c>
      <c r="U73" s="67">
        <v>0</v>
      </c>
      <c r="V73" s="68">
        <v>0</v>
      </c>
      <c r="W73" s="67">
        <v>0</v>
      </c>
      <c r="X73" s="67">
        <v>0</v>
      </c>
      <c r="Y73" s="67">
        <v>0</v>
      </c>
      <c r="Z73" s="67">
        <v>0</v>
      </c>
      <c r="AA73" s="67">
        <v>0</v>
      </c>
      <c r="AB73" s="67">
        <v>0</v>
      </c>
      <c r="AC73" s="67">
        <v>0</v>
      </c>
      <c r="AD73" s="67">
        <v>0</v>
      </c>
      <c r="AE73" s="67">
        <v>0</v>
      </c>
      <c r="AF73" s="67">
        <v>0</v>
      </c>
      <c r="AG73" s="67">
        <v>0</v>
      </c>
      <c r="AH73" s="67">
        <v>0</v>
      </c>
      <c r="AI73" s="67">
        <v>0</v>
      </c>
      <c r="AJ73" s="67">
        <v>0</v>
      </c>
      <c r="AK73" s="67">
        <v>0</v>
      </c>
      <c r="AL73" s="67">
        <v>0</v>
      </c>
      <c r="AM73" s="67">
        <v>0</v>
      </c>
      <c r="AN73" s="67">
        <v>0</v>
      </c>
      <c r="AO73" s="67">
        <v>0</v>
      </c>
      <c r="AP73" s="67">
        <v>0</v>
      </c>
      <c r="AQ73" s="67">
        <v>0</v>
      </c>
      <c r="AR73" s="67">
        <v>0</v>
      </c>
      <c r="AS73" s="67">
        <v>0</v>
      </c>
      <c r="AT73" s="67">
        <v>0</v>
      </c>
      <c r="AU73" s="67">
        <v>0</v>
      </c>
      <c r="AV73" s="67">
        <v>0</v>
      </c>
      <c r="AW73" s="67">
        <v>0</v>
      </c>
      <c r="AX73" s="67">
        <v>0</v>
      </c>
      <c r="AY73" s="67">
        <v>0</v>
      </c>
      <c r="AZ73" s="67">
        <v>0</v>
      </c>
      <c r="BA73" s="67">
        <v>0</v>
      </c>
      <c r="BB73" s="67">
        <v>0</v>
      </c>
      <c r="BC73" s="67">
        <v>0</v>
      </c>
      <c r="BD73" s="67">
        <v>0</v>
      </c>
      <c r="BE73" s="67">
        <v>0</v>
      </c>
      <c r="BF73" s="67">
        <v>0</v>
      </c>
      <c r="BG73" s="67">
        <v>0</v>
      </c>
      <c r="BH73" s="67">
        <v>0</v>
      </c>
      <c r="BI73" s="67">
        <v>0</v>
      </c>
      <c r="BJ73" s="67">
        <v>0</v>
      </c>
      <c r="BK73" s="67">
        <v>0</v>
      </c>
      <c r="BL73" s="67">
        <v>0</v>
      </c>
      <c r="BM73" s="67">
        <v>0</v>
      </c>
      <c r="BN73" s="67">
        <v>0</v>
      </c>
      <c r="BO73" s="67">
        <v>0</v>
      </c>
      <c r="BP73" s="67">
        <v>0</v>
      </c>
    </row>
    <row r="74" spans="1:68">
      <c r="A74" s="136">
        <v>67</v>
      </c>
      <c r="B74" s="64" t="s">
        <v>629</v>
      </c>
      <c r="E74" s="67">
        <v>0</v>
      </c>
      <c r="F74" s="67">
        <v>0</v>
      </c>
      <c r="G74" s="67">
        <v>0</v>
      </c>
      <c r="H74" s="67">
        <v>0</v>
      </c>
      <c r="I74" s="67">
        <v>0</v>
      </c>
      <c r="J74" s="67">
        <v>0</v>
      </c>
      <c r="K74" s="67">
        <v>0</v>
      </c>
      <c r="L74" s="67">
        <v>0</v>
      </c>
      <c r="M74" s="67">
        <v>0</v>
      </c>
      <c r="N74" s="67">
        <v>0</v>
      </c>
      <c r="O74" s="67">
        <v>0</v>
      </c>
      <c r="P74" s="67">
        <v>0</v>
      </c>
      <c r="Q74" s="67">
        <v>0</v>
      </c>
      <c r="R74" s="67">
        <v>0</v>
      </c>
      <c r="S74" s="67">
        <v>0</v>
      </c>
      <c r="T74" s="67">
        <v>0</v>
      </c>
      <c r="U74" s="67">
        <v>0</v>
      </c>
      <c r="V74" s="68">
        <v>0</v>
      </c>
      <c r="W74" s="67">
        <v>0</v>
      </c>
      <c r="X74" s="67">
        <v>0</v>
      </c>
      <c r="Y74" s="67">
        <v>0</v>
      </c>
      <c r="Z74" s="67">
        <v>0</v>
      </c>
      <c r="AA74" s="67">
        <v>0</v>
      </c>
      <c r="AB74" s="67">
        <v>0</v>
      </c>
      <c r="AC74" s="67">
        <v>0</v>
      </c>
      <c r="AD74" s="67">
        <v>0</v>
      </c>
      <c r="AE74" s="67">
        <v>0</v>
      </c>
      <c r="AF74" s="67">
        <v>0</v>
      </c>
      <c r="AG74" s="67">
        <v>0</v>
      </c>
      <c r="AH74" s="67">
        <v>0</v>
      </c>
      <c r="AI74" s="67">
        <v>0</v>
      </c>
      <c r="AJ74" s="67">
        <v>0</v>
      </c>
      <c r="AK74" s="67">
        <v>0</v>
      </c>
      <c r="AL74" s="67">
        <v>0</v>
      </c>
      <c r="AM74" s="67">
        <v>0</v>
      </c>
      <c r="AN74" s="67">
        <v>0</v>
      </c>
      <c r="AO74" s="67">
        <v>0</v>
      </c>
      <c r="AP74" s="67">
        <v>0</v>
      </c>
      <c r="AQ74" s="67">
        <v>0</v>
      </c>
      <c r="AR74" s="67">
        <v>0</v>
      </c>
      <c r="AS74" s="67">
        <v>0</v>
      </c>
      <c r="AT74" s="67">
        <v>0</v>
      </c>
      <c r="AU74" s="67">
        <v>0</v>
      </c>
      <c r="AV74" s="67">
        <v>0</v>
      </c>
      <c r="AW74" s="67">
        <v>0</v>
      </c>
      <c r="AX74" s="67">
        <v>0</v>
      </c>
      <c r="AY74" s="67">
        <v>0</v>
      </c>
      <c r="AZ74" s="67">
        <v>0</v>
      </c>
      <c r="BA74" s="67">
        <v>0</v>
      </c>
      <c r="BB74" s="67">
        <v>0</v>
      </c>
      <c r="BC74" s="67">
        <v>0</v>
      </c>
      <c r="BD74" s="67">
        <v>0</v>
      </c>
      <c r="BE74" s="67">
        <v>0</v>
      </c>
      <c r="BF74" s="67">
        <v>0</v>
      </c>
      <c r="BG74" s="67">
        <v>0</v>
      </c>
      <c r="BH74" s="67">
        <v>0</v>
      </c>
      <c r="BI74" s="67">
        <v>0</v>
      </c>
      <c r="BJ74" s="67">
        <v>0</v>
      </c>
      <c r="BK74" s="67">
        <v>0</v>
      </c>
      <c r="BL74" s="67">
        <v>0</v>
      </c>
      <c r="BM74" s="67">
        <v>0</v>
      </c>
      <c r="BN74" s="67">
        <v>0</v>
      </c>
      <c r="BO74" s="67">
        <v>0</v>
      </c>
      <c r="BP74" s="67">
        <v>0</v>
      </c>
    </row>
    <row r="75" spans="1:68">
      <c r="A75" s="136">
        <v>68</v>
      </c>
      <c r="B75" s="64" t="s">
        <v>338</v>
      </c>
      <c r="E75" s="67">
        <v>0</v>
      </c>
      <c r="F75" s="67">
        <v>0</v>
      </c>
      <c r="G75" s="67">
        <v>0</v>
      </c>
      <c r="H75" s="67">
        <v>0</v>
      </c>
      <c r="I75" s="67">
        <v>0</v>
      </c>
      <c r="J75" s="67">
        <v>0</v>
      </c>
      <c r="K75" s="67">
        <v>0</v>
      </c>
      <c r="L75" s="67">
        <v>0</v>
      </c>
      <c r="M75" s="67">
        <v>0</v>
      </c>
      <c r="N75" s="67">
        <v>0</v>
      </c>
      <c r="O75" s="67">
        <v>0</v>
      </c>
      <c r="P75" s="67">
        <v>0</v>
      </c>
      <c r="Q75" s="67">
        <v>8.7883610000000001E-2</v>
      </c>
      <c r="R75" s="67">
        <v>0</v>
      </c>
      <c r="S75" s="67">
        <v>0</v>
      </c>
      <c r="T75" s="67">
        <v>0</v>
      </c>
      <c r="U75" s="67">
        <v>3.5000000000000001E-3</v>
      </c>
      <c r="V75" s="68">
        <v>0</v>
      </c>
      <c r="W75" s="67">
        <v>2E-3</v>
      </c>
      <c r="X75" s="67">
        <v>0</v>
      </c>
      <c r="Y75" s="67">
        <v>0</v>
      </c>
      <c r="Z75" s="67">
        <v>0</v>
      </c>
      <c r="AA75" s="67">
        <v>0</v>
      </c>
      <c r="AB75" s="67">
        <v>0</v>
      </c>
      <c r="AC75" s="67">
        <v>2.26837E-3</v>
      </c>
      <c r="AD75" s="67">
        <v>0</v>
      </c>
      <c r="AE75" s="67">
        <v>0</v>
      </c>
      <c r="AF75" s="67">
        <v>0</v>
      </c>
      <c r="AG75" s="67">
        <v>0</v>
      </c>
      <c r="AH75" s="67">
        <v>0</v>
      </c>
      <c r="AI75" s="67">
        <v>0</v>
      </c>
      <c r="AJ75" s="67">
        <v>0</v>
      </c>
      <c r="AK75" s="67">
        <v>0</v>
      </c>
      <c r="AL75" s="67">
        <v>0</v>
      </c>
      <c r="AM75" s="67">
        <v>0</v>
      </c>
      <c r="AN75" s="67">
        <v>0</v>
      </c>
      <c r="AO75" s="67">
        <v>0</v>
      </c>
      <c r="AP75" s="67">
        <v>0</v>
      </c>
      <c r="AQ75" s="67">
        <v>0</v>
      </c>
      <c r="AR75" s="67">
        <v>0</v>
      </c>
      <c r="AS75" s="67">
        <v>0</v>
      </c>
      <c r="AT75" s="67">
        <v>0</v>
      </c>
      <c r="AU75" s="67">
        <v>0</v>
      </c>
      <c r="AV75" s="67">
        <v>0</v>
      </c>
      <c r="AW75" s="67">
        <v>0</v>
      </c>
      <c r="AX75" s="67">
        <v>0</v>
      </c>
      <c r="AY75" s="67">
        <v>0</v>
      </c>
      <c r="AZ75" s="67">
        <v>0</v>
      </c>
      <c r="BA75" s="67">
        <v>0</v>
      </c>
      <c r="BB75" s="67">
        <v>0</v>
      </c>
      <c r="BC75" s="67">
        <v>0</v>
      </c>
      <c r="BD75" s="67">
        <v>0</v>
      </c>
      <c r="BE75" s="67">
        <v>0</v>
      </c>
      <c r="BF75" s="67">
        <v>0</v>
      </c>
      <c r="BG75" s="67">
        <v>0</v>
      </c>
      <c r="BH75" s="67">
        <v>0</v>
      </c>
      <c r="BI75" s="67">
        <v>0</v>
      </c>
      <c r="BJ75" s="67">
        <v>0</v>
      </c>
      <c r="BK75" s="67">
        <v>0</v>
      </c>
      <c r="BL75" s="67">
        <v>0</v>
      </c>
      <c r="BM75" s="67">
        <v>0</v>
      </c>
      <c r="BN75" s="67">
        <v>0</v>
      </c>
      <c r="BO75" s="67">
        <v>0</v>
      </c>
      <c r="BP75" s="67">
        <v>0</v>
      </c>
    </row>
    <row r="76" spans="1:68">
      <c r="A76" s="136">
        <v>69</v>
      </c>
      <c r="B76" s="64" t="s">
        <v>337</v>
      </c>
      <c r="E76" s="67">
        <v>0</v>
      </c>
      <c r="F76" s="67">
        <v>0</v>
      </c>
      <c r="G76" s="67">
        <v>0</v>
      </c>
      <c r="H76" s="67">
        <v>0</v>
      </c>
      <c r="I76" s="67">
        <v>0</v>
      </c>
      <c r="J76" s="67">
        <v>0</v>
      </c>
      <c r="K76" s="67">
        <v>0</v>
      </c>
      <c r="L76" s="67">
        <v>0</v>
      </c>
      <c r="M76" s="67">
        <v>0</v>
      </c>
      <c r="N76" s="67">
        <v>0</v>
      </c>
      <c r="O76" s="67">
        <v>0</v>
      </c>
      <c r="P76" s="67">
        <v>0</v>
      </c>
      <c r="Q76" s="67">
        <v>0</v>
      </c>
      <c r="R76" s="67">
        <v>0</v>
      </c>
      <c r="S76" s="67">
        <v>0</v>
      </c>
      <c r="T76" s="67">
        <v>0</v>
      </c>
      <c r="U76" s="67">
        <v>1.9E-2</v>
      </c>
      <c r="V76" s="68">
        <v>0</v>
      </c>
      <c r="W76" s="67">
        <v>0</v>
      </c>
      <c r="X76" s="67">
        <v>0</v>
      </c>
      <c r="Y76" s="67">
        <v>0</v>
      </c>
      <c r="Z76" s="67">
        <v>0</v>
      </c>
      <c r="AA76" s="67">
        <v>0</v>
      </c>
      <c r="AB76" s="67">
        <v>0</v>
      </c>
      <c r="AC76" s="67">
        <v>0</v>
      </c>
      <c r="AD76" s="67">
        <v>1.35E-2</v>
      </c>
      <c r="AE76" s="67">
        <v>0</v>
      </c>
      <c r="AF76" s="67">
        <v>0</v>
      </c>
      <c r="AG76" s="67">
        <v>0</v>
      </c>
      <c r="AH76" s="67">
        <v>0</v>
      </c>
      <c r="AI76" s="67">
        <v>0</v>
      </c>
      <c r="AJ76" s="67">
        <v>0</v>
      </c>
      <c r="AK76" s="67">
        <v>0</v>
      </c>
      <c r="AL76" s="67">
        <v>0</v>
      </c>
      <c r="AM76" s="67">
        <v>0</v>
      </c>
      <c r="AN76" s="67">
        <v>0</v>
      </c>
      <c r="AO76" s="67">
        <v>0</v>
      </c>
      <c r="AP76" s="67">
        <v>0</v>
      </c>
      <c r="AQ76" s="67">
        <v>0</v>
      </c>
      <c r="AR76" s="67">
        <v>0</v>
      </c>
      <c r="AS76" s="67">
        <v>0</v>
      </c>
      <c r="AT76" s="67">
        <v>0</v>
      </c>
      <c r="AU76" s="67">
        <v>0</v>
      </c>
      <c r="AV76" s="67">
        <v>0</v>
      </c>
      <c r="AW76" s="67">
        <v>0</v>
      </c>
      <c r="AX76" s="67">
        <v>0</v>
      </c>
      <c r="AY76" s="67">
        <v>0</v>
      </c>
      <c r="AZ76" s="67">
        <v>0</v>
      </c>
      <c r="BA76" s="67">
        <v>0</v>
      </c>
      <c r="BB76" s="67">
        <v>0</v>
      </c>
      <c r="BC76" s="67">
        <v>0</v>
      </c>
      <c r="BD76" s="67">
        <v>0</v>
      </c>
      <c r="BE76" s="67">
        <v>0</v>
      </c>
      <c r="BF76" s="67">
        <v>0</v>
      </c>
      <c r="BG76" s="67">
        <v>0</v>
      </c>
      <c r="BH76" s="67">
        <v>0</v>
      </c>
      <c r="BI76" s="67">
        <v>0</v>
      </c>
      <c r="BJ76" s="67">
        <v>0</v>
      </c>
      <c r="BK76" s="67">
        <v>0</v>
      </c>
      <c r="BL76" s="67">
        <v>0</v>
      </c>
      <c r="BM76" s="67">
        <v>0</v>
      </c>
      <c r="BN76" s="67">
        <v>0</v>
      </c>
      <c r="BO76" s="67">
        <v>0</v>
      </c>
      <c r="BP76" s="67">
        <v>0</v>
      </c>
    </row>
    <row r="77" spans="1:68">
      <c r="A77" s="136">
        <v>70</v>
      </c>
      <c r="B77" s="64" t="s">
        <v>759</v>
      </c>
      <c r="E77" s="67">
        <v>0</v>
      </c>
      <c r="F77" s="67">
        <v>0</v>
      </c>
      <c r="G77" s="67">
        <v>0</v>
      </c>
      <c r="H77" s="67">
        <v>0</v>
      </c>
      <c r="I77" s="67">
        <v>0</v>
      </c>
      <c r="J77" s="67">
        <v>0</v>
      </c>
      <c r="K77" s="67">
        <v>0</v>
      </c>
      <c r="L77" s="67">
        <v>0</v>
      </c>
      <c r="M77" s="67">
        <v>0</v>
      </c>
      <c r="N77" s="67">
        <v>0</v>
      </c>
      <c r="O77" s="67">
        <v>0</v>
      </c>
      <c r="P77" s="67">
        <v>0</v>
      </c>
      <c r="Q77" s="67">
        <v>0</v>
      </c>
      <c r="R77" s="67">
        <v>0</v>
      </c>
      <c r="S77" s="67">
        <v>0</v>
      </c>
      <c r="T77" s="67">
        <v>0</v>
      </c>
      <c r="U77" s="67">
        <v>0</v>
      </c>
      <c r="V77" s="68">
        <v>0</v>
      </c>
      <c r="W77" s="67">
        <v>0</v>
      </c>
      <c r="X77" s="67">
        <v>0</v>
      </c>
      <c r="Y77" s="67">
        <v>0</v>
      </c>
      <c r="Z77" s="67">
        <v>0</v>
      </c>
      <c r="AA77" s="67">
        <v>0</v>
      </c>
      <c r="AB77" s="67">
        <v>0</v>
      </c>
      <c r="AC77" s="67">
        <v>0</v>
      </c>
      <c r="AD77" s="67">
        <v>0</v>
      </c>
      <c r="AE77" s="67">
        <v>0</v>
      </c>
      <c r="AF77" s="67">
        <v>0</v>
      </c>
      <c r="AG77" s="67">
        <v>0</v>
      </c>
      <c r="AH77" s="67">
        <v>0</v>
      </c>
      <c r="AI77" s="67">
        <v>0</v>
      </c>
      <c r="AJ77" s="67">
        <v>0</v>
      </c>
      <c r="AK77" s="67">
        <v>0</v>
      </c>
      <c r="AL77" s="67">
        <v>0</v>
      </c>
      <c r="AM77" s="67">
        <v>0</v>
      </c>
      <c r="AN77" s="67">
        <v>0</v>
      </c>
      <c r="AO77" s="67">
        <v>0</v>
      </c>
      <c r="AP77" s="67">
        <v>0</v>
      </c>
      <c r="AQ77" s="67">
        <v>0</v>
      </c>
      <c r="AR77" s="67">
        <v>0</v>
      </c>
      <c r="AS77" s="67">
        <v>0</v>
      </c>
      <c r="AT77" s="67">
        <v>0</v>
      </c>
      <c r="AU77" s="67">
        <v>0</v>
      </c>
      <c r="AV77" s="67">
        <v>0</v>
      </c>
      <c r="AW77" s="67">
        <v>0</v>
      </c>
      <c r="AX77" s="67">
        <v>0</v>
      </c>
      <c r="AY77" s="67">
        <v>0</v>
      </c>
      <c r="AZ77" s="67">
        <v>0</v>
      </c>
      <c r="BA77" s="67">
        <v>0</v>
      </c>
      <c r="BB77" s="67">
        <v>0</v>
      </c>
      <c r="BC77" s="67">
        <v>0</v>
      </c>
      <c r="BD77" s="67">
        <v>0</v>
      </c>
      <c r="BE77" s="67">
        <v>0</v>
      </c>
      <c r="BF77" s="67">
        <v>0</v>
      </c>
      <c r="BG77" s="67">
        <v>0</v>
      </c>
      <c r="BH77" s="67">
        <v>0</v>
      </c>
      <c r="BI77" s="67">
        <v>0</v>
      </c>
      <c r="BJ77" s="67">
        <v>0</v>
      </c>
      <c r="BK77" s="67">
        <v>0</v>
      </c>
      <c r="BL77" s="67">
        <v>0</v>
      </c>
      <c r="BM77" s="67">
        <v>0</v>
      </c>
      <c r="BN77" s="67">
        <v>0</v>
      </c>
      <c r="BO77" s="67">
        <v>0</v>
      </c>
      <c r="BP77" s="67">
        <v>0</v>
      </c>
    </row>
    <row r="78" spans="1:68">
      <c r="A78" s="136">
        <v>71</v>
      </c>
      <c r="B78" s="64" t="s">
        <v>827</v>
      </c>
      <c r="E78" s="67">
        <v>0</v>
      </c>
      <c r="F78" s="67">
        <v>0</v>
      </c>
      <c r="G78" s="67">
        <v>0</v>
      </c>
      <c r="H78" s="67">
        <v>0</v>
      </c>
      <c r="I78" s="67">
        <v>0</v>
      </c>
      <c r="J78" s="67">
        <v>0</v>
      </c>
      <c r="K78" s="67">
        <v>0</v>
      </c>
      <c r="L78" s="67">
        <v>0</v>
      </c>
      <c r="M78" s="67">
        <v>0</v>
      </c>
      <c r="N78" s="67">
        <v>0</v>
      </c>
      <c r="O78" s="67">
        <v>0</v>
      </c>
      <c r="P78" s="67">
        <v>0</v>
      </c>
      <c r="Q78" s="67">
        <v>0</v>
      </c>
      <c r="R78" s="67">
        <v>0</v>
      </c>
      <c r="S78" s="67">
        <v>0</v>
      </c>
      <c r="T78" s="67">
        <v>0</v>
      </c>
      <c r="U78" s="67">
        <v>0</v>
      </c>
      <c r="V78" s="68">
        <v>0</v>
      </c>
      <c r="W78" s="67">
        <v>0</v>
      </c>
      <c r="X78" s="67">
        <v>0</v>
      </c>
      <c r="Y78" s="67">
        <v>0</v>
      </c>
      <c r="Z78" s="67">
        <v>0</v>
      </c>
      <c r="AA78" s="67">
        <v>0</v>
      </c>
      <c r="AB78" s="67">
        <v>0</v>
      </c>
      <c r="AC78" s="67">
        <v>0</v>
      </c>
      <c r="AD78" s="67">
        <v>0</v>
      </c>
      <c r="AE78" s="67">
        <v>0</v>
      </c>
      <c r="AF78" s="67">
        <v>0</v>
      </c>
      <c r="AG78" s="67">
        <v>0</v>
      </c>
      <c r="AH78" s="67">
        <v>0</v>
      </c>
      <c r="AI78" s="67">
        <v>0</v>
      </c>
      <c r="AJ78" s="67">
        <v>0</v>
      </c>
      <c r="AK78" s="67">
        <v>0</v>
      </c>
      <c r="AL78" s="67">
        <v>0</v>
      </c>
      <c r="AM78" s="67">
        <v>0</v>
      </c>
      <c r="AN78" s="67">
        <v>0</v>
      </c>
      <c r="AO78" s="67">
        <v>0</v>
      </c>
      <c r="AP78" s="67">
        <v>0</v>
      </c>
      <c r="AQ78" s="67">
        <v>0</v>
      </c>
      <c r="AR78" s="67">
        <v>0</v>
      </c>
      <c r="AS78" s="67">
        <v>0</v>
      </c>
      <c r="AT78" s="67">
        <v>0</v>
      </c>
      <c r="AU78" s="67">
        <v>0</v>
      </c>
      <c r="AV78" s="67">
        <v>0</v>
      </c>
      <c r="AW78" s="67">
        <v>0</v>
      </c>
      <c r="AX78" s="67">
        <v>0</v>
      </c>
      <c r="AY78" s="67">
        <v>0</v>
      </c>
      <c r="AZ78" s="67">
        <v>0</v>
      </c>
      <c r="BA78" s="67">
        <v>0</v>
      </c>
      <c r="BB78" s="67">
        <v>0</v>
      </c>
      <c r="BC78" s="67">
        <v>0</v>
      </c>
      <c r="BD78" s="67">
        <v>0</v>
      </c>
      <c r="BE78" s="67">
        <v>0</v>
      </c>
      <c r="BF78" s="67">
        <v>0</v>
      </c>
      <c r="BG78" s="67">
        <v>0</v>
      </c>
      <c r="BH78" s="67">
        <v>0</v>
      </c>
      <c r="BI78" s="67">
        <v>0</v>
      </c>
      <c r="BJ78" s="67">
        <v>0</v>
      </c>
      <c r="BK78" s="67">
        <v>0</v>
      </c>
      <c r="BL78" s="67">
        <v>0</v>
      </c>
      <c r="BM78" s="67">
        <v>0</v>
      </c>
      <c r="BN78" s="67">
        <v>0</v>
      </c>
      <c r="BO78" s="67">
        <v>0</v>
      </c>
      <c r="BP78" s="67">
        <v>0</v>
      </c>
    </row>
    <row r="79" spans="1:68">
      <c r="A79" s="136">
        <v>72</v>
      </c>
      <c r="B79" s="64" t="s">
        <v>20</v>
      </c>
      <c r="E79" s="67">
        <v>0</v>
      </c>
      <c r="F79" s="67">
        <v>0</v>
      </c>
      <c r="G79" s="67">
        <v>0</v>
      </c>
      <c r="H79" s="67">
        <v>0</v>
      </c>
      <c r="I79" s="67">
        <v>0</v>
      </c>
      <c r="J79" s="67">
        <v>0</v>
      </c>
      <c r="K79" s="67">
        <v>0</v>
      </c>
      <c r="L79" s="67">
        <v>0</v>
      </c>
      <c r="M79" s="67">
        <v>0</v>
      </c>
      <c r="N79" s="67">
        <v>0</v>
      </c>
      <c r="O79" s="67">
        <v>0</v>
      </c>
      <c r="P79" s="67">
        <v>0</v>
      </c>
      <c r="Q79" s="67">
        <v>0</v>
      </c>
      <c r="R79" s="67">
        <v>0</v>
      </c>
      <c r="S79" s="67">
        <v>0</v>
      </c>
      <c r="T79" s="67">
        <v>0</v>
      </c>
      <c r="U79" s="67">
        <v>0</v>
      </c>
      <c r="V79" s="68">
        <v>0</v>
      </c>
      <c r="W79" s="67">
        <v>0</v>
      </c>
      <c r="X79" s="67">
        <v>0</v>
      </c>
      <c r="Y79" s="67">
        <v>0</v>
      </c>
      <c r="Z79" s="67">
        <v>0</v>
      </c>
      <c r="AA79" s="67">
        <v>0</v>
      </c>
      <c r="AB79" s="67">
        <v>0</v>
      </c>
      <c r="AC79" s="67">
        <v>0</v>
      </c>
      <c r="AD79" s="67">
        <v>0</v>
      </c>
      <c r="AE79" s="67">
        <v>0</v>
      </c>
      <c r="AF79" s="67">
        <v>0</v>
      </c>
      <c r="AG79" s="67">
        <v>0</v>
      </c>
      <c r="AH79" s="67">
        <v>0</v>
      </c>
      <c r="AI79" s="67">
        <v>0</v>
      </c>
      <c r="AJ79" s="67">
        <v>0</v>
      </c>
      <c r="AK79" s="67">
        <v>0</v>
      </c>
      <c r="AL79" s="67">
        <v>0</v>
      </c>
      <c r="AM79" s="67">
        <v>0</v>
      </c>
      <c r="AN79" s="67">
        <v>0</v>
      </c>
      <c r="AO79" s="67">
        <v>0</v>
      </c>
      <c r="AP79" s="67">
        <v>0</v>
      </c>
      <c r="AQ79" s="67">
        <v>0</v>
      </c>
      <c r="AR79" s="67">
        <v>0</v>
      </c>
      <c r="AS79" s="67">
        <v>0</v>
      </c>
      <c r="AT79" s="67">
        <v>0</v>
      </c>
      <c r="AU79" s="67">
        <v>0</v>
      </c>
      <c r="AV79" s="67">
        <v>0</v>
      </c>
      <c r="AW79" s="67">
        <v>0</v>
      </c>
      <c r="AX79" s="67">
        <v>0</v>
      </c>
      <c r="AY79" s="67">
        <v>0</v>
      </c>
      <c r="AZ79" s="67">
        <v>0</v>
      </c>
      <c r="BA79" s="67">
        <v>0</v>
      </c>
      <c r="BB79" s="67">
        <v>0</v>
      </c>
      <c r="BC79" s="67">
        <v>0</v>
      </c>
      <c r="BD79" s="67">
        <v>0</v>
      </c>
      <c r="BE79" s="67">
        <v>0</v>
      </c>
      <c r="BF79" s="67">
        <v>0</v>
      </c>
      <c r="BG79" s="67">
        <v>0</v>
      </c>
      <c r="BH79" s="67">
        <v>0</v>
      </c>
      <c r="BI79" s="67">
        <v>0</v>
      </c>
      <c r="BJ79" s="67">
        <v>0</v>
      </c>
      <c r="BK79" s="67">
        <v>0</v>
      </c>
      <c r="BL79" s="67">
        <v>0</v>
      </c>
      <c r="BM79" s="67">
        <v>0</v>
      </c>
      <c r="BN79" s="67">
        <v>0</v>
      </c>
      <c r="BO79" s="67">
        <v>0</v>
      </c>
      <c r="BP79" s="67">
        <v>0</v>
      </c>
    </row>
    <row r="80" spans="1:68">
      <c r="A80" s="136">
        <v>73</v>
      </c>
      <c r="B80" s="64" t="s">
        <v>761</v>
      </c>
      <c r="E80" s="67">
        <v>0</v>
      </c>
      <c r="F80" s="67">
        <v>0.01</v>
      </c>
      <c r="G80" s="67">
        <v>0</v>
      </c>
      <c r="H80" s="67">
        <v>0</v>
      </c>
      <c r="I80" s="67">
        <v>0</v>
      </c>
      <c r="J80" s="67">
        <v>0</v>
      </c>
      <c r="K80" s="67">
        <v>0</v>
      </c>
      <c r="L80" s="67">
        <v>0</v>
      </c>
      <c r="M80" s="67">
        <v>0</v>
      </c>
      <c r="N80" s="67">
        <v>0</v>
      </c>
      <c r="O80" s="67">
        <v>0</v>
      </c>
      <c r="P80" s="67">
        <v>0</v>
      </c>
      <c r="Q80" s="67">
        <v>0</v>
      </c>
      <c r="R80" s="67">
        <v>0</v>
      </c>
      <c r="S80" s="67">
        <v>0</v>
      </c>
      <c r="T80" s="67">
        <v>0</v>
      </c>
      <c r="U80" s="67">
        <v>0</v>
      </c>
      <c r="V80" s="68">
        <v>0</v>
      </c>
      <c r="W80" s="67">
        <v>0</v>
      </c>
      <c r="X80" s="67">
        <v>0</v>
      </c>
      <c r="Y80" s="67">
        <v>0</v>
      </c>
      <c r="Z80" s="67">
        <v>0</v>
      </c>
      <c r="AA80" s="67">
        <v>0</v>
      </c>
      <c r="AB80" s="67">
        <v>0</v>
      </c>
      <c r="AC80" s="67">
        <v>0</v>
      </c>
      <c r="AD80" s="67">
        <v>0</v>
      </c>
      <c r="AE80" s="67">
        <v>0</v>
      </c>
      <c r="AF80" s="67">
        <v>0</v>
      </c>
      <c r="AG80" s="67">
        <v>0</v>
      </c>
      <c r="AH80" s="67">
        <v>0</v>
      </c>
      <c r="AI80" s="67">
        <v>0</v>
      </c>
      <c r="AJ80" s="67">
        <v>0</v>
      </c>
      <c r="AK80" s="67">
        <v>0</v>
      </c>
      <c r="AL80" s="67">
        <v>0</v>
      </c>
      <c r="AM80" s="67">
        <v>0</v>
      </c>
      <c r="AN80" s="67">
        <v>0</v>
      </c>
      <c r="AO80" s="67">
        <v>0</v>
      </c>
      <c r="AP80" s="67">
        <v>0</v>
      </c>
      <c r="AQ80" s="67">
        <v>0</v>
      </c>
      <c r="AR80" s="67">
        <v>0</v>
      </c>
      <c r="AS80" s="67">
        <v>0</v>
      </c>
      <c r="AT80" s="67">
        <v>0</v>
      </c>
      <c r="AU80" s="67">
        <v>0</v>
      </c>
      <c r="AV80" s="67">
        <v>0</v>
      </c>
      <c r="AW80" s="67">
        <v>0</v>
      </c>
      <c r="AX80" s="67">
        <v>0</v>
      </c>
      <c r="AY80" s="67">
        <v>0</v>
      </c>
      <c r="AZ80" s="67">
        <v>0</v>
      </c>
      <c r="BA80" s="67">
        <v>0</v>
      </c>
      <c r="BB80" s="67">
        <v>0</v>
      </c>
      <c r="BC80" s="67">
        <v>0</v>
      </c>
      <c r="BD80" s="67">
        <v>0</v>
      </c>
      <c r="BE80" s="67">
        <v>0</v>
      </c>
      <c r="BF80" s="67">
        <v>0</v>
      </c>
      <c r="BG80" s="67">
        <v>0</v>
      </c>
      <c r="BH80" s="67">
        <v>0</v>
      </c>
      <c r="BI80" s="67">
        <v>0</v>
      </c>
      <c r="BJ80" s="67">
        <v>0</v>
      </c>
      <c r="BK80" s="67">
        <v>0</v>
      </c>
      <c r="BL80" s="67">
        <v>0</v>
      </c>
      <c r="BM80" s="67">
        <v>0</v>
      </c>
      <c r="BN80" s="67">
        <v>0</v>
      </c>
      <c r="BO80" s="67">
        <v>0</v>
      </c>
      <c r="BP80" s="67">
        <v>0</v>
      </c>
    </row>
    <row r="81" spans="1:68">
      <c r="A81" s="136">
        <v>74</v>
      </c>
      <c r="B81" s="64" t="s">
        <v>828</v>
      </c>
      <c r="C81" s="141">
        <v>0.5</v>
      </c>
      <c r="E81" s="67">
        <v>0</v>
      </c>
      <c r="F81" s="67">
        <v>0</v>
      </c>
      <c r="G81" s="67">
        <v>0</v>
      </c>
      <c r="H81" s="67">
        <v>0</v>
      </c>
      <c r="I81" s="67">
        <v>0</v>
      </c>
      <c r="J81" s="67">
        <v>0</v>
      </c>
      <c r="K81" s="67">
        <v>0.6</v>
      </c>
      <c r="L81" s="67">
        <v>0.37</v>
      </c>
      <c r="M81" s="67">
        <v>0</v>
      </c>
      <c r="N81" s="67">
        <v>0</v>
      </c>
      <c r="O81" s="67">
        <v>0</v>
      </c>
      <c r="P81" s="67">
        <v>0</v>
      </c>
      <c r="Q81" s="67">
        <v>0.2273676</v>
      </c>
      <c r="R81" s="67">
        <v>0</v>
      </c>
      <c r="S81" s="67">
        <v>0.5</v>
      </c>
      <c r="T81" s="67">
        <v>0</v>
      </c>
      <c r="U81" s="67">
        <v>0</v>
      </c>
      <c r="V81" s="68">
        <v>0</v>
      </c>
      <c r="W81" s="67">
        <v>0</v>
      </c>
      <c r="X81" s="67">
        <v>0.5</v>
      </c>
      <c r="Y81" s="67">
        <v>0</v>
      </c>
      <c r="Z81" s="67">
        <v>0</v>
      </c>
      <c r="AA81" s="67">
        <v>0</v>
      </c>
      <c r="AB81" s="67">
        <v>0</v>
      </c>
      <c r="AC81" s="67">
        <v>0</v>
      </c>
      <c r="AD81" s="67">
        <v>0</v>
      </c>
      <c r="AE81" s="67">
        <v>0</v>
      </c>
      <c r="AF81" s="67">
        <v>0</v>
      </c>
      <c r="AG81" s="67">
        <v>0</v>
      </c>
      <c r="AH81" s="67">
        <v>0</v>
      </c>
      <c r="AI81" s="67">
        <v>0</v>
      </c>
      <c r="AJ81" s="67">
        <v>0</v>
      </c>
      <c r="AK81" s="67">
        <v>0</v>
      </c>
      <c r="AL81" s="67">
        <v>0</v>
      </c>
      <c r="AM81" s="67">
        <v>0</v>
      </c>
      <c r="AN81" s="67">
        <v>0</v>
      </c>
      <c r="AO81" s="67">
        <v>0</v>
      </c>
      <c r="AP81" s="67">
        <v>0</v>
      </c>
      <c r="AQ81" s="67">
        <v>0</v>
      </c>
      <c r="AR81" s="67">
        <v>0</v>
      </c>
      <c r="AS81" s="67">
        <v>0</v>
      </c>
      <c r="AT81" s="67">
        <v>0</v>
      </c>
      <c r="AU81" s="67">
        <v>0</v>
      </c>
      <c r="AV81" s="67">
        <v>0</v>
      </c>
      <c r="AW81" s="67">
        <v>0</v>
      </c>
      <c r="AX81" s="67">
        <v>0</v>
      </c>
      <c r="AY81" s="67">
        <v>0</v>
      </c>
      <c r="AZ81" s="67">
        <v>0</v>
      </c>
      <c r="BA81" s="67">
        <v>0</v>
      </c>
      <c r="BB81" s="67">
        <v>0</v>
      </c>
      <c r="BC81" s="67">
        <v>0</v>
      </c>
      <c r="BD81" s="67">
        <v>0</v>
      </c>
      <c r="BE81" s="67">
        <v>0</v>
      </c>
      <c r="BF81" s="67">
        <v>0</v>
      </c>
      <c r="BG81" s="67">
        <v>0</v>
      </c>
      <c r="BH81" s="67">
        <v>0</v>
      </c>
      <c r="BI81" s="67">
        <v>0</v>
      </c>
      <c r="BJ81" s="67">
        <v>0</v>
      </c>
      <c r="BK81" s="67">
        <v>0</v>
      </c>
      <c r="BL81" s="67">
        <v>0</v>
      </c>
      <c r="BM81" s="67">
        <v>0</v>
      </c>
      <c r="BN81" s="67">
        <v>0</v>
      </c>
      <c r="BO81" s="67">
        <v>0</v>
      </c>
      <c r="BP81" s="67">
        <v>0</v>
      </c>
    </row>
    <row r="82" spans="1:68">
      <c r="A82" s="136">
        <v>75</v>
      </c>
      <c r="B82" s="64" t="s">
        <v>829</v>
      </c>
      <c r="C82" s="141">
        <v>1</v>
      </c>
      <c r="D82" s="141">
        <v>1</v>
      </c>
      <c r="E82" s="67">
        <v>1.01</v>
      </c>
      <c r="F82" s="67">
        <v>0.99987550000000003</v>
      </c>
      <c r="G82" s="67">
        <v>1.0006759999999999</v>
      </c>
      <c r="H82" s="67">
        <v>1</v>
      </c>
      <c r="I82" s="67">
        <v>1.0001409999999999</v>
      </c>
      <c r="J82" s="67">
        <v>1</v>
      </c>
      <c r="K82" s="67">
        <v>1.0098469999999999</v>
      </c>
      <c r="L82" s="67">
        <v>1</v>
      </c>
      <c r="M82" s="67">
        <v>1.000019</v>
      </c>
      <c r="N82" s="67">
        <v>0.99962779999999996</v>
      </c>
      <c r="O82" s="67">
        <v>0.99970000000000003</v>
      </c>
      <c r="P82" s="67">
        <v>1</v>
      </c>
      <c r="Q82" s="67">
        <v>0.99984740000000005</v>
      </c>
      <c r="R82" s="67">
        <v>1.0013510000000001</v>
      </c>
      <c r="S82" s="67">
        <v>1</v>
      </c>
      <c r="T82" s="67">
        <v>0</v>
      </c>
      <c r="U82" s="67">
        <v>0.99999990000000005</v>
      </c>
      <c r="V82" s="68">
        <v>1</v>
      </c>
      <c r="W82" s="67">
        <v>1</v>
      </c>
      <c r="X82" s="67">
        <v>1</v>
      </c>
      <c r="Y82" s="67">
        <v>1</v>
      </c>
      <c r="Z82" s="67">
        <v>0</v>
      </c>
      <c r="AA82" s="67">
        <v>0</v>
      </c>
      <c r="AB82" s="67">
        <v>0.99977059999999995</v>
      </c>
      <c r="AC82" s="67">
        <v>1.0000009999999999</v>
      </c>
      <c r="AD82" s="67">
        <v>1</v>
      </c>
      <c r="AE82" s="67">
        <v>0</v>
      </c>
      <c r="AF82" s="67">
        <v>0</v>
      </c>
      <c r="AG82" s="67">
        <v>0</v>
      </c>
      <c r="AH82" s="67">
        <v>0</v>
      </c>
      <c r="AI82" s="67">
        <v>0</v>
      </c>
      <c r="AJ82" s="67">
        <v>0</v>
      </c>
      <c r="AK82" s="67">
        <v>0</v>
      </c>
      <c r="AL82" s="67">
        <v>0</v>
      </c>
      <c r="AM82" s="67">
        <v>0</v>
      </c>
      <c r="AN82" s="67">
        <v>0</v>
      </c>
      <c r="AO82" s="67">
        <v>0</v>
      </c>
      <c r="AP82" s="67">
        <v>0</v>
      </c>
      <c r="AQ82" s="67">
        <v>0</v>
      </c>
      <c r="AR82" s="67">
        <v>0</v>
      </c>
      <c r="AS82" s="67">
        <v>0</v>
      </c>
      <c r="AT82" s="67">
        <v>0</v>
      </c>
      <c r="AU82" s="67">
        <v>0</v>
      </c>
      <c r="AV82" s="67">
        <v>0</v>
      </c>
      <c r="AW82" s="67">
        <v>0</v>
      </c>
      <c r="AX82" s="67">
        <v>0</v>
      </c>
      <c r="AY82" s="67">
        <v>0</v>
      </c>
      <c r="AZ82" s="67">
        <v>0</v>
      </c>
      <c r="BA82" s="67">
        <v>0</v>
      </c>
      <c r="BB82" s="67">
        <v>0</v>
      </c>
      <c r="BC82" s="67">
        <v>0</v>
      </c>
      <c r="BD82" s="67">
        <v>0</v>
      </c>
      <c r="BE82" s="67">
        <v>0</v>
      </c>
      <c r="BF82" s="67">
        <v>0</v>
      </c>
      <c r="BG82" s="67">
        <v>0</v>
      </c>
      <c r="BH82" s="67">
        <v>0</v>
      </c>
      <c r="BI82" s="67">
        <v>0</v>
      </c>
      <c r="BJ82" s="67">
        <v>0</v>
      </c>
      <c r="BK82" s="67">
        <v>0</v>
      </c>
      <c r="BL82" s="67">
        <v>0</v>
      </c>
      <c r="BM82" s="67">
        <v>0</v>
      </c>
      <c r="BN82" s="67">
        <v>0</v>
      </c>
      <c r="BO82" s="67">
        <v>0</v>
      </c>
      <c r="BP82" s="67">
        <v>0</v>
      </c>
    </row>
    <row r="83" spans="1:68">
      <c r="A83" s="136">
        <v>76</v>
      </c>
      <c r="B83" s="64" t="s">
        <v>830</v>
      </c>
      <c r="C83" s="141">
        <v>0</v>
      </c>
      <c r="D83" s="141">
        <v>0</v>
      </c>
      <c r="E83" s="67">
        <v>-9.9999900000000003E-3</v>
      </c>
      <c r="F83" s="67">
        <v>1.245141E-4</v>
      </c>
      <c r="G83" s="67">
        <v>-6.7567829999999997E-4</v>
      </c>
      <c r="H83" s="67">
        <v>0</v>
      </c>
      <c r="I83" s="67">
        <v>-1.4078619999999999E-4</v>
      </c>
      <c r="J83" s="67">
        <v>0</v>
      </c>
      <c r="K83" s="67">
        <v>-9.8469260000000006E-3</v>
      </c>
      <c r="L83" s="67">
        <v>0</v>
      </c>
      <c r="M83" s="69">
        <v>-1.8596650000000001E-5</v>
      </c>
      <c r="N83" s="67">
        <v>3.7223099999999999E-4</v>
      </c>
      <c r="O83" s="67">
        <v>2.9999019999999999E-4</v>
      </c>
      <c r="P83" s="69">
        <v>-1.192093E-7</v>
      </c>
      <c r="Q83" s="67">
        <v>1.5264750000000001E-4</v>
      </c>
      <c r="R83" s="67">
        <v>-1.3506410000000001E-3</v>
      </c>
      <c r="S83" s="67">
        <v>0</v>
      </c>
      <c r="T83" s="67">
        <v>1</v>
      </c>
      <c r="U83" s="69">
        <v>5.9604640000000001E-8</v>
      </c>
      <c r="V83" s="68">
        <v>0</v>
      </c>
      <c r="W83" s="67">
        <v>0</v>
      </c>
      <c r="X83" s="67">
        <v>0</v>
      </c>
      <c r="Y83" s="67">
        <v>0</v>
      </c>
      <c r="Z83" s="67">
        <v>1</v>
      </c>
      <c r="AA83" s="67">
        <v>1</v>
      </c>
      <c r="AB83" s="67">
        <v>2.293587E-4</v>
      </c>
      <c r="AC83" s="69">
        <v>-5.9604639999999996E-7</v>
      </c>
      <c r="AD83" s="69">
        <v>-1.192093E-7</v>
      </c>
      <c r="AE83" s="67">
        <v>1</v>
      </c>
      <c r="AF83" s="67">
        <v>1</v>
      </c>
      <c r="AG83" s="67">
        <v>1</v>
      </c>
      <c r="AH83" s="67">
        <v>1</v>
      </c>
      <c r="AI83" s="67">
        <v>1</v>
      </c>
      <c r="AJ83" s="67">
        <v>1</v>
      </c>
      <c r="AK83" s="67">
        <v>1</v>
      </c>
      <c r="AL83" s="67">
        <v>1</v>
      </c>
      <c r="AM83" s="67">
        <v>1</v>
      </c>
      <c r="AN83" s="67">
        <v>1</v>
      </c>
      <c r="AO83" s="67">
        <v>1</v>
      </c>
      <c r="AP83" s="67">
        <v>1</v>
      </c>
      <c r="AQ83" s="67">
        <v>1</v>
      </c>
      <c r="AR83" s="67">
        <v>1</v>
      </c>
      <c r="AS83" s="67">
        <v>1</v>
      </c>
      <c r="AT83" s="67">
        <v>1</v>
      </c>
      <c r="AU83" s="67">
        <v>1</v>
      </c>
      <c r="AV83" s="67">
        <v>1</v>
      </c>
      <c r="AW83" s="67">
        <v>1</v>
      </c>
      <c r="AX83" s="67">
        <v>1</v>
      </c>
      <c r="AY83" s="67">
        <v>1</v>
      </c>
      <c r="AZ83" s="67">
        <v>1</v>
      </c>
      <c r="BA83" s="67">
        <v>1</v>
      </c>
      <c r="BB83" s="67">
        <v>1</v>
      </c>
      <c r="BC83" s="67">
        <v>1</v>
      </c>
      <c r="BD83" s="67">
        <v>1</v>
      </c>
      <c r="BE83" s="67">
        <v>1</v>
      </c>
      <c r="BF83" s="67">
        <v>1</v>
      </c>
      <c r="BG83" s="67">
        <v>1</v>
      </c>
      <c r="BH83" s="67">
        <v>1</v>
      </c>
      <c r="BI83" s="67">
        <v>1</v>
      </c>
      <c r="BJ83" s="67">
        <v>1</v>
      </c>
      <c r="BK83" s="67">
        <v>1</v>
      </c>
      <c r="BL83" s="67">
        <v>1</v>
      </c>
      <c r="BM83" s="67">
        <v>1</v>
      </c>
      <c r="BN83" s="67">
        <v>1</v>
      </c>
      <c r="BO83" s="67">
        <v>1</v>
      </c>
      <c r="BP83" s="67">
        <v>1</v>
      </c>
    </row>
    <row r="85" spans="1:68">
      <c r="A85" s="142"/>
      <c r="B85" s="64" t="s">
        <v>834</v>
      </c>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Summary diet GAB EwE</vt:lpstr>
      <vt:lpstr>Zooplankton</vt:lpstr>
      <vt:lpstr>Raw diet data</vt:lpstr>
      <vt:lpstr>Other fish</vt:lpstr>
      <vt:lpstr>Garfish</vt:lpstr>
      <vt:lpstr>Calamary</vt:lpstr>
      <vt:lpstr>Odontocetes</vt:lpstr>
      <vt:lpstr>Seals</vt:lpstr>
      <vt:lpstr>WF storm petrel</vt:lpstr>
      <vt:lpstr>LP</vt:lpstr>
      <vt:lpstr>Shelf dem sharks</vt:lpstr>
      <vt:lpstr>Skates&amp;rays</vt:lpstr>
      <vt:lpstr>Small pelagic fish</vt:lpstr>
      <vt:lpstr>Slope fish &amp; shark &amp; jack mack</vt:lpstr>
      <vt:lpstr>Offshore pelagic pisc &amp; tuna</vt:lpstr>
      <vt:lpstr>old GAB2 diet matrix</vt:lpstr>
      <vt:lpstr>'Raw diet data'!Axioidea</vt:lpstr>
    </vt:vector>
  </TitlesOfParts>
  <Company>PIRSA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Goldsworthy</dc:creator>
  <cp:lastModifiedBy>Bulman, Cathy (O&amp;A, Hobart)</cp:lastModifiedBy>
  <cp:lastPrinted>2017-07-24T02:41:28Z</cp:lastPrinted>
  <dcterms:created xsi:type="dcterms:W3CDTF">2013-08-28T01:05:54Z</dcterms:created>
  <dcterms:modified xsi:type="dcterms:W3CDTF">2020-03-13T06:10:16Z</dcterms:modified>
</cp:coreProperties>
</file>